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ebook_Dell\Desktop\Apostas\"/>
    </mc:Choice>
  </mc:AlternateContent>
  <xr:revisionPtr revIDLastSave="0" documentId="13_ncr:1_{CB1D7FCF-644A-4960-AFD0-6D239B0FA61B}" xr6:coauthVersionLast="47" xr6:coauthVersionMax="47" xr10:uidLastSave="{00000000-0000-0000-0000-000000000000}"/>
  <bookViews>
    <workbookView xWindow="-120" yWindow="-120" windowWidth="29040" windowHeight="15840" xr2:uid="{59A2105B-2569-4AE9-B2B4-B4C827794D9C}"/>
  </bookViews>
  <sheets>
    <sheet name="Variaveis_OddsSemJuíce 2" sheetId="15" r:id="rId1"/>
    <sheet name="Variaveis_OddsSemJuíce 3" sheetId="16" r:id="rId2"/>
    <sheet name="Variaveis_OddsSemJuíce" sheetId="1" r:id="rId3"/>
    <sheet name="DrawnDown" sheetId="12" r:id="rId4"/>
  </sheets>
  <definedNames>
    <definedName name="_xlnm._FilterDatabase" localSheetId="2" hidden="1">Variaveis_OddsSemJuíce!$A$2:$CP$551</definedName>
    <definedName name="_xlnm._FilterDatabase" localSheetId="0" hidden="1">'Variaveis_OddsSemJuíce 2'!$A$2:$BR$551</definedName>
    <definedName name="_xlnm._FilterDatabase" localSheetId="1" hidden="1">'Variaveis_OddsSemJuíce 3'!$A$2:$GS$551</definedName>
  </definedNames>
  <calcPr calcId="191029"/>
</workbook>
</file>

<file path=xl/calcChain.xml><?xml version="1.0" encoding="utf-8"?>
<calcChain xmlns="http://schemas.openxmlformats.org/spreadsheetml/2006/main">
  <c r="GU3" i="16" l="1"/>
  <c r="GU4" i="16"/>
  <c r="GU5" i="16"/>
  <c r="GU6" i="16"/>
  <c r="GU7" i="16"/>
  <c r="GU8" i="16"/>
  <c r="GU9" i="16"/>
  <c r="GU10" i="16"/>
  <c r="GU11" i="16"/>
  <c r="GU12" i="16"/>
  <c r="GU13" i="16"/>
  <c r="GU14" i="16"/>
  <c r="GU15" i="16"/>
  <c r="GU16" i="16"/>
  <c r="GU17" i="16"/>
  <c r="GU18" i="16"/>
  <c r="GU19" i="16"/>
  <c r="GU20" i="16"/>
  <c r="GU21" i="16"/>
  <c r="GU22" i="16"/>
  <c r="GU23" i="16"/>
  <c r="GU24" i="16"/>
  <c r="GU25" i="16"/>
  <c r="GU26" i="16"/>
  <c r="GU27" i="16"/>
  <c r="GU28" i="16"/>
  <c r="GU29" i="16"/>
  <c r="GU30" i="16"/>
  <c r="GU31" i="16"/>
  <c r="GU32" i="16"/>
  <c r="GU33" i="16"/>
  <c r="GU34" i="16"/>
  <c r="GU35" i="16"/>
  <c r="GU36" i="16"/>
  <c r="GU37" i="16"/>
  <c r="GU38" i="16"/>
  <c r="GU39" i="16"/>
  <c r="GU40" i="16"/>
  <c r="GU41" i="16"/>
  <c r="GU42" i="16"/>
  <c r="GU43" i="16"/>
  <c r="GU44" i="16"/>
  <c r="GU45" i="16"/>
  <c r="GU46" i="16"/>
  <c r="GU47" i="16"/>
  <c r="GU48" i="16"/>
  <c r="GU49" i="16"/>
  <c r="GU50" i="16"/>
  <c r="GU51" i="16"/>
  <c r="GU52" i="16"/>
  <c r="GU53" i="16"/>
  <c r="GU54" i="16"/>
  <c r="GU55" i="16"/>
  <c r="GU56" i="16"/>
  <c r="GU57" i="16"/>
  <c r="GU58" i="16"/>
  <c r="GU59" i="16"/>
  <c r="GU60" i="16"/>
  <c r="GU61" i="16"/>
  <c r="GU62" i="16"/>
  <c r="GU63" i="16"/>
  <c r="GU64" i="16"/>
  <c r="GU65" i="16"/>
  <c r="GU66" i="16"/>
  <c r="GU67" i="16"/>
  <c r="GU68" i="16"/>
  <c r="GU69" i="16"/>
  <c r="GU70" i="16"/>
  <c r="GU71" i="16"/>
  <c r="GU72" i="16"/>
  <c r="GU73" i="16"/>
  <c r="GU74" i="16"/>
  <c r="GU75" i="16"/>
  <c r="GU76" i="16"/>
  <c r="GU77" i="16"/>
  <c r="GU78" i="16"/>
  <c r="GU79" i="16"/>
  <c r="GU80" i="16"/>
  <c r="GU81" i="16"/>
  <c r="GU82" i="16"/>
  <c r="GU83" i="16"/>
  <c r="GU84" i="16"/>
  <c r="GU85" i="16"/>
  <c r="GU86" i="16"/>
  <c r="GU87" i="16"/>
  <c r="GU88" i="16"/>
  <c r="GU89" i="16"/>
  <c r="GU90" i="16"/>
  <c r="GU91" i="16"/>
  <c r="GU92" i="16"/>
  <c r="GU93" i="16"/>
  <c r="GU94" i="16"/>
  <c r="GU95" i="16"/>
  <c r="GU96" i="16"/>
  <c r="GU97" i="16"/>
  <c r="GU98" i="16"/>
  <c r="GU99" i="16"/>
  <c r="GU100" i="16"/>
  <c r="GU101" i="16"/>
  <c r="GU102" i="16"/>
  <c r="GU103" i="16"/>
  <c r="GU104" i="16"/>
  <c r="GU105" i="16"/>
  <c r="GU106" i="16"/>
  <c r="GU107" i="16"/>
  <c r="GU108" i="16"/>
  <c r="GU109" i="16"/>
  <c r="GU110" i="16"/>
  <c r="GU111" i="16"/>
  <c r="GU112" i="16"/>
  <c r="GU113" i="16"/>
  <c r="GU114" i="16"/>
  <c r="GU115" i="16"/>
  <c r="GU116" i="16"/>
  <c r="GU117" i="16"/>
  <c r="GU118" i="16"/>
  <c r="GU119" i="16"/>
  <c r="GU120" i="16"/>
  <c r="GU121" i="16"/>
  <c r="GU122" i="16"/>
  <c r="GU123" i="16"/>
  <c r="GU124" i="16"/>
  <c r="GU125" i="16"/>
  <c r="GU126" i="16"/>
  <c r="GU127" i="16"/>
  <c r="GU128" i="16"/>
  <c r="GU129" i="16"/>
  <c r="GU130" i="16"/>
  <c r="GU131" i="16"/>
  <c r="GU132" i="16"/>
  <c r="GU133" i="16"/>
  <c r="GU134" i="16"/>
  <c r="GU135" i="16"/>
  <c r="GU136" i="16"/>
  <c r="GU137" i="16"/>
  <c r="GU138" i="16"/>
  <c r="GU139" i="16"/>
  <c r="GU140" i="16"/>
  <c r="GU141" i="16"/>
  <c r="GU142" i="16"/>
  <c r="GU143" i="16"/>
  <c r="GU144" i="16"/>
  <c r="GU145" i="16"/>
  <c r="GU146" i="16"/>
  <c r="GU147" i="16"/>
  <c r="GU148" i="16"/>
  <c r="GU149" i="16"/>
  <c r="GU150" i="16"/>
  <c r="GU151" i="16"/>
  <c r="GU152" i="16"/>
  <c r="GU153" i="16"/>
  <c r="GU154" i="16"/>
  <c r="GU155" i="16"/>
  <c r="GU156" i="16"/>
  <c r="GU157" i="16"/>
  <c r="GU158" i="16"/>
  <c r="GU159" i="16"/>
  <c r="GU160" i="16"/>
  <c r="GU161" i="16"/>
  <c r="GU162" i="16"/>
  <c r="GU163" i="16"/>
  <c r="GU164" i="16"/>
  <c r="GU165" i="16"/>
  <c r="GU166" i="16"/>
  <c r="GU167" i="16"/>
  <c r="GU168" i="16"/>
  <c r="GU169" i="16"/>
  <c r="GU170" i="16"/>
  <c r="GU171" i="16"/>
  <c r="GU172" i="16"/>
  <c r="GU173" i="16"/>
  <c r="GU174" i="16"/>
  <c r="GU175" i="16"/>
  <c r="GU176" i="16"/>
  <c r="GU177" i="16"/>
  <c r="GU178" i="16"/>
  <c r="GU179" i="16"/>
  <c r="GU180" i="16"/>
  <c r="GU181" i="16"/>
  <c r="GU182" i="16"/>
  <c r="GU183" i="16"/>
  <c r="GU184" i="16"/>
  <c r="GU185" i="16"/>
  <c r="GU186" i="16"/>
  <c r="GU187" i="16"/>
  <c r="GU188" i="16"/>
  <c r="GU189" i="16"/>
  <c r="GU190" i="16"/>
  <c r="GU191" i="16"/>
  <c r="GU192" i="16"/>
  <c r="GU193" i="16"/>
  <c r="GU194" i="16"/>
  <c r="GU195" i="16"/>
  <c r="GU196" i="16"/>
  <c r="GU197" i="16"/>
  <c r="GU198" i="16"/>
  <c r="GU199" i="16"/>
  <c r="GU200" i="16"/>
  <c r="GU201" i="16"/>
  <c r="GU202" i="16"/>
  <c r="GU203" i="16"/>
  <c r="GU204" i="16"/>
  <c r="GU205" i="16"/>
  <c r="GU206" i="16"/>
  <c r="GU207" i="16"/>
  <c r="GU208" i="16"/>
  <c r="GU209" i="16"/>
  <c r="GU210" i="16"/>
  <c r="GU211" i="16"/>
  <c r="GU212" i="16"/>
  <c r="GU213" i="16"/>
  <c r="GU214" i="16"/>
  <c r="GU215" i="16"/>
  <c r="GU216" i="16"/>
  <c r="GU217" i="16"/>
  <c r="GU218" i="16"/>
  <c r="GU219" i="16"/>
  <c r="GU220" i="16"/>
  <c r="GU221" i="16"/>
  <c r="GU222" i="16"/>
  <c r="GU223" i="16"/>
  <c r="GU224" i="16"/>
  <c r="GU225" i="16"/>
  <c r="GU226" i="16"/>
  <c r="GU227" i="16"/>
  <c r="GU228" i="16"/>
  <c r="GU229" i="16"/>
  <c r="GU230" i="16"/>
  <c r="GU231" i="16"/>
  <c r="GU232" i="16"/>
  <c r="GU233" i="16"/>
  <c r="GU234" i="16"/>
  <c r="GU235" i="16"/>
  <c r="GU236" i="16"/>
  <c r="GU237" i="16"/>
  <c r="GU238" i="16"/>
  <c r="GU239" i="16"/>
  <c r="GU240" i="16"/>
  <c r="GU241" i="16"/>
  <c r="GU242" i="16"/>
  <c r="GU243" i="16"/>
  <c r="GU244" i="16"/>
  <c r="GU245" i="16"/>
  <c r="GU246" i="16"/>
  <c r="GU247" i="16"/>
  <c r="GU248" i="16"/>
  <c r="GU249" i="16"/>
  <c r="GU250" i="16"/>
  <c r="GU251" i="16"/>
  <c r="GU252" i="16"/>
  <c r="GU253" i="16"/>
  <c r="GU254" i="16"/>
  <c r="GU255" i="16"/>
  <c r="GU256" i="16"/>
  <c r="GU257" i="16"/>
  <c r="GU258" i="16"/>
  <c r="GU259" i="16"/>
  <c r="GU260" i="16"/>
  <c r="GU261" i="16"/>
  <c r="GU262" i="16"/>
  <c r="GU263" i="16"/>
  <c r="GU264" i="16"/>
  <c r="GU265" i="16"/>
  <c r="GU266" i="16"/>
  <c r="GU267" i="16"/>
  <c r="GU268" i="16"/>
  <c r="GU269" i="16"/>
  <c r="GU270" i="16"/>
  <c r="GU271" i="16"/>
  <c r="GU272" i="16"/>
  <c r="GU273" i="16"/>
  <c r="GU274" i="16"/>
  <c r="GU275" i="16"/>
  <c r="GU276" i="16"/>
  <c r="GU277" i="16"/>
  <c r="GU278" i="16"/>
  <c r="GU279" i="16"/>
  <c r="GU280" i="16"/>
  <c r="GU281" i="16"/>
  <c r="GU282" i="16"/>
  <c r="GU283" i="16"/>
  <c r="GU284" i="16"/>
  <c r="GU285" i="16"/>
  <c r="GU286" i="16"/>
  <c r="GU287" i="16"/>
  <c r="GU288" i="16"/>
  <c r="GU289" i="16"/>
  <c r="GU290" i="16"/>
  <c r="GU291" i="16"/>
  <c r="GU292" i="16"/>
  <c r="GU293" i="16"/>
  <c r="GU294" i="16"/>
  <c r="GU295" i="16"/>
  <c r="GU296" i="16"/>
  <c r="GU297" i="16"/>
  <c r="GU298" i="16"/>
  <c r="GU299" i="16"/>
  <c r="GU300" i="16"/>
  <c r="GU301" i="16"/>
  <c r="GU302" i="16"/>
  <c r="GU303" i="16"/>
  <c r="GU304" i="16"/>
  <c r="GU305" i="16"/>
  <c r="GU306" i="16"/>
  <c r="GU307" i="16"/>
  <c r="GU308" i="16"/>
  <c r="GU309" i="16"/>
  <c r="GU310" i="16"/>
  <c r="GU311" i="16"/>
  <c r="GU312" i="16"/>
  <c r="GU313" i="16"/>
  <c r="GU314" i="16"/>
  <c r="GU315" i="16"/>
  <c r="GU316" i="16"/>
  <c r="GU317" i="16"/>
  <c r="GU318" i="16"/>
  <c r="GU319" i="16"/>
  <c r="GU320" i="16"/>
  <c r="GU321" i="16"/>
  <c r="GU322" i="16"/>
  <c r="GU323" i="16"/>
  <c r="GU324" i="16"/>
  <c r="GU325" i="16"/>
  <c r="GU326" i="16"/>
  <c r="GU327" i="16"/>
  <c r="GU328" i="16"/>
  <c r="GU329" i="16"/>
  <c r="GU330" i="16"/>
  <c r="GU331" i="16"/>
  <c r="GU332" i="16"/>
  <c r="GU333" i="16"/>
  <c r="GU334" i="16"/>
  <c r="GU335" i="16"/>
  <c r="GU336" i="16"/>
  <c r="GU337" i="16"/>
  <c r="GU338" i="16"/>
  <c r="GU339" i="16"/>
  <c r="GU340" i="16"/>
  <c r="GU341" i="16"/>
  <c r="GU342" i="16"/>
  <c r="GU343" i="16"/>
  <c r="GU344" i="16"/>
  <c r="GU345" i="16"/>
  <c r="GU346" i="16"/>
  <c r="GU347" i="16"/>
  <c r="GU348" i="16"/>
  <c r="GU349" i="16"/>
  <c r="GU350" i="16"/>
  <c r="GU351" i="16"/>
  <c r="GU352" i="16"/>
  <c r="GU353" i="16"/>
  <c r="GU354" i="16"/>
  <c r="GU355" i="16"/>
  <c r="GU356" i="16"/>
  <c r="GU357" i="16"/>
  <c r="GU358" i="16"/>
  <c r="GU359" i="16"/>
  <c r="GU360" i="16"/>
  <c r="GU361" i="16"/>
  <c r="GU362" i="16"/>
  <c r="GU363" i="16"/>
  <c r="GU364" i="16"/>
  <c r="GU365" i="16"/>
  <c r="GU366" i="16"/>
  <c r="GU367" i="16"/>
  <c r="GU368" i="16"/>
  <c r="GU369" i="16"/>
  <c r="GU370" i="16"/>
  <c r="GU371" i="16"/>
  <c r="GU372" i="16"/>
  <c r="GU373" i="16"/>
  <c r="GU374" i="16"/>
  <c r="GU375" i="16"/>
  <c r="GU376" i="16"/>
  <c r="GU377" i="16"/>
  <c r="GU378" i="16"/>
  <c r="GU379" i="16"/>
  <c r="GU380" i="16"/>
  <c r="GU381" i="16"/>
  <c r="GU382" i="16"/>
  <c r="GU383" i="16"/>
  <c r="GU384" i="16"/>
  <c r="GU385" i="16"/>
  <c r="GU386" i="16"/>
  <c r="GU387" i="16"/>
  <c r="GU388" i="16"/>
  <c r="GU389" i="16"/>
  <c r="GU390" i="16"/>
  <c r="GU391" i="16"/>
  <c r="GU392" i="16"/>
  <c r="GU393" i="16"/>
  <c r="GU394" i="16"/>
  <c r="GU395" i="16"/>
  <c r="GU396" i="16"/>
  <c r="GU397" i="16"/>
  <c r="GU398" i="16"/>
  <c r="GU399" i="16"/>
  <c r="GU400" i="16"/>
  <c r="GU401" i="16"/>
  <c r="GU402" i="16"/>
  <c r="GU403" i="16"/>
  <c r="GU404" i="16"/>
  <c r="GU405" i="16"/>
  <c r="GU406" i="16"/>
  <c r="GU407" i="16"/>
  <c r="GU408" i="16"/>
  <c r="GU409" i="16"/>
  <c r="GU410" i="16"/>
  <c r="GU411" i="16"/>
  <c r="GU412" i="16"/>
  <c r="GU413" i="16"/>
  <c r="GU414" i="16"/>
  <c r="GU415" i="16"/>
  <c r="GU416" i="16"/>
  <c r="GU417" i="16"/>
  <c r="GU418" i="16"/>
  <c r="GU419" i="16"/>
  <c r="GU420" i="16"/>
  <c r="GU421" i="16"/>
  <c r="GU422" i="16"/>
  <c r="GU423" i="16"/>
  <c r="GU424" i="16"/>
  <c r="GU425" i="16"/>
  <c r="GU426" i="16"/>
  <c r="GU427" i="16"/>
  <c r="GU428" i="16"/>
  <c r="GU429" i="16"/>
  <c r="GU430" i="16"/>
  <c r="GU431" i="16"/>
  <c r="GU432" i="16"/>
  <c r="GU433" i="16"/>
  <c r="GU434" i="16"/>
  <c r="GU435" i="16"/>
  <c r="GU436" i="16"/>
  <c r="GU437" i="16"/>
  <c r="GU438" i="16"/>
  <c r="GU439" i="16"/>
  <c r="GU440" i="16"/>
  <c r="GU441" i="16"/>
  <c r="GU442" i="16"/>
  <c r="GU443" i="16"/>
  <c r="GU444" i="16"/>
  <c r="GU445" i="16"/>
  <c r="GU446" i="16"/>
  <c r="GU447" i="16"/>
  <c r="GU448" i="16"/>
  <c r="GU449" i="16"/>
  <c r="GU450" i="16"/>
  <c r="GU451" i="16"/>
  <c r="GU452" i="16"/>
  <c r="GU453" i="16"/>
  <c r="GU454" i="16"/>
  <c r="GU455" i="16"/>
  <c r="GU456" i="16"/>
  <c r="GU457" i="16"/>
  <c r="GU458" i="16"/>
  <c r="GU459" i="16"/>
  <c r="GU460" i="16"/>
  <c r="GU461" i="16"/>
  <c r="GU462" i="16"/>
  <c r="GU463" i="16"/>
  <c r="GU464" i="16"/>
  <c r="GU465" i="16"/>
  <c r="GU466" i="16"/>
  <c r="GU467" i="16"/>
  <c r="GU468" i="16"/>
  <c r="GU469" i="16"/>
  <c r="GU470" i="16"/>
  <c r="GU471" i="16"/>
  <c r="GU472" i="16"/>
  <c r="GU473" i="16"/>
  <c r="GU474" i="16"/>
  <c r="GU475" i="16"/>
  <c r="GU476" i="16"/>
  <c r="GU477" i="16"/>
  <c r="GU478" i="16"/>
  <c r="GU479" i="16"/>
  <c r="GU480" i="16"/>
  <c r="GU481" i="16"/>
  <c r="GU482" i="16"/>
  <c r="GU483" i="16"/>
  <c r="GU484" i="16"/>
  <c r="GU485" i="16"/>
  <c r="GU486" i="16"/>
  <c r="GU487" i="16"/>
  <c r="GU488" i="16"/>
  <c r="GU489" i="16"/>
  <c r="GU490" i="16"/>
  <c r="GU491" i="16"/>
  <c r="GU492" i="16"/>
  <c r="GU493" i="16"/>
  <c r="GU494" i="16"/>
  <c r="GU495" i="16"/>
  <c r="GU496" i="16"/>
  <c r="GU497" i="16"/>
  <c r="GU498" i="16"/>
  <c r="GU499" i="16"/>
  <c r="GU500" i="16"/>
  <c r="GU501" i="16"/>
  <c r="GU502" i="16"/>
  <c r="GU503" i="16"/>
  <c r="GU504" i="16"/>
  <c r="GU505" i="16"/>
  <c r="GU506" i="16"/>
  <c r="GU507" i="16"/>
  <c r="GU508" i="16"/>
  <c r="GU509" i="16"/>
  <c r="GU510" i="16"/>
  <c r="GU511" i="16"/>
  <c r="GU512" i="16"/>
  <c r="GU513" i="16"/>
  <c r="GU514" i="16"/>
  <c r="GU515" i="16"/>
  <c r="GU516" i="16"/>
  <c r="GU517" i="16"/>
  <c r="GU518" i="16"/>
  <c r="GU519" i="16"/>
  <c r="GU520" i="16"/>
  <c r="GU521" i="16"/>
  <c r="GU522" i="16"/>
  <c r="GU523" i="16"/>
  <c r="GU524" i="16"/>
  <c r="GU525" i="16"/>
  <c r="GU526" i="16"/>
  <c r="GU527" i="16"/>
  <c r="GU528" i="16"/>
  <c r="GU529" i="16"/>
  <c r="GU530" i="16"/>
  <c r="GU531" i="16"/>
  <c r="GU532" i="16"/>
  <c r="GU533" i="16"/>
  <c r="GU534" i="16"/>
  <c r="GU535" i="16"/>
  <c r="GU536" i="16"/>
  <c r="GT3" i="16"/>
  <c r="GV3" i="16" s="1"/>
  <c r="GT4" i="16"/>
  <c r="GV4" i="16" s="1"/>
  <c r="GT5" i="16"/>
  <c r="GV5" i="16" s="1"/>
  <c r="GT6" i="16"/>
  <c r="GV6" i="16" s="1"/>
  <c r="GT7" i="16"/>
  <c r="GV7" i="16" s="1"/>
  <c r="GT8" i="16"/>
  <c r="GV8" i="16" s="1"/>
  <c r="GT9" i="16"/>
  <c r="GV9" i="16" s="1"/>
  <c r="GT10" i="16"/>
  <c r="GV10" i="16" s="1"/>
  <c r="GT11" i="16"/>
  <c r="GV11" i="16" s="1"/>
  <c r="GT12" i="16"/>
  <c r="GV12" i="16" s="1"/>
  <c r="GT13" i="16"/>
  <c r="GV13" i="16" s="1"/>
  <c r="GT14" i="16"/>
  <c r="GV14" i="16" s="1"/>
  <c r="GT15" i="16"/>
  <c r="GV15" i="16" s="1"/>
  <c r="GT16" i="16"/>
  <c r="GV16" i="16" s="1"/>
  <c r="GT17" i="16"/>
  <c r="GV17" i="16" s="1"/>
  <c r="GT18" i="16"/>
  <c r="GV18" i="16" s="1"/>
  <c r="GT19" i="16"/>
  <c r="GV19" i="16" s="1"/>
  <c r="GT20" i="16"/>
  <c r="GV20" i="16" s="1"/>
  <c r="GT21" i="16"/>
  <c r="GV21" i="16" s="1"/>
  <c r="GT22" i="16"/>
  <c r="GV22" i="16" s="1"/>
  <c r="GT23" i="16"/>
  <c r="GT24" i="16"/>
  <c r="GT25" i="16"/>
  <c r="GT26" i="16"/>
  <c r="GT27" i="16"/>
  <c r="GT28" i="16"/>
  <c r="GV28" i="16" s="1"/>
  <c r="GT29" i="16"/>
  <c r="GV29" i="16" s="1"/>
  <c r="GT30" i="16"/>
  <c r="GT31" i="16"/>
  <c r="GV31" i="16" s="1"/>
  <c r="GT32" i="16"/>
  <c r="GV32" i="16" s="1"/>
  <c r="GT33" i="16"/>
  <c r="GT34" i="16"/>
  <c r="GT35" i="16"/>
  <c r="GT36" i="16"/>
  <c r="GT37" i="16"/>
  <c r="GT38" i="16"/>
  <c r="GV38" i="16" s="1"/>
  <c r="GT39" i="16"/>
  <c r="GT40" i="16"/>
  <c r="GT41" i="16"/>
  <c r="GV41" i="16" s="1"/>
  <c r="GT42" i="16"/>
  <c r="GT43" i="16"/>
  <c r="GT44" i="16"/>
  <c r="GT45" i="16"/>
  <c r="GT46" i="16"/>
  <c r="GT47" i="16"/>
  <c r="GT48" i="16"/>
  <c r="GT49" i="16"/>
  <c r="GT50" i="16"/>
  <c r="GT51" i="16"/>
  <c r="GV51" i="16" s="1"/>
  <c r="GT52" i="16"/>
  <c r="GT53" i="16"/>
  <c r="GT54" i="16"/>
  <c r="GT55" i="16"/>
  <c r="GT56" i="16"/>
  <c r="GT57" i="16"/>
  <c r="GT58" i="16"/>
  <c r="GV58" i="16" s="1"/>
  <c r="GT59" i="16"/>
  <c r="GT60" i="16"/>
  <c r="GV60" i="16" s="1"/>
  <c r="GT61" i="16"/>
  <c r="GT62" i="16"/>
  <c r="GT63" i="16"/>
  <c r="GT64" i="16"/>
  <c r="GT65" i="16"/>
  <c r="GT66" i="16"/>
  <c r="GT67" i="16"/>
  <c r="GT68" i="16"/>
  <c r="GT69" i="16"/>
  <c r="GT70" i="16"/>
  <c r="GT71" i="16"/>
  <c r="GT72" i="16"/>
  <c r="GT73" i="16"/>
  <c r="GT74" i="16"/>
  <c r="GT75" i="16"/>
  <c r="GT76" i="16"/>
  <c r="GT77" i="16"/>
  <c r="GT78" i="16"/>
  <c r="GT79" i="16"/>
  <c r="GT80" i="16"/>
  <c r="GT81" i="16"/>
  <c r="GT82" i="16"/>
  <c r="GT83" i="16"/>
  <c r="GT84" i="16"/>
  <c r="GT85" i="16"/>
  <c r="GT86" i="16"/>
  <c r="GT87" i="16"/>
  <c r="GT88" i="16"/>
  <c r="GT89" i="16"/>
  <c r="GT90" i="16"/>
  <c r="GT91" i="16"/>
  <c r="GT92" i="16"/>
  <c r="GT93" i="16"/>
  <c r="GT94" i="16"/>
  <c r="GT95" i="16"/>
  <c r="GT96" i="16"/>
  <c r="GT97" i="16"/>
  <c r="GT98" i="16"/>
  <c r="GT99" i="16"/>
  <c r="GT100" i="16"/>
  <c r="GT101" i="16"/>
  <c r="GT102" i="16"/>
  <c r="GT103" i="16"/>
  <c r="GT104" i="16"/>
  <c r="GT105" i="16"/>
  <c r="GT106" i="16"/>
  <c r="GT107" i="16"/>
  <c r="GT108" i="16"/>
  <c r="GT109" i="16"/>
  <c r="GT110" i="16"/>
  <c r="GT111" i="16"/>
  <c r="GT112" i="16"/>
  <c r="GT113" i="16"/>
  <c r="GT114" i="16"/>
  <c r="GT115" i="16"/>
  <c r="GT116" i="16"/>
  <c r="GT117" i="16"/>
  <c r="GT118" i="16"/>
  <c r="GT119" i="16"/>
  <c r="GT120" i="16"/>
  <c r="GT121" i="16"/>
  <c r="GT122" i="16"/>
  <c r="GT123" i="16"/>
  <c r="GT124" i="16"/>
  <c r="GT125" i="16"/>
  <c r="GT126" i="16"/>
  <c r="GT127" i="16"/>
  <c r="GT128" i="16"/>
  <c r="GT129" i="16"/>
  <c r="GT130" i="16"/>
  <c r="GT131" i="16"/>
  <c r="GT132" i="16"/>
  <c r="GT133" i="16"/>
  <c r="GT134" i="16"/>
  <c r="GT135" i="16"/>
  <c r="GT136" i="16"/>
  <c r="GT137" i="16"/>
  <c r="GT138" i="16"/>
  <c r="GT139" i="16"/>
  <c r="GT140" i="16"/>
  <c r="GT141" i="16"/>
  <c r="GT142" i="16"/>
  <c r="GT143" i="16"/>
  <c r="GT144" i="16"/>
  <c r="GT145" i="16"/>
  <c r="GT146" i="16"/>
  <c r="GT147" i="16"/>
  <c r="GT148" i="16"/>
  <c r="GT149" i="16"/>
  <c r="GT150" i="16"/>
  <c r="GT151" i="16"/>
  <c r="GT152" i="16"/>
  <c r="GT153" i="16"/>
  <c r="GT154" i="16"/>
  <c r="GT155" i="16"/>
  <c r="GT156" i="16"/>
  <c r="GT157" i="16"/>
  <c r="GT158" i="16"/>
  <c r="GT159" i="16"/>
  <c r="GT160" i="16"/>
  <c r="GT161" i="16"/>
  <c r="GT162" i="16"/>
  <c r="GT163" i="16"/>
  <c r="GT164" i="16"/>
  <c r="GT165" i="16"/>
  <c r="GT166" i="16"/>
  <c r="GT167" i="16"/>
  <c r="GT168" i="16"/>
  <c r="GT169" i="16"/>
  <c r="GT170" i="16"/>
  <c r="GT171" i="16"/>
  <c r="GT172" i="16"/>
  <c r="GT173" i="16"/>
  <c r="GT174" i="16"/>
  <c r="GT175" i="16"/>
  <c r="GT176" i="16"/>
  <c r="GT177" i="16"/>
  <c r="GT178" i="16"/>
  <c r="GT179" i="16"/>
  <c r="GT180" i="16"/>
  <c r="GT181" i="16"/>
  <c r="GT182" i="16"/>
  <c r="GT183" i="16"/>
  <c r="GT184" i="16"/>
  <c r="GT185" i="16"/>
  <c r="GT186" i="16"/>
  <c r="GT187" i="16"/>
  <c r="GT188" i="16"/>
  <c r="GT189" i="16"/>
  <c r="GT190" i="16"/>
  <c r="GT191" i="16"/>
  <c r="GT192" i="16"/>
  <c r="GT193" i="16"/>
  <c r="GT194" i="16"/>
  <c r="GT195" i="16"/>
  <c r="GT196" i="16"/>
  <c r="GT197" i="16"/>
  <c r="GT198" i="16"/>
  <c r="GT199" i="16"/>
  <c r="GT200" i="16"/>
  <c r="GT201" i="16"/>
  <c r="GT202" i="16"/>
  <c r="GT203" i="16"/>
  <c r="GT204" i="16"/>
  <c r="GT205" i="16"/>
  <c r="GT206" i="16"/>
  <c r="GT207" i="16"/>
  <c r="GT208" i="16"/>
  <c r="GT209" i="16"/>
  <c r="GT210" i="16"/>
  <c r="GT211" i="16"/>
  <c r="GT212" i="16"/>
  <c r="GT213" i="16"/>
  <c r="GT214" i="16"/>
  <c r="GT215" i="16"/>
  <c r="GT216" i="16"/>
  <c r="GT217" i="16"/>
  <c r="GT218" i="16"/>
  <c r="GT219" i="16"/>
  <c r="GT220" i="16"/>
  <c r="GT221" i="16"/>
  <c r="GT222" i="16"/>
  <c r="GT223" i="16"/>
  <c r="GT224" i="16"/>
  <c r="GT225" i="16"/>
  <c r="GT226" i="16"/>
  <c r="GT227" i="16"/>
  <c r="GT228" i="16"/>
  <c r="GT229" i="16"/>
  <c r="GT230" i="16"/>
  <c r="GT231" i="16"/>
  <c r="GT232" i="16"/>
  <c r="GT233" i="16"/>
  <c r="GT234" i="16"/>
  <c r="GT235" i="16"/>
  <c r="GT236" i="16"/>
  <c r="GT237" i="16"/>
  <c r="GT238" i="16"/>
  <c r="GT239" i="16"/>
  <c r="GT240" i="16"/>
  <c r="GT241" i="16"/>
  <c r="GT242" i="16"/>
  <c r="GT243" i="16"/>
  <c r="GT244" i="16"/>
  <c r="GT245" i="16"/>
  <c r="GT246" i="16"/>
  <c r="GT247" i="16"/>
  <c r="GT248" i="16"/>
  <c r="GT249" i="16"/>
  <c r="GT250" i="16"/>
  <c r="GT251" i="16"/>
  <c r="GT252" i="16"/>
  <c r="GT253" i="16"/>
  <c r="GT254" i="16"/>
  <c r="GT255" i="16"/>
  <c r="GT256" i="16"/>
  <c r="GT257" i="16"/>
  <c r="GT258" i="16"/>
  <c r="GT259" i="16"/>
  <c r="GT260" i="16"/>
  <c r="GT261" i="16"/>
  <c r="GT262" i="16"/>
  <c r="GT263" i="16"/>
  <c r="GT264" i="16"/>
  <c r="GT265" i="16"/>
  <c r="GT266" i="16"/>
  <c r="GT267" i="16"/>
  <c r="GT268" i="16"/>
  <c r="GT269" i="16"/>
  <c r="GT270" i="16"/>
  <c r="GT271" i="16"/>
  <c r="GT272" i="16"/>
  <c r="GT273" i="16"/>
  <c r="GT274" i="16"/>
  <c r="GT275" i="16"/>
  <c r="GT276" i="16"/>
  <c r="GT277" i="16"/>
  <c r="GT278" i="16"/>
  <c r="GT279" i="16"/>
  <c r="GT280" i="16"/>
  <c r="GT281" i="16"/>
  <c r="GT282" i="16"/>
  <c r="GT283" i="16"/>
  <c r="GT284" i="16"/>
  <c r="GT285" i="16"/>
  <c r="GT286" i="16"/>
  <c r="GT287" i="16"/>
  <c r="GT288" i="16"/>
  <c r="GT289" i="16"/>
  <c r="GT290" i="16"/>
  <c r="GT291" i="16"/>
  <c r="GT292" i="16"/>
  <c r="GT293" i="16"/>
  <c r="GT294" i="16"/>
  <c r="GT295" i="16"/>
  <c r="GT296" i="16"/>
  <c r="GT297" i="16"/>
  <c r="GT298" i="16"/>
  <c r="GT299" i="16"/>
  <c r="GT300" i="16"/>
  <c r="GT301" i="16"/>
  <c r="GT302" i="16"/>
  <c r="GT303" i="16"/>
  <c r="GT304" i="16"/>
  <c r="GT305" i="16"/>
  <c r="GT306" i="16"/>
  <c r="GT307" i="16"/>
  <c r="GT308" i="16"/>
  <c r="GT309" i="16"/>
  <c r="GT310" i="16"/>
  <c r="GT311" i="16"/>
  <c r="GT312" i="16"/>
  <c r="GT313" i="16"/>
  <c r="GT314" i="16"/>
  <c r="GT315" i="16"/>
  <c r="GT316" i="16"/>
  <c r="GT317" i="16"/>
  <c r="GT318" i="16"/>
  <c r="GT319" i="16"/>
  <c r="GT320" i="16"/>
  <c r="GT321" i="16"/>
  <c r="GT322" i="16"/>
  <c r="GT323" i="16"/>
  <c r="GT324" i="16"/>
  <c r="GT325" i="16"/>
  <c r="GT326" i="16"/>
  <c r="GT327" i="16"/>
  <c r="GT328" i="16"/>
  <c r="GT329" i="16"/>
  <c r="GT330" i="16"/>
  <c r="GT331" i="16"/>
  <c r="GT332" i="16"/>
  <c r="GT333" i="16"/>
  <c r="GT334" i="16"/>
  <c r="GT335" i="16"/>
  <c r="GT336" i="16"/>
  <c r="GT337" i="16"/>
  <c r="GT338" i="16"/>
  <c r="GT339" i="16"/>
  <c r="GT340" i="16"/>
  <c r="GT341" i="16"/>
  <c r="GT342" i="16"/>
  <c r="GT343" i="16"/>
  <c r="GT344" i="16"/>
  <c r="GT345" i="16"/>
  <c r="GT346" i="16"/>
  <c r="GT347" i="16"/>
  <c r="GT348" i="16"/>
  <c r="GT349" i="16"/>
  <c r="GT350" i="16"/>
  <c r="GT351" i="16"/>
  <c r="GT352" i="16"/>
  <c r="GT353" i="16"/>
  <c r="GT354" i="16"/>
  <c r="GT355" i="16"/>
  <c r="GT356" i="16"/>
  <c r="GT357" i="16"/>
  <c r="GT358" i="16"/>
  <c r="GT359" i="16"/>
  <c r="GT360" i="16"/>
  <c r="GT361" i="16"/>
  <c r="GT362" i="16"/>
  <c r="GT363" i="16"/>
  <c r="GT364" i="16"/>
  <c r="GT365" i="16"/>
  <c r="GT366" i="16"/>
  <c r="GT367" i="16"/>
  <c r="GT368" i="16"/>
  <c r="GT369" i="16"/>
  <c r="GT370" i="16"/>
  <c r="GT371" i="16"/>
  <c r="GT372" i="16"/>
  <c r="GT373" i="16"/>
  <c r="GT374" i="16"/>
  <c r="GT375" i="16"/>
  <c r="GT376" i="16"/>
  <c r="GT377" i="16"/>
  <c r="GT378" i="16"/>
  <c r="GT379" i="16"/>
  <c r="GT380" i="16"/>
  <c r="GT381" i="16"/>
  <c r="GT382" i="16"/>
  <c r="GT383" i="16"/>
  <c r="GT384" i="16"/>
  <c r="GT385" i="16"/>
  <c r="GT386" i="16"/>
  <c r="GT387" i="16"/>
  <c r="GV387" i="16" s="1"/>
  <c r="GT388" i="16"/>
  <c r="GT389" i="16"/>
  <c r="GT390" i="16"/>
  <c r="GT391" i="16"/>
  <c r="GT392" i="16"/>
  <c r="GT393" i="16"/>
  <c r="GT394" i="16"/>
  <c r="GT395" i="16"/>
  <c r="GV395" i="16" s="1"/>
  <c r="GT396" i="16"/>
  <c r="GV396" i="16" s="1"/>
  <c r="GT397" i="16"/>
  <c r="GT398" i="16"/>
  <c r="GT399" i="16"/>
  <c r="GT400" i="16"/>
  <c r="GT401" i="16"/>
  <c r="GT402" i="16"/>
  <c r="GT403" i="16"/>
  <c r="GT404" i="16"/>
  <c r="GT405" i="16"/>
  <c r="GT406" i="16"/>
  <c r="GT407" i="16"/>
  <c r="GT408" i="16"/>
  <c r="GT409" i="16"/>
  <c r="GT410" i="16"/>
  <c r="GT411" i="16"/>
  <c r="GT412" i="16"/>
  <c r="GT413" i="16"/>
  <c r="GT414" i="16"/>
  <c r="GT415" i="16"/>
  <c r="GV415" i="16" s="1"/>
  <c r="GT416" i="16"/>
  <c r="GT417" i="16"/>
  <c r="GT418" i="16"/>
  <c r="GT419" i="16"/>
  <c r="GT420" i="16"/>
  <c r="GT421" i="16"/>
  <c r="GT422" i="16"/>
  <c r="GT423" i="16"/>
  <c r="GT424" i="16"/>
  <c r="GT425" i="16"/>
  <c r="GT426" i="16"/>
  <c r="GT427" i="16"/>
  <c r="GT428" i="16"/>
  <c r="GT429" i="16"/>
  <c r="GT430" i="16"/>
  <c r="GT431" i="16"/>
  <c r="GT432" i="16"/>
  <c r="GT433" i="16"/>
  <c r="GT434" i="16"/>
  <c r="GT435" i="16"/>
  <c r="GT436" i="16"/>
  <c r="GT437" i="16"/>
  <c r="GT438" i="16"/>
  <c r="GT439" i="16"/>
  <c r="GT440" i="16"/>
  <c r="GT441" i="16"/>
  <c r="GT442" i="16"/>
  <c r="GT443" i="16"/>
  <c r="GT444" i="16"/>
  <c r="GT445" i="16"/>
  <c r="GT446" i="16"/>
  <c r="GT447" i="16"/>
  <c r="GT448" i="16"/>
  <c r="GT449" i="16"/>
  <c r="GT450" i="16"/>
  <c r="GT451" i="16"/>
  <c r="GT452" i="16"/>
  <c r="GT453" i="16"/>
  <c r="GT454" i="16"/>
  <c r="GT455" i="16"/>
  <c r="GT456" i="16"/>
  <c r="GT457" i="16"/>
  <c r="GT458" i="16"/>
  <c r="GT459" i="16"/>
  <c r="GT460" i="16"/>
  <c r="GT461" i="16"/>
  <c r="GT462" i="16"/>
  <c r="GT463" i="16"/>
  <c r="GT464" i="16"/>
  <c r="GT465" i="16"/>
  <c r="GT466" i="16"/>
  <c r="GT467" i="16"/>
  <c r="GT468" i="16"/>
  <c r="GT469" i="16"/>
  <c r="GT470" i="16"/>
  <c r="GT471" i="16"/>
  <c r="GT472" i="16"/>
  <c r="GT473" i="16"/>
  <c r="GT474" i="16"/>
  <c r="GT475" i="16"/>
  <c r="GT476" i="16"/>
  <c r="GT477" i="16"/>
  <c r="GT478" i="16"/>
  <c r="GT479" i="16"/>
  <c r="GT480" i="16"/>
  <c r="GT481" i="16"/>
  <c r="GT482" i="16"/>
  <c r="GT483" i="16"/>
  <c r="GT484" i="16"/>
  <c r="GT485" i="16"/>
  <c r="GT486" i="16"/>
  <c r="GT487" i="16"/>
  <c r="GT488" i="16"/>
  <c r="GT489" i="16"/>
  <c r="GT490" i="16"/>
  <c r="GT491" i="16"/>
  <c r="GT492" i="16"/>
  <c r="GT493" i="16"/>
  <c r="GT494" i="16"/>
  <c r="GT495" i="16"/>
  <c r="GT496" i="16"/>
  <c r="GT497" i="16"/>
  <c r="GT498" i="16"/>
  <c r="GT499" i="16"/>
  <c r="GT500" i="16"/>
  <c r="GT501" i="16"/>
  <c r="GT502" i="16"/>
  <c r="GT503" i="16"/>
  <c r="GT504" i="16"/>
  <c r="GT505" i="16"/>
  <c r="GT506" i="16"/>
  <c r="GT507" i="16"/>
  <c r="GT508" i="16"/>
  <c r="GT509" i="16"/>
  <c r="GT510" i="16"/>
  <c r="GT511" i="16"/>
  <c r="GT512" i="16"/>
  <c r="GT513" i="16"/>
  <c r="GT514" i="16"/>
  <c r="GT515" i="16"/>
  <c r="GT516" i="16"/>
  <c r="GT517" i="16"/>
  <c r="GT518" i="16"/>
  <c r="GT519" i="16"/>
  <c r="GT520" i="16"/>
  <c r="GT521" i="16"/>
  <c r="GT522" i="16"/>
  <c r="GT523" i="16"/>
  <c r="GT524" i="16"/>
  <c r="GT525" i="16"/>
  <c r="GT526" i="16"/>
  <c r="GT527" i="16"/>
  <c r="GT528" i="16"/>
  <c r="GT529" i="16"/>
  <c r="GT530" i="16"/>
  <c r="GT531" i="16"/>
  <c r="GT532" i="16"/>
  <c r="GT533" i="16"/>
  <c r="GT534" i="16"/>
  <c r="GT535" i="16"/>
  <c r="GT536" i="16"/>
  <c r="GS3" i="16"/>
  <c r="GS4" i="16"/>
  <c r="GS5" i="16"/>
  <c r="GS6" i="16"/>
  <c r="GS7" i="16"/>
  <c r="GS8" i="16"/>
  <c r="GS9" i="16"/>
  <c r="GS10" i="16"/>
  <c r="GS11" i="16"/>
  <c r="GS12" i="16"/>
  <c r="GS13" i="16"/>
  <c r="GS14" i="16"/>
  <c r="GS15" i="16"/>
  <c r="GS16" i="16"/>
  <c r="GS17" i="16"/>
  <c r="GS18" i="16"/>
  <c r="GS19" i="16"/>
  <c r="GS20" i="16"/>
  <c r="GS21" i="16"/>
  <c r="GS22" i="16"/>
  <c r="GS23" i="16"/>
  <c r="GS24" i="16"/>
  <c r="GS25" i="16"/>
  <c r="GS26" i="16"/>
  <c r="GS27" i="16"/>
  <c r="GS28" i="16"/>
  <c r="GS29" i="16"/>
  <c r="GS30" i="16"/>
  <c r="GS31" i="16"/>
  <c r="GS32" i="16"/>
  <c r="GS33" i="16"/>
  <c r="GS34" i="16"/>
  <c r="GS35" i="16"/>
  <c r="GS36" i="16"/>
  <c r="GS37" i="16"/>
  <c r="GS38" i="16"/>
  <c r="GS39" i="16"/>
  <c r="GS40" i="16"/>
  <c r="GS41" i="16"/>
  <c r="GS42" i="16"/>
  <c r="GS43" i="16"/>
  <c r="GS44" i="16"/>
  <c r="GS45" i="16"/>
  <c r="GS46" i="16"/>
  <c r="GS47" i="16"/>
  <c r="GS48" i="16"/>
  <c r="GS49" i="16"/>
  <c r="GS50" i="16"/>
  <c r="GS51" i="16"/>
  <c r="GS52" i="16"/>
  <c r="GS53" i="16"/>
  <c r="GS54" i="16"/>
  <c r="GS55" i="16"/>
  <c r="GS56" i="16"/>
  <c r="GS57" i="16"/>
  <c r="GS58" i="16"/>
  <c r="GS59" i="16"/>
  <c r="GS60" i="16"/>
  <c r="GS61" i="16"/>
  <c r="GS62" i="16"/>
  <c r="GS63" i="16"/>
  <c r="GS64" i="16"/>
  <c r="GS65" i="16"/>
  <c r="GS66" i="16"/>
  <c r="GS67" i="16"/>
  <c r="GS68" i="16"/>
  <c r="GS69" i="16"/>
  <c r="GS70" i="16"/>
  <c r="GS71" i="16"/>
  <c r="GS72" i="16"/>
  <c r="GS73" i="16"/>
  <c r="GS74" i="16"/>
  <c r="GS75" i="16"/>
  <c r="GS76" i="16"/>
  <c r="GS77" i="16"/>
  <c r="GS78" i="16"/>
  <c r="GS79" i="16"/>
  <c r="GS80" i="16"/>
  <c r="GS81" i="16"/>
  <c r="GS82" i="16"/>
  <c r="GS83" i="16"/>
  <c r="GS84" i="16"/>
  <c r="GS85" i="16"/>
  <c r="GS86" i="16"/>
  <c r="GS87" i="16"/>
  <c r="GS88" i="16"/>
  <c r="GS89" i="16"/>
  <c r="GS90" i="16"/>
  <c r="GS91" i="16"/>
  <c r="GS92" i="16"/>
  <c r="GS93" i="16"/>
  <c r="GS94" i="16"/>
  <c r="GS95" i="16"/>
  <c r="GS96" i="16"/>
  <c r="GS97" i="16"/>
  <c r="GS98" i="16"/>
  <c r="GS99" i="16"/>
  <c r="GS100" i="16"/>
  <c r="GS101" i="16"/>
  <c r="GS102" i="16"/>
  <c r="GS103" i="16"/>
  <c r="GS104" i="16"/>
  <c r="GS105" i="16"/>
  <c r="GS106" i="16"/>
  <c r="GS107" i="16"/>
  <c r="GS108" i="16"/>
  <c r="GS109" i="16"/>
  <c r="GS110" i="16"/>
  <c r="GS111" i="16"/>
  <c r="GS112" i="16"/>
  <c r="GS113" i="16"/>
  <c r="GS114" i="16"/>
  <c r="GS115" i="16"/>
  <c r="GS116" i="16"/>
  <c r="GS117" i="16"/>
  <c r="GS118" i="16"/>
  <c r="GS119" i="16"/>
  <c r="GS120" i="16"/>
  <c r="GS121" i="16"/>
  <c r="GS122" i="16"/>
  <c r="GS123" i="16"/>
  <c r="GS124" i="16"/>
  <c r="GS125" i="16"/>
  <c r="GS126" i="16"/>
  <c r="GS127" i="16"/>
  <c r="GS128" i="16"/>
  <c r="GS129" i="16"/>
  <c r="GS130" i="16"/>
  <c r="GS131" i="16"/>
  <c r="GS132" i="16"/>
  <c r="GS133" i="16"/>
  <c r="GS134" i="16"/>
  <c r="GS135" i="16"/>
  <c r="GS136" i="16"/>
  <c r="GS137" i="16"/>
  <c r="GS138" i="16"/>
  <c r="GS139" i="16"/>
  <c r="GS140" i="16"/>
  <c r="GS141" i="16"/>
  <c r="GS142" i="16"/>
  <c r="GS143" i="16"/>
  <c r="GS144" i="16"/>
  <c r="GS145" i="16"/>
  <c r="GS146" i="16"/>
  <c r="GS147" i="16"/>
  <c r="GS148" i="16"/>
  <c r="GS149" i="16"/>
  <c r="GS150" i="16"/>
  <c r="GS151" i="16"/>
  <c r="GS152" i="16"/>
  <c r="GS153" i="16"/>
  <c r="GS154" i="16"/>
  <c r="GS155" i="16"/>
  <c r="GS156" i="16"/>
  <c r="GS157" i="16"/>
  <c r="GS158" i="16"/>
  <c r="GS159" i="16"/>
  <c r="GS160" i="16"/>
  <c r="GS161" i="16"/>
  <c r="GS162" i="16"/>
  <c r="GS163" i="16"/>
  <c r="GS164" i="16"/>
  <c r="GS165" i="16"/>
  <c r="GS166" i="16"/>
  <c r="GS167" i="16"/>
  <c r="GS168" i="16"/>
  <c r="GS169" i="16"/>
  <c r="GS170" i="16"/>
  <c r="GS171" i="16"/>
  <c r="GS172" i="16"/>
  <c r="GS173" i="16"/>
  <c r="GS174" i="16"/>
  <c r="GS175" i="16"/>
  <c r="GS176" i="16"/>
  <c r="GS177" i="16"/>
  <c r="GS178" i="16"/>
  <c r="GS179" i="16"/>
  <c r="GS180" i="16"/>
  <c r="GS181" i="16"/>
  <c r="GS182" i="16"/>
  <c r="GS183" i="16"/>
  <c r="GS184" i="16"/>
  <c r="GS185" i="16"/>
  <c r="GS186" i="16"/>
  <c r="GS187" i="16"/>
  <c r="GS188" i="16"/>
  <c r="GS189" i="16"/>
  <c r="GS190" i="16"/>
  <c r="GS191" i="16"/>
  <c r="GS192" i="16"/>
  <c r="GS193" i="16"/>
  <c r="GS194" i="16"/>
  <c r="GS195" i="16"/>
  <c r="GS196" i="16"/>
  <c r="GS197" i="16"/>
  <c r="GS198" i="16"/>
  <c r="GS199" i="16"/>
  <c r="GS200" i="16"/>
  <c r="GS201" i="16"/>
  <c r="GS202" i="16"/>
  <c r="GS203" i="16"/>
  <c r="GS204" i="16"/>
  <c r="GS205" i="16"/>
  <c r="GS206" i="16"/>
  <c r="GS207" i="16"/>
  <c r="GS208" i="16"/>
  <c r="GS209" i="16"/>
  <c r="GS210" i="16"/>
  <c r="GS211" i="16"/>
  <c r="GS212" i="16"/>
  <c r="GS213" i="16"/>
  <c r="GS214" i="16"/>
  <c r="GS215" i="16"/>
  <c r="GS216" i="16"/>
  <c r="GS217" i="16"/>
  <c r="GS218" i="16"/>
  <c r="GS219" i="16"/>
  <c r="GS220" i="16"/>
  <c r="GS221" i="16"/>
  <c r="GS222" i="16"/>
  <c r="GS223" i="16"/>
  <c r="GS224" i="16"/>
  <c r="GS225" i="16"/>
  <c r="GS226" i="16"/>
  <c r="GS227" i="16"/>
  <c r="GS228" i="16"/>
  <c r="GS229" i="16"/>
  <c r="GS230" i="16"/>
  <c r="GS231" i="16"/>
  <c r="GS232" i="16"/>
  <c r="GS233" i="16"/>
  <c r="GS234" i="16"/>
  <c r="GS235" i="16"/>
  <c r="GS236" i="16"/>
  <c r="GS237" i="16"/>
  <c r="GS238" i="16"/>
  <c r="GS239" i="16"/>
  <c r="GS240" i="16"/>
  <c r="GS241" i="16"/>
  <c r="GS242" i="16"/>
  <c r="GS243" i="16"/>
  <c r="GS244" i="16"/>
  <c r="GS245" i="16"/>
  <c r="GS246" i="16"/>
  <c r="GS247" i="16"/>
  <c r="GS248" i="16"/>
  <c r="GS249" i="16"/>
  <c r="GS250" i="16"/>
  <c r="GS251" i="16"/>
  <c r="GS252" i="16"/>
  <c r="GS253" i="16"/>
  <c r="GS254" i="16"/>
  <c r="GS255" i="16"/>
  <c r="GS256" i="16"/>
  <c r="GS257" i="16"/>
  <c r="GS258" i="16"/>
  <c r="GS259" i="16"/>
  <c r="GS260" i="16"/>
  <c r="GS261" i="16"/>
  <c r="GS262" i="16"/>
  <c r="GS263" i="16"/>
  <c r="GS264" i="16"/>
  <c r="GS265" i="16"/>
  <c r="GS266" i="16"/>
  <c r="GS267" i="16"/>
  <c r="GS268" i="16"/>
  <c r="GS269" i="16"/>
  <c r="GS270" i="16"/>
  <c r="GS271" i="16"/>
  <c r="GS272" i="16"/>
  <c r="GS273" i="16"/>
  <c r="GS274" i="16"/>
  <c r="GS275" i="16"/>
  <c r="GS276" i="16"/>
  <c r="GS277" i="16"/>
  <c r="GS278" i="16"/>
  <c r="GS279" i="16"/>
  <c r="GS280" i="16"/>
  <c r="GS281" i="16"/>
  <c r="GS282" i="16"/>
  <c r="GS283" i="16"/>
  <c r="GS284" i="16"/>
  <c r="GS285" i="16"/>
  <c r="GS286" i="16"/>
  <c r="GS287" i="16"/>
  <c r="GS288" i="16"/>
  <c r="GS289" i="16"/>
  <c r="GS290" i="16"/>
  <c r="GS291" i="16"/>
  <c r="GS292" i="16"/>
  <c r="GS293" i="16"/>
  <c r="GS294" i="16"/>
  <c r="GS295" i="16"/>
  <c r="GS296" i="16"/>
  <c r="GS297" i="16"/>
  <c r="GS298" i="16"/>
  <c r="GS299" i="16"/>
  <c r="GS300" i="16"/>
  <c r="GS301" i="16"/>
  <c r="GS302" i="16"/>
  <c r="GS303" i="16"/>
  <c r="GS304" i="16"/>
  <c r="GS305" i="16"/>
  <c r="GS306" i="16"/>
  <c r="GS307" i="16"/>
  <c r="GS308" i="16"/>
  <c r="GS309" i="16"/>
  <c r="GS310" i="16"/>
  <c r="GS311" i="16"/>
  <c r="GS312" i="16"/>
  <c r="GS313" i="16"/>
  <c r="GS314" i="16"/>
  <c r="GS315" i="16"/>
  <c r="GS316" i="16"/>
  <c r="GS317" i="16"/>
  <c r="GS318" i="16"/>
  <c r="GS319" i="16"/>
  <c r="GS320" i="16"/>
  <c r="GS321" i="16"/>
  <c r="GS322" i="16"/>
  <c r="GS323" i="16"/>
  <c r="GS324" i="16"/>
  <c r="GS325" i="16"/>
  <c r="GS326" i="16"/>
  <c r="GS327" i="16"/>
  <c r="GS328" i="16"/>
  <c r="GS329" i="16"/>
  <c r="GS330" i="16"/>
  <c r="GS331" i="16"/>
  <c r="GS332" i="16"/>
  <c r="GS333" i="16"/>
  <c r="GS334" i="16"/>
  <c r="GS335" i="16"/>
  <c r="GS336" i="16"/>
  <c r="GS337" i="16"/>
  <c r="GS338" i="16"/>
  <c r="GS339" i="16"/>
  <c r="GS340" i="16"/>
  <c r="GS341" i="16"/>
  <c r="GS342" i="16"/>
  <c r="GS343" i="16"/>
  <c r="GS344" i="16"/>
  <c r="GS345" i="16"/>
  <c r="GS346" i="16"/>
  <c r="GS347" i="16"/>
  <c r="GS348" i="16"/>
  <c r="GS349" i="16"/>
  <c r="GS350" i="16"/>
  <c r="GS351" i="16"/>
  <c r="GS352" i="16"/>
  <c r="GS353" i="16"/>
  <c r="GS354" i="16"/>
  <c r="GS355" i="16"/>
  <c r="GS356" i="16"/>
  <c r="GS357" i="16"/>
  <c r="GS358" i="16"/>
  <c r="GS359" i="16"/>
  <c r="GS360" i="16"/>
  <c r="GS361" i="16"/>
  <c r="GS362" i="16"/>
  <c r="GS363" i="16"/>
  <c r="GS364" i="16"/>
  <c r="GS365" i="16"/>
  <c r="GS366" i="16"/>
  <c r="GS367" i="16"/>
  <c r="GS368" i="16"/>
  <c r="GS369" i="16"/>
  <c r="GS370" i="16"/>
  <c r="GS371" i="16"/>
  <c r="GS372" i="16"/>
  <c r="GS373" i="16"/>
  <c r="GS374" i="16"/>
  <c r="GS375" i="16"/>
  <c r="GS376" i="16"/>
  <c r="GS377" i="16"/>
  <c r="GS378" i="16"/>
  <c r="GS379" i="16"/>
  <c r="GS380" i="16"/>
  <c r="GS381" i="16"/>
  <c r="GS382" i="16"/>
  <c r="GS383" i="16"/>
  <c r="GS384" i="16"/>
  <c r="GS385" i="16"/>
  <c r="GS386" i="16"/>
  <c r="GS387" i="16"/>
  <c r="GS388" i="16"/>
  <c r="GS389" i="16"/>
  <c r="GS390" i="16"/>
  <c r="GS391" i="16"/>
  <c r="GS392" i="16"/>
  <c r="GS393" i="16"/>
  <c r="GS394" i="16"/>
  <c r="GS395" i="16"/>
  <c r="GS396" i="16"/>
  <c r="GS397" i="16"/>
  <c r="GS398" i="16"/>
  <c r="GS399" i="16"/>
  <c r="GS400" i="16"/>
  <c r="GS401" i="16"/>
  <c r="GS402" i="16"/>
  <c r="GS403" i="16"/>
  <c r="GS404" i="16"/>
  <c r="GS405" i="16"/>
  <c r="GS406" i="16"/>
  <c r="GS407" i="16"/>
  <c r="GS408" i="16"/>
  <c r="GS409" i="16"/>
  <c r="GS410" i="16"/>
  <c r="GS411" i="16"/>
  <c r="GS412" i="16"/>
  <c r="GS413" i="16"/>
  <c r="GS414" i="16"/>
  <c r="GS415" i="16"/>
  <c r="GS416" i="16"/>
  <c r="GS417" i="16"/>
  <c r="GS418" i="16"/>
  <c r="GS419" i="16"/>
  <c r="GS420" i="16"/>
  <c r="GS421" i="16"/>
  <c r="GS422" i="16"/>
  <c r="GS423" i="16"/>
  <c r="GS424" i="16"/>
  <c r="GS425" i="16"/>
  <c r="GS426" i="16"/>
  <c r="GS427" i="16"/>
  <c r="GS428" i="16"/>
  <c r="GS429" i="16"/>
  <c r="GS430" i="16"/>
  <c r="GS431" i="16"/>
  <c r="GS432" i="16"/>
  <c r="GS433" i="16"/>
  <c r="GS434" i="16"/>
  <c r="GS435" i="16"/>
  <c r="GS436" i="16"/>
  <c r="GS437" i="16"/>
  <c r="GS438" i="16"/>
  <c r="GS439" i="16"/>
  <c r="GS440" i="16"/>
  <c r="GS441" i="16"/>
  <c r="GS442" i="16"/>
  <c r="GS443" i="16"/>
  <c r="GS444" i="16"/>
  <c r="GS445" i="16"/>
  <c r="GS446" i="16"/>
  <c r="GS447" i="16"/>
  <c r="GS448" i="16"/>
  <c r="GS449" i="16"/>
  <c r="GS450" i="16"/>
  <c r="GS451" i="16"/>
  <c r="GS452" i="16"/>
  <c r="GS453" i="16"/>
  <c r="GS454" i="16"/>
  <c r="GS455" i="16"/>
  <c r="GS456" i="16"/>
  <c r="GS457" i="16"/>
  <c r="GS458" i="16"/>
  <c r="GS459" i="16"/>
  <c r="GS460" i="16"/>
  <c r="GS461" i="16"/>
  <c r="GS462" i="16"/>
  <c r="GS463" i="16"/>
  <c r="GS464" i="16"/>
  <c r="GS465" i="16"/>
  <c r="GS466" i="16"/>
  <c r="GS467" i="16"/>
  <c r="GS468" i="16"/>
  <c r="GS469" i="16"/>
  <c r="GS470" i="16"/>
  <c r="GS471" i="16"/>
  <c r="GS472" i="16"/>
  <c r="GS473" i="16"/>
  <c r="GS474" i="16"/>
  <c r="GS475" i="16"/>
  <c r="GS476" i="16"/>
  <c r="GS477" i="16"/>
  <c r="GS478" i="16"/>
  <c r="GS479" i="16"/>
  <c r="GS480" i="16"/>
  <c r="GS481" i="16"/>
  <c r="GS482" i="16"/>
  <c r="GS483" i="16"/>
  <c r="GS484" i="16"/>
  <c r="GS485" i="16"/>
  <c r="GS486" i="16"/>
  <c r="GS487" i="16"/>
  <c r="GS488" i="16"/>
  <c r="GS489" i="16"/>
  <c r="GS490" i="16"/>
  <c r="GS491" i="16"/>
  <c r="GS492" i="16"/>
  <c r="GS493" i="16"/>
  <c r="GS494" i="16"/>
  <c r="GS495" i="16"/>
  <c r="GS496" i="16"/>
  <c r="GS497" i="16"/>
  <c r="GS498" i="16"/>
  <c r="GS499" i="16"/>
  <c r="GS500" i="16"/>
  <c r="GS501" i="16"/>
  <c r="GS502" i="16"/>
  <c r="GS503" i="16"/>
  <c r="GS504" i="16"/>
  <c r="GS505" i="16"/>
  <c r="GS506" i="16"/>
  <c r="GS507" i="16"/>
  <c r="GS508" i="16"/>
  <c r="GS509" i="16"/>
  <c r="GS510" i="16"/>
  <c r="GS511" i="16"/>
  <c r="GS512" i="16"/>
  <c r="GS513" i="16"/>
  <c r="GS514" i="16"/>
  <c r="GS515" i="16"/>
  <c r="GS516" i="16"/>
  <c r="GS517" i="16"/>
  <c r="GS518" i="16"/>
  <c r="GS519" i="16"/>
  <c r="GS520" i="16"/>
  <c r="GS521" i="16"/>
  <c r="GS522" i="16"/>
  <c r="GS523" i="16"/>
  <c r="GS524" i="16"/>
  <c r="GS525" i="16"/>
  <c r="GS526" i="16"/>
  <c r="GS527" i="16"/>
  <c r="GS528" i="16"/>
  <c r="GS529" i="16"/>
  <c r="GS530" i="16"/>
  <c r="GS531" i="16"/>
  <c r="GS532" i="16"/>
  <c r="GS533" i="16"/>
  <c r="GS534" i="16"/>
  <c r="GS535" i="16"/>
  <c r="GS536" i="16"/>
  <c r="GV91" i="16" l="1"/>
  <c r="GV27" i="16"/>
  <c r="GV414" i="16"/>
  <c r="GV190" i="16"/>
  <c r="GV146" i="16"/>
  <c r="GV134" i="16"/>
  <c r="GV122" i="16"/>
  <c r="GV102" i="16"/>
  <c r="GV82" i="16"/>
  <c r="GV78" i="16"/>
  <c r="GV70" i="16"/>
  <c r="GV54" i="16"/>
  <c r="GV26" i="16"/>
  <c r="GV49" i="16"/>
  <c r="GV45" i="16"/>
  <c r="GV25" i="16"/>
  <c r="GV517" i="16"/>
  <c r="GV453" i="16"/>
  <c r="GV165" i="16"/>
  <c r="GV141" i="16"/>
  <c r="GV125" i="16"/>
  <c r="GV105" i="16"/>
  <c r="GV81" i="16"/>
  <c r="GV65" i="16"/>
  <c r="GV37" i="16"/>
  <c r="GV33" i="16"/>
  <c r="GV160" i="16"/>
  <c r="GV152" i="16"/>
  <c r="GV124" i="16"/>
  <c r="GV104" i="16"/>
  <c r="GV533" i="16"/>
  <c r="GV529" i="16"/>
  <c r="GV525" i="16"/>
  <c r="GV521" i="16"/>
  <c r="GV513" i="16"/>
  <c r="GV509" i="16"/>
  <c r="GV505" i="16"/>
  <c r="GV501" i="16"/>
  <c r="GV497" i="16"/>
  <c r="GV493" i="16"/>
  <c r="GV489" i="16"/>
  <c r="GV485" i="16"/>
  <c r="GV481" i="16"/>
  <c r="GV477" i="16"/>
  <c r="GV473" i="16"/>
  <c r="GV469" i="16"/>
  <c r="GV465" i="16"/>
  <c r="GV461" i="16"/>
  <c r="GV457" i="16"/>
  <c r="GV417" i="16"/>
  <c r="GV449" i="16"/>
  <c r="GV445" i="16"/>
  <c r="GV441" i="16"/>
  <c r="GV437" i="16"/>
  <c r="GV433" i="16"/>
  <c r="GV429" i="16"/>
  <c r="GV425" i="16"/>
  <c r="GV421" i="16"/>
  <c r="GV523" i="16"/>
  <c r="GV413" i="16"/>
  <c r="GV409" i="16"/>
  <c r="GV405" i="16"/>
  <c r="GV401" i="16"/>
  <c r="GV397" i="16"/>
  <c r="GV393" i="16"/>
  <c r="GV389" i="16"/>
  <c r="GV385" i="16"/>
  <c r="GV381" i="16"/>
  <c r="GV377" i="16"/>
  <c r="GV373" i="16"/>
  <c r="GV369" i="16"/>
  <c r="GV365" i="16"/>
  <c r="GV361" i="16"/>
  <c r="GV357" i="16"/>
  <c r="GV353" i="16"/>
  <c r="GV349" i="16"/>
  <c r="GV345" i="16"/>
  <c r="GV341" i="16"/>
  <c r="GV337" i="16"/>
  <c r="GV333" i="16"/>
  <c r="GV329" i="16"/>
  <c r="GV325" i="16"/>
  <c r="GV321" i="16"/>
  <c r="GV317" i="16"/>
  <c r="GV313" i="16"/>
  <c r="GV309" i="16"/>
  <c r="GV305" i="16"/>
  <c r="GV301" i="16"/>
  <c r="GV297" i="16"/>
  <c r="GV293" i="16"/>
  <c r="GV289" i="16"/>
  <c r="GV285" i="16"/>
  <c r="GV281" i="16"/>
  <c r="GV277" i="16"/>
  <c r="GV273" i="16"/>
  <c r="GV269" i="16"/>
  <c r="GV265" i="16"/>
  <c r="GV261" i="16"/>
  <c r="GV257" i="16"/>
  <c r="GV253" i="16"/>
  <c r="GV249" i="16"/>
  <c r="GV245" i="16"/>
  <c r="GV241" i="16"/>
  <c r="GV237" i="16"/>
  <c r="GV233" i="16"/>
  <c r="GV229" i="16"/>
  <c r="GV225" i="16"/>
  <c r="GV221" i="16"/>
  <c r="GV217" i="16"/>
  <c r="GV213" i="16"/>
  <c r="GV209" i="16"/>
  <c r="GV205" i="16"/>
  <c r="GV201" i="16"/>
  <c r="GV197" i="16"/>
  <c r="GV193" i="16"/>
  <c r="GV189" i="16"/>
  <c r="GV185" i="16"/>
  <c r="GV181" i="16"/>
  <c r="GV177" i="16"/>
  <c r="GV173" i="16"/>
  <c r="GV169" i="16"/>
  <c r="GV161" i="16"/>
  <c r="GV157" i="16"/>
  <c r="GV153" i="16"/>
  <c r="GV149" i="16"/>
  <c r="GV145" i="16"/>
  <c r="GV137" i="16"/>
  <c r="GV133" i="16"/>
  <c r="GV129" i="16"/>
  <c r="GV121" i="16"/>
  <c r="GV117" i="16"/>
  <c r="GV113" i="16"/>
  <c r="GV109" i="16"/>
  <c r="GV101" i="16"/>
  <c r="GV97" i="16"/>
  <c r="GV93" i="16"/>
  <c r="GV89" i="16"/>
  <c r="GV85" i="16"/>
  <c r="GV77" i="16"/>
  <c r="GV73" i="16"/>
  <c r="GV69" i="16"/>
  <c r="GV61" i="16"/>
  <c r="GV57" i="16"/>
  <c r="GV53" i="16"/>
  <c r="GV448" i="16"/>
  <c r="GV428" i="16"/>
  <c r="GV228" i="16"/>
  <c r="GV208" i="16"/>
  <c r="GV128" i="16"/>
  <c r="GV116" i="16"/>
  <c r="GV88" i="16"/>
  <c r="GV72" i="16"/>
  <c r="GV68" i="16"/>
  <c r="GV64" i="16"/>
  <c r="GV48" i="16"/>
  <c r="GV44" i="16"/>
  <c r="GV503" i="16"/>
  <c r="GV475" i="16"/>
  <c r="GV467" i="16"/>
  <c r="GV183" i="16"/>
  <c r="GV155" i="16"/>
  <c r="GV107" i="16"/>
  <c r="GV99" i="16"/>
  <c r="GV75" i="16"/>
  <c r="GV47" i="16"/>
  <c r="GV39" i="16"/>
  <c r="GV35" i="16"/>
  <c r="GV23" i="16"/>
  <c r="GW15" i="16"/>
  <c r="GW11" i="16"/>
  <c r="GW7" i="16"/>
  <c r="GW3" i="16"/>
  <c r="GW397" i="16"/>
  <c r="GW21" i="16"/>
  <c r="GW17" i="16"/>
  <c r="GW13" i="16"/>
  <c r="GW9" i="16"/>
  <c r="GW5" i="16"/>
  <c r="GV535" i="16"/>
  <c r="GV531" i="16"/>
  <c r="GV527" i="16"/>
  <c r="GV519" i="16"/>
  <c r="GV515" i="16"/>
  <c r="GW19" i="16"/>
  <c r="GW18" i="16"/>
  <c r="GW14" i="16"/>
  <c r="GW10" i="16"/>
  <c r="GW6" i="16"/>
  <c r="GV536" i="16"/>
  <c r="GV532" i="16"/>
  <c r="GV528" i="16"/>
  <c r="GV524" i="16"/>
  <c r="GV520" i="16"/>
  <c r="GV516" i="16"/>
  <c r="GV512" i="16"/>
  <c r="GV508" i="16"/>
  <c r="GV504" i="16"/>
  <c r="GV500" i="16"/>
  <c r="GV496" i="16"/>
  <c r="GV492" i="16"/>
  <c r="GV488" i="16"/>
  <c r="GV484" i="16"/>
  <c r="GV480" i="16"/>
  <c r="GV476" i="16"/>
  <c r="GV472" i="16"/>
  <c r="GV468" i="16"/>
  <c r="GV464" i="16"/>
  <c r="GV460" i="16"/>
  <c r="GV456" i="16"/>
  <c r="GV452" i="16"/>
  <c r="GV444" i="16"/>
  <c r="GV440" i="16"/>
  <c r="GV436" i="16"/>
  <c r="GV432" i="16"/>
  <c r="GV424" i="16"/>
  <c r="GV420" i="16"/>
  <c r="GV416" i="16"/>
  <c r="GV412" i="16"/>
  <c r="GV408" i="16"/>
  <c r="GV404" i="16"/>
  <c r="GV400" i="16"/>
  <c r="GV392" i="16"/>
  <c r="GV388" i="16"/>
  <c r="GV384" i="16"/>
  <c r="GV380" i="16"/>
  <c r="GV376" i="16"/>
  <c r="GV372" i="16"/>
  <c r="GV368" i="16"/>
  <c r="GV364" i="16"/>
  <c r="GV360" i="16"/>
  <c r="GV356" i="16"/>
  <c r="GV352" i="16"/>
  <c r="GV348" i="16"/>
  <c r="GV344" i="16"/>
  <c r="GV340" i="16"/>
  <c r="GV336" i="16"/>
  <c r="GV332" i="16"/>
  <c r="GV328" i="16"/>
  <c r="GV324" i="16"/>
  <c r="GV320" i="16"/>
  <c r="GV316" i="16"/>
  <c r="GV312" i="16"/>
  <c r="GV308" i="16"/>
  <c r="GV304" i="16"/>
  <c r="GV300" i="16"/>
  <c r="GV296" i="16"/>
  <c r="GV292" i="16"/>
  <c r="GV288" i="16"/>
  <c r="GV284" i="16"/>
  <c r="GV280" i="16"/>
  <c r="GV276" i="16"/>
  <c r="GV272" i="16"/>
  <c r="GV268" i="16"/>
  <c r="GV264" i="16"/>
  <c r="GV260" i="16"/>
  <c r="GV256" i="16"/>
  <c r="GV252" i="16"/>
  <c r="GV248" i="16"/>
  <c r="GV244" i="16"/>
  <c r="GV240" i="16"/>
  <c r="GV236" i="16"/>
  <c r="GV232" i="16"/>
  <c r="GV224" i="16"/>
  <c r="GV220" i="16"/>
  <c r="GV216" i="16"/>
  <c r="GV212" i="16"/>
  <c r="GV204" i="16"/>
  <c r="GV200" i="16"/>
  <c r="GV196" i="16"/>
  <c r="GV192" i="16"/>
  <c r="GV188" i="16"/>
  <c r="GV184" i="16"/>
  <c r="GV180" i="16"/>
  <c r="GV176" i="16"/>
  <c r="GV172" i="16"/>
  <c r="GV168" i="16"/>
  <c r="GV164" i="16"/>
  <c r="GV156" i="16"/>
  <c r="GV148" i="16"/>
  <c r="GV144" i="16"/>
  <c r="GV140" i="16"/>
  <c r="GV136" i="16"/>
  <c r="GV132" i="16"/>
  <c r="GV120" i="16"/>
  <c r="GV112" i="16"/>
  <c r="GV108" i="16"/>
  <c r="GV100" i="16"/>
  <c r="GV96" i="16"/>
  <c r="GV92" i="16"/>
  <c r="GV84" i="16"/>
  <c r="GV80" i="16"/>
  <c r="GV76" i="16"/>
  <c r="GV56" i="16"/>
  <c r="GV52" i="16"/>
  <c r="GV40" i="16"/>
  <c r="GV36" i="16"/>
  <c r="GV24" i="16"/>
  <c r="GV511" i="16"/>
  <c r="GV507" i="16"/>
  <c r="GV499" i="16"/>
  <c r="GV495" i="16"/>
  <c r="GV491" i="16"/>
  <c r="GV487" i="16"/>
  <c r="GV483" i="16"/>
  <c r="GV479" i="16"/>
  <c r="GV471" i="16"/>
  <c r="GV463" i="16"/>
  <c r="GV459" i="16"/>
  <c r="GV455" i="16"/>
  <c r="GV451" i="16"/>
  <c r="GV447" i="16"/>
  <c r="GV443" i="16"/>
  <c r="GV439" i="16"/>
  <c r="GV435" i="16"/>
  <c r="GV431" i="16"/>
  <c r="GV427" i="16"/>
  <c r="GV423" i="16"/>
  <c r="GV419" i="16"/>
  <c r="GV411" i="16"/>
  <c r="GV407" i="16"/>
  <c r="GV403" i="16"/>
  <c r="GV399" i="16"/>
  <c r="GV391" i="16"/>
  <c r="GV383" i="16"/>
  <c r="GV379" i="16"/>
  <c r="GV375" i="16"/>
  <c r="GV371" i="16"/>
  <c r="GV367" i="16"/>
  <c r="GV363" i="16"/>
  <c r="GV359" i="16"/>
  <c r="GV355" i="16"/>
  <c r="GV351" i="16"/>
  <c r="GV347" i="16"/>
  <c r="GV343" i="16"/>
  <c r="GV339" i="16"/>
  <c r="GV335" i="16"/>
  <c r="GV331" i="16"/>
  <c r="GV327" i="16"/>
  <c r="GV323" i="16"/>
  <c r="GV319" i="16"/>
  <c r="GV315" i="16"/>
  <c r="GV311" i="16"/>
  <c r="GV307" i="16"/>
  <c r="GV303" i="16"/>
  <c r="GV299" i="16"/>
  <c r="GV295" i="16"/>
  <c r="GV291" i="16"/>
  <c r="GV287" i="16"/>
  <c r="GV283" i="16"/>
  <c r="GV279" i="16"/>
  <c r="GV275" i="16"/>
  <c r="GV271" i="16"/>
  <c r="GV267" i="16"/>
  <c r="GV263" i="16"/>
  <c r="GV259" i="16"/>
  <c r="GV255" i="16"/>
  <c r="GV251" i="16"/>
  <c r="GV247" i="16"/>
  <c r="GV243" i="16"/>
  <c r="GV239" i="16"/>
  <c r="GV235" i="16"/>
  <c r="GV231" i="16"/>
  <c r="GV227" i="16"/>
  <c r="GV223" i="16"/>
  <c r="GV219" i="16"/>
  <c r="GV215" i="16"/>
  <c r="GV211" i="16"/>
  <c r="GV207" i="16"/>
  <c r="GV203" i="16"/>
  <c r="GV199" i="16"/>
  <c r="GV195" i="16"/>
  <c r="GV191" i="16"/>
  <c r="GV187" i="16"/>
  <c r="GV179" i="16"/>
  <c r="GV175" i="16"/>
  <c r="GV171" i="16"/>
  <c r="GV167" i="16"/>
  <c r="GV163" i="16"/>
  <c r="GV159" i="16"/>
  <c r="GV151" i="16"/>
  <c r="GV147" i="16"/>
  <c r="GV143" i="16"/>
  <c r="GV139" i="16"/>
  <c r="GV135" i="16"/>
  <c r="GV131" i="16"/>
  <c r="GV127" i="16"/>
  <c r="GV123" i="16"/>
  <c r="GV119" i="16"/>
  <c r="GV115" i="16"/>
  <c r="GV111" i="16"/>
  <c r="GV103" i="16"/>
  <c r="GV95" i="16"/>
  <c r="GV87" i="16"/>
  <c r="GV83" i="16"/>
  <c r="GV79" i="16"/>
  <c r="GV71" i="16"/>
  <c r="GV67" i="16"/>
  <c r="GV63" i="16"/>
  <c r="GV59" i="16"/>
  <c r="GV55" i="16"/>
  <c r="GV43" i="16"/>
  <c r="GW392" i="16"/>
  <c r="GW384" i="16"/>
  <c r="GW32" i="16"/>
  <c r="GW20" i="16"/>
  <c r="GW16" i="16"/>
  <c r="GW12" i="16"/>
  <c r="GW8" i="16"/>
  <c r="GW4" i="16"/>
  <c r="GV534" i="16"/>
  <c r="GV530" i="16"/>
  <c r="GV526" i="16"/>
  <c r="GV522" i="16"/>
  <c r="GV518" i="16"/>
  <c r="GV514" i="16"/>
  <c r="GV510" i="16"/>
  <c r="GV506" i="16"/>
  <c r="GV502" i="16"/>
  <c r="GV498" i="16"/>
  <c r="GV494" i="16"/>
  <c r="GV490" i="16"/>
  <c r="GV486" i="16"/>
  <c r="GV482" i="16"/>
  <c r="GV478" i="16"/>
  <c r="GV474" i="16"/>
  <c r="GV470" i="16"/>
  <c r="GV466" i="16"/>
  <c r="GV462" i="16"/>
  <c r="GV458" i="16"/>
  <c r="GV454" i="16"/>
  <c r="GV450" i="16"/>
  <c r="GV446" i="16"/>
  <c r="GV442" i="16"/>
  <c r="GV438" i="16"/>
  <c r="GV434" i="16"/>
  <c r="GV430" i="16"/>
  <c r="GV426" i="16"/>
  <c r="GV422" i="16"/>
  <c r="GV418" i="16"/>
  <c r="GV410" i="16"/>
  <c r="GV406" i="16"/>
  <c r="GV402" i="16"/>
  <c r="GV398" i="16"/>
  <c r="GV394" i="16"/>
  <c r="GV390" i="16"/>
  <c r="GV386" i="16"/>
  <c r="GV382" i="16"/>
  <c r="GV378" i="16"/>
  <c r="GV374" i="16"/>
  <c r="GV370" i="16"/>
  <c r="GV366" i="16"/>
  <c r="GV362" i="16"/>
  <c r="GV358" i="16"/>
  <c r="GV354" i="16"/>
  <c r="GV350" i="16"/>
  <c r="GV346" i="16"/>
  <c r="GV342" i="16"/>
  <c r="GV338" i="16"/>
  <c r="GV334" i="16"/>
  <c r="GV330" i="16"/>
  <c r="GV326" i="16"/>
  <c r="GV322" i="16"/>
  <c r="GV318" i="16"/>
  <c r="GV314" i="16"/>
  <c r="GV310" i="16"/>
  <c r="GV306" i="16"/>
  <c r="GV302" i="16"/>
  <c r="GV298" i="16"/>
  <c r="GV294" i="16"/>
  <c r="GV290" i="16"/>
  <c r="GV286" i="16"/>
  <c r="GV282" i="16"/>
  <c r="GV278" i="16"/>
  <c r="GV274" i="16"/>
  <c r="GV270" i="16"/>
  <c r="GV266" i="16"/>
  <c r="GV262" i="16"/>
  <c r="GV258" i="16"/>
  <c r="GV254" i="16"/>
  <c r="GV250" i="16"/>
  <c r="GV246" i="16"/>
  <c r="GV242" i="16"/>
  <c r="GV238" i="16"/>
  <c r="GV234" i="16"/>
  <c r="GV230" i="16"/>
  <c r="GV226" i="16"/>
  <c r="GV222" i="16"/>
  <c r="GV218" i="16"/>
  <c r="GV214" i="16"/>
  <c r="GV210" i="16"/>
  <c r="GV206" i="16"/>
  <c r="GV202" i="16"/>
  <c r="GV198" i="16"/>
  <c r="GV194" i="16"/>
  <c r="GV186" i="16"/>
  <c r="GV182" i="16"/>
  <c r="GV178" i="16"/>
  <c r="GV174" i="16"/>
  <c r="GV170" i="16"/>
  <c r="GV166" i="16"/>
  <c r="GV162" i="16"/>
  <c r="GV158" i="16"/>
  <c r="GV154" i="16"/>
  <c r="GV150" i="16"/>
  <c r="GV142" i="16"/>
  <c r="GV138" i="16"/>
  <c r="GV130" i="16"/>
  <c r="GV126" i="16"/>
  <c r="GV118" i="16"/>
  <c r="GV114" i="16"/>
  <c r="GV110" i="16"/>
  <c r="GV106" i="16"/>
  <c r="GV98" i="16"/>
  <c r="GV94" i="16"/>
  <c r="GV90" i="16"/>
  <c r="GV86" i="16"/>
  <c r="GV74" i="16"/>
  <c r="GV66" i="16"/>
  <c r="GV62" i="16"/>
  <c r="GV50" i="16"/>
  <c r="GV46" i="16"/>
  <c r="GV42" i="16"/>
  <c r="GV34" i="16"/>
  <c r="GV30" i="16"/>
  <c r="AB536" i="16"/>
  <c r="AA536" i="16"/>
  <c r="Z536" i="16"/>
  <c r="FI536" i="16" s="1"/>
  <c r="Y536" i="16"/>
  <c r="X536" i="16"/>
  <c r="FJ536" i="16" s="1"/>
  <c r="R536" i="16"/>
  <c r="Q536" i="16"/>
  <c r="V536" i="16" s="1"/>
  <c r="N536" i="16"/>
  <c r="H536" i="16"/>
  <c r="AB535" i="16"/>
  <c r="AA535" i="16"/>
  <c r="Z535" i="16"/>
  <c r="FI535" i="16" s="1"/>
  <c r="Y535" i="16"/>
  <c r="X535" i="16"/>
  <c r="FJ535" i="16" s="1"/>
  <c r="R535" i="16"/>
  <c r="Q535" i="16"/>
  <c r="V535" i="16" s="1"/>
  <c r="N535" i="16"/>
  <c r="H535" i="16"/>
  <c r="AB534" i="16"/>
  <c r="AA534" i="16"/>
  <c r="Z534" i="16"/>
  <c r="FI534" i="16" s="1"/>
  <c r="Y534" i="16"/>
  <c r="X534" i="16"/>
  <c r="FJ534" i="16" s="1"/>
  <c r="R534" i="16"/>
  <c r="Q534" i="16"/>
  <c r="V534" i="16" s="1"/>
  <c r="N534" i="16"/>
  <c r="H534" i="16"/>
  <c r="AB533" i="16"/>
  <c r="AA533" i="16"/>
  <c r="Z533" i="16"/>
  <c r="FI533" i="16" s="1"/>
  <c r="Y533" i="16"/>
  <c r="X533" i="16"/>
  <c r="FJ533" i="16" s="1"/>
  <c r="R533" i="16"/>
  <c r="Q533" i="16"/>
  <c r="V533" i="16" s="1"/>
  <c r="N533" i="16"/>
  <c r="H533" i="16"/>
  <c r="AB532" i="16"/>
  <c r="AA532" i="16"/>
  <c r="Z532" i="16"/>
  <c r="FI532" i="16" s="1"/>
  <c r="Y532" i="16"/>
  <c r="X532" i="16"/>
  <c r="FJ532" i="16" s="1"/>
  <c r="R532" i="16"/>
  <c r="Q532" i="16"/>
  <c r="V532" i="16" s="1"/>
  <c r="N532" i="16"/>
  <c r="H532" i="16"/>
  <c r="AB531" i="16"/>
  <c r="AA531" i="16"/>
  <c r="Z531" i="16"/>
  <c r="FI531" i="16" s="1"/>
  <c r="Y531" i="16"/>
  <c r="X531" i="16"/>
  <c r="FJ531" i="16" s="1"/>
  <c r="R531" i="16"/>
  <c r="Q531" i="16"/>
  <c r="V531" i="16" s="1"/>
  <c r="N531" i="16"/>
  <c r="H531" i="16"/>
  <c r="AB530" i="16"/>
  <c r="AA530" i="16"/>
  <c r="Z530" i="16"/>
  <c r="FI530" i="16" s="1"/>
  <c r="Y530" i="16"/>
  <c r="X530" i="16"/>
  <c r="FJ530" i="16" s="1"/>
  <c r="R530" i="16"/>
  <c r="Q530" i="16"/>
  <c r="V530" i="16" s="1"/>
  <c r="N530" i="16"/>
  <c r="H530" i="16"/>
  <c r="AB529" i="16"/>
  <c r="AA529" i="16"/>
  <c r="Z529" i="16"/>
  <c r="FI529" i="16" s="1"/>
  <c r="Y529" i="16"/>
  <c r="X529" i="16"/>
  <c r="FJ529" i="16" s="1"/>
  <c r="R529" i="16"/>
  <c r="Q529" i="16"/>
  <c r="V529" i="16" s="1"/>
  <c r="N529" i="16"/>
  <c r="H529" i="16"/>
  <c r="AB528" i="16"/>
  <c r="AA528" i="16"/>
  <c r="Z528" i="16"/>
  <c r="FI528" i="16" s="1"/>
  <c r="Y528" i="16"/>
  <c r="X528" i="16"/>
  <c r="FJ528" i="16" s="1"/>
  <c r="R528" i="16"/>
  <c r="Q528" i="16"/>
  <c r="W528" i="16" s="1"/>
  <c r="N528" i="16"/>
  <c r="H528" i="16"/>
  <c r="AB527" i="16"/>
  <c r="AA527" i="16"/>
  <c r="Z527" i="16"/>
  <c r="FI527" i="16" s="1"/>
  <c r="Y527" i="16"/>
  <c r="X527" i="16"/>
  <c r="FJ527" i="16" s="1"/>
  <c r="R527" i="16"/>
  <c r="Q527" i="16"/>
  <c r="W527" i="16" s="1"/>
  <c r="N527" i="16"/>
  <c r="H527" i="16"/>
  <c r="AB526" i="16"/>
  <c r="AA526" i="16"/>
  <c r="Z526" i="16"/>
  <c r="FI526" i="16" s="1"/>
  <c r="Y526" i="16"/>
  <c r="X526" i="16"/>
  <c r="FJ526" i="16" s="1"/>
  <c r="R526" i="16"/>
  <c r="Q526" i="16"/>
  <c r="W526" i="16" s="1"/>
  <c r="N526" i="16"/>
  <c r="H526" i="16"/>
  <c r="AB525" i="16"/>
  <c r="AA525" i="16"/>
  <c r="Z525" i="16"/>
  <c r="FI525" i="16" s="1"/>
  <c r="Y525" i="16"/>
  <c r="X525" i="16"/>
  <c r="FJ525" i="16" s="1"/>
  <c r="R525" i="16"/>
  <c r="Q525" i="16"/>
  <c r="W525" i="16" s="1"/>
  <c r="N525" i="16"/>
  <c r="H525" i="16"/>
  <c r="AB524" i="16"/>
  <c r="AA524" i="16"/>
  <c r="Z524" i="16"/>
  <c r="FI524" i="16" s="1"/>
  <c r="Y524" i="16"/>
  <c r="X524" i="16"/>
  <c r="FJ524" i="16" s="1"/>
  <c r="R524" i="16"/>
  <c r="Q524" i="16"/>
  <c r="W524" i="16" s="1"/>
  <c r="N524" i="16"/>
  <c r="H524" i="16"/>
  <c r="AB523" i="16"/>
  <c r="AA523" i="16"/>
  <c r="Z523" i="16"/>
  <c r="FI523" i="16" s="1"/>
  <c r="Y523" i="16"/>
  <c r="X523" i="16"/>
  <c r="FJ523" i="16" s="1"/>
  <c r="R523" i="16"/>
  <c r="Q523" i="16"/>
  <c r="W523" i="16" s="1"/>
  <c r="N523" i="16"/>
  <c r="H523" i="16"/>
  <c r="AB522" i="16"/>
  <c r="AA522" i="16"/>
  <c r="Z522" i="16"/>
  <c r="FI522" i="16" s="1"/>
  <c r="Y522" i="16"/>
  <c r="X522" i="16"/>
  <c r="FJ522" i="16" s="1"/>
  <c r="R522" i="16"/>
  <c r="Q522" i="16"/>
  <c r="W522" i="16" s="1"/>
  <c r="N522" i="16"/>
  <c r="H522" i="16"/>
  <c r="AB521" i="16"/>
  <c r="AA521" i="16"/>
  <c r="Z521" i="16"/>
  <c r="FI521" i="16" s="1"/>
  <c r="Y521" i="16"/>
  <c r="X521" i="16"/>
  <c r="FJ521" i="16" s="1"/>
  <c r="R521" i="16"/>
  <c r="Q521" i="16"/>
  <c r="U521" i="16" s="1"/>
  <c r="N521" i="16"/>
  <c r="H521" i="16"/>
  <c r="AB520" i="16"/>
  <c r="AA520" i="16"/>
  <c r="Z520" i="16"/>
  <c r="FI520" i="16" s="1"/>
  <c r="Y520" i="16"/>
  <c r="X520" i="16"/>
  <c r="FJ520" i="16" s="1"/>
  <c r="R520" i="16"/>
  <c r="Q520" i="16"/>
  <c r="U520" i="16" s="1"/>
  <c r="N520" i="16"/>
  <c r="H520" i="16"/>
  <c r="AB519" i="16"/>
  <c r="AA519" i="16"/>
  <c r="Z519" i="16"/>
  <c r="FI519" i="16" s="1"/>
  <c r="Y519" i="16"/>
  <c r="X519" i="16"/>
  <c r="FJ519" i="16" s="1"/>
  <c r="R519" i="16"/>
  <c r="Q519" i="16"/>
  <c r="U519" i="16" s="1"/>
  <c r="N519" i="16"/>
  <c r="H519" i="16"/>
  <c r="AB518" i="16"/>
  <c r="AA518" i="16"/>
  <c r="Z518" i="16"/>
  <c r="FI518" i="16" s="1"/>
  <c r="Y518" i="16"/>
  <c r="X518" i="16"/>
  <c r="FJ518" i="16" s="1"/>
  <c r="R518" i="16"/>
  <c r="Q518" i="16"/>
  <c r="U518" i="16" s="1"/>
  <c r="N518" i="16"/>
  <c r="H518" i="16"/>
  <c r="AB517" i="16"/>
  <c r="AA517" i="16"/>
  <c r="Z517" i="16"/>
  <c r="FI517" i="16" s="1"/>
  <c r="Y517" i="16"/>
  <c r="X517" i="16"/>
  <c r="FJ517" i="16" s="1"/>
  <c r="R517" i="16"/>
  <c r="Q517" i="16"/>
  <c r="U517" i="16" s="1"/>
  <c r="N517" i="16"/>
  <c r="H517" i="16"/>
  <c r="AB516" i="16"/>
  <c r="AA516" i="16"/>
  <c r="Z516" i="16"/>
  <c r="FI516" i="16" s="1"/>
  <c r="Y516" i="16"/>
  <c r="X516" i="16"/>
  <c r="FJ516" i="16" s="1"/>
  <c r="R516" i="16"/>
  <c r="Q516" i="16"/>
  <c r="U516" i="16" s="1"/>
  <c r="N516" i="16"/>
  <c r="H516" i="16"/>
  <c r="AB515" i="16"/>
  <c r="AA515" i="16"/>
  <c r="Z515" i="16"/>
  <c r="FI515" i="16" s="1"/>
  <c r="Y515" i="16"/>
  <c r="X515" i="16"/>
  <c r="FJ515" i="16" s="1"/>
  <c r="R515" i="16"/>
  <c r="Q515" i="16"/>
  <c r="U515" i="16" s="1"/>
  <c r="N515" i="16"/>
  <c r="H515" i="16"/>
  <c r="AB514" i="16"/>
  <c r="AA514" i="16"/>
  <c r="Z514" i="16"/>
  <c r="FI514" i="16" s="1"/>
  <c r="Y514" i="16"/>
  <c r="X514" i="16"/>
  <c r="FJ514" i="16" s="1"/>
  <c r="R514" i="16"/>
  <c r="Q514" i="16"/>
  <c r="W514" i="16" s="1"/>
  <c r="N514" i="16"/>
  <c r="H514" i="16"/>
  <c r="AB513" i="16"/>
  <c r="AA513" i="16"/>
  <c r="Z513" i="16"/>
  <c r="FI513" i="16" s="1"/>
  <c r="Y513" i="16"/>
  <c r="X513" i="16"/>
  <c r="FJ513" i="16" s="1"/>
  <c r="R513" i="16"/>
  <c r="Q513" i="16"/>
  <c r="W513" i="16" s="1"/>
  <c r="N513" i="16"/>
  <c r="H513" i="16"/>
  <c r="AB512" i="16"/>
  <c r="AA512" i="16"/>
  <c r="Z512" i="16"/>
  <c r="FI512" i="16" s="1"/>
  <c r="Y512" i="16"/>
  <c r="X512" i="16"/>
  <c r="FJ512" i="16" s="1"/>
  <c r="R512" i="16"/>
  <c r="Q512" i="16"/>
  <c r="W512" i="16" s="1"/>
  <c r="N512" i="16"/>
  <c r="H512" i="16"/>
  <c r="AB511" i="16"/>
  <c r="AA511" i="16"/>
  <c r="Z511" i="16"/>
  <c r="FI511" i="16" s="1"/>
  <c r="Y511" i="16"/>
  <c r="X511" i="16"/>
  <c r="FJ511" i="16" s="1"/>
  <c r="R511" i="16"/>
  <c r="Q511" i="16"/>
  <c r="W511" i="16" s="1"/>
  <c r="N511" i="16"/>
  <c r="H511" i="16"/>
  <c r="AB510" i="16"/>
  <c r="AA510" i="16"/>
  <c r="Z510" i="16"/>
  <c r="FI510" i="16" s="1"/>
  <c r="Y510" i="16"/>
  <c r="X510" i="16"/>
  <c r="FJ510" i="16" s="1"/>
  <c r="R510" i="16"/>
  <c r="Q510" i="16"/>
  <c r="W510" i="16" s="1"/>
  <c r="N510" i="16"/>
  <c r="H510" i="16"/>
  <c r="AB509" i="16"/>
  <c r="AA509" i="16"/>
  <c r="Z509" i="16"/>
  <c r="FI509" i="16" s="1"/>
  <c r="Y509" i="16"/>
  <c r="X509" i="16"/>
  <c r="FJ509" i="16" s="1"/>
  <c r="R509" i="16"/>
  <c r="Q509" i="16"/>
  <c r="W509" i="16" s="1"/>
  <c r="N509" i="16"/>
  <c r="H509" i="16"/>
  <c r="AB508" i="16"/>
  <c r="AA508" i="16"/>
  <c r="Z508" i="16"/>
  <c r="FI508" i="16" s="1"/>
  <c r="Y508" i="16"/>
  <c r="X508" i="16"/>
  <c r="FJ508" i="16" s="1"/>
  <c r="R508" i="16"/>
  <c r="Q508" i="16"/>
  <c r="W508" i="16" s="1"/>
  <c r="N508" i="16"/>
  <c r="H508" i="16"/>
  <c r="AB507" i="16"/>
  <c r="AA507" i="16"/>
  <c r="Z507" i="16"/>
  <c r="FI507" i="16" s="1"/>
  <c r="Y507" i="16"/>
  <c r="X507" i="16"/>
  <c r="FJ507" i="16" s="1"/>
  <c r="R507" i="16"/>
  <c r="Q507" i="16"/>
  <c r="W507" i="16" s="1"/>
  <c r="N507" i="16"/>
  <c r="H507" i="16"/>
  <c r="AB506" i="16"/>
  <c r="AA506" i="16"/>
  <c r="Z506" i="16"/>
  <c r="FI506" i="16" s="1"/>
  <c r="Y506" i="16"/>
  <c r="X506" i="16"/>
  <c r="FJ506" i="16" s="1"/>
  <c r="R506" i="16"/>
  <c r="Q506" i="16"/>
  <c r="W506" i="16" s="1"/>
  <c r="N506" i="16"/>
  <c r="H506" i="16"/>
  <c r="AB505" i="16"/>
  <c r="AA505" i="16"/>
  <c r="Z505" i="16"/>
  <c r="FI505" i="16" s="1"/>
  <c r="Y505" i="16"/>
  <c r="X505" i="16"/>
  <c r="FJ505" i="16" s="1"/>
  <c r="R505" i="16"/>
  <c r="Q505" i="16"/>
  <c r="W505" i="16" s="1"/>
  <c r="N505" i="16"/>
  <c r="H505" i="16"/>
  <c r="AB504" i="16"/>
  <c r="AA504" i="16"/>
  <c r="Z504" i="16"/>
  <c r="FI504" i="16" s="1"/>
  <c r="Y504" i="16"/>
  <c r="X504" i="16"/>
  <c r="FJ504" i="16" s="1"/>
  <c r="R504" i="16"/>
  <c r="Q504" i="16"/>
  <c r="T504" i="16" s="1"/>
  <c r="N504" i="16"/>
  <c r="H504" i="16"/>
  <c r="AB503" i="16"/>
  <c r="AA503" i="16"/>
  <c r="Z503" i="16"/>
  <c r="FI503" i="16" s="1"/>
  <c r="Y503" i="16"/>
  <c r="X503" i="16"/>
  <c r="FJ503" i="16" s="1"/>
  <c r="R503" i="16"/>
  <c r="Q503" i="16"/>
  <c r="U503" i="16" s="1"/>
  <c r="N503" i="16"/>
  <c r="H503" i="16"/>
  <c r="AB502" i="16"/>
  <c r="AA502" i="16"/>
  <c r="Z502" i="16"/>
  <c r="FI502" i="16" s="1"/>
  <c r="Y502" i="16"/>
  <c r="X502" i="16"/>
  <c r="FJ502" i="16" s="1"/>
  <c r="R502" i="16"/>
  <c r="Q502" i="16"/>
  <c r="T502" i="16" s="1"/>
  <c r="N502" i="16"/>
  <c r="H502" i="16"/>
  <c r="AB501" i="16"/>
  <c r="AA501" i="16"/>
  <c r="Z501" i="16"/>
  <c r="FI501" i="16" s="1"/>
  <c r="Y501" i="16"/>
  <c r="X501" i="16"/>
  <c r="FJ501" i="16" s="1"/>
  <c r="R501" i="16"/>
  <c r="Q501" i="16"/>
  <c r="W501" i="16" s="1"/>
  <c r="N501" i="16"/>
  <c r="H501" i="16"/>
  <c r="AB500" i="16"/>
  <c r="AA500" i="16"/>
  <c r="Z500" i="16"/>
  <c r="FI500" i="16" s="1"/>
  <c r="Y500" i="16"/>
  <c r="X500" i="16"/>
  <c r="FJ500" i="16" s="1"/>
  <c r="R500" i="16"/>
  <c r="Q500" i="16"/>
  <c r="W500" i="16" s="1"/>
  <c r="N500" i="16"/>
  <c r="H500" i="16"/>
  <c r="AB499" i="16"/>
  <c r="AA499" i="16"/>
  <c r="Z499" i="16"/>
  <c r="FI499" i="16" s="1"/>
  <c r="Y499" i="16"/>
  <c r="X499" i="16"/>
  <c r="FJ499" i="16" s="1"/>
  <c r="R499" i="16"/>
  <c r="Q499" i="16"/>
  <c r="W499" i="16" s="1"/>
  <c r="N499" i="16"/>
  <c r="H499" i="16"/>
  <c r="AB498" i="16"/>
  <c r="AA498" i="16"/>
  <c r="Z498" i="16"/>
  <c r="FI498" i="16" s="1"/>
  <c r="Y498" i="16"/>
  <c r="X498" i="16"/>
  <c r="FJ498" i="16" s="1"/>
  <c r="R498" i="16"/>
  <c r="Q498" i="16"/>
  <c r="W498" i="16" s="1"/>
  <c r="N498" i="16"/>
  <c r="H498" i="16"/>
  <c r="AB497" i="16"/>
  <c r="AA497" i="16"/>
  <c r="Z497" i="16"/>
  <c r="FI497" i="16" s="1"/>
  <c r="Y497" i="16"/>
  <c r="X497" i="16"/>
  <c r="FJ497" i="16" s="1"/>
  <c r="R497" i="16"/>
  <c r="Q497" i="16"/>
  <c r="W497" i="16" s="1"/>
  <c r="N497" i="16"/>
  <c r="H497" i="16"/>
  <c r="AB496" i="16"/>
  <c r="AA496" i="16"/>
  <c r="Z496" i="16"/>
  <c r="FI496" i="16" s="1"/>
  <c r="Y496" i="16"/>
  <c r="X496" i="16"/>
  <c r="FJ496" i="16" s="1"/>
  <c r="R496" i="16"/>
  <c r="Q496" i="16"/>
  <c r="W496" i="16" s="1"/>
  <c r="N496" i="16"/>
  <c r="H496" i="16"/>
  <c r="AB495" i="16"/>
  <c r="AA495" i="16"/>
  <c r="Z495" i="16"/>
  <c r="FI495" i="16" s="1"/>
  <c r="Y495" i="16"/>
  <c r="X495" i="16"/>
  <c r="FJ495" i="16" s="1"/>
  <c r="R495" i="16"/>
  <c r="Q495" i="16"/>
  <c r="S495" i="16" s="1"/>
  <c r="N495" i="16"/>
  <c r="H495" i="16"/>
  <c r="AB494" i="16"/>
  <c r="AA494" i="16"/>
  <c r="Z494" i="16"/>
  <c r="FI494" i="16" s="1"/>
  <c r="Y494" i="16"/>
  <c r="X494" i="16"/>
  <c r="FJ494" i="16" s="1"/>
  <c r="R494" i="16"/>
  <c r="Q494" i="16"/>
  <c r="U494" i="16" s="1"/>
  <c r="N494" i="16"/>
  <c r="H494" i="16"/>
  <c r="AB493" i="16"/>
  <c r="AA493" i="16"/>
  <c r="Z493" i="16"/>
  <c r="FI493" i="16" s="1"/>
  <c r="Y493" i="16"/>
  <c r="X493" i="16"/>
  <c r="FJ493" i="16" s="1"/>
  <c r="R493" i="16"/>
  <c r="Q493" i="16"/>
  <c r="U493" i="16" s="1"/>
  <c r="N493" i="16"/>
  <c r="H493" i="16"/>
  <c r="AB492" i="16"/>
  <c r="AA492" i="16"/>
  <c r="Z492" i="16"/>
  <c r="FI492" i="16" s="1"/>
  <c r="Y492" i="16"/>
  <c r="X492" i="16"/>
  <c r="FJ492" i="16" s="1"/>
  <c r="R492" i="16"/>
  <c r="Q492" i="16"/>
  <c r="U492" i="16" s="1"/>
  <c r="N492" i="16"/>
  <c r="H492" i="16"/>
  <c r="AB491" i="16"/>
  <c r="AA491" i="16"/>
  <c r="Z491" i="16"/>
  <c r="FI491" i="16" s="1"/>
  <c r="Y491" i="16"/>
  <c r="X491" i="16"/>
  <c r="FJ491" i="16" s="1"/>
  <c r="R491" i="16"/>
  <c r="Q491" i="16"/>
  <c r="T491" i="16" s="1"/>
  <c r="N491" i="16"/>
  <c r="H491" i="16"/>
  <c r="AB490" i="16"/>
  <c r="AA490" i="16"/>
  <c r="Z490" i="16"/>
  <c r="FI490" i="16" s="1"/>
  <c r="Y490" i="16"/>
  <c r="X490" i="16"/>
  <c r="FJ490" i="16" s="1"/>
  <c r="R490" i="16"/>
  <c r="Q490" i="16"/>
  <c r="T490" i="16" s="1"/>
  <c r="N490" i="16"/>
  <c r="H490" i="16"/>
  <c r="AB489" i="16"/>
  <c r="AA489" i="16"/>
  <c r="Z489" i="16"/>
  <c r="FI489" i="16" s="1"/>
  <c r="Y489" i="16"/>
  <c r="X489" i="16"/>
  <c r="FJ489" i="16" s="1"/>
  <c r="R489" i="16"/>
  <c r="Q489" i="16"/>
  <c r="U489" i="16" s="1"/>
  <c r="N489" i="16"/>
  <c r="H489" i="16"/>
  <c r="AB488" i="16"/>
  <c r="AA488" i="16"/>
  <c r="Z488" i="16"/>
  <c r="FI488" i="16" s="1"/>
  <c r="Y488" i="16"/>
  <c r="X488" i="16"/>
  <c r="FJ488" i="16" s="1"/>
  <c r="R488" i="16"/>
  <c r="Q488" i="16"/>
  <c r="U488" i="16" s="1"/>
  <c r="N488" i="16"/>
  <c r="H488" i="16"/>
  <c r="AB487" i="16"/>
  <c r="AA487" i="16"/>
  <c r="Z487" i="16"/>
  <c r="FI487" i="16" s="1"/>
  <c r="Y487" i="16"/>
  <c r="X487" i="16"/>
  <c r="FJ487" i="16" s="1"/>
  <c r="R487" i="16"/>
  <c r="Q487" i="16"/>
  <c r="U487" i="16" s="1"/>
  <c r="N487" i="16"/>
  <c r="H487" i="16"/>
  <c r="AB486" i="16"/>
  <c r="AA486" i="16"/>
  <c r="Z486" i="16"/>
  <c r="FI486" i="16" s="1"/>
  <c r="Y486" i="16"/>
  <c r="X486" i="16"/>
  <c r="FJ486" i="16" s="1"/>
  <c r="R486" i="16"/>
  <c r="Q486" i="16"/>
  <c r="U486" i="16" s="1"/>
  <c r="N486" i="16"/>
  <c r="H486" i="16"/>
  <c r="AB485" i="16"/>
  <c r="AA485" i="16"/>
  <c r="Z485" i="16"/>
  <c r="FI485" i="16" s="1"/>
  <c r="Y485" i="16"/>
  <c r="X485" i="16"/>
  <c r="FJ485" i="16" s="1"/>
  <c r="R485" i="16"/>
  <c r="Q485" i="16"/>
  <c r="U485" i="16" s="1"/>
  <c r="N485" i="16"/>
  <c r="H485" i="16"/>
  <c r="AB484" i="16"/>
  <c r="AA484" i="16"/>
  <c r="Z484" i="16"/>
  <c r="FI484" i="16" s="1"/>
  <c r="Y484" i="16"/>
  <c r="X484" i="16"/>
  <c r="FJ484" i="16" s="1"/>
  <c r="R484" i="16"/>
  <c r="Q484" i="16"/>
  <c r="U484" i="16" s="1"/>
  <c r="N484" i="16"/>
  <c r="H484" i="16"/>
  <c r="AB483" i="16"/>
  <c r="AA483" i="16"/>
  <c r="Z483" i="16"/>
  <c r="FI483" i="16" s="1"/>
  <c r="Y483" i="16"/>
  <c r="X483" i="16"/>
  <c r="FJ483" i="16" s="1"/>
  <c r="R483" i="16"/>
  <c r="Q483" i="16"/>
  <c r="U483" i="16" s="1"/>
  <c r="N483" i="16"/>
  <c r="H483" i="16"/>
  <c r="AB482" i="16"/>
  <c r="AA482" i="16"/>
  <c r="Z482" i="16"/>
  <c r="FI482" i="16" s="1"/>
  <c r="Y482" i="16"/>
  <c r="X482" i="16"/>
  <c r="FJ482" i="16" s="1"/>
  <c r="R482" i="16"/>
  <c r="Q482" i="16"/>
  <c r="U482" i="16" s="1"/>
  <c r="N482" i="16"/>
  <c r="H482" i="16"/>
  <c r="AB481" i="16"/>
  <c r="AA481" i="16"/>
  <c r="Z481" i="16"/>
  <c r="FI481" i="16" s="1"/>
  <c r="Y481" i="16"/>
  <c r="X481" i="16"/>
  <c r="FJ481" i="16" s="1"/>
  <c r="R481" i="16"/>
  <c r="Q481" i="16"/>
  <c r="U481" i="16" s="1"/>
  <c r="N481" i="16"/>
  <c r="H481" i="16"/>
  <c r="AB480" i="16"/>
  <c r="AA480" i="16"/>
  <c r="Z480" i="16"/>
  <c r="FI480" i="16" s="1"/>
  <c r="Y480" i="16"/>
  <c r="X480" i="16"/>
  <c r="FJ480" i="16" s="1"/>
  <c r="R480" i="16"/>
  <c r="Q480" i="16"/>
  <c r="U480" i="16" s="1"/>
  <c r="N480" i="16"/>
  <c r="H480" i="16"/>
  <c r="AB479" i="16"/>
  <c r="AA479" i="16"/>
  <c r="Z479" i="16"/>
  <c r="FI479" i="16" s="1"/>
  <c r="Y479" i="16"/>
  <c r="X479" i="16"/>
  <c r="FJ479" i="16" s="1"/>
  <c r="R479" i="16"/>
  <c r="Q479" i="16"/>
  <c r="U479" i="16" s="1"/>
  <c r="N479" i="16"/>
  <c r="H479" i="16"/>
  <c r="AB478" i="16"/>
  <c r="AA478" i="16"/>
  <c r="Z478" i="16"/>
  <c r="FI478" i="16" s="1"/>
  <c r="Y478" i="16"/>
  <c r="X478" i="16"/>
  <c r="FJ478" i="16" s="1"/>
  <c r="R478" i="16"/>
  <c r="Q478" i="16"/>
  <c r="S478" i="16" s="1"/>
  <c r="N478" i="16"/>
  <c r="H478" i="16"/>
  <c r="AB477" i="16"/>
  <c r="AA477" i="16"/>
  <c r="Z477" i="16"/>
  <c r="FI477" i="16" s="1"/>
  <c r="Y477" i="16"/>
  <c r="X477" i="16"/>
  <c r="FJ477" i="16" s="1"/>
  <c r="R477" i="16"/>
  <c r="Q477" i="16"/>
  <c r="U477" i="16" s="1"/>
  <c r="N477" i="16"/>
  <c r="H477" i="16"/>
  <c r="AB476" i="16"/>
  <c r="AA476" i="16"/>
  <c r="Z476" i="16"/>
  <c r="FI476" i="16" s="1"/>
  <c r="Y476" i="16"/>
  <c r="X476" i="16"/>
  <c r="FJ476" i="16" s="1"/>
  <c r="R476" i="16"/>
  <c r="Q476" i="16"/>
  <c r="U476" i="16" s="1"/>
  <c r="N476" i="16"/>
  <c r="H476" i="16"/>
  <c r="AB475" i="16"/>
  <c r="AA475" i="16"/>
  <c r="Z475" i="16"/>
  <c r="FI475" i="16" s="1"/>
  <c r="Y475" i="16"/>
  <c r="X475" i="16"/>
  <c r="FJ475" i="16" s="1"/>
  <c r="R475" i="16"/>
  <c r="Q475" i="16"/>
  <c r="T475" i="16" s="1"/>
  <c r="N475" i="16"/>
  <c r="H475" i="16"/>
  <c r="AB474" i="16"/>
  <c r="AA474" i="16"/>
  <c r="Z474" i="16"/>
  <c r="FI474" i="16" s="1"/>
  <c r="Y474" i="16"/>
  <c r="X474" i="16"/>
  <c r="FJ474" i="16" s="1"/>
  <c r="R474" i="16"/>
  <c r="Q474" i="16"/>
  <c r="U474" i="16" s="1"/>
  <c r="N474" i="16"/>
  <c r="H474" i="16"/>
  <c r="AB473" i="16"/>
  <c r="AA473" i="16"/>
  <c r="Z473" i="16"/>
  <c r="FI473" i="16" s="1"/>
  <c r="Y473" i="16"/>
  <c r="X473" i="16"/>
  <c r="FJ473" i="16" s="1"/>
  <c r="R473" i="16"/>
  <c r="Q473" i="16"/>
  <c r="U473" i="16" s="1"/>
  <c r="N473" i="16"/>
  <c r="H473" i="16"/>
  <c r="AB472" i="16"/>
  <c r="AA472" i="16"/>
  <c r="Z472" i="16"/>
  <c r="FI472" i="16" s="1"/>
  <c r="Y472" i="16"/>
  <c r="X472" i="16"/>
  <c r="FJ472" i="16" s="1"/>
  <c r="R472" i="16"/>
  <c r="Q472" i="16"/>
  <c r="U472" i="16" s="1"/>
  <c r="N472" i="16"/>
  <c r="H472" i="16"/>
  <c r="AB471" i="16"/>
  <c r="AA471" i="16"/>
  <c r="Z471" i="16"/>
  <c r="FI471" i="16" s="1"/>
  <c r="Y471" i="16"/>
  <c r="X471" i="16"/>
  <c r="FJ471" i="16" s="1"/>
  <c r="R471" i="16"/>
  <c r="Q471" i="16"/>
  <c r="U471" i="16" s="1"/>
  <c r="N471" i="16"/>
  <c r="H471" i="16"/>
  <c r="AB470" i="16"/>
  <c r="AA470" i="16"/>
  <c r="Z470" i="16"/>
  <c r="FI470" i="16" s="1"/>
  <c r="Y470" i="16"/>
  <c r="X470" i="16"/>
  <c r="FJ470" i="16" s="1"/>
  <c r="R470" i="16"/>
  <c r="Q470" i="16"/>
  <c r="U470" i="16" s="1"/>
  <c r="N470" i="16"/>
  <c r="H470" i="16"/>
  <c r="AB469" i="16"/>
  <c r="AA469" i="16"/>
  <c r="Z469" i="16"/>
  <c r="FI469" i="16" s="1"/>
  <c r="Y469" i="16"/>
  <c r="X469" i="16"/>
  <c r="FJ469" i="16" s="1"/>
  <c r="R469" i="16"/>
  <c r="Q469" i="16"/>
  <c r="U469" i="16" s="1"/>
  <c r="N469" i="16"/>
  <c r="H469" i="16"/>
  <c r="AB468" i="16"/>
  <c r="AA468" i="16"/>
  <c r="Z468" i="16"/>
  <c r="FI468" i="16" s="1"/>
  <c r="Y468" i="16"/>
  <c r="X468" i="16"/>
  <c r="FJ468" i="16" s="1"/>
  <c r="R468" i="16"/>
  <c r="Q468" i="16"/>
  <c r="U468" i="16" s="1"/>
  <c r="N468" i="16"/>
  <c r="H468" i="16"/>
  <c r="AB467" i="16"/>
  <c r="AA467" i="16"/>
  <c r="Z467" i="16"/>
  <c r="FI467" i="16" s="1"/>
  <c r="Y467" i="16"/>
  <c r="X467" i="16"/>
  <c r="FJ467" i="16" s="1"/>
  <c r="R467" i="16"/>
  <c r="Q467" i="16"/>
  <c r="U467" i="16" s="1"/>
  <c r="N467" i="16"/>
  <c r="H467" i="16"/>
  <c r="AB466" i="16"/>
  <c r="AA466" i="16"/>
  <c r="Z466" i="16"/>
  <c r="FI466" i="16" s="1"/>
  <c r="Y466" i="16"/>
  <c r="X466" i="16"/>
  <c r="FJ466" i="16" s="1"/>
  <c r="R466" i="16"/>
  <c r="Q466" i="16"/>
  <c r="U466" i="16" s="1"/>
  <c r="N466" i="16"/>
  <c r="H466" i="16"/>
  <c r="AB465" i="16"/>
  <c r="AA465" i="16"/>
  <c r="Z465" i="16"/>
  <c r="FI465" i="16" s="1"/>
  <c r="Y465" i="16"/>
  <c r="X465" i="16"/>
  <c r="FJ465" i="16" s="1"/>
  <c r="R465" i="16"/>
  <c r="Q465" i="16"/>
  <c r="U465" i="16" s="1"/>
  <c r="N465" i="16"/>
  <c r="H465" i="16"/>
  <c r="AB464" i="16"/>
  <c r="AA464" i="16"/>
  <c r="Z464" i="16"/>
  <c r="FI464" i="16" s="1"/>
  <c r="Y464" i="16"/>
  <c r="X464" i="16"/>
  <c r="FJ464" i="16" s="1"/>
  <c r="R464" i="16"/>
  <c r="Q464" i="16"/>
  <c r="U464" i="16" s="1"/>
  <c r="N464" i="16"/>
  <c r="H464" i="16"/>
  <c r="AB463" i="16"/>
  <c r="AA463" i="16"/>
  <c r="Z463" i="16"/>
  <c r="FI463" i="16" s="1"/>
  <c r="Y463" i="16"/>
  <c r="X463" i="16"/>
  <c r="FJ463" i="16" s="1"/>
  <c r="R463" i="16"/>
  <c r="Q463" i="16"/>
  <c r="U463" i="16" s="1"/>
  <c r="N463" i="16"/>
  <c r="H463" i="16"/>
  <c r="AB462" i="16"/>
  <c r="AA462" i="16"/>
  <c r="Z462" i="16"/>
  <c r="FI462" i="16" s="1"/>
  <c r="Y462" i="16"/>
  <c r="X462" i="16"/>
  <c r="FJ462" i="16" s="1"/>
  <c r="R462" i="16"/>
  <c r="Q462" i="16"/>
  <c r="U462" i="16" s="1"/>
  <c r="N462" i="16"/>
  <c r="H462" i="16"/>
  <c r="AB461" i="16"/>
  <c r="AA461" i="16"/>
  <c r="Z461" i="16"/>
  <c r="FI461" i="16" s="1"/>
  <c r="Y461" i="16"/>
  <c r="X461" i="16"/>
  <c r="FJ461" i="16" s="1"/>
  <c r="R461" i="16"/>
  <c r="Q461" i="16"/>
  <c r="U461" i="16" s="1"/>
  <c r="N461" i="16"/>
  <c r="H461" i="16"/>
  <c r="AB460" i="16"/>
  <c r="AA460" i="16"/>
  <c r="Z460" i="16"/>
  <c r="FI460" i="16" s="1"/>
  <c r="Y460" i="16"/>
  <c r="X460" i="16"/>
  <c r="FJ460" i="16" s="1"/>
  <c r="R460" i="16"/>
  <c r="Q460" i="16"/>
  <c r="U460" i="16" s="1"/>
  <c r="N460" i="16"/>
  <c r="H460" i="16"/>
  <c r="AB459" i="16"/>
  <c r="AA459" i="16"/>
  <c r="Z459" i="16"/>
  <c r="FI459" i="16" s="1"/>
  <c r="Y459" i="16"/>
  <c r="X459" i="16"/>
  <c r="FJ459" i="16" s="1"/>
  <c r="R459" i="16"/>
  <c r="Q459" i="16"/>
  <c r="U459" i="16" s="1"/>
  <c r="N459" i="16"/>
  <c r="H459" i="16"/>
  <c r="AB458" i="16"/>
  <c r="AA458" i="16"/>
  <c r="Z458" i="16"/>
  <c r="FI458" i="16" s="1"/>
  <c r="Y458" i="16"/>
  <c r="X458" i="16"/>
  <c r="FJ458" i="16" s="1"/>
  <c r="R458" i="16"/>
  <c r="Q458" i="16"/>
  <c r="U458" i="16" s="1"/>
  <c r="N458" i="16"/>
  <c r="H458" i="16"/>
  <c r="AB457" i="16"/>
  <c r="AA457" i="16"/>
  <c r="Z457" i="16"/>
  <c r="FI457" i="16" s="1"/>
  <c r="Y457" i="16"/>
  <c r="X457" i="16"/>
  <c r="FJ457" i="16" s="1"/>
  <c r="R457" i="16"/>
  <c r="Q457" i="16"/>
  <c r="U457" i="16" s="1"/>
  <c r="N457" i="16"/>
  <c r="H457" i="16"/>
  <c r="AB456" i="16"/>
  <c r="AA456" i="16"/>
  <c r="Z456" i="16"/>
  <c r="FI456" i="16" s="1"/>
  <c r="Y456" i="16"/>
  <c r="X456" i="16"/>
  <c r="FJ456" i="16" s="1"/>
  <c r="R456" i="16"/>
  <c r="Q456" i="16"/>
  <c r="U456" i="16" s="1"/>
  <c r="N456" i="16"/>
  <c r="H456" i="16"/>
  <c r="AB455" i="16"/>
  <c r="AA455" i="16"/>
  <c r="Z455" i="16"/>
  <c r="FI455" i="16" s="1"/>
  <c r="Y455" i="16"/>
  <c r="X455" i="16"/>
  <c r="FJ455" i="16" s="1"/>
  <c r="R455" i="16"/>
  <c r="Q455" i="16"/>
  <c r="U455" i="16" s="1"/>
  <c r="N455" i="16"/>
  <c r="H455" i="16"/>
  <c r="AB454" i="16"/>
  <c r="AA454" i="16"/>
  <c r="Z454" i="16"/>
  <c r="FI454" i="16" s="1"/>
  <c r="Y454" i="16"/>
  <c r="X454" i="16"/>
  <c r="FJ454" i="16" s="1"/>
  <c r="R454" i="16"/>
  <c r="Q454" i="16"/>
  <c r="U454" i="16" s="1"/>
  <c r="N454" i="16"/>
  <c r="H454" i="16"/>
  <c r="AB453" i="16"/>
  <c r="AA453" i="16"/>
  <c r="Z453" i="16"/>
  <c r="FI453" i="16" s="1"/>
  <c r="Y453" i="16"/>
  <c r="X453" i="16"/>
  <c r="FJ453" i="16" s="1"/>
  <c r="R453" i="16"/>
  <c r="Q453" i="16"/>
  <c r="U453" i="16" s="1"/>
  <c r="N453" i="16"/>
  <c r="H453" i="16"/>
  <c r="AB452" i="16"/>
  <c r="AA452" i="16"/>
  <c r="Z452" i="16"/>
  <c r="FI452" i="16" s="1"/>
  <c r="Y452" i="16"/>
  <c r="X452" i="16"/>
  <c r="FJ452" i="16" s="1"/>
  <c r="R452" i="16"/>
  <c r="Q452" i="16"/>
  <c r="U452" i="16" s="1"/>
  <c r="N452" i="16"/>
  <c r="H452" i="16"/>
  <c r="AB451" i="16"/>
  <c r="AA451" i="16"/>
  <c r="Z451" i="16"/>
  <c r="FI451" i="16" s="1"/>
  <c r="Y451" i="16"/>
  <c r="X451" i="16"/>
  <c r="FJ451" i="16" s="1"/>
  <c r="R451" i="16"/>
  <c r="Q451" i="16"/>
  <c r="U451" i="16" s="1"/>
  <c r="N451" i="16"/>
  <c r="H451" i="16"/>
  <c r="AB450" i="16"/>
  <c r="AA450" i="16"/>
  <c r="Z450" i="16"/>
  <c r="FI450" i="16" s="1"/>
  <c r="Y450" i="16"/>
  <c r="X450" i="16"/>
  <c r="FJ450" i="16" s="1"/>
  <c r="R450" i="16"/>
  <c r="Q450" i="16"/>
  <c r="W450" i="16" s="1"/>
  <c r="N450" i="16"/>
  <c r="H450" i="16"/>
  <c r="AB449" i="16"/>
  <c r="AA449" i="16"/>
  <c r="Z449" i="16"/>
  <c r="FI449" i="16" s="1"/>
  <c r="Y449" i="16"/>
  <c r="X449" i="16"/>
  <c r="FJ449" i="16" s="1"/>
  <c r="R449" i="16"/>
  <c r="Q449" i="16"/>
  <c r="W449" i="16" s="1"/>
  <c r="N449" i="16"/>
  <c r="H449" i="16"/>
  <c r="AB448" i="16"/>
  <c r="AA448" i="16"/>
  <c r="Z448" i="16"/>
  <c r="FI448" i="16" s="1"/>
  <c r="Y448" i="16"/>
  <c r="X448" i="16"/>
  <c r="FJ448" i="16" s="1"/>
  <c r="R448" i="16"/>
  <c r="Q448" i="16"/>
  <c r="W448" i="16" s="1"/>
  <c r="N448" i="16"/>
  <c r="H448" i="16"/>
  <c r="AB447" i="16"/>
  <c r="AA447" i="16"/>
  <c r="Z447" i="16"/>
  <c r="FI447" i="16" s="1"/>
  <c r="Y447" i="16"/>
  <c r="X447" i="16"/>
  <c r="FJ447" i="16" s="1"/>
  <c r="R447" i="16"/>
  <c r="Q447" i="16"/>
  <c r="W447" i="16" s="1"/>
  <c r="N447" i="16"/>
  <c r="H447" i="16"/>
  <c r="AB446" i="16"/>
  <c r="AA446" i="16"/>
  <c r="Z446" i="16"/>
  <c r="FI446" i="16" s="1"/>
  <c r="Y446" i="16"/>
  <c r="X446" i="16"/>
  <c r="FJ446" i="16" s="1"/>
  <c r="R446" i="16"/>
  <c r="Q446" i="16"/>
  <c r="W446" i="16" s="1"/>
  <c r="N446" i="16"/>
  <c r="H446" i="16"/>
  <c r="AB445" i="16"/>
  <c r="AA445" i="16"/>
  <c r="Z445" i="16"/>
  <c r="FI445" i="16" s="1"/>
  <c r="Y445" i="16"/>
  <c r="X445" i="16"/>
  <c r="FJ445" i="16" s="1"/>
  <c r="R445" i="16"/>
  <c r="Q445" i="16"/>
  <c r="W445" i="16" s="1"/>
  <c r="N445" i="16"/>
  <c r="H445" i="16"/>
  <c r="AB444" i="16"/>
  <c r="AA444" i="16"/>
  <c r="Z444" i="16"/>
  <c r="FI444" i="16" s="1"/>
  <c r="Y444" i="16"/>
  <c r="X444" i="16"/>
  <c r="FJ444" i="16" s="1"/>
  <c r="R444" i="16"/>
  <c r="Q444" i="16"/>
  <c r="W444" i="16" s="1"/>
  <c r="N444" i="16"/>
  <c r="H444" i="16"/>
  <c r="AB443" i="16"/>
  <c r="AA443" i="16"/>
  <c r="Z443" i="16"/>
  <c r="FI443" i="16" s="1"/>
  <c r="Y443" i="16"/>
  <c r="X443" i="16"/>
  <c r="FJ443" i="16" s="1"/>
  <c r="R443" i="16"/>
  <c r="Q443" i="16"/>
  <c r="W443" i="16" s="1"/>
  <c r="N443" i="16"/>
  <c r="H443" i="16"/>
  <c r="AB442" i="16"/>
  <c r="AA442" i="16"/>
  <c r="Z442" i="16"/>
  <c r="FI442" i="16" s="1"/>
  <c r="Y442" i="16"/>
  <c r="X442" i="16"/>
  <c r="FJ442" i="16" s="1"/>
  <c r="R442" i="16"/>
  <c r="Q442" i="16"/>
  <c r="W442" i="16" s="1"/>
  <c r="N442" i="16"/>
  <c r="H442" i="16"/>
  <c r="AB441" i="16"/>
  <c r="AA441" i="16"/>
  <c r="Z441" i="16"/>
  <c r="FI441" i="16" s="1"/>
  <c r="Y441" i="16"/>
  <c r="X441" i="16"/>
  <c r="FJ441" i="16" s="1"/>
  <c r="R441" i="16"/>
  <c r="Q441" i="16"/>
  <c r="W441" i="16" s="1"/>
  <c r="N441" i="16"/>
  <c r="H441" i="16"/>
  <c r="AB440" i="16"/>
  <c r="AA440" i="16"/>
  <c r="Z440" i="16"/>
  <c r="FI440" i="16" s="1"/>
  <c r="Y440" i="16"/>
  <c r="X440" i="16"/>
  <c r="FJ440" i="16" s="1"/>
  <c r="R440" i="16"/>
  <c r="Q440" i="16"/>
  <c r="W440" i="16" s="1"/>
  <c r="N440" i="16"/>
  <c r="H440" i="16"/>
  <c r="AB439" i="16"/>
  <c r="AA439" i="16"/>
  <c r="Z439" i="16"/>
  <c r="FI439" i="16" s="1"/>
  <c r="Y439" i="16"/>
  <c r="X439" i="16"/>
  <c r="FJ439" i="16" s="1"/>
  <c r="R439" i="16"/>
  <c r="Q439" i="16"/>
  <c r="W439" i="16" s="1"/>
  <c r="N439" i="16"/>
  <c r="H439" i="16"/>
  <c r="AB438" i="16"/>
  <c r="AA438" i="16"/>
  <c r="Z438" i="16"/>
  <c r="FI438" i="16" s="1"/>
  <c r="Y438" i="16"/>
  <c r="X438" i="16"/>
  <c r="FJ438" i="16" s="1"/>
  <c r="R438" i="16"/>
  <c r="Q438" i="16"/>
  <c r="V438" i="16" s="1"/>
  <c r="N438" i="16"/>
  <c r="H438" i="16"/>
  <c r="AB437" i="16"/>
  <c r="AA437" i="16"/>
  <c r="Z437" i="16"/>
  <c r="FI437" i="16" s="1"/>
  <c r="Y437" i="16"/>
  <c r="X437" i="16"/>
  <c r="FJ437" i="16" s="1"/>
  <c r="R437" i="16"/>
  <c r="Q437" i="16"/>
  <c r="U437" i="16" s="1"/>
  <c r="N437" i="16"/>
  <c r="H437" i="16"/>
  <c r="AB436" i="16"/>
  <c r="AA436" i="16"/>
  <c r="Z436" i="16"/>
  <c r="FI436" i="16" s="1"/>
  <c r="Y436" i="16"/>
  <c r="X436" i="16"/>
  <c r="FJ436" i="16" s="1"/>
  <c r="R436" i="16"/>
  <c r="Q436" i="16"/>
  <c r="U436" i="16" s="1"/>
  <c r="N436" i="16"/>
  <c r="H436" i="16"/>
  <c r="AB435" i="16"/>
  <c r="AA435" i="16"/>
  <c r="Z435" i="16"/>
  <c r="FI435" i="16" s="1"/>
  <c r="Y435" i="16"/>
  <c r="X435" i="16"/>
  <c r="FJ435" i="16" s="1"/>
  <c r="R435" i="16"/>
  <c r="Q435" i="16"/>
  <c r="U435" i="16" s="1"/>
  <c r="N435" i="16"/>
  <c r="H435" i="16"/>
  <c r="AB434" i="16"/>
  <c r="AA434" i="16"/>
  <c r="Z434" i="16"/>
  <c r="FI434" i="16" s="1"/>
  <c r="Y434" i="16"/>
  <c r="X434" i="16"/>
  <c r="FJ434" i="16" s="1"/>
  <c r="R434" i="16"/>
  <c r="Q434" i="16"/>
  <c r="U434" i="16" s="1"/>
  <c r="N434" i="16"/>
  <c r="H434" i="16"/>
  <c r="AB433" i="16"/>
  <c r="AA433" i="16"/>
  <c r="Z433" i="16"/>
  <c r="FI433" i="16" s="1"/>
  <c r="Y433" i="16"/>
  <c r="X433" i="16"/>
  <c r="FJ433" i="16" s="1"/>
  <c r="R433" i="16"/>
  <c r="Q433" i="16"/>
  <c r="U433" i="16" s="1"/>
  <c r="N433" i="16"/>
  <c r="H433" i="16"/>
  <c r="AB432" i="16"/>
  <c r="AA432" i="16"/>
  <c r="Z432" i="16"/>
  <c r="FI432" i="16" s="1"/>
  <c r="Y432" i="16"/>
  <c r="X432" i="16"/>
  <c r="FJ432" i="16" s="1"/>
  <c r="R432" i="16"/>
  <c r="Q432" i="16"/>
  <c r="U432" i="16" s="1"/>
  <c r="N432" i="16"/>
  <c r="H432" i="16"/>
  <c r="AB431" i="16"/>
  <c r="AA431" i="16"/>
  <c r="Z431" i="16"/>
  <c r="FI431" i="16" s="1"/>
  <c r="Y431" i="16"/>
  <c r="X431" i="16"/>
  <c r="FJ431" i="16" s="1"/>
  <c r="R431" i="16"/>
  <c r="Q431" i="16"/>
  <c r="U431" i="16" s="1"/>
  <c r="N431" i="16"/>
  <c r="H431" i="16"/>
  <c r="AB430" i="16"/>
  <c r="AA430" i="16"/>
  <c r="Z430" i="16"/>
  <c r="FI430" i="16" s="1"/>
  <c r="Y430" i="16"/>
  <c r="X430" i="16"/>
  <c r="FJ430" i="16" s="1"/>
  <c r="R430" i="16"/>
  <c r="Q430" i="16"/>
  <c r="U430" i="16" s="1"/>
  <c r="N430" i="16"/>
  <c r="H430" i="16"/>
  <c r="AB429" i="16"/>
  <c r="AA429" i="16"/>
  <c r="Z429" i="16"/>
  <c r="FI429" i="16" s="1"/>
  <c r="Y429" i="16"/>
  <c r="X429" i="16"/>
  <c r="FJ429" i="16" s="1"/>
  <c r="R429" i="16"/>
  <c r="Q429" i="16"/>
  <c r="U429" i="16" s="1"/>
  <c r="N429" i="16"/>
  <c r="H429" i="16"/>
  <c r="AB428" i="16"/>
  <c r="AA428" i="16"/>
  <c r="Z428" i="16"/>
  <c r="FI428" i="16" s="1"/>
  <c r="Y428" i="16"/>
  <c r="X428" i="16"/>
  <c r="FJ428" i="16" s="1"/>
  <c r="R428" i="16"/>
  <c r="Q428" i="16"/>
  <c r="U428" i="16" s="1"/>
  <c r="N428" i="16"/>
  <c r="H428" i="16"/>
  <c r="AB427" i="16"/>
  <c r="AA427" i="16"/>
  <c r="Z427" i="16"/>
  <c r="FI427" i="16" s="1"/>
  <c r="Y427" i="16"/>
  <c r="X427" i="16"/>
  <c r="FJ427" i="16" s="1"/>
  <c r="R427" i="16"/>
  <c r="Q427" i="16"/>
  <c r="U427" i="16" s="1"/>
  <c r="N427" i="16"/>
  <c r="H427" i="16"/>
  <c r="AB426" i="16"/>
  <c r="AA426" i="16"/>
  <c r="Z426" i="16"/>
  <c r="FI426" i="16" s="1"/>
  <c r="Y426" i="16"/>
  <c r="X426" i="16"/>
  <c r="FJ426" i="16" s="1"/>
  <c r="R426" i="16"/>
  <c r="Q426" i="16"/>
  <c r="U426" i="16" s="1"/>
  <c r="N426" i="16"/>
  <c r="H426" i="16"/>
  <c r="AB425" i="16"/>
  <c r="AA425" i="16"/>
  <c r="Z425" i="16"/>
  <c r="FI425" i="16" s="1"/>
  <c r="Y425" i="16"/>
  <c r="X425" i="16"/>
  <c r="FJ425" i="16" s="1"/>
  <c r="R425" i="16"/>
  <c r="Q425" i="16"/>
  <c r="U425" i="16" s="1"/>
  <c r="N425" i="16"/>
  <c r="H425" i="16"/>
  <c r="AB424" i="16"/>
  <c r="AA424" i="16"/>
  <c r="Z424" i="16"/>
  <c r="FI424" i="16" s="1"/>
  <c r="Y424" i="16"/>
  <c r="X424" i="16"/>
  <c r="FJ424" i="16" s="1"/>
  <c r="R424" i="16"/>
  <c r="Q424" i="16"/>
  <c r="U424" i="16" s="1"/>
  <c r="N424" i="16"/>
  <c r="H424" i="16"/>
  <c r="AB423" i="16"/>
  <c r="AA423" i="16"/>
  <c r="Z423" i="16"/>
  <c r="FI423" i="16" s="1"/>
  <c r="Y423" i="16"/>
  <c r="X423" i="16"/>
  <c r="FJ423" i="16" s="1"/>
  <c r="R423" i="16"/>
  <c r="Q423" i="16"/>
  <c r="U423" i="16" s="1"/>
  <c r="N423" i="16"/>
  <c r="H423" i="16"/>
  <c r="AB422" i="16"/>
  <c r="AA422" i="16"/>
  <c r="Z422" i="16"/>
  <c r="FI422" i="16" s="1"/>
  <c r="Y422" i="16"/>
  <c r="X422" i="16"/>
  <c r="FJ422" i="16" s="1"/>
  <c r="R422" i="16"/>
  <c r="Q422" i="16"/>
  <c r="U422" i="16" s="1"/>
  <c r="N422" i="16"/>
  <c r="H422" i="16"/>
  <c r="AB421" i="16"/>
  <c r="AA421" i="16"/>
  <c r="Z421" i="16"/>
  <c r="FI421" i="16" s="1"/>
  <c r="Y421" i="16"/>
  <c r="X421" i="16"/>
  <c r="FJ421" i="16" s="1"/>
  <c r="R421" i="16"/>
  <c r="Q421" i="16"/>
  <c r="U421" i="16" s="1"/>
  <c r="N421" i="16"/>
  <c r="H421" i="16"/>
  <c r="AB420" i="16"/>
  <c r="AA420" i="16"/>
  <c r="Z420" i="16"/>
  <c r="FI420" i="16" s="1"/>
  <c r="Y420" i="16"/>
  <c r="X420" i="16"/>
  <c r="FJ420" i="16" s="1"/>
  <c r="R420" i="16"/>
  <c r="Q420" i="16"/>
  <c r="U420" i="16" s="1"/>
  <c r="N420" i="16"/>
  <c r="H420" i="16"/>
  <c r="AB419" i="16"/>
  <c r="AA419" i="16"/>
  <c r="Z419" i="16"/>
  <c r="FI419" i="16" s="1"/>
  <c r="Y419" i="16"/>
  <c r="X419" i="16"/>
  <c r="FJ419" i="16" s="1"/>
  <c r="R419" i="16"/>
  <c r="Q419" i="16"/>
  <c r="W419" i="16" s="1"/>
  <c r="N419" i="16"/>
  <c r="H419" i="16"/>
  <c r="AB418" i="16"/>
  <c r="AA418" i="16"/>
  <c r="Z418" i="16"/>
  <c r="FI418" i="16" s="1"/>
  <c r="Y418" i="16"/>
  <c r="X418" i="16"/>
  <c r="FJ418" i="16" s="1"/>
  <c r="R418" i="16"/>
  <c r="Q418" i="16"/>
  <c r="W418" i="16" s="1"/>
  <c r="N418" i="16"/>
  <c r="H418" i="16"/>
  <c r="AB417" i="16"/>
  <c r="AA417" i="16"/>
  <c r="Z417" i="16"/>
  <c r="FI417" i="16" s="1"/>
  <c r="Y417" i="16"/>
  <c r="X417" i="16"/>
  <c r="FJ417" i="16" s="1"/>
  <c r="R417" i="16"/>
  <c r="Q417" i="16"/>
  <c r="W417" i="16" s="1"/>
  <c r="N417" i="16"/>
  <c r="H417" i="16"/>
  <c r="AB416" i="16"/>
  <c r="AA416" i="16"/>
  <c r="Z416" i="16"/>
  <c r="FI416" i="16" s="1"/>
  <c r="Y416" i="16"/>
  <c r="X416" i="16"/>
  <c r="FJ416" i="16" s="1"/>
  <c r="R416" i="16"/>
  <c r="Q416" i="16"/>
  <c r="W416" i="16" s="1"/>
  <c r="N416" i="16"/>
  <c r="H416" i="16"/>
  <c r="AB415" i="16"/>
  <c r="AA415" i="16"/>
  <c r="Z415" i="16"/>
  <c r="FI415" i="16" s="1"/>
  <c r="Y415" i="16"/>
  <c r="X415" i="16"/>
  <c r="FJ415" i="16" s="1"/>
  <c r="R415" i="16"/>
  <c r="Q415" i="16"/>
  <c r="W415" i="16" s="1"/>
  <c r="N415" i="16"/>
  <c r="H415" i="16"/>
  <c r="AB414" i="16"/>
  <c r="AA414" i="16"/>
  <c r="Z414" i="16"/>
  <c r="FI414" i="16" s="1"/>
  <c r="Y414" i="16"/>
  <c r="X414" i="16"/>
  <c r="FJ414" i="16" s="1"/>
  <c r="R414" i="16"/>
  <c r="Q414" i="16"/>
  <c r="W414" i="16" s="1"/>
  <c r="N414" i="16"/>
  <c r="H414" i="16"/>
  <c r="AB413" i="16"/>
  <c r="AA413" i="16"/>
  <c r="Z413" i="16"/>
  <c r="FI413" i="16" s="1"/>
  <c r="Y413" i="16"/>
  <c r="X413" i="16"/>
  <c r="FJ413" i="16" s="1"/>
  <c r="R413" i="16"/>
  <c r="Q413" i="16"/>
  <c r="W413" i="16" s="1"/>
  <c r="N413" i="16"/>
  <c r="H413" i="16"/>
  <c r="AB412" i="16"/>
  <c r="AA412" i="16"/>
  <c r="Z412" i="16"/>
  <c r="FI412" i="16" s="1"/>
  <c r="Y412" i="16"/>
  <c r="X412" i="16"/>
  <c r="FJ412" i="16" s="1"/>
  <c r="R412" i="16"/>
  <c r="Q412" i="16"/>
  <c r="W412" i="16" s="1"/>
  <c r="N412" i="16"/>
  <c r="H412" i="16"/>
  <c r="AB411" i="16"/>
  <c r="AA411" i="16"/>
  <c r="Z411" i="16"/>
  <c r="FI411" i="16" s="1"/>
  <c r="Y411" i="16"/>
  <c r="X411" i="16"/>
  <c r="FJ411" i="16" s="1"/>
  <c r="R411" i="16"/>
  <c r="Q411" i="16"/>
  <c r="W411" i="16" s="1"/>
  <c r="N411" i="16"/>
  <c r="H411" i="16"/>
  <c r="AB410" i="16"/>
  <c r="AA410" i="16"/>
  <c r="Z410" i="16"/>
  <c r="FI410" i="16" s="1"/>
  <c r="Y410" i="16"/>
  <c r="X410" i="16"/>
  <c r="FJ410" i="16" s="1"/>
  <c r="R410" i="16"/>
  <c r="Q410" i="16"/>
  <c r="W410" i="16" s="1"/>
  <c r="N410" i="16"/>
  <c r="H410" i="16"/>
  <c r="AB409" i="16"/>
  <c r="AA409" i="16"/>
  <c r="Z409" i="16"/>
  <c r="FI409" i="16" s="1"/>
  <c r="Y409" i="16"/>
  <c r="X409" i="16"/>
  <c r="FJ409" i="16" s="1"/>
  <c r="R409" i="16"/>
  <c r="Q409" i="16"/>
  <c r="W409" i="16" s="1"/>
  <c r="N409" i="16"/>
  <c r="H409" i="16"/>
  <c r="AB408" i="16"/>
  <c r="AA408" i="16"/>
  <c r="Z408" i="16"/>
  <c r="FI408" i="16" s="1"/>
  <c r="Y408" i="16"/>
  <c r="X408" i="16"/>
  <c r="FJ408" i="16" s="1"/>
  <c r="R408" i="16"/>
  <c r="Q408" i="16"/>
  <c r="W408" i="16" s="1"/>
  <c r="N408" i="16"/>
  <c r="H408" i="16"/>
  <c r="AB407" i="16"/>
  <c r="AA407" i="16"/>
  <c r="Z407" i="16"/>
  <c r="FI407" i="16" s="1"/>
  <c r="Y407" i="16"/>
  <c r="X407" i="16"/>
  <c r="FJ407" i="16" s="1"/>
  <c r="R407" i="16"/>
  <c r="Q407" i="16"/>
  <c r="W407" i="16" s="1"/>
  <c r="N407" i="16"/>
  <c r="H407" i="16"/>
  <c r="AB406" i="16"/>
  <c r="AA406" i="16"/>
  <c r="Z406" i="16"/>
  <c r="FI406" i="16" s="1"/>
  <c r="Y406" i="16"/>
  <c r="X406" i="16"/>
  <c r="FJ406" i="16" s="1"/>
  <c r="R406" i="16"/>
  <c r="Q406" i="16"/>
  <c r="W406" i="16" s="1"/>
  <c r="N406" i="16"/>
  <c r="H406" i="16"/>
  <c r="AB405" i="16"/>
  <c r="AA405" i="16"/>
  <c r="Z405" i="16"/>
  <c r="FI405" i="16" s="1"/>
  <c r="Y405" i="16"/>
  <c r="X405" i="16"/>
  <c r="FJ405" i="16" s="1"/>
  <c r="R405" i="16"/>
  <c r="Q405" i="16"/>
  <c r="W405" i="16" s="1"/>
  <c r="N405" i="16"/>
  <c r="H405" i="16"/>
  <c r="AB404" i="16"/>
  <c r="AA404" i="16"/>
  <c r="Z404" i="16"/>
  <c r="FI404" i="16" s="1"/>
  <c r="Y404" i="16"/>
  <c r="X404" i="16"/>
  <c r="FJ404" i="16" s="1"/>
  <c r="R404" i="16"/>
  <c r="Q404" i="16"/>
  <c r="W404" i="16" s="1"/>
  <c r="N404" i="16"/>
  <c r="H404" i="16"/>
  <c r="AB403" i="16"/>
  <c r="AA403" i="16"/>
  <c r="Z403" i="16"/>
  <c r="FI403" i="16" s="1"/>
  <c r="Y403" i="16"/>
  <c r="X403" i="16"/>
  <c r="FJ403" i="16" s="1"/>
  <c r="R403" i="16"/>
  <c r="Q403" i="16"/>
  <c r="W403" i="16" s="1"/>
  <c r="N403" i="16"/>
  <c r="H403" i="16"/>
  <c r="AB402" i="16"/>
  <c r="AA402" i="16"/>
  <c r="Z402" i="16"/>
  <c r="FI402" i="16" s="1"/>
  <c r="Y402" i="16"/>
  <c r="X402" i="16"/>
  <c r="FJ402" i="16" s="1"/>
  <c r="R402" i="16"/>
  <c r="Q402" i="16"/>
  <c r="W402" i="16" s="1"/>
  <c r="N402" i="16"/>
  <c r="H402" i="16"/>
  <c r="AB401" i="16"/>
  <c r="AA401" i="16"/>
  <c r="Z401" i="16"/>
  <c r="FI401" i="16" s="1"/>
  <c r="Y401" i="16"/>
  <c r="X401" i="16"/>
  <c r="FJ401" i="16" s="1"/>
  <c r="R401" i="16"/>
  <c r="Q401" i="16"/>
  <c r="W401" i="16" s="1"/>
  <c r="N401" i="16"/>
  <c r="H401" i="16"/>
  <c r="AB400" i="16"/>
  <c r="AA400" i="16"/>
  <c r="Z400" i="16"/>
  <c r="FI400" i="16" s="1"/>
  <c r="Y400" i="16"/>
  <c r="X400" i="16"/>
  <c r="FJ400" i="16" s="1"/>
  <c r="R400" i="16"/>
  <c r="Q400" i="16"/>
  <c r="W400" i="16" s="1"/>
  <c r="N400" i="16"/>
  <c r="H400" i="16"/>
  <c r="AB399" i="16"/>
  <c r="AA399" i="16"/>
  <c r="Z399" i="16"/>
  <c r="FI399" i="16" s="1"/>
  <c r="Y399" i="16"/>
  <c r="X399" i="16"/>
  <c r="FJ399" i="16" s="1"/>
  <c r="R399" i="16"/>
  <c r="Q399" i="16"/>
  <c r="W399" i="16" s="1"/>
  <c r="N399" i="16"/>
  <c r="H399" i="16"/>
  <c r="AB398" i="16"/>
  <c r="AA398" i="16"/>
  <c r="Z398" i="16"/>
  <c r="FI398" i="16" s="1"/>
  <c r="Y398" i="16"/>
  <c r="X398" i="16"/>
  <c r="FJ398" i="16" s="1"/>
  <c r="R398" i="16"/>
  <c r="Q398" i="16"/>
  <c r="W398" i="16" s="1"/>
  <c r="N398" i="16"/>
  <c r="H398" i="16"/>
  <c r="AB397" i="16"/>
  <c r="AA397" i="16"/>
  <c r="Z397" i="16"/>
  <c r="FI397" i="16" s="1"/>
  <c r="Y397" i="16"/>
  <c r="X397" i="16"/>
  <c r="FJ397" i="16" s="1"/>
  <c r="R397" i="16"/>
  <c r="Q397" i="16"/>
  <c r="U397" i="16" s="1"/>
  <c r="N397" i="16"/>
  <c r="H397" i="16"/>
  <c r="AB396" i="16"/>
  <c r="AA396" i="16"/>
  <c r="Z396" i="16"/>
  <c r="FI396" i="16" s="1"/>
  <c r="Y396" i="16"/>
  <c r="X396" i="16"/>
  <c r="FJ396" i="16" s="1"/>
  <c r="R396" i="16"/>
  <c r="Q396" i="16"/>
  <c r="U396" i="16" s="1"/>
  <c r="N396" i="16"/>
  <c r="H396" i="16"/>
  <c r="AB395" i="16"/>
  <c r="AA395" i="16"/>
  <c r="Z395" i="16"/>
  <c r="FI395" i="16" s="1"/>
  <c r="Y395" i="16"/>
  <c r="X395" i="16"/>
  <c r="FJ395" i="16" s="1"/>
  <c r="R395" i="16"/>
  <c r="Q395" i="16"/>
  <c r="U395" i="16" s="1"/>
  <c r="N395" i="16"/>
  <c r="H395" i="16"/>
  <c r="AB394" i="16"/>
  <c r="AA394" i="16"/>
  <c r="Z394" i="16"/>
  <c r="FI394" i="16" s="1"/>
  <c r="Y394" i="16"/>
  <c r="X394" i="16"/>
  <c r="FJ394" i="16" s="1"/>
  <c r="R394" i="16"/>
  <c r="Q394" i="16"/>
  <c r="U394" i="16" s="1"/>
  <c r="N394" i="16"/>
  <c r="H394" i="16"/>
  <c r="AB393" i="16"/>
  <c r="AA393" i="16"/>
  <c r="Z393" i="16"/>
  <c r="FI393" i="16" s="1"/>
  <c r="Y393" i="16"/>
  <c r="X393" i="16"/>
  <c r="FJ393" i="16" s="1"/>
  <c r="R393" i="16"/>
  <c r="Q393" i="16"/>
  <c r="U393" i="16" s="1"/>
  <c r="N393" i="16"/>
  <c r="H393" i="16"/>
  <c r="AB392" i="16"/>
  <c r="AA392" i="16"/>
  <c r="Z392" i="16"/>
  <c r="FI392" i="16" s="1"/>
  <c r="Y392" i="16"/>
  <c r="X392" i="16"/>
  <c r="FJ392" i="16" s="1"/>
  <c r="R392" i="16"/>
  <c r="Q392" i="16"/>
  <c r="U392" i="16" s="1"/>
  <c r="N392" i="16"/>
  <c r="H392" i="16"/>
  <c r="AB391" i="16"/>
  <c r="AA391" i="16"/>
  <c r="Z391" i="16"/>
  <c r="FI391" i="16" s="1"/>
  <c r="Y391" i="16"/>
  <c r="X391" i="16"/>
  <c r="FJ391" i="16" s="1"/>
  <c r="R391" i="16"/>
  <c r="Q391" i="16"/>
  <c r="U391" i="16" s="1"/>
  <c r="N391" i="16"/>
  <c r="H391" i="16"/>
  <c r="AB390" i="16"/>
  <c r="AA390" i="16"/>
  <c r="Z390" i="16"/>
  <c r="FI390" i="16" s="1"/>
  <c r="Y390" i="16"/>
  <c r="X390" i="16"/>
  <c r="FJ390" i="16" s="1"/>
  <c r="R390" i="16"/>
  <c r="Q390" i="16"/>
  <c r="T390" i="16" s="1"/>
  <c r="N390" i="16"/>
  <c r="H390" i="16"/>
  <c r="AB389" i="16"/>
  <c r="AA389" i="16"/>
  <c r="Z389" i="16"/>
  <c r="FI389" i="16" s="1"/>
  <c r="Y389" i="16"/>
  <c r="X389" i="16"/>
  <c r="FJ389" i="16" s="1"/>
  <c r="R389" i="16"/>
  <c r="Q389" i="16"/>
  <c r="W389" i="16" s="1"/>
  <c r="N389" i="16"/>
  <c r="H389" i="16"/>
  <c r="AB388" i="16"/>
  <c r="AA388" i="16"/>
  <c r="Z388" i="16"/>
  <c r="FI388" i="16" s="1"/>
  <c r="Y388" i="16"/>
  <c r="X388" i="16"/>
  <c r="FJ388" i="16" s="1"/>
  <c r="R388" i="16"/>
  <c r="Q388" i="16"/>
  <c r="W388" i="16" s="1"/>
  <c r="N388" i="16"/>
  <c r="H388" i="16"/>
  <c r="AB387" i="16"/>
  <c r="AA387" i="16"/>
  <c r="Z387" i="16"/>
  <c r="FI387" i="16" s="1"/>
  <c r="Y387" i="16"/>
  <c r="X387" i="16"/>
  <c r="FJ387" i="16" s="1"/>
  <c r="R387" i="16"/>
  <c r="Q387" i="16"/>
  <c r="W387" i="16" s="1"/>
  <c r="N387" i="16"/>
  <c r="H387" i="16"/>
  <c r="AB386" i="16"/>
  <c r="AA386" i="16"/>
  <c r="Z386" i="16"/>
  <c r="FI386" i="16" s="1"/>
  <c r="Y386" i="16"/>
  <c r="X386" i="16"/>
  <c r="FJ386" i="16" s="1"/>
  <c r="R386" i="16"/>
  <c r="Q386" i="16"/>
  <c r="W386" i="16" s="1"/>
  <c r="N386" i="16"/>
  <c r="H386" i="16"/>
  <c r="AB385" i="16"/>
  <c r="AA385" i="16"/>
  <c r="Z385" i="16"/>
  <c r="FI385" i="16" s="1"/>
  <c r="Y385" i="16"/>
  <c r="X385" i="16"/>
  <c r="FJ385" i="16" s="1"/>
  <c r="R385" i="16"/>
  <c r="Q385" i="16"/>
  <c r="W385" i="16" s="1"/>
  <c r="N385" i="16"/>
  <c r="H385" i="16"/>
  <c r="AB384" i="16"/>
  <c r="AA384" i="16"/>
  <c r="Z384" i="16"/>
  <c r="FI384" i="16" s="1"/>
  <c r="Y384" i="16"/>
  <c r="X384" i="16"/>
  <c r="FJ384" i="16" s="1"/>
  <c r="R384" i="16"/>
  <c r="Q384" i="16"/>
  <c r="W384" i="16" s="1"/>
  <c r="N384" i="16"/>
  <c r="H384" i="16"/>
  <c r="AB383" i="16"/>
  <c r="AA383" i="16"/>
  <c r="Z383" i="16"/>
  <c r="FI383" i="16" s="1"/>
  <c r="Y383" i="16"/>
  <c r="X383" i="16"/>
  <c r="FJ383" i="16" s="1"/>
  <c r="R383" i="16"/>
  <c r="Q383" i="16"/>
  <c r="W383" i="16" s="1"/>
  <c r="N383" i="16"/>
  <c r="H383" i="16"/>
  <c r="AB382" i="16"/>
  <c r="AA382" i="16"/>
  <c r="Z382" i="16"/>
  <c r="FI382" i="16" s="1"/>
  <c r="Y382" i="16"/>
  <c r="X382" i="16"/>
  <c r="FJ382" i="16" s="1"/>
  <c r="R382" i="16"/>
  <c r="Q382" i="16"/>
  <c r="W382" i="16" s="1"/>
  <c r="N382" i="16"/>
  <c r="H382" i="16"/>
  <c r="AB381" i="16"/>
  <c r="AA381" i="16"/>
  <c r="Z381" i="16"/>
  <c r="FI381" i="16" s="1"/>
  <c r="Y381" i="16"/>
  <c r="X381" i="16"/>
  <c r="FJ381" i="16" s="1"/>
  <c r="R381" i="16"/>
  <c r="Q381" i="16"/>
  <c r="W381" i="16" s="1"/>
  <c r="N381" i="16"/>
  <c r="H381" i="16"/>
  <c r="AB380" i="16"/>
  <c r="AA380" i="16"/>
  <c r="Z380" i="16"/>
  <c r="FI380" i="16" s="1"/>
  <c r="Y380" i="16"/>
  <c r="X380" i="16"/>
  <c r="FJ380" i="16" s="1"/>
  <c r="R380" i="16"/>
  <c r="Q380" i="16"/>
  <c r="W380" i="16" s="1"/>
  <c r="N380" i="16"/>
  <c r="H380" i="16"/>
  <c r="AB379" i="16"/>
  <c r="AA379" i="16"/>
  <c r="Z379" i="16"/>
  <c r="FI379" i="16" s="1"/>
  <c r="Y379" i="16"/>
  <c r="X379" i="16"/>
  <c r="FJ379" i="16" s="1"/>
  <c r="R379" i="16"/>
  <c r="Q379" i="16"/>
  <c r="W379" i="16" s="1"/>
  <c r="N379" i="16"/>
  <c r="H379" i="16"/>
  <c r="AB378" i="16"/>
  <c r="AA378" i="16"/>
  <c r="Z378" i="16"/>
  <c r="FI378" i="16" s="1"/>
  <c r="Y378" i="16"/>
  <c r="X378" i="16"/>
  <c r="FJ378" i="16" s="1"/>
  <c r="R378" i="16"/>
  <c r="Q378" i="16"/>
  <c r="W378" i="16" s="1"/>
  <c r="N378" i="16"/>
  <c r="H378" i="16"/>
  <c r="AB377" i="16"/>
  <c r="AA377" i="16"/>
  <c r="Z377" i="16"/>
  <c r="FI377" i="16" s="1"/>
  <c r="Y377" i="16"/>
  <c r="X377" i="16"/>
  <c r="FJ377" i="16" s="1"/>
  <c r="R377" i="16"/>
  <c r="Q377" i="16"/>
  <c r="W377" i="16" s="1"/>
  <c r="N377" i="16"/>
  <c r="H377" i="16"/>
  <c r="AB376" i="16"/>
  <c r="AA376" i="16"/>
  <c r="Z376" i="16"/>
  <c r="FI376" i="16" s="1"/>
  <c r="Y376" i="16"/>
  <c r="X376" i="16"/>
  <c r="FJ376" i="16" s="1"/>
  <c r="R376" i="16"/>
  <c r="Q376" i="16"/>
  <c r="W376" i="16" s="1"/>
  <c r="N376" i="16"/>
  <c r="H376" i="16"/>
  <c r="AB375" i="16"/>
  <c r="AA375" i="16"/>
  <c r="Z375" i="16"/>
  <c r="FI375" i="16" s="1"/>
  <c r="Y375" i="16"/>
  <c r="X375" i="16"/>
  <c r="FJ375" i="16" s="1"/>
  <c r="R375" i="16"/>
  <c r="Q375" i="16"/>
  <c r="W375" i="16" s="1"/>
  <c r="N375" i="16"/>
  <c r="H375" i="16"/>
  <c r="AB374" i="16"/>
  <c r="AA374" i="16"/>
  <c r="Z374" i="16"/>
  <c r="FI374" i="16" s="1"/>
  <c r="Y374" i="16"/>
  <c r="X374" i="16"/>
  <c r="FJ374" i="16" s="1"/>
  <c r="R374" i="16"/>
  <c r="Q374" i="16"/>
  <c r="W374" i="16" s="1"/>
  <c r="N374" i="16"/>
  <c r="H374" i="16"/>
  <c r="AB373" i="16"/>
  <c r="AA373" i="16"/>
  <c r="Z373" i="16"/>
  <c r="FI373" i="16" s="1"/>
  <c r="Y373" i="16"/>
  <c r="X373" i="16"/>
  <c r="FJ373" i="16" s="1"/>
  <c r="R373" i="16"/>
  <c r="Q373" i="16"/>
  <c r="W373" i="16" s="1"/>
  <c r="N373" i="16"/>
  <c r="H373" i="16"/>
  <c r="AB372" i="16"/>
  <c r="AA372" i="16"/>
  <c r="Z372" i="16"/>
  <c r="FI372" i="16" s="1"/>
  <c r="Y372" i="16"/>
  <c r="X372" i="16"/>
  <c r="FJ372" i="16" s="1"/>
  <c r="R372" i="16"/>
  <c r="Q372" i="16"/>
  <c r="W372" i="16" s="1"/>
  <c r="N372" i="16"/>
  <c r="H372" i="16"/>
  <c r="AB371" i="16"/>
  <c r="AA371" i="16"/>
  <c r="Z371" i="16"/>
  <c r="FI371" i="16" s="1"/>
  <c r="Y371" i="16"/>
  <c r="X371" i="16"/>
  <c r="FJ371" i="16" s="1"/>
  <c r="R371" i="16"/>
  <c r="Q371" i="16"/>
  <c r="W371" i="16" s="1"/>
  <c r="N371" i="16"/>
  <c r="H371" i="16"/>
  <c r="AB370" i="16"/>
  <c r="AA370" i="16"/>
  <c r="Z370" i="16"/>
  <c r="FI370" i="16" s="1"/>
  <c r="Y370" i="16"/>
  <c r="X370" i="16"/>
  <c r="FJ370" i="16" s="1"/>
  <c r="R370" i="16"/>
  <c r="Q370" i="16"/>
  <c r="V370" i="16" s="1"/>
  <c r="N370" i="16"/>
  <c r="H370" i="16"/>
  <c r="AB369" i="16"/>
  <c r="AA369" i="16"/>
  <c r="Z369" i="16"/>
  <c r="FI369" i="16" s="1"/>
  <c r="Y369" i="16"/>
  <c r="X369" i="16"/>
  <c r="FJ369" i="16" s="1"/>
  <c r="R369" i="16"/>
  <c r="Q369" i="16"/>
  <c r="V369" i="16" s="1"/>
  <c r="N369" i="16"/>
  <c r="H369" i="16"/>
  <c r="AB368" i="16"/>
  <c r="AA368" i="16"/>
  <c r="Z368" i="16"/>
  <c r="FI368" i="16" s="1"/>
  <c r="Y368" i="16"/>
  <c r="X368" i="16"/>
  <c r="FJ368" i="16" s="1"/>
  <c r="R368" i="16"/>
  <c r="Q368" i="16"/>
  <c r="V368" i="16" s="1"/>
  <c r="N368" i="16"/>
  <c r="H368" i="16"/>
  <c r="AB367" i="16"/>
  <c r="AA367" i="16"/>
  <c r="Z367" i="16"/>
  <c r="FI367" i="16" s="1"/>
  <c r="Y367" i="16"/>
  <c r="X367" i="16"/>
  <c r="FJ367" i="16" s="1"/>
  <c r="R367" i="16"/>
  <c r="Q367" i="16"/>
  <c r="V367" i="16" s="1"/>
  <c r="N367" i="16"/>
  <c r="H367" i="16"/>
  <c r="AB366" i="16"/>
  <c r="AA366" i="16"/>
  <c r="Z366" i="16"/>
  <c r="FI366" i="16" s="1"/>
  <c r="Y366" i="16"/>
  <c r="X366" i="16"/>
  <c r="FJ366" i="16" s="1"/>
  <c r="R366" i="16"/>
  <c r="Q366" i="16"/>
  <c r="V366" i="16" s="1"/>
  <c r="N366" i="16"/>
  <c r="H366" i="16"/>
  <c r="AB365" i="16"/>
  <c r="AA365" i="16"/>
  <c r="Z365" i="16"/>
  <c r="FI365" i="16" s="1"/>
  <c r="Y365" i="16"/>
  <c r="X365" i="16"/>
  <c r="FJ365" i="16" s="1"/>
  <c r="R365" i="16"/>
  <c r="Q365" i="16"/>
  <c r="V365" i="16" s="1"/>
  <c r="N365" i="16"/>
  <c r="H365" i="16"/>
  <c r="AB364" i="16"/>
  <c r="AA364" i="16"/>
  <c r="Z364" i="16"/>
  <c r="FI364" i="16" s="1"/>
  <c r="Y364" i="16"/>
  <c r="X364" i="16"/>
  <c r="FJ364" i="16" s="1"/>
  <c r="R364" i="16"/>
  <c r="Q364" i="16"/>
  <c r="V364" i="16" s="1"/>
  <c r="N364" i="16"/>
  <c r="H364" i="16"/>
  <c r="AB363" i="16"/>
  <c r="AA363" i="16"/>
  <c r="Z363" i="16"/>
  <c r="FI363" i="16" s="1"/>
  <c r="Y363" i="16"/>
  <c r="X363" i="16"/>
  <c r="FJ363" i="16" s="1"/>
  <c r="R363" i="16"/>
  <c r="Q363" i="16"/>
  <c r="V363" i="16" s="1"/>
  <c r="N363" i="16"/>
  <c r="H363" i="16"/>
  <c r="AB362" i="16"/>
  <c r="AA362" i="16"/>
  <c r="Z362" i="16"/>
  <c r="FI362" i="16" s="1"/>
  <c r="Y362" i="16"/>
  <c r="X362" i="16"/>
  <c r="FJ362" i="16" s="1"/>
  <c r="R362" i="16"/>
  <c r="Q362" i="16"/>
  <c r="V362" i="16" s="1"/>
  <c r="N362" i="16"/>
  <c r="H362" i="16"/>
  <c r="AB361" i="16"/>
  <c r="AA361" i="16"/>
  <c r="Z361" i="16"/>
  <c r="FI361" i="16" s="1"/>
  <c r="Y361" i="16"/>
  <c r="X361" i="16"/>
  <c r="FJ361" i="16" s="1"/>
  <c r="R361" i="16"/>
  <c r="Q361" i="16"/>
  <c r="V361" i="16" s="1"/>
  <c r="N361" i="16"/>
  <c r="H361" i="16"/>
  <c r="AB360" i="16"/>
  <c r="AA360" i="16"/>
  <c r="Z360" i="16"/>
  <c r="FI360" i="16" s="1"/>
  <c r="Y360" i="16"/>
  <c r="X360" i="16"/>
  <c r="FJ360" i="16" s="1"/>
  <c r="R360" i="16"/>
  <c r="Q360" i="16"/>
  <c r="W360" i="16" s="1"/>
  <c r="N360" i="16"/>
  <c r="H360" i="16"/>
  <c r="AB359" i="16"/>
  <c r="AA359" i="16"/>
  <c r="Z359" i="16"/>
  <c r="FI359" i="16" s="1"/>
  <c r="Y359" i="16"/>
  <c r="X359" i="16"/>
  <c r="FJ359" i="16" s="1"/>
  <c r="R359" i="16"/>
  <c r="Q359" i="16"/>
  <c r="U359" i="16" s="1"/>
  <c r="N359" i="16"/>
  <c r="H359" i="16"/>
  <c r="AB358" i="16"/>
  <c r="AA358" i="16"/>
  <c r="Z358" i="16"/>
  <c r="FI358" i="16" s="1"/>
  <c r="Y358" i="16"/>
  <c r="X358" i="16"/>
  <c r="FJ358" i="16" s="1"/>
  <c r="R358" i="16"/>
  <c r="Q358" i="16"/>
  <c r="S358" i="16" s="1"/>
  <c r="N358" i="16"/>
  <c r="H358" i="16"/>
  <c r="AB357" i="16"/>
  <c r="AA357" i="16"/>
  <c r="Z357" i="16"/>
  <c r="FI357" i="16" s="1"/>
  <c r="Y357" i="16"/>
  <c r="X357" i="16"/>
  <c r="FJ357" i="16" s="1"/>
  <c r="R357" i="16"/>
  <c r="Q357" i="16"/>
  <c r="U357" i="16" s="1"/>
  <c r="N357" i="16"/>
  <c r="H357" i="16"/>
  <c r="AB356" i="16"/>
  <c r="AA356" i="16"/>
  <c r="Z356" i="16"/>
  <c r="FI356" i="16" s="1"/>
  <c r="Y356" i="16"/>
  <c r="X356" i="16"/>
  <c r="FJ356" i="16" s="1"/>
  <c r="R356" i="16"/>
  <c r="Q356" i="16"/>
  <c r="U356" i="16" s="1"/>
  <c r="N356" i="16"/>
  <c r="H356" i="16"/>
  <c r="AB355" i="16"/>
  <c r="AA355" i="16"/>
  <c r="Z355" i="16"/>
  <c r="FI355" i="16" s="1"/>
  <c r="Y355" i="16"/>
  <c r="X355" i="16"/>
  <c r="FJ355" i="16" s="1"/>
  <c r="R355" i="16"/>
  <c r="Q355" i="16"/>
  <c r="U355" i="16" s="1"/>
  <c r="N355" i="16"/>
  <c r="H355" i="16"/>
  <c r="AB354" i="16"/>
  <c r="AA354" i="16"/>
  <c r="Z354" i="16"/>
  <c r="FI354" i="16" s="1"/>
  <c r="Y354" i="16"/>
  <c r="X354" i="16"/>
  <c r="FJ354" i="16" s="1"/>
  <c r="R354" i="16"/>
  <c r="Q354" i="16"/>
  <c r="S354" i="16" s="1"/>
  <c r="N354" i="16"/>
  <c r="H354" i="16"/>
  <c r="AB353" i="16"/>
  <c r="AA353" i="16"/>
  <c r="Z353" i="16"/>
  <c r="FI353" i="16" s="1"/>
  <c r="Y353" i="16"/>
  <c r="X353" i="16"/>
  <c r="FJ353" i="16" s="1"/>
  <c r="R353" i="16"/>
  <c r="Q353" i="16"/>
  <c r="T353" i="16" s="1"/>
  <c r="N353" i="16"/>
  <c r="H353" i="16"/>
  <c r="AB352" i="16"/>
  <c r="AA352" i="16"/>
  <c r="Z352" i="16"/>
  <c r="FI352" i="16" s="1"/>
  <c r="Y352" i="16"/>
  <c r="X352" i="16"/>
  <c r="FJ352" i="16" s="1"/>
  <c r="R352" i="16"/>
  <c r="Q352" i="16"/>
  <c r="T352" i="16" s="1"/>
  <c r="N352" i="16"/>
  <c r="H352" i="16"/>
  <c r="AB351" i="16"/>
  <c r="AA351" i="16"/>
  <c r="Z351" i="16"/>
  <c r="FI351" i="16" s="1"/>
  <c r="Y351" i="16"/>
  <c r="X351" i="16"/>
  <c r="FJ351" i="16" s="1"/>
  <c r="R351" i="16"/>
  <c r="Q351" i="16"/>
  <c r="U351" i="16" s="1"/>
  <c r="N351" i="16"/>
  <c r="H351" i="16"/>
  <c r="AB350" i="16"/>
  <c r="AA350" i="16"/>
  <c r="Z350" i="16"/>
  <c r="FI350" i="16" s="1"/>
  <c r="Y350" i="16"/>
  <c r="X350" i="16"/>
  <c r="FJ350" i="16" s="1"/>
  <c r="R350" i="16"/>
  <c r="Q350" i="16"/>
  <c r="U350" i="16" s="1"/>
  <c r="N350" i="16"/>
  <c r="H350" i="16"/>
  <c r="AB349" i="16"/>
  <c r="AA349" i="16"/>
  <c r="Z349" i="16"/>
  <c r="FI349" i="16" s="1"/>
  <c r="Y349" i="16"/>
  <c r="X349" i="16"/>
  <c r="FJ349" i="16" s="1"/>
  <c r="R349" i="16"/>
  <c r="Q349" i="16"/>
  <c r="U349" i="16" s="1"/>
  <c r="N349" i="16"/>
  <c r="H349" i="16"/>
  <c r="AB348" i="16"/>
  <c r="AA348" i="16"/>
  <c r="Z348" i="16"/>
  <c r="FI348" i="16" s="1"/>
  <c r="Y348" i="16"/>
  <c r="X348" i="16"/>
  <c r="FJ348" i="16" s="1"/>
  <c r="R348" i="16"/>
  <c r="Q348" i="16"/>
  <c r="U348" i="16" s="1"/>
  <c r="N348" i="16"/>
  <c r="H348" i="16"/>
  <c r="AB347" i="16"/>
  <c r="AA347" i="16"/>
  <c r="Z347" i="16"/>
  <c r="FI347" i="16" s="1"/>
  <c r="Y347" i="16"/>
  <c r="X347" i="16"/>
  <c r="FJ347" i="16" s="1"/>
  <c r="R347" i="16"/>
  <c r="Q347" i="16"/>
  <c r="U347" i="16" s="1"/>
  <c r="N347" i="16"/>
  <c r="H347" i="16"/>
  <c r="AB346" i="16"/>
  <c r="AA346" i="16"/>
  <c r="Z346" i="16"/>
  <c r="FI346" i="16" s="1"/>
  <c r="Y346" i="16"/>
  <c r="X346" i="16"/>
  <c r="FJ346" i="16" s="1"/>
  <c r="R346" i="16"/>
  <c r="Q346" i="16"/>
  <c r="U346" i="16" s="1"/>
  <c r="N346" i="16"/>
  <c r="H346" i="16"/>
  <c r="AB345" i="16"/>
  <c r="AA345" i="16"/>
  <c r="Z345" i="16"/>
  <c r="FI345" i="16" s="1"/>
  <c r="Y345" i="16"/>
  <c r="X345" i="16"/>
  <c r="FJ345" i="16" s="1"/>
  <c r="R345" i="16"/>
  <c r="Q345" i="16"/>
  <c r="U345" i="16" s="1"/>
  <c r="N345" i="16"/>
  <c r="H345" i="16"/>
  <c r="AB344" i="16"/>
  <c r="AA344" i="16"/>
  <c r="Z344" i="16"/>
  <c r="FI344" i="16" s="1"/>
  <c r="Y344" i="16"/>
  <c r="X344" i="16"/>
  <c r="FJ344" i="16" s="1"/>
  <c r="R344" i="16"/>
  <c r="Q344" i="16"/>
  <c r="U344" i="16" s="1"/>
  <c r="N344" i="16"/>
  <c r="H344" i="16"/>
  <c r="AB343" i="16"/>
  <c r="AA343" i="16"/>
  <c r="Z343" i="16"/>
  <c r="FI343" i="16" s="1"/>
  <c r="Y343" i="16"/>
  <c r="X343" i="16"/>
  <c r="FJ343" i="16" s="1"/>
  <c r="R343" i="16"/>
  <c r="Q343" i="16"/>
  <c r="U343" i="16" s="1"/>
  <c r="N343" i="16"/>
  <c r="H343" i="16"/>
  <c r="AB342" i="16"/>
  <c r="AA342" i="16"/>
  <c r="Z342" i="16"/>
  <c r="FI342" i="16" s="1"/>
  <c r="Y342" i="16"/>
  <c r="X342" i="16"/>
  <c r="FJ342" i="16" s="1"/>
  <c r="R342" i="16"/>
  <c r="Q342" i="16"/>
  <c r="U342" i="16" s="1"/>
  <c r="N342" i="16"/>
  <c r="H342" i="16"/>
  <c r="AB341" i="16"/>
  <c r="AA341" i="16"/>
  <c r="Z341" i="16"/>
  <c r="FI341" i="16" s="1"/>
  <c r="Y341" i="16"/>
  <c r="X341" i="16"/>
  <c r="FJ341" i="16" s="1"/>
  <c r="R341" i="16"/>
  <c r="Q341" i="16"/>
  <c r="U341" i="16" s="1"/>
  <c r="N341" i="16"/>
  <c r="H341" i="16"/>
  <c r="AB340" i="16"/>
  <c r="AA340" i="16"/>
  <c r="Z340" i="16"/>
  <c r="FI340" i="16" s="1"/>
  <c r="Y340" i="16"/>
  <c r="X340" i="16"/>
  <c r="FJ340" i="16" s="1"/>
  <c r="R340" i="16"/>
  <c r="Q340" i="16"/>
  <c r="U340" i="16" s="1"/>
  <c r="N340" i="16"/>
  <c r="H340" i="16"/>
  <c r="AB339" i="16"/>
  <c r="AA339" i="16"/>
  <c r="Z339" i="16"/>
  <c r="FI339" i="16" s="1"/>
  <c r="Y339" i="16"/>
  <c r="X339" i="16"/>
  <c r="FJ339" i="16" s="1"/>
  <c r="R339" i="16"/>
  <c r="Q339" i="16"/>
  <c r="U339" i="16" s="1"/>
  <c r="N339" i="16"/>
  <c r="H339" i="16"/>
  <c r="AB338" i="16"/>
  <c r="AA338" i="16"/>
  <c r="Z338" i="16"/>
  <c r="FI338" i="16" s="1"/>
  <c r="Y338" i="16"/>
  <c r="X338" i="16"/>
  <c r="FJ338" i="16" s="1"/>
  <c r="R338" i="16"/>
  <c r="Q338" i="16"/>
  <c r="U338" i="16" s="1"/>
  <c r="N338" i="16"/>
  <c r="H338" i="16"/>
  <c r="AB337" i="16"/>
  <c r="AA337" i="16"/>
  <c r="Z337" i="16"/>
  <c r="FI337" i="16" s="1"/>
  <c r="Y337" i="16"/>
  <c r="X337" i="16"/>
  <c r="FJ337" i="16" s="1"/>
  <c r="R337" i="16"/>
  <c r="Q337" i="16"/>
  <c r="U337" i="16" s="1"/>
  <c r="N337" i="16"/>
  <c r="H337" i="16"/>
  <c r="AB336" i="16"/>
  <c r="AA336" i="16"/>
  <c r="Z336" i="16"/>
  <c r="FI336" i="16" s="1"/>
  <c r="Y336" i="16"/>
  <c r="X336" i="16"/>
  <c r="FJ336" i="16" s="1"/>
  <c r="R336" i="16"/>
  <c r="Q336" i="16"/>
  <c r="U336" i="16" s="1"/>
  <c r="N336" i="16"/>
  <c r="H336" i="16"/>
  <c r="AB335" i="16"/>
  <c r="AA335" i="16"/>
  <c r="Z335" i="16"/>
  <c r="FI335" i="16" s="1"/>
  <c r="Y335" i="16"/>
  <c r="X335" i="16"/>
  <c r="FJ335" i="16" s="1"/>
  <c r="R335" i="16"/>
  <c r="Q335" i="16"/>
  <c r="U335" i="16" s="1"/>
  <c r="N335" i="16"/>
  <c r="H335" i="16"/>
  <c r="AB334" i="16"/>
  <c r="AA334" i="16"/>
  <c r="Z334" i="16"/>
  <c r="FI334" i="16" s="1"/>
  <c r="Y334" i="16"/>
  <c r="X334" i="16"/>
  <c r="FJ334" i="16" s="1"/>
  <c r="R334" i="16"/>
  <c r="Q334" i="16"/>
  <c r="U334" i="16" s="1"/>
  <c r="N334" i="16"/>
  <c r="H334" i="16"/>
  <c r="AB333" i="16"/>
  <c r="AA333" i="16"/>
  <c r="Z333" i="16"/>
  <c r="FI333" i="16" s="1"/>
  <c r="Y333" i="16"/>
  <c r="X333" i="16"/>
  <c r="FJ333" i="16" s="1"/>
  <c r="R333" i="16"/>
  <c r="Q333" i="16"/>
  <c r="U333" i="16" s="1"/>
  <c r="N333" i="16"/>
  <c r="H333" i="16"/>
  <c r="AB332" i="16"/>
  <c r="AA332" i="16"/>
  <c r="Z332" i="16"/>
  <c r="FI332" i="16" s="1"/>
  <c r="Y332" i="16"/>
  <c r="X332" i="16"/>
  <c r="FJ332" i="16" s="1"/>
  <c r="R332" i="16"/>
  <c r="Q332" i="16"/>
  <c r="U332" i="16" s="1"/>
  <c r="N332" i="16"/>
  <c r="H332" i="16"/>
  <c r="AB331" i="16"/>
  <c r="AA331" i="16"/>
  <c r="Z331" i="16"/>
  <c r="FI331" i="16" s="1"/>
  <c r="Y331" i="16"/>
  <c r="X331" i="16"/>
  <c r="FJ331" i="16" s="1"/>
  <c r="R331" i="16"/>
  <c r="Q331" i="16"/>
  <c r="U331" i="16" s="1"/>
  <c r="N331" i="16"/>
  <c r="H331" i="16"/>
  <c r="AB330" i="16"/>
  <c r="AA330" i="16"/>
  <c r="Z330" i="16"/>
  <c r="FI330" i="16" s="1"/>
  <c r="Y330" i="16"/>
  <c r="X330" i="16"/>
  <c r="FJ330" i="16" s="1"/>
  <c r="R330" i="16"/>
  <c r="Q330" i="16"/>
  <c r="U330" i="16" s="1"/>
  <c r="N330" i="16"/>
  <c r="H330" i="16"/>
  <c r="AB329" i="16"/>
  <c r="AA329" i="16"/>
  <c r="Z329" i="16"/>
  <c r="FI329" i="16" s="1"/>
  <c r="Y329" i="16"/>
  <c r="X329" i="16"/>
  <c r="FJ329" i="16" s="1"/>
  <c r="R329" i="16"/>
  <c r="Q329" i="16"/>
  <c r="U329" i="16" s="1"/>
  <c r="N329" i="16"/>
  <c r="H329" i="16"/>
  <c r="AB328" i="16"/>
  <c r="AA328" i="16"/>
  <c r="Z328" i="16"/>
  <c r="FI328" i="16" s="1"/>
  <c r="Y328" i="16"/>
  <c r="X328" i="16"/>
  <c r="FJ328" i="16" s="1"/>
  <c r="R328" i="16"/>
  <c r="Q328" i="16"/>
  <c r="U328" i="16" s="1"/>
  <c r="N328" i="16"/>
  <c r="H328" i="16"/>
  <c r="AB327" i="16"/>
  <c r="AA327" i="16"/>
  <c r="Z327" i="16"/>
  <c r="FI327" i="16" s="1"/>
  <c r="Y327" i="16"/>
  <c r="X327" i="16"/>
  <c r="FJ327" i="16" s="1"/>
  <c r="R327" i="16"/>
  <c r="Q327" i="16"/>
  <c r="U327" i="16" s="1"/>
  <c r="N327" i="16"/>
  <c r="H327" i="16"/>
  <c r="AB326" i="16"/>
  <c r="AA326" i="16"/>
  <c r="Z326" i="16"/>
  <c r="FI326" i="16" s="1"/>
  <c r="Y326" i="16"/>
  <c r="X326" i="16"/>
  <c r="FJ326" i="16" s="1"/>
  <c r="R326" i="16"/>
  <c r="Q326" i="16"/>
  <c r="U326" i="16" s="1"/>
  <c r="N326" i="16"/>
  <c r="H326" i="16"/>
  <c r="AB325" i="16"/>
  <c r="AA325" i="16"/>
  <c r="Z325" i="16"/>
  <c r="FI325" i="16" s="1"/>
  <c r="Y325" i="16"/>
  <c r="X325" i="16"/>
  <c r="FJ325" i="16" s="1"/>
  <c r="R325" i="16"/>
  <c r="Q325" i="16"/>
  <c r="U325" i="16" s="1"/>
  <c r="N325" i="16"/>
  <c r="H325" i="16"/>
  <c r="AB324" i="16"/>
  <c r="AA324" i="16"/>
  <c r="Z324" i="16"/>
  <c r="FI324" i="16" s="1"/>
  <c r="Y324" i="16"/>
  <c r="X324" i="16"/>
  <c r="FJ324" i="16" s="1"/>
  <c r="R324" i="16"/>
  <c r="Q324" i="16"/>
  <c r="U324" i="16" s="1"/>
  <c r="N324" i="16"/>
  <c r="H324" i="16"/>
  <c r="AB323" i="16"/>
  <c r="AA323" i="16"/>
  <c r="Z323" i="16"/>
  <c r="FI323" i="16" s="1"/>
  <c r="Y323" i="16"/>
  <c r="X323" i="16"/>
  <c r="FJ323" i="16" s="1"/>
  <c r="R323" i="16"/>
  <c r="Q323" i="16"/>
  <c r="U323" i="16" s="1"/>
  <c r="N323" i="16"/>
  <c r="H323" i="16"/>
  <c r="AB322" i="16"/>
  <c r="AA322" i="16"/>
  <c r="Z322" i="16"/>
  <c r="FI322" i="16" s="1"/>
  <c r="Y322" i="16"/>
  <c r="X322" i="16"/>
  <c r="FJ322" i="16" s="1"/>
  <c r="R322" i="16"/>
  <c r="Q322" i="16"/>
  <c r="U322" i="16" s="1"/>
  <c r="N322" i="16"/>
  <c r="H322" i="16"/>
  <c r="AB321" i="16"/>
  <c r="AA321" i="16"/>
  <c r="Z321" i="16"/>
  <c r="FI321" i="16" s="1"/>
  <c r="Y321" i="16"/>
  <c r="X321" i="16"/>
  <c r="FJ321" i="16" s="1"/>
  <c r="R321" i="16"/>
  <c r="Q321" i="16"/>
  <c r="U321" i="16" s="1"/>
  <c r="N321" i="16"/>
  <c r="H321" i="16"/>
  <c r="AB320" i="16"/>
  <c r="AA320" i="16"/>
  <c r="Z320" i="16"/>
  <c r="FI320" i="16" s="1"/>
  <c r="Y320" i="16"/>
  <c r="X320" i="16"/>
  <c r="FJ320" i="16" s="1"/>
  <c r="R320" i="16"/>
  <c r="Q320" i="16"/>
  <c r="U320" i="16" s="1"/>
  <c r="N320" i="16"/>
  <c r="H320" i="16"/>
  <c r="AB319" i="16"/>
  <c r="AA319" i="16"/>
  <c r="Z319" i="16"/>
  <c r="FI319" i="16" s="1"/>
  <c r="Y319" i="16"/>
  <c r="X319" i="16"/>
  <c r="FJ319" i="16" s="1"/>
  <c r="R319" i="16"/>
  <c r="Q319" i="16"/>
  <c r="U319" i="16" s="1"/>
  <c r="N319" i="16"/>
  <c r="H319" i="16"/>
  <c r="AB318" i="16"/>
  <c r="AA318" i="16"/>
  <c r="Z318" i="16"/>
  <c r="FI318" i="16" s="1"/>
  <c r="Y318" i="16"/>
  <c r="X318" i="16"/>
  <c r="FJ318" i="16" s="1"/>
  <c r="R318" i="16"/>
  <c r="Q318" i="16"/>
  <c r="U318" i="16" s="1"/>
  <c r="N318" i="16"/>
  <c r="H318" i="16"/>
  <c r="AB317" i="16"/>
  <c r="AA317" i="16"/>
  <c r="Z317" i="16"/>
  <c r="FI317" i="16" s="1"/>
  <c r="Y317" i="16"/>
  <c r="X317" i="16"/>
  <c r="FJ317" i="16" s="1"/>
  <c r="R317" i="16"/>
  <c r="Q317" i="16"/>
  <c r="U317" i="16" s="1"/>
  <c r="N317" i="16"/>
  <c r="H317" i="16"/>
  <c r="AB316" i="16"/>
  <c r="AA316" i="16"/>
  <c r="Z316" i="16"/>
  <c r="FI316" i="16" s="1"/>
  <c r="Y316" i="16"/>
  <c r="X316" i="16"/>
  <c r="FJ316" i="16" s="1"/>
  <c r="R316" i="16"/>
  <c r="Q316" i="16"/>
  <c r="U316" i="16" s="1"/>
  <c r="N316" i="16"/>
  <c r="H316" i="16"/>
  <c r="AB315" i="16"/>
  <c r="AA315" i="16"/>
  <c r="Z315" i="16"/>
  <c r="FI315" i="16" s="1"/>
  <c r="Y315" i="16"/>
  <c r="X315" i="16"/>
  <c r="FJ315" i="16" s="1"/>
  <c r="R315" i="16"/>
  <c r="Q315" i="16"/>
  <c r="U315" i="16" s="1"/>
  <c r="N315" i="16"/>
  <c r="H315" i="16"/>
  <c r="AB314" i="16"/>
  <c r="AA314" i="16"/>
  <c r="Z314" i="16"/>
  <c r="FI314" i="16" s="1"/>
  <c r="Y314" i="16"/>
  <c r="X314" i="16"/>
  <c r="FJ314" i="16" s="1"/>
  <c r="R314" i="16"/>
  <c r="Q314" i="16"/>
  <c r="U314" i="16" s="1"/>
  <c r="N314" i="16"/>
  <c r="H314" i="16"/>
  <c r="AB313" i="16"/>
  <c r="AA313" i="16"/>
  <c r="Z313" i="16"/>
  <c r="FI313" i="16" s="1"/>
  <c r="Y313" i="16"/>
  <c r="X313" i="16"/>
  <c r="FJ313" i="16" s="1"/>
  <c r="R313" i="16"/>
  <c r="Q313" i="16"/>
  <c r="U313" i="16" s="1"/>
  <c r="N313" i="16"/>
  <c r="H313" i="16"/>
  <c r="AB312" i="16"/>
  <c r="AA312" i="16"/>
  <c r="Z312" i="16"/>
  <c r="FI312" i="16" s="1"/>
  <c r="Y312" i="16"/>
  <c r="X312" i="16"/>
  <c r="FJ312" i="16" s="1"/>
  <c r="R312" i="16"/>
  <c r="Q312" i="16"/>
  <c r="U312" i="16" s="1"/>
  <c r="N312" i="16"/>
  <c r="H312" i="16"/>
  <c r="AB311" i="16"/>
  <c r="AA311" i="16"/>
  <c r="Z311" i="16"/>
  <c r="FI311" i="16" s="1"/>
  <c r="Y311" i="16"/>
  <c r="X311" i="16"/>
  <c r="FJ311" i="16" s="1"/>
  <c r="R311" i="16"/>
  <c r="Q311" i="16"/>
  <c r="U311" i="16" s="1"/>
  <c r="N311" i="16"/>
  <c r="H311" i="16"/>
  <c r="AB310" i="16"/>
  <c r="AA310" i="16"/>
  <c r="Z310" i="16"/>
  <c r="FI310" i="16" s="1"/>
  <c r="Y310" i="16"/>
  <c r="X310" i="16"/>
  <c r="FJ310" i="16" s="1"/>
  <c r="R310" i="16"/>
  <c r="Q310" i="16"/>
  <c r="U310" i="16" s="1"/>
  <c r="N310" i="16"/>
  <c r="H310" i="16"/>
  <c r="AB309" i="16"/>
  <c r="AA309" i="16"/>
  <c r="Z309" i="16"/>
  <c r="FI309" i="16" s="1"/>
  <c r="Y309" i="16"/>
  <c r="X309" i="16"/>
  <c r="FJ309" i="16" s="1"/>
  <c r="R309" i="16"/>
  <c r="Q309" i="16"/>
  <c r="U309" i="16" s="1"/>
  <c r="N309" i="16"/>
  <c r="H309" i="16"/>
  <c r="AB308" i="16"/>
  <c r="AA308" i="16"/>
  <c r="Z308" i="16"/>
  <c r="FI308" i="16" s="1"/>
  <c r="Y308" i="16"/>
  <c r="X308" i="16"/>
  <c r="FJ308" i="16" s="1"/>
  <c r="R308" i="16"/>
  <c r="Q308" i="16"/>
  <c r="U308" i="16" s="1"/>
  <c r="N308" i="16"/>
  <c r="H308" i="16"/>
  <c r="AB307" i="16"/>
  <c r="AA307" i="16"/>
  <c r="Z307" i="16"/>
  <c r="FI307" i="16" s="1"/>
  <c r="Y307" i="16"/>
  <c r="X307" i="16"/>
  <c r="FJ307" i="16" s="1"/>
  <c r="R307" i="16"/>
  <c r="Q307" i="16"/>
  <c r="U307" i="16" s="1"/>
  <c r="N307" i="16"/>
  <c r="H307" i="16"/>
  <c r="AB306" i="16"/>
  <c r="AA306" i="16"/>
  <c r="Z306" i="16"/>
  <c r="FI306" i="16" s="1"/>
  <c r="Y306" i="16"/>
  <c r="X306" i="16"/>
  <c r="FJ306" i="16" s="1"/>
  <c r="R306" i="16"/>
  <c r="Q306" i="16"/>
  <c r="U306" i="16" s="1"/>
  <c r="N306" i="16"/>
  <c r="H306" i="16"/>
  <c r="AB305" i="16"/>
  <c r="AA305" i="16"/>
  <c r="Z305" i="16"/>
  <c r="FI305" i="16" s="1"/>
  <c r="Y305" i="16"/>
  <c r="X305" i="16"/>
  <c r="FJ305" i="16" s="1"/>
  <c r="R305" i="16"/>
  <c r="Q305" i="16"/>
  <c r="U305" i="16" s="1"/>
  <c r="N305" i="16"/>
  <c r="H305" i="16"/>
  <c r="AB304" i="16"/>
  <c r="AA304" i="16"/>
  <c r="Z304" i="16"/>
  <c r="FI304" i="16" s="1"/>
  <c r="Y304" i="16"/>
  <c r="X304" i="16"/>
  <c r="FJ304" i="16" s="1"/>
  <c r="R304" i="16"/>
  <c r="Q304" i="16"/>
  <c r="U304" i="16" s="1"/>
  <c r="N304" i="16"/>
  <c r="H304" i="16"/>
  <c r="AB303" i="16"/>
  <c r="AA303" i="16"/>
  <c r="Z303" i="16"/>
  <c r="FI303" i="16" s="1"/>
  <c r="Y303" i="16"/>
  <c r="X303" i="16"/>
  <c r="FJ303" i="16" s="1"/>
  <c r="R303" i="16"/>
  <c r="Q303" i="16"/>
  <c r="V303" i="16" s="1"/>
  <c r="N303" i="16"/>
  <c r="H303" i="16"/>
  <c r="AB302" i="16"/>
  <c r="AA302" i="16"/>
  <c r="Z302" i="16"/>
  <c r="FI302" i="16" s="1"/>
  <c r="Y302" i="16"/>
  <c r="X302" i="16"/>
  <c r="FJ302" i="16" s="1"/>
  <c r="R302" i="16"/>
  <c r="Q302" i="16"/>
  <c r="V302" i="16" s="1"/>
  <c r="N302" i="16"/>
  <c r="H302" i="16"/>
  <c r="AB301" i="16"/>
  <c r="AA301" i="16"/>
  <c r="Z301" i="16"/>
  <c r="FI301" i="16" s="1"/>
  <c r="Y301" i="16"/>
  <c r="X301" i="16"/>
  <c r="FJ301" i="16" s="1"/>
  <c r="R301" i="16"/>
  <c r="Q301" i="16"/>
  <c r="V301" i="16" s="1"/>
  <c r="N301" i="16"/>
  <c r="H301" i="16"/>
  <c r="AB300" i="16"/>
  <c r="AA300" i="16"/>
  <c r="Z300" i="16"/>
  <c r="FI300" i="16" s="1"/>
  <c r="Y300" i="16"/>
  <c r="X300" i="16"/>
  <c r="FJ300" i="16" s="1"/>
  <c r="R300" i="16"/>
  <c r="Q300" i="16"/>
  <c r="V300" i="16" s="1"/>
  <c r="N300" i="16"/>
  <c r="H300" i="16"/>
  <c r="AB299" i="16"/>
  <c r="AA299" i="16"/>
  <c r="Z299" i="16"/>
  <c r="FI299" i="16" s="1"/>
  <c r="Y299" i="16"/>
  <c r="X299" i="16"/>
  <c r="FJ299" i="16" s="1"/>
  <c r="R299" i="16"/>
  <c r="Q299" i="16"/>
  <c r="V299" i="16" s="1"/>
  <c r="N299" i="16"/>
  <c r="H299" i="16"/>
  <c r="AB298" i="16"/>
  <c r="AA298" i="16"/>
  <c r="Z298" i="16"/>
  <c r="FI298" i="16" s="1"/>
  <c r="Y298" i="16"/>
  <c r="X298" i="16"/>
  <c r="FJ298" i="16" s="1"/>
  <c r="R298" i="16"/>
  <c r="Q298" i="16"/>
  <c r="V298" i="16" s="1"/>
  <c r="N298" i="16"/>
  <c r="H298" i="16"/>
  <c r="AB297" i="16"/>
  <c r="AA297" i="16"/>
  <c r="Z297" i="16"/>
  <c r="FI297" i="16" s="1"/>
  <c r="Y297" i="16"/>
  <c r="X297" i="16"/>
  <c r="FJ297" i="16" s="1"/>
  <c r="R297" i="16"/>
  <c r="Q297" i="16"/>
  <c r="V297" i="16" s="1"/>
  <c r="N297" i="16"/>
  <c r="H297" i="16"/>
  <c r="AB296" i="16"/>
  <c r="AA296" i="16"/>
  <c r="Z296" i="16"/>
  <c r="FI296" i="16" s="1"/>
  <c r="Y296" i="16"/>
  <c r="X296" i="16"/>
  <c r="FJ296" i="16" s="1"/>
  <c r="R296" i="16"/>
  <c r="Q296" i="16"/>
  <c r="V296" i="16" s="1"/>
  <c r="N296" i="16"/>
  <c r="H296" i="16"/>
  <c r="AB295" i="16"/>
  <c r="AA295" i="16"/>
  <c r="Z295" i="16"/>
  <c r="FI295" i="16" s="1"/>
  <c r="Y295" i="16"/>
  <c r="X295" i="16"/>
  <c r="FJ295" i="16" s="1"/>
  <c r="R295" i="16"/>
  <c r="Q295" i="16"/>
  <c r="V295" i="16" s="1"/>
  <c r="N295" i="16"/>
  <c r="H295" i="16"/>
  <c r="AB294" i="16"/>
  <c r="AA294" i="16"/>
  <c r="Z294" i="16"/>
  <c r="FI294" i="16" s="1"/>
  <c r="Y294" i="16"/>
  <c r="X294" i="16"/>
  <c r="FJ294" i="16" s="1"/>
  <c r="R294" i="16"/>
  <c r="Q294" i="16"/>
  <c r="V294" i="16" s="1"/>
  <c r="N294" i="16"/>
  <c r="H294" i="16"/>
  <c r="AB293" i="16"/>
  <c r="AA293" i="16"/>
  <c r="Z293" i="16"/>
  <c r="FI293" i="16" s="1"/>
  <c r="Y293" i="16"/>
  <c r="X293" i="16"/>
  <c r="FJ293" i="16" s="1"/>
  <c r="R293" i="16"/>
  <c r="Q293" i="16"/>
  <c r="V293" i="16" s="1"/>
  <c r="N293" i="16"/>
  <c r="H293" i="16"/>
  <c r="AB292" i="16"/>
  <c r="AA292" i="16"/>
  <c r="Z292" i="16"/>
  <c r="FI292" i="16" s="1"/>
  <c r="Y292" i="16"/>
  <c r="X292" i="16"/>
  <c r="FJ292" i="16" s="1"/>
  <c r="R292" i="16"/>
  <c r="Q292" i="16"/>
  <c r="V292" i="16" s="1"/>
  <c r="N292" i="16"/>
  <c r="H292" i="16"/>
  <c r="AB291" i="16"/>
  <c r="AA291" i="16"/>
  <c r="Z291" i="16"/>
  <c r="FI291" i="16" s="1"/>
  <c r="Y291" i="16"/>
  <c r="X291" i="16"/>
  <c r="FJ291" i="16" s="1"/>
  <c r="R291" i="16"/>
  <c r="Q291" i="16"/>
  <c r="V291" i="16" s="1"/>
  <c r="N291" i="16"/>
  <c r="H291" i="16"/>
  <c r="AB290" i="16"/>
  <c r="AA290" i="16"/>
  <c r="Z290" i="16"/>
  <c r="FI290" i="16" s="1"/>
  <c r="Y290" i="16"/>
  <c r="X290" i="16"/>
  <c r="FJ290" i="16" s="1"/>
  <c r="R290" i="16"/>
  <c r="Q290" i="16"/>
  <c r="V290" i="16" s="1"/>
  <c r="N290" i="16"/>
  <c r="H290" i="16"/>
  <c r="AB289" i="16"/>
  <c r="AA289" i="16"/>
  <c r="Z289" i="16"/>
  <c r="FI289" i="16" s="1"/>
  <c r="Y289" i="16"/>
  <c r="X289" i="16"/>
  <c r="FJ289" i="16" s="1"/>
  <c r="R289" i="16"/>
  <c r="Q289" i="16"/>
  <c r="V289" i="16" s="1"/>
  <c r="N289" i="16"/>
  <c r="H289" i="16"/>
  <c r="AB288" i="16"/>
  <c r="AA288" i="16"/>
  <c r="Z288" i="16"/>
  <c r="FI288" i="16" s="1"/>
  <c r="Y288" i="16"/>
  <c r="X288" i="16"/>
  <c r="FJ288" i="16" s="1"/>
  <c r="R288" i="16"/>
  <c r="Q288" i="16"/>
  <c r="V288" i="16" s="1"/>
  <c r="N288" i="16"/>
  <c r="H288" i="16"/>
  <c r="AB287" i="16"/>
  <c r="AA287" i="16"/>
  <c r="Z287" i="16"/>
  <c r="FI287" i="16" s="1"/>
  <c r="Y287" i="16"/>
  <c r="X287" i="16"/>
  <c r="FJ287" i="16" s="1"/>
  <c r="R287" i="16"/>
  <c r="Q287" i="16"/>
  <c r="V287" i="16" s="1"/>
  <c r="N287" i="16"/>
  <c r="H287" i="16"/>
  <c r="AB286" i="16"/>
  <c r="AA286" i="16"/>
  <c r="Z286" i="16"/>
  <c r="FI286" i="16" s="1"/>
  <c r="Y286" i="16"/>
  <c r="X286" i="16"/>
  <c r="FJ286" i="16" s="1"/>
  <c r="R286" i="16"/>
  <c r="Q286" i="16"/>
  <c r="V286" i="16" s="1"/>
  <c r="N286" i="16"/>
  <c r="H286" i="16"/>
  <c r="AB285" i="16"/>
  <c r="AA285" i="16"/>
  <c r="Z285" i="16"/>
  <c r="FI285" i="16" s="1"/>
  <c r="Y285" i="16"/>
  <c r="X285" i="16"/>
  <c r="FJ285" i="16" s="1"/>
  <c r="R285" i="16"/>
  <c r="Q285" i="16"/>
  <c r="V285" i="16" s="1"/>
  <c r="N285" i="16"/>
  <c r="H285" i="16"/>
  <c r="AB284" i="16"/>
  <c r="AA284" i="16"/>
  <c r="Z284" i="16"/>
  <c r="FI284" i="16" s="1"/>
  <c r="Y284" i="16"/>
  <c r="X284" i="16"/>
  <c r="FJ284" i="16" s="1"/>
  <c r="R284" i="16"/>
  <c r="Q284" i="16"/>
  <c r="V284" i="16" s="1"/>
  <c r="N284" i="16"/>
  <c r="H284" i="16"/>
  <c r="AB283" i="16"/>
  <c r="AA283" i="16"/>
  <c r="Z283" i="16"/>
  <c r="FI283" i="16" s="1"/>
  <c r="Y283" i="16"/>
  <c r="X283" i="16"/>
  <c r="FJ283" i="16" s="1"/>
  <c r="R283" i="16"/>
  <c r="Q283" i="16"/>
  <c r="V283" i="16" s="1"/>
  <c r="N283" i="16"/>
  <c r="H283" i="16"/>
  <c r="AB282" i="16"/>
  <c r="AA282" i="16"/>
  <c r="Z282" i="16"/>
  <c r="FI282" i="16" s="1"/>
  <c r="Y282" i="16"/>
  <c r="X282" i="16"/>
  <c r="FJ282" i="16" s="1"/>
  <c r="R282" i="16"/>
  <c r="Q282" i="16"/>
  <c r="V282" i="16" s="1"/>
  <c r="N282" i="16"/>
  <c r="H282" i="16"/>
  <c r="AB281" i="16"/>
  <c r="AA281" i="16"/>
  <c r="Z281" i="16"/>
  <c r="FI281" i="16" s="1"/>
  <c r="Y281" i="16"/>
  <c r="X281" i="16"/>
  <c r="FJ281" i="16" s="1"/>
  <c r="R281" i="16"/>
  <c r="Q281" i="16"/>
  <c r="V281" i="16" s="1"/>
  <c r="N281" i="16"/>
  <c r="H281" i="16"/>
  <c r="AB280" i="16"/>
  <c r="AA280" i="16"/>
  <c r="Z280" i="16"/>
  <c r="FI280" i="16" s="1"/>
  <c r="Y280" i="16"/>
  <c r="X280" i="16"/>
  <c r="FJ280" i="16" s="1"/>
  <c r="R280" i="16"/>
  <c r="Q280" i="16"/>
  <c r="V280" i="16" s="1"/>
  <c r="N280" i="16"/>
  <c r="H280" i="16"/>
  <c r="AB279" i="16"/>
  <c r="AA279" i="16"/>
  <c r="Z279" i="16"/>
  <c r="FI279" i="16" s="1"/>
  <c r="Y279" i="16"/>
  <c r="X279" i="16"/>
  <c r="FJ279" i="16" s="1"/>
  <c r="R279" i="16"/>
  <c r="Q279" i="16"/>
  <c r="V279" i="16" s="1"/>
  <c r="N279" i="16"/>
  <c r="H279" i="16"/>
  <c r="AB278" i="16"/>
  <c r="AA278" i="16"/>
  <c r="Z278" i="16"/>
  <c r="FI278" i="16" s="1"/>
  <c r="Y278" i="16"/>
  <c r="X278" i="16"/>
  <c r="FJ278" i="16" s="1"/>
  <c r="R278" i="16"/>
  <c r="Q278" i="16"/>
  <c r="V278" i="16" s="1"/>
  <c r="N278" i="16"/>
  <c r="H278" i="16"/>
  <c r="AB277" i="16"/>
  <c r="AA277" i="16"/>
  <c r="Z277" i="16"/>
  <c r="FI277" i="16" s="1"/>
  <c r="Y277" i="16"/>
  <c r="X277" i="16"/>
  <c r="FJ277" i="16" s="1"/>
  <c r="R277" i="16"/>
  <c r="Q277" i="16"/>
  <c r="V277" i="16" s="1"/>
  <c r="N277" i="16"/>
  <c r="H277" i="16"/>
  <c r="AB276" i="16"/>
  <c r="AA276" i="16"/>
  <c r="Z276" i="16"/>
  <c r="FI276" i="16" s="1"/>
  <c r="Y276" i="16"/>
  <c r="X276" i="16"/>
  <c r="FJ276" i="16" s="1"/>
  <c r="R276" i="16"/>
  <c r="Q276" i="16"/>
  <c r="V276" i="16" s="1"/>
  <c r="N276" i="16"/>
  <c r="H276" i="16"/>
  <c r="AB275" i="16"/>
  <c r="AA275" i="16"/>
  <c r="Z275" i="16"/>
  <c r="FI275" i="16" s="1"/>
  <c r="Y275" i="16"/>
  <c r="X275" i="16"/>
  <c r="FJ275" i="16" s="1"/>
  <c r="R275" i="16"/>
  <c r="Q275" i="16"/>
  <c r="V275" i="16" s="1"/>
  <c r="N275" i="16"/>
  <c r="H275" i="16"/>
  <c r="AB274" i="16"/>
  <c r="AA274" i="16"/>
  <c r="Z274" i="16"/>
  <c r="FI274" i="16" s="1"/>
  <c r="Y274" i="16"/>
  <c r="X274" i="16"/>
  <c r="FJ274" i="16" s="1"/>
  <c r="R274" i="16"/>
  <c r="Q274" i="16"/>
  <c r="V274" i="16" s="1"/>
  <c r="N274" i="16"/>
  <c r="H274" i="16"/>
  <c r="AB273" i="16"/>
  <c r="AA273" i="16"/>
  <c r="Z273" i="16"/>
  <c r="FI273" i="16" s="1"/>
  <c r="Y273" i="16"/>
  <c r="X273" i="16"/>
  <c r="FJ273" i="16" s="1"/>
  <c r="R273" i="16"/>
  <c r="Q273" i="16"/>
  <c r="V273" i="16" s="1"/>
  <c r="N273" i="16"/>
  <c r="H273" i="16"/>
  <c r="AB272" i="16"/>
  <c r="AA272" i="16"/>
  <c r="Z272" i="16"/>
  <c r="FI272" i="16" s="1"/>
  <c r="Y272" i="16"/>
  <c r="X272" i="16"/>
  <c r="FJ272" i="16" s="1"/>
  <c r="R272" i="16"/>
  <c r="Q272" i="16"/>
  <c r="V272" i="16" s="1"/>
  <c r="N272" i="16"/>
  <c r="H272" i="16"/>
  <c r="AB271" i="16"/>
  <c r="AA271" i="16"/>
  <c r="Z271" i="16"/>
  <c r="FI271" i="16" s="1"/>
  <c r="Y271" i="16"/>
  <c r="X271" i="16"/>
  <c r="FJ271" i="16" s="1"/>
  <c r="R271" i="16"/>
  <c r="Q271" i="16"/>
  <c r="V271" i="16" s="1"/>
  <c r="N271" i="16"/>
  <c r="H271" i="16"/>
  <c r="AB270" i="16"/>
  <c r="AA270" i="16"/>
  <c r="Z270" i="16"/>
  <c r="FI270" i="16" s="1"/>
  <c r="Y270" i="16"/>
  <c r="X270" i="16"/>
  <c r="FJ270" i="16" s="1"/>
  <c r="R270" i="16"/>
  <c r="Q270" i="16"/>
  <c r="V270" i="16" s="1"/>
  <c r="N270" i="16"/>
  <c r="H270" i="16"/>
  <c r="AB269" i="16"/>
  <c r="AA269" i="16"/>
  <c r="Z269" i="16"/>
  <c r="FI269" i="16" s="1"/>
  <c r="Y269" i="16"/>
  <c r="X269" i="16"/>
  <c r="FJ269" i="16" s="1"/>
  <c r="R269" i="16"/>
  <c r="Q269" i="16"/>
  <c r="V269" i="16" s="1"/>
  <c r="N269" i="16"/>
  <c r="H269" i="16"/>
  <c r="AB268" i="16"/>
  <c r="AA268" i="16"/>
  <c r="Z268" i="16"/>
  <c r="FI268" i="16" s="1"/>
  <c r="Y268" i="16"/>
  <c r="X268" i="16"/>
  <c r="FJ268" i="16" s="1"/>
  <c r="R268" i="16"/>
  <c r="Q268" i="16"/>
  <c r="V268" i="16" s="1"/>
  <c r="N268" i="16"/>
  <c r="H268" i="16"/>
  <c r="AB267" i="16"/>
  <c r="AA267" i="16"/>
  <c r="Z267" i="16"/>
  <c r="FI267" i="16" s="1"/>
  <c r="Y267" i="16"/>
  <c r="X267" i="16"/>
  <c r="FJ267" i="16" s="1"/>
  <c r="R267" i="16"/>
  <c r="Q267" i="16"/>
  <c r="V267" i="16" s="1"/>
  <c r="N267" i="16"/>
  <c r="H267" i="16"/>
  <c r="AB266" i="16"/>
  <c r="AA266" i="16"/>
  <c r="Z266" i="16"/>
  <c r="FI266" i="16" s="1"/>
  <c r="Y266" i="16"/>
  <c r="X266" i="16"/>
  <c r="FJ266" i="16" s="1"/>
  <c r="R266" i="16"/>
  <c r="Q266" i="16"/>
  <c r="V266" i="16" s="1"/>
  <c r="N266" i="16"/>
  <c r="H266" i="16"/>
  <c r="AB265" i="16"/>
  <c r="AA265" i="16"/>
  <c r="Z265" i="16"/>
  <c r="FI265" i="16" s="1"/>
  <c r="Y265" i="16"/>
  <c r="X265" i="16"/>
  <c r="FJ265" i="16" s="1"/>
  <c r="R265" i="16"/>
  <c r="Q265" i="16"/>
  <c r="V265" i="16" s="1"/>
  <c r="N265" i="16"/>
  <c r="H265" i="16"/>
  <c r="AB264" i="16"/>
  <c r="AA264" i="16"/>
  <c r="Z264" i="16"/>
  <c r="FI264" i="16" s="1"/>
  <c r="Y264" i="16"/>
  <c r="X264" i="16"/>
  <c r="FJ264" i="16" s="1"/>
  <c r="R264" i="16"/>
  <c r="Q264" i="16"/>
  <c r="V264" i="16" s="1"/>
  <c r="N264" i="16"/>
  <c r="H264" i="16"/>
  <c r="AB263" i="16"/>
  <c r="AA263" i="16"/>
  <c r="Z263" i="16"/>
  <c r="FI263" i="16" s="1"/>
  <c r="Y263" i="16"/>
  <c r="X263" i="16"/>
  <c r="FJ263" i="16" s="1"/>
  <c r="R263" i="16"/>
  <c r="Q263" i="16"/>
  <c r="V263" i="16" s="1"/>
  <c r="N263" i="16"/>
  <c r="H263" i="16"/>
  <c r="AB262" i="16"/>
  <c r="AA262" i="16"/>
  <c r="Z262" i="16"/>
  <c r="FI262" i="16" s="1"/>
  <c r="Y262" i="16"/>
  <c r="X262" i="16"/>
  <c r="FJ262" i="16" s="1"/>
  <c r="R262" i="16"/>
  <c r="Q262" i="16"/>
  <c r="V262" i="16" s="1"/>
  <c r="N262" i="16"/>
  <c r="H262" i="16"/>
  <c r="AB261" i="16"/>
  <c r="AA261" i="16"/>
  <c r="Z261" i="16"/>
  <c r="FI261" i="16" s="1"/>
  <c r="Y261" i="16"/>
  <c r="X261" i="16"/>
  <c r="FJ261" i="16" s="1"/>
  <c r="R261" i="16"/>
  <c r="Q261" i="16"/>
  <c r="V261" i="16" s="1"/>
  <c r="N261" i="16"/>
  <c r="H261" i="16"/>
  <c r="AB260" i="16"/>
  <c r="AA260" i="16"/>
  <c r="Z260" i="16"/>
  <c r="FI260" i="16" s="1"/>
  <c r="Y260" i="16"/>
  <c r="X260" i="16"/>
  <c r="FJ260" i="16" s="1"/>
  <c r="R260" i="16"/>
  <c r="Q260" i="16"/>
  <c r="V260" i="16" s="1"/>
  <c r="N260" i="16"/>
  <c r="H260" i="16"/>
  <c r="AB259" i="16"/>
  <c r="AA259" i="16"/>
  <c r="Z259" i="16"/>
  <c r="FI259" i="16" s="1"/>
  <c r="Y259" i="16"/>
  <c r="X259" i="16"/>
  <c r="FJ259" i="16" s="1"/>
  <c r="R259" i="16"/>
  <c r="Q259" i="16"/>
  <c r="V259" i="16" s="1"/>
  <c r="N259" i="16"/>
  <c r="H259" i="16"/>
  <c r="AB258" i="16"/>
  <c r="AA258" i="16"/>
  <c r="Z258" i="16"/>
  <c r="FI258" i="16" s="1"/>
  <c r="Y258" i="16"/>
  <c r="X258" i="16"/>
  <c r="FJ258" i="16" s="1"/>
  <c r="R258" i="16"/>
  <c r="Q258" i="16"/>
  <c r="V258" i="16" s="1"/>
  <c r="N258" i="16"/>
  <c r="H258" i="16"/>
  <c r="AB257" i="16"/>
  <c r="AA257" i="16"/>
  <c r="Z257" i="16"/>
  <c r="FI257" i="16" s="1"/>
  <c r="Y257" i="16"/>
  <c r="X257" i="16"/>
  <c r="FJ257" i="16" s="1"/>
  <c r="R257" i="16"/>
  <c r="Q257" i="16"/>
  <c r="V257" i="16" s="1"/>
  <c r="N257" i="16"/>
  <c r="H257" i="16"/>
  <c r="AB256" i="16"/>
  <c r="AA256" i="16"/>
  <c r="Z256" i="16"/>
  <c r="FI256" i="16" s="1"/>
  <c r="Y256" i="16"/>
  <c r="X256" i="16"/>
  <c r="FJ256" i="16" s="1"/>
  <c r="R256" i="16"/>
  <c r="Q256" i="16"/>
  <c r="V256" i="16" s="1"/>
  <c r="N256" i="16"/>
  <c r="H256" i="16"/>
  <c r="AB255" i="16"/>
  <c r="AA255" i="16"/>
  <c r="Z255" i="16"/>
  <c r="FI255" i="16" s="1"/>
  <c r="Y255" i="16"/>
  <c r="X255" i="16"/>
  <c r="FJ255" i="16" s="1"/>
  <c r="R255" i="16"/>
  <c r="Q255" i="16"/>
  <c r="V255" i="16" s="1"/>
  <c r="N255" i="16"/>
  <c r="H255" i="16"/>
  <c r="AB254" i="16"/>
  <c r="AA254" i="16"/>
  <c r="Z254" i="16"/>
  <c r="FI254" i="16" s="1"/>
  <c r="Y254" i="16"/>
  <c r="X254" i="16"/>
  <c r="FJ254" i="16" s="1"/>
  <c r="R254" i="16"/>
  <c r="Q254" i="16"/>
  <c r="V254" i="16" s="1"/>
  <c r="N254" i="16"/>
  <c r="H254" i="16"/>
  <c r="AB253" i="16"/>
  <c r="AA253" i="16"/>
  <c r="Z253" i="16"/>
  <c r="FI253" i="16" s="1"/>
  <c r="Y253" i="16"/>
  <c r="X253" i="16"/>
  <c r="FJ253" i="16" s="1"/>
  <c r="R253" i="16"/>
  <c r="Q253" i="16"/>
  <c r="V253" i="16" s="1"/>
  <c r="N253" i="16"/>
  <c r="H253" i="16"/>
  <c r="AB252" i="16"/>
  <c r="AA252" i="16"/>
  <c r="Z252" i="16"/>
  <c r="FI252" i="16" s="1"/>
  <c r="Y252" i="16"/>
  <c r="X252" i="16"/>
  <c r="FJ252" i="16" s="1"/>
  <c r="R252" i="16"/>
  <c r="Q252" i="16"/>
  <c r="V252" i="16" s="1"/>
  <c r="N252" i="16"/>
  <c r="H252" i="16"/>
  <c r="AB251" i="16"/>
  <c r="AA251" i="16"/>
  <c r="Z251" i="16"/>
  <c r="FI251" i="16" s="1"/>
  <c r="Y251" i="16"/>
  <c r="X251" i="16"/>
  <c r="FJ251" i="16" s="1"/>
  <c r="R251" i="16"/>
  <c r="Q251" i="16"/>
  <c r="U251" i="16" s="1"/>
  <c r="N251" i="16"/>
  <c r="H251" i="16"/>
  <c r="AB250" i="16"/>
  <c r="AA250" i="16"/>
  <c r="Z250" i="16"/>
  <c r="FI250" i="16" s="1"/>
  <c r="Y250" i="16"/>
  <c r="X250" i="16"/>
  <c r="FJ250" i="16" s="1"/>
  <c r="R250" i="16"/>
  <c r="Q250" i="16"/>
  <c r="N250" i="16"/>
  <c r="H250" i="16"/>
  <c r="AB249" i="16"/>
  <c r="AA249" i="16"/>
  <c r="Z249" i="16"/>
  <c r="FI249" i="16" s="1"/>
  <c r="Y249" i="16"/>
  <c r="X249" i="16"/>
  <c r="FJ249" i="16" s="1"/>
  <c r="R249" i="16"/>
  <c r="Q249" i="16"/>
  <c r="S249" i="16" s="1"/>
  <c r="N249" i="16"/>
  <c r="H249" i="16"/>
  <c r="AB248" i="16"/>
  <c r="AA248" i="16"/>
  <c r="Z248" i="16"/>
  <c r="FI248" i="16" s="1"/>
  <c r="Y248" i="16"/>
  <c r="X248" i="16"/>
  <c r="FJ248" i="16" s="1"/>
  <c r="R248" i="16"/>
  <c r="Q248" i="16"/>
  <c r="U248" i="16" s="1"/>
  <c r="N248" i="16"/>
  <c r="H248" i="16"/>
  <c r="AB247" i="16"/>
  <c r="AA247" i="16"/>
  <c r="Z247" i="16"/>
  <c r="FI247" i="16" s="1"/>
  <c r="Y247" i="16"/>
  <c r="X247" i="16"/>
  <c r="FJ247" i="16" s="1"/>
  <c r="R247" i="16"/>
  <c r="Q247" i="16"/>
  <c r="U247" i="16" s="1"/>
  <c r="N247" i="16"/>
  <c r="H247" i="16"/>
  <c r="AB246" i="16"/>
  <c r="AA246" i="16"/>
  <c r="Z246" i="16"/>
  <c r="FI246" i="16" s="1"/>
  <c r="Y246" i="16"/>
  <c r="X246" i="16"/>
  <c r="FJ246" i="16" s="1"/>
  <c r="R246" i="16"/>
  <c r="Q246" i="16"/>
  <c r="W246" i="16" s="1"/>
  <c r="N246" i="16"/>
  <c r="H246" i="16"/>
  <c r="AB245" i="16"/>
  <c r="AA245" i="16"/>
  <c r="Z245" i="16"/>
  <c r="FI245" i="16" s="1"/>
  <c r="Y245" i="16"/>
  <c r="X245" i="16"/>
  <c r="FJ245" i="16" s="1"/>
  <c r="R245" i="16"/>
  <c r="Q245" i="16"/>
  <c r="U245" i="16" s="1"/>
  <c r="N245" i="16"/>
  <c r="H245" i="16"/>
  <c r="AB244" i="16"/>
  <c r="AA244" i="16"/>
  <c r="Z244" i="16"/>
  <c r="FI244" i="16" s="1"/>
  <c r="Y244" i="16"/>
  <c r="X244" i="16"/>
  <c r="FJ244" i="16" s="1"/>
  <c r="R244" i="16"/>
  <c r="Q244" i="16"/>
  <c r="U244" i="16" s="1"/>
  <c r="N244" i="16"/>
  <c r="H244" i="16"/>
  <c r="AB243" i="16"/>
  <c r="AA243" i="16"/>
  <c r="Z243" i="16"/>
  <c r="FI243" i="16" s="1"/>
  <c r="Y243" i="16"/>
  <c r="X243" i="16"/>
  <c r="FJ243" i="16" s="1"/>
  <c r="R243" i="16"/>
  <c r="Q243" i="16"/>
  <c r="U243" i="16" s="1"/>
  <c r="N243" i="16"/>
  <c r="H243" i="16"/>
  <c r="AB242" i="16"/>
  <c r="AA242" i="16"/>
  <c r="Z242" i="16"/>
  <c r="FI242" i="16" s="1"/>
  <c r="Y242" i="16"/>
  <c r="X242" i="16"/>
  <c r="FJ242" i="16" s="1"/>
  <c r="R242" i="16"/>
  <c r="Q242" i="16"/>
  <c r="N242" i="16"/>
  <c r="H242" i="16"/>
  <c r="AB241" i="16"/>
  <c r="AA241" i="16"/>
  <c r="Z241" i="16"/>
  <c r="FI241" i="16" s="1"/>
  <c r="Y241" i="16"/>
  <c r="X241" i="16"/>
  <c r="FJ241" i="16" s="1"/>
  <c r="R241" i="16"/>
  <c r="Q241" i="16"/>
  <c r="U241" i="16" s="1"/>
  <c r="N241" i="16"/>
  <c r="H241" i="16"/>
  <c r="AB240" i="16"/>
  <c r="AA240" i="16"/>
  <c r="Z240" i="16"/>
  <c r="FI240" i="16" s="1"/>
  <c r="Y240" i="16"/>
  <c r="X240" i="16"/>
  <c r="FJ240" i="16" s="1"/>
  <c r="R240" i="16"/>
  <c r="Q240" i="16"/>
  <c r="V240" i="16" s="1"/>
  <c r="N240" i="16"/>
  <c r="H240" i="16"/>
  <c r="AB239" i="16"/>
  <c r="AA239" i="16"/>
  <c r="Z239" i="16"/>
  <c r="FI239" i="16" s="1"/>
  <c r="Y239" i="16"/>
  <c r="X239" i="16"/>
  <c r="FJ239" i="16" s="1"/>
  <c r="R239" i="16"/>
  <c r="Q239" i="16"/>
  <c r="T239" i="16" s="1"/>
  <c r="N239" i="16"/>
  <c r="H239" i="16"/>
  <c r="AB238" i="16"/>
  <c r="AA238" i="16"/>
  <c r="Z238" i="16"/>
  <c r="FI238" i="16" s="1"/>
  <c r="Y238" i="16"/>
  <c r="X238" i="16"/>
  <c r="FJ238" i="16" s="1"/>
  <c r="R238" i="16"/>
  <c r="Q238" i="16"/>
  <c r="T238" i="16" s="1"/>
  <c r="N238" i="16"/>
  <c r="H238" i="16"/>
  <c r="AB237" i="16"/>
  <c r="AA237" i="16"/>
  <c r="Z237" i="16"/>
  <c r="FI237" i="16" s="1"/>
  <c r="Y237" i="16"/>
  <c r="X237" i="16"/>
  <c r="FJ237" i="16" s="1"/>
  <c r="R237" i="16"/>
  <c r="Q237" i="16"/>
  <c r="T237" i="16" s="1"/>
  <c r="N237" i="16"/>
  <c r="H237" i="16"/>
  <c r="AB236" i="16"/>
  <c r="AA236" i="16"/>
  <c r="Z236" i="16"/>
  <c r="FI236" i="16" s="1"/>
  <c r="Y236" i="16"/>
  <c r="X236" i="16"/>
  <c r="FJ236" i="16" s="1"/>
  <c r="R236" i="16"/>
  <c r="Q236" i="16"/>
  <c r="N236" i="16"/>
  <c r="H236" i="16"/>
  <c r="AB235" i="16"/>
  <c r="AA235" i="16"/>
  <c r="Z235" i="16"/>
  <c r="FI235" i="16" s="1"/>
  <c r="Y235" i="16"/>
  <c r="X235" i="16"/>
  <c r="FJ235" i="16" s="1"/>
  <c r="R235" i="16"/>
  <c r="Q235" i="16"/>
  <c r="U235" i="16" s="1"/>
  <c r="N235" i="16"/>
  <c r="H235" i="16"/>
  <c r="AB234" i="16"/>
  <c r="AA234" i="16"/>
  <c r="Z234" i="16"/>
  <c r="FI234" i="16" s="1"/>
  <c r="Y234" i="16"/>
  <c r="X234" i="16"/>
  <c r="FJ234" i="16" s="1"/>
  <c r="R234" i="16"/>
  <c r="Q234" i="16"/>
  <c r="N234" i="16"/>
  <c r="H234" i="16"/>
  <c r="AB233" i="16"/>
  <c r="AA233" i="16"/>
  <c r="Z233" i="16"/>
  <c r="FI233" i="16" s="1"/>
  <c r="Y233" i="16"/>
  <c r="X233" i="16"/>
  <c r="FJ233" i="16" s="1"/>
  <c r="R233" i="16"/>
  <c r="Q233" i="16"/>
  <c r="N233" i="16"/>
  <c r="H233" i="16"/>
  <c r="AB232" i="16"/>
  <c r="AA232" i="16"/>
  <c r="Z232" i="16"/>
  <c r="FI232" i="16" s="1"/>
  <c r="Y232" i="16"/>
  <c r="X232" i="16"/>
  <c r="FJ232" i="16" s="1"/>
  <c r="R232" i="16"/>
  <c r="Q232" i="16"/>
  <c r="U232" i="16" s="1"/>
  <c r="N232" i="16"/>
  <c r="H232" i="16"/>
  <c r="AB231" i="16"/>
  <c r="AA231" i="16"/>
  <c r="Z231" i="16"/>
  <c r="FI231" i="16" s="1"/>
  <c r="Y231" i="16"/>
  <c r="X231" i="16"/>
  <c r="FJ231" i="16" s="1"/>
  <c r="R231" i="16"/>
  <c r="Q231" i="16"/>
  <c r="U231" i="16" s="1"/>
  <c r="N231" i="16"/>
  <c r="H231" i="16"/>
  <c r="AB230" i="16"/>
  <c r="AA230" i="16"/>
  <c r="Z230" i="16"/>
  <c r="FI230" i="16" s="1"/>
  <c r="Y230" i="16"/>
  <c r="X230" i="16"/>
  <c r="FJ230" i="16" s="1"/>
  <c r="R230" i="16"/>
  <c r="Q230" i="16"/>
  <c r="N230" i="16"/>
  <c r="H230" i="16"/>
  <c r="AB229" i="16"/>
  <c r="AA229" i="16"/>
  <c r="Z229" i="16"/>
  <c r="FI229" i="16" s="1"/>
  <c r="Y229" i="16"/>
  <c r="X229" i="16"/>
  <c r="FJ229" i="16" s="1"/>
  <c r="R229" i="16"/>
  <c r="Q229" i="16"/>
  <c r="N229" i="16"/>
  <c r="H229" i="16"/>
  <c r="AB228" i="16"/>
  <c r="AA228" i="16"/>
  <c r="Z228" i="16"/>
  <c r="FI228" i="16" s="1"/>
  <c r="Y228" i="16"/>
  <c r="X228" i="16"/>
  <c r="FJ228" i="16" s="1"/>
  <c r="R228" i="16"/>
  <c r="Q228" i="16"/>
  <c r="U228" i="16" s="1"/>
  <c r="N228" i="16"/>
  <c r="H228" i="16"/>
  <c r="AB227" i="16"/>
  <c r="AA227" i="16"/>
  <c r="Z227" i="16"/>
  <c r="FI227" i="16" s="1"/>
  <c r="Y227" i="16"/>
  <c r="X227" i="16"/>
  <c r="FJ227" i="16" s="1"/>
  <c r="R227" i="16"/>
  <c r="Q227" i="16"/>
  <c r="U227" i="16" s="1"/>
  <c r="N227" i="16"/>
  <c r="H227" i="16"/>
  <c r="AB226" i="16"/>
  <c r="AA226" i="16"/>
  <c r="Z226" i="16"/>
  <c r="FI226" i="16" s="1"/>
  <c r="Y226" i="16"/>
  <c r="X226" i="16"/>
  <c r="FJ226" i="16" s="1"/>
  <c r="R226" i="16"/>
  <c r="Q226" i="16"/>
  <c r="N226" i="16"/>
  <c r="H226" i="16"/>
  <c r="AB225" i="16"/>
  <c r="AA225" i="16"/>
  <c r="Z225" i="16"/>
  <c r="FI225" i="16" s="1"/>
  <c r="Y225" i="16"/>
  <c r="X225" i="16"/>
  <c r="FJ225" i="16" s="1"/>
  <c r="R225" i="16"/>
  <c r="Q225" i="16"/>
  <c r="N225" i="16"/>
  <c r="H225" i="16"/>
  <c r="AB224" i="16"/>
  <c r="AA224" i="16"/>
  <c r="Z224" i="16"/>
  <c r="FI224" i="16" s="1"/>
  <c r="Y224" i="16"/>
  <c r="X224" i="16"/>
  <c r="FJ224" i="16" s="1"/>
  <c r="R224" i="16"/>
  <c r="Q224" i="16"/>
  <c r="U224" i="16" s="1"/>
  <c r="N224" i="16"/>
  <c r="H224" i="16"/>
  <c r="AB223" i="16"/>
  <c r="AA223" i="16"/>
  <c r="Z223" i="16"/>
  <c r="FI223" i="16" s="1"/>
  <c r="Y223" i="16"/>
  <c r="X223" i="16"/>
  <c r="FJ223" i="16" s="1"/>
  <c r="R223" i="16"/>
  <c r="Q223" i="16"/>
  <c r="U223" i="16" s="1"/>
  <c r="N223" i="16"/>
  <c r="H223" i="16"/>
  <c r="AB222" i="16"/>
  <c r="AA222" i="16"/>
  <c r="Z222" i="16"/>
  <c r="FI222" i="16" s="1"/>
  <c r="Y222" i="16"/>
  <c r="X222" i="16"/>
  <c r="FJ222" i="16" s="1"/>
  <c r="R222" i="16"/>
  <c r="Q222" i="16"/>
  <c r="N222" i="16"/>
  <c r="H222" i="16"/>
  <c r="AB221" i="16"/>
  <c r="AA221" i="16"/>
  <c r="Z221" i="16"/>
  <c r="FI221" i="16" s="1"/>
  <c r="Y221" i="16"/>
  <c r="X221" i="16"/>
  <c r="FJ221" i="16" s="1"/>
  <c r="R221" i="16"/>
  <c r="Q221" i="16"/>
  <c r="N221" i="16"/>
  <c r="H221" i="16"/>
  <c r="AB220" i="16"/>
  <c r="AA220" i="16"/>
  <c r="Z220" i="16"/>
  <c r="FI220" i="16" s="1"/>
  <c r="Y220" i="16"/>
  <c r="X220" i="16"/>
  <c r="FJ220" i="16" s="1"/>
  <c r="R220" i="16"/>
  <c r="Q220" i="16"/>
  <c r="U220" i="16" s="1"/>
  <c r="N220" i="16"/>
  <c r="H220" i="16"/>
  <c r="AB219" i="16"/>
  <c r="AA219" i="16"/>
  <c r="Z219" i="16"/>
  <c r="FI219" i="16" s="1"/>
  <c r="Y219" i="16"/>
  <c r="X219" i="16"/>
  <c r="FJ219" i="16" s="1"/>
  <c r="R219" i="16"/>
  <c r="Q219" i="16"/>
  <c r="U219" i="16" s="1"/>
  <c r="N219" i="16"/>
  <c r="H219" i="16"/>
  <c r="AB218" i="16"/>
  <c r="AA218" i="16"/>
  <c r="Z218" i="16"/>
  <c r="FI218" i="16" s="1"/>
  <c r="Y218" i="16"/>
  <c r="X218" i="16"/>
  <c r="FJ218" i="16" s="1"/>
  <c r="R218" i="16"/>
  <c r="Q218" i="16"/>
  <c r="N218" i="16"/>
  <c r="H218" i="16"/>
  <c r="AB217" i="16"/>
  <c r="AA217" i="16"/>
  <c r="Z217" i="16"/>
  <c r="FI217" i="16" s="1"/>
  <c r="Y217" i="16"/>
  <c r="X217" i="16"/>
  <c r="FJ217" i="16" s="1"/>
  <c r="R217" i="16"/>
  <c r="Q217" i="16"/>
  <c r="N217" i="16"/>
  <c r="H217" i="16"/>
  <c r="AB216" i="16"/>
  <c r="AA216" i="16"/>
  <c r="Z216" i="16"/>
  <c r="FI216" i="16" s="1"/>
  <c r="Y216" i="16"/>
  <c r="X216" i="16"/>
  <c r="FJ216" i="16" s="1"/>
  <c r="R216" i="16"/>
  <c r="Q216" i="16"/>
  <c r="U216" i="16" s="1"/>
  <c r="N216" i="16"/>
  <c r="H216" i="16"/>
  <c r="AB215" i="16"/>
  <c r="AA215" i="16"/>
  <c r="Z215" i="16"/>
  <c r="FI215" i="16" s="1"/>
  <c r="Y215" i="16"/>
  <c r="X215" i="16"/>
  <c r="FJ215" i="16" s="1"/>
  <c r="R215" i="16"/>
  <c r="Q215" i="16"/>
  <c r="U215" i="16" s="1"/>
  <c r="N215" i="16"/>
  <c r="H215" i="16"/>
  <c r="AB214" i="16"/>
  <c r="AA214" i="16"/>
  <c r="Z214" i="16"/>
  <c r="FI214" i="16" s="1"/>
  <c r="Y214" i="16"/>
  <c r="X214" i="16"/>
  <c r="FJ214" i="16" s="1"/>
  <c r="R214" i="16"/>
  <c r="Q214" i="16"/>
  <c r="N214" i="16"/>
  <c r="H214" i="16"/>
  <c r="AB213" i="16"/>
  <c r="AA213" i="16"/>
  <c r="Z213" i="16"/>
  <c r="FI213" i="16" s="1"/>
  <c r="Y213" i="16"/>
  <c r="X213" i="16"/>
  <c r="FJ213" i="16" s="1"/>
  <c r="R213" i="16"/>
  <c r="Q213" i="16"/>
  <c r="N213" i="16"/>
  <c r="H213" i="16"/>
  <c r="AB212" i="16"/>
  <c r="AA212" i="16"/>
  <c r="Z212" i="16"/>
  <c r="FI212" i="16" s="1"/>
  <c r="Y212" i="16"/>
  <c r="X212" i="16"/>
  <c r="FJ212" i="16" s="1"/>
  <c r="R212" i="16"/>
  <c r="Q212" i="16"/>
  <c r="U212" i="16" s="1"/>
  <c r="N212" i="16"/>
  <c r="H212" i="16"/>
  <c r="AB211" i="16"/>
  <c r="AA211" i="16"/>
  <c r="Z211" i="16"/>
  <c r="FI211" i="16" s="1"/>
  <c r="Y211" i="16"/>
  <c r="X211" i="16"/>
  <c r="FJ211" i="16" s="1"/>
  <c r="R211" i="16"/>
  <c r="Q211" i="16"/>
  <c r="U211" i="16" s="1"/>
  <c r="N211" i="16"/>
  <c r="H211" i="16"/>
  <c r="AB210" i="16"/>
  <c r="AA210" i="16"/>
  <c r="Z210" i="16"/>
  <c r="FI210" i="16" s="1"/>
  <c r="Y210" i="16"/>
  <c r="X210" i="16"/>
  <c r="FJ210" i="16" s="1"/>
  <c r="R210" i="16"/>
  <c r="Q210" i="16"/>
  <c r="N210" i="16"/>
  <c r="H210" i="16"/>
  <c r="AB209" i="16"/>
  <c r="AA209" i="16"/>
  <c r="Z209" i="16"/>
  <c r="FI209" i="16" s="1"/>
  <c r="Y209" i="16"/>
  <c r="X209" i="16"/>
  <c r="FJ209" i="16" s="1"/>
  <c r="R209" i="16"/>
  <c r="Q209" i="16"/>
  <c r="N209" i="16"/>
  <c r="H209" i="16"/>
  <c r="AB208" i="16"/>
  <c r="AA208" i="16"/>
  <c r="Z208" i="16"/>
  <c r="FI208" i="16" s="1"/>
  <c r="Y208" i="16"/>
  <c r="X208" i="16"/>
  <c r="FJ208" i="16" s="1"/>
  <c r="R208" i="16"/>
  <c r="Q208" i="16"/>
  <c r="U208" i="16" s="1"/>
  <c r="N208" i="16"/>
  <c r="H208" i="16"/>
  <c r="AB207" i="16"/>
  <c r="AA207" i="16"/>
  <c r="Z207" i="16"/>
  <c r="FI207" i="16" s="1"/>
  <c r="Y207" i="16"/>
  <c r="X207" i="16"/>
  <c r="FJ207" i="16" s="1"/>
  <c r="R207" i="16"/>
  <c r="Q207" i="16"/>
  <c r="U207" i="16" s="1"/>
  <c r="N207" i="16"/>
  <c r="H207" i="16"/>
  <c r="AB206" i="16"/>
  <c r="AA206" i="16"/>
  <c r="Z206" i="16"/>
  <c r="FI206" i="16" s="1"/>
  <c r="Y206" i="16"/>
  <c r="X206" i="16"/>
  <c r="FJ206" i="16" s="1"/>
  <c r="R206" i="16"/>
  <c r="Q206" i="16"/>
  <c r="N206" i="16"/>
  <c r="H206" i="16"/>
  <c r="AB205" i="16"/>
  <c r="AA205" i="16"/>
  <c r="Z205" i="16"/>
  <c r="FI205" i="16" s="1"/>
  <c r="Y205" i="16"/>
  <c r="X205" i="16"/>
  <c r="FJ205" i="16" s="1"/>
  <c r="R205" i="16"/>
  <c r="Q205" i="16"/>
  <c r="N205" i="16"/>
  <c r="H205" i="16"/>
  <c r="AB204" i="16"/>
  <c r="AA204" i="16"/>
  <c r="Z204" i="16"/>
  <c r="FI204" i="16" s="1"/>
  <c r="Y204" i="16"/>
  <c r="X204" i="16"/>
  <c r="FJ204" i="16" s="1"/>
  <c r="R204" i="16"/>
  <c r="Q204" i="16"/>
  <c r="U204" i="16" s="1"/>
  <c r="N204" i="16"/>
  <c r="H204" i="16"/>
  <c r="AB203" i="16"/>
  <c r="AA203" i="16"/>
  <c r="Z203" i="16"/>
  <c r="FI203" i="16" s="1"/>
  <c r="Y203" i="16"/>
  <c r="X203" i="16"/>
  <c r="FJ203" i="16" s="1"/>
  <c r="R203" i="16"/>
  <c r="Q203" i="16"/>
  <c r="U203" i="16" s="1"/>
  <c r="N203" i="16"/>
  <c r="H203" i="16"/>
  <c r="AB202" i="16"/>
  <c r="AA202" i="16"/>
  <c r="Z202" i="16"/>
  <c r="FI202" i="16" s="1"/>
  <c r="Y202" i="16"/>
  <c r="X202" i="16"/>
  <c r="FJ202" i="16" s="1"/>
  <c r="R202" i="16"/>
  <c r="Q202" i="16"/>
  <c r="N202" i="16"/>
  <c r="H202" i="16"/>
  <c r="AB201" i="16"/>
  <c r="AA201" i="16"/>
  <c r="Z201" i="16"/>
  <c r="FI201" i="16" s="1"/>
  <c r="Y201" i="16"/>
  <c r="X201" i="16"/>
  <c r="FJ201" i="16" s="1"/>
  <c r="R201" i="16"/>
  <c r="Q201" i="16"/>
  <c r="N201" i="16"/>
  <c r="H201" i="16"/>
  <c r="AB200" i="16"/>
  <c r="AA200" i="16"/>
  <c r="Z200" i="16"/>
  <c r="FI200" i="16" s="1"/>
  <c r="Y200" i="16"/>
  <c r="X200" i="16"/>
  <c r="FJ200" i="16" s="1"/>
  <c r="R200" i="16"/>
  <c r="Q200" i="16"/>
  <c r="U200" i="16" s="1"/>
  <c r="N200" i="16"/>
  <c r="H200" i="16"/>
  <c r="AB199" i="16"/>
  <c r="AA199" i="16"/>
  <c r="Z199" i="16"/>
  <c r="FI199" i="16" s="1"/>
  <c r="Y199" i="16"/>
  <c r="X199" i="16"/>
  <c r="FJ199" i="16" s="1"/>
  <c r="R199" i="16"/>
  <c r="Q199" i="16"/>
  <c r="U199" i="16" s="1"/>
  <c r="N199" i="16"/>
  <c r="H199" i="16"/>
  <c r="AB198" i="16"/>
  <c r="AA198" i="16"/>
  <c r="Z198" i="16"/>
  <c r="FI198" i="16" s="1"/>
  <c r="Y198" i="16"/>
  <c r="X198" i="16"/>
  <c r="FJ198" i="16" s="1"/>
  <c r="R198" i="16"/>
  <c r="Q198" i="16"/>
  <c r="N198" i="16"/>
  <c r="H198" i="16"/>
  <c r="AB197" i="16"/>
  <c r="AA197" i="16"/>
  <c r="Z197" i="16"/>
  <c r="FI197" i="16" s="1"/>
  <c r="Y197" i="16"/>
  <c r="X197" i="16"/>
  <c r="FJ197" i="16" s="1"/>
  <c r="R197" i="16"/>
  <c r="Q197" i="16"/>
  <c r="N197" i="16"/>
  <c r="H197" i="16"/>
  <c r="AB196" i="16"/>
  <c r="AA196" i="16"/>
  <c r="Z196" i="16"/>
  <c r="FI196" i="16" s="1"/>
  <c r="Y196" i="16"/>
  <c r="X196" i="16"/>
  <c r="FJ196" i="16" s="1"/>
  <c r="R196" i="16"/>
  <c r="Q196" i="16"/>
  <c r="U196" i="16" s="1"/>
  <c r="N196" i="16"/>
  <c r="H196" i="16"/>
  <c r="AB195" i="16"/>
  <c r="AA195" i="16"/>
  <c r="Z195" i="16"/>
  <c r="FI195" i="16" s="1"/>
  <c r="Y195" i="16"/>
  <c r="X195" i="16"/>
  <c r="FJ195" i="16" s="1"/>
  <c r="R195" i="16"/>
  <c r="Q195" i="16"/>
  <c r="U195" i="16" s="1"/>
  <c r="N195" i="16"/>
  <c r="H195" i="16"/>
  <c r="AB194" i="16"/>
  <c r="AA194" i="16"/>
  <c r="Z194" i="16"/>
  <c r="FI194" i="16" s="1"/>
  <c r="Y194" i="16"/>
  <c r="X194" i="16"/>
  <c r="FJ194" i="16" s="1"/>
  <c r="R194" i="16"/>
  <c r="Q194" i="16"/>
  <c r="N194" i="16"/>
  <c r="H194" i="16"/>
  <c r="AB193" i="16"/>
  <c r="AA193" i="16"/>
  <c r="Z193" i="16"/>
  <c r="FI193" i="16" s="1"/>
  <c r="Y193" i="16"/>
  <c r="X193" i="16"/>
  <c r="FJ193" i="16" s="1"/>
  <c r="R193" i="16"/>
  <c r="Q193" i="16"/>
  <c r="V193" i="16" s="1"/>
  <c r="N193" i="16"/>
  <c r="H193" i="16"/>
  <c r="AB192" i="16"/>
  <c r="AA192" i="16"/>
  <c r="Z192" i="16"/>
  <c r="FI192" i="16" s="1"/>
  <c r="Y192" i="16"/>
  <c r="X192" i="16"/>
  <c r="FJ192" i="16" s="1"/>
  <c r="R192" i="16"/>
  <c r="Q192" i="16"/>
  <c r="N192" i="16"/>
  <c r="H192" i="16"/>
  <c r="AB191" i="16"/>
  <c r="AA191" i="16"/>
  <c r="Z191" i="16"/>
  <c r="FI191" i="16" s="1"/>
  <c r="Y191" i="16"/>
  <c r="X191" i="16"/>
  <c r="FJ191" i="16" s="1"/>
  <c r="R191" i="16"/>
  <c r="Q191" i="16"/>
  <c r="V191" i="16" s="1"/>
  <c r="N191" i="16"/>
  <c r="H191" i="16"/>
  <c r="AB190" i="16"/>
  <c r="AA190" i="16"/>
  <c r="Z190" i="16"/>
  <c r="FI190" i="16" s="1"/>
  <c r="Y190" i="16"/>
  <c r="X190" i="16"/>
  <c r="FJ190" i="16" s="1"/>
  <c r="R190" i="16"/>
  <c r="Q190" i="16"/>
  <c r="V190" i="16" s="1"/>
  <c r="N190" i="16"/>
  <c r="H190" i="16"/>
  <c r="AB189" i="16"/>
  <c r="AA189" i="16"/>
  <c r="Z189" i="16"/>
  <c r="FI189" i="16" s="1"/>
  <c r="Y189" i="16"/>
  <c r="X189" i="16"/>
  <c r="FJ189" i="16" s="1"/>
  <c r="R189" i="16"/>
  <c r="Q189" i="16"/>
  <c r="T189" i="16" s="1"/>
  <c r="N189" i="16"/>
  <c r="H189" i="16"/>
  <c r="AB188" i="16"/>
  <c r="AA188" i="16"/>
  <c r="Z188" i="16"/>
  <c r="FI188" i="16" s="1"/>
  <c r="Y188" i="16"/>
  <c r="X188" i="16"/>
  <c r="FJ188" i="16" s="1"/>
  <c r="R188" i="16"/>
  <c r="Q188" i="16"/>
  <c r="T188" i="16" s="1"/>
  <c r="N188" i="16"/>
  <c r="H188" i="16"/>
  <c r="AB187" i="16"/>
  <c r="AA187" i="16"/>
  <c r="Z187" i="16"/>
  <c r="FI187" i="16" s="1"/>
  <c r="Y187" i="16"/>
  <c r="X187" i="16"/>
  <c r="FJ187" i="16" s="1"/>
  <c r="R187" i="16"/>
  <c r="Q187" i="16"/>
  <c r="T187" i="16" s="1"/>
  <c r="N187" i="16"/>
  <c r="H187" i="16"/>
  <c r="AB186" i="16"/>
  <c r="AA186" i="16"/>
  <c r="Z186" i="16"/>
  <c r="FI186" i="16" s="1"/>
  <c r="Y186" i="16"/>
  <c r="X186" i="16"/>
  <c r="FJ186" i="16" s="1"/>
  <c r="R186" i="16"/>
  <c r="Q186" i="16"/>
  <c r="N186" i="16"/>
  <c r="H186" i="16"/>
  <c r="AB185" i="16"/>
  <c r="AA185" i="16"/>
  <c r="Z185" i="16"/>
  <c r="FI185" i="16" s="1"/>
  <c r="Y185" i="16"/>
  <c r="X185" i="16"/>
  <c r="FJ185" i="16" s="1"/>
  <c r="R185" i="16"/>
  <c r="Q185" i="16"/>
  <c r="T185" i="16" s="1"/>
  <c r="N185" i="16"/>
  <c r="H185" i="16"/>
  <c r="AB184" i="16"/>
  <c r="AA184" i="16"/>
  <c r="Z184" i="16"/>
  <c r="FI184" i="16" s="1"/>
  <c r="Y184" i="16"/>
  <c r="X184" i="16"/>
  <c r="FJ184" i="16" s="1"/>
  <c r="R184" i="16"/>
  <c r="Q184" i="16"/>
  <c r="T184" i="16" s="1"/>
  <c r="N184" i="16"/>
  <c r="H184" i="16"/>
  <c r="AB183" i="16"/>
  <c r="AA183" i="16"/>
  <c r="Z183" i="16"/>
  <c r="FI183" i="16" s="1"/>
  <c r="Y183" i="16"/>
  <c r="X183" i="16"/>
  <c r="FJ183" i="16" s="1"/>
  <c r="R183" i="16"/>
  <c r="Q183" i="16"/>
  <c r="T183" i="16" s="1"/>
  <c r="N183" i="16"/>
  <c r="H183" i="16"/>
  <c r="AB182" i="16"/>
  <c r="AA182" i="16"/>
  <c r="Z182" i="16"/>
  <c r="FI182" i="16" s="1"/>
  <c r="Y182" i="16"/>
  <c r="X182" i="16"/>
  <c r="FJ182" i="16" s="1"/>
  <c r="R182" i="16"/>
  <c r="Q182" i="16"/>
  <c r="V182" i="16" s="1"/>
  <c r="N182" i="16"/>
  <c r="H182" i="16"/>
  <c r="AB181" i="16"/>
  <c r="AA181" i="16"/>
  <c r="Z181" i="16"/>
  <c r="FI181" i="16" s="1"/>
  <c r="Y181" i="16"/>
  <c r="X181" i="16"/>
  <c r="FJ181" i="16" s="1"/>
  <c r="R181" i="16"/>
  <c r="Q181" i="16"/>
  <c r="T181" i="16" s="1"/>
  <c r="N181" i="16"/>
  <c r="H181" i="16"/>
  <c r="AB180" i="16"/>
  <c r="AA180" i="16"/>
  <c r="Z180" i="16"/>
  <c r="FI180" i="16" s="1"/>
  <c r="Y180" i="16"/>
  <c r="X180" i="16"/>
  <c r="FJ180" i="16" s="1"/>
  <c r="R180" i="16"/>
  <c r="Q180" i="16"/>
  <c r="T180" i="16" s="1"/>
  <c r="N180" i="16"/>
  <c r="H180" i="16"/>
  <c r="AB179" i="16"/>
  <c r="AA179" i="16"/>
  <c r="Z179" i="16"/>
  <c r="FI179" i="16" s="1"/>
  <c r="Y179" i="16"/>
  <c r="X179" i="16"/>
  <c r="FJ179" i="16" s="1"/>
  <c r="R179" i="16"/>
  <c r="Q179" i="16"/>
  <c r="T179" i="16" s="1"/>
  <c r="N179" i="16"/>
  <c r="H179" i="16"/>
  <c r="AB178" i="16"/>
  <c r="AA178" i="16"/>
  <c r="Z178" i="16"/>
  <c r="FI178" i="16" s="1"/>
  <c r="Y178" i="16"/>
  <c r="X178" i="16"/>
  <c r="FJ178" i="16" s="1"/>
  <c r="R178" i="16"/>
  <c r="Q178" i="16"/>
  <c r="W178" i="16" s="1"/>
  <c r="N178" i="16"/>
  <c r="H178" i="16"/>
  <c r="AB177" i="16"/>
  <c r="AA177" i="16"/>
  <c r="Z177" i="16"/>
  <c r="FI177" i="16" s="1"/>
  <c r="Y177" i="16"/>
  <c r="X177" i="16"/>
  <c r="FJ177" i="16" s="1"/>
  <c r="R177" i="16"/>
  <c r="Q177" i="16"/>
  <c r="W177" i="16" s="1"/>
  <c r="N177" i="16"/>
  <c r="H177" i="16"/>
  <c r="AB176" i="16"/>
  <c r="AA176" i="16"/>
  <c r="Z176" i="16"/>
  <c r="FI176" i="16" s="1"/>
  <c r="Y176" i="16"/>
  <c r="X176" i="16"/>
  <c r="FJ176" i="16" s="1"/>
  <c r="R176" i="16"/>
  <c r="Q176" i="16"/>
  <c r="W176" i="16" s="1"/>
  <c r="N176" i="16"/>
  <c r="H176" i="16"/>
  <c r="AB175" i="16"/>
  <c r="AA175" i="16"/>
  <c r="Z175" i="16"/>
  <c r="FI175" i="16" s="1"/>
  <c r="Y175" i="16"/>
  <c r="X175" i="16"/>
  <c r="FJ175" i="16" s="1"/>
  <c r="R175" i="16"/>
  <c r="Q175" i="16"/>
  <c r="W175" i="16" s="1"/>
  <c r="N175" i="16"/>
  <c r="H175" i="16"/>
  <c r="AB174" i="16"/>
  <c r="AA174" i="16"/>
  <c r="Z174" i="16"/>
  <c r="FI174" i="16" s="1"/>
  <c r="Y174" i="16"/>
  <c r="X174" i="16"/>
  <c r="FJ174" i="16" s="1"/>
  <c r="R174" i="16"/>
  <c r="Q174" i="16"/>
  <c r="W174" i="16" s="1"/>
  <c r="N174" i="16"/>
  <c r="H174" i="16"/>
  <c r="AB173" i="16"/>
  <c r="AA173" i="16"/>
  <c r="Z173" i="16"/>
  <c r="FI173" i="16" s="1"/>
  <c r="Y173" i="16"/>
  <c r="X173" i="16"/>
  <c r="FJ173" i="16" s="1"/>
  <c r="R173" i="16"/>
  <c r="Q173" i="16"/>
  <c r="W173" i="16" s="1"/>
  <c r="N173" i="16"/>
  <c r="H173" i="16"/>
  <c r="AB172" i="16"/>
  <c r="AA172" i="16"/>
  <c r="Z172" i="16"/>
  <c r="FI172" i="16" s="1"/>
  <c r="Y172" i="16"/>
  <c r="X172" i="16"/>
  <c r="FJ172" i="16" s="1"/>
  <c r="R172" i="16"/>
  <c r="Q172" i="16"/>
  <c r="W172" i="16" s="1"/>
  <c r="N172" i="16"/>
  <c r="H172" i="16"/>
  <c r="AB171" i="16"/>
  <c r="AA171" i="16"/>
  <c r="Z171" i="16"/>
  <c r="FI171" i="16" s="1"/>
  <c r="Y171" i="16"/>
  <c r="X171" i="16"/>
  <c r="FJ171" i="16" s="1"/>
  <c r="R171" i="16"/>
  <c r="Q171" i="16"/>
  <c r="W171" i="16" s="1"/>
  <c r="N171" i="16"/>
  <c r="H171" i="16"/>
  <c r="AB170" i="16"/>
  <c r="AA170" i="16"/>
  <c r="Z170" i="16"/>
  <c r="FI170" i="16" s="1"/>
  <c r="Y170" i="16"/>
  <c r="X170" i="16"/>
  <c r="FJ170" i="16" s="1"/>
  <c r="R170" i="16"/>
  <c r="Q170" i="16"/>
  <c r="W170" i="16" s="1"/>
  <c r="N170" i="16"/>
  <c r="H170" i="16"/>
  <c r="AB169" i="16"/>
  <c r="AA169" i="16"/>
  <c r="Z169" i="16"/>
  <c r="FI169" i="16" s="1"/>
  <c r="Y169" i="16"/>
  <c r="X169" i="16"/>
  <c r="FJ169" i="16" s="1"/>
  <c r="R169" i="16"/>
  <c r="Q169" i="16"/>
  <c r="W169" i="16" s="1"/>
  <c r="N169" i="16"/>
  <c r="H169" i="16"/>
  <c r="AB168" i="16"/>
  <c r="AA168" i="16"/>
  <c r="Z168" i="16"/>
  <c r="FI168" i="16" s="1"/>
  <c r="Y168" i="16"/>
  <c r="X168" i="16"/>
  <c r="FJ168" i="16" s="1"/>
  <c r="R168" i="16"/>
  <c r="Q168" i="16"/>
  <c r="W168" i="16" s="1"/>
  <c r="N168" i="16"/>
  <c r="H168" i="16"/>
  <c r="AB167" i="16"/>
  <c r="AA167" i="16"/>
  <c r="Z167" i="16"/>
  <c r="FI167" i="16" s="1"/>
  <c r="Y167" i="16"/>
  <c r="X167" i="16"/>
  <c r="FJ167" i="16" s="1"/>
  <c r="R167" i="16"/>
  <c r="Q167" i="16"/>
  <c r="W167" i="16" s="1"/>
  <c r="N167" i="16"/>
  <c r="H167" i="16"/>
  <c r="AB166" i="16"/>
  <c r="AA166" i="16"/>
  <c r="Z166" i="16"/>
  <c r="FI166" i="16" s="1"/>
  <c r="Y166" i="16"/>
  <c r="X166" i="16"/>
  <c r="FJ166" i="16" s="1"/>
  <c r="R166" i="16"/>
  <c r="Q166" i="16"/>
  <c r="W166" i="16" s="1"/>
  <c r="N166" i="16"/>
  <c r="H166" i="16"/>
  <c r="AB165" i="16"/>
  <c r="AA165" i="16"/>
  <c r="Z165" i="16"/>
  <c r="FI165" i="16" s="1"/>
  <c r="Y165" i="16"/>
  <c r="X165" i="16"/>
  <c r="FJ165" i="16" s="1"/>
  <c r="R165" i="16"/>
  <c r="Q165" i="16"/>
  <c r="W165" i="16" s="1"/>
  <c r="N165" i="16"/>
  <c r="H165" i="16"/>
  <c r="AB164" i="16"/>
  <c r="AA164" i="16"/>
  <c r="Z164" i="16"/>
  <c r="FI164" i="16" s="1"/>
  <c r="Y164" i="16"/>
  <c r="X164" i="16"/>
  <c r="FJ164" i="16" s="1"/>
  <c r="R164" i="16"/>
  <c r="Q164" i="16"/>
  <c r="W164" i="16" s="1"/>
  <c r="N164" i="16"/>
  <c r="H164" i="16"/>
  <c r="AB163" i="16"/>
  <c r="AA163" i="16"/>
  <c r="Z163" i="16"/>
  <c r="FI163" i="16" s="1"/>
  <c r="Y163" i="16"/>
  <c r="X163" i="16"/>
  <c r="FJ163" i="16" s="1"/>
  <c r="R163" i="16"/>
  <c r="Q163" i="16"/>
  <c r="W163" i="16" s="1"/>
  <c r="N163" i="16"/>
  <c r="H163" i="16"/>
  <c r="AB162" i="16"/>
  <c r="AA162" i="16"/>
  <c r="Z162" i="16"/>
  <c r="FI162" i="16" s="1"/>
  <c r="Y162" i="16"/>
  <c r="X162" i="16"/>
  <c r="FJ162" i="16" s="1"/>
  <c r="R162" i="16"/>
  <c r="Q162" i="16"/>
  <c r="W162" i="16" s="1"/>
  <c r="N162" i="16"/>
  <c r="H162" i="16"/>
  <c r="AB161" i="16"/>
  <c r="AA161" i="16"/>
  <c r="Z161" i="16"/>
  <c r="FI161" i="16" s="1"/>
  <c r="Y161" i="16"/>
  <c r="X161" i="16"/>
  <c r="FJ161" i="16" s="1"/>
  <c r="R161" i="16"/>
  <c r="Q161" i="16"/>
  <c r="W161" i="16" s="1"/>
  <c r="N161" i="16"/>
  <c r="H161" i="16"/>
  <c r="AB160" i="16"/>
  <c r="AA160" i="16"/>
  <c r="Z160" i="16"/>
  <c r="FI160" i="16" s="1"/>
  <c r="Y160" i="16"/>
  <c r="X160" i="16"/>
  <c r="FJ160" i="16" s="1"/>
  <c r="R160" i="16"/>
  <c r="Q160" i="16"/>
  <c r="W160" i="16" s="1"/>
  <c r="N160" i="16"/>
  <c r="H160" i="16"/>
  <c r="AB159" i="16"/>
  <c r="AA159" i="16"/>
  <c r="Z159" i="16"/>
  <c r="FI159" i="16" s="1"/>
  <c r="Y159" i="16"/>
  <c r="X159" i="16"/>
  <c r="FJ159" i="16" s="1"/>
  <c r="R159" i="16"/>
  <c r="Q159" i="16"/>
  <c r="W159" i="16" s="1"/>
  <c r="N159" i="16"/>
  <c r="H159" i="16"/>
  <c r="AB158" i="16"/>
  <c r="AA158" i="16"/>
  <c r="Z158" i="16"/>
  <c r="FI158" i="16" s="1"/>
  <c r="Y158" i="16"/>
  <c r="X158" i="16"/>
  <c r="FJ158" i="16" s="1"/>
  <c r="R158" i="16"/>
  <c r="Q158" i="16"/>
  <c r="W158" i="16" s="1"/>
  <c r="N158" i="16"/>
  <c r="H158" i="16"/>
  <c r="AB157" i="16"/>
  <c r="AA157" i="16"/>
  <c r="Z157" i="16"/>
  <c r="FI157" i="16" s="1"/>
  <c r="Y157" i="16"/>
  <c r="X157" i="16"/>
  <c r="FJ157" i="16" s="1"/>
  <c r="R157" i="16"/>
  <c r="Q157" i="16"/>
  <c r="W157" i="16" s="1"/>
  <c r="N157" i="16"/>
  <c r="H157" i="16"/>
  <c r="AB156" i="16"/>
  <c r="AA156" i="16"/>
  <c r="Z156" i="16"/>
  <c r="FI156" i="16" s="1"/>
  <c r="Y156" i="16"/>
  <c r="X156" i="16"/>
  <c r="FJ156" i="16" s="1"/>
  <c r="R156" i="16"/>
  <c r="Q156" i="16"/>
  <c r="W156" i="16" s="1"/>
  <c r="N156" i="16"/>
  <c r="H156" i="16"/>
  <c r="AB155" i="16"/>
  <c r="AA155" i="16"/>
  <c r="Z155" i="16"/>
  <c r="FI155" i="16" s="1"/>
  <c r="Y155" i="16"/>
  <c r="X155" i="16"/>
  <c r="FJ155" i="16" s="1"/>
  <c r="R155" i="16"/>
  <c r="Q155" i="16"/>
  <c r="W155" i="16" s="1"/>
  <c r="N155" i="16"/>
  <c r="H155" i="16"/>
  <c r="AB154" i="16"/>
  <c r="AA154" i="16"/>
  <c r="Z154" i="16"/>
  <c r="FI154" i="16" s="1"/>
  <c r="Y154" i="16"/>
  <c r="X154" i="16"/>
  <c r="FJ154" i="16" s="1"/>
  <c r="R154" i="16"/>
  <c r="Q154" i="16"/>
  <c r="W154" i="16" s="1"/>
  <c r="N154" i="16"/>
  <c r="H154" i="16"/>
  <c r="AB153" i="16"/>
  <c r="AA153" i="16"/>
  <c r="Z153" i="16"/>
  <c r="FI153" i="16" s="1"/>
  <c r="Y153" i="16"/>
  <c r="X153" i="16"/>
  <c r="FJ153" i="16" s="1"/>
  <c r="R153" i="16"/>
  <c r="Q153" i="16"/>
  <c r="W153" i="16" s="1"/>
  <c r="N153" i="16"/>
  <c r="H153" i="16"/>
  <c r="AB152" i="16"/>
  <c r="AA152" i="16"/>
  <c r="Z152" i="16"/>
  <c r="FI152" i="16" s="1"/>
  <c r="Y152" i="16"/>
  <c r="X152" i="16"/>
  <c r="FJ152" i="16" s="1"/>
  <c r="R152" i="16"/>
  <c r="Q152" i="16"/>
  <c r="W152" i="16" s="1"/>
  <c r="N152" i="16"/>
  <c r="H152" i="16"/>
  <c r="AB151" i="16"/>
  <c r="AA151" i="16"/>
  <c r="Z151" i="16"/>
  <c r="FI151" i="16" s="1"/>
  <c r="Y151" i="16"/>
  <c r="X151" i="16"/>
  <c r="FJ151" i="16" s="1"/>
  <c r="R151" i="16"/>
  <c r="Q151" i="16"/>
  <c r="W151" i="16" s="1"/>
  <c r="N151" i="16"/>
  <c r="H151" i="16"/>
  <c r="AB150" i="16"/>
  <c r="AA150" i="16"/>
  <c r="Z150" i="16"/>
  <c r="FI150" i="16" s="1"/>
  <c r="Y150" i="16"/>
  <c r="X150" i="16"/>
  <c r="FJ150" i="16" s="1"/>
  <c r="R150" i="16"/>
  <c r="Q150" i="16"/>
  <c r="W150" i="16" s="1"/>
  <c r="N150" i="16"/>
  <c r="H150" i="16"/>
  <c r="AB149" i="16"/>
  <c r="AA149" i="16"/>
  <c r="Z149" i="16"/>
  <c r="FI149" i="16" s="1"/>
  <c r="Y149" i="16"/>
  <c r="X149" i="16"/>
  <c r="FJ149" i="16" s="1"/>
  <c r="R149" i="16"/>
  <c r="Q149" i="16"/>
  <c r="W149" i="16" s="1"/>
  <c r="N149" i="16"/>
  <c r="H149" i="16"/>
  <c r="AB148" i="16"/>
  <c r="AA148" i="16"/>
  <c r="Z148" i="16"/>
  <c r="FI148" i="16" s="1"/>
  <c r="Y148" i="16"/>
  <c r="X148" i="16"/>
  <c r="FJ148" i="16" s="1"/>
  <c r="R148" i="16"/>
  <c r="Q148" i="16"/>
  <c r="W148" i="16" s="1"/>
  <c r="N148" i="16"/>
  <c r="H148" i="16"/>
  <c r="AB147" i="16"/>
  <c r="AA147" i="16"/>
  <c r="Z147" i="16"/>
  <c r="FI147" i="16" s="1"/>
  <c r="Y147" i="16"/>
  <c r="X147" i="16"/>
  <c r="FJ147" i="16" s="1"/>
  <c r="R147" i="16"/>
  <c r="Q147" i="16"/>
  <c r="W147" i="16" s="1"/>
  <c r="N147" i="16"/>
  <c r="H147" i="16"/>
  <c r="AB146" i="16"/>
  <c r="AA146" i="16"/>
  <c r="Z146" i="16"/>
  <c r="FI146" i="16" s="1"/>
  <c r="Y146" i="16"/>
  <c r="X146" i="16"/>
  <c r="FJ146" i="16" s="1"/>
  <c r="R146" i="16"/>
  <c r="Q146" i="16"/>
  <c r="W146" i="16" s="1"/>
  <c r="N146" i="16"/>
  <c r="H146" i="16"/>
  <c r="AB145" i="16"/>
  <c r="AA145" i="16"/>
  <c r="Z145" i="16"/>
  <c r="FI145" i="16" s="1"/>
  <c r="Y145" i="16"/>
  <c r="X145" i="16"/>
  <c r="FJ145" i="16" s="1"/>
  <c r="R145" i="16"/>
  <c r="Q145" i="16"/>
  <c r="W145" i="16" s="1"/>
  <c r="N145" i="16"/>
  <c r="H145" i="16"/>
  <c r="AB144" i="16"/>
  <c r="AA144" i="16"/>
  <c r="Z144" i="16"/>
  <c r="FI144" i="16" s="1"/>
  <c r="Y144" i="16"/>
  <c r="X144" i="16"/>
  <c r="FJ144" i="16" s="1"/>
  <c r="R144" i="16"/>
  <c r="Q144" i="16"/>
  <c r="W144" i="16" s="1"/>
  <c r="N144" i="16"/>
  <c r="H144" i="16"/>
  <c r="AB143" i="16"/>
  <c r="AA143" i="16"/>
  <c r="Z143" i="16"/>
  <c r="FI143" i="16" s="1"/>
  <c r="Y143" i="16"/>
  <c r="X143" i="16"/>
  <c r="FJ143" i="16" s="1"/>
  <c r="R143" i="16"/>
  <c r="Q143" i="16"/>
  <c r="W143" i="16" s="1"/>
  <c r="N143" i="16"/>
  <c r="H143" i="16"/>
  <c r="AB142" i="16"/>
  <c r="AA142" i="16"/>
  <c r="Z142" i="16"/>
  <c r="FI142" i="16" s="1"/>
  <c r="Y142" i="16"/>
  <c r="X142" i="16"/>
  <c r="FJ142" i="16" s="1"/>
  <c r="R142" i="16"/>
  <c r="Q142" i="16"/>
  <c r="W142" i="16" s="1"/>
  <c r="N142" i="16"/>
  <c r="H142" i="16"/>
  <c r="AB141" i="16"/>
  <c r="AA141" i="16"/>
  <c r="Z141" i="16"/>
  <c r="FI141" i="16" s="1"/>
  <c r="Y141" i="16"/>
  <c r="X141" i="16"/>
  <c r="FJ141" i="16" s="1"/>
  <c r="R141" i="16"/>
  <c r="Q141" i="16"/>
  <c r="W141" i="16" s="1"/>
  <c r="N141" i="16"/>
  <c r="H141" i="16"/>
  <c r="AB140" i="16"/>
  <c r="AA140" i="16"/>
  <c r="Z140" i="16"/>
  <c r="FI140" i="16" s="1"/>
  <c r="Y140" i="16"/>
  <c r="X140" i="16"/>
  <c r="FJ140" i="16" s="1"/>
  <c r="R140" i="16"/>
  <c r="Q140" i="16"/>
  <c r="W140" i="16" s="1"/>
  <c r="N140" i="16"/>
  <c r="H140" i="16"/>
  <c r="AB139" i="16"/>
  <c r="AA139" i="16"/>
  <c r="Z139" i="16"/>
  <c r="FI139" i="16" s="1"/>
  <c r="Y139" i="16"/>
  <c r="X139" i="16"/>
  <c r="FJ139" i="16" s="1"/>
  <c r="R139" i="16"/>
  <c r="Q139" i="16"/>
  <c r="W139" i="16" s="1"/>
  <c r="N139" i="16"/>
  <c r="H139" i="16"/>
  <c r="AB138" i="16"/>
  <c r="AA138" i="16"/>
  <c r="Z138" i="16"/>
  <c r="FI138" i="16" s="1"/>
  <c r="Y138" i="16"/>
  <c r="X138" i="16"/>
  <c r="FJ138" i="16" s="1"/>
  <c r="R138" i="16"/>
  <c r="Q138" i="16"/>
  <c r="W138" i="16" s="1"/>
  <c r="N138" i="16"/>
  <c r="H138" i="16"/>
  <c r="AB137" i="16"/>
  <c r="AA137" i="16"/>
  <c r="Z137" i="16"/>
  <c r="FI137" i="16" s="1"/>
  <c r="Y137" i="16"/>
  <c r="X137" i="16"/>
  <c r="FJ137" i="16" s="1"/>
  <c r="R137" i="16"/>
  <c r="Q137" i="16"/>
  <c r="W137" i="16" s="1"/>
  <c r="N137" i="16"/>
  <c r="H137" i="16"/>
  <c r="AB136" i="16"/>
  <c r="AA136" i="16"/>
  <c r="Z136" i="16"/>
  <c r="FI136" i="16" s="1"/>
  <c r="Y136" i="16"/>
  <c r="X136" i="16"/>
  <c r="FJ136" i="16" s="1"/>
  <c r="R136" i="16"/>
  <c r="Q136" i="16"/>
  <c r="W136" i="16" s="1"/>
  <c r="N136" i="16"/>
  <c r="H136" i="16"/>
  <c r="AB135" i="16"/>
  <c r="AA135" i="16"/>
  <c r="Z135" i="16"/>
  <c r="FI135" i="16" s="1"/>
  <c r="Y135" i="16"/>
  <c r="X135" i="16"/>
  <c r="FJ135" i="16" s="1"/>
  <c r="R135" i="16"/>
  <c r="Q135" i="16"/>
  <c r="W135" i="16" s="1"/>
  <c r="N135" i="16"/>
  <c r="H135" i="16"/>
  <c r="AB134" i="16"/>
  <c r="AA134" i="16"/>
  <c r="Z134" i="16"/>
  <c r="FI134" i="16" s="1"/>
  <c r="Y134" i="16"/>
  <c r="X134" i="16"/>
  <c r="FJ134" i="16" s="1"/>
  <c r="R134" i="16"/>
  <c r="Q134" i="16"/>
  <c r="W134" i="16" s="1"/>
  <c r="N134" i="16"/>
  <c r="H134" i="16"/>
  <c r="AB133" i="16"/>
  <c r="AA133" i="16"/>
  <c r="Z133" i="16"/>
  <c r="FI133" i="16" s="1"/>
  <c r="Y133" i="16"/>
  <c r="X133" i="16"/>
  <c r="FJ133" i="16" s="1"/>
  <c r="R133" i="16"/>
  <c r="Q133" i="16"/>
  <c r="W133" i="16" s="1"/>
  <c r="N133" i="16"/>
  <c r="H133" i="16"/>
  <c r="AB132" i="16"/>
  <c r="AA132" i="16"/>
  <c r="Z132" i="16"/>
  <c r="FI132" i="16" s="1"/>
  <c r="Y132" i="16"/>
  <c r="X132" i="16"/>
  <c r="FJ132" i="16" s="1"/>
  <c r="R132" i="16"/>
  <c r="Q132" i="16"/>
  <c r="W132" i="16" s="1"/>
  <c r="N132" i="16"/>
  <c r="H132" i="16"/>
  <c r="AB131" i="16"/>
  <c r="AA131" i="16"/>
  <c r="Z131" i="16"/>
  <c r="FI131" i="16" s="1"/>
  <c r="Y131" i="16"/>
  <c r="X131" i="16"/>
  <c r="FJ131" i="16" s="1"/>
  <c r="R131" i="16"/>
  <c r="Q131" i="16"/>
  <c r="W131" i="16" s="1"/>
  <c r="N131" i="16"/>
  <c r="H131" i="16"/>
  <c r="AB130" i="16"/>
  <c r="AA130" i="16"/>
  <c r="Z130" i="16"/>
  <c r="FI130" i="16" s="1"/>
  <c r="Y130" i="16"/>
  <c r="X130" i="16"/>
  <c r="FJ130" i="16" s="1"/>
  <c r="R130" i="16"/>
  <c r="Q130" i="16"/>
  <c r="W130" i="16" s="1"/>
  <c r="N130" i="16"/>
  <c r="H130" i="16"/>
  <c r="AB129" i="16"/>
  <c r="AA129" i="16"/>
  <c r="Z129" i="16"/>
  <c r="FI129" i="16" s="1"/>
  <c r="Y129" i="16"/>
  <c r="X129" i="16"/>
  <c r="FJ129" i="16" s="1"/>
  <c r="R129" i="16"/>
  <c r="Q129" i="16"/>
  <c r="W129" i="16" s="1"/>
  <c r="N129" i="16"/>
  <c r="H129" i="16"/>
  <c r="AB128" i="16"/>
  <c r="AA128" i="16"/>
  <c r="Z128" i="16"/>
  <c r="FI128" i="16" s="1"/>
  <c r="Y128" i="16"/>
  <c r="X128" i="16"/>
  <c r="FJ128" i="16" s="1"/>
  <c r="R128" i="16"/>
  <c r="Q128" i="16"/>
  <c r="W128" i="16" s="1"/>
  <c r="N128" i="16"/>
  <c r="H128" i="16"/>
  <c r="AB127" i="16"/>
  <c r="AA127" i="16"/>
  <c r="Z127" i="16"/>
  <c r="FI127" i="16" s="1"/>
  <c r="Y127" i="16"/>
  <c r="X127" i="16"/>
  <c r="FJ127" i="16" s="1"/>
  <c r="R127" i="16"/>
  <c r="Q127" i="16"/>
  <c r="T127" i="16" s="1"/>
  <c r="N127" i="16"/>
  <c r="H127" i="16"/>
  <c r="AB126" i="16"/>
  <c r="AA126" i="16"/>
  <c r="Z126" i="16"/>
  <c r="FI126" i="16" s="1"/>
  <c r="Y126" i="16"/>
  <c r="X126" i="16"/>
  <c r="FJ126" i="16" s="1"/>
  <c r="R126" i="16"/>
  <c r="Q126" i="16"/>
  <c r="T126" i="16" s="1"/>
  <c r="N126" i="16"/>
  <c r="H126" i="16"/>
  <c r="AB125" i="16"/>
  <c r="AA125" i="16"/>
  <c r="Z125" i="16"/>
  <c r="FI125" i="16" s="1"/>
  <c r="Y125" i="16"/>
  <c r="X125" i="16"/>
  <c r="FJ125" i="16" s="1"/>
  <c r="R125" i="16"/>
  <c r="Q125" i="16"/>
  <c r="T125" i="16" s="1"/>
  <c r="N125" i="16"/>
  <c r="H125" i="16"/>
  <c r="AB124" i="16"/>
  <c r="AA124" i="16"/>
  <c r="Z124" i="16"/>
  <c r="FI124" i="16" s="1"/>
  <c r="Y124" i="16"/>
  <c r="X124" i="16"/>
  <c r="FJ124" i="16" s="1"/>
  <c r="R124" i="16"/>
  <c r="Q124" i="16"/>
  <c r="T124" i="16" s="1"/>
  <c r="N124" i="16"/>
  <c r="H124" i="16"/>
  <c r="AB123" i="16"/>
  <c r="AA123" i="16"/>
  <c r="Z123" i="16"/>
  <c r="FI123" i="16" s="1"/>
  <c r="Y123" i="16"/>
  <c r="X123" i="16"/>
  <c r="FJ123" i="16" s="1"/>
  <c r="R123" i="16"/>
  <c r="Q123" i="16"/>
  <c r="T123" i="16" s="1"/>
  <c r="N123" i="16"/>
  <c r="H123" i="16"/>
  <c r="AB122" i="16"/>
  <c r="AA122" i="16"/>
  <c r="Z122" i="16"/>
  <c r="FI122" i="16" s="1"/>
  <c r="Y122" i="16"/>
  <c r="X122" i="16"/>
  <c r="FJ122" i="16" s="1"/>
  <c r="R122" i="16"/>
  <c r="Q122" i="16"/>
  <c r="T122" i="16" s="1"/>
  <c r="N122" i="16"/>
  <c r="H122" i="16"/>
  <c r="AB121" i="16"/>
  <c r="AA121" i="16"/>
  <c r="Z121" i="16"/>
  <c r="FI121" i="16" s="1"/>
  <c r="Y121" i="16"/>
  <c r="X121" i="16"/>
  <c r="FJ121" i="16" s="1"/>
  <c r="R121" i="16"/>
  <c r="Q121" i="16"/>
  <c r="T121" i="16" s="1"/>
  <c r="N121" i="16"/>
  <c r="H121" i="16"/>
  <c r="AB120" i="16"/>
  <c r="AA120" i="16"/>
  <c r="Z120" i="16"/>
  <c r="FI120" i="16" s="1"/>
  <c r="Y120" i="16"/>
  <c r="X120" i="16"/>
  <c r="FJ120" i="16" s="1"/>
  <c r="R120" i="16"/>
  <c r="Q120" i="16"/>
  <c r="T120" i="16" s="1"/>
  <c r="N120" i="16"/>
  <c r="H120" i="16"/>
  <c r="AB119" i="16"/>
  <c r="AA119" i="16"/>
  <c r="Z119" i="16"/>
  <c r="FI119" i="16" s="1"/>
  <c r="Y119" i="16"/>
  <c r="X119" i="16"/>
  <c r="FJ119" i="16" s="1"/>
  <c r="R119" i="16"/>
  <c r="Q119" i="16"/>
  <c r="T119" i="16" s="1"/>
  <c r="N119" i="16"/>
  <c r="H119" i="16"/>
  <c r="AB118" i="16"/>
  <c r="AA118" i="16"/>
  <c r="Z118" i="16"/>
  <c r="FI118" i="16" s="1"/>
  <c r="Y118" i="16"/>
  <c r="X118" i="16"/>
  <c r="FJ118" i="16" s="1"/>
  <c r="R118" i="16"/>
  <c r="Q118" i="16"/>
  <c r="T118" i="16" s="1"/>
  <c r="N118" i="16"/>
  <c r="H118" i="16"/>
  <c r="AB117" i="16"/>
  <c r="AA117" i="16"/>
  <c r="Z117" i="16"/>
  <c r="FI117" i="16" s="1"/>
  <c r="Y117" i="16"/>
  <c r="X117" i="16"/>
  <c r="FJ117" i="16" s="1"/>
  <c r="R117" i="16"/>
  <c r="Q117" i="16"/>
  <c r="T117" i="16" s="1"/>
  <c r="N117" i="16"/>
  <c r="H117" i="16"/>
  <c r="AB116" i="16"/>
  <c r="AA116" i="16"/>
  <c r="Z116" i="16"/>
  <c r="FI116" i="16" s="1"/>
  <c r="Y116" i="16"/>
  <c r="X116" i="16"/>
  <c r="FJ116" i="16" s="1"/>
  <c r="R116" i="16"/>
  <c r="Q116" i="16"/>
  <c r="T116" i="16" s="1"/>
  <c r="N116" i="16"/>
  <c r="H116" i="16"/>
  <c r="AB115" i="16"/>
  <c r="AA115" i="16"/>
  <c r="Z115" i="16"/>
  <c r="FI115" i="16" s="1"/>
  <c r="Y115" i="16"/>
  <c r="X115" i="16"/>
  <c r="FJ115" i="16" s="1"/>
  <c r="R115" i="16"/>
  <c r="Q115" i="16"/>
  <c r="T115" i="16" s="1"/>
  <c r="N115" i="16"/>
  <c r="H115" i="16"/>
  <c r="AB114" i="16"/>
  <c r="AA114" i="16"/>
  <c r="Z114" i="16"/>
  <c r="FI114" i="16" s="1"/>
  <c r="Y114" i="16"/>
  <c r="X114" i="16"/>
  <c r="FJ114" i="16" s="1"/>
  <c r="R114" i="16"/>
  <c r="Q114" i="16"/>
  <c r="T114" i="16" s="1"/>
  <c r="N114" i="16"/>
  <c r="H114" i="16"/>
  <c r="AB113" i="16"/>
  <c r="AA113" i="16"/>
  <c r="Z113" i="16"/>
  <c r="FI113" i="16" s="1"/>
  <c r="Y113" i="16"/>
  <c r="X113" i="16"/>
  <c r="FJ113" i="16" s="1"/>
  <c r="R113" i="16"/>
  <c r="Q113" i="16"/>
  <c r="T113" i="16" s="1"/>
  <c r="N113" i="16"/>
  <c r="H113" i="16"/>
  <c r="AB112" i="16"/>
  <c r="AA112" i="16"/>
  <c r="Z112" i="16"/>
  <c r="FI112" i="16" s="1"/>
  <c r="Y112" i="16"/>
  <c r="X112" i="16"/>
  <c r="FJ112" i="16" s="1"/>
  <c r="R112" i="16"/>
  <c r="Q112" i="16"/>
  <c r="T112" i="16" s="1"/>
  <c r="N112" i="16"/>
  <c r="H112" i="16"/>
  <c r="AB111" i="16"/>
  <c r="AA111" i="16"/>
  <c r="Z111" i="16"/>
  <c r="FI111" i="16" s="1"/>
  <c r="Y111" i="16"/>
  <c r="X111" i="16"/>
  <c r="FJ111" i="16" s="1"/>
  <c r="R111" i="16"/>
  <c r="Q111" i="16"/>
  <c r="T111" i="16" s="1"/>
  <c r="N111" i="16"/>
  <c r="H111" i="16"/>
  <c r="AB110" i="16"/>
  <c r="AA110" i="16"/>
  <c r="Z110" i="16"/>
  <c r="FI110" i="16" s="1"/>
  <c r="Y110" i="16"/>
  <c r="X110" i="16"/>
  <c r="FJ110" i="16" s="1"/>
  <c r="R110" i="16"/>
  <c r="Q110" i="16"/>
  <c r="T110" i="16" s="1"/>
  <c r="N110" i="16"/>
  <c r="H110" i="16"/>
  <c r="AB109" i="16"/>
  <c r="AA109" i="16"/>
  <c r="Z109" i="16"/>
  <c r="FI109" i="16" s="1"/>
  <c r="Y109" i="16"/>
  <c r="X109" i="16"/>
  <c r="FJ109" i="16" s="1"/>
  <c r="R109" i="16"/>
  <c r="Q109" i="16"/>
  <c r="U109" i="16" s="1"/>
  <c r="N109" i="16"/>
  <c r="H109" i="16"/>
  <c r="AB108" i="16"/>
  <c r="AA108" i="16"/>
  <c r="Z108" i="16"/>
  <c r="FI108" i="16" s="1"/>
  <c r="Y108" i="16"/>
  <c r="X108" i="16"/>
  <c r="FJ108" i="16" s="1"/>
  <c r="R108" i="16"/>
  <c r="Q108" i="16"/>
  <c r="U108" i="16" s="1"/>
  <c r="N108" i="16"/>
  <c r="H108" i="16"/>
  <c r="AB107" i="16"/>
  <c r="AA107" i="16"/>
  <c r="Z107" i="16"/>
  <c r="FI107" i="16" s="1"/>
  <c r="Y107" i="16"/>
  <c r="X107" i="16"/>
  <c r="FJ107" i="16" s="1"/>
  <c r="R107" i="16"/>
  <c r="Q107" i="16"/>
  <c r="U107" i="16" s="1"/>
  <c r="N107" i="16"/>
  <c r="H107" i="16"/>
  <c r="AB106" i="16"/>
  <c r="AA106" i="16"/>
  <c r="Z106" i="16"/>
  <c r="FI106" i="16" s="1"/>
  <c r="Y106" i="16"/>
  <c r="X106" i="16"/>
  <c r="FJ106" i="16" s="1"/>
  <c r="R106" i="16"/>
  <c r="Q106" i="16"/>
  <c r="U106" i="16" s="1"/>
  <c r="N106" i="16"/>
  <c r="H106" i="16"/>
  <c r="AB105" i="16"/>
  <c r="AA105" i="16"/>
  <c r="Z105" i="16"/>
  <c r="FI105" i="16" s="1"/>
  <c r="Y105" i="16"/>
  <c r="X105" i="16"/>
  <c r="FJ105" i="16" s="1"/>
  <c r="R105" i="16"/>
  <c r="Q105" i="16"/>
  <c r="U105" i="16" s="1"/>
  <c r="N105" i="16"/>
  <c r="H105" i="16"/>
  <c r="AB104" i="16"/>
  <c r="AA104" i="16"/>
  <c r="Z104" i="16"/>
  <c r="FI104" i="16" s="1"/>
  <c r="Y104" i="16"/>
  <c r="X104" i="16"/>
  <c r="FJ104" i="16" s="1"/>
  <c r="R104" i="16"/>
  <c r="Q104" i="16"/>
  <c r="T104" i="16" s="1"/>
  <c r="N104" i="16"/>
  <c r="H104" i="16"/>
  <c r="AB103" i="16"/>
  <c r="AA103" i="16"/>
  <c r="Z103" i="16"/>
  <c r="FI103" i="16" s="1"/>
  <c r="Y103" i="16"/>
  <c r="X103" i="16"/>
  <c r="FJ103" i="16" s="1"/>
  <c r="R103" i="16"/>
  <c r="Q103" i="16"/>
  <c r="V103" i="16" s="1"/>
  <c r="N103" i="16"/>
  <c r="H103" i="16"/>
  <c r="AB102" i="16"/>
  <c r="AA102" i="16"/>
  <c r="Z102" i="16"/>
  <c r="FI102" i="16" s="1"/>
  <c r="Y102" i="16"/>
  <c r="X102" i="16"/>
  <c r="FJ102" i="16" s="1"/>
  <c r="R102" i="16"/>
  <c r="Q102" i="16"/>
  <c r="T102" i="16" s="1"/>
  <c r="N102" i="16"/>
  <c r="H102" i="16"/>
  <c r="AB101" i="16"/>
  <c r="AA101" i="16"/>
  <c r="Z101" i="16"/>
  <c r="FI101" i="16" s="1"/>
  <c r="Y101" i="16"/>
  <c r="X101" i="16"/>
  <c r="FJ101" i="16" s="1"/>
  <c r="R101" i="16"/>
  <c r="Q101" i="16"/>
  <c r="T101" i="16" s="1"/>
  <c r="N101" i="16"/>
  <c r="H101" i="16"/>
  <c r="AB100" i="16"/>
  <c r="AA100" i="16"/>
  <c r="Z100" i="16"/>
  <c r="FI100" i="16" s="1"/>
  <c r="Y100" i="16"/>
  <c r="X100" i="16"/>
  <c r="FJ100" i="16" s="1"/>
  <c r="R100" i="16"/>
  <c r="Q100" i="16"/>
  <c r="T100" i="16" s="1"/>
  <c r="N100" i="16"/>
  <c r="H100" i="16"/>
  <c r="AB99" i="16"/>
  <c r="AA99" i="16"/>
  <c r="Z99" i="16"/>
  <c r="FI99" i="16" s="1"/>
  <c r="Y99" i="16"/>
  <c r="X99" i="16"/>
  <c r="FJ99" i="16" s="1"/>
  <c r="R99" i="16"/>
  <c r="Q99" i="16"/>
  <c r="T99" i="16" s="1"/>
  <c r="N99" i="16"/>
  <c r="H99" i="16"/>
  <c r="AB98" i="16"/>
  <c r="AA98" i="16"/>
  <c r="Z98" i="16"/>
  <c r="FI98" i="16" s="1"/>
  <c r="Y98" i="16"/>
  <c r="X98" i="16"/>
  <c r="FJ98" i="16" s="1"/>
  <c r="R98" i="16"/>
  <c r="Q98" i="16"/>
  <c r="T98" i="16" s="1"/>
  <c r="N98" i="16"/>
  <c r="H98" i="16"/>
  <c r="AB97" i="16"/>
  <c r="AA97" i="16"/>
  <c r="Z97" i="16"/>
  <c r="FI97" i="16" s="1"/>
  <c r="Y97" i="16"/>
  <c r="X97" i="16"/>
  <c r="FJ97" i="16" s="1"/>
  <c r="R97" i="16"/>
  <c r="Q97" i="16"/>
  <c r="T97" i="16" s="1"/>
  <c r="N97" i="16"/>
  <c r="H97" i="16"/>
  <c r="AB96" i="16"/>
  <c r="AA96" i="16"/>
  <c r="Z96" i="16"/>
  <c r="FI96" i="16" s="1"/>
  <c r="Y96" i="16"/>
  <c r="X96" i="16"/>
  <c r="FJ96" i="16" s="1"/>
  <c r="R96" i="16"/>
  <c r="Q96" i="16"/>
  <c r="T96" i="16" s="1"/>
  <c r="N96" i="16"/>
  <c r="H96" i="16"/>
  <c r="AB95" i="16"/>
  <c r="AA95" i="16"/>
  <c r="Z95" i="16"/>
  <c r="FI95" i="16" s="1"/>
  <c r="Y95" i="16"/>
  <c r="X95" i="16"/>
  <c r="FJ95" i="16" s="1"/>
  <c r="R95" i="16"/>
  <c r="Q95" i="16"/>
  <c r="T95" i="16" s="1"/>
  <c r="N95" i="16"/>
  <c r="H95" i="16"/>
  <c r="AB94" i="16"/>
  <c r="AA94" i="16"/>
  <c r="Z94" i="16"/>
  <c r="FI94" i="16" s="1"/>
  <c r="Y94" i="16"/>
  <c r="X94" i="16"/>
  <c r="FJ94" i="16" s="1"/>
  <c r="R94" i="16"/>
  <c r="Q94" i="16"/>
  <c r="T94" i="16" s="1"/>
  <c r="N94" i="16"/>
  <c r="H94" i="16"/>
  <c r="AB93" i="16"/>
  <c r="AA93" i="16"/>
  <c r="Z93" i="16"/>
  <c r="FI93" i="16" s="1"/>
  <c r="Y93" i="16"/>
  <c r="X93" i="16"/>
  <c r="FJ93" i="16" s="1"/>
  <c r="R93" i="16"/>
  <c r="Q93" i="16"/>
  <c r="T93" i="16" s="1"/>
  <c r="N93" i="16"/>
  <c r="H93" i="16"/>
  <c r="AB92" i="16"/>
  <c r="AA92" i="16"/>
  <c r="Z92" i="16"/>
  <c r="FI92" i="16" s="1"/>
  <c r="Y92" i="16"/>
  <c r="X92" i="16"/>
  <c r="FJ92" i="16" s="1"/>
  <c r="R92" i="16"/>
  <c r="Q92" i="16"/>
  <c r="T92" i="16" s="1"/>
  <c r="N92" i="16"/>
  <c r="H92" i="16"/>
  <c r="AB91" i="16"/>
  <c r="AA91" i="16"/>
  <c r="Z91" i="16"/>
  <c r="FI91" i="16" s="1"/>
  <c r="Y91" i="16"/>
  <c r="X91" i="16"/>
  <c r="FJ91" i="16" s="1"/>
  <c r="R91" i="16"/>
  <c r="Q91" i="16"/>
  <c r="T91" i="16" s="1"/>
  <c r="N91" i="16"/>
  <c r="H91" i="16"/>
  <c r="AB90" i="16"/>
  <c r="AA90" i="16"/>
  <c r="Z90" i="16"/>
  <c r="FI90" i="16" s="1"/>
  <c r="Y90" i="16"/>
  <c r="X90" i="16"/>
  <c r="FJ90" i="16" s="1"/>
  <c r="R90" i="16"/>
  <c r="Q90" i="16"/>
  <c r="T90" i="16" s="1"/>
  <c r="N90" i="16"/>
  <c r="H90" i="16"/>
  <c r="AB89" i="16"/>
  <c r="AA89" i="16"/>
  <c r="Z89" i="16"/>
  <c r="FI89" i="16" s="1"/>
  <c r="Y89" i="16"/>
  <c r="X89" i="16"/>
  <c r="FJ89" i="16" s="1"/>
  <c r="R89" i="16"/>
  <c r="Q89" i="16"/>
  <c r="T89" i="16" s="1"/>
  <c r="N89" i="16"/>
  <c r="H89" i="16"/>
  <c r="AB88" i="16"/>
  <c r="AA88" i="16"/>
  <c r="Z88" i="16"/>
  <c r="FI88" i="16" s="1"/>
  <c r="Y88" i="16"/>
  <c r="X88" i="16"/>
  <c r="FJ88" i="16" s="1"/>
  <c r="R88" i="16"/>
  <c r="Q88" i="16"/>
  <c r="T88" i="16" s="1"/>
  <c r="N88" i="16"/>
  <c r="H88" i="16"/>
  <c r="AB87" i="16"/>
  <c r="AA87" i="16"/>
  <c r="Z87" i="16"/>
  <c r="FI87" i="16" s="1"/>
  <c r="Y87" i="16"/>
  <c r="X87" i="16"/>
  <c r="FJ87" i="16" s="1"/>
  <c r="R87" i="16"/>
  <c r="Q87" i="16"/>
  <c r="T87" i="16" s="1"/>
  <c r="N87" i="16"/>
  <c r="H87" i="16"/>
  <c r="AB86" i="16"/>
  <c r="AA86" i="16"/>
  <c r="Z86" i="16"/>
  <c r="FI86" i="16" s="1"/>
  <c r="Y86" i="16"/>
  <c r="X86" i="16"/>
  <c r="FJ86" i="16" s="1"/>
  <c r="R86" i="16"/>
  <c r="Q86" i="16"/>
  <c r="T86" i="16" s="1"/>
  <c r="N86" i="16"/>
  <c r="H86" i="16"/>
  <c r="AB85" i="16"/>
  <c r="AA85" i="16"/>
  <c r="Z85" i="16"/>
  <c r="FI85" i="16" s="1"/>
  <c r="Y85" i="16"/>
  <c r="X85" i="16"/>
  <c r="FJ85" i="16" s="1"/>
  <c r="R85" i="16"/>
  <c r="Q85" i="16"/>
  <c r="T85" i="16" s="1"/>
  <c r="N85" i="16"/>
  <c r="H85" i="16"/>
  <c r="AB84" i="16"/>
  <c r="AA84" i="16"/>
  <c r="Z84" i="16"/>
  <c r="FI84" i="16" s="1"/>
  <c r="Y84" i="16"/>
  <c r="X84" i="16"/>
  <c r="FJ84" i="16" s="1"/>
  <c r="R84" i="16"/>
  <c r="Q84" i="16"/>
  <c r="T84" i="16" s="1"/>
  <c r="N84" i="16"/>
  <c r="H84" i="16"/>
  <c r="AB83" i="16"/>
  <c r="AA83" i="16"/>
  <c r="Z83" i="16"/>
  <c r="FI83" i="16" s="1"/>
  <c r="Y83" i="16"/>
  <c r="X83" i="16"/>
  <c r="FJ83" i="16" s="1"/>
  <c r="R83" i="16"/>
  <c r="Q83" i="16"/>
  <c r="T83" i="16" s="1"/>
  <c r="N83" i="16"/>
  <c r="H83" i="16"/>
  <c r="AB82" i="16"/>
  <c r="AA82" i="16"/>
  <c r="Z82" i="16"/>
  <c r="FI82" i="16" s="1"/>
  <c r="Y82" i="16"/>
  <c r="X82" i="16"/>
  <c r="FJ82" i="16" s="1"/>
  <c r="R82" i="16"/>
  <c r="Q82" i="16"/>
  <c r="T82" i="16" s="1"/>
  <c r="N82" i="16"/>
  <c r="H82" i="16"/>
  <c r="AB81" i="16"/>
  <c r="AA81" i="16"/>
  <c r="Z81" i="16"/>
  <c r="FI81" i="16" s="1"/>
  <c r="Y81" i="16"/>
  <c r="X81" i="16"/>
  <c r="FJ81" i="16" s="1"/>
  <c r="R81" i="16"/>
  <c r="Q81" i="16"/>
  <c r="T81" i="16" s="1"/>
  <c r="N81" i="16"/>
  <c r="H81" i="16"/>
  <c r="AB80" i="16"/>
  <c r="AA80" i="16"/>
  <c r="Z80" i="16"/>
  <c r="FI80" i="16" s="1"/>
  <c r="Y80" i="16"/>
  <c r="X80" i="16"/>
  <c r="FJ80" i="16" s="1"/>
  <c r="R80" i="16"/>
  <c r="Q80" i="16"/>
  <c r="T80" i="16" s="1"/>
  <c r="N80" i="16"/>
  <c r="H80" i="16"/>
  <c r="AB79" i="16"/>
  <c r="AA79" i="16"/>
  <c r="Z79" i="16"/>
  <c r="FI79" i="16" s="1"/>
  <c r="Y79" i="16"/>
  <c r="X79" i="16"/>
  <c r="FJ79" i="16" s="1"/>
  <c r="R79" i="16"/>
  <c r="Q79" i="16"/>
  <c r="T79" i="16" s="1"/>
  <c r="N79" i="16"/>
  <c r="H79" i="16"/>
  <c r="AB78" i="16"/>
  <c r="AA78" i="16"/>
  <c r="Z78" i="16"/>
  <c r="FI78" i="16" s="1"/>
  <c r="Y78" i="16"/>
  <c r="X78" i="16"/>
  <c r="FJ78" i="16" s="1"/>
  <c r="R78" i="16"/>
  <c r="Q78" i="16"/>
  <c r="T78" i="16" s="1"/>
  <c r="N78" i="16"/>
  <c r="H78" i="16"/>
  <c r="AB77" i="16"/>
  <c r="AA77" i="16"/>
  <c r="Z77" i="16"/>
  <c r="FI77" i="16" s="1"/>
  <c r="Y77" i="16"/>
  <c r="X77" i="16"/>
  <c r="FJ77" i="16" s="1"/>
  <c r="R77" i="16"/>
  <c r="Q77" i="16"/>
  <c r="T77" i="16" s="1"/>
  <c r="N77" i="16"/>
  <c r="H77" i="16"/>
  <c r="AB76" i="16"/>
  <c r="AA76" i="16"/>
  <c r="Z76" i="16"/>
  <c r="FI76" i="16" s="1"/>
  <c r="Y76" i="16"/>
  <c r="X76" i="16"/>
  <c r="FJ76" i="16" s="1"/>
  <c r="R76" i="16"/>
  <c r="Q76" i="16"/>
  <c r="T76" i="16" s="1"/>
  <c r="N76" i="16"/>
  <c r="H76" i="16"/>
  <c r="AB75" i="16"/>
  <c r="AA75" i="16"/>
  <c r="Z75" i="16"/>
  <c r="FI75" i="16" s="1"/>
  <c r="Y75" i="16"/>
  <c r="X75" i="16"/>
  <c r="FJ75" i="16" s="1"/>
  <c r="R75" i="16"/>
  <c r="Q75" i="16"/>
  <c r="T75" i="16" s="1"/>
  <c r="N75" i="16"/>
  <c r="H75" i="16"/>
  <c r="AB74" i="16"/>
  <c r="AA74" i="16"/>
  <c r="Z74" i="16"/>
  <c r="FI74" i="16" s="1"/>
  <c r="Y74" i="16"/>
  <c r="X74" i="16"/>
  <c r="FJ74" i="16" s="1"/>
  <c r="R74" i="16"/>
  <c r="Q74" i="16"/>
  <c r="T74" i="16" s="1"/>
  <c r="N74" i="16"/>
  <c r="H74" i="16"/>
  <c r="AB73" i="16"/>
  <c r="AA73" i="16"/>
  <c r="Z73" i="16"/>
  <c r="FI73" i="16" s="1"/>
  <c r="Y73" i="16"/>
  <c r="X73" i="16"/>
  <c r="FJ73" i="16" s="1"/>
  <c r="R73" i="16"/>
  <c r="Q73" i="16"/>
  <c r="T73" i="16" s="1"/>
  <c r="N73" i="16"/>
  <c r="H73" i="16"/>
  <c r="AB72" i="16"/>
  <c r="AA72" i="16"/>
  <c r="Z72" i="16"/>
  <c r="FI72" i="16" s="1"/>
  <c r="Y72" i="16"/>
  <c r="X72" i="16"/>
  <c r="FJ72" i="16" s="1"/>
  <c r="R72" i="16"/>
  <c r="Q72" i="16"/>
  <c r="T72" i="16" s="1"/>
  <c r="N72" i="16"/>
  <c r="H72" i="16"/>
  <c r="AB71" i="16"/>
  <c r="AA71" i="16"/>
  <c r="Z71" i="16"/>
  <c r="FI71" i="16" s="1"/>
  <c r="Y71" i="16"/>
  <c r="X71" i="16"/>
  <c r="FJ71" i="16" s="1"/>
  <c r="R71" i="16"/>
  <c r="Q71" i="16"/>
  <c r="T71" i="16" s="1"/>
  <c r="N71" i="16"/>
  <c r="H71" i="16"/>
  <c r="AB70" i="16"/>
  <c r="AA70" i="16"/>
  <c r="Z70" i="16"/>
  <c r="FI70" i="16" s="1"/>
  <c r="Y70" i="16"/>
  <c r="X70" i="16"/>
  <c r="FJ70" i="16" s="1"/>
  <c r="R70" i="16"/>
  <c r="Q70" i="16"/>
  <c r="T70" i="16" s="1"/>
  <c r="N70" i="16"/>
  <c r="H70" i="16"/>
  <c r="AB69" i="16"/>
  <c r="AA69" i="16"/>
  <c r="Z69" i="16"/>
  <c r="FI69" i="16" s="1"/>
  <c r="Y69" i="16"/>
  <c r="X69" i="16"/>
  <c r="FJ69" i="16" s="1"/>
  <c r="R69" i="16"/>
  <c r="Q69" i="16"/>
  <c r="T69" i="16" s="1"/>
  <c r="N69" i="16"/>
  <c r="H69" i="16"/>
  <c r="AB68" i="16"/>
  <c r="AA68" i="16"/>
  <c r="Z68" i="16"/>
  <c r="FI68" i="16" s="1"/>
  <c r="Y68" i="16"/>
  <c r="X68" i="16"/>
  <c r="FJ68" i="16" s="1"/>
  <c r="R68" i="16"/>
  <c r="Q68" i="16"/>
  <c r="T68" i="16" s="1"/>
  <c r="N68" i="16"/>
  <c r="H68" i="16"/>
  <c r="AB67" i="16"/>
  <c r="AA67" i="16"/>
  <c r="Z67" i="16"/>
  <c r="FI67" i="16" s="1"/>
  <c r="Y67" i="16"/>
  <c r="X67" i="16"/>
  <c r="FJ67" i="16" s="1"/>
  <c r="R67" i="16"/>
  <c r="Q67" i="16"/>
  <c r="T67" i="16" s="1"/>
  <c r="N67" i="16"/>
  <c r="H67" i="16"/>
  <c r="AB66" i="16"/>
  <c r="AA66" i="16"/>
  <c r="Z66" i="16"/>
  <c r="FI66" i="16" s="1"/>
  <c r="Y66" i="16"/>
  <c r="X66" i="16"/>
  <c r="FJ66" i="16" s="1"/>
  <c r="R66" i="16"/>
  <c r="Q66" i="16"/>
  <c r="T66" i="16" s="1"/>
  <c r="N66" i="16"/>
  <c r="H66" i="16"/>
  <c r="AB65" i="16"/>
  <c r="AA65" i="16"/>
  <c r="Z65" i="16"/>
  <c r="FI65" i="16" s="1"/>
  <c r="Y65" i="16"/>
  <c r="X65" i="16"/>
  <c r="FJ65" i="16" s="1"/>
  <c r="R65" i="16"/>
  <c r="Q65" i="16"/>
  <c r="T65" i="16" s="1"/>
  <c r="N65" i="16"/>
  <c r="H65" i="16"/>
  <c r="AB64" i="16"/>
  <c r="AA64" i="16"/>
  <c r="Z64" i="16"/>
  <c r="FI64" i="16" s="1"/>
  <c r="Y64" i="16"/>
  <c r="X64" i="16"/>
  <c r="FJ64" i="16" s="1"/>
  <c r="R64" i="16"/>
  <c r="Q64" i="16"/>
  <c r="T64" i="16" s="1"/>
  <c r="N64" i="16"/>
  <c r="H64" i="16"/>
  <c r="AB63" i="16"/>
  <c r="AA63" i="16"/>
  <c r="Z63" i="16"/>
  <c r="FI63" i="16" s="1"/>
  <c r="Y63" i="16"/>
  <c r="X63" i="16"/>
  <c r="FJ63" i="16" s="1"/>
  <c r="R63" i="16"/>
  <c r="Q63" i="16"/>
  <c r="T63" i="16" s="1"/>
  <c r="N63" i="16"/>
  <c r="H63" i="16"/>
  <c r="AB62" i="16"/>
  <c r="AA62" i="16"/>
  <c r="Z62" i="16"/>
  <c r="FI62" i="16" s="1"/>
  <c r="Y62" i="16"/>
  <c r="X62" i="16"/>
  <c r="FJ62" i="16" s="1"/>
  <c r="R62" i="16"/>
  <c r="Q62" i="16"/>
  <c r="T62" i="16" s="1"/>
  <c r="N62" i="16"/>
  <c r="H62" i="16"/>
  <c r="AB61" i="16"/>
  <c r="AA61" i="16"/>
  <c r="Z61" i="16"/>
  <c r="FI61" i="16" s="1"/>
  <c r="Y61" i="16"/>
  <c r="X61" i="16"/>
  <c r="FJ61" i="16" s="1"/>
  <c r="R61" i="16"/>
  <c r="Q61" i="16"/>
  <c r="T61" i="16" s="1"/>
  <c r="N61" i="16"/>
  <c r="H61" i="16"/>
  <c r="AB60" i="16"/>
  <c r="AA60" i="16"/>
  <c r="Z60" i="16"/>
  <c r="FI60" i="16" s="1"/>
  <c r="Y60" i="16"/>
  <c r="X60" i="16"/>
  <c r="FJ60" i="16" s="1"/>
  <c r="R60" i="16"/>
  <c r="Q60" i="16"/>
  <c r="T60" i="16" s="1"/>
  <c r="N60" i="16"/>
  <c r="H60" i="16"/>
  <c r="AB59" i="16"/>
  <c r="AA59" i="16"/>
  <c r="Z59" i="16"/>
  <c r="FI59" i="16" s="1"/>
  <c r="Y59" i="16"/>
  <c r="X59" i="16"/>
  <c r="FJ59" i="16" s="1"/>
  <c r="R59" i="16"/>
  <c r="Q59" i="16"/>
  <c r="T59" i="16" s="1"/>
  <c r="N59" i="16"/>
  <c r="H59" i="16"/>
  <c r="AB58" i="16"/>
  <c r="AA58" i="16"/>
  <c r="Z58" i="16"/>
  <c r="FI58" i="16" s="1"/>
  <c r="Y58" i="16"/>
  <c r="X58" i="16"/>
  <c r="FJ58" i="16" s="1"/>
  <c r="R58" i="16"/>
  <c r="Q58" i="16"/>
  <c r="T58" i="16" s="1"/>
  <c r="N58" i="16"/>
  <c r="H58" i="16"/>
  <c r="AB57" i="16"/>
  <c r="AA57" i="16"/>
  <c r="Z57" i="16"/>
  <c r="FI57" i="16" s="1"/>
  <c r="Y57" i="16"/>
  <c r="X57" i="16"/>
  <c r="FJ57" i="16" s="1"/>
  <c r="R57" i="16"/>
  <c r="Q57" i="16"/>
  <c r="U57" i="16" s="1"/>
  <c r="N57" i="16"/>
  <c r="H57" i="16"/>
  <c r="AB56" i="16"/>
  <c r="AA56" i="16"/>
  <c r="Z56" i="16"/>
  <c r="FI56" i="16" s="1"/>
  <c r="Y56" i="16"/>
  <c r="X56" i="16"/>
  <c r="FJ56" i="16" s="1"/>
  <c r="R56" i="16"/>
  <c r="Q56" i="16"/>
  <c r="U56" i="16" s="1"/>
  <c r="N56" i="16"/>
  <c r="H56" i="16"/>
  <c r="AB55" i="16"/>
  <c r="AA55" i="16"/>
  <c r="Z55" i="16"/>
  <c r="FI55" i="16" s="1"/>
  <c r="Y55" i="16"/>
  <c r="X55" i="16"/>
  <c r="FJ55" i="16" s="1"/>
  <c r="R55" i="16"/>
  <c r="Q55" i="16"/>
  <c r="U55" i="16" s="1"/>
  <c r="N55" i="16"/>
  <c r="H55" i="16"/>
  <c r="AB54" i="16"/>
  <c r="AA54" i="16"/>
  <c r="Z54" i="16"/>
  <c r="FI54" i="16" s="1"/>
  <c r="Y54" i="16"/>
  <c r="X54" i="16"/>
  <c r="FJ54" i="16" s="1"/>
  <c r="R54" i="16"/>
  <c r="Q54" i="16"/>
  <c r="U54" i="16" s="1"/>
  <c r="N54" i="16"/>
  <c r="H54" i="16"/>
  <c r="AB53" i="16"/>
  <c r="AA53" i="16"/>
  <c r="Z53" i="16"/>
  <c r="FI53" i="16" s="1"/>
  <c r="Y53" i="16"/>
  <c r="X53" i="16"/>
  <c r="FJ53" i="16" s="1"/>
  <c r="R53" i="16"/>
  <c r="Q53" i="16"/>
  <c r="U53" i="16" s="1"/>
  <c r="N53" i="16"/>
  <c r="H53" i="16"/>
  <c r="AB52" i="16"/>
  <c r="AA52" i="16"/>
  <c r="Z52" i="16"/>
  <c r="FI52" i="16" s="1"/>
  <c r="Y52" i="16"/>
  <c r="X52" i="16"/>
  <c r="FJ52" i="16" s="1"/>
  <c r="R52" i="16"/>
  <c r="Q52" i="16"/>
  <c r="U52" i="16" s="1"/>
  <c r="N52" i="16"/>
  <c r="H52" i="16"/>
  <c r="AB51" i="16"/>
  <c r="AA51" i="16"/>
  <c r="Z51" i="16"/>
  <c r="FI51" i="16" s="1"/>
  <c r="Y51" i="16"/>
  <c r="X51" i="16"/>
  <c r="FJ51" i="16" s="1"/>
  <c r="R51" i="16"/>
  <c r="Q51" i="16"/>
  <c r="U51" i="16" s="1"/>
  <c r="N51" i="16"/>
  <c r="H51" i="16"/>
  <c r="AB50" i="16"/>
  <c r="AA50" i="16"/>
  <c r="Z50" i="16"/>
  <c r="FI50" i="16" s="1"/>
  <c r="Y50" i="16"/>
  <c r="X50" i="16"/>
  <c r="FJ50" i="16" s="1"/>
  <c r="R50" i="16"/>
  <c r="Q50" i="16"/>
  <c r="U50" i="16" s="1"/>
  <c r="N50" i="16"/>
  <c r="H50" i="16"/>
  <c r="AB49" i="16"/>
  <c r="AA49" i="16"/>
  <c r="Z49" i="16"/>
  <c r="FI49" i="16" s="1"/>
  <c r="Y49" i="16"/>
  <c r="X49" i="16"/>
  <c r="FJ49" i="16" s="1"/>
  <c r="R49" i="16"/>
  <c r="Q49" i="16"/>
  <c r="U49" i="16" s="1"/>
  <c r="N49" i="16"/>
  <c r="H49" i="16"/>
  <c r="AB48" i="16"/>
  <c r="AA48" i="16"/>
  <c r="Z48" i="16"/>
  <c r="FI48" i="16" s="1"/>
  <c r="Y48" i="16"/>
  <c r="X48" i="16"/>
  <c r="FJ48" i="16" s="1"/>
  <c r="R48" i="16"/>
  <c r="Q48" i="16"/>
  <c r="U48" i="16" s="1"/>
  <c r="N48" i="16"/>
  <c r="H48" i="16"/>
  <c r="AB47" i="16"/>
  <c r="AA47" i="16"/>
  <c r="Z47" i="16"/>
  <c r="FI47" i="16" s="1"/>
  <c r="Y47" i="16"/>
  <c r="X47" i="16"/>
  <c r="FJ47" i="16" s="1"/>
  <c r="R47" i="16"/>
  <c r="Q47" i="16"/>
  <c r="U47" i="16" s="1"/>
  <c r="N47" i="16"/>
  <c r="H47" i="16"/>
  <c r="AB46" i="16"/>
  <c r="AA46" i="16"/>
  <c r="Z46" i="16"/>
  <c r="FI46" i="16" s="1"/>
  <c r="Y46" i="16"/>
  <c r="X46" i="16"/>
  <c r="FJ46" i="16" s="1"/>
  <c r="R46" i="16"/>
  <c r="Q46" i="16"/>
  <c r="S46" i="16" s="1"/>
  <c r="N46" i="16"/>
  <c r="H46" i="16"/>
  <c r="AB45" i="16"/>
  <c r="AA45" i="16"/>
  <c r="Z45" i="16"/>
  <c r="FI45" i="16" s="1"/>
  <c r="Y45" i="16"/>
  <c r="X45" i="16"/>
  <c r="FJ45" i="16" s="1"/>
  <c r="R45" i="16"/>
  <c r="Q45" i="16"/>
  <c r="U45" i="16" s="1"/>
  <c r="N45" i="16"/>
  <c r="H45" i="16"/>
  <c r="AB44" i="16"/>
  <c r="AA44" i="16"/>
  <c r="Z44" i="16"/>
  <c r="FI44" i="16" s="1"/>
  <c r="Y44" i="16"/>
  <c r="X44" i="16"/>
  <c r="FJ44" i="16" s="1"/>
  <c r="R44" i="16"/>
  <c r="Q44" i="16"/>
  <c r="S44" i="16" s="1"/>
  <c r="N44" i="16"/>
  <c r="H44" i="16"/>
  <c r="AB43" i="16"/>
  <c r="AA43" i="16"/>
  <c r="Z43" i="16"/>
  <c r="FI43" i="16" s="1"/>
  <c r="Y43" i="16"/>
  <c r="X43" i="16"/>
  <c r="FJ43" i="16" s="1"/>
  <c r="R43" i="16"/>
  <c r="Q43" i="16"/>
  <c r="U43" i="16" s="1"/>
  <c r="N43" i="16"/>
  <c r="H43" i="16"/>
  <c r="AB42" i="16"/>
  <c r="AA42" i="16"/>
  <c r="Z42" i="16"/>
  <c r="FI42" i="16" s="1"/>
  <c r="Y42" i="16"/>
  <c r="X42" i="16"/>
  <c r="FJ42" i="16" s="1"/>
  <c r="R42" i="16"/>
  <c r="Q42" i="16"/>
  <c r="U42" i="16" s="1"/>
  <c r="N42" i="16"/>
  <c r="H42" i="16"/>
  <c r="AB41" i="16"/>
  <c r="AA41" i="16"/>
  <c r="Z41" i="16"/>
  <c r="FI41" i="16" s="1"/>
  <c r="Y41" i="16"/>
  <c r="X41" i="16"/>
  <c r="FJ41" i="16" s="1"/>
  <c r="R41" i="16"/>
  <c r="Q41" i="16"/>
  <c r="U41" i="16" s="1"/>
  <c r="N41" i="16"/>
  <c r="H41" i="16"/>
  <c r="AB40" i="16"/>
  <c r="AA40" i="16"/>
  <c r="Z40" i="16"/>
  <c r="FI40" i="16" s="1"/>
  <c r="Y40" i="16"/>
  <c r="X40" i="16"/>
  <c r="FJ40" i="16" s="1"/>
  <c r="R40" i="16"/>
  <c r="Q40" i="16"/>
  <c r="U40" i="16" s="1"/>
  <c r="N40" i="16"/>
  <c r="H40" i="16"/>
  <c r="AB39" i="16"/>
  <c r="AA39" i="16"/>
  <c r="Z39" i="16"/>
  <c r="FI39" i="16" s="1"/>
  <c r="Y39" i="16"/>
  <c r="X39" i="16"/>
  <c r="FJ39" i="16" s="1"/>
  <c r="R39" i="16"/>
  <c r="Q39" i="16"/>
  <c r="U39" i="16" s="1"/>
  <c r="N39" i="16"/>
  <c r="H39" i="16"/>
  <c r="AB38" i="16"/>
  <c r="AA38" i="16"/>
  <c r="Z38" i="16"/>
  <c r="FI38" i="16" s="1"/>
  <c r="Y38" i="16"/>
  <c r="X38" i="16"/>
  <c r="FJ38" i="16" s="1"/>
  <c r="R38" i="16"/>
  <c r="Q38" i="16"/>
  <c r="U38" i="16" s="1"/>
  <c r="N38" i="16"/>
  <c r="H38" i="16"/>
  <c r="AB37" i="16"/>
  <c r="AA37" i="16"/>
  <c r="Z37" i="16"/>
  <c r="FI37" i="16" s="1"/>
  <c r="Y37" i="16"/>
  <c r="X37" i="16"/>
  <c r="FJ37" i="16" s="1"/>
  <c r="R37" i="16"/>
  <c r="Q37" i="16"/>
  <c r="U37" i="16" s="1"/>
  <c r="N37" i="16"/>
  <c r="H37" i="16"/>
  <c r="AB36" i="16"/>
  <c r="AA36" i="16"/>
  <c r="Z36" i="16"/>
  <c r="FI36" i="16" s="1"/>
  <c r="Y36" i="16"/>
  <c r="X36" i="16"/>
  <c r="FJ36" i="16" s="1"/>
  <c r="R36" i="16"/>
  <c r="Q36" i="16"/>
  <c r="T36" i="16" s="1"/>
  <c r="N36" i="16"/>
  <c r="H36" i="16"/>
  <c r="AB35" i="16"/>
  <c r="AA35" i="16"/>
  <c r="Z35" i="16"/>
  <c r="FI35" i="16" s="1"/>
  <c r="Y35" i="16"/>
  <c r="X35" i="16"/>
  <c r="FJ35" i="16" s="1"/>
  <c r="R35" i="16"/>
  <c r="Q35" i="16"/>
  <c r="T35" i="16" s="1"/>
  <c r="N35" i="16"/>
  <c r="H35" i="16"/>
  <c r="AB34" i="16"/>
  <c r="AA34" i="16"/>
  <c r="Z34" i="16"/>
  <c r="FI34" i="16" s="1"/>
  <c r="Y34" i="16"/>
  <c r="X34" i="16"/>
  <c r="FJ34" i="16" s="1"/>
  <c r="R34" i="16"/>
  <c r="Q34" i="16"/>
  <c r="U34" i="16" s="1"/>
  <c r="N34" i="16"/>
  <c r="H34" i="16"/>
  <c r="AB33" i="16"/>
  <c r="AA33" i="16"/>
  <c r="Z33" i="16"/>
  <c r="FI33" i="16" s="1"/>
  <c r="Y33" i="16"/>
  <c r="X33" i="16"/>
  <c r="FJ33" i="16" s="1"/>
  <c r="R33" i="16"/>
  <c r="Q33" i="16"/>
  <c r="U33" i="16" s="1"/>
  <c r="N33" i="16"/>
  <c r="H33" i="16"/>
  <c r="AB32" i="16"/>
  <c r="AA32" i="16"/>
  <c r="Z32" i="16"/>
  <c r="FI32" i="16" s="1"/>
  <c r="Y32" i="16"/>
  <c r="X32" i="16"/>
  <c r="FJ32" i="16" s="1"/>
  <c r="R32" i="16"/>
  <c r="Q32" i="16"/>
  <c r="U32" i="16" s="1"/>
  <c r="N32" i="16"/>
  <c r="H32" i="16"/>
  <c r="AB31" i="16"/>
  <c r="AA31" i="16"/>
  <c r="Z31" i="16"/>
  <c r="FI31" i="16" s="1"/>
  <c r="Y31" i="16"/>
  <c r="X31" i="16"/>
  <c r="FJ31" i="16" s="1"/>
  <c r="R31" i="16"/>
  <c r="Q31" i="16"/>
  <c r="U31" i="16" s="1"/>
  <c r="N31" i="16"/>
  <c r="H31" i="16"/>
  <c r="AB30" i="16"/>
  <c r="AA30" i="16"/>
  <c r="Z30" i="16"/>
  <c r="FI30" i="16" s="1"/>
  <c r="Y30" i="16"/>
  <c r="X30" i="16"/>
  <c r="FJ30" i="16" s="1"/>
  <c r="R30" i="16"/>
  <c r="Q30" i="16"/>
  <c r="U30" i="16" s="1"/>
  <c r="N30" i="16"/>
  <c r="H30" i="16"/>
  <c r="AB29" i="16"/>
  <c r="AA29" i="16"/>
  <c r="Z29" i="16"/>
  <c r="FI29" i="16" s="1"/>
  <c r="Y29" i="16"/>
  <c r="X29" i="16"/>
  <c r="FJ29" i="16" s="1"/>
  <c r="R29" i="16"/>
  <c r="Q29" i="16"/>
  <c r="U29" i="16" s="1"/>
  <c r="N29" i="16"/>
  <c r="H29" i="16"/>
  <c r="AB28" i="16"/>
  <c r="AA28" i="16"/>
  <c r="Z28" i="16"/>
  <c r="FI28" i="16" s="1"/>
  <c r="Y28" i="16"/>
  <c r="X28" i="16"/>
  <c r="FJ28" i="16" s="1"/>
  <c r="R28" i="16"/>
  <c r="Q28" i="16"/>
  <c r="U28" i="16" s="1"/>
  <c r="N28" i="16"/>
  <c r="H28" i="16"/>
  <c r="AB27" i="16"/>
  <c r="AA27" i="16"/>
  <c r="Z27" i="16"/>
  <c r="FI27" i="16" s="1"/>
  <c r="Y27" i="16"/>
  <c r="X27" i="16"/>
  <c r="FJ27" i="16" s="1"/>
  <c r="R27" i="16"/>
  <c r="Q27" i="16"/>
  <c r="U27" i="16" s="1"/>
  <c r="N27" i="16"/>
  <c r="H27" i="16"/>
  <c r="AB26" i="16"/>
  <c r="AA26" i="16"/>
  <c r="Z26" i="16"/>
  <c r="FI26" i="16" s="1"/>
  <c r="Y26" i="16"/>
  <c r="X26" i="16"/>
  <c r="FJ26" i="16" s="1"/>
  <c r="R26" i="16"/>
  <c r="Q26" i="16"/>
  <c r="U26" i="16" s="1"/>
  <c r="N26" i="16"/>
  <c r="H26" i="16"/>
  <c r="AB25" i="16"/>
  <c r="AA25" i="16"/>
  <c r="Z25" i="16"/>
  <c r="FI25" i="16" s="1"/>
  <c r="Y25" i="16"/>
  <c r="X25" i="16"/>
  <c r="FJ25" i="16" s="1"/>
  <c r="R25" i="16"/>
  <c r="Q25" i="16"/>
  <c r="U25" i="16" s="1"/>
  <c r="N25" i="16"/>
  <c r="H25" i="16"/>
  <c r="AB24" i="16"/>
  <c r="AA24" i="16"/>
  <c r="Z24" i="16"/>
  <c r="FI24" i="16" s="1"/>
  <c r="Y24" i="16"/>
  <c r="X24" i="16"/>
  <c r="FJ24" i="16" s="1"/>
  <c r="R24" i="16"/>
  <c r="Q24" i="16"/>
  <c r="U24" i="16" s="1"/>
  <c r="N24" i="16"/>
  <c r="H24" i="16"/>
  <c r="AB23" i="16"/>
  <c r="AA23" i="16"/>
  <c r="Z23" i="16"/>
  <c r="FI23" i="16" s="1"/>
  <c r="Y23" i="16"/>
  <c r="X23" i="16"/>
  <c r="FJ23" i="16" s="1"/>
  <c r="R23" i="16"/>
  <c r="Q23" i="16"/>
  <c r="U23" i="16" s="1"/>
  <c r="N23" i="16"/>
  <c r="H23" i="16"/>
  <c r="AB22" i="16"/>
  <c r="AA22" i="16"/>
  <c r="Z22" i="16"/>
  <c r="FI22" i="16" s="1"/>
  <c r="Y22" i="16"/>
  <c r="X22" i="16"/>
  <c r="FJ22" i="16" s="1"/>
  <c r="R22" i="16"/>
  <c r="Q22" i="16"/>
  <c r="U22" i="16" s="1"/>
  <c r="N22" i="16"/>
  <c r="H22" i="16"/>
  <c r="AB21" i="16"/>
  <c r="AA21" i="16"/>
  <c r="Z21" i="16"/>
  <c r="FI21" i="16" s="1"/>
  <c r="Y21" i="16"/>
  <c r="X21" i="16"/>
  <c r="FJ21" i="16" s="1"/>
  <c r="R21" i="16"/>
  <c r="Q21" i="16"/>
  <c r="U21" i="16" s="1"/>
  <c r="N21" i="16"/>
  <c r="H21" i="16"/>
  <c r="AB20" i="16"/>
  <c r="AA20" i="16"/>
  <c r="Z20" i="16"/>
  <c r="FI20" i="16" s="1"/>
  <c r="Y20" i="16"/>
  <c r="X20" i="16"/>
  <c r="FJ20" i="16" s="1"/>
  <c r="R20" i="16"/>
  <c r="Q20" i="16"/>
  <c r="U20" i="16" s="1"/>
  <c r="N20" i="16"/>
  <c r="H20" i="16"/>
  <c r="AB19" i="16"/>
  <c r="AA19" i="16"/>
  <c r="Z19" i="16"/>
  <c r="FI19" i="16" s="1"/>
  <c r="Y19" i="16"/>
  <c r="X19" i="16"/>
  <c r="FJ19" i="16" s="1"/>
  <c r="R19" i="16"/>
  <c r="Q19" i="16"/>
  <c r="U19" i="16" s="1"/>
  <c r="N19" i="16"/>
  <c r="H19" i="16"/>
  <c r="AB18" i="16"/>
  <c r="AA18" i="16"/>
  <c r="Z18" i="16"/>
  <c r="FI18" i="16" s="1"/>
  <c r="Y18" i="16"/>
  <c r="X18" i="16"/>
  <c r="FJ18" i="16" s="1"/>
  <c r="R18" i="16"/>
  <c r="Q18" i="16"/>
  <c r="U18" i="16" s="1"/>
  <c r="N18" i="16"/>
  <c r="H18" i="16"/>
  <c r="AB17" i="16"/>
  <c r="AA17" i="16"/>
  <c r="Z17" i="16"/>
  <c r="FI17" i="16" s="1"/>
  <c r="Y17" i="16"/>
  <c r="X17" i="16"/>
  <c r="FJ17" i="16" s="1"/>
  <c r="R17" i="16"/>
  <c r="Q17" i="16"/>
  <c r="U17" i="16" s="1"/>
  <c r="N17" i="16"/>
  <c r="H17" i="16"/>
  <c r="AB16" i="16"/>
  <c r="AA16" i="16"/>
  <c r="Z16" i="16"/>
  <c r="FI16" i="16" s="1"/>
  <c r="Y16" i="16"/>
  <c r="X16" i="16"/>
  <c r="FJ16" i="16" s="1"/>
  <c r="R16" i="16"/>
  <c r="Q16" i="16"/>
  <c r="U16" i="16" s="1"/>
  <c r="N16" i="16"/>
  <c r="H16" i="16"/>
  <c r="AB15" i="16"/>
  <c r="AA15" i="16"/>
  <c r="Z15" i="16"/>
  <c r="FI15" i="16" s="1"/>
  <c r="Y15" i="16"/>
  <c r="X15" i="16"/>
  <c r="FJ15" i="16" s="1"/>
  <c r="R15" i="16"/>
  <c r="Q15" i="16"/>
  <c r="U15" i="16" s="1"/>
  <c r="N15" i="16"/>
  <c r="H15" i="16"/>
  <c r="AB14" i="16"/>
  <c r="AA14" i="16"/>
  <c r="Z14" i="16"/>
  <c r="FI14" i="16" s="1"/>
  <c r="Y14" i="16"/>
  <c r="X14" i="16"/>
  <c r="FJ14" i="16" s="1"/>
  <c r="R14" i="16"/>
  <c r="Q14" i="16"/>
  <c r="U14" i="16" s="1"/>
  <c r="N14" i="16"/>
  <c r="H14" i="16"/>
  <c r="AB13" i="16"/>
  <c r="AA13" i="16"/>
  <c r="Z13" i="16"/>
  <c r="FI13" i="16" s="1"/>
  <c r="Y13" i="16"/>
  <c r="X13" i="16"/>
  <c r="FJ13" i="16" s="1"/>
  <c r="R13" i="16"/>
  <c r="Q13" i="16"/>
  <c r="U13" i="16" s="1"/>
  <c r="N13" i="16"/>
  <c r="H13" i="16"/>
  <c r="AB12" i="16"/>
  <c r="AA12" i="16"/>
  <c r="Z12" i="16"/>
  <c r="FI12" i="16" s="1"/>
  <c r="Y12" i="16"/>
  <c r="X12" i="16"/>
  <c r="FJ12" i="16" s="1"/>
  <c r="R12" i="16"/>
  <c r="Q12" i="16"/>
  <c r="U12" i="16" s="1"/>
  <c r="N12" i="16"/>
  <c r="H12" i="16"/>
  <c r="AB11" i="16"/>
  <c r="AA11" i="16"/>
  <c r="Z11" i="16"/>
  <c r="FI11" i="16" s="1"/>
  <c r="Y11" i="16"/>
  <c r="X11" i="16"/>
  <c r="FJ11" i="16" s="1"/>
  <c r="R11" i="16"/>
  <c r="Q11" i="16"/>
  <c r="U11" i="16" s="1"/>
  <c r="N11" i="16"/>
  <c r="H11" i="16"/>
  <c r="AB10" i="16"/>
  <c r="AA10" i="16"/>
  <c r="Z10" i="16"/>
  <c r="FI10" i="16" s="1"/>
  <c r="Y10" i="16"/>
  <c r="X10" i="16"/>
  <c r="FJ10" i="16" s="1"/>
  <c r="R10" i="16"/>
  <c r="Q10" i="16"/>
  <c r="U10" i="16" s="1"/>
  <c r="N10" i="16"/>
  <c r="H10" i="16"/>
  <c r="AB9" i="16"/>
  <c r="AA9" i="16"/>
  <c r="Z9" i="16"/>
  <c r="FI9" i="16" s="1"/>
  <c r="Y9" i="16"/>
  <c r="X9" i="16"/>
  <c r="FJ9" i="16" s="1"/>
  <c r="R9" i="16"/>
  <c r="Q9" i="16"/>
  <c r="U9" i="16" s="1"/>
  <c r="N9" i="16"/>
  <c r="H9" i="16"/>
  <c r="AB8" i="16"/>
  <c r="AA8" i="16"/>
  <c r="Z8" i="16"/>
  <c r="FI8" i="16" s="1"/>
  <c r="Y8" i="16"/>
  <c r="X8" i="16"/>
  <c r="FJ8" i="16" s="1"/>
  <c r="R8" i="16"/>
  <c r="Q8" i="16"/>
  <c r="U8" i="16" s="1"/>
  <c r="N8" i="16"/>
  <c r="H8" i="16"/>
  <c r="AB7" i="16"/>
  <c r="AA7" i="16"/>
  <c r="Z7" i="16"/>
  <c r="FI7" i="16" s="1"/>
  <c r="Y7" i="16"/>
  <c r="X7" i="16"/>
  <c r="FJ7" i="16" s="1"/>
  <c r="R7" i="16"/>
  <c r="Q7" i="16"/>
  <c r="U7" i="16" s="1"/>
  <c r="N7" i="16"/>
  <c r="H7" i="16"/>
  <c r="AB6" i="16"/>
  <c r="AA6" i="16"/>
  <c r="Z6" i="16"/>
  <c r="FI6" i="16" s="1"/>
  <c r="Y6" i="16"/>
  <c r="X6" i="16"/>
  <c r="FJ6" i="16" s="1"/>
  <c r="R6" i="16"/>
  <c r="Q6" i="16"/>
  <c r="U6" i="16" s="1"/>
  <c r="N6" i="16"/>
  <c r="H6" i="16"/>
  <c r="AB5" i="16"/>
  <c r="AA5" i="16"/>
  <c r="Z5" i="16"/>
  <c r="FI5" i="16" s="1"/>
  <c r="Y5" i="16"/>
  <c r="X5" i="16"/>
  <c r="FJ5" i="16" s="1"/>
  <c r="R5" i="16"/>
  <c r="Q5" i="16"/>
  <c r="U5" i="16" s="1"/>
  <c r="N5" i="16"/>
  <c r="H5" i="16"/>
  <c r="AB4" i="16"/>
  <c r="AA4" i="16"/>
  <c r="Z4" i="16"/>
  <c r="FI4" i="16" s="1"/>
  <c r="Y4" i="16"/>
  <c r="X4" i="16"/>
  <c r="FJ4" i="16" s="1"/>
  <c r="R4" i="16"/>
  <c r="Q4" i="16"/>
  <c r="U4" i="16" s="1"/>
  <c r="N4" i="16"/>
  <c r="H4" i="16"/>
  <c r="AB3" i="16"/>
  <c r="AA3" i="16"/>
  <c r="Z3" i="16"/>
  <c r="FI3" i="16" s="1"/>
  <c r="Y3" i="16"/>
  <c r="X3" i="16"/>
  <c r="FJ3" i="16" s="1"/>
  <c r="R3" i="16"/>
  <c r="Q3" i="16"/>
  <c r="U3" i="16" s="1"/>
  <c r="N3" i="16"/>
  <c r="H3" i="16"/>
  <c r="AH536" i="15"/>
  <c r="AG536" i="15"/>
  <c r="AF536" i="15"/>
  <c r="AE536" i="15"/>
  <c r="AD536" i="15"/>
  <c r="AC536" i="15"/>
  <c r="AB536" i="15"/>
  <c r="AA536" i="15"/>
  <c r="Z536" i="15"/>
  <c r="Y536" i="15"/>
  <c r="X536" i="15"/>
  <c r="W536" i="15"/>
  <c r="V536" i="15"/>
  <c r="P536" i="15"/>
  <c r="O536" i="15"/>
  <c r="T536" i="15" s="1"/>
  <c r="N536" i="15"/>
  <c r="H536" i="15"/>
  <c r="AH535" i="15"/>
  <c r="AG535" i="15"/>
  <c r="AF535" i="15"/>
  <c r="AE535" i="15"/>
  <c r="AD535" i="15"/>
  <c r="AC535" i="15"/>
  <c r="AB535" i="15"/>
  <c r="AA535" i="15"/>
  <c r="Z535" i="15"/>
  <c r="Y535" i="15"/>
  <c r="X535" i="15"/>
  <c r="W535" i="15"/>
  <c r="V535" i="15"/>
  <c r="P535" i="15"/>
  <c r="O535" i="15"/>
  <c r="T535" i="15" s="1"/>
  <c r="N535" i="15"/>
  <c r="H535" i="15"/>
  <c r="AH534" i="15"/>
  <c r="AG534" i="15"/>
  <c r="AF534" i="15"/>
  <c r="AE534" i="15"/>
  <c r="AD534" i="15"/>
  <c r="AC534" i="15"/>
  <c r="AB534" i="15"/>
  <c r="AA534" i="15"/>
  <c r="Z534" i="15"/>
  <c r="Y534" i="15"/>
  <c r="X534" i="15"/>
  <c r="W534" i="15"/>
  <c r="V534" i="15"/>
  <c r="P534" i="15"/>
  <c r="O534" i="15"/>
  <c r="T534" i="15" s="1"/>
  <c r="N534" i="15"/>
  <c r="H534" i="15"/>
  <c r="AH533" i="15"/>
  <c r="AG533" i="15"/>
  <c r="AF533" i="15"/>
  <c r="AE533" i="15"/>
  <c r="AD533" i="15"/>
  <c r="AC533" i="15"/>
  <c r="AB533" i="15"/>
  <c r="AA533" i="15"/>
  <c r="Z533" i="15"/>
  <c r="Y533" i="15"/>
  <c r="X533" i="15"/>
  <c r="W533" i="15"/>
  <c r="V533" i="15"/>
  <c r="P533" i="15"/>
  <c r="O533" i="15"/>
  <c r="T533" i="15" s="1"/>
  <c r="N533" i="15"/>
  <c r="H533" i="15"/>
  <c r="AH532" i="15"/>
  <c r="AG532" i="15"/>
  <c r="AF532" i="15"/>
  <c r="AE532" i="15"/>
  <c r="AD532" i="15"/>
  <c r="AC532" i="15"/>
  <c r="AB532" i="15"/>
  <c r="AA532" i="15"/>
  <c r="Z532" i="15"/>
  <c r="Y532" i="15"/>
  <c r="X532" i="15"/>
  <c r="W532" i="15"/>
  <c r="V532" i="15"/>
  <c r="P532" i="15"/>
  <c r="O532" i="15"/>
  <c r="T532" i="15" s="1"/>
  <c r="N532" i="15"/>
  <c r="H532" i="15"/>
  <c r="AH531" i="15"/>
  <c r="AG531" i="15"/>
  <c r="AF531" i="15"/>
  <c r="AE531" i="15"/>
  <c r="AD531" i="15"/>
  <c r="AC531" i="15"/>
  <c r="AB531" i="15"/>
  <c r="AA531" i="15"/>
  <c r="Z531" i="15"/>
  <c r="Y531" i="15"/>
  <c r="X531" i="15"/>
  <c r="W531" i="15"/>
  <c r="V531" i="15"/>
  <c r="P531" i="15"/>
  <c r="O531" i="15"/>
  <c r="T531" i="15" s="1"/>
  <c r="N531" i="15"/>
  <c r="H531" i="15"/>
  <c r="AH530" i="15"/>
  <c r="AG530" i="15"/>
  <c r="AF530" i="15"/>
  <c r="AE530" i="15"/>
  <c r="AD530" i="15"/>
  <c r="AC530" i="15"/>
  <c r="AB530" i="15"/>
  <c r="AA530" i="15"/>
  <c r="Z530" i="15"/>
  <c r="Y530" i="15"/>
  <c r="X530" i="15"/>
  <c r="W530" i="15"/>
  <c r="V530" i="15"/>
  <c r="P530" i="15"/>
  <c r="O530" i="15"/>
  <c r="N530" i="15"/>
  <c r="H530" i="15"/>
  <c r="AH529" i="15"/>
  <c r="AG529" i="15"/>
  <c r="AF529" i="15"/>
  <c r="AE529" i="15"/>
  <c r="AD529" i="15"/>
  <c r="AC529" i="15"/>
  <c r="AB529" i="15"/>
  <c r="AA529" i="15"/>
  <c r="Z529" i="15"/>
  <c r="Y529" i="15"/>
  <c r="X529" i="15"/>
  <c r="W529" i="15"/>
  <c r="V529" i="15"/>
  <c r="P529" i="15"/>
  <c r="O529" i="15"/>
  <c r="N529" i="15"/>
  <c r="H529" i="15"/>
  <c r="BP529" i="15" s="1"/>
  <c r="BQ529" i="15" s="1"/>
  <c r="AH528" i="15"/>
  <c r="AG528" i="15"/>
  <c r="AF528" i="15"/>
  <c r="AE528" i="15"/>
  <c r="AD528" i="15"/>
  <c r="AC528" i="15"/>
  <c r="AB528" i="15"/>
  <c r="AA528" i="15"/>
  <c r="Z528" i="15"/>
  <c r="Y528" i="15"/>
  <c r="X528" i="15"/>
  <c r="W528" i="15"/>
  <c r="V528" i="15"/>
  <c r="P528" i="15"/>
  <c r="O528" i="15"/>
  <c r="N528" i="15"/>
  <c r="H528" i="15"/>
  <c r="AH527" i="15"/>
  <c r="AG527" i="15"/>
  <c r="AF527" i="15"/>
  <c r="AE527" i="15"/>
  <c r="AD527" i="15"/>
  <c r="AC527" i="15"/>
  <c r="AB527" i="15"/>
  <c r="AA527" i="15"/>
  <c r="Z527" i="15"/>
  <c r="Y527" i="15"/>
  <c r="X527" i="15"/>
  <c r="W527" i="15"/>
  <c r="V527" i="15"/>
  <c r="P527" i="15"/>
  <c r="O527" i="15"/>
  <c r="S527" i="15" s="1"/>
  <c r="N527" i="15"/>
  <c r="H527" i="15"/>
  <c r="AH526" i="15"/>
  <c r="AG526" i="15"/>
  <c r="AF526" i="15"/>
  <c r="AE526" i="15"/>
  <c r="AD526" i="15"/>
  <c r="AC526" i="15"/>
  <c r="AB526" i="15"/>
  <c r="AA526" i="15"/>
  <c r="Z526" i="15"/>
  <c r="Y526" i="15"/>
  <c r="X526" i="15"/>
  <c r="W526" i="15"/>
  <c r="V526" i="15"/>
  <c r="P526" i="15"/>
  <c r="O526" i="15"/>
  <c r="N526" i="15"/>
  <c r="H526" i="15"/>
  <c r="AH525" i="15"/>
  <c r="AG525" i="15"/>
  <c r="AF525" i="15"/>
  <c r="AE525" i="15"/>
  <c r="AD525" i="15"/>
  <c r="AC525" i="15"/>
  <c r="AB525" i="15"/>
  <c r="AA525" i="15"/>
  <c r="Z525" i="15"/>
  <c r="Y525" i="15"/>
  <c r="X525" i="15"/>
  <c r="W525" i="15"/>
  <c r="V525" i="15"/>
  <c r="P525" i="15"/>
  <c r="O525" i="15"/>
  <c r="S525" i="15" s="1"/>
  <c r="N525" i="15"/>
  <c r="H525" i="15"/>
  <c r="AH524" i="15"/>
  <c r="AG524" i="15"/>
  <c r="AF524" i="15"/>
  <c r="AE524" i="15"/>
  <c r="AD524" i="15"/>
  <c r="AC524" i="15"/>
  <c r="AB524" i="15"/>
  <c r="AA524" i="15"/>
  <c r="Z524" i="15"/>
  <c r="Y524" i="15"/>
  <c r="X524" i="15"/>
  <c r="W524" i="15"/>
  <c r="V524" i="15"/>
  <c r="P524" i="15"/>
  <c r="O524" i="15"/>
  <c r="S524" i="15" s="1"/>
  <c r="N524" i="15"/>
  <c r="H524" i="15"/>
  <c r="AH523" i="15"/>
  <c r="AG523" i="15"/>
  <c r="AF523" i="15"/>
  <c r="AE523" i="15"/>
  <c r="AD523" i="15"/>
  <c r="AC523" i="15"/>
  <c r="AB523" i="15"/>
  <c r="AA523" i="15"/>
  <c r="Z523" i="15"/>
  <c r="Y523" i="15"/>
  <c r="X523" i="15"/>
  <c r="W523" i="15"/>
  <c r="V523" i="15"/>
  <c r="P523" i="15"/>
  <c r="O523" i="15"/>
  <c r="S523" i="15" s="1"/>
  <c r="N523" i="15"/>
  <c r="H523" i="15"/>
  <c r="AH522" i="15"/>
  <c r="AG522" i="15"/>
  <c r="AF522" i="15"/>
  <c r="AE522" i="15"/>
  <c r="AD522" i="15"/>
  <c r="AC522" i="15"/>
  <c r="AB522" i="15"/>
  <c r="AA522" i="15"/>
  <c r="Z522" i="15"/>
  <c r="Y522" i="15"/>
  <c r="X522" i="15"/>
  <c r="W522" i="15"/>
  <c r="V522" i="15"/>
  <c r="P522" i="15"/>
  <c r="O522" i="15"/>
  <c r="S522" i="15" s="1"/>
  <c r="N522" i="15"/>
  <c r="H522" i="15"/>
  <c r="AH521" i="15"/>
  <c r="AG521" i="15"/>
  <c r="AF521" i="15"/>
  <c r="AE521" i="15"/>
  <c r="AD521" i="15"/>
  <c r="AC521" i="15"/>
  <c r="AB521" i="15"/>
  <c r="AA521" i="15"/>
  <c r="Z521" i="15"/>
  <c r="Y521" i="15"/>
  <c r="X521" i="15"/>
  <c r="W521" i="15"/>
  <c r="V521" i="15"/>
  <c r="P521" i="15"/>
  <c r="O521" i="15"/>
  <c r="N521" i="15"/>
  <c r="H521" i="15"/>
  <c r="AH520" i="15"/>
  <c r="AG520" i="15"/>
  <c r="AF520" i="15"/>
  <c r="AE520" i="15"/>
  <c r="AD520" i="15"/>
  <c r="AC520" i="15"/>
  <c r="AB520" i="15"/>
  <c r="AA520" i="15"/>
  <c r="Z520" i="15"/>
  <c r="Y520" i="15"/>
  <c r="X520" i="15"/>
  <c r="W520" i="15"/>
  <c r="V520" i="15"/>
  <c r="P520" i="15"/>
  <c r="O520" i="15"/>
  <c r="S520" i="15" s="1"/>
  <c r="N520" i="15"/>
  <c r="H520" i="15"/>
  <c r="AH519" i="15"/>
  <c r="AG519" i="15"/>
  <c r="AF519" i="15"/>
  <c r="AE519" i="15"/>
  <c r="AD519" i="15"/>
  <c r="AC519" i="15"/>
  <c r="AB519" i="15"/>
  <c r="AA519" i="15"/>
  <c r="Z519" i="15"/>
  <c r="Y519" i="15"/>
  <c r="X519" i="15"/>
  <c r="W519" i="15"/>
  <c r="V519" i="15"/>
  <c r="P519" i="15"/>
  <c r="O519" i="15"/>
  <c r="N519" i="15"/>
  <c r="H519" i="15"/>
  <c r="AH518" i="15"/>
  <c r="AG518" i="15"/>
  <c r="AF518" i="15"/>
  <c r="AE518" i="15"/>
  <c r="AD518" i="15"/>
  <c r="AC518" i="15"/>
  <c r="AB518" i="15"/>
  <c r="AA518" i="15"/>
  <c r="Z518" i="15"/>
  <c r="Y518" i="15"/>
  <c r="X518" i="15"/>
  <c r="W518" i="15"/>
  <c r="V518" i="15"/>
  <c r="P518" i="15"/>
  <c r="O518" i="15"/>
  <c r="S518" i="15" s="1"/>
  <c r="N518" i="15"/>
  <c r="H518" i="15"/>
  <c r="AH517" i="15"/>
  <c r="AG517" i="15"/>
  <c r="AF517" i="15"/>
  <c r="AE517" i="15"/>
  <c r="AD517" i="15"/>
  <c r="AC517" i="15"/>
  <c r="AB517" i="15"/>
  <c r="AA517" i="15"/>
  <c r="Z517" i="15"/>
  <c r="Y517" i="15"/>
  <c r="X517" i="15"/>
  <c r="W517" i="15"/>
  <c r="V517" i="15"/>
  <c r="P517" i="15"/>
  <c r="O517" i="15"/>
  <c r="S517" i="15" s="1"/>
  <c r="N517" i="15"/>
  <c r="H517" i="15"/>
  <c r="AH516" i="15"/>
  <c r="AG516" i="15"/>
  <c r="AF516" i="15"/>
  <c r="AE516" i="15"/>
  <c r="AD516" i="15"/>
  <c r="AC516" i="15"/>
  <c r="AB516" i="15"/>
  <c r="AA516" i="15"/>
  <c r="Z516" i="15"/>
  <c r="Y516" i="15"/>
  <c r="X516" i="15"/>
  <c r="W516" i="15"/>
  <c r="V516" i="15"/>
  <c r="P516" i="15"/>
  <c r="O516" i="15"/>
  <c r="S516" i="15" s="1"/>
  <c r="N516" i="15"/>
  <c r="H516" i="15"/>
  <c r="AH515" i="15"/>
  <c r="AG515" i="15"/>
  <c r="AF515" i="15"/>
  <c r="AE515" i="15"/>
  <c r="AD515" i="15"/>
  <c r="AC515" i="15"/>
  <c r="AB515" i="15"/>
  <c r="AA515" i="15"/>
  <c r="Z515" i="15"/>
  <c r="Y515" i="15"/>
  <c r="X515" i="15"/>
  <c r="W515" i="15"/>
  <c r="V515" i="15"/>
  <c r="P515" i="15"/>
  <c r="O515" i="15"/>
  <c r="N515" i="15"/>
  <c r="H515" i="15"/>
  <c r="AH514" i="15"/>
  <c r="AG514" i="15"/>
  <c r="AF514" i="15"/>
  <c r="AE514" i="15"/>
  <c r="AD514" i="15"/>
  <c r="AC514" i="15"/>
  <c r="AB514" i="15"/>
  <c r="AA514" i="15"/>
  <c r="Z514" i="15"/>
  <c r="Y514" i="15"/>
  <c r="X514" i="15"/>
  <c r="W514" i="15"/>
  <c r="V514" i="15"/>
  <c r="P514" i="15"/>
  <c r="O514" i="15"/>
  <c r="U514" i="15" s="1"/>
  <c r="N514" i="15"/>
  <c r="H514" i="15"/>
  <c r="AH513" i="15"/>
  <c r="AG513" i="15"/>
  <c r="AF513" i="15"/>
  <c r="AE513" i="15"/>
  <c r="AD513" i="15"/>
  <c r="AC513" i="15"/>
  <c r="AB513" i="15"/>
  <c r="AA513" i="15"/>
  <c r="Z513" i="15"/>
  <c r="Y513" i="15"/>
  <c r="X513" i="15"/>
  <c r="W513" i="15"/>
  <c r="V513" i="15"/>
  <c r="P513" i="15"/>
  <c r="O513" i="15"/>
  <c r="U513" i="15" s="1"/>
  <c r="N513" i="15"/>
  <c r="H513" i="15"/>
  <c r="AH512" i="15"/>
  <c r="AG512" i="15"/>
  <c r="AF512" i="15"/>
  <c r="AE512" i="15"/>
  <c r="AD512" i="15"/>
  <c r="AC512" i="15"/>
  <c r="AB512" i="15"/>
  <c r="AA512" i="15"/>
  <c r="Z512" i="15"/>
  <c r="Y512" i="15"/>
  <c r="X512" i="15"/>
  <c r="W512" i="15"/>
  <c r="V512" i="15"/>
  <c r="P512" i="15"/>
  <c r="O512" i="15"/>
  <c r="S512" i="15" s="1"/>
  <c r="N512" i="15"/>
  <c r="H512" i="15"/>
  <c r="AH511" i="15"/>
  <c r="AG511" i="15"/>
  <c r="AF511" i="15"/>
  <c r="AE511" i="15"/>
  <c r="AD511" i="15"/>
  <c r="AC511" i="15"/>
  <c r="AB511" i="15"/>
  <c r="AA511" i="15"/>
  <c r="Z511" i="15"/>
  <c r="Y511" i="15"/>
  <c r="X511" i="15"/>
  <c r="W511" i="15"/>
  <c r="V511" i="15"/>
  <c r="P511" i="15"/>
  <c r="O511" i="15"/>
  <c r="S511" i="15" s="1"/>
  <c r="N511" i="15"/>
  <c r="H511" i="15"/>
  <c r="AH510" i="15"/>
  <c r="AG510" i="15"/>
  <c r="AF510" i="15"/>
  <c r="AE510" i="15"/>
  <c r="AD510" i="15"/>
  <c r="AC510" i="15"/>
  <c r="AB510" i="15"/>
  <c r="AA510" i="15"/>
  <c r="Z510" i="15"/>
  <c r="Y510" i="15"/>
  <c r="X510" i="15"/>
  <c r="W510" i="15"/>
  <c r="V510" i="15"/>
  <c r="P510" i="15"/>
  <c r="O510" i="15"/>
  <c r="N510" i="15"/>
  <c r="H510" i="15"/>
  <c r="BN510" i="15" s="1"/>
  <c r="AH509" i="15"/>
  <c r="AG509" i="15"/>
  <c r="AF509" i="15"/>
  <c r="AE509" i="15"/>
  <c r="AD509" i="15"/>
  <c r="AC509" i="15"/>
  <c r="AB509" i="15"/>
  <c r="AA509" i="15"/>
  <c r="Z509" i="15"/>
  <c r="Y509" i="15"/>
  <c r="X509" i="15"/>
  <c r="W509" i="15"/>
  <c r="V509" i="15"/>
  <c r="P509" i="15"/>
  <c r="O509" i="15"/>
  <c r="S509" i="15" s="1"/>
  <c r="N509" i="15"/>
  <c r="H509" i="15"/>
  <c r="AH508" i="15"/>
  <c r="AG508" i="15"/>
  <c r="AF508" i="15"/>
  <c r="AE508" i="15"/>
  <c r="AD508" i="15"/>
  <c r="AC508" i="15"/>
  <c r="AB508" i="15"/>
  <c r="AA508" i="15"/>
  <c r="Z508" i="15"/>
  <c r="Y508" i="15"/>
  <c r="X508" i="15"/>
  <c r="W508" i="15"/>
  <c r="V508" i="15"/>
  <c r="P508" i="15"/>
  <c r="O508" i="15"/>
  <c r="S508" i="15" s="1"/>
  <c r="N508" i="15"/>
  <c r="H508" i="15"/>
  <c r="AH507" i="15"/>
  <c r="AG507" i="15"/>
  <c r="AF507" i="15"/>
  <c r="AE507" i="15"/>
  <c r="AD507" i="15"/>
  <c r="AC507" i="15"/>
  <c r="AB507" i="15"/>
  <c r="AA507" i="15"/>
  <c r="Z507" i="15"/>
  <c r="Y507" i="15"/>
  <c r="X507" i="15"/>
  <c r="W507" i="15"/>
  <c r="V507" i="15"/>
  <c r="P507" i="15"/>
  <c r="O507" i="15"/>
  <c r="S507" i="15" s="1"/>
  <c r="N507" i="15"/>
  <c r="H507" i="15"/>
  <c r="AH506" i="15"/>
  <c r="AG506" i="15"/>
  <c r="AF506" i="15"/>
  <c r="AE506" i="15"/>
  <c r="AD506" i="15"/>
  <c r="AC506" i="15"/>
  <c r="AB506" i="15"/>
  <c r="AA506" i="15"/>
  <c r="Z506" i="15"/>
  <c r="Y506" i="15"/>
  <c r="X506" i="15"/>
  <c r="W506" i="15"/>
  <c r="V506" i="15"/>
  <c r="P506" i="15"/>
  <c r="O506" i="15"/>
  <c r="T506" i="15" s="1"/>
  <c r="N506" i="15"/>
  <c r="H506" i="15"/>
  <c r="BN506" i="15" s="1"/>
  <c r="AH505" i="15"/>
  <c r="AG505" i="15"/>
  <c r="AF505" i="15"/>
  <c r="AE505" i="15"/>
  <c r="AD505" i="15"/>
  <c r="AC505" i="15"/>
  <c r="AB505" i="15"/>
  <c r="AA505" i="15"/>
  <c r="Z505" i="15"/>
  <c r="Y505" i="15"/>
  <c r="X505" i="15"/>
  <c r="W505" i="15"/>
  <c r="V505" i="15"/>
  <c r="P505" i="15"/>
  <c r="O505" i="15"/>
  <c r="S505" i="15" s="1"/>
  <c r="N505" i="15"/>
  <c r="H505" i="15"/>
  <c r="AH504" i="15"/>
  <c r="AG504" i="15"/>
  <c r="AF504" i="15"/>
  <c r="AE504" i="15"/>
  <c r="AD504" i="15"/>
  <c r="AC504" i="15"/>
  <c r="AB504" i="15"/>
  <c r="AA504" i="15"/>
  <c r="Z504" i="15"/>
  <c r="Y504" i="15"/>
  <c r="X504" i="15"/>
  <c r="W504" i="15"/>
  <c r="V504" i="15"/>
  <c r="P504" i="15"/>
  <c r="O504" i="15"/>
  <c r="N504" i="15"/>
  <c r="H504" i="15"/>
  <c r="AH503" i="15"/>
  <c r="AG503" i="15"/>
  <c r="AF503" i="15"/>
  <c r="AE503" i="15"/>
  <c r="AD503" i="15"/>
  <c r="AC503" i="15"/>
  <c r="AB503" i="15"/>
  <c r="AA503" i="15"/>
  <c r="Z503" i="15"/>
  <c r="Y503" i="15"/>
  <c r="X503" i="15"/>
  <c r="W503" i="15"/>
  <c r="V503" i="15"/>
  <c r="P503" i="15"/>
  <c r="O503" i="15"/>
  <c r="N503" i="15"/>
  <c r="H503" i="15"/>
  <c r="AH502" i="15"/>
  <c r="AG502" i="15"/>
  <c r="AF502" i="15"/>
  <c r="AE502" i="15"/>
  <c r="AD502" i="15"/>
  <c r="AC502" i="15"/>
  <c r="AB502" i="15"/>
  <c r="AA502" i="15"/>
  <c r="Z502" i="15"/>
  <c r="Y502" i="15"/>
  <c r="X502" i="15"/>
  <c r="W502" i="15"/>
  <c r="V502" i="15"/>
  <c r="P502" i="15"/>
  <c r="O502" i="15"/>
  <c r="Q502" i="15" s="1"/>
  <c r="N502" i="15"/>
  <c r="H502" i="15"/>
  <c r="BN502" i="15" s="1"/>
  <c r="AH501" i="15"/>
  <c r="AG501" i="15"/>
  <c r="AF501" i="15"/>
  <c r="AE501" i="15"/>
  <c r="AD501" i="15"/>
  <c r="AC501" i="15"/>
  <c r="AB501" i="15"/>
  <c r="AA501" i="15"/>
  <c r="Z501" i="15"/>
  <c r="Y501" i="15"/>
  <c r="X501" i="15"/>
  <c r="W501" i="15"/>
  <c r="V501" i="15"/>
  <c r="P501" i="15"/>
  <c r="O501" i="15"/>
  <c r="S501" i="15" s="1"/>
  <c r="N501" i="15"/>
  <c r="H501" i="15"/>
  <c r="AH500" i="15"/>
  <c r="AG500" i="15"/>
  <c r="AF500" i="15"/>
  <c r="AE500" i="15"/>
  <c r="AD500" i="15"/>
  <c r="AC500" i="15"/>
  <c r="AB500" i="15"/>
  <c r="AA500" i="15"/>
  <c r="Z500" i="15"/>
  <c r="Y500" i="15"/>
  <c r="X500" i="15"/>
  <c r="W500" i="15"/>
  <c r="V500" i="15"/>
  <c r="P500" i="15"/>
  <c r="O500" i="15"/>
  <c r="U500" i="15" s="1"/>
  <c r="N500" i="15"/>
  <c r="H500" i="15"/>
  <c r="AH499" i="15"/>
  <c r="AG499" i="15"/>
  <c r="AF499" i="15"/>
  <c r="AE499" i="15"/>
  <c r="AD499" i="15"/>
  <c r="AC499" i="15"/>
  <c r="AB499" i="15"/>
  <c r="AA499" i="15"/>
  <c r="Z499" i="15"/>
  <c r="Y499" i="15"/>
  <c r="X499" i="15"/>
  <c r="W499" i="15"/>
  <c r="V499" i="15"/>
  <c r="P499" i="15"/>
  <c r="O499" i="15"/>
  <c r="N499" i="15"/>
  <c r="H499" i="15"/>
  <c r="AH498" i="15"/>
  <c r="AG498" i="15"/>
  <c r="AF498" i="15"/>
  <c r="AE498" i="15"/>
  <c r="AD498" i="15"/>
  <c r="AC498" i="15"/>
  <c r="AB498" i="15"/>
  <c r="AA498" i="15"/>
  <c r="Z498" i="15"/>
  <c r="Y498" i="15"/>
  <c r="X498" i="15"/>
  <c r="W498" i="15"/>
  <c r="V498" i="15"/>
  <c r="P498" i="15"/>
  <c r="O498" i="15"/>
  <c r="N498" i="15"/>
  <c r="H498" i="15"/>
  <c r="BN498" i="15" s="1"/>
  <c r="AH497" i="15"/>
  <c r="AG497" i="15"/>
  <c r="AF497" i="15"/>
  <c r="AE497" i="15"/>
  <c r="AD497" i="15"/>
  <c r="AC497" i="15"/>
  <c r="AB497" i="15"/>
  <c r="AA497" i="15"/>
  <c r="Z497" i="15"/>
  <c r="Y497" i="15"/>
  <c r="X497" i="15"/>
  <c r="W497" i="15"/>
  <c r="V497" i="15"/>
  <c r="P497" i="15"/>
  <c r="O497" i="15"/>
  <c r="N497" i="15"/>
  <c r="H497" i="15"/>
  <c r="AH496" i="15"/>
  <c r="AG496" i="15"/>
  <c r="AF496" i="15"/>
  <c r="AE496" i="15"/>
  <c r="AD496" i="15"/>
  <c r="AC496" i="15"/>
  <c r="AB496" i="15"/>
  <c r="AA496" i="15"/>
  <c r="Z496" i="15"/>
  <c r="Y496" i="15"/>
  <c r="X496" i="15"/>
  <c r="W496" i="15"/>
  <c r="V496" i="15"/>
  <c r="P496" i="15"/>
  <c r="O496" i="15"/>
  <c r="U496" i="15" s="1"/>
  <c r="N496" i="15"/>
  <c r="H496" i="15"/>
  <c r="AH495" i="15"/>
  <c r="AG495" i="15"/>
  <c r="AF495" i="15"/>
  <c r="AE495" i="15"/>
  <c r="AD495" i="15"/>
  <c r="AC495" i="15"/>
  <c r="AB495" i="15"/>
  <c r="AA495" i="15"/>
  <c r="Z495" i="15"/>
  <c r="Y495" i="15"/>
  <c r="X495" i="15"/>
  <c r="W495" i="15"/>
  <c r="V495" i="15"/>
  <c r="P495" i="15"/>
  <c r="O495" i="15"/>
  <c r="U495" i="15" s="1"/>
  <c r="N495" i="15"/>
  <c r="H495" i="15"/>
  <c r="AH494" i="15"/>
  <c r="AG494" i="15"/>
  <c r="AF494" i="15"/>
  <c r="AE494" i="15"/>
  <c r="AD494" i="15"/>
  <c r="AC494" i="15"/>
  <c r="AB494" i="15"/>
  <c r="AA494" i="15"/>
  <c r="Z494" i="15"/>
  <c r="Y494" i="15"/>
  <c r="X494" i="15"/>
  <c r="W494" i="15"/>
  <c r="V494" i="15"/>
  <c r="P494" i="15"/>
  <c r="O494" i="15"/>
  <c r="N494" i="15"/>
  <c r="H494" i="15"/>
  <c r="AH493" i="15"/>
  <c r="AG493" i="15"/>
  <c r="AF493" i="15"/>
  <c r="AE493" i="15"/>
  <c r="AD493" i="15"/>
  <c r="AC493" i="15"/>
  <c r="AB493" i="15"/>
  <c r="AA493" i="15"/>
  <c r="Z493" i="15"/>
  <c r="Y493" i="15"/>
  <c r="X493" i="15"/>
  <c r="W493" i="15"/>
  <c r="V493" i="15"/>
  <c r="P493" i="15"/>
  <c r="O493" i="15"/>
  <c r="N493" i="15"/>
  <c r="H493" i="15"/>
  <c r="BN493" i="15" s="1"/>
  <c r="AH492" i="15"/>
  <c r="AG492" i="15"/>
  <c r="AF492" i="15"/>
  <c r="AE492" i="15"/>
  <c r="AD492" i="15"/>
  <c r="AC492" i="15"/>
  <c r="AB492" i="15"/>
  <c r="AA492" i="15"/>
  <c r="Z492" i="15"/>
  <c r="Y492" i="15"/>
  <c r="X492" i="15"/>
  <c r="W492" i="15"/>
  <c r="V492" i="15"/>
  <c r="P492" i="15"/>
  <c r="O492" i="15"/>
  <c r="N492" i="15"/>
  <c r="H492" i="15"/>
  <c r="BP492" i="15" s="1"/>
  <c r="BQ492" i="15" s="1"/>
  <c r="AH491" i="15"/>
  <c r="AG491" i="15"/>
  <c r="AF491" i="15"/>
  <c r="AE491" i="15"/>
  <c r="AD491" i="15"/>
  <c r="AC491" i="15"/>
  <c r="AB491" i="15"/>
  <c r="AA491" i="15"/>
  <c r="Z491" i="15"/>
  <c r="Y491" i="15"/>
  <c r="X491" i="15"/>
  <c r="W491" i="15"/>
  <c r="V491" i="15"/>
  <c r="P491" i="15"/>
  <c r="O491" i="15"/>
  <c r="S491" i="15" s="1"/>
  <c r="N491" i="15"/>
  <c r="H491" i="15"/>
  <c r="AH490" i="15"/>
  <c r="AG490" i="15"/>
  <c r="AF490" i="15"/>
  <c r="AE490" i="15"/>
  <c r="AD490" i="15"/>
  <c r="AC490" i="15"/>
  <c r="AB490" i="15"/>
  <c r="AA490" i="15"/>
  <c r="Z490" i="15"/>
  <c r="Y490" i="15"/>
  <c r="X490" i="15"/>
  <c r="W490" i="15"/>
  <c r="V490" i="15"/>
  <c r="P490" i="15"/>
  <c r="O490" i="15"/>
  <c r="R490" i="15" s="1"/>
  <c r="N490" i="15"/>
  <c r="H490" i="15"/>
  <c r="AH489" i="15"/>
  <c r="AG489" i="15"/>
  <c r="AF489" i="15"/>
  <c r="AE489" i="15"/>
  <c r="AD489" i="15"/>
  <c r="AC489" i="15"/>
  <c r="AB489" i="15"/>
  <c r="AA489" i="15"/>
  <c r="Z489" i="15"/>
  <c r="Y489" i="15"/>
  <c r="X489" i="15"/>
  <c r="W489" i="15"/>
  <c r="V489" i="15"/>
  <c r="P489" i="15"/>
  <c r="O489" i="15"/>
  <c r="N489" i="15"/>
  <c r="H489" i="15"/>
  <c r="BP489" i="15" s="1"/>
  <c r="BQ489" i="15" s="1"/>
  <c r="AH488" i="15"/>
  <c r="AG488" i="15"/>
  <c r="AF488" i="15"/>
  <c r="AE488" i="15"/>
  <c r="AD488" i="15"/>
  <c r="AC488" i="15"/>
  <c r="AB488" i="15"/>
  <c r="AA488" i="15"/>
  <c r="Z488" i="15"/>
  <c r="Y488" i="15"/>
  <c r="X488" i="15"/>
  <c r="W488" i="15"/>
  <c r="V488" i="15"/>
  <c r="P488" i="15"/>
  <c r="O488" i="15"/>
  <c r="R488" i="15" s="1"/>
  <c r="N488" i="15"/>
  <c r="H488" i="15"/>
  <c r="BP488" i="15" s="1"/>
  <c r="BQ488" i="15" s="1"/>
  <c r="AH487" i="15"/>
  <c r="AG487" i="15"/>
  <c r="AF487" i="15"/>
  <c r="AE487" i="15"/>
  <c r="AD487" i="15"/>
  <c r="AC487" i="15"/>
  <c r="AB487" i="15"/>
  <c r="AA487" i="15"/>
  <c r="Z487" i="15"/>
  <c r="Y487" i="15"/>
  <c r="X487" i="15"/>
  <c r="W487" i="15"/>
  <c r="V487" i="15"/>
  <c r="P487" i="15"/>
  <c r="O487" i="15"/>
  <c r="S487" i="15" s="1"/>
  <c r="N487" i="15"/>
  <c r="H487" i="15"/>
  <c r="AH486" i="15"/>
  <c r="AG486" i="15"/>
  <c r="AF486" i="15"/>
  <c r="AE486" i="15"/>
  <c r="AD486" i="15"/>
  <c r="AC486" i="15"/>
  <c r="AB486" i="15"/>
  <c r="AA486" i="15"/>
  <c r="Z486" i="15"/>
  <c r="Y486" i="15"/>
  <c r="X486" i="15"/>
  <c r="W486" i="15"/>
  <c r="V486" i="15"/>
  <c r="P486" i="15"/>
  <c r="O486" i="15"/>
  <c r="N486" i="15"/>
  <c r="H486" i="15"/>
  <c r="AH485" i="15"/>
  <c r="AG485" i="15"/>
  <c r="AF485" i="15"/>
  <c r="AE485" i="15"/>
  <c r="AD485" i="15"/>
  <c r="AC485" i="15"/>
  <c r="AB485" i="15"/>
  <c r="AA485" i="15"/>
  <c r="Z485" i="15"/>
  <c r="Y485" i="15"/>
  <c r="X485" i="15"/>
  <c r="W485" i="15"/>
  <c r="V485" i="15"/>
  <c r="P485" i="15"/>
  <c r="O485" i="15"/>
  <c r="N485" i="15"/>
  <c r="H485" i="15"/>
  <c r="BP485" i="15" s="1"/>
  <c r="BQ485" i="15" s="1"/>
  <c r="AH484" i="15"/>
  <c r="AG484" i="15"/>
  <c r="AF484" i="15"/>
  <c r="AE484" i="15"/>
  <c r="AD484" i="15"/>
  <c r="AC484" i="15"/>
  <c r="AB484" i="15"/>
  <c r="AA484" i="15"/>
  <c r="Z484" i="15"/>
  <c r="Y484" i="15"/>
  <c r="X484" i="15"/>
  <c r="W484" i="15"/>
  <c r="V484" i="15"/>
  <c r="P484" i="15"/>
  <c r="O484" i="15"/>
  <c r="S484" i="15" s="1"/>
  <c r="N484" i="15"/>
  <c r="H484" i="15"/>
  <c r="AH483" i="15"/>
  <c r="AG483" i="15"/>
  <c r="AF483" i="15"/>
  <c r="AE483" i="15"/>
  <c r="AD483" i="15"/>
  <c r="AC483" i="15"/>
  <c r="AB483" i="15"/>
  <c r="AA483" i="15"/>
  <c r="Z483" i="15"/>
  <c r="Y483" i="15"/>
  <c r="X483" i="15"/>
  <c r="W483" i="15"/>
  <c r="V483" i="15"/>
  <c r="P483" i="15"/>
  <c r="O483" i="15"/>
  <c r="N483" i="15"/>
  <c r="H483" i="15"/>
  <c r="AH482" i="15"/>
  <c r="AG482" i="15"/>
  <c r="AF482" i="15"/>
  <c r="AE482" i="15"/>
  <c r="AD482" i="15"/>
  <c r="AC482" i="15"/>
  <c r="AB482" i="15"/>
  <c r="AA482" i="15"/>
  <c r="Z482" i="15"/>
  <c r="Y482" i="15"/>
  <c r="X482" i="15"/>
  <c r="W482" i="15"/>
  <c r="V482" i="15"/>
  <c r="P482" i="15"/>
  <c r="O482" i="15"/>
  <c r="S482" i="15" s="1"/>
  <c r="N482" i="15"/>
  <c r="H482" i="15"/>
  <c r="BN482" i="15" s="1"/>
  <c r="AH481" i="15"/>
  <c r="AG481" i="15"/>
  <c r="AF481" i="15"/>
  <c r="AE481" i="15"/>
  <c r="AD481" i="15"/>
  <c r="AC481" i="15"/>
  <c r="AB481" i="15"/>
  <c r="AA481" i="15"/>
  <c r="Z481" i="15"/>
  <c r="Y481" i="15"/>
  <c r="X481" i="15"/>
  <c r="W481" i="15"/>
  <c r="V481" i="15"/>
  <c r="P481" i="15"/>
  <c r="O481" i="15"/>
  <c r="S481" i="15" s="1"/>
  <c r="N481" i="15"/>
  <c r="H481" i="15"/>
  <c r="AH480" i="15"/>
  <c r="AG480" i="15"/>
  <c r="AF480" i="15"/>
  <c r="AE480" i="15"/>
  <c r="AD480" i="15"/>
  <c r="AC480" i="15"/>
  <c r="AB480" i="15"/>
  <c r="AA480" i="15"/>
  <c r="Z480" i="15"/>
  <c r="Y480" i="15"/>
  <c r="X480" i="15"/>
  <c r="W480" i="15"/>
  <c r="V480" i="15"/>
  <c r="P480" i="15"/>
  <c r="O480" i="15"/>
  <c r="U480" i="15" s="1"/>
  <c r="N480" i="15"/>
  <c r="H480" i="15"/>
  <c r="BP480" i="15" s="1"/>
  <c r="BQ480" i="15" s="1"/>
  <c r="AH479" i="15"/>
  <c r="AG479" i="15"/>
  <c r="AF479" i="15"/>
  <c r="AE479" i="15"/>
  <c r="AD479" i="15"/>
  <c r="AC479" i="15"/>
  <c r="AB479" i="15"/>
  <c r="AA479" i="15"/>
  <c r="Z479" i="15"/>
  <c r="Y479" i="15"/>
  <c r="X479" i="15"/>
  <c r="W479" i="15"/>
  <c r="V479" i="15"/>
  <c r="P479" i="15"/>
  <c r="O479" i="15"/>
  <c r="R479" i="15" s="1"/>
  <c r="N479" i="15"/>
  <c r="H479" i="15"/>
  <c r="AH478" i="15"/>
  <c r="AG478" i="15"/>
  <c r="AF478" i="15"/>
  <c r="AE478" i="15"/>
  <c r="AD478" i="15"/>
  <c r="AC478" i="15"/>
  <c r="AB478" i="15"/>
  <c r="AA478" i="15"/>
  <c r="Z478" i="15"/>
  <c r="Y478" i="15"/>
  <c r="X478" i="15"/>
  <c r="W478" i="15"/>
  <c r="V478" i="15"/>
  <c r="P478" i="15"/>
  <c r="O478" i="15"/>
  <c r="S478" i="15" s="1"/>
  <c r="N478" i="15"/>
  <c r="H478" i="15"/>
  <c r="BP478" i="15" s="1"/>
  <c r="BQ478" i="15" s="1"/>
  <c r="AH477" i="15"/>
  <c r="AG477" i="15"/>
  <c r="AF477" i="15"/>
  <c r="AE477" i="15"/>
  <c r="AD477" i="15"/>
  <c r="AC477" i="15"/>
  <c r="AB477" i="15"/>
  <c r="AA477" i="15"/>
  <c r="Z477" i="15"/>
  <c r="Y477" i="15"/>
  <c r="X477" i="15"/>
  <c r="W477" i="15"/>
  <c r="V477" i="15"/>
  <c r="P477" i="15"/>
  <c r="O477" i="15"/>
  <c r="N477" i="15"/>
  <c r="H477" i="15"/>
  <c r="AH476" i="15"/>
  <c r="AG476" i="15"/>
  <c r="AF476" i="15"/>
  <c r="AE476" i="15"/>
  <c r="AD476" i="15"/>
  <c r="AC476" i="15"/>
  <c r="AB476" i="15"/>
  <c r="AA476" i="15"/>
  <c r="Z476" i="15"/>
  <c r="Y476" i="15"/>
  <c r="X476" i="15"/>
  <c r="W476" i="15"/>
  <c r="V476" i="15"/>
  <c r="P476" i="15"/>
  <c r="O476" i="15"/>
  <c r="Q476" i="15" s="1"/>
  <c r="N476" i="15"/>
  <c r="H476" i="15"/>
  <c r="BP476" i="15" s="1"/>
  <c r="BQ476" i="15" s="1"/>
  <c r="AH475" i="15"/>
  <c r="AG475" i="15"/>
  <c r="AF475" i="15"/>
  <c r="AE475" i="15"/>
  <c r="AD475" i="15"/>
  <c r="AC475" i="15"/>
  <c r="AB475" i="15"/>
  <c r="AA475" i="15"/>
  <c r="Z475" i="15"/>
  <c r="Y475" i="15"/>
  <c r="X475" i="15"/>
  <c r="W475" i="15"/>
  <c r="V475" i="15"/>
  <c r="P475" i="15"/>
  <c r="O475" i="15"/>
  <c r="U475" i="15" s="1"/>
  <c r="N475" i="15"/>
  <c r="H475" i="15"/>
  <c r="BP475" i="15" s="1"/>
  <c r="BQ475" i="15" s="1"/>
  <c r="AH474" i="15"/>
  <c r="AG474" i="15"/>
  <c r="AF474" i="15"/>
  <c r="AE474" i="15"/>
  <c r="AD474" i="15"/>
  <c r="AC474" i="15"/>
  <c r="AB474" i="15"/>
  <c r="AA474" i="15"/>
  <c r="Z474" i="15"/>
  <c r="Y474" i="15"/>
  <c r="X474" i="15"/>
  <c r="W474" i="15"/>
  <c r="V474" i="15"/>
  <c r="P474" i="15"/>
  <c r="O474" i="15"/>
  <c r="T474" i="15" s="1"/>
  <c r="N474" i="15"/>
  <c r="H474" i="15"/>
  <c r="BP474" i="15" s="1"/>
  <c r="BQ474" i="15" s="1"/>
  <c r="AH473" i="15"/>
  <c r="AG473" i="15"/>
  <c r="AF473" i="15"/>
  <c r="AE473" i="15"/>
  <c r="AD473" i="15"/>
  <c r="AC473" i="15"/>
  <c r="AB473" i="15"/>
  <c r="AA473" i="15"/>
  <c r="Z473" i="15"/>
  <c r="Y473" i="15"/>
  <c r="X473" i="15"/>
  <c r="W473" i="15"/>
  <c r="V473" i="15"/>
  <c r="P473" i="15"/>
  <c r="O473" i="15"/>
  <c r="S473" i="15" s="1"/>
  <c r="N473" i="15"/>
  <c r="H473" i="15"/>
  <c r="AH472" i="15"/>
  <c r="AG472" i="15"/>
  <c r="AF472" i="15"/>
  <c r="AE472" i="15"/>
  <c r="AD472" i="15"/>
  <c r="AC472" i="15"/>
  <c r="AB472" i="15"/>
  <c r="AA472" i="15"/>
  <c r="Z472" i="15"/>
  <c r="Y472" i="15"/>
  <c r="X472" i="15"/>
  <c r="W472" i="15"/>
  <c r="V472" i="15"/>
  <c r="P472" i="15"/>
  <c r="O472" i="15"/>
  <c r="N472" i="15"/>
  <c r="H472" i="15"/>
  <c r="BP472" i="15" s="1"/>
  <c r="BQ472" i="15" s="1"/>
  <c r="AH471" i="15"/>
  <c r="AG471" i="15"/>
  <c r="AF471" i="15"/>
  <c r="AE471" i="15"/>
  <c r="AD471" i="15"/>
  <c r="AC471" i="15"/>
  <c r="AB471" i="15"/>
  <c r="AA471" i="15"/>
  <c r="Z471" i="15"/>
  <c r="Y471" i="15"/>
  <c r="X471" i="15"/>
  <c r="W471" i="15"/>
  <c r="V471" i="15"/>
  <c r="P471" i="15"/>
  <c r="O471" i="15"/>
  <c r="S471" i="15" s="1"/>
  <c r="N471" i="15"/>
  <c r="H471" i="15"/>
  <c r="BP471" i="15" s="1"/>
  <c r="BQ471" i="15" s="1"/>
  <c r="AH470" i="15"/>
  <c r="AG470" i="15"/>
  <c r="AF470" i="15"/>
  <c r="AE470" i="15"/>
  <c r="AD470" i="15"/>
  <c r="AC470" i="15"/>
  <c r="AB470" i="15"/>
  <c r="AA470" i="15"/>
  <c r="Z470" i="15"/>
  <c r="Y470" i="15"/>
  <c r="X470" i="15"/>
  <c r="W470" i="15"/>
  <c r="V470" i="15"/>
  <c r="P470" i="15"/>
  <c r="O470" i="15"/>
  <c r="N470" i="15"/>
  <c r="H470" i="15"/>
  <c r="BP470" i="15" s="1"/>
  <c r="BQ470" i="15" s="1"/>
  <c r="AH469" i="15"/>
  <c r="AG469" i="15"/>
  <c r="AF469" i="15"/>
  <c r="AE469" i="15"/>
  <c r="AD469" i="15"/>
  <c r="AC469" i="15"/>
  <c r="AB469" i="15"/>
  <c r="AA469" i="15"/>
  <c r="Z469" i="15"/>
  <c r="Y469" i="15"/>
  <c r="X469" i="15"/>
  <c r="W469" i="15"/>
  <c r="V469" i="15"/>
  <c r="P469" i="15"/>
  <c r="O469" i="15"/>
  <c r="S469" i="15" s="1"/>
  <c r="N469" i="15"/>
  <c r="H469" i="15"/>
  <c r="BP469" i="15" s="1"/>
  <c r="BQ469" i="15" s="1"/>
  <c r="AH468" i="15"/>
  <c r="AG468" i="15"/>
  <c r="AF468" i="15"/>
  <c r="AE468" i="15"/>
  <c r="AD468" i="15"/>
  <c r="AC468" i="15"/>
  <c r="AB468" i="15"/>
  <c r="AA468" i="15"/>
  <c r="Z468" i="15"/>
  <c r="Y468" i="15"/>
  <c r="X468" i="15"/>
  <c r="W468" i="15"/>
  <c r="V468" i="15"/>
  <c r="P468" i="15"/>
  <c r="O468" i="15"/>
  <c r="N468" i="15"/>
  <c r="H468" i="15"/>
  <c r="AH467" i="15"/>
  <c r="AG467" i="15"/>
  <c r="AF467" i="15"/>
  <c r="AE467" i="15"/>
  <c r="AD467" i="15"/>
  <c r="AC467" i="15"/>
  <c r="AB467" i="15"/>
  <c r="AA467" i="15"/>
  <c r="Z467" i="15"/>
  <c r="Y467" i="15"/>
  <c r="X467" i="15"/>
  <c r="W467" i="15"/>
  <c r="V467" i="15"/>
  <c r="P467" i="15"/>
  <c r="O467" i="15"/>
  <c r="S467" i="15" s="1"/>
  <c r="N467" i="15"/>
  <c r="H467" i="15"/>
  <c r="BP467" i="15" s="1"/>
  <c r="BQ467" i="15" s="1"/>
  <c r="AH466" i="15"/>
  <c r="AG466" i="15"/>
  <c r="AF466" i="15"/>
  <c r="AE466" i="15"/>
  <c r="AD466" i="15"/>
  <c r="AC466" i="15"/>
  <c r="AB466" i="15"/>
  <c r="AA466" i="15"/>
  <c r="Z466" i="15"/>
  <c r="Y466" i="15"/>
  <c r="X466" i="15"/>
  <c r="W466" i="15"/>
  <c r="V466" i="15"/>
  <c r="P466" i="15"/>
  <c r="O466" i="15"/>
  <c r="T466" i="15" s="1"/>
  <c r="N466" i="15"/>
  <c r="H466" i="15"/>
  <c r="BP466" i="15" s="1"/>
  <c r="BQ466" i="15" s="1"/>
  <c r="AH465" i="15"/>
  <c r="AG465" i="15"/>
  <c r="AF465" i="15"/>
  <c r="AE465" i="15"/>
  <c r="AD465" i="15"/>
  <c r="AC465" i="15"/>
  <c r="AB465" i="15"/>
  <c r="AA465" i="15"/>
  <c r="Z465" i="15"/>
  <c r="Y465" i="15"/>
  <c r="X465" i="15"/>
  <c r="W465" i="15"/>
  <c r="V465" i="15"/>
  <c r="P465" i="15"/>
  <c r="O465" i="15"/>
  <c r="N465" i="15"/>
  <c r="H465" i="15"/>
  <c r="AH464" i="15"/>
  <c r="AG464" i="15"/>
  <c r="AF464" i="15"/>
  <c r="AE464" i="15"/>
  <c r="AD464" i="15"/>
  <c r="AC464" i="15"/>
  <c r="AB464" i="15"/>
  <c r="AA464" i="15"/>
  <c r="Z464" i="15"/>
  <c r="Y464" i="15"/>
  <c r="X464" i="15"/>
  <c r="W464" i="15"/>
  <c r="V464" i="15"/>
  <c r="P464" i="15"/>
  <c r="O464" i="15"/>
  <c r="N464" i="15"/>
  <c r="H464" i="15"/>
  <c r="AH463" i="15"/>
  <c r="AG463" i="15"/>
  <c r="AF463" i="15"/>
  <c r="AE463" i="15"/>
  <c r="AD463" i="15"/>
  <c r="AC463" i="15"/>
  <c r="AB463" i="15"/>
  <c r="AA463" i="15"/>
  <c r="Z463" i="15"/>
  <c r="Y463" i="15"/>
  <c r="X463" i="15"/>
  <c r="W463" i="15"/>
  <c r="V463" i="15"/>
  <c r="P463" i="15"/>
  <c r="O463" i="15"/>
  <c r="N463" i="15"/>
  <c r="H463" i="15"/>
  <c r="AH462" i="15"/>
  <c r="AG462" i="15"/>
  <c r="AF462" i="15"/>
  <c r="AE462" i="15"/>
  <c r="AD462" i="15"/>
  <c r="AC462" i="15"/>
  <c r="AB462" i="15"/>
  <c r="AA462" i="15"/>
  <c r="Z462" i="15"/>
  <c r="Y462" i="15"/>
  <c r="X462" i="15"/>
  <c r="W462" i="15"/>
  <c r="V462" i="15"/>
  <c r="P462" i="15"/>
  <c r="O462" i="15"/>
  <c r="N462" i="15"/>
  <c r="H462" i="15"/>
  <c r="AH461" i="15"/>
  <c r="AG461" i="15"/>
  <c r="AF461" i="15"/>
  <c r="AE461" i="15"/>
  <c r="AD461" i="15"/>
  <c r="AC461" i="15"/>
  <c r="AB461" i="15"/>
  <c r="AA461" i="15"/>
  <c r="Z461" i="15"/>
  <c r="Y461" i="15"/>
  <c r="X461" i="15"/>
  <c r="W461" i="15"/>
  <c r="V461" i="15"/>
  <c r="P461" i="15"/>
  <c r="O461" i="15"/>
  <c r="U461" i="15" s="1"/>
  <c r="N461" i="15"/>
  <c r="H461" i="15"/>
  <c r="AH460" i="15"/>
  <c r="AG460" i="15"/>
  <c r="AF460" i="15"/>
  <c r="AE460" i="15"/>
  <c r="AD460" i="15"/>
  <c r="AC460" i="15"/>
  <c r="AB460" i="15"/>
  <c r="AA460" i="15"/>
  <c r="Z460" i="15"/>
  <c r="Y460" i="15"/>
  <c r="X460" i="15"/>
  <c r="W460" i="15"/>
  <c r="V460" i="15"/>
  <c r="P460" i="15"/>
  <c r="O460" i="15"/>
  <c r="U460" i="15" s="1"/>
  <c r="N460" i="15"/>
  <c r="H460" i="15"/>
  <c r="AH459" i="15"/>
  <c r="AG459" i="15"/>
  <c r="AF459" i="15"/>
  <c r="AE459" i="15"/>
  <c r="AD459" i="15"/>
  <c r="AC459" i="15"/>
  <c r="AB459" i="15"/>
  <c r="AA459" i="15"/>
  <c r="Z459" i="15"/>
  <c r="Y459" i="15"/>
  <c r="X459" i="15"/>
  <c r="W459" i="15"/>
  <c r="V459" i="15"/>
  <c r="P459" i="15"/>
  <c r="O459" i="15"/>
  <c r="S459" i="15" s="1"/>
  <c r="N459" i="15"/>
  <c r="H459" i="15"/>
  <c r="AH458" i="15"/>
  <c r="AG458" i="15"/>
  <c r="AF458" i="15"/>
  <c r="AE458" i="15"/>
  <c r="AD458" i="15"/>
  <c r="AC458" i="15"/>
  <c r="AB458" i="15"/>
  <c r="AA458" i="15"/>
  <c r="Z458" i="15"/>
  <c r="Y458" i="15"/>
  <c r="X458" i="15"/>
  <c r="W458" i="15"/>
  <c r="V458" i="15"/>
  <c r="P458" i="15"/>
  <c r="O458" i="15"/>
  <c r="U458" i="15" s="1"/>
  <c r="N458" i="15"/>
  <c r="H458" i="15"/>
  <c r="AH457" i="15"/>
  <c r="AG457" i="15"/>
  <c r="AF457" i="15"/>
  <c r="AE457" i="15"/>
  <c r="AD457" i="15"/>
  <c r="AC457" i="15"/>
  <c r="AB457" i="15"/>
  <c r="AA457" i="15"/>
  <c r="Z457" i="15"/>
  <c r="Y457" i="15"/>
  <c r="X457" i="15"/>
  <c r="W457" i="15"/>
  <c r="V457" i="15"/>
  <c r="P457" i="15"/>
  <c r="O457" i="15"/>
  <c r="S457" i="15" s="1"/>
  <c r="N457" i="15"/>
  <c r="H457" i="15"/>
  <c r="AH456" i="15"/>
  <c r="AG456" i="15"/>
  <c r="AF456" i="15"/>
  <c r="AE456" i="15"/>
  <c r="AD456" i="15"/>
  <c r="AC456" i="15"/>
  <c r="AB456" i="15"/>
  <c r="AA456" i="15"/>
  <c r="Z456" i="15"/>
  <c r="Y456" i="15"/>
  <c r="X456" i="15"/>
  <c r="W456" i="15"/>
  <c r="V456" i="15"/>
  <c r="P456" i="15"/>
  <c r="O456" i="15"/>
  <c r="N456" i="15"/>
  <c r="H456" i="15"/>
  <c r="AH455" i="15"/>
  <c r="AG455" i="15"/>
  <c r="AF455" i="15"/>
  <c r="AE455" i="15"/>
  <c r="AD455" i="15"/>
  <c r="AC455" i="15"/>
  <c r="AB455" i="15"/>
  <c r="AA455" i="15"/>
  <c r="Z455" i="15"/>
  <c r="Y455" i="15"/>
  <c r="X455" i="15"/>
  <c r="W455" i="15"/>
  <c r="V455" i="15"/>
  <c r="P455" i="15"/>
  <c r="O455" i="15"/>
  <c r="N455" i="15"/>
  <c r="H455" i="15"/>
  <c r="AH454" i="15"/>
  <c r="AG454" i="15"/>
  <c r="AF454" i="15"/>
  <c r="AE454" i="15"/>
  <c r="AD454" i="15"/>
  <c r="AC454" i="15"/>
  <c r="AB454" i="15"/>
  <c r="AA454" i="15"/>
  <c r="Z454" i="15"/>
  <c r="Y454" i="15"/>
  <c r="X454" i="15"/>
  <c r="W454" i="15"/>
  <c r="V454" i="15"/>
  <c r="P454" i="15"/>
  <c r="O454" i="15"/>
  <c r="S454" i="15" s="1"/>
  <c r="N454" i="15"/>
  <c r="H454" i="15"/>
  <c r="AH453" i="15"/>
  <c r="AG453" i="15"/>
  <c r="AF453" i="15"/>
  <c r="AE453" i="15"/>
  <c r="AD453" i="15"/>
  <c r="AC453" i="15"/>
  <c r="AB453" i="15"/>
  <c r="AA453" i="15"/>
  <c r="Z453" i="15"/>
  <c r="Y453" i="15"/>
  <c r="X453" i="15"/>
  <c r="W453" i="15"/>
  <c r="V453" i="15"/>
  <c r="P453" i="15"/>
  <c r="O453" i="15"/>
  <c r="T453" i="15" s="1"/>
  <c r="N453" i="15"/>
  <c r="H453" i="15"/>
  <c r="AH452" i="15"/>
  <c r="AG452" i="15"/>
  <c r="AF452" i="15"/>
  <c r="AE452" i="15"/>
  <c r="AD452" i="15"/>
  <c r="AC452" i="15"/>
  <c r="AB452" i="15"/>
  <c r="AA452" i="15"/>
  <c r="Z452" i="15"/>
  <c r="Y452" i="15"/>
  <c r="X452" i="15"/>
  <c r="W452" i="15"/>
  <c r="V452" i="15"/>
  <c r="P452" i="15"/>
  <c r="O452" i="15"/>
  <c r="N452" i="15"/>
  <c r="H452" i="15"/>
  <c r="AH451" i="15"/>
  <c r="AG451" i="15"/>
  <c r="AF451" i="15"/>
  <c r="AE451" i="15"/>
  <c r="AD451" i="15"/>
  <c r="AC451" i="15"/>
  <c r="AB451" i="15"/>
  <c r="AA451" i="15"/>
  <c r="Z451" i="15"/>
  <c r="Y451" i="15"/>
  <c r="X451" i="15"/>
  <c r="W451" i="15"/>
  <c r="V451" i="15"/>
  <c r="P451" i="15"/>
  <c r="O451" i="15"/>
  <c r="S451" i="15" s="1"/>
  <c r="N451" i="15"/>
  <c r="H451" i="15"/>
  <c r="AH450" i="15"/>
  <c r="AG450" i="15"/>
  <c r="AF450" i="15"/>
  <c r="AE450" i="15"/>
  <c r="AD450" i="15"/>
  <c r="AC450" i="15"/>
  <c r="AB450" i="15"/>
  <c r="AA450" i="15"/>
  <c r="Z450" i="15"/>
  <c r="Y450" i="15"/>
  <c r="X450" i="15"/>
  <c r="W450" i="15"/>
  <c r="V450" i="15"/>
  <c r="P450" i="15"/>
  <c r="O450" i="15"/>
  <c r="N450" i="15"/>
  <c r="H450" i="15"/>
  <c r="AH449" i="15"/>
  <c r="AG449" i="15"/>
  <c r="AF449" i="15"/>
  <c r="AE449" i="15"/>
  <c r="AD449" i="15"/>
  <c r="AC449" i="15"/>
  <c r="AB449" i="15"/>
  <c r="AA449" i="15"/>
  <c r="Z449" i="15"/>
  <c r="Y449" i="15"/>
  <c r="X449" i="15"/>
  <c r="W449" i="15"/>
  <c r="V449" i="15"/>
  <c r="P449" i="15"/>
  <c r="O449" i="15"/>
  <c r="N449" i="15"/>
  <c r="H449" i="15"/>
  <c r="AH448" i="15"/>
  <c r="AG448" i="15"/>
  <c r="AF448" i="15"/>
  <c r="AE448" i="15"/>
  <c r="AD448" i="15"/>
  <c r="AC448" i="15"/>
  <c r="AB448" i="15"/>
  <c r="AA448" i="15"/>
  <c r="Z448" i="15"/>
  <c r="Y448" i="15"/>
  <c r="X448" i="15"/>
  <c r="W448" i="15"/>
  <c r="V448" i="15"/>
  <c r="P448" i="15"/>
  <c r="O448" i="15"/>
  <c r="N448" i="15"/>
  <c r="H448" i="15"/>
  <c r="AH447" i="15"/>
  <c r="AG447" i="15"/>
  <c r="AF447" i="15"/>
  <c r="AE447" i="15"/>
  <c r="AD447" i="15"/>
  <c r="AC447" i="15"/>
  <c r="AB447" i="15"/>
  <c r="AA447" i="15"/>
  <c r="Z447" i="15"/>
  <c r="Y447" i="15"/>
  <c r="X447" i="15"/>
  <c r="W447" i="15"/>
  <c r="V447" i="15"/>
  <c r="P447" i="15"/>
  <c r="O447" i="15"/>
  <c r="U447" i="15" s="1"/>
  <c r="N447" i="15"/>
  <c r="H447" i="15"/>
  <c r="AH446" i="15"/>
  <c r="AG446" i="15"/>
  <c r="AF446" i="15"/>
  <c r="AE446" i="15"/>
  <c r="AD446" i="15"/>
  <c r="AC446" i="15"/>
  <c r="AB446" i="15"/>
  <c r="AA446" i="15"/>
  <c r="Z446" i="15"/>
  <c r="Y446" i="15"/>
  <c r="X446" i="15"/>
  <c r="W446" i="15"/>
  <c r="V446" i="15"/>
  <c r="P446" i="15"/>
  <c r="O446" i="15"/>
  <c r="U446" i="15" s="1"/>
  <c r="N446" i="15"/>
  <c r="H446" i="15"/>
  <c r="AH445" i="15"/>
  <c r="AG445" i="15"/>
  <c r="AF445" i="15"/>
  <c r="AE445" i="15"/>
  <c r="AD445" i="15"/>
  <c r="AC445" i="15"/>
  <c r="AB445" i="15"/>
  <c r="AA445" i="15"/>
  <c r="Z445" i="15"/>
  <c r="Y445" i="15"/>
  <c r="X445" i="15"/>
  <c r="W445" i="15"/>
  <c r="V445" i="15"/>
  <c r="P445" i="15"/>
  <c r="O445" i="15"/>
  <c r="S445" i="15" s="1"/>
  <c r="N445" i="15"/>
  <c r="H445" i="15"/>
  <c r="AH444" i="15"/>
  <c r="AG444" i="15"/>
  <c r="AF444" i="15"/>
  <c r="AE444" i="15"/>
  <c r="AD444" i="15"/>
  <c r="AC444" i="15"/>
  <c r="AB444" i="15"/>
  <c r="AA444" i="15"/>
  <c r="Z444" i="15"/>
  <c r="Y444" i="15"/>
  <c r="X444" i="15"/>
  <c r="W444" i="15"/>
  <c r="V444" i="15"/>
  <c r="P444" i="15"/>
  <c r="O444" i="15"/>
  <c r="S444" i="15" s="1"/>
  <c r="N444" i="15"/>
  <c r="H444" i="15"/>
  <c r="AH443" i="15"/>
  <c r="AG443" i="15"/>
  <c r="AF443" i="15"/>
  <c r="AE443" i="15"/>
  <c r="AD443" i="15"/>
  <c r="AC443" i="15"/>
  <c r="AB443" i="15"/>
  <c r="AA443" i="15"/>
  <c r="Z443" i="15"/>
  <c r="Y443" i="15"/>
  <c r="X443" i="15"/>
  <c r="W443" i="15"/>
  <c r="V443" i="15"/>
  <c r="P443" i="15"/>
  <c r="O443" i="15"/>
  <c r="N443" i="15"/>
  <c r="H443" i="15"/>
  <c r="AH442" i="15"/>
  <c r="AG442" i="15"/>
  <c r="AF442" i="15"/>
  <c r="AE442" i="15"/>
  <c r="AD442" i="15"/>
  <c r="AC442" i="15"/>
  <c r="AB442" i="15"/>
  <c r="AA442" i="15"/>
  <c r="Z442" i="15"/>
  <c r="Y442" i="15"/>
  <c r="X442" i="15"/>
  <c r="W442" i="15"/>
  <c r="V442" i="15"/>
  <c r="P442" i="15"/>
  <c r="O442" i="15"/>
  <c r="T442" i="15" s="1"/>
  <c r="N442" i="15"/>
  <c r="H442" i="15"/>
  <c r="AH441" i="15"/>
  <c r="AG441" i="15"/>
  <c r="AF441" i="15"/>
  <c r="AE441" i="15"/>
  <c r="AD441" i="15"/>
  <c r="AC441" i="15"/>
  <c r="AB441" i="15"/>
  <c r="AA441" i="15"/>
  <c r="Z441" i="15"/>
  <c r="Y441" i="15"/>
  <c r="X441" i="15"/>
  <c r="W441" i="15"/>
  <c r="V441" i="15"/>
  <c r="P441" i="15"/>
  <c r="O441" i="15"/>
  <c r="S441" i="15" s="1"/>
  <c r="N441" i="15"/>
  <c r="H441" i="15"/>
  <c r="AH440" i="15"/>
  <c r="AG440" i="15"/>
  <c r="AF440" i="15"/>
  <c r="AE440" i="15"/>
  <c r="AD440" i="15"/>
  <c r="AC440" i="15"/>
  <c r="AB440" i="15"/>
  <c r="AA440" i="15"/>
  <c r="Z440" i="15"/>
  <c r="Y440" i="15"/>
  <c r="X440" i="15"/>
  <c r="W440" i="15"/>
  <c r="V440" i="15"/>
  <c r="P440" i="15"/>
  <c r="O440" i="15"/>
  <c r="N440" i="15"/>
  <c r="H440" i="15"/>
  <c r="AH439" i="15"/>
  <c r="AG439" i="15"/>
  <c r="AF439" i="15"/>
  <c r="AE439" i="15"/>
  <c r="AD439" i="15"/>
  <c r="AC439" i="15"/>
  <c r="AB439" i="15"/>
  <c r="AA439" i="15"/>
  <c r="Z439" i="15"/>
  <c r="Y439" i="15"/>
  <c r="X439" i="15"/>
  <c r="W439" i="15"/>
  <c r="V439" i="15"/>
  <c r="P439" i="15"/>
  <c r="O439" i="15"/>
  <c r="S439" i="15" s="1"/>
  <c r="N439" i="15"/>
  <c r="H439" i="15"/>
  <c r="BP439" i="15" s="1"/>
  <c r="BQ439" i="15" s="1"/>
  <c r="AH438" i="15"/>
  <c r="AG438" i="15"/>
  <c r="AF438" i="15"/>
  <c r="AE438" i="15"/>
  <c r="AD438" i="15"/>
  <c r="AC438" i="15"/>
  <c r="AB438" i="15"/>
  <c r="AA438" i="15"/>
  <c r="Z438" i="15"/>
  <c r="Y438" i="15"/>
  <c r="X438" i="15"/>
  <c r="W438" i="15"/>
  <c r="V438" i="15"/>
  <c r="P438" i="15"/>
  <c r="O438" i="15"/>
  <c r="S438" i="15" s="1"/>
  <c r="N438" i="15"/>
  <c r="H438" i="15"/>
  <c r="BP438" i="15" s="1"/>
  <c r="BQ438" i="15" s="1"/>
  <c r="AH437" i="15"/>
  <c r="AG437" i="15"/>
  <c r="AF437" i="15"/>
  <c r="AE437" i="15"/>
  <c r="AD437" i="15"/>
  <c r="AC437" i="15"/>
  <c r="AB437" i="15"/>
  <c r="AA437" i="15"/>
  <c r="Z437" i="15"/>
  <c r="Y437" i="15"/>
  <c r="X437" i="15"/>
  <c r="W437" i="15"/>
  <c r="V437" i="15"/>
  <c r="P437" i="15"/>
  <c r="O437" i="15"/>
  <c r="N437" i="15"/>
  <c r="H437" i="15"/>
  <c r="AH436" i="15"/>
  <c r="AG436" i="15"/>
  <c r="AF436" i="15"/>
  <c r="AE436" i="15"/>
  <c r="AD436" i="15"/>
  <c r="AC436" i="15"/>
  <c r="AB436" i="15"/>
  <c r="AA436" i="15"/>
  <c r="Z436" i="15"/>
  <c r="Y436" i="15"/>
  <c r="X436" i="15"/>
  <c r="W436" i="15"/>
  <c r="V436" i="15"/>
  <c r="P436" i="15"/>
  <c r="O436" i="15"/>
  <c r="N436" i="15"/>
  <c r="H436" i="15"/>
  <c r="AH435" i="15"/>
  <c r="AG435" i="15"/>
  <c r="AF435" i="15"/>
  <c r="AE435" i="15"/>
  <c r="AD435" i="15"/>
  <c r="AC435" i="15"/>
  <c r="AB435" i="15"/>
  <c r="AA435" i="15"/>
  <c r="Z435" i="15"/>
  <c r="Y435" i="15"/>
  <c r="X435" i="15"/>
  <c r="W435" i="15"/>
  <c r="V435" i="15"/>
  <c r="P435" i="15"/>
  <c r="O435" i="15"/>
  <c r="S435" i="15" s="1"/>
  <c r="N435" i="15"/>
  <c r="H435" i="15"/>
  <c r="AH434" i="15"/>
  <c r="AG434" i="15"/>
  <c r="AF434" i="15"/>
  <c r="AE434" i="15"/>
  <c r="AD434" i="15"/>
  <c r="AC434" i="15"/>
  <c r="AB434" i="15"/>
  <c r="AA434" i="15"/>
  <c r="Z434" i="15"/>
  <c r="Y434" i="15"/>
  <c r="X434" i="15"/>
  <c r="W434" i="15"/>
  <c r="V434" i="15"/>
  <c r="P434" i="15"/>
  <c r="O434" i="15"/>
  <c r="S434" i="15" s="1"/>
  <c r="N434" i="15"/>
  <c r="H434" i="15"/>
  <c r="AH433" i="15"/>
  <c r="AG433" i="15"/>
  <c r="AF433" i="15"/>
  <c r="AE433" i="15"/>
  <c r="AD433" i="15"/>
  <c r="AC433" i="15"/>
  <c r="AB433" i="15"/>
  <c r="AA433" i="15"/>
  <c r="Z433" i="15"/>
  <c r="Y433" i="15"/>
  <c r="X433" i="15"/>
  <c r="W433" i="15"/>
  <c r="V433" i="15"/>
  <c r="P433" i="15"/>
  <c r="O433" i="15"/>
  <c r="N433" i="15"/>
  <c r="H433" i="15"/>
  <c r="AH432" i="15"/>
  <c r="AG432" i="15"/>
  <c r="AF432" i="15"/>
  <c r="AE432" i="15"/>
  <c r="AD432" i="15"/>
  <c r="AC432" i="15"/>
  <c r="AB432" i="15"/>
  <c r="AA432" i="15"/>
  <c r="Z432" i="15"/>
  <c r="Y432" i="15"/>
  <c r="X432" i="15"/>
  <c r="W432" i="15"/>
  <c r="V432" i="15"/>
  <c r="P432" i="15"/>
  <c r="O432" i="15"/>
  <c r="N432" i="15"/>
  <c r="H432" i="15"/>
  <c r="AH431" i="15"/>
  <c r="AG431" i="15"/>
  <c r="AF431" i="15"/>
  <c r="AE431" i="15"/>
  <c r="AD431" i="15"/>
  <c r="AC431" i="15"/>
  <c r="AB431" i="15"/>
  <c r="AA431" i="15"/>
  <c r="Z431" i="15"/>
  <c r="Y431" i="15"/>
  <c r="X431" i="15"/>
  <c r="W431" i="15"/>
  <c r="V431" i="15"/>
  <c r="P431" i="15"/>
  <c r="O431" i="15"/>
  <c r="N431" i="15"/>
  <c r="H431" i="15"/>
  <c r="AH430" i="15"/>
  <c r="AG430" i="15"/>
  <c r="AF430" i="15"/>
  <c r="AE430" i="15"/>
  <c r="AD430" i="15"/>
  <c r="AC430" i="15"/>
  <c r="AB430" i="15"/>
  <c r="AA430" i="15"/>
  <c r="Z430" i="15"/>
  <c r="Y430" i="15"/>
  <c r="X430" i="15"/>
  <c r="W430" i="15"/>
  <c r="V430" i="15"/>
  <c r="P430" i="15"/>
  <c r="O430" i="15"/>
  <c r="S430" i="15" s="1"/>
  <c r="N430" i="15"/>
  <c r="H430" i="15"/>
  <c r="AH429" i="15"/>
  <c r="AG429" i="15"/>
  <c r="AF429" i="15"/>
  <c r="AE429" i="15"/>
  <c r="AD429" i="15"/>
  <c r="AC429" i="15"/>
  <c r="AB429" i="15"/>
  <c r="AA429" i="15"/>
  <c r="Z429" i="15"/>
  <c r="Y429" i="15"/>
  <c r="X429" i="15"/>
  <c r="W429" i="15"/>
  <c r="V429" i="15"/>
  <c r="P429" i="15"/>
  <c r="O429" i="15"/>
  <c r="S429" i="15" s="1"/>
  <c r="N429" i="15"/>
  <c r="H429" i="15"/>
  <c r="AH428" i="15"/>
  <c r="AG428" i="15"/>
  <c r="AF428" i="15"/>
  <c r="AE428" i="15"/>
  <c r="AD428" i="15"/>
  <c r="AC428" i="15"/>
  <c r="AB428" i="15"/>
  <c r="AA428" i="15"/>
  <c r="Z428" i="15"/>
  <c r="Y428" i="15"/>
  <c r="X428" i="15"/>
  <c r="W428" i="15"/>
  <c r="V428" i="15"/>
  <c r="P428" i="15"/>
  <c r="O428" i="15"/>
  <c r="S428" i="15" s="1"/>
  <c r="N428" i="15"/>
  <c r="H428" i="15"/>
  <c r="AH427" i="15"/>
  <c r="AG427" i="15"/>
  <c r="AF427" i="15"/>
  <c r="AE427" i="15"/>
  <c r="AD427" i="15"/>
  <c r="AC427" i="15"/>
  <c r="AB427" i="15"/>
  <c r="AA427" i="15"/>
  <c r="Z427" i="15"/>
  <c r="Y427" i="15"/>
  <c r="X427" i="15"/>
  <c r="W427" i="15"/>
  <c r="V427" i="15"/>
  <c r="P427" i="15"/>
  <c r="O427" i="15"/>
  <c r="U427" i="15" s="1"/>
  <c r="N427" i="15"/>
  <c r="H427" i="15"/>
  <c r="AH426" i="15"/>
  <c r="AG426" i="15"/>
  <c r="AF426" i="15"/>
  <c r="AE426" i="15"/>
  <c r="AD426" i="15"/>
  <c r="AC426" i="15"/>
  <c r="AB426" i="15"/>
  <c r="AA426" i="15"/>
  <c r="Z426" i="15"/>
  <c r="Y426" i="15"/>
  <c r="X426" i="15"/>
  <c r="W426" i="15"/>
  <c r="V426" i="15"/>
  <c r="P426" i="15"/>
  <c r="O426" i="15"/>
  <c r="U426" i="15" s="1"/>
  <c r="N426" i="15"/>
  <c r="H426" i="15"/>
  <c r="AH425" i="15"/>
  <c r="AG425" i="15"/>
  <c r="AF425" i="15"/>
  <c r="AE425" i="15"/>
  <c r="AD425" i="15"/>
  <c r="AC425" i="15"/>
  <c r="AB425" i="15"/>
  <c r="AA425" i="15"/>
  <c r="Z425" i="15"/>
  <c r="Y425" i="15"/>
  <c r="X425" i="15"/>
  <c r="W425" i="15"/>
  <c r="V425" i="15"/>
  <c r="P425" i="15"/>
  <c r="O425" i="15"/>
  <c r="U425" i="15" s="1"/>
  <c r="N425" i="15"/>
  <c r="H425" i="15"/>
  <c r="AH424" i="15"/>
  <c r="AG424" i="15"/>
  <c r="AF424" i="15"/>
  <c r="AE424" i="15"/>
  <c r="AD424" i="15"/>
  <c r="AC424" i="15"/>
  <c r="AB424" i="15"/>
  <c r="AA424" i="15"/>
  <c r="Z424" i="15"/>
  <c r="Y424" i="15"/>
  <c r="X424" i="15"/>
  <c r="W424" i="15"/>
  <c r="V424" i="15"/>
  <c r="P424" i="15"/>
  <c r="O424" i="15"/>
  <c r="N424" i="15"/>
  <c r="H424" i="15"/>
  <c r="AH423" i="15"/>
  <c r="AG423" i="15"/>
  <c r="AF423" i="15"/>
  <c r="AE423" i="15"/>
  <c r="AD423" i="15"/>
  <c r="AC423" i="15"/>
  <c r="AB423" i="15"/>
  <c r="AA423" i="15"/>
  <c r="Z423" i="15"/>
  <c r="Y423" i="15"/>
  <c r="X423" i="15"/>
  <c r="W423" i="15"/>
  <c r="V423" i="15"/>
  <c r="P423" i="15"/>
  <c r="O423" i="15"/>
  <c r="N423" i="15"/>
  <c r="H423" i="15"/>
  <c r="AH422" i="15"/>
  <c r="AG422" i="15"/>
  <c r="AF422" i="15"/>
  <c r="AE422" i="15"/>
  <c r="AD422" i="15"/>
  <c r="AC422" i="15"/>
  <c r="AB422" i="15"/>
  <c r="AA422" i="15"/>
  <c r="Z422" i="15"/>
  <c r="Y422" i="15"/>
  <c r="X422" i="15"/>
  <c r="W422" i="15"/>
  <c r="V422" i="15"/>
  <c r="P422" i="15"/>
  <c r="O422" i="15"/>
  <c r="S422" i="15" s="1"/>
  <c r="N422" i="15"/>
  <c r="H422" i="15"/>
  <c r="AH421" i="15"/>
  <c r="AG421" i="15"/>
  <c r="AF421" i="15"/>
  <c r="AE421" i="15"/>
  <c r="AD421" i="15"/>
  <c r="AC421" i="15"/>
  <c r="AB421" i="15"/>
  <c r="AA421" i="15"/>
  <c r="Z421" i="15"/>
  <c r="Y421" i="15"/>
  <c r="X421" i="15"/>
  <c r="W421" i="15"/>
  <c r="V421" i="15"/>
  <c r="P421" i="15"/>
  <c r="O421" i="15"/>
  <c r="Q421" i="15" s="1"/>
  <c r="N421" i="15"/>
  <c r="H421" i="15"/>
  <c r="AH420" i="15"/>
  <c r="AG420" i="15"/>
  <c r="AF420" i="15"/>
  <c r="AE420" i="15"/>
  <c r="AD420" i="15"/>
  <c r="AC420" i="15"/>
  <c r="AB420" i="15"/>
  <c r="AA420" i="15"/>
  <c r="Z420" i="15"/>
  <c r="Y420" i="15"/>
  <c r="X420" i="15"/>
  <c r="W420" i="15"/>
  <c r="V420" i="15"/>
  <c r="P420" i="15"/>
  <c r="O420" i="15"/>
  <c r="U420" i="15" s="1"/>
  <c r="N420" i="15"/>
  <c r="H420" i="15"/>
  <c r="AH419" i="15"/>
  <c r="AG419" i="15"/>
  <c r="AF419" i="15"/>
  <c r="AE419" i="15"/>
  <c r="AD419" i="15"/>
  <c r="AC419" i="15"/>
  <c r="AB419" i="15"/>
  <c r="AA419" i="15"/>
  <c r="Z419" i="15"/>
  <c r="Y419" i="15"/>
  <c r="X419" i="15"/>
  <c r="W419" i="15"/>
  <c r="V419" i="15"/>
  <c r="P419" i="15"/>
  <c r="O419" i="15"/>
  <c r="S419" i="15" s="1"/>
  <c r="N419" i="15"/>
  <c r="H419" i="15"/>
  <c r="AH418" i="15"/>
  <c r="AG418" i="15"/>
  <c r="AF418" i="15"/>
  <c r="AE418" i="15"/>
  <c r="AD418" i="15"/>
  <c r="AC418" i="15"/>
  <c r="AB418" i="15"/>
  <c r="AA418" i="15"/>
  <c r="Z418" i="15"/>
  <c r="Y418" i="15"/>
  <c r="X418" i="15"/>
  <c r="W418" i="15"/>
  <c r="V418" i="15"/>
  <c r="P418" i="15"/>
  <c r="O418" i="15"/>
  <c r="T418" i="15" s="1"/>
  <c r="N418" i="15"/>
  <c r="H418" i="15"/>
  <c r="AH417" i="15"/>
  <c r="AG417" i="15"/>
  <c r="AF417" i="15"/>
  <c r="AE417" i="15"/>
  <c r="AD417" i="15"/>
  <c r="AC417" i="15"/>
  <c r="AB417" i="15"/>
  <c r="AA417" i="15"/>
  <c r="Z417" i="15"/>
  <c r="Y417" i="15"/>
  <c r="X417" i="15"/>
  <c r="W417" i="15"/>
  <c r="V417" i="15"/>
  <c r="P417" i="15"/>
  <c r="O417" i="15"/>
  <c r="N417" i="15"/>
  <c r="H417" i="15"/>
  <c r="AH416" i="15"/>
  <c r="AG416" i="15"/>
  <c r="AF416" i="15"/>
  <c r="AE416" i="15"/>
  <c r="AD416" i="15"/>
  <c r="AC416" i="15"/>
  <c r="AB416" i="15"/>
  <c r="AA416" i="15"/>
  <c r="Z416" i="15"/>
  <c r="Y416" i="15"/>
  <c r="X416" i="15"/>
  <c r="W416" i="15"/>
  <c r="V416" i="15"/>
  <c r="P416" i="15"/>
  <c r="O416" i="15"/>
  <c r="N416" i="15"/>
  <c r="H416" i="15"/>
  <c r="AH415" i="15"/>
  <c r="AG415" i="15"/>
  <c r="AF415" i="15"/>
  <c r="AE415" i="15"/>
  <c r="AD415" i="15"/>
  <c r="AC415" i="15"/>
  <c r="AB415" i="15"/>
  <c r="AA415" i="15"/>
  <c r="Z415" i="15"/>
  <c r="Y415" i="15"/>
  <c r="X415" i="15"/>
  <c r="W415" i="15"/>
  <c r="V415" i="15"/>
  <c r="P415" i="15"/>
  <c r="O415" i="15"/>
  <c r="T415" i="15" s="1"/>
  <c r="N415" i="15"/>
  <c r="H415" i="15"/>
  <c r="AH414" i="15"/>
  <c r="AG414" i="15"/>
  <c r="AF414" i="15"/>
  <c r="AE414" i="15"/>
  <c r="AD414" i="15"/>
  <c r="AC414" i="15"/>
  <c r="AB414" i="15"/>
  <c r="AA414" i="15"/>
  <c r="Z414" i="15"/>
  <c r="Y414" i="15"/>
  <c r="X414" i="15"/>
  <c r="W414" i="15"/>
  <c r="V414" i="15"/>
  <c r="P414" i="15"/>
  <c r="O414" i="15"/>
  <c r="Q414" i="15" s="1"/>
  <c r="N414" i="15"/>
  <c r="H414" i="15"/>
  <c r="AH413" i="15"/>
  <c r="AG413" i="15"/>
  <c r="AF413" i="15"/>
  <c r="AE413" i="15"/>
  <c r="AD413" i="15"/>
  <c r="AC413" i="15"/>
  <c r="AB413" i="15"/>
  <c r="AA413" i="15"/>
  <c r="Z413" i="15"/>
  <c r="Y413" i="15"/>
  <c r="X413" i="15"/>
  <c r="W413" i="15"/>
  <c r="V413" i="15"/>
  <c r="P413" i="15"/>
  <c r="O413" i="15"/>
  <c r="U413" i="15" s="1"/>
  <c r="N413" i="15"/>
  <c r="H413" i="15"/>
  <c r="AH412" i="15"/>
  <c r="AG412" i="15"/>
  <c r="AF412" i="15"/>
  <c r="AE412" i="15"/>
  <c r="AD412" i="15"/>
  <c r="AC412" i="15"/>
  <c r="AB412" i="15"/>
  <c r="AA412" i="15"/>
  <c r="Z412" i="15"/>
  <c r="Y412" i="15"/>
  <c r="X412" i="15"/>
  <c r="W412" i="15"/>
  <c r="V412" i="15"/>
  <c r="P412" i="15"/>
  <c r="O412" i="15"/>
  <c r="T412" i="15" s="1"/>
  <c r="N412" i="15"/>
  <c r="H412" i="15"/>
  <c r="AH411" i="15"/>
  <c r="AG411" i="15"/>
  <c r="AF411" i="15"/>
  <c r="AE411" i="15"/>
  <c r="AD411" i="15"/>
  <c r="AC411" i="15"/>
  <c r="AB411" i="15"/>
  <c r="AA411" i="15"/>
  <c r="Z411" i="15"/>
  <c r="Y411" i="15"/>
  <c r="X411" i="15"/>
  <c r="W411" i="15"/>
  <c r="V411" i="15"/>
  <c r="P411" i="15"/>
  <c r="O411" i="15"/>
  <c r="T411" i="15" s="1"/>
  <c r="N411" i="15"/>
  <c r="H411" i="15"/>
  <c r="AH410" i="15"/>
  <c r="AG410" i="15"/>
  <c r="AF410" i="15"/>
  <c r="AE410" i="15"/>
  <c r="AD410" i="15"/>
  <c r="AC410" i="15"/>
  <c r="AB410" i="15"/>
  <c r="AA410" i="15"/>
  <c r="Z410" i="15"/>
  <c r="Y410" i="15"/>
  <c r="X410" i="15"/>
  <c r="W410" i="15"/>
  <c r="V410" i="15"/>
  <c r="P410" i="15"/>
  <c r="O410" i="15"/>
  <c r="N410" i="15"/>
  <c r="H410" i="15"/>
  <c r="AH409" i="15"/>
  <c r="AG409" i="15"/>
  <c r="AF409" i="15"/>
  <c r="AE409" i="15"/>
  <c r="AD409" i="15"/>
  <c r="AC409" i="15"/>
  <c r="AB409" i="15"/>
  <c r="AA409" i="15"/>
  <c r="Z409" i="15"/>
  <c r="Y409" i="15"/>
  <c r="X409" i="15"/>
  <c r="W409" i="15"/>
  <c r="V409" i="15"/>
  <c r="P409" i="15"/>
  <c r="O409" i="15"/>
  <c r="N409" i="15"/>
  <c r="H409" i="15"/>
  <c r="AH408" i="15"/>
  <c r="AG408" i="15"/>
  <c r="AF408" i="15"/>
  <c r="AE408" i="15"/>
  <c r="AD408" i="15"/>
  <c r="AC408" i="15"/>
  <c r="AB408" i="15"/>
  <c r="AA408" i="15"/>
  <c r="Z408" i="15"/>
  <c r="Y408" i="15"/>
  <c r="X408" i="15"/>
  <c r="W408" i="15"/>
  <c r="V408" i="15"/>
  <c r="P408" i="15"/>
  <c r="O408" i="15"/>
  <c r="N408" i="15"/>
  <c r="H408" i="15"/>
  <c r="AH407" i="15"/>
  <c r="AG407" i="15"/>
  <c r="AF407" i="15"/>
  <c r="AE407" i="15"/>
  <c r="AD407" i="15"/>
  <c r="AC407" i="15"/>
  <c r="AB407" i="15"/>
  <c r="AA407" i="15"/>
  <c r="Z407" i="15"/>
  <c r="Y407" i="15"/>
  <c r="X407" i="15"/>
  <c r="W407" i="15"/>
  <c r="V407" i="15"/>
  <c r="P407" i="15"/>
  <c r="O407" i="15"/>
  <c r="Q407" i="15" s="1"/>
  <c r="N407" i="15"/>
  <c r="H407" i="15"/>
  <c r="AH406" i="15"/>
  <c r="AG406" i="15"/>
  <c r="AF406" i="15"/>
  <c r="AE406" i="15"/>
  <c r="AD406" i="15"/>
  <c r="AC406" i="15"/>
  <c r="AB406" i="15"/>
  <c r="AA406" i="15"/>
  <c r="Z406" i="15"/>
  <c r="Y406" i="15"/>
  <c r="X406" i="15"/>
  <c r="W406" i="15"/>
  <c r="V406" i="15"/>
  <c r="P406" i="15"/>
  <c r="O406" i="15"/>
  <c r="U406" i="15" s="1"/>
  <c r="N406" i="15"/>
  <c r="H406" i="15"/>
  <c r="AH405" i="15"/>
  <c r="AG405" i="15"/>
  <c r="AF405" i="15"/>
  <c r="AE405" i="15"/>
  <c r="AD405" i="15"/>
  <c r="AC405" i="15"/>
  <c r="AB405" i="15"/>
  <c r="AA405" i="15"/>
  <c r="Z405" i="15"/>
  <c r="Y405" i="15"/>
  <c r="X405" i="15"/>
  <c r="W405" i="15"/>
  <c r="V405" i="15"/>
  <c r="P405" i="15"/>
  <c r="O405" i="15"/>
  <c r="N405" i="15"/>
  <c r="H405" i="15"/>
  <c r="BP405" i="15" s="1"/>
  <c r="BQ405" i="15" s="1"/>
  <c r="AH404" i="15"/>
  <c r="AG404" i="15"/>
  <c r="AF404" i="15"/>
  <c r="AE404" i="15"/>
  <c r="AD404" i="15"/>
  <c r="AC404" i="15"/>
  <c r="AB404" i="15"/>
  <c r="AA404" i="15"/>
  <c r="Z404" i="15"/>
  <c r="Y404" i="15"/>
  <c r="X404" i="15"/>
  <c r="W404" i="15"/>
  <c r="V404" i="15"/>
  <c r="P404" i="15"/>
  <c r="O404" i="15"/>
  <c r="N404" i="15"/>
  <c r="H404" i="15"/>
  <c r="AH403" i="15"/>
  <c r="AG403" i="15"/>
  <c r="AF403" i="15"/>
  <c r="AE403" i="15"/>
  <c r="AD403" i="15"/>
  <c r="AC403" i="15"/>
  <c r="AB403" i="15"/>
  <c r="AA403" i="15"/>
  <c r="Z403" i="15"/>
  <c r="Y403" i="15"/>
  <c r="X403" i="15"/>
  <c r="W403" i="15"/>
  <c r="V403" i="15"/>
  <c r="P403" i="15"/>
  <c r="O403" i="15"/>
  <c r="Q403" i="15" s="1"/>
  <c r="N403" i="15"/>
  <c r="H403" i="15"/>
  <c r="AH402" i="15"/>
  <c r="AG402" i="15"/>
  <c r="AF402" i="15"/>
  <c r="AE402" i="15"/>
  <c r="AD402" i="15"/>
  <c r="AC402" i="15"/>
  <c r="AB402" i="15"/>
  <c r="AA402" i="15"/>
  <c r="Z402" i="15"/>
  <c r="Y402" i="15"/>
  <c r="X402" i="15"/>
  <c r="W402" i="15"/>
  <c r="V402" i="15"/>
  <c r="P402" i="15"/>
  <c r="O402" i="15"/>
  <c r="U402" i="15" s="1"/>
  <c r="N402" i="15"/>
  <c r="H402" i="15"/>
  <c r="AH401" i="15"/>
  <c r="AG401" i="15"/>
  <c r="AF401" i="15"/>
  <c r="AE401" i="15"/>
  <c r="AD401" i="15"/>
  <c r="AC401" i="15"/>
  <c r="AB401" i="15"/>
  <c r="AA401" i="15"/>
  <c r="Z401" i="15"/>
  <c r="Y401" i="15"/>
  <c r="X401" i="15"/>
  <c r="W401" i="15"/>
  <c r="V401" i="15"/>
  <c r="P401" i="15"/>
  <c r="O401" i="15"/>
  <c r="R401" i="15" s="1"/>
  <c r="N401" i="15"/>
  <c r="H401" i="15"/>
  <c r="AH400" i="15"/>
  <c r="AG400" i="15"/>
  <c r="AF400" i="15"/>
  <c r="AE400" i="15"/>
  <c r="AD400" i="15"/>
  <c r="AC400" i="15"/>
  <c r="AB400" i="15"/>
  <c r="AA400" i="15"/>
  <c r="Z400" i="15"/>
  <c r="Y400" i="15"/>
  <c r="X400" i="15"/>
  <c r="W400" i="15"/>
  <c r="V400" i="15"/>
  <c r="P400" i="15"/>
  <c r="O400" i="15"/>
  <c r="T400" i="15" s="1"/>
  <c r="N400" i="15"/>
  <c r="H400" i="15"/>
  <c r="AH399" i="15"/>
  <c r="AG399" i="15"/>
  <c r="AF399" i="15"/>
  <c r="AE399" i="15"/>
  <c r="AD399" i="15"/>
  <c r="AC399" i="15"/>
  <c r="AB399" i="15"/>
  <c r="AA399" i="15"/>
  <c r="Z399" i="15"/>
  <c r="Y399" i="15"/>
  <c r="X399" i="15"/>
  <c r="W399" i="15"/>
  <c r="V399" i="15"/>
  <c r="P399" i="15"/>
  <c r="O399" i="15"/>
  <c r="Q399" i="15" s="1"/>
  <c r="N399" i="15"/>
  <c r="H399" i="15"/>
  <c r="AH398" i="15"/>
  <c r="AG398" i="15"/>
  <c r="AF398" i="15"/>
  <c r="AE398" i="15"/>
  <c r="AD398" i="15"/>
  <c r="AC398" i="15"/>
  <c r="AB398" i="15"/>
  <c r="AA398" i="15"/>
  <c r="Z398" i="15"/>
  <c r="Y398" i="15"/>
  <c r="X398" i="15"/>
  <c r="W398" i="15"/>
  <c r="V398" i="15"/>
  <c r="P398" i="15"/>
  <c r="O398" i="15"/>
  <c r="S398" i="15" s="1"/>
  <c r="N398" i="15"/>
  <c r="H398" i="15"/>
  <c r="AH397" i="15"/>
  <c r="AG397" i="15"/>
  <c r="AF397" i="15"/>
  <c r="AE397" i="15"/>
  <c r="AD397" i="15"/>
  <c r="AC397" i="15"/>
  <c r="AB397" i="15"/>
  <c r="AA397" i="15"/>
  <c r="Z397" i="15"/>
  <c r="Y397" i="15"/>
  <c r="X397" i="15"/>
  <c r="W397" i="15"/>
  <c r="V397" i="15"/>
  <c r="P397" i="15"/>
  <c r="O397" i="15"/>
  <c r="N397" i="15"/>
  <c r="H397" i="15"/>
  <c r="AH396" i="15"/>
  <c r="AG396" i="15"/>
  <c r="AF396" i="15"/>
  <c r="AE396" i="15"/>
  <c r="AD396" i="15"/>
  <c r="AC396" i="15"/>
  <c r="AB396" i="15"/>
  <c r="AA396" i="15"/>
  <c r="Z396" i="15"/>
  <c r="Y396" i="15"/>
  <c r="X396" i="15"/>
  <c r="W396" i="15"/>
  <c r="V396" i="15"/>
  <c r="P396" i="15"/>
  <c r="O396" i="15"/>
  <c r="T396" i="15" s="1"/>
  <c r="N396" i="15"/>
  <c r="H396" i="15"/>
  <c r="AH395" i="15"/>
  <c r="AG395" i="15"/>
  <c r="AF395" i="15"/>
  <c r="AE395" i="15"/>
  <c r="AD395" i="15"/>
  <c r="AC395" i="15"/>
  <c r="AB395" i="15"/>
  <c r="AA395" i="15"/>
  <c r="Z395" i="15"/>
  <c r="Y395" i="15"/>
  <c r="X395" i="15"/>
  <c r="W395" i="15"/>
  <c r="V395" i="15"/>
  <c r="P395" i="15"/>
  <c r="O395" i="15"/>
  <c r="N395" i="15"/>
  <c r="H395" i="15"/>
  <c r="AH394" i="15"/>
  <c r="AG394" i="15"/>
  <c r="AF394" i="15"/>
  <c r="AE394" i="15"/>
  <c r="AD394" i="15"/>
  <c r="AC394" i="15"/>
  <c r="AB394" i="15"/>
  <c r="AA394" i="15"/>
  <c r="Z394" i="15"/>
  <c r="Y394" i="15"/>
  <c r="X394" i="15"/>
  <c r="W394" i="15"/>
  <c r="V394" i="15"/>
  <c r="P394" i="15"/>
  <c r="O394" i="15"/>
  <c r="U394" i="15" s="1"/>
  <c r="N394" i="15"/>
  <c r="H394" i="15"/>
  <c r="AH393" i="15"/>
  <c r="AG393" i="15"/>
  <c r="AF393" i="15"/>
  <c r="AE393" i="15"/>
  <c r="AD393" i="15"/>
  <c r="AC393" i="15"/>
  <c r="AB393" i="15"/>
  <c r="AA393" i="15"/>
  <c r="Z393" i="15"/>
  <c r="Y393" i="15"/>
  <c r="X393" i="15"/>
  <c r="W393" i="15"/>
  <c r="V393" i="15"/>
  <c r="P393" i="15"/>
  <c r="O393" i="15"/>
  <c r="N393" i="15"/>
  <c r="H393" i="15"/>
  <c r="AH392" i="15"/>
  <c r="AG392" i="15"/>
  <c r="AF392" i="15"/>
  <c r="AE392" i="15"/>
  <c r="AD392" i="15"/>
  <c r="AC392" i="15"/>
  <c r="AB392" i="15"/>
  <c r="AA392" i="15"/>
  <c r="Z392" i="15"/>
  <c r="Y392" i="15"/>
  <c r="X392" i="15"/>
  <c r="W392" i="15"/>
  <c r="V392" i="15"/>
  <c r="P392" i="15"/>
  <c r="O392" i="15"/>
  <c r="R392" i="15" s="1"/>
  <c r="N392" i="15"/>
  <c r="H392" i="15"/>
  <c r="AH391" i="15"/>
  <c r="AG391" i="15"/>
  <c r="AF391" i="15"/>
  <c r="AE391" i="15"/>
  <c r="AD391" i="15"/>
  <c r="AC391" i="15"/>
  <c r="AB391" i="15"/>
  <c r="AA391" i="15"/>
  <c r="Z391" i="15"/>
  <c r="Y391" i="15"/>
  <c r="X391" i="15"/>
  <c r="W391" i="15"/>
  <c r="V391" i="15"/>
  <c r="P391" i="15"/>
  <c r="O391" i="15"/>
  <c r="U391" i="15" s="1"/>
  <c r="N391" i="15"/>
  <c r="H391" i="15"/>
  <c r="AH390" i="15"/>
  <c r="AG390" i="15"/>
  <c r="AF390" i="15"/>
  <c r="AE390" i="15"/>
  <c r="AD390" i="15"/>
  <c r="AC390" i="15"/>
  <c r="AB390" i="15"/>
  <c r="AA390" i="15"/>
  <c r="Z390" i="15"/>
  <c r="Y390" i="15"/>
  <c r="X390" i="15"/>
  <c r="W390" i="15"/>
  <c r="V390" i="15"/>
  <c r="P390" i="15"/>
  <c r="O390" i="15"/>
  <c r="U390" i="15" s="1"/>
  <c r="N390" i="15"/>
  <c r="H390" i="15"/>
  <c r="AH389" i="15"/>
  <c r="AG389" i="15"/>
  <c r="AF389" i="15"/>
  <c r="AE389" i="15"/>
  <c r="AD389" i="15"/>
  <c r="AC389" i="15"/>
  <c r="AB389" i="15"/>
  <c r="AA389" i="15"/>
  <c r="Z389" i="15"/>
  <c r="Y389" i="15"/>
  <c r="X389" i="15"/>
  <c r="W389" i="15"/>
  <c r="V389" i="15"/>
  <c r="P389" i="15"/>
  <c r="O389" i="15"/>
  <c r="N389" i="15"/>
  <c r="H389" i="15"/>
  <c r="AH388" i="15"/>
  <c r="AG388" i="15"/>
  <c r="AF388" i="15"/>
  <c r="AE388" i="15"/>
  <c r="AD388" i="15"/>
  <c r="AC388" i="15"/>
  <c r="AB388" i="15"/>
  <c r="AA388" i="15"/>
  <c r="Z388" i="15"/>
  <c r="Y388" i="15"/>
  <c r="X388" i="15"/>
  <c r="W388" i="15"/>
  <c r="V388" i="15"/>
  <c r="P388" i="15"/>
  <c r="O388" i="15"/>
  <c r="U388" i="15" s="1"/>
  <c r="N388" i="15"/>
  <c r="H388" i="15"/>
  <c r="AH387" i="15"/>
  <c r="AG387" i="15"/>
  <c r="AF387" i="15"/>
  <c r="AE387" i="15"/>
  <c r="AD387" i="15"/>
  <c r="AC387" i="15"/>
  <c r="AB387" i="15"/>
  <c r="AA387" i="15"/>
  <c r="Z387" i="15"/>
  <c r="Y387" i="15"/>
  <c r="X387" i="15"/>
  <c r="W387" i="15"/>
  <c r="V387" i="15"/>
  <c r="P387" i="15"/>
  <c r="O387" i="15"/>
  <c r="T387" i="15" s="1"/>
  <c r="N387" i="15"/>
  <c r="H387" i="15"/>
  <c r="AH386" i="15"/>
  <c r="AG386" i="15"/>
  <c r="AF386" i="15"/>
  <c r="AE386" i="15"/>
  <c r="AD386" i="15"/>
  <c r="AC386" i="15"/>
  <c r="AB386" i="15"/>
  <c r="AA386" i="15"/>
  <c r="Z386" i="15"/>
  <c r="Y386" i="15"/>
  <c r="X386" i="15"/>
  <c r="W386" i="15"/>
  <c r="V386" i="15"/>
  <c r="P386" i="15"/>
  <c r="O386" i="15"/>
  <c r="U386" i="15" s="1"/>
  <c r="N386" i="15"/>
  <c r="H386" i="15"/>
  <c r="AH385" i="15"/>
  <c r="AG385" i="15"/>
  <c r="AF385" i="15"/>
  <c r="AE385" i="15"/>
  <c r="AD385" i="15"/>
  <c r="AC385" i="15"/>
  <c r="AB385" i="15"/>
  <c r="AA385" i="15"/>
  <c r="Z385" i="15"/>
  <c r="Y385" i="15"/>
  <c r="X385" i="15"/>
  <c r="W385" i="15"/>
  <c r="V385" i="15"/>
  <c r="P385" i="15"/>
  <c r="O385" i="15"/>
  <c r="Q385" i="15" s="1"/>
  <c r="N385" i="15"/>
  <c r="H385" i="15"/>
  <c r="AH384" i="15"/>
  <c r="AG384" i="15"/>
  <c r="AF384" i="15"/>
  <c r="AE384" i="15"/>
  <c r="AD384" i="15"/>
  <c r="AC384" i="15"/>
  <c r="AB384" i="15"/>
  <c r="AA384" i="15"/>
  <c r="Z384" i="15"/>
  <c r="Y384" i="15"/>
  <c r="X384" i="15"/>
  <c r="W384" i="15"/>
  <c r="V384" i="15"/>
  <c r="P384" i="15"/>
  <c r="O384" i="15"/>
  <c r="N384" i="15"/>
  <c r="H384" i="15"/>
  <c r="AH383" i="15"/>
  <c r="AG383" i="15"/>
  <c r="AF383" i="15"/>
  <c r="AE383" i="15"/>
  <c r="AD383" i="15"/>
  <c r="AC383" i="15"/>
  <c r="AB383" i="15"/>
  <c r="AA383" i="15"/>
  <c r="Z383" i="15"/>
  <c r="Y383" i="15"/>
  <c r="X383" i="15"/>
  <c r="W383" i="15"/>
  <c r="V383" i="15"/>
  <c r="P383" i="15"/>
  <c r="O383" i="15"/>
  <c r="T383" i="15" s="1"/>
  <c r="N383" i="15"/>
  <c r="H383" i="15"/>
  <c r="AH382" i="15"/>
  <c r="AG382" i="15"/>
  <c r="AF382" i="15"/>
  <c r="AE382" i="15"/>
  <c r="AD382" i="15"/>
  <c r="AC382" i="15"/>
  <c r="AB382" i="15"/>
  <c r="AA382" i="15"/>
  <c r="Z382" i="15"/>
  <c r="Y382" i="15"/>
  <c r="X382" i="15"/>
  <c r="W382" i="15"/>
  <c r="V382" i="15"/>
  <c r="P382" i="15"/>
  <c r="O382" i="15"/>
  <c r="N382" i="15"/>
  <c r="H382" i="15"/>
  <c r="AH381" i="15"/>
  <c r="AG381" i="15"/>
  <c r="AF381" i="15"/>
  <c r="AE381" i="15"/>
  <c r="AD381" i="15"/>
  <c r="AC381" i="15"/>
  <c r="AB381" i="15"/>
  <c r="AA381" i="15"/>
  <c r="Z381" i="15"/>
  <c r="Y381" i="15"/>
  <c r="X381" i="15"/>
  <c r="W381" i="15"/>
  <c r="V381" i="15"/>
  <c r="P381" i="15"/>
  <c r="O381" i="15"/>
  <c r="T381" i="15" s="1"/>
  <c r="N381" i="15"/>
  <c r="H381" i="15"/>
  <c r="AH380" i="15"/>
  <c r="AG380" i="15"/>
  <c r="AF380" i="15"/>
  <c r="AE380" i="15"/>
  <c r="AD380" i="15"/>
  <c r="AC380" i="15"/>
  <c r="AB380" i="15"/>
  <c r="AA380" i="15"/>
  <c r="Z380" i="15"/>
  <c r="Y380" i="15"/>
  <c r="X380" i="15"/>
  <c r="W380" i="15"/>
  <c r="V380" i="15"/>
  <c r="P380" i="15"/>
  <c r="O380" i="15"/>
  <c r="S380" i="15" s="1"/>
  <c r="N380" i="15"/>
  <c r="H380" i="15"/>
  <c r="AH379" i="15"/>
  <c r="AG379" i="15"/>
  <c r="AF379" i="15"/>
  <c r="AE379" i="15"/>
  <c r="AD379" i="15"/>
  <c r="AC379" i="15"/>
  <c r="AB379" i="15"/>
  <c r="AA379" i="15"/>
  <c r="Z379" i="15"/>
  <c r="Y379" i="15"/>
  <c r="X379" i="15"/>
  <c r="W379" i="15"/>
  <c r="V379" i="15"/>
  <c r="P379" i="15"/>
  <c r="O379" i="15"/>
  <c r="T379" i="15" s="1"/>
  <c r="N379" i="15"/>
  <c r="H379" i="15"/>
  <c r="AH378" i="15"/>
  <c r="AG378" i="15"/>
  <c r="AF378" i="15"/>
  <c r="AE378" i="15"/>
  <c r="AD378" i="15"/>
  <c r="AC378" i="15"/>
  <c r="AB378" i="15"/>
  <c r="AA378" i="15"/>
  <c r="Z378" i="15"/>
  <c r="Y378" i="15"/>
  <c r="X378" i="15"/>
  <c r="W378" i="15"/>
  <c r="V378" i="15"/>
  <c r="P378" i="15"/>
  <c r="O378" i="15"/>
  <c r="T378" i="15" s="1"/>
  <c r="N378" i="15"/>
  <c r="H378" i="15"/>
  <c r="AH377" i="15"/>
  <c r="AG377" i="15"/>
  <c r="AF377" i="15"/>
  <c r="AE377" i="15"/>
  <c r="AD377" i="15"/>
  <c r="AC377" i="15"/>
  <c r="AB377" i="15"/>
  <c r="AA377" i="15"/>
  <c r="Z377" i="15"/>
  <c r="Y377" i="15"/>
  <c r="X377" i="15"/>
  <c r="W377" i="15"/>
  <c r="V377" i="15"/>
  <c r="P377" i="15"/>
  <c r="O377" i="15"/>
  <c r="T377" i="15" s="1"/>
  <c r="N377" i="15"/>
  <c r="H377" i="15"/>
  <c r="AH376" i="15"/>
  <c r="AG376" i="15"/>
  <c r="AF376" i="15"/>
  <c r="AE376" i="15"/>
  <c r="AD376" i="15"/>
  <c r="AC376" i="15"/>
  <c r="AB376" i="15"/>
  <c r="AA376" i="15"/>
  <c r="Z376" i="15"/>
  <c r="Y376" i="15"/>
  <c r="X376" i="15"/>
  <c r="W376" i="15"/>
  <c r="V376" i="15"/>
  <c r="P376" i="15"/>
  <c r="O376" i="15"/>
  <c r="N376" i="15"/>
  <c r="H376" i="15"/>
  <c r="AH375" i="15"/>
  <c r="AG375" i="15"/>
  <c r="AF375" i="15"/>
  <c r="AE375" i="15"/>
  <c r="AD375" i="15"/>
  <c r="AC375" i="15"/>
  <c r="AB375" i="15"/>
  <c r="AA375" i="15"/>
  <c r="Z375" i="15"/>
  <c r="Y375" i="15"/>
  <c r="X375" i="15"/>
  <c r="W375" i="15"/>
  <c r="V375" i="15"/>
  <c r="P375" i="15"/>
  <c r="O375" i="15"/>
  <c r="N375" i="15"/>
  <c r="H375" i="15"/>
  <c r="AH374" i="15"/>
  <c r="AG374" i="15"/>
  <c r="AF374" i="15"/>
  <c r="AE374" i="15"/>
  <c r="AD374" i="15"/>
  <c r="AC374" i="15"/>
  <c r="AB374" i="15"/>
  <c r="AA374" i="15"/>
  <c r="Z374" i="15"/>
  <c r="Y374" i="15"/>
  <c r="X374" i="15"/>
  <c r="W374" i="15"/>
  <c r="V374" i="15"/>
  <c r="P374" i="15"/>
  <c r="O374" i="15"/>
  <c r="N374" i="15"/>
  <c r="H374" i="15"/>
  <c r="AH373" i="15"/>
  <c r="AG373" i="15"/>
  <c r="AF373" i="15"/>
  <c r="AE373" i="15"/>
  <c r="AD373" i="15"/>
  <c r="AC373" i="15"/>
  <c r="AB373" i="15"/>
  <c r="AA373" i="15"/>
  <c r="Z373" i="15"/>
  <c r="Y373" i="15"/>
  <c r="X373" i="15"/>
  <c r="W373" i="15"/>
  <c r="V373" i="15"/>
  <c r="P373" i="15"/>
  <c r="O373" i="15"/>
  <c r="S373" i="15" s="1"/>
  <c r="N373" i="15"/>
  <c r="H373" i="15"/>
  <c r="AH372" i="15"/>
  <c r="AG372" i="15"/>
  <c r="AF372" i="15"/>
  <c r="AE372" i="15"/>
  <c r="AD372" i="15"/>
  <c r="AC372" i="15"/>
  <c r="AB372" i="15"/>
  <c r="AA372" i="15"/>
  <c r="Z372" i="15"/>
  <c r="Y372" i="15"/>
  <c r="X372" i="15"/>
  <c r="W372" i="15"/>
  <c r="V372" i="15"/>
  <c r="P372" i="15"/>
  <c r="O372" i="15"/>
  <c r="N372" i="15"/>
  <c r="H372" i="15"/>
  <c r="AH371" i="15"/>
  <c r="AG371" i="15"/>
  <c r="AF371" i="15"/>
  <c r="AE371" i="15"/>
  <c r="AD371" i="15"/>
  <c r="AC371" i="15"/>
  <c r="AB371" i="15"/>
  <c r="AA371" i="15"/>
  <c r="Z371" i="15"/>
  <c r="Y371" i="15"/>
  <c r="X371" i="15"/>
  <c r="W371" i="15"/>
  <c r="V371" i="15"/>
  <c r="P371" i="15"/>
  <c r="O371" i="15"/>
  <c r="S371" i="15" s="1"/>
  <c r="N371" i="15"/>
  <c r="H371" i="15"/>
  <c r="AH370" i="15"/>
  <c r="AG370" i="15"/>
  <c r="AF370" i="15"/>
  <c r="AE370" i="15"/>
  <c r="AD370" i="15"/>
  <c r="AC370" i="15"/>
  <c r="AB370" i="15"/>
  <c r="AA370" i="15"/>
  <c r="Z370" i="15"/>
  <c r="Y370" i="15"/>
  <c r="X370" i="15"/>
  <c r="W370" i="15"/>
  <c r="V370" i="15"/>
  <c r="P370" i="15"/>
  <c r="O370" i="15"/>
  <c r="S370" i="15" s="1"/>
  <c r="N370" i="15"/>
  <c r="H370" i="15"/>
  <c r="AH369" i="15"/>
  <c r="AG369" i="15"/>
  <c r="AF369" i="15"/>
  <c r="AE369" i="15"/>
  <c r="AD369" i="15"/>
  <c r="AC369" i="15"/>
  <c r="AB369" i="15"/>
  <c r="AA369" i="15"/>
  <c r="Z369" i="15"/>
  <c r="Y369" i="15"/>
  <c r="X369" i="15"/>
  <c r="W369" i="15"/>
  <c r="V369" i="15"/>
  <c r="P369" i="15"/>
  <c r="O369" i="15"/>
  <c r="N369" i="15"/>
  <c r="H369" i="15"/>
  <c r="AH368" i="15"/>
  <c r="AG368" i="15"/>
  <c r="AF368" i="15"/>
  <c r="AE368" i="15"/>
  <c r="AD368" i="15"/>
  <c r="AC368" i="15"/>
  <c r="AB368" i="15"/>
  <c r="AA368" i="15"/>
  <c r="Z368" i="15"/>
  <c r="Y368" i="15"/>
  <c r="X368" i="15"/>
  <c r="W368" i="15"/>
  <c r="V368" i="15"/>
  <c r="P368" i="15"/>
  <c r="O368" i="15"/>
  <c r="T368" i="15" s="1"/>
  <c r="N368" i="15"/>
  <c r="H368" i="15"/>
  <c r="AH367" i="15"/>
  <c r="AG367" i="15"/>
  <c r="AF367" i="15"/>
  <c r="AE367" i="15"/>
  <c r="AD367" i="15"/>
  <c r="AC367" i="15"/>
  <c r="AB367" i="15"/>
  <c r="AA367" i="15"/>
  <c r="Z367" i="15"/>
  <c r="Y367" i="15"/>
  <c r="X367" i="15"/>
  <c r="W367" i="15"/>
  <c r="V367" i="15"/>
  <c r="P367" i="15"/>
  <c r="O367" i="15"/>
  <c r="T367" i="15" s="1"/>
  <c r="N367" i="15"/>
  <c r="H367" i="15"/>
  <c r="AH366" i="15"/>
  <c r="AG366" i="15"/>
  <c r="AF366" i="15"/>
  <c r="AE366" i="15"/>
  <c r="AD366" i="15"/>
  <c r="AC366" i="15"/>
  <c r="AB366" i="15"/>
  <c r="AA366" i="15"/>
  <c r="Z366" i="15"/>
  <c r="Y366" i="15"/>
  <c r="X366" i="15"/>
  <c r="W366" i="15"/>
  <c r="V366" i="15"/>
  <c r="P366" i="15"/>
  <c r="O366" i="15"/>
  <c r="T366" i="15" s="1"/>
  <c r="N366" i="15"/>
  <c r="H366" i="15"/>
  <c r="AH365" i="15"/>
  <c r="AG365" i="15"/>
  <c r="AF365" i="15"/>
  <c r="AE365" i="15"/>
  <c r="AD365" i="15"/>
  <c r="AC365" i="15"/>
  <c r="AB365" i="15"/>
  <c r="AA365" i="15"/>
  <c r="Z365" i="15"/>
  <c r="Y365" i="15"/>
  <c r="X365" i="15"/>
  <c r="W365" i="15"/>
  <c r="V365" i="15"/>
  <c r="P365" i="15"/>
  <c r="O365" i="15"/>
  <c r="N365" i="15"/>
  <c r="H365" i="15"/>
  <c r="AH364" i="15"/>
  <c r="AG364" i="15"/>
  <c r="AF364" i="15"/>
  <c r="AE364" i="15"/>
  <c r="AD364" i="15"/>
  <c r="AC364" i="15"/>
  <c r="AB364" i="15"/>
  <c r="AA364" i="15"/>
  <c r="Z364" i="15"/>
  <c r="Y364" i="15"/>
  <c r="X364" i="15"/>
  <c r="W364" i="15"/>
  <c r="V364" i="15"/>
  <c r="P364" i="15"/>
  <c r="O364" i="15"/>
  <c r="T364" i="15" s="1"/>
  <c r="N364" i="15"/>
  <c r="H364" i="15"/>
  <c r="AH363" i="15"/>
  <c r="AG363" i="15"/>
  <c r="AF363" i="15"/>
  <c r="AE363" i="15"/>
  <c r="AD363" i="15"/>
  <c r="AC363" i="15"/>
  <c r="AB363" i="15"/>
  <c r="AA363" i="15"/>
  <c r="Z363" i="15"/>
  <c r="Y363" i="15"/>
  <c r="X363" i="15"/>
  <c r="W363" i="15"/>
  <c r="V363" i="15"/>
  <c r="P363" i="15"/>
  <c r="O363" i="15"/>
  <c r="R363" i="15" s="1"/>
  <c r="N363" i="15"/>
  <c r="H363" i="15"/>
  <c r="AH362" i="15"/>
  <c r="AG362" i="15"/>
  <c r="AF362" i="15"/>
  <c r="AE362" i="15"/>
  <c r="AD362" i="15"/>
  <c r="AC362" i="15"/>
  <c r="AB362" i="15"/>
  <c r="AA362" i="15"/>
  <c r="Z362" i="15"/>
  <c r="Y362" i="15"/>
  <c r="X362" i="15"/>
  <c r="W362" i="15"/>
  <c r="V362" i="15"/>
  <c r="P362" i="15"/>
  <c r="O362" i="15"/>
  <c r="R362" i="15" s="1"/>
  <c r="N362" i="15"/>
  <c r="H362" i="15"/>
  <c r="AH361" i="15"/>
  <c r="AG361" i="15"/>
  <c r="AF361" i="15"/>
  <c r="AE361" i="15"/>
  <c r="AD361" i="15"/>
  <c r="AC361" i="15"/>
  <c r="AB361" i="15"/>
  <c r="AA361" i="15"/>
  <c r="Z361" i="15"/>
  <c r="Y361" i="15"/>
  <c r="X361" i="15"/>
  <c r="W361" i="15"/>
  <c r="V361" i="15"/>
  <c r="P361" i="15"/>
  <c r="O361" i="15"/>
  <c r="N361" i="15"/>
  <c r="H361" i="15"/>
  <c r="AH360" i="15"/>
  <c r="AG360" i="15"/>
  <c r="AF360" i="15"/>
  <c r="AE360" i="15"/>
  <c r="AD360" i="15"/>
  <c r="AC360" i="15"/>
  <c r="AB360" i="15"/>
  <c r="AA360" i="15"/>
  <c r="Z360" i="15"/>
  <c r="Y360" i="15"/>
  <c r="X360" i="15"/>
  <c r="W360" i="15"/>
  <c r="V360" i="15"/>
  <c r="P360" i="15"/>
  <c r="O360" i="15"/>
  <c r="N360" i="15"/>
  <c r="H360" i="15"/>
  <c r="AH359" i="15"/>
  <c r="AG359" i="15"/>
  <c r="AF359" i="15"/>
  <c r="AE359" i="15"/>
  <c r="AD359" i="15"/>
  <c r="AC359" i="15"/>
  <c r="AB359" i="15"/>
  <c r="AA359" i="15"/>
  <c r="Z359" i="15"/>
  <c r="Y359" i="15"/>
  <c r="X359" i="15"/>
  <c r="W359" i="15"/>
  <c r="V359" i="15"/>
  <c r="P359" i="15"/>
  <c r="O359" i="15"/>
  <c r="N359" i="15"/>
  <c r="H359" i="15"/>
  <c r="AH358" i="15"/>
  <c r="AG358" i="15"/>
  <c r="AF358" i="15"/>
  <c r="AE358" i="15"/>
  <c r="AD358" i="15"/>
  <c r="AC358" i="15"/>
  <c r="AB358" i="15"/>
  <c r="AA358" i="15"/>
  <c r="Z358" i="15"/>
  <c r="Y358" i="15"/>
  <c r="X358" i="15"/>
  <c r="W358" i="15"/>
  <c r="V358" i="15"/>
  <c r="P358" i="15"/>
  <c r="O358" i="15"/>
  <c r="N358" i="15"/>
  <c r="H358" i="15"/>
  <c r="AH357" i="15"/>
  <c r="AG357" i="15"/>
  <c r="AF357" i="15"/>
  <c r="AE357" i="15"/>
  <c r="AD357" i="15"/>
  <c r="AC357" i="15"/>
  <c r="AB357" i="15"/>
  <c r="AA357" i="15"/>
  <c r="Z357" i="15"/>
  <c r="Y357" i="15"/>
  <c r="X357" i="15"/>
  <c r="W357" i="15"/>
  <c r="V357" i="15"/>
  <c r="P357" i="15"/>
  <c r="O357" i="15"/>
  <c r="N357" i="15"/>
  <c r="H357" i="15"/>
  <c r="AH356" i="15"/>
  <c r="AG356" i="15"/>
  <c r="AF356" i="15"/>
  <c r="AE356" i="15"/>
  <c r="AD356" i="15"/>
  <c r="AC356" i="15"/>
  <c r="AB356" i="15"/>
  <c r="AA356" i="15"/>
  <c r="Z356" i="15"/>
  <c r="Y356" i="15"/>
  <c r="X356" i="15"/>
  <c r="W356" i="15"/>
  <c r="V356" i="15"/>
  <c r="P356" i="15"/>
  <c r="O356" i="15"/>
  <c r="N356" i="15"/>
  <c r="H356" i="15"/>
  <c r="AH355" i="15"/>
  <c r="AG355" i="15"/>
  <c r="AF355" i="15"/>
  <c r="AE355" i="15"/>
  <c r="AD355" i="15"/>
  <c r="AC355" i="15"/>
  <c r="AB355" i="15"/>
  <c r="AA355" i="15"/>
  <c r="Z355" i="15"/>
  <c r="Y355" i="15"/>
  <c r="X355" i="15"/>
  <c r="W355" i="15"/>
  <c r="V355" i="15"/>
  <c r="P355" i="15"/>
  <c r="O355" i="15"/>
  <c r="R355" i="15" s="1"/>
  <c r="N355" i="15"/>
  <c r="H355" i="15"/>
  <c r="AH354" i="15"/>
  <c r="AG354" i="15"/>
  <c r="AF354" i="15"/>
  <c r="AE354" i="15"/>
  <c r="AD354" i="15"/>
  <c r="AC354" i="15"/>
  <c r="AB354" i="15"/>
  <c r="AA354" i="15"/>
  <c r="Z354" i="15"/>
  <c r="Y354" i="15"/>
  <c r="X354" i="15"/>
  <c r="W354" i="15"/>
  <c r="V354" i="15"/>
  <c r="P354" i="15"/>
  <c r="O354" i="15"/>
  <c r="R354" i="15" s="1"/>
  <c r="N354" i="15"/>
  <c r="H354" i="15"/>
  <c r="AH353" i="15"/>
  <c r="AG353" i="15"/>
  <c r="AF353" i="15"/>
  <c r="AE353" i="15"/>
  <c r="AD353" i="15"/>
  <c r="AC353" i="15"/>
  <c r="AB353" i="15"/>
  <c r="AA353" i="15"/>
  <c r="Z353" i="15"/>
  <c r="Y353" i="15"/>
  <c r="X353" i="15"/>
  <c r="W353" i="15"/>
  <c r="V353" i="15"/>
  <c r="P353" i="15"/>
  <c r="O353" i="15"/>
  <c r="R353" i="15" s="1"/>
  <c r="N353" i="15"/>
  <c r="H353" i="15"/>
  <c r="AH352" i="15"/>
  <c r="AG352" i="15"/>
  <c r="AF352" i="15"/>
  <c r="AE352" i="15"/>
  <c r="AD352" i="15"/>
  <c r="AC352" i="15"/>
  <c r="AB352" i="15"/>
  <c r="AA352" i="15"/>
  <c r="Z352" i="15"/>
  <c r="Y352" i="15"/>
  <c r="X352" i="15"/>
  <c r="W352" i="15"/>
  <c r="V352" i="15"/>
  <c r="P352" i="15"/>
  <c r="O352" i="15"/>
  <c r="R352" i="15" s="1"/>
  <c r="N352" i="15"/>
  <c r="H352" i="15"/>
  <c r="AH351" i="15"/>
  <c r="AG351" i="15"/>
  <c r="AF351" i="15"/>
  <c r="AE351" i="15"/>
  <c r="AD351" i="15"/>
  <c r="AC351" i="15"/>
  <c r="AB351" i="15"/>
  <c r="AA351" i="15"/>
  <c r="Z351" i="15"/>
  <c r="Y351" i="15"/>
  <c r="X351" i="15"/>
  <c r="W351" i="15"/>
  <c r="V351" i="15"/>
  <c r="P351" i="15"/>
  <c r="O351" i="15"/>
  <c r="R351" i="15" s="1"/>
  <c r="N351" i="15"/>
  <c r="H351" i="15"/>
  <c r="AH350" i="15"/>
  <c r="AG350" i="15"/>
  <c r="AF350" i="15"/>
  <c r="AE350" i="15"/>
  <c r="AD350" i="15"/>
  <c r="AC350" i="15"/>
  <c r="AB350" i="15"/>
  <c r="AA350" i="15"/>
  <c r="Z350" i="15"/>
  <c r="Y350" i="15"/>
  <c r="X350" i="15"/>
  <c r="W350" i="15"/>
  <c r="V350" i="15"/>
  <c r="P350" i="15"/>
  <c r="O350" i="15"/>
  <c r="R350" i="15" s="1"/>
  <c r="N350" i="15"/>
  <c r="H350" i="15"/>
  <c r="AH349" i="15"/>
  <c r="AG349" i="15"/>
  <c r="AF349" i="15"/>
  <c r="AE349" i="15"/>
  <c r="AD349" i="15"/>
  <c r="AC349" i="15"/>
  <c r="AB349" i="15"/>
  <c r="AA349" i="15"/>
  <c r="Z349" i="15"/>
  <c r="Y349" i="15"/>
  <c r="X349" i="15"/>
  <c r="W349" i="15"/>
  <c r="V349" i="15"/>
  <c r="P349" i="15"/>
  <c r="O349" i="15"/>
  <c r="R349" i="15" s="1"/>
  <c r="N349" i="15"/>
  <c r="H349" i="15"/>
  <c r="AH348" i="15"/>
  <c r="AG348" i="15"/>
  <c r="AF348" i="15"/>
  <c r="AE348" i="15"/>
  <c r="AD348" i="15"/>
  <c r="AC348" i="15"/>
  <c r="AB348" i="15"/>
  <c r="AA348" i="15"/>
  <c r="Z348" i="15"/>
  <c r="Y348" i="15"/>
  <c r="X348" i="15"/>
  <c r="W348" i="15"/>
  <c r="V348" i="15"/>
  <c r="P348" i="15"/>
  <c r="O348" i="15"/>
  <c r="R348" i="15" s="1"/>
  <c r="N348" i="15"/>
  <c r="H348" i="15"/>
  <c r="AH347" i="15"/>
  <c r="AG347" i="15"/>
  <c r="AF347" i="15"/>
  <c r="AE347" i="15"/>
  <c r="AD347" i="15"/>
  <c r="AC347" i="15"/>
  <c r="AB347" i="15"/>
  <c r="AA347" i="15"/>
  <c r="Z347" i="15"/>
  <c r="Y347" i="15"/>
  <c r="X347" i="15"/>
  <c r="W347" i="15"/>
  <c r="V347" i="15"/>
  <c r="P347" i="15"/>
  <c r="O347" i="15"/>
  <c r="R347" i="15" s="1"/>
  <c r="N347" i="15"/>
  <c r="H347" i="15"/>
  <c r="AH346" i="15"/>
  <c r="AG346" i="15"/>
  <c r="AF346" i="15"/>
  <c r="AE346" i="15"/>
  <c r="AD346" i="15"/>
  <c r="AC346" i="15"/>
  <c r="AB346" i="15"/>
  <c r="AA346" i="15"/>
  <c r="Z346" i="15"/>
  <c r="Y346" i="15"/>
  <c r="X346" i="15"/>
  <c r="W346" i="15"/>
  <c r="V346" i="15"/>
  <c r="P346" i="15"/>
  <c r="O346" i="15"/>
  <c r="R346" i="15" s="1"/>
  <c r="N346" i="15"/>
  <c r="H346" i="15"/>
  <c r="AH345" i="15"/>
  <c r="AG345" i="15"/>
  <c r="AF345" i="15"/>
  <c r="AE345" i="15"/>
  <c r="AD345" i="15"/>
  <c r="AC345" i="15"/>
  <c r="AB345" i="15"/>
  <c r="AA345" i="15"/>
  <c r="Z345" i="15"/>
  <c r="Y345" i="15"/>
  <c r="X345" i="15"/>
  <c r="W345" i="15"/>
  <c r="V345" i="15"/>
  <c r="P345" i="15"/>
  <c r="O345" i="15"/>
  <c r="R345" i="15" s="1"/>
  <c r="N345" i="15"/>
  <c r="H345" i="15"/>
  <c r="AH344" i="15"/>
  <c r="AG344" i="15"/>
  <c r="AF344" i="15"/>
  <c r="AE344" i="15"/>
  <c r="AD344" i="15"/>
  <c r="AC344" i="15"/>
  <c r="AB344" i="15"/>
  <c r="AA344" i="15"/>
  <c r="Z344" i="15"/>
  <c r="Y344" i="15"/>
  <c r="X344" i="15"/>
  <c r="W344" i="15"/>
  <c r="V344" i="15"/>
  <c r="P344" i="15"/>
  <c r="O344" i="15"/>
  <c r="R344" i="15" s="1"/>
  <c r="N344" i="15"/>
  <c r="H344" i="15"/>
  <c r="AH343" i="15"/>
  <c r="AG343" i="15"/>
  <c r="AF343" i="15"/>
  <c r="AE343" i="15"/>
  <c r="AD343" i="15"/>
  <c r="AC343" i="15"/>
  <c r="AB343" i="15"/>
  <c r="AA343" i="15"/>
  <c r="Z343" i="15"/>
  <c r="Y343" i="15"/>
  <c r="X343" i="15"/>
  <c r="W343" i="15"/>
  <c r="V343" i="15"/>
  <c r="P343" i="15"/>
  <c r="O343" i="15"/>
  <c r="R343" i="15" s="1"/>
  <c r="N343" i="15"/>
  <c r="H343" i="15"/>
  <c r="AH342" i="15"/>
  <c r="AG342" i="15"/>
  <c r="AF342" i="15"/>
  <c r="AE342" i="15"/>
  <c r="AD342" i="15"/>
  <c r="AC342" i="15"/>
  <c r="AB342" i="15"/>
  <c r="AA342" i="15"/>
  <c r="Z342" i="15"/>
  <c r="Y342" i="15"/>
  <c r="X342" i="15"/>
  <c r="W342" i="15"/>
  <c r="V342" i="15"/>
  <c r="P342" i="15"/>
  <c r="O342" i="15"/>
  <c r="R342" i="15" s="1"/>
  <c r="N342" i="15"/>
  <c r="H342" i="15"/>
  <c r="AH341" i="15"/>
  <c r="AG341" i="15"/>
  <c r="AF341" i="15"/>
  <c r="AE341" i="15"/>
  <c r="AD341" i="15"/>
  <c r="AC341" i="15"/>
  <c r="AB341" i="15"/>
  <c r="AA341" i="15"/>
  <c r="Z341" i="15"/>
  <c r="Y341" i="15"/>
  <c r="X341" i="15"/>
  <c r="W341" i="15"/>
  <c r="V341" i="15"/>
  <c r="P341" i="15"/>
  <c r="O341" i="15"/>
  <c r="N341" i="15"/>
  <c r="H341" i="15"/>
  <c r="BP341" i="15" s="1"/>
  <c r="BQ341" i="15" s="1"/>
  <c r="AH340" i="15"/>
  <c r="AG340" i="15"/>
  <c r="AF340" i="15"/>
  <c r="AE340" i="15"/>
  <c r="AD340" i="15"/>
  <c r="AC340" i="15"/>
  <c r="AB340" i="15"/>
  <c r="AA340" i="15"/>
  <c r="Z340" i="15"/>
  <c r="Y340" i="15"/>
  <c r="X340" i="15"/>
  <c r="W340" i="15"/>
  <c r="V340" i="15"/>
  <c r="P340" i="15"/>
  <c r="O340" i="15"/>
  <c r="T340" i="15" s="1"/>
  <c r="N340" i="15"/>
  <c r="H340" i="15"/>
  <c r="AH339" i="15"/>
  <c r="AG339" i="15"/>
  <c r="AF339" i="15"/>
  <c r="AE339" i="15"/>
  <c r="AD339" i="15"/>
  <c r="AC339" i="15"/>
  <c r="AB339" i="15"/>
  <c r="AA339" i="15"/>
  <c r="Z339" i="15"/>
  <c r="Y339" i="15"/>
  <c r="X339" i="15"/>
  <c r="W339" i="15"/>
  <c r="V339" i="15"/>
  <c r="P339" i="15"/>
  <c r="O339" i="15"/>
  <c r="T339" i="15" s="1"/>
  <c r="N339" i="15"/>
  <c r="H339" i="15"/>
  <c r="AH338" i="15"/>
  <c r="AG338" i="15"/>
  <c r="AF338" i="15"/>
  <c r="AE338" i="15"/>
  <c r="AD338" i="15"/>
  <c r="AC338" i="15"/>
  <c r="AB338" i="15"/>
  <c r="AA338" i="15"/>
  <c r="Z338" i="15"/>
  <c r="Y338" i="15"/>
  <c r="X338" i="15"/>
  <c r="W338" i="15"/>
  <c r="V338" i="15"/>
  <c r="P338" i="15"/>
  <c r="O338" i="15"/>
  <c r="T338" i="15" s="1"/>
  <c r="N338" i="15"/>
  <c r="H338" i="15"/>
  <c r="AH337" i="15"/>
  <c r="AG337" i="15"/>
  <c r="AF337" i="15"/>
  <c r="AE337" i="15"/>
  <c r="AD337" i="15"/>
  <c r="AC337" i="15"/>
  <c r="AB337" i="15"/>
  <c r="AA337" i="15"/>
  <c r="Z337" i="15"/>
  <c r="Y337" i="15"/>
  <c r="X337" i="15"/>
  <c r="W337" i="15"/>
  <c r="V337" i="15"/>
  <c r="P337" i="15"/>
  <c r="O337" i="15"/>
  <c r="N337" i="15"/>
  <c r="H337" i="15"/>
  <c r="AH336" i="15"/>
  <c r="AG336" i="15"/>
  <c r="AF336" i="15"/>
  <c r="AE336" i="15"/>
  <c r="AD336" i="15"/>
  <c r="AC336" i="15"/>
  <c r="AB336" i="15"/>
  <c r="AA336" i="15"/>
  <c r="Z336" i="15"/>
  <c r="Y336" i="15"/>
  <c r="X336" i="15"/>
  <c r="W336" i="15"/>
  <c r="V336" i="15"/>
  <c r="P336" i="15"/>
  <c r="O336" i="15"/>
  <c r="N336" i="15"/>
  <c r="H336" i="15"/>
  <c r="AH335" i="15"/>
  <c r="AG335" i="15"/>
  <c r="AF335" i="15"/>
  <c r="AE335" i="15"/>
  <c r="AD335" i="15"/>
  <c r="AC335" i="15"/>
  <c r="AB335" i="15"/>
  <c r="AA335" i="15"/>
  <c r="Z335" i="15"/>
  <c r="Y335" i="15"/>
  <c r="X335" i="15"/>
  <c r="W335" i="15"/>
  <c r="V335" i="15"/>
  <c r="P335" i="15"/>
  <c r="O335" i="15"/>
  <c r="T335" i="15" s="1"/>
  <c r="N335" i="15"/>
  <c r="H335" i="15"/>
  <c r="AH334" i="15"/>
  <c r="AG334" i="15"/>
  <c r="AF334" i="15"/>
  <c r="AE334" i="15"/>
  <c r="AD334" i="15"/>
  <c r="AC334" i="15"/>
  <c r="AB334" i="15"/>
  <c r="AA334" i="15"/>
  <c r="Z334" i="15"/>
  <c r="Y334" i="15"/>
  <c r="X334" i="15"/>
  <c r="W334" i="15"/>
  <c r="V334" i="15"/>
  <c r="P334" i="15"/>
  <c r="O334" i="15"/>
  <c r="T334" i="15" s="1"/>
  <c r="N334" i="15"/>
  <c r="H334" i="15"/>
  <c r="AH333" i="15"/>
  <c r="AG333" i="15"/>
  <c r="AF333" i="15"/>
  <c r="AE333" i="15"/>
  <c r="AD333" i="15"/>
  <c r="AC333" i="15"/>
  <c r="AB333" i="15"/>
  <c r="AA333" i="15"/>
  <c r="Z333" i="15"/>
  <c r="Y333" i="15"/>
  <c r="X333" i="15"/>
  <c r="W333" i="15"/>
  <c r="V333" i="15"/>
  <c r="P333" i="15"/>
  <c r="O333" i="15"/>
  <c r="N333" i="15"/>
  <c r="H333" i="15"/>
  <c r="AH332" i="15"/>
  <c r="AG332" i="15"/>
  <c r="AF332" i="15"/>
  <c r="AE332" i="15"/>
  <c r="AD332" i="15"/>
  <c r="AC332" i="15"/>
  <c r="AB332" i="15"/>
  <c r="AA332" i="15"/>
  <c r="Z332" i="15"/>
  <c r="Y332" i="15"/>
  <c r="X332" i="15"/>
  <c r="W332" i="15"/>
  <c r="V332" i="15"/>
  <c r="P332" i="15"/>
  <c r="O332" i="15"/>
  <c r="N332" i="15"/>
  <c r="H332" i="15"/>
  <c r="AH331" i="15"/>
  <c r="AG331" i="15"/>
  <c r="AF331" i="15"/>
  <c r="AE331" i="15"/>
  <c r="AD331" i="15"/>
  <c r="AC331" i="15"/>
  <c r="AB331" i="15"/>
  <c r="AA331" i="15"/>
  <c r="Z331" i="15"/>
  <c r="Y331" i="15"/>
  <c r="X331" i="15"/>
  <c r="W331" i="15"/>
  <c r="V331" i="15"/>
  <c r="P331" i="15"/>
  <c r="O331" i="15"/>
  <c r="N331" i="15"/>
  <c r="H331" i="15"/>
  <c r="AH330" i="15"/>
  <c r="AG330" i="15"/>
  <c r="AF330" i="15"/>
  <c r="AE330" i="15"/>
  <c r="AD330" i="15"/>
  <c r="AC330" i="15"/>
  <c r="AB330" i="15"/>
  <c r="AA330" i="15"/>
  <c r="Z330" i="15"/>
  <c r="Y330" i="15"/>
  <c r="X330" i="15"/>
  <c r="W330" i="15"/>
  <c r="V330" i="15"/>
  <c r="P330" i="15"/>
  <c r="O330" i="15"/>
  <c r="S330" i="15" s="1"/>
  <c r="N330" i="15"/>
  <c r="H330" i="15"/>
  <c r="AH329" i="15"/>
  <c r="AG329" i="15"/>
  <c r="AF329" i="15"/>
  <c r="AE329" i="15"/>
  <c r="AD329" i="15"/>
  <c r="AC329" i="15"/>
  <c r="AB329" i="15"/>
  <c r="AA329" i="15"/>
  <c r="Z329" i="15"/>
  <c r="Y329" i="15"/>
  <c r="X329" i="15"/>
  <c r="W329" i="15"/>
  <c r="V329" i="15"/>
  <c r="P329" i="15"/>
  <c r="O329" i="15"/>
  <c r="T329" i="15" s="1"/>
  <c r="N329" i="15"/>
  <c r="H329" i="15"/>
  <c r="AH328" i="15"/>
  <c r="AG328" i="15"/>
  <c r="AF328" i="15"/>
  <c r="AE328" i="15"/>
  <c r="AD328" i="15"/>
  <c r="AC328" i="15"/>
  <c r="AB328" i="15"/>
  <c r="AA328" i="15"/>
  <c r="Z328" i="15"/>
  <c r="Y328" i="15"/>
  <c r="X328" i="15"/>
  <c r="W328" i="15"/>
  <c r="V328" i="15"/>
  <c r="P328" i="15"/>
  <c r="O328" i="15"/>
  <c r="S328" i="15" s="1"/>
  <c r="N328" i="15"/>
  <c r="H328" i="15"/>
  <c r="AH327" i="15"/>
  <c r="AG327" i="15"/>
  <c r="AF327" i="15"/>
  <c r="AE327" i="15"/>
  <c r="AD327" i="15"/>
  <c r="AC327" i="15"/>
  <c r="AB327" i="15"/>
  <c r="AA327" i="15"/>
  <c r="Z327" i="15"/>
  <c r="Y327" i="15"/>
  <c r="X327" i="15"/>
  <c r="W327" i="15"/>
  <c r="V327" i="15"/>
  <c r="P327" i="15"/>
  <c r="O327" i="15"/>
  <c r="S327" i="15" s="1"/>
  <c r="N327" i="15"/>
  <c r="H327" i="15"/>
  <c r="AH326" i="15"/>
  <c r="AG326" i="15"/>
  <c r="AF326" i="15"/>
  <c r="AE326" i="15"/>
  <c r="AD326" i="15"/>
  <c r="AC326" i="15"/>
  <c r="AB326" i="15"/>
  <c r="AA326" i="15"/>
  <c r="Z326" i="15"/>
  <c r="Y326" i="15"/>
  <c r="X326" i="15"/>
  <c r="W326" i="15"/>
  <c r="V326" i="15"/>
  <c r="P326" i="15"/>
  <c r="O326" i="15"/>
  <c r="T326" i="15" s="1"/>
  <c r="N326" i="15"/>
  <c r="H326" i="15"/>
  <c r="AH325" i="15"/>
  <c r="AG325" i="15"/>
  <c r="AF325" i="15"/>
  <c r="AE325" i="15"/>
  <c r="AD325" i="15"/>
  <c r="AC325" i="15"/>
  <c r="AB325" i="15"/>
  <c r="AA325" i="15"/>
  <c r="Z325" i="15"/>
  <c r="Y325" i="15"/>
  <c r="X325" i="15"/>
  <c r="W325" i="15"/>
  <c r="V325" i="15"/>
  <c r="P325" i="15"/>
  <c r="O325" i="15"/>
  <c r="T325" i="15" s="1"/>
  <c r="N325" i="15"/>
  <c r="H325" i="15"/>
  <c r="AH324" i="15"/>
  <c r="AG324" i="15"/>
  <c r="AF324" i="15"/>
  <c r="AE324" i="15"/>
  <c r="AD324" i="15"/>
  <c r="AC324" i="15"/>
  <c r="AB324" i="15"/>
  <c r="AA324" i="15"/>
  <c r="Z324" i="15"/>
  <c r="Y324" i="15"/>
  <c r="X324" i="15"/>
  <c r="W324" i="15"/>
  <c r="V324" i="15"/>
  <c r="P324" i="15"/>
  <c r="O324" i="15"/>
  <c r="N324" i="15"/>
  <c r="H324" i="15"/>
  <c r="AH323" i="15"/>
  <c r="AG323" i="15"/>
  <c r="AF323" i="15"/>
  <c r="AE323" i="15"/>
  <c r="AD323" i="15"/>
  <c r="AC323" i="15"/>
  <c r="AB323" i="15"/>
  <c r="AA323" i="15"/>
  <c r="Z323" i="15"/>
  <c r="Y323" i="15"/>
  <c r="X323" i="15"/>
  <c r="W323" i="15"/>
  <c r="V323" i="15"/>
  <c r="P323" i="15"/>
  <c r="O323" i="15"/>
  <c r="T323" i="15" s="1"/>
  <c r="N323" i="15"/>
  <c r="H323" i="15"/>
  <c r="AH322" i="15"/>
  <c r="AG322" i="15"/>
  <c r="AF322" i="15"/>
  <c r="AE322" i="15"/>
  <c r="AD322" i="15"/>
  <c r="AC322" i="15"/>
  <c r="AB322" i="15"/>
  <c r="AA322" i="15"/>
  <c r="Z322" i="15"/>
  <c r="Y322" i="15"/>
  <c r="X322" i="15"/>
  <c r="W322" i="15"/>
  <c r="V322" i="15"/>
  <c r="P322" i="15"/>
  <c r="O322" i="15"/>
  <c r="T322" i="15" s="1"/>
  <c r="N322" i="15"/>
  <c r="H322" i="15"/>
  <c r="AH321" i="15"/>
  <c r="AG321" i="15"/>
  <c r="AF321" i="15"/>
  <c r="AE321" i="15"/>
  <c r="AD321" i="15"/>
  <c r="AC321" i="15"/>
  <c r="AB321" i="15"/>
  <c r="AA321" i="15"/>
  <c r="Z321" i="15"/>
  <c r="Y321" i="15"/>
  <c r="X321" i="15"/>
  <c r="W321" i="15"/>
  <c r="V321" i="15"/>
  <c r="P321" i="15"/>
  <c r="O321" i="15"/>
  <c r="T321" i="15" s="1"/>
  <c r="N321" i="15"/>
  <c r="H321" i="15"/>
  <c r="AH320" i="15"/>
  <c r="AG320" i="15"/>
  <c r="AF320" i="15"/>
  <c r="AE320" i="15"/>
  <c r="AD320" i="15"/>
  <c r="AC320" i="15"/>
  <c r="AB320" i="15"/>
  <c r="AA320" i="15"/>
  <c r="Z320" i="15"/>
  <c r="Y320" i="15"/>
  <c r="X320" i="15"/>
  <c r="W320" i="15"/>
  <c r="V320" i="15"/>
  <c r="P320" i="15"/>
  <c r="O320" i="15"/>
  <c r="N320" i="15"/>
  <c r="H320" i="15"/>
  <c r="AH319" i="15"/>
  <c r="AG319" i="15"/>
  <c r="AF319" i="15"/>
  <c r="AE319" i="15"/>
  <c r="AD319" i="15"/>
  <c r="AC319" i="15"/>
  <c r="AB319" i="15"/>
  <c r="AA319" i="15"/>
  <c r="Z319" i="15"/>
  <c r="Y319" i="15"/>
  <c r="X319" i="15"/>
  <c r="W319" i="15"/>
  <c r="V319" i="15"/>
  <c r="P319" i="15"/>
  <c r="O319" i="15"/>
  <c r="N319" i="15"/>
  <c r="H319" i="15"/>
  <c r="AH318" i="15"/>
  <c r="AG318" i="15"/>
  <c r="AF318" i="15"/>
  <c r="AE318" i="15"/>
  <c r="AD318" i="15"/>
  <c r="AC318" i="15"/>
  <c r="AB318" i="15"/>
  <c r="AA318" i="15"/>
  <c r="Z318" i="15"/>
  <c r="Y318" i="15"/>
  <c r="X318" i="15"/>
  <c r="W318" i="15"/>
  <c r="V318" i="15"/>
  <c r="P318" i="15"/>
  <c r="O318" i="15"/>
  <c r="N318" i="15"/>
  <c r="H318" i="15"/>
  <c r="AH317" i="15"/>
  <c r="AG317" i="15"/>
  <c r="AF317" i="15"/>
  <c r="AE317" i="15"/>
  <c r="AD317" i="15"/>
  <c r="AC317" i="15"/>
  <c r="AB317" i="15"/>
  <c r="AA317" i="15"/>
  <c r="Z317" i="15"/>
  <c r="Y317" i="15"/>
  <c r="X317" i="15"/>
  <c r="W317" i="15"/>
  <c r="V317" i="15"/>
  <c r="P317" i="15"/>
  <c r="O317" i="15"/>
  <c r="N317" i="15"/>
  <c r="H317" i="15"/>
  <c r="AH316" i="15"/>
  <c r="AG316" i="15"/>
  <c r="AF316" i="15"/>
  <c r="AE316" i="15"/>
  <c r="AD316" i="15"/>
  <c r="AC316" i="15"/>
  <c r="AB316" i="15"/>
  <c r="AA316" i="15"/>
  <c r="Z316" i="15"/>
  <c r="Y316" i="15"/>
  <c r="X316" i="15"/>
  <c r="W316" i="15"/>
  <c r="V316" i="15"/>
  <c r="P316" i="15"/>
  <c r="O316" i="15"/>
  <c r="N316" i="15"/>
  <c r="H316" i="15"/>
  <c r="AH315" i="15"/>
  <c r="AG315" i="15"/>
  <c r="AF315" i="15"/>
  <c r="AE315" i="15"/>
  <c r="AD315" i="15"/>
  <c r="AC315" i="15"/>
  <c r="AB315" i="15"/>
  <c r="AA315" i="15"/>
  <c r="Z315" i="15"/>
  <c r="Y315" i="15"/>
  <c r="X315" i="15"/>
  <c r="W315" i="15"/>
  <c r="V315" i="15"/>
  <c r="P315" i="15"/>
  <c r="O315" i="15"/>
  <c r="T315" i="15" s="1"/>
  <c r="N315" i="15"/>
  <c r="H315" i="15"/>
  <c r="AH314" i="15"/>
  <c r="AG314" i="15"/>
  <c r="AF314" i="15"/>
  <c r="AE314" i="15"/>
  <c r="AD314" i="15"/>
  <c r="AC314" i="15"/>
  <c r="AB314" i="15"/>
  <c r="AA314" i="15"/>
  <c r="Z314" i="15"/>
  <c r="Y314" i="15"/>
  <c r="X314" i="15"/>
  <c r="W314" i="15"/>
  <c r="V314" i="15"/>
  <c r="P314" i="15"/>
  <c r="O314" i="15"/>
  <c r="T314" i="15" s="1"/>
  <c r="N314" i="15"/>
  <c r="H314" i="15"/>
  <c r="AH313" i="15"/>
  <c r="AG313" i="15"/>
  <c r="AF313" i="15"/>
  <c r="AE313" i="15"/>
  <c r="AD313" i="15"/>
  <c r="AC313" i="15"/>
  <c r="AB313" i="15"/>
  <c r="AA313" i="15"/>
  <c r="Z313" i="15"/>
  <c r="Y313" i="15"/>
  <c r="X313" i="15"/>
  <c r="W313" i="15"/>
  <c r="V313" i="15"/>
  <c r="P313" i="15"/>
  <c r="O313" i="15"/>
  <c r="N313" i="15"/>
  <c r="H313" i="15"/>
  <c r="AH312" i="15"/>
  <c r="AG312" i="15"/>
  <c r="AF312" i="15"/>
  <c r="AE312" i="15"/>
  <c r="AD312" i="15"/>
  <c r="AC312" i="15"/>
  <c r="AB312" i="15"/>
  <c r="AA312" i="15"/>
  <c r="Z312" i="15"/>
  <c r="Y312" i="15"/>
  <c r="X312" i="15"/>
  <c r="W312" i="15"/>
  <c r="V312" i="15"/>
  <c r="P312" i="15"/>
  <c r="O312" i="15"/>
  <c r="N312" i="15"/>
  <c r="H312" i="15"/>
  <c r="AH311" i="15"/>
  <c r="AG311" i="15"/>
  <c r="AF311" i="15"/>
  <c r="AE311" i="15"/>
  <c r="AD311" i="15"/>
  <c r="AC311" i="15"/>
  <c r="AB311" i="15"/>
  <c r="AA311" i="15"/>
  <c r="Z311" i="15"/>
  <c r="Y311" i="15"/>
  <c r="X311" i="15"/>
  <c r="W311" i="15"/>
  <c r="V311" i="15"/>
  <c r="P311" i="15"/>
  <c r="O311" i="15"/>
  <c r="T311" i="15" s="1"/>
  <c r="N311" i="15"/>
  <c r="H311" i="15"/>
  <c r="AH310" i="15"/>
  <c r="AG310" i="15"/>
  <c r="AF310" i="15"/>
  <c r="AE310" i="15"/>
  <c r="AD310" i="15"/>
  <c r="AC310" i="15"/>
  <c r="AB310" i="15"/>
  <c r="AA310" i="15"/>
  <c r="Z310" i="15"/>
  <c r="Y310" i="15"/>
  <c r="X310" i="15"/>
  <c r="W310" i="15"/>
  <c r="V310" i="15"/>
  <c r="P310" i="15"/>
  <c r="O310" i="15"/>
  <c r="T310" i="15" s="1"/>
  <c r="N310" i="15"/>
  <c r="H310" i="15"/>
  <c r="AH309" i="15"/>
  <c r="AG309" i="15"/>
  <c r="AF309" i="15"/>
  <c r="AE309" i="15"/>
  <c r="AD309" i="15"/>
  <c r="AC309" i="15"/>
  <c r="AB309" i="15"/>
  <c r="AA309" i="15"/>
  <c r="Z309" i="15"/>
  <c r="Y309" i="15"/>
  <c r="X309" i="15"/>
  <c r="W309" i="15"/>
  <c r="V309" i="15"/>
  <c r="P309" i="15"/>
  <c r="O309" i="15"/>
  <c r="N309" i="15"/>
  <c r="H309" i="15"/>
  <c r="AH308" i="15"/>
  <c r="AG308" i="15"/>
  <c r="AF308" i="15"/>
  <c r="AE308" i="15"/>
  <c r="AD308" i="15"/>
  <c r="AC308" i="15"/>
  <c r="AB308" i="15"/>
  <c r="AA308" i="15"/>
  <c r="Z308" i="15"/>
  <c r="Y308" i="15"/>
  <c r="X308" i="15"/>
  <c r="W308" i="15"/>
  <c r="V308" i="15"/>
  <c r="P308" i="15"/>
  <c r="O308" i="15"/>
  <c r="N308" i="15"/>
  <c r="H308" i="15"/>
  <c r="AH307" i="15"/>
  <c r="AG307" i="15"/>
  <c r="AF307" i="15"/>
  <c r="AE307" i="15"/>
  <c r="AD307" i="15"/>
  <c r="AC307" i="15"/>
  <c r="AB307" i="15"/>
  <c r="AA307" i="15"/>
  <c r="Z307" i="15"/>
  <c r="Y307" i="15"/>
  <c r="X307" i="15"/>
  <c r="W307" i="15"/>
  <c r="V307" i="15"/>
  <c r="P307" i="15"/>
  <c r="O307" i="15"/>
  <c r="N307" i="15"/>
  <c r="H307" i="15"/>
  <c r="AH306" i="15"/>
  <c r="AG306" i="15"/>
  <c r="AF306" i="15"/>
  <c r="AE306" i="15"/>
  <c r="AD306" i="15"/>
  <c r="AC306" i="15"/>
  <c r="AB306" i="15"/>
  <c r="AA306" i="15"/>
  <c r="Z306" i="15"/>
  <c r="Y306" i="15"/>
  <c r="X306" i="15"/>
  <c r="W306" i="15"/>
  <c r="V306" i="15"/>
  <c r="P306" i="15"/>
  <c r="O306" i="15"/>
  <c r="N306" i="15"/>
  <c r="H306" i="15"/>
  <c r="AH305" i="15"/>
  <c r="AG305" i="15"/>
  <c r="AF305" i="15"/>
  <c r="AE305" i="15"/>
  <c r="AD305" i="15"/>
  <c r="AC305" i="15"/>
  <c r="AB305" i="15"/>
  <c r="AA305" i="15"/>
  <c r="Z305" i="15"/>
  <c r="Y305" i="15"/>
  <c r="X305" i="15"/>
  <c r="W305" i="15"/>
  <c r="V305" i="15"/>
  <c r="P305" i="15"/>
  <c r="O305" i="15"/>
  <c r="N305" i="15"/>
  <c r="H305" i="15"/>
  <c r="AH304" i="15"/>
  <c r="AG304" i="15"/>
  <c r="AF304" i="15"/>
  <c r="AE304" i="15"/>
  <c r="AD304" i="15"/>
  <c r="AC304" i="15"/>
  <c r="AB304" i="15"/>
  <c r="AA304" i="15"/>
  <c r="Z304" i="15"/>
  <c r="Y304" i="15"/>
  <c r="X304" i="15"/>
  <c r="W304" i="15"/>
  <c r="V304" i="15"/>
  <c r="P304" i="15"/>
  <c r="O304" i="15"/>
  <c r="N304" i="15"/>
  <c r="H304" i="15"/>
  <c r="AH303" i="15"/>
  <c r="AG303" i="15"/>
  <c r="AF303" i="15"/>
  <c r="AE303" i="15"/>
  <c r="AD303" i="15"/>
  <c r="AC303" i="15"/>
  <c r="AB303" i="15"/>
  <c r="AA303" i="15"/>
  <c r="Z303" i="15"/>
  <c r="Y303" i="15"/>
  <c r="X303" i="15"/>
  <c r="W303" i="15"/>
  <c r="V303" i="15"/>
  <c r="P303" i="15"/>
  <c r="O303" i="15"/>
  <c r="N303" i="15"/>
  <c r="H303" i="15"/>
  <c r="AH302" i="15"/>
  <c r="AG302" i="15"/>
  <c r="AF302" i="15"/>
  <c r="AE302" i="15"/>
  <c r="AD302" i="15"/>
  <c r="AC302" i="15"/>
  <c r="AB302" i="15"/>
  <c r="AA302" i="15"/>
  <c r="Z302" i="15"/>
  <c r="Y302" i="15"/>
  <c r="X302" i="15"/>
  <c r="W302" i="15"/>
  <c r="V302" i="15"/>
  <c r="P302" i="15"/>
  <c r="O302" i="15"/>
  <c r="N302" i="15"/>
  <c r="H302" i="15"/>
  <c r="AH301" i="15"/>
  <c r="AG301" i="15"/>
  <c r="AF301" i="15"/>
  <c r="AE301" i="15"/>
  <c r="AD301" i="15"/>
  <c r="AC301" i="15"/>
  <c r="AB301" i="15"/>
  <c r="AA301" i="15"/>
  <c r="Z301" i="15"/>
  <c r="Y301" i="15"/>
  <c r="X301" i="15"/>
  <c r="W301" i="15"/>
  <c r="V301" i="15"/>
  <c r="P301" i="15"/>
  <c r="O301" i="15"/>
  <c r="N301" i="15"/>
  <c r="H301" i="15"/>
  <c r="AH300" i="15"/>
  <c r="AG300" i="15"/>
  <c r="AF300" i="15"/>
  <c r="AE300" i="15"/>
  <c r="AD300" i="15"/>
  <c r="AC300" i="15"/>
  <c r="AB300" i="15"/>
  <c r="AA300" i="15"/>
  <c r="Z300" i="15"/>
  <c r="Y300" i="15"/>
  <c r="X300" i="15"/>
  <c r="W300" i="15"/>
  <c r="V300" i="15"/>
  <c r="P300" i="15"/>
  <c r="O300" i="15"/>
  <c r="N300" i="15"/>
  <c r="H300" i="15"/>
  <c r="AH299" i="15"/>
  <c r="AG299" i="15"/>
  <c r="AF299" i="15"/>
  <c r="AE299" i="15"/>
  <c r="AD299" i="15"/>
  <c r="AC299" i="15"/>
  <c r="AB299" i="15"/>
  <c r="AA299" i="15"/>
  <c r="Z299" i="15"/>
  <c r="Y299" i="15"/>
  <c r="X299" i="15"/>
  <c r="W299" i="15"/>
  <c r="V299" i="15"/>
  <c r="P299" i="15"/>
  <c r="O299" i="15"/>
  <c r="S299" i="15" s="1"/>
  <c r="N299" i="15"/>
  <c r="H299" i="15"/>
  <c r="AH298" i="15"/>
  <c r="AG298" i="15"/>
  <c r="AF298" i="15"/>
  <c r="AE298" i="15"/>
  <c r="AD298" i="15"/>
  <c r="AC298" i="15"/>
  <c r="AB298" i="15"/>
  <c r="AA298" i="15"/>
  <c r="Z298" i="15"/>
  <c r="Y298" i="15"/>
  <c r="X298" i="15"/>
  <c r="W298" i="15"/>
  <c r="V298" i="15"/>
  <c r="P298" i="15"/>
  <c r="O298" i="15"/>
  <c r="N298" i="15"/>
  <c r="H298" i="15"/>
  <c r="AH297" i="15"/>
  <c r="AG297" i="15"/>
  <c r="AF297" i="15"/>
  <c r="AE297" i="15"/>
  <c r="AD297" i="15"/>
  <c r="AC297" i="15"/>
  <c r="AB297" i="15"/>
  <c r="AA297" i="15"/>
  <c r="Z297" i="15"/>
  <c r="Y297" i="15"/>
  <c r="X297" i="15"/>
  <c r="W297" i="15"/>
  <c r="V297" i="15"/>
  <c r="P297" i="15"/>
  <c r="O297" i="15"/>
  <c r="N297" i="15"/>
  <c r="H297" i="15"/>
  <c r="AH296" i="15"/>
  <c r="AG296" i="15"/>
  <c r="AF296" i="15"/>
  <c r="AE296" i="15"/>
  <c r="AD296" i="15"/>
  <c r="AC296" i="15"/>
  <c r="AB296" i="15"/>
  <c r="AA296" i="15"/>
  <c r="Z296" i="15"/>
  <c r="Y296" i="15"/>
  <c r="X296" i="15"/>
  <c r="W296" i="15"/>
  <c r="V296" i="15"/>
  <c r="P296" i="15"/>
  <c r="O296" i="15"/>
  <c r="N296" i="15"/>
  <c r="H296" i="15"/>
  <c r="AH295" i="15"/>
  <c r="AG295" i="15"/>
  <c r="AF295" i="15"/>
  <c r="AE295" i="15"/>
  <c r="AD295" i="15"/>
  <c r="AC295" i="15"/>
  <c r="AB295" i="15"/>
  <c r="AA295" i="15"/>
  <c r="Z295" i="15"/>
  <c r="Y295" i="15"/>
  <c r="X295" i="15"/>
  <c r="W295" i="15"/>
  <c r="V295" i="15"/>
  <c r="P295" i="15"/>
  <c r="O295" i="15"/>
  <c r="S295" i="15" s="1"/>
  <c r="N295" i="15"/>
  <c r="H295" i="15"/>
  <c r="AH294" i="15"/>
  <c r="AG294" i="15"/>
  <c r="AF294" i="15"/>
  <c r="AE294" i="15"/>
  <c r="AD294" i="15"/>
  <c r="AC294" i="15"/>
  <c r="AB294" i="15"/>
  <c r="AA294" i="15"/>
  <c r="Z294" i="15"/>
  <c r="Y294" i="15"/>
  <c r="X294" i="15"/>
  <c r="W294" i="15"/>
  <c r="V294" i="15"/>
  <c r="P294" i="15"/>
  <c r="O294" i="15"/>
  <c r="N294" i="15"/>
  <c r="H294" i="15"/>
  <c r="AH293" i="15"/>
  <c r="AG293" i="15"/>
  <c r="AF293" i="15"/>
  <c r="AE293" i="15"/>
  <c r="AD293" i="15"/>
  <c r="AC293" i="15"/>
  <c r="AB293" i="15"/>
  <c r="AA293" i="15"/>
  <c r="Z293" i="15"/>
  <c r="Y293" i="15"/>
  <c r="X293" i="15"/>
  <c r="W293" i="15"/>
  <c r="V293" i="15"/>
  <c r="P293" i="15"/>
  <c r="O293" i="15"/>
  <c r="S293" i="15" s="1"/>
  <c r="N293" i="15"/>
  <c r="H293" i="15"/>
  <c r="AH292" i="15"/>
  <c r="AG292" i="15"/>
  <c r="AF292" i="15"/>
  <c r="AE292" i="15"/>
  <c r="AD292" i="15"/>
  <c r="AC292" i="15"/>
  <c r="AB292" i="15"/>
  <c r="AA292" i="15"/>
  <c r="Z292" i="15"/>
  <c r="Y292" i="15"/>
  <c r="X292" i="15"/>
  <c r="W292" i="15"/>
  <c r="V292" i="15"/>
  <c r="P292" i="15"/>
  <c r="O292" i="15"/>
  <c r="S292" i="15" s="1"/>
  <c r="N292" i="15"/>
  <c r="H292" i="15"/>
  <c r="AH291" i="15"/>
  <c r="AG291" i="15"/>
  <c r="AF291" i="15"/>
  <c r="AE291" i="15"/>
  <c r="AD291" i="15"/>
  <c r="AC291" i="15"/>
  <c r="AB291" i="15"/>
  <c r="AA291" i="15"/>
  <c r="Z291" i="15"/>
  <c r="Y291" i="15"/>
  <c r="X291" i="15"/>
  <c r="W291" i="15"/>
  <c r="V291" i="15"/>
  <c r="P291" i="15"/>
  <c r="O291" i="15"/>
  <c r="N291" i="15"/>
  <c r="H291" i="15"/>
  <c r="AH290" i="15"/>
  <c r="AG290" i="15"/>
  <c r="AF290" i="15"/>
  <c r="AE290" i="15"/>
  <c r="AD290" i="15"/>
  <c r="AC290" i="15"/>
  <c r="AB290" i="15"/>
  <c r="AA290" i="15"/>
  <c r="Z290" i="15"/>
  <c r="Y290" i="15"/>
  <c r="X290" i="15"/>
  <c r="W290" i="15"/>
  <c r="V290" i="15"/>
  <c r="P290" i="15"/>
  <c r="O290" i="15"/>
  <c r="S290" i="15" s="1"/>
  <c r="N290" i="15"/>
  <c r="H290" i="15"/>
  <c r="AH289" i="15"/>
  <c r="AG289" i="15"/>
  <c r="AF289" i="15"/>
  <c r="AE289" i="15"/>
  <c r="AD289" i="15"/>
  <c r="AC289" i="15"/>
  <c r="AB289" i="15"/>
  <c r="AA289" i="15"/>
  <c r="Z289" i="15"/>
  <c r="Y289" i="15"/>
  <c r="X289" i="15"/>
  <c r="W289" i="15"/>
  <c r="V289" i="15"/>
  <c r="P289" i="15"/>
  <c r="O289" i="15"/>
  <c r="S289" i="15" s="1"/>
  <c r="N289" i="15"/>
  <c r="H289" i="15"/>
  <c r="AH288" i="15"/>
  <c r="AG288" i="15"/>
  <c r="AF288" i="15"/>
  <c r="AE288" i="15"/>
  <c r="AD288" i="15"/>
  <c r="AC288" i="15"/>
  <c r="AB288" i="15"/>
  <c r="AA288" i="15"/>
  <c r="Z288" i="15"/>
  <c r="Y288" i="15"/>
  <c r="X288" i="15"/>
  <c r="W288" i="15"/>
  <c r="V288" i="15"/>
  <c r="P288" i="15"/>
  <c r="O288" i="15"/>
  <c r="S288" i="15" s="1"/>
  <c r="N288" i="15"/>
  <c r="H288" i="15"/>
  <c r="AH287" i="15"/>
  <c r="AG287" i="15"/>
  <c r="AF287" i="15"/>
  <c r="AE287" i="15"/>
  <c r="AD287" i="15"/>
  <c r="AC287" i="15"/>
  <c r="AB287" i="15"/>
  <c r="AA287" i="15"/>
  <c r="Z287" i="15"/>
  <c r="Y287" i="15"/>
  <c r="X287" i="15"/>
  <c r="W287" i="15"/>
  <c r="V287" i="15"/>
  <c r="P287" i="15"/>
  <c r="O287" i="15"/>
  <c r="R287" i="15" s="1"/>
  <c r="N287" i="15"/>
  <c r="H287" i="15"/>
  <c r="AH286" i="15"/>
  <c r="AG286" i="15"/>
  <c r="AF286" i="15"/>
  <c r="AE286" i="15"/>
  <c r="AD286" i="15"/>
  <c r="AC286" i="15"/>
  <c r="AB286" i="15"/>
  <c r="AA286" i="15"/>
  <c r="Z286" i="15"/>
  <c r="Y286" i="15"/>
  <c r="X286" i="15"/>
  <c r="W286" i="15"/>
  <c r="V286" i="15"/>
  <c r="P286" i="15"/>
  <c r="O286" i="15"/>
  <c r="N286" i="15"/>
  <c r="H286" i="15"/>
  <c r="AH285" i="15"/>
  <c r="AG285" i="15"/>
  <c r="AF285" i="15"/>
  <c r="AE285" i="15"/>
  <c r="AD285" i="15"/>
  <c r="AC285" i="15"/>
  <c r="AB285" i="15"/>
  <c r="AA285" i="15"/>
  <c r="Z285" i="15"/>
  <c r="Y285" i="15"/>
  <c r="X285" i="15"/>
  <c r="W285" i="15"/>
  <c r="V285" i="15"/>
  <c r="P285" i="15"/>
  <c r="O285" i="15"/>
  <c r="U285" i="15" s="1"/>
  <c r="N285" i="15"/>
  <c r="H285" i="15"/>
  <c r="AH284" i="15"/>
  <c r="AG284" i="15"/>
  <c r="AF284" i="15"/>
  <c r="AE284" i="15"/>
  <c r="AD284" i="15"/>
  <c r="AC284" i="15"/>
  <c r="AB284" i="15"/>
  <c r="AA284" i="15"/>
  <c r="Z284" i="15"/>
  <c r="Y284" i="15"/>
  <c r="X284" i="15"/>
  <c r="W284" i="15"/>
  <c r="V284" i="15"/>
  <c r="P284" i="15"/>
  <c r="O284" i="15"/>
  <c r="U284" i="15" s="1"/>
  <c r="N284" i="15"/>
  <c r="H284" i="15"/>
  <c r="BP284" i="15" s="1"/>
  <c r="BQ284" i="15" s="1"/>
  <c r="AH283" i="15"/>
  <c r="AG283" i="15"/>
  <c r="AF283" i="15"/>
  <c r="AE283" i="15"/>
  <c r="AD283" i="15"/>
  <c r="AC283" i="15"/>
  <c r="AB283" i="15"/>
  <c r="AA283" i="15"/>
  <c r="Z283" i="15"/>
  <c r="Y283" i="15"/>
  <c r="X283" i="15"/>
  <c r="W283" i="15"/>
  <c r="V283" i="15"/>
  <c r="P283" i="15"/>
  <c r="O283" i="15"/>
  <c r="U283" i="15" s="1"/>
  <c r="N283" i="15"/>
  <c r="H283" i="15"/>
  <c r="BP283" i="15" s="1"/>
  <c r="BQ283" i="15" s="1"/>
  <c r="AH282" i="15"/>
  <c r="AG282" i="15"/>
  <c r="AF282" i="15"/>
  <c r="AE282" i="15"/>
  <c r="AD282" i="15"/>
  <c r="AC282" i="15"/>
  <c r="AB282" i="15"/>
  <c r="AA282" i="15"/>
  <c r="Z282" i="15"/>
  <c r="Y282" i="15"/>
  <c r="X282" i="15"/>
  <c r="W282" i="15"/>
  <c r="V282" i="15"/>
  <c r="P282" i="15"/>
  <c r="O282" i="15"/>
  <c r="U282" i="15" s="1"/>
  <c r="N282" i="15"/>
  <c r="H282" i="15"/>
  <c r="BP282" i="15" s="1"/>
  <c r="BQ282" i="15" s="1"/>
  <c r="AH281" i="15"/>
  <c r="AG281" i="15"/>
  <c r="AF281" i="15"/>
  <c r="AE281" i="15"/>
  <c r="AD281" i="15"/>
  <c r="AC281" i="15"/>
  <c r="AB281" i="15"/>
  <c r="AA281" i="15"/>
  <c r="Z281" i="15"/>
  <c r="Y281" i="15"/>
  <c r="X281" i="15"/>
  <c r="W281" i="15"/>
  <c r="V281" i="15"/>
  <c r="P281" i="15"/>
  <c r="O281" i="15"/>
  <c r="U281" i="15" s="1"/>
  <c r="N281" i="15"/>
  <c r="H281" i="15"/>
  <c r="BP281" i="15" s="1"/>
  <c r="BQ281" i="15" s="1"/>
  <c r="AH280" i="15"/>
  <c r="AG280" i="15"/>
  <c r="AF280" i="15"/>
  <c r="AE280" i="15"/>
  <c r="AD280" i="15"/>
  <c r="AC280" i="15"/>
  <c r="AB280" i="15"/>
  <c r="AA280" i="15"/>
  <c r="Z280" i="15"/>
  <c r="Y280" i="15"/>
  <c r="X280" i="15"/>
  <c r="W280" i="15"/>
  <c r="V280" i="15"/>
  <c r="P280" i="15"/>
  <c r="O280" i="15"/>
  <c r="U280" i="15" s="1"/>
  <c r="N280" i="15"/>
  <c r="H280" i="15"/>
  <c r="BP280" i="15" s="1"/>
  <c r="BQ280" i="15" s="1"/>
  <c r="AH279" i="15"/>
  <c r="AG279" i="15"/>
  <c r="AF279" i="15"/>
  <c r="AE279" i="15"/>
  <c r="AD279" i="15"/>
  <c r="AC279" i="15"/>
  <c r="AB279" i="15"/>
  <c r="AA279" i="15"/>
  <c r="Z279" i="15"/>
  <c r="Y279" i="15"/>
  <c r="X279" i="15"/>
  <c r="W279" i="15"/>
  <c r="V279" i="15"/>
  <c r="P279" i="15"/>
  <c r="O279" i="15"/>
  <c r="N279" i="15"/>
  <c r="H279" i="15"/>
  <c r="AH278" i="15"/>
  <c r="AG278" i="15"/>
  <c r="AF278" i="15"/>
  <c r="AE278" i="15"/>
  <c r="AD278" i="15"/>
  <c r="AC278" i="15"/>
  <c r="AB278" i="15"/>
  <c r="AA278" i="15"/>
  <c r="Z278" i="15"/>
  <c r="Y278" i="15"/>
  <c r="X278" i="15"/>
  <c r="W278" i="15"/>
  <c r="V278" i="15"/>
  <c r="P278" i="15"/>
  <c r="O278" i="15"/>
  <c r="S278" i="15" s="1"/>
  <c r="N278" i="15"/>
  <c r="H278" i="15"/>
  <c r="BP278" i="15" s="1"/>
  <c r="BQ278" i="15" s="1"/>
  <c r="AH277" i="15"/>
  <c r="AG277" i="15"/>
  <c r="AF277" i="15"/>
  <c r="AE277" i="15"/>
  <c r="AD277" i="15"/>
  <c r="AC277" i="15"/>
  <c r="AB277" i="15"/>
  <c r="AA277" i="15"/>
  <c r="Z277" i="15"/>
  <c r="Y277" i="15"/>
  <c r="X277" i="15"/>
  <c r="W277" i="15"/>
  <c r="V277" i="15"/>
  <c r="P277" i="15"/>
  <c r="O277" i="15"/>
  <c r="N277" i="15"/>
  <c r="H277" i="15"/>
  <c r="BP277" i="15" s="1"/>
  <c r="BQ277" i="15" s="1"/>
  <c r="AH276" i="15"/>
  <c r="AG276" i="15"/>
  <c r="AF276" i="15"/>
  <c r="AE276" i="15"/>
  <c r="AD276" i="15"/>
  <c r="AC276" i="15"/>
  <c r="AB276" i="15"/>
  <c r="AA276" i="15"/>
  <c r="Z276" i="15"/>
  <c r="Y276" i="15"/>
  <c r="X276" i="15"/>
  <c r="W276" i="15"/>
  <c r="V276" i="15"/>
  <c r="P276" i="15"/>
  <c r="O276" i="15"/>
  <c r="U276" i="15" s="1"/>
  <c r="N276" i="15"/>
  <c r="H276" i="15"/>
  <c r="BP276" i="15" s="1"/>
  <c r="BQ276" i="15" s="1"/>
  <c r="AH275" i="15"/>
  <c r="AG275" i="15"/>
  <c r="AF275" i="15"/>
  <c r="AE275" i="15"/>
  <c r="AD275" i="15"/>
  <c r="AC275" i="15"/>
  <c r="AB275" i="15"/>
  <c r="AA275" i="15"/>
  <c r="Z275" i="15"/>
  <c r="Y275" i="15"/>
  <c r="X275" i="15"/>
  <c r="W275" i="15"/>
  <c r="V275" i="15"/>
  <c r="P275" i="15"/>
  <c r="O275" i="15"/>
  <c r="S275" i="15" s="1"/>
  <c r="N275" i="15"/>
  <c r="H275" i="15"/>
  <c r="AH274" i="15"/>
  <c r="AG274" i="15"/>
  <c r="AF274" i="15"/>
  <c r="AE274" i="15"/>
  <c r="AD274" i="15"/>
  <c r="AC274" i="15"/>
  <c r="AB274" i="15"/>
  <c r="AA274" i="15"/>
  <c r="Z274" i="15"/>
  <c r="Y274" i="15"/>
  <c r="X274" i="15"/>
  <c r="W274" i="15"/>
  <c r="V274" i="15"/>
  <c r="P274" i="15"/>
  <c r="O274" i="15"/>
  <c r="T274" i="15" s="1"/>
  <c r="N274" i="15"/>
  <c r="H274" i="15"/>
  <c r="BP274" i="15" s="1"/>
  <c r="BQ274" i="15" s="1"/>
  <c r="AH273" i="15"/>
  <c r="AG273" i="15"/>
  <c r="AF273" i="15"/>
  <c r="AE273" i="15"/>
  <c r="AD273" i="15"/>
  <c r="AC273" i="15"/>
  <c r="AB273" i="15"/>
  <c r="AA273" i="15"/>
  <c r="Z273" i="15"/>
  <c r="Y273" i="15"/>
  <c r="X273" i="15"/>
  <c r="W273" i="15"/>
  <c r="V273" i="15"/>
  <c r="P273" i="15"/>
  <c r="O273" i="15"/>
  <c r="N273" i="15"/>
  <c r="H273" i="15"/>
  <c r="AH272" i="15"/>
  <c r="AG272" i="15"/>
  <c r="AF272" i="15"/>
  <c r="AE272" i="15"/>
  <c r="AD272" i="15"/>
  <c r="AC272" i="15"/>
  <c r="AB272" i="15"/>
  <c r="AA272" i="15"/>
  <c r="Z272" i="15"/>
  <c r="Y272" i="15"/>
  <c r="X272" i="15"/>
  <c r="W272" i="15"/>
  <c r="V272" i="15"/>
  <c r="P272" i="15"/>
  <c r="O272" i="15"/>
  <c r="N272" i="15"/>
  <c r="H272" i="15"/>
  <c r="BP272" i="15" s="1"/>
  <c r="BQ272" i="15" s="1"/>
  <c r="AH271" i="15"/>
  <c r="AG271" i="15"/>
  <c r="AF271" i="15"/>
  <c r="AE271" i="15"/>
  <c r="AD271" i="15"/>
  <c r="AC271" i="15"/>
  <c r="AB271" i="15"/>
  <c r="AA271" i="15"/>
  <c r="Z271" i="15"/>
  <c r="Y271" i="15"/>
  <c r="X271" i="15"/>
  <c r="W271" i="15"/>
  <c r="V271" i="15"/>
  <c r="P271" i="15"/>
  <c r="O271" i="15"/>
  <c r="U271" i="15" s="1"/>
  <c r="N271" i="15"/>
  <c r="H271" i="15"/>
  <c r="BP271" i="15" s="1"/>
  <c r="BQ271" i="15" s="1"/>
  <c r="AH270" i="15"/>
  <c r="AG270" i="15"/>
  <c r="AF270" i="15"/>
  <c r="AE270" i="15"/>
  <c r="AD270" i="15"/>
  <c r="AC270" i="15"/>
  <c r="AB270" i="15"/>
  <c r="AA270" i="15"/>
  <c r="Z270" i="15"/>
  <c r="Y270" i="15"/>
  <c r="X270" i="15"/>
  <c r="W270" i="15"/>
  <c r="V270" i="15"/>
  <c r="P270" i="15"/>
  <c r="O270" i="15"/>
  <c r="S270" i="15" s="1"/>
  <c r="N270" i="15"/>
  <c r="H270" i="15"/>
  <c r="AH269" i="15"/>
  <c r="AG269" i="15"/>
  <c r="AF269" i="15"/>
  <c r="AE269" i="15"/>
  <c r="AD269" i="15"/>
  <c r="AC269" i="15"/>
  <c r="AB269" i="15"/>
  <c r="AA269" i="15"/>
  <c r="Z269" i="15"/>
  <c r="Y269" i="15"/>
  <c r="X269" i="15"/>
  <c r="W269" i="15"/>
  <c r="V269" i="15"/>
  <c r="P269" i="15"/>
  <c r="O269" i="15"/>
  <c r="N269" i="15"/>
  <c r="H269" i="15"/>
  <c r="BP269" i="15" s="1"/>
  <c r="BQ269" i="15" s="1"/>
  <c r="AH268" i="15"/>
  <c r="AG268" i="15"/>
  <c r="AF268" i="15"/>
  <c r="AE268" i="15"/>
  <c r="AD268" i="15"/>
  <c r="AC268" i="15"/>
  <c r="AB268" i="15"/>
  <c r="AA268" i="15"/>
  <c r="Z268" i="15"/>
  <c r="Y268" i="15"/>
  <c r="X268" i="15"/>
  <c r="W268" i="15"/>
  <c r="V268" i="15"/>
  <c r="P268" i="15"/>
  <c r="O268" i="15"/>
  <c r="N268" i="15"/>
  <c r="H268" i="15"/>
  <c r="BP268" i="15" s="1"/>
  <c r="BQ268" i="15" s="1"/>
  <c r="AH267" i="15"/>
  <c r="AG267" i="15"/>
  <c r="AF267" i="15"/>
  <c r="AE267" i="15"/>
  <c r="AD267" i="15"/>
  <c r="AC267" i="15"/>
  <c r="AB267" i="15"/>
  <c r="AA267" i="15"/>
  <c r="Z267" i="15"/>
  <c r="Y267" i="15"/>
  <c r="X267" i="15"/>
  <c r="W267" i="15"/>
  <c r="V267" i="15"/>
  <c r="P267" i="15"/>
  <c r="O267" i="15"/>
  <c r="S267" i="15" s="1"/>
  <c r="N267" i="15"/>
  <c r="H267" i="15"/>
  <c r="AH266" i="15"/>
  <c r="AG266" i="15"/>
  <c r="AF266" i="15"/>
  <c r="AE266" i="15"/>
  <c r="AD266" i="15"/>
  <c r="AC266" i="15"/>
  <c r="AB266" i="15"/>
  <c r="AA266" i="15"/>
  <c r="Z266" i="15"/>
  <c r="Y266" i="15"/>
  <c r="X266" i="15"/>
  <c r="W266" i="15"/>
  <c r="V266" i="15"/>
  <c r="P266" i="15"/>
  <c r="O266" i="15"/>
  <c r="N266" i="15"/>
  <c r="H266" i="15"/>
  <c r="BP266" i="15" s="1"/>
  <c r="BQ266" i="15" s="1"/>
  <c r="AH265" i="15"/>
  <c r="AG265" i="15"/>
  <c r="AF265" i="15"/>
  <c r="AE265" i="15"/>
  <c r="AD265" i="15"/>
  <c r="AC265" i="15"/>
  <c r="AB265" i="15"/>
  <c r="AA265" i="15"/>
  <c r="Z265" i="15"/>
  <c r="Y265" i="15"/>
  <c r="X265" i="15"/>
  <c r="W265" i="15"/>
  <c r="V265" i="15"/>
  <c r="P265" i="15"/>
  <c r="O265" i="15"/>
  <c r="N265" i="15"/>
  <c r="H265" i="15"/>
  <c r="AH264" i="15"/>
  <c r="AG264" i="15"/>
  <c r="AF264" i="15"/>
  <c r="AE264" i="15"/>
  <c r="AD264" i="15"/>
  <c r="AC264" i="15"/>
  <c r="AB264" i="15"/>
  <c r="AA264" i="15"/>
  <c r="Z264" i="15"/>
  <c r="Y264" i="15"/>
  <c r="X264" i="15"/>
  <c r="W264" i="15"/>
  <c r="V264" i="15"/>
  <c r="P264" i="15"/>
  <c r="O264" i="15"/>
  <c r="S264" i="15" s="1"/>
  <c r="N264" i="15"/>
  <c r="H264" i="15"/>
  <c r="BP264" i="15" s="1"/>
  <c r="BQ264" i="15" s="1"/>
  <c r="AH263" i="15"/>
  <c r="AG263" i="15"/>
  <c r="AF263" i="15"/>
  <c r="AE263" i="15"/>
  <c r="AD263" i="15"/>
  <c r="AC263" i="15"/>
  <c r="AB263" i="15"/>
  <c r="AA263" i="15"/>
  <c r="Z263" i="15"/>
  <c r="Y263" i="15"/>
  <c r="X263" i="15"/>
  <c r="W263" i="15"/>
  <c r="V263" i="15"/>
  <c r="P263" i="15"/>
  <c r="O263" i="15"/>
  <c r="U263" i="15" s="1"/>
  <c r="N263" i="15"/>
  <c r="H263" i="15"/>
  <c r="AH262" i="15"/>
  <c r="AG262" i="15"/>
  <c r="AF262" i="15"/>
  <c r="AE262" i="15"/>
  <c r="AD262" i="15"/>
  <c r="AC262" i="15"/>
  <c r="AB262" i="15"/>
  <c r="AA262" i="15"/>
  <c r="Z262" i="15"/>
  <c r="Y262" i="15"/>
  <c r="X262" i="15"/>
  <c r="W262" i="15"/>
  <c r="V262" i="15"/>
  <c r="P262" i="15"/>
  <c r="O262" i="15"/>
  <c r="S262" i="15" s="1"/>
  <c r="N262" i="15"/>
  <c r="H262" i="15"/>
  <c r="BP262" i="15" s="1"/>
  <c r="BQ262" i="15" s="1"/>
  <c r="AH261" i="15"/>
  <c r="AG261" i="15"/>
  <c r="AF261" i="15"/>
  <c r="AE261" i="15"/>
  <c r="AD261" i="15"/>
  <c r="AC261" i="15"/>
  <c r="AB261" i="15"/>
  <c r="AA261" i="15"/>
  <c r="Z261" i="15"/>
  <c r="Y261" i="15"/>
  <c r="X261" i="15"/>
  <c r="W261" i="15"/>
  <c r="V261" i="15"/>
  <c r="P261" i="15"/>
  <c r="O261" i="15"/>
  <c r="S261" i="15" s="1"/>
  <c r="N261" i="15"/>
  <c r="H261" i="15"/>
  <c r="BP261" i="15" s="1"/>
  <c r="BQ261" i="15" s="1"/>
  <c r="AH260" i="15"/>
  <c r="AG260" i="15"/>
  <c r="AF260" i="15"/>
  <c r="AE260" i="15"/>
  <c r="AD260" i="15"/>
  <c r="AC260" i="15"/>
  <c r="AB260" i="15"/>
  <c r="AA260" i="15"/>
  <c r="Z260" i="15"/>
  <c r="Y260" i="15"/>
  <c r="X260" i="15"/>
  <c r="W260" i="15"/>
  <c r="V260" i="15"/>
  <c r="P260" i="15"/>
  <c r="O260" i="15"/>
  <c r="S260" i="15" s="1"/>
  <c r="N260" i="15"/>
  <c r="H260" i="15"/>
  <c r="AH259" i="15"/>
  <c r="AG259" i="15"/>
  <c r="AF259" i="15"/>
  <c r="AE259" i="15"/>
  <c r="AD259" i="15"/>
  <c r="AC259" i="15"/>
  <c r="AB259" i="15"/>
  <c r="AA259" i="15"/>
  <c r="Z259" i="15"/>
  <c r="Y259" i="15"/>
  <c r="X259" i="15"/>
  <c r="W259" i="15"/>
  <c r="V259" i="15"/>
  <c r="P259" i="15"/>
  <c r="O259" i="15"/>
  <c r="S259" i="15" s="1"/>
  <c r="N259" i="15"/>
  <c r="H259" i="15"/>
  <c r="BP259" i="15" s="1"/>
  <c r="BQ259" i="15" s="1"/>
  <c r="AH258" i="15"/>
  <c r="AG258" i="15"/>
  <c r="AF258" i="15"/>
  <c r="AE258" i="15"/>
  <c r="AD258" i="15"/>
  <c r="AC258" i="15"/>
  <c r="AB258" i="15"/>
  <c r="AA258" i="15"/>
  <c r="Z258" i="15"/>
  <c r="Y258" i="15"/>
  <c r="X258" i="15"/>
  <c r="W258" i="15"/>
  <c r="V258" i="15"/>
  <c r="P258" i="15"/>
  <c r="O258" i="15"/>
  <c r="S258" i="15" s="1"/>
  <c r="N258" i="15"/>
  <c r="H258" i="15"/>
  <c r="BP258" i="15" s="1"/>
  <c r="BQ258" i="15" s="1"/>
  <c r="AH257" i="15"/>
  <c r="AG257" i="15"/>
  <c r="AF257" i="15"/>
  <c r="AE257" i="15"/>
  <c r="AD257" i="15"/>
  <c r="AC257" i="15"/>
  <c r="AB257" i="15"/>
  <c r="AA257" i="15"/>
  <c r="Z257" i="15"/>
  <c r="Y257" i="15"/>
  <c r="X257" i="15"/>
  <c r="W257" i="15"/>
  <c r="V257" i="15"/>
  <c r="P257" i="15"/>
  <c r="O257" i="15"/>
  <c r="S257" i="15" s="1"/>
  <c r="N257" i="15"/>
  <c r="H257" i="15"/>
  <c r="BP257" i="15" s="1"/>
  <c r="BQ257" i="15" s="1"/>
  <c r="AH256" i="15"/>
  <c r="AG256" i="15"/>
  <c r="AF256" i="15"/>
  <c r="AE256" i="15"/>
  <c r="AD256" i="15"/>
  <c r="AC256" i="15"/>
  <c r="AB256" i="15"/>
  <c r="AA256" i="15"/>
  <c r="Z256" i="15"/>
  <c r="Y256" i="15"/>
  <c r="X256" i="15"/>
  <c r="W256" i="15"/>
  <c r="V256" i="15"/>
  <c r="P256" i="15"/>
  <c r="O256" i="15"/>
  <c r="U256" i="15" s="1"/>
  <c r="N256" i="15"/>
  <c r="H256" i="15"/>
  <c r="BP256" i="15" s="1"/>
  <c r="BQ256" i="15" s="1"/>
  <c r="AH255" i="15"/>
  <c r="AG255" i="15"/>
  <c r="AF255" i="15"/>
  <c r="AE255" i="15"/>
  <c r="AD255" i="15"/>
  <c r="AC255" i="15"/>
  <c r="AB255" i="15"/>
  <c r="AA255" i="15"/>
  <c r="Z255" i="15"/>
  <c r="Y255" i="15"/>
  <c r="X255" i="15"/>
  <c r="W255" i="15"/>
  <c r="V255" i="15"/>
  <c r="P255" i="15"/>
  <c r="O255" i="15"/>
  <c r="S255" i="15" s="1"/>
  <c r="N255" i="15"/>
  <c r="H255" i="15"/>
  <c r="BP255" i="15" s="1"/>
  <c r="BQ255" i="15" s="1"/>
  <c r="AH254" i="15"/>
  <c r="AG254" i="15"/>
  <c r="AF254" i="15"/>
  <c r="AE254" i="15"/>
  <c r="AD254" i="15"/>
  <c r="AC254" i="15"/>
  <c r="AB254" i="15"/>
  <c r="AA254" i="15"/>
  <c r="Z254" i="15"/>
  <c r="Y254" i="15"/>
  <c r="X254" i="15"/>
  <c r="W254" i="15"/>
  <c r="V254" i="15"/>
  <c r="P254" i="15"/>
  <c r="O254" i="15"/>
  <c r="S254" i="15" s="1"/>
  <c r="N254" i="15"/>
  <c r="H254" i="15"/>
  <c r="BP254" i="15" s="1"/>
  <c r="BQ254" i="15" s="1"/>
  <c r="AH253" i="15"/>
  <c r="AG253" i="15"/>
  <c r="AF253" i="15"/>
  <c r="AE253" i="15"/>
  <c r="AD253" i="15"/>
  <c r="AC253" i="15"/>
  <c r="AB253" i="15"/>
  <c r="AA253" i="15"/>
  <c r="Z253" i="15"/>
  <c r="Y253" i="15"/>
  <c r="X253" i="15"/>
  <c r="W253" i="15"/>
  <c r="V253" i="15"/>
  <c r="P253" i="15"/>
  <c r="O253" i="15"/>
  <c r="S253" i="15" s="1"/>
  <c r="N253" i="15"/>
  <c r="H253" i="15"/>
  <c r="BP253" i="15" s="1"/>
  <c r="BQ253" i="15" s="1"/>
  <c r="AH252" i="15"/>
  <c r="AG252" i="15"/>
  <c r="AF252" i="15"/>
  <c r="AE252" i="15"/>
  <c r="AD252" i="15"/>
  <c r="AC252" i="15"/>
  <c r="AB252" i="15"/>
  <c r="AA252" i="15"/>
  <c r="Z252" i="15"/>
  <c r="Y252" i="15"/>
  <c r="X252" i="15"/>
  <c r="W252" i="15"/>
  <c r="V252" i="15"/>
  <c r="P252" i="15"/>
  <c r="O252" i="15"/>
  <c r="S252" i="15" s="1"/>
  <c r="N252" i="15"/>
  <c r="H252" i="15"/>
  <c r="AH251" i="15"/>
  <c r="AG251" i="15"/>
  <c r="AF251" i="15"/>
  <c r="AE251" i="15"/>
  <c r="AD251" i="15"/>
  <c r="AC251" i="15"/>
  <c r="AB251" i="15"/>
  <c r="AA251" i="15"/>
  <c r="Z251" i="15"/>
  <c r="Y251" i="15"/>
  <c r="X251" i="15"/>
  <c r="W251" i="15"/>
  <c r="V251" i="15"/>
  <c r="P251" i="15"/>
  <c r="O251" i="15"/>
  <c r="S251" i="15" s="1"/>
  <c r="N251" i="15"/>
  <c r="H251" i="15"/>
  <c r="BP251" i="15" s="1"/>
  <c r="BQ251" i="15" s="1"/>
  <c r="AH250" i="15"/>
  <c r="AG250" i="15"/>
  <c r="AF250" i="15"/>
  <c r="AE250" i="15"/>
  <c r="AD250" i="15"/>
  <c r="AC250" i="15"/>
  <c r="AB250" i="15"/>
  <c r="AA250" i="15"/>
  <c r="Z250" i="15"/>
  <c r="Y250" i="15"/>
  <c r="X250" i="15"/>
  <c r="W250" i="15"/>
  <c r="V250" i="15"/>
  <c r="P250" i="15"/>
  <c r="O250" i="15"/>
  <c r="N250" i="15"/>
  <c r="H250" i="15"/>
  <c r="BP250" i="15" s="1"/>
  <c r="BQ250" i="15" s="1"/>
  <c r="AH249" i="15"/>
  <c r="AG249" i="15"/>
  <c r="AF249" i="15"/>
  <c r="AE249" i="15"/>
  <c r="AD249" i="15"/>
  <c r="AC249" i="15"/>
  <c r="AB249" i="15"/>
  <c r="AA249" i="15"/>
  <c r="Z249" i="15"/>
  <c r="Y249" i="15"/>
  <c r="X249" i="15"/>
  <c r="W249" i="15"/>
  <c r="V249" i="15"/>
  <c r="P249" i="15"/>
  <c r="O249" i="15"/>
  <c r="N249" i="15"/>
  <c r="H249" i="15"/>
  <c r="AH248" i="15"/>
  <c r="AG248" i="15"/>
  <c r="AF248" i="15"/>
  <c r="AE248" i="15"/>
  <c r="AD248" i="15"/>
  <c r="AC248" i="15"/>
  <c r="AB248" i="15"/>
  <c r="AA248" i="15"/>
  <c r="Z248" i="15"/>
  <c r="Y248" i="15"/>
  <c r="X248" i="15"/>
  <c r="W248" i="15"/>
  <c r="V248" i="15"/>
  <c r="P248" i="15"/>
  <c r="O248" i="15"/>
  <c r="N248" i="15"/>
  <c r="H248" i="15"/>
  <c r="BP248" i="15" s="1"/>
  <c r="BQ248" i="15" s="1"/>
  <c r="AH247" i="15"/>
  <c r="AG247" i="15"/>
  <c r="AF247" i="15"/>
  <c r="AE247" i="15"/>
  <c r="AD247" i="15"/>
  <c r="AC247" i="15"/>
  <c r="AB247" i="15"/>
  <c r="AA247" i="15"/>
  <c r="Z247" i="15"/>
  <c r="Y247" i="15"/>
  <c r="X247" i="15"/>
  <c r="W247" i="15"/>
  <c r="V247" i="15"/>
  <c r="P247" i="15"/>
  <c r="O247" i="15"/>
  <c r="U247" i="15" s="1"/>
  <c r="N247" i="15"/>
  <c r="H247" i="15"/>
  <c r="BP247" i="15" s="1"/>
  <c r="BQ247" i="15" s="1"/>
  <c r="AH246" i="15"/>
  <c r="AG246" i="15"/>
  <c r="AF246" i="15"/>
  <c r="AE246" i="15"/>
  <c r="AD246" i="15"/>
  <c r="AC246" i="15"/>
  <c r="AB246" i="15"/>
  <c r="AA246" i="15"/>
  <c r="Z246" i="15"/>
  <c r="Y246" i="15"/>
  <c r="X246" i="15"/>
  <c r="W246" i="15"/>
  <c r="V246" i="15"/>
  <c r="P246" i="15"/>
  <c r="O246" i="15"/>
  <c r="N246" i="15"/>
  <c r="H246" i="15"/>
  <c r="AH245" i="15"/>
  <c r="AG245" i="15"/>
  <c r="AF245" i="15"/>
  <c r="AE245" i="15"/>
  <c r="AD245" i="15"/>
  <c r="AC245" i="15"/>
  <c r="AB245" i="15"/>
  <c r="AA245" i="15"/>
  <c r="Z245" i="15"/>
  <c r="Y245" i="15"/>
  <c r="X245" i="15"/>
  <c r="W245" i="15"/>
  <c r="V245" i="15"/>
  <c r="P245" i="15"/>
  <c r="O245" i="15"/>
  <c r="T245" i="15" s="1"/>
  <c r="N245" i="15"/>
  <c r="H245" i="15"/>
  <c r="AH244" i="15"/>
  <c r="AG244" i="15"/>
  <c r="AF244" i="15"/>
  <c r="AE244" i="15"/>
  <c r="AD244" i="15"/>
  <c r="AC244" i="15"/>
  <c r="AB244" i="15"/>
  <c r="AA244" i="15"/>
  <c r="Z244" i="15"/>
  <c r="Y244" i="15"/>
  <c r="X244" i="15"/>
  <c r="W244" i="15"/>
  <c r="V244" i="15"/>
  <c r="P244" i="15"/>
  <c r="O244" i="15"/>
  <c r="N244" i="15"/>
  <c r="H244" i="15"/>
  <c r="BP244" i="15" s="1"/>
  <c r="BQ244" i="15" s="1"/>
  <c r="AH243" i="15"/>
  <c r="AG243" i="15"/>
  <c r="AF243" i="15"/>
  <c r="AE243" i="15"/>
  <c r="AD243" i="15"/>
  <c r="AC243" i="15"/>
  <c r="AB243" i="15"/>
  <c r="AA243" i="15"/>
  <c r="Z243" i="15"/>
  <c r="Y243" i="15"/>
  <c r="X243" i="15"/>
  <c r="W243" i="15"/>
  <c r="V243" i="15"/>
  <c r="P243" i="15"/>
  <c r="O243" i="15"/>
  <c r="S243" i="15" s="1"/>
  <c r="N243" i="15"/>
  <c r="H243" i="15"/>
  <c r="AH242" i="15"/>
  <c r="AG242" i="15"/>
  <c r="AF242" i="15"/>
  <c r="AE242" i="15"/>
  <c r="AD242" i="15"/>
  <c r="AC242" i="15"/>
  <c r="AB242" i="15"/>
  <c r="AA242" i="15"/>
  <c r="Z242" i="15"/>
  <c r="Y242" i="15"/>
  <c r="X242" i="15"/>
  <c r="W242" i="15"/>
  <c r="V242" i="15"/>
  <c r="P242" i="15"/>
  <c r="O242" i="15"/>
  <c r="N242" i="15"/>
  <c r="H242" i="15"/>
  <c r="BP242" i="15" s="1"/>
  <c r="BQ242" i="15" s="1"/>
  <c r="AH241" i="15"/>
  <c r="AG241" i="15"/>
  <c r="AF241" i="15"/>
  <c r="AE241" i="15"/>
  <c r="AD241" i="15"/>
  <c r="AC241" i="15"/>
  <c r="AB241" i="15"/>
  <c r="AA241" i="15"/>
  <c r="Z241" i="15"/>
  <c r="Y241" i="15"/>
  <c r="X241" i="15"/>
  <c r="W241" i="15"/>
  <c r="V241" i="15"/>
  <c r="P241" i="15"/>
  <c r="O241" i="15"/>
  <c r="S241" i="15" s="1"/>
  <c r="N241" i="15"/>
  <c r="H241" i="15"/>
  <c r="AH240" i="15"/>
  <c r="AG240" i="15"/>
  <c r="AF240" i="15"/>
  <c r="AE240" i="15"/>
  <c r="AD240" i="15"/>
  <c r="AC240" i="15"/>
  <c r="AB240" i="15"/>
  <c r="AA240" i="15"/>
  <c r="Z240" i="15"/>
  <c r="Y240" i="15"/>
  <c r="X240" i="15"/>
  <c r="W240" i="15"/>
  <c r="V240" i="15"/>
  <c r="P240" i="15"/>
  <c r="O240" i="15"/>
  <c r="N240" i="15"/>
  <c r="H240" i="15"/>
  <c r="BP240" i="15" s="1"/>
  <c r="BQ240" i="15" s="1"/>
  <c r="AH239" i="15"/>
  <c r="AG239" i="15"/>
  <c r="AF239" i="15"/>
  <c r="AE239" i="15"/>
  <c r="AD239" i="15"/>
  <c r="AC239" i="15"/>
  <c r="AB239" i="15"/>
  <c r="AA239" i="15"/>
  <c r="Z239" i="15"/>
  <c r="Y239" i="15"/>
  <c r="X239" i="15"/>
  <c r="W239" i="15"/>
  <c r="V239" i="15"/>
  <c r="P239" i="15"/>
  <c r="O239" i="15"/>
  <c r="N239" i="15"/>
  <c r="H239" i="15"/>
  <c r="BP239" i="15" s="1"/>
  <c r="BQ239" i="15" s="1"/>
  <c r="AH238" i="15"/>
  <c r="AG238" i="15"/>
  <c r="AF238" i="15"/>
  <c r="AE238" i="15"/>
  <c r="AD238" i="15"/>
  <c r="AC238" i="15"/>
  <c r="AB238" i="15"/>
  <c r="AA238" i="15"/>
  <c r="Z238" i="15"/>
  <c r="Y238" i="15"/>
  <c r="X238" i="15"/>
  <c r="W238" i="15"/>
  <c r="V238" i="15"/>
  <c r="P238" i="15"/>
  <c r="O238" i="15"/>
  <c r="N238" i="15"/>
  <c r="H238" i="15"/>
  <c r="AH237" i="15"/>
  <c r="AG237" i="15"/>
  <c r="AF237" i="15"/>
  <c r="AE237" i="15"/>
  <c r="AD237" i="15"/>
  <c r="AC237" i="15"/>
  <c r="AB237" i="15"/>
  <c r="AA237" i="15"/>
  <c r="Z237" i="15"/>
  <c r="Y237" i="15"/>
  <c r="X237" i="15"/>
  <c r="W237" i="15"/>
  <c r="V237" i="15"/>
  <c r="P237" i="15"/>
  <c r="O237" i="15"/>
  <c r="N237" i="15"/>
  <c r="H237" i="15"/>
  <c r="BP237" i="15" s="1"/>
  <c r="BQ237" i="15" s="1"/>
  <c r="AH236" i="15"/>
  <c r="AG236" i="15"/>
  <c r="AF236" i="15"/>
  <c r="AE236" i="15"/>
  <c r="AD236" i="15"/>
  <c r="AC236" i="15"/>
  <c r="AB236" i="15"/>
  <c r="AA236" i="15"/>
  <c r="Z236" i="15"/>
  <c r="Y236" i="15"/>
  <c r="X236" i="15"/>
  <c r="W236" i="15"/>
  <c r="V236" i="15"/>
  <c r="P236" i="15"/>
  <c r="O236" i="15"/>
  <c r="U236" i="15" s="1"/>
  <c r="N236" i="15"/>
  <c r="H236" i="15"/>
  <c r="BP236" i="15" s="1"/>
  <c r="BQ236" i="15" s="1"/>
  <c r="AH235" i="15"/>
  <c r="AG235" i="15"/>
  <c r="AF235" i="15"/>
  <c r="AE235" i="15"/>
  <c r="AD235" i="15"/>
  <c r="AC235" i="15"/>
  <c r="AB235" i="15"/>
  <c r="AA235" i="15"/>
  <c r="Z235" i="15"/>
  <c r="Y235" i="15"/>
  <c r="X235" i="15"/>
  <c r="W235" i="15"/>
  <c r="V235" i="15"/>
  <c r="P235" i="15"/>
  <c r="O235" i="15"/>
  <c r="S235" i="15" s="1"/>
  <c r="N235" i="15"/>
  <c r="H235" i="15"/>
  <c r="AH234" i="15"/>
  <c r="AG234" i="15"/>
  <c r="AF234" i="15"/>
  <c r="AE234" i="15"/>
  <c r="AD234" i="15"/>
  <c r="AC234" i="15"/>
  <c r="AB234" i="15"/>
  <c r="AA234" i="15"/>
  <c r="Z234" i="15"/>
  <c r="Y234" i="15"/>
  <c r="X234" i="15"/>
  <c r="W234" i="15"/>
  <c r="V234" i="15"/>
  <c r="P234" i="15"/>
  <c r="O234" i="15"/>
  <c r="U234" i="15" s="1"/>
  <c r="N234" i="15"/>
  <c r="H234" i="15"/>
  <c r="BP234" i="15" s="1"/>
  <c r="BQ234" i="15" s="1"/>
  <c r="AH233" i="15"/>
  <c r="AG233" i="15"/>
  <c r="AF233" i="15"/>
  <c r="AE233" i="15"/>
  <c r="AD233" i="15"/>
  <c r="AC233" i="15"/>
  <c r="AB233" i="15"/>
  <c r="AA233" i="15"/>
  <c r="Z233" i="15"/>
  <c r="Y233" i="15"/>
  <c r="X233" i="15"/>
  <c r="W233" i="15"/>
  <c r="V233" i="15"/>
  <c r="P233" i="15"/>
  <c r="O233" i="15"/>
  <c r="S233" i="15" s="1"/>
  <c r="N233" i="15"/>
  <c r="H233" i="15"/>
  <c r="AH232" i="15"/>
  <c r="AG232" i="15"/>
  <c r="AF232" i="15"/>
  <c r="AE232" i="15"/>
  <c r="AD232" i="15"/>
  <c r="AC232" i="15"/>
  <c r="AB232" i="15"/>
  <c r="AA232" i="15"/>
  <c r="Z232" i="15"/>
  <c r="Y232" i="15"/>
  <c r="X232" i="15"/>
  <c r="W232" i="15"/>
  <c r="V232" i="15"/>
  <c r="P232" i="15"/>
  <c r="O232" i="15"/>
  <c r="S232" i="15" s="1"/>
  <c r="N232" i="15"/>
  <c r="H232" i="15"/>
  <c r="AH231" i="15"/>
  <c r="AG231" i="15"/>
  <c r="AF231" i="15"/>
  <c r="AE231" i="15"/>
  <c r="AD231" i="15"/>
  <c r="AC231" i="15"/>
  <c r="AB231" i="15"/>
  <c r="AA231" i="15"/>
  <c r="Z231" i="15"/>
  <c r="Y231" i="15"/>
  <c r="X231" i="15"/>
  <c r="W231" i="15"/>
  <c r="V231" i="15"/>
  <c r="P231" i="15"/>
  <c r="O231" i="15"/>
  <c r="S231" i="15" s="1"/>
  <c r="N231" i="15"/>
  <c r="H231" i="15"/>
  <c r="AH230" i="15"/>
  <c r="AG230" i="15"/>
  <c r="AF230" i="15"/>
  <c r="AE230" i="15"/>
  <c r="AD230" i="15"/>
  <c r="AC230" i="15"/>
  <c r="AB230" i="15"/>
  <c r="AA230" i="15"/>
  <c r="Z230" i="15"/>
  <c r="Y230" i="15"/>
  <c r="X230" i="15"/>
  <c r="W230" i="15"/>
  <c r="V230" i="15"/>
  <c r="P230" i="15"/>
  <c r="O230" i="15"/>
  <c r="U230" i="15" s="1"/>
  <c r="N230" i="15"/>
  <c r="H230" i="15"/>
  <c r="AH229" i="15"/>
  <c r="AG229" i="15"/>
  <c r="AF229" i="15"/>
  <c r="AE229" i="15"/>
  <c r="AD229" i="15"/>
  <c r="AC229" i="15"/>
  <c r="AB229" i="15"/>
  <c r="AA229" i="15"/>
  <c r="Z229" i="15"/>
  <c r="Y229" i="15"/>
  <c r="X229" i="15"/>
  <c r="W229" i="15"/>
  <c r="V229" i="15"/>
  <c r="P229" i="15"/>
  <c r="O229" i="15"/>
  <c r="S229" i="15" s="1"/>
  <c r="N229" i="15"/>
  <c r="H229" i="15"/>
  <c r="AH228" i="15"/>
  <c r="AG228" i="15"/>
  <c r="AF228" i="15"/>
  <c r="AE228" i="15"/>
  <c r="AD228" i="15"/>
  <c r="AC228" i="15"/>
  <c r="AB228" i="15"/>
  <c r="AA228" i="15"/>
  <c r="Z228" i="15"/>
  <c r="Y228" i="15"/>
  <c r="X228" i="15"/>
  <c r="W228" i="15"/>
  <c r="V228" i="15"/>
  <c r="P228" i="15"/>
  <c r="O228" i="15"/>
  <c r="S228" i="15" s="1"/>
  <c r="N228" i="15"/>
  <c r="H228" i="15"/>
  <c r="AH227" i="15"/>
  <c r="AG227" i="15"/>
  <c r="AF227" i="15"/>
  <c r="AE227" i="15"/>
  <c r="AD227" i="15"/>
  <c r="AC227" i="15"/>
  <c r="AB227" i="15"/>
  <c r="AA227" i="15"/>
  <c r="Z227" i="15"/>
  <c r="Y227" i="15"/>
  <c r="X227" i="15"/>
  <c r="W227" i="15"/>
  <c r="V227" i="15"/>
  <c r="P227" i="15"/>
  <c r="O227" i="15"/>
  <c r="S227" i="15" s="1"/>
  <c r="N227" i="15"/>
  <c r="H227" i="15"/>
  <c r="AH226" i="15"/>
  <c r="AG226" i="15"/>
  <c r="AF226" i="15"/>
  <c r="AE226" i="15"/>
  <c r="AD226" i="15"/>
  <c r="AC226" i="15"/>
  <c r="AB226" i="15"/>
  <c r="AA226" i="15"/>
  <c r="Z226" i="15"/>
  <c r="Y226" i="15"/>
  <c r="X226" i="15"/>
  <c r="W226" i="15"/>
  <c r="V226" i="15"/>
  <c r="P226" i="15"/>
  <c r="O226" i="15"/>
  <c r="S226" i="15" s="1"/>
  <c r="N226" i="15"/>
  <c r="H226" i="15"/>
  <c r="AH225" i="15"/>
  <c r="AG225" i="15"/>
  <c r="AF225" i="15"/>
  <c r="AE225" i="15"/>
  <c r="AD225" i="15"/>
  <c r="AC225" i="15"/>
  <c r="AB225" i="15"/>
  <c r="AA225" i="15"/>
  <c r="Z225" i="15"/>
  <c r="Y225" i="15"/>
  <c r="X225" i="15"/>
  <c r="W225" i="15"/>
  <c r="V225" i="15"/>
  <c r="P225" i="15"/>
  <c r="O225" i="15"/>
  <c r="S225" i="15" s="1"/>
  <c r="N225" i="15"/>
  <c r="H225" i="15"/>
  <c r="AH224" i="15"/>
  <c r="AG224" i="15"/>
  <c r="AF224" i="15"/>
  <c r="AE224" i="15"/>
  <c r="AD224" i="15"/>
  <c r="AC224" i="15"/>
  <c r="AB224" i="15"/>
  <c r="AA224" i="15"/>
  <c r="Z224" i="15"/>
  <c r="Y224" i="15"/>
  <c r="X224" i="15"/>
  <c r="W224" i="15"/>
  <c r="V224" i="15"/>
  <c r="P224" i="15"/>
  <c r="O224" i="15"/>
  <c r="S224" i="15" s="1"/>
  <c r="N224" i="15"/>
  <c r="H224" i="15"/>
  <c r="AH223" i="15"/>
  <c r="AG223" i="15"/>
  <c r="AF223" i="15"/>
  <c r="AE223" i="15"/>
  <c r="AD223" i="15"/>
  <c r="AC223" i="15"/>
  <c r="AB223" i="15"/>
  <c r="AA223" i="15"/>
  <c r="Z223" i="15"/>
  <c r="Y223" i="15"/>
  <c r="X223" i="15"/>
  <c r="W223" i="15"/>
  <c r="V223" i="15"/>
  <c r="P223" i="15"/>
  <c r="O223" i="15"/>
  <c r="U223" i="15" s="1"/>
  <c r="N223" i="15"/>
  <c r="H223" i="15"/>
  <c r="AH222" i="15"/>
  <c r="AG222" i="15"/>
  <c r="AF222" i="15"/>
  <c r="AE222" i="15"/>
  <c r="AD222" i="15"/>
  <c r="AC222" i="15"/>
  <c r="AB222" i="15"/>
  <c r="AA222" i="15"/>
  <c r="Z222" i="15"/>
  <c r="Y222" i="15"/>
  <c r="X222" i="15"/>
  <c r="W222" i="15"/>
  <c r="V222" i="15"/>
  <c r="P222" i="15"/>
  <c r="O222" i="15"/>
  <c r="N222" i="15"/>
  <c r="H222" i="15"/>
  <c r="AH221" i="15"/>
  <c r="AG221" i="15"/>
  <c r="AF221" i="15"/>
  <c r="AE221" i="15"/>
  <c r="AD221" i="15"/>
  <c r="AC221" i="15"/>
  <c r="AB221" i="15"/>
  <c r="AA221" i="15"/>
  <c r="Z221" i="15"/>
  <c r="Y221" i="15"/>
  <c r="X221" i="15"/>
  <c r="W221" i="15"/>
  <c r="V221" i="15"/>
  <c r="P221" i="15"/>
  <c r="O221" i="15"/>
  <c r="U221" i="15" s="1"/>
  <c r="N221" i="15"/>
  <c r="H221" i="15"/>
  <c r="AH220" i="15"/>
  <c r="AG220" i="15"/>
  <c r="AF220" i="15"/>
  <c r="AE220" i="15"/>
  <c r="AD220" i="15"/>
  <c r="AC220" i="15"/>
  <c r="AB220" i="15"/>
  <c r="AA220" i="15"/>
  <c r="Z220" i="15"/>
  <c r="Y220" i="15"/>
  <c r="X220" i="15"/>
  <c r="W220" i="15"/>
  <c r="V220" i="15"/>
  <c r="P220" i="15"/>
  <c r="O220" i="15"/>
  <c r="S220" i="15" s="1"/>
  <c r="N220" i="15"/>
  <c r="H220" i="15"/>
  <c r="AH219" i="15"/>
  <c r="AG219" i="15"/>
  <c r="AF219" i="15"/>
  <c r="AE219" i="15"/>
  <c r="AD219" i="15"/>
  <c r="AC219" i="15"/>
  <c r="AB219" i="15"/>
  <c r="AA219" i="15"/>
  <c r="Z219" i="15"/>
  <c r="Y219" i="15"/>
  <c r="X219" i="15"/>
  <c r="W219" i="15"/>
  <c r="V219" i="15"/>
  <c r="P219" i="15"/>
  <c r="O219" i="15"/>
  <c r="S219" i="15" s="1"/>
  <c r="N219" i="15"/>
  <c r="H219" i="15"/>
  <c r="AH218" i="15"/>
  <c r="AG218" i="15"/>
  <c r="AF218" i="15"/>
  <c r="AE218" i="15"/>
  <c r="AD218" i="15"/>
  <c r="AC218" i="15"/>
  <c r="AB218" i="15"/>
  <c r="AA218" i="15"/>
  <c r="Z218" i="15"/>
  <c r="Y218" i="15"/>
  <c r="X218" i="15"/>
  <c r="W218" i="15"/>
  <c r="V218" i="15"/>
  <c r="P218" i="15"/>
  <c r="O218" i="15"/>
  <c r="S218" i="15" s="1"/>
  <c r="N218" i="15"/>
  <c r="H218" i="15"/>
  <c r="AH217" i="15"/>
  <c r="AG217" i="15"/>
  <c r="AF217" i="15"/>
  <c r="AE217" i="15"/>
  <c r="AD217" i="15"/>
  <c r="AC217" i="15"/>
  <c r="AB217" i="15"/>
  <c r="AA217" i="15"/>
  <c r="Z217" i="15"/>
  <c r="Y217" i="15"/>
  <c r="X217" i="15"/>
  <c r="W217" i="15"/>
  <c r="V217" i="15"/>
  <c r="P217" i="15"/>
  <c r="O217" i="15"/>
  <c r="N217" i="15"/>
  <c r="H217" i="15"/>
  <c r="AH216" i="15"/>
  <c r="AG216" i="15"/>
  <c r="AF216" i="15"/>
  <c r="AE216" i="15"/>
  <c r="AD216" i="15"/>
  <c r="AC216" i="15"/>
  <c r="AB216" i="15"/>
  <c r="AA216" i="15"/>
  <c r="Z216" i="15"/>
  <c r="Y216" i="15"/>
  <c r="X216" i="15"/>
  <c r="W216" i="15"/>
  <c r="V216" i="15"/>
  <c r="P216" i="15"/>
  <c r="O216" i="15"/>
  <c r="N216" i="15"/>
  <c r="H216" i="15"/>
  <c r="AH215" i="15"/>
  <c r="AG215" i="15"/>
  <c r="AF215" i="15"/>
  <c r="AE215" i="15"/>
  <c r="AD215" i="15"/>
  <c r="AC215" i="15"/>
  <c r="AB215" i="15"/>
  <c r="AA215" i="15"/>
  <c r="Z215" i="15"/>
  <c r="Y215" i="15"/>
  <c r="X215" i="15"/>
  <c r="W215" i="15"/>
  <c r="V215" i="15"/>
  <c r="P215" i="15"/>
  <c r="O215" i="15"/>
  <c r="N215" i="15"/>
  <c r="H215" i="15"/>
  <c r="AH214" i="15"/>
  <c r="AG214" i="15"/>
  <c r="AF214" i="15"/>
  <c r="AE214" i="15"/>
  <c r="AD214" i="15"/>
  <c r="AC214" i="15"/>
  <c r="AB214" i="15"/>
  <c r="AA214" i="15"/>
  <c r="Z214" i="15"/>
  <c r="Y214" i="15"/>
  <c r="X214" i="15"/>
  <c r="W214" i="15"/>
  <c r="V214" i="15"/>
  <c r="P214" i="15"/>
  <c r="O214" i="15"/>
  <c r="N214" i="15"/>
  <c r="H214" i="15"/>
  <c r="AH213" i="15"/>
  <c r="AG213" i="15"/>
  <c r="AF213" i="15"/>
  <c r="AE213" i="15"/>
  <c r="AD213" i="15"/>
  <c r="AC213" i="15"/>
  <c r="AB213" i="15"/>
  <c r="AA213" i="15"/>
  <c r="Z213" i="15"/>
  <c r="Y213" i="15"/>
  <c r="X213" i="15"/>
  <c r="W213" i="15"/>
  <c r="V213" i="15"/>
  <c r="P213" i="15"/>
  <c r="O213" i="15"/>
  <c r="R213" i="15" s="1"/>
  <c r="N213" i="15"/>
  <c r="H213" i="15"/>
  <c r="AH212" i="15"/>
  <c r="AG212" i="15"/>
  <c r="AF212" i="15"/>
  <c r="AE212" i="15"/>
  <c r="AD212" i="15"/>
  <c r="AC212" i="15"/>
  <c r="AB212" i="15"/>
  <c r="AA212" i="15"/>
  <c r="Z212" i="15"/>
  <c r="Y212" i="15"/>
  <c r="X212" i="15"/>
  <c r="W212" i="15"/>
  <c r="V212" i="15"/>
  <c r="P212" i="15"/>
  <c r="O212" i="15"/>
  <c r="N212" i="15"/>
  <c r="H212" i="15"/>
  <c r="AH211" i="15"/>
  <c r="AG211" i="15"/>
  <c r="AF211" i="15"/>
  <c r="AE211" i="15"/>
  <c r="AD211" i="15"/>
  <c r="AC211" i="15"/>
  <c r="AB211" i="15"/>
  <c r="AA211" i="15"/>
  <c r="Z211" i="15"/>
  <c r="Y211" i="15"/>
  <c r="X211" i="15"/>
  <c r="W211" i="15"/>
  <c r="V211" i="15"/>
  <c r="P211" i="15"/>
  <c r="O211" i="15"/>
  <c r="R211" i="15" s="1"/>
  <c r="N211" i="15"/>
  <c r="H211" i="15"/>
  <c r="BP211" i="15" s="1"/>
  <c r="BQ211" i="15" s="1"/>
  <c r="AH210" i="15"/>
  <c r="AG210" i="15"/>
  <c r="AF210" i="15"/>
  <c r="AE210" i="15"/>
  <c r="AD210" i="15"/>
  <c r="AC210" i="15"/>
  <c r="AB210" i="15"/>
  <c r="AA210" i="15"/>
  <c r="Z210" i="15"/>
  <c r="Y210" i="15"/>
  <c r="X210" i="15"/>
  <c r="W210" i="15"/>
  <c r="V210" i="15"/>
  <c r="P210" i="15"/>
  <c r="O210" i="15"/>
  <c r="N210" i="15"/>
  <c r="H210" i="15"/>
  <c r="AH209" i="15"/>
  <c r="AG209" i="15"/>
  <c r="AF209" i="15"/>
  <c r="AE209" i="15"/>
  <c r="AD209" i="15"/>
  <c r="AC209" i="15"/>
  <c r="AB209" i="15"/>
  <c r="AA209" i="15"/>
  <c r="Z209" i="15"/>
  <c r="Y209" i="15"/>
  <c r="X209" i="15"/>
  <c r="W209" i="15"/>
  <c r="V209" i="15"/>
  <c r="P209" i="15"/>
  <c r="O209" i="15"/>
  <c r="S209" i="15" s="1"/>
  <c r="N209" i="15"/>
  <c r="H209" i="15"/>
  <c r="AH208" i="15"/>
  <c r="AG208" i="15"/>
  <c r="AF208" i="15"/>
  <c r="AE208" i="15"/>
  <c r="AD208" i="15"/>
  <c r="AC208" i="15"/>
  <c r="AB208" i="15"/>
  <c r="AA208" i="15"/>
  <c r="Z208" i="15"/>
  <c r="Y208" i="15"/>
  <c r="X208" i="15"/>
  <c r="W208" i="15"/>
  <c r="V208" i="15"/>
  <c r="P208" i="15"/>
  <c r="O208" i="15"/>
  <c r="N208" i="15"/>
  <c r="H208" i="15"/>
  <c r="AH207" i="15"/>
  <c r="AG207" i="15"/>
  <c r="AF207" i="15"/>
  <c r="AE207" i="15"/>
  <c r="AD207" i="15"/>
  <c r="AC207" i="15"/>
  <c r="AB207" i="15"/>
  <c r="AA207" i="15"/>
  <c r="Z207" i="15"/>
  <c r="Y207" i="15"/>
  <c r="X207" i="15"/>
  <c r="W207" i="15"/>
  <c r="V207" i="15"/>
  <c r="P207" i="15"/>
  <c r="O207" i="15"/>
  <c r="S207" i="15" s="1"/>
  <c r="N207" i="15"/>
  <c r="H207" i="15"/>
  <c r="AH206" i="15"/>
  <c r="AG206" i="15"/>
  <c r="AF206" i="15"/>
  <c r="AE206" i="15"/>
  <c r="AD206" i="15"/>
  <c r="AC206" i="15"/>
  <c r="AB206" i="15"/>
  <c r="AA206" i="15"/>
  <c r="Z206" i="15"/>
  <c r="Y206" i="15"/>
  <c r="X206" i="15"/>
  <c r="W206" i="15"/>
  <c r="V206" i="15"/>
  <c r="P206" i="15"/>
  <c r="O206" i="15"/>
  <c r="N206" i="15"/>
  <c r="H206" i="15"/>
  <c r="AH205" i="15"/>
  <c r="AG205" i="15"/>
  <c r="AF205" i="15"/>
  <c r="AE205" i="15"/>
  <c r="AD205" i="15"/>
  <c r="AC205" i="15"/>
  <c r="AB205" i="15"/>
  <c r="AA205" i="15"/>
  <c r="Z205" i="15"/>
  <c r="Y205" i="15"/>
  <c r="X205" i="15"/>
  <c r="W205" i="15"/>
  <c r="V205" i="15"/>
  <c r="P205" i="15"/>
  <c r="O205" i="15"/>
  <c r="S205" i="15" s="1"/>
  <c r="N205" i="15"/>
  <c r="H205" i="15"/>
  <c r="AH204" i="15"/>
  <c r="AG204" i="15"/>
  <c r="AF204" i="15"/>
  <c r="AE204" i="15"/>
  <c r="AD204" i="15"/>
  <c r="AC204" i="15"/>
  <c r="AB204" i="15"/>
  <c r="AA204" i="15"/>
  <c r="Z204" i="15"/>
  <c r="Y204" i="15"/>
  <c r="X204" i="15"/>
  <c r="W204" i="15"/>
  <c r="V204" i="15"/>
  <c r="P204" i="15"/>
  <c r="O204" i="15"/>
  <c r="Q204" i="15" s="1"/>
  <c r="N204" i="15"/>
  <c r="H204" i="15"/>
  <c r="AH203" i="15"/>
  <c r="AG203" i="15"/>
  <c r="AF203" i="15"/>
  <c r="AE203" i="15"/>
  <c r="AD203" i="15"/>
  <c r="AC203" i="15"/>
  <c r="AB203" i="15"/>
  <c r="AA203" i="15"/>
  <c r="Z203" i="15"/>
  <c r="Y203" i="15"/>
  <c r="X203" i="15"/>
  <c r="W203" i="15"/>
  <c r="V203" i="15"/>
  <c r="P203" i="15"/>
  <c r="O203" i="15"/>
  <c r="S203" i="15" s="1"/>
  <c r="N203" i="15"/>
  <c r="H203" i="15"/>
  <c r="AH202" i="15"/>
  <c r="AG202" i="15"/>
  <c r="AF202" i="15"/>
  <c r="AE202" i="15"/>
  <c r="AD202" i="15"/>
  <c r="AC202" i="15"/>
  <c r="AB202" i="15"/>
  <c r="AA202" i="15"/>
  <c r="Z202" i="15"/>
  <c r="Y202" i="15"/>
  <c r="X202" i="15"/>
  <c r="W202" i="15"/>
  <c r="V202" i="15"/>
  <c r="P202" i="15"/>
  <c r="O202" i="15"/>
  <c r="N202" i="15"/>
  <c r="H202" i="15"/>
  <c r="AH201" i="15"/>
  <c r="AG201" i="15"/>
  <c r="AF201" i="15"/>
  <c r="AE201" i="15"/>
  <c r="AD201" i="15"/>
  <c r="AC201" i="15"/>
  <c r="AB201" i="15"/>
  <c r="AA201" i="15"/>
  <c r="Z201" i="15"/>
  <c r="Y201" i="15"/>
  <c r="X201" i="15"/>
  <c r="W201" i="15"/>
  <c r="V201" i="15"/>
  <c r="P201" i="15"/>
  <c r="O201" i="15"/>
  <c r="S201" i="15" s="1"/>
  <c r="N201" i="15"/>
  <c r="H201" i="15"/>
  <c r="AH200" i="15"/>
  <c r="AG200" i="15"/>
  <c r="AF200" i="15"/>
  <c r="AE200" i="15"/>
  <c r="AD200" i="15"/>
  <c r="AC200" i="15"/>
  <c r="AB200" i="15"/>
  <c r="AA200" i="15"/>
  <c r="Z200" i="15"/>
  <c r="Y200" i="15"/>
  <c r="X200" i="15"/>
  <c r="W200" i="15"/>
  <c r="V200" i="15"/>
  <c r="P200" i="15"/>
  <c r="O200" i="15"/>
  <c r="N200" i="15"/>
  <c r="H200" i="15"/>
  <c r="AH199" i="15"/>
  <c r="AG199" i="15"/>
  <c r="AF199" i="15"/>
  <c r="AE199" i="15"/>
  <c r="AD199" i="15"/>
  <c r="AC199" i="15"/>
  <c r="AB199" i="15"/>
  <c r="AA199" i="15"/>
  <c r="Z199" i="15"/>
  <c r="Y199" i="15"/>
  <c r="X199" i="15"/>
  <c r="W199" i="15"/>
  <c r="V199" i="15"/>
  <c r="P199" i="15"/>
  <c r="O199" i="15"/>
  <c r="S199" i="15" s="1"/>
  <c r="N199" i="15"/>
  <c r="H199" i="15"/>
  <c r="AH198" i="15"/>
  <c r="AG198" i="15"/>
  <c r="AF198" i="15"/>
  <c r="AE198" i="15"/>
  <c r="AD198" i="15"/>
  <c r="AC198" i="15"/>
  <c r="AB198" i="15"/>
  <c r="AA198" i="15"/>
  <c r="Z198" i="15"/>
  <c r="Y198" i="15"/>
  <c r="X198" i="15"/>
  <c r="W198" i="15"/>
  <c r="V198" i="15"/>
  <c r="P198" i="15"/>
  <c r="O198" i="15"/>
  <c r="N198" i="15"/>
  <c r="H198" i="15"/>
  <c r="AH197" i="15"/>
  <c r="AG197" i="15"/>
  <c r="AF197" i="15"/>
  <c r="AE197" i="15"/>
  <c r="AD197" i="15"/>
  <c r="AC197" i="15"/>
  <c r="AB197" i="15"/>
  <c r="AA197" i="15"/>
  <c r="Z197" i="15"/>
  <c r="Y197" i="15"/>
  <c r="X197" i="15"/>
  <c r="W197" i="15"/>
  <c r="V197" i="15"/>
  <c r="P197" i="15"/>
  <c r="O197" i="15"/>
  <c r="S197" i="15" s="1"/>
  <c r="N197" i="15"/>
  <c r="H197" i="15"/>
  <c r="AH196" i="15"/>
  <c r="AG196" i="15"/>
  <c r="AF196" i="15"/>
  <c r="AE196" i="15"/>
  <c r="AD196" i="15"/>
  <c r="AC196" i="15"/>
  <c r="AB196" i="15"/>
  <c r="AA196" i="15"/>
  <c r="Z196" i="15"/>
  <c r="Y196" i="15"/>
  <c r="X196" i="15"/>
  <c r="W196" i="15"/>
  <c r="V196" i="15"/>
  <c r="P196" i="15"/>
  <c r="O196" i="15"/>
  <c r="Q196" i="15" s="1"/>
  <c r="N196" i="15"/>
  <c r="H196" i="15"/>
  <c r="AH195" i="15"/>
  <c r="AG195" i="15"/>
  <c r="AF195" i="15"/>
  <c r="AE195" i="15"/>
  <c r="AD195" i="15"/>
  <c r="AC195" i="15"/>
  <c r="AB195" i="15"/>
  <c r="AA195" i="15"/>
  <c r="Z195" i="15"/>
  <c r="Y195" i="15"/>
  <c r="X195" i="15"/>
  <c r="W195" i="15"/>
  <c r="V195" i="15"/>
  <c r="P195" i="15"/>
  <c r="O195" i="15"/>
  <c r="S195" i="15" s="1"/>
  <c r="N195" i="15"/>
  <c r="H195" i="15"/>
  <c r="AH194" i="15"/>
  <c r="AG194" i="15"/>
  <c r="AF194" i="15"/>
  <c r="AE194" i="15"/>
  <c r="AD194" i="15"/>
  <c r="AC194" i="15"/>
  <c r="AB194" i="15"/>
  <c r="AA194" i="15"/>
  <c r="Z194" i="15"/>
  <c r="Y194" i="15"/>
  <c r="X194" i="15"/>
  <c r="W194" i="15"/>
  <c r="V194" i="15"/>
  <c r="P194" i="15"/>
  <c r="O194" i="15"/>
  <c r="N194" i="15"/>
  <c r="H194" i="15"/>
  <c r="AH193" i="15"/>
  <c r="AG193" i="15"/>
  <c r="AF193" i="15"/>
  <c r="AE193" i="15"/>
  <c r="AD193" i="15"/>
  <c r="AC193" i="15"/>
  <c r="AB193" i="15"/>
  <c r="AA193" i="15"/>
  <c r="Z193" i="15"/>
  <c r="Y193" i="15"/>
  <c r="X193" i="15"/>
  <c r="W193" i="15"/>
  <c r="V193" i="15"/>
  <c r="P193" i="15"/>
  <c r="O193" i="15"/>
  <c r="S193" i="15" s="1"/>
  <c r="N193" i="15"/>
  <c r="H193" i="15"/>
  <c r="AH192" i="15"/>
  <c r="AG192" i="15"/>
  <c r="AF192" i="15"/>
  <c r="AE192" i="15"/>
  <c r="AD192" i="15"/>
  <c r="AC192" i="15"/>
  <c r="AB192" i="15"/>
  <c r="AA192" i="15"/>
  <c r="Z192" i="15"/>
  <c r="Y192" i="15"/>
  <c r="X192" i="15"/>
  <c r="W192" i="15"/>
  <c r="V192" i="15"/>
  <c r="P192" i="15"/>
  <c r="O192" i="15"/>
  <c r="N192" i="15"/>
  <c r="H192" i="15"/>
  <c r="AH191" i="15"/>
  <c r="AG191" i="15"/>
  <c r="AF191" i="15"/>
  <c r="AE191" i="15"/>
  <c r="AD191" i="15"/>
  <c r="AC191" i="15"/>
  <c r="AB191" i="15"/>
  <c r="AA191" i="15"/>
  <c r="Z191" i="15"/>
  <c r="Y191" i="15"/>
  <c r="X191" i="15"/>
  <c r="W191" i="15"/>
  <c r="V191" i="15"/>
  <c r="P191" i="15"/>
  <c r="O191" i="15"/>
  <c r="S191" i="15" s="1"/>
  <c r="N191" i="15"/>
  <c r="H191" i="15"/>
  <c r="AH190" i="15"/>
  <c r="AG190" i="15"/>
  <c r="AF190" i="15"/>
  <c r="AE190" i="15"/>
  <c r="AD190" i="15"/>
  <c r="AC190" i="15"/>
  <c r="AB190" i="15"/>
  <c r="AA190" i="15"/>
  <c r="Z190" i="15"/>
  <c r="Y190" i="15"/>
  <c r="X190" i="15"/>
  <c r="W190" i="15"/>
  <c r="V190" i="15"/>
  <c r="P190" i="15"/>
  <c r="O190" i="15"/>
  <c r="N190" i="15"/>
  <c r="H190" i="15"/>
  <c r="AH189" i="15"/>
  <c r="AG189" i="15"/>
  <c r="AF189" i="15"/>
  <c r="AE189" i="15"/>
  <c r="AD189" i="15"/>
  <c r="AC189" i="15"/>
  <c r="AB189" i="15"/>
  <c r="AA189" i="15"/>
  <c r="Z189" i="15"/>
  <c r="Y189" i="15"/>
  <c r="X189" i="15"/>
  <c r="W189" i="15"/>
  <c r="V189" i="15"/>
  <c r="P189" i="15"/>
  <c r="O189" i="15"/>
  <c r="S189" i="15" s="1"/>
  <c r="N189" i="15"/>
  <c r="H189" i="15"/>
  <c r="AH188" i="15"/>
  <c r="AG188" i="15"/>
  <c r="AF188" i="15"/>
  <c r="AE188" i="15"/>
  <c r="AD188" i="15"/>
  <c r="AC188" i="15"/>
  <c r="AB188" i="15"/>
  <c r="AA188" i="15"/>
  <c r="Z188" i="15"/>
  <c r="Y188" i="15"/>
  <c r="X188" i="15"/>
  <c r="W188" i="15"/>
  <c r="V188" i="15"/>
  <c r="P188" i="15"/>
  <c r="O188" i="15"/>
  <c r="Q188" i="15" s="1"/>
  <c r="N188" i="15"/>
  <c r="H188" i="15"/>
  <c r="AH187" i="15"/>
  <c r="AG187" i="15"/>
  <c r="AF187" i="15"/>
  <c r="AE187" i="15"/>
  <c r="AD187" i="15"/>
  <c r="AC187" i="15"/>
  <c r="AB187" i="15"/>
  <c r="AA187" i="15"/>
  <c r="Z187" i="15"/>
  <c r="Y187" i="15"/>
  <c r="X187" i="15"/>
  <c r="W187" i="15"/>
  <c r="V187" i="15"/>
  <c r="P187" i="15"/>
  <c r="O187" i="15"/>
  <c r="S187" i="15" s="1"/>
  <c r="N187" i="15"/>
  <c r="H187" i="15"/>
  <c r="AH186" i="15"/>
  <c r="AG186" i="15"/>
  <c r="AF186" i="15"/>
  <c r="AE186" i="15"/>
  <c r="AD186" i="15"/>
  <c r="AC186" i="15"/>
  <c r="AB186" i="15"/>
  <c r="AA186" i="15"/>
  <c r="Z186" i="15"/>
  <c r="Y186" i="15"/>
  <c r="X186" i="15"/>
  <c r="W186" i="15"/>
  <c r="V186" i="15"/>
  <c r="P186" i="15"/>
  <c r="O186" i="15"/>
  <c r="N186" i="15"/>
  <c r="H186" i="15"/>
  <c r="AH185" i="15"/>
  <c r="AG185" i="15"/>
  <c r="AF185" i="15"/>
  <c r="AE185" i="15"/>
  <c r="AD185" i="15"/>
  <c r="AC185" i="15"/>
  <c r="AB185" i="15"/>
  <c r="AA185" i="15"/>
  <c r="Z185" i="15"/>
  <c r="Y185" i="15"/>
  <c r="X185" i="15"/>
  <c r="W185" i="15"/>
  <c r="V185" i="15"/>
  <c r="P185" i="15"/>
  <c r="O185" i="15"/>
  <c r="S185" i="15" s="1"/>
  <c r="N185" i="15"/>
  <c r="H185" i="15"/>
  <c r="AH184" i="15"/>
  <c r="AG184" i="15"/>
  <c r="AF184" i="15"/>
  <c r="AE184" i="15"/>
  <c r="AD184" i="15"/>
  <c r="AC184" i="15"/>
  <c r="AB184" i="15"/>
  <c r="AA184" i="15"/>
  <c r="Z184" i="15"/>
  <c r="Y184" i="15"/>
  <c r="X184" i="15"/>
  <c r="W184" i="15"/>
  <c r="V184" i="15"/>
  <c r="P184" i="15"/>
  <c r="O184" i="15"/>
  <c r="N184" i="15"/>
  <c r="H184" i="15"/>
  <c r="AH183" i="15"/>
  <c r="AG183" i="15"/>
  <c r="AF183" i="15"/>
  <c r="AE183" i="15"/>
  <c r="AD183" i="15"/>
  <c r="AC183" i="15"/>
  <c r="AB183" i="15"/>
  <c r="AA183" i="15"/>
  <c r="Z183" i="15"/>
  <c r="Y183" i="15"/>
  <c r="X183" i="15"/>
  <c r="W183" i="15"/>
  <c r="V183" i="15"/>
  <c r="P183" i="15"/>
  <c r="O183" i="15"/>
  <c r="S183" i="15" s="1"/>
  <c r="N183" i="15"/>
  <c r="H183" i="15"/>
  <c r="AH182" i="15"/>
  <c r="AG182" i="15"/>
  <c r="AF182" i="15"/>
  <c r="AE182" i="15"/>
  <c r="AD182" i="15"/>
  <c r="AC182" i="15"/>
  <c r="AB182" i="15"/>
  <c r="AA182" i="15"/>
  <c r="Z182" i="15"/>
  <c r="Y182" i="15"/>
  <c r="X182" i="15"/>
  <c r="W182" i="15"/>
  <c r="V182" i="15"/>
  <c r="P182" i="15"/>
  <c r="O182" i="15"/>
  <c r="N182" i="15"/>
  <c r="H182" i="15"/>
  <c r="AH181" i="15"/>
  <c r="AG181" i="15"/>
  <c r="AF181" i="15"/>
  <c r="AE181" i="15"/>
  <c r="AD181" i="15"/>
  <c r="AC181" i="15"/>
  <c r="AB181" i="15"/>
  <c r="AA181" i="15"/>
  <c r="Z181" i="15"/>
  <c r="Y181" i="15"/>
  <c r="X181" i="15"/>
  <c r="W181" i="15"/>
  <c r="V181" i="15"/>
  <c r="P181" i="15"/>
  <c r="O181" i="15"/>
  <c r="R181" i="15" s="1"/>
  <c r="N181" i="15"/>
  <c r="H181" i="15"/>
  <c r="AH180" i="15"/>
  <c r="AG180" i="15"/>
  <c r="AF180" i="15"/>
  <c r="AE180" i="15"/>
  <c r="AD180" i="15"/>
  <c r="AC180" i="15"/>
  <c r="AB180" i="15"/>
  <c r="AA180" i="15"/>
  <c r="Z180" i="15"/>
  <c r="Y180" i="15"/>
  <c r="X180" i="15"/>
  <c r="W180" i="15"/>
  <c r="V180" i="15"/>
  <c r="P180" i="15"/>
  <c r="O180" i="15"/>
  <c r="R180" i="15" s="1"/>
  <c r="N180" i="15"/>
  <c r="H180" i="15"/>
  <c r="AH179" i="15"/>
  <c r="AG179" i="15"/>
  <c r="AF179" i="15"/>
  <c r="AE179" i="15"/>
  <c r="AD179" i="15"/>
  <c r="AC179" i="15"/>
  <c r="AB179" i="15"/>
  <c r="AA179" i="15"/>
  <c r="Z179" i="15"/>
  <c r="Y179" i="15"/>
  <c r="X179" i="15"/>
  <c r="W179" i="15"/>
  <c r="V179" i="15"/>
  <c r="P179" i="15"/>
  <c r="O179" i="15"/>
  <c r="R179" i="15" s="1"/>
  <c r="N179" i="15"/>
  <c r="H179" i="15"/>
  <c r="AH178" i="15"/>
  <c r="AG178" i="15"/>
  <c r="AF178" i="15"/>
  <c r="AE178" i="15"/>
  <c r="AD178" i="15"/>
  <c r="AC178" i="15"/>
  <c r="AB178" i="15"/>
  <c r="AA178" i="15"/>
  <c r="Z178" i="15"/>
  <c r="Y178" i="15"/>
  <c r="X178" i="15"/>
  <c r="W178" i="15"/>
  <c r="V178" i="15"/>
  <c r="P178" i="15"/>
  <c r="O178" i="15"/>
  <c r="N178" i="15"/>
  <c r="H178" i="15"/>
  <c r="AH177" i="15"/>
  <c r="AG177" i="15"/>
  <c r="AF177" i="15"/>
  <c r="AE177" i="15"/>
  <c r="AD177" i="15"/>
  <c r="AC177" i="15"/>
  <c r="AB177" i="15"/>
  <c r="AA177" i="15"/>
  <c r="Z177" i="15"/>
  <c r="Y177" i="15"/>
  <c r="X177" i="15"/>
  <c r="W177" i="15"/>
  <c r="V177" i="15"/>
  <c r="P177" i="15"/>
  <c r="O177" i="15"/>
  <c r="R177" i="15" s="1"/>
  <c r="N177" i="15"/>
  <c r="H177" i="15"/>
  <c r="AH176" i="15"/>
  <c r="AG176" i="15"/>
  <c r="AF176" i="15"/>
  <c r="AE176" i="15"/>
  <c r="AD176" i="15"/>
  <c r="AC176" i="15"/>
  <c r="AB176" i="15"/>
  <c r="AA176" i="15"/>
  <c r="Z176" i="15"/>
  <c r="Y176" i="15"/>
  <c r="X176" i="15"/>
  <c r="W176" i="15"/>
  <c r="V176" i="15"/>
  <c r="P176" i="15"/>
  <c r="O176" i="15"/>
  <c r="U176" i="15" s="1"/>
  <c r="N176" i="15"/>
  <c r="H176" i="15"/>
  <c r="AH175" i="15"/>
  <c r="AG175" i="15"/>
  <c r="AF175" i="15"/>
  <c r="AE175" i="15"/>
  <c r="AD175" i="15"/>
  <c r="AC175" i="15"/>
  <c r="AB175" i="15"/>
  <c r="AA175" i="15"/>
  <c r="Z175" i="15"/>
  <c r="Y175" i="15"/>
  <c r="X175" i="15"/>
  <c r="W175" i="15"/>
  <c r="V175" i="15"/>
  <c r="P175" i="15"/>
  <c r="O175" i="15"/>
  <c r="R175" i="15" s="1"/>
  <c r="N175" i="15"/>
  <c r="H175" i="15"/>
  <c r="AH174" i="15"/>
  <c r="AG174" i="15"/>
  <c r="AF174" i="15"/>
  <c r="AE174" i="15"/>
  <c r="AD174" i="15"/>
  <c r="AC174" i="15"/>
  <c r="AB174" i="15"/>
  <c r="AA174" i="15"/>
  <c r="Z174" i="15"/>
  <c r="Y174" i="15"/>
  <c r="X174" i="15"/>
  <c r="W174" i="15"/>
  <c r="V174" i="15"/>
  <c r="P174" i="15"/>
  <c r="O174" i="15"/>
  <c r="T174" i="15" s="1"/>
  <c r="N174" i="15"/>
  <c r="H174" i="15"/>
  <c r="AH173" i="15"/>
  <c r="AG173" i="15"/>
  <c r="AF173" i="15"/>
  <c r="AE173" i="15"/>
  <c r="AD173" i="15"/>
  <c r="AC173" i="15"/>
  <c r="AB173" i="15"/>
  <c r="AA173" i="15"/>
  <c r="Z173" i="15"/>
  <c r="Y173" i="15"/>
  <c r="X173" i="15"/>
  <c r="W173" i="15"/>
  <c r="V173" i="15"/>
  <c r="P173" i="15"/>
  <c r="O173" i="15"/>
  <c r="R173" i="15" s="1"/>
  <c r="N173" i="15"/>
  <c r="H173" i="15"/>
  <c r="AH172" i="15"/>
  <c r="AG172" i="15"/>
  <c r="AF172" i="15"/>
  <c r="AE172" i="15"/>
  <c r="AD172" i="15"/>
  <c r="AC172" i="15"/>
  <c r="AB172" i="15"/>
  <c r="AA172" i="15"/>
  <c r="Z172" i="15"/>
  <c r="Y172" i="15"/>
  <c r="X172" i="15"/>
  <c r="W172" i="15"/>
  <c r="V172" i="15"/>
  <c r="P172" i="15"/>
  <c r="O172" i="15"/>
  <c r="U172" i="15" s="1"/>
  <c r="N172" i="15"/>
  <c r="H172" i="15"/>
  <c r="AH171" i="15"/>
  <c r="AG171" i="15"/>
  <c r="AF171" i="15"/>
  <c r="AE171" i="15"/>
  <c r="AD171" i="15"/>
  <c r="AC171" i="15"/>
  <c r="AB171" i="15"/>
  <c r="AA171" i="15"/>
  <c r="Z171" i="15"/>
  <c r="Y171" i="15"/>
  <c r="X171" i="15"/>
  <c r="W171" i="15"/>
  <c r="V171" i="15"/>
  <c r="P171" i="15"/>
  <c r="O171" i="15"/>
  <c r="N171" i="15"/>
  <c r="H171" i="15"/>
  <c r="AH170" i="15"/>
  <c r="AG170" i="15"/>
  <c r="AF170" i="15"/>
  <c r="AE170" i="15"/>
  <c r="AD170" i="15"/>
  <c r="AC170" i="15"/>
  <c r="AB170" i="15"/>
  <c r="AA170" i="15"/>
  <c r="Z170" i="15"/>
  <c r="Y170" i="15"/>
  <c r="X170" i="15"/>
  <c r="W170" i="15"/>
  <c r="V170" i="15"/>
  <c r="P170" i="15"/>
  <c r="O170" i="15"/>
  <c r="N170" i="15"/>
  <c r="H170" i="15"/>
  <c r="AH169" i="15"/>
  <c r="AG169" i="15"/>
  <c r="AF169" i="15"/>
  <c r="AE169" i="15"/>
  <c r="AD169" i="15"/>
  <c r="AC169" i="15"/>
  <c r="AB169" i="15"/>
  <c r="AA169" i="15"/>
  <c r="Z169" i="15"/>
  <c r="Y169" i="15"/>
  <c r="X169" i="15"/>
  <c r="W169" i="15"/>
  <c r="V169" i="15"/>
  <c r="P169" i="15"/>
  <c r="O169" i="15"/>
  <c r="N169" i="15"/>
  <c r="H169" i="15"/>
  <c r="AH168" i="15"/>
  <c r="AG168" i="15"/>
  <c r="AF168" i="15"/>
  <c r="AE168" i="15"/>
  <c r="AD168" i="15"/>
  <c r="AC168" i="15"/>
  <c r="AB168" i="15"/>
  <c r="AA168" i="15"/>
  <c r="Z168" i="15"/>
  <c r="Y168" i="15"/>
  <c r="X168" i="15"/>
  <c r="W168" i="15"/>
  <c r="V168" i="15"/>
  <c r="P168" i="15"/>
  <c r="O168" i="15"/>
  <c r="R168" i="15" s="1"/>
  <c r="N168" i="15"/>
  <c r="H168" i="15"/>
  <c r="AH167" i="15"/>
  <c r="AG167" i="15"/>
  <c r="AF167" i="15"/>
  <c r="AE167" i="15"/>
  <c r="AD167" i="15"/>
  <c r="AC167" i="15"/>
  <c r="AB167" i="15"/>
  <c r="AA167" i="15"/>
  <c r="Z167" i="15"/>
  <c r="Y167" i="15"/>
  <c r="X167" i="15"/>
  <c r="W167" i="15"/>
  <c r="V167" i="15"/>
  <c r="P167" i="15"/>
  <c r="O167" i="15"/>
  <c r="N167" i="15"/>
  <c r="H167" i="15"/>
  <c r="AH166" i="15"/>
  <c r="AG166" i="15"/>
  <c r="AF166" i="15"/>
  <c r="AE166" i="15"/>
  <c r="AD166" i="15"/>
  <c r="AC166" i="15"/>
  <c r="AB166" i="15"/>
  <c r="AA166" i="15"/>
  <c r="Z166" i="15"/>
  <c r="Y166" i="15"/>
  <c r="X166" i="15"/>
  <c r="W166" i="15"/>
  <c r="V166" i="15"/>
  <c r="P166" i="15"/>
  <c r="O166" i="15"/>
  <c r="T166" i="15" s="1"/>
  <c r="N166" i="15"/>
  <c r="H166" i="15"/>
  <c r="AH165" i="15"/>
  <c r="AG165" i="15"/>
  <c r="AF165" i="15"/>
  <c r="AE165" i="15"/>
  <c r="AD165" i="15"/>
  <c r="AC165" i="15"/>
  <c r="AB165" i="15"/>
  <c r="AA165" i="15"/>
  <c r="Z165" i="15"/>
  <c r="Y165" i="15"/>
  <c r="X165" i="15"/>
  <c r="W165" i="15"/>
  <c r="V165" i="15"/>
  <c r="P165" i="15"/>
  <c r="O165" i="15"/>
  <c r="N165" i="15"/>
  <c r="H165" i="15"/>
  <c r="AH164" i="15"/>
  <c r="AG164" i="15"/>
  <c r="AF164" i="15"/>
  <c r="AE164" i="15"/>
  <c r="AD164" i="15"/>
  <c r="AC164" i="15"/>
  <c r="AB164" i="15"/>
  <c r="AA164" i="15"/>
  <c r="Z164" i="15"/>
  <c r="Y164" i="15"/>
  <c r="X164" i="15"/>
  <c r="W164" i="15"/>
  <c r="V164" i="15"/>
  <c r="P164" i="15"/>
  <c r="O164" i="15"/>
  <c r="N164" i="15"/>
  <c r="H164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P163" i="15"/>
  <c r="O163" i="15"/>
  <c r="N163" i="15"/>
  <c r="H163" i="15"/>
  <c r="AH162" i="15"/>
  <c r="AG162" i="15"/>
  <c r="AF162" i="15"/>
  <c r="AE162" i="15"/>
  <c r="AD162" i="15"/>
  <c r="AC162" i="15"/>
  <c r="AB162" i="15"/>
  <c r="AA162" i="15"/>
  <c r="Z162" i="15"/>
  <c r="Y162" i="15"/>
  <c r="X162" i="15"/>
  <c r="W162" i="15"/>
  <c r="V162" i="15"/>
  <c r="P162" i="15"/>
  <c r="O162" i="15"/>
  <c r="N162" i="15"/>
  <c r="H162" i="15"/>
  <c r="AH161" i="15"/>
  <c r="AG161" i="15"/>
  <c r="AF161" i="15"/>
  <c r="AE161" i="15"/>
  <c r="AD161" i="15"/>
  <c r="AC161" i="15"/>
  <c r="AB161" i="15"/>
  <c r="AA161" i="15"/>
  <c r="Z161" i="15"/>
  <c r="Y161" i="15"/>
  <c r="X161" i="15"/>
  <c r="W161" i="15"/>
  <c r="V161" i="15"/>
  <c r="P161" i="15"/>
  <c r="O161" i="15"/>
  <c r="N161" i="15"/>
  <c r="H161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P160" i="15"/>
  <c r="O160" i="15"/>
  <c r="R160" i="15" s="1"/>
  <c r="N160" i="15"/>
  <c r="H160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P159" i="15"/>
  <c r="O159" i="15"/>
  <c r="N159" i="15"/>
  <c r="H159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P158" i="15"/>
  <c r="O158" i="15"/>
  <c r="T158" i="15" s="1"/>
  <c r="N158" i="15"/>
  <c r="H158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P157" i="15"/>
  <c r="O157" i="15"/>
  <c r="R157" i="15" s="1"/>
  <c r="N157" i="15"/>
  <c r="H157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P156" i="15"/>
  <c r="O156" i="15"/>
  <c r="R156" i="15" s="1"/>
  <c r="N156" i="15"/>
  <c r="H156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P155" i="15"/>
  <c r="O155" i="15"/>
  <c r="N155" i="15"/>
  <c r="H155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P154" i="15"/>
  <c r="O154" i="15"/>
  <c r="N154" i="15"/>
  <c r="H154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P153" i="15"/>
  <c r="O153" i="15"/>
  <c r="N153" i="15"/>
  <c r="H153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P152" i="15"/>
  <c r="O152" i="15"/>
  <c r="R152" i="15" s="1"/>
  <c r="N152" i="15"/>
  <c r="H152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P151" i="15"/>
  <c r="O151" i="15"/>
  <c r="N151" i="15"/>
  <c r="H151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P150" i="15"/>
  <c r="O150" i="15"/>
  <c r="T150" i="15" s="1"/>
  <c r="N150" i="15"/>
  <c r="H150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P149" i="15"/>
  <c r="O149" i="15"/>
  <c r="R149" i="15" s="1"/>
  <c r="N149" i="15"/>
  <c r="H149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P148" i="15"/>
  <c r="O148" i="15"/>
  <c r="R148" i="15" s="1"/>
  <c r="N148" i="15"/>
  <c r="H148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P147" i="15"/>
  <c r="O147" i="15"/>
  <c r="U147" i="15" s="1"/>
  <c r="N147" i="15"/>
  <c r="H147" i="15"/>
  <c r="BP147" i="15" s="1"/>
  <c r="BQ147" i="15" s="1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P146" i="15"/>
  <c r="O146" i="15"/>
  <c r="U146" i="15" s="1"/>
  <c r="N146" i="15"/>
  <c r="H146" i="15"/>
  <c r="BP146" i="15" s="1"/>
  <c r="BQ146" i="15" s="1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P145" i="15"/>
  <c r="O145" i="15"/>
  <c r="S145" i="15" s="1"/>
  <c r="N145" i="15"/>
  <c r="H145" i="15"/>
  <c r="BP145" i="15" s="1"/>
  <c r="BQ145" i="15" s="1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P144" i="15"/>
  <c r="O144" i="15"/>
  <c r="U144" i="15" s="1"/>
  <c r="N144" i="15"/>
  <c r="H144" i="15"/>
  <c r="BP144" i="15" s="1"/>
  <c r="BQ144" i="15" s="1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P143" i="15"/>
  <c r="O143" i="15"/>
  <c r="N143" i="15"/>
  <c r="H143" i="15"/>
  <c r="BP143" i="15" s="1"/>
  <c r="BQ143" i="15" s="1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P142" i="15"/>
  <c r="O142" i="15"/>
  <c r="U142" i="15" s="1"/>
  <c r="N142" i="15"/>
  <c r="H142" i="15"/>
  <c r="BP142" i="15" s="1"/>
  <c r="BQ142" i="15" s="1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P141" i="15"/>
  <c r="O141" i="15"/>
  <c r="S141" i="15" s="1"/>
  <c r="N141" i="15"/>
  <c r="H141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P140" i="15"/>
  <c r="O140" i="15"/>
  <c r="S140" i="15" s="1"/>
  <c r="N140" i="15"/>
  <c r="H140" i="15"/>
  <c r="BP140" i="15" s="1"/>
  <c r="BQ140" i="15" s="1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P139" i="15"/>
  <c r="O139" i="15"/>
  <c r="S139" i="15" s="1"/>
  <c r="N139" i="15"/>
  <c r="H139" i="15"/>
  <c r="BP139" i="15" s="1"/>
  <c r="BQ139" i="15" s="1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P138" i="15"/>
  <c r="O138" i="15"/>
  <c r="S138" i="15" s="1"/>
  <c r="N138" i="15"/>
  <c r="H138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P137" i="15"/>
  <c r="O137" i="15"/>
  <c r="U137" i="15" s="1"/>
  <c r="N137" i="15"/>
  <c r="H137" i="15"/>
  <c r="BP137" i="15" s="1"/>
  <c r="BQ137" i="15" s="1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P136" i="15"/>
  <c r="O136" i="15"/>
  <c r="S136" i="15" s="1"/>
  <c r="N136" i="15"/>
  <c r="H136" i="15"/>
  <c r="BN136" i="15" s="1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P135" i="15"/>
  <c r="O135" i="15"/>
  <c r="S135" i="15" s="1"/>
  <c r="N135" i="15"/>
  <c r="H135" i="15"/>
  <c r="BN135" i="15" s="1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P134" i="15"/>
  <c r="O134" i="15"/>
  <c r="S134" i="15" s="1"/>
  <c r="N134" i="15"/>
  <c r="H134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P133" i="15"/>
  <c r="O133" i="15"/>
  <c r="N133" i="15"/>
  <c r="H133" i="15"/>
  <c r="BP133" i="15" s="1"/>
  <c r="BQ133" i="15" s="1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P132" i="15"/>
  <c r="O132" i="15"/>
  <c r="N132" i="15"/>
  <c r="H132" i="15"/>
  <c r="BP132" i="15" s="1"/>
  <c r="BQ132" i="15" s="1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P131" i="15"/>
  <c r="O131" i="15"/>
  <c r="N131" i="15"/>
  <c r="H131" i="15"/>
  <c r="BP131" i="15" s="1"/>
  <c r="BQ131" i="15" s="1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P130" i="15"/>
  <c r="O130" i="15"/>
  <c r="N130" i="15"/>
  <c r="H130" i="15"/>
  <c r="BP130" i="15" s="1"/>
  <c r="BQ130" i="15" s="1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P129" i="15"/>
  <c r="O129" i="15"/>
  <c r="S129" i="15" s="1"/>
  <c r="N129" i="15"/>
  <c r="H129" i="15"/>
  <c r="BP129" i="15" s="1"/>
  <c r="BQ129" i="15" s="1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P128" i="15"/>
  <c r="O128" i="15"/>
  <c r="U128" i="15" s="1"/>
  <c r="N128" i="15"/>
  <c r="H128" i="15"/>
  <c r="BP128" i="15" s="1"/>
  <c r="BQ128" i="15" s="1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P127" i="15"/>
  <c r="O127" i="15"/>
  <c r="R127" i="15" s="1"/>
  <c r="N127" i="15"/>
  <c r="H127" i="15"/>
  <c r="BP127" i="15" s="1"/>
  <c r="BQ127" i="15" s="1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P126" i="15"/>
  <c r="O126" i="15"/>
  <c r="U126" i="15" s="1"/>
  <c r="N126" i="15"/>
  <c r="H126" i="15"/>
  <c r="BP126" i="15" s="1"/>
  <c r="BQ126" i="15" s="1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P125" i="15"/>
  <c r="O125" i="15"/>
  <c r="S125" i="15" s="1"/>
  <c r="N125" i="15"/>
  <c r="H125" i="15"/>
  <c r="BN125" i="15" s="1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P124" i="15"/>
  <c r="O124" i="15"/>
  <c r="S124" i="15" s="1"/>
  <c r="N124" i="15"/>
  <c r="H124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P123" i="15"/>
  <c r="O123" i="15"/>
  <c r="U123" i="15" s="1"/>
  <c r="N123" i="15"/>
  <c r="H123" i="15"/>
  <c r="BP123" i="15" s="1"/>
  <c r="BQ123" i="15" s="1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P122" i="15"/>
  <c r="O122" i="15"/>
  <c r="N122" i="15"/>
  <c r="H122" i="15"/>
  <c r="BP122" i="15" s="1"/>
  <c r="BQ122" i="15" s="1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P121" i="15"/>
  <c r="O121" i="15"/>
  <c r="S121" i="15" s="1"/>
  <c r="N121" i="15"/>
  <c r="H121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P120" i="15"/>
  <c r="O120" i="15"/>
  <c r="U120" i="15" s="1"/>
  <c r="N120" i="15"/>
  <c r="H120" i="15"/>
  <c r="BP120" i="15" s="1"/>
  <c r="BQ120" i="15" s="1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P119" i="15"/>
  <c r="O119" i="15"/>
  <c r="N119" i="15"/>
  <c r="H119" i="15"/>
  <c r="BP119" i="15" s="1"/>
  <c r="BQ119" i="15" s="1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P118" i="15"/>
  <c r="O118" i="15"/>
  <c r="N118" i="15"/>
  <c r="H118" i="15"/>
  <c r="BP118" i="15" s="1"/>
  <c r="BQ118" i="15" s="1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P117" i="15"/>
  <c r="O117" i="15"/>
  <c r="S117" i="15" s="1"/>
  <c r="N117" i="15"/>
  <c r="H117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P116" i="15"/>
  <c r="O116" i="15"/>
  <c r="U116" i="15" s="1"/>
  <c r="N116" i="15"/>
  <c r="H116" i="15"/>
  <c r="BP116" i="15" s="1"/>
  <c r="BQ116" i="15" s="1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P115" i="15"/>
  <c r="O115" i="15"/>
  <c r="N115" i="15"/>
  <c r="H115" i="15"/>
  <c r="BP115" i="15" s="1"/>
  <c r="BQ115" i="15" s="1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P114" i="15"/>
  <c r="O114" i="15"/>
  <c r="N114" i="15"/>
  <c r="H114" i="15"/>
  <c r="BP114" i="15" s="1"/>
  <c r="BQ114" i="15" s="1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P113" i="15"/>
  <c r="O113" i="15"/>
  <c r="S113" i="15" s="1"/>
  <c r="N113" i="15"/>
  <c r="H113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P112" i="15"/>
  <c r="O112" i="15"/>
  <c r="S112" i="15" s="1"/>
  <c r="N112" i="15"/>
  <c r="H112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P111" i="15"/>
  <c r="O111" i="15"/>
  <c r="U111" i="15" s="1"/>
  <c r="N111" i="15"/>
  <c r="H111" i="15"/>
  <c r="BN111" i="15" s="1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P110" i="15"/>
  <c r="O110" i="15"/>
  <c r="N110" i="15"/>
  <c r="H110" i="15"/>
  <c r="BN110" i="15" s="1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P109" i="15"/>
  <c r="O109" i="15"/>
  <c r="S109" i="15" s="1"/>
  <c r="N109" i="15"/>
  <c r="H109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P108" i="15"/>
  <c r="O108" i="15"/>
  <c r="N108" i="15"/>
  <c r="H108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P107" i="15"/>
  <c r="O107" i="15"/>
  <c r="S107" i="15" s="1"/>
  <c r="N107" i="15"/>
  <c r="H107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P106" i="15"/>
  <c r="O106" i="15"/>
  <c r="N106" i="15"/>
  <c r="H106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P105" i="15"/>
  <c r="O105" i="15"/>
  <c r="T105" i="15" s="1"/>
  <c r="N105" i="15"/>
  <c r="H105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P104" i="15"/>
  <c r="O104" i="15"/>
  <c r="N104" i="15"/>
  <c r="H104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P103" i="15"/>
  <c r="O103" i="15"/>
  <c r="T103" i="15" s="1"/>
  <c r="N103" i="15"/>
  <c r="H103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P102" i="15"/>
  <c r="O102" i="15"/>
  <c r="N102" i="15"/>
  <c r="H102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P101" i="15"/>
  <c r="O101" i="15"/>
  <c r="T101" i="15" s="1"/>
  <c r="N101" i="15"/>
  <c r="H101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P100" i="15"/>
  <c r="O100" i="15"/>
  <c r="N100" i="15"/>
  <c r="H100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P99" i="15"/>
  <c r="O99" i="15"/>
  <c r="T99" i="15" s="1"/>
  <c r="N99" i="15"/>
  <c r="H99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P98" i="15"/>
  <c r="O98" i="15"/>
  <c r="T98" i="15" s="1"/>
  <c r="N98" i="15"/>
  <c r="H98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P97" i="15"/>
  <c r="O97" i="15"/>
  <c r="S97" i="15" s="1"/>
  <c r="N97" i="15"/>
  <c r="H97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P96" i="15"/>
  <c r="O96" i="15"/>
  <c r="S96" i="15" s="1"/>
  <c r="N96" i="15"/>
  <c r="H96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P95" i="15"/>
  <c r="O95" i="15"/>
  <c r="S95" i="15" s="1"/>
  <c r="N95" i="15"/>
  <c r="H95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P94" i="15"/>
  <c r="O94" i="15"/>
  <c r="N94" i="15"/>
  <c r="H94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P93" i="15"/>
  <c r="O93" i="15"/>
  <c r="S93" i="15" s="1"/>
  <c r="N93" i="15"/>
  <c r="H93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P92" i="15"/>
  <c r="O92" i="15"/>
  <c r="S92" i="15" s="1"/>
  <c r="N92" i="15"/>
  <c r="H92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P91" i="15"/>
  <c r="O91" i="15"/>
  <c r="S91" i="15" s="1"/>
  <c r="N91" i="15"/>
  <c r="H91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P90" i="15"/>
  <c r="O90" i="15"/>
  <c r="N90" i="15"/>
  <c r="H90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P89" i="15"/>
  <c r="O89" i="15"/>
  <c r="S89" i="15" s="1"/>
  <c r="N89" i="15"/>
  <c r="H89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P88" i="15"/>
  <c r="O88" i="15"/>
  <c r="S88" i="15" s="1"/>
  <c r="N88" i="15"/>
  <c r="H88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P87" i="15"/>
  <c r="O87" i="15"/>
  <c r="S87" i="15" s="1"/>
  <c r="N87" i="15"/>
  <c r="H87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P86" i="15"/>
  <c r="O86" i="15"/>
  <c r="S86" i="15" s="1"/>
  <c r="N86" i="15"/>
  <c r="H86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P85" i="15"/>
  <c r="O85" i="15"/>
  <c r="S85" i="15" s="1"/>
  <c r="N85" i="15"/>
  <c r="H85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P84" i="15"/>
  <c r="O84" i="15"/>
  <c r="S84" i="15" s="1"/>
  <c r="N84" i="15"/>
  <c r="H84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P83" i="15"/>
  <c r="O83" i="15"/>
  <c r="N83" i="15"/>
  <c r="H83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P82" i="15"/>
  <c r="O82" i="15"/>
  <c r="S82" i="15" s="1"/>
  <c r="N82" i="15"/>
  <c r="H82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P81" i="15"/>
  <c r="O81" i="15"/>
  <c r="S81" i="15" s="1"/>
  <c r="N81" i="15"/>
  <c r="H81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P80" i="15"/>
  <c r="O80" i="15"/>
  <c r="N80" i="15"/>
  <c r="H80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P79" i="15"/>
  <c r="O79" i="15"/>
  <c r="N79" i="15"/>
  <c r="H79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P78" i="15"/>
  <c r="O78" i="15"/>
  <c r="S78" i="15" s="1"/>
  <c r="N78" i="15"/>
  <c r="H78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P77" i="15"/>
  <c r="O77" i="15"/>
  <c r="S77" i="15" s="1"/>
  <c r="N77" i="15"/>
  <c r="H77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P76" i="15"/>
  <c r="O76" i="15"/>
  <c r="N76" i="15"/>
  <c r="H76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P75" i="15"/>
  <c r="O75" i="15"/>
  <c r="N75" i="15"/>
  <c r="H75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P74" i="15"/>
  <c r="O74" i="15"/>
  <c r="S74" i="15" s="1"/>
  <c r="N74" i="15"/>
  <c r="H74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P73" i="15"/>
  <c r="O73" i="15"/>
  <c r="S73" i="15" s="1"/>
  <c r="N73" i="15"/>
  <c r="H73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P72" i="15"/>
  <c r="O72" i="15"/>
  <c r="N72" i="15"/>
  <c r="H72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P71" i="15"/>
  <c r="O71" i="15"/>
  <c r="N71" i="15"/>
  <c r="H71" i="15"/>
  <c r="BP71" i="15" s="1"/>
  <c r="BQ71" i="15" s="1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P70" i="15"/>
  <c r="O70" i="15"/>
  <c r="S70" i="15" s="1"/>
  <c r="N70" i="15"/>
  <c r="H70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P69" i="15"/>
  <c r="O69" i="15"/>
  <c r="S69" i="15" s="1"/>
  <c r="N69" i="15"/>
  <c r="H69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P68" i="15"/>
  <c r="O68" i="15"/>
  <c r="N68" i="15"/>
  <c r="H68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P67" i="15"/>
  <c r="O67" i="15"/>
  <c r="S67" i="15" s="1"/>
  <c r="N67" i="15"/>
  <c r="H67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P66" i="15"/>
  <c r="O66" i="15"/>
  <c r="S66" i="15" s="1"/>
  <c r="N66" i="15"/>
  <c r="H66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P65" i="15"/>
  <c r="O65" i="15"/>
  <c r="S65" i="15" s="1"/>
  <c r="N65" i="15"/>
  <c r="H65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P64" i="15"/>
  <c r="O64" i="15"/>
  <c r="T64" i="15" s="1"/>
  <c r="N64" i="15"/>
  <c r="H64" i="15"/>
  <c r="BP64" i="15" s="1"/>
  <c r="BQ64" i="15" s="1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P63" i="15"/>
  <c r="O63" i="15"/>
  <c r="N63" i="15"/>
  <c r="H63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P62" i="15"/>
  <c r="O62" i="15"/>
  <c r="N62" i="15"/>
  <c r="H62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P61" i="15"/>
  <c r="O61" i="15"/>
  <c r="N61" i="15"/>
  <c r="H61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P60" i="15"/>
  <c r="O60" i="15"/>
  <c r="T60" i="15" s="1"/>
  <c r="N60" i="15"/>
  <c r="H60" i="15"/>
  <c r="BP60" i="15" s="1"/>
  <c r="BQ60" i="15" s="1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P59" i="15"/>
  <c r="O59" i="15"/>
  <c r="N59" i="15"/>
  <c r="H59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P58" i="15"/>
  <c r="O58" i="15"/>
  <c r="N58" i="15"/>
  <c r="H58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P57" i="15"/>
  <c r="O57" i="15"/>
  <c r="S57" i="15" s="1"/>
  <c r="N57" i="15"/>
  <c r="H57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P56" i="15"/>
  <c r="O56" i="15"/>
  <c r="T56" i="15" s="1"/>
  <c r="N56" i="15"/>
  <c r="H56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P55" i="15"/>
  <c r="O55" i="15"/>
  <c r="N55" i="15"/>
  <c r="H55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P54" i="15"/>
  <c r="O54" i="15"/>
  <c r="S54" i="15" s="1"/>
  <c r="N54" i="15"/>
  <c r="H54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P53" i="15"/>
  <c r="O53" i="15"/>
  <c r="N53" i="15"/>
  <c r="H53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P52" i="15"/>
  <c r="O52" i="15"/>
  <c r="N52" i="15"/>
  <c r="H52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P51" i="15"/>
  <c r="O51" i="15"/>
  <c r="N51" i="15"/>
  <c r="H51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P50" i="15"/>
  <c r="O50" i="15"/>
  <c r="S50" i="15" s="1"/>
  <c r="N50" i="15"/>
  <c r="H50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P49" i="15"/>
  <c r="O49" i="15"/>
  <c r="S49" i="15" s="1"/>
  <c r="N49" i="15"/>
  <c r="H49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P48" i="15"/>
  <c r="O48" i="15"/>
  <c r="T48" i="15" s="1"/>
  <c r="N48" i="15"/>
  <c r="H48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P47" i="15"/>
  <c r="O47" i="15"/>
  <c r="T47" i="15" s="1"/>
  <c r="N47" i="15"/>
  <c r="H47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P46" i="15"/>
  <c r="O46" i="15"/>
  <c r="T46" i="15" s="1"/>
  <c r="N46" i="15"/>
  <c r="H46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P45" i="15"/>
  <c r="O45" i="15"/>
  <c r="N45" i="15"/>
  <c r="H45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P44" i="15"/>
  <c r="O44" i="15"/>
  <c r="T44" i="15" s="1"/>
  <c r="N44" i="15"/>
  <c r="H44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P43" i="15"/>
  <c r="O43" i="15"/>
  <c r="T43" i="15" s="1"/>
  <c r="N43" i="15"/>
  <c r="H43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P42" i="15"/>
  <c r="O42" i="15"/>
  <c r="S42" i="15" s="1"/>
  <c r="N42" i="15"/>
  <c r="H42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P41" i="15"/>
  <c r="O41" i="15"/>
  <c r="N41" i="15"/>
  <c r="H41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P40" i="15"/>
  <c r="O40" i="15"/>
  <c r="T40" i="15" s="1"/>
  <c r="N40" i="15"/>
  <c r="H40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P39" i="15"/>
  <c r="O39" i="15"/>
  <c r="T39" i="15" s="1"/>
  <c r="N39" i="15"/>
  <c r="H39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P38" i="15"/>
  <c r="O38" i="15"/>
  <c r="N38" i="15"/>
  <c r="H38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P37" i="15"/>
  <c r="O37" i="15"/>
  <c r="S37" i="15" s="1"/>
  <c r="N37" i="15"/>
  <c r="H37" i="15"/>
  <c r="BP37" i="15" s="1"/>
  <c r="BQ37" i="15" s="1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P36" i="15"/>
  <c r="O36" i="15"/>
  <c r="T36" i="15" s="1"/>
  <c r="N36" i="15"/>
  <c r="H36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P35" i="15"/>
  <c r="O35" i="15"/>
  <c r="N35" i="15"/>
  <c r="H35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P34" i="15"/>
  <c r="O34" i="15"/>
  <c r="N34" i="15"/>
  <c r="H34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P33" i="15"/>
  <c r="O33" i="15"/>
  <c r="S33" i="15" s="1"/>
  <c r="N33" i="15"/>
  <c r="H33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P32" i="15"/>
  <c r="O32" i="15"/>
  <c r="T32" i="15" s="1"/>
  <c r="N32" i="15"/>
  <c r="H32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P31" i="15"/>
  <c r="O31" i="15"/>
  <c r="N31" i="15"/>
  <c r="H31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P30" i="15"/>
  <c r="O30" i="15"/>
  <c r="R30" i="15" s="1"/>
  <c r="N30" i="15"/>
  <c r="H30" i="15"/>
  <c r="BP30" i="15" s="1"/>
  <c r="BQ30" i="15" s="1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P29" i="15"/>
  <c r="O29" i="15"/>
  <c r="R29" i="15" s="1"/>
  <c r="N29" i="15"/>
  <c r="H29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P28" i="15"/>
  <c r="O28" i="15"/>
  <c r="N28" i="15"/>
  <c r="H28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P27" i="15"/>
  <c r="O27" i="15"/>
  <c r="N27" i="15"/>
  <c r="H27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P26" i="15"/>
  <c r="O26" i="15"/>
  <c r="R26" i="15" s="1"/>
  <c r="N26" i="15"/>
  <c r="H26" i="15"/>
  <c r="BP26" i="15" s="1"/>
  <c r="BQ26" i="15" s="1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P25" i="15"/>
  <c r="O25" i="15"/>
  <c r="R25" i="15" s="1"/>
  <c r="N25" i="15"/>
  <c r="H25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P24" i="15"/>
  <c r="O24" i="15"/>
  <c r="N24" i="15"/>
  <c r="H24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P23" i="15"/>
  <c r="O23" i="15"/>
  <c r="N23" i="15"/>
  <c r="H23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P22" i="15"/>
  <c r="O22" i="15"/>
  <c r="N22" i="15"/>
  <c r="H22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P21" i="15"/>
  <c r="O21" i="15"/>
  <c r="N21" i="15"/>
  <c r="H21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P20" i="15"/>
  <c r="O20" i="15"/>
  <c r="N20" i="15"/>
  <c r="H20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P19" i="15"/>
  <c r="O19" i="15"/>
  <c r="N19" i="15"/>
  <c r="H19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P18" i="15"/>
  <c r="O18" i="15"/>
  <c r="N18" i="15"/>
  <c r="H18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P17" i="15"/>
  <c r="O17" i="15"/>
  <c r="N17" i="15"/>
  <c r="H17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P16" i="15"/>
  <c r="O16" i="15"/>
  <c r="N16" i="15"/>
  <c r="H16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P15" i="15"/>
  <c r="O15" i="15"/>
  <c r="N15" i="15"/>
  <c r="H15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P14" i="15"/>
  <c r="O14" i="15"/>
  <c r="N14" i="15"/>
  <c r="H14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P13" i="15"/>
  <c r="O13" i="15"/>
  <c r="N13" i="15"/>
  <c r="H13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P12" i="15"/>
  <c r="O12" i="15"/>
  <c r="N12" i="15"/>
  <c r="H12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P11" i="15"/>
  <c r="O11" i="15"/>
  <c r="N11" i="15"/>
  <c r="H11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P10" i="15"/>
  <c r="O10" i="15"/>
  <c r="N10" i="15"/>
  <c r="H10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P9" i="15"/>
  <c r="O9" i="15"/>
  <c r="N9" i="15"/>
  <c r="H9" i="15"/>
  <c r="AH8" i="15"/>
  <c r="AG8" i="15"/>
  <c r="AF8" i="15"/>
  <c r="AE8" i="15"/>
  <c r="AD8" i="15"/>
  <c r="AC8" i="15"/>
  <c r="AB8" i="15"/>
  <c r="AA8" i="15"/>
  <c r="Z8" i="15"/>
  <c r="Y8" i="15"/>
  <c r="X8" i="15"/>
  <c r="W8" i="15"/>
  <c r="V8" i="15"/>
  <c r="P8" i="15"/>
  <c r="O8" i="15"/>
  <c r="N8" i="15"/>
  <c r="H8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P7" i="15"/>
  <c r="O7" i="15"/>
  <c r="N7" i="15"/>
  <c r="H7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P6" i="15"/>
  <c r="O6" i="15"/>
  <c r="N6" i="15"/>
  <c r="H6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P5" i="15"/>
  <c r="O5" i="15"/>
  <c r="N5" i="15"/>
  <c r="H5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P4" i="15"/>
  <c r="O4" i="15"/>
  <c r="N4" i="15"/>
  <c r="H4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P3" i="15"/>
  <c r="O3" i="15"/>
  <c r="N3" i="15"/>
  <c r="H3" i="15"/>
  <c r="BO1" i="15"/>
  <c r="CD435" i="1"/>
  <c r="CE435" i="1"/>
  <c r="CF435" i="1"/>
  <c r="CG435" i="1"/>
  <c r="CD436" i="1"/>
  <c r="CE436" i="1"/>
  <c r="CF436" i="1"/>
  <c r="CG436" i="1"/>
  <c r="CD437" i="1"/>
  <c r="CE437" i="1"/>
  <c r="CF437" i="1"/>
  <c r="CG437" i="1"/>
  <c r="CD438" i="1"/>
  <c r="CE438" i="1"/>
  <c r="CF438" i="1"/>
  <c r="CG438" i="1"/>
  <c r="CD439" i="1"/>
  <c r="CE439" i="1"/>
  <c r="CF439" i="1"/>
  <c r="CG439" i="1"/>
  <c r="CD440" i="1"/>
  <c r="CE440" i="1"/>
  <c r="CF440" i="1"/>
  <c r="CG440" i="1"/>
  <c r="CD441" i="1"/>
  <c r="CE441" i="1"/>
  <c r="CF441" i="1"/>
  <c r="CG441" i="1"/>
  <c r="CD442" i="1"/>
  <c r="CE442" i="1"/>
  <c r="CF442" i="1"/>
  <c r="CG442" i="1"/>
  <c r="CD443" i="1"/>
  <c r="CE443" i="1"/>
  <c r="CF443" i="1"/>
  <c r="CG443" i="1"/>
  <c r="CD444" i="1"/>
  <c r="CE444" i="1"/>
  <c r="CF444" i="1"/>
  <c r="CG444" i="1"/>
  <c r="CD445" i="1"/>
  <c r="CE445" i="1"/>
  <c r="CF445" i="1"/>
  <c r="CG445" i="1"/>
  <c r="CD446" i="1"/>
  <c r="CE446" i="1"/>
  <c r="CF446" i="1"/>
  <c r="CG446" i="1"/>
  <c r="CD447" i="1"/>
  <c r="CE447" i="1"/>
  <c r="CF447" i="1"/>
  <c r="CG447" i="1"/>
  <c r="CD448" i="1"/>
  <c r="CE448" i="1"/>
  <c r="CF448" i="1"/>
  <c r="CG448" i="1"/>
  <c r="CD449" i="1"/>
  <c r="CE449" i="1"/>
  <c r="CF449" i="1"/>
  <c r="CG449" i="1"/>
  <c r="CD450" i="1"/>
  <c r="CE450" i="1"/>
  <c r="CF450" i="1"/>
  <c r="CG450" i="1"/>
  <c r="CD451" i="1"/>
  <c r="CE451" i="1"/>
  <c r="CF451" i="1"/>
  <c r="CG451" i="1"/>
  <c r="CD452" i="1"/>
  <c r="CE452" i="1"/>
  <c r="CF452" i="1"/>
  <c r="CG452" i="1"/>
  <c r="CD453" i="1"/>
  <c r="CE453" i="1"/>
  <c r="CF453" i="1"/>
  <c r="CG453" i="1"/>
  <c r="CD454" i="1"/>
  <c r="CE454" i="1"/>
  <c r="CF454" i="1"/>
  <c r="CG454" i="1"/>
  <c r="CD455" i="1"/>
  <c r="CE455" i="1"/>
  <c r="CF455" i="1"/>
  <c r="CG455" i="1"/>
  <c r="CD456" i="1"/>
  <c r="CE456" i="1"/>
  <c r="CF456" i="1"/>
  <c r="CG456" i="1"/>
  <c r="CD457" i="1"/>
  <c r="CE457" i="1"/>
  <c r="CF457" i="1"/>
  <c r="CG457" i="1"/>
  <c r="CD458" i="1"/>
  <c r="CE458" i="1"/>
  <c r="CF458" i="1"/>
  <c r="CG458" i="1"/>
  <c r="CD459" i="1"/>
  <c r="CE459" i="1"/>
  <c r="CF459" i="1"/>
  <c r="CG459" i="1"/>
  <c r="CD460" i="1"/>
  <c r="CE460" i="1"/>
  <c r="CF460" i="1"/>
  <c r="CG460" i="1"/>
  <c r="CD461" i="1"/>
  <c r="CE461" i="1"/>
  <c r="CF461" i="1"/>
  <c r="CG461" i="1"/>
  <c r="CD462" i="1"/>
  <c r="CE462" i="1"/>
  <c r="CF462" i="1"/>
  <c r="CG462" i="1"/>
  <c r="CD463" i="1"/>
  <c r="CE463" i="1"/>
  <c r="CF463" i="1"/>
  <c r="CG463" i="1"/>
  <c r="CD464" i="1"/>
  <c r="CE464" i="1"/>
  <c r="CF464" i="1"/>
  <c r="CG464" i="1"/>
  <c r="CD465" i="1"/>
  <c r="CE465" i="1"/>
  <c r="CF465" i="1"/>
  <c r="CG465" i="1"/>
  <c r="CD466" i="1"/>
  <c r="CE466" i="1"/>
  <c r="CF466" i="1"/>
  <c r="CG466" i="1"/>
  <c r="CD467" i="1"/>
  <c r="CE467" i="1"/>
  <c r="CF467" i="1"/>
  <c r="CG467" i="1"/>
  <c r="CD468" i="1"/>
  <c r="CE468" i="1"/>
  <c r="CF468" i="1"/>
  <c r="CG468" i="1"/>
  <c r="CD469" i="1"/>
  <c r="CE469" i="1"/>
  <c r="CF469" i="1"/>
  <c r="CG469" i="1"/>
  <c r="CD470" i="1"/>
  <c r="CE470" i="1"/>
  <c r="CF470" i="1"/>
  <c r="CG470" i="1"/>
  <c r="CD471" i="1"/>
  <c r="CE471" i="1"/>
  <c r="CF471" i="1"/>
  <c r="CG471" i="1"/>
  <c r="CD472" i="1"/>
  <c r="CE472" i="1"/>
  <c r="CF472" i="1"/>
  <c r="CG472" i="1"/>
  <c r="CD473" i="1"/>
  <c r="CE473" i="1"/>
  <c r="CF473" i="1"/>
  <c r="CG473" i="1"/>
  <c r="CD474" i="1"/>
  <c r="CE474" i="1"/>
  <c r="CF474" i="1"/>
  <c r="CG474" i="1"/>
  <c r="CD475" i="1"/>
  <c r="CE475" i="1"/>
  <c r="CF475" i="1"/>
  <c r="CG475" i="1"/>
  <c r="CD476" i="1"/>
  <c r="CE476" i="1"/>
  <c r="CF476" i="1"/>
  <c r="CG476" i="1"/>
  <c r="CD477" i="1"/>
  <c r="CE477" i="1"/>
  <c r="CF477" i="1"/>
  <c r="CG477" i="1"/>
  <c r="CD478" i="1"/>
  <c r="CE478" i="1"/>
  <c r="CF478" i="1"/>
  <c r="CG478" i="1"/>
  <c r="CD479" i="1"/>
  <c r="CE479" i="1"/>
  <c r="CF479" i="1"/>
  <c r="CG479" i="1"/>
  <c r="CD480" i="1"/>
  <c r="CE480" i="1"/>
  <c r="CF480" i="1"/>
  <c r="CG480" i="1"/>
  <c r="CD481" i="1"/>
  <c r="CE481" i="1"/>
  <c r="CF481" i="1"/>
  <c r="CG481" i="1"/>
  <c r="CD482" i="1"/>
  <c r="CE482" i="1"/>
  <c r="CF482" i="1"/>
  <c r="CG482" i="1"/>
  <c r="CD483" i="1"/>
  <c r="CE483" i="1"/>
  <c r="CF483" i="1"/>
  <c r="CG483" i="1"/>
  <c r="CD484" i="1"/>
  <c r="CE484" i="1"/>
  <c r="CF484" i="1"/>
  <c r="CG484" i="1"/>
  <c r="CD485" i="1"/>
  <c r="CE485" i="1"/>
  <c r="CF485" i="1"/>
  <c r="CG485" i="1"/>
  <c r="CD486" i="1"/>
  <c r="CE486" i="1"/>
  <c r="CF486" i="1"/>
  <c r="CG486" i="1"/>
  <c r="CD487" i="1"/>
  <c r="CE487" i="1"/>
  <c r="CF487" i="1"/>
  <c r="CG487" i="1"/>
  <c r="CD488" i="1"/>
  <c r="CE488" i="1"/>
  <c r="CF488" i="1"/>
  <c r="CG488" i="1"/>
  <c r="CD489" i="1"/>
  <c r="CE489" i="1"/>
  <c r="CF489" i="1"/>
  <c r="CG489" i="1"/>
  <c r="CD490" i="1"/>
  <c r="CE490" i="1"/>
  <c r="CF490" i="1"/>
  <c r="CG490" i="1"/>
  <c r="CD491" i="1"/>
  <c r="CE491" i="1"/>
  <c r="CF491" i="1"/>
  <c r="CG491" i="1"/>
  <c r="CD492" i="1"/>
  <c r="CE492" i="1"/>
  <c r="CF492" i="1"/>
  <c r="CG492" i="1"/>
  <c r="CD493" i="1"/>
  <c r="CE493" i="1"/>
  <c r="CF493" i="1"/>
  <c r="CG493" i="1"/>
  <c r="CD494" i="1"/>
  <c r="CE494" i="1"/>
  <c r="CF494" i="1"/>
  <c r="CG494" i="1"/>
  <c r="CD495" i="1"/>
  <c r="CE495" i="1"/>
  <c r="CF495" i="1"/>
  <c r="CG495" i="1"/>
  <c r="CD496" i="1"/>
  <c r="CE496" i="1"/>
  <c r="CF496" i="1"/>
  <c r="CG496" i="1"/>
  <c r="CD497" i="1"/>
  <c r="CE497" i="1"/>
  <c r="CF497" i="1"/>
  <c r="CG497" i="1"/>
  <c r="CD498" i="1"/>
  <c r="CE498" i="1"/>
  <c r="CF498" i="1"/>
  <c r="CG498" i="1"/>
  <c r="CD499" i="1"/>
  <c r="CE499" i="1"/>
  <c r="CF499" i="1"/>
  <c r="CG499" i="1"/>
  <c r="CD500" i="1"/>
  <c r="CE500" i="1"/>
  <c r="CF500" i="1"/>
  <c r="CG500" i="1"/>
  <c r="CD501" i="1"/>
  <c r="CE501" i="1"/>
  <c r="CF501" i="1"/>
  <c r="CG501" i="1"/>
  <c r="CD502" i="1"/>
  <c r="CE502" i="1"/>
  <c r="CF502" i="1"/>
  <c r="CG502" i="1"/>
  <c r="CD503" i="1"/>
  <c r="CE503" i="1"/>
  <c r="CF503" i="1"/>
  <c r="CG503" i="1"/>
  <c r="CD504" i="1"/>
  <c r="CE504" i="1"/>
  <c r="CF504" i="1"/>
  <c r="CG504" i="1"/>
  <c r="CD505" i="1"/>
  <c r="CE505" i="1"/>
  <c r="CF505" i="1"/>
  <c r="CG505" i="1"/>
  <c r="CD506" i="1"/>
  <c r="CE506" i="1"/>
  <c r="CF506" i="1"/>
  <c r="CG506" i="1"/>
  <c r="CD507" i="1"/>
  <c r="CE507" i="1"/>
  <c r="CF507" i="1"/>
  <c r="CG507" i="1"/>
  <c r="CD508" i="1"/>
  <c r="CE508" i="1"/>
  <c r="CF508" i="1"/>
  <c r="CG508" i="1"/>
  <c r="CD509" i="1"/>
  <c r="CE509" i="1"/>
  <c r="CF509" i="1"/>
  <c r="CG509" i="1"/>
  <c r="CD510" i="1"/>
  <c r="CE510" i="1"/>
  <c r="CF510" i="1"/>
  <c r="CG510" i="1"/>
  <c r="CD511" i="1"/>
  <c r="CE511" i="1"/>
  <c r="CF511" i="1"/>
  <c r="CG511" i="1"/>
  <c r="CD512" i="1"/>
  <c r="CE512" i="1"/>
  <c r="CF512" i="1"/>
  <c r="CG512" i="1"/>
  <c r="CD513" i="1"/>
  <c r="CE513" i="1"/>
  <c r="CF513" i="1"/>
  <c r="CG513" i="1"/>
  <c r="CD514" i="1"/>
  <c r="CE514" i="1"/>
  <c r="CF514" i="1"/>
  <c r="CG514" i="1"/>
  <c r="CD515" i="1"/>
  <c r="CE515" i="1"/>
  <c r="CF515" i="1"/>
  <c r="CG515" i="1"/>
  <c r="CD516" i="1"/>
  <c r="CE516" i="1"/>
  <c r="CF516" i="1"/>
  <c r="CG516" i="1"/>
  <c r="CD517" i="1"/>
  <c r="CE517" i="1"/>
  <c r="CF517" i="1"/>
  <c r="CG517" i="1"/>
  <c r="CD518" i="1"/>
  <c r="CE518" i="1"/>
  <c r="CF518" i="1"/>
  <c r="CG518" i="1"/>
  <c r="CD519" i="1"/>
  <c r="CE519" i="1"/>
  <c r="CF519" i="1"/>
  <c r="CG519" i="1"/>
  <c r="CD520" i="1"/>
  <c r="CE520" i="1"/>
  <c r="CF520" i="1"/>
  <c r="CG520" i="1"/>
  <c r="CD521" i="1"/>
  <c r="CE521" i="1"/>
  <c r="CF521" i="1"/>
  <c r="CG521" i="1"/>
  <c r="CD522" i="1"/>
  <c r="CE522" i="1"/>
  <c r="CF522" i="1"/>
  <c r="CG522" i="1"/>
  <c r="CD523" i="1"/>
  <c r="CE523" i="1"/>
  <c r="CF523" i="1"/>
  <c r="CG523" i="1"/>
  <c r="CD524" i="1"/>
  <c r="CE524" i="1"/>
  <c r="CF524" i="1"/>
  <c r="CG524" i="1"/>
  <c r="CD525" i="1"/>
  <c r="CE525" i="1"/>
  <c r="CF525" i="1"/>
  <c r="CG525" i="1"/>
  <c r="CD526" i="1"/>
  <c r="CE526" i="1"/>
  <c r="CF526" i="1"/>
  <c r="CG526" i="1"/>
  <c r="CD527" i="1"/>
  <c r="CE527" i="1"/>
  <c r="CF527" i="1"/>
  <c r="CG527" i="1"/>
  <c r="CD528" i="1"/>
  <c r="CE528" i="1"/>
  <c r="CF528" i="1"/>
  <c r="CG528" i="1"/>
  <c r="CD529" i="1"/>
  <c r="CE529" i="1"/>
  <c r="CF529" i="1"/>
  <c r="CG529" i="1"/>
  <c r="CD530" i="1"/>
  <c r="CE530" i="1"/>
  <c r="CF530" i="1"/>
  <c r="CG530" i="1"/>
  <c r="CD531" i="1"/>
  <c r="CE531" i="1"/>
  <c r="CF531" i="1"/>
  <c r="CG531" i="1"/>
  <c r="CD532" i="1"/>
  <c r="CE532" i="1"/>
  <c r="CF532" i="1"/>
  <c r="CG532" i="1"/>
  <c r="CD533" i="1"/>
  <c r="CE533" i="1"/>
  <c r="CF533" i="1"/>
  <c r="CG533" i="1"/>
  <c r="CD534" i="1"/>
  <c r="CE534" i="1"/>
  <c r="CF534" i="1"/>
  <c r="CG534" i="1"/>
  <c r="CD535" i="1"/>
  <c r="CE535" i="1"/>
  <c r="CF535" i="1"/>
  <c r="CG535" i="1"/>
  <c r="CD536" i="1"/>
  <c r="CE536" i="1"/>
  <c r="CF536" i="1"/>
  <c r="CG536" i="1"/>
  <c r="CI435" i="1"/>
  <c r="CK435" i="1" s="1"/>
  <c r="CJ435" i="1"/>
  <c r="CL435" i="1"/>
  <c r="CM435" i="1"/>
  <c r="CN435" i="1"/>
  <c r="CO435" i="1"/>
  <c r="CP435" i="1"/>
  <c r="CI436" i="1"/>
  <c r="CJ436" i="1"/>
  <c r="CK436" i="1"/>
  <c r="CL436" i="1"/>
  <c r="CM436" i="1"/>
  <c r="CN436" i="1"/>
  <c r="CO436" i="1" s="1"/>
  <c r="CP436" i="1" s="1"/>
  <c r="CI437" i="1"/>
  <c r="CJ437" i="1"/>
  <c r="CK437" i="1" s="1"/>
  <c r="CL437" i="1" s="1"/>
  <c r="CM437" i="1"/>
  <c r="CN437" i="1"/>
  <c r="CO437" i="1"/>
  <c r="CP437" i="1"/>
  <c r="CI438" i="1"/>
  <c r="CJ438" i="1"/>
  <c r="CK438" i="1"/>
  <c r="CL438" i="1"/>
  <c r="CM438" i="1"/>
  <c r="CN438" i="1"/>
  <c r="CO438" i="1"/>
  <c r="CP438" i="1"/>
  <c r="CI439" i="1"/>
  <c r="CJ439" i="1"/>
  <c r="CK439" i="1"/>
  <c r="CL439" i="1"/>
  <c r="CM439" i="1"/>
  <c r="CN439" i="1"/>
  <c r="CO439" i="1"/>
  <c r="CP439" i="1"/>
  <c r="CI440" i="1"/>
  <c r="CJ440" i="1"/>
  <c r="CK440" i="1"/>
  <c r="CL440" i="1"/>
  <c r="CM440" i="1"/>
  <c r="CN440" i="1"/>
  <c r="CO440" i="1"/>
  <c r="CP440" i="1"/>
  <c r="CI441" i="1"/>
  <c r="CJ441" i="1"/>
  <c r="CK441" i="1"/>
  <c r="CL441" i="1"/>
  <c r="CM441" i="1"/>
  <c r="CN441" i="1"/>
  <c r="CO441" i="1"/>
  <c r="CP441" i="1"/>
  <c r="CI442" i="1"/>
  <c r="CJ442" i="1"/>
  <c r="CK442" i="1"/>
  <c r="CL442" i="1"/>
  <c r="CM442" i="1"/>
  <c r="CN442" i="1"/>
  <c r="CO442" i="1"/>
  <c r="CP442" i="1"/>
  <c r="CI443" i="1"/>
  <c r="CJ443" i="1"/>
  <c r="CK443" i="1"/>
  <c r="CL443" i="1"/>
  <c r="CM443" i="1"/>
  <c r="CN443" i="1"/>
  <c r="CO443" i="1"/>
  <c r="CP443" i="1"/>
  <c r="CI444" i="1"/>
  <c r="CJ444" i="1"/>
  <c r="CK444" i="1"/>
  <c r="CL444" i="1"/>
  <c r="CM444" i="1"/>
  <c r="CN444" i="1"/>
  <c r="CO444" i="1"/>
  <c r="CP444" i="1"/>
  <c r="CI445" i="1"/>
  <c r="CJ445" i="1"/>
  <c r="CK445" i="1"/>
  <c r="CL445" i="1"/>
  <c r="CM445" i="1"/>
  <c r="CN445" i="1"/>
  <c r="CO445" i="1"/>
  <c r="CP445" i="1"/>
  <c r="CI446" i="1"/>
  <c r="CJ446" i="1"/>
  <c r="CK446" i="1"/>
  <c r="CL446" i="1"/>
  <c r="CM446" i="1"/>
  <c r="CN446" i="1"/>
  <c r="CO446" i="1" s="1"/>
  <c r="CP446" i="1"/>
  <c r="CI447" i="1"/>
  <c r="CJ447" i="1"/>
  <c r="CK447" i="1" s="1"/>
  <c r="CL447" i="1"/>
  <c r="CM447" i="1"/>
  <c r="CN447" i="1"/>
  <c r="CO447" i="1" s="1"/>
  <c r="CP447" i="1" s="1"/>
  <c r="CI448" i="1"/>
  <c r="CJ448" i="1"/>
  <c r="CK448" i="1" s="1"/>
  <c r="CL448" i="1" s="1"/>
  <c r="CM448" i="1"/>
  <c r="CN448" i="1"/>
  <c r="CO448" i="1" s="1"/>
  <c r="CP448" i="1"/>
  <c r="CI449" i="1"/>
  <c r="CJ449" i="1"/>
  <c r="CK449" i="1" s="1"/>
  <c r="CL449" i="1"/>
  <c r="CM449" i="1"/>
  <c r="CN449" i="1"/>
  <c r="CO449" i="1" s="1"/>
  <c r="CP449" i="1" s="1"/>
  <c r="CI450" i="1"/>
  <c r="CJ450" i="1"/>
  <c r="CK450" i="1" s="1"/>
  <c r="CL450" i="1" s="1"/>
  <c r="CM450" i="1"/>
  <c r="CN450" i="1"/>
  <c r="CO450" i="1" s="1"/>
  <c r="CP450" i="1"/>
  <c r="CI451" i="1"/>
  <c r="CJ451" i="1"/>
  <c r="CK451" i="1" s="1"/>
  <c r="CL451" i="1"/>
  <c r="CM451" i="1"/>
  <c r="CN451" i="1"/>
  <c r="CO451" i="1" s="1"/>
  <c r="CP451" i="1" s="1"/>
  <c r="CI452" i="1"/>
  <c r="CJ452" i="1"/>
  <c r="CK452" i="1" s="1"/>
  <c r="CL452" i="1" s="1"/>
  <c r="CM452" i="1"/>
  <c r="CN452" i="1"/>
  <c r="CO452" i="1" s="1"/>
  <c r="CP452" i="1"/>
  <c r="CI453" i="1"/>
  <c r="CJ453" i="1"/>
  <c r="CK453" i="1" s="1"/>
  <c r="CL453" i="1"/>
  <c r="CM453" i="1"/>
  <c r="CN453" i="1"/>
  <c r="CO453" i="1" s="1"/>
  <c r="CP453" i="1" s="1"/>
  <c r="CI454" i="1"/>
  <c r="CJ454" i="1"/>
  <c r="CK454" i="1" s="1"/>
  <c r="CL454" i="1" s="1"/>
  <c r="CM454" i="1"/>
  <c r="CN454" i="1"/>
  <c r="CO454" i="1" s="1"/>
  <c r="CP454" i="1"/>
  <c r="CI455" i="1"/>
  <c r="CJ455" i="1"/>
  <c r="CK455" i="1" s="1"/>
  <c r="CL455" i="1"/>
  <c r="CM455" i="1"/>
  <c r="CN455" i="1"/>
  <c r="CO455" i="1" s="1"/>
  <c r="CP455" i="1" s="1"/>
  <c r="CI456" i="1"/>
  <c r="CJ456" i="1"/>
  <c r="CK456" i="1" s="1"/>
  <c r="CL456" i="1" s="1"/>
  <c r="CM456" i="1"/>
  <c r="CN456" i="1"/>
  <c r="CO456" i="1" s="1"/>
  <c r="CP456" i="1"/>
  <c r="CI457" i="1"/>
  <c r="CJ457" i="1"/>
  <c r="CK457" i="1" s="1"/>
  <c r="CL457" i="1"/>
  <c r="CM457" i="1"/>
  <c r="CN457" i="1"/>
  <c r="CO457" i="1" s="1"/>
  <c r="CP457" i="1" s="1"/>
  <c r="CI458" i="1"/>
  <c r="CJ458" i="1"/>
  <c r="CK458" i="1" s="1"/>
  <c r="CL458" i="1" s="1"/>
  <c r="CM458" i="1"/>
  <c r="CN458" i="1"/>
  <c r="CO458" i="1" s="1"/>
  <c r="CP458" i="1"/>
  <c r="CI459" i="1"/>
  <c r="CJ459" i="1"/>
  <c r="CK459" i="1" s="1"/>
  <c r="CL459" i="1"/>
  <c r="CM459" i="1"/>
  <c r="CN459" i="1"/>
  <c r="CO459" i="1" s="1"/>
  <c r="CP459" i="1" s="1"/>
  <c r="CI460" i="1"/>
  <c r="CJ460" i="1"/>
  <c r="CK460" i="1" s="1"/>
  <c r="CL460" i="1" s="1"/>
  <c r="CM460" i="1"/>
  <c r="CN460" i="1"/>
  <c r="CO460" i="1" s="1"/>
  <c r="CP460" i="1"/>
  <c r="CI461" i="1"/>
  <c r="CJ461" i="1"/>
  <c r="CK461" i="1" s="1"/>
  <c r="CL461" i="1"/>
  <c r="CM461" i="1"/>
  <c r="CN461" i="1"/>
  <c r="CO461" i="1" s="1"/>
  <c r="CP461" i="1" s="1"/>
  <c r="CI462" i="1"/>
  <c r="CJ462" i="1"/>
  <c r="CK462" i="1" s="1"/>
  <c r="CL462" i="1" s="1"/>
  <c r="CM462" i="1"/>
  <c r="CN462" i="1"/>
  <c r="CO462" i="1" s="1"/>
  <c r="CP462" i="1"/>
  <c r="CI463" i="1"/>
  <c r="CJ463" i="1"/>
  <c r="CK463" i="1" s="1"/>
  <c r="CL463" i="1"/>
  <c r="CM463" i="1"/>
  <c r="CN463" i="1"/>
  <c r="CO463" i="1" s="1"/>
  <c r="CP463" i="1" s="1"/>
  <c r="CI464" i="1"/>
  <c r="CJ464" i="1"/>
  <c r="CK464" i="1" s="1"/>
  <c r="CL464" i="1" s="1"/>
  <c r="CM464" i="1"/>
  <c r="CN464" i="1"/>
  <c r="CO464" i="1" s="1"/>
  <c r="CP464" i="1"/>
  <c r="CI465" i="1"/>
  <c r="CJ465" i="1"/>
  <c r="CK465" i="1" s="1"/>
  <c r="CL465" i="1"/>
  <c r="CM465" i="1"/>
  <c r="CN465" i="1"/>
  <c r="CO465" i="1" s="1"/>
  <c r="CP465" i="1" s="1"/>
  <c r="CI466" i="1"/>
  <c r="CJ466" i="1"/>
  <c r="CK466" i="1" s="1"/>
  <c r="CL466" i="1" s="1"/>
  <c r="CM466" i="1"/>
  <c r="CN466" i="1"/>
  <c r="CO466" i="1" s="1"/>
  <c r="CP466" i="1"/>
  <c r="CI467" i="1"/>
  <c r="CJ467" i="1"/>
  <c r="CK467" i="1" s="1"/>
  <c r="CL467" i="1"/>
  <c r="CM467" i="1"/>
  <c r="CN467" i="1"/>
  <c r="CO467" i="1" s="1"/>
  <c r="CP467" i="1" s="1"/>
  <c r="CI468" i="1"/>
  <c r="CJ468" i="1"/>
  <c r="CK468" i="1" s="1"/>
  <c r="CL468" i="1" s="1"/>
  <c r="CM468" i="1"/>
  <c r="CN468" i="1"/>
  <c r="CO468" i="1" s="1"/>
  <c r="CP468" i="1"/>
  <c r="CI469" i="1"/>
  <c r="CJ469" i="1"/>
  <c r="CK469" i="1" s="1"/>
  <c r="CL469" i="1"/>
  <c r="CM469" i="1"/>
  <c r="CN469" i="1"/>
  <c r="CO469" i="1" s="1"/>
  <c r="CP469" i="1" s="1"/>
  <c r="CI470" i="1"/>
  <c r="CJ470" i="1"/>
  <c r="CK470" i="1" s="1"/>
  <c r="CL470" i="1" s="1"/>
  <c r="CM470" i="1"/>
  <c r="CN470" i="1"/>
  <c r="CO470" i="1" s="1"/>
  <c r="CP470" i="1"/>
  <c r="CI471" i="1"/>
  <c r="CJ471" i="1"/>
  <c r="CK471" i="1" s="1"/>
  <c r="CL471" i="1"/>
  <c r="CM471" i="1"/>
  <c r="CN471" i="1"/>
  <c r="CO471" i="1" s="1"/>
  <c r="CP471" i="1" s="1"/>
  <c r="CI472" i="1"/>
  <c r="CJ472" i="1"/>
  <c r="CK472" i="1" s="1"/>
  <c r="CL472" i="1" s="1"/>
  <c r="CM472" i="1"/>
  <c r="CN472" i="1"/>
  <c r="CO472" i="1" s="1"/>
  <c r="CP472" i="1"/>
  <c r="CI473" i="1"/>
  <c r="CJ473" i="1"/>
  <c r="CK473" i="1" s="1"/>
  <c r="CL473" i="1"/>
  <c r="CM473" i="1"/>
  <c r="CN473" i="1"/>
  <c r="CO473" i="1" s="1"/>
  <c r="CP473" i="1" s="1"/>
  <c r="CI474" i="1"/>
  <c r="CJ474" i="1"/>
  <c r="CK474" i="1" s="1"/>
  <c r="CL474" i="1" s="1"/>
  <c r="CM474" i="1"/>
  <c r="CN474" i="1"/>
  <c r="CO474" i="1" s="1"/>
  <c r="CP474" i="1"/>
  <c r="CI475" i="1"/>
  <c r="CJ475" i="1"/>
  <c r="CK475" i="1" s="1"/>
  <c r="CL475" i="1"/>
  <c r="CM475" i="1"/>
  <c r="CN475" i="1"/>
  <c r="CO475" i="1" s="1"/>
  <c r="CP475" i="1" s="1"/>
  <c r="CI476" i="1"/>
  <c r="CJ476" i="1"/>
  <c r="CK476" i="1" s="1"/>
  <c r="CL476" i="1" s="1"/>
  <c r="CM476" i="1"/>
  <c r="CN476" i="1"/>
  <c r="CO476" i="1" s="1"/>
  <c r="CP476" i="1"/>
  <c r="CI477" i="1"/>
  <c r="CJ477" i="1"/>
  <c r="CK477" i="1" s="1"/>
  <c r="CL477" i="1"/>
  <c r="CM477" i="1"/>
  <c r="CN477" i="1"/>
  <c r="CO477" i="1" s="1"/>
  <c r="CP477" i="1" s="1"/>
  <c r="CI478" i="1"/>
  <c r="CJ478" i="1"/>
  <c r="CK478" i="1" s="1"/>
  <c r="CL478" i="1" s="1"/>
  <c r="CM478" i="1"/>
  <c r="CN478" i="1"/>
  <c r="CO478" i="1" s="1"/>
  <c r="CP478" i="1"/>
  <c r="CI479" i="1"/>
  <c r="CJ479" i="1"/>
  <c r="CK479" i="1" s="1"/>
  <c r="CL479" i="1"/>
  <c r="CM479" i="1"/>
  <c r="CN479" i="1"/>
  <c r="CO479" i="1" s="1"/>
  <c r="CP479" i="1" s="1"/>
  <c r="CI480" i="1"/>
  <c r="CJ480" i="1"/>
  <c r="CK480" i="1" s="1"/>
  <c r="CL480" i="1" s="1"/>
  <c r="CM480" i="1"/>
  <c r="CN480" i="1"/>
  <c r="CO480" i="1" s="1"/>
  <c r="CP480" i="1"/>
  <c r="CI481" i="1"/>
  <c r="CJ481" i="1"/>
  <c r="CK481" i="1" s="1"/>
  <c r="CL481" i="1"/>
  <c r="CM481" i="1"/>
  <c r="CN481" i="1"/>
  <c r="CO481" i="1" s="1"/>
  <c r="CP481" i="1" s="1"/>
  <c r="CI482" i="1"/>
  <c r="CJ482" i="1"/>
  <c r="CK482" i="1" s="1"/>
  <c r="CL482" i="1" s="1"/>
  <c r="CM482" i="1"/>
  <c r="CN482" i="1"/>
  <c r="CO482" i="1" s="1"/>
  <c r="CP482" i="1"/>
  <c r="CI483" i="1"/>
  <c r="CJ483" i="1"/>
  <c r="CK483" i="1" s="1"/>
  <c r="CL483" i="1"/>
  <c r="CM483" i="1"/>
  <c r="CN483" i="1"/>
  <c r="CO483" i="1" s="1"/>
  <c r="CP483" i="1" s="1"/>
  <c r="CI484" i="1"/>
  <c r="CJ484" i="1"/>
  <c r="CK484" i="1" s="1"/>
  <c r="CL484" i="1" s="1"/>
  <c r="CM484" i="1"/>
  <c r="CN484" i="1"/>
  <c r="CO484" i="1" s="1"/>
  <c r="CP484" i="1"/>
  <c r="CI485" i="1"/>
  <c r="CJ485" i="1"/>
  <c r="CK485" i="1" s="1"/>
  <c r="CL485" i="1"/>
  <c r="CM485" i="1"/>
  <c r="CN485" i="1"/>
  <c r="CO485" i="1" s="1"/>
  <c r="CP485" i="1" s="1"/>
  <c r="CI486" i="1"/>
  <c r="CJ486" i="1"/>
  <c r="CK486" i="1" s="1"/>
  <c r="CL486" i="1" s="1"/>
  <c r="CM486" i="1"/>
  <c r="CN486" i="1"/>
  <c r="CO486" i="1" s="1"/>
  <c r="CP486" i="1"/>
  <c r="CI487" i="1"/>
  <c r="CJ487" i="1"/>
  <c r="CK487" i="1" s="1"/>
  <c r="CL487" i="1"/>
  <c r="CM487" i="1"/>
  <c r="CN487" i="1"/>
  <c r="CO487" i="1" s="1"/>
  <c r="CP487" i="1" s="1"/>
  <c r="CI488" i="1"/>
  <c r="CJ488" i="1"/>
  <c r="CK488" i="1" s="1"/>
  <c r="CL488" i="1" s="1"/>
  <c r="CM488" i="1"/>
  <c r="CN488" i="1"/>
  <c r="CO488" i="1" s="1"/>
  <c r="CP488" i="1" s="1"/>
  <c r="CI489" i="1"/>
  <c r="CJ489" i="1"/>
  <c r="CK489" i="1" s="1"/>
  <c r="CL489" i="1" s="1"/>
  <c r="CM489" i="1"/>
  <c r="CN489" i="1"/>
  <c r="CO489" i="1" s="1"/>
  <c r="CP489" i="1" s="1"/>
  <c r="CI490" i="1"/>
  <c r="CJ490" i="1"/>
  <c r="CK490" i="1" s="1"/>
  <c r="CL490" i="1" s="1"/>
  <c r="CM490" i="1"/>
  <c r="CN490" i="1"/>
  <c r="CO490" i="1" s="1"/>
  <c r="CP490" i="1" s="1"/>
  <c r="CI491" i="1"/>
  <c r="CJ491" i="1"/>
  <c r="CK491" i="1" s="1"/>
  <c r="CL491" i="1" s="1"/>
  <c r="CM491" i="1"/>
  <c r="CN491" i="1"/>
  <c r="CO491" i="1" s="1"/>
  <c r="CP491" i="1" s="1"/>
  <c r="CI492" i="1"/>
  <c r="CJ492" i="1"/>
  <c r="CK492" i="1" s="1"/>
  <c r="CL492" i="1" s="1"/>
  <c r="CM492" i="1"/>
  <c r="CN492" i="1"/>
  <c r="CO492" i="1" s="1"/>
  <c r="CP492" i="1" s="1"/>
  <c r="CI493" i="1"/>
  <c r="CJ493" i="1"/>
  <c r="CK493" i="1" s="1"/>
  <c r="CL493" i="1" s="1"/>
  <c r="CM493" i="1"/>
  <c r="CN493" i="1"/>
  <c r="CO493" i="1" s="1"/>
  <c r="CP493" i="1" s="1"/>
  <c r="CI494" i="1"/>
  <c r="CJ494" i="1"/>
  <c r="CK494" i="1" s="1"/>
  <c r="CL494" i="1" s="1"/>
  <c r="CM494" i="1"/>
  <c r="CO494" i="1" s="1"/>
  <c r="CP494" i="1" s="1"/>
  <c r="CN494" i="1"/>
  <c r="CI495" i="1"/>
  <c r="CK495" i="1" s="1"/>
  <c r="CL495" i="1" s="1"/>
  <c r="CJ495" i="1"/>
  <c r="CM495" i="1"/>
  <c r="CO495" i="1" s="1"/>
  <c r="CP495" i="1" s="1"/>
  <c r="CN495" i="1"/>
  <c r="CI496" i="1"/>
  <c r="CK496" i="1" s="1"/>
  <c r="CL496" i="1" s="1"/>
  <c r="CJ496" i="1"/>
  <c r="CM496" i="1"/>
  <c r="CO496" i="1" s="1"/>
  <c r="CP496" i="1" s="1"/>
  <c r="CN496" i="1"/>
  <c r="CI497" i="1"/>
  <c r="CK497" i="1" s="1"/>
  <c r="CL497" i="1" s="1"/>
  <c r="CJ497" i="1"/>
  <c r="CM497" i="1"/>
  <c r="CO497" i="1" s="1"/>
  <c r="CP497" i="1" s="1"/>
  <c r="CN497" i="1"/>
  <c r="CI498" i="1"/>
  <c r="CK498" i="1" s="1"/>
  <c r="CL498" i="1" s="1"/>
  <c r="CJ498" i="1"/>
  <c r="CM498" i="1"/>
  <c r="CO498" i="1" s="1"/>
  <c r="CP498" i="1" s="1"/>
  <c r="CN498" i="1"/>
  <c r="CI499" i="1"/>
  <c r="CK499" i="1" s="1"/>
  <c r="CL499" i="1" s="1"/>
  <c r="CJ499" i="1"/>
  <c r="CM499" i="1"/>
  <c r="CO499" i="1" s="1"/>
  <c r="CP499" i="1" s="1"/>
  <c r="CN499" i="1"/>
  <c r="CI500" i="1"/>
  <c r="CK500" i="1" s="1"/>
  <c r="CL500" i="1" s="1"/>
  <c r="CJ500" i="1"/>
  <c r="CM500" i="1"/>
  <c r="CO500" i="1" s="1"/>
  <c r="CP500" i="1" s="1"/>
  <c r="CN500" i="1"/>
  <c r="CI501" i="1"/>
  <c r="CK501" i="1" s="1"/>
  <c r="CL501" i="1" s="1"/>
  <c r="CJ501" i="1"/>
  <c r="CM501" i="1"/>
  <c r="CO501" i="1" s="1"/>
  <c r="CP501" i="1" s="1"/>
  <c r="CN501" i="1"/>
  <c r="CI502" i="1"/>
  <c r="CK502" i="1" s="1"/>
  <c r="CL502" i="1" s="1"/>
  <c r="CJ502" i="1"/>
  <c r="CM502" i="1"/>
  <c r="CO502" i="1" s="1"/>
  <c r="CP502" i="1" s="1"/>
  <c r="CN502" i="1"/>
  <c r="CI503" i="1"/>
  <c r="CK503" i="1" s="1"/>
  <c r="CL503" i="1" s="1"/>
  <c r="CJ503" i="1"/>
  <c r="CM503" i="1"/>
  <c r="CO503" i="1" s="1"/>
  <c r="CP503" i="1" s="1"/>
  <c r="CN503" i="1"/>
  <c r="CI504" i="1"/>
  <c r="CK504" i="1" s="1"/>
  <c r="CL504" i="1" s="1"/>
  <c r="CJ504" i="1"/>
  <c r="CM504" i="1"/>
  <c r="CN504" i="1"/>
  <c r="CI505" i="1"/>
  <c r="CK505" i="1" s="1"/>
  <c r="CL505" i="1" s="1"/>
  <c r="CJ505" i="1"/>
  <c r="CM505" i="1"/>
  <c r="CN505" i="1"/>
  <c r="CI506" i="1"/>
  <c r="CK506" i="1" s="1"/>
  <c r="CL506" i="1" s="1"/>
  <c r="CJ506" i="1"/>
  <c r="CM506" i="1"/>
  <c r="CN506" i="1"/>
  <c r="CI507" i="1"/>
  <c r="CK507" i="1" s="1"/>
  <c r="CL507" i="1" s="1"/>
  <c r="CJ507" i="1"/>
  <c r="CM507" i="1"/>
  <c r="CN507" i="1"/>
  <c r="CI508" i="1"/>
  <c r="CK508" i="1" s="1"/>
  <c r="CL508" i="1" s="1"/>
  <c r="CJ508" i="1"/>
  <c r="CM508" i="1"/>
  <c r="CN508" i="1"/>
  <c r="CI509" i="1"/>
  <c r="CK509" i="1" s="1"/>
  <c r="CJ509" i="1"/>
  <c r="CL509" i="1"/>
  <c r="CM509" i="1"/>
  <c r="CO509" i="1" s="1"/>
  <c r="CP509" i="1" s="1"/>
  <c r="CN509" i="1"/>
  <c r="CI510" i="1"/>
  <c r="CJ510" i="1"/>
  <c r="CM510" i="1"/>
  <c r="CN510" i="1"/>
  <c r="CI511" i="1"/>
  <c r="CK511" i="1" s="1"/>
  <c r="CJ511" i="1"/>
  <c r="CL511" i="1"/>
  <c r="CM511" i="1"/>
  <c r="CO511" i="1" s="1"/>
  <c r="CP511" i="1" s="1"/>
  <c r="CN511" i="1"/>
  <c r="CI512" i="1"/>
  <c r="CJ512" i="1"/>
  <c r="CM512" i="1"/>
  <c r="CN512" i="1"/>
  <c r="CI513" i="1"/>
  <c r="CK513" i="1" s="1"/>
  <c r="CJ513" i="1"/>
  <c r="CL513" i="1"/>
  <c r="CM513" i="1"/>
  <c r="CO513" i="1" s="1"/>
  <c r="CP513" i="1" s="1"/>
  <c r="CN513" i="1"/>
  <c r="CI514" i="1"/>
  <c r="CJ514" i="1"/>
  <c r="CM514" i="1"/>
  <c r="CN514" i="1"/>
  <c r="CI515" i="1"/>
  <c r="CK515" i="1" s="1"/>
  <c r="CJ515" i="1"/>
  <c r="CL515" i="1"/>
  <c r="CM515" i="1"/>
  <c r="CO515" i="1" s="1"/>
  <c r="CP515" i="1" s="1"/>
  <c r="CN515" i="1"/>
  <c r="CI516" i="1"/>
  <c r="CJ516" i="1"/>
  <c r="CM516" i="1"/>
  <c r="CN516" i="1"/>
  <c r="CI517" i="1"/>
  <c r="CK517" i="1" s="1"/>
  <c r="CJ517" i="1"/>
  <c r="CL517" i="1"/>
  <c r="CM517" i="1"/>
  <c r="CO517" i="1" s="1"/>
  <c r="CP517" i="1" s="1"/>
  <c r="CN517" i="1"/>
  <c r="CI518" i="1"/>
  <c r="CJ518" i="1"/>
  <c r="CM518" i="1"/>
  <c r="CN518" i="1"/>
  <c r="CI519" i="1"/>
  <c r="CK519" i="1" s="1"/>
  <c r="CJ519" i="1"/>
  <c r="CL519" i="1"/>
  <c r="CM519" i="1"/>
  <c r="CO519" i="1" s="1"/>
  <c r="CP519" i="1" s="1"/>
  <c r="CN519" i="1"/>
  <c r="CI520" i="1"/>
  <c r="CK520" i="1" s="1"/>
  <c r="CL520" i="1" s="1"/>
  <c r="CJ520" i="1"/>
  <c r="CM520" i="1"/>
  <c r="CO520" i="1" s="1"/>
  <c r="CP520" i="1" s="1"/>
  <c r="CN520" i="1"/>
  <c r="CI521" i="1"/>
  <c r="CK521" i="1" s="1"/>
  <c r="CL521" i="1" s="1"/>
  <c r="CJ521" i="1"/>
  <c r="CM521" i="1"/>
  <c r="CO521" i="1" s="1"/>
  <c r="CP521" i="1" s="1"/>
  <c r="CN521" i="1"/>
  <c r="CI522" i="1"/>
  <c r="CK522" i="1" s="1"/>
  <c r="CL522" i="1" s="1"/>
  <c r="CJ522" i="1"/>
  <c r="CM522" i="1"/>
  <c r="CO522" i="1" s="1"/>
  <c r="CP522" i="1" s="1"/>
  <c r="CN522" i="1"/>
  <c r="CI523" i="1"/>
  <c r="CK523" i="1" s="1"/>
  <c r="CL523" i="1" s="1"/>
  <c r="CJ523" i="1"/>
  <c r="CM523" i="1"/>
  <c r="CO523" i="1" s="1"/>
  <c r="CP523" i="1" s="1"/>
  <c r="CN523" i="1"/>
  <c r="CI524" i="1"/>
  <c r="CK524" i="1" s="1"/>
  <c r="CL524" i="1" s="1"/>
  <c r="CJ524" i="1"/>
  <c r="CM524" i="1"/>
  <c r="CO524" i="1" s="1"/>
  <c r="CP524" i="1" s="1"/>
  <c r="CN524" i="1"/>
  <c r="CI525" i="1"/>
  <c r="CK525" i="1" s="1"/>
  <c r="CL525" i="1" s="1"/>
  <c r="CJ525" i="1"/>
  <c r="CM525" i="1"/>
  <c r="CO525" i="1" s="1"/>
  <c r="CP525" i="1" s="1"/>
  <c r="CN525" i="1"/>
  <c r="CI526" i="1"/>
  <c r="CK526" i="1" s="1"/>
  <c r="CL526" i="1" s="1"/>
  <c r="CJ526" i="1"/>
  <c r="CM526" i="1"/>
  <c r="CO526" i="1" s="1"/>
  <c r="CP526" i="1" s="1"/>
  <c r="CN526" i="1"/>
  <c r="CI527" i="1"/>
  <c r="CK527" i="1" s="1"/>
  <c r="CL527" i="1" s="1"/>
  <c r="CJ527" i="1"/>
  <c r="CM527" i="1"/>
  <c r="CO527" i="1" s="1"/>
  <c r="CP527" i="1" s="1"/>
  <c r="CN527" i="1"/>
  <c r="CI528" i="1"/>
  <c r="CK528" i="1" s="1"/>
  <c r="CL528" i="1" s="1"/>
  <c r="CJ528" i="1"/>
  <c r="CM528" i="1"/>
  <c r="CO528" i="1" s="1"/>
  <c r="CP528" i="1" s="1"/>
  <c r="CN528" i="1"/>
  <c r="CI529" i="1"/>
  <c r="CK529" i="1" s="1"/>
  <c r="CL529" i="1" s="1"/>
  <c r="CJ529" i="1"/>
  <c r="CM529" i="1"/>
  <c r="CO529" i="1" s="1"/>
  <c r="CP529" i="1" s="1"/>
  <c r="CN529" i="1"/>
  <c r="CI530" i="1"/>
  <c r="CK530" i="1" s="1"/>
  <c r="CL530" i="1" s="1"/>
  <c r="CJ530" i="1"/>
  <c r="CM530" i="1"/>
  <c r="CO530" i="1" s="1"/>
  <c r="CP530" i="1" s="1"/>
  <c r="CN530" i="1"/>
  <c r="CI531" i="1"/>
  <c r="CK531" i="1" s="1"/>
  <c r="CL531" i="1" s="1"/>
  <c r="CJ531" i="1"/>
  <c r="CM531" i="1"/>
  <c r="CO531" i="1" s="1"/>
  <c r="CP531" i="1" s="1"/>
  <c r="CN531" i="1"/>
  <c r="CI532" i="1"/>
  <c r="CK532" i="1" s="1"/>
  <c r="CL532" i="1" s="1"/>
  <c r="CJ532" i="1"/>
  <c r="CM532" i="1"/>
  <c r="CO532" i="1" s="1"/>
  <c r="CP532" i="1" s="1"/>
  <c r="CN532" i="1"/>
  <c r="CI533" i="1"/>
  <c r="CK533" i="1" s="1"/>
  <c r="CL533" i="1" s="1"/>
  <c r="CJ533" i="1"/>
  <c r="CM533" i="1"/>
  <c r="CO533" i="1" s="1"/>
  <c r="CP533" i="1" s="1"/>
  <c r="CN533" i="1"/>
  <c r="CI534" i="1"/>
  <c r="CK534" i="1" s="1"/>
  <c r="CL534" i="1" s="1"/>
  <c r="CJ534" i="1"/>
  <c r="CM534" i="1"/>
  <c r="CO534" i="1" s="1"/>
  <c r="CP534" i="1" s="1"/>
  <c r="CN534" i="1"/>
  <c r="CI535" i="1"/>
  <c r="CK535" i="1" s="1"/>
  <c r="CL535" i="1" s="1"/>
  <c r="CJ535" i="1"/>
  <c r="CM535" i="1"/>
  <c r="CO535" i="1" s="1"/>
  <c r="CP535" i="1" s="1"/>
  <c r="CN535" i="1"/>
  <c r="CI536" i="1"/>
  <c r="CK536" i="1" s="1"/>
  <c r="CL536" i="1" s="1"/>
  <c r="CJ536" i="1"/>
  <c r="CM536" i="1"/>
  <c r="CO536" i="1" s="1"/>
  <c r="CP536" i="1" s="1"/>
  <c r="CN536" i="1"/>
  <c r="BN433" i="1"/>
  <c r="BP433" i="1"/>
  <c r="BQ433" i="1" s="1"/>
  <c r="BR433" i="1"/>
  <c r="BS433" i="1"/>
  <c r="BT433" i="1" s="1"/>
  <c r="BU433" i="1"/>
  <c r="BV433" i="1"/>
  <c r="BW433" i="1" s="1"/>
  <c r="BX433" i="1"/>
  <c r="BY433" i="1"/>
  <c r="BZ433" i="1"/>
  <c r="CA433" i="1"/>
  <c r="CB433" i="1"/>
  <c r="CC433" i="1" s="1"/>
  <c r="BN434" i="1"/>
  <c r="BP434" i="1"/>
  <c r="BQ434" i="1" s="1"/>
  <c r="BR434" i="1"/>
  <c r="BS434" i="1"/>
  <c r="BT434" i="1" s="1"/>
  <c r="BU434" i="1"/>
  <c r="BV434" i="1"/>
  <c r="BW434" i="1"/>
  <c r="BX434" i="1"/>
  <c r="BY434" i="1"/>
  <c r="BZ434" i="1" s="1"/>
  <c r="CA434" i="1"/>
  <c r="CB434" i="1"/>
  <c r="CC434" i="1" s="1"/>
  <c r="BN435" i="1"/>
  <c r="BP435" i="1"/>
  <c r="BQ435" i="1" s="1"/>
  <c r="BR435" i="1"/>
  <c r="BS435" i="1"/>
  <c r="BT435" i="1"/>
  <c r="BU435" i="1"/>
  <c r="BV435" i="1"/>
  <c r="BW435" i="1" s="1"/>
  <c r="BX435" i="1"/>
  <c r="BY435" i="1"/>
  <c r="BZ435" i="1" s="1"/>
  <c r="CA435" i="1"/>
  <c r="CB435" i="1"/>
  <c r="CC435" i="1" s="1"/>
  <c r="BN436" i="1"/>
  <c r="BP436" i="1"/>
  <c r="BQ436" i="1"/>
  <c r="BR436" i="1"/>
  <c r="BS436" i="1"/>
  <c r="BT436" i="1" s="1"/>
  <c r="BU436" i="1"/>
  <c r="BV436" i="1"/>
  <c r="BW436" i="1" s="1"/>
  <c r="BX436" i="1"/>
  <c r="BY436" i="1"/>
  <c r="BZ436" i="1" s="1"/>
  <c r="CA436" i="1"/>
  <c r="CB436" i="1"/>
  <c r="CC436" i="1"/>
  <c r="BN437" i="1"/>
  <c r="BP437" i="1"/>
  <c r="BQ437" i="1" s="1"/>
  <c r="BR437" i="1"/>
  <c r="BS437" i="1"/>
  <c r="BT437" i="1" s="1"/>
  <c r="BU437" i="1"/>
  <c r="BV437" i="1"/>
  <c r="BW437" i="1" s="1"/>
  <c r="BX437" i="1"/>
  <c r="BY437" i="1"/>
  <c r="BZ437" i="1"/>
  <c r="CA437" i="1"/>
  <c r="CB437" i="1"/>
  <c r="CC437" i="1" s="1"/>
  <c r="BN438" i="1"/>
  <c r="BP438" i="1"/>
  <c r="BQ438" i="1" s="1"/>
  <c r="BR438" i="1"/>
  <c r="BS438" i="1"/>
  <c r="BT438" i="1" s="1"/>
  <c r="BU438" i="1"/>
  <c r="BV438" i="1"/>
  <c r="BW438" i="1"/>
  <c r="BX438" i="1"/>
  <c r="BY438" i="1"/>
  <c r="BZ438" i="1" s="1"/>
  <c r="CA438" i="1"/>
  <c r="CB438" i="1"/>
  <c r="CC438" i="1" s="1"/>
  <c r="BN439" i="1"/>
  <c r="BP439" i="1"/>
  <c r="BQ439" i="1" s="1"/>
  <c r="BR439" i="1"/>
  <c r="BS439" i="1"/>
  <c r="BT439" i="1"/>
  <c r="BU439" i="1"/>
  <c r="BV439" i="1"/>
  <c r="BW439" i="1" s="1"/>
  <c r="BX439" i="1"/>
  <c r="BY439" i="1"/>
  <c r="BZ439" i="1" s="1"/>
  <c r="CA439" i="1"/>
  <c r="CB439" i="1"/>
  <c r="CC439" i="1" s="1"/>
  <c r="BN440" i="1"/>
  <c r="BP440" i="1"/>
  <c r="BQ440" i="1"/>
  <c r="BR440" i="1"/>
  <c r="BS440" i="1"/>
  <c r="BT440" i="1" s="1"/>
  <c r="BU440" i="1"/>
  <c r="BV440" i="1"/>
  <c r="BW440" i="1" s="1"/>
  <c r="BX440" i="1"/>
  <c r="BY440" i="1"/>
  <c r="BZ440" i="1" s="1"/>
  <c r="CA440" i="1"/>
  <c r="CB440" i="1"/>
  <c r="CC440" i="1"/>
  <c r="BN441" i="1"/>
  <c r="BP441" i="1"/>
  <c r="BQ441" i="1" s="1"/>
  <c r="BR441" i="1"/>
  <c r="BS441" i="1"/>
  <c r="BT441" i="1" s="1"/>
  <c r="BU441" i="1"/>
  <c r="BV441" i="1"/>
  <c r="BW441" i="1" s="1"/>
  <c r="BX441" i="1"/>
  <c r="BY441" i="1"/>
  <c r="BZ441" i="1"/>
  <c r="CA441" i="1"/>
  <c r="CB441" i="1"/>
  <c r="CC441" i="1"/>
  <c r="BN442" i="1"/>
  <c r="BP442" i="1"/>
  <c r="BQ442" i="1" s="1"/>
  <c r="BR442" i="1"/>
  <c r="BS442" i="1"/>
  <c r="BT442" i="1" s="1"/>
  <c r="BU442" i="1"/>
  <c r="BV442" i="1"/>
  <c r="BW442" i="1"/>
  <c r="BX442" i="1"/>
  <c r="BY442" i="1"/>
  <c r="BZ442" i="1" s="1"/>
  <c r="CA442" i="1"/>
  <c r="CB442" i="1"/>
  <c r="CC442" i="1" s="1"/>
  <c r="BN443" i="1"/>
  <c r="BP443" i="1"/>
  <c r="BQ443" i="1" s="1"/>
  <c r="BR443" i="1"/>
  <c r="BS443" i="1"/>
  <c r="BT443" i="1"/>
  <c r="BU443" i="1"/>
  <c r="BV443" i="1"/>
  <c r="BW443" i="1" s="1"/>
  <c r="BX443" i="1"/>
  <c r="BY443" i="1"/>
  <c r="BZ443" i="1" s="1"/>
  <c r="CA443" i="1"/>
  <c r="CB443" i="1"/>
  <c r="CC443" i="1" s="1"/>
  <c r="BN444" i="1"/>
  <c r="BP444" i="1"/>
  <c r="BQ444" i="1"/>
  <c r="BR444" i="1"/>
  <c r="BS444" i="1"/>
  <c r="BT444" i="1"/>
  <c r="BU444" i="1"/>
  <c r="BV444" i="1"/>
  <c r="BW444" i="1" s="1"/>
  <c r="BX444" i="1"/>
  <c r="BY444" i="1"/>
  <c r="BZ444" i="1" s="1"/>
  <c r="CA444" i="1"/>
  <c r="CB444" i="1"/>
  <c r="CC444" i="1"/>
  <c r="BN445" i="1"/>
  <c r="BP445" i="1"/>
  <c r="BQ445" i="1"/>
  <c r="BR445" i="1"/>
  <c r="BS445" i="1"/>
  <c r="BT445" i="1" s="1"/>
  <c r="BU445" i="1"/>
  <c r="BV445" i="1"/>
  <c r="BW445" i="1" s="1"/>
  <c r="BX445" i="1"/>
  <c r="BY445" i="1"/>
  <c r="BZ445" i="1"/>
  <c r="CA445" i="1"/>
  <c r="CB445" i="1"/>
  <c r="CC445" i="1"/>
  <c r="BN446" i="1"/>
  <c r="BP446" i="1"/>
  <c r="BQ446" i="1" s="1"/>
  <c r="BR446" i="1"/>
  <c r="BS446" i="1"/>
  <c r="BT446" i="1" s="1"/>
  <c r="BU446" i="1"/>
  <c r="BV446" i="1"/>
  <c r="BW446" i="1"/>
  <c r="BX446" i="1"/>
  <c r="BY446" i="1"/>
  <c r="BZ446" i="1"/>
  <c r="CA446" i="1"/>
  <c r="CB446" i="1"/>
  <c r="CC446" i="1" s="1"/>
  <c r="BN447" i="1"/>
  <c r="BP447" i="1"/>
  <c r="BQ447" i="1" s="1"/>
  <c r="BR447" i="1"/>
  <c r="BS447" i="1"/>
  <c r="BT447" i="1"/>
  <c r="BU447" i="1"/>
  <c r="BV447" i="1"/>
  <c r="BW447" i="1"/>
  <c r="BX447" i="1"/>
  <c r="BY447" i="1"/>
  <c r="BZ447" i="1" s="1"/>
  <c r="CA447" i="1"/>
  <c r="CB447" i="1"/>
  <c r="CC447" i="1" s="1"/>
  <c r="BN448" i="1"/>
  <c r="BP448" i="1"/>
  <c r="BQ448" i="1"/>
  <c r="BR448" i="1"/>
  <c r="BS448" i="1"/>
  <c r="BT448" i="1"/>
  <c r="BU448" i="1"/>
  <c r="BV448" i="1"/>
  <c r="BW448" i="1" s="1"/>
  <c r="BX448" i="1"/>
  <c r="BY448" i="1"/>
  <c r="BZ448" i="1" s="1"/>
  <c r="CA448" i="1"/>
  <c r="CB448" i="1"/>
  <c r="CC448" i="1"/>
  <c r="BN449" i="1"/>
  <c r="BP449" i="1"/>
  <c r="BQ449" i="1" s="1"/>
  <c r="BR449" i="1"/>
  <c r="BS449" i="1"/>
  <c r="BT449" i="1" s="1"/>
  <c r="BU449" i="1"/>
  <c r="BV449" i="1"/>
  <c r="BW449" i="1" s="1"/>
  <c r="BX449" i="1"/>
  <c r="BY449" i="1"/>
  <c r="BZ449" i="1"/>
  <c r="CA449" i="1"/>
  <c r="CB449" i="1"/>
  <c r="CC449" i="1" s="1"/>
  <c r="BN450" i="1"/>
  <c r="BP450" i="1"/>
  <c r="BQ450" i="1" s="1"/>
  <c r="BR450" i="1"/>
  <c r="BS450" i="1"/>
  <c r="BT450" i="1" s="1"/>
  <c r="BU450" i="1"/>
  <c r="BV450" i="1"/>
  <c r="BW450" i="1"/>
  <c r="BX450" i="1"/>
  <c r="BY450" i="1"/>
  <c r="BZ450" i="1"/>
  <c r="CA450" i="1"/>
  <c r="CB450" i="1"/>
  <c r="CC450" i="1" s="1"/>
  <c r="BN451" i="1"/>
  <c r="BP451" i="1"/>
  <c r="BQ451" i="1" s="1"/>
  <c r="BR451" i="1"/>
  <c r="BS451" i="1"/>
  <c r="BT451" i="1"/>
  <c r="BU451" i="1"/>
  <c r="BV451" i="1"/>
  <c r="BW451" i="1" s="1"/>
  <c r="BX451" i="1"/>
  <c r="BY451" i="1"/>
  <c r="BZ451" i="1" s="1"/>
  <c r="CA451" i="1"/>
  <c r="CB451" i="1"/>
  <c r="CC451" i="1" s="1"/>
  <c r="BN452" i="1"/>
  <c r="BP452" i="1"/>
  <c r="BQ452" i="1"/>
  <c r="BR452" i="1"/>
  <c r="BS452" i="1"/>
  <c r="BT452" i="1"/>
  <c r="BU452" i="1"/>
  <c r="BV452" i="1"/>
  <c r="BW452" i="1" s="1"/>
  <c r="BX452" i="1"/>
  <c r="BY452" i="1"/>
  <c r="BZ452" i="1" s="1"/>
  <c r="CA452" i="1"/>
  <c r="CB452" i="1"/>
  <c r="CC452" i="1"/>
  <c r="BN453" i="1"/>
  <c r="BP453" i="1"/>
  <c r="BQ453" i="1"/>
  <c r="BR453" i="1"/>
  <c r="BS453" i="1"/>
  <c r="BT453" i="1" s="1"/>
  <c r="BU453" i="1"/>
  <c r="BV453" i="1"/>
  <c r="BW453" i="1" s="1"/>
  <c r="BX453" i="1"/>
  <c r="BY453" i="1"/>
  <c r="BZ453" i="1"/>
  <c r="CA453" i="1"/>
  <c r="CB453" i="1"/>
  <c r="CC453" i="1"/>
  <c r="BN454" i="1"/>
  <c r="BP454" i="1"/>
  <c r="BQ454" i="1" s="1"/>
  <c r="BR454" i="1"/>
  <c r="BS454" i="1"/>
  <c r="BT454" i="1" s="1"/>
  <c r="BU454" i="1"/>
  <c r="BV454" i="1"/>
  <c r="BW454" i="1"/>
  <c r="BX454" i="1"/>
  <c r="BY454" i="1"/>
  <c r="BZ454" i="1"/>
  <c r="CA454" i="1"/>
  <c r="CB454" i="1"/>
  <c r="CC454" i="1" s="1"/>
  <c r="BN455" i="1"/>
  <c r="BP455" i="1"/>
  <c r="BQ455" i="1" s="1"/>
  <c r="BR455" i="1"/>
  <c r="BS455" i="1"/>
  <c r="BT455" i="1"/>
  <c r="BU455" i="1"/>
  <c r="BV455" i="1"/>
  <c r="BW455" i="1"/>
  <c r="BX455" i="1"/>
  <c r="BY455" i="1"/>
  <c r="BZ455" i="1" s="1"/>
  <c r="CA455" i="1"/>
  <c r="CB455" i="1"/>
  <c r="CC455" i="1" s="1"/>
  <c r="BN456" i="1"/>
  <c r="BP456" i="1"/>
  <c r="BQ456" i="1"/>
  <c r="BR456" i="1"/>
  <c r="BS456" i="1"/>
  <c r="BT456" i="1"/>
  <c r="BU456" i="1"/>
  <c r="BV456" i="1"/>
  <c r="BW456" i="1" s="1"/>
  <c r="BX456" i="1"/>
  <c r="BY456" i="1"/>
  <c r="BZ456" i="1" s="1"/>
  <c r="CA456" i="1"/>
  <c r="CB456" i="1"/>
  <c r="CC456" i="1"/>
  <c r="BN457" i="1"/>
  <c r="BP457" i="1"/>
  <c r="BQ457" i="1"/>
  <c r="BR457" i="1"/>
  <c r="BS457" i="1"/>
  <c r="BT457" i="1" s="1"/>
  <c r="BU457" i="1"/>
  <c r="BV457" i="1"/>
  <c r="BW457" i="1" s="1"/>
  <c r="BX457" i="1"/>
  <c r="BY457" i="1"/>
  <c r="BZ457" i="1"/>
  <c r="CA457" i="1"/>
  <c r="CB457" i="1"/>
  <c r="CC457" i="1"/>
  <c r="BN458" i="1"/>
  <c r="BP458" i="1"/>
  <c r="BQ458" i="1" s="1"/>
  <c r="BR458" i="1"/>
  <c r="BS458" i="1"/>
  <c r="BT458" i="1" s="1"/>
  <c r="BU458" i="1"/>
  <c r="BV458" i="1"/>
  <c r="BW458" i="1"/>
  <c r="BX458" i="1"/>
  <c r="BY458" i="1"/>
  <c r="BZ458" i="1" s="1"/>
  <c r="CA458" i="1"/>
  <c r="CB458" i="1"/>
  <c r="CC458" i="1" s="1"/>
  <c r="BN459" i="1"/>
  <c r="BP459" i="1"/>
  <c r="BQ459" i="1" s="1"/>
  <c r="BR459" i="1"/>
  <c r="BS459" i="1"/>
  <c r="BT459" i="1"/>
  <c r="BU459" i="1"/>
  <c r="BV459" i="1"/>
  <c r="BW459" i="1" s="1"/>
  <c r="BX459" i="1"/>
  <c r="BY459" i="1"/>
  <c r="BZ459" i="1" s="1"/>
  <c r="CA459" i="1"/>
  <c r="CB459" i="1"/>
  <c r="CC459" i="1" s="1"/>
  <c r="BN460" i="1"/>
  <c r="BP460" i="1"/>
  <c r="BQ460" i="1"/>
  <c r="BR460" i="1"/>
  <c r="BS460" i="1"/>
  <c r="BT460" i="1" s="1"/>
  <c r="BU460" i="1"/>
  <c r="BV460" i="1"/>
  <c r="BW460" i="1" s="1"/>
  <c r="BX460" i="1"/>
  <c r="BY460" i="1"/>
  <c r="BZ460" i="1" s="1"/>
  <c r="CA460" i="1"/>
  <c r="CB460" i="1"/>
  <c r="CC460" i="1"/>
  <c r="BN461" i="1"/>
  <c r="BP461" i="1"/>
  <c r="BQ461" i="1" s="1"/>
  <c r="BR461" i="1"/>
  <c r="BS461" i="1"/>
  <c r="BT461" i="1" s="1"/>
  <c r="BU461" i="1"/>
  <c r="BV461" i="1"/>
  <c r="BW461" i="1" s="1"/>
  <c r="BX461" i="1"/>
  <c r="BY461" i="1"/>
  <c r="BZ461" i="1"/>
  <c r="CA461" i="1"/>
  <c r="CB461" i="1"/>
  <c r="CC461" i="1" s="1"/>
  <c r="BN462" i="1"/>
  <c r="BP462" i="1"/>
  <c r="BQ462" i="1" s="1"/>
  <c r="BR462" i="1"/>
  <c r="BS462" i="1"/>
  <c r="BT462" i="1" s="1"/>
  <c r="BU462" i="1"/>
  <c r="BV462" i="1"/>
  <c r="BW462" i="1"/>
  <c r="BX462" i="1"/>
  <c r="BY462" i="1"/>
  <c r="BZ462" i="1" s="1"/>
  <c r="CA462" i="1"/>
  <c r="CB462" i="1"/>
  <c r="CC462" i="1" s="1"/>
  <c r="BN463" i="1"/>
  <c r="BP463" i="1"/>
  <c r="BQ463" i="1" s="1"/>
  <c r="BR463" i="1"/>
  <c r="BS463" i="1"/>
  <c r="BT463" i="1"/>
  <c r="BU463" i="1"/>
  <c r="BV463" i="1"/>
  <c r="BW463" i="1" s="1"/>
  <c r="BX463" i="1"/>
  <c r="BY463" i="1"/>
  <c r="BZ463" i="1" s="1"/>
  <c r="CA463" i="1"/>
  <c r="CB463" i="1"/>
  <c r="CC463" i="1" s="1"/>
  <c r="BN464" i="1"/>
  <c r="BP464" i="1"/>
  <c r="BQ464" i="1"/>
  <c r="BR464" i="1"/>
  <c r="BS464" i="1"/>
  <c r="BT464" i="1" s="1"/>
  <c r="BU464" i="1"/>
  <c r="BV464" i="1"/>
  <c r="BW464" i="1" s="1"/>
  <c r="BX464" i="1"/>
  <c r="BY464" i="1"/>
  <c r="BZ464" i="1" s="1"/>
  <c r="CA464" i="1"/>
  <c r="CB464" i="1"/>
  <c r="CC464" i="1"/>
  <c r="BN465" i="1"/>
  <c r="BP465" i="1"/>
  <c r="BQ465" i="1" s="1"/>
  <c r="BR465" i="1"/>
  <c r="BS465" i="1"/>
  <c r="BT465" i="1" s="1"/>
  <c r="BU465" i="1"/>
  <c r="BV465" i="1"/>
  <c r="BW465" i="1" s="1"/>
  <c r="BX465" i="1"/>
  <c r="BY465" i="1"/>
  <c r="BZ465" i="1"/>
  <c r="CA465" i="1"/>
  <c r="CB465" i="1"/>
  <c r="CC465" i="1" s="1"/>
  <c r="BN466" i="1"/>
  <c r="BP466" i="1"/>
  <c r="BQ466" i="1" s="1"/>
  <c r="BR466" i="1"/>
  <c r="BS466" i="1"/>
  <c r="BT466" i="1" s="1"/>
  <c r="BU466" i="1"/>
  <c r="BV466" i="1"/>
  <c r="BW466" i="1"/>
  <c r="BX466" i="1"/>
  <c r="BY466" i="1"/>
  <c r="BZ466" i="1" s="1"/>
  <c r="CA466" i="1"/>
  <c r="CB466" i="1"/>
  <c r="CC466" i="1" s="1"/>
  <c r="BN467" i="1"/>
  <c r="BP467" i="1"/>
  <c r="BQ467" i="1" s="1"/>
  <c r="BR467" i="1"/>
  <c r="BS467" i="1"/>
  <c r="BT467" i="1"/>
  <c r="BU467" i="1"/>
  <c r="BV467" i="1"/>
  <c r="BW467" i="1"/>
  <c r="BX467" i="1"/>
  <c r="BY467" i="1"/>
  <c r="BZ467" i="1" s="1"/>
  <c r="CA467" i="1"/>
  <c r="CB467" i="1"/>
  <c r="CC467" i="1" s="1"/>
  <c r="BN468" i="1"/>
  <c r="BP468" i="1"/>
  <c r="BQ468" i="1"/>
  <c r="BR468" i="1"/>
  <c r="BS468" i="1"/>
  <c r="BT468" i="1"/>
  <c r="BU468" i="1"/>
  <c r="BV468" i="1"/>
  <c r="BW468" i="1" s="1"/>
  <c r="BX468" i="1"/>
  <c r="BY468" i="1"/>
  <c r="BZ468" i="1" s="1"/>
  <c r="CA468" i="1"/>
  <c r="CB468" i="1"/>
  <c r="CC468" i="1"/>
  <c r="BN469" i="1"/>
  <c r="BP469" i="1"/>
  <c r="BQ469" i="1" s="1"/>
  <c r="BR469" i="1"/>
  <c r="BS469" i="1"/>
  <c r="BT469" i="1" s="1"/>
  <c r="BU469" i="1"/>
  <c r="BV469" i="1"/>
  <c r="BW469" i="1" s="1"/>
  <c r="BX469" i="1"/>
  <c r="BY469" i="1"/>
  <c r="BZ469" i="1"/>
  <c r="CA469" i="1"/>
  <c r="CB469" i="1"/>
  <c r="CC469" i="1"/>
  <c r="BN470" i="1"/>
  <c r="BP470" i="1"/>
  <c r="BQ470" i="1" s="1"/>
  <c r="BR470" i="1"/>
  <c r="BS470" i="1"/>
  <c r="BT470" i="1" s="1"/>
  <c r="BU470" i="1"/>
  <c r="BV470" i="1"/>
  <c r="BW470" i="1"/>
  <c r="BX470" i="1"/>
  <c r="BY470" i="1"/>
  <c r="BZ470" i="1"/>
  <c r="CA470" i="1"/>
  <c r="CB470" i="1"/>
  <c r="CC470" i="1" s="1"/>
  <c r="BN471" i="1"/>
  <c r="BP471" i="1"/>
  <c r="BQ471" i="1" s="1"/>
  <c r="BR471" i="1"/>
  <c r="BS471" i="1"/>
  <c r="BT471" i="1"/>
  <c r="BU471" i="1"/>
  <c r="BV471" i="1"/>
  <c r="BW471" i="1"/>
  <c r="BX471" i="1"/>
  <c r="BY471" i="1"/>
  <c r="BZ471" i="1" s="1"/>
  <c r="CA471" i="1"/>
  <c r="CB471" i="1"/>
  <c r="CC471" i="1" s="1"/>
  <c r="BN472" i="1"/>
  <c r="BP472" i="1"/>
  <c r="BQ472" i="1"/>
  <c r="BR472" i="1"/>
  <c r="BS472" i="1"/>
  <c r="BT472" i="1"/>
  <c r="BU472" i="1"/>
  <c r="BV472" i="1"/>
  <c r="BW472" i="1" s="1"/>
  <c r="BX472" i="1"/>
  <c r="BY472" i="1"/>
  <c r="BZ472" i="1" s="1"/>
  <c r="CA472" i="1"/>
  <c r="CB472" i="1"/>
  <c r="CC472" i="1"/>
  <c r="BN473" i="1"/>
  <c r="BP473" i="1"/>
  <c r="BQ473" i="1"/>
  <c r="BR473" i="1"/>
  <c r="BS473" i="1"/>
  <c r="BT473" i="1" s="1"/>
  <c r="BU473" i="1"/>
  <c r="BV473" i="1"/>
  <c r="BW473" i="1" s="1"/>
  <c r="BX473" i="1"/>
  <c r="BY473" i="1"/>
  <c r="BZ473" i="1"/>
  <c r="CA473" i="1"/>
  <c r="CB473" i="1"/>
  <c r="CC473" i="1" s="1"/>
  <c r="BN474" i="1"/>
  <c r="BP474" i="1"/>
  <c r="BQ474" i="1" s="1"/>
  <c r="BR474" i="1"/>
  <c r="BS474" i="1"/>
  <c r="BT474" i="1" s="1"/>
  <c r="BU474" i="1"/>
  <c r="BV474" i="1"/>
  <c r="BW474" i="1"/>
  <c r="BX474" i="1"/>
  <c r="BY474" i="1"/>
  <c r="BZ474" i="1" s="1"/>
  <c r="CA474" i="1"/>
  <c r="CB474" i="1"/>
  <c r="CC474" i="1" s="1"/>
  <c r="BN475" i="1"/>
  <c r="BP475" i="1"/>
  <c r="BQ475" i="1" s="1"/>
  <c r="BR475" i="1"/>
  <c r="BS475" i="1"/>
  <c r="BT475" i="1"/>
  <c r="BU475" i="1"/>
  <c r="BV475" i="1"/>
  <c r="BW475" i="1" s="1"/>
  <c r="BX475" i="1"/>
  <c r="BY475" i="1"/>
  <c r="BZ475" i="1" s="1"/>
  <c r="CA475" i="1"/>
  <c r="CB475" i="1"/>
  <c r="CC475" i="1" s="1"/>
  <c r="BN476" i="1"/>
  <c r="BP476" i="1"/>
  <c r="BQ476" i="1"/>
  <c r="BR476" i="1"/>
  <c r="BS476" i="1"/>
  <c r="BT476" i="1" s="1"/>
  <c r="BU476" i="1"/>
  <c r="BV476" i="1"/>
  <c r="BW476" i="1" s="1"/>
  <c r="BX476" i="1"/>
  <c r="BY476" i="1"/>
  <c r="BZ476" i="1" s="1"/>
  <c r="CA476" i="1"/>
  <c r="CB476" i="1"/>
  <c r="CC476" i="1"/>
  <c r="BN477" i="1"/>
  <c r="BP477" i="1"/>
  <c r="BQ477" i="1" s="1"/>
  <c r="BR477" i="1"/>
  <c r="BS477" i="1"/>
  <c r="BT477" i="1" s="1"/>
  <c r="BU477" i="1"/>
  <c r="BV477" i="1"/>
  <c r="BW477" i="1" s="1"/>
  <c r="BX477" i="1"/>
  <c r="BY477" i="1"/>
  <c r="BZ477" i="1"/>
  <c r="CA477" i="1"/>
  <c r="CB477" i="1"/>
  <c r="CC477" i="1" s="1"/>
  <c r="BN478" i="1"/>
  <c r="BP478" i="1"/>
  <c r="BQ478" i="1" s="1"/>
  <c r="BR478" i="1"/>
  <c r="BS478" i="1"/>
  <c r="BT478" i="1" s="1"/>
  <c r="BU478" i="1"/>
  <c r="BV478" i="1"/>
  <c r="BW478" i="1"/>
  <c r="BX478" i="1"/>
  <c r="BY478" i="1"/>
  <c r="BZ478" i="1" s="1"/>
  <c r="CA478" i="1"/>
  <c r="CB478" i="1"/>
  <c r="CC478" i="1" s="1"/>
  <c r="BN479" i="1"/>
  <c r="BP479" i="1"/>
  <c r="BQ479" i="1" s="1"/>
  <c r="BR479" i="1"/>
  <c r="BS479" i="1"/>
  <c r="BT479" i="1"/>
  <c r="BU479" i="1"/>
  <c r="BV479" i="1"/>
  <c r="BW479" i="1" s="1"/>
  <c r="BX479" i="1"/>
  <c r="BY479" i="1"/>
  <c r="BZ479" i="1" s="1"/>
  <c r="CA479" i="1"/>
  <c r="CB479" i="1"/>
  <c r="CC479" i="1" s="1"/>
  <c r="BN480" i="1"/>
  <c r="BP480" i="1"/>
  <c r="BQ480" i="1"/>
  <c r="BR480" i="1"/>
  <c r="BS480" i="1"/>
  <c r="BT480" i="1" s="1"/>
  <c r="BU480" i="1"/>
  <c r="BV480" i="1"/>
  <c r="BW480" i="1" s="1"/>
  <c r="BX480" i="1"/>
  <c r="BY480" i="1"/>
  <c r="BZ480" i="1" s="1"/>
  <c r="CA480" i="1"/>
  <c r="CB480" i="1"/>
  <c r="CC480" i="1"/>
  <c r="BN481" i="1"/>
  <c r="BP481" i="1"/>
  <c r="BQ481" i="1" s="1"/>
  <c r="BR481" i="1"/>
  <c r="BS481" i="1"/>
  <c r="BT481" i="1" s="1"/>
  <c r="BU481" i="1"/>
  <c r="BV481" i="1"/>
  <c r="BW481" i="1" s="1"/>
  <c r="BX481" i="1"/>
  <c r="BY481" i="1"/>
  <c r="BZ481" i="1"/>
  <c r="CA481" i="1"/>
  <c r="CB481" i="1"/>
  <c r="CC481" i="1" s="1"/>
  <c r="BN482" i="1"/>
  <c r="BP482" i="1"/>
  <c r="BQ482" i="1" s="1"/>
  <c r="BR482" i="1"/>
  <c r="BS482" i="1"/>
  <c r="BT482" i="1" s="1"/>
  <c r="BU482" i="1"/>
  <c r="BV482" i="1"/>
  <c r="BW482" i="1"/>
  <c r="BX482" i="1"/>
  <c r="BY482" i="1"/>
  <c r="BZ482" i="1" s="1"/>
  <c r="CA482" i="1"/>
  <c r="CB482" i="1"/>
  <c r="CC482" i="1" s="1"/>
  <c r="BN483" i="1"/>
  <c r="BP483" i="1"/>
  <c r="BQ483" i="1" s="1"/>
  <c r="BR483" i="1"/>
  <c r="BS483" i="1"/>
  <c r="BT483" i="1"/>
  <c r="BU483" i="1"/>
  <c r="BV483" i="1"/>
  <c r="BW483" i="1" s="1"/>
  <c r="BX483" i="1"/>
  <c r="BY483" i="1"/>
  <c r="BZ483" i="1" s="1"/>
  <c r="CA483" i="1"/>
  <c r="CB483" i="1"/>
  <c r="CC483" i="1" s="1"/>
  <c r="BN484" i="1"/>
  <c r="BP484" i="1"/>
  <c r="BQ484" i="1"/>
  <c r="BR484" i="1"/>
  <c r="BS484" i="1"/>
  <c r="BT484" i="1" s="1"/>
  <c r="BU484" i="1"/>
  <c r="BV484" i="1"/>
  <c r="BW484" i="1" s="1"/>
  <c r="BX484" i="1"/>
  <c r="BY484" i="1"/>
  <c r="BZ484" i="1" s="1"/>
  <c r="CA484" i="1"/>
  <c r="CB484" i="1"/>
  <c r="CC484" i="1"/>
  <c r="BN485" i="1"/>
  <c r="BP485" i="1"/>
  <c r="BQ485" i="1" s="1"/>
  <c r="BR485" i="1"/>
  <c r="BS485" i="1"/>
  <c r="BT485" i="1" s="1"/>
  <c r="BU485" i="1"/>
  <c r="BV485" i="1"/>
  <c r="BW485" i="1" s="1"/>
  <c r="BX485" i="1"/>
  <c r="BY485" i="1"/>
  <c r="BZ485" i="1"/>
  <c r="CA485" i="1"/>
  <c r="CB485" i="1"/>
  <c r="CC485" i="1" s="1"/>
  <c r="BN486" i="1"/>
  <c r="BP486" i="1"/>
  <c r="BQ486" i="1" s="1"/>
  <c r="BR486" i="1"/>
  <c r="BS486" i="1"/>
  <c r="BT486" i="1" s="1"/>
  <c r="BU486" i="1"/>
  <c r="BV486" i="1"/>
  <c r="BW486" i="1"/>
  <c r="BX486" i="1"/>
  <c r="BY486" i="1"/>
  <c r="BZ486" i="1"/>
  <c r="CA486" i="1"/>
  <c r="CB486" i="1"/>
  <c r="CC486" i="1" s="1"/>
  <c r="BN487" i="1"/>
  <c r="BP487" i="1"/>
  <c r="BQ487" i="1" s="1"/>
  <c r="BR487" i="1"/>
  <c r="BS487" i="1"/>
  <c r="BT487" i="1"/>
  <c r="BU487" i="1"/>
  <c r="BV487" i="1"/>
  <c r="BW487" i="1"/>
  <c r="BX487" i="1"/>
  <c r="BY487" i="1"/>
  <c r="BZ487" i="1" s="1"/>
  <c r="CA487" i="1"/>
  <c r="CB487" i="1"/>
  <c r="CC487" i="1" s="1"/>
  <c r="BN488" i="1"/>
  <c r="BP488" i="1"/>
  <c r="BQ488" i="1"/>
  <c r="BR488" i="1"/>
  <c r="BS488" i="1"/>
  <c r="BT488" i="1"/>
  <c r="BU488" i="1"/>
  <c r="BV488" i="1"/>
  <c r="BW488" i="1" s="1"/>
  <c r="BX488" i="1"/>
  <c r="BY488" i="1"/>
  <c r="BZ488" i="1" s="1"/>
  <c r="CA488" i="1"/>
  <c r="CB488" i="1"/>
  <c r="CC488" i="1"/>
  <c r="BN489" i="1"/>
  <c r="BP489" i="1"/>
  <c r="BQ489" i="1"/>
  <c r="BR489" i="1"/>
  <c r="BS489" i="1"/>
  <c r="BT489" i="1" s="1"/>
  <c r="BU489" i="1"/>
  <c r="BV489" i="1"/>
  <c r="BW489" i="1" s="1"/>
  <c r="BX489" i="1"/>
  <c r="BY489" i="1"/>
  <c r="BZ489" i="1"/>
  <c r="CA489" i="1"/>
  <c r="CB489" i="1"/>
  <c r="CC489" i="1"/>
  <c r="BN490" i="1"/>
  <c r="BP490" i="1"/>
  <c r="BQ490" i="1" s="1"/>
  <c r="BR490" i="1"/>
  <c r="BS490" i="1"/>
  <c r="BT490" i="1" s="1"/>
  <c r="BU490" i="1"/>
  <c r="BV490" i="1"/>
  <c r="BW490" i="1"/>
  <c r="BX490" i="1"/>
  <c r="BY490" i="1"/>
  <c r="BZ490" i="1"/>
  <c r="CA490" i="1"/>
  <c r="CB490" i="1"/>
  <c r="CC490" i="1" s="1"/>
  <c r="BN491" i="1"/>
  <c r="BP491" i="1"/>
  <c r="BQ491" i="1" s="1"/>
  <c r="BR491" i="1"/>
  <c r="BS491" i="1"/>
  <c r="BT491" i="1"/>
  <c r="BU491" i="1"/>
  <c r="BV491" i="1"/>
  <c r="BW491" i="1"/>
  <c r="BX491" i="1"/>
  <c r="BY491" i="1"/>
  <c r="BZ491" i="1" s="1"/>
  <c r="CA491" i="1"/>
  <c r="CB491" i="1"/>
  <c r="CC491" i="1" s="1"/>
  <c r="BN492" i="1"/>
  <c r="BP492" i="1"/>
  <c r="BQ492" i="1"/>
  <c r="BR492" i="1"/>
  <c r="BS492" i="1"/>
  <c r="BT492" i="1"/>
  <c r="BU492" i="1"/>
  <c r="BV492" i="1"/>
  <c r="BW492" i="1" s="1"/>
  <c r="BX492" i="1"/>
  <c r="BY492" i="1"/>
  <c r="BZ492" i="1" s="1"/>
  <c r="CA492" i="1"/>
  <c r="CB492" i="1"/>
  <c r="CC492" i="1"/>
  <c r="BN493" i="1"/>
  <c r="BP493" i="1"/>
  <c r="BQ493" i="1"/>
  <c r="BR493" i="1"/>
  <c r="BS493" i="1"/>
  <c r="BT493" i="1" s="1"/>
  <c r="BU493" i="1"/>
  <c r="BV493" i="1"/>
  <c r="BW493" i="1" s="1"/>
  <c r="BX493" i="1"/>
  <c r="BY493" i="1"/>
  <c r="BZ493" i="1"/>
  <c r="CA493" i="1"/>
  <c r="CB493" i="1"/>
  <c r="CC493" i="1"/>
  <c r="BN494" i="1"/>
  <c r="BP494" i="1"/>
  <c r="BQ494" i="1" s="1"/>
  <c r="BR494" i="1"/>
  <c r="BS494" i="1"/>
  <c r="BT494" i="1" s="1"/>
  <c r="BU494" i="1"/>
  <c r="BV494" i="1"/>
  <c r="BW494" i="1"/>
  <c r="BX494" i="1"/>
  <c r="BY494" i="1"/>
  <c r="BZ494" i="1"/>
  <c r="CA494" i="1"/>
  <c r="CB494" i="1"/>
  <c r="CC494" i="1" s="1"/>
  <c r="BN495" i="1"/>
  <c r="BP495" i="1"/>
  <c r="BQ495" i="1" s="1"/>
  <c r="BR495" i="1"/>
  <c r="BS495" i="1"/>
  <c r="BT495" i="1"/>
  <c r="BU495" i="1"/>
  <c r="BV495" i="1"/>
  <c r="BW495" i="1"/>
  <c r="BX495" i="1"/>
  <c r="BY495" i="1"/>
  <c r="BZ495" i="1" s="1"/>
  <c r="CA495" i="1"/>
  <c r="CB495" i="1"/>
  <c r="CC495" i="1" s="1"/>
  <c r="BN496" i="1"/>
  <c r="BP496" i="1"/>
  <c r="BQ496" i="1"/>
  <c r="BR496" i="1"/>
  <c r="BS496" i="1"/>
  <c r="BT496" i="1"/>
  <c r="BU496" i="1"/>
  <c r="BV496" i="1"/>
  <c r="BW496" i="1" s="1"/>
  <c r="BX496" i="1"/>
  <c r="BY496" i="1"/>
  <c r="BZ496" i="1" s="1"/>
  <c r="CA496" i="1"/>
  <c r="CB496" i="1"/>
  <c r="CC496" i="1"/>
  <c r="BN497" i="1"/>
  <c r="BP497" i="1"/>
  <c r="BQ497" i="1"/>
  <c r="BR497" i="1"/>
  <c r="BS497" i="1"/>
  <c r="BT497" i="1" s="1"/>
  <c r="BU497" i="1"/>
  <c r="BV497" i="1"/>
  <c r="BW497" i="1" s="1"/>
  <c r="BX497" i="1"/>
  <c r="BY497" i="1"/>
  <c r="BZ497" i="1"/>
  <c r="CA497" i="1"/>
  <c r="CB497" i="1"/>
  <c r="CC497" i="1"/>
  <c r="BN498" i="1"/>
  <c r="BP498" i="1"/>
  <c r="BQ498" i="1" s="1"/>
  <c r="BR498" i="1"/>
  <c r="BS498" i="1"/>
  <c r="BT498" i="1" s="1"/>
  <c r="BU498" i="1"/>
  <c r="BV498" i="1"/>
  <c r="BW498" i="1"/>
  <c r="BX498" i="1"/>
  <c r="BY498" i="1"/>
  <c r="BZ498" i="1"/>
  <c r="CA498" i="1"/>
  <c r="CB498" i="1"/>
  <c r="CC498" i="1" s="1"/>
  <c r="BN499" i="1"/>
  <c r="BP499" i="1"/>
  <c r="BQ499" i="1"/>
  <c r="BR499" i="1"/>
  <c r="BS499" i="1"/>
  <c r="BT499" i="1"/>
  <c r="BU499" i="1"/>
  <c r="BV499" i="1"/>
  <c r="BW499" i="1"/>
  <c r="BX499" i="1"/>
  <c r="BY499" i="1"/>
  <c r="BZ499" i="1" s="1"/>
  <c r="CA499" i="1"/>
  <c r="CB499" i="1"/>
  <c r="CC499" i="1"/>
  <c r="BN500" i="1"/>
  <c r="BP500" i="1"/>
  <c r="BQ500" i="1"/>
  <c r="BR500" i="1"/>
  <c r="BS500" i="1"/>
  <c r="BT500" i="1"/>
  <c r="BU500" i="1"/>
  <c r="BV500" i="1"/>
  <c r="BW500" i="1" s="1"/>
  <c r="BX500" i="1"/>
  <c r="BY500" i="1"/>
  <c r="BZ500" i="1" s="1"/>
  <c r="CA500" i="1"/>
  <c r="CB500" i="1"/>
  <c r="CC500" i="1" s="1"/>
  <c r="BN501" i="1"/>
  <c r="BP501" i="1"/>
  <c r="BQ501" i="1"/>
  <c r="BR501" i="1"/>
  <c r="BS501" i="1"/>
  <c r="BT501" i="1"/>
  <c r="BU501" i="1"/>
  <c r="BV501" i="1"/>
  <c r="BW501" i="1" s="1"/>
  <c r="BX501" i="1"/>
  <c r="BY501" i="1"/>
  <c r="BZ501" i="1" s="1"/>
  <c r="CA501" i="1"/>
  <c r="CB501" i="1"/>
  <c r="CC501" i="1"/>
  <c r="BN502" i="1"/>
  <c r="BP502" i="1"/>
  <c r="BQ502" i="1"/>
  <c r="BR502" i="1"/>
  <c r="BS502" i="1"/>
  <c r="BT502" i="1" s="1"/>
  <c r="BU502" i="1"/>
  <c r="BV502" i="1"/>
  <c r="BW502" i="1" s="1"/>
  <c r="BX502" i="1"/>
  <c r="BY502" i="1"/>
  <c r="BZ502" i="1"/>
  <c r="CA502" i="1"/>
  <c r="CB502" i="1"/>
  <c r="CC502" i="1"/>
  <c r="BN503" i="1"/>
  <c r="BP503" i="1"/>
  <c r="BQ503" i="1" s="1"/>
  <c r="BR503" i="1"/>
  <c r="BS503" i="1"/>
  <c r="BT503" i="1" s="1"/>
  <c r="BU503" i="1"/>
  <c r="BV503" i="1"/>
  <c r="BW503" i="1"/>
  <c r="BX503" i="1"/>
  <c r="BY503" i="1"/>
  <c r="BZ503" i="1"/>
  <c r="CA503" i="1"/>
  <c r="CB503" i="1"/>
  <c r="CC503" i="1" s="1"/>
  <c r="BN504" i="1"/>
  <c r="BP504" i="1"/>
  <c r="BQ504" i="1" s="1"/>
  <c r="BR504" i="1"/>
  <c r="BS504" i="1"/>
  <c r="BT504" i="1"/>
  <c r="BU504" i="1"/>
  <c r="BV504" i="1"/>
  <c r="BW504" i="1"/>
  <c r="BX504" i="1"/>
  <c r="BY504" i="1"/>
  <c r="BZ504" i="1" s="1"/>
  <c r="CA504" i="1"/>
  <c r="CB504" i="1"/>
  <c r="CC504" i="1" s="1"/>
  <c r="BN505" i="1"/>
  <c r="BP505" i="1"/>
  <c r="BQ505" i="1"/>
  <c r="BR505" i="1"/>
  <c r="BS505" i="1"/>
  <c r="BT505" i="1"/>
  <c r="BU505" i="1"/>
  <c r="BV505" i="1"/>
  <c r="BW505" i="1" s="1"/>
  <c r="BX505" i="1"/>
  <c r="BY505" i="1"/>
  <c r="BZ505" i="1" s="1"/>
  <c r="CA505" i="1"/>
  <c r="CB505" i="1"/>
  <c r="CC505" i="1"/>
  <c r="BN506" i="1"/>
  <c r="BP506" i="1"/>
  <c r="BQ506" i="1"/>
  <c r="BR506" i="1"/>
  <c r="BS506" i="1"/>
  <c r="BT506" i="1" s="1"/>
  <c r="BU506" i="1"/>
  <c r="BV506" i="1"/>
  <c r="BW506" i="1" s="1"/>
  <c r="BX506" i="1"/>
  <c r="BY506" i="1"/>
  <c r="BZ506" i="1"/>
  <c r="CA506" i="1"/>
  <c r="CB506" i="1"/>
  <c r="CC506" i="1"/>
  <c r="BN507" i="1"/>
  <c r="BP507" i="1"/>
  <c r="BQ507" i="1" s="1"/>
  <c r="BR507" i="1"/>
  <c r="BS507" i="1"/>
  <c r="BT507" i="1" s="1"/>
  <c r="BU507" i="1"/>
  <c r="BV507" i="1"/>
  <c r="BW507" i="1"/>
  <c r="BX507" i="1"/>
  <c r="BY507" i="1"/>
  <c r="BZ507" i="1"/>
  <c r="CA507" i="1"/>
  <c r="CB507" i="1"/>
  <c r="CC507" i="1" s="1"/>
  <c r="BN508" i="1"/>
  <c r="BP508" i="1"/>
  <c r="BQ508" i="1" s="1"/>
  <c r="BR508" i="1"/>
  <c r="BS508" i="1"/>
  <c r="BT508" i="1"/>
  <c r="BU508" i="1"/>
  <c r="BV508" i="1"/>
  <c r="BW508" i="1"/>
  <c r="BX508" i="1"/>
  <c r="BY508" i="1"/>
  <c r="BZ508" i="1" s="1"/>
  <c r="CA508" i="1"/>
  <c r="CB508" i="1"/>
  <c r="CC508" i="1" s="1"/>
  <c r="BN509" i="1"/>
  <c r="BP509" i="1"/>
  <c r="BQ509" i="1"/>
  <c r="BR509" i="1"/>
  <c r="BS509" i="1"/>
  <c r="BT509" i="1"/>
  <c r="BU509" i="1"/>
  <c r="BV509" i="1"/>
  <c r="BW509" i="1" s="1"/>
  <c r="BX509" i="1"/>
  <c r="BY509" i="1"/>
  <c r="BZ509" i="1" s="1"/>
  <c r="CA509" i="1"/>
  <c r="CB509" i="1"/>
  <c r="CC509" i="1"/>
  <c r="BN510" i="1"/>
  <c r="BP510" i="1"/>
  <c r="BQ510" i="1"/>
  <c r="BR510" i="1"/>
  <c r="BS510" i="1"/>
  <c r="BT510" i="1" s="1"/>
  <c r="BU510" i="1"/>
  <c r="BV510" i="1"/>
  <c r="BW510" i="1" s="1"/>
  <c r="BX510" i="1"/>
  <c r="BY510" i="1"/>
  <c r="BZ510" i="1"/>
  <c r="CA510" i="1"/>
  <c r="CB510" i="1"/>
  <c r="CC510" i="1"/>
  <c r="BN511" i="1"/>
  <c r="BP511" i="1"/>
  <c r="BQ511" i="1" s="1"/>
  <c r="BR511" i="1"/>
  <c r="BS511" i="1"/>
  <c r="BT511" i="1" s="1"/>
  <c r="BU511" i="1"/>
  <c r="BV511" i="1"/>
  <c r="BW511" i="1"/>
  <c r="BX511" i="1"/>
  <c r="BY511" i="1"/>
  <c r="BZ511" i="1"/>
  <c r="CA511" i="1"/>
  <c r="CB511" i="1"/>
  <c r="CC511" i="1" s="1"/>
  <c r="BN512" i="1"/>
  <c r="BP512" i="1"/>
  <c r="BQ512" i="1" s="1"/>
  <c r="BR512" i="1"/>
  <c r="BS512" i="1"/>
  <c r="BT512" i="1"/>
  <c r="BU512" i="1"/>
  <c r="BV512" i="1"/>
  <c r="BW512" i="1"/>
  <c r="BX512" i="1"/>
  <c r="BY512" i="1"/>
  <c r="BZ512" i="1" s="1"/>
  <c r="CA512" i="1"/>
  <c r="CB512" i="1"/>
  <c r="CC512" i="1" s="1"/>
  <c r="BN513" i="1"/>
  <c r="BP513" i="1"/>
  <c r="BQ513" i="1"/>
  <c r="BR513" i="1"/>
  <c r="BS513" i="1"/>
  <c r="BT513" i="1"/>
  <c r="BU513" i="1"/>
  <c r="BV513" i="1"/>
  <c r="BW513" i="1" s="1"/>
  <c r="BX513" i="1"/>
  <c r="BY513" i="1"/>
  <c r="BZ513" i="1" s="1"/>
  <c r="CA513" i="1"/>
  <c r="CB513" i="1"/>
  <c r="CC513" i="1"/>
  <c r="BN514" i="1"/>
  <c r="BP514" i="1"/>
  <c r="BQ514" i="1"/>
  <c r="BR514" i="1"/>
  <c r="BS514" i="1"/>
  <c r="BT514" i="1" s="1"/>
  <c r="BU514" i="1"/>
  <c r="BV514" i="1"/>
  <c r="BW514" i="1" s="1"/>
  <c r="BX514" i="1"/>
  <c r="BY514" i="1"/>
  <c r="BZ514" i="1"/>
  <c r="CA514" i="1"/>
  <c r="CB514" i="1"/>
  <c r="CC514" i="1"/>
  <c r="BN515" i="1"/>
  <c r="BP515" i="1"/>
  <c r="BQ515" i="1" s="1"/>
  <c r="BR515" i="1"/>
  <c r="BS515" i="1"/>
  <c r="BT515" i="1" s="1"/>
  <c r="BU515" i="1"/>
  <c r="BV515" i="1"/>
  <c r="BW515" i="1"/>
  <c r="BX515" i="1"/>
  <c r="BY515" i="1"/>
  <c r="BZ515" i="1"/>
  <c r="CA515" i="1"/>
  <c r="CB515" i="1"/>
  <c r="CC515" i="1" s="1"/>
  <c r="BN516" i="1"/>
  <c r="BP516" i="1"/>
  <c r="BQ516" i="1" s="1"/>
  <c r="BR516" i="1"/>
  <c r="BS516" i="1"/>
  <c r="BT516" i="1"/>
  <c r="BU516" i="1"/>
  <c r="BV516" i="1"/>
  <c r="BW516" i="1"/>
  <c r="BX516" i="1"/>
  <c r="BY516" i="1"/>
  <c r="BZ516" i="1" s="1"/>
  <c r="CA516" i="1"/>
  <c r="CB516" i="1"/>
  <c r="CC516" i="1" s="1"/>
  <c r="BN517" i="1"/>
  <c r="BP517" i="1"/>
  <c r="BQ517" i="1"/>
  <c r="BR517" i="1"/>
  <c r="BS517" i="1"/>
  <c r="BT517" i="1"/>
  <c r="BU517" i="1"/>
  <c r="BV517" i="1"/>
  <c r="BW517" i="1" s="1"/>
  <c r="BX517" i="1"/>
  <c r="BY517" i="1"/>
  <c r="BZ517" i="1" s="1"/>
  <c r="CA517" i="1"/>
  <c r="CB517" i="1"/>
  <c r="CC517" i="1"/>
  <c r="BN518" i="1"/>
  <c r="BP518" i="1"/>
  <c r="BQ518" i="1"/>
  <c r="BR518" i="1"/>
  <c r="BS518" i="1"/>
  <c r="BT518" i="1" s="1"/>
  <c r="BU518" i="1"/>
  <c r="BV518" i="1"/>
  <c r="BW518" i="1" s="1"/>
  <c r="BX518" i="1"/>
  <c r="BY518" i="1"/>
  <c r="BZ518" i="1"/>
  <c r="CA518" i="1"/>
  <c r="CB518" i="1"/>
  <c r="CC518" i="1"/>
  <c r="BN519" i="1"/>
  <c r="BP519" i="1"/>
  <c r="BQ519" i="1" s="1"/>
  <c r="BR519" i="1"/>
  <c r="BS519" i="1"/>
  <c r="BT519" i="1" s="1"/>
  <c r="BU519" i="1"/>
  <c r="BV519" i="1"/>
  <c r="BW519" i="1"/>
  <c r="BX519" i="1"/>
  <c r="BY519" i="1"/>
  <c r="BZ519" i="1"/>
  <c r="CA519" i="1"/>
  <c r="CB519" i="1"/>
  <c r="CC519" i="1" s="1"/>
  <c r="BN520" i="1"/>
  <c r="BP520" i="1"/>
  <c r="BQ520" i="1" s="1"/>
  <c r="BR520" i="1"/>
  <c r="BS520" i="1"/>
  <c r="BT520" i="1"/>
  <c r="BU520" i="1"/>
  <c r="BV520" i="1"/>
  <c r="BW520" i="1"/>
  <c r="BX520" i="1"/>
  <c r="BY520" i="1"/>
  <c r="BZ520" i="1" s="1"/>
  <c r="CA520" i="1"/>
  <c r="CB520" i="1"/>
  <c r="CC520" i="1" s="1"/>
  <c r="BN521" i="1"/>
  <c r="BP521" i="1"/>
  <c r="BQ521" i="1"/>
  <c r="BR521" i="1"/>
  <c r="BS521" i="1"/>
  <c r="BT521" i="1"/>
  <c r="BU521" i="1"/>
  <c r="BV521" i="1"/>
  <c r="BW521" i="1" s="1"/>
  <c r="BX521" i="1"/>
  <c r="BY521" i="1"/>
  <c r="BZ521" i="1" s="1"/>
  <c r="CA521" i="1"/>
  <c r="CB521" i="1"/>
  <c r="CC521" i="1"/>
  <c r="BN522" i="1"/>
  <c r="BP522" i="1"/>
  <c r="BQ522" i="1"/>
  <c r="BR522" i="1"/>
  <c r="BS522" i="1"/>
  <c r="BT522" i="1" s="1"/>
  <c r="BU522" i="1"/>
  <c r="BV522" i="1"/>
  <c r="BW522" i="1" s="1"/>
  <c r="BX522" i="1"/>
  <c r="BY522" i="1"/>
  <c r="BZ522" i="1"/>
  <c r="CA522" i="1"/>
  <c r="CB522" i="1"/>
  <c r="CC522" i="1"/>
  <c r="BN523" i="1"/>
  <c r="BP523" i="1"/>
  <c r="BQ523" i="1" s="1"/>
  <c r="BR523" i="1"/>
  <c r="BS523" i="1"/>
  <c r="BT523" i="1" s="1"/>
  <c r="BU523" i="1"/>
  <c r="BV523" i="1"/>
  <c r="BW523" i="1"/>
  <c r="BX523" i="1"/>
  <c r="BY523" i="1"/>
  <c r="BZ523" i="1"/>
  <c r="CA523" i="1"/>
  <c r="CB523" i="1"/>
  <c r="CC523" i="1" s="1"/>
  <c r="BN524" i="1"/>
  <c r="BP524" i="1"/>
  <c r="BQ524" i="1" s="1"/>
  <c r="BR524" i="1"/>
  <c r="BS524" i="1"/>
  <c r="BT524" i="1"/>
  <c r="BU524" i="1"/>
  <c r="BV524" i="1"/>
  <c r="BW524" i="1"/>
  <c r="BX524" i="1"/>
  <c r="BY524" i="1"/>
  <c r="BZ524" i="1" s="1"/>
  <c r="CA524" i="1"/>
  <c r="CB524" i="1"/>
  <c r="CC524" i="1" s="1"/>
  <c r="BN525" i="1"/>
  <c r="BP525" i="1"/>
  <c r="BQ525" i="1"/>
  <c r="BR525" i="1"/>
  <c r="BS525" i="1"/>
  <c r="BT525" i="1"/>
  <c r="BU525" i="1"/>
  <c r="BV525" i="1"/>
  <c r="BW525" i="1" s="1"/>
  <c r="BX525" i="1"/>
  <c r="BY525" i="1"/>
  <c r="BZ525" i="1" s="1"/>
  <c r="CA525" i="1"/>
  <c r="CB525" i="1"/>
  <c r="CC525" i="1"/>
  <c r="BN526" i="1"/>
  <c r="BP526" i="1"/>
  <c r="BQ526" i="1"/>
  <c r="BR526" i="1"/>
  <c r="BS526" i="1"/>
  <c r="BT526" i="1" s="1"/>
  <c r="BU526" i="1"/>
  <c r="BV526" i="1"/>
  <c r="BW526" i="1" s="1"/>
  <c r="BX526" i="1"/>
  <c r="BY526" i="1"/>
  <c r="BZ526" i="1"/>
  <c r="CA526" i="1"/>
  <c r="CB526" i="1"/>
  <c r="CC526" i="1"/>
  <c r="BN527" i="1"/>
  <c r="BP527" i="1"/>
  <c r="BQ527" i="1" s="1"/>
  <c r="BR527" i="1"/>
  <c r="BS527" i="1"/>
  <c r="BT527" i="1" s="1"/>
  <c r="BU527" i="1"/>
  <c r="BV527" i="1"/>
  <c r="BW527" i="1"/>
  <c r="BX527" i="1"/>
  <c r="BY527" i="1"/>
  <c r="BZ527" i="1"/>
  <c r="CA527" i="1"/>
  <c r="CB527" i="1"/>
  <c r="CC527" i="1" s="1"/>
  <c r="BN528" i="1"/>
  <c r="BP528" i="1"/>
  <c r="BQ528" i="1" s="1"/>
  <c r="BR528" i="1"/>
  <c r="BS528" i="1"/>
  <c r="BT528" i="1"/>
  <c r="BU528" i="1"/>
  <c r="BV528" i="1"/>
  <c r="BW528" i="1"/>
  <c r="BX528" i="1"/>
  <c r="BY528" i="1"/>
  <c r="BZ528" i="1" s="1"/>
  <c r="CA528" i="1"/>
  <c r="CB528" i="1"/>
  <c r="CC528" i="1" s="1"/>
  <c r="BN529" i="1"/>
  <c r="BP529" i="1"/>
  <c r="BQ529" i="1"/>
  <c r="BR529" i="1"/>
  <c r="BS529" i="1"/>
  <c r="BT529" i="1"/>
  <c r="BU529" i="1"/>
  <c r="BV529" i="1"/>
  <c r="BW529" i="1" s="1"/>
  <c r="BX529" i="1"/>
  <c r="BY529" i="1"/>
  <c r="BZ529" i="1" s="1"/>
  <c r="CA529" i="1"/>
  <c r="CB529" i="1"/>
  <c r="CC529" i="1"/>
  <c r="BN530" i="1"/>
  <c r="BP530" i="1"/>
  <c r="BQ530" i="1"/>
  <c r="BR530" i="1"/>
  <c r="BS530" i="1"/>
  <c r="BT530" i="1" s="1"/>
  <c r="BU530" i="1"/>
  <c r="BV530" i="1"/>
  <c r="BW530" i="1" s="1"/>
  <c r="BX530" i="1"/>
  <c r="BY530" i="1"/>
  <c r="BZ530" i="1"/>
  <c r="CA530" i="1"/>
  <c r="CB530" i="1"/>
  <c r="CC530" i="1"/>
  <c r="BN531" i="1"/>
  <c r="BP531" i="1"/>
  <c r="BQ531" i="1" s="1"/>
  <c r="BR531" i="1"/>
  <c r="BS531" i="1"/>
  <c r="BT531" i="1" s="1"/>
  <c r="BU531" i="1"/>
  <c r="BV531" i="1"/>
  <c r="BW531" i="1"/>
  <c r="BX531" i="1"/>
  <c r="BY531" i="1"/>
  <c r="BZ531" i="1"/>
  <c r="CA531" i="1"/>
  <c r="CB531" i="1"/>
  <c r="CC531" i="1" s="1"/>
  <c r="BN532" i="1"/>
  <c r="BP532" i="1"/>
  <c r="BQ532" i="1" s="1"/>
  <c r="BR532" i="1"/>
  <c r="BS532" i="1"/>
  <c r="BT532" i="1"/>
  <c r="BU532" i="1"/>
  <c r="BV532" i="1"/>
  <c r="BW532" i="1"/>
  <c r="BX532" i="1"/>
  <c r="BY532" i="1"/>
  <c r="BZ532" i="1" s="1"/>
  <c r="CA532" i="1"/>
  <c r="CB532" i="1"/>
  <c r="CC532" i="1" s="1"/>
  <c r="BN533" i="1"/>
  <c r="BP533" i="1"/>
  <c r="BQ533" i="1"/>
  <c r="BR533" i="1"/>
  <c r="BS533" i="1"/>
  <c r="BT533" i="1"/>
  <c r="BU533" i="1"/>
  <c r="BV533" i="1"/>
  <c r="BW533" i="1" s="1"/>
  <c r="BX533" i="1"/>
  <c r="BY533" i="1"/>
  <c r="BZ533" i="1" s="1"/>
  <c r="CA533" i="1"/>
  <c r="CB533" i="1"/>
  <c r="CC533" i="1"/>
  <c r="BN534" i="1"/>
  <c r="BP534" i="1"/>
  <c r="BQ534" i="1"/>
  <c r="BR534" i="1"/>
  <c r="BS534" i="1"/>
  <c r="BT534" i="1" s="1"/>
  <c r="BU534" i="1"/>
  <c r="BV534" i="1"/>
  <c r="BW534" i="1" s="1"/>
  <c r="BX534" i="1"/>
  <c r="BY534" i="1"/>
  <c r="BZ534" i="1"/>
  <c r="CA534" i="1"/>
  <c r="CB534" i="1"/>
  <c r="CC534" i="1"/>
  <c r="BN535" i="1"/>
  <c r="BP535" i="1"/>
  <c r="BQ535" i="1" s="1"/>
  <c r="BR535" i="1"/>
  <c r="BS535" i="1"/>
  <c r="BT535" i="1" s="1"/>
  <c r="BU535" i="1"/>
  <c r="BV535" i="1"/>
  <c r="BW535" i="1"/>
  <c r="BX535" i="1"/>
  <c r="BY535" i="1"/>
  <c r="BZ535" i="1"/>
  <c r="CA535" i="1"/>
  <c r="CB535" i="1"/>
  <c r="CC535" i="1" s="1"/>
  <c r="BN536" i="1"/>
  <c r="BP536" i="1"/>
  <c r="BQ536" i="1" s="1"/>
  <c r="BR536" i="1"/>
  <c r="BS536" i="1"/>
  <c r="BT536" i="1"/>
  <c r="BU536" i="1"/>
  <c r="BV536" i="1"/>
  <c r="BW536" i="1"/>
  <c r="BX536" i="1"/>
  <c r="BY536" i="1"/>
  <c r="BZ536" i="1" s="1"/>
  <c r="CA536" i="1"/>
  <c r="CB536" i="1"/>
  <c r="CC536" i="1" s="1"/>
  <c r="O435" i="1"/>
  <c r="Q435" i="1" s="1"/>
  <c r="P435" i="1"/>
  <c r="R435" i="1"/>
  <c r="S435" i="1"/>
  <c r="T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P435" i="1"/>
  <c r="AU435" i="1" s="1"/>
  <c r="AZ435" i="1" s="1"/>
  <c r="O436" i="1"/>
  <c r="P436" i="1"/>
  <c r="S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O437" i="1"/>
  <c r="Q437" i="1" s="1"/>
  <c r="P437" i="1"/>
  <c r="R437" i="1"/>
  <c r="AK437" i="1" s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N437" i="1"/>
  <c r="AS437" i="1" s="1"/>
  <c r="AX437" i="1" s="1"/>
  <c r="AP437" i="1"/>
  <c r="AU437" i="1" s="1"/>
  <c r="AR437" i="1"/>
  <c r="AW437" i="1" s="1"/>
  <c r="BB437" i="1" s="1"/>
  <c r="AZ437" i="1"/>
  <c r="BD437" i="1"/>
  <c r="BH437" i="1"/>
  <c r="O438" i="1"/>
  <c r="R438" i="1" s="1"/>
  <c r="AP438" i="1" s="1"/>
  <c r="AU438" i="1" s="1"/>
  <c r="AZ438" i="1" s="1"/>
  <c r="P438" i="1"/>
  <c r="Q438" i="1"/>
  <c r="S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K438" i="1"/>
  <c r="O439" i="1"/>
  <c r="P439" i="1"/>
  <c r="Q439" i="1"/>
  <c r="R439" i="1"/>
  <c r="S439" i="1"/>
  <c r="T439" i="1"/>
  <c r="AM439" i="1" s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L439" i="1"/>
  <c r="AN439" i="1"/>
  <c r="AS439" i="1" s="1"/>
  <c r="AP439" i="1"/>
  <c r="AU439" i="1" s="1"/>
  <c r="AZ439" i="1" s="1"/>
  <c r="AR439" i="1"/>
  <c r="AW439" i="1" s="1"/>
  <c r="BB439" i="1" s="1"/>
  <c r="AX439" i="1"/>
  <c r="BC439" i="1"/>
  <c r="BF439" i="1"/>
  <c r="BL439" i="1"/>
  <c r="O440" i="1"/>
  <c r="P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O441" i="1"/>
  <c r="Q441" i="1" s="1"/>
  <c r="P441" i="1"/>
  <c r="R441" i="1"/>
  <c r="AK441" i="1" s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N441" i="1"/>
  <c r="AS441" i="1" s="1"/>
  <c r="AX441" i="1" s="1"/>
  <c r="AP441" i="1"/>
  <c r="AU441" i="1" s="1"/>
  <c r="AZ441" i="1"/>
  <c r="O442" i="1"/>
  <c r="R442" i="1" s="1"/>
  <c r="P442" i="1"/>
  <c r="Q442" i="1"/>
  <c r="S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L443" i="1"/>
  <c r="AN443" i="1"/>
  <c r="AS443" i="1" s="1"/>
  <c r="AP443" i="1"/>
  <c r="AU443" i="1" s="1"/>
  <c r="AZ443" i="1" s="1"/>
  <c r="AR443" i="1"/>
  <c r="AW443" i="1" s="1"/>
  <c r="AX443" i="1"/>
  <c r="BB443" i="1"/>
  <c r="BC443" i="1"/>
  <c r="BD443" i="1"/>
  <c r="BF443" i="1"/>
  <c r="BH443" i="1"/>
  <c r="BL443" i="1"/>
  <c r="O444" i="1"/>
  <c r="P444" i="1"/>
  <c r="S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O445" i="1"/>
  <c r="P445" i="1"/>
  <c r="Q445" i="1"/>
  <c r="R445" i="1"/>
  <c r="S445" i="1"/>
  <c r="T445" i="1"/>
  <c r="AM445" i="1" s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N445" i="1"/>
  <c r="AS445" i="1" s="1"/>
  <c r="AX445" i="1" s="1"/>
  <c r="AQ445" i="1"/>
  <c r="AV445" i="1" s="1"/>
  <c r="BA445" i="1"/>
  <c r="BC445" i="1"/>
  <c r="BE445" i="1"/>
  <c r="BG445" i="1"/>
  <c r="BI445" i="1"/>
  <c r="BK445" i="1"/>
  <c r="O446" i="1"/>
  <c r="P446" i="1"/>
  <c r="Q446" i="1"/>
  <c r="AI446" i="1" s="1"/>
  <c r="R446" i="1"/>
  <c r="S446" i="1"/>
  <c r="T446" i="1"/>
  <c r="AQ446" i="1" s="1"/>
  <c r="AV446" i="1" s="1"/>
  <c r="BA446" i="1" s="1"/>
  <c r="U446" i="1"/>
  <c r="AM446" i="1" s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L446" i="1"/>
  <c r="AN446" i="1"/>
  <c r="AS446" i="1" s="1"/>
  <c r="AR446" i="1"/>
  <c r="AW446" i="1" s="1"/>
  <c r="BB446" i="1" s="1"/>
  <c r="AX446" i="1"/>
  <c r="BF446" i="1"/>
  <c r="BL446" i="1"/>
  <c r="O447" i="1"/>
  <c r="P447" i="1"/>
  <c r="S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O448" i="1"/>
  <c r="Q448" i="1" s="1"/>
  <c r="P448" i="1"/>
  <c r="R448" i="1"/>
  <c r="AK448" i="1" s="1"/>
  <c r="S448" i="1"/>
  <c r="T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J448" i="1"/>
  <c r="AN448" i="1"/>
  <c r="AS448" i="1" s="1"/>
  <c r="AX448" i="1" s="1"/>
  <c r="AP448" i="1"/>
  <c r="AU448" i="1" s="1"/>
  <c r="AZ448" i="1"/>
  <c r="BD448" i="1"/>
  <c r="BH448" i="1"/>
  <c r="O449" i="1"/>
  <c r="R449" i="1" s="1"/>
  <c r="P449" i="1"/>
  <c r="Q449" i="1"/>
  <c r="BI449" i="1" s="1"/>
  <c r="S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BC449" i="1"/>
  <c r="O450" i="1"/>
  <c r="P450" i="1"/>
  <c r="Q450" i="1"/>
  <c r="AI450" i="1" s="1"/>
  <c r="R450" i="1"/>
  <c r="S450" i="1"/>
  <c r="T450" i="1"/>
  <c r="U450" i="1"/>
  <c r="AM450" i="1" s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J450" i="1"/>
  <c r="AL450" i="1"/>
  <c r="AN450" i="1"/>
  <c r="AS450" i="1" s="1"/>
  <c r="AX450" i="1" s="1"/>
  <c r="AP450" i="1"/>
  <c r="AU450" i="1" s="1"/>
  <c r="AR450" i="1"/>
  <c r="AW450" i="1" s="1"/>
  <c r="BB450" i="1" s="1"/>
  <c r="AZ450" i="1"/>
  <c r="BD450" i="1"/>
  <c r="BH450" i="1"/>
  <c r="BL450" i="1"/>
  <c r="O451" i="1"/>
  <c r="P451" i="1"/>
  <c r="Q451" i="1"/>
  <c r="S451" i="1"/>
  <c r="AI451" i="1" s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BC451" i="1"/>
  <c r="O452" i="1"/>
  <c r="P452" i="1"/>
  <c r="T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O453" i="1"/>
  <c r="Q453" i="1" s="1"/>
  <c r="AJ453" i="1" s="1"/>
  <c r="P453" i="1"/>
  <c r="R453" i="1"/>
  <c r="AK453" i="1" s="1"/>
  <c r="S453" i="1"/>
  <c r="T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N453" i="1"/>
  <c r="AS453" i="1" s="1"/>
  <c r="AX453" i="1" s="1"/>
  <c r="AP453" i="1"/>
  <c r="AU453" i="1" s="1"/>
  <c r="AZ453" i="1"/>
  <c r="BD453" i="1"/>
  <c r="BH453" i="1"/>
  <c r="O454" i="1"/>
  <c r="R454" i="1" s="1"/>
  <c r="P454" i="1"/>
  <c r="Q454" i="1"/>
  <c r="AO454" i="1" s="1"/>
  <c r="AT454" i="1" s="1"/>
  <c r="AY454" i="1" s="1"/>
  <c r="S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O455" i="1"/>
  <c r="P455" i="1"/>
  <c r="Q455" i="1"/>
  <c r="AI455" i="1" s="1"/>
  <c r="R455" i="1"/>
  <c r="S455" i="1"/>
  <c r="T455" i="1"/>
  <c r="AQ455" i="1" s="1"/>
  <c r="AV455" i="1" s="1"/>
  <c r="BA455" i="1" s="1"/>
  <c r="U455" i="1"/>
  <c r="AM455" i="1" s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L455" i="1"/>
  <c r="AN455" i="1"/>
  <c r="AS455" i="1" s="1"/>
  <c r="AP455" i="1"/>
  <c r="AU455" i="1" s="1"/>
  <c r="AZ455" i="1" s="1"/>
  <c r="AR455" i="1"/>
  <c r="AW455" i="1" s="1"/>
  <c r="AX455" i="1"/>
  <c r="BB455" i="1"/>
  <c r="BC455" i="1"/>
  <c r="BF455" i="1"/>
  <c r="BL455" i="1"/>
  <c r="O456" i="1"/>
  <c r="S456" i="1" s="1"/>
  <c r="P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O457" i="1"/>
  <c r="Q457" i="1" s="1"/>
  <c r="AJ457" i="1" s="1"/>
  <c r="P457" i="1"/>
  <c r="R457" i="1"/>
  <c r="AK457" i="1" s="1"/>
  <c r="S457" i="1"/>
  <c r="T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N457" i="1"/>
  <c r="AS457" i="1" s="1"/>
  <c r="AX457" i="1" s="1"/>
  <c r="AP457" i="1"/>
  <c r="AU457" i="1" s="1"/>
  <c r="AZ457" i="1"/>
  <c r="BD457" i="1"/>
  <c r="BH457" i="1"/>
  <c r="O458" i="1"/>
  <c r="R458" i="1" s="1"/>
  <c r="P458" i="1"/>
  <c r="Q458" i="1"/>
  <c r="S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O459" i="1"/>
  <c r="P459" i="1"/>
  <c r="Q459" i="1"/>
  <c r="AI459" i="1" s="1"/>
  <c r="R459" i="1"/>
  <c r="S459" i="1"/>
  <c r="T459" i="1"/>
  <c r="AQ459" i="1" s="1"/>
  <c r="AV459" i="1" s="1"/>
  <c r="BA459" i="1" s="1"/>
  <c r="U459" i="1"/>
  <c r="AM459" i="1" s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L459" i="1"/>
  <c r="AN459" i="1"/>
  <c r="AS459" i="1" s="1"/>
  <c r="AP459" i="1"/>
  <c r="AU459" i="1" s="1"/>
  <c r="AZ459" i="1" s="1"/>
  <c r="AR459" i="1"/>
  <c r="AW459" i="1" s="1"/>
  <c r="AX459" i="1"/>
  <c r="BB459" i="1"/>
  <c r="BC459" i="1"/>
  <c r="BF459" i="1"/>
  <c r="BL459" i="1"/>
  <c r="O460" i="1"/>
  <c r="S460" i="1" s="1"/>
  <c r="P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O461" i="1"/>
  <c r="Q461" i="1" s="1"/>
  <c r="P461" i="1"/>
  <c r="R461" i="1"/>
  <c r="S461" i="1"/>
  <c r="T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N461" i="1"/>
  <c r="AS461" i="1" s="1"/>
  <c r="AX461" i="1" s="1"/>
  <c r="AP461" i="1"/>
  <c r="AU461" i="1" s="1"/>
  <c r="AZ461" i="1" s="1"/>
  <c r="BD461" i="1"/>
  <c r="O462" i="1"/>
  <c r="Q462" i="1" s="1"/>
  <c r="P462" i="1"/>
  <c r="S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O463" i="1"/>
  <c r="T463" i="1" s="1"/>
  <c r="P463" i="1"/>
  <c r="Q463" i="1"/>
  <c r="R463" i="1"/>
  <c r="S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K463" i="1"/>
  <c r="AO463" i="1"/>
  <c r="AT463" i="1" s="1"/>
  <c r="AY463" i="1" s="1"/>
  <c r="AP463" i="1"/>
  <c r="AU463" i="1" s="1"/>
  <c r="AZ463" i="1" s="1"/>
  <c r="BE463" i="1"/>
  <c r="BI463" i="1"/>
  <c r="O464" i="1"/>
  <c r="T464" i="1" s="1"/>
  <c r="P464" i="1"/>
  <c r="R464" i="1"/>
  <c r="S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P464" i="1"/>
  <c r="AU464" i="1" s="1"/>
  <c r="AZ464" i="1" s="1"/>
  <c r="O465" i="1"/>
  <c r="P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O466" i="1"/>
  <c r="P466" i="1"/>
  <c r="Q466" i="1"/>
  <c r="AI466" i="1" s="1"/>
  <c r="R466" i="1"/>
  <c r="S466" i="1"/>
  <c r="T466" i="1"/>
  <c r="U466" i="1"/>
  <c r="AM466" i="1" s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J466" i="1"/>
  <c r="AK466" i="1"/>
  <c r="AN466" i="1"/>
  <c r="AS466" i="1" s="1"/>
  <c r="AX466" i="1" s="1"/>
  <c r="AO466" i="1"/>
  <c r="AT466" i="1" s="1"/>
  <c r="AY466" i="1" s="1"/>
  <c r="AP466" i="1"/>
  <c r="AU466" i="1" s="1"/>
  <c r="AZ466" i="1" s="1"/>
  <c r="AR466" i="1"/>
  <c r="AW466" i="1" s="1"/>
  <c r="BB466" i="1" s="1"/>
  <c r="BD466" i="1"/>
  <c r="BE466" i="1"/>
  <c r="BH466" i="1"/>
  <c r="BJ466" i="1" s="1"/>
  <c r="BI466" i="1"/>
  <c r="BL466" i="1"/>
  <c r="O467" i="1"/>
  <c r="T467" i="1" s="1"/>
  <c r="P467" i="1"/>
  <c r="Q467" i="1"/>
  <c r="R467" i="1"/>
  <c r="S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K467" i="1"/>
  <c r="AP467" i="1"/>
  <c r="AU467" i="1" s="1"/>
  <c r="AZ467" i="1" s="1"/>
  <c r="BE467" i="1"/>
  <c r="BI467" i="1"/>
  <c r="O468" i="1"/>
  <c r="T468" i="1" s="1"/>
  <c r="P468" i="1"/>
  <c r="R468" i="1"/>
  <c r="S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P468" i="1"/>
  <c r="AU468" i="1" s="1"/>
  <c r="AZ468" i="1" s="1"/>
  <c r="O469" i="1"/>
  <c r="P469" i="1"/>
  <c r="S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O470" i="1"/>
  <c r="P470" i="1"/>
  <c r="Q470" i="1"/>
  <c r="AI470" i="1" s="1"/>
  <c r="R470" i="1"/>
  <c r="S470" i="1"/>
  <c r="T470" i="1"/>
  <c r="U470" i="1"/>
  <c r="AM470" i="1" s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J470" i="1"/>
  <c r="AK470" i="1"/>
  <c r="AN470" i="1"/>
  <c r="AS470" i="1" s="1"/>
  <c r="AX470" i="1" s="1"/>
  <c r="AO470" i="1"/>
  <c r="AT470" i="1" s="1"/>
  <c r="AY470" i="1" s="1"/>
  <c r="AP470" i="1"/>
  <c r="AU470" i="1" s="1"/>
  <c r="AR470" i="1"/>
  <c r="AW470" i="1" s="1"/>
  <c r="BB470" i="1" s="1"/>
  <c r="AZ470" i="1"/>
  <c r="BD470" i="1"/>
  <c r="BE470" i="1"/>
  <c r="BH470" i="1"/>
  <c r="BJ470" i="1" s="1"/>
  <c r="BI470" i="1"/>
  <c r="O471" i="1"/>
  <c r="T471" i="1" s="1"/>
  <c r="P471" i="1"/>
  <c r="Q471" i="1"/>
  <c r="BI471" i="1" s="1"/>
  <c r="R471" i="1"/>
  <c r="S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K471" i="1"/>
  <c r="AP471" i="1"/>
  <c r="AU471" i="1" s="1"/>
  <c r="AZ471" i="1" s="1"/>
  <c r="BE471" i="1"/>
  <c r="O472" i="1"/>
  <c r="T472" i="1" s="1"/>
  <c r="P472" i="1"/>
  <c r="R472" i="1"/>
  <c r="S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O473" i="1"/>
  <c r="P473" i="1"/>
  <c r="S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O474" i="1"/>
  <c r="P474" i="1"/>
  <c r="Q474" i="1"/>
  <c r="AI474" i="1" s="1"/>
  <c r="R474" i="1"/>
  <c r="S474" i="1"/>
  <c r="T474" i="1"/>
  <c r="U474" i="1"/>
  <c r="AM474" i="1" s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J474" i="1"/>
  <c r="AK474" i="1"/>
  <c r="AN474" i="1"/>
  <c r="AS474" i="1" s="1"/>
  <c r="AX474" i="1" s="1"/>
  <c r="AO474" i="1"/>
  <c r="AT474" i="1" s="1"/>
  <c r="AY474" i="1" s="1"/>
  <c r="AP474" i="1"/>
  <c r="AU474" i="1" s="1"/>
  <c r="AZ474" i="1" s="1"/>
  <c r="AR474" i="1"/>
  <c r="AW474" i="1" s="1"/>
  <c r="BB474" i="1" s="1"/>
  <c r="BD474" i="1"/>
  <c r="BE474" i="1"/>
  <c r="BH474" i="1"/>
  <c r="BJ474" i="1" s="1"/>
  <c r="BI474" i="1"/>
  <c r="BL474" i="1"/>
  <c r="O475" i="1"/>
  <c r="T475" i="1" s="1"/>
  <c r="P475" i="1"/>
  <c r="Q475" i="1"/>
  <c r="R475" i="1"/>
  <c r="S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K475" i="1"/>
  <c r="AO475" i="1"/>
  <c r="AT475" i="1" s="1"/>
  <c r="AY475" i="1" s="1"/>
  <c r="AP475" i="1"/>
  <c r="AU475" i="1" s="1"/>
  <c r="AZ475" i="1" s="1"/>
  <c r="BE475" i="1"/>
  <c r="BI475" i="1"/>
  <c r="O476" i="1"/>
  <c r="P476" i="1"/>
  <c r="R476" i="1"/>
  <c r="S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O477" i="1"/>
  <c r="P477" i="1"/>
  <c r="S477" i="1"/>
  <c r="T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O478" i="1"/>
  <c r="P478" i="1"/>
  <c r="Q478" i="1"/>
  <c r="AI478" i="1" s="1"/>
  <c r="R478" i="1"/>
  <c r="BE478" i="1" s="1"/>
  <c r="S478" i="1"/>
  <c r="T478" i="1"/>
  <c r="BL478" i="1" s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J478" i="1"/>
  <c r="AK478" i="1"/>
  <c r="AN478" i="1"/>
  <c r="AO478" i="1"/>
  <c r="AP478" i="1"/>
  <c r="AU478" i="1" s="1"/>
  <c r="AS478" i="1"/>
  <c r="AT478" i="1"/>
  <c r="AX478" i="1"/>
  <c r="AY478" i="1"/>
  <c r="AZ478" i="1"/>
  <c r="BC478" i="1"/>
  <c r="BD478" i="1"/>
  <c r="BH478" i="1"/>
  <c r="O479" i="1"/>
  <c r="R479" i="1" s="1"/>
  <c r="P479" i="1"/>
  <c r="Q479" i="1"/>
  <c r="S479" i="1"/>
  <c r="T479" i="1"/>
  <c r="AL479" i="1" s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BE479" i="1"/>
  <c r="O480" i="1"/>
  <c r="P480" i="1"/>
  <c r="Q480" i="1"/>
  <c r="AI480" i="1" s="1"/>
  <c r="R480" i="1"/>
  <c r="S480" i="1"/>
  <c r="T480" i="1"/>
  <c r="AQ480" i="1" s="1"/>
  <c r="AV480" i="1" s="1"/>
  <c r="BA480" i="1" s="1"/>
  <c r="U480" i="1"/>
  <c r="AM480" i="1" s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L480" i="1"/>
  <c r="AN480" i="1"/>
  <c r="AR480" i="1"/>
  <c r="AS480" i="1"/>
  <c r="AW480" i="1"/>
  <c r="AX480" i="1"/>
  <c r="BB480" i="1"/>
  <c r="BF480" i="1"/>
  <c r="BL480" i="1"/>
  <c r="O481" i="1"/>
  <c r="P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O482" i="1"/>
  <c r="Q482" i="1" s="1"/>
  <c r="P482" i="1"/>
  <c r="S482" i="1"/>
  <c r="T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O483" i="1"/>
  <c r="R483" i="1" s="1"/>
  <c r="P483" i="1"/>
  <c r="Q483" i="1"/>
  <c r="S483" i="1"/>
  <c r="T483" i="1"/>
  <c r="AL483" i="1" s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BE483" i="1"/>
  <c r="O484" i="1"/>
  <c r="P484" i="1"/>
  <c r="Q484" i="1"/>
  <c r="AI484" i="1" s="1"/>
  <c r="R484" i="1"/>
  <c r="S484" i="1"/>
  <c r="T484" i="1"/>
  <c r="AQ484" i="1" s="1"/>
  <c r="AV484" i="1" s="1"/>
  <c r="BA484" i="1" s="1"/>
  <c r="U484" i="1"/>
  <c r="AM484" i="1" s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L484" i="1"/>
  <c r="AN484" i="1"/>
  <c r="AR484" i="1"/>
  <c r="AS484" i="1"/>
  <c r="AW484" i="1"/>
  <c r="AX484" i="1"/>
  <c r="BB484" i="1"/>
  <c r="BF484" i="1"/>
  <c r="BL484" i="1"/>
  <c r="O485" i="1"/>
  <c r="P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O486" i="1"/>
  <c r="Q486" i="1" s="1"/>
  <c r="P486" i="1"/>
  <c r="S486" i="1"/>
  <c r="T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O487" i="1"/>
  <c r="R487" i="1" s="1"/>
  <c r="P487" i="1"/>
  <c r="Q487" i="1"/>
  <c r="S487" i="1"/>
  <c r="T487" i="1"/>
  <c r="AL487" i="1" s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O487" i="1"/>
  <c r="AT487" i="1" s="1"/>
  <c r="AY487" i="1" s="1"/>
  <c r="BE487" i="1"/>
  <c r="O488" i="1"/>
  <c r="P488" i="1"/>
  <c r="Q488" i="1"/>
  <c r="AI488" i="1" s="1"/>
  <c r="R488" i="1"/>
  <c r="S488" i="1"/>
  <c r="T488" i="1"/>
  <c r="AQ488" i="1" s="1"/>
  <c r="AV488" i="1" s="1"/>
  <c r="BA488" i="1" s="1"/>
  <c r="U488" i="1"/>
  <c r="AM488" i="1" s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L488" i="1"/>
  <c r="AN488" i="1"/>
  <c r="AR488" i="1"/>
  <c r="AS488" i="1"/>
  <c r="AW488" i="1"/>
  <c r="AX488" i="1"/>
  <c r="BB488" i="1"/>
  <c r="BE488" i="1"/>
  <c r="BF488" i="1"/>
  <c r="BH488" i="1"/>
  <c r="BL488" i="1"/>
  <c r="O489" i="1"/>
  <c r="T489" i="1" s="1"/>
  <c r="P489" i="1"/>
  <c r="R489" i="1"/>
  <c r="S489" i="1"/>
  <c r="U489" i="1"/>
  <c r="AR489" i="1" s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L489" i="1"/>
  <c r="AQ489" i="1"/>
  <c r="AV489" i="1" s="1"/>
  <c r="BA489" i="1" s="1"/>
  <c r="AW489" i="1"/>
  <c r="BB489" i="1"/>
  <c r="BE489" i="1"/>
  <c r="BG489" i="1"/>
  <c r="O490" i="1"/>
  <c r="P490" i="1"/>
  <c r="R490" i="1"/>
  <c r="S490" i="1"/>
  <c r="T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P490" i="1"/>
  <c r="AU490" i="1"/>
  <c r="AZ490" i="1"/>
  <c r="O491" i="1"/>
  <c r="P491" i="1"/>
  <c r="T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O492" i="1"/>
  <c r="P492" i="1"/>
  <c r="Q492" i="1"/>
  <c r="AJ492" i="1" s="1"/>
  <c r="R492" i="1"/>
  <c r="BH492" i="1" s="1"/>
  <c r="BJ492" i="1" s="1"/>
  <c r="S492" i="1"/>
  <c r="T492" i="1"/>
  <c r="BL492" i="1" s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K492" i="1"/>
  <c r="AN492" i="1"/>
  <c r="AP492" i="1"/>
  <c r="AU492" i="1" s="1"/>
  <c r="AZ492" i="1" s="1"/>
  <c r="AS492" i="1"/>
  <c r="AX492" i="1"/>
  <c r="BD492" i="1"/>
  <c r="BF492" i="1"/>
  <c r="BI492" i="1"/>
  <c r="O493" i="1"/>
  <c r="T493" i="1" s="1"/>
  <c r="P493" i="1"/>
  <c r="Q493" i="1"/>
  <c r="S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O494" i="1"/>
  <c r="Q494" i="1" s="1"/>
  <c r="P494" i="1"/>
  <c r="R494" i="1"/>
  <c r="AP494" i="1" s="1"/>
  <c r="AU494" i="1" s="1"/>
  <c r="AZ494" i="1" s="1"/>
  <c r="S494" i="1"/>
  <c r="T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O495" i="1"/>
  <c r="P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O496" i="1"/>
  <c r="P496" i="1"/>
  <c r="Q496" i="1"/>
  <c r="AI496" i="1" s="1"/>
  <c r="R496" i="1"/>
  <c r="AK496" i="1" s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J496" i="1"/>
  <c r="AN496" i="1"/>
  <c r="AS496" i="1" s="1"/>
  <c r="AX496" i="1" s="1"/>
  <c r="AP496" i="1"/>
  <c r="AU496" i="1" s="1"/>
  <c r="AR496" i="1"/>
  <c r="AW496" i="1" s="1"/>
  <c r="BB496" i="1" s="1"/>
  <c r="AZ496" i="1"/>
  <c r="BD496" i="1"/>
  <c r="BH496" i="1"/>
  <c r="BL496" i="1"/>
  <c r="O497" i="1"/>
  <c r="R497" i="1" s="1"/>
  <c r="AP497" i="1" s="1"/>
  <c r="AU497" i="1" s="1"/>
  <c r="AZ497" i="1" s="1"/>
  <c r="P497" i="1"/>
  <c r="Q497" i="1"/>
  <c r="S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K497" i="1"/>
  <c r="AO497" i="1"/>
  <c r="AT497" i="1" s="1"/>
  <c r="AY497" i="1" s="1"/>
  <c r="BE497" i="1"/>
  <c r="BI497" i="1"/>
  <c r="O498" i="1"/>
  <c r="Q498" i="1" s="1"/>
  <c r="P498" i="1"/>
  <c r="R498" i="1"/>
  <c r="AP498" i="1" s="1"/>
  <c r="AU498" i="1" s="1"/>
  <c r="AZ498" i="1" s="1"/>
  <c r="S498" i="1"/>
  <c r="T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O499" i="1"/>
  <c r="P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O500" i="1"/>
  <c r="P500" i="1"/>
  <c r="Q500" i="1"/>
  <c r="AI500" i="1" s="1"/>
  <c r="R500" i="1"/>
  <c r="AK500" i="1" s="1"/>
  <c r="S500" i="1"/>
  <c r="T500" i="1"/>
  <c r="AR500" i="1" s="1"/>
  <c r="AW500" i="1" s="1"/>
  <c r="BB500" i="1" s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J500" i="1"/>
  <c r="AN500" i="1"/>
  <c r="AS500" i="1" s="1"/>
  <c r="AX500" i="1" s="1"/>
  <c r="AP500" i="1"/>
  <c r="AU500" i="1" s="1"/>
  <c r="AZ500" i="1"/>
  <c r="BD500" i="1"/>
  <c r="BH500" i="1"/>
  <c r="BL500" i="1"/>
  <c r="O501" i="1"/>
  <c r="R501" i="1" s="1"/>
  <c r="AP501" i="1" s="1"/>
  <c r="AU501" i="1" s="1"/>
  <c r="AZ501" i="1" s="1"/>
  <c r="P501" i="1"/>
  <c r="Q501" i="1"/>
  <c r="S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O501" i="1"/>
  <c r="AT501" i="1" s="1"/>
  <c r="AY501" i="1" s="1"/>
  <c r="BE501" i="1"/>
  <c r="BI501" i="1"/>
  <c r="O502" i="1"/>
  <c r="Q502" i="1" s="1"/>
  <c r="P502" i="1"/>
  <c r="R502" i="1"/>
  <c r="AP502" i="1" s="1"/>
  <c r="AU502" i="1" s="1"/>
  <c r="AZ502" i="1" s="1"/>
  <c r="S502" i="1"/>
  <c r="T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O503" i="1"/>
  <c r="P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O504" i="1"/>
  <c r="P504" i="1"/>
  <c r="Q504" i="1"/>
  <c r="AI504" i="1" s="1"/>
  <c r="R504" i="1"/>
  <c r="AK504" i="1" s="1"/>
  <c r="S504" i="1"/>
  <c r="T504" i="1"/>
  <c r="AR504" i="1" s="1"/>
  <c r="AW504" i="1" s="1"/>
  <c r="BB504" i="1" s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J504" i="1"/>
  <c r="AN504" i="1"/>
  <c r="AS504" i="1" s="1"/>
  <c r="AX504" i="1" s="1"/>
  <c r="AP504" i="1"/>
  <c r="AU504" i="1" s="1"/>
  <c r="AZ504" i="1"/>
  <c r="BC504" i="1"/>
  <c r="BD504" i="1"/>
  <c r="BH504" i="1"/>
  <c r="BL504" i="1"/>
  <c r="O505" i="1"/>
  <c r="R505" i="1" s="1"/>
  <c r="AP505" i="1" s="1"/>
  <c r="AU505" i="1" s="1"/>
  <c r="AZ505" i="1" s="1"/>
  <c r="P505" i="1"/>
  <c r="Q505" i="1"/>
  <c r="S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K505" i="1"/>
  <c r="BE505" i="1"/>
  <c r="O506" i="1"/>
  <c r="Q506" i="1" s="1"/>
  <c r="P506" i="1"/>
  <c r="R506" i="1"/>
  <c r="S506" i="1"/>
  <c r="T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P506" i="1"/>
  <c r="AU506" i="1" s="1"/>
  <c r="AZ506" i="1" s="1"/>
  <c r="O507" i="1"/>
  <c r="S507" i="1" s="1"/>
  <c r="P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O508" i="1"/>
  <c r="P508" i="1"/>
  <c r="Q508" i="1"/>
  <c r="R508" i="1"/>
  <c r="AK508" i="1" s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N508" i="1"/>
  <c r="AS508" i="1" s="1"/>
  <c r="AX508" i="1" s="1"/>
  <c r="AP508" i="1"/>
  <c r="AU508" i="1" s="1"/>
  <c r="AZ508" i="1" s="1"/>
  <c r="AR508" i="1"/>
  <c r="AW508" i="1" s="1"/>
  <c r="BB508" i="1" s="1"/>
  <c r="BC508" i="1"/>
  <c r="BD508" i="1"/>
  <c r="BH508" i="1"/>
  <c r="BL508" i="1"/>
  <c r="O509" i="1"/>
  <c r="R509" i="1" s="1"/>
  <c r="P509" i="1"/>
  <c r="Q509" i="1"/>
  <c r="S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BC509" i="1"/>
  <c r="BI509" i="1"/>
  <c r="O510" i="1"/>
  <c r="Q510" i="1" s="1"/>
  <c r="P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L510" i="1"/>
  <c r="AN510" i="1"/>
  <c r="AS510" i="1" s="1"/>
  <c r="AX510" i="1" s="1"/>
  <c r="AP510" i="1"/>
  <c r="AU510" i="1" s="1"/>
  <c r="AZ510" i="1" s="1"/>
  <c r="BD510" i="1"/>
  <c r="BF510" i="1"/>
  <c r="BL510" i="1"/>
  <c r="O511" i="1"/>
  <c r="Q511" i="1" s="1"/>
  <c r="P511" i="1"/>
  <c r="S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N512" i="1"/>
  <c r="AS512" i="1" s="1"/>
  <c r="AP512" i="1"/>
  <c r="AU512" i="1" s="1"/>
  <c r="AR512" i="1"/>
  <c r="AW512" i="1" s="1"/>
  <c r="BB512" i="1" s="1"/>
  <c r="AX512" i="1"/>
  <c r="AZ512" i="1"/>
  <c r="BC512" i="1"/>
  <c r="BD512" i="1"/>
  <c r="BF512" i="1"/>
  <c r="BH512" i="1"/>
  <c r="O513" i="1"/>
  <c r="P513" i="1"/>
  <c r="T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O514" i="1"/>
  <c r="P514" i="1"/>
  <c r="Q514" i="1"/>
  <c r="R514" i="1"/>
  <c r="S514" i="1"/>
  <c r="T514" i="1"/>
  <c r="AQ514" i="1" s="1"/>
  <c r="AV514" i="1" s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K514" i="1"/>
  <c r="AO514" i="1"/>
  <c r="AT514" i="1" s="1"/>
  <c r="AY514" i="1" s="1"/>
  <c r="AP514" i="1"/>
  <c r="AU514" i="1" s="1"/>
  <c r="AZ514" i="1" s="1"/>
  <c r="BA514" i="1"/>
  <c r="BE514" i="1"/>
  <c r="BI514" i="1"/>
  <c r="O515" i="1"/>
  <c r="T515" i="1" s="1"/>
  <c r="P515" i="1"/>
  <c r="R515" i="1"/>
  <c r="AP515" i="1" s="1"/>
  <c r="AU515" i="1" s="1"/>
  <c r="AZ515" i="1" s="1"/>
  <c r="S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O516" i="1"/>
  <c r="P516" i="1"/>
  <c r="S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O517" i="1"/>
  <c r="R517" i="1" s="1"/>
  <c r="BH517" i="1" s="1"/>
  <c r="P517" i="1"/>
  <c r="Q517" i="1"/>
  <c r="AI517" i="1" s="1"/>
  <c r="S517" i="1"/>
  <c r="T517" i="1"/>
  <c r="AR517" i="1" s="1"/>
  <c r="AW517" i="1" s="1"/>
  <c r="BB517" i="1" s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N517" i="1"/>
  <c r="AS517" i="1" s="1"/>
  <c r="AX517" i="1" s="1"/>
  <c r="BD517" i="1"/>
  <c r="BL517" i="1"/>
  <c r="O518" i="1"/>
  <c r="P518" i="1"/>
  <c r="Q518" i="1"/>
  <c r="R518" i="1"/>
  <c r="S518" i="1"/>
  <c r="T518" i="1"/>
  <c r="AQ518" i="1" s="1"/>
  <c r="AV518" i="1" s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K518" i="1"/>
  <c r="AO518" i="1"/>
  <c r="AT518" i="1" s="1"/>
  <c r="AY518" i="1" s="1"/>
  <c r="AP518" i="1"/>
  <c r="AU518" i="1" s="1"/>
  <c r="AZ518" i="1" s="1"/>
  <c r="BA518" i="1"/>
  <c r="BE518" i="1"/>
  <c r="BI518" i="1"/>
  <c r="O519" i="1"/>
  <c r="T519" i="1" s="1"/>
  <c r="P519" i="1"/>
  <c r="R519" i="1"/>
  <c r="S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P519" i="1"/>
  <c r="AU519" i="1" s="1"/>
  <c r="AZ519" i="1" s="1"/>
  <c r="O520" i="1"/>
  <c r="P520" i="1"/>
  <c r="S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O521" i="1"/>
  <c r="R521" i="1" s="1"/>
  <c r="BH521" i="1" s="1"/>
  <c r="P521" i="1"/>
  <c r="Q521" i="1"/>
  <c r="AI521" i="1" s="1"/>
  <c r="S521" i="1"/>
  <c r="T521" i="1"/>
  <c r="AR521" i="1" s="1"/>
  <c r="AW521" i="1" s="1"/>
  <c r="BB521" i="1" s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N521" i="1"/>
  <c r="AS521" i="1" s="1"/>
  <c r="AX521" i="1" s="1"/>
  <c r="BD521" i="1"/>
  <c r="BL521" i="1"/>
  <c r="O522" i="1"/>
  <c r="P522" i="1"/>
  <c r="Q522" i="1"/>
  <c r="R522" i="1"/>
  <c r="S522" i="1"/>
  <c r="T522" i="1"/>
  <c r="AQ522" i="1" s="1"/>
  <c r="AV522" i="1" s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K522" i="1"/>
  <c r="AO522" i="1"/>
  <c r="AT522" i="1" s="1"/>
  <c r="AY522" i="1" s="1"/>
  <c r="AP522" i="1"/>
  <c r="AU522" i="1" s="1"/>
  <c r="AZ522" i="1" s="1"/>
  <c r="BA522" i="1"/>
  <c r="BE522" i="1"/>
  <c r="BI522" i="1"/>
  <c r="O523" i="1"/>
  <c r="T523" i="1" s="1"/>
  <c r="P523" i="1"/>
  <c r="R523" i="1"/>
  <c r="S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O524" i="1"/>
  <c r="P524" i="1"/>
  <c r="S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O525" i="1"/>
  <c r="R525" i="1" s="1"/>
  <c r="BH525" i="1" s="1"/>
  <c r="P525" i="1"/>
  <c r="Q525" i="1"/>
  <c r="AI525" i="1" s="1"/>
  <c r="S525" i="1"/>
  <c r="T525" i="1"/>
  <c r="AR525" i="1" s="1"/>
  <c r="AW525" i="1" s="1"/>
  <c r="BB525" i="1" s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N525" i="1"/>
  <c r="AS525" i="1" s="1"/>
  <c r="AX525" i="1" s="1"/>
  <c r="BD525" i="1"/>
  <c r="BL525" i="1"/>
  <c r="O526" i="1"/>
  <c r="P526" i="1"/>
  <c r="Q526" i="1"/>
  <c r="R526" i="1"/>
  <c r="S526" i="1"/>
  <c r="T526" i="1"/>
  <c r="AQ526" i="1" s="1"/>
  <c r="AV526" i="1" s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K526" i="1"/>
  <c r="AO526" i="1"/>
  <c r="AT526" i="1" s="1"/>
  <c r="AY526" i="1" s="1"/>
  <c r="AP526" i="1"/>
  <c r="AU526" i="1" s="1"/>
  <c r="AZ526" i="1" s="1"/>
  <c r="BA526" i="1"/>
  <c r="BE526" i="1"/>
  <c r="BI526" i="1"/>
  <c r="O527" i="1"/>
  <c r="T527" i="1" s="1"/>
  <c r="P527" i="1"/>
  <c r="R527" i="1"/>
  <c r="AP527" i="1" s="1"/>
  <c r="AU527" i="1" s="1"/>
  <c r="AZ527" i="1" s="1"/>
  <c r="S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O528" i="1"/>
  <c r="P528" i="1"/>
  <c r="S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O529" i="1"/>
  <c r="R529" i="1" s="1"/>
  <c r="BH529" i="1" s="1"/>
  <c r="P529" i="1"/>
  <c r="Q529" i="1"/>
  <c r="AI529" i="1" s="1"/>
  <c r="S529" i="1"/>
  <c r="T529" i="1"/>
  <c r="AR529" i="1" s="1"/>
  <c r="AW529" i="1" s="1"/>
  <c r="BB529" i="1" s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N529" i="1"/>
  <c r="AS529" i="1" s="1"/>
  <c r="AX529" i="1" s="1"/>
  <c r="BD529" i="1"/>
  <c r="BL529" i="1"/>
  <c r="O530" i="1"/>
  <c r="P530" i="1"/>
  <c r="Q530" i="1"/>
  <c r="R530" i="1"/>
  <c r="S530" i="1"/>
  <c r="T530" i="1"/>
  <c r="AQ530" i="1" s="1"/>
  <c r="AV530" i="1" s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K530" i="1"/>
  <c r="AO530" i="1"/>
  <c r="AT530" i="1" s="1"/>
  <c r="AY530" i="1" s="1"/>
  <c r="AP530" i="1"/>
  <c r="AU530" i="1" s="1"/>
  <c r="AZ530" i="1" s="1"/>
  <c r="BA530" i="1"/>
  <c r="BE530" i="1"/>
  <c r="BI530" i="1"/>
  <c r="O531" i="1"/>
  <c r="T531" i="1" s="1"/>
  <c r="P531" i="1"/>
  <c r="R531" i="1"/>
  <c r="S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O532" i="1"/>
  <c r="P532" i="1"/>
  <c r="S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O533" i="1"/>
  <c r="R533" i="1" s="1"/>
  <c r="BH533" i="1" s="1"/>
  <c r="P533" i="1"/>
  <c r="Q533" i="1"/>
  <c r="AI533" i="1" s="1"/>
  <c r="S533" i="1"/>
  <c r="T533" i="1"/>
  <c r="AR533" i="1" s="1"/>
  <c r="AW533" i="1" s="1"/>
  <c r="BB533" i="1" s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N533" i="1"/>
  <c r="AS533" i="1" s="1"/>
  <c r="AX533" i="1" s="1"/>
  <c r="BD533" i="1"/>
  <c r="BL533" i="1"/>
  <c r="O534" i="1"/>
  <c r="P534" i="1"/>
  <c r="Q534" i="1"/>
  <c r="R534" i="1"/>
  <c r="S534" i="1"/>
  <c r="T534" i="1"/>
  <c r="AQ534" i="1" s="1"/>
  <c r="AV534" i="1" s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K534" i="1"/>
  <c r="AO534" i="1"/>
  <c r="AT534" i="1" s="1"/>
  <c r="AY534" i="1" s="1"/>
  <c r="AP534" i="1"/>
  <c r="AU534" i="1" s="1"/>
  <c r="AZ534" i="1" s="1"/>
  <c r="BA534" i="1"/>
  <c r="BE534" i="1"/>
  <c r="BI534" i="1"/>
  <c r="O535" i="1"/>
  <c r="T535" i="1" s="1"/>
  <c r="P535" i="1"/>
  <c r="R535" i="1"/>
  <c r="S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P535" i="1"/>
  <c r="AU535" i="1" s="1"/>
  <c r="AZ535" i="1" s="1"/>
  <c r="O536" i="1"/>
  <c r="P536" i="1"/>
  <c r="S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BS429" i="1" s="1"/>
  <c r="BT429" i="1" s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BO1" i="1"/>
  <c r="BN426" i="1"/>
  <c r="BP426" i="1"/>
  <c r="BQ426" i="1" s="1"/>
  <c r="BR426" i="1"/>
  <c r="BS426" i="1"/>
  <c r="BT426" i="1" s="1"/>
  <c r="BU426" i="1"/>
  <c r="BV426" i="1"/>
  <c r="BW426" i="1" s="1"/>
  <c r="BN427" i="1"/>
  <c r="BP427" i="1"/>
  <c r="BQ427" i="1" s="1"/>
  <c r="BR427" i="1"/>
  <c r="BS427" i="1"/>
  <c r="BT427" i="1" s="1"/>
  <c r="BU427" i="1"/>
  <c r="BV427" i="1"/>
  <c r="BW427" i="1" s="1"/>
  <c r="BN428" i="1"/>
  <c r="BP428" i="1"/>
  <c r="BQ428" i="1" s="1"/>
  <c r="BR428" i="1"/>
  <c r="BS428" i="1"/>
  <c r="BT428" i="1" s="1"/>
  <c r="BU428" i="1"/>
  <c r="BV428" i="1"/>
  <c r="BW428" i="1" s="1"/>
  <c r="BN429" i="1"/>
  <c r="BR429" i="1"/>
  <c r="BU429" i="1"/>
  <c r="BN430" i="1"/>
  <c r="BP430" i="1"/>
  <c r="BQ430" i="1" s="1"/>
  <c r="BR430" i="1"/>
  <c r="BS430" i="1"/>
  <c r="BT430" i="1" s="1"/>
  <c r="BU430" i="1"/>
  <c r="BV430" i="1"/>
  <c r="BW430" i="1" s="1"/>
  <c r="BN431" i="1"/>
  <c r="BP431" i="1"/>
  <c r="BQ431" i="1" s="1"/>
  <c r="BR431" i="1"/>
  <c r="BS431" i="1"/>
  <c r="BT431" i="1" s="1"/>
  <c r="BU431" i="1"/>
  <c r="BV431" i="1"/>
  <c r="BW431" i="1" s="1"/>
  <c r="BN432" i="1"/>
  <c r="BP432" i="1"/>
  <c r="BQ432" i="1" s="1"/>
  <c r="BR432" i="1"/>
  <c r="BS432" i="1"/>
  <c r="BT432" i="1" s="1"/>
  <c r="BU432" i="1"/>
  <c r="BV432" i="1"/>
  <c r="BW432" i="1" s="1"/>
  <c r="N432" i="1"/>
  <c r="BX432" i="1" s="1"/>
  <c r="N431" i="1"/>
  <c r="BX431" i="1" s="1"/>
  <c r="N430" i="1"/>
  <c r="BX430" i="1" s="1"/>
  <c r="N429" i="1"/>
  <c r="BX429" i="1" s="1"/>
  <c r="N428" i="1"/>
  <c r="BX428" i="1" s="1"/>
  <c r="N427" i="1"/>
  <c r="BX427" i="1" s="1"/>
  <c r="N426" i="1"/>
  <c r="BX426" i="1" s="1"/>
  <c r="P434" i="1"/>
  <c r="Z434" i="1"/>
  <c r="AG434" i="1"/>
  <c r="AH434" i="1"/>
  <c r="Y434" i="1"/>
  <c r="O434" i="1"/>
  <c r="Q434" i="1" s="1"/>
  <c r="X434" i="1"/>
  <c r="AB434" i="1"/>
  <c r="AD434" i="1"/>
  <c r="AE434" i="1"/>
  <c r="CI434" i="1" s="1"/>
  <c r="AF434" i="1"/>
  <c r="W434" i="1"/>
  <c r="AA434" i="1"/>
  <c r="AC434" i="1"/>
  <c r="V434" i="1"/>
  <c r="P433" i="1"/>
  <c r="Z433" i="1"/>
  <c r="AG433" i="1"/>
  <c r="AH433" i="1"/>
  <c r="Y433" i="1"/>
  <c r="O433" i="1"/>
  <c r="Q433" i="1" s="1"/>
  <c r="X433" i="1"/>
  <c r="AB433" i="1"/>
  <c r="AD433" i="1"/>
  <c r="CD433" i="1" s="1"/>
  <c r="AE433" i="1"/>
  <c r="CJ433" i="1" s="1"/>
  <c r="AF433" i="1"/>
  <c r="W433" i="1"/>
  <c r="AA433" i="1"/>
  <c r="AC433" i="1"/>
  <c r="V433" i="1"/>
  <c r="P432" i="1"/>
  <c r="Z432" i="1"/>
  <c r="AG432" i="1"/>
  <c r="AH432" i="1"/>
  <c r="Y432" i="1"/>
  <c r="O432" i="1"/>
  <c r="Q432" i="1" s="1"/>
  <c r="X432" i="1"/>
  <c r="AB432" i="1"/>
  <c r="AD432" i="1"/>
  <c r="CD432" i="1" s="1"/>
  <c r="AE432" i="1"/>
  <c r="CJ432" i="1" s="1"/>
  <c r="AF432" i="1"/>
  <c r="W432" i="1"/>
  <c r="AA432" i="1"/>
  <c r="AC432" i="1"/>
  <c r="V432" i="1"/>
  <c r="P431" i="1"/>
  <c r="Z431" i="1"/>
  <c r="AG431" i="1"/>
  <c r="AH431" i="1"/>
  <c r="Y431" i="1"/>
  <c r="O431" i="1"/>
  <c r="Q431" i="1" s="1"/>
  <c r="X431" i="1"/>
  <c r="AB431" i="1"/>
  <c r="AD431" i="1"/>
  <c r="CD431" i="1" s="1"/>
  <c r="AE431" i="1"/>
  <c r="CI431" i="1" s="1"/>
  <c r="AF431" i="1"/>
  <c r="W431" i="1"/>
  <c r="AA431" i="1"/>
  <c r="AC431" i="1"/>
  <c r="V431" i="1"/>
  <c r="P430" i="1"/>
  <c r="Z430" i="1"/>
  <c r="AG430" i="1"/>
  <c r="AH430" i="1"/>
  <c r="Y430" i="1"/>
  <c r="O430" i="1"/>
  <c r="Q430" i="1" s="1"/>
  <c r="X430" i="1"/>
  <c r="AB430" i="1"/>
  <c r="AD430" i="1"/>
  <c r="AE430" i="1"/>
  <c r="CI430" i="1" s="1"/>
  <c r="AF430" i="1"/>
  <c r="W430" i="1"/>
  <c r="AA430" i="1"/>
  <c r="AC430" i="1"/>
  <c r="V430" i="1"/>
  <c r="P429" i="1"/>
  <c r="Z429" i="1"/>
  <c r="AG429" i="1"/>
  <c r="AH429" i="1"/>
  <c r="Y429" i="1"/>
  <c r="O429" i="1"/>
  <c r="Q429" i="1" s="1"/>
  <c r="X429" i="1"/>
  <c r="AB429" i="1"/>
  <c r="AD429" i="1"/>
  <c r="CD429" i="1" s="1"/>
  <c r="AE429" i="1"/>
  <c r="CI429" i="1" s="1"/>
  <c r="AF429" i="1"/>
  <c r="W429" i="1"/>
  <c r="AA429" i="1"/>
  <c r="AC429" i="1"/>
  <c r="V429" i="1"/>
  <c r="P428" i="1"/>
  <c r="Z428" i="1"/>
  <c r="AG428" i="1"/>
  <c r="AH428" i="1"/>
  <c r="Y428" i="1"/>
  <c r="O428" i="1"/>
  <c r="Q428" i="1" s="1"/>
  <c r="X428" i="1"/>
  <c r="AB428" i="1"/>
  <c r="AD428" i="1"/>
  <c r="CD428" i="1" s="1"/>
  <c r="AE428" i="1"/>
  <c r="CI428" i="1" s="1"/>
  <c r="AF428" i="1"/>
  <c r="W428" i="1"/>
  <c r="AA428" i="1"/>
  <c r="AC428" i="1"/>
  <c r="V428" i="1"/>
  <c r="P427" i="1"/>
  <c r="Z427" i="1"/>
  <c r="AG427" i="1"/>
  <c r="AH427" i="1"/>
  <c r="Y427" i="1"/>
  <c r="O427" i="1"/>
  <c r="Q427" i="1" s="1"/>
  <c r="X427" i="1"/>
  <c r="AB427" i="1"/>
  <c r="AD427" i="1"/>
  <c r="CD427" i="1" s="1"/>
  <c r="AE427" i="1"/>
  <c r="CJ427" i="1" s="1"/>
  <c r="AF427" i="1"/>
  <c r="W427" i="1"/>
  <c r="AA427" i="1"/>
  <c r="AC427" i="1"/>
  <c r="V427" i="1"/>
  <c r="P426" i="1"/>
  <c r="Z426" i="1"/>
  <c r="AG426" i="1"/>
  <c r="AH426" i="1"/>
  <c r="Y426" i="1"/>
  <c r="O426" i="1"/>
  <c r="Q426" i="1" s="1"/>
  <c r="X426" i="1"/>
  <c r="AB426" i="1"/>
  <c r="AD426" i="1"/>
  <c r="AE426" i="1"/>
  <c r="CI426" i="1" s="1"/>
  <c r="AF426" i="1"/>
  <c r="W426" i="1"/>
  <c r="AA426" i="1"/>
  <c r="AC426" i="1"/>
  <c r="V426" i="1"/>
  <c r="T528" i="16" l="1"/>
  <c r="GQ16" i="16"/>
  <c r="P16" i="16"/>
  <c r="O16" i="16"/>
  <c r="GQ28" i="16"/>
  <c r="P28" i="16"/>
  <c r="O28" i="16"/>
  <c r="GO44" i="16"/>
  <c r="P44" i="16"/>
  <c r="O44" i="16"/>
  <c r="GO56" i="16"/>
  <c r="P56" i="16"/>
  <c r="O56" i="16"/>
  <c r="GO60" i="16"/>
  <c r="P60" i="16"/>
  <c r="O60" i="16"/>
  <c r="GO68" i="16"/>
  <c r="P68" i="16"/>
  <c r="O68" i="16"/>
  <c r="GO80" i="16"/>
  <c r="P80" i="16"/>
  <c r="O80" i="16"/>
  <c r="GO88" i="16"/>
  <c r="P88" i="16"/>
  <c r="O88" i="16"/>
  <c r="GO96" i="16"/>
  <c r="P96" i="16"/>
  <c r="O96" i="16"/>
  <c r="GO104" i="16"/>
  <c r="P104" i="16"/>
  <c r="O104" i="16"/>
  <c r="GQ124" i="16"/>
  <c r="P124" i="16"/>
  <c r="O124" i="16"/>
  <c r="GQ132" i="16"/>
  <c r="P132" i="16"/>
  <c r="O132" i="16"/>
  <c r="GQ140" i="16"/>
  <c r="P140" i="16"/>
  <c r="O140" i="16"/>
  <c r="GO216" i="16"/>
  <c r="P216" i="16"/>
  <c r="O216" i="16"/>
  <c r="GO220" i="16"/>
  <c r="P220" i="16"/>
  <c r="O220" i="16"/>
  <c r="GO224" i="16"/>
  <c r="P224" i="16"/>
  <c r="O224" i="16"/>
  <c r="GO244" i="16"/>
  <c r="P244" i="16"/>
  <c r="O244" i="16"/>
  <c r="GO248" i="16"/>
  <c r="P248" i="16"/>
  <c r="O248" i="16"/>
  <c r="P252" i="16"/>
  <c r="O252" i="16"/>
  <c r="P260" i="16"/>
  <c r="O260" i="16"/>
  <c r="P276" i="16"/>
  <c r="O276" i="16"/>
  <c r="GQ280" i="16"/>
  <c r="P280" i="16"/>
  <c r="O280" i="16"/>
  <c r="GQ304" i="16"/>
  <c r="P304" i="16"/>
  <c r="O304" i="16"/>
  <c r="GQ316" i="16"/>
  <c r="P316" i="16"/>
  <c r="O316" i="16"/>
  <c r="GQ328" i="16"/>
  <c r="P328" i="16"/>
  <c r="O328" i="16"/>
  <c r="GQ340" i="16"/>
  <c r="P340" i="16"/>
  <c r="O340" i="16"/>
  <c r="GQ344" i="16"/>
  <c r="P344" i="16"/>
  <c r="O344" i="16"/>
  <c r="GQ348" i="16"/>
  <c r="P348" i="16"/>
  <c r="O348" i="16"/>
  <c r="GO352" i="16"/>
  <c r="P352" i="16"/>
  <c r="O352" i="16"/>
  <c r="GQ368" i="16"/>
  <c r="P368" i="16"/>
  <c r="O368" i="16"/>
  <c r="GQ376" i="16"/>
  <c r="GR376" i="16" s="1"/>
  <c r="P376" i="16"/>
  <c r="O376" i="16"/>
  <c r="GQ380" i="16"/>
  <c r="GR380" i="16" s="1"/>
  <c r="P380" i="16"/>
  <c r="O380" i="16"/>
  <c r="GQ384" i="16"/>
  <c r="P384" i="16"/>
  <c r="O384" i="16"/>
  <c r="GO392" i="16"/>
  <c r="P392" i="16"/>
  <c r="O392" i="16"/>
  <c r="GQ404" i="16"/>
  <c r="P404" i="16"/>
  <c r="O404" i="16"/>
  <c r="GQ420" i="16"/>
  <c r="P420" i="16"/>
  <c r="O420" i="16"/>
  <c r="GQ424" i="16"/>
  <c r="P424" i="16"/>
  <c r="O424" i="16"/>
  <c r="GQ428" i="16"/>
  <c r="GR428" i="16" s="1"/>
  <c r="P428" i="16"/>
  <c r="O428" i="16"/>
  <c r="GQ432" i="16"/>
  <c r="GR432" i="16" s="1"/>
  <c r="P432" i="16"/>
  <c r="O432" i="16"/>
  <c r="GQ448" i="16"/>
  <c r="GR448" i="16" s="1"/>
  <c r="P448" i="16"/>
  <c r="O448" i="16"/>
  <c r="GQ456" i="16"/>
  <c r="GR456" i="16" s="1"/>
  <c r="P456" i="16"/>
  <c r="O456" i="16"/>
  <c r="GQ464" i="16"/>
  <c r="GR464" i="16" s="1"/>
  <c r="P464" i="16"/>
  <c r="O464" i="16"/>
  <c r="GO476" i="16"/>
  <c r="P476" i="16"/>
  <c r="O476" i="16"/>
  <c r="GQ504" i="16"/>
  <c r="GR504" i="16" s="1"/>
  <c r="P504" i="16"/>
  <c r="O504" i="16"/>
  <c r="GQ512" i="16"/>
  <c r="GR512" i="16" s="1"/>
  <c r="P512" i="16"/>
  <c r="O512" i="16"/>
  <c r="GQ524" i="16"/>
  <c r="GR524" i="16" s="1"/>
  <c r="P524" i="16"/>
  <c r="O524" i="16"/>
  <c r="GQ529" i="16"/>
  <c r="GR529" i="16" s="1"/>
  <c r="P529" i="16"/>
  <c r="O529" i="16"/>
  <c r="GQ533" i="16"/>
  <c r="GR533" i="16" s="1"/>
  <c r="O533" i="16"/>
  <c r="P533" i="16"/>
  <c r="GQ3" i="16"/>
  <c r="P3" i="16"/>
  <c r="O3" i="16"/>
  <c r="GQ7" i="16"/>
  <c r="P7" i="16"/>
  <c r="O7" i="16"/>
  <c r="GQ11" i="16"/>
  <c r="GW22" i="16" s="1"/>
  <c r="P11" i="16"/>
  <c r="O11" i="16"/>
  <c r="GQ15" i="16"/>
  <c r="P15" i="16"/>
  <c r="O15" i="16"/>
  <c r="GQ19" i="16"/>
  <c r="P19" i="16"/>
  <c r="O19" i="16"/>
  <c r="GQ23" i="16"/>
  <c r="P23" i="16"/>
  <c r="O23" i="16"/>
  <c r="GQ27" i="16"/>
  <c r="P27" i="16"/>
  <c r="O27" i="16"/>
  <c r="GQ31" i="16"/>
  <c r="P31" i="16"/>
  <c r="O31" i="16"/>
  <c r="GO35" i="16"/>
  <c r="P35" i="16"/>
  <c r="O35" i="16"/>
  <c r="GO39" i="16"/>
  <c r="P39" i="16"/>
  <c r="O39" i="16"/>
  <c r="GO43" i="16"/>
  <c r="P43" i="16"/>
  <c r="O43" i="16"/>
  <c r="GO47" i="16"/>
  <c r="P47" i="16"/>
  <c r="O47" i="16"/>
  <c r="GO51" i="16"/>
  <c r="P51" i="16"/>
  <c r="O51" i="16"/>
  <c r="GO55" i="16"/>
  <c r="P55" i="16"/>
  <c r="O55" i="16"/>
  <c r="GO59" i="16"/>
  <c r="P59" i="16"/>
  <c r="O59" i="16"/>
  <c r="GO63" i="16"/>
  <c r="P63" i="16"/>
  <c r="O63" i="16"/>
  <c r="GO67" i="16"/>
  <c r="P67" i="16"/>
  <c r="O67" i="16"/>
  <c r="GO71" i="16"/>
  <c r="P71" i="16"/>
  <c r="O71" i="16"/>
  <c r="GO75" i="16"/>
  <c r="P75" i="16"/>
  <c r="O75" i="16"/>
  <c r="GO79" i="16"/>
  <c r="P79" i="16"/>
  <c r="O79" i="16"/>
  <c r="GO83" i="16"/>
  <c r="P83" i="16"/>
  <c r="O83" i="16"/>
  <c r="GO87" i="16"/>
  <c r="P87" i="16"/>
  <c r="O87" i="16"/>
  <c r="GO91" i="16"/>
  <c r="P91" i="16"/>
  <c r="O91" i="16"/>
  <c r="GO95" i="16"/>
  <c r="P95" i="16"/>
  <c r="O95" i="16"/>
  <c r="GO99" i="16"/>
  <c r="P99" i="16"/>
  <c r="O99" i="16"/>
  <c r="GQ103" i="16"/>
  <c r="P103" i="16"/>
  <c r="O103" i="16"/>
  <c r="GQ107" i="16"/>
  <c r="P107" i="16"/>
  <c r="O107" i="16"/>
  <c r="GQ111" i="16"/>
  <c r="P111" i="16"/>
  <c r="O111" i="16"/>
  <c r="GQ115" i="16"/>
  <c r="P115" i="16"/>
  <c r="O115" i="16"/>
  <c r="GQ119" i="16"/>
  <c r="P119" i="16"/>
  <c r="O119" i="16"/>
  <c r="GQ123" i="16"/>
  <c r="P123" i="16"/>
  <c r="O123" i="16"/>
  <c r="GQ127" i="16"/>
  <c r="P127" i="16"/>
  <c r="O127" i="16"/>
  <c r="GQ131" i="16"/>
  <c r="P131" i="16"/>
  <c r="O131" i="16"/>
  <c r="GQ135" i="16"/>
  <c r="P135" i="16"/>
  <c r="O135" i="16"/>
  <c r="GQ139" i="16"/>
  <c r="P139" i="16"/>
  <c r="O139" i="16"/>
  <c r="GQ143" i="16"/>
  <c r="P143" i="16"/>
  <c r="O143" i="16"/>
  <c r="GQ147" i="16"/>
  <c r="P147" i="16"/>
  <c r="O147" i="16"/>
  <c r="GQ151" i="16"/>
  <c r="P151" i="16"/>
  <c r="O151" i="16"/>
  <c r="GQ155" i="16"/>
  <c r="P155" i="16"/>
  <c r="O155" i="16"/>
  <c r="GQ159" i="16"/>
  <c r="P159" i="16"/>
  <c r="O159" i="16"/>
  <c r="GQ163" i="16"/>
  <c r="P163" i="16"/>
  <c r="O163" i="16"/>
  <c r="GQ167" i="16"/>
  <c r="P167" i="16"/>
  <c r="O167" i="16"/>
  <c r="GQ171" i="16"/>
  <c r="P171" i="16"/>
  <c r="O171" i="16"/>
  <c r="GQ175" i="16"/>
  <c r="P175" i="16"/>
  <c r="O175" i="16"/>
  <c r="GO179" i="16"/>
  <c r="P179" i="16"/>
  <c r="O179" i="16"/>
  <c r="GO183" i="16"/>
  <c r="P183" i="16"/>
  <c r="O183" i="16"/>
  <c r="GO187" i="16"/>
  <c r="P187" i="16"/>
  <c r="O187" i="16"/>
  <c r="GO191" i="16"/>
  <c r="P191" i="16"/>
  <c r="O191" i="16"/>
  <c r="GO195" i="16"/>
  <c r="P195" i="16"/>
  <c r="O195" i="16"/>
  <c r="GO199" i="16"/>
  <c r="P199" i="16"/>
  <c r="O199" i="16"/>
  <c r="GO203" i="16"/>
  <c r="P203" i="16"/>
  <c r="O203" i="16"/>
  <c r="GO207" i="16"/>
  <c r="P207" i="16"/>
  <c r="O207" i="16"/>
  <c r="GO211" i="16"/>
  <c r="P211" i="16"/>
  <c r="O211" i="16"/>
  <c r="GO215" i="16"/>
  <c r="P215" i="16"/>
  <c r="O215" i="16"/>
  <c r="GO219" i="16"/>
  <c r="P219" i="16"/>
  <c r="O219" i="16"/>
  <c r="GO223" i="16"/>
  <c r="P223" i="16"/>
  <c r="O223" i="16"/>
  <c r="GO227" i="16"/>
  <c r="P227" i="16"/>
  <c r="O227" i="16"/>
  <c r="GO231" i="16"/>
  <c r="P231" i="16"/>
  <c r="O231" i="16"/>
  <c r="GO235" i="16"/>
  <c r="P235" i="16"/>
  <c r="O235" i="16"/>
  <c r="GO239" i="16"/>
  <c r="P239" i="16"/>
  <c r="O239" i="16"/>
  <c r="GO243" i="16"/>
  <c r="P243" i="16"/>
  <c r="O243" i="16"/>
  <c r="GO247" i="16"/>
  <c r="P247" i="16"/>
  <c r="O247" i="16"/>
  <c r="P251" i="16"/>
  <c r="O251" i="16"/>
  <c r="P255" i="16"/>
  <c r="O255" i="16"/>
  <c r="P259" i="16"/>
  <c r="O259" i="16"/>
  <c r="P263" i="16"/>
  <c r="O263" i="16"/>
  <c r="P267" i="16"/>
  <c r="O267" i="16"/>
  <c r="P271" i="16"/>
  <c r="O271" i="16"/>
  <c r="P275" i="16"/>
  <c r="O275" i="16"/>
  <c r="GQ279" i="16"/>
  <c r="P279" i="16"/>
  <c r="O279" i="16"/>
  <c r="GQ283" i="16"/>
  <c r="GR283" i="16" s="1"/>
  <c r="P283" i="16"/>
  <c r="O283" i="16"/>
  <c r="GQ287" i="16"/>
  <c r="P287" i="16"/>
  <c r="O287" i="16"/>
  <c r="GQ291" i="16"/>
  <c r="P291" i="16"/>
  <c r="O291" i="16"/>
  <c r="GQ295" i="16"/>
  <c r="P295" i="16"/>
  <c r="O295" i="16"/>
  <c r="GQ299" i="16"/>
  <c r="GR299" i="16" s="1"/>
  <c r="P299" i="16"/>
  <c r="O299" i="16"/>
  <c r="GQ303" i="16"/>
  <c r="P303" i="16"/>
  <c r="O303" i="16"/>
  <c r="GQ307" i="16"/>
  <c r="P307" i="16"/>
  <c r="O307" i="16"/>
  <c r="GQ311" i="16"/>
  <c r="P311" i="16"/>
  <c r="O311" i="16"/>
  <c r="GQ315" i="16"/>
  <c r="P315" i="16"/>
  <c r="O315" i="16"/>
  <c r="GQ319" i="16"/>
  <c r="P319" i="16"/>
  <c r="O319" i="16"/>
  <c r="GQ323" i="16"/>
  <c r="P323" i="16"/>
  <c r="O323" i="16"/>
  <c r="GQ327" i="16"/>
  <c r="GR327" i="16" s="1"/>
  <c r="P327" i="16"/>
  <c r="O327" i="16"/>
  <c r="GQ331" i="16"/>
  <c r="P331" i="16"/>
  <c r="O331" i="16"/>
  <c r="GQ335" i="16"/>
  <c r="P335" i="16"/>
  <c r="O335" i="16"/>
  <c r="GQ339" i="16"/>
  <c r="P339" i="16"/>
  <c r="O339" i="16"/>
  <c r="GQ343" i="16"/>
  <c r="O343" i="16"/>
  <c r="P343" i="16"/>
  <c r="GQ347" i="16"/>
  <c r="P347" i="16"/>
  <c r="O347" i="16"/>
  <c r="GO351" i="16"/>
  <c r="P351" i="16"/>
  <c r="O351" i="16"/>
  <c r="GO355" i="16"/>
  <c r="P355" i="16"/>
  <c r="O355" i="16"/>
  <c r="GO359" i="16"/>
  <c r="P359" i="16"/>
  <c r="O359" i="16"/>
  <c r="GQ363" i="16"/>
  <c r="P363" i="16"/>
  <c r="O363" i="16"/>
  <c r="GQ367" i="16"/>
  <c r="P367" i="16"/>
  <c r="O367" i="16"/>
  <c r="GQ371" i="16"/>
  <c r="P371" i="16"/>
  <c r="O371" i="16"/>
  <c r="GQ375" i="16"/>
  <c r="P375" i="16"/>
  <c r="O375" i="16"/>
  <c r="GQ379" i="16"/>
  <c r="P379" i="16"/>
  <c r="O379" i="16"/>
  <c r="GQ383" i="16"/>
  <c r="P383" i="16"/>
  <c r="O383" i="16"/>
  <c r="GQ387" i="16"/>
  <c r="P387" i="16"/>
  <c r="O387" i="16"/>
  <c r="GO391" i="16"/>
  <c r="O391" i="16"/>
  <c r="P391" i="16"/>
  <c r="GO395" i="16"/>
  <c r="P395" i="16"/>
  <c r="O395" i="16"/>
  <c r="GQ399" i="16"/>
  <c r="P399" i="16"/>
  <c r="O399" i="16"/>
  <c r="GQ403" i="16"/>
  <c r="P403" i="16"/>
  <c r="O403" i="16"/>
  <c r="GQ407" i="16"/>
  <c r="P407" i="16"/>
  <c r="O407" i="16"/>
  <c r="GO411" i="16"/>
  <c r="P411" i="16"/>
  <c r="O411" i="16"/>
  <c r="GO415" i="16"/>
  <c r="P415" i="16"/>
  <c r="O415" i="16"/>
  <c r="GQ419" i="16"/>
  <c r="P419" i="16"/>
  <c r="O419" i="16"/>
  <c r="GQ423" i="16"/>
  <c r="P423" i="16"/>
  <c r="O423" i="16"/>
  <c r="GQ427" i="16"/>
  <c r="P427" i="16"/>
  <c r="O427" i="16"/>
  <c r="GQ431" i="16"/>
  <c r="GR431" i="16" s="1"/>
  <c r="P431" i="16"/>
  <c r="O431" i="16"/>
  <c r="GQ435" i="16"/>
  <c r="P435" i="16"/>
  <c r="O435" i="16"/>
  <c r="GQ439" i="16"/>
  <c r="P439" i="16"/>
  <c r="O439" i="16"/>
  <c r="GQ443" i="16"/>
  <c r="GR443" i="16" s="1"/>
  <c r="P443" i="16"/>
  <c r="O443" i="16"/>
  <c r="GQ447" i="16"/>
  <c r="GR447" i="16" s="1"/>
  <c r="P447" i="16"/>
  <c r="O447" i="16"/>
  <c r="GQ451" i="16"/>
  <c r="GR451" i="16" s="1"/>
  <c r="P451" i="16"/>
  <c r="O451" i="16"/>
  <c r="GQ455" i="16"/>
  <c r="GR455" i="16" s="1"/>
  <c r="O455" i="16"/>
  <c r="P455" i="16"/>
  <c r="GQ459" i="16"/>
  <c r="GR459" i="16" s="1"/>
  <c r="P459" i="16"/>
  <c r="O459" i="16"/>
  <c r="GQ463" i="16"/>
  <c r="GR463" i="16" s="1"/>
  <c r="P463" i="16"/>
  <c r="O463" i="16"/>
  <c r="GQ467" i="16"/>
  <c r="GR467" i="16" s="1"/>
  <c r="P467" i="16"/>
  <c r="O467" i="16"/>
  <c r="GQ471" i="16"/>
  <c r="GR471" i="16" s="1"/>
  <c r="O471" i="16"/>
  <c r="P471" i="16"/>
  <c r="GO475" i="16"/>
  <c r="P475" i="16"/>
  <c r="O475" i="16"/>
  <c r="P479" i="16"/>
  <c r="O479" i="16"/>
  <c r="GQ483" i="16"/>
  <c r="GR483" i="16" s="1"/>
  <c r="P483" i="16"/>
  <c r="O483" i="16"/>
  <c r="GQ487" i="16"/>
  <c r="GR487" i="16" s="1"/>
  <c r="P487" i="16"/>
  <c r="O487" i="16"/>
  <c r="GO491" i="16"/>
  <c r="P491" i="16"/>
  <c r="O491" i="16"/>
  <c r="P495" i="16"/>
  <c r="O495" i="16"/>
  <c r="GQ499" i="16"/>
  <c r="GR499" i="16" s="1"/>
  <c r="P499" i="16"/>
  <c r="O499" i="16"/>
  <c r="GQ503" i="16"/>
  <c r="GR503" i="16" s="1"/>
  <c r="O503" i="16"/>
  <c r="P503" i="16"/>
  <c r="GQ507" i="16"/>
  <c r="GR507" i="16" s="1"/>
  <c r="P507" i="16"/>
  <c r="O507" i="16"/>
  <c r="GQ511" i="16"/>
  <c r="GR511" i="16" s="1"/>
  <c r="P511" i="16"/>
  <c r="O511" i="16"/>
  <c r="GQ515" i="16"/>
  <c r="GR515" i="16" s="1"/>
  <c r="P515" i="16"/>
  <c r="O515" i="16"/>
  <c r="GQ519" i="16"/>
  <c r="GR519" i="16" s="1"/>
  <c r="O519" i="16"/>
  <c r="P519" i="16"/>
  <c r="GQ523" i="16"/>
  <c r="GR523" i="16" s="1"/>
  <c r="P523" i="16"/>
  <c r="O523" i="16"/>
  <c r="GQ527" i="16"/>
  <c r="GR527" i="16" s="1"/>
  <c r="P527" i="16"/>
  <c r="O527" i="16"/>
  <c r="GQ532" i="16"/>
  <c r="GR532" i="16" s="1"/>
  <c r="P532" i="16"/>
  <c r="O532" i="16"/>
  <c r="GQ536" i="16"/>
  <c r="GR536" i="16" s="1"/>
  <c r="P536" i="16"/>
  <c r="O536" i="16"/>
  <c r="GQ4" i="16"/>
  <c r="P4" i="16"/>
  <c r="O4" i="16"/>
  <c r="GQ32" i="16"/>
  <c r="P32" i="16"/>
  <c r="O32" i="16"/>
  <c r="GO40" i="16"/>
  <c r="P40" i="16"/>
  <c r="O40" i="16"/>
  <c r="GO52" i="16"/>
  <c r="P52" i="16"/>
  <c r="O52" i="16"/>
  <c r="GO76" i="16"/>
  <c r="P76" i="16"/>
  <c r="O76" i="16"/>
  <c r="GQ136" i="16"/>
  <c r="P136" i="16"/>
  <c r="O136" i="16"/>
  <c r="GQ148" i="16"/>
  <c r="P148" i="16"/>
  <c r="O148" i="16"/>
  <c r="GQ168" i="16"/>
  <c r="P168" i="16"/>
  <c r="O168" i="16"/>
  <c r="P188" i="16"/>
  <c r="O188" i="16"/>
  <c r="GO200" i="16"/>
  <c r="P200" i="16"/>
  <c r="O200" i="16"/>
  <c r="GO236" i="16"/>
  <c r="P236" i="16"/>
  <c r="O236" i="16"/>
  <c r="P264" i="16"/>
  <c r="O264" i="16"/>
  <c r="P268" i="16"/>
  <c r="O268" i="16"/>
  <c r="GQ288" i="16"/>
  <c r="P288" i="16"/>
  <c r="O288" i="16"/>
  <c r="GQ300" i="16"/>
  <c r="P300" i="16"/>
  <c r="O300" i="16"/>
  <c r="GQ308" i="16"/>
  <c r="P308" i="16"/>
  <c r="O308" i="16"/>
  <c r="GQ312" i="16"/>
  <c r="P312" i="16"/>
  <c r="O312" i="16"/>
  <c r="GO356" i="16"/>
  <c r="P356" i="16"/>
  <c r="O356" i="16"/>
  <c r="P360" i="16"/>
  <c r="O360" i="16"/>
  <c r="GQ372" i="16"/>
  <c r="P372" i="16"/>
  <c r="O372" i="16"/>
  <c r="GQ388" i="16"/>
  <c r="P388" i="16"/>
  <c r="O388" i="16"/>
  <c r="GQ400" i="16"/>
  <c r="P400" i="16"/>
  <c r="O400" i="16"/>
  <c r="GO412" i="16"/>
  <c r="P412" i="16"/>
  <c r="O412" i="16"/>
  <c r="GQ436" i="16"/>
  <c r="GR436" i="16" s="1"/>
  <c r="P436" i="16"/>
  <c r="O436" i="16"/>
  <c r="GQ444" i="16"/>
  <c r="GR444" i="16" s="1"/>
  <c r="P444" i="16"/>
  <c r="O444" i="16"/>
  <c r="GQ460" i="16"/>
  <c r="GR460" i="16" s="1"/>
  <c r="P460" i="16"/>
  <c r="O460" i="16"/>
  <c r="GQ484" i="16"/>
  <c r="GR484" i="16" s="1"/>
  <c r="P484" i="16"/>
  <c r="O484" i="16"/>
  <c r="GO492" i="16"/>
  <c r="P492" i="16"/>
  <c r="O492" i="16"/>
  <c r="GQ500" i="16"/>
  <c r="GR500" i="16" s="1"/>
  <c r="P500" i="16"/>
  <c r="O500" i="16"/>
  <c r="GQ516" i="16"/>
  <c r="GR516" i="16" s="1"/>
  <c r="P516" i="16"/>
  <c r="O516" i="16"/>
  <c r="GQ520" i="16"/>
  <c r="GR520" i="16" s="1"/>
  <c r="P520" i="16"/>
  <c r="O520" i="16"/>
  <c r="GQ6" i="16"/>
  <c r="P6" i="16"/>
  <c r="O6" i="16"/>
  <c r="GQ10" i="16"/>
  <c r="O10" i="16"/>
  <c r="P10" i="16"/>
  <c r="GQ14" i="16"/>
  <c r="O14" i="16"/>
  <c r="P14" i="16"/>
  <c r="GQ18" i="16"/>
  <c r="O18" i="16"/>
  <c r="P18" i="16"/>
  <c r="GQ22" i="16"/>
  <c r="P22" i="16"/>
  <c r="O22" i="16"/>
  <c r="GQ26" i="16"/>
  <c r="P26" i="16"/>
  <c r="O26" i="16"/>
  <c r="GQ30" i="16"/>
  <c r="P30" i="16"/>
  <c r="O30" i="16"/>
  <c r="GO34" i="16"/>
  <c r="P34" i="16"/>
  <c r="O34" i="16"/>
  <c r="GO38" i="16"/>
  <c r="P38" i="16"/>
  <c r="O38" i="16"/>
  <c r="GO42" i="16"/>
  <c r="P42" i="16"/>
  <c r="O42" i="16"/>
  <c r="GO46" i="16"/>
  <c r="P46" i="16"/>
  <c r="O46" i="16"/>
  <c r="GO50" i="16"/>
  <c r="P50" i="16"/>
  <c r="O50" i="16"/>
  <c r="GO54" i="16"/>
  <c r="P54" i="16"/>
  <c r="O54" i="16"/>
  <c r="GO58" i="16"/>
  <c r="P58" i="16"/>
  <c r="O58" i="16"/>
  <c r="GO62" i="16"/>
  <c r="P62" i="16"/>
  <c r="O62" i="16"/>
  <c r="GO66" i="16"/>
  <c r="P66" i="16"/>
  <c r="O66" i="16"/>
  <c r="GO70" i="16"/>
  <c r="P70" i="16"/>
  <c r="O70" i="16"/>
  <c r="GO74" i="16"/>
  <c r="P74" i="16"/>
  <c r="O74" i="16"/>
  <c r="GO78" i="16"/>
  <c r="P78" i="16"/>
  <c r="O78" i="16"/>
  <c r="GO82" i="16"/>
  <c r="P82" i="16"/>
  <c r="O82" i="16"/>
  <c r="GO86" i="16"/>
  <c r="P86" i="16"/>
  <c r="O86" i="16"/>
  <c r="GO90" i="16"/>
  <c r="P90" i="16"/>
  <c r="O90" i="16"/>
  <c r="GO94" i="16"/>
  <c r="P94" i="16"/>
  <c r="O94" i="16"/>
  <c r="GO98" i="16"/>
  <c r="P98" i="16"/>
  <c r="O98" i="16"/>
  <c r="GO102" i="16"/>
  <c r="P102" i="16"/>
  <c r="O102" i="16"/>
  <c r="GQ106" i="16"/>
  <c r="P106" i="16"/>
  <c r="O106" i="16"/>
  <c r="GQ110" i="16"/>
  <c r="P110" i="16"/>
  <c r="O110" i="16"/>
  <c r="GQ114" i="16"/>
  <c r="P114" i="16"/>
  <c r="O114" i="16"/>
  <c r="GQ118" i="16"/>
  <c r="P118" i="16"/>
  <c r="O118" i="16"/>
  <c r="GQ122" i="16"/>
  <c r="P122" i="16"/>
  <c r="O122" i="16"/>
  <c r="GQ126" i="16"/>
  <c r="P126" i="16"/>
  <c r="O126" i="16"/>
  <c r="GQ130" i="16"/>
  <c r="P130" i="16"/>
  <c r="O130" i="16"/>
  <c r="GQ134" i="16"/>
  <c r="P134" i="16"/>
  <c r="O134" i="16"/>
  <c r="GQ138" i="16"/>
  <c r="P138" i="16"/>
  <c r="O138" i="16"/>
  <c r="GQ142" i="16"/>
  <c r="P142" i="16"/>
  <c r="O142" i="16"/>
  <c r="GQ146" i="16"/>
  <c r="P146" i="16"/>
  <c r="O146" i="16"/>
  <c r="GQ150" i="16"/>
  <c r="P150" i="16"/>
  <c r="O150" i="16"/>
  <c r="P154" i="16"/>
  <c r="O154" i="16"/>
  <c r="GQ158" i="16"/>
  <c r="P158" i="16"/>
  <c r="O158" i="16"/>
  <c r="GQ162" i="16"/>
  <c r="P162" i="16"/>
  <c r="O162" i="16"/>
  <c r="GQ166" i="16"/>
  <c r="P166" i="16"/>
  <c r="O166" i="16"/>
  <c r="GQ170" i="16"/>
  <c r="P170" i="16"/>
  <c r="O170" i="16"/>
  <c r="GQ174" i="16"/>
  <c r="P174" i="16"/>
  <c r="O174" i="16"/>
  <c r="GO178" i="16"/>
  <c r="P178" i="16"/>
  <c r="O178" i="16"/>
  <c r="GO182" i="16"/>
  <c r="P182" i="16"/>
  <c r="O182" i="16"/>
  <c r="GO186" i="16"/>
  <c r="P186" i="16"/>
  <c r="O186" i="16"/>
  <c r="GO190" i="16"/>
  <c r="P190" i="16"/>
  <c r="O190" i="16"/>
  <c r="GO194" i="16"/>
  <c r="O194" i="16"/>
  <c r="P194" i="16"/>
  <c r="GO198" i="16"/>
  <c r="P198" i="16"/>
  <c r="O198" i="16"/>
  <c r="GO202" i="16"/>
  <c r="P202" i="16"/>
  <c r="O202" i="16"/>
  <c r="GO206" i="16"/>
  <c r="P206" i="16"/>
  <c r="O206" i="16"/>
  <c r="GO210" i="16"/>
  <c r="P210" i="16"/>
  <c r="O210" i="16"/>
  <c r="GO214" i="16"/>
  <c r="P214" i="16"/>
  <c r="O214" i="16"/>
  <c r="GO218" i="16"/>
  <c r="P218" i="16"/>
  <c r="O218" i="16"/>
  <c r="GO222" i="16"/>
  <c r="P222" i="16"/>
  <c r="O222" i="16"/>
  <c r="GO226" i="16"/>
  <c r="P226" i="16"/>
  <c r="O226" i="16"/>
  <c r="GO230" i="16"/>
  <c r="P230" i="16"/>
  <c r="O230" i="16"/>
  <c r="GO234" i="16"/>
  <c r="P234" i="16"/>
  <c r="O234" i="16"/>
  <c r="P238" i="16"/>
  <c r="O238" i="16"/>
  <c r="GO242" i="16"/>
  <c r="P242" i="16"/>
  <c r="O242" i="16"/>
  <c r="GO246" i="16"/>
  <c r="P246" i="16"/>
  <c r="O246" i="16"/>
  <c r="GO250" i="16"/>
  <c r="P250" i="16"/>
  <c r="O250" i="16"/>
  <c r="P254" i="16"/>
  <c r="O254" i="16"/>
  <c r="O258" i="16"/>
  <c r="P258" i="16"/>
  <c r="P262" i="16"/>
  <c r="O262" i="16"/>
  <c r="P266" i="16"/>
  <c r="O266" i="16"/>
  <c r="P270" i="16"/>
  <c r="O270" i="16"/>
  <c r="P274" i="16"/>
  <c r="O274" i="16"/>
  <c r="GQ278" i="16"/>
  <c r="P278" i="16"/>
  <c r="O278" i="16"/>
  <c r="GQ282" i="16"/>
  <c r="GR282" i="16" s="1"/>
  <c r="P282" i="16"/>
  <c r="O282" i="16"/>
  <c r="GQ286" i="16"/>
  <c r="P286" i="16"/>
  <c r="O286" i="16"/>
  <c r="GQ290" i="16"/>
  <c r="GR290" i="16" s="1"/>
  <c r="P290" i="16"/>
  <c r="O290" i="16"/>
  <c r="GQ294" i="16"/>
  <c r="P294" i="16"/>
  <c r="O294" i="16"/>
  <c r="GQ298" i="16"/>
  <c r="P298" i="16"/>
  <c r="O298" i="16"/>
  <c r="GQ302" i="16"/>
  <c r="P302" i="16"/>
  <c r="O302" i="16"/>
  <c r="GQ306" i="16"/>
  <c r="P306" i="16"/>
  <c r="O306" i="16"/>
  <c r="GQ310" i="16"/>
  <c r="GR310" i="16" s="1"/>
  <c r="P310" i="16"/>
  <c r="O310" i="16"/>
  <c r="GQ314" i="16"/>
  <c r="GR314" i="16" s="1"/>
  <c r="P314" i="16"/>
  <c r="O314" i="16"/>
  <c r="GQ318" i="16"/>
  <c r="GR318" i="16" s="1"/>
  <c r="P318" i="16"/>
  <c r="O318" i="16"/>
  <c r="GQ322" i="16"/>
  <c r="O322" i="16"/>
  <c r="P322" i="16"/>
  <c r="GQ326" i="16"/>
  <c r="GR326" i="16" s="1"/>
  <c r="P326" i="16"/>
  <c r="O326" i="16"/>
  <c r="GQ330" i="16"/>
  <c r="P330" i="16"/>
  <c r="O330" i="16"/>
  <c r="GQ334" i="16"/>
  <c r="P334" i="16"/>
  <c r="O334" i="16"/>
  <c r="GQ338" i="16"/>
  <c r="P338" i="16"/>
  <c r="O338" i="16"/>
  <c r="GQ342" i="16"/>
  <c r="P342" i="16"/>
  <c r="O342" i="16"/>
  <c r="GQ346" i="16"/>
  <c r="P346" i="16"/>
  <c r="O346" i="16"/>
  <c r="GQ350" i="16"/>
  <c r="GR350" i="16" s="1"/>
  <c r="P350" i="16"/>
  <c r="O350" i="16"/>
  <c r="GO354" i="16"/>
  <c r="P354" i="16"/>
  <c r="O354" i="16"/>
  <c r="GO358" i="16"/>
  <c r="P358" i="16"/>
  <c r="O358" i="16"/>
  <c r="GQ362" i="16"/>
  <c r="P362" i="16"/>
  <c r="O362" i="16"/>
  <c r="GQ366" i="16"/>
  <c r="P366" i="16"/>
  <c r="O366" i="16"/>
  <c r="GQ370" i="16"/>
  <c r="P370" i="16"/>
  <c r="O370" i="16"/>
  <c r="GQ374" i="16"/>
  <c r="P374" i="16"/>
  <c r="O374" i="16"/>
  <c r="GQ378" i="16"/>
  <c r="P378" i="16"/>
  <c r="O378" i="16"/>
  <c r="GQ382" i="16"/>
  <c r="GR382" i="16" s="1"/>
  <c r="P382" i="16"/>
  <c r="O382" i="16"/>
  <c r="GQ386" i="16"/>
  <c r="P386" i="16"/>
  <c r="O386" i="16"/>
  <c r="GO390" i="16"/>
  <c r="P390" i="16"/>
  <c r="O390" i="16"/>
  <c r="GO394" i="16"/>
  <c r="P394" i="16"/>
  <c r="O394" i="16"/>
  <c r="GQ398" i="16"/>
  <c r="P398" i="16"/>
  <c r="O398" i="16"/>
  <c r="GQ402" i="16"/>
  <c r="P402" i="16"/>
  <c r="O402" i="16"/>
  <c r="GQ406" i="16"/>
  <c r="P406" i="16"/>
  <c r="O406" i="16"/>
  <c r="GO410" i="16"/>
  <c r="P410" i="16"/>
  <c r="O410" i="16"/>
  <c r="GO414" i="16"/>
  <c r="P414" i="16"/>
  <c r="O414" i="16"/>
  <c r="GO418" i="16"/>
  <c r="P418" i="16"/>
  <c r="O418" i="16"/>
  <c r="GQ422" i="16"/>
  <c r="P422" i="16"/>
  <c r="O422" i="16"/>
  <c r="GQ426" i="16"/>
  <c r="P426" i="16"/>
  <c r="O426" i="16"/>
  <c r="GQ430" i="16"/>
  <c r="P430" i="16"/>
  <c r="O430" i="16"/>
  <c r="GQ434" i="16"/>
  <c r="P434" i="16"/>
  <c r="O434" i="16"/>
  <c r="GQ438" i="16"/>
  <c r="P438" i="16"/>
  <c r="O438" i="16"/>
  <c r="GQ442" i="16"/>
  <c r="GR442" i="16" s="1"/>
  <c r="P442" i="16"/>
  <c r="O442" i="16"/>
  <c r="GQ446" i="16"/>
  <c r="GR446" i="16" s="1"/>
  <c r="P446" i="16"/>
  <c r="O446" i="16"/>
  <c r="GQ450" i="16"/>
  <c r="GR450" i="16" s="1"/>
  <c r="P450" i="16"/>
  <c r="O450" i="16"/>
  <c r="GQ454" i="16"/>
  <c r="GR454" i="16" s="1"/>
  <c r="P454" i="16"/>
  <c r="O454" i="16"/>
  <c r="GQ458" i="16"/>
  <c r="GR458" i="16" s="1"/>
  <c r="P458" i="16"/>
  <c r="O458" i="16"/>
  <c r="GQ462" i="16"/>
  <c r="GR462" i="16" s="1"/>
  <c r="P462" i="16"/>
  <c r="O462" i="16"/>
  <c r="GQ466" i="16"/>
  <c r="GR466" i="16" s="1"/>
  <c r="P466" i="16"/>
  <c r="O466" i="16"/>
  <c r="GQ470" i="16"/>
  <c r="GR470" i="16" s="1"/>
  <c r="P470" i="16"/>
  <c r="O470" i="16"/>
  <c r="GO474" i="16"/>
  <c r="P474" i="16"/>
  <c r="O474" i="16"/>
  <c r="GO478" i="16"/>
  <c r="P478" i="16"/>
  <c r="O478" i="16"/>
  <c r="GQ482" i="16"/>
  <c r="GR482" i="16" s="1"/>
  <c r="P482" i="16"/>
  <c r="O482" i="16"/>
  <c r="GQ486" i="16"/>
  <c r="GR486" i="16" s="1"/>
  <c r="P486" i="16"/>
  <c r="O486" i="16"/>
  <c r="GO490" i="16"/>
  <c r="P490" i="16"/>
  <c r="O490" i="16"/>
  <c r="GO494" i="16"/>
  <c r="P494" i="16"/>
  <c r="O494" i="16"/>
  <c r="GQ498" i="16"/>
  <c r="GR498" i="16" s="1"/>
  <c r="P498" i="16"/>
  <c r="O498" i="16"/>
  <c r="GO502" i="16"/>
  <c r="P502" i="16"/>
  <c r="O502" i="16"/>
  <c r="GO506" i="16"/>
  <c r="P506" i="16"/>
  <c r="O506" i="16"/>
  <c r="GQ510" i="16"/>
  <c r="GR510" i="16" s="1"/>
  <c r="P510" i="16"/>
  <c r="O510" i="16"/>
  <c r="GQ514" i="16"/>
  <c r="GR514" i="16" s="1"/>
  <c r="P514" i="16"/>
  <c r="O514" i="16"/>
  <c r="GQ518" i="16"/>
  <c r="GR518" i="16" s="1"/>
  <c r="P518" i="16"/>
  <c r="O518" i="16"/>
  <c r="GQ522" i="16"/>
  <c r="GR522" i="16" s="1"/>
  <c r="P522" i="16"/>
  <c r="O522" i="16"/>
  <c r="GQ526" i="16"/>
  <c r="GR526" i="16" s="1"/>
  <c r="P526" i="16"/>
  <c r="O526" i="16"/>
  <c r="GQ531" i="16"/>
  <c r="GR531" i="16" s="1"/>
  <c r="P531" i="16"/>
  <c r="O531" i="16"/>
  <c r="GQ535" i="16"/>
  <c r="GR535" i="16" s="1"/>
  <c r="P535" i="16"/>
  <c r="O535" i="16"/>
  <c r="GQ8" i="16"/>
  <c r="P8" i="16"/>
  <c r="O8" i="16"/>
  <c r="GQ12" i="16"/>
  <c r="P12" i="16"/>
  <c r="O12" i="16"/>
  <c r="GQ20" i="16"/>
  <c r="P20" i="16"/>
  <c r="O20" i="16"/>
  <c r="GQ24" i="16"/>
  <c r="P24" i="16"/>
  <c r="O24" i="16"/>
  <c r="GO36" i="16"/>
  <c r="P36" i="16"/>
  <c r="O36" i="16"/>
  <c r="GO48" i="16"/>
  <c r="P48" i="16"/>
  <c r="O48" i="16"/>
  <c r="GO64" i="16"/>
  <c r="P64" i="16"/>
  <c r="O64" i="16"/>
  <c r="GO72" i="16"/>
  <c r="P72" i="16"/>
  <c r="O72" i="16"/>
  <c r="GO84" i="16"/>
  <c r="P84" i="16"/>
  <c r="O84" i="16"/>
  <c r="GO92" i="16"/>
  <c r="P92" i="16"/>
  <c r="O92" i="16"/>
  <c r="GO100" i="16"/>
  <c r="P100" i="16"/>
  <c r="O100" i="16"/>
  <c r="GO108" i="16"/>
  <c r="P108" i="16"/>
  <c r="O108" i="16"/>
  <c r="GQ112" i="16"/>
  <c r="P112" i="16"/>
  <c r="O112" i="16"/>
  <c r="GQ116" i="16"/>
  <c r="P116" i="16"/>
  <c r="O116" i="16"/>
  <c r="GQ120" i="16"/>
  <c r="P120" i="16"/>
  <c r="O120" i="16"/>
  <c r="GQ128" i="16"/>
  <c r="P128" i="16"/>
  <c r="O128" i="16"/>
  <c r="GQ144" i="16"/>
  <c r="P144" i="16"/>
  <c r="O144" i="16"/>
  <c r="GQ152" i="16"/>
  <c r="P152" i="16"/>
  <c r="O152" i="16"/>
  <c r="GQ156" i="16"/>
  <c r="P156" i="16"/>
  <c r="O156" i="16"/>
  <c r="GQ160" i="16"/>
  <c r="P160" i="16"/>
  <c r="O160" i="16"/>
  <c r="GQ164" i="16"/>
  <c r="P164" i="16"/>
  <c r="O164" i="16"/>
  <c r="GQ172" i="16"/>
  <c r="P172" i="16"/>
  <c r="O172" i="16"/>
  <c r="GQ176" i="16"/>
  <c r="P176" i="16"/>
  <c r="O176" i="16"/>
  <c r="P180" i="16"/>
  <c r="O180" i="16"/>
  <c r="P184" i="16"/>
  <c r="O184" i="16"/>
  <c r="GO192" i="16"/>
  <c r="P192" i="16"/>
  <c r="O192" i="16"/>
  <c r="GO196" i="16"/>
  <c r="P196" i="16"/>
  <c r="O196" i="16"/>
  <c r="GO204" i="16"/>
  <c r="P204" i="16"/>
  <c r="O204" i="16"/>
  <c r="GO208" i="16"/>
  <c r="P208" i="16"/>
  <c r="O208" i="16"/>
  <c r="GO212" i="16"/>
  <c r="P212" i="16"/>
  <c r="O212" i="16"/>
  <c r="GO228" i="16"/>
  <c r="P228" i="16"/>
  <c r="O228" i="16"/>
  <c r="GO232" i="16"/>
  <c r="P232" i="16"/>
  <c r="O232" i="16"/>
  <c r="GO240" i="16"/>
  <c r="P240" i="16"/>
  <c r="O240" i="16"/>
  <c r="P256" i="16"/>
  <c r="O256" i="16"/>
  <c r="P272" i="16"/>
  <c r="O272" i="16"/>
  <c r="GQ284" i="16"/>
  <c r="P284" i="16"/>
  <c r="O284" i="16"/>
  <c r="GQ292" i="16"/>
  <c r="P292" i="16"/>
  <c r="O292" i="16"/>
  <c r="GQ296" i="16"/>
  <c r="P296" i="16"/>
  <c r="O296" i="16"/>
  <c r="GQ320" i="16"/>
  <c r="P320" i="16"/>
  <c r="O320" i="16"/>
  <c r="GQ324" i="16"/>
  <c r="P324" i="16"/>
  <c r="O324" i="16"/>
  <c r="GQ332" i="16"/>
  <c r="P332" i="16"/>
  <c r="O332" i="16"/>
  <c r="GQ336" i="16"/>
  <c r="P336" i="16"/>
  <c r="O336" i="16"/>
  <c r="GQ364" i="16"/>
  <c r="P364" i="16"/>
  <c r="O364" i="16"/>
  <c r="GO396" i="16"/>
  <c r="P396" i="16"/>
  <c r="O396" i="16"/>
  <c r="GQ408" i="16"/>
  <c r="P408" i="16"/>
  <c r="O408" i="16"/>
  <c r="GO416" i="16"/>
  <c r="P416" i="16"/>
  <c r="O416" i="16"/>
  <c r="GQ440" i="16"/>
  <c r="P440" i="16"/>
  <c r="O440" i="16"/>
  <c r="GQ452" i="16"/>
  <c r="GR452" i="16" s="1"/>
  <c r="P452" i="16"/>
  <c r="O452" i="16"/>
  <c r="GQ468" i="16"/>
  <c r="GR468" i="16" s="1"/>
  <c r="P468" i="16"/>
  <c r="O468" i="16"/>
  <c r="GQ472" i="16"/>
  <c r="GR472" i="16" s="1"/>
  <c r="P472" i="16"/>
  <c r="O472" i="16"/>
  <c r="GQ480" i="16"/>
  <c r="GR480" i="16" s="1"/>
  <c r="P480" i="16"/>
  <c r="O480" i="16"/>
  <c r="GQ488" i="16"/>
  <c r="GR488" i="16" s="1"/>
  <c r="P488" i="16"/>
  <c r="O488" i="16"/>
  <c r="GQ496" i="16"/>
  <c r="GR496" i="16" s="1"/>
  <c r="P496" i="16"/>
  <c r="O496" i="16"/>
  <c r="GQ508" i="16"/>
  <c r="GR508" i="16" s="1"/>
  <c r="P508" i="16"/>
  <c r="O508" i="16"/>
  <c r="GQ528" i="16"/>
  <c r="GR528" i="16" s="1"/>
  <c r="P528" i="16"/>
  <c r="O528" i="16"/>
  <c r="GQ5" i="16"/>
  <c r="P5" i="16"/>
  <c r="O5" i="16"/>
  <c r="GQ9" i="16"/>
  <c r="P9" i="16"/>
  <c r="O9" i="16"/>
  <c r="GQ13" i="16"/>
  <c r="P13" i="16"/>
  <c r="O13" i="16"/>
  <c r="GQ17" i="16"/>
  <c r="P17" i="16"/>
  <c r="O17" i="16"/>
  <c r="GQ21" i="16"/>
  <c r="P21" i="16"/>
  <c r="O21" i="16"/>
  <c r="GQ25" i="16"/>
  <c r="P25" i="16"/>
  <c r="O25" i="16"/>
  <c r="GQ29" i="16"/>
  <c r="P29" i="16"/>
  <c r="O29" i="16"/>
  <c r="GQ33" i="16"/>
  <c r="P33" i="16"/>
  <c r="O33" i="16"/>
  <c r="GO37" i="16"/>
  <c r="P37" i="16"/>
  <c r="O37" i="16"/>
  <c r="GO41" i="16"/>
  <c r="P41" i="16"/>
  <c r="O41" i="16"/>
  <c r="GO45" i="16"/>
  <c r="P45" i="16"/>
  <c r="O45" i="16"/>
  <c r="GO49" i="16"/>
  <c r="P49" i="16"/>
  <c r="O49" i="16"/>
  <c r="GO53" i="16"/>
  <c r="P53" i="16"/>
  <c r="O53" i="16"/>
  <c r="GO57" i="16"/>
  <c r="P57" i="16"/>
  <c r="O57" i="16"/>
  <c r="GO61" i="16"/>
  <c r="P61" i="16"/>
  <c r="O61" i="16"/>
  <c r="GO65" i="16"/>
  <c r="P65" i="16"/>
  <c r="O65" i="16"/>
  <c r="GO69" i="16"/>
  <c r="P69" i="16"/>
  <c r="O69" i="16"/>
  <c r="GO73" i="16"/>
  <c r="P73" i="16"/>
  <c r="O73" i="16"/>
  <c r="GO77" i="16"/>
  <c r="P77" i="16"/>
  <c r="O77" i="16"/>
  <c r="GO81" i="16"/>
  <c r="P81" i="16"/>
  <c r="O81" i="16"/>
  <c r="GO85" i="16"/>
  <c r="P85" i="16"/>
  <c r="O85" i="16"/>
  <c r="GO89" i="16"/>
  <c r="P89" i="16"/>
  <c r="O89" i="16"/>
  <c r="GO93" i="16"/>
  <c r="P93" i="16"/>
  <c r="O93" i="16"/>
  <c r="GO97" i="16"/>
  <c r="P97" i="16"/>
  <c r="O97" i="16"/>
  <c r="GO101" i="16"/>
  <c r="P101" i="16"/>
  <c r="O101" i="16"/>
  <c r="GQ105" i="16"/>
  <c r="P105" i="16"/>
  <c r="O105" i="16"/>
  <c r="GQ109" i="16"/>
  <c r="P109" i="16"/>
  <c r="O109" i="16"/>
  <c r="GQ113" i="16"/>
  <c r="P113" i="16"/>
  <c r="O113" i="16"/>
  <c r="GQ117" i="16"/>
  <c r="P117" i="16"/>
  <c r="O117" i="16"/>
  <c r="GQ121" i="16"/>
  <c r="P121" i="16"/>
  <c r="O121" i="16"/>
  <c r="GQ125" i="16"/>
  <c r="P125" i="16"/>
  <c r="O125" i="16"/>
  <c r="GQ129" i="16"/>
  <c r="P129" i="16"/>
  <c r="O129" i="16"/>
  <c r="GQ133" i="16"/>
  <c r="P133" i="16"/>
  <c r="O133" i="16"/>
  <c r="GQ137" i="16"/>
  <c r="P137" i="16"/>
  <c r="O137" i="16"/>
  <c r="GQ141" i="16"/>
  <c r="P141" i="16"/>
  <c r="O141" i="16"/>
  <c r="GQ145" i="16"/>
  <c r="P145" i="16"/>
  <c r="O145" i="16"/>
  <c r="GQ149" i="16"/>
  <c r="P149" i="16"/>
  <c r="O149" i="16"/>
  <c r="GQ153" i="16"/>
  <c r="P153" i="16"/>
  <c r="O153" i="16"/>
  <c r="GQ157" i="16"/>
  <c r="P157" i="16"/>
  <c r="O157" i="16"/>
  <c r="GQ161" i="16"/>
  <c r="P161" i="16"/>
  <c r="O161" i="16"/>
  <c r="GQ165" i="16"/>
  <c r="P165" i="16"/>
  <c r="O165" i="16"/>
  <c r="GQ169" i="16"/>
  <c r="P169" i="16"/>
  <c r="O169" i="16"/>
  <c r="GQ173" i="16"/>
  <c r="P173" i="16"/>
  <c r="O173" i="16"/>
  <c r="GQ177" i="16"/>
  <c r="P177" i="16"/>
  <c r="O177" i="16"/>
  <c r="GO181" i="16"/>
  <c r="P181" i="16"/>
  <c r="O181" i="16"/>
  <c r="GO185" i="16"/>
  <c r="P185" i="16"/>
  <c r="O185" i="16"/>
  <c r="GO189" i="16"/>
  <c r="P189" i="16"/>
  <c r="O189" i="16"/>
  <c r="GO193" i="16"/>
  <c r="P193" i="16"/>
  <c r="O193" i="16"/>
  <c r="GO197" i="16"/>
  <c r="P197" i="16"/>
  <c r="O197" i="16"/>
  <c r="GO201" i="16"/>
  <c r="P201" i="16"/>
  <c r="O201" i="16"/>
  <c r="GO205" i="16"/>
  <c r="P205" i="16"/>
  <c r="O205" i="16"/>
  <c r="GO209" i="16"/>
  <c r="P209" i="16"/>
  <c r="O209" i="16"/>
  <c r="GO213" i="16"/>
  <c r="P213" i="16"/>
  <c r="O213" i="16"/>
  <c r="GO217" i="16"/>
  <c r="P217" i="16"/>
  <c r="O217" i="16"/>
  <c r="GO221" i="16"/>
  <c r="P221" i="16"/>
  <c r="O221" i="16"/>
  <c r="GO225" i="16"/>
  <c r="P225" i="16"/>
  <c r="O225" i="16"/>
  <c r="GO229" i="16"/>
  <c r="P229" i="16"/>
  <c r="O229" i="16"/>
  <c r="GO233" i="16"/>
  <c r="P233" i="16"/>
  <c r="O233" i="16"/>
  <c r="GO237" i="16"/>
  <c r="P237" i="16"/>
  <c r="O237" i="16"/>
  <c r="GO241" i="16"/>
  <c r="P241" i="16"/>
  <c r="O241" i="16"/>
  <c r="GO245" i="16"/>
  <c r="P245" i="16"/>
  <c r="O245" i="16"/>
  <c r="GO249" i="16"/>
  <c r="P249" i="16"/>
  <c r="O249" i="16"/>
  <c r="P253" i="16"/>
  <c r="O253" i="16"/>
  <c r="P257" i="16"/>
  <c r="O257" i="16"/>
  <c r="P261" i="16"/>
  <c r="O261" i="16"/>
  <c r="P265" i="16"/>
  <c r="O265" i="16"/>
  <c r="P269" i="16"/>
  <c r="O269" i="16"/>
  <c r="P273" i="16"/>
  <c r="O273" i="16"/>
  <c r="GQ277" i="16"/>
  <c r="P277" i="16"/>
  <c r="O277" i="16"/>
  <c r="GQ281" i="16"/>
  <c r="P281" i="16"/>
  <c r="O281" i="16"/>
  <c r="GQ285" i="16"/>
  <c r="P285" i="16"/>
  <c r="O285" i="16"/>
  <c r="GQ289" i="16"/>
  <c r="P289" i="16"/>
  <c r="O289" i="16"/>
  <c r="GQ293" i="16"/>
  <c r="P293" i="16"/>
  <c r="O293" i="16"/>
  <c r="GQ297" i="16"/>
  <c r="P297" i="16"/>
  <c r="O297" i="16"/>
  <c r="GQ301" i="16"/>
  <c r="P301" i="16"/>
  <c r="O301" i="16"/>
  <c r="GQ305" i="16"/>
  <c r="P305" i="16"/>
  <c r="O305" i="16"/>
  <c r="GQ309" i="16"/>
  <c r="P309" i="16"/>
  <c r="O309" i="16"/>
  <c r="GQ313" i="16"/>
  <c r="P313" i="16"/>
  <c r="O313" i="16"/>
  <c r="GQ317" i="16"/>
  <c r="P317" i="16"/>
  <c r="O317" i="16"/>
  <c r="GQ321" i="16"/>
  <c r="P321" i="16"/>
  <c r="O321" i="16"/>
  <c r="GQ325" i="16"/>
  <c r="P325" i="16"/>
  <c r="O325" i="16"/>
  <c r="GQ329" i="16"/>
  <c r="P329" i="16"/>
  <c r="O329" i="16"/>
  <c r="GQ333" i="16"/>
  <c r="P333" i="16"/>
  <c r="O333" i="16"/>
  <c r="GQ337" i="16"/>
  <c r="P337" i="16"/>
  <c r="O337" i="16"/>
  <c r="GQ341" i="16"/>
  <c r="P341" i="16"/>
  <c r="O341" i="16"/>
  <c r="GQ345" i="16"/>
  <c r="P345" i="16"/>
  <c r="O345" i="16"/>
  <c r="GQ349" i="16"/>
  <c r="P349" i="16"/>
  <c r="O349" i="16"/>
  <c r="GO353" i="16"/>
  <c r="P353" i="16"/>
  <c r="O353" i="16"/>
  <c r="GO357" i="16"/>
  <c r="P357" i="16"/>
  <c r="O357" i="16"/>
  <c r="GQ361" i="16"/>
  <c r="P361" i="16"/>
  <c r="O361" i="16"/>
  <c r="GQ365" i="16"/>
  <c r="P365" i="16"/>
  <c r="O365" i="16"/>
  <c r="GQ369" i="16"/>
  <c r="P369" i="16"/>
  <c r="O369" i="16"/>
  <c r="GQ373" i="16"/>
  <c r="P373" i="16"/>
  <c r="O373" i="16"/>
  <c r="GQ377" i="16"/>
  <c r="P377" i="16"/>
  <c r="O377" i="16"/>
  <c r="GQ381" i="16"/>
  <c r="P381" i="16"/>
  <c r="O381" i="16"/>
  <c r="GQ385" i="16"/>
  <c r="P385" i="16"/>
  <c r="O385" i="16"/>
  <c r="GO389" i="16"/>
  <c r="P389" i="16"/>
  <c r="O389" i="16"/>
  <c r="GO393" i="16"/>
  <c r="P393" i="16"/>
  <c r="O393" i="16"/>
  <c r="P397" i="16"/>
  <c r="O397" i="16"/>
  <c r="GQ401" i="16"/>
  <c r="P401" i="16"/>
  <c r="O401" i="16"/>
  <c r="GQ405" i="16"/>
  <c r="P405" i="16"/>
  <c r="O405" i="16"/>
  <c r="GQ409" i="16"/>
  <c r="P409" i="16"/>
  <c r="O409" i="16"/>
  <c r="GO413" i="16"/>
  <c r="P413" i="16"/>
  <c r="O413" i="16"/>
  <c r="GO417" i="16"/>
  <c r="P417" i="16"/>
  <c r="O417" i="16"/>
  <c r="GQ421" i="16"/>
  <c r="P421" i="16"/>
  <c r="O421" i="16"/>
  <c r="GQ425" i="16"/>
  <c r="P425" i="16"/>
  <c r="O425" i="16"/>
  <c r="GQ429" i="16"/>
  <c r="P429" i="16"/>
  <c r="O429" i="16"/>
  <c r="GQ433" i="16"/>
  <c r="P433" i="16"/>
  <c r="O433" i="16"/>
  <c r="GQ437" i="16"/>
  <c r="GR437" i="16" s="1"/>
  <c r="P437" i="16"/>
  <c r="O437" i="16"/>
  <c r="GQ441" i="16"/>
  <c r="P441" i="16"/>
  <c r="O441" i="16"/>
  <c r="GQ445" i="16"/>
  <c r="GR445" i="16" s="1"/>
  <c r="P445" i="16"/>
  <c r="O445" i="16"/>
  <c r="GQ449" i="16"/>
  <c r="GR449" i="16" s="1"/>
  <c r="P449" i="16"/>
  <c r="O449" i="16"/>
  <c r="GQ453" i="16"/>
  <c r="GR453" i="16" s="1"/>
  <c r="P453" i="16"/>
  <c r="O453" i="16"/>
  <c r="GQ457" i="16"/>
  <c r="GR457" i="16" s="1"/>
  <c r="P457" i="16"/>
  <c r="O457" i="16"/>
  <c r="GQ461" i="16"/>
  <c r="GR461" i="16" s="1"/>
  <c r="P461" i="16"/>
  <c r="O461" i="16"/>
  <c r="GQ465" i="16"/>
  <c r="GR465" i="16" s="1"/>
  <c r="P465" i="16"/>
  <c r="O465" i="16"/>
  <c r="GQ469" i="16"/>
  <c r="GR469" i="16" s="1"/>
  <c r="P469" i="16"/>
  <c r="O469" i="16"/>
  <c r="GQ473" i="16"/>
  <c r="GR473" i="16" s="1"/>
  <c r="P473" i="16"/>
  <c r="O473" i="16"/>
  <c r="GO477" i="16"/>
  <c r="P477" i="16"/>
  <c r="O477" i="16"/>
  <c r="GQ481" i="16"/>
  <c r="GR481" i="16" s="1"/>
  <c r="P481" i="16"/>
  <c r="O481" i="16"/>
  <c r="GQ485" i="16"/>
  <c r="GR485" i="16" s="1"/>
  <c r="P485" i="16"/>
  <c r="O485" i="16"/>
  <c r="GO489" i="16"/>
  <c r="P489" i="16"/>
  <c r="O489" i="16"/>
  <c r="GO493" i="16"/>
  <c r="P493" i="16"/>
  <c r="O493" i="16"/>
  <c r="GQ497" i="16"/>
  <c r="GR497" i="16" s="1"/>
  <c r="P497" i="16"/>
  <c r="O497" i="16"/>
  <c r="GQ501" i="16"/>
  <c r="GR501" i="16" s="1"/>
  <c r="P501" i="16"/>
  <c r="O501" i="16"/>
  <c r="GQ505" i="16"/>
  <c r="GR505" i="16" s="1"/>
  <c r="P505" i="16"/>
  <c r="O505" i="16"/>
  <c r="GO509" i="16"/>
  <c r="P509" i="16"/>
  <c r="O509" i="16"/>
  <c r="GQ513" i="16"/>
  <c r="GR513" i="16" s="1"/>
  <c r="P513" i="16"/>
  <c r="O513" i="16"/>
  <c r="GQ517" i="16"/>
  <c r="GR517" i="16" s="1"/>
  <c r="P517" i="16"/>
  <c r="O517" i="16"/>
  <c r="GQ521" i="16"/>
  <c r="GR521" i="16" s="1"/>
  <c r="P521" i="16"/>
  <c r="O521" i="16"/>
  <c r="GQ525" i="16"/>
  <c r="GR525" i="16" s="1"/>
  <c r="P525" i="16"/>
  <c r="O525" i="16"/>
  <c r="GQ530" i="16"/>
  <c r="GR530" i="16" s="1"/>
  <c r="P530" i="16"/>
  <c r="O530" i="16"/>
  <c r="GQ534" i="16"/>
  <c r="GR534" i="16" s="1"/>
  <c r="P534" i="16"/>
  <c r="O534" i="16"/>
  <c r="T518" i="16"/>
  <c r="T447" i="16"/>
  <c r="W515" i="16"/>
  <c r="GO312" i="16"/>
  <c r="V447" i="16"/>
  <c r="T521" i="16"/>
  <c r="V449" i="16"/>
  <c r="S323" i="16"/>
  <c r="W341" i="16"/>
  <c r="V443" i="16"/>
  <c r="V510" i="16"/>
  <c r="W339" i="16"/>
  <c r="T449" i="16"/>
  <c r="T327" i="16"/>
  <c r="W337" i="16"/>
  <c r="T319" i="16"/>
  <c r="T325" i="16"/>
  <c r="W335" i="16"/>
  <c r="S347" i="16"/>
  <c r="S18" i="16"/>
  <c r="S34" i="16"/>
  <c r="W278" i="16"/>
  <c r="W294" i="16"/>
  <c r="S319" i="16"/>
  <c r="T321" i="16"/>
  <c r="T323" i="16"/>
  <c r="T335" i="16"/>
  <c r="W336" i="16"/>
  <c r="T339" i="16"/>
  <c r="W340" i="16"/>
  <c r="T439" i="16"/>
  <c r="V440" i="16"/>
  <c r="T443" i="16"/>
  <c r="V444" i="16"/>
  <c r="V448" i="16"/>
  <c r="S12" i="16"/>
  <c r="S28" i="16"/>
  <c r="GQ225" i="16"/>
  <c r="S276" i="16"/>
  <c r="S292" i="16"/>
  <c r="W307" i="16"/>
  <c r="S315" i="16"/>
  <c r="T317" i="16"/>
  <c r="S331" i="16"/>
  <c r="T333" i="16"/>
  <c r="T338" i="16"/>
  <c r="W342" i="16"/>
  <c r="S424" i="16"/>
  <c r="S433" i="16"/>
  <c r="V439" i="16"/>
  <c r="T442" i="16"/>
  <c r="T446" i="16"/>
  <c r="V450" i="16"/>
  <c r="S10" i="16"/>
  <c r="S26" i="16"/>
  <c r="GO105" i="16"/>
  <c r="T145" i="16"/>
  <c r="S188" i="16"/>
  <c r="W256" i="16"/>
  <c r="S263" i="16"/>
  <c r="W270" i="16"/>
  <c r="W286" i="16"/>
  <c r="W302" i="16"/>
  <c r="S305" i="16"/>
  <c r="GO310" i="16"/>
  <c r="T313" i="16"/>
  <c r="T315" i="16"/>
  <c r="S327" i="16"/>
  <c r="T329" i="16"/>
  <c r="T331" i="16"/>
  <c r="T337" i="16"/>
  <c r="W338" i="16"/>
  <c r="T341" i="16"/>
  <c r="S431" i="16"/>
  <c r="T441" i="16"/>
  <c r="V442" i="16"/>
  <c r="T445" i="16"/>
  <c r="V446" i="16"/>
  <c r="S4" i="16"/>
  <c r="S20" i="16"/>
  <c r="U36" i="16"/>
  <c r="FL36" i="16" s="1"/>
  <c r="GQ234" i="16"/>
  <c r="W254" i="16"/>
  <c r="S284" i="16"/>
  <c r="S300" i="16"/>
  <c r="T336" i="16"/>
  <c r="T340" i="16"/>
  <c r="T425" i="16"/>
  <c r="T440" i="16"/>
  <c r="V441" i="16"/>
  <c r="T444" i="16"/>
  <c r="V445" i="16"/>
  <c r="T448" i="16"/>
  <c r="T463" i="16"/>
  <c r="V513" i="16"/>
  <c r="S6" i="16"/>
  <c r="S14" i="16"/>
  <c r="S22" i="16"/>
  <c r="S30" i="16"/>
  <c r="S180" i="16"/>
  <c r="U183" i="16"/>
  <c r="GQ229" i="16"/>
  <c r="GQ231" i="16"/>
  <c r="S245" i="16"/>
  <c r="S272" i="16"/>
  <c r="S280" i="16"/>
  <c r="S288" i="16"/>
  <c r="S296" i="16"/>
  <c r="S304" i="16"/>
  <c r="T308" i="16"/>
  <c r="S316" i="16"/>
  <c r="S320" i="16"/>
  <c r="S324" i="16"/>
  <c r="S328" i="16"/>
  <c r="S332" i="16"/>
  <c r="GO335" i="16"/>
  <c r="GO336" i="16"/>
  <c r="GO337" i="16"/>
  <c r="GO338" i="16"/>
  <c r="GO339" i="16"/>
  <c r="GO340" i="16"/>
  <c r="GO341" i="16"/>
  <c r="W343" i="16"/>
  <c r="U352" i="16"/>
  <c r="T423" i="16"/>
  <c r="S425" i="16"/>
  <c r="S427" i="16"/>
  <c r="S435" i="16"/>
  <c r="GO439" i="16"/>
  <c r="GO440" i="16"/>
  <c r="GO441" i="16"/>
  <c r="GO442" i="16"/>
  <c r="GO443" i="16"/>
  <c r="GO444" i="16"/>
  <c r="GO445" i="16"/>
  <c r="GO446" i="16"/>
  <c r="GO447" i="16"/>
  <c r="GO448" i="16"/>
  <c r="GO449" i="16"/>
  <c r="W451" i="16"/>
  <c r="T465" i="16"/>
  <c r="W520" i="16"/>
  <c r="T525" i="16"/>
  <c r="V527" i="16"/>
  <c r="T523" i="16"/>
  <c r="GO109" i="16"/>
  <c r="GO147" i="16"/>
  <c r="GQ228" i="16"/>
  <c r="GQ230" i="16"/>
  <c r="GO504" i="16"/>
  <c r="S8" i="16"/>
  <c r="S16" i="16"/>
  <c r="S24" i="16"/>
  <c r="S32" i="16"/>
  <c r="S45" i="16"/>
  <c r="GO151" i="16"/>
  <c r="GQ226" i="16"/>
  <c r="GQ233" i="16"/>
  <c r="W274" i="16"/>
  <c r="W282" i="16"/>
  <c r="W290" i="16"/>
  <c r="W298" i="16"/>
  <c r="GO307" i="16"/>
  <c r="W310" i="16"/>
  <c r="W312" i="16"/>
  <c r="GO342" i="16"/>
  <c r="T345" i="16"/>
  <c r="S429" i="16"/>
  <c r="GO450" i="16"/>
  <c r="T467" i="16"/>
  <c r="V505" i="16"/>
  <c r="V511" i="16"/>
  <c r="W314" i="16"/>
  <c r="W318" i="16"/>
  <c r="GO332" i="16"/>
  <c r="GO424" i="16"/>
  <c r="W516" i="16"/>
  <c r="GO320" i="16"/>
  <c r="GO324" i="16"/>
  <c r="GO107" i="16"/>
  <c r="U180" i="16"/>
  <c r="GQ194" i="16"/>
  <c r="GQ197" i="16"/>
  <c r="GQ202" i="16"/>
  <c r="GQ205" i="16"/>
  <c r="GQ210" i="16"/>
  <c r="GQ213" i="16"/>
  <c r="GQ218" i="16"/>
  <c r="GQ221" i="16"/>
  <c r="U249" i="16"/>
  <c r="W252" i="16"/>
  <c r="S259" i="16"/>
  <c r="W266" i="16"/>
  <c r="W268" i="16"/>
  <c r="W272" i="16"/>
  <c r="W276" i="16"/>
  <c r="W280" i="16"/>
  <c r="W284" i="16"/>
  <c r="W288" i="16"/>
  <c r="W292" i="16"/>
  <c r="W296" i="16"/>
  <c r="W300" i="16"/>
  <c r="T304" i="16"/>
  <c r="T307" i="16"/>
  <c r="S308" i="16"/>
  <c r="S309" i="16"/>
  <c r="T312" i="16"/>
  <c r="S313" i="16"/>
  <c r="GO313" i="16"/>
  <c r="W315" i="16"/>
  <c r="T316" i="16"/>
  <c r="S317" i="16"/>
  <c r="GO317" i="16"/>
  <c r="W319" i="16"/>
  <c r="T320" i="16"/>
  <c r="S321" i="16"/>
  <c r="GO321" i="16"/>
  <c r="W323" i="16"/>
  <c r="T324" i="16"/>
  <c r="S325" i="16"/>
  <c r="GO325" i="16"/>
  <c r="W327" i="16"/>
  <c r="T328" i="16"/>
  <c r="S329" i="16"/>
  <c r="GO329" i="16"/>
  <c r="W331" i="16"/>
  <c r="T332" i="16"/>
  <c r="S333" i="16"/>
  <c r="GO333" i="16"/>
  <c r="W345" i="16"/>
  <c r="S363" i="16"/>
  <c r="W368" i="16"/>
  <c r="W370" i="16"/>
  <c r="S421" i="16"/>
  <c r="W423" i="16"/>
  <c r="T424" i="16"/>
  <c r="T427" i="16"/>
  <c r="GO427" i="16"/>
  <c r="T450" i="16"/>
  <c r="T451" i="16"/>
  <c r="T453" i="16"/>
  <c r="T510" i="16"/>
  <c r="T520" i="16"/>
  <c r="V521" i="16"/>
  <c r="V523" i="16"/>
  <c r="V525" i="16"/>
  <c r="T527" i="16"/>
  <c r="S532" i="16"/>
  <c r="T535" i="16"/>
  <c r="GO316" i="16"/>
  <c r="W322" i="16"/>
  <c r="GO328" i="16"/>
  <c r="W330" i="16"/>
  <c r="W334" i="16"/>
  <c r="U44" i="16"/>
  <c r="T149" i="16"/>
  <c r="S179" i="16"/>
  <c r="U187" i="16"/>
  <c r="S237" i="16"/>
  <c r="S241" i="16"/>
  <c r="S255" i="16"/>
  <c r="W262" i="16"/>
  <c r="W264" i="16"/>
  <c r="S271" i="16"/>
  <c r="S275" i="16"/>
  <c r="S279" i="16"/>
  <c r="S283" i="16"/>
  <c r="S287" i="16"/>
  <c r="S291" i="16"/>
  <c r="S295" i="16"/>
  <c r="S299" i="16"/>
  <c r="S303" i="16"/>
  <c r="W304" i="16"/>
  <c r="T306" i="16"/>
  <c r="S314" i="16"/>
  <c r="GO314" i="16"/>
  <c r="W316" i="16"/>
  <c r="S318" i="16"/>
  <c r="GO318" i="16"/>
  <c r="W320" i="16"/>
  <c r="S322" i="16"/>
  <c r="GO322" i="16"/>
  <c r="W324" i="16"/>
  <c r="S326" i="16"/>
  <c r="GO326" i="16"/>
  <c r="W328" i="16"/>
  <c r="S330" i="16"/>
  <c r="GO330" i="16"/>
  <c r="W332" i="16"/>
  <c r="S334" i="16"/>
  <c r="GO334" i="16"/>
  <c r="S344" i="16"/>
  <c r="S351" i="16"/>
  <c r="W366" i="16"/>
  <c r="S394" i="16"/>
  <c r="T420" i="16"/>
  <c r="W424" i="16"/>
  <c r="S426" i="16"/>
  <c r="W427" i="16"/>
  <c r="S428" i="16"/>
  <c r="S430" i="16"/>
  <c r="S432" i="16"/>
  <c r="S434" i="16"/>
  <c r="T464" i="16"/>
  <c r="T466" i="16"/>
  <c r="S472" i="16"/>
  <c r="V474" i="16"/>
  <c r="T503" i="16"/>
  <c r="V508" i="16"/>
  <c r="S516" i="16"/>
  <c r="S519" i="16"/>
  <c r="S529" i="16"/>
  <c r="S531" i="16"/>
  <c r="W326" i="16"/>
  <c r="S3" i="16"/>
  <c r="S5" i="16"/>
  <c r="S7" i="16"/>
  <c r="S9" i="16"/>
  <c r="S11" i="16"/>
  <c r="S13" i="16"/>
  <c r="S15" i="16"/>
  <c r="S17" i="16"/>
  <c r="S19" i="16"/>
  <c r="S21" i="16"/>
  <c r="S23" i="16"/>
  <c r="S25" i="16"/>
  <c r="S27" i="16"/>
  <c r="S29" i="16"/>
  <c r="S31" i="16"/>
  <c r="S33" i="16"/>
  <c r="S35" i="16"/>
  <c r="GQ198" i="16"/>
  <c r="GQ201" i="16"/>
  <c r="GQ206" i="16"/>
  <c r="GQ209" i="16"/>
  <c r="GQ214" i="16"/>
  <c r="GQ217" i="16"/>
  <c r="GQ222" i="16"/>
  <c r="U237" i="16"/>
  <c r="FL237" i="16" s="1"/>
  <c r="U239" i="16"/>
  <c r="W258" i="16"/>
  <c r="W260" i="16"/>
  <c r="S267" i="16"/>
  <c r="W306" i="16"/>
  <c r="W308" i="16"/>
  <c r="T310" i="16"/>
  <c r="S311" i="16"/>
  <c r="W313" i="16"/>
  <c r="T314" i="16"/>
  <c r="GO315" i="16"/>
  <c r="W317" i="16"/>
  <c r="T318" i="16"/>
  <c r="GO319" i="16"/>
  <c r="W321" i="16"/>
  <c r="T322" i="16"/>
  <c r="GO323" i="16"/>
  <c r="W325" i="16"/>
  <c r="T326" i="16"/>
  <c r="GO327" i="16"/>
  <c r="W329" i="16"/>
  <c r="T330" i="16"/>
  <c r="GO331" i="16"/>
  <c r="W333" i="16"/>
  <c r="T334" i="16"/>
  <c r="T342" i="16"/>
  <c r="T343" i="16"/>
  <c r="S349" i="16"/>
  <c r="W362" i="16"/>
  <c r="W364" i="16"/>
  <c r="S369" i="16"/>
  <c r="W420" i="16"/>
  <c r="GO423" i="16"/>
  <c r="W425" i="16"/>
  <c r="T472" i="16"/>
  <c r="U478" i="16"/>
  <c r="GQ506" i="16"/>
  <c r="GR506" i="16" s="1"/>
  <c r="GO512" i="16"/>
  <c r="T516" i="16"/>
  <c r="S518" i="16"/>
  <c r="T519" i="16"/>
  <c r="T529" i="16"/>
  <c r="T531" i="16"/>
  <c r="AF35" i="16"/>
  <c r="AD35" i="16"/>
  <c r="AF36" i="16"/>
  <c r="AD36" i="16"/>
  <c r="S37" i="16"/>
  <c r="AF38" i="16"/>
  <c r="AD38" i="16"/>
  <c r="S40" i="16"/>
  <c r="AF40" i="16"/>
  <c r="AD40" i="16"/>
  <c r="AE41" i="16"/>
  <c r="AC41" i="16"/>
  <c r="AF43" i="16"/>
  <c r="AD43" i="16"/>
  <c r="U46" i="16"/>
  <c r="AF47" i="16"/>
  <c r="AD47" i="16"/>
  <c r="AE48" i="16"/>
  <c r="AC48" i="16"/>
  <c r="AF49" i="16"/>
  <c r="AD49" i="16"/>
  <c r="AE50" i="16"/>
  <c r="AC50" i="16"/>
  <c r="GQ51" i="16"/>
  <c r="AF52" i="16"/>
  <c r="AD52" i="16"/>
  <c r="AE53" i="16"/>
  <c r="AC53" i="16"/>
  <c r="AF54" i="16"/>
  <c r="AD54" i="16"/>
  <c r="AE56" i="16"/>
  <c r="AC56" i="16"/>
  <c r="AF57" i="16"/>
  <c r="AD57" i="16"/>
  <c r="AE58" i="16"/>
  <c r="AC58" i="16"/>
  <c r="AF59" i="16"/>
  <c r="AD59" i="16"/>
  <c r="AE60" i="16"/>
  <c r="AC60" i="16"/>
  <c r="AF61" i="16"/>
  <c r="AD61" i="16"/>
  <c r="AE62" i="16"/>
  <c r="AC62" i="16"/>
  <c r="AF63" i="16"/>
  <c r="AD63" i="16"/>
  <c r="AE64" i="16"/>
  <c r="AC64" i="16"/>
  <c r="AF65" i="16"/>
  <c r="AD65" i="16"/>
  <c r="AE66" i="16"/>
  <c r="AC66" i="16"/>
  <c r="AF67" i="16"/>
  <c r="AD67" i="16"/>
  <c r="AE68" i="16"/>
  <c r="AC68" i="16"/>
  <c r="AF69" i="16"/>
  <c r="AD69" i="16"/>
  <c r="AE70" i="16"/>
  <c r="AC70" i="16"/>
  <c r="AF71" i="16"/>
  <c r="AD71" i="16"/>
  <c r="AE72" i="16"/>
  <c r="AC72" i="16"/>
  <c r="AF73" i="16"/>
  <c r="AD73" i="16"/>
  <c r="AE74" i="16"/>
  <c r="AC74" i="16"/>
  <c r="AF75" i="16"/>
  <c r="AD75" i="16"/>
  <c r="AE76" i="16"/>
  <c r="AC76" i="16"/>
  <c r="AF77" i="16"/>
  <c r="AD77" i="16"/>
  <c r="AE78" i="16"/>
  <c r="AC78" i="16"/>
  <c r="AF79" i="16"/>
  <c r="AD79" i="16"/>
  <c r="AE80" i="16"/>
  <c r="AC80" i="16"/>
  <c r="AF81" i="16"/>
  <c r="AD81" i="16"/>
  <c r="AE82" i="16"/>
  <c r="AC82" i="16"/>
  <c r="AF83" i="16"/>
  <c r="AD83" i="16"/>
  <c r="AE84" i="16"/>
  <c r="AC84" i="16"/>
  <c r="AF85" i="16"/>
  <c r="AD85" i="16"/>
  <c r="AE86" i="16"/>
  <c r="AC86" i="16"/>
  <c r="AF87" i="16"/>
  <c r="AD87" i="16"/>
  <c r="AE88" i="16"/>
  <c r="AC88" i="16"/>
  <c r="AF89" i="16"/>
  <c r="AD89" i="16"/>
  <c r="AE90" i="16"/>
  <c r="AC90" i="16"/>
  <c r="AF91" i="16"/>
  <c r="AD91" i="16"/>
  <c r="AE92" i="16"/>
  <c r="AC92" i="16"/>
  <c r="AF93" i="16"/>
  <c r="AD93" i="16"/>
  <c r="AE94" i="16"/>
  <c r="AC94" i="16"/>
  <c r="AF95" i="16"/>
  <c r="AD95" i="16"/>
  <c r="AE96" i="16"/>
  <c r="AC96" i="16"/>
  <c r="AF97" i="16"/>
  <c r="AD97" i="16"/>
  <c r="AE98" i="16"/>
  <c r="AC98" i="16"/>
  <c r="AF99" i="16"/>
  <c r="AD99" i="16"/>
  <c r="AE100" i="16"/>
  <c r="AC100" i="16"/>
  <c r="AF101" i="16"/>
  <c r="AD101" i="16"/>
  <c r="AE102" i="16"/>
  <c r="AC102" i="16"/>
  <c r="AF103" i="16"/>
  <c r="AD103" i="16"/>
  <c r="AE104" i="16"/>
  <c r="AC104" i="16"/>
  <c r="AE106" i="16"/>
  <c r="AC106" i="16"/>
  <c r="AF108" i="16"/>
  <c r="AD108" i="16"/>
  <c r="GQ108" i="16"/>
  <c r="U110" i="16"/>
  <c r="U111" i="16"/>
  <c r="FL111" i="16" s="1"/>
  <c r="U112" i="16"/>
  <c r="U113" i="16"/>
  <c r="U114" i="16"/>
  <c r="U115" i="16"/>
  <c r="FL115" i="16" s="1"/>
  <c r="U116" i="16"/>
  <c r="U117" i="16"/>
  <c r="FL117" i="16" s="1"/>
  <c r="U118" i="16"/>
  <c r="U119" i="16"/>
  <c r="FL119" i="16" s="1"/>
  <c r="U120" i="16"/>
  <c r="U121" i="16"/>
  <c r="FL121" i="16" s="1"/>
  <c r="U122" i="16"/>
  <c r="U123" i="16"/>
  <c r="FL123" i="16" s="1"/>
  <c r="U124" i="16"/>
  <c r="U125" i="16"/>
  <c r="U126" i="16"/>
  <c r="U127" i="16"/>
  <c r="FL127" i="16" s="1"/>
  <c r="GO129" i="16"/>
  <c r="T131" i="16"/>
  <c r="GO133" i="16"/>
  <c r="T135" i="16"/>
  <c r="GO137" i="16"/>
  <c r="T139" i="16"/>
  <c r="GO141" i="16"/>
  <c r="T143" i="16"/>
  <c r="GO145" i="16"/>
  <c r="T147" i="16"/>
  <c r="GO149" i="16"/>
  <c r="T151" i="16"/>
  <c r="GO153" i="16"/>
  <c r="V3" i="16"/>
  <c r="AF3" i="16"/>
  <c r="AD3" i="16"/>
  <c r="V4" i="16"/>
  <c r="AF4" i="16"/>
  <c r="AD4" i="16"/>
  <c r="V5" i="16"/>
  <c r="AF5" i="16"/>
  <c r="AD5" i="16"/>
  <c r="V6" i="16"/>
  <c r="AF6" i="16"/>
  <c r="AD6" i="16"/>
  <c r="V7" i="16"/>
  <c r="AF7" i="16"/>
  <c r="AD7" i="16"/>
  <c r="V8" i="16"/>
  <c r="AF8" i="16"/>
  <c r="AD8" i="16"/>
  <c r="V9" i="16"/>
  <c r="AF9" i="16"/>
  <c r="AD9" i="16"/>
  <c r="V10" i="16"/>
  <c r="AF10" i="16"/>
  <c r="AD10" i="16"/>
  <c r="V11" i="16"/>
  <c r="AF11" i="16"/>
  <c r="AD11" i="16"/>
  <c r="V12" i="16"/>
  <c r="AF12" i="16"/>
  <c r="AD12" i="16"/>
  <c r="V13" i="16"/>
  <c r="AF13" i="16"/>
  <c r="AD13" i="16"/>
  <c r="V14" i="16"/>
  <c r="AF14" i="16"/>
  <c r="AD14" i="16"/>
  <c r="V15" i="16"/>
  <c r="AF15" i="16"/>
  <c r="AD15" i="16"/>
  <c r="V16" i="16"/>
  <c r="AF16" i="16"/>
  <c r="AD16" i="16"/>
  <c r="V17" i="16"/>
  <c r="AF17" i="16"/>
  <c r="AD17" i="16"/>
  <c r="V18" i="16"/>
  <c r="AF18" i="16"/>
  <c r="AD18" i="16"/>
  <c r="V19" i="16"/>
  <c r="AF19" i="16"/>
  <c r="AD19" i="16"/>
  <c r="V20" i="16"/>
  <c r="AF20" i="16"/>
  <c r="AD20" i="16"/>
  <c r="V21" i="16"/>
  <c r="AF21" i="16"/>
  <c r="AD21" i="16"/>
  <c r="V22" i="16"/>
  <c r="AF22" i="16"/>
  <c r="AD22" i="16"/>
  <c r="V23" i="16"/>
  <c r="AF23" i="16"/>
  <c r="AD23" i="16"/>
  <c r="V24" i="16"/>
  <c r="AF24" i="16"/>
  <c r="AD24" i="16"/>
  <c r="V25" i="16"/>
  <c r="AF25" i="16"/>
  <c r="AD25" i="16"/>
  <c r="V26" i="16"/>
  <c r="AF26" i="16"/>
  <c r="AD26" i="16"/>
  <c r="V27" i="16"/>
  <c r="AF27" i="16"/>
  <c r="AD27" i="16"/>
  <c r="V28" i="16"/>
  <c r="AF28" i="16"/>
  <c r="AD28" i="16"/>
  <c r="V29" i="16"/>
  <c r="AF29" i="16"/>
  <c r="AD29" i="16"/>
  <c r="V30" i="16"/>
  <c r="AF30" i="16"/>
  <c r="AD30" i="16"/>
  <c r="V31" i="16"/>
  <c r="AF31" i="16"/>
  <c r="AD31" i="16"/>
  <c r="V32" i="16"/>
  <c r="AF32" i="16"/>
  <c r="AD32" i="16"/>
  <c r="V33" i="16"/>
  <c r="AF33" i="16"/>
  <c r="AD33" i="16"/>
  <c r="V34" i="16"/>
  <c r="AF34" i="16"/>
  <c r="AD34" i="16"/>
  <c r="W35" i="16"/>
  <c r="W36" i="16"/>
  <c r="AE37" i="16"/>
  <c r="AC37" i="16"/>
  <c r="AF39" i="16"/>
  <c r="AD39" i="16"/>
  <c r="AE42" i="16"/>
  <c r="AC42" i="16"/>
  <c r="AE44" i="16"/>
  <c r="AC44" i="16"/>
  <c r="AF45" i="16"/>
  <c r="AD45" i="16"/>
  <c r="AE46" i="16"/>
  <c r="AC46" i="16"/>
  <c r="GQ48" i="16"/>
  <c r="GQ50" i="16"/>
  <c r="AF51" i="16"/>
  <c r="AD51" i="16"/>
  <c r="GQ53" i="16"/>
  <c r="AE55" i="16"/>
  <c r="AC55" i="16"/>
  <c r="GQ56" i="16"/>
  <c r="GQ58" i="16"/>
  <c r="GQ60" i="16"/>
  <c r="GQ62" i="16"/>
  <c r="GQ64" i="16"/>
  <c r="GQ66" i="16"/>
  <c r="GQ68" i="16"/>
  <c r="GQ70" i="16"/>
  <c r="GQ72" i="16"/>
  <c r="GQ74" i="16"/>
  <c r="GQ76" i="16"/>
  <c r="GQ78" i="16"/>
  <c r="GQ80" i="16"/>
  <c r="GQ82" i="16"/>
  <c r="GQ84" i="16"/>
  <c r="GQ86" i="16"/>
  <c r="GQ88" i="16"/>
  <c r="GQ90" i="16"/>
  <c r="GQ92" i="16"/>
  <c r="GQ94" i="16"/>
  <c r="GQ96" i="16"/>
  <c r="GQ98" i="16"/>
  <c r="GQ100" i="16"/>
  <c r="GQ102" i="16"/>
  <c r="AE105" i="16"/>
  <c r="AC105" i="16"/>
  <c r="GO106" i="16"/>
  <c r="AF107" i="16"/>
  <c r="AD107" i="16"/>
  <c r="AE109" i="16"/>
  <c r="AC109" i="16"/>
  <c r="AE110" i="16"/>
  <c r="AC110" i="16"/>
  <c r="AE111" i="16"/>
  <c r="AC111" i="16"/>
  <c r="AE112" i="16"/>
  <c r="AC112" i="16"/>
  <c r="AE113" i="16"/>
  <c r="AC113" i="16"/>
  <c r="AE114" i="16"/>
  <c r="AC114" i="16"/>
  <c r="AE115" i="16"/>
  <c r="AC115" i="16"/>
  <c r="AE116" i="16"/>
  <c r="AC116" i="16"/>
  <c r="AE117" i="16"/>
  <c r="AC117" i="16"/>
  <c r="AE118" i="16"/>
  <c r="AC118" i="16"/>
  <c r="AE119" i="16"/>
  <c r="AC119" i="16"/>
  <c r="AE120" i="16"/>
  <c r="AC120" i="16"/>
  <c r="AE121" i="16"/>
  <c r="AC121" i="16"/>
  <c r="AE122" i="16"/>
  <c r="AC122" i="16"/>
  <c r="AE123" i="16"/>
  <c r="AC123" i="16"/>
  <c r="AE124" i="16"/>
  <c r="AC124" i="16"/>
  <c r="AE125" i="16"/>
  <c r="AC125" i="16"/>
  <c r="AE126" i="16"/>
  <c r="AC126" i="16"/>
  <c r="AE127" i="16"/>
  <c r="AC127" i="16"/>
  <c r="GO128" i="16"/>
  <c r="T130" i="16"/>
  <c r="GO132" i="16"/>
  <c r="T134" i="16"/>
  <c r="GO136" i="16"/>
  <c r="T138" i="16"/>
  <c r="GO140" i="16"/>
  <c r="T142" i="16"/>
  <c r="GO144" i="16"/>
  <c r="T146" i="16"/>
  <c r="GO148" i="16"/>
  <c r="T150" i="16"/>
  <c r="GO152" i="16"/>
  <c r="GQ154" i="16"/>
  <c r="GO154" i="16"/>
  <c r="W3" i="16"/>
  <c r="W4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AE35" i="16"/>
  <c r="AC35" i="16"/>
  <c r="AC36" i="16"/>
  <c r="AE36" i="16"/>
  <c r="AE38" i="16"/>
  <c r="AC38" i="16"/>
  <c r="AE40" i="16"/>
  <c r="AC40" i="16"/>
  <c r="AF41" i="16"/>
  <c r="AD41" i="16"/>
  <c r="AE43" i="16"/>
  <c r="AC43" i="16"/>
  <c r="AE47" i="16"/>
  <c r="AC47" i="16"/>
  <c r="AF48" i="16"/>
  <c r="AD48" i="16"/>
  <c r="AE49" i="16"/>
  <c r="AC49" i="16"/>
  <c r="AF50" i="16"/>
  <c r="AD50" i="16"/>
  <c r="AE52" i="16"/>
  <c r="AC52" i="16"/>
  <c r="AF53" i="16"/>
  <c r="AD53" i="16"/>
  <c r="AE54" i="16"/>
  <c r="AC54" i="16"/>
  <c r="GQ55" i="16"/>
  <c r="AF56" i="16"/>
  <c r="AD56" i="16"/>
  <c r="AE57" i="16"/>
  <c r="AC57" i="16"/>
  <c r="AF58" i="16"/>
  <c r="AD58" i="16"/>
  <c r="AE59" i="16"/>
  <c r="AC59" i="16"/>
  <c r="AF60" i="16"/>
  <c r="AD60" i="16"/>
  <c r="AE61" i="16"/>
  <c r="AC61" i="16"/>
  <c r="AF62" i="16"/>
  <c r="AD62" i="16"/>
  <c r="AE63" i="16"/>
  <c r="AC63" i="16"/>
  <c r="AF64" i="16"/>
  <c r="AD64" i="16"/>
  <c r="AE65" i="16"/>
  <c r="AC65" i="16"/>
  <c r="AF66" i="16"/>
  <c r="AD66" i="16"/>
  <c r="AE67" i="16"/>
  <c r="AC67" i="16"/>
  <c r="AF68" i="16"/>
  <c r="AD68" i="16"/>
  <c r="AE69" i="16"/>
  <c r="AC69" i="16"/>
  <c r="AF70" i="16"/>
  <c r="AD70" i="16"/>
  <c r="AE71" i="16"/>
  <c r="AC71" i="16"/>
  <c r="AF72" i="16"/>
  <c r="AD72" i="16"/>
  <c r="AE73" i="16"/>
  <c r="AC73" i="16"/>
  <c r="AF74" i="16"/>
  <c r="AD74" i="16"/>
  <c r="AE75" i="16"/>
  <c r="AC75" i="16"/>
  <c r="AF76" i="16"/>
  <c r="AD76" i="16"/>
  <c r="AE77" i="16"/>
  <c r="AC77" i="16"/>
  <c r="AF78" i="16"/>
  <c r="AD78" i="16"/>
  <c r="AE79" i="16"/>
  <c r="AC79" i="16"/>
  <c r="AF80" i="16"/>
  <c r="AD80" i="16"/>
  <c r="AE81" i="16"/>
  <c r="AC81" i="16"/>
  <c r="AF82" i="16"/>
  <c r="AD82" i="16"/>
  <c r="AE83" i="16"/>
  <c r="AC83" i="16"/>
  <c r="AF84" i="16"/>
  <c r="AD84" i="16"/>
  <c r="AE85" i="16"/>
  <c r="AC85" i="16"/>
  <c r="AF86" i="16"/>
  <c r="AD86" i="16"/>
  <c r="AE87" i="16"/>
  <c r="AC87" i="16"/>
  <c r="AF88" i="16"/>
  <c r="AD88" i="16"/>
  <c r="AE89" i="16"/>
  <c r="AC89" i="16"/>
  <c r="AF90" i="16"/>
  <c r="AD90" i="16"/>
  <c r="AE91" i="16"/>
  <c r="AC91" i="16"/>
  <c r="AF92" i="16"/>
  <c r="AD92" i="16"/>
  <c r="AE93" i="16"/>
  <c r="AC93" i="16"/>
  <c r="AF94" i="16"/>
  <c r="AD94" i="16"/>
  <c r="AE95" i="16"/>
  <c r="AC95" i="16"/>
  <c r="AF96" i="16"/>
  <c r="AD96" i="16"/>
  <c r="AE97" i="16"/>
  <c r="AC97" i="16"/>
  <c r="AF98" i="16"/>
  <c r="AD98" i="16"/>
  <c r="AE99" i="16"/>
  <c r="AC99" i="16"/>
  <c r="AF100" i="16"/>
  <c r="AD100" i="16"/>
  <c r="AE101" i="16"/>
  <c r="AC101" i="16"/>
  <c r="AF102" i="16"/>
  <c r="AD102" i="16"/>
  <c r="AE103" i="16"/>
  <c r="AC103" i="16"/>
  <c r="AF104" i="16"/>
  <c r="AD104" i="16"/>
  <c r="AF106" i="16"/>
  <c r="AD106" i="16"/>
  <c r="AE108" i="16"/>
  <c r="AC108" i="16"/>
  <c r="GO110" i="16"/>
  <c r="GO111" i="16"/>
  <c r="GO112" i="16"/>
  <c r="GO113" i="16"/>
  <c r="GO114" i="16"/>
  <c r="GO115" i="16"/>
  <c r="GO116" i="16"/>
  <c r="GO117" i="16"/>
  <c r="GO118" i="16"/>
  <c r="GO119" i="16"/>
  <c r="GO120" i="16"/>
  <c r="GO121" i="16"/>
  <c r="GO122" i="16"/>
  <c r="GO123" i="16"/>
  <c r="GO124" i="16"/>
  <c r="GO125" i="16"/>
  <c r="GO126" i="16"/>
  <c r="GO127" i="16"/>
  <c r="T129" i="16"/>
  <c r="GO131" i="16"/>
  <c r="T133" i="16"/>
  <c r="GO135" i="16"/>
  <c r="T137" i="16"/>
  <c r="GO139" i="16"/>
  <c r="T141" i="16"/>
  <c r="GO143" i="16"/>
  <c r="T153" i="16"/>
  <c r="AE3" i="16"/>
  <c r="AC3" i="16"/>
  <c r="AE4" i="16"/>
  <c r="AC4" i="16"/>
  <c r="AE5" i="16"/>
  <c r="AC5" i="16"/>
  <c r="AE6" i="16"/>
  <c r="AC6" i="16"/>
  <c r="AE7" i="16"/>
  <c r="AC7" i="16"/>
  <c r="AE8" i="16"/>
  <c r="AC8" i="16"/>
  <c r="AE9" i="16"/>
  <c r="AC9" i="16"/>
  <c r="AE10" i="16"/>
  <c r="AC10" i="16"/>
  <c r="AE11" i="16"/>
  <c r="AC11" i="16"/>
  <c r="AE12" i="16"/>
  <c r="AC12" i="16"/>
  <c r="AE13" i="16"/>
  <c r="AC13" i="16"/>
  <c r="AE14" i="16"/>
  <c r="AC14" i="16"/>
  <c r="AE15" i="16"/>
  <c r="AC15" i="16"/>
  <c r="AE16" i="16"/>
  <c r="AC16" i="16"/>
  <c r="AE17" i="16"/>
  <c r="AC17" i="16"/>
  <c r="AE18" i="16"/>
  <c r="AC18" i="16"/>
  <c r="AE19" i="16"/>
  <c r="AC19" i="16"/>
  <c r="AE20" i="16"/>
  <c r="AC20" i="16"/>
  <c r="AE21" i="16"/>
  <c r="AC21" i="16"/>
  <c r="AE22" i="16"/>
  <c r="AC22" i="16"/>
  <c r="AE23" i="16"/>
  <c r="AC23" i="16"/>
  <c r="AE24" i="16"/>
  <c r="AC24" i="16"/>
  <c r="AE25" i="16"/>
  <c r="AC25" i="16"/>
  <c r="AE26" i="16"/>
  <c r="AC26" i="16"/>
  <c r="AE27" i="16"/>
  <c r="AC27" i="16"/>
  <c r="AE28" i="16"/>
  <c r="AC28" i="16"/>
  <c r="AE29" i="16"/>
  <c r="AC29" i="16"/>
  <c r="AE30" i="16"/>
  <c r="AC30" i="16"/>
  <c r="AE31" i="16"/>
  <c r="AC31" i="16"/>
  <c r="AE32" i="16"/>
  <c r="AC32" i="16"/>
  <c r="AE33" i="16"/>
  <c r="AC33" i="16"/>
  <c r="AE34" i="16"/>
  <c r="AC34" i="16"/>
  <c r="S36" i="16"/>
  <c r="AF37" i="16"/>
  <c r="AD37" i="16"/>
  <c r="AE39" i="16"/>
  <c r="AC39" i="16"/>
  <c r="S41" i="16"/>
  <c r="AF42" i="16"/>
  <c r="AD42" i="16"/>
  <c r="AF44" i="16"/>
  <c r="AD44" i="16"/>
  <c r="AE45" i="16"/>
  <c r="AC45" i="16"/>
  <c r="AF46" i="16"/>
  <c r="AD46" i="16"/>
  <c r="GQ49" i="16"/>
  <c r="AE51" i="16"/>
  <c r="AC51" i="16"/>
  <c r="GQ52" i="16"/>
  <c r="GQ54" i="16"/>
  <c r="AF55" i="16"/>
  <c r="AD55" i="16"/>
  <c r="GQ57" i="16"/>
  <c r="GQ59" i="16"/>
  <c r="GQ61" i="16"/>
  <c r="GQ63" i="16"/>
  <c r="GQ65" i="16"/>
  <c r="GQ67" i="16"/>
  <c r="GQ69" i="16"/>
  <c r="GQ71" i="16"/>
  <c r="GQ73" i="16"/>
  <c r="GQ75" i="16"/>
  <c r="GQ77" i="16"/>
  <c r="GQ79" i="16"/>
  <c r="GQ81" i="16"/>
  <c r="GQ83" i="16"/>
  <c r="GQ85" i="16"/>
  <c r="GQ87" i="16"/>
  <c r="GQ89" i="16"/>
  <c r="GQ91" i="16"/>
  <c r="GQ93" i="16"/>
  <c r="GQ95" i="16"/>
  <c r="GQ97" i="16"/>
  <c r="GQ99" i="16"/>
  <c r="GQ101" i="16"/>
  <c r="S104" i="16"/>
  <c r="AF105" i="16"/>
  <c r="AD105" i="16"/>
  <c r="AE107" i="16"/>
  <c r="AC107" i="16"/>
  <c r="AF109" i="16"/>
  <c r="AD109" i="16"/>
  <c r="AF110" i="16"/>
  <c r="AD110" i="16"/>
  <c r="AF111" i="16"/>
  <c r="AD111" i="16"/>
  <c r="AF112" i="16"/>
  <c r="AD112" i="16"/>
  <c r="AF113" i="16"/>
  <c r="AD113" i="16"/>
  <c r="AF114" i="16"/>
  <c r="AD114" i="16"/>
  <c r="AF115" i="16"/>
  <c r="AD115" i="16"/>
  <c r="AF116" i="16"/>
  <c r="AD116" i="16"/>
  <c r="AF117" i="16"/>
  <c r="AD117" i="16"/>
  <c r="AF118" i="16"/>
  <c r="AD118" i="16"/>
  <c r="AF119" i="16"/>
  <c r="AD119" i="16"/>
  <c r="AF120" i="16"/>
  <c r="AD120" i="16"/>
  <c r="AF121" i="16"/>
  <c r="AD121" i="16"/>
  <c r="AF122" i="16"/>
  <c r="AD122" i="16"/>
  <c r="AF123" i="16"/>
  <c r="AD123" i="16"/>
  <c r="AF124" i="16"/>
  <c r="AD124" i="16"/>
  <c r="AF125" i="16"/>
  <c r="AD125" i="16"/>
  <c r="AD126" i="16"/>
  <c r="AF126" i="16"/>
  <c r="AF127" i="16"/>
  <c r="AD127" i="16"/>
  <c r="T128" i="16"/>
  <c r="GO130" i="16"/>
  <c r="T132" i="16"/>
  <c r="GO134" i="16"/>
  <c r="T136" i="16"/>
  <c r="GO138" i="16"/>
  <c r="T140" i="16"/>
  <c r="GO142" i="16"/>
  <c r="T144" i="16"/>
  <c r="GO146" i="16"/>
  <c r="T148" i="16"/>
  <c r="GO150" i="16"/>
  <c r="T152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W179" i="16"/>
  <c r="AE181" i="16"/>
  <c r="AC181" i="16"/>
  <c r="AF182" i="16"/>
  <c r="AD182" i="16"/>
  <c r="AF183" i="16"/>
  <c r="AD183" i="16"/>
  <c r="S184" i="16"/>
  <c r="AF184" i="16"/>
  <c r="AD184" i="16"/>
  <c r="AE185" i="16"/>
  <c r="AC185" i="16"/>
  <c r="AF186" i="16"/>
  <c r="AD186" i="16"/>
  <c r="AF187" i="16"/>
  <c r="AD187" i="16"/>
  <c r="AF188" i="16"/>
  <c r="AD188" i="16"/>
  <c r="AF189" i="16"/>
  <c r="AD189" i="16"/>
  <c r="AE191" i="16"/>
  <c r="AC191" i="16"/>
  <c r="AF192" i="16"/>
  <c r="AD192" i="16"/>
  <c r="AF195" i="16"/>
  <c r="AD195" i="16"/>
  <c r="AE199" i="16"/>
  <c r="AC199" i="16"/>
  <c r="GQ200" i="16"/>
  <c r="AF203" i="16"/>
  <c r="AD203" i="16"/>
  <c r="AE207" i="16"/>
  <c r="AC207" i="16"/>
  <c r="GQ208" i="16"/>
  <c r="AF211" i="16"/>
  <c r="AD211" i="16"/>
  <c r="AE215" i="16"/>
  <c r="AC215" i="16"/>
  <c r="GQ216" i="16"/>
  <c r="AF219" i="16"/>
  <c r="AD219" i="16"/>
  <c r="AE223" i="16"/>
  <c r="AC223" i="16"/>
  <c r="GQ224" i="16"/>
  <c r="AF227" i="16"/>
  <c r="AD227" i="16"/>
  <c r="AE231" i="16"/>
  <c r="AC231" i="16"/>
  <c r="GQ232" i="16"/>
  <c r="AF235" i="16"/>
  <c r="AD235" i="16"/>
  <c r="AE236" i="16"/>
  <c r="AC236" i="16"/>
  <c r="AE237" i="16"/>
  <c r="AC237" i="16"/>
  <c r="S238" i="16"/>
  <c r="AE239" i="16"/>
  <c r="AC239" i="16"/>
  <c r="GQ240" i="16"/>
  <c r="AE242" i="16"/>
  <c r="AC242" i="16"/>
  <c r="AF243" i="16"/>
  <c r="AD243" i="16"/>
  <c r="AE244" i="16"/>
  <c r="AC244" i="16"/>
  <c r="AE245" i="16"/>
  <c r="AC245" i="16"/>
  <c r="AF246" i="16"/>
  <c r="AD246" i="16"/>
  <c r="AE247" i="16"/>
  <c r="AC247" i="16"/>
  <c r="AF248" i="16"/>
  <c r="AD248" i="16"/>
  <c r="AF250" i="16"/>
  <c r="AD250" i="16"/>
  <c r="AE251" i="16"/>
  <c r="AC251" i="16"/>
  <c r="S253" i="16"/>
  <c r="AF253" i="16"/>
  <c r="AD253" i="16"/>
  <c r="AE255" i="16"/>
  <c r="AC255" i="16"/>
  <c r="S257" i="16"/>
  <c r="AF257" i="16"/>
  <c r="AD257" i="16"/>
  <c r="AE259" i="16"/>
  <c r="AC259" i="16"/>
  <c r="S261" i="16"/>
  <c r="AF261" i="16"/>
  <c r="AD261" i="16"/>
  <c r="AE263" i="16"/>
  <c r="AC263" i="16"/>
  <c r="S265" i="16"/>
  <c r="AF265" i="16"/>
  <c r="AD265" i="16"/>
  <c r="AE267" i="16"/>
  <c r="AC267" i="16"/>
  <c r="S269" i="16"/>
  <c r="AF269" i="16"/>
  <c r="AD269" i="16"/>
  <c r="AE271" i="16"/>
  <c r="AC271" i="16"/>
  <c r="S273" i="16"/>
  <c r="AF273" i="16"/>
  <c r="AD273" i="16"/>
  <c r="AE275" i="16"/>
  <c r="AC275" i="16"/>
  <c r="S277" i="16"/>
  <c r="AF277" i="16"/>
  <c r="AD277" i="16"/>
  <c r="AE279" i="16"/>
  <c r="AC279" i="16"/>
  <c r="S281" i="16"/>
  <c r="AF281" i="16"/>
  <c r="AD281" i="16"/>
  <c r="AE283" i="16"/>
  <c r="AC283" i="16"/>
  <c r="S285" i="16"/>
  <c r="AF285" i="16"/>
  <c r="AD285" i="16"/>
  <c r="AE287" i="16"/>
  <c r="AC287" i="16"/>
  <c r="S289" i="16"/>
  <c r="AF289" i="16"/>
  <c r="AD289" i="16"/>
  <c r="AE291" i="16"/>
  <c r="AC291" i="16"/>
  <c r="S293" i="16"/>
  <c r="AF293" i="16"/>
  <c r="AD293" i="16"/>
  <c r="AE295" i="16"/>
  <c r="AC295" i="16"/>
  <c r="S297" i="16"/>
  <c r="AF297" i="16"/>
  <c r="AD297" i="16"/>
  <c r="AE299" i="16"/>
  <c r="AC299" i="16"/>
  <c r="S301" i="16"/>
  <c r="AF301" i="16"/>
  <c r="AD301" i="16"/>
  <c r="AE303" i="16"/>
  <c r="AC303" i="16"/>
  <c r="V305" i="16"/>
  <c r="AF305" i="16"/>
  <c r="AD305" i="16"/>
  <c r="V309" i="16"/>
  <c r="AF309" i="16"/>
  <c r="AD309" i="16"/>
  <c r="V311" i="16"/>
  <c r="AF311" i="16"/>
  <c r="AD311" i="16"/>
  <c r="AE344" i="16"/>
  <c r="AC344" i="16"/>
  <c r="V346" i="16"/>
  <c r="AF346" i="16"/>
  <c r="AD346" i="16"/>
  <c r="AE347" i="16"/>
  <c r="AC347" i="16"/>
  <c r="V348" i="16"/>
  <c r="AF348" i="16"/>
  <c r="AD348" i="16"/>
  <c r="AE349" i="16"/>
  <c r="AC349" i="16"/>
  <c r="V350" i="16"/>
  <c r="AF350" i="16"/>
  <c r="AD350" i="16"/>
  <c r="AF352" i="16"/>
  <c r="AD352" i="16"/>
  <c r="AE353" i="16"/>
  <c r="AC353" i="16"/>
  <c r="AF354" i="16"/>
  <c r="AD354" i="16"/>
  <c r="AF357" i="16"/>
  <c r="AD357" i="16"/>
  <c r="AE358" i="16"/>
  <c r="AC358" i="16"/>
  <c r="S361" i="16"/>
  <c r="AF361" i="16"/>
  <c r="AD361" i="16"/>
  <c r="AE363" i="16"/>
  <c r="AC363" i="16"/>
  <c r="S365" i="16"/>
  <c r="AF365" i="16"/>
  <c r="AD365" i="16"/>
  <c r="AE367" i="16"/>
  <c r="AC367" i="16"/>
  <c r="AF369" i="16"/>
  <c r="AD369" i="16"/>
  <c r="S372" i="16"/>
  <c r="AE374" i="16"/>
  <c r="AC374" i="16"/>
  <c r="AF376" i="16"/>
  <c r="AD376" i="16"/>
  <c r="AE378" i="16"/>
  <c r="AC378" i="16"/>
  <c r="AF380" i="16"/>
  <c r="AD380" i="16"/>
  <c r="AE382" i="16"/>
  <c r="AC382" i="16"/>
  <c r="AF384" i="16"/>
  <c r="AD384" i="16"/>
  <c r="AE386" i="16"/>
  <c r="AC386" i="16"/>
  <c r="AF388" i="16"/>
  <c r="AD388" i="16"/>
  <c r="AE390" i="16"/>
  <c r="AC390" i="16"/>
  <c r="AC393" i="16"/>
  <c r="AE393" i="16"/>
  <c r="AE395" i="16"/>
  <c r="AC395" i="16"/>
  <c r="AF396" i="16"/>
  <c r="AD396" i="16"/>
  <c r="AE398" i="16"/>
  <c r="AC398" i="16"/>
  <c r="AF400" i="16"/>
  <c r="AD400" i="16"/>
  <c r="AE402" i="16"/>
  <c r="AC402" i="16"/>
  <c r="AF404" i="16"/>
  <c r="AD404" i="16"/>
  <c r="AE406" i="16"/>
  <c r="AC406" i="16"/>
  <c r="AF408" i="16"/>
  <c r="AD408" i="16"/>
  <c r="AE410" i="16"/>
  <c r="AC410" i="16"/>
  <c r="AF411" i="16"/>
  <c r="AD411" i="16"/>
  <c r="AE412" i="16"/>
  <c r="AC412" i="16"/>
  <c r="AF413" i="16"/>
  <c r="AD413" i="16"/>
  <c r="AE414" i="16"/>
  <c r="AC414" i="16"/>
  <c r="AF415" i="16"/>
  <c r="AD415" i="16"/>
  <c r="AE416" i="16"/>
  <c r="AC416" i="16"/>
  <c r="AF417" i="16"/>
  <c r="AD417" i="16"/>
  <c r="AE418" i="16"/>
  <c r="AC418" i="16"/>
  <c r="AF419" i="16"/>
  <c r="AD419" i="16"/>
  <c r="AE421" i="16"/>
  <c r="AC421" i="16"/>
  <c r="V422" i="16"/>
  <c r="AF422" i="16"/>
  <c r="AD422" i="16"/>
  <c r="AE426" i="16"/>
  <c r="AC426" i="16"/>
  <c r="AE428" i="16"/>
  <c r="AC428" i="16"/>
  <c r="AE429" i="16"/>
  <c r="AC429" i="16"/>
  <c r="AE430" i="16"/>
  <c r="AC430" i="16"/>
  <c r="AE431" i="16"/>
  <c r="AC431" i="16"/>
  <c r="AE432" i="16"/>
  <c r="AC432" i="16"/>
  <c r="AE433" i="16"/>
  <c r="AC433" i="16"/>
  <c r="AE434" i="16"/>
  <c r="AC434" i="16"/>
  <c r="AE435" i="16"/>
  <c r="AC435" i="16"/>
  <c r="S436" i="16"/>
  <c r="AE436" i="16"/>
  <c r="AC436" i="16"/>
  <c r="S437" i="16"/>
  <c r="AE437" i="16"/>
  <c r="AC437" i="16"/>
  <c r="S438" i="16"/>
  <c r="GO438" i="16"/>
  <c r="AE128" i="16"/>
  <c r="AC128" i="16"/>
  <c r="AE129" i="16"/>
  <c r="AC129" i="16"/>
  <c r="AE130" i="16"/>
  <c r="AC130" i="16"/>
  <c r="AE131" i="16"/>
  <c r="AC131" i="16"/>
  <c r="AE132" i="16"/>
  <c r="AC132" i="16"/>
  <c r="AE133" i="16"/>
  <c r="AC133" i="16"/>
  <c r="AE134" i="16"/>
  <c r="AC134" i="16"/>
  <c r="AE135" i="16"/>
  <c r="AC135" i="16"/>
  <c r="AE136" i="16"/>
  <c r="AC136" i="16"/>
  <c r="AE137" i="16"/>
  <c r="AC137" i="16"/>
  <c r="AE138" i="16"/>
  <c r="AC138" i="16"/>
  <c r="AE139" i="16"/>
  <c r="AC139" i="16"/>
  <c r="AE140" i="16"/>
  <c r="AC140" i="16"/>
  <c r="AE141" i="16"/>
  <c r="AC141" i="16"/>
  <c r="AE142" i="16"/>
  <c r="AC142" i="16"/>
  <c r="AE143" i="16"/>
  <c r="AC143" i="16"/>
  <c r="AE144" i="16"/>
  <c r="AC144" i="16"/>
  <c r="AE145" i="16"/>
  <c r="AC145" i="16"/>
  <c r="AE146" i="16"/>
  <c r="AC146" i="16"/>
  <c r="AE147" i="16"/>
  <c r="AC147" i="16"/>
  <c r="AE148" i="16"/>
  <c r="AC148" i="16"/>
  <c r="AE149" i="16"/>
  <c r="AC149" i="16"/>
  <c r="AE150" i="16"/>
  <c r="AC150" i="16"/>
  <c r="AE151" i="16"/>
  <c r="AC151" i="16"/>
  <c r="AE152" i="16"/>
  <c r="AC152" i="16"/>
  <c r="AE153" i="16"/>
  <c r="AC153" i="16"/>
  <c r="AE154" i="16"/>
  <c r="AC154" i="16"/>
  <c r="AE155" i="16"/>
  <c r="AC155" i="16"/>
  <c r="AE156" i="16"/>
  <c r="AC156" i="16"/>
  <c r="AE157" i="16"/>
  <c r="AC157" i="16"/>
  <c r="AE158" i="16"/>
  <c r="AC158" i="16"/>
  <c r="AE159" i="16"/>
  <c r="AC159" i="16"/>
  <c r="AE160" i="16"/>
  <c r="AC160" i="16"/>
  <c r="AE161" i="16"/>
  <c r="AC161" i="16"/>
  <c r="AE162" i="16"/>
  <c r="AC162" i="16"/>
  <c r="AE163" i="16"/>
  <c r="AC163" i="16"/>
  <c r="AE164" i="16"/>
  <c r="AC164" i="16"/>
  <c r="AE165" i="16"/>
  <c r="AC165" i="16"/>
  <c r="AE166" i="16"/>
  <c r="AC166" i="16"/>
  <c r="AE167" i="16"/>
  <c r="AC167" i="16"/>
  <c r="AE168" i="16"/>
  <c r="AC168" i="16"/>
  <c r="AE169" i="16"/>
  <c r="AC169" i="16"/>
  <c r="AC170" i="16"/>
  <c r="AE170" i="16"/>
  <c r="AE171" i="16"/>
  <c r="AC171" i="16"/>
  <c r="AC172" i="16"/>
  <c r="AE172" i="16"/>
  <c r="AE173" i="16"/>
  <c r="AC173" i="16"/>
  <c r="AE174" i="16"/>
  <c r="AC174" i="16"/>
  <c r="AE175" i="16"/>
  <c r="AC175" i="16"/>
  <c r="AE176" i="16"/>
  <c r="AC176" i="16"/>
  <c r="AE177" i="16"/>
  <c r="AC177" i="16"/>
  <c r="AE178" i="16"/>
  <c r="AC178" i="16"/>
  <c r="AE179" i="16"/>
  <c r="AC179" i="16"/>
  <c r="AE180" i="16"/>
  <c r="AC180" i="16"/>
  <c r="GQ181" i="16"/>
  <c r="W183" i="16"/>
  <c r="U184" i="16"/>
  <c r="GQ185" i="16"/>
  <c r="W187" i="16"/>
  <c r="U188" i="16"/>
  <c r="U189" i="16"/>
  <c r="AE190" i="16"/>
  <c r="AC190" i="16"/>
  <c r="GQ191" i="16"/>
  <c r="AC193" i="16"/>
  <c r="AE193" i="16"/>
  <c r="AF194" i="16"/>
  <c r="AD194" i="16"/>
  <c r="AE196" i="16"/>
  <c r="AC196" i="16"/>
  <c r="AF197" i="16"/>
  <c r="AD197" i="16"/>
  <c r="AC198" i="16"/>
  <c r="AE198" i="16"/>
  <c r="GQ199" i="16"/>
  <c r="AF200" i="16"/>
  <c r="AD200" i="16"/>
  <c r="AE201" i="16"/>
  <c r="AC201" i="16"/>
  <c r="AF202" i="16"/>
  <c r="AD202" i="16"/>
  <c r="AE204" i="16"/>
  <c r="AC204" i="16"/>
  <c r="AF205" i="16"/>
  <c r="AD205" i="16"/>
  <c r="AE206" i="16"/>
  <c r="AC206" i="16"/>
  <c r="GQ207" i="16"/>
  <c r="AF208" i="16"/>
  <c r="AD208" i="16"/>
  <c r="AE209" i="16"/>
  <c r="AC209" i="16"/>
  <c r="AF210" i="16"/>
  <c r="AD210" i="16"/>
  <c r="AE212" i="16"/>
  <c r="AC212" i="16"/>
  <c r="AF213" i="16"/>
  <c r="AD213" i="16"/>
  <c r="AC214" i="16"/>
  <c r="AE214" i="16"/>
  <c r="GQ215" i="16"/>
  <c r="AF216" i="16"/>
  <c r="AD216" i="16"/>
  <c r="AE217" i="16"/>
  <c r="AC217" i="16"/>
  <c r="AF218" i="16"/>
  <c r="AD218" i="16"/>
  <c r="AE220" i="16"/>
  <c r="AC220" i="16"/>
  <c r="AF221" i="16"/>
  <c r="AD221" i="16"/>
  <c r="AE222" i="16"/>
  <c r="AC222" i="16"/>
  <c r="GQ223" i="16"/>
  <c r="AF224" i="16"/>
  <c r="AD224" i="16"/>
  <c r="AE225" i="16"/>
  <c r="AC225" i="16"/>
  <c r="AF226" i="16"/>
  <c r="AD226" i="16"/>
  <c r="AE228" i="16"/>
  <c r="AC228" i="16"/>
  <c r="AF229" i="16"/>
  <c r="AD229" i="16"/>
  <c r="AE230" i="16"/>
  <c r="AC230" i="16"/>
  <c r="AF232" i="16"/>
  <c r="AD232" i="16"/>
  <c r="AC233" i="16"/>
  <c r="AE233" i="16"/>
  <c r="AF234" i="16"/>
  <c r="AD234" i="16"/>
  <c r="AE238" i="16"/>
  <c r="AC238" i="16"/>
  <c r="GQ239" i="16"/>
  <c r="AF240" i="16"/>
  <c r="AD240" i="16"/>
  <c r="AF241" i="16"/>
  <c r="AD241" i="16"/>
  <c r="GQ244" i="16"/>
  <c r="S248" i="16"/>
  <c r="AC249" i="16"/>
  <c r="AE249" i="16"/>
  <c r="S252" i="16"/>
  <c r="AF252" i="16"/>
  <c r="AD252" i="16"/>
  <c r="W253" i="16"/>
  <c r="AE254" i="16"/>
  <c r="AC254" i="16"/>
  <c r="S256" i="16"/>
  <c r="AF256" i="16"/>
  <c r="AD256" i="16"/>
  <c r="W257" i="16"/>
  <c r="AE258" i="16"/>
  <c r="AC258" i="16"/>
  <c r="S260" i="16"/>
  <c r="AF260" i="16"/>
  <c r="AD260" i="16"/>
  <c r="W261" i="16"/>
  <c r="AE262" i="16"/>
  <c r="AC262" i="16"/>
  <c r="S264" i="16"/>
  <c r="AF264" i="16"/>
  <c r="AD264" i="16"/>
  <c r="W265" i="16"/>
  <c r="AE266" i="16"/>
  <c r="AC266" i="16"/>
  <c r="S268" i="16"/>
  <c r="AF268" i="16"/>
  <c r="AD268" i="16"/>
  <c r="W269" i="16"/>
  <c r="AE270" i="16"/>
  <c r="AC270" i="16"/>
  <c r="AF272" i="16"/>
  <c r="AD272" i="16"/>
  <c r="W273" i="16"/>
  <c r="AE274" i="16"/>
  <c r="AC274" i="16"/>
  <c r="AF276" i="16"/>
  <c r="AD276" i="16"/>
  <c r="W277" i="16"/>
  <c r="AE278" i="16"/>
  <c r="AC278" i="16"/>
  <c r="AF280" i="16"/>
  <c r="AD280" i="16"/>
  <c r="W281" i="16"/>
  <c r="AE282" i="16"/>
  <c r="AC282" i="16"/>
  <c r="AF284" i="16"/>
  <c r="AD284" i="16"/>
  <c r="W285" i="16"/>
  <c r="AE286" i="16"/>
  <c r="AC286" i="16"/>
  <c r="AF288" i="16"/>
  <c r="AD288" i="16"/>
  <c r="W289" i="16"/>
  <c r="AE290" i="16"/>
  <c r="AC290" i="16"/>
  <c r="AF292" i="16"/>
  <c r="AD292" i="16"/>
  <c r="W293" i="16"/>
  <c r="AE294" i="16"/>
  <c r="AC294" i="16"/>
  <c r="AF296" i="16"/>
  <c r="AD296" i="16"/>
  <c r="W297" i="16"/>
  <c r="AE298" i="16"/>
  <c r="AC298" i="16"/>
  <c r="AF300" i="16"/>
  <c r="AD300" i="16"/>
  <c r="W301" i="16"/>
  <c r="AE302" i="16"/>
  <c r="AC302" i="16"/>
  <c r="AE304" i="16"/>
  <c r="AC304" i="16"/>
  <c r="W305" i="16"/>
  <c r="V306" i="16"/>
  <c r="AF306" i="16"/>
  <c r="AD306" i="16"/>
  <c r="V307" i="16"/>
  <c r="AF307" i="16"/>
  <c r="AD307" i="16"/>
  <c r="AE308" i="16"/>
  <c r="AC308" i="16"/>
  <c r="GO308" i="16"/>
  <c r="W309" i="16"/>
  <c r="V310" i="16"/>
  <c r="AF310" i="16"/>
  <c r="AD310" i="16"/>
  <c r="W311" i="16"/>
  <c r="GO311" i="16"/>
  <c r="V312" i="16"/>
  <c r="AF312" i="16"/>
  <c r="AD312" i="16"/>
  <c r="AC313" i="16"/>
  <c r="AE313" i="16"/>
  <c r="AE314" i="16"/>
  <c r="AC314" i="16"/>
  <c r="AE315" i="16"/>
  <c r="AC315" i="16"/>
  <c r="AE316" i="16"/>
  <c r="AC316" i="16"/>
  <c r="AE317" i="16"/>
  <c r="AC317" i="16"/>
  <c r="AE318" i="16"/>
  <c r="AC318" i="16"/>
  <c r="AE319" i="16"/>
  <c r="AC319" i="16"/>
  <c r="AE320" i="16"/>
  <c r="AC320" i="16"/>
  <c r="AE321" i="16"/>
  <c r="AC321" i="16"/>
  <c r="AE322" i="16"/>
  <c r="AC322" i="16"/>
  <c r="AE323" i="16"/>
  <c r="AC323" i="16"/>
  <c r="AE324" i="16"/>
  <c r="AC324" i="16"/>
  <c r="AE325" i="16"/>
  <c r="AC325" i="16"/>
  <c r="AE326" i="16"/>
  <c r="AC326" i="16"/>
  <c r="AE327" i="16"/>
  <c r="AC327" i="16"/>
  <c r="AE328" i="16"/>
  <c r="AC328" i="16"/>
  <c r="AC329" i="16"/>
  <c r="AE329" i="16"/>
  <c r="AE330" i="16"/>
  <c r="AC330" i="16"/>
  <c r="AE331" i="16"/>
  <c r="AC331" i="16"/>
  <c r="AE332" i="16"/>
  <c r="AC332" i="16"/>
  <c r="AE333" i="16"/>
  <c r="AC333" i="16"/>
  <c r="AE334" i="16"/>
  <c r="AC334" i="16"/>
  <c r="S335" i="16"/>
  <c r="AE335" i="16"/>
  <c r="AC335" i="16"/>
  <c r="S336" i="16"/>
  <c r="AE336" i="16"/>
  <c r="AC336" i="16"/>
  <c r="S337" i="16"/>
  <c r="AE337" i="16"/>
  <c r="AC337" i="16"/>
  <c r="S338" i="16"/>
  <c r="AE338" i="16"/>
  <c r="AC338" i="16"/>
  <c r="S339" i="16"/>
  <c r="AE339" i="16"/>
  <c r="AC339" i="16"/>
  <c r="S340" i="16"/>
  <c r="AE340" i="16"/>
  <c r="AC340" i="16"/>
  <c r="S341" i="16"/>
  <c r="AE341" i="16"/>
  <c r="AC341" i="16"/>
  <c r="S342" i="16"/>
  <c r="AE342" i="16"/>
  <c r="AC342" i="16"/>
  <c r="S343" i="16"/>
  <c r="AE343" i="16"/>
  <c r="AC343" i="16"/>
  <c r="T344" i="16"/>
  <c r="V345" i="16"/>
  <c r="AF345" i="16"/>
  <c r="AD345" i="16"/>
  <c r="GO345" i="16"/>
  <c r="W346" i="16"/>
  <c r="T347" i="16"/>
  <c r="GO347" i="16"/>
  <c r="W348" i="16"/>
  <c r="T349" i="16"/>
  <c r="GO349" i="16"/>
  <c r="W350" i="16"/>
  <c r="T351" i="16"/>
  <c r="AF351" i="16"/>
  <c r="AD351" i="16"/>
  <c r="W352" i="16"/>
  <c r="U354" i="16"/>
  <c r="AF355" i="16"/>
  <c r="AD355" i="16"/>
  <c r="AE356" i="16"/>
  <c r="AC356" i="16"/>
  <c r="AE359" i="16"/>
  <c r="AC359" i="16"/>
  <c r="AF360" i="16"/>
  <c r="AD360" i="16"/>
  <c r="W361" i="16"/>
  <c r="AE362" i="16"/>
  <c r="AC362" i="16"/>
  <c r="S364" i="16"/>
  <c r="AF364" i="16"/>
  <c r="AD364" i="16"/>
  <c r="W365" i="16"/>
  <c r="AE366" i="16"/>
  <c r="AC366" i="16"/>
  <c r="S368" i="16"/>
  <c r="AF368" i="16"/>
  <c r="AD368" i="16"/>
  <c r="W369" i="16"/>
  <c r="AE370" i="16"/>
  <c r="AC370" i="16"/>
  <c r="AF371" i="16"/>
  <c r="AD371" i="16"/>
  <c r="AE372" i="16"/>
  <c r="AC372" i="16"/>
  <c r="AF373" i="16"/>
  <c r="AD373" i="16"/>
  <c r="AE375" i="16"/>
  <c r="AC375" i="16"/>
  <c r="AF377" i="16"/>
  <c r="AD377" i="16"/>
  <c r="AE379" i="16"/>
  <c r="AC379" i="16"/>
  <c r="AF381" i="16"/>
  <c r="AD381" i="16"/>
  <c r="AE383" i="16"/>
  <c r="AC383" i="16"/>
  <c r="AF385" i="16"/>
  <c r="AD385" i="16"/>
  <c r="AE387" i="16"/>
  <c r="AC387" i="16"/>
  <c r="AF389" i="16"/>
  <c r="AD389" i="16"/>
  <c r="AE391" i="16"/>
  <c r="AC391" i="16"/>
  <c r="AF392" i="16"/>
  <c r="AD392" i="16"/>
  <c r="AF394" i="16"/>
  <c r="AD394" i="16"/>
  <c r="AF397" i="16"/>
  <c r="AD397" i="16"/>
  <c r="AE399" i="16"/>
  <c r="AC399" i="16"/>
  <c r="AF401" i="16"/>
  <c r="AD401" i="16"/>
  <c r="AE403" i="16"/>
  <c r="AC403" i="16"/>
  <c r="AF405" i="16"/>
  <c r="AD405" i="16"/>
  <c r="AE407" i="16"/>
  <c r="AC407" i="16"/>
  <c r="AF409" i="16"/>
  <c r="AD409" i="16"/>
  <c r="GQ410" i="16"/>
  <c r="GQ412" i="16"/>
  <c r="GQ414" i="16"/>
  <c r="GQ416" i="16"/>
  <c r="GQ418" i="16"/>
  <c r="V420" i="16"/>
  <c r="AF420" i="16"/>
  <c r="AD420" i="16"/>
  <c r="T421" i="16"/>
  <c r="GO421" i="16"/>
  <c r="W422" i="16"/>
  <c r="V423" i="16"/>
  <c r="AF423" i="16"/>
  <c r="AD423" i="16"/>
  <c r="AE424" i="16"/>
  <c r="AC424" i="16"/>
  <c r="AC425" i="16"/>
  <c r="AE425" i="16"/>
  <c r="T426" i="16"/>
  <c r="AE427" i="16"/>
  <c r="AC427" i="16"/>
  <c r="T428" i="16"/>
  <c r="T429" i="16"/>
  <c r="T430" i="16"/>
  <c r="T431" i="16"/>
  <c r="T432" i="16"/>
  <c r="T433" i="16"/>
  <c r="T434" i="16"/>
  <c r="T435" i="16"/>
  <c r="T436" i="16"/>
  <c r="T437" i="16"/>
  <c r="AF439" i="16"/>
  <c r="AD439" i="16"/>
  <c r="GO155" i="16"/>
  <c r="GO156" i="16"/>
  <c r="GO157" i="16"/>
  <c r="GO158" i="16"/>
  <c r="GO159" i="16"/>
  <c r="GO160" i="16"/>
  <c r="GO161" i="16"/>
  <c r="GO162" i="16"/>
  <c r="GO163" i="16"/>
  <c r="GO164" i="16"/>
  <c r="GO165" i="16"/>
  <c r="GO166" i="16"/>
  <c r="GO167" i="16"/>
  <c r="GO168" i="16"/>
  <c r="GO169" i="16"/>
  <c r="GO170" i="16"/>
  <c r="GO171" i="16"/>
  <c r="GO172" i="16"/>
  <c r="GO173" i="16"/>
  <c r="GO174" i="16"/>
  <c r="GO175" i="16"/>
  <c r="GO176" i="16"/>
  <c r="GO177" i="16"/>
  <c r="AF181" i="16"/>
  <c r="AD181" i="16"/>
  <c r="AC182" i="16"/>
  <c r="AE182" i="16"/>
  <c r="AE183" i="16"/>
  <c r="AC183" i="16"/>
  <c r="AE184" i="16"/>
  <c r="AC184" i="16"/>
  <c r="AF185" i="16"/>
  <c r="AD185" i="16"/>
  <c r="AE186" i="16"/>
  <c r="AC186" i="16"/>
  <c r="AE187" i="16"/>
  <c r="AC187" i="16"/>
  <c r="AE188" i="16"/>
  <c r="AC188" i="16"/>
  <c r="AE189" i="16"/>
  <c r="AC189" i="16"/>
  <c r="U191" i="16"/>
  <c r="AF191" i="16"/>
  <c r="AD191" i="16"/>
  <c r="AE192" i="16"/>
  <c r="AC192" i="16"/>
  <c r="GQ193" i="16"/>
  <c r="AE195" i="16"/>
  <c r="AC195" i="16"/>
  <c r="GQ196" i="16"/>
  <c r="AF199" i="16"/>
  <c r="AD199" i="16"/>
  <c r="AE203" i="16"/>
  <c r="AC203" i="16"/>
  <c r="GQ204" i="16"/>
  <c r="AF207" i="16"/>
  <c r="AD207" i="16"/>
  <c r="AE211" i="16"/>
  <c r="AC211" i="16"/>
  <c r="GQ212" i="16"/>
  <c r="AF215" i="16"/>
  <c r="AD215" i="16"/>
  <c r="AE219" i="16"/>
  <c r="AC219" i="16"/>
  <c r="GQ220" i="16"/>
  <c r="AF223" i="16"/>
  <c r="AD223" i="16"/>
  <c r="AE227" i="16"/>
  <c r="AC227" i="16"/>
  <c r="AF231" i="16"/>
  <c r="AD231" i="16"/>
  <c r="AE235" i="16"/>
  <c r="AC235" i="16"/>
  <c r="AF236" i="16"/>
  <c r="AD236" i="16"/>
  <c r="AF237" i="16"/>
  <c r="AD237" i="16"/>
  <c r="AF239" i="16"/>
  <c r="AD239" i="16"/>
  <c r="AF242" i="16"/>
  <c r="AD242" i="16"/>
  <c r="AE243" i="16"/>
  <c r="AC243" i="16"/>
  <c r="AF244" i="16"/>
  <c r="AD244" i="16"/>
  <c r="AF245" i="16"/>
  <c r="AD245" i="16"/>
  <c r="AE246" i="16"/>
  <c r="AC246" i="16"/>
  <c r="AF247" i="16"/>
  <c r="AD247" i="16"/>
  <c r="AE248" i="16"/>
  <c r="AC248" i="16"/>
  <c r="AE250" i="16"/>
  <c r="AC250" i="16"/>
  <c r="AF251" i="16"/>
  <c r="AD251" i="16"/>
  <c r="AE253" i="16"/>
  <c r="AC253" i="16"/>
  <c r="AF255" i="16"/>
  <c r="AD255" i="16"/>
  <c r="AE257" i="16"/>
  <c r="AC257" i="16"/>
  <c r="AF259" i="16"/>
  <c r="AD259" i="16"/>
  <c r="AE261" i="16"/>
  <c r="AC261" i="16"/>
  <c r="AF263" i="16"/>
  <c r="AD263" i="16"/>
  <c r="AC265" i="16"/>
  <c r="AE265" i="16"/>
  <c r="AF267" i="16"/>
  <c r="AD267" i="16"/>
  <c r="AE269" i="16"/>
  <c r="AC269" i="16"/>
  <c r="AF271" i="16"/>
  <c r="AD271" i="16"/>
  <c r="AE273" i="16"/>
  <c r="AC273" i="16"/>
  <c r="AF275" i="16"/>
  <c r="AD275" i="16"/>
  <c r="AE277" i="16"/>
  <c r="AC277" i="16"/>
  <c r="AF279" i="16"/>
  <c r="AD279" i="16"/>
  <c r="AC281" i="16"/>
  <c r="AE281" i="16"/>
  <c r="AF283" i="16"/>
  <c r="AD283" i="16"/>
  <c r="AE285" i="16"/>
  <c r="AC285" i="16"/>
  <c r="AF287" i="16"/>
  <c r="AD287" i="16"/>
  <c r="AE289" i="16"/>
  <c r="AC289" i="16"/>
  <c r="AF291" i="16"/>
  <c r="AD291" i="16"/>
  <c r="AE293" i="16"/>
  <c r="AC293" i="16"/>
  <c r="AF295" i="16"/>
  <c r="AD295" i="16"/>
  <c r="AC297" i="16"/>
  <c r="AE297" i="16"/>
  <c r="AF299" i="16"/>
  <c r="AD299" i="16"/>
  <c r="AE301" i="16"/>
  <c r="AC301" i="16"/>
  <c r="AF303" i="16"/>
  <c r="AD303" i="16"/>
  <c r="AE305" i="16"/>
  <c r="AC305" i="16"/>
  <c r="AE309" i="16"/>
  <c r="AC309" i="16"/>
  <c r="GO309" i="16"/>
  <c r="AE311" i="16"/>
  <c r="AC311" i="16"/>
  <c r="V344" i="16"/>
  <c r="AF344" i="16"/>
  <c r="AD344" i="16"/>
  <c r="GO344" i="16"/>
  <c r="S346" i="16"/>
  <c r="AE346" i="16"/>
  <c r="AC346" i="16"/>
  <c r="V347" i="16"/>
  <c r="AF347" i="16"/>
  <c r="AD347" i="16"/>
  <c r="S348" i="16"/>
  <c r="AE348" i="16"/>
  <c r="AC348" i="16"/>
  <c r="V349" i="16"/>
  <c r="AF349" i="16"/>
  <c r="AD349" i="16"/>
  <c r="S350" i="16"/>
  <c r="AE350" i="16"/>
  <c r="AC350" i="16"/>
  <c r="V351" i="16"/>
  <c r="AE352" i="16"/>
  <c r="AC352" i="16"/>
  <c r="AF353" i="16"/>
  <c r="AD353" i="16"/>
  <c r="AE354" i="16"/>
  <c r="AC354" i="16"/>
  <c r="AE357" i="16"/>
  <c r="AC357" i="16"/>
  <c r="AF358" i="16"/>
  <c r="AD358" i="16"/>
  <c r="AC361" i="16"/>
  <c r="AE361" i="16"/>
  <c r="AF363" i="16"/>
  <c r="AD363" i="16"/>
  <c r="AE365" i="16"/>
  <c r="AC365" i="16"/>
  <c r="S367" i="16"/>
  <c r="AF367" i="16"/>
  <c r="AD367" i="16"/>
  <c r="AE369" i="16"/>
  <c r="AC369" i="16"/>
  <c r="S371" i="16"/>
  <c r="S373" i="16"/>
  <c r="AF374" i="16"/>
  <c r="AD374" i="16"/>
  <c r="AE376" i="16"/>
  <c r="AC376" i="16"/>
  <c r="AF378" i="16"/>
  <c r="AD378" i="16"/>
  <c r="AE380" i="16"/>
  <c r="AC380" i="16"/>
  <c r="AF382" i="16"/>
  <c r="AD382" i="16"/>
  <c r="AE384" i="16"/>
  <c r="AC384" i="16"/>
  <c r="AF386" i="16"/>
  <c r="AD386" i="16"/>
  <c r="AE388" i="16"/>
  <c r="AC388" i="16"/>
  <c r="AF390" i="16"/>
  <c r="AD390" i="16"/>
  <c r="AF393" i="16"/>
  <c r="AD393" i="16"/>
  <c r="AF395" i="16"/>
  <c r="AD395" i="16"/>
  <c r="AE396" i="16"/>
  <c r="AC396" i="16"/>
  <c r="AF398" i="16"/>
  <c r="AD398" i="16"/>
  <c r="AE400" i="16"/>
  <c r="AC400" i="16"/>
  <c r="AF402" i="16"/>
  <c r="AD402" i="16"/>
  <c r="AE404" i="16"/>
  <c r="AC404" i="16"/>
  <c r="AF406" i="16"/>
  <c r="AD406" i="16"/>
  <c r="AE408" i="16"/>
  <c r="AC408" i="16"/>
  <c r="AF410" i="16"/>
  <c r="AD410" i="16"/>
  <c r="AE411" i="16"/>
  <c r="AC411" i="16"/>
  <c r="AF412" i="16"/>
  <c r="AD412" i="16"/>
  <c r="AE413" i="16"/>
  <c r="AC413" i="16"/>
  <c r="AF414" i="16"/>
  <c r="AD414" i="16"/>
  <c r="AE415" i="16"/>
  <c r="AC415" i="16"/>
  <c r="AF416" i="16"/>
  <c r="AD416" i="16"/>
  <c r="AE417" i="16"/>
  <c r="AC417" i="16"/>
  <c r="AF418" i="16"/>
  <c r="AD418" i="16"/>
  <c r="AE419" i="16"/>
  <c r="AC419" i="16"/>
  <c r="V421" i="16"/>
  <c r="AF421" i="16"/>
  <c r="AD421" i="16"/>
  <c r="S422" i="16"/>
  <c r="AE422" i="16"/>
  <c r="AC422" i="16"/>
  <c r="GO422" i="16"/>
  <c r="V426" i="16"/>
  <c r="AF426" i="16"/>
  <c r="AD426" i="16"/>
  <c r="V428" i="16"/>
  <c r="AF428" i="16"/>
  <c r="AD428" i="16"/>
  <c r="V429" i="16"/>
  <c r="AF429" i="16"/>
  <c r="AD429" i="16"/>
  <c r="V430" i="16"/>
  <c r="AF430" i="16"/>
  <c r="AD430" i="16"/>
  <c r="V431" i="16"/>
  <c r="AF431" i="16"/>
  <c r="AD431" i="16"/>
  <c r="V432" i="16"/>
  <c r="AF432" i="16"/>
  <c r="AD432" i="16"/>
  <c r="V433" i="16"/>
  <c r="AF433" i="16"/>
  <c r="AD433" i="16"/>
  <c r="V434" i="16"/>
  <c r="AF434" i="16"/>
  <c r="AD434" i="16"/>
  <c r="V435" i="16"/>
  <c r="AF435" i="16"/>
  <c r="AD435" i="16"/>
  <c r="V436" i="16"/>
  <c r="AF436" i="16"/>
  <c r="AD436" i="16"/>
  <c r="V437" i="16"/>
  <c r="AF437" i="16"/>
  <c r="AD437" i="16"/>
  <c r="W438" i="16"/>
  <c r="T438" i="16"/>
  <c r="AE438" i="16"/>
  <c r="AC438" i="16"/>
  <c r="AF128" i="16"/>
  <c r="AD128" i="16"/>
  <c r="AF129" i="16"/>
  <c r="AD129" i="16"/>
  <c r="AD130" i="16"/>
  <c r="AF130" i="16"/>
  <c r="AF131" i="16"/>
  <c r="AD131" i="16"/>
  <c r="AF132" i="16"/>
  <c r="AD132" i="16"/>
  <c r="AF133" i="16"/>
  <c r="AD133" i="16"/>
  <c r="AF134" i="16"/>
  <c r="AD134" i="16"/>
  <c r="AF135" i="16"/>
  <c r="AD135" i="16"/>
  <c r="AF136" i="16"/>
  <c r="AD136" i="16"/>
  <c r="AF137" i="16"/>
  <c r="AD137" i="16"/>
  <c r="AF138" i="16"/>
  <c r="AD138" i="16"/>
  <c r="AF139" i="16"/>
  <c r="AD139" i="16"/>
  <c r="AF140" i="16"/>
  <c r="AD140" i="16"/>
  <c r="AF141" i="16"/>
  <c r="AD141" i="16"/>
  <c r="AF142" i="16"/>
  <c r="AD142" i="16"/>
  <c r="AF143" i="16"/>
  <c r="AD143" i="16"/>
  <c r="AF144" i="16"/>
  <c r="AD144" i="16"/>
  <c r="AF145" i="16"/>
  <c r="AD145" i="16"/>
  <c r="AF146" i="16"/>
  <c r="AD146" i="16"/>
  <c r="AF147" i="16"/>
  <c r="AD147" i="16"/>
  <c r="AF148" i="16"/>
  <c r="AD148" i="16"/>
  <c r="AF149" i="16"/>
  <c r="AD149" i="16"/>
  <c r="AF150" i="16"/>
  <c r="AD150" i="16"/>
  <c r="AF151" i="16"/>
  <c r="AD151" i="16"/>
  <c r="AF152" i="16"/>
  <c r="AD152" i="16"/>
  <c r="AF153" i="16"/>
  <c r="AD153" i="16"/>
  <c r="AF154" i="16"/>
  <c r="AD154" i="16"/>
  <c r="AF155" i="16"/>
  <c r="AD155" i="16"/>
  <c r="AF156" i="16"/>
  <c r="AD156" i="16"/>
  <c r="AF157" i="16"/>
  <c r="AD157" i="16"/>
  <c r="AF158" i="16"/>
  <c r="AD158" i="16"/>
  <c r="AF159" i="16"/>
  <c r="AD159" i="16"/>
  <c r="AF160" i="16"/>
  <c r="AD160" i="16"/>
  <c r="AF161" i="16"/>
  <c r="AD161" i="16"/>
  <c r="AF162" i="16"/>
  <c r="AD162" i="16"/>
  <c r="AF163" i="16"/>
  <c r="AD163" i="16"/>
  <c r="AF164" i="16"/>
  <c r="AD164" i="16"/>
  <c r="AF165" i="16"/>
  <c r="AD165" i="16"/>
  <c r="AF166" i="16"/>
  <c r="AD166" i="16"/>
  <c r="AF167" i="16"/>
  <c r="AD167" i="16"/>
  <c r="AF168" i="16"/>
  <c r="AD168" i="16"/>
  <c r="AF169" i="16"/>
  <c r="AD169" i="16"/>
  <c r="AF170" i="16"/>
  <c r="AD170" i="16"/>
  <c r="AF171" i="16"/>
  <c r="AD171" i="16"/>
  <c r="AF172" i="16"/>
  <c r="AD172" i="16"/>
  <c r="AF173" i="16"/>
  <c r="AD173" i="16"/>
  <c r="AF174" i="16"/>
  <c r="AD174" i="16"/>
  <c r="AF175" i="16"/>
  <c r="AD175" i="16"/>
  <c r="AF176" i="16"/>
  <c r="AD176" i="16"/>
  <c r="AF177" i="16"/>
  <c r="AD177" i="16"/>
  <c r="AF178" i="16"/>
  <c r="AD178" i="16"/>
  <c r="U179" i="16"/>
  <c r="AF179" i="16"/>
  <c r="AD179" i="16"/>
  <c r="AF180" i="16"/>
  <c r="AD180" i="16"/>
  <c r="U181" i="16"/>
  <c r="S183" i="16"/>
  <c r="U185" i="16"/>
  <c r="FL185" i="16" s="1"/>
  <c r="S187" i="16"/>
  <c r="GQ189" i="16"/>
  <c r="AF190" i="16"/>
  <c r="AD190" i="16"/>
  <c r="GQ192" i="16"/>
  <c r="AF193" i="16"/>
  <c r="AD193" i="16"/>
  <c r="AE194" i="16"/>
  <c r="AC194" i="16"/>
  <c r="GQ195" i="16"/>
  <c r="AF196" i="16"/>
  <c r="AD196" i="16"/>
  <c r="AE197" i="16"/>
  <c r="AC197" i="16"/>
  <c r="AF198" i="16"/>
  <c r="AD198" i="16"/>
  <c r="AE200" i="16"/>
  <c r="AC200" i="16"/>
  <c r="AF201" i="16"/>
  <c r="AD201" i="16"/>
  <c r="AC202" i="16"/>
  <c r="AE202" i="16"/>
  <c r="GQ203" i="16"/>
  <c r="AF204" i="16"/>
  <c r="AD204" i="16"/>
  <c r="AE205" i="16"/>
  <c r="AC205" i="16"/>
  <c r="AF206" i="16"/>
  <c r="AD206" i="16"/>
  <c r="AE208" i="16"/>
  <c r="AC208" i="16"/>
  <c r="AF209" i="16"/>
  <c r="AD209" i="16"/>
  <c r="AE210" i="16"/>
  <c r="AC210" i="16"/>
  <c r="GQ211" i="16"/>
  <c r="AF212" i="16"/>
  <c r="AD212" i="16"/>
  <c r="AE213" i="16"/>
  <c r="AC213" i="16"/>
  <c r="AF214" i="16"/>
  <c r="AD214" i="16"/>
  <c r="AE216" i="16"/>
  <c r="AC216" i="16"/>
  <c r="AF217" i="16"/>
  <c r="AD217" i="16"/>
  <c r="AE218" i="16"/>
  <c r="AC218" i="16"/>
  <c r="GQ219" i="16"/>
  <c r="AF220" i="16"/>
  <c r="AD220" i="16"/>
  <c r="AE221" i="16"/>
  <c r="AC221" i="16"/>
  <c r="AF222" i="16"/>
  <c r="AD222" i="16"/>
  <c r="AE224" i="16"/>
  <c r="AC224" i="16"/>
  <c r="AF225" i="16"/>
  <c r="AD225" i="16"/>
  <c r="AE226" i="16"/>
  <c r="AC226" i="16"/>
  <c r="GQ227" i="16"/>
  <c r="AF228" i="16"/>
  <c r="AD228" i="16"/>
  <c r="AE229" i="16"/>
  <c r="AC229" i="16"/>
  <c r="AF230" i="16"/>
  <c r="AD230" i="16"/>
  <c r="AE232" i="16"/>
  <c r="AC232" i="16"/>
  <c r="AF233" i="16"/>
  <c r="AD233" i="16"/>
  <c r="AE234" i="16"/>
  <c r="AC234" i="16"/>
  <c r="GQ235" i="16"/>
  <c r="W237" i="16"/>
  <c r="GQ237" i="16"/>
  <c r="AF238" i="16"/>
  <c r="AD238" i="16"/>
  <c r="W239" i="16"/>
  <c r="AE240" i="16"/>
  <c r="AC240" i="16"/>
  <c r="AE241" i="16"/>
  <c r="AC241" i="16"/>
  <c r="S244" i="16"/>
  <c r="AF249" i="16"/>
  <c r="AD249" i="16"/>
  <c r="AE252" i="16"/>
  <c r="AC252" i="16"/>
  <c r="S254" i="16"/>
  <c r="AD254" i="16"/>
  <c r="AF254" i="16"/>
  <c r="W255" i="16"/>
  <c r="AE256" i="16"/>
  <c r="AC256" i="16"/>
  <c r="S258" i="16"/>
  <c r="AD258" i="16"/>
  <c r="AF258" i="16"/>
  <c r="W259" i="16"/>
  <c r="AE260" i="16"/>
  <c r="AC260" i="16"/>
  <c r="S262" i="16"/>
  <c r="AF262" i="16"/>
  <c r="AD262" i="16"/>
  <c r="W263" i="16"/>
  <c r="AE264" i="16"/>
  <c r="AC264" i="16"/>
  <c r="S266" i="16"/>
  <c r="AF266" i="16"/>
  <c r="AD266" i="16"/>
  <c r="W267" i="16"/>
  <c r="AE268" i="16"/>
  <c r="AC268" i="16"/>
  <c r="S270" i="16"/>
  <c r="AF270" i="16"/>
  <c r="AD270" i="16"/>
  <c r="W271" i="16"/>
  <c r="AE272" i="16"/>
  <c r="AC272" i="16"/>
  <c r="S274" i="16"/>
  <c r="AF274" i="16"/>
  <c r="AD274" i="16"/>
  <c r="W275" i="16"/>
  <c r="AE276" i="16"/>
  <c r="AC276" i="16"/>
  <c r="S278" i="16"/>
  <c r="AF278" i="16"/>
  <c r="AD278" i="16"/>
  <c r="W279" i="16"/>
  <c r="AE280" i="16"/>
  <c r="AC280" i="16"/>
  <c r="S282" i="16"/>
  <c r="AF282" i="16"/>
  <c r="AD282" i="16"/>
  <c r="W283" i="16"/>
  <c r="AE284" i="16"/>
  <c r="AC284" i="16"/>
  <c r="S286" i="16"/>
  <c r="AF286" i="16"/>
  <c r="AD286" i="16"/>
  <c r="W287" i="16"/>
  <c r="AE288" i="16"/>
  <c r="AC288" i="16"/>
  <c r="S290" i="16"/>
  <c r="AF290" i="16"/>
  <c r="AD290" i="16"/>
  <c r="W291" i="16"/>
  <c r="AE292" i="16"/>
  <c r="AC292" i="16"/>
  <c r="S294" i="16"/>
  <c r="AF294" i="16"/>
  <c r="AD294" i="16"/>
  <c r="W295" i="16"/>
  <c r="AE296" i="16"/>
  <c r="AC296" i="16"/>
  <c r="S298" i="16"/>
  <c r="AF298" i="16"/>
  <c r="AD298" i="16"/>
  <c r="W299" i="16"/>
  <c r="AE300" i="16"/>
  <c r="AC300" i="16"/>
  <c r="S302" i="16"/>
  <c r="AF302" i="16"/>
  <c r="AD302" i="16"/>
  <c r="W303" i="16"/>
  <c r="V304" i="16"/>
  <c r="AF304" i="16"/>
  <c r="AD304" i="16"/>
  <c r="T305" i="16"/>
  <c r="S306" i="16"/>
  <c r="AE306" i="16"/>
  <c r="AC306" i="16"/>
  <c r="S307" i="16"/>
  <c r="AE307" i="16"/>
  <c r="AC307" i="16"/>
  <c r="V308" i="16"/>
  <c r="AF308" i="16"/>
  <c r="AD308" i="16"/>
  <c r="T309" i="16"/>
  <c r="S310" i="16"/>
  <c r="AE310" i="16"/>
  <c r="AC310" i="16"/>
  <c r="T311" i="16"/>
  <c r="S312" i="16"/>
  <c r="AE312" i="16"/>
  <c r="AC312" i="16"/>
  <c r="V313" i="16"/>
  <c r="AF313" i="16"/>
  <c r="AD313" i="16"/>
  <c r="V314" i="16"/>
  <c r="AF314" i="16"/>
  <c r="AD314" i="16"/>
  <c r="V315" i="16"/>
  <c r="AF315" i="16"/>
  <c r="AD315" i="16"/>
  <c r="V316" i="16"/>
  <c r="AF316" i="16"/>
  <c r="AD316" i="16"/>
  <c r="V317" i="16"/>
  <c r="AF317" i="16"/>
  <c r="AD317" i="16"/>
  <c r="V318" i="16"/>
  <c r="AF318" i="16"/>
  <c r="AD318" i="16"/>
  <c r="V319" i="16"/>
  <c r="AF319" i="16"/>
  <c r="AD319" i="16"/>
  <c r="V320" i="16"/>
  <c r="AF320" i="16"/>
  <c r="AD320" i="16"/>
  <c r="V321" i="16"/>
  <c r="AF321" i="16"/>
  <c r="AD321" i="16"/>
  <c r="V322" i="16"/>
  <c r="AF322" i="16"/>
  <c r="AD322" i="16"/>
  <c r="V323" i="16"/>
  <c r="AF323" i="16"/>
  <c r="AD323" i="16"/>
  <c r="V324" i="16"/>
  <c r="AF324" i="16"/>
  <c r="AD324" i="16"/>
  <c r="V325" i="16"/>
  <c r="AF325" i="16"/>
  <c r="AD325" i="16"/>
  <c r="V326" i="16"/>
  <c r="AF326" i="16"/>
  <c r="AD326" i="16"/>
  <c r="V327" i="16"/>
  <c r="AF327" i="16"/>
  <c r="AD327" i="16"/>
  <c r="V328" i="16"/>
  <c r="AF328" i="16"/>
  <c r="AD328" i="16"/>
  <c r="V329" i="16"/>
  <c r="AF329" i="16"/>
  <c r="AD329" i="16"/>
  <c r="V330" i="16"/>
  <c r="AF330" i="16"/>
  <c r="AD330" i="16"/>
  <c r="V331" i="16"/>
  <c r="AF331" i="16"/>
  <c r="AD331" i="16"/>
  <c r="V332" i="16"/>
  <c r="AF332" i="16"/>
  <c r="AD332" i="16"/>
  <c r="V333" i="16"/>
  <c r="AF333" i="16"/>
  <c r="AD333" i="16"/>
  <c r="V334" i="16"/>
  <c r="AF334" i="16"/>
  <c r="AD334" i="16"/>
  <c r="V335" i="16"/>
  <c r="AF335" i="16"/>
  <c r="AD335" i="16"/>
  <c r="V336" i="16"/>
  <c r="AF336" i="16"/>
  <c r="AD336" i="16"/>
  <c r="V337" i="16"/>
  <c r="AF337" i="16"/>
  <c r="AD337" i="16"/>
  <c r="V338" i="16"/>
  <c r="AF338" i="16"/>
  <c r="AD338" i="16"/>
  <c r="V339" i="16"/>
  <c r="AF339" i="16"/>
  <c r="AD339" i="16"/>
  <c r="V340" i="16"/>
  <c r="AF340" i="16"/>
  <c r="AD340" i="16"/>
  <c r="V341" i="16"/>
  <c r="AF341" i="16"/>
  <c r="AD341" i="16"/>
  <c r="V342" i="16"/>
  <c r="AF342" i="16"/>
  <c r="AD342" i="16"/>
  <c r="V343" i="16"/>
  <c r="AF343" i="16"/>
  <c r="AD343" i="16"/>
  <c r="GO343" i="16"/>
  <c r="W344" i="16"/>
  <c r="S345" i="16"/>
  <c r="AC345" i="16"/>
  <c r="AE345" i="16"/>
  <c r="T346" i="16"/>
  <c r="GO346" i="16"/>
  <c r="W347" i="16"/>
  <c r="T348" i="16"/>
  <c r="GO348" i="16"/>
  <c r="W349" i="16"/>
  <c r="T350" i="16"/>
  <c r="GO350" i="16"/>
  <c r="AE351" i="16"/>
  <c r="AC351" i="16"/>
  <c r="GQ352" i="16"/>
  <c r="AE355" i="16"/>
  <c r="AC355" i="16"/>
  <c r="AF356" i="16"/>
  <c r="AD356" i="16"/>
  <c r="U358" i="16"/>
  <c r="AF359" i="16"/>
  <c r="AD359" i="16"/>
  <c r="AE360" i="16"/>
  <c r="AC360" i="16"/>
  <c r="S362" i="16"/>
  <c r="AF362" i="16"/>
  <c r="AD362" i="16"/>
  <c r="W363" i="16"/>
  <c r="AE364" i="16"/>
  <c r="AC364" i="16"/>
  <c r="S366" i="16"/>
  <c r="AF366" i="16"/>
  <c r="AD366" i="16"/>
  <c r="W367" i="16"/>
  <c r="AE368" i="16"/>
  <c r="AC368" i="16"/>
  <c r="S370" i="16"/>
  <c r="AF370" i="16"/>
  <c r="AD370" i="16"/>
  <c r="AE371" i="16"/>
  <c r="AC371" i="16"/>
  <c r="AF372" i="16"/>
  <c r="AD372" i="16"/>
  <c r="AE373" i="16"/>
  <c r="AC373" i="16"/>
  <c r="AF375" i="16"/>
  <c r="AD375" i="16"/>
  <c r="AC377" i="16"/>
  <c r="AE377" i="16"/>
  <c r="AF379" i="16"/>
  <c r="AD379" i="16"/>
  <c r="AE381" i="16"/>
  <c r="AC381" i="16"/>
  <c r="AF383" i="16"/>
  <c r="AD383" i="16"/>
  <c r="AE385" i="16"/>
  <c r="AC385" i="16"/>
  <c r="AF387" i="16"/>
  <c r="AD387" i="16"/>
  <c r="AE389" i="16"/>
  <c r="AC389" i="16"/>
  <c r="AF391" i="16"/>
  <c r="AD391" i="16"/>
  <c r="AE392" i="16"/>
  <c r="AC392" i="16"/>
  <c r="AE394" i="16"/>
  <c r="AC394" i="16"/>
  <c r="AE397" i="16"/>
  <c r="AC397" i="16"/>
  <c r="AF399" i="16"/>
  <c r="AD399" i="16"/>
  <c r="AE401" i="16"/>
  <c r="AC401" i="16"/>
  <c r="AF403" i="16"/>
  <c r="AD403" i="16"/>
  <c r="AE405" i="16"/>
  <c r="AC405" i="16"/>
  <c r="AF407" i="16"/>
  <c r="AD407" i="16"/>
  <c r="AC409" i="16"/>
  <c r="AE409" i="16"/>
  <c r="GQ411" i="16"/>
  <c r="GQ413" i="16"/>
  <c r="GQ415" i="16"/>
  <c r="GQ417" i="16"/>
  <c r="S420" i="16"/>
  <c r="AE420" i="16"/>
  <c r="AC420" i="16"/>
  <c r="W421" i="16"/>
  <c r="T422" i="16"/>
  <c r="S423" i="16"/>
  <c r="AE423" i="16"/>
  <c r="AC423" i="16"/>
  <c r="V424" i="16"/>
  <c r="AF424" i="16"/>
  <c r="AD424" i="16"/>
  <c r="V425" i="16"/>
  <c r="AF425" i="16"/>
  <c r="AD425" i="16"/>
  <c r="GO425" i="16"/>
  <c r="W426" i="16"/>
  <c r="GO426" i="16"/>
  <c r="V427" i="16"/>
  <c r="AF427" i="16"/>
  <c r="AD427" i="16"/>
  <c r="W428" i="16"/>
  <c r="GO428" i="16"/>
  <c r="W429" i="16"/>
  <c r="GO429" i="16"/>
  <c r="W430" i="16"/>
  <c r="GO430" i="16"/>
  <c r="W431" i="16"/>
  <c r="GO431" i="16"/>
  <c r="W432" i="16"/>
  <c r="GO432" i="16"/>
  <c r="W433" i="16"/>
  <c r="GO433" i="16"/>
  <c r="W434" i="16"/>
  <c r="GO434" i="16"/>
  <c r="W435" i="16"/>
  <c r="GO435" i="16"/>
  <c r="W436" i="16"/>
  <c r="GO436" i="16"/>
  <c r="W437" i="16"/>
  <c r="GO437" i="16"/>
  <c r="AF440" i="16"/>
  <c r="AD440" i="16"/>
  <c r="AF441" i="16"/>
  <c r="AD441" i="16"/>
  <c r="AF442" i="16"/>
  <c r="AD442" i="16"/>
  <c r="AD443" i="16"/>
  <c r="AF443" i="16"/>
  <c r="AF444" i="16"/>
  <c r="AD444" i="16"/>
  <c r="AF445" i="16"/>
  <c r="AD445" i="16"/>
  <c r="AF446" i="16"/>
  <c r="AD446" i="16"/>
  <c r="AF447" i="16"/>
  <c r="AD447" i="16"/>
  <c r="AF448" i="16"/>
  <c r="AD448" i="16"/>
  <c r="AF449" i="16"/>
  <c r="AD449" i="16"/>
  <c r="AF450" i="16"/>
  <c r="AD450" i="16"/>
  <c r="S451" i="16"/>
  <c r="AE451" i="16"/>
  <c r="AC451" i="16"/>
  <c r="T452" i="16"/>
  <c r="AF452" i="16"/>
  <c r="AD452" i="16"/>
  <c r="V453" i="16"/>
  <c r="V454" i="16"/>
  <c r="V455" i="16"/>
  <c r="V456" i="16"/>
  <c r="V457" i="16"/>
  <c r="V458" i="16"/>
  <c r="V459" i="16"/>
  <c r="V460" i="16"/>
  <c r="V461" i="16"/>
  <c r="T462" i="16"/>
  <c r="AF462" i="16"/>
  <c r="AD462" i="16"/>
  <c r="GO462" i="16"/>
  <c r="GO463" i="16"/>
  <c r="GO464" i="16"/>
  <c r="GO465" i="16"/>
  <c r="GO466" i="16"/>
  <c r="GO467" i="16"/>
  <c r="GO468" i="16"/>
  <c r="GO469" i="16"/>
  <c r="GO470" i="16"/>
  <c r="AE471" i="16"/>
  <c r="AC471" i="16"/>
  <c r="V472" i="16"/>
  <c r="T473" i="16"/>
  <c r="AF473" i="16"/>
  <c r="AD473" i="16"/>
  <c r="T474" i="16"/>
  <c r="AF474" i="16"/>
  <c r="AD474" i="16"/>
  <c r="W475" i="16"/>
  <c r="AE476" i="16"/>
  <c r="AC476" i="16"/>
  <c r="AE479" i="16"/>
  <c r="AC479" i="16"/>
  <c r="AF481" i="16"/>
  <c r="AD481" i="16"/>
  <c r="AE483" i="16"/>
  <c r="AC483" i="16"/>
  <c r="AF485" i="16"/>
  <c r="AD485" i="16"/>
  <c r="AE487" i="16"/>
  <c r="AC487" i="16"/>
  <c r="AF489" i="16"/>
  <c r="AD489" i="16"/>
  <c r="S491" i="16"/>
  <c r="AE494" i="16"/>
  <c r="AC494" i="16"/>
  <c r="AF495" i="16"/>
  <c r="AD495" i="16"/>
  <c r="AE497" i="16"/>
  <c r="AC497" i="16"/>
  <c r="AF499" i="16"/>
  <c r="AD499" i="16"/>
  <c r="AE501" i="16"/>
  <c r="AC501" i="16"/>
  <c r="AF502" i="16"/>
  <c r="AD502" i="16"/>
  <c r="GQ502" i="16"/>
  <c r="GR502" i="16" s="1"/>
  <c r="AE503" i="16"/>
  <c r="AC503" i="16"/>
  <c r="V504" i="16"/>
  <c r="T506" i="16"/>
  <c r="AD506" i="16"/>
  <c r="AF506" i="16"/>
  <c r="V507" i="16"/>
  <c r="GO508" i="16"/>
  <c r="V509" i="16"/>
  <c r="GQ509" i="16"/>
  <c r="GR509" i="16" s="1"/>
  <c r="AE510" i="16"/>
  <c r="AC510" i="16"/>
  <c r="GO511" i="16"/>
  <c r="V512" i="16"/>
  <c r="GO513" i="16"/>
  <c r="V514" i="16"/>
  <c r="T515" i="16"/>
  <c r="V516" i="16"/>
  <c r="AF516" i="16"/>
  <c r="AD516" i="16"/>
  <c r="S517" i="16"/>
  <c r="AE517" i="16"/>
  <c r="AC517" i="16"/>
  <c r="GO517" i="16"/>
  <c r="W518" i="16"/>
  <c r="W519" i="16"/>
  <c r="S520" i="16"/>
  <c r="AE520" i="16"/>
  <c r="AC520" i="16"/>
  <c r="GO520" i="16"/>
  <c r="AE522" i="16"/>
  <c r="AC522" i="16"/>
  <c r="AF523" i="16"/>
  <c r="AD523" i="16"/>
  <c r="GO523" i="16"/>
  <c r="AE524" i="16"/>
  <c r="AC524" i="16"/>
  <c r="AF525" i="16"/>
  <c r="AD525" i="16"/>
  <c r="GO525" i="16"/>
  <c r="AE526" i="16"/>
  <c r="AC526" i="16"/>
  <c r="AF527" i="16"/>
  <c r="AD527" i="16"/>
  <c r="GO527" i="16"/>
  <c r="AF528" i="16"/>
  <c r="AD528" i="16"/>
  <c r="T530" i="16"/>
  <c r="AF530" i="16"/>
  <c r="AD530" i="16"/>
  <c r="GO531" i="16"/>
  <c r="AE532" i="16"/>
  <c r="AC532" i="16"/>
  <c r="W533" i="16"/>
  <c r="T534" i="16"/>
  <c r="AF534" i="16"/>
  <c r="AD534" i="16"/>
  <c r="S535" i="16"/>
  <c r="GO535" i="16"/>
  <c r="AF536" i="16"/>
  <c r="AD536" i="16"/>
  <c r="V452" i="16"/>
  <c r="GO452" i="16"/>
  <c r="AE453" i="16"/>
  <c r="AC453" i="16"/>
  <c r="AE454" i="16"/>
  <c r="AC454" i="16"/>
  <c r="AE455" i="16"/>
  <c r="AC455" i="16"/>
  <c r="AE456" i="16"/>
  <c r="AC456" i="16"/>
  <c r="AE457" i="16"/>
  <c r="AC457" i="16"/>
  <c r="AE458" i="16"/>
  <c r="AC458" i="16"/>
  <c r="AE459" i="16"/>
  <c r="AC459" i="16"/>
  <c r="AE460" i="16"/>
  <c r="AC460" i="16"/>
  <c r="AE461" i="16"/>
  <c r="AC461" i="16"/>
  <c r="V462" i="16"/>
  <c r="AF463" i="16"/>
  <c r="AD463" i="16"/>
  <c r="AF464" i="16"/>
  <c r="AD464" i="16"/>
  <c r="AF465" i="16"/>
  <c r="AD465" i="16"/>
  <c r="AF466" i="16"/>
  <c r="AD466" i="16"/>
  <c r="AF467" i="16"/>
  <c r="AD467" i="16"/>
  <c r="T468" i="16"/>
  <c r="AF468" i="16"/>
  <c r="AD468" i="16"/>
  <c r="T469" i="16"/>
  <c r="AF469" i="16"/>
  <c r="AD469" i="16"/>
  <c r="T470" i="16"/>
  <c r="AF470" i="16"/>
  <c r="AD470" i="16"/>
  <c r="S471" i="16"/>
  <c r="GO471" i="16"/>
  <c r="AE472" i="16"/>
  <c r="AC472" i="16"/>
  <c r="V473" i="16"/>
  <c r="AE475" i="16"/>
  <c r="AC475" i="16"/>
  <c r="AE477" i="16"/>
  <c r="AC477" i="16"/>
  <c r="AF478" i="16"/>
  <c r="AD478" i="16"/>
  <c r="AE480" i="16"/>
  <c r="AC480" i="16"/>
  <c r="AF482" i="16"/>
  <c r="AD482" i="16"/>
  <c r="AE484" i="16"/>
  <c r="AC484" i="16"/>
  <c r="AF486" i="16"/>
  <c r="AD486" i="16"/>
  <c r="AE488" i="16"/>
  <c r="AC488" i="16"/>
  <c r="AF490" i="16"/>
  <c r="AD490" i="16"/>
  <c r="U491" i="16"/>
  <c r="AF491" i="16"/>
  <c r="AD491" i="16"/>
  <c r="AE492" i="16"/>
  <c r="AC492" i="16"/>
  <c r="AF493" i="16"/>
  <c r="AD493" i="16"/>
  <c r="W495" i="16"/>
  <c r="AF496" i="16"/>
  <c r="AD496" i="16"/>
  <c r="AE498" i="16"/>
  <c r="AC498" i="16"/>
  <c r="AF500" i="16"/>
  <c r="AD500" i="16"/>
  <c r="U502" i="16"/>
  <c r="FL502" i="16" s="1"/>
  <c r="GO503" i="16"/>
  <c r="AE504" i="16"/>
  <c r="AC504" i="16"/>
  <c r="T505" i="16"/>
  <c r="AF505" i="16"/>
  <c r="AD505" i="16"/>
  <c r="GO505" i="16"/>
  <c r="V506" i="16"/>
  <c r="AE507" i="16"/>
  <c r="AC507" i="16"/>
  <c r="T508" i="16"/>
  <c r="AF508" i="16"/>
  <c r="AD508" i="16"/>
  <c r="AE509" i="16"/>
  <c r="AC509" i="16"/>
  <c r="T511" i="16"/>
  <c r="AF511" i="16"/>
  <c r="AD511" i="16"/>
  <c r="AE512" i="16"/>
  <c r="AC512" i="16"/>
  <c r="T513" i="16"/>
  <c r="AF513" i="16"/>
  <c r="AD513" i="16"/>
  <c r="AE514" i="16"/>
  <c r="AC514" i="16"/>
  <c r="V515" i="16"/>
  <c r="AF515" i="16"/>
  <c r="AD515" i="16"/>
  <c r="GO515" i="16"/>
  <c r="T517" i="16"/>
  <c r="AE518" i="16"/>
  <c r="AC518" i="16"/>
  <c r="AE519" i="16"/>
  <c r="AC519" i="16"/>
  <c r="AF521" i="16"/>
  <c r="AD521" i="16"/>
  <c r="AF529" i="16"/>
  <c r="AD529" i="16"/>
  <c r="W530" i="16"/>
  <c r="AF531" i="16"/>
  <c r="AD531" i="16"/>
  <c r="GO532" i="16"/>
  <c r="AE533" i="16"/>
  <c r="AC533" i="16"/>
  <c r="W534" i="16"/>
  <c r="AF535" i="16"/>
  <c r="AD535" i="16"/>
  <c r="T536" i="16"/>
  <c r="AF438" i="16"/>
  <c r="AD438" i="16"/>
  <c r="AE439" i="16"/>
  <c r="AC439" i="16"/>
  <c r="AE440" i="16"/>
  <c r="AC440" i="16"/>
  <c r="AE441" i="16"/>
  <c r="AC441" i="16"/>
  <c r="AE442" i="16"/>
  <c r="AC442" i="16"/>
  <c r="AE443" i="16"/>
  <c r="AC443" i="16"/>
  <c r="AE444" i="16"/>
  <c r="AC444" i="16"/>
  <c r="AE445" i="16"/>
  <c r="AC445" i="16"/>
  <c r="AE446" i="16"/>
  <c r="AC446" i="16"/>
  <c r="AE447" i="16"/>
  <c r="AC447" i="16"/>
  <c r="AE448" i="16"/>
  <c r="AC448" i="16"/>
  <c r="AE449" i="16"/>
  <c r="AC449" i="16"/>
  <c r="AE450" i="16"/>
  <c r="AC450" i="16"/>
  <c r="V451" i="16"/>
  <c r="AF451" i="16"/>
  <c r="AD451" i="16"/>
  <c r="AE452" i="16"/>
  <c r="AC452" i="16"/>
  <c r="S453" i="16"/>
  <c r="GO453" i="16"/>
  <c r="GO454" i="16"/>
  <c r="GO455" i="16"/>
  <c r="GO456" i="16"/>
  <c r="GO457" i="16"/>
  <c r="GO458" i="16"/>
  <c r="GO459" i="16"/>
  <c r="GO460" i="16"/>
  <c r="GO461" i="16"/>
  <c r="AE462" i="16"/>
  <c r="AC462" i="16"/>
  <c r="V463" i="16"/>
  <c r="V464" i="16"/>
  <c r="V465" i="16"/>
  <c r="V466" i="16"/>
  <c r="V467" i="16"/>
  <c r="V468" i="16"/>
  <c r="V469" i="16"/>
  <c r="V470" i="16"/>
  <c r="T471" i="16"/>
  <c r="AF471" i="16"/>
  <c r="AD471" i="16"/>
  <c r="GO472" i="16"/>
  <c r="AC473" i="16"/>
  <c r="AE473" i="16"/>
  <c r="AE474" i="16"/>
  <c r="AC474" i="16"/>
  <c r="GQ475" i="16"/>
  <c r="GR475" i="16" s="1"/>
  <c r="AF476" i="16"/>
  <c r="AD476" i="16"/>
  <c r="AF479" i="16"/>
  <c r="AD479" i="16"/>
  <c r="AE481" i="16"/>
  <c r="AC481" i="16"/>
  <c r="AF483" i="16"/>
  <c r="AD483" i="16"/>
  <c r="AE485" i="16"/>
  <c r="AC485" i="16"/>
  <c r="AF487" i="16"/>
  <c r="AD487" i="16"/>
  <c r="AE489" i="16"/>
  <c r="AC489" i="16"/>
  <c r="W491" i="16"/>
  <c r="AF494" i="16"/>
  <c r="AD494" i="16"/>
  <c r="AE495" i="16"/>
  <c r="AC495" i="16"/>
  <c r="AF497" i="16"/>
  <c r="AD497" i="16"/>
  <c r="AE499" i="16"/>
  <c r="AC499" i="16"/>
  <c r="AF501" i="16"/>
  <c r="AD501" i="16"/>
  <c r="AE502" i="16"/>
  <c r="AC502" i="16"/>
  <c r="AF503" i="16"/>
  <c r="AD503" i="16"/>
  <c r="AE506" i="16"/>
  <c r="AC506" i="16"/>
  <c r="GO507" i="16"/>
  <c r="AF510" i="16"/>
  <c r="AD510" i="16"/>
  <c r="GO510" i="16"/>
  <c r="AE516" i="16"/>
  <c r="AC516" i="16"/>
  <c r="V517" i="16"/>
  <c r="AF517" i="16"/>
  <c r="AD517" i="16"/>
  <c r="GO519" i="16"/>
  <c r="V520" i="16"/>
  <c r="AF520" i="16"/>
  <c r="AD520" i="16"/>
  <c r="T522" i="16"/>
  <c r="AF522" i="16"/>
  <c r="AD522" i="16"/>
  <c r="GO522" i="16"/>
  <c r="AE523" i="16"/>
  <c r="AC523" i="16"/>
  <c r="T524" i="16"/>
  <c r="AF524" i="16"/>
  <c r="AD524" i="16"/>
  <c r="GO524" i="16"/>
  <c r="AE525" i="16"/>
  <c r="AC525" i="16"/>
  <c r="T526" i="16"/>
  <c r="AF526" i="16"/>
  <c r="AD526" i="16"/>
  <c r="GO526" i="16"/>
  <c r="AE527" i="16"/>
  <c r="AC527" i="16"/>
  <c r="AE528" i="16"/>
  <c r="AC528" i="16"/>
  <c r="W529" i="16"/>
  <c r="GO529" i="16"/>
  <c r="AE530" i="16"/>
  <c r="AC530" i="16"/>
  <c r="W531" i="16"/>
  <c r="T532" i="16"/>
  <c r="AF532" i="16"/>
  <c r="AD532" i="16"/>
  <c r="S533" i="16"/>
  <c r="GO533" i="16"/>
  <c r="AE534" i="16"/>
  <c r="AC534" i="16"/>
  <c r="W535" i="16"/>
  <c r="AE536" i="16"/>
  <c r="AC536" i="16"/>
  <c r="S452" i="16"/>
  <c r="AF453" i="16"/>
  <c r="AD453" i="16"/>
  <c r="T454" i="16"/>
  <c r="AF454" i="16"/>
  <c r="AD454" i="16"/>
  <c r="T455" i="16"/>
  <c r="AF455" i="16"/>
  <c r="AD455" i="16"/>
  <c r="T456" i="16"/>
  <c r="AF456" i="16"/>
  <c r="AD456" i="16"/>
  <c r="T457" i="16"/>
  <c r="AF457" i="16"/>
  <c r="AD457" i="16"/>
  <c r="T458" i="16"/>
  <c r="AF458" i="16"/>
  <c r="AD458" i="16"/>
  <c r="T459" i="16"/>
  <c r="AF459" i="16"/>
  <c r="AD459" i="16"/>
  <c r="T460" i="16"/>
  <c r="AF460" i="16"/>
  <c r="AD460" i="16"/>
  <c r="T461" i="16"/>
  <c r="AF461" i="16"/>
  <c r="AD461" i="16"/>
  <c r="S462" i="16"/>
  <c r="AE463" i="16"/>
  <c r="AC463" i="16"/>
  <c r="AE464" i="16"/>
  <c r="AC464" i="16"/>
  <c r="AE465" i="16"/>
  <c r="AC465" i="16"/>
  <c r="AE466" i="16"/>
  <c r="AC466" i="16"/>
  <c r="AE467" i="16"/>
  <c r="AC467" i="16"/>
  <c r="AE468" i="16"/>
  <c r="AC468" i="16"/>
  <c r="AE469" i="16"/>
  <c r="AC469" i="16"/>
  <c r="AE470" i="16"/>
  <c r="AC470" i="16"/>
  <c r="V471" i="16"/>
  <c r="AF472" i="16"/>
  <c r="AD472" i="16"/>
  <c r="S473" i="16"/>
  <c r="GO473" i="16"/>
  <c r="U475" i="16"/>
  <c r="AF475" i="16"/>
  <c r="AD475" i="16"/>
  <c r="AF477" i="16"/>
  <c r="AD477" i="16"/>
  <c r="AE478" i="16"/>
  <c r="AC478" i="16"/>
  <c r="AF480" i="16"/>
  <c r="AD480" i="16"/>
  <c r="AE482" i="16"/>
  <c r="AC482" i="16"/>
  <c r="AF484" i="16"/>
  <c r="AD484" i="16"/>
  <c r="AE486" i="16"/>
  <c r="AC486" i="16"/>
  <c r="AF488" i="16"/>
  <c r="AD488" i="16"/>
  <c r="AE490" i="16"/>
  <c r="AC490" i="16"/>
  <c r="AE491" i="16"/>
  <c r="AC491" i="16"/>
  <c r="AF492" i="16"/>
  <c r="AD492" i="16"/>
  <c r="AE493" i="16"/>
  <c r="AC493" i="16"/>
  <c r="AE496" i="16"/>
  <c r="AC496" i="16"/>
  <c r="AF498" i="16"/>
  <c r="AD498" i="16"/>
  <c r="AE500" i="16"/>
  <c r="AC500" i="16"/>
  <c r="AF504" i="16"/>
  <c r="AD504" i="16"/>
  <c r="AE505" i="16"/>
  <c r="AC505" i="16"/>
  <c r="T507" i="16"/>
  <c r="AD507" i="16"/>
  <c r="AF507" i="16"/>
  <c r="AE508" i="16"/>
  <c r="AC508" i="16"/>
  <c r="T509" i="16"/>
  <c r="AF509" i="16"/>
  <c r="AD509" i="16"/>
  <c r="AE511" i="16"/>
  <c r="AC511" i="16"/>
  <c r="T512" i="16"/>
  <c r="AF512" i="16"/>
  <c r="AD512" i="16"/>
  <c r="AE513" i="16"/>
  <c r="AC513" i="16"/>
  <c r="T514" i="16"/>
  <c r="AF514" i="16"/>
  <c r="AD514" i="16"/>
  <c r="S515" i="16"/>
  <c r="AE515" i="16"/>
  <c r="AC515" i="16"/>
  <c r="GO516" i="16"/>
  <c r="W517" i="16"/>
  <c r="V518" i="16"/>
  <c r="AF518" i="16"/>
  <c r="AD518" i="16"/>
  <c r="GO518" i="16"/>
  <c r="V519" i="16"/>
  <c r="AF519" i="16"/>
  <c r="AD519" i="16"/>
  <c r="AE521" i="16"/>
  <c r="AC521" i="16"/>
  <c r="V522" i="16"/>
  <c r="V524" i="16"/>
  <c r="V526" i="16"/>
  <c r="GO528" i="16"/>
  <c r="AE529" i="16"/>
  <c r="AC529" i="16"/>
  <c r="S530" i="16"/>
  <c r="AE531" i="16"/>
  <c r="AC531" i="16"/>
  <c r="W532" i="16"/>
  <c r="T533" i="16"/>
  <c r="AF533" i="16"/>
  <c r="AD533" i="16"/>
  <c r="S534" i="16"/>
  <c r="GO534" i="16"/>
  <c r="AE535" i="16"/>
  <c r="AC535" i="16"/>
  <c r="GO536" i="16"/>
  <c r="T3" i="16"/>
  <c r="GO3" i="16"/>
  <c r="T4" i="16"/>
  <c r="GO4" i="16"/>
  <c r="T5" i="16"/>
  <c r="GO5" i="16"/>
  <c r="T6" i="16"/>
  <c r="GO6" i="16"/>
  <c r="T7" i="16"/>
  <c r="GO7" i="16"/>
  <c r="T8" i="16"/>
  <c r="GO8" i="16"/>
  <c r="T9" i="16"/>
  <c r="GO9" i="16"/>
  <c r="T10" i="16"/>
  <c r="GO10" i="16"/>
  <c r="T11" i="16"/>
  <c r="GO11" i="16"/>
  <c r="T12" i="16"/>
  <c r="GO12" i="16"/>
  <c r="T13" i="16"/>
  <c r="GO13" i="16"/>
  <c r="T14" i="16"/>
  <c r="GO14" i="16"/>
  <c r="T15" i="16"/>
  <c r="GO15" i="16"/>
  <c r="T16" i="16"/>
  <c r="GO16" i="16"/>
  <c r="T17" i="16"/>
  <c r="GO17" i="16"/>
  <c r="T18" i="16"/>
  <c r="GO18" i="16"/>
  <c r="T19" i="16"/>
  <c r="GO19" i="16"/>
  <c r="T20" i="16"/>
  <c r="GO20" i="16"/>
  <c r="T21" i="16"/>
  <c r="GO21" i="16"/>
  <c r="T22" i="16"/>
  <c r="GO22" i="16"/>
  <c r="T23" i="16"/>
  <c r="GO23" i="16"/>
  <c r="T24" i="16"/>
  <c r="GO24" i="16"/>
  <c r="T25" i="16"/>
  <c r="GO25" i="16"/>
  <c r="T26" i="16"/>
  <c r="GO26" i="16"/>
  <c r="T27" i="16"/>
  <c r="GO27" i="16"/>
  <c r="T28" i="16"/>
  <c r="GO28" i="16"/>
  <c r="T29" i="16"/>
  <c r="GO29" i="16"/>
  <c r="T30" i="16"/>
  <c r="GO30" i="16"/>
  <c r="T31" i="16"/>
  <c r="GO31" i="16"/>
  <c r="T32" i="16"/>
  <c r="GO32" i="16"/>
  <c r="T33" i="16"/>
  <c r="GO33" i="16"/>
  <c r="T34" i="16"/>
  <c r="U35" i="16"/>
  <c r="GQ35" i="16"/>
  <c r="V36" i="16"/>
  <c r="S38" i="16"/>
  <c r="GQ38" i="16"/>
  <c r="T40" i="16"/>
  <c r="V40" i="16"/>
  <c r="W40" i="16"/>
  <c r="S42" i="16"/>
  <c r="GQ42" i="16"/>
  <c r="T44" i="16"/>
  <c r="V44" i="16"/>
  <c r="W44" i="16"/>
  <c r="GQ46" i="16"/>
  <c r="T48" i="16"/>
  <c r="W48" i="16"/>
  <c r="S48" i="16"/>
  <c r="V48" i="16"/>
  <c r="T52" i="16"/>
  <c r="W52" i="16"/>
  <c r="S52" i="16"/>
  <c r="V52" i="16"/>
  <c r="T56" i="16"/>
  <c r="W56" i="16"/>
  <c r="S56" i="16"/>
  <c r="V56" i="16"/>
  <c r="GQ34" i="16"/>
  <c r="V35" i="16"/>
  <c r="T37" i="16"/>
  <c r="V37" i="16"/>
  <c r="W37" i="16"/>
  <c r="S39" i="16"/>
  <c r="GQ39" i="16"/>
  <c r="T41" i="16"/>
  <c r="V41" i="16"/>
  <c r="W41" i="16"/>
  <c r="S43" i="16"/>
  <c r="GQ43" i="16"/>
  <c r="T45" i="16"/>
  <c r="V45" i="16"/>
  <c r="W45" i="16"/>
  <c r="S47" i="16"/>
  <c r="GQ47" i="16"/>
  <c r="T51" i="16"/>
  <c r="W51" i="16"/>
  <c r="S51" i="16"/>
  <c r="V51" i="16"/>
  <c r="T55" i="16"/>
  <c r="W55" i="16"/>
  <c r="S55" i="16"/>
  <c r="V55" i="16"/>
  <c r="GQ36" i="16"/>
  <c r="T38" i="16"/>
  <c r="V38" i="16"/>
  <c r="W38" i="16"/>
  <c r="GQ40" i="16"/>
  <c r="T42" i="16"/>
  <c r="V42" i="16"/>
  <c r="W42" i="16"/>
  <c r="GQ44" i="16"/>
  <c r="T46" i="16"/>
  <c r="V46" i="16"/>
  <c r="W46" i="16"/>
  <c r="T50" i="16"/>
  <c r="W50" i="16"/>
  <c r="S50" i="16"/>
  <c r="V50" i="16"/>
  <c r="T54" i="16"/>
  <c r="W54" i="16"/>
  <c r="S54" i="16"/>
  <c r="V54" i="16"/>
  <c r="GQ37" i="16"/>
  <c r="T39" i="16"/>
  <c r="V39" i="16"/>
  <c r="W39" i="16"/>
  <c r="GQ41" i="16"/>
  <c r="T43" i="16"/>
  <c r="V43" i="16"/>
  <c r="W43" i="16"/>
  <c r="GQ45" i="16"/>
  <c r="T47" i="16"/>
  <c r="V47" i="16"/>
  <c r="W47" i="16"/>
  <c r="T49" i="16"/>
  <c r="W49" i="16"/>
  <c r="S49" i="16"/>
  <c r="V49" i="16"/>
  <c r="T53" i="16"/>
  <c r="W53" i="16"/>
  <c r="S53" i="16"/>
  <c r="V53" i="16"/>
  <c r="T57" i="16"/>
  <c r="W57" i="16"/>
  <c r="S57" i="16"/>
  <c r="V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GQ104" i="16"/>
  <c r="GO184" i="16"/>
  <c r="GQ184" i="16"/>
  <c r="T186" i="16"/>
  <c r="U186" i="16"/>
  <c r="S186" i="16"/>
  <c r="W186" i="16"/>
  <c r="T236" i="16"/>
  <c r="U236" i="16"/>
  <c r="S236" i="16"/>
  <c r="W236" i="16"/>
  <c r="V236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W103" i="16"/>
  <c r="T105" i="16"/>
  <c r="T106" i="16"/>
  <c r="T107" i="16"/>
  <c r="T108" i="16"/>
  <c r="T109" i="16"/>
  <c r="GO188" i="16"/>
  <c r="GQ188" i="16"/>
  <c r="T190" i="16"/>
  <c r="U190" i="16"/>
  <c r="S190" i="16"/>
  <c r="W190" i="16"/>
  <c r="T198" i="16"/>
  <c r="W198" i="16"/>
  <c r="S198" i="16"/>
  <c r="V198" i="16"/>
  <c r="U198" i="16"/>
  <c r="FL198" i="16" s="1"/>
  <c r="T206" i="16"/>
  <c r="W206" i="16"/>
  <c r="S206" i="16"/>
  <c r="V206" i="16"/>
  <c r="U206" i="16"/>
  <c r="FL206" i="16" s="1"/>
  <c r="T214" i="16"/>
  <c r="W214" i="16"/>
  <c r="S214" i="16"/>
  <c r="V214" i="16"/>
  <c r="U214" i="16"/>
  <c r="FL214" i="16" s="1"/>
  <c r="T222" i="16"/>
  <c r="W222" i="16"/>
  <c r="S222" i="16"/>
  <c r="V222" i="16"/>
  <c r="U222" i="16"/>
  <c r="T230" i="16"/>
  <c r="W230" i="16"/>
  <c r="S230" i="16"/>
  <c r="V230" i="16"/>
  <c r="U230" i="16"/>
  <c r="GQ259" i="16"/>
  <c r="GO259" i="16"/>
  <c r="GQ267" i="16"/>
  <c r="GO267" i="16"/>
  <c r="GQ275" i="16"/>
  <c r="GO275" i="16"/>
  <c r="S58" i="16"/>
  <c r="W58" i="16"/>
  <c r="S59" i="16"/>
  <c r="W59" i="16"/>
  <c r="S60" i="16"/>
  <c r="W60" i="16"/>
  <c r="S61" i="16"/>
  <c r="W61" i="16"/>
  <c r="S62" i="16"/>
  <c r="W62" i="16"/>
  <c r="S63" i="16"/>
  <c r="W63" i="16"/>
  <c r="S64" i="16"/>
  <c r="W64" i="16"/>
  <c r="S65" i="16"/>
  <c r="W65" i="16"/>
  <c r="S66" i="16"/>
  <c r="W66" i="16"/>
  <c r="S67" i="16"/>
  <c r="W67" i="16"/>
  <c r="S68" i="16"/>
  <c r="W68" i="16"/>
  <c r="S69" i="16"/>
  <c r="W69" i="16"/>
  <c r="S70" i="16"/>
  <c r="W70" i="16"/>
  <c r="S71" i="16"/>
  <c r="W71" i="16"/>
  <c r="S72" i="16"/>
  <c r="W72" i="16"/>
  <c r="S73" i="16"/>
  <c r="W73" i="16"/>
  <c r="S74" i="16"/>
  <c r="W74" i="16"/>
  <c r="S75" i="16"/>
  <c r="W75" i="16"/>
  <c r="S76" i="16"/>
  <c r="W76" i="16"/>
  <c r="S77" i="16"/>
  <c r="W77" i="16"/>
  <c r="S78" i="16"/>
  <c r="W78" i="16"/>
  <c r="S79" i="16"/>
  <c r="W79" i="16"/>
  <c r="S80" i="16"/>
  <c r="W80" i="16"/>
  <c r="S81" i="16"/>
  <c r="W81" i="16"/>
  <c r="S82" i="16"/>
  <c r="W82" i="16"/>
  <c r="S83" i="16"/>
  <c r="W83" i="16"/>
  <c r="S84" i="16"/>
  <c r="W84" i="16"/>
  <c r="S85" i="16"/>
  <c r="W85" i="16"/>
  <c r="S86" i="16"/>
  <c r="W86" i="16"/>
  <c r="S87" i="16"/>
  <c r="W87" i="16"/>
  <c r="S88" i="16"/>
  <c r="W88" i="16"/>
  <c r="S89" i="16"/>
  <c r="W89" i="16"/>
  <c r="S90" i="16"/>
  <c r="W90" i="16"/>
  <c r="S91" i="16"/>
  <c r="W91" i="16"/>
  <c r="S92" i="16"/>
  <c r="W92" i="16"/>
  <c r="S93" i="16"/>
  <c r="W93" i="16"/>
  <c r="S94" i="16"/>
  <c r="W94" i="16"/>
  <c r="S95" i="16"/>
  <c r="W95" i="16"/>
  <c r="S96" i="16"/>
  <c r="W96" i="16"/>
  <c r="S97" i="16"/>
  <c r="W97" i="16"/>
  <c r="S98" i="16"/>
  <c r="W98" i="16"/>
  <c r="S99" i="16"/>
  <c r="W99" i="16"/>
  <c r="S100" i="16"/>
  <c r="W100" i="16"/>
  <c r="S101" i="16"/>
  <c r="W101" i="16"/>
  <c r="S102" i="16"/>
  <c r="W102" i="16"/>
  <c r="S103" i="16"/>
  <c r="GO103" i="16"/>
  <c r="W104" i="16"/>
  <c r="V104" i="16"/>
  <c r="U104" i="16"/>
  <c r="V186" i="16"/>
  <c r="T192" i="16"/>
  <c r="W192" i="16"/>
  <c r="S192" i="16"/>
  <c r="V192" i="16"/>
  <c r="U192" i="16"/>
  <c r="T103" i="16"/>
  <c r="W105" i="16"/>
  <c r="S105" i="16"/>
  <c r="V105" i="16"/>
  <c r="W106" i="16"/>
  <c r="S106" i="16"/>
  <c r="V106" i="16"/>
  <c r="W107" i="16"/>
  <c r="S107" i="16"/>
  <c r="V107" i="16"/>
  <c r="W108" i="16"/>
  <c r="S108" i="16"/>
  <c r="V108" i="16"/>
  <c r="W109" i="16"/>
  <c r="S109" i="16"/>
  <c r="V109" i="16"/>
  <c r="W110" i="16"/>
  <c r="S110" i="16"/>
  <c r="V110" i="16"/>
  <c r="W111" i="16"/>
  <c r="S111" i="16"/>
  <c r="V111" i="16"/>
  <c r="W112" i="16"/>
  <c r="S112" i="16"/>
  <c r="V112" i="16"/>
  <c r="W113" i="16"/>
  <c r="S113" i="16"/>
  <c r="V113" i="16"/>
  <c r="W114" i="16"/>
  <c r="S114" i="16"/>
  <c r="V114" i="16"/>
  <c r="W115" i="16"/>
  <c r="S115" i="16"/>
  <c r="V115" i="16"/>
  <c r="W116" i="16"/>
  <c r="S116" i="16"/>
  <c r="V116" i="16"/>
  <c r="W117" i="16"/>
  <c r="S117" i="16"/>
  <c r="V117" i="16"/>
  <c r="W118" i="16"/>
  <c r="S118" i="16"/>
  <c r="V118" i="16"/>
  <c r="W119" i="16"/>
  <c r="S119" i="16"/>
  <c r="V119" i="16"/>
  <c r="W120" i="16"/>
  <c r="S120" i="16"/>
  <c r="V120" i="16"/>
  <c r="W121" i="16"/>
  <c r="S121" i="16"/>
  <c r="V121" i="16"/>
  <c r="W122" i="16"/>
  <c r="S122" i="16"/>
  <c r="V122" i="16"/>
  <c r="W123" i="16"/>
  <c r="S123" i="16"/>
  <c r="V123" i="16"/>
  <c r="W124" i="16"/>
  <c r="S124" i="16"/>
  <c r="V124" i="16"/>
  <c r="W125" i="16"/>
  <c r="S125" i="16"/>
  <c r="V125" i="16"/>
  <c r="W126" i="16"/>
  <c r="S126" i="16"/>
  <c r="V126" i="16"/>
  <c r="W127" i="16"/>
  <c r="S127" i="16"/>
  <c r="V127" i="16"/>
  <c r="GO180" i="16"/>
  <c r="GQ180" i="16"/>
  <c r="T182" i="16"/>
  <c r="U182" i="16"/>
  <c r="S182" i="16"/>
  <c r="W182" i="16"/>
  <c r="T194" i="16"/>
  <c r="W194" i="16"/>
  <c r="S194" i="16"/>
  <c r="V194" i="16"/>
  <c r="U194" i="16"/>
  <c r="T202" i="16"/>
  <c r="W202" i="16"/>
  <c r="S202" i="16"/>
  <c r="V202" i="16"/>
  <c r="U202" i="16"/>
  <c r="FL202" i="16" s="1"/>
  <c r="T210" i="16"/>
  <c r="W210" i="16"/>
  <c r="S210" i="16"/>
  <c r="V210" i="16"/>
  <c r="U210" i="16"/>
  <c r="T218" i="16"/>
  <c r="W218" i="16"/>
  <c r="S218" i="16"/>
  <c r="V218" i="16"/>
  <c r="U218" i="16"/>
  <c r="T226" i="16"/>
  <c r="W226" i="16"/>
  <c r="S226" i="16"/>
  <c r="V226" i="16"/>
  <c r="U226" i="16"/>
  <c r="FL226" i="16" s="1"/>
  <c r="T234" i="16"/>
  <c r="W234" i="16"/>
  <c r="S234" i="16"/>
  <c r="V234" i="16"/>
  <c r="U234" i="16"/>
  <c r="FL234" i="16" s="1"/>
  <c r="GQ255" i="16"/>
  <c r="GO255" i="16"/>
  <c r="GQ263" i="16"/>
  <c r="GO263" i="16"/>
  <c r="GQ271" i="16"/>
  <c r="GO271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V181" i="16"/>
  <c r="V185" i="16"/>
  <c r="V189" i="16"/>
  <c r="T193" i="16"/>
  <c r="W193" i="16"/>
  <c r="S193" i="16"/>
  <c r="T197" i="16"/>
  <c r="W197" i="16"/>
  <c r="S197" i="16"/>
  <c r="V197" i="16"/>
  <c r="T201" i="16"/>
  <c r="W201" i="16"/>
  <c r="S201" i="16"/>
  <c r="V201" i="16"/>
  <c r="T205" i="16"/>
  <c r="W205" i="16"/>
  <c r="S205" i="16"/>
  <c r="V205" i="16"/>
  <c r="T209" i="16"/>
  <c r="W209" i="16"/>
  <c r="S209" i="16"/>
  <c r="V209" i="16"/>
  <c r="T213" i="16"/>
  <c r="W213" i="16"/>
  <c r="S213" i="16"/>
  <c r="V213" i="16"/>
  <c r="T217" i="16"/>
  <c r="W217" i="16"/>
  <c r="S217" i="16"/>
  <c r="V217" i="16"/>
  <c r="T221" i="16"/>
  <c r="W221" i="16"/>
  <c r="S221" i="16"/>
  <c r="V221" i="16"/>
  <c r="T225" i="16"/>
  <c r="W225" i="16"/>
  <c r="S225" i="16"/>
  <c r="V225" i="16"/>
  <c r="T229" i="16"/>
  <c r="W229" i="16"/>
  <c r="S229" i="16"/>
  <c r="V229" i="16"/>
  <c r="T233" i="16"/>
  <c r="W233" i="16"/>
  <c r="S233" i="16"/>
  <c r="V233" i="16"/>
  <c r="V242" i="16"/>
  <c r="T242" i="16"/>
  <c r="U242" i="16"/>
  <c r="S242" i="16"/>
  <c r="V250" i="16"/>
  <c r="T250" i="16"/>
  <c r="U250" i="16"/>
  <c r="S250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147" i="16"/>
  <c r="V148" i="16"/>
  <c r="V149" i="16"/>
  <c r="V150" i="16"/>
  <c r="V151" i="16"/>
  <c r="V152" i="16"/>
  <c r="V153" i="16"/>
  <c r="V154" i="16"/>
  <c r="V155" i="16"/>
  <c r="V156" i="16"/>
  <c r="V157" i="16"/>
  <c r="V158" i="16"/>
  <c r="V159" i="16"/>
  <c r="V160" i="16"/>
  <c r="V161" i="16"/>
  <c r="V162" i="16"/>
  <c r="V163" i="16"/>
  <c r="V164" i="16"/>
  <c r="V165" i="16"/>
  <c r="V166" i="16"/>
  <c r="V167" i="16"/>
  <c r="V168" i="16"/>
  <c r="V169" i="16"/>
  <c r="V170" i="16"/>
  <c r="V171" i="16"/>
  <c r="V172" i="16"/>
  <c r="V173" i="16"/>
  <c r="V174" i="16"/>
  <c r="V175" i="16"/>
  <c r="V176" i="16"/>
  <c r="V177" i="16"/>
  <c r="V178" i="16"/>
  <c r="GQ179" i="16"/>
  <c r="V180" i="16"/>
  <c r="W181" i="16"/>
  <c r="GQ183" i="16"/>
  <c r="V184" i="16"/>
  <c r="W185" i="16"/>
  <c r="GQ187" i="16"/>
  <c r="V188" i="16"/>
  <c r="W189" i="16"/>
  <c r="T196" i="16"/>
  <c r="W196" i="16"/>
  <c r="S196" i="16"/>
  <c r="V196" i="16"/>
  <c r="T200" i="16"/>
  <c r="W200" i="16"/>
  <c r="S200" i="16"/>
  <c r="V200" i="16"/>
  <c r="T204" i="16"/>
  <c r="W204" i="16"/>
  <c r="S204" i="16"/>
  <c r="V204" i="16"/>
  <c r="T208" i="16"/>
  <c r="W208" i="16"/>
  <c r="S208" i="16"/>
  <c r="V208" i="16"/>
  <c r="T212" i="16"/>
  <c r="W212" i="16"/>
  <c r="S212" i="16"/>
  <c r="V212" i="16"/>
  <c r="T216" i="16"/>
  <c r="W216" i="16"/>
  <c r="S216" i="16"/>
  <c r="V216" i="16"/>
  <c r="T220" i="16"/>
  <c r="W220" i="16"/>
  <c r="S220" i="16"/>
  <c r="V220" i="16"/>
  <c r="T224" i="16"/>
  <c r="W224" i="16"/>
  <c r="S224" i="16"/>
  <c r="V224" i="16"/>
  <c r="T228" i="16"/>
  <c r="W228" i="16"/>
  <c r="S228" i="16"/>
  <c r="V228" i="16"/>
  <c r="T232" i="16"/>
  <c r="W232" i="16"/>
  <c r="S232" i="16"/>
  <c r="V232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GQ178" i="16"/>
  <c r="V179" i="16"/>
  <c r="W180" i="16"/>
  <c r="S181" i="16"/>
  <c r="GQ182" i="16"/>
  <c r="V183" i="16"/>
  <c r="W184" i="16"/>
  <c r="S185" i="16"/>
  <c r="GQ186" i="16"/>
  <c r="V187" i="16"/>
  <c r="W188" i="16"/>
  <c r="S189" i="16"/>
  <c r="GQ190" i="16"/>
  <c r="T191" i="16"/>
  <c r="W191" i="16"/>
  <c r="S191" i="16"/>
  <c r="U193" i="16"/>
  <c r="T195" i="16"/>
  <c r="W195" i="16"/>
  <c r="S195" i="16"/>
  <c r="V195" i="16"/>
  <c r="U197" i="16"/>
  <c r="T199" i="16"/>
  <c r="W199" i="16"/>
  <c r="S199" i="16"/>
  <c r="V199" i="16"/>
  <c r="U201" i="16"/>
  <c r="T203" i="16"/>
  <c r="W203" i="16"/>
  <c r="S203" i="16"/>
  <c r="V203" i="16"/>
  <c r="U205" i="16"/>
  <c r="T207" i="16"/>
  <c r="W207" i="16"/>
  <c r="S207" i="16"/>
  <c r="V207" i="16"/>
  <c r="U209" i="16"/>
  <c r="T211" i="16"/>
  <c r="W211" i="16"/>
  <c r="S211" i="16"/>
  <c r="V211" i="16"/>
  <c r="U213" i="16"/>
  <c r="T215" i="16"/>
  <c r="W215" i="16"/>
  <c r="S215" i="16"/>
  <c r="V215" i="16"/>
  <c r="U217" i="16"/>
  <c r="T219" i="16"/>
  <c r="W219" i="16"/>
  <c r="S219" i="16"/>
  <c r="V219" i="16"/>
  <c r="U221" i="16"/>
  <c r="T223" i="16"/>
  <c r="W223" i="16"/>
  <c r="S223" i="16"/>
  <c r="V223" i="16"/>
  <c r="U225" i="16"/>
  <c r="T227" i="16"/>
  <c r="W227" i="16"/>
  <c r="S227" i="16"/>
  <c r="V227" i="16"/>
  <c r="U229" i="16"/>
  <c r="T231" i="16"/>
  <c r="W231" i="16"/>
  <c r="S231" i="16"/>
  <c r="V231" i="16"/>
  <c r="U233" i="16"/>
  <c r="T235" i="16"/>
  <c r="W235" i="16"/>
  <c r="S235" i="16"/>
  <c r="V235" i="16"/>
  <c r="GO238" i="16"/>
  <c r="GQ238" i="16"/>
  <c r="T240" i="16"/>
  <c r="U240" i="16"/>
  <c r="S240" i="16"/>
  <c r="W240" i="16"/>
  <c r="W242" i="16"/>
  <c r="V246" i="16"/>
  <c r="T246" i="16"/>
  <c r="U246" i="16"/>
  <c r="S246" i="16"/>
  <c r="GQ248" i="16"/>
  <c r="W250" i="16"/>
  <c r="U238" i="16"/>
  <c r="V239" i="16"/>
  <c r="GQ241" i="16"/>
  <c r="V243" i="16"/>
  <c r="T243" i="16"/>
  <c r="W243" i="16"/>
  <c r="GQ245" i="16"/>
  <c r="V247" i="16"/>
  <c r="T247" i="16"/>
  <c r="W247" i="16"/>
  <c r="GQ249" i="16"/>
  <c r="V251" i="16"/>
  <c r="T251" i="16"/>
  <c r="W251" i="16"/>
  <c r="GQ254" i="16"/>
  <c r="GO254" i="16"/>
  <c r="GQ258" i="16"/>
  <c r="GO258" i="16"/>
  <c r="GQ262" i="16"/>
  <c r="GO262" i="16"/>
  <c r="GQ266" i="16"/>
  <c r="GO266" i="16"/>
  <c r="GQ270" i="16"/>
  <c r="GO270" i="16"/>
  <c r="GQ274" i="16"/>
  <c r="GO274" i="16"/>
  <c r="V238" i="16"/>
  <c r="GQ242" i="16"/>
  <c r="V244" i="16"/>
  <c r="T244" i="16"/>
  <c r="W244" i="16"/>
  <c r="GQ246" i="16"/>
  <c r="V248" i="16"/>
  <c r="T248" i="16"/>
  <c r="W248" i="16"/>
  <c r="GQ250" i="16"/>
  <c r="GQ253" i="16"/>
  <c r="GO253" i="16"/>
  <c r="GQ257" i="16"/>
  <c r="GO257" i="16"/>
  <c r="GQ261" i="16"/>
  <c r="GO261" i="16"/>
  <c r="GQ265" i="16"/>
  <c r="GO265" i="16"/>
  <c r="GQ269" i="16"/>
  <c r="GO269" i="16"/>
  <c r="GQ273" i="16"/>
  <c r="GO273" i="16"/>
  <c r="GQ236" i="16"/>
  <c r="V237" i="16"/>
  <c r="W238" i="16"/>
  <c r="S239" i="16"/>
  <c r="V241" i="16"/>
  <c r="T241" i="16"/>
  <c r="W241" i="16"/>
  <c r="S243" i="16"/>
  <c r="GQ243" i="16"/>
  <c r="V245" i="16"/>
  <c r="T245" i="16"/>
  <c r="W245" i="16"/>
  <c r="S247" i="16"/>
  <c r="GQ247" i="16"/>
  <c r="V249" i="16"/>
  <c r="T249" i="16"/>
  <c r="W249" i="16"/>
  <c r="GQ251" i="16"/>
  <c r="GO251" i="16"/>
  <c r="S251" i="16"/>
  <c r="GQ252" i="16"/>
  <c r="GO252" i="16"/>
  <c r="GQ256" i="16"/>
  <c r="GO256" i="16"/>
  <c r="GQ260" i="16"/>
  <c r="GO260" i="16"/>
  <c r="GQ264" i="16"/>
  <c r="GO264" i="16"/>
  <c r="GQ268" i="16"/>
  <c r="GO268" i="16"/>
  <c r="GQ272" i="16"/>
  <c r="GO272" i="16"/>
  <c r="GQ276" i="16"/>
  <c r="GO276" i="16"/>
  <c r="T252" i="16"/>
  <c r="T253" i="16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GO277" i="16"/>
  <c r="T278" i="16"/>
  <c r="GO278" i="16"/>
  <c r="T279" i="16"/>
  <c r="GO279" i="16"/>
  <c r="T280" i="16"/>
  <c r="GO280" i="16"/>
  <c r="T281" i="16"/>
  <c r="GO281" i="16"/>
  <c r="T282" i="16"/>
  <c r="GO282" i="16"/>
  <c r="T283" i="16"/>
  <c r="GO283" i="16"/>
  <c r="T284" i="16"/>
  <c r="GO284" i="16"/>
  <c r="T285" i="16"/>
  <c r="GO285" i="16"/>
  <c r="T286" i="16"/>
  <c r="GO286" i="16"/>
  <c r="T287" i="16"/>
  <c r="GO287" i="16"/>
  <c r="T288" i="16"/>
  <c r="GO288" i="16"/>
  <c r="T289" i="16"/>
  <c r="GO289" i="16"/>
  <c r="T290" i="16"/>
  <c r="GO290" i="16"/>
  <c r="T291" i="16"/>
  <c r="GO291" i="16"/>
  <c r="T292" i="16"/>
  <c r="GO292" i="16"/>
  <c r="T293" i="16"/>
  <c r="GO293" i="16"/>
  <c r="T294" i="16"/>
  <c r="GO294" i="16"/>
  <c r="T295" i="16"/>
  <c r="GO295" i="16"/>
  <c r="T296" i="16"/>
  <c r="GO296" i="16"/>
  <c r="T297" i="16"/>
  <c r="GO297" i="16"/>
  <c r="T298" i="16"/>
  <c r="GO298" i="16"/>
  <c r="T299" i="16"/>
  <c r="GO299" i="16"/>
  <c r="T300" i="16"/>
  <c r="GO300" i="16"/>
  <c r="T301" i="16"/>
  <c r="GO301" i="16"/>
  <c r="T302" i="16"/>
  <c r="GO302" i="16"/>
  <c r="T303" i="16"/>
  <c r="GO303" i="16"/>
  <c r="U252" i="16"/>
  <c r="U253" i="16"/>
  <c r="U254" i="16"/>
  <c r="U255" i="16"/>
  <c r="U256" i="16"/>
  <c r="U257" i="16"/>
  <c r="U258" i="16"/>
  <c r="U259" i="16"/>
  <c r="U260" i="16"/>
  <c r="U261" i="16"/>
  <c r="U262" i="16"/>
  <c r="U263" i="16"/>
  <c r="U264" i="16"/>
  <c r="U265" i="16"/>
  <c r="U266" i="16"/>
  <c r="U267" i="16"/>
  <c r="U268" i="16"/>
  <c r="U269" i="16"/>
  <c r="U270" i="16"/>
  <c r="U271" i="16"/>
  <c r="U272" i="16"/>
  <c r="U273" i="16"/>
  <c r="U274" i="16"/>
  <c r="U275" i="16"/>
  <c r="U276" i="16"/>
  <c r="U277" i="16"/>
  <c r="U278" i="16"/>
  <c r="U279" i="16"/>
  <c r="U280" i="16"/>
  <c r="U281" i="16"/>
  <c r="U282" i="16"/>
  <c r="U283" i="16"/>
  <c r="U284" i="16"/>
  <c r="U285" i="16"/>
  <c r="U286" i="16"/>
  <c r="U287" i="16"/>
  <c r="U288" i="16"/>
  <c r="U289" i="16"/>
  <c r="U290" i="16"/>
  <c r="U291" i="16"/>
  <c r="U292" i="16"/>
  <c r="U293" i="16"/>
  <c r="U294" i="16"/>
  <c r="U295" i="16"/>
  <c r="U296" i="16"/>
  <c r="U297" i="16"/>
  <c r="U298" i="16"/>
  <c r="U299" i="16"/>
  <c r="U300" i="16"/>
  <c r="U301" i="16"/>
  <c r="U302" i="16"/>
  <c r="U303" i="16"/>
  <c r="GO305" i="16"/>
  <c r="GO304" i="16"/>
  <c r="GO306" i="16"/>
  <c r="W351" i="16"/>
  <c r="GQ351" i="16"/>
  <c r="V352" i="16"/>
  <c r="W353" i="16"/>
  <c r="GQ354" i="16"/>
  <c r="GR354" i="16" s="1"/>
  <c r="V356" i="16"/>
  <c r="T356" i="16"/>
  <c r="W356" i="16"/>
  <c r="GQ358" i="16"/>
  <c r="V360" i="16"/>
  <c r="U360" i="16"/>
  <c r="T360" i="16"/>
  <c r="S353" i="16"/>
  <c r="S355" i="16"/>
  <c r="GQ355" i="16"/>
  <c r="V357" i="16"/>
  <c r="T357" i="16"/>
  <c r="W357" i="16"/>
  <c r="S359" i="16"/>
  <c r="GQ359" i="16"/>
  <c r="S352" i="16"/>
  <c r="U353" i="16"/>
  <c r="GQ353" i="16"/>
  <c r="GR353" i="16" s="1"/>
  <c r="V354" i="16"/>
  <c r="T354" i="16"/>
  <c r="W354" i="16"/>
  <c r="S356" i="16"/>
  <c r="GQ356" i="16"/>
  <c r="V358" i="16"/>
  <c r="T358" i="16"/>
  <c r="W358" i="16"/>
  <c r="GQ360" i="16"/>
  <c r="GO360" i="16"/>
  <c r="S360" i="16"/>
  <c r="V353" i="16"/>
  <c r="V355" i="16"/>
  <c r="T355" i="16"/>
  <c r="W355" i="16"/>
  <c r="S357" i="16"/>
  <c r="GQ357" i="16"/>
  <c r="V359" i="16"/>
  <c r="T359" i="16"/>
  <c r="W359" i="16"/>
  <c r="T361" i="16"/>
  <c r="GO361" i="16"/>
  <c r="T362" i="16"/>
  <c r="GO362" i="16"/>
  <c r="T363" i="16"/>
  <c r="GO363" i="16"/>
  <c r="T364" i="16"/>
  <c r="GO364" i="16"/>
  <c r="T365" i="16"/>
  <c r="GO365" i="16"/>
  <c r="T366" i="16"/>
  <c r="GO366" i="16"/>
  <c r="T367" i="16"/>
  <c r="GO367" i="16"/>
  <c r="T368" i="16"/>
  <c r="GO368" i="16"/>
  <c r="T369" i="16"/>
  <c r="GO369" i="16"/>
  <c r="T370" i="16"/>
  <c r="GO370" i="16"/>
  <c r="T371" i="16"/>
  <c r="GO371" i="16"/>
  <c r="T372" i="16"/>
  <c r="GO372" i="16"/>
  <c r="T373" i="16"/>
  <c r="GO373" i="16"/>
  <c r="T374" i="16"/>
  <c r="GO374" i="16"/>
  <c r="T375" i="16"/>
  <c r="GO375" i="16"/>
  <c r="T376" i="16"/>
  <c r="GO376" i="16"/>
  <c r="T377" i="16"/>
  <c r="GO377" i="16"/>
  <c r="T378" i="16"/>
  <c r="GO378" i="16"/>
  <c r="T379" i="16"/>
  <c r="GO379" i="16"/>
  <c r="T380" i="16"/>
  <c r="GO380" i="16"/>
  <c r="T381" i="16"/>
  <c r="GO381" i="16"/>
  <c r="T382" i="16"/>
  <c r="GO382" i="16"/>
  <c r="T383" i="16"/>
  <c r="GO383" i="16"/>
  <c r="T384" i="16"/>
  <c r="GO384" i="16"/>
  <c r="T385" i="16"/>
  <c r="GO385" i="16"/>
  <c r="T386" i="16"/>
  <c r="GO386" i="16"/>
  <c r="T387" i="16"/>
  <c r="GO387" i="16"/>
  <c r="T388" i="16"/>
  <c r="GO388" i="16"/>
  <c r="T389" i="16"/>
  <c r="U390" i="16"/>
  <c r="GQ390" i="16"/>
  <c r="V392" i="16"/>
  <c r="T392" i="16"/>
  <c r="W392" i="16"/>
  <c r="GQ394" i="16"/>
  <c r="V396" i="16"/>
  <c r="T396" i="16"/>
  <c r="W396" i="16"/>
  <c r="U361" i="16"/>
  <c r="U362" i="16"/>
  <c r="U363" i="16"/>
  <c r="U364" i="16"/>
  <c r="U365" i="16"/>
  <c r="U366" i="16"/>
  <c r="U367" i="16"/>
  <c r="U368" i="16"/>
  <c r="U369" i="16"/>
  <c r="U370" i="16"/>
  <c r="U371" i="16"/>
  <c r="U372" i="16"/>
  <c r="U373" i="16"/>
  <c r="U374" i="16"/>
  <c r="U375" i="16"/>
  <c r="U376" i="16"/>
  <c r="U377" i="16"/>
  <c r="U378" i="16"/>
  <c r="U379" i="16"/>
  <c r="U380" i="16"/>
  <c r="U381" i="16"/>
  <c r="U382" i="16"/>
  <c r="U383" i="16"/>
  <c r="U384" i="16"/>
  <c r="U385" i="16"/>
  <c r="U386" i="16"/>
  <c r="U387" i="16"/>
  <c r="U388" i="16"/>
  <c r="U389" i="16"/>
  <c r="GQ389" i="16"/>
  <c r="V390" i="16"/>
  <c r="S391" i="16"/>
  <c r="GQ391" i="16"/>
  <c r="V393" i="16"/>
  <c r="T393" i="16"/>
  <c r="W393" i="16"/>
  <c r="S395" i="16"/>
  <c r="GQ395" i="16"/>
  <c r="V397" i="16"/>
  <c r="T397" i="16"/>
  <c r="W397" i="16"/>
  <c r="V371" i="16"/>
  <c r="V372" i="16"/>
  <c r="V373" i="16"/>
  <c r="V374" i="16"/>
  <c r="V375" i="16"/>
  <c r="V376" i="16"/>
  <c r="V377" i="16"/>
  <c r="V378" i="16"/>
  <c r="V379" i="16"/>
  <c r="V380" i="16"/>
  <c r="V381" i="16"/>
  <c r="V382" i="16"/>
  <c r="V383" i="16"/>
  <c r="V384" i="16"/>
  <c r="V385" i="16"/>
  <c r="V386" i="16"/>
  <c r="V387" i="16"/>
  <c r="V388" i="16"/>
  <c r="V389" i="16"/>
  <c r="W390" i="16"/>
  <c r="S392" i="16"/>
  <c r="GQ392" i="16"/>
  <c r="V394" i="16"/>
  <c r="T394" i="16"/>
  <c r="W394" i="16"/>
  <c r="S396" i="16"/>
  <c r="GQ396" i="16"/>
  <c r="S374" i="16"/>
  <c r="S375" i="16"/>
  <c r="S376" i="16"/>
  <c r="S377" i="16"/>
  <c r="S378" i="16"/>
  <c r="S379" i="16"/>
  <c r="S380" i="16"/>
  <c r="S381" i="16"/>
  <c r="S382" i="16"/>
  <c r="S383" i="16"/>
  <c r="S384" i="16"/>
  <c r="S385" i="16"/>
  <c r="S386" i="16"/>
  <c r="S387" i="16"/>
  <c r="S388" i="16"/>
  <c r="S389" i="16"/>
  <c r="S390" i="16"/>
  <c r="V391" i="16"/>
  <c r="T391" i="16"/>
  <c r="W391" i="16"/>
  <c r="S393" i="16"/>
  <c r="GQ393" i="16"/>
  <c r="V395" i="16"/>
  <c r="T395" i="16"/>
  <c r="W395" i="16"/>
  <c r="GQ397" i="16"/>
  <c r="GO397" i="16"/>
  <c r="S397" i="16"/>
  <c r="T398" i="16"/>
  <c r="GO398" i="16"/>
  <c r="T399" i="16"/>
  <c r="GO399" i="16"/>
  <c r="T400" i="16"/>
  <c r="GO400" i="16"/>
  <c r="T401" i="16"/>
  <c r="GO401" i="16"/>
  <c r="T402" i="16"/>
  <c r="GO402" i="16"/>
  <c r="T403" i="16"/>
  <c r="GO403" i="16"/>
  <c r="T404" i="16"/>
  <c r="GO404" i="16"/>
  <c r="T405" i="16"/>
  <c r="GO405" i="16"/>
  <c r="T406" i="16"/>
  <c r="GO406" i="16"/>
  <c r="T407" i="16"/>
  <c r="GO407" i="16"/>
  <c r="T408" i="16"/>
  <c r="GO408" i="16"/>
  <c r="T409" i="16"/>
  <c r="GO409" i="16"/>
  <c r="T410" i="16"/>
  <c r="T411" i="16"/>
  <c r="T412" i="16"/>
  <c r="T413" i="16"/>
  <c r="T414" i="16"/>
  <c r="T415" i="16"/>
  <c r="T416" i="16"/>
  <c r="T417" i="16"/>
  <c r="T418" i="16"/>
  <c r="T419" i="16"/>
  <c r="U398" i="16"/>
  <c r="U399" i="16"/>
  <c r="U400" i="16"/>
  <c r="U401" i="16"/>
  <c r="U402" i="16"/>
  <c r="U403" i="16"/>
  <c r="U404" i="16"/>
  <c r="U405" i="16"/>
  <c r="U406" i="16"/>
  <c r="U407" i="16"/>
  <c r="U408" i="16"/>
  <c r="U409" i="16"/>
  <c r="U410" i="16"/>
  <c r="U411" i="16"/>
  <c r="U412" i="16"/>
  <c r="U413" i="16"/>
  <c r="U414" i="16"/>
  <c r="U415" i="16"/>
  <c r="U416" i="16"/>
  <c r="U417" i="16"/>
  <c r="U418" i="16"/>
  <c r="U419" i="16"/>
  <c r="GO420" i="16"/>
  <c r="V398" i="16"/>
  <c r="V399" i="16"/>
  <c r="V400" i="16"/>
  <c r="V401" i="16"/>
  <c r="V402" i="16"/>
  <c r="V403" i="16"/>
  <c r="V404" i="16"/>
  <c r="V405" i="16"/>
  <c r="V406" i="16"/>
  <c r="V407" i="16"/>
  <c r="V408" i="16"/>
  <c r="V409" i="16"/>
  <c r="V410" i="16"/>
  <c r="V411" i="16"/>
  <c r="V412" i="16"/>
  <c r="V413" i="16"/>
  <c r="V414" i="16"/>
  <c r="V415" i="16"/>
  <c r="V416" i="16"/>
  <c r="V417" i="16"/>
  <c r="V418" i="16"/>
  <c r="V419" i="16"/>
  <c r="S398" i="16"/>
  <c r="S399" i="16"/>
  <c r="S400" i="16"/>
  <c r="S401" i="16"/>
  <c r="S402" i="16"/>
  <c r="S403" i="16"/>
  <c r="S404" i="16"/>
  <c r="S405" i="16"/>
  <c r="S406" i="16"/>
  <c r="S407" i="16"/>
  <c r="S408" i="16"/>
  <c r="S409" i="16"/>
  <c r="S410" i="16"/>
  <c r="S411" i="16"/>
  <c r="S412" i="16"/>
  <c r="S413" i="16"/>
  <c r="S414" i="16"/>
  <c r="S415" i="16"/>
  <c r="S416" i="16"/>
  <c r="S417" i="16"/>
  <c r="S418" i="16"/>
  <c r="S419" i="16"/>
  <c r="GO419" i="16"/>
  <c r="U438" i="16"/>
  <c r="U439" i="16"/>
  <c r="U440" i="16"/>
  <c r="U441" i="16"/>
  <c r="U442" i="16"/>
  <c r="U443" i="16"/>
  <c r="U444" i="16"/>
  <c r="U445" i="16"/>
  <c r="U446" i="16"/>
  <c r="U447" i="16"/>
  <c r="U448" i="16"/>
  <c r="U449" i="16"/>
  <c r="U450" i="16"/>
  <c r="GO451" i="16"/>
  <c r="S439" i="16"/>
  <c r="S440" i="16"/>
  <c r="S441" i="16"/>
  <c r="S442" i="16"/>
  <c r="S443" i="16"/>
  <c r="S444" i="16"/>
  <c r="S445" i="16"/>
  <c r="S446" i="16"/>
  <c r="S447" i="16"/>
  <c r="S448" i="16"/>
  <c r="S449" i="16"/>
  <c r="S450" i="16"/>
  <c r="W452" i="16"/>
  <c r="W453" i="16"/>
  <c r="S454" i="16"/>
  <c r="W454" i="16"/>
  <c r="S455" i="16"/>
  <c r="W455" i="16"/>
  <c r="S456" i="16"/>
  <c r="W456" i="16"/>
  <c r="S457" i="16"/>
  <c r="W457" i="16"/>
  <c r="S458" i="16"/>
  <c r="W458" i="16"/>
  <c r="S459" i="16"/>
  <c r="W459" i="16"/>
  <c r="S460" i="16"/>
  <c r="W460" i="16"/>
  <c r="S461" i="16"/>
  <c r="W461" i="16"/>
  <c r="W462" i="16"/>
  <c r="S463" i="16"/>
  <c r="W463" i="16"/>
  <c r="S464" i="16"/>
  <c r="W464" i="16"/>
  <c r="S465" i="16"/>
  <c r="W465" i="16"/>
  <c r="S466" i="16"/>
  <c r="W466" i="16"/>
  <c r="S467" i="16"/>
  <c r="W467" i="16"/>
  <c r="S468" i="16"/>
  <c r="W468" i="16"/>
  <c r="S469" i="16"/>
  <c r="W469" i="16"/>
  <c r="S470" i="16"/>
  <c r="W470" i="16"/>
  <c r="W471" i="16"/>
  <c r="W472" i="16"/>
  <c r="W473" i="16"/>
  <c r="S474" i="16"/>
  <c r="W474" i="16"/>
  <c r="S475" i="16"/>
  <c r="T476" i="16"/>
  <c r="V476" i="16"/>
  <c r="W476" i="16"/>
  <c r="GQ478" i="16"/>
  <c r="GR478" i="16" s="1"/>
  <c r="T477" i="16"/>
  <c r="V477" i="16"/>
  <c r="W477" i="16"/>
  <c r="GQ479" i="16"/>
  <c r="GR479" i="16" s="1"/>
  <c r="GO479" i="16"/>
  <c r="S479" i="16"/>
  <c r="GQ474" i="16"/>
  <c r="GR474" i="16" s="1"/>
  <c r="V475" i="16"/>
  <c r="S476" i="16"/>
  <c r="GQ476" i="16"/>
  <c r="GR476" i="16" s="1"/>
  <c r="T478" i="16"/>
  <c r="V478" i="16"/>
  <c r="W478" i="16"/>
  <c r="S477" i="16"/>
  <c r="GQ477" i="16"/>
  <c r="GR477" i="16" s="1"/>
  <c r="T479" i="16"/>
  <c r="V479" i="16"/>
  <c r="W479" i="16"/>
  <c r="V480" i="16"/>
  <c r="V481" i="16"/>
  <c r="V482" i="16"/>
  <c r="V483" i="16"/>
  <c r="V484" i="16"/>
  <c r="V485" i="16"/>
  <c r="V486" i="16"/>
  <c r="V487" i="16"/>
  <c r="V488" i="16"/>
  <c r="V489" i="16"/>
  <c r="U490" i="16"/>
  <c r="GQ490" i="16"/>
  <c r="GR490" i="16" s="1"/>
  <c r="V491" i="16"/>
  <c r="GQ491" i="16"/>
  <c r="GR491" i="16" s="1"/>
  <c r="V493" i="16"/>
  <c r="T493" i="16"/>
  <c r="W493" i="16"/>
  <c r="GQ495" i="16"/>
  <c r="GR495" i="16" s="1"/>
  <c r="GO495" i="16"/>
  <c r="S480" i="16"/>
  <c r="W480" i="16"/>
  <c r="S481" i="16"/>
  <c r="W481" i="16"/>
  <c r="S482" i="16"/>
  <c r="W482" i="16"/>
  <c r="S483" i="16"/>
  <c r="W483" i="16"/>
  <c r="S484" i="16"/>
  <c r="W484" i="16"/>
  <c r="S485" i="16"/>
  <c r="W485" i="16"/>
  <c r="S486" i="16"/>
  <c r="W486" i="16"/>
  <c r="S487" i="16"/>
  <c r="W487" i="16"/>
  <c r="S488" i="16"/>
  <c r="W488" i="16"/>
  <c r="S489" i="16"/>
  <c r="W489" i="16"/>
  <c r="GQ489" i="16"/>
  <c r="GR489" i="16" s="1"/>
  <c r="V490" i="16"/>
  <c r="S492" i="16"/>
  <c r="GQ492" i="16"/>
  <c r="GR492" i="16" s="1"/>
  <c r="V494" i="16"/>
  <c r="T494" i="16"/>
  <c r="W494" i="16"/>
  <c r="T480" i="16"/>
  <c r="GO480" i="16"/>
  <c r="T481" i="16"/>
  <c r="GO481" i="16"/>
  <c r="T482" i="16"/>
  <c r="GO482" i="16"/>
  <c r="T483" i="16"/>
  <c r="GO483" i="16"/>
  <c r="T484" i="16"/>
  <c r="GO484" i="16"/>
  <c r="T485" i="16"/>
  <c r="GO485" i="16"/>
  <c r="T486" i="16"/>
  <c r="GO486" i="16"/>
  <c r="T487" i="16"/>
  <c r="GO487" i="16"/>
  <c r="T488" i="16"/>
  <c r="GO488" i="16"/>
  <c r="T489" i="16"/>
  <c r="W490" i="16"/>
  <c r="S493" i="16"/>
  <c r="GQ493" i="16"/>
  <c r="GR493" i="16" s="1"/>
  <c r="V495" i="16"/>
  <c r="U495" i="16"/>
  <c r="T495" i="16"/>
  <c r="S490" i="16"/>
  <c r="V492" i="16"/>
  <c r="T492" i="16"/>
  <c r="W492" i="16"/>
  <c r="S494" i="16"/>
  <c r="GQ494" i="16"/>
  <c r="GR494" i="16" s="1"/>
  <c r="T496" i="16"/>
  <c r="GO496" i="16"/>
  <c r="T497" i="16"/>
  <c r="GO497" i="16"/>
  <c r="T498" i="16"/>
  <c r="GO498" i="16"/>
  <c r="T499" i="16"/>
  <c r="GO499" i="16"/>
  <c r="T500" i="16"/>
  <c r="GO500" i="16"/>
  <c r="T501" i="16"/>
  <c r="W503" i="16"/>
  <c r="S503" i="16"/>
  <c r="V503" i="16"/>
  <c r="U496" i="16"/>
  <c r="U497" i="16"/>
  <c r="U498" i="16"/>
  <c r="U499" i="16"/>
  <c r="U500" i="16"/>
  <c r="U501" i="16"/>
  <c r="GO501" i="16"/>
  <c r="V496" i="16"/>
  <c r="V497" i="16"/>
  <c r="V498" i="16"/>
  <c r="V499" i="16"/>
  <c r="V500" i="16"/>
  <c r="V501" i="16"/>
  <c r="W502" i="16"/>
  <c r="S502" i="16"/>
  <c r="V502" i="16"/>
  <c r="W504" i="16"/>
  <c r="S504" i="16"/>
  <c r="U504" i="16"/>
  <c r="S496" i="16"/>
  <c r="S497" i="16"/>
  <c r="S498" i="16"/>
  <c r="S499" i="16"/>
  <c r="S500" i="16"/>
  <c r="S501" i="16"/>
  <c r="U505" i="16"/>
  <c r="U506" i="16"/>
  <c r="U507" i="16"/>
  <c r="U508" i="16"/>
  <c r="U509" i="16"/>
  <c r="U510" i="16"/>
  <c r="U511" i="16"/>
  <c r="U512" i="16"/>
  <c r="U513" i="16"/>
  <c r="U514" i="16"/>
  <c r="S505" i="16"/>
  <c r="S506" i="16"/>
  <c r="S507" i="16"/>
  <c r="S508" i="16"/>
  <c r="S509" i="16"/>
  <c r="S510" i="16"/>
  <c r="S511" i="16"/>
  <c r="S512" i="16"/>
  <c r="S513" i="16"/>
  <c r="S514" i="16"/>
  <c r="GO514" i="16"/>
  <c r="S521" i="16"/>
  <c r="W521" i="16"/>
  <c r="GO521" i="16"/>
  <c r="U522" i="16"/>
  <c r="U523" i="16"/>
  <c r="U524" i="16"/>
  <c r="U525" i="16"/>
  <c r="U526" i="16"/>
  <c r="U527" i="16"/>
  <c r="U528" i="16"/>
  <c r="GO530" i="16"/>
  <c r="V528" i="16"/>
  <c r="S522" i="16"/>
  <c r="S523" i="16"/>
  <c r="S524" i="16"/>
  <c r="S525" i="16"/>
  <c r="S526" i="16"/>
  <c r="S527" i="16"/>
  <c r="S528" i="16"/>
  <c r="S536" i="16"/>
  <c r="W536" i="16"/>
  <c r="U529" i="16"/>
  <c r="U530" i="16"/>
  <c r="U531" i="16"/>
  <c r="U532" i="16"/>
  <c r="U533" i="16"/>
  <c r="U534" i="16"/>
  <c r="U535" i="16"/>
  <c r="U536" i="16"/>
  <c r="BP73" i="15"/>
  <c r="BQ73" i="15" s="1"/>
  <c r="R522" i="15"/>
  <c r="BP155" i="15"/>
  <c r="BQ155" i="15" s="1"/>
  <c r="BP67" i="15"/>
  <c r="BQ67" i="15" s="1"/>
  <c r="Q148" i="15"/>
  <c r="Q275" i="15"/>
  <c r="Q501" i="15"/>
  <c r="AN501" i="15" s="1"/>
  <c r="AS501" i="15" s="1"/>
  <c r="AX501" i="15" s="1"/>
  <c r="U245" i="15"/>
  <c r="AQ245" i="15" s="1"/>
  <c r="AV245" i="15" s="1"/>
  <c r="BA245" i="15" s="1"/>
  <c r="U453" i="15"/>
  <c r="BN108" i="15"/>
  <c r="R138" i="15"/>
  <c r="T243" i="15"/>
  <c r="T275" i="15"/>
  <c r="U321" i="15"/>
  <c r="Q328" i="15"/>
  <c r="U466" i="15"/>
  <c r="BK466" i="15" s="1"/>
  <c r="R113" i="15"/>
  <c r="R124" i="15"/>
  <c r="S213" i="15"/>
  <c r="AK213" i="15" s="1"/>
  <c r="T227" i="15"/>
  <c r="U211" i="15"/>
  <c r="T445" i="15"/>
  <c r="Q458" i="15"/>
  <c r="BN369" i="15"/>
  <c r="BP397" i="15"/>
  <c r="BQ397" i="15" s="1"/>
  <c r="T451" i="15"/>
  <c r="BN490" i="15"/>
  <c r="T500" i="15"/>
  <c r="AR500" i="15" s="1"/>
  <c r="AW500" i="15" s="1"/>
  <c r="BB500" i="15" s="1"/>
  <c r="T511" i="15"/>
  <c r="Q517" i="15"/>
  <c r="AN517" i="15" s="1"/>
  <c r="AS517" i="15" s="1"/>
  <c r="AX517" i="15" s="1"/>
  <c r="BP98" i="15"/>
  <c r="BQ98" i="15" s="1"/>
  <c r="BN107" i="15"/>
  <c r="Q117" i="15"/>
  <c r="AI117" i="15" s="1"/>
  <c r="Q220" i="15"/>
  <c r="AI220" i="15" s="1"/>
  <c r="Q225" i="15"/>
  <c r="Q270" i="15"/>
  <c r="R328" i="15"/>
  <c r="AK328" i="15" s="1"/>
  <c r="BP393" i="15"/>
  <c r="BQ393" i="15" s="1"/>
  <c r="U415" i="15"/>
  <c r="BL415" i="15" s="1"/>
  <c r="U418" i="15"/>
  <c r="BL418" i="15" s="1"/>
  <c r="Q442" i="15"/>
  <c r="T444" i="15"/>
  <c r="T457" i="15"/>
  <c r="Q467" i="15"/>
  <c r="Q473" i="15"/>
  <c r="Q478" i="15"/>
  <c r="BC478" i="15" s="1"/>
  <c r="BN487" i="15"/>
  <c r="BN488" i="15"/>
  <c r="U509" i="15"/>
  <c r="T524" i="15"/>
  <c r="R117" i="15"/>
  <c r="AP117" i="15" s="1"/>
  <c r="AU117" i="15" s="1"/>
  <c r="AZ117" i="15" s="1"/>
  <c r="Q218" i="15"/>
  <c r="T220" i="15"/>
  <c r="U310" i="15"/>
  <c r="BN365" i="15"/>
  <c r="BN368" i="15"/>
  <c r="Q429" i="15"/>
  <c r="AN429" i="15" s="1"/>
  <c r="AS429" i="15" s="1"/>
  <c r="AX429" i="15" s="1"/>
  <c r="Q460" i="15"/>
  <c r="T476" i="15"/>
  <c r="BP35" i="15"/>
  <c r="BQ35" i="15" s="1"/>
  <c r="S46" i="15"/>
  <c r="BP52" i="15"/>
  <c r="BQ52" i="15" s="1"/>
  <c r="BP63" i="15"/>
  <c r="BQ63" i="15" s="1"/>
  <c r="R101" i="15"/>
  <c r="BN106" i="15"/>
  <c r="Q124" i="15"/>
  <c r="Q125" i="15"/>
  <c r="U127" i="15"/>
  <c r="Q138" i="15"/>
  <c r="R142" i="15"/>
  <c r="S152" i="15"/>
  <c r="Q160" i="15"/>
  <c r="BP163" i="15"/>
  <c r="BQ163" i="15" s="1"/>
  <c r="Q175" i="15"/>
  <c r="AO175" i="15" s="1"/>
  <c r="AT175" i="15" s="1"/>
  <c r="AY175" i="15" s="1"/>
  <c r="U177" i="15"/>
  <c r="BP215" i="15"/>
  <c r="BQ215" i="15" s="1"/>
  <c r="Q227" i="15"/>
  <c r="T233" i="15"/>
  <c r="T235" i="15"/>
  <c r="Q241" i="15"/>
  <c r="AN241" i="15" s="1"/>
  <c r="AS241" i="15" s="1"/>
  <c r="AX241" i="15" s="1"/>
  <c r="T254" i="15"/>
  <c r="U274" i="15"/>
  <c r="AL274" i="15" s="1"/>
  <c r="Q315" i="15"/>
  <c r="Q323" i="15"/>
  <c r="R327" i="15"/>
  <c r="Q339" i="15"/>
  <c r="BP344" i="15"/>
  <c r="BQ344" i="15" s="1"/>
  <c r="BP347" i="15"/>
  <c r="BQ347" i="15" s="1"/>
  <c r="BP351" i="15"/>
  <c r="BQ351" i="15" s="1"/>
  <c r="BP355" i="15"/>
  <c r="BQ355" i="15" s="1"/>
  <c r="R367" i="15"/>
  <c r="Q380" i="15"/>
  <c r="AI380" i="15" s="1"/>
  <c r="Q392" i="15"/>
  <c r="BD392" i="15" s="1"/>
  <c r="U411" i="15"/>
  <c r="S448" i="15"/>
  <c r="T448" i="15"/>
  <c r="S30" i="15"/>
  <c r="BE30" i="15" s="1"/>
  <c r="S60" i="15"/>
  <c r="R140" i="15"/>
  <c r="Q145" i="15"/>
  <c r="AN145" i="15" s="1"/>
  <c r="AS145" i="15" s="1"/>
  <c r="AX145" i="15" s="1"/>
  <c r="Q168" i="15"/>
  <c r="Q180" i="15"/>
  <c r="U181" i="15"/>
  <c r="T231" i="15"/>
  <c r="T271" i="15"/>
  <c r="AM271" i="15" s="1"/>
  <c r="Q293" i="15"/>
  <c r="AN293" i="15" s="1"/>
  <c r="AS293" i="15" s="1"/>
  <c r="AX293" i="15" s="1"/>
  <c r="Q295" i="15"/>
  <c r="Q311" i="15"/>
  <c r="Q314" i="15"/>
  <c r="Q322" i="15"/>
  <c r="Q371" i="15"/>
  <c r="Q378" i="15"/>
  <c r="R385" i="15"/>
  <c r="Q387" i="15"/>
  <c r="T422" i="15"/>
  <c r="T428" i="15"/>
  <c r="S462" i="15"/>
  <c r="T462" i="15"/>
  <c r="BP34" i="15"/>
  <c r="BQ34" i="15" s="1"/>
  <c r="BP41" i="15"/>
  <c r="BQ41" i="15" s="1"/>
  <c r="BP51" i="15"/>
  <c r="BQ51" i="15" s="1"/>
  <c r="BP62" i="15"/>
  <c r="BQ62" i="15" s="1"/>
  <c r="BP80" i="15"/>
  <c r="BQ80" i="15" s="1"/>
  <c r="BP85" i="15"/>
  <c r="BQ85" i="15" s="1"/>
  <c r="BP97" i="15"/>
  <c r="BQ97" i="15" s="1"/>
  <c r="BN120" i="15"/>
  <c r="Q136" i="15"/>
  <c r="AI136" i="15" s="1"/>
  <c r="S168" i="15"/>
  <c r="AK168" i="15" s="1"/>
  <c r="S180" i="15"/>
  <c r="S211" i="15"/>
  <c r="AP211" i="15" s="1"/>
  <c r="AU211" i="15" s="1"/>
  <c r="AZ211" i="15" s="1"/>
  <c r="T219" i="15"/>
  <c r="T224" i="15"/>
  <c r="T226" i="15"/>
  <c r="Q229" i="15"/>
  <c r="Q243" i="15"/>
  <c r="AI243" i="15" s="1"/>
  <c r="T257" i="15"/>
  <c r="AM257" i="15" s="1"/>
  <c r="T259" i="15"/>
  <c r="T264" i="15"/>
  <c r="BL274" i="15"/>
  <c r="Q278" i="15"/>
  <c r="AI278" i="15" s="1"/>
  <c r="Q289" i="15"/>
  <c r="Q299" i="15"/>
  <c r="AI299" i="15" s="1"/>
  <c r="Q310" i="15"/>
  <c r="U314" i="15"/>
  <c r="U322" i="15"/>
  <c r="BF322" i="15" s="1"/>
  <c r="R330" i="15"/>
  <c r="AP330" i="15" s="1"/>
  <c r="AU330" i="15" s="1"/>
  <c r="AZ330" i="15" s="1"/>
  <c r="BN350" i="15"/>
  <c r="BN354" i="15"/>
  <c r="R366" i="15"/>
  <c r="R370" i="15"/>
  <c r="BE370" i="15" s="1"/>
  <c r="R373" i="15"/>
  <c r="U398" i="15"/>
  <c r="Q430" i="15"/>
  <c r="S26" i="15"/>
  <c r="T42" i="15"/>
  <c r="S47" i="15"/>
  <c r="T50" i="15"/>
  <c r="R103" i="15"/>
  <c r="R112" i="15"/>
  <c r="Q135" i="15"/>
  <c r="BC135" i="15" s="1"/>
  <c r="R139" i="15"/>
  <c r="AP139" i="15" s="1"/>
  <c r="AU139" i="15" s="1"/>
  <c r="AZ139" i="15" s="1"/>
  <c r="BN145" i="15"/>
  <c r="Q152" i="15"/>
  <c r="Q179" i="15"/>
  <c r="AO179" i="15" s="1"/>
  <c r="AT179" i="15" s="1"/>
  <c r="AY179" i="15" s="1"/>
  <c r="Q228" i="15"/>
  <c r="AN228" i="15" s="1"/>
  <c r="AS228" i="15" s="1"/>
  <c r="AX228" i="15" s="1"/>
  <c r="T251" i="15"/>
  <c r="T262" i="15"/>
  <c r="Q411" i="15"/>
  <c r="Q412" i="15"/>
  <c r="T425" i="15"/>
  <c r="BP443" i="15"/>
  <c r="BQ443" i="15" s="1"/>
  <c r="S477" i="15"/>
  <c r="R477" i="15"/>
  <c r="Q506" i="15"/>
  <c r="R507" i="15"/>
  <c r="BE507" i="15" s="1"/>
  <c r="U508" i="15"/>
  <c r="BK508" i="15" s="1"/>
  <c r="R523" i="15"/>
  <c r="AK523" i="15" s="1"/>
  <c r="T525" i="15"/>
  <c r="T527" i="15"/>
  <c r="T454" i="15"/>
  <c r="Q459" i="15"/>
  <c r="BC459" i="15" s="1"/>
  <c r="T469" i="15"/>
  <c r="T471" i="15"/>
  <c r="U474" i="15"/>
  <c r="AQ474" i="15" s="1"/>
  <c r="AV474" i="15" s="1"/>
  <c r="BA474" i="15" s="1"/>
  <c r="T502" i="15"/>
  <c r="R505" i="15"/>
  <c r="AK505" i="15" s="1"/>
  <c r="U507" i="15"/>
  <c r="T512" i="15"/>
  <c r="Q522" i="15"/>
  <c r="AJ522" i="15" s="1"/>
  <c r="S206" i="15"/>
  <c r="Q206" i="15"/>
  <c r="S222" i="15"/>
  <c r="Q222" i="15"/>
  <c r="S248" i="15"/>
  <c r="T248" i="15"/>
  <c r="Q248" i="15"/>
  <c r="BP32" i="15"/>
  <c r="BQ32" i="15" s="1"/>
  <c r="BP48" i="15"/>
  <c r="BQ48" i="15" s="1"/>
  <c r="BP100" i="15"/>
  <c r="BQ100" i="15" s="1"/>
  <c r="S190" i="15"/>
  <c r="BC190" i="15" s="1"/>
  <c r="Q190" i="15"/>
  <c r="R215" i="15"/>
  <c r="S215" i="15"/>
  <c r="S265" i="15"/>
  <c r="Q265" i="15"/>
  <c r="U269" i="15"/>
  <c r="T269" i="15"/>
  <c r="BP58" i="15"/>
  <c r="BQ58" i="15" s="1"/>
  <c r="BP59" i="15"/>
  <c r="BQ59" i="15" s="1"/>
  <c r="BP70" i="15"/>
  <c r="BQ70" i="15" s="1"/>
  <c r="BP88" i="15"/>
  <c r="BQ88" i="15" s="1"/>
  <c r="R164" i="15"/>
  <c r="S164" i="15"/>
  <c r="Q164" i="15"/>
  <c r="S208" i="15"/>
  <c r="Q208" i="15"/>
  <c r="R286" i="15"/>
  <c r="Q286" i="15"/>
  <c r="S43" i="15"/>
  <c r="BP44" i="15"/>
  <c r="BQ44" i="15" s="1"/>
  <c r="T54" i="15"/>
  <c r="BP55" i="15"/>
  <c r="BQ55" i="15" s="1"/>
  <c r="BP56" i="15"/>
  <c r="BQ56" i="15" s="1"/>
  <c r="BP77" i="15"/>
  <c r="BQ77" i="15" s="1"/>
  <c r="BP104" i="15"/>
  <c r="BQ104" i="15" s="1"/>
  <c r="Q109" i="15"/>
  <c r="Q121" i="15"/>
  <c r="AI121" i="15" s="1"/>
  <c r="Q129" i="15"/>
  <c r="AN129" i="15" s="1"/>
  <c r="AS129" i="15" s="1"/>
  <c r="AX129" i="15" s="1"/>
  <c r="Q134" i="15"/>
  <c r="R135" i="15"/>
  <c r="AP135" i="15" s="1"/>
  <c r="AU135" i="15" s="1"/>
  <c r="AZ135" i="15" s="1"/>
  <c r="R136" i="15"/>
  <c r="BN139" i="15"/>
  <c r="BN140" i="15"/>
  <c r="R145" i="15"/>
  <c r="AK145" i="15" s="1"/>
  <c r="S148" i="15"/>
  <c r="U149" i="15"/>
  <c r="Q156" i="15"/>
  <c r="BP159" i="15"/>
  <c r="BQ159" i="15" s="1"/>
  <c r="S160" i="15"/>
  <c r="AP160" i="15" s="1"/>
  <c r="AU160" i="15" s="1"/>
  <c r="AZ160" i="15" s="1"/>
  <c r="BP167" i="15"/>
  <c r="BQ167" i="15" s="1"/>
  <c r="S182" i="15"/>
  <c r="Q182" i="15"/>
  <c r="S198" i="15"/>
  <c r="Q198" i="15"/>
  <c r="S238" i="15"/>
  <c r="T238" i="15"/>
  <c r="Q238" i="15"/>
  <c r="S272" i="15"/>
  <c r="T272" i="15"/>
  <c r="Q272" i="15"/>
  <c r="BP245" i="15"/>
  <c r="BQ245" i="15" s="1"/>
  <c r="BP92" i="15"/>
  <c r="BQ92" i="15" s="1"/>
  <c r="BP96" i="15"/>
  <c r="BQ96" i="15" s="1"/>
  <c r="BP102" i="15"/>
  <c r="BQ102" i="15" s="1"/>
  <c r="BP151" i="15"/>
  <c r="BQ151" i="15" s="1"/>
  <c r="S192" i="15"/>
  <c r="Q192" i="15"/>
  <c r="T216" i="15"/>
  <c r="Q216" i="15"/>
  <c r="S240" i="15"/>
  <c r="T240" i="15"/>
  <c r="Q240" i="15"/>
  <c r="S249" i="15"/>
  <c r="Q249" i="15"/>
  <c r="BP31" i="15"/>
  <c r="BQ31" i="15" s="1"/>
  <c r="BP38" i="15"/>
  <c r="BQ38" i="15" s="1"/>
  <c r="S39" i="15"/>
  <c r="S64" i="15"/>
  <c r="BP83" i="15"/>
  <c r="BQ83" i="15" s="1"/>
  <c r="BP89" i="15"/>
  <c r="BQ89" i="15" s="1"/>
  <c r="BP93" i="15"/>
  <c r="BQ93" i="15" s="1"/>
  <c r="BP99" i="15"/>
  <c r="BQ99" i="15" s="1"/>
  <c r="R105" i="15"/>
  <c r="R107" i="15"/>
  <c r="Q112" i="15"/>
  <c r="Q113" i="15"/>
  <c r="R128" i="15"/>
  <c r="R129" i="15"/>
  <c r="R134" i="15"/>
  <c r="Q139" i="15"/>
  <c r="BC139" i="15" s="1"/>
  <c r="Q140" i="15"/>
  <c r="AI140" i="15" s="1"/>
  <c r="Q141" i="15"/>
  <c r="S156" i="15"/>
  <c r="U157" i="15"/>
  <c r="R165" i="15"/>
  <c r="U165" i="15"/>
  <c r="BP174" i="15"/>
  <c r="BQ174" i="15" s="1"/>
  <c r="S184" i="15"/>
  <c r="Q184" i="15"/>
  <c r="S200" i="15"/>
  <c r="Q200" i="15"/>
  <c r="BP213" i="15"/>
  <c r="BQ213" i="15" s="1"/>
  <c r="S246" i="15"/>
  <c r="T246" i="15"/>
  <c r="Q246" i="15"/>
  <c r="BP263" i="15"/>
  <c r="BQ263" i="15" s="1"/>
  <c r="U266" i="15"/>
  <c r="T266" i="15"/>
  <c r="AM266" i="15" s="1"/>
  <c r="S273" i="15"/>
  <c r="T273" i="15"/>
  <c r="Q273" i="15"/>
  <c r="S279" i="15"/>
  <c r="T279" i="15"/>
  <c r="Q279" i="15"/>
  <c r="S331" i="15"/>
  <c r="R331" i="15"/>
  <c r="BE331" i="15" s="1"/>
  <c r="Q331" i="15"/>
  <c r="T341" i="15"/>
  <c r="R341" i="15"/>
  <c r="Q341" i="15"/>
  <c r="BP343" i="15"/>
  <c r="BQ343" i="15" s="1"/>
  <c r="BN343" i="15"/>
  <c r="BN346" i="15"/>
  <c r="T365" i="15"/>
  <c r="R365" i="15"/>
  <c r="T369" i="15"/>
  <c r="R369" i="15"/>
  <c r="S291" i="15"/>
  <c r="Q291" i="15"/>
  <c r="T313" i="15"/>
  <c r="U313" i="15"/>
  <c r="T317" i="15"/>
  <c r="U317" i="15"/>
  <c r="T319" i="15"/>
  <c r="Q319" i="15"/>
  <c r="S332" i="15"/>
  <c r="R332" i="15"/>
  <c r="Q332" i="15"/>
  <c r="S337" i="15"/>
  <c r="R337" i="15"/>
  <c r="BE337" i="15" s="1"/>
  <c r="Q337" i="15"/>
  <c r="S372" i="15"/>
  <c r="R372" i="15"/>
  <c r="Q372" i="15"/>
  <c r="S376" i="15"/>
  <c r="R376" i="15"/>
  <c r="T382" i="15"/>
  <c r="R382" i="15"/>
  <c r="S175" i="15"/>
  <c r="S179" i="15"/>
  <c r="T229" i="15"/>
  <c r="T278" i="15"/>
  <c r="BN367" i="15"/>
  <c r="S405" i="15"/>
  <c r="Q405" i="15"/>
  <c r="S188" i="15"/>
  <c r="BC188" i="15" s="1"/>
  <c r="S196" i="15"/>
  <c r="S204" i="15"/>
  <c r="Q231" i="15"/>
  <c r="Q232" i="15"/>
  <c r="AN232" i="15" s="1"/>
  <c r="AS232" i="15" s="1"/>
  <c r="AX232" i="15" s="1"/>
  <c r="Q235" i="15"/>
  <c r="AI235" i="15" s="1"/>
  <c r="Q251" i="15"/>
  <c r="BC251" i="15" s="1"/>
  <c r="Q252" i="15"/>
  <c r="AI252" i="15" s="1"/>
  <c r="Q254" i="15"/>
  <c r="AI254" i="15" s="1"/>
  <c r="Q257" i="15"/>
  <c r="AI257" i="15" s="1"/>
  <c r="Q259" i="15"/>
  <c r="BC259" i="15" s="1"/>
  <c r="Q260" i="15"/>
  <c r="Q262" i="15"/>
  <c r="AI262" i="15" s="1"/>
  <c r="Q264" i="15"/>
  <c r="Q267" i="15"/>
  <c r="BC267" i="15" s="1"/>
  <c r="S303" i="15"/>
  <c r="Q303" i="15"/>
  <c r="S307" i="15"/>
  <c r="Q307" i="15"/>
  <c r="T318" i="15"/>
  <c r="U318" i="15"/>
  <c r="Q318" i="15"/>
  <c r="S333" i="15"/>
  <c r="R333" i="15"/>
  <c r="Q333" i="15"/>
  <c r="S336" i="15"/>
  <c r="R336" i="15"/>
  <c r="Q336" i="15"/>
  <c r="S375" i="15"/>
  <c r="R375" i="15"/>
  <c r="Q375" i="15"/>
  <c r="U384" i="15"/>
  <c r="R384" i="15"/>
  <c r="S386" i="15"/>
  <c r="R386" i="15"/>
  <c r="Q386" i="15"/>
  <c r="S390" i="15"/>
  <c r="R390" i="15"/>
  <c r="Q390" i="15"/>
  <c r="U423" i="15"/>
  <c r="Q423" i="15"/>
  <c r="S463" i="15"/>
  <c r="Q463" i="15"/>
  <c r="T463" i="15"/>
  <c r="BP468" i="15"/>
  <c r="BQ468" i="15" s="1"/>
  <c r="R493" i="15"/>
  <c r="S493" i="15"/>
  <c r="S510" i="15"/>
  <c r="Q510" i="15"/>
  <c r="S515" i="15"/>
  <c r="T515" i="15"/>
  <c r="S521" i="15"/>
  <c r="R521" i="15"/>
  <c r="U521" i="15"/>
  <c r="S530" i="15"/>
  <c r="T530" i="15"/>
  <c r="BN342" i="15"/>
  <c r="U371" i="15"/>
  <c r="R380" i="15"/>
  <c r="U412" i="15"/>
  <c r="Q464" i="15"/>
  <c r="U464" i="15"/>
  <c r="R483" i="15"/>
  <c r="S483" i="15"/>
  <c r="Q503" i="15"/>
  <c r="T503" i="15"/>
  <c r="Q330" i="15"/>
  <c r="AN330" i="15" s="1"/>
  <c r="AS330" i="15" s="1"/>
  <c r="AX330" i="15" s="1"/>
  <c r="R340" i="15"/>
  <c r="BN347" i="15"/>
  <c r="BP348" i="15"/>
  <c r="BQ348" i="15" s="1"/>
  <c r="BN351" i="15"/>
  <c r="BP352" i="15"/>
  <c r="BQ352" i="15" s="1"/>
  <c r="BN355" i="15"/>
  <c r="BP357" i="15"/>
  <c r="BQ357" i="15" s="1"/>
  <c r="BP359" i="15"/>
  <c r="BQ359" i="15" s="1"/>
  <c r="BP361" i="15"/>
  <c r="BQ361" i="15" s="1"/>
  <c r="BP363" i="15"/>
  <c r="BQ363" i="15" s="1"/>
  <c r="BN366" i="15"/>
  <c r="R368" i="15"/>
  <c r="U380" i="15"/>
  <c r="S401" i="15"/>
  <c r="S402" i="15"/>
  <c r="S407" i="15"/>
  <c r="AI407" i="15" s="1"/>
  <c r="Q415" i="15"/>
  <c r="S421" i="15"/>
  <c r="T421" i="15"/>
  <c r="Q437" i="15"/>
  <c r="S437" i="15"/>
  <c r="T472" i="15"/>
  <c r="U472" i="15"/>
  <c r="BP473" i="15"/>
  <c r="BQ473" i="15" s="1"/>
  <c r="S475" i="15"/>
  <c r="Q475" i="15"/>
  <c r="R475" i="15"/>
  <c r="S526" i="15"/>
  <c r="Q526" i="15"/>
  <c r="S528" i="15"/>
  <c r="T528" i="15"/>
  <c r="BP511" i="15"/>
  <c r="BQ511" i="15" s="1"/>
  <c r="Q422" i="15"/>
  <c r="BC422" i="15" s="1"/>
  <c r="T426" i="15"/>
  <c r="AR426" i="15" s="1"/>
  <c r="AW426" i="15" s="1"/>
  <c r="BB426" i="15" s="1"/>
  <c r="Q428" i="15"/>
  <c r="Q438" i="15"/>
  <c r="AN438" i="15" s="1"/>
  <c r="AS438" i="15" s="1"/>
  <c r="AX438" i="15" s="1"/>
  <c r="Q454" i="15"/>
  <c r="AN454" i="15" s="1"/>
  <c r="AS454" i="15" s="1"/>
  <c r="AX454" i="15" s="1"/>
  <c r="Q457" i="15"/>
  <c r="AI457" i="15" s="1"/>
  <c r="Q469" i="15"/>
  <c r="AN469" i="15" s="1"/>
  <c r="AS469" i="15" s="1"/>
  <c r="AX469" i="15" s="1"/>
  <c r="Q477" i="15"/>
  <c r="U481" i="15"/>
  <c r="R482" i="15"/>
  <c r="BP487" i="15"/>
  <c r="BQ487" i="15" s="1"/>
  <c r="U501" i="15"/>
  <c r="AR501" i="15" s="1"/>
  <c r="AW501" i="15" s="1"/>
  <c r="BB501" i="15" s="1"/>
  <c r="Q535" i="15"/>
  <c r="Q419" i="15"/>
  <c r="AI419" i="15" s="1"/>
  <c r="T420" i="15"/>
  <c r="BL420" i="15" s="1"/>
  <c r="T429" i="15"/>
  <c r="T430" i="15"/>
  <c r="Q434" i="15"/>
  <c r="AN434" i="15" s="1"/>
  <c r="AS434" i="15" s="1"/>
  <c r="AX434" i="15" s="1"/>
  <c r="Q444" i="15"/>
  <c r="AI444" i="15" s="1"/>
  <c r="Q445" i="15"/>
  <c r="AN445" i="15" s="1"/>
  <c r="AS445" i="15" s="1"/>
  <c r="AX445" i="15" s="1"/>
  <c r="Q446" i="15"/>
  <c r="Q448" i="15"/>
  <c r="Q451" i="15"/>
  <c r="AN451" i="15" s="1"/>
  <c r="AS451" i="15" s="1"/>
  <c r="AX451" i="15" s="1"/>
  <c r="T459" i="15"/>
  <c r="Q462" i="15"/>
  <c r="T467" i="15"/>
  <c r="Q471" i="15"/>
  <c r="BC471" i="15" s="1"/>
  <c r="T473" i="15"/>
  <c r="U477" i="15"/>
  <c r="R478" i="15"/>
  <c r="Q479" i="15"/>
  <c r="T480" i="15"/>
  <c r="BK480" i="15" s="1"/>
  <c r="Q481" i="15"/>
  <c r="R484" i="15"/>
  <c r="AP484" i="15" s="1"/>
  <c r="AU484" i="15" s="1"/>
  <c r="AZ484" i="15" s="1"/>
  <c r="U505" i="15"/>
  <c r="R508" i="15"/>
  <c r="AK508" i="15" s="1"/>
  <c r="R509" i="15"/>
  <c r="T516" i="15"/>
  <c r="T517" i="15"/>
  <c r="T518" i="15"/>
  <c r="AL518" i="15" s="1"/>
  <c r="R520" i="15"/>
  <c r="AK520" i="15" s="1"/>
  <c r="U522" i="15"/>
  <c r="U523" i="15"/>
  <c r="S531" i="15"/>
  <c r="Q532" i="15"/>
  <c r="Q534" i="15"/>
  <c r="Q536" i="15"/>
  <c r="U478" i="15"/>
  <c r="AQ478" i="15" s="1"/>
  <c r="AV478" i="15" s="1"/>
  <c r="BA478" i="15" s="1"/>
  <c r="R481" i="15"/>
  <c r="R501" i="15"/>
  <c r="BE501" i="15" s="1"/>
  <c r="U520" i="15"/>
  <c r="R532" i="15"/>
  <c r="AJ532" i="15" s="1"/>
  <c r="T3" i="15"/>
  <c r="U3" i="15"/>
  <c r="Q3" i="15"/>
  <c r="T4" i="15"/>
  <c r="U4" i="15"/>
  <c r="Q4" i="15"/>
  <c r="T8" i="15"/>
  <c r="U8" i="15"/>
  <c r="Q8" i="15"/>
  <c r="T13" i="15"/>
  <c r="U13" i="15"/>
  <c r="Q13" i="15"/>
  <c r="T18" i="15"/>
  <c r="U18" i="15"/>
  <c r="Q18" i="15"/>
  <c r="T21" i="15"/>
  <c r="U21" i="15"/>
  <c r="Q21" i="15"/>
  <c r="T24" i="15"/>
  <c r="U24" i="15"/>
  <c r="Q24" i="15"/>
  <c r="R27" i="15"/>
  <c r="Q27" i="15"/>
  <c r="BP33" i="15"/>
  <c r="BQ33" i="15" s="1"/>
  <c r="BP46" i="15"/>
  <c r="BQ46" i="15" s="1"/>
  <c r="BP50" i="15"/>
  <c r="BQ50" i="15" s="1"/>
  <c r="BP65" i="15"/>
  <c r="BQ65" i="15" s="1"/>
  <c r="T102" i="15"/>
  <c r="R102" i="15"/>
  <c r="T104" i="15"/>
  <c r="R104" i="15"/>
  <c r="S108" i="15"/>
  <c r="R108" i="15"/>
  <c r="Q108" i="15"/>
  <c r="BP134" i="15"/>
  <c r="BQ134" i="15" s="1"/>
  <c r="BN134" i="15"/>
  <c r="BP36" i="15"/>
  <c r="BQ36" i="15" s="1"/>
  <c r="BP61" i="15"/>
  <c r="BQ61" i="15" s="1"/>
  <c r="BP69" i="15"/>
  <c r="BQ69" i="15" s="1"/>
  <c r="BP113" i="15"/>
  <c r="BQ113" i="15" s="1"/>
  <c r="BN113" i="15"/>
  <c r="BP117" i="15"/>
  <c r="BQ117" i="15" s="1"/>
  <c r="BN117" i="15"/>
  <c r="T5" i="15"/>
  <c r="U5" i="15"/>
  <c r="Q5" i="15"/>
  <c r="T6" i="15"/>
  <c r="U6" i="15"/>
  <c r="Q6" i="15"/>
  <c r="T10" i="15"/>
  <c r="U10" i="15"/>
  <c r="Q10" i="15"/>
  <c r="T14" i="15"/>
  <c r="U14" i="15"/>
  <c r="Q14" i="15"/>
  <c r="T16" i="15"/>
  <c r="U16" i="15"/>
  <c r="Q16" i="15"/>
  <c r="T17" i="15"/>
  <c r="U17" i="15"/>
  <c r="Q17" i="15"/>
  <c r="T19" i="15"/>
  <c r="U19" i="15"/>
  <c r="Q19" i="15"/>
  <c r="T22" i="15"/>
  <c r="U22" i="15"/>
  <c r="Q22" i="15"/>
  <c r="R28" i="15"/>
  <c r="U28" i="15"/>
  <c r="S28" i="15"/>
  <c r="S58" i="15"/>
  <c r="T58" i="15"/>
  <c r="S122" i="15"/>
  <c r="Q122" i="15"/>
  <c r="U122" i="15"/>
  <c r="R122" i="15"/>
  <c r="S132" i="15"/>
  <c r="R132" i="15"/>
  <c r="Q132" i="15"/>
  <c r="U132" i="15"/>
  <c r="BP138" i="15"/>
  <c r="BQ138" i="15" s="1"/>
  <c r="BN138" i="15"/>
  <c r="BP178" i="15"/>
  <c r="BQ178" i="15" s="1"/>
  <c r="BP68" i="15"/>
  <c r="BQ68" i="15" s="1"/>
  <c r="BP72" i="15"/>
  <c r="BQ72" i="15" s="1"/>
  <c r="BP87" i="15"/>
  <c r="BQ87" i="15" s="1"/>
  <c r="T100" i="15"/>
  <c r="R100" i="15"/>
  <c r="T106" i="15"/>
  <c r="R106" i="15"/>
  <c r="S110" i="15"/>
  <c r="Q110" i="15"/>
  <c r="U110" i="15"/>
  <c r="R110" i="15"/>
  <c r="BP124" i="15"/>
  <c r="BQ124" i="15" s="1"/>
  <c r="BN124" i="15"/>
  <c r="S186" i="15"/>
  <c r="Q186" i="15"/>
  <c r="T31" i="15"/>
  <c r="S31" i="15"/>
  <c r="T52" i="15"/>
  <c r="S52" i="15"/>
  <c r="T59" i="15"/>
  <c r="S59" i="15"/>
  <c r="T63" i="15"/>
  <c r="S63" i="15"/>
  <c r="BP84" i="15"/>
  <c r="BQ84" i="15" s="1"/>
  <c r="BP91" i="15"/>
  <c r="BQ91" i="15" s="1"/>
  <c r="U108" i="15"/>
  <c r="S130" i="15"/>
  <c r="R130" i="15"/>
  <c r="Q130" i="15"/>
  <c r="U130" i="15"/>
  <c r="S143" i="15"/>
  <c r="Q143" i="15"/>
  <c r="U143" i="15"/>
  <c r="R143" i="15"/>
  <c r="T7" i="15"/>
  <c r="U7" i="15"/>
  <c r="Q7" i="15"/>
  <c r="T9" i="15"/>
  <c r="U9" i="15"/>
  <c r="Q9" i="15"/>
  <c r="T11" i="15"/>
  <c r="U11" i="15"/>
  <c r="Q11" i="15"/>
  <c r="T12" i="15"/>
  <c r="U12" i="15"/>
  <c r="Q12" i="15"/>
  <c r="T15" i="15"/>
  <c r="U15" i="15"/>
  <c r="Q15" i="15"/>
  <c r="T20" i="15"/>
  <c r="U20" i="15"/>
  <c r="Q20" i="15"/>
  <c r="T23" i="15"/>
  <c r="U23" i="15"/>
  <c r="Q23" i="15"/>
  <c r="T51" i="15"/>
  <c r="S51" i="15"/>
  <c r="S62" i="15"/>
  <c r="T62" i="15"/>
  <c r="BP81" i="15"/>
  <c r="BQ81" i="15" s="1"/>
  <c r="T35" i="15"/>
  <c r="S35" i="15"/>
  <c r="BP40" i="15"/>
  <c r="BQ40" i="15" s="1"/>
  <c r="BP42" i="15"/>
  <c r="BQ42" i="15" s="1"/>
  <c r="BP57" i="15"/>
  <c r="BQ57" i="15" s="1"/>
  <c r="S131" i="15"/>
  <c r="R131" i="15"/>
  <c r="Q131" i="15"/>
  <c r="U131" i="15"/>
  <c r="BP141" i="15"/>
  <c r="BQ141" i="15" s="1"/>
  <c r="BN141" i="15"/>
  <c r="S194" i="15"/>
  <c r="Q194" i="15"/>
  <c r="S202" i="15"/>
  <c r="Q202" i="15"/>
  <c r="S210" i="15"/>
  <c r="Q210" i="15"/>
  <c r="S34" i="15"/>
  <c r="T34" i="15"/>
  <c r="S38" i="15"/>
  <c r="T38" i="15"/>
  <c r="BP39" i="15"/>
  <c r="BQ39" i="15" s="1"/>
  <c r="BP43" i="15"/>
  <c r="BQ43" i="15" s="1"/>
  <c r="BP47" i="15"/>
  <c r="BQ47" i="15" s="1"/>
  <c r="BP54" i="15"/>
  <c r="BQ54" i="15" s="1"/>
  <c r="T55" i="15"/>
  <c r="S55" i="15"/>
  <c r="BP74" i="15"/>
  <c r="BQ74" i="15" s="1"/>
  <c r="BP86" i="15"/>
  <c r="BQ86" i="15" s="1"/>
  <c r="BP95" i="15"/>
  <c r="BQ95" i="15" s="1"/>
  <c r="S133" i="15"/>
  <c r="Q133" i="15"/>
  <c r="U133" i="15"/>
  <c r="R133" i="15"/>
  <c r="U107" i="15"/>
  <c r="S115" i="15"/>
  <c r="R115" i="15"/>
  <c r="Q115" i="15"/>
  <c r="S116" i="15"/>
  <c r="Q116" i="15"/>
  <c r="S118" i="15"/>
  <c r="R118" i="15"/>
  <c r="Q118" i="15"/>
  <c r="S120" i="15"/>
  <c r="Q120" i="15"/>
  <c r="S126" i="15"/>
  <c r="Q126" i="15"/>
  <c r="S144" i="15"/>
  <c r="Q144" i="15"/>
  <c r="R153" i="15"/>
  <c r="U153" i="15"/>
  <c r="R167" i="15"/>
  <c r="S167" i="15"/>
  <c r="Q167" i="15"/>
  <c r="R169" i="15"/>
  <c r="U169" i="15"/>
  <c r="BP345" i="15"/>
  <c r="BQ345" i="15" s="1"/>
  <c r="BN345" i="15"/>
  <c r="U26" i="15"/>
  <c r="BP28" i="15"/>
  <c r="BQ28" i="15" s="1"/>
  <c r="U30" i="15"/>
  <c r="BP75" i="15"/>
  <c r="BQ75" i="15" s="1"/>
  <c r="BP78" i="15"/>
  <c r="BQ78" i="15" s="1"/>
  <c r="R109" i="15"/>
  <c r="BN109" i="15"/>
  <c r="BN112" i="15"/>
  <c r="BP125" i="15"/>
  <c r="BQ125" i="15" s="1"/>
  <c r="S127" i="15"/>
  <c r="Q127" i="15"/>
  <c r="AJ127" i="15" s="1"/>
  <c r="BN129" i="15"/>
  <c r="BP136" i="15"/>
  <c r="BQ136" i="15" s="1"/>
  <c r="S137" i="15"/>
  <c r="R137" i="15"/>
  <c r="Q137" i="15"/>
  <c r="S146" i="15"/>
  <c r="R146" i="15"/>
  <c r="Q146" i="15"/>
  <c r="AJ146" i="15" s="1"/>
  <c r="S147" i="15"/>
  <c r="R147" i="15"/>
  <c r="Q147" i="15"/>
  <c r="R172" i="15"/>
  <c r="S172" i="15"/>
  <c r="Q172" i="15"/>
  <c r="BP175" i="15"/>
  <c r="BQ175" i="15" s="1"/>
  <c r="S221" i="15"/>
  <c r="T221" i="15"/>
  <c r="BG221" i="15" s="1"/>
  <c r="Q221" i="15"/>
  <c r="S239" i="15"/>
  <c r="T239" i="15"/>
  <c r="Q239" i="15"/>
  <c r="AI239" i="15" s="1"/>
  <c r="U239" i="15"/>
  <c r="S244" i="15"/>
  <c r="T244" i="15"/>
  <c r="AM244" i="15" s="1"/>
  <c r="Q244" i="15"/>
  <c r="U244" i="15"/>
  <c r="T320" i="15"/>
  <c r="U320" i="15"/>
  <c r="AQ320" i="15" s="1"/>
  <c r="AV320" i="15" s="1"/>
  <c r="BA320" i="15" s="1"/>
  <c r="Q320" i="15"/>
  <c r="R443" i="15"/>
  <c r="Q443" i="15"/>
  <c r="U443" i="15"/>
  <c r="S443" i="15"/>
  <c r="S114" i="15"/>
  <c r="R114" i="15"/>
  <c r="Q114" i="15"/>
  <c r="S119" i="15"/>
  <c r="R119" i="15"/>
  <c r="Q119" i="15"/>
  <c r="BP121" i="15"/>
  <c r="BQ121" i="15" s="1"/>
  <c r="S123" i="15"/>
  <c r="Q123" i="15"/>
  <c r="BP135" i="15"/>
  <c r="BQ135" i="15" s="1"/>
  <c r="R151" i="15"/>
  <c r="S151" i="15"/>
  <c r="Q151" i="15"/>
  <c r="R155" i="15"/>
  <c r="S155" i="15"/>
  <c r="Q155" i="15"/>
  <c r="R171" i="15"/>
  <c r="S171" i="15"/>
  <c r="Q171" i="15"/>
  <c r="S217" i="15"/>
  <c r="T217" i="15"/>
  <c r="Q217" i="15"/>
  <c r="BP265" i="15"/>
  <c r="BQ265" i="15" s="1"/>
  <c r="BP358" i="15"/>
  <c r="BQ358" i="15" s="1"/>
  <c r="BN358" i="15"/>
  <c r="BP45" i="15"/>
  <c r="BQ45" i="15" s="1"/>
  <c r="BP49" i="15"/>
  <c r="BQ49" i="15" s="1"/>
  <c r="BP53" i="15"/>
  <c r="BQ53" i="15" s="1"/>
  <c r="BP66" i="15"/>
  <c r="BQ66" i="15" s="1"/>
  <c r="BP76" i="15"/>
  <c r="BQ76" i="15" s="1"/>
  <c r="BP79" i="15"/>
  <c r="BQ79" i="15" s="1"/>
  <c r="BP82" i="15"/>
  <c r="BQ82" i="15" s="1"/>
  <c r="BP90" i="15"/>
  <c r="BQ90" i="15" s="1"/>
  <c r="BP94" i="15"/>
  <c r="BQ94" i="15" s="1"/>
  <c r="R98" i="15"/>
  <c r="R99" i="15"/>
  <c r="BP101" i="15"/>
  <c r="BQ101" i="15" s="1"/>
  <c r="BP103" i="15"/>
  <c r="BQ103" i="15" s="1"/>
  <c r="BP105" i="15"/>
  <c r="BQ105" i="15" s="1"/>
  <c r="Q107" i="15"/>
  <c r="BC107" i="15" s="1"/>
  <c r="U109" i="15"/>
  <c r="S111" i="15"/>
  <c r="R111" i="15"/>
  <c r="Q111" i="15"/>
  <c r="U114" i="15"/>
  <c r="U115" i="15"/>
  <c r="R116" i="15"/>
  <c r="U118" i="15"/>
  <c r="U119" i="15"/>
  <c r="R120" i="15"/>
  <c r="BN121" i="15"/>
  <c r="R123" i="15"/>
  <c r="R126" i="15"/>
  <c r="S128" i="15"/>
  <c r="Q128" i="15"/>
  <c r="S142" i="15"/>
  <c r="Q142" i="15"/>
  <c r="AO142" i="15" s="1"/>
  <c r="AT142" i="15" s="1"/>
  <c r="AY142" i="15" s="1"/>
  <c r="R144" i="15"/>
  <c r="R159" i="15"/>
  <c r="S159" i="15"/>
  <c r="Q159" i="15"/>
  <c r="R161" i="15"/>
  <c r="U161" i="15"/>
  <c r="R163" i="15"/>
  <c r="S163" i="15"/>
  <c r="Q163" i="15"/>
  <c r="R176" i="15"/>
  <c r="S176" i="15"/>
  <c r="Q176" i="15"/>
  <c r="BP179" i="15"/>
  <c r="BQ179" i="15" s="1"/>
  <c r="U217" i="15"/>
  <c r="S230" i="15"/>
  <c r="T230" i="15"/>
  <c r="BF230" i="15" s="1"/>
  <c r="Q230" i="15"/>
  <c r="AI230" i="15" s="1"/>
  <c r="BP260" i="15"/>
  <c r="BQ260" i="15" s="1"/>
  <c r="S223" i="15"/>
  <c r="T223" i="15"/>
  <c r="BL223" i="15" s="1"/>
  <c r="Q223" i="15"/>
  <c r="S237" i="15"/>
  <c r="Q237" i="15"/>
  <c r="U237" i="15"/>
  <c r="T237" i="15"/>
  <c r="BP241" i="15"/>
  <c r="BQ241" i="15" s="1"/>
  <c r="U213" i="15"/>
  <c r="U219" i="15"/>
  <c r="U224" i="15"/>
  <c r="U226" i="15"/>
  <c r="U233" i="15"/>
  <c r="BP238" i="15"/>
  <c r="BQ238" i="15" s="1"/>
  <c r="S242" i="15"/>
  <c r="T242" i="15"/>
  <c r="Q242" i="15"/>
  <c r="BP243" i="15"/>
  <c r="BQ243" i="15" s="1"/>
  <c r="S256" i="15"/>
  <c r="T256" i="15"/>
  <c r="AM256" i="15" s="1"/>
  <c r="Q256" i="15"/>
  <c r="S268" i="15"/>
  <c r="T268" i="15"/>
  <c r="Q268" i="15"/>
  <c r="U268" i="15"/>
  <c r="S277" i="15"/>
  <c r="Q277" i="15"/>
  <c r="U277" i="15"/>
  <c r="T277" i="15"/>
  <c r="S297" i="15"/>
  <c r="Q297" i="15"/>
  <c r="S305" i="15"/>
  <c r="Q305" i="15"/>
  <c r="U113" i="15"/>
  <c r="BN114" i="15"/>
  <c r="BN115" i="15"/>
  <c r="U117" i="15"/>
  <c r="BN118" i="15"/>
  <c r="BN119" i="15"/>
  <c r="R121" i="15"/>
  <c r="U124" i="15"/>
  <c r="R125" i="15"/>
  <c r="U129" i="15"/>
  <c r="BN130" i="15"/>
  <c r="BN131" i="15"/>
  <c r="BN132" i="15"/>
  <c r="BN137" i="15"/>
  <c r="U138" i="15"/>
  <c r="U139" i="15"/>
  <c r="U140" i="15"/>
  <c r="R141" i="15"/>
  <c r="AP141" i="15" s="1"/>
  <c r="AU141" i="15" s="1"/>
  <c r="AZ141" i="15" s="1"/>
  <c r="U145" i="15"/>
  <c r="BN146" i="15"/>
  <c r="BN147" i="15"/>
  <c r="U148" i="15"/>
  <c r="U152" i="15"/>
  <c r="U156" i="15"/>
  <c r="U160" i="15"/>
  <c r="U164" i="15"/>
  <c r="U168" i="15"/>
  <c r="BP171" i="15"/>
  <c r="BQ171" i="15" s="1"/>
  <c r="U180" i="15"/>
  <c r="U215" i="15"/>
  <c r="T218" i="15"/>
  <c r="U220" i="15"/>
  <c r="T222" i="15"/>
  <c r="T225" i="15"/>
  <c r="U227" i="15"/>
  <c r="T228" i="15"/>
  <c r="U229" i="15"/>
  <c r="BF229" i="15" s="1"/>
  <c r="U231" i="15"/>
  <c r="T232" i="15"/>
  <c r="S236" i="15"/>
  <c r="T236" i="15"/>
  <c r="AL236" i="15" s="1"/>
  <c r="Q236" i="15"/>
  <c r="S245" i="15"/>
  <c r="Q245" i="15"/>
  <c r="S247" i="15"/>
  <c r="T247" i="15"/>
  <c r="Q247" i="15"/>
  <c r="BP249" i="15"/>
  <c r="BQ249" i="15" s="1"/>
  <c r="S374" i="15"/>
  <c r="AI374" i="15" s="1"/>
  <c r="R374" i="15"/>
  <c r="Q374" i="15"/>
  <c r="U374" i="15"/>
  <c r="T374" i="15"/>
  <c r="S389" i="15"/>
  <c r="U389" i="15"/>
  <c r="R389" i="15"/>
  <c r="Q389" i="15"/>
  <c r="T389" i="15"/>
  <c r="S499" i="15"/>
  <c r="U499" i="15"/>
  <c r="Q499" i="15"/>
  <c r="BD499" i="15" s="1"/>
  <c r="T499" i="15"/>
  <c r="R499" i="15"/>
  <c r="U112" i="15"/>
  <c r="BN116" i="15"/>
  <c r="U121" i="15"/>
  <c r="BN122" i="15"/>
  <c r="BN123" i="15"/>
  <c r="U125" i="15"/>
  <c r="BN126" i="15"/>
  <c r="BN127" i="15"/>
  <c r="BN128" i="15"/>
  <c r="BN133" i="15"/>
  <c r="U134" i="15"/>
  <c r="U135" i="15"/>
  <c r="U136" i="15"/>
  <c r="U141" i="15"/>
  <c r="BN142" i="15"/>
  <c r="BN143" i="15"/>
  <c r="BN144" i="15"/>
  <c r="BP150" i="15"/>
  <c r="BQ150" i="15" s="1"/>
  <c r="BP154" i="15"/>
  <c r="BQ154" i="15" s="1"/>
  <c r="BP158" i="15"/>
  <c r="BQ158" i="15" s="1"/>
  <c r="BP162" i="15"/>
  <c r="BQ162" i="15" s="1"/>
  <c r="BP166" i="15"/>
  <c r="BQ166" i="15" s="1"/>
  <c r="BP170" i="15"/>
  <c r="BQ170" i="15" s="1"/>
  <c r="U173" i="15"/>
  <c r="Q213" i="15"/>
  <c r="U218" i="15"/>
  <c r="Q219" i="15"/>
  <c r="AI219" i="15" s="1"/>
  <c r="U222" i="15"/>
  <c r="Q224" i="15"/>
  <c r="AN224" i="15" s="1"/>
  <c r="AS224" i="15" s="1"/>
  <c r="AX224" i="15" s="1"/>
  <c r="U225" i="15"/>
  <c r="Q226" i="15"/>
  <c r="BC226" i="15" s="1"/>
  <c r="U228" i="15"/>
  <c r="U232" i="15"/>
  <c r="Q233" i="15"/>
  <c r="S234" i="15"/>
  <c r="T234" i="15"/>
  <c r="BK234" i="15" s="1"/>
  <c r="Q234" i="15"/>
  <c r="BP235" i="15"/>
  <c r="BQ235" i="15" s="1"/>
  <c r="U242" i="15"/>
  <c r="BP246" i="15"/>
  <c r="BQ246" i="15" s="1"/>
  <c r="S250" i="15"/>
  <c r="U250" i="15"/>
  <c r="T250" i="15"/>
  <c r="Q250" i="15"/>
  <c r="BP252" i="15"/>
  <c r="BQ252" i="15" s="1"/>
  <c r="BP270" i="15"/>
  <c r="BQ270" i="15" s="1"/>
  <c r="S301" i="15"/>
  <c r="Q301" i="15"/>
  <c r="S309" i="15"/>
  <c r="Q309" i="15"/>
  <c r="U235" i="15"/>
  <c r="BK235" i="15" s="1"/>
  <c r="U238" i="15"/>
  <c r="U240" i="15"/>
  <c r="T241" i="15"/>
  <c r="U243" i="15"/>
  <c r="U246" i="15"/>
  <c r="U248" i="15"/>
  <c r="AR248" i="15" s="1"/>
  <c r="AW248" i="15" s="1"/>
  <c r="BB248" i="15" s="1"/>
  <c r="T249" i="15"/>
  <c r="U251" i="15"/>
  <c r="T252" i="15"/>
  <c r="Q253" i="15"/>
  <c r="AI253" i="15" s="1"/>
  <c r="U254" i="15"/>
  <c r="Q255" i="15"/>
  <c r="AI255" i="15" s="1"/>
  <c r="U257" i="15"/>
  <c r="Q258" i="15"/>
  <c r="AI258" i="15" s="1"/>
  <c r="U259" i="15"/>
  <c r="BG259" i="15" s="1"/>
  <c r="T260" i="15"/>
  <c r="Q261" i="15"/>
  <c r="AI261" i="15" s="1"/>
  <c r="U262" i="15"/>
  <c r="T263" i="15"/>
  <c r="BL263" i="15" s="1"/>
  <c r="S266" i="15"/>
  <c r="Q266" i="15"/>
  <c r="S271" i="15"/>
  <c r="Q271" i="15"/>
  <c r="S274" i="15"/>
  <c r="Q274" i="15"/>
  <c r="S276" i="15"/>
  <c r="T276" i="15"/>
  <c r="BF276" i="15" s="1"/>
  <c r="Q276" i="15"/>
  <c r="S280" i="15"/>
  <c r="T280" i="15"/>
  <c r="BL280" i="15" s="1"/>
  <c r="Q280" i="15"/>
  <c r="S282" i="15"/>
  <c r="T282" i="15"/>
  <c r="BL282" i="15" s="1"/>
  <c r="Q282" i="15"/>
  <c r="S284" i="15"/>
  <c r="T284" i="15"/>
  <c r="AL284" i="15" s="1"/>
  <c r="Q284" i="15"/>
  <c r="T324" i="15"/>
  <c r="U324" i="15"/>
  <c r="Q324" i="15"/>
  <c r="S326" i="15"/>
  <c r="R326" i="15"/>
  <c r="Q326" i="15"/>
  <c r="U326" i="15"/>
  <c r="S329" i="15"/>
  <c r="R329" i="15"/>
  <c r="Q329" i="15"/>
  <c r="U329" i="15"/>
  <c r="AR329" i="15" s="1"/>
  <c r="AW329" i="15" s="1"/>
  <c r="BB329" i="15" s="1"/>
  <c r="S334" i="15"/>
  <c r="R334" i="15"/>
  <c r="Q334" i="15"/>
  <c r="U334" i="15"/>
  <c r="BK334" i="15" s="1"/>
  <c r="S338" i="15"/>
  <c r="R338" i="15"/>
  <c r="Q338" i="15"/>
  <c r="U338" i="15"/>
  <c r="AR338" i="15" s="1"/>
  <c r="AW338" i="15" s="1"/>
  <c r="BB338" i="15" s="1"/>
  <c r="BP349" i="15"/>
  <c r="BQ349" i="15" s="1"/>
  <c r="BN349" i="15"/>
  <c r="BP360" i="15"/>
  <c r="BQ360" i="15" s="1"/>
  <c r="BN360" i="15"/>
  <c r="U361" i="15"/>
  <c r="R361" i="15"/>
  <c r="S377" i="15"/>
  <c r="R377" i="15"/>
  <c r="Q377" i="15"/>
  <c r="U377" i="15"/>
  <c r="AL377" i="15" s="1"/>
  <c r="R397" i="15"/>
  <c r="S397" i="15"/>
  <c r="S431" i="15"/>
  <c r="T431" i="15"/>
  <c r="U431" i="15"/>
  <c r="Q431" i="15"/>
  <c r="S452" i="15"/>
  <c r="T452" i="15"/>
  <c r="U452" i="15"/>
  <c r="Q452" i="15"/>
  <c r="BP479" i="15"/>
  <c r="BQ479" i="15" s="1"/>
  <c r="U241" i="15"/>
  <c r="U249" i="15"/>
  <c r="U252" i="15"/>
  <c r="AR252" i="15" s="1"/>
  <c r="AW252" i="15" s="1"/>
  <c r="BB252" i="15" s="1"/>
  <c r="T253" i="15"/>
  <c r="T255" i="15"/>
  <c r="T258" i="15"/>
  <c r="U260" i="15"/>
  <c r="T261" i="15"/>
  <c r="S269" i="15"/>
  <c r="Q269" i="15"/>
  <c r="T312" i="15"/>
  <c r="U312" i="15"/>
  <c r="Q312" i="15"/>
  <c r="BP353" i="15"/>
  <c r="BQ353" i="15" s="1"/>
  <c r="BN353" i="15"/>
  <c r="S504" i="15"/>
  <c r="R504" i="15"/>
  <c r="U504" i="15"/>
  <c r="T504" i="15"/>
  <c r="Q504" i="15"/>
  <c r="BC504" i="15" s="1"/>
  <c r="U253" i="15"/>
  <c r="U255" i="15"/>
  <c r="U258" i="15"/>
  <c r="U261" i="15"/>
  <c r="BG261" i="15" s="1"/>
  <c r="S263" i="15"/>
  <c r="Q263" i="15"/>
  <c r="BP267" i="15"/>
  <c r="BQ267" i="15" s="1"/>
  <c r="BP273" i="15"/>
  <c r="BQ273" i="15" s="1"/>
  <c r="BP275" i="15"/>
  <c r="BQ275" i="15" s="1"/>
  <c r="BP279" i="15"/>
  <c r="BQ279" i="15" s="1"/>
  <c r="S281" i="15"/>
  <c r="T281" i="15"/>
  <c r="BF281" i="15" s="1"/>
  <c r="Q281" i="15"/>
  <c r="S283" i="15"/>
  <c r="AI283" i="15" s="1"/>
  <c r="T283" i="15"/>
  <c r="Q283" i="15"/>
  <c r="S285" i="15"/>
  <c r="T285" i="15"/>
  <c r="AR285" i="15" s="1"/>
  <c r="AW285" i="15" s="1"/>
  <c r="BB285" i="15" s="1"/>
  <c r="Q285" i="15"/>
  <c r="T316" i="15"/>
  <c r="U316" i="15"/>
  <c r="Q316" i="15"/>
  <c r="S335" i="15"/>
  <c r="R335" i="15"/>
  <c r="Q335" i="15"/>
  <c r="U335" i="15"/>
  <c r="BK335" i="15" s="1"/>
  <c r="BP356" i="15"/>
  <c r="BQ356" i="15" s="1"/>
  <c r="BN356" i="15"/>
  <c r="S379" i="15"/>
  <c r="U379" i="15"/>
  <c r="AM379" i="15" s="1"/>
  <c r="R379" i="15"/>
  <c r="Q379" i="15"/>
  <c r="R485" i="15"/>
  <c r="S485" i="15"/>
  <c r="T327" i="15"/>
  <c r="U340" i="15"/>
  <c r="AQ340" i="15" s="1"/>
  <c r="AV340" i="15" s="1"/>
  <c r="BA340" i="15" s="1"/>
  <c r="U365" i="15"/>
  <c r="U366" i="15"/>
  <c r="BK366" i="15" s="1"/>
  <c r="U367" i="15"/>
  <c r="AM367" i="15" s="1"/>
  <c r="U368" i="15"/>
  <c r="BF368" i="15" s="1"/>
  <c r="U369" i="15"/>
  <c r="T370" i="15"/>
  <c r="AM370" i="15" s="1"/>
  <c r="T373" i="15"/>
  <c r="T376" i="15"/>
  <c r="S381" i="15"/>
  <c r="R381" i="15"/>
  <c r="U381" i="15"/>
  <c r="AM381" i="15" s="1"/>
  <c r="S383" i="15"/>
  <c r="R383" i="15"/>
  <c r="U383" i="15"/>
  <c r="AM383" i="15" s="1"/>
  <c r="S388" i="15"/>
  <c r="Q388" i="15"/>
  <c r="T388" i="15"/>
  <c r="AL388" i="15" s="1"/>
  <c r="S391" i="15"/>
  <c r="R391" i="15"/>
  <c r="Q391" i="15"/>
  <c r="R393" i="15"/>
  <c r="S393" i="15"/>
  <c r="BP400" i="15"/>
  <c r="BQ400" i="15" s="1"/>
  <c r="BP401" i="15"/>
  <c r="BQ401" i="15" s="1"/>
  <c r="S450" i="15"/>
  <c r="Q450" i="15"/>
  <c r="U450" i="15"/>
  <c r="T450" i="15"/>
  <c r="BP486" i="15"/>
  <c r="BQ486" i="15" s="1"/>
  <c r="BN486" i="15"/>
  <c r="S498" i="15"/>
  <c r="U498" i="15"/>
  <c r="R498" i="15"/>
  <c r="Q498" i="15"/>
  <c r="T498" i="15"/>
  <c r="S519" i="15"/>
  <c r="R519" i="15"/>
  <c r="Q519" i="15"/>
  <c r="AN519" i="15" s="1"/>
  <c r="AS519" i="15" s="1"/>
  <c r="AX519" i="15" s="1"/>
  <c r="U519" i="15"/>
  <c r="T519" i="15"/>
  <c r="U264" i="15"/>
  <c r="T265" i="15"/>
  <c r="T267" i="15"/>
  <c r="T270" i="15"/>
  <c r="U272" i="15"/>
  <c r="U278" i="15"/>
  <c r="U286" i="15"/>
  <c r="BP287" i="15"/>
  <c r="BQ287" i="15" s="1"/>
  <c r="U311" i="15"/>
  <c r="AQ311" i="15" s="1"/>
  <c r="AV311" i="15" s="1"/>
  <c r="BA311" i="15" s="1"/>
  <c r="U315" i="15"/>
  <c r="AM315" i="15" s="1"/>
  <c r="U319" i="15"/>
  <c r="U323" i="15"/>
  <c r="BL323" i="15" s="1"/>
  <c r="U327" i="15"/>
  <c r="T328" i="15"/>
  <c r="T330" i="15"/>
  <c r="T331" i="15"/>
  <c r="T332" i="15"/>
  <c r="T333" i="15"/>
  <c r="T336" i="15"/>
  <c r="T337" i="15"/>
  <c r="R339" i="15"/>
  <c r="U341" i="15"/>
  <c r="BP342" i="15"/>
  <c r="BQ342" i="15" s="1"/>
  <c r="BP346" i="15"/>
  <c r="BQ346" i="15" s="1"/>
  <c r="BP350" i="15"/>
  <c r="BQ350" i="15" s="1"/>
  <c r="BP354" i="15"/>
  <c r="BQ354" i="15" s="1"/>
  <c r="BP362" i="15"/>
  <c r="BQ362" i="15" s="1"/>
  <c r="U370" i="15"/>
  <c r="R371" i="15"/>
  <c r="AK371" i="15" s="1"/>
  <c r="T372" i="15"/>
  <c r="U373" i="15"/>
  <c r="T375" i="15"/>
  <c r="U376" i="15"/>
  <c r="S378" i="15"/>
  <c r="AN378" i="15" s="1"/>
  <c r="AS378" i="15" s="1"/>
  <c r="AX378" i="15" s="1"/>
  <c r="R378" i="15"/>
  <c r="U378" i="15"/>
  <c r="S385" i="15"/>
  <c r="BI385" i="15" s="1"/>
  <c r="U385" i="15"/>
  <c r="T385" i="15"/>
  <c r="R394" i="15"/>
  <c r="Q394" i="15"/>
  <c r="S394" i="15"/>
  <c r="R395" i="15"/>
  <c r="U395" i="15"/>
  <c r="Q395" i="15"/>
  <c r="BP396" i="15"/>
  <c r="BQ396" i="15" s="1"/>
  <c r="S427" i="15"/>
  <c r="T427" i="15"/>
  <c r="AR427" i="15" s="1"/>
  <c r="AW427" i="15" s="1"/>
  <c r="BB427" i="15" s="1"/>
  <c r="Q427" i="15"/>
  <c r="T440" i="15"/>
  <c r="Q440" i="15"/>
  <c r="S447" i="15"/>
  <c r="Q447" i="15"/>
  <c r="T447" i="15"/>
  <c r="S468" i="15"/>
  <c r="Q468" i="15"/>
  <c r="T468" i="15"/>
  <c r="U468" i="15"/>
  <c r="T497" i="15"/>
  <c r="R497" i="15"/>
  <c r="Q497" i="15"/>
  <c r="U497" i="15"/>
  <c r="U265" i="15"/>
  <c r="U267" i="15"/>
  <c r="U270" i="15"/>
  <c r="U273" i="15"/>
  <c r="U275" i="15"/>
  <c r="U279" i="15"/>
  <c r="Q313" i="15"/>
  <c r="Q317" i="15"/>
  <c r="Q321" i="15"/>
  <c r="Q327" i="15"/>
  <c r="AO327" i="15" s="1"/>
  <c r="AT327" i="15" s="1"/>
  <c r="AY327" i="15" s="1"/>
  <c r="U328" i="15"/>
  <c r="U330" i="15"/>
  <c r="U331" i="15"/>
  <c r="U332" i="15"/>
  <c r="U333" i="15"/>
  <c r="U336" i="15"/>
  <c r="BG336" i="15" s="1"/>
  <c r="U337" i="15"/>
  <c r="U339" i="15"/>
  <c r="Q340" i="15"/>
  <c r="BN344" i="15"/>
  <c r="BN348" i="15"/>
  <c r="BN352" i="15"/>
  <c r="BN357" i="15"/>
  <c r="BN359" i="15"/>
  <c r="Q365" i="15"/>
  <c r="BD365" i="15" s="1"/>
  <c r="Q366" i="15"/>
  <c r="Q367" i="15"/>
  <c r="Q368" i="15"/>
  <c r="Q369" i="15"/>
  <c r="Q370" i="15"/>
  <c r="T371" i="15"/>
  <c r="U372" i="15"/>
  <c r="Q373" i="15"/>
  <c r="AN373" i="15" s="1"/>
  <c r="AS373" i="15" s="1"/>
  <c r="AX373" i="15" s="1"/>
  <c r="U375" i="15"/>
  <c r="Q376" i="15"/>
  <c r="Q381" i="15"/>
  <c r="AN381" i="15" s="1"/>
  <c r="AS381" i="15" s="1"/>
  <c r="AX381" i="15" s="1"/>
  <c r="S382" i="15"/>
  <c r="Q382" i="15"/>
  <c r="BD382" i="15" s="1"/>
  <c r="U382" i="15"/>
  <c r="AR382" i="15" s="1"/>
  <c r="AW382" i="15" s="1"/>
  <c r="BB382" i="15" s="1"/>
  <c r="Q383" i="15"/>
  <c r="S384" i="15"/>
  <c r="Q384" i="15"/>
  <c r="T384" i="15"/>
  <c r="BG384" i="15" s="1"/>
  <c r="S387" i="15"/>
  <c r="R387" i="15"/>
  <c r="U387" i="15"/>
  <c r="AM387" i="15" s="1"/>
  <c r="R388" i="15"/>
  <c r="T391" i="15"/>
  <c r="T408" i="15"/>
  <c r="U408" i="15"/>
  <c r="Q408" i="15"/>
  <c r="T409" i="15"/>
  <c r="Q409" i="15"/>
  <c r="U409" i="15"/>
  <c r="T410" i="15"/>
  <c r="U410" i="15"/>
  <c r="Q410" i="15"/>
  <c r="T416" i="15"/>
  <c r="U416" i="15"/>
  <c r="Q416" i="15"/>
  <c r="T417" i="15"/>
  <c r="Q417" i="15"/>
  <c r="U417" i="15"/>
  <c r="S420" i="15"/>
  <c r="Q420" i="15"/>
  <c r="S424" i="15"/>
  <c r="T424" i="15"/>
  <c r="U424" i="15"/>
  <c r="Q424" i="15"/>
  <c r="Q433" i="15"/>
  <c r="S433" i="15"/>
  <c r="BP441" i="15"/>
  <c r="BQ441" i="15" s="1"/>
  <c r="S449" i="15"/>
  <c r="T449" i="15"/>
  <c r="U449" i="15"/>
  <c r="Q449" i="15"/>
  <c r="AI449" i="15" s="1"/>
  <c r="S456" i="15"/>
  <c r="Q456" i="15"/>
  <c r="U456" i="15"/>
  <c r="T456" i="15"/>
  <c r="S489" i="15"/>
  <c r="R489" i="15"/>
  <c r="T380" i="15"/>
  <c r="R398" i="15"/>
  <c r="Q398" i="15"/>
  <c r="BC398" i="15" s="1"/>
  <c r="R399" i="15"/>
  <c r="AO399" i="15" s="1"/>
  <c r="AT399" i="15" s="1"/>
  <c r="AY399" i="15" s="1"/>
  <c r="U399" i="15"/>
  <c r="S418" i="15"/>
  <c r="Q418" i="15"/>
  <c r="T419" i="15"/>
  <c r="S425" i="15"/>
  <c r="Q425" i="15"/>
  <c r="U428" i="15"/>
  <c r="R441" i="15"/>
  <c r="BE441" i="15" s="1"/>
  <c r="U441" i="15"/>
  <c r="U444" i="15"/>
  <c r="AR444" i="15" s="1"/>
  <c r="AW444" i="15" s="1"/>
  <c r="BB444" i="15" s="1"/>
  <c r="U448" i="15"/>
  <c r="S455" i="15"/>
  <c r="Q455" i="15"/>
  <c r="U455" i="15"/>
  <c r="T455" i="15"/>
  <c r="S461" i="15"/>
  <c r="Q461" i="15"/>
  <c r="T461" i="15"/>
  <c r="AL461" i="15" s="1"/>
  <c r="BN483" i="15"/>
  <c r="BP483" i="15"/>
  <c r="BQ483" i="15" s="1"/>
  <c r="BP493" i="15"/>
  <c r="BQ493" i="15" s="1"/>
  <c r="S500" i="15"/>
  <c r="R500" i="15"/>
  <c r="Q500" i="15"/>
  <c r="S392" i="15"/>
  <c r="BE392" i="15" s="1"/>
  <c r="U392" i="15"/>
  <c r="T392" i="15"/>
  <c r="R402" i="15"/>
  <c r="AK402" i="15" s="1"/>
  <c r="Q402" i="15"/>
  <c r="R403" i="15"/>
  <c r="AO403" i="15" s="1"/>
  <c r="AT403" i="15" s="1"/>
  <c r="AY403" i="15" s="1"/>
  <c r="U403" i="15"/>
  <c r="T413" i="15"/>
  <c r="AQ413" i="15" s="1"/>
  <c r="AV413" i="15" s="1"/>
  <c r="BA413" i="15" s="1"/>
  <c r="Q413" i="15"/>
  <c r="T414" i="15"/>
  <c r="U414" i="15"/>
  <c r="U419" i="15"/>
  <c r="S423" i="15"/>
  <c r="T423" i="15"/>
  <c r="S426" i="15"/>
  <c r="Q426" i="15"/>
  <c r="S446" i="15"/>
  <c r="T446" i="15"/>
  <c r="S465" i="15"/>
  <c r="T465" i="15"/>
  <c r="U465" i="15"/>
  <c r="Q465" i="15"/>
  <c r="S470" i="15"/>
  <c r="Q470" i="15"/>
  <c r="U470" i="15"/>
  <c r="T470" i="15"/>
  <c r="BP477" i="15"/>
  <c r="BQ477" i="15" s="1"/>
  <c r="S480" i="15"/>
  <c r="R480" i="15"/>
  <c r="Q480" i="15"/>
  <c r="BP484" i="15"/>
  <c r="BQ484" i="15" s="1"/>
  <c r="BN484" i="15"/>
  <c r="BP491" i="15"/>
  <c r="BQ491" i="15" s="1"/>
  <c r="BN491" i="15"/>
  <c r="T495" i="15"/>
  <c r="AL495" i="15" s="1"/>
  <c r="R495" i="15"/>
  <c r="Q495" i="15"/>
  <c r="T496" i="15"/>
  <c r="BK496" i="15" s="1"/>
  <c r="R496" i="15"/>
  <c r="Q496" i="15"/>
  <c r="S453" i="15"/>
  <c r="Q453" i="15"/>
  <c r="S458" i="15"/>
  <c r="T458" i="15"/>
  <c r="BL458" i="15" s="1"/>
  <c r="U462" i="15"/>
  <c r="BP465" i="15"/>
  <c r="BQ465" i="15" s="1"/>
  <c r="S466" i="15"/>
  <c r="Q466" i="15"/>
  <c r="S474" i="15"/>
  <c r="Q474" i="15"/>
  <c r="S479" i="15"/>
  <c r="BC479" i="15" s="1"/>
  <c r="U479" i="15"/>
  <c r="T479" i="15"/>
  <c r="BP481" i="15"/>
  <c r="BQ481" i="15" s="1"/>
  <c r="BN481" i="15"/>
  <c r="BN489" i="15"/>
  <c r="S502" i="15"/>
  <c r="R502" i="15"/>
  <c r="U502" i="15"/>
  <c r="BE522" i="15"/>
  <c r="AK522" i="15"/>
  <c r="T386" i="15"/>
  <c r="T390" i="15"/>
  <c r="AR390" i="15" s="1"/>
  <c r="AW390" i="15" s="1"/>
  <c r="BB390" i="15" s="1"/>
  <c r="U421" i="15"/>
  <c r="AM421" i="15" s="1"/>
  <c r="U422" i="15"/>
  <c r="U429" i="15"/>
  <c r="U430" i="15"/>
  <c r="U445" i="15"/>
  <c r="U454" i="15"/>
  <c r="S460" i="15"/>
  <c r="T460" i="15"/>
  <c r="BF460" i="15" s="1"/>
  <c r="S464" i="15"/>
  <c r="BC464" i="15" s="1"/>
  <c r="T464" i="15"/>
  <c r="S472" i="15"/>
  <c r="Q472" i="15"/>
  <c r="S476" i="15"/>
  <c r="BC476" i="15" s="1"/>
  <c r="R476" i="15"/>
  <c r="AO476" i="15" s="1"/>
  <c r="AT476" i="15" s="1"/>
  <c r="AY476" i="15" s="1"/>
  <c r="U476" i="15"/>
  <c r="BK476" i="15" s="1"/>
  <c r="BN485" i="15"/>
  <c r="BP490" i="15"/>
  <c r="BQ490" i="15" s="1"/>
  <c r="BN492" i="15"/>
  <c r="S503" i="15"/>
  <c r="R503" i="15"/>
  <c r="U503" i="15"/>
  <c r="AQ503" i="15" s="1"/>
  <c r="AV503" i="15" s="1"/>
  <c r="BA503" i="15" s="1"/>
  <c r="S513" i="15"/>
  <c r="T513" i="15"/>
  <c r="AM513" i="15" s="1"/>
  <c r="Q513" i="15"/>
  <c r="S514" i="15"/>
  <c r="T514" i="15"/>
  <c r="AR514" i="15" s="1"/>
  <c r="AW514" i="15" s="1"/>
  <c r="BB514" i="15" s="1"/>
  <c r="Q514" i="15"/>
  <c r="BP531" i="15"/>
  <c r="BQ531" i="15" s="1"/>
  <c r="U451" i="15"/>
  <c r="U457" i="15"/>
  <c r="AM457" i="15" s="1"/>
  <c r="U459" i="15"/>
  <c r="U463" i="15"/>
  <c r="BF463" i="15" s="1"/>
  <c r="U467" i="15"/>
  <c r="U469" i="15"/>
  <c r="U471" i="15"/>
  <c r="AN473" i="15"/>
  <c r="AS473" i="15" s="1"/>
  <c r="AX473" i="15" s="1"/>
  <c r="U473" i="15"/>
  <c r="T475" i="15"/>
  <c r="AQ475" i="15" s="1"/>
  <c r="AV475" i="15" s="1"/>
  <c r="BA475" i="15" s="1"/>
  <c r="T477" i="15"/>
  <c r="T478" i="15"/>
  <c r="T481" i="15"/>
  <c r="BF481" i="15" s="1"/>
  <c r="T501" i="15"/>
  <c r="S506" i="15"/>
  <c r="R506" i="15"/>
  <c r="U506" i="15"/>
  <c r="Q505" i="15"/>
  <c r="Q507" i="15"/>
  <c r="BI507" i="15" s="1"/>
  <c r="Q508" i="15"/>
  <c r="T509" i="15"/>
  <c r="AQ509" i="15" s="1"/>
  <c r="AV509" i="15" s="1"/>
  <c r="BA509" i="15" s="1"/>
  <c r="R510" i="15"/>
  <c r="Q512" i="15"/>
  <c r="AI512" i="15" s="1"/>
  <c r="U515" i="15"/>
  <c r="U516" i="15"/>
  <c r="Q518" i="15"/>
  <c r="Q520" i="15"/>
  <c r="AI520" i="15" s="1"/>
  <c r="T521" i="15"/>
  <c r="AP522" i="15"/>
  <c r="AU522" i="15" s="1"/>
  <c r="AZ522" i="15" s="1"/>
  <c r="T522" i="15"/>
  <c r="T523" i="15"/>
  <c r="BF523" i="15" s="1"/>
  <c r="U524" i="15"/>
  <c r="U525" i="15"/>
  <c r="BF525" i="15" s="1"/>
  <c r="T526" i="15"/>
  <c r="U527" i="15"/>
  <c r="BK527" i="15" s="1"/>
  <c r="Q528" i="15"/>
  <c r="AI528" i="15" s="1"/>
  <c r="Q533" i="15"/>
  <c r="R534" i="15"/>
  <c r="AJ534" i="15" s="1"/>
  <c r="R535" i="15"/>
  <c r="R536" i="15"/>
  <c r="T510" i="15"/>
  <c r="U526" i="15"/>
  <c r="BG526" i="15" s="1"/>
  <c r="BP530" i="15"/>
  <c r="BQ530" i="15" s="1"/>
  <c r="R533" i="15"/>
  <c r="U534" i="15"/>
  <c r="BL534" i="15" s="1"/>
  <c r="U535" i="15"/>
  <c r="AL535" i="15" s="1"/>
  <c r="U536" i="15"/>
  <c r="AL536" i="15" s="1"/>
  <c r="T505" i="15"/>
  <c r="T507" i="15"/>
  <c r="T508" i="15"/>
  <c r="Q509" i="15"/>
  <c r="BC509" i="15" s="1"/>
  <c r="U510" i="15"/>
  <c r="U512" i="15"/>
  <c r="Q515" i="15"/>
  <c r="Q516" i="15"/>
  <c r="U517" i="15"/>
  <c r="AL517" i="15" s="1"/>
  <c r="U518" i="15"/>
  <c r="T520" i="15"/>
  <c r="BG520" i="15" s="1"/>
  <c r="Q521" i="15"/>
  <c r="AN521" i="15" s="1"/>
  <c r="AS521" i="15" s="1"/>
  <c r="AX521" i="15" s="1"/>
  <c r="Q523" i="15"/>
  <c r="AN523" i="15" s="1"/>
  <c r="AS523" i="15" s="1"/>
  <c r="AX523" i="15" s="1"/>
  <c r="Q524" i="15"/>
  <c r="BC524" i="15" s="1"/>
  <c r="Q525" i="15"/>
  <c r="AI525" i="15" s="1"/>
  <c r="Q527" i="15"/>
  <c r="AI527" i="15" s="1"/>
  <c r="U528" i="15"/>
  <c r="U532" i="15"/>
  <c r="U533" i="15"/>
  <c r="AQ533" i="15" s="1"/>
  <c r="AV533" i="15" s="1"/>
  <c r="BA533" i="15" s="1"/>
  <c r="T29" i="15"/>
  <c r="R41" i="15"/>
  <c r="U41" i="15"/>
  <c r="Q41" i="15"/>
  <c r="R45" i="15"/>
  <c r="U45" i="15"/>
  <c r="Q45" i="15"/>
  <c r="R53" i="15"/>
  <c r="U53" i="15"/>
  <c r="Q53" i="15"/>
  <c r="R61" i="15"/>
  <c r="U61" i="15"/>
  <c r="Q61" i="15"/>
  <c r="R71" i="15"/>
  <c r="U71" i="15"/>
  <c r="Q71" i="15"/>
  <c r="T71" i="15"/>
  <c r="R75" i="15"/>
  <c r="U75" i="15"/>
  <c r="Q75" i="15"/>
  <c r="T75" i="15"/>
  <c r="R79" i="15"/>
  <c r="U79" i="15"/>
  <c r="Q79" i="15"/>
  <c r="T79" i="15"/>
  <c r="R83" i="15"/>
  <c r="U83" i="15"/>
  <c r="Q83" i="15"/>
  <c r="T83" i="15"/>
  <c r="R90" i="15"/>
  <c r="U90" i="15"/>
  <c r="Q90" i="15"/>
  <c r="T90" i="15"/>
  <c r="R94" i="15"/>
  <c r="U94" i="15"/>
  <c r="Q94" i="15"/>
  <c r="T94" i="15"/>
  <c r="BE109" i="15"/>
  <c r="R154" i="15"/>
  <c r="U154" i="15"/>
  <c r="S154" i="15"/>
  <c r="Q154" i="15"/>
  <c r="T154" i="15"/>
  <c r="R3" i="15"/>
  <c r="AO3" i="15" s="1"/>
  <c r="AT3" i="15" s="1"/>
  <c r="AY3" i="15" s="1"/>
  <c r="BN3" i="15"/>
  <c r="R4" i="15"/>
  <c r="BN4" i="15"/>
  <c r="R5" i="15"/>
  <c r="BN5" i="15"/>
  <c r="R6" i="15"/>
  <c r="BN6" i="15"/>
  <c r="R7" i="15"/>
  <c r="BN7" i="15"/>
  <c r="R8" i="15"/>
  <c r="BN8" i="15"/>
  <c r="R9" i="15"/>
  <c r="BN9" i="15"/>
  <c r="R10" i="15"/>
  <c r="BN10" i="15"/>
  <c r="R11" i="15"/>
  <c r="BN11" i="15"/>
  <c r="R12" i="15"/>
  <c r="BN12" i="15"/>
  <c r="R13" i="15"/>
  <c r="BN13" i="15"/>
  <c r="R14" i="15"/>
  <c r="BN14" i="15"/>
  <c r="R15" i="15"/>
  <c r="BN15" i="15"/>
  <c r="R16" i="15"/>
  <c r="BN16" i="15"/>
  <c r="R17" i="15"/>
  <c r="BN17" i="15"/>
  <c r="R18" i="15"/>
  <c r="BN18" i="15"/>
  <c r="R19" i="15"/>
  <c r="BN19" i="15"/>
  <c r="R20" i="15"/>
  <c r="BN20" i="15"/>
  <c r="R21" i="15"/>
  <c r="BN21" i="15"/>
  <c r="R22" i="15"/>
  <c r="BN22" i="15"/>
  <c r="R23" i="15"/>
  <c r="BN23" i="15"/>
  <c r="R24" i="15"/>
  <c r="U25" i="15"/>
  <c r="T26" i="15"/>
  <c r="S27" i="15"/>
  <c r="BP27" i="15"/>
  <c r="BQ27" i="15" s="1"/>
  <c r="BN28" i="15"/>
  <c r="Q28" i="15"/>
  <c r="U29" i="15"/>
  <c r="T30" i="15"/>
  <c r="R32" i="15"/>
  <c r="U32" i="15"/>
  <c r="Q32" i="15"/>
  <c r="R36" i="15"/>
  <c r="U36" i="15"/>
  <c r="Q36" i="15"/>
  <c r="R40" i="15"/>
  <c r="U40" i="15"/>
  <c r="AL40" i="15" s="1"/>
  <c r="Q40" i="15"/>
  <c r="R44" i="15"/>
  <c r="U44" i="15"/>
  <c r="AL44" i="15" s="1"/>
  <c r="Q44" i="15"/>
  <c r="R48" i="15"/>
  <c r="U48" i="15"/>
  <c r="Q48" i="15"/>
  <c r="R52" i="15"/>
  <c r="U52" i="15"/>
  <c r="AL52" i="15" s="1"/>
  <c r="Q52" i="15"/>
  <c r="R56" i="15"/>
  <c r="U56" i="15"/>
  <c r="Q56" i="15"/>
  <c r="R60" i="15"/>
  <c r="U60" i="15"/>
  <c r="Q60" i="15"/>
  <c r="R64" i="15"/>
  <c r="U64" i="15"/>
  <c r="Q64" i="15"/>
  <c r="R68" i="15"/>
  <c r="U68" i="15"/>
  <c r="Q68" i="15"/>
  <c r="T68" i="15"/>
  <c r="R72" i="15"/>
  <c r="U72" i="15"/>
  <c r="Q72" i="15"/>
  <c r="T72" i="15"/>
  <c r="R76" i="15"/>
  <c r="U76" i="15"/>
  <c r="Q76" i="15"/>
  <c r="T76" i="15"/>
  <c r="R80" i="15"/>
  <c r="U80" i="15"/>
  <c r="Q80" i="15"/>
  <c r="T80" i="15"/>
  <c r="R84" i="15"/>
  <c r="U84" i="15"/>
  <c r="Q84" i="15"/>
  <c r="T84" i="15"/>
  <c r="R89" i="15"/>
  <c r="U89" i="15"/>
  <c r="Q89" i="15"/>
  <c r="T89" i="15"/>
  <c r="R93" i="15"/>
  <c r="U93" i="15"/>
  <c r="Q93" i="15"/>
  <c r="T93" i="15"/>
  <c r="R97" i="15"/>
  <c r="U97" i="15"/>
  <c r="Q97" i="15"/>
  <c r="T97" i="15"/>
  <c r="BN24" i="15"/>
  <c r="BN27" i="15"/>
  <c r="S4" i="15"/>
  <c r="S5" i="15"/>
  <c r="BP5" i="15"/>
  <c r="BQ5" i="15" s="1"/>
  <c r="S6" i="15"/>
  <c r="S7" i="15"/>
  <c r="BP7" i="15"/>
  <c r="BQ7" i="15" s="1"/>
  <c r="BP8" i="15"/>
  <c r="BQ8" i="15" s="1"/>
  <c r="S10" i="15"/>
  <c r="BP10" i="15"/>
  <c r="BQ10" i="15" s="1"/>
  <c r="BP11" i="15"/>
  <c r="BQ11" i="15" s="1"/>
  <c r="BP12" i="15"/>
  <c r="BQ12" i="15" s="1"/>
  <c r="S13" i="15"/>
  <c r="BP13" i="15"/>
  <c r="BQ13" i="15" s="1"/>
  <c r="BP14" i="15"/>
  <c r="BQ14" i="15" s="1"/>
  <c r="S17" i="15"/>
  <c r="S20" i="15"/>
  <c r="S21" i="15"/>
  <c r="BP22" i="15"/>
  <c r="BQ22" i="15" s="1"/>
  <c r="S23" i="15"/>
  <c r="BP23" i="15"/>
  <c r="BQ23" i="15" s="1"/>
  <c r="S24" i="15"/>
  <c r="BP24" i="15"/>
  <c r="BQ24" i="15" s="1"/>
  <c r="Q25" i="15"/>
  <c r="T27" i="15"/>
  <c r="BN29" i="15"/>
  <c r="Q29" i="15"/>
  <c r="R31" i="15"/>
  <c r="U31" i="15"/>
  <c r="Q31" i="15"/>
  <c r="R35" i="15"/>
  <c r="U35" i="15"/>
  <c r="Q35" i="15"/>
  <c r="R39" i="15"/>
  <c r="U39" i="15"/>
  <c r="Q39" i="15"/>
  <c r="S41" i="15"/>
  <c r="R43" i="15"/>
  <c r="U43" i="15"/>
  <c r="AQ43" i="15" s="1"/>
  <c r="AV43" i="15" s="1"/>
  <c r="BA43" i="15" s="1"/>
  <c r="Q43" i="15"/>
  <c r="S45" i="15"/>
  <c r="R47" i="15"/>
  <c r="U47" i="15"/>
  <c r="AQ47" i="15" s="1"/>
  <c r="AV47" i="15" s="1"/>
  <c r="BA47" i="15" s="1"/>
  <c r="Q47" i="15"/>
  <c r="R51" i="15"/>
  <c r="U51" i="15"/>
  <c r="Q51" i="15"/>
  <c r="S53" i="15"/>
  <c r="R55" i="15"/>
  <c r="U55" i="15"/>
  <c r="Q55" i="15"/>
  <c r="R59" i="15"/>
  <c r="U59" i="15"/>
  <c r="Q59" i="15"/>
  <c r="S61" i="15"/>
  <c r="R63" i="15"/>
  <c r="U63" i="15"/>
  <c r="Q63" i="15"/>
  <c r="R65" i="15"/>
  <c r="U65" i="15"/>
  <c r="Q65" i="15"/>
  <c r="T65" i="15"/>
  <c r="R69" i="15"/>
  <c r="U69" i="15"/>
  <c r="Q69" i="15"/>
  <c r="T69" i="15"/>
  <c r="S71" i="15"/>
  <c r="R73" i="15"/>
  <c r="U73" i="15"/>
  <c r="Q73" i="15"/>
  <c r="T73" i="15"/>
  <c r="S75" i="15"/>
  <c r="R77" i="15"/>
  <c r="U77" i="15"/>
  <c r="Q77" i="15"/>
  <c r="T77" i="15"/>
  <c r="S79" i="15"/>
  <c r="R81" i="15"/>
  <c r="U81" i="15"/>
  <c r="Q81" i="15"/>
  <c r="T81" i="15"/>
  <c r="S83" i="15"/>
  <c r="R85" i="15"/>
  <c r="U85" i="15"/>
  <c r="Q85" i="15"/>
  <c r="T85" i="15"/>
  <c r="R88" i="15"/>
  <c r="U88" i="15"/>
  <c r="Q88" i="15"/>
  <c r="T88" i="15"/>
  <c r="S90" i="15"/>
  <c r="R92" i="15"/>
  <c r="U92" i="15"/>
  <c r="Q92" i="15"/>
  <c r="T92" i="15"/>
  <c r="S94" i="15"/>
  <c r="R96" i="15"/>
  <c r="U96" i="15"/>
  <c r="Q96" i="15"/>
  <c r="T96" i="15"/>
  <c r="AK112" i="15"/>
  <c r="AP112" i="15"/>
  <c r="AU112" i="15" s="1"/>
  <c r="AZ112" i="15" s="1"/>
  <c r="BE112" i="15"/>
  <c r="R170" i="15"/>
  <c r="U170" i="15"/>
  <c r="S170" i="15"/>
  <c r="Q170" i="15"/>
  <c r="T170" i="15"/>
  <c r="T25" i="15"/>
  <c r="R33" i="15"/>
  <c r="U33" i="15"/>
  <c r="Q33" i="15"/>
  <c r="R37" i="15"/>
  <c r="U37" i="15"/>
  <c r="Q37" i="15"/>
  <c r="R49" i="15"/>
  <c r="U49" i="15"/>
  <c r="Q49" i="15"/>
  <c r="R57" i="15"/>
  <c r="U57" i="15"/>
  <c r="Q57" i="15"/>
  <c r="R67" i="15"/>
  <c r="U67" i="15"/>
  <c r="Q67" i="15"/>
  <c r="T67" i="15"/>
  <c r="S3" i="15"/>
  <c r="BP3" i="15"/>
  <c r="BQ3" i="15" s="1"/>
  <c r="BP4" i="15"/>
  <c r="BQ4" i="15" s="1"/>
  <c r="BP6" i="15"/>
  <c r="BQ6" i="15" s="1"/>
  <c r="S8" i="15"/>
  <c r="S9" i="15"/>
  <c r="BP9" i="15"/>
  <c r="BQ9" i="15" s="1"/>
  <c r="S11" i="15"/>
  <c r="S12" i="15"/>
  <c r="S14" i="15"/>
  <c r="S15" i="15"/>
  <c r="BP15" i="15"/>
  <c r="BQ15" i="15" s="1"/>
  <c r="S16" i="15"/>
  <c r="BP16" i="15"/>
  <c r="BQ16" i="15" s="1"/>
  <c r="BP17" i="15"/>
  <c r="BQ17" i="15" s="1"/>
  <c r="S18" i="15"/>
  <c r="BP18" i="15"/>
  <c r="BQ18" i="15" s="1"/>
  <c r="S19" i="15"/>
  <c r="BP19" i="15"/>
  <c r="BQ19" i="15" s="1"/>
  <c r="BP20" i="15"/>
  <c r="BQ20" i="15" s="1"/>
  <c r="BP21" i="15"/>
  <c r="BQ21" i="15" s="1"/>
  <c r="S22" i="15"/>
  <c r="BN25" i="15"/>
  <c r="S25" i="15"/>
  <c r="AP25" i="15" s="1"/>
  <c r="AU25" i="15" s="1"/>
  <c r="AZ25" i="15" s="1"/>
  <c r="BP25" i="15"/>
  <c r="BQ25" i="15" s="1"/>
  <c r="BN26" i="15"/>
  <c r="Q26" i="15"/>
  <c r="U27" i="15"/>
  <c r="T28" i="15"/>
  <c r="S29" i="15"/>
  <c r="AK29" i="15" s="1"/>
  <c r="BP29" i="15"/>
  <c r="BQ29" i="15" s="1"/>
  <c r="BN30" i="15"/>
  <c r="Q30" i="15"/>
  <c r="S32" i="15"/>
  <c r="T33" i="15"/>
  <c r="R34" i="15"/>
  <c r="U34" i="15"/>
  <c r="Q34" i="15"/>
  <c r="S36" i="15"/>
  <c r="T37" i="15"/>
  <c r="R38" i="15"/>
  <c r="U38" i="15"/>
  <c r="Q38" i="15"/>
  <c r="S40" i="15"/>
  <c r="T41" i="15"/>
  <c r="R42" i="15"/>
  <c r="U42" i="15"/>
  <c r="Q42" i="15"/>
  <c r="S44" i="15"/>
  <c r="T45" i="15"/>
  <c r="R46" i="15"/>
  <c r="U46" i="15"/>
  <c r="Q46" i="15"/>
  <c r="S48" i="15"/>
  <c r="T49" i="15"/>
  <c r="R50" i="15"/>
  <c r="U50" i="15"/>
  <c r="Q50" i="15"/>
  <c r="T53" i="15"/>
  <c r="R54" i="15"/>
  <c r="U54" i="15"/>
  <c r="Q54" i="15"/>
  <c r="S56" i="15"/>
  <c r="T57" i="15"/>
  <c r="R58" i="15"/>
  <c r="U58" i="15"/>
  <c r="Q58" i="15"/>
  <c r="T61" i="15"/>
  <c r="R62" i="15"/>
  <c r="U62" i="15"/>
  <c r="Q62" i="15"/>
  <c r="R66" i="15"/>
  <c r="U66" i="15"/>
  <c r="Q66" i="15"/>
  <c r="T66" i="15"/>
  <c r="S68" i="15"/>
  <c r="R70" i="15"/>
  <c r="U70" i="15"/>
  <c r="Q70" i="15"/>
  <c r="T70" i="15"/>
  <c r="S72" i="15"/>
  <c r="R74" i="15"/>
  <c r="U74" i="15"/>
  <c r="Q74" i="15"/>
  <c r="T74" i="15"/>
  <c r="S76" i="15"/>
  <c r="R78" i="15"/>
  <c r="U78" i="15"/>
  <c r="Q78" i="15"/>
  <c r="T78" i="15"/>
  <c r="S80" i="15"/>
  <c r="R82" i="15"/>
  <c r="U82" i="15"/>
  <c r="Q82" i="15"/>
  <c r="T82" i="15"/>
  <c r="R86" i="15"/>
  <c r="U86" i="15"/>
  <c r="Q86" i="15"/>
  <c r="T86" i="15"/>
  <c r="R87" i="15"/>
  <c r="U87" i="15"/>
  <c r="Q87" i="15"/>
  <c r="T87" i="15"/>
  <c r="R91" i="15"/>
  <c r="U91" i="15"/>
  <c r="Q91" i="15"/>
  <c r="T91" i="15"/>
  <c r="R95" i="15"/>
  <c r="U95" i="15"/>
  <c r="Q95" i="15"/>
  <c r="T95" i="15"/>
  <c r="R162" i="15"/>
  <c r="U162" i="15"/>
  <c r="S162" i="15"/>
  <c r="Q162" i="15"/>
  <c r="T162" i="15"/>
  <c r="R178" i="15"/>
  <c r="U178" i="15"/>
  <c r="S178" i="15"/>
  <c r="Q178" i="15"/>
  <c r="T178" i="15"/>
  <c r="S98" i="15"/>
  <c r="S99" i="15"/>
  <c r="S100" i="15"/>
  <c r="S101" i="15"/>
  <c r="S102" i="15"/>
  <c r="S103" i="15"/>
  <c r="S104" i="15"/>
  <c r="S105" i="15"/>
  <c r="AP105" i="15" s="1"/>
  <c r="AU105" i="15" s="1"/>
  <c r="AZ105" i="15" s="1"/>
  <c r="S106" i="15"/>
  <c r="BN148" i="15"/>
  <c r="BP148" i="15"/>
  <c r="BQ148" i="15" s="1"/>
  <c r="BD148" i="15"/>
  <c r="AO148" i="15"/>
  <c r="AT148" i="15" s="1"/>
  <c r="AY148" i="15" s="1"/>
  <c r="AJ148" i="15"/>
  <c r="BN156" i="15"/>
  <c r="BP156" i="15"/>
  <c r="BQ156" i="15" s="1"/>
  <c r="BN164" i="15"/>
  <c r="BP164" i="15"/>
  <c r="BQ164" i="15" s="1"/>
  <c r="BC164" i="15"/>
  <c r="BN172" i="15"/>
  <c r="BP172" i="15"/>
  <c r="BQ172" i="15" s="1"/>
  <c r="BN180" i="15"/>
  <c r="BP180" i="15"/>
  <c r="BQ180" i="15" s="1"/>
  <c r="BP222" i="15"/>
  <c r="BQ222" i="15" s="1"/>
  <c r="BN222" i="15"/>
  <c r="U98" i="15"/>
  <c r="BK98" i="15" s="1"/>
  <c r="U99" i="15"/>
  <c r="U100" i="15"/>
  <c r="U101" i="15"/>
  <c r="U102" i="15"/>
  <c r="U103" i="15"/>
  <c r="BF103" i="15" s="1"/>
  <c r="U104" i="15"/>
  <c r="U105" i="15"/>
  <c r="U106" i="15"/>
  <c r="BP107" i="15"/>
  <c r="BQ107" i="15" s="1"/>
  <c r="BP108" i="15"/>
  <c r="BQ108" i="15" s="1"/>
  <c r="BP109" i="15"/>
  <c r="BQ109" i="15" s="1"/>
  <c r="BC109" i="15"/>
  <c r="AI109" i="15"/>
  <c r="AN109" i="15"/>
  <c r="AS109" i="15" s="1"/>
  <c r="AX109" i="15" s="1"/>
  <c r="BP110" i="15"/>
  <c r="BQ110" i="15" s="1"/>
  <c r="BP111" i="15"/>
  <c r="BQ111" i="15" s="1"/>
  <c r="BP112" i="15"/>
  <c r="BQ112" i="15" s="1"/>
  <c r="BC125" i="15"/>
  <c r="BC129" i="15"/>
  <c r="BE138" i="15"/>
  <c r="AK138" i="15"/>
  <c r="AP138" i="15"/>
  <c r="AU138" i="15" s="1"/>
  <c r="AZ138" i="15" s="1"/>
  <c r="R150" i="15"/>
  <c r="U150" i="15"/>
  <c r="BL150" i="15" s="1"/>
  <c r="S150" i="15"/>
  <c r="Q150" i="15"/>
  <c r="R158" i="15"/>
  <c r="U158" i="15"/>
  <c r="S158" i="15"/>
  <c r="Q158" i="15"/>
  <c r="R166" i="15"/>
  <c r="U166" i="15"/>
  <c r="BF166" i="15" s="1"/>
  <c r="S166" i="15"/>
  <c r="Q166" i="15"/>
  <c r="R174" i="15"/>
  <c r="U174" i="15"/>
  <c r="AL174" i="15" s="1"/>
  <c r="S174" i="15"/>
  <c r="Q174" i="15"/>
  <c r="AK175" i="15"/>
  <c r="R212" i="15"/>
  <c r="S212" i="15"/>
  <c r="U212" i="15"/>
  <c r="T212" i="15"/>
  <c r="Q212" i="15"/>
  <c r="BN31" i="15"/>
  <c r="BN32" i="15"/>
  <c r="BN33" i="15"/>
  <c r="BN34" i="15"/>
  <c r="BN35" i="15"/>
  <c r="BN36" i="15"/>
  <c r="BN37" i="15"/>
  <c r="BN38" i="15"/>
  <c r="BN39" i="15"/>
  <c r="BN40" i="15"/>
  <c r="BN41" i="15"/>
  <c r="BN42" i="15"/>
  <c r="BN43" i="15"/>
  <c r="BN44" i="15"/>
  <c r="BN45" i="15"/>
  <c r="BN46" i="15"/>
  <c r="BN47" i="15"/>
  <c r="BN48" i="15"/>
  <c r="BN49" i="15"/>
  <c r="BN50" i="15"/>
  <c r="BN51" i="15"/>
  <c r="BN52" i="15"/>
  <c r="BN53" i="15"/>
  <c r="BN54" i="15"/>
  <c r="BN55" i="15"/>
  <c r="BN56" i="15"/>
  <c r="BN57" i="15"/>
  <c r="BN58" i="15"/>
  <c r="BN59" i="15"/>
  <c r="BN60" i="15"/>
  <c r="BN61" i="15"/>
  <c r="BN62" i="15"/>
  <c r="BN63" i="15"/>
  <c r="BN64" i="15"/>
  <c r="BN65" i="15"/>
  <c r="BN66" i="15"/>
  <c r="BN67" i="15"/>
  <c r="BN68" i="15"/>
  <c r="BN69" i="15"/>
  <c r="BN70" i="15"/>
  <c r="BN71" i="15"/>
  <c r="BN72" i="15"/>
  <c r="BN73" i="15"/>
  <c r="BN74" i="15"/>
  <c r="BN75" i="15"/>
  <c r="BN76" i="15"/>
  <c r="BN77" i="15"/>
  <c r="BN78" i="15"/>
  <c r="BN79" i="15"/>
  <c r="BN80" i="15"/>
  <c r="BN81" i="15"/>
  <c r="BN82" i="15"/>
  <c r="BN83" i="15"/>
  <c r="BN84" i="15"/>
  <c r="BN85" i="15"/>
  <c r="BN86" i="15"/>
  <c r="BN87" i="15"/>
  <c r="BN88" i="15"/>
  <c r="BN89" i="15"/>
  <c r="BN90" i="15"/>
  <c r="BN91" i="15"/>
  <c r="BN92" i="15"/>
  <c r="BN93" i="15"/>
  <c r="BN94" i="15"/>
  <c r="BN95" i="15"/>
  <c r="BN96" i="15"/>
  <c r="BN97" i="15"/>
  <c r="Q98" i="15"/>
  <c r="BN98" i="15"/>
  <c r="Q99" i="15"/>
  <c r="BN99" i="15"/>
  <c r="Q100" i="15"/>
  <c r="BN100" i="15"/>
  <c r="Q101" i="15"/>
  <c r="BN101" i="15"/>
  <c r="Q102" i="15"/>
  <c r="BN102" i="15"/>
  <c r="Q103" i="15"/>
  <c r="BN103" i="15"/>
  <c r="Q104" i="15"/>
  <c r="BN104" i="15"/>
  <c r="Q105" i="15"/>
  <c r="BN105" i="15"/>
  <c r="BP106" i="15"/>
  <c r="BQ106" i="15" s="1"/>
  <c r="Q106" i="15"/>
  <c r="BE113" i="15"/>
  <c r="AK113" i="15"/>
  <c r="AP113" i="15"/>
  <c r="AU113" i="15" s="1"/>
  <c r="AZ113" i="15" s="1"/>
  <c r="BE121" i="15"/>
  <c r="AK121" i="15"/>
  <c r="AP121" i="15"/>
  <c r="AU121" i="15" s="1"/>
  <c r="AZ121" i="15" s="1"/>
  <c r="BN152" i="15"/>
  <c r="BP152" i="15"/>
  <c r="BQ152" i="15" s="1"/>
  <c r="BN160" i="15"/>
  <c r="BP160" i="15"/>
  <c r="BQ160" i="15" s="1"/>
  <c r="BN168" i="15"/>
  <c r="BP168" i="15"/>
  <c r="BQ168" i="15" s="1"/>
  <c r="BN176" i="15"/>
  <c r="BP176" i="15"/>
  <c r="BQ176" i="15" s="1"/>
  <c r="R214" i="15"/>
  <c r="U214" i="15"/>
  <c r="S214" i="15"/>
  <c r="T214" i="15"/>
  <c r="Q214" i="15"/>
  <c r="BP232" i="15"/>
  <c r="BQ232" i="15" s="1"/>
  <c r="BN232" i="15"/>
  <c r="T107" i="15"/>
  <c r="BG107" i="15" s="1"/>
  <c r="T108" i="15"/>
  <c r="T109" i="15"/>
  <c r="T110" i="15"/>
  <c r="T111" i="15"/>
  <c r="AR111" i="15" s="1"/>
  <c r="AW111" i="15" s="1"/>
  <c r="BB111" i="15" s="1"/>
  <c r="T112" i="15"/>
  <c r="T113" i="15"/>
  <c r="T114" i="15"/>
  <c r="T115" i="15"/>
  <c r="T116" i="15"/>
  <c r="AM116" i="15" s="1"/>
  <c r="T117" i="15"/>
  <c r="AN117" i="15"/>
  <c r="AS117" i="15" s="1"/>
  <c r="AX117" i="15" s="1"/>
  <c r="T118" i="15"/>
  <c r="T119" i="15"/>
  <c r="T120" i="15"/>
  <c r="BG120" i="15" s="1"/>
  <c r="T121" i="15"/>
  <c r="T122" i="15"/>
  <c r="T123" i="15"/>
  <c r="T124" i="15"/>
  <c r="T125" i="15"/>
  <c r="AN125" i="15"/>
  <c r="AS125" i="15" s="1"/>
  <c r="AX125" i="15" s="1"/>
  <c r="T126" i="15"/>
  <c r="T127" i="15"/>
  <c r="T128" i="15"/>
  <c r="BG128" i="15" s="1"/>
  <c r="T129" i="15"/>
  <c r="T130" i="15"/>
  <c r="T131" i="15"/>
  <c r="T132" i="15"/>
  <c r="T133" i="15"/>
  <c r="T134" i="15"/>
  <c r="AN134" i="15"/>
  <c r="AS134" i="15" s="1"/>
  <c r="AX134" i="15" s="1"/>
  <c r="T135" i="15"/>
  <c r="T136" i="15"/>
  <c r="AN136" i="15"/>
  <c r="AS136" i="15" s="1"/>
  <c r="AX136" i="15" s="1"/>
  <c r="T137" i="15"/>
  <c r="T138" i="15"/>
  <c r="T139" i="15"/>
  <c r="T140" i="15"/>
  <c r="T141" i="15"/>
  <c r="T142" i="15"/>
  <c r="BD142" i="15"/>
  <c r="T143" i="15"/>
  <c r="T144" i="15"/>
  <c r="BG144" i="15" s="1"/>
  <c r="T145" i="15"/>
  <c r="BG145" i="15" s="1"/>
  <c r="T146" i="15"/>
  <c r="T147" i="15"/>
  <c r="BG147" i="15" s="1"/>
  <c r="T148" i="15"/>
  <c r="S149" i="15"/>
  <c r="AK149" i="15" s="1"/>
  <c r="BP149" i="15"/>
  <c r="BQ149" i="15" s="1"/>
  <c r="BN150" i="15"/>
  <c r="U151" i="15"/>
  <c r="T152" i="15"/>
  <c r="S153" i="15"/>
  <c r="BP153" i="15"/>
  <c r="BQ153" i="15" s="1"/>
  <c r="BN154" i="15"/>
  <c r="U155" i="15"/>
  <c r="T156" i="15"/>
  <c r="S157" i="15"/>
  <c r="AK157" i="15" s="1"/>
  <c r="BP157" i="15"/>
  <c r="BQ157" i="15" s="1"/>
  <c r="BN158" i="15"/>
  <c r="U159" i="15"/>
  <c r="T160" i="15"/>
  <c r="S161" i="15"/>
  <c r="BP161" i="15"/>
  <c r="BQ161" i="15" s="1"/>
  <c r="BN162" i="15"/>
  <c r="U163" i="15"/>
  <c r="T164" i="15"/>
  <c r="S165" i="15"/>
  <c r="BP165" i="15"/>
  <c r="BQ165" i="15" s="1"/>
  <c r="BN166" i="15"/>
  <c r="U167" i="15"/>
  <c r="T168" i="15"/>
  <c r="BE168" i="15"/>
  <c r="S169" i="15"/>
  <c r="BP169" i="15"/>
  <c r="BQ169" i="15" s="1"/>
  <c r="BN170" i="15"/>
  <c r="U171" i="15"/>
  <c r="T172" i="15"/>
  <c r="S173" i="15"/>
  <c r="AK173" i="15" s="1"/>
  <c r="BP173" i="15"/>
  <c r="BQ173" i="15" s="1"/>
  <c r="BN174" i="15"/>
  <c r="U175" i="15"/>
  <c r="T176" i="15"/>
  <c r="S177" i="15"/>
  <c r="AK177" i="15" s="1"/>
  <c r="BP177" i="15"/>
  <c r="BQ177" i="15" s="1"/>
  <c r="BN178" i="15"/>
  <c r="U179" i="15"/>
  <c r="T180" i="15"/>
  <c r="BE180" i="15"/>
  <c r="S181" i="15"/>
  <c r="AK181" i="15" s="1"/>
  <c r="BN212" i="15"/>
  <c r="BP212" i="15"/>
  <c r="BQ212" i="15" s="1"/>
  <c r="BN214" i="15"/>
  <c r="BP214" i="15"/>
  <c r="BQ214" i="15" s="1"/>
  <c r="AN220" i="15"/>
  <c r="AS220" i="15" s="1"/>
  <c r="AX220" i="15" s="1"/>
  <c r="BP224" i="15"/>
  <c r="BQ224" i="15" s="1"/>
  <c r="BN224" i="15"/>
  <c r="BP230" i="15"/>
  <c r="BQ230" i="15" s="1"/>
  <c r="BN230" i="15"/>
  <c r="BI117" i="15"/>
  <c r="T149" i="15"/>
  <c r="AR149" i="15" s="1"/>
  <c r="AW149" i="15" s="1"/>
  <c r="BB149" i="15" s="1"/>
  <c r="BN151" i="15"/>
  <c r="T153" i="15"/>
  <c r="BN155" i="15"/>
  <c r="T157" i="15"/>
  <c r="BN159" i="15"/>
  <c r="T161" i="15"/>
  <c r="BN163" i="15"/>
  <c r="T165" i="15"/>
  <c r="BN167" i="15"/>
  <c r="T169" i="15"/>
  <c r="BN171" i="15"/>
  <c r="T173" i="15"/>
  <c r="BN175" i="15"/>
  <c r="T177" i="15"/>
  <c r="AR177" i="15" s="1"/>
  <c r="AW177" i="15" s="1"/>
  <c r="BB177" i="15" s="1"/>
  <c r="BN179" i="15"/>
  <c r="T181" i="15"/>
  <c r="BN182" i="15"/>
  <c r="BP182" i="15"/>
  <c r="BQ182" i="15" s="1"/>
  <c r="T183" i="15"/>
  <c r="R183" i="15"/>
  <c r="U183" i="15"/>
  <c r="BN184" i="15"/>
  <c r="BP184" i="15"/>
  <c r="BQ184" i="15" s="1"/>
  <c r="T185" i="15"/>
  <c r="R185" i="15"/>
  <c r="U185" i="15"/>
  <c r="BN186" i="15"/>
  <c r="BP186" i="15"/>
  <c r="BQ186" i="15" s="1"/>
  <c r="T187" i="15"/>
  <c r="R187" i="15"/>
  <c r="U187" i="15"/>
  <c r="BN188" i="15"/>
  <c r="BP188" i="15"/>
  <c r="BQ188" i="15" s="1"/>
  <c r="T189" i="15"/>
  <c r="R189" i="15"/>
  <c r="U189" i="15"/>
  <c r="BN190" i="15"/>
  <c r="BP190" i="15"/>
  <c r="BQ190" i="15" s="1"/>
  <c r="T191" i="15"/>
  <c r="R191" i="15"/>
  <c r="U191" i="15"/>
  <c r="BN192" i="15"/>
  <c r="BP192" i="15"/>
  <c r="BQ192" i="15" s="1"/>
  <c r="T193" i="15"/>
  <c r="R193" i="15"/>
  <c r="U193" i="15"/>
  <c r="BN194" i="15"/>
  <c r="BP194" i="15"/>
  <c r="BQ194" i="15" s="1"/>
  <c r="T195" i="15"/>
  <c r="R195" i="15"/>
  <c r="U195" i="15"/>
  <c r="BN196" i="15"/>
  <c r="AN196" i="15"/>
  <c r="AS196" i="15" s="1"/>
  <c r="AX196" i="15" s="1"/>
  <c r="AI196" i="15"/>
  <c r="BP196" i="15"/>
  <c r="BQ196" i="15" s="1"/>
  <c r="T197" i="15"/>
  <c r="R197" i="15"/>
  <c r="U197" i="15"/>
  <c r="BN198" i="15"/>
  <c r="BP198" i="15"/>
  <c r="BQ198" i="15" s="1"/>
  <c r="T199" i="15"/>
  <c r="R199" i="15"/>
  <c r="U199" i="15"/>
  <c r="BN200" i="15"/>
  <c r="BP200" i="15"/>
  <c r="BQ200" i="15" s="1"/>
  <c r="T201" i="15"/>
  <c r="R201" i="15"/>
  <c r="U201" i="15"/>
  <c r="BN202" i="15"/>
  <c r="BP202" i="15"/>
  <c r="BQ202" i="15" s="1"/>
  <c r="T203" i="15"/>
  <c r="R203" i="15"/>
  <c r="U203" i="15"/>
  <c r="BN204" i="15"/>
  <c r="BP204" i="15"/>
  <c r="BQ204" i="15" s="1"/>
  <c r="T205" i="15"/>
  <c r="R205" i="15"/>
  <c r="U205" i="15"/>
  <c r="BN206" i="15"/>
  <c r="BP206" i="15"/>
  <c r="BQ206" i="15" s="1"/>
  <c r="T207" i="15"/>
  <c r="R207" i="15"/>
  <c r="U207" i="15"/>
  <c r="BN208" i="15"/>
  <c r="BP208" i="15"/>
  <c r="BQ208" i="15" s="1"/>
  <c r="T209" i="15"/>
  <c r="R209" i="15"/>
  <c r="U209" i="15"/>
  <c r="BN210" i="15"/>
  <c r="BP210" i="15"/>
  <c r="BQ210" i="15" s="1"/>
  <c r="BP216" i="15"/>
  <c r="BQ216" i="15" s="1"/>
  <c r="BN216" i="15"/>
  <c r="BP218" i="15"/>
  <c r="BQ218" i="15" s="1"/>
  <c r="BN218" i="15"/>
  <c r="BP228" i="15"/>
  <c r="BQ228" i="15" s="1"/>
  <c r="BN228" i="15"/>
  <c r="AI228" i="15"/>
  <c r="BK276" i="15"/>
  <c r="AQ276" i="15"/>
  <c r="AV276" i="15" s="1"/>
  <c r="BA276" i="15" s="1"/>
  <c r="AR276" i="15"/>
  <c r="AW276" i="15" s="1"/>
  <c r="BB276" i="15" s="1"/>
  <c r="AI125" i="15"/>
  <c r="AI135" i="15"/>
  <c r="BN149" i="15"/>
  <c r="Q149" i="15"/>
  <c r="T151" i="15"/>
  <c r="BN153" i="15"/>
  <c r="Q153" i="15"/>
  <c r="T155" i="15"/>
  <c r="BN157" i="15"/>
  <c r="Q157" i="15"/>
  <c r="T159" i="15"/>
  <c r="BN161" i="15"/>
  <c r="Q161" i="15"/>
  <c r="T163" i="15"/>
  <c r="BN165" i="15"/>
  <c r="Q165" i="15"/>
  <c r="T167" i="15"/>
  <c r="BN169" i="15"/>
  <c r="Q169" i="15"/>
  <c r="T171" i="15"/>
  <c r="BN173" i="15"/>
  <c r="Q173" i="15"/>
  <c r="AP175" i="15"/>
  <c r="AU175" i="15" s="1"/>
  <c r="AZ175" i="15" s="1"/>
  <c r="T175" i="15"/>
  <c r="BE175" i="15"/>
  <c r="BN177" i="15"/>
  <c r="Q177" i="15"/>
  <c r="T179" i="15"/>
  <c r="BN181" i="15"/>
  <c r="Q181" i="15"/>
  <c r="BP181" i="15"/>
  <c r="BQ181" i="15" s="1"/>
  <c r="T182" i="15"/>
  <c r="R182" i="15"/>
  <c r="U182" i="15"/>
  <c r="BN183" i="15"/>
  <c r="Q183" i="15"/>
  <c r="BP183" i="15"/>
  <c r="BQ183" i="15" s="1"/>
  <c r="T184" i="15"/>
  <c r="R184" i="15"/>
  <c r="U184" i="15"/>
  <c r="BN185" i="15"/>
  <c r="Q185" i="15"/>
  <c r="BP185" i="15"/>
  <c r="BQ185" i="15" s="1"/>
  <c r="T186" i="15"/>
  <c r="R186" i="15"/>
  <c r="U186" i="15"/>
  <c r="BN187" i="15"/>
  <c r="Q187" i="15"/>
  <c r="BP187" i="15"/>
  <c r="BQ187" i="15" s="1"/>
  <c r="T188" i="15"/>
  <c r="R188" i="15"/>
  <c r="BD188" i="15" s="1"/>
  <c r="U188" i="15"/>
  <c r="BN189" i="15"/>
  <c r="Q189" i="15"/>
  <c r="BP189" i="15"/>
  <c r="BQ189" i="15" s="1"/>
  <c r="T190" i="15"/>
  <c r="R190" i="15"/>
  <c r="U190" i="15"/>
  <c r="BN191" i="15"/>
  <c r="Q191" i="15"/>
  <c r="BP191" i="15"/>
  <c r="BQ191" i="15" s="1"/>
  <c r="T192" i="15"/>
  <c r="R192" i="15"/>
  <c r="BD192" i="15" s="1"/>
  <c r="U192" i="15"/>
  <c r="BN193" i="15"/>
  <c r="Q193" i="15"/>
  <c r="BP193" i="15"/>
  <c r="BQ193" i="15" s="1"/>
  <c r="T194" i="15"/>
  <c r="R194" i="15"/>
  <c r="U194" i="15"/>
  <c r="BN195" i="15"/>
  <c r="Q195" i="15"/>
  <c r="BP195" i="15"/>
  <c r="BQ195" i="15" s="1"/>
  <c r="T196" i="15"/>
  <c r="R196" i="15"/>
  <c r="BD196" i="15" s="1"/>
  <c r="U196" i="15"/>
  <c r="BC196" i="15"/>
  <c r="BN197" i="15"/>
  <c r="Q197" i="15"/>
  <c r="BP197" i="15"/>
  <c r="BQ197" i="15" s="1"/>
  <c r="T198" i="15"/>
  <c r="R198" i="15"/>
  <c r="U198" i="15"/>
  <c r="BN199" i="15"/>
  <c r="Q199" i="15"/>
  <c r="BP199" i="15"/>
  <c r="BQ199" i="15" s="1"/>
  <c r="T200" i="15"/>
  <c r="R200" i="15"/>
  <c r="U200" i="15"/>
  <c r="BN201" i="15"/>
  <c r="Q201" i="15"/>
  <c r="BP201" i="15"/>
  <c r="BQ201" i="15" s="1"/>
  <c r="T202" i="15"/>
  <c r="R202" i="15"/>
  <c r="U202" i="15"/>
  <c r="BN203" i="15"/>
  <c r="Q203" i="15"/>
  <c r="BP203" i="15"/>
  <c r="BQ203" i="15" s="1"/>
  <c r="T204" i="15"/>
  <c r="R204" i="15"/>
  <c r="BD204" i="15" s="1"/>
  <c r="U204" i="15"/>
  <c r="BN205" i="15"/>
  <c r="Q205" i="15"/>
  <c r="BP205" i="15"/>
  <c r="BQ205" i="15" s="1"/>
  <c r="T206" i="15"/>
  <c r="R206" i="15"/>
  <c r="U206" i="15"/>
  <c r="BN207" i="15"/>
  <c r="Q207" i="15"/>
  <c r="BP207" i="15"/>
  <c r="BQ207" i="15" s="1"/>
  <c r="T208" i="15"/>
  <c r="R208" i="15"/>
  <c r="U208" i="15"/>
  <c r="BN209" i="15"/>
  <c r="Q209" i="15"/>
  <c r="BP209" i="15"/>
  <c r="BQ209" i="15" s="1"/>
  <c r="T210" i="15"/>
  <c r="R210" i="15"/>
  <c r="U210" i="15"/>
  <c r="R216" i="15"/>
  <c r="S216" i="15"/>
  <c r="U216" i="15"/>
  <c r="BP220" i="15"/>
  <c r="BQ220" i="15" s="1"/>
  <c r="BN220" i="15"/>
  <c r="BP226" i="15"/>
  <c r="BQ226" i="15" s="1"/>
  <c r="BN226" i="15"/>
  <c r="BK263" i="15"/>
  <c r="BM263" i="15" s="1"/>
  <c r="AQ263" i="15"/>
  <c r="AV263" i="15" s="1"/>
  <c r="BA263" i="15" s="1"/>
  <c r="AR263" i="15"/>
  <c r="AW263" i="15" s="1"/>
  <c r="BB263" i="15" s="1"/>
  <c r="BN211" i="15"/>
  <c r="Q211" i="15"/>
  <c r="T213" i="15"/>
  <c r="BN215" i="15"/>
  <c r="Q215" i="15"/>
  <c r="BP217" i="15"/>
  <c r="BQ217" i="15" s="1"/>
  <c r="BN217" i="15"/>
  <c r="BP221" i="15"/>
  <c r="BQ221" i="15" s="1"/>
  <c r="BN221" i="15"/>
  <c r="BP225" i="15"/>
  <c r="BQ225" i="15" s="1"/>
  <c r="BN225" i="15"/>
  <c r="BP229" i="15"/>
  <c r="BQ229" i="15" s="1"/>
  <c r="BN229" i="15"/>
  <c r="BP233" i="15"/>
  <c r="BQ233" i="15" s="1"/>
  <c r="BN233" i="15"/>
  <c r="T211" i="15"/>
  <c r="BN213" i="15"/>
  <c r="T215" i="15"/>
  <c r="BP219" i="15"/>
  <c r="BQ219" i="15" s="1"/>
  <c r="BN219" i="15"/>
  <c r="BP223" i="15"/>
  <c r="BQ223" i="15" s="1"/>
  <c r="BN223" i="15"/>
  <c r="BP227" i="15"/>
  <c r="BQ227" i="15" s="1"/>
  <c r="BN227" i="15"/>
  <c r="AI227" i="15"/>
  <c r="BP231" i="15"/>
  <c r="BQ231" i="15" s="1"/>
  <c r="BN231" i="15"/>
  <c r="BN285" i="15"/>
  <c r="BP285" i="15"/>
  <c r="BQ285" i="15" s="1"/>
  <c r="BN286" i="15"/>
  <c r="U287" i="15"/>
  <c r="T288" i="15"/>
  <c r="R288" i="15"/>
  <c r="U288" i="15"/>
  <c r="BN289" i="15"/>
  <c r="BP289" i="15"/>
  <c r="BQ289" i="15" s="1"/>
  <c r="T290" i="15"/>
  <c r="R290" i="15"/>
  <c r="U290" i="15"/>
  <c r="BN291" i="15"/>
  <c r="BP291" i="15"/>
  <c r="BQ291" i="15" s="1"/>
  <c r="T292" i="15"/>
  <c r="R292" i="15"/>
  <c r="U292" i="15"/>
  <c r="BN293" i="15"/>
  <c r="BP293" i="15"/>
  <c r="BQ293" i="15" s="1"/>
  <c r="T294" i="15"/>
  <c r="R294" i="15"/>
  <c r="U294" i="15"/>
  <c r="BN295" i="15"/>
  <c r="BP295" i="15"/>
  <c r="BQ295" i="15" s="1"/>
  <c r="T296" i="15"/>
  <c r="R296" i="15"/>
  <c r="U296" i="15"/>
  <c r="BN297" i="15"/>
  <c r="BP297" i="15"/>
  <c r="BQ297" i="15" s="1"/>
  <c r="T298" i="15"/>
  <c r="R298" i="15"/>
  <c r="U298" i="15"/>
  <c r="BN299" i="15"/>
  <c r="AN299" i="15"/>
  <c r="AS299" i="15" s="1"/>
  <c r="AX299" i="15" s="1"/>
  <c r="BP299" i="15"/>
  <c r="BQ299" i="15" s="1"/>
  <c r="T300" i="15"/>
  <c r="R300" i="15"/>
  <c r="U300" i="15"/>
  <c r="BN301" i="15"/>
  <c r="BP301" i="15"/>
  <c r="BQ301" i="15" s="1"/>
  <c r="T302" i="15"/>
  <c r="R302" i="15"/>
  <c r="U302" i="15"/>
  <c r="BN303" i="15"/>
  <c r="BP303" i="15"/>
  <c r="BQ303" i="15" s="1"/>
  <c r="T304" i="15"/>
  <c r="R304" i="15"/>
  <c r="U304" i="15"/>
  <c r="BN305" i="15"/>
  <c r="BP305" i="15"/>
  <c r="BQ305" i="15" s="1"/>
  <c r="T306" i="15"/>
  <c r="R306" i="15"/>
  <c r="U306" i="15"/>
  <c r="BN307" i="15"/>
  <c r="BP307" i="15"/>
  <c r="BQ307" i="15" s="1"/>
  <c r="T308" i="15"/>
  <c r="R308" i="15"/>
  <c r="U308" i="15"/>
  <c r="BP309" i="15"/>
  <c r="BQ309" i="15" s="1"/>
  <c r="BN309" i="15"/>
  <c r="BP312" i="15"/>
  <c r="BQ312" i="15" s="1"/>
  <c r="BN312" i="15"/>
  <c r="BP316" i="15"/>
  <c r="BQ316" i="15" s="1"/>
  <c r="BN316" i="15"/>
  <c r="BP320" i="15"/>
  <c r="BQ320" i="15" s="1"/>
  <c r="BN320" i="15"/>
  <c r="BP324" i="15"/>
  <c r="BQ324" i="15" s="1"/>
  <c r="BN324" i="15"/>
  <c r="R217" i="15"/>
  <c r="R218" i="15"/>
  <c r="R219" i="15"/>
  <c r="R220" i="15"/>
  <c r="R221" i="15"/>
  <c r="R222" i="15"/>
  <c r="R223" i="15"/>
  <c r="R224" i="15"/>
  <c r="R225" i="15"/>
  <c r="R226" i="15"/>
  <c r="R227" i="15"/>
  <c r="R228" i="15"/>
  <c r="R229" i="15"/>
  <c r="AJ229" i="15" s="1"/>
  <c r="R230" i="15"/>
  <c r="R231" i="15"/>
  <c r="R232" i="15"/>
  <c r="R233" i="15"/>
  <c r="R234" i="15"/>
  <c r="BN234" i="15"/>
  <c r="R235" i="15"/>
  <c r="BN235" i="15"/>
  <c r="R236" i="15"/>
  <c r="BN236" i="15"/>
  <c r="R237" i="15"/>
  <c r="BN237" i="15"/>
  <c r="R238" i="15"/>
  <c r="BN238" i="15"/>
  <c r="R239" i="15"/>
  <c r="BN239" i="15"/>
  <c r="R240" i="15"/>
  <c r="BN240" i="15"/>
  <c r="R241" i="15"/>
  <c r="BN241" i="15"/>
  <c r="R242" i="15"/>
  <c r="BN242" i="15"/>
  <c r="R243" i="15"/>
  <c r="BN243" i="15"/>
  <c r="R244" i="15"/>
  <c r="BN244" i="15"/>
  <c r="R245" i="15"/>
  <c r="BN245" i="15"/>
  <c r="R246" i="15"/>
  <c r="BN246" i="15"/>
  <c r="R247" i="15"/>
  <c r="BN247" i="15"/>
  <c r="R248" i="15"/>
  <c r="BN248" i="15"/>
  <c r="R249" i="15"/>
  <c r="BN249" i="15"/>
  <c r="R250" i="15"/>
  <c r="BN250" i="15"/>
  <c r="R251" i="15"/>
  <c r="BN251" i="15"/>
  <c r="R252" i="15"/>
  <c r="BN252" i="15"/>
  <c r="R253" i="15"/>
  <c r="BN253" i="15"/>
  <c r="R254" i="15"/>
  <c r="BN254" i="15"/>
  <c r="R255" i="15"/>
  <c r="BN255" i="15"/>
  <c r="R256" i="15"/>
  <c r="BN256" i="15"/>
  <c r="R257" i="15"/>
  <c r="BN257" i="15"/>
  <c r="R258" i="15"/>
  <c r="BN258" i="15"/>
  <c r="R259" i="15"/>
  <c r="BN259" i="15"/>
  <c r="R260" i="15"/>
  <c r="BN260" i="15"/>
  <c r="R261" i="15"/>
  <c r="BN261" i="15"/>
  <c r="R262" i="15"/>
  <c r="BN262" i="15"/>
  <c r="R263" i="15"/>
  <c r="BN263" i="15"/>
  <c r="R264" i="15"/>
  <c r="BN264" i="15"/>
  <c r="R265" i="15"/>
  <c r="BN265" i="15"/>
  <c r="R266" i="15"/>
  <c r="BN266" i="15"/>
  <c r="R267" i="15"/>
  <c r="BN267" i="15"/>
  <c r="R268" i="15"/>
  <c r="BN268" i="15"/>
  <c r="R269" i="15"/>
  <c r="BN269" i="15"/>
  <c r="R270" i="15"/>
  <c r="BN270" i="15"/>
  <c r="R271" i="15"/>
  <c r="BN271" i="15"/>
  <c r="R272" i="15"/>
  <c r="BN272" i="15"/>
  <c r="R273" i="15"/>
  <c r="BN273" i="15"/>
  <c r="R274" i="15"/>
  <c r="BN274" i="15"/>
  <c r="R275" i="15"/>
  <c r="BN275" i="15"/>
  <c r="R276" i="15"/>
  <c r="BN276" i="15"/>
  <c r="R277" i="15"/>
  <c r="BN277" i="15"/>
  <c r="R278" i="15"/>
  <c r="BN278" i="15"/>
  <c r="R279" i="15"/>
  <c r="BN279" i="15"/>
  <c r="R280" i="15"/>
  <c r="BN280" i="15"/>
  <c r="R281" i="15"/>
  <c r="BN281" i="15"/>
  <c r="R282" i="15"/>
  <c r="BN282" i="15"/>
  <c r="R283" i="15"/>
  <c r="BN283" i="15"/>
  <c r="R284" i="15"/>
  <c r="BN284" i="15"/>
  <c r="R285" i="15"/>
  <c r="S286" i="15"/>
  <c r="AK286" i="15" s="1"/>
  <c r="BP286" i="15"/>
  <c r="BQ286" i="15" s="1"/>
  <c r="BN287" i="15"/>
  <c r="Q287" i="15"/>
  <c r="BP311" i="15"/>
  <c r="BQ311" i="15" s="1"/>
  <c r="BN311" i="15"/>
  <c r="BP315" i="15"/>
  <c r="BQ315" i="15" s="1"/>
  <c r="BN315" i="15"/>
  <c r="BP319" i="15"/>
  <c r="BQ319" i="15" s="1"/>
  <c r="BN319" i="15"/>
  <c r="BP323" i="15"/>
  <c r="BQ323" i="15" s="1"/>
  <c r="BN323" i="15"/>
  <c r="R325" i="15"/>
  <c r="S325" i="15"/>
  <c r="Q325" i="15"/>
  <c r="U325" i="15"/>
  <c r="AL325" i="15" s="1"/>
  <c r="BP326" i="15"/>
  <c r="BQ326" i="15" s="1"/>
  <c r="BN326" i="15"/>
  <c r="AI251" i="15"/>
  <c r="AI275" i="15"/>
  <c r="AM276" i="15"/>
  <c r="AQ281" i="15"/>
  <c r="AV281" i="15" s="1"/>
  <c r="BA281" i="15" s="1"/>
  <c r="T286" i="15"/>
  <c r="S287" i="15"/>
  <c r="AP287" i="15" s="1"/>
  <c r="AU287" i="15" s="1"/>
  <c r="AZ287" i="15" s="1"/>
  <c r="BN288" i="15"/>
  <c r="Q288" i="15"/>
  <c r="BP288" i="15"/>
  <c r="BQ288" i="15" s="1"/>
  <c r="T289" i="15"/>
  <c r="R289" i="15"/>
  <c r="U289" i="15"/>
  <c r="BN290" i="15"/>
  <c r="Q290" i="15"/>
  <c r="BP290" i="15"/>
  <c r="BQ290" i="15" s="1"/>
  <c r="T291" i="15"/>
  <c r="R291" i="15"/>
  <c r="U291" i="15"/>
  <c r="BN292" i="15"/>
  <c r="Q292" i="15"/>
  <c r="BP292" i="15"/>
  <c r="BQ292" i="15" s="1"/>
  <c r="T293" i="15"/>
  <c r="R293" i="15"/>
  <c r="AJ293" i="15" s="1"/>
  <c r="U293" i="15"/>
  <c r="BN294" i="15"/>
  <c r="Q294" i="15"/>
  <c r="BP294" i="15"/>
  <c r="BQ294" i="15" s="1"/>
  <c r="T295" i="15"/>
  <c r="R295" i="15"/>
  <c r="U295" i="15"/>
  <c r="BN296" i="15"/>
  <c r="Q296" i="15"/>
  <c r="BP296" i="15"/>
  <c r="BQ296" i="15" s="1"/>
  <c r="T297" i="15"/>
  <c r="R297" i="15"/>
  <c r="U297" i="15"/>
  <c r="BN298" i="15"/>
  <c r="Q298" i="15"/>
  <c r="BP298" i="15"/>
  <c r="BQ298" i="15" s="1"/>
  <c r="T299" i="15"/>
  <c r="R299" i="15"/>
  <c r="U299" i="15"/>
  <c r="BN300" i="15"/>
  <c r="Q300" i="15"/>
  <c r="BP300" i="15"/>
  <c r="BQ300" i="15" s="1"/>
  <c r="T301" i="15"/>
  <c r="R301" i="15"/>
  <c r="U301" i="15"/>
  <c r="BN302" i="15"/>
  <c r="Q302" i="15"/>
  <c r="BP302" i="15"/>
  <c r="BQ302" i="15" s="1"/>
  <c r="T303" i="15"/>
  <c r="R303" i="15"/>
  <c r="U303" i="15"/>
  <c r="BN304" i="15"/>
  <c r="Q304" i="15"/>
  <c r="BP304" i="15"/>
  <c r="BQ304" i="15" s="1"/>
  <c r="T305" i="15"/>
  <c r="R305" i="15"/>
  <c r="U305" i="15"/>
  <c r="BN306" i="15"/>
  <c r="Q306" i="15"/>
  <c r="BP306" i="15"/>
  <c r="BQ306" i="15" s="1"/>
  <c r="T307" i="15"/>
  <c r="R307" i="15"/>
  <c r="U307" i="15"/>
  <c r="BN308" i="15"/>
  <c r="Q308" i="15"/>
  <c r="BP308" i="15"/>
  <c r="BQ308" i="15" s="1"/>
  <c r="T309" i="15"/>
  <c r="R309" i="15"/>
  <c r="U309" i="15"/>
  <c r="BP310" i="15"/>
  <c r="BQ310" i="15" s="1"/>
  <c r="BN310" i="15"/>
  <c r="AR311" i="15"/>
  <c r="AW311" i="15" s="1"/>
  <c r="BB311" i="15" s="1"/>
  <c r="BP314" i="15"/>
  <c r="BQ314" i="15" s="1"/>
  <c r="BN314" i="15"/>
  <c r="BP318" i="15"/>
  <c r="BQ318" i="15" s="1"/>
  <c r="BN318" i="15"/>
  <c r="BP322" i="15"/>
  <c r="BQ322" i="15" s="1"/>
  <c r="BN322" i="15"/>
  <c r="BE327" i="15"/>
  <c r="AK327" i="15"/>
  <c r="T287" i="15"/>
  <c r="S294" i="15"/>
  <c r="S296" i="15"/>
  <c r="S298" i="15"/>
  <c r="S300" i="15"/>
  <c r="S302" i="15"/>
  <c r="S304" i="15"/>
  <c r="S306" i="15"/>
  <c r="S308" i="15"/>
  <c r="BP313" i="15"/>
  <c r="BQ313" i="15" s="1"/>
  <c r="BN313" i="15"/>
  <c r="BP317" i="15"/>
  <c r="BQ317" i="15" s="1"/>
  <c r="BN317" i="15"/>
  <c r="BP321" i="15"/>
  <c r="BQ321" i="15" s="1"/>
  <c r="BN321" i="15"/>
  <c r="R310" i="15"/>
  <c r="R311" i="15"/>
  <c r="R312" i="15"/>
  <c r="R313" i="15"/>
  <c r="AJ313" i="15" s="1"/>
  <c r="R314" i="15"/>
  <c r="R315" i="15"/>
  <c r="R316" i="15"/>
  <c r="R317" i="15"/>
  <c r="AO317" i="15" s="1"/>
  <c r="AT317" i="15" s="1"/>
  <c r="AY317" i="15" s="1"/>
  <c r="R318" i="15"/>
  <c r="R319" i="15"/>
  <c r="AO319" i="15" s="1"/>
  <c r="AT319" i="15" s="1"/>
  <c r="AY319" i="15" s="1"/>
  <c r="R320" i="15"/>
  <c r="R321" i="15"/>
  <c r="BD321" i="15" s="1"/>
  <c r="R322" i="15"/>
  <c r="R323" i="15"/>
  <c r="R324" i="15"/>
  <c r="BE330" i="15"/>
  <c r="AK331" i="15"/>
  <c r="S310" i="15"/>
  <c r="BC310" i="15" s="1"/>
  <c r="S311" i="15"/>
  <c r="S312" i="15"/>
  <c r="S313" i="15"/>
  <c r="AI313" i="15" s="1"/>
  <c r="S314" i="15"/>
  <c r="S315" i="15"/>
  <c r="S316" i="15"/>
  <c r="S317" i="15"/>
  <c r="S318" i="15"/>
  <c r="S319" i="15"/>
  <c r="AI319" i="15" s="1"/>
  <c r="S320" i="15"/>
  <c r="S321" i="15"/>
  <c r="S322" i="15"/>
  <c r="S323" i="15"/>
  <c r="S324" i="15"/>
  <c r="BP325" i="15"/>
  <c r="BQ325" i="15" s="1"/>
  <c r="BN325" i="15"/>
  <c r="AP327" i="15"/>
  <c r="AU327" i="15" s="1"/>
  <c r="AZ327" i="15" s="1"/>
  <c r="AN328" i="15"/>
  <c r="AS328" i="15" s="1"/>
  <c r="AX328" i="15" s="1"/>
  <c r="AL340" i="15"/>
  <c r="BN327" i="15"/>
  <c r="BN328" i="15"/>
  <c r="BN329" i="15"/>
  <c r="BN330" i="15"/>
  <c r="BN331" i="15"/>
  <c r="BN332" i="15"/>
  <c r="BN333" i="15"/>
  <c r="BN334" i="15"/>
  <c r="BN335" i="15"/>
  <c r="BN336" i="15"/>
  <c r="BN337" i="15"/>
  <c r="BP338" i="15"/>
  <c r="BQ338" i="15" s="1"/>
  <c r="BP339" i="15"/>
  <c r="BQ339" i="15" s="1"/>
  <c r="BP340" i="15"/>
  <c r="BQ340" i="15" s="1"/>
  <c r="BN341" i="15"/>
  <c r="U342" i="15"/>
  <c r="Q342" i="15"/>
  <c r="T342" i="15"/>
  <c r="U343" i="15"/>
  <c r="Q343" i="15"/>
  <c r="T343" i="15"/>
  <c r="U344" i="15"/>
  <c r="Q344" i="15"/>
  <c r="T344" i="15"/>
  <c r="U345" i="15"/>
  <c r="Q345" i="15"/>
  <c r="T345" i="15"/>
  <c r="U346" i="15"/>
  <c r="Q346" i="15"/>
  <c r="T346" i="15"/>
  <c r="U347" i="15"/>
  <c r="Q347" i="15"/>
  <c r="T347" i="15"/>
  <c r="U348" i="15"/>
  <c r="Q348" i="15"/>
  <c r="T348" i="15"/>
  <c r="U349" i="15"/>
  <c r="Q349" i="15"/>
  <c r="T349" i="15"/>
  <c r="U350" i="15"/>
  <c r="Q350" i="15"/>
  <c r="T350" i="15"/>
  <c r="U351" i="15"/>
  <c r="Q351" i="15"/>
  <c r="T351" i="15"/>
  <c r="U352" i="15"/>
  <c r="Q352" i="15"/>
  <c r="T352" i="15"/>
  <c r="U353" i="15"/>
  <c r="Q353" i="15"/>
  <c r="T353" i="15"/>
  <c r="U354" i="15"/>
  <c r="Q354" i="15"/>
  <c r="T354" i="15"/>
  <c r="U355" i="15"/>
  <c r="Q355" i="15"/>
  <c r="T355" i="15"/>
  <c r="U356" i="15"/>
  <c r="Q356" i="15"/>
  <c r="T356" i="15"/>
  <c r="U357" i="15"/>
  <c r="Q357" i="15"/>
  <c r="T357" i="15"/>
  <c r="U358" i="15"/>
  <c r="Q358" i="15"/>
  <c r="T358" i="15"/>
  <c r="U359" i="15"/>
  <c r="Q359" i="15"/>
  <c r="T359" i="15"/>
  <c r="U360" i="15"/>
  <c r="Q360" i="15"/>
  <c r="T360" i="15"/>
  <c r="BP327" i="15"/>
  <c r="BQ327" i="15" s="1"/>
  <c r="AI328" i="15"/>
  <c r="BC328" i="15"/>
  <c r="BP328" i="15"/>
  <c r="BQ328" i="15" s="1"/>
  <c r="BP329" i="15"/>
  <c r="BQ329" i="15" s="1"/>
  <c r="BP330" i="15"/>
  <c r="BQ330" i="15" s="1"/>
  <c r="BP331" i="15"/>
  <c r="BQ331" i="15" s="1"/>
  <c r="BP332" i="15"/>
  <c r="BQ332" i="15" s="1"/>
  <c r="BP333" i="15"/>
  <c r="BQ333" i="15" s="1"/>
  <c r="BP334" i="15"/>
  <c r="BQ334" i="15" s="1"/>
  <c r="BP335" i="15"/>
  <c r="BQ335" i="15" s="1"/>
  <c r="BP336" i="15"/>
  <c r="BQ336" i="15" s="1"/>
  <c r="BP337" i="15"/>
  <c r="BQ337" i="15" s="1"/>
  <c r="S339" i="15"/>
  <c r="S340" i="15"/>
  <c r="S341" i="15"/>
  <c r="AK341" i="15" s="1"/>
  <c r="R356" i="15"/>
  <c r="R357" i="15"/>
  <c r="R358" i="15"/>
  <c r="R359" i="15"/>
  <c r="R360" i="15"/>
  <c r="BN338" i="15"/>
  <c r="BN339" i="15"/>
  <c r="BN340" i="15"/>
  <c r="S342" i="15"/>
  <c r="AP342" i="15" s="1"/>
  <c r="AU342" i="15" s="1"/>
  <c r="AZ342" i="15" s="1"/>
  <c r="S343" i="15"/>
  <c r="BE343" i="15" s="1"/>
  <c r="S344" i="15"/>
  <c r="AK344" i="15" s="1"/>
  <c r="S345" i="15"/>
  <c r="BE345" i="15" s="1"/>
  <c r="S346" i="15"/>
  <c r="BE346" i="15" s="1"/>
  <c r="S347" i="15"/>
  <c r="AK347" i="15" s="1"/>
  <c r="S348" i="15"/>
  <c r="BE348" i="15" s="1"/>
  <c r="S349" i="15"/>
  <c r="AK349" i="15" s="1"/>
  <c r="S350" i="15"/>
  <c r="BE350" i="15" s="1"/>
  <c r="S351" i="15"/>
  <c r="AP351" i="15" s="1"/>
  <c r="AU351" i="15" s="1"/>
  <c r="AZ351" i="15" s="1"/>
  <c r="S352" i="15"/>
  <c r="AK352" i="15" s="1"/>
  <c r="S353" i="15"/>
  <c r="AP353" i="15" s="1"/>
  <c r="AU353" i="15" s="1"/>
  <c r="AZ353" i="15" s="1"/>
  <c r="S354" i="15"/>
  <c r="AK354" i="15" s="1"/>
  <c r="S355" i="15"/>
  <c r="AK355" i="15" s="1"/>
  <c r="S356" i="15"/>
  <c r="S357" i="15"/>
  <c r="S358" i="15"/>
  <c r="S359" i="15"/>
  <c r="S360" i="15"/>
  <c r="S361" i="15"/>
  <c r="S362" i="15"/>
  <c r="AK362" i="15" s="1"/>
  <c r="S363" i="15"/>
  <c r="AK363" i="15" s="1"/>
  <c r="S364" i="15"/>
  <c r="BP373" i="15"/>
  <c r="BQ373" i="15" s="1"/>
  <c r="BN373" i="15"/>
  <c r="BP377" i="15"/>
  <c r="BQ377" i="15" s="1"/>
  <c r="BN377" i="15"/>
  <c r="AR378" i="15"/>
  <c r="AW378" i="15" s="1"/>
  <c r="BB378" i="15" s="1"/>
  <c r="BG378" i="15"/>
  <c r="AM378" i="15"/>
  <c r="BG383" i="15"/>
  <c r="BN398" i="15"/>
  <c r="BP398" i="15"/>
  <c r="BQ398" i="15" s="1"/>
  <c r="R404" i="15"/>
  <c r="S404" i="15"/>
  <c r="Q404" i="15"/>
  <c r="U404" i="15"/>
  <c r="T361" i="15"/>
  <c r="T362" i="15"/>
  <c r="T363" i="15"/>
  <c r="U364" i="15"/>
  <c r="BL364" i="15" s="1"/>
  <c r="BP365" i="15"/>
  <c r="BQ365" i="15" s="1"/>
  <c r="BP366" i="15"/>
  <c r="BQ366" i="15" s="1"/>
  <c r="AJ366" i="15"/>
  <c r="BP367" i="15"/>
  <c r="BQ367" i="15" s="1"/>
  <c r="BP368" i="15"/>
  <c r="BQ368" i="15" s="1"/>
  <c r="BP369" i="15"/>
  <c r="BQ369" i="15" s="1"/>
  <c r="BP370" i="15"/>
  <c r="BQ370" i="15" s="1"/>
  <c r="AN370" i="15"/>
  <c r="AS370" i="15" s="1"/>
  <c r="AX370" i="15" s="1"/>
  <c r="AJ370" i="15"/>
  <c r="BC370" i="15"/>
  <c r="AI370" i="15"/>
  <c r="BN370" i="15"/>
  <c r="BE371" i="15"/>
  <c r="BP374" i="15"/>
  <c r="BQ374" i="15" s="1"/>
  <c r="BN374" i="15"/>
  <c r="BP378" i="15"/>
  <c r="BQ378" i="15" s="1"/>
  <c r="BF378" i="15"/>
  <c r="BN378" i="15"/>
  <c r="BG379" i="15"/>
  <c r="BP380" i="15"/>
  <c r="BQ380" i="15" s="1"/>
  <c r="BN380" i="15"/>
  <c r="BC380" i="15"/>
  <c r="BP381" i="15"/>
  <c r="BQ381" i="15" s="1"/>
  <c r="BN381" i="15"/>
  <c r="BP382" i="15"/>
  <c r="BQ382" i="15" s="1"/>
  <c r="BN382" i="15"/>
  <c r="BP383" i="15"/>
  <c r="BQ383" i="15" s="1"/>
  <c r="BN383" i="15"/>
  <c r="BP384" i="15"/>
  <c r="BQ384" i="15" s="1"/>
  <c r="BN384" i="15"/>
  <c r="BP385" i="15"/>
  <c r="BQ385" i="15" s="1"/>
  <c r="BN385" i="15"/>
  <c r="BD385" i="15"/>
  <c r="AJ385" i="15"/>
  <c r="BP386" i="15"/>
  <c r="BQ386" i="15" s="1"/>
  <c r="BN386" i="15"/>
  <c r="BD386" i="15"/>
  <c r="BP387" i="15"/>
  <c r="BQ387" i="15" s="1"/>
  <c r="BN387" i="15"/>
  <c r="BP388" i="15"/>
  <c r="BQ388" i="15" s="1"/>
  <c r="BN388" i="15"/>
  <c r="BP389" i="15"/>
  <c r="BQ389" i="15" s="1"/>
  <c r="BN389" i="15"/>
  <c r="BP390" i="15"/>
  <c r="BQ390" i="15" s="1"/>
  <c r="BN390" i="15"/>
  <c r="BP391" i="15"/>
  <c r="BQ391" i="15" s="1"/>
  <c r="BN391" i="15"/>
  <c r="BP392" i="15"/>
  <c r="BQ392" i="15" s="1"/>
  <c r="BN392" i="15"/>
  <c r="BN402" i="15"/>
  <c r="BP402" i="15"/>
  <c r="BQ402" i="15" s="1"/>
  <c r="BN405" i="15"/>
  <c r="T406" i="15"/>
  <c r="AR406" i="15" s="1"/>
  <c r="AW406" i="15" s="1"/>
  <c r="BB406" i="15" s="1"/>
  <c r="R406" i="15"/>
  <c r="S406" i="15"/>
  <c r="Q406" i="15"/>
  <c r="Q361" i="15"/>
  <c r="Q362" i="15"/>
  <c r="U362" i="15"/>
  <c r="Q363" i="15"/>
  <c r="U363" i="15"/>
  <c r="Q364" i="15"/>
  <c r="BN364" i="15"/>
  <c r="BP371" i="15"/>
  <c r="BQ371" i="15" s="1"/>
  <c r="AN371" i="15"/>
  <c r="AS371" i="15" s="1"/>
  <c r="AX371" i="15" s="1"/>
  <c r="BN371" i="15"/>
  <c r="BP375" i="15"/>
  <c r="BQ375" i="15" s="1"/>
  <c r="BN375" i="15"/>
  <c r="BP379" i="15"/>
  <c r="BQ379" i="15" s="1"/>
  <c r="BN379" i="15"/>
  <c r="R396" i="15"/>
  <c r="S396" i="15"/>
  <c r="Q396" i="15"/>
  <c r="U396" i="15"/>
  <c r="AL396" i="15" s="1"/>
  <c r="T404" i="15"/>
  <c r="BN361" i="15"/>
  <c r="BN362" i="15"/>
  <c r="BN363" i="15"/>
  <c r="R364" i="15"/>
  <c r="BP364" i="15"/>
  <c r="BQ364" i="15" s="1"/>
  <c r="BL366" i="15"/>
  <c r="BG366" i="15"/>
  <c r="BP372" i="15"/>
  <c r="BQ372" i="15" s="1"/>
  <c r="AJ372" i="15"/>
  <c r="BN372" i="15"/>
  <c r="BP376" i="15"/>
  <c r="BQ376" i="15" s="1"/>
  <c r="BN376" i="15"/>
  <c r="BL378" i="15"/>
  <c r="AL378" i="15"/>
  <c r="AO385" i="15"/>
  <c r="AT385" i="15" s="1"/>
  <c r="AY385" i="15" s="1"/>
  <c r="BN394" i="15"/>
  <c r="BP394" i="15"/>
  <c r="BQ394" i="15" s="1"/>
  <c r="R400" i="15"/>
  <c r="S400" i="15"/>
  <c r="Q400" i="15"/>
  <c r="U400" i="15"/>
  <c r="AL400" i="15" s="1"/>
  <c r="BN407" i="15"/>
  <c r="BP407" i="15"/>
  <c r="BQ407" i="15" s="1"/>
  <c r="BL411" i="15"/>
  <c r="BK411" i="15"/>
  <c r="AQ411" i="15"/>
  <c r="AV411" i="15" s="1"/>
  <c r="BA411" i="15" s="1"/>
  <c r="BF411" i="15"/>
  <c r="AL411" i="15"/>
  <c r="T393" i="15"/>
  <c r="BN395" i="15"/>
  <c r="T397" i="15"/>
  <c r="BN399" i="15"/>
  <c r="T401" i="15"/>
  <c r="BN403" i="15"/>
  <c r="BP419" i="15"/>
  <c r="BQ419" i="15" s="1"/>
  <c r="BN419" i="15"/>
  <c r="AR420" i="15"/>
  <c r="AW420" i="15" s="1"/>
  <c r="BB420" i="15" s="1"/>
  <c r="BG420" i="15"/>
  <c r="AM420" i="15"/>
  <c r="BP421" i="15"/>
  <c r="BQ421" i="15" s="1"/>
  <c r="BN421" i="15"/>
  <c r="BP423" i="15"/>
  <c r="BQ423" i="15" s="1"/>
  <c r="BN423" i="15"/>
  <c r="BP425" i="15"/>
  <c r="BQ425" i="15" s="1"/>
  <c r="BN425" i="15"/>
  <c r="BP427" i="15"/>
  <c r="BQ427" i="15" s="1"/>
  <c r="BN427" i="15"/>
  <c r="BP429" i="15"/>
  <c r="BQ429" i="15" s="1"/>
  <c r="BN429" i="15"/>
  <c r="BN431" i="15"/>
  <c r="BP431" i="15"/>
  <c r="BQ431" i="15" s="1"/>
  <c r="R432" i="15"/>
  <c r="T432" i="15"/>
  <c r="S432" i="15"/>
  <c r="Q432" i="15"/>
  <c r="BN434" i="15"/>
  <c r="R436" i="15"/>
  <c r="T436" i="15"/>
  <c r="S436" i="15"/>
  <c r="Q436" i="15"/>
  <c r="BN440" i="15"/>
  <c r="BP440" i="15"/>
  <c r="BQ440" i="15" s="1"/>
  <c r="S365" i="15"/>
  <c r="AP365" i="15" s="1"/>
  <c r="AU365" i="15" s="1"/>
  <c r="AZ365" i="15" s="1"/>
  <c r="S366" i="15"/>
  <c r="AP366" i="15" s="1"/>
  <c r="AU366" i="15" s="1"/>
  <c r="AZ366" i="15" s="1"/>
  <c r="S367" i="15"/>
  <c r="S368" i="15"/>
  <c r="S369" i="15"/>
  <c r="AQ378" i="15"/>
  <c r="AV378" i="15" s="1"/>
  <c r="BA378" i="15" s="1"/>
  <c r="BK378" i="15"/>
  <c r="AQ390" i="15"/>
  <c r="AV390" i="15" s="1"/>
  <c r="BA390" i="15" s="1"/>
  <c r="U393" i="15"/>
  <c r="T394" i="15"/>
  <c r="BG394" i="15" s="1"/>
  <c r="S395" i="15"/>
  <c r="BP395" i="15"/>
  <c r="BQ395" i="15" s="1"/>
  <c r="BN396" i="15"/>
  <c r="U397" i="15"/>
  <c r="T398" i="15"/>
  <c r="S399" i="15"/>
  <c r="AK399" i="15" s="1"/>
  <c r="BD399" i="15"/>
  <c r="BP399" i="15"/>
  <c r="BQ399" i="15" s="1"/>
  <c r="BN400" i="15"/>
  <c r="U401" i="15"/>
  <c r="T402" i="15"/>
  <c r="BG402" i="15" s="1"/>
  <c r="S403" i="15"/>
  <c r="BP403" i="15"/>
  <c r="BQ403" i="15" s="1"/>
  <c r="BN404" i="15"/>
  <c r="BP404" i="15"/>
  <c r="BQ404" i="15" s="1"/>
  <c r="T405" i="15"/>
  <c r="R405" i="15"/>
  <c r="U405" i="15"/>
  <c r="BN406" i="15"/>
  <c r="BP406" i="15"/>
  <c r="BQ406" i="15" s="1"/>
  <c r="T407" i="15"/>
  <c r="R407" i="15"/>
  <c r="U407" i="15"/>
  <c r="BP408" i="15"/>
  <c r="BQ408" i="15" s="1"/>
  <c r="BN408" i="15"/>
  <c r="BP409" i="15"/>
  <c r="BQ409" i="15" s="1"/>
  <c r="BN409" i="15"/>
  <c r="BP410" i="15"/>
  <c r="BQ410" i="15" s="1"/>
  <c r="BN410" i="15"/>
  <c r="BP411" i="15"/>
  <c r="BQ411" i="15" s="1"/>
  <c r="BN411" i="15"/>
  <c r="BP412" i="15"/>
  <c r="BQ412" i="15" s="1"/>
  <c r="BN412" i="15"/>
  <c r="BP413" i="15"/>
  <c r="BQ413" i="15" s="1"/>
  <c r="BN413" i="15"/>
  <c r="BP414" i="15"/>
  <c r="BQ414" i="15" s="1"/>
  <c r="BN414" i="15"/>
  <c r="BP415" i="15"/>
  <c r="BQ415" i="15" s="1"/>
  <c r="BN415" i="15"/>
  <c r="BP416" i="15"/>
  <c r="BQ416" i="15" s="1"/>
  <c r="BN416" i="15"/>
  <c r="BP417" i="15"/>
  <c r="BQ417" i="15" s="1"/>
  <c r="BN417" i="15"/>
  <c r="BN393" i="15"/>
  <c r="Q393" i="15"/>
  <c r="T395" i="15"/>
  <c r="BN397" i="15"/>
  <c r="Q397" i="15"/>
  <c r="T399" i="15"/>
  <c r="AJ399" i="15"/>
  <c r="BN401" i="15"/>
  <c r="Q401" i="15"/>
  <c r="T403" i="15"/>
  <c r="AR411" i="15"/>
  <c r="AW411" i="15" s="1"/>
  <c r="BB411" i="15" s="1"/>
  <c r="BG411" i="15"/>
  <c r="AM411" i="15"/>
  <c r="BP418" i="15"/>
  <c r="BQ418" i="15" s="1"/>
  <c r="BN418" i="15"/>
  <c r="BP420" i="15"/>
  <c r="BQ420" i="15" s="1"/>
  <c r="BN420" i="15"/>
  <c r="BP422" i="15"/>
  <c r="BQ422" i="15" s="1"/>
  <c r="BN422" i="15"/>
  <c r="BP424" i="15"/>
  <c r="BQ424" i="15" s="1"/>
  <c r="BN424" i="15"/>
  <c r="BG425" i="15"/>
  <c r="BP426" i="15"/>
  <c r="BQ426" i="15" s="1"/>
  <c r="BN426" i="15"/>
  <c r="BP428" i="15"/>
  <c r="BQ428" i="15" s="1"/>
  <c r="BN428" i="15"/>
  <c r="AN428" i="15"/>
  <c r="AS428" i="15" s="1"/>
  <c r="AX428" i="15" s="1"/>
  <c r="BC428" i="15"/>
  <c r="AI428" i="15"/>
  <c r="BP430" i="15"/>
  <c r="BQ430" i="15" s="1"/>
  <c r="BN430" i="15"/>
  <c r="BC430" i="15"/>
  <c r="U432" i="15"/>
  <c r="BP434" i="15"/>
  <c r="BQ434" i="15" s="1"/>
  <c r="U436" i="15"/>
  <c r="BN438" i="15"/>
  <c r="BK453" i="15"/>
  <c r="AQ453" i="15"/>
  <c r="AV453" i="15" s="1"/>
  <c r="BA453" i="15" s="1"/>
  <c r="BF453" i="15"/>
  <c r="AL453" i="15"/>
  <c r="BL453" i="15"/>
  <c r="BP456" i="15"/>
  <c r="BQ456" i="15" s="1"/>
  <c r="BN456" i="15"/>
  <c r="R408" i="15"/>
  <c r="AJ408" i="15" s="1"/>
  <c r="R409" i="15"/>
  <c r="R410" i="15"/>
  <c r="R411" i="15"/>
  <c r="R412" i="15"/>
  <c r="R413" i="15"/>
  <c r="R414" i="15"/>
  <c r="AJ414" i="15" s="1"/>
  <c r="R415" i="15"/>
  <c r="BD415" i="15" s="1"/>
  <c r="R416" i="15"/>
  <c r="R417" i="15"/>
  <c r="R418" i="15"/>
  <c r="R419" i="15"/>
  <c r="R420" i="15"/>
  <c r="AL420" i="15"/>
  <c r="BF420" i="15"/>
  <c r="R421" i="15"/>
  <c r="R422" i="15"/>
  <c r="R423" i="15"/>
  <c r="R424" i="15"/>
  <c r="R425" i="15"/>
  <c r="R426" i="15"/>
  <c r="R427" i="15"/>
  <c r="BD427" i="15" s="1"/>
  <c r="R428" i="15"/>
  <c r="AJ428" i="15" s="1"/>
  <c r="R429" i="15"/>
  <c r="R430" i="15"/>
  <c r="R431" i="15"/>
  <c r="R433" i="15"/>
  <c r="AO433" i="15" s="1"/>
  <c r="AT433" i="15" s="1"/>
  <c r="AY433" i="15" s="1"/>
  <c r="T433" i="15"/>
  <c r="U433" i="15"/>
  <c r="BN435" i="15"/>
  <c r="Q435" i="15"/>
  <c r="BP435" i="15"/>
  <c r="BQ435" i="15" s="1"/>
  <c r="R437" i="15"/>
  <c r="T437" i="15"/>
  <c r="U437" i="15"/>
  <c r="BN439" i="15"/>
  <c r="Q439" i="15"/>
  <c r="R442" i="15"/>
  <c r="U442" i="15"/>
  <c r="BK442" i="15" s="1"/>
  <c r="S442" i="15"/>
  <c r="BP452" i="15"/>
  <c r="BQ452" i="15" s="1"/>
  <c r="BN452" i="15"/>
  <c r="S408" i="15"/>
  <c r="AI408" i="15" s="1"/>
  <c r="S409" i="15"/>
  <c r="S410" i="15"/>
  <c r="S411" i="15"/>
  <c r="S412" i="15"/>
  <c r="S413" i="15"/>
  <c r="S414" i="15"/>
  <c r="AI414" i="15" s="1"/>
  <c r="S415" i="15"/>
  <c r="S416" i="15"/>
  <c r="S417" i="15"/>
  <c r="AQ420" i="15"/>
  <c r="AV420" i="15" s="1"/>
  <c r="BA420" i="15" s="1"/>
  <c r="BK420" i="15"/>
  <c r="BM420" i="15" s="1"/>
  <c r="BN432" i="15"/>
  <c r="BP432" i="15"/>
  <c r="BQ432" i="15" s="1"/>
  <c r="R434" i="15"/>
  <c r="T434" i="15"/>
  <c r="U434" i="15"/>
  <c r="BN436" i="15"/>
  <c r="BP436" i="15"/>
  <c r="BQ436" i="15" s="1"/>
  <c r="R438" i="15"/>
  <c r="T438" i="15"/>
  <c r="U438" i="15"/>
  <c r="R440" i="15"/>
  <c r="S440" i="15"/>
  <c r="U440" i="15"/>
  <c r="BK445" i="15"/>
  <c r="AQ445" i="15"/>
  <c r="AV445" i="15" s="1"/>
  <c r="BA445" i="15" s="1"/>
  <c r="BF445" i="15"/>
  <c r="AL445" i="15"/>
  <c r="BL445" i="15"/>
  <c r="BP448" i="15"/>
  <c r="BQ448" i="15" s="1"/>
  <c r="BN448" i="15"/>
  <c r="AN448" i="15"/>
  <c r="AS448" i="15" s="1"/>
  <c r="AX448" i="15" s="1"/>
  <c r="BN433" i="15"/>
  <c r="BP433" i="15"/>
  <c r="BQ433" i="15" s="1"/>
  <c r="R435" i="15"/>
  <c r="T435" i="15"/>
  <c r="U435" i="15"/>
  <c r="BN437" i="15"/>
  <c r="BP437" i="15"/>
  <c r="BQ437" i="15" s="1"/>
  <c r="R439" i="15"/>
  <c r="T439" i="15"/>
  <c r="U439" i="15"/>
  <c r="BN442" i="15"/>
  <c r="BP442" i="15"/>
  <c r="BQ442" i="15" s="1"/>
  <c r="BP444" i="15"/>
  <c r="BQ444" i="15" s="1"/>
  <c r="BN444" i="15"/>
  <c r="AN444" i="15"/>
  <c r="AS444" i="15" s="1"/>
  <c r="AX444" i="15" s="1"/>
  <c r="BP460" i="15"/>
  <c r="BQ460" i="15" s="1"/>
  <c r="BN460" i="15"/>
  <c r="BP464" i="15"/>
  <c r="BQ464" i="15" s="1"/>
  <c r="BN464" i="15"/>
  <c r="T441" i="15"/>
  <c r="BN443" i="15"/>
  <c r="BG445" i="15"/>
  <c r="AM445" i="15"/>
  <c r="BP447" i="15"/>
  <c r="BQ447" i="15" s="1"/>
  <c r="BN447" i="15"/>
  <c r="BP451" i="15"/>
  <c r="BQ451" i="15" s="1"/>
  <c r="BN451" i="15"/>
  <c r="AI451" i="15"/>
  <c r="BG453" i="15"/>
  <c r="AM453" i="15"/>
  <c r="BP455" i="15"/>
  <c r="BQ455" i="15" s="1"/>
  <c r="BN455" i="15"/>
  <c r="BP459" i="15"/>
  <c r="BQ459" i="15" s="1"/>
  <c r="BN459" i="15"/>
  <c r="BP463" i="15"/>
  <c r="BQ463" i="15" s="1"/>
  <c r="BN463" i="15"/>
  <c r="BP446" i="15"/>
  <c r="BQ446" i="15" s="1"/>
  <c r="BN446" i="15"/>
  <c r="BP450" i="15"/>
  <c r="BQ450" i="15" s="1"/>
  <c r="BN450" i="15"/>
  <c r="BP454" i="15"/>
  <c r="BQ454" i="15" s="1"/>
  <c r="BN454" i="15"/>
  <c r="BC454" i="15"/>
  <c r="AI454" i="15"/>
  <c r="BP458" i="15"/>
  <c r="BQ458" i="15" s="1"/>
  <c r="BN458" i="15"/>
  <c r="BP462" i="15"/>
  <c r="BQ462" i="15" s="1"/>
  <c r="BN462" i="15"/>
  <c r="BN441" i="15"/>
  <c r="Q441" i="15"/>
  <c r="T443" i="15"/>
  <c r="AJ443" i="15"/>
  <c r="BP445" i="15"/>
  <c r="BQ445" i="15" s="1"/>
  <c r="BN445" i="15"/>
  <c r="AR445" i="15"/>
  <c r="AW445" i="15" s="1"/>
  <c r="BB445" i="15" s="1"/>
  <c r="BP449" i="15"/>
  <c r="BQ449" i="15" s="1"/>
  <c r="BN449" i="15"/>
  <c r="BP453" i="15"/>
  <c r="BQ453" i="15" s="1"/>
  <c r="BN453" i="15"/>
  <c r="AR453" i="15"/>
  <c r="AW453" i="15" s="1"/>
  <c r="BB453" i="15" s="1"/>
  <c r="BP457" i="15"/>
  <c r="BQ457" i="15" s="1"/>
  <c r="BN457" i="15"/>
  <c r="BC457" i="15"/>
  <c r="BP461" i="15"/>
  <c r="BQ461" i="15" s="1"/>
  <c r="BN461" i="15"/>
  <c r="BC469" i="15"/>
  <c r="BC473" i="15"/>
  <c r="BK474" i="15"/>
  <c r="AL480" i="15"/>
  <c r="U492" i="15"/>
  <c r="Q492" i="15"/>
  <c r="T492" i="15"/>
  <c r="S492" i="15"/>
  <c r="R492" i="15"/>
  <c r="BP499" i="15"/>
  <c r="BQ499" i="15" s="1"/>
  <c r="BN499" i="15"/>
  <c r="BK478" i="15"/>
  <c r="BL474" i="15"/>
  <c r="U494" i="15"/>
  <c r="Q494" i="15"/>
  <c r="T494" i="15"/>
  <c r="S494" i="15"/>
  <c r="R494" i="15"/>
  <c r="BE481" i="15"/>
  <c r="AP481" i="15"/>
  <c r="AU481" i="15" s="1"/>
  <c r="AZ481" i="15" s="1"/>
  <c r="U486" i="15"/>
  <c r="Q486" i="15"/>
  <c r="T486" i="15"/>
  <c r="S486" i="15"/>
  <c r="R486" i="15"/>
  <c r="AI478" i="15"/>
  <c r="AM478" i="15"/>
  <c r="BP503" i="15"/>
  <c r="BQ503" i="15" s="1"/>
  <c r="R444" i="15"/>
  <c r="R445" i="15"/>
  <c r="R446" i="15"/>
  <c r="R447" i="15"/>
  <c r="R448" i="15"/>
  <c r="R449" i="15"/>
  <c r="R450" i="15"/>
  <c r="R451" i="15"/>
  <c r="R452" i="15"/>
  <c r="R453" i="15"/>
  <c r="R454" i="15"/>
  <c r="BH454" i="15" s="1"/>
  <c r="R455" i="15"/>
  <c r="R456" i="15"/>
  <c r="R457" i="15"/>
  <c r="R458" i="15"/>
  <c r="R459" i="15"/>
  <c r="R460" i="15"/>
  <c r="R461" i="15"/>
  <c r="R462" i="15"/>
  <c r="R463" i="15"/>
  <c r="R464" i="15"/>
  <c r="AJ464" i="15" s="1"/>
  <c r="R465" i="15"/>
  <c r="BN465" i="15"/>
  <c r="R466" i="15"/>
  <c r="BN466" i="15"/>
  <c r="R467" i="15"/>
  <c r="BN467" i="15"/>
  <c r="R468" i="15"/>
  <c r="BN468" i="15"/>
  <c r="R469" i="15"/>
  <c r="BI469" i="15" s="1"/>
  <c r="BN469" i="15"/>
  <c r="R470" i="15"/>
  <c r="BN470" i="15"/>
  <c r="R471" i="15"/>
  <c r="BN471" i="15"/>
  <c r="R472" i="15"/>
  <c r="BN472" i="15"/>
  <c r="R473" i="15"/>
  <c r="BN473" i="15"/>
  <c r="R474" i="15"/>
  <c r="BN474" i="15"/>
  <c r="BN475" i="15"/>
  <c r="BN476" i="15"/>
  <c r="BN477" i="15"/>
  <c r="BN478" i="15"/>
  <c r="AI479" i="15"/>
  <c r="BD479" i="15"/>
  <c r="BN479" i="15"/>
  <c r="BN480" i="15"/>
  <c r="U488" i="15"/>
  <c r="Q488" i="15"/>
  <c r="T488" i="15"/>
  <c r="S488" i="15"/>
  <c r="AK488" i="15" s="1"/>
  <c r="U490" i="15"/>
  <c r="Q490" i="15"/>
  <c r="T490" i="15"/>
  <c r="S490" i="15"/>
  <c r="AK490" i="15" s="1"/>
  <c r="BN503" i="15"/>
  <c r="BE505" i="15"/>
  <c r="BP507" i="15"/>
  <c r="BQ507" i="15" s="1"/>
  <c r="AI469" i="15"/>
  <c r="AI473" i="15"/>
  <c r="AM475" i="15"/>
  <c r="AM476" i="15"/>
  <c r="AJ479" i="15"/>
  <c r="AO479" i="15"/>
  <c r="AT479" i="15" s="1"/>
  <c r="AY479" i="15" s="1"/>
  <c r="BN507" i="15"/>
  <c r="BE509" i="15"/>
  <c r="AK509" i="15"/>
  <c r="BE482" i="15"/>
  <c r="BP482" i="15"/>
  <c r="BQ482" i="15" s="1"/>
  <c r="BE484" i="15"/>
  <c r="AK484" i="15"/>
  <c r="U487" i="15"/>
  <c r="Q487" i="15"/>
  <c r="T487" i="15"/>
  <c r="U491" i="15"/>
  <c r="Q491" i="15"/>
  <c r="T491" i="15"/>
  <c r="AK493" i="15"/>
  <c r="BP495" i="15"/>
  <c r="BQ495" i="15" s="1"/>
  <c r="BN495" i="15"/>
  <c r="BP496" i="15"/>
  <c r="BQ496" i="15" s="1"/>
  <c r="BN496" i="15"/>
  <c r="BP497" i="15"/>
  <c r="BQ497" i="15" s="1"/>
  <c r="BN497" i="15"/>
  <c r="BP498" i="15"/>
  <c r="BQ498" i="15" s="1"/>
  <c r="BP502" i="15"/>
  <c r="BQ502" i="15" s="1"/>
  <c r="BP506" i="15"/>
  <c r="BQ506" i="15" s="1"/>
  <c r="BP510" i="15"/>
  <c r="BQ510" i="15" s="1"/>
  <c r="BP514" i="15"/>
  <c r="BQ514" i="15" s="1"/>
  <c r="BN514" i="15"/>
  <c r="U482" i="15"/>
  <c r="Q482" i="15"/>
  <c r="T482" i="15"/>
  <c r="U483" i="15"/>
  <c r="Q483" i="15"/>
  <c r="T483" i="15"/>
  <c r="U484" i="15"/>
  <c r="Q484" i="15"/>
  <c r="T484" i="15"/>
  <c r="U485" i="15"/>
  <c r="Q485" i="15"/>
  <c r="T485" i="15"/>
  <c r="R487" i="15"/>
  <c r="U489" i="15"/>
  <c r="Q489" i="15"/>
  <c r="T489" i="15"/>
  <c r="R491" i="15"/>
  <c r="U493" i="15"/>
  <c r="Q493" i="15"/>
  <c r="T493" i="15"/>
  <c r="AR495" i="15"/>
  <c r="AW495" i="15" s="1"/>
  <c r="BB495" i="15" s="1"/>
  <c r="BP500" i="15"/>
  <c r="BQ500" i="15" s="1"/>
  <c r="BN500" i="15"/>
  <c r="BP504" i="15"/>
  <c r="BQ504" i="15" s="1"/>
  <c r="AN504" i="15"/>
  <c r="AS504" i="15" s="1"/>
  <c r="AX504" i="15" s="1"/>
  <c r="BN504" i="15"/>
  <c r="BP508" i="15"/>
  <c r="BQ508" i="15" s="1"/>
  <c r="BD508" i="15"/>
  <c r="BN508" i="15"/>
  <c r="BP512" i="15"/>
  <c r="BQ512" i="15" s="1"/>
  <c r="BN512" i="15"/>
  <c r="BP524" i="15"/>
  <c r="BQ524" i="15" s="1"/>
  <c r="BN524" i="15"/>
  <c r="BP494" i="15"/>
  <c r="BQ494" i="15" s="1"/>
  <c r="BN494" i="15"/>
  <c r="BF495" i="15"/>
  <c r="BP501" i="15"/>
  <c r="BQ501" i="15" s="1"/>
  <c r="BN501" i="15"/>
  <c r="BP505" i="15"/>
  <c r="BQ505" i="15" s="1"/>
  <c r="BN505" i="15"/>
  <c r="BP509" i="15"/>
  <c r="BQ509" i="15" s="1"/>
  <c r="AN509" i="15"/>
  <c r="AS509" i="15" s="1"/>
  <c r="AX509" i="15" s="1"/>
  <c r="BN509" i="15"/>
  <c r="R511" i="15"/>
  <c r="Q511" i="15"/>
  <c r="U511" i="15"/>
  <c r="BL511" i="15" s="1"/>
  <c r="BP518" i="15"/>
  <c r="BQ518" i="15" s="1"/>
  <c r="BN518" i="15"/>
  <c r="BK514" i="15"/>
  <c r="AQ514" i="15"/>
  <c r="AV514" i="15" s="1"/>
  <c r="BA514" i="15" s="1"/>
  <c r="BF514" i="15"/>
  <c r="AL514" i="15"/>
  <c r="BP515" i="15"/>
  <c r="BQ515" i="15" s="1"/>
  <c r="BN515" i="15"/>
  <c r="BP519" i="15"/>
  <c r="BQ519" i="15" s="1"/>
  <c r="BN519" i="15"/>
  <c r="BP521" i="15"/>
  <c r="BQ521" i="15" s="1"/>
  <c r="BP522" i="15"/>
  <c r="BQ522" i="15" s="1"/>
  <c r="BC522" i="15"/>
  <c r="S495" i="15"/>
  <c r="S496" i="15"/>
  <c r="S497" i="15"/>
  <c r="BE497" i="15" s="1"/>
  <c r="BG514" i="15"/>
  <c r="AM514" i="15"/>
  <c r="BL514" i="15"/>
  <c r="BP516" i="15"/>
  <c r="BQ516" i="15" s="1"/>
  <c r="BN516" i="15"/>
  <c r="BN511" i="15"/>
  <c r="BP513" i="15"/>
  <c r="BQ513" i="15" s="1"/>
  <c r="BN513" i="15"/>
  <c r="BP517" i="15"/>
  <c r="BQ517" i="15" s="1"/>
  <c r="BN517" i="15"/>
  <c r="BP520" i="15"/>
  <c r="BQ520" i="15" s="1"/>
  <c r="BN520" i="15"/>
  <c r="BN521" i="15"/>
  <c r="BN522" i="15"/>
  <c r="R512" i="15"/>
  <c r="R513" i="15"/>
  <c r="R514" i="15"/>
  <c r="R515" i="15"/>
  <c r="R516" i="15"/>
  <c r="R517" i="15"/>
  <c r="R518" i="15"/>
  <c r="BG524" i="15"/>
  <c r="BK525" i="15"/>
  <c r="BP526" i="15"/>
  <c r="BQ526" i="15" s="1"/>
  <c r="BN526" i="15"/>
  <c r="AM528" i="15"/>
  <c r="R529" i="15"/>
  <c r="U529" i="15"/>
  <c r="Q529" i="15"/>
  <c r="S529" i="15"/>
  <c r="T529" i="15"/>
  <c r="BL521" i="15"/>
  <c r="BP523" i="15"/>
  <c r="BQ523" i="15" s="1"/>
  <c r="BN523" i="15"/>
  <c r="BL524" i="15"/>
  <c r="AM521" i="15"/>
  <c r="AQ524" i="15"/>
  <c r="AV524" i="15" s="1"/>
  <c r="BA524" i="15" s="1"/>
  <c r="AN525" i="15"/>
  <c r="AS525" i="15" s="1"/>
  <c r="AX525" i="15" s="1"/>
  <c r="BP527" i="15"/>
  <c r="BQ527" i="15" s="1"/>
  <c r="BN527" i="15"/>
  <c r="BC527" i="15"/>
  <c r="AL527" i="15"/>
  <c r="BN528" i="15"/>
  <c r="BP528" i="15"/>
  <c r="BQ528" i="15" s="1"/>
  <c r="BP533" i="15"/>
  <c r="BQ533" i="15" s="1"/>
  <c r="BN533" i="15"/>
  <c r="BD533" i="15"/>
  <c r="AJ533" i="15"/>
  <c r="AO533" i="15"/>
  <c r="AT533" i="15" s="1"/>
  <c r="AY533" i="15" s="1"/>
  <c r="BP525" i="15"/>
  <c r="BQ525" i="15" s="1"/>
  <c r="BN525" i="15"/>
  <c r="BC525" i="15"/>
  <c r="AM527" i="15"/>
  <c r="AL528" i="15"/>
  <c r="BP535" i="15"/>
  <c r="BQ535" i="15" s="1"/>
  <c r="BN535" i="15"/>
  <c r="R524" i="15"/>
  <c r="BI524" i="15" s="1"/>
  <c r="R525" i="15"/>
  <c r="R526" i="15"/>
  <c r="R527" i="15"/>
  <c r="R528" i="15"/>
  <c r="R530" i="15"/>
  <c r="U530" i="15"/>
  <c r="Q530" i="15"/>
  <c r="BP532" i="15"/>
  <c r="BQ532" i="15" s="1"/>
  <c r="BN532" i="15"/>
  <c r="BD532" i="15"/>
  <c r="BP534" i="15"/>
  <c r="BQ534" i="15" s="1"/>
  <c r="BN534" i="15"/>
  <c r="BD534" i="15"/>
  <c r="BP536" i="15"/>
  <c r="BQ536" i="15" s="1"/>
  <c r="BN536" i="15"/>
  <c r="BN529" i="15"/>
  <c r="R531" i="15"/>
  <c r="U531" i="15"/>
  <c r="AL531" i="15" s="1"/>
  <c r="Q531" i="15"/>
  <c r="BL532" i="15"/>
  <c r="AM532" i="15"/>
  <c r="BG534" i="15"/>
  <c r="BN530" i="15"/>
  <c r="BN531" i="15"/>
  <c r="S532" i="15"/>
  <c r="S533" i="15"/>
  <c r="AK533" i="15" s="1"/>
  <c r="S534" i="15"/>
  <c r="S535" i="15"/>
  <c r="S536" i="15"/>
  <c r="CK518" i="1"/>
  <c r="CL518" i="1" s="1"/>
  <c r="CK516" i="1"/>
  <c r="CL516" i="1" s="1"/>
  <c r="CK514" i="1"/>
  <c r="CL514" i="1" s="1"/>
  <c r="CK512" i="1"/>
  <c r="CL512" i="1" s="1"/>
  <c r="CK510" i="1"/>
  <c r="CL510" i="1" s="1"/>
  <c r="CO518" i="1"/>
  <c r="CP518" i="1" s="1"/>
  <c r="CO516" i="1"/>
  <c r="CP516" i="1" s="1"/>
  <c r="CO514" i="1"/>
  <c r="CP514" i="1" s="1"/>
  <c r="CO512" i="1"/>
  <c r="CP512" i="1" s="1"/>
  <c r="CO510" i="1"/>
  <c r="CP510" i="1" s="1"/>
  <c r="CO508" i="1"/>
  <c r="CP508" i="1" s="1"/>
  <c r="CO507" i="1"/>
  <c r="CP507" i="1" s="1"/>
  <c r="CO506" i="1"/>
  <c r="CP506" i="1" s="1"/>
  <c r="CO505" i="1"/>
  <c r="CP505" i="1" s="1"/>
  <c r="CO504" i="1"/>
  <c r="CP504" i="1" s="1"/>
  <c r="AK535" i="1"/>
  <c r="BE535" i="1"/>
  <c r="AK523" i="1"/>
  <c r="BE523" i="1"/>
  <c r="AL534" i="1"/>
  <c r="BF534" i="1"/>
  <c r="AM534" i="1"/>
  <c r="BG534" i="1"/>
  <c r="AR534" i="1"/>
  <c r="AW534" i="1" s="1"/>
  <c r="BB534" i="1" s="1"/>
  <c r="BL534" i="1"/>
  <c r="AI534" i="1"/>
  <c r="BC534" i="1"/>
  <c r="AJ534" i="1"/>
  <c r="AN534" i="1"/>
  <c r="AS534" i="1" s="1"/>
  <c r="AX534" i="1" s="1"/>
  <c r="BD534" i="1"/>
  <c r="BH534" i="1"/>
  <c r="BJ534" i="1" s="1"/>
  <c r="AM533" i="1"/>
  <c r="AL530" i="1"/>
  <c r="BF530" i="1"/>
  <c r="AM530" i="1"/>
  <c r="BG530" i="1"/>
  <c r="AR530" i="1"/>
  <c r="AW530" i="1" s="1"/>
  <c r="BB530" i="1" s="1"/>
  <c r="BL530" i="1"/>
  <c r="AI530" i="1"/>
  <c r="BC530" i="1"/>
  <c r="AJ530" i="1"/>
  <c r="AN530" i="1"/>
  <c r="AS530" i="1" s="1"/>
  <c r="AX530" i="1" s="1"/>
  <c r="BD530" i="1"/>
  <c r="BH530" i="1"/>
  <c r="BJ530" i="1" s="1"/>
  <c r="AM529" i="1"/>
  <c r="AL526" i="1"/>
  <c r="BF526" i="1"/>
  <c r="AM526" i="1"/>
  <c r="BG526" i="1"/>
  <c r="AR526" i="1"/>
  <c r="AW526" i="1" s="1"/>
  <c r="BB526" i="1" s="1"/>
  <c r="BL526" i="1"/>
  <c r="AI526" i="1"/>
  <c r="BC526" i="1"/>
  <c r="AJ526" i="1"/>
  <c r="AN526" i="1"/>
  <c r="AS526" i="1" s="1"/>
  <c r="AX526" i="1" s="1"/>
  <c r="BD526" i="1"/>
  <c r="BH526" i="1"/>
  <c r="BJ526" i="1" s="1"/>
  <c r="AM525" i="1"/>
  <c r="AL522" i="1"/>
  <c r="BF522" i="1"/>
  <c r="AM522" i="1"/>
  <c r="BG522" i="1"/>
  <c r="AR522" i="1"/>
  <c r="AW522" i="1" s="1"/>
  <c r="BB522" i="1" s="1"/>
  <c r="BL522" i="1"/>
  <c r="AI522" i="1"/>
  <c r="BC522" i="1"/>
  <c r="AJ522" i="1"/>
  <c r="AN522" i="1"/>
  <c r="AS522" i="1" s="1"/>
  <c r="AX522" i="1" s="1"/>
  <c r="BD522" i="1"/>
  <c r="BH522" i="1"/>
  <c r="BJ522" i="1" s="1"/>
  <c r="AM521" i="1"/>
  <c r="AL518" i="1"/>
  <c r="BF518" i="1"/>
  <c r="AM518" i="1"/>
  <c r="BG518" i="1"/>
  <c r="AR518" i="1"/>
  <c r="AW518" i="1" s="1"/>
  <c r="BB518" i="1" s="1"/>
  <c r="BL518" i="1"/>
  <c r="AI518" i="1"/>
  <c r="BC518" i="1"/>
  <c r="AJ518" i="1"/>
  <c r="AN518" i="1"/>
  <c r="AS518" i="1" s="1"/>
  <c r="AX518" i="1" s="1"/>
  <c r="BD518" i="1"/>
  <c r="BH518" i="1"/>
  <c r="BJ518" i="1" s="1"/>
  <c r="AM517" i="1"/>
  <c r="AL514" i="1"/>
  <c r="BF514" i="1"/>
  <c r="AM514" i="1"/>
  <c r="BG514" i="1"/>
  <c r="AR514" i="1"/>
  <c r="AW514" i="1" s="1"/>
  <c r="BB514" i="1" s="1"/>
  <c r="BL514" i="1"/>
  <c r="AI514" i="1"/>
  <c r="BC514" i="1"/>
  <c r="AJ514" i="1"/>
  <c r="AN514" i="1"/>
  <c r="AS514" i="1" s="1"/>
  <c r="AX514" i="1" s="1"/>
  <c r="BD514" i="1"/>
  <c r="BH514" i="1"/>
  <c r="BJ514" i="1" s="1"/>
  <c r="AM512" i="1"/>
  <c r="AQ512" i="1"/>
  <c r="AV512" i="1" s="1"/>
  <c r="BA512" i="1" s="1"/>
  <c r="BG512" i="1"/>
  <c r="BK512" i="1"/>
  <c r="BM512" i="1" s="1"/>
  <c r="AL512" i="1"/>
  <c r="BL512" i="1"/>
  <c r="AI505" i="1"/>
  <c r="BC505" i="1"/>
  <c r="AJ505" i="1"/>
  <c r="AN505" i="1"/>
  <c r="AS505" i="1" s="1"/>
  <c r="AX505" i="1" s="1"/>
  <c r="BD505" i="1"/>
  <c r="BH505" i="1"/>
  <c r="BJ505" i="1" s="1"/>
  <c r="AO505" i="1"/>
  <c r="AT505" i="1" s="1"/>
  <c r="AY505" i="1" s="1"/>
  <c r="BI505" i="1"/>
  <c r="T503" i="1"/>
  <c r="Q503" i="1"/>
  <c r="U503" i="1"/>
  <c r="R503" i="1"/>
  <c r="S503" i="1"/>
  <c r="T495" i="1"/>
  <c r="Q495" i="1"/>
  <c r="U495" i="1"/>
  <c r="R495" i="1"/>
  <c r="S495" i="1"/>
  <c r="AK531" i="1"/>
  <c r="BE531" i="1"/>
  <c r="T536" i="1"/>
  <c r="Q536" i="1"/>
  <c r="U536" i="1"/>
  <c r="R536" i="1"/>
  <c r="AL533" i="1"/>
  <c r="BF533" i="1"/>
  <c r="AQ533" i="1"/>
  <c r="AV533" i="1" s="1"/>
  <c r="BA533" i="1" s="1"/>
  <c r="BK533" i="1"/>
  <c r="BM533" i="1" s="1"/>
  <c r="AK533" i="1"/>
  <c r="AO533" i="1"/>
  <c r="AT533" i="1" s="1"/>
  <c r="AY533" i="1" s="1"/>
  <c r="BE533" i="1"/>
  <c r="BI533" i="1"/>
  <c r="BJ533" i="1" s="1"/>
  <c r="AP533" i="1"/>
  <c r="AU533" i="1" s="1"/>
  <c r="AZ533" i="1" s="1"/>
  <c r="T532" i="1"/>
  <c r="Q532" i="1"/>
  <c r="U532" i="1"/>
  <c r="R532" i="1"/>
  <c r="AL529" i="1"/>
  <c r="BF529" i="1"/>
  <c r="AQ529" i="1"/>
  <c r="AV529" i="1" s="1"/>
  <c r="BA529" i="1" s="1"/>
  <c r="BK529" i="1"/>
  <c r="BM529" i="1" s="1"/>
  <c r="AK529" i="1"/>
  <c r="AO529" i="1"/>
  <c r="AT529" i="1" s="1"/>
  <c r="AY529" i="1" s="1"/>
  <c r="BE529" i="1"/>
  <c r="BI529" i="1"/>
  <c r="BJ529" i="1" s="1"/>
  <c r="AP529" i="1"/>
  <c r="AU529" i="1" s="1"/>
  <c r="AZ529" i="1" s="1"/>
  <c r="T528" i="1"/>
  <c r="Q528" i="1"/>
  <c r="U528" i="1"/>
  <c r="R528" i="1"/>
  <c r="AL525" i="1"/>
  <c r="BF525" i="1"/>
  <c r="AQ525" i="1"/>
  <c r="AV525" i="1" s="1"/>
  <c r="BA525" i="1" s="1"/>
  <c r="BK525" i="1"/>
  <c r="BM525" i="1" s="1"/>
  <c r="AK525" i="1"/>
  <c r="AO525" i="1"/>
  <c r="AT525" i="1" s="1"/>
  <c r="AY525" i="1" s="1"/>
  <c r="BE525" i="1"/>
  <c r="BI525" i="1"/>
  <c r="BJ525" i="1" s="1"/>
  <c r="AP525" i="1"/>
  <c r="AU525" i="1" s="1"/>
  <c r="AZ525" i="1" s="1"/>
  <c r="T524" i="1"/>
  <c r="Q524" i="1"/>
  <c r="U524" i="1"/>
  <c r="R524" i="1"/>
  <c r="AL521" i="1"/>
  <c r="BF521" i="1"/>
  <c r="AQ521" i="1"/>
  <c r="AV521" i="1" s="1"/>
  <c r="BA521" i="1" s="1"/>
  <c r="BK521" i="1"/>
  <c r="BM521" i="1" s="1"/>
  <c r="AK521" i="1"/>
  <c r="AO521" i="1"/>
  <c r="AT521" i="1" s="1"/>
  <c r="AY521" i="1" s="1"/>
  <c r="BE521" i="1"/>
  <c r="BI521" i="1"/>
  <c r="BJ521" i="1" s="1"/>
  <c r="AP521" i="1"/>
  <c r="AU521" i="1" s="1"/>
  <c r="AZ521" i="1" s="1"/>
  <c r="T520" i="1"/>
  <c r="Q520" i="1"/>
  <c r="U520" i="1"/>
  <c r="R520" i="1"/>
  <c r="AL517" i="1"/>
  <c r="BF517" i="1"/>
  <c r="AQ517" i="1"/>
  <c r="AV517" i="1" s="1"/>
  <c r="BA517" i="1" s="1"/>
  <c r="BK517" i="1"/>
  <c r="BM517" i="1" s="1"/>
  <c r="AK517" i="1"/>
  <c r="AO517" i="1"/>
  <c r="AT517" i="1" s="1"/>
  <c r="AY517" i="1" s="1"/>
  <c r="BE517" i="1"/>
  <c r="BI517" i="1"/>
  <c r="BJ517" i="1" s="1"/>
  <c r="AP517" i="1"/>
  <c r="AU517" i="1" s="1"/>
  <c r="AZ517" i="1" s="1"/>
  <c r="T516" i="1"/>
  <c r="Q516" i="1"/>
  <c r="U516" i="1"/>
  <c r="R516" i="1"/>
  <c r="AI506" i="1"/>
  <c r="BC506" i="1"/>
  <c r="AJ506" i="1"/>
  <c r="AN506" i="1"/>
  <c r="AS506" i="1" s="1"/>
  <c r="AX506" i="1" s="1"/>
  <c r="BD506" i="1"/>
  <c r="BH506" i="1"/>
  <c r="AO506" i="1"/>
  <c r="AT506" i="1" s="1"/>
  <c r="AY506" i="1" s="1"/>
  <c r="BI506" i="1"/>
  <c r="T499" i="1"/>
  <c r="Q499" i="1"/>
  <c r="U499" i="1"/>
  <c r="R499" i="1"/>
  <c r="S499" i="1"/>
  <c r="AP531" i="1"/>
  <c r="AU531" i="1" s="1"/>
  <c r="AZ531" i="1" s="1"/>
  <c r="AK527" i="1"/>
  <c r="BE527" i="1"/>
  <c r="AP523" i="1"/>
  <c r="AU523" i="1" s="1"/>
  <c r="AZ523" i="1" s="1"/>
  <c r="AK519" i="1"/>
  <c r="BE519" i="1"/>
  <c r="AK515" i="1"/>
  <c r="BE515" i="1"/>
  <c r="AJ533" i="1"/>
  <c r="AJ529" i="1"/>
  <c r="AJ525" i="1"/>
  <c r="AJ521" i="1"/>
  <c r="AJ517" i="1"/>
  <c r="R513" i="1"/>
  <c r="U513" i="1"/>
  <c r="Q513" i="1"/>
  <c r="S513" i="1"/>
  <c r="AN511" i="1"/>
  <c r="AS511" i="1" s="1"/>
  <c r="AX511" i="1" s="1"/>
  <c r="BC511" i="1"/>
  <c r="AI511" i="1"/>
  <c r="AP509" i="1"/>
  <c r="AU509" i="1" s="1"/>
  <c r="AZ509" i="1" s="1"/>
  <c r="AK509" i="1"/>
  <c r="BE509" i="1"/>
  <c r="AO509" i="1"/>
  <c r="AT509" i="1" s="1"/>
  <c r="AY509" i="1" s="1"/>
  <c r="U535" i="1"/>
  <c r="Q535" i="1"/>
  <c r="BG533" i="1"/>
  <c r="BC533" i="1"/>
  <c r="U531" i="1"/>
  <c r="Q531" i="1"/>
  <c r="BG529" i="1"/>
  <c r="BC529" i="1"/>
  <c r="U527" i="1"/>
  <c r="Q527" i="1"/>
  <c r="BG525" i="1"/>
  <c r="BC525" i="1"/>
  <c r="U523" i="1"/>
  <c r="Q523" i="1"/>
  <c r="BG521" i="1"/>
  <c r="BC521" i="1"/>
  <c r="U519" i="1"/>
  <c r="Q519" i="1"/>
  <c r="BG517" i="1"/>
  <c r="BC517" i="1"/>
  <c r="U515" i="1"/>
  <c r="Q515" i="1"/>
  <c r="AM510" i="1"/>
  <c r="AQ510" i="1"/>
  <c r="AV510" i="1" s="1"/>
  <c r="BA510" i="1" s="1"/>
  <c r="BG510" i="1"/>
  <c r="BK510" i="1"/>
  <c r="BM510" i="1" s="1"/>
  <c r="AI510" i="1"/>
  <c r="BC510" i="1"/>
  <c r="AO510" i="1"/>
  <c r="AT510" i="1" s="1"/>
  <c r="AY510" i="1" s="1"/>
  <c r="BI510" i="1"/>
  <c r="AI502" i="1"/>
  <c r="BC502" i="1"/>
  <c r="AJ502" i="1"/>
  <c r="AN502" i="1"/>
  <c r="AS502" i="1" s="1"/>
  <c r="AX502" i="1" s="1"/>
  <c r="BD502" i="1"/>
  <c r="BH502" i="1"/>
  <c r="AO502" i="1"/>
  <c r="AT502" i="1" s="1"/>
  <c r="AY502" i="1" s="1"/>
  <c r="BI502" i="1"/>
  <c r="AK501" i="1"/>
  <c r="AI501" i="1"/>
  <c r="BC501" i="1"/>
  <c r="AJ501" i="1"/>
  <c r="AN501" i="1"/>
  <c r="AS501" i="1" s="1"/>
  <c r="AX501" i="1" s="1"/>
  <c r="BD501" i="1"/>
  <c r="BH501" i="1"/>
  <c r="BJ501" i="1" s="1"/>
  <c r="AI498" i="1"/>
  <c r="BC498" i="1"/>
  <c r="AJ498" i="1"/>
  <c r="AN498" i="1"/>
  <c r="AS498" i="1" s="1"/>
  <c r="AX498" i="1" s="1"/>
  <c r="BD498" i="1"/>
  <c r="BH498" i="1"/>
  <c r="BJ498" i="1" s="1"/>
  <c r="AO498" i="1"/>
  <c r="AT498" i="1" s="1"/>
  <c r="AY498" i="1" s="1"/>
  <c r="BI498" i="1"/>
  <c r="AI497" i="1"/>
  <c r="BC497" i="1"/>
  <c r="AJ497" i="1"/>
  <c r="AN497" i="1"/>
  <c r="AS497" i="1" s="1"/>
  <c r="AX497" i="1" s="1"/>
  <c r="BD497" i="1"/>
  <c r="BH497" i="1"/>
  <c r="BJ497" i="1" s="1"/>
  <c r="AI494" i="1"/>
  <c r="BC494" i="1"/>
  <c r="AJ494" i="1"/>
  <c r="AN494" i="1"/>
  <c r="AS494" i="1" s="1"/>
  <c r="AX494" i="1" s="1"/>
  <c r="BD494" i="1"/>
  <c r="BH494" i="1"/>
  <c r="BJ494" i="1" s="1"/>
  <c r="AO494" i="1"/>
  <c r="AT494" i="1" s="1"/>
  <c r="AY494" i="1" s="1"/>
  <c r="BI494" i="1"/>
  <c r="AP479" i="1"/>
  <c r="AU479" i="1" s="1"/>
  <c r="AZ479" i="1" s="1"/>
  <c r="AK479" i="1"/>
  <c r="BK534" i="1"/>
  <c r="BM534" i="1" s="1"/>
  <c r="BK530" i="1"/>
  <c r="BM530" i="1" s="1"/>
  <c r="BK526" i="1"/>
  <c r="BM526" i="1" s="1"/>
  <c r="BK522" i="1"/>
  <c r="BM522" i="1" s="1"/>
  <c r="BK518" i="1"/>
  <c r="BM518" i="1" s="1"/>
  <c r="BK514" i="1"/>
  <c r="BM514" i="1" s="1"/>
  <c r="AK512" i="1"/>
  <c r="AO512" i="1"/>
  <c r="AT512" i="1" s="1"/>
  <c r="AY512" i="1" s="1"/>
  <c r="BE512" i="1"/>
  <c r="BI512" i="1"/>
  <c r="BJ512" i="1" s="1"/>
  <c r="BH510" i="1"/>
  <c r="AR510" i="1"/>
  <c r="AW510" i="1" s="1"/>
  <c r="BB510" i="1" s="1"/>
  <c r="AJ510" i="1"/>
  <c r="AI509" i="1"/>
  <c r="AJ509" i="1"/>
  <c r="AN509" i="1"/>
  <c r="AS509" i="1" s="1"/>
  <c r="AX509" i="1" s="1"/>
  <c r="BD509" i="1"/>
  <c r="BH509" i="1"/>
  <c r="BJ509" i="1" s="1"/>
  <c r="AL508" i="1"/>
  <c r="BF508" i="1"/>
  <c r="AM508" i="1"/>
  <c r="AQ508" i="1"/>
  <c r="AV508" i="1" s="1"/>
  <c r="BA508" i="1" s="1"/>
  <c r="BG508" i="1"/>
  <c r="BK508" i="1"/>
  <c r="BM508" i="1" s="1"/>
  <c r="AK506" i="1"/>
  <c r="BE506" i="1"/>
  <c r="BG505" i="1"/>
  <c r="AR505" i="1"/>
  <c r="AW505" i="1" s="1"/>
  <c r="BB505" i="1" s="1"/>
  <c r="AM504" i="1"/>
  <c r="AM500" i="1"/>
  <c r="AM496" i="1"/>
  <c r="R491" i="1"/>
  <c r="U491" i="1"/>
  <c r="BL491" i="1" s="1"/>
  <c r="Q491" i="1"/>
  <c r="S491" i="1"/>
  <c r="AP483" i="1"/>
  <c r="AU483" i="1" s="1"/>
  <c r="AZ483" i="1" s="1"/>
  <c r="AK483" i="1"/>
  <c r="AO479" i="1"/>
  <c r="AT479" i="1" s="1"/>
  <c r="AY479" i="1" s="1"/>
  <c r="AN462" i="1"/>
  <c r="AS462" i="1" s="1"/>
  <c r="AX462" i="1" s="1"/>
  <c r="AI462" i="1"/>
  <c r="BC462" i="1"/>
  <c r="AR511" i="1"/>
  <c r="AW511" i="1" s="1"/>
  <c r="BB511" i="1" s="1"/>
  <c r="T511" i="1"/>
  <c r="BG511" i="1" s="1"/>
  <c r="R511" i="1"/>
  <c r="AK510" i="1"/>
  <c r="BE510" i="1"/>
  <c r="T507" i="1"/>
  <c r="Q507" i="1"/>
  <c r="U507" i="1"/>
  <c r="R507" i="1"/>
  <c r="AL504" i="1"/>
  <c r="BF504" i="1"/>
  <c r="AQ504" i="1"/>
  <c r="AV504" i="1" s="1"/>
  <c r="BA504" i="1" s="1"/>
  <c r="BG504" i="1"/>
  <c r="BK504" i="1"/>
  <c r="BM504" i="1" s="1"/>
  <c r="AK502" i="1"/>
  <c r="BE502" i="1"/>
  <c r="AL500" i="1"/>
  <c r="BF500" i="1"/>
  <c r="AQ500" i="1"/>
  <c r="AV500" i="1" s="1"/>
  <c r="BA500" i="1" s="1"/>
  <c r="BK500" i="1"/>
  <c r="BM500" i="1" s="1"/>
  <c r="AK498" i="1"/>
  <c r="BE498" i="1"/>
  <c r="AL496" i="1"/>
  <c r="BF496" i="1"/>
  <c r="AQ496" i="1"/>
  <c r="AV496" i="1" s="1"/>
  <c r="BA496" i="1" s="1"/>
  <c r="BK496" i="1"/>
  <c r="BM496" i="1" s="1"/>
  <c r="AK494" i="1"/>
  <c r="BE494" i="1"/>
  <c r="AN493" i="1"/>
  <c r="AS493" i="1" s="1"/>
  <c r="AX493" i="1" s="1"/>
  <c r="AI493" i="1"/>
  <c r="BC493" i="1"/>
  <c r="AQ492" i="1"/>
  <c r="AV492" i="1" s="1"/>
  <c r="BA492" i="1" s="1"/>
  <c r="BK492" i="1"/>
  <c r="BM492" i="1" s="1"/>
  <c r="AL492" i="1"/>
  <c r="AR492" i="1"/>
  <c r="AW492" i="1" s="1"/>
  <c r="BB492" i="1" s="1"/>
  <c r="AK489" i="1"/>
  <c r="AP489" i="1"/>
  <c r="AU489" i="1" s="1"/>
  <c r="AZ489" i="1" s="1"/>
  <c r="AP487" i="1"/>
  <c r="AU487" i="1" s="1"/>
  <c r="AZ487" i="1" s="1"/>
  <c r="AK487" i="1"/>
  <c r="AO483" i="1"/>
  <c r="AT483" i="1" s="1"/>
  <c r="AY483" i="1" s="1"/>
  <c r="T509" i="1"/>
  <c r="AM509" i="1" s="1"/>
  <c r="U506" i="1"/>
  <c r="BK506" i="1" s="1"/>
  <c r="T505" i="1"/>
  <c r="AM505" i="1" s="1"/>
  <c r="U502" i="1"/>
  <c r="T501" i="1"/>
  <c r="AM501" i="1" s="1"/>
  <c r="BG500" i="1"/>
  <c r="BC500" i="1"/>
  <c r="U498" i="1"/>
  <c r="T497" i="1"/>
  <c r="AM497" i="1" s="1"/>
  <c r="BG496" i="1"/>
  <c r="BC496" i="1"/>
  <c r="U494" i="1"/>
  <c r="BL493" i="1"/>
  <c r="AQ493" i="1"/>
  <c r="AV493" i="1" s="1"/>
  <c r="BA493" i="1" s="1"/>
  <c r="U493" i="1"/>
  <c r="BE492" i="1"/>
  <c r="AO492" i="1"/>
  <c r="AT492" i="1" s="1"/>
  <c r="AY492" i="1" s="1"/>
  <c r="Q490" i="1"/>
  <c r="U490" i="1"/>
  <c r="AM489" i="1"/>
  <c r="Q489" i="1"/>
  <c r="AI486" i="1"/>
  <c r="BC486" i="1"/>
  <c r="T485" i="1"/>
  <c r="Q485" i="1"/>
  <c r="U485" i="1"/>
  <c r="R485" i="1"/>
  <c r="AI482" i="1"/>
  <c r="BC482" i="1"/>
  <c r="T481" i="1"/>
  <c r="Q481" i="1"/>
  <c r="U481" i="1"/>
  <c r="R481" i="1"/>
  <c r="AJ488" i="1"/>
  <c r="AK488" i="1"/>
  <c r="AO488" i="1"/>
  <c r="AT488" i="1" s="1"/>
  <c r="AY488" i="1" s="1"/>
  <c r="AI487" i="1"/>
  <c r="BC487" i="1"/>
  <c r="AJ487" i="1"/>
  <c r="AN487" i="1"/>
  <c r="AS487" i="1" s="1"/>
  <c r="AX487" i="1" s="1"/>
  <c r="BD487" i="1"/>
  <c r="BH487" i="1"/>
  <c r="AJ484" i="1"/>
  <c r="BD484" i="1"/>
  <c r="BH484" i="1"/>
  <c r="AK484" i="1"/>
  <c r="AO484" i="1"/>
  <c r="AT484" i="1" s="1"/>
  <c r="AY484" i="1" s="1"/>
  <c r="BE484" i="1"/>
  <c r="BI484" i="1"/>
  <c r="AI483" i="1"/>
  <c r="BC483" i="1"/>
  <c r="AJ483" i="1"/>
  <c r="AN483" i="1"/>
  <c r="AS483" i="1" s="1"/>
  <c r="AX483" i="1" s="1"/>
  <c r="BD483" i="1"/>
  <c r="BH483" i="1"/>
  <c r="BJ483" i="1" s="1"/>
  <c r="AJ480" i="1"/>
  <c r="BD480" i="1"/>
  <c r="BH480" i="1"/>
  <c r="AK480" i="1"/>
  <c r="AO480" i="1"/>
  <c r="AT480" i="1" s="1"/>
  <c r="AY480" i="1" s="1"/>
  <c r="BE480" i="1"/>
  <c r="BI480" i="1"/>
  <c r="AI479" i="1"/>
  <c r="BC479" i="1"/>
  <c r="AJ479" i="1"/>
  <c r="AN479" i="1"/>
  <c r="AS479" i="1" s="1"/>
  <c r="AX479" i="1" s="1"/>
  <c r="BD479" i="1"/>
  <c r="BH479" i="1"/>
  <c r="BJ479" i="1" s="1"/>
  <c r="AQ478" i="1"/>
  <c r="AV478" i="1" s="1"/>
  <c r="BA478" i="1" s="1"/>
  <c r="AL478" i="1"/>
  <c r="AR478" i="1"/>
  <c r="AW478" i="1" s="1"/>
  <c r="BB478" i="1" s="1"/>
  <c r="BF478" i="1"/>
  <c r="BG478" i="1"/>
  <c r="BK478" i="1"/>
  <c r="BM478" i="1" s="1"/>
  <c r="AM475" i="1"/>
  <c r="BG475" i="1"/>
  <c r="AR475" i="1"/>
  <c r="AW475" i="1" s="1"/>
  <c r="BB475" i="1" s="1"/>
  <c r="AK472" i="1"/>
  <c r="BE472" i="1"/>
  <c r="AI471" i="1"/>
  <c r="BC471" i="1"/>
  <c r="AJ471" i="1"/>
  <c r="AN471" i="1"/>
  <c r="AS471" i="1" s="1"/>
  <c r="AX471" i="1" s="1"/>
  <c r="BD471" i="1"/>
  <c r="BH471" i="1"/>
  <c r="BJ471" i="1" s="1"/>
  <c r="AO471" i="1"/>
  <c r="AT471" i="1" s="1"/>
  <c r="AY471" i="1" s="1"/>
  <c r="T465" i="1"/>
  <c r="Q465" i="1"/>
  <c r="U465" i="1"/>
  <c r="R465" i="1"/>
  <c r="S465" i="1"/>
  <c r="AL463" i="1"/>
  <c r="BF463" i="1"/>
  <c r="AQ463" i="1"/>
  <c r="AV463" i="1" s="1"/>
  <c r="BA463" i="1" s="1"/>
  <c r="BK463" i="1"/>
  <c r="BM463" i="1" s="1"/>
  <c r="BL463" i="1"/>
  <c r="BI508" i="1"/>
  <c r="BJ508" i="1" s="1"/>
  <c r="BE508" i="1"/>
  <c r="AO508" i="1"/>
  <c r="AT508" i="1" s="1"/>
  <c r="AY508" i="1" s="1"/>
  <c r="BI504" i="1"/>
  <c r="BJ504" i="1" s="1"/>
  <c r="BE504" i="1"/>
  <c r="AO504" i="1"/>
  <c r="AT504" i="1" s="1"/>
  <c r="AY504" i="1" s="1"/>
  <c r="BK502" i="1"/>
  <c r="BI500" i="1"/>
  <c r="BJ500" i="1" s="1"/>
  <c r="BE500" i="1"/>
  <c r="AO500" i="1"/>
  <c r="AT500" i="1" s="1"/>
  <c r="AY500" i="1" s="1"/>
  <c r="BK498" i="1"/>
  <c r="BI496" i="1"/>
  <c r="BJ496" i="1" s="1"/>
  <c r="BE496" i="1"/>
  <c r="AO496" i="1"/>
  <c r="AT496" i="1" s="1"/>
  <c r="AY496" i="1" s="1"/>
  <c r="BK494" i="1"/>
  <c r="R493" i="1"/>
  <c r="AM492" i="1"/>
  <c r="BG492" i="1"/>
  <c r="AI492" i="1"/>
  <c r="BC492" i="1"/>
  <c r="AK490" i="1"/>
  <c r="BE490" i="1"/>
  <c r="BK489" i="1"/>
  <c r="BF489" i="1"/>
  <c r="BL489" i="1"/>
  <c r="BI488" i="1"/>
  <c r="BJ488" i="1" s="1"/>
  <c r="BD488" i="1"/>
  <c r="AP488" i="1"/>
  <c r="AU488" i="1" s="1"/>
  <c r="AZ488" i="1" s="1"/>
  <c r="BI487" i="1"/>
  <c r="AM487" i="1"/>
  <c r="AQ487" i="1"/>
  <c r="AV487" i="1" s="1"/>
  <c r="BA487" i="1" s="1"/>
  <c r="BG487" i="1"/>
  <c r="BK487" i="1"/>
  <c r="BM487" i="1" s="1"/>
  <c r="AR487" i="1"/>
  <c r="AW487" i="1" s="1"/>
  <c r="BB487" i="1" s="1"/>
  <c r="BL487" i="1"/>
  <c r="AN486" i="1"/>
  <c r="AS486" i="1" s="1"/>
  <c r="AX486" i="1" s="1"/>
  <c r="S485" i="1"/>
  <c r="AP484" i="1"/>
  <c r="AU484" i="1" s="1"/>
  <c r="AZ484" i="1" s="1"/>
  <c r="BI483" i="1"/>
  <c r="AM483" i="1"/>
  <c r="AQ483" i="1"/>
  <c r="AV483" i="1" s="1"/>
  <c r="BA483" i="1" s="1"/>
  <c r="BG483" i="1"/>
  <c r="BK483" i="1"/>
  <c r="AR483" i="1"/>
  <c r="AW483" i="1" s="1"/>
  <c r="BB483" i="1" s="1"/>
  <c r="BL483" i="1"/>
  <c r="AN482" i="1"/>
  <c r="AS482" i="1" s="1"/>
  <c r="AX482" i="1" s="1"/>
  <c r="S481" i="1"/>
  <c r="AP480" i="1"/>
  <c r="AU480" i="1" s="1"/>
  <c r="AZ480" i="1" s="1"/>
  <c r="BI479" i="1"/>
  <c r="AM479" i="1"/>
  <c r="AQ479" i="1"/>
  <c r="AV479" i="1" s="1"/>
  <c r="BA479" i="1" s="1"/>
  <c r="BG479" i="1"/>
  <c r="BK479" i="1"/>
  <c r="AR479" i="1"/>
  <c r="AW479" i="1" s="1"/>
  <c r="BB479" i="1" s="1"/>
  <c r="BL479" i="1"/>
  <c r="AP472" i="1"/>
  <c r="AU472" i="1" s="1"/>
  <c r="AZ472" i="1" s="1"/>
  <c r="AK476" i="1"/>
  <c r="BE476" i="1"/>
  <c r="AL475" i="1"/>
  <c r="AQ475" i="1"/>
  <c r="AV475" i="1" s="1"/>
  <c r="BA475" i="1" s="1"/>
  <c r="BK475" i="1"/>
  <c r="BL475" i="1"/>
  <c r="AL474" i="1"/>
  <c r="BF474" i="1"/>
  <c r="AQ474" i="1"/>
  <c r="AV474" i="1" s="1"/>
  <c r="BA474" i="1" s="1"/>
  <c r="BK474" i="1"/>
  <c r="BM474" i="1" s="1"/>
  <c r="AM471" i="1"/>
  <c r="BG471" i="1"/>
  <c r="AR471" i="1"/>
  <c r="AW471" i="1" s="1"/>
  <c r="BB471" i="1" s="1"/>
  <c r="AK468" i="1"/>
  <c r="BE468" i="1"/>
  <c r="AI467" i="1"/>
  <c r="BC467" i="1"/>
  <c r="AJ467" i="1"/>
  <c r="AN467" i="1"/>
  <c r="AS467" i="1" s="1"/>
  <c r="AX467" i="1" s="1"/>
  <c r="BD467" i="1"/>
  <c r="BH467" i="1"/>
  <c r="BJ467" i="1" s="1"/>
  <c r="AP458" i="1"/>
  <c r="AU458" i="1" s="1"/>
  <c r="AZ458" i="1" s="1"/>
  <c r="AK458" i="1"/>
  <c r="BE458" i="1"/>
  <c r="AP442" i="1"/>
  <c r="AU442" i="1" s="1"/>
  <c r="AZ442" i="1" s="1"/>
  <c r="AK442" i="1"/>
  <c r="BE442" i="1"/>
  <c r="BI442" i="1"/>
  <c r="R486" i="1"/>
  <c r="R482" i="1"/>
  <c r="AO482" i="1" s="1"/>
  <c r="AT482" i="1" s="1"/>
  <c r="AY482" i="1" s="1"/>
  <c r="T473" i="1"/>
  <c r="Q473" i="1"/>
  <c r="U473" i="1"/>
  <c r="R473" i="1"/>
  <c r="AL471" i="1"/>
  <c r="BF471" i="1"/>
  <c r="AQ471" i="1"/>
  <c r="AV471" i="1" s="1"/>
  <c r="BA471" i="1" s="1"/>
  <c r="BK471" i="1"/>
  <c r="BL471" i="1"/>
  <c r="AL470" i="1"/>
  <c r="BF470" i="1"/>
  <c r="AQ470" i="1"/>
  <c r="AV470" i="1" s="1"/>
  <c r="BA470" i="1" s="1"/>
  <c r="BK470" i="1"/>
  <c r="BM470" i="1" s="1"/>
  <c r="AM467" i="1"/>
  <c r="BG467" i="1"/>
  <c r="AR467" i="1"/>
  <c r="AW467" i="1" s="1"/>
  <c r="BB467" i="1" s="1"/>
  <c r="AK464" i="1"/>
  <c r="BE464" i="1"/>
  <c r="AI463" i="1"/>
  <c r="BC463" i="1"/>
  <c r="AJ463" i="1"/>
  <c r="AN463" i="1"/>
  <c r="AS463" i="1" s="1"/>
  <c r="AX463" i="1" s="1"/>
  <c r="BD463" i="1"/>
  <c r="BH463" i="1"/>
  <c r="BJ463" i="1" s="1"/>
  <c r="BI458" i="1"/>
  <c r="AP454" i="1"/>
  <c r="AU454" i="1" s="1"/>
  <c r="AZ454" i="1" s="1"/>
  <c r="AK454" i="1"/>
  <c r="BE454" i="1"/>
  <c r="BK488" i="1"/>
  <c r="BM488" i="1" s="1"/>
  <c r="BG488" i="1"/>
  <c r="BC488" i="1"/>
  <c r="BF487" i="1"/>
  <c r="U486" i="1"/>
  <c r="BF486" i="1" s="1"/>
  <c r="BK484" i="1"/>
  <c r="BM484" i="1" s="1"/>
  <c r="BG484" i="1"/>
  <c r="BC484" i="1"/>
  <c r="BF483" i="1"/>
  <c r="U482" i="1"/>
  <c r="BF482" i="1" s="1"/>
  <c r="BK480" i="1"/>
  <c r="BM480" i="1" s="1"/>
  <c r="BG480" i="1"/>
  <c r="BC480" i="1"/>
  <c r="BF479" i="1"/>
  <c r="BI478" i="1"/>
  <c r="BJ478" i="1" s="1"/>
  <c r="AM478" i="1"/>
  <c r="Q477" i="1"/>
  <c r="U477" i="1"/>
  <c r="BF477" i="1" s="1"/>
  <c r="R477" i="1"/>
  <c r="AP476" i="1"/>
  <c r="AU476" i="1" s="1"/>
  <c r="AZ476" i="1" s="1"/>
  <c r="T476" i="1"/>
  <c r="Q476" i="1"/>
  <c r="U476" i="1"/>
  <c r="BF475" i="1"/>
  <c r="AI475" i="1"/>
  <c r="BC475" i="1"/>
  <c r="AJ475" i="1"/>
  <c r="AN475" i="1"/>
  <c r="AS475" i="1" s="1"/>
  <c r="AX475" i="1" s="1"/>
  <c r="BD475" i="1"/>
  <c r="BH475" i="1"/>
  <c r="BJ475" i="1" s="1"/>
  <c r="BL470" i="1"/>
  <c r="T469" i="1"/>
  <c r="Q469" i="1"/>
  <c r="U469" i="1"/>
  <c r="R469" i="1"/>
  <c r="AO467" i="1"/>
  <c r="AT467" i="1" s="1"/>
  <c r="AY467" i="1" s="1"/>
  <c r="AL467" i="1"/>
  <c r="BF467" i="1"/>
  <c r="AQ467" i="1"/>
  <c r="AV467" i="1" s="1"/>
  <c r="BA467" i="1" s="1"/>
  <c r="BK467" i="1"/>
  <c r="BL467" i="1"/>
  <c r="AL466" i="1"/>
  <c r="BF466" i="1"/>
  <c r="AQ466" i="1"/>
  <c r="AV466" i="1" s="1"/>
  <c r="BA466" i="1" s="1"/>
  <c r="BK466" i="1"/>
  <c r="BM466" i="1" s="1"/>
  <c r="AM463" i="1"/>
  <c r="BG463" i="1"/>
  <c r="AR463" i="1"/>
  <c r="AW463" i="1" s="1"/>
  <c r="BB463" i="1" s="1"/>
  <c r="AO461" i="1"/>
  <c r="AT461" i="1" s="1"/>
  <c r="AY461" i="1" s="1"/>
  <c r="BI461" i="1"/>
  <c r="AI461" i="1"/>
  <c r="BC461" i="1"/>
  <c r="AJ461" i="1"/>
  <c r="BH461" i="1"/>
  <c r="BJ461" i="1" s="1"/>
  <c r="AO458" i="1"/>
  <c r="AT458" i="1" s="1"/>
  <c r="AY458" i="1" s="1"/>
  <c r="BI454" i="1"/>
  <c r="BG474" i="1"/>
  <c r="BC474" i="1"/>
  <c r="U472" i="1"/>
  <c r="BK472" i="1" s="1"/>
  <c r="Q472" i="1"/>
  <c r="BG470" i="1"/>
  <c r="BC470" i="1"/>
  <c r="U468" i="1"/>
  <c r="AQ468" i="1" s="1"/>
  <c r="AV468" i="1" s="1"/>
  <c r="BA468" i="1" s="1"/>
  <c r="Q468" i="1"/>
  <c r="BG466" i="1"/>
  <c r="BC466" i="1"/>
  <c r="U464" i="1"/>
  <c r="AQ464" i="1" s="1"/>
  <c r="AV464" i="1" s="1"/>
  <c r="BA464" i="1" s="1"/>
  <c r="Q464" i="1"/>
  <c r="AK461" i="1"/>
  <c r="BE461" i="1"/>
  <c r="AI458" i="1"/>
  <c r="BC458" i="1"/>
  <c r="AJ458" i="1"/>
  <c r="AN458" i="1"/>
  <c r="AS458" i="1" s="1"/>
  <c r="AX458" i="1" s="1"/>
  <c r="BD458" i="1"/>
  <c r="BH458" i="1"/>
  <c r="BJ457" i="1"/>
  <c r="AI454" i="1"/>
  <c r="BC454" i="1"/>
  <c r="AJ454" i="1"/>
  <c r="AN454" i="1"/>
  <c r="AS454" i="1" s="1"/>
  <c r="AX454" i="1" s="1"/>
  <c r="BD454" i="1"/>
  <c r="BH454" i="1"/>
  <c r="BJ454" i="1" s="1"/>
  <c r="Q452" i="1"/>
  <c r="U452" i="1"/>
  <c r="BF452" i="1" s="1"/>
  <c r="R452" i="1"/>
  <c r="S452" i="1"/>
  <c r="AP449" i="1"/>
  <c r="AU449" i="1" s="1"/>
  <c r="AZ449" i="1" s="1"/>
  <c r="BE449" i="1"/>
  <c r="AK449" i="1"/>
  <c r="R462" i="1"/>
  <c r="AJ462" i="1" s="1"/>
  <c r="T462" i="1"/>
  <c r="T460" i="1"/>
  <c r="Q460" i="1"/>
  <c r="U460" i="1"/>
  <c r="R460" i="1"/>
  <c r="AJ459" i="1"/>
  <c r="BD459" i="1"/>
  <c r="BH459" i="1"/>
  <c r="AK459" i="1"/>
  <c r="AO459" i="1"/>
  <c r="AT459" i="1" s="1"/>
  <c r="AY459" i="1" s="1"/>
  <c r="BE459" i="1"/>
  <c r="BI459" i="1"/>
  <c r="AO457" i="1"/>
  <c r="AT457" i="1" s="1"/>
  <c r="AY457" i="1" s="1"/>
  <c r="BI457" i="1"/>
  <c r="AI457" i="1"/>
  <c r="BC457" i="1"/>
  <c r="T456" i="1"/>
  <c r="Q456" i="1"/>
  <c r="U456" i="1"/>
  <c r="R456" i="1"/>
  <c r="AJ455" i="1"/>
  <c r="BD455" i="1"/>
  <c r="BH455" i="1"/>
  <c r="AK455" i="1"/>
  <c r="AO455" i="1"/>
  <c r="AT455" i="1" s="1"/>
  <c r="AY455" i="1" s="1"/>
  <c r="BE455" i="1"/>
  <c r="BI455" i="1"/>
  <c r="AO453" i="1"/>
  <c r="AT453" i="1" s="1"/>
  <c r="AY453" i="1" s="1"/>
  <c r="BI453" i="1"/>
  <c r="BJ453" i="1" s="1"/>
  <c r="AI453" i="1"/>
  <c r="BC453" i="1"/>
  <c r="T458" i="1"/>
  <c r="AR458" i="1" s="1"/>
  <c r="AW458" i="1" s="1"/>
  <c r="BB458" i="1" s="1"/>
  <c r="T454" i="1"/>
  <c r="AN451" i="1"/>
  <c r="AS451" i="1" s="1"/>
  <c r="AX451" i="1" s="1"/>
  <c r="AQ450" i="1"/>
  <c r="AV450" i="1" s="1"/>
  <c r="BA450" i="1" s="1"/>
  <c r="BK450" i="1"/>
  <c r="BM450" i="1" s="1"/>
  <c r="AJ449" i="1"/>
  <c r="AN449" i="1"/>
  <c r="AS449" i="1" s="1"/>
  <c r="AX449" i="1" s="1"/>
  <c r="BD449" i="1"/>
  <c r="BH449" i="1"/>
  <c r="BJ449" i="1" s="1"/>
  <c r="AJ446" i="1"/>
  <c r="BD446" i="1"/>
  <c r="BH446" i="1"/>
  <c r="AK446" i="1"/>
  <c r="AO446" i="1"/>
  <c r="AT446" i="1" s="1"/>
  <c r="AY446" i="1" s="1"/>
  <c r="BE446" i="1"/>
  <c r="BI446" i="1"/>
  <c r="AK445" i="1"/>
  <c r="AO445" i="1"/>
  <c r="AT445" i="1" s="1"/>
  <c r="AY445" i="1" s="1"/>
  <c r="AP445" i="1"/>
  <c r="AU445" i="1" s="1"/>
  <c r="AZ445" i="1" s="1"/>
  <c r="AJ445" i="1"/>
  <c r="BD445" i="1"/>
  <c r="BH445" i="1"/>
  <c r="BJ445" i="1" s="1"/>
  <c r="AO442" i="1"/>
  <c r="AT442" i="1" s="1"/>
  <c r="AY442" i="1" s="1"/>
  <c r="AL441" i="1"/>
  <c r="BF441" i="1"/>
  <c r="AM441" i="1"/>
  <c r="AQ441" i="1"/>
  <c r="AV441" i="1" s="1"/>
  <c r="BA441" i="1" s="1"/>
  <c r="BG441" i="1"/>
  <c r="BK441" i="1"/>
  <c r="AR441" i="1"/>
  <c r="AW441" i="1" s="1"/>
  <c r="BB441" i="1" s="1"/>
  <c r="BL441" i="1"/>
  <c r="AO441" i="1"/>
  <c r="AT441" i="1" s="1"/>
  <c r="AY441" i="1" s="1"/>
  <c r="BI441" i="1"/>
  <c r="AI441" i="1"/>
  <c r="BC441" i="1"/>
  <c r="BD441" i="1"/>
  <c r="BH441" i="1"/>
  <c r="BJ441" i="1" s="1"/>
  <c r="AJ441" i="1"/>
  <c r="AI438" i="1"/>
  <c r="BC438" i="1"/>
  <c r="AJ438" i="1"/>
  <c r="AN438" i="1"/>
  <c r="AS438" i="1" s="1"/>
  <c r="AX438" i="1" s="1"/>
  <c r="BD438" i="1"/>
  <c r="BH438" i="1"/>
  <c r="AO438" i="1"/>
  <c r="AT438" i="1" s="1"/>
  <c r="AY438" i="1" s="1"/>
  <c r="BI438" i="1"/>
  <c r="U461" i="1"/>
  <c r="AL461" i="1" s="1"/>
  <c r="BK459" i="1"/>
  <c r="BM459" i="1" s="1"/>
  <c r="BG459" i="1"/>
  <c r="BE457" i="1"/>
  <c r="U457" i="1"/>
  <c r="BL457" i="1" s="1"/>
  <c r="BK455" i="1"/>
  <c r="BM455" i="1" s="1"/>
  <c r="BG455" i="1"/>
  <c r="BE453" i="1"/>
  <c r="U453" i="1"/>
  <c r="AQ453" i="1" s="1"/>
  <c r="AV453" i="1" s="1"/>
  <c r="BA453" i="1" s="1"/>
  <c r="T451" i="1"/>
  <c r="R451" i="1"/>
  <c r="BD451" i="1" s="1"/>
  <c r="BF450" i="1"/>
  <c r="AK450" i="1"/>
  <c r="AO450" i="1"/>
  <c r="AT450" i="1" s="1"/>
  <c r="AY450" i="1" s="1"/>
  <c r="BE450" i="1"/>
  <c r="BI450" i="1"/>
  <c r="BJ450" i="1" s="1"/>
  <c r="AO449" i="1"/>
  <c r="AT449" i="1" s="1"/>
  <c r="AY449" i="1" s="1"/>
  <c r="BF448" i="1"/>
  <c r="AQ448" i="1"/>
  <c r="AV448" i="1" s="1"/>
  <c r="BA448" i="1" s="1"/>
  <c r="AO448" i="1"/>
  <c r="AT448" i="1" s="1"/>
  <c r="AY448" i="1" s="1"/>
  <c r="BI448" i="1"/>
  <c r="BJ448" i="1" s="1"/>
  <c r="AI448" i="1"/>
  <c r="BC448" i="1"/>
  <c r="T447" i="1"/>
  <c r="Q447" i="1"/>
  <c r="U447" i="1"/>
  <c r="R447" i="1"/>
  <c r="AP446" i="1"/>
  <c r="AU446" i="1" s="1"/>
  <c r="AZ446" i="1" s="1"/>
  <c r="T440" i="1"/>
  <c r="Q440" i="1"/>
  <c r="U440" i="1"/>
  <c r="R440" i="1"/>
  <c r="S440" i="1"/>
  <c r="T449" i="1"/>
  <c r="AR449" i="1" s="1"/>
  <c r="AW449" i="1" s="1"/>
  <c r="BB449" i="1" s="1"/>
  <c r="BL445" i="1"/>
  <c r="BM445" i="1" s="1"/>
  <c r="AR445" i="1"/>
  <c r="AW445" i="1" s="1"/>
  <c r="BB445" i="1" s="1"/>
  <c r="AL445" i="1"/>
  <c r="AR444" i="1"/>
  <c r="AW444" i="1" s="1"/>
  <c r="BB444" i="1" s="1"/>
  <c r="T444" i="1"/>
  <c r="R444" i="1"/>
  <c r="AM443" i="1"/>
  <c r="AQ443" i="1"/>
  <c r="AV443" i="1" s="1"/>
  <c r="BA443" i="1" s="1"/>
  <c r="BG443" i="1"/>
  <c r="BK443" i="1"/>
  <c r="BM443" i="1" s="1"/>
  <c r="AJ439" i="1"/>
  <c r="BD439" i="1"/>
  <c r="BH439" i="1"/>
  <c r="AK439" i="1"/>
  <c r="AO439" i="1"/>
  <c r="AT439" i="1" s="1"/>
  <c r="AY439" i="1" s="1"/>
  <c r="BE439" i="1"/>
  <c r="BI439" i="1"/>
  <c r="AK435" i="1"/>
  <c r="BE435" i="1"/>
  <c r="AI442" i="1"/>
  <c r="BC442" i="1"/>
  <c r="AJ442" i="1"/>
  <c r="AN442" i="1"/>
  <c r="AS442" i="1" s="1"/>
  <c r="AX442" i="1" s="1"/>
  <c r="BD442" i="1"/>
  <c r="BH442" i="1"/>
  <c r="BJ442" i="1" s="1"/>
  <c r="AM438" i="1"/>
  <c r="BG438" i="1"/>
  <c r="AR438" i="1"/>
  <c r="AW438" i="1" s="1"/>
  <c r="BB438" i="1" s="1"/>
  <c r="AL437" i="1"/>
  <c r="BF437" i="1"/>
  <c r="AM437" i="1"/>
  <c r="AQ437" i="1"/>
  <c r="AV437" i="1" s="1"/>
  <c r="BA437" i="1" s="1"/>
  <c r="BG437" i="1"/>
  <c r="BK437" i="1"/>
  <c r="AO437" i="1"/>
  <c r="AT437" i="1" s="1"/>
  <c r="AY437" i="1" s="1"/>
  <c r="BI437" i="1"/>
  <c r="BJ437" i="1" s="1"/>
  <c r="AI437" i="1"/>
  <c r="BC437" i="1"/>
  <c r="T436" i="1"/>
  <c r="Q436" i="1"/>
  <c r="U436" i="1"/>
  <c r="R436" i="1"/>
  <c r="BG450" i="1"/>
  <c r="BC450" i="1"/>
  <c r="BE448" i="1"/>
  <c r="U448" i="1"/>
  <c r="BK446" i="1"/>
  <c r="BM446" i="1" s="1"/>
  <c r="BG446" i="1"/>
  <c r="BC446" i="1"/>
  <c r="BF445" i="1"/>
  <c r="BG444" i="1"/>
  <c r="Q444" i="1"/>
  <c r="AK443" i="1"/>
  <c r="AO443" i="1"/>
  <c r="AT443" i="1" s="1"/>
  <c r="AY443" i="1" s="1"/>
  <c r="BE443" i="1"/>
  <c r="BI443" i="1"/>
  <c r="BJ443" i="1" s="1"/>
  <c r="BE438" i="1"/>
  <c r="BL437" i="1"/>
  <c r="AJ437" i="1"/>
  <c r="AI435" i="1"/>
  <c r="BC435" i="1"/>
  <c r="AJ435" i="1"/>
  <c r="AN435" i="1"/>
  <c r="AS435" i="1" s="1"/>
  <c r="AX435" i="1" s="1"/>
  <c r="BD435" i="1"/>
  <c r="BH435" i="1"/>
  <c r="AO435" i="1"/>
  <c r="AT435" i="1" s="1"/>
  <c r="AY435" i="1" s="1"/>
  <c r="BI435" i="1"/>
  <c r="T442" i="1"/>
  <c r="AR442" i="1" s="1"/>
  <c r="AW442" i="1" s="1"/>
  <c r="BB442" i="1" s="1"/>
  <c r="T438" i="1"/>
  <c r="U435" i="1"/>
  <c r="BE441" i="1"/>
  <c r="BK439" i="1"/>
  <c r="BM439" i="1" s="1"/>
  <c r="BG439" i="1"/>
  <c r="AQ439" i="1"/>
  <c r="AV439" i="1" s="1"/>
  <c r="BA439" i="1" s="1"/>
  <c r="BE437" i="1"/>
  <c r="BV429" i="1"/>
  <c r="BW429" i="1" s="1"/>
  <c r="BP429" i="1"/>
  <c r="BQ429" i="1" s="1"/>
  <c r="CN433" i="1"/>
  <c r="CM433" i="1"/>
  <c r="CN429" i="1"/>
  <c r="CM429" i="1"/>
  <c r="CN431" i="1"/>
  <c r="CN427" i="1"/>
  <c r="CD426" i="1"/>
  <c r="CM426" i="1"/>
  <c r="CN426" i="1"/>
  <c r="CE430" i="1"/>
  <c r="CM430" i="1"/>
  <c r="CN430" i="1"/>
  <c r="CD434" i="1"/>
  <c r="CM434" i="1"/>
  <c r="CN434" i="1"/>
  <c r="CM431" i="1"/>
  <c r="CM427" i="1"/>
  <c r="CN432" i="1"/>
  <c r="CN428" i="1"/>
  <c r="CM432" i="1"/>
  <c r="CM428" i="1"/>
  <c r="CA430" i="1"/>
  <c r="CJ430" i="1"/>
  <c r="CI432" i="1"/>
  <c r="CK432" i="1" s="1"/>
  <c r="CL432" i="1" s="1"/>
  <c r="CB428" i="1"/>
  <c r="CC428" i="1" s="1"/>
  <c r="T431" i="1"/>
  <c r="U431" i="1"/>
  <c r="T434" i="1"/>
  <c r="CD430" i="1"/>
  <c r="S430" i="1"/>
  <c r="AN430" i="1" s="1"/>
  <c r="AS430" i="1" s="1"/>
  <c r="AX430" i="1" s="1"/>
  <c r="CJ431" i="1"/>
  <c r="CK431" i="1" s="1"/>
  <c r="CL431" i="1" s="1"/>
  <c r="CI433" i="1"/>
  <c r="S434" i="1"/>
  <c r="AN434" i="1" s="1"/>
  <c r="AS434" i="1" s="1"/>
  <c r="AX434" i="1" s="1"/>
  <c r="CB426" i="1"/>
  <c r="CC426" i="1" s="1"/>
  <c r="CA428" i="1"/>
  <c r="T432" i="1"/>
  <c r="CA432" i="1"/>
  <c r="T429" i="1"/>
  <c r="U429" i="1"/>
  <c r="CK430" i="1"/>
  <c r="CL430" i="1" s="1"/>
  <c r="CA429" i="1"/>
  <c r="CB429" i="1"/>
  <c r="CC429" i="1" s="1"/>
  <c r="R426" i="1"/>
  <c r="AJ426" i="1" s="1"/>
  <c r="CI427" i="1"/>
  <c r="CK427" i="1" s="1"/>
  <c r="CL427" i="1" s="1"/>
  <c r="R428" i="1"/>
  <c r="BD428" i="1" s="1"/>
  <c r="S429" i="1"/>
  <c r="AN429" i="1" s="1"/>
  <c r="AS429" i="1" s="1"/>
  <c r="AX429" i="1" s="1"/>
  <c r="T430" i="1"/>
  <c r="CK433" i="1"/>
  <c r="CL433" i="1" s="1"/>
  <c r="BY429" i="1"/>
  <c r="BZ429" i="1" s="1"/>
  <c r="CB431" i="1"/>
  <c r="CC431" i="1" s="1"/>
  <c r="CE426" i="1"/>
  <c r="CF426" i="1" s="1"/>
  <c r="CG426" i="1" s="1"/>
  <c r="S426" i="1"/>
  <c r="AI426" i="1" s="1"/>
  <c r="T426" i="1"/>
  <c r="U426" i="1"/>
  <c r="CE428" i="1"/>
  <c r="CF428" i="1" s="1"/>
  <c r="CG428" i="1" s="1"/>
  <c r="S428" i="1"/>
  <c r="AK428" i="1" s="1"/>
  <c r="T428" i="1"/>
  <c r="R429" i="1"/>
  <c r="R430" i="1"/>
  <c r="AO430" i="1" s="1"/>
  <c r="AT430" i="1" s="1"/>
  <c r="AY430" i="1" s="1"/>
  <c r="U430" i="1"/>
  <c r="S431" i="1"/>
  <c r="AN431" i="1" s="1"/>
  <c r="AS431" i="1" s="1"/>
  <c r="AX431" i="1" s="1"/>
  <c r="S432" i="1"/>
  <c r="AI432" i="1" s="1"/>
  <c r="R434" i="1"/>
  <c r="AJ434" i="1" s="1"/>
  <c r="CA426" i="1"/>
  <c r="CA431" i="1"/>
  <c r="CJ428" i="1"/>
  <c r="CK428" i="1" s="1"/>
  <c r="CL428" i="1" s="1"/>
  <c r="U432" i="1"/>
  <c r="T433" i="1"/>
  <c r="CJ434" i="1"/>
  <c r="CK434" i="1" s="1"/>
  <c r="CL434" i="1" s="1"/>
  <c r="U434" i="1"/>
  <c r="CJ426" i="1"/>
  <c r="CK426" i="1" s="1"/>
  <c r="CL426" i="1" s="1"/>
  <c r="T427" i="1"/>
  <c r="CJ429" i="1"/>
  <c r="CK429" i="1" s="1"/>
  <c r="CL429" i="1" s="1"/>
  <c r="S427" i="1"/>
  <c r="AN427" i="1" s="1"/>
  <c r="AS427" i="1" s="1"/>
  <c r="AX427" i="1" s="1"/>
  <c r="U427" i="1"/>
  <c r="U428" i="1"/>
  <c r="S433" i="1"/>
  <c r="AI433" i="1" s="1"/>
  <c r="U433" i="1"/>
  <c r="CA427" i="1"/>
  <c r="CB432" i="1"/>
  <c r="CC432" i="1" s="1"/>
  <c r="BY432" i="1"/>
  <c r="BZ432" i="1" s="1"/>
  <c r="BY431" i="1"/>
  <c r="BZ431" i="1" s="1"/>
  <c r="BY430" i="1"/>
  <c r="BZ430" i="1" s="1"/>
  <c r="CB430" i="1"/>
  <c r="CC430" i="1" s="1"/>
  <c r="BY428" i="1"/>
  <c r="BZ428" i="1" s="1"/>
  <c r="BY427" i="1"/>
  <c r="BZ427" i="1" s="1"/>
  <c r="CB427" i="1"/>
  <c r="CC427" i="1" s="1"/>
  <c r="BY426" i="1"/>
  <c r="BZ426" i="1" s="1"/>
  <c r="CE434" i="1"/>
  <c r="CF434" i="1" s="1"/>
  <c r="CG434" i="1" s="1"/>
  <c r="CE433" i="1"/>
  <c r="CF433" i="1" s="1"/>
  <c r="CG433" i="1" s="1"/>
  <c r="R433" i="1"/>
  <c r="AO433" i="1" s="1"/>
  <c r="AT433" i="1" s="1"/>
  <c r="AY433" i="1" s="1"/>
  <c r="AN432" i="1"/>
  <c r="AS432" i="1" s="1"/>
  <c r="AX432" i="1" s="1"/>
  <c r="CE432" i="1"/>
  <c r="CF432" i="1" s="1"/>
  <c r="CG432" i="1" s="1"/>
  <c r="R432" i="1"/>
  <c r="CE431" i="1"/>
  <c r="CF431" i="1" s="1"/>
  <c r="CG431" i="1" s="1"/>
  <c r="R431" i="1"/>
  <c r="AJ431" i="1" s="1"/>
  <c r="BC430" i="1"/>
  <c r="CE429" i="1"/>
  <c r="CF429" i="1" s="1"/>
  <c r="CG429" i="1" s="1"/>
  <c r="CE427" i="1"/>
  <c r="CF427" i="1" s="1"/>
  <c r="CG427" i="1" s="1"/>
  <c r="R427" i="1"/>
  <c r="AO427" i="1" s="1"/>
  <c r="AT427" i="1" s="1"/>
  <c r="AY427" i="1" s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3" i="1"/>
  <c r="BW3" i="1" s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3" i="1"/>
  <c r="GR392" i="16" l="1"/>
  <c r="GW426" i="16"/>
  <c r="GW493" i="16"/>
  <c r="GW407" i="16"/>
  <c r="GW463" i="16"/>
  <c r="GW446" i="16"/>
  <c r="GR357" i="16"/>
  <c r="GW451" i="16"/>
  <c r="GR360" i="16"/>
  <c r="GW482" i="16"/>
  <c r="GR356" i="16"/>
  <c r="GW431" i="16"/>
  <c r="GR359" i="16"/>
  <c r="GW443" i="16"/>
  <c r="GR250" i="16"/>
  <c r="GW344" i="16"/>
  <c r="GR246" i="16"/>
  <c r="GW364" i="16"/>
  <c r="GR242" i="16"/>
  <c r="GW353" i="16"/>
  <c r="GR183" i="16"/>
  <c r="GW290" i="16"/>
  <c r="GR180" i="16"/>
  <c r="GW274" i="16"/>
  <c r="GR267" i="16"/>
  <c r="GW380" i="16"/>
  <c r="GR188" i="16"/>
  <c r="GW308" i="16"/>
  <c r="GR104" i="16"/>
  <c r="GW207" i="16"/>
  <c r="GR43" i="16"/>
  <c r="GW149" i="16"/>
  <c r="GR46" i="16"/>
  <c r="GW152" i="16"/>
  <c r="GR42" i="16"/>
  <c r="GW143" i="16"/>
  <c r="GR35" i="16"/>
  <c r="GW135" i="16"/>
  <c r="GR417" i="16"/>
  <c r="GW512" i="16"/>
  <c r="GR237" i="16"/>
  <c r="GW320" i="16"/>
  <c r="GR219" i="16"/>
  <c r="GW300" i="16"/>
  <c r="GR192" i="16"/>
  <c r="GW292" i="16"/>
  <c r="GR196" i="16"/>
  <c r="GW289" i="16"/>
  <c r="GR414" i="16"/>
  <c r="GW503" i="16"/>
  <c r="GR223" i="16"/>
  <c r="GW318" i="16"/>
  <c r="GR185" i="16"/>
  <c r="GW313" i="16"/>
  <c r="GR208" i="16"/>
  <c r="GW314" i="16"/>
  <c r="GR99" i="16"/>
  <c r="GW192" i="16"/>
  <c r="GR91" i="16"/>
  <c r="GW173" i="16"/>
  <c r="GR83" i="16"/>
  <c r="GW179" i="16"/>
  <c r="GR75" i="16"/>
  <c r="GW188" i="16"/>
  <c r="GR67" i="16"/>
  <c r="GW170" i="16"/>
  <c r="GR59" i="16"/>
  <c r="GW164" i="16"/>
  <c r="GR54" i="16"/>
  <c r="GW165" i="16"/>
  <c r="GR49" i="16"/>
  <c r="GW138" i="16"/>
  <c r="GR55" i="16"/>
  <c r="GW169" i="16"/>
  <c r="GR154" i="16"/>
  <c r="GW277" i="16"/>
  <c r="GR96" i="16"/>
  <c r="GW226" i="16"/>
  <c r="GR88" i="16"/>
  <c r="GW177" i="16"/>
  <c r="GR80" i="16"/>
  <c r="GW174" i="16"/>
  <c r="GR72" i="16"/>
  <c r="GW161" i="16"/>
  <c r="GR64" i="16"/>
  <c r="GW159" i="16"/>
  <c r="GR56" i="16"/>
  <c r="GW167" i="16"/>
  <c r="GR214" i="16"/>
  <c r="GW331" i="16"/>
  <c r="GR198" i="16"/>
  <c r="GW291" i="16"/>
  <c r="GR218" i="16"/>
  <c r="GW304" i="16"/>
  <c r="GR202" i="16"/>
  <c r="GW325" i="16"/>
  <c r="GR228" i="16"/>
  <c r="GW341" i="16"/>
  <c r="GR429" i="16"/>
  <c r="GW530" i="16"/>
  <c r="GR385" i="16"/>
  <c r="GW494" i="16"/>
  <c r="GR369" i="16"/>
  <c r="GW464" i="16"/>
  <c r="GR337" i="16"/>
  <c r="GW412" i="16"/>
  <c r="GR321" i="16"/>
  <c r="GW442" i="16"/>
  <c r="GR305" i="16"/>
  <c r="GW391" i="16"/>
  <c r="GR289" i="16"/>
  <c r="GW388" i="16"/>
  <c r="GR169" i="16"/>
  <c r="GW261" i="16"/>
  <c r="GR153" i="16"/>
  <c r="GW255" i="16"/>
  <c r="GR137" i="16"/>
  <c r="GW244" i="16"/>
  <c r="GR121" i="16"/>
  <c r="GW219" i="16"/>
  <c r="GR105" i="16"/>
  <c r="GW201" i="16"/>
  <c r="GR25" i="16"/>
  <c r="GW129" i="16"/>
  <c r="GR9" i="16"/>
  <c r="GW31" i="16"/>
  <c r="GW66" i="16"/>
  <c r="GW87" i="16"/>
  <c r="GW109" i="16"/>
  <c r="GW48" i="16"/>
  <c r="GR408" i="16"/>
  <c r="GW506" i="16"/>
  <c r="GR332" i="16"/>
  <c r="GW425" i="16"/>
  <c r="GR292" i="16"/>
  <c r="GW399" i="16"/>
  <c r="GR164" i="16"/>
  <c r="GW288" i="16"/>
  <c r="GR144" i="16"/>
  <c r="GW234" i="16"/>
  <c r="GR112" i="16"/>
  <c r="GW198" i="16"/>
  <c r="GR8" i="16"/>
  <c r="GW90" i="16"/>
  <c r="GW33" i="16"/>
  <c r="GW108" i="16"/>
  <c r="GW30" i="16"/>
  <c r="GW61" i="16"/>
  <c r="GR426" i="16"/>
  <c r="GW529" i="16"/>
  <c r="GR378" i="16"/>
  <c r="GW470" i="16"/>
  <c r="GR362" i="16"/>
  <c r="GW468" i="16"/>
  <c r="GR346" i="16"/>
  <c r="GW459" i="16"/>
  <c r="GR330" i="16"/>
  <c r="GW424" i="16"/>
  <c r="GR298" i="16"/>
  <c r="GW420" i="16"/>
  <c r="GR166" i="16"/>
  <c r="GW264" i="16"/>
  <c r="GR138" i="16"/>
  <c r="GW272" i="16"/>
  <c r="GR122" i="16"/>
  <c r="GW227" i="16"/>
  <c r="GR106" i="16"/>
  <c r="GW204" i="16"/>
  <c r="GR26" i="16"/>
  <c r="GW131" i="16"/>
  <c r="GR10" i="16"/>
  <c r="GW34" i="16"/>
  <c r="GW25" i="16"/>
  <c r="GW55" i="16"/>
  <c r="GW85" i="16"/>
  <c r="GW104" i="16"/>
  <c r="GR388" i="16"/>
  <c r="GW490" i="16"/>
  <c r="GR288" i="16"/>
  <c r="GW377" i="16"/>
  <c r="GR4" i="16"/>
  <c r="GW95" i="16"/>
  <c r="GW82" i="16"/>
  <c r="GW57" i="16"/>
  <c r="GW41" i="16"/>
  <c r="GW24" i="16"/>
  <c r="GR435" i="16"/>
  <c r="GW524" i="16"/>
  <c r="GR419" i="16"/>
  <c r="GW520" i="16"/>
  <c r="GR403" i="16"/>
  <c r="GW519" i="16"/>
  <c r="GR387" i="16"/>
  <c r="GW502" i="16"/>
  <c r="GR371" i="16"/>
  <c r="GW452" i="16"/>
  <c r="GR339" i="16"/>
  <c r="GW448" i="16"/>
  <c r="GR323" i="16"/>
  <c r="GW423" i="16"/>
  <c r="GR307" i="16"/>
  <c r="GW419" i="16"/>
  <c r="GR291" i="16"/>
  <c r="GW398" i="16"/>
  <c r="GR175" i="16"/>
  <c r="GW263" i="16"/>
  <c r="GR159" i="16"/>
  <c r="GW262" i="16"/>
  <c r="GR143" i="16"/>
  <c r="GW236" i="16"/>
  <c r="GR127" i="16"/>
  <c r="GW211" i="16"/>
  <c r="GR111" i="16"/>
  <c r="GW191" i="16"/>
  <c r="GR31" i="16"/>
  <c r="GW126" i="16"/>
  <c r="GR15" i="16"/>
  <c r="GW83" i="16"/>
  <c r="GW101" i="16"/>
  <c r="GW60" i="16"/>
  <c r="GW120" i="16"/>
  <c r="GW40" i="16"/>
  <c r="GR420" i="16"/>
  <c r="GW522" i="16"/>
  <c r="GR348" i="16"/>
  <c r="GW462" i="16"/>
  <c r="GR316" i="16"/>
  <c r="GW433" i="16"/>
  <c r="GR124" i="16"/>
  <c r="GW223" i="16"/>
  <c r="GR397" i="16"/>
  <c r="GW500" i="16"/>
  <c r="GW458" i="16"/>
  <c r="GW413" i="16"/>
  <c r="GW428" i="16"/>
  <c r="GW478" i="16"/>
  <c r="GR393" i="16"/>
  <c r="GW487" i="16"/>
  <c r="GR395" i="16"/>
  <c r="GW498" i="16"/>
  <c r="GR389" i="16"/>
  <c r="GW485" i="16"/>
  <c r="GR355" i="16"/>
  <c r="GW447" i="16"/>
  <c r="GR272" i="16"/>
  <c r="GW346" i="16"/>
  <c r="GR264" i="16"/>
  <c r="GW363" i="16"/>
  <c r="GR256" i="16"/>
  <c r="GW368" i="16"/>
  <c r="GR273" i="16"/>
  <c r="GW378" i="16"/>
  <c r="GR265" i="16"/>
  <c r="GW370" i="16"/>
  <c r="GR257" i="16"/>
  <c r="GW321" i="16"/>
  <c r="GR270" i="16"/>
  <c r="GW382" i="16"/>
  <c r="GR262" i="16"/>
  <c r="GW362" i="16"/>
  <c r="GR254" i="16"/>
  <c r="GW371" i="16"/>
  <c r="GR249" i="16"/>
  <c r="GW350" i="16"/>
  <c r="GR245" i="16"/>
  <c r="GW348" i="16"/>
  <c r="GR241" i="16"/>
  <c r="GW352" i="16"/>
  <c r="GR248" i="16"/>
  <c r="GW354" i="16"/>
  <c r="GR187" i="16"/>
  <c r="GW305" i="16"/>
  <c r="GR271" i="16"/>
  <c r="GW372" i="16"/>
  <c r="GR255" i="16"/>
  <c r="GW359" i="16"/>
  <c r="GR39" i="16"/>
  <c r="GW146" i="16"/>
  <c r="GR38" i="16"/>
  <c r="GW145" i="16"/>
  <c r="GR415" i="16"/>
  <c r="GW505" i="16"/>
  <c r="GR211" i="16"/>
  <c r="GW297" i="16"/>
  <c r="GR220" i="16"/>
  <c r="GW328" i="16"/>
  <c r="GR412" i="16"/>
  <c r="GW510" i="16"/>
  <c r="GR215" i="16"/>
  <c r="GW307" i="16"/>
  <c r="GR232" i="16"/>
  <c r="GW332" i="16"/>
  <c r="GR200" i="16"/>
  <c r="GW285" i="16"/>
  <c r="GR97" i="16"/>
  <c r="GW195" i="16"/>
  <c r="GR89" i="16"/>
  <c r="GW187" i="16"/>
  <c r="GR81" i="16"/>
  <c r="GW180" i="16"/>
  <c r="GR73" i="16"/>
  <c r="GW176" i="16"/>
  <c r="GR65" i="16"/>
  <c r="GW155" i="16"/>
  <c r="GR57" i="16"/>
  <c r="GW168" i="16"/>
  <c r="GR52" i="16"/>
  <c r="GW153" i="16"/>
  <c r="GR102" i="16"/>
  <c r="GW205" i="16"/>
  <c r="GR94" i="16"/>
  <c r="GW202" i="16"/>
  <c r="GR86" i="16"/>
  <c r="GW194" i="16"/>
  <c r="GR78" i="16"/>
  <c r="GW172" i="16"/>
  <c r="GR70" i="16"/>
  <c r="GW163" i="16"/>
  <c r="GR62" i="16"/>
  <c r="GW158" i="16"/>
  <c r="GR108" i="16"/>
  <c r="GW208" i="16"/>
  <c r="GR209" i="16"/>
  <c r="GW287" i="16"/>
  <c r="GR213" i="16"/>
  <c r="GW310" i="16"/>
  <c r="GR197" i="16"/>
  <c r="GW284" i="16"/>
  <c r="GR231" i="16"/>
  <c r="GW303" i="16"/>
  <c r="GR433" i="16"/>
  <c r="GW534" i="16"/>
  <c r="GR401" i="16"/>
  <c r="GW486" i="16"/>
  <c r="GR373" i="16"/>
  <c r="GW472" i="16"/>
  <c r="GR341" i="16"/>
  <c r="GW441" i="16"/>
  <c r="GR325" i="16"/>
  <c r="GW410" i="16"/>
  <c r="GR309" i="16"/>
  <c r="GW416" i="16"/>
  <c r="GR293" i="16"/>
  <c r="GW390" i="16"/>
  <c r="GR277" i="16"/>
  <c r="GW375" i="16"/>
  <c r="GR173" i="16"/>
  <c r="GW276" i="16"/>
  <c r="GR157" i="16"/>
  <c r="GW259" i="16"/>
  <c r="GR141" i="16"/>
  <c r="GW238" i="16"/>
  <c r="GR125" i="16"/>
  <c r="GW213" i="16"/>
  <c r="GR109" i="16"/>
  <c r="GW203" i="16"/>
  <c r="GR29" i="16"/>
  <c r="GW124" i="16"/>
  <c r="GR13" i="16"/>
  <c r="GW127" i="16"/>
  <c r="GW51" i="16"/>
  <c r="GW110" i="16"/>
  <c r="GW70" i="16"/>
  <c r="GW88" i="16"/>
  <c r="GR336" i="16"/>
  <c r="GW437" i="16"/>
  <c r="GR296" i="16"/>
  <c r="GW411" i="16"/>
  <c r="GR172" i="16"/>
  <c r="GW273" i="16"/>
  <c r="GR152" i="16"/>
  <c r="GW235" i="16"/>
  <c r="GR116" i="16"/>
  <c r="GW228" i="16"/>
  <c r="GR12" i="16"/>
  <c r="GW65" i="16"/>
  <c r="GW77" i="16"/>
  <c r="GW27" i="16"/>
  <c r="GW102" i="16"/>
  <c r="GW45" i="16"/>
  <c r="GR430" i="16"/>
  <c r="GW525" i="16"/>
  <c r="GR398" i="16"/>
  <c r="GW491" i="16"/>
  <c r="GR366" i="16"/>
  <c r="GW479" i="16"/>
  <c r="GR334" i="16"/>
  <c r="GW439" i="16"/>
  <c r="GR302" i="16"/>
  <c r="GW404" i="16"/>
  <c r="GR286" i="16"/>
  <c r="GW387" i="16"/>
  <c r="GR170" i="16"/>
  <c r="GW260" i="16"/>
  <c r="GR142" i="16"/>
  <c r="GW247" i="16"/>
  <c r="GR126" i="16"/>
  <c r="GW224" i="16"/>
  <c r="GR110" i="16"/>
  <c r="GW196" i="16"/>
  <c r="GR30" i="16"/>
  <c r="GW128" i="16"/>
  <c r="GR14" i="16"/>
  <c r="GW103" i="16"/>
  <c r="GW132" i="16"/>
  <c r="GW76" i="16"/>
  <c r="GW44" i="16"/>
  <c r="GW71" i="16"/>
  <c r="GR400" i="16"/>
  <c r="GW496" i="16"/>
  <c r="GR300" i="16"/>
  <c r="GW409" i="16"/>
  <c r="GR136" i="16"/>
  <c r="GW237" i="16"/>
  <c r="GR32" i="16"/>
  <c r="GW111" i="16"/>
  <c r="GW125" i="16"/>
  <c r="GW73" i="16"/>
  <c r="GW53" i="16"/>
  <c r="GW72" i="16"/>
  <c r="GR439" i="16"/>
  <c r="GW535" i="16"/>
  <c r="GR423" i="16"/>
  <c r="GW531" i="16"/>
  <c r="GR407" i="16"/>
  <c r="GW514" i="16"/>
  <c r="GR375" i="16"/>
  <c r="GW466" i="16"/>
  <c r="GR343" i="16"/>
  <c r="GW460" i="16"/>
  <c r="GR311" i="16"/>
  <c r="GW401" i="16"/>
  <c r="GR295" i="16"/>
  <c r="GW396" i="16"/>
  <c r="GR279" i="16"/>
  <c r="GW379" i="16"/>
  <c r="GR163" i="16"/>
  <c r="GW245" i="16"/>
  <c r="GR147" i="16"/>
  <c r="GW232" i="16"/>
  <c r="GR131" i="16"/>
  <c r="GW221" i="16"/>
  <c r="GR115" i="16"/>
  <c r="GW214" i="16"/>
  <c r="GR19" i="16"/>
  <c r="GW99" i="16"/>
  <c r="GW91" i="16"/>
  <c r="GW43" i="16"/>
  <c r="GW118" i="16"/>
  <c r="GW62" i="16"/>
  <c r="GR3" i="16"/>
  <c r="GW35" i="16"/>
  <c r="GW74" i="16"/>
  <c r="GW105" i="16"/>
  <c r="GW29" i="16"/>
  <c r="GW56" i="16"/>
  <c r="GR424" i="16"/>
  <c r="GW523" i="16"/>
  <c r="GR384" i="16"/>
  <c r="GW455" i="16"/>
  <c r="GW475" i="16"/>
  <c r="GW406" i="16"/>
  <c r="GW501" i="16"/>
  <c r="GW440" i="16"/>
  <c r="GR328" i="16"/>
  <c r="GW422" i="16"/>
  <c r="GR132" i="16"/>
  <c r="GW212" i="16"/>
  <c r="GR391" i="16"/>
  <c r="GW492" i="16"/>
  <c r="GR394" i="16"/>
  <c r="GW484" i="16"/>
  <c r="GR390" i="16"/>
  <c r="GW483" i="16"/>
  <c r="GR351" i="16"/>
  <c r="GW444" i="16"/>
  <c r="GR251" i="16"/>
  <c r="GW355" i="16"/>
  <c r="GR247" i="16"/>
  <c r="GW319" i="16"/>
  <c r="GR275" i="16"/>
  <c r="GW373" i="16"/>
  <c r="GR259" i="16"/>
  <c r="GW343" i="16"/>
  <c r="GR184" i="16"/>
  <c r="GW282" i="16"/>
  <c r="GR45" i="16"/>
  <c r="GW150" i="16"/>
  <c r="GR41" i="16"/>
  <c r="GW133" i="16"/>
  <c r="GR37" i="16"/>
  <c r="GW142" i="16"/>
  <c r="GR44" i="16"/>
  <c r="GW147" i="16"/>
  <c r="GR40" i="16"/>
  <c r="GW140" i="16"/>
  <c r="GR36" i="16"/>
  <c r="GW139" i="16"/>
  <c r="GR413" i="16"/>
  <c r="GW518" i="16"/>
  <c r="GR352" i="16"/>
  <c r="GW445" i="16"/>
  <c r="GR235" i="16"/>
  <c r="GW347" i="16"/>
  <c r="GR203" i="16"/>
  <c r="GW296" i="16"/>
  <c r="GR212" i="16"/>
  <c r="GW309" i="16"/>
  <c r="GR418" i="16"/>
  <c r="GW516" i="16"/>
  <c r="GR410" i="16"/>
  <c r="GW509" i="16"/>
  <c r="GR244" i="16"/>
  <c r="GW342" i="16"/>
  <c r="GR207" i="16"/>
  <c r="GW302" i="16"/>
  <c r="GR191" i="16"/>
  <c r="GW283" i="16"/>
  <c r="GR224" i="16"/>
  <c r="GW316" i="16"/>
  <c r="GR95" i="16"/>
  <c r="GW206" i="16"/>
  <c r="GR87" i="16"/>
  <c r="GW181" i="16"/>
  <c r="GR79" i="16"/>
  <c r="GW189" i="16"/>
  <c r="GR71" i="16"/>
  <c r="GW160" i="16"/>
  <c r="GR63" i="16"/>
  <c r="GW182" i="16"/>
  <c r="GR100" i="16"/>
  <c r="GW210" i="16"/>
  <c r="GR92" i="16"/>
  <c r="GW178" i="16"/>
  <c r="GR84" i="16"/>
  <c r="GW209" i="16"/>
  <c r="GR76" i="16"/>
  <c r="GW175" i="16"/>
  <c r="GR68" i="16"/>
  <c r="GW157" i="16"/>
  <c r="GR60" i="16"/>
  <c r="GW171" i="16"/>
  <c r="GR50" i="16"/>
  <c r="GW151" i="16"/>
  <c r="GR51" i="16"/>
  <c r="GW136" i="16"/>
  <c r="GR222" i="16"/>
  <c r="GW356" i="16"/>
  <c r="GR206" i="16"/>
  <c r="GW324" i="16"/>
  <c r="GR210" i="16"/>
  <c r="GW338" i="16"/>
  <c r="GR194" i="16"/>
  <c r="GW269" i="16"/>
  <c r="GR233" i="16"/>
  <c r="GW322" i="16"/>
  <c r="GR229" i="16"/>
  <c r="GW333" i="16"/>
  <c r="GR234" i="16"/>
  <c r="GW326" i="16"/>
  <c r="GR225" i="16"/>
  <c r="GW327" i="16"/>
  <c r="GR421" i="16"/>
  <c r="GW511" i="16"/>
  <c r="GR405" i="16"/>
  <c r="GW515" i="16"/>
  <c r="GR377" i="16"/>
  <c r="GW469" i="16"/>
  <c r="GR361" i="16"/>
  <c r="GW474" i="16"/>
  <c r="GR345" i="16"/>
  <c r="GW450" i="16"/>
  <c r="GR329" i="16"/>
  <c r="GW405" i="16"/>
  <c r="GR313" i="16"/>
  <c r="GW383" i="16"/>
  <c r="GR297" i="16"/>
  <c r="GW408" i="16"/>
  <c r="GR281" i="16"/>
  <c r="GW361" i="16"/>
  <c r="GR177" i="16"/>
  <c r="GW266" i="16"/>
  <c r="GR161" i="16"/>
  <c r="GW249" i="16"/>
  <c r="GR145" i="16"/>
  <c r="GW254" i="16"/>
  <c r="GR129" i="16"/>
  <c r="GW230" i="16"/>
  <c r="GR113" i="16"/>
  <c r="GW220" i="16"/>
  <c r="GR33" i="16"/>
  <c r="GW148" i="16"/>
  <c r="GR17" i="16"/>
  <c r="GW130" i="16"/>
  <c r="GW69" i="16"/>
  <c r="GW92" i="16"/>
  <c r="GW46" i="16"/>
  <c r="GW112" i="16"/>
  <c r="GR440" i="16"/>
  <c r="GW528" i="16"/>
  <c r="GR364" i="16"/>
  <c r="GW453" i="16"/>
  <c r="GR320" i="16"/>
  <c r="GW438" i="16"/>
  <c r="GR176" i="16"/>
  <c r="GW267" i="16"/>
  <c r="GR156" i="16"/>
  <c r="GW270" i="16"/>
  <c r="GR120" i="16"/>
  <c r="GW218" i="16"/>
  <c r="GR20" i="16"/>
  <c r="GW47" i="16"/>
  <c r="GW67" i="16"/>
  <c r="GW98" i="16"/>
  <c r="GW121" i="16"/>
  <c r="GW80" i="16"/>
  <c r="GR434" i="16"/>
  <c r="GW532" i="16"/>
  <c r="GR402" i="16"/>
  <c r="GW488" i="16"/>
  <c r="GR386" i="16"/>
  <c r="GW497" i="16"/>
  <c r="GR370" i="16"/>
  <c r="GW480" i="16"/>
  <c r="GR338" i="16"/>
  <c r="GW414" i="16"/>
  <c r="GR322" i="16"/>
  <c r="GW427" i="16"/>
  <c r="GR306" i="16"/>
  <c r="GW394" i="16"/>
  <c r="GR174" i="16"/>
  <c r="GW278" i="16"/>
  <c r="GR158" i="16"/>
  <c r="GW253" i="16"/>
  <c r="GR146" i="16"/>
  <c r="GW240" i="16"/>
  <c r="GR130" i="16"/>
  <c r="GW217" i="16"/>
  <c r="GR114" i="16"/>
  <c r="GW229" i="16"/>
  <c r="GR18" i="16"/>
  <c r="GW107" i="16"/>
  <c r="GW123" i="16"/>
  <c r="GW86" i="16"/>
  <c r="GW54" i="16"/>
  <c r="GW37" i="16"/>
  <c r="GR308" i="16"/>
  <c r="GW386" i="16"/>
  <c r="GR148" i="16"/>
  <c r="GW248" i="16"/>
  <c r="GR427" i="16"/>
  <c r="GW533" i="16"/>
  <c r="GR379" i="16"/>
  <c r="GW476" i="16"/>
  <c r="GR363" i="16"/>
  <c r="GW473" i="16"/>
  <c r="GR347" i="16"/>
  <c r="GW429" i="16"/>
  <c r="GR331" i="16"/>
  <c r="GW415" i="16"/>
  <c r="GR315" i="16"/>
  <c r="GW421" i="16"/>
  <c r="GR167" i="16"/>
  <c r="GW268" i="16"/>
  <c r="GR151" i="16"/>
  <c r="GW250" i="16"/>
  <c r="GR135" i="16"/>
  <c r="GW242" i="16"/>
  <c r="GR119" i="16"/>
  <c r="GW222" i="16"/>
  <c r="GR103" i="16"/>
  <c r="GW197" i="16"/>
  <c r="GR23" i="16"/>
  <c r="GW117" i="16"/>
  <c r="GR7" i="16"/>
  <c r="GW106" i="16"/>
  <c r="GW50" i="16"/>
  <c r="GW26" i="16"/>
  <c r="GW75" i="16"/>
  <c r="GW64" i="16"/>
  <c r="GR368" i="16"/>
  <c r="GW456" i="16"/>
  <c r="GR340" i="16"/>
  <c r="GW454" i="16"/>
  <c r="GR280" i="16"/>
  <c r="GW357" i="16"/>
  <c r="GR140" i="16"/>
  <c r="GW233" i="16"/>
  <c r="GR16" i="16"/>
  <c r="GW42" i="16"/>
  <c r="GW113" i="16"/>
  <c r="GW97" i="16"/>
  <c r="GW68" i="16"/>
  <c r="GW81" i="16"/>
  <c r="GR396" i="16"/>
  <c r="GW499" i="16"/>
  <c r="GR358" i="16"/>
  <c r="GW461" i="16"/>
  <c r="GR276" i="16"/>
  <c r="GW369" i="16"/>
  <c r="GR268" i="16"/>
  <c r="GW376" i="16"/>
  <c r="GR260" i="16"/>
  <c r="GW339" i="16"/>
  <c r="GR252" i="16"/>
  <c r="GW358" i="16"/>
  <c r="GR243" i="16"/>
  <c r="GW340" i="16"/>
  <c r="GR236" i="16"/>
  <c r="GW334" i="16"/>
  <c r="GR269" i="16"/>
  <c r="GW381" i="16"/>
  <c r="GR261" i="16"/>
  <c r="GW374" i="16"/>
  <c r="GR253" i="16"/>
  <c r="GW345" i="16"/>
  <c r="GR274" i="16"/>
  <c r="GW366" i="16"/>
  <c r="GR266" i="16"/>
  <c r="GW367" i="16"/>
  <c r="GR258" i="16"/>
  <c r="GW351" i="16"/>
  <c r="GR238" i="16"/>
  <c r="GW323" i="16"/>
  <c r="GR190" i="16"/>
  <c r="GW301" i="16"/>
  <c r="GR186" i="16"/>
  <c r="GW293" i="16"/>
  <c r="GR182" i="16"/>
  <c r="GW281" i="16"/>
  <c r="GR178" i="16"/>
  <c r="GW265" i="16"/>
  <c r="GR179" i="16"/>
  <c r="GW279" i="16"/>
  <c r="GR263" i="16"/>
  <c r="GW360" i="16"/>
  <c r="GR47" i="16"/>
  <c r="GW141" i="16"/>
  <c r="GR34" i="16"/>
  <c r="GW134" i="16"/>
  <c r="GR411" i="16"/>
  <c r="GW517" i="16"/>
  <c r="GR227" i="16"/>
  <c r="GW349" i="16"/>
  <c r="GR195" i="16"/>
  <c r="GW311" i="16"/>
  <c r="GR189" i="16"/>
  <c r="GW312" i="16"/>
  <c r="GR204" i="16"/>
  <c r="GW329" i="16"/>
  <c r="GR193" i="16"/>
  <c r="GW306" i="16"/>
  <c r="GR416" i="16"/>
  <c r="GW521" i="16"/>
  <c r="GR239" i="16"/>
  <c r="GW330" i="16"/>
  <c r="GR199" i="16"/>
  <c r="GW294" i="16"/>
  <c r="GR181" i="16"/>
  <c r="GW286" i="16"/>
  <c r="GR240" i="16"/>
  <c r="GW335" i="16"/>
  <c r="GR216" i="16"/>
  <c r="GW295" i="16"/>
  <c r="GR101" i="16"/>
  <c r="GW199" i="16"/>
  <c r="GR93" i="16"/>
  <c r="GW193" i="16"/>
  <c r="GR85" i="16"/>
  <c r="GW186" i="16"/>
  <c r="GR77" i="16"/>
  <c r="GW185" i="16"/>
  <c r="GR69" i="16"/>
  <c r="GW162" i="16"/>
  <c r="GR61" i="16"/>
  <c r="GW156" i="16"/>
  <c r="GR98" i="16"/>
  <c r="GW200" i="16"/>
  <c r="GR90" i="16"/>
  <c r="GW183" i="16"/>
  <c r="GR82" i="16"/>
  <c r="GW190" i="16"/>
  <c r="GR74" i="16"/>
  <c r="GW184" i="16"/>
  <c r="GR66" i="16"/>
  <c r="GW166" i="16"/>
  <c r="GR58" i="16"/>
  <c r="GW154" i="16"/>
  <c r="GR53" i="16"/>
  <c r="GW144" i="16"/>
  <c r="GR48" i="16"/>
  <c r="GW137" i="16"/>
  <c r="GR217" i="16"/>
  <c r="GW315" i="16"/>
  <c r="GR201" i="16"/>
  <c r="GW299" i="16"/>
  <c r="GR221" i="16"/>
  <c r="GW336" i="16"/>
  <c r="GR205" i="16"/>
  <c r="GW337" i="16"/>
  <c r="GR226" i="16"/>
  <c r="GW298" i="16"/>
  <c r="GR230" i="16"/>
  <c r="GW317" i="16"/>
  <c r="GR441" i="16"/>
  <c r="GW526" i="16"/>
  <c r="GR425" i="16"/>
  <c r="GW527" i="16"/>
  <c r="GR409" i="16"/>
  <c r="GW508" i="16"/>
  <c r="GR381" i="16"/>
  <c r="GW467" i="16"/>
  <c r="GR365" i="16"/>
  <c r="GW471" i="16"/>
  <c r="GR349" i="16"/>
  <c r="GW436" i="16"/>
  <c r="GR333" i="16"/>
  <c r="GW434" i="16"/>
  <c r="GR317" i="16"/>
  <c r="GW435" i="16"/>
  <c r="GR301" i="16"/>
  <c r="GW385" i="16"/>
  <c r="GR285" i="16"/>
  <c r="GW389" i="16"/>
  <c r="GR165" i="16"/>
  <c r="GW251" i="16"/>
  <c r="GR149" i="16"/>
  <c r="GW239" i="16"/>
  <c r="GR133" i="16"/>
  <c r="GW258" i="16"/>
  <c r="GR117" i="16"/>
  <c r="GW257" i="16"/>
  <c r="GR21" i="16"/>
  <c r="GW52" i="16"/>
  <c r="GW39" i="16"/>
  <c r="GW115" i="16"/>
  <c r="GW93" i="16"/>
  <c r="GW78" i="16"/>
  <c r="GR5" i="16"/>
  <c r="GW63" i="16"/>
  <c r="GW49" i="16"/>
  <c r="GW84" i="16"/>
  <c r="GW23" i="16"/>
  <c r="GW96" i="16"/>
  <c r="GR324" i="16"/>
  <c r="GW403" i="16"/>
  <c r="GR284" i="16"/>
  <c r="GW395" i="16"/>
  <c r="GR160" i="16"/>
  <c r="GW243" i="16"/>
  <c r="GR128" i="16"/>
  <c r="GW225" i="16"/>
  <c r="GR24" i="16"/>
  <c r="GW114" i="16"/>
  <c r="GR438" i="16"/>
  <c r="GW536" i="16"/>
  <c r="GR422" i="16"/>
  <c r="GW507" i="16"/>
  <c r="GR406" i="16"/>
  <c r="GW513" i="16"/>
  <c r="GR374" i="16"/>
  <c r="GW465" i="16"/>
  <c r="GR342" i="16"/>
  <c r="GW457" i="16"/>
  <c r="GR294" i="16"/>
  <c r="GW402" i="16"/>
  <c r="GR278" i="16"/>
  <c r="GW365" i="16"/>
  <c r="GR162" i="16"/>
  <c r="GW246" i="16"/>
  <c r="GR150" i="16"/>
  <c r="GW256" i="16"/>
  <c r="GR134" i="16"/>
  <c r="GW241" i="16"/>
  <c r="GR118" i="16"/>
  <c r="GW215" i="16"/>
  <c r="GR22" i="16"/>
  <c r="GW122" i="16"/>
  <c r="GR6" i="16"/>
  <c r="GW79" i="16"/>
  <c r="GW58" i="16"/>
  <c r="GW100" i="16"/>
  <c r="GW28" i="16"/>
  <c r="GW38" i="16"/>
  <c r="GR372" i="16"/>
  <c r="GW481" i="16"/>
  <c r="GR312" i="16"/>
  <c r="GW393" i="16"/>
  <c r="GR168" i="16"/>
  <c r="GW275" i="16"/>
  <c r="GR399" i="16"/>
  <c r="GW495" i="16"/>
  <c r="GR383" i="16"/>
  <c r="GW489" i="16"/>
  <c r="GR367" i="16"/>
  <c r="GW477" i="16"/>
  <c r="GR335" i="16"/>
  <c r="GW430" i="16"/>
  <c r="GR319" i="16"/>
  <c r="GW432" i="16"/>
  <c r="GR303" i="16"/>
  <c r="GW418" i="16"/>
  <c r="GR287" i="16"/>
  <c r="GW400" i="16"/>
  <c r="GR171" i="16"/>
  <c r="GW252" i="16"/>
  <c r="GR155" i="16"/>
  <c r="GW271" i="16"/>
  <c r="GR139" i="16"/>
  <c r="GW280" i="16"/>
  <c r="GR123" i="16"/>
  <c r="GW231" i="16"/>
  <c r="GR107" i="16"/>
  <c r="GW216" i="16"/>
  <c r="GR27" i="16"/>
  <c r="GW116" i="16"/>
  <c r="GR11" i="16"/>
  <c r="GW89" i="16"/>
  <c r="GW36" i="16"/>
  <c r="GW59" i="16"/>
  <c r="GW94" i="16"/>
  <c r="GR404" i="16"/>
  <c r="GW504" i="16"/>
  <c r="GR344" i="16"/>
  <c r="GW449" i="16"/>
  <c r="GR304" i="16"/>
  <c r="GW417" i="16"/>
  <c r="GR28" i="16"/>
  <c r="GW119" i="16"/>
  <c r="GM513" i="16"/>
  <c r="GL513" i="16"/>
  <c r="GL523" i="16"/>
  <c r="GM523" i="16"/>
  <c r="GM489" i="16"/>
  <c r="GL489" i="16"/>
  <c r="GM481" i="16"/>
  <c r="GL481" i="16"/>
  <c r="GM446" i="16"/>
  <c r="GL446" i="16"/>
  <c r="GM442" i="16"/>
  <c r="GL442" i="16"/>
  <c r="GM492" i="16"/>
  <c r="GL492" i="16"/>
  <c r="GM472" i="16"/>
  <c r="GL472" i="16"/>
  <c r="GL459" i="16"/>
  <c r="GM459" i="16"/>
  <c r="GM453" i="16"/>
  <c r="GL453" i="16"/>
  <c r="GM501" i="16"/>
  <c r="GL501" i="16"/>
  <c r="GM494" i="16"/>
  <c r="GL494" i="16"/>
  <c r="GM405" i="16"/>
  <c r="GL405" i="16"/>
  <c r="GM397" i="16"/>
  <c r="GL397" i="16"/>
  <c r="GM389" i="16"/>
  <c r="GL389" i="16"/>
  <c r="GM381" i="16"/>
  <c r="GL381" i="16"/>
  <c r="GM371" i="16"/>
  <c r="GL371" i="16"/>
  <c r="GM292" i="16"/>
  <c r="GL292" i="16"/>
  <c r="GM276" i="16"/>
  <c r="GL276" i="16"/>
  <c r="GM268" i="16"/>
  <c r="GL268" i="16"/>
  <c r="GM260" i="16"/>
  <c r="GL260" i="16"/>
  <c r="GM252" i="16"/>
  <c r="GL252" i="16"/>
  <c r="GM226" i="16"/>
  <c r="GL226" i="16"/>
  <c r="GM224" i="16"/>
  <c r="GL224" i="16"/>
  <c r="GM221" i="16"/>
  <c r="GL221" i="16"/>
  <c r="GM202" i="16"/>
  <c r="GL202" i="16"/>
  <c r="GM194" i="16"/>
  <c r="GL194" i="16"/>
  <c r="GM354" i="16"/>
  <c r="GL354" i="16"/>
  <c r="GM352" i="16"/>
  <c r="GL352" i="16"/>
  <c r="GM297" i="16"/>
  <c r="GL297" i="16"/>
  <c r="GM281" i="16"/>
  <c r="GL281" i="16"/>
  <c r="GM265" i="16"/>
  <c r="GL265" i="16"/>
  <c r="GL203" i="16"/>
  <c r="GM203" i="16"/>
  <c r="GM192" i="16"/>
  <c r="GL192" i="16"/>
  <c r="GM182" i="16"/>
  <c r="GL182" i="16"/>
  <c r="GM356" i="16"/>
  <c r="GL356" i="16"/>
  <c r="GM342" i="16"/>
  <c r="GL342" i="16"/>
  <c r="GM338" i="16"/>
  <c r="GL338" i="16"/>
  <c r="GM334" i="16"/>
  <c r="GL334" i="16"/>
  <c r="GM332" i="16"/>
  <c r="GL332" i="16"/>
  <c r="GM330" i="16"/>
  <c r="GL330" i="16"/>
  <c r="GM328" i="16"/>
  <c r="GL328" i="16"/>
  <c r="GM326" i="16"/>
  <c r="GL326" i="16"/>
  <c r="GM324" i="16"/>
  <c r="GL324" i="16"/>
  <c r="GM322" i="16"/>
  <c r="GL322" i="16"/>
  <c r="GM320" i="16"/>
  <c r="GL320" i="16"/>
  <c r="GM318" i="16"/>
  <c r="GL318" i="16"/>
  <c r="GM316" i="16"/>
  <c r="GL316" i="16"/>
  <c r="GM314" i="16"/>
  <c r="GL314" i="16"/>
  <c r="GM290" i="16"/>
  <c r="GL290" i="16"/>
  <c r="GM274" i="16"/>
  <c r="GL274" i="16"/>
  <c r="GM249" i="16"/>
  <c r="GL249" i="16"/>
  <c r="GM238" i="16"/>
  <c r="GL238" i="16"/>
  <c r="GM230" i="16"/>
  <c r="GL230" i="16"/>
  <c r="GM228" i="16"/>
  <c r="GL228" i="16"/>
  <c r="GM225" i="16"/>
  <c r="GL225" i="16"/>
  <c r="GM196" i="16"/>
  <c r="GL196" i="16"/>
  <c r="GM180" i="16"/>
  <c r="GL180" i="16"/>
  <c r="GM178" i="16"/>
  <c r="GL178" i="16"/>
  <c r="GM176" i="16"/>
  <c r="GL176" i="16"/>
  <c r="GM174" i="16"/>
  <c r="GL174" i="16"/>
  <c r="GM168" i="16"/>
  <c r="GL168" i="16"/>
  <c r="GM166" i="16"/>
  <c r="GL166" i="16"/>
  <c r="GM164" i="16"/>
  <c r="GL164" i="16"/>
  <c r="GM162" i="16"/>
  <c r="GL162" i="16"/>
  <c r="GM160" i="16"/>
  <c r="GL160" i="16"/>
  <c r="GM158" i="16"/>
  <c r="GL158" i="16"/>
  <c r="GM156" i="16"/>
  <c r="GL156" i="16"/>
  <c r="GM154" i="16"/>
  <c r="GL154" i="16"/>
  <c r="GM152" i="16"/>
  <c r="GL152" i="16"/>
  <c r="GM150" i="16"/>
  <c r="GL150" i="16"/>
  <c r="GM148" i="16"/>
  <c r="GL148" i="16"/>
  <c r="GM146" i="16"/>
  <c r="GL146" i="16"/>
  <c r="GM144" i="16"/>
  <c r="GL144" i="16"/>
  <c r="GM142" i="16"/>
  <c r="GL142" i="16"/>
  <c r="GM140" i="16"/>
  <c r="GL140" i="16"/>
  <c r="GM138" i="16"/>
  <c r="GL138" i="16"/>
  <c r="GM136" i="16"/>
  <c r="GL136" i="16"/>
  <c r="GM134" i="16"/>
  <c r="GL134" i="16"/>
  <c r="GM132" i="16"/>
  <c r="GL132" i="16"/>
  <c r="GM130" i="16"/>
  <c r="GL130" i="16"/>
  <c r="GM128" i="16"/>
  <c r="GL128" i="16"/>
  <c r="GM437" i="16"/>
  <c r="GL437" i="16"/>
  <c r="GM434" i="16"/>
  <c r="GL434" i="16"/>
  <c r="GM432" i="16"/>
  <c r="GL432" i="16"/>
  <c r="GM430" i="16"/>
  <c r="GL430" i="16"/>
  <c r="GM428" i="16"/>
  <c r="GL428" i="16"/>
  <c r="GM367" i="16"/>
  <c r="GL367" i="16"/>
  <c r="GM353" i="16"/>
  <c r="GL353" i="16"/>
  <c r="GM347" i="16"/>
  <c r="GL347" i="16"/>
  <c r="GM303" i="16"/>
  <c r="GL303" i="16"/>
  <c r="GM287" i="16"/>
  <c r="GL287" i="16"/>
  <c r="GM271" i="16"/>
  <c r="GL271" i="16"/>
  <c r="GM255" i="16"/>
  <c r="GL255" i="16"/>
  <c r="GM239" i="16"/>
  <c r="GL239" i="16"/>
  <c r="GL215" i="16"/>
  <c r="GM215" i="16"/>
  <c r="GM191" i="16"/>
  <c r="GL191" i="16"/>
  <c r="GL103" i="16"/>
  <c r="GM103" i="16"/>
  <c r="GM101" i="16"/>
  <c r="GL101" i="16"/>
  <c r="GM99" i="16"/>
  <c r="GL99" i="16"/>
  <c r="GM97" i="16"/>
  <c r="GL97" i="16"/>
  <c r="GM95" i="16"/>
  <c r="GL95" i="16"/>
  <c r="GM93" i="16"/>
  <c r="GL93" i="16"/>
  <c r="GL91" i="16"/>
  <c r="GM91" i="16"/>
  <c r="GM89" i="16"/>
  <c r="GL89" i="16"/>
  <c r="GL87" i="16"/>
  <c r="GM87" i="16"/>
  <c r="GM85" i="16"/>
  <c r="GL85" i="16"/>
  <c r="GM83" i="16"/>
  <c r="GL83" i="16"/>
  <c r="GM81" i="16"/>
  <c r="GL81" i="16"/>
  <c r="GM79" i="16"/>
  <c r="GL79" i="16"/>
  <c r="GM77" i="16"/>
  <c r="GL77" i="16"/>
  <c r="GL75" i="16"/>
  <c r="GM75" i="16"/>
  <c r="GM73" i="16"/>
  <c r="GL73" i="16"/>
  <c r="GL71" i="16"/>
  <c r="GM71" i="16"/>
  <c r="GM69" i="16"/>
  <c r="GL69" i="16"/>
  <c r="GM67" i="16"/>
  <c r="GL67" i="16"/>
  <c r="GM65" i="16"/>
  <c r="GL65" i="16"/>
  <c r="GM63" i="16"/>
  <c r="GL63" i="16"/>
  <c r="GM61" i="16"/>
  <c r="GL61" i="16"/>
  <c r="GL59" i="16"/>
  <c r="GM59" i="16"/>
  <c r="GM57" i="16"/>
  <c r="GL57" i="16"/>
  <c r="GM36" i="16"/>
  <c r="GL36" i="16"/>
  <c r="GM126" i="16"/>
  <c r="GL126" i="16"/>
  <c r="GM124" i="16"/>
  <c r="GL124" i="16"/>
  <c r="GM122" i="16"/>
  <c r="GL122" i="16"/>
  <c r="GM120" i="16"/>
  <c r="GL120" i="16"/>
  <c r="GM118" i="16"/>
  <c r="GL118" i="16"/>
  <c r="GM116" i="16"/>
  <c r="GL116" i="16"/>
  <c r="GM114" i="16"/>
  <c r="GL114" i="16"/>
  <c r="GM112" i="16"/>
  <c r="GL112" i="16"/>
  <c r="GM110" i="16"/>
  <c r="GL110" i="16"/>
  <c r="GM46" i="16"/>
  <c r="GL46" i="16"/>
  <c r="GM44" i="16"/>
  <c r="GL44" i="16"/>
  <c r="GM106" i="16"/>
  <c r="GL106" i="16"/>
  <c r="GM529" i="16"/>
  <c r="GL529" i="16"/>
  <c r="GM511" i="16"/>
  <c r="GL511" i="16"/>
  <c r="GM493" i="16"/>
  <c r="GL493" i="16"/>
  <c r="GL491" i="16"/>
  <c r="GM491" i="16"/>
  <c r="GM469" i="16"/>
  <c r="GL469" i="16"/>
  <c r="GM467" i="16"/>
  <c r="GL467" i="16"/>
  <c r="GM465" i="16"/>
  <c r="GL465" i="16"/>
  <c r="GM463" i="16"/>
  <c r="GL463" i="16"/>
  <c r="GM516" i="16"/>
  <c r="GL516" i="16"/>
  <c r="GM514" i="16"/>
  <c r="GL514" i="16"/>
  <c r="GM498" i="16"/>
  <c r="GL498" i="16"/>
  <c r="GL475" i="16"/>
  <c r="GM475" i="16"/>
  <c r="GM522" i="16"/>
  <c r="GL522" i="16"/>
  <c r="GM510" i="16"/>
  <c r="GL510" i="16"/>
  <c r="GL487" i="16"/>
  <c r="GM487" i="16"/>
  <c r="GL483" i="16"/>
  <c r="GM483" i="16"/>
  <c r="GM479" i="16"/>
  <c r="GL479" i="16"/>
  <c r="GL471" i="16"/>
  <c r="GM471" i="16"/>
  <c r="GM420" i="16"/>
  <c r="GL420" i="16"/>
  <c r="GM409" i="16"/>
  <c r="GL409" i="16"/>
  <c r="GM377" i="16"/>
  <c r="GL377" i="16"/>
  <c r="GM368" i="16"/>
  <c r="GL368" i="16"/>
  <c r="GM360" i="16"/>
  <c r="GL360" i="16"/>
  <c r="GM306" i="16"/>
  <c r="GL306" i="16"/>
  <c r="GM241" i="16"/>
  <c r="GL241" i="16"/>
  <c r="GM218" i="16"/>
  <c r="GL218" i="16"/>
  <c r="GM216" i="16"/>
  <c r="GL216" i="16"/>
  <c r="GM213" i="16"/>
  <c r="GL213" i="16"/>
  <c r="GM422" i="16"/>
  <c r="GL422" i="16"/>
  <c r="GM369" i="16"/>
  <c r="GL369" i="16"/>
  <c r="GM348" i="16"/>
  <c r="GL348" i="16"/>
  <c r="GM309" i="16"/>
  <c r="GL309" i="16"/>
  <c r="GM248" i="16"/>
  <c r="GL248" i="16"/>
  <c r="GM246" i="16"/>
  <c r="GL246" i="16"/>
  <c r="GL235" i="16"/>
  <c r="GM235" i="16"/>
  <c r="GM227" i="16"/>
  <c r="GL227" i="16"/>
  <c r="GM195" i="16"/>
  <c r="GL195" i="16"/>
  <c r="GM189" i="16"/>
  <c r="GL189" i="16"/>
  <c r="GM187" i="16"/>
  <c r="GL187" i="16"/>
  <c r="GL183" i="16"/>
  <c r="GM183" i="16"/>
  <c r="GL407" i="16"/>
  <c r="GM407" i="16"/>
  <c r="GM403" i="16"/>
  <c r="GL403" i="16"/>
  <c r="GM399" i="16"/>
  <c r="GL399" i="16"/>
  <c r="GL391" i="16"/>
  <c r="GM391" i="16"/>
  <c r="GM387" i="16"/>
  <c r="GL387" i="16"/>
  <c r="GM383" i="16"/>
  <c r="GL383" i="16"/>
  <c r="GL379" i="16"/>
  <c r="GM379" i="16"/>
  <c r="GL375" i="16"/>
  <c r="GM375" i="16"/>
  <c r="GM372" i="16"/>
  <c r="GL372" i="16"/>
  <c r="GM370" i="16"/>
  <c r="GL370" i="16"/>
  <c r="GM362" i="16"/>
  <c r="GL362" i="16"/>
  <c r="GL343" i="16"/>
  <c r="GM343" i="16"/>
  <c r="GM339" i="16"/>
  <c r="GL339" i="16"/>
  <c r="GM335" i="16"/>
  <c r="GL335" i="16"/>
  <c r="GM302" i="16"/>
  <c r="GL302" i="16"/>
  <c r="GM286" i="16"/>
  <c r="GL286" i="16"/>
  <c r="GM270" i="16"/>
  <c r="GL270" i="16"/>
  <c r="GM262" i="16"/>
  <c r="GL262" i="16"/>
  <c r="GM254" i="16"/>
  <c r="GL254" i="16"/>
  <c r="GM233" i="16"/>
  <c r="GL233" i="16"/>
  <c r="GM222" i="16"/>
  <c r="GL222" i="16"/>
  <c r="GM220" i="16"/>
  <c r="GL220" i="16"/>
  <c r="GM217" i="16"/>
  <c r="GL217" i="16"/>
  <c r="GM198" i="16"/>
  <c r="GL198" i="16"/>
  <c r="GM193" i="16"/>
  <c r="GL193" i="16"/>
  <c r="GM172" i="16"/>
  <c r="GL172" i="16"/>
  <c r="GM170" i="16"/>
  <c r="GL170" i="16"/>
  <c r="GL363" i="16"/>
  <c r="GM363" i="16"/>
  <c r="GM344" i="16"/>
  <c r="GL344" i="16"/>
  <c r="GM299" i="16"/>
  <c r="GL299" i="16"/>
  <c r="GL283" i="16"/>
  <c r="GM283" i="16"/>
  <c r="GM267" i="16"/>
  <c r="GL267" i="16"/>
  <c r="GL251" i="16"/>
  <c r="GM251" i="16"/>
  <c r="GM244" i="16"/>
  <c r="GL244" i="16"/>
  <c r="GM242" i="16"/>
  <c r="GL242" i="16"/>
  <c r="GM236" i="16"/>
  <c r="GL236" i="16"/>
  <c r="GM207" i="16"/>
  <c r="GL207" i="16"/>
  <c r="GM33" i="16"/>
  <c r="GL33" i="16"/>
  <c r="GM31" i="16"/>
  <c r="GL31" i="16"/>
  <c r="GM29" i="16"/>
  <c r="GL29" i="16"/>
  <c r="GM27" i="16"/>
  <c r="GL27" i="16"/>
  <c r="GM25" i="16"/>
  <c r="GL25" i="16"/>
  <c r="GL23" i="16"/>
  <c r="GM23" i="16"/>
  <c r="GM21" i="16"/>
  <c r="GL21" i="16"/>
  <c r="GM19" i="16"/>
  <c r="GL19" i="16"/>
  <c r="GM17" i="16"/>
  <c r="GL17" i="16"/>
  <c r="GM15" i="16"/>
  <c r="GL15" i="16"/>
  <c r="GM13" i="16"/>
  <c r="GL13" i="16"/>
  <c r="GL11" i="16"/>
  <c r="GM11" i="16"/>
  <c r="GM9" i="16"/>
  <c r="GL9" i="16"/>
  <c r="GL7" i="16"/>
  <c r="GM7" i="16"/>
  <c r="GM5" i="16"/>
  <c r="GL5" i="16"/>
  <c r="GL3" i="16"/>
  <c r="GM3" i="16"/>
  <c r="GM54" i="16"/>
  <c r="GL54" i="16"/>
  <c r="GM52" i="16"/>
  <c r="GL52" i="16"/>
  <c r="GM49" i="16"/>
  <c r="GL49" i="16"/>
  <c r="GM47" i="16"/>
  <c r="GL47" i="16"/>
  <c r="GM38" i="16"/>
  <c r="GL38" i="16"/>
  <c r="GM35" i="16"/>
  <c r="GL35" i="16"/>
  <c r="GL55" i="16"/>
  <c r="GM55" i="16"/>
  <c r="GL427" i="16"/>
  <c r="GM427" i="16"/>
  <c r="GM425" i="16"/>
  <c r="GL425" i="16"/>
  <c r="GL359" i="16"/>
  <c r="GM359" i="16"/>
  <c r="GM340" i="16"/>
  <c r="GL340" i="16"/>
  <c r="GM336" i="16"/>
  <c r="GL336" i="16"/>
  <c r="GM333" i="16"/>
  <c r="GL333" i="16"/>
  <c r="GL331" i="16"/>
  <c r="GM331" i="16"/>
  <c r="GL327" i="16"/>
  <c r="GM327" i="16"/>
  <c r="GM325" i="16"/>
  <c r="GL325" i="16"/>
  <c r="GM323" i="16"/>
  <c r="GL323" i="16"/>
  <c r="GM321" i="16"/>
  <c r="GL321" i="16"/>
  <c r="GM319" i="16"/>
  <c r="GL319" i="16"/>
  <c r="GM317" i="16"/>
  <c r="GL317" i="16"/>
  <c r="GL315" i="16"/>
  <c r="GM315" i="16"/>
  <c r="GM308" i="16"/>
  <c r="GL308" i="16"/>
  <c r="GM298" i="16"/>
  <c r="GL298" i="16"/>
  <c r="GM282" i="16"/>
  <c r="GL282" i="16"/>
  <c r="GM212" i="16"/>
  <c r="GL212" i="16"/>
  <c r="GM209" i="16"/>
  <c r="GL209" i="16"/>
  <c r="GM179" i="16"/>
  <c r="GL179" i="16"/>
  <c r="GM177" i="16"/>
  <c r="GL177" i="16"/>
  <c r="GM175" i="16"/>
  <c r="GL175" i="16"/>
  <c r="GM173" i="16"/>
  <c r="GL173" i="16"/>
  <c r="GL171" i="16"/>
  <c r="GM171" i="16"/>
  <c r="GM169" i="16"/>
  <c r="GL169" i="16"/>
  <c r="GL167" i="16"/>
  <c r="GM167" i="16"/>
  <c r="GM165" i="16"/>
  <c r="GL165" i="16"/>
  <c r="GM163" i="16"/>
  <c r="GL163" i="16"/>
  <c r="GM161" i="16"/>
  <c r="GL161" i="16"/>
  <c r="GM159" i="16"/>
  <c r="GL159" i="16"/>
  <c r="GM157" i="16"/>
  <c r="GL157" i="16"/>
  <c r="GM155" i="16"/>
  <c r="GL155" i="16"/>
  <c r="GM153" i="16"/>
  <c r="GL153" i="16"/>
  <c r="GL151" i="16"/>
  <c r="GM151" i="16"/>
  <c r="GM149" i="16"/>
  <c r="GL149" i="16"/>
  <c r="GM147" i="16"/>
  <c r="GL147" i="16"/>
  <c r="GM145" i="16"/>
  <c r="GL145" i="16"/>
  <c r="GM143" i="16"/>
  <c r="GL143" i="16"/>
  <c r="GM141" i="16"/>
  <c r="GL141" i="16"/>
  <c r="GL139" i="16"/>
  <c r="GM139" i="16"/>
  <c r="GM137" i="16"/>
  <c r="GL137" i="16"/>
  <c r="GL135" i="16"/>
  <c r="GM135" i="16"/>
  <c r="GM133" i="16"/>
  <c r="GL133" i="16"/>
  <c r="GM131" i="16"/>
  <c r="GL131" i="16"/>
  <c r="GM129" i="16"/>
  <c r="GL129" i="16"/>
  <c r="GL435" i="16"/>
  <c r="GM435" i="16"/>
  <c r="GM433" i="16"/>
  <c r="GL433" i="16"/>
  <c r="GM431" i="16"/>
  <c r="GL431" i="16"/>
  <c r="GM429" i="16"/>
  <c r="GL429" i="16"/>
  <c r="GM426" i="16"/>
  <c r="GL426" i="16"/>
  <c r="GM393" i="16"/>
  <c r="GL393" i="16"/>
  <c r="GM358" i="16"/>
  <c r="GL358" i="16"/>
  <c r="GL295" i="16"/>
  <c r="GM295" i="16"/>
  <c r="GL279" i="16"/>
  <c r="GM279" i="16"/>
  <c r="GL263" i="16"/>
  <c r="GM263" i="16"/>
  <c r="GL231" i="16"/>
  <c r="GM231" i="16"/>
  <c r="GL199" i="16"/>
  <c r="GM199" i="16"/>
  <c r="GM185" i="16"/>
  <c r="GL185" i="16"/>
  <c r="GL107" i="16"/>
  <c r="GM107" i="16"/>
  <c r="GM51" i="16"/>
  <c r="GL51" i="16"/>
  <c r="GL39" i="16"/>
  <c r="GM39" i="16"/>
  <c r="GM108" i="16"/>
  <c r="GL108" i="16"/>
  <c r="GM127" i="16"/>
  <c r="GL127" i="16"/>
  <c r="GM125" i="16"/>
  <c r="GL125" i="16"/>
  <c r="GM123" i="16"/>
  <c r="GL123" i="16"/>
  <c r="GM121" i="16"/>
  <c r="GL121" i="16"/>
  <c r="GL119" i="16"/>
  <c r="GM119" i="16"/>
  <c r="GM117" i="16"/>
  <c r="GL117" i="16"/>
  <c r="GM115" i="16"/>
  <c r="GL115" i="16"/>
  <c r="GM113" i="16"/>
  <c r="GL113" i="16"/>
  <c r="GM111" i="16"/>
  <c r="GL111" i="16"/>
  <c r="GM109" i="16"/>
  <c r="GL109" i="16"/>
  <c r="GM42" i="16"/>
  <c r="GL42" i="16"/>
  <c r="GM37" i="16"/>
  <c r="GL37" i="16"/>
  <c r="GM104" i="16"/>
  <c r="GL104" i="16"/>
  <c r="GM102" i="16"/>
  <c r="GL102" i="16"/>
  <c r="GM100" i="16"/>
  <c r="GL100" i="16"/>
  <c r="GM98" i="16"/>
  <c r="GL98" i="16"/>
  <c r="GM96" i="16"/>
  <c r="GL96" i="16"/>
  <c r="GM94" i="16"/>
  <c r="GL94" i="16"/>
  <c r="GM92" i="16"/>
  <c r="GL92" i="16"/>
  <c r="GM90" i="16"/>
  <c r="GL90" i="16"/>
  <c r="GM88" i="16"/>
  <c r="GL88" i="16"/>
  <c r="GM86" i="16"/>
  <c r="GL86" i="16"/>
  <c r="GM84" i="16"/>
  <c r="GL84" i="16"/>
  <c r="GM82" i="16"/>
  <c r="GL82" i="16"/>
  <c r="GM80" i="16"/>
  <c r="GL80" i="16"/>
  <c r="GM78" i="16"/>
  <c r="GL78" i="16"/>
  <c r="GM76" i="16"/>
  <c r="GL76" i="16"/>
  <c r="GM74" i="16"/>
  <c r="GL74" i="16"/>
  <c r="GM72" i="16"/>
  <c r="GL72" i="16"/>
  <c r="GM70" i="16"/>
  <c r="GL70" i="16"/>
  <c r="GM68" i="16"/>
  <c r="GL68" i="16"/>
  <c r="GM66" i="16"/>
  <c r="GL66" i="16"/>
  <c r="GM64" i="16"/>
  <c r="GL64" i="16"/>
  <c r="GM62" i="16"/>
  <c r="GL62" i="16"/>
  <c r="GM60" i="16"/>
  <c r="GL60" i="16"/>
  <c r="GM58" i="16"/>
  <c r="GL58" i="16"/>
  <c r="GM56" i="16"/>
  <c r="GL56" i="16"/>
  <c r="GM53" i="16"/>
  <c r="GL53" i="16"/>
  <c r="GM41" i="16"/>
  <c r="GL41" i="16"/>
  <c r="GM527" i="16"/>
  <c r="GL527" i="16"/>
  <c r="GM485" i="16"/>
  <c r="GL485" i="16"/>
  <c r="GM450" i="16"/>
  <c r="GL450" i="16"/>
  <c r="GM448" i="16"/>
  <c r="GL448" i="16"/>
  <c r="GM444" i="16"/>
  <c r="GL444" i="16"/>
  <c r="GM440" i="16"/>
  <c r="GL440" i="16"/>
  <c r="GL519" i="16"/>
  <c r="GM519" i="16"/>
  <c r="GL507" i="16"/>
  <c r="GM507" i="16"/>
  <c r="GM461" i="16"/>
  <c r="GL461" i="16"/>
  <c r="GM457" i="16"/>
  <c r="GL457" i="16"/>
  <c r="GL455" i="16"/>
  <c r="GM455" i="16"/>
  <c r="GM532" i="16"/>
  <c r="GL532" i="16"/>
  <c r="GM524" i="16"/>
  <c r="GL524" i="16"/>
  <c r="GM520" i="16"/>
  <c r="GL520" i="16"/>
  <c r="GM497" i="16"/>
  <c r="GL497" i="16"/>
  <c r="GL423" i="16"/>
  <c r="GM423" i="16"/>
  <c r="GM401" i="16"/>
  <c r="GL401" i="16"/>
  <c r="GM392" i="16"/>
  <c r="GL392" i="16"/>
  <c r="GM385" i="16"/>
  <c r="GL385" i="16"/>
  <c r="GM373" i="16"/>
  <c r="GL373" i="16"/>
  <c r="GM355" i="16"/>
  <c r="GL355" i="16"/>
  <c r="GM300" i="16"/>
  <c r="GL300" i="16"/>
  <c r="GM284" i="16"/>
  <c r="GL284" i="16"/>
  <c r="GL535" i="16"/>
  <c r="GM535" i="16"/>
  <c r="GL531" i="16"/>
  <c r="GM531" i="16"/>
  <c r="GL515" i="16"/>
  <c r="GM515" i="16"/>
  <c r="GM508" i="16"/>
  <c r="GL508" i="16"/>
  <c r="GM534" i="16"/>
  <c r="GL534" i="16"/>
  <c r="GM530" i="16"/>
  <c r="GL530" i="16"/>
  <c r="GM528" i="16"/>
  <c r="GL528" i="16"/>
  <c r="GM525" i="16"/>
  <c r="GL525" i="16"/>
  <c r="GM473" i="16"/>
  <c r="GL473" i="16"/>
  <c r="GM449" i="16"/>
  <c r="GL449" i="16"/>
  <c r="GM447" i="16"/>
  <c r="GL447" i="16"/>
  <c r="GM445" i="16"/>
  <c r="GL445" i="16"/>
  <c r="GL443" i="16"/>
  <c r="GM443" i="16"/>
  <c r="GM441" i="16"/>
  <c r="GL441" i="16"/>
  <c r="GL439" i="16"/>
  <c r="GM439" i="16"/>
  <c r="GM533" i="16"/>
  <c r="GL533" i="16"/>
  <c r="GM518" i="16"/>
  <c r="GL518" i="16"/>
  <c r="GM512" i="16"/>
  <c r="GL512" i="16"/>
  <c r="GM460" i="16"/>
  <c r="GL460" i="16"/>
  <c r="GM458" i="16"/>
  <c r="GL458" i="16"/>
  <c r="GM456" i="16"/>
  <c r="GL456" i="16"/>
  <c r="GM454" i="16"/>
  <c r="GL454" i="16"/>
  <c r="GM517" i="16"/>
  <c r="GL517" i="16"/>
  <c r="GM394" i="16"/>
  <c r="GL394" i="16"/>
  <c r="GM345" i="16"/>
  <c r="GL345" i="16"/>
  <c r="GM307" i="16"/>
  <c r="GL307" i="16"/>
  <c r="GM296" i="16"/>
  <c r="GL296" i="16"/>
  <c r="GM288" i="16"/>
  <c r="GL288" i="16"/>
  <c r="GM280" i="16"/>
  <c r="GL280" i="16"/>
  <c r="GM272" i="16"/>
  <c r="GL272" i="16"/>
  <c r="GM264" i="16"/>
  <c r="GL264" i="16"/>
  <c r="GM256" i="16"/>
  <c r="GL256" i="16"/>
  <c r="GM210" i="16"/>
  <c r="GL210" i="16"/>
  <c r="GM208" i="16"/>
  <c r="GL208" i="16"/>
  <c r="GM205" i="16"/>
  <c r="GL205" i="16"/>
  <c r="GM365" i="16"/>
  <c r="GL365" i="16"/>
  <c r="GM357" i="16"/>
  <c r="GL357" i="16"/>
  <c r="GL311" i="16"/>
  <c r="GM311" i="16"/>
  <c r="GM219" i="16"/>
  <c r="GL219" i="16"/>
  <c r="GM521" i="16"/>
  <c r="GL521" i="16"/>
  <c r="GM505" i="16"/>
  <c r="GL505" i="16"/>
  <c r="GM500" i="16"/>
  <c r="GL500" i="16"/>
  <c r="GM496" i="16"/>
  <c r="GL496" i="16"/>
  <c r="GM490" i="16"/>
  <c r="GL490" i="16"/>
  <c r="GM486" i="16"/>
  <c r="GL486" i="16"/>
  <c r="GM482" i="16"/>
  <c r="GL482" i="16"/>
  <c r="GM478" i="16"/>
  <c r="GL478" i="16"/>
  <c r="GM470" i="16"/>
  <c r="GL470" i="16"/>
  <c r="GM468" i="16"/>
  <c r="GL468" i="16"/>
  <c r="GM466" i="16"/>
  <c r="GL466" i="16"/>
  <c r="GM464" i="16"/>
  <c r="GL464" i="16"/>
  <c r="GM536" i="16"/>
  <c r="GL536" i="16"/>
  <c r="GM506" i="16"/>
  <c r="GL506" i="16"/>
  <c r="GM502" i="16"/>
  <c r="GL502" i="16"/>
  <c r="GM499" i="16"/>
  <c r="GL499" i="16"/>
  <c r="GM495" i="16"/>
  <c r="GL495" i="16"/>
  <c r="GM474" i="16"/>
  <c r="GL474" i="16"/>
  <c r="GM462" i="16"/>
  <c r="GL462" i="16"/>
  <c r="GM452" i="16"/>
  <c r="GL452" i="16"/>
  <c r="GM509" i="16"/>
  <c r="GL509" i="16"/>
  <c r="GM504" i="16"/>
  <c r="GL504" i="16"/>
  <c r="GM488" i="16"/>
  <c r="GL488" i="16"/>
  <c r="GM484" i="16"/>
  <c r="GL484" i="16"/>
  <c r="GM480" i="16"/>
  <c r="GL480" i="16"/>
  <c r="GM477" i="16"/>
  <c r="GL477" i="16"/>
  <c r="GM526" i="16"/>
  <c r="GL526" i="16"/>
  <c r="GL503" i="16"/>
  <c r="GM503" i="16"/>
  <c r="GM476" i="16"/>
  <c r="GL476" i="16"/>
  <c r="GL451" i="16"/>
  <c r="GM451" i="16"/>
  <c r="GM364" i="16"/>
  <c r="GL364" i="16"/>
  <c r="GM351" i="16"/>
  <c r="GL351" i="16"/>
  <c r="GM312" i="16"/>
  <c r="GL312" i="16"/>
  <c r="GM310" i="16"/>
  <c r="GL310" i="16"/>
  <c r="GM240" i="16"/>
  <c r="GL240" i="16"/>
  <c r="GM234" i="16"/>
  <c r="GL234" i="16"/>
  <c r="GM232" i="16"/>
  <c r="GL232" i="16"/>
  <c r="GM229" i="16"/>
  <c r="GL229" i="16"/>
  <c r="GM200" i="16"/>
  <c r="GL200" i="16"/>
  <c r="GM197" i="16"/>
  <c r="GL197" i="16"/>
  <c r="GM438" i="16"/>
  <c r="GL438" i="16"/>
  <c r="GM419" i="16"/>
  <c r="GL419" i="16"/>
  <c r="GM417" i="16"/>
  <c r="GL417" i="16"/>
  <c r="GM415" i="16"/>
  <c r="GL415" i="16"/>
  <c r="GM413" i="16"/>
  <c r="GL413" i="16"/>
  <c r="GL411" i="16"/>
  <c r="GM411" i="16"/>
  <c r="GM408" i="16"/>
  <c r="GL408" i="16"/>
  <c r="GM404" i="16"/>
  <c r="GL404" i="16"/>
  <c r="GM400" i="16"/>
  <c r="GL400" i="16"/>
  <c r="GM396" i="16"/>
  <c r="GL396" i="16"/>
  <c r="GM388" i="16"/>
  <c r="GL388" i="16"/>
  <c r="GM384" i="16"/>
  <c r="GL384" i="16"/>
  <c r="GM380" i="16"/>
  <c r="GL380" i="16"/>
  <c r="GM376" i="16"/>
  <c r="GL376" i="16"/>
  <c r="GM361" i="16"/>
  <c r="GL361" i="16"/>
  <c r="GM350" i="16"/>
  <c r="GL350" i="16"/>
  <c r="GM346" i="16"/>
  <c r="GL346" i="16"/>
  <c r="GM305" i="16"/>
  <c r="GL305" i="16"/>
  <c r="GM301" i="16"/>
  <c r="GL301" i="16"/>
  <c r="GM293" i="16"/>
  <c r="GL293" i="16"/>
  <c r="GM289" i="16"/>
  <c r="GL289" i="16"/>
  <c r="GM285" i="16"/>
  <c r="GL285" i="16"/>
  <c r="GM277" i="16"/>
  <c r="GL277" i="16"/>
  <c r="GM273" i="16"/>
  <c r="GL273" i="16"/>
  <c r="GM269" i="16"/>
  <c r="GL269" i="16"/>
  <c r="GM261" i="16"/>
  <c r="GL261" i="16"/>
  <c r="GM257" i="16"/>
  <c r="GL257" i="16"/>
  <c r="GM253" i="16"/>
  <c r="GL253" i="16"/>
  <c r="GM250" i="16"/>
  <c r="GL250" i="16"/>
  <c r="GM243" i="16"/>
  <c r="GL243" i="16"/>
  <c r="GM211" i="16"/>
  <c r="GL211" i="16"/>
  <c r="GM188" i="16"/>
  <c r="GL188" i="16"/>
  <c r="GM186" i="16"/>
  <c r="GL186" i="16"/>
  <c r="GM184" i="16"/>
  <c r="GL184" i="16"/>
  <c r="GM424" i="16"/>
  <c r="GL424" i="16"/>
  <c r="GM366" i="16"/>
  <c r="GL366" i="16"/>
  <c r="GM341" i="16"/>
  <c r="GL341" i="16"/>
  <c r="GM337" i="16"/>
  <c r="GL337" i="16"/>
  <c r="GM329" i="16"/>
  <c r="GL329" i="16"/>
  <c r="GM313" i="16"/>
  <c r="GL313" i="16"/>
  <c r="GM304" i="16"/>
  <c r="GL304" i="16"/>
  <c r="GM294" i="16"/>
  <c r="GL294" i="16"/>
  <c r="GM278" i="16"/>
  <c r="GL278" i="16"/>
  <c r="GM266" i="16"/>
  <c r="GL266" i="16"/>
  <c r="GM258" i="16"/>
  <c r="GL258" i="16"/>
  <c r="GM214" i="16"/>
  <c r="GL214" i="16"/>
  <c r="GM206" i="16"/>
  <c r="GL206" i="16"/>
  <c r="GM204" i="16"/>
  <c r="GL204" i="16"/>
  <c r="GM201" i="16"/>
  <c r="GL201" i="16"/>
  <c r="GM190" i="16"/>
  <c r="GL190" i="16"/>
  <c r="GM436" i="16"/>
  <c r="GL436" i="16"/>
  <c r="GM421" i="16"/>
  <c r="GL421" i="16"/>
  <c r="GM418" i="16"/>
  <c r="GL418" i="16"/>
  <c r="GM416" i="16"/>
  <c r="GL416" i="16"/>
  <c r="GM414" i="16"/>
  <c r="GL414" i="16"/>
  <c r="GM412" i="16"/>
  <c r="GL412" i="16"/>
  <c r="GM410" i="16"/>
  <c r="GL410" i="16"/>
  <c r="GM406" i="16"/>
  <c r="GL406" i="16"/>
  <c r="GM402" i="16"/>
  <c r="GL402" i="16"/>
  <c r="GM398" i="16"/>
  <c r="GL398" i="16"/>
  <c r="GM395" i="16"/>
  <c r="GL395" i="16"/>
  <c r="GM390" i="16"/>
  <c r="GL390" i="16"/>
  <c r="GM386" i="16"/>
  <c r="GL386" i="16"/>
  <c r="GM382" i="16"/>
  <c r="GL382" i="16"/>
  <c r="GM378" i="16"/>
  <c r="GL378" i="16"/>
  <c r="GM374" i="16"/>
  <c r="GL374" i="16"/>
  <c r="GM349" i="16"/>
  <c r="GL349" i="16"/>
  <c r="GM291" i="16"/>
  <c r="GL291" i="16"/>
  <c r="GM275" i="16"/>
  <c r="GL275" i="16"/>
  <c r="GM259" i="16"/>
  <c r="GL259" i="16"/>
  <c r="GL247" i="16"/>
  <c r="GM247" i="16"/>
  <c r="GM245" i="16"/>
  <c r="GL245" i="16"/>
  <c r="GM237" i="16"/>
  <c r="GL237" i="16"/>
  <c r="GM223" i="16"/>
  <c r="GL223" i="16"/>
  <c r="GM181" i="16"/>
  <c r="GL181" i="16"/>
  <c r="GM45" i="16"/>
  <c r="GL45" i="16"/>
  <c r="GM34" i="16"/>
  <c r="GL34" i="16"/>
  <c r="GM32" i="16"/>
  <c r="GL32" i="16"/>
  <c r="GM30" i="16"/>
  <c r="GL30" i="16"/>
  <c r="GM28" i="16"/>
  <c r="GL28" i="16"/>
  <c r="GL26" i="16"/>
  <c r="GM26" i="16"/>
  <c r="GM24" i="16"/>
  <c r="GL24" i="16"/>
  <c r="GL22" i="16"/>
  <c r="GM22" i="16"/>
  <c r="GM20" i="16"/>
  <c r="GL20" i="16"/>
  <c r="GL18" i="16"/>
  <c r="GM18" i="16"/>
  <c r="GM16" i="16"/>
  <c r="GL16" i="16"/>
  <c r="GL14" i="16"/>
  <c r="GM14" i="16"/>
  <c r="GM12" i="16"/>
  <c r="GL12" i="16"/>
  <c r="GL10" i="16"/>
  <c r="GM10" i="16"/>
  <c r="GM8" i="16"/>
  <c r="GL8" i="16"/>
  <c r="GL6" i="16"/>
  <c r="GM6" i="16"/>
  <c r="GM4" i="16"/>
  <c r="GL4" i="16"/>
  <c r="GL43" i="16"/>
  <c r="GM43" i="16"/>
  <c r="GM40" i="16"/>
  <c r="GL40" i="16"/>
  <c r="GM105" i="16"/>
  <c r="GL105" i="16"/>
  <c r="GM50" i="16"/>
  <c r="GL50" i="16"/>
  <c r="GM48" i="16"/>
  <c r="GL48" i="16"/>
  <c r="GG513" i="16"/>
  <c r="GH513" i="16"/>
  <c r="GF513" i="16"/>
  <c r="GK461" i="16"/>
  <c r="GJ461" i="16"/>
  <c r="GI461" i="16"/>
  <c r="GK457" i="16"/>
  <c r="GJ457" i="16"/>
  <c r="GI457" i="16"/>
  <c r="GH527" i="16"/>
  <c r="GF527" i="16"/>
  <c r="GG527" i="16"/>
  <c r="GH489" i="16"/>
  <c r="GG489" i="16"/>
  <c r="GF489" i="16"/>
  <c r="GH481" i="16"/>
  <c r="GG481" i="16"/>
  <c r="GF481" i="16"/>
  <c r="GF448" i="16"/>
  <c r="GH448" i="16"/>
  <c r="GG448" i="16"/>
  <c r="GH442" i="16"/>
  <c r="GG442" i="16"/>
  <c r="GF442" i="16"/>
  <c r="GK529" i="16"/>
  <c r="GJ529" i="16"/>
  <c r="GI529" i="16"/>
  <c r="GH507" i="16"/>
  <c r="GF507" i="16"/>
  <c r="GG507" i="16"/>
  <c r="GH492" i="16"/>
  <c r="GG492" i="16"/>
  <c r="GF492" i="16"/>
  <c r="GK470" i="16"/>
  <c r="GI470" i="16"/>
  <c r="GJ470" i="16"/>
  <c r="GH461" i="16"/>
  <c r="GG461" i="16"/>
  <c r="GF461" i="16"/>
  <c r="GH453" i="16"/>
  <c r="GG453" i="16"/>
  <c r="GF453" i="16"/>
  <c r="GH532" i="16"/>
  <c r="GG532" i="16"/>
  <c r="GF532" i="16"/>
  <c r="GH524" i="16"/>
  <c r="GG524" i="16"/>
  <c r="GF524" i="16"/>
  <c r="GH520" i="16"/>
  <c r="GF520" i="16"/>
  <c r="GG520" i="16"/>
  <c r="GG501" i="16"/>
  <c r="GH501" i="16"/>
  <c r="GF501" i="16"/>
  <c r="GG494" i="16"/>
  <c r="GH494" i="16"/>
  <c r="GF494" i="16"/>
  <c r="GK449" i="16"/>
  <c r="GJ449" i="16"/>
  <c r="GI449" i="16"/>
  <c r="GK445" i="16"/>
  <c r="GJ445" i="16"/>
  <c r="GI445" i="16"/>
  <c r="GK427" i="16"/>
  <c r="GJ427" i="16"/>
  <c r="GI427" i="16"/>
  <c r="GH405" i="16"/>
  <c r="GG405" i="16"/>
  <c r="GF405" i="16"/>
  <c r="GH392" i="16"/>
  <c r="GF392" i="16"/>
  <c r="GG392" i="16"/>
  <c r="GH385" i="16"/>
  <c r="GG385" i="16"/>
  <c r="GF385" i="16"/>
  <c r="GH371" i="16"/>
  <c r="GF371" i="16"/>
  <c r="GG371" i="16"/>
  <c r="GK341" i="16"/>
  <c r="GJ341" i="16"/>
  <c r="GI341" i="16"/>
  <c r="GK337" i="16"/>
  <c r="GJ337" i="16"/>
  <c r="GI337" i="16"/>
  <c r="GK333" i="16"/>
  <c r="GJ333" i="16"/>
  <c r="GI333" i="16"/>
  <c r="GK317" i="16"/>
  <c r="GJ317" i="16"/>
  <c r="GI317" i="16"/>
  <c r="GH300" i="16"/>
  <c r="GF300" i="16"/>
  <c r="GG300" i="16"/>
  <c r="GF292" i="16"/>
  <c r="GG292" i="16"/>
  <c r="GH292" i="16"/>
  <c r="GK206" i="16"/>
  <c r="GI206" i="16"/>
  <c r="GJ206" i="16"/>
  <c r="GJ358" i="16"/>
  <c r="GI358" i="16"/>
  <c r="GK358" i="16"/>
  <c r="GK347" i="16"/>
  <c r="GJ347" i="16"/>
  <c r="GI347" i="16"/>
  <c r="GH297" i="16"/>
  <c r="GG297" i="16"/>
  <c r="GF297" i="16"/>
  <c r="GH203" i="16"/>
  <c r="GF203" i="16"/>
  <c r="GG203" i="16"/>
  <c r="GF356" i="16"/>
  <c r="GG356" i="16"/>
  <c r="GH356" i="16"/>
  <c r="GH332" i="16"/>
  <c r="GF332" i="16"/>
  <c r="GG332" i="16"/>
  <c r="GH328" i="16"/>
  <c r="GF328" i="16"/>
  <c r="GG328" i="16"/>
  <c r="GH322" i="16"/>
  <c r="GG322" i="16"/>
  <c r="GF322" i="16"/>
  <c r="GH316" i="16"/>
  <c r="GF316" i="16"/>
  <c r="GG316" i="16"/>
  <c r="GK312" i="16"/>
  <c r="GJ312" i="16"/>
  <c r="GI312" i="16"/>
  <c r="GK252" i="16"/>
  <c r="GJ252" i="16"/>
  <c r="GI252" i="16"/>
  <c r="GH238" i="16"/>
  <c r="GG238" i="16"/>
  <c r="GF238" i="16"/>
  <c r="GH230" i="16"/>
  <c r="GG230" i="16"/>
  <c r="GF230" i="16"/>
  <c r="GH225" i="16"/>
  <c r="GG225" i="16"/>
  <c r="GF225" i="16"/>
  <c r="GK213" i="16"/>
  <c r="GJ213" i="16"/>
  <c r="GI213" i="16"/>
  <c r="GH178" i="16"/>
  <c r="GG178" i="16"/>
  <c r="GF178" i="16"/>
  <c r="GH168" i="16"/>
  <c r="GF168" i="16"/>
  <c r="GG168" i="16"/>
  <c r="GH162" i="16"/>
  <c r="GG162" i="16"/>
  <c r="GF162" i="16"/>
  <c r="GH158" i="16"/>
  <c r="GG158" i="16"/>
  <c r="GF158" i="16"/>
  <c r="GH152" i="16"/>
  <c r="GF152" i="16"/>
  <c r="GG152" i="16"/>
  <c r="GH146" i="16"/>
  <c r="GG146" i="16"/>
  <c r="GF146" i="16"/>
  <c r="GH142" i="16"/>
  <c r="GG142" i="16"/>
  <c r="GF142" i="16"/>
  <c r="GH136" i="16"/>
  <c r="GF136" i="16"/>
  <c r="GG136" i="16"/>
  <c r="GF132" i="16"/>
  <c r="GG132" i="16"/>
  <c r="GH132" i="16"/>
  <c r="GH437" i="16"/>
  <c r="GG437" i="16"/>
  <c r="GF437" i="16"/>
  <c r="GH434" i="16"/>
  <c r="GG434" i="16"/>
  <c r="GF434" i="16"/>
  <c r="GH428" i="16"/>
  <c r="GF428" i="16"/>
  <c r="GG428" i="16"/>
  <c r="GH353" i="16"/>
  <c r="GG353" i="16"/>
  <c r="GF353" i="16"/>
  <c r="GH347" i="16"/>
  <c r="GF347" i="16"/>
  <c r="GG347" i="16"/>
  <c r="GH303" i="16"/>
  <c r="GF303" i="16"/>
  <c r="GG303" i="16"/>
  <c r="GH287" i="16"/>
  <c r="GF287" i="16"/>
  <c r="GG287" i="16"/>
  <c r="GK277" i="16"/>
  <c r="GJ277" i="16"/>
  <c r="GI277" i="16"/>
  <c r="GH271" i="16"/>
  <c r="GF271" i="16"/>
  <c r="GG271" i="16"/>
  <c r="GK261" i="16"/>
  <c r="GJ261" i="16"/>
  <c r="GI261" i="16"/>
  <c r="GH255" i="16"/>
  <c r="GF255" i="16"/>
  <c r="GG255" i="16"/>
  <c r="GH191" i="16"/>
  <c r="GF191" i="16"/>
  <c r="GG191" i="16"/>
  <c r="GK186" i="16"/>
  <c r="GJ186" i="16"/>
  <c r="GI186" i="16"/>
  <c r="GK127" i="16"/>
  <c r="GJ127" i="16"/>
  <c r="GI127" i="16"/>
  <c r="GK121" i="16"/>
  <c r="GJ121" i="16"/>
  <c r="GI121" i="16"/>
  <c r="GK115" i="16"/>
  <c r="GJ115" i="16"/>
  <c r="GI115" i="16"/>
  <c r="GK111" i="16"/>
  <c r="GJ111" i="16"/>
  <c r="GI111" i="16"/>
  <c r="GH101" i="16"/>
  <c r="GG101" i="16"/>
  <c r="GF101" i="16"/>
  <c r="GH95" i="16"/>
  <c r="GF95" i="16"/>
  <c r="GG95" i="16"/>
  <c r="GH91" i="16"/>
  <c r="GF91" i="16"/>
  <c r="GG91" i="16"/>
  <c r="GH85" i="16"/>
  <c r="GG85" i="16"/>
  <c r="GF85" i="16"/>
  <c r="GH79" i="16"/>
  <c r="GF79" i="16"/>
  <c r="GG79" i="16"/>
  <c r="GH73" i="16"/>
  <c r="GG73" i="16"/>
  <c r="GF73" i="16"/>
  <c r="GH69" i="16"/>
  <c r="GG69" i="16"/>
  <c r="GF69" i="16"/>
  <c r="GH63" i="16"/>
  <c r="GF63" i="16"/>
  <c r="GG63" i="16"/>
  <c r="GF36" i="16"/>
  <c r="GG36" i="16"/>
  <c r="GH36" i="16"/>
  <c r="GH124" i="16"/>
  <c r="GF124" i="16"/>
  <c r="GG124" i="16"/>
  <c r="GH120" i="16"/>
  <c r="GF120" i="16"/>
  <c r="GG120" i="16"/>
  <c r="GH114" i="16"/>
  <c r="GG114" i="16"/>
  <c r="GF114" i="16"/>
  <c r="GH110" i="16"/>
  <c r="GG110" i="16"/>
  <c r="GF110" i="16"/>
  <c r="GH46" i="16"/>
  <c r="GG46" i="16"/>
  <c r="GF46" i="16"/>
  <c r="GK39" i="16"/>
  <c r="GJ39" i="16"/>
  <c r="GI39" i="16"/>
  <c r="GK32" i="16"/>
  <c r="GJ32" i="16"/>
  <c r="GI32" i="16"/>
  <c r="GK16" i="16"/>
  <c r="GJ16" i="16"/>
  <c r="GI16" i="16"/>
  <c r="GK4" i="16"/>
  <c r="GJ4" i="16"/>
  <c r="GI4" i="16"/>
  <c r="GH106" i="16"/>
  <c r="GG106" i="16"/>
  <c r="GF106" i="16"/>
  <c r="GK99" i="16"/>
  <c r="GJ99" i="16"/>
  <c r="GI99" i="16"/>
  <c r="GK95" i="16"/>
  <c r="GJ95" i="16"/>
  <c r="GI95" i="16"/>
  <c r="GK91" i="16"/>
  <c r="GJ91" i="16"/>
  <c r="GI91" i="16"/>
  <c r="GK85" i="16"/>
  <c r="GJ85" i="16"/>
  <c r="GI85" i="16"/>
  <c r="GK79" i="16"/>
  <c r="GJ79" i="16"/>
  <c r="GI79" i="16"/>
  <c r="GK73" i="16"/>
  <c r="GJ73" i="16"/>
  <c r="GI73" i="16"/>
  <c r="GK69" i="16"/>
  <c r="GJ69" i="16"/>
  <c r="GI69" i="16"/>
  <c r="GK63" i="16"/>
  <c r="GJ63" i="16"/>
  <c r="GI63" i="16"/>
  <c r="GK59" i="16"/>
  <c r="GJ59" i="16"/>
  <c r="GI59" i="16"/>
  <c r="GK54" i="16"/>
  <c r="GJ54" i="16"/>
  <c r="GI54" i="16"/>
  <c r="GK40" i="16"/>
  <c r="GJ40" i="16"/>
  <c r="GI40" i="16"/>
  <c r="GK35" i="16"/>
  <c r="GJ35" i="16"/>
  <c r="GI35" i="16"/>
  <c r="GG529" i="16"/>
  <c r="GH529" i="16"/>
  <c r="GF529" i="16"/>
  <c r="GK519" i="16"/>
  <c r="GJ519" i="16"/>
  <c r="GI519" i="16"/>
  <c r="GK518" i="16"/>
  <c r="GJ518" i="16"/>
  <c r="GI518" i="16"/>
  <c r="GK514" i="16"/>
  <c r="GJ514" i="16"/>
  <c r="GI514" i="16"/>
  <c r="GH511" i="16"/>
  <c r="GF511" i="16"/>
  <c r="GG511" i="16"/>
  <c r="GK507" i="16"/>
  <c r="GJ507" i="16"/>
  <c r="GI507" i="16"/>
  <c r="GK504" i="16"/>
  <c r="GJ504" i="16"/>
  <c r="GI504" i="16"/>
  <c r="GK498" i="16"/>
  <c r="GJ498" i="16"/>
  <c r="GI498" i="16"/>
  <c r="GH493" i="16"/>
  <c r="GG493" i="16"/>
  <c r="GF493" i="16"/>
  <c r="GH491" i="16"/>
  <c r="GF491" i="16"/>
  <c r="GG491" i="16"/>
  <c r="GK488" i="16"/>
  <c r="GJ488" i="16"/>
  <c r="GI488" i="16"/>
  <c r="GK484" i="16"/>
  <c r="GJ484" i="16"/>
  <c r="GI484" i="16"/>
  <c r="GK480" i="16"/>
  <c r="GJ480" i="16"/>
  <c r="GI480" i="16"/>
  <c r="GK477" i="16"/>
  <c r="GJ477" i="16"/>
  <c r="GI477" i="16"/>
  <c r="GH469" i="16"/>
  <c r="GG469" i="16"/>
  <c r="GF469" i="16"/>
  <c r="GH467" i="16"/>
  <c r="GF467" i="16"/>
  <c r="GG467" i="16"/>
  <c r="GH465" i="16"/>
  <c r="GG465" i="16"/>
  <c r="GF465" i="16"/>
  <c r="GH463" i="16"/>
  <c r="GF463" i="16"/>
  <c r="GG463" i="16"/>
  <c r="GK458" i="16"/>
  <c r="GJ458" i="16"/>
  <c r="GI458" i="16"/>
  <c r="GI454" i="16"/>
  <c r="GK454" i="16"/>
  <c r="GJ454" i="16"/>
  <c r="GK524" i="16"/>
  <c r="GJ524" i="16"/>
  <c r="GI524" i="16"/>
  <c r="GH516" i="16"/>
  <c r="GG516" i="16"/>
  <c r="GF516" i="16"/>
  <c r="GK503" i="16"/>
  <c r="GJ503" i="16"/>
  <c r="GI503" i="16"/>
  <c r="GK501" i="16"/>
  <c r="GJ501" i="16"/>
  <c r="GI501" i="16"/>
  <c r="GK497" i="16"/>
  <c r="GJ497" i="16"/>
  <c r="GI497" i="16"/>
  <c r="GK494" i="16"/>
  <c r="GI494" i="16"/>
  <c r="GJ494" i="16"/>
  <c r="GK451" i="16"/>
  <c r="GJ451" i="16"/>
  <c r="GI451" i="16"/>
  <c r="GK531" i="16"/>
  <c r="GJ531" i="16"/>
  <c r="GI531" i="16"/>
  <c r="GG514" i="16"/>
  <c r="GF514" i="16"/>
  <c r="GH514" i="16"/>
  <c r="GK508" i="16"/>
  <c r="GJ508" i="16"/>
  <c r="GI508" i="16"/>
  <c r="GH498" i="16"/>
  <c r="GG498" i="16"/>
  <c r="GF498" i="16"/>
  <c r="GK490" i="16"/>
  <c r="GJ490" i="16"/>
  <c r="GI490" i="16"/>
  <c r="GJ486" i="16"/>
  <c r="GK486" i="16"/>
  <c r="GI486" i="16"/>
  <c r="GK482" i="16"/>
  <c r="GJ482" i="16"/>
  <c r="GI482" i="16"/>
  <c r="GK478" i="16"/>
  <c r="GJ478" i="16"/>
  <c r="GI478" i="16"/>
  <c r="GH475" i="16"/>
  <c r="GF475" i="16"/>
  <c r="GG475" i="16"/>
  <c r="GK467" i="16"/>
  <c r="GJ467" i="16"/>
  <c r="GI467" i="16"/>
  <c r="GK465" i="16"/>
  <c r="GJ465" i="16"/>
  <c r="GI465" i="16"/>
  <c r="GK463" i="16"/>
  <c r="GJ463" i="16"/>
  <c r="GI463" i="16"/>
  <c r="GK527" i="16"/>
  <c r="GJ527" i="16"/>
  <c r="GI527" i="16"/>
  <c r="GG522" i="16"/>
  <c r="GH522" i="16"/>
  <c r="GF522" i="16"/>
  <c r="GJ516" i="16"/>
  <c r="GK516" i="16"/>
  <c r="GI516" i="16"/>
  <c r="GG510" i="16"/>
  <c r="GH510" i="16"/>
  <c r="GF510" i="16"/>
  <c r="GH487" i="16"/>
  <c r="GF487" i="16"/>
  <c r="GG487" i="16"/>
  <c r="GH483" i="16"/>
  <c r="GF483" i="16"/>
  <c r="GG483" i="16"/>
  <c r="GH479" i="16"/>
  <c r="GF479" i="16"/>
  <c r="GG479" i="16"/>
  <c r="GK473" i="16"/>
  <c r="GJ473" i="16"/>
  <c r="GI473" i="16"/>
  <c r="GH471" i="16"/>
  <c r="GF471" i="16"/>
  <c r="GG471" i="16"/>
  <c r="GK443" i="16"/>
  <c r="GJ443" i="16"/>
  <c r="GI443" i="16"/>
  <c r="GK424" i="16"/>
  <c r="GJ424" i="16"/>
  <c r="GI424" i="16"/>
  <c r="GF420" i="16"/>
  <c r="GG420" i="16"/>
  <c r="GH420" i="16"/>
  <c r="GH409" i="16"/>
  <c r="GG409" i="16"/>
  <c r="GF409" i="16"/>
  <c r="GH377" i="16"/>
  <c r="GG377" i="16"/>
  <c r="GF377" i="16"/>
  <c r="GF368" i="16"/>
  <c r="GH368" i="16"/>
  <c r="GG368" i="16"/>
  <c r="GH360" i="16"/>
  <c r="GF360" i="16"/>
  <c r="GG360" i="16"/>
  <c r="GK342" i="16"/>
  <c r="GJ342" i="16"/>
  <c r="GI342" i="16"/>
  <c r="GK338" i="16"/>
  <c r="GJ338" i="16"/>
  <c r="GI338" i="16"/>
  <c r="GK334" i="16"/>
  <c r="GI334" i="16"/>
  <c r="GJ334" i="16"/>
  <c r="GK330" i="16"/>
  <c r="GJ330" i="16"/>
  <c r="GI330" i="16"/>
  <c r="GK326" i="16"/>
  <c r="GJ326" i="16"/>
  <c r="GI326" i="16"/>
  <c r="GK322" i="16"/>
  <c r="GJ322" i="16"/>
  <c r="GI322" i="16"/>
  <c r="GK318" i="16"/>
  <c r="GI318" i="16"/>
  <c r="GJ318" i="16"/>
  <c r="GK314" i="16"/>
  <c r="GJ314" i="16"/>
  <c r="GI314" i="16"/>
  <c r="GH306" i="16"/>
  <c r="GG306" i="16"/>
  <c r="GF306" i="16"/>
  <c r="GK304" i="16"/>
  <c r="GJ304" i="16"/>
  <c r="GI304" i="16"/>
  <c r="GK302" i="16"/>
  <c r="GI302" i="16"/>
  <c r="GJ302" i="16"/>
  <c r="GJ294" i="16"/>
  <c r="GK294" i="16"/>
  <c r="GI294" i="16"/>
  <c r="GK286" i="16"/>
  <c r="GI286" i="16"/>
  <c r="GJ286" i="16"/>
  <c r="GK278" i="16"/>
  <c r="GJ278" i="16"/>
  <c r="GI278" i="16"/>
  <c r="GK270" i="16"/>
  <c r="GI270" i="16"/>
  <c r="GJ270" i="16"/>
  <c r="GK262" i="16"/>
  <c r="GJ262" i="16"/>
  <c r="GI262" i="16"/>
  <c r="GH241" i="16"/>
  <c r="GG241" i="16"/>
  <c r="GF241" i="16"/>
  <c r="GK233" i="16"/>
  <c r="GJ233" i="16"/>
  <c r="GI233" i="16"/>
  <c r="GK230" i="16"/>
  <c r="GJ230" i="16"/>
  <c r="GI230" i="16"/>
  <c r="GK228" i="16"/>
  <c r="GJ228" i="16"/>
  <c r="GI228" i="16"/>
  <c r="GH218" i="16"/>
  <c r="GG218" i="16"/>
  <c r="GF218" i="16"/>
  <c r="GH216" i="16"/>
  <c r="GF216" i="16"/>
  <c r="GG216" i="16"/>
  <c r="GH213" i="16"/>
  <c r="GG213" i="16"/>
  <c r="GF213" i="16"/>
  <c r="GK201" i="16"/>
  <c r="GJ201" i="16"/>
  <c r="GI201" i="16"/>
  <c r="GK198" i="16"/>
  <c r="GJ198" i="16"/>
  <c r="GI198" i="16"/>
  <c r="GK196" i="16"/>
  <c r="GJ196" i="16"/>
  <c r="GI196" i="16"/>
  <c r="GK190" i="16"/>
  <c r="GI190" i="16"/>
  <c r="GJ190" i="16"/>
  <c r="GK178" i="16"/>
  <c r="GJ178" i="16"/>
  <c r="GI178" i="16"/>
  <c r="GK176" i="16"/>
  <c r="GJ176" i="16"/>
  <c r="GI176" i="16"/>
  <c r="GK174" i="16"/>
  <c r="GI174" i="16"/>
  <c r="GJ174" i="16"/>
  <c r="GK172" i="16"/>
  <c r="GJ172" i="16"/>
  <c r="GI172" i="16"/>
  <c r="GK170" i="16"/>
  <c r="GJ170" i="16"/>
  <c r="GI170" i="16"/>
  <c r="GK168" i="16"/>
  <c r="GJ168" i="16"/>
  <c r="GI168" i="16"/>
  <c r="GK166" i="16"/>
  <c r="GJ166" i="16"/>
  <c r="GI166" i="16"/>
  <c r="GK164" i="16"/>
  <c r="GJ164" i="16"/>
  <c r="GI164" i="16"/>
  <c r="GK162" i="16"/>
  <c r="GJ162" i="16"/>
  <c r="GI162" i="16"/>
  <c r="GK160" i="16"/>
  <c r="GJ160" i="16"/>
  <c r="GI160" i="16"/>
  <c r="GK158" i="16"/>
  <c r="GI158" i="16"/>
  <c r="GJ158" i="16"/>
  <c r="GK156" i="16"/>
  <c r="GJ156" i="16"/>
  <c r="GI156" i="16"/>
  <c r="GK154" i="16"/>
  <c r="GJ154" i="16"/>
  <c r="GI154" i="16"/>
  <c r="GK152" i="16"/>
  <c r="GJ152" i="16"/>
  <c r="GI152" i="16"/>
  <c r="GK150" i="16"/>
  <c r="GJ150" i="16"/>
  <c r="GI150" i="16"/>
  <c r="GK148" i="16"/>
  <c r="GJ148" i="16"/>
  <c r="GI148" i="16"/>
  <c r="GK146" i="16"/>
  <c r="GJ146" i="16"/>
  <c r="GI146" i="16"/>
  <c r="GK144" i="16"/>
  <c r="GJ144" i="16"/>
  <c r="GI144" i="16"/>
  <c r="GK142" i="16"/>
  <c r="GI142" i="16"/>
  <c r="GJ142" i="16"/>
  <c r="GK140" i="16"/>
  <c r="GJ140" i="16"/>
  <c r="GI140" i="16"/>
  <c r="GK138" i="16"/>
  <c r="GJ138" i="16"/>
  <c r="GI138" i="16"/>
  <c r="GK136" i="16"/>
  <c r="GJ136" i="16"/>
  <c r="GI136" i="16"/>
  <c r="GK134" i="16"/>
  <c r="GJ134" i="16"/>
  <c r="GI134" i="16"/>
  <c r="GK132" i="16"/>
  <c r="GJ132" i="16"/>
  <c r="GI132" i="16"/>
  <c r="GK128" i="16"/>
  <c r="GJ128" i="16"/>
  <c r="GI128" i="16"/>
  <c r="GK435" i="16"/>
  <c r="GJ435" i="16"/>
  <c r="GI435" i="16"/>
  <c r="GK431" i="16"/>
  <c r="GJ431" i="16"/>
  <c r="GI431" i="16"/>
  <c r="GK426" i="16"/>
  <c r="GJ426" i="16"/>
  <c r="GI426" i="16"/>
  <c r="GH422" i="16"/>
  <c r="GG422" i="16"/>
  <c r="GF422" i="16"/>
  <c r="GK418" i="16"/>
  <c r="GJ418" i="16"/>
  <c r="GI418" i="16"/>
  <c r="GK416" i="16"/>
  <c r="GJ416" i="16"/>
  <c r="GI416" i="16"/>
  <c r="GK414" i="16"/>
  <c r="GI414" i="16"/>
  <c r="GJ414" i="16"/>
  <c r="GJ412" i="16"/>
  <c r="GK412" i="16"/>
  <c r="GI412" i="16"/>
  <c r="GK410" i="16"/>
  <c r="GJ410" i="16"/>
  <c r="GI410" i="16"/>
  <c r="GK406" i="16"/>
  <c r="GJ406" i="16"/>
  <c r="GI406" i="16"/>
  <c r="GK402" i="16"/>
  <c r="GJ402" i="16"/>
  <c r="GI402" i="16"/>
  <c r="GK398" i="16"/>
  <c r="GI398" i="16"/>
  <c r="GJ398" i="16"/>
  <c r="GK395" i="16"/>
  <c r="GJ395" i="16"/>
  <c r="GI395" i="16"/>
  <c r="GJ390" i="16"/>
  <c r="GI390" i="16"/>
  <c r="GK390" i="16"/>
  <c r="GK386" i="16"/>
  <c r="GJ386" i="16"/>
  <c r="GI386" i="16"/>
  <c r="GK382" i="16"/>
  <c r="GI382" i="16"/>
  <c r="GJ382" i="16"/>
  <c r="GK378" i="16"/>
  <c r="GJ378" i="16"/>
  <c r="GI378" i="16"/>
  <c r="GK374" i="16"/>
  <c r="GJ374" i="16"/>
  <c r="GI374" i="16"/>
  <c r="GH369" i="16"/>
  <c r="GG369" i="16"/>
  <c r="GF369" i="16"/>
  <c r="GH348" i="16"/>
  <c r="GF348" i="16"/>
  <c r="GG348" i="16"/>
  <c r="GH309" i="16"/>
  <c r="GG309" i="16"/>
  <c r="GF309" i="16"/>
  <c r="GK303" i="16"/>
  <c r="GJ303" i="16"/>
  <c r="GI303" i="16"/>
  <c r="GK299" i="16"/>
  <c r="GJ299" i="16"/>
  <c r="GI299" i="16"/>
  <c r="GK295" i="16"/>
  <c r="GJ295" i="16"/>
  <c r="GI295" i="16"/>
  <c r="GK291" i="16"/>
  <c r="GJ291" i="16"/>
  <c r="GI291" i="16"/>
  <c r="GK287" i="16"/>
  <c r="GJ287" i="16"/>
  <c r="GI287" i="16"/>
  <c r="GK283" i="16"/>
  <c r="GJ283" i="16"/>
  <c r="GI283" i="16"/>
  <c r="GK279" i="16"/>
  <c r="GJ279" i="16"/>
  <c r="GI279" i="16"/>
  <c r="GK275" i="16"/>
  <c r="GJ275" i="16"/>
  <c r="GI275" i="16"/>
  <c r="GK271" i="16"/>
  <c r="GJ271" i="16"/>
  <c r="GI271" i="16"/>
  <c r="GK267" i="16"/>
  <c r="GJ267" i="16"/>
  <c r="GI267" i="16"/>
  <c r="GK263" i="16"/>
  <c r="GJ263" i="16"/>
  <c r="GI263" i="16"/>
  <c r="GK259" i="16"/>
  <c r="GJ259" i="16"/>
  <c r="GI259" i="16"/>
  <c r="GK255" i="16"/>
  <c r="GJ255" i="16"/>
  <c r="GI255" i="16"/>
  <c r="GK251" i="16"/>
  <c r="GJ251" i="16"/>
  <c r="GI251" i="16"/>
  <c r="GH248" i="16"/>
  <c r="GF248" i="16"/>
  <c r="GG248" i="16"/>
  <c r="GH246" i="16"/>
  <c r="GG246" i="16"/>
  <c r="GF246" i="16"/>
  <c r="GK244" i="16"/>
  <c r="GJ244" i="16"/>
  <c r="GI244" i="16"/>
  <c r="GK242" i="16"/>
  <c r="GJ242" i="16"/>
  <c r="GI242" i="16"/>
  <c r="GK237" i="16"/>
  <c r="GJ237" i="16"/>
  <c r="GI237" i="16"/>
  <c r="GH235" i="16"/>
  <c r="GF235" i="16"/>
  <c r="GG235" i="16"/>
  <c r="GH227" i="16"/>
  <c r="GF227" i="16"/>
  <c r="GG227" i="16"/>
  <c r="GK207" i="16"/>
  <c r="GJ207" i="16"/>
  <c r="GI207" i="16"/>
  <c r="GH195" i="16"/>
  <c r="GF195" i="16"/>
  <c r="GG195" i="16"/>
  <c r="GH189" i="16"/>
  <c r="GG189" i="16"/>
  <c r="GF189" i="16"/>
  <c r="GH187" i="16"/>
  <c r="GF187" i="16"/>
  <c r="GG187" i="16"/>
  <c r="GK185" i="16"/>
  <c r="GJ185" i="16"/>
  <c r="GI185" i="16"/>
  <c r="GH183" i="16"/>
  <c r="GF183" i="16"/>
  <c r="GG183" i="16"/>
  <c r="GK181" i="16"/>
  <c r="GJ181" i="16"/>
  <c r="GI181" i="16"/>
  <c r="GK423" i="16"/>
  <c r="GJ423" i="16"/>
  <c r="GI423" i="16"/>
  <c r="GH407" i="16"/>
  <c r="GF407" i="16"/>
  <c r="GG407" i="16"/>
  <c r="GH403" i="16"/>
  <c r="GF403" i="16"/>
  <c r="GG403" i="16"/>
  <c r="GH399" i="16"/>
  <c r="GF399" i="16"/>
  <c r="GG399" i="16"/>
  <c r="GK394" i="16"/>
  <c r="GJ394" i="16"/>
  <c r="GI394" i="16"/>
  <c r="GH391" i="16"/>
  <c r="GF391" i="16"/>
  <c r="GG391" i="16"/>
  <c r="GH387" i="16"/>
  <c r="GF387" i="16"/>
  <c r="GG387" i="16"/>
  <c r="GH383" i="16"/>
  <c r="GF383" i="16"/>
  <c r="GG383" i="16"/>
  <c r="GH379" i="16"/>
  <c r="GF379" i="16"/>
  <c r="GG379" i="16"/>
  <c r="GH375" i="16"/>
  <c r="GF375" i="16"/>
  <c r="GG375" i="16"/>
  <c r="GF372" i="16"/>
  <c r="GG372" i="16"/>
  <c r="GH372" i="16"/>
  <c r="GH370" i="16"/>
  <c r="GG370" i="16"/>
  <c r="GF370" i="16"/>
  <c r="GH362" i="16"/>
  <c r="GG362" i="16"/>
  <c r="GF362" i="16"/>
  <c r="GK345" i="16"/>
  <c r="GJ345" i="16"/>
  <c r="GI345" i="16"/>
  <c r="GH343" i="16"/>
  <c r="GF343" i="16"/>
  <c r="GG343" i="16"/>
  <c r="GH339" i="16"/>
  <c r="GF339" i="16"/>
  <c r="GG339" i="16"/>
  <c r="GH335" i="16"/>
  <c r="GF335" i="16"/>
  <c r="GG335" i="16"/>
  <c r="GJ310" i="16"/>
  <c r="GI310" i="16"/>
  <c r="GK310" i="16"/>
  <c r="GH302" i="16"/>
  <c r="GG302" i="16"/>
  <c r="GF302" i="16"/>
  <c r="GK296" i="16"/>
  <c r="GJ296" i="16"/>
  <c r="GI296" i="16"/>
  <c r="GH286" i="16"/>
  <c r="GG286" i="16"/>
  <c r="GF286" i="16"/>
  <c r="GK280" i="16"/>
  <c r="GJ280" i="16"/>
  <c r="GI280" i="16"/>
  <c r="GH270" i="16"/>
  <c r="GG270" i="16"/>
  <c r="GF270" i="16"/>
  <c r="GH262" i="16"/>
  <c r="GG262" i="16"/>
  <c r="GF262" i="16"/>
  <c r="GH254" i="16"/>
  <c r="GG254" i="16"/>
  <c r="GF254" i="16"/>
  <c r="GK240" i="16"/>
  <c r="GJ240" i="16"/>
  <c r="GI240" i="16"/>
  <c r="GH233" i="16"/>
  <c r="GG233" i="16"/>
  <c r="GF233" i="16"/>
  <c r="GH222" i="16"/>
  <c r="GG222" i="16"/>
  <c r="GF222" i="16"/>
  <c r="GH220" i="16"/>
  <c r="GF220" i="16"/>
  <c r="GG220" i="16"/>
  <c r="GH217" i="16"/>
  <c r="GG217" i="16"/>
  <c r="GF217" i="16"/>
  <c r="GK205" i="16"/>
  <c r="GJ205" i="16"/>
  <c r="GI205" i="16"/>
  <c r="GK202" i="16"/>
  <c r="GJ202" i="16"/>
  <c r="GI202" i="16"/>
  <c r="GK200" i="16"/>
  <c r="GJ200" i="16"/>
  <c r="GI200" i="16"/>
  <c r="GH198" i="16"/>
  <c r="GG198" i="16"/>
  <c r="GF198" i="16"/>
  <c r="GH193" i="16"/>
  <c r="GG193" i="16"/>
  <c r="GF193" i="16"/>
  <c r="GH172" i="16"/>
  <c r="GF172" i="16"/>
  <c r="GG172" i="16"/>
  <c r="GH170" i="16"/>
  <c r="GG170" i="16"/>
  <c r="GF170" i="16"/>
  <c r="GK419" i="16"/>
  <c r="GJ419" i="16"/>
  <c r="GI419" i="16"/>
  <c r="GK417" i="16"/>
  <c r="GJ417" i="16"/>
  <c r="GI417" i="16"/>
  <c r="GK415" i="16"/>
  <c r="GJ415" i="16"/>
  <c r="GI415" i="16"/>
  <c r="GK413" i="16"/>
  <c r="GJ413" i="16"/>
  <c r="GI413" i="16"/>
  <c r="GK411" i="16"/>
  <c r="GJ411" i="16"/>
  <c r="GI411" i="16"/>
  <c r="GK408" i="16"/>
  <c r="GJ408" i="16"/>
  <c r="GI408" i="16"/>
  <c r="GJ404" i="16"/>
  <c r="GK404" i="16"/>
  <c r="GI404" i="16"/>
  <c r="GK400" i="16"/>
  <c r="GJ400" i="16"/>
  <c r="GI400" i="16"/>
  <c r="GJ396" i="16"/>
  <c r="GK396" i="16"/>
  <c r="GI396" i="16"/>
  <c r="GJ388" i="16"/>
  <c r="GK388" i="16"/>
  <c r="GI388" i="16"/>
  <c r="GK384" i="16"/>
  <c r="GJ384" i="16"/>
  <c r="GI384" i="16"/>
  <c r="GJ380" i="16"/>
  <c r="GK380" i="16"/>
  <c r="GI380" i="16"/>
  <c r="GK376" i="16"/>
  <c r="GJ376" i="16"/>
  <c r="GI376" i="16"/>
  <c r="GH363" i="16"/>
  <c r="GF363" i="16"/>
  <c r="GG363" i="16"/>
  <c r="GJ348" i="16"/>
  <c r="GK348" i="16"/>
  <c r="GI348" i="16"/>
  <c r="GH344" i="16"/>
  <c r="GF344" i="16"/>
  <c r="GG344" i="16"/>
  <c r="GK305" i="16"/>
  <c r="GJ305" i="16"/>
  <c r="GI305" i="16"/>
  <c r="GH299" i="16"/>
  <c r="GF299" i="16"/>
  <c r="GG299" i="16"/>
  <c r="GK289" i="16"/>
  <c r="GJ289" i="16"/>
  <c r="GI289" i="16"/>
  <c r="GH283" i="16"/>
  <c r="GF283" i="16"/>
  <c r="GG283" i="16"/>
  <c r="GK273" i="16"/>
  <c r="GJ273" i="16"/>
  <c r="GI273" i="16"/>
  <c r="GH267" i="16"/>
  <c r="GF267" i="16"/>
  <c r="GG267" i="16"/>
  <c r="GK257" i="16"/>
  <c r="GJ257" i="16"/>
  <c r="GI257" i="16"/>
  <c r="GH251" i="16"/>
  <c r="GF251" i="16"/>
  <c r="GG251" i="16"/>
  <c r="GK248" i="16"/>
  <c r="GJ248" i="16"/>
  <c r="GI248" i="16"/>
  <c r="GJ246" i="16"/>
  <c r="GI246" i="16"/>
  <c r="GK246" i="16"/>
  <c r="GF244" i="16"/>
  <c r="GG244" i="16"/>
  <c r="GH244" i="16"/>
  <c r="GH242" i="16"/>
  <c r="GG242" i="16"/>
  <c r="GF242" i="16"/>
  <c r="GH236" i="16"/>
  <c r="GF236" i="16"/>
  <c r="GG236" i="16"/>
  <c r="GK219" i="16"/>
  <c r="GJ219" i="16"/>
  <c r="GI219" i="16"/>
  <c r="GH207" i="16"/>
  <c r="GF207" i="16"/>
  <c r="GG207" i="16"/>
  <c r="GK182" i="16"/>
  <c r="GJ182" i="16"/>
  <c r="GI182" i="16"/>
  <c r="GK46" i="16"/>
  <c r="GI46" i="16"/>
  <c r="GJ46" i="16"/>
  <c r="GK44" i="16"/>
  <c r="GJ44" i="16"/>
  <c r="GI44" i="16"/>
  <c r="GH33" i="16"/>
  <c r="GG33" i="16"/>
  <c r="GF33" i="16"/>
  <c r="GH31" i="16"/>
  <c r="GF31" i="16"/>
  <c r="GG31" i="16"/>
  <c r="GH29" i="16"/>
  <c r="GG29" i="16"/>
  <c r="GF29" i="16"/>
  <c r="GH27" i="16"/>
  <c r="GF27" i="16"/>
  <c r="GG27" i="16"/>
  <c r="GH25" i="16"/>
  <c r="GG25" i="16"/>
  <c r="GF25" i="16"/>
  <c r="GH23" i="16"/>
  <c r="GF23" i="16"/>
  <c r="GG23" i="16"/>
  <c r="GH21" i="16"/>
  <c r="GG21" i="16"/>
  <c r="GF21" i="16"/>
  <c r="GH19" i="16"/>
  <c r="GF19" i="16"/>
  <c r="GG19" i="16"/>
  <c r="GH17" i="16"/>
  <c r="GG17" i="16"/>
  <c r="GF17" i="16"/>
  <c r="GH15" i="16"/>
  <c r="GF15" i="16"/>
  <c r="GG15" i="16"/>
  <c r="GH13" i="16"/>
  <c r="GG13" i="16"/>
  <c r="GF13" i="16"/>
  <c r="GH11" i="16"/>
  <c r="GF11" i="16"/>
  <c r="GG11" i="16"/>
  <c r="GH9" i="16"/>
  <c r="GG9" i="16"/>
  <c r="GF9" i="16"/>
  <c r="GH7" i="16"/>
  <c r="GF7" i="16"/>
  <c r="GG7" i="16"/>
  <c r="GH5" i="16"/>
  <c r="GG5" i="16"/>
  <c r="GF5" i="16"/>
  <c r="GH3" i="16"/>
  <c r="GF3" i="16"/>
  <c r="GG3" i="16"/>
  <c r="GH54" i="16"/>
  <c r="GG54" i="16"/>
  <c r="GF54" i="16"/>
  <c r="GF52" i="16"/>
  <c r="GG52" i="16"/>
  <c r="GH52" i="16"/>
  <c r="GH49" i="16"/>
  <c r="GG49" i="16"/>
  <c r="GF49" i="16"/>
  <c r="GH47" i="16"/>
  <c r="GF47" i="16"/>
  <c r="GG47" i="16"/>
  <c r="GK41" i="16"/>
  <c r="GJ41" i="16"/>
  <c r="GI41" i="16"/>
  <c r="GH38" i="16"/>
  <c r="GG38" i="16"/>
  <c r="GF38" i="16"/>
  <c r="GH35" i="16"/>
  <c r="GF35" i="16"/>
  <c r="GG35" i="16"/>
  <c r="GH55" i="16"/>
  <c r="GF55" i="16"/>
  <c r="GG55" i="16"/>
  <c r="GK33" i="16"/>
  <c r="GJ33" i="16"/>
  <c r="GI33" i="16"/>
  <c r="GK29" i="16"/>
  <c r="GJ29" i="16"/>
  <c r="GI29" i="16"/>
  <c r="GK25" i="16"/>
  <c r="GJ25" i="16"/>
  <c r="GI25" i="16"/>
  <c r="GK21" i="16"/>
  <c r="GJ21" i="16"/>
  <c r="GI21" i="16"/>
  <c r="GK17" i="16"/>
  <c r="GJ17" i="16"/>
  <c r="GI17" i="16"/>
  <c r="GK13" i="16"/>
  <c r="GJ13" i="16"/>
  <c r="GI13" i="16"/>
  <c r="GK9" i="16"/>
  <c r="GJ9" i="16"/>
  <c r="GI9" i="16"/>
  <c r="GK5" i="16"/>
  <c r="GJ5" i="16"/>
  <c r="GI5" i="16"/>
  <c r="GK49" i="16"/>
  <c r="GJ49" i="16"/>
  <c r="GI49" i="16"/>
  <c r="GK47" i="16"/>
  <c r="GJ47" i="16"/>
  <c r="GI47" i="16"/>
  <c r="GK453" i="16"/>
  <c r="GJ453" i="16"/>
  <c r="GI453" i="16"/>
  <c r="GH523" i="16"/>
  <c r="GF523" i="16"/>
  <c r="GG523" i="16"/>
  <c r="GK510" i="16"/>
  <c r="GJ510" i="16"/>
  <c r="GI510" i="16"/>
  <c r="GK471" i="16"/>
  <c r="GJ471" i="16"/>
  <c r="GI471" i="16"/>
  <c r="GG446" i="16"/>
  <c r="GH446" i="16"/>
  <c r="GF446" i="16"/>
  <c r="GK438" i="16"/>
  <c r="GJ438" i="16"/>
  <c r="GI438" i="16"/>
  <c r="GH519" i="16"/>
  <c r="GF519" i="16"/>
  <c r="GG519" i="16"/>
  <c r="GH457" i="16"/>
  <c r="GG457" i="16"/>
  <c r="GF457" i="16"/>
  <c r="GK534" i="16"/>
  <c r="GJ534" i="16"/>
  <c r="GI534" i="16"/>
  <c r="GK462" i="16"/>
  <c r="GI462" i="16"/>
  <c r="GJ462" i="16"/>
  <c r="GH397" i="16"/>
  <c r="GG397" i="16"/>
  <c r="GF397" i="16"/>
  <c r="GH381" i="16"/>
  <c r="GG381" i="16"/>
  <c r="GF381" i="16"/>
  <c r="GK366" i="16"/>
  <c r="GI366" i="16"/>
  <c r="GJ366" i="16"/>
  <c r="GK329" i="16"/>
  <c r="GJ329" i="16"/>
  <c r="GI329" i="16"/>
  <c r="GK258" i="16"/>
  <c r="GJ258" i="16"/>
  <c r="GI258" i="16"/>
  <c r="GH221" i="16"/>
  <c r="GG221" i="16"/>
  <c r="GF221" i="16"/>
  <c r="GK209" i="16"/>
  <c r="GJ209" i="16"/>
  <c r="GI209" i="16"/>
  <c r="GH202" i="16"/>
  <c r="GG202" i="16"/>
  <c r="GF202" i="16"/>
  <c r="GH194" i="16"/>
  <c r="GG194" i="16"/>
  <c r="GF194" i="16"/>
  <c r="GK430" i="16"/>
  <c r="GI430" i="16"/>
  <c r="GJ430" i="16"/>
  <c r="GK421" i="16"/>
  <c r="GJ421" i="16"/>
  <c r="GI421" i="16"/>
  <c r="GH354" i="16"/>
  <c r="GG354" i="16"/>
  <c r="GF354" i="16"/>
  <c r="GH281" i="16"/>
  <c r="GG281" i="16"/>
  <c r="GF281" i="16"/>
  <c r="GK360" i="16"/>
  <c r="GJ360" i="16"/>
  <c r="GI360" i="16"/>
  <c r="GH342" i="16"/>
  <c r="GG342" i="16"/>
  <c r="GF342" i="16"/>
  <c r="GH326" i="16"/>
  <c r="GG326" i="16"/>
  <c r="GF326" i="16"/>
  <c r="GH318" i="16"/>
  <c r="GG318" i="16"/>
  <c r="GF318" i="16"/>
  <c r="GK307" i="16"/>
  <c r="GJ307" i="16"/>
  <c r="GI307" i="16"/>
  <c r="GH249" i="16"/>
  <c r="GG249" i="16"/>
  <c r="GF249" i="16"/>
  <c r="GK210" i="16"/>
  <c r="GJ210" i="16"/>
  <c r="GI210" i="16"/>
  <c r="GF176" i="16"/>
  <c r="GH176" i="16"/>
  <c r="GG176" i="16"/>
  <c r="GH166" i="16"/>
  <c r="GG166" i="16"/>
  <c r="GF166" i="16"/>
  <c r="GH156" i="16"/>
  <c r="GF156" i="16"/>
  <c r="GG156" i="16"/>
  <c r="GF148" i="16"/>
  <c r="GH148" i="16"/>
  <c r="GG148" i="16"/>
  <c r="GH138" i="16"/>
  <c r="GG138" i="16"/>
  <c r="GF138" i="16"/>
  <c r="GF128" i="16"/>
  <c r="GH128" i="16"/>
  <c r="GG128" i="16"/>
  <c r="GG430" i="16"/>
  <c r="GH430" i="16"/>
  <c r="GF430" i="16"/>
  <c r="GK195" i="16"/>
  <c r="GJ195" i="16"/>
  <c r="GI195" i="16"/>
  <c r="GK125" i="16"/>
  <c r="GJ125" i="16"/>
  <c r="GI125" i="16"/>
  <c r="GK117" i="16"/>
  <c r="GJ117" i="16"/>
  <c r="GI117" i="16"/>
  <c r="GK109" i="16"/>
  <c r="GJ109" i="16"/>
  <c r="GI109" i="16"/>
  <c r="GK106" i="16"/>
  <c r="GJ106" i="16"/>
  <c r="GI106" i="16"/>
  <c r="GH97" i="16"/>
  <c r="GG97" i="16"/>
  <c r="GF97" i="16"/>
  <c r="GH89" i="16"/>
  <c r="GG89" i="16"/>
  <c r="GF89" i="16"/>
  <c r="GH83" i="16"/>
  <c r="GF83" i="16"/>
  <c r="GG83" i="16"/>
  <c r="GH75" i="16"/>
  <c r="GF75" i="16"/>
  <c r="GG75" i="16"/>
  <c r="GH67" i="16"/>
  <c r="GF67" i="16"/>
  <c r="GG67" i="16"/>
  <c r="GH61" i="16"/>
  <c r="GG61" i="16"/>
  <c r="GF61" i="16"/>
  <c r="GF116" i="16"/>
  <c r="GG116" i="16"/>
  <c r="GH116" i="16"/>
  <c r="GK28" i="16"/>
  <c r="GJ28" i="16"/>
  <c r="GI28" i="16"/>
  <c r="GK8" i="16"/>
  <c r="GJ8" i="16"/>
  <c r="GI8" i="16"/>
  <c r="GK101" i="16"/>
  <c r="GJ101" i="16"/>
  <c r="GI101" i="16"/>
  <c r="GK89" i="16"/>
  <c r="GJ89" i="16"/>
  <c r="GI89" i="16"/>
  <c r="GK75" i="16"/>
  <c r="GJ75" i="16"/>
  <c r="GI75" i="16"/>
  <c r="GK65" i="16"/>
  <c r="GJ65" i="16"/>
  <c r="GI65" i="16"/>
  <c r="GK52" i="16"/>
  <c r="GJ52" i="16"/>
  <c r="GI52" i="16"/>
  <c r="GH535" i="16"/>
  <c r="GF535" i="16"/>
  <c r="GG535" i="16"/>
  <c r="GK533" i="16"/>
  <c r="GJ533" i="16"/>
  <c r="GI533" i="16"/>
  <c r="GH531" i="16"/>
  <c r="GF531" i="16"/>
  <c r="GG531" i="16"/>
  <c r="GH515" i="16"/>
  <c r="GF515" i="16"/>
  <c r="GG515" i="16"/>
  <c r="GK512" i="16"/>
  <c r="GJ512" i="16"/>
  <c r="GI512" i="16"/>
  <c r="GH508" i="16"/>
  <c r="GG508" i="16"/>
  <c r="GF508" i="16"/>
  <c r="GK459" i="16"/>
  <c r="GJ459" i="16"/>
  <c r="GI459" i="16"/>
  <c r="GK455" i="16"/>
  <c r="GJ455" i="16"/>
  <c r="GI455" i="16"/>
  <c r="GG534" i="16"/>
  <c r="GF534" i="16"/>
  <c r="GH534" i="16"/>
  <c r="GJ532" i="16"/>
  <c r="GK532" i="16"/>
  <c r="GI532" i="16"/>
  <c r="GG530" i="16"/>
  <c r="GF530" i="16"/>
  <c r="GH530" i="16"/>
  <c r="GH528" i="16"/>
  <c r="GF528" i="16"/>
  <c r="GG528" i="16"/>
  <c r="GG525" i="16"/>
  <c r="GH525" i="16"/>
  <c r="GF525" i="16"/>
  <c r="GK520" i="16"/>
  <c r="GJ520" i="16"/>
  <c r="GI520" i="16"/>
  <c r="GK517" i="16"/>
  <c r="GJ517" i="16"/>
  <c r="GI517" i="16"/>
  <c r="GK487" i="16"/>
  <c r="GJ487" i="16"/>
  <c r="GI487" i="16"/>
  <c r="GK483" i="16"/>
  <c r="GJ483" i="16"/>
  <c r="GI483" i="16"/>
  <c r="GK479" i="16"/>
  <c r="GJ479" i="16"/>
  <c r="GI479" i="16"/>
  <c r="GH473" i="16"/>
  <c r="GG473" i="16"/>
  <c r="GF473" i="16"/>
  <c r="GH449" i="16"/>
  <c r="GG449" i="16"/>
  <c r="GF449" i="16"/>
  <c r="GH447" i="16"/>
  <c r="GF447" i="16"/>
  <c r="GG447" i="16"/>
  <c r="GH445" i="16"/>
  <c r="GG445" i="16"/>
  <c r="GF445" i="16"/>
  <c r="GH443" i="16"/>
  <c r="GF443" i="16"/>
  <c r="GG443" i="16"/>
  <c r="GH441" i="16"/>
  <c r="GG441" i="16"/>
  <c r="GF441" i="16"/>
  <c r="GH439" i="16"/>
  <c r="GF439" i="16"/>
  <c r="GG439" i="16"/>
  <c r="GG533" i="16"/>
  <c r="GH533" i="16"/>
  <c r="GF533" i="16"/>
  <c r="GK521" i="16"/>
  <c r="GI521" i="16"/>
  <c r="GJ521" i="16"/>
  <c r="GG518" i="16"/>
  <c r="GH518" i="16"/>
  <c r="GF518" i="16"/>
  <c r="GJ515" i="16"/>
  <c r="GK515" i="16"/>
  <c r="GI515" i="16"/>
  <c r="GH512" i="16"/>
  <c r="GF512" i="16"/>
  <c r="GG512" i="16"/>
  <c r="GK493" i="16"/>
  <c r="GJ493" i="16"/>
  <c r="GI493" i="16"/>
  <c r="GK491" i="16"/>
  <c r="GJ491" i="16"/>
  <c r="GI491" i="16"/>
  <c r="GK468" i="16"/>
  <c r="GI468" i="16"/>
  <c r="GJ468" i="16"/>
  <c r="GH460" i="16"/>
  <c r="GF460" i="16"/>
  <c r="GG460" i="16"/>
  <c r="GH458" i="16"/>
  <c r="GG458" i="16"/>
  <c r="GF458" i="16"/>
  <c r="GF456" i="16"/>
  <c r="GH456" i="16"/>
  <c r="GG456" i="16"/>
  <c r="GG454" i="16"/>
  <c r="GH454" i="16"/>
  <c r="GF454" i="16"/>
  <c r="GK528" i="16"/>
  <c r="GJ528" i="16"/>
  <c r="GI528" i="16"/>
  <c r="GK525" i="16"/>
  <c r="GJ525" i="16"/>
  <c r="GI525" i="16"/>
  <c r="GG517" i="16"/>
  <c r="GH517" i="16"/>
  <c r="GF517" i="16"/>
  <c r="GK502" i="16"/>
  <c r="GJ502" i="16"/>
  <c r="GI502" i="16"/>
  <c r="GK499" i="16"/>
  <c r="GJ499" i="16"/>
  <c r="GI499" i="16"/>
  <c r="GK495" i="16"/>
  <c r="GJ495" i="16"/>
  <c r="GI495" i="16"/>
  <c r="GK474" i="16"/>
  <c r="GJ474" i="16"/>
  <c r="GI474" i="16"/>
  <c r="GK450" i="16"/>
  <c r="GJ450" i="16"/>
  <c r="GI450" i="16"/>
  <c r="GK448" i="16"/>
  <c r="GJ448" i="16"/>
  <c r="GI448" i="16"/>
  <c r="GK446" i="16"/>
  <c r="GI446" i="16"/>
  <c r="GJ446" i="16"/>
  <c r="GJ444" i="16"/>
  <c r="GK444" i="16"/>
  <c r="GI444" i="16"/>
  <c r="GK442" i="16"/>
  <c r="GJ442" i="16"/>
  <c r="GI442" i="16"/>
  <c r="GK440" i="16"/>
  <c r="GJ440" i="16"/>
  <c r="GI440" i="16"/>
  <c r="GK425" i="16"/>
  <c r="GJ425" i="16"/>
  <c r="GI425" i="16"/>
  <c r="GK407" i="16"/>
  <c r="GJ407" i="16"/>
  <c r="GI407" i="16"/>
  <c r="GK403" i="16"/>
  <c r="GJ403" i="16"/>
  <c r="GI403" i="16"/>
  <c r="GK399" i="16"/>
  <c r="GJ399" i="16"/>
  <c r="GI399" i="16"/>
  <c r="GH394" i="16"/>
  <c r="GG394" i="16"/>
  <c r="GF394" i="16"/>
  <c r="GK391" i="16"/>
  <c r="GJ391" i="16"/>
  <c r="GI391" i="16"/>
  <c r="GK387" i="16"/>
  <c r="GJ387" i="16"/>
  <c r="GI387" i="16"/>
  <c r="GK383" i="16"/>
  <c r="GJ383" i="16"/>
  <c r="GI383" i="16"/>
  <c r="GK379" i="16"/>
  <c r="GJ379" i="16"/>
  <c r="GI379" i="16"/>
  <c r="GK375" i="16"/>
  <c r="GJ375" i="16"/>
  <c r="GI375" i="16"/>
  <c r="GJ372" i="16"/>
  <c r="GK372" i="16"/>
  <c r="GI372" i="16"/>
  <c r="GK370" i="16"/>
  <c r="GJ370" i="16"/>
  <c r="GI370" i="16"/>
  <c r="GK362" i="16"/>
  <c r="GJ362" i="16"/>
  <c r="GI362" i="16"/>
  <c r="GJ356" i="16"/>
  <c r="GK356" i="16"/>
  <c r="GI356" i="16"/>
  <c r="GH345" i="16"/>
  <c r="GG345" i="16"/>
  <c r="GF345" i="16"/>
  <c r="GK343" i="16"/>
  <c r="GJ343" i="16"/>
  <c r="GI343" i="16"/>
  <c r="GK339" i="16"/>
  <c r="GJ339" i="16"/>
  <c r="GI339" i="16"/>
  <c r="GK335" i="16"/>
  <c r="GJ335" i="16"/>
  <c r="GI335" i="16"/>
  <c r="GK331" i="16"/>
  <c r="GJ331" i="16"/>
  <c r="GI331" i="16"/>
  <c r="GK327" i="16"/>
  <c r="GJ327" i="16"/>
  <c r="GI327" i="16"/>
  <c r="GK323" i="16"/>
  <c r="GJ323" i="16"/>
  <c r="GI323" i="16"/>
  <c r="GK319" i="16"/>
  <c r="GJ319" i="16"/>
  <c r="GI319" i="16"/>
  <c r="GK315" i="16"/>
  <c r="GJ315" i="16"/>
  <c r="GI315" i="16"/>
  <c r="GH307" i="16"/>
  <c r="GF307" i="16"/>
  <c r="GG307" i="16"/>
  <c r="GH296" i="16"/>
  <c r="GF296" i="16"/>
  <c r="GG296" i="16"/>
  <c r="GF288" i="16"/>
  <c r="GH288" i="16"/>
  <c r="GG288" i="16"/>
  <c r="GH280" i="16"/>
  <c r="GF280" i="16"/>
  <c r="GG280" i="16"/>
  <c r="GF272" i="16"/>
  <c r="GH272" i="16"/>
  <c r="GG272" i="16"/>
  <c r="GH264" i="16"/>
  <c r="GF264" i="16"/>
  <c r="GG264" i="16"/>
  <c r="GF256" i="16"/>
  <c r="GH256" i="16"/>
  <c r="GG256" i="16"/>
  <c r="GK254" i="16"/>
  <c r="GI254" i="16"/>
  <c r="GJ254" i="16"/>
  <c r="GK249" i="16"/>
  <c r="GJ249" i="16"/>
  <c r="GI249" i="16"/>
  <c r="GK238" i="16"/>
  <c r="GI238" i="16"/>
  <c r="GJ238" i="16"/>
  <c r="GK225" i="16"/>
  <c r="GJ225" i="16"/>
  <c r="GI225" i="16"/>
  <c r="GK222" i="16"/>
  <c r="GI222" i="16"/>
  <c r="GJ222" i="16"/>
  <c r="GK220" i="16"/>
  <c r="GJ220" i="16"/>
  <c r="GI220" i="16"/>
  <c r="GH210" i="16"/>
  <c r="GG210" i="16"/>
  <c r="GF210" i="16"/>
  <c r="GF208" i="16"/>
  <c r="GH208" i="16"/>
  <c r="GG208" i="16"/>
  <c r="GH205" i="16"/>
  <c r="GG205" i="16"/>
  <c r="GF205" i="16"/>
  <c r="GK193" i="16"/>
  <c r="GJ193" i="16"/>
  <c r="GI193" i="16"/>
  <c r="GK179" i="16"/>
  <c r="GJ179" i="16"/>
  <c r="GI179" i="16"/>
  <c r="GJ130" i="16"/>
  <c r="GI130" i="16"/>
  <c r="GK130" i="16"/>
  <c r="GJ436" i="16"/>
  <c r="GK436" i="16"/>
  <c r="GI436" i="16"/>
  <c r="GK432" i="16"/>
  <c r="GJ432" i="16"/>
  <c r="GI432" i="16"/>
  <c r="GJ428" i="16"/>
  <c r="GK428" i="16"/>
  <c r="GI428" i="16"/>
  <c r="GH365" i="16"/>
  <c r="GG365" i="16"/>
  <c r="GF365" i="16"/>
  <c r="GH357" i="16"/>
  <c r="GG357" i="16"/>
  <c r="GF357" i="16"/>
  <c r="GK353" i="16"/>
  <c r="GJ353" i="16"/>
  <c r="GI353" i="16"/>
  <c r="GK349" i="16"/>
  <c r="GJ349" i="16"/>
  <c r="GI349" i="16"/>
  <c r="GH311" i="16"/>
  <c r="GF311" i="16"/>
  <c r="GG311" i="16"/>
  <c r="GH219" i="16"/>
  <c r="GF219" i="16"/>
  <c r="GG219" i="16"/>
  <c r="GK199" i="16"/>
  <c r="GJ199" i="16"/>
  <c r="GI199" i="16"/>
  <c r="GK191" i="16"/>
  <c r="GJ191" i="16"/>
  <c r="GI191" i="16"/>
  <c r="GK439" i="16"/>
  <c r="GJ439" i="16"/>
  <c r="GI439" i="16"/>
  <c r="GH427" i="16"/>
  <c r="GF427" i="16"/>
  <c r="GG427" i="16"/>
  <c r="GH425" i="16"/>
  <c r="GG425" i="16"/>
  <c r="GF425" i="16"/>
  <c r="GJ364" i="16"/>
  <c r="GK364" i="16"/>
  <c r="GI364" i="16"/>
  <c r="GH359" i="16"/>
  <c r="GF359" i="16"/>
  <c r="GG359" i="16"/>
  <c r="GK355" i="16"/>
  <c r="GJ355" i="16"/>
  <c r="GI355" i="16"/>
  <c r="GK351" i="16"/>
  <c r="GJ351" i="16"/>
  <c r="GI351" i="16"/>
  <c r="GF340" i="16"/>
  <c r="GH340" i="16"/>
  <c r="GG340" i="16"/>
  <c r="GF336" i="16"/>
  <c r="GH336" i="16"/>
  <c r="GG336" i="16"/>
  <c r="GH333" i="16"/>
  <c r="GG333" i="16"/>
  <c r="GF333" i="16"/>
  <c r="GH331" i="16"/>
  <c r="GF331" i="16"/>
  <c r="GG331" i="16"/>
  <c r="GH327" i="16"/>
  <c r="GF327" i="16"/>
  <c r="GG327" i="16"/>
  <c r="GH325" i="16"/>
  <c r="GG325" i="16"/>
  <c r="GF325" i="16"/>
  <c r="GH323" i="16"/>
  <c r="GF323" i="16"/>
  <c r="GG323" i="16"/>
  <c r="GH321" i="16"/>
  <c r="GG321" i="16"/>
  <c r="GF321" i="16"/>
  <c r="GH319" i="16"/>
  <c r="GF319" i="16"/>
  <c r="GG319" i="16"/>
  <c r="GH317" i="16"/>
  <c r="GG317" i="16"/>
  <c r="GF317" i="16"/>
  <c r="GH315" i="16"/>
  <c r="GF315" i="16"/>
  <c r="GG315" i="16"/>
  <c r="GF308" i="16"/>
  <c r="GG308" i="16"/>
  <c r="GH308" i="16"/>
  <c r="GH298" i="16"/>
  <c r="GG298" i="16"/>
  <c r="GF298" i="16"/>
  <c r="GK292" i="16"/>
  <c r="GJ292" i="16"/>
  <c r="GI292" i="16"/>
  <c r="GH282" i="16"/>
  <c r="GG282" i="16"/>
  <c r="GF282" i="16"/>
  <c r="GK276" i="16"/>
  <c r="GJ276" i="16"/>
  <c r="GI276" i="16"/>
  <c r="GK264" i="16"/>
  <c r="GJ264" i="16"/>
  <c r="GI264" i="16"/>
  <c r="GK256" i="16"/>
  <c r="GJ256" i="16"/>
  <c r="GI256" i="16"/>
  <c r="GK234" i="16"/>
  <c r="GJ234" i="16"/>
  <c r="GI234" i="16"/>
  <c r="GK232" i="16"/>
  <c r="GJ232" i="16"/>
  <c r="GI232" i="16"/>
  <c r="GK229" i="16"/>
  <c r="GJ229" i="16"/>
  <c r="GI229" i="16"/>
  <c r="GJ226" i="16"/>
  <c r="GK226" i="16"/>
  <c r="GI226" i="16"/>
  <c r="GK224" i="16"/>
  <c r="GJ224" i="16"/>
  <c r="GI224" i="16"/>
  <c r="GF212" i="16"/>
  <c r="GH212" i="16"/>
  <c r="GG212" i="16"/>
  <c r="GH209" i="16"/>
  <c r="GG209" i="16"/>
  <c r="GF209" i="16"/>
  <c r="GK197" i="16"/>
  <c r="GJ197" i="16"/>
  <c r="GI197" i="16"/>
  <c r="GJ194" i="16"/>
  <c r="GK194" i="16"/>
  <c r="GI194" i="16"/>
  <c r="GH179" i="16"/>
  <c r="GF179" i="16"/>
  <c r="GG179" i="16"/>
  <c r="GH177" i="16"/>
  <c r="GG177" i="16"/>
  <c r="GF177" i="16"/>
  <c r="GH175" i="16"/>
  <c r="GF175" i="16"/>
  <c r="GG175" i="16"/>
  <c r="GH173" i="16"/>
  <c r="GG173" i="16"/>
  <c r="GF173" i="16"/>
  <c r="GH171" i="16"/>
  <c r="GF171" i="16"/>
  <c r="GG171" i="16"/>
  <c r="GH169" i="16"/>
  <c r="GG169" i="16"/>
  <c r="GF169" i="16"/>
  <c r="GH167" i="16"/>
  <c r="GF167" i="16"/>
  <c r="GG167" i="16"/>
  <c r="GH165" i="16"/>
  <c r="GG165" i="16"/>
  <c r="GF165" i="16"/>
  <c r="GH163" i="16"/>
  <c r="GF163" i="16"/>
  <c r="GG163" i="16"/>
  <c r="GH161" i="16"/>
  <c r="GG161" i="16"/>
  <c r="GF161" i="16"/>
  <c r="GH159" i="16"/>
  <c r="GF159" i="16"/>
  <c r="GG159" i="16"/>
  <c r="GH157" i="16"/>
  <c r="GG157" i="16"/>
  <c r="GF157" i="16"/>
  <c r="GH155" i="16"/>
  <c r="GF155" i="16"/>
  <c r="GG155" i="16"/>
  <c r="GH153" i="16"/>
  <c r="GG153" i="16"/>
  <c r="GF153" i="16"/>
  <c r="GH151" i="16"/>
  <c r="GF151" i="16"/>
  <c r="GG151" i="16"/>
  <c r="GH149" i="16"/>
  <c r="GG149" i="16"/>
  <c r="GF149" i="16"/>
  <c r="GH147" i="16"/>
  <c r="GF147" i="16"/>
  <c r="GG147" i="16"/>
  <c r="GH145" i="16"/>
  <c r="GG145" i="16"/>
  <c r="GF145" i="16"/>
  <c r="GH143" i="16"/>
  <c r="GF143" i="16"/>
  <c r="GG143" i="16"/>
  <c r="GH141" i="16"/>
  <c r="GG141" i="16"/>
  <c r="GF141" i="16"/>
  <c r="GH139" i="16"/>
  <c r="GF139" i="16"/>
  <c r="GG139" i="16"/>
  <c r="GH137" i="16"/>
  <c r="GG137" i="16"/>
  <c r="GF137" i="16"/>
  <c r="GH135" i="16"/>
  <c r="GF135" i="16"/>
  <c r="GG135" i="16"/>
  <c r="GH133" i="16"/>
  <c r="GG133" i="16"/>
  <c r="GF133" i="16"/>
  <c r="GH131" i="16"/>
  <c r="GF131" i="16"/>
  <c r="GG131" i="16"/>
  <c r="GH129" i="16"/>
  <c r="GG129" i="16"/>
  <c r="GF129" i="16"/>
  <c r="GH435" i="16"/>
  <c r="GF435" i="16"/>
  <c r="GG435" i="16"/>
  <c r="GH433" i="16"/>
  <c r="GG433" i="16"/>
  <c r="GF433" i="16"/>
  <c r="GH431" i="16"/>
  <c r="GF431" i="16"/>
  <c r="GG431" i="16"/>
  <c r="GH429" i="16"/>
  <c r="GG429" i="16"/>
  <c r="GF429" i="16"/>
  <c r="GH426" i="16"/>
  <c r="GG426" i="16"/>
  <c r="GF426" i="16"/>
  <c r="GH393" i="16"/>
  <c r="GG393" i="16"/>
  <c r="GF393" i="16"/>
  <c r="GK369" i="16"/>
  <c r="GJ369" i="16"/>
  <c r="GI369" i="16"/>
  <c r="GK365" i="16"/>
  <c r="GJ365" i="16"/>
  <c r="GI365" i="16"/>
  <c r="GH358" i="16"/>
  <c r="GG358" i="16"/>
  <c r="GF358" i="16"/>
  <c r="GK354" i="16"/>
  <c r="GJ354" i="16"/>
  <c r="GI354" i="16"/>
  <c r="GK352" i="16"/>
  <c r="GJ352" i="16"/>
  <c r="GI352" i="16"/>
  <c r="GK346" i="16"/>
  <c r="GJ346" i="16"/>
  <c r="GI346" i="16"/>
  <c r="GK309" i="16"/>
  <c r="GJ309" i="16"/>
  <c r="GI309" i="16"/>
  <c r="GK301" i="16"/>
  <c r="GJ301" i="16"/>
  <c r="GI301" i="16"/>
  <c r="GH295" i="16"/>
  <c r="GF295" i="16"/>
  <c r="GG295" i="16"/>
  <c r="GK285" i="16"/>
  <c r="GJ285" i="16"/>
  <c r="GI285" i="16"/>
  <c r="GH279" i="16"/>
  <c r="GF279" i="16"/>
  <c r="GG279" i="16"/>
  <c r="GK269" i="16"/>
  <c r="GJ269" i="16"/>
  <c r="GI269" i="16"/>
  <c r="GH263" i="16"/>
  <c r="GF263" i="16"/>
  <c r="GG263" i="16"/>
  <c r="GK253" i="16"/>
  <c r="GJ253" i="16"/>
  <c r="GI253" i="16"/>
  <c r="GH231" i="16"/>
  <c r="GF231" i="16"/>
  <c r="GG231" i="16"/>
  <c r="GK211" i="16"/>
  <c r="GJ211" i="16"/>
  <c r="GI211" i="16"/>
  <c r="GH199" i="16"/>
  <c r="GF199" i="16"/>
  <c r="GG199" i="16"/>
  <c r="GK192" i="16"/>
  <c r="GJ192" i="16"/>
  <c r="GI192" i="16"/>
  <c r="GK189" i="16"/>
  <c r="GJ189" i="16"/>
  <c r="GI189" i="16"/>
  <c r="GK187" i="16"/>
  <c r="GJ187" i="16"/>
  <c r="GI187" i="16"/>
  <c r="GH185" i="16"/>
  <c r="GG185" i="16"/>
  <c r="GF185" i="16"/>
  <c r="GK124" i="16"/>
  <c r="GJ124" i="16"/>
  <c r="GI124" i="16"/>
  <c r="GK122" i="16"/>
  <c r="GJ122" i="16"/>
  <c r="GI122" i="16"/>
  <c r="GK120" i="16"/>
  <c r="GJ120" i="16"/>
  <c r="GI120" i="16"/>
  <c r="GK118" i="16"/>
  <c r="GJ118" i="16"/>
  <c r="GI118" i="16"/>
  <c r="GK116" i="16"/>
  <c r="GJ116" i="16"/>
  <c r="GI116" i="16"/>
  <c r="GK114" i="16"/>
  <c r="GJ114" i="16"/>
  <c r="GI114" i="16"/>
  <c r="GK112" i="16"/>
  <c r="GJ112" i="16"/>
  <c r="GI112" i="16"/>
  <c r="GK110" i="16"/>
  <c r="GI110" i="16"/>
  <c r="GJ110" i="16"/>
  <c r="GH107" i="16"/>
  <c r="GF107" i="16"/>
  <c r="GG107" i="16"/>
  <c r="GK55" i="16"/>
  <c r="GJ55" i="16"/>
  <c r="GI55" i="16"/>
  <c r="GH51" i="16"/>
  <c r="GF51" i="16"/>
  <c r="GG51" i="16"/>
  <c r="GH39" i="16"/>
  <c r="GF39" i="16"/>
  <c r="GG39" i="16"/>
  <c r="GH108" i="16"/>
  <c r="GF108" i="16"/>
  <c r="GG108" i="16"/>
  <c r="GK104" i="16"/>
  <c r="GJ104" i="16"/>
  <c r="GI104" i="16"/>
  <c r="GK102" i="16"/>
  <c r="GJ102" i="16"/>
  <c r="GI102" i="16"/>
  <c r="GK100" i="16"/>
  <c r="GJ100" i="16"/>
  <c r="GI100" i="16"/>
  <c r="GJ98" i="16"/>
  <c r="GK98" i="16"/>
  <c r="GI98" i="16"/>
  <c r="GK96" i="16"/>
  <c r="GJ96" i="16"/>
  <c r="GI96" i="16"/>
  <c r="GK94" i="16"/>
  <c r="GI94" i="16"/>
  <c r="GJ94" i="16"/>
  <c r="GK92" i="16"/>
  <c r="GJ92" i="16"/>
  <c r="GI92" i="16"/>
  <c r="GK90" i="16"/>
  <c r="GJ90" i="16"/>
  <c r="GI90" i="16"/>
  <c r="GK88" i="16"/>
  <c r="GJ88" i="16"/>
  <c r="GI88" i="16"/>
  <c r="GK86" i="16"/>
  <c r="GJ86" i="16"/>
  <c r="GI86" i="16"/>
  <c r="GK84" i="16"/>
  <c r="GJ84" i="16"/>
  <c r="GI84" i="16"/>
  <c r="GK82" i="16"/>
  <c r="GJ82" i="16"/>
  <c r="GI82" i="16"/>
  <c r="GK80" i="16"/>
  <c r="GJ80" i="16"/>
  <c r="GI80" i="16"/>
  <c r="GK78" i="16"/>
  <c r="GI78" i="16"/>
  <c r="GJ78" i="16"/>
  <c r="GK76" i="16"/>
  <c r="GJ76" i="16"/>
  <c r="GI76" i="16"/>
  <c r="GK74" i="16"/>
  <c r="GJ74" i="16"/>
  <c r="GI74" i="16"/>
  <c r="GK72" i="16"/>
  <c r="GJ72" i="16"/>
  <c r="GI72" i="16"/>
  <c r="GK70" i="16"/>
  <c r="GJ70" i="16"/>
  <c r="GI70" i="16"/>
  <c r="GK68" i="16"/>
  <c r="GJ68" i="16"/>
  <c r="GI68" i="16"/>
  <c r="GJ66" i="16"/>
  <c r="GK66" i="16"/>
  <c r="GI66" i="16"/>
  <c r="GK64" i="16"/>
  <c r="GJ64" i="16"/>
  <c r="GI64" i="16"/>
  <c r="GK62" i="16"/>
  <c r="GI62" i="16"/>
  <c r="GJ62" i="16"/>
  <c r="GK60" i="16"/>
  <c r="GJ60" i="16"/>
  <c r="GI60" i="16"/>
  <c r="GK58" i="16"/>
  <c r="GJ58" i="16"/>
  <c r="GI58" i="16"/>
  <c r="GK56" i="16"/>
  <c r="GJ56" i="16"/>
  <c r="GI56" i="16"/>
  <c r="GH127" i="16"/>
  <c r="GF127" i="16"/>
  <c r="GG127" i="16"/>
  <c r="GH125" i="16"/>
  <c r="GG125" i="16"/>
  <c r="GF125" i="16"/>
  <c r="GH123" i="16"/>
  <c r="GF123" i="16"/>
  <c r="GG123" i="16"/>
  <c r="GH121" i="16"/>
  <c r="GG121" i="16"/>
  <c r="GF121" i="16"/>
  <c r="GH119" i="16"/>
  <c r="GF119" i="16"/>
  <c r="GG119" i="16"/>
  <c r="GH117" i="16"/>
  <c r="GG117" i="16"/>
  <c r="GF117" i="16"/>
  <c r="GH115" i="16"/>
  <c r="GF115" i="16"/>
  <c r="GG115" i="16"/>
  <c r="GH113" i="16"/>
  <c r="GG113" i="16"/>
  <c r="GF113" i="16"/>
  <c r="GH111" i="16"/>
  <c r="GF111" i="16"/>
  <c r="GG111" i="16"/>
  <c r="GH109" i="16"/>
  <c r="GG109" i="16"/>
  <c r="GF109" i="16"/>
  <c r="GK45" i="16"/>
  <c r="GJ45" i="16"/>
  <c r="GI45" i="16"/>
  <c r="GH42" i="16"/>
  <c r="GG42" i="16"/>
  <c r="GF42" i="16"/>
  <c r="GH37" i="16"/>
  <c r="GG37" i="16"/>
  <c r="GF37" i="16"/>
  <c r="GK34" i="16"/>
  <c r="GJ34" i="16"/>
  <c r="GI34" i="16"/>
  <c r="GK30" i="16"/>
  <c r="GI30" i="16"/>
  <c r="GJ30" i="16"/>
  <c r="GK26" i="16"/>
  <c r="GJ26" i="16"/>
  <c r="GI26" i="16"/>
  <c r="GK22" i="16"/>
  <c r="GJ22" i="16"/>
  <c r="GI22" i="16"/>
  <c r="GK18" i="16"/>
  <c r="GJ18" i="16"/>
  <c r="GI18" i="16"/>
  <c r="GK14" i="16"/>
  <c r="GI14" i="16"/>
  <c r="GJ14" i="16"/>
  <c r="GK10" i="16"/>
  <c r="GJ10" i="16"/>
  <c r="GI10" i="16"/>
  <c r="GK6" i="16"/>
  <c r="GJ6" i="16"/>
  <c r="GI6" i="16"/>
  <c r="GK108" i="16"/>
  <c r="GJ108" i="16"/>
  <c r="GI108" i="16"/>
  <c r="GH104" i="16"/>
  <c r="GF104" i="16"/>
  <c r="GG104" i="16"/>
  <c r="GH102" i="16"/>
  <c r="GG102" i="16"/>
  <c r="GF102" i="16"/>
  <c r="GF100" i="16"/>
  <c r="GG100" i="16"/>
  <c r="GH100" i="16"/>
  <c r="GH98" i="16"/>
  <c r="GG98" i="16"/>
  <c r="GF98" i="16"/>
  <c r="GF96" i="16"/>
  <c r="GH96" i="16"/>
  <c r="GG96" i="16"/>
  <c r="GH94" i="16"/>
  <c r="GG94" i="16"/>
  <c r="GF94" i="16"/>
  <c r="GH92" i="16"/>
  <c r="GF92" i="16"/>
  <c r="GG92" i="16"/>
  <c r="GH90" i="16"/>
  <c r="GG90" i="16"/>
  <c r="GF90" i="16"/>
  <c r="GH88" i="16"/>
  <c r="GF88" i="16"/>
  <c r="GG88" i="16"/>
  <c r="GH86" i="16"/>
  <c r="GG86" i="16"/>
  <c r="GF86" i="16"/>
  <c r="GF84" i="16"/>
  <c r="GH84" i="16"/>
  <c r="GG84" i="16"/>
  <c r="GH82" i="16"/>
  <c r="GG82" i="16"/>
  <c r="GF82" i="16"/>
  <c r="GF80" i="16"/>
  <c r="GH80" i="16"/>
  <c r="GG80" i="16"/>
  <c r="GH78" i="16"/>
  <c r="GG78" i="16"/>
  <c r="GF78" i="16"/>
  <c r="GH76" i="16"/>
  <c r="GF76" i="16"/>
  <c r="GG76" i="16"/>
  <c r="GH74" i="16"/>
  <c r="GG74" i="16"/>
  <c r="GF74" i="16"/>
  <c r="GH72" i="16"/>
  <c r="GF72" i="16"/>
  <c r="GG72" i="16"/>
  <c r="GH70" i="16"/>
  <c r="GG70" i="16"/>
  <c r="GF70" i="16"/>
  <c r="GF68" i="16"/>
  <c r="GG68" i="16"/>
  <c r="GH68" i="16"/>
  <c r="GH66" i="16"/>
  <c r="GG66" i="16"/>
  <c r="GF66" i="16"/>
  <c r="GF64" i="16"/>
  <c r="GH64" i="16"/>
  <c r="GG64" i="16"/>
  <c r="GH62" i="16"/>
  <c r="GG62" i="16"/>
  <c r="GF62" i="16"/>
  <c r="GH60" i="16"/>
  <c r="GF60" i="16"/>
  <c r="GG60" i="16"/>
  <c r="GH58" i="16"/>
  <c r="GG58" i="16"/>
  <c r="GF58" i="16"/>
  <c r="GH56" i="16"/>
  <c r="GF56" i="16"/>
  <c r="GG56" i="16"/>
  <c r="GH53" i="16"/>
  <c r="GG53" i="16"/>
  <c r="GF53" i="16"/>
  <c r="GH41" i="16"/>
  <c r="GG41" i="16"/>
  <c r="GF41" i="16"/>
  <c r="GK36" i="16"/>
  <c r="GJ36" i="16"/>
  <c r="GI36" i="16"/>
  <c r="GK472" i="16"/>
  <c r="GJ472" i="16"/>
  <c r="GI472" i="16"/>
  <c r="GH485" i="16"/>
  <c r="GG485" i="16"/>
  <c r="GF485" i="16"/>
  <c r="GK476" i="16"/>
  <c r="GI476" i="16"/>
  <c r="GJ476" i="16"/>
  <c r="GH450" i="16"/>
  <c r="GG450" i="16"/>
  <c r="GF450" i="16"/>
  <c r="GF444" i="16"/>
  <c r="GH444" i="16"/>
  <c r="GG444" i="16"/>
  <c r="GF440" i="16"/>
  <c r="GG440" i="16"/>
  <c r="GH440" i="16"/>
  <c r="GK511" i="16"/>
  <c r="GJ511" i="16"/>
  <c r="GI511" i="16"/>
  <c r="GK505" i="16"/>
  <c r="GJ505" i="16"/>
  <c r="GI505" i="16"/>
  <c r="GF472" i="16"/>
  <c r="GH472" i="16"/>
  <c r="GG472" i="16"/>
  <c r="GH459" i="16"/>
  <c r="GF459" i="16"/>
  <c r="GG459" i="16"/>
  <c r="GH455" i="16"/>
  <c r="GF455" i="16"/>
  <c r="GG455" i="16"/>
  <c r="GK536" i="16"/>
  <c r="GJ536" i="16"/>
  <c r="GI536" i="16"/>
  <c r="GK506" i="16"/>
  <c r="GJ506" i="16"/>
  <c r="GI506" i="16"/>
  <c r="GH497" i="16"/>
  <c r="GG497" i="16"/>
  <c r="GF497" i="16"/>
  <c r="GK452" i="16"/>
  <c r="GI452" i="16"/>
  <c r="GJ452" i="16"/>
  <c r="GK447" i="16"/>
  <c r="GJ447" i="16"/>
  <c r="GI447" i="16"/>
  <c r="GK441" i="16"/>
  <c r="GJ441" i="16"/>
  <c r="GI441" i="16"/>
  <c r="GH423" i="16"/>
  <c r="GF423" i="16"/>
  <c r="GG423" i="16"/>
  <c r="GH401" i="16"/>
  <c r="GG401" i="16"/>
  <c r="GF401" i="16"/>
  <c r="GH389" i="16"/>
  <c r="GG389" i="16"/>
  <c r="GF389" i="16"/>
  <c r="GH373" i="16"/>
  <c r="GG373" i="16"/>
  <c r="GF373" i="16"/>
  <c r="GH355" i="16"/>
  <c r="GF355" i="16"/>
  <c r="GG355" i="16"/>
  <c r="GK325" i="16"/>
  <c r="GJ325" i="16"/>
  <c r="GI325" i="16"/>
  <c r="GK321" i="16"/>
  <c r="GJ321" i="16"/>
  <c r="GI321" i="16"/>
  <c r="GK313" i="16"/>
  <c r="GJ313" i="16"/>
  <c r="GI313" i="16"/>
  <c r="GH284" i="16"/>
  <c r="GF284" i="16"/>
  <c r="GG284" i="16"/>
  <c r="GF276" i="16"/>
  <c r="GH276" i="16"/>
  <c r="GG276" i="16"/>
  <c r="GH268" i="16"/>
  <c r="GF268" i="16"/>
  <c r="GG268" i="16"/>
  <c r="GF260" i="16"/>
  <c r="GG260" i="16"/>
  <c r="GH260" i="16"/>
  <c r="GH252" i="16"/>
  <c r="GF252" i="16"/>
  <c r="GG252" i="16"/>
  <c r="GH226" i="16"/>
  <c r="GG226" i="16"/>
  <c r="GF226" i="16"/>
  <c r="GF224" i="16"/>
  <c r="GH224" i="16"/>
  <c r="GG224" i="16"/>
  <c r="GK204" i="16"/>
  <c r="GJ204" i="16"/>
  <c r="GI204" i="16"/>
  <c r="GK180" i="16"/>
  <c r="GJ180" i="16"/>
  <c r="GI180" i="16"/>
  <c r="GK434" i="16"/>
  <c r="GJ434" i="16"/>
  <c r="GI434" i="16"/>
  <c r="GK363" i="16"/>
  <c r="GJ363" i="16"/>
  <c r="GI363" i="16"/>
  <c r="GF352" i="16"/>
  <c r="GH352" i="16"/>
  <c r="GG352" i="16"/>
  <c r="GH265" i="16"/>
  <c r="GG265" i="16"/>
  <c r="GF265" i="16"/>
  <c r="GK215" i="16"/>
  <c r="GJ215" i="16"/>
  <c r="GI215" i="16"/>
  <c r="GF192" i="16"/>
  <c r="GH192" i="16"/>
  <c r="GG192" i="16"/>
  <c r="GH182" i="16"/>
  <c r="GG182" i="16"/>
  <c r="GF182" i="16"/>
  <c r="GK368" i="16"/>
  <c r="GJ368" i="16"/>
  <c r="GI368" i="16"/>
  <c r="GH338" i="16"/>
  <c r="GG338" i="16"/>
  <c r="GF338" i="16"/>
  <c r="GH334" i="16"/>
  <c r="GG334" i="16"/>
  <c r="GF334" i="16"/>
  <c r="GH330" i="16"/>
  <c r="GG330" i="16"/>
  <c r="GF330" i="16"/>
  <c r="GF324" i="16"/>
  <c r="GG324" i="16"/>
  <c r="GH324" i="16"/>
  <c r="GF320" i="16"/>
  <c r="GH320" i="16"/>
  <c r="GG320" i="16"/>
  <c r="GH314" i="16"/>
  <c r="GG314" i="16"/>
  <c r="GF314" i="16"/>
  <c r="GK300" i="16"/>
  <c r="GJ300" i="16"/>
  <c r="GI300" i="16"/>
  <c r="GH290" i="16"/>
  <c r="GG290" i="16"/>
  <c r="GF290" i="16"/>
  <c r="GK284" i="16"/>
  <c r="GJ284" i="16"/>
  <c r="GI284" i="16"/>
  <c r="GH274" i="16"/>
  <c r="GG274" i="16"/>
  <c r="GF274" i="16"/>
  <c r="GK268" i="16"/>
  <c r="GJ268" i="16"/>
  <c r="GI268" i="16"/>
  <c r="GK260" i="16"/>
  <c r="GJ260" i="16"/>
  <c r="GI260" i="16"/>
  <c r="GF228" i="16"/>
  <c r="GG228" i="16"/>
  <c r="GH228" i="16"/>
  <c r="GK208" i="16"/>
  <c r="GJ208" i="16"/>
  <c r="GI208" i="16"/>
  <c r="GF196" i="16"/>
  <c r="GG196" i="16"/>
  <c r="GH196" i="16"/>
  <c r="GF180" i="16"/>
  <c r="GG180" i="16"/>
  <c r="GH180" i="16"/>
  <c r="GH174" i="16"/>
  <c r="GG174" i="16"/>
  <c r="GF174" i="16"/>
  <c r="GF164" i="16"/>
  <c r="GG164" i="16"/>
  <c r="GH164" i="16"/>
  <c r="GF160" i="16"/>
  <c r="GH160" i="16"/>
  <c r="GG160" i="16"/>
  <c r="GH154" i="16"/>
  <c r="GG154" i="16"/>
  <c r="GF154" i="16"/>
  <c r="GH150" i="16"/>
  <c r="GG150" i="16"/>
  <c r="GF150" i="16"/>
  <c r="GF144" i="16"/>
  <c r="GH144" i="16"/>
  <c r="GG144" i="16"/>
  <c r="GH140" i="16"/>
  <c r="GF140" i="16"/>
  <c r="GG140" i="16"/>
  <c r="GH134" i="16"/>
  <c r="GG134" i="16"/>
  <c r="GF134" i="16"/>
  <c r="GH130" i="16"/>
  <c r="GG130" i="16"/>
  <c r="GF130" i="16"/>
  <c r="GF432" i="16"/>
  <c r="GG432" i="16"/>
  <c r="GH432" i="16"/>
  <c r="GJ422" i="16"/>
  <c r="GI422" i="16"/>
  <c r="GK422" i="16"/>
  <c r="GH367" i="16"/>
  <c r="GF367" i="16"/>
  <c r="GG367" i="16"/>
  <c r="GK357" i="16"/>
  <c r="GJ357" i="16"/>
  <c r="GI357" i="16"/>
  <c r="GK350" i="16"/>
  <c r="GI350" i="16"/>
  <c r="GJ350" i="16"/>
  <c r="GK293" i="16"/>
  <c r="GJ293" i="16"/>
  <c r="GI293" i="16"/>
  <c r="GH239" i="16"/>
  <c r="GF239" i="16"/>
  <c r="GG239" i="16"/>
  <c r="GK227" i="16"/>
  <c r="GJ227" i="16"/>
  <c r="GI227" i="16"/>
  <c r="GH215" i="16"/>
  <c r="GF215" i="16"/>
  <c r="GG215" i="16"/>
  <c r="GK188" i="16"/>
  <c r="GJ188" i="16"/>
  <c r="GI188" i="16"/>
  <c r="GK184" i="16"/>
  <c r="GJ184" i="16"/>
  <c r="GI184" i="16"/>
  <c r="GK123" i="16"/>
  <c r="GJ123" i="16"/>
  <c r="GI123" i="16"/>
  <c r="GK119" i="16"/>
  <c r="GJ119" i="16"/>
  <c r="GI119" i="16"/>
  <c r="GK113" i="16"/>
  <c r="GJ113" i="16"/>
  <c r="GI113" i="16"/>
  <c r="GK105" i="16"/>
  <c r="GJ105" i="16"/>
  <c r="GI105" i="16"/>
  <c r="GK37" i="16"/>
  <c r="GJ37" i="16"/>
  <c r="GI37" i="16"/>
  <c r="GH103" i="16"/>
  <c r="GF103" i="16"/>
  <c r="GG103" i="16"/>
  <c r="GH99" i="16"/>
  <c r="GF99" i="16"/>
  <c r="GG99" i="16"/>
  <c r="GH93" i="16"/>
  <c r="GG93" i="16"/>
  <c r="GF93" i="16"/>
  <c r="GH87" i="16"/>
  <c r="GF87" i="16"/>
  <c r="GG87" i="16"/>
  <c r="GH81" i="16"/>
  <c r="GG81" i="16"/>
  <c r="GF81" i="16"/>
  <c r="GH77" i="16"/>
  <c r="GG77" i="16"/>
  <c r="GF77" i="16"/>
  <c r="GH71" i="16"/>
  <c r="GF71" i="16"/>
  <c r="GG71" i="16"/>
  <c r="GH65" i="16"/>
  <c r="GG65" i="16"/>
  <c r="GF65" i="16"/>
  <c r="GH59" i="16"/>
  <c r="GF59" i="16"/>
  <c r="GG59" i="16"/>
  <c r="GH57" i="16"/>
  <c r="GG57" i="16"/>
  <c r="GF57" i="16"/>
  <c r="GH126" i="16"/>
  <c r="GG126" i="16"/>
  <c r="GF126" i="16"/>
  <c r="GH122" i="16"/>
  <c r="GG122" i="16"/>
  <c r="GF122" i="16"/>
  <c r="GH118" i="16"/>
  <c r="GG118" i="16"/>
  <c r="GF118" i="16"/>
  <c r="GF112" i="16"/>
  <c r="GH112" i="16"/>
  <c r="GG112" i="16"/>
  <c r="GK107" i="16"/>
  <c r="GJ107" i="16"/>
  <c r="GI107" i="16"/>
  <c r="GK51" i="16"/>
  <c r="GJ51" i="16"/>
  <c r="GI51" i="16"/>
  <c r="GH44" i="16"/>
  <c r="GF44" i="16"/>
  <c r="GG44" i="16"/>
  <c r="GK24" i="16"/>
  <c r="GJ24" i="16"/>
  <c r="GI24" i="16"/>
  <c r="GK20" i="16"/>
  <c r="GJ20" i="16"/>
  <c r="GI20" i="16"/>
  <c r="GK12" i="16"/>
  <c r="GJ12" i="16"/>
  <c r="GI12" i="16"/>
  <c r="GK103" i="16"/>
  <c r="GJ103" i="16"/>
  <c r="GI103" i="16"/>
  <c r="GK97" i="16"/>
  <c r="GJ97" i="16"/>
  <c r="GI97" i="16"/>
  <c r="GK93" i="16"/>
  <c r="GJ93" i="16"/>
  <c r="GI93" i="16"/>
  <c r="GK87" i="16"/>
  <c r="GJ87" i="16"/>
  <c r="GI87" i="16"/>
  <c r="GK83" i="16"/>
  <c r="GJ83" i="16"/>
  <c r="GI83" i="16"/>
  <c r="GK81" i="16"/>
  <c r="GJ81" i="16"/>
  <c r="GI81" i="16"/>
  <c r="GK77" i="16"/>
  <c r="GJ77" i="16"/>
  <c r="GI77" i="16"/>
  <c r="GK71" i="16"/>
  <c r="GJ71" i="16"/>
  <c r="GI71" i="16"/>
  <c r="GK67" i="16"/>
  <c r="GJ67" i="16"/>
  <c r="GI67" i="16"/>
  <c r="GK61" i="16"/>
  <c r="GJ61" i="16"/>
  <c r="GI61" i="16"/>
  <c r="GK57" i="16"/>
  <c r="GJ57" i="16"/>
  <c r="GI57" i="16"/>
  <c r="GK43" i="16"/>
  <c r="GJ43" i="16"/>
  <c r="GI43" i="16"/>
  <c r="GG521" i="16"/>
  <c r="GH521" i="16"/>
  <c r="GF521" i="16"/>
  <c r="GK509" i="16"/>
  <c r="GJ509" i="16"/>
  <c r="GI509" i="16"/>
  <c r="GG505" i="16"/>
  <c r="GH505" i="16"/>
  <c r="GF505" i="16"/>
  <c r="GH500" i="16"/>
  <c r="GG500" i="16"/>
  <c r="GF500" i="16"/>
  <c r="GF496" i="16"/>
  <c r="GG496" i="16"/>
  <c r="GH496" i="16"/>
  <c r="GK492" i="16"/>
  <c r="GJ492" i="16"/>
  <c r="GI492" i="16"/>
  <c r="GH490" i="16"/>
  <c r="GG490" i="16"/>
  <c r="GF490" i="16"/>
  <c r="GG486" i="16"/>
  <c r="GH486" i="16"/>
  <c r="GF486" i="16"/>
  <c r="GH482" i="16"/>
  <c r="GG482" i="16"/>
  <c r="GF482" i="16"/>
  <c r="GG478" i="16"/>
  <c r="GH478" i="16"/>
  <c r="GF478" i="16"/>
  <c r="GK475" i="16"/>
  <c r="GJ475" i="16"/>
  <c r="GI475" i="16"/>
  <c r="GG470" i="16"/>
  <c r="GH470" i="16"/>
  <c r="GF470" i="16"/>
  <c r="GH468" i="16"/>
  <c r="GG468" i="16"/>
  <c r="GF468" i="16"/>
  <c r="GH466" i="16"/>
  <c r="GG466" i="16"/>
  <c r="GF466" i="16"/>
  <c r="GF464" i="16"/>
  <c r="GG464" i="16"/>
  <c r="GH464" i="16"/>
  <c r="GK460" i="16"/>
  <c r="GI460" i="16"/>
  <c r="GJ460" i="16"/>
  <c r="GK456" i="16"/>
  <c r="GJ456" i="16"/>
  <c r="GI456" i="16"/>
  <c r="GH536" i="16"/>
  <c r="GF536" i="16"/>
  <c r="GG536" i="16"/>
  <c r="GK526" i="16"/>
  <c r="GJ526" i="16"/>
  <c r="GI526" i="16"/>
  <c r="GK522" i="16"/>
  <c r="GJ522" i="16"/>
  <c r="GI522" i="16"/>
  <c r="GG506" i="16"/>
  <c r="GH506" i="16"/>
  <c r="GF506" i="16"/>
  <c r="GG502" i="16"/>
  <c r="GH502" i="16"/>
  <c r="GF502" i="16"/>
  <c r="GH499" i="16"/>
  <c r="GF499" i="16"/>
  <c r="GG499" i="16"/>
  <c r="GH495" i="16"/>
  <c r="GF495" i="16"/>
  <c r="GG495" i="16"/>
  <c r="GH474" i="16"/>
  <c r="GG474" i="16"/>
  <c r="GF474" i="16"/>
  <c r="GG462" i="16"/>
  <c r="GH462" i="16"/>
  <c r="GF462" i="16"/>
  <c r="GH452" i="16"/>
  <c r="GF452" i="16"/>
  <c r="GG452" i="16"/>
  <c r="GK535" i="16"/>
  <c r="GJ535" i="16"/>
  <c r="GI535" i="16"/>
  <c r="GK513" i="16"/>
  <c r="GJ513" i="16"/>
  <c r="GI513" i="16"/>
  <c r="GG509" i="16"/>
  <c r="GH509" i="16"/>
  <c r="GF509" i="16"/>
  <c r="GH504" i="16"/>
  <c r="GF504" i="16"/>
  <c r="GG504" i="16"/>
  <c r="GK500" i="16"/>
  <c r="GJ500" i="16"/>
  <c r="GI500" i="16"/>
  <c r="GK496" i="16"/>
  <c r="GJ496" i="16"/>
  <c r="GI496" i="16"/>
  <c r="GF488" i="16"/>
  <c r="GH488" i="16"/>
  <c r="GG488" i="16"/>
  <c r="GH484" i="16"/>
  <c r="GG484" i="16"/>
  <c r="GF484" i="16"/>
  <c r="GH480" i="16"/>
  <c r="GF480" i="16"/>
  <c r="GG480" i="16"/>
  <c r="GH477" i="16"/>
  <c r="GG477" i="16"/>
  <c r="GF477" i="16"/>
  <c r="GK469" i="16"/>
  <c r="GJ469" i="16"/>
  <c r="GI469" i="16"/>
  <c r="GK466" i="16"/>
  <c r="GJ466" i="16"/>
  <c r="GI466" i="16"/>
  <c r="GK464" i="16"/>
  <c r="GJ464" i="16"/>
  <c r="GI464" i="16"/>
  <c r="GK530" i="16"/>
  <c r="GJ530" i="16"/>
  <c r="GI530" i="16"/>
  <c r="GG526" i="16"/>
  <c r="GH526" i="16"/>
  <c r="GF526" i="16"/>
  <c r="GK523" i="16"/>
  <c r="GJ523" i="16"/>
  <c r="GI523" i="16"/>
  <c r="GH503" i="16"/>
  <c r="GF503" i="16"/>
  <c r="GG503" i="16"/>
  <c r="GK489" i="16"/>
  <c r="GJ489" i="16"/>
  <c r="GI489" i="16"/>
  <c r="GK485" i="16"/>
  <c r="GJ485" i="16"/>
  <c r="GI485" i="16"/>
  <c r="GK481" i="16"/>
  <c r="GJ481" i="16"/>
  <c r="GI481" i="16"/>
  <c r="GH476" i="16"/>
  <c r="GG476" i="16"/>
  <c r="GF476" i="16"/>
  <c r="GH451" i="16"/>
  <c r="GF451" i="16"/>
  <c r="GG451" i="16"/>
  <c r="GH364" i="16"/>
  <c r="GF364" i="16"/>
  <c r="GG364" i="16"/>
  <c r="GK359" i="16"/>
  <c r="GJ359" i="16"/>
  <c r="GI359" i="16"/>
  <c r="GH351" i="16"/>
  <c r="GF351" i="16"/>
  <c r="GG351" i="16"/>
  <c r="GK340" i="16"/>
  <c r="GJ340" i="16"/>
  <c r="GI340" i="16"/>
  <c r="GK336" i="16"/>
  <c r="GJ336" i="16"/>
  <c r="GI336" i="16"/>
  <c r="GK332" i="16"/>
  <c r="GJ332" i="16"/>
  <c r="GI332" i="16"/>
  <c r="GK328" i="16"/>
  <c r="GJ328" i="16"/>
  <c r="GI328" i="16"/>
  <c r="GK324" i="16"/>
  <c r="GJ324" i="16"/>
  <c r="GI324" i="16"/>
  <c r="GK320" i="16"/>
  <c r="GJ320" i="16"/>
  <c r="GI320" i="16"/>
  <c r="GK316" i="16"/>
  <c r="GJ316" i="16"/>
  <c r="GI316" i="16"/>
  <c r="GH312" i="16"/>
  <c r="GF312" i="16"/>
  <c r="GG312" i="16"/>
  <c r="GH310" i="16"/>
  <c r="GG310" i="16"/>
  <c r="GF310" i="16"/>
  <c r="GK308" i="16"/>
  <c r="GJ308" i="16"/>
  <c r="GI308" i="16"/>
  <c r="GK298" i="16"/>
  <c r="GJ298" i="16"/>
  <c r="GI298" i="16"/>
  <c r="GK290" i="16"/>
  <c r="GJ290" i="16"/>
  <c r="GI290" i="16"/>
  <c r="GK282" i="16"/>
  <c r="GJ282" i="16"/>
  <c r="GI282" i="16"/>
  <c r="GK274" i="16"/>
  <c r="GJ274" i="16"/>
  <c r="GI274" i="16"/>
  <c r="GK266" i="16"/>
  <c r="GJ266" i="16"/>
  <c r="GI266" i="16"/>
  <c r="GF240" i="16"/>
  <c r="GH240" i="16"/>
  <c r="GG240" i="16"/>
  <c r="GH234" i="16"/>
  <c r="GG234" i="16"/>
  <c r="GF234" i="16"/>
  <c r="GH232" i="16"/>
  <c r="GF232" i="16"/>
  <c r="GG232" i="16"/>
  <c r="GH229" i="16"/>
  <c r="GG229" i="16"/>
  <c r="GF229" i="16"/>
  <c r="GK217" i="16"/>
  <c r="GJ217" i="16"/>
  <c r="GI217" i="16"/>
  <c r="GK214" i="16"/>
  <c r="GJ214" i="16"/>
  <c r="GI214" i="16"/>
  <c r="GK212" i="16"/>
  <c r="GJ212" i="16"/>
  <c r="GI212" i="16"/>
  <c r="GH200" i="16"/>
  <c r="GF200" i="16"/>
  <c r="GG200" i="16"/>
  <c r="GH197" i="16"/>
  <c r="GG197" i="16"/>
  <c r="GF197" i="16"/>
  <c r="GK177" i="16"/>
  <c r="GJ177" i="16"/>
  <c r="GI177" i="16"/>
  <c r="GK175" i="16"/>
  <c r="GJ175" i="16"/>
  <c r="GI175" i="16"/>
  <c r="GK173" i="16"/>
  <c r="GJ173" i="16"/>
  <c r="GI173" i="16"/>
  <c r="GK171" i="16"/>
  <c r="GJ171" i="16"/>
  <c r="GI171" i="16"/>
  <c r="GK169" i="16"/>
  <c r="GJ169" i="16"/>
  <c r="GI169" i="16"/>
  <c r="GK167" i="16"/>
  <c r="GJ167" i="16"/>
  <c r="GI167" i="16"/>
  <c r="GK165" i="16"/>
  <c r="GJ165" i="16"/>
  <c r="GI165" i="16"/>
  <c r="GK163" i="16"/>
  <c r="GJ163" i="16"/>
  <c r="GI163" i="16"/>
  <c r="GK161" i="16"/>
  <c r="GJ161" i="16"/>
  <c r="GI161" i="16"/>
  <c r="GK159" i="16"/>
  <c r="GJ159" i="16"/>
  <c r="GI159" i="16"/>
  <c r="GK157" i="16"/>
  <c r="GJ157" i="16"/>
  <c r="GI157" i="16"/>
  <c r="GK155" i="16"/>
  <c r="GJ155" i="16"/>
  <c r="GI155" i="16"/>
  <c r="GK153" i="16"/>
  <c r="GJ153" i="16"/>
  <c r="GI153" i="16"/>
  <c r="GK151" i="16"/>
  <c r="GJ151" i="16"/>
  <c r="GI151" i="16"/>
  <c r="GK149" i="16"/>
  <c r="GJ149" i="16"/>
  <c r="GI149" i="16"/>
  <c r="GK147" i="16"/>
  <c r="GJ147" i="16"/>
  <c r="GI147" i="16"/>
  <c r="GK145" i="16"/>
  <c r="GJ145" i="16"/>
  <c r="GI145" i="16"/>
  <c r="GK143" i="16"/>
  <c r="GJ143" i="16"/>
  <c r="GI143" i="16"/>
  <c r="GK141" i="16"/>
  <c r="GJ141" i="16"/>
  <c r="GI141" i="16"/>
  <c r="GK139" i="16"/>
  <c r="GJ139" i="16"/>
  <c r="GI139" i="16"/>
  <c r="GK137" i="16"/>
  <c r="GJ137" i="16"/>
  <c r="GI137" i="16"/>
  <c r="GK135" i="16"/>
  <c r="GJ135" i="16"/>
  <c r="GI135" i="16"/>
  <c r="GK133" i="16"/>
  <c r="GJ133" i="16"/>
  <c r="GI133" i="16"/>
  <c r="GK131" i="16"/>
  <c r="GJ131" i="16"/>
  <c r="GI131" i="16"/>
  <c r="GK129" i="16"/>
  <c r="GJ129" i="16"/>
  <c r="GI129" i="16"/>
  <c r="GG438" i="16"/>
  <c r="GH438" i="16"/>
  <c r="GF438" i="16"/>
  <c r="GK437" i="16"/>
  <c r="GJ437" i="16"/>
  <c r="GI437" i="16"/>
  <c r="GK433" i="16"/>
  <c r="GJ433" i="16"/>
  <c r="GI433" i="16"/>
  <c r="GK429" i="16"/>
  <c r="GJ429" i="16"/>
  <c r="GI429" i="16"/>
  <c r="GH419" i="16"/>
  <c r="GF419" i="16"/>
  <c r="GG419" i="16"/>
  <c r="GH417" i="16"/>
  <c r="GG417" i="16"/>
  <c r="GF417" i="16"/>
  <c r="GH415" i="16"/>
  <c r="GF415" i="16"/>
  <c r="GG415" i="16"/>
  <c r="GH413" i="16"/>
  <c r="GG413" i="16"/>
  <c r="GF413" i="16"/>
  <c r="GH411" i="16"/>
  <c r="GF411" i="16"/>
  <c r="GG411" i="16"/>
  <c r="GH408" i="16"/>
  <c r="GF408" i="16"/>
  <c r="GG408" i="16"/>
  <c r="GF404" i="16"/>
  <c r="GH404" i="16"/>
  <c r="GG404" i="16"/>
  <c r="GF400" i="16"/>
  <c r="GH400" i="16"/>
  <c r="GG400" i="16"/>
  <c r="GF396" i="16"/>
  <c r="GH396" i="16"/>
  <c r="GG396" i="16"/>
  <c r="GK393" i="16"/>
  <c r="GJ393" i="16"/>
  <c r="GI393" i="16"/>
  <c r="GF388" i="16"/>
  <c r="GG388" i="16"/>
  <c r="GH388" i="16"/>
  <c r="GF384" i="16"/>
  <c r="GH384" i="16"/>
  <c r="GG384" i="16"/>
  <c r="GF380" i="16"/>
  <c r="GH380" i="16"/>
  <c r="GG380" i="16"/>
  <c r="GH376" i="16"/>
  <c r="GF376" i="16"/>
  <c r="GG376" i="16"/>
  <c r="GK367" i="16"/>
  <c r="GJ367" i="16"/>
  <c r="GI367" i="16"/>
  <c r="GH361" i="16"/>
  <c r="GG361" i="16"/>
  <c r="GF361" i="16"/>
  <c r="GH350" i="16"/>
  <c r="GG350" i="16"/>
  <c r="GF350" i="16"/>
  <c r="GH346" i="16"/>
  <c r="GG346" i="16"/>
  <c r="GF346" i="16"/>
  <c r="GK344" i="16"/>
  <c r="GJ344" i="16"/>
  <c r="GI344" i="16"/>
  <c r="GH305" i="16"/>
  <c r="GG305" i="16"/>
  <c r="GF305" i="16"/>
  <c r="GH301" i="16"/>
  <c r="GG301" i="16"/>
  <c r="GF301" i="16"/>
  <c r="GH293" i="16"/>
  <c r="GG293" i="16"/>
  <c r="GF293" i="16"/>
  <c r="GH289" i="16"/>
  <c r="GG289" i="16"/>
  <c r="GF289" i="16"/>
  <c r="GH285" i="16"/>
  <c r="GG285" i="16"/>
  <c r="GF285" i="16"/>
  <c r="GH277" i="16"/>
  <c r="GG277" i="16"/>
  <c r="GF277" i="16"/>
  <c r="GH273" i="16"/>
  <c r="GG273" i="16"/>
  <c r="GF273" i="16"/>
  <c r="GH269" i="16"/>
  <c r="GG269" i="16"/>
  <c r="GF269" i="16"/>
  <c r="GH261" i="16"/>
  <c r="GG261" i="16"/>
  <c r="GF261" i="16"/>
  <c r="GH257" i="16"/>
  <c r="GG257" i="16"/>
  <c r="GF257" i="16"/>
  <c r="GH253" i="16"/>
  <c r="GG253" i="16"/>
  <c r="GF253" i="16"/>
  <c r="GH250" i="16"/>
  <c r="GG250" i="16"/>
  <c r="GF250" i="16"/>
  <c r="GK247" i="16"/>
  <c r="GJ247" i="16"/>
  <c r="GI247" i="16"/>
  <c r="GK245" i="16"/>
  <c r="GJ245" i="16"/>
  <c r="GI245" i="16"/>
  <c r="GH243" i="16"/>
  <c r="GF243" i="16"/>
  <c r="GG243" i="16"/>
  <c r="GK239" i="16"/>
  <c r="GJ239" i="16"/>
  <c r="GI239" i="16"/>
  <c r="GK236" i="16"/>
  <c r="GJ236" i="16"/>
  <c r="GI236" i="16"/>
  <c r="GK231" i="16"/>
  <c r="GJ231" i="16"/>
  <c r="GI231" i="16"/>
  <c r="GK223" i="16"/>
  <c r="GJ223" i="16"/>
  <c r="GI223" i="16"/>
  <c r="GH211" i="16"/>
  <c r="GF211" i="16"/>
  <c r="GG211" i="16"/>
  <c r="GH188" i="16"/>
  <c r="GF188" i="16"/>
  <c r="GG188" i="16"/>
  <c r="GH186" i="16"/>
  <c r="GG186" i="16"/>
  <c r="GF186" i="16"/>
  <c r="GH184" i="16"/>
  <c r="GF184" i="16"/>
  <c r="GG184" i="16"/>
  <c r="GH424" i="16"/>
  <c r="GF424" i="16"/>
  <c r="GG424" i="16"/>
  <c r="GJ420" i="16"/>
  <c r="GK420" i="16"/>
  <c r="GI420" i="16"/>
  <c r="GK409" i="16"/>
  <c r="GJ409" i="16"/>
  <c r="GI409" i="16"/>
  <c r="GK405" i="16"/>
  <c r="GJ405" i="16"/>
  <c r="GI405" i="16"/>
  <c r="GK401" i="16"/>
  <c r="GJ401" i="16"/>
  <c r="GI401" i="16"/>
  <c r="GK397" i="16"/>
  <c r="GJ397" i="16"/>
  <c r="GI397" i="16"/>
  <c r="GK392" i="16"/>
  <c r="GJ392" i="16"/>
  <c r="GI392" i="16"/>
  <c r="GK389" i="16"/>
  <c r="GJ389" i="16"/>
  <c r="GI389" i="16"/>
  <c r="GK385" i="16"/>
  <c r="GJ385" i="16"/>
  <c r="GI385" i="16"/>
  <c r="GK381" i="16"/>
  <c r="GJ381" i="16"/>
  <c r="GI381" i="16"/>
  <c r="GK377" i="16"/>
  <c r="GJ377" i="16"/>
  <c r="GI377" i="16"/>
  <c r="GK373" i="16"/>
  <c r="GJ373" i="16"/>
  <c r="GI373" i="16"/>
  <c r="GK371" i="16"/>
  <c r="GJ371" i="16"/>
  <c r="GI371" i="16"/>
  <c r="GH366" i="16"/>
  <c r="GG366" i="16"/>
  <c r="GF366" i="16"/>
  <c r="GH341" i="16"/>
  <c r="GG341" i="16"/>
  <c r="GF341" i="16"/>
  <c r="GH337" i="16"/>
  <c r="GG337" i="16"/>
  <c r="GF337" i="16"/>
  <c r="GH329" i="16"/>
  <c r="GG329" i="16"/>
  <c r="GF329" i="16"/>
  <c r="GH313" i="16"/>
  <c r="GG313" i="16"/>
  <c r="GF313" i="16"/>
  <c r="GK306" i="16"/>
  <c r="GJ306" i="16"/>
  <c r="GI306" i="16"/>
  <c r="GF304" i="16"/>
  <c r="GH304" i="16"/>
  <c r="GG304" i="16"/>
  <c r="GH294" i="16"/>
  <c r="GG294" i="16"/>
  <c r="GF294" i="16"/>
  <c r="GK288" i="16"/>
  <c r="GJ288" i="16"/>
  <c r="GI288" i="16"/>
  <c r="GH278" i="16"/>
  <c r="GG278" i="16"/>
  <c r="GF278" i="16"/>
  <c r="GK272" i="16"/>
  <c r="GJ272" i="16"/>
  <c r="GI272" i="16"/>
  <c r="GH266" i="16"/>
  <c r="GG266" i="16"/>
  <c r="GF266" i="16"/>
  <c r="GH258" i="16"/>
  <c r="GG258" i="16"/>
  <c r="GF258" i="16"/>
  <c r="GK241" i="16"/>
  <c r="GJ241" i="16"/>
  <c r="GI241" i="16"/>
  <c r="GK221" i="16"/>
  <c r="GJ221" i="16"/>
  <c r="GI221" i="16"/>
  <c r="GK218" i="16"/>
  <c r="GJ218" i="16"/>
  <c r="GI218" i="16"/>
  <c r="GK216" i="16"/>
  <c r="GJ216" i="16"/>
  <c r="GI216" i="16"/>
  <c r="GH214" i="16"/>
  <c r="GG214" i="16"/>
  <c r="GF214" i="16"/>
  <c r="GH206" i="16"/>
  <c r="GG206" i="16"/>
  <c r="GF206" i="16"/>
  <c r="GH204" i="16"/>
  <c r="GF204" i="16"/>
  <c r="GG204" i="16"/>
  <c r="GH201" i="16"/>
  <c r="GG201" i="16"/>
  <c r="GF201" i="16"/>
  <c r="GH190" i="16"/>
  <c r="GG190" i="16"/>
  <c r="GF190" i="16"/>
  <c r="GF436" i="16"/>
  <c r="GH436" i="16"/>
  <c r="GG436" i="16"/>
  <c r="GH421" i="16"/>
  <c r="GG421" i="16"/>
  <c r="GF421" i="16"/>
  <c r="GH418" i="16"/>
  <c r="GG418" i="16"/>
  <c r="GF418" i="16"/>
  <c r="GF416" i="16"/>
  <c r="GH416" i="16"/>
  <c r="GG416" i="16"/>
  <c r="GH414" i="16"/>
  <c r="GG414" i="16"/>
  <c r="GF414" i="16"/>
  <c r="GF412" i="16"/>
  <c r="GH412" i="16"/>
  <c r="GG412" i="16"/>
  <c r="GH410" i="16"/>
  <c r="GG410" i="16"/>
  <c r="GF410" i="16"/>
  <c r="GH406" i="16"/>
  <c r="GG406" i="16"/>
  <c r="GF406" i="16"/>
  <c r="GH402" i="16"/>
  <c r="GG402" i="16"/>
  <c r="GF402" i="16"/>
  <c r="GH398" i="16"/>
  <c r="GG398" i="16"/>
  <c r="GF398" i="16"/>
  <c r="GH395" i="16"/>
  <c r="GF395" i="16"/>
  <c r="GG395" i="16"/>
  <c r="GH390" i="16"/>
  <c r="GG390" i="16"/>
  <c r="GF390" i="16"/>
  <c r="GH386" i="16"/>
  <c r="GG386" i="16"/>
  <c r="GF386" i="16"/>
  <c r="GH382" i="16"/>
  <c r="GG382" i="16"/>
  <c r="GF382" i="16"/>
  <c r="GH378" i="16"/>
  <c r="GG378" i="16"/>
  <c r="GF378" i="16"/>
  <c r="GH374" i="16"/>
  <c r="GG374" i="16"/>
  <c r="GF374" i="16"/>
  <c r="GK361" i="16"/>
  <c r="GJ361" i="16"/>
  <c r="GI361" i="16"/>
  <c r="GH349" i="16"/>
  <c r="GG349" i="16"/>
  <c r="GF349" i="16"/>
  <c r="GK311" i="16"/>
  <c r="GJ311" i="16"/>
  <c r="GI311" i="16"/>
  <c r="GK297" i="16"/>
  <c r="GJ297" i="16"/>
  <c r="GI297" i="16"/>
  <c r="GH291" i="16"/>
  <c r="GF291" i="16"/>
  <c r="GG291" i="16"/>
  <c r="GK281" i="16"/>
  <c r="GJ281" i="16"/>
  <c r="GI281" i="16"/>
  <c r="GH275" i="16"/>
  <c r="GF275" i="16"/>
  <c r="GG275" i="16"/>
  <c r="GK265" i="16"/>
  <c r="GJ265" i="16"/>
  <c r="GI265" i="16"/>
  <c r="GH259" i="16"/>
  <c r="GF259" i="16"/>
  <c r="GG259" i="16"/>
  <c r="GK250" i="16"/>
  <c r="GJ250" i="16"/>
  <c r="GI250" i="16"/>
  <c r="GH247" i="16"/>
  <c r="GF247" i="16"/>
  <c r="GG247" i="16"/>
  <c r="GH245" i="16"/>
  <c r="GG245" i="16"/>
  <c r="GF245" i="16"/>
  <c r="GK243" i="16"/>
  <c r="GJ243" i="16"/>
  <c r="GI243" i="16"/>
  <c r="GH237" i="16"/>
  <c r="GG237" i="16"/>
  <c r="GF237" i="16"/>
  <c r="GK235" i="16"/>
  <c r="GJ235" i="16"/>
  <c r="GI235" i="16"/>
  <c r="GH223" i="16"/>
  <c r="GF223" i="16"/>
  <c r="GG223" i="16"/>
  <c r="GK203" i="16"/>
  <c r="GJ203" i="16"/>
  <c r="GI203" i="16"/>
  <c r="GK183" i="16"/>
  <c r="GJ183" i="16"/>
  <c r="GI183" i="16"/>
  <c r="GH181" i="16"/>
  <c r="GG181" i="16"/>
  <c r="GF181" i="16"/>
  <c r="GK126" i="16"/>
  <c r="GI126" i="16"/>
  <c r="GJ126" i="16"/>
  <c r="GH45" i="16"/>
  <c r="GG45" i="16"/>
  <c r="GF45" i="16"/>
  <c r="GK42" i="16"/>
  <c r="GJ42" i="16"/>
  <c r="GI42" i="16"/>
  <c r="GH34" i="16"/>
  <c r="GG34" i="16"/>
  <c r="GF34" i="16"/>
  <c r="GF32" i="16"/>
  <c r="GH32" i="16"/>
  <c r="GG32" i="16"/>
  <c r="GH30" i="16"/>
  <c r="GG30" i="16"/>
  <c r="GF30" i="16"/>
  <c r="GH28" i="16"/>
  <c r="GF28" i="16"/>
  <c r="GG28" i="16"/>
  <c r="GH26" i="16"/>
  <c r="GG26" i="16"/>
  <c r="GF26" i="16"/>
  <c r="GH24" i="16"/>
  <c r="GF24" i="16"/>
  <c r="GG24" i="16"/>
  <c r="GH22" i="16"/>
  <c r="GG22" i="16"/>
  <c r="GF22" i="16"/>
  <c r="GF20" i="16"/>
  <c r="GH20" i="16"/>
  <c r="GG20" i="16"/>
  <c r="GH18" i="16"/>
  <c r="GG18" i="16"/>
  <c r="GF18" i="16"/>
  <c r="GF16" i="16"/>
  <c r="GH16" i="16"/>
  <c r="GG16" i="16"/>
  <c r="GH14" i="16"/>
  <c r="GG14" i="16"/>
  <c r="GF14" i="16"/>
  <c r="GH12" i="16"/>
  <c r="GF12" i="16"/>
  <c r="GG12" i="16"/>
  <c r="GH10" i="16"/>
  <c r="GG10" i="16"/>
  <c r="GF10" i="16"/>
  <c r="GH8" i="16"/>
  <c r="GF8" i="16"/>
  <c r="GG8" i="16"/>
  <c r="GH6" i="16"/>
  <c r="GG6" i="16"/>
  <c r="GF6" i="16"/>
  <c r="GF4" i="16"/>
  <c r="GG4" i="16"/>
  <c r="GH4" i="16"/>
  <c r="GK53" i="16"/>
  <c r="GJ53" i="16"/>
  <c r="GI53" i="16"/>
  <c r="GK50" i="16"/>
  <c r="GJ50" i="16"/>
  <c r="GI50" i="16"/>
  <c r="GK48" i="16"/>
  <c r="GJ48" i="16"/>
  <c r="GI48" i="16"/>
  <c r="GH43" i="16"/>
  <c r="GF43" i="16"/>
  <c r="GG43" i="16"/>
  <c r="GH40" i="16"/>
  <c r="GF40" i="16"/>
  <c r="GG40" i="16"/>
  <c r="GH105" i="16"/>
  <c r="GG105" i="16"/>
  <c r="GF105" i="16"/>
  <c r="GK31" i="16"/>
  <c r="GJ31" i="16"/>
  <c r="GI31" i="16"/>
  <c r="GK27" i="16"/>
  <c r="GJ27" i="16"/>
  <c r="GI27" i="16"/>
  <c r="GK23" i="16"/>
  <c r="GJ23" i="16"/>
  <c r="GI23" i="16"/>
  <c r="GK19" i="16"/>
  <c r="GJ19" i="16"/>
  <c r="GI19" i="16"/>
  <c r="GK15" i="16"/>
  <c r="GJ15" i="16"/>
  <c r="GI15" i="16"/>
  <c r="GK11" i="16"/>
  <c r="GJ11" i="16"/>
  <c r="GI11" i="16"/>
  <c r="GK7" i="16"/>
  <c r="GJ7" i="16"/>
  <c r="GI7" i="16"/>
  <c r="GK3" i="16"/>
  <c r="GJ3" i="16"/>
  <c r="GI3" i="16"/>
  <c r="GH50" i="16"/>
  <c r="GG50" i="16"/>
  <c r="GF50" i="16"/>
  <c r="GF48" i="16"/>
  <c r="GH48" i="16"/>
  <c r="GG48" i="16"/>
  <c r="GK38" i="16"/>
  <c r="GJ38" i="16"/>
  <c r="GI38" i="16"/>
  <c r="FK502" i="16"/>
  <c r="FL492" i="16"/>
  <c r="FL479" i="16"/>
  <c r="FK475" i="16"/>
  <c r="FK390" i="16"/>
  <c r="FL359" i="16"/>
  <c r="FL248" i="16"/>
  <c r="FL244" i="16"/>
  <c r="FL227" i="16"/>
  <c r="FL211" i="16"/>
  <c r="FL195" i="16"/>
  <c r="FL232" i="16"/>
  <c r="FL228" i="16"/>
  <c r="FL224" i="16"/>
  <c r="FL220" i="16"/>
  <c r="FL216" i="16"/>
  <c r="FL212" i="16"/>
  <c r="FL208" i="16"/>
  <c r="FL204" i="16"/>
  <c r="FL200" i="16"/>
  <c r="FL196" i="16"/>
  <c r="FK126" i="16"/>
  <c r="FK122" i="16"/>
  <c r="FK118" i="16"/>
  <c r="FK114" i="16"/>
  <c r="FK110" i="16"/>
  <c r="FK101" i="16"/>
  <c r="FK99" i="16"/>
  <c r="FK97" i="16"/>
  <c r="FK95" i="16"/>
  <c r="FK93" i="16"/>
  <c r="FK91" i="16"/>
  <c r="FK89" i="16"/>
  <c r="FK87" i="16"/>
  <c r="FK85" i="16"/>
  <c r="FK83" i="16"/>
  <c r="FK81" i="16"/>
  <c r="FK79" i="16"/>
  <c r="FK77" i="16"/>
  <c r="FK75" i="16"/>
  <c r="FK73" i="16"/>
  <c r="FK71" i="16"/>
  <c r="FK69" i="16"/>
  <c r="FK67" i="16"/>
  <c r="FK65" i="16"/>
  <c r="FK63" i="16"/>
  <c r="FK61" i="16"/>
  <c r="FK59" i="16"/>
  <c r="FL109" i="16"/>
  <c r="FL105" i="16"/>
  <c r="FL47" i="16"/>
  <c r="FL43" i="16"/>
  <c r="FL39" i="16"/>
  <c r="FL42" i="16"/>
  <c r="FL38" i="16"/>
  <c r="FK504" i="16"/>
  <c r="FL489" i="16"/>
  <c r="FL487" i="16"/>
  <c r="FL485" i="16"/>
  <c r="FL483" i="16"/>
  <c r="FL481" i="16"/>
  <c r="FL494" i="16"/>
  <c r="FL395" i="16"/>
  <c r="FL397" i="16"/>
  <c r="FL355" i="16"/>
  <c r="FK352" i="16"/>
  <c r="FL357" i="16"/>
  <c r="FK353" i="16"/>
  <c r="FL251" i="16"/>
  <c r="FL247" i="16"/>
  <c r="FL243" i="16"/>
  <c r="FL223" i="16"/>
  <c r="FL207" i="16"/>
  <c r="FK127" i="16"/>
  <c r="FM127" i="16" s="1"/>
  <c r="FK123" i="16"/>
  <c r="FK119" i="16"/>
  <c r="FM119" i="16" s="1"/>
  <c r="FK115" i="16"/>
  <c r="FM115" i="16" s="1"/>
  <c r="FK111" i="16"/>
  <c r="FM111" i="16" s="1"/>
  <c r="FL108" i="16"/>
  <c r="FL57" i="16"/>
  <c r="FL53" i="16"/>
  <c r="FL49" i="16"/>
  <c r="FL54" i="16"/>
  <c r="FL50" i="16"/>
  <c r="FL460" i="16"/>
  <c r="FL456" i="16"/>
  <c r="FK490" i="16"/>
  <c r="FL493" i="16"/>
  <c r="FL391" i="16"/>
  <c r="FL393" i="16"/>
  <c r="FL396" i="16"/>
  <c r="FL392" i="16"/>
  <c r="FK239" i="16"/>
  <c r="FL235" i="16"/>
  <c r="FL219" i="16"/>
  <c r="FL203" i="16"/>
  <c r="FK189" i="16"/>
  <c r="FK185" i="16"/>
  <c r="FM185" i="16" s="1"/>
  <c r="FK181" i="16"/>
  <c r="FK124" i="16"/>
  <c r="FK120" i="16"/>
  <c r="FK116" i="16"/>
  <c r="FK112" i="16"/>
  <c r="FK102" i="16"/>
  <c r="FK100" i="16"/>
  <c r="FK98" i="16"/>
  <c r="FK96" i="16"/>
  <c r="FK94" i="16"/>
  <c r="FK92" i="16"/>
  <c r="FK90" i="16"/>
  <c r="FK88" i="16"/>
  <c r="FK86" i="16"/>
  <c r="FK84" i="16"/>
  <c r="FK82" i="16"/>
  <c r="FK80" i="16"/>
  <c r="FK78" i="16"/>
  <c r="FK76" i="16"/>
  <c r="FK74" i="16"/>
  <c r="FK72" i="16"/>
  <c r="FK70" i="16"/>
  <c r="FK68" i="16"/>
  <c r="FK66" i="16"/>
  <c r="FK64" i="16"/>
  <c r="FK62" i="16"/>
  <c r="FK60" i="16"/>
  <c r="FK58" i="16"/>
  <c r="FL107" i="16"/>
  <c r="FL55" i="16"/>
  <c r="FL51" i="16"/>
  <c r="FL488" i="16"/>
  <c r="FL486" i="16"/>
  <c r="FL484" i="16"/>
  <c r="FL482" i="16"/>
  <c r="FL480" i="16"/>
  <c r="FL477" i="16"/>
  <c r="FL476" i="16"/>
  <c r="FL356" i="16"/>
  <c r="FL231" i="16"/>
  <c r="FL215" i="16"/>
  <c r="FL199" i="16"/>
  <c r="FK125" i="16"/>
  <c r="FK121" i="16"/>
  <c r="FM121" i="16" s="1"/>
  <c r="FK117" i="16"/>
  <c r="FM117" i="16" s="1"/>
  <c r="FK113" i="16"/>
  <c r="FL106" i="16"/>
  <c r="FL56" i="16"/>
  <c r="FL52" i="16"/>
  <c r="FL48" i="16"/>
  <c r="FL458" i="16"/>
  <c r="FL454" i="16"/>
  <c r="FL349" i="16"/>
  <c r="FL342" i="16"/>
  <c r="FL469" i="16"/>
  <c r="FL348" i="16"/>
  <c r="FL436" i="16"/>
  <c r="FL432" i="16"/>
  <c r="FL307" i="16"/>
  <c r="FL471" i="16"/>
  <c r="FK491" i="16"/>
  <c r="FL462" i="16"/>
  <c r="FL452" i="16"/>
  <c r="FL350" i="16"/>
  <c r="FL520" i="16"/>
  <c r="FL328" i="16"/>
  <c r="FL324" i="16"/>
  <c r="FL320" i="16"/>
  <c r="FL312" i="16"/>
  <c r="FL345" i="16"/>
  <c r="FL317" i="16"/>
  <c r="FP529" i="16"/>
  <c r="FV529" i="16" s="1"/>
  <c r="GB529" i="16" s="1"/>
  <c r="FN529" i="16"/>
  <c r="FT529" i="16" s="1"/>
  <c r="FZ529" i="16" s="1"/>
  <c r="FO529" i="16"/>
  <c r="FU529" i="16" s="1"/>
  <c r="GA529" i="16" s="1"/>
  <c r="FP511" i="16"/>
  <c r="FV511" i="16" s="1"/>
  <c r="GB511" i="16" s="1"/>
  <c r="FO511" i="16"/>
  <c r="FU511" i="16" s="1"/>
  <c r="GA511" i="16" s="1"/>
  <c r="FN511" i="16"/>
  <c r="FT511" i="16" s="1"/>
  <c r="FZ511" i="16" s="1"/>
  <c r="FR507" i="16"/>
  <c r="FX507" i="16" s="1"/>
  <c r="GD507" i="16" s="1"/>
  <c r="FS507" i="16"/>
  <c r="FY507" i="16" s="1"/>
  <c r="GE507" i="16" s="1"/>
  <c r="FQ507" i="16"/>
  <c r="FW507" i="16" s="1"/>
  <c r="FP493" i="16"/>
  <c r="FV493" i="16" s="1"/>
  <c r="GB493" i="16" s="1"/>
  <c r="FN493" i="16"/>
  <c r="FT493" i="16" s="1"/>
  <c r="FZ493" i="16" s="1"/>
  <c r="FO493" i="16"/>
  <c r="FU493" i="16" s="1"/>
  <c r="GA493" i="16" s="1"/>
  <c r="FS488" i="16"/>
  <c r="FY488" i="16" s="1"/>
  <c r="GE488" i="16" s="1"/>
  <c r="FR488" i="16"/>
  <c r="FX488" i="16" s="1"/>
  <c r="GD488" i="16" s="1"/>
  <c r="FQ488" i="16"/>
  <c r="FW488" i="16" s="1"/>
  <c r="FS484" i="16"/>
  <c r="FY484" i="16" s="1"/>
  <c r="GE484" i="16" s="1"/>
  <c r="FR484" i="16"/>
  <c r="FX484" i="16" s="1"/>
  <c r="GD484" i="16" s="1"/>
  <c r="FQ484" i="16"/>
  <c r="FW484" i="16" s="1"/>
  <c r="FS477" i="16"/>
  <c r="FY477" i="16" s="1"/>
  <c r="GE477" i="16" s="1"/>
  <c r="FR477" i="16"/>
  <c r="FX477" i="16" s="1"/>
  <c r="GD477" i="16" s="1"/>
  <c r="FQ477" i="16"/>
  <c r="FW477" i="16" s="1"/>
  <c r="FP469" i="16"/>
  <c r="FV469" i="16" s="1"/>
  <c r="GB469" i="16" s="1"/>
  <c r="FN469" i="16"/>
  <c r="FT469" i="16" s="1"/>
  <c r="FZ469" i="16" s="1"/>
  <c r="FO469" i="16"/>
  <c r="FU469" i="16" s="1"/>
  <c r="GA469" i="16" s="1"/>
  <c r="FP463" i="16"/>
  <c r="FV463" i="16" s="1"/>
  <c r="GB463" i="16" s="1"/>
  <c r="FO463" i="16"/>
  <c r="FU463" i="16" s="1"/>
  <c r="GA463" i="16" s="1"/>
  <c r="FN463" i="16"/>
  <c r="FT463" i="16" s="1"/>
  <c r="FZ463" i="16" s="1"/>
  <c r="FS458" i="16"/>
  <c r="FY458" i="16" s="1"/>
  <c r="GE458" i="16" s="1"/>
  <c r="FR458" i="16"/>
  <c r="FX458" i="16" s="1"/>
  <c r="GD458" i="16" s="1"/>
  <c r="FQ458" i="16"/>
  <c r="FW458" i="16" s="1"/>
  <c r="FS454" i="16"/>
  <c r="FY454" i="16" s="1"/>
  <c r="GE454" i="16" s="1"/>
  <c r="FR454" i="16"/>
  <c r="FX454" i="16" s="1"/>
  <c r="GD454" i="16" s="1"/>
  <c r="FQ454" i="16"/>
  <c r="FW454" i="16" s="1"/>
  <c r="FS524" i="16"/>
  <c r="FY524" i="16" s="1"/>
  <c r="GE524" i="16" s="1"/>
  <c r="FR524" i="16"/>
  <c r="FX524" i="16" s="1"/>
  <c r="GD524" i="16" s="1"/>
  <c r="FQ524" i="16"/>
  <c r="FW524" i="16" s="1"/>
  <c r="FR503" i="16"/>
  <c r="FX503" i="16" s="1"/>
  <c r="GD503" i="16" s="1"/>
  <c r="FS503" i="16"/>
  <c r="FY503" i="16" s="1"/>
  <c r="GE503" i="16" s="1"/>
  <c r="FQ503" i="16"/>
  <c r="FW503" i="16" s="1"/>
  <c r="FS494" i="16"/>
  <c r="FY494" i="16" s="1"/>
  <c r="GE494" i="16" s="1"/>
  <c r="FQ494" i="16"/>
  <c r="FW494" i="16" s="1"/>
  <c r="FR494" i="16"/>
  <c r="FX494" i="16" s="1"/>
  <c r="GD494" i="16" s="1"/>
  <c r="FS486" i="16"/>
  <c r="FY486" i="16" s="1"/>
  <c r="GE486" i="16" s="1"/>
  <c r="FR486" i="16"/>
  <c r="FX486" i="16" s="1"/>
  <c r="GD486" i="16" s="1"/>
  <c r="FQ486" i="16"/>
  <c r="FW486" i="16" s="1"/>
  <c r="FS482" i="16"/>
  <c r="FY482" i="16" s="1"/>
  <c r="GE482" i="16" s="1"/>
  <c r="FQ482" i="16"/>
  <c r="FW482" i="16" s="1"/>
  <c r="FR482" i="16"/>
  <c r="FX482" i="16" s="1"/>
  <c r="GD482" i="16" s="1"/>
  <c r="FS465" i="16"/>
  <c r="FY465" i="16" s="1"/>
  <c r="GE465" i="16" s="1"/>
  <c r="FR465" i="16"/>
  <c r="FX465" i="16" s="1"/>
  <c r="GD465" i="16" s="1"/>
  <c r="FQ465" i="16"/>
  <c r="FW465" i="16" s="1"/>
  <c r="FR527" i="16"/>
  <c r="FX527" i="16" s="1"/>
  <c r="GD527" i="16" s="1"/>
  <c r="FS527" i="16"/>
  <c r="FY527" i="16" s="1"/>
  <c r="GE527" i="16" s="1"/>
  <c r="FQ527" i="16"/>
  <c r="FW527" i="16" s="1"/>
  <c r="FP487" i="16"/>
  <c r="FV487" i="16" s="1"/>
  <c r="GB487" i="16" s="1"/>
  <c r="FO487" i="16"/>
  <c r="FU487" i="16" s="1"/>
  <c r="GA487" i="16" s="1"/>
  <c r="FN487" i="16"/>
  <c r="FT487" i="16" s="1"/>
  <c r="FZ487" i="16" s="1"/>
  <c r="FP377" i="16"/>
  <c r="FV377" i="16" s="1"/>
  <c r="GB377" i="16" s="1"/>
  <c r="FN377" i="16"/>
  <c r="FT377" i="16" s="1"/>
  <c r="FZ377" i="16" s="1"/>
  <c r="FO377" i="16"/>
  <c r="FU377" i="16" s="1"/>
  <c r="GA377" i="16" s="1"/>
  <c r="FP368" i="16"/>
  <c r="FV368" i="16" s="1"/>
  <c r="GB368" i="16" s="1"/>
  <c r="FO368" i="16"/>
  <c r="FU368" i="16" s="1"/>
  <c r="GA368" i="16" s="1"/>
  <c r="FN368" i="16"/>
  <c r="FT368" i="16" s="1"/>
  <c r="FZ368" i="16" s="1"/>
  <c r="FS326" i="16"/>
  <c r="FY326" i="16" s="1"/>
  <c r="GE326" i="16" s="1"/>
  <c r="FR326" i="16"/>
  <c r="FX326" i="16" s="1"/>
  <c r="GD326" i="16" s="1"/>
  <c r="FQ326" i="16"/>
  <c r="FW326" i="16" s="1"/>
  <c r="FS322" i="16"/>
  <c r="FY322" i="16" s="1"/>
  <c r="GE322" i="16" s="1"/>
  <c r="FQ322" i="16"/>
  <c r="FW322" i="16" s="1"/>
  <c r="FR322" i="16"/>
  <c r="FX322" i="16" s="1"/>
  <c r="GD322" i="16" s="1"/>
  <c r="FS318" i="16"/>
  <c r="FY318" i="16" s="1"/>
  <c r="GE318" i="16" s="1"/>
  <c r="FQ318" i="16"/>
  <c r="FW318" i="16" s="1"/>
  <c r="FR318" i="16"/>
  <c r="FX318" i="16" s="1"/>
  <c r="GD318" i="16" s="1"/>
  <c r="FS304" i="16"/>
  <c r="FY304" i="16" s="1"/>
  <c r="GE304" i="16" s="1"/>
  <c r="FR304" i="16"/>
  <c r="FX304" i="16" s="1"/>
  <c r="GD304" i="16" s="1"/>
  <c r="FQ304" i="16"/>
  <c r="FW304" i="16" s="1"/>
  <c r="FS270" i="16"/>
  <c r="FY270" i="16" s="1"/>
  <c r="GE270" i="16" s="1"/>
  <c r="FQ270" i="16"/>
  <c r="FW270" i="16" s="1"/>
  <c r="FR270" i="16"/>
  <c r="FX270" i="16" s="1"/>
  <c r="GD270" i="16" s="1"/>
  <c r="FS262" i="16"/>
  <c r="FY262" i="16" s="1"/>
  <c r="GE262" i="16" s="1"/>
  <c r="FR262" i="16"/>
  <c r="FX262" i="16" s="1"/>
  <c r="GD262" i="16" s="1"/>
  <c r="FQ262" i="16"/>
  <c r="FW262" i="16" s="1"/>
  <c r="FP241" i="16"/>
  <c r="FV241" i="16" s="1"/>
  <c r="GB241" i="16" s="1"/>
  <c r="FN241" i="16"/>
  <c r="FT241" i="16" s="1"/>
  <c r="FZ241" i="16" s="1"/>
  <c r="FO241" i="16"/>
  <c r="FU241" i="16" s="1"/>
  <c r="GA241" i="16" s="1"/>
  <c r="FS233" i="16"/>
  <c r="FY233" i="16" s="1"/>
  <c r="GE233" i="16" s="1"/>
  <c r="FR233" i="16"/>
  <c r="FX233" i="16" s="1"/>
  <c r="GD233" i="16" s="1"/>
  <c r="FQ233" i="16"/>
  <c r="FW233" i="16" s="1"/>
  <c r="FS228" i="16"/>
  <c r="FY228" i="16" s="1"/>
  <c r="GE228" i="16" s="1"/>
  <c r="FR228" i="16"/>
  <c r="FX228" i="16" s="1"/>
  <c r="GD228" i="16" s="1"/>
  <c r="FQ228" i="16"/>
  <c r="FW228" i="16" s="1"/>
  <c r="FS198" i="16"/>
  <c r="FY198" i="16" s="1"/>
  <c r="GE198" i="16" s="1"/>
  <c r="FR198" i="16"/>
  <c r="FX198" i="16" s="1"/>
  <c r="GD198" i="16" s="1"/>
  <c r="FQ198" i="16"/>
  <c r="FW198" i="16" s="1"/>
  <c r="FS176" i="16"/>
  <c r="FY176" i="16" s="1"/>
  <c r="GE176" i="16" s="1"/>
  <c r="FR176" i="16"/>
  <c r="FX176" i="16" s="1"/>
  <c r="GD176" i="16" s="1"/>
  <c r="FQ176" i="16"/>
  <c r="FW176" i="16" s="1"/>
  <c r="FS170" i="16"/>
  <c r="FY170" i="16" s="1"/>
  <c r="GE170" i="16" s="1"/>
  <c r="FR170" i="16"/>
  <c r="FX170" i="16" s="1"/>
  <c r="GD170" i="16" s="1"/>
  <c r="FQ170" i="16"/>
  <c r="FW170" i="16" s="1"/>
  <c r="FS164" i="16"/>
  <c r="FY164" i="16" s="1"/>
  <c r="GE164" i="16" s="1"/>
  <c r="FR164" i="16"/>
  <c r="FX164" i="16" s="1"/>
  <c r="GD164" i="16" s="1"/>
  <c r="FQ164" i="16"/>
  <c r="FW164" i="16" s="1"/>
  <c r="FS160" i="16"/>
  <c r="FY160" i="16" s="1"/>
  <c r="GE160" i="16" s="1"/>
  <c r="FR160" i="16"/>
  <c r="FX160" i="16" s="1"/>
  <c r="GD160" i="16" s="1"/>
  <c r="FQ160" i="16"/>
  <c r="FW160" i="16" s="1"/>
  <c r="FS154" i="16"/>
  <c r="FY154" i="16" s="1"/>
  <c r="GE154" i="16" s="1"/>
  <c r="FR154" i="16"/>
  <c r="FX154" i="16" s="1"/>
  <c r="GD154" i="16" s="1"/>
  <c r="FQ154" i="16"/>
  <c r="FW154" i="16" s="1"/>
  <c r="FS148" i="16"/>
  <c r="FY148" i="16" s="1"/>
  <c r="GE148" i="16" s="1"/>
  <c r="FR148" i="16"/>
  <c r="FX148" i="16" s="1"/>
  <c r="GD148" i="16" s="1"/>
  <c r="FQ148" i="16"/>
  <c r="FW148" i="16" s="1"/>
  <c r="FS144" i="16"/>
  <c r="FY144" i="16" s="1"/>
  <c r="GE144" i="16" s="1"/>
  <c r="FR144" i="16"/>
  <c r="FX144" i="16" s="1"/>
  <c r="GD144" i="16" s="1"/>
  <c r="FQ144" i="16"/>
  <c r="FW144" i="16" s="1"/>
  <c r="FS138" i="16"/>
  <c r="FY138" i="16" s="1"/>
  <c r="GE138" i="16" s="1"/>
  <c r="FR138" i="16"/>
  <c r="FX138" i="16" s="1"/>
  <c r="GD138" i="16" s="1"/>
  <c r="FQ138" i="16"/>
  <c r="FW138" i="16" s="1"/>
  <c r="FS132" i="16"/>
  <c r="FY132" i="16" s="1"/>
  <c r="GE132" i="16" s="1"/>
  <c r="FR132" i="16"/>
  <c r="FX132" i="16" s="1"/>
  <c r="GD132" i="16" s="1"/>
  <c r="FQ132" i="16"/>
  <c r="FW132" i="16" s="1"/>
  <c r="FS435" i="16"/>
  <c r="FY435" i="16" s="1"/>
  <c r="GE435" i="16" s="1"/>
  <c r="FR435" i="16"/>
  <c r="FX435" i="16" s="1"/>
  <c r="GD435" i="16" s="1"/>
  <c r="FQ435" i="16"/>
  <c r="FW435" i="16" s="1"/>
  <c r="FR431" i="16"/>
  <c r="FX431" i="16" s="1"/>
  <c r="GD431" i="16" s="1"/>
  <c r="FS431" i="16"/>
  <c r="FY431" i="16" s="1"/>
  <c r="GE431" i="16" s="1"/>
  <c r="FQ431" i="16"/>
  <c r="FW431" i="16" s="1"/>
  <c r="FS414" i="16"/>
  <c r="FY414" i="16" s="1"/>
  <c r="GE414" i="16" s="1"/>
  <c r="FQ414" i="16"/>
  <c r="FW414" i="16" s="1"/>
  <c r="FR414" i="16"/>
  <c r="FX414" i="16" s="1"/>
  <c r="GD414" i="16" s="1"/>
  <c r="FS410" i="16"/>
  <c r="FY410" i="16" s="1"/>
  <c r="GE410" i="16" s="1"/>
  <c r="FR410" i="16"/>
  <c r="FX410" i="16" s="1"/>
  <c r="GD410" i="16" s="1"/>
  <c r="FQ410" i="16"/>
  <c r="FW410" i="16" s="1"/>
  <c r="FS398" i="16"/>
  <c r="FY398" i="16" s="1"/>
  <c r="GE398" i="16" s="1"/>
  <c r="FQ398" i="16"/>
  <c r="FW398" i="16" s="1"/>
  <c r="FR398" i="16"/>
  <c r="FX398" i="16" s="1"/>
  <c r="GD398" i="16" s="1"/>
  <c r="FS390" i="16"/>
  <c r="FY390" i="16" s="1"/>
  <c r="GE390" i="16" s="1"/>
  <c r="FR390" i="16"/>
  <c r="FX390" i="16" s="1"/>
  <c r="GD390" i="16" s="1"/>
  <c r="FQ390" i="16"/>
  <c r="FW390" i="16" s="1"/>
  <c r="FS378" i="16"/>
  <c r="FY378" i="16" s="1"/>
  <c r="GE378" i="16" s="1"/>
  <c r="FR378" i="16"/>
  <c r="FX378" i="16" s="1"/>
  <c r="GD378" i="16" s="1"/>
  <c r="FQ378" i="16"/>
  <c r="FW378" i="16" s="1"/>
  <c r="FS303" i="16"/>
  <c r="FY303" i="16" s="1"/>
  <c r="GE303" i="16" s="1"/>
  <c r="FR303" i="16"/>
  <c r="FX303" i="16" s="1"/>
  <c r="GD303" i="16" s="1"/>
  <c r="FQ303" i="16"/>
  <c r="FW303" i="16" s="1"/>
  <c r="FS295" i="16"/>
  <c r="FY295" i="16" s="1"/>
  <c r="GE295" i="16" s="1"/>
  <c r="FR295" i="16"/>
  <c r="FX295" i="16" s="1"/>
  <c r="GD295" i="16" s="1"/>
  <c r="FQ295" i="16"/>
  <c r="FW295" i="16" s="1"/>
  <c r="FS283" i="16"/>
  <c r="FY283" i="16" s="1"/>
  <c r="GE283" i="16" s="1"/>
  <c r="FR283" i="16"/>
  <c r="FX283" i="16" s="1"/>
  <c r="GD283" i="16" s="1"/>
  <c r="FQ283" i="16"/>
  <c r="FW283" i="16" s="1"/>
  <c r="FS279" i="16"/>
  <c r="FY279" i="16" s="1"/>
  <c r="GE279" i="16" s="1"/>
  <c r="FR279" i="16"/>
  <c r="FX279" i="16" s="1"/>
  <c r="GD279" i="16" s="1"/>
  <c r="FQ279" i="16"/>
  <c r="FW279" i="16" s="1"/>
  <c r="FS271" i="16"/>
  <c r="FY271" i="16" s="1"/>
  <c r="GE271" i="16" s="1"/>
  <c r="FR271" i="16"/>
  <c r="FX271" i="16" s="1"/>
  <c r="GD271" i="16" s="1"/>
  <c r="FQ271" i="16"/>
  <c r="FW271" i="16" s="1"/>
  <c r="FS259" i="16"/>
  <c r="FY259" i="16" s="1"/>
  <c r="GE259" i="16" s="1"/>
  <c r="FR259" i="16"/>
  <c r="FX259" i="16" s="1"/>
  <c r="GD259" i="16" s="1"/>
  <c r="FQ259" i="16"/>
  <c r="FW259" i="16" s="1"/>
  <c r="FO246" i="16"/>
  <c r="FU246" i="16" s="1"/>
  <c r="GA246" i="16" s="1"/>
  <c r="FP246" i="16"/>
  <c r="FV246" i="16" s="1"/>
  <c r="GB246" i="16" s="1"/>
  <c r="FN246" i="16"/>
  <c r="FT246" i="16" s="1"/>
  <c r="FZ246" i="16" s="1"/>
  <c r="FS237" i="16"/>
  <c r="FY237" i="16" s="1"/>
  <c r="GE237" i="16" s="1"/>
  <c r="FR237" i="16"/>
  <c r="FX237" i="16" s="1"/>
  <c r="GD237" i="16" s="1"/>
  <c r="FQ237" i="16"/>
  <c r="FW237" i="16" s="1"/>
  <c r="FP235" i="16"/>
  <c r="FV235" i="16" s="1"/>
  <c r="GB235" i="16" s="1"/>
  <c r="FO235" i="16"/>
  <c r="FU235" i="16" s="1"/>
  <c r="GA235" i="16" s="1"/>
  <c r="FN235" i="16"/>
  <c r="FT235" i="16" s="1"/>
  <c r="FZ235" i="16" s="1"/>
  <c r="FP189" i="16"/>
  <c r="FV189" i="16" s="1"/>
  <c r="GB189" i="16" s="1"/>
  <c r="FN189" i="16"/>
  <c r="FT189" i="16" s="1"/>
  <c r="FZ189" i="16" s="1"/>
  <c r="FO189" i="16"/>
  <c r="FU189" i="16" s="1"/>
  <c r="GA189" i="16" s="1"/>
  <c r="FS185" i="16"/>
  <c r="FY185" i="16" s="1"/>
  <c r="GE185" i="16" s="1"/>
  <c r="FR185" i="16"/>
  <c r="FX185" i="16" s="1"/>
  <c r="GD185" i="16" s="1"/>
  <c r="FQ185" i="16"/>
  <c r="FW185" i="16" s="1"/>
  <c r="FP407" i="16"/>
  <c r="FV407" i="16" s="1"/>
  <c r="GB407" i="16" s="1"/>
  <c r="FO407" i="16"/>
  <c r="FU407" i="16" s="1"/>
  <c r="GA407" i="16" s="1"/>
  <c r="FN407" i="16"/>
  <c r="FT407" i="16" s="1"/>
  <c r="FZ407" i="16" s="1"/>
  <c r="FS394" i="16"/>
  <c r="FY394" i="16" s="1"/>
  <c r="GE394" i="16" s="1"/>
  <c r="FR394" i="16"/>
  <c r="FX394" i="16" s="1"/>
  <c r="GD394" i="16" s="1"/>
  <c r="FQ394" i="16"/>
  <c r="FW394" i="16" s="1"/>
  <c r="FP383" i="16"/>
  <c r="FV383" i="16" s="1"/>
  <c r="GB383" i="16" s="1"/>
  <c r="FO383" i="16"/>
  <c r="FU383" i="16" s="1"/>
  <c r="GA383" i="16" s="1"/>
  <c r="FN383" i="16"/>
  <c r="FT383" i="16" s="1"/>
  <c r="FZ383" i="16" s="1"/>
  <c r="FP375" i="16"/>
  <c r="FV375" i="16" s="1"/>
  <c r="GB375" i="16" s="1"/>
  <c r="FO375" i="16"/>
  <c r="FU375" i="16" s="1"/>
  <c r="GA375" i="16" s="1"/>
  <c r="FN375" i="16"/>
  <c r="FT375" i="16" s="1"/>
  <c r="FZ375" i="16" s="1"/>
  <c r="FP370" i="16"/>
  <c r="FV370" i="16" s="1"/>
  <c r="GB370" i="16" s="1"/>
  <c r="FN370" i="16"/>
  <c r="FT370" i="16" s="1"/>
  <c r="FZ370" i="16" s="1"/>
  <c r="FO370" i="16"/>
  <c r="FU370" i="16" s="1"/>
  <c r="GA370" i="16" s="1"/>
  <c r="FS345" i="16"/>
  <c r="FY345" i="16" s="1"/>
  <c r="GE345" i="16" s="1"/>
  <c r="FR345" i="16"/>
  <c r="FX345" i="16" s="1"/>
  <c r="GD345" i="16" s="1"/>
  <c r="FQ345" i="16"/>
  <c r="FW345" i="16" s="1"/>
  <c r="FP302" i="16"/>
  <c r="FV302" i="16" s="1"/>
  <c r="GB302" i="16" s="1"/>
  <c r="FO302" i="16"/>
  <c r="FU302" i="16" s="1"/>
  <c r="GA302" i="16" s="1"/>
  <c r="FN302" i="16"/>
  <c r="FT302" i="16" s="1"/>
  <c r="FZ302" i="16" s="1"/>
  <c r="FS296" i="16"/>
  <c r="FY296" i="16" s="1"/>
  <c r="GE296" i="16" s="1"/>
  <c r="FR296" i="16"/>
  <c r="FX296" i="16" s="1"/>
  <c r="GD296" i="16" s="1"/>
  <c r="FQ296" i="16"/>
  <c r="FW296" i="16" s="1"/>
  <c r="FN286" i="16"/>
  <c r="FT286" i="16" s="1"/>
  <c r="FZ286" i="16" s="1"/>
  <c r="FP286" i="16"/>
  <c r="FV286" i="16" s="1"/>
  <c r="GB286" i="16" s="1"/>
  <c r="FO286" i="16"/>
  <c r="FU286" i="16" s="1"/>
  <c r="GA286" i="16" s="1"/>
  <c r="FS280" i="16"/>
  <c r="FY280" i="16" s="1"/>
  <c r="GE280" i="16" s="1"/>
  <c r="FR280" i="16"/>
  <c r="FX280" i="16" s="1"/>
  <c r="GD280" i="16" s="1"/>
  <c r="FQ280" i="16"/>
  <c r="FW280" i="16" s="1"/>
  <c r="FO270" i="16"/>
  <c r="FU270" i="16" s="1"/>
  <c r="GA270" i="16" s="1"/>
  <c r="FN270" i="16"/>
  <c r="FT270" i="16" s="1"/>
  <c r="FZ270" i="16" s="1"/>
  <c r="FP270" i="16"/>
  <c r="FV270" i="16" s="1"/>
  <c r="GB270" i="16" s="1"/>
  <c r="FP262" i="16"/>
  <c r="FV262" i="16" s="1"/>
  <c r="GB262" i="16" s="1"/>
  <c r="FN262" i="16"/>
  <c r="FT262" i="16" s="1"/>
  <c r="FZ262" i="16" s="1"/>
  <c r="FO262" i="16"/>
  <c r="FU262" i="16" s="1"/>
  <c r="GA262" i="16" s="1"/>
  <c r="FP233" i="16"/>
  <c r="FV233" i="16" s="1"/>
  <c r="GB233" i="16" s="1"/>
  <c r="FN233" i="16"/>
  <c r="FT233" i="16" s="1"/>
  <c r="FZ233" i="16" s="1"/>
  <c r="FO233" i="16"/>
  <c r="FU233" i="16" s="1"/>
  <c r="GA233" i="16" s="1"/>
  <c r="FO222" i="16"/>
  <c r="FU222" i="16" s="1"/>
  <c r="GA222" i="16" s="1"/>
  <c r="FN222" i="16"/>
  <c r="FT222" i="16" s="1"/>
  <c r="FZ222" i="16" s="1"/>
  <c r="FP222" i="16"/>
  <c r="FV222" i="16" s="1"/>
  <c r="GB222" i="16" s="1"/>
  <c r="FP217" i="16"/>
  <c r="FV217" i="16" s="1"/>
  <c r="GB217" i="16" s="1"/>
  <c r="FN217" i="16"/>
  <c r="FT217" i="16" s="1"/>
  <c r="FZ217" i="16" s="1"/>
  <c r="FO217" i="16"/>
  <c r="FU217" i="16" s="1"/>
  <c r="GA217" i="16" s="1"/>
  <c r="FS205" i="16"/>
  <c r="FY205" i="16" s="1"/>
  <c r="GE205" i="16" s="1"/>
  <c r="FR205" i="16"/>
  <c r="FX205" i="16" s="1"/>
  <c r="GD205" i="16" s="1"/>
  <c r="FQ205" i="16"/>
  <c r="FW205" i="16" s="1"/>
  <c r="FP172" i="16"/>
  <c r="FV172" i="16" s="1"/>
  <c r="GB172" i="16" s="1"/>
  <c r="FO172" i="16"/>
  <c r="FU172" i="16" s="1"/>
  <c r="GA172" i="16" s="1"/>
  <c r="FN172" i="16"/>
  <c r="FT172" i="16" s="1"/>
  <c r="FZ172" i="16" s="1"/>
  <c r="FS419" i="16"/>
  <c r="FY419" i="16" s="1"/>
  <c r="GE419" i="16" s="1"/>
  <c r="FR419" i="16"/>
  <c r="FX419" i="16" s="1"/>
  <c r="GD419" i="16" s="1"/>
  <c r="FQ419" i="16"/>
  <c r="FW419" i="16" s="1"/>
  <c r="FR415" i="16"/>
  <c r="FX415" i="16" s="1"/>
  <c r="GD415" i="16" s="1"/>
  <c r="FS415" i="16"/>
  <c r="FY415" i="16" s="1"/>
  <c r="GE415" i="16" s="1"/>
  <c r="FQ415" i="16"/>
  <c r="FW415" i="16" s="1"/>
  <c r="FS408" i="16"/>
  <c r="FY408" i="16" s="1"/>
  <c r="GE408" i="16" s="1"/>
  <c r="FR408" i="16"/>
  <c r="FX408" i="16" s="1"/>
  <c r="GD408" i="16" s="1"/>
  <c r="FQ408" i="16"/>
  <c r="FW408" i="16" s="1"/>
  <c r="FS400" i="16"/>
  <c r="FY400" i="16" s="1"/>
  <c r="GE400" i="16" s="1"/>
  <c r="FR400" i="16"/>
  <c r="FX400" i="16" s="1"/>
  <c r="GD400" i="16" s="1"/>
  <c r="FQ400" i="16"/>
  <c r="FW400" i="16" s="1"/>
  <c r="FS388" i="16"/>
  <c r="FY388" i="16" s="1"/>
  <c r="GE388" i="16" s="1"/>
  <c r="FR388" i="16"/>
  <c r="FX388" i="16" s="1"/>
  <c r="GD388" i="16" s="1"/>
  <c r="FQ388" i="16"/>
  <c r="FW388" i="16" s="1"/>
  <c r="FS376" i="16"/>
  <c r="FY376" i="16" s="1"/>
  <c r="GE376" i="16" s="1"/>
  <c r="FR376" i="16"/>
  <c r="FX376" i="16" s="1"/>
  <c r="GD376" i="16" s="1"/>
  <c r="FQ376" i="16"/>
  <c r="FW376" i="16" s="1"/>
  <c r="FP363" i="16"/>
  <c r="FV363" i="16" s="1"/>
  <c r="GB363" i="16" s="1"/>
  <c r="FO363" i="16"/>
  <c r="FU363" i="16" s="1"/>
  <c r="GA363" i="16" s="1"/>
  <c r="FN363" i="16"/>
  <c r="FT363" i="16" s="1"/>
  <c r="FZ363" i="16" s="1"/>
  <c r="FS348" i="16"/>
  <c r="FY348" i="16" s="1"/>
  <c r="GE348" i="16" s="1"/>
  <c r="FR348" i="16"/>
  <c r="FX348" i="16" s="1"/>
  <c r="GD348" i="16" s="1"/>
  <c r="FQ348" i="16"/>
  <c r="FW348" i="16" s="1"/>
  <c r="FP303" i="16"/>
  <c r="FV303" i="16" s="1"/>
  <c r="GB303" i="16" s="1"/>
  <c r="FO303" i="16"/>
  <c r="FU303" i="16" s="1"/>
  <c r="GA303" i="16" s="1"/>
  <c r="FN303" i="16"/>
  <c r="FT303" i="16" s="1"/>
  <c r="FZ303" i="16" s="1"/>
  <c r="FS293" i="16"/>
  <c r="FY293" i="16" s="1"/>
  <c r="GE293" i="16" s="1"/>
  <c r="FR293" i="16"/>
  <c r="FX293" i="16" s="1"/>
  <c r="GD293" i="16" s="1"/>
  <c r="FQ293" i="16"/>
  <c r="FW293" i="16" s="1"/>
  <c r="FS227" i="16"/>
  <c r="FY227" i="16" s="1"/>
  <c r="GE227" i="16" s="1"/>
  <c r="FR227" i="16"/>
  <c r="FX227" i="16" s="1"/>
  <c r="GD227" i="16" s="1"/>
  <c r="FQ227" i="16"/>
  <c r="FW227" i="16" s="1"/>
  <c r="FP191" i="16"/>
  <c r="FV191" i="16" s="1"/>
  <c r="GB191" i="16" s="1"/>
  <c r="FO191" i="16"/>
  <c r="FU191" i="16" s="1"/>
  <c r="GA191" i="16" s="1"/>
  <c r="FN191" i="16"/>
  <c r="FT191" i="16" s="1"/>
  <c r="FZ191" i="16" s="1"/>
  <c r="FS186" i="16"/>
  <c r="FY186" i="16" s="1"/>
  <c r="GE186" i="16" s="1"/>
  <c r="FR186" i="16"/>
  <c r="FX186" i="16" s="1"/>
  <c r="GD186" i="16" s="1"/>
  <c r="FQ186" i="16"/>
  <c r="FW186" i="16" s="1"/>
  <c r="FS127" i="16"/>
  <c r="FY127" i="16" s="1"/>
  <c r="GE127" i="16" s="1"/>
  <c r="FR127" i="16"/>
  <c r="FX127" i="16" s="1"/>
  <c r="GD127" i="16" s="1"/>
  <c r="FQ127" i="16"/>
  <c r="FW127" i="16" s="1"/>
  <c r="FS121" i="16"/>
  <c r="FY121" i="16" s="1"/>
  <c r="GE121" i="16" s="1"/>
  <c r="FQ121" i="16"/>
  <c r="FW121" i="16" s="1"/>
  <c r="FR121" i="16"/>
  <c r="FX121" i="16" s="1"/>
  <c r="GD121" i="16" s="1"/>
  <c r="FS117" i="16"/>
  <c r="FY117" i="16" s="1"/>
  <c r="GE117" i="16" s="1"/>
  <c r="FQ117" i="16"/>
  <c r="FW117" i="16" s="1"/>
  <c r="FR117" i="16"/>
  <c r="FX117" i="16" s="1"/>
  <c r="GD117" i="16" s="1"/>
  <c r="FS111" i="16"/>
  <c r="FY111" i="16" s="1"/>
  <c r="GE111" i="16" s="1"/>
  <c r="FR111" i="16"/>
  <c r="FX111" i="16" s="1"/>
  <c r="GD111" i="16" s="1"/>
  <c r="FQ111" i="16"/>
  <c r="FW111" i="16" s="1"/>
  <c r="FS106" i="16"/>
  <c r="FY106" i="16" s="1"/>
  <c r="GE106" i="16" s="1"/>
  <c r="FQ106" i="16"/>
  <c r="FW106" i="16" s="1"/>
  <c r="FR106" i="16"/>
  <c r="FX106" i="16" s="1"/>
  <c r="GD106" i="16" s="1"/>
  <c r="FP101" i="16"/>
  <c r="FV101" i="16" s="1"/>
  <c r="GB101" i="16" s="1"/>
  <c r="FN101" i="16"/>
  <c r="FT101" i="16" s="1"/>
  <c r="FZ101" i="16" s="1"/>
  <c r="FO101" i="16"/>
  <c r="FU101" i="16" s="1"/>
  <c r="GA101" i="16" s="1"/>
  <c r="FP99" i="16"/>
  <c r="FV99" i="16" s="1"/>
  <c r="GB99" i="16" s="1"/>
  <c r="FO99" i="16"/>
  <c r="FU99" i="16" s="1"/>
  <c r="GA99" i="16" s="1"/>
  <c r="FN99" i="16"/>
  <c r="FT99" i="16" s="1"/>
  <c r="FZ99" i="16" s="1"/>
  <c r="FP97" i="16"/>
  <c r="FV97" i="16" s="1"/>
  <c r="GB97" i="16" s="1"/>
  <c r="FN97" i="16"/>
  <c r="FT97" i="16" s="1"/>
  <c r="FZ97" i="16" s="1"/>
  <c r="FO97" i="16"/>
  <c r="FU97" i="16" s="1"/>
  <c r="GA97" i="16" s="1"/>
  <c r="FP93" i="16"/>
  <c r="FV93" i="16" s="1"/>
  <c r="GB93" i="16" s="1"/>
  <c r="FN93" i="16"/>
  <c r="FT93" i="16" s="1"/>
  <c r="FZ93" i="16" s="1"/>
  <c r="FO93" i="16"/>
  <c r="FU93" i="16" s="1"/>
  <c r="GA93" i="16" s="1"/>
  <c r="FP89" i="16"/>
  <c r="FV89" i="16" s="1"/>
  <c r="GB89" i="16" s="1"/>
  <c r="FN89" i="16"/>
  <c r="FT89" i="16" s="1"/>
  <c r="FZ89" i="16" s="1"/>
  <c r="FO89" i="16"/>
  <c r="FU89" i="16" s="1"/>
  <c r="GA89" i="16" s="1"/>
  <c r="FP85" i="16"/>
  <c r="FV85" i="16" s="1"/>
  <c r="GB85" i="16" s="1"/>
  <c r="FN85" i="16"/>
  <c r="FT85" i="16" s="1"/>
  <c r="FZ85" i="16" s="1"/>
  <c r="FO85" i="16"/>
  <c r="FU85" i="16" s="1"/>
  <c r="GA85" i="16" s="1"/>
  <c r="FP81" i="16"/>
  <c r="FV81" i="16" s="1"/>
  <c r="GB81" i="16" s="1"/>
  <c r="FN81" i="16"/>
  <c r="FT81" i="16" s="1"/>
  <c r="FZ81" i="16" s="1"/>
  <c r="FO81" i="16"/>
  <c r="FU81" i="16" s="1"/>
  <c r="GA81" i="16" s="1"/>
  <c r="FP77" i="16"/>
  <c r="FV77" i="16" s="1"/>
  <c r="GB77" i="16" s="1"/>
  <c r="FN77" i="16"/>
  <c r="FT77" i="16" s="1"/>
  <c r="FZ77" i="16" s="1"/>
  <c r="FO77" i="16"/>
  <c r="FU77" i="16" s="1"/>
  <c r="GA77" i="16" s="1"/>
  <c r="FP73" i="16"/>
  <c r="FV73" i="16" s="1"/>
  <c r="GB73" i="16" s="1"/>
  <c r="FN73" i="16"/>
  <c r="FT73" i="16" s="1"/>
  <c r="FZ73" i="16" s="1"/>
  <c r="FO73" i="16"/>
  <c r="FU73" i="16" s="1"/>
  <c r="GA73" i="16" s="1"/>
  <c r="FP71" i="16"/>
  <c r="FV71" i="16" s="1"/>
  <c r="GB71" i="16" s="1"/>
  <c r="FO71" i="16"/>
  <c r="FU71" i="16" s="1"/>
  <c r="GA71" i="16" s="1"/>
  <c r="FN71" i="16"/>
  <c r="FT71" i="16" s="1"/>
  <c r="FZ71" i="16" s="1"/>
  <c r="FP65" i="16"/>
  <c r="FV65" i="16" s="1"/>
  <c r="GB65" i="16" s="1"/>
  <c r="FN65" i="16"/>
  <c r="FT65" i="16" s="1"/>
  <c r="FZ65" i="16" s="1"/>
  <c r="FO65" i="16"/>
  <c r="FU65" i="16" s="1"/>
  <c r="GA65" i="16" s="1"/>
  <c r="FN126" i="16"/>
  <c r="FT126" i="16" s="1"/>
  <c r="FZ126" i="16" s="1"/>
  <c r="FP126" i="16"/>
  <c r="FV126" i="16" s="1"/>
  <c r="GB126" i="16" s="1"/>
  <c r="FO126" i="16"/>
  <c r="FU126" i="16" s="1"/>
  <c r="GA126" i="16" s="1"/>
  <c r="FP120" i="16"/>
  <c r="FV120" i="16" s="1"/>
  <c r="GB120" i="16" s="1"/>
  <c r="FO120" i="16"/>
  <c r="FU120" i="16" s="1"/>
  <c r="GA120" i="16" s="1"/>
  <c r="FN120" i="16"/>
  <c r="FT120" i="16" s="1"/>
  <c r="FZ120" i="16" s="1"/>
  <c r="FP116" i="16"/>
  <c r="FV116" i="16" s="1"/>
  <c r="GB116" i="16" s="1"/>
  <c r="FO116" i="16"/>
  <c r="FU116" i="16" s="1"/>
  <c r="GA116" i="16" s="1"/>
  <c r="FN116" i="16"/>
  <c r="FT116" i="16" s="1"/>
  <c r="FZ116" i="16" s="1"/>
  <c r="FP110" i="16"/>
  <c r="FV110" i="16" s="1"/>
  <c r="GB110" i="16" s="1"/>
  <c r="FN110" i="16"/>
  <c r="FT110" i="16" s="1"/>
  <c r="FZ110" i="16" s="1"/>
  <c r="FO110" i="16"/>
  <c r="FU110" i="16" s="1"/>
  <c r="GA110" i="16" s="1"/>
  <c r="FP44" i="16"/>
  <c r="FV44" i="16" s="1"/>
  <c r="GB44" i="16" s="1"/>
  <c r="FO44" i="16"/>
  <c r="FU44" i="16" s="1"/>
  <c r="GA44" i="16" s="1"/>
  <c r="FN44" i="16"/>
  <c r="FT44" i="16" s="1"/>
  <c r="FZ44" i="16" s="1"/>
  <c r="FS16" i="16"/>
  <c r="FY16" i="16" s="1"/>
  <c r="GE16" i="16" s="1"/>
  <c r="FR16" i="16"/>
  <c r="FX16" i="16" s="1"/>
  <c r="GD16" i="16" s="1"/>
  <c r="FQ16" i="16"/>
  <c r="FW16" i="16" s="1"/>
  <c r="FS4" i="16"/>
  <c r="FY4" i="16" s="1"/>
  <c r="GE4" i="16" s="1"/>
  <c r="FR4" i="16"/>
  <c r="FX4" i="16" s="1"/>
  <c r="GD4" i="16" s="1"/>
  <c r="FQ4" i="16"/>
  <c r="FW4" i="16" s="1"/>
  <c r="FS103" i="16"/>
  <c r="FY103" i="16" s="1"/>
  <c r="GE103" i="16" s="1"/>
  <c r="FR103" i="16"/>
  <c r="FX103" i="16" s="1"/>
  <c r="GD103" i="16" s="1"/>
  <c r="FQ103" i="16"/>
  <c r="FW103" i="16" s="1"/>
  <c r="FS97" i="16"/>
  <c r="FY97" i="16" s="1"/>
  <c r="GE97" i="16" s="1"/>
  <c r="FQ97" i="16"/>
  <c r="FW97" i="16" s="1"/>
  <c r="FR97" i="16"/>
  <c r="FX97" i="16" s="1"/>
  <c r="GD97" i="16" s="1"/>
  <c r="FS93" i="16"/>
  <c r="FY93" i="16" s="1"/>
  <c r="GE93" i="16" s="1"/>
  <c r="FQ93" i="16"/>
  <c r="FW93" i="16" s="1"/>
  <c r="FR93" i="16"/>
  <c r="FX93" i="16" s="1"/>
  <c r="GD93" i="16" s="1"/>
  <c r="FS87" i="16"/>
  <c r="FY87" i="16" s="1"/>
  <c r="GE87" i="16" s="1"/>
  <c r="FR87" i="16"/>
  <c r="FX87" i="16" s="1"/>
  <c r="GD87" i="16" s="1"/>
  <c r="FQ87" i="16"/>
  <c r="FW87" i="16" s="1"/>
  <c r="FS81" i="16"/>
  <c r="FY81" i="16" s="1"/>
  <c r="GE81" i="16" s="1"/>
  <c r="FQ81" i="16"/>
  <c r="FW81" i="16" s="1"/>
  <c r="FR81" i="16"/>
  <c r="FX81" i="16" s="1"/>
  <c r="GD81" i="16" s="1"/>
  <c r="FS77" i="16"/>
  <c r="FY77" i="16" s="1"/>
  <c r="GE77" i="16" s="1"/>
  <c r="FR77" i="16"/>
  <c r="FX77" i="16" s="1"/>
  <c r="GD77" i="16" s="1"/>
  <c r="FQ77" i="16"/>
  <c r="FW77" i="16" s="1"/>
  <c r="FS71" i="16"/>
  <c r="FY71" i="16" s="1"/>
  <c r="GE71" i="16" s="1"/>
  <c r="FR71" i="16"/>
  <c r="FX71" i="16" s="1"/>
  <c r="GD71" i="16" s="1"/>
  <c r="FQ71" i="16"/>
  <c r="FW71" i="16" s="1"/>
  <c r="FS65" i="16"/>
  <c r="FY65" i="16" s="1"/>
  <c r="GE65" i="16" s="1"/>
  <c r="FQ65" i="16"/>
  <c r="FW65" i="16" s="1"/>
  <c r="FR65" i="16"/>
  <c r="FX65" i="16" s="1"/>
  <c r="GD65" i="16" s="1"/>
  <c r="FS59" i="16"/>
  <c r="FY59" i="16" s="1"/>
  <c r="GE59" i="16" s="1"/>
  <c r="FR59" i="16"/>
  <c r="FX59" i="16" s="1"/>
  <c r="GD59" i="16" s="1"/>
  <c r="FQ59" i="16"/>
  <c r="FW59" i="16" s="1"/>
  <c r="FS52" i="16"/>
  <c r="FY52" i="16" s="1"/>
  <c r="GE52" i="16" s="1"/>
  <c r="FR52" i="16"/>
  <c r="FX52" i="16" s="1"/>
  <c r="GD52" i="16" s="1"/>
  <c r="FQ52" i="16"/>
  <c r="FW52" i="16" s="1"/>
  <c r="FS43" i="16"/>
  <c r="FY43" i="16" s="1"/>
  <c r="GE43" i="16" s="1"/>
  <c r="FR43" i="16"/>
  <c r="FX43" i="16" s="1"/>
  <c r="GD43" i="16" s="1"/>
  <c r="FQ43" i="16"/>
  <c r="FW43" i="16" s="1"/>
  <c r="FS35" i="16"/>
  <c r="FY35" i="16" s="1"/>
  <c r="GE35" i="16" s="1"/>
  <c r="FR35" i="16"/>
  <c r="FX35" i="16" s="1"/>
  <c r="GD35" i="16" s="1"/>
  <c r="FQ35" i="16"/>
  <c r="FW35" i="16" s="1"/>
  <c r="FP535" i="16"/>
  <c r="FV535" i="16" s="1"/>
  <c r="GB535" i="16" s="1"/>
  <c r="FO535" i="16"/>
  <c r="FU535" i="16" s="1"/>
  <c r="GA535" i="16" s="1"/>
  <c r="FN535" i="16"/>
  <c r="FT535" i="16" s="1"/>
  <c r="FZ535" i="16" s="1"/>
  <c r="FS533" i="16"/>
  <c r="FY533" i="16" s="1"/>
  <c r="GE533" i="16" s="1"/>
  <c r="FR533" i="16"/>
  <c r="FX533" i="16" s="1"/>
  <c r="GD533" i="16" s="1"/>
  <c r="FQ533" i="16"/>
  <c r="FW533" i="16" s="1"/>
  <c r="FP531" i="16"/>
  <c r="FV531" i="16" s="1"/>
  <c r="GB531" i="16" s="1"/>
  <c r="FO531" i="16"/>
  <c r="FU531" i="16" s="1"/>
  <c r="GA531" i="16" s="1"/>
  <c r="FN531" i="16"/>
  <c r="FT531" i="16" s="1"/>
  <c r="FZ531" i="16" s="1"/>
  <c r="FP515" i="16"/>
  <c r="FV515" i="16" s="1"/>
  <c r="GB515" i="16" s="1"/>
  <c r="FO515" i="16"/>
  <c r="FU515" i="16" s="1"/>
  <c r="GA515" i="16" s="1"/>
  <c r="FN515" i="16"/>
  <c r="FT515" i="16" s="1"/>
  <c r="FZ515" i="16" s="1"/>
  <c r="FS512" i="16"/>
  <c r="FY512" i="16" s="1"/>
  <c r="GE512" i="16" s="1"/>
  <c r="FR512" i="16"/>
  <c r="FX512" i="16" s="1"/>
  <c r="GD512" i="16" s="1"/>
  <c r="FQ512" i="16"/>
  <c r="FW512" i="16" s="1"/>
  <c r="FP508" i="16"/>
  <c r="FV508" i="16" s="1"/>
  <c r="GB508" i="16" s="1"/>
  <c r="FO508" i="16"/>
  <c r="FU508" i="16" s="1"/>
  <c r="GA508" i="16" s="1"/>
  <c r="FN508" i="16"/>
  <c r="FT508" i="16" s="1"/>
  <c r="FZ508" i="16" s="1"/>
  <c r="FR459" i="16"/>
  <c r="FX459" i="16" s="1"/>
  <c r="GD459" i="16" s="1"/>
  <c r="FS459" i="16"/>
  <c r="FY459" i="16" s="1"/>
  <c r="GE459" i="16" s="1"/>
  <c r="FQ459" i="16"/>
  <c r="FW459" i="16" s="1"/>
  <c r="FR455" i="16"/>
  <c r="FX455" i="16" s="1"/>
  <c r="GD455" i="16" s="1"/>
  <c r="FS455" i="16"/>
  <c r="FY455" i="16" s="1"/>
  <c r="GE455" i="16" s="1"/>
  <c r="FQ455" i="16"/>
  <c r="FW455" i="16" s="1"/>
  <c r="FP534" i="16"/>
  <c r="FV534" i="16" s="1"/>
  <c r="GB534" i="16" s="1"/>
  <c r="FN534" i="16"/>
  <c r="FT534" i="16" s="1"/>
  <c r="FZ534" i="16" s="1"/>
  <c r="FO534" i="16"/>
  <c r="FU534" i="16" s="1"/>
  <c r="GA534" i="16" s="1"/>
  <c r="FS532" i="16"/>
  <c r="FY532" i="16" s="1"/>
  <c r="GE532" i="16" s="1"/>
  <c r="FR532" i="16"/>
  <c r="FX532" i="16" s="1"/>
  <c r="GD532" i="16" s="1"/>
  <c r="FQ532" i="16"/>
  <c r="FW532" i="16" s="1"/>
  <c r="FP530" i="16"/>
  <c r="FV530" i="16" s="1"/>
  <c r="GB530" i="16" s="1"/>
  <c r="FN530" i="16"/>
  <c r="FT530" i="16" s="1"/>
  <c r="FZ530" i="16" s="1"/>
  <c r="FO530" i="16"/>
  <c r="FU530" i="16" s="1"/>
  <c r="GA530" i="16" s="1"/>
  <c r="FP528" i="16"/>
  <c r="FV528" i="16" s="1"/>
  <c r="GB528" i="16" s="1"/>
  <c r="FO528" i="16"/>
  <c r="FU528" i="16" s="1"/>
  <c r="GA528" i="16" s="1"/>
  <c r="FN528" i="16"/>
  <c r="FT528" i="16" s="1"/>
  <c r="FZ528" i="16" s="1"/>
  <c r="FP525" i="16"/>
  <c r="FV525" i="16" s="1"/>
  <c r="GB525" i="16" s="1"/>
  <c r="FN525" i="16"/>
  <c r="FT525" i="16" s="1"/>
  <c r="FZ525" i="16" s="1"/>
  <c r="FO525" i="16"/>
  <c r="FU525" i="16" s="1"/>
  <c r="GA525" i="16" s="1"/>
  <c r="FS520" i="16"/>
  <c r="FY520" i="16" s="1"/>
  <c r="GE520" i="16" s="1"/>
  <c r="FR520" i="16"/>
  <c r="FX520" i="16" s="1"/>
  <c r="GD520" i="16" s="1"/>
  <c r="FQ520" i="16"/>
  <c r="FW520" i="16" s="1"/>
  <c r="FS517" i="16"/>
  <c r="FY517" i="16" s="1"/>
  <c r="GE517" i="16" s="1"/>
  <c r="FR517" i="16"/>
  <c r="FX517" i="16" s="1"/>
  <c r="GD517" i="16" s="1"/>
  <c r="FQ517" i="16"/>
  <c r="FW517" i="16" s="1"/>
  <c r="FR487" i="16"/>
  <c r="FX487" i="16" s="1"/>
  <c r="GD487" i="16" s="1"/>
  <c r="FS487" i="16"/>
  <c r="FY487" i="16" s="1"/>
  <c r="GE487" i="16" s="1"/>
  <c r="FQ487" i="16"/>
  <c r="FW487" i="16" s="1"/>
  <c r="FS483" i="16"/>
  <c r="FY483" i="16" s="1"/>
  <c r="GE483" i="16" s="1"/>
  <c r="FR483" i="16"/>
  <c r="FX483" i="16" s="1"/>
  <c r="GD483" i="16" s="1"/>
  <c r="FQ483" i="16"/>
  <c r="FW483" i="16" s="1"/>
  <c r="FR479" i="16"/>
  <c r="FX479" i="16" s="1"/>
  <c r="GD479" i="16" s="1"/>
  <c r="FS479" i="16"/>
  <c r="FY479" i="16" s="1"/>
  <c r="GE479" i="16" s="1"/>
  <c r="FQ479" i="16"/>
  <c r="FW479" i="16" s="1"/>
  <c r="FP473" i="16"/>
  <c r="FV473" i="16" s="1"/>
  <c r="GB473" i="16" s="1"/>
  <c r="FN473" i="16"/>
  <c r="FT473" i="16" s="1"/>
  <c r="FZ473" i="16" s="1"/>
  <c r="FO473" i="16"/>
  <c r="FU473" i="16" s="1"/>
  <c r="GA473" i="16" s="1"/>
  <c r="FP449" i="16"/>
  <c r="FV449" i="16" s="1"/>
  <c r="GB449" i="16" s="1"/>
  <c r="FN449" i="16"/>
  <c r="FT449" i="16" s="1"/>
  <c r="FZ449" i="16" s="1"/>
  <c r="FO449" i="16"/>
  <c r="FU449" i="16" s="1"/>
  <c r="GA449" i="16" s="1"/>
  <c r="FP447" i="16"/>
  <c r="FV447" i="16" s="1"/>
  <c r="GB447" i="16" s="1"/>
  <c r="FO447" i="16"/>
  <c r="FU447" i="16" s="1"/>
  <c r="GA447" i="16" s="1"/>
  <c r="FN447" i="16"/>
  <c r="FT447" i="16" s="1"/>
  <c r="FZ447" i="16" s="1"/>
  <c r="FP445" i="16"/>
  <c r="FV445" i="16" s="1"/>
  <c r="GB445" i="16" s="1"/>
  <c r="FN445" i="16"/>
  <c r="FT445" i="16" s="1"/>
  <c r="FZ445" i="16" s="1"/>
  <c r="FO445" i="16"/>
  <c r="FU445" i="16" s="1"/>
  <c r="GA445" i="16" s="1"/>
  <c r="FP443" i="16"/>
  <c r="FV443" i="16" s="1"/>
  <c r="GB443" i="16" s="1"/>
  <c r="FO443" i="16"/>
  <c r="FU443" i="16" s="1"/>
  <c r="GA443" i="16" s="1"/>
  <c r="FN443" i="16"/>
  <c r="FT443" i="16" s="1"/>
  <c r="FZ443" i="16" s="1"/>
  <c r="FP441" i="16"/>
  <c r="FV441" i="16" s="1"/>
  <c r="GB441" i="16" s="1"/>
  <c r="FN441" i="16"/>
  <c r="FT441" i="16" s="1"/>
  <c r="FZ441" i="16" s="1"/>
  <c r="FO441" i="16"/>
  <c r="FU441" i="16" s="1"/>
  <c r="GA441" i="16" s="1"/>
  <c r="FP439" i="16"/>
  <c r="FV439" i="16" s="1"/>
  <c r="GB439" i="16" s="1"/>
  <c r="FO439" i="16"/>
  <c r="FU439" i="16" s="1"/>
  <c r="GA439" i="16" s="1"/>
  <c r="FN439" i="16"/>
  <c r="FT439" i="16" s="1"/>
  <c r="FZ439" i="16" s="1"/>
  <c r="FP533" i="16"/>
  <c r="FV533" i="16" s="1"/>
  <c r="GB533" i="16" s="1"/>
  <c r="FN533" i="16"/>
  <c r="FT533" i="16" s="1"/>
  <c r="FZ533" i="16" s="1"/>
  <c r="FO533" i="16"/>
  <c r="FU533" i="16" s="1"/>
  <c r="GA533" i="16" s="1"/>
  <c r="FS521" i="16"/>
  <c r="FY521" i="16" s="1"/>
  <c r="GE521" i="16" s="1"/>
  <c r="FR521" i="16"/>
  <c r="FX521" i="16" s="1"/>
  <c r="GD521" i="16" s="1"/>
  <c r="FQ521" i="16"/>
  <c r="FW521" i="16" s="1"/>
  <c r="FP518" i="16"/>
  <c r="FV518" i="16" s="1"/>
  <c r="GB518" i="16" s="1"/>
  <c r="FN518" i="16"/>
  <c r="FT518" i="16" s="1"/>
  <c r="FZ518" i="16" s="1"/>
  <c r="FO518" i="16"/>
  <c r="FU518" i="16" s="1"/>
  <c r="GA518" i="16" s="1"/>
  <c r="FS515" i="16"/>
  <c r="FY515" i="16" s="1"/>
  <c r="GE515" i="16" s="1"/>
  <c r="FR515" i="16"/>
  <c r="FX515" i="16" s="1"/>
  <c r="GD515" i="16" s="1"/>
  <c r="FQ515" i="16"/>
  <c r="FW515" i="16" s="1"/>
  <c r="FP512" i="16"/>
  <c r="FV512" i="16" s="1"/>
  <c r="GB512" i="16" s="1"/>
  <c r="FO512" i="16"/>
  <c r="FU512" i="16" s="1"/>
  <c r="GA512" i="16" s="1"/>
  <c r="FN512" i="16"/>
  <c r="FT512" i="16" s="1"/>
  <c r="FZ512" i="16" s="1"/>
  <c r="FS493" i="16"/>
  <c r="FY493" i="16" s="1"/>
  <c r="GE493" i="16" s="1"/>
  <c r="FR493" i="16"/>
  <c r="FX493" i="16" s="1"/>
  <c r="GD493" i="16" s="1"/>
  <c r="FQ493" i="16"/>
  <c r="FW493" i="16" s="1"/>
  <c r="FR491" i="16"/>
  <c r="FX491" i="16" s="1"/>
  <c r="GD491" i="16" s="1"/>
  <c r="FS491" i="16"/>
  <c r="FY491" i="16" s="1"/>
  <c r="GE491" i="16" s="1"/>
  <c r="FQ491" i="16"/>
  <c r="FW491" i="16" s="1"/>
  <c r="FS468" i="16"/>
  <c r="FY468" i="16" s="1"/>
  <c r="GE468" i="16" s="1"/>
  <c r="FR468" i="16"/>
  <c r="FX468" i="16" s="1"/>
  <c r="GD468" i="16" s="1"/>
  <c r="FQ468" i="16"/>
  <c r="FW468" i="16" s="1"/>
  <c r="FP460" i="16"/>
  <c r="FV460" i="16" s="1"/>
  <c r="GB460" i="16" s="1"/>
  <c r="FO460" i="16"/>
  <c r="FU460" i="16" s="1"/>
  <c r="GA460" i="16" s="1"/>
  <c r="FN460" i="16"/>
  <c r="FT460" i="16" s="1"/>
  <c r="FZ460" i="16" s="1"/>
  <c r="FN458" i="16"/>
  <c r="FT458" i="16" s="1"/>
  <c r="FZ458" i="16" s="1"/>
  <c r="FP458" i="16"/>
  <c r="FV458" i="16" s="1"/>
  <c r="GB458" i="16" s="1"/>
  <c r="FO458" i="16"/>
  <c r="FU458" i="16" s="1"/>
  <c r="GA458" i="16" s="1"/>
  <c r="FP456" i="16"/>
  <c r="FV456" i="16" s="1"/>
  <c r="GB456" i="16" s="1"/>
  <c r="FO456" i="16"/>
  <c r="FU456" i="16" s="1"/>
  <c r="GA456" i="16" s="1"/>
  <c r="FN456" i="16"/>
  <c r="FT456" i="16" s="1"/>
  <c r="FZ456" i="16" s="1"/>
  <c r="FP454" i="16"/>
  <c r="FV454" i="16" s="1"/>
  <c r="GB454" i="16" s="1"/>
  <c r="FN454" i="16"/>
  <c r="FT454" i="16" s="1"/>
  <c r="FZ454" i="16" s="1"/>
  <c r="FO454" i="16"/>
  <c r="FU454" i="16" s="1"/>
  <c r="GA454" i="16" s="1"/>
  <c r="FS528" i="16"/>
  <c r="FY528" i="16" s="1"/>
  <c r="GE528" i="16" s="1"/>
  <c r="FR528" i="16"/>
  <c r="FX528" i="16" s="1"/>
  <c r="GD528" i="16" s="1"/>
  <c r="FQ528" i="16"/>
  <c r="FW528" i="16" s="1"/>
  <c r="FS525" i="16"/>
  <c r="FY525" i="16" s="1"/>
  <c r="GE525" i="16" s="1"/>
  <c r="FR525" i="16"/>
  <c r="FX525" i="16" s="1"/>
  <c r="GD525" i="16" s="1"/>
  <c r="FQ525" i="16"/>
  <c r="FW525" i="16" s="1"/>
  <c r="FP517" i="16"/>
  <c r="FV517" i="16" s="1"/>
  <c r="GB517" i="16" s="1"/>
  <c r="FN517" i="16"/>
  <c r="FT517" i="16" s="1"/>
  <c r="FZ517" i="16" s="1"/>
  <c r="FO517" i="16"/>
  <c r="FU517" i="16" s="1"/>
  <c r="GA517" i="16" s="1"/>
  <c r="FS502" i="16"/>
  <c r="FY502" i="16" s="1"/>
  <c r="GE502" i="16" s="1"/>
  <c r="FR502" i="16"/>
  <c r="FX502" i="16" s="1"/>
  <c r="GD502" i="16" s="1"/>
  <c r="FQ502" i="16"/>
  <c r="FW502" i="16" s="1"/>
  <c r="FS499" i="16"/>
  <c r="FY499" i="16" s="1"/>
  <c r="GE499" i="16" s="1"/>
  <c r="FR499" i="16"/>
  <c r="FX499" i="16" s="1"/>
  <c r="GD499" i="16" s="1"/>
  <c r="FQ499" i="16"/>
  <c r="FW499" i="16" s="1"/>
  <c r="FR495" i="16"/>
  <c r="FX495" i="16" s="1"/>
  <c r="GD495" i="16" s="1"/>
  <c r="FS495" i="16"/>
  <c r="FY495" i="16" s="1"/>
  <c r="GE495" i="16" s="1"/>
  <c r="FQ495" i="16"/>
  <c r="FW495" i="16" s="1"/>
  <c r="FS474" i="16"/>
  <c r="FY474" i="16" s="1"/>
  <c r="GE474" i="16" s="1"/>
  <c r="FR474" i="16"/>
  <c r="FX474" i="16" s="1"/>
  <c r="GD474" i="16" s="1"/>
  <c r="FQ474" i="16"/>
  <c r="FW474" i="16" s="1"/>
  <c r="FS450" i="16"/>
  <c r="FY450" i="16" s="1"/>
  <c r="GE450" i="16" s="1"/>
  <c r="FQ450" i="16"/>
  <c r="FW450" i="16" s="1"/>
  <c r="FR450" i="16"/>
  <c r="FX450" i="16" s="1"/>
  <c r="GD450" i="16" s="1"/>
  <c r="FS448" i="16"/>
  <c r="FY448" i="16" s="1"/>
  <c r="GE448" i="16" s="1"/>
  <c r="FR448" i="16"/>
  <c r="FX448" i="16" s="1"/>
  <c r="GD448" i="16" s="1"/>
  <c r="FQ448" i="16"/>
  <c r="FW448" i="16" s="1"/>
  <c r="FS446" i="16"/>
  <c r="FY446" i="16" s="1"/>
  <c r="GE446" i="16" s="1"/>
  <c r="FQ446" i="16"/>
  <c r="FW446" i="16" s="1"/>
  <c r="FR446" i="16"/>
  <c r="FX446" i="16" s="1"/>
  <c r="GD446" i="16" s="1"/>
  <c r="FS444" i="16"/>
  <c r="FY444" i="16" s="1"/>
  <c r="GE444" i="16" s="1"/>
  <c r="FR444" i="16"/>
  <c r="FX444" i="16" s="1"/>
  <c r="GD444" i="16" s="1"/>
  <c r="FQ444" i="16"/>
  <c r="FW444" i="16" s="1"/>
  <c r="FS442" i="16"/>
  <c r="FY442" i="16" s="1"/>
  <c r="GE442" i="16" s="1"/>
  <c r="FR442" i="16"/>
  <c r="FX442" i="16" s="1"/>
  <c r="GD442" i="16" s="1"/>
  <c r="FQ442" i="16"/>
  <c r="FW442" i="16" s="1"/>
  <c r="FS440" i="16"/>
  <c r="FY440" i="16" s="1"/>
  <c r="GE440" i="16" s="1"/>
  <c r="FR440" i="16"/>
  <c r="FX440" i="16" s="1"/>
  <c r="GD440" i="16" s="1"/>
  <c r="FQ440" i="16"/>
  <c r="FW440" i="16" s="1"/>
  <c r="FS425" i="16"/>
  <c r="FY425" i="16" s="1"/>
  <c r="GE425" i="16" s="1"/>
  <c r="FR425" i="16"/>
  <c r="FX425" i="16" s="1"/>
  <c r="GD425" i="16" s="1"/>
  <c r="FQ425" i="16"/>
  <c r="FW425" i="16" s="1"/>
  <c r="FR407" i="16"/>
  <c r="FX407" i="16" s="1"/>
  <c r="GD407" i="16" s="1"/>
  <c r="FS407" i="16"/>
  <c r="FY407" i="16" s="1"/>
  <c r="GE407" i="16" s="1"/>
  <c r="FQ407" i="16"/>
  <c r="FW407" i="16" s="1"/>
  <c r="FS403" i="16"/>
  <c r="FY403" i="16" s="1"/>
  <c r="GE403" i="16" s="1"/>
  <c r="FR403" i="16"/>
  <c r="FX403" i="16" s="1"/>
  <c r="GD403" i="16" s="1"/>
  <c r="FQ403" i="16"/>
  <c r="FW403" i="16" s="1"/>
  <c r="FR399" i="16"/>
  <c r="FX399" i="16" s="1"/>
  <c r="GD399" i="16" s="1"/>
  <c r="FS399" i="16"/>
  <c r="FY399" i="16" s="1"/>
  <c r="GE399" i="16" s="1"/>
  <c r="FQ399" i="16"/>
  <c r="FW399" i="16" s="1"/>
  <c r="FN394" i="16"/>
  <c r="FT394" i="16" s="1"/>
  <c r="FZ394" i="16" s="1"/>
  <c r="FO394" i="16"/>
  <c r="FU394" i="16" s="1"/>
  <c r="GA394" i="16" s="1"/>
  <c r="FP394" i="16"/>
  <c r="FV394" i="16" s="1"/>
  <c r="GB394" i="16" s="1"/>
  <c r="FR391" i="16"/>
  <c r="FX391" i="16" s="1"/>
  <c r="GD391" i="16" s="1"/>
  <c r="FS391" i="16"/>
  <c r="FY391" i="16" s="1"/>
  <c r="GE391" i="16" s="1"/>
  <c r="FQ391" i="16"/>
  <c r="FW391" i="16" s="1"/>
  <c r="FS387" i="16"/>
  <c r="FY387" i="16" s="1"/>
  <c r="GE387" i="16" s="1"/>
  <c r="FR387" i="16"/>
  <c r="FX387" i="16" s="1"/>
  <c r="GD387" i="16" s="1"/>
  <c r="FQ387" i="16"/>
  <c r="FW387" i="16" s="1"/>
  <c r="FR383" i="16"/>
  <c r="FX383" i="16" s="1"/>
  <c r="GD383" i="16" s="1"/>
  <c r="FQ383" i="16"/>
  <c r="FW383" i="16" s="1"/>
  <c r="FS383" i="16"/>
  <c r="FY383" i="16" s="1"/>
  <c r="GE383" i="16" s="1"/>
  <c r="FR379" i="16"/>
  <c r="FX379" i="16" s="1"/>
  <c r="GD379" i="16" s="1"/>
  <c r="FS379" i="16"/>
  <c r="FY379" i="16" s="1"/>
  <c r="GE379" i="16" s="1"/>
  <c r="FQ379" i="16"/>
  <c r="FW379" i="16" s="1"/>
  <c r="FR375" i="16"/>
  <c r="FX375" i="16" s="1"/>
  <c r="GD375" i="16" s="1"/>
  <c r="FS375" i="16"/>
  <c r="FY375" i="16" s="1"/>
  <c r="GE375" i="16" s="1"/>
  <c r="FQ375" i="16"/>
  <c r="FW375" i="16" s="1"/>
  <c r="FS372" i="16"/>
  <c r="FY372" i="16" s="1"/>
  <c r="GE372" i="16" s="1"/>
  <c r="FR372" i="16"/>
  <c r="FX372" i="16" s="1"/>
  <c r="GD372" i="16" s="1"/>
  <c r="FQ372" i="16"/>
  <c r="FW372" i="16" s="1"/>
  <c r="FS370" i="16"/>
  <c r="FY370" i="16" s="1"/>
  <c r="GE370" i="16" s="1"/>
  <c r="FQ370" i="16"/>
  <c r="FW370" i="16" s="1"/>
  <c r="FR370" i="16"/>
  <c r="FX370" i="16" s="1"/>
  <c r="GD370" i="16" s="1"/>
  <c r="FS362" i="16"/>
  <c r="FY362" i="16" s="1"/>
  <c r="GE362" i="16" s="1"/>
  <c r="FR362" i="16"/>
  <c r="FX362" i="16" s="1"/>
  <c r="GD362" i="16" s="1"/>
  <c r="FQ362" i="16"/>
  <c r="FW362" i="16" s="1"/>
  <c r="FS356" i="16"/>
  <c r="FY356" i="16" s="1"/>
  <c r="GE356" i="16" s="1"/>
  <c r="FR356" i="16"/>
  <c r="FX356" i="16" s="1"/>
  <c r="GD356" i="16" s="1"/>
  <c r="FQ356" i="16"/>
  <c r="FW356" i="16" s="1"/>
  <c r="FP345" i="16"/>
  <c r="FV345" i="16" s="1"/>
  <c r="GB345" i="16" s="1"/>
  <c r="FN345" i="16"/>
  <c r="FT345" i="16" s="1"/>
  <c r="FZ345" i="16" s="1"/>
  <c r="FO345" i="16"/>
  <c r="FU345" i="16" s="1"/>
  <c r="GA345" i="16" s="1"/>
  <c r="FR343" i="16"/>
  <c r="FX343" i="16" s="1"/>
  <c r="GD343" i="16" s="1"/>
  <c r="FS343" i="16"/>
  <c r="FY343" i="16" s="1"/>
  <c r="GE343" i="16" s="1"/>
  <c r="FQ343" i="16"/>
  <c r="FW343" i="16" s="1"/>
  <c r="FS339" i="16"/>
  <c r="FY339" i="16" s="1"/>
  <c r="GE339" i="16" s="1"/>
  <c r="FR339" i="16"/>
  <c r="FX339" i="16" s="1"/>
  <c r="GD339" i="16" s="1"/>
  <c r="FQ339" i="16"/>
  <c r="FW339" i="16" s="1"/>
  <c r="FS335" i="16"/>
  <c r="FY335" i="16" s="1"/>
  <c r="GE335" i="16" s="1"/>
  <c r="FR335" i="16"/>
  <c r="FX335" i="16" s="1"/>
  <c r="GD335" i="16" s="1"/>
  <c r="FQ335" i="16"/>
  <c r="FW335" i="16" s="1"/>
  <c r="FS331" i="16"/>
  <c r="FY331" i="16" s="1"/>
  <c r="GE331" i="16" s="1"/>
  <c r="FR331" i="16"/>
  <c r="FX331" i="16" s="1"/>
  <c r="GD331" i="16" s="1"/>
  <c r="FQ331" i="16"/>
  <c r="FW331" i="16" s="1"/>
  <c r="FS327" i="16"/>
  <c r="FY327" i="16" s="1"/>
  <c r="GE327" i="16" s="1"/>
  <c r="FR327" i="16"/>
  <c r="FX327" i="16" s="1"/>
  <c r="GD327" i="16" s="1"/>
  <c r="FQ327" i="16"/>
  <c r="FW327" i="16" s="1"/>
  <c r="FS323" i="16"/>
  <c r="FY323" i="16" s="1"/>
  <c r="GE323" i="16" s="1"/>
  <c r="FR323" i="16"/>
  <c r="FX323" i="16" s="1"/>
  <c r="GD323" i="16" s="1"/>
  <c r="FQ323" i="16"/>
  <c r="FW323" i="16" s="1"/>
  <c r="FS319" i="16"/>
  <c r="FY319" i="16" s="1"/>
  <c r="GE319" i="16" s="1"/>
  <c r="FR319" i="16"/>
  <c r="FX319" i="16" s="1"/>
  <c r="GD319" i="16" s="1"/>
  <c r="FQ319" i="16"/>
  <c r="FW319" i="16" s="1"/>
  <c r="FS315" i="16"/>
  <c r="FY315" i="16" s="1"/>
  <c r="GE315" i="16" s="1"/>
  <c r="FR315" i="16"/>
  <c r="FX315" i="16" s="1"/>
  <c r="GD315" i="16" s="1"/>
  <c r="FQ315" i="16"/>
  <c r="FW315" i="16" s="1"/>
  <c r="FP307" i="16"/>
  <c r="FV307" i="16" s="1"/>
  <c r="GB307" i="16" s="1"/>
  <c r="FO307" i="16"/>
  <c r="FU307" i="16" s="1"/>
  <c r="GA307" i="16" s="1"/>
  <c r="FN307" i="16"/>
  <c r="FT307" i="16" s="1"/>
  <c r="FZ307" i="16" s="1"/>
  <c r="FP296" i="16"/>
  <c r="FV296" i="16" s="1"/>
  <c r="GB296" i="16" s="1"/>
  <c r="FO296" i="16"/>
  <c r="FU296" i="16" s="1"/>
  <c r="GA296" i="16" s="1"/>
  <c r="FN296" i="16"/>
  <c r="FT296" i="16" s="1"/>
  <c r="FZ296" i="16" s="1"/>
  <c r="FP288" i="16"/>
  <c r="FV288" i="16" s="1"/>
  <c r="GB288" i="16" s="1"/>
  <c r="FO288" i="16"/>
  <c r="FU288" i="16" s="1"/>
  <c r="GA288" i="16" s="1"/>
  <c r="FN288" i="16"/>
  <c r="FT288" i="16" s="1"/>
  <c r="FZ288" i="16" s="1"/>
  <c r="FP280" i="16"/>
  <c r="FV280" i="16" s="1"/>
  <c r="GB280" i="16" s="1"/>
  <c r="FO280" i="16"/>
  <c r="FU280" i="16" s="1"/>
  <c r="GA280" i="16" s="1"/>
  <c r="FN280" i="16"/>
  <c r="FT280" i="16" s="1"/>
  <c r="FZ280" i="16" s="1"/>
  <c r="FP272" i="16"/>
  <c r="FV272" i="16" s="1"/>
  <c r="GB272" i="16" s="1"/>
  <c r="FO272" i="16"/>
  <c r="FU272" i="16" s="1"/>
  <c r="GA272" i="16" s="1"/>
  <c r="FN272" i="16"/>
  <c r="FT272" i="16" s="1"/>
  <c r="FZ272" i="16" s="1"/>
  <c r="FP264" i="16"/>
  <c r="FV264" i="16" s="1"/>
  <c r="GB264" i="16" s="1"/>
  <c r="FO264" i="16"/>
  <c r="FU264" i="16" s="1"/>
  <c r="GA264" i="16" s="1"/>
  <c r="FN264" i="16"/>
  <c r="FT264" i="16" s="1"/>
  <c r="FZ264" i="16" s="1"/>
  <c r="FP256" i="16"/>
  <c r="FV256" i="16" s="1"/>
  <c r="GB256" i="16" s="1"/>
  <c r="FO256" i="16"/>
  <c r="FU256" i="16" s="1"/>
  <c r="GA256" i="16" s="1"/>
  <c r="FN256" i="16"/>
  <c r="FT256" i="16" s="1"/>
  <c r="FZ256" i="16" s="1"/>
  <c r="FS254" i="16"/>
  <c r="FY254" i="16" s="1"/>
  <c r="GE254" i="16" s="1"/>
  <c r="FQ254" i="16"/>
  <c r="FW254" i="16" s="1"/>
  <c r="FR254" i="16"/>
  <c r="FX254" i="16" s="1"/>
  <c r="GD254" i="16" s="1"/>
  <c r="FS249" i="16"/>
  <c r="FY249" i="16" s="1"/>
  <c r="GE249" i="16" s="1"/>
  <c r="FR249" i="16"/>
  <c r="FX249" i="16" s="1"/>
  <c r="GD249" i="16" s="1"/>
  <c r="FQ249" i="16"/>
  <c r="FW249" i="16" s="1"/>
  <c r="FS238" i="16"/>
  <c r="FY238" i="16" s="1"/>
  <c r="GE238" i="16" s="1"/>
  <c r="FQ238" i="16"/>
  <c r="FW238" i="16" s="1"/>
  <c r="FR238" i="16"/>
  <c r="FX238" i="16" s="1"/>
  <c r="GD238" i="16" s="1"/>
  <c r="FS225" i="16"/>
  <c r="FY225" i="16" s="1"/>
  <c r="GE225" i="16" s="1"/>
  <c r="FR225" i="16"/>
  <c r="FX225" i="16" s="1"/>
  <c r="GD225" i="16" s="1"/>
  <c r="FQ225" i="16"/>
  <c r="FW225" i="16" s="1"/>
  <c r="FS222" i="16"/>
  <c r="FY222" i="16" s="1"/>
  <c r="GE222" i="16" s="1"/>
  <c r="FQ222" i="16"/>
  <c r="FW222" i="16" s="1"/>
  <c r="FR222" i="16"/>
  <c r="FX222" i="16" s="1"/>
  <c r="GD222" i="16" s="1"/>
  <c r="FS220" i="16"/>
  <c r="FY220" i="16" s="1"/>
  <c r="GE220" i="16" s="1"/>
  <c r="FR220" i="16"/>
  <c r="FX220" i="16" s="1"/>
  <c r="GD220" i="16" s="1"/>
  <c r="FQ220" i="16"/>
  <c r="FW220" i="16" s="1"/>
  <c r="FP210" i="16"/>
  <c r="FV210" i="16" s="1"/>
  <c r="GB210" i="16" s="1"/>
  <c r="FN210" i="16"/>
  <c r="FT210" i="16" s="1"/>
  <c r="FZ210" i="16" s="1"/>
  <c r="FO210" i="16"/>
  <c r="FU210" i="16" s="1"/>
  <c r="GA210" i="16" s="1"/>
  <c r="FP208" i="16"/>
  <c r="FV208" i="16" s="1"/>
  <c r="GB208" i="16" s="1"/>
  <c r="FO208" i="16"/>
  <c r="FU208" i="16" s="1"/>
  <c r="GA208" i="16" s="1"/>
  <c r="FN208" i="16"/>
  <c r="FT208" i="16" s="1"/>
  <c r="FZ208" i="16" s="1"/>
  <c r="FP205" i="16"/>
  <c r="FV205" i="16" s="1"/>
  <c r="GB205" i="16" s="1"/>
  <c r="FN205" i="16"/>
  <c r="FT205" i="16" s="1"/>
  <c r="FZ205" i="16" s="1"/>
  <c r="FO205" i="16"/>
  <c r="FU205" i="16" s="1"/>
  <c r="GA205" i="16" s="1"/>
  <c r="FS193" i="16"/>
  <c r="FY193" i="16" s="1"/>
  <c r="GE193" i="16" s="1"/>
  <c r="FR193" i="16"/>
  <c r="FX193" i="16" s="1"/>
  <c r="GD193" i="16" s="1"/>
  <c r="FQ193" i="16"/>
  <c r="FW193" i="16" s="1"/>
  <c r="FS179" i="16"/>
  <c r="FY179" i="16" s="1"/>
  <c r="GE179" i="16" s="1"/>
  <c r="FR179" i="16"/>
  <c r="FX179" i="16" s="1"/>
  <c r="GD179" i="16" s="1"/>
  <c r="FQ179" i="16"/>
  <c r="FW179" i="16" s="1"/>
  <c r="FS130" i="16"/>
  <c r="FY130" i="16" s="1"/>
  <c r="GE130" i="16" s="1"/>
  <c r="FQ130" i="16"/>
  <c r="FW130" i="16" s="1"/>
  <c r="FR130" i="16"/>
  <c r="FX130" i="16" s="1"/>
  <c r="GD130" i="16" s="1"/>
  <c r="FS436" i="16"/>
  <c r="FY436" i="16" s="1"/>
  <c r="GE436" i="16" s="1"/>
  <c r="FR436" i="16"/>
  <c r="FX436" i="16" s="1"/>
  <c r="GD436" i="16" s="1"/>
  <c r="FQ436" i="16"/>
  <c r="FW436" i="16" s="1"/>
  <c r="FS432" i="16"/>
  <c r="FY432" i="16" s="1"/>
  <c r="GE432" i="16" s="1"/>
  <c r="FR432" i="16"/>
  <c r="FX432" i="16" s="1"/>
  <c r="GD432" i="16" s="1"/>
  <c r="FQ432" i="16"/>
  <c r="FW432" i="16" s="1"/>
  <c r="FS428" i="16"/>
  <c r="FY428" i="16" s="1"/>
  <c r="GE428" i="16" s="1"/>
  <c r="FR428" i="16"/>
  <c r="FX428" i="16" s="1"/>
  <c r="GD428" i="16" s="1"/>
  <c r="FQ428" i="16"/>
  <c r="FW428" i="16" s="1"/>
  <c r="FP365" i="16"/>
  <c r="FV365" i="16" s="1"/>
  <c r="GB365" i="16" s="1"/>
  <c r="FN365" i="16"/>
  <c r="FT365" i="16" s="1"/>
  <c r="FZ365" i="16" s="1"/>
  <c r="FO365" i="16"/>
  <c r="FU365" i="16" s="1"/>
  <c r="GA365" i="16" s="1"/>
  <c r="FP357" i="16"/>
  <c r="FV357" i="16" s="1"/>
  <c r="GB357" i="16" s="1"/>
  <c r="FN357" i="16"/>
  <c r="FT357" i="16" s="1"/>
  <c r="FZ357" i="16" s="1"/>
  <c r="FO357" i="16"/>
  <c r="FU357" i="16" s="1"/>
  <c r="GA357" i="16" s="1"/>
  <c r="FS353" i="16"/>
  <c r="FY353" i="16" s="1"/>
  <c r="GE353" i="16" s="1"/>
  <c r="FR353" i="16"/>
  <c r="FX353" i="16" s="1"/>
  <c r="GD353" i="16" s="1"/>
  <c r="FQ353" i="16"/>
  <c r="FW353" i="16" s="1"/>
  <c r="FS349" i="16"/>
  <c r="FY349" i="16" s="1"/>
  <c r="GE349" i="16" s="1"/>
  <c r="FR349" i="16"/>
  <c r="FX349" i="16" s="1"/>
  <c r="GD349" i="16" s="1"/>
  <c r="FQ349" i="16"/>
  <c r="FW349" i="16" s="1"/>
  <c r="FP311" i="16"/>
  <c r="FV311" i="16" s="1"/>
  <c r="GB311" i="16" s="1"/>
  <c r="FO311" i="16"/>
  <c r="FU311" i="16" s="1"/>
  <c r="GA311" i="16" s="1"/>
  <c r="FN311" i="16"/>
  <c r="FT311" i="16" s="1"/>
  <c r="FZ311" i="16" s="1"/>
  <c r="FP219" i="16"/>
  <c r="FV219" i="16" s="1"/>
  <c r="GB219" i="16" s="1"/>
  <c r="FO219" i="16"/>
  <c r="FU219" i="16" s="1"/>
  <c r="GA219" i="16" s="1"/>
  <c r="FN219" i="16"/>
  <c r="FT219" i="16" s="1"/>
  <c r="FZ219" i="16" s="1"/>
  <c r="FS199" i="16"/>
  <c r="FY199" i="16" s="1"/>
  <c r="GE199" i="16" s="1"/>
  <c r="FR199" i="16"/>
  <c r="FX199" i="16" s="1"/>
  <c r="GD199" i="16" s="1"/>
  <c r="FQ199" i="16"/>
  <c r="FW199" i="16" s="1"/>
  <c r="FS191" i="16"/>
  <c r="FY191" i="16" s="1"/>
  <c r="GE191" i="16" s="1"/>
  <c r="FR191" i="16"/>
  <c r="FX191" i="16" s="1"/>
  <c r="GD191" i="16" s="1"/>
  <c r="FQ191" i="16"/>
  <c r="FW191" i="16" s="1"/>
  <c r="FR439" i="16"/>
  <c r="FX439" i="16" s="1"/>
  <c r="GD439" i="16" s="1"/>
  <c r="FS439" i="16"/>
  <c r="FY439" i="16" s="1"/>
  <c r="GE439" i="16" s="1"/>
  <c r="FQ439" i="16"/>
  <c r="FW439" i="16" s="1"/>
  <c r="FP427" i="16"/>
  <c r="FV427" i="16" s="1"/>
  <c r="GB427" i="16" s="1"/>
  <c r="FO427" i="16"/>
  <c r="FU427" i="16" s="1"/>
  <c r="GA427" i="16" s="1"/>
  <c r="FN427" i="16"/>
  <c r="FT427" i="16" s="1"/>
  <c r="FZ427" i="16" s="1"/>
  <c r="FP425" i="16"/>
  <c r="FV425" i="16" s="1"/>
  <c r="GB425" i="16" s="1"/>
  <c r="FN425" i="16"/>
  <c r="FT425" i="16" s="1"/>
  <c r="FZ425" i="16" s="1"/>
  <c r="FO425" i="16"/>
  <c r="FU425" i="16" s="1"/>
  <c r="GA425" i="16" s="1"/>
  <c r="FS364" i="16"/>
  <c r="FY364" i="16" s="1"/>
  <c r="GE364" i="16" s="1"/>
  <c r="FR364" i="16"/>
  <c r="FX364" i="16" s="1"/>
  <c r="GD364" i="16" s="1"/>
  <c r="FQ364" i="16"/>
  <c r="FW364" i="16" s="1"/>
  <c r="FP359" i="16"/>
  <c r="FV359" i="16" s="1"/>
  <c r="GB359" i="16" s="1"/>
  <c r="FO359" i="16"/>
  <c r="FU359" i="16" s="1"/>
  <c r="GA359" i="16" s="1"/>
  <c r="FN359" i="16"/>
  <c r="FT359" i="16" s="1"/>
  <c r="FZ359" i="16" s="1"/>
  <c r="FS355" i="16"/>
  <c r="FY355" i="16" s="1"/>
  <c r="GE355" i="16" s="1"/>
  <c r="FR355" i="16"/>
  <c r="FX355" i="16" s="1"/>
  <c r="GD355" i="16" s="1"/>
  <c r="FQ355" i="16"/>
  <c r="FW355" i="16" s="1"/>
  <c r="FR351" i="16"/>
  <c r="FX351" i="16" s="1"/>
  <c r="GD351" i="16" s="1"/>
  <c r="FS351" i="16"/>
  <c r="FY351" i="16" s="1"/>
  <c r="GE351" i="16" s="1"/>
  <c r="FQ351" i="16"/>
  <c r="FW351" i="16" s="1"/>
  <c r="FP340" i="16"/>
  <c r="FV340" i="16" s="1"/>
  <c r="GB340" i="16" s="1"/>
  <c r="FO340" i="16"/>
  <c r="FU340" i="16" s="1"/>
  <c r="GA340" i="16" s="1"/>
  <c r="FN340" i="16"/>
  <c r="FT340" i="16" s="1"/>
  <c r="FZ340" i="16" s="1"/>
  <c r="FP336" i="16"/>
  <c r="FV336" i="16" s="1"/>
  <c r="GB336" i="16" s="1"/>
  <c r="FO336" i="16"/>
  <c r="FU336" i="16" s="1"/>
  <c r="GA336" i="16" s="1"/>
  <c r="FN336" i="16"/>
  <c r="FT336" i="16" s="1"/>
  <c r="FZ336" i="16" s="1"/>
  <c r="FP333" i="16"/>
  <c r="FV333" i="16" s="1"/>
  <c r="GB333" i="16" s="1"/>
  <c r="FN333" i="16"/>
  <c r="FT333" i="16" s="1"/>
  <c r="FZ333" i="16" s="1"/>
  <c r="FO333" i="16"/>
  <c r="FU333" i="16" s="1"/>
  <c r="GA333" i="16" s="1"/>
  <c r="FP331" i="16"/>
  <c r="FV331" i="16" s="1"/>
  <c r="GB331" i="16" s="1"/>
  <c r="FO331" i="16"/>
  <c r="FU331" i="16" s="1"/>
  <c r="GA331" i="16" s="1"/>
  <c r="FN331" i="16"/>
  <c r="FT331" i="16" s="1"/>
  <c r="FZ331" i="16" s="1"/>
  <c r="FP327" i="16"/>
  <c r="FV327" i="16" s="1"/>
  <c r="GB327" i="16" s="1"/>
  <c r="FO327" i="16"/>
  <c r="FU327" i="16" s="1"/>
  <c r="GA327" i="16" s="1"/>
  <c r="FN327" i="16"/>
  <c r="FT327" i="16" s="1"/>
  <c r="FZ327" i="16" s="1"/>
  <c r="FP325" i="16"/>
  <c r="FV325" i="16" s="1"/>
  <c r="GB325" i="16" s="1"/>
  <c r="FN325" i="16"/>
  <c r="FT325" i="16" s="1"/>
  <c r="FZ325" i="16" s="1"/>
  <c r="FO325" i="16"/>
  <c r="FU325" i="16" s="1"/>
  <c r="GA325" i="16" s="1"/>
  <c r="FP323" i="16"/>
  <c r="FV323" i="16" s="1"/>
  <c r="GB323" i="16" s="1"/>
  <c r="FO323" i="16"/>
  <c r="FU323" i="16" s="1"/>
  <c r="GA323" i="16" s="1"/>
  <c r="FN323" i="16"/>
  <c r="FT323" i="16" s="1"/>
  <c r="FZ323" i="16" s="1"/>
  <c r="FP321" i="16"/>
  <c r="FV321" i="16" s="1"/>
  <c r="GB321" i="16" s="1"/>
  <c r="FN321" i="16"/>
  <c r="FT321" i="16" s="1"/>
  <c r="FZ321" i="16" s="1"/>
  <c r="FO321" i="16"/>
  <c r="FU321" i="16" s="1"/>
  <c r="GA321" i="16" s="1"/>
  <c r="FP319" i="16"/>
  <c r="FV319" i="16" s="1"/>
  <c r="GB319" i="16" s="1"/>
  <c r="FO319" i="16"/>
  <c r="FU319" i="16" s="1"/>
  <c r="GA319" i="16" s="1"/>
  <c r="FN319" i="16"/>
  <c r="FT319" i="16" s="1"/>
  <c r="FZ319" i="16" s="1"/>
  <c r="FP317" i="16"/>
  <c r="FV317" i="16" s="1"/>
  <c r="GB317" i="16" s="1"/>
  <c r="FN317" i="16"/>
  <c r="FT317" i="16" s="1"/>
  <c r="FZ317" i="16" s="1"/>
  <c r="FO317" i="16"/>
  <c r="FU317" i="16" s="1"/>
  <c r="GA317" i="16" s="1"/>
  <c r="FP315" i="16"/>
  <c r="FV315" i="16" s="1"/>
  <c r="GB315" i="16" s="1"/>
  <c r="FO315" i="16"/>
  <c r="FU315" i="16" s="1"/>
  <c r="GA315" i="16" s="1"/>
  <c r="FN315" i="16"/>
  <c r="FT315" i="16" s="1"/>
  <c r="FZ315" i="16" s="1"/>
  <c r="FP308" i="16"/>
  <c r="FV308" i="16" s="1"/>
  <c r="GB308" i="16" s="1"/>
  <c r="FO308" i="16"/>
  <c r="FU308" i="16" s="1"/>
  <c r="GA308" i="16" s="1"/>
  <c r="FN308" i="16"/>
  <c r="FT308" i="16" s="1"/>
  <c r="FZ308" i="16" s="1"/>
  <c r="FN298" i="16"/>
  <c r="FT298" i="16" s="1"/>
  <c r="FZ298" i="16" s="1"/>
  <c r="FP298" i="16"/>
  <c r="FV298" i="16" s="1"/>
  <c r="GB298" i="16" s="1"/>
  <c r="FO298" i="16"/>
  <c r="FU298" i="16" s="1"/>
  <c r="GA298" i="16" s="1"/>
  <c r="FS292" i="16"/>
  <c r="FY292" i="16" s="1"/>
  <c r="GE292" i="16" s="1"/>
  <c r="FR292" i="16"/>
  <c r="FX292" i="16" s="1"/>
  <c r="GD292" i="16" s="1"/>
  <c r="FQ292" i="16"/>
  <c r="FW292" i="16" s="1"/>
  <c r="FO282" i="16"/>
  <c r="FU282" i="16" s="1"/>
  <c r="GA282" i="16" s="1"/>
  <c r="FN282" i="16"/>
  <c r="FT282" i="16" s="1"/>
  <c r="FZ282" i="16" s="1"/>
  <c r="FP282" i="16"/>
  <c r="FV282" i="16" s="1"/>
  <c r="GB282" i="16" s="1"/>
  <c r="FS276" i="16"/>
  <c r="FY276" i="16" s="1"/>
  <c r="GE276" i="16" s="1"/>
  <c r="FR276" i="16"/>
  <c r="FX276" i="16" s="1"/>
  <c r="GD276" i="16" s="1"/>
  <c r="FQ276" i="16"/>
  <c r="FW276" i="16" s="1"/>
  <c r="FS264" i="16"/>
  <c r="FY264" i="16" s="1"/>
  <c r="GE264" i="16" s="1"/>
  <c r="FR264" i="16"/>
  <c r="FX264" i="16" s="1"/>
  <c r="GD264" i="16" s="1"/>
  <c r="FQ264" i="16"/>
  <c r="FW264" i="16" s="1"/>
  <c r="FS256" i="16"/>
  <c r="FY256" i="16" s="1"/>
  <c r="GE256" i="16" s="1"/>
  <c r="FR256" i="16"/>
  <c r="FX256" i="16" s="1"/>
  <c r="GD256" i="16" s="1"/>
  <c r="FQ256" i="16"/>
  <c r="FW256" i="16" s="1"/>
  <c r="FS234" i="16"/>
  <c r="FY234" i="16" s="1"/>
  <c r="GE234" i="16" s="1"/>
  <c r="FR234" i="16"/>
  <c r="FX234" i="16" s="1"/>
  <c r="GD234" i="16" s="1"/>
  <c r="FQ234" i="16"/>
  <c r="FW234" i="16" s="1"/>
  <c r="FS232" i="16"/>
  <c r="FY232" i="16" s="1"/>
  <c r="GE232" i="16" s="1"/>
  <c r="FR232" i="16"/>
  <c r="FX232" i="16" s="1"/>
  <c r="GD232" i="16" s="1"/>
  <c r="FQ232" i="16"/>
  <c r="FW232" i="16" s="1"/>
  <c r="FS229" i="16"/>
  <c r="FY229" i="16" s="1"/>
  <c r="GE229" i="16" s="1"/>
  <c r="FR229" i="16"/>
  <c r="FX229" i="16" s="1"/>
  <c r="GD229" i="16" s="1"/>
  <c r="FQ229" i="16"/>
  <c r="FW229" i="16" s="1"/>
  <c r="FS226" i="16"/>
  <c r="FY226" i="16" s="1"/>
  <c r="GE226" i="16" s="1"/>
  <c r="FQ226" i="16"/>
  <c r="FW226" i="16" s="1"/>
  <c r="FR226" i="16"/>
  <c r="FX226" i="16" s="1"/>
  <c r="GD226" i="16" s="1"/>
  <c r="FS224" i="16"/>
  <c r="FY224" i="16" s="1"/>
  <c r="GE224" i="16" s="1"/>
  <c r="FR224" i="16"/>
  <c r="FX224" i="16" s="1"/>
  <c r="GD224" i="16" s="1"/>
  <c r="FQ224" i="16"/>
  <c r="FW224" i="16" s="1"/>
  <c r="FP212" i="16"/>
  <c r="FV212" i="16" s="1"/>
  <c r="GB212" i="16" s="1"/>
  <c r="FO212" i="16"/>
  <c r="FU212" i="16" s="1"/>
  <c r="GA212" i="16" s="1"/>
  <c r="FN212" i="16"/>
  <c r="FT212" i="16" s="1"/>
  <c r="FZ212" i="16" s="1"/>
  <c r="FP209" i="16"/>
  <c r="FV209" i="16" s="1"/>
  <c r="GB209" i="16" s="1"/>
  <c r="FN209" i="16"/>
  <c r="FT209" i="16" s="1"/>
  <c r="FZ209" i="16" s="1"/>
  <c r="FO209" i="16"/>
  <c r="FU209" i="16" s="1"/>
  <c r="GA209" i="16" s="1"/>
  <c r="FS197" i="16"/>
  <c r="FY197" i="16" s="1"/>
  <c r="GE197" i="16" s="1"/>
  <c r="FR197" i="16"/>
  <c r="FX197" i="16" s="1"/>
  <c r="GD197" i="16" s="1"/>
  <c r="FQ197" i="16"/>
  <c r="FW197" i="16" s="1"/>
  <c r="FQ194" i="16"/>
  <c r="FW194" i="16" s="1"/>
  <c r="FS194" i="16"/>
  <c r="FY194" i="16" s="1"/>
  <c r="GE194" i="16" s="1"/>
  <c r="FR194" i="16"/>
  <c r="FX194" i="16" s="1"/>
  <c r="GD194" i="16" s="1"/>
  <c r="FP179" i="16"/>
  <c r="FV179" i="16" s="1"/>
  <c r="GB179" i="16" s="1"/>
  <c r="FO179" i="16"/>
  <c r="FU179" i="16" s="1"/>
  <c r="GA179" i="16" s="1"/>
  <c r="FN179" i="16"/>
  <c r="FT179" i="16" s="1"/>
  <c r="FZ179" i="16" s="1"/>
  <c r="FP177" i="16"/>
  <c r="FV177" i="16" s="1"/>
  <c r="GB177" i="16" s="1"/>
  <c r="FN177" i="16"/>
  <c r="FT177" i="16" s="1"/>
  <c r="FZ177" i="16" s="1"/>
  <c r="FO177" i="16"/>
  <c r="FU177" i="16" s="1"/>
  <c r="GA177" i="16" s="1"/>
  <c r="FP175" i="16"/>
  <c r="FV175" i="16" s="1"/>
  <c r="GB175" i="16" s="1"/>
  <c r="FO175" i="16"/>
  <c r="FU175" i="16" s="1"/>
  <c r="GA175" i="16" s="1"/>
  <c r="FN175" i="16"/>
  <c r="FT175" i="16" s="1"/>
  <c r="FZ175" i="16" s="1"/>
  <c r="FP173" i="16"/>
  <c r="FV173" i="16" s="1"/>
  <c r="GB173" i="16" s="1"/>
  <c r="FN173" i="16"/>
  <c r="FT173" i="16" s="1"/>
  <c r="FZ173" i="16" s="1"/>
  <c r="FO173" i="16"/>
  <c r="FU173" i="16" s="1"/>
  <c r="GA173" i="16" s="1"/>
  <c r="FP171" i="16"/>
  <c r="FV171" i="16" s="1"/>
  <c r="GB171" i="16" s="1"/>
  <c r="FO171" i="16"/>
  <c r="FU171" i="16" s="1"/>
  <c r="GA171" i="16" s="1"/>
  <c r="FN171" i="16"/>
  <c r="FT171" i="16" s="1"/>
  <c r="FZ171" i="16" s="1"/>
  <c r="FP169" i="16"/>
  <c r="FV169" i="16" s="1"/>
  <c r="GB169" i="16" s="1"/>
  <c r="FN169" i="16"/>
  <c r="FT169" i="16" s="1"/>
  <c r="FZ169" i="16" s="1"/>
  <c r="FO169" i="16"/>
  <c r="FU169" i="16" s="1"/>
  <c r="GA169" i="16" s="1"/>
  <c r="FP167" i="16"/>
  <c r="FV167" i="16" s="1"/>
  <c r="GB167" i="16" s="1"/>
  <c r="FO167" i="16"/>
  <c r="FU167" i="16" s="1"/>
  <c r="GA167" i="16" s="1"/>
  <c r="FN167" i="16"/>
  <c r="FT167" i="16" s="1"/>
  <c r="FZ167" i="16" s="1"/>
  <c r="FP165" i="16"/>
  <c r="FV165" i="16" s="1"/>
  <c r="GB165" i="16" s="1"/>
  <c r="FN165" i="16"/>
  <c r="FT165" i="16" s="1"/>
  <c r="FZ165" i="16" s="1"/>
  <c r="FO165" i="16"/>
  <c r="FU165" i="16" s="1"/>
  <c r="GA165" i="16" s="1"/>
  <c r="FP163" i="16"/>
  <c r="FV163" i="16" s="1"/>
  <c r="GB163" i="16" s="1"/>
  <c r="FO163" i="16"/>
  <c r="FU163" i="16" s="1"/>
  <c r="GA163" i="16" s="1"/>
  <c r="FN163" i="16"/>
  <c r="FT163" i="16" s="1"/>
  <c r="FZ163" i="16" s="1"/>
  <c r="FP161" i="16"/>
  <c r="FV161" i="16" s="1"/>
  <c r="GB161" i="16" s="1"/>
  <c r="FN161" i="16"/>
  <c r="FT161" i="16" s="1"/>
  <c r="FZ161" i="16" s="1"/>
  <c r="FO161" i="16"/>
  <c r="FU161" i="16" s="1"/>
  <c r="GA161" i="16" s="1"/>
  <c r="FP159" i="16"/>
  <c r="FV159" i="16" s="1"/>
  <c r="GB159" i="16" s="1"/>
  <c r="FO159" i="16"/>
  <c r="FU159" i="16" s="1"/>
  <c r="GA159" i="16" s="1"/>
  <c r="FN159" i="16"/>
  <c r="FT159" i="16" s="1"/>
  <c r="FZ159" i="16" s="1"/>
  <c r="FP157" i="16"/>
  <c r="FV157" i="16" s="1"/>
  <c r="GB157" i="16" s="1"/>
  <c r="FN157" i="16"/>
  <c r="FT157" i="16" s="1"/>
  <c r="FZ157" i="16" s="1"/>
  <c r="FO157" i="16"/>
  <c r="FU157" i="16" s="1"/>
  <c r="GA157" i="16" s="1"/>
  <c r="FP155" i="16"/>
  <c r="FV155" i="16" s="1"/>
  <c r="GB155" i="16" s="1"/>
  <c r="FO155" i="16"/>
  <c r="FU155" i="16" s="1"/>
  <c r="GA155" i="16" s="1"/>
  <c r="FN155" i="16"/>
  <c r="FT155" i="16" s="1"/>
  <c r="FZ155" i="16" s="1"/>
  <c r="FP153" i="16"/>
  <c r="FV153" i="16" s="1"/>
  <c r="GB153" i="16" s="1"/>
  <c r="FN153" i="16"/>
  <c r="FT153" i="16" s="1"/>
  <c r="FZ153" i="16" s="1"/>
  <c r="FO153" i="16"/>
  <c r="FU153" i="16" s="1"/>
  <c r="GA153" i="16" s="1"/>
  <c r="FP151" i="16"/>
  <c r="FV151" i="16" s="1"/>
  <c r="GB151" i="16" s="1"/>
  <c r="FO151" i="16"/>
  <c r="FU151" i="16" s="1"/>
  <c r="GA151" i="16" s="1"/>
  <c r="FN151" i="16"/>
  <c r="FT151" i="16" s="1"/>
  <c r="FZ151" i="16" s="1"/>
  <c r="FP149" i="16"/>
  <c r="FV149" i="16" s="1"/>
  <c r="GB149" i="16" s="1"/>
  <c r="FN149" i="16"/>
  <c r="FT149" i="16" s="1"/>
  <c r="FZ149" i="16" s="1"/>
  <c r="FO149" i="16"/>
  <c r="FU149" i="16" s="1"/>
  <c r="GA149" i="16" s="1"/>
  <c r="FP147" i="16"/>
  <c r="FV147" i="16" s="1"/>
  <c r="GB147" i="16" s="1"/>
  <c r="FO147" i="16"/>
  <c r="FU147" i="16" s="1"/>
  <c r="GA147" i="16" s="1"/>
  <c r="FN147" i="16"/>
  <c r="FT147" i="16" s="1"/>
  <c r="FZ147" i="16" s="1"/>
  <c r="FP145" i="16"/>
  <c r="FV145" i="16" s="1"/>
  <c r="GB145" i="16" s="1"/>
  <c r="FN145" i="16"/>
  <c r="FT145" i="16" s="1"/>
  <c r="FZ145" i="16" s="1"/>
  <c r="FO145" i="16"/>
  <c r="FU145" i="16" s="1"/>
  <c r="GA145" i="16" s="1"/>
  <c r="FP143" i="16"/>
  <c r="FV143" i="16" s="1"/>
  <c r="GB143" i="16" s="1"/>
  <c r="FO143" i="16"/>
  <c r="FU143" i="16" s="1"/>
  <c r="GA143" i="16" s="1"/>
  <c r="FN143" i="16"/>
  <c r="FT143" i="16" s="1"/>
  <c r="FZ143" i="16" s="1"/>
  <c r="FP141" i="16"/>
  <c r="FV141" i="16" s="1"/>
  <c r="GB141" i="16" s="1"/>
  <c r="FN141" i="16"/>
  <c r="FT141" i="16" s="1"/>
  <c r="FZ141" i="16" s="1"/>
  <c r="FO141" i="16"/>
  <c r="FU141" i="16" s="1"/>
  <c r="GA141" i="16" s="1"/>
  <c r="FP139" i="16"/>
  <c r="FV139" i="16" s="1"/>
  <c r="GB139" i="16" s="1"/>
  <c r="FO139" i="16"/>
  <c r="FU139" i="16" s="1"/>
  <c r="GA139" i="16" s="1"/>
  <c r="FN139" i="16"/>
  <c r="FT139" i="16" s="1"/>
  <c r="FZ139" i="16" s="1"/>
  <c r="FP137" i="16"/>
  <c r="FV137" i="16" s="1"/>
  <c r="GB137" i="16" s="1"/>
  <c r="FN137" i="16"/>
  <c r="FT137" i="16" s="1"/>
  <c r="FZ137" i="16" s="1"/>
  <c r="FO137" i="16"/>
  <c r="FU137" i="16" s="1"/>
  <c r="GA137" i="16" s="1"/>
  <c r="FP135" i="16"/>
  <c r="FV135" i="16" s="1"/>
  <c r="GB135" i="16" s="1"/>
  <c r="FO135" i="16"/>
  <c r="FU135" i="16" s="1"/>
  <c r="GA135" i="16" s="1"/>
  <c r="FN135" i="16"/>
  <c r="FT135" i="16" s="1"/>
  <c r="FZ135" i="16" s="1"/>
  <c r="FP133" i="16"/>
  <c r="FV133" i="16" s="1"/>
  <c r="GB133" i="16" s="1"/>
  <c r="FN133" i="16"/>
  <c r="FT133" i="16" s="1"/>
  <c r="FZ133" i="16" s="1"/>
  <c r="FO133" i="16"/>
  <c r="FU133" i="16" s="1"/>
  <c r="GA133" i="16" s="1"/>
  <c r="FP131" i="16"/>
  <c r="FV131" i="16" s="1"/>
  <c r="GB131" i="16" s="1"/>
  <c r="FO131" i="16"/>
  <c r="FU131" i="16" s="1"/>
  <c r="GA131" i="16" s="1"/>
  <c r="FN131" i="16"/>
  <c r="FT131" i="16" s="1"/>
  <c r="FZ131" i="16" s="1"/>
  <c r="FP129" i="16"/>
  <c r="FV129" i="16" s="1"/>
  <c r="GB129" i="16" s="1"/>
  <c r="FN129" i="16"/>
  <c r="FT129" i="16" s="1"/>
  <c r="FZ129" i="16" s="1"/>
  <c r="FO129" i="16"/>
  <c r="FU129" i="16" s="1"/>
  <c r="GA129" i="16" s="1"/>
  <c r="FP435" i="16"/>
  <c r="FV435" i="16" s="1"/>
  <c r="GB435" i="16" s="1"/>
  <c r="FO435" i="16"/>
  <c r="FU435" i="16" s="1"/>
  <c r="GA435" i="16" s="1"/>
  <c r="FN435" i="16"/>
  <c r="FT435" i="16" s="1"/>
  <c r="FZ435" i="16" s="1"/>
  <c r="FP433" i="16"/>
  <c r="FV433" i="16" s="1"/>
  <c r="GB433" i="16" s="1"/>
  <c r="FN433" i="16"/>
  <c r="FT433" i="16" s="1"/>
  <c r="FZ433" i="16" s="1"/>
  <c r="FO433" i="16"/>
  <c r="FU433" i="16" s="1"/>
  <c r="GA433" i="16" s="1"/>
  <c r="FP431" i="16"/>
  <c r="FV431" i="16" s="1"/>
  <c r="GB431" i="16" s="1"/>
  <c r="FO431" i="16"/>
  <c r="FU431" i="16" s="1"/>
  <c r="GA431" i="16" s="1"/>
  <c r="FN431" i="16"/>
  <c r="FT431" i="16" s="1"/>
  <c r="FZ431" i="16" s="1"/>
  <c r="FP429" i="16"/>
  <c r="FV429" i="16" s="1"/>
  <c r="GB429" i="16" s="1"/>
  <c r="FN429" i="16"/>
  <c r="FT429" i="16" s="1"/>
  <c r="FZ429" i="16" s="1"/>
  <c r="FO429" i="16"/>
  <c r="FU429" i="16" s="1"/>
  <c r="GA429" i="16" s="1"/>
  <c r="FN426" i="16"/>
  <c r="FT426" i="16" s="1"/>
  <c r="FZ426" i="16" s="1"/>
  <c r="FP426" i="16"/>
  <c r="FV426" i="16" s="1"/>
  <c r="GB426" i="16" s="1"/>
  <c r="FO426" i="16"/>
  <c r="FU426" i="16" s="1"/>
  <c r="GA426" i="16" s="1"/>
  <c r="FP393" i="16"/>
  <c r="FV393" i="16" s="1"/>
  <c r="GB393" i="16" s="1"/>
  <c r="FN393" i="16"/>
  <c r="FT393" i="16" s="1"/>
  <c r="FZ393" i="16" s="1"/>
  <c r="FO393" i="16"/>
  <c r="FU393" i="16" s="1"/>
  <c r="GA393" i="16" s="1"/>
  <c r="FS369" i="16"/>
  <c r="FY369" i="16" s="1"/>
  <c r="GE369" i="16" s="1"/>
  <c r="FR369" i="16"/>
  <c r="FX369" i="16" s="1"/>
  <c r="GD369" i="16" s="1"/>
  <c r="FQ369" i="16"/>
  <c r="FW369" i="16" s="1"/>
  <c r="FS365" i="16"/>
  <c r="FY365" i="16" s="1"/>
  <c r="GE365" i="16" s="1"/>
  <c r="FR365" i="16"/>
  <c r="FX365" i="16" s="1"/>
  <c r="GD365" i="16" s="1"/>
  <c r="FQ365" i="16"/>
  <c r="FW365" i="16" s="1"/>
  <c r="FP358" i="16"/>
  <c r="FV358" i="16" s="1"/>
  <c r="GB358" i="16" s="1"/>
  <c r="FN358" i="16"/>
  <c r="FT358" i="16" s="1"/>
  <c r="FZ358" i="16" s="1"/>
  <c r="FO358" i="16"/>
  <c r="FU358" i="16" s="1"/>
  <c r="GA358" i="16" s="1"/>
  <c r="FS354" i="16"/>
  <c r="FY354" i="16" s="1"/>
  <c r="GE354" i="16" s="1"/>
  <c r="FQ354" i="16"/>
  <c r="FW354" i="16" s="1"/>
  <c r="FR354" i="16"/>
  <c r="FX354" i="16" s="1"/>
  <c r="GD354" i="16" s="1"/>
  <c r="FS352" i="16"/>
  <c r="FY352" i="16" s="1"/>
  <c r="GE352" i="16" s="1"/>
  <c r="FR352" i="16"/>
  <c r="FX352" i="16" s="1"/>
  <c r="GD352" i="16" s="1"/>
  <c r="FQ352" i="16"/>
  <c r="FW352" i="16" s="1"/>
  <c r="FS346" i="16"/>
  <c r="FY346" i="16" s="1"/>
  <c r="GE346" i="16" s="1"/>
  <c r="FR346" i="16"/>
  <c r="FX346" i="16" s="1"/>
  <c r="GD346" i="16" s="1"/>
  <c r="FQ346" i="16"/>
  <c r="FW346" i="16" s="1"/>
  <c r="FS305" i="16"/>
  <c r="FY305" i="16" s="1"/>
  <c r="GE305" i="16" s="1"/>
  <c r="FR305" i="16"/>
  <c r="FX305" i="16" s="1"/>
  <c r="GD305" i="16" s="1"/>
  <c r="FQ305" i="16"/>
  <c r="FW305" i="16" s="1"/>
  <c r="FP299" i="16"/>
  <c r="FV299" i="16" s="1"/>
  <c r="GB299" i="16" s="1"/>
  <c r="FO299" i="16"/>
  <c r="FU299" i="16" s="1"/>
  <c r="GA299" i="16" s="1"/>
  <c r="FN299" i="16"/>
  <c r="FT299" i="16" s="1"/>
  <c r="FZ299" i="16" s="1"/>
  <c r="FS289" i="16"/>
  <c r="FY289" i="16" s="1"/>
  <c r="GE289" i="16" s="1"/>
  <c r="FR289" i="16"/>
  <c r="FX289" i="16" s="1"/>
  <c r="GD289" i="16" s="1"/>
  <c r="FQ289" i="16"/>
  <c r="FW289" i="16" s="1"/>
  <c r="FP283" i="16"/>
  <c r="FV283" i="16" s="1"/>
  <c r="GB283" i="16" s="1"/>
  <c r="FO283" i="16"/>
  <c r="FU283" i="16" s="1"/>
  <c r="GA283" i="16" s="1"/>
  <c r="FN283" i="16"/>
  <c r="FT283" i="16" s="1"/>
  <c r="FZ283" i="16" s="1"/>
  <c r="FS273" i="16"/>
  <c r="FY273" i="16" s="1"/>
  <c r="GE273" i="16" s="1"/>
  <c r="FR273" i="16"/>
  <c r="FX273" i="16" s="1"/>
  <c r="GD273" i="16" s="1"/>
  <c r="FQ273" i="16"/>
  <c r="FW273" i="16" s="1"/>
  <c r="FP267" i="16"/>
  <c r="FV267" i="16" s="1"/>
  <c r="GB267" i="16" s="1"/>
  <c r="FO267" i="16"/>
  <c r="FU267" i="16" s="1"/>
  <c r="GA267" i="16" s="1"/>
  <c r="FN267" i="16"/>
  <c r="FT267" i="16" s="1"/>
  <c r="FZ267" i="16" s="1"/>
  <c r="FS257" i="16"/>
  <c r="FY257" i="16" s="1"/>
  <c r="GE257" i="16" s="1"/>
  <c r="FR257" i="16"/>
  <c r="FX257" i="16" s="1"/>
  <c r="GD257" i="16" s="1"/>
  <c r="FQ257" i="16"/>
  <c r="FW257" i="16" s="1"/>
  <c r="FP251" i="16"/>
  <c r="FV251" i="16" s="1"/>
  <c r="GB251" i="16" s="1"/>
  <c r="FO251" i="16"/>
  <c r="FU251" i="16" s="1"/>
  <c r="GA251" i="16" s="1"/>
  <c r="FN251" i="16"/>
  <c r="FT251" i="16" s="1"/>
  <c r="FZ251" i="16" s="1"/>
  <c r="FS248" i="16"/>
  <c r="FY248" i="16" s="1"/>
  <c r="GE248" i="16" s="1"/>
  <c r="FR248" i="16"/>
  <c r="FX248" i="16" s="1"/>
  <c r="GD248" i="16" s="1"/>
  <c r="FQ248" i="16"/>
  <c r="FW248" i="16" s="1"/>
  <c r="FS246" i="16"/>
  <c r="FY246" i="16" s="1"/>
  <c r="GE246" i="16" s="1"/>
  <c r="FR246" i="16"/>
  <c r="FX246" i="16" s="1"/>
  <c r="GD246" i="16" s="1"/>
  <c r="FQ246" i="16"/>
  <c r="FW246" i="16" s="1"/>
  <c r="FP244" i="16"/>
  <c r="FV244" i="16" s="1"/>
  <c r="GB244" i="16" s="1"/>
  <c r="FO244" i="16"/>
  <c r="FU244" i="16" s="1"/>
  <c r="GA244" i="16" s="1"/>
  <c r="FN244" i="16"/>
  <c r="FT244" i="16" s="1"/>
  <c r="FZ244" i="16" s="1"/>
  <c r="FP242" i="16"/>
  <c r="FV242" i="16" s="1"/>
  <c r="GB242" i="16" s="1"/>
  <c r="FN242" i="16"/>
  <c r="FT242" i="16" s="1"/>
  <c r="FZ242" i="16" s="1"/>
  <c r="FO242" i="16"/>
  <c r="FU242" i="16" s="1"/>
  <c r="GA242" i="16" s="1"/>
  <c r="FP236" i="16"/>
  <c r="FV236" i="16" s="1"/>
  <c r="GB236" i="16" s="1"/>
  <c r="FO236" i="16"/>
  <c r="FU236" i="16" s="1"/>
  <c r="GA236" i="16" s="1"/>
  <c r="FN236" i="16"/>
  <c r="FT236" i="16" s="1"/>
  <c r="FZ236" i="16" s="1"/>
  <c r="FS219" i="16"/>
  <c r="FY219" i="16" s="1"/>
  <c r="GE219" i="16" s="1"/>
  <c r="FR219" i="16"/>
  <c r="FX219" i="16" s="1"/>
  <c r="GD219" i="16" s="1"/>
  <c r="FQ219" i="16"/>
  <c r="FW219" i="16" s="1"/>
  <c r="FP207" i="16"/>
  <c r="FV207" i="16" s="1"/>
  <c r="GB207" i="16" s="1"/>
  <c r="FO207" i="16"/>
  <c r="FU207" i="16" s="1"/>
  <c r="GA207" i="16" s="1"/>
  <c r="FN207" i="16"/>
  <c r="FT207" i="16" s="1"/>
  <c r="FZ207" i="16" s="1"/>
  <c r="FS182" i="16"/>
  <c r="FY182" i="16" s="1"/>
  <c r="GE182" i="16" s="1"/>
  <c r="FR182" i="16"/>
  <c r="FX182" i="16" s="1"/>
  <c r="GD182" i="16" s="1"/>
  <c r="FQ182" i="16"/>
  <c r="FW182" i="16" s="1"/>
  <c r="FR46" i="16"/>
  <c r="FX46" i="16" s="1"/>
  <c r="GD46" i="16" s="1"/>
  <c r="FS46" i="16"/>
  <c r="FY46" i="16" s="1"/>
  <c r="GE46" i="16" s="1"/>
  <c r="FQ46" i="16"/>
  <c r="FW46" i="16" s="1"/>
  <c r="FS44" i="16"/>
  <c r="FY44" i="16" s="1"/>
  <c r="GE44" i="16" s="1"/>
  <c r="FR44" i="16"/>
  <c r="FX44" i="16" s="1"/>
  <c r="GD44" i="16" s="1"/>
  <c r="FQ44" i="16"/>
  <c r="FW44" i="16" s="1"/>
  <c r="FP33" i="16"/>
  <c r="FV33" i="16" s="1"/>
  <c r="GB33" i="16" s="1"/>
  <c r="FO33" i="16"/>
  <c r="FU33" i="16" s="1"/>
  <c r="GA33" i="16" s="1"/>
  <c r="FN33" i="16"/>
  <c r="FT33" i="16" s="1"/>
  <c r="FZ33" i="16" s="1"/>
  <c r="FP31" i="16"/>
  <c r="FV31" i="16" s="1"/>
  <c r="GB31" i="16" s="1"/>
  <c r="FO31" i="16"/>
  <c r="FU31" i="16" s="1"/>
  <c r="GA31" i="16" s="1"/>
  <c r="FN31" i="16"/>
  <c r="FT31" i="16" s="1"/>
  <c r="FZ31" i="16" s="1"/>
  <c r="FP29" i="16"/>
  <c r="FV29" i="16" s="1"/>
  <c r="GB29" i="16" s="1"/>
  <c r="FO29" i="16"/>
  <c r="FU29" i="16" s="1"/>
  <c r="GA29" i="16" s="1"/>
  <c r="FN29" i="16"/>
  <c r="FT29" i="16" s="1"/>
  <c r="FZ29" i="16" s="1"/>
  <c r="FP27" i="16"/>
  <c r="FV27" i="16" s="1"/>
  <c r="GB27" i="16" s="1"/>
  <c r="FO27" i="16"/>
  <c r="FU27" i="16" s="1"/>
  <c r="GA27" i="16" s="1"/>
  <c r="FN27" i="16"/>
  <c r="FT27" i="16" s="1"/>
  <c r="FZ27" i="16" s="1"/>
  <c r="FP25" i="16"/>
  <c r="FV25" i="16" s="1"/>
  <c r="GB25" i="16" s="1"/>
  <c r="FO25" i="16"/>
  <c r="FU25" i="16" s="1"/>
  <c r="GA25" i="16" s="1"/>
  <c r="FN25" i="16"/>
  <c r="FT25" i="16" s="1"/>
  <c r="FZ25" i="16" s="1"/>
  <c r="FP23" i="16"/>
  <c r="FV23" i="16" s="1"/>
  <c r="GB23" i="16" s="1"/>
  <c r="FO23" i="16"/>
  <c r="FU23" i="16" s="1"/>
  <c r="GA23" i="16" s="1"/>
  <c r="FN23" i="16"/>
  <c r="FT23" i="16" s="1"/>
  <c r="FZ23" i="16" s="1"/>
  <c r="FP21" i="16"/>
  <c r="FV21" i="16" s="1"/>
  <c r="GB21" i="16" s="1"/>
  <c r="FO21" i="16"/>
  <c r="FU21" i="16" s="1"/>
  <c r="GA21" i="16" s="1"/>
  <c r="FN21" i="16"/>
  <c r="FT21" i="16" s="1"/>
  <c r="FZ21" i="16" s="1"/>
  <c r="FP19" i="16"/>
  <c r="FV19" i="16" s="1"/>
  <c r="GB19" i="16" s="1"/>
  <c r="FO19" i="16"/>
  <c r="FU19" i="16" s="1"/>
  <c r="GA19" i="16" s="1"/>
  <c r="FN19" i="16"/>
  <c r="FT19" i="16" s="1"/>
  <c r="FZ19" i="16" s="1"/>
  <c r="FP17" i="16"/>
  <c r="FV17" i="16" s="1"/>
  <c r="GB17" i="16" s="1"/>
  <c r="FO17" i="16"/>
  <c r="FU17" i="16" s="1"/>
  <c r="GA17" i="16" s="1"/>
  <c r="FN17" i="16"/>
  <c r="FT17" i="16" s="1"/>
  <c r="FZ17" i="16" s="1"/>
  <c r="FP15" i="16"/>
  <c r="FV15" i="16" s="1"/>
  <c r="GB15" i="16" s="1"/>
  <c r="FO15" i="16"/>
  <c r="FU15" i="16" s="1"/>
  <c r="GA15" i="16" s="1"/>
  <c r="FN15" i="16"/>
  <c r="FT15" i="16" s="1"/>
  <c r="FZ15" i="16" s="1"/>
  <c r="FP13" i="16"/>
  <c r="FV13" i="16" s="1"/>
  <c r="GB13" i="16" s="1"/>
  <c r="FO13" i="16"/>
  <c r="FU13" i="16" s="1"/>
  <c r="GA13" i="16" s="1"/>
  <c r="FN13" i="16"/>
  <c r="FT13" i="16" s="1"/>
  <c r="FZ13" i="16" s="1"/>
  <c r="FP11" i="16"/>
  <c r="FV11" i="16" s="1"/>
  <c r="GB11" i="16" s="1"/>
  <c r="FO11" i="16"/>
  <c r="FU11" i="16" s="1"/>
  <c r="GA11" i="16" s="1"/>
  <c r="FN11" i="16"/>
  <c r="FT11" i="16" s="1"/>
  <c r="FZ11" i="16" s="1"/>
  <c r="FP9" i="16"/>
  <c r="FV9" i="16" s="1"/>
  <c r="GB9" i="16" s="1"/>
  <c r="FO9" i="16"/>
  <c r="FU9" i="16" s="1"/>
  <c r="GA9" i="16" s="1"/>
  <c r="FN9" i="16"/>
  <c r="FT9" i="16" s="1"/>
  <c r="FZ9" i="16" s="1"/>
  <c r="FP7" i="16"/>
  <c r="FV7" i="16" s="1"/>
  <c r="GB7" i="16" s="1"/>
  <c r="FO7" i="16"/>
  <c r="FU7" i="16" s="1"/>
  <c r="GA7" i="16" s="1"/>
  <c r="FN7" i="16"/>
  <c r="FT7" i="16" s="1"/>
  <c r="FZ7" i="16" s="1"/>
  <c r="FP5" i="16"/>
  <c r="FV5" i="16" s="1"/>
  <c r="GB5" i="16" s="1"/>
  <c r="FO5" i="16"/>
  <c r="FU5" i="16" s="1"/>
  <c r="GA5" i="16" s="1"/>
  <c r="FN5" i="16"/>
  <c r="FT5" i="16" s="1"/>
  <c r="FZ5" i="16" s="1"/>
  <c r="FP3" i="16"/>
  <c r="FV3" i="16" s="1"/>
  <c r="GB3" i="16" s="1"/>
  <c r="FO3" i="16"/>
  <c r="FU3" i="16" s="1"/>
  <c r="GA3" i="16" s="1"/>
  <c r="FN3" i="16"/>
  <c r="FT3" i="16" s="1"/>
  <c r="FZ3" i="16" s="1"/>
  <c r="FP54" i="16"/>
  <c r="FV54" i="16" s="1"/>
  <c r="GB54" i="16" s="1"/>
  <c r="FO54" i="16"/>
  <c r="FU54" i="16" s="1"/>
  <c r="GA54" i="16" s="1"/>
  <c r="FN54" i="16"/>
  <c r="FT54" i="16" s="1"/>
  <c r="FZ54" i="16" s="1"/>
  <c r="FP52" i="16"/>
  <c r="FV52" i="16" s="1"/>
  <c r="GB52" i="16" s="1"/>
  <c r="FO52" i="16"/>
  <c r="FU52" i="16" s="1"/>
  <c r="GA52" i="16" s="1"/>
  <c r="FN52" i="16"/>
  <c r="FT52" i="16" s="1"/>
  <c r="FZ52" i="16" s="1"/>
  <c r="FP49" i="16"/>
  <c r="FV49" i="16" s="1"/>
  <c r="GB49" i="16" s="1"/>
  <c r="FO49" i="16"/>
  <c r="FU49" i="16" s="1"/>
  <c r="GA49" i="16" s="1"/>
  <c r="FN49" i="16"/>
  <c r="FT49" i="16" s="1"/>
  <c r="FZ49" i="16" s="1"/>
  <c r="FP47" i="16"/>
  <c r="FV47" i="16" s="1"/>
  <c r="GB47" i="16" s="1"/>
  <c r="FO47" i="16"/>
  <c r="FU47" i="16" s="1"/>
  <c r="GA47" i="16" s="1"/>
  <c r="FN47" i="16"/>
  <c r="FT47" i="16" s="1"/>
  <c r="FZ47" i="16" s="1"/>
  <c r="FS41" i="16"/>
  <c r="FY41" i="16" s="1"/>
  <c r="GE41" i="16" s="1"/>
  <c r="FQ41" i="16"/>
  <c r="FW41" i="16" s="1"/>
  <c r="FR41" i="16"/>
  <c r="FX41" i="16" s="1"/>
  <c r="GD41" i="16" s="1"/>
  <c r="FO38" i="16"/>
  <c r="FU38" i="16" s="1"/>
  <c r="GA38" i="16" s="1"/>
  <c r="FP38" i="16"/>
  <c r="FV38" i="16" s="1"/>
  <c r="GB38" i="16" s="1"/>
  <c r="FN38" i="16"/>
  <c r="FT38" i="16" s="1"/>
  <c r="FZ38" i="16" s="1"/>
  <c r="FP35" i="16"/>
  <c r="FV35" i="16" s="1"/>
  <c r="GB35" i="16" s="1"/>
  <c r="FO35" i="16"/>
  <c r="FU35" i="16" s="1"/>
  <c r="GA35" i="16" s="1"/>
  <c r="FN35" i="16"/>
  <c r="FT35" i="16" s="1"/>
  <c r="FZ35" i="16" s="1"/>
  <c r="FP55" i="16"/>
  <c r="FV55" i="16" s="1"/>
  <c r="GB55" i="16" s="1"/>
  <c r="FO55" i="16"/>
  <c r="FU55" i="16" s="1"/>
  <c r="GA55" i="16" s="1"/>
  <c r="FN55" i="16"/>
  <c r="FT55" i="16" s="1"/>
  <c r="FZ55" i="16" s="1"/>
  <c r="FS33" i="16"/>
  <c r="FY33" i="16" s="1"/>
  <c r="GE33" i="16" s="1"/>
  <c r="FQ33" i="16"/>
  <c r="FW33" i="16" s="1"/>
  <c r="FR33" i="16"/>
  <c r="FX33" i="16" s="1"/>
  <c r="GD33" i="16" s="1"/>
  <c r="FS29" i="16"/>
  <c r="FY29" i="16" s="1"/>
  <c r="GE29" i="16" s="1"/>
  <c r="FR29" i="16"/>
  <c r="FX29" i="16" s="1"/>
  <c r="GD29" i="16" s="1"/>
  <c r="FQ29" i="16"/>
  <c r="FW29" i="16" s="1"/>
  <c r="FS25" i="16"/>
  <c r="FY25" i="16" s="1"/>
  <c r="GE25" i="16" s="1"/>
  <c r="FQ25" i="16"/>
  <c r="FW25" i="16" s="1"/>
  <c r="FR25" i="16"/>
  <c r="FX25" i="16" s="1"/>
  <c r="GD25" i="16" s="1"/>
  <c r="FS21" i="16"/>
  <c r="FY21" i="16" s="1"/>
  <c r="GE21" i="16" s="1"/>
  <c r="FQ21" i="16"/>
  <c r="FW21" i="16" s="1"/>
  <c r="FR21" i="16"/>
  <c r="FX21" i="16" s="1"/>
  <c r="GD21" i="16" s="1"/>
  <c r="FS17" i="16"/>
  <c r="FY17" i="16" s="1"/>
  <c r="GE17" i="16" s="1"/>
  <c r="FQ17" i="16"/>
  <c r="FW17" i="16" s="1"/>
  <c r="FR17" i="16"/>
  <c r="FX17" i="16" s="1"/>
  <c r="GD17" i="16" s="1"/>
  <c r="FS13" i="16"/>
  <c r="FY13" i="16" s="1"/>
  <c r="GE13" i="16" s="1"/>
  <c r="FR13" i="16"/>
  <c r="FX13" i="16" s="1"/>
  <c r="GD13" i="16" s="1"/>
  <c r="FQ13" i="16"/>
  <c r="FW13" i="16" s="1"/>
  <c r="FS9" i="16"/>
  <c r="FY9" i="16" s="1"/>
  <c r="GE9" i="16" s="1"/>
  <c r="FQ9" i="16"/>
  <c r="FW9" i="16" s="1"/>
  <c r="FR9" i="16"/>
  <c r="FX9" i="16" s="1"/>
  <c r="GD9" i="16" s="1"/>
  <c r="FS5" i="16"/>
  <c r="FY5" i="16" s="1"/>
  <c r="GE5" i="16" s="1"/>
  <c r="FQ5" i="16"/>
  <c r="FW5" i="16" s="1"/>
  <c r="FR5" i="16"/>
  <c r="FX5" i="16" s="1"/>
  <c r="GD5" i="16" s="1"/>
  <c r="FS49" i="16"/>
  <c r="FY49" i="16" s="1"/>
  <c r="GE49" i="16" s="1"/>
  <c r="FQ49" i="16"/>
  <c r="FW49" i="16" s="1"/>
  <c r="FR49" i="16"/>
  <c r="FX49" i="16" s="1"/>
  <c r="GD49" i="16" s="1"/>
  <c r="FS47" i="16"/>
  <c r="FY47" i="16" s="1"/>
  <c r="GE47" i="16" s="1"/>
  <c r="FR47" i="16"/>
  <c r="FX47" i="16" s="1"/>
  <c r="GD47" i="16" s="1"/>
  <c r="FQ47" i="16"/>
  <c r="FW47" i="16" s="1"/>
  <c r="FS518" i="16"/>
  <c r="FY518" i="16" s="1"/>
  <c r="GE518" i="16" s="1"/>
  <c r="FR518" i="16"/>
  <c r="FX518" i="16" s="1"/>
  <c r="GD518" i="16" s="1"/>
  <c r="FQ518" i="16"/>
  <c r="FW518" i="16" s="1"/>
  <c r="FS504" i="16"/>
  <c r="FY504" i="16" s="1"/>
  <c r="GE504" i="16" s="1"/>
  <c r="FR504" i="16"/>
  <c r="FX504" i="16" s="1"/>
  <c r="GD504" i="16" s="1"/>
  <c r="FQ504" i="16"/>
  <c r="FW504" i="16" s="1"/>
  <c r="FP467" i="16"/>
  <c r="FV467" i="16" s="1"/>
  <c r="GB467" i="16" s="1"/>
  <c r="FO467" i="16"/>
  <c r="FU467" i="16" s="1"/>
  <c r="GA467" i="16" s="1"/>
  <c r="FN467" i="16"/>
  <c r="FT467" i="16" s="1"/>
  <c r="FZ467" i="16" s="1"/>
  <c r="FP516" i="16"/>
  <c r="FV516" i="16" s="1"/>
  <c r="GB516" i="16" s="1"/>
  <c r="FO516" i="16"/>
  <c r="FU516" i="16" s="1"/>
  <c r="GA516" i="16" s="1"/>
  <c r="FN516" i="16"/>
  <c r="FT516" i="16" s="1"/>
  <c r="FZ516" i="16" s="1"/>
  <c r="FS501" i="16"/>
  <c r="FY501" i="16" s="1"/>
  <c r="GE501" i="16" s="1"/>
  <c r="FR501" i="16"/>
  <c r="FX501" i="16" s="1"/>
  <c r="GD501" i="16" s="1"/>
  <c r="FQ501" i="16"/>
  <c r="FW501" i="16" s="1"/>
  <c r="FS508" i="16"/>
  <c r="FY508" i="16" s="1"/>
  <c r="GE508" i="16" s="1"/>
  <c r="FR508" i="16"/>
  <c r="FX508" i="16" s="1"/>
  <c r="GD508" i="16" s="1"/>
  <c r="FQ508" i="16"/>
  <c r="FW508" i="16" s="1"/>
  <c r="FP498" i="16"/>
  <c r="FV498" i="16" s="1"/>
  <c r="GB498" i="16" s="1"/>
  <c r="FN498" i="16"/>
  <c r="FT498" i="16" s="1"/>
  <c r="FZ498" i="16" s="1"/>
  <c r="FO498" i="16"/>
  <c r="FU498" i="16" s="1"/>
  <c r="GA498" i="16" s="1"/>
  <c r="FS490" i="16"/>
  <c r="FY490" i="16" s="1"/>
  <c r="GE490" i="16" s="1"/>
  <c r="FR490" i="16"/>
  <c r="FX490" i="16" s="1"/>
  <c r="GD490" i="16" s="1"/>
  <c r="FQ490" i="16"/>
  <c r="FW490" i="16" s="1"/>
  <c r="FS478" i="16"/>
  <c r="FY478" i="16" s="1"/>
  <c r="GE478" i="16" s="1"/>
  <c r="FQ478" i="16"/>
  <c r="FW478" i="16" s="1"/>
  <c r="FR478" i="16"/>
  <c r="FX478" i="16" s="1"/>
  <c r="GD478" i="16" s="1"/>
  <c r="FR463" i="16"/>
  <c r="FX463" i="16" s="1"/>
  <c r="GD463" i="16" s="1"/>
  <c r="FS463" i="16"/>
  <c r="FY463" i="16" s="1"/>
  <c r="GE463" i="16" s="1"/>
  <c r="FQ463" i="16"/>
  <c r="FW463" i="16" s="1"/>
  <c r="FN522" i="16"/>
  <c r="FT522" i="16" s="1"/>
  <c r="FZ522" i="16" s="1"/>
  <c r="FP522" i="16"/>
  <c r="FV522" i="16" s="1"/>
  <c r="GB522" i="16" s="1"/>
  <c r="FO522" i="16"/>
  <c r="FU522" i="16" s="1"/>
  <c r="GA522" i="16" s="1"/>
  <c r="FS516" i="16"/>
  <c r="FY516" i="16" s="1"/>
  <c r="GE516" i="16" s="1"/>
  <c r="FR516" i="16"/>
  <c r="FX516" i="16" s="1"/>
  <c r="GD516" i="16" s="1"/>
  <c r="FQ516" i="16"/>
  <c r="FW516" i="16" s="1"/>
  <c r="FP483" i="16"/>
  <c r="FV483" i="16" s="1"/>
  <c r="GB483" i="16" s="1"/>
  <c r="FO483" i="16"/>
  <c r="FU483" i="16" s="1"/>
  <c r="GA483" i="16" s="1"/>
  <c r="FN483" i="16"/>
  <c r="FT483" i="16" s="1"/>
  <c r="FZ483" i="16" s="1"/>
  <c r="FS473" i="16"/>
  <c r="FY473" i="16" s="1"/>
  <c r="GE473" i="16" s="1"/>
  <c r="FR473" i="16"/>
  <c r="FX473" i="16" s="1"/>
  <c r="GD473" i="16" s="1"/>
  <c r="FQ473" i="16"/>
  <c r="FW473" i="16" s="1"/>
  <c r="FS424" i="16"/>
  <c r="FY424" i="16" s="1"/>
  <c r="GE424" i="16" s="1"/>
  <c r="FR424" i="16"/>
  <c r="FX424" i="16" s="1"/>
  <c r="GD424" i="16" s="1"/>
  <c r="FQ424" i="16"/>
  <c r="FW424" i="16" s="1"/>
  <c r="FP420" i="16"/>
  <c r="FV420" i="16" s="1"/>
  <c r="GB420" i="16" s="1"/>
  <c r="FO420" i="16"/>
  <c r="FU420" i="16" s="1"/>
  <c r="GA420" i="16" s="1"/>
  <c r="FN420" i="16"/>
  <c r="FT420" i="16" s="1"/>
  <c r="FZ420" i="16" s="1"/>
  <c r="FP360" i="16"/>
  <c r="FV360" i="16" s="1"/>
  <c r="GB360" i="16" s="1"/>
  <c r="FO360" i="16"/>
  <c r="FU360" i="16" s="1"/>
  <c r="GA360" i="16" s="1"/>
  <c r="FN360" i="16"/>
  <c r="FT360" i="16" s="1"/>
  <c r="FZ360" i="16" s="1"/>
  <c r="FS342" i="16"/>
  <c r="FY342" i="16" s="1"/>
  <c r="GE342" i="16" s="1"/>
  <c r="FR342" i="16"/>
  <c r="FX342" i="16" s="1"/>
  <c r="GD342" i="16" s="1"/>
  <c r="FQ342" i="16"/>
  <c r="FW342" i="16" s="1"/>
  <c r="FS338" i="16"/>
  <c r="FY338" i="16" s="1"/>
  <c r="GE338" i="16" s="1"/>
  <c r="FQ338" i="16"/>
  <c r="FW338" i="16" s="1"/>
  <c r="FR338" i="16"/>
  <c r="FX338" i="16" s="1"/>
  <c r="GD338" i="16" s="1"/>
  <c r="FS334" i="16"/>
  <c r="FY334" i="16" s="1"/>
  <c r="GE334" i="16" s="1"/>
  <c r="FQ334" i="16"/>
  <c r="FW334" i="16" s="1"/>
  <c r="FR334" i="16"/>
  <c r="FX334" i="16" s="1"/>
  <c r="GD334" i="16" s="1"/>
  <c r="FP306" i="16"/>
  <c r="FV306" i="16" s="1"/>
  <c r="GB306" i="16" s="1"/>
  <c r="FN306" i="16"/>
  <c r="FT306" i="16" s="1"/>
  <c r="FZ306" i="16" s="1"/>
  <c r="FO306" i="16"/>
  <c r="FU306" i="16" s="1"/>
  <c r="GA306" i="16" s="1"/>
  <c r="FS302" i="16"/>
  <c r="FY302" i="16" s="1"/>
  <c r="GE302" i="16" s="1"/>
  <c r="FQ302" i="16"/>
  <c r="FW302" i="16" s="1"/>
  <c r="FR302" i="16"/>
  <c r="FX302" i="16" s="1"/>
  <c r="GD302" i="16" s="1"/>
  <c r="FS294" i="16"/>
  <c r="FY294" i="16" s="1"/>
  <c r="GE294" i="16" s="1"/>
  <c r="FR294" i="16"/>
  <c r="FX294" i="16" s="1"/>
  <c r="GD294" i="16" s="1"/>
  <c r="FQ294" i="16"/>
  <c r="FW294" i="16" s="1"/>
  <c r="FS286" i="16"/>
  <c r="FY286" i="16" s="1"/>
  <c r="GE286" i="16" s="1"/>
  <c r="FQ286" i="16"/>
  <c r="FW286" i="16" s="1"/>
  <c r="FR286" i="16"/>
  <c r="FX286" i="16" s="1"/>
  <c r="GD286" i="16" s="1"/>
  <c r="FS230" i="16"/>
  <c r="FY230" i="16" s="1"/>
  <c r="GE230" i="16" s="1"/>
  <c r="FR230" i="16"/>
  <c r="FX230" i="16" s="1"/>
  <c r="GD230" i="16" s="1"/>
  <c r="FQ230" i="16"/>
  <c r="FW230" i="16" s="1"/>
  <c r="FN218" i="16"/>
  <c r="FT218" i="16" s="1"/>
  <c r="FZ218" i="16" s="1"/>
  <c r="FP218" i="16"/>
  <c r="FV218" i="16" s="1"/>
  <c r="GB218" i="16" s="1"/>
  <c r="FO218" i="16"/>
  <c r="FU218" i="16" s="1"/>
  <c r="GA218" i="16" s="1"/>
  <c r="FP213" i="16"/>
  <c r="FV213" i="16" s="1"/>
  <c r="GB213" i="16" s="1"/>
  <c r="FN213" i="16"/>
  <c r="FT213" i="16" s="1"/>
  <c r="FZ213" i="16" s="1"/>
  <c r="FO213" i="16"/>
  <c r="FU213" i="16" s="1"/>
  <c r="GA213" i="16" s="1"/>
  <c r="FS201" i="16"/>
  <c r="FY201" i="16" s="1"/>
  <c r="GE201" i="16" s="1"/>
  <c r="FR201" i="16"/>
  <c r="FX201" i="16" s="1"/>
  <c r="GD201" i="16" s="1"/>
  <c r="FQ201" i="16"/>
  <c r="FW201" i="16" s="1"/>
  <c r="FS196" i="16"/>
  <c r="FY196" i="16" s="1"/>
  <c r="GE196" i="16" s="1"/>
  <c r="FR196" i="16"/>
  <c r="FX196" i="16" s="1"/>
  <c r="GD196" i="16" s="1"/>
  <c r="FQ196" i="16"/>
  <c r="FW196" i="16" s="1"/>
  <c r="FS190" i="16"/>
  <c r="FY190" i="16" s="1"/>
  <c r="GE190" i="16" s="1"/>
  <c r="FQ190" i="16"/>
  <c r="FW190" i="16" s="1"/>
  <c r="FR190" i="16"/>
  <c r="FX190" i="16" s="1"/>
  <c r="GD190" i="16" s="1"/>
  <c r="FS178" i="16"/>
  <c r="FY178" i="16" s="1"/>
  <c r="GE178" i="16" s="1"/>
  <c r="FQ178" i="16"/>
  <c r="FW178" i="16" s="1"/>
  <c r="FR178" i="16"/>
  <c r="FX178" i="16" s="1"/>
  <c r="GD178" i="16" s="1"/>
  <c r="FS172" i="16"/>
  <c r="FY172" i="16" s="1"/>
  <c r="GE172" i="16" s="1"/>
  <c r="FR172" i="16"/>
  <c r="FX172" i="16" s="1"/>
  <c r="GD172" i="16" s="1"/>
  <c r="FQ172" i="16"/>
  <c r="FW172" i="16" s="1"/>
  <c r="FS168" i="16"/>
  <c r="FY168" i="16" s="1"/>
  <c r="GE168" i="16" s="1"/>
  <c r="FR168" i="16"/>
  <c r="FX168" i="16" s="1"/>
  <c r="GD168" i="16" s="1"/>
  <c r="FQ168" i="16"/>
  <c r="FW168" i="16" s="1"/>
  <c r="FS162" i="16"/>
  <c r="FY162" i="16" s="1"/>
  <c r="GE162" i="16" s="1"/>
  <c r="FQ162" i="16"/>
  <c r="FW162" i="16" s="1"/>
  <c r="FR162" i="16"/>
  <c r="FX162" i="16" s="1"/>
  <c r="GD162" i="16" s="1"/>
  <c r="FS156" i="16"/>
  <c r="FY156" i="16" s="1"/>
  <c r="GE156" i="16" s="1"/>
  <c r="FR156" i="16"/>
  <c r="FX156" i="16" s="1"/>
  <c r="GD156" i="16" s="1"/>
  <c r="FQ156" i="16"/>
  <c r="FW156" i="16" s="1"/>
  <c r="FS150" i="16"/>
  <c r="FY150" i="16" s="1"/>
  <c r="GE150" i="16" s="1"/>
  <c r="FR150" i="16"/>
  <c r="FX150" i="16" s="1"/>
  <c r="GD150" i="16" s="1"/>
  <c r="FQ150" i="16"/>
  <c r="FW150" i="16" s="1"/>
  <c r="FS146" i="16"/>
  <c r="FY146" i="16" s="1"/>
  <c r="GE146" i="16" s="1"/>
  <c r="FQ146" i="16"/>
  <c r="FW146" i="16" s="1"/>
  <c r="FR146" i="16"/>
  <c r="FX146" i="16" s="1"/>
  <c r="GD146" i="16" s="1"/>
  <c r="FS140" i="16"/>
  <c r="FY140" i="16" s="1"/>
  <c r="GE140" i="16" s="1"/>
  <c r="FR140" i="16"/>
  <c r="FX140" i="16" s="1"/>
  <c r="GD140" i="16" s="1"/>
  <c r="FQ140" i="16"/>
  <c r="FW140" i="16" s="1"/>
  <c r="FS134" i="16"/>
  <c r="FY134" i="16" s="1"/>
  <c r="GE134" i="16" s="1"/>
  <c r="FR134" i="16"/>
  <c r="FX134" i="16" s="1"/>
  <c r="GD134" i="16" s="1"/>
  <c r="FQ134" i="16"/>
  <c r="FW134" i="16" s="1"/>
  <c r="FS128" i="16"/>
  <c r="FY128" i="16" s="1"/>
  <c r="GE128" i="16" s="1"/>
  <c r="FR128" i="16"/>
  <c r="FX128" i="16" s="1"/>
  <c r="GD128" i="16" s="1"/>
  <c r="FQ128" i="16"/>
  <c r="FW128" i="16" s="1"/>
  <c r="FP422" i="16"/>
  <c r="FV422" i="16" s="1"/>
  <c r="GB422" i="16" s="1"/>
  <c r="FN422" i="16"/>
  <c r="FT422" i="16" s="1"/>
  <c r="FZ422" i="16" s="1"/>
  <c r="FO422" i="16"/>
  <c r="FU422" i="16" s="1"/>
  <c r="GA422" i="16" s="1"/>
  <c r="FS418" i="16"/>
  <c r="FY418" i="16" s="1"/>
  <c r="GE418" i="16" s="1"/>
  <c r="FQ418" i="16"/>
  <c r="FW418" i="16" s="1"/>
  <c r="FR418" i="16"/>
  <c r="FX418" i="16" s="1"/>
  <c r="GD418" i="16" s="1"/>
  <c r="FS412" i="16"/>
  <c r="FY412" i="16" s="1"/>
  <c r="GE412" i="16" s="1"/>
  <c r="FR412" i="16"/>
  <c r="FX412" i="16" s="1"/>
  <c r="GD412" i="16" s="1"/>
  <c r="FQ412" i="16"/>
  <c r="FW412" i="16" s="1"/>
  <c r="FS402" i="16"/>
  <c r="FY402" i="16" s="1"/>
  <c r="GE402" i="16" s="1"/>
  <c r="FQ402" i="16"/>
  <c r="FW402" i="16" s="1"/>
  <c r="FR402" i="16"/>
  <c r="FX402" i="16" s="1"/>
  <c r="GD402" i="16" s="1"/>
  <c r="FR395" i="16"/>
  <c r="FX395" i="16" s="1"/>
  <c r="GD395" i="16" s="1"/>
  <c r="FS395" i="16"/>
  <c r="FY395" i="16" s="1"/>
  <c r="GE395" i="16" s="1"/>
  <c r="FQ395" i="16"/>
  <c r="FW395" i="16" s="1"/>
  <c r="FS382" i="16"/>
  <c r="FY382" i="16" s="1"/>
  <c r="GE382" i="16" s="1"/>
  <c r="FQ382" i="16"/>
  <c r="FW382" i="16" s="1"/>
  <c r="FR382" i="16"/>
  <c r="FX382" i="16" s="1"/>
  <c r="GD382" i="16" s="1"/>
  <c r="FP369" i="16"/>
  <c r="FV369" i="16" s="1"/>
  <c r="GB369" i="16" s="1"/>
  <c r="FN369" i="16"/>
  <c r="FT369" i="16" s="1"/>
  <c r="FZ369" i="16" s="1"/>
  <c r="FO369" i="16"/>
  <c r="FU369" i="16" s="1"/>
  <c r="GA369" i="16" s="1"/>
  <c r="FP309" i="16"/>
  <c r="FV309" i="16" s="1"/>
  <c r="GB309" i="16" s="1"/>
  <c r="FN309" i="16"/>
  <c r="FT309" i="16" s="1"/>
  <c r="FZ309" i="16" s="1"/>
  <c r="FO309" i="16"/>
  <c r="FU309" i="16" s="1"/>
  <c r="GA309" i="16" s="1"/>
  <c r="FS299" i="16"/>
  <c r="FY299" i="16" s="1"/>
  <c r="GE299" i="16" s="1"/>
  <c r="FR299" i="16"/>
  <c r="FX299" i="16" s="1"/>
  <c r="GD299" i="16" s="1"/>
  <c r="FQ299" i="16"/>
  <c r="FW299" i="16" s="1"/>
  <c r="FS287" i="16"/>
  <c r="FY287" i="16" s="1"/>
  <c r="GE287" i="16" s="1"/>
  <c r="FR287" i="16"/>
  <c r="FX287" i="16" s="1"/>
  <c r="GD287" i="16" s="1"/>
  <c r="FQ287" i="16"/>
  <c r="FW287" i="16" s="1"/>
  <c r="FS275" i="16"/>
  <c r="FY275" i="16" s="1"/>
  <c r="GE275" i="16" s="1"/>
  <c r="FR275" i="16"/>
  <c r="FX275" i="16" s="1"/>
  <c r="GD275" i="16" s="1"/>
  <c r="FQ275" i="16"/>
  <c r="FW275" i="16" s="1"/>
  <c r="FS263" i="16"/>
  <c r="FY263" i="16" s="1"/>
  <c r="GE263" i="16" s="1"/>
  <c r="FR263" i="16"/>
  <c r="FX263" i="16" s="1"/>
  <c r="GD263" i="16" s="1"/>
  <c r="FQ263" i="16"/>
  <c r="FW263" i="16" s="1"/>
  <c r="FS255" i="16"/>
  <c r="FY255" i="16" s="1"/>
  <c r="GE255" i="16" s="1"/>
  <c r="FR255" i="16"/>
  <c r="FX255" i="16" s="1"/>
  <c r="GD255" i="16" s="1"/>
  <c r="FQ255" i="16"/>
  <c r="FW255" i="16" s="1"/>
  <c r="FP248" i="16"/>
  <c r="FV248" i="16" s="1"/>
  <c r="GB248" i="16" s="1"/>
  <c r="FO248" i="16"/>
  <c r="FU248" i="16" s="1"/>
  <c r="GA248" i="16" s="1"/>
  <c r="FN248" i="16"/>
  <c r="FT248" i="16" s="1"/>
  <c r="FZ248" i="16" s="1"/>
  <c r="FS242" i="16"/>
  <c r="FY242" i="16" s="1"/>
  <c r="GE242" i="16" s="1"/>
  <c r="FQ242" i="16"/>
  <c r="FW242" i="16" s="1"/>
  <c r="FR242" i="16"/>
  <c r="FX242" i="16" s="1"/>
  <c r="GD242" i="16" s="1"/>
  <c r="FS207" i="16"/>
  <c r="FY207" i="16" s="1"/>
  <c r="GE207" i="16" s="1"/>
  <c r="FR207" i="16"/>
  <c r="FX207" i="16" s="1"/>
  <c r="GD207" i="16" s="1"/>
  <c r="FQ207" i="16"/>
  <c r="FW207" i="16" s="1"/>
  <c r="FP187" i="16"/>
  <c r="FV187" i="16" s="1"/>
  <c r="GB187" i="16" s="1"/>
  <c r="FO187" i="16"/>
  <c r="FU187" i="16" s="1"/>
  <c r="GA187" i="16" s="1"/>
  <c r="FN187" i="16"/>
  <c r="FT187" i="16" s="1"/>
  <c r="FZ187" i="16" s="1"/>
  <c r="FS181" i="16"/>
  <c r="FY181" i="16" s="1"/>
  <c r="GE181" i="16" s="1"/>
  <c r="FR181" i="16"/>
  <c r="FX181" i="16" s="1"/>
  <c r="GD181" i="16" s="1"/>
  <c r="FQ181" i="16"/>
  <c r="FW181" i="16" s="1"/>
  <c r="FP399" i="16"/>
  <c r="FV399" i="16" s="1"/>
  <c r="GB399" i="16" s="1"/>
  <c r="FO399" i="16"/>
  <c r="FU399" i="16" s="1"/>
  <c r="GA399" i="16" s="1"/>
  <c r="FN399" i="16"/>
  <c r="FT399" i="16" s="1"/>
  <c r="FZ399" i="16" s="1"/>
  <c r="FP387" i="16"/>
  <c r="FV387" i="16" s="1"/>
  <c r="GB387" i="16" s="1"/>
  <c r="FO387" i="16"/>
  <c r="FU387" i="16" s="1"/>
  <c r="GA387" i="16" s="1"/>
  <c r="FN387" i="16"/>
  <c r="FT387" i="16" s="1"/>
  <c r="FZ387" i="16" s="1"/>
  <c r="FP343" i="16"/>
  <c r="FV343" i="16" s="1"/>
  <c r="GB343" i="16" s="1"/>
  <c r="FO343" i="16"/>
  <c r="FU343" i="16" s="1"/>
  <c r="GA343" i="16" s="1"/>
  <c r="FN343" i="16"/>
  <c r="FT343" i="16" s="1"/>
  <c r="FZ343" i="16" s="1"/>
  <c r="FP339" i="16"/>
  <c r="FV339" i="16" s="1"/>
  <c r="GB339" i="16" s="1"/>
  <c r="FO339" i="16"/>
  <c r="FU339" i="16" s="1"/>
  <c r="GA339" i="16" s="1"/>
  <c r="FN339" i="16"/>
  <c r="FT339" i="16" s="1"/>
  <c r="FZ339" i="16" s="1"/>
  <c r="FP335" i="16"/>
  <c r="FV335" i="16" s="1"/>
  <c r="GB335" i="16" s="1"/>
  <c r="FO335" i="16"/>
  <c r="FU335" i="16" s="1"/>
  <c r="GA335" i="16" s="1"/>
  <c r="FN335" i="16"/>
  <c r="FT335" i="16" s="1"/>
  <c r="FZ335" i="16" s="1"/>
  <c r="FS240" i="16"/>
  <c r="FY240" i="16" s="1"/>
  <c r="GE240" i="16" s="1"/>
  <c r="FR240" i="16"/>
  <c r="FX240" i="16" s="1"/>
  <c r="GD240" i="16" s="1"/>
  <c r="FQ240" i="16"/>
  <c r="FW240" i="16" s="1"/>
  <c r="FP220" i="16"/>
  <c r="FV220" i="16" s="1"/>
  <c r="GB220" i="16" s="1"/>
  <c r="FO220" i="16"/>
  <c r="FU220" i="16" s="1"/>
  <c r="GA220" i="16" s="1"/>
  <c r="FN220" i="16"/>
  <c r="FT220" i="16" s="1"/>
  <c r="FZ220" i="16" s="1"/>
  <c r="FS202" i="16"/>
  <c r="FY202" i="16" s="1"/>
  <c r="GE202" i="16" s="1"/>
  <c r="FR202" i="16"/>
  <c r="FX202" i="16" s="1"/>
  <c r="GD202" i="16" s="1"/>
  <c r="FQ202" i="16"/>
  <c r="FW202" i="16" s="1"/>
  <c r="FS200" i="16"/>
  <c r="FY200" i="16" s="1"/>
  <c r="GE200" i="16" s="1"/>
  <c r="FR200" i="16"/>
  <c r="FX200" i="16" s="1"/>
  <c r="GD200" i="16" s="1"/>
  <c r="FQ200" i="16"/>
  <c r="FW200" i="16" s="1"/>
  <c r="FO198" i="16"/>
  <c r="FU198" i="16" s="1"/>
  <c r="GA198" i="16" s="1"/>
  <c r="FP198" i="16"/>
  <c r="FV198" i="16" s="1"/>
  <c r="GB198" i="16" s="1"/>
  <c r="FN198" i="16"/>
  <c r="FT198" i="16" s="1"/>
  <c r="FZ198" i="16" s="1"/>
  <c r="FP193" i="16"/>
  <c r="FV193" i="16" s="1"/>
  <c r="GB193" i="16" s="1"/>
  <c r="FN193" i="16"/>
  <c r="FT193" i="16" s="1"/>
  <c r="FZ193" i="16" s="1"/>
  <c r="FO193" i="16"/>
  <c r="FU193" i="16" s="1"/>
  <c r="GA193" i="16" s="1"/>
  <c r="FN170" i="16"/>
  <c r="FT170" i="16" s="1"/>
  <c r="FZ170" i="16" s="1"/>
  <c r="FO170" i="16"/>
  <c r="FU170" i="16" s="1"/>
  <c r="GA170" i="16" s="1"/>
  <c r="FP170" i="16"/>
  <c r="FV170" i="16" s="1"/>
  <c r="GB170" i="16" s="1"/>
  <c r="FS417" i="16"/>
  <c r="FY417" i="16" s="1"/>
  <c r="GE417" i="16" s="1"/>
  <c r="FR417" i="16"/>
  <c r="FX417" i="16" s="1"/>
  <c r="GD417" i="16" s="1"/>
  <c r="FQ417" i="16"/>
  <c r="FW417" i="16" s="1"/>
  <c r="FS413" i="16"/>
  <c r="FY413" i="16" s="1"/>
  <c r="GE413" i="16" s="1"/>
  <c r="FR413" i="16"/>
  <c r="FX413" i="16" s="1"/>
  <c r="GD413" i="16" s="1"/>
  <c r="FQ413" i="16"/>
  <c r="FW413" i="16" s="1"/>
  <c r="FS404" i="16"/>
  <c r="FY404" i="16" s="1"/>
  <c r="GE404" i="16" s="1"/>
  <c r="FR404" i="16"/>
  <c r="FX404" i="16" s="1"/>
  <c r="GD404" i="16" s="1"/>
  <c r="FQ404" i="16"/>
  <c r="FW404" i="16" s="1"/>
  <c r="FS380" i="16"/>
  <c r="FY380" i="16" s="1"/>
  <c r="GE380" i="16" s="1"/>
  <c r="FR380" i="16"/>
  <c r="FX380" i="16" s="1"/>
  <c r="GD380" i="16" s="1"/>
  <c r="FQ380" i="16"/>
  <c r="FW380" i="16" s="1"/>
  <c r="FP271" i="16"/>
  <c r="FV271" i="16" s="1"/>
  <c r="GB271" i="16" s="1"/>
  <c r="FO271" i="16"/>
  <c r="FU271" i="16" s="1"/>
  <c r="GA271" i="16" s="1"/>
  <c r="FN271" i="16"/>
  <c r="FT271" i="16" s="1"/>
  <c r="FZ271" i="16" s="1"/>
  <c r="FP255" i="16"/>
  <c r="FV255" i="16" s="1"/>
  <c r="GB255" i="16" s="1"/>
  <c r="FO255" i="16"/>
  <c r="FU255" i="16" s="1"/>
  <c r="GA255" i="16" s="1"/>
  <c r="FN255" i="16"/>
  <c r="FT255" i="16" s="1"/>
  <c r="FZ255" i="16" s="1"/>
  <c r="FP239" i="16"/>
  <c r="FV239" i="16" s="1"/>
  <c r="GB239" i="16" s="1"/>
  <c r="FO239" i="16"/>
  <c r="FU239" i="16" s="1"/>
  <c r="GA239" i="16" s="1"/>
  <c r="FN239" i="16"/>
  <c r="FT239" i="16" s="1"/>
  <c r="FZ239" i="16" s="1"/>
  <c r="FS188" i="16"/>
  <c r="FY188" i="16" s="1"/>
  <c r="GE188" i="16" s="1"/>
  <c r="FR188" i="16"/>
  <c r="FX188" i="16" s="1"/>
  <c r="GD188" i="16" s="1"/>
  <c r="FQ188" i="16"/>
  <c r="FW188" i="16" s="1"/>
  <c r="FS184" i="16"/>
  <c r="FY184" i="16" s="1"/>
  <c r="GE184" i="16" s="1"/>
  <c r="FR184" i="16"/>
  <c r="FX184" i="16" s="1"/>
  <c r="GD184" i="16" s="1"/>
  <c r="FQ184" i="16"/>
  <c r="FW184" i="16" s="1"/>
  <c r="FS123" i="16"/>
  <c r="FY123" i="16" s="1"/>
  <c r="GE123" i="16" s="1"/>
  <c r="FR123" i="16"/>
  <c r="FX123" i="16" s="1"/>
  <c r="GD123" i="16" s="1"/>
  <c r="FQ123" i="16"/>
  <c r="FW123" i="16" s="1"/>
  <c r="FS119" i="16"/>
  <c r="FY119" i="16" s="1"/>
  <c r="GE119" i="16" s="1"/>
  <c r="FR119" i="16"/>
  <c r="FX119" i="16" s="1"/>
  <c r="GD119" i="16" s="1"/>
  <c r="FQ119" i="16"/>
  <c r="FW119" i="16" s="1"/>
  <c r="FS113" i="16"/>
  <c r="FY113" i="16" s="1"/>
  <c r="GE113" i="16" s="1"/>
  <c r="FQ113" i="16"/>
  <c r="FW113" i="16" s="1"/>
  <c r="FR113" i="16"/>
  <c r="FX113" i="16" s="1"/>
  <c r="GD113" i="16" s="1"/>
  <c r="FS109" i="16"/>
  <c r="FY109" i="16" s="1"/>
  <c r="GE109" i="16" s="1"/>
  <c r="FQ109" i="16"/>
  <c r="FW109" i="16" s="1"/>
  <c r="FR109" i="16"/>
  <c r="FX109" i="16" s="1"/>
  <c r="GD109" i="16" s="1"/>
  <c r="FS105" i="16"/>
  <c r="FY105" i="16" s="1"/>
  <c r="GE105" i="16" s="1"/>
  <c r="FQ105" i="16"/>
  <c r="FW105" i="16" s="1"/>
  <c r="FR105" i="16"/>
  <c r="FX105" i="16" s="1"/>
  <c r="GD105" i="16" s="1"/>
  <c r="FP67" i="16"/>
  <c r="FV67" i="16" s="1"/>
  <c r="GB67" i="16" s="1"/>
  <c r="FO67" i="16"/>
  <c r="FU67" i="16" s="1"/>
  <c r="GA67" i="16" s="1"/>
  <c r="FN67" i="16"/>
  <c r="FT67" i="16" s="1"/>
  <c r="FZ67" i="16" s="1"/>
  <c r="FP61" i="16"/>
  <c r="FV61" i="16" s="1"/>
  <c r="GB61" i="16" s="1"/>
  <c r="FN61" i="16"/>
  <c r="FT61" i="16" s="1"/>
  <c r="FZ61" i="16" s="1"/>
  <c r="FO61" i="16"/>
  <c r="FU61" i="16" s="1"/>
  <c r="GA61" i="16" s="1"/>
  <c r="FP57" i="16"/>
  <c r="FV57" i="16" s="1"/>
  <c r="GB57" i="16" s="1"/>
  <c r="FN57" i="16"/>
  <c r="FT57" i="16" s="1"/>
  <c r="FZ57" i="16" s="1"/>
  <c r="FO57" i="16"/>
  <c r="FU57" i="16" s="1"/>
  <c r="GA57" i="16" s="1"/>
  <c r="FP36" i="16"/>
  <c r="FV36" i="16" s="1"/>
  <c r="GB36" i="16" s="1"/>
  <c r="FO36" i="16"/>
  <c r="FU36" i="16" s="1"/>
  <c r="GA36" i="16" s="1"/>
  <c r="FN36" i="16"/>
  <c r="FT36" i="16" s="1"/>
  <c r="FZ36" i="16" s="1"/>
  <c r="FO122" i="16"/>
  <c r="FU122" i="16" s="1"/>
  <c r="GA122" i="16" s="1"/>
  <c r="FN122" i="16"/>
  <c r="FT122" i="16" s="1"/>
  <c r="FZ122" i="16" s="1"/>
  <c r="FP122" i="16"/>
  <c r="FV122" i="16" s="1"/>
  <c r="GB122" i="16" s="1"/>
  <c r="FP118" i="16"/>
  <c r="FV118" i="16" s="1"/>
  <c r="GB118" i="16" s="1"/>
  <c r="FN118" i="16"/>
  <c r="FT118" i="16" s="1"/>
  <c r="FZ118" i="16" s="1"/>
  <c r="FO118" i="16"/>
  <c r="FU118" i="16" s="1"/>
  <c r="GA118" i="16" s="1"/>
  <c r="FP112" i="16"/>
  <c r="FV112" i="16" s="1"/>
  <c r="GB112" i="16" s="1"/>
  <c r="FO112" i="16"/>
  <c r="FU112" i="16" s="1"/>
  <c r="GA112" i="16" s="1"/>
  <c r="FN112" i="16"/>
  <c r="FT112" i="16" s="1"/>
  <c r="FZ112" i="16" s="1"/>
  <c r="FS107" i="16"/>
  <c r="FY107" i="16" s="1"/>
  <c r="GE107" i="16" s="1"/>
  <c r="FR107" i="16"/>
  <c r="FX107" i="16" s="1"/>
  <c r="GD107" i="16" s="1"/>
  <c r="FQ107" i="16"/>
  <c r="FW107" i="16" s="1"/>
  <c r="FO46" i="16"/>
  <c r="FU46" i="16" s="1"/>
  <c r="GA46" i="16" s="1"/>
  <c r="FP46" i="16"/>
  <c r="FV46" i="16" s="1"/>
  <c r="GB46" i="16" s="1"/>
  <c r="FN46" i="16"/>
  <c r="FT46" i="16" s="1"/>
  <c r="FZ46" i="16" s="1"/>
  <c r="FS39" i="16"/>
  <c r="FY39" i="16" s="1"/>
  <c r="GE39" i="16" s="1"/>
  <c r="FR39" i="16"/>
  <c r="FX39" i="16" s="1"/>
  <c r="GD39" i="16" s="1"/>
  <c r="FQ39" i="16"/>
  <c r="FW39" i="16" s="1"/>
  <c r="FS32" i="16"/>
  <c r="FY32" i="16" s="1"/>
  <c r="GE32" i="16" s="1"/>
  <c r="FR32" i="16"/>
  <c r="FX32" i="16" s="1"/>
  <c r="GD32" i="16" s="1"/>
  <c r="FQ32" i="16"/>
  <c r="FW32" i="16" s="1"/>
  <c r="FS28" i="16"/>
  <c r="FY28" i="16" s="1"/>
  <c r="GE28" i="16" s="1"/>
  <c r="FR28" i="16"/>
  <c r="FX28" i="16" s="1"/>
  <c r="GD28" i="16" s="1"/>
  <c r="FQ28" i="16"/>
  <c r="FW28" i="16" s="1"/>
  <c r="FS24" i="16"/>
  <c r="FY24" i="16" s="1"/>
  <c r="GE24" i="16" s="1"/>
  <c r="FR24" i="16"/>
  <c r="FX24" i="16" s="1"/>
  <c r="GD24" i="16" s="1"/>
  <c r="FQ24" i="16"/>
  <c r="FW24" i="16" s="1"/>
  <c r="FS12" i="16"/>
  <c r="FY12" i="16" s="1"/>
  <c r="GE12" i="16" s="1"/>
  <c r="FR12" i="16"/>
  <c r="FX12" i="16" s="1"/>
  <c r="GD12" i="16" s="1"/>
  <c r="FQ12" i="16"/>
  <c r="FW12" i="16" s="1"/>
  <c r="FO106" i="16"/>
  <c r="FU106" i="16" s="1"/>
  <c r="GA106" i="16" s="1"/>
  <c r="FN106" i="16"/>
  <c r="FT106" i="16" s="1"/>
  <c r="FZ106" i="16" s="1"/>
  <c r="FP106" i="16"/>
  <c r="FV106" i="16" s="1"/>
  <c r="GB106" i="16" s="1"/>
  <c r="FS101" i="16"/>
  <c r="FY101" i="16" s="1"/>
  <c r="GE101" i="16" s="1"/>
  <c r="FQ101" i="16"/>
  <c r="FW101" i="16" s="1"/>
  <c r="FR101" i="16"/>
  <c r="FX101" i="16" s="1"/>
  <c r="GD101" i="16" s="1"/>
  <c r="FS95" i="16"/>
  <c r="FY95" i="16" s="1"/>
  <c r="GE95" i="16" s="1"/>
  <c r="FR95" i="16"/>
  <c r="FX95" i="16" s="1"/>
  <c r="GD95" i="16" s="1"/>
  <c r="FQ95" i="16"/>
  <c r="FW95" i="16" s="1"/>
  <c r="FS89" i="16"/>
  <c r="FY89" i="16" s="1"/>
  <c r="GE89" i="16" s="1"/>
  <c r="FQ89" i="16"/>
  <c r="FW89" i="16" s="1"/>
  <c r="FR89" i="16"/>
  <c r="FX89" i="16" s="1"/>
  <c r="GD89" i="16" s="1"/>
  <c r="FS85" i="16"/>
  <c r="FY85" i="16" s="1"/>
  <c r="GE85" i="16" s="1"/>
  <c r="FQ85" i="16"/>
  <c r="FW85" i="16" s="1"/>
  <c r="FR85" i="16"/>
  <c r="FX85" i="16" s="1"/>
  <c r="GD85" i="16" s="1"/>
  <c r="FS79" i="16"/>
  <c r="FY79" i="16" s="1"/>
  <c r="GE79" i="16" s="1"/>
  <c r="FR79" i="16"/>
  <c r="FX79" i="16" s="1"/>
  <c r="GD79" i="16" s="1"/>
  <c r="FQ79" i="16"/>
  <c r="FW79" i="16" s="1"/>
  <c r="FS75" i="16"/>
  <c r="FY75" i="16" s="1"/>
  <c r="GE75" i="16" s="1"/>
  <c r="FQ75" i="16"/>
  <c r="FW75" i="16" s="1"/>
  <c r="FR75" i="16"/>
  <c r="FX75" i="16" s="1"/>
  <c r="GD75" i="16" s="1"/>
  <c r="FS69" i="16"/>
  <c r="FY69" i="16" s="1"/>
  <c r="GE69" i="16" s="1"/>
  <c r="FR69" i="16"/>
  <c r="FX69" i="16" s="1"/>
  <c r="GD69" i="16" s="1"/>
  <c r="FQ69" i="16"/>
  <c r="FW69" i="16" s="1"/>
  <c r="FS63" i="16"/>
  <c r="FY63" i="16" s="1"/>
  <c r="GE63" i="16" s="1"/>
  <c r="FR63" i="16"/>
  <c r="FX63" i="16" s="1"/>
  <c r="GD63" i="16" s="1"/>
  <c r="FQ63" i="16"/>
  <c r="FW63" i="16" s="1"/>
  <c r="FS61" i="16"/>
  <c r="FY61" i="16" s="1"/>
  <c r="GE61" i="16" s="1"/>
  <c r="FR61" i="16"/>
  <c r="FX61" i="16" s="1"/>
  <c r="GD61" i="16" s="1"/>
  <c r="FQ61" i="16"/>
  <c r="FW61" i="16" s="1"/>
  <c r="FS54" i="16"/>
  <c r="FY54" i="16" s="1"/>
  <c r="GE54" i="16" s="1"/>
  <c r="FR54" i="16"/>
  <c r="FX54" i="16" s="1"/>
  <c r="GD54" i="16" s="1"/>
  <c r="FQ54" i="16"/>
  <c r="FW54" i="16" s="1"/>
  <c r="FP521" i="16"/>
  <c r="FV521" i="16" s="1"/>
  <c r="GB521" i="16" s="1"/>
  <c r="FN521" i="16"/>
  <c r="FT521" i="16" s="1"/>
  <c r="FZ521" i="16" s="1"/>
  <c r="FO521" i="16"/>
  <c r="FU521" i="16" s="1"/>
  <c r="GA521" i="16" s="1"/>
  <c r="FS509" i="16"/>
  <c r="FY509" i="16" s="1"/>
  <c r="GE509" i="16" s="1"/>
  <c r="FR509" i="16"/>
  <c r="FX509" i="16" s="1"/>
  <c r="GD509" i="16" s="1"/>
  <c r="FQ509" i="16"/>
  <c r="FW509" i="16" s="1"/>
  <c r="FP505" i="16"/>
  <c r="FV505" i="16" s="1"/>
  <c r="GB505" i="16" s="1"/>
  <c r="FN505" i="16"/>
  <c r="FT505" i="16" s="1"/>
  <c r="FZ505" i="16" s="1"/>
  <c r="FO505" i="16"/>
  <c r="FU505" i="16" s="1"/>
  <c r="GA505" i="16" s="1"/>
  <c r="FP500" i="16"/>
  <c r="FV500" i="16" s="1"/>
  <c r="GB500" i="16" s="1"/>
  <c r="FO500" i="16"/>
  <c r="FU500" i="16" s="1"/>
  <c r="GA500" i="16" s="1"/>
  <c r="FN500" i="16"/>
  <c r="FT500" i="16" s="1"/>
  <c r="FZ500" i="16" s="1"/>
  <c r="FP496" i="16"/>
  <c r="FV496" i="16" s="1"/>
  <c r="GB496" i="16" s="1"/>
  <c r="FO496" i="16"/>
  <c r="FU496" i="16" s="1"/>
  <c r="GA496" i="16" s="1"/>
  <c r="FN496" i="16"/>
  <c r="FT496" i="16" s="1"/>
  <c r="FZ496" i="16" s="1"/>
  <c r="FS492" i="16"/>
  <c r="FY492" i="16" s="1"/>
  <c r="GE492" i="16" s="1"/>
  <c r="FR492" i="16"/>
  <c r="FX492" i="16" s="1"/>
  <c r="GD492" i="16" s="1"/>
  <c r="FQ492" i="16"/>
  <c r="FW492" i="16" s="1"/>
  <c r="FN490" i="16"/>
  <c r="FT490" i="16" s="1"/>
  <c r="FZ490" i="16" s="1"/>
  <c r="FP490" i="16"/>
  <c r="FV490" i="16" s="1"/>
  <c r="GB490" i="16" s="1"/>
  <c r="FO490" i="16"/>
  <c r="FU490" i="16" s="1"/>
  <c r="GA490" i="16" s="1"/>
  <c r="FP486" i="16"/>
  <c r="FV486" i="16" s="1"/>
  <c r="GB486" i="16" s="1"/>
  <c r="FN486" i="16"/>
  <c r="FT486" i="16" s="1"/>
  <c r="FZ486" i="16" s="1"/>
  <c r="FO486" i="16"/>
  <c r="FU486" i="16" s="1"/>
  <c r="GA486" i="16" s="1"/>
  <c r="FP482" i="16"/>
  <c r="FV482" i="16" s="1"/>
  <c r="GB482" i="16" s="1"/>
  <c r="FN482" i="16"/>
  <c r="FT482" i="16" s="1"/>
  <c r="FZ482" i="16" s="1"/>
  <c r="FO482" i="16"/>
  <c r="FU482" i="16" s="1"/>
  <c r="GA482" i="16" s="1"/>
  <c r="FP478" i="16"/>
  <c r="FV478" i="16" s="1"/>
  <c r="GB478" i="16" s="1"/>
  <c r="FN478" i="16"/>
  <c r="FT478" i="16" s="1"/>
  <c r="FZ478" i="16" s="1"/>
  <c r="FO478" i="16"/>
  <c r="FU478" i="16" s="1"/>
  <c r="GA478" i="16" s="1"/>
  <c r="FR475" i="16"/>
  <c r="FX475" i="16" s="1"/>
  <c r="GD475" i="16" s="1"/>
  <c r="FS475" i="16"/>
  <c r="FY475" i="16" s="1"/>
  <c r="GE475" i="16" s="1"/>
  <c r="FQ475" i="16"/>
  <c r="FW475" i="16" s="1"/>
  <c r="FP470" i="16"/>
  <c r="FV470" i="16" s="1"/>
  <c r="GB470" i="16" s="1"/>
  <c r="FN470" i="16"/>
  <c r="FT470" i="16" s="1"/>
  <c r="FZ470" i="16" s="1"/>
  <c r="FO470" i="16"/>
  <c r="FU470" i="16" s="1"/>
  <c r="GA470" i="16" s="1"/>
  <c r="FP468" i="16"/>
  <c r="FV468" i="16" s="1"/>
  <c r="GB468" i="16" s="1"/>
  <c r="FO468" i="16"/>
  <c r="FU468" i="16" s="1"/>
  <c r="GA468" i="16" s="1"/>
  <c r="FN468" i="16"/>
  <c r="FT468" i="16" s="1"/>
  <c r="FZ468" i="16" s="1"/>
  <c r="FP466" i="16"/>
  <c r="FV466" i="16" s="1"/>
  <c r="GB466" i="16" s="1"/>
  <c r="FN466" i="16"/>
  <c r="FT466" i="16" s="1"/>
  <c r="FZ466" i="16" s="1"/>
  <c r="FO466" i="16"/>
  <c r="FU466" i="16" s="1"/>
  <c r="GA466" i="16" s="1"/>
  <c r="FP464" i="16"/>
  <c r="FV464" i="16" s="1"/>
  <c r="GB464" i="16" s="1"/>
  <c r="FO464" i="16"/>
  <c r="FU464" i="16" s="1"/>
  <c r="GA464" i="16" s="1"/>
  <c r="FN464" i="16"/>
  <c r="FT464" i="16" s="1"/>
  <c r="FZ464" i="16" s="1"/>
  <c r="FS460" i="16"/>
  <c r="FY460" i="16" s="1"/>
  <c r="GE460" i="16" s="1"/>
  <c r="FR460" i="16"/>
  <c r="FX460" i="16" s="1"/>
  <c r="GD460" i="16" s="1"/>
  <c r="FQ460" i="16"/>
  <c r="FW460" i="16" s="1"/>
  <c r="FS456" i="16"/>
  <c r="FY456" i="16" s="1"/>
  <c r="GE456" i="16" s="1"/>
  <c r="FR456" i="16"/>
  <c r="FX456" i="16" s="1"/>
  <c r="GD456" i="16" s="1"/>
  <c r="FQ456" i="16"/>
  <c r="FW456" i="16" s="1"/>
  <c r="FP536" i="16"/>
  <c r="FV536" i="16" s="1"/>
  <c r="GB536" i="16" s="1"/>
  <c r="FO536" i="16"/>
  <c r="FU536" i="16" s="1"/>
  <c r="GA536" i="16" s="1"/>
  <c r="FN536" i="16"/>
  <c r="FT536" i="16" s="1"/>
  <c r="FZ536" i="16" s="1"/>
  <c r="FS526" i="16"/>
  <c r="FY526" i="16" s="1"/>
  <c r="GE526" i="16" s="1"/>
  <c r="FQ526" i="16"/>
  <c r="FW526" i="16" s="1"/>
  <c r="FR526" i="16"/>
  <c r="FX526" i="16" s="1"/>
  <c r="GD526" i="16" s="1"/>
  <c r="FS522" i="16"/>
  <c r="FY522" i="16" s="1"/>
  <c r="GE522" i="16" s="1"/>
  <c r="FR522" i="16"/>
  <c r="FX522" i="16" s="1"/>
  <c r="GD522" i="16" s="1"/>
  <c r="FQ522" i="16"/>
  <c r="FW522" i="16" s="1"/>
  <c r="FN506" i="16"/>
  <c r="FT506" i="16" s="1"/>
  <c r="FZ506" i="16" s="1"/>
  <c r="FP506" i="16"/>
  <c r="FV506" i="16" s="1"/>
  <c r="GB506" i="16" s="1"/>
  <c r="FO506" i="16"/>
  <c r="FU506" i="16" s="1"/>
  <c r="GA506" i="16" s="1"/>
  <c r="FP502" i="16"/>
  <c r="FV502" i="16" s="1"/>
  <c r="GB502" i="16" s="1"/>
  <c r="FN502" i="16"/>
  <c r="FT502" i="16" s="1"/>
  <c r="FZ502" i="16" s="1"/>
  <c r="FO502" i="16"/>
  <c r="FU502" i="16" s="1"/>
  <c r="GA502" i="16" s="1"/>
  <c r="FP499" i="16"/>
  <c r="FV499" i="16" s="1"/>
  <c r="GB499" i="16" s="1"/>
  <c r="FO499" i="16"/>
  <c r="FU499" i="16" s="1"/>
  <c r="GA499" i="16" s="1"/>
  <c r="FN499" i="16"/>
  <c r="FT499" i="16" s="1"/>
  <c r="FZ499" i="16" s="1"/>
  <c r="FP495" i="16"/>
  <c r="FV495" i="16" s="1"/>
  <c r="GB495" i="16" s="1"/>
  <c r="FO495" i="16"/>
  <c r="FU495" i="16" s="1"/>
  <c r="GA495" i="16" s="1"/>
  <c r="FN495" i="16"/>
  <c r="FT495" i="16" s="1"/>
  <c r="FZ495" i="16" s="1"/>
  <c r="FN474" i="16"/>
  <c r="FT474" i="16" s="1"/>
  <c r="FZ474" i="16" s="1"/>
  <c r="FP474" i="16"/>
  <c r="FV474" i="16" s="1"/>
  <c r="GB474" i="16" s="1"/>
  <c r="FO474" i="16"/>
  <c r="FU474" i="16" s="1"/>
  <c r="GA474" i="16" s="1"/>
  <c r="FN462" i="16"/>
  <c r="FT462" i="16" s="1"/>
  <c r="FZ462" i="16" s="1"/>
  <c r="FP462" i="16"/>
  <c r="FV462" i="16" s="1"/>
  <c r="GB462" i="16" s="1"/>
  <c r="FO462" i="16"/>
  <c r="FU462" i="16" s="1"/>
  <c r="GA462" i="16" s="1"/>
  <c r="FP452" i="16"/>
  <c r="FV452" i="16" s="1"/>
  <c r="GB452" i="16" s="1"/>
  <c r="FO452" i="16"/>
  <c r="FU452" i="16" s="1"/>
  <c r="GA452" i="16" s="1"/>
  <c r="FN452" i="16"/>
  <c r="FT452" i="16" s="1"/>
  <c r="FZ452" i="16" s="1"/>
  <c r="FR535" i="16"/>
  <c r="FX535" i="16" s="1"/>
  <c r="GD535" i="16" s="1"/>
  <c r="FS535" i="16"/>
  <c r="FY535" i="16" s="1"/>
  <c r="GE535" i="16" s="1"/>
  <c r="FQ535" i="16"/>
  <c r="FW535" i="16" s="1"/>
  <c r="FS513" i="16"/>
  <c r="FY513" i="16" s="1"/>
  <c r="GE513" i="16" s="1"/>
  <c r="FR513" i="16"/>
  <c r="FX513" i="16" s="1"/>
  <c r="GD513" i="16" s="1"/>
  <c r="FQ513" i="16"/>
  <c r="FW513" i="16" s="1"/>
  <c r="FP509" i="16"/>
  <c r="FV509" i="16" s="1"/>
  <c r="GB509" i="16" s="1"/>
  <c r="FN509" i="16"/>
  <c r="FT509" i="16" s="1"/>
  <c r="FZ509" i="16" s="1"/>
  <c r="FO509" i="16"/>
  <c r="FU509" i="16" s="1"/>
  <c r="GA509" i="16" s="1"/>
  <c r="FP504" i="16"/>
  <c r="FV504" i="16" s="1"/>
  <c r="GB504" i="16" s="1"/>
  <c r="FO504" i="16"/>
  <c r="FU504" i="16" s="1"/>
  <c r="GA504" i="16" s="1"/>
  <c r="FN504" i="16"/>
  <c r="FT504" i="16" s="1"/>
  <c r="FZ504" i="16" s="1"/>
  <c r="FS500" i="16"/>
  <c r="FY500" i="16" s="1"/>
  <c r="GE500" i="16" s="1"/>
  <c r="FR500" i="16"/>
  <c r="FX500" i="16" s="1"/>
  <c r="GD500" i="16" s="1"/>
  <c r="FQ500" i="16"/>
  <c r="FW500" i="16" s="1"/>
  <c r="FS496" i="16"/>
  <c r="FY496" i="16" s="1"/>
  <c r="GE496" i="16" s="1"/>
  <c r="FR496" i="16"/>
  <c r="FX496" i="16" s="1"/>
  <c r="GD496" i="16" s="1"/>
  <c r="FQ496" i="16"/>
  <c r="FW496" i="16" s="1"/>
  <c r="FP488" i="16"/>
  <c r="FV488" i="16" s="1"/>
  <c r="GB488" i="16" s="1"/>
  <c r="FO488" i="16"/>
  <c r="FU488" i="16" s="1"/>
  <c r="GA488" i="16" s="1"/>
  <c r="FN488" i="16"/>
  <c r="FT488" i="16" s="1"/>
  <c r="FZ488" i="16" s="1"/>
  <c r="FP484" i="16"/>
  <c r="FV484" i="16" s="1"/>
  <c r="GB484" i="16" s="1"/>
  <c r="FO484" i="16"/>
  <c r="FU484" i="16" s="1"/>
  <c r="GA484" i="16" s="1"/>
  <c r="FN484" i="16"/>
  <c r="FT484" i="16" s="1"/>
  <c r="FZ484" i="16" s="1"/>
  <c r="FP480" i="16"/>
  <c r="FV480" i="16" s="1"/>
  <c r="GB480" i="16" s="1"/>
  <c r="FO480" i="16"/>
  <c r="FU480" i="16" s="1"/>
  <c r="GA480" i="16" s="1"/>
  <c r="FN480" i="16"/>
  <c r="FT480" i="16" s="1"/>
  <c r="FZ480" i="16" s="1"/>
  <c r="FP477" i="16"/>
  <c r="FV477" i="16" s="1"/>
  <c r="GB477" i="16" s="1"/>
  <c r="FN477" i="16"/>
  <c r="FT477" i="16" s="1"/>
  <c r="FZ477" i="16" s="1"/>
  <c r="FO477" i="16"/>
  <c r="FU477" i="16" s="1"/>
  <c r="GA477" i="16" s="1"/>
  <c r="FS469" i="16"/>
  <c r="FY469" i="16" s="1"/>
  <c r="GE469" i="16" s="1"/>
  <c r="FR469" i="16"/>
  <c r="FX469" i="16" s="1"/>
  <c r="GD469" i="16" s="1"/>
  <c r="FQ469" i="16"/>
  <c r="FW469" i="16" s="1"/>
  <c r="FS466" i="16"/>
  <c r="FY466" i="16" s="1"/>
  <c r="GE466" i="16" s="1"/>
  <c r="FQ466" i="16"/>
  <c r="FW466" i="16" s="1"/>
  <c r="FR466" i="16"/>
  <c r="FX466" i="16" s="1"/>
  <c r="GD466" i="16" s="1"/>
  <c r="FS464" i="16"/>
  <c r="FY464" i="16" s="1"/>
  <c r="GE464" i="16" s="1"/>
  <c r="FR464" i="16"/>
  <c r="FX464" i="16" s="1"/>
  <c r="GD464" i="16" s="1"/>
  <c r="FQ464" i="16"/>
  <c r="FW464" i="16" s="1"/>
  <c r="FS530" i="16"/>
  <c r="FY530" i="16" s="1"/>
  <c r="GE530" i="16" s="1"/>
  <c r="FQ530" i="16"/>
  <c r="FW530" i="16" s="1"/>
  <c r="FR530" i="16"/>
  <c r="FX530" i="16" s="1"/>
  <c r="GD530" i="16" s="1"/>
  <c r="FP526" i="16"/>
  <c r="FV526" i="16" s="1"/>
  <c r="GB526" i="16" s="1"/>
  <c r="FN526" i="16"/>
  <c r="FT526" i="16" s="1"/>
  <c r="FZ526" i="16" s="1"/>
  <c r="FO526" i="16"/>
  <c r="FU526" i="16" s="1"/>
  <c r="GA526" i="16" s="1"/>
  <c r="FR523" i="16"/>
  <c r="FX523" i="16" s="1"/>
  <c r="GD523" i="16" s="1"/>
  <c r="FS523" i="16"/>
  <c r="FY523" i="16" s="1"/>
  <c r="GE523" i="16" s="1"/>
  <c r="FQ523" i="16"/>
  <c r="FW523" i="16" s="1"/>
  <c r="FP503" i="16"/>
  <c r="FV503" i="16" s="1"/>
  <c r="GB503" i="16" s="1"/>
  <c r="FO503" i="16"/>
  <c r="FU503" i="16" s="1"/>
  <c r="GA503" i="16" s="1"/>
  <c r="FN503" i="16"/>
  <c r="FT503" i="16" s="1"/>
  <c r="FZ503" i="16" s="1"/>
  <c r="FS489" i="16"/>
  <c r="FY489" i="16" s="1"/>
  <c r="GE489" i="16" s="1"/>
  <c r="FR489" i="16"/>
  <c r="FX489" i="16" s="1"/>
  <c r="GD489" i="16" s="1"/>
  <c r="FQ489" i="16"/>
  <c r="FW489" i="16" s="1"/>
  <c r="FS485" i="16"/>
  <c r="FY485" i="16" s="1"/>
  <c r="GE485" i="16" s="1"/>
  <c r="FR485" i="16"/>
  <c r="FX485" i="16" s="1"/>
  <c r="GD485" i="16" s="1"/>
  <c r="FQ485" i="16"/>
  <c r="FW485" i="16" s="1"/>
  <c r="FS481" i="16"/>
  <c r="FY481" i="16" s="1"/>
  <c r="GE481" i="16" s="1"/>
  <c r="FR481" i="16"/>
  <c r="FX481" i="16" s="1"/>
  <c r="GD481" i="16" s="1"/>
  <c r="FQ481" i="16"/>
  <c r="FW481" i="16" s="1"/>
  <c r="FP476" i="16"/>
  <c r="FV476" i="16" s="1"/>
  <c r="GB476" i="16" s="1"/>
  <c r="FO476" i="16"/>
  <c r="FU476" i="16" s="1"/>
  <c r="GA476" i="16" s="1"/>
  <c r="FN476" i="16"/>
  <c r="FT476" i="16" s="1"/>
  <c r="FZ476" i="16" s="1"/>
  <c r="FP451" i="16"/>
  <c r="FV451" i="16" s="1"/>
  <c r="GB451" i="16" s="1"/>
  <c r="FO451" i="16"/>
  <c r="FU451" i="16" s="1"/>
  <c r="GA451" i="16" s="1"/>
  <c r="FN451" i="16"/>
  <c r="FT451" i="16" s="1"/>
  <c r="FZ451" i="16" s="1"/>
  <c r="FP364" i="16"/>
  <c r="FV364" i="16" s="1"/>
  <c r="GB364" i="16" s="1"/>
  <c r="FO364" i="16"/>
  <c r="FU364" i="16" s="1"/>
  <c r="GA364" i="16" s="1"/>
  <c r="FN364" i="16"/>
  <c r="FT364" i="16" s="1"/>
  <c r="FZ364" i="16" s="1"/>
  <c r="FR359" i="16"/>
  <c r="FX359" i="16" s="1"/>
  <c r="GD359" i="16" s="1"/>
  <c r="FS359" i="16"/>
  <c r="FY359" i="16" s="1"/>
  <c r="GE359" i="16" s="1"/>
  <c r="FQ359" i="16"/>
  <c r="FW359" i="16" s="1"/>
  <c r="FP351" i="16"/>
  <c r="FV351" i="16" s="1"/>
  <c r="GB351" i="16" s="1"/>
  <c r="FO351" i="16"/>
  <c r="FU351" i="16" s="1"/>
  <c r="GA351" i="16" s="1"/>
  <c r="FN351" i="16"/>
  <c r="FT351" i="16" s="1"/>
  <c r="FZ351" i="16" s="1"/>
  <c r="FS340" i="16"/>
  <c r="FY340" i="16" s="1"/>
  <c r="GE340" i="16" s="1"/>
  <c r="FR340" i="16"/>
  <c r="FX340" i="16" s="1"/>
  <c r="GD340" i="16" s="1"/>
  <c r="FQ340" i="16"/>
  <c r="FW340" i="16" s="1"/>
  <c r="FS336" i="16"/>
  <c r="FY336" i="16" s="1"/>
  <c r="GE336" i="16" s="1"/>
  <c r="FR336" i="16"/>
  <c r="FX336" i="16" s="1"/>
  <c r="GD336" i="16" s="1"/>
  <c r="FQ336" i="16"/>
  <c r="FW336" i="16" s="1"/>
  <c r="FS332" i="16"/>
  <c r="FY332" i="16" s="1"/>
  <c r="GE332" i="16" s="1"/>
  <c r="FR332" i="16"/>
  <c r="FX332" i="16" s="1"/>
  <c r="GD332" i="16" s="1"/>
  <c r="FQ332" i="16"/>
  <c r="FW332" i="16" s="1"/>
  <c r="FS328" i="16"/>
  <c r="FY328" i="16" s="1"/>
  <c r="GE328" i="16" s="1"/>
  <c r="FR328" i="16"/>
  <c r="FX328" i="16" s="1"/>
  <c r="GD328" i="16" s="1"/>
  <c r="FQ328" i="16"/>
  <c r="FW328" i="16" s="1"/>
  <c r="FS324" i="16"/>
  <c r="FY324" i="16" s="1"/>
  <c r="GE324" i="16" s="1"/>
  <c r="FR324" i="16"/>
  <c r="FX324" i="16" s="1"/>
  <c r="GD324" i="16" s="1"/>
  <c r="FQ324" i="16"/>
  <c r="FW324" i="16" s="1"/>
  <c r="FS320" i="16"/>
  <c r="FY320" i="16" s="1"/>
  <c r="GE320" i="16" s="1"/>
  <c r="FR320" i="16"/>
  <c r="FX320" i="16" s="1"/>
  <c r="GD320" i="16" s="1"/>
  <c r="FQ320" i="16"/>
  <c r="FW320" i="16" s="1"/>
  <c r="FS316" i="16"/>
  <c r="FY316" i="16" s="1"/>
  <c r="GE316" i="16" s="1"/>
  <c r="FR316" i="16"/>
  <c r="FX316" i="16" s="1"/>
  <c r="GD316" i="16" s="1"/>
  <c r="FQ316" i="16"/>
  <c r="FW316" i="16" s="1"/>
  <c r="FP312" i="16"/>
  <c r="FV312" i="16" s="1"/>
  <c r="GB312" i="16" s="1"/>
  <c r="FO312" i="16"/>
  <c r="FU312" i="16" s="1"/>
  <c r="GA312" i="16" s="1"/>
  <c r="FN312" i="16"/>
  <c r="FT312" i="16" s="1"/>
  <c r="FZ312" i="16" s="1"/>
  <c r="FP310" i="16"/>
  <c r="FV310" i="16" s="1"/>
  <c r="GB310" i="16" s="1"/>
  <c r="FN310" i="16"/>
  <c r="FT310" i="16" s="1"/>
  <c r="FZ310" i="16" s="1"/>
  <c r="FO310" i="16"/>
  <c r="FU310" i="16" s="1"/>
  <c r="GA310" i="16" s="1"/>
  <c r="FS308" i="16"/>
  <c r="FY308" i="16" s="1"/>
  <c r="GE308" i="16" s="1"/>
  <c r="FR308" i="16"/>
  <c r="FX308" i="16" s="1"/>
  <c r="GD308" i="16" s="1"/>
  <c r="FQ308" i="16"/>
  <c r="FW308" i="16" s="1"/>
  <c r="FS298" i="16"/>
  <c r="FY298" i="16" s="1"/>
  <c r="GE298" i="16" s="1"/>
  <c r="FR298" i="16"/>
  <c r="FX298" i="16" s="1"/>
  <c r="GD298" i="16" s="1"/>
  <c r="FQ298" i="16"/>
  <c r="FW298" i="16" s="1"/>
  <c r="FS290" i="16"/>
  <c r="FY290" i="16" s="1"/>
  <c r="GE290" i="16" s="1"/>
  <c r="FQ290" i="16"/>
  <c r="FW290" i="16" s="1"/>
  <c r="FR290" i="16"/>
  <c r="FX290" i="16" s="1"/>
  <c r="GD290" i="16" s="1"/>
  <c r="FS282" i="16"/>
  <c r="FY282" i="16" s="1"/>
  <c r="GE282" i="16" s="1"/>
  <c r="FR282" i="16"/>
  <c r="FX282" i="16" s="1"/>
  <c r="GD282" i="16" s="1"/>
  <c r="FQ282" i="16"/>
  <c r="FW282" i="16" s="1"/>
  <c r="FS274" i="16"/>
  <c r="FY274" i="16" s="1"/>
  <c r="GE274" i="16" s="1"/>
  <c r="FQ274" i="16"/>
  <c r="FW274" i="16" s="1"/>
  <c r="FR274" i="16"/>
  <c r="FX274" i="16" s="1"/>
  <c r="GD274" i="16" s="1"/>
  <c r="FS266" i="16"/>
  <c r="FY266" i="16" s="1"/>
  <c r="GE266" i="16" s="1"/>
  <c r="FR266" i="16"/>
  <c r="FX266" i="16" s="1"/>
  <c r="GD266" i="16" s="1"/>
  <c r="FQ266" i="16"/>
  <c r="FW266" i="16" s="1"/>
  <c r="FP240" i="16"/>
  <c r="FV240" i="16" s="1"/>
  <c r="GB240" i="16" s="1"/>
  <c r="FO240" i="16"/>
  <c r="FU240" i="16" s="1"/>
  <c r="GA240" i="16" s="1"/>
  <c r="FN240" i="16"/>
  <c r="FT240" i="16" s="1"/>
  <c r="FZ240" i="16" s="1"/>
  <c r="FO234" i="16"/>
  <c r="FU234" i="16" s="1"/>
  <c r="GA234" i="16" s="1"/>
  <c r="FN234" i="16"/>
  <c r="FT234" i="16" s="1"/>
  <c r="FZ234" i="16" s="1"/>
  <c r="FP234" i="16"/>
  <c r="FV234" i="16" s="1"/>
  <c r="GB234" i="16" s="1"/>
  <c r="FP232" i="16"/>
  <c r="FV232" i="16" s="1"/>
  <c r="GB232" i="16" s="1"/>
  <c r="FO232" i="16"/>
  <c r="FU232" i="16" s="1"/>
  <c r="GA232" i="16" s="1"/>
  <c r="FN232" i="16"/>
  <c r="FT232" i="16" s="1"/>
  <c r="FZ232" i="16" s="1"/>
  <c r="FP229" i="16"/>
  <c r="FV229" i="16" s="1"/>
  <c r="GB229" i="16" s="1"/>
  <c r="FN229" i="16"/>
  <c r="FT229" i="16" s="1"/>
  <c r="FZ229" i="16" s="1"/>
  <c r="FO229" i="16"/>
  <c r="FU229" i="16" s="1"/>
  <c r="GA229" i="16" s="1"/>
  <c r="FS217" i="16"/>
  <c r="FY217" i="16" s="1"/>
  <c r="GE217" i="16" s="1"/>
  <c r="FR217" i="16"/>
  <c r="FX217" i="16" s="1"/>
  <c r="GD217" i="16" s="1"/>
  <c r="FQ217" i="16"/>
  <c r="FW217" i="16" s="1"/>
  <c r="FS214" i="16"/>
  <c r="FY214" i="16" s="1"/>
  <c r="GE214" i="16" s="1"/>
  <c r="FR214" i="16"/>
  <c r="FX214" i="16" s="1"/>
  <c r="GD214" i="16" s="1"/>
  <c r="FQ214" i="16"/>
  <c r="FW214" i="16" s="1"/>
  <c r="FS212" i="16"/>
  <c r="FY212" i="16" s="1"/>
  <c r="GE212" i="16" s="1"/>
  <c r="FR212" i="16"/>
  <c r="FX212" i="16" s="1"/>
  <c r="GD212" i="16" s="1"/>
  <c r="FQ212" i="16"/>
  <c r="FW212" i="16" s="1"/>
  <c r="FP200" i="16"/>
  <c r="FV200" i="16" s="1"/>
  <c r="GB200" i="16" s="1"/>
  <c r="FO200" i="16"/>
  <c r="FU200" i="16" s="1"/>
  <c r="GA200" i="16" s="1"/>
  <c r="FN200" i="16"/>
  <c r="FT200" i="16" s="1"/>
  <c r="FZ200" i="16" s="1"/>
  <c r="FP197" i="16"/>
  <c r="FV197" i="16" s="1"/>
  <c r="GB197" i="16" s="1"/>
  <c r="FN197" i="16"/>
  <c r="FT197" i="16" s="1"/>
  <c r="FZ197" i="16" s="1"/>
  <c r="FO197" i="16"/>
  <c r="FU197" i="16" s="1"/>
  <c r="GA197" i="16" s="1"/>
  <c r="FS177" i="16"/>
  <c r="FY177" i="16" s="1"/>
  <c r="GE177" i="16" s="1"/>
  <c r="FR177" i="16"/>
  <c r="FX177" i="16" s="1"/>
  <c r="GD177" i="16" s="1"/>
  <c r="FQ177" i="16"/>
  <c r="FW177" i="16" s="1"/>
  <c r="FS175" i="16"/>
  <c r="FY175" i="16" s="1"/>
  <c r="GE175" i="16" s="1"/>
  <c r="FR175" i="16"/>
  <c r="FX175" i="16" s="1"/>
  <c r="GD175" i="16" s="1"/>
  <c r="FQ175" i="16"/>
  <c r="FW175" i="16" s="1"/>
  <c r="FS173" i="16"/>
  <c r="FY173" i="16" s="1"/>
  <c r="GE173" i="16" s="1"/>
  <c r="FR173" i="16"/>
  <c r="FX173" i="16" s="1"/>
  <c r="GD173" i="16" s="1"/>
  <c r="FQ173" i="16"/>
  <c r="FW173" i="16" s="1"/>
  <c r="FS171" i="16"/>
  <c r="FY171" i="16" s="1"/>
  <c r="GE171" i="16" s="1"/>
  <c r="FR171" i="16"/>
  <c r="FX171" i="16" s="1"/>
  <c r="GD171" i="16" s="1"/>
  <c r="FQ171" i="16"/>
  <c r="FW171" i="16" s="1"/>
  <c r="FS169" i="16"/>
  <c r="FY169" i="16" s="1"/>
  <c r="GE169" i="16" s="1"/>
  <c r="FR169" i="16"/>
  <c r="FX169" i="16" s="1"/>
  <c r="GD169" i="16" s="1"/>
  <c r="FQ169" i="16"/>
  <c r="FW169" i="16" s="1"/>
  <c r="FS167" i="16"/>
  <c r="FY167" i="16" s="1"/>
  <c r="GE167" i="16" s="1"/>
  <c r="FR167" i="16"/>
  <c r="FX167" i="16" s="1"/>
  <c r="GD167" i="16" s="1"/>
  <c r="FQ167" i="16"/>
  <c r="FW167" i="16" s="1"/>
  <c r="FS165" i="16"/>
  <c r="FY165" i="16" s="1"/>
  <c r="GE165" i="16" s="1"/>
  <c r="FR165" i="16"/>
  <c r="FX165" i="16" s="1"/>
  <c r="GD165" i="16" s="1"/>
  <c r="FQ165" i="16"/>
  <c r="FW165" i="16" s="1"/>
  <c r="FS163" i="16"/>
  <c r="FY163" i="16" s="1"/>
  <c r="GE163" i="16" s="1"/>
  <c r="FR163" i="16"/>
  <c r="FX163" i="16" s="1"/>
  <c r="GD163" i="16" s="1"/>
  <c r="FQ163" i="16"/>
  <c r="FW163" i="16" s="1"/>
  <c r="FS161" i="16"/>
  <c r="FY161" i="16" s="1"/>
  <c r="GE161" i="16" s="1"/>
  <c r="FR161" i="16"/>
  <c r="FX161" i="16" s="1"/>
  <c r="GD161" i="16" s="1"/>
  <c r="FQ161" i="16"/>
  <c r="FW161" i="16" s="1"/>
  <c r="FS159" i="16"/>
  <c r="FY159" i="16" s="1"/>
  <c r="GE159" i="16" s="1"/>
  <c r="FR159" i="16"/>
  <c r="FX159" i="16" s="1"/>
  <c r="GD159" i="16" s="1"/>
  <c r="FQ159" i="16"/>
  <c r="FW159" i="16" s="1"/>
  <c r="FS157" i="16"/>
  <c r="FY157" i="16" s="1"/>
  <c r="GE157" i="16" s="1"/>
  <c r="FR157" i="16"/>
  <c r="FX157" i="16" s="1"/>
  <c r="GD157" i="16" s="1"/>
  <c r="FQ157" i="16"/>
  <c r="FW157" i="16" s="1"/>
  <c r="FS155" i="16"/>
  <c r="FY155" i="16" s="1"/>
  <c r="GE155" i="16" s="1"/>
  <c r="FR155" i="16"/>
  <c r="FX155" i="16" s="1"/>
  <c r="GD155" i="16" s="1"/>
  <c r="FQ155" i="16"/>
  <c r="FW155" i="16" s="1"/>
  <c r="FS153" i="16"/>
  <c r="FY153" i="16" s="1"/>
  <c r="GE153" i="16" s="1"/>
  <c r="FR153" i="16"/>
  <c r="FX153" i="16" s="1"/>
  <c r="GD153" i="16" s="1"/>
  <c r="FQ153" i="16"/>
  <c r="FW153" i="16" s="1"/>
  <c r="FS151" i="16"/>
  <c r="FY151" i="16" s="1"/>
  <c r="GE151" i="16" s="1"/>
  <c r="FR151" i="16"/>
  <c r="FX151" i="16" s="1"/>
  <c r="GD151" i="16" s="1"/>
  <c r="FQ151" i="16"/>
  <c r="FW151" i="16" s="1"/>
  <c r="FS149" i="16"/>
  <c r="FY149" i="16" s="1"/>
  <c r="GE149" i="16" s="1"/>
  <c r="FR149" i="16"/>
  <c r="FX149" i="16" s="1"/>
  <c r="GD149" i="16" s="1"/>
  <c r="FQ149" i="16"/>
  <c r="FW149" i="16" s="1"/>
  <c r="FS147" i="16"/>
  <c r="FY147" i="16" s="1"/>
  <c r="GE147" i="16" s="1"/>
  <c r="FR147" i="16"/>
  <c r="FX147" i="16" s="1"/>
  <c r="GD147" i="16" s="1"/>
  <c r="FQ147" i="16"/>
  <c r="FW147" i="16" s="1"/>
  <c r="FS145" i="16"/>
  <c r="FY145" i="16" s="1"/>
  <c r="GE145" i="16" s="1"/>
  <c r="FR145" i="16"/>
  <c r="FX145" i="16" s="1"/>
  <c r="GD145" i="16" s="1"/>
  <c r="FQ145" i="16"/>
  <c r="FW145" i="16" s="1"/>
  <c r="FS143" i="16"/>
  <c r="FY143" i="16" s="1"/>
  <c r="GE143" i="16" s="1"/>
  <c r="FR143" i="16"/>
  <c r="FX143" i="16" s="1"/>
  <c r="GD143" i="16" s="1"/>
  <c r="FQ143" i="16"/>
  <c r="FW143" i="16" s="1"/>
  <c r="FS141" i="16"/>
  <c r="FY141" i="16" s="1"/>
  <c r="GE141" i="16" s="1"/>
  <c r="FR141" i="16"/>
  <c r="FX141" i="16" s="1"/>
  <c r="GD141" i="16" s="1"/>
  <c r="FQ141" i="16"/>
  <c r="FW141" i="16" s="1"/>
  <c r="FS139" i="16"/>
  <c r="FY139" i="16" s="1"/>
  <c r="GE139" i="16" s="1"/>
  <c r="FR139" i="16"/>
  <c r="FX139" i="16" s="1"/>
  <c r="GD139" i="16" s="1"/>
  <c r="FQ139" i="16"/>
  <c r="FW139" i="16" s="1"/>
  <c r="FS137" i="16"/>
  <c r="FY137" i="16" s="1"/>
  <c r="GE137" i="16" s="1"/>
  <c r="FR137" i="16"/>
  <c r="FX137" i="16" s="1"/>
  <c r="GD137" i="16" s="1"/>
  <c r="FQ137" i="16"/>
  <c r="FW137" i="16" s="1"/>
  <c r="FS135" i="16"/>
  <c r="FY135" i="16" s="1"/>
  <c r="GE135" i="16" s="1"/>
  <c r="FR135" i="16"/>
  <c r="FX135" i="16" s="1"/>
  <c r="GD135" i="16" s="1"/>
  <c r="FQ135" i="16"/>
  <c r="FW135" i="16" s="1"/>
  <c r="FS133" i="16"/>
  <c r="FY133" i="16" s="1"/>
  <c r="GE133" i="16" s="1"/>
  <c r="FR133" i="16"/>
  <c r="FX133" i="16" s="1"/>
  <c r="GD133" i="16" s="1"/>
  <c r="FQ133" i="16"/>
  <c r="FW133" i="16" s="1"/>
  <c r="FS131" i="16"/>
  <c r="FY131" i="16" s="1"/>
  <c r="GE131" i="16" s="1"/>
  <c r="FR131" i="16"/>
  <c r="FX131" i="16" s="1"/>
  <c r="GD131" i="16" s="1"/>
  <c r="FQ131" i="16"/>
  <c r="FW131" i="16" s="1"/>
  <c r="FS129" i="16"/>
  <c r="FY129" i="16" s="1"/>
  <c r="GE129" i="16" s="1"/>
  <c r="FR129" i="16"/>
  <c r="FX129" i="16" s="1"/>
  <c r="GD129" i="16" s="1"/>
  <c r="FQ129" i="16"/>
  <c r="FW129" i="16" s="1"/>
  <c r="FP438" i="16"/>
  <c r="FV438" i="16" s="1"/>
  <c r="GB438" i="16" s="1"/>
  <c r="FN438" i="16"/>
  <c r="FT438" i="16" s="1"/>
  <c r="FZ438" i="16" s="1"/>
  <c r="FO438" i="16"/>
  <c r="FU438" i="16" s="1"/>
  <c r="GA438" i="16" s="1"/>
  <c r="FS437" i="16"/>
  <c r="FY437" i="16" s="1"/>
  <c r="GE437" i="16" s="1"/>
  <c r="FR437" i="16"/>
  <c r="FX437" i="16" s="1"/>
  <c r="GD437" i="16" s="1"/>
  <c r="FQ437" i="16"/>
  <c r="FW437" i="16" s="1"/>
  <c r="FS433" i="16"/>
  <c r="FY433" i="16" s="1"/>
  <c r="GE433" i="16" s="1"/>
  <c r="FR433" i="16"/>
  <c r="FX433" i="16" s="1"/>
  <c r="GD433" i="16" s="1"/>
  <c r="FQ433" i="16"/>
  <c r="FW433" i="16" s="1"/>
  <c r="FS429" i="16"/>
  <c r="FY429" i="16" s="1"/>
  <c r="GE429" i="16" s="1"/>
  <c r="FR429" i="16"/>
  <c r="FX429" i="16" s="1"/>
  <c r="GD429" i="16" s="1"/>
  <c r="FQ429" i="16"/>
  <c r="FW429" i="16" s="1"/>
  <c r="FP419" i="16"/>
  <c r="FV419" i="16" s="1"/>
  <c r="GB419" i="16" s="1"/>
  <c r="FO419" i="16"/>
  <c r="FU419" i="16" s="1"/>
  <c r="GA419" i="16" s="1"/>
  <c r="FN419" i="16"/>
  <c r="FT419" i="16" s="1"/>
  <c r="FZ419" i="16" s="1"/>
  <c r="FP417" i="16"/>
  <c r="FV417" i="16" s="1"/>
  <c r="GB417" i="16" s="1"/>
  <c r="FN417" i="16"/>
  <c r="FT417" i="16" s="1"/>
  <c r="FZ417" i="16" s="1"/>
  <c r="FO417" i="16"/>
  <c r="FU417" i="16" s="1"/>
  <c r="GA417" i="16" s="1"/>
  <c r="FP415" i="16"/>
  <c r="FV415" i="16" s="1"/>
  <c r="GB415" i="16" s="1"/>
  <c r="FO415" i="16"/>
  <c r="FU415" i="16" s="1"/>
  <c r="GA415" i="16" s="1"/>
  <c r="FN415" i="16"/>
  <c r="FT415" i="16" s="1"/>
  <c r="FZ415" i="16" s="1"/>
  <c r="FP413" i="16"/>
  <c r="FV413" i="16" s="1"/>
  <c r="GB413" i="16" s="1"/>
  <c r="FN413" i="16"/>
  <c r="FT413" i="16" s="1"/>
  <c r="FZ413" i="16" s="1"/>
  <c r="FO413" i="16"/>
  <c r="FU413" i="16" s="1"/>
  <c r="GA413" i="16" s="1"/>
  <c r="FP411" i="16"/>
  <c r="FV411" i="16" s="1"/>
  <c r="GB411" i="16" s="1"/>
  <c r="FO411" i="16"/>
  <c r="FU411" i="16" s="1"/>
  <c r="GA411" i="16" s="1"/>
  <c r="FN411" i="16"/>
  <c r="FT411" i="16" s="1"/>
  <c r="FZ411" i="16" s="1"/>
  <c r="FP408" i="16"/>
  <c r="FV408" i="16" s="1"/>
  <c r="GB408" i="16" s="1"/>
  <c r="FO408" i="16"/>
  <c r="FU408" i="16" s="1"/>
  <c r="GA408" i="16" s="1"/>
  <c r="FN408" i="16"/>
  <c r="FT408" i="16" s="1"/>
  <c r="FZ408" i="16" s="1"/>
  <c r="FP404" i="16"/>
  <c r="FV404" i="16" s="1"/>
  <c r="GB404" i="16" s="1"/>
  <c r="FO404" i="16"/>
  <c r="FU404" i="16" s="1"/>
  <c r="GA404" i="16" s="1"/>
  <c r="FN404" i="16"/>
  <c r="FT404" i="16" s="1"/>
  <c r="FZ404" i="16" s="1"/>
  <c r="FP400" i="16"/>
  <c r="FV400" i="16" s="1"/>
  <c r="GB400" i="16" s="1"/>
  <c r="FO400" i="16"/>
  <c r="FU400" i="16" s="1"/>
  <c r="GA400" i="16" s="1"/>
  <c r="FN400" i="16"/>
  <c r="FT400" i="16" s="1"/>
  <c r="FZ400" i="16" s="1"/>
  <c r="FP396" i="16"/>
  <c r="FV396" i="16" s="1"/>
  <c r="GB396" i="16" s="1"/>
  <c r="FO396" i="16"/>
  <c r="FU396" i="16" s="1"/>
  <c r="GA396" i="16" s="1"/>
  <c r="FN396" i="16"/>
  <c r="FT396" i="16" s="1"/>
  <c r="FZ396" i="16" s="1"/>
  <c r="FS393" i="16"/>
  <c r="FY393" i="16" s="1"/>
  <c r="GE393" i="16" s="1"/>
  <c r="FR393" i="16"/>
  <c r="FX393" i="16" s="1"/>
  <c r="GD393" i="16" s="1"/>
  <c r="FQ393" i="16"/>
  <c r="FW393" i="16" s="1"/>
  <c r="FP388" i="16"/>
  <c r="FV388" i="16" s="1"/>
  <c r="GB388" i="16" s="1"/>
  <c r="FO388" i="16"/>
  <c r="FU388" i="16" s="1"/>
  <c r="GA388" i="16" s="1"/>
  <c r="FN388" i="16"/>
  <c r="FT388" i="16" s="1"/>
  <c r="FZ388" i="16" s="1"/>
  <c r="FP384" i="16"/>
  <c r="FV384" i="16" s="1"/>
  <c r="GB384" i="16" s="1"/>
  <c r="FO384" i="16"/>
  <c r="FU384" i="16" s="1"/>
  <c r="GA384" i="16" s="1"/>
  <c r="FN384" i="16"/>
  <c r="FT384" i="16" s="1"/>
  <c r="FZ384" i="16" s="1"/>
  <c r="FP380" i="16"/>
  <c r="FV380" i="16" s="1"/>
  <c r="GB380" i="16" s="1"/>
  <c r="FO380" i="16"/>
  <c r="FU380" i="16" s="1"/>
  <c r="GA380" i="16" s="1"/>
  <c r="FN380" i="16"/>
  <c r="FT380" i="16" s="1"/>
  <c r="FZ380" i="16" s="1"/>
  <c r="FP376" i="16"/>
  <c r="FV376" i="16" s="1"/>
  <c r="GB376" i="16" s="1"/>
  <c r="FO376" i="16"/>
  <c r="FU376" i="16" s="1"/>
  <c r="GA376" i="16" s="1"/>
  <c r="FN376" i="16"/>
  <c r="FT376" i="16" s="1"/>
  <c r="FZ376" i="16" s="1"/>
  <c r="FR367" i="16"/>
  <c r="FX367" i="16" s="1"/>
  <c r="GD367" i="16" s="1"/>
  <c r="FS367" i="16"/>
  <c r="FY367" i="16" s="1"/>
  <c r="GE367" i="16" s="1"/>
  <c r="FQ367" i="16"/>
  <c r="FW367" i="16" s="1"/>
  <c r="FP361" i="16"/>
  <c r="FV361" i="16" s="1"/>
  <c r="GB361" i="16" s="1"/>
  <c r="FN361" i="16"/>
  <c r="FT361" i="16" s="1"/>
  <c r="FZ361" i="16" s="1"/>
  <c r="FO361" i="16"/>
  <c r="FU361" i="16" s="1"/>
  <c r="GA361" i="16" s="1"/>
  <c r="FN350" i="16"/>
  <c r="FT350" i="16" s="1"/>
  <c r="FZ350" i="16" s="1"/>
  <c r="FO350" i="16"/>
  <c r="FU350" i="16" s="1"/>
  <c r="GA350" i="16" s="1"/>
  <c r="FP350" i="16"/>
  <c r="FV350" i="16" s="1"/>
  <c r="GB350" i="16" s="1"/>
  <c r="FN346" i="16"/>
  <c r="FT346" i="16" s="1"/>
  <c r="FZ346" i="16" s="1"/>
  <c r="FP346" i="16"/>
  <c r="FV346" i="16" s="1"/>
  <c r="GB346" i="16" s="1"/>
  <c r="FO346" i="16"/>
  <c r="FU346" i="16" s="1"/>
  <c r="GA346" i="16" s="1"/>
  <c r="FS344" i="16"/>
  <c r="FY344" i="16" s="1"/>
  <c r="GE344" i="16" s="1"/>
  <c r="FR344" i="16"/>
  <c r="FX344" i="16" s="1"/>
  <c r="GD344" i="16" s="1"/>
  <c r="FQ344" i="16"/>
  <c r="FW344" i="16" s="1"/>
  <c r="FP305" i="16"/>
  <c r="FV305" i="16" s="1"/>
  <c r="GB305" i="16" s="1"/>
  <c r="FN305" i="16"/>
  <c r="FT305" i="16" s="1"/>
  <c r="FZ305" i="16" s="1"/>
  <c r="FO305" i="16"/>
  <c r="FU305" i="16" s="1"/>
  <c r="GA305" i="16" s="1"/>
  <c r="FP301" i="16"/>
  <c r="FV301" i="16" s="1"/>
  <c r="GB301" i="16" s="1"/>
  <c r="FN301" i="16"/>
  <c r="FT301" i="16" s="1"/>
  <c r="FZ301" i="16" s="1"/>
  <c r="FO301" i="16"/>
  <c r="FU301" i="16" s="1"/>
  <c r="GA301" i="16" s="1"/>
  <c r="FP293" i="16"/>
  <c r="FV293" i="16" s="1"/>
  <c r="GB293" i="16" s="1"/>
  <c r="FN293" i="16"/>
  <c r="FT293" i="16" s="1"/>
  <c r="FZ293" i="16" s="1"/>
  <c r="FO293" i="16"/>
  <c r="FU293" i="16" s="1"/>
  <c r="GA293" i="16" s="1"/>
  <c r="FP289" i="16"/>
  <c r="FV289" i="16" s="1"/>
  <c r="GB289" i="16" s="1"/>
  <c r="FN289" i="16"/>
  <c r="FT289" i="16" s="1"/>
  <c r="FZ289" i="16" s="1"/>
  <c r="FO289" i="16"/>
  <c r="FU289" i="16" s="1"/>
  <c r="GA289" i="16" s="1"/>
  <c r="FP285" i="16"/>
  <c r="FV285" i="16" s="1"/>
  <c r="GB285" i="16" s="1"/>
  <c r="FN285" i="16"/>
  <c r="FT285" i="16" s="1"/>
  <c r="FZ285" i="16" s="1"/>
  <c r="FO285" i="16"/>
  <c r="FU285" i="16" s="1"/>
  <c r="GA285" i="16" s="1"/>
  <c r="FP277" i="16"/>
  <c r="FV277" i="16" s="1"/>
  <c r="GB277" i="16" s="1"/>
  <c r="FN277" i="16"/>
  <c r="FT277" i="16" s="1"/>
  <c r="FZ277" i="16" s="1"/>
  <c r="FO277" i="16"/>
  <c r="FU277" i="16" s="1"/>
  <c r="GA277" i="16" s="1"/>
  <c r="FP273" i="16"/>
  <c r="FV273" i="16" s="1"/>
  <c r="GB273" i="16" s="1"/>
  <c r="FN273" i="16"/>
  <c r="FT273" i="16" s="1"/>
  <c r="FZ273" i="16" s="1"/>
  <c r="FO273" i="16"/>
  <c r="FU273" i="16" s="1"/>
  <c r="GA273" i="16" s="1"/>
  <c r="FP269" i="16"/>
  <c r="FV269" i="16" s="1"/>
  <c r="GB269" i="16" s="1"/>
  <c r="FN269" i="16"/>
  <c r="FT269" i="16" s="1"/>
  <c r="FZ269" i="16" s="1"/>
  <c r="FO269" i="16"/>
  <c r="FU269" i="16" s="1"/>
  <c r="GA269" i="16" s="1"/>
  <c r="FP261" i="16"/>
  <c r="FV261" i="16" s="1"/>
  <c r="GB261" i="16" s="1"/>
  <c r="FN261" i="16"/>
  <c r="FT261" i="16" s="1"/>
  <c r="FZ261" i="16" s="1"/>
  <c r="FO261" i="16"/>
  <c r="FU261" i="16" s="1"/>
  <c r="GA261" i="16" s="1"/>
  <c r="FP257" i="16"/>
  <c r="FV257" i="16" s="1"/>
  <c r="GB257" i="16" s="1"/>
  <c r="FN257" i="16"/>
  <c r="FT257" i="16" s="1"/>
  <c r="FZ257" i="16" s="1"/>
  <c r="FO257" i="16"/>
  <c r="FU257" i="16" s="1"/>
  <c r="GA257" i="16" s="1"/>
  <c r="FP253" i="16"/>
  <c r="FV253" i="16" s="1"/>
  <c r="GB253" i="16" s="1"/>
  <c r="FN253" i="16"/>
  <c r="FT253" i="16" s="1"/>
  <c r="FZ253" i="16" s="1"/>
  <c r="FO253" i="16"/>
  <c r="FU253" i="16" s="1"/>
  <c r="GA253" i="16" s="1"/>
  <c r="FN250" i="16"/>
  <c r="FT250" i="16" s="1"/>
  <c r="FZ250" i="16" s="1"/>
  <c r="FO250" i="16"/>
  <c r="FU250" i="16" s="1"/>
  <c r="GA250" i="16" s="1"/>
  <c r="FP250" i="16"/>
  <c r="FV250" i="16" s="1"/>
  <c r="GB250" i="16" s="1"/>
  <c r="FS247" i="16"/>
  <c r="FY247" i="16" s="1"/>
  <c r="GE247" i="16" s="1"/>
  <c r="FR247" i="16"/>
  <c r="FX247" i="16" s="1"/>
  <c r="GD247" i="16" s="1"/>
  <c r="FQ247" i="16"/>
  <c r="FW247" i="16" s="1"/>
  <c r="FS245" i="16"/>
  <c r="FY245" i="16" s="1"/>
  <c r="GE245" i="16" s="1"/>
  <c r="FR245" i="16"/>
  <c r="FX245" i="16" s="1"/>
  <c r="GD245" i="16" s="1"/>
  <c r="FQ245" i="16"/>
  <c r="FW245" i="16" s="1"/>
  <c r="FP243" i="16"/>
  <c r="FV243" i="16" s="1"/>
  <c r="GB243" i="16" s="1"/>
  <c r="FO243" i="16"/>
  <c r="FU243" i="16" s="1"/>
  <c r="GA243" i="16" s="1"/>
  <c r="FN243" i="16"/>
  <c r="FT243" i="16" s="1"/>
  <c r="FZ243" i="16" s="1"/>
  <c r="FS239" i="16"/>
  <c r="FY239" i="16" s="1"/>
  <c r="GE239" i="16" s="1"/>
  <c r="FR239" i="16"/>
  <c r="FX239" i="16" s="1"/>
  <c r="GD239" i="16" s="1"/>
  <c r="FQ239" i="16"/>
  <c r="FW239" i="16" s="1"/>
  <c r="FS236" i="16"/>
  <c r="FY236" i="16" s="1"/>
  <c r="GE236" i="16" s="1"/>
  <c r="FR236" i="16"/>
  <c r="FX236" i="16" s="1"/>
  <c r="GD236" i="16" s="1"/>
  <c r="FQ236" i="16"/>
  <c r="FW236" i="16" s="1"/>
  <c r="FS231" i="16"/>
  <c r="FY231" i="16" s="1"/>
  <c r="GE231" i="16" s="1"/>
  <c r="FR231" i="16"/>
  <c r="FX231" i="16" s="1"/>
  <c r="GD231" i="16" s="1"/>
  <c r="FQ231" i="16"/>
  <c r="FW231" i="16" s="1"/>
  <c r="FS223" i="16"/>
  <c r="FY223" i="16" s="1"/>
  <c r="GE223" i="16" s="1"/>
  <c r="FR223" i="16"/>
  <c r="FX223" i="16" s="1"/>
  <c r="GD223" i="16" s="1"/>
  <c r="FQ223" i="16"/>
  <c r="FW223" i="16" s="1"/>
  <c r="FP211" i="16"/>
  <c r="FV211" i="16" s="1"/>
  <c r="GB211" i="16" s="1"/>
  <c r="FO211" i="16"/>
  <c r="FU211" i="16" s="1"/>
  <c r="GA211" i="16" s="1"/>
  <c r="FN211" i="16"/>
  <c r="FT211" i="16" s="1"/>
  <c r="FZ211" i="16" s="1"/>
  <c r="FP188" i="16"/>
  <c r="FV188" i="16" s="1"/>
  <c r="GB188" i="16" s="1"/>
  <c r="FO188" i="16"/>
  <c r="FU188" i="16" s="1"/>
  <c r="GA188" i="16" s="1"/>
  <c r="FN188" i="16"/>
  <c r="FT188" i="16" s="1"/>
  <c r="FZ188" i="16" s="1"/>
  <c r="FO186" i="16"/>
  <c r="FU186" i="16" s="1"/>
  <c r="GA186" i="16" s="1"/>
  <c r="FN186" i="16"/>
  <c r="FT186" i="16" s="1"/>
  <c r="FZ186" i="16" s="1"/>
  <c r="FP186" i="16"/>
  <c r="FV186" i="16" s="1"/>
  <c r="GB186" i="16" s="1"/>
  <c r="FP184" i="16"/>
  <c r="FV184" i="16" s="1"/>
  <c r="GB184" i="16" s="1"/>
  <c r="FO184" i="16"/>
  <c r="FU184" i="16" s="1"/>
  <c r="GA184" i="16" s="1"/>
  <c r="FN184" i="16"/>
  <c r="FT184" i="16" s="1"/>
  <c r="FZ184" i="16" s="1"/>
  <c r="FP424" i="16"/>
  <c r="FV424" i="16" s="1"/>
  <c r="GB424" i="16" s="1"/>
  <c r="FO424" i="16"/>
  <c r="FU424" i="16" s="1"/>
  <c r="GA424" i="16" s="1"/>
  <c r="FN424" i="16"/>
  <c r="FT424" i="16" s="1"/>
  <c r="FZ424" i="16" s="1"/>
  <c r="FS420" i="16"/>
  <c r="FY420" i="16" s="1"/>
  <c r="GE420" i="16" s="1"/>
  <c r="FR420" i="16"/>
  <c r="FX420" i="16" s="1"/>
  <c r="GD420" i="16" s="1"/>
  <c r="FQ420" i="16"/>
  <c r="FW420" i="16" s="1"/>
  <c r="FS409" i="16"/>
  <c r="FY409" i="16" s="1"/>
  <c r="GE409" i="16" s="1"/>
  <c r="FR409" i="16"/>
  <c r="FX409" i="16" s="1"/>
  <c r="GD409" i="16" s="1"/>
  <c r="FQ409" i="16"/>
  <c r="FW409" i="16" s="1"/>
  <c r="FS405" i="16"/>
  <c r="FY405" i="16" s="1"/>
  <c r="GE405" i="16" s="1"/>
  <c r="FR405" i="16"/>
  <c r="FX405" i="16" s="1"/>
  <c r="GD405" i="16" s="1"/>
  <c r="FQ405" i="16"/>
  <c r="FW405" i="16" s="1"/>
  <c r="FS401" i="16"/>
  <c r="FY401" i="16" s="1"/>
  <c r="GE401" i="16" s="1"/>
  <c r="FR401" i="16"/>
  <c r="FX401" i="16" s="1"/>
  <c r="GD401" i="16" s="1"/>
  <c r="FQ401" i="16"/>
  <c r="FW401" i="16" s="1"/>
  <c r="FS397" i="16"/>
  <c r="FY397" i="16" s="1"/>
  <c r="GE397" i="16" s="1"/>
  <c r="FR397" i="16"/>
  <c r="FX397" i="16" s="1"/>
  <c r="GD397" i="16" s="1"/>
  <c r="FQ397" i="16"/>
  <c r="FW397" i="16" s="1"/>
  <c r="FS392" i="16"/>
  <c r="FY392" i="16" s="1"/>
  <c r="GE392" i="16" s="1"/>
  <c r="FR392" i="16"/>
  <c r="FX392" i="16" s="1"/>
  <c r="GD392" i="16" s="1"/>
  <c r="FQ392" i="16"/>
  <c r="FW392" i="16" s="1"/>
  <c r="FS389" i="16"/>
  <c r="FY389" i="16" s="1"/>
  <c r="GE389" i="16" s="1"/>
  <c r="FR389" i="16"/>
  <c r="FX389" i="16" s="1"/>
  <c r="GD389" i="16" s="1"/>
  <c r="FQ389" i="16"/>
  <c r="FW389" i="16" s="1"/>
  <c r="FS385" i="16"/>
  <c r="FY385" i="16" s="1"/>
  <c r="GE385" i="16" s="1"/>
  <c r="FR385" i="16"/>
  <c r="FX385" i="16" s="1"/>
  <c r="GD385" i="16" s="1"/>
  <c r="FQ385" i="16"/>
  <c r="FW385" i="16" s="1"/>
  <c r="FS381" i="16"/>
  <c r="FY381" i="16" s="1"/>
  <c r="GE381" i="16" s="1"/>
  <c r="FR381" i="16"/>
  <c r="FX381" i="16" s="1"/>
  <c r="GD381" i="16" s="1"/>
  <c r="FQ381" i="16"/>
  <c r="FW381" i="16" s="1"/>
  <c r="FS377" i="16"/>
  <c r="FY377" i="16" s="1"/>
  <c r="GE377" i="16" s="1"/>
  <c r="FR377" i="16"/>
  <c r="FX377" i="16" s="1"/>
  <c r="GD377" i="16" s="1"/>
  <c r="FQ377" i="16"/>
  <c r="FW377" i="16" s="1"/>
  <c r="FS373" i="16"/>
  <c r="FY373" i="16" s="1"/>
  <c r="GE373" i="16" s="1"/>
  <c r="FR373" i="16"/>
  <c r="FX373" i="16" s="1"/>
  <c r="GD373" i="16" s="1"/>
  <c r="FQ373" i="16"/>
  <c r="FW373" i="16" s="1"/>
  <c r="FS371" i="16"/>
  <c r="FY371" i="16" s="1"/>
  <c r="GE371" i="16" s="1"/>
  <c r="FR371" i="16"/>
  <c r="FX371" i="16" s="1"/>
  <c r="GD371" i="16" s="1"/>
  <c r="FQ371" i="16"/>
  <c r="FW371" i="16" s="1"/>
  <c r="FP366" i="16"/>
  <c r="FV366" i="16" s="1"/>
  <c r="GB366" i="16" s="1"/>
  <c r="FO366" i="16"/>
  <c r="FU366" i="16" s="1"/>
  <c r="GA366" i="16" s="1"/>
  <c r="FN366" i="16"/>
  <c r="FT366" i="16" s="1"/>
  <c r="FZ366" i="16" s="1"/>
  <c r="FP341" i="16"/>
  <c r="FV341" i="16" s="1"/>
  <c r="GB341" i="16" s="1"/>
  <c r="FN341" i="16"/>
  <c r="FT341" i="16" s="1"/>
  <c r="FZ341" i="16" s="1"/>
  <c r="FO341" i="16"/>
  <c r="FU341" i="16" s="1"/>
  <c r="GA341" i="16" s="1"/>
  <c r="FP337" i="16"/>
  <c r="FV337" i="16" s="1"/>
  <c r="GB337" i="16" s="1"/>
  <c r="FN337" i="16"/>
  <c r="FT337" i="16" s="1"/>
  <c r="FZ337" i="16" s="1"/>
  <c r="FO337" i="16"/>
  <c r="FU337" i="16" s="1"/>
  <c r="GA337" i="16" s="1"/>
  <c r="FP329" i="16"/>
  <c r="FV329" i="16" s="1"/>
  <c r="GB329" i="16" s="1"/>
  <c r="FN329" i="16"/>
  <c r="FT329" i="16" s="1"/>
  <c r="FZ329" i="16" s="1"/>
  <c r="FO329" i="16"/>
  <c r="FU329" i="16" s="1"/>
  <c r="GA329" i="16" s="1"/>
  <c r="FP313" i="16"/>
  <c r="FV313" i="16" s="1"/>
  <c r="GB313" i="16" s="1"/>
  <c r="FN313" i="16"/>
  <c r="FT313" i="16" s="1"/>
  <c r="FZ313" i="16" s="1"/>
  <c r="FO313" i="16"/>
  <c r="FU313" i="16" s="1"/>
  <c r="GA313" i="16" s="1"/>
  <c r="FS306" i="16"/>
  <c r="FY306" i="16" s="1"/>
  <c r="GE306" i="16" s="1"/>
  <c r="FQ306" i="16"/>
  <c r="FW306" i="16" s="1"/>
  <c r="FR306" i="16"/>
  <c r="FX306" i="16" s="1"/>
  <c r="GD306" i="16" s="1"/>
  <c r="FP304" i="16"/>
  <c r="FV304" i="16" s="1"/>
  <c r="GB304" i="16" s="1"/>
  <c r="FO304" i="16"/>
  <c r="FU304" i="16" s="1"/>
  <c r="GA304" i="16" s="1"/>
  <c r="FN304" i="16"/>
  <c r="FT304" i="16" s="1"/>
  <c r="FZ304" i="16" s="1"/>
  <c r="FP294" i="16"/>
  <c r="FV294" i="16" s="1"/>
  <c r="GB294" i="16" s="1"/>
  <c r="FN294" i="16"/>
  <c r="FT294" i="16" s="1"/>
  <c r="FZ294" i="16" s="1"/>
  <c r="FO294" i="16"/>
  <c r="FU294" i="16" s="1"/>
  <c r="GA294" i="16" s="1"/>
  <c r="FS288" i="16"/>
  <c r="FY288" i="16" s="1"/>
  <c r="GE288" i="16" s="1"/>
  <c r="FR288" i="16"/>
  <c r="FX288" i="16" s="1"/>
  <c r="GD288" i="16" s="1"/>
  <c r="FQ288" i="16"/>
  <c r="FW288" i="16" s="1"/>
  <c r="FP278" i="16"/>
  <c r="FV278" i="16" s="1"/>
  <c r="GB278" i="16" s="1"/>
  <c r="FN278" i="16"/>
  <c r="FT278" i="16" s="1"/>
  <c r="FZ278" i="16" s="1"/>
  <c r="FO278" i="16"/>
  <c r="FU278" i="16" s="1"/>
  <c r="GA278" i="16" s="1"/>
  <c r="FS272" i="16"/>
  <c r="FY272" i="16" s="1"/>
  <c r="GE272" i="16" s="1"/>
  <c r="FR272" i="16"/>
  <c r="FX272" i="16" s="1"/>
  <c r="GD272" i="16" s="1"/>
  <c r="FQ272" i="16"/>
  <c r="FW272" i="16" s="1"/>
  <c r="FN266" i="16"/>
  <c r="FT266" i="16" s="1"/>
  <c r="FZ266" i="16" s="1"/>
  <c r="FO266" i="16"/>
  <c r="FU266" i="16" s="1"/>
  <c r="GA266" i="16" s="1"/>
  <c r="FP266" i="16"/>
  <c r="FV266" i="16" s="1"/>
  <c r="GB266" i="16" s="1"/>
  <c r="FP258" i="16"/>
  <c r="FV258" i="16" s="1"/>
  <c r="GB258" i="16" s="1"/>
  <c r="FO258" i="16"/>
  <c r="FU258" i="16" s="1"/>
  <c r="GA258" i="16" s="1"/>
  <c r="FN258" i="16"/>
  <c r="FT258" i="16" s="1"/>
  <c r="FZ258" i="16" s="1"/>
  <c r="FS241" i="16"/>
  <c r="FY241" i="16" s="1"/>
  <c r="GE241" i="16" s="1"/>
  <c r="FR241" i="16"/>
  <c r="FX241" i="16" s="1"/>
  <c r="GD241" i="16" s="1"/>
  <c r="FQ241" i="16"/>
  <c r="FW241" i="16" s="1"/>
  <c r="FS221" i="16"/>
  <c r="FY221" i="16" s="1"/>
  <c r="GE221" i="16" s="1"/>
  <c r="FR221" i="16"/>
  <c r="FX221" i="16" s="1"/>
  <c r="GD221" i="16" s="1"/>
  <c r="FQ221" i="16"/>
  <c r="FW221" i="16" s="1"/>
  <c r="FS218" i="16"/>
  <c r="FY218" i="16" s="1"/>
  <c r="GE218" i="16" s="1"/>
  <c r="FR218" i="16"/>
  <c r="FX218" i="16" s="1"/>
  <c r="GD218" i="16" s="1"/>
  <c r="FQ218" i="16"/>
  <c r="FW218" i="16" s="1"/>
  <c r="FS216" i="16"/>
  <c r="FY216" i="16" s="1"/>
  <c r="GE216" i="16" s="1"/>
  <c r="FR216" i="16"/>
  <c r="FX216" i="16" s="1"/>
  <c r="GD216" i="16" s="1"/>
  <c r="FQ216" i="16"/>
  <c r="FW216" i="16" s="1"/>
  <c r="FO214" i="16"/>
  <c r="FU214" i="16" s="1"/>
  <c r="GA214" i="16" s="1"/>
  <c r="FP214" i="16"/>
  <c r="FV214" i="16" s="1"/>
  <c r="GB214" i="16" s="1"/>
  <c r="FN214" i="16"/>
  <c r="FT214" i="16" s="1"/>
  <c r="FZ214" i="16" s="1"/>
  <c r="FN206" i="16"/>
  <c r="FT206" i="16" s="1"/>
  <c r="FZ206" i="16" s="1"/>
  <c r="FP206" i="16"/>
  <c r="FV206" i="16" s="1"/>
  <c r="GB206" i="16" s="1"/>
  <c r="FO206" i="16"/>
  <c r="FU206" i="16" s="1"/>
  <c r="GA206" i="16" s="1"/>
  <c r="FP204" i="16"/>
  <c r="FV204" i="16" s="1"/>
  <c r="GB204" i="16" s="1"/>
  <c r="FO204" i="16"/>
  <c r="FU204" i="16" s="1"/>
  <c r="GA204" i="16" s="1"/>
  <c r="FN204" i="16"/>
  <c r="FT204" i="16" s="1"/>
  <c r="FZ204" i="16" s="1"/>
  <c r="FP201" i="16"/>
  <c r="FV201" i="16" s="1"/>
  <c r="GB201" i="16" s="1"/>
  <c r="FN201" i="16"/>
  <c r="FT201" i="16" s="1"/>
  <c r="FZ201" i="16" s="1"/>
  <c r="FO201" i="16"/>
  <c r="FU201" i="16" s="1"/>
  <c r="GA201" i="16" s="1"/>
  <c r="FP190" i="16"/>
  <c r="FV190" i="16" s="1"/>
  <c r="GB190" i="16" s="1"/>
  <c r="FN190" i="16"/>
  <c r="FT190" i="16" s="1"/>
  <c r="FZ190" i="16" s="1"/>
  <c r="FO190" i="16"/>
  <c r="FU190" i="16" s="1"/>
  <c r="GA190" i="16" s="1"/>
  <c r="FP436" i="16"/>
  <c r="FV436" i="16" s="1"/>
  <c r="GB436" i="16" s="1"/>
  <c r="FO436" i="16"/>
  <c r="FU436" i="16" s="1"/>
  <c r="GA436" i="16" s="1"/>
  <c r="FN436" i="16"/>
  <c r="FT436" i="16" s="1"/>
  <c r="FZ436" i="16" s="1"/>
  <c r="FP421" i="16"/>
  <c r="FV421" i="16" s="1"/>
  <c r="GB421" i="16" s="1"/>
  <c r="FN421" i="16"/>
  <c r="FT421" i="16" s="1"/>
  <c r="FZ421" i="16" s="1"/>
  <c r="FO421" i="16"/>
  <c r="FU421" i="16" s="1"/>
  <c r="GA421" i="16" s="1"/>
  <c r="FP418" i="16"/>
  <c r="FV418" i="16" s="1"/>
  <c r="GB418" i="16" s="1"/>
  <c r="FN418" i="16"/>
  <c r="FT418" i="16" s="1"/>
  <c r="FZ418" i="16" s="1"/>
  <c r="FO418" i="16"/>
  <c r="FU418" i="16" s="1"/>
  <c r="GA418" i="16" s="1"/>
  <c r="FP416" i="16"/>
  <c r="FV416" i="16" s="1"/>
  <c r="GB416" i="16" s="1"/>
  <c r="FO416" i="16"/>
  <c r="FU416" i="16" s="1"/>
  <c r="GA416" i="16" s="1"/>
  <c r="FN416" i="16"/>
  <c r="FT416" i="16" s="1"/>
  <c r="FZ416" i="16" s="1"/>
  <c r="FP414" i="16"/>
  <c r="FV414" i="16" s="1"/>
  <c r="GB414" i="16" s="1"/>
  <c r="FN414" i="16"/>
  <c r="FT414" i="16" s="1"/>
  <c r="FZ414" i="16" s="1"/>
  <c r="FO414" i="16"/>
  <c r="FU414" i="16" s="1"/>
  <c r="GA414" i="16" s="1"/>
  <c r="FP412" i="16"/>
  <c r="FV412" i="16" s="1"/>
  <c r="GB412" i="16" s="1"/>
  <c r="FO412" i="16"/>
  <c r="FU412" i="16" s="1"/>
  <c r="GA412" i="16" s="1"/>
  <c r="FN412" i="16"/>
  <c r="FT412" i="16" s="1"/>
  <c r="FZ412" i="16" s="1"/>
  <c r="FN410" i="16"/>
  <c r="FT410" i="16" s="1"/>
  <c r="FZ410" i="16" s="1"/>
  <c r="FP410" i="16"/>
  <c r="FV410" i="16" s="1"/>
  <c r="GB410" i="16" s="1"/>
  <c r="FO410" i="16"/>
  <c r="FU410" i="16" s="1"/>
  <c r="GA410" i="16" s="1"/>
  <c r="FP406" i="16"/>
  <c r="FV406" i="16" s="1"/>
  <c r="GB406" i="16" s="1"/>
  <c r="FN406" i="16"/>
  <c r="FT406" i="16" s="1"/>
  <c r="FZ406" i="16" s="1"/>
  <c r="FO406" i="16"/>
  <c r="FU406" i="16" s="1"/>
  <c r="GA406" i="16" s="1"/>
  <c r="FP402" i="16"/>
  <c r="FV402" i="16" s="1"/>
  <c r="GB402" i="16" s="1"/>
  <c r="FN402" i="16"/>
  <c r="FT402" i="16" s="1"/>
  <c r="FZ402" i="16" s="1"/>
  <c r="FO402" i="16"/>
  <c r="FU402" i="16" s="1"/>
  <c r="GA402" i="16" s="1"/>
  <c r="FN398" i="16"/>
  <c r="FT398" i="16" s="1"/>
  <c r="FZ398" i="16" s="1"/>
  <c r="FP398" i="16"/>
  <c r="FV398" i="16" s="1"/>
  <c r="GB398" i="16" s="1"/>
  <c r="FO398" i="16"/>
  <c r="FU398" i="16" s="1"/>
  <c r="GA398" i="16" s="1"/>
  <c r="FP395" i="16"/>
  <c r="FV395" i="16" s="1"/>
  <c r="GB395" i="16" s="1"/>
  <c r="FO395" i="16"/>
  <c r="FU395" i="16" s="1"/>
  <c r="GA395" i="16" s="1"/>
  <c r="FN395" i="16"/>
  <c r="FT395" i="16" s="1"/>
  <c r="FZ395" i="16" s="1"/>
  <c r="FP390" i="16"/>
  <c r="FV390" i="16" s="1"/>
  <c r="GB390" i="16" s="1"/>
  <c r="FN390" i="16"/>
  <c r="FT390" i="16" s="1"/>
  <c r="FZ390" i="16" s="1"/>
  <c r="FO390" i="16"/>
  <c r="FU390" i="16" s="1"/>
  <c r="GA390" i="16" s="1"/>
  <c r="FP386" i="16"/>
  <c r="FV386" i="16" s="1"/>
  <c r="GB386" i="16" s="1"/>
  <c r="FO386" i="16"/>
  <c r="FU386" i="16" s="1"/>
  <c r="GA386" i="16" s="1"/>
  <c r="FN386" i="16"/>
  <c r="FT386" i="16" s="1"/>
  <c r="FZ386" i="16" s="1"/>
  <c r="FN382" i="16"/>
  <c r="FT382" i="16" s="1"/>
  <c r="FZ382" i="16" s="1"/>
  <c r="FP382" i="16"/>
  <c r="FV382" i="16" s="1"/>
  <c r="GB382" i="16" s="1"/>
  <c r="FO382" i="16"/>
  <c r="FU382" i="16" s="1"/>
  <c r="GA382" i="16" s="1"/>
  <c r="FN378" i="16"/>
  <c r="FT378" i="16" s="1"/>
  <c r="FZ378" i="16" s="1"/>
  <c r="FO378" i="16"/>
  <c r="FU378" i="16" s="1"/>
  <c r="GA378" i="16" s="1"/>
  <c r="FP378" i="16"/>
  <c r="FV378" i="16" s="1"/>
  <c r="GB378" i="16" s="1"/>
  <c r="FO374" i="16"/>
  <c r="FU374" i="16" s="1"/>
  <c r="GA374" i="16" s="1"/>
  <c r="FP374" i="16"/>
  <c r="FV374" i="16" s="1"/>
  <c r="GB374" i="16" s="1"/>
  <c r="FN374" i="16"/>
  <c r="FT374" i="16" s="1"/>
  <c r="FZ374" i="16" s="1"/>
  <c r="FS361" i="16"/>
  <c r="FY361" i="16" s="1"/>
  <c r="GE361" i="16" s="1"/>
  <c r="FR361" i="16"/>
  <c r="FX361" i="16" s="1"/>
  <c r="GD361" i="16" s="1"/>
  <c r="FQ361" i="16"/>
  <c r="FW361" i="16" s="1"/>
  <c r="FP349" i="16"/>
  <c r="FV349" i="16" s="1"/>
  <c r="GB349" i="16" s="1"/>
  <c r="FN349" i="16"/>
  <c r="FT349" i="16" s="1"/>
  <c r="FZ349" i="16" s="1"/>
  <c r="FO349" i="16"/>
  <c r="FU349" i="16" s="1"/>
  <c r="GA349" i="16" s="1"/>
  <c r="FS311" i="16"/>
  <c r="FY311" i="16" s="1"/>
  <c r="GE311" i="16" s="1"/>
  <c r="FR311" i="16"/>
  <c r="FX311" i="16" s="1"/>
  <c r="GD311" i="16" s="1"/>
  <c r="FQ311" i="16"/>
  <c r="FW311" i="16" s="1"/>
  <c r="FS309" i="16"/>
  <c r="FY309" i="16" s="1"/>
  <c r="GE309" i="16" s="1"/>
  <c r="FR309" i="16"/>
  <c r="FX309" i="16" s="1"/>
  <c r="GD309" i="16" s="1"/>
  <c r="FQ309" i="16"/>
  <c r="FW309" i="16" s="1"/>
  <c r="FS301" i="16"/>
  <c r="FY301" i="16" s="1"/>
  <c r="GE301" i="16" s="1"/>
  <c r="FR301" i="16"/>
  <c r="FX301" i="16" s="1"/>
  <c r="GD301" i="16" s="1"/>
  <c r="FQ301" i="16"/>
  <c r="FW301" i="16" s="1"/>
  <c r="FP295" i="16"/>
  <c r="FV295" i="16" s="1"/>
  <c r="GB295" i="16" s="1"/>
  <c r="FO295" i="16"/>
  <c r="FU295" i="16" s="1"/>
  <c r="GA295" i="16" s="1"/>
  <c r="FN295" i="16"/>
  <c r="FT295" i="16" s="1"/>
  <c r="FZ295" i="16" s="1"/>
  <c r="FS285" i="16"/>
  <c r="FY285" i="16" s="1"/>
  <c r="GE285" i="16" s="1"/>
  <c r="FR285" i="16"/>
  <c r="FX285" i="16" s="1"/>
  <c r="GD285" i="16" s="1"/>
  <c r="FQ285" i="16"/>
  <c r="FW285" i="16" s="1"/>
  <c r="FP279" i="16"/>
  <c r="FV279" i="16" s="1"/>
  <c r="GB279" i="16" s="1"/>
  <c r="FO279" i="16"/>
  <c r="FU279" i="16" s="1"/>
  <c r="GA279" i="16" s="1"/>
  <c r="FN279" i="16"/>
  <c r="FT279" i="16" s="1"/>
  <c r="FZ279" i="16" s="1"/>
  <c r="FS269" i="16"/>
  <c r="FY269" i="16" s="1"/>
  <c r="GE269" i="16" s="1"/>
  <c r="FR269" i="16"/>
  <c r="FX269" i="16" s="1"/>
  <c r="GD269" i="16" s="1"/>
  <c r="FQ269" i="16"/>
  <c r="FW269" i="16" s="1"/>
  <c r="FP263" i="16"/>
  <c r="FV263" i="16" s="1"/>
  <c r="GB263" i="16" s="1"/>
  <c r="FO263" i="16"/>
  <c r="FU263" i="16" s="1"/>
  <c r="GA263" i="16" s="1"/>
  <c r="FN263" i="16"/>
  <c r="FT263" i="16" s="1"/>
  <c r="FZ263" i="16" s="1"/>
  <c r="FS253" i="16"/>
  <c r="FY253" i="16" s="1"/>
  <c r="GE253" i="16" s="1"/>
  <c r="FR253" i="16"/>
  <c r="FX253" i="16" s="1"/>
  <c r="GD253" i="16" s="1"/>
  <c r="FQ253" i="16"/>
  <c r="FW253" i="16" s="1"/>
  <c r="FP231" i="16"/>
  <c r="FV231" i="16" s="1"/>
  <c r="GB231" i="16" s="1"/>
  <c r="FO231" i="16"/>
  <c r="FU231" i="16" s="1"/>
  <c r="GA231" i="16" s="1"/>
  <c r="FN231" i="16"/>
  <c r="FT231" i="16" s="1"/>
  <c r="FZ231" i="16" s="1"/>
  <c r="FS211" i="16"/>
  <c r="FY211" i="16" s="1"/>
  <c r="GE211" i="16" s="1"/>
  <c r="FR211" i="16"/>
  <c r="FX211" i="16" s="1"/>
  <c r="GD211" i="16" s="1"/>
  <c r="FQ211" i="16"/>
  <c r="FW211" i="16" s="1"/>
  <c r="FP199" i="16"/>
  <c r="FV199" i="16" s="1"/>
  <c r="GB199" i="16" s="1"/>
  <c r="FO199" i="16"/>
  <c r="FU199" i="16" s="1"/>
  <c r="GA199" i="16" s="1"/>
  <c r="FN199" i="16"/>
  <c r="FT199" i="16" s="1"/>
  <c r="FZ199" i="16" s="1"/>
  <c r="FS192" i="16"/>
  <c r="FY192" i="16" s="1"/>
  <c r="GE192" i="16" s="1"/>
  <c r="FR192" i="16"/>
  <c r="FX192" i="16" s="1"/>
  <c r="GD192" i="16" s="1"/>
  <c r="FQ192" i="16"/>
  <c r="FW192" i="16" s="1"/>
  <c r="FS189" i="16"/>
  <c r="FY189" i="16" s="1"/>
  <c r="GE189" i="16" s="1"/>
  <c r="FR189" i="16"/>
  <c r="FX189" i="16" s="1"/>
  <c r="GD189" i="16" s="1"/>
  <c r="FQ189" i="16"/>
  <c r="FW189" i="16" s="1"/>
  <c r="FS187" i="16"/>
  <c r="FY187" i="16" s="1"/>
  <c r="GE187" i="16" s="1"/>
  <c r="FR187" i="16"/>
  <c r="FX187" i="16" s="1"/>
  <c r="GD187" i="16" s="1"/>
  <c r="FQ187" i="16"/>
  <c r="FW187" i="16" s="1"/>
  <c r="FP185" i="16"/>
  <c r="FV185" i="16" s="1"/>
  <c r="GB185" i="16" s="1"/>
  <c r="FN185" i="16"/>
  <c r="FT185" i="16" s="1"/>
  <c r="FZ185" i="16" s="1"/>
  <c r="FO185" i="16"/>
  <c r="FU185" i="16" s="1"/>
  <c r="GA185" i="16" s="1"/>
  <c r="FS124" i="16"/>
  <c r="FY124" i="16" s="1"/>
  <c r="GE124" i="16" s="1"/>
  <c r="FR124" i="16"/>
  <c r="FX124" i="16" s="1"/>
  <c r="GD124" i="16" s="1"/>
  <c r="FQ124" i="16"/>
  <c r="FW124" i="16" s="1"/>
  <c r="FS122" i="16"/>
  <c r="FY122" i="16" s="1"/>
  <c r="GE122" i="16" s="1"/>
  <c r="FQ122" i="16"/>
  <c r="FW122" i="16" s="1"/>
  <c r="FR122" i="16"/>
  <c r="FX122" i="16" s="1"/>
  <c r="GD122" i="16" s="1"/>
  <c r="FS120" i="16"/>
  <c r="FY120" i="16" s="1"/>
  <c r="GE120" i="16" s="1"/>
  <c r="FR120" i="16"/>
  <c r="FX120" i="16" s="1"/>
  <c r="GD120" i="16" s="1"/>
  <c r="FQ120" i="16"/>
  <c r="FW120" i="16" s="1"/>
  <c r="FS118" i="16"/>
  <c r="FY118" i="16" s="1"/>
  <c r="GE118" i="16" s="1"/>
  <c r="FR118" i="16"/>
  <c r="FX118" i="16" s="1"/>
  <c r="GD118" i="16" s="1"/>
  <c r="FQ118" i="16"/>
  <c r="FW118" i="16" s="1"/>
  <c r="FS116" i="16"/>
  <c r="FY116" i="16" s="1"/>
  <c r="GE116" i="16" s="1"/>
  <c r="FR116" i="16"/>
  <c r="FX116" i="16" s="1"/>
  <c r="GD116" i="16" s="1"/>
  <c r="FQ116" i="16"/>
  <c r="FW116" i="16" s="1"/>
  <c r="FS114" i="16"/>
  <c r="FY114" i="16" s="1"/>
  <c r="GE114" i="16" s="1"/>
  <c r="FQ114" i="16"/>
  <c r="FW114" i="16" s="1"/>
  <c r="FR114" i="16"/>
  <c r="FX114" i="16" s="1"/>
  <c r="GD114" i="16" s="1"/>
  <c r="FS112" i="16"/>
  <c r="FY112" i="16" s="1"/>
  <c r="GE112" i="16" s="1"/>
  <c r="FR112" i="16"/>
  <c r="FX112" i="16" s="1"/>
  <c r="GD112" i="16" s="1"/>
  <c r="FQ112" i="16"/>
  <c r="FW112" i="16" s="1"/>
  <c r="FS110" i="16"/>
  <c r="FY110" i="16" s="1"/>
  <c r="GE110" i="16" s="1"/>
  <c r="FR110" i="16"/>
  <c r="FX110" i="16" s="1"/>
  <c r="GD110" i="16" s="1"/>
  <c r="FQ110" i="16"/>
  <c r="FW110" i="16" s="1"/>
  <c r="FP107" i="16"/>
  <c r="FV107" i="16" s="1"/>
  <c r="GB107" i="16" s="1"/>
  <c r="FO107" i="16"/>
  <c r="FU107" i="16" s="1"/>
  <c r="GA107" i="16" s="1"/>
  <c r="FN107" i="16"/>
  <c r="FT107" i="16" s="1"/>
  <c r="FZ107" i="16" s="1"/>
  <c r="FS55" i="16"/>
  <c r="FY55" i="16" s="1"/>
  <c r="GE55" i="16" s="1"/>
  <c r="FR55" i="16"/>
  <c r="FX55" i="16" s="1"/>
  <c r="GD55" i="16" s="1"/>
  <c r="FQ55" i="16"/>
  <c r="FW55" i="16" s="1"/>
  <c r="FP51" i="16"/>
  <c r="FV51" i="16" s="1"/>
  <c r="GB51" i="16" s="1"/>
  <c r="FO51" i="16"/>
  <c r="FU51" i="16" s="1"/>
  <c r="GA51" i="16" s="1"/>
  <c r="FN51" i="16"/>
  <c r="FT51" i="16" s="1"/>
  <c r="FZ51" i="16" s="1"/>
  <c r="FP39" i="16"/>
  <c r="FV39" i="16" s="1"/>
  <c r="GB39" i="16" s="1"/>
  <c r="FO39" i="16"/>
  <c r="FU39" i="16" s="1"/>
  <c r="GA39" i="16" s="1"/>
  <c r="FN39" i="16"/>
  <c r="FT39" i="16" s="1"/>
  <c r="FZ39" i="16" s="1"/>
  <c r="FP108" i="16"/>
  <c r="FV108" i="16" s="1"/>
  <c r="GB108" i="16" s="1"/>
  <c r="FO108" i="16"/>
  <c r="FU108" i="16" s="1"/>
  <c r="GA108" i="16" s="1"/>
  <c r="FN108" i="16"/>
  <c r="FT108" i="16" s="1"/>
  <c r="FZ108" i="16" s="1"/>
  <c r="FS104" i="16"/>
  <c r="FY104" i="16" s="1"/>
  <c r="GE104" i="16" s="1"/>
  <c r="FR104" i="16"/>
  <c r="FX104" i="16" s="1"/>
  <c r="GD104" i="16" s="1"/>
  <c r="FQ104" i="16"/>
  <c r="FW104" i="16" s="1"/>
  <c r="FS102" i="16"/>
  <c r="FY102" i="16" s="1"/>
  <c r="GE102" i="16" s="1"/>
  <c r="FR102" i="16"/>
  <c r="FX102" i="16" s="1"/>
  <c r="GD102" i="16" s="1"/>
  <c r="FQ102" i="16"/>
  <c r="FW102" i="16" s="1"/>
  <c r="FS100" i="16"/>
  <c r="FY100" i="16" s="1"/>
  <c r="GE100" i="16" s="1"/>
  <c r="FR100" i="16"/>
  <c r="FX100" i="16" s="1"/>
  <c r="GD100" i="16" s="1"/>
  <c r="FQ100" i="16"/>
  <c r="FW100" i="16" s="1"/>
  <c r="FS98" i="16"/>
  <c r="FY98" i="16" s="1"/>
  <c r="GE98" i="16" s="1"/>
  <c r="FQ98" i="16"/>
  <c r="FW98" i="16" s="1"/>
  <c r="FR98" i="16"/>
  <c r="FX98" i="16" s="1"/>
  <c r="GD98" i="16" s="1"/>
  <c r="FS96" i="16"/>
  <c r="FY96" i="16" s="1"/>
  <c r="GE96" i="16" s="1"/>
  <c r="FR96" i="16"/>
  <c r="FX96" i="16" s="1"/>
  <c r="GD96" i="16" s="1"/>
  <c r="FQ96" i="16"/>
  <c r="FW96" i="16" s="1"/>
  <c r="FS94" i="16"/>
  <c r="FY94" i="16" s="1"/>
  <c r="GE94" i="16" s="1"/>
  <c r="FR94" i="16"/>
  <c r="FX94" i="16" s="1"/>
  <c r="GD94" i="16" s="1"/>
  <c r="FQ94" i="16"/>
  <c r="FW94" i="16" s="1"/>
  <c r="FS92" i="16"/>
  <c r="FY92" i="16" s="1"/>
  <c r="GE92" i="16" s="1"/>
  <c r="FR92" i="16"/>
  <c r="FX92" i="16" s="1"/>
  <c r="GD92" i="16" s="1"/>
  <c r="FQ92" i="16"/>
  <c r="FW92" i="16" s="1"/>
  <c r="FS90" i="16"/>
  <c r="FY90" i="16" s="1"/>
  <c r="GE90" i="16" s="1"/>
  <c r="FQ90" i="16"/>
  <c r="FW90" i="16" s="1"/>
  <c r="FR90" i="16"/>
  <c r="FX90" i="16" s="1"/>
  <c r="GD90" i="16" s="1"/>
  <c r="FS88" i="16"/>
  <c r="FY88" i="16" s="1"/>
  <c r="GE88" i="16" s="1"/>
  <c r="FR88" i="16"/>
  <c r="FX88" i="16" s="1"/>
  <c r="GD88" i="16" s="1"/>
  <c r="FQ88" i="16"/>
  <c r="FW88" i="16" s="1"/>
  <c r="FS86" i="16"/>
  <c r="FY86" i="16" s="1"/>
  <c r="GE86" i="16" s="1"/>
  <c r="FR86" i="16"/>
  <c r="FX86" i="16" s="1"/>
  <c r="GD86" i="16" s="1"/>
  <c r="FQ86" i="16"/>
  <c r="FW86" i="16" s="1"/>
  <c r="FS84" i="16"/>
  <c r="FY84" i="16" s="1"/>
  <c r="GE84" i="16" s="1"/>
  <c r="FR84" i="16"/>
  <c r="FX84" i="16" s="1"/>
  <c r="GD84" i="16" s="1"/>
  <c r="FQ84" i="16"/>
  <c r="FW84" i="16" s="1"/>
  <c r="FS82" i="16"/>
  <c r="FY82" i="16" s="1"/>
  <c r="GE82" i="16" s="1"/>
  <c r="FQ82" i="16"/>
  <c r="FW82" i="16" s="1"/>
  <c r="FR82" i="16"/>
  <c r="FX82" i="16" s="1"/>
  <c r="GD82" i="16" s="1"/>
  <c r="FS80" i="16"/>
  <c r="FY80" i="16" s="1"/>
  <c r="GE80" i="16" s="1"/>
  <c r="FR80" i="16"/>
  <c r="FX80" i="16" s="1"/>
  <c r="GD80" i="16" s="1"/>
  <c r="FQ80" i="16"/>
  <c r="FW80" i="16" s="1"/>
  <c r="FR78" i="16"/>
  <c r="FX78" i="16" s="1"/>
  <c r="GD78" i="16" s="1"/>
  <c r="FS78" i="16"/>
  <c r="FY78" i="16" s="1"/>
  <c r="GE78" i="16" s="1"/>
  <c r="FQ78" i="16"/>
  <c r="FW78" i="16" s="1"/>
  <c r="FS76" i="16"/>
  <c r="FY76" i="16" s="1"/>
  <c r="GE76" i="16" s="1"/>
  <c r="FR76" i="16"/>
  <c r="FX76" i="16" s="1"/>
  <c r="GD76" i="16" s="1"/>
  <c r="FQ76" i="16"/>
  <c r="FW76" i="16" s="1"/>
  <c r="FR74" i="16"/>
  <c r="FX74" i="16" s="1"/>
  <c r="GD74" i="16" s="1"/>
  <c r="FS74" i="16"/>
  <c r="FY74" i="16" s="1"/>
  <c r="GE74" i="16" s="1"/>
  <c r="FQ74" i="16"/>
  <c r="FW74" i="16" s="1"/>
  <c r="FS72" i="16"/>
  <c r="FY72" i="16" s="1"/>
  <c r="GE72" i="16" s="1"/>
  <c r="FR72" i="16"/>
  <c r="FX72" i="16" s="1"/>
  <c r="GD72" i="16" s="1"/>
  <c r="FQ72" i="16"/>
  <c r="FW72" i="16" s="1"/>
  <c r="FS70" i="16"/>
  <c r="FY70" i="16" s="1"/>
  <c r="GE70" i="16" s="1"/>
  <c r="FR70" i="16"/>
  <c r="FX70" i="16" s="1"/>
  <c r="GD70" i="16" s="1"/>
  <c r="FQ70" i="16"/>
  <c r="FW70" i="16" s="1"/>
  <c r="FS68" i="16"/>
  <c r="FY68" i="16" s="1"/>
  <c r="GE68" i="16" s="1"/>
  <c r="FR68" i="16"/>
  <c r="FX68" i="16" s="1"/>
  <c r="GD68" i="16" s="1"/>
  <c r="FQ68" i="16"/>
  <c r="FW68" i="16" s="1"/>
  <c r="FR66" i="16"/>
  <c r="FX66" i="16" s="1"/>
  <c r="GD66" i="16" s="1"/>
  <c r="FQ66" i="16"/>
  <c r="FW66" i="16" s="1"/>
  <c r="FS66" i="16"/>
  <c r="FY66" i="16" s="1"/>
  <c r="GE66" i="16" s="1"/>
  <c r="FS64" i="16"/>
  <c r="FY64" i="16" s="1"/>
  <c r="GE64" i="16" s="1"/>
  <c r="FR64" i="16"/>
  <c r="FX64" i="16" s="1"/>
  <c r="GD64" i="16" s="1"/>
  <c r="FQ64" i="16"/>
  <c r="FW64" i="16" s="1"/>
  <c r="FR62" i="16"/>
  <c r="FX62" i="16" s="1"/>
  <c r="GD62" i="16" s="1"/>
  <c r="FS62" i="16"/>
  <c r="FY62" i="16" s="1"/>
  <c r="GE62" i="16" s="1"/>
  <c r="FQ62" i="16"/>
  <c r="FW62" i="16" s="1"/>
  <c r="FS60" i="16"/>
  <c r="FY60" i="16" s="1"/>
  <c r="GE60" i="16" s="1"/>
  <c r="FR60" i="16"/>
  <c r="FX60" i="16" s="1"/>
  <c r="GD60" i="16" s="1"/>
  <c r="FQ60" i="16"/>
  <c r="FW60" i="16" s="1"/>
  <c r="FR58" i="16"/>
  <c r="FX58" i="16" s="1"/>
  <c r="GD58" i="16" s="1"/>
  <c r="FS58" i="16"/>
  <c r="FY58" i="16" s="1"/>
  <c r="GE58" i="16" s="1"/>
  <c r="FQ58" i="16"/>
  <c r="FW58" i="16" s="1"/>
  <c r="FS56" i="16"/>
  <c r="FY56" i="16" s="1"/>
  <c r="GE56" i="16" s="1"/>
  <c r="FR56" i="16"/>
  <c r="FX56" i="16" s="1"/>
  <c r="GD56" i="16" s="1"/>
  <c r="FQ56" i="16"/>
  <c r="FW56" i="16" s="1"/>
  <c r="FP127" i="16"/>
  <c r="FV127" i="16" s="1"/>
  <c r="GB127" i="16" s="1"/>
  <c r="FO127" i="16"/>
  <c r="FU127" i="16" s="1"/>
  <c r="GA127" i="16" s="1"/>
  <c r="FN127" i="16"/>
  <c r="FT127" i="16" s="1"/>
  <c r="FZ127" i="16" s="1"/>
  <c r="FP125" i="16"/>
  <c r="FV125" i="16" s="1"/>
  <c r="GB125" i="16" s="1"/>
  <c r="FN125" i="16"/>
  <c r="FT125" i="16" s="1"/>
  <c r="FZ125" i="16" s="1"/>
  <c r="FO125" i="16"/>
  <c r="FU125" i="16" s="1"/>
  <c r="GA125" i="16" s="1"/>
  <c r="FP123" i="16"/>
  <c r="FV123" i="16" s="1"/>
  <c r="GB123" i="16" s="1"/>
  <c r="FO123" i="16"/>
  <c r="FU123" i="16" s="1"/>
  <c r="GA123" i="16" s="1"/>
  <c r="FN123" i="16"/>
  <c r="FT123" i="16" s="1"/>
  <c r="FZ123" i="16" s="1"/>
  <c r="FP121" i="16"/>
  <c r="FV121" i="16" s="1"/>
  <c r="GB121" i="16" s="1"/>
  <c r="FN121" i="16"/>
  <c r="FT121" i="16" s="1"/>
  <c r="FZ121" i="16" s="1"/>
  <c r="FO121" i="16"/>
  <c r="FU121" i="16" s="1"/>
  <c r="GA121" i="16" s="1"/>
  <c r="FP119" i="16"/>
  <c r="FV119" i="16" s="1"/>
  <c r="GB119" i="16" s="1"/>
  <c r="FO119" i="16"/>
  <c r="FU119" i="16" s="1"/>
  <c r="GA119" i="16" s="1"/>
  <c r="FN119" i="16"/>
  <c r="FT119" i="16" s="1"/>
  <c r="FZ119" i="16" s="1"/>
  <c r="FP117" i="16"/>
  <c r="FV117" i="16" s="1"/>
  <c r="GB117" i="16" s="1"/>
  <c r="FN117" i="16"/>
  <c r="FT117" i="16" s="1"/>
  <c r="FZ117" i="16" s="1"/>
  <c r="FO117" i="16"/>
  <c r="FU117" i="16" s="1"/>
  <c r="GA117" i="16" s="1"/>
  <c r="FP115" i="16"/>
  <c r="FV115" i="16" s="1"/>
  <c r="GB115" i="16" s="1"/>
  <c r="FO115" i="16"/>
  <c r="FU115" i="16" s="1"/>
  <c r="GA115" i="16" s="1"/>
  <c r="FN115" i="16"/>
  <c r="FT115" i="16" s="1"/>
  <c r="FZ115" i="16" s="1"/>
  <c r="FP113" i="16"/>
  <c r="FV113" i="16" s="1"/>
  <c r="GB113" i="16" s="1"/>
  <c r="FN113" i="16"/>
  <c r="FT113" i="16" s="1"/>
  <c r="FZ113" i="16" s="1"/>
  <c r="FO113" i="16"/>
  <c r="FU113" i="16" s="1"/>
  <c r="GA113" i="16" s="1"/>
  <c r="FP111" i="16"/>
  <c r="FV111" i="16" s="1"/>
  <c r="GB111" i="16" s="1"/>
  <c r="FO111" i="16"/>
  <c r="FU111" i="16" s="1"/>
  <c r="GA111" i="16" s="1"/>
  <c r="FN111" i="16"/>
  <c r="FT111" i="16" s="1"/>
  <c r="FZ111" i="16" s="1"/>
  <c r="FP109" i="16"/>
  <c r="FV109" i="16" s="1"/>
  <c r="GB109" i="16" s="1"/>
  <c r="FN109" i="16"/>
  <c r="FT109" i="16" s="1"/>
  <c r="FZ109" i="16" s="1"/>
  <c r="FO109" i="16"/>
  <c r="FU109" i="16" s="1"/>
  <c r="GA109" i="16" s="1"/>
  <c r="FS45" i="16"/>
  <c r="FY45" i="16" s="1"/>
  <c r="GE45" i="16" s="1"/>
  <c r="FR45" i="16"/>
  <c r="FX45" i="16" s="1"/>
  <c r="GD45" i="16" s="1"/>
  <c r="FQ45" i="16"/>
  <c r="FW45" i="16" s="1"/>
  <c r="FP42" i="16"/>
  <c r="FV42" i="16" s="1"/>
  <c r="GB42" i="16" s="1"/>
  <c r="FO42" i="16"/>
  <c r="FU42" i="16" s="1"/>
  <c r="GA42" i="16" s="1"/>
  <c r="FN42" i="16"/>
  <c r="FT42" i="16" s="1"/>
  <c r="FZ42" i="16" s="1"/>
  <c r="FP37" i="16"/>
  <c r="FV37" i="16" s="1"/>
  <c r="GB37" i="16" s="1"/>
  <c r="FO37" i="16"/>
  <c r="FU37" i="16" s="1"/>
  <c r="GA37" i="16" s="1"/>
  <c r="FN37" i="16"/>
  <c r="FT37" i="16" s="1"/>
  <c r="FZ37" i="16" s="1"/>
  <c r="FR34" i="16"/>
  <c r="FX34" i="16" s="1"/>
  <c r="GD34" i="16" s="1"/>
  <c r="FS34" i="16"/>
  <c r="FY34" i="16" s="1"/>
  <c r="GE34" i="16" s="1"/>
  <c r="FQ34" i="16"/>
  <c r="FW34" i="16" s="1"/>
  <c r="FR30" i="16"/>
  <c r="FX30" i="16" s="1"/>
  <c r="GD30" i="16" s="1"/>
  <c r="FS30" i="16"/>
  <c r="FY30" i="16" s="1"/>
  <c r="GE30" i="16" s="1"/>
  <c r="FQ30" i="16"/>
  <c r="FW30" i="16" s="1"/>
  <c r="FR26" i="16"/>
  <c r="FX26" i="16" s="1"/>
  <c r="GD26" i="16" s="1"/>
  <c r="FS26" i="16"/>
  <c r="FY26" i="16" s="1"/>
  <c r="GE26" i="16" s="1"/>
  <c r="FQ26" i="16"/>
  <c r="FW26" i="16" s="1"/>
  <c r="FS22" i="16"/>
  <c r="FY22" i="16" s="1"/>
  <c r="GE22" i="16" s="1"/>
  <c r="FR22" i="16"/>
  <c r="FX22" i="16" s="1"/>
  <c r="GD22" i="16" s="1"/>
  <c r="FQ22" i="16"/>
  <c r="FW22" i="16" s="1"/>
  <c r="FR18" i="16"/>
  <c r="FX18" i="16" s="1"/>
  <c r="GD18" i="16" s="1"/>
  <c r="FS18" i="16"/>
  <c r="FY18" i="16" s="1"/>
  <c r="GE18" i="16" s="1"/>
  <c r="FQ18" i="16"/>
  <c r="FW18" i="16" s="1"/>
  <c r="FR14" i="16"/>
  <c r="FX14" i="16" s="1"/>
  <c r="GD14" i="16" s="1"/>
  <c r="FS14" i="16"/>
  <c r="FY14" i="16" s="1"/>
  <c r="GE14" i="16" s="1"/>
  <c r="FQ14" i="16"/>
  <c r="FW14" i="16" s="1"/>
  <c r="FR10" i="16"/>
  <c r="FX10" i="16" s="1"/>
  <c r="GD10" i="16" s="1"/>
  <c r="FS10" i="16"/>
  <c r="FY10" i="16" s="1"/>
  <c r="GE10" i="16" s="1"/>
  <c r="FQ10" i="16"/>
  <c r="FW10" i="16" s="1"/>
  <c r="FS6" i="16"/>
  <c r="FY6" i="16" s="1"/>
  <c r="GE6" i="16" s="1"/>
  <c r="FR6" i="16"/>
  <c r="FX6" i="16" s="1"/>
  <c r="GD6" i="16" s="1"/>
  <c r="FQ6" i="16"/>
  <c r="FW6" i="16" s="1"/>
  <c r="FS108" i="16"/>
  <c r="FY108" i="16" s="1"/>
  <c r="GE108" i="16" s="1"/>
  <c r="FR108" i="16"/>
  <c r="FX108" i="16" s="1"/>
  <c r="GD108" i="16" s="1"/>
  <c r="FQ108" i="16"/>
  <c r="FW108" i="16" s="1"/>
  <c r="FP104" i="16"/>
  <c r="FV104" i="16" s="1"/>
  <c r="GB104" i="16" s="1"/>
  <c r="FO104" i="16"/>
  <c r="FU104" i="16" s="1"/>
  <c r="GA104" i="16" s="1"/>
  <c r="FN104" i="16"/>
  <c r="FT104" i="16" s="1"/>
  <c r="FZ104" i="16" s="1"/>
  <c r="FP102" i="16"/>
  <c r="FV102" i="16" s="1"/>
  <c r="GB102" i="16" s="1"/>
  <c r="FN102" i="16"/>
  <c r="FT102" i="16" s="1"/>
  <c r="FZ102" i="16" s="1"/>
  <c r="FO102" i="16"/>
  <c r="FU102" i="16" s="1"/>
  <c r="GA102" i="16" s="1"/>
  <c r="FP100" i="16"/>
  <c r="FV100" i="16" s="1"/>
  <c r="GB100" i="16" s="1"/>
  <c r="FO100" i="16"/>
  <c r="FU100" i="16" s="1"/>
  <c r="GA100" i="16" s="1"/>
  <c r="FN100" i="16"/>
  <c r="FT100" i="16" s="1"/>
  <c r="FZ100" i="16" s="1"/>
  <c r="FP98" i="16"/>
  <c r="FV98" i="16" s="1"/>
  <c r="GB98" i="16" s="1"/>
  <c r="FO98" i="16"/>
  <c r="FU98" i="16" s="1"/>
  <c r="GA98" i="16" s="1"/>
  <c r="FN98" i="16"/>
  <c r="FT98" i="16" s="1"/>
  <c r="FZ98" i="16" s="1"/>
  <c r="FP96" i="16"/>
  <c r="FV96" i="16" s="1"/>
  <c r="GB96" i="16" s="1"/>
  <c r="FO96" i="16"/>
  <c r="FU96" i="16" s="1"/>
  <c r="GA96" i="16" s="1"/>
  <c r="FN96" i="16"/>
  <c r="FT96" i="16" s="1"/>
  <c r="FZ96" i="16" s="1"/>
  <c r="FN94" i="16"/>
  <c r="FT94" i="16" s="1"/>
  <c r="FZ94" i="16" s="1"/>
  <c r="FP94" i="16"/>
  <c r="FV94" i="16" s="1"/>
  <c r="GB94" i="16" s="1"/>
  <c r="FO94" i="16"/>
  <c r="FU94" i="16" s="1"/>
  <c r="GA94" i="16" s="1"/>
  <c r="FP92" i="16"/>
  <c r="FV92" i="16" s="1"/>
  <c r="GB92" i="16" s="1"/>
  <c r="FO92" i="16"/>
  <c r="FU92" i="16" s="1"/>
  <c r="GA92" i="16" s="1"/>
  <c r="FN92" i="16"/>
  <c r="FT92" i="16" s="1"/>
  <c r="FZ92" i="16" s="1"/>
  <c r="FP90" i="16"/>
  <c r="FV90" i="16" s="1"/>
  <c r="GB90" i="16" s="1"/>
  <c r="FN90" i="16"/>
  <c r="FT90" i="16" s="1"/>
  <c r="FZ90" i="16" s="1"/>
  <c r="FO90" i="16"/>
  <c r="FU90" i="16" s="1"/>
  <c r="GA90" i="16" s="1"/>
  <c r="FO88" i="16"/>
  <c r="FU88" i="16" s="1"/>
  <c r="GA88" i="16" s="1"/>
  <c r="FP88" i="16"/>
  <c r="FV88" i="16" s="1"/>
  <c r="GB88" i="16" s="1"/>
  <c r="FN88" i="16"/>
  <c r="FT88" i="16" s="1"/>
  <c r="FZ88" i="16" s="1"/>
  <c r="FP86" i="16"/>
  <c r="FV86" i="16" s="1"/>
  <c r="GB86" i="16" s="1"/>
  <c r="FO86" i="16"/>
  <c r="FU86" i="16" s="1"/>
  <c r="GA86" i="16" s="1"/>
  <c r="FN86" i="16"/>
  <c r="FT86" i="16" s="1"/>
  <c r="FZ86" i="16" s="1"/>
  <c r="FP84" i="16"/>
  <c r="FV84" i="16" s="1"/>
  <c r="GB84" i="16" s="1"/>
  <c r="FO84" i="16"/>
  <c r="FU84" i="16" s="1"/>
  <c r="GA84" i="16" s="1"/>
  <c r="FN84" i="16"/>
  <c r="FT84" i="16" s="1"/>
  <c r="FZ84" i="16" s="1"/>
  <c r="FP82" i="16"/>
  <c r="FV82" i="16" s="1"/>
  <c r="GB82" i="16" s="1"/>
  <c r="FN82" i="16"/>
  <c r="FT82" i="16" s="1"/>
  <c r="FZ82" i="16" s="1"/>
  <c r="FO82" i="16"/>
  <c r="FU82" i="16" s="1"/>
  <c r="GA82" i="16" s="1"/>
  <c r="FP80" i="16"/>
  <c r="FV80" i="16" s="1"/>
  <c r="GB80" i="16" s="1"/>
  <c r="FO80" i="16"/>
  <c r="FU80" i="16" s="1"/>
  <c r="GA80" i="16" s="1"/>
  <c r="FN80" i="16"/>
  <c r="FT80" i="16" s="1"/>
  <c r="FZ80" i="16" s="1"/>
  <c r="FP78" i="16"/>
  <c r="FV78" i="16" s="1"/>
  <c r="GB78" i="16" s="1"/>
  <c r="FN78" i="16"/>
  <c r="FT78" i="16" s="1"/>
  <c r="FZ78" i="16" s="1"/>
  <c r="FO78" i="16"/>
  <c r="FU78" i="16" s="1"/>
  <c r="GA78" i="16" s="1"/>
  <c r="FP76" i="16"/>
  <c r="FV76" i="16" s="1"/>
  <c r="GB76" i="16" s="1"/>
  <c r="FO76" i="16"/>
  <c r="FU76" i="16" s="1"/>
  <c r="GA76" i="16" s="1"/>
  <c r="FN76" i="16"/>
  <c r="FT76" i="16" s="1"/>
  <c r="FZ76" i="16" s="1"/>
  <c r="FP74" i="16"/>
  <c r="FV74" i="16" s="1"/>
  <c r="GB74" i="16" s="1"/>
  <c r="FN74" i="16"/>
  <c r="FT74" i="16" s="1"/>
  <c r="FZ74" i="16" s="1"/>
  <c r="FO74" i="16"/>
  <c r="FU74" i="16" s="1"/>
  <c r="GA74" i="16" s="1"/>
  <c r="FP72" i="16"/>
  <c r="FV72" i="16" s="1"/>
  <c r="GB72" i="16" s="1"/>
  <c r="FO72" i="16"/>
  <c r="FU72" i="16" s="1"/>
  <c r="GA72" i="16" s="1"/>
  <c r="FN72" i="16"/>
  <c r="FT72" i="16" s="1"/>
  <c r="FZ72" i="16" s="1"/>
  <c r="FP70" i="16"/>
  <c r="FV70" i="16" s="1"/>
  <c r="GB70" i="16" s="1"/>
  <c r="FO70" i="16"/>
  <c r="FU70" i="16" s="1"/>
  <c r="GA70" i="16" s="1"/>
  <c r="FN70" i="16"/>
  <c r="FT70" i="16" s="1"/>
  <c r="FZ70" i="16" s="1"/>
  <c r="FP68" i="16"/>
  <c r="FV68" i="16" s="1"/>
  <c r="GB68" i="16" s="1"/>
  <c r="FO68" i="16"/>
  <c r="FU68" i="16" s="1"/>
  <c r="GA68" i="16" s="1"/>
  <c r="FN68" i="16"/>
  <c r="FT68" i="16" s="1"/>
  <c r="FZ68" i="16" s="1"/>
  <c r="FP66" i="16"/>
  <c r="FV66" i="16" s="1"/>
  <c r="GB66" i="16" s="1"/>
  <c r="FN66" i="16"/>
  <c r="FT66" i="16" s="1"/>
  <c r="FZ66" i="16" s="1"/>
  <c r="FO66" i="16"/>
  <c r="FU66" i="16" s="1"/>
  <c r="GA66" i="16" s="1"/>
  <c r="FO64" i="16"/>
  <c r="FU64" i="16" s="1"/>
  <c r="GA64" i="16" s="1"/>
  <c r="FP64" i="16"/>
  <c r="FV64" i="16" s="1"/>
  <c r="GB64" i="16" s="1"/>
  <c r="FN64" i="16"/>
  <c r="FT64" i="16" s="1"/>
  <c r="FZ64" i="16" s="1"/>
  <c r="FP62" i="16"/>
  <c r="FV62" i="16" s="1"/>
  <c r="GB62" i="16" s="1"/>
  <c r="FN62" i="16"/>
  <c r="FT62" i="16" s="1"/>
  <c r="FZ62" i="16" s="1"/>
  <c r="FO62" i="16"/>
  <c r="FU62" i="16" s="1"/>
  <c r="GA62" i="16" s="1"/>
  <c r="FP60" i="16"/>
  <c r="FV60" i="16" s="1"/>
  <c r="GB60" i="16" s="1"/>
  <c r="FO60" i="16"/>
  <c r="FU60" i="16" s="1"/>
  <c r="GA60" i="16" s="1"/>
  <c r="FN60" i="16"/>
  <c r="FT60" i="16" s="1"/>
  <c r="FZ60" i="16" s="1"/>
  <c r="FP58" i="16"/>
  <c r="FV58" i="16" s="1"/>
  <c r="GB58" i="16" s="1"/>
  <c r="FO58" i="16"/>
  <c r="FU58" i="16" s="1"/>
  <c r="GA58" i="16" s="1"/>
  <c r="FN58" i="16"/>
  <c r="FT58" i="16" s="1"/>
  <c r="FZ58" i="16" s="1"/>
  <c r="FO56" i="16"/>
  <c r="FU56" i="16" s="1"/>
  <c r="GA56" i="16" s="1"/>
  <c r="FP56" i="16"/>
  <c r="FV56" i="16" s="1"/>
  <c r="GB56" i="16" s="1"/>
  <c r="FN56" i="16"/>
  <c r="FT56" i="16" s="1"/>
  <c r="FZ56" i="16" s="1"/>
  <c r="FP53" i="16"/>
  <c r="FV53" i="16" s="1"/>
  <c r="GB53" i="16" s="1"/>
  <c r="FO53" i="16"/>
  <c r="FU53" i="16" s="1"/>
  <c r="GA53" i="16" s="1"/>
  <c r="FN53" i="16"/>
  <c r="FT53" i="16" s="1"/>
  <c r="FZ53" i="16" s="1"/>
  <c r="FP41" i="16"/>
  <c r="FV41" i="16" s="1"/>
  <c r="GB41" i="16" s="1"/>
  <c r="FO41" i="16"/>
  <c r="FU41" i="16" s="1"/>
  <c r="GA41" i="16" s="1"/>
  <c r="FN41" i="16"/>
  <c r="FT41" i="16" s="1"/>
  <c r="FZ41" i="16" s="1"/>
  <c r="FS36" i="16"/>
  <c r="FY36" i="16" s="1"/>
  <c r="GE36" i="16" s="1"/>
  <c r="FR36" i="16"/>
  <c r="FX36" i="16" s="1"/>
  <c r="GD36" i="16" s="1"/>
  <c r="FQ36" i="16"/>
  <c r="FW36" i="16" s="1"/>
  <c r="FR519" i="16"/>
  <c r="FX519" i="16" s="1"/>
  <c r="GD519" i="16" s="1"/>
  <c r="FS519" i="16"/>
  <c r="FY519" i="16" s="1"/>
  <c r="GE519" i="16" s="1"/>
  <c r="FQ519" i="16"/>
  <c r="FW519" i="16" s="1"/>
  <c r="FS514" i="16"/>
  <c r="FY514" i="16" s="1"/>
  <c r="GE514" i="16" s="1"/>
  <c r="FQ514" i="16"/>
  <c r="FW514" i="16" s="1"/>
  <c r="FR514" i="16"/>
  <c r="FX514" i="16" s="1"/>
  <c r="GD514" i="16" s="1"/>
  <c r="FS498" i="16"/>
  <c r="FY498" i="16" s="1"/>
  <c r="GE498" i="16" s="1"/>
  <c r="FQ498" i="16"/>
  <c r="FW498" i="16" s="1"/>
  <c r="FR498" i="16"/>
  <c r="FX498" i="16" s="1"/>
  <c r="GD498" i="16" s="1"/>
  <c r="FP491" i="16"/>
  <c r="FV491" i="16" s="1"/>
  <c r="GB491" i="16" s="1"/>
  <c r="FO491" i="16"/>
  <c r="FU491" i="16" s="1"/>
  <c r="GA491" i="16" s="1"/>
  <c r="FN491" i="16"/>
  <c r="FT491" i="16" s="1"/>
  <c r="FZ491" i="16" s="1"/>
  <c r="FS480" i="16"/>
  <c r="FY480" i="16" s="1"/>
  <c r="GE480" i="16" s="1"/>
  <c r="FR480" i="16"/>
  <c r="FX480" i="16" s="1"/>
  <c r="GD480" i="16" s="1"/>
  <c r="FQ480" i="16"/>
  <c r="FW480" i="16" s="1"/>
  <c r="FP465" i="16"/>
  <c r="FV465" i="16" s="1"/>
  <c r="GB465" i="16" s="1"/>
  <c r="FN465" i="16"/>
  <c r="FT465" i="16" s="1"/>
  <c r="FZ465" i="16" s="1"/>
  <c r="FO465" i="16"/>
  <c r="FU465" i="16" s="1"/>
  <c r="GA465" i="16" s="1"/>
  <c r="FS497" i="16"/>
  <c r="FY497" i="16" s="1"/>
  <c r="GE497" i="16" s="1"/>
  <c r="FR497" i="16"/>
  <c r="FX497" i="16" s="1"/>
  <c r="GD497" i="16" s="1"/>
  <c r="FQ497" i="16"/>
  <c r="FW497" i="16" s="1"/>
  <c r="FS451" i="16"/>
  <c r="FY451" i="16" s="1"/>
  <c r="GE451" i="16" s="1"/>
  <c r="FR451" i="16"/>
  <c r="FX451" i="16" s="1"/>
  <c r="GD451" i="16" s="1"/>
  <c r="FQ451" i="16"/>
  <c r="FW451" i="16" s="1"/>
  <c r="FS531" i="16"/>
  <c r="FY531" i="16" s="1"/>
  <c r="GE531" i="16" s="1"/>
  <c r="FR531" i="16"/>
  <c r="FX531" i="16" s="1"/>
  <c r="GD531" i="16" s="1"/>
  <c r="FQ531" i="16"/>
  <c r="FW531" i="16" s="1"/>
  <c r="FP514" i="16"/>
  <c r="FV514" i="16" s="1"/>
  <c r="GB514" i="16" s="1"/>
  <c r="FN514" i="16"/>
  <c r="FT514" i="16" s="1"/>
  <c r="FZ514" i="16" s="1"/>
  <c r="FO514" i="16"/>
  <c r="FU514" i="16" s="1"/>
  <c r="GA514" i="16" s="1"/>
  <c r="FP475" i="16"/>
  <c r="FV475" i="16" s="1"/>
  <c r="GB475" i="16" s="1"/>
  <c r="FO475" i="16"/>
  <c r="FU475" i="16" s="1"/>
  <c r="GA475" i="16" s="1"/>
  <c r="FN475" i="16"/>
  <c r="FT475" i="16" s="1"/>
  <c r="FZ475" i="16" s="1"/>
  <c r="FS467" i="16"/>
  <c r="FY467" i="16" s="1"/>
  <c r="GE467" i="16" s="1"/>
  <c r="FR467" i="16"/>
  <c r="FX467" i="16" s="1"/>
  <c r="GD467" i="16" s="1"/>
  <c r="FQ467" i="16"/>
  <c r="FW467" i="16" s="1"/>
  <c r="FN510" i="16"/>
  <c r="FT510" i="16" s="1"/>
  <c r="FZ510" i="16" s="1"/>
  <c r="FP510" i="16"/>
  <c r="FV510" i="16" s="1"/>
  <c r="GB510" i="16" s="1"/>
  <c r="FO510" i="16"/>
  <c r="FU510" i="16" s="1"/>
  <c r="GA510" i="16" s="1"/>
  <c r="FP479" i="16"/>
  <c r="FV479" i="16" s="1"/>
  <c r="GB479" i="16" s="1"/>
  <c r="FO479" i="16"/>
  <c r="FU479" i="16" s="1"/>
  <c r="GA479" i="16" s="1"/>
  <c r="FN479" i="16"/>
  <c r="FT479" i="16" s="1"/>
  <c r="FZ479" i="16" s="1"/>
  <c r="FP471" i="16"/>
  <c r="FV471" i="16" s="1"/>
  <c r="GB471" i="16" s="1"/>
  <c r="FO471" i="16"/>
  <c r="FU471" i="16" s="1"/>
  <c r="GA471" i="16" s="1"/>
  <c r="FN471" i="16"/>
  <c r="FT471" i="16" s="1"/>
  <c r="FZ471" i="16" s="1"/>
  <c r="FR443" i="16"/>
  <c r="FX443" i="16" s="1"/>
  <c r="GD443" i="16" s="1"/>
  <c r="FS443" i="16"/>
  <c r="FY443" i="16" s="1"/>
  <c r="GE443" i="16" s="1"/>
  <c r="FQ443" i="16"/>
  <c r="FW443" i="16" s="1"/>
  <c r="FP409" i="16"/>
  <c r="FV409" i="16" s="1"/>
  <c r="GB409" i="16" s="1"/>
  <c r="FN409" i="16"/>
  <c r="FT409" i="16" s="1"/>
  <c r="FZ409" i="16" s="1"/>
  <c r="FO409" i="16"/>
  <c r="FU409" i="16" s="1"/>
  <c r="GA409" i="16" s="1"/>
  <c r="FS330" i="16"/>
  <c r="FY330" i="16" s="1"/>
  <c r="GE330" i="16" s="1"/>
  <c r="FR330" i="16"/>
  <c r="FX330" i="16" s="1"/>
  <c r="GD330" i="16" s="1"/>
  <c r="FQ330" i="16"/>
  <c r="FW330" i="16" s="1"/>
  <c r="FS314" i="16"/>
  <c r="FY314" i="16" s="1"/>
  <c r="GE314" i="16" s="1"/>
  <c r="FR314" i="16"/>
  <c r="FX314" i="16" s="1"/>
  <c r="GD314" i="16" s="1"/>
  <c r="FQ314" i="16"/>
  <c r="FW314" i="16" s="1"/>
  <c r="FS278" i="16"/>
  <c r="FY278" i="16" s="1"/>
  <c r="GE278" i="16" s="1"/>
  <c r="FR278" i="16"/>
  <c r="FX278" i="16" s="1"/>
  <c r="GD278" i="16" s="1"/>
  <c r="FQ278" i="16"/>
  <c r="FW278" i="16" s="1"/>
  <c r="FP216" i="16"/>
  <c r="FV216" i="16" s="1"/>
  <c r="GB216" i="16" s="1"/>
  <c r="FO216" i="16"/>
  <c r="FU216" i="16" s="1"/>
  <c r="GA216" i="16" s="1"/>
  <c r="FN216" i="16"/>
  <c r="FT216" i="16" s="1"/>
  <c r="FZ216" i="16" s="1"/>
  <c r="FS174" i="16"/>
  <c r="FY174" i="16" s="1"/>
  <c r="GE174" i="16" s="1"/>
  <c r="FQ174" i="16"/>
  <c r="FW174" i="16" s="1"/>
  <c r="FR174" i="16"/>
  <c r="FX174" i="16" s="1"/>
  <c r="GD174" i="16" s="1"/>
  <c r="FS166" i="16"/>
  <c r="FY166" i="16" s="1"/>
  <c r="GE166" i="16" s="1"/>
  <c r="FR166" i="16"/>
  <c r="FX166" i="16" s="1"/>
  <c r="GD166" i="16" s="1"/>
  <c r="FQ166" i="16"/>
  <c r="FW166" i="16" s="1"/>
  <c r="FS158" i="16"/>
  <c r="FY158" i="16" s="1"/>
  <c r="GE158" i="16" s="1"/>
  <c r="FQ158" i="16"/>
  <c r="FW158" i="16" s="1"/>
  <c r="FR158" i="16"/>
  <c r="FX158" i="16" s="1"/>
  <c r="GD158" i="16" s="1"/>
  <c r="FS152" i="16"/>
  <c r="FY152" i="16" s="1"/>
  <c r="GE152" i="16" s="1"/>
  <c r="FR152" i="16"/>
  <c r="FX152" i="16" s="1"/>
  <c r="GD152" i="16" s="1"/>
  <c r="FQ152" i="16"/>
  <c r="FW152" i="16" s="1"/>
  <c r="FS142" i="16"/>
  <c r="FY142" i="16" s="1"/>
  <c r="GE142" i="16" s="1"/>
  <c r="FQ142" i="16"/>
  <c r="FW142" i="16" s="1"/>
  <c r="FR142" i="16"/>
  <c r="FX142" i="16" s="1"/>
  <c r="GD142" i="16" s="1"/>
  <c r="FS136" i="16"/>
  <c r="FY136" i="16" s="1"/>
  <c r="GE136" i="16" s="1"/>
  <c r="FR136" i="16"/>
  <c r="FX136" i="16" s="1"/>
  <c r="GD136" i="16" s="1"/>
  <c r="FQ136" i="16"/>
  <c r="FW136" i="16" s="1"/>
  <c r="FS426" i="16"/>
  <c r="FY426" i="16" s="1"/>
  <c r="GE426" i="16" s="1"/>
  <c r="FR426" i="16"/>
  <c r="FX426" i="16" s="1"/>
  <c r="GD426" i="16" s="1"/>
  <c r="FQ426" i="16"/>
  <c r="FW426" i="16" s="1"/>
  <c r="FS416" i="16"/>
  <c r="FY416" i="16" s="1"/>
  <c r="GE416" i="16" s="1"/>
  <c r="FR416" i="16"/>
  <c r="FX416" i="16" s="1"/>
  <c r="GD416" i="16" s="1"/>
  <c r="FQ416" i="16"/>
  <c r="FW416" i="16" s="1"/>
  <c r="FS406" i="16"/>
  <c r="FY406" i="16" s="1"/>
  <c r="GE406" i="16" s="1"/>
  <c r="FR406" i="16"/>
  <c r="FX406" i="16" s="1"/>
  <c r="GD406" i="16" s="1"/>
  <c r="FQ406" i="16"/>
  <c r="FW406" i="16" s="1"/>
  <c r="FS386" i="16"/>
  <c r="FY386" i="16" s="1"/>
  <c r="GE386" i="16" s="1"/>
  <c r="FQ386" i="16"/>
  <c r="FW386" i="16" s="1"/>
  <c r="FR386" i="16"/>
  <c r="FX386" i="16" s="1"/>
  <c r="GD386" i="16" s="1"/>
  <c r="FS374" i="16"/>
  <c r="FY374" i="16" s="1"/>
  <c r="GE374" i="16" s="1"/>
  <c r="FR374" i="16"/>
  <c r="FX374" i="16" s="1"/>
  <c r="GD374" i="16" s="1"/>
  <c r="FQ374" i="16"/>
  <c r="FW374" i="16" s="1"/>
  <c r="FP348" i="16"/>
  <c r="FV348" i="16" s="1"/>
  <c r="GB348" i="16" s="1"/>
  <c r="FO348" i="16"/>
  <c r="FU348" i="16" s="1"/>
  <c r="GA348" i="16" s="1"/>
  <c r="FN348" i="16"/>
  <c r="FT348" i="16" s="1"/>
  <c r="FZ348" i="16" s="1"/>
  <c r="FS291" i="16"/>
  <c r="FY291" i="16" s="1"/>
  <c r="GE291" i="16" s="1"/>
  <c r="FR291" i="16"/>
  <c r="FX291" i="16" s="1"/>
  <c r="GD291" i="16" s="1"/>
  <c r="FQ291" i="16"/>
  <c r="FW291" i="16" s="1"/>
  <c r="FS267" i="16"/>
  <c r="FY267" i="16" s="1"/>
  <c r="GE267" i="16" s="1"/>
  <c r="FR267" i="16"/>
  <c r="FX267" i="16" s="1"/>
  <c r="GD267" i="16" s="1"/>
  <c r="FQ267" i="16"/>
  <c r="FW267" i="16" s="1"/>
  <c r="FS251" i="16"/>
  <c r="FY251" i="16" s="1"/>
  <c r="GE251" i="16" s="1"/>
  <c r="FR251" i="16"/>
  <c r="FX251" i="16" s="1"/>
  <c r="GD251" i="16" s="1"/>
  <c r="FQ251" i="16"/>
  <c r="FW251" i="16" s="1"/>
  <c r="FS244" i="16"/>
  <c r="FY244" i="16" s="1"/>
  <c r="GE244" i="16" s="1"/>
  <c r="FR244" i="16"/>
  <c r="FX244" i="16" s="1"/>
  <c r="GD244" i="16" s="1"/>
  <c r="FQ244" i="16"/>
  <c r="FW244" i="16" s="1"/>
  <c r="FP227" i="16"/>
  <c r="FV227" i="16" s="1"/>
  <c r="GB227" i="16" s="1"/>
  <c r="FO227" i="16"/>
  <c r="FU227" i="16" s="1"/>
  <c r="GA227" i="16" s="1"/>
  <c r="FN227" i="16"/>
  <c r="FT227" i="16" s="1"/>
  <c r="FZ227" i="16" s="1"/>
  <c r="FP195" i="16"/>
  <c r="FV195" i="16" s="1"/>
  <c r="GB195" i="16" s="1"/>
  <c r="FO195" i="16"/>
  <c r="FU195" i="16" s="1"/>
  <c r="GA195" i="16" s="1"/>
  <c r="FN195" i="16"/>
  <c r="FT195" i="16" s="1"/>
  <c r="FZ195" i="16" s="1"/>
  <c r="FP183" i="16"/>
  <c r="FV183" i="16" s="1"/>
  <c r="GB183" i="16" s="1"/>
  <c r="FO183" i="16"/>
  <c r="FU183" i="16" s="1"/>
  <c r="GA183" i="16" s="1"/>
  <c r="FN183" i="16"/>
  <c r="FT183" i="16" s="1"/>
  <c r="FZ183" i="16" s="1"/>
  <c r="FR423" i="16"/>
  <c r="FX423" i="16" s="1"/>
  <c r="GD423" i="16" s="1"/>
  <c r="FS423" i="16"/>
  <c r="FY423" i="16" s="1"/>
  <c r="GE423" i="16" s="1"/>
  <c r="FQ423" i="16"/>
  <c r="FW423" i="16" s="1"/>
  <c r="FP403" i="16"/>
  <c r="FV403" i="16" s="1"/>
  <c r="GB403" i="16" s="1"/>
  <c r="FO403" i="16"/>
  <c r="FU403" i="16" s="1"/>
  <c r="GA403" i="16" s="1"/>
  <c r="FN403" i="16"/>
  <c r="FT403" i="16" s="1"/>
  <c r="FZ403" i="16" s="1"/>
  <c r="FP391" i="16"/>
  <c r="FV391" i="16" s="1"/>
  <c r="GB391" i="16" s="1"/>
  <c r="FO391" i="16"/>
  <c r="FU391" i="16" s="1"/>
  <c r="GA391" i="16" s="1"/>
  <c r="FN391" i="16"/>
  <c r="FT391" i="16" s="1"/>
  <c r="FZ391" i="16" s="1"/>
  <c r="FP379" i="16"/>
  <c r="FV379" i="16" s="1"/>
  <c r="GB379" i="16" s="1"/>
  <c r="FO379" i="16"/>
  <c r="FU379" i="16" s="1"/>
  <c r="GA379" i="16" s="1"/>
  <c r="FN379" i="16"/>
  <c r="FT379" i="16" s="1"/>
  <c r="FZ379" i="16" s="1"/>
  <c r="FP372" i="16"/>
  <c r="FV372" i="16" s="1"/>
  <c r="GB372" i="16" s="1"/>
  <c r="FO372" i="16"/>
  <c r="FU372" i="16" s="1"/>
  <c r="GA372" i="16" s="1"/>
  <c r="FN372" i="16"/>
  <c r="FT372" i="16" s="1"/>
  <c r="FZ372" i="16" s="1"/>
  <c r="FN362" i="16"/>
  <c r="FT362" i="16" s="1"/>
  <c r="FZ362" i="16" s="1"/>
  <c r="FO362" i="16"/>
  <c r="FU362" i="16" s="1"/>
  <c r="GA362" i="16" s="1"/>
  <c r="FP362" i="16"/>
  <c r="FV362" i="16" s="1"/>
  <c r="GB362" i="16" s="1"/>
  <c r="FS310" i="16"/>
  <c r="FY310" i="16" s="1"/>
  <c r="GE310" i="16" s="1"/>
  <c r="FR310" i="16"/>
  <c r="FX310" i="16" s="1"/>
  <c r="GD310" i="16" s="1"/>
  <c r="FQ310" i="16"/>
  <c r="FW310" i="16" s="1"/>
  <c r="FP254" i="16"/>
  <c r="FV254" i="16" s="1"/>
  <c r="GB254" i="16" s="1"/>
  <c r="FN254" i="16"/>
  <c r="FT254" i="16" s="1"/>
  <c r="FZ254" i="16" s="1"/>
  <c r="FO254" i="16"/>
  <c r="FU254" i="16" s="1"/>
  <c r="GA254" i="16" s="1"/>
  <c r="FR411" i="16"/>
  <c r="FX411" i="16" s="1"/>
  <c r="GD411" i="16" s="1"/>
  <c r="FS411" i="16"/>
  <c r="FY411" i="16" s="1"/>
  <c r="GE411" i="16" s="1"/>
  <c r="FQ411" i="16"/>
  <c r="FW411" i="16" s="1"/>
  <c r="FS396" i="16"/>
  <c r="FY396" i="16" s="1"/>
  <c r="GE396" i="16" s="1"/>
  <c r="FR396" i="16"/>
  <c r="FX396" i="16" s="1"/>
  <c r="GD396" i="16" s="1"/>
  <c r="FQ396" i="16"/>
  <c r="FW396" i="16" s="1"/>
  <c r="FS384" i="16"/>
  <c r="FY384" i="16" s="1"/>
  <c r="GE384" i="16" s="1"/>
  <c r="FR384" i="16"/>
  <c r="FX384" i="16" s="1"/>
  <c r="GD384" i="16" s="1"/>
  <c r="FQ384" i="16"/>
  <c r="FW384" i="16" s="1"/>
  <c r="FP344" i="16"/>
  <c r="FV344" i="16" s="1"/>
  <c r="GB344" i="16" s="1"/>
  <c r="FO344" i="16"/>
  <c r="FU344" i="16" s="1"/>
  <c r="GA344" i="16" s="1"/>
  <c r="FN344" i="16"/>
  <c r="FT344" i="16" s="1"/>
  <c r="FZ344" i="16" s="1"/>
  <c r="FP287" i="16"/>
  <c r="FV287" i="16" s="1"/>
  <c r="GB287" i="16" s="1"/>
  <c r="FO287" i="16"/>
  <c r="FU287" i="16" s="1"/>
  <c r="GA287" i="16" s="1"/>
  <c r="FN287" i="16"/>
  <c r="FT287" i="16" s="1"/>
  <c r="FZ287" i="16" s="1"/>
  <c r="FS277" i="16"/>
  <c r="FY277" i="16" s="1"/>
  <c r="GE277" i="16" s="1"/>
  <c r="FR277" i="16"/>
  <c r="FX277" i="16" s="1"/>
  <c r="GD277" i="16" s="1"/>
  <c r="FQ277" i="16"/>
  <c r="FW277" i="16" s="1"/>
  <c r="FS261" i="16"/>
  <c r="FY261" i="16" s="1"/>
  <c r="GE261" i="16" s="1"/>
  <c r="FR261" i="16"/>
  <c r="FX261" i="16" s="1"/>
  <c r="GD261" i="16" s="1"/>
  <c r="FQ261" i="16"/>
  <c r="FW261" i="16" s="1"/>
  <c r="FP215" i="16"/>
  <c r="FV215" i="16" s="1"/>
  <c r="GB215" i="16" s="1"/>
  <c r="FO215" i="16"/>
  <c r="FU215" i="16" s="1"/>
  <c r="GA215" i="16" s="1"/>
  <c r="FN215" i="16"/>
  <c r="FT215" i="16" s="1"/>
  <c r="FZ215" i="16" s="1"/>
  <c r="FS195" i="16"/>
  <c r="FY195" i="16" s="1"/>
  <c r="GE195" i="16" s="1"/>
  <c r="FR195" i="16"/>
  <c r="FX195" i="16" s="1"/>
  <c r="GD195" i="16" s="1"/>
  <c r="FQ195" i="16"/>
  <c r="FW195" i="16" s="1"/>
  <c r="FS125" i="16"/>
  <c r="FY125" i="16" s="1"/>
  <c r="GE125" i="16" s="1"/>
  <c r="FR125" i="16"/>
  <c r="FX125" i="16" s="1"/>
  <c r="GD125" i="16" s="1"/>
  <c r="FQ125" i="16"/>
  <c r="FW125" i="16" s="1"/>
  <c r="FS115" i="16"/>
  <c r="FY115" i="16" s="1"/>
  <c r="GE115" i="16" s="1"/>
  <c r="FR115" i="16"/>
  <c r="FX115" i="16" s="1"/>
  <c r="GD115" i="16" s="1"/>
  <c r="FQ115" i="16"/>
  <c r="FW115" i="16" s="1"/>
  <c r="FS37" i="16"/>
  <c r="FY37" i="16" s="1"/>
  <c r="GE37" i="16" s="1"/>
  <c r="FQ37" i="16"/>
  <c r="FW37" i="16" s="1"/>
  <c r="FR37" i="16"/>
  <c r="FX37" i="16" s="1"/>
  <c r="GD37" i="16" s="1"/>
  <c r="FP103" i="16"/>
  <c r="FV103" i="16" s="1"/>
  <c r="GB103" i="16" s="1"/>
  <c r="FO103" i="16"/>
  <c r="FU103" i="16" s="1"/>
  <c r="GA103" i="16" s="1"/>
  <c r="FN103" i="16"/>
  <c r="FT103" i="16" s="1"/>
  <c r="FZ103" i="16" s="1"/>
  <c r="FP95" i="16"/>
  <c r="FV95" i="16" s="1"/>
  <c r="GB95" i="16" s="1"/>
  <c r="FO95" i="16"/>
  <c r="FU95" i="16" s="1"/>
  <c r="GA95" i="16" s="1"/>
  <c r="FN95" i="16"/>
  <c r="FT95" i="16" s="1"/>
  <c r="FZ95" i="16" s="1"/>
  <c r="FP91" i="16"/>
  <c r="FV91" i="16" s="1"/>
  <c r="GB91" i="16" s="1"/>
  <c r="FO91" i="16"/>
  <c r="FU91" i="16" s="1"/>
  <c r="GA91" i="16" s="1"/>
  <c r="FN91" i="16"/>
  <c r="FT91" i="16" s="1"/>
  <c r="FZ91" i="16" s="1"/>
  <c r="FP87" i="16"/>
  <c r="FV87" i="16" s="1"/>
  <c r="GB87" i="16" s="1"/>
  <c r="FO87" i="16"/>
  <c r="FU87" i="16" s="1"/>
  <c r="GA87" i="16" s="1"/>
  <c r="FN87" i="16"/>
  <c r="FT87" i="16" s="1"/>
  <c r="FZ87" i="16" s="1"/>
  <c r="FP83" i="16"/>
  <c r="FV83" i="16" s="1"/>
  <c r="GB83" i="16" s="1"/>
  <c r="FO83" i="16"/>
  <c r="FU83" i="16" s="1"/>
  <c r="GA83" i="16" s="1"/>
  <c r="FN83" i="16"/>
  <c r="FT83" i="16" s="1"/>
  <c r="FZ83" i="16" s="1"/>
  <c r="FP79" i="16"/>
  <c r="FV79" i="16" s="1"/>
  <c r="GB79" i="16" s="1"/>
  <c r="FO79" i="16"/>
  <c r="FU79" i="16" s="1"/>
  <c r="GA79" i="16" s="1"/>
  <c r="FN79" i="16"/>
  <c r="FT79" i="16" s="1"/>
  <c r="FZ79" i="16" s="1"/>
  <c r="FP75" i="16"/>
  <c r="FV75" i="16" s="1"/>
  <c r="GB75" i="16" s="1"/>
  <c r="FO75" i="16"/>
  <c r="FU75" i="16" s="1"/>
  <c r="GA75" i="16" s="1"/>
  <c r="FN75" i="16"/>
  <c r="FT75" i="16" s="1"/>
  <c r="FZ75" i="16" s="1"/>
  <c r="FP69" i="16"/>
  <c r="FV69" i="16" s="1"/>
  <c r="GB69" i="16" s="1"/>
  <c r="FN69" i="16"/>
  <c r="FT69" i="16" s="1"/>
  <c r="FZ69" i="16" s="1"/>
  <c r="FO69" i="16"/>
  <c r="FU69" i="16" s="1"/>
  <c r="GA69" i="16" s="1"/>
  <c r="FP63" i="16"/>
  <c r="FV63" i="16" s="1"/>
  <c r="GB63" i="16" s="1"/>
  <c r="FO63" i="16"/>
  <c r="FU63" i="16" s="1"/>
  <c r="GA63" i="16" s="1"/>
  <c r="FN63" i="16"/>
  <c r="FT63" i="16" s="1"/>
  <c r="FZ63" i="16" s="1"/>
  <c r="FP59" i="16"/>
  <c r="FV59" i="16" s="1"/>
  <c r="GB59" i="16" s="1"/>
  <c r="FO59" i="16"/>
  <c r="FU59" i="16" s="1"/>
  <c r="GA59" i="16" s="1"/>
  <c r="FN59" i="16"/>
  <c r="FT59" i="16" s="1"/>
  <c r="FZ59" i="16" s="1"/>
  <c r="FP124" i="16"/>
  <c r="FV124" i="16" s="1"/>
  <c r="GB124" i="16" s="1"/>
  <c r="FO124" i="16"/>
  <c r="FU124" i="16" s="1"/>
  <c r="GA124" i="16" s="1"/>
  <c r="FN124" i="16"/>
  <c r="FT124" i="16" s="1"/>
  <c r="FZ124" i="16" s="1"/>
  <c r="FP114" i="16"/>
  <c r="FV114" i="16" s="1"/>
  <c r="GB114" i="16" s="1"/>
  <c r="FN114" i="16"/>
  <c r="FT114" i="16" s="1"/>
  <c r="FZ114" i="16" s="1"/>
  <c r="FO114" i="16"/>
  <c r="FU114" i="16" s="1"/>
  <c r="GA114" i="16" s="1"/>
  <c r="FS51" i="16"/>
  <c r="FY51" i="16" s="1"/>
  <c r="GE51" i="16" s="1"/>
  <c r="FR51" i="16"/>
  <c r="FX51" i="16" s="1"/>
  <c r="GD51" i="16" s="1"/>
  <c r="FQ51" i="16"/>
  <c r="FW51" i="16" s="1"/>
  <c r="FS20" i="16"/>
  <c r="FY20" i="16" s="1"/>
  <c r="GE20" i="16" s="1"/>
  <c r="FR20" i="16"/>
  <c r="FX20" i="16" s="1"/>
  <c r="GD20" i="16" s="1"/>
  <c r="FQ20" i="16"/>
  <c r="FW20" i="16" s="1"/>
  <c r="FS8" i="16"/>
  <c r="FY8" i="16" s="1"/>
  <c r="GE8" i="16" s="1"/>
  <c r="FR8" i="16"/>
  <c r="FX8" i="16" s="1"/>
  <c r="GD8" i="16" s="1"/>
  <c r="FQ8" i="16"/>
  <c r="FW8" i="16" s="1"/>
  <c r="FS99" i="16"/>
  <c r="FY99" i="16" s="1"/>
  <c r="GE99" i="16" s="1"/>
  <c r="FR99" i="16"/>
  <c r="FX99" i="16" s="1"/>
  <c r="GD99" i="16" s="1"/>
  <c r="FQ99" i="16"/>
  <c r="FW99" i="16" s="1"/>
  <c r="FS91" i="16"/>
  <c r="FY91" i="16" s="1"/>
  <c r="GE91" i="16" s="1"/>
  <c r="FR91" i="16"/>
  <c r="FX91" i="16" s="1"/>
  <c r="GD91" i="16" s="1"/>
  <c r="FQ91" i="16"/>
  <c r="FW91" i="16" s="1"/>
  <c r="FS83" i="16"/>
  <c r="FY83" i="16" s="1"/>
  <c r="GE83" i="16" s="1"/>
  <c r="FR83" i="16"/>
  <c r="FX83" i="16" s="1"/>
  <c r="GD83" i="16" s="1"/>
  <c r="FQ83" i="16"/>
  <c r="FW83" i="16" s="1"/>
  <c r="FS73" i="16"/>
  <c r="FY73" i="16" s="1"/>
  <c r="GE73" i="16" s="1"/>
  <c r="FQ73" i="16"/>
  <c r="FW73" i="16" s="1"/>
  <c r="FR73" i="16"/>
  <c r="FX73" i="16" s="1"/>
  <c r="GD73" i="16" s="1"/>
  <c r="FS67" i="16"/>
  <c r="FY67" i="16" s="1"/>
  <c r="GE67" i="16" s="1"/>
  <c r="FQ67" i="16"/>
  <c r="FW67" i="16" s="1"/>
  <c r="FR67" i="16"/>
  <c r="FX67" i="16" s="1"/>
  <c r="GD67" i="16" s="1"/>
  <c r="FS57" i="16"/>
  <c r="FY57" i="16" s="1"/>
  <c r="GE57" i="16" s="1"/>
  <c r="FQ57" i="16"/>
  <c r="FW57" i="16" s="1"/>
  <c r="FR57" i="16"/>
  <c r="FX57" i="16" s="1"/>
  <c r="GD57" i="16" s="1"/>
  <c r="FS40" i="16"/>
  <c r="FY40" i="16" s="1"/>
  <c r="GE40" i="16" s="1"/>
  <c r="FR40" i="16"/>
  <c r="FX40" i="16" s="1"/>
  <c r="GD40" i="16" s="1"/>
  <c r="FQ40" i="16"/>
  <c r="FW40" i="16" s="1"/>
  <c r="FP513" i="16"/>
  <c r="FV513" i="16" s="1"/>
  <c r="GB513" i="16" s="1"/>
  <c r="FN513" i="16"/>
  <c r="FT513" i="16" s="1"/>
  <c r="FZ513" i="16" s="1"/>
  <c r="FO513" i="16"/>
  <c r="FU513" i="16" s="1"/>
  <c r="GA513" i="16" s="1"/>
  <c r="FS472" i="16"/>
  <c r="FY472" i="16" s="1"/>
  <c r="GE472" i="16" s="1"/>
  <c r="FR472" i="16"/>
  <c r="FX472" i="16" s="1"/>
  <c r="GD472" i="16" s="1"/>
  <c r="FQ472" i="16"/>
  <c r="FW472" i="16" s="1"/>
  <c r="FS461" i="16"/>
  <c r="FY461" i="16" s="1"/>
  <c r="GE461" i="16" s="1"/>
  <c r="FR461" i="16"/>
  <c r="FX461" i="16" s="1"/>
  <c r="GD461" i="16" s="1"/>
  <c r="FQ461" i="16"/>
  <c r="FW461" i="16" s="1"/>
  <c r="FS457" i="16"/>
  <c r="FY457" i="16" s="1"/>
  <c r="GE457" i="16" s="1"/>
  <c r="FR457" i="16"/>
  <c r="FX457" i="16" s="1"/>
  <c r="GD457" i="16" s="1"/>
  <c r="FQ457" i="16"/>
  <c r="FW457" i="16" s="1"/>
  <c r="FS453" i="16"/>
  <c r="FY453" i="16" s="1"/>
  <c r="GE453" i="16" s="1"/>
  <c r="FR453" i="16"/>
  <c r="FX453" i="16" s="1"/>
  <c r="GD453" i="16" s="1"/>
  <c r="FQ453" i="16"/>
  <c r="FW453" i="16" s="1"/>
  <c r="FP527" i="16"/>
  <c r="FV527" i="16" s="1"/>
  <c r="GB527" i="16" s="1"/>
  <c r="FO527" i="16"/>
  <c r="FU527" i="16" s="1"/>
  <c r="GA527" i="16" s="1"/>
  <c r="FN527" i="16"/>
  <c r="FT527" i="16" s="1"/>
  <c r="FZ527" i="16" s="1"/>
  <c r="FP523" i="16"/>
  <c r="FV523" i="16" s="1"/>
  <c r="GB523" i="16" s="1"/>
  <c r="FO523" i="16"/>
  <c r="FU523" i="16" s="1"/>
  <c r="GA523" i="16" s="1"/>
  <c r="FN523" i="16"/>
  <c r="FT523" i="16" s="1"/>
  <c r="FZ523" i="16" s="1"/>
  <c r="FS510" i="16"/>
  <c r="FY510" i="16" s="1"/>
  <c r="GE510" i="16" s="1"/>
  <c r="FQ510" i="16"/>
  <c r="FW510" i="16" s="1"/>
  <c r="FR510" i="16"/>
  <c r="FX510" i="16" s="1"/>
  <c r="GD510" i="16" s="1"/>
  <c r="FP489" i="16"/>
  <c r="FV489" i="16" s="1"/>
  <c r="GB489" i="16" s="1"/>
  <c r="FN489" i="16"/>
  <c r="FT489" i="16" s="1"/>
  <c r="FZ489" i="16" s="1"/>
  <c r="FO489" i="16"/>
  <c r="FU489" i="16" s="1"/>
  <c r="GA489" i="16" s="1"/>
  <c r="FP485" i="16"/>
  <c r="FV485" i="16" s="1"/>
  <c r="GB485" i="16" s="1"/>
  <c r="FN485" i="16"/>
  <c r="FT485" i="16" s="1"/>
  <c r="FZ485" i="16" s="1"/>
  <c r="FO485" i="16"/>
  <c r="FU485" i="16" s="1"/>
  <c r="GA485" i="16" s="1"/>
  <c r="FP481" i="16"/>
  <c r="FV481" i="16" s="1"/>
  <c r="GB481" i="16" s="1"/>
  <c r="FN481" i="16"/>
  <c r="FT481" i="16" s="1"/>
  <c r="FZ481" i="16" s="1"/>
  <c r="FO481" i="16"/>
  <c r="FU481" i="16" s="1"/>
  <c r="GA481" i="16" s="1"/>
  <c r="FS476" i="16"/>
  <c r="FY476" i="16" s="1"/>
  <c r="GE476" i="16" s="1"/>
  <c r="FR476" i="16"/>
  <c r="FX476" i="16" s="1"/>
  <c r="GD476" i="16" s="1"/>
  <c r="FQ476" i="16"/>
  <c r="FW476" i="16" s="1"/>
  <c r="FR471" i="16"/>
  <c r="FX471" i="16" s="1"/>
  <c r="GD471" i="16" s="1"/>
  <c r="FS471" i="16"/>
  <c r="FY471" i="16" s="1"/>
  <c r="GE471" i="16" s="1"/>
  <c r="FQ471" i="16"/>
  <c r="FW471" i="16" s="1"/>
  <c r="FP450" i="16"/>
  <c r="FV450" i="16" s="1"/>
  <c r="GB450" i="16" s="1"/>
  <c r="FN450" i="16"/>
  <c r="FT450" i="16" s="1"/>
  <c r="FZ450" i="16" s="1"/>
  <c r="FO450" i="16"/>
  <c r="FU450" i="16" s="1"/>
  <c r="GA450" i="16" s="1"/>
  <c r="FP448" i="16"/>
  <c r="FV448" i="16" s="1"/>
  <c r="GB448" i="16" s="1"/>
  <c r="FO448" i="16"/>
  <c r="FU448" i="16" s="1"/>
  <c r="GA448" i="16" s="1"/>
  <c r="FN448" i="16"/>
  <c r="FT448" i="16" s="1"/>
  <c r="FZ448" i="16" s="1"/>
  <c r="FN446" i="16"/>
  <c r="FT446" i="16" s="1"/>
  <c r="FZ446" i="16" s="1"/>
  <c r="FP446" i="16"/>
  <c r="FV446" i="16" s="1"/>
  <c r="GB446" i="16" s="1"/>
  <c r="FO446" i="16"/>
  <c r="FU446" i="16" s="1"/>
  <c r="GA446" i="16" s="1"/>
  <c r="FP444" i="16"/>
  <c r="FV444" i="16" s="1"/>
  <c r="GB444" i="16" s="1"/>
  <c r="FO444" i="16"/>
  <c r="FU444" i="16" s="1"/>
  <c r="GA444" i="16" s="1"/>
  <c r="FN444" i="16"/>
  <c r="FT444" i="16" s="1"/>
  <c r="FZ444" i="16" s="1"/>
  <c r="FN442" i="16"/>
  <c r="FT442" i="16" s="1"/>
  <c r="FZ442" i="16" s="1"/>
  <c r="FP442" i="16"/>
  <c r="FV442" i="16" s="1"/>
  <c r="GB442" i="16" s="1"/>
  <c r="FO442" i="16"/>
  <c r="FU442" i="16" s="1"/>
  <c r="GA442" i="16" s="1"/>
  <c r="FP440" i="16"/>
  <c r="FV440" i="16" s="1"/>
  <c r="GB440" i="16" s="1"/>
  <c r="FO440" i="16"/>
  <c r="FU440" i="16" s="1"/>
  <c r="GA440" i="16" s="1"/>
  <c r="FN440" i="16"/>
  <c r="FT440" i="16" s="1"/>
  <c r="FZ440" i="16" s="1"/>
  <c r="FS438" i="16"/>
  <c r="FY438" i="16" s="1"/>
  <c r="GE438" i="16" s="1"/>
  <c r="FR438" i="16"/>
  <c r="FX438" i="16" s="1"/>
  <c r="GD438" i="16" s="1"/>
  <c r="FQ438" i="16"/>
  <c r="FW438" i="16" s="1"/>
  <c r="FS529" i="16"/>
  <c r="FY529" i="16" s="1"/>
  <c r="GE529" i="16" s="1"/>
  <c r="FR529" i="16"/>
  <c r="FX529" i="16" s="1"/>
  <c r="GD529" i="16" s="1"/>
  <c r="FQ529" i="16"/>
  <c r="FW529" i="16" s="1"/>
  <c r="FP519" i="16"/>
  <c r="FV519" i="16" s="1"/>
  <c r="GB519" i="16" s="1"/>
  <c r="FO519" i="16"/>
  <c r="FU519" i="16" s="1"/>
  <c r="GA519" i="16" s="1"/>
  <c r="FN519" i="16"/>
  <c r="FT519" i="16" s="1"/>
  <c r="FZ519" i="16" s="1"/>
  <c r="FR511" i="16"/>
  <c r="FX511" i="16" s="1"/>
  <c r="GD511" i="16" s="1"/>
  <c r="FQ511" i="16"/>
  <c r="FW511" i="16" s="1"/>
  <c r="FS511" i="16"/>
  <c r="FY511" i="16" s="1"/>
  <c r="GE511" i="16" s="1"/>
  <c r="FP507" i="16"/>
  <c r="FV507" i="16" s="1"/>
  <c r="GB507" i="16" s="1"/>
  <c r="FO507" i="16"/>
  <c r="FU507" i="16" s="1"/>
  <c r="GA507" i="16" s="1"/>
  <c r="FN507" i="16"/>
  <c r="FT507" i="16" s="1"/>
  <c r="FZ507" i="16" s="1"/>
  <c r="FS505" i="16"/>
  <c r="FY505" i="16" s="1"/>
  <c r="GE505" i="16" s="1"/>
  <c r="FR505" i="16"/>
  <c r="FX505" i="16" s="1"/>
  <c r="GD505" i="16" s="1"/>
  <c r="FQ505" i="16"/>
  <c r="FW505" i="16" s="1"/>
  <c r="FP492" i="16"/>
  <c r="FV492" i="16" s="1"/>
  <c r="GB492" i="16" s="1"/>
  <c r="FO492" i="16"/>
  <c r="FU492" i="16" s="1"/>
  <c r="GA492" i="16" s="1"/>
  <c r="FN492" i="16"/>
  <c r="FT492" i="16" s="1"/>
  <c r="FZ492" i="16" s="1"/>
  <c r="FP472" i="16"/>
  <c r="FV472" i="16" s="1"/>
  <c r="GB472" i="16" s="1"/>
  <c r="FO472" i="16"/>
  <c r="FU472" i="16" s="1"/>
  <c r="GA472" i="16" s="1"/>
  <c r="FN472" i="16"/>
  <c r="FT472" i="16" s="1"/>
  <c r="FZ472" i="16" s="1"/>
  <c r="FS470" i="16"/>
  <c r="FY470" i="16" s="1"/>
  <c r="GE470" i="16" s="1"/>
  <c r="FR470" i="16"/>
  <c r="FX470" i="16" s="1"/>
  <c r="GD470" i="16" s="1"/>
  <c r="FQ470" i="16"/>
  <c r="FW470" i="16" s="1"/>
  <c r="FP461" i="16"/>
  <c r="FV461" i="16" s="1"/>
  <c r="GB461" i="16" s="1"/>
  <c r="FN461" i="16"/>
  <c r="FT461" i="16" s="1"/>
  <c r="FZ461" i="16" s="1"/>
  <c r="FO461" i="16"/>
  <c r="FU461" i="16" s="1"/>
  <c r="GA461" i="16" s="1"/>
  <c r="FP459" i="16"/>
  <c r="FV459" i="16" s="1"/>
  <c r="GB459" i="16" s="1"/>
  <c r="FO459" i="16"/>
  <c r="FU459" i="16" s="1"/>
  <c r="GA459" i="16" s="1"/>
  <c r="FN459" i="16"/>
  <c r="FT459" i="16" s="1"/>
  <c r="FZ459" i="16" s="1"/>
  <c r="FP457" i="16"/>
  <c r="FV457" i="16" s="1"/>
  <c r="GB457" i="16" s="1"/>
  <c r="FN457" i="16"/>
  <c r="FT457" i="16" s="1"/>
  <c r="FZ457" i="16" s="1"/>
  <c r="FO457" i="16"/>
  <c r="FU457" i="16" s="1"/>
  <c r="GA457" i="16" s="1"/>
  <c r="FP455" i="16"/>
  <c r="FV455" i="16" s="1"/>
  <c r="GB455" i="16" s="1"/>
  <c r="FO455" i="16"/>
  <c r="FU455" i="16" s="1"/>
  <c r="GA455" i="16" s="1"/>
  <c r="FN455" i="16"/>
  <c r="FT455" i="16" s="1"/>
  <c r="FZ455" i="16" s="1"/>
  <c r="FP453" i="16"/>
  <c r="FV453" i="16" s="1"/>
  <c r="GB453" i="16" s="1"/>
  <c r="FN453" i="16"/>
  <c r="FT453" i="16" s="1"/>
  <c r="FZ453" i="16" s="1"/>
  <c r="FO453" i="16"/>
  <c r="FU453" i="16" s="1"/>
  <c r="GA453" i="16" s="1"/>
  <c r="FS536" i="16"/>
  <c r="FY536" i="16" s="1"/>
  <c r="GE536" i="16" s="1"/>
  <c r="FR536" i="16"/>
  <c r="FX536" i="16" s="1"/>
  <c r="GD536" i="16" s="1"/>
  <c r="FQ536" i="16"/>
  <c r="FW536" i="16" s="1"/>
  <c r="FS534" i="16"/>
  <c r="FY534" i="16" s="1"/>
  <c r="GE534" i="16" s="1"/>
  <c r="FR534" i="16"/>
  <c r="FX534" i="16" s="1"/>
  <c r="GD534" i="16" s="1"/>
  <c r="FQ534" i="16"/>
  <c r="FW534" i="16" s="1"/>
  <c r="FP532" i="16"/>
  <c r="FV532" i="16" s="1"/>
  <c r="GB532" i="16" s="1"/>
  <c r="FO532" i="16"/>
  <c r="FU532" i="16" s="1"/>
  <c r="GA532" i="16" s="1"/>
  <c r="FN532" i="16"/>
  <c r="FT532" i="16" s="1"/>
  <c r="FZ532" i="16" s="1"/>
  <c r="FP524" i="16"/>
  <c r="FV524" i="16" s="1"/>
  <c r="GB524" i="16" s="1"/>
  <c r="FO524" i="16"/>
  <c r="FU524" i="16" s="1"/>
  <c r="GA524" i="16" s="1"/>
  <c r="FN524" i="16"/>
  <c r="FT524" i="16" s="1"/>
  <c r="FZ524" i="16" s="1"/>
  <c r="FP520" i="16"/>
  <c r="FV520" i="16" s="1"/>
  <c r="GB520" i="16" s="1"/>
  <c r="FO520" i="16"/>
  <c r="FU520" i="16" s="1"/>
  <c r="GA520" i="16" s="1"/>
  <c r="FN520" i="16"/>
  <c r="FT520" i="16" s="1"/>
  <c r="FZ520" i="16" s="1"/>
  <c r="FS506" i="16"/>
  <c r="FY506" i="16" s="1"/>
  <c r="GE506" i="16" s="1"/>
  <c r="FR506" i="16"/>
  <c r="FX506" i="16" s="1"/>
  <c r="GD506" i="16" s="1"/>
  <c r="FQ506" i="16"/>
  <c r="FW506" i="16" s="1"/>
  <c r="FP501" i="16"/>
  <c r="FV501" i="16" s="1"/>
  <c r="GB501" i="16" s="1"/>
  <c r="FN501" i="16"/>
  <c r="FT501" i="16" s="1"/>
  <c r="FZ501" i="16" s="1"/>
  <c r="FO501" i="16"/>
  <c r="FU501" i="16" s="1"/>
  <c r="GA501" i="16" s="1"/>
  <c r="FP497" i="16"/>
  <c r="FV497" i="16" s="1"/>
  <c r="GB497" i="16" s="1"/>
  <c r="FN497" i="16"/>
  <c r="FT497" i="16" s="1"/>
  <c r="FZ497" i="16" s="1"/>
  <c r="FO497" i="16"/>
  <c r="FU497" i="16" s="1"/>
  <c r="GA497" i="16" s="1"/>
  <c r="FN494" i="16"/>
  <c r="FT494" i="16" s="1"/>
  <c r="FZ494" i="16" s="1"/>
  <c r="FP494" i="16"/>
  <c r="FV494" i="16" s="1"/>
  <c r="GB494" i="16" s="1"/>
  <c r="FO494" i="16"/>
  <c r="FU494" i="16" s="1"/>
  <c r="GA494" i="16" s="1"/>
  <c r="FS462" i="16"/>
  <c r="FY462" i="16" s="1"/>
  <c r="GE462" i="16" s="1"/>
  <c r="FQ462" i="16"/>
  <c r="FW462" i="16" s="1"/>
  <c r="FR462" i="16"/>
  <c r="FX462" i="16" s="1"/>
  <c r="GD462" i="16" s="1"/>
  <c r="FS452" i="16"/>
  <c r="FY452" i="16" s="1"/>
  <c r="GE452" i="16" s="1"/>
  <c r="FR452" i="16"/>
  <c r="FX452" i="16" s="1"/>
  <c r="GD452" i="16" s="1"/>
  <c r="FQ452" i="16"/>
  <c r="FW452" i="16" s="1"/>
  <c r="FS449" i="16"/>
  <c r="FY449" i="16" s="1"/>
  <c r="GE449" i="16" s="1"/>
  <c r="FR449" i="16"/>
  <c r="FX449" i="16" s="1"/>
  <c r="GD449" i="16" s="1"/>
  <c r="FQ449" i="16"/>
  <c r="FW449" i="16" s="1"/>
  <c r="FR447" i="16"/>
  <c r="FX447" i="16" s="1"/>
  <c r="GD447" i="16" s="1"/>
  <c r="FQ447" i="16"/>
  <c r="FW447" i="16" s="1"/>
  <c r="FS447" i="16"/>
  <c r="FY447" i="16" s="1"/>
  <c r="GE447" i="16" s="1"/>
  <c r="FS445" i="16"/>
  <c r="FY445" i="16" s="1"/>
  <c r="GE445" i="16" s="1"/>
  <c r="FR445" i="16"/>
  <c r="FX445" i="16" s="1"/>
  <c r="GD445" i="16" s="1"/>
  <c r="FQ445" i="16"/>
  <c r="FW445" i="16" s="1"/>
  <c r="FS441" i="16"/>
  <c r="FY441" i="16" s="1"/>
  <c r="GE441" i="16" s="1"/>
  <c r="FR441" i="16"/>
  <c r="FX441" i="16" s="1"/>
  <c r="GD441" i="16" s="1"/>
  <c r="FQ441" i="16"/>
  <c r="FW441" i="16" s="1"/>
  <c r="FR427" i="16"/>
  <c r="FX427" i="16" s="1"/>
  <c r="GD427" i="16" s="1"/>
  <c r="FS427" i="16"/>
  <c r="FY427" i="16" s="1"/>
  <c r="GE427" i="16" s="1"/>
  <c r="FQ427" i="16"/>
  <c r="FW427" i="16" s="1"/>
  <c r="FP423" i="16"/>
  <c r="FV423" i="16" s="1"/>
  <c r="GB423" i="16" s="1"/>
  <c r="FO423" i="16"/>
  <c r="FU423" i="16" s="1"/>
  <c r="GA423" i="16" s="1"/>
  <c r="FN423" i="16"/>
  <c r="FT423" i="16" s="1"/>
  <c r="FZ423" i="16" s="1"/>
  <c r="FP405" i="16"/>
  <c r="FV405" i="16" s="1"/>
  <c r="GB405" i="16" s="1"/>
  <c r="FN405" i="16"/>
  <c r="FT405" i="16" s="1"/>
  <c r="FZ405" i="16" s="1"/>
  <c r="FO405" i="16"/>
  <c r="FU405" i="16" s="1"/>
  <c r="GA405" i="16" s="1"/>
  <c r="FP401" i="16"/>
  <c r="FV401" i="16" s="1"/>
  <c r="GB401" i="16" s="1"/>
  <c r="FN401" i="16"/>
  <c r="FT401" i="16" s="1"/>
  <c r="FZ401" i="16" s="1"/>
  <c r="FO401" i="16"/>
  <c r="FU401" i="16" s="1"/>
  <c r="GA401" i="16" s="1"/>
  <c r="FP397" i="16"/>
  <c r="FV397" i="16" s="1"/>
  <c r="GB397" i="16" s="1"/>
  <c r="FN397" i="16"/>
  <c r="FT397" i="16" s="1"/>
  <c r="FZ397" i="16" s="1"/>
  <c r="FO397" i="16"/>
  <c r="FU397" i="16" s="1"/>
  <c r="GA397" i="16" s="1"/>
  <c r="FP392" i="16"/>
  <c r="FV392" i="16" s="1"/>
  <c r="GB392" i="16" s="1"/>
  <c r="FO392" i="16"/>
  <c r="FU392" i="16" s="1"/>
  <c r="GA392" i="16" s="1"/>
  <c r="FN392" i="16"/>
  <c r="FT392" i="16" s="1"/>
  <c r="FZ392" i="16" s="1"/>
  <c r="FP389" i="16"/>
  <c r="FV389" i="16" s="1"/>
  <c r="GB389" i="16" s="1"/>
  <c r="FN389" i="16"/>
  <c r="FT389" i="16" s="1"/>
  <c r="FZ389" i="16" s="1"/>
  <c r="FO389" i="16"/>
  <c r="FU389" i="16" s="1"/>
  <c r="GA389" i="16" s="1"/>
  <c r="FP385" i="16"/>
  <c r="FV385" i="16" s="1"/>
  <c r="GB385" i="16" s="1"/>
  <c r="FN385" i="16"/>
  <c r="FT385" i="16" s="1"/>
  <c r="FZ385" i="16" s="1"/>
  <c r="FO385" i="16"/>
  <c r="FU385" i="16" s="1"/>
  <c r="GA385" i="16" s="1"/>
  <c r="FP381" i="16"/>
  <c r="FV381" i="16" s="1"/>
  <c r="GB381" i="16" s="1"/>
  <c r="FN381" i="16"/>
  <c r="FT381" i="16" s="1"/>
  <c r="FZ381" i="16" s="1"/>
  <c r="FO381" i="16"/>
  <c r="FU381" i="16" s="1"/>
  <c r="GA381" i="16" s="1"/>
  <c r="FP373" i="16"/>
  <c r="FV373" i="16" s="1"/>
  <c r="GB373" i="16" s="1"/>
  <c r="FN373" i="16"/>
  <c r="FT373" i="16" s="1"/>
  <c r="FZ373" i="16" s="1"/>
  <c r="FO373" i="16"/>
  <c r="FU373" i="16" s="1"/>
  <c r="GA373" i="16" s="1"/>
  <c r="FP371" i="16"/>
  <c r="FV371" i="16" s="1"/>
  <c r="GB371" i="16" s="1"/>
  <c r="FO371" i="16"/>
  <c r="FU371" i="16" s="1"/>
  <c r="GA371" i="16" s="1"/>
  <c r="FN371" i="16"/>
  <c r="FT371" i="16" s="1"/>
  <c r="FZ371" i="16" s="1"/>
  <c r="FS366" i="16"/>
  <c r="FY366" i="16" s="1"/>
  <c r="GE366" i="16" s="1"/>
  <c r="FQ366" i="16"/>
  <c r="FW366" i="16" s="1"/>
  <c r="FR366" i="16"/>
  <c r="FX366" i="16" s="1"/>
  <c r="GD366" i="16" s="1"/>
  <c r="FP355" i="16"/>
  <c r="FV355" i="16" s="1"/>
  <c r="GB355" i="16" s="1"/>
  <c r="FO355" i="16"/>
  <c r="FU355" i="16" s="1"/>
  <c r="GA355" i="16" s="1"/>
  <c r="FN355" i="16"/>
  <c r="FT355" i="16" s="1"/>
  <c r="FZ355" i="16" s="1"/>
  <c r="FS341" i="16"/>
  <c r="FY341" i="16" s="1"/>
  <c r="GE341" i="16" s="1"/>
  <c r="FR341" i="16"/>
  <c r="FX341" i="16" s="1"/>
  <c r="GD341" i="16" s="1"/>
  <c r="FQ341" i="16"/>
  <c r="FW341" i="16" s="1"/>
  <c r="FS337" i="16"/>
  <c r="FY337" i="16" s="1"/>
  <c r="GE337" i="16" s="1"/>
  <c r="FR337" i="16"/>
  <c r="FX337" i="16" s="1"/>
  <c r="GD337" i="16" s="1"/>
  <c r="FQ337" i="16"/>
  <c r="FW337" i="16" s="1"/>
  <c r="FS333" i="16"/>
  <c r="FY333" i="16" s="1"/>
  <c r="GE333" i="16" s="1"/>
  <c r="FR333" i="16"/>
  <c r="FX333" i="16" s="1"/>
  <c r="GD333" i="16" s="1"/>
  <c r="FQ333" i="16"/>
  <c r="FW333" i="16" s="1"/>
  <c r="FS329" i="16"/>
  <c r="FY329" i="16" s="1"/>
  <c r="GE329" i="16" s="1"/>
  <c r="FR329" i="16"/>
  <c r="FX329" i="16" s="1"/>
  <c r="GD329" i="16" s="1"/>
  <c r="FQ329" i="16"/>
  <c r="FW329" i="16" s="1"/>
  <c r="FS325" i="16"/>
  <c r="FY325" i="16" s="1"/>
  <c r="GE325" i="16" s="1"/>
  <c r="FR325" i="16"/>
  <c r="FX325" i="16" s="1"/>
  <c r="GD325" i="16" s="1"/>
  <c r="FQ325" i="16"/>
  <c r="FW325" i="16" s="1"/>
  <c r="FS321" i="16"/>
  <c r="FY321" i="16" s="1"/>
  <c r="GE321" i="16" s="1"/>
  <c r="FR321" i="16"/>
  <c r="FX321" i="16" s="1"/>
  <c r="GD321" i="16" s="1"/>
  <c r="FQ321" i="16"/>
  <c r="FW321" i="16" s="1"/>
  <c r="FS317" i="16"/>
  <c r="FY317" i="16" s="1"/>
  <c r="GE317" i="16" s="1"/>
  <c r="FR317" i="16"/>
  <c r="FX317" i="16" s="1"/>
  <c r="GD317" i="16" s="1"/>
  <c r="FQ317" i="16"/>
  <c r="FW317" i="16" s="1"/>
  <c r="FS313" i="16"/>
  <c r="FY313" i="16" s="1"/>
  <c r="GE313" i="16" s="1"/>
  <c r="FR313" i="16"/>
  <c r="FX313" i="16" s="1"/>
  <c r="GD313" i="16" s="1"/>
  <c r="FQ313" i="16"/>
  <c r="FW313" i="16" s="1"/>
  <c r="FP300" i="16"/>
  <c r="FV300" i="16" s="1"/>
  <c r="GB300" i="16" s="1"/>
  <c r="FO300" i="16"/>
  <c r="FU300" i="16" s="1"/>
  <c r="GA300" i="16" s="1"/>
  <c r="FN300" i="16"/>
  <c r="FT300" i="16" s="1"/>
  <c r="FZ300" i="16" s="1"/>
  <c r="FP292" i="16"/>
  <c r="FV292" i="16" s="1"/>
  <c r="GB292" i="16" s="1"/>
  <c r="FO292" i="16"/>
  <c r="FU292" i="16" s="1"/>
  <c r="GA292" i="16" s="1"/>
  <c r="FN292" i="16"/>
  <c r="FT292" i="16" s="1"/>
  <c r="FZ292" i="16" s="1"/>
  <c r="FP284" i="16"/>
  <c r="FV284" i="16" s="1"/>
  <c r="GB284" i="16" s="1"/>
  <c r="FO284" i="16"/>
  <c r="FU284" i="16" s="1"/>
  <c r="GA284" i="16" s="1"/>
  <c r="FN284" i="16"/>
  <c r="FT284" i="16" s="1"/>
  <c r="FZ284" i="16" s="1"/>
  <c r="FP276" i="16"/>
  <c r="FV276" i="16" s="1"/>
  <c r="GB276" i="16" s="1"/>
  <c r="FO276" i="16"/>
  <c r="FU276" i="16" s="1"/>
  <c r="GA276" i="16" s="1"/>
  <c r="FN276" i="16"/>
  <c r="FT276" i="16" s="1"/>
  <c r="FZ276" i="16" s="1"/>
  <c r="FP268" i="16"/>
  <c r="FV268" i="16" s="1"/>
  <c r="GB268" i="16" s="1"/>
  <c r="FO268" i="16"/>
  <c r="FU268" i="16" s="1"/>
  <c r="GA268" i="16" s="1"/>
  <c r="FN268" i="16"/>
  <c r="FT268" i="16" s="1"/>
  <c r="FZ268" i="16" s="1"/>
  <c r="FP260" i="16"/>
  <c r="FV260" i="16" s="1"/>
  <c r="GB260" i="16" s="1"/>
  <c r="FO260" i="16"/>
  <c r="FU260" i="16" s="1"/>
  <c r="GA260" i="16" s="1"/>
  <c r="FN260" i="16"/>
  <c r="FT260" i="16" s="1"/>
  <c r="FZ260" i="16" s="1"/>
  <c r="FQ258" i="16"/>
  <c r="FW258" i="16" s="1"/>
  <c r="FS258" i="16"/>
  <c r="FY258" i="16" s="1"/>
  <c r="GE258" i="16" s="1"/>
  <c r="FR258" i="16"/>
  <c r="FX258" i="16" s="1"/>
  <c r="GD258" i="16" s="1"/>
  <c r="FP252" i="16"/>
  <c r="FV252" i="16" s="1"/>
  <c r="GB252" i="16" s="1"/>
  <c r="FO252" i="16"/>
  <c r="FU252" i="16" s="1"/>
  <c r="GA252" i="16" s="1"/>
  <c r="FN252" i="16"/>
  <c r="FT252" i="16" s="1"/>
  <c r="FZ252" i="16" s="1"/>
  <c r="FP226" i="16"/>
  <c r="FV226" i="16" s="1"/>
  <c r="GB226" i="16" s="1"/>
  <c r="FN226" i="16"/>
  <c r="FT226" i="16" s="1"/>
  <c r="FZ226" i="16" s="1"/>
  <c r="FO226" i="16"/>
  <c r="FU226" i="16" s="1"/>
  <c r="GA226" i="16" s="1"/>
  <c r="FP224" i="16"/>
  <c r="FV224" i="16" s="1"/>
  <c r="GB224" i="16" s="1"/>
  <c r="FO224" i="16"/>
  <c r="FU224" i="16" s="1"/>
  <c r="GA224" i="16" s="1"/>
  <c r="FN224" i="16"/>
  <c r="FT224" i="16" s="1"/>
  <c r="FZ224" i="16" s="1"/>
  <c r="FP221" i="16"/>
  <c r="FV221" i="16" s="1"/>
  <c r="GB221" i="16" s="1"/>
  <c r="FN221" i="16"/>
  <c r="FT221" i="16" s="1"/>
  <c r="FZ221" i="16" s="1"/>
  <c r="FO221" i="16"/>
  <c r="FU221" i="16" s="1"/>
  <c r="GA221" i="16" s="1"/>
  <c r="FS209" i="16"/>
  <c r="FY209" i="16" s="1"/>
  <c r="GE209" i="16" s="1"/>
  <c r="FR209" i="16"/>
  <c r="FX209" i="16" s="1"/>
  <c r="GD209" i="16" s="1"/>
  <c r="FQ209" i="16"/>
  <c r="FW209" i="16" s="1"/>
  <c r="FS206" i="16"/>
  <c r="FY206" i="16" s="1"/>
  <c r="GE206" i="16" s="1"/>
  <c r="FQ206" i="16"/>
  <c r="FW206" i="16" s="1"/>
  <c r="FR206" i="16"/>
  <c r="FX206" i="16" s="1"/>
  <c r="GD206" i="16" s="1"/>
  <c r="FS204" i="16"/>
  <c r="FY204" i="16" s="1"/>
  <c r="GE204" i="16" s="1"/>
  <c r="FR204" i="16"/>
  <c r="FX204" i="16" s="1"/>
  <c r="GD204" i="16" s="1"/>
  <c r="FQ204" i="16"/>
  <c r="FW204" i="16" s="1"/>
  <c r="FN202" i="16"/>
  <c r="FT202" i="16" s="1"/>
  <c r="FZ202" i="16" s="1"/>
  <c r="FO202" i="16"/>
  <c r="FU202" i="16" s="1"/>
  <c r="GA202" i="16" s="1"/>
  <c r="FP202" i="16"/>
  <c r="FV202" i="16" s="1"/>
  <c r="GB202" i="16" s="1"/>
  <c r="FP194" i="16"/>
  <c r="FV194" i="16" s="1"/>
  <c r="GB194" i="16" s="1"/>
  <c r="FN194" i="16"/>
  <c r="FT194" i="16" s="1"/>
  <c r="FZ194" i="16" s="1"/>
  <c r="FO194" i="16"/>
  <c r="FU194" i="16" s="1"/>
  <c r="GA194" i="16" s="1"/>
  <c r="FS180" i="16"/>
  <c r="FY180" i="16" s="1"/>
  <c r="GE180" i="16" s="1"/>
  <c r="FR180" i="16"/>
  <c r="FX180" i="16" s="1"/>
  <c r="GD180" i="16" s="1"/>
  <c r="FQ180" i="16"/>
  <c r="FW180" i="16" s="1"/>
  <c r="FS434" i="16"/>
  <c r="FY434" i="16" s="1"/>
  <c r="GE434" i="16" s="1"/>
  <c r="FQ434" i="16"/>
  <c r="FW434" i="16" s="1"/>
  <c r="FR434" i="16"/>
  <c r="FX434" i="16" s="1"/>
  <c r="GD434" i="16" s="1"/>
  <c r="FS430" i="16"/>
  <c r="FY430" i="16" s="1"/>
  <c r="GE430" i="16" s="1"/>
  <c r="FQ430" i="16"/>
  <c r="FW430" i="16" s="1"/>
  <c r="FR430" i="16"/>
  <c r="FX430" i="16" s="1"/>
  <c r="GD430" i="16" s="1"/>
  <c r="FS421" i="16"/>
  <c r="FY421" i="16" s="1"/>
  <c r="GE421" i="16" s="1"/>
  <c r="FR421" i="16"/>
  <c r="FX421" i="16" s="1"/>
  <c r="GD421" i="16" s="1"/>
  <c r="FQ421" i="16"/>
  <c r="FW421" i="16" s="1"/>
  <c r="FR363" i="16"/>
  <c r="FX363" i="16" s="1"/>
  <c r="GD363" i="16" s="1"/>
  <c r="FS363" i="16"/>
  <c r="FY363" i="16" s="1"/>
  <c r="GE363" i="16" s="1"/>
  <c r="FQ363" i="16"/>
  <c r="FW363" i="16" s="1"/>
  <c r="FS358" i="16"/>
  <c r="FY358" i="16" s="1"/>
  <c r="GE358" i="16" s="1"/>
  <c r="FR358" i="16"/>
  <c r="FX358" i="16" s="1"/>
  <c r="GD358" i="16" s="1"/>
  <c r="FQ358" i="16"/>
  <c r="FW358" i="16" s="1"/>
  <c r="FP354" i="16"/>
  <c r="FV354" i="16" s="1"/>
  <c r="GB354" i="16" s="1"/>
  <c r="FO354" i="16"/>
  <c r="FU354" i="16" s="1"/>
  <c r="GA354" i="16" s="1"/>
  <c r="FN354" i="16"/>
  <c r="FT354" i="16" s="1"/>
  <c r="FZ354" i="16" s="1"/>
  <c r="FP352" i="16"/>
  <c r="FV352" i="16" s="1"/>
  <c r="GB352" i="16" s="1"/>
  <c r="FO352" i="16"/>
  <c r="FU352" i="16" s="1"/>
  <c r="GA352" i="16" s="1"/>
  <c r="FN352" i="16"/>
  <c r="FT352" i="16" s="1"/>
  <c r="FZ352" i="16" s="1"/>
  <c r="FR347" i="16"/>
  <c r="FX347" i="16" s="1"/>
  <c r="GD347" i="16" s="1"/>
  <c r="FS347" i="16"/>
  <c r="FY347" i="16" s="1"/>
  <c r="GE347" i="16" s="1"/>
  <c r="FQ347" i="16"/>
  <c r="FW347" i="16" s="1"/>
  <c r="FP297" i="16"/>
  <c r="FV297" i="16" s="1"/>
  <c r="GB297" i="16" s="1"/>
  <c r="FN297" i="16"/>
  <c r="FT297" i="16" s="1"/>
  <c r="FZ297" i="16" s="1"/>
  <c r="FO297" i="16"/>
  <c r="FU297" i="16" s="1"/>
  <c r="GA297" i="16" s="1"/>
  <c r="FP281" i="16"/>
  <c r="FV281" i="16" s="1"/>
  <c r="GB281" i="16" s="1"/>
  <c r="FN281" i="16"/>
  <c r="FT281" i="16" s="1"/>
  <c r="FZ281" i="16" s="1"/>
  <c r="FO281" i="16"/>
  <c r="FU281" i="16" s="1"/>
  <c r="GA281" i="16" s="1"/>
  <c r="FP265" i="16"/>
  <c r="FV265" i="16" s="1"/>
  <c r="GB265" i="16" s="1"/>
  <c r="FN265" i="16"/>
  <c r="FT265" i="16" s="1"/>
  <c r="FZ265" i="16" s="1"/>
  <c r="FO265" i="16"/>
  <c r="FU265" i="16" s="1"/>
  <c r="GA265" i="16" s="1"/>
  <c r="FS215" i="16"/>
  <c r="FY215" i="16" s="1"/>
  <c r="GE215" i="16" s="1"/>
  <c r="FR215" i="16"/>
  <c r="FX215" i="16" s="1"/>
  <c r="GD215" i="16" s="1"/>
  <c r="FQ215" i="16"/>
  <c r="FW215" i="16" s="1"/>
  <c r="FP203" i="16"/>
  <c r="FV203" i="16" s="1"/>
  <c r="GB203" i="16" s="1"/>
  <c r="FO203" i="16"/>
  <c r="FU203" i="16" s="1"/>
  <c r="GA203" i="16" s="1"/>
  <c r="FN203" i="16"/>
  <c r="FT203" i="16" s="1"/>
  <c r="FZ203" i="16" s="1"/>
  <c r="FP192" i="16"/>
  <c r="FV192" i="16" s="1"/>
  <c r="GB192" i="16" s="1"/>
  <c r="FO192" i="16"/>
  <c r="FU192" i="16" s="1"/>
  <c r="GA192" i="16" s="1"/>
  <c r="FN192" i="16"/>
  <c r="FT192" i="16" s="1"/>
  <c r="FZ192" i="16" s="1"/>
  <c r="FP182" i="16"/>
  <c r="FV182" i="16" s="1"/>
  <c r="GB182" i="16" s="1"/>
  <c r="FN182" i="16"/>
  <c r="FT182" i="16" s="1"/>
  <c r="FZ182" i="16" s="1"/>
  <c r="FO182" i="16"/>
  <c r="FU182" i="16" s="1"/>
  <c r="GA182" i="16" s="1"/>
  <c r="FS368" i="16"/>
  <c r="FY368" i="16" s="1"/>
  <c r="GE368" i="16" s="1"/>
  <c r="FR368" i="16"/>
  <c r="FX368" i="16" s="1"/>
  <c r="GD368" i="16" s="1"/>
  <c r="FQ368" i="16"/>
  <c r="FW368" i="16" s="1"/>
  <c r="FS360" i="16"/>
  <c r="FY360" i="16" s="1"/>
  <c r="GE360" i="16" s="1"/>
  <c r="FR360" i="16"/>
  <c r="FX360" i="16" s="1"/>
  <c r="GD360" i="16" s="1"/>
  <c r="FQ360" i="16"/>
  <c r="FW360" i="16" s="1"/>
  <c r="FP356" i="16"/>
  <c r="FV356" i="16" s="1"/>
  <c r="GB356" i="16" s="1"/>
  <c r="FO356" i="16"/>
  <c r="FU356" i="16" s="1"/>
  <c r="GA356" i="16" s="1"/>
  <c r="FN356" i="16"/>
  <c r="FT356" i="16" s="1"/>
  <c r="FZ356" i="16" s="1"/>
  <c r="FP342" i="16"/>
  <c r="FV342" i="16" s="1"/>
  <c r="GB342" i="16" s="1"/>
  <c r="FN342" i="16"/>
  <c r="FT342" i="16" s="1"/>
  <c r="FZ342" i="16" s="1"/>
  <c r="FO342" i="16"/>
  <c r="FU342" i="16" s="1"/>
  <c r="GA342" i="16" s="1"/>
  <c r="FP338" i="16"/>
  <c r="FV338" i="16" s="1"/>
  <c r="GB338" i="16" s="1"/>
  <c r="FO338" i="16"/>
  <c r="FU338" i="16" s="1"/>
  <c r="GA338" i="16" s="1"/>
  <c r="FN338" i="16"/>
  <c r="FT338" i="16" s="1"/>
  <c r="FZ338" i="16" s="1"/>
  <c r="FN334" i="16"/>
  <c r="FT334" i="16" s="1"/>
  <c r="FZ334" i="16" s="1"/>
  <c r="FP334" i="16"/>
  <c r="FV334" i="16" s="1"/>
  <c r="GB334" i="16" s="1"/>
  <c r="FO334" i="16"/>
  <c r="FU334" i="16" s="1"/>
  <c r="GA334" i="16" s="1"/>
  <c r="FP332" i="16"/>
  <c r="FV332" i="16" s="1"/>
  <c r="GB332" i="16" s="1"/>
  <c r="FO332" i="16"/>
  <c r="FU332" i="16" s="1"/>
  <c r="GA332" i="16" s="1"/>
  <c r="FN332" i="16"/>
  <c r="FT332" i="16" s="1"/>
  <c r="FZ332" i="16" s="1"/>
  <c r="FO330" i="16"/>
  <c r="FU330" i="16" s="1"/>
  <c r="GA330" i="16" s="1"/>
  <c r="FN330" i="16"/>
  <c r="FT330" i="16" s="1"/>
  <c r="FZ330" i="16" s="1"/>
  <c r="FP330" i="16"/>
  <c r="FV330" i="16" s="1"/>
  <c r="GB330" i="16" s="1"/>
  <c r="FP328" i="16"/>
  <c r="FV328" i="16" s="1"/>
  <c r="GB328" i="16" s="1"/>
  <c r="FO328" i="16"/>
  <c r="FU328" i="16" s="1"/>
  <c r="GA328" i="16" s="1"/>
  <c r="FN328" i="16"/>
  <c r="FT328" i="16" s="1"/>
  <c r="FZ328" i="16" s="1"/>
  <c r="FP326" i="16"/>
  <c r="FV326" i="16" s="1"/>
  <c r="GB326" i="16" s="1"/>
  <c r="FN326" i="16"/>
  <c r="FT326" i="16" s="1"/>
  <c r="FZ326" i="16" s="1"/>
  <c r="FO326" i="16"/>
  <c r="FU326" i="16" s="1"/>
  <c r="GA326" i="16" s="1"/>
  <c r="FP324" i="16"/>
  <c r="FV324" i="16" s="1"/>
  <c r="GB324" i="16" s="1"/>
  <c r="FO324" i="16"/>
  <c r="FU324" i="16" s="1"/>
  <c r="GA324" i="16" s="1"/>
  <c r="FN324" i="16"/>
  <c r="FT324" i="16" s="1"/>
  <c r="FZ324" i="16" s="1"/>
  <c r="FP322" i="16"/>
  <c r="FV322" i="16" s="1"/>
  <c r="GB322" i="16" s="1"/>
  <c r="FN322" i="16"/>
  <c r="FT322" i="16" s="1"/>
  <c r="FZ322" i="16" s="1"/>
  <c r="FO322" i="16"/>
  <c r="FU322" i="16" s="1"/>
  <c r="GA322" i="16" s="1"/>
  <c r="FP320" i="16"/>
  <c r="FV320" i="16" s="1"/>
  <c r="GB320" i="16" s="1"/>
  <c r="FO320" i="16"/>
  <c r="FU320" i="16" s="1"/>
  <c r="GA320" i="16" s="1"/>
  <c r="FN320" i="16"/>
  <c r="FT320" i="16" s="1"/>
  <c r="FZ320" i="16" s="1"/>
  <c r="FP318" i="16"/>
  <c r="FV318" i="16" s="1"/>
  <c r="GB318" i="16" s="1"/>
  <c r="FO318" i="16"/>
  <c r="FU318" i="16" s="1"/>
  <c r="GA318" i="16" s="1"/>
  <c r="FN318" i="16"/>
  <c r="FT318" i="16" s="1"/>
  <c r="FZ318" i="16" s="1"/>
  <c r="FP316" i="16"/>
  <c r="FV316" i="16" s="1"/>
  <c r="GB316" i="16" s="1"/>
  <c r="FO316" i="16"/>
  <c r="FU316" i="16" s="1"/>
  <c r="GA316" i="16" s="1"/>
  <c r="FN316" i="16"/>
  <c r="FT316" i="16" s="1"/>
  <c r="FZ316" i="16" s="1"/>
  <c r="FN314" i="16"/>
  <c r="FT314" i="16" s="1"/>
  <c r="FZ314" i="16" s="1"/>
  <c r="FO314" i="16"/>
  <c r="FU314" i="16" s="1"/>
  <c r="GA314" i="16" s="1"/>
  <c r="FP314" i="16"/>
  <c r="FV314" i="16" s="1"/>
  <c r="GB314" i="16" s="1"/>
  <c r="FS312" i="16"/>
  <c r="FY312" i="16" s="1"/>
  <c r="GE312" i="16" s="1"/>
  <c r="FR312" i="16"/>
  <c r="FX312" i="16" s="1"/>
  <c r="GD312" i="16" s="1"/>
  <c r="FQ312" i="16"/>
  <c r="FW312" i="16" s="1"/>
  <c r="FS307" i="16"/>
  <c r="FY307" i="16" s="1"/>
  <c r="GE307" i="16" s="1"/>
  <c r="FR307" i="16"/>
  <c r="FX307" i="16" s="1"/>
  <c r="GD307" i="16" s="1"/>
  <c r="FQ307" i="16"/>
  <c r="FW307" i="16" s="1"/>
  <c r="FS300" i="16"/>
  <c r="FY300" i="16" s="1"/>
  <c r="GE300" i="16" s="1"/>
  <c r="FR300" i="16"/>
  <c r="FX300" i="16" s="1"/>
  <c r="GD300" i="16" s="1"/>
  <c r="FQ300" i="16"/>
  <c r="FW300" i="16" s="1"/>
  <c r="FP290" i="16"/>
  <c r="FV290" i="16" s="1"/>
  <c r="GB290" i="16" s="1"/>
  <c r="FO290" i="16"/>
  <c r="FU290" i="16" s="1"/>
  <c r="GA290" i="16" s="1"/>
  <c r="FN290" i="16"/>
  <c r="FT290" i="16" s="1"/>
  <c r="FZ290" i="16" s="1"/>
  <c r="FS284" i="16"/>
  <c r="FY284" i="16" s="1"/>
  <c r="GE284" i="16" s="1"/>
  <c r="FR284" i="16"/>
  <c r="FX284" i="16" s="1"/>
  <c r="GD284" i="16" s="1"/>
  <c r="FQ284" i="16"/>
  <c r="FW284" i="16" s="1"/>
  <c r="FP274" i="16"/>
  <c r="FV274" i="16" s="1"/>
  <c r="GB274" i="16" s="1"/>
  <c r="FN274" i="16"/>
  <c r="FT274" i="16" s="1"/>
  <c r="FZ274" i="16" s="1"/>
  <c r="FO274" i="16"/>
  <c r="FU274" i="16" s="1"/>
  <c r="GA274" i="16" s="1"/>
  <c r="FS268" i="16"/>
  <c r="FY268" i="16" s="1"/>
  <c r="GE268" i="16" s="1"/>
  <c r="FR268" i="16"/>
  <c r="FX268" i="16" s="1"/>
  <c r="GD268" i="16" s="1"/>
  <c r="FQ268" i="16"/>
  <c r="FW268" i="16" s="1"/>
  <c r="FS260" i="16"/>
  <c r="FY260" i="16" s="1"/>
  <c r="GE260" i="16" s="1"/>
  <c r="FR260" i="16"/>
  <c r="FX260" i="16" s="1"/>
  <c r="GD260" i="16" s="1"/>
  <c r="FQ260" i="16"/>
  <c r="FW260" i="16" s="1"/>
  <c r="FS252" i="16"/>
  <c r="FY252" i="16" s="1"/>
  <c r="GE252" i="16" s="1"/>
  <c r="FR252" i="16"/>
  <c r="FX252" i="16" s="1"/>
  <c r="GD252" i="16" s="1"/>
  <c r="FQ252" i="16"/>
  <c r="FW252" i="16" s="1"/>
  <c r="FP249" i="16"/>
  <c r="FV249" i="16" s="1"/>
  <c r="GB249" i="16" s="1"/>
  <c r="FN249" i="16"/>
  <c r="FT249" i="16" s="1"/>
  <c r="FZ249" i="16" s="1"/>
  <c r="FO249" i="16"/>
  <c r="FU249" i="16" s="1"/>
  <c r="GA249" i="16" s="1"/>
  <c r="FN238" i="16"/>
  <c r="FT238" i="16" s="1"/>
  <c r="FZ238" i="16" s="1"/>
  <c r="FP238" i="16"/>
  <c r="FV238" i="16" s="1"/>
  <c r="GB238" i="16" s="1"/>
  <c r="FO238" i="16"/>
  <c r="FU238" i="16" s="1"/>
  <c r="GA238" i="16" s="1"/>
  <c r="FP230" i="16"/>
  <c r="FV230" i="16" s="1"/>
  <c r="GB230" i="16" s="1"/>
  <c r="FN230" i="16"/>
  <c r="FT230" i="16" s="1"/>
  <c r="FZ230" i="16" s="1"/>
  <c r="FO230" i="16"/>
  <c r="FU230" i="16" s="1"/>
  <c r="GA230" i="16" s="1"/>
  <c r="FP228" i="16"/>
  <c r="FV228" i="16" s="1"/>
  <c r="GB228" i="16" s="1"/>
  <c r="FO228" i="16"/>
  <c r="FU228" i="16" s="1"/>
  <c r="GA228" i="16" s="1"/>
  <c r="FN228" i="16"/>
  <c r="FT228" i="16" s="1"/>
  <c r="FZ228" i="16" s="1"/>
  <c r="FP225" i="16"/>
  <c r="FV225" i="16" s="1"/>
  <c r="GB225" i="16" s="1"/>
  <c r="FN225" i="16"/>
  <c r="FT225" i="16" s="1"/>
  <c r="FZ225" i="16" s="1"/>
  <c r="FO225" i="16"/>
  <c r="FU225" i="16" s="1"/>
  <c r="GA225" i="16" s="1"/>
  <c r="FS213" i="16"/>
  <c r="FY213" i="16" s="1"/>
  <c r="GE213" i="16" s="1"/>
  <c r="FR213" i="16"/>
  <c r="FX213" i="16" s="1"/>
  <c r="GD213" i="16" s="1"/>
  <c r="FQ213" i="16"/>
  <c r="FW213" i="16" s="1"/>
  <c r="FS210" i="16"/>
  <c r="FY210" i="16" s="1"/>
  <c r="GE210" i="16" s="1"/>
  <c r="FQ210" i="16"/>
  <c r="FW210" i="16" s="1"/>
  <c r="FR210" i="16"/>
  <c r="FX210" i="16" s="1"/>
  <c r="GD210" i="16" s="1"/>
  <c r="FS208" i="16"/>
  <c r="FY208" i="16" s="1"/>
  <c r="GE208" i="16" s="1"/>
  <c r="FR208" i="16"/>
  <c r="FX208" i="16" s="1"/>
  <c r="GD208" i="16" s="1"/>
  <c r="FQ208" i="16"/>
  <c r="FW208" i="16" s="1"/>
  <c r="FP196" i="16"/>
  <c r="FV196" i="16" s="1"/>
  <c r="GB196" i="16" s="1"/>
  <c r="FO196" i="16"/>
  <c r="FU196" i="16" s="1"/>
  <c r="GA196" i="16" s="1"/>
  <c r="FN196" i="16"/>
  <c r="FT196" i="16" s="1"/>
  <c r="FZ196" i="16" s="1"/>
  <c r="FP180" i="16"/>
  <c r="FV180" i="16" s="1"/>
  <c r="GB180" i="16" s="1"/>
  <c r="FO180" i="16"/>
  <c r="FU180" i="16" s="1"/>
  <c r="GA180" i="16" s="1"/>
  <c r="FN180" i="16"/>
  <c r="FT180" i="16" s="1"/>
  <c r="FZ180" i="16" s="1"/>
  <c r="FP178" i="16"/>
  <c r="FV178" i="16" s="1"/>
  <c r="GB178" i="16" s="1"/>
  <c r="FN178" i="16"/>
  <c r="FT178" i="16" s="1"/>
  <c r="FZ178" i="16" s="1"/>
  <c r="FO178" i="16"/>
  <c r="FU178" i="16" s="1"/>
  <c r="GA178" i="16" s="1"/>
  <c r="FP176" i="16"/>
  <c r="FV176" i="16" s="1"/>
  <c r="GB176" i="16" s="1"/>
  <c r="FO176" i="16"/>
  <c r="FU176" i="16" s="1"/>
  <c r="GA176" i="16" s="1"/>
  <c r="FN176" i="16"/>
  <c r="FT176" i="16" s="1"/>
  <c r="FZ176" i="16" s="1"/>
  <c r="FO174" i="16"/>
  <c r="FU174" i="16" s="1"/>
  <c r="GA174" i="16" s="1"/>
  <c r="FN174" i="16"/>
  <c r="FT174" i="16" s="1"/>
  <c r="FZ174" i="16" s="1"/>
  <c r="FP174" i="16"/>
  <c r="FV174" i="16" s="1"/>
  <c r="GB174" i="16" s="1"/>
  <c r="FP168" i="16"/>
  <c r="FV168" i="16" s="1"/>
  <c r="GB168" i="16" s="1"/>
  <c r="FO168" i="16"/>
  <c r="FU168" i="16" s="1"/>
  <c r="GA168" i="16" s="1"/>
  <c r="FN168" i="16"/>
  <c r="FT168" i="16" s="1"/>
  <c r="FZ168" i="16" s="1"/>
  <c r="FO166" i="16"/>
  <c r="FU166" i="16" s="1"/>
  <c r="GA166" i="16" s="1"/>
  <c r="FP166" i="16"/>
  <c r="FV166" i="16" s="1"/>
  <c r="GB166" i="16" s="1"/>
  <c r="FN166" i="16"/>
  <c r="FT166" i="16" s="1"/>
  <c r="FZ166" i="16" s="1"/>
  <c r="FP164" i="16"/>
  <c r="FV164" i="16" s="1"/>
  <c r="GB164" i="16" s="1"/>
  <c r="FO164" i="16"/>
  <c r="FU164" i="16" s="1"/>
  <c r="GA164" i="16" s="1"/>
  <c r="FN164" i="16"/>
  <c r="FT164" i="16" s="1"/>
  <c r="FZ164" i="16" s="1"/>
  <c r="FP162" i="16"/>
  <c r="FV162" i="16" s="1"/>
  <c r="GB162" i="16" s="1"/>
  <c r="FN162" i="16"/>
  <c r="FT162" i="16" s="1"/>
  <c r="FZ162" i="16" s="1"/>
  <c r="FO162" i="16"/>
  <c r="FU162" i="16" s="1"/>
  <c r="GA162" i="16" s="1"/>
  <c r="FP160" i="16"/>
  <c r="FV160" i="16" s="1"/>
  <c r="GB160" i="16" s="1"/>
  <c r="FO160" i="16"/>
  <c r="FU160" i="16" s="1"/>
  <c r="GA160" i="16" s="1"/>
  <c r="FN160" i="16"/>
  <c r="FT160" i="16" s="1"/>
  <c r="FZ160" i="16" s="1"/>
  <c r="FN158" i="16"/>
  <c r="FT158" i="16" s="1"/>
  <c r="FZ158" i="16" s="1"/>
  <c r="FP158" i="16"/>
  <c r="FV158" i="16" s="1"/>
  <c r="GB158" i="16" s="1"/>
  <c r="FO158" i="16"/>
  <c r="FU158" i="16" s="1"/>
  <c r="GA158" i="16" s="1"/>
  <c r="FP156" i="16"/>
  <c r="FV156" i="16" s="1"/>
  <c r="GB156" i="16" s="1"/>
  <c r="FO156" i="16"/>
  <c r="FU156" i="16" s="1"/>
  <c r="GA156" i="16" s="1"/>
  <c r="FN156" i="16"/>
  <c r="FT156" i="16" s="1"/>
  <c r="FZ156" i="16" s="1"/>
  <c r="FO154" i="16"/>
  <c r="FU154" i="16" s="1"/>
  <c r="GA154" i="16" s="1"/>
  <c r="FN154" i="16"/>
  <c r="FT154" i="16" s="1"/>
  <c r="FZ154" i="16" s="1"/>
  <c r="FP154" i="16"/>
  <c r="FV154" i="16" s="1"/>
  <c r="GB154" i="16" s="1"/>
  <c r="FP152" i="16"/>
  <c r="FV152" i="16" s="1"/>
  <c r="GB152" i="16" s="1"/>
  <c r="FO152" i="16"/>
  <c r="FU152" i="16" s="1"/>
  <c r="GA152" i="16" s="1"/>
  <c r="FN152" i="16"/>
  <c r="FT152" i="16" s="1"/>
  <c r="FZ152" i="16" s="1"/>
  <c r="FP150" i="16"/>
  <c r="FV150" i="16" s="1"/>
  <c r="GB150" i="16" s="1"/>
  <c r="FN150" i="16"/>
  <c r="FT150" i="16" s="1"/>
  <c r="FZ150" i="16" s="1"/>
  <c r="FO150" i="16"/>
  <c r="FU150" i="16" s="1"/>
  <c r="GA150" i="16" s="1"/>
  <c r="FP148" i="16"/>
  <c r="FV148" i="16" s="1"/>
  <c r="GB148" i="16" s="1"/>
  <c r="FO148" i="16"/>
  <c r="FU148" i="16" s="1"/>
  <c r="GA148" i="16" s="1"/>
  <c r="FN148" i="16"/>
  <c r="FT148" i="16" s="1"/>
  <c r="FZ148" i="16" s="1"/>
  <c r="FP146" i="16"/>
  <c r="FV146" i="16" s="1"/>
  <c r="GB146" i="16" s="1"/>
  <c r="FN146" i="16"/>
  <c r="FT146" i="16" s="1"/>
  <c r="FZ146" i="16" s="1"/>
  <c r="FO146" i="16"/>
  <c r="FU146" i="16" s="1"/>
  <c r="GA146" i="16" s="1"/>
  <c r="FP144" i="16"/>
  <c r="FV144" i="16" s="1"/>
  <c r="GB144" i="16" s="1"/>
  <c r="FO144" i="16"/>
  <c r="FU144" i="16" s="1"/>
  <c r="GA144" i="16" s="1"/>
  <c r="FN144" i="16"/>
  <c r="FT144" i="16" s="1"/>
  <c r="FZ144" i="16" s="1"/>
  <c r="FP142" i="16"/>
  <c r="FV142" i="16" s="1"/>
  <c r="GB142" i="16" s="1"/>
  <c r="FO142" i="16"/>
  <c r="FU142" i="16" s="1"/>
  <c r="GA142" i="16" s="1"/>
  <c r="FN142" i="16"/>
  <c r="FT142" i="16" s="1"/>
  <c r="FZ142" i="16" s="1"/>
  <c r="FP140" i="16"/>
  <c r="FV140" i="16" s="1"/>
  <c r="GB140" i="16" s="1"/>
  <c r="FO140" i="16"/>
  <c r="FU140" i="16" s="1"/>
  <c r="GA140" i="16" s="1"/>
  <c r="FN140" i="16"/>
  <c r="FT140" i="16" s="1"/>
  <c r="FZ140" i="16" s="1"/>
  <c r="FN138" i="16"/>
  <c r="FT138" i="16" s="1"/>
  <c r="FZ138" i="16" s="1"/>
  <c r="FP138" i="16"/>
  <c r="FV138" i="16" s="1"/>
  <c r="GB138" i="16" s="1"/>
  <c r="FO138" i="16"/>
  <c r="FU138" i="16" s="1"/>
  <c r="GA138" i="16" s="1"/>
  <c r="FP136" i="16"/>
  <c r="FV136" i="16" s="1"/>
  <c r="GB136" i="16" s="1"/>
  <c r="FO136" i="16"/>
  <c r="FU136" i="16" s="1"/>
  <c r="GA136" i="16" s="1"/>
  <c r="FN136" i="16"/>
  <c r="FT136" i="16" s="1"/>
  <c r="FZ136" i="16" s="1"/>
  <c r="FP134" i="16"/>
  <c r="FV134" i="16" s="1"/>
  <c r="GB134" i="16" s="1"/>
  <c r="FN134" i="16"/>
  <c r="FT134" i="16" s="1"/>
  <c r="FZ134" i="16" s="1"/>
  <c r="FO134" i="16"/>
  <c r="FU134" i="16" s="1"/>
  <c r="GA134" i="16" s="1"/>
  <c r="FP132" i="16"/>
  <c r="FV132" i="16" s="1"/>
  <c r="GB132" i="16" s="1"/>
  <c r="FO132" i="16"/>
  <c r="FU132" i="16" s="1"/>
  <c r="GA132" i="16" s="1"/>
  <c r="FN132" i="16"/>
  <c r="FT132" i="16" s="1"/>
  <c r="FZ132" i="16" s="1"/>
  <c r="FP130" i="16"/>
  <c r="FV130" i="16" s="1"/>
  <c r="GB130" i="16" s="1"/>
  <c r="FO130" i="16"/>
  <c r="FU130" i="16" s="1"/>
  <c r="GA130" i="16" s="1"/>
  <c r="FN130" i="16"/>
  <c r="FT130" i="16" s="1"/>
  <c r="FZ130" i="16" s="1"/>
  <c r="FP128" i="16"/>
  <c r="FV128" i="16" s="1"/>
  <c r="GB128" i="16" s="1"/>
  <c r="FO128" i="16"/>
  <c r="FU128" i="16" s="1"/>
  <c r="GA128" i="16" s="1"/>
  <c r="FN128" i="16"/>
  <c r="FT128" i="16" s="1"/>
  <c r="FZ128" i="16" s="1"/>
  <c r="FP437" i="16"/>
  <c r="FV437" i="16" s="1"/>
  <c r="GB437" i="16" s="1"/>
  <c r="FN437" i="16"/>
  <c r="FT437" i="16" s="1"/>
  <c r="FZ437" i="16" s="1"/>
  <c r="FO437" i="16"/>
  <c r="FU437" i="16" s="1"/>
  <c r="GA437" i="16" s="1"/>
  <c r="FP434" i="16"/>
  <c r="FV434" i="16" s="1"/>
  <c r="GB434" i="16" s="1"/>
  <c r="FN434" i="16"/>
  <c r="FT434" i="16" s="1"/>
  <c r="FZ434" i="16" s="1"/>
  <c r="FO434" i="16"/>
  <c r="FU434" i="16" s="1"/>
  <c r="GA434" i="16" s="1"/>
  <c r="FP432" i="16"/>
  <c r="FV432" i="16" s="1"/>
  <c r="GB432" i="16" s="1"/>
  <c r="FO432" i="16"/>
  <c r="FU432" i="16" s="1"/>
  <c r="GA432" i="16" s="1"/>
  <c r="FN432" i="16"/>
  <c r="FT432" i="16" s="1"/>
  <c r="FZ432" i="16" s="1"/>
  <c r="FN430" i="16"/>
  <c r="FT430" i="16" s="1"/>
  <c r="FZ430" i="16" s="1"/>
  <c r="FP430" i="16"/>
  <c r="FV430" i="16" s="1"/>
  <c r="GB430" i="16" s="1"/>
  <c r="FO430" i="16"/>
  <c r="FU430" i="16" s="1"/>
  <c r="GA430" i="16" s="1"/>
  <c r="FP428" i="16"/>
  <c r="FV428" i="16" s="1"/>
  <c r="GB428" i="16" s="1"/>
  <c r="FO428" i="16"/>
  <c r="FU428" i="16" s="1"/>
  <c r="GA428" i="16" s="1"/>
  <c r="FN428" i="16"/>
  <c r="FT428" i="16" s="1"/>
  <c r="FZ428" i="16" s="1"/>
  <c r="FS422" i="16"/>
  <c r="FY422" i="16" s="1"/>
  <c r="GE422" i="16" s="1"/>
  <c r="FR422" i="16"/>
  <c r="FX422" i="16" s="1"/>
  <c r="GD422" i="16" s="1"/>
  <c r="FQ422" i="16"/>
  <c r="FW422" i="16" s="1"/>
  <c r="FP367" i="16"/>
  <c r="FV367" i="16" s="1"/>
  <c r="GB367" i="16" s="1"/>
  <c r="FO367" i="16"/>
  <c r="FU367" i="16" s="1"/>
  <c r="GA367" i="16" s="1"/>
  <c r="FN367" i="16"/>
  <c r="FT367" i="16" s="1"/>
  <c r="FZ367" i="16" s="1"/>
  <c r="FS357" i="16"/>
  <c r="FY357" i="16" s="1"/>
  <c r="GE357" i="16" s="1"/>
  <c r="FR357" i="16"/>
  <c r="FX357" i="16" s="1"/>
  <c r="GD357" i="16" s="1"/>
  <c r="FQ357" i="16"/>
  <c r="FW357" i="16" s="1"/>
  <c r="FP353" i="16"/>
  <c r="FV353" i="16" s="1"/>
  <c r="GB353" i="16" s="1"/>
  <c r="FN353" i="16"/>
  <c r="FT353" i="16" s="1"/>
  <c r="FZ353" i="16" s="1"/>
  <c r="FO353" i="16"/>
  <c r="FU353" i="16" s="1"/>
  <c r="GA353" i="16" s="1"/>
  <c r="FS350" i="16"/>
  <c r="FY350" i="16" s="1"/>
  <c r="GE350" i="16" s="1"/>
  <c r="FQ350" i="16"/>
  <c r="FW350" i="16" s="1"/>
  <c r="FR350" i="16"/>
  <c r="FX350" i="16" s="1"/>
  <c r="GD350" i="16" s="1"/>
  <c r="FP347" i="16"/>
  <c r="FV347" i="16" s="1"/>
  <c r="GB347" i="16" s="1"/>
  <c r="FO347" i="16"/>
  <c r="FU347" i="16" s="1"/>
  <c r="GA347" i="16" s="1"/>
  <c r="FN347" i="16"/>
  <c r="FT347" i="16" s="1"/>
  <c r="FZ347" i="16" s="1"/>
  <c r="FS297" i="16"/>
  <c r="FY297" i="16" s="1"/>
  <c r="GE297" i="16" s="1"/>
  <c r="FR297" i="16"/>
  <c r="FX297" i="16" s="1"/>
  <c r="GD297" i="16" s="1"/>
  <c r="FQ297" i="16"/>
  <c r="FW297" i="16" s="1"/>
  <c r="FP291" i="16"/>
  <c r="FV291" i="16" s="1"/>
  <c r="GB291" i="16" s="1"/>
  <c r="FO291" i="16"/>
  <c r="FU291" i="16" s="1"/>
  <c r="GA291" i="16" s="1"/>
  <c r="FN291" i="16"/>
  <c r="FT291" i="16" s="1"/>
  <c r="FZ291" i="16" s="1"/>
  <c r="FS281" i="16"/>
  <c r="FY281" i="16" s="1"/>
  <c r="GE281" i="16" s="1"/>
  <c r="FR281" i="16"/>
  <c r="FX281" i="16" s="1"/>
  <c r="GD281" i="16" s="1"/>
  <c r="FQ281" i="16"/>
  <c r="FW281" i="16" s="1"/>
  <c r="FP275" i="16"/>
  <c r="FV275" i="16" s="1"/>
  <c r="GB275" i="16" s="1"/>
  <c r="FO275" i="16"/>
  <c r="FU275" i="16" s="1"/>
  <c r="GA275" i="16" s="1"/>
  <c r="FN275" i="16"/>
  <c r="FT275" i="16" s="1"/>
  <c r="FZ275" i="16" s="1"/>
  <c r="FS265" i="16"/>
  <c r="FY265" i="16" s="1"/>
  <c r="GE265" i="16" s="1"/>
  <c r="FR265" i="16"/>
  <c r="FX265" i="16" s="1"/>
  <c r="GD265" i="16" s="1"/>
  <c r="FQ265" i="16"/>
  <c r="FW265" i="16" s="1"/>
  <c r="FP259" i="16"/>
  <c r="FV259" i="16" s="1"/>
  <c r="GB259" i="16" s="1"/>
  <c r="FO259" i="16"/>
  <c r="FU259" i="16" s="1"/>
  <c r="GA259" i="16" s="1"/>
  <c r="FN259" i="16"/>
  <c r="FT259" i="16" s="1"/>
  <c r="FZ259" i="16" s="1"/>
  <c r="FS250" i="16"/>
  <c r="FY250" i="16" s="1"/>
  <c r="GE250" i="16" s="1"/>
  <c r="FR250" i="16"/>
  <c r="FX250" i="16" s="1"/>
  <c r="GD250" i="16" s="1"/>
  <c r="FQ250" i="16"/>
  <c r="FW250" i="16" s="1"/>
  <c r="FP247" i="16"/>
  <c r="FV247" i="16" s="1"/>
  <c r="GB247" i="16" s="1"/>
  <c r="FO247" i="16"/>
  <c r="FU247" i="16" s="1"/>
  <c r="GA247" i="16" s="1"/>
  <c r="FN247" i="16"/>
  <c r="FT247" i="16" s="1"/>
  <c r="FZ247" i="16" s="1"/>
  <c r="FP245" i="16"/>
  <c r="FV245" i="16" s="1"/>
  <c r="GB245" i="16" s="1"/>
  <c r="FN245" i="16"/>
  <c r="FT245" i="16" s="1"/>
  <c r="FZ245" i="16" s="1"/>
  <c r="FO245" i="16"/>
  <c r="FU245" i="16" s="1"/>
  <c r="GA245" i="16" s="1"/>
  <c r="FS243" i="16"/>
  <c r="FY243" i="16" s="1"/>
  <c r="GE243" i="16" s="1"/>
  <c r="FR243" i="16"/>
  <c r="FX243" i="16" s="1"/>
  <c r="GD243" i="16" s="1"/>
  <c r="FQ243" i="16"/>
  <c r="FW243" i="16" s="1"/>
  <c r="FP237" i="16"/>
  <c r="FV237" i="16" s="1"/>
  <c r="GB237" i="16" s="1"/>
  <c r="FN237" i="16"/>
  <c r="FT237" i="16" s="1"/>
  <c r="FZ237" i="16" s="1"/>
  <c r="FO237" i="16"/>
  <c r="FU237" i="16" s="1"/>
  <c r="GA237" i="16" s="1"/>
  <c r="FS235" i="16"/>
  <c r="FY235" i="16" s="1"/>
  <c r="GE235" i="16" s="1"/>
  <c r="FR235" i="16"/>
  <c r="FX235" i="16" s="1"/>
  <c r="GD235" i="16" s="1"/>
  <c r="FQ235" i="16"/>
  <c r="FW235" i="16" s="1"/>
  <c r="FP223" i="16"/>
  <c r="FV223" i="16" s="1"/>
  <c r="GB223" i="16" s="1"/>
  <c r="FO223" i="16"/>
  <c r="FU223" i="16" s="1"/>
  <c r="GA223" i="16" s="1"/>
  <c r="FN223" i="16"/>
  <c r="FT223" i="16" s="1"/>
  <c r="FZ223" i="16" s="1"/>
  <c r="FS203" i="16"/>
  <c r="FY203" i="16" s="1"/>
  <c r="GE203" i="16" s="1"/>
  <c r="FR203" i="16"/>
  <c r="FX203" i="16" s="1"/>
  <c r="GD203" i="16" s="1"/>
  <c r="FQ203" i="16"/>
  <c r="FW203" i="16" s="1"/>
  <c r="FS183" i="16"/>
  <c r="FY183" i="16" s="1"/>
  <c r="GE183" i="16" s="1"/>
  <c r="FR183" i="16"/>
  <c r="FX183" i="16" s="1"/>
  <c r="GD183" i="16" s="1"/>
  <c r="FQ183" i="16"/>
  <c r="FW183" i="16" s="1"/>
  <c r="FP181" i="16"/>
  <c r="FV181" i="16" s="1"/>
  <c r="GB181" i="16" s="1"/>
  <c r="FN181" i="16"/>
  <c r="FT181" i="16" s="1"/>
  <c r="FZ181" i="16" s="1"/>
  <c r="FO181" i="16"/>
  <c r="FU181" i="16" s="1"/>
  <c r="GA181" i="16" s="1"/>
  <c r="FS126" i="16"/>
  <c r="FY126" i="16" s="1"/>
  <c r="GE126" i="16" s="1"/>
  <c r="FR126" i="16"/>
  <c r="FX126" i="16" s="1"/>
  <c r="GD126" i="16" s="1"/>
  <c r="FQ126" i="16"/>
  <c r="FW126" i="16" s="1"/>
  <c r="FP45" i="16"/>
  <c r="FV45" i="16" s="1"/>
  <c r="GB45" i="16" s="1"/>
  <c r="FO45" i="16"/>
  <c r="FU45" i="16" s="1"/>
  <c r="GA45" i="16" s="1"/>
  <c r="FN45" i="16"/>
  <c r="FT45" i="16" s="1"/>
  <c r="FZ45" i="16" s="1"/>
  <c r="FR42" i="16"/>
  <c r="FX42" i="16" s="1"/>
  <c r="GD42" i="16" s="1"/>
  <c r="FS42" i="16"/>
  <c r="FY42" i="16" s="1"/>
  <c r="GE42" i="16" s="1"/>
  <c r="FQ42" i="16"/>
  <c r="FW42" i="16" s="1"/>
  <c r="FP34" i="16"/>
  <c r="FV34" i="16" s="1"/>
  <c r="GB34" i="16" s="1"/>
  <c r="FO34" i="16"/>
  <c r="FU34" i="16" s="1"/>
  <c r="GA34" i="16" s="1"/>
  <c r="FN34" i="16"/>
  <c r="FT34" i="16" s="1"/>
  <c r="FZ34" i="16" s="1"/>
  <c r="FO32" i="16"/>
  <c r="FU32" i="16" s="1"/>
  <c r="GA32" i="16" s="1"/>
  <c r="FP32" i="16"/>
  <c r="FV32" i="16" s="1"/>
  <c r="GB32" i="16" s="1"/>
  <c r="FN32" i="16"/>
  <c r="FT32" i="16" s="1"/>
  <c r="FZ32" i="16" s="1"/>
  <c r="FO30" i="16"/>
  <c r="FU30" i="16" s="1"/>
  <c r="GA30" i="16" s="1"/>
  <c r="FP30" i="16"/>
  <c r="FV30" i="16" s="1"/>
  <c r="GB30" i="16" s="1"/>
  <c r="FN30" i="16"/>
  <c r="FT30" i="16" s="1"/>
  <c r="FZ30" i="16" s="1"/>
  <c r="FP28" i="16"/>
  <c r="FV28" i="16" s="1"/>
  <c r="GB28" i="16" s="1"/>
  <c r="FO28" i="16"/>
  <c r="FU28" i="16" s="1"/>
  <c r="GA28" i="16" s="1"/>
  <c r="FN28" i="16"/>
  <c r="FT28" i="16" s="1"/>
  <c r="FZ28" i="16" s="1"/>
  <c r="FP26" i="16"/>
  <c r="FV26" i="16" s="1"/>
  <c r="GB26" i="16" s="1"/>
  <c r="FO26" i="16"/>
  <c r="FU26" i="16" s="1"/>
  <c r="GA26" i="16" s="1"/>
  <c r="FN26" i="16"/>
  <c r="FT26" i="16" s="1"/>
  <c r="FZ26" i="16" s="1"/>
  <c r="FO24" i="16"/>
  <c r="FU24" i="16" s="1"/>
  <c r="GA24" i="16" s="1"/>
  <c r="FP24" i="16"/>
  <c r="FV24" i="16" s="1"/>
  <c r="GB24" i="16" s="1"/>
  <c r="FN24" i="16"/>
  <c r="FT24" i="16" s="1"/>
  <c r="FZ24" i="16" s="1"/>
  <c r="FO22" i="16"/>
  <c r="FU22" i="16" s="1"/>
  <c r="GA22" i="16" s="1"/>
  <c r="FP22" i="16"/>
  <c r="FV22" i="16" s="1"/>
  <c r="GB22" i="16" s="1"/>
  <c r="FN22" i="16"/>
  <c r="FT22" i="16" s="1"/>
  <c r="FZ22" i="16" s="1"/>
  <c r="FP20" i="16"/>
  <c r="FV20" i="16" s="1"/>
  <c r="GB20" i="16" s="1"/>
  <c r="FO20" i="16"/>
  <c r="FU20" i="16" s="1"/>
  <c r="GA20" i="16" s="1"/>
  <c r="FN20" i="16"/>
  <c r="FT20" i="16" s="1"/>
  <c r="FZ20" i="16" s="1"/>
  <c r="FP18" i="16"/>
  <c r="FV18" i="16" s="1"/>
  <c r="GB18" i="16" s="1"/>
  <c r="FO18" i="16"/>
  <c r="FU18" i="16" s="1"/>
  <c r="GA18" i="16" s="1"/>
  <c r="FN18" i="16"/>
  <c r="FT18" i="16" s="1"/>
  <c r="FZ18" i="16" s="1"/>
  <c r="FP16" i="16"/>
  <c r="FV16" i="16" s="1"/>
  <c r="GB16" i="16" s="1"/>
  <c r="FO16" i="16"/>
  <c r="FU16" i="16" s="1"/>
  <c r="GA16" i="16" s="1"/>
  <c r="FN16" i="16"/>
  <c r="FT16" i="16" s="1"/>
  <c r="FZ16" i="16" s="1"/>
  <c r="FO14" i="16"/>
  <c r="FU14" i="16" s="1"/>
  <c r="GA14" i="16" s="1"/>
  <c r="FP14" i="16"/>
  <c r="FV14" i="16" s="1"/>
  <c r="GB14" i="16" s="1"/>
  <c r="FN14" i="16"/>
  <c r="FT14" i="16" s="1"/>
  <c r="FZ14" i="16" s="1"/>
  <c r="FP12" i="16"/>
  <c r="FV12" i="16" s="1"/>
  <c r="GB12" i="16" s="1"/>
  <c r="FO12" i="16"/>
  <c r="FU12" i="16" s="1"/>
  <c r="GA12" i="16" s="1"/>
  <c r="FN12" i="16"/>
  <c r="FT12" i="16" s="1"/>
  <c r="FZ12" i="16" s="1"/>
  <c r="FP10" i="16"/>
  <c r="FV10" i="16" s="1"/>
  <c r="GB10" i="16" s="1"/>
  <c r="FO10" i="16"/>
  <c r="FU10" i="16" s="1"/>
  <c r="GA10" i="16" s="1"/>
  <c r="FN10" i="16"/>
  <c r="FT10" i="16" s="1"/>
  <c r="FZ10" i="16" s="1"/>
  <c r="FP8" i="16"/>
  <c r="FV8" i="16" s="1"/>
  <c r="GB8" i="16" s="1"/>
  <c r="FO8" i="16"/>
  <c r="FU8" i="16" s="1"/>
  <c r="GA8" i="16" s="1"/>
  <c r="FN8" i="16"/>
  <c r="FT8" i="16" s="1"/>
  <c r="FZ8" i="16" s="1"/>
  <c r="FP6" i="16"/>
  <c r="FV6" i="16" s="1"/>
  <c r="GB6" i="16" s="1"/>
  <c r="FO6" i="16"/>
  <c r="FU6" i="16" s="1"/>
  <c r="GA6" i="16" s="1"/>
  <c r="FN6" i="16"/>
  <c r="FT6" i="16" s="1"/>
  <c r="FZ6" i="16" s="1"/>
  <c r="FP4" i="16"/>
  <c r="FV4" i="16" s="1"/>
  <c r="GB4" i="16" s="1"/>
  <c r="FO4" i="16"/>
  <c r="FU4" i="16" s="1"/>
  <c r="GA4" i="16" s="1"/>
  <c r="FN4" i="16"/>
  <c r="FT4" i="16" s="1"/>
  <c r="FZ4" i="16" s="1"/>
  <c r="FS53" i="16"/>
  <c r="FY53" i="16" s="1"/>
  <c r="GE53" i="16" s="1"/>
  <c r="FQ53" i="16"/>
  <c r="FW53" i="16" s="1"/>
  <c r="FR53" i="16"/>
  <c r="FX53" i="16" s="1"/>
  <c r="GD53" i="16" s="1"/>
  <c r="FR50" i="16"/>
  <c r="FX50" i="16" s="1"/>
  <c r="GD50" i="16" s="1"/>
  <c r="FQ50" i="16"/>
  <c r="FW50" i="16" s="1"/>
  <c r="FS50" i="16"/>
  <c r="FY50" i="16" s="1"/>
  <c r="GE50" i="16" s="1"/>
  <c r="FS48" i="16"/>
  <c r="FY48" i="16" s="1"/>
  <c r="GE48" i="16" s="1"/>
  <c r="FR48" i="16"/>
  <c r="FX48" i="16" s="1"/>
  <c r="GD48" i="16" s="1"/>
  <c r="FQ48" i="16"/>
  <c r="FW48" i="16" s="1"/>
  <c r="FP43" i="16"/>
  <c r="FV43" i="16" s="1"/>
  <c r="GB43" i="16" s="1"/>
  <c r="FO43" i="16"/>
  <c r="FU43" i="16" s="1"/>
  <c r="GA43" i="16" s="1"/>
  <c r="FN43" i="16"/>
  <c r="FT43" i="16" s="1"/>
  <c r="FZ43" i="16" s="1"/>
  <c r="FP40" i="16"/>
  <c r="FV40" i="16" s="1"/>
  <c r="GB40" i="16" s="1"/>
  <c r="FO40" i="16"/>
  <c r="FU40" i="16" s="1"/>
  <c r="GA40" i="16" s="1"/>
  <c r="FN40" i="16"/>
  <c r="FT40" i="16" s="1"/>
  <c r="FZ40" i="16" s="1"/>
  <c r="FP105" i="16"/>
  <c r="FV105" i="16" s="1"/>
  <c r="GB105" i="16" s="1"/>
  <c r="FN105" i="16"/>
  <c r="FT105" i="16" s="1"/>
  <c r="FZ105" i="16" s="1"/>
  <c r="FO105" i="16"/>
  <c r="FU105" i="16" s="1"/>
  <c r="GA105" i="16" s="1"/>
  <c r="FS31" i="16"/>
  <c r="FY31" i="16" s="1"/>
  <c r="GE31" i="16" s="1"/>
  <c r="FR31" i="16"/>
  <c r="FX31" i="16" s="1"/>
  <c r="GD31" i="16" s="1"/>
  <c r="FQ31" i="16"/>
  <c r="FW31" i="16" s="1"/>
  <c r="FS27" i="16"/>
  <c r="FY27" i="16" s="1"/>
  <c r="GE27" i="16" s="1"/>
  <c r="FR27" i="16"/>
  <c r="FX27" i="16" s="1"/>
  <c r="GD27" i="16" s="1"/>
  <c r="FQ27" i="16"/>
  <c r="FW27" i="16" s="1"/>
  <c r="FS23" i="16"/>
  <c r="FY23" i="16" s="1"/>
  <c r="GE23" i="16" s="1"/>
  <c r="FR23" i="16"/>
  <c r="FX23" i="16" s="1"/>
  <c r="GD23" i="16" s="1"/>
  <c r="FQ23" i="16"/>
  <c r="FW23" i="16" s="1"/>
  <c r="FS19" i="16"/>
  <c r="FY19" i="16" s="1"/>
  <c r="GE19" i="16" s="1"/>
  <c r="FR19" i="16"/>
  <c r="FX19" i="16" s="1"/>
  <c r="GD19" i="16" s="1"/>
  <c r="FQ19" i="16"/>
  <c r="FW19" i="16" s="1"/>
  <c r="FS15" i="16"/>
  <c r="FY15" i="16" s="1"/>
  <c r="GE15" i="16" s="1"/>
  <c r="FR15" i="16"/>
  <c r="FX15" i="16" s="1"/>
  <c r="GD15" i="16" s="1"/>
  <c r="FQ15" i="16"/>
  <c r="FW15" i="16" s="1"/>
  <c r="FS11" i="16"/>
  <c r="FY11" i="16" s="1"/>
  <c r="GE11" i="16" s="1"/>
  <c r="FR11" i="16"/>
  <c r="FX11" i="16" s="1"/>
  <c r="GD11" i="16" s="1"/>
  <c r="FQ11" i="16"/>
  <c r="FW11" i="16" s="1"/>
  <c r="FS7" i="16"/>
  <c r="FY7" i="16" s="1"/>
  <c r="GE7" i="16" s="1"/>
  <c r="FR7" i="16"/>
  <c r="FX7" i="16" s="1"/>
  <c r="GD7" i="16" s="1"/>
  <c r="FQ7" i="16"/>
  <c r="FW7" i="16" s="1"/>
  <c r="FS3" i="16"/>
  <c r="FY3" i="16" s="1"/>
  <c r="GE3" i="16" s="1"/>
  <c r="FR3" i="16"/>
  <c r="FX3" i="16" s="1"/>
  <c r="GD3" i="16" s="1"/>
  <c r="FQ3" i="16"/>
  <c r="FW3" i="16" s="1"/>
  <c r="FP50" i="16"/>
  <c r="FV50" i="16" s="1"/>
  <c r="GB50" i="16" s="1"/>
  <c r="FN50" i="16"/>
  <c r="FT50" i="16" s="1"/>
  <c r="FZ50" i="16" s="1"/>
  <c r="FO50" i="16"/>
  <c r="FU50" i="16" s="1"/>
  <c r="GA50" i="16" s="1"/>
  <c r="FP48" i="16"/>
  <c r="FV48" i="16" s="1"/>
  <c r="GB48" i="16" s="1"/>
  <c r="FO48" i="16"/>
  <c r="FU48" i="16" s="1"/>
  <c r="GA48" i="16" s="1"/>
  <c r="FN48" i="16"/>
  <c r="FT48" i="16" s="1"/>
  <c r="FZ48" i="16" s="1"/>
  <c r="FS38" i="16"/>
  <c r="FY38" i="16" s="1"/>
  <c r="GE38" i="16" s="1"/>
  <c r="FR38" i="16"/>
  <c r="FX38" i="16" s="1"/>
  <c r="GD38" i="16" s="1"/>
  <c r="FQ38" i="16"/>
  <c r="FW38" i="16" s="1"/>
  <c r="FL218" i="16"/>
  <c r="FL192" i="16"/>
  <c r="AH511" i="16"/>
  <c r="AG511" i="16"/>
  <c r="AI511" i="16"/>
  <c r="AK504" i="16"/>
  <c r="AJ504" i="16"/>
  <c r="AL504" i="16"/>
  <c r="AI493" i="16"/>
  <c r="AG493" i="16"/>
  <c r="AH493" i="16"/>
  <c r="AK488" i="16"/>
  <c r="AJ488" i="16"/>
  <c r="AL488" i="16"/>
  <c r="AK484" i="16"/>
  <c r="AL484" i="16"/>
  <c r="AJ484" i="16"/>
  <c r="AK480" i="16"/>
  <c r="AJ480" i="16"/>
  <c r="AL480" i="16"/>
  <c r="AK477" i="16"/>
  <c r="AL477" i="16"/>
  <c r="AJ477" i="16"/>
  <c r="BD472" i="16"/>
  <c r="AR472" i="16"/>
  <c r="AQ472" i="16"/>
  <c r="AP472" i="16"/>
  <c r="AI465" i="16"/>
  <c r="AG465" i="16"/>
  <c r="AH465" i="16"/>
  <c r="BD461" i="16"/>
  <c r="AR461" i="16"/>
  <c r="AQ461" i="16"/>
  <c r="AP461" i="16"/>
  <c r="BD453" i="16"/>
  <c r="AR453" i="16"/>
  <c r="AQ453" i="16"/>
  <c r="AP453" i="16"/>
  <c r="AO527" i="16"/>
  <c r="AM527" i="16"/>
  <c r="AN527" i="16"/>
  <c r="AW524" i="16"/>
  <c r="AK524" i="16"/>
  <c r="AL524" i="16"/>
  <c r="AJ524" i="16"/>
  <c r="AL503" i="16"/>
  <c r="AJ503" i="16"/>
  <c r="AK503" i="16"/>
  <c r="AW497" i="16"/>
  <c r="AK497" i="16"/>
  <c r="AJ497" i="16"/>
  <c r="AL497" i="16"/>
  <c r="AO489" i="16"/>
  <c r="AN489" i="16"/>
  <c r="AM489" i="16"/>
  <c r="AO481" i="16"/>
  <c r="AN481" i="16"/>
  <c r="AM481" i="16"/>
  <c r="AR471" i="16"/>
  <c r="AQ471" i="16"/>
  <c r="AP471" i="16"/>
  <c r="AN448" i="16"/>
  <c r="AM448" i="16"/>
  <c r="AO448" i="16"/>
  <c r="AN444" i="16"/>
  <c r="AO444" i="16"/>
  <c r="AM444" i="16"/>
  <c r="AO442" i="16"/>
  <c r="AM442" i="16"/>
  <c r="AN442" i="16"/>
  <c r="AR438" i="16"/>
  <c r="AQ438" i="16"/>
  <c r="AP438" i="16"/>
  <c r="AL531" i="16"/>
  <c r="AJ531" i="16"/>
  <c r="AK531" i="16"/>
  <c r="AO519" i="16"/>
  <c r="AM519" i="16"/>
  <c r="AN519" i="16"/>
  <c r="AI514" i="16"/>
  <c r="AG514" i="16"/>
  <c r="AH514" i="16"/>
  <c r="AR511" i="16"/>
  <c r="AQ511" i="16"/>
  <c r="AP511" i="16"/>
  <c r="AR505" i="16"/>
  <c r="AQ505" i="16"/>
  <c r="AP505" i="16"/>
  <c r="AI498" i="16"/>
  <c r="AG498" i="16"/>
  <c r="AH498" i="16"/>
  <c r="AN492" i="16"/>
  <c r="AO492" i="16"/>
  <c r="AM492" i="16"/>
  <c r="AL486" i="16"/>
  <c r="AJ486" i="16"/>
  <c r="AK486" i="16"/>
  <c r="AL478" i="16"/>
  <c r="AJ478" i="16"/>
  <c r="AK478" i="16"/>
  <c r="AL463" i="16"/>
  <c r="AJ463" i="16"/>
  <c r="AK463" i="16"/>
  <c r="AO459" i="16"/>
  <c r="AM459" i="16"/>
  <c r="AN459" i="16"/>
  <c r="AO455" i="16"/>
  <c r="AM455" i="16"/>
  <c r="AN455" i="16"/>
  <c r="AR534" i="16"/>
  <c r="AQ534" i="16"/>
  <c r="AP534" i="16"/>
  <c r="AI522" i="16"/>
  <c r="AG522" i="16"/>
  <c r="AH522" i="16"/>
  <c r="AK516" i="16"/>
  <c r="AL516" i="16"/>
  <c r="AJ516" i="16"/>
  <c r="AG510" i="16"/>
  <c r="AI510" i="16"/>
  <c r="AH510" i="16"/>
  <c r="AO497" i="16"/>
  <c r="AN497" i="16"/>
  <c r="AM497" i="16"/>
  <c r="AH487" i="16"/>
  <c r="AI487" i="16"/>
  <c r="AG487" i="16"/>
  <c r="AH479" i="16"/>
  <c r="AG479" i="16"/>
  <c r="AI479" i="16"/>
  <c r="AK473" i="16"/>
  <c r="AJ473" i="16"/>
  <c r="AL473" i="16"/>
  <c r="AR447" i="16"/>
  <c r="AQ447" i="16"/>
  <c r="AP447" i="16"/>
  <c r="AL443" i="16"/>
  <c r="AJ443" i="16"/>
  <c r="AK443" i="16"/>
  <c r="AR441" i="16"/>
  <c r="AQ441" i="16"/>
  <c r="AP441" i="16"/>
  <c r="AO405" i="16"/>
  <c r="AN405" i="16"/>
  <c r="AM405" i="16"/>
  <c r="AO397" i="16"/>
  <c r="AN397" i="16"/>
  <c r="AM397" i="16"/>
  <c r="AO389" i="16"/>
  <c r="AN389" i="16"/>
  <c r="AM389" i="16"/>
  <c r="AO381" i="16"/>
  <c r="AN381" i="16"/>
  <c r="AM381" i="16"/>
  <c r="AO373" i="16"/>
  <c r="AN373" i="16"/>
  <c r="AM373" i="16"/>
  <c r="AI368" i="16"/>
  <c r="AH368" i="16"/>
  <c r="AG368" i="16"/>
  <c r="AR366" i="16"/>
  <c r="AP366" i="16"/>
  <c r="AQ366" i="16"/>
  <c r="AO345" i="16"/>
  <c r="AN345" i="16"/>
  <c r="AM345" i="16"/>
  <c r="AW342" i="16"/>
  <c r="AL342" i="16"/>
  <c r="AJ342" i="16"/>
  <c r="AK342" i="16"/>
  <c r="AW338" i="16"/>
  <c r="AL338" i="16"/>
  <c r="AJ338" i="16"/>
  <c r="AK338" i="16"/>
  <c r="AW330" i="16"/>
  <c r="AL330" i="16"/>
  <c r="AJ330" i="16"/>
  <c r="AK330" i="16"/>
  <c r="AR325" i="16"/>
  <c r="AQ325" i="16"/>
  <c r="AP325" i="16"/>
  <c r="AW322" i="16"/>
  <c r="AL322" i="16"/>
  <c r="AJ322" i="16"/>
  <c r="AK322" i="16"/>
  <c r="AR317" i="16"/>
  <c r="AQ317" i="16"/>
  <c r="AP317" i="16"/>
  <c r="AW314" i="16"/>
  <c r="AL314" i="16"/>
  <c r="AJ314" i="16"/>
  <c r="AK314" i="16"/>
  <c r="AR313" i="16"/>
  <c r="AQ313" i="16"/>
  <c r="AP313" i="16"/>
  <c r="AN300" i="16"/>
  <c r="AO300" i="16"/>
  <c r="AM300" i="16"/>
  <c r="AL294" i="16"/>
  <c r="AJ294" i="16"/>
  <c r="AK294" i="16"/>
  <c r="AL286" i="16"/>
  <c r="AJ286" i="16"/>
  <c r="AK286" i="16"/>
  <c r="AN268" i="16"/>
  <c r="AO268" i="16"/>
  <c r="AM268" i="16"/>
  <c r="AL262" i="16"/>
  <c r="AJ262" i="16"/>
  <c r="AK262" i="16"/>
  <c r="AI241" i="16"/>
  <c r="AG241" i="16"/>
  <c r="AH241" i="16"/>
  <c r="AW228" i="16"/>
  <c r="AK228" i="16"/>
  <c r="AL228" i="16"/>
  <c r="AJ228" i="16"/>
  <c r="AN224" i="16"/>
  <c r="AM224" i="16"/>
  <c r="AO224" i="16"/>
  <c r="AH218" i="16"/>
  <c r="AI218" i="16"/>
  <c r="AG218" i="16"/>
  <c r="AR206" i="16"/>
  <c r="AQ206" i="16"/>
  <c r="AP206" i="16"/>
  <c r="AL198" i="16"/>
  <c r="AJ198" i="16"/>
  <c r="AK198" i="16"/>
  <c r="AW176" i="16"/>
  <c r="AK176" i="16"/>
  <c r="AJ176" i="16"/>
  <c r="AL176" i="16"/>
  <c r="AL172" i="16"/>
  <c r="AK172" i="16"/>
  <c r="AJ172" i="16"/>
  <c r="AW168" i="16"/>
  <c r="AK168" i="16"/>
  <c r="AL168" i="16"/>
  <c r="AJ168" i="16"/>
  <c r="AW164" i="16"/>
  <c r="AL164" i="16"/>
  <c r="AK164" i="16"/>
  <c r="AJ164" i="16"/>
  <c r="AW160" i="16"/>
  <c r="AL160" i="16"/>
  <c r="AK160" i="16"/>
  <c r="AJ160" i="16"/>
  <c r="AW156" i="16"/>
  <c r="AL156" i="16"/>
  <c r="AK156" i="16"/>
  <c r="AJ156" i="16"/>
  <c r="AW152" i="16"/>
  <c r="AL152" i="16"/>
  <c r="AK152" i="16"/>
  <c r="AJ152" i="16"/>
  <c r="AW148" i="16"/>
  <c r="AL148" i="16"/>
  <c r="AK148" i="16"/>
  <c r="AJ148" i="16"/>
  <c r="AW142" i="16"/>
  <c r="AL142" i="16"/>
  <c r="AJ142" i="16"/>
  <c r="AK142" i="16"/>
  <c r="AW138" i="16"/>
  <c r="AL138" i="16"/>
  <c r="AJ138" i="16"/>
  <c r="AK138" i="16"/>
  <c r="AW132" i="16"/>
  <c r="AL132" i="16"/>
  <c r="AK132" i="16"/>
  <c r="AJ132" i="16"/>
  <c r="AW128" i="16"/>
  <c r="AL128" i="16"/>
  <c r="AK128" i="16"/>
  <c r="AJ128" i="16"/>
  <c r="AL435" i="16"/>
  <c r="AJ435" i="16"/>
  <c r="AK435" i="16"/>
  <c r="BD430" i="16"/>
  <c r="AR430" i="16"/>
  <c r="AP430" i="16"/>
  <c r="AQ430" i="16"/>
  <c r="AL426" i="16"/>
  <c r="AJ426" i="16"/>
  <c r="AK426" i="16"/>
  <c r="AR421" i="16"/>
  <c r="AQ421" i="16"/>
  <c r="AP421" i="16"/>
  <c r="AL414" i="16"/>
  <c r="AJ414" i="16"/>
  <c r="AK414" i="16"/>
  <c r="AL406" i="16"/>
  <c r="AJ406" i="16"/>
  <c r="AK406" i="16"/>
  <c r="AL398" i="16"/>
  <c r="AJ398" i="16"/>
  <c r="AK398" i="16"/>
  <c r="AL390" i="16"/>
  <c r="AJ390" i="16"/>
  <c r="AK390" i="16"/>
  <c r="AL382" i="16"/>
  <c r="AJ382" i="16"/>
  <c r="AK382" i="16"/>
  <c r="AL374" i="16"/>
  <c r="AJ374" i="16"/>
  <c r="AK374" i="16"/>
  <c r="AO354" i="16"/>
  <c r="AM354" i="16"/>
  <c r="AN354" i="16"/>
  <c r="BD347" i="16"/>
  <c r="AR347" i="16"/>
  <c r="AQ347" i="16"/>
  <c r="AP347" i="16"/>
  <c r="AL303" i="16"/>
  <c r="AJ303" i="16"/>
  <c r="AK303" i="16"/>
  <c r="AL295" i="16"/>
  <c r="AJ295" i="16"/>
  <c r="AK295" i="16"/>
  <c r="AL287" i="16"/>
  <c r="AJ287" i="16"/>
  <c r="AK287" i="16"/>
  <c r="AL279" i="16"/>
  <c r="AJ279" i="16"/>
  <c r="AK279" i="16"/>
  <c r="AL271" i="16"/>
  <c r="AJ271" i="16"/>
  <c r="AK271" i="16"/>
  <c r="AL263" i="16"/>
  <c r="AJ263" i="16"/>
  <c r="AK263" i="16"/>
  <c r="AL255" i="16"/>
  <c r="AJ255" i="16"/>
  <c r="AK255" i="16"/>
  <c r="AI248" i="16"/>
  <c r="AH248" i="16"/>
  <c r="AG248" i="16"/>
  <c r="AK244" i="16"/>
  <c r="AL244" i="16"/>
  <c r="AJ244" i="16"/>
  <c r="AW237" i="16"/>
  <c r="AL237" i="16"/>
  <c r="AK237" i="16"/>
  <c r="AJ237" i="16"/>
  <c r="AH227" i="16"/>
  <c r="AG227" i="16"/>
  <c r="AI227" i="16"/>
  <c r="AR215" i="16"/>
  <c r="AQ215" i="16"/>
  <c r="AP215" i="16"/>
  <c r="AN203" i="16"/>
  <c r="AO203" i="16"/>
  <c r="AM203" i="16"/>
  <c r="AN192" i="16"/>
  <c r="AM192" i="16"/>
  <c r="AO192" i="16"/>
  <c r="AL185" i="16"/>
  <c r="AK185" i="16"/>
  <c r="AJ185" i="16"/>
  <c r="AW181" i="16"/>
  <c r="AL181" i="16"/>
  <c r="AK181" i="16"/>
  <c r="AJ181" i="16"/>
  <c r="AO425" i="16"/>
  <c r="AN425" i="16"/>
  <c r="AM425" i="16"/>
  <c r="AI403" i="16"/>
  <c r="AG403" i="16"/>
  <c r="AH403" i="16"/>
  <c r="AL394" i="16"/>
  <c r="AJ394" i="16"/>
  <c r="AK394" i="16"/>
  <c r="AI387" i="16"/>
  <c r="AG387" i="16"/>
  <c r="AH387" i="16"/>
  <c r="AG379" i="16"/>
  <c r="AI379" i="16"/>
  <c r="AH379" i="16"/>
  <c r="AI372" i="16"/>
  <c r="AH372" i="16"/>
  <c r="AG372" i="16"/>
  <c r="AH370" i="16"/>
  <c r="AI370" i="16"/>
  <c r="AG370" i="16"/>
  <c r="AR368" i="16"/>
  <c r="AQ368" i="16"/>
  <c r="AP368" i="16"/>
  <c r="AH362" i="16"/>
  <c r="AI362" i="16"/>
  <c r="AG362" i="16"/>
  <c r="AO356" i="16"/>
  <c r="AN356" i="16"/>
  <c r="AM356" i="16"/>
  <c r="AK345" i="16"/>
  <c r="AJ345" i="16"/>
  <c r="AL345" i="16"/>
  <c r="AO342" i="16"/>
  <c r="AM342" i="16"/>
  <c r="AN342" i="16"/>
  <c r="AO338" i="16"/>
  <c r="AM338" i="16"/>
  <c r="AN338" i="16"/>
  <c r="AH335" i="16"/>
  <c r="AG335" i="16"/>
  <c r="AI335" i="16"/>
  <c r="AN332" i="16"/>
  <c r="AO332" i="16"/>
  <c r="AM332" i="16"/>
  <c r="AN328" i="16"/>
  <c r="AO328" i="16"/>
  <c r="AM328" i="16"/>
  <c r="AO324" i="16"/>
  <c r="AN324" i="16"/>
  <c r="AM324" i="16"/>
  <c r="AO318" i="16"/>
  <c r="AM318" i="16"/>
  <c r="AN318" i="16"/>
  <c r="AO314" i="16"/>
  <c r="AM314" i="16"/>
  <c r="AN314" i="16"/>
  <c r="AR300" i="16"/>
  <c r="AQ300" i="16"/>
  <c r="AP300" i="16"/>
  <c r="AH286" i="16"/>
  <c r="AG286" i="16"/>
  <c r="AI286" i="16"/>
  <c r="AK280" i="16"/>
  <c r="AJ280" i="16"/>
  <c r="AL280" i="16"/>
  <c r="AO274" i="16"/>
  <c r="AM274" i="16"/>
  <c r="AN274" i="16"/>
  <c r="AR268" i="16"/>
  <c r="AQ268" i="16"/>
  <c r="AP268" i="16"/>
  <c r="AH262" i="16"/>
  <c r="AG262" i="16"/>
  <c r="AI262" i="16"/>
  <c r="AR252" i="16"/>
  <c r="AQ252" i="16"/>
  <c r="AP252" i="16"/>
  <c r="AO238" i="16"/>
  <c r="AM238" i="16"/>
  <c r="AN238" i="16"/>
  <c r="AO230" i="16"/>
  <c r="AM230" i="16"/>
  <c r="AN230" i="16"/>
  <c r="AO225" i="16"/>
  <c r="AN225" i="16"/>
  <c r="AM225" i="16"/>
  <c r="AR210" i="16"/>
  <c r="AQ210" i="16"/>
  <c r="AP210" i="16"/>
  <c r="AL205" i="16"/>
  <c r="AK205" i="16"/>
  <c r="AJ205" i="16"/>
  <c r="AK200" i="16"/>
  <c r="AL200" i="16"/>
  <c r="AJ200" i="16"/>
  <c r="AN180" i="16"/>
  <c r="AO180" i="16"/>
  <c r="AM180" i="16"/>
  <c r="AN176" i="16"/>
  <c r="AM176" i="16"/>
  <c r="AO176" i="16"/>
  <c r="AI172" i="16"/>
  <c r="AH172" i="16"/>
  <c r="AG172" i="16"/>
  <c r="AN168" i="16"/>
  <c r="AO168" i="16"/>
  <c r="AM168" i="16"/>
  <c r="AN164" i="16"/>
  <c r="AO164" i="16"/>
  <c r="AM164" i="16"/>
  <c r="AN160" i="16"/>
  <c r="AM160" i="16"/>
  <c r="AO160" i="16"/>
  <c r="AN156" i="16"/>
  <c r="AO156" i="16"/>
  <c r="AM156" i="16"/>
  <c r="AN152" i="16"/>
  <c r="AO152" i="16"/>
  <c r="AM152" i="16"/>
  <c r="AN148" i="16"/>
  <c r="AO148" i="16"/>
  <c r="AM148" i="16"/>
  <c r="AN144" i="16"/>
  <c r="AM144" i="16"/>
  <c r="AO144" i="16"/>
  <c r="AN140" i="16"/>
  <c r="AO140" i="16"/>
  <c r="AM140" i="16"/>
  <c r="AN136" i="16"/>
  <c r="AO136" i="16"/>
  <c r="AM136" i="16"/>
  <c r="AO130" i="16"/>
  <c r="AM130" i="16"/>
  <c r="AN130" i="16"/>
  <c r="AN432" i="16"/>
  <c r="AM432" i="16"/>
  <c r="AO432" i="16"/>
  <c r="AN428" i="16"/>
  <c r="AO428" i="16"/>
  <c r="AM428" i="16"/>
  <c r="AL419" i="16"/>
  <c r="AJ419" i="16"/>
  <c r="AK419" i="16"/>
  <c r="AK413" i="16"/>
  <c r="AL413" i="16"/>
  <c r="AJ413" i="16"/>
  <c r="AK408" i="16"/>
  <c r="AJ408" i="16"/>
  <c r="AL408" i="16"/>
  <c r="AK400" i="16"/>
  <c r="AJ400" i="16"/>
  <c r="AL400" i="16"/>
  <c r="AO393" i="16"/>
  <c r="AN393" i="16"/>
  <c r="AM393" i="16"/>
  <c r="AK384" i="16"/>
  <c r="AJ384" i="16"/>
  <c r="AL384" i="16"/>
  <c r="AK376" i="16"/>
  <c r="AJ376" i="16"/>
  <c r="AL376" i="16"/>
  <c r="AO367" i="16"/>
  <c r="AM367" i="16"/>
  <c r="AN367" i="16"/>
  <c r="AO353" i="16"/>
  <c r="AN353" i="16"/>
  <c r="AM353" i="16"/>
  <c r="AO347" i="16"/>
  <c r="AM347" i="16"/>
  <c r="AN347" i="16"/>
  <c r="AH303" i="16"/>
  <c r="AG303" i="16"/>
  <c r="AI303" i="16"/>
  <c r="AR297" i="16"/>
  <c r="AQ297" i="16"/>
  <c r="AP297" i="16"/>
  <c r="AN291" i="16"/>
  <c r="AO291" i="16"/>
  <c r="AM291" i="16"/>
  <c r="AK277" i="16"/>
  <c r="AL277" i="16"/>
  <c r="AJ277" i="16"/>
  <c r="AH271" i="16"/>
  <c r="AG271" i="16"/>
  <c r="AI271" i="16"/>
  <c r="AR265" i="16"/>
  <c r="AQ265" i="16"/>
  <c r="AP265" i="16"/>
  <c r="AN259" i="16"/>
  <c r="AO259" i="16"/>
  <c r="AM259" i="16"/>
  <c r="AN247" i="16"/>
  <c r="AO247" i="16"/>
  <c r="AM247" i="16"/>
  <c r="AR243" i="16"/>
  <c r="AQ243" i="16"/>
  <c r="AP243" i="16"/>
  <c r="AO237" i="16"/>
  <c r="AN237" i="16"/>
  <c r="AM237" i="16"/>
  <c r="AL227" i="16"/>
  <c r="AJ227" i="16"/>
  <c r="AK227" i="16"/>
  <c r="AH215" i="16"/>
  <c r="AG215" i="16"/>
  <c r="AI215" i="16"/>
  <c r="AR203" i="16"/>
  <c r="AQ203" i="16"/>
  <c r="AP203" i="16"/>
  <c r="AH191" i="16"/>
  <c r="AG191" i="16"/>
  <c r="AI191" i="16"/>
  <c r="AL186" i="16"/>
  <c r="AJ186" i="16"/>
  <c r="AK186" i="16"/>
  <c r="AR183" i="16"/>
  <c r="AQ183" i="16"/>
  <c r="AP183" i="16"/>
  <c r="AL125" i="16"/>
  <c r="AK125" i="16"/>
  <c r="AJ125" i="16"/>
  <c r="AL121" i="16"/>
  <c r="AK121" i="16"/>
  <c r="AJ121" i="16"/>
  <c r="AL115" i="16"/>
  <c r="AJ115" i="16"/>
  <c r="AK115" i="16"/>
  <c r="AJ111" i="16"/>
  <c r="AL111" i="16"/>
  <c r="AK111" i="16"/>
  <c r="AW105" i="16"/>
  <c r="AL105" i="16"/>
  <c r="AK105" i="16"/>
  <c r="AJ105" i="16"/>
  <c r="AR42" i="16"/>
  <c r="AQ42" i="16"/>
  <c r="AP42" i="16"/>
  <c r="AH91" i="16"/>
  <c r="AI91" i="16"/>
  <c r="AG91" i="16"/>
  <c r="AI89" i="16"/>
  <c r="AG89" i="16"/>
  <c r="AH89" i="16"/>
  <c r="AH87" i="16"/>
  <c r="AG87" i="16"/>
  <c r="AI87" i="16"/>
  <c r="AI85" i="16"/>
  <c r="AG85" i="16"/>
  <c r="AH85" i="16"/>
  <c r="AH83" i="16"/>
  <c r="AG83" i="16"/>
  <c r="AI83" i="16"/>
  <c r="AI81" i="16"/>
  <c r="AG81" i="16"/>
  <c r="AH81" i="16"/>
  <c r="AH79" i="16"/>
  <c r="AG79" i="16"/>
  <c r="AI79" i="16"/>
  <c r="AI77" i="16"/>
  <c r="AG77" i="16"/>
  <c r="AH77" i="16"/>
  <c r="AH75" i="16"/>
  <c r="AI75" i="16"/>
  <c r="AG75" i="16"/>
  <c r="AI73" i="16"/>
  <c r="AG73" i="16"/>
  <c r="AH73" i="16"/>
  <c r="AH71" i="16"/>
  <c r="AG71" i="16"/>
  <c r="AI71" i="16"/>
  <c r="AI69" i="16"/>
  <c r="AG69" i="16"/>
  <c r="AH69" i="16"/>
  <c r="AH67" i="16"/>
  <c r="AI67" i="16"/>
  <c r="AG67" i="16"/>
  <c r="AI65" i="16"/>
  <c r="AG65" i="16"/>
  <c r="AH65" i="16"/>
  <c r="AH63" i="16"/>
  <c r="AG63" i="16"/>
  <c r="AI63" i="16"/>
  <c r="AI61" i="16"/>
  <c r="AG61" i="16"/>
  <c r="AH61" i="16"/>
  <c r="AH59" i="16"/>
  <c r="AG59" i="16"/>
  <c r="AI59" i="16"/>
  <c r="AI57" i="16"/>
  <c r="AG57" i="16"/>
  <c r="AH57" i="16"/>
  <c r="AR53" i="16"/>
  <c r="AQ53" i="16"/>
  <c r="AP53" i="16"/>
  <c r="BD50" i="16"/>
  <c r="AR50" i="16"/>
  <c r="AQ50" i="16"/>
  <c r="AP50" i="16"/>
  <c r="BD48" i="16"/>
  <c r="AR48" i="16"/>
  <c r="AQ48" i="16"/>
  <c r="AP48" i="16"/>
  <c r="AN43" i="16"/>
  <c r="AO43" i="16"/>
  <c r="AM43" i="16"/>
  <c r="AN40" i="16"/>
  <c r="AO40" i="16"/>
  <c r="AM40" i="16"/>
  <c r="AI36" i="16"/>
  <c r="AH36" i="16"/>
  <c r="AG36" i="16"/>
  <c r="AH126" i="16"/>
  <c r="AG126" i="16"/>
  <c r="AI126" i="16"/>
  <c r="AI124" i="16"/>
  <c r="AH124" i="16"/>
  <c r="AG124" i="16"/>
  <c r="AH122" i="16"/>
  <c r="AI122" i="16"/>
  <c r="AG122" i="16"/>
  <c r="AI120" i="16"/>
  <c r="AH120" i="16"/>
  <c r="AG120" i="16"/>
  <c r="AH118" i="16"/>
  <c r="AG118" i="16"/>
  <c r="AI118" i="16"/>
  <c r="AI116" i="16"/>
  <c r="AH116" i="16"/>
  <c r="AG116" i="16"/>
  <c r="AH114" i="16"/>
  <c r="AI114" i="16"/>
  <c r="AG114" i="16"/>
  <c r="AI112" i="16"/>
  <c r="AH112" i="16"/>
  <c r="AG112" i="16"/>
  <c r="AH110" i="16"/>
  <c r="AG110" i="16"/>
  <c r="AI110" i="16"/>
  <c r="AJ107" i="16"/>
  <c r="AL107" i="16"/>
  <c r="AK107" i="16"/>
  <c r="AO105" i="16"/>
  <c r="AN105" i="16"/>
  <c r="AM105" i="16"/>
  <c r="AL51" i="16"/>
  <c r="AJ51" i="16"/>
  <c r="AK51" i="16"/>
  <c r="AH46" i="16"/>
  <c r="AG46" i="16"/>
  <c r="AI46" i="16"/>
  <c r="AI44" i="16"/>
  <c r="AH44" i="16"/>
  <c r="AG44" i="16"/>
  <c r="AL39" i="16"/>
  <c r="AJ39" i="16"/>
  <c r="AK39" i="16"/>
  <c r="AL32" i="16"/>
  <c r="AK32" i="16"/>
  <c r="AJ32" i="16"/>
  <c r="AR31" i="16"/>
  <c r="AQ31" i="16"/>
  <c r="AP31" i="16"/>
  <c r="AL28" i="16"/>
  <c r="AK28" i="16"/>
  <c r="AJ28" i="16"/>
  <c r="AR27" i="16"/>
  <c r="AP27" i="16"/>
  <c r="AQ27" i="16"/>
  <c r="AL24" i="16"/>
  <c r="AK24" i="16"/>
  <c r="AJ24" i="16"/>
  <c r="AR23" i="16"/>
  <c r="AQ23" i="16"/>
  <c r="AP23" i="16"/>
  <c r="AL20" i="16"/>
  <c r="AK20" i="16"/>
  <c r="AJ20" i="16"/>
  <c r="AR19" i="16"/>
  <c r="AQ19" i="16"/>
  <c r="AP19" i="16"/>
  <c r="AL16" i="16"/>
  <c r="AK16" i="16"/>
  <c r="AJ16" i="16"/>
  <c r="AR15" i="16"/>
  <c r="AQ15" i="16"/>
  <c r="AP15" i="16"/>
  <c r="AL12" i="16"/>
  <c r="AK12" i="16"/>
  <c r="AJ12" i="16"/>
  <c r="AR11" i="16"/>
  <c r="AP11" i="16"/>
  <c r="AQ11" i="16"/>
  <c r="AL8" i="16"/>
  <c r="AK8" i="16"/>
  <c r="AJ8" i="16"/>
  <c r="AR7" i="16"/>
  <c r="AQ7" i="16"/>
  <c r="AP7" i="16"/>
  <c r="AL4" i="16"/>
  <c r="AK4" i="16"/>
  <c r="AJ4" i="16"/>
  <c r="AR3" i="16"/>
  <c r="AQ3" i="16"/>
  <c r="AP3" i="16"/>
  <c r="AH106" i="16"/>
  <c r="AI106" i="16"/>
  <c r="AG106" i="16"/>
  <c r="AL103" i="16"/>
  <c r="AJ103" i="16"/>
  <c r="AK103" i="16"/>
  <c r="AL101" i="16"/>
  <c r="AK101" i="16"/>
  <c r="AJ101" i="16"/>
  <c r="AL99" i="16"/>
  <c r="AJ99" i="16"/>
  <c r="AK99" i="16"/>
  <c r="AL97" i="16"/>
  <c r="AK97" i="16"/>
  <c r="AJ97" i="16"/>
  <c r="AJ95" i="16"/>
  <c r="AK95" i="16"/>
  <c r="AL95" i="16"/>
  <c r="AL93" i="16"/>
  <c r="AK93" i="16"/>
  <c r="AJ93" i="16"/>
  <c r="AJ91" i="16"/>
  <c r="AL91" i="16"/>
  <c r="AK91" i="16"/>
  <c r="AL89" i="16"/>
  <c r="AK89" i="16"/>
  <c r="AJ89" i="16"/>
  <c r="AL87" i="16"/>
  <c r="AJ87" i="16"/>
  <c r="AK87" i="16"/>
  <c r="AL85" i="16"/>
  <c r="AK85" i="16"/>
  <c r="AJ85" i="16"/>
  <c r="AL83" i="16"/>
  <c r="AJ83" i="16"/>
  <c r="AK83" i="16"/>
  <c r="AL81" i="16"/>
  <c r="AK81" i="16"/>
  <c r="AJ81" i="16"/>
  <c r="AJ79" i="16"/>
  <c r="AL79" i="16"/>
  <c r="AK79" i="16"/>
  <c r="AL77" i="16"/>
  <c r="AK77" i="16"/>
  <c r="AJ77" i="16"/>
  <c r="AL73" i="16"/>
  <c r="AK73" i="16"/>
  <c r="AJ73" i="16"/>
  <c r="AL71" i="16"/>
  <c r="AJ71" i="16"/>
  <c r="AK71" i="16"/>
  <c r="AL67" i="16"/>
  <c r="AJ67" i="16"/>
  <c r="AK67" i="16"/>
  <c r="AJ63" i="16"/>
  <c r="AK63" i="16"/>
  <c r="AL63" i="16"/>
  <c r="AJ59" i="16"/>
  <c r="AL59" i="16"/>
  <c r="AK59" i="16"/>
  <c r="AL57" i="16"/>
  <c r="AK57" i="16"/>
  <c r="AJ57" i="16"/>
  <c r="AL52" i="16"/>
  <c r="AK52" i="16"/>
  <c r="AJ52" i="16"/>
  <c r="AN48" i="16"/>
  <c r="AM48" i="16"/>
  <c r="AO48" i="16"/>
  <c r="AL40" i="16"/>
  <c r="AK40" i="16"/>
  <c r="AJ40" i="16"/>
  <c r="AL35" i="16"/>
  <c r="AJ35" i="16"/>
  <c r="AK35" i="16"/>
  <c r="AH535" i="16"/>
  <c r="AG535" i="16"/>
  <c r="AI535" i="16"/>
  <c r="AK533" i="16"/>
  <c r="AL533" i="16"/>
  <c r="AJ533" i="16"/>
  <c r="AH531" i="16"/>
  <c r="AI531" i="16"/>
  <c r="AG531" i="16"/>
  <c r="AO529" i="16"/>
  <c r="AN529" i="16"/>
  <c r="AM529" i="16"/>
  <c r="AR519" i="16"/>
  <c r="AQ519" i="16"/>
  <c r="AP519" i="16"/>
  <c r="AR518" i="16"/>
  <c r="AQ518" i="16"/>
  <c r="AP518" i="16"/>
  <c r="AH515" i="16"/>
  <c r="AI515" i="16"/>
  <c r="AG515" i="16"/>
  <c r="BD514" i="16"/>
  <c r="AR514" i="16"/>
  <c r="AQ514" i="16"/>
  <c r="AP514" i="16"/>
  <c r="AK512" i="16"/>
  <c r="AJ512" i="16"/>
  <c r="AL512" i="16"/>
  <c r="AO511" i="16"/>
  <c r="AM511" i="16"/>
  <c r="AN511" i="16"/>
  <c r="AI508" i="16"/>
  <c r="AH508" i="16"/>
  <c r="AG508" i="16"/>
  <c r="AR504" i="16"/>
  <c r="AQ504" i="16"/>
  <c r="AP504" i="16"/>
  <c r="BD498" i="16"/>
  <c r="AR498" i="16"/>
  <c r="AQ498" i="16"/>
  <c r="AP498" i="16"/>
  <c r="AO493" i="16"/>
  <c r="AN493" i="16"/>
  <c r="AM493" i="16"/>
  <c r="AO491" i="16"/>
  <c r="AM491" i="16"/>
  <c r="AN491" i="16"/>
  <c r="AR488" i="16"/>
  <c r="AQ488" i="16"/>
  <c r="AP488" i="16"/>
  <c r="AR484" i="16"/>
  <c r="AQ484" i="16"/>
  <c r="AP484" i="16"/>
  <c r="AR480" i="16"/>
  <c r="AQ480" i="16"/>
  <c r="AP480" i="16"/>
  <c r="AR477" i="16"/>
  <c r="AQ477" i="16"/>
  <c r="AP477" i="16"/>
  <c r="AO469" i="16"/>
  <c r="AN469" i="16"/>
  <c r="AM469" i="16"/>
  <c r="BA467" i="16"/>
  <c r="AO467" i="16"/>
  <c r="AM467" i="16"/>
  <c r="AN467" i="16"/>
  <c r="BA465" i="16"/>
  <c r="AO465" i="16"/>
  <c r="AN465" i="16"/>
  <c r="AM465" i="16"/>
  <c r="BA463" i="16"/>
  <c r="AO463" i="16"/>
  <c r="AM463" i="16"/>
  <c r="AN463" i="16"/>
  <c r="AL459" i="16"/>
  <c r="AJ459" i="16"/>
  <c r="AK459" i="16"/>
  <c r="AR458" i="16"/>
  <c r="AQ458" i="16"/>
  <c r="AP458" i="16"/>
  <c r="AL455" i="16"/>
  <c r="AJ455" i="16"/>
  <c r="AK455" i="16"/>
  <c r="AR454" i="16"/>
  <c r="AQ454" i="16"/>
  <c r="AP454" i="16"/>
  <c r="AG534" i="16"/>
  <c r="AI534" i="16"/>
  <c r="AH534" i="16"/>
  <c r="AK532" i="16"/>
  <c r="AL532" i="16"/>
  <c r="AJ532" i="16"/>
  <c r="AI530" i="16"/>
  <c r="AG530" i="16"/>
  <c r="AH530" i="16"/>
  <c r="AI528" i="16"/>
  <c r="AH528" i="16"/>
  <c r="AG528" i="16"/>
  <c r="AI525" i="16"/>
  <c r="AG525" i="16"/>
  <c r="AH525" i="16"/>
  <c r="AR524" i="16"/>
  <c r="AQ524" i="16"/>
  <c r="AP524" i="16"/>
  <c r="AK520" i="16"/>
  <c r="AJ520" i="16"/>
  <c r="AL520" i="16"/>
  <c r="AK517" i="16"/>
  <c r="AL517" i="16"/>
  <c r="AJ517" i="16"/>
  <c r="BA516" i="16"/>
  <c r="AO516" i="16"/>
  <c r="AN516" i="16"/>
  <c r="AM516" i="16"/>
  <c r="AR503" i="16"/>
  <c r="AQ503" i="16"/>
  <c r="AP503" i="16"/>
  <c r="AR501" i="16"/>
  <c r="AQ501" i="16"/>
  <c r="AP501" i="16"/>
  <c r="AQ497" i="16"/>
  <c r="AR497" i="16"/>
  <c r="AP497" i="16"/>
  <c r="AR494" i="16"/>
  <c r="AP494" i="16"/>
  <c r="AQ494" i="16"/>
  <c r="AW487" i="16"/>
  <c r="AL487" i="16"/>
  <c r="AJ487" i="16"/>
  <c r="AK487" i="16"/>
  <c r="AW483" i="16"/>
  <c r="AL483" i="16"/>
  <c r="AJ483" i="16"/>
  <c r="AK483" i="16"/>
  <c r="AW479" i="16"/>
  <c r="AL479" i="16"/>
  <c r="AJ479" i="16"/>
  <c r="AK479" i="16"/>
  <c r="AI473" i="16"/>
  <c r="AG473" i="16"/>
  <c r="AH473" i="16"/>
  <c r="AR451" i="16"/>
  <c r="AQ451" i="16"/>
  <c r="AP451" i="16"/>
  <c r="AI449" i="16"/>
  <c r="AG449" i="16"/>
  <c r="AH449" i="16"/>
  <c r="AH447" i="16"/>
  <c r="AG447" i="16"/>
  <c r="AI447" i="16"/>
  <c r="AI445" i="16"/>
  <c r="AG445" i="16"/>
  <c r="AH445" i="16"/>
  <c r="AI443" i="16"/>
  <c r="AH443" i="16"/>
  <c r="AG443" i="16"/>
  <c r="AI441" i="16"/>
  <c r="AH441" i="16"/>
  <c r="AG441" i="16"/>
  <c r="AG439" i="16"/>
  <c r="AH439" i="16"/>
  <c r="AI439" i="16"/>
  <c r="AI533" i="16"/>
  <c r="AG533" i="16"/>
  <c r="AH533" i="16"/>
  <c r="AR531" i="16"/>
  <c r="AQ531" i="16"/>
  <c r="AP531" i="16"/>
  <c r="AK521" i="16"/>
  <c r="AJ521" i="16"/>
  <c r="AL521" i="16"/>
  <c r="AG518" i="16"/>
  <c r="AI518" i="16"/>
  <c r="AH518" i="16"/>
  <c r="AL515" i="16"/>
  <c r="AJ515" i="16"/>
  <c r="AK515" i="16"/>
  <c r="AO514" i="16"/>
  <c r="AM514" i="16"/>
  <c r="AN514" i="16"/>
  <c r="AI512" i="16"/>
  <c r="AH512" i="16"/>
  <c r="AG512" i="16"/>
  <c r="AR508" i="16"/>
  <c r="AQ508" i="16"/>
  <c r="AP508" i="16"/>
  <c r="AO498" i="16"/>
  <c r="AM498" i="16"/>
  <c r="AN498" i="16"/>
  <c r="AK493" i="16"/>
  <c r="AL493" i="16"/>
  <c r="AJ493" i="16"/>
  <c r="AL491" i="16"/>
  <c r="AJ491" i="16"/>
  <c r="AK491" i="16"/>
  <c r="AR490" i="16"/>
  <c r="AQ490" i="16"/>
  <c r="AP490" i="16"/>
  <c r="AR486" i="16"/>
  <c r="AQ486" i="16"/>
  <c r="AP486" i="16"/>
  <c r="AR482" i="16"/>
  <c r="AQ482" i="16"/>
  <c r="AP482" i="16"/>
  <c r="AR478" i="16"/>
  <c r="AP478" i="16"/>
  <c r="AQ478" i="16"/>
  <c r="AO475" i="16"/>
  <c r="AM475" i="16"/>
  <c r="AN475" i="16"/>
  <c r="AK468" i="16"/>
  <c r="AL468" i="16"/>
  <c r="AJ468" i="16"/>
  <c r="AR467" i="16"/>
  <c r="AQ467" i="16"/>
  <c r="AP467" i="16"/>
  <c r="AQ465" i="16"/>
  <c r="AP465" i="16"/>
  <c r="AR465" i="16"/>
  <c r="AR463" i="16"/>
  <c r="AQ463" i="16"/>
  <c r="AP463" i="16"/>
  <c r="AI460" i="16"/>
  <c r="AH460" i="16"/>
  <c r="AG460" i="16"/>
  <c r="AH458" i="16"/>
  <c r="AI458" i="16"/>
  <c r="AG458" i="16"/>
  <c r="AI456" i="16"/>
  <c r="AH456" i="16"/>
  <c r="AG456" i="16"/>
  <c r="AH454" i="16"/>
  <c r="AI454" i="16"/>
  <c r="AG454" i="16"/>
  <c r="AK528" i="16"/>
  <c r="AJ528" i="16"/>
  <c r="AL528" i="16"/>
  <c r="AR527" i="16"/>
  <c r="AQ527" i="16"/>
  <c r="AP527" i="16"/>
  <c r="AK525" i="16"/>
  <c r="AL525" i="16"/>
  <c r="AJ525" i="16"/>
  <c r="AO522" i="16"/>
  <c r="AM522" i="16"/>
  <c r="AN522" i="16"/>
  <c r="AI517" i="16"/>
  <c r="AG517" i="16"/>
  <c r="AH517" i="16"/>
  <c r="AR516" i="16"/>
  <c r="AQ516" i="16"/>
  <c r="AP516" i="16"/>
  <c r="AO510" i="16"/>
  <c r="AM510" i="16"/>
  <c r="AN510" i="16"/>
  <c r="AL502" i="16"/>
  <c r="AJ502" i="16"/>
  <c r="AK502" i="16"/>
  <c r="AL499" i="16"/>
  <c r="AJ499" i="16"/>
  <c r="AK499" i="16"/>
  <c r="AL495" i="16"/>
  <c r="AJ495" i="16"/>
  <c r="AK495" i="16"/>
  <c r="AO487" i="16"/>
  <c r="AM487" i="16"/>
  <c r="AN487" i="16"/>
  <c r="AO483" i="16"/>
  <c r="AM483" i="16"/>
  <c r="AN483" i="16"/>
  <c r="AO479" i="16"/>
  <c r="AM479" i="16"/>
  <c r="AN479" i="16"/>
  <c r="AL474" i="16"/>
  <c r="AJ474" i="16"/>
  <c r="AK474" i="16"/>
  <c r="AR473" i="16"/>
  <c r="AQ473" i="16"/>
  <c r="AP473" i="16"/>
  <c r="AO471" i="16"/>
  <c r="AM471" i="16"/>
  <c r="AN471" i="16"/>
  <c r="AL450" i="16"/>
  <c r="AJ450" i="16"/>
  <c r="AK450" i="16"/>
  <c r="AK448" i="16"/>
  <c r="AJ448" i="16"/>
  <c r="AL448" i="16"/>
  <c r="AL446" i="16"/>
  <c r="AJ446" i="16"/>
  <c r="AK446" i="16"/>
  <c r="AK444" i="16"/>
  <c r="AL444" i="16"/>
  <c r="AJ444" i="16"/>
  <c r="AL442" i="16"/>
  <c r="AJ442" i="16"/>
  <c r="AK442" i="16"/>
  <c r="AK440" i="16"/>
  <c r="AJ440" i="16"/>
  <c r="AL440" i="16"/>
  <c r="AK425" i="16"/>
  <c r="AJ425" i="16"/>
  <c r="AL425" i="16"/>
  <c r="AR424" i="16"/>
  <c r="AQ424" i="16"/>
  <c r="AP424" i="16"/>
  <c r="AO420" i="16"/>
  <c r="AN420" i="16"/>
  <c r="AM420" i="16"/>
  <c r="AW407" i="16"/>
  <c r="AL407" i="16"/>
  <c r="AJ407" i="16"/>
  <c r="AK407" i="16"/>
  <c r="AW403" i="16"/>
  <c r="AL403" i="16"/>
  <c r="AJ403" i="16"/>
  <c r="AK403" i="16"/>
  <c r="AW399" i="16"/>
  <c r="AL399" i="16"/>
  <c r="AJ399" i="16"/>
  <c r="AK399" i="16"/>
  <c r="AH394" i="16"/>
  <c r="AI394" i="16"/>
  <c r="AG394" i="16"/>
  <c r="AW391" i="16"/>
  <c r="AL391" i="16"/>
  <c r="AJ391" i="16"/>
  <c r="AK391" i="16"/>
  <c r="AW387" i="16"/>
  <c r="AL387" i="16"/>
  <c r="AJ387" i="16"/>
  <c r="AK387" i="16"/>
  <c r="AW383" i="16"/>
  <c r="AL383" i="16"/>
  <c r="AJ383" i="16"/>
  <c r="AK383" i="16"/>
  <c r="AW379" i="16"/>
  <c r="AL379" i="16"/>
  <c r="AJ379" i="16"/>
  <c r="AK379" i="16"/>
  <c r="AW375" i="16"/>
  <c r="AL375" i="16"/>
  <c r="AJ375" i="16"/>
  <c r="AK375" i="16"/>
  <c r="AW372" i="16"/>
  <c r="AK372" i="16"/>
  <c r="AL372" i="16"/>
  <c r="AJ372" i="16"/>
  <c r="AW370" i="16"/>
  <c r="AL370" i="16"/>
  <c r="AJ370" i="16"/>
  <c r="AK370" i="16"/>
  <c r="AN368" i="16"/>
  <c r="AM368" i="16"/>
  <c r="AO368" i="16"/>
  <c r="AW362" i="16"/>
  <c r="AL362" i="16"/>
  <c r="AJ362" i="16"/>
  <c r="AK362" i="16"/>
  <c r="AN360" i="16"/>
  <c r="AO360" i="16"/>
  <c r="AM360" i="16"/>
  <c r="AK356" i="16"/>
  <c r="AL356" i="16"/>
  <c r="AJ356" i="16"/>
  <c r="AI345" i="16"/>
  <c r="AH345" i="16"/>
  <c r="AG345" i="16"/>
  <c r="AW343" i="16"/>
  <c r="AL343" i="16"/>
  <c r="AJ343" i="16"/>
  <c r="AK343" i="16"/>
  <c r="AR342" i="16"/>
  <c r="AQ342" i="16"/>
  <c r="AP342" i="16"/>
  <c r="AW339" i="16"/>
  <c r="AL339" i="16"/>
  <c r="AJ339" i="16"/>
  <c r="AK339" i="16"/>
  <c r="AR338" i="16"/>
  <c r="AQ338" i="16"/>
  <c r="AP338" i="16"/>
  <c r="AW335" i="16"/>
  <c r="AL335" i="16"/>
  <c r="AJ335" i="16"/>
  <c r="AK335" i="16"/>
  <c r="AR334" i="16"/>
  <c r="AQ334" i="16"/>
  <c r="AP334" i="16"/>
  <c r="AL331" i="16"/>
  <c r="AJ331" i="16"/>
  <c r="AK331" i="16"/>
  <c r="AR330" i="16"/>
  <c r="AQ330" i="16"/>
  <c r="AP330" i="16"/>
  <c r="AL327" i="16"/>
  <c r="AJ327" i="16"/>
  <c r="AK327" i="16"/>
  <c r="AR326" i="16"/>
  <c r="AQ326" i="16"/>
  <c r="AP326" i="16"/>
  <c r="AL323" i="16"/>
  <c r="AJ323" i="16"/>
  <c r="AK323" i="16"/>
  <c r="AR322" i="16"/>
  <c r="AQ322" i="16"/>
  <c r="AP322" i="16"/>
  <c r="AL319" i="16"/>
  <c r="AJ319" i="16"/>
  <c r="AK319" i="16"/>
  <c r="AR318" i="16"/>
  <c r="AQ318" i="16"/>
  <c r="AP318" i="16"/>
  <c r="AL315" i="16"/>
  <c r="AJ315" i="16"/>
  <c r="AK315" i="16"/>
  <c r="AR314" i="16"/>
  <c r="AQ314" i="16"/>
  <c r="AP314" i="16"/>
  <c r="AI307" i="16"/>
  <c r="AG307" i="16"/>
  <c r="AH307" i="16"/>
  <c r="AO306" i="16"/>
  <c r="AM306" i="16"/>
  <c r="AN306" i="16"/>
  <c r="AR304" i="16"/>
  <c r="AQ304" i="16"/>
  <c r="AP304" i="16"/>
  <c r="BD302" i="16"/>
  <c r="AR302" i="16"/>
  <c r="AP302" i="16"/>
  <c r="AQ302" i="16"/>
  <c r="AI296" i="16"/>
  <c r="AH296" i="16"/>
  <c r="AG296" i="16"/>
  <c r="AR294" i="16"/>
  <c r="AQ294" i="16"/>
  <c r="AP294" i="16"/>
  <c r="AI288" i="16"/>
  <c r="AH288" i="16"/>
  <c r="AG288" i="16"/>
  <c r="BD286" i="16"/>
  <c r="AR286" i="16"/>
  <c r="AP286" i="16"/>
  <c r="AQ286" i="16"/>
  <c r="AI280" i="16"/>
  <c r="AH280" i="16"/>
  <c r="AG280" i="16"/>
  <c r="AR278" i="16"/>
  <c r="AQ278" i="16"/>
  <c r="AP278" i="16"/>
  <c r="AI272" i="16"/>
  <c r="AH272" i="16"/>
  <c r="AG272" i="16"/>
  <c r="BD270" i="16"/>
  <c r="AR270" i="16"/>
  <c r="AQ270" i="16"/>
  <c r="AP270" i="16"/>
  <c r="AI264" i="16"/>
  <c r="AH264" i="16"/>
  <c r="AG264" i="16"/>
  <c r="BD262" i="16"/>
  <c r="AR262" i="16"/>
  <c r="AQ262" i="16"/>
  <c r="AP262" i="16"/>
  <c r="AI256" i="16"/>
  <c r="AH256" i="16"/>
  <c r="AG256" i="16"/>
  <c r="AW254" i="16"/>
  <c r="AL254" i="16"/>
  <c r="AJ254" i="16"/>
  <c r="AK254" i="16"/>
  <c r="AK249" i="16"/>
  <c r="AJ249" i="16"/>
  <c r="AL249" i="16"/>
  <c r="AO241" i="16"/>
  <c r="AN241" i="16"/>
  <c r="AM241" i="16"/>
  <c r="AJ238" i="16"/>
  <c r="AL238" i="16"/>
  <c r="AK238" i="16"/>
  <c r="AR233" i="16"/>
  <c r="AQ233" i="16"/>
  <c r="AP233" i="16"/>
  <c r="AR230" i="16"/>
  <c r="AQ230" i="16"/>
  <c r="AP230" i="16"/>
  <c r="AR228" i="16"/>
  <c r="AQ228" i="16"/>
  <c r="AP228" i="16"/>
  <c r="AL225" i="16"/>
  <c r="AK225" i="16"/>
  <c r="AJ225" i="16"/>
  <c r="AW222" i="16"/>
  <c r="AJ222" i="16"/>
  <c r="AL222" i="16"/>
  <c r="AK222" i="16"/>
  <c r="AW220" i="16"/>
  <c r="AL220" i="16"/>
  <c r="AK220" i="16"/>
  <c r="AJ220" i="16"/>
  <c r="AO218" i="16"/>
  <c r="AM218" i="16"/>
  <c r="AN218" i="16"/>
  <c r="AN216" i="16"/>
  <c r="AO216" i="16"/>
  <c r="AM216" i="16"/>
  <c r="AO213" i="16"/>
  <c r="AN213" i="16"/>
  <c r="AM213" i="16"/>
  <c r="AH210" i="16"/>
  <c r="AI210" i="16"/>
  <c r="AG210" i="16"/>
  <c r="AI208" i="16"/>
  <c r="AH208" i="16"/>
  <c r="AG208" i="16"/>
  <c r="AI205" i="16"/>
  <c r="AG205" i="16"/>
  <c r="AH205" i="16"/>
  <c r="AR201" i="16"/>
  <c r="AQ201" i="16"/>
  <c r="AP201" i="16"/>
  <c r="AR198" i="16"/>
  <c r="AQ198" i="16"/>
  <c r="AP198" i="16"/>
  <c r="AR196" i="16"/>
  <c r="AQ196" i="16"/>
  <c r="AP196" i="16"/>
  <c r="AL193" i="16"/>
  <c r="AK193" i="16"/>
  <c r="AJ193" i="16"/>
  <c r="AR190" i="16"/>
  <c r="AP190" i="16"/>
  <c r="AQ190" i="16"/>
  <c r="AJ179" i="16"/>
  <c r="AL179" i="16"/>
  <c r="AK179" i="16"/>
  <c r="AR178" i="16"/>
  <c r="AP178" i="16"/>
  <c r="AQ178" i="16"/>
  <c r="AR176" i="16"/>
  <c r="AQ176" i="16"/>
  <c r="AP176" i="16"/>
  <c r="AR174" i="16"/>
  <c r="AP174" i="16"/>
  <c r="AQ174" i="16"/>
  <c r="AR172" i="16"/>
  <c r="AQ172" i="16"/>
  <c r="AP172" i="16"/>
  <c r="AR170" i="16"/>
  <c r="AP170" i="16"/>
  <c r="AQ170" i="16"/>
  <c r="AR168" i="16"/>
  <c r="AQ168" i="16"/>
  <c r="AP168" i="16"/>
  <c r="AR166" i="16"/>
  <c r="AP166" i="16"/>
  <c r="AQ166" i="16"/>
  <c r="AR164" i="16"/>
  <c r="AQ164" i="16"/>
  <c r="AP164" i="16"/>
  <c r="AR162" i="16"/>
  <c r="AP162" i="16"/>
  <c r="AQ162" i="16"/>
  <c r="AR160" i="16"/>
  <c r="AQ160" i="16"/>
  <c r="AP160" i="16"/>
  <c r="AR158" i="16"/>
  <c r="AP158" i="16"/>
  <c r="AQ158" i="16"/>
  <c r="AR156" i="16"/>
  <c r="AQ156" i="16"/>
  <c r="AP156" i="16"/>
  <c r="AR154" i="16"/>
  <c r="AP154" i="16"/>
  <c r="AQ154" i="16"/>
  <c r="AR152" i="16"/>
  <c r="AQ152" i="16"/>
  <c r="AP152" i="16"/>
  <c r="AR150" i="16"/>
  <c r="AP150" i="16"/>
  <c r="AQ150" i="16"/>
  <c r="AR148" i="16"/>
  <c r="AQ148" i="16"/>
  <c r="AP148" i="16"/>
  <c r="AR146" i="16"/>
  <c r="AP146" i="16"/>
  <c r="AQ146" i="16"/>
  <c r="AR144" i="16"/>
  <c r="AQ144" i="16"/>
  <c r="AP144" i="16"/>
  <c r="AR142" i="16"/>
  <c r="AP142" i="16"/>
  <c r="AQ142" i="16"/>
  <c r="AR140" i="16"/>
  <c r="AQ140" i="16"/>
  <c r="AP140" i="16"/>
  <c r="AR138" i="16"/>
  <c r="AQ138" i="16"/>
  <c r="AP138" i="16"/>
  <c r="AR136" i="16"/>
  <c r="AQ136" i="16"/>
  <c r="AP136" i="16"/>
  <c r="AR134" i="16"/>
  <c r="AQ134" i="16"/>
  <c r="AP134" i="16"/>
  <c r="AR132" i="16"/>
  <c r="AQ132" i="16"/>
  <c r="AP132" i="16"/>
  <c r="AL130" i="16"/>
  <c r="AJ130" i="16"/>
  <c r="AK130" i="16"/>
  <c r="AR128" i="16"/>
  <c r="AQ128" i="16"/>
  <c r="AP128" i="16"/>
  <c r="AK436" i="16"/>
  <c r="AL436" i="16"/>
  <c r="AJ436" i="16"/>
  <c r="AR435" i="16"/>
  <c r="AQ435" i="16"/>
  <c r="AP435" i="16"/>
  <c r="AK432" i="16"/>
  <c r="AJ432" i="16"/>
  <c r="AL432" i="16"/>
  <c r="AR431" i="16"/>
  <c r="AQ431" i="16"/>
  <c r="AP431" i="16"/>
  <c r="AK428" i="16"/>
  <c r="AL428" i="16"/>
  <c r="AJ428" i="16"/>
  <c r="AR426" i="16"/>
  <c r="AQ426" i="16"/>
  <c r="AP426" i="16"/>
  <c r="AO422" i="16"/>
  <c r="AM422" i="16"/>
  <c r="AN422" i="16"/>
  <c r="AR418" i="16"/>
  <c r="AQ418" i="16"/>
  <c r="AP418" i="16"/>
  <c r="AR416" i="16"/>
  <c r="AQ416" i="16"/>
  <c r="AP416" i="16"/>
  <c r="AR414" i="16"/>
  <c r="AP414" i="16"/>
  <c r="AQ414" i="16"/>
  <c r="AR412" i="16"/>
  <c r="AQ412" i="16"/>
  <c r="AP412" i="16"/>
  <c r="AR410" i="16"/>
  <c r="AQ410" i="16"/>
  <c r="AP410" i="16"/>
  <c r="AR406" i="16"/>
  <c r="AQ406" i="16"/>
  <c r="AP406" i="16"/>
  <c r="AR402" i="16"/>
  <c r="AQ402" i="16"/>
  <c r="AP402" i="16"/>
  <c r="AR398" i="16"/>
  <c r="AQ398" i="16"/>
  <c r="AP398" i="16"/>
  <c r="AR395" i="16"/>
  <c r="AQ395" i="16"/>
  <c r="AP395" i="16"/>
  <c r="AR390" i="16"/>
  <c r="AQ390" i="16"/>
  <c r="AP390" i="16"/>
  <c r="AR386" i="16"/>
  <c r="AQ386" i="16"/>
  <c r="AP386" i="16"/>
  <c r="AR382" i="16"/>
  <c r="AQ382" i="16"/>
  <c r="AP382" i="16"/>
  <c r="AR378" i="16"/>
  <c r="AQ378" i="16"/>
  <c r="AP378" i="16"/>
  <c r="AR374" i="16"/>
  <c r="AQ374" i="16"/>
  <c r="AP374" i="16"/>
  <c r="AO369" i="16"/>
  <c r="AN369" i="16"/>
  <c r="AM369" i="16"/>
  <c r="AI365" i="16"/>
  <c r="AG365" i="16"/>
  <c r="AH365" i="16"/>
  <c r="AO361" i="16"/>
  <c r="AN361" i="16"/>
  <c r="AM361" i="16"/>
  <c r="AI357" i="16"/>
  <c r="AG357" i="16"/>
  <c r="AH357" i="16"/>
  <c r="AK353" i="16"/>
  <c r="AJ353" i="16"/>
  <c r="AL353" i="16"/>
  <c r="AK349" i="16"/>
  <c r="AL349" i="16"/>
  <c r="AJ349" i="16"/>
  <c r="BA348" i="16"/>
  <c r="AN348" i="16"/>
  <c r="AO348" i="16"/>
  <c r="AM348" i="16"/>
  <c r="AH311" i="16"/>
  <c r="AG311" i="16"/>
  <c r="AI311" i="16"/>
  <c r="AO309" i="16"/>
  <c r="AN309" i="16"/>
  <c r="AM309" i="16"/>
  <c r="BD303" i="16"/>
  <c r="AR303" i="16"/>
  <c r="AQ303" i="16"/>
  <c r="AP303" i="16"/>
  <c r="AR299" i="16"/>
  <c r="AQ299" i="16"/>
  <c r="AP299" i="16"/>
  <c r="AR295" i="16"/>
  <c r="AQ295" i="16"/>
  <c r="AP295" i="16"/>
  <c r="AR291" i="16"/>
  <c r="AQ291" i="16"/>
  <c r="AP291" i="16"/>
  <c r="BD287" i="16"/>
  <c r="AR287" i="16"/>
  <c r="AQ287" i="16"/>
  <c r="AP287" i="16"/>
  <c r="AR283" i="16"/>
  <c r="AQ283" i="16"/>
  <c r="AP283" i="16"/>
  <c r="AR279" i="16"/>
  <c r="AQ279" i="16"/>
  <c r="AP279" i="16"/>
  <c r="AR275" i="16"/>
  <c r="AQ275" i="16"/>
  <c r="AP275" i="16"/>
  <c r="BD271" i="16"/>
  <c r="AR271" i="16"/>
  <c r="AQ271" i="16"/>
  <c r="AP271" i="16"/>
  <c r="AR267" i="16"/>
  <c r="AQ267" i="16"/>
  <c r="AP267" i="16"/>
  <c r="AR263" i="16"/>
  <c r="AQ263" i="16"/>
  <c r="AP263" i="16"/>
  <c r="AR259" i="16"/>
  <c r="AQ259" i="16"/>
  <c r="AP259" i="16"/>
  <c r="BD255" i="16"/>
  <c r="AR255" i="16"/>
  <c r="AQ255" i="16"/>
  <c r="AP255" i="16"/>
  <c r="AR251" i="16"/>
  <c r="AQ251" i="16"/>
  <c r="AP251" i="16"/>
  <c r="AN248" i="16"/>
  <c r="AO248" i="16"/>
  <c r="AM248" i="16"/>
  <c r="AO246" i="16"/>
  <c r="AM246" i="16"/>
  <c r="AN246" i="16"/>
  <c r="AR244" i="16"/>
  <c r="AQ244" i="16"/>
  <c r="AP244" i="16"/>
  <c r="AR242" i="16"/>
  <c r="AQ242" i="16"/>
  <c r="AP242" i="16"/>
  <c r="AR237" i="16"/>
  <c r="AQ237" i="16"/>
  <c r="AP237" i="16"/>
  <c r="AN235" i="16"/>
  <c r="AO235" i="16"/>
  <c r="AM235" i="16"/>
  <c r="BA227" i="16"/>
  <c r="AN227" i="16"/>
  <c r="AO227" i="16"/>
  <c r="AM227" i="16"/>
  <c r="AH219" i="16"/>
  <c r="AI219" i="16"/>
  <c r="AG219" i="16"/>
  <c r="AR207" i="16"/>
  <c r="AQ207" i="16"/>
  <c r="AP207" i="16"/>
  <c r="AL199" i="16"/>
  <c r="AJ199" i="16"/>
  <c r="AK199" i="16"/>
  <c r="BA195" i="16"/>
  <c r="AN195" i="16"/>
  <c r="AO195" i="16"/>
  <c r="AM195" i="16"/>
  <c r="AW191" i="16"/>
  <c r="AL191" i="16"/>
  <c r="AJ191" i="16"/>
  <c r="AK191" i="16"/>
  <c r="AO189" i="16"/>
  <c r="AN189" i="16"/>
  <c r="AM189" i="16"/>
  <c r="AN187" i="16"/>
  <c r="AO187" i="16"/>
  <c r="AM187" i="16"/>
  <c r="AR185" i="16"/>
  <c r="AP185" i="16"/>
  <c r="AQ185" i="16"/>
  <c r="AN183" i="16"/>
  <c r="AO183" i="16"/>
  <c r="AM183" i="16"/>
  <c r="AR181" i="16"/>
  <c r="AP181" i="16"/>
  <c r="AQ181" i="16"/>
  <c r="AL439" i="16"/>
  <c r="AJ439" i="16"/>
  <c r="AK439" i="16"/>
  <c r="AG427" i="16"/>
  <c r="AI427" i="16"/>
  <c r="AH427" i="16"/>
  <c r="AI425" i="16"/>
  <c r="AH425" i="16"/>
  <c r="AG425" i="16"/>
  <c r="AR423" i="16"/>
  <c r="AQ423" i="16"/>
  <c r="AP423" i="16"/>
  <c r="AO407" i="16"/>
  <c r="AM407" i="16"/>
  <c r="AN407" i="16"/>
  <c r="AO403" i="16"/>
  <c r="AM403" i="16"/>
  <c r="AN403" i="16"/>
  <c r="AO399" i="16"/>
  <c r="AM399" i="16"/>
  <c r="AN399" i="16"/>
  <c r="AR394" i="16"/>
  <c r="AQ394" i="16"/>
  <c r="AP394" i="16"/>
  <c r="AO391" i="16"/>
  <c r="AM391" i="16"/>
  <c r="AN391" i="16"/>
  <c r="AO387" i="16"/>
  <c r="AM387" i="16"/>
  <c r="AN387" i="16"/>
  <c r="AO383" i="16"/>
  <c r="AM383" i="16"/>
  <c r="AN383" i="16"/>
  <c r="AO379" i="16"/>
  <c r="AM379" i="16"/>
  <c r="AN379" i="16"/>
  <c r="AO375" i="16"/>
  <c r="AM375" i="16"/>
  <c r="AN375" i="16"/>
  <c r="AO372" i="16"/>
  <c r="AN372" i="16"/>
  <c r="AM372" i="16"/>
  <c r="AO370" i="16"/>
  <c r="AM370" i="16"/>
  <c r="AN370" i="16"/>
  <c r="AK364" i="16"/>
  <c r="AL364" i="16"/>
  <c r="AJ364" i="16"/>
  <c r="AO362" i="16"/>
  <c r="AM362" i="16"/>
  <c r="AN362" i="16"/>
  <c r="AH359" i="16"/>
  <c r="AG359" i="16"/>
  <c r="AI359" i="16"/>
  <c r="AL355" i="16"/>
  <c r="AJ355" i="16"/>
  <c r="AK355" i="16"/>
  <c r="AL351" i="16"/>
  <c r="AJ351" i="16"/>
  <c r="AK351" i="16"/>
  <c r="AR345" i="16"/>
  <c r="AQ345" i="16"/>
  <c r="AP345" i="16"/>
  <c r="AO343" i="16"/>
  <c r="AM343" i="16"/>
  <c r="AN343" i="16"/>
  <c r="AI340" i="16"/>
  <c r="AH340" i="16"/>
  <c r="AG340" i="16"/>
  <c r="AO339" i="16"/>
  <c r="AM339" i="16"/>
  <c r="AN339" i="16"/>
  <c r="AI336" i="16"/>
  <c r="AH336" i="16"/>
  <c r="AG336" i="16"/>
  <c r="AO335" i="16"/>
  <c r="AM335" i="16"/>
  <c r="AN335" i="16"/>
  <c r="AI333" i="16"/>
  <c r="AG333" i="16"/>
  <c r="AH333" i="16"/>
  <c r="AG331" i="16"/>
  <c r="AI331" i="16"/>
  <c r="AH331" i="16"/>
  <c r="AO329" i="16"/>
  <c r="AN329" i="16"/>
  <c r="AM329" i="16"/>
  <c r="AH327" i="16"/>
  <c r="AG327" i="16"/>
  <c r="AI327" i="16"/>
  <c r="AI325" i="16"/>
  <c r="AG325" i="16"/>
  <c r="AH325" i="16"/>
  <c r="AI323" i="16"/>
  <c r="AG323" i="16"/>
  <c r="AH323" i="16"/>
  <c r="AI321" i="16"/>
  <c r="AG321" i="16"/>
  <c r="AH321" i="16"/>
  <c r="AH319" i="16"/>
  <c r="AG319" i="16"/>
  <c r="AI319" i="16"/>
  <c r="AI317" i="16"/>
  <c r="AG317" i="16"/>
  <c r="AH317" i="16"/>
  <c r="AI315" i="16"/>
  <c r="AH315" i="16"/>
  <c r="AG315" i="16"/>
  <c r="AO313" i="16"/>
  <c r="AN313" i="16"/>
  <c r="AM313" i="16"/>
  <c r="AR310" i="16"/>
  <c r="AQ310" i="16"/>
  <c r="AP310" i="16"/>
  <c r="AI308" i="16"/>
  <c r="AH308" i="16"/>
  <c r="AG308" i="16"/>
  <c r="AO302" i="16"/>
  <c r="AM302" i="16"/>
  <c r="AN302" i="16"/>
  <c r="AH298" i="16"/>
  <c r="AI298" i="16"/>
  <c r="AG298" i="16"/>
  <c r="AR296" i="16"/>
  <c r="AQ296" i="16"/>
  <c r="AP296" i="16"/>
  <c r="AK292" i="16"/>
  <c r="AL292" i="16"/>
  <c r="AJ292" i="16"/>
  <c r="AO286" i="16"/>
  <c r="AM286" i="16"/>
  <c r="AN286" i="16"/>
  <c r="AH282" i="16"/>
  <c r="AI282" i="16"/>
  <c r="AG282" i="16"/>
  <c r="AR280" i="16"/>
  <c r="AQ280" i="16"/>
  <c r="AP280" i="16"/>
  <c r="AK276" i="16"/>
  <c r="AL276" i="16"/>
  <c r="AJ276" i="16"/>
  <c r="AO270" i="16"/>
  <c r="AM270" i="16"/>
  <c r="AN270" i="16"/>
  <c r="AK264" i="16"/>
  <c r="AJ264" i="16"/>
  <c r="AL264" i="16"/>
  <c r="AO262" i="16"/>
  <c r="AM262" i="16"/>
  <c r="AN262" i="16"/>
  <c r="AK256" i="16"/>
  <c r="AJ256" i="16"/>
  <c r="AL256" i="16"/>
  <c r="AO254" i="16"/>
  <c r="AM254" i="16"/>
  <c r="AN254" i="16"/>
  <c r="AR240" i="16"/>
  <c r="AQ240" i="16"/>
  <c r="AP240" i="16"/>
  <c r="AJ234" i="16"/>
  <c r="AL234" i="16"/>
  <c r="AK234" i="16"/>
  <c r="AK232" i="16"/>
  <c r="AL232" i="16"/>
  <c r="AJ232" i="16"/>
  <c r="AL229" i="16"/>
  <c r="AK229" i="16"/>
  <c r="AJ229" i="16"/>
  <c r="AL226" i="16"/>
  <c r="AJ226" i="16"/>
  <c r="AK226" i="16"/>
  <c r="AK224" i="16"/>
  <c r="AJ224" i="16"/>
  <c r="AL224" i="16"/>
  <c r="AO222" i="16"/>
  <c r="AM222" i="16"/>
  <c r="AN222" i="16"/>
  <c r="AN220" i="16"/>
  <c r="AO220" i="16"/>
  <c r="AM220" i="16"/>
  <c r="AO217" i="16"/>
  <c r="AN217" i="16"/>
  <c r="AM217" i="16"/>
  <c r="AO214" i="16"/>
  <c r="AM214" i="16"/>
  <c r="AN214" i="16"/>
  <c r="AI212" i="16"/>
  <c r="AH212" i="16"/>
  <c r="AG212" i="16"/>
  <c r="AI209" i="16"/>
  <c r="AG209" i="16"/>
  <c r="AH209" i="16"/>
  <c r="AR205" i="16"/>
  <c r="AQ205" i="16"/>
  <c r="AP205" i="16"/>
  <c r="AR202" i="16"/>
  <c r="AQ202" i="16"/>
  <c r="AP202" i="16"/>
  <c r="AR200" i="16"/>
  <c r="AQ200" i="16"/>
  <c r="AP200" i="16"/>
  <c r="AL197" i="16"/>
  <c r="AK197" i="16"/>
  <c r="AJ197" i="16"/>
  <c r="AL194" i="16"/>
  <c r="AJ194" i="16"/>
  <c r="AK194" i="16"/>
  <c r="AH179" i="16"/>
  <c r="AI179" i="16"/>
  <c r="AG179" i="16"/>
  <c r="AI177" i="16"/>
  <c r="AG177" i="16"/>
  <c r="AH177" i="16"/>
  <c r="AH175" i="16"/>
  <c r="AG175" i="16"/>
  <c r="AI175" i="16"/>
  <c r="AI173" i="16"/>
  <c r="AG173" i="16"/>
  <c r="AH173" i="16"/>
  <c r="AH171" i="16"/>
  <c r="AG171" i="16"/>
  <c r="AI171" i="16"/>
  <c r="AI169" i="16"/>
  <c r="AG169" i="16"/>
  <c r="AH169" i="16"/>
  <c r="AH167" i="16"/>
  <c r="AG167" i="16"/>
  <c r="AI167" i="16"/>
  <c r="AI165" i="16"/>
  <c r="AG165" i="16"/>
  <c r="AH165" i="16"/>
  <c r="AH163" i="16"/>
  <c r="AI163" i="16"/>
  <c r="AG163" i="16"/>
  <c r="AI161" i="16"/>
  <c r="AG161" i="16"/>
  <c r="AH161" i="16"/>
  <c r="AH159" i="16"/>
  <c r="AG159" i="16"/>
  <c r="AI159" i="16"/>
  <c r="AI157" i="16"/>
  <c r="AG157" i="16"/>
  <c r="AH157" i="16"/>
  <c r="AH155" i="16"/>
  <c r="AI155" i="16"/>
  <c r="AG155" i="16"/>
  <c r="AI153" i="16"/>
  <c r="AG153" i="16"/>
  <c r="AH153" i="16"/>
  <c r="AH151" i="16"/>
  <c r="AG151" i="16"/>
  <c r="AI151" i="16"/>
  <c r="AI149" i="16"/>
  <c r="AG149" i="16"/>
  <c r="AH149" i="16"/>
  <c r="AH147" i="16"/>
  <c r="AG147" i="16"/>
  <c r="AI147" i="16"/>
  <c r="AI145" i="16"/>
  <c r="AG145" i="16"/>
  <c r="AH145" i="16"/>
  <c r="AH143" i="16"/>
  <c r="AG143" i="16"/>
  <c r="AI143" i="16"/>
  <c r="AI141" i="16"/>
  <c r="AG141" i="16"/>
  <c r="AH141" i="16"/>
  <c r="AH139" i="16"/>
  <c r="AI139" i="16"/>
  <c r="AG139" i="16"/>
  <c r="AI137" i="16"/>
  <c r="AG137" i="16"/>
  <c r="AH137" i="16"/>
  <c r="AH135" i="16"/>
  <c r="AG135" i="16"/>
  <c r="AI135" i="16"/>
  <c r="AI133" i="16"/>
  <c r="AG133" i="16"/>
  <c r="AH133" i="16"/>
  <c r="AH131" i="16"/>
  <c r="AI131" i="16"/>
  <c r="AG131" i="16"/>
  <c r="AI129" i="16"/>
  <c r="AG129" i="16"/>
  <c r="AH129" i="16"/>
  <c r="AI435" i="16"/>
  <c r="AG435" i="16"/>
  <c r="AH435" i="16"/>
  <c r="AI433" i="16"/>
  <c r="AG433" i="16"/>
  <c r="AH433" i="16"/>
  <c r="AH431" i="16"/>
  <c r="AG431" i="16"/>
  <c r="AI431" i="16"/>
  <c r="AI429" i="16"/>
  <c r="AG429" i="16"/>
  <c r="AH429" i="16"/>
  <c r="AH426" i="16"/>
  <c r="AI426" i="16"/>
  <c r="AG426" i="16"/>
  <c r="AR419" i="16"/>
  <c r="AQ419" i="16"/>
  <c r="AP419" i="16"/>
  <c r="AQ417" i="16"/>
  <c r="AR417" i="16"/>
  <c r="AP417" i="16"/>
  <c r="AR415" i="16"/>
  <c r="AQ415" i="16"/>
  <c r="AP415" i="16"/>
  <c r="AR413" i="16"/>
  <c r="AQ413" i="16"/>
  <c r="AP413" i="16"/>
  <c r="AR411" i="16"/>
  <c r="AQ411" i="16"/>
  <c r="AP411" i="16"/>
  <c r="AR408" i="16"/>
  <c r="AQ408" i="16"/>
  <c r="AP408" i="16"/>
  <c r="AR404" i="16"/>
  <c r="AQ404" i="16"/>
  <c r="AP404" i="16"/>
  <c r="AR400" i="16"/>
  <c r="AQ400" i="16"/>
  <c r="AP400" i="16"/>
  <c r="AR396" i="16"/>
  <c r="AQ396" i="16"/>
  <c r="AP396" i="16"/>
  <c r="AI393" i="16"/>
  <c r="AH393" i="16"/>
  <c r="AG393" i="16"/>
  <c r="AR388" i="16"/>
  <c r="AQ388" i="16"/>
  <c r="AP388" i="16"/>
  <c r="AR384" i="16"/>
  <c r="AQ384" i="16"/>
  <c r="AP384" i="16"/>
  <c r="AR380" i="16"/>
  <c r="AQ380" i="16"/>
  <c r="AP380" i="16"/>
  <c r="AR376" i="16"/>
  <c r="AQ376" i="16"/>
  <c r="AP376" i="16"/>
  <c r="AK369" i="16"/>
  <c r="AJ369" i="16"/>
  <c r="AL369" i="16"/>
  <c r="AK365" i="16"/>
  <c r="AL365" i="16"/>
  <c r="AJ365" i="16"/>
  <c r="AO363" i="16"/>
  <c r="AM363" i="16"/>
  <c r="AN363" i="16"/>
  <c r="AH358" i="16"/>
  <c r="AG358" i="16"/>
  <c r="AI358" i="16"/>
  <c r="AL354" i="16"/>
  <c r="AJ354" i="16"/>
  <c r="AK354" i="16"/>
  <c r="AK352" i="16"/>
  <c r="AJ352" i="16"/>
  <c r="AL352" i="16"/>
  <c r="AR348" i="16"/>
  <c r="AQ348" i="16"/>
  <c r="AP348" i="16"/>
  <c r="AL346" i="16"/>
  <c r="AJ346" i="16"/>
  <c r="AK346" i="16"/>
  <c r="AN344" i="16"/>
  <c r="AO344" i="16"/>
  <c r="AM344" i="16"/>
  <c r="AK305" i="16"/>
  <c r="AJ305" i="16"/>
  <c r="AL305" i="16"/>
  <c r="AN303" i="16"/>
  <c r="AO303" i="16"/>
  <c r="AM303" i="16"/>
  <c r="AG299" i="16"/>
  <c r="AI299" i="16"/>
  <c r="AH299" i="16"/>
  <c r="AR293" i="16"/>
  <c r="AQ293" i="16"/>
  <c r="AP293" i="16"/>
  <c r="AK289" i="16"/>
  <c r="AJ289" i="16"/>
  <c r="AL289" i="16"/>
  <c r="AN287" i="16"/>
  <c r="AO287" i="16"/>
  <c r="AM287" i="16"/>
  <c r="AI283" i="16"/>
  <c r="AH283" i="16"/>
  <c r="AG283" i="16"/>
  <c r="AR277" i="16"/>
  <c r="AQ277" i="16"/>
  <c r="AP277" i="16"/>
  <c r="AK273" i="16"/>
  <c r="AJ273" i="16"/>
  <c r="AL273" i="16"/>
  <c r="AN271" i="16"/>
  <c r="AO271" i="16"/>
  <c r="AM271" i="16"/>
  <c r="AH267" i="16"/>
  <c r="AI267" i="16"/>
  <c r="AG267" i="16"/>
  <c r="AR261" i="16"/>
  <c r="AQ261" i="16"/>
  <c r="AP261" i="16"/>
  <c r="AK257" i="16"/>
  <c r="AJ257" i="16"/>
  <c r="AL257" i="16"/>
  <c r="AN255" i="16"/>
  <c r="AO255" i="16"/>
  <c r="AM255" i="16"/>
  <c r="AH251" i="16"/>
  <c r="AG251" i="16"/>
  <c r="AI251" i="16"/>
  <c r="AK248" i="16"/>
  <c r="AJ248" i="16"/>
  <c r="AL248" i="16"/>
  <c r="AL246" i="16"/>
  <c r="AJ246" i="16"/>
  <c r="AK246" i="16"/>
  <c r="AI244" i="16"/>
  <c r="AH244" i="16"/>
  <c r="AG244" i="16"/>
  <c r="AH242" i="16"/>
  <c r="AI242" i="16"/>
  <c r="AG242" i="16"/>
  <c r="AN239" i="16"/>
  <c r="AO239" i="16"/>
  <c r="AM239" i="16"/>
  <c r="AI236" i="16"/>
  <c r="AH236" i="16"/>
  <c r="AG236" i="16"/>
  <c r="AR227" i="16"/>
  <c r="AQ227" i="16"/>
  <c r="AP227" i="16"/>
  <c r="AJ219" i="16"/>
  <c r="AK219" i="16"/>
  <c r="AL219" i="16"/>
  <c r="AN215" i="16"/>
  <c r="AO215" i="16"/>
  <c r="AM215" i="16"/>
  <c r="AH207" i="16"/>
  <c r="AG207" i="16"/>
  <c r="AI207" i="16"/>
  <c r="AR195" i="16"/>
  <c r="AQ195" i="16"/>
  <c r="AP195" i="16"/>
  <c r="AN191" i="16"/>
  <c r="AO191" i="16"/>
  <c r="AM191" i="16"/>
  <c r="AR188" i="16"/>
  <c r="AQ188" i="16"/>
  <c r="AP188" i="16"/>
  <c r="AR186" i="16"/>
  <c r="AP186" i="16"/>
  <c r="AQ186" i="16"/>
  <c r="AR184" i="16"/>
  <c r="AQ184" i="16"/>
  <c r="AP184" i="16"/>
  <c r="AL182" i="16"/>
  <c r="AJ182" i="16"/>
  <c r="AK182" i="16"/>
  <c r="AR127" i="16"/>
  <c r="AQ127" i="16"/>
  <c r="AP127" i="16"/>
  <c r="AR125" i="16"/>
  <c r="AQ125" i="16"/>
  <c r="AP125" i="16"/>
  <c r="AR123" i="16"/>
  <c r="AQ123" i="16"/>
  <c r="AP123" i="16"/>
  <c r="AR121" i="16"/>
  <c r="AQ121" i="16"/>
  <c r="AP121" i="16"/>
  <c r="AR119" i="16"/>
  <c r="AP119" i="16"/>
  <c r="AQ119" i="16"/>
  <c r="AR117" i="16"/>
  <c r="AQ117" i="16"/>
  <c r="AP117" i="16"/>
  <c r="AR115" i="16"/>
  <c r="AQ115" i="16"/>
  <c r="AP115" i="16"/>
  <c r="AR113" i="16"/>
  <c r="AQ113" i="16"/>
  <c r="AP113" i="16"/>
  <c r="AR111" i="16"/>
  <c r="AQ111" i="16"/>
  <c r="AP111" i="16"/>
  <c r="AR109" i="16"/>
  <c r="AQ109" i="16"/>
  <c r="AP109" i="16"/>
  <c r="AR105" i="16"/>
  <c r="AQ105" i="16"/>
  <c r="AP105" i="16"/>
  <c r="AW46" i="16"/>
  <c r="AL46" i="16"/>
  <c r="AJ46" i="16"/>
  <c r="AK46" i="16"/>
  <c r="AW44" i="16"/>
  <c r="AL44" i="16"/>
  <c r="AK44" i="16"/>
  <c r="AJ44" i="16"/>
  <c r="AR37" i="16"/>
  <c r="AQ37" i="16"/>
  <c r="AP37" i="16"/>
  <c r="AI33" i="16"/>
  <c r="AG33" i="16"/>
  <c r="AH33" i="16"/>
  <c r="AH31" i="16"/>
  <c r="AG31" i="16"/>
  <c r="AI31" i="16"/>
  <c r="AI29" i="16"/>
  <c r="AG29" i="16"/>
  <c r="AH29" i="16"/>
  <c r="AH27" i="16"/>
  <c r="AG27" i="16"/>
  <c r="AI27" i="16"/>
  <c r="AI25" i="16"/>
  <c r="AG25" i="16"/>
  <c r="AH25" i="16"/>
  <c r="AH23" i="16"/>
  <c r="AG23" i="16"/>
  <c r="AI23" i="16"/>
  <c r="AI21" i="16"/>
  <c r="AG21" i="16"/>
  <c r="AH21" i="16"/>
  <c r="AH19" i="16"/>
  <c r="AI19" i="16"/>
  <c r="AG19" i="16"/>
  <c r="AI17" i="16"/>
  <c r="AG17" i="16"/>
  <c r="AH17" i="16"/>
  <c r="AH15" i="16"/>
  <c r="AG15" i="16"/>
  <c r="AI15" i="16"/>
  <c r="AI13" i="16"/>
  <c r="AG13" i="16"/>
  <c r="AH13" i="16"/>
  <c r="AH11" i="16"/>
  <c r="AI11" i="16"/>
  <c r="AG11" i="16"/>
  <c r="AI9" i="16"/>
  <c r="AG9" i="16"/>
  <c r="AH9" i="16"/>
  <c r="AH7" i="16"/>
  <c r="AG7" i="16"/>
  <c r="AI7" i="16"/>
  <c r="AI5" i="16"/>
  <c r="AG5" i="16"/>
  <c r="AH5" i="16"/>
  <c r="AH3" i="16"/>
  <c r="AG3" i="16"/>
  <c r="AI3" i="16"/>
  <c r="BD106" i="16"/>
  <c r="AR106" i="16"/>
  <c r="AQ106" i="16"/>
  <c r="AP106" i="16"/>
  <c r="BA103" i="16"/>
  <c r="AN103" i="16"/>
  <c r="AO103" i="16"/>
  <c r="AM103" i="16"/>
  <c r="BA101" i="16"/>
  <c r="AO101" i="16"/>
  <c r="AN101" i="16"/>
  <c r="AM101" i="16"/>
  <c r="BA99" i="16"/>
  <c r="AN99" i="16"/>
  <c r="AO99" i="16"/>
  <c r="AM99" i="16"/>
  <c r="BA97" i="16"/>
  <c r="AO97" i="16"/>
  <c r="AN97" i="16"/>
  <c r="AM97" i="16"/>
  <c r="BA95" i="16"/>
  <c r="AN95" i="16"/>
  <c r="AO95" i="16"/>
  <c r="AM95" i="16"/>
  <c r="BA93" i="16"/>
  <c r="AO93" i="16"/>
  <c r="AN93" i="16"/>
  <c r="AM93" i="16"/>
  <c r="BA91" i="16"/>
  <c r="AN91" i="16"/>
  <c r="AO91" i="16"/>
  <c r="AM91" i="16"/>
  <c r="BA89" i="16"/>
  <c r="AO89" i="16"/>
  <c r="AN89" i="16"/>
  <c r="AM89" i="16"/>
  <c r="BA87" i="16"/>
  <c r="AN87" i="16"/>
  <c r="AO87" i="16"/>
  <c r="AM87" i="16"/>
  <c r="BA85" i="16"/>
  <c r="AO85" i="16"/>
  <c r="AN85" i="16"/>
  <c r="AM85" i="16"/>
  <c r="BA83" i="16"/>
  <c r="AN83" i="16"/>
  <c r="AO83" i="16"/>
  <c r="AM83" i="16"/>
  <c r="BA81" i="16"/>
  <c r="AO81" i="16"/>
  <c r="AN81" i="16"/>
  <c r="AM81" i="16"/>
  <c r="BA79" i="16"/>
  <c r="AN79" i="16"/>
  <c r="AO79" i="16"/>
  <c r="AM79" i="16"/>
  <c r="BA77" i="16"/>
  <c r="AO77" i="16"/>
  <c r="AN77" i="16"/>
  <c r="AM77" i="16"/>
  <c r="BA75" i="16"/>
  <c r="AN75" i="16"/>
  <c r="AO75" i="16"/>
  <c r="AM75" i="16"/>
  <c r="BA73" i="16"/>
  <c r="AO73" i="16"/>
  <c r="AN73" i="16"/>
  <c r="AM73" i="16"/>
  <c r="BA71" i="16"/>
  <c r="AN71" i="16"/>
  <c r="AO71" i="16"/>
  <c r="AM71" i="16"/>
  <c r="BA69" i="16"/>
  <c r="AO69" i="16"/>
  <c r="AN69" i="16"/>
  <c r="AM69" i="16"/>
  <c r="BA67" i="16"/>
  <c r="AN67" i="16"/>
  <c r="AO67" i="16"/>
  <c r="AM67" i="16"/>
  <c r="BA65" i="16"/>
  <c r="AO65" i="16"/>
  <c r="AN65" i="16"/>
  <c r="AM65" i="16"/>
  <c r="BA63" i="16"/>
  <c r="AN63" i="16"/>
  <c r="AO63" i="16"/>
  <c r="AM63" i="16"/>
  <c r="BA61" i="16"/>
  <c r="AO61" i="16"/>
  <c r="AN61" i="16"/>
  <c r="AM61" i="16"/>
  <c r="BA59" i="16"/>
  <c r="AN59" i="16"/>
  <c r="AO59" i="16"/>
  <c r="AM59" i="16"/>
  <c r="BA57" i="16"/>
  <c r="AO57" i="16"/>
  <c r="AN57" i="16"/>
  <c r="AM57" i="16"/>
  <c r="AH54" i="16"/>
  <c r="AG54" i="16"/>
  <c r="AI54" i="16"/>
  <c r="AI52" i="16"/>
  <c r="AH52" i="16"/>
  <c r="AG52" i="16"/>
  <c r="AI49" i="16"/>
  <c r="AG49" i="16"/>
  <c r="AH49" i="16"/>
  <c r="AH47" i="16"/>
  <c r="AG47" i="16"/>
  <c r="AI47" i="16"/>
  <c r="AL41" i="16"/>
  <c r="AK41" i="16"/>
  <c r="AJ41" i="16"/>
  <c r="AH38" i="16"/>
  <c r="AG38" i="16"/>
  <c r="AI38" i="16"/>
  <c r="AH35" i="16"/>
  <c r="AI35" i="16"/>
  <c r="AG35" i="16"/>
  <c r="AO126" i="16"/>
  <c r="AN126" i="16"/>
  <c r="AM126" i="16"/>
  <c r="AN124" i="16"/>
  <c r="AO124" i="16"/>
  <c r="AM124" i="16"/>
  <c r="AO122" i="16"/>
  <c r="AM122" i="16"/>
  <c r="AN122" i="16"/>
  <c r="AN120" i="16"/>
  <c r="AO120" i="16"/>
  <c r="AM120" i="16"/>
  <c r="AO118" i="16"/>
  <c r="AM118" i="16"/>
  <c r="AN118" i="16"/>
  <c r="AN116" i="16"/>
  <c r="AO116" i="16"/>
  <c r="AM116" i="16"/>
  <c r="AO114" i="16"/>
  <c r="AM114" i="16"/>
  <c r="AN114" i="16"/>
  <c r="AN112" i="16"/>
  <c r="AM112" i="16"/>
  <c r="AO112" i="16"/>
  <c r="AO110" i="16"/>
  <c r="AN110" i="16"/>
  <c r="AM110" i="16"/>
  <c r="AR107" i="16"/>
  <c r="AP107" i="16"/>
  <c r="AQ107" i="16"/>
  <c r="AH55" i="16"/>
  <c r="AG55" i="16"/>
  <c r="AI55" i="16"/>
  <c r="AR51" i="16"/>
  <c r="AQ51" i="16"/>
  <c r="AP51" i="16"/>
  <c r="AO46" i="16"/>
  <c r="AN46" i="16"/>
  <c r="AM46" i="16"/>
  <c r="AN44" i="16"/>
  <c r="AO44" i="16"/>
  <c r="AM44" i="16"/>
  <c r="AR39" i="16"/>
  <c r="AQ39" i="16"/>
  <c r="AP39" i="16"/>
  <c r="AL33" i="16"/>
  <c r="AK33" i="16"/>
  <c r="AJ33" i="16"/>
  <c r="AR32" i="16"/>
  <c r="AQ32" i="16"/>
  <c r="AP32" i="16"/>
  <c r="AL29" i="16"/>
  <c r="AK29" i="16"/>
  <c r="AJ29" i="16"/>
  <c r="AR28" i="16"/>
  <c r="AQ28" i="16"/>
  <c r="AP28" i="16"/>
  <c r="AL25" i="16"/>
  <c r="AK25" i="16"/>
  <c r="AJ25" i="16"/>
  <c r="AR24" i="16"/>
  <c r="AQ24" i="16"/>
  <c r="AP24" i="16"/>
  <c r="AL21" i="16"/>
  <c r="AK21" i="16"/>
  <c r="AJ21" i="16"/>
  <c r="AR20" i="16"/>
  <c r="AQ20" i="16"/>
  <c r="AP20" i="16"/>
  <c r="AL17" i="16"/>
  <c r="AK17" i="16"/>
  <c r="AJ17" i="16"/>
  <c r="AR16" i="16"/>
  <c r="AQ16" i="16"/>
  <c r="AP16" i="16"/>
  <c r="AL13" i="16"/>
  <c r="AK13" i="16"/>
  <c r="AJ13" i="16"/>
  <c r="AR12" i="16"/>
  <c r="AQ12" i="16"/>
  <c r="AP12" i="16"/>
  <c r="AL9" i="16"/>
  <c r="AK9" i="16"/>
  <c r="AJ9" i="16"/>
  <c r="AR8" i="16"/>
  <c r="AQ8" i="16"/>
  <c r="AP8" i="16"/>
  <c r="AL5" i="16"/>
  <c r="AK5" i="16"/>
  <c r="AJ5" i="16"/>
  <c r="AR4" i="16"/>
  <c r="AQ4" i="16"/>
  <c r="AP4" i="16"/>
  <c r="AO106" i="16"/>
  <c r="AM106" i="16"/>
  <c r="AN106" i="16"/>
  <c r="AR103" i="16"/>
  <c r="AQ103" i="16"/>
  <c r="AP103" i="16"/>
  <c r="AR101" i="16"/>
  <c r="AQ101" i="16"/>
  <c r="AP101" i="16"/>
  <c r="AR99" i="16"/>
  <c r="AQ99" i="16"/>
  <c r="AP99" i="16"/>
  <c r="AR97" i="16"/>
  <c r="AQ97" i="16"/>
  <c r="AP97" i="16"/>
  <c r="AR95" i="16"/>
  <c r="AQ95" i="16"/>
  <c r="AP95" i="16"/>
  <c r="AR93" i="16"/>
  <c r="AQ93" i="16"/>
  <c r="AP93" i="16"/>
  <c r="AR91" i="16"/>
  <c r="AP91" i="16"/>
  <c r="AQ91" i="16"/>
  <c r="AR89" i="16"/>
  <c r="AQ89" i="16"/>
  <c r="AP89" i="16"/>
  <c r="AR87" i="16"/>
  <c r="AQ87" i="16"/>
  <c r="AP87" i="16"/>
  <c r="AR85" i="16"/>
  <c r="AQ85" i="16"/>
  <c r="AP85" i="16"/>
  <c r="AR83" i="16"/>
  <c r="AQ83" i="16"/>
  <c r="AP83" i="16"/>
  <c r="AR81" i="16"/>
  <c r="AQ81" i="16"/>
  <c r="AP81" i="16"/>
  <c r="AR79" i="16"/>
  <c r="AQ79" i="16"/>
  <c r="AP79" i="16"/>
  <c r="AR77" i="16"/>
  <c r="AQ77" i="16"/>
  <c r="AP77" i="16"/>
  <c r="AR75" i="16"/>
  <c r="AP75" i="16"/>
  <c r="AQ75" i="16"/>
  <c r="AR73" i="16"/>
  <c r="AQ73" i="16"/>
  <c r="AP73" i="16"/>
  <c r="AR71" i="16"/>
  <c r="AQ71" i="16"/>
  <c r="AP71" i="16"/>
  <c r="AR69" i="16"/>
  <c r="AQ69" i="16"/>
  <c r="AP69" i="16"/>
  <c r="AR67" i="16"/>
  <c r="AQ67" i="16"/>
  <c r="AP67" i="16"/>
  <c r="AR65" i="16"/>
  <c r="AQ65" i="16"/>
  <c r="AP65" i="16"/>
  <c r="AR63" i="16"/>
  <c r="AQ63" i="16"/>
  <c r="AP63" i="16"/>
  <c r="AR61" i="16"/>
  <c r="AQ61" i="16"/>
  <c r="AP61" i="16"/>
  <c r="AR59" i="16"/>
  <c r="AP59" i="16"/>
  <c r="AQ59" i="16"/>
  <c r="AR57" i="16"/>
  <c r="AQ57" i="16"/>
  <c r="AP57" i="16"/>
  <c r="AR54" i="16"/>
  <c r="AQ54" i="16"/>
  <c r="AP54" i="16"/>
  <c r="AR52" i="16"/>
  <c r="AQ52" i="16"/>
  <c r="AP52" i="16"/>
  <c r="AL49" i="16"/>
  <c r="AK49" i="16"/>
  <c r="AJ49" i="16"/>
  <c r="AJ47" i="16"/>
  <c r="AL47" i="16"/>
  <c r="AK47" i="16"/>
  <c r="AR43" i="16"/>
  <c r="AP43" i="16"/>
  <c r="AQ43" i="16"/>
  <c r="AR40" i="16"/>
  <c r="AQ40" i="16"/>
  <c r="AP40" i="16"/>
  <c r="AR35" i="16"/>
  <c r="AQ35" i="16"/>
  <c r="AP35" i="16"/>
  <c r="AI529" i="16"/>
  <c r="AG529" i="16"/>
  <c r="AH529" i="16"/>
  <c r="AW519" i="16"/>
  <c r="AL519" i="16"/>
  <c r="AJ519" i="16"/>
  <c r="AK519" i="16"/>
  <c r="AL518" i="16"/>
  <c r="AJ518" i="16"/>
  <c r="AK518" i="16"/>
  <c r="AL514" i="16"/>
  <c r="AJ514" i="16"/>
  <c r="AK514" i="16"/>
  <c r="AO513" i="16"/>
  <c r="AN513" i="16"/>
  <c r="AM513" i="16"/>
  <c r="AW507" i="16"/>
  <c r="AL507" i="16"/>
  <c r="AJ507" i="16"/>
  <c r="AK507" i="16"/>
  <c r="AL498" i="16"/>
  <c r="AJ498" i="16"/>
  <c r="AK498" i="16"/>
  <c r="AH491" i="16"/>
  <c r="AI491" i="16"/>
  <c r="AG491" i="16"/>
  <c r="AI469" i="16"/>
  <c r="AG469" i="16"/>
  <c r="AH469" i="16"/>
  <c r="AH467" i="16"/>
  <c r="AI467" i="16"/>
  <c r="AG467" i="16"/>
  <c r="AH463" i="16"/>
  <c r="AG463" i="16"/>
  <c r="AI463" i="16"/>
  <c r="AL458" i="16"/>
  <c r="AJ458" i="16"/>
  <c r="AK458" i="16"/>
  <c r="BD457" i="16"/>
  <c r="AR457" i="16"/>
  <c r="AQ457" i="16"/>
  <c r="AP457" i="16"/>
  <c r="AL454" i="16"/>
  <c r="AJ454" i="16"/>
  <c r="AK454" i="16"/>
  <c r="AO523" i="16"/>
  <c r="AM523" i="16"/>
  <c r="AN523" i="16"/>
  <c r="AI516" i="16"/>
  <c r="AH516" i="16"/>
  <c r="AG516" i="16"/>
  <c r="AR510" i="16"/>
  <c r="AQ510" i="16"/>
  <c r="AP510" i="16"/>
  <c r="AW501" i="16"/>
  <c r="AK501" i="16"/>
  <c r="AL501" i="16"/>
  <c r="AJ501" i="16"/>
  <c r="AW494" i="16"/>
  <c r="AL494" i="16"/>
  <c r="AJ494" i="16"/>
  <c r="AK494" i="16"/>
  <c r="AO485" i="16"/>
  <c r="AN485" i="16"/>
  <c r="AM485" i="16"/>
  <c r="AR476" i="16"/>
  <c r="AQ476" i="16"/>
  <c r="AP476" i="16"/>
  <c r="AO473" i="16"/>
  <c r="AN473" i="16"/>
  <c r="AM473" i="16"/>
  <c r="AL451" i="16"/>
  <c r="AJ451" i="16"/>
  <c r="AK451" i="16"/>
  <c r="AO450" i="16"/>
  <c r="AM450" i="16"/>
  <c r="AN450" i="16"/>
  <c r="AO446" i="16"/>
  <c r="AM446" i="16"/>
  <c r="AN446" i="16"/>
  <c r="AN440" i="16"/>
  <c r="AO440" i="16"/>
  <c r="AM440" i="16"/>
  <c r="AQ529" i="16"/>
  <c r="AP529" i="16"/>
  <c r="AR529" i="16"/>
  <c r="AK508" i="16"/>
  <c r="AL508" i="16"/>
  <c r="AJ508" i="16"/>
  <c r="AO507" i="16"/>
  <c r="AM507" i="16"/>
  <c r="AN507" i="16"/>
  <c r="AL490" i="16"/>
  <c r="AJ490" i="16"/>
  <c r="AK490" i="16"/>
  <c r="AL482" i="16"/>
  <c r="AJ482" i="16"/>
  <c r="AK482" i="16"/>
  <c r="AH475" i="16"/>
  <c r="AI475" i="16"/>
  <c r="AG475" i="16"/>
  <c r="AN472" i="16"/>
  <c r="AO472" i="16"/>
  <c r="AM472" i="16"/>
  <c r="AR470" i="16"/>
  <c r="AQ470" i="16"/>
  <c r="AP470" i="16"/>
  <c r="AL467" i="16"/>
  <c r="AJ467" i="16"/>
  <c r="AK467" i="16"/>
  <c r="AK465" i="16"/>
  <c r="AJ465" i="16"/>
  <c r="AL465" i="16"/>
  <c r="AO461" i="16"/>
  <c r="AN461" i="16"/>
  <c r="AM461" i="16"/>
  <c r="AO457" i="16"/>
  <c r="AN457" i="16"/>
  <c r="AM457" i="16"/>
  <c r="AO453" i="16"/>
  <c r="AN453" i="16"/>
  <c r="AM453" i="16"/>
  <c r="AR536" i="16"/>
  <c r="AQ536" i="16"/>
  <c r="AP536" i="16"/>
  <c r="AO532" i="16"/>
  <c r="AN532" i="16"/>
  <c r="AM532" i="16"/>
  <c r="AL527" i="16"/>
  <c r="AJ527" i="16"/>
  <c r="AK527" i="16"/>
  <c r="AN524" i="16"/>
  <c r="AO524" i="16"/>
  <c r="AM524" i="16"/>
  <c r="AN520" i="16"/>
  <c r="AO520" i="16"/>
  <c r="AM520" i="16"/>
  <c r="AO501" i="16"/>
  <c r="AN501" i="16"/>
  <c r="AM501" i="16"/>
  <c r="AO494" i="16"/>
  <c r="AM494" i="16"/>
  <c r="AN494" i="16"/>
  <c r="AH483" i="16"/>
  <c r="AI483" i="16"/>
  <c r="AG483" i="16"/>
  <c r="AH471" i="16"/>
  <c r="AG471" i="16"/>
  <c r="AI471" i="16"/>
  <c r="AR462" i="16"/>
  <c r="AQ462" i="16"/>
  <c r="AP462" i="16"/>
  <c r="AR452" i="16"/>
  <c r="AQ452" i="16"/>
  <c r="AP452" i="16"/>
  <c r="AQ449" i="16"/>
  <c r="AR449" i="16"/>
  <c r="AP449" i="16"/>
  <c r="AR445" i="16"/>
  <c r="AQ445" i="16"/>
  <c r="AP445" i="16"/>
  <c r="AR427" i="16"/>
  <c r="AQ427" i="16"/>
  <c r="AP427" i="16"/>
  <c r="AK424" i="16"/>
  <c r="AJ424" i="16"/>
  <c r="AL424" i="16"/>
  <c r="AO423" i="16"/>
  <c r="AM423" i="16"/>
  <c r="AN423" i="16"/>
  <c r="AI420" i="16"/>
  <c r="AH420" i="16"/>
  <c r="AG420" i="16"/>
  <c r="AI409" i="16"/>
  <c r="AH409" i="16"/>
  <c r="AG409" i="16"/>
  <c r="AO401" i="16"/>
  <c r="AN401" i="16"/>
  <c r="AM401" i="16"/>
  <c r="AN392" i="16"/>
  <c r="AO392" i="16"/>
  <c r="AM392" i="16"/>
  <c r="AO385" i="16"/>
  <c r="AN385" i="16"/>
  <c r="AM385" i="16"/>
  <c r="AI377" i="16"/>
  <c r="AH377" i="16"/>
  <c r="AG377" i="16"/>
  <c r="AO371" i="16"/>
  <c r="AM371" i="16"/>
  <c r="AN371" i="16"/>
  <c r="AI360" i="16"/>
  <c r="AH360" i="16"/>
  <c r="AG360" i="16"/>
  <c r="AO355" i="16"/>
  <c r="AM355" i="16"/>
  <c r="AN355" i="16"/>
  <c r="AR341" i="16"/>
  <c r="AQ341" i="16"/>
  <c r="AP341" i="16"/>
  <c r="AR337" i="16"/>
  <c r="AQ337" i="16"/>
  <c r="AP337" i="16"/>
  <c r="AW334" i="16"/>
  <c r="AL334" i="16"/>
  <c r="AJ334" i="16"/>
  <c r="AK334" i="16"/>
  <c r="AR333" i="16"/>
  <c r="AQ333" i="16"/>
  <c r="AP333" i="16"/>
  <c r="AR329" i="16"/>
  <c r="AQ329" i="16"/>
  <c r="AP329" i="16"/>
  <c r="AL326" i="16"/>
  <c r="AJ326" i="16"/>
  <c r="AK326" i="16"/>
  <c r="AR321" i="16"/>
  <c r="AQ321" i="16"/>
  <c r="AP321" i="16"/>
  <c r="AW318" i="16"/>
  <c r="AL318" i="16"/>
  <c r="AJ318" i="16"/>
  <c r="AK318" i="16"/>
  <c r="AH306" i="16"/>
  <c r="AI306" i="16"/>
  <c r="AG306" i="16"/>
  <c r="AK304" i="16"/>
  <c r="AJ304" i="16"/>
  <c r="AL304" i="16"/>
  <c r="AL302" i="16"/>
  <c r="AJ302" i="16"/>
  <c r="AK302" i="16"/>
  <c r="AN292" i="16"/>
  <c r="AO292" i="16"/>
  <c r="AM292" i="16"/>
  <c r="AN284" i="16"/>
  <c r="AO284" i="16"/>
  <c r="AM284" i="16"/>
  <c r="AL278" i="16"/>
  <c r="AJ278" i="16"/>
  <c r="AK278" i="16"/>
  <c r="AN276" i="16"/>
  <c r="AO276" i="16"/>
  <c r="AM276" i="16"/>
  <c r="AL270" i="16"/>
  <c r="AJ270" i="16"/>
  <c r="AK270" i="16"/>
  <c r="AN260" i="16"/>
  <c r="AO260" i="16"/>
  <c r="AM260" i="16"/>
  <c r="AR254" i="16"/>
  <c r="AQ254" i="16"/>
  <c r="AP254" i="16"/>
  <c r="AN252" i="16"/>
  <c r="AO252" i="16"/>
  <c r="AM252" i="16"/>
  <c r="AL233" i="16"/>
  <c r="AK233" i="16"/>
  <c r="AJ233" i="16"/>
  <c r="AW230" i="16"/>
  <c r="AJ230" i="16"/>
  <c r="AK230" i="16"/>
  <c r="AL230" i="16"/>
  <c r="AO226" i="16"/>
  <c r="AM226" i="16"/>
  <c r="AN226" i="16"/>
  <c r="AO221" i="16"/>
  <c r="AN221" i="16"/>
  <c r="AM221" i="16"/>
  <c r="AI216" i="16"/>
  <c r="AH216" i="16"/>
  <c r="AG216" i="16"/>
  <c r="AI213" i="16"/>
  <c r="AG213" i="16"/>
  <c r="AH213" i="16"/>
  <c r="AR209" i="16"/>
  <c r="AQ209" i="16"/>
  <c r="AP209" i="16"/>
  <c r="AR204" i="16"/>
  <c r="AQ204" i="16"/>
  <c r="AP204" i="16"/>
  <c r="AL201" i="16"/>
  <c r="AK201" i="16"/>
  <c r="AJ201" i="16"/>
  <c r="AW196" i="16"/>
  <c r="AL196" i="16"/>
  <c r="AK196" i="16"/>
  <c r="AJ196" i="16"/>
  <c r="AO194" i="16"/>
  <c r="AM194" i="16"/>
  <c r="AN194" i="16"/>
  <c r="AL190" i="16"/>
  <c r="AJ190" i="16"/>
  <c r="AK190" i="16"/>
  <c r="BD180" i="16"/>
  <c r="AR180" i="16"/>
  <c r="AQ180" i="16"/>
  <c r="AP180" i="16"/>
  <c r="AW178" i="16"/>
  <c r="AL178" i="16"/>
  <c r="AJ178" i="16"/>
  <c r="AK178" i="16"/>
  <c r="AW174" i="16"/>
  <c r="AL174" i="16"/>
  <c r="AJ174" i="16"/>
  <c r="AK174" i="16"/>
  <c r="AL170" i="16"/>
  <c r="AJ170" i="16"/>
  <c r="AK170" i="16"/>
  <c r="AW166" i="16"/>
  <c r="AL166" i="16"/>
  <c r="AJ166" i="16"/>
  <c r="AK166" i="16"/>
  <c r="AW162" i="16"/>
  <c r="AL162" i="16"/>
  <c r="AJ162" i="16"/>
  <c r="AK162" i="16"/>
  <c r="AW158" i="16"/>
  <c r="AL158" i="16"/>
  <c r="AJ158" i="16"/>
  <c r="AK158" i="16"/>
  <c r="AW154" i="16"/>
  <c r="AL154" i="16"/>
  <c r="AJ154" i="16"/>
  <c r="AK154" i="16"/>
  <c r="AW150" i="16"/>
  <c r="AL150" i="16"/>
  <c r="AJ150" i="16"/>
  <c r="AK150" i="16"/>
  <c r="AW146" i="16"/>
  <c r="AL146" i="16"/>
  <c r="AJ146" i="16"/>
  <c r="AK146" i="16"/>
  <c r="AW144" i="16"/>
  <c r="AL144" i="16"/>
  <c r="AK144" i="16"/>
  <c r="AJ144" i="16"/>
  <c r="AW140" i="16"/>
  <c r="AL140" i="16"/>
  <c r="AK140" i="16"/>
  <c r="AJ140" i="16"/>
  <c r="AW136" i="16"/>
  <c r="AL136" i="16"/>
  <c r="AK136" i="16"/>
  <c r="AJ136" i="16"/>
  <c r="AW134" i="16"/>
  <c r="AL134" i="16"/>
  <c r="AJ134" i="16"/>
  <c r="AK134" i="16"/>
  <c r="BD130" i="16"/>
  <c r="AR130" i="16"/>
  <c r="AP130" i="16"/>
  <c r="AQ130" i="16"/>
  <c r="BD434" i="16"/>
  <c r="AR434" i="16"/>
  <c r="AQ434" i="16"/>
  <c r="AP434" i="16"/>
  <c r="AL431" i="16"/>
  <c r="AJ431" i="16"/>
  <c r="AK431" i="16"/>
  <c r="AH422" i="16"/>
  <c r="AI422" i="16"/>
  <c r="AG422" i="16"/>
  <c r="AL418" i="16"/>
  <c r="AJ418" i="16"/>
  <c r="AK418" i="16"/>
  <c r="AK416" i="16"/>
  <c r="AJ416" i="16"/>
  <c r="AL416" i="16"/>
  <c r="AK412" i="16"/>
  <c r="AL412" i="16"/>
  <c r="AJ412" i="16"/>
  <c r="AL410" i="16"/>
  <c r="AJ410" i="16"/>
  <c r="AK410" i="16"/>
  <c r="AL402" i="16"/>
  <c r="AJ402" i="16"/>
  <c r="AK402" i="16"/>
  <c r="AL395" i="16"/>
  <c r="AJ395" i="16"/>
  <c r="AK395" i="16"/>
  <c r="AL386" i="16"/>
  <c r="AJ386" i="16"/>
  <c r="AK386" i="16"/>
  <c r="AL378" i="16"/>
  <c r="AJ378" i="16"/>
  <c r="AK378" i="16"/>
  <c r="AI369" i="16"/>
  <c r="AG369" i="16"/>
  <c r="AH369" i="16"/>
  <c r="AR363" i="16"/>
  <c r="AQ363" i="16"/>
  <c r="AP363" i="16"/>
  <c r="AR358" i="16"/>
  <c r="AQ358" i="16"/>
  <c r="AP358" i="16"/>
  <c r="AN352" i="16"/>
  <c r="AM352" i="16"/>
  <c r="AO352" i="16"/>
  <c r="AI348" i="16"/>
  <c r="AH348" i="16"/>
  <c r="AG348" i="16"/>
  <c r="AI309" i="16"/>
  <c r="AG309" i="16"/>
  <c r="AH309" i="16"/>
  <c r="AL299" i="16"/>
  <c r="AJ299" i="16"/>
  <c r="AK299" i="16"/>
  <c r="AW291" i="16"/>
  <c r="AL291" i="16"/>
  <c r="AJ291" i="16"/>
  <c r="AK291" i="16"/>
  <c r="AL283" i="16"/>
  <c r="AJ283" i="16"/>
  <c r="AK283" i="16"/>
  <c r="AL275" i="16"/>
  <c r="AJ275" i="16"/>
  <c r="AK275" i="16"/>
  <c r="AL267" i="16"/>
  <c r="AJ267" i="16"/>
  <c r="AK267" i="16"/>
  <c r="AW259" i="16"/>
  <c r="AL259" i="16"/>
  <c r="AJ259" i="16"/>
  <c r="AK259" i="16"/>
  <c r="AL251" i="16"/>
  <c r="AJ251" i="16"/>
  <c r="AK251" i="16"/>
  <c r="AH246" i="16"/>
  <c r="AG246" i="16"/>
  <c r="AI246" i="16"/>
  <c r="AL242" i="16"/>
  <c r="AJ242" i="16"/>
  <c r="AK242" i="16"/>
  <c r="AH235" i="16"/>
  <c r="AI235" i="16"/>
  <c r="AG235" i="16"/>
  <c r="AJ207" i="16"/>
  <c r="AK207" i="16"/>
  <c r="AL207" i="16"/>
  <c r="AH195" i="16"/>
  <c r="AG195" i="16"/>
  <c r="AI195" i="16"/>
  <c r="AI189" i="16"/>
  <c r="AG189" i="16"/>
  <c r="AH189" i="16"/>
  <c r="AH187" i="16"/>
  <c r="AI187" i="16"/>
  <c r="AG187" i="16"/>
  <c r="AH183" i="16"/>
  <c r="AG183" i="16"/>
  <c r="AI183" i="16"/>
  <c r="AL423" i="16"/>
  <c r="AJ423" i="16"/>
  <c r="AK423" i="16"/>
  <c r="AH407" i="16"/>
  <c r="AG407" i="16"/>
  <c r="AI407" i="16"/>
  <c r="AH399" i="16"/>
  <c r="AG399" i="16"/>
  <c r="AI399" i="16"/>
  <c r="AH391" i="16"/>
  <c r="AG391" i="16"/>
  <c r="AI391" i="16"/>
  <c r="AH383" i="16"/>
  <c r="AG383" i="16"/>
  <c r="AI383" i="16"/>
  <c r="AH375" i="16"/>
  <c r="AG375" i="16"/>
  <c r="AI375" i="16"/>
  <c r="AR360" i="16"/>
  <c r="AQ360" i="16"/>
  <c r="AP360" i="16"/>
  <c r="AH343" i="16"/>
  <c r="AG343" i="16"/>
  <c r="AI343" i="16"/>
  <c r="AI339" i="16"/>
  <c r="AG339" i="16"/>
  <c r="AH339" i="16"/>
  <c r="AO334" i="16"/>
  <c r="AM334" i="16"/>
  <c r="AN334" i="16"/>
  <c r="AO330" i="16"/>
  <c r="AM330" i="16"/>
  <c r="AN330" i="16"/>
  <c r="AO326" i="16"/>
  <c r="AM326" i="16"/>
  <c r="AN326" i="16"/>
  <c r="AO322" i="16"/>
  <c r="AM322" i="16"/>
  <c r="AN322" i="16"/>
  <c r="AN320" i="16"/>
  <c r="AM320" i="16"/>
  <c r="AO320" i="16"/>
  <c r="AN316" i="16"/>
  <c r="AO316" i="16"/>
  <c r="AM316" i="16"/>
  <c r="AR312" i="16"/>
  <c r="AQ312" i="16"/>
  <c r="AP312" i="16"/>
  <c r="AL310" i="16"/>
  <c r="AJ310" i="16"/>
  <c r="AK310" i="16"/>
  <c r="AR307" i="16"/>
  <c r="AQ307" i="16"/>
  <c r="AP307" i="16"/>
  <c r="AH302" i="16"/>
  <c r="AG302" i="16"/>
  <c r="AI302" i="16"/>
  <c r="AK296" i="16"/>
  <c r="AJ296" i="16"/>
  <c r="AL296" i="16"/>
  <c r="AO290" i="16"/>
  <c r="AM290" i="16"/>
  <c r="AN290" i="16"/>
  <c r="AR284" i="16"/>
  <c r="AQ284" i="16"/>
  <c r="AP284" i="16"/>
  <c r="AH270" i="16"/>
  <c r="AG270" i="16"/>
  <c r="AI270" i="16"/>
  <c r="AR260" i="16"/>
  <c r="AQ260" i="16"/>
  <c r="AP260" i="16"/>
  <c r="AH254" i="16"/>
  <c r="AG254" i="16"/>
  <c r="AI254" i="16"/>
  <c r="AK240" i="16"/>
  <c r="AJ240" i="16"/>
  <c r="AL240" i="16"/>
  <c r="AI233" i="16"/>
  <c r="AG233" i="16"/>
  <c r="AH233" i="16"/>
  <c r="AN228" i="16"/>
  <c r="AO228" i="16"/>
  <c r="AM228" i="16"/>
  <c r="AH222" i="16"/>
  <c r="AG222" i="16"/>
  <c r="AI222" i="16"/>
  <c r="AI220" i="16"/>
  <c r="AH220" i="16"/>
  <c r="AG220" i="16"/>
  <c r="AI217" i="16"/>
  <c r="AG217" i="16"/>
  <c r="AH217" i="16"/>
  <c r="AR213" i="16"/>
  <c r="AQ213" i="16"/>
  <c r="AP213" i="16"/>
  <c r="AR208" i="16"/>
  <c r="AQ208" i="16"/>
  <c r="AP208" i="16"/>
  <c r="AL202" i="16"/>
  <c r="AJ202" i="16"/>
  <c r="AK202" i="16"/>
  <c r="AH198" i="16"/>
  <c r="AG198" i="16"/>
  <c r="AI198" i="16"/>
  <c r="AN196" i="16"/>
  <c r="AO196" i="16"/>
  <c r="AM196" i="16"/>
  <c r="AI193" i="16"/>
  <c r="AG193" i="16"/>
  <c r="AH193" i="16"/>
  <c r="AO178" i="16"/>
  <c r="AM178" i="16"/>
  <c r="AN178" i="16"/>
  <c r="AO174" i="16"/>
  <c r="AN174" i="16"/>
  <c r="AM174" i="16"/>
  <c r="AH170" i="16"/>
  <c r="AI170" i="16"/>
  <c r="AG170" i="16"/>
  <c r="AO166" i="16"/>
  <c r="AM166" i="16"/>
  <c r="AN166" i="16"/>
  <c r="AO162" i="16"/>
  <c r="AM162" i="16"/>
  <c r="AN162" i="16"/>
  <c r="AO158" i="16"/>
  <c r="AN158" i="16"/>
  <c r="AM158" i="16"/>
  <c r="AO154" i="16"/>
  <c r="AM154" i="16"/>
  <c r="AN154" i="16"/>
  <c r="AO150" i="16"/>
  <c r="AM150" i="16"/>
  <c r="AN150" i="16"/>
  <c r="AO146" i="16"/>
  <c r="AM146" i="16"/>
  <c r="AN146" i="16"/>
  <c r="AO142" i="16"/>
  <c r="AN142" i="16"/>
  <c r="AM142" i="16"/>
  <c r="AO138" i="16"/>
  <c r="AM138" i="16"/>
  <c r="AN138" i="16"/>
  <c r="AO134" i="16"/>
  <c r="AM134" i="16"/>
  <c r="AN134" i="16"/>
  <c r="AN132" i="16"/>
  <c r="AO132" i="16"/>
  <c r="AM132" i="16"/>
  <c r="AN128" i="16"/>
  <c r="AM128" i="16"/>
  <c r="AO128" i="16"/>
  <c r="AO437" i="16"/>
  <c r="AN437" i="16"/>
  <c r="AM437" i="16"/>
  <c r="AO434" i="16"/>
  <c r="AM434" i="16"/>
  <c r="AN434" i="16"/>
  <c r="AO430" i="16"/>
  <c r="AM430" i="16"/>
  <c r="AN430" i="16"/>
  <c r="AR422" i="16"/>
  <c r="AQ422" i="16"/>
  <c r="AP422" i="16"/>
  <c r="AK417" i="16"/>
  <c r="AJ417" i="16"/>
  <c r="AL417" i="16"/>
  <c r="AL415" i="16"/>
  <c r="AJ415" i="16"/>
  <c r="AK415" i="16"/>
  <c r="AL411" i="16"/>
  <c r="AJ411" i="16"/>
  <c r="AK411" i="16"/>
  <c r="AK404" i="16"/>
  <c r="AL404" i="16"/>
  <c r="AJ404" i="16"/>
  <c r="AK396" i="16"/>
  <c r="AL396" i="16"/>
  <c r="AJ396" i="16"/>
  <c r="AK388" i="16"/>
  <c r="AL388" i="16"/>
  <c r="AJ388" i="16"/>
  <c r="AK380" i="16"/>
  <c r="AL380" i="16"/>
  <c r="AJ380" i="16"/>
  <c r="AI363" i="16"/>
  <c r="AH363" i="16"/>
  <c r="AG363" i="16"/>
  <c r="AR357" i="16"/>
  <c r="AQ357" i="16"/>
  <c r="AP357" i="16"/>
  <c r="AR350" i="16"/>
  <c r="AP350" i="16"/>
  <c r="AQ350" i="16"/>
  <c r="AK348" i="16"/>
  <c r="AL348" i="16"/>
  <c r="AJ348" i="16"/>
  <c r="AI344" i="16"/>
  <c r="AH344" i="16"/>
  <c r="AG344" i="16"/>
  <c r="AK293" i="16"/>
  <c r="AL293" i="16"/>
  <c r="AJ293" i="16"/>
  <c r="AH287" i="16"/>
  <c r="AG287" i="16"/>
  <c r="AI287" i="16"/>
  <c r="AR281" i="16"/>
  <c r="AQ281" i="16"/>
  <c r="AP281" i="16"/>
  <c r="AN275" i="16"/>
  <c r="AO275" i="16"/>
  <c r="AM275" i="16"/>
  <c r="AK261" i="16"/>
  <c r="AL261" i="16"/>
  <c r="AJ261" i="16"/>
  <c r="AH255" i="16"/>
  <c r="AG255" i="16"/>
  <c r="AI255" i="16"/>
  <c r="AR250" i="16"/>
  <c r="AQ250" i="16"/>
  <c r="AP250" i="16"/>
  <c r="AO245" i="16"/>
  <c r="AN245" i="16"/>
  <c r="AM245" i="16"/>
  <c r="AH239" i="16"/>
  <c r="AG239" i="16"/>
  <c r="AI239" i="16"/>
  <c r="AR235" i="16"/>
  <c r="AQ235" i="16"/>
  <c r="AP235" i="16"/>
  <c r="AN223" i="16"/>
  <c r="AO223" i="16"/>
  <c r="AM223" i="16"/>
  <c r="AJ195" i="16"/>
  <c r="AL195" i="16"/>
  <c r="AK195" i="16"/>
  <c r="AL188" i="16"/>
  <c r="AK188" i="16"/>
  <c r="AJ188" i="16"/>
  <c r="AK184" i="16"/>
  <c r="AL184" i="16"/>
  <c r="AJ184" i="16"/>
  <c r="AO181" i="16"/>
  <c r="AN181" i="16"/>
  <c r="AM181" i="16"/>
  <c r="AJ127" i="16"/>
  <c r="AK127" i="16"/>
  <c r="AL127" i="16"/>
  <c r="AJ123" i="16"/>
  <c r="AL123" i="16"/>
  <c r="AK123" i="16"/>
  <c r="AL119" i="16"/>
  <c r="AJ119" i="16"/>
  <c r="AK119" i="16"/>
  <c r="AL117" i="16"/>
  <c r="AK117" i="16"/>
  <c r="AJ117" i="16"/>
  <c r="AL113" i="16"/>
  <c r="AK113" i="16"/>
  <c r="AJ113" i="16"/>
  <c r="AL109" i="16"/>
  <c r="AK109" i="16"/>
  <c r="AJ109" i="16"/>
  <c r="AO45" i="16"/>
  <c r="AN45" i="16"/>
  <c r="AM45" i="16"/>
  <c r="AL37" i="16"/>
  <c r="AK37" i="16"/>
  <c r="AJ37" i="16"/>
  <c r="AO34" i="16"/>
  <c r="AM34" i="16"/>
  <c r="AN34" i="16"/>
  <c r="AN32" i="16"/>
  <c r="AM32" i="16"/>
  <c r="AO32" i="16"/>
  <c r="AO30" i="16"/>
  <c r="AN30" i="16"/>
  <c r="AM30" i="16"/>
  <c r="AN28" i="16"/>
  <c r="AO28" i="16"/>
  <c r="AM28" i="16"/>
  <c r="AO26" i="16"/>
  <c r="AM26" i="16"/>
  <c r="AN26" i="16"/>
  <c r="AN24" i="16"/>
  <c r="AO24" i="16"/>
  <c r="AM24" i="16"/>
  <c r="AO22" i="16"/>
  <c r="AM22" i="16"/>
  <c r="AN22" i="16"/>
  <c r="AN20" i="16"/>
  <c r="AO20" i="16"/>
  <c r="AM20" i="16"/>
  <c r="AO18" i="16"/>
  <c r="AM18" i="16"/>
  <c r="AN18" i="16"/>
  <c r="AN16" i="16"/>
  <c r="AM16" i="16"/>
  <c r="AO16" i="16"/>
  <c r="AO14" i="16"/>
  <c r="AN14" i="16"/>
  <c r="AM14" i="16"/>
  <c r="AN12" i="16"/>
  <c r="AO12" i="16"/>
  <c r="AM12" i="16"/>
  <c r="AO10" i="16"/>
  <c r="AM10" i="16"/>
  <c r="AN10" i="16"/>
  <c r="AN8" i="16"/>
  <c r="AO8" i="16"/>
  <c r="AM8" i="16"/>
  <c r="AO6" i="16"/>
  <c r="AM6" i="16"/>
  <c r="AN6" i="16"/>
  <c r="AN4" i="16"/>
  <c r="AO4" i="16"/>
  <c r="AM4" i="16"/>
  <c r="AL106" i="16"/>
  <c r="AJ106" i="16"/>
  <c r="AK106" i="16"/>
  <c r="AH103" i="16"/>
  <c r="AG103" i="16"/>
  <c r="AI103" i="16"/>
  <c r="AI101" i="16"/>
  <c r="AG101" i="16"/>
  <c r="AH101" i="16"/>
  <c r="AH99" i="16"/>
  <c r="AI99" i="16"/>
  <c r="AG99" i="16"/>
  <c r="AI97" i="16"/>
  <c r="AG97" i="16"/>
  <c r="AH97" i="16"/>
  <c r="AH95" i="16"/>
  <c r="AG95" i="16"/>
  <c r="AI95" i="16"/>
  <c r="AI93" i="16"/>
  <c r="AG93" i="16"/>
  <c r="AH93" i="16"/>
  <c r="AJ75" i="16"/>
  <c r="AL75" i="16"/>
  <c r="AK75" i="16"/>
  <c r="AL69" i="16"/>
  <c r="AK69" i="16"/>
  <c r="AJ69" i="16"/>
  <c r="AL65" i="16"/>
  <c r="AK65" i="16"/>
  <c r="AJ65" i="16"/>
  <c r="AL61" i="16"/>
  <c r="AK61" i="16"/>
  <c r="AJ61" i="16"/>
  <c r="AL54" i="16"/>
  <c r="AJ54" i="16"/>
  <c r="AK54" i="16"/>
  <c r="AO50" i="16"/>
  <c r="AM50" i="16"/>
  <c r="AN50" i="16"/>
  <c r="AJ43" i="16"/>
  <c r="AL43" i="16"/>
  <c r="AK43" i="16"/>
  <c r="AR38" i="16"/>
  <c r="AQ38" i="16"/>
  <c r="AP38" i="16"/>
  <c r="AO535" i="16"/>
  <c r="AM535" i="16"/>
  <c r="AN535" i="16"/>
  <c r="BD533" i="16"/>
  <c r="AR533" i="16"/>
  <c r="AQ533" i="16"/>
  <c r="AP533" i="16"/>
  <c r="AO531" i="16"/>
  <c r="AM531" i="16"/>
  <c r="AN531" i="16"/>
  <c r="AI521" i="16"/>
  <c r="AG521" i="16"/>
  <c r="AH521" i="16"/>
  <c r="BA515" i="16"/>
  <c r="AO515" i="16"/>
  <c r="AM515" i="16"/>
  <c r="AN515" i="16"/>
  <c r="BD512" i="16"/>
  <c r="AR512" i="16"/>
  <c r="AQ512" i="16"/>
  <c r="AP512" i="16"/>
  <c r="AK509" i="16"/>
  <c r="AL509" i="16"/>
  <c r="AJ509" i="16"/>
  <c r="AN508" i="16"/>
  <c r="AO508" i="16"/>
  <c r="AM508" i="16"/>
  <c r="AI505" i="16"/>
  <c r="AG505" i="16"/>
  <c r="AH505" i="16"/>
  <c r="AI500" i="16"/>
  <c r="AH500" i="16"/>
  <c r="AG500" i="16"/>
  <c r="AI496" i="16"/>
  <c r="AH496" i="16"/>
  <c r="AG496" i="16"/>
  <c r="AK492" i="16"/>
  <c r="AL492" i="16"/>
  <c r="AJ492" i="16"/>
  <c r="AI490" i="16"/>
  <c r="AG490" i="16"/>
  <c r="AH490" i="16"/>
  <c r="AI486" i="16"/>
  <c r="AG486" i="16"/>
  <c r="AH486" i="16"/>
  <c r="AI482" i="16"/>
  <c r="AG482" i="16"/>
  <c r="AH482" i="16"/>
  <c r="AG478" i="16"/>
  <c r="AI478" i="16"/>
  <c r="AH478" i="16"/>
  <c r="AL475" i="16"/>
  <c r="AJ475" i="16"/>
  <c r="AK475" i="16"/>
  <c r="AI470" i="16"/>
  <c r="AG470" i="16"/>
  <c r="AH470" i="16"/>
  <c r="AI468" i="16"/>
  <c r="AH468" i="16"/>
  <c r="AG468" i="16"/>
  <c r="AI466" i="16"/>
  <c r="AG466" i="16"/>
  <c r="AH466" i="16"/>
  <c r="AI464" i="16"/>
  <c r="AH464" i="16"/>
  <c r="AG464" i="16"/>
  <c r="AW460" i="16"/>
  <c r="AK460" i="16"/>
  <c r="AL460" i="16"/>
  <c r="AJ460" i="16"/>
  <c r="AR459" i="16"/>
  <c r="AQ459" i="16"/>
  <c r="AP459" i="16"/>
  <c r="AW456" i="16"/>
  <c r="AK456" i="16"/>
  <c r="AJ456" i="16"/>
  <c r="AL456" i="16"/>
  <c r="AR455" i="16"/>
  <c r="AQ455" i="16"/>
  <c r="AP455" i="16"/>
  <c r="AI536" i="16"/>
  <c r="AH536" i="16"/>
  <c r="AG536" i="16"/>
  <c r="AO534" i="16"/>
  <c r="AM534" i="16"/>
  <c r="AN534" i="16"/>
  <c r="AR532" i="16"/>
  <c r="AQ532" i="16"/>
  <c r="AP532" i="16"/>
  <c r="AO530" i="16"/>
  <c r="AM530" i="16"/>
  <c r="AN530" i="16"/>
  <c r="BA528" i="16"/>
  <c r="AN528" i="16"/>
  <c r="AM528" i="16"/>
  <c r="AO528" i="16"/>
  <c r="AL526" i="16"/>
  <c r="AJ526" i="16"/>
  <c r="AK526" i="16"/>
  <c r="BA525" i="16"/>
  <c r="AO525" i="16"/>
  <c r="AN525" i="16"/>
  <c r="AM525" i="16"/>
  <c r="AL522" i="16"/>
  <c r="AJ522" i="16"/>
  <c r="AK522" i="16"/>
  <c r="AR520" i="16"/>
  <c r="AQ520" i="16"/>
  <c r="AP520" i="16"/>
  <c r="BD517" i="16"/>
  <c r="AR517" i="16"/>
  <c r="AQ517" i="16"/>
  <c r="AP517" i="16"/>
  <c r="AI506" i="16"/>
  <c r="AG506" i="16"/>
  <c r="AH506" i="16"/>
  <c r="AI502" i="16"/>
  <c r="AG502" i="16"/>
  <c r="AH502" i="16"/>
  <c r="AH499" i="16"/>
  <c r="AI499" i="16"/>
  <c r="AG499" i="16"/>
  <c r="AH495" i="16"/>
  <c r="AG495" i="16"/>
  <c r="AI495" i="16"/>
  <c r="AR487" i="16"/>
  <c r="AQ487" i="16"/>
  <c r="AP487" i="16"/>
  <c r="AR483" i="16"/>
  <c r="AQ483" i="16"/>
  <c r="AP483" i="16"/>
  <c r="AR479" i="16"/>
  <c r="AQ479" i="16"/>
  <c r="AP479" i="16"/>
  <c r="AI474" i="16"/>
  <c r="AG474" i="16"/>
  <c r="AH474" i="16"/>
  <c r="AH462" i="16"/>
  <c r="AG462" i="16"/>
  <c r="AI462" i="16"/>
  <c r="AI452" i="16"/>
  <c r="AH452" i="16"/>
  <c r="AG452" i="16"/>
  <c r="AO449" i="16"/>
  <c r="AN449" i="16"/>
  <c r="AM449" i="16"/>
  <c r="AO447" i="16"/>
  <c r="AM447" i="16"/>
  <c r="AN447" i="16"/>
  <c r="AO445" i="16"/>
  <c r="AN445" i="16"/>
  <c r="AM445" i="16"/>
  <c r="AO443" i="16"/>
  <c r="AM443" i="16"/>
  <c r="AN443" i="16"/>
  <c r="AO441" i="16"/>
  <c r="AN441" i="16"/>
  <c r="AM441" i="16"/>
  <c r="BA439" i="16"/>
  <c r="AO439" i="16"/>
  <c r="AM439" i="16"/>
  <c r="AN439" i="16"/>
  <c r="AL535" i="16"/>
  <c r="AJ535" i="16"/>
  <c r="AK535" i="16"/>
  <c r="AO533" i="16"/>
  <c r="AN533" i="16"/>
  <c r="AM533" i="16"/>
  <c r="AR521" i="16"/>
  <c r="AQ521" i="16"/>
  <c r="AP521" i="16"/>
  <c r="AO518" i="16"/>
  <c r="AM518" i="16"/>
  <c r="AN518" i="16"/>
  <c r="AR515" i="16"/>
  <c r="AQ515" i="16"/>
  <c r="AP515" i="16"/>
  <c r="AK513" i="16"/>
  <c r="AJ513" i="16"/>
  <c r="AL513" i="16"/>
  <c r="AN512" i="16"/>
  <c r="AM512" i="16"/>
  <c r="AO512" i="16"/>
  <c r="AI509" i="16"/>
  <c r="AG509" i="16"/>
  <c r="AH509" i="16"/>
  <c r="AI504" i="16"/>
  <c r="AH504" i="16"/>
  <c r="AG504" i="16"/>
  <c r="AK500" i="16"/>
  <c r="AL500" i="16"/>
  <c r="AJ500" i="16"/>
  <c r="AK496" i="16"/>
  <c r="AJ496" i="16"/>
  <c r="AL496" i="16"/>
  <c r="AR493" i="16"/>
  <c r="AQ493" i="16"/>
  <c r="AP493" i="16"/>
  <c r="AR491" i="16"/>
  <c r="AQ491" i="16"/>
  <c r="AP491" i="16"/>
  <c r="AI488" i="16"/>
  <c r="AH488" i="16"/>
  <c r="AG488" i="16"/>
  <c r="AI484" i="16"/>
  <c r="AH484" i="16"/>
  <c r="AG484" i="16"/>
  <c r="AI480" i="16"/>
  <c r="AH480" i="16"/>
  <c r="AG480" i="16"/>
  <c r="AI477" i="16"/>
  <c r="AG477" i="16"/>
  <c r="AH477" i="16"/>
  <c r="AK469" i="16"/>
  <c r="AL469" i="16"/>
  <c r="AJ469" i="16"/>
  <c r="AR468" i="16"/>
  <c r="AQ468" i="16"/>
  <c r="AP468" i="16"/>
  <c r="AL466" i="16"/>
  <c r="AJ466" i="16"/>
  <c r="AK466" i="16"/>
  <c r="AK464" i="16"/>
  <c r="AJ464" i="16"/>
  <c r="AL464" i="16"/>
  <c r="AN460" i="16"/>
  <c r="AO460" i="16"/>
  <c r="AM460" i="16"/>
  <c r="AO458" i="16"/>
  <c r="AM458" i="16"/>
  <c r="AN458" i="16"/>
  <c r="AN456" i="16"/>
  <c r="AO456" i="16"/>
  <c r="AM456" i="16"/>
  <c r="AO454" i="16"/>
  <c r="AM454" i="16"/>
  <c r="AN454" i="16"/>
  <c r="AL530" i="16"/>
  <c r="AJ530" i="16"/>
  <c r="AK530" i="16"/>
  <c r="AR528" i="16"/>
  <c r="AQ528" i="16"/>
  <c r="AP528" i="16"/>
  <c r="AI526" i="16"/>
  <c r="AG526" i="16"/>
  <c r="AH526" i="16"/>
  <c r="AR525" i="16"/>
  <c r="AQ525" i="16"/>
  <c r="AP525" i="16"/>
  <c r="AL523" i="16"/>
  <c r="AJ523" i="16"/>
  <c r="AK523" i="16"/>
  <c r="AO517" i="16"/>
  <c r="AN517" i="16"/>
  <c r="AM517" i="16"/>
  <c r="AR506" i="16"/>
  <c r="AQ506" i="16"/>
  <c r="AP506" i="16"/>
  <c r="AH503" i="16"/>
  <c r="AG503" i="16"/>
  <c r="AI503" i="16"/>
  <c r="AR502" i="16"/>
  <c r="AQ502" i="16"/>
  <c r="AP502" i="16"/>
  <c r="AR499" i="16"/>
  <c r="AQ499" i="16"/>
  <c r="AP499" i="16"/>
  <c r="AR495" i="16"/>
  <c r="AQ495" i="16"/>
  <c r="AP495" i="16"/>
  <c r="AK489" i="16"/>
  <c r="AJ489" i="16"/>
  <c r="AL489" i="16"/>
  <c r="AK485" i="16"/>
  <c r="AL485" i="16"/>
  <c r="AJ485" i="16"/>
  <c r="AK481" i="16"/>
  <c r="AJ481" i="16"/>
  <c r="AL481" i="16"/>
  <c r="AI476" i="16"/>
  <c r="AH476" i="16"/>
  <c r="AG476" i="16"/>
  <c r="AR474" i="16"/>
  <c r="AQ474" i="16"/>
  <c r="AP474" i="16"/>
  <c r="AG451" i="16"/>
  <c r="AI451" i="16"/>
  <c r="AH451" i="16"/>
  <c r="AR450" i="16"/>
  <c r="AQ450" i="16"/>
  <c r="AP450" i="16"/>
  <c r="AR448" i="16"/>
  <c r="AQ448" i="16"/>
  <c r="AP448" i="16"/>
  <c r="AR446" i="16"/>
  <c r="AQ446" i="16"/>
  <c r="AP446" i="16"/>
  <c r="AR444" i="16"/>
  <c r="AQ444" i="16"/>
  <c r="AP444" i="16"/>
  <c r="AR442" i="16"/>
  <c r="AQ442" i="16"/>
  <c r="AP442" i="16"/>
  <c r="AR440" i="16"/>
  <c r="AQ440" i="16"/>
  <c r="AP440" i="16"/>
  <c r="AR425" i="16"/>
  <c r="AQ425" i="16"/>
  <c r="AP425" i="16"/>
  <c r="AR407" i="16"/>
  <c r="AQ407" i="16"/>
  <c r="AP407" i="16"/>
  <c r="AR403" i="16"/>
  <c r="AQ403" i="16"/>
  <c r="AP403" i="16"/>
  <c r="AR399" i="16"/>
  <c r="AQ399" i="16"/>
  <c r="AP399" i="16"/>
  <c r="AO394" i="16"/>
  <c r="AM394" i="16"/>
  <c r="AN394" i="16"/>
  <c r="AR391" i="16"/>
  <c r="AQ391" i="16"/>
  <c r="AP391" i="16"/>
  <c r="AR387" i="16"/>
  <c r="AQ387" i="16"/>
  <c r="AP387" i="16"/>
  <c r="AR383" i="16"/>
  <c r="AQ383" i="16"/>
  <c r="AP383" i="16"/>
  <c r="AR379" i="16"/>
  <c r="AQ379" i="16"/>
  <c r="AP379" i="16"/>
  <c r="AR375" i="16"/>
  <c r="AQ375" i="16"/>
  <c r="AP375" i="16"/>
  <c r="AR372" i="16"/>
  <c r="AQ372" i="16"/>
  <c r="AP372" i="16"/>
  <c r="AR370" i="16"/>
  <c r="AQ370" i="16"/>
  <c r="AP370" i="16"/>
  <c r="AI364" i="16"/>
  <c r="AH364" i="16"/>
  <c r="AG364" i="16"/>
  <c r="AR362" i="16"/>
  <c r="AQ362" i="16"/>
  <c r="AP362" i="16"/>
  <c r="AW359" i="16"/>
  <c r="AL359" i="16"/>
  <c r="AJ359" i="16"/>
  <c r="AK359" i="16"/>
  <c r="AR356" i="16"/>
  <c r="AQ356" i="16"/>
  <c r="AP356" i="16"/>
  <c r="AH351" i="16"/>
  <c r="AG351" i="16"/>
  <c r="AI351" i="16"/>
  <c r="AR343" i="16"/>
  <c r="AQ343" i="16"/>
  <c r="AP343" i="16"/>
  <c r="AW340" i="16"/>
  <c r="AK340" i="16"/>
  <c r="AL340" i="16"/>
  <c r="AJ340" i="16"/>
  <c r="AR339" i="16"/>
  <c r="AQ339" i="16"/>
  <c r="AP339" i="16"/>
  <c r="AW336" i="16"/>
  <c r="AK336" i="16"/>
  <c r="AJ336" i="16"/>
  <c r="AL336" i="16"/>
  <c r="AR335" i="16"/>
  <c r="AQ335" i="16"/>
  <c r="AP335" i="16"/>
  <c r="AK332" i="16"/>
  <c r="AL332" i="16"/>
  <c r="AJ332" i="16"/>
  <c r="BD331" i="16"/>
  <c r="AR331" i="16"/>
  <c r="AQ331" i="16"/>
  <c r="AP331" i="16"/>
  <c r="AK328" i="16"/>
  <c r="AJ328" i="16"/>
  <c r="AL328" i="16"/>
  <c r="BD327" i="16"/>
  <c r="AR327" i="16"/>
  <c r="AQ327" i="16"/>
  <c r="AP327" i="16"/>
  <c r="AK324" i="16"/>
  <c r="AL324" i="16"/>
  <c r="AJ324" i="16"/>
  <c r="BD323" i="16"/>
  <c r="AR323" i="16"/>
  <c r="AQ323" i="16"/>
  <c r="AP323" i="16"/>
  <c r="AK320" i="16"/>
  <c r="AJ320" i="16"/>
  <c r="AL320" i="16"/>
  <c r="BD319" i="16"/>
  <c r="AR319" i="16"/>
  <c r="AQ319" i="16"/>
  <c r="AP319" i="16"/>
  <c r="AK316" i="16"/>
  <c r="AL316" i="16"/>
  <c r="AJ316" i="16"/>
  <c r="BD315" i="16"/>
  <c r="AR315" i="16"/>
  <c r="AQ315" i="16"/>
  <c r="AP315" i="16"/>
  <c r="AI312" i="16"/>
  <c r="AG312" i="16"/>
  <c r="AH312" i="16"/>
  <c r="AH310" i="16"/>
  <c r="AG310" i="16"/>
  <c r="AI310" i="16"/>
  <c r="AW308" i="16"/>
  <c r="AK308" i="16"/>
  <c r="AL308" i="16"/>
  <c r="AJ308" i="16"/>
  <c r="AN307" i="16"/>
  <c r="AO307" i="16"/>
  <c r="AM307" i="16"/>
  <c r="AW298" i="16"/>
  <c r="AL298" i="16"/>
  <c r="AJ298" i="16"/>
  <c r="AK298" i="16"/>
  <c r="AN296" i="16"/>
  <c r="AO296" i="16"/>
  <c r="AM296" i="16"/>
  <c r="AL290" i="16"/>
  <c r="AJ290" i="16"/>
  <c r="AK290" i="16"/>
  <c r="AN288" i="16"/>
  <c r="AM288" i="16"/>
  <c r="AO288" i="16"/>
  <c r="AW282" i="16"/>
  <c r="AL282" i="16"/>
  <c r="AJ282" i="16"/>
  <c r="AK282" i="16"/>
  <c r="AN280" i="16"/>
  <c r="AO280" i="16"/>
  <c r="AM280" i="16"/>
  <c r="AL274" i="16"/>
  <c r="AJ274" i="16"/>
  <c r="AK274" i="16"/>
  <c r="AN272" i="16"/>
  <c r="AM272" i="16"/>
  <c r="AO272" i="16"/>
  <c r="AL266" i="16"/>
  <c r="AJ266" i="16"/>
  <c r="AK266" i="16"/>
  <c r="BA264" i="16"/>
  <c r="AN264" i="16"/>
  <c r="AO264" i="16"/>
  <c r="AM264" i="16"/>
  <c r="AR258" i="16"/>
  <c r="AQ258" i="16"/>
  <c r="AP258" i="16"/>
  <c r="BA256" i="16"/>
  <c r="AN256" i="16"/>
  <c r="AM256" i="16"/>
  <c r="AO256" i="16"/>
  <c r="BD249" i="16"/>
  <c r="AR249" i="16"/>
  <c r="AQ249" i="16"/>
  <c r="AP249" i="16"/>
  <c r="AI240" i="16"/>
  <c r="AH240" i="16"/>
  <c r="AG240" i="16"/>
  <c r="AR238" i="16"/>
  <c r="AP238" i="16"/>
  <c r="AQ238" i="16"/>
  <c r="AH234" i="16"/>
  <c r="AI234" i="16"/>
  <c r="AG234" i="16"/>
  <c r="AI232" i="16"/>
  <c r="AH232" i="16"/>
  <c r="AG232" i="16"/>
  <c r="AI229" i="16"/>
  <c r="AG229" i="16"/>
  <c r="AH229" i="16"/>
  <c r="AR225" i="16"/>
  <c r="AQ225" i="16"/>
  <c r="AP225" i="16"/>
  <c r="AR222" i="16"/>
  <c r="AP222" i="16"/>
  <c r="AQ222" i="16"/>
  <c r="AR220" i="16"/>
  <c r="AQ220" i="16"/>
  <c r="AP220" i="16"/>
  <c r="AL217" i="16"/>
  <c r="AK217" i="16"/>
  <c r="AJ217" i="16"/>
  <c r="AJ214" i="16"/>
  <c r="AK214" i="16"/>
  <c r="AL214" i="16"/>
  <c r="AW212" i="16"/>
  <c r="AK212" i="16"/>
  <c r="AL212" i="16"/>
  <c r="AJ212" i="16"/>
  <c r="AO210" i="16"/>
  <c r="AM210" i="16"/>
  <c r="AN210" i="16"/>
  <c r="AN208" i="16"/>
  <c r="AM208" i="16"/>
  <c r="AO208" i="16"/>
  <c r="AO205" i="16"/>
  <c r="AN205" i="16"/>
  <c r="AM205" i="16"/>
  <c r="AO202" i="16"/>
  <c r="AM202" i="16"/>
  <c r="AN202" i="16"/>
  <c r="AI200" i="16"/>
  <c r="AH200" i="16"/>
  <c r="AG200" i="16"/>
  <c r="AI197" i="16"/>
  <c r="AG197" i="16"/>
  <c r="AH197" i="16"/>
  <c r="AR193" i="16"/>
  <c r="AQ193" i="16"/>
  <c r="AP193" i="16"/>
  <c r="BD179" i="16"/>
  <c r="AR179" i="16"/>
  <c r="AQ179" i="16"/>
  <c r="AP179" i="16"/>
  <c r="AW177" i="16"/>
  <c r="AL177" i="16"/>
  <c r="AK177" i="16"/>
  <c r="AJ177" i="16"/>
  <c r="AW175" i="16"/>
  <c r="AL175" i="16"/>
  <c r="AJ175" i="16"/>
  <c r="AK175" i="16"/>
  <c r="AW173" i="16"/>
  <c r="AL173" i="16"/>
  <c r="AK173" i="16"/>
  <c r="AJ173" i="16"/>
  <c r="AW171" i="16"/>
  <c r="AJ171" i="16"/>
  <c r="AL171" i="16"/>
  <c r="AK171" i="16"/>
  <c r="AW169" i="16"/>
  <c r="AL169" i="16"/>
  <c r="AK169" i="16"/>
  <c r="AJ169" i="16"/>
  <c r="AW167" i="16"/>
  <c r="AL167" i="16"/>
  <c r="AJ167" i="16"/>
  <c r="AK167" i="16"/>
  <c r="AW165" i="16"/>
  <c r="AL165" i="16"/>
  <c r="AK165" i="16"/>
  <c r="AJ165" i="16"/>
  <c r="AW163" i="16"/>
  <c r="AL163" i="16"/>
  <c r="AJ163" i="16"/>
  <c r="AK163" i="16"/>
  <c r="AW161" i="16"/>
  <c r="AL161" i="16"/>
  <c r="AK161" i="16"/>
  <c r="AJ161" i="16"/>
  <c r="AW159" i="16"/>
  <c r="AJ159" i="16"/>
  <c r="AK159" i="16"/>
  <c r="AL159" i="16"/>
  <c r="AW157" i="16"/>
  <c r="AL157" i="16"/>
  <c r="AK157" i="16"/>
  <c r="AJ157" i="16"/>
  <c r="AW155" i="16"/>
  <c r="AJ155" i="16"/>
  <c r="AL155" i="16"/>
  <c r="AK155" i="16"/>
  <c r="AW153" i="16"/>
  <c r="AL153" i="16"/>
  <c r="AK153" i="16"/>
  <c r="AJ153" i="16"/>
  <c r="AW151" i="16"/>
  <c r="AL151" i="16"/>
  <c r="AJ151" i="16"/>
  <c r="AK151" i="16"/>
  <c r="AW149" i="16"/>
  <c r="AL149" i="16"/>
  <c r="AK149" i="16"/>
  <c r="AJ149" i="16"/>
  <c r="AW147" i="16"/>
  <c r="AL147" i="16"/>
  <c r="AJ147" i="16"/>
  <c r="AK147" i="16"/>
  <c r="AW145" i="16"/>
  <c r="AL145" i="16"/>
  <c r="AK145" i="16"/>
  <c r="AJ145" i="16"/>
  <c r="AJ143" i="16"/>
  <c r="AL143" i="16"/>
  <c r="AK143" i="16"/>
  <c r="AW141" i="16"/>
  <c r="AL141" i="16"/>
  <c r="AK141" i="16"/>
  <c r="AJ141" i="16"/>
  <c r="AW139" i="16"/>
  <c r="AJ139" i="16"/>
  <c r="AL139" i="16"/>
  <c r="AK139" i="16"/>
  <c r="AW137" i="16"/>
  <c r="AL137" i="16"/>
  <c r="AK137" i="16"/>
  <c r="AJ137" i="16"/>
  <c r="AW135" i="16"/>
  <c r="AL135" i="16"/>
  <c r="AJ135" i="16"/>
  <c r="AK135" i="16"/>
  <c r="AW133" i="16"/>
  <c r="AL133" i="16"/>
  <c r="AK133" i="16"/>
  <c r="AJ133" i="16"/>
  <c r="AW131" i="16"/>
  <c r="AL131" i="16"/>
  <c r="AJ131" i="16"/>
  <c r="AK131" i="16"/>
  <c r="AW129" i="16"/>
  <c r="AL129" i="16"/>
  <c r="AK129" i="16"/>
  <c r="AJ129" i="16"/>
  <c r="AH438" i="16"/>
  <c r="AI438" i="16"/>
  <c r="AG438" i="16"/>
  <c r="AK437" i="16"/>
  <c r="AL437" i="16"/>
  <c r="AJ437" i="16"/>
  <c r="AR436" i="16"/>
  <c r="AQ436" i="16"/>
  <c r="AP436" i="16"/>
  <c r="AW433" i="16"/>
  <c r="AK433" i="16"/>
  <c r="AJ433" i="16"/>
  <c r="AL433" i="16"/>
  <c r="AR432" i="16"/>
  <c r="AQ432" i="16"/>
  <c r="AP432" i="16"/>
  <c r="AW429" i="16"/>
  <c r="AK429" i="16"/>
  <c r="AL429" i="16"/>
  <c r="AJ429" i="16"/>
  <c r="AR428" i="16"/>
  <c r="AQ428" i="16"/>
  <c r="AP428" i="16"/>
  <c r="AI419" i="16"/>
  <c r="AG419" i="16"/>
  <c r="AH419" i="16"/>
  <c r="AI417" i="16"/>
  <c r="AG417" i="16"/>
  <c r="AH417" i="16"/>
  <c r="AH415" i="16"/>
  <c r="AG415" i="16"/>
  <c r="AI415" i="16"/>
  <c r="AI413" i="16"/>
  <c r="AG413" i="16"/>
  <c r="AH413" i="16"/>
  <c r="AI411" i="16"/>
  <c r="AH411" i="16"/>
  <c r="AG411" i="16"/>
  <c r="AI408" i="16"/>
  <c r="AG408" i="16"/>
  <c r="AH408" i="16"/>
  <c r="AI404" i="16"/>
  <c r="AH404" i="16"/>
  <c r="AG404" i="16"/>
  <c r="AI400" i="16"/>
  <c r="AH400" i="16"/>
  <c r="AG400" i="16"/>
  <c r="AI396" i="16"/>
  <c r="AH396" i="16"/>
  <c r="AG396" i="16"/>
  <c r="AK393" i="16"/>
  <c r="AJ393" i="16"/>
  <c r="AL393" i="16"/>
  <c r="AI388" i="16"/>
  <c r="AH388" i="16"/>
  <c r="AG388" i="16"/>
  <c r="AI384" i="16"/>
  <c r="AH384" i="16"/>
  <c r="AG384" i="16"/>
  <c r="AI380" i="16"/>
  <c r="AH380" i="16"/>
  <c r="AG380" i="16"/>
  <c r="AI376" i="16"/>
  <c r="AH376" i="16"/>
  <c r="AG376" i="16"/>
  <c r="AL367" i="16"/>
  <c r="AJ367" i="16"/>
  <c r="AK367" i="16"/>
  <c r="BA365" i="16"/>
  <c r="AO365" i="16"/>
  <c r="AN365" i="16"/>
  <c r="AM365" i="16"/>
  <c r="AI361" i="16"/>
  <c r="AH361" i="16"/>
  <c r="AG361" i="16"/>
  <c r="AO357" i="16"/>
  <c r="AN357" i="16"/>
  <c r="AM357" i="16"/>
  <c r="AQ353" i="16"/>
  <c r="AR353" i="16"/>
  <c r="AP353" i="16"/>
  <c r="AH350" i="16"/>
  <c r="AI350" i="16"/>
  <c r="AG350" i="16"/>
  <c r="AR349" i="16"/>
  <c r="AQ349" i="16"/>
  <c r="AP349" i="16"/>
  <c r="AH346" i="16"/>
  <c r="AI346" i="16"/>
  <c r="AG346" i="16"/>
  <c r="AK344" i="16"/>
  <c r="AJ344" i="16"/>
  <c r="AL344" i="16"/>
  <c r="AN311" i="16"/>
  <c r="AO311" i="16"/>
  <c r="AM311" i="16"/>
  <c r="AI305" i="16"/>
  <c r="AG305" i="16"/>
  <c r="AH305" i="16"/>
  <c r="AI301" i="16"/>
  <c r="AG301" i="16"/>
  <c r="AH301" i="16"/>
  <c r="AO297" i="16"/>
  <c r="AN297" i="16"/>
  <c r="AM297" i="16"/>
  <c r="AI293" i="16"/>
  <c r="AG293" i="16"/>
  <c r="AH293" i="16"/>
  <c r="AI289" i="16"/>
  <c r="AG289" i="16"/>
  <c r="AH289" i="16"/>
  <c r="AI285" i="16"/>
  <c r="AG285" i="16"/>
  <c r="AH285" i="16"/>
  <c r="AO281" i="16"/>
  <c r="AN281" i="16"/>
  <c r="AM281" i="16"/>
  <c r="AI277" i="16"/>
  <c r="AG277" i="16"/>
  <c r="AH277" i="16"/>
  <c r="AI273" i="16"/>
  <c r="AG273" i="16"/>
  <c r="AH273" i="16"/>
  <c r="AI269" i="16"/>
  <c r="AG269" i="16"/>
  <c r="AH269" i="16"/>
  <c r="AO265" i="16"/>
  <c r="AN265" i="16"/>
  <c r="AM265" i="16"/>
  <c r="AI261" i="16"/>
  <c r="AG261" i="16"/>
  <c r="AH261" i="16"/>
  <c r="AI257" i="16"/>
  <c r="AG257" i="16"/>
  <c r="AH257" i="16"/>
  <c r="AI253" i="16"/>
  <c r="AG253" i="16"/>
  <c r="AH253" i="16"/>
  <c r="AH250" i="16"/>
  <c r="AI250" i="16"/>
  <c r="AG250" i="16"/>
  <c r="AL247" i="16"/>
  <c r="AJ247" i="16"/>
  <c r="AK247" i="16"/>
  <c r="AK245" i="16"/>
  <c r="AL245" i="16"/>
  <c r="AJ245" i="16"/>
  <c r="AH243" i="16"/>
  <c r="AI243" i="16"/>
  <c r="AG243" i="16"/>
  <c r="AJ239" i="16"/>
  <c r="AK239" i="16"/>
  <c r="AL239" i="16"/>
  <c r="AW236" i="16"/>
  <c r="AL236" i="16"/>
  <c r="AK236" i="16"/>
  <c r="AJ236" i="16"/>
  <c r="AL231" i="16"/>
  <c r="AJ231" i="16"/>
  <c r="AK231" i="16"/>
  <c r="AJ223" i="16"/>
  <c r="AL223" i="16"/>
  <c r="AK223" i="16"/>
  <c r="BA219" i="16"/>
  <c r="AN219" i="16"/>
  <c r="AO219" i="16"/>
  <c r="AM219" i="16"/>
  <c r="AH211" i="16"/>
  <c r="AI211" i="16"/>
  <c r="AG211" i="16"/>
  <c r="AR199" i="16"/>
  <c r="AQ199" i="16"/>
  <c r="AP199" i="16"/>
  <c r="AR191" i="16"/>
  <c r="AQ191" i="16"/>
  <c r="AP191" i="16"/>
  <c r="AI188" i="16"/>
  <c r="AH188" i="16"/>
  <c r="AG188" i="16"/>
  <c r="AH186" i="16"/>
  <c r="AI186" i="16"/>
  <c r="AG186" i="16"/>
  <c r="AI184" i="16"/>
  <c r="AH184" i="16"/>
  <c r="AG184" i="16"/>
  <c r="BA182" i="16"/>
  <c r="AO182" i="16"/>
  <c r="AM182" i="16"/>
  <c r="AN182" i="16"/>
  <c r="AR439" i="16"/>
  <c r="AQ439" i="16"/>
  <c r="AP439" i="16"/>
  <c r="AO427" i="16"/>
  <c r="AM427" i="16"/>
  <c r="AN427" i="16"/>
  <c r="AI424" i="16"/>
  <c r="AH424" i="16"/>
  <c r="AG424" i="16"/>
  <c r="AK420" i="16"/>
  <c r="AL420" i="16"/>
  <c r="AJ420" i="16"/>
  <c r="AK409" i="16"/>
  <c r="AJ409" i="16"/>
  <c r="AL409" i="16"/>
  <c r="AK405" i="16"/>
  <c r="AL405" i="16"/>
  <c r="AJ405" i="16"/>
  <c r="AK401" i="16"/>
  <c r="AJ401" i="16"/>
  <c r="AL401" i="16"/>
  <c r="AK397" i="16"/>
  <c r="AL397" i="16"/>
  <c r="AJ397" i="16"/>
  <c r="AK392" i="16"/>
  <c r="AJ392" i="16"/>
  <c r="AL392" i="16"/>
  <c r="AK389" i="16"/>
  <c r="AL389" i="16"/>
  <c r="AJ389" i="16"/>
  <c r="AK385" i="16"/>
  <c r="AJ385" i="16"/>
  <c r="AL385" i="16"/>
  <c r="AK381" i="16"/>
  <c r="AL381" i="16"/>
  <c r="AJ381" i="16"/>
  <c r="AK377" i="16"/>
  <c r="AJ377" i="16"/>
  <c r="AL377" i="16"/>
  <c r="AK373" i="16"/>
  <c r="AL373" i="16"/>
  <c r="AJ373" i="16"/>
  <c r="AL371" i="16"/>
  <c r="AJ371" i="16"/>
  <c r="AK371" i="16"/>
  <c r="AH366" i="16"/>
  <c r="AG366" i="16"/>
  <c r="AI366" i="16"/>
  <c r="AR364" i="16"/>
  <c r="AQ364" i="16"/>
  <c r="AP364" i="16"/>
  <c r="AO359" i="16"/>
  <c r="AM359" i="16"/>
  <c r="AN359" i="16"/>
  <c r="AR355" i="16"/>
  <c r="AQ355" i="16"/>
  <c r="AP355" i="16"/>
  <c r="AR351" i="16"/>
  <c r="AQ351" i="16"/>
  <c r="AP351" i="16"/>
  <c r="AI341" i="16"/>
  <c r="AG341" i="16"/>
  <c r="AH341" i="16"/>
  <c r="AO340" i="16"/>
  <c r="AN340" i="16"/>
  <c r="AM340" i="16"/>
  <c r="AI337" i="16"/>
  <c r="AG337" i="16"/>
  <c r="AH337" i="16"/>
  <c r="AN336" i="16"/>
  <c r="AM336" i="16"/>
  <c r="AO336" i="16"/>
  <c r="AO333" i="16"/>
  <c r="AN333" i="16"/>
  <c r="AM333" i="16"/>
  <c r="AO331" i="16"/>
  <c r="AM331" i="16"/>
  <c r="AN331" i="16"/>
  <c r="AI329" i="16"/>
  <c r="AH329" i="16"/>
  <c r="AG329" i="16"/>
  <c r="AO327" i="16"/>
  <c r="AM327" i="16"/>
  <c r="AN327" i="16"/>
  <c r="AO325" i="16"/>
  <c r="AN325" i="16"/>
  <c r="AM325" i="16"/>
  <c r="AO323" i="16"/>
  <c r="AM323" i="16"/>
  <c r="AN323" i="16"/>
  <c r="AO321" i="16"/>
  <c r="AN321" i="16"/>
  <c r="AM321" i="16"/>
  <c r="AO319" i="16"/>
  <c r="AM319" i="16"/>
  <c r="AN319" i="16"/>
  <c r="AO317" i="16"/>
  <c r="AN317" i="16"/>
  <c r="AM317" i="16"/>
  <c r="AN315" i="16"/>
  <c r="AO315" i="16"/>
  <c r="AM315" i="16"/>
  <c r="AI313" i="16"/>
  <c r="AH313" i="16"/>
  <c r="AG313" i="16"/>
  <c r="AN308" i="16"/>
  <c r="AO308" i="16"/>
  <c r="AM308" i="16"/>
  <c r="AL306" i="16"/>
  <c r="AJ306" i="16"/>
  <c r="AK306" i="16"/>
  <c r="AI304" i="16"/>
  <c r="AH304" i="16"/>
  <c r="AG304" i="16"/>
  <c r="AO298" i="16"/>
  <c r="AM298" i="16"/>
  <c r="AN298" i="16"/>
  <c r="AH294" i="16"/>
  <c r="AG294" i="16"/>
  <c r="AI294" i="16"/>
  <c r="AR292" i="16"/>
  <c r="AQ292" i="16"/>
  <c r="AP292" i="16"/>
  <c r="AK288" i="16"/>
  <c r="AJ288" i="16"/>
  <c r="AL288" i="16"/>
  <c r="AO282" i="16"/>
  <c r="AM282" i="16"/>
  <c r="AN282" i="16"/>
  <c r="AH278" i="16"/>
  <c r="AG278" i="16"/>
  <c r="AI278" i="16"/>
  <c r="AR276" i="16"/>
  <c r="AQ276" i="16"/>
  <c r="AP276" i="16"/>
  <c r="AK272" i="16"/>
  <c r="AJ272" i="16"/>
  <c r="AL272" i="16"/>
  <c r="AH266" i="16"/>
  <c r="AI266" i="16"/>
  <c r="AG266" i="16"/>
  <c r="AR264" i="16"/>
  <c r="AQ264" i="16"/>
  <c r="AP264" i="16"/>
  <c r="AH258" i="16"/>
  <c r="AI258" i="16"/>
  <c r="AG258" i="16"/>
  <c r="AR256" i="16"/>
  <c r="AQ256" i="16"/>
  <c r="AP256" i="16"/>
  <c r="AO249" i="16"/>
  <c r="AN249" i="16"/>
  <c r="AM249" i="16"/>
  <c r="AL241" i="16"/>
  <c r="AK241" i="16"/>
  <c r="AJ241" i="16"/>
  <c r="AR234" i="16"/>
  <c r="AQ234" i="16"/>
  <c r="AP234" i="16"/>
  <c r="AR232" i="16"/>
  <c r="AQ232" i="16"/>
  <c r="AP232" i="16"/>
  <c r="AR229" i="16"/>
  <c r="AQ229" i="16"/>
  <c r="AP229" i="16"/>
  <c r="AR226" i="16"/>
  <c r="AQ226" i="16"/>
  <c r="AP226" i="16"/>
  <c r="AR224" i="16"/>
  <c r="AQ224" i="16"/>
  <c r="AP224" i="16"/>
  <c r="AL221" i="16"/>
  <c r="AK221" i="16"/>
  <c r="AJ221" i="16"/>
  <c r="AJ218" i="16"/>
  <c r="AL218" i="16"/>
  <c r="AK218" i="16"/>
  <c r="AK216" i="16"/>
  <c r="AL216" i="16"/>
  <c r="AJ216" i="16"/>
  <c r="AH214" i="16"/>
  <c r="AG214" i="16"/>
  <c r="AI214" i="16"/>
  <c r="AN212" i="16"/>
  <c r="AO212" i="16"/>
  <c r="AM212" i="16"/>
  <c r="AO209" i="16"/>
  <c r="AN209" i="16"/>
  <c r="AM209" i="16"/>
  <c r="AH206" i="16"/>
  <c r="AG206" i="16"/>
  <c r="AI206" i="16"/>
  <c r="AI204" i="16"/>
  <c r="AH204" i="16"/>
  <c r="AG204" i="16"/>
  <c r="AI201" i="16"/>
  <c r="AG201" i="16"/>
  <c r="AH201" i="16"/>
  <c r="AR197" i="16"/>
  <c r="AQ197" i="16"/>
  <c r="AP197" i="16"/>
  <c r="AR194" i="16"/>
  <c r="AQ194" i="16"/>
  <c r="AP194" i="16"/>
  <c r="AH190" i="16"/>
  <c r="AG190" i="16"/>
  <c r="AI190" i="16"/>
  <c r="AN179" i="16"/>
  <c r="AO179" i="16"/>
  <c r="AM179" i="16"/>
  <c r="AO177" i="16"/>
  <c r="AN177" i="16"/>
  <c r="AM177" i="16"/>
  <c r="AN175" i="16"/>
  <c r="AO175" i="16"/>
  <c r="AM175" i="16"/>
  <c r="AO173" i="16"/>
  <c r="AN173" i="16"/>
  <c r="AM173" i="16"/>
  <c r="AN171" i="16"/>
  <c r="AO171" i="16"/>
  <c r="AM171" i="16"/>
  <c r="AO169" i="16"/>
  <c r="AN169" i="16"/>
  <c r="AM169" i="16"/>
  <c r="AN167" i="16"/>
  <c r="AO167" i="16"/>
  <c r="AM167" i="16"/>
  <c r="AO165" i="16"/>
  <c r="AN165" i="16"/>
  <c r="AM165" i="16"/>
  <c r="AN163" i="16"/>
  <c r="AO163" i="16"/>
  <c r="AM163" i="16"/>
  <c r="AO161" i="16"/>
  <c r="AN161" i="16"/>
  <c r="AM161" i="16"/>
  <c r="AN159" i="16"/>
  <c r="AO159" i="16"/>
  <c r="AM159" i="16"/>
  <c r="AO157" i="16"/>
  <c r="AN157" i="16"/>
  <c r="AM157" i="16"/>
  <c r="AN155" i="16"/>
  <c r="AO155" i="16"/>
  <c r="AM155" i="16"/>
  <c r="AO153" i="16"/>
  <c r="AN153" i="16"/>
  <c r="AM153" i="16"/>
  <c r="AN151" i="16"/>
  <c r="AO151" i="16"/>
  <c r="AM151" i="16"/>
  <c r="AO149" i="16"/>
  <c r="AN149" i="16"/>
  <c r="AM149" i="16"/>
  <c r="AN147" i="16"/>
  <c r="AO147" i="16"/>
  <c r="AM147" i="16"/>
  <c r="AO145" i="16"/>
  <c r="AN145" i="16"/>
  <c r="AM145" i="16"/>
  <c r="AN143" i="16"/>
  <c r="AO143" i="16"/>
  <c r="AM143" i="16"/>
  <c r="AO141" i="16"/>
  <c r="AN141" i="16"/>
  <c r="AM141" i="16"/>
  <c r="AN139" i="16"/>
  <c r="AO139" i="16"/>
  <c r="AM139" i="16"/>
  <c r="AO137" i="16"/>
  <c r="AN137" i="16"/>
  <c r="AM137" i="16"/>
  <c r="AN135" i="16"/>
  <c r="AO135" i="16"/>
  <c r="AM135" i="16"/>
  <c r="AO133" i="16"/>
  <c r="AN133" i="16"/>
  <c r="AM133" i="16"/>
  <c r="AN131" i="16"/>
  <c r="AO131" i="16"/>
  <c r="AM131" i="16"/>
  <c r="AO129" i="16"/>
  <c r="AN129" i="16"/>
  <c r="AM129" i="16"/>
  <c r="AI436" i="16"/>
  <c r="AH436" i="16"/>
  <c r="AG436" i="16"/>
  <c r="AO435" i="16"/>
  <c r="AM435" i="16"/>
  <c r="AN435" i="16"/>
  <c r="AO433" i="16"/>
  <c r="AN433" i="16"/>
  <c r="AM433" i="16"/>
  <c r="AO431" i="16"/>
  <c r="AM431" i="16"/>
  <c r="AN431" i="16"/>
  <c r="AO429" i="16"/>
  <c r="AN429" i="16"/>
  <c r="AM429" i="16"/>
  <c r="AO426" i="16"/>
  <c r="AM426" i="16"/>
  <c r="AN426" i="16"/>
  <c r="AI421" i="16"/>
  <c r="AG421" i="16"/>
  <c r="AH421" i="16"/>
  <c r="AH418" i="16"/>
  <c r="AI418" i="16"/>
  <c r="AG418" i="16"/>
  <c r="AI416" i="16"/>
  <c r="AH416" i="16"/>
  <c r="AG416" i="16"/>
  <c r="AH414" i="16"/>
  <c r="AG414" i="16"/>
  <c r="AI414" i="16"/>
  <c r="AI412" i="16"/>
  <c r="AH412" i="16"/>
  <c r="AG412" i="16"/>
  <c r="AH410" i="16"/>
  <c r="AI410" i="16"/>
  <c r="AG410" i="16"/>
  <c r="AH406" i="16"/>
  <c r="AI406" i="16"/>
  <c r="AG406" i="16"/>
  <c r="AH402" i="16"/>
  <c r="AI402" i="16"/>
  <c r="AG402" i="16"/>
  <c r="AH398" i="16"/>
  <c r="AG398" i="16"/>
  <c r="AI398" i="16"/>
  <c r="AG395" i="16"/>
  <c r="AI395" i="16"/>
  <c r="AH395" i="16"/>
  <c r="AH390" i="16"/>
  <c r="AG390" i="16"/>
  <c r="AI390" i="16"/>
  <c r="AH386" i="16"/>
  <c r="AI386" i="16"/>
  <c r="AG386" i="16"/>
  <c r="AH382" i="16"/>
  <c r="AG382" i="16"/>
  <c r="AI382" i="16"/>
  <c r="AH378" i="16"/>
  <c r="AI378" i="16"/>
  <c r="AG378" i="16"/>
  <c r="AH374" i="16"/>
  <c r="AG374" i="16"/>
  <c r="AI374" i="16"/>
  <c r="AQ369" i="16"/>
  <c r="AR369" i="16"/>
  <c r="AP369" i="16"/>
  <c r="AR365" i="16"/>
  <c r="AQ365" i="16"/>
  <c r="AP365" i="16"/>
  <c r="AK361" i="16"/>
  <c r="AJ361" i="16"/>
  <c r="AL361" i="16"/>
  <c r="AO358" i="16"/>
  <c r="AM358" i="16"/>
  <c r="AN358" i="16"/>
  <c r="AR354" i="16"/>
  <c r="AQ354" i="16"/>
  <c r="AP354" i="16"/>
  <c r="AR352" i="16"/>
  <c r="AQ352" i="16"/>
  <c r="AP352" i="16"/>
  <c r="AI349" i="16"/>
  <c r="AG349" i="16"/>
  <c r="AH349" i="16"/>
  <c r="AR346" i="16"/>
  <c r="AQ346" i="16"/>
  <c r="AP346" i="16"/>
  <c r="AL311" i="16"/>
  <c r="AJ311" i="16"/>
  <c r="AK311" i="16"/>
  <c r="AK309" i="16"/>
  <c r="AL309" i="16"/>
  <c r="AJ309" i="16"/>
  <c r="AR305" i="16"/>
  <c r="AQ305" i="16"/>
  <c r="AP305" i="16"/>
  <c r="AK301" i="16"/>
  <c r="AL301" i="16"/>
  <c r="AJ301" i="16"/>
  <c r="AN299" i="16"/>
  <c r="AO299" i="16"/>
  <c r="AM299" i="16"/>
  <c r="AH295" i="16"/>
  <c r="AG295" i="16"/>
  <c r="AI295" i="16"/>
  <c r="AR289" i="16"/>
  <c r="AQ289" i="16"/>
  <c r="AP289" i="16"/>
  <c r="AK285" i="16"/>
  <c r="AL285" i="16"/>
  <c r="AJ285" i="16"/>
  <c r="AN283" i="16"/>
  <c r="AO283" i="16"/>
  <c r="AM283" i="16"/>
  <c r="AH279" i="16"/>
  <c r="AG279" i="16"/>
  <c r="AI279" i="16"/>
  <c r="AR273" i="16"/>
  <c r="AQ273" i="16"/>
  <c r="AP273" i="16"/>
  <c r="AK269" i="16"/>
  <c r="AL269" i="16"/>
  <c r="AJ269" i="16"/>
  <c r="AN267" i="16"/>
  <c r="AO267" i="16"/>
  <c r="AM267" i="16"/>
  <c r="AH263" i="16"/>
  <c r="AG263" i="16"/>
  <c r="AI263" i="16"/>
  <c r="AR257" i="16"/>
  <c r="AQ257" i="16"/>
  <c r="AP257" i="16"/>
  <c r="AK253" i="16"/>
  <c r="AL253" i="16"/>
  <c r="AJ253" i="16"/>
  <c r="AN251" i="16"/>
  <c r="AO251" i="16"/>
  <c r="AM251" i="16"/>
  <c r="AR248" i="16"/>
  <c r="AQ248" i="16"/>
  <c r="AP248" i="16"/>
  <c r="AR246" i="16"/>
  <c r="AQ246" i="16"/>
  <c r="AP246" i="16"/>
  <c r="AN244" i="16"/>
  <c r="AO244" i="16"/>
  <c r="AM244" i="16"/>
  <c r="AO242" i="16"/>
  <c r="AM242" i="16"/>
  <c r="AN242" i="16"/>
  <c r="AN236" i="16"/>
  <c r="AO236" i="16"/>
  <c r="AM236" i="16"/>
  <c r="AH231" i="16"/>
  <c r="AG231" i="16"/>
  <c r="AI231" i="16"/>
  <c r="AR219" i="16"/>
  <c r="AQ219" i="16"/>
  <c r="AP219" i="16"/>
  <c r="AL211" i="16"/>
  <c r="AJ211" i="16"/>
  <c r="AK211" i="16"/>
  <c r="AN207" i="16"/>
  <c r="AO207" i="16"/>
  <c r="AM207" i="16"/>
  <c r="AH199" i="16"/>
  <c r="AG199" i="16"/>
  <c r="AI199" i="16"/>
  <c r="AK192" i="16"/>
  <c r="AJ192" i="16"/>
  <c r="AL192" i="16"/>
  <c r="AL189" i="16"/>
  <c r="AK189" i="16"/>
  <c r="AJ189" i="16"/>
  <c r="AJ187" i="16"/>
  <c r="AL187" i="16"/>
  <c r="AK187" i="16"/>
  <c r="AI185" i="16"/>
  <c r="AG185" i="16"/>
  <c r="AH185" i="16"/>
  <c r="AR182" i="16"/>
  <c r="AP182" i="16"/>
  <c r="AQ182" i="16"/>
  <c r="AR126" i="16"/>
  <c r="AP126" i="16"/>
  <c r="AQ126" i="16"/>
  <c r="AL124" i="16"/>
  <c r="AK124" i="16"/>
  <c r="AJ124" i="16"/>
  <c r="AL122" i="16"/>
  <c r="AJ122" i="16"/>
  <c r="AK122" i="16"/>
  <c r="AL120" i="16"/>
  <c r="AK120" i="16"/>
  <c r="AJ120" i="16"/>
  <c r="AL118" i="16"/>
  <c r="AJ118" i="16"/>
  <c r="AK118" i="16"/>
  <c r="AL116" i="16"/>
  <c r="AK116" i="16"/>
  <c r="AJ116" i="16"/>
  <c r="AL114" i="16"/>
  <c r="AJ114" i="16"/>
  <c r="AK114" i="16"/>
  <c r="AL112" i="16"/>
  <c r="AK112" i="16"/>
  <c r="AJ112" i="16"/>
  <c r="AL110" i="16"/>
  <c r="AJ110" i="16"/>
  <c r="AK110" i="16"/>
  <c r="AH107" i="16"/>
  <c r="AG107" i="16"/>
  <c r="AI107" i="16"/>
  <c r="AW55" i="16"/>
  <c r="AL55" i="16"/>
  <c r="AJ55" i="16"/>
  <c r="AK55" i="16"/>
  <c r="AH51" i="16"/>
  <c r="AI51" i="16"/>
  <c r="AG51" i="16"/>
  <c r="AR46" i="16"/>
  <c r="AQ46" i="16"/>
  <c r="AP46" i="16"/>
  <c r="AR44" i="16"/>
  <c r="AQ44" i="16"/>
  <c r="AP44" i="16"/>
  <c r="AH39" i="16"/>
  <c r="AG39" i="16"/>
  <c r="AI39" i="16"/>
  <c r="BA33" i="16"/>
  <c r="AO33" i="16"/>
  <c r="AN33" i="16"/>
  <c r="AM33" i="16"/>
  <c r="AN31" i="16"/>
  <c r="AO31" i="16"/>
  <c r="AM31" i="16"/>
  <c r="BA29" i="16"/>
  <c r="AO29" i="16"/>
  <c r="AN29" i="16"/>
  <c r="AM29" i="16"/>
  <c r="AN27" i="16"/>
  <c r="AO27" i="16"/>
  <c r="AM27" i="16"/>
  <c r="BA25" i="16"/>
  <c r="AO25" i="16"/>
  <c r="AN25" i="16"/>
  <c r="AM25" i="16"/>
  <c r="AN23" i="16"/>
  <c r="AO23" i="16"/>
  <c r="AM23" i="16"/>
  <c r="BA21" i="16"/>
  <c r="AO21" i="16"/>
  <c r="AN21" i="16"/>
  <c r="AM21" i="16"/>
  <c r="AN19" i="16"/>
  <c r="AO19" i="16"/>
  <c r="AM19" i="16"/>
  <c r="BA17" i="16"/>
  <c r="AO17" i="16"/>
  <c r="AN17" i="16"/>
  <c r="AM17" i="16"/>
  <c r="AN15" i="16"/>
  <c r="AO15" i="16"/>
  <c r="AM15" i="16"/>
  <c r="BA13" i="16"/>
  <c r="AO13" i="16"/>
  <c r="AN13" i="16"/>
  <c r="AM13" i="16"/>
  <c r="AN11" i="16"/>
  <c r="AO11" i="16"/>
  <c r="AM11" i="16"/>
  <c r="BA9" i="16"/>
  <c r="AO9" i="16"/>
  <c r="AN9" i="16"/>
  <c r="AM9" i="16"/>
  <c r="AN7" i="16"/>
  <c r="AO7" i="16"/>
  <c r="AM7" i="16"/>
  <c r="BA5" i="16"/>
  <c r="AO5" i="16"/>
  <c r="AN5" i="16"/>
  <c r="AM5" i="16"/>
  <c r="AN3" i="16"/>
  <c r="AO3" i="16"/>
  <c r="AM3" i="16"/>
  <c r="AI108" i="16"/>
  <c r="AH108" i="16"/>
  <c r="AG108" i="16"/>
  <c r="AL104" i="16"/>
  <c r="AK104" i="16"/>
  <c r="AJ104" i="16"/>
  <c r="AL102" i="16"/>
  <c r="AJ102" i="16"/>
  <c r="AK102" i="16"/>
  <c r="AL100" i="16"/>
  <c r="AK100" i="16"/>
  <c r="AJ100" i="16"/>
  <c r="AL98" i="16"/>
  <c r="AJ98" i="16"/>
  <c r="AK98" i="16"/>
  <c r="AL96" i="16"/>
  <c r="AK96" i="16"/>
  <c r="AJ96" i="16"/>
  <c r="AL94" i="16"/>
  <c r="AJ94" i="16"/>
  <c r="AK94" i="16"/>
  <c r="AL92" i="16"/>
  <c r="AK92" i="16"/>
  <c r="AJ92" i="16"/>
  <c r="AL90" i="16"/>
  <c r="AJ90" i="16"/>
  <c r="AK90" i="16"/>
  <c r="AL88" i="16"/>
  <c r="AK88" i="16"/>
  <c r="AJ88" i="16"/>
  <c r="AL86" i="16"/>
  <c r="AJ86" i="16"/>
  <c r="AK86" i="16"/>
  <c r="AL84" i="16"/>
  <c r="AK84" i="16"/>
  <c r="AJ84" i="16"/>
  <c r="AL82" i="16"/>
  <c r="AJ82" i="16"/>
  <c r="AK82" i="16"/>
  <c r="AL80" i="16"/>
  <c r="AK80" i="16"/>
  <c r="AJ80" i="16"/>
  <c r="AL78" i="16"/>
  <c r="AJ78" i="16"/>
  <c r="AK78" i="16"/>
  <c r="AL76" i="16"/>
  <c r="AK76" i="16"/>
  <c r="AJ76" i="16"/>
  <c r="AL74" i="16"/>
  <c r="AJ74" i="16"/>
  <c r="AK74" i="16"/>
  <c r="AL72" i="16"/>
  <c r="AK72" i="16"/>
  <c r="AJ72" i="16"/>
  <c r="AL70" i="16"/>
  <c r="AJ70" i="16"/>
  <c r="AK70" i="16"/>
  <c r="AL68" i="16"/>
  <c r="AK68" i="16"/>
  <c r="AJ68" i="16"/>
  <c r="AL66" i="16"/>
  <c r="AJ66" i="16"/>
  <c r="AK66" i="16"/>
  <c r="AL64" i="16"/>
  <c r="AK64" i="16"/>
  <c r="AJ64" i="16"/>
  <c r="AL62" i="16"/>
  <c r="AJ62" i="16"/>
  <c r="AK62" i="16"/>
  <c r="AL60" i="16"/>
  <c r="AK60" i="16"/>
  <c r="AJ60" i="16"/>
  <c r="AL58" i="16"/>
  <c r="AJ58" i="16"/>
  <c r="AK58" i="16"/>
  <c r="AL56" i="16"/>
  <c r="AK56" i="16"/>
  <c r="AJ56" i="16"/>
  <c r="AO54" i="16"/>
  <c r="AM54" i="16"/>
  <c r="AN54" i="16"/>
  <c r="AN52" i="16"/>
  <c r="AO52" i="16"/>
  <c r="AM52" i="16"/>
  <c r="BA49" i="16"/>
  <c r="AO49" i="16"/>
  <c r="AN49" i="16"/>
  <c r="AM49" i="16"/>
  <c r="BA47" i="16"/>
  <c r="AN47" i="16"/>
  <c r="AO47" i="16"/>
  <c r="AM47" i="16"/>
  <c r="AR41" i="16"/>
  <c r="AQ41" i="16"/>
  <c r="AP41" i="16"/>
  <c r="AO38" i="16"/>
  <c r="AM38" i="16"/>
  <c r="AN38" i="16"/>
  <c r="AN35" i="16"/>
  <c r="AO35" i="16"/>
  <c r="AM35" i="16"/>
  <c r="AH127" i="16"/>
  <c r="AG127" i="16"/>
  <c r="AI127" i="16"/>
  <c r="AI125" i="16"/>
  <c r="AG125" i="16"/>
  <c r="AH125" i="16"/>
  <c r="AH123" i="16"/>
  <c r="AI123" i="16"/>
  <c r="AG123" i="16"/>
  <c r="AI121" i="16"/>
  <c r="AG121" i="16"/>
  <c r="AH121" i="16"/>
  <c r="AH119" i="16"/>
  <c r="AG119" i="16"/>
  <c r="AI119" i="16"/>
  <c r="AI117" i="16"/>
  <c r="AG117" i="16"/>
  <c r="AH117" i="16"/>
  <c r="AH115" i="16"/>
  <c r="AI115" i="16"/>
  <c r="AG115" i="16"/>
  <c r="AI113" i="16"/>
  <c r="AG113" i="16"/>
  <c r="AH113" i="16"/>
  <c r="AH111" i="16"/>
  <c r="AG111" i="16"/>
  <c r="AI111" i="16"/>
  <c r="AI109" i="16"/>
  <c r="AG109" i="16"/>
  <c r="AH109" i="16"/>
  <c r="AN55" i="16"/>
  <c r="AO55" i="16"/>
  <c r="AM55" i="16"/>
  <c r="AL45" i="16"/>
  <c r="AK45" i="16"/>
  <c r="AJ45" i="16"/>
  <c r="AH42" i="16"/>
  <c r="AI42" i="16"/>
  <c r="AG42" i="16"/>
  <c r="AI37" i="16"/>
  <c r="AG37" i="16"/>
  <c r="AH37" i="16"/>
  <c r="AL34" i="16"/>
  <c r="AJ34" i="16"/>
  <c r="AK34" i="16"/>
  <c r="AR33" i="16"/>
  <c r="AQ33" i="16"/>
  <c r="AP33" i="16"/>
  <c r="AL30" i="16"/>
  <c r="AJ30" i="16"/>
  <c r="AK30" i="16"/>
  <c r="AR29" i="16"/>
  <c r="AQ29" i="16"/>
  <c r="AP29" i="16"/>
  <c r="AL26" i="16"/>
  <c r="AJ26" i="16"/>
  <c r="AK26" i="16"/>
  <c r="AR25" i="16"/>
  <c r="AQ25" i="16"/>
  <c r="AP25" i="16"/>
  <c r="AL22" i="16"/>
  <c r="AJ22" i="16"/>
  <c r="AK22" i="16"/>
  <c r="AR21" i="16"/>
  <c r="AQ21" i="16"/>
  <c r="AP21" i="16"/>
  <c r="AL18" i="16"/>
  <c r="AJ18" i="16"/>
  <c r="AK18" i="16"/>
  <c r="AR17" i="16"/>
  <c r="AQ17" i="16"/>
  <c r="AP17" i="16"/>
  <c r="AL14" i="16"/>
  <c r="AJ14" i="16"/>
  <c r="AK14" i="16"/>
  <c r="AR13" i="16"/>
  <c r="AQ13" i="16"/>
  <c r="AP13" i="16"/>
  <c r="AL10" i="16"/>
  <c r="AJ10" i="16"/>
  <c r="AK10" i="16"/>
  <c r="AR9" i="16"/>
  <c r="AQ9" i="16"/>
  <c r="AP9" i="16"/>
  <c r="AL6" i="16"/>
  <c r="AJ6" i="16"/>
  <c r="AK6" i="16"/>
  <c r="AR5" i="16"/>
  <c r="AQ5" i="16"/>
  <c r="AP5" i="16"/>
  <c r="AL108" i="16"/>
  <c r="AK108" i="16"/>
  <c r="AJ108" i="16"/>
  <c r="AI104" i="16"/>
  <c r="AH104" i="16"/>
  <c r="AG104" i="16"/>
  <c r="AH102" i="16"/>
  <c r="AG102" i="16"/>
  <c r="AI102" i="16"/>
  <c r="AI100" i="16"/>
  <c r="AH100" i="16"/>
  <c r="AG100" i="16"/>
  <c r="AH98" i="16"/>
  <c r="AI98" i="16"/>
  <c r="AG98" i="16"/>
  <c r="AI96" i="16"/>
  <c r="AH96" i="16"/>
  <c r="AG96" i="16"/>
  <c r="AH94" i="16"/>
  <c r="AG94" i="16"/>
  <c r="AI94" i="16"/>
  <c r="AI92" i="16"/>
  <c r="AH92" i="16"/>
  <c r="AG92" i="16"/>
  <c r="AH90" i="16"/>
  <c r="AI90" i="16"/>
  <c r="AG90" i="16"/>
  <c r="AI88" i="16"/>
  <c r="AH88" i="16"/>
  <c r="AG88" i="16"/>
  <c r="AH86" i="16"/>
  <c r="AG86" i="16"/>
  <c r="AI86" i="16"/>
  <c r="AI84" i="16"/>
  <c r="AH84" i="16"/>
  <c r="AG84" i="16"/>
  <c r="AH82" i="16"/>
  <c r="AI82" i="16"/>
  <c r="AG82" i="16"/>
  <c r="AI80" i="16"/>
  <c r="AH80" i="16"/>
  <c r="AG80" i="16"/>
  <c r="AH78" i="16"/>
  <c r="AG78" i="16"/>
  <c r="AI78" i="16"/>
  <c r="AI76" i="16"/>
  <c r="AH76" i="16"/>
  <c r="AG76" i="16"/>
  <c r="AH74" i="16"/>
  <c r="AI74" i="16"/>
  <c r="AG74" i="16"/>
  <c r="AI72" i="16"/>
  <c r="AH72" i="16"/>
  <c r="AG72" i="16"/>
  <c r="AH70" i="16"/>
  <c r="AG70" i="16"/>
  <c r="AI70" i="16"/>
  <c r="AI68" i="16"/>
  <c r="AH68" i="16"/>
  <c r="AG68" i="16"/>
  <c r="AH66" i="16"/>
  <c r="AI66" i="16"/>
  <c r="AG66" i="16"/>
  <c r="AI64" i="16"/>
  <c r="AH64" i="16"/>
  <c r="AG64" i="16"/>
  <c r="AH62" i="16"/>
  <c r="AG62" i="16"/>
  <c r="AI62" i="16"/>
  <c r="AI60" i="16"/>
  <c r="AH60" i="16"/>
  <c r="AG60" i="16"/>
  <c r="AH58" i="16"/>
  <c r="AI58" i="16"/>
  <c r="AG58" i="16"/>
  <c r="AI56" i="16"/>
  <c r="AH56" i="16"/>
  <c r="AG56" i="16"/>
  <c r="AI53" i="16"/>
  <c r="AG53" i="16"/>
  <c r="AH53" i="16"/>
  <c r="AR49" i="16"/>
  <c r="AQ49" i="16"/>
  <c r="AP49" i="16"/>
  <c r="AR47" i="16"/>
  <c r="AQ47" i="16"/>
  <c r="AP47" i="16"/>
  <c r="AI41" i="16"/>
  <c r="AG41" i="16"/>
  <c r="AH41" i="16"/>
  <c r="AL36" i="16"/>
  <c r="AK36" i="16"/>
  <c r="AJ36" i="16"/>
  <c r="AO521" i="16"/>
  <c r="AN521" i="16"/>
  <c r="AM521" i="16"/>
  <c r="AI513" i="16"/>
  <c r="AG513" i="16"/>
  <c r="AH513" i="16"/>
  <c r="BD509" i="16"/>
  <c r="AR509" i="16"/>
  <c r="AQ509" i="16"/>
  <c r="AP509" i="16"/>
  <c r="AR507" i="16"/>
  <c r="AQ507" i="16"/>
  <c r="AP507" i="16"/>
  <c r="AO505" i="16"/>
  <c r="AN505" i="16"/>
  <c r="AM505" i="16"/>
  <c r="BA500" i="16"/>
  <c r="AO500" i="16"/>
  <c r="AN500" i="16"/>
  <c r="AM500" i="16"/>
  <c r="BA496" i="16"/>
  <c r="AN496" i="16"/>
  <c r="AM496" i="16"/>
  <c r="AO496" i="16"/>
  <c r="AR492" i="16"/>
  <c r="AQ492" i="16"/>
  <c r="AP492" i="16"/>
  <c r="AO490" i="16"/>
  <c r="AM490" i="16"/>
  <c r="AN490" i="16"/>
  <c r="AO486" i="16"/>
  <c r="AM486" i="16"/>
  <c r="AN486" i="16"/>
  <c r="AO482" i="16"/>
  <c r="AM482" i="16"/>
  <c r="AN482" i="16"/>
  <c r="AO478" i="16"/>
  <c r="AM478" i="16"/>
  <c r="AN478" i="16"/>
  <c r="AR475" i="16"/>
  <c r="AQ475" i="16"/>
  <c r="AP475" i="16"/>
  <c r="AK472" i="16"/>
  <c r="AJ472" i="16"/>
  <c r="AL472" i="16"/>
  <c r="AO470" i="16"/>
  <c r="AM470" i="16"/>
  <c r="AN470" i="16"/>
  <c r="AO468" i="16"/>
  <c r="AN468" i="16"/>
  <c r="AM468" i="16"/>
  <c r="BA466" i="16"/>
  <c r="AO466" i="16"/>
  <c r="AM466" i="16"/>
  <c r="AN466" i="16"/>
  <c r="BA464" i="16"/>
  <c r="AN464" i="16"/>
  <c r="AM464" i="16"/>
  <c r="AO464" i="16"/>
  <c r="AK461" i="16"/>
  <c r="AL461" i="16"/>
  <c r="AJ461" i="16"/>
  <c r="AR460" i="16"/>
  <c r="AQ460" i="16"/>
  <c r="AP460" i="16"/>
  <c r="AK457" i="16"/>
  <c r="AJ457" i="16"/>
  <c r="AL457" i="16"/>
  <c r="AR456" i="16"/>
  <c r="AQ456" i="16"/>
  <c r="AP456" i="16"/>
  <c r="AK453" i="16"/>
  <c r="AL453" i="16"/>
  <c r="AJ453" i="16"/>
  <c r="AN536" i="16"/>
  <c r="AO536" i="16"/>
  <c r="AM536" i="16"/>
  <c r="AH527" i="16"/>
  <c r="AG527" i="16"/>
  <c r="AI527" i="16"/>
  <c r="BD526" i="16"/>
  <c r="AR526" i="16"/>
  <c r="AQ526" i="16"/>
  <c r="AP526" i="16"/>
  <c r="AH523" i="16"/>
  <c r="AI523" i="16"/>
  <c r="AG523" i="16"/>
  <c r="AR522" i="16"/>
  <c r="AQ522" i="16"/>
  <c r="AP522" i="16"/>
  <c r="AL510" i="16"/>
  <c r="AJ510" i="16"/>
  <c r="AK510" i="16"/>
  <c r="AO506" i="16"/>
  <c r="AM506" i="16"/>
  <c r="AN506" i="16"/>
  <c r="AO502" i="16"/>
  <c r="AM502" i="16"/>
  <c r="AN502" i="16"/>
  <c r="AO499" i="16"/>
  <c r="AM499" i="16"/>
  <c r="AN499" i="16"/>
  <c r="AO495" i="16"/>
  <c r="AM495" i="16"/>
  <c r="AN495" i="16"/>
  <c r="AI489" i="16"/>
  <c r="AG489" i="16"/>
  <c r="AH489" i="16"/>
  <c r="AI485" i="16"/>
  <c r="AG485" i="16"/>
  <c r="AH485" i="16"/>
  <c r="AI481" i="16"/>
  <c r="AG481" i="16"/>
  <c r="AH481" i="16"/>
  <c r="AW476" i="16"/>
  <c r="AK476" i="16"/>
  <c r="AL476" i="16"/>
  <c r="AJ476" i="16"/>
  <c r="AO474" i="16"/>
  <c r="AM474" i="16"/>
  <c r="AN474" i="16"/>
  <c r="AL471" i="16"/>
  <c r="AJ471" i="16"/>
  <c r="AK471" i="16"/>
  <c r="AO462" i="16"/>
  <c r="AM462" i="16"/>
  <c r="AN462" i="16"/>
  <c r="AO452" i="16"/>
  <c r="AN452" i="16"/>
  <c r="AM452" i="16"/>
  <c r="AH450" i="16"/>
  <c r="AI450" i="16"/>
  <c r="AG450" i="16"/>
  <c r="AI448" i="16"/>
  <c r="AH448" i="16"/>
  <c r="AG448" i="16"/>
  <c r="AH446" i="16"/>
  <c r="AG446" i="16"/>
  <c r="AI446" i="16"/>
  <c r="AI444" i="16"/>
  <c r="AH444" i="16"/>
  <c r="AG444" i="16"/>
  <c r="AH442" i="16"/>
  <c r="AI442" i="16"/>
  <c r="AG442" i="16"/>
  <c r="AI440" i="16"/>
  <c r="AG440" i="16"/>
  <c r="AH440" i="16"/>
  <c r="AW438" i="16"/>
  <c r="AL438" i="16"/>
  <c r="AJ438" i="16"/>
  <c r="AK438" i="16"/>
  <c r="AR535" i="16"/>
  <c r="AQ535" i="16"/>
  <c r="AP535" i="16"/>
  <c r="AK529" i="16"/>
  <c r="AJ529" i="16"/>
  <c r="AL529" i="16"/>
  <c r="AH519" i="16"/>
  <c r="AI519" i="16"/>
  <c r="AG519" i="16"/>
  <c r="AQ513" i="16"/>
  <c r="AR513" i="16"/>
  <c r="AP513" i="16"/>
  <c r="AL511" i="16"/>
  <c r="AJ511" i="16"/>
  <c r="AK511" i="16"/>
  <c r="AO509" i="16"/>
  <c r="AN509" i="16"/>
  <c r="AM509" i="16"/>
  <c r="AH507" i="16"/>
  <c r="AI507" i="16"/>
  <c r="AG507" i="16"/>
  <c r="AK505" i="16"/>
  <c r="AJ505" i="16"/>
  <c r="AL505" i="16"/>
  <c r="AN504" i="16"/>
  <c r="AO504" i="16"/>
  <c r="AM504" i="16"/>
  <c r="AR500" i="16"/>
  <c r="AQ500" i="16"/>
  <c r="AP500" i="16"/>
  <c r="AR496" i="16"/>
  <c r="AQ496" i="16"/>
  <c r="AP496" i="16"/>
  <c r="AI492" i="16"/>
  <c r="AH492" i="16"/>
  <c r="AG492" i="16"/>
  <c r="AN488" i="16"/>
  <c r="AO488" i="16"/>
  <c r="AM488" i="16"/>
  <c r="AO484" i="16"/>
  <c r="AN484" i="16"/>
  <c r="AM484" i="16"/>
  <c r="AN480" i="16"/>
  <c r="AM480" i="16"/>
  <c r="AO480" i="16"/>
  <c r="AO477" i="16"/>
  <c r="AN477" i="16"/>
  <c r="AM477" i="16"/>
  <c r="AI472" i="16"/>
  <c r="AH472" i="16"/>
  <c r="AG472" i="16"/>
  <c r="AL470" i="16"/>
  <c r="AJ470" i="16"/>
  <c r="AK470" i="16"/>
  <c r="AR469" i="16"/>
  <c r="AQ469" i="16"/>
  <c r="AP469" i="16"/>
  <c r="AR466" i="16"/>
  <c r="AQ466" i="16"/>
  <c r="AP466" i="16"/>
  <c r="AR464" i="16"/>
  <c r="AQ464" i="16"/>
  <c r="AP464" i="16"/>
  <c r="AI461" i="16"/>
  <c r="AG461" i="16"/>
  <c r="AH461" i="16"/>
  <c r="AI459" i="16"/>
  <c r="AH459" i="16"/>
  <c r="AG459" i="16"/>
  <c r="AI457" i="16"/>
  <c r="AH457" i="16"/>
  <c r="AG457" i="16"/>
  <c r="AH455" i="16"/>
  <c r="AG455" i="16"/>
  <c r="AI455" i="16"/>
  <c r="AI453" i="16"/>
  <c r="AG453" i="16"/>
  <c r="AH453" i="16"/>
  <c r="AK536" i="16"/>
  <c r="AJ536" i="16"/>
  <c r="AL536" i="16"/>
  <c r="AL534" i="16"/>
  <c r="AJ534" i="16"/>
  <c r="AK534" i="16"/>
  <c r="AI532" i="16"/>
  <c r="AH532" i="16"/>
  <c r="AG532" i="16"/>
  <c r="AR530" i="16"/>
  <c r="AQ530" i="16"/>
  <c r="AP530" i="16"/>
  <c r="AO526" i="16"/>
  <c r="AM526" i="16"/>
  <c r="AN526" i="16"/>
  <c r="AI524" i="16"/>
  <c r="AH524" i="16"/>
  <c r="AG524" i="16"/>
  <c r="AR523" i="16"/>
  <c r="AQ523" i="16"/>
  <c r="AP523" i="16"/>
  <c r="AI520" i="16"/>
  <c r="AH520" i="16"/>
  <c r="AG520" i="16"/>
  <c r="AL506" i="16"/>
  <c r="AJ506" i="16"/>
  <c r="AK506" i="16"/>
  <c r="AO503" i="16"/>
  <c r="AM503" i="16"/>
  <c r="AN503" i="16"/>
  <c r="AI501" i="16"/>
  <c r="AG501" i="16"/>
  <c r="AH501" i="16"/>
  <c r="AI497" i="16"/>
  <c r="AG497" i="16"/>
  <c r="AH497" i="16"/>
  <c r="AG494" i="16"/>
  <c r="AI494" i="16"/>
  <c r="AH494" i="16"/>
  <c r="AR489" i="16"/>
  <c r="AQ489" i="16"/>
  <c r="AP489" i="16"/>
  <c r="AR485" i="16"/>
  <c r="AQ485" i="16"/>
  <c r="AP485" i="16"/>
  <c r="AQ481" i="16"/>
  <c r="AR481" i="16"/>
  <c r="AP481" i="16"/>
  <c r="AN476" i="16"/>
  <c r="AO476" i="16"/>
  <c r="AM476" i="16"/>
  <c r="AL462" i="16"/>
  <c r="AJ462" i="16"/>
  <c r="AK462" i="16"/>
  <c r="AK452" i="16"/>
  <c r="AL452" i="16"/>
  <c r="AJ452" i="16"/>
  <c r="AO451" i="16"/>
  <c r="AM451" i="16"/>
  <c r="AN451" i="16"/>
  <c r="AK449" i="16"/>
  <c r="AJ449" i="16"/>
  <c r="AL449" i="16"/>
  <c r="AL447" i="16"/>
  <c r="AJ447" i="16"/>
  <c r="AK447" i="16"/>
  <c r="AK445" i="16"/>
  <c r="AL445" i="16"/>
  <c r="AJ445" i="16"/>
  <c r="AR443" i="16"/>
  <c r="AQ443" i="16"/>
  <c r="AP443" i="16"/>
  <c r="AK441" i="16"/>
  <c r="AJ441" i="16"/>
  <c r="AL441" i="16"/>
  <c r="AL427" i="16"/>
  <c r="AJ427" i="16"/>
  <c r="AK427" i="16"/>
  <c r="AG423" i="16"/>
  <c r="AH423" i="16"/>
  <c r="AI423" i="16"/>
  <c r="BA409" i="16"/>
  <c r="AO409" i="16"/>
  <c r="AN409" i="16"/>
  <c r="AM409" i="16"/>
  <c r="AI405" i="16"/>
  <c r="AG405" i="16"/>
  <c r="AH405" i="16"/>
  <c r="AI401" i="16"/>
  <c r="AG401" i="16"/>
  <c r="AH401" i="16"/>
  <c r="AI397" i="16"/>
  <c r="AG397" i="16"/>
  <c r="AH397" i="16"/>
  <c r="AI392" i="16"/>
  <c r="AG392" i="16"/>
  <c r="AH392" i="16"/>
  <c r="AI389" i="16"/>
  <c r="AG389" i="16"/>
  <c r="AH389" i="16"/>
  <c r="AI385" i="16"/>
  <c r="AG385" i="16"/>
  <c r="AH385" i="16"/>
  <c r="AI381" i="16"/>
  <c r="AG381" i="16"/>
  <c r="AH381" i="16"/>
  <c r="BA377" i="16"/>
  <c r="AO377" i="16"/>
  <c r="AN377" i="16"/>
  <c r="AM377" i="16"/>
  <c r="AI373" i="16"/>
  <c r="AG373" i="16"/>
  <c r="AH373" i="16"/>
  <c r="AI371" i="16"/>
  <c r="AG371" i="16"/>
  <c r="AH371" i="16"/>
  <c r="AW366" i="16"/>
  <c r="AL366" i="16"/>
  <c r="AJ366" i="16"/>
  <c r="AK366" i="16"/>
  <c r="AN364" i="16"/>
  <c r="AO364" i="16"/>
  <c r="AM364" i="16"/>
  <c r="AR359" i="16"/>
  <c r="AQ359" i="16"/>
  <c r="AP359" i="16"/>
  <c r="AG355" i="16"/>
  <c r="AI355" i="16"/>
  <c r="AH355" i="16"/>
  <c r="AO351" i="16"/>
  <c r="AM351" i="16"/>
  <c r="AN351" i="16"/>
  <c r="AW341" i="16"/>
  <c r="AK341" i="16"/>
  <c r="AL341" i="16"/>
  <c r="AJ341" i="16"/>
  <c r="AR340" i="16"/>
  <c r="AQ340" i="16"/>
  <c r="AP340" i="16"/>
  <c r="AW337" i="16"/>
  <c r="AK337" i="16"/>
  <c r="AJ337" i="16"/>
  <c r="AL337" i="16"/>
  <c r="AR336" i="16"/>
  <c r="AQ336" i="16"/>
  <c r="AP336" i="16"/>
  <c r="AK333" i="16"/>
  <c r="AL333" i="16"/>
  <c r="AJ333" i="16"/>
  <c r="AR332" i="16"/>
  <c r="AQ332" i="16"/>
  <c r="AP332" i="16"/>
  <c r="AK329" i="16"/>
  <c r="AJ329" i="16"/>
  <c r="AL329" i="16"/>
  <c r="AR328" i="16"/>
  <c r="AQ328" i="16"/>
  <c r="AP328" i="16"/>
  <c r="AK325" i="16"/>
  <c r="AL325" i="16"/>
  <c r="AJ325" i="16"/>
  <c r="AR324" i="16"/>
  <c r="AQ324" i="16"/>
  <c r="AP324" i="16"/>
  <c r="AK321" i="16"/>
  <c r="AJ321" i="16"/>
  <c r="AL321" i="16"/>
  <c r="AR320" i="16"/>
  <c r="AQ320" i="16"/>
  <c r="AP320" i="16"/>
  <c r="AK317" i="16"/>
  <c r="AL317" i="16"/>
  <c r="AJ317" i="16"/>
  <c r="AR316" i="16"/>
  <c r="AQ316" i="16"/>
  <c r="AP316" i="16"/>
  <c r="AK313" i="16"/>
  <c r="AJ313" i="16"/>
  <c r="AL313" i="16"/>
  <c r="AN312" i="16"/>
  <c r="AO312" i="16"/>
  <c r="AM312" i="16"/>
  <c r="AO310" i="16"/>
  <c r="AM310" i="16"/>
  <c r="AN310" i="16"/>
  <c r="AR308" i="16"/>
  <c r="AQ308" i="16"/>
  <c r="AP308" i="16"/>
  <c r="AI300" i="16"/>
  <c r="AH300" i="16"/>
  <c r="AG300" i="16"/>
  <c r="AR298" i="16"/>
  <c r="AQ298" i="16"/>
  <c r="AP298" i="16"/>
  <c r="AI292" i="16"/>
  <c r="AH292" i="16"/>
  <c r="AG292" i="16"/>
  <c r="AR290" i="16"/>
  <c r="AQ290" i="16"/>
  <c r="AP290" i="16"/>
  <c r="AI284" i="16"/>
  <c r="AH284" i="16"/>
  <c r="AG284" i="16"/>
  <c r="AR282" i="16"/>
  <c r="AQ282" i="16"/>
  <c r="AP282" i="16"/>
  <c r="AI276" i="16"/>
  <c r="AH276" i="16"/>
  <c r="AG276" i="16"/>
  <c r="AR274" i="16"/>
  <c r="AQ274" i="16"/>
  <c r="AP274" i="16"/>
  <c r="AI268" i="16"/>
  <c r="AH268" i="16"/>
  <c r="AG268" i="16"/>
  <c r="BD266" i="16"/>
  <c r="AR266" i="16"/>
  <c r="AQ266" i="16"/>
  <c r="AP266" i="16"/>
  <c r="AI260" i="16"/>
  <c r="AH260" i="16"/>
  <c r="AG260" i="16"/>
  <c r="AW258" i="16"/>
  <c r="AL258" i="16"/>
  <c r="AJ258" i="16"/>
  <c r="AK258" i="16"/>
  <c r="AI252" i="16"/>
  <c r="AH252" i="16"/>
  <c r="AG252" i="16"/>
  <c r="AN240" i="16"/>
  <c r="AM240" i="16"/>
  <c r="AO240" i="16"/>
  <c r="AO234" i="16"/>
  <c r="AM234" i="16"/>
  <c r="AN234" i="16"/>
  <c r="AN232" i="16"/>
  <c r="AO232" i="16"/>
  <c r="AM232" i="16"/>
  <c r="AO229" i="16"/>
  <c r="AN229" i="16"/>
  <c r="AM229" i="16"/>
  <c r="AH226" i="16"/>
  <c r="AI226" i="16"/>
  <c r="AG226" i="16"/>
  <c r="AI224" i="16"/>
  <c r="AH224" i="16"/>
  <c r="AG224" i="16"/>
  <c r="AI221" i="16"/>
  <c r="AG221" i="16"/>
  <c r="AH221" i="16"/>
  <c r="AR217" i="16"/>
  <c r="AQ217" i="16"/>
  <c r="AP217" i="16"/>
  <c r="AR214" i="16"/>
  <c r="AQ214" i="16"/>
  <c r="AP214" i="16"/>
  <c r="AR212" i="16"/>
  <c r="AQ212" i="16"/>
  <c r="AP212" i="16"/>
  <c r="AL209" i="16"/>
  <c r="AK209" i="16"/>
  <c r="AJ209" i="16"/>
  <c r="AW206" i="16"/>
  <c r="AJ206" i="16"/>
  <c r="AL206" i="16"/>
  <c r="AK206" i="16"/>
  <c r="AW204" i="16"/>
  <c r="AL204" i="16"/>
  <c r="AK204" i="16"/>
  <c r="AJ204" i="16"/>
  <c r="AH202" i="16"/>
  <c r="AI202" i="16"/>
  <c r="AG202" i="16"/>
  <c r="AN200" i="16"/>
  <c r="AO200" i="16"/>
  <c r="AM200" i="16"/>
  <c r="AO197" i="16"/>
  <c r="AN197" i="16"/>
  <c r="AM197" i="16"/>
  <c r="AH194" i="16"/>
  <c r="AI194" i="16"/>
  <c r="AG194" i="16"/>
  <c r="AL180" i="16"/>
  <c r="AK180" i="16"/>
  <c r="AJ180" i="16"/>
  <c r="AR177" i="16"/>
  <c r="AP177" i="16"/>
  <c r="AQ177" i="16"/>
  <c r="AR175" i="16"/>
  <c r="AQ175" i="16"/>
  <c r="AP175" i="16"/>
  <c r="AR173" i="16"/>
  <c r="AP173" i="16"/>
  <c r="AQ173" i="16"/>
  <c r="AR171" i="16"/>
  <c r="AQ171" i="16"/>
  <c r="AP171" i="16"/>
  <c r="AR169" i="16"/>
  <c r="AP169" i="16"/>
  <c r="AQ169" i="16"/>
  <c r="AR167" i="16"/>
  <c r="AQ167" i="16"/>
  <c r="AP167" i="16"/>
  <c r="AR165" i="16"/>
  <c r="AP165" i="16"/>
  <c r="AQ165" i="16"/>
  <c r="AR163" i="16"/>
  <c r="AQ163" i="16"/>
  <c r="AP163" i="16"/>
  <c r="AR161" i="16"/>
  <c r="AP161" i="16"/>
  <c r="AQ161" i="16"/>
  <c r="AR159" i="16"/>
  <c r="AQ159" i="16"/>
  <c r="AP159" i="16"/>
  <c r="AR157" i="16"/>
  <c r="AP157" i="16"/>
  <c r="AQ157" i="16"/>
  <c r="AR155" i="16"/>
  <c r="AQ155" i="16"/>
  <c r="AP155" i="16"/>
  <c r="AR153" i="16"/>
  <c r="AP153" i="16"/>
  <c r="AQ153" i="16"/>
  <c r="AR151" i="16"/>
  <c r="AQ151" i="16"/>
  <c r="AP151" i="16"/>
  <c r="AR149" i="16"/>
  <c r="AP149" i="16"/>
  <c r="AQ149" i="16"/>
  <c r="AR147" i="16"/>
  <c r="AQ147" i="16"/>
  <c r="AP147" i="16"/>
  <c r="AR145" i="16"/>
  <c r="AP145" i="16"/>
  <c r="AQ145" i="16"/>
  <c r="AR143" i="16"/>
  <c r="AQ143" i="16"/>
  <c r="AP143" i="16"/>
  <c r="AR141" i="16"/>
  <c r="AQ141" i="16"/>
  <c r="AP141" i="16"/>
  <c r="AR139" i="16"/>
  <c r="AQ139" i="16"/>
  <c r="AP139" i="16"/>
  <c r="AR137" i="16"/>
  <c r="AQ137" i="16"/>
  <c r="AP137" i="16"/>
  <c r="AR135" i="16"/>
  <c r="AQ135" i="16"/>
  <c r="AP135" i="16"/>
  <c r="AR133" i="16"/>
  <c r="AQ133" i="16"/>
  <c r="AP133" i="16"/>
  <c r="AR131" i="16"/>
  <c r="AP131" i="16"/>
  <c r="AQ131" i="16"/>
  <c r="AR129" i="16"/>
  <c r="AQ129" i="16"/>
  <c r="AP129" i="16"/>
  <c r="AO438" i="16"/>
  <c r="AM438" i="16"/>
  <c r="AN438" i="16"/>
  <c r="AR437" i="16"/>
  <c r="AQ437" i="16"/>
  <c r="AP437" i="16"/>
  <c r="AL434" i="16"/>
  <c r="AJ434" i="16"/>
  <c r="AK434" i="16"/>
  <c r="AQ433" i="16"/>
  <c r="AR433" i="16"/>
  <c r="AP433" i="16"/>
  <c r="AL430" i="16"/>
  <c r="AJ430" i="16"/>
  <c r="AK430" i="16"/>
  <c r="AR429" i="16"/>
  <c r="AQ429" i="16"/>
  <c r="AP429" i="16"/>
  <c r="AW421" i="16"/>
  <c r="AK421" i="16"/>
  <c r="AL421" i="16"/>
  <c r="AJ421" i="16"/>
  <c r="AO419" i="16"/>
  <c r="AM419" i="16"/>
  <c r="AN419" i="16"/>
  <c r="AO417" i="16"/>
  <c r="AN417" i="16"/>
  <c r="AM417" i="16"/>
  <c r="AO415" i="16"/>
  <c r="AM415" i="16"/>
  <c r="AN415" i="16"/>
  <c r="AO413" i="16"/>
  <c r="AN413" i="16"/>
  <c r="AM413" i="16"/>
  <c r="AO411" i="16"/>
  <c r="AM411" i="16"/>
  <c r="AN411" i="16"/>
  <c r="AN408" i="16"/>
  <c r="AO408" i="16"/>
  <c r="AM408" i="16"/>
  <c r="AO404" i="16"/>
  <c r="AN404" i="16"/>
  <c r="AM404" i="16"/>
  <c r="AN400" i="16"/>
  <c r="AM400" i="16"/>
  <c r="AO400" i="16"/>
  <c r="AN396" i="16"/>
  <c r="AO396" i="16"/>
  <c r="AM396" i="16"/>
  <c r="AR393" i="16"/>
  <c r="AQ393" i="16"/>
  <c r="AP393" i="16"/>
  <c r="AO388" i="16"/>
  <c r="AN388" i="16"/>
  <c r="AM388" i="16"/>
  <c r="AN384" i="16"/>
  <c r="AM384" i="16"/>
  <c r="AO384" i="16"/>
  <c r="AN380" i="16"/>
  <c r="AO380" i="16"/>
  <c r="AM380" i="16"/>
  <c r="AN376" i="16"/>
  <c r="AO376" i="16"/>
  <c r="AM376" i="16"/>
  <c r="AR367" i="16"/>
  <c r="AQ367" i="16"/>
  <c r="AP367" i="16"/>
  <c r="AL363" i="16"/>
  <c r="AJ363" i="16"/>
  <c r="AK363" i="16"/>
  <c r="AL358" i="16"/>
  <c r="AJ358" i="16"/>
  <c r="AK358" i="16"/>
  <c r="AH354" i="16"/>
  <c r="AI354" i="16"/>
  <c r="AG354" i="16"/>
  <c r="AI352" i="16"/>
  <c r="AH352" i="16"/>
  <c r="AG352" i="16"/>
  <c r="AO350" i="16"/>
  <c r="AM350" i="16"/>
  <c r="AN350" i="16"/>
  <c r="AL347" i="16"/>
  <c r="AJ347" i="16"/>
  <c r="AK347" i="16"/>
  <c r="AO346" i="16"/>
  <c r="AM346" i="16"/>
  <c r="AN346" i="16"/>
  <c r="AR344" i="16"/>
  <c r="AQ344" i="16"/>
  <c r="AP344" i="16"/>
  <c r="AO305" i="16"/>
  <c r="AN305" i="16"/>
  <c r="AM305" i="16"/>
  <c r="BA301" i="16"/>
  <c r="AO301" i="16"/>
  <c r="AN301" i="16"/>
  <c r="AM301" i="16"/>
  <c r="AI297" i="16"/>
  <c r="AH297" i="16"/>
  <c r="AG297" i="16"/>
  <c r="AO293" i="16"/>
  <c r="AN293" i="16"/>
  <c r="AM293" i="16"/>
  <c r="AO289" i="16"/>
  <c r="AN289" i="16"/>
  <c r="AM289" i="16"/>
  <c r="BA285" i="16"/>
  <c r="AO285" i="16"/>
  <c r="AN285" i="16"/>
  <c r="AM285" i="16"/>
  <c r="AI281" i="16"/>
  <c r="AH281" i="16"/>
  <c r="AG281" i="16"/>
  <c r="AO277" i="16"/>
  <c r="AN277" i="16"/>
  <c r="AM277" i="16"/>
  <c r="AO273" i="16"/>
  <c r="AN273" i="16"/>
  <c r="AM273" i="16"/>
  <c r="BA269" i="16"/>
  <c r="AO269" i="16"/>
  <c r="AN269" i="16"/>
  <c r="AM269" i="16"/>
  <c r="AI265" i="16"/>
  <c r="AG265" i="16"/>
  <c r="AH265" i="16"/>
  <c r="AO261" i="16"/>
  <c r="AN261" i="16"/>
  <c r="AM261" i="16"/>
  <c r="AO257" i="16"/>
  <c r="AN257" i="16"/>
  <c r="AM257" i="16"/>
  <c r="BA253" i="16"/>
  <c r="AO253" i="16"/>
  <c r="AN253" i="16"/>
  <c r="AM253" i="16"/>
  <c r="AO250" i="16"/>
  <c r="AM250" i="16"/>
  <c r="AN250" i="16"/>
  <c r="AR247" i="16"/>
  <c r="AQ247" i="16"/>
  <c r="AP247" i="16"/>
  <c r="AR245" i="16"/>
  <c r="AQ245" i="16"/>
  <c r="AP245" i="16"/>
  <c r="AN243" i="16"/>
  <c r="AO243" i="16"/>
  <c r="AM243" i="16"/>
  <c r="AR239" i="16"/>
  <c r="AQ239" i="16"/>
  <c r="AP239" i="16"/>
  <c r="AR236" i="16"/>
  <c r="AQ236" i="16"/>
  <c r="AP236" i="16"/>
  <c r="BD231" i="16"/>
  <c r="AR231" i="16"/>
  <c r="AQ231" i="16"/>
  <c r="AP231" i="16"/>
  <c r="AR223" i="16"/>
  <c r="AQ223" i="16"/>
  <c r="AP223" i="16"/>
  <c r="AL215" i="16"/>
  <c r="AJ215" i="16"/>
  <c r="AK215" i="16"/>
  <c r="BA211" i="16"/>
  <c r="AN211" i="16"/>
  <c r="AO211" i="16"/>
  <c r="AM211" i="16"/>
  <c r="AH203" i="16"/>
  <c r="AI203" i="16"/>
  <c r="AG203" i="16"/>
  <c r="AI192" i="16"/>
  <c r="AH192" i="16"/>
  <c r="AG192" i="16"/>
  <c r="AN188" i="16"/>
  <c r="AO188" i="16"/>
  <c r="AM188" i="16"/>
  <c r="AO186" i="16"/>
  <c r="AM186" i="16"/>
  <c r="AN186" i="16"/>
  <c r="AN184" i="16"/>
  <c r="AO184" i="16"/>
  <c r="AM184" i="16"/>
  <c r="AH182" i="16"/>
  <c r="AG182" i="16"/>
  <c r="AI182" i="16"/>
  <c r="AN424" i="16"/>
  <c r="AO424" i="16"/>
  <c r="AM424" i="16"/>
  <c r="AR420" i="16"/>
  <c r="AQ420" i="16"/>
  <c r="AP420" i="16"/>
  <c r="AR409" i="16"/>
  <c r="AQ409" i="16"/>
  <c r="AP409" i="16"/>
  <c r="AR405" i="16"/>
  <c r="AQ405" i="16"/>
  <c r="AP405" i="16"/>
  <c r="AQ401" i="16"/>
  <c r="AP401" i="16"/>
  <c r="AR401" i="16"/>
  <c r="AR397" i="16"/>
  <c r="AQ397" i="16"/>
  <c r="AP397" i="16"/>
  <c r="AR392" i="16"/>
  <c r="AQ392" i="16"/>
  <c r="AP392" i="16"/>
  <c r="AR389" i="16"/>
  <c r="AQ389" i="16"/>
  <c r="AP389" i="16"/>
  <c r="AQ385" i="16"/>
  <c r="AR385" i="16"/>
  <c r="AP385" i="16"/>
  <c r="AR381" i="16"/>
  <c r="AQ381" i="16"/>
  <c r="AP381" i="16"/>
  <c r="AR377" i="16"/>
  <c r="AQ377" i="16"/>
  <c r="AP377" i="16"/>
  <c r="AR373" i="16"/>
  <c r="AQ373" i="16"/>
  <c r="AP373" i="16"/>
  <c r="AR371" i="16"/>
  <c r="AQ371" i="16"/>
  <c r="AP371" i="16"/>
  <c r="AK368" i="16"/>
  <c r="AJ368" i="16"/>
  <c r="AL368" i="16"/>
  <c r="AO366" i="16"/>
  <c r="AM366" i="16"/>
  <c r="AN366" i="16"/>
  <c r="AK360" i="16"/>
  <c r="AJ360" i="16"/>
  <c r="AL360" i="16"/>
  <c r="AI356" i="16"/>
  <c r="AH356" i="16"/>
  <c r="AG356" i="16"/>
  <c r="AH342" i="16"/>
  <c r="AG342" i="16"/>
  <c r="AI342" i="16"/>
  <c r="AO341" i="16"/>
  <c r="AN341" i="16"/>
  <c r="AM341" i="16"/>
  <c r="AH338" i="16"/>
  <c r="AI338" i="16"/>
  <c r="AG338" i="16"/>
  <c r="AO337" i="16"/>
  <c r="AN337" i="16"/>
  <c r="AM337" i="16"/>
  <c r="AH334" i="16"/>
  <c r="AG334" i="16"/>
  <c r="AI334" i="16"/>
  <c r="AI332" i="16"/>
  <c r="AH332" i="16"/>
  <c r="AG332" i="16"/>
  <c r="AH330" i="16"/>
  <c r="AI330" i="16"/>
  <c r="AG330" i="16"/>
  <c r="AI328" i="16"/>
  <c r="AG328" i="16"/>
  <c r="AH328" i="16"/>
  <c r="AH326" i="16"/>
  <c r="AG326" i="16"/>
  <c r="AI326" i="16"/>
  <c r="AI324" i="16"/>
  <c r="AH324" i="16"/>
  <c r="AG324" i="16"/>
  <c r="AH322" i="16"/>
  <c r="AI322" i="16"/>
  <c r="AG322" i="16"/>
  <c r="AI320" i="16"/>
  <c r="AH320" i="16"/>
  <c r="AG320" i="16"/>
  <c r="AH318" i="16"/>
  <c r="AG318" i="16"/>
  <c r="AI318" i="16"/>
  <c r="AI316" i="16"/>
  <c r="AH316" i="16"/>
  <c r="AG316" i="16"/>
  <c r="AH314" i="16"/>
  <c r="AI314" i="16"/>
  <c r="AG314" i="16"/>
  <c r="AK312" i="16"/>
  <c r="AJ312" i="16"/>
  <c r="AL312" i="16"/>
  <c r="AL307" i="16"/>
  <c r="AJ307" i="16"/>
  <c r="AK307" i="16"/>
  <c r="AR306" i="16"/>
  <c r="AQ306" i="16"/>
  <c r="AP306" i="16"/>
  <c r="AN304" i="16"/>
  <c r="AM304" i="16"/>
  <c r="AO304" i="16"/>
  <c r="AK300" i="16"/>
  <c r="AL300" i="16"/>
  <c r="AJ300" i="16"/>
  <c r="AO294" i="16"/>
  <c r="AM294" i="16"/>
  <c r="AN294" i="16"/>
  <c r="AH290" i="16"/>
  <c r="AI290" i="16"/>
  <c r="AG290" i="16"/>
  <c r="AR288" i="16"/>
  <c r="AQ288" i="16"/>
  <c r="AP288" i="16"/>
  <c r="AK284" i="16"/>
  <c r="AL284" i="16"/>
  <c r="AJ284" i="16"/>
  <c r="AO278" i="16"/>
  <c r="AM278" i="16"/>
  <c r="AN278" i="16"/>
  <c r="AH274" i="16"/>
  <c r="AI274" i="16"/>
  <c r="AG274" i="16"/>
  <c r="AR272" i="16"/>
  <c r="AQ272" i="16"/>
  <c r="AP272" i="16"/>
  <c r="AK268" i="16"/>
  <c r="AL268" i="16"/>
  <c r="AJ268" i="16"/>
  <c r="AO266" i="16"/>
  <c r="AM266" i="16"/>
  <c r="AN266" i="16"/>
  <c r="AK260" i="16"/>
  <c r="AL260" i="16"/>
  <c r="AJ260" i="16"/>
  <c r="AO258" i="16"/>
  <c r="AM258" i="16"/>
  <c r="AN258" i="16"/>
  <c r="AK252" i="16"/>
  <c r="AL252" i="16"/>
  <c r="AJ252" i="16"/>
  <c r="AI249" i="16"/>
  <c r="AG249" i="16"/>
  <c r="AH249" i="16"/>
  <c r="AR241" i="16"/>
  <c r="AQ241" i="16"/>
  <c r="AP241" i="16"/>
  <c r="AH238" i="16"/>
  <c r="AG238" i="16"/>
  <c r="AI238" i="16"/>
  <c r="AO233" i="16"/>
  <c r="AN233" i="16"/>
  <c r="AM233" i="16"/>
  <c r="AH230" i="16"/>
  <c r="AG230" i="16"/>
  <c r="AI230" i="16"/>
  <c r="AI228" i="16"/>
  <c r="AH228" i="16"/>
  <c r="AG228" i="16"/>
  <c r="AI225" i="16"/>
  <c r="AG225" i="16"/>
  <c r="AH225" i="16"/>
  <c r="AR221" i="16"/>
  <c r="AQ221" i="16"/>
  <c r="AP221" i="16"/>
  <c r="AR218" i="16"/>
  <c r="AQ218" i="16"/>
  <c r="AP218" i="16"/>
  <c r="AR216" i="16"/>
  <c r="AQ216" i="16"/>
  <c r="AP216" i="16"/>
  <c r="AL213" i="16"/>
  <c r="AK213" i="16"/>
  <c r="AJ213" i="16"/>
  <c r="AL210" i="16"/>
  <c r="AJ210" i="16"/>
  <c r="AK210" i="16"/>
  <c r="AK208" i="16"/>
  <c r="AJ208" i="16"/>
  <c r="AL208" i="16"/>
  <c r="AO206" i="16"/>
  <c r="AM206" i="16"/>
  <c r="AN206" i="16"/>
  <c r="AN204" i="16"/>
  <c r="AO204" i="16"/>
  <c r="AM204" i="16"/>
  <c r="AO201" i="16"/>
  <c r="AN201" i="16"/>
  <c r="AM201" i="16"/>
  <c r="AO198" i="16"/>
  <c r="AM198" i="16"/>
  <c r="AN198" i="16"/>
  <c r="AI196" i="16"/>
  <c r="AH196" i="16"/>
  <c r="AG196" i="16"/>
  <c r="AO193" i="16"/>
  <c r="AN193" i="16"/>
  <c r="AM193" i="16"/>
  <c r="AO190" i="16"/>
  <c r="AN190" i="16"/>
  <c r="AM190" i="16"/>
  <c r="AI180" i="16"/>
  <c r="AH180" i="16"/>
  <c r="AG180" i="16"/>
  <c r="AH178" i="16"/>
  <c r="AI178" i="16"/>
  <c r="AG178" i="16"/>
  <c r="AI176" i="16"/>
  <c r="AH176" i="16"/>
  <c r="AG176" i="16"/>
  <c r="AH174" i="16"/>
  <c r="AG174" i="16"/>
  <c r="AI174" i="16"/>
  <c r="AN172" i="16"/>
  <c r="AO172" i="16"/>
  <c r="AM172" i="16"/>
  <c r="AO170" i="16"/>
  <c r="AM170" i="16"/>
  <c r="AN170" i="16"/>
  <c r="AI168" i="16"/>
  <c r="AH168" i="16"/>
  <c r="AG168" i="16"/>
  <c r="AH166" i="16"/>
  <c r="AG166" i="16"/>
  <c r="AI166" i="16"/>
  <c r="AI164" i="16"/>
  <c r="AH164" i="16"/>
  <c r="AG164" i="16"/>
  <c r="AH162" i="16"/>
  <c r="AI162" i="16"/>
  <c r="AG162" i="16"/>
  <c r="AI160" i="16"/>
  <c r="AH160" i="16"/>
  <c r="AG160" i="16"/>
  <c r="AH158" i="16"/>
  <c r="AG158" i="16"/>
  <c r="AI158" i="16"/>
  <c r="AI156" i="16"/>
  <c r="AH156" i="16"/>
  <c r="AG156" i="16"/>
  <c r="AH154" i="16"/>
  <c r="AI154" i="16"/>
  <c r="AG154" i="16"/>
  <c r="AI152" i="16"/>
  <c r="AH152" i="16"/>
  <c r="AG152" i="16"/>
  <c r="AH150" i="16"/>
  <c r="AG150" i="16"/>
  <c r="AI150" i="16"/>
  <c r="AI148" i="16"/>
  <c r="AH148" i="16"/>
  <c r="AG148" i="16"/>
  <c r="AH146" i="16"/>
  <c r="AI146" i="16"/>
  <c r="AG146" i="16"/>
  <c r="AI144" i="16"/>
  <c r="AH144" i="16"/>
  <c r="AG144" i="16"/>
  <c r="AH142" i="16"/>
  <c r="AG142" i="16"/>
  <c r="AI142" i="16"/>
  <c r="AI140" i="16"/>
  <c r="AH140" i="16"/>
  <c r="AG140" i="16"/>
  <c r="AH138" i="16"/>
  <c r="AI138" i="16"/>
  <c r="AG138" i="16"/>
  <c r="AI136" i="16"/>
  <c r="AH136" i="16"/>
  <c r="AG136" i="16"/>
  <c r="AH134" i="16"/>
  <c r="AG134" i="16"/>
  <c r="AI134" i="16"/>
  <c r="AI132" i="16"/>
  <c r="AH132" i="16"/>
  <c r="AG132" i="16"/>
  <c r="AH130" i="16"/>
  <c r="AI130" i="16"/>
  <c r="AG130" i="16"/>
  <c r="AI128" i="16"/>
  <c r="AH128" i="16"/>
  <c r="AG128" i="16"/>
  <c r="AI437" i="16"/>
  <c r="AG437" i="16"/>
  <c r="AH437" i="16"/>
  <c r="AO436" i="16"/>
  <c r="AN436" i="16"/>
  <c r="AM436" i="16"/>
  <c r="AH434" i="16"/>
  <c r="AI434" i="16"/>
  <c r="AG434" i="16"/>
  <c r="AI432" i="16"/>
  <c r="AH432" i="16"/>
  <c r="AG432" i="16"/>
  <c r="AH430" i="16"/>
  <c r="AG430" i="16"/>
  <c r="AI430" i="16"/>
  <c r="AI428" i="16"/>
  <c r="AH428" i="16"/>
  <c r="AG428" i="16"/>
  <c r="AL422" i="16"/>
  <c r="AJ422" i="16"/>
  <c r="AK422" i="16"/>
  <c r="AO421" i="16"/>
  <c r="AN421" i="16"/>
  <c r="AM421" i="16"/>
  <c r="AO418" i="16"/>
  <c r="AM418" i="16"/>
  <c r="AN418" i="16"/>
  <c r="AN416" i="16"/>
  <c r="AM416" i="16"/>
  <c r="AO416" i="16"/>
  <c r="AO414" i="16"/>
  <c r="AM414" i="16"/>
  <c r="AN414" i="16"/>
  <c r="AN412" i="16"/>
  <c r="AO412" i="16"/>
  <c r="AM412" i="16"/>
  <c r="AO410" i="16"/>
  <c r="AM410" i="16"/>
  <c r="AN410" i="16"/>
  <c r="AO406" i="16"/>
  <c r="AM406" i="16"/>
  <c r="AN406" i="16"/>
  <c r="AO402" i="16"/>
  <c r="AM402" i="16"/>
  <c r="AN402" i="16"/>
  <c r="AO398" i="16"/>
  <c r="AM398" i="16"/>
  <c r="AN398" i="16"/>
  <c r="AO395" i="16"/>
  <c r="AM395" i="16"/>
  <c r="AN395" i="16"/>
  <c r="AO390" i="16"/>
  <c r="AM390" i="16"/>
  <c r="AN390" i="16"/>
  <c r="AO386" i="16"/>
  <c r="AM386" i="16"/>
  <c r="AN386" i="16"/>
  <c r="AO382" i="16"/>
  <c r="AM382" i="16"/>
  <c r="AN382" i="16"/>
  <c r="AO378" i="16"/>
  <c r="AM378" i="16"/>
  <c r="AN378" i="16"/>
  <c r="AO374" i="16"/>
  <c r="AM374" i="16"/>
  <c r="AN374" i="16"/>
  <c r="AH367" i="16"/>
  <c r="AG367" i="16"/>
  <c r="AI367" i="16"/>
  <c r="AR361" i="16"/>
  <c r="AQ361" i="16"/>
  <c r="AP361" i="16"/>
  <c r="AK357" i="16"/>
  <c r="AL357" i="16"/>
  <c r="AJ357" i="16"/>
  <c r="AI353" i="16"/>
  <c r="AG353" i="16"/>
  <c r="AH353" i="16"/>
  <c r="AL350" i="16"/>
  <c r="AJ350" i="16"/>
  <c r="AK350" i="16"/>
  <c r="AO349" i="16"/>
  <c r="AN349" i="16"/>
  <c r="AM349" i="16"/>
  <c r="AI347" i="16"/>
  <c r="AH347" i="16"/>
  <c r="AG347" i="16"/>
  <c r="AR311" i="16"/>
  <c r="AQ311" i="16"/>
  <c r="AP311" i="16"/>
  <c r="AR309" i="16"/>
  <c r="AQ309" i="16"/>
  <c r="AP309" i="16"/>
  <c r="AR301" i="16"/>
  <c r="AQ301" i="16"/>
  <c r="AP301" i="16"/>
  <c r="AK297" i="16"/>
  <c r="AJ297" i="16"/>
  <c r="AL297" i="16"/>
  <c r="AN295" i="16"/>
  <c r="AO295" i="16"/>
  <c r="AM295" i="16"/>
  <c r="AG291" i="16"/>
  <c r="AI291" i="16"/>
  <c r="AH291" i="16"/>
  <c r="AR285" i="16"/>
  <c r="AQ285" i="16"/>
  <c r="AP285" i="16"/>
  <c r="AK281" i="16"/>
  <c r="AJ281" i="16"/>
  <c r="AL281" i="16"/>
  <c r="AN279" i="16"/>
  <c r="AO279" i="16"/>
  <c r="AM279" i="16"/>
  <c r="AH275" i="16"/>
  <c r="AG275" i="16"/>
  <c r="AI275" i="16"/>
  <c r="AR269" i="16"/>
  <c r="AQ269" i="16"/>
  <c r="AP269" i="16"/>
  <c r="AK265" i="16"/>
  <c r="AJ265" i="16"/>
  <c r="AL265" i="16"/>
  <c r="AN263" i="16"/>
  <c r="AO263" i="16"/>
  <c r="AM263" i="16"/>
  <c r="AH259" i="16"/>
  <c r="AI259" i="16"/>
  <c r="AG259" i="16"/>
  <c r="AR253" i="16"/>
  <c r="AQ253" i="16"/>
  <c r="AP253" i="16"/>
  <c r="AL250" i="16"/>
  <c r="AJ250" i="16"/>
  <c r="AK250" i="16"/>
  <c r="AH247" i="16"/>
  <c r="AG247" i="16"/>
  <c r="AI247" i="16"/>
  <c r="AI245" i="16"/>
  <c r="AG245" i="16"/>
  <c r="AH245" i="16"/>
  <c r="AL243" i="16"/>
  <c r="AJ243" i="16"/>
  <c r="AK243" i="16"/>
  <c r="AI237" i="16"/>
  <c r="AG237" i="16"/>
  <c r="AH237" i="16"/>
  <c r="AJ235" i="16"/>
  <c r="AL235" i="16"/>
  <c r="AK235" i="16"/>
  <c r="AN231" i="16"/>
  <c r="AO231" i="16"/>
  <c r="AM231" i="16"/>
  <c r="AH223" i="16"/>
  <c r="AG223" i="16"/>
  <c r="AI223" i="16"/>
  <c r="AR211" i="16"/>
  <c r="AQ211" i="16"/>
  <c r="AP211" i="16"/>
  <c r="AJ203" i="16"/>
  <c r="AL203" i="16"/>
  <c r="AK203" i="16"/>
  <c r="AN199" i="16"/>
  <c r="AO199" i="16"/>
  <c r="AM199" i="16"/>
  <c r="AR192" i="16"/>
  <c r="AQ192" i="16"/>
  <c r="AP192" i="16"/>
  <c r="AR189" i="16"/>
  <c r="AP189" i="16"/>
  <c r="AQ189" i="16"/>
  <c r="AR187" i="16"/>
  <c r="AQ187" i="16"/>
  <c r="AP187" i="16"/>
  <c r="AO185" i="16"/>
  <c r="AN185" i="16"/>
  <c r="AM185" i="16"/>
  <c r="AL183" i="16"/>
  <c r="AJ183" i="16"/>
  <c r="AK183" i="16"/>
  <c r="AI181" i="16"/>
  <c r="AG181" i="16"/>
  <c r="AH181" i="16"/>
  <c r="AL126" i="16"/>
  <c r="AJ126" i="16"/>
  <c r="AK126" i="16"/>
  <c r="AR124" i="16"/>
  <c r="AQ124" i="16"/>
  <c r="AP124" i="16"/>
  <c r="AR122" i="16"/>
  <c r="AQ122" i="16"/>
  <c r="AP122" i="16"/>
  <c r="AR120" i="16"/>
  <c r="AQ120" i="16"/>
  <c r="AP120" i="16"/>
  <c r="AR118" i="16"/>
  <c r="AP118" i="16"/>
  <c r="AQ118" i="16"/>
  <c r="AR116" i="16"/>
  <c r="AQ116" i="16"/>
  <c r="AP116" i="16"/>
  <c r="AR114" i="16"/>
  <c r="AQ114" i="16"/>
  <c r="AP114" i="16"/>
  <c r="AR112" i="16"/>
  <c r="AQ112" i="16"/>
  <c r="AP112" i="16"/>
  <c r="AR110" i="16"/>
  <c r="AQ110" i="16"/>
  <c r="AP110" i="16"/>
  <c r="AN107" i="16"/>
  <c r="AO107" i="16"/>
  <c r="AM107" i="16"/>
  <c r="AR55" i="16"/>
  <c r="AQ55" i="16"/>
  <c r="AP55" i="16"/>
  <c r="AN51" i="16"/>
  <c r="AO51" i="16"/>
  <c r="AM51" i="16"/>
  <c r="AI45" i="16"/>
  <c r="AG45" i="16"/>
  <c r="AH45" i="16"/>
  <c r="AW42" i="16"/>
  <c r="AL42" i="16"/>
  <c r="AJ42" i="16"/>
  <c r="AK42" i="16"/>
  <c r="AN39" i="16"/>
  <c r="AO39" i="16"/>
  <c r="AM39" i="16"/>
  <c r="AH34" i="16"/>
  <c r="AI34" i="16"/>
  <c r="AG34" i="16"/>
  <c r="AI32" i="16"/>
  <c r="AH32" i="16"/>
  <c r="AG32" i="16"/>
  <c r="AH30" i="16"/>
  <c r="AG30" i="16"/>
  <c r="AI30" i="16"/>
  <c r="AI28" i="16"/>
  <c r="AH28" i="16"/>
  <c r="AG28" i="16"/>
  <c r="AH26" i="16"/>
  <c r="AI26" i="16"/>
  <c r="AG26" i="16"/>
  <c r="AI24" i="16"/>
  <c r="AH24" i="16"/>
  <c r="AG24" i="16"/>
  <c r="AH22" i="16"/>
  <c r="AG22" i="16"/>
  <c r="AI22" i="16"/>
  <c r="AI20" i="16"/>
  <c r="AH20" i="16"/>
  <c r="AG20" i="16"/>
  <c r="AH18" i="16"/>
  <c r="AI18" i="16"/>
  <c r="AG18" i="16"/>
  <c r="AI16" i="16"/>
  <c r="AH16" i="16"/>
  <c r="AG16" i="16"/>
  <c r="AH14" i="16"/>
  <c r="AG14" i="16"/>
  <c r="AI14" i="16"/>
  <c r="AI12" i="16"/>
  <c r="AH12" i="16"/>
  <c r="AG12" i="16"/>
  <c r="AH10" i="16"/>
  <c r="AI10" i="16"/>
  <c r="AG10" i="16"/>
  <c r="AI8" i="16"/>
  <c r="AH8" i="16"/>
  <c r="AG8" i="16"/>
  <c r="AH6" i="16"/>
  <c r="AG6" i="16"/>
  <c r="AI6" i="16"/>
  <c r="AI4" i="16"/>
  <c r="AH4" i="16"/>
  <c r="AG4" i="16"/>
  <c r="BA108" i="16"/>
  <c r="AN108" i="16"/>
  <c r="AO108" i="16"/>
  <c r="AM108" i="16"/>
  <c r="BD104" i="16"/>
  <c r="AR104" i="16"/>
  <c r="AQ104" i="16"/>
  <c r="AP104" i="16"/>
  <c r="BD102" i="16"/>
  <c r="AR102" i="16"/>
  <c r="AQ102" i="16"/>
  <c r="AP102" i="16"/>
  <c r="BD100" i="16"/>
  <c r="AR100" i="16"/>
  <c r="AQ100" i="16"/>
  <c r="AP100" i="16"/>
  <c r="BD98" i="16"/>
  <c r="AR98" i="16"/>
  <c r="AQ98" i="16"/>
  <c r="AP98" i="16"/>
  <c r="BD96" i="16"/>
  <c r="AR96" i="16"/>
  <c r="AQ96" i="16"/>
  <c r="AP96" i="16"/>
  <c r="BD94" i="16"/>
  <c r="AR94" i="16"/>
  <c r="AQ94" i="16"/>
  <c r="AP94" i="16"/>
  <c r="BD92" i="16"/>
  <c r="AR92" i="16"/>
  <c r="AQ92" i="16"/>
  <c r="AP92" i="16"/>
  <c r="BD90" i="16"/>
  <c r="AR90" i="16"/>
  <c r="AQ90" i="16"/>
  <c r="AP90" i="16"/>
  <c r="BD88" i="16"/>
  <c r="AR88" i="16"/>
  <c r="AQ88" i="16"/>
  <c r="AP88" i="16"/>
  <c r="BD86" i="16"/>
  <c r="AR86" i="16"/>
  <c r="AQ86" i="16"/>
  <c r="AP86" i="16"/>
  <c r="BD84" i="16"/>
  <c r="AR84" i="16"/>
  <c r="AQ84" i="16"/>
  <c r="AP84" i="16"/>
  <c r="BD82" i="16"/>
  <c r="AR82" i="16"/>
  <c r="AQ82" i="16"/>
  <c r="AP82" i="16"/>
  <c r="BD80" i="16"/>
  <c r="AR80" i="16"/>
  <c r="AQ80" i="16"/>
  <c r="AP80" i="16"/>
  <c r="BD78" i="16"/>
  <c r="AR78" i="16"/>
  <c r="AQ78" i="16"/>
  <c r="AP78" i="16"/>
  <c r="BD76" i="16"/>
  <c r="AR76" i="16"/>
  <c r="AQ76" i="16"/>
  <c r="AP76" i="16"/>
  <c r="BD74" i="16"/>
  <c r="AR74" i="16"/>
  <c r="AQ74" i="16"/>
  <c r="AP74" i="16"/>
  <c r="BD72" i="16"/>
  <c r="AR72" i="16"/>
  <c r="AQ72" i="16"/>
  <c r="AP72" i="16"/>
  <c r="BD70" i="16"/>
  <c r="AR70" i="16"/>
  <c r="AQ70" i="16"/>
  <c r="AP70" i="16"/>
  <c r="BD68" i="16"/>
  <c r="AR68" i="16"/>
  <c r="AQ68" i="16"/>
  <c r="AP68" i="16"/>
  <c r="BD66" i="16"/>
  <c r="AR66" i="16"/>
  <c r="AQ66" i="16"/>
  <c r="AP66" i="16"/>
  <c r="BD64" i="16"/>
  <c r="AR64" i="16"/>
  <c r="AQ64" i="16"/>
  <c r="AP64" i="16"/>
  <c r="BD62" i="16"/>
  <c r="AR62" i="16"/>
  <c r="AQ62" i="16"/>
  <c r="AP62" i="16"/>
  <c r="BD60" i="16"/>
  <c r="AR60" i="16"/>
  <c r="AQ60" i="16"/>
  <c r="AP60" i="16"/>
  <c r="BD58" i="16"/>
  <c r="AR58" i="16"/>
  <c r="AQ58" i="16"/>
  <c r="AP58" i="16"/>
  <c r="BD56" i="16"/>
  <c r="AR56" i="16"/>
  <c r="AQ56" i="16"/>
  <c r="AP56" i="16"/>
  <c r="AW53" i="16"/>
  <c r="AL53" i="16"/>
  <c r="AK53" i="16"/>
  <c r="AJ53" i="16"/>
  <c r="AL50" i="16"/>
  <c r="AJ50" i="16"/>
  <c r="AK50" i="16"/>
  <c r="AL48" i="16"/>
  <c r="AK48" i="16"/>
  <c r="AJ48" i="16"/>
  <c r="AH43" i="16"/>
  <c r="AI43" i="16"/>
  <c r="AG43" i="16"/>
  <c r="AI40" i="16"/>
  <c r="AH40" i="16"/>
  <c r="AG40" i="16"/>
  <c r="BA36" i="16"/>
  <c r="AN36" i="16"/>
  <c r="AO36" i="16"/>
  <c r="AM36" i="16"/>
  <c r="AN127" i="16"/>
  <c r="AO127" i="16"/>
  <c r="AM127" i="16"/>
  <c r="AO125" i="16"/>
  <c r="AN125" i="16"/>
  <c r="AM125" i="16"/>
  <c r="AN123" i="16"/>
  <c r="AO123" i="16"/>
  <c r="AM123" i="16"/>
  <c r="AO121" i="16"/>
  <c r="AN121" i="16"/>
  <c r="AM121" i="16"/>
  <c r="AN119" i="16"/>
  <c r="AO119" i="16"/>
  <c r="AM119" i="16"/>
  <c r="AO117" i="16"/>
  <c r="AN117" i="16"/>
  <c r="AM117" i="16"/>
  <c r="AN115" i="16"/>
  <c r="AO115" i="16"/>
  <c r="AM115" i="16"/>
  <c r="AO113" i="16"/>
  <c r="AN113" i="16"/>
  <c r="AM113" i="16"/>
  <c r="AN111" i="16"/>
  <c r="AO111" i="16"/>
  <c r="AM111" i="16"/>
  <c r="AO109" i="16"/>
  <c r="AN109" i="16"/>
  <c r="AM109" i="16"/>
  <c r="AI105" i="16"/>
  <c r="AG105" i="16"/>
  <c r="AH105" i="16"/>
  <c r="AR45" i="16"/>
  <c r="AQ45" i="16"/>
  <c r="AP45" i="16"/>
  <c r="AO42" i="16"/>
  <c r="AM42" i="16"/>
  <c r="AN42" i="16"/>
  <c r="AO37" i="16"/>
  <c r="AN37" i="16"/>
  <c r="AM37" i="16"/>
  <c r="AR34" i="16"/>
  <c r="AQ34" i="16"/>
  <c r="AP34" i="16"/>
  <c r="AJ31" i="16"/>
  <c r="AK31" i="16"/>
  <c r="AL31" i="16"/>
  <c r="AR30" i="16"/>
  <c r="AQ30" i="16"/>
  <c r="AP30" i="16"/>
  <c r="AJ27" i="16"/>
  <c r="AL27" i="16"/>
  <c r="AK27" i="16"/>
  <c r="AR26" i="16"/>
  <c r="AQ26" i="16"/>
  <c r="AP26" i="16"/>
  <c r="AL23" i="16"/>
  <c r="AJ23" i="16"/>
  <c r="AK23" i="16"/>
  <c r="AR22" i="16"/>
  <c r="AQ22" i="16"/>
  <c r="AP22" i="16"/>
  <c r="AL19" i="16"/>
  <c r="AJ19" i="16"/>
  <c r="AK19" i="16"/>
  <c r="AR18" i="16"/>
  <c r="AQ18" i="16"/>
  <c r="AP18" i="16"/>
  <c r="AJ15" i="16"/>
  <c r="AL15" i="16"/>
  <c r="AK15" i="16"/>
  <c r="AR14" i="16"/>
  <c r="AQ14" i="16"/>
  <c r="AP14" i="16"/>
  <c r="AJ11" i="16"/>
  <c r="AL11" i="16"/>
  <c r="AK11" i="16"/>
  <c r="AR10" i="16"/>
  <c r="AQ10" i="16"/>
  <c r="AP10" i="16"/>
  <c r="AL7" i="16"/>
  <c r="AJ7" i="16"/>
  <c r="AK7" i="16"/>
  <c r="AR6" i="16"/>
  <c r="AQ6" i="16"/>
  <c r="AP6" i="16"/>
  <c r="AL3" i="16"/>
  <c r="AJ3" i="16"/>
  <c r="AK3" i="16"/>
  <c r="AR108" i="16"/>
  <c r="AQ108" i="16"/>
  <c r="AP108" i="16"/>
  <c r="AN104" i="16"/>
  <c r="AO104" i="16"/>
  <c r="AM104" i="16"/>
  <c r="AO102" i="16"/>
  <c r="AM102" i="16"/>
  <c r="AN102" i="16"/>
  <c r="AN100" i="16"/>
  <c r="AO100" i="16"/>
  <c r="AM100" i="16"/>
  <c r="AO98" i="16"/>
  <c r="AM98" i="16"/>
  <c r="AN98" i="16"/>
  <c r="AN96" i="16"/>
  <c r="AM96" i="16"/>
  <c r="AO96" i="16"/>
  <c r="AO94" i="16"/>
  <c r="AN94" i="16"/>
  <c r="AM94" i="16"/>
  <c r="AN92" i="16"/>
  <c r="AO92" i="16"/>
  <c r="AM92" i="16"/>
  <c r="AO90" i="16"/>
  <c r="AM90" i="16"/>
  <c r="AN90" i="16"/>
  <c r="AN88" i="16"/>
  <c r="AO88" i="16"/>
  <c r="AM88" i="16"/>
  <c r="AO86" i="16"/>
  <c r="AM86" i="16"/>
  <c r="AN86" i="16"/>
  <c r="AN84" i="16"/>
  <c r="AO84" i="16"/>
  <c r="AM84" i="16"/>
  <c r="AO82" i="16"/>
  <c r="AM82" i="16"/>
  <c r="AN82" i="16"/>
  <c r="AN80" i="16"/>
  <c r="AM80" i="16"/>
  <c r="AO80" i="16"/>
  <c r="AO78" i="16"/>
  <c r="AN78" i="16"/>
  <c r="AM78" i="16"/>
  <c r="AN76" i="16"/>
  <c r="AO76" i="16"/>
  <c r="AM76" i="16"/>
  <c r="AO74" i="16"/>
  <c r="AM74" i="16"/>
  <c r="AN74" i="16"/>
  <c r="AN72" i="16"/>
  <c r="AO72" i="16"/>
  <c r="AM72" i="16"/>
  <c r="AO70" i="16"/>
  <c r="AM70" i="16"/>
  <c r="AN70" i="16"/>
  <c r="AN68" i="16"/>
  <c r="AO68" i="16"/>
  <c r="AM68" i="16"/>
  <c r="AO66" i="16"/>
  <c r="AM66" i="16"/>
  <c r="AN66" i="16"/>
  <c r="AN64" i="16"/>
  <c r="AM64" i="16"/>
  <c r="AO64" i="16"/>
  <c r="AO62" i="16"/>
  <c r="AN62" i="16"/>
  <c r="AM62" i="16"/>
  <c r="AN60" i="16"/>
  <c r="AO60" i="16"/>
  <c r="AM60" i="16"/>
  <c r="AO58" i="16"/>
  <c r="AM58" i="16"/>
  <c r="AN58" i="16"/>
  <c r="AN56" i="16"/>
  <c r="AO56" i="16"/>
  <c r="AM56" i="16"/>
  <c r="AO53" i="16"/>
  <c r="AN53" i="16"/>
  <c r="AM53" i="16"/>
  <c r="AH50" i="16"/>
  <c r="AI50" i="16"/>
  <c r="AG50" i="16"/>
  <c r="AI48" i="16"/>
  <c r="AH48" i="16"/>
  <c r="AG48" i="16"/>
  <c r="AO41" i="16"/>
  <c r="AN41" i="16"/>
  <c r="AM41" i="16"/>
  <c r="AL38" i="16"/>
  <c r="AJ38" i="16"/>
  <c r="AK38" i="16"/>
  <c r="AR36" i="16"/>
  <c r="AQ36" i="16"/>
  <c r="AP36" i="16"/>
  <c r="FL222" i="16"/>
  <c r="FK528" i="16"/>
  <c r="FL210" i="16"/>
  <c r="AW143" i="16"/>
  <c r="BD518" i="16"/>
  <c r="BD435" i="16"/>
  <c r="BD431" i="16"/>
  <c r="BD426" i="16"/>
  <c r="BD299" i="16"/>
  <c r="BD283" i="16"/>
  <c r="BD267" i="16"/>
  <c r="BD251" i="16"/>
  <c r="BD244" i="16"/>
  <c r="BD242" i="16"/>
  <c r="BD207" i="16"/>
  <c r="FL194" i="16"/>
  <c r="BD458" i="16"/>
  <c r="BD454" i="16"/>
  <c r="AW275" i="16"/>
  <c r="AW518" i="16"/>
  <c r="AW514" i="16"/>
  <c r="AW498" i="16"/>
  <c r="AW458" i="16"/>
  <c r="AW454" i="16"/>
  <c r="BD510" i="16"/>
  <c r="BA473" i="16"/>
  <c r="BD471" i="16"/>
  <c r="AW531" i="16"/>
  <c r="AW508" i="16"/>
  <c r="BD534" i="16"/>
  <c r="BD449" i="16"/>
  <c r="BD447" i="16"/>
  <c r="BD445" i="16"/>
  <c r="AW443" i="16"/>
  <c r="BD441" i="16"/>
  <c r="BD427" i="16"/>
  <c r="BA345" i="16"/>
  <c r="BD333" i="16"/>
  <c r="BD329" i="16"/>
  <c r="BD325" i="16"/>
  <c r="BD321" i="16"/>
  <c r="BD317" i="16"/>
  <c r="BD313" i="16"/>
  <c r="AW302" i="16"/>
  <c r="AW286" i="16"/>
  <c r="AW270" i="16"/>
  <c r="AW262" i="16"/>
  <c r="BD254" i="16"/>
  <c r="BD209" i="16"/>
  <c r="AW435" i="16"/>
  <c r="AW431" i="16"/>
  <c r="AW426" i="16"/>
  <c r="BD363" i="16"/>
  <c r="BD358" i="16"/>
  <c r="AW303" i="16"/>
  <c r="AW299" i="16"/>
  <c r="AW287" i="16"/>
  <c r="AW283" i="16"/>
  <c r="AW271" i="16"/>
  <c r="AW267" i="16"/>
  <c r="AW255" i="16"/>
  <c r="AW251" i="16"/>
  <c r="AW244" i="16"/>
  <c r="AW242" i="16"/>
  <c r="BD215" i="16"/>
  <c r="AW207" i="16"/>
  <c r="AW106" i="16"/>
  <c r="AW326" i="16"/>
  <c r="BD438" i="16"/>
  <c r="BA507" i="16"/>
  <c r="BD505" i="16"/>
  <c r="BD470" i="16"/>
  <c r="BD536" i="16"/>
  <c r="BD462" i="16"/>
  <c r="BD452" i="16"/>
  <c r="BD366" i="16"/>
  <c r="BD341" i="16"/>
  <c r="BD337" i="16"/>
  <c r="BD206" i="16"/>
  <c r="BD204" i="16"/>
  <c r="BD421" i="16"/>
  <c r="BD42" i="16"/>
  <c r="BD53" i="16"/>
  <c r="FK468" i="16"/>
  <c r="BD504" i="16"/>
  <c r="BD488" i="16"/>
  <c r="BD484" i="16"/>
  <c r="BD480" i="16"/>
  <c r="BD477" i="16"/>
  <c r="BD503" i="16"/>
  <c r="BD451" i="16"/>
  <c r="BD531" i="16"/>
  <c r="BD508" i="16"/>
  <c r="BD490" i="16"/>
  <c r="BD486" i="16"/>
  <c r="BD482" i="16"/>
  <c r="BD478" i="16"/>
  <c r="BD424" i="16"/>
  <c r="BD304" i="16"/>
  <c r="BD294" i="16"/>
  <c r="BD278" i="16"/>
  <c r="BD233" i="16"/>
  <c r="BD201" i="16"/>
  <c r="BD198" i="16"/>
  <c r="BD190" i="16"/>
  <c r="BD172" i="16"/>
  <c r="BD170" i="16"/>
  <c r="BD418" i="16"/>
  <c r="BD416" i="16"/>
  <c r="BD414" i="16"/>
  <c r="BD412" i="16"/>
  <c r="BD410" i="16"/>
  <c r="BD406" i="16"/>
  <c r="BD402" i="16"/>
  <c r="BD398" i="16"/>
  <c r="BD395" i="16"/>
  <c r="BD390" i="16"/>
  <c r="BD386" i="16"/>
  <c r="BD382" i="16"/>
  <c r="BD378" i="16"/>
  <c r="BD374" i="16"/>
  <c r="BD295" i="16"/>
  <c r="BD279" i="16"/>
  <c r="BD263" i="16"/>
  <c r="BD185" i="16"/>
  <c r="BD127" i="16"/>
  <c r="BD125" i="16"/>
  <c r="BD123" i="16"/>
  <c r="BD121" i="16"/>
  <c r="BD119" i="16"/>
  <c r="BD117" i="16"/>
  <c r="BD115" i="16"/>
  <c r="BD113" i="16"/>
  <c r="BD111" i="16"/>
  <c r="BD109" i="16"/>
  <c r="BD37" i="16"/>
  <c r="BD476" i="16"/>
  <c r="BD506" i="16"/>
  <c r="BD502" i="16"/>
  <c r="BD499" i="16"/>
  <c r="BD495" i="16"/>
  <c r="BD474" i="16"/>
  <c r="BA288" i="16"/>
  <c r="BA272" i="16"/>
  <c r="BD258" i="16"/>
  <c r="BD193" i="16"/>
  <c r="BD436" i="16"/>
  <c r="BD349" i="16"/>
  <c r="BA311" i="16"/>
  <c r="BD199" i="16"/>
  <c r="BD41" i="16"/>
  <c r="BA519" i="16"/>
  <c r="AW467" i="16"/>
  <c r="AW465" i="16"/>
  <c r="AW463" i="16"/>
  <c r="BA524" i="16"/>
  <c r="AW516" i="16"/>
  <c r="BA501" i="16"/>
  <c r="BA497" i="16"/>
  <c r="BA494" i="16"/>
  <c r="BA425" i="16"/>
  <c r="BA342" i="16"/>
  <c r="BA338" i="16"/>
  <c r="BA334" i="16"/>
  <c r="BA330" i="16"/>
  <c r="BA326" i="16"/>
  <c r="BA322" i="16"/>
  <c r="BA318" i="16"/>
  <c r="BA314" i="16"/>
  <c r="BD312" i="16"/>
  <c r="BD307" i="16"/>
  <c r="BA230" i="16"/>
  <c r="BA228" i="16"/>
  <c r="BD210" i="16"/>
  <c r="BD208" i="16"/>
  <c r="BA196" i="16"/>
  <c r="BA178" i="16"/>
  <c r="BA176" i="16"/>
  <c r="BA174" i="16"/>
  <c r="BA168" i="16"/>
  <c r="BA166" i="16"/>
  <c r="BA164" i="16"/>
  <c r="BA162" i="16"/>
  <c r="BA160" i="16"/>
  <c r="BA158" i="16"/>
  <c r="BA156" i="16"/>
  <c r="BA154" i="16"/>
  <c r="BA152" i="16"/>
  <c r="BA150" i="16"/>
  <c r="BA148" i="16"/>
  <c r="BA146" i="16"/>
  <c r="BA144" i="16"/>
  <c r="BA142" i="16"/>
  <c r="BA140" i="16"/>
  <c r="BA138" i="16"/>
  <c r="BA136" i="16"/>
  <c r="BA134" i="16"/>
  <c r="BA132" i="16"/>
  <c r="BA128" i="16"/>
  <c r="BA393" i="16"/>
  <c r="BD357" i="16"/>
  <c r="BD350" i="16"/>
  <c r="BD297" i="16"/>
  <c r="BA291" i="16"/>
  <c r="BD281" i="16"/>
  <c r="BA275" i="16"/>
  <c r="BD265" i="16"/>
  <c r="BA259" i="16"/>
  <c r="BD250" i="16"/>
  <c r="BD243" i="16"/>
  <c r="BA237" i="16"/>
  <c r="BA181" i="16"/>
  <c r="BA105" i="16"/>
  <c r="BD31" i="16"/>
  <c r="BD27" i="16"/>
  <c r="BD23" i="16"/>
  <c r="BD19" i="16"/>
  <c r="BD15" i="16"/>
  <c r="BD11" i="16"/>
  <c r="BD7" i="16"/>
  <c r="BD3" i="16"/>
  <c r="BD38" i="16"/>
  <c r="BD394" i="16"/>
  <c r="BD310" i="16"/>
  <c r="BD296" i="16"/>
  <c r="BD280" i="16"/>
  <c r="BD240" i="16"/>
  <c r="BD205" i="16"/>
  <c r="BD202" i="16"/>
  <c r="BD200" i="16"/>
  <c r="BD419" i="16"/>
  <c r="BD417" i="16"/>
  <c r="BD415" i="16"/>
  <c r="BD413" i="16"/>
  <c r="BD411" i="16"/>
  <c r="BD408" i="16"/>
  <c r="BD404" i="16"/>
  <c r="BD400" i="16"/>
  <c r="BD396" i="16"/>
  <c r="BD388" i="16"/>
  <c r="BD384" i="16"/>
  <c r="BD380" i="16"/>
  <c r="BD376" i="16"/>
  <c r="BD293" i="16"/>
  <c r="BD277" i="16"/>
  <c r="BD261" i="16"/>
  <c r="BD188" i="16"/>
  <c r="BD186" i="16"/>
  <c r="BD184" i="16"/>
  <c r="BD107" i="16"/>
  <c r="BD51" i="16"/>
  <c r="BD39" i="16"/>
  <c r="BD54" i="16"/>
  <c r="BD52" i="16"/>
  <c r="BD35" i="16"/>
  <c r="BD468" i="16"/>
  <c r="BD252" i="16"/>
  <c r="BC529" i="16"/>
  <c r="BD529" i="16"/>
  <c r="BC368" i="16"/>
  <c r="BD368" i="16"/>
  <c r="BC360" i="16"/>
  <c r="BD360" i="16"/>
  <c r="BD300" i="16"/>
  <c r="BD284" i="16"/>
  <c r="BD260" i="16"/>
  <c r="BC511" i="16"/>
  <c r="BD511" i="16"/>
  <c r="BD268" i="16"/>
  <c r="BC422" i="16"/>
  <c r="BD422" i="16"/>
  <c r="BC183" i="16"/>
  <c r="BD183" i="16"/>
  <c r="BD519" i="16"/>
  <c r="BD524" i="16"/>
  <c r="BD501" i="16"/>
  <c r="BD497" i="16"/>
  <c r="BD494" i="16"/>
  <c r="BD467" i="16"/>
  <c r="BD465" i="16"/>
  <c r="BD463" i="16"/>
  <c r="BD527" i="16"/>
  <c r="BD516" i="16"/>
  <c r="BD473" i="16"/>
  <c r="BD342" i="16"/>
  <c r="BD338" i="16"/>
  <c r="BD334" i="16"/>
  <c r="BD330" i="16"/>
  <c r="BD326" i="16"/>
  <c r="BD322" i="16"/>
  <c r="BD318" i="16"/>
  <c r="BD314" i="16"/>
  <c r="BD230" i="16"/>
  <c r="BD228" i="16"/>
  <c r="BD196" i="16"/>
  <c r="BD178" i="16"/>
  <c r="BD176" i="16"/>
  <c r="BD174" i="16"/>
  <c r="BD168" i="16"/>
  <c r="BD166" i="16"/>
  <c r="BD164" i="16"/>
  <c r="BD162" i="16"/>
  <c r="BD160" i="16"/>
  <c r="BD158" i="16"/>
  <c r="BD156" i="16"/>
  <c r="BD154" i="16"/>
  <c r="BD152" i="16"/>
  <c r="BD150" i="16"/>
  <c r="BD148" i="16"/>
  <c r="BD146" i="16"/>
  <c r="BD144" i="16"/>
  <c r="BD142" i="16"/>
  <c r="BD140" i="16"/>
  <c r="BD138" i="16"/>
  <c r="BD136" i="16"/>
  <c r="BD134" i="16"/>
  <c r="BD132" i="16"/>
  <c r="BD128" i="16"/>
  <c r="BD291" i="16"/>
  <c r="BD275" i="16"/>
  <c r="BD259" i="16"/>
  <c r="BD237" i="16"/>
  <c r="BD181" i="16"/>
  <c r="BD423" i="16"/>
  <c r="BD345" i="16"/>
  <c r="BD348" i="16"/>
  <c r="BD227" i="16"/>
  <c r="BD195" i="16"/>
  <c r="BD105" i="16"/>
  <c r="BD32" i="16"/>
  <c r="BD28" i="16"/>
  <c r="BD24" i="16"/>
  <c r="BD20" i="16"/>
  <c r="BD16" i="16"/>
  <c r="BD12" i="16"/>
  <c r="BD8" i="16"/>
  <c r="BD4" i="16"/>
  <c r="BD103" i="16"/>
  <c r="BD101" i="16"/>
  <c r="BD99" i="16"/>
  <c r="BD97" i="16"/>
  <c r="BD95" i="16"/>
  <c r="BD93" i="16"/>
  <c r="BD91" i="16"/>
  <c r="BD89" i="16"/>
  <c r="BD87" i="16"/>
  <c r="BD85" i="16"/>
  <c r="BD83" i="16"/>
  <c r="BD81" i="16"/>
  <c r="BD79" i="16"/>
  <c r="BD77" i="16"/>
  <c r="BD75" i="16"/>
  <c r="BD73" i="16"/>
  <c r="BD71" i="16"/>
  <c r="BD69" i="16"/>
  <c r="BD67" i="16"/>
  <c r="BD65" i="16"/>
  <c r="BD63" i="16"/>
  <c r="BD61" i="16"/>
  <c r="BD59" i="16"/>
  <c r="BD57" i="16"/>
  <c r="BD43" i="16"/>
  <c r="BD40" i="16"/>
  <c r="BC213" i="16"/>
  <c r="BD213" i="16"/>
  <c r="BC235" i="16"/>
  <c r="BD235" i="16"/>
  <c r="BD459" i="16"/>
  <c r="BD455" i="16"/>
  <c r="BD532" i="16"/>
  <c r="BD520" i="16"/>
  <c r="BD487" i="16"/>
  <c r="BD483" i="16"/>
  <c r="BD479" i="16"/>
  <c r="BD521" i="16"/>
  <c r="BD515" i="16"/>
  <c r="BD493" i="16"/>
  <c r="BD491" i="16"/>
  <c r="BD528" i="16"/>
  <c r="BD525" i="16"/>
  <c r="BD450" i="16"/>
  <c r="BD448" i="16"/>
  <c r="BD446" i="16"/>
  <c r="BD444" i="16"/>
  <c r="BD442" i="16"/>
  <c r="BD440" i="16"/>
  <c r="BD425" i="16"/>
  <c r="BD407" i="16"/>
  <c r="BD403" i="16"/>
  <c r="BD399" i="16"/>
  <c r="BD391" i="16"/>
  <c r="BD387" i="16"/>
  <c r="BD383" i="16"/>
  <c r="BD379" i="16"/>
  <c r="BD375" i="16"/>
  <c r="BD372" i="16"/>
  <c r="BD370" i="16"/>
  <c r="BD362" i="16"/>
  <c r="BD356" i="16"/>
  <c r="BD343" i="16"/>
  <c r="BD339" i="16"/>
  <c r="BD335" i="16"/>
  <c r="BD238" i="16"/>
  <c r="BD225" i="16"/>
  <c r="BD222" i="16"/>
  <c r="BD220" i="16"/>
  <c r="BD432" i="16"/>
  <c r="BD428" i="16"/>
  <c r="BD353" i="16"/>
  <c r="BD191" i="16"/>
  <c r="BD439" i="16"/>
  <c r="BD364" i="16"/>
  <c r="BD355" i="16"/>
  <c r="BD351" i="16"/>
  <c r="BD292" i="16"/>
  <c r="BD276" i="16"/>
  <c r="BD264" i="16"/>
  <c r="BD256" i="16"/>
  <c r="BD234" i="16"/>
  <c r="BD232" i="16"/>
  <c r="BD229" i="16"/>
  <c r="BD226" i="16"/>
  <c r="BD224" i="16"/>
  <c r="BD197" i="16"/>
  <c r="BD194" i="16"/>
  <c r="BD369" i="16"/>
  <c r="BD365" i="16"/>
  <c r="BD354" i="16"/>
  <c r="BD352" i="16"/>
  <c r="BD346" i="16"/>
  <c r="BD305" i="16"/>
  <c r="BD289" i="16"/>
  <c r="BD273" i="16"/>
  <c r="BD257" i="16"/>
  <c r="BD248" i="16"/>
  <c r="BD246" i="16"/>
  <c r="BD219" i="16"/>
  <c r="BD182" i="16"/>
  <c r="BD126" i="16"/>
  <c r="BD46" i="16"/>
  <c r="BD44" i="16"/>
  <c r="BD33" i="16"/>
  <c r="BD29" i="16"/>
  <c r="BD25" i="16"/>
  <c r="BD21" i="16"/>
  <c r="BD17" i="16"/>
  <c r="BD13" i="16"/>
  <c r="BD9" i="16"/>
  <c r="BD5" i="16"/>
  <c r="BD49" i="16"/>
  <c r="BD47" i="16"/>
  <c r="BD203" i="16"/>
  <c r="BD507" i="16"/>
  <c r="BD492" i="16"/>
  <c r="BC475" i="16"/>
  <c r="BD475" i="16"/>
  <c r="BC460" i="16"/>
  <c r="BD460" i="16"/>
  <c r="BC456" i="16"/>
  <c r="BD456" i="16"/>
  <c r="BC522" i="16"/>
  <c r="BD522" i="16"/>
  <c r="BC535" i="16"/>
  <c r="BD535" i="16"/>
  <c r="BC513" i="16"/>
  <c r="BD513" i="16"/>
  <c r="BD500" i="16"/>
  <c r="BD496" i="16"/>
  <c r="BC469" i="16"/>
  <c r="BD469" i="16"/>
  <c r="BD466" i="16"/>
  <c r="BD464" i="16"/>
  <c r="BC530" i="16"/>
  <c r="BD530" i="16"/>
  <c r="BC523" i="16"/>
  <c r="BD523" i="16"/>
  <c r="BC489" i="16"/>
  <c r="BD489" i="16"/>
  <c r="BC485" i="16"/>
  <c r="BD485" i="16"/>
  <c r="BC481" i="16"/>
  <c r="BD481" i="16"/>
  <c r="BD443" i="16"/>
  <c r="BC359" i="16"/>
  <c r="BD359" i="16"/>
  <c r="BC340" i="16"/>
  <c r="BD340" i="16"/>
  <c r="BC336" i="16"/>
  <c r="BD336" i="16"/>
  <c r="BD332" i="16"/>
  <c r="BD328" i="16"/>
  <c r="BD324" i="16"/>
  <c r="BD320" i="16"/>
  <c r="BD316" i="16"/>
  <c r="BC308" i="16"/>
  <c r="BD308" i="16"/>
  <c r="BC298" i="16"/>
  <c r="BD298" i="16"/>
  <c r="BD290" i="16"/>
  <c r="BC282" i="16"/>
  <c r="BD282" i="16"/>
  <c r="BD274" i="16"/>
  <c r="BC217" i="16"/>
  <c r="BD217" i="16"/>
  <c r="BD214" i="16"/>
  <c r="BC212" i="16"/>
  <c r="BD212" i="16"/>
  <c r="BC177" i="16"/>
  <c r="BD177" i="16"/>
  <c r="BC175" i="16"/>
  <c r="BD175" i="16"/>
  <c r="BC173" i="16"/>
  <c r="BD173" i="16"/>
  <c r="BC171" i="16"/>
  <c r="BD171" i="16"/>
  <c r="BC169" i="16"/>
  <c r="BD169" i="16"/>
  <c r="BC167" i="16"/>
  <c r="BD167" i="16"/>
  <c r="BC165" i="16"/>
  <c r="BD165" i="16"/>
  <c r="BC163" i="16"/>
  <c r="BD163" i="16"/>
  <c r="BC161" i="16"/>
  <c r="BD161" i="16"/>
  <c r="BC159" i="16"/>
  <c r="BD159" i="16"/>
  <c r="BC157" i="16"/>
  <c r="BD157" i="16"/>
  <c r="BC155" i="16"/>
  <c r="BD155" i="16"/>
  <c r="BC153" i="16"/>
  <c r="BD153" i="16"/>
  <c r="BC151" i="16"/>
  <c r="BD151" i="16"/>
  <c r="BC149" i="16"/>
  <c r="BD149" i="16"/>
  <c r="BC147" i="16"/>
  <c r="BD147" i="16"/>
  <c r="BC145" i="16"/>
  <c r="BD145" i="16"/>
  <c r="BC143" i="16"/>
  <c r="BD143" i="16"/>
  <c r="BC141" i="16"/>
  <c r="BD141" i="16"/>
  <c r="BC139" i="16"/>
  <c r="BD139" i="16"/>
  <c r="BC137" i="16"/>
  <c r="BD137" i="16"/>
  <c r="BC135" i="16"/>
  <c r="BD135" i="16"/>
  <c r="BC133" i="16"/>
  <c r="BD133" i="16"/>
  <c r="BC131" i="16"/>
  <c r="BD131" i="16"/>
  <c r="BC129" i="16"/>
  <c r="BD129" i="16"/>
  <c r="BD437" i="16"/>
  <c r="BC433" i="16"/>
  <c r="BD433" i="16"/>
  <c r="BC429" i="16"/>
  <c r="BD429" i="16"/>
  <c r="BC393" i="16"/>
  <c r="BD393" i="16"/>
  <c r="BD367" i="16"/>
  <c r="BC344" i="16"/>
  <c r="BD344" i="16"/>
  <c r="BD247" i="16"/>
  <c r="BD245" i="16"/>
  <c r="BC239" i="16"/>
  <c r="BD239" i="16"/>
  <c r="BC236" i="16"/>
  <c r="BD236" i="16"/>
  <c r="BD223" i="16"/>
  <c r="BC420" i="16"/>
  <c r="BD420" i="16"/>
  <c r="BC409" i="16"/>
  <c r="BD409" i="16"/>
  <c r="BC405" i="16"/>
  <c r="BD405" i="16"/>
  <c r="BC401" i="16"/>
  <c r="BD401" i="16"/>
  <c r="BC397" i="16"/>
  <c r="BD397" i="16"/>
  <c r="BC392" i="16"/>
  <c r="BD392" i="16"/>
  <c r="BC389" i="16"/>
  <c r="BD389" i="16"/>
  <c r="BC385" i="16"/>
  <c r="BD385" i="16"/>
  <c r="BC381" i="16"/>
  <c r="BD381" i="16"/>
  <c r="BC377" i="16"/>
  <c r="BD377" i="16"/>
  <c r="BC373" i="16"/>
  <c r="BD373" i="16"/>
  <c r="BC371" i="16"/>
  <c r="BD371" i="16"/>
  <c r="BC306" i="16"/>
  <c r="BD306" i="16"/>
  <c r="BC288" i="16"/>
  <c r="BD288" i="16"/>
  <c r="BC272" i="16"/>
  <c r="BD272" i="16"/>
  <c r="BC241" i="16"/>
  <c r="BD241" i="16"/>
  <c r="BC221" i="16"/>
  <c r="BD221" i="16"/>
  <c r="BC218" i="16"/>
  <c r="BD218" i="16"/>
  <c r="BC216" i="16"/>
  <c r="BD216" i="16"/>
  <c r="BC361" i="16"/>
  <c r="BD361" i="16"/>
  <c r="BC311" i="16"/>
  <c r="BD311" i="16"/>
  <c r="BC309" i="16"/>
  <c r="BD309" i="16"/>
  <c r="BC301" i="16"/>
  <c r="BD301" i="16"/>
  <c r="BC285" i="16"/>
  <c r="BD285" i="16"/>
  <c r="BC269" i="16"/>
  <c r="BD269" i="16"/>
  <c r="BC253" i="16"/>
  <c r="BD253" i="16"/>
  <c r="BC211" i="16"/>
  <c r="BD211" i="16"/>
  <c r="BC192" i="16"/>
  <c r="BD192" i="16"/>
  <c r="BC189" i="16"/>
  <c r="BD189" i="16"/>
  <c r="BC187" i="16"/>
  <c r="BD187" i="16"/>
  <c r="BC124" i="16"/>
  <c r="BD124" i="16"/>
  <c r="BC122" i="16"/>
  <c r="BD122" i="16"/>
  <c r="BC120" i="16"/>
  <c r="BD120" i="16"/>
  <c r="BC118" i="16"/>
  <c r="BD118" i="16"/>
  <c r="BC116" i="16"/>
  <c r="BD116" i="16"/>
  <c r="BC114" i="16"/>
  <c r="BD114" i="16"/>
  <c r="BC112" i="16"/>
  <c r="BD112" i="16"/>
  <c r="BC110" i="16"/>
  <c r="BD110" i="16"/>
  <c r="BC55" i="16"/>
  <c r="BD55" i="16"/>
  <c r="BC45" i="16"/>
  <c r="BD45" i="16"/>
  <c r="BC34" i="16"/>
  <c r="BD34" i="16"/>
  <c r="BC30" i="16"/>
  <c r="BD30" i="16"/>
  <c r="BC26" i="16"/>
  <c r="BD26" i="16"/>
  <c r="BC22" i="16"/>
  <c r="BD22" i="16"/>
  <c r="BC18" i="16"/>
  <c r="BD18" i="16"/>
  <c r="BC14" i="16"/>
  <c r="BD14" i="16"/>
  <c r="BC10" i="16"/>
  <c r="BD10" i="16"/>
  <c r="BC6" i="16"/>
  <c r="BD6" i="16"/>
  <c r="BC108" i="16"/>
  <c r="BD108" i="16"/>
  <c r="BC36" i="16"/>
  <c r="BD36" i="16"/>
  <c r="FL230" i="16"/>
  <c r="BB472" i="16"/>
  <c r="BC472" i="16"/>
  <c r="BB510" i="16"/>
  <c r="BC510" i="16"/>
  <c r="BB470" i="16"/>
  <c r="BC470" i="16"/>
  <c r="BB536" i="16"/>
  <c r="BC536" i="16"/>
  <c r="BB462" i="16"/>
  <c r="BC462" i="16"/>
  <c r="BB452" i="16"/>
  <c r="BC452" i="16"/>
  <c r="BB449" i="16"/>
  <c r="BC449" i="16"/>
  <c r="BB447" i="16"/>
  <c r="BC447" i="16"/>
  <c r="BB445" i="16"/>
  <c r="BC445" i="16"/>
  <c r="BB254" i="16"/>
  <c r="BC254" i="16"/>
  <c r="BB209" i="16"/>
  <c r="BC209" i="16"/>
  <c r="BB204" i="16"/>
  <c r="BC204" i="16"/>
  <c r="BB180" i="16"/>
  <c r="BC180" i="16"/>
  <c r="BB130" i="16"/>
  <c r="BC130" i="16"/>
  <c r="BB434" i="16"/>
  <c r="BC434" i="16"/>
  <c r="BB421" i="16"/>
  <c r="BC421" i="16"/>
  <c r="BB358" i="16"/>
  <c r="BC358" i="16"/>
  <c r="BB215" i="16"/>
  <c r="BC215" i="16"/>
  <c r="BB307" i="16"/>
  <c r="BC307" i="16"/>
  <c r="BB300" i="16"/>
  <c r="BC300" i="16"/>
  <c r="BB260" i="16"/>
  <c r="BC260" i="16"/>
  <c r="BB252" i="16"/>
  <c r="BC252" i="16"/>
  <c r="BB210" i="16"/>
  <c r="BC210" i="16"/>
  <c r="BB357" i="16"/>
  <c r="BC357" i="16"/>
  <c r="BB297" i="16"/>
  <c r="BC297" i="16"/>
  <c r="BB281" i="16"/>
  <c r="BC281" i="16"/>
  <c r="BB265" i="16"/>
  <c r="BC265" i="16"/>
  <c r="BB250" i="16"/>
  <c r="BC250" i="16"/>
  <c r="BB42" i="16"/>
  <c r="BC42" i="16"/>
  <c r="BB53" i="16"/>
  <c r="BC53" i="16"/>
  <c r="BB48" i="16"/>
  <c r="BC48" i="16"/>
  <c r="BB31" i="16"/>
  <c r="BC31" i="16"/>
  <c r="BB27" i="16"/>
  <c r="BC27" i="16"/>
  <c r="BB19" i="16"/>
  <c r="BC19" i="16"/>
  <c r="BB15" i="16"/>
  <c r="BC15" i="16"/>
  <c r="BB7" i="16"/>
  <c r="BC7" i="16"/>
  <c r="BB3" i="16"/>
  <c r="BC3" i="16"/>
  <c r="BB519" i="16"/>
  <c r="BC519" i="16"/>
  <c r="BB504" i="16"/>
  <c r="BC504" i="16"/>
  <c r="BB488" i="16"/>
  <c r="BC488" i="16"/>
  <c r="BB480" i="16"/>
  <c r="BC480" i="16"/>
  <c r="BB458" i="16"/>
  <c r="BC458" i="16"/>
  <c r="BB454" i="16"/>
  <c r="BC454" i="16"/>
  <c r="BB524" i="16"/>
  <c r="BC524" i="16"/>
  <c r="BB503" i="16"/>
  <c r="BC503" i="16"/>
  <c r="BB497" i="16"/>
  <c r="BC497" i="16"/>
  <c r="BB451" i="16"/>
  <c r="BC451" i="16"/>
  <c r="BB486" i="16"/>
  <c r="BC486" i="16"/>
  <c r="BB478" i="16"/>
  <c r="BC478" i="16"/>
  <c r="BC463" i="16"/>
  <c r="BB527" i="16"/>
  <c r="BC527" i="16"/>
  <c r="BC473" i="16"/>
  <c r="BB326" i="16"/>
  <c r="BC326" i="16"/>
  <c r="BC302" i="16"/>
  <c r="BB230" i="16"/>
  <c r="BC230" i="16"/>
  <c r="BB201" i="16"/>
  <c r="BC201" i="16"/>
  <c r="BB196" i="16"/>
  <c r="BC196" i="16"/>
  <c r="BB178" i="16"/>
  <c r="BC178" i="16"/>
  <c r="BB174" i="16"/>
  <c r="BC174" i="16"/>
  <c r="BC170" i="16"/>
  <c r="BB166" i="16"/>
  <c r="BC166" i="16"/>
  <c r="BB162" i="16"/>
  <c r="BC162" i="16"/>
  <c r="BB158" i="16"/>
  <c r="BC158" i="16"/>
  <c r="BB154" i="16"/>
  <c r="BC154" i="16"/>
  <c r="BB150" i="16"/>
  <c r="BC150" i="16"/>
  <c r="BB146" i="16"/>
  <c r="BC146" i="16"/>
  <c r="BB142" i="16"/>
  <c r="BC142" i="16"/>
  <c r="BB138" i="16"/>
  <c r="BC138" i="16"/>
  <c r="BB134" i="16"/>
  <c r="BC134" i="16"/>
  <c r="BB128" i="16"/>
  <c r="BC128" i="16"/>
  <c r="BB431" i="16"/>
  <c r="BC431" i="16"/>
  <c r="BB426" i="16"/>
  <c r="BC426" i="16"/>
  <c r="BB416" i="16"/>
  <c r="BC416" i="16"/>
  <c r="BB412" i="16"/>
  <c r="BC412" i="16"/>
  <c r="BB406" i="16"/>
  <c r="BC406" i="16"/>
  <c r="BB398" i="16"/>
  <c r="BC398" i="16"/>
  <c r="BB390" i="16"/>
  <c r="BC390" i="16"/>
  <c r="BB382" i="16"/>
  <c r="BC382" i="16"/>
  <c r="BB374" i="16"/>
  <c r="BC374" i="16"/>
  <c r="BC303" i="16"/>
  <c r="BC287" i="16"/>
  <c r="BB283" i="16"/>
  <c r="BC283" i="16"/>
  <c r="BB279" i="16"/>
  <c r="BC279" i="16"/>
  <c r="BB275" i="16"/>
  <c r="BC275" i="16"/>
  <c r="BB267" i="16"/>
  <c r="BC267" i="16"/>
  <c r="BC255" i="16"/>
  <c r="BB244" i="16"/>
  <c r="BC244" i="16"/>
  <c r="BB242" i="16"/>
  <c r="BC242" i="16"/>
  <c r="BB237" i="16"/>
  <c r="BC237" i="16"/>
  <c r="BB423" i="16"/>
  <c r="BC423" i="16"/>
  <c r="BC345" i="16"/>
  <c r="BB240" i="16"/>
  <c r="BC240" i="16"/>
  <c r="BC205" i="16"/>
  <c r="BB200" i="16"/>
  <c r="BC200" i="16"/>
  <c r="BB419" i="16"/>
  <c r="BC419" i="16"/>
  <c r="BB415" i="16"/>
  <c r="BC415" i="16"/>
  <c r="BB411" i="16"/>
  <c r="BC411" i="16"/>
  <c r="BB404" i="16"/>
  <c r="BC404" i="16"/>
  <c r="BC348" i="16"/>
  <c r="BB188" i="16"/>
  <c r="BC188" i="16"/>
  <c r="BB184" i="16"/>
  <c r="BC184" i="16"/>
  <c r="BB125" i="16"/>
  <c r="BC125" i="16"/>
  <c r="BB121" i="16"/>
  <c r="BC121" i="16"/>
  <c r="BB117" i="16"/>
  <c r="BC117" i="16"/>
  <c r="BB115" i="16"/>
  <c r="BC115" i="16"/>
  <c r="BB111" i="16"/>
  <c r="BC111" i="16"/>
  <c r="BB105" i="16"/>
  <c r="BC105" i="16"/>
  <c r="BC106" i="16"/>
  <c r="BB51" i="16"/>
  <c r="BC51" i="16"/>
  <c r="BB32" i="16"/>
  <c r="BC32" i="16"/>
  <c r="BB16" i="16"/>
  <c r="BC16" i="16"/>
  <c r="BB12" i="16"/>
  <c r="BC12" i="16"/>
  <c r="BC103" i="16"/>
  <c r="BC99" i="16"/>
  <c r="BC95" i="16"/>
  <c r="BC91" i="16"/>
  <c r="BC89" i="16"/>
  <c r="BC85" i="16"/>
  <c r="BC81" i="16"/>
  <c r="BC77" i="16"/>
  <c r="BC73" i="16"/>
  <c r="BC69" i="16"/>
  <c r="BC67" i="16"/>
  <c r="BC63" i="16"/>
  <c r="BC59" i="16"/>
  <c r="BC52" i="16"/>
  <c r="BB43" i="16"/>
  <c r="BC43" i="16"/>
  <c r="BB40" i="16"/>
  <c r="BC40" i="16"/>
  <c r="BC533" i="16"/>
  <c r="BC512" i="16"/>
  <c r="BC459" i="16"/>
  <c r="BC455" i="16"/>
  <c r="BC532" i="16"/>
  <c r="BC520" i="16"/>
  <c r="BC517" i="16"/>
  <c r="BC487" i="16"/>
  <c r="BC483" i="16"/>
  <c r="BC479" i="16"/>
  <c r="BC521" i="16"/>
  <c r="BC515" i="16"/>
  <c r="BC493" i="16"/>
  <c r="BC491" i="16"/>
  <c r="BC468" i="16"/>
  <c r="BC528" i="16"/>
  <c r="BC525" i="16"/>
  <c r="BC506" i="16"/>
  <c r="BC502" i="16"/>
  <c r="BC499" i="16"/>
  <c r="BC495" i="16"/>
  <c r="BC474" i="16"/>
  <c r="BC450" i="16"/>
  <c r="BC448" i="16"/>
  <c r="BC446" i="16"/>
  <c r="BC444" i="16"/>
  <c r="BC442" i="16"/>
  <c r="BC440" i="16"/>
  <c r="BC425" i="16"/>
  <c r="BC407" i="16"/>
  <c r="BC403" i="16"/>
  <c r="BC399" i="16"/>
  <c r="BC391" i="16"/>
  <c r="BC387" i="16"/>
  <c r="BC383" i="16"/>
  <c r="BC379" i="16"/>
  <c r="BC375" i="16"/>
  <c r="BC372" i="16"/>
  <c r="BC370" i="16"/>
  <c r="BC362" i="16"/>
  <c r="BB356" i="16"/>
  <c r="BC356" i="16"/>
  <c r="BC343" i="16"/>
  <c r="BC339" i="16"/>
  <c r="BC335" i="16"/>
  <c r="BC331" i="16"/>
  <c r="BC327" i="16"/>
  <c r="BC323" i="16"/>
  <c r="BC319" i="16"/>
  <c r="BC315" i="16"/>
  <c r="BB258" i="16"/>
  <c r="BC258" i="16"/>
  <c r="BB249" i="16"/>
  <c r="BC249" i="16"/>
  <c r="BB238" i="16"/>
  <c r="BC238" i="16"/>
  <c r="BB225" i="16"/>
  <c r="BC225" i="16"/>
  <c r="BC222" i="16"/>
  <c r="BC220" i="16"/>
  <c r="BC193" i="16"/>
  <c r="BC179" i="16"/>
  <c r="BB436" i="16"/>
  <c r="BC436" i="16"/>
  <c r="BB432" i="16"/>
  <c r="BC432" i="16"/>
  <c r="BB428" i="16"/>
  <c r="BC428" i="16"/>
  <c r="BB353" i="16"/>
  <c r="BC353" i="16"/>
  <c r="BB349" i="16"/>
  <c r="BC349" i="16"/>
  <c r="BB199" i="16"/>
  <c r="BC199" i="16"/>
  <c r="BC191" i="16"/>
  <c r="BC439" i="16"/>
  <c r="BC364" i="16"/>
  <c r="BC355" i="16"/>
  <c r="BC351" i="16"/>
  <c r="BC292" i="16"/>
  <c r="BC276" i="16"/>
  <c r="BC264" i="16"/>
  <c r="BC256" i="16"/>
  <c r="BC234" i="16"/>
  <c r="BC232" i="16"/>
  <c r="BC229" i="16"/>
  <c r="BC226" i="16"/>
  <c r="BC224" i="16"/>
  <c r="BC197" i="16"/>
  <c r="BC194" i="16"/>
  <c r="BC369" i="16"/>
  <c r="BC365" i="16"/>
  <c r="BC354" i="16"/>
  <c r="BC352" i="16"/>
  <c r="BC346" i="16"/>
  <c r="BC305" i="16"/>
  <c r="BC289" i="16"/>
  <c r="BC273" i="16"/>
  <c r="BC257" i="16"/>
  <c r="BC248" i="16"/>
  <c r="BC246" i="16"/>
  <c r="BC219" i="16"/>
  <c r="BC182" i="16"/>
  <c r="BC126" i="16"/>
  <c r="BC46" i="16"/>
  <c r="BC44" i="16"/>
  <c r="BB41" i="16"/>
  <c r="BC41" i="16"/>
  <c r="BC33" i="16"/>
  <c r="BC29" i="16"/>
  <c r="BC25" i="16"/>
  <c r="BC21" i="16"/>
  <c r="BC17" i="16"/>
  <c r="BC13" i="16"/>
  <c r="BC9" i="16"/>
  <c r="BC5" i="16"/>
  <c r="BC49" i="16"/>
  <c r="BC47" i="16"/>
  <c r="BB461" i="16"/>
  <c r="BC461" i="16"/>
  <c r="BB457" i="16"/>
  <c r="BC457" i="16"/>
  <c r="BB453" i="16"/>
  <c r="BC453" i="16"/>
  <c r="BB476" i="16"/>
  <c r="BC476" i="16"/>
  <c r="BB471" i="16"/>
  <c r="BC471" i="16"/>
  <c r="BB438" i="16"/>
  <c r="BC438" i="16"/>
  <c r="BB505" i="16"/>
  <c r="BC505" i="16"/>
  <c r="BB534" i="16"/>
  <c r="BC534" i="16"/>
  <c r="BB441" i="16"/>
  <c r="BC441" i="16"/>
  <c r="BB427" i="16"/>
  <c r="BC427" i="16"/>
  <c r="BB366" i="16"/>
  <c r="BC366" i="16"/>
  <c r="BB341" i="16"/>
  <c r="BC341" i="16"/>
  <c r="BB337" i="16"/>
  <c r="BC337" i="16"/>
  <c r="BB333" i="16"/>
  <c r="BC333" i="16"/>
  <c r="BB329" i="16"/>
  <c r="BC329" i="16"/>
  <c r="BB325" i="16"/>
  <c r="BC325" i="16"/>
  <c r="BB321" i="16"/>
  <c r="BC321" i="16"/>
  <c r="BB317" i="16"/>
  <c r="BC317" i="16"/>
  <c r="BB313" i="16"/>
  <c r="BC313" i="16"/>
  <c r="BB206" i="16"/>
  <c r="BC206" i="16"/>
  <c r="BB430" i="16"/>
  <c r="BC430" i="16"/>
  <c r="BB363" i="16"/>
  <c r="BC363" i="16"/>
  <c r="BB347" i="16"/>
  <c r="BC347" i="16"/>
  <c r="BB312" i="16"/>
  <c r="BC312" i="16"/>
  <c r="BB284" i="16"/>
  <c r="BC284" i="16"/>
  <c r="BB268" i="16"/>
  <c r="BC268" i="16"/>
  <c r="BB208" i="16"/>
  <c r="BC208" i="16"/>
  <c r="BB350" i="16"/>
  <c r="BC350" i="16"/>
  <c r="BB243" i="16"/>
  <c r="BC243" i="16"/>
  <c r="BB203" i="16"/>
  <c r="BC203" i="16"/>
  <c r="BB50" i="16"/>
  <c r="BC50" i="16"/>
  <c r="BB23" i="16"/>
  <c r="BC23" i="16"/>
  <c r="BB11" i="16"/>
  <c r="BC11" i="16"/>
  <c r="BB38" i="16"/>
  <c r="BC38" i="16"/>
  <c r="BB518" i="16"/>
  <c r="BC518" i="16"/>
  <c r="BC514" i="16"/>
  <c r="BC498" i="16"/>
  <c r="BB484" i="16"/>
  <c r="BC484" i="16"/>
  <c r="BB477" i="16"/>
  <c r="BC477" i="16"/>
  <c r="BB501" i="16"/>
  <c r="BC501" i="16"/>
  <c r="BB494" i="16"/>
  <c r="BC494" i="16"/>
  <c r="BC531" i="16"/>
  <c r="BC508" i="16"/>
  <c r="BB490" i="16"/>
  <c r="BC490" i="16"/>
  <c r="BB482" i="16"/>
  <c r="BC482" i="16"/>
  <c r="BC467" i="16"/>
  <c r="BC465" i="16"/>
  <c r="BC516" i="16"/>
  <c r="BB424" i="16"/>
  <c r="BC424" i="16"/>
  <c r="BB342" i="16"/>
  <c r="BC342" i="16"/>
  <c r="BB338" i="16"/>
  <c r="BC338" i="16"/>
  <c r="BB334" i="16"/>
  <c r="BC334" i="16"/>
  <c r="BB330" i="16"/>
  <c r="BC330" i="16"/>
  <c r="BB322" i="16"/>
  <c r="BC322" i="16"/>
  <c r="BB318" i="16"/>
  <c r="BC318" i="16"/>
  <c r="BB314" i="16"/>
  <c r="BC314" i="16"/>
  <c r="BB304" i="16"/>
  <c r="BC304" i="16"/>
  <c r="BB294" i="16"/>
  <c r="BC294" i="16"/>
  <c r="BC286" i="16"/>
  <c r="BB278" i="16"/>
  <c r="BC278" i="16"/>
  <c r="BC270" i="16"/>
  <c r="BC262" i="16"/>
  <c r="BC233" i="16"/>
  <c r="BB228" i="16"/>
  <c r="BC228" i="16"/>
  <c r="BC198" i="16"/>
  <c r="BB190" i="16"/>
  <c r="BC190" i="16"/>
  <c r="BB176" i="16"/>
  <c r="BC176" i="16"/>
  <c r="BC172" i="16"/>
  <c r="BB168" i="16"/>
  <c r="BC168" i="16"/>
  <c r="BB164" i="16"/>
  <c r="BC164" i="16"/>
  <c r="BB160" i="16"/>
  <c r="BC160" i="16"/>
  <c r="BB156" i="16"/>
  <c r="BC156" i="16"/>
  <c r="BB152" i="16"/>
  <c r="BC152" i="16"/>
  <c r="BB148" i="16"/>
  <c r="BC148" i="16"/>
  <c r="BB144" i="16"/>
  <c r="BC144" i="16"/>
  <c r="BB140" i="16"/>
  <c r="BC140" i="16"/>
  <c r="BB136" i="16"/>
  <c r="BC136" i="16"/>
  <c r="BB132" i="16"/>
  <c r="BC132" i="16"/>
  <c r="BB435" i="16"/>
  <c r="BC435" i="16"/>
  <c r="BB418" i="16"/>
  <c r="BC418" i="16"/>
  <c r="BB414" i="16"/>
  <c r="BC414" i="16"/>
  <c r="BB410" i="16"/>
  <c r="BC410" i="16"/>
  <c r="BB402" i="16"/>
  <c r="BC402" i="16"/>
  <c r="BB395" i="16"/>
  <c r="BC395" i="16"/>
  <c r="BB386" i="16"/>
  <c r="BC386" i="16"/>
  <c r="BB378" i="16"/>
  <c r="BC378" i="16"/>
  <c r="BB299" i="16"/>
  <c r="BC299" i="16"/>
  <c r="BB295" i="16"/>
  <c r="BC295" i="16"/>
  <c r="BB291" i="16"/>
  <c r="BC291" i="16"/>
  <c r="BC271" i="16"/>
  <c r="BB263" i="16"/>
  <c r="BC263" i="16"/>
  <c r="BB259" i="16"/>
  <c r="BC259" i="16"/>
  <c r="BB251" i="16"/>
  <c r="BC251" i="16"/>
  <c r="BB207" i="16"/>
  <c r="BC207" i="16"/>
  <c r="BB185" i="16"/>
  <c r="BC185" i="16"/>
  <c r="BB181" i="16"/>
  <c r="BC181" i="16"/>
  <c r="BC394" i="16"/>
  <c r="BB310" i="16"/>
  <c r="BC310" i="16"/>
  <c r="BC296" i="16"/>
  <c r="BC280" i="16"/>
  <c r="BB202" i="16"/>
  <c r="BC202" i="16"/>
  <c r="BB417" i="16"/>
  <c r="BC417" i="16"/>
  <c r="BB413" i="16"/>
  <c r="BC413" i="16"/>
  <c r="BB408" i="16"/>
  <c r="BC408" i="16"/>
  <c r="BB400" i="16"/>
  <c r="BC400" i="16"/>
  <c r="BB396" i="16"/>
  <c r="BC396" i="16"/>
  <c r="BB388" i="16"/>
  <c r="BC388" i="16"/>
  <c r="BB384" i="16"/>
  <c r="BC384" i="16"/>
  <c r="BB380" i="16"/>
  <c r="BC380" i="16"/>
  <c r="BB376" i="16"/>
  <c r="BC376" i="16"/>
  <c r="BB293" i="16"/>
  <c r="BC293" i="16"/>
  <c r="BB277" i="16"/>
  <c r="BC277" i="16"/>
  <c r="BB261" i="16"/>
  <c r="BC261" i="16"/>
  <c r="BC227" i="16"/>
  <c r="BC195" i="16"/>
  <c r="BB186" i="16"/>
  <c r="BC186" i="16"/>
  <c r="BB127" i="16"/>
  <c r="BC127" i="16"/>
  <c r="BB123" i="16"/>
  <c r="BC123" i="16"/>
  <c r="BB119" i="16"/>
  <c r="BC119" i="16"/>
  <c r="BB113" i="16"/>
  <c r="BC113" i="16"/>
  <c r="BB109" i="16"/>
  <c r="BC109" i="16"/>
  <c r="BB37" i="16"/>
  <c r="BC37" i="16"/>
  <c r="BB107" i="16"/>
  <c r="BC107" i="16"/>
  <c r="BB39" i="16"/>
  <c r="BC39" i="16"/>
  <c r="BB28" i="16"/>
  <c r="BC28" i="16"/>
  <c r="BB24" i="16"/>
  <c r="BC24" i="16"/>
  <c r="BB20" i="16"/>
  <c r="BC20" i="16"/>
  <c r="BB8" i="16"/>
  <c r="BC8" i="16"/>
  <c r="BB4" i="16"/>
  <c r="BC4" i="16"/>
  <c r="BC101" i="16"/>
  <c r="BC97" i="16"/>
  <c r="BC93" i="16"/>
  <c r="BC87" i="16"/>
  <c r="BC83" i="16"/>
  <c r="BC79" i="16"/>
  <c r="BC75" i="16"/>
  <c r="BC71" i="16"/>
  <c r="BC65" i="16"/>
  <c r="BC61" i="16"/>
  <c r="BC57" i="16"/>
  <c r="BC54" i="16"/>
  <c r="BC35" i="16"/>
  <c r="BB509" i="16"/>
  <c r="BC509" i="16"/>
  <c r="BB507" i="16"/>
  <c r="BC507" i="16"/>
  <c r="BB492" i="16"/>
  <c r="BC492" i="16"/>
  <c r="BB526" i="16"/>
  <c r="BC526" i="16"/>
  <c r="BB500" i="16"/>
  <c r="BC500" i="16"/>
  <c r="BB496" i="16"/>
  <c r="BC496" i="16"/>
  <c r="BB466" i="16"/>
  <c r="BC466" i="16"/>
  <c r="BB464" i="16"/>
  <c r="BC464" i="16"/>
  <c r="BC443" i="16"/>
  <c r="BB332" i="16"/>
  <c r="BC332" i="16"/>
  <c r="BB328" i="16"/>
  <c r="BC328" i="16"/>
  <c r="BB324" i="16"/>
  <c r="BC324" i="16"/>
  <c r="BB320" i="16"/>
  <c r="BC320" i="16"/>
  <c r="BB316" i="16"/>
  <c r="BC316" i="16"/>
  <c r="BB290" i="16"/>
  <c r="BC290" i="16"/>
  <c r="BB274" i="16"/>
  <c r="BC274" i="16"/>
  <c r="BB266" i="16"/>
  <c r="BC266" i="16"/>
  <c r="BB214" i="16"/>
  <c r="BC214" i="16"/>
  <c r="BB437" i="16"/>
  <c r="BC437" i="16"/>
  <c r="BB367" i="16"/>
  <c r="BC367" i="16"/>
  <c r="BB247" i="16"/>
  <c r="BC247" i="16"/>
  <c r="BB245" i="16"/>
  <c r="BC245" i="16"/>
  <c r="BB231" i="16"/>
  <c r="BC231" i="16"/>
  <c r="BB223" i="16"/>
  <c r="BC223" i="16"/>
  <c r="BB104" i="16"/>
  <c r="BC104" i="16"/>
  <c r="BB102" i="16"/>
  <c r="BC102" i="16"/>
  <c r="BB100" i="16"/>
  <c r="BC100" i="16"/>
  <c r="BB98" i="16"/>
  <c r="BC98" i="16"/>
  <c r="BB96" i="16"/>
  <c r="BC96" i="16"/>
  <c r="BB94" i="16"/>
  <c r="BC94" i="16"/>
  <c r="BB92" i="16"/>
  <c r="BC92" i="16"/>
  <c r="BB90" i="16"/>
  <c r="BC90" i="16"/>
  <c r="BB88" i="16"/>
  <c r="BC88" i="16"/>
  <c r="BB86" i="16"/>
  <c r="BC86" i="16"/>
  <c r="BB84" i="16"/>
  <c r="BC84" i="16"/>
  <c r="BB82" i="16"/>
  <c r="BC82" i="16"/>
  <c r="BB80" i="16"/>
  <c r="BC80" i="16"/>
  <c r="BB78" i="16"/>
  <c r="BC78" i="16"/>
  <c r="BB76" i="16"/>
  <c r="BC76" i="16"/>
  <c r="BB74" i="16"/>
  <c r="BC74" i="16"/>
  <c r="BB72" i="16"/>
  <c r="BC72" i="16"/>
  <c r="BB70" i="16"/>
  <c r="BC70" i="16"/>
  <c r="BB68" i="16"/>
  <c r="BC68" i="16"/>
  <c r="BB66" i="16"/>
  <c r="BC66" i="16"/>
  <c r="BB64" i="16"/>
  <c r="BC64" i="16"/>
  <c r="BB62" i="16"/>
  <c r="BC62" i="16"/>
  <c r="BB60" i="16"/>
  <c r="BC60" i="16"/>
  <c r="BB58" i="16"/>
  <c r="BC58" i="16"/>
  <c r="BB56" i="16"/>
  <c r="BC56" i="16"/>
  <c r="BB511" i="16"/>
  <c r="BB213" i="16"/>
  <c r="BB183" i="16"/>
  <c r="BB508" i="16"/>
  <c r="BB465" i="16"/>
  <c r="BB473" i="16"/>
  <c r="BB286" i="16"/>
  <c r="BB233" i="16"/>
  <c r="BB198" i="16"/>
  <c r="BB170" i="16"/>
  <c r="BB394" i="16"/>
  <c r="BB345" i="16"/>
  <c r="BB227" i="16"/>
  <c r="BB195" i="16"/>
  <c r="BB106" i="16"/>
  <c r="BB101" i="16"/>
  <c r="BB97" i="16"/>
  <c r="BB93" i="16"/>
  <c r="BB89" i="16"/>
  <c r="BB85" i="16"/>
  <c r="BB81" i="16"/>
  <c r="BB77" i="16"/>
  <c r="BB73" i="16"/>
  <c r="BB69" i="16"/>
  <c r="BB65" i="16"/>
  <c r="BB61" i="16"/>
  <c r="BB57" i="16"/>
  <c r="BB52" i="16"/>
  <c r="BB529" i="16"/>
  <c r="BB368" i="16"/>
  <c r="BB360" i="16"/>
  <c r="BB422" i="16"/>
  <c r="BB235" i="16"/>
  <c r="BB514" i="16"/>
  <c r="BB498" i="16"/>
  <c r="FK452" i="16"/>
  <c r="BB531" i="16"/>
  <c r="BB467" i="16"/>
  <c r="BB463" i="16"/>
  <c r="BB516" i="16"/>
  <c r="BB302" i="16"/>
  <c r="BB270" i="16"/>
  <c r="BB262" i="16"/>
  <c r="BB172" i="16"/>
  <c r="BB303" i="16"/>
  <c r="BB287" i="16"/>
  <c r="BB271" i="16"/>
  <c r="BB255" i="16"/>
  <c r="BB296" i="16"/>
  <c r="BB280" i="16"/>
  <c r="BB205" i="16"/>
  <c r="BB348" i="16"/>
  <c r="BB103" i="16"/>
  <c r="BB99" i="16"/>
  <c r="BB95" i="16"/>
  <c r="BB91" i="16"/>
  <c r="BB87" i="16"/>
  <c r="BB83" i="16"/>
  <c r="BB79" i="16"/>
  <c r="BB75" i="16"/>
  <c r="BB71" i="16"/>
  <c r="BB67" i="16"/>
  <c r="BB63" i="16"/>
  <c r="BB59" i="16"/>
  <c r="BB54" i="16"/>
  <c r="BB35" i="16"/>
  <c r="BA535" i="16"/>
  <c r="BB533" i="16"/>
  <c r="BA531" i="16"/>
  <c r="BB512" i="16"/>
  <c r="BA508" i="16"/>
  <c r="BB459" i="16"/>
  <c r="BB455" i="16"/>
  <c r="BB532" i="16"/>
  <c r="BA530" i="16"/>
  <c r="BB520" i="16"/>
  <c r="BB517" i="16"/>
  <c r="BB487" i="16"/>
  <c r="BB483" i="16"/>
  <c r="BB479" i="16"/>
  <c r="BA443" i="16"/>
  <c r="BB521" i="16"/>
  <c r="BA518" i="16"/>
  <c r="BB515" i="16"/>
  <c r="BB493" i="16"/>
  <c r="BB491" i="16"/>
  <c r="BB468" i="16"/>
  <c r="BA460" i="16"/>
  <c r="BA458" i="16"/>
  <c r="BA456" i="16"/>
  <c r="BA454" i="16"/>
  <c r="BB528" i="16"/>
  <c r="BB525" i="16"/>
  <c r="BB506" i="16"/>
  <c r="BB502" i="16"/>
  <c r="BB499" i="16"/>
  <c r="BB495" i="16"/>
  <c r="BB474" i="16"/>
  <c r="BB450" i="16"/>
  <c r="BB448" i="16"/>
  <c r="BB446" i="16"/>
  <c r="BB444" i="16"/>
  <c r="BB442" i="16"/>
  <c r="BB440" i="16"/>
  <c r="BB425" i="16"/>
  <c r="BB407" i="16"/>
  <c r="BB403" i="16"/>
  <c r="BB399" i="16"/>
  <c r="BA394" i="16"/>
  <c r="BB391" i="16"/>
  <c r="BB387" i="16"/>
  <c r="BB383" i="16"/>
  <c r="BB379" i="16"/>
  <c r="BB375" i="16"/>
  <c r="BB372" i="16"/>
  <c r="BB370" i="16"/>
  <c r="BB362" i="16"/>
  <c r="BB343" i="16"/>
  <c r="BB339" i="16"/>
  <c r="BB335" i="16"/>
  <c r="BB331" i="16"/>
  <c r="BB327" i="16"/>
  <c r="BB323" i="16"/>
  <c r="BB319" i="16"/>
  <c r="BB315" i="16"/>
  <c r="BA296" i="16"/>
  <c r="BA280" i="16"/>
  <c r="BB222" i="16"/>
  <c r="BB220" i="16"/>
  <c r="BA205" i="16"/>
  <c r="BA202" i="16"/>
  <c r="BB193" i="16"/>
  <c r="BB179" i="16"/>
  <c r="BB191" i="16"/>
  <c r="BB439" i="16"/>
  <c r="BB364" i="16"/>
  <c r="BA359" i="16"/>
  <c r="BB355" i="16"/>
  <c r="BB351" i="16"/>
  <c r="BA340" i="16"/>
  <c r="BA336" i="16"/>
  <c r="BA308" i="16"/>
  <c r="BA298" i="16"/>
  <c r="BB292" i="16"/>
  <c r="BA282" i="16"/>
  <c r="BB276" i="16"/>
  <c r="BB264" i="16"/>
  <c r="BB256" i="16"/>
  <c r="BB234" i="16"/>
  <c r="BB232" i="16"/>
  <c r="BB229" i="16"/>
  <c r="BB226" i="16"/>
  <c r="BB224" i="16"/>
  <c r="BA212" i="16"/>
  <c r="BB197" i="16"/>
  <c r="BB194" i="16"/>
  <c r="BA177" i="16"/>
  <c r="BA175" i="16"/>
  <c r="BA173" i="16"/>
  <c r="BA171" i="16"/>
  <c r="BA169" i="16"/>
  <c r="BA167" i="16"/>
  <c r="BA165" i="16"/>
  <c r="BA163" i="16"/>
  <c r="BA161" i="16"/>
  <c r="BA159" i="16"/>
  <c r="BA157" i="16"/>
  <c r="BA155" i="16"/>
  <c r="BA153" i="16"/>
  <c r="BA151" i="16"/>
  <c r="BA149" i="16"/>
  <c r="BA147" i="16"/>
  <c r="BA145" i="16"/>
  <c r="BA143" i="16"/>
  <c r="BA141" i="16"/>
  <c r="BA139" i="16"/>
  <c r="BA137" i="16"/>
  <c r="BA135" i="16"/>
  <c r="BA133" i="16"/>
  <c r="BA131" i="16"/>
  <c r="BA129" i="16"/>
  <c r="BA435" i="16"/>
  <c r="BA433" i="16"/>
  <c r="BA431" i="16"/>
  <c r="BA429" i="16"/>
  <c r="BA426" i="16"/>
  <c r="BB369" i="16"/>
  <c r="BB365" i="16"/>
  <c r="BB354" i="16"/>
  <c r="BB352" i="16"/>
  <c r="BB346" i="16"/>
  <c r="BB305" i="16"/>
  <c r="BA299" i="16"/>
  <c r="BB289" i="16"/>
  <c r="BA283" i="16"/>
  <c r="BB273" i="16"/>
  <c r="BA267" i="16"/>
  <c r="BB257" i="16"/>
  <c r="BA251" i="16"/>
  <c r="BB248" i="16"/>
  <c r="BB246" i="16"/>
  <c r="BA244" i="16"/>
  <c r="BA242" i="16"/>
  <c r="BA236" i="16"/>
  <c r="BB219" i="16"/>
  <c r="BA207" i="16"/>
  <c r="BB182" i="16"/>
  <c r="BB126" i="16"/>
  <c r="BB46" i="16"/>
  <c r="BB44" i="16"/>
  <c r="BA54" i="16"/>
  <c r="BA52" i="16"/>
  <c r="BA35" i="16"/>
  <c r="BA55" i="16"/>
  <c r="BB33" i="16"/>
  <c r="BB29" i="16"/>
  <c r="BB25" i="16"/>
  <c r="BB21" i="16"/>
  <c r="BB17" i="16"/>
  <c r="BB13" i="16"/>
  <c r="BB9" i="16"/>
  <c r="BB5" i="16"/>
  <c r="BB49" i="16"/>
  <c r="BB47" i="16"/>
  <c r="BA490" i="16"/>
  <c r="BA486" i="16"/>
  <c r="BA482" i="16"/>
  <c r="BA478" i="16"/>
  <c r="BB475" i="16"/>
  <c r="BB460" i="16"/>
  <c r="BB456" i="16"/>
  <c r="BB522" i="16"/>
  <c r="BB535" i="16"/>
  <c r="BB513" i="16"/>
  <c r="BA504" i="16"/>
  <c r="BA488" i="16"/>
  <c r="BA484" i="16"/>
  <c r="BA480" i="16"/>
  <c r="BA477" i="16"/>
  <c r="BB469" i="16"/>
  <c r="BB530" i="16"/>
  <c r="BB523" i="16"/>
  <c r="BA503" i="16"/>
  <c r="BB489" i="16"/>
  <c r="BB485" i="16"/>
  <c r="BB481" i="16"/>
  <c r="BA451" i="16"/>
  <c r="BB443" i="16"/>
  <c r="BB359" i="16"/>
  <c r="BB340" i="16"/>
  <c r="BB336" i="16"/>
  <c r="BA310" i="16"/>
  <c r="BB308" i="16"/>
  <c r="BB298" i="16"/>
  <c r="BB282" i="16"/>
  <c r="BA240" i="16"/>
  <c r="BB217" i="16"/>
  <c r="BB212" i="16"/>
  <c r="BA200" i="16"/>
  <c r="BB177" i="16"/>
  <c r="BB175" i="16"/>
  <c r="BB173" i="16"/>
  <c r="BB171" i="16"/>
  <c r="BB169" i="16"/>
  <c r="BB167" i="16"/>
  <c r="BB165" i="16"/>
  <c r="BB163" i="16"/>
  <c r="BB161" i="16"/>
  <c r="BB159" i="16"/>
  <c r="BB157" i="16"/>
  <c r="BB155" i="16"/>
  <c r="BB153" i="16"/>
  <c r="BB151" i="16"/>
  <c r="BB149" i="16"/>
  <c r="BB147" i="16"/>
  <c r="BB145" i="16"/>
  <c r="BB143" i="16"/>
  <c r="BB141" i="16"/>
  <c r="BB139" i="16"/>
  <c r="BB137" i="16"/>
  <c r="BB135" i="16"/>
  <c r="BB133" i="16"/>
  <c r="BB131" i="16"/>
  <c r="BB129" i="16"/>
  <c r="BB433" i="16"/>
  <c r="BB429" i="16"/>
  <c r="BA419" i="16"/>
  <c r="BA417" i="16"/>
  <c r="BA415" i="16"/>
  <c r="BA413" i="16"/>
  <c r="BA411" i="16"/>
  <c r="BA408" i="16"/>
  <c r="BA404" i="16"/>
  <c r="BA400" i="16"/>
  <c r="BA396" i="16"/>
  <c r="BB393" i="16"/>
  <c r="BA388" i="16"/>
  <c r="BA384" i="16"/>
  <c r="BA380" i="16"/>
  <c r="BA376" i="16"/>
  <c r="BB344" i="16"/>
  <c r="BA293" i="16"/>
  <c r="BA277" i="16"/>
  <c r="BA261" i="16"/>
  <c r="BB239" i="16"/>
  <c r="BB236" i="16"/>
  <c r="BA188" i="16"/>
  <c r="BA186" i="16"/>
  <c r="BA184" i="16"/>
  <c r="BA424" i="16"/>
  <c r="BB420" i="16"/>
  <c r="BB409" i="16"/>
  <c r="BB405" i="16"/>
  <c r="BB401" i="16"/>
  <c r="BB397" i="16"/>
  <c r="BB392" i="16"/>
  <c r="BB389" i="16"/>
  <c r="BB385" i="16"/>
  <c r="BB381" i="16"/>
  <c r="BB377" i="16"/>
  <c r="BB373" i="16"/>
  <c r="BB371" i="16"/>
  <c r="BB306" i="16"/>
  <c r="BA304" i="16"/>
  <c r="BA294" i="16"/>
  <c r="BB288" i="16"/>
  <c r="BA278" i="16"/>
  <c r="BB272" i="16"/>
  <c r="BB241" i="16"/>
  <c r="BA233" i="16"/>
  <c r="BB221" i="16"/>
  <c r="BB218" i="16"/>
  <c r="BB216" i="16"/>
  <c r="BA201" i="16"/>
  <c r="BA198" i="16"/>
  <c r="BA190" i="16"/>
  <c r="BA172" i="16"/>
  <c r="BA170" i="16"/>
  <c r="BA418" i="16"/>
  <c r="BA416" i="16"/>
  <c r="BA414" i="16"/>
  <c r="BB361" i="16"/>
  <c r="BB311" i="16"/>
  <c r="BB309" i="16"/>
  <c r="BB301" i="16"/>
  <c r="BB285" i="16"/>
  <c r="BB269" i="16"/>
  <c r="BB253" i="16"/>
  <c r="BB211" i="16"/>
  <c r="BB192" i="16"/>
  <c r="BB189" i="16"/>
  <c r="BB187" i="16"/>
  <c r="BB124" i="16"/>
  <c r="BB122" i="16"/>
  <c r="BB120" i="16"/>
  <c r="BB118" i="16"/>
  <c r="BB116" i="16"/>
  <c r="BB114" i="16"/>
  <c r="BB112" i="16"/>
  <c r="BB110" i="16"/>
  <c r="BA107" i="16"/>
  <c r="BB55" i="16"/>
  <c r="BA51" i="16"/>
  <c r="BA39" i="16"/>
  <c r="BA127" i="16"/>
  <c r="BA125" i="16"/>
  <c r="BA123" i="16"/>
  <c r="BA121" i="16"/>
  <c r="BA119" i="16"/>
  <c r="BA117" i="16"/>
  <c r="BA115" i="16"/>
  <c r="BA113" i="16"/>
  <c r="BA111" i="16"/>
  <c r="BA109" i="16"/>
  <c r="BB45" i="16"/>
  <c r="BA37" i="16"/>
  <c r="BB34" i="16"/>
  <c r="BB30" i="16"/>
  <c r="BB26" i="16"/>
  <c r="BB22" i="16"/>
  <c r="BB18" i="16"/>
  <c r="BB14" i="16"/>
  <c r="BB10" i="16"/>
  <c r="BB6" i="16"/>
  <c r="BB108" i="16"/>
  <c r="BB36" i="16"/>
  <c r="AZ513" i="16"/>
  <c r="BA513" i="16"/>
  <c r="AZ485" i="16"/>
  <c r="BA485" i="16"/>
  <c r="AZ448" i="16"/>
  <c r="BA448" i="16"/>
  <c r="AZ446" i="16"/>
  <c r="BA446" i="16"/>
  <c r="AZ442" i="16"/>
  <c r="BA442" i="16"/>
  <c r="AZ440" i="16"/>
  <c r="BA440" i="16"/>
  <c r="AZ492" i="16"/>
  <c r="BA492" i="16"/>
  <c r="AZ461" i="16"/>
  <c r="BA461" i="16"/>
  <c r="AZ457" i="16"/>
  <c r="BA457" i="16"/>
  <c r="AZ453" i="16"/>
  <c r="BA453" i="16"/>
  <c r="AZ401" i="16"/>
  <c r="BA401" i="16"/>
  <c r="AZ392" i="16"/>
  <c r="BA392" i="16"/>
  <c r="AZ385" i="16"/>
  <c r="BA385" i="16"/>
  <c r="AZ381" i="16"/>
  <c r="BA381" i="16"/>
  <c r="AZ373" i="16"/>
  <c r="BA373" i="16"/>
  <c r="AZ252" i="16"/>
  <c r="BA252" i="16"/>
  <c r="AZ224" i="16"/>
  <c r="BA224" i="16"/>
  <c r="AZ352" i="16"/>
  <c r="BA352" i="16"/>
  <c r="AZ192" i="16"/>
  <c r="BA192" i="16"/>
  <c r="AZ356" i="16"/>
  <c r="BA356" i="16"/>
  <c r="AZ332" i="16"/>
  <c r="BA332" i="16"/>
  <c r="AZ320" i="16"/>
  <c r="BA320" i="16"/>
  <c r="AZ274" i="16"/>
  <c r="BA274" i="16"/>
  <c r="AZ225" i="16"/>
  <c r="BA225" i="16"/>
  <c r="AZ130" i="16"/>
  <c r="BA130" i="16"/>
  <c r="AZ432" i="16"/>
  <c r="BA432" i="16"/>
  <c r="AZ430" i="16"/>
  <c r="BA430" i="16"/>
  <c r="AZ367" i="16"/>
  <c r="BA367" i="16"/>
  <c r="AZ353" i="16"/>
  <c r="BA353" i="16"/>
  <c r="AZ347" i="16"/>
  <c r="BA347" i="16"/>
  <c r="AZ247" i="16"/>
  <c r="BA247" i="16"/>
  <c r="AZ245" i="16"/>
  <c r="BA245" i="16"/>
  <c r="AZ223" i="16"/>
  <c r="BA223" i="16"/>
  <c r="AZ32" i="16"/>
  <c r="BA32" i="16"/>
  <c r="AZ28" i="16"/>
  <c r="BA28" i="16"/>
  <c r="AZ26" i="16"/>
  <c r="BA26" i="16"/>
  <c r="AZ22" i="16"/>
  <c r="BA22" i="16"/>
  <c r="AZ18" i="16"/>
  <c r="BA18" i="16"/>
  <c r="AZ14" i="16"/>
  <c r="BA14" i="16"/>
  <c r="AZ12" i="16"/>
  <c r="BA12" i="16"/>
  <c r="AZ8" i="16"/>
  <c r="BA8" i="16"/>
  <c r="AZ4" i="16"/>
  <c r="BA4" i="16"/>
  <c r="AZ40" i="16"/>
  <c r="BA40" i="16"/>
  <c r="AZ48" i="16"/>
  <c r="BA48" i="16"/>
  <c r="FK521" i="16"/>
  <c r="FK510" i="16"/>
  <c r="AZ527" i="16"/>
  <c r="BA527" i="16"/>
  <c r="AZ523" i="16"/>
  <c r="BA523" i="16"/>
  <c r="AZ489" i="16"/>
  <c r="BA489" i="16"/>
  <c r="AZ481" i="16"/>
  <c r="BA481" i="16"/>
  <c r="AZ450" i="16"/>
  <c r="BA450" i="16"/>
  <c r="AZ444" i="16"/>
  <c r="BA444" i="16"/>
  <c r="BM444" i="16" s="1"/>
  <c r="AZ472" i="16"/>
  <c r="BA472" i="16"/>
  <c r="AZ459" i="16"/>
  <c r="BA459" i="16"/>
  <c r="AZ455" i="16"/>
  <c r="BA455" i="16"/>
  <c r="AZ532" i="16"/>
  <c r="BA532" i="16"/>
  <c r="AZ520" i="16"/>
  <c r="BA520" i="16"/>
  <c r="AZ423" i="16"/>
  <c r="BA423" i="16"/>
  <c r="BM423" i="16" s="1"/>
  <c r="AZ405" i="16"/>
  <c r="BA405" i="16"/>
  <c r="AZ397" i="16"/>
  <c r="BA397" i="16"/>
  <c r="BM397" i="16" s="1"/>
  <c r="AZ389" i="16"/>
  <c r="BA389" i="16"/>
  <c r="AZ371" i="16"/>
  <c r="BA371" i="16"/>
  <c r="AZ355" i="16"/>
  <c r="BA355" i="16"/>
  <c r="AZ300" i="16"/>
  <c r="BA300" i="16"/>
  <c r="AZ292" i="16"/>
  <c r="BA292" i="16"/>
  <c r="AZ284" i="16"/>
  <c r="BA284" i="16"/>
  <c r="AZ276" i="16"/>
  <c r="BA276" i="16"/>
  <c r="AZ268" i="16"/>
  <c r="BA268" i="16"/>
  <c r="BM268" i="16" s="1"/>
  <c r="AZ260" i="16"/>
  <c r="BA260" i="16"/>
  <c r="AZ226" i="16"/>
  <c r="BA226" i="16"/>
  <c r="BM226" i="16" s="1"/>
  <c r="AZ221" i="16"/>
  <c r="BA221" i="16"/>
  <c r="AZ194" i="16"/>
  <c r="BA194" i="16"/>
  <c r="AZ354" i="16"/>
  <c r="BA354" i="16"/>
  <c r="AZ203" i="16"/>
  <c r="BA203" i="16"/>
  <c r="AZ328" i="16"/>
  <c r="BA328" i="16"/>
  <c r="AZ324" i="16"/>
  <c r="BA324" i="16"/>
  <c r="AZ316" i="16"/>
  <c r="BA316" i="16"/>
  <c r="AZ290" i="16"/>
  <c r="BA290" i="16"/>
  <c r="AZ238" i="16"/>
  <c r="BA238" i="16"/>
  <c r="AZ180" i="16"/>
  <c r="BA180" i="16"/>
  <c r="BM180" i="16" s="1"/>
  <c r="AZ437" i="16"/>
  <c r="BA437" i="16"/>
  <c r="AZ434" i="16"/>
  <c r="BA434" i="16"/>
  <c r="AZ428" i="16"/>
  <c r="BA428" i="16"/>
  <c r="AZ45" i="16"/>
  <c r="BA45" i="16"/>
  <c r="AZ34" i="16"/>
  <c r="BA34" i="16"/>
  <c r="AZ30" i="16"/>
  <c r="BA30" i="16"/>
  <c r="AZ24" i="16"/>
  <c r="BA24" i="16"/>
  <c r="AZ20" i="16"/>
  <c r="BA20" i="16"/>
  <c r="AZ16" i="16"/>
  <c r="BA16" i="16"/>
  <c r="AZ10" i="16"/>
  <c r="BA10" i="16"/>
  <c r="AZ6" i="16"/>
  <c r="BA6" i="16"/>
  <c r="AZ43" i="16"/>
  <c r="BA43" i="16"/>
  <c r="AZ50" i="16"/>
  <c r="BA50" i="16"/>
  <c r="BA534" i="16"/>
  <c r="BA449" i="16"/>
  <c r="BA447" i="16"/>
  <c r="BA445" i="16"/>
  <c r="BA441" i="16"/>
  <c r="BA533" i="16"/>
  <c r="BA512" i="16"/>
  <c r="BA517" i="16"/>
  <c r="BA307" i="16"/>
  <c r="BA210" i="16"/>
  <c r="BA208" i="16"/>
  <c r="BA357" i="16"/>
  <c r="BA297" i="16"/>
  <c r="BA281" i="16"/>
  <c r="BA265" i="16"/>
  <c r="BA427" i="16"/>
  <c r="BA333" i="16"/>
  <c r="BA331" i="16"/>
  <c r="BA327" i="16"/>
  <c r="BA325" i="16"/>
  <c r="BA323" i="16"/>
  <c r="BA321" i="16"/>
  <c r="BA319" i="16"/>
  <c r="BA317" i="16"/>
  <c r="BA315" i="16"/>
  <c r="BA249" i="16"/>
  <c r="BA209" i="16"/>
  <c r="BA179" i="16"/>
  <c r="BA358" i="16"/>
  <c r="BA31" i="16"/>
  <c r="BA27" i="16"/>
  <c r="BA23" i="16"/>
  <c r="BA19" i="16"/>
  <c r="BA15" i="16"/>
  <c r="BA11" i="16"/>
  <c r="BA7" i="16"/>
  <c r="BA3" i="16"/>
  <c r="BA38" i="16"/>
  <c r="BA521" i="16"/>
  <c r="BA505" i="16"/>
  <c r="BA470" i="16"/>
  <c r="BA468" i="16"/>
  <c r="FK467" i="16"/>
  <c r="AW533" i="16"/>
  <c r="AZ529" i="16"/>
  <c r="BA529" i="16"/>
  <c r="AW512" i="16"/>
  <c r="AZ511" i="16"/>
  <c r="BA511" i="16"/>
  <c r="AZ493" i="16"/>
  <c r="BA493" i="16"/>
  <c r="AZ491" i="16"/>
  <c r="BA491" i="16"/>
  <c r="AZ469" i="16"/>
  <c r="BA469" i="16"/>
  <c r="AW517" i="16"/>
  <c r="BA514" i="16"/>
  <c r="BA498" i="16"/>
  <c r="AZ475" i="16"/>
  <c r="BA475" i="16"/>
  <c r="AZ522" i="16"/>
  <c r="BA522" i="16"/>
  <c r="AZ510" i="16"/>
  <c r="BA510" i="16"/>
  <c r="BA487" i="16"/>
  <c r="BA483" i="16"/>
  <c r="BA479" i="16"/>
  <c r="AZ471" i="16"/>
  <c r="BA471" i="16"/>
  <c r="AZ420" i="16"/>
  <c r="BA420" i="16"/>
  <c r="AZ368" i="16"/>
  <c r="BA368" i="16"/>
  <c r="AZ360" i="16"/>
  <c r="BA360" i="16"/>
  <c r="AW331" i="16"/>
  <c r="AW327" i="16"/>
  <c r="AW323" i="16"/>
  <c r="AW319" i="16"/>
  <c r="AW315" i="16"/>
  <c r="AZ306" i="16"/>
  <c r="BA306" i="16"/>
  <c r="AW249" i="16"/>
  <c r="AZ241" i="16"/>
  <c r="BA241" i="16"/>
  <c r="AZ218" i="16"/>
  <c r="BA218" i="16"/>
  <c r="AZ216" i="16"/>
  <c r="BA216" i="16"/>
  <c r="AZ213" i="16"/>
  <c r="BA213" i="16"/>
  <c r="AW179" i="16"/>
  <c r="AZ422" i="16"/>
  <c r="BA422" i="16"/>
  <c r="AZ369" i="16"/>
  <c r="BA369" i="16"/>
  <c r="AZ361" i="16"/>
  <c r="BA361" i="16"/>
  <c r="AZ309" i="16"/>
  <c r="BA309" i="16"/>
  <c r="AZ248" i="16"/>
  <c r="BA248" i="16"/>
  <c r="AZ246" i="16"/>
  <c r="BA246" i="16"/>
  <c r="AZ235" i="16"/>
  <c r="BA235" i="16"/>
  <c r="AZ189" i="16"/>
  <c r="BA189" i="16"/>
  <c r="AZ187" i="16"/>
  <c r="BA187" i="16"/>
  <c r="AZ183" i="16"/>
  <c r="BA183" i="16"/>
  <c r="BA407" i="16"/>
  <c r="BA403" i="16"/>
  <c r="BA399" i="16"/>
  <c r="BA391" i="16"/>
  <c r="BA387" i="16"/>
  <c r="BA383" i="16"/>
  <c r="BA379" i="16"/>
  <c r="BA375" i="16"/>
  <c r="BA372" i="16"/>
  <c r="BA370" i="16"/>
  <c r="BA362" i="16"/>
  <c r="BA343" i="16"/>
  <c r="BA339" i="16"/>
  <c r="BA335" i="16"/>
  <c r="AZ329" i="16"/>
  <c r="BA329" i="16"/>
  <c r="AZ313" i="16"/>
  <c r="BA313" i="16"/>
  <c r="BA302" i="16"/>
  <c r="BA286" i="16"/>
  <c r="BA270" i="16"/>
  <c r="BA262" i="16"/>
  <c r="BA254" i="16"/>
  <c r="BA222" i="16"/>
  <c r="BA220" i="16"/>
  <c r="AZ217" i="16"/>
  <c r="BA217" i="16"/>
  <c r="AZ214" i="16"/>
  <c r="BA214" i="16"/>
  <c r="AZ363" i="16"/>
  <c r="BA363" i="16"/>
  <c r="AZ344" i="16"/>
  <c r="BA344" i="16"/>
  <c r="BA303" i="16"/>
  <c r="BA287" i="16"/>
  <c r="BA271" i="16"/>
  <c r="BA255" i="16"/>
  <c r="AZ239" i="16"/>
  <c r="BA239" i="16"/>
  <c r="AZ215" i="16"/>
  <c r="BA215" i="16"/>
  <c r="BA191" i="16"/>
  <c r="AZ126" i="16"/>
  <c r="BA126" i="16"/>
  <c r="AZ124" i="16"/>
  <c r="BA124" i="16"/>
  <c r="AZ122" i="16"/>
  <c r="BA122" i="16"/>
  <c r="AZ120" i="16"/>
  <c r="BA120" i="16"/>
  <c r="AZ118" i="16"/>
  <c r="BA118" i="16"/>
  <c r="AZ116" i="16"/>
  <c r="BA116" i="16"/>
  <c r="AZ114" i="16"/>
  <c r="BA114" i="16"/>
  <c r="AZ112" i="16"/>
  <c r="BA112" i="16"/>
  <c r="AZ110" i="16"/>
  <c r="BA110" i="16"/>
  <c r="BA46" i="16"/>
  <c r="BA44" i="16"/>
  <c r="BA106" i="16"/>
  <c r="BA536" i="16"/>
  <c r="BA506" i="16"/>
  <c r="BA502" i="16"/>
  <c r="BA499" i="16"/>
  <c r="BA495" i="16"/>
  <c r="BA474" i="16"/>
  <c r="BA462" i="16"/>
  <c r="BA452" i="16"/>
  <c r="BA509" i="16"/>
  <c r="BA526" i="16"/>
  <c r="BA476" i="16"/>
  <c r="AW427" i="16"/>
  <c r="BA364" i="16"/>
  <c r="BA351" i="16"/>
  <c r="AW333" i="16"/>
  <c r="AW325" i="16"/>
  <c r="AW321" i="16"/>
  <c r="AW317" i="16"/>
  <c r="BA312" i="16"/>
  <c r="BA234" i="16"/>
  <c r="BA232" i="16"/>
  <c r="BA229" i="16"/>
  <c r="AW209" i="16"/>
  <c r="BA197" i="16"/>
  <c r="BA438" i="16"/>
  <c r="AW358" i="16"/>
  <c r="BA350" i="16"/>
  <c r="BA346" i="16"/>
  <c r="BA305" i="16"/>
  <c r="BA289" i="16"/>
  <c r="BA273" i="16"/>
  <c r="BA257" i="16"/>
  <c r="BA250" i="16"/>
  <c r="BA243" i="16"/>
  <c r="BA366" i="16"/>
  <c r="BA341" i="16"/>
  <c r="BA337" i="16"/>
  <c r="BA266" i="16"/>
  <c r="BA258" i="16"/>
  <c r="BA206" i="16"/>
  <c r="BA204" i="16"/>
  <c r="BA193" i="16"/>
  <c r="BA436" i="16"/>
  <c r="BA421" i="16"/>
  <c r="BA412" i="16"/>
  <c r="BA410" i="16"/>
  <c r="BA406" i="16"/>
  <c r="BA402" i="16"/>
  <c r="BA398" i="16"/>
  <c r="BA395" i="16"/>
  <c r="BA390" i="16"/>
  <c r="BA386" i="16"/>
  <c r="BA382" i="16"/>
  <c r="BA378" i="16"/>
  <c r="BA374" i="16"/>
  <c r="BA349" i="16"/>
  <c r="BA295" i="16"/>
  <c r="BA279" i="16"/>
  <c r="BA263" i="16"/>
  <c r="BA231" i="16"/>
  <c r="BA199" i="16"/>
  <c r="BA185" i="16"/>
  <c r="BA42" i="16"/>
  <c r="BA104" i="16"/>
  <c r="BA102" i="16"/>
  <c r="BA100" i="16"/>
  <c r="BA98" i="16"/>
  <c r="BA96" i="16"/>
  <c r="BA94" i="16"/>
  <c r="BA92" i="16"/>
  <c r="BA90" i="16"/>
  <c r="BA88" i="16"/>
  <c r="BA86" i="16"/>
  <c r="BA84" i="16"/>
  <c r="BA82" i="16"/>
  <c r="BA80" i="16"/>
  <c r="BA78" i="16"/>
  <c r="BA76" i="16"/>
  <c r="BA74" i="16"/>
  <c r="BA72" i="16"/>
  <c r="BA70" i="16"/>
  <c r="BA68" i="16"/>
  <c r="BA66" i="16"/>
  <c r="BA64" i="16"/>
  <c r="BA62" i="16"/>
  <c r="BA60" i="16"/>
  <c r="BA58" i="16"/>
  <c r="BA56" i="16"/>
  <c r="BA53" i="16"/>
  <c r="BA41" i="16"/>
  <c r="AZ497" i="16"/>
  <c r="AZ330" i="16"/>
  <c r="AZ318" i="16"/>
  <c r="AZ230" i="16"/>
  <c r="AZ178" i="16"/>
  <c r="AZ164" i="16"/>
  <c r="AZ158" i="16"/>
  <c r="AZ152" i="16"/>
  <c r="AZ142" i="16"/>
  <c r="AZ134" i="16"/>
  <c r="AY393" i="16"/>
  <c r="AZ393" i="16"/>
  <c r="AZ465" i="16"/>
  <c r="AZ498" i="16"/>
  <c r="AZ483" i="16"/>
  <c r="AZ227" i="16"/>
  <c r="AZ403" i="16"/>
  <c r="AZ391" i="16"/>
  <c r="AZ383" i="16"/>
  <c r="AZ375" i="16"/>
  <c r="AZ370" i="16"/>
  <c r="AZ335" i="16"/>
  <c r="AZ270" i="16"/>
  <c r="AZ222" i="16"/>
  <c r="AZ271" i="16"/>
  <c r="AZ255" i="16"/>
  <c r="AZ191" i="16"/>
  <c r="AZ103" i="16"/>
  <c r="AZ101" i="16"/>
  <c r="AZ99" i="16"/>
  <c r="AZ97" i="16"/>
  <c r="AZ95" i="16"/>
  <c r="AZ93" i="16"/>
  <c r="AZ91" i="16"/>
  <c r="AZ89" i="16"/>
  <c r="AZ87" i="16"/>
  <c r="AZ85" i="16"/>
  <c r="AZ83" i="16"/>
  <c r="AZ81" i="16"/>
  <c r="AZ79" i="16"/>
  <c r="AZ77" i="16"/>
  <c r="AZ75" i="16"/>
  <c r="AZ73" i="16"/>
  <c r="AZ71" i="16"/>
  <c r="AZ69" i="16"/>
  <c r="AZ67" i="16"/>
  <c r="AZ65" i="16"/>
  <c r="AZ63" i="16"/>
  <c r="AZ61" i="16"/>
  <c r="AZ59" i="16"/>
  <c r="AZ57" i="16"/>
  <c r="AZ46" i="16"/>
  <c r="AZ44" i="16"/>
  <c r="AZ106" i="16"/>
  <c r="AZ507" i="16"/>
  <c r="AZ524" i="16"/>
  <c r="AZ501" i="16"/>
  <c r="AY345" i="16"/>
  <c r="AZ345" i="16"/>
  <c r="AZ334" i="16"/>
  <c r="AZ326" i="16"/>
  <c r="AZ314" i="16"/>
  <c r="AZ228" i="16"/>
  <c r="AZ174" i="16"/>
  <c r="AZ166" i="16"/>
  <c r="AZ160" i="16"/>
  <c r="AZ154" i="16"/>
  <c r="AZ148" i="16"/>
  <c r="AZ144" i="16"/>
  <c r="AZ138" i="16"/>
  <c r="AZ132" i="16"/>
  <c r="AZ128" i="16"/>
  <c r="AZ275" i="16"/>
  <c r="AZ181" i="16"/>
  <c r="AZ105" i="16"/>
  <c r="AZ467" i="16"/>
  <c r="AZ463" i="16"/>
  <c r="AZ516" i="16"/>
  <c r="AZ514" i="16"/>
  <c r="AZ487" i="16"/>
  <c r="AZ479" i="16"/>
  <c r="AZ348" i="16"/>
  <c r="AZ195" i="16"/>
  <c r="AZ407" i="16"/>
  <c r="AZ399" i="16"/>
  <c r="AZ387" i="16"/>
  <c r="AZ379" i="16"/>
  <c r="AZ372" i="16"/>
  <c r="AZ362" i="16"/>
  <c r="AZ343" i="16"/>
  <c r="AZ339" i="16"/>
  <c r="AZ302" i="16"/>
  <c r="AZ286" i="16"/>
  <c r="AZ262" i="16"/>
  <c r="AZ254" i="16"/>
  <c r="AZ220" i="16"/>
  <c r="AZ303" i="16"/>
  <c r="AZ287" i="16"/>
  <c r="FK525" i="16"/>
  <c r="FK444" i="16"/>
  <c r="AY535" i="16"/>
  <c r="AZ535" i="16"/>
  <c r="AY531" i="16"/>
  <c r="AZ531" i="16"/>
  <c r="AY515" i="16"/>
  <c r="AZ515" i="16"/>
  <c r="AY508" i="16"/>
  <c r="AZ508" i="16"/>
  <c r="AY534" i="16"/>
  <c r="AZ534" i="16"/>
  <c r="AY530" i="16"/>
  <c r="AZ530" i="16"/>
  <c r="AY528" i="16"/>
  <c r="AZ528" i="16"/>
  <c r="AY525" i="16"/>
  <c r="AZ525" i="16"/>
  <c r="AY449" i="16"/>
  <c r="AZ449" i="16"/>
  <c r="AY447" i="16"/>
  <c r="AZ447" i="16"/>
  <c r="AY445" i="16"/>
  <c r="AZ445" i="16"/>
  <c r="AY443" i="16"/>
  <c r="AZ443" i="16"/>
  <c r="AY441" i="16"/>
  <c r="AZ441" i="16"/>
  <c r="AY439" i="16"/>
  <c r="AZ439" i="16"/>
  <c r="AY533" i="16"/>
  <c r="AZ533" i="16"/>
  <c r="AZ518" i="16"/>
  <c r="AY512" i="16"/>
  <c r="AZ512" i="16"/>
  <c r="AZ460" i="16"/>
  <c r="AZ458" i="16"/>
  <c r="AZ456" i="16"/>
  <c r="AZ454" i="16"/>
  <c r="AZ517" i="16"/>
  <c r="AY394" i="16"/>
  <c r="AZ394" i="16"/>
  <c r="AY307" i="16"/>
  <c r="AZ307" i="16"/>
  <c r="AY296" i="16"/>
  <c r="AZ296" i="16"/>
  <c r="AY288" i="16"/>
  <c r="AZ288" i="16"/>
  <c r="AY280" i="16"/>
  <c r="AZ280" i="16"/>
  <c r="AY272" i="16"/>
  <c r="AZ272" i="16"/>
  <c r="AY264" i="16"/>
  <c r="AZ264" i="16"/>
  <c r="AY256" i="16"/>
  <c r="AZ256" i="16"/>
  <c r="AY210" i="16"/>
  <c r="AZ210" i="16"/>
  <c r="AY208" i="16"/>
  <c r="AZ208" i="16"/>
  <c r="AY205" i="16"/>
  <c r="AZ205" i="16"/>
  <c r="AZ202" i="16"/>
  <c r="AY365" i="16"/>
  <c r="AZ365" i="16"/>
  <c r="AY357" i="16"/>
  <c r="AZ357" i="16"/>
  <c r="AY311" i="16"/>
  <c r="AZ311" i="16"/>
  <c r="AZ297" i="16"/>
  <c r="AZ281" i="16"/>
  <c r="AZ265" i="16"/>
  <c r="AY219" i="16"/>
  <c r="AZ219" i="16"/>
  <c r="AZ182" i="16"/>
  <c r="AY427" i="16"/>
  <c r="AZ427" i="16"/>
  <c r="AY359" i="16"/>
  <c r="AZ359" i="16"/>
  <c r="AY340" i="16"/>
  <c r="AZ340" i="16"/>
  <c r="AY336" i="16"/>
  <c r="AZ336" i="16"/>
  <c r="AY333" i="16"/>
  <c r="AZ333" i="16"/>
  <c r="AY331" i="16"/>
  <c r="AZ331" i="16"/>
  <c r="AY327" i="16"/>
  <c r="AZ327" i="16"/>
  <c r="AY325" i="16"/>
  <c r="AZ325" i="16"/>
  <c r="AY323" i="16"/>
  <c r="AZ323" i="16"/>
  <c r="AY321" i="16"/>
  <c r="AZ321" i="16"/>
  <c r="AY319" i="16"/>
  <c r="AZ319" i="16"/>
  <c r="AY317" i="16"/>
  <c r="AZ317" i="16"/>
  <c r="AY315" i="16"/>
  <c r="AZ315" i="16"/>
  <c r="AY308" i="16"/>
  <c r="AZ308" i="16"/>
  <c r="AY298" i="16"/>
  <c r="AZ298" i="16"/>
  <c r="AY282" i="16"/>
  <c r="AZ282" i="16"/>
  <c r="AZ249" i="16"/>
  <c r="AY212" i="16"/>
  <c r="AZ212" i="16"/>
  <c r="AY209" i="16"/>
  <c r="AZ209" i="16"/>
  <c r="AY179" i="16"/>
  <c r="AZ179" i="16"/>
  <c r="AY177" i="16"/>
  <c r="AZ177" i="16"/>
  <c r="AY175" i="16"/>
  <c r="AZ175" i="16"/>
  <c r="AY173" i="16"/>
  <c r="AZ173" i="16"/>
  <c r="AY171" i="16"/>
  <c r="AZ171" i="16"/>
  <c r="AY169" i="16"/>
  <c r="AZ169" i="16"/>
  <c r="AY167" i="16"/>
  <c r="AZ167" i="16"/>
  <c r="AY165" i="16"/>
  <c r="AZ165" i="16"/>
  <c r="AY163" i="16"/>
  <c r="AZ163" i="16"/>
  <c r="AY161" i="16"/>
  <c r="AZ161" i="16"/>
  <c r="AY159" i="16"/>
  <c r="AZ159" i="16"/>
  <c r="AY157" i="16"/>
  <c r="AZ157" i="16"/>
  <c r="AY155" i="16"/>
  <c r="AZ155" i="16"/>
  <c r="AY153" i="16"/>
  <c r="AZ153" i="16"/>
  <c r="AY151" i="16"/>
  <c r="AZ151" i="16"/>
  <c r="AY149" i="16"/>
  <c r="AZ149" i="16"/>
  <c r="AY147" i="16"/>
  <c r="AZ147" i="16"/>
  <c r="AY145" i="16"/>
  <c r="AZ145" i="16"/>
  <c r="AY143" i="16"/>
  <c r="AZ143" i="16"/>
  <c r="AY141" i="16"/>
  <c r="AZ141" i="16"/>
  <c r="AY139" i="16"/>
  <c r="AZ139" i="16"/>
  <c r="AY137" i="16"/>
  <c r="AZ137" i="16"/>
  <c r="AY135" i="16"/>
  <c r="AZ135" i="16"/>
  <c r="AY133" i="16"/>
  <c r="AZ133" i="16"/>
  <c r="AY131" i="16"/>
  <c r="AZ131" i="16"/>
  <c r="AY129" i="16"/>
  <c r="AZ129" i="16"/>
  <c r="AY435" i="16"/>
  <c r="AZ435" i="16"/>
  <c r="AY433" i="16"/>
  <c r="AZ433" i="16"/>
  <c r="AY431" i="16"/>
  <c r="AZ431" i="16"/>
  <c r="AY429" i="16"/>
  <c r="AZ429" i="16"/>
  <c r="AY426" i="16"/>
  <c r="AZ426" i="16"/>
  <c r="AZ358" i="16"/>
  <c r="AZ299" i="16"/>
  <c r="AY283" i="16"/>
  <c r="AZ283" i="16"/>
  <c r="AY267" i="16"/>
  <c r="AZ267" i="16"/>
  <c r="AY251" i="16"/>
  <c r="AZ251" i="16"/>
  <c r="AY244" i="16"/>
  <c r="AZ244" i="16"/>
  <c r="AY242" i="16"/>
  <c r="AZ242" i="16"/>
  <c r="AZ236" i="16"/>
  <c r="AZ207" i="16"/>
  <c r="AZ33" i="16"/>
  <c r="AZ31" i="16"/>
  <c r="AZ29" i="16"/>
  <c r="AZ27" i="16"/>
  <c r="AZ25" i="16"/>
  <c r="AZ23" i="16"/>
  <c r="AZ21" i="16"/>
  <c r="AZ19" i="16"/>
  <c r="AZ17" i="16"/>
  <c r="AZ15" i="16"/>
  <c r="AZ13" i="16"/>
  <c r="AZ11" i="16"/>
  <c r="AZ9" i="16"/>
  <c r="AZ7" i="16"/>
  <c r="AZ5" i="16"/>
  <c r="AZ3" i="16"/>
  <c r="AZ54" i="16"/>
  <c r="AZ52" i="16"/>
  <c r="AZ49" i="16"/>
  <c r="AZ47" i="16"/>
  <c r="AZ38" i="16"/>
  <c r="AZ35" i="16"/>
  <c r="AZ55" i="16"/>
  <c r="AY473" i="16"/>
  <c r="AZ473" i="16"/>
  <c r="AZ519" i="16"/>
  <c r="AZ494" i="16"/>
  <c r="AY425" i="16"/>
  <c r="AZ425" i="16"/>
  <c r="AZ342" i="16"/>
  <c r="AZ338" i="16"/>
  <c r="AZ322" i="16"/>
  <c r="AZ196" i="16"/>
  <c r="AZ176" i="16"/>
  <c r="AZ168" i="16"/>
  <c r="AZ162" i="16"/>
  <c r="AZ156" i="16"/>
  <c r="AZ150" i="16"/>
  <c r="AZ146" i="16"/>
  <c r="AZ140" i="16"/>
  <c r="AZ136" i="16"/>
  <c r="AZ291" i="16"/>
  <c r="AZ259" i="16"/>
  <c r="AZ237" i="16"/>
  <c r="AY521" i="16"/>
  <c r="AZ521" i="16"/>
  <c r="AY505" i="16"/>
  <c r="AZ505" i="16"/>
  <c r="AY500" i="16"/>
  <c r="AZ500" i="16"/>
  <c r="AY496" i="16"/>
  <c r="AZ496" i="16"/>
  <c r="AY490" i="16"/>
  <c r="AZ490" i="16"/>
  <c r="AY486" i="16"/>
  <c r="AZ486" i="16"/>
  <c r="AY482" i="16"/>
  <c r="AZ482" i="16"/>
  <c r="AY478" i="16"/>
  <c r="AZ478" i="16"/>
  <c r="AY470" i="16"/>
  <c r="AZ470" i="16"/>
  <c r="AY468" i="16"/>
  <c r="AZ468" i="16"/>
  <c r="AY466" i="16"/>
  <c r="AZ466" i="16"/>
  <c r="AY464" i="16"/>
  <c r="AZ464" i="16"/>
  <c r="AY536" i="16"/>
  <c r="AZ536" i="16"/>
  <c r="AY506" i="16"/>
  <c r="AZ506" i="16"/>
  <c r="AY502" i="16"/>
  <c r="AZ502" i="16"/>
  <c r="AY499" i="16"/>
  <c r="AZ499" i="16"/>
  <c r="AY495" i="16"/>
  <c r="AZ495" i="16"/>
  <c r="AY474" i="16"/>
  <c r="AZ474" i="16"/>
  <c r="AY462" i="16"/>
  <c r="AZ462" i="16"/>
  <c r="AY452" i="16"/>
  <c r="AZ452" i="16"/>
  <c r="AY509" i="16"/>
  <c r="AZ509" i="16"/>
  <c r="AY504" i="16"/>
  <c r="AZ504" i="16"/>
  <c r="AY488" i="16"/>
  <c r="AZ488" i="16"/>
  <c r="AY484" i="16"/>
  <c r="AZ484" i="16"/>
  <c r="AY480" i="16"/>
  <c r="AZ480" i="16"/>
  <c r="AY477" i="16"/>
  <c r="AZ477" i="16"/>
  <c r="AY526" i="16"/>
  <c r="AZ526" i="16"/>
  <c r="AY503" i="16"/>
  <c r="AZ503" i="16"/>
  <c r="AY476" i="16"/>
  <c r="AZ476" i="16"/>
  <c r="AY451" i="16"/>
  <c r="AZ451" i="16"/>
  <c r="AY409" i="16"/>
  <c r="AZ409" i="16"/>
  <c r="AY377" i="16"/>
  <c r="AZ377" i="16"/>
  <c r="AY364" i="16"/>
  <c r="AZ364" i="16"/>
  <c r="AY351" i="16"/>
  <c r="AZ351" i="16"/>
  <c r="AY312" i="16"/>
  <c r="AZ312" i="16"/>
  <c r="AY310" i="16"/>
  <c r="AZ310" i="16"/>
  <c r="AY240" i="16"/>
  <c r="AZ240" i="16"/>
  <c r="AY234" i="16"/>
  <c r="AZ234" i="16"/>
  <c r="AY232" i="16"/>
  <c r="AZ232" i="16"/>
  <c r="AY229" i="16"/>
  <c r="AZ229" i="16"/>
  <c r="AY200" i="16"/>
  <c r="AZ200" i="16"/>
  <c r="AY197" i="16"/>
  <c r="AZ197" i="16"/>
  <c r="AY438" i="16"/>
  <c r="AZ438" i="16"/>
  <c r="AY419" i="16"/>
  <c r="AZ419" i="16"/>
  <c r="AY417" i="16"/>
  <c r="AZ417" i="16"/>
  <c r="AY415" i="16"/>
  <c r="AZ415" i="16"/>
  <c r="AY413" i="16"/>
  <c r="AZ413" i="16"/>
  <c r="AY411" i="16"/>
  <c r="AZ411" i="16"/>
  <c r="AY408" i="16"/>
  <c r="AZ408" i="16"/>
  <c r="AY404" i="16"/>
  <c r="AZ404" i="16"/>
  <c r="AY400" i="16"/>
  <c r="AZ400" i="16"/>
  <c r="AY396" i="16"/>
  <c r="AZ396" i="16"/>
  <c r="AY388" i="16"/>
  <c r="AZ388" i="16"/>
  <c r="AY384" i="16"/>
  <c r="AZ384" i="16"/>
  <c r="AY380" i="16"/>
  <c r="AZ380" i="16"/>
  <c r="AY376" i="16"/>
  <c r="AZ376" i="16"/>
  <c r="AY350" i="16"/>
  <c r="AZ350" i="16"/>
  <c r="AY346" i="16"/>
  <c r="AZ346" i="16"/>
  <c r="AY305" i="16"/>
  <c r="AZ305" i="16"/>
  <c r="AY301" i="16"/>
  <c r="AZ301" i="16"/>
  <c r="AY293" i="16"/>
  <c r="AZ293" i="16"/>
  <c r="AY289" i="16"/>
  <c r="AZ289" i="16"/>
  <c r="AY285" i="16"/>
  <c r="AZ285" i="16"/>
  <c r="AY277" i="16"/>
  <c r="AZ277" i="16"/>
  <c r="AY273" i="16"/>
  <c r="AZ273" i="16"/>
  <c r="AY269" i="16"/>
  <c r="AZ269" i="16"/>
  <c r="AY261" i="16"/>
  <c r="AZ261" i="16"/>
  <c r="AY257" i="16"/>
  <c r="AZ257" i="16"/>
  <c r="AY253" i="16"/>
  <c r="AZ253" i="16"/>
  <c r="AY250" i="16"/>
  <c r="AZ250" i="16"/>
  <c r="AY243" i="16"/>
  <c r="AZ243" i="16"/>
  <c r="AY211" i="16"/>
  <c r="AZ211" i="16"/>
  <c r="AY188" i="16"/>
  <c r="AZ188" i="16"/>
  <c r="AY186" i="16"/>
  <c r="AZ186" i="16"/>
  <c r="AY184" i="16"/>
  <c r="AZ184" i="16"/>
  <c r="AY424" i="16"/>
  <c r="AZ424" i="16"/>
  <c r="AY366" i="16"/>
  <c r="AZ366" i="16"/>
  <c r="AY341" i="16"/>
  <c r="AZ341" i="16"/>
  <c r="AY337" i="16"/>
  <c r="AZ337" i="16"/>
  <c r="AY304" i="16"/>
  <c r="AZ304" i="16"/>
  <c r="AY294" i="16"/>
  <c r="AZ294" i="16"/>
  <c r="AY278" i="16"/>
  <c r="AZ278" i="16"/>
  <c r="AY266" i="16"/>
  <c r="AZ266" i="16"/>
  <c r="AY258" i="16"/>
  <c r="AZ258" i="16"/>
  <c r="AY233" i="16"/>
  <c r="AZ233" i="16"/>
  <c r="AY206" i="16"/>
  <c r="AZ206" i="16"/>
  <c r="AY204" i="16"/>
  <c r="AZ204" i="16"/>
  <c r="AY201" i="16"/>
  <c r="AZ201" i="16"/>
  <c r="AY198" i="16"/>
  <c r="AZ198" i="16"/>
  <c r="AY193" i="16"/>
  <c r="AZ193" i="16"/>
  <c r="AY190" i="16"/>
  <c r="AZ190" i="16"/>
  <c r="AY172" i="16"/>
  <c r="AZ172" i="16"/>
  <c r="AY170" i="16"/>
  <c r="AZ170" i="16"/>
  <c r="AY436" i="16"/>
  <c r="AZ436" i="16"/>
  <c r="AY421" i="16"/>
  <c r="AZ421" i="16"/>
  <c r="AY418" i="16"/>
  <c r="AZ418" i="16"/>
  <c r="AY416" i="16"/>
  <c r="AZ416" i="16"/>
  <c r="AY414" i="16"/>
  <c r="AZ414" i="16"/>
  <c r="AY412" i="16"/>
  <c r="AZ412" i="16"/>
  <c r="AY410" i="16"/>
  <c r="AZ410" i="16"/>
  <c r="AY406" i="16"/>
  <c r="AZ406" i="16"/>
  <c r="AY402" i="16"/>
  <c r="AZ402" i="16"/>
  <c r="AY398" i="16"/>
  <c r="AZ398" i="16"/>
  <c r="AY395" i="16"/>
  <c r="AZ395" i="16"/>
  <c r="AY390" i="16"/>
  <c r="AZ390" i="16"/>
  <c r="AY386" i="16"/>
  <c r="AZ386" i="16"/>
  <c r="AY382" i="16"/>
  <c r="AZ382" i="16"/>
  <c r="AY378" i="16"/>
  <c r="AZ378" i="16"/>
  <c r="AY374" i="16"/>
  <c r="AZ374" i="16"/>
  <c r="AY349" i="16"/>
  <c r="AZ349" i="16"/>
  <c r="AY295" i="16"/>
  <c r="AZ295" i="16"/>
  <c r="AY279" i="16"/>
  <c r="AZ279" i="16"/>
  <c r="AY263" i="16"/>
  <c r="AZ263" i="16"/>
  <c r="AY231" i="16"/>
  <c r="AZ231" i="16"/>
  <c r="AY199" i="16"/>
  <c r="AZ199" i="16"/>
  <c r="AY185" i="16"/>
  <c r="AZ185" i="16"/>
  <c r="AY107" i="16"/>
  <c r="AZ107" i="16"/>
  <c r="AY51" i="16"/>
  <c r="AZ51" i="16"/>
  <c r="AY39" i="16"/>
  <c r="AZ39" i="16"/>
  <c r="AY108" i="16"/>
  <c r="AZ108" i="16"/>
  <c r="AY36" i="16"/>
  <c r="AZ36" i="16"/>
  <c r="AY127" i="16"/>
  <c r="AZ127" i="16"/>
  <c r="AY125" i="16"/>
  <c r="AZ125" i="16"/>
  <c r="AY123" i="16"/>
  <c r="AZ123" i="16"/>
  <c r="AY121" i="16"/>
  <c r="AZ121" i="16"/>
  <c r="AY119" i="16"/>
  <c r="AZ119" i="16"/>
  <c r="AY117" i="16"/>
  <c r="AZ117" i="16"/>
  <c r="AY115" i="16"/>
  <c r="AZ115" i="16"/>
  <c r="AY113" i="16"/>
  <c r="AZ113" i="16"/>
  <c r="AY111" i="16"/>
  <c r="AZ111" i="16"/>
  <c r="AY109" i="16"/>
  <c r="AZ109" i="16"/>
  <c r="AY42" i="16"/>
  <c r="AZ42" i="16"/>
  <c r="AY37" i="16"/>
  <c r="AZ37" i="16"/>
  <c r="AY104" i="16"/>
  <c r="AZ104" i="16"/>
  <c r="AY102" i="16"/>
  <c r="AZ102" i="16"/>
  <c r="AY100" i="16"/>
  <c r="AZ100" i="16"/>
  <c r="AY98" i="16"/>
  <c r="AZ98" i="16"/>
  <c r="AY96" i="16"/>
  <c r="AZ96" i="16"/>
  <c r="AY94" i="16"/>
  <c r="AZ94" i="16"/>
  <c r="AY92" i="16"/>
  <c r="AZ92" i="16"/>
  <c r="AY90" i="16"/>
  <c r="AZ90" i="16"/>
  <c r="AY88" i="16"/>
  <c r="AZ88" i="16"/>
  <c r="AY86" i="16"/>
  <c r="AZ86" i="16"/>
  <c r="AY84" i="16"/>
  <c r="AZ84" i="16"/>
  <c r="AY82" i="16"/>
  <c r="AZ82" i="16"/>
  <c r="AY80" i="16"/>
  <c r="AZ80" i="16"/>
  <c r="AY78" i="16"/>
  <c r="AZ78" i="16"/>
  <c r="AY76" i="16"/>
  <c r="AZ76" i="16"/>
  <c r="AY74" i="16"/>
  <c r="AZ74" i="16"/>
  <c r="AY72" i="16"/>
  <c r="AZ72" i="16"/>
  <c r="AY70" i="16"/>
  <c r="AZ70" i="16"/>
  <c r="AY68" i="16"/>
  <c r="AZ68" i="16"/>
  <c r="AY66" i="16"/>
  <c r="AZ66" i="16"/>
  <c r="AY64" i="16"/>
  <c r="AZ64" i="16"/>
  <c r="AY62" i="16"/>
  <c r="AZ62" i="16"/>
  <c r="AY60" i="16"/>
  <c r="AZ60" i="16"/>
  <c r="AY58" i="16"/>
  <c r="AZ58" i="16"/>
  <c r="AY56" i="16"/>
  <c r="AZ56" i="16"/>
  <c r="AY53" i="16"/>
  <c r="AZ53" i="16"/>
  <c r="AY41" i="16"/>
  <c r="AZ41" i="16"/>
  <c r="FL459" i="16"/>
  <c r="FL515" i="16"/>
  <c r="FL346" i="16"/>
  <c r="AY513" i="16"/>
  <c r="AW504" i="16"/>
  <c r="AW488" i="16"/>
  <c r="AW484" i="16"/>
  <c r="AW480" i="16"/>
  <c r="AW477" i="16"/>
  <c r="AY527" i="16"/>
  <c r="AY523" i="16"/>
  <c r="AW503" i="16"/>
  <c r="AY489" i="16"/>
  <c r="AY485" i="16"/>
  <c r="AY481" i="16"/>
  <c r="AW451" i="16"/>
  <c r="AY450" i="16"/>
  <c r="AY448" i="16"/>
  <c r="AY446" i="16"/>
  <c r="AY444" i="16"/>
  <c r="AY442" i="16"/>
  <c r="AY440" i="16"/>
  <c r="AY519" i="16"/>
  <c r="AY507" i="16"/>
  <c r="AY492" i="16"/>
  <c r="AW490" i="16"/>
  <c r="AW486" i="16"/>
  <c r="AW482" i="16"/>
  <c r="AW478" i="16"/>
  <c r="AY472" i="16"/>
  <c r="AY461" i="16"/>
  <c r="AY459" i="16"/>
  <c r="AY457" i="16"/>
  <c r="AY455" i="16"/>
  <c r="AY453" i="16"/>
  <c r="AY532" i="16"/>
  <c r="AY524" i="16"/>
  <c r="AY520" i="16"/>
  <c r="AY501" i="16"/>
  <c r="AY497" i="16"/>
  <c r="AY494" i="16"/>
  <c r="AW424" i="16"/>
  <c r="AY423" i="16"/>
  <c r="AY405" i="16"/>
  <c r="AY401" i="16"/>
  <c r="AY397" i="16"/>
  <c r="AY392" i="16"/>
  <c r="AY389" i="16"/>
  <c r="AY385" i="16"/>
  <c r="AY381" i="16"/>
  <c r="AY373" i="16"/>
  <c r="AY371" i="16"/>
  <c r="AY355" i="16"/>
  <c r="AW304" i="16"/>
  <c r="AY300" i="16"/>
  <c r="BK300" i="16" s="1"/>
  <c r="AW294" i="16"/>
  <c r="AY292" i="16"/>
  <c r="AY284" i="16"/>
  <c r="AW278" i="16"/>
  <c r="AY276" i="16"/>
  <c r="AY268" i="16"/>
  <c r="AY260" i="16"/>
  <c r="AY252" i="16"/>
  <c r="AW233" i="16"/>
  <c r="AY226" i="16"/>
  <c r="AY224" i="16"/>
  <c r="AY221" i="16"/>
  <c r="AW201" i="16"/>
  <c r="AW198" i="16"/>
  <c r="AY194" i="16"/>
  <c r="AW190" i="16"/>
  <c r="AW172" i="16"/>
  <c r="AW170" i="16"/>
  <c r="AW418" i="16"/>
  <c r="AW416" i="16"/>
  <c r="AW414" i="16"/>
  <c r="AW412" i="16"/>
  <c r="AW410" i="16"/>
  <c r="AW406" i="16"/>
  <c r="AW402" i="16"/>
  <c r="AW398" i="16"/>
  <c r="AW395" i="16"/>
  <c r="AW390" i="16"/>
  <c r="AW386" i="16"/>
  <c r="AW382" i="16"/>
  <c r="AW378" i="16"/>
  <c r="AW374" i="16"/>
  <c r="AY354" i="16"/>
  <c r="AY352" i="16"/>
  <c r="AW295" i="16"/>
  <c r="AW279" i="16"/>
  <c r="BI279" i="16" s="1"/>
  <c r="AW263" i="16"/>
  <c r="AY203" i="16"/>
  <c r="AY192" i="16"/>
  <c r="AW185" i="16"/>
  <c r="AW394" i="16"/>
  <c r="AY356" i="16"/>
  <c r="AY342" i="16"/>
  <c r="AY338" i="16"/>
  <c r="BK338" i="16" s="1"/>
  <c r="AY334" i="16"/>
  <c r="AY332" i="16"/>
  <c r="AY330" i="16"/>
  <c r="AY328" i="16"/>
  <c r="AY326" i="16"/>
  <c r="AY324" i="16"/>
  <c r="AY322" i="16"/>
  <c r="AY320" i="16"/>
  <c r="AY318" i="16"/>
  <c r="AY316" i="16"/>
  <c r="AY314" i="16"/>
  <c r="AW310" i="16"/>
  <c r="AW296" i="16"/>
  <c r="AY290" i="16"/>
  <c r="AW280" i="16"/>
  <c r="AY274" i="16"/>
  <c r="AW240" i="16"/>
  <c r="AY238" i="16"/>
  <c r="AY230" i="16"/>
  <c r="AY228" i="16"/>
  <c r="AY225" i="16"/>
  <c r="AW205" i="16"/>
  <c r="AW202" i="16"/>
  <c r="AW200" i="16"/>
  <c r="BI200" i="16" s="1"/>
  <c r="AY196" i="16"/>
  <c r="AY180" i="16"/>
  <c r="AY178" i="16"/>
  <c r="AY176" i="16"/>
  <c r="AY174" i="16"/>
  <c r="AY168" i="16"/>
  <c r="AY166" i="16"/>
  <c r="AY164" i="16"/>
  <c r="AY162" i="16"/>
  <c r="AY160" i="16"/>
  <c r="AY158" i="16"/>
  <c r="AY156" i="16"/>
  <c r="AY154" i="16"/>
  <c r="AY152" i="16"/>
  <c r="AY150" i="16"/>
  <c r="AY148" i="16"/>
  <c r="AY146" i="16"/>
  <c r="AY144" i="16"/>
  <c r="AY142" i="16"/>
  <c r="AY140" i="16"/>
  <c r="AY138" i="16"/>
  <c r="AY136" i="16"/>
  <c r="AY134" i="16"/>
  <c r="AY132" i="16"/>
  <c r="AY130" i="16"/>
  <c r="AY128" i="16"/>
  <c r="AY437" i="16"/>
  <c r="AY434" i="16"/>
  <c r="AY432" i="16"/>
  <c r="AY430" i="16"/>
  <c r="AY428" i="16"/>
  <c r="AW419" i="16"/>
  <c r="AW417" i="16"/>
  <c r="AW415" i="16"/>
  <c r="AW413" i="16"/>
  <c r="AW411" i="16"/>
  <c r="AW408" i="16"/>
  <c r="AW404" i="16"/>
  <c r="AW400" i="16"/>
  <c r="AW396" i="16"/>
  <c r="AW388" i="16"/>
  <c r="AW384" i="16"/>
  <c r="FK459" i="16"/>
  <c r="FL418" i="16"/>
  <c r="FL414" i="16"/>
  <c r="FL410" i="16"/>
  <c r="FL406" i="16"/>
  <c r="FL402" i="16"/>
  <c r="FL398" i="16"/>
  <c r="AY529" i="16"/>
  <c r="AY511" i="16"/>
  <c r="AY493" i="16"/>
  <c r="AY491" i="16"/>
  <c r="AY469" i="16"/>
  <c r="AY467" i="16"/>
  <c r="AY465" i="16"/>
  <c r="AY463" i="16"/>
  <c r="AY516" i="16"/>
  <c r="AW521" i="16"/>
  <c r="AW515" i="16"/>
  <c r="AY514" i="16"/>
  <c r="AY498" i="16"/>
  <c r="AY475" i="16"/>
  <c r="AW468" i="16"/>
  <c r="AW528" i="16"/>
  <c r="AW525" i="16"/>
  <c r="AY522" i="16"/>
  <c r="AY510" i="16"/>
  <c r="AW502" i="16"/>
  <c r="AW499" i="16"/>
  <c r="AW495" i="16"/>
  <c r="AY487" i="16"/>
  <c r="AY483" i="16"/>
  <c r="AY479" i="16"/>
  <c r="AW474" i="16"/>
  <c r="AY471" i="16"/>
  <c r="AY420" i="16"/>
  <c r="AY368" i="16"/>
  <c r="AY360" i="16"/>
  <c r="AY306" i="16"/>
  <c r="AY241" i="16"/>
  <c r="AY218" i="16"/>
  <c r="AY216" i="16"/>
  <c r="AY213" i="16"/>
  <c r="AW193" i="16"/>
  <c r="AW436" i="16"/>
  <c r="AY422" i="16"/>
  <c r="AY369" i="16"/>
  <c r="AY361" i="16"/>
  <c r="AW349" i="16"/>
  <c r="AY348" i="16"/>
  <c r="AY309" i="16"/>
  <c r="AY248" i="16"/>
  <c r="AY246" i="16"/>
  <c r="AY235" i="16"/>
  <c r="AY227" i="16"/>
  <c r="AW199" i="16"/>
  <c r="AY195" i="16"/>
  <c r="AY189" i="16"/>
  <c r="AY187" i="16"/>
  <c r="AY183" i="16"/>
  <c r="AW439" i="16"/>
  <c r="AY407" i="16"/>
  <c r="AY403" i="16"/>
  <c r="AY399" i="16"/>
  <c r="AY391" i="16"/>
  <c r="AY387" i="16"/>
  <c r="AY383" i="16"/>
  <c r="AY379" i="16"/>
  <c r="AY375" i="16"/>
  <c r="AY372" i="16"/>
  <c r="AY370" i="16"/>
  <c r="AW364" i="16"/>
  <c r="AY362" i="16"/>
  <c r="AW351" i="16"/>
  <c r="AY343" i="16"/>
  <c r="AY339" i="16"/>
  <c r="AY335" i="16"/>
  <c r="AY329" i="16"/>
  <c r="AY313" i="16"/>
  <c r="FK512" i="16"/>
  <c r="FK455" i="16"/>
  <c r="AW509" i="16"/>
  <c r="AW526" i="16"/>
  <c r="AY518" i="16"/>
  <c r="AY460" i="16"/>
  <c r="AY458" i="16"/>
  <c r="AY456" i="16"/>
  <c r="AY454" i="16"/>
  <c r="AY517" i="16"/>
  <c r="AW266" i="16"/>
  <c r="AY202" i="16"/>
  <c r="AY297" i="16"/>
  <c r="AY281" i="16"/>
  <c r="AY265" i="16"/>
  <c r="AW231" i="16"/>
  <c r="AY182" i="16"/>
  <c r="AY249" i="16"/>
  <c r="AW380" i="16"/>
  <c r="AW376" i="16"/>
  <c r="AY367" i="16"/>
  <c r="AY353" i="16"/>
  <c r="AW348" i="16"/>
  <c r="AY347" i="16"/>
  <c r="AW293" i="16"/>
  <c r="AY291" i="16"/>
  <c r="AW277" i="16"/>
  <c r="AY275" i="16"/>
  <c r="AW261" i="16"/>
  <c r="AY259" i="16"/>
  <c r="AY247" i="16"/>
  <c r="AY245" i="16"/>
  <c r="AY237" i="16"/>
  <c r="AW227" i="16"/>
  <c r="AY223" i="16"/>
  <c r="AW195" i="16"/>
  <c r="AW188" i="16"/>
  <c r="AW186" i="16"/>
  <c r="AW184" i="16"/>
  <c r="AY181" i="16"/>
  <c r="AW127" i="16"/>
  <c r="AW125" i="16"/>
  <c r="AW123" i="16"/>
  <c r="AW121" i="16"/>
  <c r="AW119" i="16"/>
  <c r="AW117" i="16"/>
  <c r="AW115" i="16"/>
  <c r="AW113" i="16"/>
  <c r="AW111" i="16"/>
  <c r="AW109" i="16"/>
  <c r="AY45" i="16"/>
  <c r="AW37" i="16"/>
  <c r="AY34" i="16"/>
  <c r="AY32" i="16"/>
  <c r="AY30" i="16"/>
  <c r="AY28" i="16"/>
  <c r="AY26" i="16"/>
  <c r="AY24" i="16"/>
  <c r="AY22" i="16"/>
  <c r="AY20" i="16"/>
  <c r="AY18" i="16"/>
  <c r="AY16" i="16"/>
  <c r="AY14" i="16"/>
  <c r="AY12" i="16"/>
  <c r="AY10" i="16"/>
  <c r="AY8" i="16"/>
  <c r="AY6" i="16"/>
  <c r="AY4" i="16"/>
  <c r="AY43" i="16"/>
  <c r="AY40" i="16"/>
  <c r="AW107" i="16"/>
  <c r="AY105" i="16"/>
  <c r="AW51" i="16"/>
  <c r="AW39" i="16"/>
  <c r="AW103" i="16"/>
  <c r="AW101" i="16"/>
  <c r="AW99" i="16"/>
  <c r="AW97" i="16"/>
  <c r="AW95" i="16"/>
  <c r="AW93" i="16"/>
  <c r="AW91" i="16"/>
  <c r="AW89" i="16"/>
  <c r="AW87" i="16"/>
  <c r="AW85" i="16"/>
  <c r="AW83" i="16"/>
  <c r="AW81" i="16"/>
  <c r="AW79" i="16"/>
  <c r="AW77" i="16"/>
  <c r="AW75" i="16"/>
  <c r="AW73" i="16"/>
  <c r="AW71" i="16"/>
  <c r="AW69" i="16"/>
  <c r="AW67" i="16"/>
  <c r="AW65" i="16"/>
  <c r="AW63" i="16"/>
  <c r="AW61" i="16"/>
  <c r="AW59" i="16"/>
  <c r="AW57" i="16"/>
  <c r="AW54" i="16"/>
  <c r="AW52" i="16"/>
  <c r="AY50" i="16"/>
  <c r="AY48" i="16"/>
  <c r="AW35" i="16"/>
  <c r="AY302" i="16"/>
  <c r="AY286" i="16"/>
  <c r="AY270" i="16"/>
  <c r="AW264" i="16"/>
  <c r="AY262" i="16"/>
  <c r="AW256" i="16"/>
  <c r="AY254" i="16"/>
  <c r="AW234" i="16"/>
  <c r="AW232" i="16"/>
  <c r="AW229" i="16"/>
  <c r="AY222" i="16"/>
  <c r="AY220" i="16"/>
  <c r="AY217" i="16"/>
  <c r="AY214" i="16"/>
  <c r="AW197" i="16"/>
  <c r="AW365" i="16"/>
  <c r="AY363" i="16"/>
  <c r="AW346" i="16"/>
  <c r="AY344" i="16"/>
  <c r="AW305" i="16"/>
  <c r="AY303" i="16"/>
  <c r="AW289" i="16"/>
  <c r="AY287" i="16"/>
  <c r="AW273" i="16"/>
  <c r="AY271" i="16"/>
  <c r="AW257" i="16"/>
  <c r="AY255" i="16"/>
  <c r="AY239" i="16"/>
  <c r="AW219" i="16"/>
  <c r="AY215" i="16"/>
  <c r="AY191" i="16"/>
  <c r="AW182" i="16"/>
  <c r="AY103" i="16"/>
  <c r="AY101" i="16"/>
  <c r="AY99" i="16"/>
  <c r="AY97" i="16"/>
  <c r="AY95" i="16"/>
  <c r="AY93" i="16"/>
  <c r="AY91" i="16"/>
  <c r="AY89" i="16"/>
  <c r="AY87" i="16"/>
  <c r="AY85" i="16"/>
  <c r="AY83" i="16"/>
  <c r="AY81" i="16"/>
  <c r="AY79" i="16"/>
  <c r="AY77" i="16"/>
  <c r="AY75" i="16"/>
  <c r="AY73" i="16"/>
  <c r="AY71" i="16"/>
  <c r="AY69" i="16"/>
  <c r="AY67" i="16"/>
  <c r="AY65" i="16"/>
  <c r="AY63" i="16"/>
  <c r="AY61" i="16"/>
  <c r="AY59" i="16"/>
  <c r="AY57" i="16"/>
  <c r="AW41" i="16"/>
  <c r="AY126" i="16"/>
  <c r="AY124" i="16"/>
  <c r="AY122" i="16"/>
  <c r="AY120" i="16"/>
  <c r="AY118" i="16"/>
  <c r="AY116" i="16"/>
  <c r="AY114" i="16"/>
  <c r="AY112" i="16"/>
  <c r="AY110" i="16"/>
  <c r="AY46" i="16"/>
  <c r="AY44" i="16"/>
  <c r="AW33" i="16"/>
  <c r="AW29" i="16"/>
  <c r="AW25" i="16"/>
  <c r="AW21" i="16"/>
  <c r="AW17" i="16"/>
  <c r="AW13" i="16"/>
  <c r="AW9" i="16"/>
  <c r="AW5" i="16"/>
  <c r="AY106" i="16"/>
  <c r="AW49" i="16"/>
  <c r="AW47" i="16"/>
  <c r="AY358" i="16"/>
  <c r="AY299" i="16"/>
  <c r="AY236" i="16"/>
  <c r="AY207" i="16"/>
  <c r="AY33" i="16"/>
  <c r="AY31" i="16"/>
  <c r="AY29" i="16"/>
  <c r="AY27" i="16"/>
  <c r="AY25" i="16"/>
  <c r="AY23" i="16"/>
  <c r="AY21" i="16"/>
  <c r="AY19" i="16"/>
  <c r="AY17" i="16"/>
  <c r="AY15" i="16"/>
  <c r="AY13" i="16"/>
  <c r="AY11" i="16"/>
  <c r="AY9" i="16"/>
  <c r="AY7" i="16"/>
  <c r="AY5" i="16"/>
  <c r="AY3" i="16"/>
  <c r="AW104" i="16"/>
  <c r="AW102" i="16"/>
  <c r="AW100" i="16"/>
  <c r="AW98" i="16"/>
  <c r="AW96" i="16"/>
  <c r="AW94" i="16"/>
  <c r="AW92" i="16"/>
  <c r="AW90" i="16"/>
  <c r="AW88" i="16"/>
  <c r="AW86" i="16"/>
  <c r="AW84" i="16"/>
  <c r="AW82" i="16"/>
  <c r="AW80" i="16"/>
  <c r="AW78" i="16"/>
  <c r="AW76" i="16"/>
  <c r="AW74" i="16"/>
  <c r="AW72" i="16"/>
  <c r="AW70" i="16"/>
  <c r="AW68" i="16"/>
  <c r="AW66" i="16"/>
  <c r="AW64" i="16"/>
  <c r="AW62" i="16"/>
  <c r="AW60" i="16"/>
  <c r="AW58" i="16"/>
  <c r="AW56" i="16"/>
  <c r="AY54" i="16"/>
  <c r="AY52" i="16"/>
  <c r="AY49" i="16"/>
  <c r="AY47" i="16"/>
  <c r="AY38" i="16"/>
  <c r="AY35" i="16"/>
  <c r="AY55" i="16"/>
  <c r="AW527" i="16"/>
  <c r="AW423" i="16"/>
  <c r="AW32" i="16"/>
  <c r="AW16" i="16"/>
  <c r="AW4" i="16"/>
  <c r="AW455" i="16"/>
  <c r="AW532" i="16"/>
  <c r="AW491" i="16"/>
  <c r="AW450" i="16"/>
  <c r="AW446" i="16"/>
  <c r="AW442" i="16"/>
  <c r="AW425" i="16"/>
  <c r="AW238" i="16"/>
  <c r="AW225" i="16"/>
  <c r="AW130" i="16"/>
  <c r="AW432" i="16"/>
  <c r="AW355" i="16"/>
  <c r="AW292" i="16"/>
  <c r="AW276" i="16"/>
  <c r="AW226" i="16"/>
  <c r="AW194" i="16"/>
  <c r="AW352" i="16"/>
  <c r="AW248" i="16"/>
  <c r="FM502" i="16"/>
  <c r="FK439" i="16"/>
  <c r="AW492" i="16"/>
  <c r="AW475" i="16"/>
  <c r="AW522" i="16"/>
  <c r="AW535" i="16"/>
  <c r="AW513" i="16"/>
  <c r="AW500" i="16"/>
  <c r="AW496" i="16"/>
  <c r="AW469" i="16"/>
  <c r="AW466" i="16"/>
  <c r="AW464" i="16"/>
  <c r="AW530" i="16"/>
  <c r="AW523" i="16"/>
  <c r="AW489" i="16"/>
  <c r="AW485" i="16"/>
  <c r="AW481" i="16"/>
  <c r="AW332" i="16"/>
  <c r="AW328" i="16"/>
  <c r="AW324" i="16"/>
  <c r="AW320" i="16"/>
  <c r="AW316" i="16"/>
  <c r="AW290" i="16"/>
  <c r="AW274" i="16"/>
  <c r="AW217" i="16"/>
  <c r="AW214" i="16"/>
  <c r="AW437" i="16"/>
  <c r="AW393" i="16"/>
  <c r="AW367" i="16"/>
  <c r="AW344" i="16"/>
  <c r="AW247" i="16"/>
  <c r="AW245" i="16"/>
  <c r="AW239" i="16"/>
  <c r="AW223" i="16"/>
  <c r="AW420" i="16"/>
  <c r="AW409" i="16"/>
  <c r="AW405" i="16"/>
  <c r="AW401" i="16"/>
  <c r="AW397" i="16"/>
  <c r="AW392" i="16"/>
  <c r="AW389" i="16"/>
  <c r="AW385" i="16"/>
  <c r="AW381" i="16"/>
  <c r="AW377" i="16"/>
  <c r="AW373" i="16"/>
  <c r="AW371" i="16"/>
  <c r="AW306" i="16"/>
  <c r="AW288" i="16"/>
  <c r="AW272" i="16"/>
  <c r="AW241" i="16"/>
  <c r="AW221" i="16"/>
  <c r="AW218" i="16"/>
  <c r="AW216" i="16"/>
  <c r="AW361" i="16"/>
  <c r="AW311" i="16"/>
  <c r="AW309" i="16"/>
  <c r="AW301" i="16"/>
  <c r="AW285" i="16"/>
  <c r="AW269" i="16"/>
  <c r="AW253" i="16"/>
  <c r="AW211" i="16"/>
  <c r="AW192" i="16"/>
  <c r="AW189" i="16"/>
  <c r="AW187" i="16"/>
  <c r="AW124" i="16"/>
  <c r="AW122" i="16"/>
  <c r="AW120" i="16"/>
  <c r="AW118" i="16"/>
  <c r="AW116" i="16"/>
  <c r="AW114" i="16"/>
  <c r="AW112" i="16"/>
  <c r="AW110" i="16"/>
  <c r="AW45" i="16"/>
  <c r="AW34" i="16"/>
  <c r="AW30" i="16"/>
  <c r="AW26" i="16"/>
  <c r="AW22" i="16"/>
  <c r="AW18" i="16"/>
  <c r="AW14" i="16"/>
  <c r="AW10" i="16"/>
  <c r="AW6" i="16"/>
  <c r="AW108" i="16"/>
  <c r="AW36" i="16"/>
  <c r="AW473" i="16"/>
  <c r="AW345" i="16"/>
  <c r="AW28" i="16"/>
  <c r="AW24" i="16"/>
  <c r="AW20" i="16"/>
  <c r="AW12" i="16"/>
  <c r="AW8" i="16"/>
  <c r="AW43" i="16"/>
  <c r="AW40" i="16"/>
  <c r="AW459" i="16"/>
  <c r="AW520" i="16"/>
  <c r="AW493" i="16"/>
  <c r="AW448" i="16"/>
  <c r="AW444" i="16"/>
  <c r="AW440" i="16"/>
  <c r="AW356" i="16"/>
  <c r="AW428" i="16"/>
  <c r="AW353" i="16"/>
  <c r="AW224" i="16"/>
  <c r="AW369" i="16"/>
  <c r="AW354" i="16"/>
  <c r="AW246" i="16"/>
  <c r="AW472" i="16"/>
  <c r="AW461" i="16"/>
  <c r="AW457" i="16"/>
  <c r="AW453" i="16"/>
  <c r="AW510" i="16"/>
  <c r="AW471" i="16"/>
  <c r="AW529" i="16"/>
  <c r="AW511" i="16"/>
  <c r="AW505" i="16"/>
  <c r="AW470" i="16"/>
  <c r="AW536" i="16"/>
  <c r="AW534" i="16"/>
  <c r="AW506" i="16"/>
  <c r="AW462" i="16"/>
  <c r="AW452" i="16"/>
  <c r="AW449" i="16"/>
  <c r="AW447" i="16"/>
  <c r="AW445" i="16"/>
  <c r="AW441" i="16"/>
  <c r="AW329" i="16"/>
  <c r="AW313" i="16"/>
  <c r="AW180" i="16"/>
  <c r="AW434" i="16"/>
  <c r="AW430" i="16"/>
  <c r="AW363" i="16"/>
  <c r="AW347" i="16"/>
  <c r="AW215" i="16"/>
  <c r="AW368" i="16"/>
  <c r="AW360" i="16"/>
  <c r="AW312" i="16"/>
  <c r="AW307" i="16"/>
  <c r="AW300" i="16"/>
  <c r="AW284" i="16"/>
  <c r="AW268" i="16"/>
  <c r="AW260" i="16"/>
  <c r="AW252" i="16"/>
  <c r="AW213" i="16"/>
  <c r="AW210" i="16"/>
  <c r="AW208" i="16"/>
  <c r="AW422" i="16"/>
  <c r="AW357" i="16"/>
  <c r="AW350" i="16"/>
  <c r="AW297" i="16"/>
  <c r="AW281" i="16"/>
  <c r="AW265" i="16"/>
  <c r="AW250" i="16"/>
  <c r="AW243" i="16"/>
  <c r="AW235" i="16"/>
  <c r="AW203" i="16"/>
  <c r="AW183" i="16"/>
  <c r="AW126" i="16"/>
  <c r="AW50" i="16"/>
  <c r="AW48" i="16"/>
  <c r="AW31" i="16"/>
  <c r="AW27" i="16"/>
  <c r="AW23" i="16"/>
  <c r="AW19" i="16"/>
  <c r="AW15" i="16"/>
  <c r="AW11" i="16"/>
  <c r="AW7" i="16"/>
  <c r="AW3" i="16"/>
  <c r="AW38" i="16"/>
  <c r="AV514" i="16"/>
  <c r="AV507" i="16"/>
  <c r="AV484" i="16"/>
  <c r="AV494" i="16"/>
  <c r="AV478" i="16"/>
  <c r="AV467" i="16"/>
  <c r="AV516" i="16"/>
  <c r="AV326" i="16"/>
  <c r="AV270" i="16"/>
  <c r="AV172" i="16"/>
  <c r="AV162" i="16"/>
  <c r="AV152" i="16"/>
  <c r="AV142" i="16"/>
  <c r="AV134" i="16"/>
  <c r="AV128" i="16"/>
  <c r="AV410" i="16"/>
  <c r="AV390" i="16"/>
  <c r="AV291" i="16"/>
  <c r="AV271" i="16"/>
  <c r="AV251" i="16"/>
  <c r="AV237" i="16"/>
  <c r="AV207" i="16"/>
  <c r="AV185" i="16"/>
  <c r="AV394" i="16"/>
  <c r="AV202" i="16"/>
  <c r="AV419" i="16"/>
  <c r="AV404" i="16"/>
  <c r="AV384" i="16"/>
  <c r="AV184" i="16"/>
  <c r="AV121" i="16"/>
  <c r="AV111" i="16"/>
  <c r="AV51" i="16"/>
  <c r="AV12" i="16"/>
  <c r="AV4" i="16"/>
  <c r="AV99" i="16"/>
  <c r="AV85" i="16"/>
  <c r="AV69" i="16"/>
  <c r="AV52" i="16"/>
  <c r="AV455" i="16"/>
  <c r="AV517" i="16"/>
  <c r="AV483" i="16"/>
  <c r="AV499" i="16"/>
  <c r="AV444" i="16"/>
  <c r="AV407" i="16"/>
  <c r="AV319" i="16"/>
  <c r="AV232" i="16"/>
  <c r="AV518" i="16"/>
  <c r="AV498" i="16"/>
  <c r="AV458" i="16"/>
  <c r="AV454" i="16"/>
  <c r="AV524" i="16"/>
  <c r="AV503" i="16"/>
  <c r="AV497" i="16"/>
  <c r="AV531" i="16"/>
  <c r="AV486" i="16"/>
  <c r="AV463" i="16"/>
  <c r="AV527" i="16"/>
  <c r="AV473" i="16"/>
  <c r="AV443" i="16"/>
  <c r="AV314" i="16"/>
  <c r="AV304" i="16"/>
  <c r="AV230" i="16"/>
  <c r="AV201" i="16"/>
  <c r="AV196" i="16"/>
  <c r="AV190" i="16"/>
  <c r="AV178" i="16"/>
  <c r="AV174" i="16"/>
  <c r="AV168" i="16"/>
  <c r="AV164" i="16"/>
  <c r="AV158" i="16"/>
  <c r="AV154" i="16"/>
  <c r="AV150" i="16"/>
  <c r="AV146" i="16"/>
  <c r="AV140" i="16"/>
  <c r="AV136" i="16"/>
  <c r="AV416" i="16"/>
  <c r="AV412" i="16"/>
  <c r="AV402" i="16"/>
  <c r="AV395" i="16"/>
  <c r="AV382" i="16"/>
  <c r="AV374" i="16"/>
  <c r="AV303" i="16"/>
  <c r="AV295" i="16"/>
  <c r="AV283" i="16"/>
  <c r="AV275" i="16"/>
  <c r="AV263" i="16"/>
  <c r="AV255" i="16"/>
  <c r="AV242" i="16"/>
  <c r="AV181" i="16"/>
  <c r="AV345" i="16"/>
  <c r="AV310" i="16"/>
  <c r="AV280" i="16"/>
  <c r="AV205" i="16"/>
  <c r="AV417" i="16"/>
  <c r="AV413" i="16"/>
  <c r="AV408" i="16"/>
  <c r="AV396" i="16"/>
  <c r="AV380" i="16"/>
  <c r="AV186" i="16"/>
  <c r="AV127" i="16"/>
  <c r="AV123" i="16"/>
  <c r="AV119" i="16"/>
  <c r="AV115" i="16"/>
  <c r="AV109" i="16"/>
  <c r="AV106" i="16"/>
  <c r="AV107" i="16"/>
  <c r="AV39" i="16"/>
  <c r="AV32" i="16"/>
  <c r="AV20" i="16"/>
  <c r="AV16" i="16"/>
  <c r="AV8" i="16"/>
  <c r="AV103" i="16"/>
  <c r="AV97" i="16"/>
  <c r="AV93" i="16"/>
  <c r="AV89" i="16"/>
  <c r="AV83" i="16"/>
  <c r="AV77" i="16"/>
  <c r="AV73" i="16"/>
  <c r="AV67" i="16"/>
  <c r="AV63" i="16"/>
  <c r="AV59" i="16"/>
  <c r="AV54" i="16"/>
  <c r="AV40" i="16"/>
  <c r="AV35" i="16"/>
  <c r="FL509" i="16"/>
  <c r="AV533" i="16"/>
  <c r="AV459" i="16"/>
  <c r="AV532" i="16"/>
  <c r="AV520" i="16"/>
  <c r="AV479" i="16"/>
  <c r="AV521" i="16"/>
  <c r="AV515" i="16"/>
  <c r="AV493" i="16"/>
  <c r="AV468" i="16"/>
  <c r="AV525" i="16"/>
  <c r="AV474" i="16"/>
  <c r="AV448" i="16"/>
  <c r="AV442" i="16"/>
  <c r="AV403" i="16"/>
  <c r="AV387" i="16"/>
  <c r="AV379" i="16"/>
  <c r="AV372" i="16"/>
  <c r="AV362" i="16"/>
  <c r="AV356" i="16"/>
  <c r="AV343" i="16"/>
  <c r="AV331" i="16"/>
  <c r="AV323" i="16"/>
  <c r="AV254" i="16"/>
  <c r="AV222" i="16"/>
  <c r="AV193" i="16"/>
  <c r="AV179" i="16"/>
  <c r="AV130" i="16"/>
  <c r="AV432" i="16"/>
  <c r="AV428" i="16"/>
  <c r="AV199" i="16"/>
  <c r="AV191" i="16"/>
  <c r="AV364" i="16"/>
  <c r="AV351" i="16"/>
  <c r="AV264" i="16"/>
  <c r="AV229" i="16"/>
  <c r="AV224" i="16"/>
  <c r="AV365" i="16"/>
  <c r="AV352" i="16"/>
  <c r="AV289" i="16"/>
  <c r="AV257" i="16"/>
  <c r="AV246" i="16"/>
  <c r="AV219" i="16"/>
  <c r="AV182" i="16"/>
  <c r="AV41" i="16"/>
  <c r="AV29" i="16"/>
  <c r="AV21" i="16"/>
  <c r="AV17" i="16"/>
  <c r="AV9" i="16"/>
  <c r="AV47" i="16"/>
  <c r="FK527" i="16"/>
  <c r="FK457" i="16"/>
  <c r="FK450" i="16"/>
  <c r="FK442" i="16"/>
  <c r="AV509" i="16"/>
  <c r="AV492" i="16"/>
  <c r="AV475" i="16"/>
  <c r="AV460" i="16"/>
  <c r="AV456" i="16"/>
  <c r="AV526" i="16"/>
  <c r="AV522" i="16"/>
  <c r="AV535" i="16"/>
  <c r="AV513" i="16"/>
  <c r="AV500" i="16"/>
  <c r="AV496" i="16"/>
  <c r="AV469" i="16"/>
  <c r="AV466" i="16"/>
  <c r="AV464" i="16"/>
  <c r="AV530" i="16"/>
  <c r="AV523" i="16"/>
  <c r="AV489" i="16"/>
  <c r="AV485" i="16"/>
  <c r="AV481" i="16"/>
  <c r="AV359" i="16"/>
  <c r="AV340" i="16"/>
  <c r="AV336" i="16"/>
  <c r="AV332" i="16"/>
  <c r="AV328" i="16"/>
  <c r="AV324" i="16"/>
  <c r="AV320" i="16"/>
  <c r="AV316" i="16"/>
  <c r="AV308" i="16"/>
  <c r="AV298" i="16"/>
  <c r="AV290" i="16"/>
  <c r="AV282" i="16"/>
  <c r="AV274" i="16"/>
  <c r="AV266" i="16"/>
  <c r="AV217" i="16"/>
  <c r="AV214" i="16"/>
  <c r="AV212" i="16"/>
  <c r="AV177" i="16"/>
  <c r="AV175" i="16"/>
  <c r="AV173" i="16"/>
  <c r="AV171" i="16"/>
  <c r="AV169" i="16"/>
  <c r="AV167" i="16"/>
  <c r="AV165" i="16"/>
  <c r="AV163" i="16"/>
  <c r="AV161" i="16"/>
  <c r="AV159" i="16"/>
  <c r="AV157" i="16"/>
  <c r="AV155" i="16"/>
  <c r="AV153" i="16"/>
  <c r="AV151" i="16"/>
  <c r="AV149" i="16"/>
  <c r="AV147" i="16"/>
  <c r="AV145" i="16"/>
  <c r="AV143" i="16"/>
  <c r="AV141" i="16"/>
  <c r="AV139" i="16"/>
  <c r="AV137" i="16"/>
  <c r="AV135" i="16"/>
  <c r="AV133" i="16"/>
  <c r="AV131" i="16"/>
  <c r="AV129" i="16"/>
  <c r="AV437" i="16"/>
  <c r="AV433" i="16"/>
  <c r="AV429" i="16"/>
  <c r="AV393" i="16"/>
  <c r="AV367" i="16"/>
  <c r="AV344" i="16"/>
  <c r="AV247" i="16"/>
  <c r="AV245" i="16"/>
  <c r="AV239" i="16"/>
  <c r="AV236" i="16"/>
  <c r="AV231" i="16"/>
  <c r="AV223" i="16"/>
  <c r="AV420" i="16"/>
  <c r="AV409" i="16"/>
  <c r="AV405" i="16"/>
  <c r="AV401" i="16"/>
  <c r="AV397" i="16"/>
  <c r="AV392" i="16"/>
  <c r="AV389" i="16"/>
  <c r="AV385" i="16"/>
  <c r="AV381" i="16"/>
  <c r="AV377" i="16"/>
  <c r="AV373" i="16"/>
  <c r="AV371" i="16"/>
  <c r="AV306" i="16"/>
  <c r="AV288" i="16"/>
  <c r="AV272" i="16"/>
  <c r="AV241" i="16"/>
  <c r="AV221" i="16"/>
  <c r="AV218" i="16"/>
  <c r="AV216" i="16"/>
  <c r="AV361" i="16"/>
  <c r="AV311" i="16"/>
  <c r="AV309" i="16"/>
  <c r="AV301" i="16"/>
  <c r="AV285" i="16"/>
  <c r="AV269" i="16"/>
  <c r="AV253" i="16"/>
  <c r="AV211" i="16"/>
  <c r="AV192" i="16"/>
  <c r="AV189" i="16"/>
  <c r="AV187" i="16"/>
  <c r="AV124" i="16"/>
  <c r="AV122" i="16"/>
  <c r="AV120" i="16"/>
  <c r="AV118" i="16"/>
  <c r="AV116" i="16"/>
  <c r="AV114" i="16"/>
  <c r="AV112" i="16"/>
  <c r="AV110" i="16"/>
  <c r="AV55" i="16"/>
  <c r="AV104" i="16"/>
  <c r="AV102" i="16"/>
  <c r="AV100" i="16"/>
  <c r="AV98" i="16"/>
  <c r="AV96" i="16"/>
  <c r="AV94" i="16"/>
  <c r="AV92" i="16"/>
  <c r="AV90" i="16"/>
  <c r="AV88" i="16"/>
  <c r="AV86" i="16"/>
  <c r="AV84" i="16"/>
  <c r="AV82" i="16"/>
  <c r="AV80" i="16"/>
  <c r="AV78" i="16"/>
  <c r="AV76" i="16"/>
  <c r="AV74" i="16"/>
  <c r="AV72" i="16"/>
  <c r="AV70" i="16"/>
  <c r="AV68" i="16"/>
  <c r="AV66" i="16"/>
  <c r="AV64" i="16"/>
  <c r="AV62" i="16"/>
  <c r="AV60" i="16"/>
  <c r="AV58" i="16"/>
  <c r="AV56" i="16"/>
  <c r="AV45" i="16"/>
  <c r="AV34" i="16"/>
  <c r="AV30" i="16"/>
  <c r="AV26" i="16"/>
  <c r="AV22" i="16"/>
  <c r="AV18" i="16"/>
  <c r="AV14" i="16"/>
  <c r="AV10" i="16"/>
  <c r="AV6" i="16"/>
  <c r="AV108" i="16"/>
  <c r="AV36" i="16"/>
  <c r="AV519" i="16"/>
  <c r="AV504" i="16"/>
  <c r="AV488" i="16"/>
  <c r="AV480" i="16"/>
  <c r="AV477" i="16"/>
  <c r="AV501" i="16"/>
  <c r="AV451" i="16"/>
  <c r="AV508" i="16"/>
  <c r="AV490" i="16"/>
  <c r="AV482" i="16"/>
  <c r="AV465" i="16"/>
  <c r="AV424" i="16"/>
  <c r="AV342" i="16"/>
  <c r="AV338" i="16"/>
  <c r="AV334" i="16"/>
  <c r="AV330" i="16"/>
  <c r="AV322" i="16"/>
  <c r="AV318" i="16"/>
  <c r="AV302" i="16"/>
  <c r="AV294" i="16"/>
  <c r="BH294" i="16" s="1"/>
  <c r="AV286" i="16"/>
  <c r="AV278" i="16"/>
  <c r="BH278" i="16" s="1"/>
  <c r="AV262" i="16"/>
  <c r="AV233" i="16"/>
  <c r="AV228" i="16"/>
  <c r="AV198" i="16"/>
  <c r="AV176" i="16"/>
  <c r="AV170" i="16"/>
  <c r="AV166" i="16"/>
  <c r="AV160" i="16"/>
  <c r="AV156" i="16"/>
  <c r="AV148" i="16"/>
  <c r="BH148" i="16" s="1"/>
  <c r="AV144" i="16"/>
  <c r="AV138" i="16"/>
  <c r="AV132" i="16"/>
  <c r="AV435" i="16"/>
  <c r="AV431" i="16"/>
  <c r="AV426" i="16"/>
  <c r="AV418" i="16"/>
  <c r="AV414" i="16"/>
  <c r="AV406" i="16"/>
  <c r="AV398" i="16"/>
  <c r="AV386" i="16"/>
  <c r="AV378" i="16"/>
  <c r="AV299" i="16"/>
  <c r="AV287" i="16"/>
  <c r="BH287" i="16" s="1"/>
  <c r="AV279" i="16"/>
  <c r="AV267" i="16"/>
  <c r="AV259" i="16"/>
  <c r="AV244" i="16"/>
  <c r="AV423" i="16"/>
  <c r="AV296" i="16"/>
  <c r="AV240" i="16"/>
  <c r="AV200" i="16"/>
  <c r="AV415" i="16"/>
  <c r="AV411" i="16"/>
  <c r="AV400" i="16"/>
  <c r="AV388" i="16"/>
  <c r="AV376" i="16"/>
  <c r="AV348" i="16"/>
  <c r="AV293" i="16"/>
  <c r="AV277" i="16"/>
  <c r="AV261" i="16"/>
  <c r="AV227" i="16"/>
  <c r="AV195" i="16"/>
  <c r="AV188" i="16"/>
  <c r="BH188" i="16" s="1"/>
  <c r="AV125" i="16"/>
  <c r="AV117" i="16"/>
  <c r="AV113" i="16"/>
  <c r="AV105" i="16"/>
  <c r="AV37" i="16"/>
  <c r="AV28" i="16"/>
  <c r="AV24" i="16"/>
  <c r="AV101" i="16"/>
  <c r="BH101" i="16" s="1"/>
  <c r="AV95" i="16"/>
  <c r="AV91" i="16"/>
  <c r="AV87" i="16"/>
  <c r="AV81" i="16"/>
  <c r="AV79" i="16"/>
  <c r="AV75" i="16"/>
  <c r="AV71" i="16"/>
  <c r="AV65" i="16"/>
  <c r="BH65" i="16" s="1"/>
  <c r="AV61" i="16"/>
  <c r="AV57" i="16"/>
  <c r="AV43" i="16"/>
  <c r="AV512" i="16"/>
  <c r="AV487" i="16"/>
  <c r="AV491" i="16"/>
  <c r="AV528" i="16"/>
  <c r="AV502" i="16"/>
  <c r="AV495" i="16"/>
  <c r="AV450" i="16"/>
  <c r="AV446" i="16"/>
  <c r="AV440" i="16"/>
  <c r="AV425" i="16"/>
  <c r="AV399" i="16"/>
  <c r="AV391" i="16"/>
  <c r="AV383" i="16"/>
  <c r="AV375" i="16"/>
  <c r="AV370" i="16"/>
  <c r="AV339" i="16"/>
  <c r="AV335" i="16"/>
  <c r="AV327" i="16"/>
  <c r="AV315" i="16"/>
  <c r="AV249" i="16"/>
  <c r="AV238" i="16"/>
  <c r="AV225" i="16"/>
  <c r="AV220" i="16"/>
  <c r="AV436" i="16"/>
  <c r="AV353" i="16"/>
  <c r="AV349" i="16"/>
  <c r="AV439" i="16"/>
  <c r="AV355" i="16"/>
  <c r="AV292" i="16"/>
  <c r="AV276" i="16"/>
  <c r="AV256" i="16"/>
  <c r="AV234" i="16"/>
  <c r="AV226" i="16"/>
  <c r="AV197" i="16"/>
  <c r="AV194" i="16"/>
  <c r="AV369" i="16"/>
  <c r="AV354" i="16"/>
  <c r="BH354" i="16" s="1"/>
  <c r="AV346" i="16"/>
  <c r="AV305" i="16"/>
  <c r="AV273" i="16"/>
  <c r="AV248" i="16"/>
  <c r="BH248" i="16" s="1"/>
  <c r="AV46" i="16"/>
  <c r="AV44" i="16"/>
  <c r="AV33" i="16"/>
  <c r="AV25" i="16"/>
  <c r="AV13" i="16"/>
  <c r="AV5" i="16"/>
  <c r="AV49" i="16"/>
  <c r="FK441" i="16"/>
  <c r="FK107" i="16"/>
  <c r="AV472" i="16"/>
  <c r="AV461" i="16"/>
  <c r="AV457" i="16"/>
  <c r="AV453" i="16"/>
  <c r="AV510" i="16"/>
  <c r="AV476" i="16"/>
  <c r="AV471" i="16"/>
  <c r="AV438" i="16"/>
  <c r="AV529" i="16"/>
  <c r="AV511" i="16"/>
  <c r="AV505" i="16"/>
  <c r="AV470" i="16"/>
  <c r="AV536" i="16"/>
  <c r="AV534" i="16"/>
  <c r="AV506" i="16"/>
  <c r="AV462" i="16"/>
  <c r="AV452" i="16"/>
  <c r="AV449" i="16"/>
  <c r="AV447" i="16"/>
  <c r="AV445" i="16"/>
  <c r="AV441" i="16"/>
  <c r="AV427" i="16"/>
  <c r="AV366" i="16"/>
  <c r="AV341" i="16"/>
  <c r="AV337" i="16"/>
  <c r="AV333" i="16"/>
  <c r="AV329" i="16"/>
  <c r="AV325" i="16"/>
  <c r="AV321" i="16"/>
  <c r="AV317" i="16"/>
  <c r="AV313" i="16"/>
  <c r="AV258" i="16"/>
  <c r="AV209" i="16"/>
  <c r="AV206" i="16"/>
  <c r="AV204" i="16"/>
  <c r="AV180" i="16"/>
  <c r="AV434" i="16"/>
  <c r="AV430" i="16"/>
  <c r="AV421" i="16"/>
  <c r="AV363" i="16"/>
  <c r="AV358" i="16"/>
  <c r="AV347" i="16"/>
  <c r="AV215" i="16"/>
  <c r="AV368" i="16"/>
  <c r="AV360" i="16"/>
  <c r="AV312" i="16"/>
  <c r="AV307" i="16"/>
  <c r="AV300" i="16"/>
  <c r="AV284" i="16"/>
  <c r="AV268" i="16"/>
  <c r="AV260" i="16"/>
  <c r="AV252" i="16"/>
  <c r="AV213" i="16"/>
  <c r="AV210" i="16"/>
  <c r="AV208" i="16"/>
  <c r="AV422" i="16"/>
  <c r="AV357" i="16"/>
  <c r="AV350" i="16"/>
  <c r="AV297" i="16"/>
  <c r="AV281" i="16"/>
  <c r="AV265" i="16"/>
  <c r="AV250" i="16"/>
  <c r="AV243" i="16"/>
  <c r="AV235" i="16"/>
  <c r="AV203" i="16"/>
  <c r="AV183" i="16"/>
  <c r="AV126" i="16"/>
  <c r="AV42" i="16"/>
  <c r="AV53" i="16"/>
  <c r="AV50" i="16"/>
  <c r="AV48" i="16"/>
  <c r="AV31" i="16"/>
  <c r="AV27" i="16"/>
  <c r="AV23" i="16"/>
  <c r="AV19" i="16"/>
  <c r="AV15" i="16"/>
  <c r="AV11" i="16"/>
  <c r="AV7" i="16"/>
  <c r="AV3" i="16"/>
  <c r="AV38" i="16"/>
  <c r="AT467" i="16"/>
  <c r="AU467" i="16"/>
  <c r="AS467" i="16"/>
  <c r="AT463" i="16"/>
  <c r="AU463" i="16"/>
  <c r="AS463" i="16"/>
  <c r="AU516" i="16"/>
  <c r="AT516" i="16"/>
  <c r="AS516" i="16"/>
  <c r="AU369" i="16"/>
  <c r="AS369" i="16"/>
  <c r="AT369" i="16"/>
  <c r="AU309" i="16"/>
  <c r="AT309" i="16"/>
  <c r="AS309" i="16"/>
  <c r="AS246" i="16"/>
  <c r="AU246" i="16"/>
  <c r="AT246" i="16"/>
  <c r="AU235" i="16"/>
  <c r="AT235" i="16"/>
  <c r="AS235" i="16"/>
  <c r="AU227" i="16"/>
  <c r="AT227" i="16"/>
  <c r="BF227" i="16" s="1"/>
  <c r="AS227" i="16"/>
  <c r="AU189" i="16"/>
  <c r="AT189" i="16"/>
  <c r="AS189" i="16"/>
  <c r="AT407" i="16"/>
  <c r="AU407" i="16"/>
  <c r="AS407" i="16"/>
  <c r="AT399" i="16"/>
  <c r="AU399" i="16"/>
  <c r="AS399" i="16"/>
  <c r="AT391" i="16"/>
  <c r="AS391" i="16"/>
  <c r="AU391" i="16"/>
  <c r="AT379" i="16"/>
  <c r="AU379" i="16"/>
  <c r="AS379" i="16"/>
  <c r="AT375" i="16"/>
  <c r="AU375" i="16"/>
  <c r="AS375" i="16"/>
  <c r="AU372" i="16"/>
  <c r="AT372" i="16"/>
  <c r="AS372" i="16"/>
  <c r="AT286" i="16"/>
  <c r="BF286" i="16" s="1"/>
  <c r="AS286" i="16"/>
  <c r="BE286" i="16" s="1"/>
  <c r="AU286" i="16"/>
  <c r="AT233" i="16"/>
  <c r="AS233" i="16"/>
  <c r="AU233" i="16"/>
  <c r="AU170" i="16"/>
  <c r="AS170" i="16"/>
  <c r="AT170" i="16"/>
  <c r="AT363" i="16"/>
  <c r="AS363" i="16"/>
  <c r="AU363" i="16"/>
  <c r="AU344" i="16"/>
  <c r="AT344" i="16"/>
  <c r="AS344" i="16"/>
  <c r="AT303" i="16"/>
  <c r="AU303" i="16"/>
  <c r="AS303" i="16"/>
  <c r="AU287" i="16"/>
  <c r="AT287" i="16"/>
  <c r="AS287" i="16"/>
  <c r="AU239" i="16"/>
  <c r="AT239" i="16"/>
  <c r="AS239" i="16"/>
  <c r="AU215" i="16"/>
  <c r="AT215" i="16"/>
  <c r="AS215" i="16"/>
  <c r="AU191" i="16"/>
  <c r="AT191" i="16"/>
  <c r="AS191" i="16"/>
  <c r="AU101" i="16"/>
  <c r="AT101" i="16"/>
  <c r="AS101" i="16"/>
  <c r="AU95" i="16"/>
  <c r="AT95" i="16"/>
  <c r="AS95" i="16"/>
  <c r="AU91" i="16"/>
  <c r="AT91" i="16"/>
  <c r="AS91" i="16"/>
  <c r="AU85" i="16"/>
  <c r="AS85" i="16"/>
  <c r="BE85" i="16" s="1"/>
  <c r="AT85" i="16"/>
  <c r="BF85" i="16" s="1"/>
  <c r="AU83" i="16"/>
  <c r="AT83" i="16"/>
  <c r="AS83" i="16"/>
  <c r="AS77" i="16"/>
  <c r="AU77" i="16"/>
  <c r="AT77" i="16"/>
  <c r="AS73" i="16"/>
  <c r="AT73" i="16"/>
  <c r="AU73" i="16"/>
  <c r="AS65" i="16"/>
  <c r="AU65" i="16"/>
  <c r="AT65" i="16"/>
  <c r="AS61" i="16"/>
  <c r="AU61" i="16"/>
  <c r="AT61" i="16"/>
  <c r="AS57" i="16"/>
  <c r="AU57" i="16"/>
  <c r="AT57" i="16"/>
  <c r="AU36" i="16"/>
  <c r="AT36" i="16"/>
  <c r="AS36" i="16"/>
  <c r="AU122" i="16"/>
  <c r="AS122" i="16"/>
  <c r="BE122" i="16" s="1"/>
  <c r="AT122" i="16"/>
  <c r="AT46" i="16"/>
  <c r="AS46" i="16"/>
  <c r="AU46" i="16"/>
  <c r="AT535" i="16"/>
  <c r="AU535" i="16"/>
  <c r="AS535" i="16"/>
  <c r="AT531" i="16"/>
  <c r="AS531" i="16"/>
  <c r="AU531" i="16"/>
  <c r="AT515" i="16"/>
  <c r="AU515" i="16"/>
  <c r="AS515" i="16"/>
  <c r="AU508" i="16"/>
  <c r="AT508" i="16"/>
  <c r="AS508" i="16"/>
  <c r="AS534" i="16"/>
  <c r="AT534" i="16"/>
  <c r="AU534" i="16"/>
  <c r="AS530" i="16"/>
  <c r="AU530" i="16"/>
  <c r="AT530" i="16"/>
  <c r="AU528" i="16"/>
  <c r="AT528" i="16"/>
  <c r="AS528" i="16"/>
  <c r="AU525" i="16"/>
  <c r="AT525" i="16"/>
  <c r="AS525" i="16"/>
  <c r="BS473" i="16"/>
  <c r="AU473" i="16"/>
  <c r="AT473" i="16"/>
  <c r="AS473" i="16"/>
  <c r="AU449" i="16"/>
  <c r="AT449" i="16"/>
  <c r="AS449" i="16"/>
  <c r="AT447" i="16"/>
  <c r="AU447" i="16"/>
  <c r="AS447" i="16"/>
  <c r="AU445" i="16"/>
  <c r="AT445" i="16"/>
  <c r="AS445" i="16"/>
  <c r="AT443" i="16"/>
  <c r="AU443" i="16"/>
  <c r="AS443" i="16"/>
  <c r="AU441" i="16"/>
  <c r="AT441" i="16"/>
  <c r="AS441" i="16"/>
  <c r="AT439" i="16"/>
  <c r="AU439" i="16"/>
  <c r="AS439" i="16"/>
  <c r="AU533" i="16"/>
  <c r="AT533" i="16"/>
  <c r="AS533" i="16"/>
  <c r="AS518" i="16"/>
  <c r="AU518" i="16"/>
  <c r="AT518" i="16"/>
  <c r="AT512" i="16"/>
  <c r="AU512" i="16"/>
  <c r="AS512" i="16"/>
  <c r="AT460" i="16"/>
  <c r="AU460" i="16"/>
  <c r="AS460" i="16"/>
  <c r="AU458" i="16"/>
  <c r="AS458" i="16"/>
  <c r="AT458" i="16"/>
  <c r="AU456" i="16"/>
  <c r="AT456" i="16"/>
  <c r="AS456" i="16"/>
  <c r="AS454" i="16"/>
  <c r="AU454" i="16"/>
  <c r="AT454" i="16"/>
  <c r="AU517" i="16"/>
  <c r="AT517" i="16"/>
  <c r="AS517" i="16"/>
  <c r="AU394" i="16"/>
  <c r="AS394" i="16"/>
  <c r="AT394" i="16"/>
  <c r="AU529" i="16"/>
  <c r="AT529" i="16"/>
  <c r="AS529" i="16"/>
  <c r="AT511" i="16"/>
  <c r="AU511" i="16"/>
  <c r="AS511" i="16"/>
  <c r="AU493" i="16"/>
  <c r="AT493" i="16"/>
  <c r="AS493" i="16"/>
  <c r="AT491" i="16"/>
  <c r="AU491" i="16"/>
  <c r="AS491" i="16"/>
  <c r="AU469" i="16"/>
  <c r="AS469" i="16"/>
  <c r="AT469" i="16"/>
  <c r="AU465" i="16"/>
  <c r="AT465" i="16"/>
  <c r="AS465" i="16"/>
  <c r="AS514" i="16"/>
  <c r="AU514" i="16"/>
  <c r="AT514" i="16"/>
  <c r="AS498" i="16"/>
  <c r="AT498" i="16"/>
  <c r="AU498" i="16"/>
  <c r="AT475" i="16"/>
  <c r="AS475" i="16"/>
  <c r="AU475" i="16"/>
  <c r="AU522" i="16"/>
  <c r="AS522" i="16"/>
  <c r="AT522" i="16"/>
  <c r="AT510" i="16"/>
  <c r="AS510" i="16"/>
  <c r="AU510" i="16"/>
  <c r="AT487" i="16"/>
  <c r="AU487" i="16"/>
  <c r="AS487" i="16"/>
  <c r="AT483" i="16"/>
  <c r="AU483" i="16"/>
  <c r="AS483" i="16"/>
  <c r="AT479" i="16"/>
  <c r="AU479" i="16"/>
  <c r="AS479" i="16"/>
  <c r="AT471" i="16"/>
  <c r="AU471" i="16"/>
  <c r="AS471" i="16"/>
  <c r="AU420" i="16"/>
  <c r="AT420" i="16"/>
  <c r="AS420" i="16"/>
  <c r="AU409" i="16"/>
  <c r="AT409" i="16"/>
  <c r="AS409" i="16"/>
  <c r="AU377" i="16"/>
  <c r="AT377" i="16"/>
  <c r="AS377" i="16"/>
  <c r="AU368" i="16"/>
  <c r="AS368" i="16"/>
  <c r="AT368" i="16"/>
  <c r="AT360" i="16"/>
  <c r="AS360" i="16"/>
  <c r="AU360" i="16"/>
  <c r="AU241" i="16"/>
  <c r="AS241" i="16"/>
  <c r="AT241" i="16"/>
  <c r="AS348" i="16"/>
  <c r="AU348" i="16"/>
  <c r="AT348" i="16"/>
  <c r="AU195" i="16"/>
  <c r="AT195" i="16"/>
  <c r="AS195" i="16"/>
  <c r="AU187" i="16"/>
  <c r="AT187" i="16"/>
  <c r="AS187" i="16"/>
  <c r="AU183" i="16"/>
  <c r="AT183" i="16"/>
  <c r="AS183" i="16"/>
  <c r="AT383" i="16"/>
  <c r="AU383" i="16"/>
  <c r="AS383" i="16"/>
  <c r="AS370" i="16"/>
  <c r="AT370" i="16"/>
  <c r="AU370" i="16"/>
  <c r="AU362" i="16"/>
  <c r="AS362" i="16"/>
  <c r="AT362" i="16"/>
  <c r="AS262" i="16"/>
  <c r="AU262" i="16"/>
  <c r="AT262" i="16"/>
  <c r="AT217" i="16"/>
  <c r="AU217" i="16"/>
  <c r="AS217" i="16"/>
  <c r="AU193" i="16"/>
  <c r="AT193" i="16"/>
  <c r="AS193" i="16"/>
  <c r="AU99" i="16"/>
  <c r="AT99" i="16"/>
  <c r="AS99" i="16"/>
  <c r="AU87" i="16"/>
  <c r="AT87" i="16"/>
  <c r="AS87" i="16"/>
  <c r="AU79" i="16"/>
  <c r="AT79" i="16"/>
  <c r="AS79" i="16"/>
  <c r="AU69" i="16"/>
  <c r="AS69" i="16"/>
  <c r="AT69" i="16"/>
  <c r="AU59" i="16"/>
  <c r="AT59" i="16"/>
  <c r="AS59" i="16"/>
  <c r="AU124" i="16"/>
  <c r="AT124" i="16"/>
  <c r="AS124" i="16"/>
  <c r="AS118" i="16"/>
  <c r="AU118" i="16"/>
  <c r="AT118" i="16"/>
  <c r="AU114" i="16"/>
  <c r="AS114" i="16"/>
  <c r="AT114" i="16"/>
  <c r="AU44" i="16"/>
  <c r="AT44" i="16"/>
  <c r="AS44" i="16"/>
  <c r="AU521" i="16"/>
  <c r="AT521" i="16"/>
  <c r="AS521" i="16"/>
  <c r="AU505" i="16"/>
  <c r="AT505" i="16"/>
  <c r="AS505" i="16"/>
  <c r="AU500" i="16"/>
  <c r="AT500" i="16"/>
  <c r="AS500" i="16"/>
  <c r="AU496" i="16"/>
  <c r="AT496" i="16"/>
  <c r="AS496" i="16"/>
  <c r="AU490" i="16"/>
  <c r="AS490" i="16"/>
  <c r="AT490" i="16"/>
  <c r="AS486" i="16"/>
  <c r="AU486" i="16"/>
  <c r="AT486" i="16"/>
  <c r="AS482" i="16"/>
  <c r="AU482" i="16"/>
  <c r="AT482" i="16"/>
  <c r="AT478" i="16"/>
  <c r="AS478" i="16"/>
  <c r="AU478" i="16"/>
  <c r="AS470" i="16"/>
  <c r="AT470" i="16"/>
  <c r="AU470" i="16"/>
  <c r="BS468" i="16"/>
  <c r="AU468" i="16"/>
  <c r="AT468" i="16"/>
  <c r="AS468" i="16"/>
  <c r="AS466" i="16"/>
  <c r="AU466" i="16"/>
  <c r="AT466" i="16"/>
  <c r="AU464" i="16"/>
  <c r="AT464" i="16"/>
  <c r="AS464" i="16"/>
  <c r="AU536" i="16"/>
  <c r="AT536" i="16"/>
  <c r="AS536" i="16"/>
  <c r="AU506" i="16"/>
  <c r="AS506" i="16"/>
  <c r="AT506" i="16"/>
  <c r="AS502" i="16"/>
  <c r="AU502" i="16"/>
  <c r="AT502" i="16"/>
  <c r="AT499" i="16"/>
  <c r="AU499" i="16"/>
  <c r="AS499" i="16"/>
  <c r="AT495" i="16"/>
  <c r="AU495" i="16"/>
  <c r="AS495" i="16"/>
  <c r="AU474" i="16"/>
  <c r="AS474" i="16"/>
  <c r="AT474" i="16"/>
  <c r="AT462" i="16"/>
  <c r="AS462" i="16"/>
  <c r="AU462" i="16"/>
  <c r="AU452" i="16"/>
  <c r="AT452" i="16"/>
  <c r="AS452" i="16"/>
  <c r="AU509" i="16"/>
  <c r="AS509" i="16"/>
  <c r="AT509" i="16"/>
  <c r="AT504" i="16"/>
  <c r="AU504" i="16"/>
  <c r="AS504" i="16"/>
  <c r="AT488" i="16"/>
  <c r="AU488" i="16"/>
  <c r="AS488" i="16"/>
  <c r="AU484" i="16"/>
  <c r="AT484" i="16"/>
  <c r="AS484" i="16"/>
  <c r="AU480" i="16"/>
  <c r="AT480" i="16"/>
  <c r="AS480" i="16"/>
  <c r="AU477" i="16"/>
  <c r="AT477" i="16"/>
  <c r="AS477" i="16"/>
  <c r="AT526" i="16"/>
  <c r="AS526" i="16"/>
  <c r="AU526" i="16"/>
  <c r="AT503" i="16"/>
  <c r="AU503" i="16"/>
  <c r="AS503" i="16"/>
  <c r="AT476" i="16"/>
  <c r="AS476" i="16"/>
  <c r="AU476" i="16"/>
  <c r="AT451" i="16"/>
  <c r="AU451" i="16"/>
  <c r="AS451" i="16"/>
  <c r="AU364" i="16"/>
  <c r="AT364" i="16"/>
  <c r="AS364" i="16"/>
  <c r="AT351" i="16"/>
  <c r="AU351" i="16"/>
  <c r="AS351" i="16"/>
  <c r="AU312" i="16"/>
  <c r="AT312" i="16"/>
  <c r="AS312" i="16"/>
  <c r="AS310" i="16"/>
  <c r="AU310" i="16"/>
  <c r="AT310" i="16"/>
  <c r="AU240" i="16"/>
  <c r="AT240" i="16"/>
  <c r="AS240" i="16"/>
  <c r="AU234" i="16"/>
  <c r="AS234" i="16"/>
  <c r="AT234" i="16"/>
  <c r="AT232" i="16"/>
  <c r="AU232" i="16"/>
  <c r="AS232" i="16"/>
  <c r="AU229" i="16"/>
  <c r="AT229" i="16"/>
  <c r="AS229" i="16"/>
  <c r="AU200" i="16"/>
  <c r="AT200" i="16"/>
  <c r="AS200" i="16"/>
  <c r="AU197" i="16"/>
  <c r="AS197" i="16"/>
  <c r="AT197" i="16"/>
  <c r="AS438" i="16"/>
  <c r="AU438" i="16"/>
  <c r="AT438" i="16"/>
  <c r="AT419" i="16"/>
  <c r="AU419" i="16"/>
  <c r="AS419" i="16"/>
  <c r="AU417" i="16"/>
  <c r="AT417" i="16"/>
  <c r="AS417" i="16"/>
  <c r="AT415" i="16"/>
  <c r="AU415" i="16"/>
  <c r="AS415" i="16"/>
  <c r="AU413" i="16"/>
  <c r="AT413" i="16"/>
  <c r="AS413" i="16"/>
  <c r="AT411" i="16"/>
  <c r="AU411" i="16"/>
  <c r="AS411" i="16"/>
  <c r="AU408" i="16"/>
  <c r="AT408" i="16"/>
  <c r="AS408" i="16"/>
  <c r="AU404" i="16"/>
  <c r="AT404" i="16"/>
  <c r="AS404" i="16"/>
  <c r="AU400" i="16"/>
  <c r="AT400" i="16"/>
  <c r="AS400" i="16"/>
  <c r="AU396" i="16"/>
  <c r="AS396" i="16"/>
  <c r="AT396" i="16"/>
  <c r="AU388" i="16"/>
  <c r="AT388" i="16"/>
  <c r="AS388" i="16"/>
  <c r="AT384" i="16"/>
  <c r="AU384" i="16"/>
  <c r="AS384" i="16"/>
  <c r="AU380" i="16"/>
  <c r="AT380" i="16"/>
  <c r="AS380" i="16"/>
  <c r="AU376" i="16"/>
  <c r="AT376" i="16"/>
  <c r="AS376" i="16"/>
  <c r="AU361" i="16"/>
  <c r="AT361" i="16"/>
  <c r="AS361" i="16"/>
  <c r="AT350" i="16"/>
  <c r="AS350" i="16"/>
  <c r="AU350" i="16"/>
  <c r="AU346" i="16"/>
  <c r="AS346" i="16"/>
  <c r="AT346" i="16"/>
  <c r="AU305" i="16"/>
  <c r="AS305" i="16"/>
  <c r="AT305" i="16"/>
  <c r="AU301" i="16"/>
  <c r="AT301" i="16"/>
  <c r="AS301" i="16"/>
  <c r="AU293" i="16"/>
  <c r="AT293" i="16"/>
  <c r="AS293" i="16"/>
  <c r="AT289" i="16"/>
  <c r="AU289" i="16"/>
  <c r="AS289" i="16"/>
  <c r="AU285" i="16"/>
  <c r="AT285" i="16"/>
  <c r="AS285" i="16"/>
  <c r="AU277" i="16"/>
  <c r="AT277" i="16"/>
  <c r="AS277" i="16"/>
  <c r="AT273" i="16"/>
  <c r="AS273" i="16"/>
  <c r="AU273" i="16"/>
  <c r="AU269" i="16"/>
  <c r="AT269" i="16"/>
  <c r="AS269" i="16"/>
  <c r="AU261" i="16"/>
  <c r="AT261" i="16"/>
  <c r="AS261" i="16"/>
  <c r="AU257" i="16"/>
  <c r="AT257" i="16"/>
  <c r="AS257" i="16"/>
  <c r="AU253" i="16"/>
  <c r="AS253" i="16"/>
  <c r="AT253" i="16"/>
  <c r="AU250" i="16"/>
  <c r="AS250" i="16"/>
  <c r="AT250" i="16"/>
  <c r="AU243" i="16"/>
  <c r="AT243" i="16"/>
  <c r="AS243" i="16"/>
  <c r="AU211" i="16"/>
  <c r="AT211" i="16"/>
  <c r="AS211" i="16"/>
  <c r="AU188" i="16"/>
  <c r="AT188" i="16"/>
  <c r="AS188" i="16"/>
  <c r="AU186" i="16"/>
  <c r="AS186" i="16"/>
  <c r="AT186" i="16"/>
  <c r="AU184" i="16"/>
  <c r="AT184" i="16"/>
  <c r="AS184" i="16"/>
  <c r="AU424" i="16"/>
  <c r="AS424" i="16"/>
  <c r="AT424" i="16"/>
  <c r="AT366" i="16"/>
  <c r="AS366" i="16"/>
  <c r="AU366" i="16"/>
  <c r="AU341" i="16"/>
  <c r="AS341" i="16"/>
  <c r="AT341" i="16"/>
  <c r="AU337" i="16"/>
  <c r="AT337" i="16"/>
  <c r="AS337" i="16"/>
  <c r="AU329" i="16"/>
  <c r="AT329" i="16"/>
  <c r="AS329" i="16"/>
  <c r="AU313" i="16"/>
  <c r="AT313" i="16"/>
  <c r="AS313" i="16"/>
  <c r="AT304" i="16"/>
  <c r="AS304" i="16"/>
  <c r="AU304" i="16"/>
  <c r="AS294" i="16"/>
  <c r="AU294" i="16"/>
  <c r="AT294" i="16"/>
  <c r="AU278" i="16"/>
  <c r="AS278" i="16"/>
  <c r="AT278" i="16"/>
  <c r="AU266" i="16"/>
  <c r="AS266" i="16"/>
  <c r="AT266" i="16"/>
  <c r="AS258" i="16"/>
  <c r="AU258" i="16"/>
  <c r="AT258" i="16"/>
  <c r="AS306" i="16"/>
  <c r="AT306" i="16"/>
  <c r="AU306" i="16"/>
  <c r="AU218" i="16"/>
  <c r="AS218" i="16"/>
  <c r="AT218" i="16"/>
  <c r="AU216" i="16"/>
  <c r="AT216" i="16"/>
  <c r="AS216" i="16"/>
  <c r="AU213" i="16"/>
  <c r="AT213" i="16"/>
  <c r="AS213" i="16"/>
  <c r="AS422" i="16"/>
  <c r="AU422" i="16"/>
  <c r="AT422" i="16"/>
  <c r="AU248" i="16"/>
  <c r="AT248" i="16"/>
  <c r="AS248" i="16"/>
  <c r="AT403" i="16"/>
  <c r="AU403" i="16"/>
  <c r="AS403" i="16"/>
  <c r="AT387" i="16"/>
  <c r="AU387" i="16"/>
  <c r="AS387" i="16"/>
  <c r="AT343" i="16"/>
  <c r="AU343" i="16"/>
  <c r="AS343" i="16"/>
  <c r="AT339" i="16"/>
  <c r="AU339" i="16"/>
  <c r="AS339" i="16"/>
  <c r="AT335" i="16"/>
  <c r="AU335" i="16"/>
  <c r="AS335" i="16"/>
  <c r="AT302" i="16"/>
  <c r="AS302" i="16"/>
  <c r="AU302" i="16"/>
  <c r="AU270" i="16"/>
  <c r="AT270" i="16"/>
  <c r="AS270" i="16"/>
  <c r="AT254" i="16"/>
  <c r="AS254" i="16"/>
  <c r="AU254" i="16"/>
  <c r="AT222" i="16"/>
  <c r="AS222" i="16"/>
  <c r="AU222" i="16"/>
  <c r="AU220" i="16"/>
  <c r="AT220" i="16"/>
  <c r="AS220" i="16"/>
  <c r="AS198" i="16"/>
  <c r="AU198" i="16"/>
  <c r="AT198" i="16"/>
  <c r="AU172" i="16"/>
  <c r="AT172" i="16"/>
  <c r="AS172" i="16"/>
  <c r="AU271" i="16"/>
  <c r="AT271" i="16"/>
  <c r="AS271" i="16"/>
  <c r="AU255" i="16"/>
  <c r="AT255" i="16"/>
  <c r="AS255" i="16"/>
  <c r="AU103" i="16"/>
  <c r="AT103" i="16"/>
  <c r="AS103" i="16"/>
  <c r="AT97" i="16"/>
  <c r="AS97" i="16"/>
  <c r="AU97" i="16"/>
  <c r="AU93" i="16"/>
  <c r="AT93" i="16"/>
  <c r="AS93" i="16"/>
  <c r="AT89" i="16"/>
  <c r="AU89" i="16"/>
  <c r="AS89" i="16"/>
  <c r="AU81" i="16"/>
  <c r="AT81" i="16"/>
  <c r="AS81" i="16"/>
  <c r="AU75" i="16"/>
  <c r="AT75" i="16"/>
  <c r="AS75" i="16"/>
  <c r="AU71" i="16"/>
  <c r="AT71" i="16"/>
  <c r="AS71" i="16"/>
  <c r="AU67" i="16"/>
  <c r="AT67" i="16"/>
  <c r="AS67" i="16"/>
  <c r="AU63" i="16"/>
  <c r="AT63" i="16"/>
  <c r="AS63" i="16"/>
  <c r="AT126" i="16"/>
  <c r="AS126" i="16"/>
  <c r="AU126" i="16"/>
  <c r="AU120" i="16"/>
  <c r="AT120" i="16"/>
  <c r="AS120" i="16"/>
  <c r="AT116" i="16"/>
  <c r="AU116" i="16"/>
  <c r="AS116" i="16"/>
  <c r="AU112" i="16"/>
  <c r="AS112" i="16"/>
  <c r="AT112" i="16"/>
  <c r="AT110" i="16"/>
  <c r="AS110" i="16"/>
  <c r="AU110" i="16"/>
  <c r="AU106" i="16"/>
  <c r="AS106" i="16"/>
  <c r="AT106" i="16"/>
  <c r="AU513" i="16"/>
  <c r="AT513" i="16"/>
  <c r="AS513" i="16"/>
  <c r="AT527" i="16"/>
  <c r="AU527" i="16"/>
  <c r="AS527" i="16"/>
  <c r="AT523" i="16"/>
  <c r="AU523" i="16"/>
  <c r="AS523" i="16"/>
  <c r="AU489" i="16"/>
  <c r="AT489" i="16"/>
  <c r="AS489" i="16"/>
  <c r="AU485" i="16"/>
  <c r="AT485" i="16"/>
  <c r="AS485" i="16"/>
  <c r="AU481" i="16"/>
  <c r="AS481" i="16"/>
  <c r="AT481" i="16"/>
  <c r="AS450" i="16"/>
  <c r="AU450" i="16"/>
  <c r="AT450" i="16"/>
  <c r="AT448" i="16"/>
  <c r="AS448" i="16"/>
  <c r="AU448" i="16"/>
  <c r="AT446" i="16"/>
  <c r="AS446" i="16"/>
  <c r="AU446" i="16"/>
  <c r="AU444" i="16"/>
  <c r="AT444" i="16"/>
  <c r="AS444" i="16"/>
  <c r="AU442" i="16"/>
  <c r="AS442" i="16"/>
  <c r="AT442" i="16"/>
  <c r="AU440" i="16"/>
  <c r="AT440" i="16"/>
  <c r="AS440" i="16"/>
  <c r="AT519" i="16"/>
  <c r="AU519" i="16"/>
  <c r="AS519" i="16"/>
  <c r="AT507" i="16"/>
  <c r="AU507" i="16"/>
  <c r="AS507" i="16"/>
  <c r="AU492" i="16"/>
  <c r="AT492" i="16"/>
  <c r="AS492" i="16"/>
  <c r="AU472" i="16"/>
  <c r="AT472" i="16"/>
  <c r="AS472" i="16"/>
  <c r="AU461" i="16"/>
  <c r="AT461" i="16"/>
  <c r="AS461" i="16"/>
  <c r="AT459" i="16"/>
  <c r="AU459" i="16"/>
  <c r="AS459" i="16"/>
  <c r="AU457" i="16"/>
  <c r="AT457" i="16"/>
  <c r="AS457" i="16"/>
  <c r="AT455" i="16"/>
  <c r="AU455" i="16"/>
  <c r="AS455" i="16"/>
  <c r="AU453" i="16"/>
  <c r="AS453" i="16"/>
  <c r="AT453" i="16"/>
  <c r="AU532" i="16"/>
  <c r="AT532" i="16"/>
  <c r="AS532" i="16"/>
  <c r="AU524" i="16"/>
  <c r="AT524" i="16"/>
  <c r="AS524" i="16"/>
  <c r="AU520" i="16"/>
  <c r="AT520" i="16"/>
  <c r="AS520" i="16"/>
  <c r="AU501" i="16"/>
  <c r="AT501" i="16"/>
  <c r="AS501" i="16"/>
  <c r="AU497" i="16"/>
  <c r="AS497" i="16"/>
  <c r="AT497" i="16"/>
  <c r="AT494" i="16"/>
  <c r="AS494" i="16"/>
  <c r="AU494" i="16"/>
  <c r="AT423" i="16"/>
  <c r="AU423" i="16"/>
  <c r="AS423" i="16"/>
  <c r="AU405" i="16"/>
  <c r="AT405" i="16"/>
  <c r="AS405" i="16"/>
  <c r="AU401" i="16"/>
  <c r="AT401" i="16"/>
  <c r="AS401" i="16"/>
  <c r="AU397" i="16"/>
  <c r="AT397" i="16"/>
  <c r="AS397" i="16"/>
  <c r="AU345" i="16"/>
  <c r="AT345" i="16"/>
  <c r="AS345" i="16"/>
  <c r="AT307" i="16"/>
  <c r="AU307" i="16"/>
  <c r="AS307" i="16"/>
  <c r="AU296" i="16"/>
  <c r="AT296" i="16"/>
  <c r="AS296" i="16"/>
  <c r="AU288" i="16"/>
  <c r="AT288" i="16"/>
  <c r="AS288" i="16"/>
  <c r="AT280" i="16"/>
  <c r="AU280" i="16"/>
  <c r="AS280" i="16"/>
  <c r="AU272" i="16"/>
  <c r="AT272" i="16"/>
  <c r="AS272" i="16"/>
  <c r="AU264" i="16"/>
  <c r="AT264" i="16"/>
  <c r="AS264" i="16"/>
  <c r="AU256" i="16"/>
  <c r="AS256" i="16"/>
  <c r="AT256" i="16"/>
  <c r="AS210" i="16"/>
  <c r="AT210" i="16"/>
  <c r="AU210" i="16"/>
  <c r="AU208" i="16"/>
  <c r="AT208" i="16"/>
  <c r="AS208" i="16"/>
  <c r="AT205" i="16"/>
  <c r="AU205" i="16"/>
  <c r="AS205" i="16"/>
  <c r="AU365" i="16"/>
  <c r="AT365" i="16"/>
  <c r="AS365" i="16"/>
  <c r="AU357" i="16"/>
  <c r="AT357" i="16"/>
  <c r="AS357" i="16"/>
  <c r="AT311" i="16"/>
  <c r="AU311" i="16"/>
  <c r="AS311" i="16"/>
  <c r="AU219" i="16"/>
  <c r="AT219" i="16"/>
  <c r="AS219" i="16"/>
  <c r="AT427" i="16"/>
  <c r="AU427" i="16"/>
  <c r="AS427" i="16"/>
  <c r="AU425" i="16"/>
  <c r="AT425" i="16"/>
  <c r="AS425" i="16"/>
  <c r="AT359" i="16"/>
  <c r="AU359" i="16"/>
  <c r="AS359" i="16"/>
  <c r="AU340" i="16"/>
  <c r="AT340" i="16"/>
  <c r="AS340" i="16"/>
  <c r="AU336" i="16"/>
  <c r="AT336" i="16"/>
  <c r="AS336" i="16"/>
  <c r="AU333" i="16"/>
  <c r="AT333" i="16"/>
  <c r="AS333" i="16"/>
  <c r="AT331" i="16"/>
  <c r="AU331" i="16"/>
  <c r="AS331" i="16"/>
  <c r="AT327" i="16"/>
  <c r="AS327" i="16"/>
  <c r="AU327" i="16"/>
  <c r="AU325" i="16"/>
  <c r="AT325" i="16"/>
  <c r="AS325" i="16"/>
  <c r="AT323" i="16"/>
  <c r="AU323" i="16"/>
  <c r="AS323" i="16"/>
  <c r="AU321" i="16"/>
  <c r="AT321" i="16"/>
  <c r="AS321" i="16"/>
  <c r="AT319" i="16"/>
  <c r="AU319" i="16"/>
  <c r="AS319" i="16"/>
  <c r="AU317" i="16"/>
  <c r="AT317" i="16"/>
  <c r="AS317" i="16"/>
  <c r="AT315" i="16"/>
  <c r="AU315" i="16"/>
  <c r="AS315" i="16"/>
  <c r="AU308" i="16"/>
  <c r="AT308" i="16"/>
  <c r="AS308" i="16"/>
  <c r="AU298" i="16"/>
  <c r="AS298" i="16"/>
  <c r="AT298" i="16"/>
  <c r="AU282" i="16"/>
  <c r="AS282" i="16"/>
  <c r="AT282" i="16"/>
  <c r="AT212" i="16"/>
  <c r="AU212" i="16"/>
  <c r="AS212" i="16"/>
  <c r="AU209" i="16"/>
  <c r="AT209" i="16"/>
  <c r="AS209" i="16"/>
  <c r="AU179" i="16"/>
  <c r="AT179" i="16"/>
  <c r="AS179" i="16"/>
  <c r="AU177" i="16"/>
  <c r="AT177" i="16"/>
  <c r="AS177" i="16"/>
  <c r="AU175" i="16"/>
  <c r="AT175" i="16"/>
  <c r="AS175" i="16"/>
  <c r="AU173" i="16"/>
  <c r="AT173" i="16"/>
  <c r="AS173" i="16"/>
  <c r="AU171" i="16"/>
  <c r="AT171" i="16"/>
  <c r="AS171" i="16"/>
  <c r="AT169" i="16"/>
  <c r="AU169" i="16"/>
  <c r="AS169" i="16"/>
  <c r="AU167" i="16"/>
  <c r="AT167" i="16"/>
  <c r="AS167" i="16"/>
  <c r="AU165" i="16"/>
  <c r="AT165" i="16"/>
  <c r="AS165" i="16"/>
  <c r="AU163" i="16"/>
  <c r="AT163" i="16"/>
  <c r="AS163" i="16"/>
  <c r="AU161" i="16"/>
  <c r="AT161" i="16"/>
  <c r="AS161" i="16"/>
  <c r="AU159" i="16"/>
  <c r="AT159" i="16"/>
  <c r="AS159" i="16"/>
  <c r="AU157" i="16"/>
  <c r="AT157" i="16"/>
  <c r="AS157" i="16"/>
  <c r="AU155" i="16"/>
  <c r="AT155" i="16"/>
  <c r="AS155" i="16"/>
  <c r="AT153" i="16"/>
  <c r="AS153" i="16"/>
  <c r="AU153" i="16"/>
  <c r="AU151" i="16"/>
  <c r="AT151" i="16"/>
  <c r="AS151" i="16"/>
  <c r="AU149" i="16"/>
  <c r="AT149" i="16"/>
  <c r="AS149" i="16"/>
  <c r="AU147" i="16"/>
  <c r="AT147" i="16"/>
  <c r="AS147" i="16"/>
  <c r="AU145" i="16"/>
  <c r="AT145" i="16"/>
  <c r="AS145" i="16"/>
  <c r="AU143" i="16"/>
  <c r="AT143" i="16"/>
  <c r="AS143" i="16"/>
  <c r="AU141" i="16"/>
  <c r="AT141" i="16"/>
  <c r="AS141" i="16"/>
  <c r="AU139" i="16"/>
  <c r="AT139" i="16"/>
  <c r="AS139" i="16"/>
  <c r="AT137" i="16"/>
  <c r="AU137" i="16"/>
  <c r="AS137" i="16"/>
  <c r="AU135" i="16"/>
  <c r="AT135" i="16"/>
  <c r="AS135" i="16"/>
  <c r="AU133" i="16"/>
  <c r="AT133" i="16"/>
  <c r="AS133" i="16"/>
  <c r="AU131" i="16"/>
  <c r="AT131" i="16"/>
  <c r="AS131" i="16"/>
  <c r="AU129" i="16"/>
  <c r="AT129" i="16"/>
  <c r="AS129" i="16"/>
  <c r="AT435" i="16"/>
  <c r="AU435" i="16"/>
  <c r="AS435" i="16"/>
  <c r="AU433" i="16"/>
  <c r="AT433" i="16"/>
  <c r="AS433" i="16"/>
  <c r="AT431" i="16"/>
  <c r="AU431" i="16"/>
  <c r="AS431" i="16"/>
  <c r="AU429" i="16"/>
  <c r="AT429" i="16"/>
  <c r="AS429" i="16"/>
  <c r="AU426" i="16"/>
  <c r="AS426" i="16"/>
  <c r="AT426" i="16"/>
  <c r="AU393" i="16"/>
  <c r="AT393" i="16"/>
  <c r="AS393" i="16"/>
  <c r="AS358" i="16"/>
  <c r="AU358" i="16"/>
  <c r="AT358" i="16"/>
  <c r="AT299" i="16"/>
  <c r="AU299" i="16"/>
  <c r="AS299" i="16"/>
  <c r="AU283" i="16"/>
  <c r="AT283" i="16"/>
  <c r="AS283" i="16"/>
  <c r="AU267" i="16"/>
  <c r="AT267" i="16"/>
  <c r="AS267" i="16"/>
  <c r="AU251" i="16"/>
  <c r="AT251" i="16"/>
  <c r="AS251" i="16"/>
  <c r="AT244" i="16"/>
  <c r="AS244" i="16"/>
  <c r="AU244" i="16"/>
  <c r="AU242" i="16"/>
  <c r="AS242" i="16"/>
  <c r="AT242" i="16"/>
  <c r="AU236" i="16"/>
  <c r="AT236" i="16"/>
  <c r="AS236" i="16"/>
  <c r="AU207" i="16"/>
  <c r="AT207" i="16"/>
  <c r="AS207" i="16"/>
  <c r="AS33" i="16"/>
  <c r="AU33" i="16"/>
  <c r="AT33" i="16"/>
  <c r="AU31" i="16"/>
  <c r="AT31" i="16"/>
  <c r="AS31" i="16"/>
  <c r="AS29" i="16"/>
  <c r="AU29" i="16"/>
  <c r="AT29" i="16"/>
  <c r="AU27" i="16"/>
  <c r="AT27" i="16"/>
  <c r="AS27" i="16"/>
  <c r="AS25" i="16"/>
  <c r="AT25" i="16"/>
  <c r="AU25" i="16"/>
  <c r="AU23" i="16"/>
  <c r="AT23" i="16"/>
  <c r="AS23" i="16"/>
  <c r="AU21" i="16"/>
  <c r="AS21" i="16"/>
  <c r="AT21" i="16"/>
  <c r="AU19" i="16"/>
  <c r="AT19" i="16"/>
  <c r="AS19" i="16"/>
  <c r="AS17" i="16"/>
  <c r="AU17" i="16"/>
  <c r="AT17" i="16"/>
  <c r="AU15" i="16"/>
  <c r="AT15" i="16"/>
  <c r="AS15" i="16"/>
  <c r="AS13" i="16"/>
  <c r="AU13" i="16"/>
  <c r="AT13" i="16"/>
  <c r="AU11" i="16"/>
  <c r="AT11" i="16"/>
  <c r="AS11" i="16"/>
  <c r="AS9" i="16"/>
  <c r="AT9" i="16"/>
  <c r="AU9" i="16"/>
  <c r="AU7" i="16"/>
  <c r="AT7" i="16"/>
  <c r="AS7" i="16"/>
  <c r="AU5" i="16"/>
  <c r="AS5" i="16"/>
  <c r="AT5" i="16"/>
  <c r="AU3" i="16"/>
  <c r="AT3" i="16"/>
  <c r="AS3" i="16"/>
  <c r="BS54" i="16"/>
  <c r="AS54" i="16"/>
  <c r="AU54" i="16"/>
  <c r="AT54" i="16"/>
  <c r="BS52" i="16"/>
  <c r="AT52" i="16"/>
  <c r="AU52" i="16"/>
  <c r="AS52" i="16"/>
  <c r="AS49" i="16"/>
  <c r="AU49" i="16"/>
  <c r="AT49" i="16"/>
  <c r="AU47" i="16"/>
  <c r="AT47" i="16"/>
  <c r="AS47" i="16"/>
  <c r="AU38" i="16"/>
  <c r="AT38" i="16"/>
  <c r="AS38" i="16"/>
  <c r="BS35" i="16"/>
  <c r="AU35" i="16"/>
  <c r="AT35" i="16"/>
  <c r="AS35" i="16"/>
  <c r="AU55" i="16"/>
  <c r="AT55" i="16"/>
  <c r="AS55" i="16"/>
  <c r="AU214" i="16"/>
  <c r="AS214" i="16"/>
  <c r="AT214" i="16"/>
  <c r="AU206" i="16"/>
  <c r="AT206" i="16"/>
  <c r="AS206" i="16"/>
  <c r="AU204" i="16"/>
  <c r="AT204" i="16"/>
  <c r="AS204" i="16"/>
  <c r="AT201" i="16"/>
  <c r="AU201" i="16"/>
  <c r="AS201" i="16"/>
  <c r="AT190" i="16"/>
  <c r="AS190" i="16"/>
  <c r="AU190" i="16"/>
  <c r="AU436" i="16"/>
  <c r="AT436" i="16"/>
  <c r="AS436" i="16"/>
  <c r="AU421" i="16"/>
  <c r="AT421" i="16"/>
  <c r="AS421" i="16"/>
  <c r="AS418" i="16"/>
  <c r="AT418" i="16"/>
  <c r="AU418" i="16"/>
  <c r="AU416" i="16"/>
  <c r="AT416" i="16"/>
  <c r="AS416" i="16"/>
  <c r="AT414" i="16"/>
  <c r="AS414" i="16"/>
  <c r="AU414" i="16"/>
  <c r="AU412" i="16"/>
  <c r="AS412" i="16"/>
  <c r="AT412" i="16"/>
  <c r="AU410" i="16"/>
  <c r="AS410" i="16"/>
  <c r="AT410" i="16"/>
  <c r="AS406" i="16"/>
  <c r="AT406" i="16"/>
  <c r="AU406" i="16"/>
  <c r="AS402" i="16"/>
  <c r="AU402" i="16"/>
  <c r="AT402" i="16"/>
  <c r="AT398" i="16"/>
  <c r="AS398" i="16"/>
  <c r="AU398" i="16"/>
  <c r="AT395" i="16"/>
  <c r="AU395" i="16"/>
  <c r="AS395" i="16"/>
  <c r="AS390" i="16"/>
  <c r="AT390" i="16"/>
  <c r="AU390" i="16"/>
  <c r="AS386" i="16"/>
  <c r="AU386" i="16"/>
  <c r="AT386" i="16"/>
  <c r="AT382" i="16"/>
  <c r="AS382" i="16"/>
  <c r="AU382" i="16"/>
  <c r="AU378" i="16"/>
  <c r="AS378" i="16"/>
  <c r="AT378" i="16"/>
  <c r="AS374" i="16"/>
  <c r="AU374" i="16"/>
  <c r="AT374" i="16"/>
  <c r="AU349" i="16"/>
  <c r="AT349" i="16"/>
  <c r="AS349" i="16"/>
  <c r="AT295" i="16"/>
  <c r="AU295" i="16"/>
  <c r="AS295" i="16"/>
  <c r="AU279" i="16"/>
  <c r="AT279" i="16"/>
  <c r="AS279" i="16"/>
  <c r="AU263" i="16"/>
  <c r="AT263" i="16"/>
  <c r="AS263" i="16"/>
  <c r="AU231" i="16"/>
  <c r="AT231" i="16"/>
  <c r="AS231" i="16"/>
  <c r="AU199" i="16"/>
  <c r="AT199" i="16"/>
  <c r="AS199" i="16"/>
  <c r="AU185" i="16"/>
  <c r="AT185" i="16"/>
  <c r="AS185" i="16"/>
  <c r="AU107" i="16"/>
  <c r="AT107" i="16"/>
  <c r="AS107" i="16"/>
  <c r="AU51" i="16"/>
  <c r="AT51" i="16"/>
  <c r="AS51" i="16"/>
  <c r="AU39" i="16"/>
  <c r="AT39" i="16"/>
  <c r="AS39" i="16"/>
  <c r="AU108" i="16"/>
  <c r="AT108" i="16"/>
  <c r="AS108" i="16"/>
  <c r="AU127" i="16"/>
  <c r="AT127" i="16"/>
  <c r="AS127" i="16"/>
  <c r="AT125" i="16"/>
  <c r="AU125" i="16"/>
  <c r="AS125" i="16"/>
  <c r="AU123" i="16"/>
  <c r="AT123" i="16"/>
  <c r="AS123" i="16"/>
  <c r="AU121" i="16"/>
  <c r="AT121" i="16"/>
  <c r="AS121" i="16"/>
  <c r="AU119" i="16"/>
  <c r="AT119" i="16"/>
  <c r="AS119" i="16"/>
  <c r="AU117" i="16"/>
  <c r="AT117" i="16"/>
  <c r="AS117" i="16"/>
  <c r="AU115" i="16"/>
  <c r="AT115" i="16"/>
  <c r="AS115" i="16"/>
  <c r="AU113" i="16"/>
  <c r="AS113" i="16"/>
  <c r="AT113" i="16"/>
  <c r="AU111" i="16"/>
  <c r="AT111" i="16"/>
  <c r="AS111" i="16"/>
  <c r="AU109" i="16"/>
  <c r="AT109" i="16"/>
  <c r="AS109" i="16"/>
  <c r="AU42" i="16"/>
  <c r="AT42" i="16"/>
  <c r="AS42" i="16"/>
  <c r="AU37" i="16"/>
  <c r="AS37" i="16"/>
  <c r="AT37" i="16"/>
  <c r="AU104" i="16"/>
  <c r="AT104" i="16"/>
  <c r="AS104" i="16"/>
  <c r="AS102" i="16"/>
  <c r="AU102" i="16"/>
  <c r="AT102" i="16"/>
  <c r="AU100" i="16"/>
  <c r="AT100" i="16"/>
  <c r="AS100" i="16"/>
  <c r="AS98" i="16"/>
  <c r="AU98" i="16"/>
  <c r="AT98" i="16"/>
  <c r="AU96" i="16"/>
  <c r="AT96" i="16"/>
  <c r="AS96" i="16"/>
  <c r="AT94" i="16"/>
  <c r="AS94" i="16"/>
  <c r="AU94" i="16"/>
  <c r="AT92" i="16"/>
  <c r="AU92" i="16"/>
  <c r="AS92" i="16"/>
  <c r="AU90" i="16"/>
  <c r="AS90" i="16"/>
  <c r="AT90" i="16"/>
  <c r="AU88" i="16"/>
  <c r="AT88" i="16"/>
  <c r="AS88" i="16"/>
  <c r="AU86" i="16"/>
  <c r="AS86" i="16"/>
  <c r="AT86" i="16"/>
  <c r="AT84" i="16"/>
  <c r="AU84" i="16"/>
  <c r="AS84" i="16"/>
  <c r="AS82" i="16"/>
  <c r="AU82" i="16"/>
  <c r="AT82" i="16"/>
  <c r="AU80" i="16"/>
  <c r="AT80" i="16"/>
  <c r="AS80" i="16"/>
  <c r="AU78" i="16"/>
  <c r="AT78" i="16"/>
  <c r="AS78" i="16"/>
  <c r="AU76" i="16"/>
  <c r="AT76" i="16"/>
  <c r="AS76" i="16"/>
  <c r="AU74" i="16"/>
  <c r="AT74" i="16"/>
  <c r="AS74" i="16"/>
  <c r="AU72" i="16"/>
  <c r="AS72" i="16"/>
  <c r="AT72" i="16"/>
  <c r="AU70" i="16"/>
  <c r="AT70" i="16"/>
  <c r="AS70" i="16"/>
  <c r="AT68" i="16"/>
  <c r="AS68" i="16"/>
  <c r="AU68" i="16"/>
  <c r="AU66" i="16"/>
  <c r="AT66" i="16"/>
  <c r="AS66" i="16"/>
  <c r="AU64" i="16"/>
  <c r="AS64" i="16"/>
  <c r="AT64" i="16"/>
  <c r="AT62" i="16"/>
  <c r="AS62" i="16"/>
  <c r="AU62" i="16"/>
  <c r="AU60" i="16"/>
  <c r="AT60" i="16"/>
  <c r="AS60" i="16"/>
  <c r="AU58" i="16"/>
  <c r="AT58" i="16"/>
  <c r="AS58" i="16"/>
  <c r="AS56" i="16"/>
  <c r="AU56" i="16"/>
  <c r="AT56" i="16"/>
  <c r="AU53" i="16"/>
  <c r="AS53" i="16"/>
  <c r="AT53" i="16"/>
  <c r="AS41" i="16"/>
  <c r="AT41" i="16"/>
  <c r="AU41" i="16"/>
  <c r="AU392" i="16"/>
  <c r="AT392" i="16"/>
  <c r="AS392" i="16"/>
  <c r="AU389" i="16"/>
  <c r="AT389" i="16"/>
  <c r="AS389" i="16"/>
  <c r="AU385" i="16"/>
  <c r="AT385" i="16"/>
  <c r="AS385" i="16"/>
  <c r="AU381" i="16"/>
  <c r="AT381" i="16"/>
  <c r="AS381" i="16"/>
  <c r="AU373" i="16"/>
  <c r="AT373" i="16"/>
  <c r="AS373" i="16"/>
  <c r="AT371" i="16"/>
  <c r="AU371" i="16"/>
  <c r="AS371" i="16"/>
  <c r="AT355" i="16"/>
  <c r="AU355" i="16"/>
  <c r="AS355" i="16"/>
  <c r="AU300" i="16"/>
  <c r="AT300" i="16"/>
  <c r="AS300" i="16"/>
  <c r="AU292" i="16"/>
  <c r="AT292" i="16"/>
  <c r="AS292" i="16"/>
  <c r="AU284" i="16"/>
  <c r="AS284" i="16"/>
  <c r="AT284" i="16"/>
  <c r="AT276" i="16"/>
  <c r="AU276" i="16"/>
  <c r="AS276" i="16"/>
  <c r="AU268" i="16"/>
  <c r="AT268" i="16"/>
  <c r="AS268" i="16"/>
  <c r="AT260" i="16"/>
  <c r="AU260" i="16"/>
  <c r="AS260" i="16"/>
  <c r="AT252" i="16"/>
  <c r="AS252" i="16"/>
  <c r="AU252" i="16"/>
  <c r="AS226" i="16"/>
  <c r="AU226" i="16"/>
  <c r="AT226" i="16"/>
  <c r="AU224" i="16"/>
  <c r="AT224" i="16"/>
  <c r="AS224" i="16"/>
  <c r="AU221" i="16"/>
  <c r="AT221" i="16"/>
  <c r="AS221" i="16"/>
  <c r="AU202" i="16"/>
  <c r="AS202" i="16"/>
  <c r="AT202" i="16"/>
  <c r="AS194" i="16"/>
  <c r="AU194" i="16"/>
  <c r="AT194" i="16"/>
  <c r="AS354" i="16"/>
  <c r="AU354" i="16"/>
  <c r="AT354" i="16"/>
  <c r="AU352" i="16"/>
  <c r="AT352" i="16"/>
  <c r="AS352" i="16"/>
  <c r="AU297" i="16"/>
  <c r="AT297" i="16"/>
  <c r="AS297" i="16"/>
  <c r="AT281" i="16"/>
  <c r="AS281" i="16"/>
  <c r="AU281" i="16"/>
  <c r="AT265" i="16"/>
  <c r="AU265" i="16"/>
  <c r="AS265" i="16"/>
  <c r="AU203" i="16"/>
  <c r="AT203" i="16"/>
  <c r="AS203" i="16"/>
  <c r="AU192" i="16"/>
  <c r="AT192" i="16"/>
  <c r="AS192" i="16"/>
  <c r="AS182" i="16"/>
  <c r="AT182" i="16"/>
  <c r="AU182" i="16"/>
  <c r="AU356" i="16"/>
  <c r="AT356" i="16"/>
  <c r="AS356" i="16"/>
  <c r="AS342" i="16"/>
  <c r="AT342" i="16"/>
  <c r="AU342" i="16"/>
  <c r="AS338" i="16"/>
  <c r="AU338" i="16"/>
  <c r="AT338" i="16"/>
  <c r="AT334" i="16"/>
  <c r="AS334" i="16"/>
  <c r="AU334" i="16"/>
  <c r="AT332" i="16"/>
  <c r="AU332" i="16"/>
  <c r="AS332" i="16"/>
  <c r="AU330" i="16"/>
  <c r="AS330" i="16"/>
  <c r="AT330" i="16"/>
  <c r="AU328" i="16"/>
  <c r="AT328" i="16"/>
  <c r="AS328" i="16"/>
  <c r="AS326" i="16"/>
  <c r="AU326" i="16"/>
  <c r="AT326" i="16"/>
  <c r="AU324" i="16"/>
  <c r="AT324" i="16"/>
  <c r="AS324" i="16"/>
  <c r="AS322" i="16"/>
  <c r="AU322" i="16"/>
  <c r="AT322" i="16"/>
  <c r="AU320" i="16"/>
  <c r="AT320" i="16"/>
  <c r="AS320" i="16"/>
  <c r="AT318" i="16"/>
  <c r="AS318" i="16"/>
  <c r="AU318" i="16"/>
  <c r="AU316" i="16"/>
  <c r="AT316" i="16"/>
  <c r="AS316" i="16"/>
  <c r="AU314" i="16"/>
  <c r="AS314" i="16"/>
  <c r="AT314" i="16"/>
  <c r="AS290" i="16"/>
  <c r="AU290" i="16"/>
  <c r="AT290" i="16"/>
  <c r="AS274" i="16"/>
  <c r="AU274" i="16"/>
  <c r="AT274" i="16"/>
  <c r="AU249" i="16"/>
  <c r="AT249" i="16"/>
  <c r="AS249" i="16"/>
  <c r="AT238" i="16"/>
  <c r="AS238" i="16"/>
  <c r="AU238" i="16"/>
  <c r="AS230" i="16"/>
  <c r="AU230" i="16"/>
  <c r="AT230" i="16"/>
  <c r="AU228" i="16"/>
  <c r="AT228" i="16"/>
  <c r="AS228" i="16"/>
  <c r="AS225" i="16"/>
  <c r="AU225" i="16"/>
  <c r="AT225" i="16"/>
  <c r="AT196" i="16"/>
  <c r="AS196" i="16"/>
  <c r="AU196" i="16"/>
  <c r="AT180" i="16"/>
  <c r="AU180" i="16"/>
  <c r="AS180" i="16"/>
  <c r="AU178" i="16"/>
  <c r="AS178" i="16"/>
  <c r="AT178" i="16"/>
  <c r="AU176" i="16"/>
  <c r="AT176" i="16"/>
  <c r="AS176" i="16"/>
  <c r="AT174" i="16"/>
  <c r="AS174" i="16"/>
  <c r="AU174" i="16"/>
  <c r="AS168" i="16"/>
  <c r="AU168" i="16"/>
  <c r="AT168" i="16"/>
  <c r="AS166" i="16"/>
  <c r="AU166" i="16"/>
  <c r="AT166" i="16"/>
  <c r="AU164" i="16"/>
  <c r="AT164" i="16"/>
  <c r="AS164" i="16"/>
  <c r="AS162" i="16"/>
  <c r="AU162" i="16"/>
  <c r="AT162" i="16"/>
  <c r="AU160" i="16"/>
  <c r="AT160" i="16"/>
  <c r="AS160" i="16"/>
  <c r="AT158" i="16"/>
  <c r="AS158" i="16"/>
  <c r="AU158" i="16"/>
  <c r="AU156" i="16"/>
  <c r="AS156" i="16"/>
  <c r="AT156" i="16"/>
  <c r="AU154" i="16"/>
  <c r="AS154" i="16"/>
  <c r="AT154" i="16"/>
  <c r="AU152" i="16"/>
  <c r="AT152" i="16"/>
  <c r="AS152" i="16"/>
  <c r="AU150" i="16"/>
  <c r="AS150" i="16"/>
  <c r="AT150" i="16"/>
  <c r="AT148" i="16"/>
  <c r="AS148" i="16"/>
  <c r="AU148" i="16"/>
  <c r="AS146" i="16"/>
  <c r="AU146" i="16"/>
  <c r="AT146" i="16"/>
  <c r="AU144" i="16"/>
  <c r="AT144" i="16"/>
  <c r="AS144" i="16"/>
  <c r="AU142" i="16"/>
  <c r="AT142" i="16"/>
  <c r="AS142" i="16"/>
  <c r="AU140" i="16"/>
  <c r="AT140" i="16"/>
  <c r="AS140" i="16"/>
  <c r="AU138" i="16"/>
  <c r="AS138" i="16"/>
  <c r="AT138" i="16"/>
  <c r="AU136" i="16"/>
  <c r="AT136" i="16"/>
  <c r="AS136" i="16"/>
  <c r="AS134" i="16"/>
  <c r="AU134" i="16"/>
  <c r="AT134" i="16"/>
  <c r="AT132" i="16"/>
  <c r="AU132" i="16"/>
  <c r="AS132" i="16"/>
  <c r="AS130" i="16"/>
  <c r="AU130" i="16"/>
  <c r="AT130" i="16"/>
  <c r="AU128" i="16"/>
  <c r="AT128" i="16"/>
  <c r="AS128" i="16"/>
  <c r="AU437" i="16"/>
  <c r="AT437" i="16"/>
  <c r="AS437" i="16"/>
  <c r="AS434" i="16"/>
  <c r="AT434" i="16"/>
  <c r="AU434" i="16"/>
  <c r="AT432" i="16"/>
  <c r="AU432" i="16"/>
  <c r="AS432" i="16"/>
  <c r="AT430" i="16"/>
  <c r="AS430" i="16"/>
  <c r="AU430" i="16"/>
  <c r="AU428" i="16"/>
  <c r="AT428" i="16"/>
  <c r="AS428" i="16"/>
  <c r="AT367" i="16"/>
  <c r="AU367" i="16"/>
  <c r="AS367" i="16"/>
  <c r="AU353" i="16"/>
  <c r="AT353" i="16"/>
  <c r="AS353" i="16"/>
  <c r="AT347" i="16"/>
  <c r="AU347" i="16"/>
  <c r="AS347" i="16"/>
  <c r="AU291" i="16"/>
  <c r="AT291" i="16"/>
  <c r="AS291" i="16"/>
  <c r="AU275" i="16"/>
  <c r="AT275" i="16"/>
  <c r="AS275" i="16"/>
  <c r="AU259" i="16"/>
  <c r="AT259" i="16"/>
  <c r="AS259" i="16"/>
  <c r="AU247" i="16"/>
  <c r="AT247" i="16"/>
  <c r="AS247" i="16"/>
  <c r="AU245" i="16"/>
  <c r="AT245" i="16"/>
  <c r="AS245" i="16"/>
  <c r="AU237" i="16"/>
  <c r="AT237" i="16"/>
  <c r="AS237" i="16"/>
  <c r="AU223" i="16"/>
  <c r="AT223" i="16"/>
  <c r="AS223" i="16"/>
  <c r="AU181" i="16"/>
  <c r="AT181" i="16"/>
  <c r="AS181" i="16"/>
  <c r="BS45" i="16"/>
  <c r="AS45" i="16"/>
  <c r="AU45" i="16"/>
  <c r="AT45" i="16"/>
  <c r="BS34" i="16"/>
  <c r="AS34" i="16"/>
  <c r="AT34" i="16"/>
  <c r="AU34" i="16"/>
  <c r="AU32" i="16"/>
  <c r="AT32" i="16"/>
  <c r="AS32" i="16"/>
  <c r="BS30" i="16"/>
  <c r="AT30" i="16"/>
  <c r="AS30" i="16"/>
  <c r="AU30" i="16"/>
  <c r="AU28" i="16"/>
  <c r="AS28" i="16"/>
  <c r="AT28" i="16"/>
  <c r="BS26" i="16"/>
  <c r="AU26" i="16"/>
  <c r="AS26" i="16"/>
  <c r="AT26" i="16"/>
  <c r="AS24" i="16"/>
  <c r="AU24" i="16"/>
  <c r="AT24" i="16"/>
  <c r="BS22" i="16"/>
  <c r="AU22" i="16"/>
  <c r="AT22" i="16"/>
  <c r="AS22" i="16"/>
  <c r="AT20" i="16"/>
  <c r="AU20" i="16"/>
  <c r="AS20" i="16"/>
  <c r="BS18" i="16"/>
  <c r="AU18" i="16"/>
  <c r="AT18" i="16"/>
  <c r="AS18" i="16"/>
  <c r="AU16" i="16"/>
  <c r="AT16" i="16"/>
  <c r="AS16" i="16"/>
  <c r="BS14" i="16"/>
  <c r="AU14" i="16"/>
  <c r="AT14" i="16"/>
  <c r="AS14" i="16"/>
  <c r="AT12" i="16"/>
  <c r="AU12" i="16"/>
  <c r="AS12" i="16"/>
  <c r="BS10" i="16"/>
  <c r="AU10" i="16"/>
  <c r="AT10" i="16"/>
  <c r="AS10" i="16"/>
  <c r="AU8" i="16"/>
  <c r="AS8" i="16"/>
  <c r="AT8" i="16"/>
  <c r="BS6" i="16"/>
  <c r="AU6" i="16"/>
  <c r="AS6" i="16"/>
  <c r="AT6" i="16"/>
  <c r="AT4" i="16"/>
  <c r="AU4" i="16"/>
  <c r="AS4" i="16"/>
  <c r="AU43" i="16"/>
  <c r="AT43" i="16"/>
  <c r="AS43" i="16"/>
  <c r="AS40" i="16"/>
  <c r="AT40" i="16"/>
  <c r="AU40" i="16"/>
  <c r="AT105" i="16"/>
  <c r="AU105" i="16"/>
  <c r="AS105" i="16"/>
  <c r="AU50" i="16"/>
  <c r="AT50" i="16"/>
  <c r="AS50" i="16"/>
  <c r="AU48" i="16"/>
  <c r="AT48" i="16"/>
  <c r="AS48" i="16"/>
  <c r="FL516" i="16"/>
  <c r="FL472" i="16"/>
  <c r="FL343" i="16"/>
  <c r="FL455" i="16"/>
  <c r="FL468" i="16"/>
  <c r="FK463" i="16"/>
  <c r="FK447" i="16"/>
  <c r="BS369" i="16"/>
  <c r="BS33" i="16"/>
  <c r="BS29" i="16"/>
  <c r="BS25" i="16"/>
  <c r="BS21" i="16"/>
  <c r="BS17" i="16"/>
  <c r="BS13" i="16"/>
  <c r="BS9" i="16"/>
  <c r="BS5" i="16"/>
  <c r="BS49" i="16"/>
  <c r="BS47" i="16"/>
  <c r="FK509" i="16"/>
  <c r="FK506" i="16"/>
  <c r="FK470" i="16"/>
  <c r="FK464" i="16"/>
  <c r="FK461" i="16"/>
  <c r="FK454" i="16"/>
  <c r="FK536" i="16"/>
  <c r="FK505" i="16"/>
  <c r="FK151" i="16"/>
  <c r="FK143" i="16"/>
  <c r="FK135" i="16"/>
  <c r="FK508" i="16"/>
  <c r="FL500" i="16"/>
  <c r="FL496" i="16"/>
  <c r="FK443" i="16"/>
  <c r="FK449" i="16"/>
  <c r="FL270" i="16"/>
  <c r="FL262" i="16"/>
  <c r="FL254" i="16"/>
  <c r="FK177" i="16"/>
  <c r="FK173" i="16"/>
  <c r="FK169" i="16"/>
  <c r="FK165" i="16"/>
  <c r="FK161" i="16"/>
  <c r="FK157" i="16"/>
  <c r="FK153" i="16"/>
  <c r="FK137" i="16"/>
  <c r="FK129" i="16"/>
  <c r="BS221" i="16"/>
  <c r="FK524" i="16"/>
  <c r="FK152" i="16"/>
  <c r="FK144" i="16"/>
  <c r="FK136" i="16"/>
  <c r="FK128" i="16"/>
  <c r="FM123" i="16"/>
  <c r="BS192" i="16"/>
  <c r="FL430" i="16"/>
  <c r="FL421" i="16"/>
  <c r="FL453" i="16"/>
  <c r="FK448" i="16"/>
  <c r="FK145" i="16"/>
  <c r="FK339" i="16"/>
  <c r="FL423" i="16"/>
  <c r="FK445" i="16"/>
  <c r="FK535" i="16"/>
  <c r="FK523" i="16"/>
  <c r="FK514" i="16"/>
  <c r="FK503" i="16"/>
  <c r="FK466" i="16"/>
  <c r="FK465" i="16"/>
  <c r="FL419" i="16"/>
  <c r="FL415" i="16"/>
  <c r="FL411" i="16"/>
  <c r="FK397" i="16"/>
  <c r="FK176" i="16"/>
  <c r="FK172" i="16"/>
  <c r="FK168" i="16"/>
  <c r="FK164" i="16"/>
  <c r="FK160" i="16"/>
  <c r="FK156" i="16"/>
  <c r="FL390" i="16"/>
  <c r="FL189" i="16"/>
  <c r="FL183" i="16"/>
  <c r="FK499" i="16"/>
  <c r="FL499" i="16"/>
  <c r="FL311" i="16"/>
  <c r="FK494" i="16"/>
  <c r="FK458" i="16"/>
  <c r="FK440" i="16"/>
  <c r="BS357" i="16"/>
  <c r="FL409" i="16"/>
  <c r="FL405" i="16"/>
  <c r="FL401" i="16"/>
  <c r="FK235" i="16"/>
  <c r="FK219" i="16"/>
  <c r="FK203" i="16"/>
  <c r="BS516" i="16"/>
  <c r="BS310" i="16"/>
  <c r="BS213" i="16"/>
  <c r="FK146" i="16"/>
  <c r="FK138" i="16"/>
  <c r="FK130" i="16"/>
  <c r="BS515" i="16"/>
  <c r="FK423" i="16"/>
  <c r="FK341" i="16"/>
  <c r="FL113" i="16"/>
  <c r="FK507" i="16"/>
  <c r="FL351" i="16"/>
  <c r="FK340" i="16"/>
  <c r="FK238" i="16"/>
  <c r="FK184" i="16"/>
  <c r="FK104" i="16"/>
  <c r="FK36" i="16"/>
  <c r="FM36" i="16" s="1"/>
  <c r="FL124" i="16"/>
  <c r="FL120" i="16"/>
  <c r="FL116" i="16"/>
  <c r="FL112" i="16"/>
  <c r="FM112" i="16" s="1"/>
  <c r="FK35" i="16"/>
  <c r="FK237" i="16"/>
  <c r="FM237" i="16" s="1"/>
  <c r="FL304" i="16"/>
  <c r="FL315" i="16"/>
  <c r="FL518" i="16"/>
  <c r="FK335" i="16"/>
  <c r="FK180" i="16"/>
  <c r="FK416" i="16"/>
  <c r="FK412" i="16"/>
  <c r="FL407" i="16"/>
  <c r="FL403" i="16"/>
  <c r="FL399" i="16"/>
  <c r="FK388" i="16"/>
  <c r="FK384" i="16"/>
  <c r="FK380" i="16"/>
  <c r="FK376" i="16"/>
  <c r="FK396" i="16"/>
  <c r="FK345" i="16"/>
  <c r="BS264" i="16"/>
  <c r="BS256" i="16"/>
  <c r="BS219" i="16"/>
  <c r="FL125" i="16"/>
  <c r="FM125" i="16" s="1"/>
  <c r="FL503" i="16"/>
  <c r="FK498" i="16"/>
  <c r="FK488" i="16"/>
  <c r="FK486" i="16"/>
  <c r="FK484" i="16"/>
  <c r="FK482" i="16"/>
  <c r="FK480" i="16"/>
  <c r="FK446" i="16"/>
  <c r="FK407" i="16"/>
  <c r="FK403" i="16"/>
  <c r="FK399" i="16"/>
  <c r="FL388" i="16"/>
  <c r="FL384" i="16"/>
  <c r="FL380" i="16"/>
  <c r="FL376" i="16"/>
  <c r="FK178" i="16"/>
  <c r="FK174" i="16"/>
  <c r="FK170" i="16"/>
  <c r="FK166" i="16"/>
  <c r="FK162" i="16"/>
  <c r="FK158" i="16"/>
  <c r="FK154" i="16"/>
  <c r="FK150" i="16"/>
  <c r="FK142" i="16"/>
  <c r="FK134" i="16"/>
  <c r="FK109" i="16"/>
  <c r="FK105" i="16"/>
  <c r="BS493" i="16"/>
  <c r="BS491" i="16"/>
  <c r="FK312" i="16"/>
  <c r="BS234" i="16"/>
  <c r="BS232" i="16"/>
  <c r="BS229" i="16"/>
  <c r="BS197" i="16"/>
  <c r="BS354" i="16"/>
  <c r="BS352" i="16"/>
  <c r="BS346" i="16"/>
  <c r="BS305" i="16"/>
  <c r="BS289" i="16"/>
  <c r="BS273" i="16"/>
  <c r="BS257" i="16"/>
  <c r="FK149" i="16"/>
  <c r="BS292" i="16"/>
  <c r="BS276" i="16"/>
  <c r="BS226" i="16"/>
  <c r="BS224" i="16"/>
  <c r="BS194" i="16"/>
  <c r="BS365" i="16"/>
  <c r="BS182" i="16"/>
  <c r="FK337" i="16"/>
  <c r="FK148" i="16"/>
  <c r="FK140" i="16"/>
  <c r="FK132" i="16"/>
  <c r="FK218" i="16"/>
  <c r="FK206" i="16"/>
  <c r="FM206" i="16" s="1"/>
  <c r="BS535" i="16"/>
  <c r="BS513" i="16"/>
  <c r="BS528" i="16"/>
  <c r="BS525" i="16"/>
  <c r="BS439" i="16"/>
  <c r="FK520" i="16"/>
  <c r="BS420" i="16"/>
  <c r="BS409" i="16"/>
  <c r="BS377" i="16"/>
  <c r="BS248" i="16"/>
  <c r="BS246" i="16"/>
  <c r="FL246" i="16"/>
  <c r="FL240" i="16"/>
  <c r="FL229" i="16"/>
  <c r="FL213" i="16"/>
  <c r="FL197" i="16"/>
  <c r="BS449" i="16"/>
  <c r="BS447" i="16"/>
  <c r="BS445" i="16"/>
  <c r="BS441" i="16"/>
  <c r="BS368" i="16"/>
  <c r="BS360" i="16"/>
  <c r="BS312" i="16"/>
  <c r="BS306" i="16"/>
  <c r="BS361" i="16"/>
  <c r="FK421" i="16"/>
  <c r="FK500" i="16"/>
  <c r="FK496" i="16"/>
  <c r="FK492" i="16"/>
  <c r="FK489" i="16"/>
  <c r="FK487" i="16"/>
  <c r="FK485" i="16"/>
  <c r="FK483" i="16"/>
  <c r="FK481" i="16"/>
  <c r="FK357" i="16"/>
  <c r="FM357" i="16" s="1"/>
  <c r="FL221" i="16"/>
  <c r="FL205" i="16"/>
  <c r="FK242" i="16"/>
  <c r="FK193" i="16"/>
  <c r="FK230" i="16"/>
  <c r="FK198" i="16"/>
  <c r="FM198" i="16" s="1"/>
  <c r="FK190" i="16"/>
  <c r="BS508" i="16"/>
  <c r="BS462" i="16"/>
  <c r="BS452" i="16"/>
  <c r="BS307" i="16"/>
  <c r="BS288" i="16"/>
  <c r="BS272" i="16"/>
  <c r="FL498" i="16"/>
  <c r="FK408" i="16"/>
  <c r="FK404" i="16"/>
  <c r="FK400" i="16"/>
  <c r="FK246" i="16"/>
  <c r="FK240" i="16"/>
  <c r="FL233" i="16"/>
  <c r="FK223" i="16"/>
  <c r="FL217" i="16"/>
  <c r="FK207" i="16"/>
  <c r="FL201" i="16"/>
  <c r="FK534" i="16"/>
  <c r="BS529" i="16"/>
  <c r="BS467" i="16"/>
  <c r="BS465" i="16"/>
  <c r="BS463" i="16"/>
  <c r="FK517" i="16"/>
  <c r="FK44" i="16"/>
  <c r="FK476" i="16"/>
  <c r="FK360" i="16"/>
  <c r="FL360" i="16"/>
  <c r="FK274" i="16"/>
  <c r="FK266" i="16"/>
  <c r="FL184" i="16"/>
  <c r="FL126" i="16"/>
  <c r="FL122" i="16"/>
  <c r="FL118" i="16"/>
  <c r="FL114" i="16"/>
  <c r="FL110" i="16"/>
  <c r="FK188" i="16"/>
  <c r="FL521" i="16"/>
  <c r="FK513" i="16"/>
  <c r="FL501" i="16"/>
  <c r="FL497" i="16"/>
  <c r="FK386" i="16"/>
  <c r="FK382" i="16"/>
  <c r="FK378" i="16"/>
  <c r="FK374" i="16"/>
  <c r="FL386" i="16"/>
  <c r="FL382" i="16"/>
  <c r="FL378" i="16"/>
  <c r="FL374" i="16"/>
  <c r="FK501" i="16"/>
  <c r="FK497" i="16"/>
  <c r="FK418" i="16"/>
  <c r="FK414" i="16"/>
  <c r="FK410" i="16"/>
  <c r="FK406" i="16"/>
  <c r="FK402" i="16"/>
  <c r="FK398" i="16"/>
  <c r="FL408" i="16"/>
  <c r="FL404" i="16"/>
  <c r="FL400" i="16"/>
  <c r="FK359" i="16"/>
  <c r="FK191" i="16"/>
  <c r="FK232" i="16"/>
  <c r="FK228" i="16"/>
  <c r="FK224" i="16"/>
  <c r="FK220" i="16"/>
  <c r="FK216" i="16"/>
  <c r="FK212" i="16"/>
  <c r="FK208" i="16"/>
  <c r="FK204" i="16"/>
  <c r="FK200" i="16"/>
  <c r="FK196" i="16"/>
  <c r="FK226" i="16"/>
  <c r="FM226" i="16" s="1"/>
  <c r="FK194" i="16"/>
  <c r="BS210" i="16"/>
  <c r="BS208" i="16"/>
  <c r="BS250" i="16"/>
  <c r="BS243" i="16"/>
  <c r="FK268" i="16"/>
  <c r="FK260" i="16"/>
  <c r="FK252" i="16"/>
  <c r="FK437" i="16"/>
  <c r="FK41" i="16"/>
  <c r="BS31" i="16"/>
  <c r="BS27" i="16"/>
  <c r="BS23" i="16"/>
  <c r="BS19" i="16"/>
  <c r="BS15" i="16"/>
  <c r="BS11" i="16"/>
  <c r="BS7" i="16"/>
  <c r="BS3" i="16"/>
  <c r="BS38" i="16"/>
  <c r="FK37" i="16"/>
  <c r="FK311" i="16"/>
  <c r="FK29" i="16"/>
  <c r="FK13" i="16"/>
  <c r="FK529" i="16"/>
  <c r="FK351" i="16"/>
  <c r="FK55" i="16"/>
  <c r="FK51" i="16"/>
  <c r="FK56" i="16"/>
  <c r="FK52" i="16"/>
  <c r="FK48" i="16"/>
  <c r="FK42" i="16"/>
  <c r="BS531" i="16"/>
  <c r="BS505" i="16"/>
  <c r="FK533" i="16"/>
  <c r="FL358" i="16"/>
  <c r="BS422" i="16"/>
  <c r="BS350" i="16"/>
  <c r="BS297" i="16"/>
  <c r="BS281" i="16"/>
  <c r="BS265" i="16"/>
  <c r="BS203" i="16"/>
  <c r="BS300" i="16"/>
  <c r="BS284" i="16"/>
  <c r="BS268" i="16"/>
  <c r="BS260" i="16"/>
  <c r="BS252" i="16"/>
  <c r="BS235" i="16"/>
  <c r="BS183" i="16"/>
  <c r="FL536" i="16"/>
  <c r="FL533" i="16"/>
  <c r="FL531" i="16"/>
  <c r="FL526" i="16"/>
  <c r="FL522" i="16"/>
  <c r="FL514" i="16"/>
  <c r="FL510" i="16"/>
  <c r="FL506" i="16"/>
  <c r="FL495" i="16"/>
  <c r="FL450" i="16"/>
  <c r="FL446" i="16"/>
  <c r="FL442" i="16"/>
  <c r="FL417" i="16"/>
  <c r="FL413" i="16"/>
  <c r="FK392" i="16"/>
  <c r="FL372" i="16"/>
  <c r="FL370" i="16"/>
  <c r="FL367" i="16"/>
  <c r="FL363" i="16"/>
  <c r="FK356" i="16"/>
  <c r="FL302" i="16"/>
  <c r="FL298" i="16"/>
  <c r="FL296" i="16"/>
  <c r="FL292" i="16"/>
  <c r="FL288" i="16"/>
  <c r="FL284" i="16"/>
  <c r="FL281" i="16"/>
  <c r="FL277" i="16"/>
  <c r="FL273" i="16"/>
  <c r="FL269" i="16"/>
  <c r="FL265" i="16"/>
  <c r="FL261" i="16"/>
  <c r="FL257" i="16"/>
  <c r="FL253" i="16"/>
  <c r="FK249" i="16"/>
  <c r="FL241" i="16"/>
  <c r="FL238" i="16"/>
  <c r="FL178" i="16"/>
  <c r="FL174" i="16"/>
  <c r="FL170" i="16"/>
  <c r="FL166" i="16"/>
  <c r="FL162" i="16"/>
  <c r="FL158" i="16"/>
  <c r="FL154" i="16"/>
  <c r="FL150" i="16"/>
  <c r="FL146" i="16"/>
  <c r="FL142" i="16"/>
  <c r="FL138" i="16"/>
  <c r="FL134" i="16"/>
  <c r="FL130" i="16"/>
  <c r="FL100" i="16"/>
  <c r="FL96" i="16"/>
  <c r="FL92" i="16"/>
  <c r="FL88" i="16"/>
  <c r="FL84" i="16"/>
  <c r="FL80" i="16"/>
  <c r="FL76" i="16"/>
  <c r="FL72" i="16"/>
  <c r="FL68" i="16"/>
  <c r="FL64" i="16"/>
  <c r="FL60" i="16"/>
  <c r="FL40" i="16"/>
  <c r="FL23" i="16"/>
  <c r="FL22" i="16"/>
  <c r="FL21" i="16"/>
  <c r="FL11" i="16"/>
  <c r="FL10" i="16"/>
  <c r="FL9" i="16"/>
  <c r="BV533" i="16"/>
  <c r="BU533" i="16"/>
  <c r="BT533" i="16"/>
  <c r="BV509" i="16"/>
  <c r="BU509" i="16"/>
  <c r="BT509" i="16"/>
  <c r="BV458" i="16"/>
  <c r="BU458" i="16"/>
  <c r="BT458" i="16"/>
  <c r="BV454" i="16"/>
  <c r="BT454" i="16"/>
  <c r="BU454" i="16"/>
  <c r="BV524" i="16"/>
  <c r="BT524" i="16"/>
  <c r="BU524" i="16"/>
  <c r="BV535" i="16"/>
  <c r="BU535" i="16"/>
  <c r="BT535" i="16"/>
  <c r="BV515" i="16"/>
  <c r="BU515" i="16"/>
  <c r="BT515" i="16"/>
  <c r="BV508" i="16"/>
  <c r="BT508" i="16"/>
  <c r="BU508" i="16"/>
  <c r="BV490" i="16"/>
  <c r="BU490" i="16"/>
  <c r="BT490" i="16"/>
  <c r="BV486" i="16"/>
  <c r="BT486" i="16"/>
  <c r="BU486" i="16"/>
  <c r="BU482" i="16"/>
  <c r="BT482" i="16"/>
  <c r="BV482" i="16"/>
  <c r="BV478" i="16"/>
  <c r="BT478" i="16"/>
  <c r="BU478" i="16"/>
  <c r="BV467" i="16"/>
  <c r="BU467" i="16"/>
  <c r="BT467" i="16"/>
  <c r="BV465" i="16"/>
  <c r="BU465" i="16"/>
  <c r="BT465" i="16"/>
  <c r="BV463" i="16"/>
  <c r="BU463" i="16"/>
  <c r="BT463" i="16"/>
  <c r="BV527" i="16"/>
  <c r="BU527" i="16"/>
  <c r="BT527" i="16"/>
  <c r="BT506" i="16"/>
  <c r="BV506" i="16"/>
  <c r="BU506" i="16"/>
  <c r="FL474" i="16"/>
  <c r="BV462" i="16"/>
  <c r="BT462" i="16"/>
  <c r="BU462" i="16"/>
  <c r="BV452" i="16"/>
  <c r="BT452" i="16"/>
  <c r="BU452" i="16"/>
  <c r="BV449" i="16"/>
  <c r="BU449" i="16"/>
  <c r="BT449" i="16"/>
  <c r="BV447" i="16"/>
  <c r="BU447" i="16"/>
  <c r="BT447" i="16"/>
  <c r="BV445" i="16"/>
  <c r="BU445" i="16"/>
  <c r="BT445" i="16"/>
  <c r="BV441" i="16"/>
  <c r="BU441" i="16"/>
  <c r="BT441" i="16"/>
  <c r="BV427" i="16"/>
  <c r="BU427" i="16"/>
  <c r="BT427" i="16"/>
  <c r="BV318" i="16"/>
  <c r="BU318" i="16"/>
  <c r="BT318" i="16"/>
  <c r="BV304" i="16"/>
  <c r="BT304" i="16"/>
  <c r="BU304" i="16"/>
  <c r="BV302" i="16"/>
  <c r="BU302" i="16"/>
  <c r="BT302" i="16"/>
  <c r="FK298" i="16"/>
  <c r="BV294" i="16"/>
  <c r="BU294" i="16"/>
  <c r="BT294" i="16"/>
  <c r="FK290" i="16"/>
  <c r="BV286" i="16"/>
  <c r="BU286" i="16"/>
  <c r="BT286" i="16"/>
  <c r="FK282" i="16"/>
  <c r="BV278" i="16"/>
  <c r="BU278" i="16"/>
  <c r="BT278" i="16"/>
  <c r="BV270" i="16"/>
  <c r="BU270" i="16"/>
  <c r="BT270" i="16"/>
  <c r="FL534" i="16"/>
  <c r="FL530" i="16"/>
  <c r="FK526" i="16"/>
  <c r="FK522" i="16"/>
  <c r="FL525" i="16"/>
  <c r="FL513" i="16"/>
  <c r="FL505" i="16"/>
  <c r="FK477" i="16"/>
  <c r="FK469" i="16"/>
  <c r="FK460" i="16"/>
  <c r="FL447" i="16"/>
  <c r="FL443" i="16"/>
  <c r="FL439" i="16"/>
  <c r="FK417" i="16"/>
  <c r="FK413" i="16"/>
  <c r="FK409" i="16"/>
  <c r="FK405" i="16"/>
  <c r="FK401" i="16"/>
  <c r="FL416" i="16"/>
  <c r="FL412" i="16"/>
  <c r="FK393" i="16"/>
  <c r="FK387" i="16"/>
  <c r="FK383" i="16"/>
  <c r="FK379" i="16"/>
  <c r="FK375" i="16"/>
  <c r="FL394" i="16"/>
  <c r="FL387" i="16"/>
  <c r="FL383" i="16"/>
  <c r="FL379" i="16"/>
  <c r="FL375" i="16"/>
  <c r="FL371" i="16"/>
  <c r="FL364" i="16"/>
  <c r="FK358" i="16"/>
  <c r="FL353" i="16"/>
  <c r="FL303" i="16"/>
  <c r="FL299" i="16"/>
  <c r="FL297" i="16"/>
  <c r="FL293" i="16"/>
  <c r="FL289" i="16"/>
  <c r="FL285" i="16"/>
  <c r="FL278" i="16"/>
  <c r="FL276" i="16"/>
  <c r="FL272" i="16"/>
  <c r="FL268" i="16"/>
  <c r="FL264" i="16"/>
  <c r="FL260" i="16"/>
  <c r="FL256" i="16"/>
  <c r="FL252" i="16"/>
  <c r="FK243" i="16"/>
  <c r="FK231" i="16"/>
  <c r="FL225" i="16"/>
  <c r="FK215" i="16"/>
  <c r="FL209" i="16"/>
  <c r="FK199" i="16"/>
  <c r="FL193" i="16"/>
  <c r="FK175" i="16"/>
  <c r="FK171" i="16"/>
  <c r="FK167" i="16"/>
  <c r="FK163" i="16"/>
  <c r="FK159" i="16"/>
  <c r="FK155" i="16"/>
  <c r="FK147" i="16"/>
  <c r="FK139" i="16"/>
  <c r="FK131" i="16"/>
  <c r="FL242" i="16"/>
  <c r="FK233" i="16"/>
  <c r="FK229" i="16"/>
  <c r="FK225" i="16"/>
  <c r="FK221" i="16"/>
  <c r="FK217" i="16"/>
  <c r="FK213" i="16"/>
  <c r="FK209" i="16"/>
  <c r="FK205" i="16"/>
  <c r="FK201" i="16"/>
  <c r="FK197" i="16"/>
  <c r="FL177" i="16"/>
  <c r="FL173" i="16"/>
  <c r="FL169" i="16"/>
  <c r="FL165" i="16"/>
  <c r="FL161" i="16"/>
  <c r="FL157" i="16"/>
  <c r="FL153" i="16"/>
  <c r="FL149" i="16"/>
  <c r="FL145" i="16"/>
  <c r="FL141" i="16"/>
  <c r="FL137" i="16"/>
  <c r="FL133" i="16"/>
  <c r="FL129" i="16"/>
  <c r="FK210" i="16"/>
  <c r="FK106" i="16"/>
  <c r="FK192" i="16"/>
  <c r="FK222" i="16"/>
  <c r="FL190" i="16"/>
  <c r="FL103" i="16"/>
  <c r="FL99" i="16"/>
  <c r="FL95" i="16"/>
  <c r="FL91" i="16"/>
  <c r="FL87" i="16"/>
  <c r="FL83" i="16"/>
  <c r="FL79" i="16"/>
  <c r="FL75" i="16"/>
  <c r="FL71" i="16"/>
  <c r="FL67" i="16"/>
  <c r="FL63" i="16"/>
  <c r="FL59" i="16"/>
  <c r="FK54" i="16"/>
  <c r="FM54" i="16" s="1"/>
  <c r="FK50" i="16"/>
  <c r="FK43" i="16"/>
  <c r="FL41" i="16"/>
  <c r="FL19" i="16"/>
  <c r="FL18" i="16"/>
  <c r="FL17" i="16"/>
  <c r="FL4" i="16"/>
  <c r="BV519" i="16"/>
  <c r="BU519" i="16"/>
  <c r="BT519" i="16"/>
  <c r="FK515" i="16"/>
  <c r="BV492" i="16"/>
  <c r="BT492" i="16"/>
  <c r="BU492" i="16"/>
  <c r="BV475" i="16"/>
  <c r="BU475" i="16"/>
  <c r="BT475" i="16"/>
  <c r="FK473" i="16"/>
  <c r="FL461" i="16"/>
  <c r="BV459" i="16"/>
  <c r="BU459" i="16"/>
  <c r="BT459" i="16"/>
  <c r="FL457" i="16"/>
  <c r="BV455" i="16"/>
  <c r="BU455" i="16"/>
  <c r="BT455" i="16"/>
  <c r="BS534" i="16"/>
  <c r="BV532" i="16"/>
  <c r="BT532" i="16"/>
  <c r="BU532" i="16"/>
  <c r="BV520" i="16"/>
  <c r="BT520" i="16"/>
  <c r="BU520" i="16"/>
  <c r="BU510" i="16"/>
  <c r="BV510" i="16"/>
  <c r="BT510" i="16"/>
  <c r="BS489" i="16"/>
  <c r="BS485" i="16"/>
  <c r="BS481" i="16"/>
  <c r="BV476" i="16"/>
  <c r="BT476" i="16"/>
  <c r="BU476" i="16"/>
  <c r="BV471" i="16"/>
  <c r="BU471" i="16"/>
  <c r="BT471" i="16"/>
  <c r="BS450" i="16"/>
  <c r="BS448" i="16"/>
  <c r="BV327" i="16"/>
  <c r="BU327" i="16"/>
  <c r="BT327" i="16"/>
  <c r="BV326" i="16"/>
  <c r="BU326" i="16"/>
  <c r="BT326" i="16"/>
  <c r="BU325" i="16"/>
  <c r="BT325" i="16"/>
  <c r="BV325" i="16"/>
  <c r="BV421" i="16"/>
  <c r="BU421" i="16"/>
  <c r="BT421" i="16"/>
  <c r="BV393" i="16"/>
  <c r="BU393" i="16"/>
  <c r="BT393" i="16"/>
  <c r="FK373" i="16"/>
  <c r="BV367" i="16"/>
  <c r="BU367" i="16"/>
  <c r="BT367" i="16"/>
  <c r="BV349" i="16"/>
  <c r="BU349" i="16"/>
  <c r="BT349" i="16"/>
  <c r="FL306" i="16"/>
  <c r="FK295" i="16"/>
  <c r="FK279" i="16"/>
  <c r="FL187" i="16"/>
  <c r="FK309" i="16"/>
  <c r="FL249" i="16"/>
  <c r="FL467" i="16"/>
  <c r="FK32" i="16"/>
  <c r="FK425" i="16"/>
  <c r="FK328" i="16"/>
  <c r="FL308" i="16"/>
  <c r="FK280" i="16"/>
  <c r="FK22" i="16"/>
  <c r="FL463" i="16"/>
  <c r="FL336" i="16"/>
  <c r="FK431" i="16"/>
  <c r="FL331" i="16"/>
  <c r="FL313" i="16"/>
  <c r="FK10" i="16"/>
  <c r="FL338" i="16"/>
  <c r="FK315" i="16"/>
  <c r="FL323" i="16"/>
  <c r="FL327" i="16"/>
  <c r="FL535" i="16"/>
  <c r="FL529" i="16"/>
  <c r="FL528" i="16"/>
  <c r="FL524" i="16"/>
  <c r="FL512" i="16"/>
  <c r="FL508" i="16"/>
  <c r="FL490" i="16"/>
  <c r="FK478" i="16"/>
  <c r="FL448" i="16"/>
  <c r="FL444" i="16"/>
  <c r="FL440" i="16"/>
  <c r="FK395" i="16"/>
  <c r="FM395" i="16" s="1"/>
  <c r="FL368" i="16"/>
  <c r="FL365" i="16"/>
  <c r="FL361" i="16"/>
  <c r="FK354" i="16"/>
  <c r="FL300" i="16"/>
  <c r="FL294" i="16"/>
  <c r="FL290" i="16"/>
  <c r="FL286" i="16"/>
  <c r="FL282" i="16"/>
  <c r="FL279" i="16"/>
  <c r="FL275" i="16"/>
  <c r="FL271" i="16"/>
  <c r="FL267" i="16"/>
  <c r="FL263" i="16"/>
  <c r="FL259" i="16"/>
  <c r="FL255" i="16"/>
  <c r="FL245" i="16"/>
  <c r="FK227" i="16"/>
  <c r="FK211" i="16"/>
  <c r="FK195" i="16"/>
  <c r="FK250" i="16"/>
  <c r="FL176" i="16"/>
  <c r="FL172" i="16"/>
  <c r="FL168" i="16"/>
  <c r="FL164" i="16"/>
  <c r="FL160" i="16"/>
  <c r="FL156" i="16"/>
  <c r="FL152" i="16"/>
  <c r="FL148" i="16"/>
  <c r="FL144" i="16"/>
  <c r="FL140" i="16"/>
  <c r="FL136" i="16"/>
  <c r="FL132" i="16"/>
  <c r="FL128" i="16"/>
  <c r="FK234" i="16"/>
  <c r="FM234" i="16" s="1"/>
  <c r="FK202" i="16"/>
  <c r="FM202" i="16" s="1"/>
  <c r="FK182" i="16"/>
  <c r="FL104" i="16"/>
  <c r="FK103" i="16"/>
  <c r="FK214" i="16"/>
  <c r="FM214" i="16" s="1"/>
  <c r="FK236" i="16"/>
  <c r="FK186" i="16"/>
  <c r="FL102" i="16"/>
  <c r="FL98" i="16"/>
  <c r="FL94" i="16"/>
  <c r="FL90" i="16"/>
  <c r="FL86" i="16"/>
  <c r="FL82" i="16"/>
  <c r="FL78" i="16"/>
  <c r="FL74" i="16"/>
  <c r="FL70" i="16"/>
  <c r="FL66" i="16"/>
  <c r="FL62" i="16"/>
  <c r="FL58" i="16"/>
  <c r="FK57" i="16"/>
  <c r="FK53" i="16"/>
  <c r="FK49" i="16"/>
  <c r="FK46" i="16"/>
  <c r="FK38" i="16"/>
  <c r="FL35" i="16"/>
  <c r="FL27" i="16"/>
  <c r="FL26" i="16"/>
  <c r="FL25" i="16"/>
  <c r="FL12" i="16"/>
  <c r="FL7" i="16"/>
  <c r="FL6" i="16"/>
  <c r="FL5" i="16"/>
  <c r="BV340" i="16"/>
  <c r="BT340" i="16"/>
  <c r="BU340" i="16"/>
  <c r="BV336" i="16"/>
  <c r="BT336" i="16"/>
  <c r="BU336" i="16"/>
  <c r="BV328" i="16"/>
  <c r="BT328" i="16"/>
  <c r="BU328" i="16"/>
  <c r="BV423" i="16"/>
  <c r="BU423" i="16"/>
  <c r="BT423" i="16"/>
  <c r="BV409" i="16"/>
  <c r="BU409" i="16"/>
  <c r="BT409" i="16"/>
  <c r="BV405" i="16"/>
  <c r="BU405" i="16"/>
  <c r="BT405" i="16"/>
  <c r="BV401" i="16"/>
  <c r="BU401" i="16"/>
  <c r="BT401" i="16"/>
  <c r="BV397" i="16"/>
  <c r="BU397" i="16"/>
  <c r="BT397" i="16"/>
  <c r="BV392" i="16"/>
  <c r="BT392" i="16"/>
  <c r="BU392" i="16"/>
  <c r="BV389" i="16"/>
  <c r="BU389" i="16"/>
  <c r="BT389" i="16"/>
  <c r="BV385" i="16"/>
  <c r="BU385" i="16"/>
  <c r="BT385" i="16"/>
  <c r="BV381" i="16"/>
  <c r="BU381" i="16"/>
  <c r="BT381" i="16"/>
  <c r="BV377" i="16"/>
  <c r="BU377" i="16"/>
  <c r="BT377" i="16"/>
  <c r="BV373" i="16"/>
  <c r="BU373" i="16"/>
  <c r="BT373" i="16"/>
  <c r="BV371" i="16"/>
  <c r="BU371" i="16"/>
  <c r="BT371" i="16"/>
  <c r="FK343" i="16"/>
  <c r="BV292" i="16"/>
  <c r="BT292" i="16"/>
  <c r="BU292" i="16"/>
  <c r="BV276" i="16"/>
  <c r="BT276" i="16"/>
  <c r="BU276" i="16"/>
  <c r="BV264" i="16"/>
  <c r="BT264" i="16"/>
  <c r="BU264" i="16"/>
  <c r="BV256" i="16"/>
  <c r="BT256" i="16"/>
  <c r="BU256" i="16"/>
  <c r="BV234" i="16"/>
  <c r="BU234" i="16"/>
  <c r="BT234" i="16"/>
  <c r="BV232" i="16"/>
  <c r="BT232" i="16"/>
  <c r="BU232" i="16"/>
  <c r="BV229" i="16"/>
  <c r="BU229" i="16"/>
  <c r="BT229" i="16"/>
  <c r="BV226" i="16"/>
  <c r="BU226" i="16"/>
  <c r="BT226" i="16"/>
  <c r="BV224" i="16"/>
  <c r="BT224" i="16"/>
  <c r="BU224" i="16"/>
  <c r="BV197" i="16"/>
  <c r="BU197" i="16"/>
  <c r="BT197" i="16"/>
  <c r="BV194" i="16"/>
  <c r="BU194" i="16"/>
  <c r="BT194" i="16"/>
  <c r="FL188" i="16"/>
  <c r="BV369" i="16"/>
  <c r="BU369" i="16"/>
  <c r="BT369" i="16"/>
  <c r="BV365" i="16"/>
  <c r="BU365" i="16"/>
  <c r="BT365" i="16"/>
  <c r="BU354" i="16"/>
  <c r="BT354" i="16"/>
  <c r="BV354" i="16"/>
  <c r="BV352" i="16"/>
  <c r="BT352" i="16"/>
  <c r="BU352" i="16"/>
  <c r="BU346" i="16"/>
  <c r="BV346" i="16"/>
  <c r="BT346" i="16"/>
  <c r="BU305" i="16"/>
  <c r="BV305" i="16"/>
  <c r="BT305" i="16"/>
  <c r="FK297" i="16"/>
  <c r="BU289" i="16"/>
  <c r="BV289" i="16"/>
  <c r="BT289" i="16"/>
  <c r="FK281" i="16"/>
  <c r="BU273" i="16"/>
  <c r="BV273" i="16"/>
  <c r="BT273" i="16"/>
  <c r="FK265" i="16"/>
  <c r="BU257" i="16"/>
  <c r="BV257" i="16"/>
  <c r="BT257" i="16"/>
  <c r="BV248" i="16"/>
  <c r="BT248" i="16"/>
  <c r="BU248" i="16"/>
  <c r="BV246" i="16"/>
  <c r="BU246" i="16"/>
  <c r="BT246" i="16"/>
  <c r="BV219" i="16"/>
  <c r="BU219" i="16"/>
  <c r="BT219" i="16"/>
  <c r="BV182" i="16"/>
  <c r="BU182" i="16"/>
  <c r="BT182" i="16"/>
  <c r="BV46" i="16"/>
  <c r="BU46" i="16"/>
  <c r="BT46" i="16"/>
  <c r="BV44" i="16"/>
  <c r="BT44" i="16"/>
  <c r="BU44" i="16"/>
  <c r="BV41" i="16"/>
  <c r="BU41" i="16"/>
  <c r="BT41" i="16"/>
  <c r="BV33" i="16"/>
  <c r="BU33" i="16"/>
  <c r="BT33" i="16"/>
  <c r="BV29" i="16"/>
  <c r="BU29" i="16"/>
  <c r="BT29" i="16"/>
  <c r="BV25" i="16"/>
  <c r="BU25" i="16"/>
  <c r="BT25" i="16"/>
  <c r="BV21" i="16"/>
  <c r="BU21" i="16"/>
  <c r="BT21" i="16"/>
  <c r="BV17" i="16"/>
  <c r="BU17" i="16"/>
  <c r="BT17" i="16"/>
  <c r="BV13" i="16"/>
  <c r="BU13" i="16"/>
  <c r="BT13" i="16"/>
  <c r="BV9" i="16"/>
  <c r="BU9" i="16"/>
  <c r="BT9" i="16"/>
  <c r="BV5" i="16"/>
  <c r="BU5" i="16"/>
  <c r="BT5" i="16"/>
  <c r="BV49" i="16"/>
  <c r="BU49" i="16"/>
  <c r="BT49" i="16"/>
  <c r="BV47" i="16"/>
  <c r="BU47" i="16"/>
  <c r="BT47" i="16"/>
  <c r="FK518" i="16"/>
  <c r="FL478" i="16"/>
  <c r="FK349" i="16"/>
  <c r="FL322" i="16"/>
  <c r="FK267" i="16"/>
  <c r="FK21" i="16"/>
  <c r="FK5" i="16"/>
  <c r="FL466" i="16"/>
  <c r="FK430" i="16"/>
  <c r="FK322" i="16"/>
  <c r="FL532" i="16"/>
  <c r="FL527" i="16"/>
  <c r="FL523" i="16"/>
  <c r="FK511" i="16"/>
  <c r="FL511" i="16"/>
  <c r="FL507" i="16"/>
  <c r="FL504" i="16"/>
  <c r="FK495" i="16"/>
  <c r="FK493" i="16"/>
  <c r="FK479" i="16"/>
  <c r="FK474" i="16"/>
  <c r="FK456" i="16"/>
  <c r="FL449" i="16"/>
  <c r="FL445" i="16"/>
  <c r="FL441" i="16"/>
  <c r="FL438" i="16"/>
  <c r="FK419" i="16"/>
  <c r="FK415" i="16"/>
  <c r="FK411" i="16"/>
  <c r="FK389" i="16"/>
  <c r="FK385" i="16"/>
  <c r="FK381" i="16"/>
  <c r="FK377" i="16"/>
  <c r="FK391" i="16"/>
  <c r="FL389" i="16"/>
  <c r="FL385" i="16"/>
  <c r="FL381" i="16"/>
  <c r="FL377" i="16"/>
  <c r="FL373" i="16"/>
  <c r="FL369" i="16"/>
  <c r="FL366" i="16"/>
  <c r="FL362" i="16"/>
  <c r="FK355" i="16"/>
  <c r="FL301" i="16"/>
  <c r="FL295" i="16"/>
  <c r="FL291" i="16"/>
  <c r="FL287" i="16"/>
  <c r="FL283" i="16"/>
  <c r="FL280" i="16"/>
  <c r="FL274" i="16"/>
  <c r="FL266" i="16"/>
  <c r="FL258" i="16"/>
  <c r="FK251" i="16"/>
  <c r="FK247" i="16"/>
  <c r="FK141" i="16"/>
  <c r="FK133" i="16"/>
  <c r="FL250" i="16"/>
  <c r="FL175" i="16"/>
  <c r="FL171" i="16"/>
  <c r="FL167" i="16"/>
  <c r="FL163" i="16"/>
  <c r="FL159" i="16"/>
  <c r="FL155" i="16"/>
  <c r="FL151" i="16"/>
  <c r="FL147" i="16"/>
  <c r="FL143" i="16"/>
  <c r="FL139" i="16"/>
  <c r="FL135" i="16"/>
  <c r="FL131" i="16"/>
  <c r="FL182" i="16"/>
  <c r="FK108" i="16"/>
  <c r="FL236" i="16"/>
  <c r="FL186" i="16"/>
  <c r="FL101" i="16"/>
  <c r="FL97" i="16"/>
  <c r="FL93" i="16"/>
  <c r="FM93" i="16" s="1"/>
  <c r="FL89" i="16"/>
  <c r="FL85" i="16"/>
  <c r="FL81" i="16"/>
  <c r="FL77" i="16"/>
  <c r="FM77" i="16" s="1"/>
  <c r="FL73" i="16"/>
  <c r="FL69" i="16"/>
  <c r="FL65" i="16"/>
  <c r="FL61" i="16"/>
  <c r="FM61" i="16" s="1"/>
  <c r="FK47" i="16"/>
  <c r="FL45" i="16"/>
  <c r="FK39" i="16"/>
  <c r="FL37" i="16"/>
  <c r="FL34" i="16"/>
  <c r="FL33" i="16"/>
  <c r="FL32" i="16"/>
  <c r="FL31" i="16"/>
  <c r="FL30" i="16"/>
  <c r="FL29" i="16"/>
  <c r="FL28" i="16"/>
  <c r="FL20" i="16"/>
  <c r="FL15" i="16"/>
  <c r="FL14" i="16"/>
  <c r="FL13" i="16"/>
  <c r="FL3" i="16"/>
  <c r="BS521" i="16"/>
  <c r="BV512" i="16"/>
  <c r="BT512" i="16"/>
  <c r="BU512" i="16"/>
  <c r="BT498" i="16"/>
  <c r="BV498" i="16"/>
  <c r="BU498" i="16"/>
  <c r="BV488" i="16"/>
  <c r="BT488" i="16"/>
  <c r="BU488" i="16"/>
  <c r="BV484" i="16"/>
  <c r="BT484" i="16"/>
  <c r="BU484" i="16"/>
  <c r="BV480" i="16"/>
  <c r="BT480" i="16"/>
  <c r="BU480" i="16"/>
  <c r="BV477" i="16"/>
  <c r="BU477" i="16"/>
  <c r="BT477" i="16"/>
  <c r="FL475" i="16"/>
  <c r="BV461" i="16"/>
  <c r="BU461" i="16"/>
  <c r="BT461" i="16"/>
  <c r="BV457" i="16"/>
  <c r="BU457" i="16"/>
  <c r="BT457" i="16"/>
  <c r="BV453" i="16"/>
  <c r="BU453" i="16"/>
  <c r="BT453" i="16"/>
  <c r="BV487" i="16"/>
  <c r="BU487" i="16"/>
  <c r="BT487" i="16"/>
  <c r="BV483" i="16"/>
  <c r="BU483" i="16"/>
  <c r="BT483" i="16"/>
  <c r="BV479" i="16"/>
  <c r="BU479" i="16"/>
  <c r="BT479" i="16"/>
  <c r="FK453" i="16"/>
  <c r="BV521" i="16"/>
  <c r="BU521" i="16"/>
  <c r="BT521" i="16"/>
  <c r="BV505" i="16"/>
  <c r="BU505" i="16"/>
  <c r="BT505" i="16"/>
  <c r="FL491" i="16"/>
  <c r="BV470" i="16"/>
  <c r="BT470" i="16"/>
  <c r="BU470" i="16"/>
  <c r="BV536" i="16"/>
  <c r="BT536" i="16"/>
  <c r="BU536" i="16"/>
  <c r="BV534" i="16"/>
  <c r="BU534" i="16"/>
  <c r="BT534" i="16"/>
  <c r="BV489" i="16"/>
  <c r="BU489" i="16"/>
  <c r="BT489" i="16"/>
  <c r="BV485" i="16"/>
  <c r="BU485" i="16"/>
  <c r="BT485" i="16"/>
  <c r="BV481" i="16"/>
  <c r="BU481" i="16"/>
  <c r="BT481" i="16"/>
  <c r="FL473" i="16"/>
  <c r="BV407" i="16"/>
  <c r="BU407" i="16"/>
  <c r="BT407" i="16"/>
  <c r="BV403" i="16"/>
  <c r="BU403" i="16"/>
  <c r="BT403" i="16"/>
  <c r="BV399" i="16"/>
  <c r="BU399" i="16"/>
  <c r="BT399" i="16"/>
  <c r="BV391" i="16"/>
  <c r="BU391" i="16"/>
  <c r="BT391" i="16"/>
  <c r="BV387" i="16"/>
  <c r="BU387" i="16"/>
  <c r="BT387" i="16"/>
  <c r="BV383" i="16"/>
  <c r="BU383" i="16"/>
  <c r="BT383" i="16"/>
  <c r="BV379" i="16"/>
  <c r="BU379" i="16"/>
  <c r="BT379" i="16"/>
  <c r="BV375" i="16"/>
  <c r="BU375" i="16"/>
  <c r="BT375" i="16"/>
  <c r="BV372" i="16"/>
  <c r="BT372" i="16"/>
  <c r="BU372" i="16"/>
  <c r="BU370" i="16"/>
  <c r="BT370" i="16"/>
  <c r="BV370" i="16"/>
  <c r="FK366" i="16"/>
  <c r="BU362" i="16"/>
  <c r="BV362" i="16"/>
  <c r="BT362" i="16"/>
  <c r="BV356" i="16"/>
  <c r="BT356" i="16"/>
  <c r="BU356" i="16"/>
  <c r="BV343" i="16"/>
  <c r="BU343" i="16"/>
  <c r="BT343" i="16"/>
  <c r="BV342" i="16"/>
  <c r="BU342" i="16"/>
  <c r="BT342" i="16"/>
  <c r="BU341" i="16"/>
  <c r="BV341" i="16"/>
  <c r="BT341" i="16"/>
  <c r="BU337" i="16"/>
  <c r="BV337" i="16"/>
  <c r="BT337" i="16"/>
  <c r="BV332" i="16"/>
  <c r="BT332" i="16"/>
  <c r="BU332" i="16"/>
  <c r="BV331" i="16"/>
  <c r="BU331" i="16"/>
  <c r="BT331" i="16"/>
  <c r="BV330" i="16"/>
  <c r="BU330" i="16"/>
  <c r="BT330" i="16"/>
  <c r="BU329" i="16"/>
  <c r="BV329" i="16"/>
  <c r="BT329" i="16"/>
  <c r="BU317" i="16"/>
  <c r="BV317" i="16"/>
  <c r="BT317" i="16"/>
  <c r="FL309" i="16"/>
  <c r="FK307" i="16"/>
  <c r="FL305" i="16"/>
  <c r="BV258" i="16"/>
  <c r="BU258" i="16"/>
  <c r="BT258" i="16"/>
  <c r="FK244" i="16"/>
  <c r="BU209" i="16"/>
  <c r="BV209" i="16"/>
  <c r="BT209" i="16"/>
  <c r="BV206" i="16"/>
  <c r="BU206" i="16"/>
  <c r="BT206" i="16"/>
  <c r="BV204" i="16"/>
  <c r="BT204" i="16"/>
  <c r="BU204" i="16"/>
  <c r="FK187" i="16"/>
  <c r="BV180" i="16"/>
  <c r="BT180" i="16"/>
  <c r="BU180" i="16"/>
  <c r="BV177" i="16"/>
  <c r="BU177" i="16"/>
  <c r="BT177" i="16"/>
  <c r="BV175" i="16"/>
  <c r="BU175" i="16"/>
  <c r="BT175" i="16"/>
  <c r="BV173" i="16"/>
  <c r="BU173" i="16"/>
  <c r="BT173" i="16"/>
  <c r="BV171" i="16"/>
  <c r="BU171" i="16"/>
  <c r="BT171" i="16"/>
  <c r="BV169" i="16"/>
  <c r="BU169" i="16"/>
  <c r="BT169" i="16"/>
  <c r="BV167" i="16"/>
  <c r="BU167" i="16"/>
  <c r="BT167" i="16"/>
  <c r="BV165" i="16"/>
  <c r="BU165" i="16"/>
  <c r="BT165" i="16"/>
  <c r="BV163" i="16"/>
  <c r="BU163" i="16"/>
  <c r="BT163" i="16"/>
  <c r="BV161" i="16"/>
  <c r="BU161" i="16"/>
  <c r="BT161" i="16"/>
  <c r="BV159" i="16"/>
  <c r="BU159" i="16"/>
  <c r="BT159" i="16"/>
  <c r="BV157" i="16"/>
  <c r="BU157" i="16"/>
  <c r="BT157" i="16"/>
  <c r="BV155" i="16"/>
  <c r="BU155" i="16"/>
  <c r="BT155" i="16"/>
  <c r="BV153" i="16"/>
  <c r="BU153" i="16"/>
  <c r="BT153" i="16"/>
  <c r="BV151" i="16"/>
  <c r="BU151" i="16"/>
  <c r="BT151" i="16"/>
  <c r="BV149" i="16"/>
  <c r="BU149" i="16"/>
  <c r="BT149" i="16"/>
  <c r="BV147" i="16"/>
  <c r="BU147" i="16"/>
  <c r="BT147" i="16"/>
  <c r="BV145" i="16"/>
  <c r="BU145" i="16"/>
  <c r="BT145" i="16"/>
  <c r="BV143" i="16"/>
  <c r="BU143" i="16"/>
  <c r="BT143" i="16"/>
  <c r="BV141" i="16"/>
  <c r="BU141" i="16"/>
  <c r="BT141" i="16"/>
  <c r="BV139" i="16"/>
  <c r="BU139" i="16"/>
  <c r="BT139" i="16"/>
  <c r="BV137" i="16"/>
  <c r="BU137" i="16"/>
  <c r="BT137" i="16"/>
  <c r="BV135" i="16"/>
  <c r="BU135" i="16"/>
  <c r="BT135" i="16"/>
  <c r="BV133" i="16"/>
  <c r="BU133" i="16"/>
  <c r="BT133" i="16"/>
  <c r="BV131" i="16"/>
  <c r="BU131" i="16"/>
  <c r="BT131" i="16"/>
  <c r="BV129" i="16"/>
  <c r="BU129" i="16"/>
  <c r="BT129" i="16"/>
  <c r="BV437" i="16"/>
  <c r="BU437" i="16"/>
  <c r="BT437" i="16"/>
  <c r="BV215" i="16"/>
  <c r="BU215" i="16"/>
  <c r="BT215" i="16"/>
  <c r="FL191" i="16"/>
  <c r="FL437" i="16"/>
  <c r="FL433" i="16"/>
  <c r="FL429" i="16"/>
  <c r="FL426" i="16"/>
  <c r="BV262" i="16"/>
  <c r="BU262" i="16"/>
  <c r="BT262" i="16"/>
  <c r="FK258" i="16"/>
  <c r="BU233" i="16"/>
  <c r="BV233" i="16"/>
  <c r="BT233" i="16"/>
  <c r="BV230" i="16"/>
  <c r="BU230" i="16"/>
  <c r="BT230" i="16"/>
  <c r="BV228" i="16"/>
  <c r="BT228" i="16"/>
  <c r="BU228" i="16"/>
  <c r="BU201" i="16"/>
  <c r="BV201" i="16"/>
  <c r="BT201" i="16"/>
  <c r="BV198" i="16"/>
  <c r="BU198" i="16"/>
  <c r="BT198" i="16"/>
  <c r="BV196" i="16"/>
  <c r="BT196" i="16"/>
  <c r="BU196" i="16"/>
  <c r="BV190" i="16"/>
  <c r="BU190" i="16"/>
  <c r="BT190" i="16"/>
  <c r="FL179" i="16"/>
  <c r="FK371" i="16"/>
  <c r="BV363" i="16"/>
  <c r="BU363" i="16"/>
  <c r="BT363" i="16"/>
  <c r="BU358" i="16"/>
  <c r="BV358" i="16"/>
  <c r="BT358" i="16"/>
  <c r="FK348" i="16"/>
  <c r="BV303" i="16"/>
  <c r="BU303" i="16"/>
  <c r="BT303" i="16"/>
  <c r="BV299" i="16"/>
  <c r="BU299" i="16"/>
  <c r="BT299" i="16"/>
  <c r="BV295" i="16"/>
  <c r="BU295" i="16"/>
  <c r="BT295" i="16"/>
  <c r="BV291" i="16"/>
  <c r="BU291" i="16"/>
  <c r="BT291" i="16"/>
  <c r="BV287" i="16"/>
  <c r="BU287" i="16"/>
  <c r="BT287" i="16"/>
  <c r="BV283" i="16"/>
  <c r="BU283" i="16"/>
  <c r="BT283" i="16"/>
  <c r="BV279" i="16"/>
  <c r="BU279" i="16"/>
  <c r="BT279" i="16"/>
  <c r="BV275" i="16"/>
  <c r="BU275" i="16"/>
  <c r="BT275" i="16"/>
  <c r="BV271" i="16"/>
  <c r="BU271" i="16"/>
  <c r="BT271" i="16"/>
  <c r="BV267" i="16"/>
  <c r="BU267" i="16"/>
  <c r="BT267" i="16"/>
  <c r="BV263" i="16"/>
  <c r="BU263" i="16"/>
  <c r="BT263" i="16"/>
  <c r="BV259" i="16"/>
  <c r="BU259" i="16"/>
  <c r="BT259" i="16"/>
  <c r="BV255" i="16"/>
  <c r="BU255" i="16"/>
  <c r="BT255" i="16"/>
  <c r="BV251" i="16"/>
  <c r="BU251" i="16"/>
  <c r="BT251" i="16"/>
  <c r="BV244" i="16"/>
  <c r="BT244" i="16"/>
  <c r="BU244" i="16"/>
  <c r="BV242" i="16"/>
  <c r="BU242" i="16"/>
  <c r="BT242" i="16"/>
  <c r="BV237" i="16"/>
  <c r="BU237" i="16"/>
  <c r="BT237" i="16"/>
  <c r="BV207" i="16"/>
  <c r="BU207" i="16"/>
  <c r="BT207" i="16"/>
  <c r="BV185" i="16"/>
  <c r="BU185" i="16"/>
  <c r="BT185" i="16"/>
  <c r="BV181" i="16"/>
  <c r="BU181" i="16"/>
  <c r="BT181" i="16"/>
  <c r="BV368" i="16"/>
  <c r="BT368" i="16"/>
  <c r="BU368" i="16"/>
  <c r="FK364" i="16"/>
  <c r="BV360" i="16"/>
  <c r="BT360" i="16"/>
  <c r="BU360" i="16"/>
  <c r="FL354" i="16"/>
  <c r="FK336" i="16"/>
  <c r="BV312" i="16"/>
  <c r="BT312" i="16"/>
  <c r="BU312" i="16"/>
  <c r="BV307" i="16"/>
  <c r="BU307" i="16"/>
  <c r="BT307" i="16"/>
  <c r="BV306" i="16"/>
  <c r="BU306" i="16"/>
  <c r="BT306" i="16"/>
  <c r="BV288" i="16"/>
  <c r="BT288" i="16"/>
  <c r="BU288" i="16"/>
  <c r="BV272" i="16"/>
  <c r="BT272" i="16"/>
  <c r="BU272" i="16"/>
  <c r="BU241" i="16"/>
  <c r="BV241" i="16"/>
  <c r="BT241" i="16"/>
  <c r="BV221" i="16"/>
  <c r="BU221" i="16"/>
  <c r="BT221" i="16"/>
  <c r="BV218" i="16"/>
  <c r="BU218" i="16"/>
  <c r="BT218" i="16"/>
  <c r="BV216" i="16"/>
  <c r="BT216" i="16"/>
  <c r="BU216" i="16"/>
  <c r="FK438" i="16"/>
  <c r="BV361" i="16"/>
  <c r="BU361" i="16"/>
  <c r="BT361" i="16"/>
  <c r="BV311" i="16"/>
  <c r="BU311" i="16"/>
  <c r="BT311" i="16"/>
  <c r="BU309" i="16"/>
  <c r="BV309" i="16"/>
  <c r="BT309" i="16"/>
  <c r="BU301" i="16"/>
  <c r="BV301" i="16"/>
  <c r="BT301" i="16"/>
  <c r="FK293" i="16"/>
  <c r="BU285" i="16"/>
  <c r="BV285" i="16"/>
  <c r="BT285" i="16"/>
  <c r="FK277" i="16"/>
  <c r="BU269" i="16"/>
  <c r="BT269" i="16"/>
  <c r="BV269" i="16"/>
  <c r="FK261" i="16"/>
  <c r="BV253" i="16"/>
  <c r="BU253" i="16"/>
  <c r="BT253" i="16"/>
  <c r="BV211" i="16"/>
  <c r="BU211" i="16"/>
  <c r="BT211" i="16"/>
  <c r="BV192" i="16"/>
  <c r="BT192" i="16"/>
  <c r="BU192" i="16"/>
  <c r="BV189" i="16"/>
  <c r="BU189" i="16"/>
  <c r="BT189" i="16"/>
  <c r="BV187" i="16"/>
  <c r="BU187" i="16"/>
  <c r="BT187" i="16"/>
  <c r="BV124" i="16"/>
  <c r="BT124" i="16"/>
  <c r="BU124" i="16"/>
  <c r="BV122" i="16"/>
  <c r="BU122" i="16"/>
  <c r="BT122" i="16"/>
  <c r="BV120" i="16"/>
  <c r="BT120" i="16"/>
  <c r="BU120" i="16"/>
  <c r="BV118" i="16"/>
  <c r="BU118" i="16"/>
  <c r="BT118" i="16"/>
  <c r="BV116" i="16"/>
  <c r="BT116" i="16"/>
  <c r="BU116" i="16"/>
  <c r="BV114" i="16"/>
  <c r="BU114" i="16"/>
  <c r="BT114" i="16"/>
  <c r="BV112" i="16"/>
  <c r="BT112" i="16"/>
  <c r="BU112" i="16"/>
  <c r="BV110" i="16"/>
  <c r="BU110" i="16"/>
  <c r="BT110" i="16"/>
  <c r="BV55" i="16"/>
  <c r="BU55" i="16"/>
  <c r="BT55" i="16"/>
  <c r="BV104" i="16"/>
  <c r="BT104" i="16"/>
  <c r="BU104" i="16"/>
  <c r="BV102" i="16"/>
  <c r="BU102" i="16"/>
  <c r="BT102" i="16"/>
  <c r="BV100" i="16"/>
  <c r="BT100" i="16"/>
  <c r="BU100" i="16"/>
  <c r="BV98" i="16"/>
  <c r="BU98" i="16"/>
  <c r="BT98" i="16"/>
  <c r="BV96" i="16"/>
  <c r="BT96" i="16"/>
  <c r="BU96" i="16"/>
  <c r="BV94" i="16"/>
  <c r="BU94" i="16"/>
  <c r="BT94" i="16"/>
  <c r="BV92" i="16"/>
  <c r="BT92" i="16"/>
  <c r="BU92" i="16"/>
  <c r="BV90" i="16"/>
  <c r="BU90" i="16"/>
  <c r="BT90" i="16"/>
  <c r="BV88" i="16"/>
  <c r="BT88" i="16"/>
  <c r="BU88" i="16"/>
  <c r="BV86" i="16"/>
  <c r="BU86" i="16"/>
  <c r="BT86" i="16"/>
  <c r="BV84" i="16"/>
  <c r="BT84" i="16"/>
  <c r="BU84" i="16"/>
  <c r="BV82" i="16"/>
  <c r="BU82" i="16"/>
  <c r="BT82" i="16"/>
  <c r="BV80" i="16"/>
  <c r="BT80" i="16"/>
  <c r="BU80" i="16"/>
  <c r="BV78" i="16"/>
  <c r="BU78" i="16"/>
  <c r="BT78" i="16"/>
  <c r="BV76" i="16"/>
  <c r="BT76" i="16"/>
  <c r="BU76" i="16"/>
  <c r="BV74" i="16"/>
  <c r="BU74" i="16"/>
  <c r="BT74" i="16"/>
  <c r="BV72" i="16"/>
  <c r="BT72" i="16"/>
  <c r="BU72" i="16"/>
  <c r="BV70" i="16"/>
  <c r="BU70" i="16"/>
  <c r="BT70" i="16"/>
  <c r="BV68" i="16"/>
  <c r="BT68" i="16"/>
  <c r="BU68" i="16"/>
  <c r="BV66" i="16"/>
  <c r="BU66" i="16"/>
  <c r="BT66" i="16"/>
  <c r="BV64" i="16"/>
  <c r="BT64" i="16"/>
  <c r="BU64" i="16"/>
  <c r="BV62" i="16"/>
  <c r="BU62" i="16"/>
  <c r="BT62" i="16"/>
  <c r="BV60" i="16"/>
  <c r="BT60" i="16"/>
  <c r="BU60" i="16"/>
  <c r="BV58" i="16"/>
  <c r="BU58" i="16"/>
  <c r="BT58" i="16"/>
  <c r="BV56" i="16"/>
  <c r="BT56" i="16"/>
  <c r="BU56" i="16"/>
  <c r="BV45" i="16"/>
  <c r="BU45" i="16"/>
  <c r="BT45" i="16"/>
  <c r="BV34" i="16"/>
  <c r="BU34" i="16"/>
  <c r="BT34" i="16"/>
  <c r="BV30" i="16"/>
  <c r="BU30" i="16"/>
  <c r="BT30" i="16"/>
  <c r="BV26" i="16"/>
  <c r="BU26" i="16"/>
  <c r="BT26" i="16"/>
  <c r="BV22" i="16"/>
  <c r="BU22" i="16"/>
  <c r="BT22" i="16"/>
  <c r="BV18" i="16"/>
  <c r="BU18" i="16"/>
  <c r="BT18" i="16"/>
  <c r="BV14" i="16"/>
  <c r="BU14" i="16"/>
  <c r="BT14" i="16"/>
  <c r="BV10" i="16"/>
  <c r="BU10" i="16"/>
  <c r="BT10" i="16"/>
  <c r="BV6" i="16"/>
  <c r="BU6" i="16"/>
  <c r="BT6" i="16"/>
  <c r="BV108" i="16"/>
  <c r="BT108" i="16"/>
  <c r="BU108" i="16"/>
  <c r="FK40" i="16"/>
  <c r="BV36" i="16"/>
  <c r="BT36" i="16"/>
  <c r="BU36" i="16"/>
  <c r="FK369" i="16"/>
  <c r="FK27" i="16"/>
  <c r="FK19" i="16"/>
  <c r="FK11" i="16"/>
  <c r="FK3" i="16"/>
  <c r="FK428" i="16"/>
  <c r="FK344" i="16"/>
  <c r="FK326" i="16"/>
  <c r="FK291" i="16"/>
  <c r="FK275" i="16"/>
  <c r="FK255" i="16"/>
  <c r="FK179" i="16"/>
  <c r="FK308" i="16"/>
  <c r="FL180" i="16"/>
  <c r="FK24" i="16"/>
  <c r="FK324" i="16"/>
  <c r="FK304" i="16"/>
  <c r="FK272" i="16"/>
  <c r="FK14" i="16"/>
  <c r="FK300" i="16"/>
  <c r="FK433" i="16"/>
  <c r="FK28" i="16"/>
  <c r="FK34" i="16"/>
  <c r="FL465" i="16"/>
  <c r="FL420" i="16"/>
  <c r="FL332" i="16"/>
  <c r="FL316" i="16"/>
  <c r="FL24" i="16"/>
  <c r="FL8" i="16"/>
  <c r="FL318" i="16"/>
  <c r="FL464" i="16"/>
  <c r="FL435" i="16"/>
  <c r="FL329" i="16"/>
  <c r="FL422" i="16"/>
  <c r="FL330" i="16"/>
  <c r="BS446" i="16"/>
  <c r="BS444" i="16"/>
  <c r="BS442" i="16"/>
  <c r="BS440" i="16"/>
  <c r="BV438" i="16"/>
  <c r="BU438" i="16"/>
  <c r="BT438" i="16"/>
  <c r="BV529" i="16"/>
  <c r="BU529" i="16"/>
  <c r="BT529" i="16"/>
  <c r="BV513" i="16"/>
  <c r="BU513" i="16"/>
  <c r="BT513" i="16"/>
  <c r="BV493" i="16"/>
  <c r="BU493" i="16"/>
  <c r="BT493" i="16"/>
  <c r="BV491" i="16"/>
  <c r="BU491" i="16"/>
  <c r="BT491" i="16"/>
  <c r="BV468" i="16"/>
  <c r="BT468" i="16"/>
  <c r="BU468" i="16"/>
  <c r="BV528" i="16"/>
  <c r="BT528" i="16"/>
  <c r="BU528" i="16"/>
  <c r="BV525" i="16"/>
  <c r="BU525" i="16"/>
  <c r="BT525" i="16"/>
  <c r="BV516" i="16"/>
  <c r="BT516" i="16"/>
  <c r="BU516" i="16"/>
  <c r="BV473" i="16"/>
  <c r="BU473" i="16"/>
  <c r="BT473" i="16"/>
  <c r="FK451" i="16"/>
  <c r="BV443" i="16"/>
  <c r="BU443" i="16"/>
  <c r="BT443" i="16"/>
  <c r="FK420" i="16"/>
  <c r="BS364" i="16"/>
  <c r="BV359" i="16"/>
  <c r="BU359" i="16"/>
  <c r="BT359" i="16"/>
  <c r="BS351" i="16"/>
  <c r="BV338" i="16"/>
  <c r="BU338" i="16"/>
  <c r="BT338" i="16"/>
  <c r="BV334" i="16"/>
  <c r="BU334" i="16"/>
  <c r="BT334" i="16"/>
  <c r="BU333" i="16"/>
  <c r="BT333" i="16"/>
  <c r="BV333" i="16"/>
  <c r="BV320" i="16"/>
  <c r="BT320" i="16"/>
  <c r="BU320" i="16"/>
  <c r="BV319" i="16"/>
  <c r="BU319" i="16"/>
  <c r="BT319" i="16"/>
  <c r="BV315" i="16"/>
  <c r="BU315" i="16"/>
  <c r="BT315" i="16"/>
  <c r="BV314" i="16"/>
  <c r="BU314" i="16"/>
  <c r="BT314" i="16"/>
  <c r="BU313" i="16"/>
  <c r="BV313" i="16"/>
  <c r="BT313" i="16"/>
  <c r="BV308" i="16"/>
  <c r="BT308" i="16"/>
  <c r="BU308" i="16"/>
  <c r="BS296" i="16"/>
  <c r="BS280" i="16"/>
  <c r="BV254" i="16"/>
  <c r="BU254" i="16"/>
  <c r="BT254" i="16"/>
  <c r="BU249" i="16"/>
  <c r="BV249" i="16"/>
  <c r="BT249" i="16"/>
  <c r="BV238" i="16"/>
  <c r="BU238" i="16"/>
  <c r="BT238" i="16"/>
  <c r="BU225" i="16"/>
  <c r="BV225" i="16"/>
  <c r="BT225" i="16"/>
  <c r="BV222" i="16"/>
  <c r="BU222" i="16"/>
  <c r="BT222" i="16"/>
  <c r="BV220" i="16"/>
  <c r="BT220" i="16"/>
  <c r="BU220" i="16"/>
  <c r="BS205" i="16"/>
  <c r="BU193" i="16"/>
  <c r="BV193" i="16"/>
  <c r="BT193" i="16"/>
  <c r="FK183" i="16"/>
  <c r="BV178" i="16"/>
  <c r="BU178" i="16"/>
  <c r="BT178" i="16"/>
  <c r="BV176" i="16"/>
  <c r="BT176" i="16"/>
  <c r="BU176" i="16"/>
  <c r="BV174" i="16"/>
  <c r="BU174" i="16"/>
  <c r="BT174" i="16"/>
  <c r="BV172" i="16"/>
  <c r="BT172" i="16"/>
  <c r="BU172" i="16"/>
  <c r="BV170" i="16"/>
  <c r="BU170" i="16"/>
  <c r="BT170" i="16"/>
  <c r="BV168" i="16"/>
  <c r="BT168" i="16"/>
  <c r="BU168" i="16"/>
  <c r="BV166" i="16"/>
  <c r="BU166" i="16"/>
  <c r="BT166" i="16"/>
  <c r="BV164" i="16"/>
  <c r="BT164" i="16"/>
  <c r="BU164" i="16"/>
  <c r="BV162" i="16"/>
  <c r="BU162" i="16"/>
  <c r="BT162" i="16"/>
  <c r="BV160" i="16"/>
  <c r="BT160" i="16"/>
  <c r="BU160" i="16"/>
  <c r="BV158" i="16"/>
  <c r="BU158" i="16"/>
  <c r="BT158" i="16"/>
  <c r="BV156" i="16"/>
  <c r="BT156" i="16"/>
  <c r="BU156" i="16"/>
  <c r="BV154" i="16"/>
  <c r="BU154" i="16"/>
  <c r="BT154" i="16"/>
  <c r="BV152" i="16"/>
  <c r="BT152" i="16"/>
  <c r="BU152" i="16"/>
  <c r="BV150" i="16"/>
  <c r="BU150" i="16"/>
  <c r="BT150" i="16"/>
  <c r="BV148" i="16"/>
  <c r="BT148" i="16"/>
  <c r="BU148" i="16"/>
  <c r="BV146" i="16"/>
  <c r="BU146" i="16"/>
  <c r="BT146" i="16"/>
  <c r="BV144" i="16"/>
  <c r="BT144" i="16"/>
  <c r="BU144" i="16"/>
  <c r="BV142" i="16"/>
  <c r="BU142" i="16"/>
  <c r="BT142" i="16"/>
  <c r="BV140" i="16"/>
  <c r="BT140" i="16"/>
  <c r="BU140" i="16"/>
  <c r="BV138" i="16"/>
  <c r="BU138" i="16"/>
  <c r="BT138" i="16"/>
  <c r="BV136" i="16"/>
  <c r="BT136" i="16"/>
  <c r="BU136" i="16"/>
  <c r="BV134" i="16"/>
  <c r="BU134" i="16"/>
  <c r="BT134" i="16"/>
  <c r="BV132" i="16"/>
  <c r="BT132" i="16"/>
  <c r="BU132" i="16"/>
  <c r="BV128" i="16"/>
  <c r="BT128" i="16"/>
  <c r="BU128" i="16"/>
  <c r="BU418" i="16"/>
  <c r="BT418" i="16"/>
  <c r="BV418" i="16"/>
  <c r="BV416" i="16"/>
  <c r="BT416" i="16"/>
  <c r="BU416" i="16"/>
  <c r="BU414" i="16"/>
  <c r="BV414" i="16"/>
  <c r="BT414" i="16"/>
  <c r="BV412" i="16"/>
  <c r="BT412" i="16"/>
  <c r="BU412" i="16"/>
  <c r="BU410" i="16"/>
  <c r="BT410" i="16"/>
  <c r="BV410" i="16"/>
  <c r="BU406" i="16"/>
  <c r="BV406" i="16"/>
  <c r="BT406" i="16"/>
  <c r="BU402" i="16"/>
  <c r="BT402" i="16"/>
  <c r="BV402" i="16"/>
  <c r="BU398" i="16"/>
  <c r="BV398" i="16"/>
  <c r="BT398" i="16"/>
  <c r="BV395" i="16"/>
  <c r="BU395" i="16"/>
  <c r="BT395" i="16"/>
  <c r="BU390" i="16"/>
  <c r="BV390" i="16"/>
  <c r="BT390" i="16"/>
  <c r="BU386" i="16"/>
  <c r="BT386" i="16"/>
  <c r="BV386" i="16"/>
  <c r="BU382" i="16"/>
  <c r="BV382" i="16"/>
  <c r="BT382" i="16"/>
  <c r="BU378" i="16"/>
  <c r="BT378" i="16"/>
  <c r="BV378" i="16"/>
  <c r="BU374" i="16"/>
  <c r="BV374" i="16"/>
  <c r="BT374" i="16"/>
  <c r="FK367" i="16"/>
  <c r="BV347" i="16"/>
  <c r="BU347" i="16"/>
  <c r="BT347" i="16"/>
  <c r="BV344" i="16"/>
  <c r="BT344" i="16"/>
  <c r="BU344" i="16"/>
  <c r="BV199" i="16"/>
  <c r="BU199" i="16"/>
  <c r="BT199" i="16"/>
  <c r="BV191" i="16"/>
  <c r="BU191" i="16"/>
  <c r="BT191" i="16"/>
  <c r="BV439" i="16"/>
  <c r="BU439" i="16"/>
  <c r="BT439" i="16"/>
  <c r="BU394" i="16"/>
  <c r="BV394" i="16"/>
  <c r="BT394" i="16"/>
  <c r="BV345" i="16"/>
  <c r="BU345" i="16"/>
  <c r="BT345" i="16"/>
  <c r="BV310" i="16"/>
  <c r="BU310" i="16"/>
  <c r="BT310" i="16"/>
  <c r="BV300" i="16"/>
  <c r="BT300" i="16"/>
  <c r="BU300" i="16"/>
  <c r="BV284" i="16"/>
  <c r="BT284" i="16"/>
  <c r="BU284" i="16"/>
  <c r="BV268" i="16"/>
  <c r="BT268" i="16"/>
  <c r="BU268" i="16"/>
  <c r="FK264" i="16"/>
  <c r="BV260" i="16"/>
  <c r="BT260" i="16"/>
  <c r="BU260" i="16"/>
  <c r="FK256" i="16"/>
  <c r="BV252" i="16"/>
  <c r="BT252" i="16"/>
  <c r="BU252" i="16"/>
  <c r="BV213" i="16"/>
  <c r="BU213" i="16"/>
  <c r="BT213" i="16"/>
  <c r="BV210" i="16"/>
  <c r="BU210" i="16"/>
  <c r="BT210" i="16"/>
  <c r="BV208" i="16"/>
  <c r="BT208" i="16"/>
  <c r="BU208" i="16"/>
  <c r="BU422" i="16"/>
  <c r="BV422" i="16"/>
  <c r="BT422" i="16"/>
  <c r="FK365" i="16"/>
  <c r="BV357" i="16"/>
  <c r="BU357" i="16"/>
  <c r="BT357" i="16"/>
  <c r="BU350" i="16"/>
  <c r="BV350" i="16"/>
  <c r="BT350" i="16"/>
  <c r="BU297" i="16"/>
  <c r="BV297" i="16"/>
  <c r="BT297" i="16"/>
  <c r="FK289" i="16"/>
  <c r="BU281" i="16"/>
  <c r="BV281" i="16"/>
  <c r="BT281" i="16"/>
  <c r="FK273" i="16"/>
  <c r="BU265" i="16"/>
  <c r="BV265" i="16"/>
  <c r="BT265" i="16"/>
  <c r="FK257" i="16"/>
  <c r="BV250" i="16"/>
  <c r="BU250" i="16"/>
  <c r="BT250" i="16"/>
  <c r="BV243" i="16"/>
  <c r="BU243" i="16"/>
  <c r="BT243" i="16"/>
  <c r="BV235" i="16"/>
  <c r="BU235" i="16"/>
  <c r="BT235" i="16"/>
  <c r="BV203" i="16"/>
  <c r="BU203" i="16"/>
  <c r="BT203" i="16"/>
  <c r="BV183" i="16"/>
  <c r="BU183" i="16"/>
  <c r="BT183" i="16"/>
  <c r="BV126" i="16"/>
  <c r="BU126" i="16"/>
  <c r="BT126" i="16"/>
  <c r="BV42" i="16"/>
  <c r="BU42" i="16"/>
  <c r="BT42" i="16"/>
  <c r="BV53" i="16"/>
  <c r="BU53" i="16"/>
  <c r="BT53" i="16"/>
  <c r="BV50" i="16"/>
  <c r="BU50" i="16"/>
  <c r="BT50" i="16"/>
  <c r="BV48" i="16"/>
  <c r="BT48" i="16"/>
  <c r="BU48" i="16"/>
  <c r="BV31" i="16"/>
  <c r="BU31" i="16"/>
  <c r="BT31" i="16"/>
  <c r="BV27" i="16"/>
  <c r="BU27" i="16"/>
  <c r="BT27" i="16"/>
  <c r="BV23" i="16"/>
  <c r="BU23" i="16"/>
  <c r="BT23" i="16"/>
  <c r="BV19" i="16"/>
  <c r="BU19" i="16"/>
  <c r="BT19" i="16"/>
  <c r="BV15" i="16"/>
  <c r="BU15" i="16"/>
  <c r="BT15" i="16"/>
  <c r="BV11" i="16"/>
  <c r="BU11" i="16"/>
  <c r="BT11" i="16"/>
  <c r="BV7" i="16"/>
  <c r="BU7" i="16"/>
  <c r="BT7" i="16"/>
  <c r="BT3" i="16"/>
  <c r="BV3" i="16"/>
  <c r="BU3" i="16"/>
  <c r="FL46" i="16"/>
  <c r="BV38" i="16"/>
  <c r="BU38" i="16"/>
  <c r="BT38" i="16"/>
  <c r="FK33" i="16"/>
  <c r="FK25" i="16"/>
  <c r="FK17" i="16"/>
  <c r="FK9" i="16"/>
  <c r="FK519" i="16"/>
  <c r="FK434" i="16"/>
  <c r="FK394" i="16"/>
  <c r="FK330" i="16"/>
  <c r="FK314" i="16"/>
  <c r="FK303" i="16"/>
  <c r="FK287" i="16"/>
  <c r="FK271" i="16"/>
  <c r="FK241" i="16"/>
  <c r="FK532" i="16"/>
  <c r="FK333" i="16"/>
  <c r="FK329" i="16"/>
  <c r="FK325" i="16"/>
  <c r="FK321" i="16"/>
  <c r="FK317" i="16"/>
  <c r="FK313" i="16"/>
  <c r="FK259" i="16"/>
  <c r="FK429" i="16"/>
  <c r="FK16" i="16"/>
  <c r="FK435" i="16"/>
  <c r="FL352" i="16"/>
  <c r="FK320" i="16"/>
  <c r="FK296" i="16"/>
  <c r="FK245" i="16"/>
  <c r="FK6" i="16"/>
  <c r="FK284" i="16"/>
  <c r="FK20" i="16"/>
  <c r="FK327" i="16"/>
  <c r="FK305" i="16"/>
  <c r="FK263" i="16"/>
  <c r="FK424" i="16"/>
  <c r="FK331" i="16"/>
  <c r="FK292" i="16"/>
  <c r="FK12" i="16"/>
  <c r="FK319" i="16"/>
  <c r="FK18" i="16"/>
  <c r="FK323" i="16"/>
  <c r="FL344" i="16"/>
  <c r="FL334" i="16"/>
  <c r="FL314" i="16"/>
  <c r="FL517" i="16"/>
  <c r="FL431" i="16"/>
  <c r="FL347" i="16"/>
  <c r="FL470" i="16"/>
  <c r="FL341" i="16"/>
  <c r="FL325" i="16"/>
  <c r="FK530" i="16"/>
  <c r="BV518" i="16"/>
  <c r="BU518" i="16"/>
  <c r="BT518" i="16"/>
  <c r="BT514" i="16"/>
  <c r="BV514" i="16"/>
  <c r="BU514" i="16"/>
  <c r="BS511" i="16"/>
  <c r="BV507" i="16"/>
  <c r="BU507" i="16"/>
  <c r="BT507" i="16"/>
  <c r="BV504" i="16"/>
  <c r="BT504" i="16"/>
  <c r="BU504" i="16"/>
  <c r="BV472" i="16"/>
  <c r="BT472" i="16"/>
  <c r="BU472" i="16"/>
  <c r="BS470" i="16"/>
  <c r="FK462" i="16"/>
  <c r="BV460" i="16"/>
  <c r="BT460" i="16"/>
  <c r="BU460" i="16"/>
  <c r="BV456" i="16"/>
  <c r="BT456" i="16"/>
  <c r="BU456" i="16"/>
  <c r="BS536" i="16"/>
  <c r="BU526" i="16"/>
  <c r="BV526" i="16"/>
  <c r="BT526" i="16"/>
  <c r="BV522" i="16"/>
  <c r="BT522" i="16"/>
  <c r="BU522" i="16"/>
  <c r="BV517" i="16"/>
  <c r="BU517" i="16"/>
  <c r="BT517" i="16"/>
  <c r="BV503" i="16"/>
  <c r="BU503" i="16"/>
  <c r="BT503" i="16"/>
  <c r="BV501" i="16"/>
  <c r="BU501" i="16"/>
  <c r="BT501" i="16"/>
  <c r="BV497" i="16"/>
  <c r="BU497" i="16"/>
  <c r="BT497" i="16"/>
  <c r="BU494" i="16"/>
  <c r="BV494" i="16"/>
  <c r="BT494" i="16"/>
  <c r="BV451" i="16"/>
  <c r="BU451" i="16"/>
  <c r="BT451" i="16"/>
  <c r="BV531" i="16"/>
  <c r="BU531" i="16"/>
  <c r="BT531" i="16"/>
  <c r="BV511" i="16"/>
  <c r="BU511" i="16"/>
  <c r="BT511" i="16"/>
  <c r="BV500" i="16"/>
  <c r="BT500" i="16"/>
  <c r="BU500" i="16"/>
  <c r="BV496" i="16"/>
  <c r="BT496" i="16"/>
  <c r="BU496" i="16"/>
  <c r="FK471" i="16"/>
  <c r="BV469" i="16"/>
  <c r="BU469" i="16"/>
  <c r="BT469" i="16"/>
  <c r="BU466" i="16"/>
  <c r="BT466" i="16"/>
  <c r="BV466" i="16"/>
  <c r="BV464" i="16"/>
  <c r="BT464" i="16"/>
  <c r="BU464" i="16"/>
  <c r="BT530" i="16"/>
  <c r="BV530" i="16"/>
  <c r="BU530" i="16"/>
  <c r="BV523" i="16"/>
  <c r="BU523" i="16"/>
  <c r="BT523" i="16"/>
  <c r="BV502" i="16"/>
  <c r="BU502" i="16"/>
  <c r="BT502" i="16"/>
  <c r="BV499" i="16"/>
  <c r="BU499" i="16"/>
  <c r="BT499" i="16"/>
  <c r="BV495" i="16"/>
  <c r="BU495" i="16"/>
  <c r="BT495" i="16"/>
  <c r="BU474" i="16"/>
  <c r="BT474" i="16"/>
  <c r="BV474" i="16"/>
  <c r="BT450" i="16"/>
  <c r="BV450" i="16"/>
  <c r="BU450" i="16"/>
  <c r="BV448" i="16"/>
  <c r="BT448" i="16"/>
  <c r="BU448" i="16"/>
  <c r="BU446" i="16"/>
  <c r="BV446" i="16"/>
  <c r="BT446" i="16"/>
  <c r="BV444" i="16"/>
  <c r="BT444" i="16"/>
  <c r="BU444" i="16"/>
  <c r="BT442" i="16"/>
  <c r="BV442" i="16"/>
  <c r="BU442" i="16"/>
  <c r="BV440" i="16"/>
  <c r="BT440" i="16"/>
  <c r="BU440" i="16"/>
  <c r="BV425" i="16"/>
  <c r="BU425" i="16"/>
  <c r="BT425" i="16"/>
  <c r="BV424" i="16"/>
  <c r="BT424" i="16"/>
  <c r="BU424" i="16"/>
  <c r="FK370" i="16"/>
  <c r="BU366" i="16"/>
  <c r="BV366" i="16"/>
  <c r="BT366" i="16"/>
  <c r="FK362" i="16"/>
  <c r="BS355" i="16"/>
  <c r="BV339" i="16"/>
  <c r="BU339" i="16"/>
  <c r="BT339" i="16"/>
  <c r="BV335" i="16"/>
  <c r="BU335" i="16"/>
  <c r="BT335" i="16"/>
  <c r="BV324" i="16"/>
  <c r="BT324" i="16"/>
  <c r="BU324" i="16"/>
  <c r="BV323" i="16"/>
  <c r="BU323" i="16"/>
  <c r="BT323" i="16"/>
  <c r="BV322" i="16"/>
  <c r="BU322" i="16"/>
  <c r="BT322" i="16"/>
  <c r="BU321" i="16"/>
  <c r="BV321" i="16"/>
  <c r="BT321" i="16"/>
  <c r="BV316" i="16"/>
  <c r="BT316" i="16"/>
  <c r="BU316" i="16"/>
  <c r="FK310" i="16"/>
  <c r="FK306" i="16"/>
  <c r="FK302" i="16"/>
  <c r="BV298" i="16"/>
  <c r="BU298" i="16"/>
  <c r="BT298" i="16"/>
  <c r="FK294" i="16"/>
  <c r="BV290" i="16"/>
  <c r="BU290" i="16"/>
  <c r="BT290" i="16"/>
  <c r="FK286" i="16"/>
  <c r="BV282" i="16"/>
  <c r="BU282" i="16"/>
  <c r="BT282" i="16"/>
  <c r="FK278" i="16"/>
  <c r="BV274" i="16"/>
  <c r="BU274" i="16"/>
  <c r="BT274" i="16"/>
  <c r="FK270" i="16"/>
  <c r="BV266" i="16"/>
  <c r="BU266" i="16"/>
  <c r="BT266" i="16"/>
  <c r="FK262" i="16"/>
  <c r="FK254" i="16"/>
  <c r="BU217" i="16"/>
  <c r="BV217" i="16"/>
  <c r="BT217" i="16"/>
  <c r="BV214" i="16"/>
  <c r="BU214" i="16"/>
  <c r="BT214" i="16"/>
  <c r="BV212" i="16"/>
  <c r="BT212" i="16"/>
  <c r="BU212" i="16"/>
  <c r="FL181" i="16"/>
  <c r="BV179" i="16"/>
  <c r="BU179" i="16"/>
  <c r="BT179" i="16"/>
  <c r="BV130" i="16"/>
  <c r="BU130" i="16"/>
  <c r="BT130" i="16"/>
  <c r="BV436" i="16"/>
  <c r="BT436" i="16"/>
  <c r="BU436" i="16"/>
  <c r="BV435" i="16"/>
  <c r="BU435" i="16"/>
  <c r="BT435" i="16"/>
  <c r="BT434" i="16"/>
  <c r="BV434" i="16"/>
  <c r="BU434" i="16"/>
  <c r="BV433" i="16"/>
  <c r="BU433" i="16"/>
  <c r="BT433" i="16"/>
  <c r="BV432" i="16"/>
  <c r="BT432" i="16"/>
  <c r="BU432" i="16"/>
  <c r="BV431" i="16"/>
  <c r="BU431" i="16"/>
  <c r="BT431" i="16"/>
  <c r="BU430" i="16"/>
  <c r="BV430" i="16"/>
  <c r="BT430" i="16"/>
  <c r="BV429" i="16"/>
  <c r="BU429" i="16"/>
  <c r="BT429" i="16"/>
  <c r="BV428" i="16"/>
  <c r="BT428" i="16"/>
  <c r="BU428" i="16"/>
  <c r="BU426" i="16"/>
  <c r="BV426" i="16"/>
  <c r="BT426" i="16"/>
  <c r="FK422" i="16"/>
  <c r="BV353" i="16"/>
  <c r="BU353" i="16"/>
  <c r="BT353" i="16"/>
  <c r="FK350" i="16"/>
  <c r="FK346" i="16"/>
  <c r="BV247" i="16"/>
  <c r="BU247" i="16"/>
  <c r="BT247" i="16"/>
  <c r="BV245" i="16"/>
  <c r="BU245" i="16"/>
  <c r="BT245" i="16"/>
  <c r="BV239" i="16"/>
  <c r="BU239" i="16"/>
  <c r="BT239" i="16"/>
  <c r="BV236" i="16"/>
  <c r="BT236" i="16"/>
  <c r="BU236" i="16"/>
  <c r="BV231" i="16"/>
  <c r="BU231" i="16"/>
  <c r="BT231" i="16"/>
  <c r="BV223" i="16"/>
  <c r="BU223" i="16"/>
  <c r="BT223" i="16"/>
  <c r="BV420" i="16"/>
  <c r="BT420" i="16"/>
  <c r="BU420" i="16"/>
  <c r="FK368" i="16"/>
  <c r="BV364" i="16"/>
  <c r="BT364" i="16"/>
  <c r="BU364" i="16"/>
  <c r="BV355" i="16"/>
  <c r="BU355" i="16"/>
  <c r="BT355" i="16"/>
  <c r="BV351" i="16"/>
  <c r="BU351" i="16"/>
  <c r="BT351" i="16"/>
  <c r="FK342" i="16"/>
  <c r="FK338" i="16"/>
  <c r="BV296" i="16"/>
  <c r="BT296" i="16"/>
  <c r="BU296" i="16"/>
  <c r="BV280" i="16"/>
  <c r="BT280" i="16"/>
  <c r="BU280" i="16"/>
  <c r="FK248" i="16"/>
  <c r="BV240" i="16"/>
  <c r="BT240" i="16"/>
  <c r="BU240" i="16"/>
  <c r="BV205" i="16"/>
  <c r="BU205" i="16"/>
  <c r="BT205" i="16"/>
  <c r="BV202" i="16"/>
  <c r="BU202" i="16"/>
  <c r="BT202" i="16"/>
  <c r="BV200" i="16"/>
  <c r="BT200" i="16"/>
  <c r="BU200" i="16"/>
  <c r="FK436" i="16"/>
  <c r="BV419" i="16"/>
  <c r="BU419" i="16"/>
  <c r="BT419" i="16"/>
  <c r="BV417" i="16"/>
  <c r="BU417" i="16"/>
  <c r="BT417" i="16"/>
  <c r="BV415" i="16"/>
  <c r="BU415" i="16"/>
  <c r="BT415" i="16"/>
  <c r="BV413" i="16"/>
  <c r="BU413" i="16"/>
  <c r="BT413" i="16"/>
  <c r="BV411" i="16"/>
  <c r="BU411" i="16"/>
  <c r="BT411" i="16"/>
  <c r="BV408" i="16"/>
  <c r="BT408" i="16"/>
  <c r="BU408" i="16"/>
  <c r="BV404" i="16"/>
  <c r="BT404" i="16"/>
  <c r="BU404" i="16"/>
  <c r="BV400" i="16"/>
  <c r="BT400" i="16"/>
  <c r="BU400" i="16"/>
  <c r="BV396" i="16"/>
  <c r="BT396" i="16"/>
  <c r="BU396" i="16"/>
  <c r="BV388" i="16"/>
  <c r="BT388" i="16"/>
  <c r="BU388" i="16"/>
  <c r="BV384" i="16"/>
  <c r="BT384" i="16"/>
  <c r="BU384" i="16"/>
  <c r="BV380" i="16"/>
  <c r="BT380" i="16"/>
  <c r="BU380" i="16"/>
  <c r="BV376" i="16"/>
  <c r="BT376" i="16"/>
  <c r="BU376" i="16"/>
  <c r="FK372" i="16"/>
  <c r="FK361" i="16"/>
  <c r="BV348" i="16"/>
  <c r="BT348" i="16"/>
  <c r="BU348" i="16"/>
  <c r="FK301" i="16"/>
  <c r="BU293" i="16"/>
  <c r="BV293" i="16"/>
  <c r="BT293" i="16"/>
  <c r="FK285" i="16"/>
  <c r="BU277" i="16"/>
  <c r="BV277" i="16"/>
  <c r="BT277" i="16"/>
  <c r="FK269" i="16"/>
  <c r="BU261" i="16"/>
  <c r="BT261" i="16"/>
  <c r="BV261" i="16"/>
  <c r="FK253" i="16"/>
  <c r="BV227" i="16"/>
  <c r="BU227" i="16"/>
  <c r="BT227" i="16"/>
  <c r="BV195" i="16"/>
  <c r="BU195" i="16"/>
  <c r="BT195" i="16"/>
  <c r="BV188" i="16"/>
  <c r="BT188" i="16"/>
  <c r="BU188" i="16"/>
  <c r="BV186" i="16"/>
  <c r="BU186" i="16"/>
  <c r="BT186" i="16"/>
  <c r="BV184" i="16"/>
  <c r="BT184" i="16"/>
  <c r="BU184" i="16"/>
  <c r="BV127" i="16"/>
  <c r="BU127" i="16"/>
  <c r="BT127" i="16"/>
  <c r="BV125" i="16"/>
  <c r="BU125" i="16"/>
  <c r="BT125" i="16"/>
  <c r="BV123" i="16"/>
  <c r="BU123" i="16"/>
  <c r="BT123" i="16"/>
  <c r="BV121" i="16"/>
  <c r="BU121" i="16"/>
  <c r="BT121" i="16"/>
  <c r="BV119" i="16"/>
  <c r="BU119" i="16"/>
  <c r="BT119" i="16"/>
  <c r="BV117" i="16"/>
  <c r="BU117" i="16"/>
  <c r="BT117" i="16"/>
  <c r="BV115" i="16"/>
  <c r="BU115" i="16"/>
  <c r="BT115" i="16"/>
  <c r="BV113" i="16"/>
  <c r="BU113" i="16"/>
  <c r="BT113" i="16"/>
  <c r="BV111" i="16"/>
  <c r="BU111" i="16"/>
  <c r="BT111" i="16"/>
  <c r="BV109" i="16"/>
  <c r="BU109" i="16"/>
  <c r="BT109" i="16"/>
  <c r="BV105" i="16"/>
  <c r="BU105" i="16"/>
  <c r="BT105" i="16"/>
  <c r="BV37" i="16"/>
  <c r="BU37" i="16"/>
  <c r="BT37" i="16"/>
  <c r="BV106" i="16"/>
  <c r="BU106" i="16"/>
  <c r="BT106" i="16"/>
  <c r="BV107" i="16"/>
  <c r="BU107" i="16"/>
  <c r="BT107" i="16"/>
  <c r="BV51" i="16"/>
  <c r="BU51" i="16"/>
  <c r="BT51" i="16"/>
  <c r="BV39" i="16"/>
  <c r="BU39" i="16"/>
  <c r="BT39" i="16"/>
  <c r="BV32" i="16"/>
  <c r="BT32" i="16"/>
  <c r="BU32" i="16"/>
  <c r="BV28" i="16"/>
  <c r="BT28" i="16"/>
  <c r="BU28" i="16"/>
  <c r="BV24" i="16"/>
  <c r="BT24" i="16"/>
  <c r="BU24" i="16"/>
  <c r="BV20" i="16"/>
  <c r="BT20" i="16"/>
  <c r="BU20" i="16"/>
  <c r="BV16" i="16"/>
  <c r="BT16" i="16"/>
  <c r="BU16" i="16"/>
  <c r="BV12" i="16"/>
  <c r="BT12" i="16"/>
  <c r="BU12" i="16"/>
  <c r="BV8" i="16"/>
  <c r="BT8" i="16"/>
  <c r="BU8" i="16"/>
  <c r="BV4" i="16"/>
  <c r="BT4" i="16"/>
  <c r="BU4" i="16"/>
  <c r="BV103" i="16"/>
  <c r="BU103" i="16"/>
  <c r="BT103" i="16"/>
  <c r="BV101" i="16"/>
  <c r="BU101" i="16"/>
  <c r="BT101" i="16"/>
  <c r="BV99" i="16"/>
  <c r="BU99" i="16"/>
  <c r="BT99" i="16"/>
  <c r="BV97" i="16"/>
  <c r="BU97" i="16"/>
  <c r="BT97" i="16"/>
  <c r="BV95" i="16"/>
  <c r="BU95" i="16"/>
  <c r="BT95" i="16"/>
  <c r="BV93" i="16"/>
  <c r="BU93" i="16"/>
  <c r="BT93" i="16"/>
  <c r="BV91" i="16"/>
  <c r="BU91" i="16"/>
  <c r="BT91" i="16"/>
  <c r="BV89" i="16"/>
  <c r="BU89" i="16"/>
  <c r="BT89" i="16"/>
  <c r="BV87" i="16"/>
  <c r="BU87" i="16"/>
  <c r="BT87" i="16"/>
  <c r="BV85" i="16"/>
  <c r="BU85" i="16"/>
  <c r="BT85" i="16"/>
  <c r="BV83" i="16"/>
  <c r="BU83" i="16"/>
  <c r="BT83" i="16"/>
  <c r="BV81" i="16"/>
  <c r="BU81" i="16"/>
  <c r="BT81" i="16"/>
  <c r="BV79" i="16"/>
  <c r="BU79" i="16"/>
  <c r="BT79" i="16"/>
  <c r="BV77" i="16"/>
  <c r="BU77" i="16"/>
  <c r="BT77" i="16"/>
  <c r="BV75" i="16"/>
  <c r="BU75" i="16"/>
  <c r="BT75" i="16"/>
  <c r="BV73" i="16"/>
  <c r="BU73" i="16"/>
  <c r="BT73" i="16"/>
  <c r="BV71" i="16"/>
  <c r="BU71" i="16"/>
  <c r="BT71" i="16"/>
  <c r="BV69" i="16"/>
  <c r="BU69" i="16"/>
  <c r="BT69" i="16"/>
  <c r="BV67" i="16"/>
  <c r="BU67" i="16"/>
  <c r="BT67" i="16"/>
  <c r="BV65" i="16"/>
  <c r="BU65" i="16"/>
  <c r="BT65" i="16"/>
  <c r="BV63" i="16"/>
  <c r="BU63" i="16"/>
  <c r="BT63" i="16"/>
  <c r="BV61" i="16"/>
  <c r="BU61" i="16"/>
  <c r="BT61" i="16"/>
  <c r="BV59" i="16"/>
  <c r="BU59" i="16"/>
  <c r="BT59" i="16"/>
  <c r="BV57" i="16"/>
  <c r="BU57" i="16"/>
  <c r="BT57" i="16"/>
  <c r="BV54" i="16"/>
  <c r="BU54" i="16"/>
  <c r="BT54" i="16"/>
  <c r="BV52" i="16"/>
  <c r="BT52" i="16"/>
  <c r="BU52" i="16"/>
  <c r="BV43" i="16"/>
  <c r="BU43" i="16"/>
  <c r="BT43" i="16"/>
  <c r="BV40" i="16"/>
  <c r="BT40" i="16"/>
  <c r="BU40" i="16"/>
  <c r="BV35" i="16"/>
  <c r="BU35" i="16"/>
  <c r="BT35" i="16"/>
  <c r="FL239" i="16"/>
  <c r="FK31" i="16"/>
  <c r="FK23" i="16"/>
  <c r="FK15" i="16"/>
  <c r="FK7" i="16"/>
  <c r="FK531" i="16"/>
  <c r="FK516" i="16"/>
  <c r="FK472" i="16"/>
  <c r="FK432" i="16"/>
  <c r="FK426" i="16"/>
  <c r="FK334" i="16"/>
  <c r="FK318" i="16"/>
  <c r="FK299" i="16"/>
  <c r="FK283" i="16"/>
  <c r="FL44" i="16"/>
  <c r="FK363" i="16"/>
  <c r="FK45" i="16"/>
  <c r="FK8" i="16"/>
  <c r="FK427" i="16"/>
  <c r="FK332" i="16"/>
  <c r="FK316" i="16"/>
  <c r="FK288" i="16"/>
  <c r="FK30" i="16"/>
  <c r="FK4" i="16"/>
  <c r="FK26" i="16"/>
  <c r="FK276" i="16"/>
  <c r="FK347" i="16"/>
  <c r="FL519" i="16"/>
  <c r="FL428" i="16"/>
  <c r="FL340" i="16"/>
  <c r="FL16" i="16"/>
  <c r="FL326" i="16"/>
  <c r="FL310" i="16"/>
  <c r="FL427" i="16"/>
  <c r="FL425" i="16"/>
  <c r="FL337" i="16"/>
  <c r="FL321" i="16"/>
  <c r="FL434" i="16"/>
  <c r="FL424" i="16"/>
  <c r="FL451" i="16"/>
  <c r="FL335" i="16"/>
  <c r="FL319" i="16"/>
  <c r="FL333" i="16"/>
  <c r="FL339" i="16"/>
  <c r="BS469" i="16"/>
  <c r="BS506" i="16"/>
  <c r="BS502" i="16"/>
  <c r="BS499" i="16"/>
  <c r="BS495" i="16"/>
  <c r="BS474" i="16"/>
  <c r="BS202" i="16"/>
  <c r="BS419" i="16"/>
  <c r="BS417" i="16"/>
  <c r="BS415" i="16"/>
  <c r="BS466" i="16"/>
  <c r="BS464" i="16"/>
  <c r="BS527" i="16"/>
  <c r="BS523" i="16"/>
  <c r="BS443" i="16"/>
  <c r="BS394" i="16"/>
  <c r="BS345" i="16"/>
  <c r="BS240" i="16"/>
  <c r="BS200" i="16"/>
  <c r="BS301" i="16"/>
  <c r="BS293" i="16"/>
  <c r="BS285" i="16"/>
  <c r="BS277" i="16"/>
  <c r="BS269" i="16"/>
  <c r="BS261" i="16"/>
  <c r="BS253" i="16"/>
  <c r="BS211" i="16"/>
  <c r="BS188" i="16"/>
  <c r="BS186" i="16"/>
  <c r="BS184" i="16"/>
  <c r="BS107" i="16"/>
  <c r="BS51" i="16"/>
  <c r="BS39" i="16"/>
  <c r="BS108" i="16"/>
  <c r="BS413" i="16"/>
  <c r="BS411" i="16"/>
  <c r="BS408" i="16"/>
  <c r="BS404" i="16"/>
  <c r="BS400" i="16"/>
  <c r="BS396" i="16"/>
  <c r="BS388" i="16"/>
  <c r="BS384" i="16"/>
  <c r="BS380" i="16"/>
  <c r="BS376" i="16"/>
  <c r="BS348" i="16"/>
  <c r="BS32" i="16"/>
  <c r="BS28" i="16"/>
  <c r="BS24" i="16"/>
  <c r="BS20" i="16"/>
  <c r="BS16" i="16"/>
  <c r="BS12" i="16"/>
  <c r="BS8" i="16"/>
  <c r="BS4" i="16"/>
  <c r="BS43" i="16"/>
  <c r="BS40" i="16"/>
  <c r="BS500" i="16"/>
  <c r="BS496" i="16"/>
  <c r="BS490" i="16"/>
  <c r="BS486" i="16"/>
  <c r="BS482" i="16"/>
  <c r="BS478" i="16"/>
  <c r="BS530" i="16"/>
  <c r="BS423" i="16"/>
  <c r="BS405" i="16"/>
  <c r="BS401" i="16"/>
  <c r="BS397" i="16"/>
  <c r="BS392" i="16"/>
  <c r="BS389" i="16"/>
  <c r="BS385" i="16"/>
  <c r="BS381" i="16"/>
  <c r="BS373" i="16"/>
  <c r="BS371" i="16"/>
  <c r="BS241" i="16"/>
  <c r="BS218" i="16"/>
  <c r="BS216" i="16"/>
  <c r="BS311" i="16"/>
  <c r="BS309" i="16"/>
  <c r="BS227" i="16"/>
  <c r="BS195" i="16"/>
  <c r="BS189" i="16"/>
  <c r="BS187" i="16"/>
  <c r="BS103" i="16"/>
  <c r="BS101" i="16"/>
  <c r="BS99" i="16"/>
  <c r="BS97" i="16"/>
  <c r="BS95" i="16"/>
  <c r="BS93" i="16"/>
  <c r="BS91" i="16"/>
  <c r="BS89" i="16"/>
  <c r="BS87" i="16"/>
  <c r="BS85" i="16"/>
  <c r="BS83" i="16"/>
  <c r="BS81" i="16"/>
  <c r="BS79" i="16"/>
  <c r="BS77" i="16"/>
  <c r="BS75" i="16"/>
  <c r="BS73" i="16"/>
  <c r="BS71" i="16"/>
  <c r="BS69" i="16"/>
  <c r="BS67" i="16"/>
  <c r="BS65" i="16"/>
  <c r="BS63" i="16"/>
  <c r="BS61" i="16"/>
  <c r="BS59" i="16"/>
  <c r="BS57" i="16"/>
  <c r="BS36" i="16"/>
  <c r="BS519" i="16"/>
  <c r="BS509" i="16"/>
  <c r="BS460" i="16"/>
  <c r="BS458" i="16"/>
  <c r="BS456" i="16"/>
  <c r="BS454" i="16"/>
  <c r="BS510" i="16"/>
  <c r="BS487" i="16"/>
  <c r="BS483" i="16"/>
  <c r="BS479" i="16"/>
  <c r="BS427" i="16"/>
  <c r="BS424" i="16"/>
  <c r="BR356" i="16"/>
  <c r="BS356" i="16"/>
  <c r="BR342" i="16"/>
  <c r="BS342" i="16"/>
  <c r="BR338" i="16"/>
  <c r="BS338" i="16"/>
  <c r="BR334" i="16"/>
  <c r="BS334" i="16"/>
  <c r="BR332" i="16"/>
  <c r="BS332" i="16"/>
  <c r="BR330" i="16"/>
  <c r="BS330" i="16"/>
  <c r="BR328" i="16"/>
  <c r="BS328" i="16"/>
  <c r="BR326" i="16"/>
  <c r="BS326" i="16"/>
  <c r="BR324" i="16"/>
  <c r="BS324" i="16"/>
  <c r="BR322" i="16"/>
  <c r="BS322" i="16"/>
  <c r="BR320" i="16"/>
  <c r="BS320" i="16"/>
  <c r="BR318" i="16"/>
  <c r="BS318" i="16"/>
  <c r="BS316" i="16"/>
  <c r="BS314" i="16"/>
  <c r="BS304" i="16"/>
  <c r="BS298" i="16"/>
  <c r="BS282" i="16"/>
  <c r="BR212" i="16"/>
  <c r="BS212" i="16"/>
  <c r="BS209" i="16"/>
  <c r="BR179" i="16"/>
  <c r="BS179" i="16"/>
  <c r="BR177" i="16"/>
  <c r="BS177" i="16"/>
  <c r="BR175" i="16"/>
  <c r="BS175" i="16"/>
  <c r="BR173" i="16"/>
  <c r="BS173" i="16"/>
  <c r="BS171" i="16"/>
  <c r="BS169" i="16"/>
  <c r="BS167" i="16"/>
  <c r="BS165" i="16"/>
  <c r="BS163" i="16"/>
  <c r="BS161" i="16"/>
  <c r="BS159" i="16"/>
  <c r="BS157" i="16"/>
  <c r="BS155" i="16"/>
  <c r="BS153" i="16"/>
  <c r="BS151" i="16"/>
  <c r="BS149" i="16"/>
  <c r="BS147" i="16"/>
  <c r="BS145" i="16"/>
  <c r="BS143" i="16"/>
  <c r="BS141" i="16"/>
  <c r="BS139" i="16"/>
  <c r="BS137" i="16"/>
  <c r="BS135" i="16"/>
  <c r="BS133" i="16"/>
  <c r="BS131" i="16"/>
  <c r="BS129" i="16"/>
  <c r="BS435" i="16"/>
  <c r="BS433" i="16"/>
  <c r="BS431" i="16"/>
  <c r="BS429" i="16"/>
  <c r="BS426" i="16"/>
  <c r="BS393" i="16"/>
  <c r="BS358" i="16"/>
  <c r="BS299" i="16"/>
  <c r="BS283" i="16"/>
  <c r="BS267" i="16"/>
  <c r="BS251" i="16"/>
  <c r="BS244" i="16"/>
  <c r="BS242" i="16"/>
  <c r="BS236" i="16"/>
  <c r="BS207" i="16"/>
  <c r="BS55" i="16"/>
  <c r="BS533" i="16"/>
  <c r="BR514" i="16"/>
  <c r="BS514" i="16"/>
  <c r="BR504" i="16"/>
  <c r="BS504" i="16"/>
  <c r="BS488" i="16"/>
  <c r="BS484" i="16"/>
  <c r="BS480" i="16"/>
  <c r="BS477" i="16"/>
  <c r="BR526" i="16"/>
  <c r="BS526" i="16"/>
  <c r="BR517" i="16"/>
  <c r="BS517" i="16"/>
  <c r="BR471" i="16"/>
  <c r="BS471" i="16"/>
  <c r="BR407" i="16"/>
  <c r="BS407" i="16"/>
  <c r="BS403" i="16"/>
  <c r="BS399" i="16"/>
  <c r="BS391" i="16"/>
  <c r="BS387" i="16"/>
  <c r="BS383" i="16"/>
  <c r="BS379" i="16"/>
  <c r="BS375" i="16"/>
  <c r="BS372" i="16"/>
  <c r="BS370" i="16"/>
  <c r="BS362" i="16"/>
  <c r="BS343" i="16"/>
  <c r="BS339" i="16"/>
  <c r="BS335" i="16"/>
  <c r="BR294" i="16"/>
  <c r="BS294" i="16"/>
  <c r="BR278" i="16"/>
  <c r="BS278" i="16"/>
  <c r="BR266" i="16"/>
  <c r="BS266" i="16"/>
  <c r="BR258" i="16"/>
  <c r="BS258" i="16"/>
  <c r="BR214" i="16"/>
  <c r="BS214" i="16"/>
  <c r="BR206" i="16"/>
  <c r="BS206" i="16"/>
  <c r="BR204" i="16"/>
  <c r="BS204" i="16"/>
  <c r="BR201" i="16"/>
  <c r="BS201" i="16"/>
  <c r="BS190" i="16"/>
  <c r="BR436" i="16"/>
  <c r="BS436" i="16"/>
  <c r="BR421" i="16"/>
  <c r="BS421" i="16"/>
  <c r="BR418" i="16"/>
  <c r="BS418" i="16"/>
  <c r="BR416" i="16"/>
  <c r="BS416" i="16"/>
  <c r="BR414" i="16"/>
  <c r="BS414" i="16"/>
  <c r="BR412" i="16"/>
  <c r="BS412" i="16"/>
  <c r="BR410" i="16"/>
  <c r="BS410" i="16"/>
  <c r="BR406" i="16"/>
  <c r="BS406" i="16"/>
  <c r="BR402" i="16"/>
  <c r="BS402" i="16"/>
  <c r="BR398" i="16"/>
  <c r="BS398" i="16"/>
  <c r="BR395" i="16"/>
  <c r="BS395" i="16"/>
  <c r="BR390" i="16"/>
  <c r="BS390" i="16"/>
  <c r="BR386" i="16"/>
  <c r="BS386" i="16"/>
  <c r="BR382" i="16"/>
  <c r="BS382" i="16"/>
  <c r="BR378" i="16"/>
  <c r="BS378" i="16"/>
  <c r="BR374" i="16"/>
  <c r="BS374" i="16"/>
  <c r="BR349" i="16"/>
  <c r="BS349" i="16"/>
  <c r="BR295" i="16"/>
  <c r="BS295" i="16"/>
  <c r="BR279" i="16"/>
  <c r="BS279" i="16"/>
  <c r="BR263" i="16"/>
  <c r="BS263" i="16"/>
  <c r="BR231" i="16"/>
  <c r="BS231" i="16"/>
  <c r="BR199" i="16"/>
  <c r="BS199" i="16"/>
  <c r="BR185" i="16"/>
  <c r="BS185" i="16"/>
  <c r="BR127" i="16"/>
  <c r="BS127" i="16"/>
  <c r="BR125" i="16"/>
  <c r="BS125" i="16"/>
  <c r="BR123" i="16"/>
  <c r="BS123" i="16"/>
  <c r="BR121" i="16"/>
  <c r="BS121" i="16"/>
  <c r="BR119" i="16"/>
  <c r="BS119" i="16"/>
  <c r="BR117" i="16"/>
  <c r="BS117" i="16"/>
  <c r="BR115" i="16"/>
  <c r="BS115" i="16"/>
  <c r="BR113" i="16"/>
  <c r="BS113" i="16"/>
  <c r="BR111" i="16"/>
  <c r="BS111" i="16"/>
  <c r="BR109" i="16"/>
  <c r="BS109" i="16"/>
  <c r="BR42" i="16"/>
  <c r="BS42" i="16"/>
  <c r="BR37" i="16"/>
  <c r="BS37" i="16"/>
  <c r="BR104" i="16"/>
  <c r="BS104" i="16"/>
  <c r="BR102" i="16"/>
  <c r="BS102" i="16"/>
  <c r="BR100" i="16"/>
  <c r="BS100" i="16"/>
  <c r="BR98" i="16"/>
  <c r="BS98" i="16"/>
  <c r="BR96" i="16"/>
  <c r="BS96" i="16"/>
  <c r="BR94" i="16"/>
  <c r="BS94" i="16"/>
  <c r="BR92" i="16"/>
  <c r="BS92" i="16"/>
  <c r="BR90" i="16"/>
  <c r="BS90" i="16"/>
  <c r="BR88" i="16"/>
  <c r="BS88" i="16"/>
  <c r="BR86" i="16"/>
  <c r="BS86" i="16"/>
  <c r="BR84" i="16"/>
  <c r="BS84" i="16"/>
  <c r="BR82" i="16"/>
  <c r="BS82" i="16"/>
  <c r="BR80" i="16"/>
  <c r="BS80" i="16"/>
  <c r="BR78" i="16"/>
  <c r="BS78" i="16"/>
  <c r="BR76" i="16"/>
  <c r="BS76" i="16"/>
  <c r="BR74" i="16"/>
  <c r="BS74" i="16"/>
  <c r="BR72" i="16"/>
  <c r="BS72" i="16"/>
  <c r="BR70" i="16"/>
  <c r="BS70" i="16"/>
  <c r="BR68" i="16"/>
  <c r="BS68" i="16"/>
  <c r="BR66" i="16"/>
  <c r="BS66" i="16"/>
  <c r="BR64" i="16"/>
  <c r="BS64" i="16"/>
  <c r="BR62" i="16"/>
  <c r="BS62" i="16"/>
  <c r="BR60" i="16"/>
  <c r="BS60" i="16"/>
  <c r="BR58" i="16"/>
  <c r="BS58" i="16"/>
  <c r="BR56" i="16"/>
  <c r="BS56" i="16"/>
  <c r="BS53" i="16"/>
  <c r="BS41" i="16"/>
  <c r="BR518" i="16"/>
  <c r="BS518" i="16"/>
  <c r="BR512" i="16"/>
  <c r="BS512" i="16"/>
  <c r="BR507" i="16"/>
  <c r="BS507" i="16"/>
  <c r="BR492" i="16"/>
  <c r="BS492" i="16"/>
  <c r="BR472" i="16"/>
  <c r="BS472" i="16"/>
  <c r="BR461" i="16"/>
  <c r="BS461" i="16"/>
  <c r="BR459" i="16"/>
  <c r="BS459" i="16"/>
  <c r="BR457" i="16"/>
  <c r="BS457" i="16"/>
  <c r="BR455" i="16"/>
  <c r="BS455" i="16"/>
  <c r="BR453" i="16"/>
  <c r="BS453" i="16"/>
  <c r="BR532" i="16"/>
  <c r="BS532" i="16"/>
  <c r="BR524" i="16"/>
  <c r="BS524" i="16"/>
  <c r="BR520" i="16"/>
  <c r="BS520" i="16"/>
  <c r="BR503" i="16"/>
  <c r="BS503" i="16"/>
  <c r="BR476" i="16"/>
  <c r="BS476" i="16"/>
  <c r="BR438" i="16"/>
  <c r="BS438" i="16"/>
  <c r="BS425" i="16"/>
  <c r="BR359" i="16"/>
  <c r="BS359" i="16"/>
  <c r="BR340" i="16"/>
  <c r="BS340" i="16"/>
  <c r="BR336" i="16"/>
  <c r="BS336" i="16"/>
  <c r="BR333" i="16"/>
  <c r="BS333" i="16"/>
  <c r="BR331" i="16"/>
  <c r="BS331" i="16"/>
  <c r="BR327" i="16"/>
  <c r="BS327" i="16"/>
  <c r="BR325" i="16"/>
  <c r="BS325" i="16"/>
  <c r="BR323" i="16"/>
  <c r="BS323" i="16"/>
  <c r="BR321" i="16"/>
  <c r="BS321" i="16"/>
  <c r="BR319" i="16"/>
  <c r="BS319" i="16"/>
  <c r="BR317" i="16"/>
  <c r="BS317" i="16"/>
  <c r="BR315" i="16"/>
  <c r="BS315" i="16"/>
  <c r="BR308" i="16"/>
  <c r="BS308" i="16"/>
  <c r="BR290" i="16"/>
  <c r="BS290" i="16"/>
  <c r="BR274" i="16"/>
  <c r="BS274" i="16"/>
  <c r="BR249" i="16"/>
  <c r="BS249" i="16"/>
  <c r="BR238" i="16"/>
  <c r="BS238" i="16"/>
  <c r="BR230" i="16"/>
  <c r="BS230" i="16"/>
  <c r="BR228" i="16"/>
  <c r="BS228" i="16"/>
  <c r="BR225" i="16"/>
  <c r="BS225" i="16"/>
  <c r="BR196" i="16"/>
  <c r="BS196" i="16"/>
  <c r="BR180" i="16"/>
  <c r="BS180" i="16"/>
  <c r="BR178" i="16"/>
  <c r="BS178" i="16"/>
  <c r="BR176" i="16"/>
  <c r="BS176" i="16"/>
  <c r="BR174" i="16"/>
  <c r="BS174" i="16"/>
  <c r="BR168" i="16"/>
  <c r="BS168" i="16"/>
  <c r="BR166" i="16"/>
  <c r="BS166" i="16"/>
  <c r="BR164" i="16"/>
  <c r="BS164" i="16"/>
  <c r="BR162" i="16"/>
  <c r="BS162" i="16"/>
  <c r="BR160" i="16"/>
  <c r="BS160" i="16"/>
  <c r="BR158" i="16"/>
  <c r="BS158" i="16"/>
  <c r="BR156" i="16"/>
  <c r="BS156" i="16"/>
  <c r="BR154" i="16"/>
  <c r="BS154" i="16"/>
  <c r="BR152" i="16"/>
  <c r="BS152" i="16"/>
  <c r="BR150" i="16"/>
  <c r="BS150" i="16"/>
  <c r="BR148" i="16"/>
  <c r="BS148" i="16"/>
  <c r="BR146" i="16"/>
  <c r="BS146" i="16"/>
  <c r="BR144" i="16"/>
  <c r="BS144" i="16"/>
  <c r="BR142" i="16"/>
  <c r="BS142" i="16"/>
  <c r="BR140" i="16"/>
  <c r="BS140" i="16"/>
  <c r="BR138" i="16"/>
  <c r="BS138" i="16"/>
  <c r="BS136" i="16"/>
  <c r="BS134" i="16"/>
  <c r="BS132" i="16"/>
  <c r="BS130" i="16"/>
  <c r="BS128" i="16"/>
  <c r="BS437" i="16"/>
  <c r="BS434" i="16"/>
  <c r="BS432" i="16"/>
  <c r="BS430" i="16"/>
  <c r="BS428" i="16"/>
  <c r="BS367" i="16"/>
  <c r="BS353" i="16"/>
  <c r="BS347" i="16"/>
  <c r="BS291" i="16"/>
  <c r="BS275" i="16"/>
  <c r="BS259" i="16"/>
  <c r="BS247" i="16"/>
  <c r="BS245" i="16"/>
  <c r="BS237" i="16"/>
  <c r="BS223" i="16"/>
  <c r="BS181" i="16"/>
  <c r="BS105" i="16"/>
  <c r="BR50" i="16"/>
  <c r="BS50" i="16"/>
  <c r="BR48" i="16"/>
  <c r="BS48" i="16"/>
  <c r="BS498" i="16"/>
  <c r="BS475" i="16"/>
  <c r="BS522" i="16"/>
  <c r="BS501" i="16"/>
  <c r="BS497" i="16"/>
  <c r="BS494" i="16"/>
  <c r="BS451" i="16"/>
  <c r="BS366" i="16"/>
  <c r="BS341" i="16"/>
  <c r="BS337" i="16"/>
  <c r="BS329" i="16"/>
  <c r="BS313" i="16"/>
  <c r="BS302" i="16"/>
  <c r="BS286" i="16"/>
  <c r="BS270" i="16"/>
  <c r="BS262" i="16"/>
  <c r="BS254" i="16"/>
  <c r="BS233" i="16"/>
  <c r="BS222" i="16"/>
  <c r="BS220" i="16"/>
  <c r="BS217" i="16"/>
  <c r="BS198" i="16"/>
  <c r="BS193" i="16"/>
  <c r="BS172" i="16"/>
  <c r="BS170" i="16"/>
  <c r="BR363" i="16"/>
  <c r="BS363" i="16"/>
  <c r="BR344" i="16"/>
  <c r="BS344" i="16"/>
  <c r="BR303" i="16"/>
  <c r="BS303" i="16"/>
  <c r="BR287" i="16"/>
  <c r="BS287" i="16"/>
  <c r="BR271" i="16"/>
  <c r="BS271" i="16"/>
  <c r="BR255" i="16"/>
  <c r="BS255" i="16"/>
  <c r="BR239" i="16"/>
  <c r="BS239" i="16"/>
  <c r="BR215" i="16"/>
  <c r="BS215" i="16"/>
  <c r="BR191" i="16"/>
  <c r="BS191" i="16"/>
  <c r="BR126" i="16"/>
  <c r="BS126" i="16"/>
  <c r="BR124" i="16"/>
  <c r="BS124" i="16"/>
  <c r="BR122" i="16"/>
  <c r="BS122" i="16"/>
  <c r="BR120" i="16"/>
  <c r="BS120" i="16"/>
  <c r="BR118" i="16"/>
  <c r="BS118" i="16"/>
  <c r="BR116" i="16"/>
  <c r="BS116" i="16"/>
  <c r="BR114" i="16"/>
  <c r="BS114" i="16"/>
  <c r="BR112" i="16"/>
  <c r="BS112" i="16"/>
  <c r="BR110" i="16"/>
  <c r="BS110" i="16"/>
  <c r="BR46" i="16"/>
  <c r="BS46" i="16"/>
  <c r="BR44" i="16"/>
  <c r="BS44" i="16"/>
  <c r="BS106" i="16"/>
  <c r="BQ529" i="16"/>
  <c r="BR529" i="16"/>
  <c r="BQ521" i="16"/>
  <c r="BR521" i="16"/>
  <c r="BQ515" i="16"/>
  <c r="BR515" i="16"/>
  <c r="BQ508" i="16"/>
  <c r="BR508" i="16"/>
  <c r="BQ470" i="16"/>
  <c r="BR470" i="16"/>
  <c r="BQ468" i="16"/>
  <c r="BR468" i="16"/>
  <c r="BQ466" i="16"/>
  <c r="BR466" i="16"/>
  <c r="BQ464" i="16"/>
  <c r="BR464" i="16"/>
  <c r="BQ536" i="16"/>
  <c r="BR536" i="16"/>
  <c r="BQ516" i="16"/>
  <c r="BR516" i="16"/>
  <c r="BR519" i="16"/>
  <c r="BR509" i="16"/>
  <c r="BR460" i="16"/>
  <c r="BR458" i="16"/>
  <c r="BR456" i="16"/>
  <c r="BR454" i="16"/>
  <c r="BR510" i="16"/>
  <c r="BR487" i="16"/>
  <c r="BR483" i="16"/>
  <c r="BR479" i="16"/>
  <c r="BQ420" i="16"/>
  <c r="BR420" i="16"/>
  <c r="BQ409" i="16"/>
  <c r="BR409" i="16"/>
  <c r="BQ377" i="16"/>
  <c r="BR377" i="16"/>
  <c r="BQ368" i="16"/>
  <c r="BR368" i="16"/>
  <c r="BQ360" i="16"/>
  <c r="BR360" i="16"/>
  <c r="BQ296" i="16"/>
  <c r="BR296" i="16"/>
  <c r="BQ288" i="16"/>
  <c r="BR288" i="16"/>
  <c r="BQ280" i="16"/>
  <c r="BR280" i="16"/>
  <c r="BQ272" i="16"/>
  <c r="BR272" i="16"/>
  <c r="BQ264" i="16"/>
  <c r="BR264" i="16"/>
  <c r="BQ256" i="16"/>
  <c r="BR256" i="16"/>
  <c r="BQ210" i="16"/>
  <c r="BR210" i="16"/>
  <c r="BQ208" i="16"/>
  <c r="BR208" i="16"/>
  <c r="BQ205" i="16"/>
  <c r="BR205" i="16"/>
  <c r="BQ369" i="16"/>
  <c r="BR369" i="16"/>
  <c r="BQ219" i="16"/>
  <c r="BR219" i="16"/>
  <c r="BR427" i="16"/>
  <c r="BR424" i="16"/>
  <c r="BR316" i="16"/>
  <c r="BR314" i="16"/>
  <c r="BR304" i="16"/>
  <c r="BR298" i="16"/>
  <c r="BR282" i="16"/>
  <c r="BR209" i="16"/>
  <c r="BR171" i="16"/>
  <c r="BR169" i="16"/>
  <c r="BR167" i="16"/>
  <c r="BR165" i="16"/>
  <c r="BR163" i="16"/>
  <c r="BR161" i="16"/>
  <c r="BR159" i="16"/>
  <c r="BR157" i="16"/>
  <c r="BR155" i="16"/>
  <c r="BR153" i="16"/>
  <c r="BR151" i="16"/>
  <c r="BR149" i="16"/>
  <c r="BR147" i="16"/>
  <c r="BR145" i="16"/>
  <c r="BR143" i="16"/>
  <c r="BR141" i="16"/>
  <c r="BR139" i="16"/>
  <c r="BR137" i="16"/>
  <c r="BR135" i="16"/>
  <c r="BR133" i="16"/>
  <c r="BR131" i="16"/>
  <c r="BR129" i="16"/>
  <c r="BR435" i="16"/>
  <c r="BR433" i="16"/>
  <c r="BR431" i="16"/>
  <c r="BR429" i="16"/>
  <c r="BR426" i="16"/>
  <c r="BR393" i="16"/>
  <c r="BR358" i="16"/>
  <c r="BR299" i="16"/>
  <c r="BR283" i="16"/>
  <c r="BR267" i="16"/>
  <c r="BR251" i="16"/>
  <c r="BR244" i="16"/>
  <c r="BR242" i="16"/>
  <c r="BR236" i="16"/>
  <c r="BR207" i="16"/>
  <c r="BQ33" i="16"/>
  <c r="BR33" i="16"/>
  <c r="BQ31" i="16"/>
  <c r="BR31" i="16"/>
  <c r="BQ29" i="16"/>
  <c r="BR29" i="16"/>
  <c r="BQ27" i="16"/>
  <c r="BR27" i="16"/>
  <c r="BQ25" i="16"/>
  <c r="BR25" i="16"/>
  <c r="BQ23" i="16"/>
  <c r="BR23" i="16"/>
  <c r="BQ21" i="16"/>
  <c r="BR21" i="16"/>
  <c r="BQ19" i="16"/>
  <c r="BR19" i="16"/>
  <c r="BQ17" i="16"/>
  <c r="BR17" i="16"/>
  <c r="BQ15" i="16"/>
  <c r="BR15" i="16"/>
  <c r="BQ13" i="16"/>
  <c r="BR13" i="16"/>
  <c r="BQ11" i="16"/>
  <c r="BR11" i="16"/>
  <c r="BQ9" i="16"/>
  <c r="BR9" i="16"/>
  <c r="BQ7" i="16"/>
  <c r="BR7" i="16"/>
  <c r="BQ5" i="16"/>
  <c r="BR5" i="16"/>
  <c r="BQ3" i="16"/>
  <c r="BR3" i="16"/>
  <c r="BQ54" i="16"/>
  <c r="BR54" i="16"/>
  <c r="BQ52" i="16"/>
  <c r="BR52" i="16"/>
  <c r="BQ49" i="16"/>
  <c r="BR49" i="16"/>
  <c r="BQ47" i="16"/>
  <c r="BR47" i="16"/>
  <c r="BQ38" i="16"/>
  <c r="BR38" i="16"/>
  <c r="BQ35" i="16"/>
  <c r="BR35" i="16"/>
  <c r="BR55" i="16"/>
  <c r="BQ535" i="16"/>
  <c r="BR535" i="16"/>
  <c r="BQ531" i="16"/>
  <c r="BR531" i="16"/>
  <c r="BQ505" i="16"/>
  <c r="BR505" i="16"/>
  <c r="BQ493" i="16"/>
  <c r="BR493" i="16"/>
  <c r="BQ491" i="16"/>
  <c r="BR491" i="16"/>
  <c r="BQ527" i="16"/>
  <c r="BR527" i="16"/>
  <c r="BQ523" i="16"/>
  <c r="BR523" i="16"/>
  <c r="BQ473" i="16"/>
  <c r="BR473" i="16"/>
  <c r="BQ449" i="16"/>
  <c r="BR449" i="16"/>
  <c r="BQ447" i="16"/>
  <c r="BR447" i="16"/>
  <c r="BQ445" i="16"/>
  <c r="BR445" i="16"/>
  <c r="BQ443" i="16"/>
  <c r="BR443" i="16"/>
  <c r="BQ441" i="16"/>
  <c r="BR441" i="16"/>
  <c r="BQ439" i="16"/>
  <c r="BR439" i="16"/>
  <c r="BQ533" i="16"/>
  <c r="BR533" i="16"/>
  <c r="BQ488" i="16"/>
  <c r="BR488" i="16"/>
  <c r="BQ484" i="16"/>
  <c r="BR484" i="16"/>
  <c r="BQ480" i="16"/>
  <c r="BR480" i="16"/>
  <c r="BQ477" i="16"/>
  <c r="BR477" i="16"/>
  <c r="BQ394" i="16"/>
  <c r="BR394" i="16"/>
  <c r="BQ345" i="16"/>
  <c r="BR345" i="16"/>
  <c r="BQ240" i="16"/>
  <c r="BR240" i="16"/>
  <c r="BQ234" i="16"/>
  <c r="BR234" i="16"/>
  <c r="BQ232" i="16"/>
  <c r="BR232" i="16"/>
  <c r="BQ229" i="16"/>
  <c r="BR229" i="16"/>
  <c r="BQ200" i="16"/>
  <c r="BR200" i="16"/>
  <c r="BQ197" i="16"/>
  <c r="BR197" i="16"/>
  <c r="BQ365" i="16"/>
  <c r="BR365" i="16"/>
  <c r="BQ357" i="16"/>
  <c r="BR357" i="16"/>
  <c r="BQ346" i="16"/>
  <c r="BR346" i="16"/>
  <c r="BQ305" i="16"/>
  <c r="BR305" i="16"/>
  <c r="BQ301" i="16"/>
  <c r="BR301" i="16"/>
  <c r="BQ293" i="16"/>
  <c r="BR293" i="16"/>
  <c r="BQ289" i="16"/>
  <c r="BR289" i="16"/>
  <c r="BQ285" i="16"/>
  <c r="BR285" i="16"/>
  <c r="BQ277" i="16"/>
  <c r="BR277" i="16"/>
  <c r="BQ273" i="16"/>
  <c r="BR273" i="16"/>
  <c r="BQ269" i="16"/>
  <c r="BR269" i="16"/>
  <c r="BQ261" i="16"/>
  <c r="BR261" i="16"/>
  <c r="BQ257" i="16"/>
  <c r="BR257" i="16"/>
  <c r="BQ253" i="16"/>
  <c r="BR253" i="16"/>
  <c r="BQ250" i="16"/>
  <c r="BR250" i="16"/>
  <c r="BQ243" i="16"/>
  <c r="BR243" i="16"/>
  <c r="BQ211" i="16"/>
  <c r="BR211" i="16"/>
  <c r="BQ188" i="16"/>
  <c r="BR188" i="16"/>
  <c r="BQ186" i="16"/>
  <c r="BR186" i="16"/>
  <c r="BQ184" i="16"/>
  <c r="BR184" i="16"/>
  <c r="BR403" i="16"/>
  <c r="BR399" i="16"/>
  <c r="BR391" i="16"/>
  <c r="BR387" i="16"/>
  <c r="BR383" i="16"/>
  <c r="BR379" i="16"/>
  <c r="BR375" i="16"/>
  <c r="BR372" i="16"/>
  <c r="BR370" i="16"/>
  <c r="BR362" i="16"/>
  <c r="BR343" i="16"/>
  <c r="BR339" i="16"/>
  <c r="BR335" i="16"/>
  <c r="BR190" i="16"/>
  <c r="BQ107" i="16"/>
  <c r="BR107" i="16"/>
  <c r="BQ51" i="16"/>
  <c r="BR51" i="16"/>
  <c r="BQ39" i="16"/>
  <c r="BR39" i="16"/>
  <c r="BQ108" i="16"/>
  <c r="BR108" i="16"/>
  <c r="BR53" i="16"/>
  <c r="BR41" i="16"/>
  <c r="BQ513" i="16"/>
  <c r="BR513" i="16"/>
  <c r="BQ469" i="16"/>
  <c r="BR469" i="16"/>
  <c r="BQ467" i="16"/>
  <c r="BR467" i="16"/>
  <c r="BQ465" i="16"/>
  <c r="BR465" i="16"/>
  <c r="BQ463" i="16"/>
  <c r="BR463" i="16"/>
  <c r="BQ506" i="16"/>
  <c r="BR506" i="16"/>
  <c r="BQ502" i="16"/>
  <c r="BR502" i="16"/>
  <c r="BQ499" i="16"/>
  <c r="BR499" i="16"/>
  <c r="BQ495" i="16"/>
  <c r="BR495" i="16"/>
  <c r="BQ474" i="16"/>
  <c r="BR474" i="16"/>
  <c r="BQ462" i="16"/>
  <c r="BR462" i="16"/>
  <c r="BQ452" i="16"/>
  <c r="BR452" i="16"/>
  <c r="BQ364" i="16"/>
  <c r="BR364" i="16"/>
  <c r="BQ351" i="16"/>
  <c r="BR351" i="16"/>
  <c r="BQ312" i="16"/>
  <c r="BR312" i="16"/>
  <c r="BQ310" i="16"/>
  <c r="BR310" i="16"/>
  <c r="BQ306" i="16"/>
  <c r="BR306" i="16"/>
  <c r="BQ300" i="16"/>
  <c r="BR300" i="16"/>
  <c r="BQ292" i="16"/>
  <c r="BR292" i="16"/>
  <c r="BQ284" i="16"/>
  <c r="BR284" i="16"/>
  <c r="BQ276" i="16"/>
  <c r="BR276" i="16"/>
  <c r="BQ268" i="16"/>
  <c r="BR268" i="16"/>
  <c r="BQ260" i="16"/>
  <c r="BR260" i="16"/>
  <c r="BQ252" i="16"/>
  <c r="BR252" i="16"/>
  <c r="BQ226" i="16"/>
  <c r="BR226" i="16"/>
  <c r="BQ224" i="16"/>
  <c r="BR224" i="16"/>
  <c r="BQ221" i="16"/>
  <c r="BR221" i="16"/>
  <c r="BQ202" i="16"/>
  <c r="BR202" i="16"/>
  <c r="BQ194" i="16"/>
  <c r="BR194" i="16"/>
  <c r="BQ419" i="16"/>
  <c r="BR419" i="16"/>
  <c r="BQ417" i="16"/>
  <c r="BR417" i="16"/>
  <c r="BQ415" i="16"/>
  <c r="BR415" i="16"/>
  <c r="BQ413" i="16"/>
  <c r="BR413" i="16"/>
  <c r="BQ411" i="16"/>
  <c r="BR411" i="16"/>
  <c r="BQ408" i="16"/>
  <c r="BR408" i="16"/>
  <c r="BQ404" i="16"/>
  <c r="BR404" i="16"/>
  <c r="BQ400" i="16"/>
  <c r="BR400" i="16"/>
  <c r="BQ396" i="16"/>
  <c r="BR396" i="16"/>
  <c r="BQ388" i="16"/>
  <c r="BR388" i="16"/>
  <c r="BQ384" i="16"/>
  <c r="BR384" i="16"/>
  <c r="BQ380" i="16"/>
  <c r="BR380" i="16"/>
  <c r="BQ376" i="16"/>
  <c r="BR376" i="16"/>
  <c r="BQ361" i="16"/>
  <c r="BR361" i="16"/>
  <c r="BQ348" i="16"/>
  <c r="BR348" i="16"/>
  <c r="BQ297" i="16"/>
  <c r="BR297" i="16"/>
  <c r="BQ281" i="16"/>
  <c r="BR281" i="16"/>
  <c r="BQ265" i="16"/>
  <c r="BR265" i="16"/>
  <c r="BQ203" i="16"/>
  <c r="BR203" i="16"/>
  <c r="BQ192" i="16"/>
  <c r="BR192" i="16"/>
  <c r="BQ182" i="16"/>
  <c r="BR182" i="16"/>
  <c r="BR425" i="16"/>
  <c r="BR136" i="16"/>
  <c r="BR134" i="16"/>
  <c r="BR132" i="16"/>
  <c r="BR130" i="16"/>
  <c r="BR128" i="16"/>
  <c r="BR437" i="16"/>
  <c r="BR434" i="16"/>
  <c r="BR432" i="16"/>
  <c r="BR430" i="16"/>
  <c r="BR428" i="16"/>
  <c r="BR367" i="16"/>
  <c r="BR353" i="16"/>
  <c r="BR347" i="16"/>
  <c r="BR291" i="16"/>
  <c r="BR275" i="16"/>
  <c r="BR259" i="16"/>
  <c r="BR247" i="16"/>
  <c r="BR245" i="16"/>
  <c r="BR237" i="16"/>
  <c r="BR223" i="16"/>
  <c r="BR181" i="16"/>
  <c r="BQ45" i="16"/>
  <c r="BR45" i="16"/>
  <c r="BQ34" i="16"/>
  <c r="BR34" i="16"/>
  <c r="BQ32" i="16"/>
  <c r="BR32" i="16"/>
  <c r="BQ30" i="16"/>
  <c r="BR30" i="16"/>
  <c r="BQ28" i="16"/>
  <c r="BR28" i="16"/>
  <c r="BQ26" i="16"/>
  <c r="BR26" i="16"/>
  <c r="BQ24" i="16"/>
  <c r="BR24" i="16"/>
  <c r="BQ22" i="16"/>
  <c r="BR22" i="16"/>
  <c r="BQ20" i="16"/>
  <c r="BR20" i="16"/>
  <c r="BQ18" i="16"/>
  <c r="BR18" i="16"/>
  <c r="BQ16" i="16"/>
  <c r="BR16" i="16"/>
  <c r="BQ14" i="16"/>
  <c r="BR14" i="16"/>
  <c r="BQ12" i="16"/>
  <c r="BR12" i="16"/>
  <c r="BQ10" i="16"/>
  <c r="BR10" i="16"/>
  <c r="BQ8" i="16"/>
  <c r="BR8" i="16"/>
  <c r="BQ6" i="16"/>
  <c r="BR6" i="16"/>
  <c r="BQ4" i="16"/>
  <c r="BR4" i="16"/>
  <c r="BQ43" i="16"/>
  <c r="BR43" i="16"/>
  <c r="BQ40" i="16"/>
  <c r="BR40" i="16"/>
  <c r="BR105" i="16"/>
  <c r="BQ511" i="16"/>
  <c r="BR511" i="16"/>
  <c r="BQ500" i="16"/>
  <c r="BR500" i="16"/>
  <c r="BQ496" i="16"/>
  <c r="BR496" i="16"/>
  <c r="BQ490" i="16"/>
  <c r="BR490" i="16"/>
  <c r="BQ486" i="16"/>
  <c r="BR486" i="16"/>
  <c r="BQ482" i="16"/>
  <c r="BR482" i="16"/>
  <c r="BQ478" i="16"/>
  <c r="BR478" i="16"/>
  <c r="BQ534" i="16"/>
  <c r="BR534" i="16"/>
  <c r="BQ530" i="16"/>
  <c r="BR530" i="16"/>
  <c r="BQ528" i="16"/>
  <c r="BR528" i="16"/>
  <c r="BQ525" i="16"/>
  <c r="BR525" i="16"/>
  <c r="BQ489" i="16"/>
  <c r="BR489" i="16"/>
  <c r="BQ485" i="16"/>
  <c r="BR485" i="16"/>
  <c r="BQ481" i="16"/>
  <c r="BR481" i="16"/>
  <c r="BQ450" i="16"/>
  <c r="BR450" i="16"/>
  <c r="BQ448" i="16"/>
  <c r="BR448" i="16"/>
  <c r="BQ446" i="16"/>
  <c r="BR446" i="16"/>
  <c r="BQ444" i="16"/>
  <c r="BR444" i="16"/>
  <c r="BQ442" i="16"/>
  <c r="BR442" i="16"/>
  <c r="BQ440" i="16"/>
  <c r="BR440" i="16"/>
  <c r="BR498" i="16"/>
  <c r="BR475" i="16"/>
  <c r="BR522" i="16"/>
  <c r="BR501" i="16"/>
  <c r="BR497" i="16"/>
  <c r="BR494" i="16"/>
  <c r="BR451" i="16"/>
  <c r="BQ423" i="16"/>
  <c r="BR423" i="16"/>
  <c r="BQ405" i="16"/>
  <c r="BR405" i="16"/>
  <c r="BQ401" i="16"/>
  <c r="BR401" i="16"/>
  <c r="BQ397" i="16"/>
  <c r="BR397" i="16"/>
  <c r="BQ392" i="16"/>
  <c r="BR392" i="16"/>
  <c r="BQ389" i="16"/>
  <c r="BR389" i="16"/>
  <c r="BQ385" i="16"/>
  <c r="BR385" i="16"/>
  <c r="BQ381" i="16"/>
  <c r="BR381" i="16"/>
  <c r="BQ373" i="16"/>
  <c r="BR373" i="16"/>
  <c r="BQ371" i="16"/>
  <c r="BR371" i="16"/>
  <c r="BQ355" i="16"/>
  <c r="BR355" i="16"/>
  <c r="BQ307" i="16"/>
  <c r="BR307" i="16"/>
  <c r="BQ241" i="16"/>
  <c r="BR241" i="16"/>
  <c r="BQ218" i="16"/>
  <c r="BR218" i="16"/>
  <c r="BQ216" i="16"/>
  <c r="BR216" i="16"/>
  <c r="BQ213" i="16"/>
  <c r="BR213" i="16"/>
  <c r="BQ422" i="16"/>
  <c r="BR422" i="16"/>
  <c r="BQ354" i="16"/>
  <c r="BR354" i="16"/>
  <c r="BQ352" i="16"/>
  <c r="BR352" i="16"/>
  <c r="BQ350" i="16"/>
  <c r="BR350" i="16"/>
  <c r="BQ311" i="16"/>
  <c r="BR311" i="16"/>
  <c r="BQ309" i="16"/>
  <c r="BR309" i="16"/>
  <c r="BQ248" i="16"/>
  <c r="BR248" i="16"/>
  <c r="BQ246" i="16"/>
  <c r="BR246" i="16"/>
  <c r="BQ235" i="16"/>
  <c r="BR235" i="16"/>
  <c r="BQ227" i="16"/>
  <c r="BR227" i="16"/>
  <c r="BQ195" i="16"/>
  <c r="BR195" i="16"/>
  <c r="BQ189" i="16"/>
  <c r="BR189" i="16"/>
  <c r="BQ187" i="16"/>
  <c r="BR187" i="16"/>
  <c r="BQ183" i="16"/>
  <c r="BR183" i="16"/>
  <c r="BR366" i="16"/>
  <c r="BR341" i="16"/>
  <c r="BR337" i="16"/>
  <c r="BR329" i="16"/>
  <c r="BR313" i="16"/>
  <c r="BR302" i="16"/>
  <c r="BR286" i="16"/>
  <c r="BR270" i="16"/>
  <c r="BR262" i="16"/>
  <c r="BR254" i="16"/>
  <c r="BR233" i="16"/>
  <c r="BR222" i="16"/>
  <c r="BR220" i="16"/>
  <c r="BR217" i="16"/>
  <c r="BR198" i="16"/>
  <c r="BR193" i="16"/>
  <c r="BR172" i="16"/>
  <c r="BR170" i="16"/>
  <c r="BQ103" i="16"/>
  <c r="BR103" i="16"/>
  <c r="BQ101" i="16"/>
  <c r="BR101" i="16"/>
  <c r="BQ99" i="16"/>
  <c r="BR99" i="16"/>
  <c r="BQ97" i="16"/>
  <c r="BR97" i="16"/>
  <c r="BQ95" i="16"/>
  <c r="BR95" i="16"/>
  <c r="BQ93" i="16"/>
  <c r="BR93" i="16"/>
  <c r="BQ91" i="16"/>
  <c r="BR91" i="16"/>
  <c r="BQ89" i="16"/>
  <c r="BR89" i="16"/>
  <c r="BQ87" i="16"/>
  <c r="BR87" i="16"/>
  <c r="BQ85" i="16"/>
  <c r="BR85" i="16"/>
  <c r="BQ83" i="16"/>
  <c r="BR83" i="16"/>
  <c r="BQ81" i="16"/>
  <c r="BR81" i="16"/>
  <c r="BQ79" i="16"/>
  <c r="BR79" i="16"/>
  <c r="BQ77" i="16"/>
  <c r="BR77" i="16"/>
  <c r="BQ75" i="16"/>
  <c r="BR75" i="16"/>
  <c r="BQ73" i="16"/>
  <c r="BR73" i="16"/>
  <c r="BQ71" i="16"/>
  <c r="BR71" i="16"/>
  <c r="BQ69" i="16"/>
  <c r="BR69" i="16"/>
  <c r="BQ67" i="16"/>
  <c r="BR67" i="16"/>
  <c r="BQ65" i="16"/>
  <c r="BR65" i="16"/>
  <c r="BQ63" i="16"/>
  <c r="BR63" i="16"/>
  <c r="BQ61" i="16"/>
  <c r="BR61" i="16"/>
  <c r="BQ59" i="16"/>
  <c r="BR59" i="16"/>
  <c r="BQ57" i="16"/>
  <c r="BR57" i="16"/>
  <c r="BQ36" i="16"/>
  <c r="BR36" i="16"/>
  <c r="BR106" i="16"/>
  <c r="BQ518" i="16"/>
  <c r="BQ512" i="16"/>
  <c r="BQ507" i="16"/>
  <c r="BQ492" i="16"/>
  <c r="BQ472" i="16"/>
  <c r="BQ526" i="16"/>
  <c r="BQ517" i="16"/>
  <c r="BQ471" i="16"/>
  <c r="BQ438" i="16"/>
  <c r="BQ407" i="16"/>
  <c r="BQ403" i="16"/>
  <c r="BQ399" i="16"/>
  <c r="BQ391" i="16"/>
  <c r="BQ387" i="16"/>
  <c r="BQ383" i="16"/>
  <c r="BQ379" i="16"/>
  <c r="BQ375" i="16"/>
  <c r="BQ372" i="16"/>
  <c r="BQ370" i="16"/>
  <c r="BQ362" i="16"/>
  <c r="BQ343" i="16"/>
  <c r="BQ339" i="16"/>
  <c r="BQ335" i="16"/>
  <c r="BQ302" i="16"/>
  <c r="BQ498" i="16"/>
  <c r="BQ475" i="16"/>
  <c r="BQ461" i="16"/>
  <c r="BQ459" i="16"/>
  <c r="BQ457" i="16"/>
  <c r="BQ455" i="16"/>
  <c r="BQ453" i="16"/>
  <c r="BQ532" i="16"/>
  <c r="BQ524" i="16"/>
  <c r="BQ520" i="16"/>
  <c r="BQ503" i="16"/>
  <c r="BQ476" i="16"/>
  <c r="BQ425" i="16"/>
  <c r="BQ359" i="16"/>
  <c r="BQ340" i="16"/>
  <c r="BQ336" i="16"/>
  <c r="BQ333" i="16"/>
  <c r="BQ331" i="16"/>
  <c r="BQ327" i="16"/>
  <c r="BQ325" i="16"/>
  <c r="BQ323" i="16"/>
  <c r="BQ321" i="16"/>
  <c r="BQ319" i="16"/>
  <c r="BQ317" i="16"/>
  <c r="BQ315" i="16"/>
  <c r="BQ304" i="16"/>
  <c r="BQ298" i="16"/>
  <c r="BQ282" i="16"/>
  <c r="BQ212" i="16"/>
  <c r="BQ209" i="16"/>
  <c r="BQ179" i="16"/>
  <c r="BQ177" i="16"/>
  <c r="BQ175" i="16"/>
  <c r="BQ173" i="16"/>
  <c r="BQ171" i="16"/>
  <c r="BQ169" i="16"/>
  <c r="BQ519" i="16"/>
  <c r="BQ509" i="16"/>
  <c r="BQ522" i="16"/>
  <c r="BQ501" i="16"/>
  <c r="BQ497" i="16"/>
  <c r="BQ494" i="16"/>
  <c r="BQ366" i="16"/>
  <c r="BQ341" i="16"/>
  <c r="BQ337" i="16"/>
  <c r="BQ329" i="16"/>
  <c r="BQ313" i="16"/>
  <c r="BQ308" i="16"/>
  <c r="BQ514" i="16"/>
  <c r="BQ504" i="16"/>
  <c r="BQ460" i="16"/>
  <c r="BQ458" i="16"/>
  <c r="BQ456" i="16"/>
  <c r="BQ454" i="16"/>
  <c r="BQ510" i="16"/>
  <c r="BQ487" i="16"/>
  <c r="BQ483" i="16"/>
  <c r="BQ479" i="16"/>
  <c r="BQ451" i="16"/>
  <c r="BQ427" i="16"/>
  <c r="BQ424" i="16"/>
  <c r="BQ356" i="16"/>
  <c r="BQ342" i="16"/>
  <c r="BQ338" i="16"/>
  <c r="BQ334" i="16"/>
  <c r="BQ332" i="16"/>
  <c r="BQ330" i="16"/>
  <c r="BQ328" i="16"/>
  <c r="BQ326" i="16"/>
  <c r="BQ324" i="16"/>
  <c r="BQ322" i="16"/>
  <c r="BQ320" i="16"/>
  <c r="BQ318" i="16"/>
  <c r="BQ316" i="16"/>
  <c r="BQ314" i="16"/>
  <c r="BQ290" i="16"/>
  <c r="BQ274" i="16"/>
  <c r="BQ249" i="16"/>
  <c r="BQ238" i="16"/>
  <c r="BQ230" i="16"/>
  <c r="BQ228" i="16"/>
  <c r="BQ225" i="16"/>
  <c r="BQ196" i="16"/>
  <c r="BQ286" i="16"/>
  <c r="BQ270" i="16"/>
  <c r="BQ262" i="16"/>
  <c r="BQ254" i="16"/>
  <c r="BQ233" i="16"/>
  <c r="BQ222" i="16"/>
  <c r="BQ220" i="16"/>
  <c r="BQ217" i="16"/>
  <c r="BQ198" i="16"/>
  <c r="BQ193" i="16"/>
  <c r="BQ172" i="16"/>
  <c r="BQ170" i="16"/>
  <c r="BQ432" i="16"/>
  <c r="BQ430" i="16"/>
  <c r="BQ426" i="16"/>
  <c r="BQ393" i="16"/>
  <c r="BQ358" i="16"/>
  <c r="BQ299" i="16"/>
  <c r="BQ283" i="16"/>
  <c r="BQ267" i="16"/>
  <c r="BQ251" i="16"/>
  <c r="BQ244" i="16"/>
  <c r="BQ242" i="16"/>
  <c r="BQ236" i="16"/>
  <c r="BQ207" i="16"/>
  <c r="BQ55" i="16"/>
  <c r="BQ167" i="16"/>
  <c r="BQ165" i="16"/>
  <c r="BQ163" i="16"/>
  <c r="BQ161" i="16"/>
  <c r="BQ159" i="16"/>
  <c r="BQ157" i="16"/>
  <c r="BQ155" i="16"/>
  <c r="BQ153" i="16"/>
  <c r="BQ151" i="16"/>
  <c r="BQ149" i="16"/>
  <c r="BQ147" i="16"/>
  <c r="BQ145" i="16"/>
  <c r="BQ143" i="16"/>
  <c r="BQ141" i="16"/>
  <c r="BQ139" i="16"/>
  <c r="BQ137" i="16"/>
  <c r="BQ135" i="16"/>
  <c r="BQ133" i="16"/>
  <c r="BQ131" i="16"/>
  <c r="BQ129" i="16"/>
  <c r="BQ435" i="16"/>
  <c r="BQ433" i="16"/>
  <c r="BQ428" i="16"/>
  <c r="BQ421" i="16"/>
  <c r="BQ418" i="16"/>
  <c r="BQ416" i="16"/>
  <c r="BQ414" i="16"/>
  <c r="BQ412" i="16"/>
  <c r="BQ410" i="16"/>
  <c r="BQ406" i="16"/>
  <c r="BQ402" i="16"/>
  <c r="BQ398" i="16"/>
  <c r="BQ395" i="16"/>
  <c r="BQ390" i="16"/>
  <c r="BQ386" i="16"/>
  <c r="BQ382" i="16"/>
  <c r="BQ378" i="16"/>
  <c r="BQ374" i="16"/>
  <c r="BQ349" i="16"/>
  <c r="BQ295" i="16"/>
  <c r="BQ279" i="16"/>
  <c r="BQ263" i="16"/>
  <c r="BQ231" i="16"/>
  <c r="BQ199" i="16"/>
  <c r="BQ185" i="16"/>
  <c r="BQ127" i="16"/>
  <c r="BQ125" i="16"/>
  <c r="BQ123" i="16"/>
  <c r="BQ121" i="16"/>
  <c r="BQ119" i="16"/>
  <c r="BQ117" i="16"/>
  <c r="BQ115" i="16"/>
  <c r="BQ113" i="16"/>
  <c r="BQ111" i="16"/>
  <c r="BQ109" i="16"/>
  <c r="BQ42" i="16"/>
  <c r="BQ37" i="16"/>
  <c r="BQ104" i="16"/>
  <c r="BQ102" i="16"/>
  <c r="BQ100" i="16"/>
  <c r="BQ98" i="16"/>
  <c r="BQ96" i="16"/>
  <c r="BQ94" i="16"/>
  <c r="BQ92" i="16"/>
  <c r="BQ90" i="16"/>
  <c r="BQ88" i="16"/>
  <c r="BQ86" i="16"/>
  <c r="BQ84" i="16"/>
  <c r="BQ82" i="16"/>
  <c r="BQ80" i="16"/>
  <c r="BQ78" i="16"/>
  <c r="BQ76" i="16"/>
  <c r="BQ74" i="16"/>
  <c r="BQ72" i="16"/>
  <c r="BQ70" i="16"/>
  <c r="BQ68" i="16"/>
  <c r="BQ66" i="16"/>
  <c r="BQ64" i="16"/>
  <c r="BQ62" i="16"/>
  <c r="BQ60" i="16"/>
  <c r="BQ58" i="16"/>
  <c r="BQ56" i="16"/>
  <c r="BQ53" i="16"/>
  <c r="BQ41" i="16"/>
  <c r="BQ294" i="16"/>
  <c r="BQ278" i="16"/>
  <c r="BQ266" i="16"/>
  <c r="BQ258" i="16"/>
  <c r="BQ214" i="16"/>
  <c r="BQ206" i="16"/>
  <c r="BQ204" i="16"/>
  <c r="BQ201" i="16"/>
  <c r="BQ190" i="16"/>
  <c r="BQ436" i="16"/>
  <c r="BQ431" i="16"/>
  <c r="BQ429" i="16"/>
  <c r="BQ367" i="16"/>
  <c r="BQ353" i="16"/>
  <c r="BQ347" i="16"/>
  <c r="BQ291" i="16"/>
  <c r="BQ275" i="16"/>
  <c r="BQ259" i="16"/>
  <c r="BQ247" i="16"/>
  <c r="BQ245" i="16"/>
  <c r="BQ237" i="16"/>
  <c r="BQ223" i="16"/>
  <c r="BQ181" i="16"/>
  <c r="BQ105" i="16"/>
  <c r="BQ50" i="16"/>
  <c r="BQ48" i="16"/>
  <c r="BQ180" i="16"/>
  <c r="BQ178" i="16"/>
  <c r="BQ176" i="16"/>
  <c r="BQ174" i="16"/>
  <c r="BQ168" i="16"/>
  <c r="BQ166" i="16"/>
  <c r="BQ164" i="16"/>
  <c r="BQ162" i="16"/>
  <c r="BQ160" i="16"/>
  <c r="BQ158" i="16"/>
  <c r="BQ156" i="16"/>
  <c r="BQ154" i="16"/>
  <c r="BQ152" i="16"/>
  <c r="BQ150" i="16"/>
  <c r="BQ148" i="16"/>
  <c r="BQ146" i="16"/>
  <c r="BQ144" i="16"/>
  <c r="BQ142" i="16"/>
  <c r="BQ140" i="16"/>
  <c r="BQ138" i="16"/>
  <c r="BQ136" i="16"/>
  <c r="BQ134" i="16"/>
  <c r="BQ132" i="16"/>
  <c r="BQ130" i="16"/>
  <c r="BQ128" i="16"/>
  <c r="BQ437" i="16"/>
  <c r="BQ434" i="16"/>
  <c r="BQ363" i="16"/>
  <c r="BQ344" i="16"/>
  <c r="BQ303" i="16"/>
  <c r="BQ287" i="16"/>
  <c r="BQ271" i="16"/>
  <c r="BQ255" i="16"/>
  <c r="BQ239" i="16"/>
  <c r="BQ215" i="16"/>
  <c r="BQ191" i="16"/>
  <c r="BQ126" i="16"/>
  <c r="BQ124" i="16"/>
  <c r="BQ122" i="16"/>
  <c r="BQ120" i="16"/>
  <c r="BQ118" i="16"/>
  <c r="BQ116" i="16"/>
  <c r="BQ114" i="16"/>
  <c r="BQ112" i="16"/>
  <c r="BQ110" i="16"/>
  <c r="BQ46" i="16"/>
  <c r="BQ44" i="16"/>
  <c r="BQ106" i="16"/>
  <c r="AM459" i="15"/>
  <c r="BG527" i="15"/>
  <c r="BF527" i="15"/>
  <c r="BH509" i="15"/>
  <c r="BJ509" i="15" s="1"/>
  <c r="AM501" i="15"/>
  <c r="BG478" i="15"/>
  <c r="BL478" i="15"/>
  <c r="AL474" i="15"/>
  <c r="AQ466" i="15"/>
  <c r="AV466" i="15" s="1"/>
  <c r="BA466" i="15" s="1"/>
  <c r="AN416" i="15"/>
  <c r="AS416" i="15" s="1"/>
  <c r="AX416" i="15" s="1"/>
  <c r="AR366" i="15"/>
  <c r="AW366" i="15" s="1"/>
  <c r="BB366" i="15" s="1"/>
  <c r="AN380" i="15"/>
  <c r="AS380" i="15" s="1"/>
  <c r="AX380" i="15" s="1"/>
  <c r="AL383" i="15"/>
  <c r="AR383" i="15"/>
  <c r="AW383" i="15" s="1"/>
  <c r="BB383" i="15" s="1"/>
  <c r="BC330" i="15"/>
  <c r="BC317" i="15"/>
  <c r="AR336" i="15"/>
  <c r="AW336" i="15" s="1"/>
  <c r="BB336" i="15" s="1"/>
  <c r="AJ324" i="15"/>
  <c r="AI267" i="15"/>
  <c r="AR235" i="15"/>
  <c r="AW235" i="15" s="1"/>
  <c r="BB235" i="15" s="1"/>
  <c r="AI129" i="15"/>
  <c r="AN139" i="15"/>
  <c r="AS139" i="15" s="1"/>
  <c r="AX139" i="15" s="1"/>
  <c r="BC7" i="15"/>
  <c r="BF454" i="15"/>
  <c r="AL470" i="15"/>
  <c r="AO335" i="15"/>
  <c r="AT335" i="15" s="1"/>
  <c r="AY335" i="15" s="1"/>
  <c r="AR316" i="15"/>
  <c r="AW316" i="15" s="1"/>
  <c r="BB316" i="15" s="1"/>
  <c r="BK255" i="15"/>
  <c r="AO338" i="15"/>
  <c r="AT338" i="15" s="1"/>
  <c r="AY338" i="15" s="1"/>
  <c r="BF241" i="15"/>
  <c r="BC309" i="15"/>
  <c r="BE171" i="15"/>
  <c r="BL472" i="15"/>
  <c r="AL269" i="15"/>
  <c r="BL527" i="15"/>
  <c r="BK501" i="15"/>
  <c r="AI509" i="15"/>
  <c r="BF501" i="15"/>
  <c r="BG501" i="15"/>
  <c r="BE508" i="15"/>
  <c r="AM474" i="15"/>
  <c r="AM480" i="15"/>
  <c r="AL478" i="15"/>
  <c r="BF474" i="15"/>
  <c r="BL461" i="15"/>
  <c r="BD431" i="15"/>
  <c r="BG398" i="15"/>
  <c r="BK383" i="15"/>
  <c r="AQ366" i="15"/>
  <c r="AV366" i="15" s="1"/>
  <c r="BA366" i="15" s="1"/>
  <c r="BF383" i="15"/>
  <c r="AM336" i="15"/>
  <c r="AI330" i="15"/>
  <c r="AI324" i="15"/>
  <c r="AO323" i="15"/>
  <c r="AT323" i="15" s="1"/>
  <c r="AY323" i="15" s="1"/>
  <c r="AO311" i="15"/>
  <c r="AT311" i="15" s="1"/>
  <c r="AY311" i="15" s="1"/>
  <c r="AI259" i="15"/>
  <c r="AP168" i="15"/>
  <c r="AU168" i="15" s="1"/>
  <c r="AZ168" i="15" s="1"/>
  <c r="BE100" i="15"/>
  <c r="BF473" i="15"/>
  <c r="AI242" i="15"/>
  <c r="AO532" i="15"/>
  <c r="AT532" i="15" s="1"/>
  <c r="AY532" i="15" s="1"/>
  <c r="BH532" i="15"/>
  <c r="AJ527" i="15"/>
  <c r="AN527" i="15"/>
  <c r="AS527" i="15" s="1"/>
  <c r="AX527" i="15" s="1"/>
  <c r="AQ501" i="15"/>
  <c r="AV501" i="15" s="1"/>
  <c r="BA501" i="15" s="1"/>
  <c r="AR478" i="15"/>
  <c r="AW478" i="15" s="1"/>
  <c r="BB478" i="15" s="1"/>
  <c r="BF476" i="15"/>
  <c r="AL459" i="15"/>
  <c r="BK461" i="15"/>
  <c r="BK418" i="15"/>
  <c r="AJ416" i="15"/>
  <c r="AQ383" i="15"/>
  <c r="AV383" i="15" s="1"/>
  <c r="BA383" i="15" s="1"/>
  <c r="BL383" i="15"/>
  <c r="AM366" i="15"/>
  <c r="AI323" i="15"/>
  <c r="AI139" i="15"/>
  <c r="AN135" i="15"/>
  <c r="AS135" i="15" s="1"/>
  <c r="AX135" i="15" s="1"/>
  <c r="AI15" i="15"/>
  <c r="AM515" i="15"/>
  <c r="AO508" i="15"/>
  <c r="AT508" i="15" s="1"/>
  <c r="AY508" i="15" s="1"/>
  <c r="AR265" i="15"/>
  <c r="AW265" i="15" s="1"/>
  <c r="BB265" i="15" s="1"/>
  <c r="AO378" i="15"/>
  <c r="AT378" i="15" s="1"/>
  <c r="AY378" i="15" s="1"/>
  <c r="AN259" i="15"/>
  <c r="AS259" i="15" s="1"/>
  <c r="AX259" i="15" s="1"/>
  <c r="AI431" i="15"/>
  <c r="AQ257" i="15"/>
  <c r="AV257" i="15" s="1"/>
  <c r="BA257" i="15" s="1"/>
  <c r="AJ137" i="15"/>
  <c r="AO336" i="15"/>
  <c r="AT336" i="15" s="1"/>
  <c r="AY336" i="15" s="1"/>
  <c r="BE333" i="15"/>
  <c r="AI190" i="15"/>
  <c r="AK477" i="15"/>
  <c r="AI501" i="15"/>
  <c r="AP505" i="15"/>
  <c r="AU505" i="15" s="1"/>
  <c r="AZ505" i="15" s="1"/>
  <c r="BH459" i="15"/>
  <c r="AJ451" i="15"/>
  <c r="BH445" i="15"/>
  <c r="AN459" i="15"/>
  <c r="AS459" i="15" s="1"/>
  <c r="AX459" i="15" s="1"/>
  <c r="AP370" i="15"/>
  <c r="AU370" i="15" s="1"/>
  <c r="AZ370" i="15" s="1"/>
  <c r="AQ322" i="15"/>
  <c r="AV322" i="15" s="1"/>
  <c r="BA322" i="15" s="1"/>
  <c r="BE213" i="15"/>
  <c r="BC228" i="15"/>
  <c r="BF274" i="15"/>
  <c r="BK370" i="15"/>
  <c r="AI280" i="15"/>
  <c r="AI274" i="15"/>
  <c r="AO126" i="15"/>
  <c r="AT126" i="15" s="1"/>
  <c r="AY126" i="15" s="1"/>
  <c r="BF500" i="15"/>
  <c r="BC445" i="15"/>
  <c r="AI459" i="15"/>
  <c r="BD411" i="15"/>
  <c r="AI429" i="15"/>
  <c r="BD370" i="15"/>
  <c r="AI315" i="15"/>
  <c r="BC220" i="15"/>
  <c r="BC117" i="15"/>
  <c r="AN535" i="15"/>
  <c r="AS535" i="15" s="1"/>
  <c r="AX535" i="15" s="1"/>
  <c r="AK501" i="15"/>
  <c r="AI411" i="15"/>
  <c r="BF418" i="15"/>
  <c r="AQ377" i="15"/>
  <c r="AV377" i="15" s="1"/>
  <c r="BA377" i="15" s="1"/>
  <c r="AM418" i="15"/>
  <c r="AK370" i="15"/>
  <c r="BH370" i="15"/>
  <c r="BI228" i="15"/>
  <c r="AO220" i="15"/>
  <c r="AT220" i="15" s="1"/>
  <c r="AY220" i="15" s="1"/>
  <c r="AQ448" i="15"/>
  <c r="AV448" i="15" s="1"/>
  <c r="BA448" i="15" s="1"/>
  <c r="BF222" i="15"/>
  <c r="AM285" i="15"/>
  <c r="AN216" i="15"/>
  <c r="AS216" i="15" s="1"/>
  <c r="AX216" i="15" s="1"/>
  <c r="BG522" i="15"/>
  <c r="AR516" i="15"/>
  <c r="AW516" i="15" s="1"/>
  <c r="BB516" i="15" s="1"/>
  <c r="AI513" i="15"/>
  <c r="BK409" i="15"/>
  <c r="AI427" i="15"/>
  <c r="AQ336" i="15"/>
  <c r="AV336" i="15" s="1"/>
  <c r="BA336" i="15" s="1"/>
  <c r="BK278" i="15"/>
  <c r="BK267" i="15"/>
  <c r="BK380" i="15"/>
  <c r="BH499" i="15"/>
  <c r="AL335" i="15"/>
  <c r="AK165" i="15"/>
  <c r="BE103" i="15"/>
  <c r="BD510" i="15"/>
  <c r="BF467" i="15"/>
  <c r="AI472" i="15"/>
  <c r="AL462" i="15"/>
  <c r="AJ496" i="15"/>
  <c r="BC456" i="15"/>
  <c r="AI384" i="15"/>
  <c r="AI498" i="15"/>
  <c r="BF285" i="15"/>
  <c r="BD495" i="15"/>
  <c r="AR449" i="15"/>
  <c r="AW449" i="15" s="1"/>
  <c r="BB449" i="15" s="1"/>
  <c r="BC447" i="15"/>
  <c r="AJ391" i="15"/>
  <c r="AN452" i="15"/>
  <c r="AS452" i="15" s="1"/>
  <c r="AX452" i="15" s="1"/>
  <c r="AR374" i="15"/>
  <c r="AW374" i="15" s="1"/>
  <c r="BB374" i="15" s="1"/>
  <c r="BE159" i="15"/>
  <c r="AM320" i="15"/>
  <c r="AI186" i="15"/>
  <c r="AQ472" i="15"/>
  <c r="AV472" i="15" s="1"/>
  <c r="BA472" i="15" s="1"/>
  <c r="AN437" i="15"/>
  <c r="AS437" i="15" s="1"/>
  <c r="AX437" i="15" s="1"/>
  <c r="AM384" i="15"/>
  <c r="AR502" i="15"/>
  <c r="AW502" i="15" s="1"/>
  <c r="BB502" i="15" s="1"/>
  <c r="AQ527" i="15"/>
  <c r="AV527" i="15" s="1"/>
  <c r="BA527" i="15" s="1"/>
  <c r="AQ508" i="15"/>
  <c r="AV508" i="15" s="1"/>
  <c r="BA508" i="15" s="1"/>
  <c r="BD366" i="15"/>
  <c r="AL259" i="15"/>
  <c r="AR535" i="15"/>
  <c r="AW535" i="15" s="1"/>
  <c r="BB535" i="15" s="1"/>
  <c r="AI499" i="15"/>
  <c r="AM377" i="15"/>
  <c r="AN385" i="15"/>
  <c r="AS385" i="15" s="1"/>
  <c r="AX385" i="15" s="1"/>
  <c r="BF382" i="15"/>
  <c r="BK340" i="15"/>
  <c r="AI312" i="15"/>
  <c r="AL229" i="15"/>
  <c r="AQ535" i="15"/>
  <c r="AV535" i="15" s="1"/>
  <c r="BA535" i="15" s="1"/>
  <c r="AM533" i="15"/>
  <c r="BH513" i="15"/>
  <c r="BC513" i="15"/>
  <c r="AI508" i="15"/>
  <c r="AN507" i="15"/>
  <c r="AS507" i="15" s="1"/>
  <c r="AX507" i="15" s="1"/>
  <c r="BC499" i="15"/>
  <c r="AM444" i="15"/>
  <c r="AQ444" i="15"/>
  <c r="AV444" i="15" s="1"/>
  <c r="BA444" i="15" s="1"/>
  <c r="AK403" i="15"/>
  <c r="AQ370" i="15"/>
  <c r="AV370" i="15" s="1"/>
  <c r="BA370" i="15" s="1"/>
  <c r="BG377" i="15"/>
  <c r="AI378" i="15"/>
  <c r="AM382" i="15"/>
  <c r="BF336" i="15"/>
  <c r="BK311" i="15"/>
  <c r="AL285" i="15"/>
  <c r="AL255" i="15"/>
  <c r="BF221" i="15"/>
  <c r="BG125" i="15"/>
  <c r="AO370" i="15"/>
  <c r="AT370" i="15" s="1"/>
  <c r="AY370" i="15" s="1"/>
  <c r="AJ403" i="15"/>
  <c r="BD403" i="15"/>
  <c r="AI316" i="15"/>
  <c r="BK533" i="15"/>
  <c r="AN508" i="15"/>
  <c r="AS508" i="15" s="1"/>
  <c r="AX508" i="15" s="1"/>
  <c r="AN476" i="15"/>
  <c r="AS476" i="15" s="1"/>
  <c r="AX476" i="15" s="1"/>
  <c r="AR443" i="15"/>
  <c r="AW443" i="15" s="1"/>
  <c r="BB443" i="15" s="1"/>
  <c r="BG444" i="15"/>
  <c r="BK444" i="15"/>
  <c r="AL427" i="15"/>
  <c r="BD413" i="15"/>
  <c r="BK377" i="15"/>
  <c r="AI385" i="15"/>
  <c r="BC378" i="15"/>
  <c r="BL311" i="15"/>
  <c r="BG311" i="15"/>
  <c r="AQ285" i="15"/>
  <c r="AV285" i="15" s="1"/>
  <c r="BA285" i="15" s="1"/>
  <c r="BG256" i="15"/>
  <c r="AJ500" i="15"/>
  <c r="AL332" i="15"/>
  <c r="AK329" i="15"/>
  <c r="AM324" i="15"/>
  <c r="BK218" i="15"/>
  <c r="AN305" i="15"/>
  <c r="AS305" i="15" s="1"/>
  <c r="AX305" i="15" s="1"/>
  <c r="AO475" i="15"/>
  <c r="AT475" i="15" s="1"/>
  <c r="AY475" i="15" s="1"/>
  <c r="BC463" i="15"/>
  <c r="AL532" i="15"/>
  <c r="AR532" i="15"/>
  <c r="AW532" i="15" s="1"/>
  <c r="BB532" i="15" s="1"/>
  <c r="AN518" i="15"/>
  <c r="AS518" i="15" s="1"/>
  <c r="AX518" i="15" s="1"/>
  <c r="AI518" i="15"/>
  <c r="AR326" i="15"/>
  <c r="AW326" i="15" s="1"/>
  <c r="BB326" i="15" s="1"/>
  <c r="BF326" i="15"/>
  <c r="AM326" i="15"/>
  <c r="BK326" i="15"/>
  <c r="AQ326" i="15"/>
  <c r="AV326" i="15" s="1"/>
  <c r="BA326" i="15" s="1"/>
  <c r="BG326" i="15"/>
  <c r="BL220" i="15"/>
  <c r="BK220" i="15"/>
  <c r="BG532" i="15"/>
  <c r="AR454" i="15"/>
  <c r="AW454" i="15" s="1"/>
  <c r="BB454" i="15" s="1"/>
  <c r="BG381" i="15"/>
  <c r="AM261" i="15"/>
  <c r="BF534" i="15"/>
  <c r="AQ534" i="15"/>
  <c r="AV534" i="15" s="1"/>
  <c r="BA534" i="15" s="1"/>
  <c r="AQ532" i="15"/>
  <c r="AV532" i="15" s="1"/>
  <c r="BA532" i="15" s="1"/>
  <c r="AO534" i="15"/>
  <c r="AT534" i="15" s="1"/>
  <c r="AY534" i="15" s="1"/>
  <c r="BH525" i="15"/>
  <c r="BC528" i="15"/>
  <c r="AQ520" i="15"/>
  <c r="AV520" i="15" s="1"/>
  <c r="BA520" i="15" s="1"/>
  <c r="BL525" i="15"/>
  <c r="AQ515" i="15"/>
  <c r="AV515" i="15" s="1"/>
  <c r="BA515" i="15" s="1"/>
  <c r="AQ454" i="15"/>
  <c r="AV454" i="15" s="1"/>
  <c r="BA454" i="15" s="1"/>
  <c r="BC444" i="15"/>
  <c r="BC431" i="15"/>
  <c r="AL326" i="15"/>
  <c r="BG315" i="15"/>
  <c r="BK230" i="15"/>
  <c r="BK528" i="15"/>
  <c r="AR528" i="15"/>
  <c r="AW528" i="15" s="1"/>
  <c r="BB528" i="15" s="1"/>
  <c r="AM446" i="15"/>
  <c r="BF446" i="15"/>
  <c r="BC433" i="15"/>
  <c r="AI433" i="15"/>
  <c r="BF367" i="15"/>
  <c r="BL367" i="15"/>
  <c r="BG367" i="15"/>
  <c r="AQ367" i="15"/>
  <c r="AV367" i="15" s="1"/>
  <c r="BA367" i="15" s="1"/>
  <c r="AR367" i="15"/>
  <c r="AW367" i="15" s="1"/>
  <c r="BB367" i="15" s="1"/>
  <c r="AL334" i="15"/>
  <c r="AQ334" i="15"/>
  <c r="AV334" i="15" s="1"/>
  <c r="BA334" i="15" s="1"/>
  <c r="AR334" i="15"/>
  <c r="AW334" i="15" s="1"/>
  <c r="BB334" i="15" s="1"/>
  <c r="BF334" i="15"/>
  <c r="BG334" i="15"/>
  <c r="AM334" i="15"/>
  <c r="BL329" i="15"/>
  <c r="BF329" i="15"/>
  <c r="BG329" i="15"/>
  <c r="BK329" i="15"/>
  <c r="AM329" i="15"/>
  <c r="AQ329" i="15"/>
  <c r="AV329" i="15" s="1"/>
  <c r="BA329" i="15" s="1"/>
  <c r="AJ213" i="15"/>
  <c r="AO213" i="15"/>
  <c r="AT213" i="15" s="1"/>
  <c r="AY213" i="15" s="1"/>
  <c r="AQ226" i="15"/>
  <c r="AV226" i="15" s="1"/>
  <c r="BA226" i="15" s="1"/>
  <c r="AM226" i="15"/>
  <c r="AR534" i="15"/>
  <c r="AW534" i="15" s="1"/>
  <c r="BB534" i="15" s="1"/>
  <c r="BF528" i="15"/>
  <c r="BG525" i="15"/>
  <c r="BL520" i="15"/>
  <c r="BM520" i="15" s="1"/>
  <c r="AM473" i="15"/>
  <c r="BK367" i="15"/>
  <c r="AL329" i="15"/>
  <c r="BL334" i="15"/>
  <c r="BM334" i="15" s="1"/>
  <c r="BD309" i="15"/>
  <c r="BK532" i="15"/>
  <c r="BL528" i="15"/>
  <c r="AR525" i="15"/>
  <c r="AW525" i="15" s="1"/>
  <c r="BB525" i="15" s="1"/>
  <c r="BG528" i="15"/>
  <c r="AP495" i="15"/>
  <c r="AU495" i="15" s="1"/>
  <c r="AZ495" i="15" s="1"/>
  <c r="AN457" i="15"/>
  <c r="AS457" i="15" s="1"/>
  <c r="AX457" i="15" s="1"/>
  <c r="AN433" i="15"/>
  <c r="AS433" i="15" s="1"/>
  <c r="AX433" i="15" s="1"/>
  <c r="AJ438" i="15"/>
  <c r="AK395" i="15"/>
  <c r="AN431" i="15"/>
  <c r="AS431" i="15" s="1"/>
  <c r="AX431" i="15" s="1"/>
  <c r="BL326" i="15"/>
  <c r="BF520" i="15"/>
  <c r="AL520" i="15"/>
  <c r="BK520" i="15"/>
  <c r="AL534" i="15"/>
  <c r="BK534" i="15"/>
  <c r="BM534" i="15" s="1"/>
  <c r="AM534" i="15"/>
  <c r="AR460" i="15"/>
  <c r="AW460" i="15" s="1"/>
  <c r="BB460" i="15" s="1"/>
  <c r="BL460" i="15"/>
  <c r="BM460" i="15" s="1"/>
  <c r="AN233" i="15"/>
  <c r="AS233" i="15" s="1"/>
  <c r="AX233" i="15" s="1"/>
  <c r="AI233" i="15"/>
  <c r="AM277" i="15"/>
  <c r="BG277" i="15"/>
  <c r="BG320" i="15"/>
  <c r="BK320" i="15"/>
  <c r="BF320" i="15"/>
  <c r="BL320" i="15"/>
  <c r="AR320" i="15"/>
  <c r="AW320" i="15" s="1"/>
  <c r="BB320" i="15" s="1"/>
  <c r="AL320" i="15"/>
  <c r="AQ221" i="15"/>
  <c r="AV221" i="15" s="1"/>
  <c r="BA221" i="15" s="1"/>
  <c r="BL221" i="15"/>
  <c r="BM221" i="15" s="1"/>
  <c r="AM221" i="15"/>
  <c r="BK221" i="15"/>
  <c r="AK481" i="15"/>
  <c r="AJ481" i="15"/>
  <c r="AO481" i="15"/>
  <c r="AT481" i="15" s="1"/>
  <c r="AY481" i="15" s="1"/>
  <c r="AP509" i="15"/>
  <c r="AU509" i="15" s="1"/>
  <c r="AZ509" i="15" s="1"/>
  <c r="BI509" i="15"/>
  <c r="BD509" i="15"/>
  <c r="AO509" i="15"/>
  <c r="AT509" i="15" s="1"/>
  <c r="AY509" i="15" s="1"/>
  <c r="AJ509" i="15"/>
  <c r="BF480" i="15"/>
  <c r="BL480" i="15"/>
  <c r="BM480" i="15" s="1"/>
  <c r="AR480" i="15"/>
  <c r="AW480" i="15" s="1"/>
  <c r="BB480" i="15" s="1"/>
  <c r="AQ480" i="15"/>
  <c r="AV480" i="15" s="1"/>
  <c r="BA480" i="15" s="1"/>
  <c r="BG480" i="15"/>
  <c r="BK473" i="15"/>
  <c r="AP482" i="15"/>
  <c r="AU482" i="15" s="1"/>
  <c r="AZ482" i="15" s="1"/>
  <c r="AK482" i="15"/>
  <c r="AI438" i="15"/>
  <c r="BC438" i="15"/>
  <c r="AQ528" i="15"/>
  <c r="AV528" i="15" s="1"/>
  <c r="BA528" i="15" s="1"/>
  <c r="BF380" i="15"/>
  <c r="AQ380" i="15"/>
  <c r="AV380" i="15" s="1"/>
  <c r="BA380" i="15" s="1"/>
  <c r="AM380" i="15"/>
  <c r="BL380" i="15"/>
  <c r="BM380" i="15" s="1"/>
  <c r="AO386" i="15"/>
  <c r="AT386" i="15" s="1"/>
  <c r="AY386" i="15" s="1"/>
  <c r="AJ386" i="15"/>
  <c r="BC260" i="15"/>
  <c r="AI260" i="15"/>
  <c r="BE179" i="15"/>
  <c r="AP179" i="15"/>
  <c r="AU179" i="15" s="1"/>
  <c r="AZ179" i="15" s="1"/>
  <c r="AO372" i="15"/>
  <c r="AT372" i="15" s="1"/>
  <c r="AY372" i="15" s="1"/>
  <c r="BD372" i="15"/>
  <c r="AJ341" i="15"/>
  <c r="AO341" i="15"/>
  <c r="AT341" i="15" s="1"/>
  <c r="AY341" i="15" s="1"/>
  <c r="BD341" i="15"/>
  <c r="AM269" i="15"/>
  <c r="AR269" i="15"/>
  <c r="AW269" i="15" s="1"/>
  <c r="BB269" i="15" s="1"/>
  <c r="BG269" i="15"/>
  <c r="AM469" i="15"/>
  <c r="AQ469" i="15"/>
  <c r="AV469" i="15" s="1"/>
  <c r="BA469" i="15" s="1"/>
  <c r="AP477" i="15"/>
  <c r="AU477" i="15" s="1"/>
  <c r="AZ477" i="15" s="1"/>
  <c r="BE477" i="15"/>
  <c r="BI477" i="15"/>
  <c r="AM510" i="15"/>
  <c r="AQ510" i="15"/>
  <c r="AV510" i="15" s="1"/>
  <c r="BA510" i="15" s="1"/>
  <c r="AL525" i="15"/>
  <c r="AQ525" i="15"/>
  <c r="AV525" i="15" s="1"/>
  <c r="BA525" i="15" s="1"/>
  <c r="AM525" i="15"/>
  <c r="BF515" i="15"/>
  <c r="BG515" i="15"/>
  <c r="BK515" i="15"/>
  <c r="BM515" i="15" s="1"/>
  <c r="BL515" i="15"/>
  <c r="BK513" i="15"/>
  <c r="AL513" i="15"/>
  <c r="BF532" i="15"/>
  <c r="AL515" i="15"/>
  <c r="BG510" i="15"/>
  <c r="AM161" i="15"/>
  <c r="AJ13" i="15"/>
  <c r="AM512" i="15"/>
  <c r="AQ464" i="15"/>
  <c r="AV464" i="15" s="1"/>
  <c r="BA464" i="15" s="1"/>
  <c r="BF419" i="15"/>
  <c r="BF468" i="15"/>
  <c r="BE394" i="15"/>
  <c r="AQ385" i="15"/>
  <c r="AV385" i="15" s="1"/>
  <c r="BA385" i="15" s="1"/>
  <c r="BF333" i="15"/>
  <c r="BK519" i="15"/>
  <c r="AK379" i="15"/>
  <c r="BE335" i="15"/>
  <c r="AK338" i="15"/>
  <c r="AI284" i="15"/>
  <c r="AI276" i="15"/>
  <c r="AQ228" i="15"/>
  <c r="AV228" i="15" s="1"/>
  <c r="BA228" i="15" s="1"/>
  <c r="BG499" i="15"/>
  <c r="AR389" i="15"/>
  <c r="AW389" i="15" s="1"/>
  <c r="BB389" i="15" s="1"/>
  <c r="BD374" i="15"/>
  <c r="AI236" i="15"/>
  <c r="BF224" i="15"/>
  <c r="BI478" i="15"/>
  <c r="BJ478" i="15" s="1"/>
  <c r="AI462" i="15"/>
  <c r="AQ521" i="15"/>
  <c r="AV521" i="15" s="1"/>
  <c r="BA521" i="15" s="1"/>
  <c r="BG273" i="15"/>
  <c r="AP164" i="15"/>
  <c r="AU164" i="15" s="1"/>
  <c r="AZ164" i="15" s="1"/>
  <c r="AN534" i="15"/>
  <c r="AS534" i="15" s="1"/>
  <c r="AX534" i="15" s="1"/>
  <c r="AO472" i="15"/>
  <c r="AT472" i="15" s="1"/>
  <c r="AY472" i="15" s="1"/>
  <c r="AJ456" i="15"/>
  <c r="BD452" i="15"/>
  <c r="BH450" i="15"/>
  <c r="BH444" i="15"/>
  <c r="AJ425" i="15"/>
  <c r="AO366" i="15"/>
  <c r="AT366" i="15" s="1"/>
  <c r="AY366" i="15" s="1"/>
  <c r="AO330" i="15"/>
  <c r="AT330" i="15" s="1"/>
  <c r="AY330" i="15" s="1"/>
  <c r="AK330" i="15"/>
  <c r="BC299" i="15"/>
  <c r="AO226" i="15"/>
  <c r="AT226" i="15" s="1"/>
  <c r="AY226" i="15" s="1"/>
  <c r="BI222" i="15"/>
  <c r="BF508" i="15"/>
  <c r="BK229" i="15"/>
  <c r="BD112" i="15"/>
  <c r="BD457" i="15"/>
  <c r="AI415" i="15"/>
  <c r="AJ437" i="15"/>
  <c r="AJ424" i="15"/>
  <c r="AR361" i="15"/>
  <c r="AW361" i="15" s="1"/>
  <c r="BB361" i="15" s="1"/>
  <c r="BH299" i="15"/>
  <c r="AL526" i="15"/>
  <c r="BG503" i="15"/>
  <c r="AQ224" i="15"/>
  <c r="AV224" i="15" s="1"/>
  <c r="BA224" i="15" s="1"/>
  <c r="BL385" i="15"/>
  <c r="BK419" i="15"/>
  <c r="BL536" i="15"/>
  <c r="BK389" i="15"/>
  <c r="BL389" i="15"/>
  <c r="BG389" i="15"/>
  <c r="BC305" i="15"/>
  <c r="BF282" i="15"/>
  <c r="AM223" i="15"/>
  <c r="AM228" i="15"/>
  <c r="AM218" i="15"/>
  <c r="AJ142" i="15"/>
  <c r="BC521" i="15"/>
  <c r="AM517" i="15"/>
  <c r="AJ495" i="15"/>
  <c r="AI480" i="15"/>
  <c r="BG392" i="15"/>
  <c r="AM449" i="15"/>
  <c r="BF384" i="15"/>
  <c r="AQ372" i="15"/>
  <c r="AV372" i="15" s="1"/>
  <c r="BA372" i="15" s="1"/>
  <c r="AM328" i="15"/>
  <c r="AI468" i="15"/>
  <c r="AN427" i="15"/>
  <c r="AS427" i="15" s="1"/>
  <c r="AX427" i="15" s="1"/>
  <c r="AR373" i="15"/>
  <c r="AW373" i="15" s="1"/>
  <c r="BB373" i="15" s="1"/>
  <c r="AR370" i="15"/>
  <c r="AW370" i="15" s="1"/>
  <c r="BB370" i="15" s="1"/>
  <c r="AL336" i="15"/>
  <c r="BD388" i="15"/>
  <c r="AQ376" i="15"/>
  <c r="AV376" i="15" s="1"/>
  <c r="BA376" i="15" s="1"/>
  <c r="AR255" i="15"/>
  <c r="AW255" i="15" s="1"/>
  <c r="BB255" i="15" s="1"/>
  <c r="BC452" i="15"/>
  <c r="BF431" i="15"/>
  <c r="AI329" i="15"/>
  <c r="AN326" i="15"/>
  <c r="AS326" i="15" s="1"/>
  <c r="AX326" i="15" s="1"/>
  <c r="AI282" i="15"/>
  <c r="BF259" i="15"/>
  <c r="AN499" i="15"/>
  <c r="AS499" i="15" s="1"/>
  <c r="AX499" i="15" s="1"/>
  <c r="BK222" i="15"/>
  <c r="AI268" i="15"/>
  <c r="AK111" i="15"/>
  <c r="BH307" i="15"/>
  <c r="AQ282" i="15"/>
  <c r="AV282" i="15" s="1"/>
  <c r="BA282" i="15" s="1"/>
  <c r="AO224" i="15"/>
  <c r="AT224" i="15" s="1"/>
  <c r="AY224" i="15" s="1"/>
  <c r="BD208" i="15"/>
  <c r="BF223" i="15"/>
  <c r="BI338" i="15"/>
  <c r="BC219" i="15"/>
  <c r="AK141" i="15"/>
  <c r="BG380" i="15"/>
  <c r="BK526" i="15"/>
  <c r="BK455" i="15"/>
  <c r="AK489" i="15"/>
  <c r="AR408" i="15"/>
  <c r="AW408" i="15" s="1"/>
  <c r="BB408" i="15" s="1"/>
  <c r="AN383" i="15"/>
  <c r="AS383" i="15" s="1"/>
  <c r="AX383" i="15" s="1"/>
  <c r="BG332" i="15"/>
  <c r="AQ497" i="15"/>
  <c r="AV497" i="15" s="1"/>
  <c r="BA497" i="15" s="1"/>
  <c r="AI263" i="15"/>
  <c r="BL504" i="15"/>
  <c r="AI269" i="15"/>
  <c r="AM431" i="15"/>
  <c r="AP334" i="15"/>
  <c r="AU334" i="15" s="1"/>
  <c r="AZ334" i="15" s="1"/>
  <c r="AP326" i="15"/>
  <c r="AU326" i="15" s="1"/>
  <c r="AZ326" i="15" s="1"/>
  <c r="AI266" i="15"/>
  <c r="AN301" i="15"/>
  <c r="AS301" i="15" s="1"/>
  <c r="AX301" i="15" s="1"/>
  <c r="BG218" i="15"/>
  <c r="AM535" i="15"/>
  <c r="BK535" i="15"/>
  <c r="AO520" i="15"/>
  <c r="AT520" i="15" s="1"/>
  <c r="AY520" i="15" s="1"/>
  <c r="AI521" i="15"/>
  <c r="BI508" i="15"/>
  <c r="AM509" i="15"/>
  <c r="BC508" i="15"/>
  <c r="BH508" i="15"/>
  <c r="AO495" i="15"/>
  <c r="AT495" i="15" s="1"/>
  <c r="AY495" i="15" s="1"/>
  <c r="BH447" i="15"/>
  <c r="AO499" i="15"/>
  <c r="AT499" i="15" s="1"/>
  <c r="AY499" i="15" s="1"/>
  <c r="AJ499" i="15"/>
  <c r="AR475" i="15"/>
  <c r="AW475" i="15" s="1"/>
  <c r="BB475" i="15" s="1"/>
  <c r="AL444" i="15"/>
  <c r="AI452" i="15"/>
  <c r="BE402" i="15"/>
  <c r="AQ389" i="15"/>
  <c r="AV389" i="15" s="1"/>
  <c r="BA389" i="15" s="1"/>
  <c r="BK384" i="15"/>
  <c r="BK382" i="15"/>
  <c r="BM382" i="15" s="1"/>
  <c r="BC427" i="15"/>
  <c r="BL384" i="15"/>
  <c r="BL382" i="15"/>
  <c r="AR377" i="15"/>
  <c r="AW377" i="15" s="1"/>
  <c r="BB377" i="15" s="1"/>
  <c r="AL370" i="15"/>
  <c r="BC385" i="15"/>
  <c r="BH385" i="15"/>
  <c r="AJ374" i="15"/>
  <c r="BF370" i="15"/>
  <c r="BF385" i="15"/>
  <c r="BG382" i="15"/>
  <c r="BG370" i="15"/>
  <c r="AQ338" i="15"/>
  <c r="AV338" i="15" s="1"/>
  <c r="BA338" i="15" s="1"/>
  <c r="BK336" i="15"/>
  <c r="AN329" i="15"/>
  <c r="AS329" i="15" s="1"/>
  <c r="AX329" i="15" s="1"/>
  <c r="AL311" i="15"/>
  <c r="BG323" i="15"/>
  <c r="AQ284" i="15"/>
  <c r="AV284" i="15" s="1"/>
  <c r="BA284" i="15" s="1"/>
  <c r="AM236" i="15"/>
  <c r="AM229" i="15"/>
  <c r="BG236" i="15"/>
  <c r="AN219" i="15"/>
  <c r="AS219" i="15" s="1"/>
  <c r="AX219" i="15" s="1"/>
  <c r="AQ229" i="15"/>
  <c r="AV229" i="15" s="1"/>
  <c r="BA229" i="15" s="1"/>
  <c r="BF257" i="15"/>
  <c r="AR229" i="15"/>
  <c r="AW229" i="15" s="1"/>
  <c r="BB229" i="15" s="1"/>
  <c r="BC453" i="15"/>
  <c r="BC425" i="15"/>
  <c r="AL449" i="15"/>
  <c r="BF535" i="15"/>
  <c r="BG536" i="15"/>
  <c r="BG535" i="15"/>
  <c r="BL535" i="15"/>
  <c r="AO512" i="15"/>
  <c r="AT512" i="15" s="1"/>
  <c r="AY512" i="15" s="1"/>
  <c r="AQ516" i="15"/>
  <c r="AV516" i="15" s="1"/>
  <c r="BA516" i="15" s="1"/>
  <c r="AJ508" i="15"/>
  <c r="BI499" i="15"/>
  <c r="BJ499" i="15" s="1"/>
  <c r="BL444" i="15"/>
  <c r="BF444" i="15"/>
  <c r="AI413" i="15"/>
  <c r="AQ384" i="15"/>
  <c r="AV384" i="15" s="1"/>
  <c r="BA384" i="15" s="1"/>
  <c r="AQ382" i="15"/>
  <c r="AV382" i="15" s="1"/>
  <c r="BA382" i="15" s="1"/>
  <c r="BL370" i="15"/>
  <c r="BM370" i="15" s="1"/>
  <c r="BF389" i="15"/>
  <c r="AL382" i="15"/>
  <c r="AM338" i="15"/>
  <c r="AJ316" i="15"/>
  <c r="BD312" i="15"/>
  <c r="AR284" i="15"/>
  <c r="AW284" i="15" s="1"/>
  <c r="BB284" i="15" s="1"/>
  <c r="AJ305" i="15"/>
  <c r="AJ301" i="15"/>
  <c r="BL285" i="15"/>
  <c r="AM284" i="15"/>
  <c r="AM255" i="15"/>
  <c r="BK285" i="15"/>
  <c r="BG229" i="15"/>
  <c r="BF218" i="15"/>
  <c r="BL229" i="15"/>
  <c r="BK512" i="15"/>
  <c r="BG512" i="15"/>
  <c r="BF512" i="15"/>
  <c r="BL512" i="15"/>
  <c r="BG509" i="15"/>
  <c r="BK509" i="15"/>
  <c r="AO505" i="15"/>
  <c r="AT505" i="15" s="1"/>
  <c r="AY505" i="15" s="1"/>
  <c r="AN505" i="15"/>
  <c r="AS505" i="15" s="1"/>
  <c r="AX505" i="15" s="1"/>
  <c r="BI505" i="15"/>
  <c r="BH505" i="15"/>
  <c r="BC505" i="15"/>
  <c r="BF506" i="15"/>
  <c r="AM506" i="15"/>
  <c r="AR506" i="15"/>
  <c r="AW506" i="15" s="1"/>
  <c r="BB506" i="15" s="1"/>
  <c r="BK506" i="15"/>
  <c r="BK471" i="15"/>
  <c r="BF471" i="15"/>
  <c r="AQ463" i="15"/>
  <c r="AV463" i="15" s="1"/>
  <c r="BA463" i="15" s="1"/>
  <c r="BL463" i="15"/>
  <c r="AL463" i="15"/>
  <c r="BG463" i="15"/>
  <c r="AR503" i="15"/>
  <c r="AW503" i="15" s="1"/>
  <c r="BB503" i="15" s="1"/>
  <c r="BK503" i="15"/>
  <c r="AM503" i="15"/>
  <c r="BL503" i="15"/>
  <c r="AR430" i="15"/>
  <c r="AW430" i="15" s="1"/>
  <c r="BB430" i="15" s="1"/>
  <c r="BK430" i="15"/>
  <c r="BD502" i="15"/>
  <c r="AO502" i="15"/>
  <c r="AT502" i="15" s="1"/>
  <c r="AY502" i="15" s="1"/>
  <c r="AL496" i="15"/>
  <c r="BL496" i="15"/>
  <c r="BM496" i="15" s="1"/>
  <c r="BG496" i="15"/>
  <c r="AQ496" i="15"/>
  <c r="AV496" i="15" s="1"/>
  <c r="BA496" i="15" s="1"/>
  <c r="AM392" i="15"/>
  <c r="AR392" i="15"/>
  <c r="AW392" i="15" s="1"/>
  <c r="BB392" i="15" s="1"/>
  <c r="AL392" i="15"/>
  <c r="BL392" i="15"/>
  <c r="BK392" i="15"/>
  <c r="AO500" i="15"/>
  <c r="AT500" i="15" s="1"/>
  <c r="AY500" i="15" s="1"/>
  <c r="BD500" i="15"/>
  <c r="BC500" i="15"/>
  <c r="BG424" i="15"/>
  <c r="AL424" i="15"/>
  <c r="AQ424" i="15"/>
  <c r="AV424" i="15" s="1"/>
  <c r="BA424" i="15" s="1"/>
  <c r="AR391" i="15"/>
  <c r="AW391" i="15" s="1"/>
  <c r="BB391" i="15" s="1"/>
  <c r="BK391" i="15"/>
  <c r="AJ365" i="15"/>
  <c r="AO365" i="15"/>
  <c r="AT365" i="15" s="1"/>
  <c r="AY365" i="15" s="1"/>
  <c r="AR447" i="15"/>
  <c r="AW447" i="15" s="1"/>
  <c r="BB447" i="15" s="1"/>
  <c r="BF447" i="15"/>
  <c r="AR385" i="15"/>
  <c r="AW385" i="15" s="1"/>
  <c r="BB385" i="15" s="1"/>
  <c r="AL385" i="15"/>
  <c r="BK385" i="15"/>
  <c r="AM385" i="15"/>
  <c r="BK337" i="15"/>
  <c r="AM323" i="15"/>
  <c r="BF323" i="15"/>
  <c r="AR323" i="15"/>
  <c r="AW323" i="15" s="1"/>
  <c r="BB323" i="15" s="1"/>
  <c r="BK323" i="15"/>
  <c r="BM323" i="15" s="1"/>
  <c r="AK498" i="15"/>
  <c r="BD498" i="15"/>
  <c r="AR450" i="15"/>
  <c r="AW450" i="15" s="1"/>
  <c r="BB450" i="15" s="1"/>
  <c r="BK450" i="15"/>
  <c r="BG450" i="15"/>
  <c r="BF450" i="15"/>
  <c r="AP393" i="15"/>
  <c r="AU393" i="15" s="1"/>
  <c r="AZ393" i="15" s="1"/>
  <c r="BE393" i="15"/>
  <c r="AK393" i="15"/>
  <c r="BG388" i="15"/>
  <c r="BL388" i="15"/>
  <c r="BK388" i="15"/>
  <c r="BF388" i="15"/>
  <c r="AQ369" i="15"/>
  <c r="AV369" i="15" s="1"/>
  <c r="BA369" i="15" s="1"/>
  <c r="BL369" i="15"/>
  <c r="BG369" i="15"/>
  <c r="AQ327" i="15"/>
  <c r="AV327" i="15" s="1"/>
  <c r="BA327" i="15" s="1"/>
  <c r="BL327" i="15"/>
  <c r="AR249" i="15"/>
  <c r="AW249" i="15" s="1"/>
  <c r="BB249" i="15" s="1"/>
  <c r="AM249" i="15"/>
  <c r="AM452" i="15"/>
  <c r="BK452" i="15"/>
  <c r="BI377" i="15"/>
  <c r="BC377" i="15"/>
  <c r="AP329" i="15"/>
  <c r="AU329" i="15" s="1"/>
  <c r="AZ329" i="15" s="1"/>
  <c r="BE329" i="15"/>
  <c r="AR324" i="15"/>
  <c r="AW324" i="15" s="1"/>
  <c r="BB324" i="15" s="1"/>
  <c r="AL324" i="15"/>
  <c r="AQ324" i="15"/>
  <c r="AV324" i="15" s="1"/>
  <c r="BA324" i="15" s="1"/>
  <c r="BF536" i="15"/>
  <c r="AR536" i="15"/>
  <c r="AW536" i="15" s="1"/>
  <c r="BB536" i="15" s="1"/>
  <c r="BF526" i="15"/>
  <c r="AI523" i="15"/>
  <c r="BI520" i="15"/>
  <c r="BC520" i="15"/>
  <c r="AL512" i="15"/>
  <c r="AI505" i="15"/>
  <c r="BF496" i="15"/>
  <c r="AN512" i="15"/>
  <c r="AS512" i="15" s="1"/>
  <c r="AX512" i="15" s="1"/>
  <c r="AR509" i="15"/>
  <c r="AW509" i="15" s="1"/>
  <c r="BB509" i="15" s="1"/>
  <c r="AO498" i="15"/>
  <c r="AT498" i="15" s="1"/>
  <c r="AY498" i="15" s="1"/>
  <c r="AM447" i="15"/>
  <c r="BK463" i="15"/>
  <c r="BK424" i="15"/>
  <c r="AO417" i="15"/>
  <c r="AT417" i="15" s="1"/>
  <c r="AY417" i="15" s="1"/>
  <c r="AO409" i="15"/>
  <c r="AT409" i="15" s="1"/>
  <c r="AY409" i="15" s="1"/>
  <c r="AQ392" i="15"/>
  <c r="AV392" i="15" s="1"/>
  <c r="BA392" i="15" s="1"/>
  <c r="AQ388" i="15"/>
  <c r="AV388" i="15" s="1"/>
  <c r="BA388" i="15" s="1"/>
  <c r="AM369" i="15"/>
  <c r="BF391" i="15"/>
  <c r="AM388" i="15"/>
  <c r="BG385" i="15"/>
  <c r="AM333" i="15"/>
  <c r="AM327" i="15"/>
  <c r="AP335" i="15"/>
  <c r="AU335" i="15" s="1"/>
  <c r="AZ335" i="15" s="1"/>
  <c r="AR327" i="15"/>
  <c r="AW327" i="15" s="1"/>
  <c r="BB327" i="15" s="1"/>
  <c r="AQ536" i="15"/>
  <c r="AV536" i="15" s="1"/>
  <c r="BA536" i="15" s="1"/>
  <c r="AQ526" i="15"/>
  <c r="AV526" i="15" s="1"/>
  <c r="BA526" i="15" s="1"/>
  <c r="BC523" i="15"/>
  <c r="AM526" i="15"/>
  <c r="BH520" i="15"/>
  <c r="AQ512" i="15"/>
  <c r="AV512" i="15" s="1"/>
  <c r="BA512" i="15" s="1"/>
  <c r="BG506" i="15"/>
  <c r="AJ505" i="15"/>
  <c r="BC512" i="15"/>
  <c r="AM496" i="15"/>
  <c r="AR519" i="15"/>
  <c r="AW519" i="15" s="1"/>
  <c r="BB519" i="15" s="1"/>
  <c r="AJ502" i="15"/>
  <c r="AL450" i="15"/>
  <c r="AN449" i="15"/>
  <c r="AS449" i="15" s="1"/>
  <c r="AX449" i="15" s="1"/>
  <c r="AL457" i="15"/>
  <c r="AI417" i="15"/>
  <c r="AI409" i="15"/>
  <c r="BF424" i="15"/>
  <c r="AP402" i="15"/>
  <c r="AU402" i="15" s="1"/>
  <c r="AZ402" i="15" s="1"/>
  <c r="AM424" i="15"/>
  <c r="AR369" i="15"/>
  <c r="AW369" i="15" s="1"/>
  <c r="BB369" i="15" s="1"/>
  <c r="AJ378" i="15"/>
  <c r="AR388" i="15"/>
  <c r="AW388" i="15" s="1"/>
  <c r="BB388" i="15" s="1"/>
  <c r="AQ333" i="15"/>
  <c r="AV333" i="15" s="1"/>
  <c r="BA333" i="15" s="1"/>
  <c r="AL323" i="15"/>
  <c r="AL327" i="15"/>
  <c r="BF324" i="15"/>
  <c r="BG386" i="15"/>
  <c r="BL386" i="15"/>
  <c r="AL386" i="15"/>
  <c r="AM536" i="15"/>
  <c r="BK536" i="15"/>
  <c r="BM536" i="15" s="1"/>
  <c r="AJ520" i="15"/>
  <c r="AQ506" i="15"/>
  <c r="AV506" i="15" s="1"/>
  <c r="BA506" i="15" s="1"/>
  <c r="BF509" i="15"/>
  <c r="BD505" i="15"/>
  <c r="AR496" i="15"/>
  <c r="AW496" i="15" s="1"/>
  <c r="BB496" i="15" s="1"/>
  <c r="AL503" i="15"/>
  <c r="AJ498" i="15"/>
  <c r="BF504" i="15"/>
  <c r="AM463" i="15"/>
  <c r="AQ450" i="15"/>
  <c r="AV450" i="15" s="1"/>
  <c r="BA450" i="15" s="1"/>
  <c r="AM450" i="15"/>
  <c r="AJ410" i="15"/>
  <c r="AR424" i="15"/>
  <c r="AW424" i="15" s="1"/>
  <c r="BB424" i="15" s="1"/>
  <c r="BL430" i="15"/>
  <c r="BK369" i="15"/>
  <c r="AN379" i="15"/>
  <c r="AS379" i="15" s="1"/>
  <c r="AX379" i="15" s="1"/>
  <c r="BF392" i="15"/>
  <c r="AR386" i="15"/>
  <c r="AW386" i="15" s="1"/>
  <c r="BB386" i="15" s="1"/>
  <c r="BH377" i="15"/>
  <c r="BC335" i="15"/>
  <c r="BG327" i="15"/>
  <c r="AQ323" i="15"/>
  <c r="AV323" i="15" s="1"/>
  <c r="BA323" i="15" s="1"/>
  <c r="BK327" i="15"/>
  <c r="BL324" i="15"/>
  <c r="AL249" i="15"/>
  <c r="AI410" i="15"/>
  <c r="AM389" i="15"/>
  <c r="BK282" i="15"/>
  <c r="BM282" i="15" s="1"/>
  <c r="AL218" i="15"/>
  <c r="AM213" i="15"/>
  <c r="AI226" i="15"/>
  <c r="AR218" i="15"/>
  <c r="AW218" i="15" s="1"/>
  <c r="BB218" i="15" s="1"/>
  <c r="AR261" i="15"/>
  <c r="AW261" i="15" s="1"/>
  <c r="BB261" i="15" s="1"/>
  <c r="AR173" i="15"/>
  <c r="AW173" i="15" s="1"/>
  <c r="BB173" i="15" s="1"/>
  <c r="AN226" i="15"/>
  <c r="AS226" i="15" s="1"/>
  <c r="AX226" i="15" s="1"/>
  <c r="AL223" i="15"/>
  <c r="BE141" i="15"/>
  <c r="AI224" i="15"/>
  <c r="AR419" i="15"/>
  <c r="AW419" i="15" s="1"/>
  <c r="BB419" i="15" s="1"/>
  <c r="AI281" i="15"/>
  <c r="AI202" i="15"/>
  <c r="AQ23" i="15"/>
  <c r="AV23" i="15" s="1"/>
  <c r="BA23" i="15" s="1"/>
  <c r="BK11" i="15"/>
  <c r="AK132" i="15"/>
  <c r="AQ6" i="15"/>
  <c r="AV6" i="15" s="1"/>
  <c r="BA6" i="15" s="1"/>
  <c r="BD336" i="15"/>
  <c r="AP333" i="15"/>
  <c r="AU333" i="15" s="1"/>
  <c r="AZ333" i="15" s="1"/>
  <c r="BD286" i="15"/>
  <c r="AN190" i="15"/>
  <c r="AS190" i="15" s="1"/>
  <c r="AX190" i="15" s="1"/>
  <c r="AJ449" i="15"/>
  <c r="AN440" i="15"/>
  <c r="AS440" i="15" s="1"/>
  <c r="AX440" i="15" s="1"/>
  <c r="AL389" i="15"/>
  <c r="AR282" i="15"/>
  <c r="AW282" i="15" s="1"/>
  <c r="BB282" i="15" s="1"/>
  <c r="AM282" i="15"/>
  <c r="AL282" i="15"/>
  <c r="AQ218" i="15"/>
  <c r="AV218" i="15" s="1"/>
  <c r="BA218" i="15" s="1"/>
  <c r="BC224" i="15"/>
  <c r="AQ473" i="15"/>
  <c r="AV473" i="15" s="1"/>
  <c r="BA473" i="15" s="1"/>
  <c r="AM454" i="15"/>
  <c r="AL419" i="15"/>
  <c r="AN456" i="15"/>
  <c r="AS456" i="15" s="1"/>
  <c r="AX456" i="15" s="1"/>
  <c r="AL261" i="15"/>
  <c r="BK261" i="15"/>
  <c r="AL253" i="15"/>
  <c r="AI256" i="15"/>
  <c r="AP337" i="15"/>
  <c r="AU337" i="15" s="1"/>
  <c r="AZ337" i="15" s="1"/>
  <c r="BG317" i="15"/>
  <c r="BK454" i="15"/>
  <c r="AQ460" i="15"/>
  <c r="AV460" i="15" s="1"/>
  <c r="BA460" i="15" s="1"/>
  <c r="AM419" i="15"/>
  <c r="BC480" i="15"/>
  <c r="AL333" i="15"/>
  <c r="AL330" i="15"/>
  <c r="AQ267" i="15"/>
  <c r="AV267" i="15" s="1"/>
  <c r="BA267" i="15" s="1"/>
  <c r="BK328" i="15"/>
  <c r="BK319" i="15"/>
  <c r="AQ316" i="15"/>
  <c r="AV316" i="15" s="1"/>
  <c r="BA316" i="15" s="1"/>
  <c r="AL312" i="15"/>
  <c r="AQ255" i="15"/>
  <c r="AV255" i="15" s="1"/>
  <c r="BA255" i="15" s="1"/>
  <c r="AM260" i="15"/>
  <c r="BG250" i="15"/>
  <c r="BG244" i="15"/>
  <c r="AM520" i="15"/>
  <c r="AR520" i="15"/>
  <c r="AW520" i="15" s="1"/>
  <c r="BB520" i="15" s="1"/>
  <c r="AN516" i="15"/>
  <c r="AS516" i="15" s="1"/>
  <c r="AX516" i="15" s="1"/>
  <c r="BC516" i="15"/>
  <c r="AI516" i="15"/>
  <c r="BK510" i="15"/>
  <c r="AR510" i="15"/>
  <c r="AW510" i="15" s="1"/>
  <c r="BB510" i="15" s="1"/>
  <c r="AL473" i="15"/>
  <c r="AL454" i="15"/>
  <c r="AM460" i="15"/>
  <c r="BK460" i="15"/>
  <c r="AM462" i="15"/>
  <c r="BG454" i="15"/>
  <c r="AQ419" i="15"/>
  <c r="AV419" i="15" s="1"/>
  <c r="BA419" i="15" s="1"/>
  <c r="AJ426" i="15"/>
  <c r="AI456" i="15"/>
  <c r="BG419" i="15"/>
  <c r="BL419" i="15"/>
  <c r="BM419" i="15" s="1"/>
  <c r="AO382" i="15"/>
  <c r="AT382" i="15" s="1"/>
  <c r="AY382" i="15" s="1"/>
  <c r="AR333" i="15"/>
  <c r="AW333" i="15" s="1"/>
  <c r="BB333" i="15" s="1"/>
  <c r="BK333" i="15"/>
  <c r="AM248" i="15"/>
  <c r="AL280" i="15"/>
  <c r="BG263" i="15"/>
  <c r="BG255" i="15"/>
  <c r="BC233" i="15"/>
  <c r="AR267" i="15"/>
  <c r="AW267" i="15" s="1"/>
  <c r="BB267" i="15" s="1"/>
  <c r="AL263" i="15"/>
  <c r="BF255" i="15"/>
  <c r="BL276" i="15"/>
  <c r="BM276" i="15" s="1"/>
  <c r="BF261" i="15"/>
  <c r="AL248" i="15"/>
  <c r="BE98" i="15"/>
  <c r="BC12" i="15"/>
  <c r="BC461" i="15"/>
  <c r="AJ381" i="15"/>
  <c r="AN335" i="15"/>
  <c r="AS335" i="15" s="1"/>
  <c r="AX335" i="15" s="1"/>
  <c r="AN338" i="15"/>
  <c r="AS338" i="15" s="1"/>
  <c r="AX338" i="15" s="1"/>
  <c r="AN111" i="15"/>
  <c r="AS111" i="15" s="1"/>
  <c r="AX111" i="15" s="1"/>
  <c r="AI217" i="15"/>
  <c r="AJ155" i="15"/>
  <c r="BC151" i="15"/>
  <c r="AI244" i="15"/>
  <c r="AJ167" i="15"/>
  <c r="AI144" i="15"/>
  <c r="AI131" i="15"/>
  <c r="AO130" i="15"/>
  <c r="AT130" i="15" s="1"/>
  <c r="AY130" i="15" s="1"/>
  <c r="AQ19" i="15"/>
  <c r="AV19" i="15" s="1"/>
  <c r="BA19" i="15" s="1"/>
  <c r="BE108" i="15"/>
  <c r="BK517" i="15"/>
  <c r="BK505" i="15"/>
  <c r="AI446" i="15"/>
  <c r="BF429" i="15"/>
  <c r="AJ368" i="15"/>
  <c r="AJ340" i="15"/>
  <c r="AO503" i="15"/>
  <c r="AT503" i="15" s="1"/>
  <c r="AY503" i="15" s="1"/>
  <c r="AL521" i="15"/>
  <c r="BC515" i="15"/>
  <c r="AP493" i="15"/>
  <c r="AU493" i="15" s="1"/>
  <c r="AZ493" i="15" s="1"/>
  <c r="AI423" i="15"/>
  <c r="AJ375" i="15"/>
  <c r="AJ376" i="15"/>
  <c r="BI372" i="15"/>
  <c r="AM365" i="15"/>
  <c r="BF341" i="15"/>
  <c r="AI279" i="15"/>
  <c r="AR273" i="15"/>
  <c r="AW273" i="15" s="1"/>
  <c r="BB273" i="15" s="1"/>
  <c r="AI246" i="15"/>
  <c r="AI238" i="15"/>
  <c r="AM507" i="15"/>
  <c r="AN506" i="15"/>
  <c r="AS506" i="15" s="1"/>
  <c r="AX506" i="15" s="1"/>
  <c r="AM231" i="15"/>
  <c r="AL254" i="15"/>
  <c r="BG460" i="15"/>
  <c r="AL460" i="15"/>
  <c r="BG446" i="15"/>
  <c r="BF390" i="15"/>
  <c r="BG333" i="15"/>
  <c r="AM263" i="15"/>
  <c r="BG276" i="15"/>
  <c r="BG248" i="15"/>
  <c r="BF263" i="15"/>
  <c r="AL276" i="15"/>
  <c r="BG115" i="15"/>
  <c r="AI305" i="15"/>
  <c r="AJ110" i="15"/>
  <c r="AN132" i="15"/>
  <c r="AS132" i="15" s="1"/>
  <c r="AX132" i="15" s="1"/>
  <c r="AI375" i="15"/>
  <c r="AN331" i="15"/>
  <c r="AS331" i="15" s="1"/>
  <c r="AX331" i="15" s="1"/>
  <c r="AI272" i="15"/>
  <c r="BL312" i="15"/>
  <c r="AI168" i="15"/>
  <c r="BI168" i="15"/>
  <c r="AO168" i="15"/>
  <c r="AT168" i="15" s="1"/>
  <c r="AY168" i="15" s="1"/>
  <c r="BD168" i="15"/>
  <c r="AJ168" i="15"/>
  <c r="AN168" i="15"/>
  <c r="AS168" i="15" s="1"/>
  <c r="AX168" i="15" s="1"/>
  <c r="BC168" i="15"/>
  <c r="AK152" i="15"/>
  <c r="BE152" i="15"/>
  <c r="AP152" i="15"/>
  <c r="AU152" i="15" s="1"/>
  <c r="AZ152" i="15" s="1"/>
  <c r="BC138" i="15"/>
  <c r="BD138" i="15"/>
  <c r="AO138" i="15"/>
  <c r="AT138" i="15" s="1"/>
  <c r="AY138" i="15" s="1"/>
  <c r="BH138" i="15"/>
  <c r="BI138" i="15"/>
  <c r="AJ138" i="15"/>
  <c r="AI138" i="15"/>
  <c r="AN138" i="15"/>
  <c r="AS138" i="15" s="1"/>
  <c r="AX138" i="15" s="1"/>
  <c r="AN218" i="15"/>
  <c r="AS218" i="15" s="1"/>
  <c r="AX218" i="15" s="1"/>
  <c r="AI218" i="15"/>
  <c r="BC218" i="15"/>
  <c r="AN467" i="15"/>
  <c r="AS467" i="15" s="1"/>
  <c r="AX467" i="15" s="1"/>
  <c r="BC467" i="15"/>
  <c r="AI467" i="15"/>
  <c r="AN225" i="15"/>
  <c r="AS225" i="15" s="1"/>
  <c r="AX225" i="15" s="1"/>
  <c r="BC225" i="15"/>
  <c r="AI225" i="15"/>
  <c r="BG521" i="15"/>
  <c r="AJ523" i="15"/>
  <c r="BK521" i="15"/>
  <c r="BG517" i="15"/>
  <c r="BF517" i="15"/>
  <c r="BE493" i="15"/>
  <c r="BE478" i="15"/>
  <c r="AJ412" i="15"/>
  <c r="AR429" i="15"/>
  <c r="AW429" i="15" s="1"/>
  <c r="BB429" i="15" s="1"/>
  <c r="AI372" i="15"/>
  <c r="BD375" i="15"/>
  <c r="AR508" i="15"/>
  <c r="AW508" i="15" s="1"/>
  <c r="BB508" i="15" s="1"/>
  <c r="AL508" i="15"/>
  <c r="BG508" i="15"/>
  <c r="BL508" i="15"/>
  <c r="BM508" i="15" s="1"/>
  <c r="AM508" i="15"/>
  <c r="BF475" i="15"/>
  <c r="AL475" i="15"/>
  <c r="BG475" i="15"/>
  <c r="BK475" i="15"/>
  <c r="BL475" i="15"/>
  <c r="BF469" i="15"/>
  <c r="AL469" i="15"/>
  <c r="BK469" i="15"/>
  <c r="AJ176" i="15"/>
  <c r="AP176" i="15"/>
  <c r="AU176" i="15" s="1"/>
  <c r="AZ176" i="15" s="1"/>
  <c r="BD176" i="15"/>
  <c r="AO176" i="15"/>
  <c r="AT176" i="15" s="1"/>
  <c r="AY176" i="15" s="1"/>
  <c r="AI107" i="15"/>
  <c r="AN107" i="15"/>
  <c r="AS107" i="15" s="1"/>
  <c r="AX107" i="15" s="1"/>
  <c r="BF239" i="15"/>
  <c r="BG239" i="15"/>
  <c r="AN471" i="15"/>
  <c r="AS471" i="15" s="1"/>
  <c r="AX471" i="15" s="1"/>
  <c r="AI471" i="15"/>
  <c r="BL426" i="15"/>
  <c r="BG426" i="15"/>
  <c r="AQ426" i="15"/>
  <c r="AV426" i="15" s="1"/>
  <c r="BA426" i="15" s="1"/>
  <c r="AM426" i="15"/>
  <c r="AL426" i="15"/>
  <c r="BK426" i="15"/>
  <c r="BF426" i="15"/>
  <c r="AN421" i="15"/>
  <c r="AS421" i="15" s="1"/>
  <c r="AX421" i="15" s="1"/>
  <c r="BC421" i="15"/>
  <c r="AI421" i="15"/>
  <c r="BE401" i="15"/>
  <c r="AK401" i="15"/>
  <c r="AP401" i="15"/>
  <c r="AU401" i="15" s="1"/>
  <c r="AZ401" i="15" s="1"/>
  <c r="BD503" i="15"/>
  <c r="AJ503" i="15"/>
  <c r="AQ412" i="15"/>
  <c r="AV412" i="15" s="1"/>
  <c r="BA412" i="15" s="1"/>
  <c r="AM412" i="15"/>
  <c r="BF412" i="15"/>
  <c r="BL412" i="15"/>
  <c r="AL412" i="15"/>
  <c r="AR412" i="15"/>
  <c r="AW412" i="15" s="1"/>
  <c r="BB412" i="15" s="1"/>
  <c r="BD390" i="15"/>
  <c r="AO390" i="15"/>
  <c r="AT390" i="15" s="1"/>
  <c r="AY390" i="15" s="1"/>
  <c r="AJ390" i="15"/>
  <c r="AN307" i="15"/>
  <c r="AS307" i="15" s="1"/>
  <c r="AX307" i="15" s="1"/>
  <c r="AI307" i="15"/>
  <c r="BC307" i="15"/>
  <c r="AN264" i="15"/>
  <c r="AS264" i="15" s="1"/>
  <c r="AX264" i="15" s="1"/>
  <c r="BC264" i="15"/>
  <c r="AI264" i="15"/>
  <c r="BC204" i="15"/>
  <c r="AN204" i="15"/>
  <c r="AS204" i="15" s="1"/>
  <c r="AX204" i="15" s="1"/>
  <c r="AI204" i="15"/>
  <c r="AN332" i="15"/>
  <c r="AS332" i="15" s="1"/>
  <c r="AX332" i="15" s="1"/>
  <c r="AI332" i="15"/>
  <c r="BC332" i="15"/>
  <c r="BG313" i="15"/>
  <c r="AM313" i="15"/>
  <c r="BF313" i="15"/>
  <c r="BL313" i="15"/>
  <c r="AL313" i="15"/>
  <c r="BK313" i="15"/>
  <c r="BM313" i="15" s="1"/>
  <c r="AQ273" i="15"/>
  <c r="AV273" i="15" s="1"/>
  <c r="BA273" i="15" s="1"/>
  <c r="BF273" i="15"/>
  <c r="AL273" i="15"/>
  <c r="AM273" i="15"/>
  <c r="BK273" i="15"/>
  <c r="AI184" i="15"/>
  <c r="BC184" i="15"/>
  <c r="AN184" i="15"/>
  <c r="AS184" i="15" s="1"/>
  <c r="AX184" i="15" s="1"/>
  <c r="AN113" i="15"/>
  <c r="AS113" i="15" s="1"/>
  <c r="AX113" i="15" s="1"/>
  <c r="AO113" i="15"/>
  <c r="AT113" i="15" s="1"/>
  <c r="AY113" i="15" s="1"/>
  <c r="BC113" i="15"/>
  <c r="BI113" i="15"/>
  <c r="AI113" i="15"/>
  <c r="AJ113" i="15"/>
  <c r="BK240" i="15"/>
  <c r="AL240" i="15"/>
  <c r="BG240" i="15"/>
  <c r="AR240" i="15"/>
  <c r="AW240" i="15" s="1"/>
  <c r="BB240" i="15" s="1"/>
  <c r="AI192" i="15"/>
  <c r="BC192" i="15"/>
  <c r="AN192" i="15"/>
  <c r="AS192" i="15" s="1"/>
  <c r="AX192" i="15" s="1"/>
  <c r="AM272" i="15"/>
  <c r="BK272" i="15"/>
  <c r="AI182" i="15"/>
  <c r="BC182" i="15"/>
  <c r="BL425" i="15"/>
  <c r="AM425" i="15"/>
  <c r="AL425" i="15"/>
  <c r="AR425" i="15"/>
  <c r="AW425" i="15" s="1"/>
  <c r="BB425" i="15" s="1"/>
  <c r="BF425" i="15"/>
  <c r="AQ425" i="15"/>
  <c r="AV425" i="15" s="1"/>
  <c r="BA425" i="15" s="1"/>
  <c r="AQ251" i="15"/>
  <c r="AV251" i="15" s="1"/>
  <c r="BA251" i="15" s="1"/>
  <c r="AL251" i="15"/>
  <c r="BK251" i="15"/>
  <c r="AM251" i="15"/>
  <c r="BF251" i="15"/>
  <c r="BD179" i="15"/>
  <c r="AJ179" i="15"/>
  <c r="AJ139" i="15"/>
  <c r="AO139" i="15"/>
  <c r="AT139" i="15" s="1"/>
  <c r="AY139" i="15" s="1"/>
  <c r="BE139" i="15"/>
  <c r="BI139" i="15"/>
  <c r="AK139" i="15"/>
  <c r="BD139" i="15"/>
  <c r="BH139" i="15"/>
  <c r="AK26" i="15"/>
  <c r="AP26" i="15"/>
  <c r="AU26" i="15" s="1"/>
  <c r="AZ26" i="15" s="1"/>
  <c r="BE26" i="15"/>
  <c r="AI430" i="15"/>
  <c r="AN430" i="15"/>
  <c r="AS430" i="15" s="1"/>
  <c r="AX430" i="15" s="1"/>
  <c r="AQ314" i="15"/>
  <c r="AV314" i="15" s="1"/>
  <c r="BA314" i="15" s="1"/>
  <c r="BL314" i="15"/>
  <c r="BM314" i="15" s="1"/>
  <c r="AL314" i="15"/>
  <c r="BK314" i="15"/>
  <c r="AR314" i="15"/>
  <c r="AW314" i="15" s="1"/>
  <c r="BB314" i="15" s="1"/>
  <c r="BF314" i="15"/>
  <c r="BG314" i="15"/>
  <c r="AN289" i="15"/>
  <c r="AS289" i="15" s="1"/>
  <c r="AX289" i="15" s="1"/>
  <c r="AI289" i="15"/>
  <c r="BC289" i="15"/>
  <c r="BC229" i="15"/>
  <c r="AN229" i="15"/>
  <c r="AS229" i="15" s="1"/>
  <c r="AX229" i="15" s="1"/>
  <c r="AI229" i="15"/>
  <c r="BD387" i="15"/>
  <c r="AN387" i="15"/>
  <c r="AS387" i="15" s="1"/>
  <c r="AX387" i="15" s="1"/>
  <c r="AJ387" i="15"/>
  <c r="AO387" i="15"/>
  <c r="AT387" i="15" s="1"/>
  <c r="AY387" i="15" s="1"/>
  <c r="BF245" i="15"/>
  <c r="AL245" i="15"/>
  <c r="BK245" i="15"/>
  <c r="AR245" i="15"/>
  <c r="AW245" i="15" s="1"/>
  <c r="BB245" i="15" s="1"/>
  <c r="BG245" i="15"/>
  <c r="BL245" i="15"/>
  <c r="AM245" i="15"/>
  <c r="AJ526" i="15"/>
  <c r="BH515" i="15"/>
  <c r="AN515" i="15"/>
  <c r="AS515" i="15" s="1"/>
  <c r="AX515" i="15" s="1"/>
  <c r="AI515" i="15"/>
  <c r="AQ517" i="15"/>
  <c r="AV517" i="15" s="1"/>
  <c r="BA517" i="15" s="1"/>
  <c r="BK429" i="15"/>
  <c r="BG412" i="15"/>
  <c r="BK412" i="15"/>
  <c r="AI322" i="15"/>
  <c r="AN318" i="15"/>
  <c r="AS318" i="15" s="1"/>
  <c r="AX318" i="15" s="1"/>
  <c r="AM240" i="15"/>
  <c r="AQ313" i="15"/>
  <c r="AV313" i="15" s="1"/>
  <c r="BA313" i="15" s="1"/>
  <c r="AO127" i="15"/>
  <c r="AT127" i="15" s="1"/>
  <c r="AY127" i="15" s="1"/>
  <c r="AJ159" i="15"/>
  <c r="BH159" i="15"/>
  <c r="AP123" i="15"/>
  <c r="AU123" i="15" s="1"/>
  <c r="AZ123" i="15" s="1"/>
  <c r="BD123" i="15"/>
  <c r="AO123" i="15"/>
  <c r="AT123" i="15" s="1"/>
  <c r="AY123" i="15" s="1"/>
  <c r="AJ111" i="15"/>
  <c r="BC111" i="15"/>
  <c r="AI111" i="15"/>
  <c r="AI114" i="15"/>
  <c r="BH114" i="15"/>
  <c r="BC443" i="15"/>
  <c r="AN443" i="15"/>
  <c r="AS443" i="15" s="1"/>
  <c r="AX443" i="15" s="1"/>
  <c r="AP478" i="15"/>
  <c r="AU478" i="15" s="1"/>
  <c r="AZ478" i="15" s="1"/>
  <c r="AK478" i="15"/>
  <c r="BH478" i="15"/>
  <c r="BG429" i="15"/>
  <c r="AM429" i="15"/>
  <c r="AL429" i="15"/>
  <c r="AQ429" i="15"/>
  <c r="AV429" i="15" s="1"/>
  <c r="BA429" i="15" s="1"/>
  <c r="AN419" i="15"/>
  <c r="AS419" i="15" s="1"/>
  <c r="AX419" i="15" s="1"/>
  <c r="BC419" i="15"/>
  <c r="BE475" i="15"/>
  <c r="AK475" i="15"/>
  <c r="AP475" i="15"/>
  <c r="AU475" i="15" s="1"/>
  <c r="AZ475" i="15" s="1"/>
  <c r="BE380" i="15"/>
  <c r="AJ380" i="15"/>
  <c r="BH380" i="15"/>
  <c r="AO380" i="15"/>
  <c r="AT380" i="15" s="1"/>
  <c r="AY380" i="15" s="1"/>
  <c r="AN386" i="15"/>
  <c r="AS386" i="15" s="1"/>
  <c r="AX386" i="15" s="1"/>
  <c r="BH386" i="15"/>
  <c r="BC386" i="15"/>
  <c r="BH336" i="15"/>
  <c r="BI336" i="15"/>
  <c r="AP336" i="15"/>
  <c r="AU336" i="15" s="1"/>
  <c r="AZ336" i="15" s="1"/>
  <c r="BC336" i="15"/>
  <c r="BE372" i="15"/>
  <c r="AN372" i="15"/>
  <c r="AS372" i="15" s="1"/>
  <c r="AX372" i="15" s="1"/>
  <c r="AK372" i="15"/>
  <c r="BH372" i="15"/>
  <c r="BJ372" i="15" s="1"/>
  <c r="BC372" i="15"/>
  <c r="AR319" i="15"/>
  <c r="AW319" i="15" s="1"/>
  <c r="BB319" i="15" s="1"/>
  <c r="AQ319" i="15"/>
  <c r="AV319" i="15" s="1"/>
  <c r="BA319" i="15" s="1"/>
  <c r="BG319" i="15"/>
  <c r="BF319" i="15"/>
  <c r="AM319" i="15"/>
  <c r="BL319" i="15"/>
  <c r="AL319" i="15"/>
  <c r="AQ365" i="15"/>
  <c r="AV365" i="15" s="1"/>
  <c r="BA365" i="15" s="1"/>
  <c r="AR365" i="15"/>
  <c r="AW365" i="15" s="1"/>
  <c r="BB365" i="15" s="1"/>
  <c r="BL365" i="15"/>
  <c r="BG365" i="15"/>
  <c r="BK341" i="15"/>
  <c r="AM341" i="15"/>
  <c r="BL341" i="15"/>
  <c r="BG341" i="15"/>
  <c r="BE134" i="15"/>
  <c r="AK134" i="15"/>
  <c r="AP134" i="15"/>
  <c r="AU134" i="15" s="1"/>
  <c r="AZ134" i="15" s="1"/>
  <c r="AO134" i="15"/>
  <c r="AT134" i="15" s="1"/>
  <c r="AY134" i="15" s="1"/>
  <c r="BE148" i="15"/>
  <c r="BH148" i="15"/>
  <c r="BG262" i="15"/>
  <c r="AM262" i="15"/>
  <c r="AK30" i="15"/>
  <c r="AP30" i="15"/>
  <c r="AU30" i="15" s="1"/>
  <c r="AZ30" i="15" s="1"/>
  <c r="BK233" i="15"/>
  <c r="AQ233" i="15"/>
  <c r="AV233" i="15" s="1"/>
  <c r="BA233" i="15" s="1"/>
  <c r="BF233" i="15"/>
  <c r="AM233" i="15"/>
  <c r="AL233" i="15"/>
  <c r="BG233" i="15"/>
  <c r="AN227" i="15"/>
  <c r="AS227" i="15" s="1"/>
  <c r="AX227" i="15" s="1"/>
  <c r="BC227" i="15"/>
  <c r="AI124" i="15"/>
  <c r="BC124" i="15"/>
  <c r="AN124" i="15"/>
  <c r="AS124" i="15" s="1"/>
  <c r="AX124" i="15" s="1"/>
  <c r="AI460" i="15"/>
  <c r="AN460" i="15"/>
  <c r="AS460" i="15" s="1"/>
  <c r="AX460" i="15" s="1"/>
  <c r="BG321" i="15"/>
  <c r="BL321" i="15"/>
  <c r="AL321" i="15"/>
  <c r="AR321" i="15"/>
  <c r="AW321" i="15" s="1"/>
  <c r="BB321" i="15" s="1"/>
  <c r="BK321" i="15"/>
  <c r="AM321" i="15"/>
  <c r="AQ321" i="15"/>
  <c r="AV321" i="15" s="1"/>
  <c r="BA321" i="15" s="1"/>
  <c r="AR521" i="15"/>
  <c r="AW521" i="15" s="1"/>
  <c r="BB521" i="15" s="1"/>
  <c r="AR517" i="15"/>
  <c r="AW517" i="15" s="1"/>
  <c r="BB517" i="15" s="1"/>
  <c r="BI522" i="15"/>
  <c r="BL517" i="15"/>
  <c r="AJ478" i="15"/>
  <c r="BC460" i="15"/>
  <c r="BK425" i="15"/>
  <c r="BL429" i="15"/>
  <c r="BK365" i="15"/>
  <c r="BM365" i="15" s="1"/>
  <c r="AI386" i="15"/>
  <c r="BD380" i="15"/>
  <c r="AK336" i="15"/>
  <c r="AQ341" i="15"/>
  <c r="AV341" i="15" s="1"/>
  <c r="BA341" i="15" s="1"/>
  <c r="AR341" i="15"/>
  <c r="AW341" i="15" s="1"/>
  <c r="BB341" i="15" s="1"/>
  <c r="BE336" i="15"/>
  <c r="AM314" i="15"/>
  <c r="BF321" i="15"/>
  <c r="AR313" i="15"/>
  <c r="AW313" i="15" s="1"/>
  <c r="BB313" i="15" s="1"/>
  <c r="BG251" i="15"/>
  <c r="BC217" i="15"/>
  <c r="AR251" i="15"/>
  <c r="AW251" i="15" s="1"/>
  <c r="BB251" i="15" s="1"/>
  <c r="AO462" i="15"/>
  <c r="AT462" i="15" s="1"/>
  <c r="AY462" i="15" s="1"/>
  <c r="BI460" i="15"/>
  <c r="AO446" i="15"/>
  <c r="AT446" i="15" s="1"/>
  <c r="AY446" i="15" s="1"/>
  <c r="BC442" i="15"/>
  <c r="AJ423" i="15"/>
  <c r="BI421" i="15"/>
  <c r="BD419" i="15"/>
  <c r="AP368" i="15"/>
  <c r="AU368" i="15" s="1"/>
  <c r="AZ368" i="15" s="1"/>
  <c r="AO320" i="15"/>
  <c r="AT320" i="15" s="1"/>
  <c r="AY320" i="15" s="1"/>
  <c r="BG141" i="15"/>
  <c r="AM141" i="15"/>
  <c r="BE99" i="15"/>
  <c r="AQ247" i="15"/>
  <c r="AV247" i="15" s="1"/>
  <c r="BA247" i="15" s="1"/>
  <c r="AL247" i="15"/>
  <c r="AL222" i="15"/>
  <c r="BG222" i="15"/>
  <c r="AM222" i="15"/>
  <c r="AQ222" i="15"/>
  <c r="AV222" i="15" s="1"/>
  <c r="BA222" i="15" s="1"/>
  <c r="AP125" i="15"/>
  <c r="AU125" i="15" s="1"/>
  <c r="AZ125" i="15" s="1"/>
  <c r="AO125" i="15"/>
  <c r="AT125" i="15" s="1"/>
  <c r="AY125" i="15" s="1"/>
  <c r="BI125" i="15"/>
  <c r="AK125" i="15"/>
  <c r="BD125" i="15"/>
  <c r="BK256" i="15"/>
  <c r="BF256" i="15"/>
  <c r="AN223" i="15"/>
  <c r="AS223" i="15" s="1"/>
  <c r="AX223" i="15" s="1"/>
  <c r="AI223" i="15"/>
  <c r="BI471" i="15"/>
  <c r="BI467" i="15"/>
  <c r="BC412" i="15"/>
  <c r="AJ430" i="15"/>
  <c r="BE399" i="15"/>
  <c r="AP395" i="15"/>
  <c r="AU395" i="15" s="1"/>
  <c r="AZ395" i="15" s="1"/>
  <c r="AN399" i="15"/>
  <c r="AS399" i="15" s="1"/>
  <c r="AX399" i="15" s="1"/>
  <c r="BI395" i="15"/>
  <c r="BE340" i="15"/>
  <c r="AO301" i="15"/>
  <c r="AT301" i="15" s="1"/>
  <c r="AY301" i="15" s="1"/>
  <c r="AR165" i="15"/>
  <c r="AW165" i="15" s="1"/>
  <c r="BB165" i="15" s="1"/>
  <c r="BF232" i="15"/>
  <c r="AL232" i="15"/>
  <c r="BD463" i="15"/>
  <c r="AJ442" i="15"/>
  <c r="AI311" i="15"/>
  <c r="AO322" i="15"/>
  <c r="AT322" i="15" s="1"/>
  <c r="AY322" i="15" s="1"/>
  <c r="AJ289" i="15"/>
  <c r="AQ272" i="15"/>
  <c r="AV272" i="15" s="1"/>
  <c r="BA272" i="15" s="1"/>
  <c r="BG272" i="15"/>
  <c r="BG258" i="15"/>
  <c r="BF258" i="15"/>
  <c r="BF262" i="15"/>
  <c r="AO218" i="15"/>
  <c r="AT218" i="15" s="1"/>
  <c r="AY218" i="15" s="1"/>
  <c r="BG127" i="15"/>
  <c r="BG113" i="15"/>
  <c r="AJ21" i="15"/>
  <c r="BD9" i="15"/>
  <c r="BF327" i="15"/>
  <c r="BC301" i="15"/>
  <c r="AI250" i="15"/>
  <c r="AN297" i="15"/>
  <c r="AS297" i="15" s="1"/>
  <c r="AX297" i="15" s="1"/>
  <c r="BF277" i="15"/>
  <c r="AI237" i="15"/>
  <c r="BE163" i="15"/>
  <c r="AI503" i="15"/>
  <c r="BL254" i="15"/>
  <c r="AR233" i="15"/>
  <c r="AW233" i="15" s="1"/>
  <c r="BB233" i="15" s="1"/>
  <c r="AI118" i="15"/>
  <c r="BI131" i="15"/>
  <c r="AO143" i="15"/>
  <c r="AT143" i="15" s="1"/>
  <c r="AY143" i="15" s="1"/>
  <c r="BD122" i="15"/>
  <c r="AR380" i="15"/>
  <c r="AW380" i="15" s="1"/>
  <c r="BB380" i="15" s="1"/>
  <c r="AR384" i="15"/>
  <c r="AW384" i="15" s="1"/>
  <c r="BB384" i="15" s="1"/>
  <c r="BC279" i="15"/>
  <c r="BH128" i="15"/>
  <c r="BH225" i="15"/>
  <c r="BL63" i="15"/>
  <c r="BD496" i="15"/>
  <c r="BF470" i="15"/>
  <c r="BL465" i="15"/>
  <c r="BC446" i="15"/>
  <c r="AI426" i="15"/>
  <c r="AL414" i="15"/>
  <c r="BH402" i="15"/>
  <c r="BL273" i="15"/>
  <c r="BE504" i="15"/>
  <c r="BL251" i="15"/>
  <c r="AP171" i="15"/>
  <c r="AU171" i="15" s="1"/>
  <c r="AZ171" i="15" s="1"/>
  <c r="AM495" i="15"/>
  <c r="AN480" i="15"/>
  <c r="AS480" i="15" s="1"/>
  <c r="AX480" i="15" s="1"/>
  <c r="AP479" i="15"/>
  <c r="AU479" i="15" s="1"/>
  <c r="AZ479" i="15" s="1"/>
  <c r="AQ470" i="15"/>
  <c r="AV470" i="15" s="1"/>
  <c r="BA470" i="15" s="1"/>
  <c r="BF465" i="15"/>
  <c r="AM448" i="15"/>
  <c r="BG461" i="15"/>
  <c r="BF461" i="15"/>
  <c r="BL414" i="15"/>
  <c r="BI402" i="15"/>
  <c r="BL283" i="15"/>
  <c r="AQ283" i="15"/>
  <c r="AV283" i="15" s="1"/>
  <c r="BA283" i="15" s="1"/>
  <c r="AJ126" i="15"/>
  <c r="AI126" i="15"/>
  <c r="BC231" i="15"/>
  <c r="AN231" i="15"/>
  <c r="AS231" i="15" s="1"/>
  <c r="AX231" i="15" s="1"/>
  <c r="AI231" i="15"/>
  <c r="AQ266" i="15"/>
  <c r="AV266" i="15" s="1"/>
  <c r="BA266" i="15" s="1"/>
  <c r="BG266" i="15"/>
  <c r="BE107" i="15"/>
  <c r="BD107" i="15"/>
  <c r="AK160" i="15"/>
  <c r="BE160" i="15"/>
  <c r="AO156" i="15"/>
  <c r="AT156" i="15" s="1"/>
  <c r="AY156" i="15" s="1"/>
  <c r="AJ156" i="15"/>
  <c r="BC134" i="15"/>
  <c r="BD134" i="15"/>
  <c r="BH134" i="15"/>
  <c r="AI134" i="15"/>
  <c r="AJ134" i="15"/>
  <c r="BI164" i="15"/>
  <c r="AN164" i="15"/>
  <c r="AS164" i="15" s="1"/>
  <c r="AX164" i="15" s="1"/>
  <c r="AI164" i="15"/>
  <c r="AQ269" i="15"/>
  <c r="AV269" i="15" s="1"/>
  <c r="BA269" i="15" s="1"/>
  <c r="BF269" i="15"/>
  <c r="AN222" i="15"/>
  <c r="AS222" i="15" s="1"/>
  <c r="AX222" i="15" s="1"/>
  <c r="BC222" i="15"/>
  <c r="BI152" i="15"/>
  <c r="AI152" i="15"/>
  <c r="AO152" i="15"/>
  <c r="AT152" i="15" s="1"/>
  <c r="AY152" i="15" s="1"/>
  <c r="BK259" i="15"/>
  <c r="AQ259" i="15"/>
  <c r="AV259" i="15" s="1"/>
  <c r="BA259" i="15" s="1"/>
  <c r="AL224" i="15"/>
  <c r="BG224" i="15"/>
  <c r="BK224" i="15"/>
  <c r="AK211" i="15"/>
  <c r="BE211" i="15"/>
  <c r="BC136" i="15"/>
  <c r="BD136" i="15"/>
  <c r="BH136" i="15"/>
  <c r="AO136" i="15"/>
  <c r="AT136" i="15" s="1"/>
  <c r="AY136" i="15" s="1"/>
  <c r="BI136" i="15"/>
  <c r="BG310" i="15"/>
  <c r="BL310" i="15"/>
  <c r="BC275" i="15"/>
  <c r="AN275" i="15"/>
  <c r="AS275" i="15" s="1"/>
  <c r="AX275" i="15" s="1"/>
  <c r="BK495" i="15"/>
  <c r="BG495" i="15"/>
  <c r="BL495" i="15"/>
  <c r="AO496" i="15"/>
  <c r="AT496" i="15" s="1"/>
  <c r="AY496" i="15" s="1"/>
  <c r="AN479" i="15"/>
  <c r="AS479" i="15" s="1"/>
  <c r="AX479" i="15" s="1"/>
  <c r="BL470" i="15"/>
  <c r="BK470" i="15"/>
  <c r="BD433" i="15"/>
  <c r="AQ461" i="15"/>
  <c r="AV461" i="15" s="1"/>
  <c r="BA461" i="15" s="1"/>
  <c r="BH335" i="15"/>
  <c r="AP286" i="15"/>
  <c r="AU286" i="15" s="1"/>
  <c r="AZ286" i="15" s="1"/>
  <c r="AR312" i="15"/>
  <c r="AW312" i="15" s="1"/>
  <c r="BB312" i="15" s="1"/>
  <c r="AN131" i="15"/>
  <c r="AS131" i="15" s="1"/>
  <c r="AX131" i="15" s="1"/>
  <c r="BD156" i="15"/>
  <c r="AM311" i="15"/>
  <c r="BF311" i="15"/>
  <c r="BF267" i="15"/>
  <c r="AM267" i="15"/>
  <c r="AL267" i="15"/>
  <c r="BG267" i="15"/>
  <c r="BG260" i="15"/>
  <c r="BF260" i="15"/>
  <c r="BG324" i="15"/>
  <c r="BK324" i="15"/>
  <c r="BL284" i="15"/>
  <c r="BF284" i="15"/>
  <c r="BK284" i="15"/>
  <c r="BL259" i="15"/>
  <c r="AR259" i="15"/>
  <c r="AW259" i="15" s="1"/>
  <c r="BB259" i="15" s="1"/>
  <c r="AM259" i="15"/>
  <c r="AL257" i="15"/>
  <c r="BK257" i="15"/>
  <c r="AR257" i="15"/>
  <c r="AW257" i="15" s="1"/>
  <c r="BB257" i="15" s="1"/>
  <c r="BG257" i="15"/>
  <c r="BK252" i="15"/>
  <c r="BK249" i="15"/>
  <c r="BG249" i="15"/>
  <c r="BF249" i="15"/>
  <c r="BL249" i="15"/>
  <c r="BL234" i="15"/>
  <c r="BM234" i="15" s="1"/>
  <c r="AL234" i="15"/>
  <c r="AM234" i="15"/>
  <c r="AR234" i="15"/>
  <c r="AW234" i="15" s="1"/>
  <c r="BB234" i="15" s="1"/>
  <c r="BG234" i="15"/>
  <c r="AL227" i="15"/>
  <c r="BG227" i="15"/>
  <c r="BF242" i="15"/>
  <c r="BK219" i="15"/>
  <c r="AL219" i="15"/>
  <c r="AN260" i="15"/>
  <c r="AS260" i="15" s="1"/>
  <c r="AX260" i="15" s="1"/>
  <c r="BI179" i="15"/>
  <c r="BC176" i="15"/>
  <c r="AN176" i="15"/>
  <c r="AS176" i="15" s="1"/>
  <c r="AX176" i="15" s="1"/>
  <c r="AP496" i="15"/>
  <c r="AU496" i="15" s="1"/>
  <c r="AZ496" i="15" s="1"/>
  <c r="AQ495" i="15"/>
  <c r="AV495" i="15" s="1"/>
  <c r="BA495" i="15" s="1"/>
  <c r="AM470" i="15"/>
  <c r="BI480" i="15"/>
  <c r="BI479" i="15"/>
  <c r="AR461" i="15"/>
  <c r="AW461" i="15" s="1"/>
  <c r="BB461" i="15" s="1"/>
  <c r="BK458" i="15"/>
  <c r="BM458" i="15" s="1"/>
  <c r="AM461" i="15"/>
  <c r="AL384" i="15"/>
  <c r="AL380" i="15"/>
  <c r="AK337" i="15"/>
  <c r="AO333" i="15"/>
  <c r="AT333" i="15" s="1"/>
  <c r="AY333" i="15" s="1"/>
  <c r="AI336" i="15"/>
  <c r="AI335" i="15"/>
  <c r="AJ286" i="15"/>
  <c r="BK269" i="15"/>
  <c r="BI134" i="15"/>
  <c r="AJ143" i="15"/>
  <c r="BD118" i="15"/>
  <c r="AI222" i="15"/>
  <c r="BL469" i="15"/>
  <c r="AR464" i="15"/>
  <c r="AW464" i="15" s="1"/>
  <c r="BB464" i="15" s="1"/>
  <c r="AR169" i="15"/>
  <c r="AW169" i="15" s="1"/>
  <c r="BB169" i="15" s="1"/>
  <c r="BG136" i="15"/>
  <c r="BF104" i="15"/>
  <c r="AJ12" i="15"/>
  <c r="BE510" i="15"/>
  <c r="BL473" i="15"/>
  <c r="BM473" i="15" s="1"/>
  <c r="AI388" i="15"/>
  <c r="BK216" i="15"/>
  <c r="AM125" i="15"/>
  <c r="BG110" i="15"/>
  <c r="BL59" i="15"/>
  <c r="AR512" i="15"/>
  <c r="AW512" i="15" s="1"/>
  <c r="BB512" i="15" s="1"/>
  <c r="AR527" i="15"/>
  <c r="AW527" i="15" s="1"/>
  <c r="BB527" i="15" s="1"/>
  <c r="BG282" i="15"/>
  <c r="AK159" i="15"/>
  <c r="AI128" i="15"/>
  <c r="BH171" i="15"/>
  <c r="BH155" i="15"/>
  <c r="AJ151" i="15"/>
  <c r="AJ123" i="15"/>
  <c r="AJ119" i="15"/>
  <c r="AI146" i="15"/>
  <c r="AN137" i="15"/>
  <c r="AS137" i="15" s="1"/>
  <c r="AX137" i="15" s="1"/>
  <c r="AN118" i="15"/>
  <c r="AS118" i="15" s="1"/>
  <c r="AX118" i="15" s="1"/>
  <c r="AO115" i="15"/>
  <c r="AT115" i="15" s="1"/>
  <c r="AY115" i="15" s="1"/>
  <c r="BD143" i="15"/>
  <c r="AK122" i="15"/>
  <c r="AP28" i="15"/>
  <c r="AU28" i="15" s="1"/>
  <c r="AZ28" i="15" s="1"/>
  <c r="BI108" i="15"/>
  <c r="AL3" i="15"/>
  <c r="BE386" i="15"/>
  <c r="AI248" i="15"/>
  <c r="AK153" i="15"/>
  <c r="AL106" i="15"/>
  <c r="AN19" i="15"/>
  <c r="AS19" i="15" s="1"/>
  <c r="AX19" i="15" s="1"/>
  <c r="BL502" i="15"/>
  <c r="BK332" i="15"/>
  <c r="AQ249" i="15"/>
  <c r="AV249" i="15" s="1"/>
  <c r="BA249" i="15" s="1"/>
  <c r="AN116" i="15"/>
  <c r="AS116" i="15" s="1"/>
  <c r="AX116" i="15" s="1"/>
  <c r="AQ20" i="15"/>
  <c r="AV20" i="15" s="1"/>
  <c r="BA20" i="15" s="1"/>
  <c r="AQ16" i="15"/>
  <c r="AV16" i="15" s="1"/>
  <c r="BA16" i="15" s="1"/>
  <c r="BG21" i="15"/>
  <c r="AM4" i="15"/>
  <c r="BD481" i="15"/>
  <c r="BK472" i="15"/>
  <c r="BM472" i="15" s="1"/>
  <c r="BC437" i="15"/>
  <c r="AI510" i="15"/>
  <c r="AN405" i="15"/>
  <c r="AS405" i="15" s="1"/>
  <c r="AX405" i="15" s="1"/>
  <c r="AI249" i="15"/>
  <c r="BL462" i="15"/>
  <c r="AJ371" i="15"/>
  <c r="BF448" i="15"/>
  <c r="BD339" i="15"/>
  <c r="BC160" i="15"/>
  <c r="BK457" i="15"/>
  <c r="AJ117" i="15"/>
  <c r="AL275" i="15"/>
  <c r="AK180" i="15"/>
  <c r="AN180" i="15"/>
  <c r="AS180" i="15" s="1"/>
  <c r="AX180" i="15" s="1"/>
  <c r="AP140" i="15"/>
  <c r="AU140" i="15" s="1"/>
  <c r="AZ140" i="15" s="1"/>
  <c r="AK140" i="15"/>
  <c r="BC501" i="15"/>
  <c r="BH504" i="15"/>
  <c r="BL500" i="15"/>
  <c r="AM466" i="15"/>
  <c r="BL466" i="15"/>
  <c r="BM466" i="15" s="1"/>
  <c r="BF462" i="15"/>
  <c r="AR457" i="15"/>
  <c r="AW457" i="15" s="1"/>
  <c r="BB457" i="15" s="1"/>
  <c r="AR462" i="15"/>
  <c r="AW462" i="15" s="1"/>
  <c r="BB462" i="15" s="1"/>
  <c r="BG448" i="15"/>
  <c r="BG457" i="15"/>
  <c r="BK448" i="15"/>
  <c r="BG462" i="15"/>
  <c r="BF457" i="15"/>
  <c r="AQ418" i="15"/>
  <c r="AV418" i="15" s="1"/>
  <c r="BA418" i="15" s="1"/>
  <c r="AL418" i="15"/>
  <c r="BC429" i="15"/>
  <c r="BG418" i="15"/>
  <c r="AI371" i="15"/>
  <c r="BD371" i="15"/>
  <c r="AI314" i="15"/>
  <c r="AM322" i="15"/>
  <c r="BC297" i="15"/>
  <c r="AM274" i="15"/>
  <c r="AM242" i="15"/>
  <c r="BK322" i="15"/>
  <c r="AI297" i="15"/>
  <c r="AI293" i="15"/>
  <c r="AL220" i="15"/>
  <c r="BG223" i="15"/>
  <c r="BF219" i="15"/>
  <c r="AR220" i="15"/>
  <c r="AW220" i="15" s="1"/>
  <c r="BB220" i="15" s="1"/>
  <c r="BC159" i="15"/>
  <c r="AO117" i="15"/>
  <c r="AT117" i="15" s="1"/>
  <c r="AY117" i="15" s="1"/>
  <c r="AQ274" i="15"/>
  <c r="AV274" i="15" s="1"/>
  <c r="BA274" i="15" s="1"/>
  <c r="AQ223" i="15"/>
  <c r="AV223" i="15" s="1"/>
  <c r="BA223" i="15" s="1"/>
  <c r="AO339" i="15"/>
  <c r="AT339" i="15" s="1"/>
  <c r="AY339" i="15" s="1"/>
  <c r="BH152" i="15"/>
  <c r="BD152" i="15"/>
  <c r="AJ152" i="15"/>
  <c r="AN152" i="15"/>
  <c r="AS152" i="15" s="1"/>
  <c r="AX152" i="15" s="1"/>
  <c r="BC152" i="15"/>
  <c r="AQ44" i="15"/>
  <c r="AV44" i="15" s="1"/>
  <c r="BA44" i="15" s="1"/>
  <c r="BF44" i="15"/>
  <c r="BI160" i="15"/>
  <c r="AO160" i="15"/>
  <c r="AT160" i="15" s="1"/>
  <c r="AY160" i="15" s="1"/>
  <c r="BD160" i="15"/>
  <c r="AJ160" i="15"/>
  <c r="BH160" i="15"/>
  <c r="BJ160" i="15" s="1"/>
  <c r="BE117" i="15"/>
  <c r="AK117" i="15"/>
  <c r="AP328" i="15"/>
  <c r="AU328" i="15" s="1"/>
  <c r="AZ328" i="15" s="1"/>
  <c r="BH328" i="15"/>
  <c r="BD328" i="15"/>
  <c r="AJ328" i="15"/>
  <c r="BD117" i="15"/>
  <c r="BH117" i="15"/>
  <c r="BJ117" i="15" s="1"/>
  <c r="BG466" i="15"/>
  <c r="AR466" i="15"/>
  <c r="AW466" i="15" s="1"/>
  <c r="BB466" i="15" s="1"/>
  <c r="BI504" i="15"/>
  <c r="AI504" i="15"/>
  <c r="AL466" i="15"/>
  <c r="AQ462" i="15"/>
  <c r="AV462" i="15" s="1"/>
  <c r="BA462" i="15" s="1"/>
  <c r="AL448" i="15"/>
  <c r="AQ457" i="15"/>
  <c r="AV457" i="15" s="1"/>
  <c r="BA457" i="15" s="1"/>
  <c r="AR418" i="15"/>
  <c r="AW418" i="15" s="1"/>
  <c r="BB418" i="15" s="1"/>
  <c r="BI371" i="15"/>
  <c r="BC371" i="15"/>
  <c r="BH371" i="15"/>
  <c r="BE328" i="15"/>
  <c r="BI328" i="15"/>
  <c r="AO315" i="15"/>
  <c r="AT315" i="15" s="1"/>
  <c r="AY315" i="15" s="1"/>
  <c r="BG322" i="15"/>
  <c r="BC293" i="15"/>
  <c r="AL322" i="15"/>
  <c r="BL322" i="15"/>
  <c r="BF220" i="15"/>
  <c r="BG274" i="15"/>
  <c r="AM219" i="15"/>
  <c r="BL219" i="15"/>
  <c r="BM219" i="15" s="1"/>
  <c r="AQ219" i="15"/>
  <c r="AV219" i="15" s="1"/>
  <c r="BA219" i="15" s="1"/>
  <c r="AM127" i="15"/>
  <c r="AM220" i="15"/>
  <c r="AR274" i="15"/>
  <c r="AW274" i="15" s="1"/>
  <c r="BB274" i="15" s="1"/>
  <c r="BK274" i="15"/>
  <c r="BM274" i="15" s="1"/>
  <c r="AL242" i="15"/>
  <c r="AP180" i="15"/>
  <c r="AU180" i="15" s="1"/>
  <c r="AZ180" i="15" s="1"/>
  <c r="AI160" i="15"/>
  <c r="AL260" i="15"/>
  <c r="BK260" i="15"/>
  <c r="AR260" i="15"/>
  <c r="AW260" i="15" s="1"/>
  <c r="BB260" i="15" s="1"/>
  <c r="AQ260" i="15"/>
  <c r="AV260" i="15" s="1"/>
  <c r="BA260" i="15" s="1"/>
  <c r="BL260" i="15"/>
  <c r="BK248" i="15"/>
  <c r="AL60" i="15"/>
  <c r="BL60" i="15"/>
  <c r="BF60" i="15"/>
  <c r="BF466" i="15"/>
  <c r="BK462" i="15"/>
  <c r="BL448" i="15"/>
  <c r="BL457" i="15"/>
  <c r="BI429" i="15"/>
  <c r="AO328" i="15"/>
  <c r="AT328" i="15" s="1"/>
  <c r="AY328" i="15" s="1"/>
  <c r="AR322" i="15"/>
  <c r="AW322" i="15" s="1"/>
  <c r="BB322" i="15" s="1"/>
  <c r="AJ297" i="15"/>
  <c r="AM275" i="15"/>
  <c r="AI241" i="15"/>
  <c r="AQ220" i="15"/>
  <c r="AV220" i="15" s="1"/>
  <c r="BA220" i="15" s="1"/>
  <c r="BG242" i="15"/>
  <c r="BG219" i="15"/>
  <c r="AP213" i="15"/>
  <c r="AU213" i="15" s="1"/>
  <c r="AZ213" i="15" s="1"/>
  <c r="AR219" i="15"/>
  <c r="AW219" i="15" s="1"/>
  <c r="BB219" i="15" s="1"/>
  <c r="BF227" i="15"/>
  <c r="BG220" i="15"/>
  <c r="AM181" i="15"/>
  <c r="BD140" i="15"/>
  <c r="AN160" i="15"/>
  <c r="AS160" i="15" s="1"/>
  <c r="AX160" i="15" s="1"/>
  <c r="BE140" i="15"/>
  <c r="BC241" i="15"/>
  <c r="BK223" i="15"/>
  <c r="BM223" i="15" s="1"/>
  <c r="AR223" i="15"/>
  <c r="AW223" i="15" s="1"/>
  <c r="BB223" i="15" s="1"/>
  <c r="AJ114" i="15"/>
  <c r="BD114" i="15"/>
  <c r="AP146" i="15"/>
  <c r="AU146" i="15" s="1"/>
  <c r="AZ146" i="15" s="1"/>
  <c r="AN146" i="15"/>
  <c r="AS146" i="15" s="1"/>
  <c r="AX146" i="15" s="1"/>
  <c r="BD127" i="15"/>
  <c r="AN127" i="15"/>
  <c r="AS127" i="15" s="1"/>
  <c r="AX127" i="15" s="1"/>
  <c r="BH131" i="15"/>
  <c r="AP131" i="15"/>
  <c r="AU131" i="15" s="1"/>
  <c r="AZ131" i="15" s="1"/>
  <c r="BL12" i="15"/>
  <c r="AL12" i="15"/>
  <c r="AM12" i="15"/>
  <c r="AJ9" i="15"/>
  <c r="BD5" i="15"/>
  <c r="BC5" i="15"/>
  <c r="BC257" i="15"/>
  <c r="AN257" i="15"/>
  <c r="AS257" i="15" s="1"/>
  <c r="AX257" i="15" s="1"/>
  <c r="BC235" i="15"/>
  <c r="AN235" i="15"/>
  <c r="AS235" i="15" s="1"/>
  <c r="AX235" i="15" s="1"/>
  <c r="BD113" i="15"/>
  <c r="BH113" i="15"/>
  <c r="AQ240" i="15"/>
  <c r="AV240" i="15" s="1"/>
  <c r="BA240" i="15" s="1"/>
  <c r="BL240" i="15"/>
  <c r="BF240" i="15"/>
  <c r="AR272" i="15"/>
  <c r="AW272" i="15" s="1"/>
  <c r="BB272" i="15" s="1"/>
  <c r="BL272" i="15"/>
  <c r="AN148" i="15"/>
  <c r="AS148" i="15" s="1"/>
  <c r="AX148" i="15" s="1"/>
  <c r="AP148" i="15"/>
  <c r="AU148" i="15" s="1"/>
  <c r="AZ148" i="15" s="1"/>
  <c r="AJ136" i="15"/>
  <c r="BE136" i="15"/>
  <c r="BH164" i="15"/>
  <c r="BE164" i="15"/>
  <c r="AO164" i="15"/>
  <c r="AT164" i="15" s="1"/>
  <c r="AY164" i="15" s="1"/>
  <c r="BF100" i="15"/>
  <c r="AO20" i="15"/>
  <c r="AT20" i="15" s="1"/>
  <c r="AY20" i="15" s="1"/>
  <c r="AO16" i="15"/>
  <c r="AT16" i="15" s="1"/>
  <c r="AY16" i="15" s="1"/>
  <c r="BF521" i="15"/>
  <c r="BH387" i="15"/>
  <c r="AO340" i="15"/>
  <c r="AT340" i="15" s="1"/>
  <c r="AY340" i="15" s="1"/>
  <c r="AL468" i="15"/>
  <c r="BE397" i="15"/>
  <c r="BE377" i="15"/>
  <c r="AI167" i="15"/>
  <c r="BE133" i="15"/>
  <c r="AN194" i="15"/>
  <c r="AS194" i="15" s="1"/>
  <c r="AX194" i="15" s="1"/>
  <c r="AL15" i="15"/>
  <c r="AL7" i="15"/>
  <c r="AP130" i="15"/>
  <c r="AU130" i="15" s="1"/>
  <c r="AZ130" i="15" s="1"/>
  <c r="AI24" i="15"/>
  <c r="BL18" i="15"/>
  <c r="BF3" i="15"/>
  <c r="BD536" i="15"/>
  <c r="BK522" i="15"/>
  <c r="AM516" i="15"/>
  <c r="BF477" i="15"/>
  <c r="AQ467" i="15"/>
  <c r="AV467" i="15" s="1"/>
  <c r="BA467" i="15" s="1"/>
  <c r="BL459" i="15"/>
  <c r="AN526" i="15"/>
  <c r="AS526" i="15" s="1"/>
  <c r="AX526" i="15" s="1"/>
  <c r="AK483" i="15"/>
  <c r="BG371" i="15"/>
  <c r="BI521" i="15"/>
  <c r="BG423" i="15"/>
  <c r="AK376" i="15"/>
  <c r="AJ369" i="15"/>
  <c r="AR279" i="15"/>
  <c r="AW279" i="15" s="1"/>
  <c r="BB279" i="15" s="1"/>
  <c r="AR246" i="15"/>
  <c r="AW246" i="15" s="1"/>
  <c r="BB246" i="15" s="1"/>
  <c r="AJ141" i="15"/>
  <c r="AL238" i="15"/>
  <c r="BC208" i="15"/>
  <c r="BG507" i="15"/>
  <c r="BC506" i="15"/>
  <c r="AN462" i="15"/>
  <c r="AS462" i="15" s="1"/>
  <c r="AX462" i="15" s="1"/>
  <c r="BK428" i="15"/>
  <c r="BG422" i="15"/>
  <c r="AM524" i="15"/>
  <c r="BK451" i="15"/>
  <c r="BC458" i="15"/>
  <c r="BF243" i="15"/>
  <c r="AR135" i="15"/>
  <c r="AW135" i="15" s="1"/>
  <c r="BB135" i="15" s="1"/>
  <c r="AM117" i="15"/>
  <c r="AR115" i="15"/>
  <c r="AW115" i="15" s="1"/>
  <c r="BB115" i="15" s="1"/>
  <c r="AI5" i="15"/>
  <c r="BL523" i="15"/>
  <c r="AL479" i="15"/>
  <c r="AN474" i="15"/>
  <c r="AS474" i="15" s="1"/>
  <c r="AX474" i="15" s="1"/>
  <c r="AN423" i="15"/>
  <c r="AS423" i="15" s="1"/>
  <c r="AX423" i="15" s="1"/>
  <c r="AP500" i="15"/>
  <c r="AU500" i="15" s="1"/>
  <c r="AZ500" i="15" s="1"/>
  <c r="AQ456" i="15"/>
  <c r="AV456" i="15" s="1"/>
  <c r="BA456" i="15" s="1"/>
  <c r="AQ416" i="15"/>
  <c r="AV416" i="15" s="1"/>
  <c r="BA416" i="15" s="1"/>
  <c r="AQ408" i="15"/>
  <c r="AV408" i="15" s="1"/>
  <c r="BA408" i="15" s="1"/>
  <c r="AL341" i="15"/>
  <c r="BF365" i="15"/>
  <c r="BE119" i="15"/>
  <c r="AL102" i="15"/>
  <c r="BE101" i="15"/>
  <c r="AI16" i="15"/>
  <c r="BC20" i="15"/>
  <c r="AN446" i="15"/>
  <c r="AS446" i="15" s="1"/>
  <c r="AX446" i="15" s="1"/>
  <c r="AR448" i="15"/>
  <c r="AW448" i="15" s="1"/>
  <c r="BB448" i="15" s="1"/>
  <c r="AI382" i="15"/>
  <c r="AJ497" i="15"/>
  <c r="BK242" i="15"/>
  <c r="AR222" i="15"/>
  <c r="AW222" i="15" s="1"/>
  <c r="BB222" i="15" s="1"/>
  <c r="AN172" i="15"/>
  <c r="AS172" i="15" s="1"/>
  <c r="AX172" i="15" s="1"/>
  <c r="AP172" i="15"/>
  <c r="AU172" i="15" s="1"/>
  <c r="AZ172" i="15" s="1"/>
  <c r="BE172" i="15"/>
  <c r="BE147" i="15"/>
  <c r="AP147" i="15"/>
  <c r="AU147" i="15" s="1"/>
  <c r="AZ147" i="15" s="1"/>
  <c r="BH127" i="15"/>
  <c r="AP127" i="15"/>
  <c r="AU127" i="15" s="1"/>
  <c r="AZ127" i="15" s="1"/>
  <c r="BI127" i="15"/>
  <c r="AI127" i="15"/>
  <c r="AN210" i="15"/>
  <c r="AS210" i="15" s="1"/>
  <c r="AX210" i="15" s="1"/>
  <c r="AI210" i="15"/>
  <c r="BC477" i="15"/>
  <c r="AJ477" i="15"/>
  <c r="BD477" i="15"/>
  <c r="AI422" i="15"/>
  <c r="AN422" i="15"/>
  <c r="AS422" i="15" s="1"/>
  <c r="AX422" i="15" s="1"/>
  <c r="BD475" i="15"/>
  <c r="AJ475" i="15"/>
  <c r="BH475" i="15"/>
  <c r="AI475" i="15"/>
  <c r="AI463" i="15"/>
  <c r="AN463" i="15"/>
  <c r="AS463" i="15" s="1"/>
  <c r="AX463" i="15" s="1"/>
  <c r="BF318" i="15"/>
  <c r="BL318" i="15"/>
  <c r="AL318" i="15"/>
  <c r="AR318" i="15"/>
  <c r="AW318" i="15" s="1"/>
  <c r="BB318" i="15" s="1"/>
  <c r="BK318" i="15"/>
  <c r="BG318" i="15"/>
  <c r="BC337" i="15"/>
  <c r="AO337" i="15"/>
  <c r="AT337" i="15" s="1"/>
  <c r="AY337" i="15" s="1"/>
  <c r="AN337" i="15"/>
  <c r="AS337" i="15" s="1"/>
  <c r="AX337" i="15" s="1"/>
  <c r="AM317" i="15"/>
  <c r="AQ317" i="15"/>
  <c r="AV317" i="15" s="1"/>
  <c r="BA317" i="15" s="1"/>
  <c r="BF317" i="15"/>
  <c r="AR317" i="15"/>
  <c r="AW317" i="15" s="1"/>
  <c r="BB317" i="15" s="1"/>
  <c r="BL317" i="15"/>
  <c r="AL317" i="15"/>
  <c r="AN291" i="15"/>
  <c r="AS291" i="15" s="1"/>
  <c r="AX291" i="15" s="1"/>
  <c r="BC291" i="15"/>
  <c r="BD129" i="15"/>
  <c r="BE129" i="15"/>
  <c r="BH129" i="15"/>
  <c r="AK129" i="15"/>
  <c r="AJ129" i="15"/>
  <c r="AO129" i="15"/>
  <c r="AT129" i="15" s="1"/>
  <c r="AY129" i="15" s="1"/>
  <c r="BC240" i="15"/>
  <c r="AI240" i="15"/>
  <c r="AN198" i="15"/>
  <c r="AS198" i="15" s="1"/>
  <c r="AX198" i="15" s="1"/>
  <c r="AI198" i="15"/>
  <c r="BC198" i="15"/>
  <c r="AN265" i="15"/>
  <c r="AS265" i="15" s="1"/>
  <c r="AX265" i="15" s="1"/>
  <c r="AI265" i="15"/>
  <c r="AP124" i="15"/>
  <c r="AU124" i="15" s="1"/>
  <c r="AZ124" i="15" s="1"/>
  <c r="BE124" i="15"/>
  <c r="BH124" i="15"/>
  <c r="AJ124" i="15"/>
  <c r="AO124" i="15"/>
  <c r="AT124" i="15" s="1"/>
  <c r="AY124" i="15" s="1"/>
  <c r="BI124" i="15"/>
  <c r="AO536" i="15"/>
  <c r="AT536" i="15" s="1"/>
  <c r="AY536" i="15" s="1"/>
  <c r="BK524" i="15"/>
  <c r="BM524" i="15" s="1"/>
  <c r="AO523" i="15"/>
  <c r="AT523" i="15" s="1"/>
  <c r="AY523" i="15" s="1"/>
  <c r="BL522" i="15"/>
  <c r="AL522" i="15"/>
  <c r="AJ517" i="15"/>
  <c r="AI517" i="15"/>
  <c r="BK516" i="15"/>
  <c r="BK507" i="15"/>
  <c r="BD522" i="15"/>
  <c r="BH522" i="15"/>
  <c r="BD521" i="15"/>
  <c r="BI523" i="15"/>
  <c r="AJ501" i="15"/>
  <c r="AR507" i="15"/>
  <c r="AW507" i="15" s="1"/>
  <c r="BB507" i="15" s="1"/>
  <c r="AM472" i="15"/>
  <c r="AM467" i="15"/>
  <c r="BD478" i="15"/>
  <c r="BG516" i="15"/>
  <c r="AO501" i="15"/>
  <c r="AT501" i="15" s="1"/>
  <c r="AY501" i="15" s="1"/>
  <c r="AO477" i="15"/>
  <c r="AT477" i="15" s="1"/>
  <c r="AY477" i="15" s="1"/>
  <c r="BH477" i="15"/>
  <c r="AQ476" i="15"/>
  <c r="AV476" i="15" s="1"/>
  <c r="BA476" i="15" s="1"/>
  <c r="BK467" i="15"/>
  <c r="BL451" i="15"/>
  <c r="BC462" i="15"/>
  <c r="BK459" i="15"/>
  <c r="AL451" i="15"/>
  <c r="BC451" i="15"/>
  <c r="AJ434" i="15"/>
  <c r="BK422" i="15"/>
  <c r="AL423" i="15"/>
  <c r="AL415" i="15"/>
  <c r="AN407" i="15"/>
  <c r="AS407" i="15" s="1"/>
  <c r="AX407" i="15" s="1"/>
  <c r="AI337" i="15"/>
  <c r="AI291" i="15"/>
  <c r="AQ271" i="15"/>
  <c r="AV271" i="15" s="1"/>
  <c r="BA271" i="15" s="1"/>
  <c r="BI129" i="15"/>
  <c r="AP129" i="15"/>
  <c r="AU129" i="15" s="1"/>
  <c r="AZ129" i="15" s="1"/>
  <c r="AK124" i="15"/>
  <c r="AN120" i="15"/>
  <c r="AS120" i="15" s="1"/>
  <c r="AX120" i="15" s="1"/>
  <c r="BH120" i="15"/>
  <c r="AI120" i="15"/>
  <c r="AP115" i="15"/>
  <c r="AU115" i="15" s="1"/>
  <c r="AZ115" i="15" s="1"/>
  <c r="AK115" i="15"/>
  <c r="AI115" i="15"/>
  <c r="BL22" i="15"/>
  <c r="BK22" i="15"/>
  <c r="BK14" i="15"/>
  <c r="BG14" i="15"/>
  <c r="AM14" i="15"/>
  <c r="BC8" i="15"/>
  <c r="AN8" i="15"/>
  <c r="AS8" i="15" s="1"/>
  <c r="AX8" i="15" s="1"/>
  <c r="BC434" i="15"/>
  <c r="AI434" i="15"/>
  <c r="BG472" i="15"/>
  <c r="AR472" i="15"/>
  <c r="AW472" i="15" s="1"/>
  <c r="BB472" i="15" s="1"/>
  <c r="AL472" i="15"/>
  <c r="AP521" i="15"/>
  <c r="AU521" i="15" s="1"/>
  <c r="AZ521" i="15" s="1"/>
  <c r="BH521" i="15"/>
  <c r="BJ521" i="15" s="1"/>
  <c r="BE390" i="15"/>
  <c r="BH390" i="15"/>
  <c r="BC390" i="15"/>
  <c r="AI390" i="15"/>
  <c r="AN390" i="15"/>
  <c r="AS390" i="15" s="1"/>
  <c r="AX390" i="15" s="1"/>
  <c r="BD333" i="15"/>
  <c r="BC333" i="15"/>
  <c r="AN333" i="15"/>
  <c r="AS333" i="15" s="1"/>
  <c r="AX333" i="15" s="1"/>
  <c r="BH333" i="15"/>
  <c r="AI333" i="15"/>
  <c r="BC232" i="15"/>
  <c r="AI232" i="15"/>
  <c r="BD332" i="15"/>
  <c r="AJ332" i="15"/>
  <c r="BE332" i="15"/>
  <c r="BI332" i="15"/>
  <c r="AO332" i="15"/>
  <c r="AT332" i="15" s="1"/>
  <c r="AY332" i="15" s="1"/>
  <c r="AK332" i="15"/>
  <c r="BH332" i="15"/>
  <c r="AP332" i="15"/>
  <c r="AU332" i="15" s="1"/>
  <c r="AZ332" i="15" s="1"/>
  <c r="AN273" i="15"/>
  <c r="AS273" i="15" s="1"/>
  <c r="AX273" i="15" s="1"/>
  <c r="AI273" i="15"/>
  <c r="AQ246" i="15"/>
  <c r="AV246" i="15" s="1"/>
  <c r="BA246" i="15" s="1"/>
  <c r="BG246" i="15"/>
  <c r="BF246" i="15"/>
  <c r="AM246" i="15"/>
  <c r="AL246" i="15"/>
  <c r="AN200" i="15"/>
  <c r="AS200" i="15" s="1"/>
  <c r="AX200" i="15" s="1"/>
  <c r="BC200" i="15"/>
  <c r="AP156" i="15"/>
  <c r="AU156" i="15" s="1"/>
  <c r="AZ156" i="15" s="1"/>
  <c r="BH156" i="15"/>
  <c r="BE156" i="15"/>
  <c r="AK215" i="15"/>
  <c r="BE215" i="15"/>
  <c r="BC206" i="15"/>
  <c r="AN206" i="15"/>
  <c r="AS206" i="15" s="1"/>
  <c r="AX206" i="15" s="1"/>
  <c r="BL428" i="15"/>
  <c r="BG428" i="15"/>
  <c r="AM428" i="15"/>
  <c r="BF428" i="15"/>
  <c r="AN295" i="15"/>
  <c r="AS295" i="15" s="1"/>
  <c r="AX295" i="15" s="1"/>
  <c r="BC295" i="15"/>
  <c r="AI295" i="15"/>
  <c r="AI180" i="15"/>
  <c r="BI180" i="15"/>
  <c r="AO180" i="15"/>
  <c r="AT180" i="15" s="1"/>
  <c r="AY180" i="15" s="1"/>
  <c r="AJ180" i="15"/>
  <c r="BC180" i="15"/>
  <c r="BH180" i="15"/>
  <c r="BJ180" i="15" s="1"/>
  <c r="BD180" i="15"/>
  <c r="BD145" i="15"/>
  <c r="AI145" i="15"/>
  <c r="BC145" i="15"/>
  <c r="BD175" i="15"/>
  <c r="AN175" i="15"/>
  <c r="AS175" i="15" s="1"/>
  <c r="AX175" i="15" s="1"/>
  <c r="BC175" i="15"/>
  <c r="BH175" i="15"/>
  <c r="BK310" i="15"/>
  <c r="BM310" i="15" s="1"/>
  <c r="AM310" i="15"/>
  <c r="AQ310" i="15"/>
  <c r="AV310" i="15" s="1"/>
  <c r="BA310" i="15" s="1"/>
  <c r="BF310" i="15"/>
  <c r="AR310" i="15"/>
  <c r="AW310" i="15" s="1"/>
  <c r="BB310" i="15" s="1"/>
  <c r="AN270" i="15"/>
  <c r="AS270" i="15" s="1"/>
  <c r="AX270" i="15" s="1"/>
  <c r="BC270" i="15"/>
  <c r="AI270" i="15"/>
  <c r="AJ536" i="15"/>
  <c r="AL524" i="15"/>
  <c r="AR522" i="15"/>
  <c r="AW522" i="15" s="1"/>
  <c r="BB522" i="15" s="1"/>
  <c r="BH523" i="15"/>
  <c r="AI526" i="15"/>
  <c r="AR524" i="15"/>
  <c r="AW524" i="15" s="1"/>
  <c r="BB524" i="15" s="1"/>
  <c r="AQ522" i="15"/>
  <c r="AV522" i="15" s="1"/>
  <c r="BA522" i="15" s="1"/>
  <c r="BC517" i="15"/>
  <c r="AL516" i="15"/>
  <c r="AQ507" i="15"/>
  <c r="AV507" i="15" s="1"/>
  <c r="BA507" i="15" s="1"/>
  <c r="AJ521" i="15"/>
  <c r="AP523" i="15"/>
  <c r="AU523" i="15" s="1"/>
  <c r="AZ523" i="15" s="1"/>
  <c r="BL507" i="15"/>
  <c r="BC510" i="15"/>
  <c r="BE483" i="15"/>
  <c r="AI477" i="15"/>
  <c r="AO458" i="15"/>
  <c r="AT458" i="15" s="1"/>
  <c r="AY458" i="15" s="1"/>
  <c r="BH448" i="15"/>
  <c r="BC475" i="15"/>
  <c r="AI458" i="15"/>
  <c r="AN475" i="15"/>
  <c r="AS475" i="15" s="1"/>
  <c r="AX475" i="15" s="1"/>
  <c r="AQ428" i="15"/>
  <c r="AV428" i="15" s="1"/>
  <c r="BA428" i="15" s="1"/>
  <c r="AP369" i="15"/>
  <c r="AU369" i="15" s="1"/>
  <c r="AZ369" i="15" s="1"/>
  <c r="BK317" i="15"/>
  <c r="BM317" i="15" s="1"/>
  <c r="BK246" i="15"/>
  <c r="AR137" i="15"/>
  <c r="AW137" i="15" s="1"/>
  <c r="BB137" i="15" s="1"/>
  <c r="AM137" i="15"/>
  <c r="AR121" i="15"/>
  <c r="AW121" i="15" s="1"/>
  <c r="BB121" i="15" s="1"/>
  <c r="AM121" i="15"/>
  <c r="BF387" i="15"/>
  <c r="AQ387" i="15"/>
  <c r="AV387" i="15" s="1"/>
  <c r="BA387" i="15" s="1"/>
  <c r="BD384" i="15"/>
  <c r="BH376" i="15"/>
  <c r="BC376" i="15"/>
  <c r="BI376" i="15"/>
  <c r="BD376" i="15"/>
  <c r="AI376" i="15"/>
  <c r="AO376" i="15"/>
  <c r="AT376" i="15" s="1"/>
  <c r="AY376" i="15" s="1"/>
  <c r="AN376" i="15"/>
  <c r="AS376" i="15" s="1"/>
  <c r="AX376" i="15" s="1"/>
  <c r="BD367" i="15"/>
  <c r="AJ367" i="15"/>
  <c r="AO367" i="15"/>
  <c r="AT367" i="15" s="1"/>
  <c r="AY367" i="15" s="1"/>
  <c r="BI327" i="15"/>
  <c r="AI327" i="15"/>
  <c r="AN327" i="15"/>
  <c r="AS327" i="15" s="1"/>
  <c r="AX327" i="15" s="1"/>
  <c r="BH327" i="15"/>
  <c r="BC327" i="15"/>
  <c r="BK275" i="15"/>
  <c r="BL275" i="15"/>
  <c r="AQ275" i="15"/>
  <c r="AV275" i="15" s="1"/>
  <c r="BA275" i="15" s="1"/>
  <c r="AR275" i="15"/>
  <c r="AW275" i="15" s="1"/>
  <c r="BB275" i="15" s="1"/>
  <c r="BG275" i="15"/>
  <c r="BF275" i="15"/>
  <c r="AI447" i="15"/>
  <c r="AN447" i="15"/>
  <c r="AS447" i="15" s="1"/>
  <c r="AX447" i="15" s="1"/>
  <c r="BG427" i="15"/>
  <c r="BL427" i="15"/>
  <c r="AM427" i="15"/>
  <c r="BF427" i="15"/>
  <c r="AQ427" i="15"/>
  <c r="AV427" i="15" s="1"/>
  <c r="BA427" i="15" s="1"/>
  <c r="BK427" i="15"/>
  <c r="BM427" i="15" s="1"/>
  <c r="AO394" i="15"/>
  <c r="AT394" i="15" s="1"/>
  <c r="AY394" i="15" s="1"/>
  <c r="AJ394" i="15"/>
  <c r="BD394" i="15"/>
  <c r="AR9" i="15"/>
  <c r="AW9" i="15" s="1"/>
  <c r="BB9" i="15" s="1"/>
  <c r="AL9" i="15"/>
  <c r="BL9" i="15"/>
  <c r="BE143" i="15"/>
  <c r="AP143" i="15"/>
  <c r="AU143" i="15" s="1"/>
  <c r="AZ143" i="15" s="1"/>
  <c r="BC186" i="15"/>
  <c r="AN186" i="15"/>
  <c r="AS186" i="15" s="1"/>
  <c r="AX186" i="15" s="1"/>
  <c r="BD132" i="15"/>
  <c r="AO132" i="15"/>
  <c r="AT132" i="15" s="1"/>
  <c r="AY132" i="15" s="1"/>
  <c r="BI132" i="15"/>
  <c r="AJ132" i="15"/>
  <c r="AI132" i="15"/>
  <c r="BG5" i="15"/>
  <c r="BL5" i="15"/>
  <c r="AL5" i="15"/>
  <c r="AP501" i="15"/>
  <c r="AU501" i="15" s="1"/>
  <c r="AZ501" i="15" s="1"/>
  <c r="BI501" i="15"/>
  <c r="BH501" i="15"/>
  <c r="AN481" i="15"/>
  <c r="AS481" i="15" s="1"/>
  <c r="AX481" i="15" s="1"/>
  <c r="BH481" i="15"/>
  <c r="BC481" i="15"/>
  <c r="AI481" i="15"/>
  <c r="AQ459" i="15"/>
  <c r="AV459" i="15" s="1"/>
  <c r="BA459" i="15" s="1"/>
  <c r="BG459" i="15"/>
  <c r="BF459" i="15"/>
  <c r="AM423" i="15"/>
  <c r="BL423" i="15"/>
  <c r="BF423" i="15"/>
  <c r="AQ423" i="15"/>
  <c r="AV423" i="15" s="1"/>
  <c r="BA423" i="15" s="1"/>
  <c r="AR423" i="15"/>
  <c r="AW423" i="15" s="1"/>
  <c r="BB423" i="15" s="1"/>
  <c r="BK423" i="15"/>
  <c r="BM423" i="15" s="1"/>
  <c r="AP375" i="15"/>
  <c r="AU375" i="15" s="1"/>
  <c r="AZ375" i="15" s="1"/>
  <c r="AN375" i="15"/>
  <c r="AS375" i="15" s="1"/>
  <c r="AX375" i="15" s="1"/>
  <c r="BI375" i="15"/>
  <c r="BE375" i="15"/>
  <c r="BH375" i="15"/>
  <c r="BC375" i="15"/>
  <c r="AI303" i="15"/>
  <c r="BC303" i="15"/>
  <c r="AQ278" i="15"/>
  <c r="AV278" i="15" s="1"/>
  <c r="BA278" i="15" s="1"/>
  <c r="AR278" i="15"/>
  <c r="AW278" i="15" s="1"/>
  <c r="BB278" i="15" s="1"/>
  <c r="BG278" i="15"/>
  <c r="AM278" i="15"/>
  <c r="BF278" i="15"/>
  <c r="AL278" i="15"/>
  <c r="BH331" i="15"/>
  <c r="AI331" i="15"/>
  <c r="AO331" i="15"/>
  <c r="AT331" i="15" s="1"/>
  <c r="AY331" i="15" s="1"/>
  <c r="BF279" i="15"/>
  <c r="AL279" i="15"/>
  <c r="BG279" i="15"/>
  <c r="BK279" i="15"/>
  <c r="BL279" i="15"/>
  <c r="AM279" i="15"/>
  <c r="BC141" i="15"/>
  <c r="AN141" i="15"/>
  <c r="AS141" i="15" s="1"/>
  <c r="AX141" i="15" s="1"/>
  <c r="AO141" i="15"/>
  <c r="AT141" i="15" s="1"/>
  <c r="AY141" i="15" s="1"/>
  <c r="BD141" i="15"/>
  <c r="BI141" i="15"/>
  <c r="BH141" i="15"/>
  <c r="AI141" i="15"/>
  <c r="BI112" i="15"/>
  <c r="BH112" i="15"/>
  <c r="AN112" i="15"/>
  <c r="AS112" i="15" s="1"/>
  <c r="AX112" i="15" s="1"/>
  <c r="BK238" i="15"/>
  <c r="AR238" i="15"/>
  <c r="AW238" i="15" s="1"/>
  <c r="BB238" i="15" s="1"/>
  <c r="AM238" i="15"/>
  <c r="AQ238" i="15"/>
  <c r="AV238" i="15" s="1"/>
  <c r="BA238" i="15" s="1"/>
  <c r="BG238" i="15"/>
  <c r="BF238" i="15"/>
  <c r="AO522" i="15"/>
  <c r="AT522" i="15" s="1"/>
  <c r="AY522" i="15" s="1"/>
  <c r="AN522" i="15"/>
  <c r="AS522" i="15" s="1"/>
  <c r="AX522" i="15" s="1"/>
  <c r="BL271" i="15"/>
  <c r="BF271" i="15"/>
  <c r="AL271" i="15"/>
  <c r="BG271" i="15"/>
  <c r="BK271" i="15"/>
  <c r="BM271" i="15" s="1"/>
  <c r="AR271" i="15"/>
  <c r="AW271" i="15" s="1"/>
  <c r="BB271" i="15" s="1"/>
  <c r="BC448" i="15"/>
  <c r="AI448" i="15"/>
  <c r="AO392" i="15"/>
  <c r="AT392" i="15" s="1"/>
  <c r="AY392" i="15" s="1"/>
  <c r="AJ392" i="15"/>
  <c r="AN478" i="15"/>
  <c r="AS478" i="15" s="1"/>
  <c r="AX478" i="15" s="1"/>
  <c r="AO478" i="15"/>
  <c r="AT478" i="15" s="1"/>
  <c r="AY478" i="15" s="1"/>
  <c r="BK415" i="15"/>
  <c r="BM415" i="15" s="1"/>
  <c r="AQ415" i="15"/>
  <c r="AV415" i="15" s="1"/>
  <c r="BA415" i="15" s="1"/>
  <c r="AR415" i="15"/>
  <c r="AW415" i="15" s="1"/>
  <c r="BB415" i="15" s="1"/>
  <c r="BF415" i="15"/>
  <c r="BG415" i="15"/>
  <c r="AQ451" i="15"/>
  <c r="AV451" i="15" s="1"/>
  <c r="BA451" i="15" s="1"/>
  <c r="BG451" i="15"/>
  <c r="BF451" i="15"/>
  <c r="AL243" i="15"/>
  <c r="AM243" i="15"/>
  <c r="BK243" i="15"/>
  <c r="AR243" i="15"/>
  <c r="AW243" i="15" s="1"/>
  <c r="BB243" i="15" s="1"/>
  <c r="BG243" i="15"/>
  <c r="AQ243" i="15"/>
  <c r="AV243" i="15" s="1"/>
  <c r="BA243" i="15" s="1"/>
  <c r="BH536" i="15"/>
  <c r="BF524" i="15"/>
  <c r="AM522" i="15"/>
  <c r="BD523" i="15"/>
  <c r="BC526" i="15"/>
  <c r="BF516" i="15"/>
  <c r="AI522" i="15"/>
  <c r="AO521" i="15"/>
  <c r="AT521" i="15" s="1"/>
  <c r="AY521" i="15" s="1"/>
  <c r="BE523" i="15"/>
  <c r="BD501" i="15"/>
  <c r="AN510" i="15"/>
  <c r="AS510" i="15" s="1"/>
  <c r="AX510" i="15" s="1"/>
  <c r="AL507" i="15"/>
  <c r="AI506" i="15"/>
  <c r="BI481" i="15"/>
  <c r="BJ481" i="15" s="1"/>
  <c r="BL516" i="15"/>
  <c r="BI475" i="15"/>
  <c r="AL476" i="15"/>
  <c r="AL467" i="15"/>
  <c r="AN477" i="15"/>
  <c r="AS477" i="15" s="1"/>
  <c r="AX477" i="15" s="1"/>
  <c r="BF472" i="15"/>
  <c r="AM451" i="15"/>
  <c r="AI445" i="15"/>
  <c r="AI437" i="15"/>
  <c r="AL428" i="15"/>
  <c r="AM415" i="15"/>
  <c r="BC407" i="15"/>
  <c r="AR428" i="15"/>
  <c r="AW428" i="15" s="1"/>
  <c r="BB428" i="15" s="1"/>
  <c r="BE376" i="15"/>
  <c r="BC405" i="15"/>
  <c r="BC331" i="15"/>
  <c r="AM318" i="15"/>
  <c r="AQ318" i="15"/>
  <c r="AV318" i="15" s="1"/>
  <c r="BA318" i="15" s="1"/>
  <c r="AL310" i="15"/>
  <c r="AN303" i="15"/>
  <c r="AS303" i="15" s="1"/>
  <c r="AX303" i="15" s="1"/>
  <c r="AP215" i="15"/>
  <c r="AU215" i="15" s="1"/>
  <c r="AZ215" i="15" s="1"/>
  <c r="AM211" i="15"/>
  <c r="BL278" i="15"/>
  <c r="AJ175" i="15"/>
  <c r="AI147" i="15"/>
  <c r="AQ279" i="15"/>
  <c r="AV279" i="15" s="1"/>
  <c r="BA279" i="15" s="1"/>
  <c r="BD124" i="15"/>
  <c r="BI156" i="15"/>
  <c r="AR395" i="15"/>
  <c r="AW395" i="15" s="1"/>
  <c r="BB395" i="15" s="1"/>
  <c r="BD405" i="15"/>
  <c r="BH303" i="15"/>
  <c r="BH295" i="15"/>
  <c r="BG153" i="15"/>
  <c r="AR28" i="15"/>
  <c r="AW28" i="15" s="1"/>
  <c r="BB28" i="15" s="1"/>
  <c r="BF244" i="15"/>
  <c r="AL244" i="15"/>
  <c r="BE373" i="15"/>
  <c r="AK373" i="15"/>
  <c r="AP373" i="15"/>
  <c r="AU373" i="15" s="1"/>
  <c r="AZ373" i="15" s="1"/>
  <c r="AJ422" i="15"/>
  <c r="AP367" i="15"/>
  <c r="AU367" i="15" s="1"/>
  <c r="AZ367" i="15" s="1"/>
  <c r="AQ256" i="15"/>
  <c r="AV256" i="15" s="1"/>
  <c r="BA256" i="15" s="1"/>
  <c r="AL256" i="15"/>
  <c r="AR256" i="15"/>
  <c r="AW256" i="15" s="1"/>
  <c r="BB256" i="15" s="1"/>
  <c r="BH291" i="15"/>
  <c r="BI232" i="15"/>
  <c r="BD200" i="15"/>
  <c r="BF272" i="15"/>
  <c r="AL272" i="15"/>
  <c r="AK106" i="15"/>
  <c r="BL257" i="15"/>
  <c r="BL238" i="15"/>
  <c r="AR226" i="15"/>
  <c r="AW226" i="15" s="1"/>
  <c r="BB226" i="15" s="1"/>
  <c r="BK51" i="15"/>
  <c r="AO24" i="15"/>
  <c r="AT24" i="15" s="1"/>
  <c r="AY24" i="15" s="1"/>
  <c r="AO8" i="15"/>
  <c r="AT8" i="15" s="1"/>
  <c r="AY8" i="15" s="1"/>
  <c r="BE506" i="15"/>
  <c r="AL477" i="15"/>
  <c r="AN514" i="15"/>
  <c r="AS514" i="15" s="1"/>
  <c r="AX514" i="15" s="1"/>
  <c r="BL422" i="15"/>
  <c r="AN458" i="15"/>
  <c r="AS458" i="15" s="1"/>
  <c r="AX458" i="15" s="1"/>
  <c r="AL465" i="15"/>
  <c r="AN426" i="15"/>
  <c r="AS426" i="15" s="1"/>
  <c r="AX426" i="15" s="1"/>
  <c r="BC455" i="15"/>
  <c r="AN418" i="15"/>
  <c r="AS418" i="15" s="1"/>
  <c r="AX418" i="15" s="1"/>
  <c r="BD398" i="15"/>
  <c r="BK449" i="15"/>
  <c r="BC424" i="15"/>
  <c r="BK417" i="15"/>
  <c r="BL410" i="15"/>
  <c r="AR409" i="15"/>
  <c r="AW409" i="15" s="1"/>
  <c r="BB409" i="15" s="1"/>
  <c r="AJ383" i="15"/>
  <c r="AJ373" i="15"/>
  <c r="BD369" i="15"/>
  <c r="AQ337" i="15"/>
  <c r="AV337" i="15" s="1"/>
  <c r="BA337" i="15" s="1"/>
  <c r="AQ265" i="15"/>
  <c r="AV265" i="15" s="1"/>
  <c r="BA265" i="15" s="1"/>
  <c r="AR497" i="15"/>
  <c r="AW497" i="15" s="1"/>
  <c r="BB497" i="15" s="1"/>
  <c r="AR372" i="15"/>
  <c r="AW372" i="15" s="1"/>
  <c r="BB372" i="15" s="1"/>
  <c r="AL331" i="15"/>
  <c r="BE519" i="15"/>
  <c r="BG373" i="15"/>
  <c r="BE485" i="15"/>
  <c r="BI379" i="15"/>
  <c r="BL261" i="15"/>
  <c r="BD377" i="15"/>
  <c r="AI175" i="15"/>
  <c r="AJ23" i="15"/>
  <c r="BD11" i="15"/>
  <c r="AR459" i="15"/>
  <c r="AW459" i="15" s="1"/>
  <c r="BB459" i="15" s="1"/>
  <c r="AR451" i="15"/>
  <c r="AW451" i="15" s="1"/>
  <c r="BB451" i="15" s="1"/>
  <c r="BC466" i="15"/>
  <c r="BL243" i="15"/>
  <c r="BK497" i="15"/>
  <c r="AM464" i="15"/>
  <c r="AQ477" i="15"/>
  <c r="AV477" i="15" s="1"/>
  <c r="BA477" i="15" s="1"/>
  <c r="AQ468" i="15"/>
  <c r="AV468" i="15" s="1"/>
  <c r="BA468" i="15" s="1"/>
  <c r="AQ465" i="15"/>
  <c r="AV465" i="15" s="1"/>
  <c r="BA465" i="15" s="1"/>
  <c r="BG447" i="15"/>
  <c r="AQ446" i="15"/>
  <c r="AV446" i="15" s="1"/>
  <c r="BA446" i="15" s="1"/>
  <c r="AQ447" i="15"/>
  <c r="AV447" i="15" s="1"/>
  <c r="BA447" i="15" s="1"/>
  <c r="BL464" i="15"/>
  <c r="BK464" i="15"/>
  <c r="BG449" i="15"/>
  <c r="BG441" i="15"/>
  <c r="AQ430" i="15"/>
  <c r="AV430" i="15" s="1"/>
  <c r="BA430" i="15" s="1"/>
  <c r="AQ422" i="15"/>
  <c r="AV422" i="15" s="1"/>
  <c r="BA422" i="15" s="1"/>
  <c r="BF449" i="15"/>
  <c r="BC426" i="15"/>
  <c r="BL446" i="15"/>
  <c r="AQ391" i="15"/>
  <c r="AV391" i="15" s="1"/>
  <c r="BA391" i="15" s="1"/>
  <c r="BK373" i="15"/>
  <c r="AM430" i="15"/>
  <c r="BC423" i="15"/>
  <c r="AR422" i="15"/>
  <c r="AW422" i="15" s="1"/>
  <c r="BB422" i="15" s="1"/>
  <c r="BL391" i="15"/>
  <c r="BL381" i="15"/>
  <c r="AO373" i="15"/>
  <c r="AT373" i="15" s="1"/>
  <c r="AY373" i="15" s="1"/>
  <c r="AO369" i="15"/>
  <c r="AT369" i="15" s="1"/>
  <c r="AY369" i="15" s="1"/>
  <c r="BG368" i="15"/>
  <c r="AI379" i="15"/>
  <c r="BD379" i="15"/>
  <c r="AM372" i="15"/>
  <c r="AI392" i="15"/>
  <c r="AI387" i="15"/>
  <c r="AI383" i="15"/>
  <c r="BD383" i="15"/>
  <c r="AI381" i="15"/>
  <c r="BI373" i="15"/>
  <c r="AI398" i="15"/>
  <c r="AM391" i="15"/>
  <c r="BF386" i="15"/>
  <c r="AL381" i="15"/>
  <c r="AR381" i="15"/>
  <c r="AW381" i="15" s="1"/>
  <c r="BB381" i="15" s="1"/>
  <c r="AI373" i="15"/>
  <c r="BD373" i="15"/>
  <c r="BD340" i="15"/>
  <c r="BF340" i="15"/>
  <c r="AM337" i="15"/>
  <c r="AR337" i="15"/>
  <c r="AW337" i="15" s="1"/>
  <c r="BB337" i="15" s="1"/>
  <c r="AL337" i="15"/>
  <c r="AK350" i="15"/>
  <c r="BF332" i="15"/>
  <c r="BK315" i="15"/>
  <c r="AM145" i="15"/>
  <c r="AL265" i="15"/>
  <c r="BD20" i="15"/>
  <c r="AN13" i="15"/>
  <c r="AS13" i="15" s="1"/>
  <c r="AX13" i="15" s="1"/>
  <c r="BC13" i="15"/>
  <c r="AL372" i="15"/>
  <c r="AK148" i="15"/>
  <c r="AI148" i="15"/>
  <c r="BI148" i="15"/>
  <c r="BJ148" i="15" s="1"/>
  <c r="AP136" i="15"/>
  <c r="AU136" i="15" s="1"/>
  <c r="AZ136" i="15" s="1"/>
  <c r="AK136" i="15"/>
  <c r="BD164" i="15"/>
  <c r="AJ164" i="15"/>
  <c r="AQ248" i="15"/>
  <c r="AV248" i="15" s="1"/>
  <c r="BA248" i="15" s="1"/>
  <c r="BL248" i="15"/>
  <c r="BF248" i="15"/>
  <c r="BG474" i="15"/>
  <c r="AR474" i="15"/>
  <c r="AW474" i="15" s="1"/>
  <c r="BB474" i="15" s="1"/>
  <c r="AP507" i="15"/>
  <c r="AU507" i="15" s="1"/>
  <c r="AZ507" i="15" s="1"/>
  <c r="AK507" i="15"/>
  <c r="AL500" i="15"/>
  <c r="BK500" i="15"/>
  <c r="AM497" i="15"/>
  <c r="AM500" i="15"/>
  <c r="AQ502" i="15"/>
  <c r="AV502" i="15" s="1"/>
  <c r="BA502" i="15" s="1"/>
  <c r="AJ519" i="15"/>
  <c r="BF497" i="15"/>
  <c r="AQ513" i="15"/>
  <c r="AV513" i="15" s="1"/>
  <c r="BA513" i="15" s="1"/>
  <c r="BG497" i="15"/>
  <c r="BL497" i="15"/>
  <c r="AP485" i="15"/>
  <c r="AU485" i="15" s="1"/>
  <c r="AZ485" i="15" s="1"/>
  <c r="AK485" i="15"/>
  <c r="AM477" i="15"/>
  <c r="AI476" i="15"/>
  <c r="AM468" i="15"/>
  <c r="BG500" i="15"/>
  <c r="BL481" i="15"/>
  <c r="AJ455" i="15"/>
  <c r="BH503" i="15"/>
  <c r="AM479" i="15"/>
  <c r="AR477" i="15"/>
  <c r="AW477" i="15" s="1"/>
  <c r="BB477" i="15" s="1"/>
  <c r="BL468" i="15"/>
  <c r="BG464" i="15"/>
  <c r="BK477" i="15"/>
  <c r="BK468" i="15"/>
  <c r="BK465" i="15"/>
  <c r="BL447" i="15"/>
  <c r="BK446" i="15"/>
  <c r="BK447" i="15"/>
  <c r="AL464" i="15"/>
  <c r="AI455" i="15"/>
  <c r="BM418" i="15"/>
  <c r="AQ449" i="15"/>
  <c r="AV449" i="15" s="1"/>
  <c r="BA449" i="15" s="1"/>
  <c r="BF430" i="15"/>
  <c r="BF422" i="15"/>
  <c r="BH420" i="15"/>
  <c r="AR417" i="15"/>
  <c r="AW417" i="15" s="1"/>
  <c r="BB417" i="15" s="1"/>
  <c r="BG410" i="15"/>
  <c r="AR446" i="15"/>
  <c r="AW446" i="15" s="1"/>
  <c r="BB446" i="15" s="1"/>
  <c r="BC408" i="15"/>
  <c r="BK386" i="15"/>
  <c r="BM386" i="15" s="1"/>
  <c r="BK381" i="15"/>
  <c r="AQ373" i="15"/>
  <c r="AV373" i="15" s="1"/>
  <c r="BA373" i="15" s="1"/>
  <c r="BG430" i="15"/>
  <c r="AL410" i="15"/>
  <c r="AM373" i="15"/>
  <c r="BL368" i="15"/>
  <c r="BC379" i="15"/>
  <c r="BH379" i="15"/>
  <c r="BG372" i="15"/>
  <c r="BC387" i="15"/>
  <c r="BC383" i="15"/>
  <c r="BH383" i="15"/>
  <c r="BC381" i="15"/>
  <c r="BL372" i="15"/>
  <c r="AN398" i="15"/>
  <c r="AS398" i="15" s="1"/>
  <c r="AX398" i="15" s="1"/>
  <c r="BG391" i="15"/>
  <c r="AM386" i="15"/>
  <c r="BF381" i="15"/>
  <c r="BC373" i="15"/>
  <c r="BH373" i="15"/>
  <c r="AK339" i="15"/>
  <c r="BG337" i="15"/>
  <c r="BF337" i="15"/>
  <c r="AM340" i="15"/>
  <c r="AR332" i="15"/>
  <c r="AW332" i="15" s="1"/>
  <c r="BB332" i="15" s="1"/>
  <c r="AQ332" i="15"/>
  <c r="AV332" i="15" s="1"/>
  <c r="BA332" i="15" s="1"/>
  <c r="AM265" i="15"/>
  <c r="AM147" i="15"/>
  <c r="BF265" i="15"/>
  <c r="AI4" i="15"/>
  <c r="AN4" i="15"/>
  <c r="AS4" i="15" s="1"/>
  <c r="AX4" i="15" s="1"/>
  <c r="BE127" i="15"/>
  <c r="AK127" i="15"/>
  <c r="BK15" i="15"/>
  <c r="BM15" i="15" s="1"/>
  <c r="BL15" i="15"/>
  <c r="BF22" i="15"/>
  <c r="AL22" i="15"/>
  <c r="BG22" i="15"/>
  <c r="AM22" i="15"/>
  <c r="AQ14" i="15"/>
  <c r="AV14" i="15" s="1"/>
  <c r="BA14" i="15" s="1"/>
  <c r="BF14" i="15"/>
  <c r="BK21" i="15"/>
  <c r="AQ21" i="15"/>
  <c r="AV21" i="15" s="1"/>
  <c r="BA21" i="15" s="1"/>
  <c r="BF21" i="15"/>
  <c r="BF18" i="15"/>
  <c r="BK18" i="15"/>
  <c r="AQ18" i="15"/>
  <c r="AV18" i="15" s="1"/>
  <c r="BA18" i="15" s="1"/>
  <c r="BG18" i="15"/>
  <c r="AM18" i="15"/>
  <c r="BK4" i="15"/>
  <c r="AQ4" i="15"/>
  <c r="AV4" i="15" s="1"/>
  <c r="BA4" i="15" s="1"/>
  <c r="BF4" i="15"/>
  <c r="BG4" i="15"/>
  <c r="AQ3" i="15"/>
  <c r="AV3" i="15" s="1"/>
  <c r="BA3" i="15" s="1"/>
  <c r="BL3" i="15"/>
  <c r="AM3" i="15"/>
  <c r="AK156" i="15"/>
  <c r="AN156" i="15"/>
  <c r="AS156" i="15" s="1"/>
  <c r="AX156" i="15" s="1"/>
  <c r="BC156" i="15"/>
  <c r="AI156" i="15"/>
  <c r="AO112" i="15"/>
  <c r="AT112" i="15" s="1"/>
  <c r="AY112" i="15" s="1"/>
  <c r="BC112" i="15"/>
  <c r="AI112" i="15"/>
  <c r="AJ112" i="15"/>
  <c r="BK502" i="15"/>
  <c r="BG513" i="15"/>
  <c r="BF513" i="15"/>
  <c r="AO506" i="15"/>
  <c r="AT506" i="15" s="1"/>
  <c r="AY506" i="15" s="1"/>
  <c r="AM465" i="15"/>
  <c r="AR513" i="15"/>
  <c r="AW513" i="15" s="1"/>
  <c r="BB513" i="15" s="1"/>
  <c r="AQ500" i="15"/>
  <c r="AV500" i="15" s="1"/>
  <c r="BA500" i="15" s="1"/>
  <c r="AM502" i="15"/>
  <c r="BG502" i="15"/>
  <c r="BL513" i="15"/>
  <c r="BM513" i="15" s="1"/>
  <c r="BH500" i="15"/>
  <c r="BE500" i="15"/>
  <c r="BC503" i="15"/>
  <c r="BG477" i="15"/>
  <c r="AN455" i="15"/>
  <c r="AS455" i="15" s="1"/>
  <c r="AX455" i="15" s="1"/>
  <c r="AL446" i="15"/>
  <c r="AL447" i="15"/>
  <c r="BF464" i="15"/>
  <c r="BL449" i="15"/>
  <c r="AL430" i="15"/>
  <c r="AL422" i="15"/>
  <c r="AR416" i="15"/>
  <c r="AW416" i="15" s="1"/>
  <c r="BB416" i="15" s="1"/>
  <c r="AM413" i="15"/>
  <c r="AQ386" i="15"/>
  <c r="AV386" i="15" s="1"/>
  <c r="BA386" i="15" s="1"/>
  <c r="AQ381" i="15"/>
  <c r="AV381" i="15" s="1"/>
  <c r="BA381" i="15" s="1"/>
  <c r="BK372" i="15"/>
  <c r="AM422" i="15"/>
  <c r="BK413" i="15"/>
  <c r="AO383" i="15"/>
  <c r="AT383" i="15" s="1"/>
  <c r="AY383" i="15" s="1"/>
  <c r="BF372" i="15"/>
  <c r="AJ379" i="15"/>
  <c r="AK369" i="15"/>
  <c r="AL391" i="15"/>
  <c r="BI340" i="15"/>
  <c r="AJ339" i="15"/>
  <c r="BL340" i="15"/>
  <c r="BM340" i="15" s="1"/>
  <c r="AM332" i="15"/>
  <c r="BE347" i="15"/>
  <c r="BG340" i="15"/>
  <c r="AR340" i="15"/>
  <c r="AW340" i="15" s="1"/>
  <c r="BB340" i="15" s="1"/>
  <c r="BL332" i="15"/>
  <c r="BC319" i="15"/>
  <c r="BC315" i="15"/>
  <c r="BC311" i="15"/>
  <c r="BG265" i="15"/>
  <c r="AM135" i="15"/>
  <c r="BK265" i="15"/>
  <c r="AQ242" i="15"/>
  <c r="AV242" i="15" s="1"/>
  <c r="BA242" i="15" s="1"/>
  <c r="AQ234" i="15"/>
  <c r="AV234" i="15" s="1"/>
  <c r="BA234" i="15" s="1"/>
  <c r="AR147" i="15"/>
  <c r="AW147" i="15" s="1"/>
  <c r="BB147" i="15" s="1"/>
  <c r="AR127" i="15"/>
  <c r="AW127" i="15" s="1"/>
  <c r="BB127" i="15" s="1"/>
  <c r="BH125" i="15"/>
  <c r="BE125" i="15"/>
  <c r="BL256" i="15"/>
  <c r="BC148" i="15"/>
  <c r="AI9" i="15"/>
  <c r="BC9" i="15"/>
  <c r="AN9" i="15"/>
  <c r="AS9" i="15" s="1"/>
  <c r="AX9" i="15" s="1"/>
  <c r="BF377" i="15"/>
  <c r="BL377" i="15"/>
  <c r="BM377" i="15" s="1"/>
  <c r="AL98" i="15"/>
  <c r="AI8" i="15"/>
  <c r="BL454" i="15"/>
  <c r="BE391" i="15"/>
  <c r="BE379" i="15"/>
  <c r="AK28" i="15"/>
  <c r="AN246" i="15"/>
  <c r="AS246" i="15" s="1"/>
  <c r="AX246" i="15" s="1"/>
  <c r="AN240" i="15"/>
  <c r="AS240" i="15" s="1"/>
  <c r="AX240" i="15" s="1"/>
  <c r="AN272" i="15"/>
  <c r="AS272" i="15" s="1"/>
  <c r="AX272" i="15" s="1"/>
  <c r="AJ121" i="15"/>
  <c r="AI208" i="15"/>
  <c r="AI206" i="15"/>
  <c r="BC24" i="15"/>
  <c r="AR526" i="15"/>
  <c r="AW526" i="15" s="1"/>
  <c r="BB526" i="15" s="1"/>
  <c r="AJ507" i="15"/>
  <c r="AP371" i="15"/>
  <c r="AU371" i="15" s="1"/>
  <c r="AZ371" i="15" s="1"/>
  <c r="BC280" i="15"/>
  <c r="AN309" i="15"/>
  <c r="AS309" i="15" s="1"/>
  <c r="AX309" i="15" s="1"/>
  <c r="BL218" i="15"/>
  <c r="BM218" i="15" s="1"/>
  <c r="AI245" i="15"/>
  <c r="BC223" i="15"/>
  <c r="AK163" i="15"/>
  <c r="AI159" i="15"/>
  <c r="BC128" i="15"/>
  <c r="BE116" i="15"/>
  <c r="BE111" i="15"/>
  <c r="BL217" i="15"/>
  <c r="AN155" i="15"/>
  <c r="AS155" i="15" s="1"/>
  <c r="AX155" i="15" s="1"/>
  <c r="AK114" i="15"/>
  <c r="BK244" i="15"/>
  <c r="AN126" i="15"/>
  <c r="AS126" i="15" s="1"/>
  <c r="AX126" i="15" s="1"/>
  <c r="BL17" i="15"/>
  <c r="AQ10" i="15"/>
  <c r="AV10" i="15" s="1"/>
  <c r="BA10" i="15" s="1"/>
  <c r="AO375" i="15"/>
  <c r="AT375" i="15" s="1"/>
  <c r="AY375" i="15" s="1"/>
  <c r="AP372" i="15"/>
  <c r="AU372" i="15" s="1"/>
  <c r="AZ372" i="15" s="1"/>
  <c r="AI277" i="15"/>
  <c r="BC172" i="15"/>
  <c r="AK147" i="15"/>
  <c r="BL269" i="15"/>
  <c r="BH416" i="15"/>
  <c r="BH414" i="15"/>
  <c r="BI4" i="15"/>
  <c r="AO4" i="15"/>
  <c r="AT4" i="15" s="1"/>
  <c r="AY4" i="15" s="1"/>
  <c r="BD4" i="15"/>
  <c r="BL253" i="15"/>
  <c r="AP144" i="15"/>
  <c r="AU144" i="15" s="1"/>
  <c r="AZ144" i="15" s="1"/>
  <c r="AK144" i="15"/>
  <c r="BC278" i="15"/>
  <c r="AN278" i="15"/>
  <c r="AS278" i="15" s="1"/>
  <c r="AX278" i="15" s="1"/>
  <c r="BC243" i="15"/>
  <c r="AN243" i="15"/>
  <c r="AS243" i="15" s="1"/>
  <c r="AX243" i="15" s="1"/>
  <c r="AP488" i="15"/>
  <c r="AU488" i="15" s="1"/>
  <c r="AZ488" i="15" s="1"/>
  <c r="AP349" i="15"/>
  <c r="AU349" i="15" s="1"/>
  <c r="AZ349" i="15" s="1"/>
  <c r="AM113" i="15"/>
  <c r="AN20" i="15"/>
  <c r="AS20" i="15" s="1"/>
  <c r="AX20" i="15" s="1"/>
  <c r="BD12" i="15"/>
  <c r="AJ4" i="15"/>
  <c r="AO12" i="15"/>
  <c r="AT12" i="15" s="1"/>
  <c r="AY12" i="15" s="1"/>
  <c r="BF36" i="15"/>
  <c r="BL36" i="15"/>
  <c r="AN472" i="15"/>
  <c r="AS472" i="15" s="1"/>
  <c r="AX472" i="15" s="1"/>
  <c r="AI425" i="15"/>
  <c r="BC265" i="15"/>
  <c r="BM430" i="15"/>
  <c r="BH428" i="15"/>
  <c r="AO421" i="15"/>
  <c r="AT421" i="15" s="1"/>
  <c r="AY421" i="15" s="1"/>
  <c r="AO415" i="15"/>
  <c r="AT415" i="15" s="1"/>
  <c r="AY415" i="15" s="1"/>
  <c r="AO410" i="15"/>
  <c r="AT410" i="15" s="1"/>
  <c r="AY410" i="15" s="1"/>
  <c r="BI399" i="15"/>
  <c r="BD421" i="15"/>
  <c r="BF400" i="15"/>
  <c r="AM361" i="15"/>
  <c r="AP355" i="15"/>
  <c r="AU355" i="15" s="1"/>
  <c r="AZ355" i="15" s="1"/>
  <c r="AK345" i="15"/>
  <c r="BC323" i="15"/>
  <c r="AP163" i="15"/>
  <c r="AU163" i="15" s="1"/>
  <c r="AZ163" i="15" s="1"/>
  <c r="AP159" i="15"/>
  <c r="AU159" i="15" s="1"/>
  <c r="AZ159" i="15" s="1"/>
  <c r="AM115" i="15"/>
  <c r="AQ261" i="15"/>
  <c r="AV261" i="15" s="1"/>
  <c r="BA261" i="15" s="1"/>
  <c r="AN208" i="15"/>
  <c r="AS208" i="15" s="1"/>
  <c r="AX208" i="15" s="1"/>
  <c r="AO128" i="15"/>
  <c r="AT128" i="15" s="1"/>
  <c r="AY128" i="15" s="1"/>
  <c r="AO114" i="15"/>
  <c r="AT114" i="15" s="1"/>
  <c r="AY114" i="15" s="1"/>
  <c r="AR242" i="15"/>
  <c r="AW242" i="15" s="1"/>
  <c r="BB242" i="15" s="1"/>
  <c r="BF234" i="15"/>
  <c r="AN128" i="15"/>
  <c r="AS128" i="15" s="1"/>
  <c r="AX128" i="15" s="1"/>
  <c r="AJ125" i="15"/>
  <c r="BL244" i="15"/>
  <c r="AQ244" i="15"/>
  <c r="AV244" i="15" s="1"/>
  <c r="BA244" i="15" s="1"/>
  <c r="BD111" i="15"/>
  <c r="AJ24" i="15"/>
  <c r="BD16" i="15"/>
  <c r="AJ8" i="15"/>
  <c r="BK36" i="15"/>
  <c r="BE144" i="15"/>
  <c r="AL55" i="15"/>
  <c r="AM21" i="15"/>
  <c r="AI17" i="15"/>
  <c r="AQ22" i="15"/>
  <c r="AV22" i="15" s="1"/>
  <c r="BA22" i="15" s="1"/>
  <c r="AL18" i="15"/>
  <c r="BF507" i="15"/>
  <c r="AJ535" i="15"/>
  <c r="BF522" i="15"/>
  <c r="BL477" i="15"/>
  <c r="BC230" i="15"/>
  <c r="BH163" i="15"/>
  <c r="AM109" i="15"/>
  <c r="AJ433" i="15"/>
  <c r="AO416" i="15"/>
  <c r="AT416" i="15" s="1"/>
  <c r="AY416" i="15" s="1"/>
  <c r="AI412" i="15"/>
  <c r="AK351" i="15"/>
  <c r="AP348" i="15"/>
  <c r="AU348" i="15" s="1"/>
  <c r="AZ348" i="15" s="1"/>
  <c r="AR244" i="15"/>
  <c r="AW244" i="15" s="1"/>
  <c r="BB244" i="15" s="1"/>
  <c r="BI111" i="15"/>
  <c r="BH111" i="15"/>
  <c r="AJ16" i="15"/>
  <c r="AP111" i="15"/>
  <c r="AU111" i="15" s="1"/>
  <c r="AZ111" i="15" s="1"/>
  <c r="BC418" i="15"/>
  <c r="AP489" i="15"/>
  <c r="AU489" i="15" s="1"/>
  <c r="AZ489" i="15" s="1"/>
  <c r="AQ417" i="15"/>
  <c r="AV417" i="15" s="1"/>
  <c r="BA417" i="15" s="1"/>
  <c r="AQ409" i="15"/>
  <c r="AV409" i="15" s="1"/>
  <c r="BA409" i="15" s="1"/>
  <c r="AL367" i="15"/>
  <c r="AN374" i="15"/>
  <c r="AS374" i="15" s="1"/>
  <c r="AX374" i="15" s="1"/>
  <c r="BI330" i="15"/>
  <c r="BC146" i="15"/>
  <c r="AR20" i="15"/>
  <c r="AW20" i="15" s="1"/>
  <c r="BB20" i="15" s="1"/>
  <c r="AM20" i="15"/>
  <c r="BK7" i="15"/>
  <c r="BL7" i="15"/>
  <c r="BG7" i="15"/>
  <c r="BL14" i="15"/>
  <c r="AL14" i="15"/>
  <c r="BD24" i="15"/>
  <c r="BL21" i="15"/>
  <c r="AL21" i="15"/>
  <c r="BD8" i="15"/>
  <c r="BL4" i="15"/>
  <c r="AL4" i="15"/>
  <c r="BK3" i="15"/>
  <c r="BG3" i="15"/>
  <c r="BC262" i="15"/>
  <c r="AN262" i="15"/>
  <c r="AS262" i="15" s="1"/>
  <c r="AX262" i="15" s="1"/>
  <c r="BC254" i="15"/>
  <c r="AN254" i="15"/>
  <c r="AS254" i="15" s="1"/>
  <c r="AX254" i="15" s="1"/>
  <c r="AJ337" i="15"/>
  <c r="BH337" i="15"/>
  <c r="AL497" i="15"/>
  <c r="BK330" i="15"/>
  <c r="BG316" i="15"/>
  <c r="AL504" i="15"/>
  <c r="BL246" i="15"/>
  <c r="BM246" i="15" s="1"/>
  <c r="BI175" i="15"/>
  <c r="BF16" i="15"/>
  <c r="BK5" i="15"/>
  <c r="BI386" i="15"/>
  <c r="AI200" i="15"/>
  <c r="AN182" i="15"/>
  <c r="AS182" i="15" s="1"/>
  <c r="AX182" i="15" s="1"/>
  <c r="AQ35" i="15"/>
  <c r="AV35" i="15" s="1"/>
  <c r="BA35" i="15" s="1"/>
  <c r="BL62" i="15"/>
  <c r="AN22" i="15"/>
  <c r="AS22" i="15" s="1"/>
  <c r="AX22" i="15" s="1"/>
  <c r="BC273" i="15"/>
  <c r="AI11" i="15"/>
  <c r="AM30" i="15"/>
  <c r="AO17" i="15"/>
  <c r="AT17" i="15" s="1"/>
  <c r="AY17" i="15" s="1"/>
  <c r="AL17" i="15"/>
  <c r="AR518" i="15"/>
  <c r="AW518" i="15" s="1"/>
  <c r="BB518" i="15" s="1"/>
  <c r="AP508" i="15"/>
  <c r="AU508" i="15" s="1"/>
  <c r="AZ508" i="15" s="1"/>
  <c r="AL506" i="15"/>
  <c r="AO465" i="15"/>
  <c r="AT465" i="15" s="1"/>
  <c r="AY465" i="15" s="1"/>
  <c r="BI387" i="15"/>
  <c r="AP384" i="15"/>
  <c r="AU384" i="15" s="1"/>
  <c r="AZ384" i="15" s="1"/>
  <c r="AR375" i="15"/>
  <c r="AW375" i="15" s="1"/>
  <c r="BB375" i="15" s="1"/>
  <c r="BL270" i="15"/>
  <c r="AO519" i="15"/>
  <c r="AT519" i="15" s="1"/>
  <c r="AY519" i="15" s="1"/>
  <c r="AN498" i="15"/>
  <c r="AS498" i="15" s="1"/>
  <c r="AX498" i="15" s="1"/>
  <c r="AI450" i="15"/>
  <c r="AI285" i="15"/>
  <c r="AN251" i="15"/>
  <c r="AS251" i="15" s="1"/>
  <c r="AX251" i="15" s="1"/>
  <c r="AK504" i="15"/>
  <c r="AK334" i="15"/>
  <c r="AN267" i="15"/>
  <c r="AS267" i="15" s="1"/>
  <c r="AX267" i="15" s="1"/>
  <c r="AQ235" i="15"/>
  <c r="AV235" i="15" s="1"/>
  <c r="BA235" i="15" s="1"/>
  <c r="AI234" i="15"/>
  <c r="BK225" i="15"/>
  <c r="AM499" i="15"/>
  <c r="AJ389" i="15"/>
  <c r="AQ374" i="15"/>
  <c r="AV374" i="15" s="1"/>
  <c r="BA374" i="15" s="1"/>
  <c r="AM217" i="15"/>
  <c r="AK443" i="15"/>
  <c r="AM26" i="15"/>
  <c r="AR22" i="15"/>
  <c r="AW22" i="15" s="1"/>
  <c r="BB22" i="15" s="1"/>
  <c r="AR14" i="15"/>
  <c r="AW14" i="15" s="1"/>
  <c r="BB14" i="15" s="1"/>
  <c r="AP483" i="15"/>
  <c r="AU483" i="15" s="1"/>
  <c r="AZ483" i="15" s="1"/>
  <c r="BH168" i="15"/>
  <c r="AO464" i="15"/>
  <c r="AT464" i="15" s="1"/>
  <c r="AY464" i="15" s="1"/>
  <c r="AO448" i="15"/>
  <c r="AT448" i="15" s="1"/>
  <c r="AY448" i="15" s="1"/>
  <c r="BF264" i="15"/>
  <c r="AQ264" i="15"/>
  <c r="AV264" i="15" s="1"/>
  <c r="BA264" i="15" s="1"/>
  <c r="BL499" i="15"/>
  <c r="AJ504" i="15"/>
  <c r="BI498" i="15"/>
  <c r="BC498" i="15"/>
  <c r="BH498" i="15"/>
  <c r="AI465" i="15"/>
  <c r="AP490" i="15"/>
  <c r="AU490" i="15" s="1"/>
  <c r="AZ490" i="15" s="1"/>
  <c r="BD459" i="15"/>
  <c r="BH462" i="15"/>
  <c r="BH464" i="15"/>
  <c r="AJ460" i="15"/>
  <c r="AO444" i="15"/>
  <c r="AT444" i="15" s="1"/>
  <c r="AY444" i="15" s="1"/>
  <c r="BH433" i="15"/>
  <c r="BI440" i="15"/>
  <c r="AO452" i="15"/>
  <c r="AT452" i="15" s="1"/>
  <c r="AY452" i="15" s="1"/>
  <c r="BI438" i="15"/>
  <c r="BD438" i="15"/>
  <c r="AO429" i="15"/>
  <c r="AT429" i="15" s="1"/>
  <c r="AY429" i="15" s="1"/>
  <c r="BC416" i="15"/>
  <c r="AN412" i="15"/>
  <c r="AS412" i="15" s="1"/>
  <c r="AX412" i="15" s="1"/>
  <c r="AN410" i="15"/>
  <c r="AS410" i="15" s="1"/>
  <c r="AX410" i="15" s="1"/>
  <c r="AO408" i="15"/>
  <c r="AT408" i="15" s="1"/>
  <c r="AY408" i="15" s="1"/>
  <c r="AJ431" i="15"/>
  <c r="AJ429" i="15"/>
  <c r="BC399" i="15"/>
  <c r="BF442" i="15"/>
  <c r="BC369" i="15"/>
  <c r="BH369" i="15"/>
  <c r="BC367" i="15"/>
  <c r="BH367" i="15"/>
  <c r="BK338" i="15"/>
  <c r="AP344" i="15"/>
  <c r="AU344" i="15" s="1"/>
  <c r="AZ344" i="15" s="1"/>
  <c r="BI334" i="15"/>
  <c r="AK346" i="15"/>
  <c r="AL315" i="15"/>
  <c r="BL315" i="15"/>
  <c r="AO297" i="15"/>
  <c r="AT297" i="15" s="1"/>
  <c r="AY297" i="15" s="1"/>
  <c r="AR281" i="15"/>
  <c r="AW281" i="15" s="1"/>
  <c r="BB281" i="15" s="1"/>
  <c r="AR315" i="15"/>
  <c r="AW315" i="15" s="1"/>
  <c r="BB315" i="15" s="1"/>
  <c r="AM283" i="15"/>
  <c r="AM281" i="15"/>
  <c r="AM225" i="15"/>
  <c r="AL230" i="15"/>
  <c r="AJ220" i="15"/>
  <c r="BD184" i="15"/>
  <c r="AO184" i="15"/>
  <c r="AT184" i="15" s="1"/>
  <c r="AY184" i="15" s="1"/>
  <c r="AL270" i="15"/>
  <c r="BK217" i="15"/>
  <c r="AR133" i="15"/>
  <c r="AW133" i="15" s="1"/>
  <c r="BB133" i="15" s="1"/>
  <c r="AM133" i="15"/>
  <c r="BD222" i="15"/>
  <c r="BL264" i="15"/>
  <c r="AN6" i="15"/>
  <c r="AS6" i="15" s="1"/>
  <c r="AX6" i="15" s="1"/>
  <c r="BC6" i="15"/>
  <c r="AL262" i="15"/>
  <c r="BL262" i="15"/>
  <c r="BK262" i="15"/>
  <c r="AR262" i="15"/>
  <c r="AW262" i="15" s="1"/>
  <c r="BB262" i="15" s="1"/>
  <c r="AQ262" i="15"/>
  <c r="AV262" i="15" s="1"/>
  <c r="BA262" i="15" s="1"/>
  <c r="AM224" i="15"/>
  <c r="BL224" i="15"/>
  <c r="AR224" i="15"/>
  <c r="AW224" i="15" s="1"/>
  <c r="BB224" i="15" s="1"/>
  <c r="AP145" i="15"/>
  <c r="AU145" i="15" s="1"/>
  <c r="AZ145" i="15" s="1"/>
  <c r="BH145" i="15"/>
  <c r="AO145" i="15"/>
  <c r="AT145" i="15" s="1"/>
  <c r="AY145" i="15" s="1"/>
  <c r="AJ145" i="15"/>
  <c r="BI145" i="15"/>
  <c r="BE145" i="15"/>
  <c r="BE135" i="15"/>
  <c r="BD135" i="15"/>
  <c r="AO135" i="15"/>
  <c r="AT135" i="15" s="1"/>
  <c r="AY135" i="15" s="1"/>
  <c r="AK135" i="15"/>
  <c r="AJ135" i="15"/>
  <c r="BH135" i="15"/>
  <c r="BI135" i="15"/>
  <c r="AN121" i="15"/>
  <c r="AS121" i="15" s="1"/>
  <c r="AX121" i="15" s="1"/>
  <c r="BD121" i="15"/>
  <c r="AO121" i="15"/>
  <c r="AT121" i="15" s="1"/>
  <c r="AY121" i="15" s="1"/>
  <c r="BC121" i="15"/>
  <c r="BH121" i="15"/>
  <c r="BI121" i="15"/>
  <c r="AI440" i="15"/>
  <c r="BG123" i="15"/>
  <c r="AR123" i="15"/>
  <c r="AW123" i="15" s="1"/>
  <c r="BB123" i="15" s="1"/>
  <c r="BK250" i="15"/>
  <c r="AR250" i="15"/>
  <c r="AW250" i="15" s="1"/>
  <c r="BB250" i="15" s="1"/>
  <c r="AR232" i="15"/>
  <c r="AW232" i="15" s="1"/>
  <c r="BB232" i="15" s="1"/>
  <c r="BG232" i="15"/>
  <c r="AN213" i="15"/>
  <c r="AS213" i="15" s="1"/>
  <c r="AX213" i="15" s="1"/>
  <c r="BI213" i="15"/>
  <c r="BL247" i="15"/>
  <c r="BF247" i="15"/>
  <c r="BC536" i="15"/>
  <c r="BK499" i="15"/>
  <c r="BI519" i="15"/>
  <c r="BD519" i="15"/>
  <c r="AJ515" i="15"/>
  <c r="AO470" i="15"/>
  <c r="AT470" i="15" s="1"/>
  <c r="AY470" i="15" s="1"/>
  <c r="BI462" i="15"/>
  <c r="BI458" i="15"/>
  <c r="AJ447" i="15"/>
  <c r="BD464" i="15"/>
  <c r="BI448" i="15"/>
  <c r="AO456" i="15"/>
  <c r="AT456" i="15" s="1"/>
  <c r="AY456" i="15" s="1"/>
  <c r="BD417" i="15"/>
  <c r="AO413" i="15"/>
  <c r="AT413" i="15" s="1"/>
  <c r="AY413" i="15" s="1"/>
  <c r="AJ421" i="15"/>
  <c r="AI365" i="15"/>
  <c r="BF396" i="15"/>
  <c r="AL338" i="15"/>
  <c r="BL338" i="15"/>
  <c r="BE344" i="15"/>
  <c r="BG335" i="15"/>
  <c r="AK342" i="15"/>
  <c r="BG338" i="15"/>
  <c r="BF315" i="15"/>
  <c r="AM247" i="15"/>
  <c r="BF283" i="15"/>
  <c r="BI309" i="15"/>
  <c r="AQ232" i="15"/>
  <c r="AV232" i="15" s="1"/>
  <c r="BA232" i="15" s="1"/>
  <c r="BK247" i="15"/>
  <c r="AM232" i="15"/>
  <c r="BE104" i="15"/>
  <c r="AK104" i="15"/>
  <c r="AI21" i="15"/>
  <c r="BI21" i="15"/>
  <c r="BF366" i="15"/>
  <c r="AL366" i="15"/>
  <c r="AR139" i="15"/>
  <c r="AW139" i="15" s="1"/>
  <c r="BB139" i="15" s="1"/>
  <c r="BG139" i="15"/>
  <c r="AM139" i="15"/>
  <c r="BH123" i="15"/>
  <c r="BI123" i="15"/>
  <c r="BE123" i="15"/>
  <c r="AN123" i="15"/>
  <c r="AS123" i="15" s="1"/>
  <c r="AX123" i="15" s="1"/>
  <c r="AK123" i="15"/>
  <c r="AI123" i="15"/>
  <c r="AO119" i="15"/>
  <c r="AT119" i="15" s="1"/>
  <c r="AY119" i="15" s="1"/>
  <c r="BD119" i="15"/>
  <c r="AP114" i="15"/>
  <c r="AU114" i="15" s="1"/>
  <c r="AZ114" i="15" s="1"/>
  <c r="BI114" i="15"/>
  <c r="AN114" i="15"/>
  <c r="AS114" i="15" s="1"/>
  <c r="AX114" i="15" s="1"/>
  <c r="BE114" i="15"/>
  <c r="AR221" i="15"/>
  <c r="AW221" i="15" s="1"/>
  <c r="BB221" i="15" s="1"/>
  <c r="AL221" i="15"/>
  <c r="BC147" i="15"/>
  <c r="BD147" i="15"/>
  <c r="AO147" i="15"/>
  <c r="AT147" i="15" s="1"/>
  <c r="AY147" i="15" s="1"/>
  <c r="AJ147" i="15"/>
  <c r="BH147" i="15"/>
  <c r="BI147" i="15"/>
  <c r="AN147" i="15"/>
  <c r="AS147" i="15" s="1"/>
  <c r="AX147" i="15" s="1"/>
  <c r="AO146" i="15"/>
  <c r="AT146" i="15" s="1"/>
  <c r="AY146" i="15" s="1"/>
  <c r="BE146" i="15"/>
  <c r="BD146" i="15"/>
  <c r="BI146" i="15"/>
  <c r="AK146" i="15"/>
  <c r="BH146" i="15"/>
  <c r="BE137" i="15"/>
  <c r="BD137" i="15"/>
  <c r="AO137" i="15"/>
  <c r="AT137" i="15" s="1"/>
  <c r="AY137" i="15" s="1"/>
  <c r="AO109" i="15"/>
  <c r="AT109" i="15" s="1"/>
  <c r="AY109" i="15" s="1"/>
  <c r="AK109" i="15"/>
  <c r="AJ109" i="15"/>
  <c r="AP109" i="15"/>
  <c r="AU109" i="15" s="1"/>
  <c r="AZ109" i="15" s="1"/>
  <c r="BH109" i="15"/>
  <c r="BI109" i="15"/>
  <c r="BD109" i="15"/>
  <c r="AJ336" i="15"/>
  <c r="AN336" i="15"/>
  <c r="AS336" i="15" s="1"/>
  <c r="AX336" i="15" s="1"/>
  <c r="AJ333" i="15"/>
  <c r="AK333" i="15"/>
  <c r="BI333" i="15"/>
  <c r="BC252" i="15"/>
  <c r="AN252" i="15"/>
  <c r="AS252" i="15" s="1"/>
  <c r="AX252" i="15" s="1"/>
  <c r="AN188" i="15"/>
  <c r="AS188" i="15" s="1"/>
  <c r="AX188" i="15" s="1"/>
  <c r="AI188" i="15"/>
  <c r="AN179" i="15"/>
  <c r="AS179" i="15" s="1"/>
  <c r="AX179" i="15" s="1"/>
  <c r="AI179" i="15"/>
  <c r="AK179" i="15"/>
  <c r="BC179" i="15"/>
  <c r="BH179" i="15"/>
  <c r="BI337" i="15"/>
  <c r="BD337" i="15"/>
  <c r="AP331" i="15"/>
  <c r="AU331" i="15" s="1"/>
  <c r="AZ331" i="15" s="1"/>
  <c r="AJ331" i="15"/>
  <c r="BI331" i="15"/>
  <c r="BL266" i="15"/>
  <c r="BF266" i="15"/>
  <c r="AL266" i="15"/>
  <c r="BK266" i="15"/>
  <c r="AR266" i="15"/>
  <c r="AW266" i="15" s="1"/>
  <c r="BB266" i="15" s="1"/>
  <c r="BH140" i="15"/>
  <c r="AO140" i="15"/>
  <c r="AT140" i="15" s="1"/>
  <c r="AY140" i="15" s="1"/>
  <c r="BC140" i="15"/>
  <c r="AJ140" i="15"/>
  <c r="BI140" i="15"/>
  <c r="AN140" i="15"/>
  <c r="AS140" i="15" s="1"/>
  <c r="AX140" i="15" s="1"/>
  <c r="BE128" i="15"/>
  <c r="AJ128" i="15"/>
  <c r="BI128" i="15"/>
  <c r="AK128" i="15"/>
  <c r="BD128" i="15"/>
  <c r="AK107" i="15"/>
  <c r="AJ107" i="15"/>
  <c r="AP107" i="15"/>
  <c r="AU107" i="15" s="1"/>
  <c r="AZ107" i="15" s="1"/>
  <c r="BH107" i="15"/>
  <c r="BI107" i="15"/>
  <c r="BC249" i="15"/>
  <c r="AN249" i="15"/>
  <c r="AS249" i="15" s="1"/>
  <c r="AX249" i="15" s="1"/>
  <c r="BH460" i="15"/>
  <c r="AQ442" i="15"/>
  <c r="AV442" i="15" s="1"/>
  <c r="BA442" i="15" s="1"/>
  <c r="AN312" i="15"/>
  <c r="AS312" i="15" s="1"/>
  <c r="AX312" i="15" s="1"/>
  <c r="BL281" i="15"/>
  <c r="BG281" i="15"/>
  <c r="AR230" i="15"/>
  <c r="AW230" i="15" s="1"/>
  <c r="BB230" i="15" s="1"/>
  <c r="AM230" i="15"/>
  <c r="BL230" i="15"/>
  <c r="AR217" i="15"/>
  <c r="AW217" i="15" s="1"/>
  <c r="BB217" i="15" s="1"/>
  <c r="AQ217" i="15"/>
  <c r="AV217" i="15" s="1"/>
  <c r="BA217" i="15" s="1"/>
  <c r="BF217" i="15"/>
  <c r="AL217" i="15"/>
  <c r="BC532" i="15"/>
  <c r="AJ525" i="15"/>
  <c r="BI515" i="15"/>
  <c r="BD504" i="15"/>
  <c r="BI464" i="15"/>
  <c r="AO460" i="15"/>
  <c r="AT460" i="15" s="1"/>
  <c r="AY460" i="15" s="1"/>
  <c r="AJ452" i="15"/>
  <c r="BH415" i="15"/>
  <c r="BC414" i="15"/>
  <c r="BD409" i="15"/>
  <c r="BH408" i="15"/>
  <c r="BD429" i="15"/>
  <c r="BH423" i="15"/>
  <c r="AM395" i="15"/>
  <c r="AN369" i="15"/>
  <c r="AS369" i="15" s="1"/>
  <c r="AX369" i="15" s="1"/>
  <c r="AN367" i="15"/>
  <c r="AS367" i="15" s="1"/>
  <c r="AX367" i="15" s="1"/>
  <c r="BE361" i="15"/>
  <c r="BF338" i="15"/>
  <c r="AP352" i="15"/>
  <c r="AU352" i="15" s="1"/>
  <c r="AZ352" i="15" s="1"/>
  <c r="BE334" i="15"/>
  <c r="BH321" i="15"/>
  <c r="BE354" i="15"/>
  <c r="BD317" i="15"/>
  <c r="AQ315" i="15"/>
  <c r="AV315" i="15" s="1"/>
  <c r="BA315" i="15" s="1"/>
  <c r="AO313" i="15"/>
  <c r="AT313" i="15" s="1"/>
  <c r="AY313" i="15" s="1"/>
  <c r="AO305" i="15"/>
  <c r="AT305" i="15" s="1"/>
  <c r="AY305" i="15" s="1"/>
  <c r="AR283" i="15"/>
  <c r="AW283" i="15" s="1"/>
  <c r="BB283" i="15" s="1"/>
  <c r="BM324" i="15"/>
  <c r="BK283" i="15"/>
  <c r="BK281" i="15"/>
  <c r="AL283" i="15"/>
  <c r="AL281" i="15"/>
  <c r="AN324" i="15"/>
  <c r="AS324" i="15" s="1"/>
  <c r="AX324" i="15" s="1"/>
  <c r="BK232" i="15"/>
  <c r="BG217" i="15"/>
  <c r="BC213" i="15"/>
  <c r="BG247" i="15"/>
  <c r="AQ230" i="15"/>
  <c r="AV230" i="15" s="1"/>
  <c r="BA230" i="15" s="1"/>
  <c r="AR247" i="15"/>
  <c r="AW247" i="15" s="1"/>
  <c r="BB247" i="15" s="1"/>
  <c r="AM123" i="15"/>
  <c r="BG230" i="15"/>
  <c r="BL225" i="15"/>
  <c r="BK52" i="15"/>
  <c r="BG26" i="15"/>
  <c r="AM403" i="15"/>
  <c r="BI388" i="15"/>
  <c r="BK236" i="15"/>
  <c r="AR236" i="15"/>
  <c r="AW236" i="15" s="1"/>
  <c r="BB236" i="15" s="1"/>
  <c r="AQ236" i="15"/>
  <c r="AV236" i="15" s="1"/>
  <c r="BA236" i="15" s="1"/>
  <c r="BL236" i="15"/>
  <c r="BF236" i="15"/>
  <c r="BF231" i="15"/>
  <c r="AQ231" i="15"/>
  <c r="AV231" i="15" s="1"/>
  <c r="BA231" i="15" s="1"/>
  <c r="BL231" i="15"/>
  <c r="AL277" i="15"/>
  <c r="BK277" i="15"/>
  <c r="BL277" i="15"/>
  <c r="AQ277" i="15"/>
  <c r="AV277" i="15" s="1"/>
  <c r="BA277" i="15" s="1"/>
  <c r="AR277" i="15"/>
  <c r="AW277" i="15" s="1"/>
  <c r="BB277" i="15" s="1"/>
  <c r="AL268" i="15"/>
  <c r="BF268" i="15"/>
  <c r="BK237" i="15"/>
  <c r="AL237" i="15"/>
  <c r="AI176" i="15"/>
  <c r="BI176" i="15"/>
  <c r="BE176" i="15"/>
  <c r="AK142" i="15"/>
  <c r="BE142" i="15"/>
  <c r="BE126" i="15"/>
  <c r="BI126" i="15"/>
  <c r="AK126" i="15"/>
  <c r="BD126" i="15"/>
  <c r="AP126" i="15"/>
  <c r="AU126" i="15" s="1"/>
  <c r="AZ126" i="15" s="1"/>
  <c r="BH126" i="15"/>
  <c r="BJ126" i="15" s="1"/>
  <c r="AR119" i="15"/>
  <c r="AW119" i="15" s="1"/>
  <c r="BB119" i="15" s="1"/>
  <c r="AM119" i="15"/>
  <c r="AJ144" i="15"/>
  <c r="BH144" i="15"/>
  <c r="BE118" i="15"/>
  <c r="BH118" i="15"/>
  <c r="AO118" i="15"/>
  <c r="AT118" i="15" s="1"/>
  <c r="AY118" i="15" s="1"/>
  <c r="AK118" i="15"/>
  <c r="AJ118" i="15"/>
  <c r="BI118" i="15"/>
  <c r="AP118" i="15"/>
  <c r="AU118" i="15" s="1"/>
  <c r="AZ118" i="15" s="1"/>
  <c r="BD115" i="15"/>
  <c r="BH115" i="15"/>
  <c r="AJ115" i="15"/>
  <c r="AJ133" i="15"/>
  <c r="BD133" i="15"/>
  <c r="AO133" i="15"/>
  <c r="AT133" i="15" s="1"/>
  <c r="AY133" i="15" s="1"/>
  <c r="AN202" i="15"/>
  <c r="AS202" i="15" s="1"/>
  <c r="AX202" i="15" s="1"/>
  <c r="BC202" i="15"/>
  <c r="AJ131" i="15"/>
  <c r="BE131" i="15"/>
  <c r="AK131" i="15"/>
  <c r="BD131" i="15"/>
  <c r="AO131" i="15"/>
  <c r="AT131" i="15" s="1"/>
  <c r="AY131" i="15" s="1"/>
  <c r="BF23" i="15"/>
  <c r="BG23" i="15"/>
  <c r="AM23" i="15"/>
  <c r="BL23" i="15"/>
  <c r="AL23" i="15"/>
  <c r="BK23" i="15"/>
  <c r="AO15" i="15"/>
  <c r="AT15" i="15" s="1"/>
  <c r="AY15" i="15" s="1"/>
  <c r="AJ15" i="15"/>
  <c r="AR12" i="15"/>
  <c r="AW12" i="15" s="1"/>
  <c r="BB12" i="15" s="1"/>
  <c r="BK12" i="15"/>
  <c r="BG12" i="15"/>
  <c r="AQ12" i="15"/>
  <c r="AV12" i="15" s="1"/>
  <c r="BA12" i="15" s="1"/>
  <c r="BF12" i="15"/>
  <c r="AQ11" i="15"/>
  <c r="AV11" i="15" s="1"/>
  <c r="BA11" i="15" s="1"/>
  <c r="AM11" i="15"/>
  <c r="BF11" i="15"/>
  <c r="BG11" i="15"/>
  <c r="BL11" i="15"/>
  <c r="AL11" i="15"/>
  <c r="BI7" i="15"/>
  <c r="AJ7" i="15"/>
  <c r="BD7" i="15"/>
  <c r="AR143" i="15"/>
  <c r="AW143" i="15" s="1"/>
  <c r="BB143" i="15" s="1"/>
  <c r="AM143" i="15"/>
  <c r="AJ130" i="15"/>
  <c r="BD130" i="15"/>
  <c r="AL31" i="15"/>
  <c r="AO110" i="15"/>
  <c r="AT110" i="15" s="1"/>
  <c r="AY110" i="15" s="1"/>
  <c r="BI110" i="15"/>
  <c r="BH110" i="15"/>
  <c r="BD110" i="15"/>
  <c r="BC132" i="15"/>
  <c r="BH132" i="15"/>
  <c r="BE132" i="15"/>
  <c r="AP122" i="15"/>
  <c r="AU122" i="15" s="1"/>
  <c r="AZ122" i="15" s="1"/>
  <c r="BE122" i="15"/>
  <c r="BF19" i="15"/>
  <c r="AM19" i="15"/>
  <c r="BL19" i="15"/>
  <c r="AL19" i="15"/>
  <c r="BG19" i="15"/>
  <c r="BK19" i="15"/>
  <c r="AN14" i="15"/>
  <c r="AS14" i="15" s="1"/>
  <c r="AX14" i="15" s="1"/>
  <c r="AO14" i="15"/>
  <c r="AT14" i="15" s="1"/>
  <c r="AY14" i="15" s="1"/>
  <c r="BF10" i="15"/>
  <c r="BL10" i="15"/>
  <c r="AL10" i="15"/>
  <c r="BK10" i="15"/>
  <c r="BG10" i="15"/>
  <c r="AM10" i="15"/>
  <c r="AK108" i="15"/>
  <c r="AP108" i="15"/>
  <c r="AU108" i="15" s="1"/>
  <c r="AZ108" i="15" s="1"/>
  <c r="BH108" i="15"/>
  <c r="BD27" i="15"/>
  <c r="AO27" i="15"/>
  <c r="AT27" i="15" s="1"/>
  <c r="AY27" i="15" s="1"/>
  <c r="BL24" i="15"/>
  <c r="BK24" i="15"/>
  <c r="AM24" i="15"/>
  <c r="AR13" i="15"/>
  <c r="AW13" i="15" s="1"/>
  <c r="BB13" i="15" s="1"/>
  <c r="BL13" i="15"/>
  <c r="AL13" i="15"/>
  <c r="BF8" i="15"/>
  <c r="AQ8" i="15"/>
  <c r="AV8" i="15" s="1"/>
  <c r="BA8" i="15" s="1"/>
  <c r="BI3" i="15"/>
  <c r="AJ3" i="15"/>
  <c r="BD330" i="15"/>
  <c r="AJ330" i="15"/>
  <c r="BH330" i="15"/>
  <c r="AK169" i="15"/>
  <c r="AM124" i="15"/>
  <c r="BG119" i="15"/>
  <c r="AR117" i="15"/>
  <c r="AW117" i="15" s="1"/>
  <c r="BB117" i="15" s="1"/>
  <c r="AJ20" i="15"/>
  <c r="AN12" i="15"/>
  <c r="AS12" i="15" s="1"/>
  <c r="AX12" i="15" s="1"/>
  <c r="AI22" i="15"/>
  <c r="BL44" i="15"/>
  <c r="AR26" i="15"/>
  <c r="AW26" i="15" s="1"/>
  <c r="BB26" i="15" s="1"/>
  <c r="BI13" i="15"/>
  <c r="BI5" i="15"/>
  <c r="AR515" i="15"/>
  <c r="AW515" i="15" s="1"/>
  <c r="BB515" i="15" s="1"/>
  <c r="BF478" i="15"/>
  <c r="BH502" i="15"/>
  <c r="AN470" i="15"/>
  <c r="AS470" i="15" s="1"/>
  <c r="AX470" i="15" s="1"/>
  <c r="AQ455" i="15"/>
  <c r="AV455" i="15" s="1"/>
  <c r="BA455" i="15" s="1"/>
  <c r="BC449" i="15"/>
  <c r="BI384" i="15"/>
  <c r="BI382" i="15"/>
  <c r="BC368" i="15"/>
  <c r="BC468" i="15"/>
  <c r="AO395" i="15"/>
  <c r="AT395" i="15" s="1"/>
  <c r="AY395" i="15" s="1"/>
  <c r="AK394" i="15"/>
  <c r="BL336" i="15"/>
  <c r="BL333" i="15"/>
  <c r="AL328" i="15"/>
  <c r="BF519" i="15"/>
  <c r="AK519" i="15"/>
  <c r="AN450" i="15"/>
  <c r="AS450" i="15" s="1"/>
  <c r="AX450" i="15" s="1"/>
  <c r="AR376" i="15"/>
  <c r="AW376" i="15" s="1"/>
  <c r="BB376" i="15" s="1"/>
  <c r="BF369" i="15"/>
  <c r="AN283" i="15"/>
  <c r="AS283" i="15" s="1"/>
  <c r="AX283" i="15" s="1"/>
  <c r="AN281" i="15"/>
  <c r="AS281" i="15" s="1"/>
  <c r="AX281" i="15" s="1"/>
  <c r="BG312" i="15"/>
  <c r="AR452" i="15"/>
  <c r="AW452" i="15" s="1"/>
  <c r="BB452" i="15" s="1"/>
  <c r="AO326" i="15"/>
  <c r="AT326" i="15" s="1"/>
  <c r="AY326" i="15" s="1"/>
  <c r="BC282" i="15"/>
  <c r="AI271" i="15"/>
  <c r="AQ252" i="15"/>
  <c r="AV252" i="15" s="1"/>
  <c r="BA252" i="15" s="1"/>
  <c r="AL241" i="15"/>
  <c r="AI301" i="15"/>
  <c r="BL228" i="15"/>
  <c r="AO374" i="15"/>
  <c r="AT374" i="15" s="1"/>
  <c r="AY374" i="15" s="1"/>
  <c r="AI247" i="15"/>
  <c r="AO107" i="15"/>
  <c r="AT107" i="15" s="1"/>
  <c r="AY107" i="15" s="1"/>
  <c r="AK171" i="15"/>
  <c r="AK119" i="15"/>
  <c r="AN221" i="15"/>
  <c r="AS221" i="15" s="1"/>
  <c r="AX221" i="15" s="1"/>
  <c r="AI172" i="15"/>
  <c r="AK137" i="15"/>
  <c r="BC127" i="15"/>
  <c r="AK133" i="15"/>
  <c r="BE110" i="15"/>
  <c r="BK100" i="15"/>
  <c r="BK58" i="15"/>
  <c r="AP380" i="15"/>
  <c r="AU380" i="15" s="1"/>
  <c r="AZ380" i="15" s="1"/>
  <c r="AK380" i="15"/>
  <c r="BI380" i="15"/>
  <c r="BI390" i="15"/>
  <c r="AP386" i="15"/>
  <c r="AU386" i="15" s="1"/>
  <c r="AZ386" i="15" s="1"/>
  <c r="AK386" i="15"/>
  <c r="BC238" i="15"/>
  <c r="AN238" i="15"/>
  <c r="AS238" i="15" s="1"/>
  <c r="AX238" i="15" s="1"/>
  <c r="AO286" i="15"/>
  <c r="AT286" i="15" s="1"/>
  <c r="AY286" i="15" s="1"/>
  <c r="AP102" i="15"/>
  <c r="AU102" i="15" s="1"/>
  <c r="AZ102" i="15" s="1"/>
  <c r="AI14" i="15"/>
  <c r="AI7" i="15"/>
  <c r="BK481" i="15"/>
  <c r="AR463" i="15"/>
  <c r="AW463" i="15" s="1"/>
  <c r="BB463" i="15" s="1"/>
  <c r="BC514" i="15"/>
  <c r="BF503" i="15"/>
  <c r="AI464" i="15"/>
  <c r="BL421" i="15"/>
  <c r="BE382" i="15"/>
  <c r="AQ331" i="15"/>
  <c r="AV331" i="15" s="1"/>
  <c r="BA331" i="15" s="1"/>
  <c r="BH497" i="15"/>
  <c r="BL265" i="15"/>
  <c r="BF502" i="15"/>
  <c r="AN285" i="15"/>
  <c r="AS285" i="15" s="1"/>
  <c r="AX285" i="15" s="1"/>
  <c r="AN334" i="15"/>
  <c r="AS334" i="15" s="1"/>
  <c r="AX334" i="15" s="1"/>
  <c r="BC284" i="15"/>
  <c r="AN280" i="15"/>
  <c r="AS280" i="15" s="1"/>
  <c r="AX280" i="15" s="1"/>
  <c r="AQ225" i="15"/>
  <c r="AV225" i="15" s="1"/>
  <c r="BA225" i="15" s="1"/>
  <c r="AR215" i="15"/>
  <c r="AW215" i="15" s="1"/>
  <c r="BB215" i="15" s="1"/>
  <c r="AR129" i="15"/>
  <c r="AW129" i="15" s="1"/>
  <c r="BB129" i="15" s="1"/>
  <c r="BC114" i="15"/>
  <c r="AN320" i="15"/>
  <c r="AS320" i="15" s="1"/>
  <c r="AX320" i="15" s="1"/>
  <c r="AL239" i="15"/>
  <c r="BD116" i="15"/>
  <c r="BG131" i="15"/>
  <c r="AN23" i="15"/>
  <c r="AS23" i="15" s="1"/>
  <c r="AX23" i="15" s="1"/>
  <c r="AO11" i="15"/>
  <c r="AT11" i="15" s="1"/>
  <c r="AY11" i="15" s="1"/>
  <c r="BH130" i="15"/>
  <c r="AR21" i="15"/>
  <c r="AW21" i="15" s="1"/>
  <c r="BB21" i="15" s="1"/>
  <c r="AR4" i="15"/>
  <c r="AW4" i="15" s="1"/>
  <c r="BB4" i="15" s="1"/>
  <c r="BE521" i="15"/>
  <c r="AK521" i="15"/>
  <c r="AP390" i="15"/>
  <c r="AU390" i="15" s="1"/>
  <c r="AZ390" i="15" s="1"/>
  <c r="AK390" i="15"/>
  <c r="AK375" i="15"/>
  <c r="AP376" i="15"/>
  <c r="AU376" i="15" s="1"/>
  <c r="AZ376" i="15" s="1"/>
  <c r="AN279" i="15"/>
  <c r="AS279" i="15" s="1"/>
  <c r="AX279" i="15" s="1"/>
  <c r="BC246" i="15"/>
  <c r="BC272" i="15"/>
  <c r="BC248" i="15"/>
  <c r="AN248" i="15"/>
  <c r="AS248" i="15" s="1"/>
  <c r="AX248" i="15" s="1"/>
  <c r="BF62" i="15"/>
  <c r="AQ36" i="15"/>
  <c r="AV36" i="15" s="1"/>
  <c r="BA36" i="15" s="1"/>
  <c r="BC27" i="15"/>
  <c r="BF51" i="15"/>
  <c r="BM528" i="15"/>
  <c r="AN528" i="15"/>
  <c r="AS528" i="15" s="1"/>
  <c r="AX528" i="15" s="1"/>
  <c r="AP476" i="15"/>
  <c r="AU476" i="15" s="1"/>
  <c r="AZ476" i="15" s="1"/>
  <c r="BF479" i="15"/>
  <c r="AI453" i="15"/>
  <c r="AN465" i="15"/>
  <c r="AS465" i="15" s="1"/>
  <c r="AX465" i="15" s="1"/>
  <c r="BK414" i="15"/>
  <c r="BC402" i="15"/>
  <c r="AO398" i="15"/>
  <c r="AT398" i="15" s="1"/>
  <c r="AY398" i="15" s="1"/>
  <c r="AR456" i="15"/>
  <c r="AW456" i="15" s="1"/>
  <c r="BB456" i="15" s="1"/>
  <c r="AI424" i="15"/>
  <c r="AN420" i="15"/>
  <c r="AS420" i="15" s="1"/>
  <c r="AX420" i="15" s="1"/>
  <c r="BF416" i="15"/>
  <c r="BK410" i="15"/>
  <c r="BF408" i="15"/>
  <c r="BE387" i="15"/>
  <c r="BI383" i="15"/>
  <c r="AR498" i="15"/>
  <c r="AW498" i="15" s="1"/>
  <c r="BB498" i="15" s="1"/>
  <c r="AO379" i="15"/>
  <c r="AT379" i="15" s="1"/>
  <c r="AY379" i="15" s="1"/>
  <c r="BL258" i="15"/>
  <c r="AK326" i="15"/>
  <c r="BL250" i="15"/>
  <c r="BI389" i="15"/>
  <c r="BG374" i="15"/>
  <c r="AP128" i="15"/>
  <c r="AU128" i="15" s="1"/>
  <c r="AZ128" i="15" s="1"/>
  <c r="AP120" i="15"/>
  <c r="AU120" i="15" s="1"/>
  <c r="AZ120" i="15" s="1"/>
  <c r="BC171" i="15"/>
  <c r="BI155" i="15"/>
  <c r="BE151" i="15"/>
  <c r="BC123" i="15"/>
  <c r="AK172" i="15"/>
  <c r="BG30" i="15"/>
  <c r="AP132" i="15"/>
  <c r="AU132" i="15" s="1"/>
  <c r="AZ132" i="15" s="1"/>
  <c r="BC122" i="15"/>
  <c r="BH19" i="15"/>
  <c r="AR17" i="15"/>
  <c r="AW17" i="15" s="1"/>
  <c r="BB17" i="15" s="1"/>
  <c r="AR6" i="15"/>
  <c r="AW6" i="15" s="1"/>
  <c r="BB6" i="15" s="1"/>
  <c r="AO108" i="15"/>
  <c r="AT108" i="15" s="1"/>
  <c r="AY108" i="15" s="1"/>
  <c r="AL104" i="15"/>
  <c r="BE520" i="15"/>
  <c r="AP520" i="15"/>
  <c r="AU520" i="15" s="1"/>
  <c r="AZ520" i="15" s="1"/>
  <c r="AI405" i="15"/>
  <c r="BD331" i="15"/>
  <c r="AK164" i="15"/>
  <c r="AK497" i="15"/>
  <c r="BH411" i="15"/>
  <c r="AN322" i="15"/>
  <c r="AS322" i="15" s="1"/>
  <c r="AX322" i="15" s="1"/>
  <c r="BI307" i="15"/>
  <c r="BJ307" i="15" s="1"/>
  <c r="BG133" i="15"/>
  <c r="BF59" i="15"/>
  <c r="BL505" i="15"/>
  <c r="BM505" i="15" s="1"/>
  <c r="AL505" i="15"/>
  <c r="BE480" i="15"/>
  <c r="AK480" i="15"/>
  <c r="AJ476" i="15"/>
  <c r="BL371" i="15"/>
  <c r="BF371" i="15"/>
  <c r="AL371" i="15"/>
  <c r="AQ339" i="15"/>
  <c r="AV339" i="15" s="1"/>
  <c r="BA339" i="15" s="1"/>
  <c r="BG339" i="15"/>
  <c r="AL339" i="15"/>
  <c r="AO391" i="15"/>
  <c r="AT391" i="15" s="1"/>
  <c r="AY391" i="15" s="1"/>
  <c r="BI391" i="15"/>
  <c r="AP381" i="15"/>
  <c r="AU381" i="15" s="1"/>
  <c r="AZ381" i="15" s="1"/>
  <c r="AK381" i="15"/>
  <c r="AQ431" i="15"/>
  <c r="AV431" i="15" s="1"/>
  <c r="BA431" i="15" s="1"/>
  <c r="BG431" i="15"/>
  <c r="AP392" i="15"/>
  <c r="AU392" i="15" s="1"/>
  <c r="AZ392" i="15" s="1"/>
  <c r="BI329" i="15"/>
  <c r="AJ329" i="15"/>
  <c r="BD329" i="15"/>
  <c r="BC258" i="15"/>
  <c r="AN258" i="15"/>
  <c r="AS258" i="15" s="1"/>
  <c r="AX258" i="15" s="1"/>
  <c r="BC234" i="15"/>
  <c r="AN234" i="15"/>
  <c r="AS234" i="15" s="1"/>
  <c r="AX234" i="15" s="1"/>
  <c r="BC236" i="15"/>
  <c r="AN236" i="15"/>
  <c r="AS236" i="15" s="1"/>
  <c r="AX236" i="15" s="1"/>
  <c r="BL235" i="15"/>
  <c r="BM235" i="15" s="1"/>
  <c r="AO163" i="15"/>
  <c r="AT163" i="15" s="1"/>
  <c r="AY163" i="15" s="1"/>
  <c r="BD163" i="15"/>
  <c r="AI163" i="15"/>
  <c r="BC244" i="15"/>
  <c r="AN244" i="15"/>
  <c r="AS244" i="15" s="1"/>
  <c r="AX244" i="15" s="1"/>
  <c r="BL335" i="15"/>
  <c r="BM335" i="15" s="1"/>
  <c r="BG533" i="15"/>
  <c r="BL533" i="15"/>
  <c r="BE536" i="15"/>
  <c r="BF531" i="15"/>
  <c r="BD535" i="15"/>
  <c r="BD527" i="15"/>
  <c r="AR523" i="15"/>
  <c r="AW523" i="15" s="1"/>
  <c r="BB523" i="15" s="1"/>
  <c r="AO518" i="15"/>
  <c r="AT518" i="15" s="1"/>
  <c r="AY518" i="15" s="1"/>
  <c r="BI514" i="15"/>
  <c r="AL519" i="15"/>
  <c r="AJ513" i="15"/>
  <c r="BL518" i="15"/>
  <c r="BM512" i="15"/>
  <c r="AQ505" i="15"/>
  <c r="AV505" i="15" s="1"/>
  <c r="BA505" i="15" s="1"/>
  <c r="AQ499" i="15"/>
  <c r="AV499" i="15" s="1"/>
  <c r="BA499" i="15" s="1"/>
  <c r="AI519" i="15"/>
  <c r="BF518" i="15"/>
  <c r="AQ523" i="15"/>
  <c r="AV523" i="15" s="1"/>
  <c r="BA523" i="15" s="1"/>
  <c r="BC518" i="15"/>
  <c r="AM498" i="15"/>
  <c r="AJ524" i="15"/>
  <c r="AO524" i="15"/>
  <c r="AT524" i="15" s="1"/>
  <c r="AY524" i="15" s="1"/>
  <c r="AM505" i="15"/>
  <c r="AQ519" i="15"/>
  <c r="AV519" i="15" s="1"/>
  <c r="BA519" i="15" s="1"/>
  <c r="AI514" i="15"/>
  <c r="BH510" i="15"/>
  <c r="BI506" i="15"/>
  <c r="BD506" i="15"/>
  <c r="AN502" i="15"/>
  <c r="AS502" i="15" s="1"/>
  <c r="AX502" i="15" s="1"/>
  <c r="AR499" i="15"/>
  <c r="AW499" i="15" s="1"/>
  <c r="BB499" i="15" s="1"/>
  <c r="AN497" i="15"/>
  <c r="AS497" i="15" s="1"/>
  <c r="AX497" i="15" s="1"/>
  <c r="AN495" i="15"/>
  <c r="AS495" i="15" s="1"/>
  <c r="AX495" i="15" s="1"/>
  <c r="BE489" i="15"/>
  <c r="AP510" i="15"/>
  <c r="AU510" i="15" s="1"/>
  <c r="AZ510" i="15" s="1"/>
  <c r="AM504" i="15"/>
  <c r="AK502" i="15"/>
  <c r="AO480" i="15"/>
  <c r="AT480" i="15" s="1"/>
  <c r="AY480" i="15" s="1"/>
  <c r="AI507" i="15"/>
  <c r="BD507" i="15"/>
  <c r="BG481" i="15"/>
  <c r="BD480" i="15"/>
  <c r="AL481" i="15"/>
  <c r="BG479" i="15"/>
  <c r="BE488" i="15"/>
  <c r="AK506" i="15"/>
  <c r="AK476" i="15"/>
  <c r="AQ471" i="15"/>
  <c r="AV471" i="15" s="1"/>
  <c r="BA471" i="15" s="1"/>
  <c r="AK495" i="15"/>
  <c r="AP497" i="15"/>
  <c r="AU497" i="15" s="1"/>
  <c r="AZ497" i="15" s="1"/>
  <c r="AQ479" i="15"/>
  <c r="AV479" i="15" s="1"/>
  <c r="BA479" i="15" s="1"/>
  <c r="AL458" i="15"/>
  <c r="BH457" i="15"/>
  <c r="AM455" i="15"/>
  <c r="BI454" i="15"/>
  <c r="BJ454" i="15" s="1"/>
  <c r="BH449" i="15"/>
  <c r="BI446" i="15"/>
  <c r="AP443" i="15"/>
  <c r="AU443" i="15" s="1"/>
  <c r="AZ443" i="15" s="1"/>
  <c r="BL456" i="15"/>
  <c r="AL455" i="15"/>
  <c r="BG452" i="15"/>
  <c r="BC450" i="15"/>
  <c r="BH446" i="15"/>
  <c r="BH463" i="15"/>
  <c r="BK456" i="15"/>
  <c r="AN453" i="15"/>
  <c r="AS453" i="15" s="1"/>
  <c r="AX453" i="15" s="1"/>
  <c r="AL452" i="15"/>
  <c r="BH451" i="15"/>
  <c r="AP441" i="15"/>
  <c r="AU441" i="15" s="1"/>
  <c r="AZ441" i="15" s="1"/>
  <c r="AN464" i="15"/>
  <c r="AS464" i="15" s="1"/>
  <c r="AX464" i="15" s="1"/>
  <c r="BD460" i="15"/>
  <c r="BH456" i="15"/>
  <c r="AJ444" i="15"/>
  <c r="AR441" i="15"/>
  <c r="AW441" i="15" s="1"/>
  <c r="BB441" i="15" s="1"/>
  <c r="BK431" i="15"/>
  <c r="AJ448" i="15"/>
  <c r="BI443" i="15"/>
  <c r="AR458" i="15"/>
  <c r="AW458" i="15" s="1"/>
  <c r="BB458" i="15" s="1"/>
  <c r="BI452" i="15"/>
  <c r="AO450" i="15"/>
  <c r="AT450" i="15" s="1"/>
  <c r="AY450" i="15" s="1"/>
  <c r="BF421" i="15"/>
  <c r="BD456" i="15"/>
  <c r="BD449" i="15"/>
  <c r="AR431" i="15"/>
  <c r="AW431" i="15" s="1"/>
  <c r="BB431" i="15" s="1"/>
  <c r="BH426" i="15"/>
  <c r="AN424" i="15"/>
  <c r="AS424" i="15" s="1"/>
  <c r="AX424" i="15" s="1"/>
  <c r="BG421" i="15"/>
  <c r="AI420" i="15"/>
  <c r="BH418" i="15"/>
  <c r="AM414" i="15"/>
  <c r="BG413" i="15"/>
  <c r="AR410" i="15"/>
  <c r="AW410" i="15" s="1"/>
  <c r="BB410" i="15" s="1"/>
  <c r="AJ395" i="15"/>
  <c r="AI416" i="15"/>
  <c r="AN414" i="15"/>
  <c r="AS414" i="15" s="1"/>
  <c r="AX414" i="15" s="1"/>
  <c r="AO411" i="15"/>
  <c r="AT411" i="15" s="1"/>
  <c r="AY411" i="15" s="1"/>
  <c r="BH410" i="15"/>
  <c r="AN408" i="15"/>
  <c r="AS408" i="15" s="1"/>
  <c r="AX408" i="15" s="1"/>
  <c r="BI403" i="15"/>
  <c r="AI399" i="15"/>
  <c r="AP398" i="15"/>
  <c r="AU398" i="15" s="1"/>
  <c r="AZ398" i="15" s="1"/>
  <c r="BD395" i="15"/>
  <c r="BK379" i="15"/>
  <c r="BK375" i="15"/>
  <c r="BK371" i="15"/>
  <c r="BC440" i="15"/>
  <c r="AO431" i="15"/>
  <c r="AT431" i="15" s="1"/>
  <c r="AY431" i="15" s="1"/>
  <c r="BH427" i="15"/>
  <c r="AP397" i="15"/>
  <c r="AU397" i="15" s="1"/>
  <c r="AZ397" i="15" s="1"/>
  <c r="BL442" i="15"/>
  <c r="BM442" i="15" s="1"/>
  <c r="AL417" i="15"/>
  <c r="BL417" i="15"/>
  <c r="BK416" i="15"/>
  <c r="BF414" i="15"/>
  <c r="AL413" i="15"/>
  <c r="BL413" i="15"/>
  <c r="BF410" i="15"/>
  <c r="AL409" i="15"/>
  <c r="BL409" i="15"/>
  <c r="BM409" i="15" s="1"/>
  <c r="BK408" i="15"/>
  <c r="BH394" i="15"/>
  <c r="BI394" i="15"/>
  <c r="BL390" i="15"/>
  <c r="BF376" i="15"/>
  <c r="AL374" i="15"/>
  <c r="AR368" i="15"/>
  <c r="AW368" i="15" s="1"/>
  <c r="BB368" i="15" s="1"/>
  <c r="AK378" i="15"/>
  <c r="AM376" i="15"/>
  <c r="BI405" i="15"/>
  <c r="BH405" i="15"/>
  <c r="AI402" i="15"/>
  <c r="AJ402" i="15"/>
  <c r="BL400" i="15"/>
  <c r="BC392" i="15"/>
  <c r="BH392" i="15"/>
  <c r="AN391" i="15"/>
  <c r="AS391" i="15" s="1"/>
  <c r="AX391" i="15" s="1"/>
  <c r="AN389" i="15"/>
  <c r="AS389" i="15" s="1"/>
  <c r="AX389" i="15" s="1"/>
  <c r="BC388" i="15"/>
  <c r="BH388" i="15"/>
  <c r="BC384" i="15"/>
  <c r="BH384" i="15"/>
  <c r="BC382" i="15"/>
  <c r="BH382" i="15"/>
  <c r="AR379" i="15"/>
  <c r="AW379" i="15" s="1"/>
  <c r="BB379" i="15" s="1"/>
  <c r="AP378" i="15"/>
  <c r="AU378" i="15" s="1"/>
  <c r="AZ378" i="15" s="1"/>
  <c r="BL376" i="15"/>
  <c r="AM375" i="15"/>
  <c r="BC374" i="15"/>
  <c r="BH374" i="15"/>
  <c r="AR371" i="15"/>
  <c r="AW371" i="15" s="1"/>
  <c r="BB371" i="15" s="1"/>
  <c r="AI369" i="15"/>
  <c r="BD368" i="15"/>
  <c r="BC365" i="15"/>
  <c r="BH365" i="15"/>
  <c r="AQ364" i="15"/>
  <c r="AV364" i="15" s="1"/>
  <c r="BA364" i="15" s="1"/>
  <c r="BH398" i="15"/>
  <c r="BI398" i="15"/>
  <c r="AM390" i="15"/>
  <c r="BG387" i="15"/>
  <c r="AJ377" i="15"/>
  <c r="BH339" i="15"/>
  <c r="BE369" i="15"/>
  <c r="BL339" i="15"/>
  <c r="BC338" i="15"/>
  <c r="AM335" i="15"/>
  <c r="BC334" i="15"/>
  <c r="AM331" i="15"/>
  <c r="AP338" i="15"/>
  <c r="AU338" i="15" s="1"/>
  <c r="AZ338" i="15" s="1"/>
  <c r="AP347" i="15"/>
  <c r="AU347" i="15" s="1"/>
  <c r="AZ347" i="15" s="1"/>
  <c r="AK348" i="15"/>
  <c r="BH329" i="15"/>
  <c r="AK353" i="15"/>
  <c r="BF335" i="15"/>
  <c r="AP354" i="15"/>
  <c r="AU354" i="15" s="1"/>
  <c r="AZ354" i="15" s="1"/>
  <c r="AP346" i="15"/>
  <c r="AU346" i="15" s="1"/>
  <c r="AZ346" i="15" s="1"/>
  <c r="BE342" i="15"/>
  <c r="BH338" i="15"/>
  <c r="BJ338" i="15" s="1"/>
  <c r="BF331" i="15"/>
  <c r="BF330" i="15"/>
  <c r="BH334" i="15"/>
  <c r="AJ317" i="15"/>
  <c r="AO307" i="15"/>
  <c r="AT307" i="15" s="1"/>
  <c r="AY307" i="15" s="1"/>
  <c r="AO299" i="15"/>
  <c r="AT299" i="15" s="1"/>
  <c r="AY299" i="15" s="1"/>
  <c r="BK316" i="15"/>
  <c r="BC314" i="15"/>
  <c r="BF312" i="15"/>
  <c r="BK280" i="15"/>
  <c r="BM280" i="15" s="1"/>
  <c r="AM253" i="15"/>
  <c r="AM241" i="15"/>
  <c r="AM239" i="15"/>
  <c r="AM237" i="15"/>
  <c r="AM235" i="15"/>
  <c r="AJ326" i="15"/>
  <c r="BD326" i="15"/>
  <c r="BI324" i="15"/>
  <c r="BH323" i="15"/>
  <c r="BI320" i="15"/>
  <c r="BH319" i="15"/>
  <c r="BI316" i="15"/>
  <c r="BH315" i="15"/>
  <c r="BI312" i="15"/>
  <c r="BH311" i="15"/>
  <c r="BI295" i="15"/>
  <c r="AI286" i="15"/>
  <c r="AJ230" i="15"/>
  <c r="BH324" i="15"/>
  <c r="BC320" i="15"/>
  <c r="BC316" i="15"/>
  <c r="AI309" i="15"/>
  <c r="BH305" i="15"/>
  <c r="BH301" i="15"/>
  <c r="BH297" i="15"/>
  <c r="BH293" i="15"/>
  <c r="BH289" i="15"/>
  <c r="BH286" i="15"/>
  <c r="BK228" i="15"/>
  <c r="BG225" i="15"/>
  <c r="BG264" i="15"/>
  <c r="BG253" i="15"/>
  <c r="BG237" i="15"/>
  <c r="BG231" i="15"/>
  <c r="BK226" i="15"/>
  <c r="AI221" i="15"/>
  <c r="BL241" i="15"/>
  <c r="AQ239" i="15"/>
  <c r="AV239" i="15" s="1"/>
  <c r="BA239" i="15" s="1"/>
  <c r="AL235" i="15"/>
  <c r="BG228" i="15"/>
  <c r="BI216" i="15"/>
  <c r="AJ163" i="15"/>
  <c r="AP155" i="15"/>
  <c r="AU155" i="15" s="1"/>
  <c r="AZ155" i="15" s="1"/>
  <c r="AI133" i="15"/>
  <c r="AI130" i="15"/>
  <c r="AI122" i="15"/>
  <c r="BF253" i="15"/>
  <c r="AQ241" i="15"/>
  <c r="AV241" i="15" s="1"/>
  <c r="BA241" i="15" s="1"/>
  <c r="BF237" i="15"/>
  <c r="AO228" i="15"/>
  <c r="AT228" i="15" s="1"/>
  <c r="AY228" i="15" s="1"/>
  <c r="BL227" i="15"/>
  <c r="AQ227" i="15"/>
  <c r="AV227" i="15" s="1"/>
  <c r="BA227" i="15" s="1"/>
  <c r="BG226" i="15"/>
  <c r="BE181" i="15"/>
  <c r="BE173" i="15"/>
  <c r="BH167" i="15"/>
  <c r="BE165" i="15"/>
  <c r="BC163" i="15"/>
  <c r="BE157" i="15"/>
  <c r="BC155" i="15"/>
  <c r="BH151" i="15"/>
  <c r="BE149" i="15"/>
  <c r="BF270" i="15"/>
  <c r="AQ258" i="15"/>
  <c r="AV258" i="15" s="1"/>
  <c r="BA258" i="15" s="1"/>
  <c r="BF254" i="15"/>
  <c r="AL250" i="15"/>
  <c r="BD144" i="15"/>
  <c r="AN143" i="15"/>
  <c r="AS143" i="15" s="1"/>
  <c r="AX143" i="15" s="1"/>
  <c r="BH142" i="15"/>
  <c r="AR141" i="15"/>
  <c r="AW141" i="15" s="1"/>
  <c r="BB141" i="15" s="1"/>
  <c r="BH137" i="15"/>
  <c r="AN130" i="15"/>
  <c r="AS130" i="15" s="1"/>
  <c r="AX130" i="15" s="1"/>
  <c r="AR125" i="15"/>
  <c r="AW125" i="15" s="1"/>
  <c r="BB125" i="15" s="1"/>
  <c r="AN122" i="15"/>
  <c r="AS122" i="15" s="1"/>
  <c r="AX122" i="15" s="1"/>
  <c r="BD120" i="15"/>
  <c r="AN119" i="15"/>
  <c r="AS119" i="15" s="1"/>
  <c r="AX119" i="15" s="1"/>
  <c r="AJ116" i="15"/>
  <c r="BL268" i="15"/>
  <c r="AQ268" i="15"/>
  <c r="AV268" i="15" s="1"/>
  <c r="BA268" i="15" s="1"/>
  <c r="AL252" i="15"/>
  <c r="AO232" i="15"/>
  <c r="AT232" i="15" s="1"/>
  <c r="AY232" i="15" s="1"/>
  <c r="BC144" i="15"/>
  <c r="BC120" i="15"/>
  <c r="BC116" i="15"/>
  <c r="BH172" i="15"/>
  <c r="AN163" i="15"/>
  <c r="AS163" i="15" s="1"/>
  <c r="AX163" i="15" s="1"/>
  <c r="AK151" i="15"/>
  <c r="AK130" i="15"/>
  <c r="AI110" i="15"/>
  <c r="AJ108" i="15"/>
  <c r="AI108" i="15"/>
  <c r="AQ103" i="15"/>
  <c r="AV103" i="15" s="1"/>
  <c r="BA103" i="15" s="1"/>
  <c r="AR231" i="15"/>
  <c r="AW231" i="15" s="1"/>
  <c r="BB231" i="15" s="1"/>
  <c r="BK231" i="15"/>
  <c r="AO208" i="15"/>
  <c r="AT208" i="15" s="1"/>
  <c r="AY208" i="15" s="1"/>
  <c r="AJ172" i="15"/>
  <c r="BD172" i="15"/>
  <c r="AK143" i="15"/>
  <c r="BE115" i="15"/>
  <c r="AP99" i="15"/>
  <c r="AU99" i="15" s="1"/>
  <c r="AZ99" i="15" s="1"/>
  <c r="AR264" i="15"/>
  <c r="AW264" i="15" s="1"/>
  <c r="BB264" i="15" s="1"/>
  <c r="BK264" i="15"/>
  <c r="AL225" i="15"/>
  <c r="AL166" i="15"/>
  <c r="AP116" i="15"/>
  <c r="AU116" i="15" s="1"/>
  <c r="AZ116" i="15" s="1"/>
  <c r="AJ19" i="15"/>
  <c r="AN16" i="15"/>
  <c r="AS16" i="15" s="1"/>
  <c r="AX16" i="15" s="1"/>
  <c r="AJ11" i="15"/>
  <c r="AN7" i="15"/>
  <c r="AS7" i="15" s="1"/>
  <c r="AX7" i="15" s="1"/>
  <c r="AN5" i="15"/>
  <c r="AS5" i="15" s="1"/>
  <c r="AX5" i="15" s="1"/>
  <c r="BC19" i="15"/>
  <c r="AM17" i="15"/>
  <c r="AM9" i="15"/>
  <c r="AM6" i="15"/>
  <c r="AI3" i="15"/>
  <c r="AP110" i="15"/>
  <c r="AU110" i="15" s="1"/>
  <c r="AZ110" i="15" s="1"/>
  <c r="AQ52" i="15"/>
  <c r="AV52" i="15" s="1"/>
  <c r="BA52" i="15" s="1"/>
  <c r="BF31" i="15"/>
  <c r="AJ27" i="15"/>
  <c r="AN24" i="15"/>
  <c r="AS24" i="15" s="1"/>
  <c r="AX24" i="15" s="1"/>
  <c r="BC23" i="15"/>
  <c r="BG16" i="15"/>
  <c r="AI13" i="15"/>
  <c r="BG8" i="15"/>
  <c r="AM7" i="15"/>
  <c r="AI6" i="15"/>
  <c r="AO9" i="15"/>
  <c r="AT9" i="15" s="1"/>
  <c r="AY9" i="15" s="1"/>
  <c r="AO5" i="15"/>
  <c r="AT5" i="15" s="1"/>
  <c r="AY5" i="15" s="1"/>
  <c r="AK120" i="15"/>
  <c r="BH8" i="15"/>
  <c r="AK116" i="15"/>
  <c r="AK98" i="15"/>
  <c r="BG24" i="15"/>
  <c r="AL24" i="15"/>
  <c r="BK20" i="15"/>
  <c r="BF17" i="15"/>
  <c r="BK16" i="15"/>
  <c r="BF15" i="15"/>
  <c r="BF13" i="15"/>
  <c r="BF9" i="15"/>
  <c r="BK8" i="15"/>
  <c r="BF7" i="15"/>
  <c r="BK6" i="15"/>
  <c r="BF5" i="15"/>
  <c r="BL47" i="15"/>
  <c r="BG473" i="15"/>
  <c r="AR473" i="15"/>
  <c r="AW473" i="15" s="1"/>
  <c r="BB473" i="15" s="1"/>
  <c r="BL506" i="15"/>
  <c r="BM506" i="15" s="1"/>
  <c r="AN466" i="15"/>
  <c r="AS466" i="15" s="1"/>
  <c r="AX466" i="15" s="1"/>
  <c r="BH480" i="15"/>
  <c r="BC465" i="15"/>
  <c r="AN461" i="15"/>
  <c r="AS461" i="15" s="1"/>
  <c r="AX461" i="15" s="1"/>
  <c r="AP387" i="15"/>
  <c r="AU387" i="15" s="1"/>
  <c r="AZ387" i="15" s="1"/>
  <c r="AK387" i="15"/>
  <c r="BE384" i="15"/>
  <c r="AK384" i="15"/>
  <c r="BG330" i="15"/>
  <c r="AR330" i="15"/>
  <c r="AW330" i="15" s="1"/>
  <c r="BB330" i="15" s="1"/>
  <c r="AN468" i="15"/>
  <c r="AS468" i="15" s="1"/>
  <c r="AX468" i="15" s="1"/>
  <c r="BC394" i="15"/>
  <c r="BL498" i="15"/>
  <c r="BF498" i="15"/>
  <c r="AL498" i="15"/>
  <c r="BL450" i="15"/>
  <c r="BM450" i="15" s="1"/>
  <c r="AP391" i="15"/>
  <c r="AU391" i="15" s="1"/>
  <c r="AZ391" i="15" s="1"/>
  <c r="AK391" i="15"/>
  <c r="BE388" i="15"/>
  <c r="AK382" i="15"/>
  <c r="BE381" i="15"/>
  <c r="AO371" i="15"/>
  <c r="AT371" i="15" s="1"/>
  <c r="AY371" i="15" s="1"/>
  <c r="AP379" i="15"/>
  <c r="AU379" i="15" s="1"/>
  <c r="AZ379" i="15" s="1"/>
  <c r="AL365" i="15"/>
  <c r="BI335" i="15"/>
  <c r="BJ335" i="15" s="1"/>
  <c r="AJ335" i="15"/>
  <c r="BD335" i="15"/>
  <c r="BG284" i="15"/>
  <c r="BG280" i="15"/>
  <c r="BC269" i="15"/>
  <c r="AN269" i="15"/>
  <c r="AS269" i="15" s="1"/>
  <c r="AX269" i="15" s="1"/>
  <c r="BL255" i="15"/>
  <c r="BM255" i="15" s="1"/>
  <c r="AK392" i="15"/>
  <c r="AK377" i="15"/>
  <c r="AP377" i="15"/>
  <c r="AU377" i="15" s="1"/>
  <c r="AZ377" i="15" s="1"/>
  <c r="BE326" i="15"/>
  <c r="BC266" i="15"/>
  <c r="AN266" i="15"/>
  <c r="AS266" i="15" s="1"/>
  <c r="AX266" i="15" s="1"/>
  <c r="AK499" i="15"/>
  <c r="AP499" i="15"/>
  <c r="AU499" i="15" s="1"/>
  <c r="AZ499" i="15" s="1"/>
  <c r="BE499" i="15"/>
  <c r="AP389" i="15"/>
  <c r="AU389" i="15" s="1"/>
  <c r="AZ389" i="15" s="1"/>
  <c r="AK389" i="15"/>
  <c r="BL232" i="15"/>
  <c r="AL379" i="15"/>
  <c r="BC268" i="15"/>
  <c r="AN268" i="15"/>
  <c r="AS268" i="15" s="1"/>
  <c r="AX268" i="15" s="1"/>
  <c r="BL233" i="15"/>
  <c r="BH176" i="15"/>
  <c r="BI163" i="15"/>
  <c r="AO159" i="15"/>
  <c r="AT159" i="15" s="1"/>
  <c r="AY159" i="15" s="1"/>
  <c r="BI159" i="15"/>
  <c r="BD159" i="15"/>
  <c r="AN159" i="15"/>
  <c r="AS159" i="15" s="1"/>
  <c r="AX159" i="15" s="1"/>
  <c r="AO111" i="15"/>
  <c r="AT111" i="15" s="1"/>
  <c r="AY111" i="15" s="1"/>
  <c r="AK155" i="15"/>
  <c r="BC239" i="15"/>
  <c r="AN239" i="15"/>
  <c r="AS239" i="15" s="1"/>
  <c r="AX239" i="15" s="1"/>
  <c r="BC126" i="15"/>
  <c r="BC118" i="15"/>
  <c r="BC131" i="15"/>
  <c r="AR23" i="15"/>
  <c r="AW23" i="15" s="1"/>
  <c r="BB23" i="15" s="1"/>
  <c r="AR11" i="15"/>
  <c r="AW11" i="15" s="1"/>
  <c r="BB11" i="15" s="1"/>
  <c r="AR19" i="15"/>
  <c r="AW19" i="15" s="1"/>
  <c r="BB19" i="15" s="1"/>
  <c r="AR10" i="15"/>
  <c r="AW10" i="15" s="1"/>
  <c r="BB10" i="15" s="1"/>
  <c r="AR18" i="15"/>
  <c r="AW18" i="15" s="1"/>
  <c r="BB18" i="15" s="1"/>
  <c r="AR3" i="15"/>
  <c r="AW3" i="15" s="1"/>
  <c r="BB3" i="15" s="1"/>
  <c r="BM527" i="15"/>
  <c r="BH517" i="15"/>
  <c r="BD440" i="15"/>
  <c r="BI291" i="15"/>
  <c r="BK104" i="15"/>
  <c r="AP29" i="15"/>
  <c r="AU29" i="15" s="1"/>
  <c r="AZ29" i="15" s="1"/>
  <c r="AK441" i="15"/>
  <c r="BL328" i="15"/>
  <c r="AR533" i="15"/>
  <c r="AW533" i="15" s="1"/>
  <c r="BB533" i="15" s="1"/>
  <c r="BH527" i="15"/>
  <c r="BL519" i="15"/>
  <c r="BD515" i="15"/>
  <c r="BK504" i="15"/>
  <c r="BM504" i="15" s="1"/>
  <c r="BK498" i="15"/>
  <c r="AQ518" i="15"/>
  <c r="AV518" i="15" s="1"/>
  <c r="BA518" i="15" s="1"/>
  <c r="BK523" i="15"/>
  <c r="BF505" i="15"/>
  <c r="AN524" i="15"/>
  <c r="AS524" i="15" s="1"/>
  <c r="AX524" i="15" s="1"/>
  <c r="AI524" i="15"/>
  <c r="BG519" i="15"/>
  <c r="AO513" i="15"/>
  <c r="AT513" i="15" s="1"/>
  <c r="AY513" i="15" s="1"/>
  <c r="AM481" i="15"/>
  <c r="AJ510" i="15"/>
  <c r="BH506" i="15"/>
  <c r="BI502" i="15"/>
  <c r="AI502" i="15"/>
  <c r="AL499" i="15"/>
  <c r="AO497" i="15"/>
  <c r="AT497" i="15" s="1"/>
  <c r="AY497" i="15" s="1"/>
  <c r="BD497" i="15"/>
  <c r="AI495" i="15"/>
  <c r="BG504" i="15"/>
  <c r="AJ480" i="15"/>
  <c r="AI474" i="15"/>
  <c r="AM471" i="15"/>
  <c r="AI470" i="15"/>
  <c r="AI466" i="15"/>
  <c r="BC507" i="15"/>
  <c r="BH507" i="15"/>
  <c r="BJ507" i="15" s="1"/>
  <c r="AK510" i="15"/>
  <c r="BI503" i="15"/>
  <c r="AN503" i="15"/>
  <c r="AS503" i="15" s="1"/>
  <c r="AX503" i="15" s="1"/>
  <c r="AQ481" i="15"/>
  <c r="AV481" i="15" s="1"/>
  <c r="BA481" i="15" s="1"/>
  <c r="AO468" i="15"/>
  <c r="AT468" i="15" s="1"/>
  <c r="AY468" i="15" s="1"/>
  <c r="AP506" i="15"/>
  <c r="AU506" i="15" s="1"/>
  <c r="AZ506" i="15" s="1"/>
  <c r="BE476" i="15"/>
  <c r="BE495" i="15"/>
  <c r="AP480" i="15"/>
  <c r="AU480" i="15" s="1"/>
  <c r="AZ480" i="15" s="1"/>
  <c r="BL479" i="15"/>
  <c r="BK479" i="15"/>
  <c r="AI461" i="15"/>
  <c r="BF458" i="15"/>
  <c r="BG455" i="15"/>
  <c r="BE443" i="15"/>
  <c r="AM456" i="15"/>
  <c r="BF455" i="15"/>
  <c r="AL456" i="15"/>
  <c r="BF452" i="15"/>
  <c r="AI442" i="15"/>
  <c r="BL431" i="15"/>
  <c r="BM445" i="15"/>
  <c r="BK421" i="15"/>
  <c r="AM458" i="15"/>
  <c r="AL421" i="15"/>
  <c r="BH424" i="15"/>
  <c r="AR421" i="15"/>
  <c r="AW421" i="15" s="1"/>
  <c r="BB421" i="15" s="1"/>
  <c r="BC420" i="15"/>
  <c r="AI418" i="15"/>
  <c r="AM417" i="15"/>
  <c r="AM416" i="15"/>
  <c r="BG414" i="15"/>
  <c r="AR413" i="15"/>
  <c r="AW413" i="15" s="1"/>
  <c r="BB413" i="15" s="1"/>
  <c r="AM409" i="15"/>
  <c r="AM408" i="15"/>
  <c r="AP403" i="15"/>
  <c r="AU403" i="15" s="1"/>
  <c r="AZ403" i="15" s="1"/>
  <c r="BC411" i="15"/>
  <c r="AK397" i="15"/>
  <c r="AI395" i="15"/>
  <c r="AP394" i="15"/>
  <c r="AU394" i="15" s="1"/>
  <c r="AZ394" i="15" s="1"/>
  <c r="AQ379" i="15"/>
  <c r="AV379" i="15" s="1"/>
  <c r="BA379" i="15" s="1"/>
  <c r="AQ375" i="15"/>
  <c r="AV375" i="15" s="1"/>
  <c r="BA375" i="15" s="1"/>
  <c r="AQ371" i="15"/>
  <c r="AV371" i="15" s="1"/>
  <c r="BA371" i="15" s="1"/>
  <c r="AN425" i="15"/>
  <c r="AS425" i="15" s="1"/>
  <c r="AX425" i="15" s="1"/>
  <c r="BH403" i="15"/>
  <c r="BH395" i="15"/>
  <c r="BF417" i="15"/>
  <c r="AL416" i="15"/>
  <c r="BL416" i="15"/>
  <c r="AQ414" i="15"/>
  <c r="AV414" i="15" s="1"/>
  <c r="BA414" i="15" s="1"/>
  <c r="BF413" i="15"/>
  <c r="AQ410" i="15"/>
  <c r="AV410" i="15" s="1"/>
  <c r="BA410" i="15" s="1"/>
  <c r="BF409" i="15"/>
  <c r="AL408" i="15"/>
  <c r="BL408" i="15"/>
  <c r="AI394" i="15"/>
  <c r="AO388" i="15"/>
  <c r="AT388" i="15" s="1"/>
  <c r="AY388" i="15" s="1"/>
  <c r="BL387" i="15"/>
  <c r="AO384" i="15"/>
  <c r="AT384" i="15" s="1"/>
  <c r="AY384" i="15" s="1"/>
  <c r="BL374" i="15"/>
  <c r="AO368" i="15"/>
  <c r="AT368" i="15" s="1"/>
  <c r="AY368" i="15" s="1"/>
  <c r="AQ368" i="15"/>
  <c r="AV368" i="15" s="1"/>
  <c r="BA368" i="15" s="1"/>
  <c r="BG376" i="15"/>
  <c r="AK374" i="15"/>
  <c r="AN402" i="15"/>
  <c r="AS402" i="15" s="1"/>
  <c r="AX402" i="15" s="1"/>
  <c r="AO402" i="15"/>
  <c r="AT402" i="15" s="1"/>
  <c r="AY402" i="15" s="1"/>
  <c r="AI391" i="15"/>
  <c r="BD391" i="15"/>
  <c r="AI389" i="15"/>
  <c r="BD389" i="15"/>
  <c r="AJ388" i="15"/>
  <c r="AJ384" i="15"/>
  <c r="AJ382" i="15"/>
  <c r="BD381" i="15"/>
  <c r="BF379" i="15"/>
  <c r="BD378" i="15"/>
  <c r="BG375" i="15"/>
  <c r="BF374" i="15"/>
  <c r="BH368" i="15"/>
  <c r="AJ398" i="15"/>
  <c r="BL396" i="15"/>
  <c r="BG390" i="15"/>
  <c r="AL387" i="15"/>
  <c r="AR387" i="15"/>
  <c r="AW387" i="15" s="1"/>
  <c r="BB387" i="15" s="1"/>
  <c r="AN377" i="15"/>
  <c r="AS377" i="15" s="1"/>
  <c r="AX377" i="15" s="1"/>
  <c r="AM374" i="15"/>
  <c r="AP361" i="15"/>
  <c r="AU361" i="15" s="1"/>
  <c r="AZ361" i="15" s="1"/>
  <c r="BC339" i="15"/>
  <c r="AO334" i="15"/>
  <c r="AT334" i="15" s="1"/>
  <c r="AY334" i="15" s="1"/>
  <c r="AO329" i="15"/>
  <c r="AT329" i="15" s="1"/>
  <c r="AY329" i="15" s="1"/>
  <c r="BE367" i="15"/>
  <c r="BK339" i="15"/>
  <c r="AM330" i="15"/>
  <c r="BC329" i="15"/>
  <c r="AK361" i="15"/>
  <c r="BE338" i="15"/>
  <c r="BL331" i="15"/>
  <c r="BF328" i="15"/>
  <c r="AM339" i="15"/>
  <c r="AQ335" i="15"/>
  <c r="AV335" i="15" s="1"/>
  <c r="BA335" i="15" s="1"/>
  <c r="AI320" i="15"/>
  <c r="AQ330" i="15"/>
  <c r="AV330" i="15" s="1"/>
  <c r="BA330" i="15" s="1"/>
  <c r="BD320" i="15"/>
  <c r="AO309" i="15"/>
  <c r="AT309" i="15" s="1"/>
  <c r="AY309" i="15" s="1"/>
  <c r="AR280" i="15"/>
  <c r="AW280" i="15" s="1"/>
  <c r="BB280" i="15" s="1"/>
  <c r="AL316" i="15"/>
  <c r="BL316" i="15"/>
  <c r="AN314" i="15"/>
  <c r="AS314" i="15" s="1"/>
  <c r="AX314" i="15" s="1"/>
  <c r="AQ312" i="15"/>
  <c r="AV312" i="15" s="1"/>
  <c r="BA312" i="15" s="1"/>
  <c r="AI310" i="15"/>
  <c r="AQ280" i="15"/>
  <c r="AV280" i="15" s="1"/>
  <c r="BA280" i="15" s="1"/>
  <c r="BH326" i="15"/>
  <c r="AI326" i="15"/>
  <c r="AM316" i="15"/>
  <c r="AM312" i="15"/>
  <c r="BI299" i="15"/>
  <c r="BJ299" i="15" s="1"/>
  <c r="AN316" i="15"/>
  <c r="AS316" i="15" s="1"/>
  <c r="AX316" i="15" s="1"/>
  <c r="AO312" i="15"/>
  <c r="AT312" i="15" s="1"/>
  <c r="AY312" i="15" s="1"/>
  <c r="AJ309" i="15"/>
  <c r="AL228" i="15"/>
  <c r="BG270" i="15"/>
  <c r="BG254" i="15"/>
  <c r="BG235" i="15"/>
  <c r="AL226" i="15"/>
  <c r="BC221" i="15"/>
  <c r="AR239" i="15"/>
  <c r="AW239" i="15" s="1"/>
  <c r="BB239" i="15" s="1"/>
  <c r="BK239" i="15"/>
  <c r="BF235" i="15"/>
  <c r="AR225" i="15"/>
  <c r="AW225" i="15" s="1"/>
  <c r="BB225" i="15" s="1"/>
  <c r="BH218" i="15"/>
  <c r="BC216" i="15"/>
  <c r="BC210" i="15"/>
  <c r="BC194" i="15"/>
  <c r="AP167" i="15"/>
  <c r="AU167" i="15" s="1"/>
  <c r="AZ167" i="15" s="1"/>
  <c r="BE155" i="15"/>
  <c r="AP151" i="15"/>
  <c r="AU151" i="15" s="1"/>
  <c r="AZ151" i="15" s="1"/>
  <c r="AI143" i="15"/>
  <c r="AM129" i="15"/>
  <c r="AI119" i="15"/>
  <c r="AI116" i="15"/>
  <c r="AQ253" i="15"/>
  <c r="AV253" i="15" s="1"/>
  <c r="BA253" i="15" s="1"/>
  <c r="AR241" i="15"/>
  <c r="AW241" i="15" s="1"/>
  <c r="BB241" i="15" s="1"/>
  <c r="BK241" i="15"/>
  <c r="AQ237" i="15"/>
  <c r="AV237" i="15" s="1"/>
  <c r="BA237" i="15" s="1"/>
  <c r="AR227" i="15"/>
  <c r="AW227" i="15" s="1"/>
  <c r="BB227" i="15" s="1"/>
  <c r="BK227" i="15"/>
  <c r="AI194" i="15"/>
  <c r="BC167" i="15"/>
  <c r="BI144" i="15"/>
  <c r="BI143" i="15"/>
  <c r="BI142" i="15"/>
  <c r="BI137" i="15"/>
  <c r="BI133" i="15"/>
  <c r="BI130" i="15"/>
  <c r="BI122" i="15"/>
  <c r="BI120" i="15"/>
  <c r="BI119" i="15"/>
  <c r="BI116" i="15"/>
  <c r="BI115" i="15"/>
  <c r="AQ270" i="15"/>
  <c r="AV270" i="15" s="1"/>
  <c r="BA270" i="15" s="1"/>
  <c r="AR258" i="15"/>
  <c r="AW258" i="15" s="1"/>
  <c r="BB258" i="15" s="1"/>
  <c r="BK258" i="15"/>
  <c r="AQ254" i="15"/>
  <c r="AV254" i="15" s="1"/>
  <c r="BA254" i="15" s="1"/>
  <c r="BF250" i="15"/>
  <c r="AJ224" i="15"/>
  <c r="AK161" i="15"/>
  <c r="AN144" i="15"/>
  <c r="AS144" i="15" s="1"/>
  <c r="AX144" i="15" s="1"/>
  <c r="BH143" i="15"/>
  <c r="AM140" i="15"/>
  <c r="AN133" i="15"/>
  <c r="AS133" i="15" s="1"/>
  <c r="AX133" i="15" s="1"/>
  <c r="AM132" i="15"/>
  <c r="AR131" i="15"/>
  <c r="AW131" i="15" s="1"/>
  <c r="BB131" i="15" s="1"/>
  <c r="BG129" i="15"/>
  <c r="AJ122" i="15"/>
  <c r="BH119" i="15"/>
  <c r="BH116" i="15"/>
  <c r="BG109" i="15"/>
  <c r="AR268" i="15"/>
  <c r="AW268" i="15" s="1"/>
  <c r="BB268" i="15" s="1"/>
  <c r="BK268" i="15"/>
  <c r="BF252" i="15"/>
  <c r="BL216" i="15"/>
  <c r="AP137" i="15"/>
  <c r="AU137" i="15" s="1"/>
  <c r="AZ137" i="15" s="1"/>
  <c r="AP133" i="15"/>
  <c r="AU133" i="15" s="1"/>
  <c r="AZ133" i="15" s="1"/>
  <c r="AK167" i="15"/>
  <c r="AM149" i="15"/>
  <c r="AP142" i="15"/>
  <c r="AU142" i="15" s="1"/>
  <c r="AZ142" i="15" s="1"/>
  <c r="BC137" i="15"/>
  <c r="BC133" i="15"/>
  <c r="BE130" i="15"/>
  <c r="AN110" i="15"/>
  <c r="AS110" i="15" s="1"/>
  <c r="AX110" i="15" s="1"/>
  <c r="BC110" i="15"/>
  <c r="AN108" i="15"/>
  <c r="AS108" i="15" s="1"/>
  <c r="AX108" i="15" s="1"/>
  <c r="BC108" i="15"/>
  <c r="AQ104" i="15"/>
  <c r="AV104" i="15" s="1"/>
  <c r="BA104" i="15" s="1"/>
  <c r="AQ100" i="15"/>
  <c r="AV100" i="15" s="1"/>
  <c r="BA100" i="15" s="1"/>
  <c r="AL231" i="15"/>
  <c r="AO200" i="15"/>
  <c r="AT200" i="15" s="1"/>
  <c r="AY200" i="15" s="1"/>
  <c r="AO172" i="15"/>
  <c r="AT172" i="15" s="1"/>
  <c r="AY172" i="15" s="1"/>
  <c r="BI172" i="15"/>
  <c r="AP119" i="15"/>
  <c r="AU119" i="15" s="1"/>
  <c r="AZ119" i="15" s="1"/>
  <c r="BK103" i="15"/>
  <c r="AL264" i="15"/>
  <c r="BF225" i="15"/>
  <c r="BE28" i="15"/>
  <c r="BD23" i="15"/>
  <c r="BD21" i="15"/>
  <c r="BD17" i="15"/>
  <c r="BD13" i="15"/>
  <c r="AJ5" i="15"/>
  <c r="BD3" i="15"/>
  <c r="AM13" i="15"/>
  <c r="BC4" i="15"/>
  <c r="BC3" i="15"/>
  <c r="BG121" i="15"/>
  <c r="AK110" i="15"/>
  <c r="AK100" i="15"/>
  <c r="BI23" i="15"/>
  <c r="BG15" i="15"/>
  <c r="AM8" i="15"/>
  <c r="BE120" i="15"/>
  <c r="BL52" i="15"/>
  <c r="BI27" i="15"/>
  <c r="BH23" i="15"/>
  <c r="BH15" i="15"/>
  <c r="BH7" i="15"/>
  <c r="BL55" i="15"/>
  <c r="AQ24" i="15"/>
  <c r="AV24" i="15" s="1"/>
  <c r="BA24" i="15" s="1"/>
  <c r="BF24" i="15"/>
  <c r="AL20" i="15"/>
  <c r="BL20" i="15"/>
  <c r="AQ17" i="15"/>
  <c r="AV17" i="15" s="1"/>
  <c r="BA17" i="15" s="1"/>
  <c r="AL16" i="15"/>
  <c r="BL16" i="15"/>
  <c r="AQ15" i="15"/>
  <c r="AV15" i="15" s="1"/>
  <c r="BA15" i="15" s="1"/>
  <c r="AQ13" i="15"/>
  <c r="AV13" i="15" s="1"/>
  <c r="BA13" i="15" s="1"/>
  <c r="AQ9" i="15"/>
  <c r="AV9" i="15" s="1"/>
  <c r="BA9" i="15" s="1"/>
  <c r="AL8" i="15"/>
  <c r="BL8" i="15"/>
  <c r="AQ7" i="15"/>
  <c r="AV7" i="15" s="1"/>
  <c r="BA7" i="15" s="1"/>
  <c r="AL6" i="15"/>
  <c r="BL6" i="15"/>
  <c r="AQ5" i="15"/>
  <c r="AV5" i="15" s="1"/>
  <c r="BA5" i="15" s="1"/>
  <c r="BK43" i="15"/>
  <c r="AR30" i="15"/>
  <c r="AW30" i="15" s="1"/>
  <c r="BB30" i="15" s="1"/>
  <c r="BL510" i="15"/>
  <c r="BF510" i="15"/>
  <c r="AL510" i="15"/>
  <c r="AN520" i="15"/>
  <c r="AS520" i="15" s="1"/>
  <c r="AX520" i="15" s="1"/>
  <c r="BD520" i="15"/>
  <c r="BL509" i="15"/>
  <c r="AL509" i="15"/>
  <c r="BL501" i="15"/>
  <c r="AL501" i="15"/>
  <c r="BG467" i="15"/>
  <c r="AR467" i="15"/>
  <c r="AW467" i="15" s="1"/>
  <c r="BB467" i="15" s="1"/>
  <c r="BH479" i="15"/>
  <c r="BJ479" i="15" s="1"/>
  <c r="AK479" i="15"/>
  <c r="AL502" i="15"/>
  <c r="AR481" i="15"/>
  <c r="AW481" i="15" s="1"/>
  <c r="BB481" i="15" s="1"/>
  <c r="BG470" i="15"/>
  <c r="AR470" i="15"/>
  <c r="AW470" i="15" s="1"/>
  <c r="BB470" i="15" s="1"/>
  <c r="BG465" i="15"/>
  <c r="AR465" i="15"/>
  <c r="AW465" i="15" s="1"/>
  <c r="BB465" i="15" s="1"/>
  <c r="AL533" i="15"/>
  <c r="BL467" i="15"/>
  <c r="BD476" i="15"/>
  <c r="BI381" i="15"/>
  <c r="BD327" i="15"/>
  <c r="AJ327" i="15"/>
  <c r="BG468" i="15"/>
  <c r="AR468" i="15"/>
  <c r="AW468" i="15" s="1"/>
  <c r="BB468" i="15" s="1"/>
  <c r="AK398" i="15"/>
  <c r="AL376" i="15"/>
  <c r="AP383" i="15"/>
  <c r="AU383" i="15" s="1"/>
  <c r="AZ383" i="15" s="1"/>
  <c r="AK383" i="15"/>
  <c r="AP382" i="15"/>
  <c r="AU382" i="15" s="1"/>
  <c r="AZ382" i="15" s="1"/>
  <c r="BI370" i="15"/>
  <c r="BJ370" i="15" s="1"/>
  <c r="BC285" i="15"/>
  <c r="BC283" i="15"/>
  <c r="BC281" i="15"/>
  <c r="BC263" i="15"/>
  <c r="AN263" i="15"/>
  <c r="AS263" i="15" s="1"/>
  <c r="AX263" i="15" s="1"/>
  <c r="AJ338" i="15"/>
  <c r="BD338" i="15"/>
  <c r="AN282" i="15"/>
  <c r="AS282" i="15" s="1"/>
  <c r="AX282" i="15" s="1"/>
  <c r="BC276" i="15"/>
  <c r="AN276" i="15"/>
  <c r="AS276" i="15" s="1"/>
  <c r="AX276" i="15" s="1"/>
  <c r="BC261" i="15"/>
  <c r="AN261" i="15"/>
  <c r="AS261" i="15" s="1"/>
  <c r="AX261" i="15" s="1"/>
  <c r="BC255" i="15"/>
  <c r="AN255" i="15"/>
  <c r="AS255" i="15" s="1"/>
  <c r="AX255" i="15" s="1"/>
  <c r="BF499" i="15"/>
  <c r="BC247" i="15"/>
  <c r="AN247" i="15"/>
  <c r="AS247" i="15" s="1"/>
  <c r="AX247" i="15" s="1"/>
  <c r="BL222" i="15"/>
  <c r="BM222" i="15" s="1"/>
  <c r="BL379" i="15"/>
  <c r="BC256" i="15"/>
  <c r="AN256" i="15"/>
  <c r="AS256" i="15" s="1"/>
  <c r="AX256" i="15" s="1"/>
  <c r="BC242" i="15"/>
  <c r="AN242" i="15"/>
  <c r="AS242" i="15" s="1"/>
  <c r="AX242" i="15" s="1"/>
  <c r="BC237" i="15"/>
  <c r="AN237" i="15"/>
  <c r="AS237" i="15" s="1"/>
  <c r="AX237" i="15" s="1"/>
  <c r="BG285" i="15"/>
  <c r="AN230" i="15"/>
  <c r="AS230" i="15" s="1"/>
  <c r="AX230" i="15" s="1"/>
  <c r="BL226" i="15"/>
  <c r="AO151" i="15"/>
  <c r="AT151" i="15" s="1"/>
  <c r="AY151" i="15" s="1"/>
  <c r="BI151" i="15"/>
  <c r="BD151" i="15"/>
  <c r="AN151" i="15"/>
  <c r="AS151" i="15" s="1"/>
  <c r="AX151" i="15" s="1"/>
  <c r="BC119" i="15"/>
  <c r="AO443" i="15"/>
  <c r="AT443" i="15" s="1"/>
  <c r="AY443" i="15" s="1"/>
  <c r="BD443" i="15"/>
  <c r="BL239" i="15"/>
  <c r="BC115" i="15"/>
  <c r="BC130" i="15"/>
  <c r="BK531" i="15"/>
  <c r="BI526" i="15"/>
  <c r="AI318" i="15"/>
  <c r="BK102" i="15"/>
  <c r="AQ150" i="15"/>
  <c r="AV150" i="15" s="1"/>
  <c r="BA150" i="15" s="1"/>
  <c r="BG471" i="15"/>
  <c r="AR471" i="15"/>
  <c r="AW471" i="15" s="1"/>
  <c r="BB471" i="15" s="1"/>
  <c r="BG331" i="15"/>
  <c r="AR331" i="15"/>
  <c r="AW331" i="15" s="1"/>
  <c r="BB331" i="15" s="1"/>
  <c r="BG328" i="15"/>
  <c r="AR328" i="15"/>
  <c r="AW328" i="15" s="1"/>
  <c r="BB328" i="15" s="1"/>
  <c r="BI392" i="15"/>
  <c r="BI378" i="15"/>
  <c r="BE378" i="15"/>
  <c r="AJ334" i="15"/>
  <c r="BD334" i="15"/>
  <c r="BC277" i="15"/>
  <c r="AN277" i="15"/>
  <c r="AS277" i="15" s="1"/>
  <c r="AX277" i="15" s="1"/>
  <c r="AO171" i="15"/>
  <c r="AT171" i="15" s="1"/>
  <c r="AY171" i="15" s="1"/>
  <c r="AN171" i="15"/>
  <c r="AS171" i="15" s="1"/>
  <c r="AX171" i="15" s="1"/>
  <c r="BI171" i="15"/>
  <c r="BJ171" i="15" s="1"/>
  <c r="AI171" i="15"/>
  <c r="BD171" i="15"/>
  <c r="BF533" i="15"/>
  <c r="BE534" i="15"/>
  <c r="AI534" i="15"/>
  <c r="AO535" i="15"/>
  <c r="AT535" i="15" s="1"/>
  <c r="AY535" i="15" s="1"/>
  <c r="AM523" i="15"/>
  <c r="AP535" i="15"/>
  <c r="AU535" i="15" s="1"/>
  <c r="AZ535" i="15" s="1"/>
  <c r="AM518" i="15"/>
  <c r="BH519" i="15"/>
  <c r="AL523" i="15"/>
  <c r="BG498" i="15"/>
  <c r="BG505" i="15"/>
  <c r="AN500" i="15"/>
  <c r="AS500" i="15" s="1"/>
  <c r="AX500" i="15" s="1"/>
  <c r="BE535" i="15"/>
  <c r="BE532" i="15"/>
  <c r="AI536" i="15"/>
  <c r="AI532" i="15"/>
  <c r="BG523" i="15"/>
  <c r="BG518" i="15"/>
  <c r="AQ504" i="15"/>
  <c r="AV504" i="15" s="1"/>
  <c r="BA504" i="15" s="1"/>
  <c r="AQ498" i="15"/>
  <c r="AV498" i="15" s="1"/>
  <c r="BA498" i="15" s="1"/>
  <c r="BC519" i="15"/>
  <c r="BK518" i="15"/>
  <c r="BI500" i="15"/>
  <c r="BD524" i="15"/>
  <c r="AR505" i="15"/>
  <c r="AW505" i="15" s="1"/>
  <c r="BB505" i="15" s="1"/>
  <c r="AI500" i="15"/>
  <c r="AM519" i="15"/>
  <c r="BI510" i="15"/>
  <c r="AO510" i="15"/>
  <c r="AT510" i="15" s="1"/>
  <c r="AY510" i="15" s="1"/>
  <c r="AJ506" i="15"/>
  <c r="BC502" i="15"/>
  <c r="BC497" i="15"/>
  <c r="BC495" i="15"/>
  <c r="BH495" i="15"/>
  <c r="AR504" i="15"/>
  <c r="AW504" i="15" s="1"/>
  <c r="BB504" i="15" s="1"/>
  <c r="AO507" i="15"/>
  <c r="AT507" i="15" s="1"/>
  <c r="AY507" i="15" s="1"/>
  <c r="BI474" i="15"/>
  <c r="BI470" i="15"/>
  <c r="BI466" i="15"/>
  <c r="BI465" i="15"/>
  <c r="BH461" i="15"/>
  <c r="AJ453" i="15"/>
  <c r="AR479" i="15"/>
  <c r="AW479" i="15" s="1"/>
  <c r="BB479" i="15" s="1"/>
  <c r="BI476" i="15"/>
  <c r="AO474" i="15"/>
  <c r="AT474" i="15" s="1"/>
  <c r="AY474" i="15" s="1"/>
  <c r="AO466" i="15"/>
  <c r="AT466" i="15" s="1"/>
  <c r="AY466" i="15" s="1"/>
  <c r="AL471" i="15"/>
  <c r="BE490" i="15"/>
  <c r="BM478" i="15"/>
  <c r="AQ458" i="15"/>
  <c r="AV458" i="15" s="1"/>
  <c r="BA458" i="15" s="1"/>
  <c r="AJ457" i="15"/>
  <c r="BL455" i="15"/>
  <c r="BM455" i="15" s="1"/>
  <c r="BD451" i="15"/>
  <c r="BH458" i="15"/>
  <c r="BG456" i="15"/>
  <c r="BL452" i="15"/>
  <c r="BF456" i="15"/>
  <c r="AQ452" i="15"/>
  <c r="AV452" i="15" s="1"/>
  <c r="BA452" i="15" s="1"/>
  <c r="BH443" i="15"/>
  <c r="BD444" i="15"/>
  <c r="BD442" i="15"/>
  <c r="AL431" i="15"/>
  <c r="AI443" i="15"/>
  <c r="AQ421" i="15"/>
  <c r="AV421" i="15" s="1"/>
  <c r="BA421" i="15" s="1"/>
  <c r="BG458" i="15"/>
  <c r="BD445" i="15"/>
  <c r="BH425" i="15"/>
  <c r="AJ420" i="15"/>
  <c r="AJ418" i="15"/>
  <c r="BH430" i="15"/>
  <c r="BH422" i="15"/>
  <c r="BG417" i="15"/>
  <c r="BG416" i="15"/>
  <c r="AR414" i="15"/>
  <c r="AW414" i="15" s="1"/>
  <c r="BB414" i="15" s="1"/>
  <c r="AM410" i="15"/>
  <c r="BG409" i="15"/>
  <c r="BG408" i="15"/>
  <c r="BE403" i="15"/>
  <c r="AP399" i="15"/>
  <c r="AU399" i="15" s="1"/>
  <c r="AZ399" i="15" s="1"/>
  <c r="AO425" i="15"/>
  <c r="AT425" i="15" s="1"/>
  <c r="AY425" i="15" s="1"/>
  <c r="BC415" i="15"/>
  <c r="AO414" i="15"/>
  <c r="AT414" i="15" s="1"/>
  <c r="AY414" i="15" s="1"/>
  <c r="AO412" i="15"/>
  <c r="AT412" i="15" s="1"/>
  <c r="AY412" i="15" s="1"/>
  <c r="BH412" i="15"/>
  <c r="BC410" i="15"/>
  <c r="AI403" i="15"/>
  <c r="BE398" i="15"/>
  <c r="BK390" i="15"/>
  <c r="BM389" i="15"/>
  <c r="BK387" i="15"/>
  <c r="BM385" i="15"/>
  <c r="BM383" i="15"/>
  <c r="BM378" i="15"/>
  <c r="BK376" i="15"/>
  <c r="BK374" i="15"/>
  <c r="BD425" i="15"/>
  <c r="BH419" i="15"/>
  <c r="BK396" i="15"/>
  <c r="AN394" i="15"/>
  <c r="AS394" i="15" s="1"/>
  <c r="AX394" i="15" s="1"/>
  <c r="AO389" i="15"/>
  <c r="AT389" i="15" s="1"/>
  <c r="AY389" i="15" s="1"/>
  <c r="AO381" i="15"/>
  <c r="AT381" i="15" s="1"/>
  <c r="AY381" i="15" s="1"/>
  <c r="AO377" i="15"/>
  <c r="AT377" i="15" s="1"/>
  <c r="AY377" i="15" s="1"/>
  <c r="AM368" i="15"/>
  <c r="BK368" i="15"/>
  <c r="BM367" i="15"/>
  <c r="BM366" i="15"/>
  <c r="AO405" i="15"/>
  <c r="AT405" i="15" s="1"/>
  <c r="AY405" i="15" s="1"/>
  <c r="BD402" i="15"/>
  <c r="AN392" i="15"/>
  <c r="AS392" i="15" s="1"/>
  <c r="AX392" i="15" s="1"/>
  <c r="BC391" i="15"/>
  <c r="BH391" i="15"/>
  <c r="BC389" i="15"/>
  <c r="BH389" i="15"/>
  <c r="AN388" i="15"/>
  <c r="AS388" i="15" s="1"/>
  <c r="AX388" i="15" s="1"/>
  <c r="BJ385" i="15"/>
  <c r="AN384" i="15"/>
  <c r="AS384" i="15" s="1"/>
  <c r="AX384" i="15" s="1"/>
  <c r="AN382" i="15"/>
  <c r="AS382" i="15" s="1"/>
  <c r="AX382" i="15" s="1"/>
  <c r="BH381" i="15"/>
  <c r="BH378" i="15"/>
  <c r="AP374" i="15"/>
  <c r="AU374" i="15" s="1"/>
  <c r="AZ374" i="15" s="1"/>
  <c r="AM371" i="15"/>
  <c r="AK367" i="15"/>
  <c r="AK365" i="15"/>
  <c r="AN365" i="15"/>
  <c r="AS365" i="15" s="1"/>
  <c r="AX365" i="15" s="1"/>
  <c r="AL390" i="15"/>
  <c r="AI377" i="15"/>
  <c r="BE363" i="15"/>
  <c r="BE365" i="15"/>
  <c r="BF339" i="15"/>
  <c r="AI338" i="15"/>
  <c r="AI334" i="15"/>
  <c r="BE355" i="15"/>
  <c r="AK343" i="15"/>
  <c r="BE352" i="15"/>
  <c r="AR335" i="15"/>
  <c r="AW335" i="15" s="1"/>
  <c r="BB335" i="15" s="1"/>
  <c r="BL330" i="15"/>
  <c r="AQ328" i="15"/>
  <c r="AV328" i="15" s="1"/>
  <c r="BA328" i="15" s="1"/>
  <c r="BE349" i="15"/>
  <c r="AR339" i="15"/>
  <c r="AW339" i="15" s="1"/>
  <c r="BB339" i="15" s="1"/>
  <c r="BM326" i="15"/>
  <c r="AP350" i="15"/>
  <c r="AU350" i="15" s="1"/>
  <c r="AZ350" i="15" s="1"/>
  <c r="BK331" i="15"/>
  <c r="AO321" i="15"/>
  <c r="AT321" i="15" s="1"/>
  <c r="AY321" i="15" s="1"/>
  <c r="AO303" i="15"/>
  <c r="AT303" i="15" s="1"/>
  <c r="AY303" i="15" s="1"/>
  <c r="AO295" i="15"/>
  <c r="AT295" i="15" s="1"/>
  <c r="AY295" i="15" s="1"/>
  <c r="BC322" i="15"/>
  <c r="BF316" i="15"/>
  <c r="BK312" i="15"/>
  <c r="BM312" i="15" s="1"/>
  <c r="BE286" i="15"/>
  <c r="AM280" i="15"/>
  <c r="AM270" i="15"/>
  <c r="AM268" i="15"/>
  <c r="AM264" i="15"/>
  <c r="AM258" i="15"/>
  <c r="AM254" i="15"/>
  <c r="AM252" i="15"/>
  <c r="AM250" i="15"/>
  <c r="BI326" i="15"/>
  <c r="BC326" i="15"/>
  <c r="BI303" i="15"/>
  <c r="BI286" i="15"/>
  <c r="BF280" i="15"/>
  <c r="BC324" i="15"/>
  <c r="BH316" i="15"/>
  <c r="BC312" i="15"/>
  <c r="BF228" i="15"/>
  <c r="BG268" i="15"/>
  <c r="BG252" i="15"/>
  <c r="BG241" i="15"/>
  <c r="AM227" i="15"/>
  <c r="BF226" i="15"/>
  <c r="BL237" i="15"/>
  <c r="AR228" i="15"/>
  <c r="AW228" i="15" s="1"/>
  <c r="BB228" i="15" s="1"/>
  <c r="AJ171" i="15"/>
  <c r="BE167" i="15"/>
  <c r="AI142" i="15"/>
  <c r="AI137" i="15"/>
  <c r="AM131" i="15"/>
  <c r="AR253" i="15"/>
  <c r="AW253" i="15" s="1"/>
  <c r="BB253" i="15" s="1"/>
  <c r="BK253" i="15"/>
  <c r="AR237" i="15"/>
  <c r="AW237" i="15" s="1"/>
  <c r="BB237" i="15" s="1"/>
  <c r="BI218" i="15"/>
  <c r="BD216" i="15"/>
  <c r="AP181" i="15"/>
  <c r="AU181" i="15" s="1"/>
  <c r="AZ181" i="15" s="1"/>
  <c r="AP173" i="15"/>
  <c r="AU173" i="15" s="1"/>
  <c r="AZ173" i="15" s="1"/>
  <c r="AP165" i="15"/>
  <c r="AU165" i="15" s="1"/>
  <c r="AZ165" i="15" s="1"/>
  <c r="AP157" i="15"/>
  <c r="AU157" i="15" s="1"/>
  <c r="AZ157" i="15" s="1"/>
  <c r="AP149" i="15"/>
  <c r="AU149" i="15" s="1"/>
  <c r="AZ149" i="15" s="1"/>
  <c r="AO144" i="15"/>
  <c r="AT144" i="15" s="1"/>
  <c r="AY144" i="15" s="1"/>
  <c r="AO122" i="15"/>
  <c r="AT122" i="15" s="1"/>
  <c r="AY122" i="15" s="1"/>
  <c r="AO120" i="15"/>
  <c r="AT120" i="15" s="1"/>
  <c r="AY120" i="15" s="1"/>
  <c r="AO116" i="15"/>
  <c r="AT116" i="15" s="1"/>
  <c r="AY116" i="15" s="1"/>
  <c r="AR270" i="15"/>
  <c r="AW270" i="15" s="1"/>
  <c r="BB270" i="15" s="1"/>
  <c r="BK270" i="15"/>
  <c r="AL258" i="15"/>
  <c r="AR254" i="15"/>
  <c r="AW254" i="15" s="1"/>
  <c r="BB254" i="15" s="1"/>
  <c r="BK254" i="15"/>
  <c r="BM254" i="15" s="1"/>
  <c r="AQ250" i="15"/>
  <c r="AV250" i="15" s="1"/>
  <c r="BA250" i="15" s="1"/>
  <c r="AR145" i="15"/>
  <c r="AW145" i="15" s="1"/>
  <c r="BB145" i="15" s="1"/>
  <c r="AN142" i="15"/>
  <c r="AS142" i="15" s="1"/>
  <c r="AX142" i="15" s="1"/>
  <c r="BH133" i="15"/>
  <c r="BH122" i="15"/>
  <c r="AJ120" i="15"/>
  <c r="AN115" i="15"/>
  <c r="AS115" i="15" s="1"/>
  <c r="AX115" i="15" s="1"/>
  <c r="AR113" i="15"/>
  <c r="AW113" i="15" s="1"/>
  <c r="BB113" i="15" s="1"/>
  <c r="BL252" i="15"/>
  <c r="AJ232" i="15"/>
  <c r="AM165" i="15"/>
  <c r="BD108" i="15"/>
  <c r="AL100" i="15"/>
  <c r="AO192" i="15"/>
  <c r="AT192" i="15" s="1"/>
  <c r="AY192" i="15" s="1"/>
  <c r="BD19" i="15"/>
  <c r="AJ17" i="15"/>
  <c r="BD15" i="15"/>
  <c r="AN3" i="15"/>
  <c r="AS3" i="15" s="1"/>
  <c r="AX3" i="15" s="1"/>
  <c r="BI24" i="15"/>
  <c r="AI19" i="15"/>
  <c r="AI18" i="15"/>
  <c r="AM16" i="15"/>
  <c r="BC14" i="15"/>
  <c r="BG9" i="15"/>
  <c r="AM5" i="15"/>
  <c r="AO19" i="15"/>
  <c r="AT19" i="15" s="1"/>
  <c r="AY19" i="15" s="1"/>
  <c r="AO13" i="15"/>
  <c r="AT13" i="15" s="1"/>
  <c r="AY13" i="15" s="1"/>
  <c r="BI8" i="15"/>
  <c r="AL62" i="15"/>
  <c r="BG20" i="15"/>
  <c r="BG17" i="15"/>
  <c r="AM15" i="15"/>
  <c r="BG13" i="15"/>
  <c r="AI10" i="15"/>
  <c r="BG6" i="15"/>
  <c r="BG161" i="15"/>
  <c r="BK44" i="15"/>
  <c r="AL36" i="15"/>
  <c r="BI19" i="15"/>
  <c r="BK59" i="15"/>
  <c r="BF20" i="15"/>
  <c r="BK17" i="15"/>
  <c r="BK13" i="15"/>
  <c r="BK9" i="15"/>
  <c r="BF6" i="15"/>
  <c r="BF43" i="15"/>
  <c r="BL526" i="15"/>
  <c r="BM526" i="15" s="1"/>
  <c r="BG469" i="15"/>
  <c r="AR469" i="15"/>
  <c r="AW469" i="15" s="1"/>
  <c r="BB469" i="15" s="1"/>
  <c r="AN513" i="15"/>
  <c r="AS513" i="15" s="1"/>
  <c r="AX513" i="15" s="1"/>
  <c r="AK503" i="15"/>
  <c r="BE503" i="15"/>
  <c r="AP503" i="15"/>
  <c r="AU503" i="15" s="1"/>
  <c r="AZ503" i="15" s="1"/>
  <c r="BG476" i="15"/>
  <c r="AR476" i="15"/>
  <c r="AW476" i="15" s="1"/>
  <c r="BB476" i="15" s="1"/>
  <c r="BC472" i="15"/>
  <c r="BE502" i="15"/>
  <c r="AP502" i="15"/>
  <c r="AU502" i="15" s="1"/>
  <c r="AZ502" i="15" s="1"/>
  <c r="BL476" i="15"/>
  <c r="BM476" i="15" s="1"/>
  <c r="BC474" i="15"/>
  <c r="BL471" i="15"/>
  <c r="BM471" i="15" s="1"/>
  <c r="BC470" i="15"/>
  <c r="AK500" i="15"/>
  <c r="BE479" i="15"/>
  <c r="AR455" i="15"/>
  <c r="AW455" i="15" s="1"/>
  <c r="BB455" i="15" s="1"/>
  <c r="BH476" i="15"/>
  <c r="BL424" i="15"/>
  <c r="BM424" i="15" s="1"/>
  <c r="AP388" i="15"/>
  <c r="AU388" i="15" s="1"/>
  <c r="AZ388" i="15" s="1"/>
  <c r="AK388" i="15"/>
  <c r="BE385" i="15"/>
  <c r="AK385" i="15"/>
  <c r="BL375" i="15"/>
  <c r="BF375" i="15"/>
  <c r="AL375" i="15"/>
  <c r="BL337" i="15"/>
  <c r="BM337" i="15" s="1"/>
  <c r="BL267" i="15"/>
  <c r="AP519" i="15"/>
  <c r="AU519" i="15" s="1"/>
  <c r="AZ519" i="15" s="1"/>
  <c r="BE498" i="15"/>
  <c r="AP498" i="15"/>
  <c r="AU498" i="15" s="1"/>
  <c r="AZ498" i="15" s="1"/>
  <c r="AP385" i="15"/>
  <c r="AU385" i="15" s="1"/>
  <c r="AZ385" i="15" s="1"/>
  <c r="BE383" i="15"/>
  <c r="BL373" i="15"/>
  <c r="BF373" i="15"/>
  <c r="AL373" i="15"/>
  <c r="AL369" i="15"/>
  <c r="AK335" i="15"/>
  <c r="AO504" i="15"/>
  <c r="AT504" i="15" s="1"/>
  <c r="AY504" i="15" s="1"/>
  <c r="AP504" i="15"/>
  <c r="AU504" i="15" s="1"/>
  <c r="AZ504" i="15" s="1"/>
  <c r="AL368" i="15"/>
  <c r="AN284" i="15"/>
  <c r="AS284" i="15" s="1"/>
  <c r="AX284" i="15" s="1"/>
  <c r="BC274" i="15"/>
  <c r="AN274" i="15"/>
  <c r="AS274" i="15" s="1"/>
  <c r="AX274" i="15" s="1"/>
  <c r="BC271" i="15"/>
  <c r="AN271" i="15"/>
  <c r="AS271" i="15" s="1"/>
  <c r="AX271" i="15" s="1"/>
  <c r="BC253" i="15"/>
  <c r="AN253" i="15"/>
  <c r="AS253" i="15" s="1"/>
  <c r="AX253" i="15" s="1"/>
  <c r="BC250" i="15"/>
  <c r="AN250" i="15"/>
  <c r="AS250" i="15" s="1"/>
  <c r="AX250" i="15" s="1"/>
  <c r="BH213" i="15"/>
  <c r="AI213" i="15"/>
  <c r="BD213" i="15"/>
  <c r="BE389" i="15"/>
  <c r="BI374" i="15"/>
  <c r="BE374" i="15"/>
  <c r="BG283" i="15"/>
  <c r="BC245" i="15"/>
  <c r="AN245" i="15"/>
  <c r="AS245" i="15" s="1"/>
  <c r="AX245" i="15" s="1"/>
  <c r="BL242" i="15"/>
  <c r="AK176" i="15"/>
  <c r="BC142" i="15"/>
  <c r="AN217" i="15"/>
  <c r="AS217" i="15" s="1"/>
  <c r="AX217" i="15" s="1"/>
  <c r="AO155" i="15"/>
  <c r="AT155" i="15" s="1"/>
  <c r="AY155" i="15" s="1"/>
  <c r="BD155" i="15"/>
  <c r="AI155" i="15"/>
  <c r="AI151" i="15"/>
  <c r="AO167" i="15"/>
  <c r="AT167" i="15" s="1"/>
  <c r="AY167" i="15" s="1"/>
  <c r="BI167" i="15"/>
  <c r="BD167" i="15"/>
  <c r="AN167" i="15"/>
  <c r="AS167" i="15" s="1"/>
  <c r="AX167" i="15" s="1"/>
  <c r="AR15" i="15"/>
  <c r="AW15" i="15" s="1"/>
  <c r="BB15" i="15" s="1"/>
  <c r="AR7" i="15"/>
  <c r="AW7" i="15" s="1"/>
  <c r="BB7" i="15" s="1"/>
  <c r="BC143" i="15"/>
  <c r="AR16" i="15"/>
  <c r="AW16" i="15" s="1"/>
  <c r="BB16" i="15" s="1"/>
  <c r="AR5" i="15"/>
  <c r="AW5" i="15" s="1"/>
  <c r="BB5" i="15" s="1"/>
  <c r="AR24" i="15"/>
  <c r="AW24" i="15" s="1"/>
  <c r="BB24" i="15" s="1"/>
  <c r="AR8" i="15"/>
  <c r="AW8" i="15" s="1"/>
  <c r="BB8" i="15" s="1"/>
  <c r="BG530" i="15"/>
  <c r="AR530" i="15"/>
  <c r="AW530" i="15" s="1"/>
  <c r="BB530" i="15" s="1"/>
  <c r="AM530" i="15"/>
  <c r="AP528" i="15"/>
  <c r="AU528" i="15" s="1"/>
  <c r="AZ528" i="15" s="1"/>
  <c r="AK528" i="15"/>
  <c r="BE528" i="15"/>
  <c r="BE533" i="15"/>
  <c r="BH533" i="15"/>
  <c r="BI496" i="15"/>
  <c r="BL493" i="15"/>
  <c r="BF493" i="15"/>
  <c r="AL493" i="15"/>
  <c r="BK493" i="15"/>
  <c r="AQ493" i="15"/>
  <c r="AV493" i="15" s="1"/>
  <c r="BA493" i="15" s="1"/>
  <c r="BG482" i="15"/>
  <c r="AM482" i="15"/>
  <c r="AR482" i="15"/>
  <c r="AW482" i="15" s="1"/>
  <c r="BB482" i="15" s="1"/>
  <c r="AO514" i="15"/>
  <c r="AT514" i="15" s="1"/>
  <c r="AY514" i="15" s="1"/>
  <c r="BH496" i="15"/>
  <c r="AR488" i="15"/>
  <c r="AW488" i="15" s="1"/>
  <c r="BB488" i="15" s="1"/>
  <c r="BG488" i="15"/>
  <c r="AM488" i="15"/>
  <c r="BF439" i="15"/>
  <c r="BK439" i="15"/>
  <c r="AL439" i="15"/>
  <c r="BL439" i="15"/>
  <c r="AQ439" i="15"/>
  <c r="AV439" i="15" s="1"/>
  <c r="BA439" i="15" s="1"/>
  <c r="AR435" i="15"/>
  <c r="AW435" i="15" s="1"/>
  <c r="BB435" i="15" s="1"/>
  <c r="AM435" i="15"/>
  <c r="BG435" i="15"/>
  <c r="BG440" i="15"/>
  <c r="AR440" i="15"/>
  <c r="AW440" i="15" s="1"/>
  <c r="BB440" i="15" s="1"/>
  <c r="AM440" i="15"/>
  <c r="BD434" i="15"/>
  <c r="AP396" i="15"/>
  <c r="AU396" i="15" s="1"/>
  <c r="AZ396" i="15" s="1"/>
  <c r="AK396" i="15"/>
  <c r="BE396" i="15"/>
  <c r="BC366" i="15"/>
  <c r="BI404" i="15"/>
  <c r="BD404" i="15"/>
  <c r="AN404" i="15"/>
  <c r="AS404" i="15" s="1"/>
  <c r="AX404" i="15" s="1"/>
  <c r="AI404" i="15"/>
  <c r="BH404" i="15"/>
  <c r="BJ404" i="15" s="1"/>
  <c r="BC404" i="15"/>
  <c r="AO404" i="15"/>
  <c r="AT404" i="15" s="1"/>
  <c r="AY404" i="15" s="1"/>
  <c r="AJ404" i="15"/>
  <c r="BE358" i="15"/>
  <c r="AK358" i="15"/>
  <c r="AP358" i="15"/>
  <c r="AU358" i="15" s="1"/>
  <c r="AZ358" i="15" s="1"/>
  <c r="AR360" i="15"/>
  <c r="AW360" i="15" s="1"/>
  <c r="BB360" i="15" s="1"/>
  <c r="BG360" i="15"/>
  <c r="AM360" i="15"/>
  <c r="BI357" i="15"/>
  <c r="AO357" i="15"/>
  <c r="AT357" i="15" s="1"/>
  <c r="AY357" i="15" s="1"/>
  <c r="BH357" i="15"/>
  <c r="BD357" i="15"/>
  <c r="AN357" i="15"/>
  <c r="AS357" i="15" s="1"/>
  <c r="AX357" i="15" s="1"/>
  <c r="AJ357" i="15"/>
  <c r="BC357" i="15"/>
  <c r="AI357" i="15"/>
  <c r="BL354" i="15"/>
  <c r="BK354" i="15"/>
  <c r="AQ354" i="15"/>
  <c r="AV354" i="15" s="1"/>
  <c r="BA354" i="15" s="1"/>
  <c r="BF354" i="15"/>
  <c r="AL354" i="15"/>
  <c r="AR352" i="15"/>
  <c r="AW352" i="15" s="1"/>
  <c r="BB352" i="15" s="1"/>
  <c r="AM352" i="15"/>
  <c r="BG352" i="15"/>
  <c r="BI349" i="15"/>
  <c r="AO349" i="15"/>
  <c r="AT349" i="15" s="1"/>
  <c r="AY349" i="15" s="1"/>
  <c r="BH349" i="15"/>
  <c r="BD349" i="15"/>
  <c r="AN349" i="15"/>
  <c r="AS349" i="15" s="1"/>
  <c r="AX349" i="15" s="1"/>
  <c r="AJ349" i="15"/>
  <c r="BC349" i="15"/>
  <c r="AI349" i="15"/>
  <c r="BL346" i="15"/>
  <c r="BK346" i="15"/>
  <c r="AQ346" i="15"/>
  <c r="AV346" i="15" s="1"/>
  <c r="BA346" i="15" s="1"/>
  <c r="BF346" i="15"/>
  <c r="AL346" i="15"/>
  <c r="AR344" i="15"/>
  <c r="AW344" i="15" s="1"/>
  <c r="BB344" i="15" s="1"/>
  <c r="AM344" i="15"/>
  <c r="BG344" i="15"/>
  <c r="AP318" i="15"/>
  <c r="AU318" i="15" s="1"/>
  <c r="AZ318" i="15" s="1"/>
  <c r="BE318" i="15"/>
  <c r="AK318" i="15"/>
  <c r="AP314" i="15"/>
  <c r="AU314" i="15" s="1"/>
  <c r="AZ314" i="15" s="1"/>
  <c r="BE314" i="15"/>
  <c r="AK314" i="15"/>
  <c r="AN321" i="15"/>
  <c r="AS321" i="15" s="1"/>
  <c r="AX321" i="15" s="1"/>
  <c r="BC313" i="15"/>
  <c r="BD318" i="15"/>
  <c r="BH314" i="15"/>
  <c r="BL309" i="15"/>
  <c r="BK309" i="15"/>
  <c r="BF309" i="15"/>
  <c r="AL309" i="15"/>
  <c r="AQ309" i="15"/>
  <c r="AV309" i="15" s="1"/>
  <c r="BA309" i="15" s="1"/>
  <c r="BL305" i="15"/>
  <c r="BF305" i="15"/>
  <c r="AL305" i="15"/>
  <c r="BK305" i="15"/>
  <c r="AQ305" i="15"/>
  <c r="AV305" i="15" s="1"/>
  <c r="BA305" i="15" s="1"/>
  <c r="BL301" i="15"/>
  <c r="BF301" i="15"/>
  <c r="AL301" i="15"/>
  <c r="BK301" i="15"/>
  <c r="AQ301" i="15"/>
  <c r="AV301" i="15" s="1"/>
  <c r="BA301" i="15" s="1"/>
  <c r="AR291" i="15"/>
  <c r="AW291" i="15" s="1"/>
  <c r="BB291" i="15" s="1"/>
  <c r="AM291" i="15"/>
  <c r="BG291" i="15"/>
  <c r="BH290" i="15"/>
  <c r="BD290" i="15"/>
  <c r="AN290" i="15"/>
  <c r="AS290" i="15" s="1"/>
  <c r="AX290" i="15" s="1"/>
  <c r="AJ290" i="15"/>
  <c r="BI290" i="15"/>
  <c r="AI290" i="15"/>
  <c r="AO290" i="15"/>
  <c r="AT290" i="15" s="1"/>
  <c r="AY290" i="15" s="1"/>
  <c r="BC290" i="15"/>
  <c r="BL289" i="15"/>
  <c r="BF289" i="15"/>
  <c r="AL289" i="15"/>
  <c r="BK289" i="15"/>
  <c r="AQ289" i="15"/>
  <c r="AV289" i="15" s="1"/>
  <c r="BA289" i="15" s="1"/>
  <c r="BH283" i="15"/>
  <c r="BD283" i="15"/>
  <c r="AJ283" i="15"/>
  <c r="AP283" i="15"/>
  <c r="AU283" i="15" s="1"/>
  <c r="AZ283" i="15" s="1"/>
  <c r="BE283" i="15"/>
  <c r="AK283" i="15"/>
  <c r="AP231" i="15"/>
  <c r="AU231" i="15" s="1"/>
  <c r="AZ231" i="15" s="1"/>
  <c r="BI231" i="15"/>
  <c r="AK231" i="15"/>
  <c r="BE231" i="15"/>
  <c r="AO231" i="15"/>
  <c r="AT231" i="15" s="1"/>
  <c r="AY231" i="15" s="1"/>
  <c r="AP227" i="15"/>
  <c r="AU227" i="15" s="1"/>
  <c r="AZ227" i="15" s="1"/>
  <c r="BE227" i="15"/>
  <c r="AO227" i="15"/>
  <c r="AT227" i="15" s="1"/>
  <c r="AY227" i="15" s="1"/>
  <c r="AK227" i="15"/>
  <c r="BI227" i="15"/>
  <c r="AP223" i="15"/>
  <c r="AU223" i="15" s="1"/>
  <c r="AZ223" i="15" s="1"/>
  <c r="AK223" i="15"/>
  <c r="BI223" i="15"/>
  <c r="BE223" i="15"/>
  <c r="AO223" i="15"/>
  <c r="AT223" i="15" s="1"/>
  <c r="AY223" i="15" s="1"/>
  <c r="AP221" i="15"/>
  <c r="AU221" i="15" s="1"/>
  <c r="AZ221" i="15" s="1"/>
  <c r="BD221" i="15"/>
  <c r="BE221" i="15"/>
  <c r="AO221" i="15"/>
  <c r="AT221" i="15" s="1"/>
  <c r="AY221" i="15" s="1"/>
  <c r="AK221" i="15"/>
  <c r="BI221" i="15"/>
  <c r="AP219" i="15"/>
  <c r="AU219" i="15" s="1"/>
  <c r="AZ219" i="15" s="1"/>
  <c r="BE219" i="15"/>
  <c r="AO219" i="15"/>
  <c r="AT219" i="15" s="1"/>
  <c r="AY219" i="15" s="1"/>
  <c r="BI219" i="15"/>
  <c r="AK219" i="15"/>
  <c r="AP217" i="15"/>
  <c r="AU217" i="15" s="1"/>
  <c r="AZ217" i="15" s="1"/>
  <c r="BD217" i="15"/>
  <c r="AK217" i="15"/>
  <c r="BI217" i="15"/>
  <c r="BE217" i="15"/>
  <c r="AO217" i="15"/>
  <c r="AT217" i="15" s="1"/>
  <c r="AY217" i="15" s="1"/>
  <c r="AR306" i="15"/>
  <c r="AW306" i="15" s="1"/>
  <c r="BB306" i="15" s="1"/>
  <c r="BG306" i="15"/>
  <c r="AM306" i="15"/>
  <c r="AR302" i="15"/>
  <c r="AW302" i="15" s="1"/>
  <c r="BB302" i="15" s="1"/>
  <c r="BG302" i="15"/>
  <c r="AM302" i="15"/>
  <c r="AR300" i="15"/>
  <c r="AW300" i="15" s="1"/>
  <c r="BB300" i="15" s="1"/>
  <c r="BG300" i="15"/>
  <c r="AM300" i="15"/>
  <c r="AR288" i="15"/>
  <c r="AW288" i="15" s="1"/>
  <c r="BB288" i="15" s="1"/>
  <c r="BG288" i="15"/>
  <c r="AM288" i="15"/>
  <c r="BH231" i="15"/>
  <c r="AJ227" i="15"/>
  <c r="BM278" i="15"/>
  <c r="AP198" i="15"/>
  <c r="AU198" i="15" s="1"/>
  <c r="AZ198" i="15" s="1"/>
  <c r="BE198" i="15"/>
  <c r="AK198" i="15"/>
  <c r="BI198" i="15"/>
  <c r="AP186" i="15"/>
  <c r="AU186" i="15" s="1"/>
  <c r="AZ186" i="15" s="1"/>
  <c r="BE186" i="15"/>
  <c r="AK186" i="15"/>
  <c r="BI186" i="15"/>
  <c r="BF171" i="15"/>
  <c r="AL171" i="15"/>
  <c r="BK171" i="15"/>
  <c r="BL171" i="15"/>
  <c r="AQ171" i="15"/>
  <c r="AV171" i="15" s="1"/>
  <c r="BA171" i="15" s="1"/>
  <c r="BF155" i="15"/>
  <c r="AL155" i="15"/>
  <c r="BK155" i="15"/>
  <c r="BL155" i="15"/>
  <c r="AQ155" i="15"/>
  <c r="AV155" i="15" s="1"/>
  <c r="BA155" i="15" s="1"/>
  <c r="BH149" i="15"/>
  <c r="BC149" i="15"/>
  <c r="AO149" i="15"/>
  <c r="AT149" i="15" s="1"/>
  <c r="AY149" i="15" s="1"/>
  <c r="AJ149" i="15"/>
  <c r="BI149" i="15"/>
  <c r="BD149" i="15"/>
  <c r="AN149" i="15"/>
  <c r="AS149" i="15" s="1"/>
  <c r="AX149" i="15" s="1"/>
  <c r="AI149" i="15"/>
  <c r="BL209" i="15"/>
  <c r="BF209" i="15"/>
  <c r="AL209" i="15"/>
  <c r="AQ209" i="15"/>
  <c r="AV209" i="15" s="1"/>
  <c r="BA209" i="15" s="1"/>
  <c r="BK209" i="15"/>
  <c r="BM209" i="15" s="1"/>
  <c r="BL205" i="15"/>
  <c r="BF205" i="15"/>
  <c r="AL205" i="15"/>
  <c r="AQ205" i="15"/>
  <c r="AV205" i="15" s="1"/>
  <c r="BA205" i="15" s="1"/>
  <c r="BK205" i="15"/>
  <c r="BM205" i="15" s="1"/>
  <c r="BL203" i="15"/>
  <c r="BF203" i="15"/>
  <c r="AL203" i="15"/>
  <c r="AQ203" i="15"/>
  <c r="AV203" i="15" s="1"/>
  <c r="BA203" i="15" s="1"/>
  <c r="BK203" i="15"/>
  <c r="BM203" i="15" s="1"/>
  <c r="BL201" i="15"/>
  <c r="BF201" i="15"/>
  <c r="AL201" i="15"/>
  <c r="AQ201" i="15"/>
  <c r="AV201" i="15" s="1"/>
  <c r="BA201" i="15" s="1"/>
  <c r="BK201" i="15"/>
  <c r="BM201" i="15" s="1"/>
  <c r="BL199" i="15"/>
  <c r="BF199" i="15"/>
  <c r="AL199" i="15"/>
  <c r="AQ199" i="15"/>
  <c r="AV199" i="15" s="1"/>
  <c r="BA199" i="15" s="1"/>
  <c r="BK199" i="15"/>
  <c r="BM199" i="15" s="1"/>
  <c r="BL197" i="15"/>
  <c r="BF197" i="15"/>
  <c r="AL197" i="15"/>
  <c r="AQ197" i="15"/>
  <c r="AV197" i="15" s="1"/>
  <c r="BA197" i="15" s="1"/>
  <c r="BK197" i="15"/>
  <c r="BM197" i="15" s="1"/>
  <c r="BL195" i="15"/>
  <c r="BF195" i="15"/>
  <c r="AL195" i="15"/>
  <c r="AQ195" i="15"/>
  <c r="AV195" i="15" s="1"/>
  <c r="BA195" i="15" s="1"/>
  <c r="BK195" i="15"/>
  <c r="BM195" i="15" s="1"/>
  <c r="BL193" i="15"/>
  <c r="BF193" i="15"/>
  <c r="AL193" i="15"/>
  <c r="AQ193" i="15"/>
  <c r="AV193" i="15" s="1"/>
  <c r="BA193" i="15" s="1"/>
  <c r="BK193" i="15"/>
  <c r="BM193" i="15" s="1"/>
  <c r="BL191" i="15"/>
  <c r="BF191" i="15"/>
  <c r="AL191" i="15"/>
  <c r="AQ191" i="15"/>
  <c r="AV191" i="15" s="1"/>
  <c r="BA191" i="15" s="1"/>
  <c r="BK191" i="15"/>
  <c r="BM191" i="15" s="1"/>
  <c r="BL189" i="15"/>
  <c r="BF189" i="15"/>
  <c r="AL189" i="15"/>
  <c r="AQ189" i="15"/>
  <c r="AV189" i="15" s="1"/>
  <c r="BA189" i="15" s="1"/>
  <c r="BK189" i="15"/>
  <c r="BM189" i="15" s="1"/>
  <c r="BL187" i="15"/>
  <c r="BF187" i="15"/>
  <c r="AL187" i="15"/>
  <c r="AQ187" i="15"/>
  <c r="AV187" i="15" s="1"/>
  <c r="BA187" i="15" s="1"/>
  <c r="BK187" i="15"/>
  <c r="BM187" i="15" s="1"/>
  <c r="BL185" i="15"/>
  <c r="BF185" i="15"/>
  <c r="AL185" i="15"/>
  <c r="AQ185" i="15"/>
  <c r="AV185" i="15" s="1"/>
  <c r="BA185" i="15" s="1"/>
  <c r="BK185" i="15"/>
  <c r="BM185" i="15" s="1"/>
  <c r="BL183" i="15"/>
  <c r="BF183" i="15"/>
  <c r="AL183" i="15"/>
  <c r="AQ183" i="15"/>
  <c r="AV183" i="15" s="1"/>
  <c r="BA183" i="15" s="1"/>
  <c r="BK183" i="15"/>
  <c r="BM183" i="15" s="1"/>
  <c r="BF180" i="15"/>
  <c r="AL180" i="15"/>
  <c r="BL180" i="15"/>
  <c r="AQ180" i="15"/>
  <c r="AV180" i="15" s="1"/>
  <c r="BA180" i="15" s="1"/>
  <c r="BK180" i="15"/>
  <c r="AR180" i="15"/>
  <c r="AW180" i="15" s="1"/>
  <c r="BB180" i="15" s="1"/>
  <c r="AM180" i="15"/>
  <c r="BF176" i="15"/>
  <c r="AL176" i="15"/>
  <c r="BL176" i="15"/>
  <c r="AQ176" i="15"/>
  <c r="AV176" i="15" s="1"/>
  <c r="BA176" i="15" s="1"/>
  <c r="BK176" i="15"/>
  <c r="AR176" i="15"/>
  <c r="AW176" i="15" s="1"/>
  <c r="BB176" i="15" s="1"/>
  <c r="AM176" i="15"/>
  <c r="BF172" i="15"/>
  <c r="AL172" i="15"/>
  <c r="BL172" i="15"/>
  <c r="AQ172" i="15"/>
  <c r="AV172" i="15" s="1"/>
  <c r="BA172" i="15" s="1"/>
  <c r="BK172" i="15"/>
  <c r="AR172" i="15"/>
  <c r="AW172" i="15" s="1"/>
  <c r="BB172" i="15" s="1"/>
  <c r="AM172" i="15"/>
  <c r="BF168" i="15"/>
  <c r="AL168" i="15"/>
  <c r="BL168" i="15"/>
  <c r="AQ168" i="15"/>
  <c r="AV168" i="15" s="1"/>
  <c r="BA168" i="15" s="1"/>
  <c r="BK168" i="15"/>
  <c r="AR168" i="15"/>
  <c r="AW168" i="15" s="1"/>
  <c r="BB168" i="15" s="1"/>
  <c r="AM168" i="15"/>
  <c r="BF164" i="15"/>
  <c r="AL164" i="15"/>
  <c r="BL164" i="15"/>
  <c r="AQ164" i="15"/>
  <c r="AV164" i="15" s="1"/>
  <c r="BA164" i="15" s="1"/>
  <c r="BK164" i="15"/>
  <c r="AR164" i="15"/>
  <c r="AW164" i="15" s="1"/>
  <c r="BB164" i="15" s="1"/>
  <c r="AM164" i="15"/>
  <c r="BF160" i="15"/>
  <c r="AL160" i="15"/>
  <c r="BL160" i="15"/>
  <c r="AQ160" i="15"/>
  <c r="AV160" i="15" s="1"/>
  <c r="BA160" i="15" s="1"/>
  <c r="BK160" i="15"/>
  <c r="AR160" i="15"/>
  <c r="AW160" i="15" s="1"/>
  <c r="BB160" i="15" s="1"/>
  <c r="AM160" i="15"/>
  <c r="BF156" i="15"/>
  <c r="AL156" i="15"/>
  <c r="BL156" i="15"/>
  <c r="AQ156" i="15"/>
  <c r="AV156" i="15" s="1"/>
  <c r="BA156" i="15" s="1"/>
  <c r="BK156" i="15"/>
  <c r="AR156" i="15"/>
  <c r="AW156" i="15" s="1"/>
  <c r="BB156" i="15" s="1"/>
  <c r="AM156" i="15"/>
  <c r="BF152" i="15"/>
  <c r="AL152" i="15"/>
  <c r="BL152" i="15"/>
  <c r="AQ152" i="15"/>
  <c r="AV152" i="15" s="1"/>
  <c r="BA152" i="15" s="1"/>
  <c r="BK152" i="15"/>
  <c r="AR152" i="15"/>
  <c r="AW152" i="15" s="1"/>
  <c r="BB152" i="15" s="1"/>
  <c r="AM152" i="15"/>
  <c r="BF148" i="15"/>
  <c r="AL148" i="15"/>
  <c r="BL148" i="15"/>
  <c r="AQ148" i="15"/>
  <c r="AV148" i="15" s="1"/>
  <c r="BA148" i="15" s="1"/>
  <c r="BK148" i="15"/>
  <c r="AR148" i="15"/>
  <c r="AW148" i="15" s="1"/>
  <c r="BB148" i="15" s="1"/>
  <c r="AM148" i="15"/>
  <c r="BK146" i="15"/>
  <c r="AQ146" i="15"/>
  <c r="AV146" i="15" s="1"/>
  <c r="BA146" i="15" s="1"/>
  <c r="BL146" i="15"/>
  <c r="BF146" i="15"/>
  <c r="AL146" i="15"/>
  <c r="BK142" i="15"/>
  <c r="AQ142" i="15"/>
  <c r="AV142" i="15" s="1"/>
  <c r="BA142" i="15" s="1"/>
  <c r="BL142" i="15"/>
  <c r="BF142" i="15"/>
  <c r="AL142" i="15"/>
  <c r="BK138" i="15"/>
  <c r="AQ138" i="15"/>
  <c r="AV138" i="15" s="1"/>
  <c r="BA138" i="15" s="1"/>
  <c r="BL138" i="15"/>
  <c r="BF138" i="15"/>
  <c r="AL138" i="15"/>
  <c r="BK134" i="15"/>
  <c r="AQ134" i="15"/>
  <c r="AV134" i="15" s="1"/>
  <c r="BA134" i="15" s="1"/>
  <c r="BL134" i="15"/>
  <c r="BF134" i="15"/>
  <c r="AL134" i="15"/>
  <c r="BK130" i="15"/>
  <c r="AQ130" i="15"/>
  <c r="AV130" i="15" s="1"/>
  <c r="BA130" i="15" s="1"/>
  <c r="BL130" i="15"/>
  <c r="BF130" i="15"/>
  <c r="AL130" i="15"/>
  <c r="BK126" i="15"/>
  <c r="AQ126" i="15"/>
  <c r="AV126" i="15" s="1"/>
  <c r="BA126" i="15" s="1"/>
  <c r="BL126" i="15"/>
  <c r="BF126" i="15"/>
  <c r="AL126" i="15"/>
  <c r="BK122" i="15"/>
  <c r="AQ122" i="15"/>
  <c r="AV122" i="15" s="1"/>
  <c r="BA122" i="15" s="1"/>
  <c r="BL122" i="15"/>
  <c r="BF122" i="15"/>
  <c r="AL122" i="15"/>
  <c r="BK118" i="15"/>
  <c r="AQ118" i="15"/>
  <c r="AV118" i="15" s="1"/>
  <c r="BA118" i="15" s="1"/>
  <c r="BL118" i="15"/>
  <c r="BF118" i="15"/>
  <c r="AL118" i="15"/>
  <c r="BK114" i="15"/>
  <c r="AQ114" i="15"/>
  <c r="AV114" i="15" s="1"/>
  <c r="BA114" i="15" s="1"/>
  <c r="BL114" i="15"/>
  <c r="BF114" i="15"/>
  <c r="AL114" i="15"/>
  <c r="BK112" i="15"/>
  <c r="AQ112" i="15"/>
  <c r="AV112" i="15" s="1"/>
  <c r="BA112" i="15" s="1"/>
  <c r="BL112" i="15"/>
  <c r="AL112" i="15"/>
  <c r="BF112" i="15"/>
  <c r="BK108" i="15"/>
  <c r="AQ108" i="15"/>
  <c r="AV108" i="15" s="1"/>
  <c r="BA108" i="15" s="1"/>
  <c r="BL108" i="15"/>
  <c r="AL108" i="15"/>
  <c r="BF108" i="15"/>
  <c r="BG214" i="15"/>
  <c r="AM214" i="15"/>
  <c r="AR214" i="15"/>
  <c r="AW214" i="15" s="1"/>
  <c r="BB214" i="15" s="1"/>
  <c r="BG156" i="15"/>
  <c r="BG142" i="15"/>
  <c r="BG126" i="15"/>
  <c r="BG212" i="15"/>
  <c r="AM212" i="15"/>
  <c r="AR212" i="15"/>
  <c r="AW212" i="15" s="1"/>
  <c r="BB212" i="15" s="1"/>
  <c r="BI166" i="15"/>
  <c r="BD166" i="15"/>
  <c r="AN166" i="15"/>
  <c r="AS166" i="15" s="1"/>
  <c r="AX166" i="15" s="1"/>
  <c r="AI166" i="15"/>
  <c r="BH166" i="15"/>
  <c r="BJ166" i="15" s="1"/>
  <c r="BC166" i="15"/>
  <c r="AO166" i="15"/>
  <c r="AT166" i="15" s="1"/>
  <c r="AY166" i="15" s="1"/>
  <c r="AJ166" i="15"/>
  <c r="BG158" i="15"/>
  <c r="AR158" i="15"/>
  <c r="AW158" i="15" s="1"/>
  <c r="BB158" i="15" s="1"/>
  <c r="AM158" i="15"/>
  <c r="BI150" i="15"/>
  <c r="BD150" i="15"/>
  <c r="AN150" i="15"/>
  <c r="AS150" i="15" s="1"/>
  <c r="AX150" i="15" s="1"/>
  <c r="AI150" i="15"/>
  <c r="BH150" i="15"/>
  <c r="BJ150" i="15" s="1"/>
  <c r="BC150" i="15"/>
  <c r="AO150" i="15"/>
  <c r="AT150" i="15" s="1"/>
  <c r="AY150" i="15" s="1"/>
  <c r="AJ150" i="15"/>
  <c r="AR105" i="15"/>
  <c r="AW105" i="15" s="1"/>
  <c r="BB105" i="15" s="1"/>
  <c r="AM105" i="15"/>
  <c r="BG105" i="15"/>
  <c r="AR101" i="15"/>
  <c r="AW101" i="15" s="1"/>
  <c r="BB101" i="15" s="1"/>
  <c r="AM101" i="15"/>
  <c r="BG101" i="15"/>
  <c r="AR99" i="15"/>
  <c r="AW99" i="15" s="1"/>
  <c r="BB99" i="15" s="1"/>
  <c r="AM99" i="15"/>
  <c r="BG99" i="15"/>
  <c r="BG160" i="15"/>
  <c r="BK105" i="15"/>
  <c r="BK101" i="15"/>
  <c r="BK99" i="15"/>
  <c r="BF178" i="15"/>
  <c r="AL178" i="15"/>
  <c r="BL178" i="15"/>
  <c r="AQ178" i="15"/>
  <c r="AV178" i="15" s="1"/>
  <c r="BA178" i="15" s="1"/>
  <c r="BK178" i="15"/>
  <c r="AP178" i="15"/>
  <c r="AU178" i="15" s="1"/>
  <c r="AZ178" i="15" s="1"/>
  <c r="AK178" i="15"/>
  <c r="BE178" i="15"/>
  <c r="BI162" i="15"/>
  <c r="BD162" i="15"/>
  <c r="AN162" i="15"/>
  <c r="AS162" i="15" s="1"/>
  <c r="AX162" i="15" s="1"/>
  <c r="AI162" i="15"/>
  <c r="BH162" i="15"/>
  <c r="BJ162" i="15" s="1"/>
  <c r="BC162" i="15"/>
  <c r="AO162" i="15"/>
  <c r="AT162" i="15" s="1"/>
  <c r="AY162" i="15" s="1"/>
  <c r="AJ162" i="15"/>
  <c r="AR95" i="15"/>
  <c r="AW95" i="15" s="1"/>
  <c r="BB95" i="15" s="1"/>
  <c r="BG95" i="15"/>
  <c r="AM95" i="15"/>
  <c r="BF91" i="15"/>
  <c r="AL91" i="15"/>
  <c r="BL91" i="15"/>
  <c r="BK91" i="15"/>
  <c r="AQ91" i="15"/>
  <c r="AV91" i="15" s="1"/>
  <c r="BA91" i="15" s="1"/>
  <c r="AR87" i="15"/>
  <c r="AW87" i="15" s="1"/>
  <c r="BB87" i="15" s="1"/>
  <c r="BG87" i="15"/>
  <c r="AM87" i="15"/>
  <c r="BF86" i="15"/>
  <c r="AL86" i="15"/>
  <c r="BL86" i="15"/>
  <c r="BK86" i="15"/>
  <c r="AQ86" i="15"/>
  <c r="AV86" i="15" s="1"/>
  <c r="BA86" i="15" s="1"/>
  <c r="AR82" i="15"/>
  <c r="AW82" i="15" s="1"/>
  <c r="BB82" i="15" s="1"/>
  <c r="BG82" i="15"/>
  <c r="AM82" i="15"/>
  <c r="AP78" i="15"/>
  <c r="AU78" i="15" s="1"/>
  <c r="AZ78" i="15" s="1"/>
  <c r="BE78" i="15"/>
  <c r="AK78" i="15"/>
  <c r="BF74" i="15"/>
  <c r="AL74" i="15"/>
  <c r="BL74" i="15"/>
  <c r="BK74" i="15"/>
  <c r="AQ74" i="15"/>
  <c r="AV74" i="15" s="1"/>
  <c r="BA74" i="15" s="1"/>
  <c r="BI70" i="15"/>
  <c r="AO70" i="15"/>
  <c r="AT70" i="15" s="1"/>
  <c r="AY70" i="15" s="1"/>
  <c r="BH70" i="15"/>
  <c r="BD70" i="15"/>
  <c r="AN70" i="15"/>
  <c r="AS70" i="15" s="1"/>
  <c r="AX70" i="15" s="1"/>
  <c r="AJ70" i="15"/>
  <c r="AI70" i="15"/>
  <c r="BC70" i="15"/>
  <c r="AR66" i="15"/>
  <c r="AW66" i="15" s="1"/>
  <c r="BB66" i="15" s="1"/>
  <c r="BG66" i="15"/>
  <c r="AM66" i="15"/>
  <c r="BF61" i="15"/>
  <c r="AL61" i="15"/>
  <c r="BK61" i="15"/>
  <c r="BL61" i="15"/>
  <c r="AQ61" i="15"/>
  <c r="AV61" i="15" s="1"/>
  <c r="BA61" i="15" s="1"/>
  <c r="BI58" i="15"/>
  <c r="AO58" i="15"/>
  <c r="AT58" i="15" s="1"/>
  <c r="AY58" i="15" s="1"/>
  <c r="BD58" i="15"/>
  <c r="AN58" i="15"/>
  <c r="AS58" i="15" s="1"/>
  <c r="AX58" i="15" s="1"/>
  <c r="BC58" i="15"/>
  <c r="BH58" i="15"/>
  <c r="AJ58" i="15"/>
  <c r="AI58" i="15"/>
  <c r="BI54" i="15"/>
  <c r="AO54" i="15"/>
  <c r="AT54" i="15" s="1"/>
  <c r="AY54" i="15" s="1"/>
  <c r="BD54" i="15"/>
  <c r="AN54" i="15"/>
  <c r="AS54" i="15" s="1"/>
  <c r="AX54" i="15" s="1"/>
  <c r="BC54" i="15"/>
  <c r="BH54" i="15"/>
  <c r="AJ54" i="15"/>
  <c r="AI54" i="15"/>
  <c r="AM50" i="15"/>
  <c r="AR50" i="15"/>
  <c r="AW50" i="15" s="1"/>
  <c r="BB50" i="15" s="1"/>
  <c r="AQ50" i="15"/>
  <c r="AV50" i="15" s="1"/>
  <c r="BA50" i="15" s="1"/>
  <c r="BG50" i="15"/>
  <c r="BG46" i="15"/>
  <c r="AQ46" i="15"/>
  <c r="AV46" i="15" s="1"/>
  <c r="BA46" i="15" s="1"/>
  <c r="AM46" i="15"/>
  <c r="AR46" i="15"/>
  <c r="AW46" i="15" s="1"/>
  <c r="BB46" i="15" s="1"/>
  <c r="AQ42" i="15"/>
  <c r="AV42" i="15" s="1"/>
  <c r="BA42" i="15" s="1"/>
  <c r="AM42" i="15"/>
  <c r="BG42" i="15"/>
  <c r="AR42" i="15"/>
  <c r="AW42" i="15" s="1"/>
  <c r="BB42" i="15" s="1"/>
  <c r="AM38" i="15"/>
  <c r="BG38" i="15"/>
  <c r="AR38" i="15"/>
  <c r="AW38" i="15" s="1"/>
  <c r="BB38" i="15" s="1"/>
  <c r="AQ38" i="15"/>
  <c r="AV38" i="15" s="1"/>
  <c r="BA38" i="15" s="1"/>
  <c r="AM34" i="15"/>
  <c r="BG34" i="15"/>
  <c r="AR34" i="15"/>
  <c r="AW34" i="15" s="1"/>
  <c r="BB34" i="15" s="1"/>
  <c r="AQ34" i="15"/>
  <c r="AV34" i="15" s="1"/>
  <c r="BA34" i="15" s="1"/>
  <c r="BH30" i="15"/>
  <c r="BC30" i="15"/>
  <c r="BD30" i="15"/>
  <c r="BI30" i="15"/>
  <c r="AN30" i="15"/>
  <c r="AS30" i="15" s="1"/>
  <c r="AX30" i="15" s="1"/>
  <c r="AO30" i="15"/>
  <c r="AT30" i="15" s="1"/>
  <c r="AY30" i="15" s="1"/>
  <c r="AJ30" i="15"/>
  <c r="AI30" i="15"/>
  <c r="AR67" i="15"/>
  <c r="AW67" i="15" s="1"/>
  <c r="BB67" i="15" s="1"/>
  <c r="BG67" i="15"/>
  <c r="AM67" i="15"/>
  <c r="AP57" i="15"/>
  <c r="AU57" i="15" s="1"/>
  <c r="AZ57" i="15" s="1"/>
  <c r="BE57" i="15"/>
  <c r="AK57" i="15"/>
  <c r="BI49" i="15"/>
  <c r="AO49" i="15"/>
  <c r="AT49" i="15" s="1"/>
  <c r="AY49" i="15" s="1"/>
  <c r="BC49" i="15"/>
  <c r="AN49" i="15"/>
  <c r="AS49" i="15" s="1"/>
  <c r="AX49" i="15" s="1"/>
  <c r="BH49" i="15"/>
  <c r="BJ49" i="15" s="1"/>
  <c r="AJ49" i="15"/>
  <c r="AI49" i="15"/>
  <c r="BD49" i="15"/>
  <c r="AP37" i="15"/>
  <c r="AU37" i="15" s="1"/>
  <c r="AZ37" i="15" s="1"/>
  <c r="BE37" i="15"/>
  <c r="AK37" i="15"/>
  <c r="BI33" i="15"/>
  <c r="AO33" i="15"/>
  <c r="AT33" i="15" s="1"/>
  <c r="AY33" i="15" s="1"/>
  <c r="BC33" i="15"/>
  <c r="AN33" i="15"/>
  <c r="AS33" i="15" s="1"/>
  <c r="AX33" i="15" s="1"/>
  <c r="BH33" i="15"/>
  <c r="BJ33" i="15" s="1"/>
  <c r="AJ33" i="15"/>
  <c r="BD33" i="15"/>
  <c r="AI33" i="15"/>
  <c r="BF25" i="15"/>
  <c r="AL25" i="15"/>
  <c r="BL25" i="15"/>
  <c r="AQ25" i="15"/>
  <c r="AV25" i="15" s="1"/>
  <c r="BA25" i="15" s="1"/>
  <c r="BK25" i="15"/>
  <c r="BI11" i="15"/>
  <c r="AM112" i="15"/>
  <c r="BF96" i="15"/>
  <c r="AL96" i="15"/>
  <c r="BL96" i="15"/>
  <c r="BK96" i="15"/>
  <c r="AQ96" i="15"/>
  <c r="AV96" i="15" s="1"/>
  <c r="BA96" i="15" s="1"/>
  <c r="BI92" i="15"/>
  <c r="AO92" i="15"/>
  <c r="AT92" i="15" s="1"/>
  <c r="AY92" i="15" s="1"/>
  <c r="BH92" i="15"/>
  <c r="BD92" i="15"/>
  <c r="AN92" i="15"/>
  <c r="AS92" i="15" s="1"/>
  <c r="AX92" i="15" s="1"/>
  <c r="AJ92" i="15"/>
  <c r="BC92" i="15"/>
  <c r="AI92" i="15"/>
  <c r="AR88" i="15"/>
  <c r="AW88" i="15" s="1"/>
  <c r="BB88" i="15" s="1"/>
  <c r="AM88" i="15"/>
  <c r="BG88" i="15"/>
  <c r="BF85" i="15"/>
  <c r="AL85" i="15"/>
  <c r="BL85" i="15"/>
  <c r="BK85" i="15"/>
  <c r="AQ85" i="15"/>
  <c r="AV85" i="15" s="1"/>
  <c r="BA85" i="15" s="1"/>
  <c r="BI81" i="15"/>
  <c r="AO81" i="15"/>
  <c r="AT81" i="15" s="1"/>
  <c r="AY81" i="15" s="1"/>
  <c r="BH81" i="15"/>
  <c r="BD81" i="15"/>
  <c r="AN81" i="15"/>
  <c r="AS81" i="15" s="1"/>
  <c r="AX81" i="15" s="1"/>
  <c r="AJ81" i="15"/>
  <c r="BC81" i="15"/>
  <c r="AI81" i="15"/>
  <c r="AR77" i="15"/>
  <c r="AW77" i="15" s="1"/>
  <c r="BB77" i="15" s="1"/>
  <c r="AM77" i="15"/>
  <c r="BG77" i="15"/>
  <c r="AP73" i="15"/>
  <c r="AU73" i="15" s="1"/>
  <c r="AZ73" i="15" s="1"/>
  <c r="BE73" i="15"/>
  <c r="AK73" i="15"/>
  <c r="BF69" i="15"/>
  <c r="AL69" i="15"/>
  <c r="BL69" i="15"/>
  <c r="AQ69" i="15"/>
  <c r="AV69" i="15" s="1"/>
  <c r="BA69" i="15" s="1"/>
  <c r="BK69" i="15"/>
  <c r="AR65" i="15"/>
  <c r="AW65" i="15" s="1"/>
  <c r="BB65" i="15" s="1"/>
  <c r="AM65" i="15"/>
  <c r="BG65" i="15"/>
  <c r="BI63" i="15"/>
  <c r="AO63" i="15"/>
  <c r="AT63" i="15" s="1"/>
  <c r="AY63" i="15" s="1"/>
  <c r="AI63" i="15"/>
  <c r="BH63" i="15"/>
  <c r="AJ63" i="15"/>
  <c r="BD63" i="15"/>
  <c r="AN63" i="15"/>
  <c r="AS63" i="15" s="1"/>
  <c r="AX63" i="15" s="1"/>
  <c r="BC63" i="15"/>
  <c r="AP55" i="15"/>
  <c r="AU55" i="15" s="1"/>
  <c r="AZ55" i="15" s="1"/>
  <c r="BE55" i="15"/>
  <c r="AK55" i="15"/>
  <c r="BI51" i="15"/>
  <c r="AO51" i="15"/>
  <c r="AT51" i="15" s="1"/>
  <c r="AY51" i="15" s="1"/>
  <c r="AI51" i="15"/>
  <c r="AJ51" i="15"/>
  <c r="BD51" i="15"/>
  <c r="AN51" i="15"/>
  <c r="AS51" i="15" s="1"/>
  <c r="AX51" i="15" s="1"/>
  <c r="BH51" i="15"/>
  <c r="BC51" i="15"/>
  <c r="AL50" i="15"/>
  <c r="BK46" i="15"/>
  <c r="AP43" i="15"/>
  <c r="AU43" i="15" s="1"/>
  <c r="AZ43" i="15" s="1"/>
  <c r="BE43" i="15"/>
  <c r="AK43" i="15"/>
  <c r="BG39" i="15"/>
  <c r="AR39" i="15"/>
  <c r="AW39" i="15" s="1"/>
  <c r="BB39" i="15" s="1"/>
  <c r="AM39" i="15"/>
  <c r="BF38" i="15"/>
  <c r="BI35" i="15"/>
  <c r="AO35" i="15"/>
  <c r="AT35" i="15" s="1"/>
  <c r="AY35" i="15" s="1"/>
  <c r="AI35" i="15"/>
  <c r="BD35" i="15"/>
  <c r="AN35" i="15"/>
  <c r="AS35" i="15" s="1"/>
  <c r="AX35" i="15" s="1"/>
  <c r="BH35" i="15"/>
  <c r="BC35" i="15"/>
  <c r="AJ35" i="15"/>
  <c r="AL34" i="15"/>
  <c r="BF27" i="15"/>
  <c r="AL27" i="15"/>
  <c r="BL27" i="15"/>
  <c r="AQ27" i="15"/>
  <c r="AV27" i="15" s="1"/>
  <c r="BA27" i="15" s="1"/>
  <c r="BK27" i="15"/>
  <c r="BI25" i="15"/>
  <c r="BD25" i="15"/>
  <c r="AN25" i="15"/>
  <c r="AS25" i="15" s="1"/>
  <c r="AX25" i="15" s="1"/>
  <c r="AI25" i="15"/>
  <c r="BH25" i="15"/>
  <c r="BJ25" i="15" s="1"/>
  <c r="AO25" i="15"/>
  <c r="AT25" i="15" s="1"/>
  <c r="AY25" i="15" s="1"/>
  <c r="BC25" i="15"/>
  <c r="AJ25" i="15"/>
  <c r="BL97" i="15"/>
  <c r="AL97" i="15"/>
  <c r="BK97" i="15"/>
  <c r="BF97" i="15"/>
  <c r="AQ97" i="15"/>
  <c r="AV97" i="15" s="1"/>
  <c r="BA97" i="15" s="1"/>
  <c r="AR93" i="15"/>
  <c r="AW93" i="15" s="1"/>
  <c r="BB93" i="15" s="1"/>
  <c r="BG93" i="15"/>
  <c r="AM93" i="15"/>
  <c r="BF89" i="15"/>
  <c r="AL89" i="15"/>
  <c r="BL89" i="15"/>
  <c r="AQ89" i="15"/>
  <c r="AV89" i="15" s="1"/>
  <c r="BA89" i="15" s="1"/>
  <c r="BK89" i="15"/>
  <c r="AR84" i="15"/>
  <c r="AW84" i="15" s="1"/>
  <c r="BB84" i="15" s="1"/>
  <c r="BG84" i="15"/>
  <c r="AM84" i="15"/>
  <c r="BF80" i="15"/>
  <c r="AL80" i="15"/>
  <c r="BL80" i="15"/>
  <c r="AQ80" i="15"/>
  <c r="AV80" i="15" s="1"/>
  <c r="BA80" i="15" s="1"/>
  <c r="BK80" i="15"/>
  <c r="AR76" i="15"/>
  <c r="AW76" i="15" s="1"/>
  <c r="BB76" i="15" s="1"/>
  <c r="BG76" i="15"/>
  <c r="AM76" i="15"/>
  <c r="BF72" i="15"/>
  <c r="AL72" i="15"/>
  <c r="BL72" i="15"/>
  <c r="AQ72" i="15"/>
  <c r="AV72" i="15" s="1"/>
  <c r="BA72" i="15" s="1"/>
  <c r="BK72" i="15"/>
  <c r="AR68" i="15"/>
  <c r="AW68" i="15" s="1"/>
  <c r="BB68" i="15" s="1"/>
  <c r="BG68" i="15"/>
  <c r="AM68" i="15"/>
  <c r="AR64" i="15"/>
  <c r="AW64" i="15" s="1"/>
  <c r="BB64" i="15" s="1"/>
  <c r="BG64" i="15"/>
  <c r="AM64" i="15"/>
  <c r="AR56" i="15"/>
  <c r="AW56" i="15" s="1"/>
  <c r="BB56" i="15" s="1"/>
  <c r="BG56" i="15"/>
  <c r="AM56" i="15"/>
  <c r="AR48" i="15"/>
  <c r="AW48" i="15" s="1"/>
  <c r="BB48" i="15" s="1"/>
  <c r="AM48" i="15"/>
  <c r="BG48" i="15"/>
  <c r="AR40" i="15"/>
  <c r="AW40" i="15" s="1"/>
  <c r="BB40" i="15" s="1"/>
  <c r="BG40" i="15"/>
  <c r="BK40" i="15"/>
  <c r="AM40" i="15"/>
  <c r="AR32" i="15"/>
  <c r="AW32" i="15" s="1"/>
  <c r="BB32" i="15" s="1"/>
  <c r="AM32" i="15"/>
  <c r="BG32" i="15"/>
  <c r="AO28" i="15"/>
  <c r="AT28" i="15" s="1"/>
  <c r="AY28" i="15" s="1"/>
  <c r="AJ28" i="15"/>
  <c r="BI28" i="15"/>
  <c r="BD28" i="15"/>
  <c r="AN28" i="15"/>
  <c r="AS28" i="15" s="1"/>
  <c r="AX28" i="15" s="1"/>
  <c r="AI28" i="15"/>
  <c r="BH28" i="15"/>
  <c r="BJ28" i="15" s="1"/>
  <c r="BC28" i="15"/>
  <c r="BE22" i="15"/>
  <c r="AP22" i="15"/>
  <c r="AU22" i="15" s="1"/>
  <c r="AZ22" i="15" s="1"/>
  <c r="AK22" i="15"/>
  <c r="AK18" i="15"/>
  <c r="AP18" i="15"/>
  <c r="AU18" i="15" s="1"/>
  <c r="AZ18" i="15" s="1"/>
  <c r="BE18" i="15"/>
  <c r="BE14" i="15"/>
  <c r="AK14" i="15"/>
  <c r="AP14" i="15"/>
  <c r="AU14" i="15" s="1"/>
  <c r="AZ14" i="15" s="1"/>
  <c r="BE10" i="15"/>
  <c r="AK10" i="15"/>
  <c r="AP10" i="15"/>
  <c r="AU10" i="15" s="1"/>
  <c r="AZ10" i="15" s="1"/>
  <c r="BE6" i="15"/>
  <c r="AP6" i="15"/>
  <c r="AU6" i="15" s="1"/>
  <c r="AZ6" i="15" s="1"/>
  <c r="AK6" i="15"/>
  <c r="AQ158" i="15"/>
  <c r="AV158" i="15" s="1"/>
  <c r="BA158" i="15" s="1"/>
  <c r="BG154" i="15"/>
  <c r="AR154" i="15"/>
  <c r="AW154" i="15" s="1"/>
  <c r="BB154" i="15" s="1"/>
  <c r="AM154" i="15"/>
  <c r="AP106" i="15"/>
  <c r="AU106" i="15" s="1"/>
  <c r="AZ106" i="15" s="1"/>
  <c r="BF94" i="15"/>
  <c r="AL94" i="15"/>
  <c r="BL94" i="15"/>
  <c r="BK94" i="15"/>
  <c r="AQ94" i="15"/>
  <c r="AV94" i="15" s="1"/>
  <c r="BA94" i="15" s="1"/>
  <c r="AR90" i="15"/>
  <c r="AW90" i="15" s="1"/>
  <c r="BB90" i="15" s="1"/>
  <c r="BG90" i="15"/>
  <c r="AM90" i="15"/>
  <c r="BF83" i="15"/>
  <c r="AL83" i="15"/>
  <c r="BL83" i="15"/>
  <c r="BK83" i="15"/>
  <c r="AQ83" i="15"/>
  <c r="AV83" i="15" s="1"/>
  <c r="BA83" i="15" s="1"/>
  <c r="AR79" i="15"/>
  <c r="AW79" i="15" s="1"/>
  <c r="BB79" i="15" s="1"/>
  <c r="BG79" i="15"/>
  <c r="AM79" i="15"/>
  <c r="BF75" i="15"/>
  <c r="AL75" i="15"/>
  <c r="BL75" i="15"/>
  <c r="BK75" i="15"/>
  <c r="AQ75" i="15"/>
  <c r="AV75" i="15" s="1"/>
  <c r="BA75" i="15" s="1"/>
  <c r="BF71" i="15"/>
  <c r="AL71" i="15"/>
  <c r="BL71" i="15"/>
  <c r="BK71" i="15"/>
  <c r="AQ71" i="15"/>
  <c r="AV71" i="15" s="1"/>
  <c r="BA71" i="15" s="1"/>
  <c r="AM61" i="15"/>
  <c r="AR61" i="15"/>
  <c r="AW61" i="15" s="1"/>
  <c r="BB61" i="15" s="1"/>
  <c r="BG61" i="15"/>
  <c r="AL56" i="15"/>
  <c r="AP53" i="15"/>
  <c r="AU53" i="15" s="1"/>
  <c r="AZ53" i="15" s="1"/>
  <c r="BE53" i="15"/>
  <c r="AK53" i="15"/>
  <c r="BF48" i="15"/>
  <c r="BF32" i="15"/>
  <c r="BH18" i="15"/>
  <c r="BH10" i="15"/>
  <c r="AQ39" i="15"/>
  <c r="AV39" i="15" s="1"/>
  <c r="BA39" i="15" s="1"/>
  <c r="BH11" i="15"/>
  <c r="BC533" i="15"/>
  <c r="BF529" i="15"/>
  <c r="AL529" i="15"/>
  <c r="AQ529" i="15"/>
  <c r="AV529" i="15" s="1"/>
  <c r="BA529" i="15" s="1"/>
  <c r="BL529" i="15"/>
  <c r="BK529" i="15"/>
  <c r="BF511" i="15"/>
  <c r="AR491" i="15"/>
  <c r="AW491" i="15" s="1"/>
  <c r="BB491" i="15" s="1"/>
  <c r="BG491" i="15"/>
  <c r="AM491" i="15"/>
  <c r="AP473" i="15"/>
  <c r="AU473" i="15" s="1"/>
  <c r="AZ473" i="15" s="1"/>
  <c r="BE473" i="15"/>
  <c r="AK473" i="15"/>
  <c r="BD473" i="15"/>
  <c r="AJ473" i="15"/>
  <c r="BH473" i="15"/>
  <c r="BL494" i="15"/>
  <c r="BK494" i="15"/>
  <c r="BF494" i="15"/>
  <c r="AQ494" i="15"/>
  <c r="AV494" i="15" s="1"/>
  <c r="BA494" i="15" s="1"/>
  <c r="AL494" i="15"/>
  <c r="AP437" i="15"/>
  <c r="AU437" i="15" s="1"/>
  <c r="AZ437" i="15" s="1"/>
  <c r="BE437" i="15"/>
  <c r="BI437" i="15"/>
  <c r="AK437" i="15"/>
  <c r="BC413" i="15"/>
  <c r="BC409" i="15"/>
  <c r="AP407" i="15"/>
  <c r="AU407" i="15" s="1"/>
  <c r="AZ407" i="15" s="1"/>
  <c r="BE407" i="15"/>
  <c r="AK407" i="15"/>
  <c r="BL405" i="15"/>
  <c r="BF405" i="15"/>
  <c r="AL405" i="15"/>
  <c r="BK405" i="15"/>
  <c r="AQ405" i="15"/>
  <c r="AV405" i="15" s="1"/>
  <c r="BA405" i="15" s="1"/>
  <c r="AR401" i="15"/>
  <c r="AW401" i="15" s="1"/>
  <c r="BB401" i="15" s="1"/>
  <c r="AM401" i="15"/>
  <c r="BG401" i="15"/>
  <c r="AR393" i="15"/>
  <c r="AW393" i="15" s="1"/>
  <c r="BB393" i="15" s="1"/>
  <c r="AM393" i="15"/>
  <c r="BG393" i="15"/>
  <c r="BH366" i="15"/>
  <c r="BE362" i="15"/>
  <c r="BL358" i="15"/>
  <c r="BK358" i="15"/>
  <c r="AL358" i="15"/>
  <c r="AQ358" i="15"/>
  <c r="AV358" i="15" s="1"/>
  <c r="BA358" i="15" s="1"/>
  <c r="BF358" i="15"/>
  <c r="AR356" i="15"/>
  <c r="AW356" i="15" s="1"/>
  <c r="BB356" i="15" s="1"/>
  <c r="AM356" i="15"/>
  <c r="BG356" i="15"/>
  <c r="BI353" i="15"/>
  <c r="AO353" i="15"/>
  <c r="AT353" i="15" s="1"/>
  <c r="AY353" i="15" s="1"/>
  <c r="BH353" i="15"/>
  <c r="BD353" i="15"/>
  <c r="AN353" i="15"/>
  <c r="AS353" i="15" s="1"/>
  <c r="AX353" i="15" s="1"/>
  <c r="AJ353" i="15"/>
  <c r="BC353" i="15"/>
  <c r="AI353" i="15"/>
  <c r="BL350" i="15"/>
  <c r="BK350" i="15"/>
  <c r="AQ350" i="15"/>
  <c r="AV350" i="15" s="1"/>
  <c r="BA350" i="15" s="1"/>
  <c r="BF350" i="15"/>
  <c r="AL350" i="15"/>
  <c r="AR348" i="15"/>
  <c r="AW348" i="15" s="1"/>
  <c r="BB348" i="15" s="1"/>
  <c r="AM348" i="15"/>
  <c r="BG348" i="15"/>
  <c r="BI345" i="15"/>
  <c r="AO345" i="15"/>
  <c r="AT345" i="15" s="1"/>
  <c r="AY345" i="15" s="1"/>
  <c r="BH345" i="15"/>
  <c r="BD345" i="15"/>
  <c r="AN345" i="15"/>
  <c r="AS345" i="15" s="1"/>
  <c r="AX345" i="15" s="1"/>
  <c r="AJ345" i="15"/>
  <c r="BC345" i="15"/>
  <c r="AI345" i="15"/>
  <c r="BL342" i="15"/>
  <c r="BK342" i="15"/>
  <c r="AQ342" i="15"/>
  <c r="AV342" i="15" s="1"/>
  <c r="BA342" i="15" s="1"/>
  <c r="BF342" i="15"/>
  <c r="AL342" i="15"/>
  <c r="AI340" i="15"/>
  <c r="AP322" i="15"/>
  <c r="AU322" i="15" s="1"/>
  <c r="AZ322" i="15" s="1"/>
  <c r="BE322" i="15"/>
  <c r="AK322" i="15"/>
  <c r="AP310" i="15"/>
  <c r="AU310" i="15" s="1"/>
  <c r="AZ310" i="15" s="1"/>
  <c r="BI310" i="15"/>
  <c r="BE310" i="15"/>
  <c r="AK310" i="15"/>
  <c r="BI314" i="15"/>
  <c r="BH313" i="15"/>
  <c r="AJ310" i="15"/>
  <c r="AR307" i="15"/>
  <c r="AW307" i="15" s="1"/>
  <c r="BB307" i="15" s="1"/>
  <c r="AM307" i="15"/>
  <c r="BG307" i="15"/>
  <c r="BH306" i="15"/>
  <c r="BD306" i="15"/>
  <c r="AN306" i="15"/>
  <c r="AS306" i="15" s="1"/>
  <c r="AX306" i="15" s="1"/>
  <c r="AJ306" i="15"/>
  <c r="BI306" i="15"/>
  <c r="AI306" i="15"/>
  <c r="AO306" i="15"/>
  <c r="AT306" i="15" s="1"/>
  <c r="AY306" i="15" s="1"/>
  <c r="BC306" i="15"/>
  <c r="AR303" i="15"/>
  <c r="AW303" i="15" s="1"/>
  <c r="BB303" i="15" s="1"/>
  <c r="AM303" i="15"/>
  <c r="BG303" i="15"/>
  <c r="BH302" i="15"/>
  <c r="BD302" i="15"/>
  <c r="AN302" i="15"/>
  <c r="AS302" i="15" s="1"/>
  <c r="AX302" i="15" s="1"/>
  <c r="AJ302" i="15"/>
  <c r="BI302" i="15"/>
  <c r="AI302" i="15"/>
  <c r="AO302" i="15"/>
  <c r="AT302" i="15" s="1"/>
  <c r="AY302" i="15" s="1"/>
  <c r="BC302" i="15"/>
  <c r="AR299" i="15"/>
  <c r="AW299" i="15" s="1"/>
  <c r="BB299" i="15" s="1"/>
  <c r="AM299" i="15"/>
  <c r="BG299" i="15"/>
  <c r="BH298" i="15"/>
  <c r="BD298" i="15"/>
  <c r="AN298" i="15"/>
  <c r="AS298" i="15" s="1"/>
  <c r="AX298" i="15" s="1"/>
  <c r="AJ298" i="15"/>
  <c r="BI298" i="15"/>
  <c r="AI298" i="15"/>
  <c r="AO298" i="15"/>
  <c r="AT298" i="15" s="1"/>
  <c r="AY298" i="15" s="1"/>
  <c r="BC298" i="15"/>
  <c r="BL297" i="15"/>
  <c r="BF297" i="15"/>
  <c r="AL297" i="15"/>
  <c r="BK297" i="15"/>
  <c r="AQ297" i="15"/>
  <c r="AV297" i="15" s="1"/>
  <c r="BA297" i="15" s="1"/>
  <c r="AR295" i="15"/>
  <c r="AW295" i="15" s="1"/>
  <c r="BB295" i="15" s="1"/>
  <c r="AM295" i="15"/>
  <c r="BG295" i="15"/>
  <c r="BH294" i="15"/>
  <c r="BD294" i="15"/>
  <c r="AN294" i="15"/>
  <c r="AS294" i="15" s="1"/>
  <c r="AX294" i="15" s="1"/>
  <c r="AJ294" i="15"/>
  <c r="BI294" i="15"/>
  <c r="AI294" i="15"/>
  <c r="AO294" i="15"/>
  <c r="AT294" i="15" s="1"/>
  <c r="AY294" i="15" s="1"/>
  <c r="BC294" i="15"/>
  <c r="BL293" i="15"/>
  <c r="BF293" i="15"/>
  <c r="AL293" i="15"/>
  <c r="BK293" i="15"/>
  <c r="AQ293" i="15"/>
  <c r="AV293" i="15" s="1"/>
  <c r="BA293" i="15" s="1"/>
  <c r="AR325" i="15"/>
  <c r="AW325" i="15" s="1"/>
  <c r="BB325" i="15" s="1"/>
  <c r="AM325" i="15"/>
  <c r="BG325" i="15"/>
  <c r="BK325" i="15"/>
  <c r="BH285" i="15"/>
  <c r="BD285" i="15"/>
  <c r="AJ285" i="15"/>
  <c r="AP285" i="15"/>
  <c r="AU285" i="15" s="1"/>
  <c r="AZ285" i="15" s="1"/>
  <c r="BE285" i="15"/>
  <c r="AK285" i="15"/>
  <c r="BH281" i="15"/>
  <c r="BD281" i="15"/>
  <c r="AJ281" i="15"/>
  <c r="AP281" i="15"/>
  <c r="AU281" i="15" s="1"/>
  <c r="AZ281" i="15" s="1"/>
  <c r="BE281" i="15"/>
  <c r="AK281" i="15"/>
  <c r="AP233" i="15"/>
  <c r="AU233" i="15" s="1"/>
  <c r="AZ233" i="15" s="1"/>
  <c r="BE233" i="15"/>
  <c r="AK233" i="15"/>
  <c r="AO233" i="15"/>
  <c r="AT233" i="15" s="1"/>
  <c r="AY233" i="15" s="1"/>
  <c r="BD233" i="15"/>
  <c r="AP229" i="15"/>
  <c r="AU229" i="15" s="1"/>
  <c r="AZ229" i="15" s="1"/>
  <c r="BD229" i="15"/>
  <c r="BE229" i="15"/>
  <c r="AO229" i="15"/>
  <c r="AT229" i="15" s="1"/>
  <c r="AY229" i="15" s="1"/>
  <c r="BI229" i="15"/>
  <c r="AK229" i="15"/>
  <c r="AP225" i="15"/>
  <c r="AU225" i="15" s="1"/>
  <c r="AZ225" i="15" s="1"/>
  <c r="BD225" i="15"/>
  <c r="BI225" i="15"/>
  <c r="AK225" i="15"/>
  <c r="AO225" i="15"/>
  <c r="AT225" i="15" s="1"/>
  <c r="AY225" i="15" s="1"/>
  <c r="BE225" i="15"/>
  <c r="AR308" i="15"/>
  <c r="AW308" i="15" s="1"/>
  <c r="BB308" i="15" s="1"/>
  <c r="BG308" i="15"/>
  <c r="AM308" i="15"/>
  <c r="AR304" i="15"/>
  <c r="AW304" i="15" s="1"/>
  <c r="BB304" i="15" s="1"/>
  <c r="BG304" i="15"/>
  <c r="AM304" i="15"/>
  <c r="AR298" i="15"/>
  <c r="AW298" i="15" s="1"/>
  <c r="BB298" i="15" s="1"/>
  <c r="BG298" i="15"/>
  <c r="AM298" i="15"/>
  <c r="AR296" i="15"/>
  <c r="AW296" i="15" s="1"/>
  <c r="BB296" i="15" s="1"/>
  <c r="BG296" i="15"/>
  <c r="AM296" i="15"/>
  <c r="AR294" i="15"/>
  <c r="AW294" i="15" s="1"/>
  <c r="BB294" i="15" s="1"/>
  <c r="BG294" i="15"/>
  <c r="AM294" i="15"/>
  <c r="AR292" i="15"/>
  <c r="AW292" i="15" s="1"/>
  <c r="BB292" i="15" s="1"/>
  <c r="BG292" i="15"/>
  <c r="AM292" i="15"/>
  <c r="AR290" i="15"/>
  <c r="AW290" i="15" s="1"/>
  <c r="BB290" i="15" s="1"/>
  <c r="BG290" i="15"/>
  <c r="AM290" i="15"/>
  <c r="BI285" i="15"/>
  <c r="BF211" i="15"/>
  <c r="AL211" i="15"/>
  <c r="BK211" i="15"/>
  <c r="BL211" i="15"/>
  <c r="AQ211" i="15"/>
  <c r="AV211" i="15" s="1"/>
  <c r="BA211" i="15" s="1"/>
  <c r="BG211" i="15"/>
  <c r="AJ233" i="15"/>
  <c r="BF213" i="15"/>
  <c r="AL213" i="15"/>
  <c r="BK213" i="15"/>
  <c r="BG213" i="15"/>
  <c r="BL213" i="15"/>
  <c r="AQ213" i="15"/>
  <c r="AV213" i="15" s="1"/>
  <c r="BA213" i="15" s="1"/>
  <c r="AP210" i="15"/>
  <c r="AU210" i="15" s="1"/>
  <c r="AZ210" i="15" s="1"/>
  <c r="BE210" i="15"/>
  <c r="AK210" i="15"/>
  <c r="BI210" i="15"/>
  <c r="AP206" i="15"/>
  <c r="AU206" i="15" s="1"/>
  <c r="AZ206" i="15" s="1"/>
  <c r="BE206" i="15"/>
  <c r="AK206" i="15"/>
  <c r="BI206" i="15"/>
  <c r="AP202" i="15"/>
  <c r="AU202" i="15" s="1"/>
  <c r="AZ202" i="15" s="1"/>
  <c r="BE202" i="15"/>
  <c r="AK202" i="15"/>
  <c r="BI202" i="15"/>
  <c r="AP194" i="15"/>
  <c r="AU194" i="15" s="1"/>
  <c r="AZ194" i="15" s="1"/>
  <c r="BE194" i="15"/>
  <c r="AK194" i="15"/>
  <c r="BI194" i="15"/>
  <c r="AP190" i="15"/>
  <c r="AU190" i="15" s="1"/>
  <c r="AZ190" i="15" s="1"/>
  <c r="BE190" i="15"/>
  <c r="AK190" i="15"/>
  <c r="BI190" i="15"/>
  <c r="AP182" i="15"/>
  <c r="AU182" i="15" s="1"/>
  <c r="AZ182" i="15" s="1"/>
  <c r="BE182" i="15"/>
  <c r="AK182" i="15"/>
  <c r="BI182" i="15"/>
  <c r="BH165" i="15"/>
  <c r="BC165" i="15"/>
  <c r="AO165" i="15"/>
  <c r="AT165" i="15" s="1"/>
  <c r="AY165" i="15" s="1"/>
  <c r="AJ165" i="15"/>
  <c r="BI165" i="15"/>
  <c r="BD165" i="15"/>
  <c r="AN165" i="15"/>
  <c r="AS165" i="15" s="1"/>
  <c r="AX165" i="15" s="1"/>
  <c r="AI165" i="15"/>
  <c r="BL207" i="15"/>
  <c r="BF207" i="15"/>
  <c r="AL207" i="15"/>
  <c r="AQ207" i="15"/>
  <c r="AV207" i="15" s="1"/>
  <c r="BA207" i="15" s="1"/>
  <c r="BK207" i="15"/>
  <c r="BM207" i="15" s="1"/>
  <c r="BF169" i="15"/>
  <c r="AL169" i="15"/>
  <c r="BK169" i="15"/>
  <c r="BL169" i="15"/>
  <c r="AQ169" i="15"/>
  <c r="AV169" i="15" s="1"/>
  <c r="BA169" i="15" s="1"/>
  <c r="BF153" i="15"/>
  <c r="AL153" i="15"/>
  <c r="BK153" i="15"/>
  <c r="BL153" i="15"/>
  <c r="AQ153" i="15"/>
  <c r="AV153" i="15" s="1"/>
  <c r="BA153" i="15" s="1"/>
  <c r="AK536" i="15"/>
  <c r="BI536" i="15"/>
  <c r="AK532" i="15"/>
  <c r="BI532" i="15"/>
  <c r="BJ532" i="15" s="1"/>
  <c r="AP536" i="15"/>
  <c r="AU536" i="15" s="1"/>
  <c r="AZ536" i="15" s="1"/>
  <c r="AP532" i="15"/>
  <c r="AU532" i="15" s="1"/>
  <c r="AZ532" i="15" s="1"/>
  <c r="BL531" i="15"/>
  <c r="AN536" i="15"/>
  <c r="AS536" i="15" s="1"/>
  <c r="AX536" i="15" s="1"/>
  <c r="AN532" i="15"/>
  <c r="AS532" i="15" s="1"/>
  <c r="AX532" i="15" s="1"/>
  <c r="AP530" i="15"/>
  <c r="AU530" i="15" s="1"/>
  <c r="AZ530" i="15" s="1"/>
  <c r="BE530" i="15"/>
  <c r="AK530" i="15"/>
  <c r="AP526" i="15"/>
  <c r="AU526" i="15" s="1"/>
  <c r="AZ526" i="15" s="1"/>
  <c r="AK526" i="15"/>
  <c r="BE526" i="15"/>
  <c r="BD526" i="15"/>
  <c r="BH526" i="15"/>
  <c r="AP524" i="15"/>
  <c r="AU524" i="15" s="1"/>
  <c r="AZ524" i="15" s="1"/>
  <c r="BE524" i="15"/>
  <c r="AK524" i="15"/>
  <c r="AI535" i="15"/>
  <c r="AP533" i="15"/>
  <c r="AU533" i="15" s="1"/>
  <c r="AZ533" i="15" s="1"/>
  <c r="BI533" i="15"/>
  <c r="BK530" i="15"/>
  <c r="BH528" i="15"/>
  <c r="AQ530" i="15"/>
  <c r="AV530" i="15" s="1"/>
  <c r="BA530" i="15" s="1"/>
  <c r="AO526" i="15"/>
  <c r="AT526" i="15" s="1"/>
  <c r="AY526" i="15" s="1"/>
  <c r="AP515" i="15"/>
  <c r="AU515" i="15" s="1"/>
  <c r="AZ515" i="15" s="1"/>
  <c r="AK515" i="15"/>
  <c r="AO515" i="15"/>
  <c r="AT515" i="15" s="1"/>
  <c r="AY515" i="15" s="1"/>
  <c r="BE515" i="15"/>
  <c r="BI518" i="15"/>
  <c r="BH511" i="15"/>
  <c r="BC511" i="15"/>
  <c r="AO511" i="15"/>
  <c r="AT511" i="15" s="1"/>
  <c r="AY511" i="15" s="1"/>
  <c r="BI511" i="15"/>
  <c r="AN511" i="15"/>
  <c r="AS511" i="15" s="1"/>
  <c r="AX511" i="15" s="1"/>
  <c r="BD511" i="15"/>
  <c r="AI511" i="15"/>
  <c r="AJ511" i="15"/>
  <c r="BH524" i="15"/>
  <c r="BJ524" i="15" s="1"/>
  <c r="AJ512" i="15"/>
  <c r="BD512" i="15"/>
  <c r="AQ511" i="15"/>
  <c r="AV511" i="15" s="1"/>
  <c r="BA511" i="15" s="1"/>
  <c r="BM517" i="15"/>
  <c r="BI495" i="15"/>
  <c r="BI493" i="15"/>
  <c r="AO493" i="15"/>
  <c r="AT493" i="15" s="1"/>
  <c r="AY493" i="15" s="1"/>
  <c r="BH493" i="15"/>
  <c r="BD493" i="15"/>
  <c r="AN493" i="15"/>
  <c r="AS493" i="15" s="1"/>
  <c r="AX493" i="15" s="1"/>
  <c r="AJ493" i="15"/>
  <c r="BC493" i="15"/>
  <c r="AI493" i="15"/>
  <c r="BL489" i="15"/>
  <c r="BF489" i="15"/>
  <c r="AL489" i="15"/>
  <c r="BK489" i="15"/>
  <c r="AQ489" i="15"/>
  <c r="AV489" i="15" s="1"/>
  <c r="BA489" i="15" s="1"/>
  <c r="BL484" i="15"/>
  <c r="AQ484" i="15"/>
  <c r="AV484" i="15" s="1"/>
  <c r="BA484" i="15" s="1"/>
  <c r="AL484" i="15"/>
  <c r="BF484" i="15"/>
  <c r="BK484" i="15"/>
  <c r="BM484" i="15" s="1"/>
  <c r="BL483" i="15"/>
  <c r="AQ483" i="15"/>
  <c r="AV483" i="15" s="1"/>
  <c r="BA483" i="15" s="1"/>
  <c r="AL483" i="15"/>
  <c r="BF483" i="15"/>
  <c r="BK483" i="15"/>
  <c r="AK496" i="15"/>
  <c r="BI490" i="15"/>
  <c r="AO490" i="15"/>
  <c r="AT490" i="15" s="1"/>
  <c r="AY490" i="15" s="1"/>
  <c r="BH490" i="15"/>
  <c r="BD490" i="15"/>
  <c r="AN490" i="15"/>
  <c r="AS490" i="15" s="1"/>
  <c r="AX490" i="15" s="1"/>
  <c r="AJ490" i="15"/>
  <c r="BC490" i="15"/>
  <c r="AI490" i="15"/>
  <c r="AP472" i="15"/>
  <c r="AU472" i="15" s="1"/>
  <c r="AZ472" i="15" s="1"/>
  <c r="BE472" i="15"/>
  <c r="AK472" i="15"/>
  <c r="BD472" i="15"/>
  <c r="AJ472" i="15"/>
  <c r="BH472" i="15"/>
  <c r="AP468" i="15"/>
  <c r="AU468" i="15" s="1"/>
  <c r="AZ468" i="15" s="1"/>
  <c r="BE468" i="15"/>
  <c r="AK468" i="15"/>
  <c r="BD468" i="15"/>
  <c r="AJ468" i="15"/>
  <c r="BH468" i="15"/>
  <c r="AP464" i="15"/>
  <c r="AU464" i="15" s="1"/>
  <c r="AZ464" i="15" s="1"/>
  <c r="BE464" i="15"/>
  <c r="AK464" i="15"/>
  <c r="AP462" i="15"/>
  <c r="AU462" i="15" s="1"/>
  <c r="AZ462" i="15" s="1"/>
  <c r="AK462" i="15"/>
  <c r="BE462" i="15"/>
  <c r="BD462" i="15"/>
  <c r="AP460" i="15"/>
  <c r="AU460" i="15" s="1"/>
  <c r="AZ460" i="15" s="1"/>
  <c r="BE460" i="15"/>
  <c r="AK460" i="15"/>
  <c r="AP458" i="15"/>
  <c r="AU458" i="15" s="1"/>
  <c r="AZ458" i="15" s="1"/>
  <c r="AK458" i="15"/>
  <c r="BE458" i="15"/>
  <c r="BD458" i="15"/>
  <c r="AP456" i="15"/>
  <c r="AU456" i="15" s="1"/>
  <c r="AZ456" i="15" s="1"/>
  <c r="BE456" i="15"/>
  <c r="AK456" i="15"/>
  <c r="AP454" i="15"/>
  <c r="AU454" i="15" s="1"/>
  <c r="AZ454" i="15" s="1"/>
  <c r="AK454" i="15"/>
  <c r="BE454" i="15"/>
  <c r="BD454" i="15"/>
  <c r="AP452" i="15"/>
  <c r="AU452" i="15" s="1"/>
  <c r="AZ452" i="15" s="1"/>
  <c r="BE452" i="15"/>
  <c r="AK452" i="15"/>
  <c r="BH452" i="15"/>
  <c r="AP450" i="15"/>
  <c r="AU450" i="15" s="1"/>
  <c r="AZ450" i="15" s="1"/>
  <c r="AK450" i="15"/>
  <c r="BE450" i="15"/>
  <c r="BD450" i="15"/>
  <c r="AP448" i="15"/>
  <c r="AU448" i="15" s="1"/>
  <c r="AZ448" i="15" s="1"/>
  <c r="BE448" i="15"/>
  <c r="AK448" i="15"/>
  <c r="AP446" i="15"/>
  <c r="AU446" i="15" s="1"/>
  <c r="AZ446" i="15" s="1"/>
  <c r="AK446" i="15"/>
  <c r="BE446" i="15"/>
  <c r="BD446" i="15"/>
  <c r="AP444" i="15"/>
  <c r="AU444" i="15" s="1"/>
  <c r="AZ444" i="15" s="1"/>
  <c r="BE444" i="15"/>
  <c r="AK444" i="15"/>
  <c r="BI473" i="15"/>
  <c r="BI472" i="15"/>
  <c r="BI468" i="15"/>
  <c r="BL486" i="15"/>
  <c r="BK486" i="15"/>
  <c r="AQ486" i="15"/>
  <c r="AV486" i="15" s="1"/>
  <c r="BA486" i="15" s="1"/>
  <c r="BF486" i="15"/>
  <c r="AL486" i="15"/>
  <c r="BH494" i="15"/>
  <c r="BD494" i="15"/>
  <c r="AO494" i="15"/>
  <c r="AT494" i="15" s="1"/>
  <c r="AY494" i="15" s="1"/>
  <c r="AN494" i="15"/>
  <c r="AS494" i="15" s="1"/>
  <c r="AX494" i="15" s="1"/>
  <c r="AJ494" i="15"/>
  <c r="BC494" i="15"/>
  <c r="AI494" i="15"/>
  <c r="BI494" i="15"/>
  <c r="BM474" i="15"/>
  <c r="BI450" i="15"/>
  <c r="BJ450" i="15" s="1"/>
  <c r="BD447" i="15"/>
  <c r="BF443" i="15"/>
  <c r="AL443" i="15"/>
  <c r="BK443" i="15"/>
  <c r="BL443" i="15"/>
  <c r="AQ443" i="15"/>
  <c r="AV443" i="15" s="1"/>
  <c r="BA443" i="15" s="1"/>
  <c r="AJ462" i="15"/>
  <c r="AJ458" i="15"/>
  <c r="AJ454" i="15"/>
  <c r="AJ450" i="15"/>
  <c r="AJ446" i="15"/>
  <c r="BM444" i="15"/>
  <c r="BI444" i="15"/>
  <c r="BJ444" i="15" s="1"/>
  <c r="AM443" i="15"/>
  <c r="AN442" i="15"/>
  <c r="AS442" i="15" s="1"/>
  <c r="AX442" i="15" s="1"/>
  <c r="AM441" i="15"/>
  <c r="BE439" i="15"/>
  <c r="AP439" i="15"/>
  <c r="AU439" i="15" s="1"/>
  <c r="AZ439" i="15" s="1"/>
  <c r="AK439" i="15"/>
  <c r="BF435" i="15"/>
  <c r="AL435" i="15"/>
  <c r="BL435" i="15"/>
  <c r="BK435" i="15"/>
  <c r="AQ435" i="15"/>
  <c r="AV435" i="15" s="1"/>
  <c r="BA435" i="15" s="1"/>
  <c r="BD448" i="15"/>
  <c r="AP438" i="15"/>
  <c r="AU438" i="15" s="1"/>
  <c r="AZ438" i="15" s="1"/>
  <c r="BE438" i="15"/>
  <c r="AK438" i="15"/>
  <c r="BG442" i="15"/>
  <c r="AM442" i="15"/>
  <c r="AR442" i="15"/>
  <c r="AW442" i="15" s="1"/>
  <c r="BB442" i="15" s="1"/>
  <c r="BH439" i="15"/>
  <c r="BC439" i="15"/>
  <c r="AN439" i="15"/>
  <c r="AS439" i="15" s="1"/>
  <c r="AX439" i="15" s="1"/>
  <c r="AJ439" i="15"/>
  <c r="BD439" i="15"/>
  <c r="AI439" i="15"/>
  <c r="BI439" i="15"/>
  <c r="AO439" i="15"/>
  <c r="AT439" i="15" s="1"/>
  <c r="AY439" i="15" s="1"/>
  <c r="AP433" i="15"/>
  <c r="AU433" i="15" s="1"/>
  <c r="AZ433" i="15" s="1"/>
  <c r="BE433" i="15"/>
  <c r="AK433" i="15"/>
  <c r="BI433" i="15"/>
  <c r="AP431" i="15"/>
  <c r="AU431" i="15" s="1"/>
  <c r="AZ431" i="15" s="1"/>
  <c r="BE431" i="15"/>
  <c r="AK431" i="15"/>
  <c r="AP417" i="15"/>
  <c r="AU417" i="15" s="1"/>
  <c r="AZ417" i="15" s="1"/>
  <c r="BI417" i="15"/>
  <c r="BE417" i="15"/>
  <c r="AK417" i="15"/>
  <c r="AP415" i="15"/>
  <c r="AU415" i="15" s="1"/>
  <c r="AZ415" i="15" s="1"/>
  <c r="BI415" i="15"/>
  <c r="BE415" i="15"/>
  <c r="AK415" i="15"/>
  <c r="AP413" i="15"/>
  <c r="AU413" i="15" s="1"/>
  <c r="AZ413" i="15" s="1"/>
  <c r="BI413" i="15"/>
  <c r="BE413" i="15"/>
  <c r="AK413" i="15"/>
  <c r="AP411" i="15"/>
  <c r="AU411" i="15" s="1"/>
  <c r="AZ411" i="15" s="1"/>
  <c r="BI411" i="15"/>
  <c r="BE411" i="15"/>
  <c r="AK411" i="15"/>
  <c r="AP409" i="15"/>
  <c r="AU409" i="15" s="1"/>
  <c r="AZ409" i="15" s="1"/>
  <c r="BI409" i="15"/>
  <c r="BE409" i="15"/>
  <c r="AK409" i="15"/>
  <c r="BI456" i="15"/>
  <c r="AO454" i="15"/>
  <c r="AT454" i="15" s="1"/>
  <c r="AY454" i="15" s="1"/>
  <c r="AL440" i="15"/>
  <c r="AO438" i="15"/>
  <c r="AT438" i="15" s="1"/>
  <c r="AY438" i="15" s="1"/>
  <c r="BH438" i="15"/>
  <c r="AR432" i="15"/>
  <c r="AW432" i="15" s="1"/>
  <c r="BB432" i="15" s="1"/>
  <c r="BG432" i="15"/>
  <c r="AM432" i="15"/>
  <c r="BI427" i="15"/>
  <c r="BI425" i="15"/>
  <c r="BI423" i="15"/>
  <c r="BI419" i="15"/>
  <c r="AO407" i="15"/>
  <c r="AT407" i="15" s="1"/>
  <c r="AY407" i="15" s="1"/>
  <c r="BF403" i="15"/>
  <c r="AL403" i="15"/>
  <c r="BK403" i="15"/>
  <c r="BL403" i="15"/>
  <c r="AQ403" i="15"/>
  <c r="AV403" i="15" s="1"/>
  <c r="BA403" i="15" s="1"/>
  <c r="BH397" i="15"/>
  <c r="BC397" i="15"/>
  <c r="AO397" i="15"/>
  <c r="AT397" i="15" s="1"/>
  <c r="AY397" i="15" s="1"/>
  <c r="AJ397" i="15"/>
  <c r="BD397" i="15"/>
  <c r="AI397" i="15"/>
  <c r="BI397" i="15"/>
  <c r="AN397" i="15"/>
  <c r="AS397" i="15" s="1"/>
  <c r="AX397" i="15" s="1"/>
  <c r="BE395" i="15"/>
  <c r="BG443" i="15"/>
  <c r="AO427" i="15"/>
  <c r="AT427" i="15" s="1"/>
  <c r="AY427" i="15" s="1"/>
  <c r="AO419" i="15"/>
  <c r="AT419" i="15" s="1"/>
  <c r="AY419" i="15" s="1"/>
  <c r="AJ417" i="15"/>
  <c r="AJ415" i="15"/>
  <c r="AJ413" i="15"/>
  <c r="AJ411" i="15"/>
  <c r="AJ409" i="15"/>
  <c r="BL407" i="15"/>
  <c r="BF407" i="15"/>
  <c r="AL407" i="15"/>
  <c r="BK407" i="15"/>
  <c r="AQ407" i="15"/>
  <c r="AV407" i="15" s="1"/>
  <c r="BA407" i="15" s="1"/>
  <c r="AN403" i="15"/>
  <c r="AS403" i="15" s="1"/>
  <c r="AX403" i="15" s="1"/>
  <c r="BF402" i="15"/>
  <c r="AL402" i="15"/>
  <c r="BL402" i="15"/>
  <c r="AQ402" i="15"/>
  <c r="AV402" i="15" s="1"/>
  <c r="BA402" i="15" s="1"/>
  <c r="BK402" i="15"/>
  <c r="AR402" i="15"/>
  <c r="AW402" i="15" s="1"/>
  <c r="BB402" i="15" s="1"/>
  <c r="AM402" i="15"/>
  <c r="AN395" i="15"/>
  <c r="AS395" i="15" s="1"/>
  <c r="AX395" i="15" s="1"/>
  <c r="BF394" i="15"/>
  <c r="AL394" i="15"/>
  <c r="BL394" i="15"/>
  <c r="AQ394" i="15"/>
  <c r="AV394" i="15" s="1"/>
  <c r="BA394" i="15" s="1"/>
  <c r="BK394" i="15"/>
  <c r="AM394" i="15"/>
  <c r="AR394" i="15"/>
  <c r="AW394" i="15" s="1"/>
  <c r="BB394" i="15" s="1"/>
  <c r="AJ440" i="15"/>
  <c r="BF436" i="15"/>
  <c r="AL436" i="15"/>
  <c r="BL436" i="15"/>
  <c r="AQ436" i="15"/>
  <c r="AV436" i="15" s="1"/>
  <c r="BA436" i="15" s="1"/>
  <c r="BK436" i="15"/>
  <c r="AO434" i="15"/>
  <c r="AT434" i="15" s="1"/>
  <c r="AY434" i="15" s="1"/>
  <c r="BH434" i="15"/>
  <c r="BF432" i="15"/>
  <c r="AL432" i="15"/>
  <c r="BL432" i="15"/>
  <c r="AQ432" i="15"/>
  <c r="AV432" i="15" s="1"/>
  <c r="BA432" i="15" s="1"/>
  <c r="BK432" i="15"/>
  <c r="BH431" i="15"/>
  <c r="BI431" i="15"/>
  <c r="BI407" i="15"/>
  <c r="BH399" i="15"/>
  <c r="BC395" i="15"/>
  <c r="BF393" i="15"/>
  <c r="AL393" i="15"/>
  <c r="BL393" i="15"/>
  <c r="AQ393" i="15"/>
  <c r="AV393" i="15" s="1"/>
  <c r="BA393" i="15" s="1"/>
  <c r="BK393" i="15"/>
  <c r="AL442" i="15"/>
  <c r="BM411" i="15"/>
  <c r="BG403" i="15"/>
  <c r="BE364" i="15"/>
  <c r="AP364" i="15"/>
  <c r="AU364" i="15" s="1"/>
  <c r="AZ364" i="15" s="1"/>
  <c r="AK364" i="15"/>
  <c r="BL404" i="15"/>
  <c r="BF404" i="15"/>
  <c r="AL404" i="15"/>
  <c r="AQ404" i="15"/>
  <c r="AV404" i="15" s="1"/>
  <c r="BA404" i="15" s="1"/>
  <c r="BK404" i="15"/>
  <c r="BM404" i="15" s="1"/>
  <c r="AR396" i="15"/>
  <c r="AW396" i="15" s="1"/>
  <c r="BB396" i="15" s="1"/>
  <c r="AM396" i="15"/>
  <c r="BG396" i="15"/>
  <c r="AR363" i="15"/>
  <c r="AW363" i="15" s="1"/>
  <c r="BB363" i="15" s="1"/>
  <c r="BG363" i="15"/>
  <c r="AM363" i="15"/>
  <c r="AP406" i="15"/>
  <c r="AU406" i="15" s="1"/>
  <c r="AZ406" i="15" s="1"/>
  <c r="AK406" i="15"/>
  <c r="BE406" i="15"/>
  <c r="AR403" i="15"/>
  <c r="AW403" i="15" s="1"/>
  <c r="BB403" i="15" s="1"/>
  <c r="BI369" i="15"/>
  <c r="BI368" i="15"/>
  <c r="BI367" i="15"/>
  <c r="BI366" i="15"/>
  <c r="BI365" i="15"/>
  <c r="AL364" i="15"/>
  <c r="BF362" i="15"/>
  <c r="AL362" i="15"/>
  <c r="BL362" i="15"/>
  <c r="BK362" i="15"/>
  <c r="AQ362" i="15"/>
  <c r="AV362" i="15" s="1"/>
  <c r="BA362" i="15" s="1"/>
  <c r="AQ396" i="15"/>
  <c r="AV396" i="15" s="1"/>
  <c r="BA396" i="15" s="1"/>
  <c r="BH341" i="15"/>
  <c r="BC340" i="15"/>
  <c r="BH340" i="15"/>
  <c r="AP363" i="15"/>
  <c r="AU363" i="15" s="1"/>
  <c r="AZ363" i="15" s="1"/>
  <c r="BE359" i="15"/>
  <c r="AK359" i="15"/>
  <c r="AP359" i="15"/>
  <c r="AU359" i="15" s="1"/>
  <c r="AZ359" i="15" s="1"/>
  <c r="BE368" i="15"/>
  <c r="AP362" i="15"/>
  <c r="AU362" i="15" s="1"/>
  <c r="AZ362" i="15" s="1"/>
  <c r="BL359" i="15"/>
  <c r="BK359" i="15"/>
  <c r="AL359" i="15"/>
  <c r="AQ359" i="15"/>
  <c r="AV359" i="15" s="1"/>
  <c r="BA359" i="15" s="1"/>
  <c r="BF359" i="15"/>
  <c r="BI358" i="15"/>
  <c r="AO358" i="15"/>
  <c r="AT358" i="15" s="1"/>
  <c r="AY358" i="15" s="1"/>
  <c r="BH358" i="15"/>
  <c r="BD358" i="15"/>
  <c r="AN358" i="15"/>
  <c r="AS358" i="15" s="1"/>
  <c r="AX358" i="15" s="1"/>
  <c r="AJ358" i="15"/>
  <c r="BC358" i="15"/>
  <c r="AI358" i="15"/>
  <c r="AR357" i="15"/>
  <c r="AW357" i="15" s="1"/>
  <c r="BB357" i="15" s="1"/>
  <c r="AM357" i="15"/>
  <c r="BG357" i="15"/>
  <c r="BL355" i="15"/>
  <c r="BK355" i="15"/>
  <c r="AQ355" i="15"/>
  <c r="AV355" i="15" s="1"/>
  <c r="BA355" i="15" s="1"/>
  <c r="BF355" i="15"/>
  <c r="AL355" i="15"/>
  <c r="BI354" i="15"/>
  <c r="AO354" i="15"/>
  <c r="AT354" i="15" s="1"/>
  <c r="AY354" i="15" s="1"/>
  <c r="BH354" i="15"/>
  <c r="BD354" i="15"/>
  <c r="AN354" i="15"/>
  <c r="AS354" i="15" s="1"/>
  <c r="AX354" i="15" s="1"/>
  <c r="AJ354" i="15"/>
  <c r="BC354" i="15"/>
  <c r="AI354" i="15"/>
  <c r="AR353" i="15"/>
  <c r="AW353" i="15" s="1"/>
  <c r="BB353" i="15" s="1"/>
  <c r="AM353" i="15"/>
  <c r="BG353" i="15"/>
  <c r="BL351" i="15"/>
  <c r="BK351" i="15"/>
  <c r="AQ351" i="15"/>
  <c r="AV351" i="15" s="1"/>
  <c r="BA351" i="15" s="1"/>
  <c r="BF351" i="15"/>
  <c r="AL351" i="15"/>
  <c r="BI350" i="15"/>
  <c r="AO350" i="15"/>
  <c r="AT350" i="15" s="1"/>
  <c r="AY350" i="15" s="1"/>
  <c r="BH350" i="15"/>
  <c r="BD350" i="15"/>
  <c r="AN350" i="15"/>
  <c r="AS350" i="15" s="1"/>
  <c r="AX350" i="15" s="1"/>
  <c r="AJ350" i="15"/>
  <c r="BC350" i="15"/>
  <c r="AI350" i="15"/>
  <c r="AR349" i="15"/>
  <c r="AW349" i="15" s="1"/>
  <c r="BB349" i="15" s="1"/>
  <c r="AM349" i="15"/>
  <c r="BG349" i="15"/>
  <c r="BL347" i="15"/>
  <c r="BK347" i="15"/>
  <c r="AQ347" i="15"/>
  <c r="AV347" i="15" s="1"/>
  <c r="BA347" i="15" s="1"/>
  <c r="BF347" i="15"/>
  <c r="AL347" i="15"/>
  <c r="BI346" i="15"/>
  <c r="AO346" i="15"/>
  <c r="AT346" i="15" s="1"/>
  <c r="AY346" i="15" s="1"/>
  <c r="BH346" i="15"/>
  <c r="BD346" i="15"/>
  <c r="AN346" i="15"/>
  <c r="AS346" i="15" s="1"/>
  <c r="AX346" i="15" s="1"/>
  <c r="AJ346" i="15"/>
  <c r="BC346" i="15"/>
  <c r="AI346" i="15"/>
  <c r="AR345" i="15"/>
  <c r="AW345" i="15" s="1"/>
  <c r="BB345" i="15" s="1"/>
  <c r="AM345" i="15"/>
  <c r="BG345" i="15"/>
  <c r="BL343" i="15"/>
  <c r="BK343" i="15"/>
  <c r="AQ343" i="15"/>
  <c r="AV343" i="15" s="1"/>
  <c r="BA343" i="15" s="1"/>
  <c r="BF343" i="15"/>
  <c r="AL343" i="15"/>
  <c r="BI342" i="15"/>
  <c r="AO342" i="15"/>
  <c r="AT342" i="15" s="1"/>
  <c r="AY342" i="15" s="1"/>
  <c r="BH342" i="15"/>
  <c r="BD342" i="15"/>
  <c r="AN342" i="15"/>
  <c r="AS342" i="15" s="1"/>
  <c r="AX342" i="15" s="1"/>
  <c r="AJ342" i="15"/>
  <c r="BC342" i="15"/>
  <c r="AI342" i="15"/>
  <c r="AP341" i="15"/>
  <c r="AU341" i="15" s="1"/>
  <c r="AZ341" i="15" s="1"/>
  <c r="BE339" i="15"/>
  <c r="BE351" i="15"/>
  <c r="AP343" i="15"/>
  <c r="AU343" i="15" s="1"/>
  <c r="AZ343" i="15" s="1"/>
  <c r="AP340" i="15"/>
  <c r="AU340" i="15" s="1"/>
  <c r="AZ340" i="15" s="1"/>
  <c r="BE353" i="15"/>
  <c r="AP345" i="15"/>
  <c r="AU345" i="15" s="1"/>
  <c r="AZ345" i="15" s="1"/>
  <c r="AI341" i="15"/>
  <c r="AP323" i="15"/>
  <c r="AU323" i="15" s="1"/>
  <c r="AZ323" i="15" s="1"/>
  <c r="BI323" i="15"/>
  <c r="BE323" i="15"/>
  <c r="AK323" i="15"/>
  <c r="AP319" i="15"/>
  <c r="AU319" i="15" s="1"/>
  <c r="AZ319" i="15" s="1"/>
  <c r="BI319" i="15"/>
  <c r="BE319" i="15"/>
  <c r="AK319" i="15"/>
  <c r="AP315" i="15"/>
  <c r="AU315" i="15" s="1"/>
  <c r="AZ315" i="15" s="1"/>
  <c r="BI315" i="15"/>
  <c r="BE315" i="15"/>
  <c r="AK315" i="15"/>
  <c r="AP311" i="15"/>
  <c r="AU311" i="15" s="1"/>
  <c r="AZ311" i="15" s="1"/>
  <c r="BI311" i="15"/>
  <c r="BE311" i="15"/>
  <c r="AK311" i="15"/>
  <c r="BF325" i="15"/>
  <c r="AI321" i="15"/>
  <c r="AN317" i="15"/>
  <c r="AS317" i="15" s="1"/>
  <c r="AX317" i="15" s="1"/>
  <c r="BE287" i="15"/>
  <c r="BD322" i="15"/>
  <c r="BC318" i="15"/>
  <c r="BH318" i="15"/>
  <c r="AJ314" i="15"/>
  <c r="AO310" i="15"/>
  <c r="AT310" i="15" s="1"/>
  <c r="AY310" i="15" s="1"/>
  <c r="AN310" i="15"/>
  <c r="AS310" i="15" s="1"/>
  <c r="AX310" i="15" s="1"/>
  <c r="AP307" i="15"/>
  <c r="AU307" i="15" s="1"/>
  <c r="AZ307" i="15" s="1"/>
  <c r="BE307" i="15"/>
  <c r="AK307" i="15"/>
  <c r="AP303" i="15"/>
  <c r="AU303" i="15" s="1"/>
  <c r="AZ303" i="15" s="1"/>
  <c r="BE303" i="15"/>
  <c r="AK303" i="15"/>
  <c r="AP299" i="15"/>
  <c r="AU299" i="15" s="1"/>
  <c r="AZ299" i="15" s="1"/>
  <c r="BE299" i="15"/>
  <c r="AK299" i="15"/>
  <c r="AP295" i="15"/>
  <c r="AU295" i="15" s="1"/>
  <c r="AZ295" i="15" s="1"/>
  <c r="BE295" i="15"/>
  <c r="AK295" i="15"/>
  <c r="AP291" i="15"/>
  <c r="AU291" i="15" s="1"/>
  <c r="AZ291" i="15" s="1"/>
  <c r="BE291" i="15"/>
  <c r="AO291" i="15"/>
  <c r="AT291" i="15" s="1"/>
  <c r="AY291" i="15" s="1"/>
  <c r="AK291" i="15"/>
  <c r="BI325" i="15"/>
  <c r="BD325" i="15"/>
  <c r="AN325" i="15"/>
  <c r="AS325" i="15" s="1"/>
  <c r="AX325" i="15" s="1"/>
  <c r="AI325" i="15"/>
  <c r="BH325" i="15"/>
  <c r="BJ325" i="15" s="1"/>
  <c r="BC325" i="15"/>
  <c r="AO325" i="15"/>
  <c r="AT325" i="15" s="1"/>
  <c r="AY325" i="15" s="1"/>
  <c r="AJ325" i="15"/>
  <c r="AJ323" i="15"/>
  <c r="AJ319" i="15"/>
  <c r="AJ315" i="15"/>
  <c r="AJ311" i="15"/>
  <c r="BI305" i="15"/>
  <c r="BI301" i="15"/>
  <c r="BI297" i="15"/>
  <c r="BI293" i="15"/>
  <c r="BI289" i="15"/>
  <c r="AN286" i="15"/>
  <c r="AS286" i="15" s="1"/>
  <c r="AX286" i="15" s="1"/>
  <c r="AP308" i="15"/>
  <c r="AU308" i="15" s="1"/>
  <c r="AZ308" i="15" s="1"/>
  <c r="AK308" i="15"/>
  <c r="BE308" i="15"/>
  <c r="AJ307" i="15"/>
  <c r="AP306" i="15"/>
  <c r="AU306" i="15" s="1"/>
  <c r="AZ306" i="15" s="1"/>
  <c r="AK306" i="15"/>
  <c r="BE306" i="15"/>
  <c r="AP304" i="15"/>
  <c r="AU304" i="15" s="1"/>
  <c r="AZ304" i="15" s="1"/>
  <c r="AK304" i="15"/>
  <c r="BE304" i="15"/>
  <c r="AJ303" i="15"/>
  <c r="AP302" i="15"/>
  <c r="AU302" i="15" s="1"/>
  <c r="AZ302" i="15" s="1"/>
  <c r="AK302" i="15"/>
  <c r="BE302" i="15"/>
  <c r="AP300" i="15"/>
  <c r="AU300" i="15" s="1"/>
  <c r="AZ300" i="15" s="1"/>
  <c r="AK300" i="15"/>
  <c r="BE300" i="15"/>
  <c r="AJ299" i="15"/>
  <c r="AP298" i="15"/>
  <c r="AU298" i="15" s="1"/>
  <c r="AZ298" i="15" s="1"/>
  <c r="AK298" i="15"/>
  <c r="BE298" i="15"/>
  <c r="AP296" i="15"/>
  <c r="AU296" i="15" s="1"/>
  <c r="AZ296" i="15" s="1"/>
  <c r="AK296" i="15"/>
  <c r="BE296" i="15"/>
  <c r="AJ295" i="15"/>
  <c r="AP294" i="15"/>
  <c r="AU294" i="15" s="1"/>
  <c r="AZ294" i="15" s="1"/>
  <c r="AK294" i="15"/>
  <c r="BE294" i="15"/>
  <c r="AP292" i="15"/>
  <c r="AU292" i="15" s="1"/>
  <c r="AZ292" i="15" s="1"/>
  <c r="AK292" i="15"/>
  <c r="BE292" i="15"/>
  <c r="AJ291" i="15"/>
  <c r="AP290" i="15"/>
  <c r="AU290" i="15" s="1"/>
  <c r="AZ290" i="15" s="1"/>
  <c r="AK290" i="15"/>
  <c r="BE290" i="15"/>
  <c r="AP288" i="15"/>
  <c r="AU288" i="15" s="1"/>
  <c r="AZ288" i="15" s="1"/>
  <c r="AK288" i="15"/>
  <c r="BE288" i="15"/>
  <c r="BC286" i="15"/>
  <c r="AO285" i="15"/>
  <c r="AT285" i="15" s="1"/>
  <c r="AY285" i="15" s="1"/>
  <c r="AJ231" i="15"/>
  <c r="BH219" i="15"/>
  <c r="BI233" i="15"/>
  <c r="AJ225" i="15"/>
  <c r="BH221" i="15"/>
  <c r="BM229" i="15"/>
  <c r="BG216" i="15"/>
  <c r="AR216" i="15"/>
  <c r="AW216" i="15" s="1"/>
  <c r="BB216" i="15" s="1"/>
  <c r="AM216" i="15"/>
  <c r="AR211" i="15"/>
  <c r="AW211" i="15" s="1"/>
  <c r="BB211" i="15" s="1"/>
  <c r="BL210" i="15"/>
  <c r="BF210" i="15"/>
  <c r="AL210" i="15"/>
  <c r="BK210" i="15"/>
  <c r="AQ210" i="15"/>
  <c r="AV210" i="15" s="1"/>
  <c r="BA210" i="15" s="1"/>
  <c r="AR208" i="15"/>
  <c r="AW208" i="15" s="1"/>
  <c r="BB208" i="15" s="1"/>
  <c r="AM208" i="15"/>
  <c r="BG208" i="15"/>
  <c r="BH207" i="15"/>
  <c r="BD207" i="15"/>
  <c r="AN207" i="15"/>
  <c r="AS207" i="15" s="1"/>
  <c r="AX207" i="15" s="1"/>
  <c r="AJ207" i="15"/>
  <c r="AI207" i="15"/>
  <c r="BC207" i="15"/>
  <c r="BI207" i="15"/>
  <c r="AO207" i="15"/>
  <c r="AT207" i="15" s="1"/>
  <c r="AY207" i="15" s="1"/>
  <c r="BL206" i="15"/>
  <c r="BF206" i="15"/>
  <c r="AL206" i="15"/>
  <c r="BK206" i="15"/>
  <c r="AQ206" i="15"/>
  <c r="AV206" i="15" s="1"/>
  <c r="BA206" i="15" s="1"/>
  <c r="AR204" i="15"/>
  <c r="AW204" i="15" s="1"/>
  <c r="BB204" i="15" s="1"/>
  <c r="AM204" i="15"/>
  <c r="BG204" i="15"/>
  <c r="BH203" i="15"/>
  <c r="BD203" i="15"/>
  <c r="AN203" i="15"/>
  <c r="AS203" i="15" s="1"/>
  <c r="AX203" i="15" s="1"/>
  <c r="AJ203" i="15"/>
  <c r="AI203" i="15"/>
  <c r="BC203" i="15"/>
  <c r="BI203" i="15"/>
  <c r="AO203" i="15"/>
  <c r="AT203" i="15" s="1"/>
  <c r="AY203" i="15" s="1"/>
  <c r="BL202" i="15"/>
  <c r="BF202" i="15"/>
  <c r="AL202" i="15"/>
  <c r="BK202" i="15"/>
  <c r="AQ202" i="15"/>
  <c r="AV202" i="15" s="1"/>
  <c r="BA202" i="15" s="1"/>
  <c r="AR200" i="15"/>
  <c r="AW200" i="15" s="1"/>
  <c r="BB200" i="15" s="1"/>
  <c r="AM200" i="15"/>
  <c r="BG200" i="15"/>
  <c r="BH199" i="15"/>
  <c r="BD199" i="15"/>
  <c r="AN199" i="15"/>
  <c r="AS199" i="15" s="1"/>
  <c r="AX199" i="15" s="1"/>
  <c r="AJ199" i="15"/>
  <c r="AI199" i="15"/>
  <c r="BC199" i="15"/>
  <c r="BI199" i="15"/>
  <c r="AO199" i="15"/>
  <c r="AT199" i="15" s="1"/>
  <c r="AY199" i="15" s="1"/>
  <c r="BL198" i="15"/>
  <c r="BF198" i="15"/>
  <c r="AL198" i="15"/>
  <c r="BK198" i="15"/>
  <c r="AQ198" i="15"/>
  <c r="AV198" i="15" s="1"/>
  <c r="BA198" i="15" s="1"/>
  <c r="AR196" i="15"/>
  <c r="AW196" i="15" s="1"/>
  <c r="BB196" i="15" s="1"/>
  <c r="AM196" i="15"/>
  <c r="BG196" i="15"/>
  <c r="BH195" i="15"/>
  <c r="BD195" i="15"/>
  <c r="AN195" i="15"/>
  <c r="AS195" i="15" s="1"/>
  <c r="AX195" i="15" s="1"/>
  <c r="AJ195" i="15"/>
  <c r="AI195" i="15"/>
  <c r="BC195" i="15"/>
  <c r="BI195" i="15"/>
  <c r="AO195" i="15"/>
  <c r="AT195" i="15" s="1"/>
  <c r="AY195" i="15" s="1"/>
  <c r="BL194" i="15"/>
  <c r="BF194" i="15"/>
  <c r="AL194" i="15"/>
  <c r="BK194" i="15"/>
  <c r="AQ194" i="15"/>
  <c r="AV194" i="15" s="1"/>
  <c r="BA194" i="15" s="1"/>
  <c r="AR192" i="15"/>
  <c r="AW192" i="15" s="1"/>
  <c r="BB192" i="15" s="1"/>
  <c r="AM192" i="15"/>
  <c r="BG192" i="15"/>
  <c r="BH191" i="15"/>
  <c r="BD191" i="15"/>
  <c r="AN191" i="15"/>
  <c r="AS191" i="15" s="1"/>
  <c r="AX191" i="15" s="1"/>
  <c r="AJ191" i="15"/>
  <c r="AI191" i="15"/>
  <c r="BC191" i="15"/>
  <c r="BI191" i="15"/>
  <c r="AO191" i="15"/>
  <c r="AT191" i="15" s="1"/>
  <c r="AY191" i="15" s="1"/>
  <c r="BL190" i="15"/>
  <c r="BF190" i="15"/>
  <c r="AL190" i="15"/>
  <c r="BK190" i="15"/>
  <c r="AQ190" i="15"/>
  <c r="AV190" i="15" s="1"/>
  <c r="BA190" i="15" s="1"/>
  <c r="AR188" i="15"/>
  <c r="AW188" i="15" s="1"/>
  <c r="BB188" i="15" s="1"/>
  <c r="AM188" i="15"/>
  <c r="BG188" i="15"/>
  <c r="BH187" i="15"/>
  <c r="BD187" i="15"/>
  <c r="AN187" i="15"/>
  <c r="AS187" i="15" s="1"/>
  <c r="AX187" i="15" s="1"/>
  <c r="AJ187" i="15"/>
  <c r="AI187" i="15"/>
  <c r="BC187" i="15"/>
  <c r="BI187" i="15"/>
  <c r="AO187" i="15"/>
  <c r="AT187" i="15" s="1"/>
  <c r="AY187" i="15" s="1"/>
  <c r="BL186" i="15"/>
  <c r="BF186" i="15"/>
  <c r="AL186" i="15"/>
  <c r="BK186" i="15"/>
  <c r="AQ186" i="15"/>
  <c r="AV186" i="15" s="1"/>
  <c r="BA186" i="15" s="1"/>
  <c r="AR184" i="15"/>
  <c r="AW184" i="15" s="1"/>
  <c r="BB184" i="15" s="1"/>
  <c r="AM184" i="15"/>
  <c r="BG184" i="15"/>
  <c r="BH183" i="15"/>
  <c r="BD183" i="15"/>
  <c r="AN183" i="15"/>
  <c r="AS183" i="15" s="1"/>
  <c r="AX183" i="15" s="1"/>
  <c r="AJ183" i="15"/>
  <c r="AI183" i="15"/>
  <c r="BC183" i="15"/>
  <c r="BI183" i="15"/>
  <c r="AO183" i="15"/>
  <c r="AT183" i="15" s="1"/>
  <c r="AY183" i="15" s="1"/>
  <c r="BL182" i="15"/>
  <c r="BF182" i="15"/>
  <c r="AL182" i="15"/>
  <c r="BK182" i="15"/>
  <c r="AQ182" i="15"/>
  <c r="AV182" i="15" s="1"/>
  <c r="BA182" i="15" s="1"/>
  <c r="BH177" i="15"/>
  <c r="BC177" i="15"/>
  <c r="AO177" i="15"/>
  <c r="AT177" i="15" s="1"/>
  <c r="AY177" i="15" s="1"/>
  <c r="AJ177" i="15"/>
  <c r="BI177" i="15"/>
  <c r="BD177" i="15"/>
  <c r="AN177" i="15"/>
  <c r="AS177" i="15" s="1"/>
  <c r="AX177" i="15" s="1"/>
  <c r="AI177" i="15"/>
  <c r="BF167" i="15"/>
  <c r="AL167" i="15"/>
  <c r="BK167" i="15"/>
  <c r="BL167" i="15"/>
  <c r="AQ167" i="15"/>
  <c r="AV167" i="15" s="1"/>
  <c r="BA167" i="15" s="1"/>
  <c r="BH161" i="15"/>
  <c r="BC161" i="15"/>
  <c r="AO161" i="15"/>
  <c r="AT161" i="15" s="1"/>
  <c r="AY161" i="15" s="1"/>
  <c r="AJ161" i="15"/>
  <c r="BI161" i="15"/>
  <c r="BD161" i="15"/>
  <c r="AN161" i="15"/>
  <c r="AS161" i="15" s="1"/>
  <c r="AX161" i="15" s="1"/>
  <c r="AI161" i="15"/>
  <c r="BF151" i="15"/>
  <c r="AL151" i="15"/>
  <c r="BK151" i="15"/>
  <c r="BL151" i="15"/>
  <c r="AQ151" i="15"/>
  <c r="AV151" i="15" s="1"/>
  <c r="BA151" i="15" s="1"/>
  <c r="AM146" i="15"/>
  <c r="AM144" i="15"/>
  <c r="AM142" i="15"/>
  <c r="AM138" i="15"/>
  <c r="AM136" i="15"/>
  <c r="AM134" i="15"/>
  <c r="AM130" i="15"/>
  <c r="AM128" i="15"/>
  <c r="AM126" i="15"/>
  <c r="AM122" i="15"/>
  <c r="AM120" i="15"/>
  <c r="AM118" i="15"/>
  <c r="AM114" i="15"/>
  <c r="BD231" i="15"/>
  <c r="BH216" i="15"/>
  <c r="BD210" i="15"/>
  <c r="BD206" i="15"/>
  <c r="BD202" i="15"/>
  <c r="BD198" i="15"/>
  <c r="BD194" i="15"/>
  <c r="BD190" i="15"/>
  <c r="BD186" i="15"/>
  <c r="BD182" i="15"/>
  <c r="BE177" i="15"/>
  <c r="BF173" i="15"/>
  <c r="AL173" i="15"/>
  <c r="BK173" i="15"/>
  <c r="BL173" i="15"/>
  <c r="AQ173" i="15"/>
  <c r="AV173" i="15" s="1"/>
  <c r="BA173" i="15" s="1"/>
  <c r="BG173" i="15"/>
  <c r="AP169" i="15"/>
  <c r="AU169" i="15" s="1"/>
  <c r="AZ169" i="15" s="1"/>
  <c r="BE161" i="15"/>
  <c r="BF157" i="15"/>
  <c r="AL157" i="15"/>
  <c r="BK157" i="15"/>
  <c r="BL157" i="15"/>
  <c r="AQ157" i="15"/>
  <c r="AV157" i="15" s="1"/>
  <c r="BA157" i="15" s="1"/>
  <c r="BG157" i="15"/>
  <c r="AP153" i="15"/>
  <c r="AU153" i="15" s="1"/>
  <c r="AZ153" i="15" s="1"/>
  <c r="BD227" i="15"/>
  <c r="AR213" i="15"/>
  <c r="AW213" i="15" s="1"/>
  <c r="BB213" i="15" s="1"/>
  <c r="BK147" i="15"/>
  <c r="AQ147" i="15"/>
  <c r="AV147" i="15" s="1"/>
  <c r="BA147" i="15" s="1"/>
  <c r="BL147" i="15"/>
  <c r="BF147" i="15"/>
  <c r="AL147" i="15"/>
  <c r="AR146" i="15"/>
  <c r="AW146" i="15" s="1"/>
  <c r="BB146" i="15" s="1"/>
  <c r="BK143" i="15"/>
  <c r="AQ143" i="15"/>
  <c r="AV143" i="15" s="1"/>
  <c r="BA143" i="15" s="1"/>
  <c r="BL143" i="15"/>
  <c r="BF143" i="15"/>
  <c r="AL143" i="15"/>
  <c r="AR142" i="15"/>
  <c r="AW142" i="15" s="1"/>
  <c r="BB142" i="15" s="1"/>
  <c r="BK139" i="15"/>
  <c r="AQ139" i="15"/>
  <c r="AV139" i="15" s="1"/>
  <c r="BA139" i="15" s="1"/>
  <c r="BL139" i="15"/>
  <c r="BF139" i="15"/>
  <c r="AL139" i="15"/>
  <c r="AR138" i="15"/>
  <c r="AW138" i="15" s="1"/>
  <c r="BB138" i="15" s="1"/>
  <c r="BK135" i="15"/>
  <c r="AQ135" i="15"/>
  <c r="AV135" i="15" s="1"/>
  <c r="BA135" i="15" s="1"/>
  <c r="BL135" i="15"/>
  <c r="BF135" i="15"/>
  <c r="AL135" i="15"/>
  <c r="AR134" i="15"/>
  <c r="AW134" i="15" s="1"/>
  <c r="BB134" i="15" s="1"/>
  <c r="BK131" i="15"/>
  <c r="AQ131" i="15"/>
  <c r="AV131" i="15" s="1"/>
  <c r="BA131" i="15" s="1"/>
  <c r="BL131" i="15"/>
  <c r="BF131" i="15"/>
  <c r="AL131" i="15"/>
  <c r="AR130" i="15"/>
  <c r="AW130" i="15" s="1"/>
  <c r="BB130" i="15" s="1"/>
  <c r="BK127" i="15"/>
  <c r="AQ127" i="15"/>
  <c r="AV127" i="15" s="1"/>
  <c r="BA127" i="15" s="1"/>
  <c r="BL127" i="15"/>
  <c r="BF127" i="15"/>
  <c r="AL127" i="15"/>
  <c r="AR126" i="15"/>
  <c r="AW126" i="15" s="1"/>
  <c r="BB126" i="15" s="1"/>
  <c r="BK123" i="15"/>
  <c r="AQ123" i="15"/>
  <c r="AV123" i="15" s="1"/>
  <c r="BA123" i="15" s="1"/>
  <c r="BL123" i="15"/>
  <c r="BF123" i="15"/>
  <c r="AL123" i="15"/>
  <c r="AR122" i="15"/>
  <c r="AW122" i="15" s="1"/>
  <c r="BB122" i="15" s="1"/>
  <c r="BK119" i="15"/>
  <c r="AQ119" i="15"/>
  <c r="AV119" i="15" s="1"/>
  <c r="BA119" i="15" s="1"/>
  <c r="BL119" i="15"/>
  <c r="BF119" i="15"/>
  <c r="AL119" i="15"/>
  <c r="AR118" i="15"/>
  <c r="AW118" i="15" s="1"/>
  <c r="BB118" i="15" s="1"/>
  <c r="BK115" i="15"/>
  <c r="AQ115" i="15"/>
  <c r="AV115" i="15" s="1"/>
  <c r="BA115" i="15" s="1"/>
  <c r="BL115" i="15"/>
  <c r="BF115" i="15"/>
  <c r="AL115" i="15"/>
  <c r="AR114" i="15"/>
  <c r="AW114" i="15" s="1"/>
  <c r="BB114" i="15" s="1"/>
  <c r="BK111" i="15"/>
  <c r="AQ111" i="15"/>
  <c r="AV111" i="15" s="1"/>
  <c r="BA111" i="15" s="1"/>
  <c r="BL111" i="15"/>
  <c r="AL111" i="15"/>
  <c r="BF111" i="15"/>
  <c r="BK107" i="15"/>
  <c r="AQ107" i="15"/>
  <c r="AV107" i="15" s="1"/>
  <c r="BA107" i="15" s="1"/>
  <c r="BL107" i="15"/>
  <c r="AL107" i="15"/>
  <c r="BF107" i="15"/>
  <c r="BH232" i="15"/>
  <c r="AQ216" i="15"/>
  <c r="AV216" i="15" s="1"/>
  <c r="BA216" i="15" s="1"/>
  <c r="BI214" i="15"/>
  <c r="BD214" i="15"/>
  <c r="AN214" i="15"/>
  <c r="AS214" i="15" s="1"/>
  <c r="AX214" i="15" s="1"/>
  <c r="AI214" i="15"/>
  <c r="AJ214" i="15"/>
  <c r="AO214" i="15"/>
  <c r="AT214" i="15" s="1"/>
  <c r="AY214" i="15" s="1"/>
  <c r="BH214" i="15"/>
  <c r="BC214" i="15"/>
  <c r="AP214" i="15"/>
  <c r="AU214" i="15" s="1"/>
  <c r="AZ214" i="15" s="1"/>
  <c r="AK214" i="15"/>
  <c r="BE214" i="15"/>
  <c r="AO210" i="15"/>
  <c r="AT210" i="15" s="1"/>
  <c r="AY210" i="15" s="1"/>
  <c r="AO202" i="15"/>
  <c r="AT202" i="15" s="1"/>
  <c r="AY202" i="15" s="1"/>
  <c r="AO194" i="15"/>
  <c r="AT194" i="15" s="1"/>
  <c r="AY194" i="15" s="1"/>
  <c r="AO186" i="15"/>
  <c r="AT186" i="15" s="1"/>
  <c r="AY186" i="15" s="1"/>
  <c r="BG180" i="15"/>
  <c r="BG148" i="15"/>
  <c r="BG138" i="15"/>
  <c r="BG122" i="15"/>
  <c r="BC106" i="15"/>
  <c r="BH106" i="15"/>
  <c r="BD106" i="15"/>
  <c r="AN106" i="15"/>
  <c r="AS106" i="15" s="1"/>
  <c r="AX106" i="15" s="1"/>
  <c r="AJ106" i="15"/>
  <c r="BI106" i="15"/>
  <c r="AO106" i="15"/>
  <c r="AT106" i="15" s="1"/>
  <c r="AY106" i="15" s="1"/>
  <c r="AI106" i="15"/>
  <c r="BH105" i="15"/>
  <c r="BD105" i="15"/>
  <c r="AN105" i="15"/>
  <c r="AS105" i="15" s="1"/>
  <c r="AX105" i="15" s="1"/>
  <c r="AJ105" i="15"/>
  <c r="BI105" i="15"/>
  <c r="BC105" i="15"/>
  <c r="AO105" i="15"/>
  <c r="AT105" i="15" s="1"/>
  <c r="AY105" i="15" s="1"/>
  <c r="AI105" i="15"/>
  <c r="BH103" i="15"/>
  <c r="BD103" i="15"/>
  <c r="AN103" i="15"/>
  <c r="AS103" i="15" s="1"/>
  <c r="AX103" i="15" s="1"/>
  <c r="AJ103" i="15"/>
  <c r="BI103" i="15"/>
  <c r="BC103" i="15"/>
  <c r="AI103" i="15"/>
  <c r="AO103" i="15"/>
  <c r="AT103" i="15" s="1"/>
  <c r="AY103" i="15" s="1"/>
  <c r="BH101" i="15"/>
  <c r="BD101" i="15"/>
  <c r="AN101" i="15"/>
  <c r="AS101" i="15" s="1"/>
  <c r="AX101" i="15" s="1"/>
  <c r="AJ101" i="15"/>
  <c r="BI101" i="15"/>
  <c r="BC101" i="15"/>
  <c r="AO101" i="15"/>
  <c r="AT101" i="15" s="1"/>
  <c r="AY101" i="15" s="1"/>
  <c r="AI101" i="15"/>
  <c r="BH99" i="15"/>
  <c r="BD99" i="15"/>
  <c r="AN99" i="15"/>
  <c r="AS99" i="15" s="1"/>
  <c r="AX99" i="15" s="1"/>
  <c r="AJ99" i="15"/>
  <c r="BI99" i="15"/>
  <c r="BC99" i="15"/>
  <c r="AO99" i="15"/>
  <c r="AT99" i="15" s="1"/>
  <c r="AY99" i="15" s="1"/>
  <c r="AI99" i="15"/>
  <c r="BG174" i="15"/>
  <c r="AR174" i="15"/>
  <c r="AW174" i="15" s="1"/>
  <c r="BB174" i="15" s="1"/>
  <c r="AM174" i="15"/>
  <c r="AP158" i="15"/>
  <c r="AU158" i="15" s="1"/>
  <c r="AZ158" i="15" s="1"/>
  <c r="AK158" i="15"/>
  <c r="BE158" i="15"/>
  <c r="BG143" i="15"/>
  <c r="BG106" i="15"/>
  <c r="AR106" i="15"/>
  <c r="AW106" i="15" s="1"/>
  <c r="BB106" i="15" s="1"/>
  <c r="AM106" i="15"/>
  <c r="AL103" i="15"/>
  <c r="AR102" i="15"/>
  <c r="AW102" i="15" s="1"/>
  <c r="BB102" i="15" s="1"/>
  <c r="AM102" i="15"/>
  <c r="BG102" i="15"/>
  <c r="AR98" i="15"/>
  <c r="AW98" i="15" s="1"/>
  <c r="BB98" i="15" s="1"/>
  <c r="AM98" i="15"/>
  <c r="BG98" i="15"/>
  <c r="AJ222" i="15"/>
  <c r="BG152" i="15"/>
  <c r="BL106" i="15"/>
  <c r="BF105" i="15"/>
  <c r="BF102" i="15"/>
  <c r="BF101" i="15"/>
  <c r="BF99" i="15"/>
  <c r="BF98" i="15"/>
  <c r="BI178" i="15"/>
  <c r="BD178" i="15"/>
  <c r="AN178" i="15"/>
  <c r="AS178" i="15" s="1"/>
  <c r="AX178" i="15" s="1"/>
  <c r="AI178" i="15"/>
  <c r="BH178" i="15"/>
  <c r="BJ178" i="15" s="1"/>
  <c r="BC178" i="15"/>
  <c r="AO178" i="15"/>
  <c r="AT178" i="15" s="1"/>
  <c r="AY178" i="15" s="1"/>
  <c r="AJ178" i="15"/>
  <c r="BK166" i="15"/>
  <c r="AK105" i="15"/>
  <c r="AK101" i="15"/>
  <c r="AP95" i="15"/>
  <c r="AU95" i="15" s="1"/>
  <c r="AZ95" i="15" s="1"/>
  <c r="BE95" i="15"/>
  <c r="AK95" i="15"/>
  <c r="BI91" i="15"/>
  <c r="AO91" i="15"/>
  <c r="AT91" i="15" s="1"/>
  <c r="AY91" i="15" s="1"/>
  <c r="BH91" i="15"/>
  <c r="BD91" i="15"/>
  <c r="AN91" i="15"/>
  <c r="AS91" i="15" s="1"/>
  <c r="AX91" i="15" s="1"/>
  <c r="AJ91" i="15"/>
  <c r="AI91" i="15"/>
  <c r="BC91" i="15"/>
  <c r="AP87" i="15"/>
  <c r="AU87" i="15" s="1"/>
  <c r="AZ87" i="15" s="1"/>
  <c r="BE87" i="15"/>
  <c r="AK87" i="15"/>
  <c r="BI86" i="15"/>
  <c r="AO86" i="15"/>
  <c r="AT86" i="15" s="1"/>
  <c r="AY86" i="15" s="1"/>
  <c r="BH86" i="15"/>
  <c r="BD86" i="15"/>
  <c r="AN86" i="15"/>
  <c r="AS86" i="15" s="1"/>
  <c r="AX86" i="15" s="1"/>
  <c r="AJ86" i="15"/>
  <c r="AI86" i="15"/>
  <c r="BC86" i="15"/>
  <c r="AP82" i="15"/>
  <c r="AU82" i="15" s="1"/>
  <c r="AZ82" i="15" s="1"/>
  <c r="BE82" i="15"/>
  <c r="AK82" i="15"/>
  <c r="BF78" i="15"/>
  <c r="AL78" i="15"/>
  <c r="BL78" i="15"/>
  <c r="BK78" i="15"/>
  <c r="AQ78" i="15"/>
  <c r="AV78" i="15" s="1"/>
  <c r="BA78" i="15" s="1"/>
  <c r="BI74" i="15"/>
  <c r="AO74" i="15"/>
  <c r="AT74" i="15" s="1"/>
  <c r="AY74" i="15" s="1"/>
  <c r="BH74" i="15"/>
  <c r="BD74" i="15"/>
  <c r="AN74" i="15"/>
  <c r="AS74" i="15" s="1"/>
  <c r="AX74" i="15" s="1"/>
  <c r="AJ74" i="15"/>
  <c r="AI74" i="15"/>
  <c r="BC74" i="15"/>
  <c r="AR70" i="15"/>
  <c r="AW70" i="15" s="1"/>
  <c r="BB70" i="15" s="1"/>
  <c r="AM70" i="15"/>
  <c r="BG70" i="15"/>
  <c r="AP66" i="15"/>
  <c r="AU66" i="15" s="1"/>
  <c r="AZ66" i="15" s="1"/>
  <c r="BE66" i="15"/>
  <c r="AK66" i="15"/>
  <c r="BI62" i="15"/>
  <c r="AO62" i="15"/>
  <c r="AT62" i="15" s="1"/>
  <c r="AY62" i="15" s="1"/>
  <c r="BD62" i="15"/>
  <c r="AN62" i="15"/>
  <c r="AS62" i="15" s="1"/>
  <c r="AX62" i="15" s="1"/>
  <c r="BC62" i="15"/>
  <c r="BH62" i="15"/>
  <c r="AJ62" i="15"/>
  <c r="AI62" i="15"/>
  <c r="BG58" i="15"/>
  <c r="AQ58" i="15"/>
  <c r="AV58" i="15" s="1"/>
  <c r="BA58" i="15" s="1"/>
  <c r="AM58" i="15"/>
  <c r="AR58" i="15"/>
  <c r="AW58" i="15" s="1"/>
  <c r="BB58" i="15" s="1"/>
  <c r="AM54" i="15"/>
  <c r="AR54" i="15"/>
  <c r="AW54" i="15" s="1"/>
  <c r="BB54" i="15" s="1"/>
  <c r="AQ54" i="15"/>
  <c r="AV54" i="15" s="1"/>
  <c r="BA54" i="15" s="1"/>
  <c r="BG54" i="15"/>
  <c r="AP50" i="15"/>
  <c r="AU50" i="15" s="1"/>
  <c r="AZ50" i="15" s="1"/>
  <c r="BE50" i="15"/>
  <c r="AK50" i="15"/>
  <c r="AP46" i="15"/>
  <c r="AU46" i="15" s="1"/>
  <c r="AZ46" i="15" s="1"/>
  <c r="BE46" i="15"/>
  <c r="AK46" i="15"/>
  <c r="AP42" i="15"/>
  <c r="AU42" i="15" s="1"/>
  <c r="AZ42" i="15" s="1"/>
  <c r="BE42" i="15"/>
  <c r="AK42" i="15"/>
  <c r="AP38" i="15"/>
  <c r="AU38" i="15" s="1"/>
  <c r="AZ38" i="15" s="1"/>
  <c r="BE38" i="15"/>
  <c r="AK38" i="15"/>
  <c r="AP34" i="15"/>
  <c r="AU34" i="15" s="1"/>
  <c r="AZ34" i="15" s="1"/>
  <c r="BE34" i="15"/>
  <c r="AK34" i="15"/>
  <c r="BH26" i="15"/>
  <c r="BC26" i="15"/>
  <c r="BD26" i="15"/>
  <c r="AN26" i="15"/>
  <c r="AS26" i="15" s="1"/>
  <c r="AX26" i="15" s="1"/>
  <c r="AI26" i="15"/>
  <c r="AO26" i="15"/>
  <c r="AT26" i="15" s="1"/>
  <c r="AY26" i="15" s="1"/>
  <c r="AJ26" i="15"/>
  <c r="BI26" i="15"/>
  <c r="BD22" i="15"/>
  <c r="AN21" i="15"/>
  <c r="AS21" i="15" s="1"/>
  <c r="AX21" i="15" s="1"/>
  <c r="BD18" i="15"/>
  <c r="AN17" i="15"/>
  <c r="AS17" i="15" s="1"/>
  <c r="AX17" i="15" s="1"/>
  <c r="BD14" i="15"/>
  <c r="BD10" i="15"/>
  <c r="BD6" i="15"/>
  <c r="AI20" i="15"/>
  <c r="BC18" i="15"/>
  <c r="BC16" i="15"/>
  <c r="AI12" i="15"/>
  <c r="AP67" i="15"/>
  <c r="AU67" i="15" s="1"/>
  <c r="AZ67" i="15" s="1"/>
  <c r="BE67" i="15"/>
  <c r="AK67" i="15"/>
  <c r="AM49" i="15"/>
  <c r="AR49" i="15"/>
  <c r="AW49" i="15" s="1"/>
  <c r="BB49" i="15" s="1"/>
  <c r="BG49" i="15"/>
  <c r="BF40" i="15"/>
  <c r="AM33" i="15"/>
  <c r="AR33" i="15"/>
  <c r="AW33" i="15" s="1"/>
  <c r="BB33" i="15" s="1"/>
  <c r="BG33" i="15"/>
  <c r="BE29" i="15"/>
  <c r="BG170" i="15"/>
  <c r="AR170" i="15"/>
  <c r="AW170" i="15" s="1"/>
  <c r="BB170" i="15" s="1"/>
  <c r="AM170" i="15"/>
  <c r="BG112" i="15"/>
  <c r="AR108" i="15"/>
  <c r="AW108" i="15" s="1"/>
  <c r="BB108" i="15" s="1"/>
  <c r="AP104" i="15"/>
  <c r="AU104" i="15" s="1"/>
  <c r="AZ104" i="15" s="1"/>
  <c r="BE102" i="15"/>
  <c r="AP100" i="15"/>
  <c r="AU100" i="15" s="1"/>
  <c r="AZ100" i="15" s="1"/>
  <c r="BI96" i="15"/>
  <c r="AO96" i="15"/>
  <c r="AT96" i="15" s="1"/>
  <c r="AY96" i="15" s="1"/>
  <c r="BH96" i="15"/>
  <c r="BD96" i="15"/>
  <c r="AN96" i="15"/>
  <c r="AS96" i="15" s="1"/>
  <c r="AX96" i="15" s="1"/>
  <c r="AJ96" i="15"/>
  <c r="BC96" i="15"/>
  <c r="AI96" i="15"/>
  <c r="AR92" i="15"/>
  <c r="AW92" i="15" s="1"/>
  <c r="BB92" i="15" s="1"/>
  <c r="AM92" i="15"/>
  <c r="BG92" i="15"/>
  <c r="AP88" i="15"/>
  <c r="AU88" i="15" s="1"/>
  <c r="AZ88" i="15" s="1"/>
  <c r="BE88" i="15"/>
  <c r="AK88" i="15"/>
  <c r="BI85" i="15"/>
  <c r="AO85" i="15"/>
  <c r="AT85" i="15" s="1"/>
  <c r="AY85" i="15" s="1"/>
  <c r="BH85" i="15"/>
  <c r="BD85" i="15"/>
  <c r="AN85" i="15"/>
  <c r="AS85" i="15" s="1"/>
  <c r="AX85" i="15" s="1"/>
  <c r="AJ85" i="15"/>
  <c r="BC85" i="15"/>
  <c r="AI85" i="15"/>
  <c r="AR81" i="15"/>
  <c r="AW81" i="15" s="1"/>
  <c r="BB81" i="15" s="1"/>
  <c r="AM81" i="15"/>
  <c r="BG81" i="15"/>
  <c r="AP77" i="15"/>
  <c r="AU77" i="15" s="1"/>
  <c r="AZ77" i="15" s="1"/>
  <c r="BE77" i="15"/>
  <c r="AK77" i="15"/>
  <c r="BF73" i="15"/>
  <c r="AL73" i="15"/>
  <c r="BL73" i="15"/>
  <c r="BK73" i="15"/>
  <c r="AQ73" i="15"/>
  <c r="AV73" i="15" s="1"/>
  <c r="BA73" i="15" s="1"/>
  <c r="BI69" i="15"/>
  <c r="AO69" i="15"/>
  <c r="AT69" i="15" s="1"/>
  <c r="AY69" i="15" s="1"/>
  <c r="BH69" i="15"/>
  <c r="BD69" i="15"/>
  <c r="AN69" i="15"/>
  <c r="AS69" i="15" s="1"/>
  <c r="AX69" i="15" s="1"/>
  <c r="AJ69" i="15"/>
  <c r="BC69" i="15"/>
  <c r="AI69" i="15"/>
  <c r="AP65" i="15"/>
  <c r="AU65" i="15" s="1"/>
  <c r="AZ65" i="15" s="1"/>
  <c r="BE65" i="15"/>
  <c r="AK65" i="15"/>
  <c r="BG63" i="15"/>
  <c r="AM63" i="15"/>
  <c r="AR63" i="15"/>
  <c r="AW63" i="15" s="1"/>
  <c r="BB63" i="15" s="1"/>
  <c r="BI59" i="15"/>
  <c r="AO59" i="15"/>
  <c r="AT59" i="15" s="1"/>
  <c r="AY59" i="15" s="1"/>
  <c r="AI59" i="15"/>
  <c r="BH59" i="15"/>
  <c r="AJ59" i="15"/>
  <c r="BD59" i="15"/>
  <c r="AN59" i="15"/>
  <c r="AS59" i="15" s="1"/>
  <c r="AX59" i="15" s="1"/>
  <c r="BC59" i="15"/>
  <c r="AL58" i="15"/>
  <c r="BK54" i="15"/>
  <c r="BG51" i="15"/>
  <c r="AM51" i="15"/>
  <c r="AR51" i="15"/>
  <c r="AW51" i="15" s="1"/>
  <c r="BB51" i="15" s="1"/>
  <c r="BF50" i="15"/>
  <c r="BI47" i="15"/>
  <c r="AO47" i="15"/>
  <c r="AT47" i="15" s="1"/>
  <c r="AY47" i="15" s="1"/>
  <c r="AI47" i="15"/>
  <c r="AJ47" i="15"/>
  <c r="BD47" i="15"/>
  <c r="AN47" i="15"/>
  <c r="AS47" i="15" s="1"/>
  <c r="AX47" i="15" s="1"/>
  <c r="BC47" i="15"/>
  <c r="BH47" i="15"/>
  <c r="AL46" i="15"/>
  <c r="BK42" i="15"/>
  <c r="AP39" i="15"/>
  <c r="AU39" i="15" s="1"/>
  <c r="AZ39" i="15" s="1"/>
  <c r="BE39" i="15"/>
  <c r="AK39" i="15"/>
  <c r="BG35" i="15"/>
  <c r="AR35" i="15"/>
  <c r="AW35" i="15" s="1"/>
  <c r="BB35" i="15" s="1"/>
  <c r="AM35" i="15"/>
  <c r="BF34" i="15"/>
  <c r="BI31" i="15"/>
  <c r="AO31" i="15"/>
  <c r="AT31" i="15" s="1"/>
  <c r="AY31" i="15" s="1"/>
  <c r="AI31" i="15"/>
  <c r="BD31" i="15"/>
  <c r="AN31" i="15"/>
  <c r="AS31" i="15" s="1"/>
  <c r="AX31" i="15" s="1"/>
  <c r="BH31" i="15"/>
  <c r="BC31" i="15"/>
  <c r="AJ31" i="15"/>
  <c r="BI29" i="15"/>
  <c r="BD29" i="15"/>
  <c r="AN29" i="15"/>
  <c r="AS29" i="15" s="1"/>
  <c r="AX29" i="15" s="1"/>
  <c r="AI29" i="15"/>
  <c r="AJ29" i="15"/>
  <c r="BH29" i="15"/>
  <c r="BC29" i="15"/>
  <c r="AO29" i="15"/>
  <c r="AT29" i="15" s="1"/>
  <c r="AY29" i="15" s="1"/>
  <c r="BE27" i="15"/>
  <c r="AP27" i="15"/>
  <c r="AU27" i="15" s="1"/>
  <c r="AZ27" i="15" s="1"/>
  <c r="AI23" i="15"/>
  <c r="BC22" i="15"/>
  <c r="AM153" i="15"/>
  <c r="BH97" i="15"/>
  <c r="BD97" i="15"/>
  <c r="BI97" i="15"/>
  <c r="BC97" i="15"/>
  <c r="AO97" i="15"/>
  <c r="AT97" i="15" s="1"/>
  <c r="AY97" i="15" s="1"/>
  <c r="AN97" i="15"/>
  <c r="AS97" i="15" s="1"/>
  <c r="AX97" i="15" s="1"/>
  <c r="AJ97" i="15"/>
  <c r="AI97" i="15"/>
  <c r="AP93" i="15"/>
  <c r="AU93" i="15" s="1"/>
  <c r="AZ93" i="15" s="1"/>
  <c r="BE93" i="15"/>
  <c r="AK93" i="15"/>
  <c r="BI89" i="15"/>
  <c r="AO89" i="15"/>
  <c r="AT89" i="15" s="1"/>
  <c r="AY89" i="15" s="1"/>
  <c r="BH89" i="15"/>
  <c r="BD89" i="15"/>
  <c r="AN89" i="15"/>
  <c r="AS89" i="15" s="1"/>
  <c r="AX89" i="15" s="1"/>
  <c r="AJ89" i="15"/>
  <c r="BC89" i="15"/>
  <c r="AI89" i="15"/>
  <c r="AP84" i="15"/>
  <c r="AU84" i="15" s="1"/>
  <c r="AZ84" i="15" s="1"/>
  <c r="BE84" i="15"/>
  <c r="AK84" i="15"/>
  <c r="BI80" i="15"/>
  <c r="AO80" i="15"/>
  <c r="AT80" i="15" s="1"/>
  <c r="AY80" i="15" s="1"/>
  <c r="BH80" i="15"/>
  <c r="BD80" i="15"/>
  <c r="AN80" i="15"/>
  <c r="AS80" i="15" s="1"/>
  <c r="AX80" i="15" s="1"/>
  <c r="AJ80" i="15"/>
  <c r="BC80" i="15"/>
  <c r="AI80" i="15"/>
  <c r="AP76" i="15"/>
  <c r="AU76" i="15" s="1"/>
  <c r="AZ76" i="15" s="1"/>
  <c r="BE76" i="15"/>
  <c r="AK76" i="15"/>
  <c r="BI72" i="15"/>
  <c r="AO72" i="15"/>
  <c r="AT72" i="15" s="1"/>
  <c r="AY72" i="15" s="1"/>
  <c r="BH72" i="15"/>
  <c r="BD72" i="15"/>
  <c r="AN72" i="15"/>
  <c r="AS72" i="15" s="1"/>
  <c r="AX72" i="15" s="1"/>
  <c r="AJ72" i="15"/>
  <c r="BC72" i="15"/>
  <c r="AI72" i="15"/>
  <c r="AP68" i="15"/>
  <c r="AU68" i="15" s="1"/>
  <c r="AZ68" i="15" s="1"/>
  <c r="BE68" i="15"/>
  <c r="AK68" i="15"/>
  <c r="AP64" i="15"/>
  <c r="AU64" i="15" s="1"/>
  <c r="AZ64" i="15" s="1"/>
  <c r="BE64" i="15"/>
  <c r="AK64" i="15"/>
  <c r="BI60" i="15"/>
  <c r="AO60" i="15"/>
  <c r="AT60" i="15" s="1"/>
  <c r="AY60" i="15" s="1"/>
  <c r="BH60" i="15"/>
  <c r="AJ60" i="15"/>
  <c r="BC60" i="15"/>
  <c r="AI60" i="15"/>
  <c r="BD60" i="15"/>
  <c r="AN60" i="15"/>
  <c r="AS60" i="15" s="1"/>
  <c r="AX60" i="15" s="1"/>
  <c r="AP56" i="15"/>
  <c r="AU56" i="15" s="1"/>
  <c r="AZ56" i="15" s="1"/>
  <c r="BE56" i="15"/>
  <c r="AK56" i="15"/>
  <c r="BI52" i="15"/>
  <c r="AO52" i="15"/>
  <c r="AT52" i="15" s="1"/>
  <c r="AY52" i="15" s="1"/>
  <c r="BH52" i="15"/>
  <c r="AJ52" i="15"/>
  <c r="AI52" i="15"/>
  <c r="BD52" i="15"/>
  <c r="AN52" i="15"/>
  <c r="AS52" i="15" s="1"/>
  <c r="AX52" i="15" s="1"/>
  <c r="BC52" i="15"/>
  <c r="AP48" i="15"/>
  <c r="AU48" i="15" s="1"/>
  <c r="AZ48" i="15" s="1"/>
  <c r="BE48" i="15"/>
  <c r="AK48" i="15"/>
  <c r="BI44" i="15"/>
  <c r="AO44" i="15"/>
  <c r="AT44" i="15" s="1"/>
  <c r="AY44" i="15" s="1"/>
  <c r="BH44" i="15"/>
  <c r="AJ44" i="15"/>
  <c r="BC44" i="15"/>
  <c r="AI44" i="15"/>
  <c r="BD44" i="15"/>
  <c r="AN44" i="15"/>
  <c r="AS44" i="15" s="1"/>
  <c r="AX44" i="15" s="1"/>
  <c r="AP40" i="15"/>
  <c r="AU40" i="15" s="1"/>
  <c r="AZ40" i="15" s="1"/>
  <c r="BE40" i="15"/>
  <c r="AK40" i="15"/>
  <c r="BI36" i="15"/>
  <c r="AO36" i="15"/>
  <c r="AT36" i="15" s="1"/>
  <c r="AY36" i="15" s="1"/>
  <c r="BH36" i="15"/>
  <c r="AJ36" i="15"/>
  <c r="AI36" i="15"/>
  <c r="BD36" i="15"/>
  <c r="AN36" i="15"/>
  <c r="AS36" i="15" s="1"/>
  <c r="AX36" i="15" s="1"/>
  <c r="BC36" i="15"/>
  <c r="AP32" i="15"/>
  <c r="AU32" i="15" s="1"/>
  <c r="AZ32" i="15" s="1"/>
  <c r="BE32" i="15"/>
  <c r="AK32" i="15"/>
  <c r="AR25" i="15"/>
  <c r="AW25" i="15" s="1"/>
  <c r="BB25" i="15" s="1"/>
  <c r="AM25" i="15"/>
  <c r="BG25" i="15"/>
  <c r="AK21" i="15"/>
  <c r="AP21" i="15"/>
  <c r="AU21" i="15" s="1"/>
  <c r="AZ21" i="15" s="1"/>
  <c r="BE21" i="15"/>
  <c r="AK17" i="15"/>
  <c r="BE17" i="15"/>
  <c r="AP17" i="15"/>
  <c r="AU17" i="15" s="1"/>
  <c r="AZ17" i="15" s="1"/>
  <c r="AK13" i="15"/>
  <c r="AP13" i="15"/>
  <c r="AU13" i="15" s="1"/>
  <c r="AZ13" i="15" s="1"/>
  <c r="BE13" i="15"/>
  <c r="AK9" i="15"/>
  <c r="BE9" i="15"/>
  <c r="AP9" i="15"/>
  <c r="AU9" i="15" s="1"/>
  <c r="AZ9" i="15" s="1"/>
  <c r="BE5" i="15"/>
  <c r="AK5" i="15"/>
  <c r="AP5" i="15"/>
  <c r="AU5" i="15" s="1"/>
  <c r="AZ5" i="15" s="1"/>
  <c r="BL158" i="15"/>
  <c r="BF154" i="15"/>
  <c r="AL154" i="15"/>
  <c r="BL154" i="15"/>
  <c r="AQ154" i="15"/>
  <c r="AV154" i="15" s="1"/>
  <c r="BA154" i="15" s="1"/>
  <c r="BK154" i="15"/>
  <c r="AP154" i="15"/>
  <c r="AU154" i="15" s="1"/>
  <c r="AZ154" i="15" s="1"/>
  <c r="AK154" i="15"/>
  <c r="BE154" i="15"/>
  <c r="AM111" i="15"/>
  <c r="AP98" i="15"/>
  <c r="AU98" i="15" s="1"/>
  <c r="AZ98" i="15" s="1"/>
  <c r="BI94" i="15"/>
  <c r="AO94" i="15"/>
  <c r="AT94" i="15" s="1"/>
  <c r="AY94" i="15" s="1"/>
  <c r="BH94" i="15"/>
  <c r="BD94" i="15"/>
  <c r="AN94" i="15"/>
  <c r="AS94" i="15" s="1"/>
  <c r="AX94" i="15" s="1"/>
  <c r="AJ94" i="15"/>
  <c r="BC94" i="15"/>
  <c r="AI94" i="15"/>
  <c r="AP90" i="15"/>
  <c r="AU90" i="15" s="1"/>
  <c r="AZ90" i="15" s="1"/>
  <c r="BE90" i="15"/>
  <c r="AK90" i="15"/>
  <c r="BI83" i="15"/>
  <c r="AO83" i="15"/>
  <c r="AT83" i="15" s="1"/>
  <c r="AY83" i="15" s="1"/>
  <c r="BH83" i="15"/>
  <c r="BD83" i="15"/>
  <c r="AN83" i="15"/>
  <c r="AS83" i="15" s="1"/>
  <c r="AX83" i="15" s="1"/>
  <c r="AJ83" i="15"/>
  <c r="BC83" i="15"/>
  <c r="AI83" i="15"/>
  <c r="AP79" i="15"/>
  <c r="AU79" i="15" s="1"/>
  <c r="AZ79" i="15" s="1"/>
  <c r="BE79" i="15"/>
  <c r="AK79" i="15"/>
  <c r="BI75" i="15"/>
  <c r="AO75" i="15"/>
  <c r="AT75" i="15" s="1"/>
  <c r="AY75" i="15" s="1"/>
  <c r="BH75" i="15"/>
  <c r="BD75" i="15"/>
  <c r="AN75" i="15"/>
  <c r="AS75" i="15" s="1"/>
  <c r="AX75" i="15" s="1"/>
  <c r="AJ75" i="15"/>
  <c r="BC75" i="15"/>
  <c r="AI75" i="15"/>
  <c r="BI71" i="15"/>
  <c r="AO71" i="15"/>
  <c r="AT71" i="15" s="1"/>
  <c r="AY71" i="15" s="1"/>
  <c r="BH71" i="15"/>
  <c r="BD71" i="15"/>
  <c r="AN71" i="15"/>
  <c r="AS71" i="15" s="1"/>
  <c r="AX71" i="15" s="1"/>
  <c r="AJ71" i="15"/>
  <c r="BC71" i="15"/>
  <c r="AI71" i="15"/>
  <c r="AP61" i="15"/>
  <c r="AU61" i="15" s="1"/>
  <c r="AZ61" i="15" s="1"/>
  <c r="BE61" i="15"/>
  <c r="AK61" i="15"/>
  <c r="BF56" i="15"/>
  <c r="BI45" i="15"/>
  <c r="AO45" i="15"/>
  <c r="AT45" i="15" s="1"/>
  <c r="AY45" i="15" s="1"/>
  <c r="BC45" i="15"/>
  <c r="BH45" i="15"/>
  <c r="AJ45" i="15"/>
  <c r="BD45" i="15"/>
  <c r="AI45" i="15"/>
  <c r="AN45" i="15"/>
  <c r="AS45" i="15" s="1"/>
  <c r="AX45" i="15" s="1"/>
  <c r="BI41" i="15"/>
  <c r="AO41" i="15"/>
  <c r="AT41" i="15" s="1"/>
  <c r="AY41" i="15" s="1"/>
  <c r="BC41" i="15"/>
  <c r="BH41" i="15"/>
  <c r="AJ41" i="15"/>
  <c r="AI41" i="15"/>
  <c r="BD41" i="15"/>
  <c r="AN41" i="15"/>
  <c r="AS41" i="15" s="1"/>
  <c r="AX41" i="15" s="1"/>
  <c r="BF29" i="15"/>
  <c r="AL29" i="15"/>
  <c r="BK29" i="15"/>
  <c r="BL29" i="15"/>
  <c r="AQ29" i="15"/>
  <c r="AV29" i="15" s="1"/>
  <c r="BA29" i="15" s="1"/>
  <c r="AO21" i="15"/>
  <c r="AT21" i="15" s="1"/>
  <c r="AY21" i="15" s="1"/>
  <c r="BI15" i="15"/>
  <c r="BI10" i="15"/>
  <c r="AO7" i="15"/>
  <c r="AT7" i="15" s="1"/>
  <c r="AY7" i="15" s="1"/>
  <c r="BK174" i="15"/>
  <c r="BF174" i="15"/>
  <c r="BE105" i="15"/>
  <c r="AQ55" i="15"/>
  <c r="AV55" i="15" s="1"/>
  <c r="BA55" i="15" s="1"/>
  <c r="BL51" i="15"/>
  <c r="BK31" i="15"/>
  <c r="AQ63" i="15"/>
  <c r="AV63" i="15" s="1"/>
  <c r="BA63" i="15" s="1"/>
  <c r="AQ40" i="15"/>
  <c r="AV40" i="15" s="1"/>
  <c r="BA40" i="15" s="1"/>
  <c r="AL35" i="15"/>
  <c r="AK25" i="15"/>
  <c r="AQ64" i="15"/>
  <c r="AV64" i="15" s="1"/>
  <c r="BA64" i="15" s="1"/>
  <c r="BL43" i="15"/>
  <c r="AL39" i="15"/>
  <c r="BH27" i="15"/>
  <c r="BH17" i="15"/>
  <c r="BH9" i="15"/>
  <c r="BL530" i="15"/>
  <c r="AP529" i="15"/>
  <c r="AU529" i="15" s="1"/>
  <c r="AZ529" i="15" s="1"/>
  <c r="BE529" i="15"/>
  <c r="AK529" i="15"/>
  <c r="AP514" i="15"/>
  <c r="AU514" i="15" s="1"/>
  <c r="AZ514" i="15" s="1"/>
  <c r="BE514" i="15"/>
  <c r="AK514" i="15"/>
  <c r="AO528" i="15"/>
  <c r="AT528" i="15" s="1"/>
  <c r="AY528" i="15" s="1"/>
  <c r="AJ518" i="15"/>
  <c r="BC496" i="15"/>
  <c r="AP469" i="15"/>
  <c r="AU469" i="15" s="1"/>
  <c r="AZ469" i="15" s="1"/>
  <c r="BE469" i="15"/>
  <c r="AK469" i="15"/>
  <c r="BD469" i="15"/>
  <c r="AJ469" i="15"/>
  <c r="BH469" i="15"/>
  <c r="BJ469" i="15" s="1"/>
  <c r="AR492" i="15"/>
  <c r="AW492" i="15" s="1"/>
  <c r="BB492" i="15" s="1"/>
  <c r="BG492" i="15"/>
  <c r="AM492" i="15"/>
  <c r="BH441" i="15"/>
  <c r="BC441" i="15"/>
  <c r="AO441" i="15"/>
  <c r="AT441" i="15" s="1"/>
  <c r="AY441" i="15" s="1"/>
  <c r="AJ441" i="15"/>
  <c r="BI441" i="15"/>
  <c r="AN441" i="15"/>
  <c r="AS441" i="15" s="1"/>
  <c r="AX441" i="15" s="1"/>
  <c r="BD441" i="15"/>
  <c r="AI441" i="15"/>
  <c r="BF438" i="15"/>
  <c r="AL438" i="15"/>
  <c r="BL438" i="15"/>
  <c r="BK438" i="15"/>
  <c r="AQ438" i="15"/>
  <c r="AV438" i="15" s="1"/>
  <c r="BA438" i="15" s="1"/>
  <c r="BL440" i="15"/>
  <c r="BH401" i="15"/>
  <c r="BC401" i="15"/>
  <c r="AO401" i="15"/>
  <c r="AT401" i="15" s="1"/>
  <c r="AY401" i="15" s="1"/>
  <c r="AJ401" i="15"/>
  <c r="BI401" i="15"/>
  <c r="AN401" i="15"/>
  <c r="AS401" i="15" s="1"/>
  <c r="AX401" i="15" s="1"/>
  <c r="BD401" i="15"/>
  <c r="AI401" i="15"/>
  <c r="BH417" i="15"/>
  <c r="BH409" i="15"/>
  <c r="AJ407" i="15"/>
  <c r="BI400" i="15"/>
  <c r="BD400" i="15"/>
  <c r="AN400" i="15"/>
  <c r="AS400" i="15" s="1"/>
  <c r="AX400" i="15" s="1"/>
  <c r="AI400" i="15"/>
  <c r="BH400" i="15"/>
  <c r="BJ400" i="15" s="1"/>
  <c r="BC400" i="15"/>
  <c r="AJ400" i="15"/>
  <c r="AO400" i="15"/>
  <c r="AT400" i="15" s="1"/>
  <c r="AY400" i="15" s="1"/>
  <c r="BH535" i="15"/>
  <c r="AK535" i="15"/>
  <c r="BI529" i="15"/>
  <c r="AO529" i="15"/>
  <c r="AT529" i="15" s="1"/>
  <c r="AY529" i="15" s="1"/>
  <c r="BH529" i="15"/>
  <c r="AJ529" i="15"/>
  <c r="AI529" i="15"/>
  <c r="BD529" i="15"/>
  <c r="AN529" i="15"/>
  <c r="AS529" i="15" s="1"/>
  <c r="AX529" i="15" s="1"/>
  <c r="BC529" i="15"/>
  <c r="BM514" i="15"/>
  <c r="AR493" i="15"/>
  <c r="AW493" i="15" s="1"/>
  <c r="BB493" i="15" s="1"/>
  <c r="BG493" i="15"/>
  <c r="AM493" i="15"/>
  <c r="BI484" i="15"/>
  <c r="AO484" i="15"/>
  <c r="AT484" i="15" s="1"/>
  <c r="AY484" i="15" s="1"/>
  <c r="BD484" i="15"/>
  <c r="AN484" i="15"/>
  <c r="AS484" i="15" s="1"/>
  <c r="AX484" i="15" s="1"/>
  <c r="AI484" i="15"/>
  <c r="BH484" i="15"/>
  <c r="AJ484" i="15"/>
  <c r="BC484" i="15"/>
  <c r="BI483" i="15"/>
  <c r="AO483" i="15"/>
  <c r="AT483" i="15" s="1"/>
  <c r="AY483" i="15" s="1"/>
  <c r="BD483" i="15"/>
  <c r="AN483" i="15"/>
  <c r="AS483" i="15" s="1"/>
  <c r="AX483" i="15" s="1"/>
  <c r="AI483" i="15"/>
  <c r="BH483" i="15"/>
  <c r="AJ483" i="15"/>
  <c r="BC483" i="15"/>
  <c r="BL482" i="15"/>
  <c r="AQ482" i="15"/>
  <c r="AV482" i="15" s="1"/>
  <c r="BA482" i="15" s="1"/>
  <c r="AL482" i="15"/>
  <c r="BK482" i="15"/>
  <c r="BF482" i="15"/>
  <c r="AN496" i="15"/>
  <c r="AS496" i="15" s="1"/>
  <c r="AX496" i="15" s="1"/>
  <c r="BL491" i="15"/>
  <c r="AL491" i="15"/>
  <c r="BF491" i="15"/>
  <c r="BK491" i="15"/>
  <c r="AQ491" i="15"/>
  <c r="AV491" i="15" s="1"/>
  <c r="BA491" i="15" s="1"/>
  <c r="BL487" i="15"/>
  <c r="AL487" i="15"/>
  <c r="BF487" i="15"/>
  <c r="BK487" i="15"/>
  <c r="AQ487" i="15"/>
  <c r="AV487" i="15" s="1"/>
  <c r="BA487" i="15" s="1"/>
  <c r="BE496" i="15"/>
  <c r="AR490" i="15"/>
  <c r="AW490" i="15" s="1"/>
  <c r="BB490" i="15" s="1"/>
  <c r="AM490" i="15"/>
  <c r="BG490" i="15"/>
  <c r="BL488" i="15"/>
  <c r="AQ488" i="15"/>
  <c r="AV488" i="15" s="1"/>
  <c r="BA488" i="15" s="1"/>
  <c r="BK488" i="15"/>
  <c r="BF488" i="15"/>
  <c r="AL488" i="15"/>
  <c r="AP471" i="15"/>
  <c r="AU471" i="15" s="1"/>
  <c r="AZ471" i="15" s="1"/>
  <c r="BE471" i="15"/>
  <c r="AK471" i="15"/>
  <c r="BD471" i="15"/>
  <c r="AJ471" i="15"/>
  <c r="BH471" i="15"/>
  <c r="AP467" i="15"/>
  <c r="AU467" i="15" s="1"/>
  <c r="AZ467" i="15" s="1"/>
  <c r="BE467" i="15"/>
  <c r="AK467" i="15"/>
  <c r="BD467" i="15"/>
  <c r="AJ467" i="15"/>
  <c r="BH467" i="15"/>
  <c r="AO473" i="15"/>
  <c r="AT473" i="15" s="1"/>
  <c r="AY473" i="15" s="1"/>
  <c r="AO471" i="15"/>
  <c r="AT471" i="15" s="1"/>
  <c r="AY471" i="15" s="1"/>
  <c r="AO469" i="15"/>
  <c r="AT469" i="15" s="1"/>
  <c r="AY469" i="15" s="1"/>
  <c r="AO467" i="15"/>
  <c r="AT467" i="15" s="1"/>
  <c r="AY467" i="15" s="1"/>
  <c r="BI486" i="15"/>
  <c r="AO486" i="15"/>
  <c r="AT486" i="15" s="1"/>
  <c r="AY486" i="15" s="1"/>
  <c r="BH486" i="15"/>
  <c r="BD486" i="15"/>
  <c r="AN486" i="15"/>
  <c r="AS486" i="15" s="1"/>
  <c r="AX486" i="15" s="1"/>
  <c r="AJ486" i="15"/>
  <c r="BC486" i="15"/>
  <c r="AI486" i="15"/>
  <c r="AK494" i="15"/>
  <c r="BE494" i="15"/>
  <c r="AP494" i="15"/>
  <c r="AU494" i="15" s="1"/>
  <c r="AZ494" i="15" s="1"/>
  <c r="BG494" i="15"/>
  <c r="AR494" i="15"/>
  <c r="AW494" i="15" s="1"/>
  <c r="BB494" i="15" s="1"/>
  <c r="AM494" i="15"/>
  <c r="BL492" i="15"/>
  <c r="AQ492" i="15"/>
  <c r="AV492" i="15" s="1"/>
  <c r="BA492" i="15" s="1"/>
  <c r="BK492" i="15"/>
  <c r="BF492" i="15"/>
  <c r="AL492" i="15"/>
  <c r="BD437" i="15"/>
  <c r="AP435" i="15"/>
  <c r="AU435" i="15" s="1"/>
  <c r="AZ435" i="15" s="1"/>
  <c r="AK435" i="15"/>
  <c r="BE435" i="15"/>
  <c r="AP440" i="15"/>
  <c r="AU440" i="15" s="1"/>
  <c r="AZ440" i="15" s="1"/>
  <c r="AK440" i="15"/>
  <c r="BE440" i="15"/>
  <c r="AR434" i="15"/>
  <c r="AW434" i="15" s="1"/>
  <c r="BB434" i="15" s="1"/>
  <c r="AM434" i="15"/>
  <c r="BG434" i="15"/>
  <c r="AP442" i="15"/>
  <c r="AU442" i="15" s="1"/>
  <c r="AZ442" i="15" s="1"/>
  <c r="AK442" i="15"/>
  <c r="BE442" i="15"/>
  <c r="AO442" i="15"/>
  <c r="AT442" i="15" s="1"/>
  <c r="AY442" i="15" s="1"/>
  <c r="AR437" i="15"/>
  <c r="AW437" i="15" s="1"/>
  <c r="BB437" i="15" s="1"/>
  <c r="BG437" i="15"/>
  <c r="AM437" i="15"/>
  <c r="BH435" i="15"/>
  <c r="BD435" i="15"/>
  <c r="AN435" i="15"/>
  <c r="AS435" i="15" s="1"/>
  <c r="AX435" i="15" s="1"/>
  <c r="AJ435" i="15"/>
  <c r="BC435" i="15"/>
  <c r="BI435" i="15"/>
  <c r="AI435" i="15"/>
  <c r="AO435" i="15"/>
  <c r="AT435" i="15" s="1"/>
  <c r="AY435" i="15" s="1"/>
  <c r="BM453" i="15"/>
  <c r="BK440" i="15"/>
  <c r="BF440" i="15"/>
  <c r="BF399" i="15"/>
  <c r="AL399" i="15"/>
  <c r="BK399" i="15"/>
  <c r="BL399" i="15"/>
  <c r="AQ399" i="15"/>
  <c r="AV399" i="15" s="1"/>
  <c r="BA399" i="15" s="1"/>
  <c r="BH393" i="15"/>
  <c r="BC393" i="15"/>
  <c r="AO393" i="15"/>
  <c r="AT393" i="15" s="1"/>
  <c r="AY393" i="15" s="1"/>
  <c r="AJ393" i="15"/>
  <c r="BI393" i="15"/>
  <c r="AN393" i="15"/>
  <c r="AS393" i="15" s="1"/>
  <c r="AX393" i="15" s="1"/>
  <c r="BD393" i="15"/>
  <c r="AI393" i="15"/>
  <c r="AN417" i="15"/>
  <c r="AS417" i="15" s="1"/>
  <c r="AX417" i="15" s="1"/>
  <c r="AN415" i="15"/>
  <c r="AS415" i="15" s="1"/>
  <c r="AX415" i="15" s="1"/>
  <c r="AN413" i="15"/>
  <c r="AS413" i="15" s="1"/>
  <c r="AX413" i="15" s="1"/>
  <c r="AN411" i="15"/>
  <c r="AS411" i="15" s="1"/>
  <c r="AX411" i="15" s="1"/>
  <c r="AN409" i="15"/>
  <c r="AS409" i="15" s="1"/>
  <c r="AX409" i="15" s="1"/>
  <c r="AR405" i="15"/>
  <c r="AW405" i="15" s="1"/>
  <c r="BB405" i="15" s="1"/>
  <c r="AM405" i="15"/>
  <c r="BG405" i="15"/>
  <c r="AR397" i="15"/>
  <c r="AW397" i="15" s="1"/>
  <c r="BB397" i="15" s="1"/>
  <c r="AM397" i="15"/>
  <c r="BG397" i="15"/>
  <c r="BH440" i="15"/>
  <c r="AO437" i="15"/>
  <c r="AT437" i="15" s="1"/>
  <c r="AY437" i="15" s="1"/>
  <c r="AP436" i="15"/>
  <c r="AU436" i="15" s="1"/>
  <c r="AZ436" i="15" s="1"/>
  <c r="AK436" i="15"/>
  <c r="BE436" i="15"/>
  <c r="AP432" i="15"/>
  <c r="AU432" i="15" s="1"/>
  <c r="AZ432" i="15" s="1"/>
  <c r="AK432" i="15"/>
  <c r="BE432" i="15"/>
  <c r="BF397" i="15"/>
  <c r="AL397" i="15"/>
  <c r="BL397" i="15"/>
  <c r="AQ397" i="15"/>
  <c r="AV397" i="15" s="1"/>
  <c r="BA397" i="15" s="1"/>
  <c r="BK397" i="15"/>
  <c r="BD407" i="15"/>
  <c r="AP400" i="15"/>
  <c r="AU400" i="15" s="1"/>
  <c r="AZ400" i="15" s="1"/>
  <c r="AK400" i="15"/>
  <c r="BE400" i="15"/>
  <c r="BI396" i="15"/>
  <c r="BD396" i="15"/>
  <c r="AN396" i="15"/>
  <c r="AS396" i="15" s="1"/>
  <c r="AX396" i="15" s="1"/>
  <c r="AI396" i="15"/>
  <c r="BH396" i="15"/>
  <c r="BJ396" i="15" s="1"/>
  <c r="BC396" i="15"/>
  <c r="AO396" i="15"/>
  <c r="AT396" i="15" s="1"/>
  <c r="AY396" i="15" s="1"/>
  <c r="AJ396" i="15"/>
  <c r="BH364" i="15"/>
  <c r="BD364" i="15"/>
  <c r="AN364" i="15"/>
  <c r="AS364" i="15" s="1"/>
  <c r="AX364" i="15" s="1"/>
  <c r="AJ364" i="15"/>
  <c r="AO364" i="15"/>
  <c r="AT364" i="15" s="1"/>
  <c r="AY364" i="15" s="1"/>
  <c r="AI364" i="15"/>
  <c r="BI364" i="15"/>
  <c r="BC364" i="15"/>
  <c r="BI363" i="15"/>
  <c r="AO363" i="15"/>
  <c r="AT363" i="15" s="1"/>
  <c r="AY363" i="15" s="1"/>
  <c r="BH363" i="15"/>
  <c r="BD363" i="15"/>
  <c r="AN363" i="15"/>
  <c r="AS363" i="15" s="1"/>
  <c r="AX363" i="15" s="1"/>
  <c r="AJ363" i="15"/>
  <c r="BC363" i="15"/>
  <c r="AI363" i="15"/>
  <c r="AR362" i="15"/>
  <c r="AW362" i="15" s="1"/>
  <c r="BB362" i="15" s="1"/>
  <c r="BG362" i="15"/>
  <c r="AM362" i="15"/>
  <c r="BL406" i="15"/>
  <c r="BF406" i="15"/>
  <c r="AL406" i="15"/>
  <c r="AQ406" i="15"/>
  <c r="AV406" i="15" s="1"/>
  <c r="BA406" i="15" s="1"/>
  <c r="BK406" i="15"/>
  <c r="BM406" i="15" s="1"/>
  <c r="AK368" i="15"/>
  <c r="AN368" i="15"/>
  <c r="AS368" i="15" s="1"/>
  <c r="AX368" i="15" s="1"/>
  <c r="AK366" i="15"/>
  <c r="AN366" i="15"/>
  <c r="AS366" i="15" s="1"/>
  <c r="AX366" i="15" s="1"/>
  <c r="AR364" i="15"/>
  <c r="AW364" i="15" s="1"/>
  <c r="BB364" i="15" s="1"/>
  <c r="AM364" i="15"/>
  <c r="BG364" i="15"/>
  <c r="BF363" i="15"/>
  <c r="AL363" i="15"/>
  <c r="BL363" i="15"/>
  <c r="BK363" i="15"/>
  <c r="AQ363" i="15"/>
  <c r="AV363" i="15" s="1"/>
  <c r="BA363" i="15" s="1"/>
  <c r="AP404" i="15"/>
  <c r="AU404" i="15" s="1"/>
  <c r="AZ404" i="15" s="1"/>
  <c r="AK404" i="15"/>
  <c r="BE404" i="15"/>
  <c r="AM399" i="15"/>
  <c r="BK364" i="15"/>
  <c r="BM364" i="15" s="1"/>
  <c r="AN339" i="15"/>
  <c r="AS339" i="15" s="1"/>
  <c r="AX339" i="15" s="1"/>
  <c r="AM406" i="15"/>
  <c r="BE360" i="15"/>
  <c r="AK360" i="15"/>
  <c r="AP360" i="15"/>
  <c r="AU360" i="15" s="1"/>
  <c r="AZ360" i="15" s="1"/>
  <c r="BE356" i="15"/>
  <c r="AK356" i="15"/>
  <c r="AP356" i="15"/>
  <c r="AU356" i="15" s="1"/>
  <c r="AZ356" i="15" s="1"/>
  <c r="BL360" i="15"/>
  <c r="BK360" i="15"/>
  <c r="AQ360" i="15"/>
  <c r="AV360" i="15" s="1"/>
  <c r="BA360" i="15" s="1"/>
  <c r="BF360" i="15"/>
  <c r="AL360" i="15"/>
  <c r="BI359" i="15"/>
  <c r="AO359" i="15"/>
  <c r="AT359" i="15" s="1"/>
  <c r="AY359" i="15" s="1"/>
  <c r="BH359" i="15"/>
  <c r="BD359" i="15"/>
  <c r="AN359" i="15"/>
  <c r="AS359" i="15" s="1"/>
  <c r="AX359" i="15" s="1"/>
  <c r="AJ359" i="15"/>
  <c r="BC359" i="15"/>
  <c r="AI359" i="15"/>
  <c r="AR358" i="15"/>
  <c r="AW358" i="15" s="1"/>
  <c r="BB358" i="15" s="1"/>
  <c r="AM358" i="15"/>
  <c r="BG358" i="15"/>
  <c r="BL356" i="15"/>
  <c r="BK356" i="15"/>
  <c r="AL356" i="15"/>
  <c r="AQ356" i="15"/>
  <c r="AV356" i="15" s="1"/>
  <c r="BA356" i="15" s="1"/>
  <c r="BF356" i="15"/>
  <c r="BI355" i="15"/>
  <c r="AO355" i="15"/>
  <c r="AT355" i="15" s="1"/>
  <c r="AY355" i="15" s="1"/>
  <c r="BH355" i="15"/>
  <c r="BD355" i="15"/>
  <c r="AN355" i="15"/>
  <c r="AS355" i="15" s="1"/>
  <c r="AX355" i="15" s="1"/>
  <c r="AJ355" i="15"/>
  <c r="BC355" i="15"/>
  <c r="AI355" i="15"/>
  <c r="AR354" i="15"/>
  <c r="AW354" i="15" s="1"/>
  <c r="BB354" i="15" s="1"/>
  <c r="AM354" i="15"/>
  <c r="BG354" i="15"/>
  <c r="BL352" i="15"/>
  <c r="BK352" i="15"/>
  <c r="AQ352" i="15"/>
  <c r="AV352" i="15" s="1"/>
  <c r="BA352" i="15" s="1"/>
  <c r="BF352" i="15"/>
  <c r="AL352" i="15"/>
  <c r="BI351" i="15"/>
  <c r="AO351" i="15"/>
  <c r="AT351" i="15" s="1"/>
  <c r="AY351" i="15" s="1"/>
  <c r="BH351" i="15"/>
  <c r="BD351" i="15"/>
  <c r="AN351" i="15"/>
  <c r="AS351" i="15" s="1"/>
  <c r="AX351" i="15" s="1"/>
  <c r="AJ351" i="15"/>
  <c r="BC351" i="15"/>
  <c r="AI351" i="15"/>
  <c r="AR350" i="15"/>
  <c r="AW350" i="15" s="1"/>
  <c r="BB350" i="15" s="1"/>
  <c r="AM350" i="15"/>
  <c r="BG350" i="15"/>
  <c r="BL348" i="15"/>
  <c r="BK348" i="15"/>
  <c r="AQ348" i="15"/>
  <c r="AV348" i="15" s="1"/>
  <c r="BA348" i="15" s="1"/>
  <c r="BF348" i="15"/>
  <c r="AL348" i="15"/>
  <c r="BI347" i="15"/>
  <c r="AO347" i="15"/>
  <c r="AT347" i="15" s="1"/>
  <c r="AY347" i="15" s="1"/>
  <c r="BH347" i="15"/>
  <c r="BD347" i="15"/>
  <c r="AN347" i="15"/>
  <c r="AS347" i="15" s="1"/>
  <c r="AX347" i="15" s="1"/>
  <c r="AJ347" i="15"/>
  <c r="BC347" i="15"/>
  <c r="AI347" i="15"/>
  <c r="AR346" i="15"/>
  <c r="AW346" i="15" s="1"/>
  <c r="BB346" i="15" s="1"/>
  <c r="AM346" i="15"/>
  <c r="BG346" i="15"/>
  <c r="BL344" i="15"/>
  <c r="BK344" i="15"/>
  <c r="AQ344" i="15"/>
  <c r="AV344" i="15" s="1"/>
  <c r="BA344" i="15" s="1"/>
  <c r="BF344" i="15"/>
  <c r="AL344" i="15"/>
  <c r="BI343" i="15"/>
  <c r="AO343" i="15"/>
  <c r="AT343" i="15" s="1"/>
  <c r="AY343" i="15" s="1"/>
  <c r="BH343" i="15"/>
  <c r="BD343" i="15"/>
  <c r="AN343" i="15"/>
  <c r="AS343" i="15" s="1"/>
  <c r="AX343" i="15" s="1"/>
  <c r="AJ343" i="15"/>
  <c r="BC343" i="15"/>
  <c r="AI343" i="15"/>
  <c r="AR342" i="15"/>
  <c r="AW342" i="15" s="1"/>
  <c r="BB342" i="15" s="1"/>
  <c r="AM342" i="15"/>
  <c r="BG342" i="15"/>
  <c r="BE341" i="15"/>
  <c r="AI339" i="15"/>
  <c r="AP339" i="15"/>
  <c r="AU339" i="15" s="1"/>
  <c r="AZ339" i="15" s="1"/>
  <c r="AP324" i="15"/>
  <c r="AU324" i="15" s="1"/>
  <c r="AZ324" i="15" s="1"/>
  <c r="AK324" i="15"/>
  <c r="BE324" i="15"/>
  <c r="AP320" i="15"/>
  <c r="AU320" i="15" s="1"/>
  <c r="AZ320" i="15" s="1"/>
  <c r="AK320" i="15"/>
  <c r="BE320" i="15"/>
  <c r="AP316" i="15"/>
  <c r="AU316" i="15" s="1"/>
  <c r="AZ316" i="15" s="1"/>
  <c r="AK316" i="15"/>
  <c r="BE316" i="15"/>
  <c r="AP312" i="15"/>
  <c r="AU312" i="15" s="1"/>
  <c r="AZ312" i="15" s="1"/>
  <c r="AK312" i="15"/>
  <c r="BE312" i="15"/>
  <c r="AQ325" i="15"/>
  <c r="AV325" i="15" s="1"/>
  <c r="BA325" i="15" s="1"/>
  <c r="BI322" i="15"/>
  <c r="BC321" i="15"/>
  <c r="AI317" i="15"/>
  <c r="AN313" i="15"/>
  <c r="AS313" i="15" s="1"/>
  <c r="AX313" i="15" s="1"/>
  <c r="BF287" i="15"/>
  <c r="AL287" i="15"/>
  <c r="BK287" i="15"/>
  <c r="BL287" i="15"/>
  <c r="AQ287" i="15"/>
  <c r="AV287" i="15" s="1"/>
  <c r="BA287" i="15" s="1"/>
  <c r="BH322" i="15"/>
  <c r="AJ318" i="15"/>
  <c r="AO314" i="15"/>
  <c r="AT314" i="15" s="1"/>
  <c r="AY314" i="15" s="1"/>
  <c r="BD310" i="15"/>
  <c r="AR309" i="15"/>
  <c r="AW309" i="15" s="1"/>
  <c r="BB309" i="15" s="1"/>
  <c r="BG309" i="15"/>
  <c r="AM309" i="15"/>
  <c r="BH308" i="15"/>
  <c r="BD308" i="15"/>
  <c r="AN308" i="15"/>
  <c r="AS308" i="15" s="1"/>
  <c r="AX308" i="15" s="1"/>
  <c r="AJ308" i="15"/>
  <c r="BI308" i="15"/>
  <c r="AI308" i="15"/>
  <c r="AO308" i="15"/>
  <c r="AT308" i="15" s="1"/>
  <c r="AY308" i="15" s="1"/>
  <c r="BC308" i="15"/>
  <c r="BL307" i="15"/>
  <c r="BF307" i="15"/>
  <c r="AL307" i="15"/>
  <c r="BK307" i="15"/>
  <c r="AQ307" i="15"/>
  <c r="AV307" i="15" s="1"/>
  <c r="BA307" i="15" s="1"/>
  <c r="AR305" i="15"/>
  <c r="AW305" i="15" s="1"/>
  <c r="BB305" i="15" s="1"/>
  <c r="AM305" i="15"/>
  <c r="BG305" i="15"/>
  <c r="BH304" i="15"/>
  <c r="BD304" i="15"/>
  <c r="AN304" i="15"/>
  <c r="AS304" i="15" s="1"/>
  <c r="AX304" i="15" s="1"/>
  <c r="AJ304" i="15"/>
  <c r="BI304" i="15"/>
  <c r="AI304" i="15"/>
  <c r="AO304" i="15"/>
  <c r="AT304" i="15" s="1"/>
  <c r="AY304" i="15" s="1"/>
  <c r="BC304" i="15"/>
  <c r="BL303" i="15"/>
  <c r="BF303" i="15"/>
  <c r="AL303" i="15"/>
  <c r="BK303" i="15"/>
  <c r="AQ303" i="15"/>
  <c r="AV303" i="15" s="1"/>
  <c r="BA303" i="15" s="1"/>
  <c r="AR301" i="15"/>
  <c r="AW301" i="15" s="1"/>
  <c r="BB301" i="15" s="1"/>
  <c r="AM301" i="15"/>
  <c r="BG301" i="15"/>
  <c r="BH300" i="15"/>
  <c r="BD300" i="15"/>
  <c r="AN300" i="15"/>
  <c r="AS300" i="15" s="1"/>
  <c r="AX300" i="15" s="1"/>
  <c r="AJ300" i="15"/>
  <c r="BI300" i="15"/>
  <c r="AI300" i="15"/>
  <c r="AO300" i="15"/>
  <c r="AT300" i="15" s="1"/>
  <c r="AY300" i="15" s="1"/>
  <c r="BC300" i="15"/>
  <c r="BL299" i="15"/>
  <c r="BF299" i="15"/>
  <c r="AL299" i="15"/>
  <c r="BK299" i="15"/>
  <c r="AQ299" i="15"/>
  <c r="AV299" i="15" s="1"/>
  <c r="BA299" i="15" s="1"/>
  <c r="AR297" i="15"/>
  <c r="AW297" i="15" s="1"/>
  <c r="BB297" i="15" s="1"/>
  <c r="AM297" i="15"/>
  <c r="BG297" i="15"/>
  <c r="BH296" i="15"/>
  <c r="BD296" i="15"/>
  <c r="AN296" i="15"/>
  <c r="AS296" i="15" s="1"/>
  <c r="AX296" i="15" s="1"/>
  <c r="AJ296" i="15"/>
  <c r="BI296" i="15"/>
  <c r="AI296" i="15"/>
  <c r="AO296" i="15"/>
  <c r="AT296" i="15" s="1"/>
  <c r="AY296" i="15" s="1"/>
  <c r="BC296" i="15"/>
  <c r="BL295" i="15"/>
  <c r="BF295" i="15"/>
  <c r="AL295" i="15"/>
  <c r="BK295" i="15"/>
  <c r="AQ295" i="15"/>
  <c r="AV295" i="15" s="1"/>
  <c r="BA295" i="15" s="1"/>
  <c r="AR293" i="15"/>
  <c r="AW293" i="15" s="1"/>
  <c r="BB293" i="15" s="1"/>
  <c r="AM293" i="15"/>
  <c r="BG293" i="15"/>
  <c r="BH292" i="15"/>
  <c r="BD292" i="15"/>
  <c r="AN292" i="15"/>
  <c r="AS292" i="15" s="1"/>
  <c r="AX292" i="15" s="1"/>
  <c r="AJ292" i="15"/>
  <c r="BI292" i="15"/>
  <c r="AI292" i="15"/>
  <c r="AO292" i="15"/>
  <c r="AT292" i="15" s="1"/>
  <c r="AY292" i="15" s="1"/>
  <c r="BC292" i="15"/>
  <c r="BL291" i="15"/>
  <c r="BF291" i="15"/>
  <c r="AL291" i="15"/>
  <c r="BK291" i="15"/>
  <c r="AQ291" i="15"/>
  <c r="AV291" i="15" s="1"/>
  <c r="BA291" i="15" s="1"/>
  <c r="AR289" i="15"/>
  <c r="AW289" i="15" s="1"/>
  <c r="BB289" i="15" s="1"/>
  <c r="AM289" i="15"/>
  <c r="BG289" i="15"/>
  <c r="BH288" i="15"/>
  <c r="BD288" i="15"/>
  <c r="AN288" i="15"/>
  <c r="AS288" i="15" s="1"/>
  <c r="AX288" i="15" s="1"/>
  <c r="AJ288" i="15"/>
  <c r="BI288" i="15"/>
  <c r="AI288" i="15"/>
  <c r="AO288" i="15"/>
  <c r="AT288" i="15" s="1"/>
  <c r="AY288" i="15" s="1"/>
  <c r="BC288" i="15"/>
  <c r="BF286" i="15"/>
  <c r="AL286" i="15"/>
  <c r="BL286" i="15"/>
  <c r="AQ286" i="15"/>
  <c r="AV286" i="15" s="1"/>
  <c r="BA286" i="15" s="1"/>
  <c r="BK286" i="15"/>
  <c r="AN323" i="15"/>
  <c r="AS323" i="15" s="1"/>
  <c r="AX323" i="15" s="1"/>
  <c r="AN319" i="15"/>
  <c r="AS319" i="15" s="1"/>
  <c r="AX319" i="15" s="1"/>
  <c r="AN315" i="15"/>
  <c r="AS315" i="15" s="1"/>
  <c r="AX315" i="15" s="1"/>
  <c r="AN311" i="15"/>
  <c r="AS311" i="15" s="1"/>
  <c r="AX311" i="15" s="1"/>
  <c r="AO287" i="15"/>
  <c r="AT287" i="15" s="1"/>
  <c r="AY287" i="15" s="1"/>
  <c r="AJ287" i="15"/>
  <c r="BI287" i="15"/>
  <c r="BD287" i="15"/>
  <c r="AN287" i="15"/>
  <c r="AS287" i="15" s="1"/>
  <c r="AX287" i="15" s="1"/>
  <c r="AI287" i="15"/>
  <c r="BH287" i="15"/>
  <c r="BJ287" i="15" s="1"/>
  <c r="BC287" i="15"/>
  <c r="BH284" i="15"/>
  <c r="BD284" i="15"/>
  <c r="AJ284" i="15"/>
  <c r="AP284" i="15"/>
  <c r="AU284" i="15" s="1"/>
  <c r="AZ284" i="15" s="1"/>
  <c r="BE284" i="15"/>
  <c r="AK284" i="15"/>
  <c r="BH282" i="15"/>
  <c r="BD282" i="15"/>
  <c r="AJ282" i="15"/>
  <c r="AP282" i="15"/>
  <c r="AU282" i="15" s="1"/>
  <c r="AZ282" i="15" s="1"/>
  <c r="BE282" i="15"/>
  <c r="AK282" i="15"/>
  <c r="BH280" i="15"/>
  <c r="BD280" i="15"/>
  <c r="AJ280" i="15"/>
  <c r="AP280" i="15"/>
  <c r="AU280" i="15" s="1"/>
  <c r="AZ280" i="15" s="1"/>
  <c r="BE280" i="15"/>
  <c r="AK280" i="15"/>
  <c r="AP279" i="15"/>
  <c r="AU279" i="15" s="1"/>
  <c r="AZ279" i="15" s="1"/>
  <c r="BE279" i="15"/>
  <c r="AK279" i="15"/>
  <c r="AJ279" i="15"/>
  <c r="BH279" i="15"/>
  <c r="BD279" i="15"/>
  <c r="AP278" i="15"/>
  <c r="AU278" i="15" s="1"/>
  <c r="AZ278" i="15" s="1"/>
  <c r="BE278" i="15"/>
  <c r="AK278" i="15"/>
  <c r="AJ278" i="15"/>
  <c r="BH278" i="15"/>
  <c r="BD278" i="15"/>
  <c r="AP277" i="15"/>
  <c r="AU277" i="15" s="1"/>
  <c r="AZ277" i="15" s="1"/>
  <c r="BE277" i="15"/>
  <c r="AK277" i="15"/>
  <c r="AJ277" i="15"/>
  <c r="BH277" i="15"/>
  <c r="BD277" i="15"/>
  <c r="AP276" i="15"/>
  <c r="AU276" i="15" s="1"/>
  <c r="AZ276" i="15" s="1"/>
  <c r="BE276" i="15"/>
  <c r="AK276" i="15"/>
  <c r="AJ276" i="15"/>
  <c r="BH276" i="15"/>
  <c r="BD276" i="15"/>
  <c r="AP275" i="15"/>
  <c r="AU275" i="15" s="1"/>
  <c r="AZ275" i="15" s="1"/>
  <c r="BE275" i="15"/>
  <c r="AK275" i="15"/>
  <c r="AJ275" i="15"/>
  <c r="BH275" i="15"/>
  <c r="BD275" i="15"/>
  <c r="AP274" i="15"/>
  <c r="AU274" i="15" s="1"/>
  <c r="AZ274" i="15" s="1"/>
  <c r="BE274" i="15"/>
  <c r="AK274" i="15"/>
  <c r="AJ274" i="15"/>
  <c r="BH274" i="15"/>
  <c r="BD274" i="15"/>
  <c r="AP273" i="15"/>
  <c r="AU273" i="15" s="1"/>
  <c r="AZ273" i="15" s="1"/>
  <c r="BE273" i="15"/>
  <c r="AK273" i="15"/>
  <c r="AJ273" i="15"/>
  <c r="BH273" i="15"/>
  <c r="BD273" i="15"/>
  <c r="AP272" i="15"/>
  <c r="AU272" i="15" s="1"/>
  <c r="AZ272" i="15" s="1"/>
  <c r="BE272" i="15"/>
  <c r="AK272" i="15"/>
  <c r="AJ272" i="15"/>
  <c r="BH272" i="15"/>
  <c r="BD272" i="15"/>
  <c r="AP271" i="15"/>
  <c r="AU271" i="15" s="1"/>
  <c r="AZ271" i="15" s="1"/>
  <c r="BE271" i="15"/>
  <c r="AK271" i="15"/>
  <c r="AJ271" i="15"/>
  <c r="BH271" i="15"/>
  <c r="BD271" i="15"/>
  <c r="AP270" i="15"/>
  <c r="AU270" i="15" s="1"/>
  <c r="AZ270" i="15" s="1"/>
  <c r="BE270" i="15"/>
  <c r="AK270" i="15"/>
  <c r="AJ270" i="15"/>
  <c r="BH270" i="15"/>
  <c r="BD270" i="15"/>
  <c r="AP269" i="15"/>
  <c r="AU269" i="15" s="1"/>
  <c r="AZ269" i="15" s="1"/>
  <c r="BE269" i="15"/>
  <c r="AK269" i="15"/>
  <c r="AJ269" i="15"/>
  <c r="BH269" i="15"/>
  <c r="BD269" i="15"/>
  <c r="AP268" i="15"/>
  <c r="AU268" i="15" s="1"/>
  <c r="AZ268" i="15" s="1"/>
  <c r="BE268" i="15"/>
  <c r="AK268" i="15"/>
  <c r="AJ268" i="15"/>
  <c r="BH268" i="15"/>
  <c r="BD268" i="15"/>
  <c r="AP267" i="15"/>
  <c r="AU267" i="15" s="1"/>
  <c r="AZ267" i="15" s="1"/>
  <c r="BE267" i="15"/>
  <c r="AK267" i="15"/>
  <c r="AJ267" i="15"/>
  <c r="BH267" i="15"/>
  <c r="BD267" i="15"/>
  <c r="AP266" i="15"/>
  <c r="AU266" i="15" s="1"/>
  <c r="AZ266" i="15" s="1"/>
  <c r="BE266" i="15"/>
  <c r="AK266" i="15"/>
  <c r="AJ266" i="15"/>
  <c r="BH266" i="15"/>
  <c r="BD266" i="15"/>
  <c r="AP265" i="15"/>
  <c r="AU265" i="15" s="1"/>
  <c r="AZ265" i="15" s="1"/>
  <c r="BE265" i="15"/>
  <c r="AK265" i="15"/>
  <c r="AJ265" i="15"/>
  <c r="BH265" i="15"/>
  <c r="BD265" i="15"/>
  <c r="AP264" i="15"/>
  <c r="AU264" i="15" s="1"/>
  <c r="AZ264" i="15" s="1"/>
  <c r="BE264" i="15"/>
  <c r="AK264" i="15"/>
  <c r="AJ264" i="15"/>
  <c r="BH264" i="15"/>
  <c r="BD264" i="15"/>
  <c r="AP263" i="15"/>
  <c r="AU263" i="15" s="1"/>
  <c r="AZ263" i="15" s="1"/>
  <c r="BE263" i="15"/>
  <c r="AK263" i="15"/>
  <c r="AJ263" i="15"/>
  <c r="BH263" i="15"/>
  <c r="BD263" i="15"/>
  <c r="AP262" i="15"/>
  <c r="AU262" i="15" s="1"/>
  <c r="AZ262" i="15" s="1"/>
  <c r="BE262" i="15"/>
  <c r="AK262" i="15"/>
  <c r="AJ262" i="15"/>
  <c r="BH262" i="15"/>
  <c r="BD262" i="15"/>
  <c r="AP261" i="15"/>
  <c r="AU261" i="15" s="1"/>
  <c r="AZ261" i="15" s="1"/>
  <c r="BE261" i="15"/>
  <c r="AK261" i="15"/>
  <c r="AJ261" i="15"/>
  <c r="BH261" i="15"/>
  <c r="BD261" i="15"/>
  <c r="AP260" i="15"/>
  <c r="AU260" i="15" s="1"/>
  <c r="AZ260" i="15" s="1"/>
  <c r="BE260" i="15"/>
  <c r="AK260" i="15"/>
  <c r="AJ260" i="15"/>
  <c r="BH260" i="15"/>
  <c r="BD260" i="15"/>
  <c r="AP259" i="15"/>
  <c r="AU259" i="15" s="1"/>
  <c r="AZ259" i="15" s="1"/>
  <c r="BE259" i="15"/>
  <c r="AK259" i="15"/>
  <c r="AJ259" i="15"/>
  <c r="BH259" i="15"/>
  <c r="BD259" i="15"/>
  <c r="AP258" i="15"/>
  <c r="AU258" i="15" s="1"/>
  <c r="AZ258" i="15" s="1"/>
  <c r="BE258" i="15"/>
  <c r="AK258" i="15"/>
  <c r="AJ258" i="15"/>
  <c r="BH258" i="15"/>
  <c r="BD258" i="15"/>
  <c r="AP257" i="15"/>
  <c r="AU257" i="15" s="1"/>
  <c r="AZ257" i="15" s="1"/>
  <c r="BE257" i="15"/>
  <c r="AK257" i="15"/>
  <c r="AJ257" i="15"/>
  <c r="BH257" i="15"/>
  <c r="BD257" i="15"/>
  <c r="AP256" i="15"/>
  <c r="AU256" i="15" s="1"/>
  <c r="AZ256" i="15" s="1"/>
  <c r="BE256" i="15"/>
  <c r="AK256" i="15"/>
  <c r="AJ256" i="15"/>
  <c r="BH256" i="15"/>
  <c r="BD256" i="15"/>
  <c r="AP255" i="15"/>
  <c r="AU255" i="15" s="1"/>
  <c r="AZ255" i="15" s="1"/>
  <c r="BE255" i="15"/>
  <c r="AK255" i="15"/>
  <c r="AJ255" i="15"/>
  <c r="BH255" i="15"/>
  <c r="BD255" i="15"/>
  <c r="AP254" i="15"/>
  <c r="AU254" i="15" s="1"/>
  <c r="AZ254" i="15" s="1"/>
  <c r="BE254" i="15"/>
  <c r="AK254" i="15"/>
  <c r="AJ254" i="15"/>
  <c r="BH254" i="15"/>
  <c r="BD254" i="15"/>
  <c r="AP253" i="15"/>
  <c r="AU253" i="15" s="1"/>
  <c r="AZ253" i="15" s="1"/>
  <c r="BE253" i="15"/>
  <c r="AK253" i="15"/>
  <c r="AJ253" i="15"/>
  <c r="BH253" i="15"/>
  <c r="BD253" i="15"/>
  <c r="AP252" i="15"/>
  <c r="AU252" i="15" s="1"/>
  <c r="AZ252" i="15" s="1"/>
  <c r="BE252" i="15"/>
  <c r="AK252" i="15"/>
  <c r="AJ252" i="15"/>
  <c r="BH252" i="15"/>
  <c r="BD252" i="15"/>
  <c r="AP251" i="15"/>
  <c r="AU251" i="15" s="1"/>
  <c r="AZ251" i="15" s="1"/>
  <c r="BE251" i="15"/>
  <c r="AK251" i="15"/>
  <c r="AJ251" i="15"/>
  <c r="BH251" i="15"/>
  <c r="BD251" i="15"/>
  <c r="AP250" i="15"/>
  <c r="AU250" i="15" s="1"/>
  <c r="AZ250" i="15" s="1"/>
  <c r="BE250" i="15"/>
  <c r="AK250" i="15"/>
  <c r="AJ250" i="15"/>
  <c r="BH250" i="15"/>
  <c r="BD250" i="15"/>
  <c r="AP249" i="15"/>
  <c r="AU249" i="15" s="1"/>
  <c r="AZ249" i="15" s="1"/>
  <c r="BE249" i="15"/>
  <c r="AK249" i="15"/>
  <c r="AJ249" i="15"/>
  <c r="BH249" i="15"/>
  <c r="BD249" i="15"/>
  <c r="AP248" i="15"/>
  <c r="AU248" i="15" s="1"/>
  <c r="AZ248" i="15" s="1"/>
  <c r="BE248" i="15"/>
  <c r="AK248" i="15"/>
  <c r="AJ248" i="15"/>
  <c r="BH248" i="15"/>
  <c r="BD248" i="15"/>
  <c r="AP247" i="15"/>
  <c r="AU247" i="15" s="1"/>
  <c r="AZ247" i="15" s="1"/>
  <c r="BE247" i="15"/>
  <c r="AK247" i="15"/>
  <c r="AJ247" i="15"/>
  <c r="BH247" i="15"/>
  <c r="BD247" i="15"/>
  <c r="AP246" i="15"/>
  <c r="AU246" i="15" s="1"/>
  <c r="AZ246" i="15" s="1"/>
  <c r="BE246" i="15"/>
  <c r="AK246" i="15"/>
  <c r="AJ246" i="15"/>
  <c r="BH246" i="15"/>
  <c r="BD246" i="15"/>
  <c r="AP245" i="15"/>
  <c r="AU245" i="15" s="1"/>
  <c r="AZ245" i="15" s="1"/>
  <c r="BE245" i="15"/>
  <c r="AK245" i="15"/>
  <c r="AJ245" i="15"/>
  <c r="BH245" i="15"/>
  <c r="BD245" i="15"/>
  <c r="AP244" i="15"/>
  <c r="AU244" i="15" s="1"/>
  <c r="AZ244" i="15" s="1"/>
  <c r="BE244" i="15"/>
  <c r="AK244" i="15"/>
  <c r="AJ244" i="15"/>
  <c r="BH244" i="15"/>
  <c r="BD244" i="15"/>
  <c r="AP243" i="15"/>
  <c r="AU243" i="15" s="1"/>
  <c r="AZ243" i="15" s="1"/>
  <c r="BE243" i="15"/>
  <c r="AK243" i="15"/>
  <c r="AJ243" i="15"/>
  <c r="BH243" i="15"/>
  <c r="BD243" i="15"/>
  <c r="AP242" i="15"/>
  <c r="AU242" i="15" s="1"/>
  <c r="AZ242" i="15" s="1"/>
  <c r="BE242" i="15"/>
  <c r="AK242" i="15"/>
  <c r="AJ242" i="15"/>
  <c r="BH242" i="15"/>
  <c r="BD242" i="15"/>
  <c r="AP241" i="15"/>
  <c r="AU241" i="15" s="1"/>
  <c r="AZ241" i="15" s="1"/>
  <c r="BE241" i="15"/>
  <c r="AK241" i="15"/>
  <c r="AJ241" i="15"/>
  <c r="BH241" i="15"/>
  <c r="BD241" i="15"/>
  <c r="AP240" i="15"/>
  <c r="AU240" i="15" s="1"/>
  <c r="AZ240" i="15" s="1"/>
  <c r="BE240" i="15"/>
  <c r="AK240" i="15"/>
  <c r="AJ240" i="15"/>
  <c r="BH240" i="15"/>
  <c r="BD240" i="15"/>
  <c r="AP239" i="15"/>
  <c r="AU239" i="15" s="1"/>
  <c r="AZ239" i="15" s="1"/>
  <c r="BE239" i="15"/>
  <c r="AK239" i="15"/>
  <c r="AJ239" i="15"/>
  <c r="BH239" i="15"/>
  <c r="BD239" i="15"/>
  <c r="AP238" i="15"/>
  <c r="AU238" i="15" s="1"/>
  <c r="AZ238" i="15" s="1"/>
  <c r="BE238" i="15"/>
  <c r="AK238" i="15"/>
  <c r="AJ238" i="15"/>
  <c r="BH238" i="15"/>
  <c r="BD238" i="15"/>
  <c r="AP237" i="15"/>
  <c r="AU237" i="15" s="1"/>
  <c r="AZ237" i="15" s="1"/>
  <c r="BE237" i="15"/>
  <c r="AK237" i="15"/>
  <c r="AJ237" i="15"/>
  <c r="BH237" i="15"/>
  <c r="BD237" i="15"/>
  <c r="AP236" i="15"/>
  <c r="AU236" i="15" s="1"/>
  <c r="AZ236" i="15" s="1"/>
  <c r="BE236" i="15"/>
  <c r="AK236" i="15"/>
  <c r="AJ236" i="15"/>
  <c r="BH236" i="15"/>
  <c r="BD236" i="15"/>
  <c r="AP235" i="15"/>
  <c r="AU235" i="15" s="1"/>
  <c r="AZ235" i="15" s="1"/>
  <c r="BE235" i="15"/>
  <c r="AK235" i="15"/>
  <c r="AJ235" i="15"/>
  <c r="BH235" i="15"/>
  <c r="BD235" i="15"/>
  <c r="AP234" i="15"/>
  <c r="AU234" i="15" s="1"/>
  <c r="AZ234" i="15" s="1"/>
  <c r="BE234" i="15"/>
  <c r="AK234" i="15"/>
  <c r="AJ234" i="15"/>
  <c r="BH234" i="15"/>
  <c r="BD234" i="15"/>
  <c r="AP232" i="15"/>
  <c r="AU232" i="15" s="1"/>
  <c r="AZ232" i="15" s="1"/>
  <c r="AK232" i="15"/>
  <c r="BE232" i="15"/>
  <c r="AP230" i="15"/>
  <c r="AU230" i="15" s="1"/>
  <c r="AZ230" i="15" s="1"/>
  <c r="BE230" i="15"/>
  <c r="AK230" i="15"/>
  <c r="BD230" i="15"/>
  <c r="BH230" i="15"/>
  <c r="AP228" i="15"/>
  <c r="AU228" i="15" s="1"/>
  <c r="AZ228" i="15" s="1"/>
  <c r="AK228" i="15"/>
  <c r="BE228" i="15"/>
  <c r="BD228" i="15"/>
  <c r="AP226" i="15"/>
  <c r="AU226" i="15" s="1"/>
  <c r="AZ226" i="15" s="1"/>
  <c r="BE226" i="15"/>
  <c r="AK226" i="15"/>
  <c r="BH226" i="15"/>
  <c r="AP224" i="15"/>
  <c r="AU224" i="15" s="1"/>
  <c r="AZ224" i="15" s="1"/>
  <c r="AK224" i="15"/>
  <c r="BE224" i="15"/>
  <c r="BD224" i="15"/>
  <c r="BH224" i="15"/>
  <c r="AP222" i="15"/>
  <c r="AU222" i="15" s="1"/>
  <c r="AZ222" i="15" s="1"/>
  <c r="BE222" i="15"/>
  <c r="AK222" i="15"/>
  <c r="AP220" i="15"/>
  <c r="AU220" i="15" s="1"/>
  <c r="AZ220" i="15" s="1"/>
  <c r="AK220" i="15"/>
  <c r="BE220" i="15"/>
  <c r="BH220" i="15"/>
  <c r="AP218" i="15"/>
  <c r="AU218" i="15" s="1"/>
  <c r="AZ218" i="15" s="1"/>
  <c r="BE218" i="15"/>
  <c r="AK218" i="15"/>
  <c r="BD218" i="15"/>
  <c r="AO324" i="15"/>
  <c r="AT324" i="15" s="1"/>
  <c r="AY324" i="15" s="1"/>
  <c r="BH320" i="15"/>
  <c r="AO316" i="15"/>
  <c r="AT316" i="15" s="1"/>
  <c r="AY316" i="15" s="1"/>
  <c r="BH312" i="15"/>
  <c r="BL308" i="15"/>
  <c r="BF308" i="15"/>
  <c r="AL308" i="15"/>
  <c r="AQ308" i="15"/>
  <c r="AV308" i="15" s="1"/>
  <c r="BA308" i="15" s="1"/>
  <c r="BK308" i="15"/>
  <c r="BM308" i="15" s="1"/>
  <c r="BL306" i="15"/>
  <c r="BF306" i="15"/>
  <c r="AL306" i="15"/>
  <c r="AQ306" i="15"/>
  <c r="AV306" i="15" s="1"/>
  <c r="BA306" i="15" s="1"/>
  <c r="BK306" i="15"/>
  <c r="BM306" i="15" s="1"/>
  <c r="BL304" i="15"/>
  <c r="BF304" i="15"/>
  <c r="AL304" i="15"/>
  <c r="AQ304" i="15"/>
  <c r="AV304" i="15" s="1"/>
  <c r="BA304" i="15" s="1"/>
  <c r="BK304" i="15"/>
  <c r="BM304" i="15" s="1"/>
  <c r="BL302" i="15"/>
  <c r="BF302" i="15"/>
  <c r="AL302" i="15"/>
  <c r="AQ302" i="15"/>
  <c r="AV302" i="15" s="1"/>
  <c r="BA302" i="15" s="1"/>
  <c r="BK302" i="15"/>
  <c r="BM302" i="15" s="1"/>
  <c r="BL300" i="15"/>
  <c r="BF300" i="15"/>
  <c r="AL300" i="15"/>
  <c r="AQ300" i="15"/>
  <c r="AV300" i="15" s="1"/>
  <c r="BA300" i="15" s="1"/>
  <c r="BK300" i="15"/>
  <c r="BM300" i="15" s="1"/>
  <c r="BL298" i="15"/>
  <c r="BF298" i="15"/>
  <c r="AL298" i="15"/>
  <c r="AQ298" i="15"/>
  <c r="AV298" i="15" s="1"/>
  <c r="BA298" i="15" s="1"/>
  <c r="BK298" i="15"/>
  <c r="BM298" i="15" s="1"/>
  <c r="BL296" i="15"/>
  <c r="BF296" i="15"/>
  <c r="AL296" i="15"/>
  <c r="AQ296" i="15"/>
  <c r="AV296" i="15" s="1"/>
  <c r="BA296" i="15" s="1"/>
  <c r="BK296" i="15"/>
  <c r="BM296" i="15" s="1"/>
  <c r="BL294" i="15"/>
  <c r="BF294" i="15"/>
  <c r="AL294" i="15"/>
  <c r="AQ294" i="15"/>
  <c r="AV294" i="15" s="1"/>
  <c r="BA294" i="15" s="1"/>
  <c r="BK294" i="15"/>
  <c r="BM294" i="15" s="1"/>
  <c r="BL292" i="15"/>
  <c r="BF292" i="15"/>
  <c r="AL292" i="15"/>
  <c r="AQ292" i="15"/>
  <c r="AV292" i="15" s="1"/>
  <c r="BA292" i="15" s="1"/>
  <c r="BK292" i="15"/>
  <c r="BM292" i="15" s="1"/>
  <c r="BL290" i="15"/>
  <c r="BF290" i="15"/>
  <c r="AL290" i="15"/>
  <c r="AQ290" i="15"/>
  <c r="AV290" i="15" s="1"/>
  <c r="BA290" i="15" s="1"/>
  <c r="BK290" i="15"/>
  <c r="BM290" i="15" s="1"/>
  <c r="BL288" i="15"/>
  <c r="BF288" i="15"/>
  <c r="AL288" i="15"/>
  <c r="AQ288" i="15"/>
  <c r="AV288" i="15" s="1"/>
  <c r="BA288" i="15" s="1"/>
  <c r="BK288" i="15"/>
  <c r="BM288" i="15" s="1"/>
  <c r="AR286" i="15"/>
  <c r="AW286" i="15" s="1"/>
  <c r="BB286" i="15" s="1"/>
  <c r="BI284" i="15"/>
  <c r="BI283" i="15"/>
  <c r="BI282" i="15"/>
  <c r="BI281" i="15"/>
  <c r="BI280" i="15"/>
  <c r="BI279" i="15"/>
  <c r="BI278" i="15"/>
  <c r="BI277" i="15"/>
  <c r="BI276" i="15"/>
  <c r="BI275" i="15"/>
  <c r="BI274" i="15"/>
  <c r="BI273" i="15"/>
  <c r="BI272" i="15"/>
  <c r="BI271" i="15"/>
  <c r="BI270" i="15"/>
  <c r="BI269" i="15"/>
  <c r="BI268" i="15"/>
  <c r="BI267" i="15"/>
  <c r="BI266" i="15"/>
  <c r="BI265" i="15"/>
  <c r="BI264" i="15"/>
  <c r="BI263" i="15"/>
  <c r="BI262" i="15"/>
  <c r="BI261" i="15"/>
  <c r="BI260" i="15"/>
  <c r="BI259" i="15"/>
  <c r="BI258" i="15"/>
  <c r="BI257" i="15"/>
  <c r="BI256" i="15"/>
  <c r="BI255" i="15"/>
  <c r="BI254" i="15"/>
  <c r="BI253" i="15"/>
  <c r="BI252" i="15"/>
  <c r="BI251" i="15"/>
  <c r="BI250" i="15"/>
  <c r="BI249" i="15"/>
  <c r="BI248" i="15"/>
  <c r="BI247" i="15"/>
  <c r="BI246" i="15"/>
  <c r="BI245" i="15"/>
  <c r="BI244" i="15"/>
  <c r="BI243" i="15"/>
  <c r="BI242" i="15"/>
  <c r="BI241" i="15"/>
  <c r="BI240" i="15"/>
  <c r="BI239" i="15"/>
  <c r="BI238" i="15"/>
  <c r="BI237" i="15"/>
  <c r="BI236" i="15"/>
  <c r="BI235" i="15"/>
  <c r="BI234" i="15"/>
  <c r="BH223" i="15"/>
  <c r="AJ219" i="15"/>
  <c r="BF215" i="15"/>
  <c r="AL215" i="15"/>
  <c r="BK215" i="15"/>
  <c r="BG215" i="15"/>
  <c r="BL215" i="15"/>
  <c r="AQ215" i="15"/>
  <c r="AV215" i="15" s="1"/>
  <c r="BA215" i="15" s="1"/>
  <c r="AK287" i="15"/>
  <c r="AJ221" i="15"/>
  <c r="BH217" i="15"/>
  <c r="AO215" i="15"/>
  <c r="AT215" i="15" s="1"/>
  <c r="AY215" i="15" s="1"/>
  <c r="AJ215" i="15"/>
  <c r="BH215" i="15"/>
  <c r="BC215" i="15"/>
  <c r="BI215" i="15"/>
  <c r="AN215" i="15"/>
  <c r="AS215" i="15" s="1"/>
  <c r="AX215" i="15" s="1"/>
  <c r="AI215" i="15"/>
  <c r="BD215" i="15"/>
  <c r="BG286" i="15"/>
  <c r="BH228" i="15"/>
  <c r="BJ228" i="15" s="1"/>
  <c r="AJ226" i="15"/>
  <c r="BD223" i="15"/>
  <c r="BI220" i="15"/>
  <c r="AP208" i="15"/>
  <c r="AU208" i="15" s="1"/>
  <c r="AZ208" i="15" s="1"/>
  <c r="BE208" i="15"/>
  <c r="BI208" i="15"/>
  <c r="AK208" i="15"/>
  <c r="AP204" i="15"/>
  <c r="AU204" i="15" s="1"/>
  <c r="AZ204" i="15" s="1"/>
  <c r="BE204" i="15"/>
  <c r="BI204" i="15"/>
  <c r="AK204" i="15"/>
  <c r="AP200" i="15"/>
  <c r="AU200" i="15" s="1"/>
  <c r="AZ200" i="15" s="1"/>
  <c r="BE200" i="15"/>
  <c r="BI200" i="15"/>
  <c r="AK200" i="15"/>
  <c r="AP196" i="15"/>
  <c r="AU196" i="15" s="1"/>
  <c r="AZ196" i="15" s="1"/>
  <c r="BE196" i="15"/>
  <c r="BI196" i="15"/>
  <c r="AK196" i="15"/>
  <c r="AP192" i="15"/>
  <c r="AU192" i="15" s="1"/>
  <c r="AZ192" i="15" s="1"/>
  <c r="BE192" i="15"/>
  <c r="BI192" i="15"/>
  <c r="AK192" i="15"/>
  <c r="AP188" i="15"/>
  <c r="AU188" i="15" s="1"/>
  <c r="AZ188" i="15" s="1"/>
  <c r="BE188" i="15"/>
  <c r="BI188" i="15"/>
  <c r="AK188" i="15"/>
  <c r="AP184" i="15"/>
  <c r="AU184" i="15" s="1"/>
  <c r="AZ184" i="15" s="1"/>
  <c r="BE184" i="15"/>
  <c r="BI184" i="15"/>
  <c r="AK184" i="15"/>
  <c r="BF179" i="15"/>
  <c r="AL179" i="15"/>
  <c r="BK179" i="15"/>
  <c r="BL179" i="15"/>
  <c r="AQ179" i="15"/>
  <c r="AV179" i="15" s="1"/>
  <c r="BA179" i="15" s="1"/>
  <c r="BH173" i="15"/>
  <c r="BC173" i="15"/>
  <c r="AO173" i="15"/>
  <c r="AT173" i="15" s="1"/>
  <c r="AY173" i="15" s="1"/>
  <c r="AJ173" i="15"/>
  <c r="BI173" i="15"/>
  <c r="BD173" i="15"/>
  <c r="AN173" i="15"/>
  <c r="AS173" i="15" s="1"/>
  <c r="AX173" i="15" s="1"/>
  <c r="AI173" i="15"/>
  <c r="BF163" i="15"/>
  <c r="AL163" i="15"/>
  <c r="BK163" i="15"/>
  <c r="BL163" i="15"/>
  <c r="AQ163" i="15"/>
  <c r="AV163" i="15" s="1"/>
  <c r="BA163" i="15" s="1"/>
  <c r="BH157" i="15"/>
  <c r="BC157" i="15"/>
  <c r="AO157" i="15"/>
  <c r="AT157" i="15" s="1"/>
  <c r="AY157" i="15" s="1"/>
  <c r="AJ157" i="15"/>
  <c r="BI157" i="15"/>
  <c r="BD157" i="15"/>
  <c r="AN157" i="15"/>
  <c r="AS157" i="15" s="1"/>
  <c r="AX157" i="15" s="1"/>
  <c r="AI157" i="15"/>
  <c r="AI216" i="15"/>
  <c r="BH210" i="15"/>
  <c r="AR209" i="15"/>
  <c r="AW209" i="15" s="1"/>
  <c r="BB209" i="15" s="1"/>
  <c r="BG209" i="15"/>
  <c r="AM209" i="15"/>
  <c r="BH208" i="15"/>
  <c r="AR207" i="15"/>
  <c r="AW207" i="15" s="1"/>
  <c r="BB207" i="15" s="1"/>
  <c r="BG207" i="15"/>
  <c r="AM207" i="15"/>
  <c r="BH206" i="15"/>
  <c r="AR205" i="15"/>
  <c r="AW205" i="15" s="1"/>
  <c r="BB205" i="15" s="1"/>
  <c r="BG205" i="15"/>
  <c r="AM205" i="15"/>
  <c r="BH204" i="15"/>
  <c r="AR203" i="15"/>
  <c r="AW203" i="15" s="1"/>
  <c r="BB203" i="15" s="1"/>
  <c r="BG203" i="15"/>
  <c r="AM203" i="15"/>
  <c r="BH202" i="15"/>
  <c r="AR201" i="15"/>
  <c r="AW201" i="15" s="1"/>
  <c r="BB201" i="15" s="1"/>
  <c r="BG201" i="15"/>
  <c r="AM201" i="15"/>
  <c r="BH200" i="15"/>
  <c r="AR199" i="15"/>
  <c r="AW199" i="15" s="1"/>
  <c r="BB199" i="15" s="1"/>
  <c r="BG199" i="15"/>
  <c r="AM199" i="15"/>
  <c r="BH198" i="15"/>
  <c r="AR197" i="15"/>
  <c r="AW197" i="15" s="1"/>
  <c r="BB197" i="15" s="1"/>
  <c r="BG197" i="15"/>
  <c r="AM197" i="15"/>
  <c r="BH196" i="15"/>
  <c r="AR195" i="15"/>
  <c r="AW195" i="15" s="1"/>
  <c r="BB195" i="15" s="1"/>
  <c r="BG195" i="15"/>
  <c r="AM195" i="15"/>
  <c r="BH194" i="15"/>
  <c r="AR193" i="15"/>
  <c r="AW193" i="15" s="1"/>
  <c r="BB193" i="15" s="1"/>
  <c r="BG193" i="15"/>
  <c r="AM193" i="15"/>
  <c r="BH192" i="15"/>
  <c r="AR191" i="15"/>
  <c r="AW191" i="15" s="1"/>
  <c r="BB191" i="15" s="1"/>
  <c r="BG191" i="15"/>
  <c r="AM191" i="15"/>
  <c r="BH190" i="15"/>
  <c r="AR189" i="15"/>
  <c r="AW189" i="15" s="1"/>
  <c r="BB189" i="15" s="1"/>
  <c r="BG189" i="15"/>
  <c r="AM189" i="15"/>
  <c r="BH188" i="15"/>
  <c r="AR187" i="15"/>
  <c r="AW187" i="15" s="1"/>
  <c r="BB187" i="15" s="1"/>
  <c r="BG187" i="15"/>
  <c r="AM187" i="15"/>
  <c r="BH186" i="15"/>
  <c r="AR185" i="15"/>
  <c r="AW185" i="15" s="1"/>
  <c r="BB185" i="15" s="1"/>
  <c r="BG185" i="15"/>
  <c r="AM185" i="15"/>
  <c r="BH184" i="15"/>
  <c r="AR183" i="15"/>
  <c r="AW183" i="15" s="1"/>
  <c r="BB183" i="15" s="1"/>
  <c r="BG183" i="15"/>
  <c r="AM183" i="15"/>
  <c r="BH182" i="15"/>
  <c r="BF177" i="15"/>
  <c r="AL177" i="15"/>
  <c r="BK177" i="15"/>
  <c r="BL177" i="15"/>
  <c r="AQ177" i="15"/>
  <c r="AV177" i="15" s="1"/>
  <c r="BA177" i="15" s="1"/>
  <c r="BF161" i="15"/>
  <c r="AL161" i="15"/>
  <c r="BK161" i="15"/>
  <c r="BL161" i="15"/>
  <c r="AQ161" i="15"/>
  <c r="AV161" i="15" s="1"/>
  <c r="BA161" i="15" s="1"/>
  <c r="BI230" i="15"/>
  <c r="BI224" i="15"/>
  <c r="AR179" i="15"/>
  <c r="AW179" i="15" s="1"/>
  <c r="BB179" i="15" s="1"/>
  <c r="AM179" i="15"/>
  <c r="BG179" i="15"/>
  <c r="AR175" i="15"/>
  <c r="AW175" i="15" s="1"/>
  <c r="BB175" i="15" s="1"/>
  <c r="AM175" i="15"/>
  <c r="BG175" i="15"/>
  <c r="AR171" i="15"/>
  <c r="AW171" i="15" s="1"/>
  <c r="BB171" i="15" s="1"/>
  <c r="AM171" i="15"/>
  <c r="BG171" i="15"/>
  <c r="AR167" i="15"/>
  <c r="AW167" i="15" s="1"/>
  <c r="BB167" i="15" s="1"/>
  <c r="AM167" i="15"/>
  <c r="BG167" i="15"/>
  <c r="AR163" i="15"/>
  <c r="AW163" i="15" s="1"/>
  <c r="BB163" i="15" s="1"/>
  <c r="AM163" i="15"/>
  <c r="BG163" i="15"/>
  <c r="AR159" i="15"/>
  <c r="AW159" i="15" s="1"/>
  <c r="BB159" i="15" s="1"/>
  <c r="AM159" i="15"/>
  <c r="BG159" i="15"/>
  <c r="AR155" i="15"/>
  <c r="AW155" i="15" s="1"/>
  <c r="BB155" i="15" s="1"/>
  <c r="AM155" i="15"/>
  <c r="BG155" i="15"/>
  <c r="AR151" i="15"/>
  <c r="AW151" i="15" s="1"/>
  <c r="BB151" i="15" s="1"/>
  <c r="AM151" i="15"/>
  <c r="BG151" i="15"/>
  <c r="BK144" i="15"/>
  <c r="AQ144" i="15"/>
  <c r="AV144" i="15" s="1"/>
  <c r="BA144" i="15" s="1"/>
  <c r="BL144" i="15"/>
  <c r="AL144" i="15"/>
  <c r="BF144" i="15"/>
  <c r="BK140" i="15"/>
  <c r="AQ140" i="15"/>
  <c r="AV140" i="15" s="1"/>
  <c r="BA140" i="15" s="1"/>
  <c r="BL140" i="15"/>
  <c r="AL140" i="15"/>
  <c r="BF140" i="15"/>
  <c r="BK136" i="15"/>
  <c r="AQ136" i="15"/>
  <c r="AV136" i="15" s="1"/>
  <c r="BA136" i="15" s="1"/>
  <c r="BL136" i="15"/>
  <c r="AL136" i="15"/>
  <c r="BF136" i="15"/>
  <c r="BK132" i="15"/>
  <c r="AQ132" i="15"/>
  <c r="AV132" i="15" s="1"/>
  <c r="BA132" i="15" s="1"/>
  <c r="BL132" i="15"/>
  <c r="AL132" i="15"/>
  <c r="BF132" i="15"/>
  <c r="BK128" i="15"/>
  <c r="AQ128" i="15"/>
  <c r="AV128" i="15" s="1"/>
  <c r="BA128" i="15" s="1"/>
  <c r="BL128" i="15"/>
  <c r="AL128" i="15"/>
  <c r="BF128" i="15"/>
  <c r="BK124" i="15"/>
  <c r="AQ124" i="15"/>
  <c r="AV124" i="15" s="1"/>
  <c r="BA124" i="15" s="1"/>
  <c r="BL124" i="15"/>
  <c r="AL124" i="15"/>
  <c r="BF124" i="15"/>
  <c r="BK120" i="15"/>
  <c r="AQ120" i="15"/>
  <c r="AV120" i="15" s="1"/>
  <c r="BA120" i="15" s="1"/>
  <c r="BL120" i="15"/>
  <c r="AL120" i="15"/>
  <c r="BF120" i="15"/>
  <c r="BK116" i="15"/>
  <c r="AQ116" i="15"/>
  <c r="AV116" i="15" s="1"/>
  <c r="BA116" i="15" s="1"/>
  <c r="BL116" i="15"/>
  <c r="AL116" i="15"/>
  <c r="BF116" i="15"/>
  <c r="BK110" i="15"/>
  <c r="AQ110" i="15"/>
  <c r="AV110" i="15" s="1"/>
  <c r="BA110" i="15" s="1"/>
  <c r="BL110" i="15"/>
  <c r="AL110" i="15"/>
  <c r="BF110" i="15"/>
  <c r="BD226" i="15"/>
  <c r="AL216" i="15"/>
  <c r="BF214" i="15"/>
  <c r="AL214" i="15"/>
  <c r="BL214" i="15"/>
  <c r="AQ214" i="15"/>
  <c r="AV214" i="15" s="1"/>
  <c r="BA214" i="15" s="1"/>
  <c r="BK214" i="15"/>
  <c r="BG172" i="15"/>
  <c r="BG134" i="15"/>
  <c r="BG118" i="15"/>
  <c r="BD220" i="15"/>
  <c r="BI212" i="15"/>
  <c r="BD212" i="15"/>
  <c r="AN212" i="15"/>
  <c r="AS212" i="15" s="1"/>
  <c r="AX212" i="15" s="1"/>
  <c r="AI212" i="15"/>
  <c r="AJ212" i="15"/>
  <c r="AO212" i="15"/>
  <c r="AT212" i="15" s="1"/>
  <c r="AY212" i="15" s="1"/>
  <c r="BH212" i="15"/>
  <c r="BC212" i="15"/>
  <c r="AP212" i="15"/>
  <c r="AU212" i="15" s="1"/>
  <c r="AZ212" i="15" s="1"/>
  <c r="AK212" i="15"/>
  <c r="BE212" i="15"/>
  <c r="AP174" i="15"/>
  <c r="AU174" i="15" s="1"/>
  <c r="AZ174" i="15" s="1"/>
  <c r="AK174" i="15"/>
  <c r="BE174" i="15"/>
  <c r="BG166" i="15"/>
  <c r="AR166" i="15"/>
  <c r="AW166" i="15" s="1"/>
  <c r="BB166" i="15" s="1"/>
  <c r="AM166" i="15"/>
  <c r="BI158" i="15"/>
  <c r="BD158" i="15"/>
  <c r="AN158" i="15"/>
  <c r="AS158" i="15" s="1"/>
  <c r="AX158" i="15" s="1"/>
  <c r="AI158" i="15"/>
  <c r="BH158" i="15"/>
  <c r="BJ158" i="15" s="1"/>
  <c r="BC158" i="15"/>
  <c r="AO158" i="15"/>
  <c r="AT158" i="15" s="1"/>
  <c r="AY158" i="15" s="1"/>
  <c r="AJ158" i="15"/>
  <c r="AM157" i="15"/>
  <c r="BG150" i="15"/>
  <c r="AR150" i="15"/>
  <c r="AW150" i="15" s="1"/>
  <c r="BB150" i="15" s="1"/>
  <c r="AM150" i="15"/>
  <c r="AQ105" i="15"/>
  <c r="AV105" i="15" s="1"/>
  <c r="BA105" i="15" s="1"/>
  <c r="AR103" i="15"/>
  <c r="AW103" i="15" s="1"/>
  <c r="BB103" i="15" s="1"/>
  <c r="AM103" i="15"/>
  <c r="BG103" i="15"/>
  <c r="AQ101" i="15"/>
  <c r="AV101" i="15" s="1"/>
  <c r="BA101" i="15" s="1"/>
  <c r="AQ99" i="15"/>
  <c r="AV99" i="15" s="1"/>
  <c r="BA99" i="15" s="1"/>
  <c r="BH222" i="15"/>
  <c r="BJ222" i="15" s="1"/>
  <c r="AO222" i="15"/>
  <c r="AT222" i="15" s="1"/>
  <c r="AY222" i="15" s="1"/>
  <c r="AO204" i="15"/>
  <c r="AT204" i="15" s="1"/>
  <c r="AY204" i="15" s="1"/>
  <c r="AO196" i="15"/>
  <c r="AT196" i="15" s="1"/>
  <c r="AY196" i="15" s="1"/>
  <c r="AO188" i="15"/>
  <c r="AT188" i="15" s="1"/>
  <c r="AY188" i="15" s="1"/>
  <c r="BG176" i="15"/>
  <c r="AQ106" i="15"/>
  <c r="AV106" i="15" s="1"/>
  <c r="BA106" i="15" s="1"/>
  <c r="BG169" i="15"/>
  <c r="AQ166" i="15"/>
  <c r="AV166" i="15" s="1"/>
  <c r="BA166" i="15" s="1"/>
  <c r="BG162" i="15"/>
  <c r="AR162" i="15"/>
  <c r="AW162" i="15" s="1"/>
  <c r="BB162" i="15" s="1"/>
  <c r="AM162" i="15"/>
  <c r="AP101" i="15"/>
  <c r="AU101" i="15" s="1"/>
  <c r="AZ101" i="15" s="1"/>
  <c r="AK99" i="15"/>
  <c r="BF95" i="15"/>
  <c r="AL95" i="15"/>
  <c r="BL95" i="15"/>
  <c r="BK95" i="15"/>
  <c r="AQ95" i="15"/>
  <c r="AV95" i="15" s="1"/>
  <c r="BA95" i="15" s="1"/>
  <c r="AR91" i="15"/>
  <c r="AW91" i="15" s="1"/>
  <c r="BB91" i="15" s="1"/>
  <c r="BG91" i="15"/>
  <c r="AM91" i="15"/>
  <c r="BF87" i="15"/>
  <c r="AL87" i="15"/>
  <c r="BL87" i="15"/>
  <c r="BK87" i="15"/>
  <c r="AQ87" i="15"/>
  <c r="AV87" i="15" s="1"/>
  <c r="BA87" i="15" s="1"/>
  <c r="AR86" i="15"/>
  <c r="AW86" i="15" s="1"/>
  <c r="BB86" i="15" s="1"/>
  <c r="BG86" i="15"/>
  <c r="AM86" i="15"/>
  <c r="BF82" i="15"/>
  <c r="AL82" i="15"/>
  <c r="BL82" i="15"/>
  <c r="BK82" i="15"/>
  <c r="AQ82" i="15"/>
  <c r="AV82" i="15" s="1"/>
  <c r="BA82" i="15" s="1"/>
  <c r="BI78" i="15"/>
  <c r="AO78" i="15"/>
  <c r="AT78" i="15" s="1"/>
  <c r="AY78" i="15" s="1"/>
  <c r="BH78" i="15"/>
  <c r="BD78" i="15"/>
  <c r="AN78" i="15"/>
  <c r="AS78" i="15" s="1"/>
  <c r="AX78" i="15" s="1"/>
  <c r="AJ78" i="15"/>
  <c r="AI78" i="15"/>
  <c r="BC78" i="15"/>
  <c r="AR74" i="15"/>
  <c r="AW74" i="15" s="1"/>
  <c r="BB74" i="15" s="1"/>
  <c r="BG74" i="15"/>
  <c r="AM74" i="15"/>
  <c r="AP70" i="15"/>
  <c r="AU70" i="15" s="1"/>
  <c r="AZ70" i="15" s="1"/>
  <c r="BE70" i="15"/>
  <c r="AK70" i="15"/>
  <c r="BF66" i="15"/>
  <c r="AL66" i="15"/>
  <c r="BL66" i="15"/>
  <c r="BK66" i="15"/>
  <c r="AQ66" i="15"/>
  <c r="AV66" i="15" s="1"/>
  <c r="BA66" i="15" s="1"/>
  <c r="BG62" i="15"/>
  <c r="AQ62" i="15"/>
  <c r="AV62" i="15" s="1"/>
  <c r="BA62" i="15" s="1"/>
  <c r="AM62" i="15"/>
  <c r="AR62" i="15"/>
  <c r="AW62" i="15" s="1"/>
  <c r="BB62" i="15" s="1"/>
  <c r="AP58" i="15"/>
  <c r="AU58" i="15" s="1"/>
  <c r="AZ58" i="15" s="1"/>
  <c r="BE58" i="15"/>
  <c r="AK58" i="15"/>
  <c r="AP54" i="15"/>
  <c r="AU54" i="15" s="1"/>
  <c r="AZ54" i="15" s="1"/>
  <c r="BE54" i="15"/>
  <c r="AK54" i="15"/>
  <c r="BL50" i="15"/>
  <c r="BF49" i="15"/>
  <c r="AL49" i="15"/>
  <c r="BK49" i="15"/>
  <c r="BL49" i="15"/>
  <c r="AQ49" i="15"/>
  <c r="AV49" i="15" s="1"/>
  <c r="BA49" i="15" s="1"/>
  <c r="BL46" i="15"/>
  <c r="BF45" i="15"/>
  <c r="AL45" i="15"/>
  <c r="BK45" i="15"/>
  <c r="AQ45" i="15"/>
  <c r="AV45" i="15" s="1"/>
  <c r="BA45" i="15" s="1"/>
  <c r="BL45" i="15"/>
  <c r="BL42" i="15"/>
  <c r="BF41" i="15"/>
  <c r="AL41" i="15"/>
  <c r="BK41" i="15"/>
  <c r="BL41" i="15"/>
  <c r="AQ41" i="15"/>
  <c r="AV41" i="15" s="1"/>
  <c r="BA41" i="15" s="1"/>
  <c r="BL38" i="15"/>
  <c r="BF37" i="15"/>
  <c r="AL37" i="15"/>
  <c r="BK37" i="15"/>
  <c r="AQ37" i="15"/>
  <c r="AV37" i="15" s="1"/>
  <c r="BA37" i="15" s="1"/>
  <c r="BL37" i="15"/>
  <c r="BL34" i="15"/>
  <c r="BF33" i="15"/>
  <c r="AL33" i="15"/>
  <c r="BK33" i="15"/>
  <c r="AQ33" i="15"/>
  <c r="AV33" i="15" s="1"/>
  <c r="BA33" i="15" s="1"/>
  <c r="BL33" i="15"/>
  <c r="BF28" i="15"/>
  <c r="AL28" i="15"/>
  <c r="BK28" i="15"/>
  <c r="BL28" i="15"/>
  <c r="AQ28" i="15"/>
  <c r="AV28" i="15" s="1"/>
  <c r="BA28" i="15" s="1"/>
  <c r="AK27" i="15"/>
  <c r="AN18" i="15"/>
  <c r="AS18" i="15" s="1"/>
  <c r="AX18" i="15" s="1"/>
  <c r="AN10" i="15"/>
  <c r="AS10" i="15" s="1"/>
  <c r="AX10" i="15" s="1"/>
  <c r="BC21" i="15"/>
  <c r="BC17" i="15"/>
  <c r="BC15" i="15"/>
  <c r="BF67" i="15"/>
  <c r="AL67" i="15"/>
  <c r="BL67" i="15"/>
  <c r="BK67" i="15"/>
  <c r="AQ67" i="15"/>
  <c r="AV67" i="15" s="1"/>
  <c r="BA67" i="15" s="1"/>
  <c r="AL64" i="15"/>
  <c r="BI57" i="15"/>
  <c r="AO57" i="15"/>
  <c r="AT57" i="15" s="1"/>
  <c r="AY57" i="15" s="1"/>
  <c r="BC57" i="15"/>
  <c r="BD57" i="15"/>
  <c r="AN57" i="15"/>
  <c r="AS57" i="15" s="1"/>
  <c r="AX57" i="15" s="1"/>
  <c r="BH57" i="15"/>
  <c r="AJ57" i="15"/>
  <c r="AI57" i="15"/>
  <c r="AP49" i="15"/>
  <c r="AU49" i="15" s="1"/>
  <c r="AZ49" i="15" s="1"/>
  <c r="BE49" i="15"/>
  <c r="AK49" i="15"/>
  <c r="BI37" i="15"/>
  <c r="AO37" i="15"/>
  <c r="AT37" i="15" s="1"/>
  <c r="AY37" i="15" s="1"/>
  <c r="BC37" i="15"/>
  <c r="BD37" i="15"/>
  <c r="AN37" i="15"/>
  <c r="AS37" i="15" s="1"/>
  <c r="AX37" i="15" s="1"/>
  <c r="BH37" i="15"/>
  <c r="AJ37" i="15"/>
  <c r="AI37" i="15"/>
  <c r="AP33" i="15"/>
  <c r="AU33" i="15" s="1"/>
  <c r="AZ33" i="15" s="1"/>
  <c r="BE33" i="15"/>
  <c r="AK33" i="15"/>
  <c r="BI20" i="15"/>
  <c r="BI17" i="15"/>
  <c r="AO10" i="15"/>
  <c r="AT10" i="15" s="1"/>
  <c r="AY10" i="15" s="1"/>
  <c r="BF170" i="15"/>
  <c r="AL170" i="15"/>
  <c r="BL170" i="15"/>
  <c r="AQ170" i="15"/>
  <c r="AV170" i="15" s="1"/>
  <c r="BA170" i="15" s="1"/>
  <c r="BK170" i="15"/>
  <c r="AP170" i="15"/>
  <c r="AU170" i="15" s="1"/>
  <c r="AZ170" i="15" s="1"/>
  <c r="AK170" i="15"/>
  <c r="BE170" i="15"/>
  <c r="AR110" i="15"/>
  <c r="AW110" i="15" s="1"/>
  <c r="BB110" i="15" s="1"/>
  <c r="AM108" i="15"/>
  <c r="AR96" i="15"/>
  <c r="AW96" i="15" s="1"/>
  <c r="BB96" i="15" s="1"/>
  <c r="AM96" i="15"/>
  <c r="BG96" i="15"/>
  <c r="AP92" i="15"/>
  <c r="AU92" i="15" s="1"/>
  <c r="AZ92" i="15" s="1"/>
  <c r="BE92" i="15"/>
  <c r="AK92" i="15"/>
  <c r="BF88" i="15"/>
  <c r="AL88" i="15"/>
  <c r="BL88" i="15"/>
  <c r="BK88" i="15"/>
  <c r="AQ88" i="15"/>
  <c r="AV88" i="15" s="1"/>
  <c r="BA88" i="15" s="1"/>
  <c r="AR85" i="15"/>
  <c r="AW85" i="15" s="1"/>
  <c r="BB85" i="15" s="1"/>
  <c r="AM85" i="15"/>
  <c r="BG85" i="15"/>
  <c r="AP81" i="15"/>
  <c r="AU81" i="15" s="1"/>
  <c r="AZ81" i="15" s="1"/>
  <c r="BE81" i="15"/>
  <c r="AK81" i="15"/>
  <c r="BF77" i="15"/>
  <c r="AL77" i="15"/>
  <c r="BL77" i="15"/>
  <c r="BK77" i="15"/>
  <c r="AQ77" i="15"/>
  <c r="AV77" i="15" s="1"/>
  <c r="BA77" i="15" s="1"/>
  <c r="BI73" i="15"/>
  <c r="AO73" i="15"/>
  <c r="AT73" i="15" s="1"/>
  <c r="AY73" i="15" s="1"/>
  <c r="BH73" i="15"/>
  <c r="BD73" i="15"/>
  <c r="AN73" i="15"/>
  <c r="AS73" i="15" s="1"/>
  <c r="AX73" i="15" s="1"/>
  <c r="AJ73" i="15"/>
  <c r="BC73" i="15"/>
  <c r="AI73" i="15"/>
  <c r="AR69" i="15"/>
  <c r="AW69" i="15" s="1"/>
  <c r="BB69" i="15" s="1"/>
  <c r="AM69" i="15"/>
  <c r="BG69" i="15"/>
  <c r="BF65" i="15"/>
  <c r="AL65" i="15"/>
  <c r="BL65" i="15"/>
  <c r="BK65" i="15"/>
  <c r="AQ65" i="15"/>
  <c r="AV65" i="15" s="1"/>
  <c r="BA65" i="15" s="1"/>
  <c r="AP63" i="15"/>
  <c r="AU63" i="15" s="1"/>
  <c r="AZ63" i="15" s="1"/>
  <c r="BE63" i="15"/>
  <c r="AK63" i="15"/>
  <c r="BG59" i="15"/>
  <c r="AM59" i="15"/>
  <c r="AR59" i="15"/>
  <c r="AW59" i="15" s="1"/>
  <c r="BB59" i="15" s="1"/>
  <c r="BF58" i="15"/>
  <c r="BI55" i="15"/>
  <c r="AO55" i="15"/>
  <c r="AT55" i="15" s="1"/>
  <c r="AY55" i="15" s="1"/>
  <c r="AI55" i="15"/>
  <c r="BD55" i="15"/>
  <c r="AN55" i="15"/>
  <c r="AS55" i="15" s="1"/>
  <c r="AX55" i="15" s="1"/>
  <c r="BC55" i="15"/>
  <c r="BH55" i="15"/>
  <c r="AJ55" i="15"/>
  <c r="AL54" i="15"/>
  <c r="AP51" i="15"/>
  <c r="AU51" i="15" s="1"/>
  <c r="AZ51" i="15" s="1"/>
  <c r="BE51" i="15"/>
  <c r="AK51" i="15"/>
  <c r="AQ48" i="15"/>
  <c r="AV48" i="15" s="1"/>
  <c r="BA48" i="15" s="1"/>
  <c r="BG47" i="15"/>
  <c r="AR47" i="15"/>
  <c r="AW47" i="15" s="1"/>
  <c r="BB47" i="15" s="1"/>
  <c r="AM47" i="15"/>
  <c r="BF46" i="15"/>
  <c r="BI43" i="15"/>
  <c r="AO43" i="15"/>
  <c r="AT43" i="15" s="1"/>
  <c r="AY43" i="15" s="1"/>
  <c r="AI43" i="15"/>
  <c r="AJ43" i="15"/>
  <c r="BD43" i="15"/>
  <c r="AN43" i="15"/>
  <c r="AS43" i="15" s="1"/>
  <c r="AX43" i="15" s="1"/>
  <c r="BC43" i="15"/>
  <c r="BH43" i="15"/>
  <c r="AL42" i="15"/>
  <c r="BK38" i="15"/>
  <c r="AP35" i="15"/>
  <c r="AU35" i="15" s="1"/>
  <c r="AZ35" i="15" s="1"/>
  <c r="BE35" i="15"/>
  <c r="AK35" i="15"/>
  <c r="AQ32" i="15"/>
  <c r="AV32" i="15" s="1"/>
  <c r="BA32" i="15" s="1"/>
  <c r="BG31" i="15"/>
  <c r="AR31" i="15"/>
  <c r="AW31" i="15" s="1"/>
  <c r="BB31" i="15" s="1"/>
  <c r="AM31" i="15"/>
  <c r="BC11" i="15"/>
  <c r="BC10" i="15"/>
  <c r="AR153" i="15"/>
  <c r="AW153" i="15" s="1"/>
  <c r="BB153" i="15" s="1"/>
  <c r="AL150" i="15"/>
  <c r="AK103" i="15"/>
  <c r="BG97" i="15"/>
  <c r="AR97" i="15"/>
  <c r="AW97" i="15" s="1"/>
  <c r="BB97" i="15" s="1"/>
  <c r="AM97" i="15"/>
  <c r="BF93" i="15"/>
  <c r="AL93" i="15"/>
  <c r="BL93" i="15"/>
  <c r="AQ93" i="15"/>
  <c r="AV93" i="15" s="1"/>
  <c r="BA93" i="15" s="1"/>
  <c r="BK93" i="15"/>
  <c r="AR89" i="15"/>
  <c r="AW89" i="15" s="1"/>
  <c r="BB89" i="15" s="1"/>
  <c r="BG89" i="15"/>
  <c r="AM89" i="15"/>
  <c r="BF84" i="15"/>
  <c r="AL84" i="15"/>
  <c r="BL84" i="15"/>
  <c r="AQ84" i="15"/>
  <c r="AV84" i="15" s="1"/>
  <c r="BA84" i="15" s="1"/>
  <c r="BK84" i="15"/>
  <c r="AR80" i="15"/>
  <c r="AW80" i="15" s="1"/>
  <c r="BB80" i="15" s="1"/>
  <c r="BG80" i="15"/>
  <c r="AM80" i="15"/>
  <c r="BF76" i="15"/>
  <c r="AL76" i="15"/>
  <c r="BL76" i="15"/>
  <c r="AQ76" i="15"/>
  <c r="AV76" i="15" s="1"/>
  <c r="BA76" i="15" s="1"/>
  <c r="BK76" i="15"/>
  <c r="AR72" i="15"/>
  <c r="AW72" i="15" s="1"/>
  <c r="BB72" i="15" s="1"/>
  <c r="BG72" i="15"/>
  <c r="AM72" i="15"/>
  <c r="BF68" i="15"/>
  <c r="AL68" i="15"/>
  <c r="BL68" i="15"/>
  <c r="AQ68" i="15"/>
  <c r="AV68" i="15" s="1"/>
  <c r="BA68" i="15" s="1"/>
  <c r="BK68" i="15"/>
  <c r="BL64" i="15"/>
  <c r="AR60" i="15"/>
  <c r="AW60" i="15" s="1"/>
  <c r="BB60" i="15" s="1"/>
  <c r="BG60" i="15"/>
  <c r="AM60" i="15"/>
  <c r="BL56" i="15"/>
  <c r="AR52" i="15"/>
  <c r="AW52" i="15" s="1"/>
  <c r="BB52" i="15" s="1"/>
  <c r="BG52" i="15"/>
  <c r="AM52" i="15"/>
  <c r="BL48" i="15"/>
  <c r="AR44" i="15"/>
  <c r="AW44" i="15" s="1"/>
  <c r="BB44" i="15" s="1"/>
  <c r="BG44" i="15"/>
  <c r="AM44" i="15"/>
  <c r="BL40" i="15"/>
  <c r="AR36" i="15"/>
  <c r="AW36" i="15" s="1"/>
  <c r="BB36" i="15" s="1"/>
  <c r="BG36" i="15"/>
  <c r="AM36" i="15"/>
  <c r="BL32" i="15"/>
  <c r="AR29" i="15"/>
  <c r="AW29" i="15" s="1"/>
  <c r="BB29" i="15" s="1"/>
  <c r="AM29" i="15"/>
  <c r="BG29" i="15"/>
  <c r="AN27" i="15"/>
  <c r="AS27" i="15" s="1"/>
  <c r="AX27" i="15" s="1"/>
  <c r="BF26" i="15"/>
  <c r="AL26" i="15"/>
  <c r="BL26" i="15"/>
  <c r="AQ26" i="15"/>
  <c r="AV26" i="15" s="1"/>
  <c r="BA26" i="15" s="1"/>
  <c r="BK26" i="15"/>
  <c r="AP24" i="15"/>
  <c r="AU24" i="15" s="1"/>
  <c r="AZ24" i="15" s="1"/>
  <c r="BE24" i="15"/>
  <c r="AK24" i="15"/>
  <c r="BE20" i="15"/>
  <c r="AP20" i="15"/>
  <c r="AU20" i="15" s="1"/>
  <c r="AZ20" i="15" s="1"/>
  <c r="AK20" i="15"/>
  <c r="AP16" i="15"/>
  <c r="AU16" i="15" s="1"/>
  <c r="AZ16" i="15" s="1"/>
  <c r="BE16" i="15"/>
  <c r="AK16" i="15"/>
  <c r="BE12" i="15"/>
  <c r="AK12" i="15"/>
  <c r="AP12" i="15"/>
  <c r="AU12" i="15" s="1"/>
  <c r="AZ12" i="15" s="1"/>
  <c r="BE8" i="15"/>
  <c r="AK8" i="15"/>
  <c r="AP8" i="15"/>
  <c r="AU8" i="15" s="1"/>
  <c r="AZ8" i="15" s="1"/>
  <c r="BE4" i="15"/>
  <c r="AP4" i="15"/>
  <c r="AU4" i="15" s="1"/>
  <c r="AZ4" i="15" s="1"/>
  <c r="AK4" i="15"/>
  <c r="AR161" i="15"/>
  <c r="AW161" i="15" s="1"/>
  <c r="BB161" i="15" s="1"/>
  <c r="AL158" i="15"/>
  <c r="BI154" i="15"/>
  <c r="BD154" i="15"/>
  <c r="AN154" i="15"/>
  <c r="AS154" i="15" s="1"/>
  <c r="AX154" i="15" s="1"/>
  <c r="AI154" i="15"/>
  <c r="BH154" i="15"/>
  <c r="BJ154" i="15" s="1"/>
  <c r="BC154" i="15"/>
  <c r="AO154" i="15"/>
  <c r="AT154" i="15" s="1"/>
  <c r="AY154" i="15" s="1"/>
  <c r="AJ154" i="15"/>
  <c r="BG111" i="15"/>
  <c r="AR107" i="15"/>
  <c r="AW107" i="15" s="1"/>
  <c r="BB107" i="15" s="1"/>
  <c r="AK102" i="15"/>
  <c r="AR94" i="15"/>
  <c r="AW94" i="15" s="1"/>
  <c r="BB94" i="15" s="1"/>
  <c r="BG94" i="15"/>
  <c r="AM94" i="15"/>
  <c r="BF90" i="15"/>
  <c r="AL90" i="15"/>
  <c r="BL90" i="15"/>
  <c r="BK90" i="15"/>
  <c r="AQ90" i="15"/>
  <c r="AV90" i="15" s="1"/>
  <c r="BA90" i="15" s="1"/>
  <c r="AR83" i="15"/>
  <c r="AW83" i="15" s="1"/>
  <c r="BB83" i="15" s="1"/>
  <c r="BG83" i="15"/>
  <c r="AM83" i="15"/>
  <c r="BF79" i="15"/>
  <c r="AL79" i="15"/>
  <c r="BL79" i="15"/>
  <c r="BK79" i="15"/>
  <c r="AQ79" i="15"/>
  <c r="AV79" i="15" s="1"/>
  <c r="BA79" i="15" s="1"/>
  <c r="AR75" i="15"/>
  <c r="AW75" i="15" s="1"/>
  <c r="BB75" i="15" s="1"/>
  <c r="BG75" i="15"/>
  <c r="AM75" i="15"/>
  <c r="AR71" i="15"/>
  <c r="AW71" i="15" s="1"/>
  <c r="BB71" i="15" s="1"/>
  <c r="BG71" i="15"/>
  <c r="AM71" i="15"/>
  <c r="BK64" i="15"/>
  <c r="BK60" i="15"/>
  <c r="BI53" i="15"/>
  <c r="AO53" i="15"/>
  <c r="AT53" i="15" s="1"/>
  <c r="AY53" i="15" s="1"/>
  <c r="BC53" i="15"/>
  <c r="BH53" i="15"/>
  <c r="AJ53" i="15"/>
  <c r="AI53" i="15"/>
  <c r="BD53" i="15"/>
  <c r="AN53" i="15"/>
  <c r="AS53" i="15" s="1"/>
  <c r="AX53" i="15" s="1"/>
  <c r="BF52" i="15"/>
  <c r="AM45" i="15"/>
  <c r="AR45" i="15"/>
  <c r="AW45" i="15" s="1"/>
  <c r="BB45" i="15" s="1"/>
  <c r="BG45" i="15"/>
  <c r="AM41" i="15"/>
  <c r="AR41" i="15"/>
  <c r="AW41" i="15" s="1"/>
  <c r="BB41" i="15" s="1"/>
  <c r="BG41" i="15"/>
  <c r="BK32" i="15"/>
  <c r="BG28" i="15"/>
  <c r="AO23" i="15"/>
  <c r="AT23" i="15" s="1"/>
  <c r="AY23" i="15" s="1"/>
  <c r="AO18" i="15"/>
  <c r="AT18" i="15" s="1"/>
  <c r="AY18" i="15" s="1"/>
  <c r="BI6" i="15"/>
  <c r="BG177" i="15"/>
  <c r="AQ174" i="15"/>
  <c r="AV174" i="15" s="1"/>
  <c r="BA174" i="15" s="1"/>
  <c r="AQ51" i="15"/>
  <c r="AV51" i="15" s="1"/>
  <c r="BA51" i="15" s="1"/>
  <c r="BL31" i="15"/>
  <c r="BH6" i="15"/>
  <c r="AL63" i="15"/>
  <c r="AQ59" i="15"/>
  <c r="AV59" i="15" s="1"/>
  <c r="BA59" i="15" s="1"/>
  <c r="BK35" i="15"/>
  <c r="BF35" i="15"/>
  <c r="AQ60" i="15"/>
  <c r="AV60" i="15" s="1"/>
  <c r="BA60" i="15" s="1"/>
  <c r="AL47" i="15"/>
  <c r="BH14" i="15"/>
  <c r="BK39" i="15"/>
  <c r="BF39" i="15"/>
  <c r="BH22" i="15"/>
  <c r="BH16" i="15"/>
  <c r="BH5" i="15"/>
  <c r="AP531" i="15"/>
  <c r="AU531" i="15" s="1"/>
  <c r="AZ531" i="15" s="1"/>
  <c r="BE531" i="15"/>
  <c r="AK531" i="15"/>
  <c r="BI528" i="15"/>
  <c r="AP518" i="15"/>
  <c r="AU518" i="15" s="1"/>
  <c r="AZ518" i="15" s="1"/>
  <c r="BE518" i="15"/>
  <c r="AK518" i="15"/>
  <c r="BH518" i="15"/>
  <c r="AR511" i="15"/>
  <c r="AW511" i="15" s="1"/>
  <c r="BB511" i="15" s="1"/>
  <c r="AM511" i="15"/>
  <c r="BG511" i="15"/>
  <c r="BE487" i="15"/>
  <c r="AK487" i="15"/>
  <c r="AP487" i="15"/>
  <c r="AU487" i="15" s="1"/>
  <c r="AZ487" i="15" s="1"/>
  <c r="AR485" i="15"/>
  <c r="AW485" i="15" s="1"/>
  <c r="BB485" i="15" s="1"/>
  <c r="BG485" i="15"/>
  <c r="AM485" i="15"/>
  <c r="BH514" i="15"/>
  <c r="AR487" i="15"/>
  <c r="AW487" i="15" s="1"/>
  <c r="BB487" i="15" s="1"/>
  <c r="AM487" i="15"/>
  <c r="BG487" i="15"/>
  <c r="BL490" i="15"/>
  <c r="BK490" i="15"/>
  <c r="AQ490" i="15"/>
  <c r="AV490" i="15" s="1"/>
  <c r="BA490" i="15" s="1"/>
  <c r="BF490" i="15"/>
  <c r="AL490" i="15"/>
  <c r="BE492" i="15"/>
  <c r="AK492" i="15"/>
  <c r="AP492" i="15"/>
  <c r="AU492" i="15" s="1"/>
  <c r="AZ492" i="15" s="1"/>
  <c r="BM461" i="15"/>
  <c r="AP434" i="15"/>
  <c r="AU434" i="15" s="1"/>
  <c r="AZ434" i="15" s="1"/>
  <c r="BE434" i="15"/>
  <c r="AK434" i="15"/>
  <c r="BF433" i="15"/>
  <c r="AL433" i="15"/>
  <c r="BL433" i="15"/>
  <c r="AQ433" i="15"/>
  <c r="AV433" i="15" s="1"/>
  <c r="BA433" i="15" s="1"/>
  <c r="BK433" i="15"/>
  <c r="BC417" i="15"/>
  <c r="BH413" i="15"/>
  <c r="BI531" i="15"/>
  <c r="AO531" i="15"/>
  <c r="AT531" i="15" s="1"/>
  <c r="AY531" i="15" s="1"/>
  <c r="BD531" i="15"/>
  <c r="AN531" i="15"/>
  <c r="AS531" i="15" s="1"/>
  <c r="AX531" i="15" s="1"/>
  <c r="BC531" i="15"/>
  <c r="BH531" i="15"/>
  <c r="AJ531" i="15"/>
  <c r="AI531" i="15"/>
  <c r="BC535" i="15"/>
  <c r="AN533" i="15"/>
  <c r="AS533" i="15" s="1"/>
  <c r="AX533" i="15" s="1"/>
  <c r="AL530" i="15"/>
  <c r="BM525" i="15"/>
  <c r="AP516" i="15"/>
  <c r="AU516" i="15" s="1"/>
  <c r="AZ516" i="15" s="1"/>
  <c r="BI516" i="15"/>
  <c r="AK516" i="15"/>
  <c r="BE516" i="15"/>
  <c r="AO516" i="15"/>
  <c r="AT516" i="15" s="1"/>
  <c r="AY516" i="15" s="1"/>
  <c r="BD516" i="15"/>
  <c r="AP512" i="15"/>
  <c r="AU512" i="15" s="1"/>
  <c r="AZ512" i="15" s="1"/>
  <c r="AK512" i="15"/>
  <c r="BE512" i="15"/>
  <c r="BH516" i="15"/>
  <c r="BJ516" i="15" s="1"/>
  <c r="AP511" i="15"/>
  <c r="AU511" i="15" s="1"/>
  <c r="AZ511" i="15" s="1"/>
  <c r="AK511" i="15"/>
  <c r="BE511" i="15"/>
  <c r="BH512" i="15"/>
  <c r="BI489" i="15"/>
  <c r="AO489" i="15"/>
  <c r="AT489" i="15" s="1"/>
  <c r="AY489" i="15" s="1"/>
  <c r="BH489" i="15"/>
  <c r="BD489" i="15"/>
  <c r="AN489" i="15"/>
  <c r="AS489" i="15" s="1"/>
  <c r="AX489" i="15" s="1"/>
  <c r="AJ489" i="15"/>
  <c r="BC489" i="15"/>
  <c r="AI489" i="15"/>
  <c r="BL485" i="15"/>
  <c r="BF485" i="15"/>
  <c r="AL485" i="15"/>
  <c r="BK485" i="15"/>
  <c r="AQ485" i="15"/>
  <c r="AV485" i="15" s="1"/>
  <c r="BA485" i="15" s="1"/>
  <c r="AK534" i="15"/>
  <c r="BI534" i="15"/>
  <c r="BM535" i="15"/>
  <c r="BM532" i="15"/>
  <c r="AP534" i="15"/>
  <c r="AU534" i="15" s="1"/>
  <c r="AZ534" i="15" s="1"/>
  <c r="AM531" i="15"/>
  <c r="AR531" i="15"/>
  <c r="AW531" i="15" s="1"/>
  <c r="BB531" i="15" s="1"/>
  <c r="BG531" i="15"/>
  <c r="AQ531" i="15"/>
  <c r="AV531" i="15" s="1"/>
  <c r="BA531" i="15" s="1"/>
  <c r="BC534" i="15"/>
  <c r="BH534" i="15"/>
  <c r="BI530" i="15"/>
  <c r="AO530" i="15"/>
  <c r="AT530" i="15" s="1"/>
  <c r="AY530" i="15" s="1"/>
  <c r="AI530" i="15"/>
  <c r="BD530" i="15"/>
  <c r="AN530" i="15"/>
  <c r="AS530" i="15" s="1"/>
  <c r="AX530" i="15" s="1"/>
  <c r="AJ530" i="15"/>
  <c r="BH530" i="15"/>
  <c r="BC530" i="15"/>
  <c r="AP527" i="15"/>
  <c r="AU527" i="15" s="1"/>
  <c r="AZ527" i="15" s="1"/>
  <c r="BI527" i="15"/>
  <c r="AK527" i="15"/>
  <c r="AO527" i="15"/>
  <c r="AT527" i="15" s="1"/>
  <c r="AY527" i="15" s="1"/>
  <c r="BE527" i="15"/>
  <c r="AP525" i="15"/>
  <c r="AU525" i="15" s="1"/>
  <c r="AZ525" i="15" s="1"/>
  <c r="BI525" i="15"/>
  <c r="BJ525" i="15" s="1"/>
  <c r="BE525" i="15"/>
  <c r="AO525" i="15"/>
  <c r="AT525" i="15" s="1"/>
  <c r="AY525" i="15" s="1"/>
  <c r="AK525" i="15"/>
  <c r="BI535" i="15"/>
  <c r="AI533" i="15"/>
  <c r="AJ528" i="15"/>
  <c r="BD528" i="15"/>
  <c r="BF530" i="15"/>
  <c r="AR529" i="15"/>
  <c r="AW529" i="15" s="1"/>
  <c r="BB529" i="15" s="1"/>
  <c r="BG529" i="15"/>
  <c r="AM529" i="15"/>
  <c r="BM521" i="15"/>
  <c r="AP517" i="15"/>
  <c r="AU517" i="15" s="1"/>
  <c r="AZ517" i="15" s="1"/>
  <c r="BE517" i="15"/>
  <c r="BD517" i="15"/>
  <c r="BI517" i="15"/>
  <c r="AK517" i="15"/>
  <c r="AP513" i="15"/>
  <c r="AU513" i="15" s="1"/>
  <c r="AZ513" i="15" s="1"/>
  <c r="BE513" i="15"/>
  <c r="BD513" i="15"/>
  <c r="AK513" i="15"/>
  <c r="BI513" i="15"/>
  <c r="BJ513" i="15" s="1"/>
  <c r="AJ516" i="15"/>
  <c r="BM507" i="15"/>
  <c r="BD518" i="15"/>
  <c r="BK511" i="15"/>
  <c r="BM511" i="15" s="1"/>
  <c r="BI512" i="15"/>
  <c r="AL511" i="15"/>
  <c r="BD525" i="15"/>
  <c r="AO517" i="15"/>
  <c r="AT517" i="15" s="1"/>
  <c r="AY517" i="15" s="1"/>
  <c r="BI497" i="15"/>
  <c r="BE491" i="15"/>
  <c r="AK491" i="15"/>
  <c r="AP491" i="15"/>
  <c r="AU491" i="15" s="1"/>
  <c r="AZ491" i="15" s="1"/>
  <c r="AR489" i="15"/>
  <c r="AW489" i="15" s="1"/>
  <c r="BB489" i="15" s="1"/>
  <c r="AM489" i="15"/>
  <c r="BG489" i="15"/>
  <c r="BI485" i="15"/>
  <c r="AO485" i="15"/>
  <c r="AT485" i="15" s="1"/>
  <c r="AY485" i="15" s="1"/>
  <c r="BH485" i="15"/>
  <c r="BD485" i="15"/>
  <c r="AN485" i="15"/>
  <c r="AS485" i="15" s="1"/>
  <c r="AX485" i="15" s="1"/>
  <c r="AJ485" i="15"/>
  <c r="BC485" i="15"/>
  <c r="AI485" i="15"/>
  <c r="BG484" i="15"/>
  <c r="AM484" i="15"/>
  <c r="AR484" i="15"/>
  <c r="AW484" i="15" s="1"/>
  <c r="BB484" i="15" s="1"/>
  <c r="BG483" i="15"/>
  <c r="AM483" i="15"/>
  <c r="AR483" i="15"/>
  <c r="AW483" i="15" s="1"/>
  <c r="BB483" i="15" s="1"/>
  <c r="BI482" i="15"/>
  <c r="AO482" i="15"/>
  <c r="AT482" i="15" s="1"/>
  <c r="AY482" i="15" s="1"/>
  <c r="BD482" i="15"/>
  <c r="AN482" i="15"/>
  <c r="AS482" i="15" s="1"/>
  <c r="AX482" i="15" s="1"/>
  <c r="AI482" i="15"/>
  <c r="BH482" i="15"/>
  <c r="AJ482" i="15"/>
  <c r="BC482" i="15"/>
  <c r="AJ514" i="15"/>
  <c r="BD514" i="15"/>
  <c r="AI497" i="15"/>
  <c r="AI496" i="15"/>
  <c r="BI491" i="15"/>
  <c r="AO491" i="15"/>
  <c r="AT491" i="15" s="1"/>
  <c r="AY491" i="15" s="1"/>
  <c r="BH491" i="15"/>
  <c r="BD491" i="15"/>
  <c r="AN491" i="15"/>
  <c r="AS491" i="15" s="1"/>
  <c r="AX491" i="15" s="1"/>
  <c r="AJ491" i="15"/>
  <c r="BC491" i="15"/>
  <c r="AI491" i="15"/>
  <c r="BI487" i="15"/>
  <c r="AO487" i="15"/>
  <c r="AT487" i="15" s="1"/>
  <c r="AY487" i="15" s="1"/>
  <c r="BH487" i="15"/>
  <c r="BD487" i="15"/>
  <c r="AN487" i="15"/>
  <c r="AS487" i="15" s="1"/>
  <c r="AX487" i="15" s="1"/>
  <c r="AJ487" i="15"/>
  <c r="BC487" i="15"/>
  <c r="AI487" i="15"/>
  <c r="BI488" i="15"/>
  <c r="AO488" i="15"/>
  <c r="AT488" i="15" s="1"/>
  <c r="AY488" i="15" s="1"/>
  <c r="BH488" i="15"/>
  <c r="BD488" i="15"/>
  <c r="AN488" i="15"/>
  <c r="AS488" i="15" s="1"/>
  <c r="AX488" i="15" s="1"/>
  <c r="AJ488" i="15"/>
  <c r="AI488" i="15"/>
  <c r="BC488" i="15"/>
  <c r="AP474" i="15"/>
  <c r="AU474" i="15" s="1"/>
  <c r="AZ474" i="15" s="1"/>
  <c r="BE474" i="15"/>
  <c r="AK474" i="15"/>
  <c r="BD474" i="15"/>
  <c r="AJ474" i="15"/>
  <c r="BH474" i="15"/>
  <c r="AP470" i="15"/>
  <c r="AU470" i="15" s="1"/>
  <c r="AZ470" i="15" s="1"/>
  <c r="BE470" i="15"/>
  <c r="AK470" i="15"/>
  <c r="BD470" i="15"/>
  <c r="AJ470" i="15"/>
  <c r="BH470" i="15"/>
  <c r="AP466" i="15"/>
  <c r="AU466" i="15" s="1"/>
  <c r="AZ466" i="15" s="1"/>
  <c r="BE466" i="15"/>
  <c r="AK466" i="15"/>
  <c r="BD466" i="15"/>
  <c r="AJ466" i="15"/>
  <c r="BH466" i="15"/>
  <c r="AP465" i="15"/>
  <c r="AU465" i="15" s="1"/>
  <c r="AZ465" i="15" s="1"/>
  <c r="BE465" i="15"/>
  <c r="AK465" i="15"/>
  <c r="BD465" i="15"/>
  <c r="BH465" i="15"/>
  <c r="AJ465" i="15"/>
  <c r="AP463" i="15"/>
  <c r="AU463" i="15" s="1"/>
  <c r="AZ463" i="15" s="1"/>
  <c r="BI463" i="15"/>
  <c r="AK463" i="15"/>
  <c r="BE463" i="15"/>
  <c r="AO463" i="15"/>
  <c r="AT463" i="15" s="1"/>
  <c r="AY463" i="15" s="1"/>
  <c r="AP461" i="15"/>
  <c r="AU461" i="15" s="1"/>
  <c r="AZ461" i="15" s="1"/>
  <c r="BE461" i="15"/>
  <c r="AO461" i="15"/>
  <c r="AT461" i="15" s="1"/>
  <c r="AY461" i="15" s="1"/>
  <c r="BD461" i="15"/>
  <c r="BI461" i="15"/>
  <c r="AK461" i="15"/>
  <c r="AP459" i="15"/>
  <c r="AU459" i="15" s="1"/>
  <c r="AZ459" i="15" s="1"/>
  <c r="BI459" i="15"/>
  <c r="BJ459" i="15" s="1"/>
  <c r="AK459" i="15"/>
  <c r="AO459" i="15"/>
  <c r="AT459" i="15" s="1"/>
  <c r="AY459" i="15" s="1"/>
  <c r="BE459" i="15"/>
  <c r="AP457" i="15"/>
  <c r="AU457" i="15" s="1"/>
  <c r="AZ457" i="15" s="1"/>
  <c r="BE457" i="15"/>
  <c r="AO457" i="15"/>
  <c r="AT457" i="15" s="1"/>
  <c r="AY457" i="15" s="1"/>
  <c r="AK457" i="15"/>
  <c r="BI457" i="15"/>
  <c r="AP455" i="15"/>
  <c r="AU455" i="15" s="1"/>
  <c r="AZ455" i="15" s="1"/>
  <c r="BI455" i="15"/>
  <c r="AK455" i="15"/>
  <c r="AO455" i="15"/>
  <c r="AT455" i="15" s="1"/>
  <c r="AY455" i="15" s="1"/>
  <c r="BE455" i="15"/>
  <c r="AP453" i="15"/>
  <c r="AU453" i="15" s="1"/>
  <c r="AZ453" i="15" s="1"/>
  <c r="BE453" i="15"/>
  <c r="AO453" i="15"/>
  <c r="AT453" i="15" s="1"/>
  <c r="AY453" i="15" s="1"/>
  <c r="AK453" i="15"/>
  <c r="BI453" i="15"/>
  <c r="AP451" i="15"/>
  <c r="AU451" i="15" s="1"/>
  <c r="AZ451" i="15" s="1"/>
  <c r="BI451" i="15"/>
  <c r="AK451" i="15"/>
  <c r="BE451" i="15"/>
  <c r="AO451" i="15"/>
  <c r="AT451" i="15" s="1"/>
  <c r="AY451" i="15" s="1"/>
  <c r="AP449" i="15"/>
  <c r="AU449" i="15" s="1"/>
  <c r="AZ449" i="15" s="1"/>
  <c r="BE449" i="15"/>
  <c r="AO449" i="15"/>
  <c r="AT449" i="15" s="1"/>
  <c r="AY449" i="15" s="1"/>
  <c r="BI449" i="15"/>
  <c r="AK449" i="15"/>
  <c r="AP447" i="15"/>
  <c r="AU447" i="15" s="1"/>
  <c r="AZ447" i="15" s="1"/>
  <c r="BI447" i="15"/>
  <c r="AK447" i="15"/>
  <c r="BE447" i="15"/>
  <c r="AO447" i="15"/>
  <c r="AT447" i="15" s="1"/>
  <c r="AY447" i="15" s="1"/>
  <c r="AP445" i="15"/>
  <c r="AU445" i="15" s="1"/>
  <c r="AZ445" i="15" s="1"/>
  <c r="BE445" i="15"/>
  <c r="AO445" i="15"/>
  <c r="AT445" i="15" s="1"/>
  <c r="AY445" i="15" s="1"/>
  <c r="AK445" i="15"/>
  <c r="BI445" i="15"/>
  <c r="BJ445" i="15" s="1"/>
  <c r="BE486" i="15"/>
  <c r="AK486" i="15"/>
  <c r="AP486" i="15"/>
  <c r="AU486" i="15" s="1"/>
  <c r="AZ486" i="15" s="1"/>
  <c r="AR486" i="15"/>
  <c r="AW486" i="15" s="1"/>
  <c r="BB486" i="15" s="1"/>
  <c r="AM486" i="15"/>
  <c r="BG486" i="15"/>
  <c r="BI492" i="15"/>
  <c r="AO492" i="15"/>
  <c r="AT492" i="15" s="1"/>
  <c r="AY492" i="15" s="1"/>
  <c r="BH492" i="15"/>
  <c r="BD492" i="15"/>
  <c r="AN492" i="15"/>
  <c r="AS492" i="15" s="1"/>
  <c r="AX492" i="15" s="1"/>
  <c r="AJ492" i="15"/>
  <c r="AI492" i="15"/>
  <c r="BC492" i="15"/>
  <c r="AJ461" i="15"/>
  <c r="BD455" i="15"/>
  <c r="BH453" i="15"/>
  <c r="AJ445" i="15"/>
  <c r="AJ463" i="15"/>
  <c r="AJ459" i="15"/>
  <c r="BH455" i="15"/>
  <c r="BF441" i="15"/>
  <c r="AL441" i="15"/>
  <c r="BK441" i="15"/>
  <c r="AQ441" i="15"/>
  <c r="AV441" i="15" s="1"/>
  <c r="BA441" i="15" s="1"/>
  <c r="BL441" i="15"/>
  <c r="BD453" i="15"/>
  <c r="BH442" i="15"/>
  <c r="BI442" i="15"/>
  <c r="AR439" i="15"/>
  <c r="AW439" i="15" s="1"/>
  <c r="BB439" i="15" s="1"/>
  <c r="BG439" i="15"/>
  <c r="AM439" i="15"/>
  <c r="BH437" i="15"/>
  <c r="AR438" i="15"/>
  <c r="AW438" i="15" s="1"/>
  <c r="BB438" i="15" s="1"/>
  <c r="AM438" i="15"/>
  <c r="BG438" i="15"/>
  <c r="BF434" i="15"/>
  <c r="AL434" i="15"/>
  <c r="BL434" i="15"/>
  <c r="BK434" i="15"/>
  <c r="AQ434" i="15"/>
  <c r="AV434" i="15" s="1"/>
  <c r="BA434" i="15" s="1"/>
  <c r="BF437" i="15"/>
  <c r="AL437" i="15"/>
  <c r="BL437" i="15"/>
  <c r="AQ437" i="15"/>
  <c r="AV437" i="15" s="1"/>
  <c r="BA437" i="15" s="1"/>
  <c r="BK437" i="15"/>
  <c r="AR433" i="15"/>
  <c r="AW433" i="15" s="1"/>
  <c r="BB433" i="15" s="1"/>
  <c r="BG433" i="15"/>
  <c r="AM433" i="15"/>
  <c r="AP430" i="15"/>
  <c r="AU430" i="15" s="1"/>
  <c r="AZ430" i="15" s="1"/>
  <c r="AK430" i="15"/>
  <c r="BI430" i="15"/>
  <c r="BE430" i="15"/>
  <c r="AO430" i="15"/>
  <c r="AT430" i="15" s="1"/>
  <c r="AY430" i="15" s="1"/>
  <c r="AP429" i="15"/>
  <c r="AU429" i="15" s="1"/>
  <c r="AZ429" i="15" s="1"/>
  <c r="BE429" i="15"/>
  <c r="AK429" i="15"/>
  <c r="AP428" i="15"/>
  <c r="AU428" i="15" s="1"/>
  <c r="AZ428" i="15" s="1"/>
  <c r="AK428" i="15"/>
  <c r="BI428" i="15"/>
  <c r="BE428" i="15"/>
  <c r="AO428" i="15"/>
  <c r="AT428" i="15" s="1"/>
  <c r="AY428" i="15" s="1"/>
  <c r="AP427" i="15"/>
  <c r="AU427" i="15" s="1"/>
  <c r="AZ427" i="15" s="1"/>
  <c r="BE427" i="15"/>
  <c r="AK427" i="15"/>
  <c r="AP426" i="15"/>
  <c r="AU426" i="15" s="1"/>
  <c r="AZ426" i="15" s="1"/>
  <c r="AK426" i="15"/>
  <c r="BI426" i="15"/>
  <c r="BE426" i="15"/>
  <c r="AO426" i="15"/>
  <c r="AT426" i="15" s="1"/>
  <c r="AY426" i="15" s="1"/>
  <c r="AP425" i="15"/>
  <c r="AU425" i="15" s="1"/>
  <c r="AZ425" i="15" s="1"/>
  <c r="BE425" i="15"/>
  <c r="AK425" i="15"/>
  <c r="AP424" i="15"/>
  <c r="AU424" i="15" s="1"/>
  <c r="AZ424" i="15" s="1"/>
  <c r="AK424" i="15"/>
  <c r="BI424" i="15"/>
  <c r="BE424" i="15"/>
  <c r="AO424" i="15"/>
  <c r="AT424" i="15" s="1"/>
  <c r="AY424" i="15" s="1"/>
  <c r="AP423" i="15"/>
  <c r="AU423" i="15" s="1"/>
  <c r="AZ423" i="15" s="1"/>
  <c r="BE423" i="15"/>
  <c r="AK423" i="15"/>
  <c r="AP422" i="15"/>
  <c r="AU422" i="15" s="1"/>
  <c r="AZ422" i="15" s="1"/>
  <c r="AK422" i="15"/>
  <c r="BI422" i="15"/>
  <c r="BE422" i="15"/>
  <c r="AO422" i="15"/>
  <c r="AT422" i="15" s="1"/>
  <c r="AY422" i="15" s="1"/>
  <c r="AP421" i="15"/>
  <c r="AU421" i="15" s="1"/>
  <c r="AZ421" i="15" s="1"/>
  <c r="BE421" i="15"/>
  <c r="AK421" i="15"/>
  <c r="AP420" i="15"/>
  <c r="AU420" i="15" s="1"/>
  <c r="AZ420" i="15" s="1"/>
  <c r="AK420" i="15"/>
  <c r="BI420" i="15"/>
  <c r="BE420" i="15"/>
  <c r="AO420" i="15"/>
  <c r="AT420" i="15" s="1"/>
  <c r="AY420" i="15" s="1"/>
  <c r="AP419" i="15"/>
  <c r="AU419" i="15" s="1"/>
  <c r="AZ419" i="15" s="1"/>
  <c r="BE419" i="15"/>
  <c r="AK419" i="15"/>
  <c r="AP418" i="15"/>
  <c r="AU418" i="15" s="1"/>
  <c r="AZ418" i="15" s="1"/>
  <c r="AK418" i="15"/>
  <c r="BI418" i="15"/>
  <c r="BE418" i="15"/>
  <c r="AO418" i="15"/>
  <c r="AT418" i="15" s="1"/>
  <c r="AY418" i="15" s="1"/>
  <c r="AP416" i="15"/>
  <c r="AU416" i="15" s="1"/>
  <c r="AZ416" i="15" s="1"/>
  <c r="BI416" i="15"/>
  <c r="BE416" i="15"/>
  <c r="AK416" i="15"/>
  <c r="AP414" i="15"/>
  <c r="AU414" i="15" s="1"/>
  <c r="AZ414" i="15" s="1"/>
  <c r="BI414" i="15"/>
  <c r="BE414" i="15"/>
  <c r="AK414" i="15"/>
  <c r="AP412" i="15"/>
  <c r="AU412" i="15" s="1"/>
  <c r="AZ412" i="15" s="1"/>
  <c r="BI412" i="15"/>
  <c r="BE412" i="15"/>
  <c r="AK412" i="15"/>
  <c r="AP410" i="15"/>
  <c r="AU410" i="15" s="1"/>
  <c r="AZ410" i="15" s="1"/>
  <c r="BI410" i="15"/>
  <c r="BE410" i="15"/>
  <c r="AK410" i="15"/>
  <c r="AP408" i="15"/>
  <c r="AU408" i="15" s="1"/>
  <c r="AZ408" i="15" s="1"/>
  <c r="BI408" i="15"/>
  <c r="BE408" i="15"/>
  <c r="AK408" i="15"/>
  <c r="AQ440" i="15"/>
  <c r="AV440" i="15" s="1"/>
  <c r="BA440" i="15" s="1"/>
  <c r="AR436" i="15"/>
  <c r="AW436" i="15" s="1"/>
  <c r="BB436" i="15" s="1"/>
  <c r="BG436" i="15"/>
  <c r="AM436" i="15"/>
  <c r="BD430" i="15"/>
  <c r="BD428" i="15"/>
  <c r="BD426" i="15"/>
  <c r="BD424" i="15"/>
  <c r="BD422" i="15"/>
  <c r="BD420" i="15"/>
  <c r="BD418" i="15"/>
  <c r="BF395" i="15"/>
  <c r="AL395" i="15"/>
  <c r="BK395" i="15"/>
  <c r="BL395" i="15"/>
  <c r="AQ395" i="15"/>
  <c r="AV395" i="15" s="1"/>
  <c r="BA395" i="15" s="1"/>
  <c r="BG395" i="15"/>
  <c r="AO423" i="15"/>
  <c r="AT423" i="15" s="1"/>
  <c r="AY423" i="15" s="1"/>
  <c r="BD416" i="15"/>
  <c r="BD414" i="15"/>
  <c r="BD412" i="15"/>
  <c r="BD410" i="15"/>
  <c r="BD408" i="15"/>
  <c r="AR407" i="15"/>
  <c r="AW407" i="15" s="1"/>
  <c r="BB407" i="15" s="1"/>
  <c r="AM407" i="15"/>
  <c r="BG407" i="15"/>
  <c r="AP405" i="15"/>
  <c r="AU405" i="15" s="1"/>
  <c r="AZ405" i="15" s="1"/>
  <c r="BE405" i="15"/>
  <c r="AK405" i="15"/>
  <c r="BF398" i="15"/>
  <c r="AL398" i="15"/>
  <c r="BL398" i="15"/>
  <c r="AQ398" i="15"/>
  <c r="AV398" i="15" s="1"/>
  <c r="BA398" i="15" s="1"/>
  <c r="BK398" i="15"/>
  <c r="AR398" i="15"/>
  <c r="AW398" i="15" s="1"/>
  <c r="BB398" i="15" s="1"/>
  <c r="AM398" i="15"/>
  <c r="BM384" i="15"/>
  <c r="AO440" i="15"/>
  <c r="AT440" i="15" s="1"/>
  <c r="AY440" i="15" s="1"/>
  <c r="BH436" i="15"/>
  <c r="BD436" i="15"/>
  <c r="AN436" i="15"/>
  <c r="AS436" i="15" s="1"/>
  <c r="AX436" i="15" s="1"/>
  <c r="AJ436" i="15"/>
  <c r="BI436" i="15"/>
  <c r="AI436" i="15"/>
  <c r="AO436" i="15"/>
  <c r="AT436" i="15" s="1"/>
  <c r="AY436" i="15" s="1"/>
  <c r="BC436" i="15"/>
  <c r="BI434" i="15"/>
  <c r="BH432" i="15"/>
  <c r="BD432" i="15"/>
  <c r="AN432" i="15"/>
  <c r="AS432" i="15" s="1"/>
  <c r="AX432" i="15" s="1"/>
  <c r="AJ432" i="15"/>
  <c r="BI432" i="15"/>
  <c r="AI432" i="15"/>
  <c r="AO432" i="15"/>
  <c r="AT432" i="15" s="1"/>
  <c r="AY432" i="15" s="1"/>
  <c r="BC432" i="15"/>
  <c r="BH429" i="15"/>
  <c r="AJ427" i="15"/>
  <c r="BD423" i="15"/>
  <c r="BH421" i="15"/>
  <c r="AJ419" i="15"/>
  <c r="BC403" i="15"/>
  <c r="BF401" i="15"/>
  <c r="AL401" i="15"/>
  <c r="BL401" i="15"/>
  <c r="AQ401" i="15"/>
  <c r="AV401" i="15" s="1"/>
  <c r="BA401" i="15" s="1"/>
  <c r="BK401" i="15"/>
  <c r="BH407" i="15"/>
  <c r="BG406" i="15"/>
  <c r="AR400" i="15"/>
  <c r="AW400" i="15" s="1"/>
  <c r="BB400" i="15" s="1"/>
  <c r="AM400" i="15"/>
  <c r="BG400" i="15"/>
  <c r="BK400" i="15"/>
  <c r="BG399" i="15"/>
  <c r="BI362" i="15"/>
  <c r="AO362" i="15"/>
  <c r="AT362" i="15" s="1"/>
  <c r="AY362" i="15" s="1"/>
  <c r="BH362" i="15"/>
  <c r="BD362" i="15"/>
  <c r="AN362" i="15"/>
  <c r="AS362" i="15" s="1"/>
  <c r="AX362" i="15" s="1"/>
  <c r="AJ362" i="15"/>
  <c r="BC362" i="15"/>
  <c r="AI362" i="15"/>
  <c r="BI361" i="15"/>
  <c r="AO361" i="15"/>
  <c r="AT361" i="15" s="1"/>
  <c r="AY361" i="15" s="1"/>
  <c r="BH361" i="15"/>
  <c r="BD361" i="15"/>
  <c r="AN361" i="15"/>
  <c r="AS361" i="15" s="1"/>
  <c r="AX361" i="15" s="1"/>
  <c r="AJ361" i="15"/>
  <c r="BC361" i="15"/>
  <c r="AI361" i="15"/>
  <c r="BH406" i="15"/>
  <c r="BD406" i="15"/>
  <c r="AN406" i="15"/>
  <c r="AS406" i="15" s="1"/>
  <c r="AX406" i="15" s="1"/>
  <c r="AJ406" i="15"/>
  <c r="BI406" i="15"/>
  <c r="AI406" i="15"/>
  <c r="AO406" i="15"/>
  <c r="AT406" i="15" s="1"/>
  <c r="AY406" i="15" s="1"/>
  <c r="BC406" i="15"/>
  <c r="AJ405" i="15"/>
  <c r="AQ400" i="15"/>
  <c r="AV400" i="15" s="1"/>
  <c r="BA400" i="15" s="1"/>
  <c r="AI368" i="15"/>
  <c r="AI367" i="15"/>
  <c r="AI366" i="15"/>
  <c r="BF361" i="15"/>
  <c r="BL361" i="15"/>
  <c r="BK361" i="15"/>
  <c r="AQ361" i="15"/>
  <c r="AV361" i="15" s="1"/>
  <c r="BA361" i="15" s="1"/>
  <c r="AL361" i="15"/>
  <c r="AR404" i="15"/>
  <c r="AW404" i="15" s="1"/>
  <c r="BB404" i="15" s="1"/>
  <c r="AM404" i="15"/>
  <c r="BG404" i="15"/>
  <c r="AR399" i="15"/>
  <c r="AW399" i="15" s="1"/>
  <c r="BB399" i="15" s="1"/>
  <c r="BF364" i="15"/>
  <c r="BC341" i="15"/>
  <c r="AN341" i="15"/>
  <c r="AS341" i="15" s="1"/>
  <c r="AX341" i="15" s="1"/>
  <c r="BI341" i="15"/>
  <c r="AN340" i="15"/>
  <c r="AS340" i="15" s="1"/>
  <c r="AX340" i="15" s="1"/>
  <c r="BI339" i="15"/>
  <c r="BG361" i="15"/>
  <c r="BE357" i="15"/>
  <c r="AK357" i="15"/>
  <c r="AP357" i="15"/>
  <c r="AU357" i="15" s="1"/>
  <c r="AZ357" i="15" s="1"/>
  <c r="BE366" i="15"/>
  <c r="AK340" i="15"/>
  <c r="BI360" i="15"/>
  <c r="AO360" i="15"/>
  <c r="AT360" i="15" s="1"/>
  <c r="AY360" i="15" s="1"/>
  <c r="BH360" i="15"/>
  <c r="BD360" i="15"/>
  <c r="AN360" i="15"/>
  <c r="AS360" i="15" s="1"/>
  <c r="AX360" i="15" s="1"/>
  <c r="AJ360" i="15"/>
  <c r="BC360" i="15"/>
  <c r="AI360" i="15"/>
  <c r="AR359" i="15"/>
  <c r="AW359" i="15" s="1"/>
  <c r="BB359" i="15" s="1"/>
  <c r="AM359" i="15"/>
  <c r="BG359" i="15"/>
  <c r="BL357" i="15"/>
  <c r="BK357" i="15"/>
  <c r="AL357" i="15"/>
  <c r="AQ357" i="15"/>
  <c r="AV357" i="15" s="1"/>
  <c r="BA357" i="15" s="1"/>
  <c r="BF357" i="15"/>
  <c r="BI356" i="15"/>
  <c r="AO356" i="15"/>
  <c r="AT356" i="15" s="1"/>
  <c r="AY356" i="15" s="1"/>
  <c r="BH356" i="15"/>
  <c r="BD356" i="15"/>
  <c r="AN356" i="15"/>
  <c r="AS356" i="15" s="1"/>
  <c r="AX356" i="15" s="1"/>
  <c r="AJ356" i="15"/>
  <c r="BC356" i="15"/>
  <c r="AI356" i="15"/>
  <c r="AR355" i="15"/>
  <c r="AW355" i="15" s="1"/>
  <c r="BB355" i="15" s="1"/>
  <c r="AM355" i="15"/>
  <c r="BG355" i="15"/>
  <c r="BL353" i="15"/>
  <c r="BK353" i="15"/>
  <c r="AQ353" i="15"/>
  <c r="AV353" i="15" s="1"/>
  <c r="BA353" i="15" s="1"/>
  <c r="BF353" i="15"/>
  <c r="AL353" i="15"/>
  <c r="BI352" i="15"/>
  <c r="AO352" i="15"/>
  <c r="AT352" i="15" s="1"/>
  <c r="AY352" i="15" s="1"/>
  <c r="BH352" i="15"/>
  <c r="BD352" i="15"/>
  <c r="AN352" i="15"/>
  <c r="AS352" i="15" s="1"/>
  <c r="AX352" i="15" s="1"/>
  <c r="AJ352" i="15"/>
  <c r="BC352" i="15"/>
  <c r="AI352" i="15"/>
  <c r="AR351" i="15"/>
  <c r="AW351" i="15" s="1"/>
  <c r="BB351" i="15" s="1"/>
  <c r="AM351" i="15"/>
  <c r="BG351" i="15"/>
  <c r="BL349" i="15"/>
  <c r="BK349" i="15"/>
  <c r="AQ349" i="15"/>
  <c r="AV349" i="15" s="1"/>
  <c r="BA349" i="15" s="1"/>
  <c r="BF349" i="15"/>
  <c r="AL349" i="15"/>
  <c r="BI348" i="15"/>
  <c r="AO348" i="15"/>
  <c r="AT348" i="15" s="1"/>
  <c r="AY348" i="15" s="1"/>
  <c r="BH348" i="15"/>
  <c r="BD348" i="15"/>
  <c r="AN348" i="15"/>
  <c r="AS348" i="15" s="1"/>
  <c r="AX348" i="15" s="1"/>
  <c r="AJ348" i="15"/>
  <c r="BC348" i="15"/>
  <c r="AI348" i="15"/>
  <c r="AR347" i="15"/>
  <c r="AW347" i="15" s="1"/>
  <c r="BB347" i="15" s="1"/>
  <c r="AM347" i="15"/>
  <c r="BG347" i="15"/>
  <c r="BL345" i="15"/>
  <c r="BK345" i="15"/>
  <c r="AQ345" i="15"/>
  <c r="AV345" i="15" s="1"/>
  <c r="BA345" i="15" s="1"/>
  <c r="BF345" i="15"/>
  <c r="AL345" i="15"/>
  <c r="BI344" i="15"/>
  <c r="AO344" i="15"/>
  <c r="AT344" i="15" s="1"/>
  <c r="AY344" i="15" s="1"/>
  <c r="BH344" i="15"/>
  <c r="BD344" i="15"/>
  <c r="AN344" i="15"/>
  <c r="AS344" i="15" s="1"/>
  <c r="AX344" i="15" s="1"/>
  <c r="AJ344" i="15"/>
  <c r="BC344" i="15"/>
  <c r="AI344" i="15"/>
  <c r="AR343" i="15"/>
  <c r="AW343" i="15" s="1"/>
  <c r="BB343" i="15" s="1"/>
  <c r="AM343" i="15"/>
  <c r="BG343" i="15"/>
  <c r="BJ336" i="15"/>
  <c r="AP321" i="15"/>
  <c r="AU321" i="15" s="1"/>
  <c r="AZ321" i="15" s="1"/>
  <c r="BE321" i="15"/>
  <c r="AK321" i="15"/>
  <c r="BI321" i="15"/>
  <c r="AP317" i="15"/>
  <c r="AU317" i="15" s="1"/>
  <c r="AZ317" i="15" s="1"/>
  <c r="BE317" i="15"/>
  <c r="AK317" i="15"/>
  <c r="BI317" i="15"/>
  <c r="AP313" i="15"/>
  <c r="AU313" i="15" s="1"/>
  <c r="AZ313" i="15" s="1"/>
  <c r="BE313" i="15"/>
  <c r="AK313" i="15"/>
  <c r="BI313" i="15"/>
  <c r="BL325" i="15"/>
  <c r="AJ321" i="15"/>
  <c r="BI318" i="15"/>
  <c r="BH317" i="15"/>
  <c r="BD313" i="15"/>
  <c r="AJ322" i="15"/>
  <c r="BM320" i="15"/>
  <c r="AO318" i="15"/>
  <c r="AT318" i="15" s="1"/>
  <c r="AY318" i="15" s="1"/>
  <c r="BD314" i="15"/>
  <c r="BH310" i="15"/>
  <c r="AP309" i="15"/>
  <c r="AU309" i="15" s="1"/>
  <c r="AZ309" i="15" s="1"/>
  <c r="BE309" i="15"/>
  <c r="AK309" i="15"/>
  <c r="AP305" i="15"/>
  <c r="AU305" i="15" s="1"/>
  <c r="AZ305" i="15" s="1"/>
  <c r="BE305" i="15"/>
  <c r="AK305" i="15"/>
  <c r="AP301" i="15"/>
  <c r="AU301" i="15" s="1"/>
  <c r="AZ301" i="15" s="1"/>
  <c r="BE301" i="15"/>
  <c r="AK301" i="15"/>
  <c r="AP297" i="15"/>
  <c r="AU297" i="15" s="1"/>
  <c r="AZ297" i="15" s="1"/>
  <c r="BE297" i="15"/>
  <c r="AK297" i="15"/>
  <c r="AP293" i="15"/>
  <c r="AU293" i="15" s="1"/>
  <c r="AZ293" i="15" s="1"/>
  <c r="BE293" i="15"/>
  <c r="AO293" i="15"/>
  <c r="AT293" i="15" s="1"/>
  <c r="AY293" i="15" s="1"/>
  <c r="AK293" i="15"/>
  <c r="AP289" i="15"/>
  <c r="AU289" i="15" s="1"/>
  <c r="AZ289" i="15" s="1"/>
  <c r="BE289" i="15"/>
  <c r="AO289" i="15"/>
  <c r="AT289" i="15" s="1"/>
  <c r="AY289" i="15" s="1"/>
  <c r="AK289" i="15"/>
  <c r="AP325" i="15"/>
  <c r="AU325" i="15" s="1"/>
  <c r="AZ325" i="15" s="1"/>
  <c r="AK325" i="15"/>
  <c r="BE325" i="15"/>
  <c r="BD323" i="15"/>
  <c r="BD319" i="15"/>
  <c r="BD315" i="15"/>
  <c r="BD311" i="15"/>
  <c r="BM285" i="15"/>
  <c r="BD324" i="15"/>
  <c r="AJ320" i="15"/>
  <c r="BD316" i="15"/>
  <c r="AJ312" i="15"/>
  <c r="BH309" i="15"/>
  <c r="BD307" i="15"/>
  <c r="BD305" i="15"/>
  <c r="BD303" i="15"/>
  <c r="BD301" i="15"/>
  <c r="BD299" i="15"/>
  <c r="BD297" i="15"/>
  <c r="BD295" i="15"/>
  <c r="BD293" i="15"/>
  <c r="BD291" i="15"/>
  <c r="BD289" i="15"/>
  <c r="AR287" i="15"/>
  <c r="AW287" i="15" s="1"/>
  <c r="BB287" i="15" s="1"/>
  <c r="AM287" i="15"/>
  <c r="BG287" i="15"/>
  <c r="AM286" i="15"/>
  <c r="AO284" i="15"/>
  <c r="AT284" i="15" s="1"/>
  <c r="AY284" i="15" s="1"/>
  <c r="AO283" i="15"/>
  <c r="AT283" i="15" s="1"/>
  <c r="AY283" i="15" s="1"/>
  <c r="AO282" i="15"/>
  <c r="AT282" i="15" s="1"/>
  <c r="AY282" i="15" s="1"/>
  <c r="AO281" i="15"/>
  <c r="AT281" i="15" s="1"/>
  <c r="AY281" i="15" s="1"/>
  <c r="AO280" i="15"/>
  <c r="AT280" i="15" s="1"/>
  <c r="AY280" i="15" s="1"/>
  <c r="AO279" i="15"/>
  <c r="AT279" i="15" s="1"/>
  <c r="AY279" i="15" s="1"/>
  <c r="AO278" i="15"/>
  <c r="AT278" i="15" s="1"/>
  <c r="AY278" i="15" s="1"/>
  <c r="AO277" i="15"/>
  <c r="AT277" i="15" s="1"/>
  <c r="AY277" i="15" s="1"/>
  <c r="AO276" i="15"/>
  <c r="AT276" i="15" s="1"/>
  <c r="AY276" i="15" s="1"/>
  <c r="AO275" i="15"/>
  <c r="AT275" i="15" s="1"/>
  <c r="AY275" i="15" s="1"/>
  <c r="AO274" i="15"/>
  <c r="AT274" i="15" s="1"/>
  <c r="AY274" i="15" s="1"/>
  <c r="AO273" i="15"/>
  <c r="AT273" i="15" s="1"/>
  <c r="AY273" i="15" s="1"/>
  <c r="AO272" i="15"/>
  <c r="AT272" i="15" s="1"/>
  <c r="AY272" i="15" s="1"/>
  <c r="AO271" i="15"/>
  <c r="AT271" i="15" s="1"/>
  <c r="AY271" i="15" s="1"/>
  <c r="AO270" i="15"/>
  <c r="AT270" i="15" s="1"/>
  <c r="AY270" i="15" s="1"/>
  <c r="AO269" i="15"/>
  <c r="AT269" i="15" s="1"/>
  <c r="AY269" i="15" s="1"/>
  <c r="AO268" i="15"/>
  <c r="AT268" i="15" s="1"/>
  <c r="AY268" i="15" s="1"/>
  <c r="AO267" i="15"/>
  <c r="AT267" i="15" s="1"/>
  <c r="AY267" i="15" s="1"/>
  <c r="AO266" i="15"/>
  <c r="AT266" i="15" s="1"/>
  <c r="AY266" i="15" s="1"/>
  <c r="AO265" i="15"/>
  <c r="AT265" i="15" s="1"/>
  <c r="AY265" i="15" s="1"/>
  <c r="AO264" i="15"/>
  <c r="AT264" i="15" s="1"/>
  <c r="AY264" i="15" s="1"/>
  <c r="AO263" i="15"/>
  <c r="AT263" i="15" s="1"/>
  <c r="AY263" i="15" s="1"/>
  <c r="AO262" i="15"/>
  <c r="AT262" i="15" s="1"/>
  <c r="AY262" i="15" s="1"/>
  <c r="AO261" i="15"/>
  <c r="AT261" i="15" s="1"/>
  <c r="AY261" i="15" s="1"/>
  <c r="AO260" i="15"/>
  <c r="AT260" i="15" s="1"/>
  <c r="AY260" i="15" s="1"/>
  <c r="AO259" i="15"/>
  <c r="AT259" i="15" s="1"/>
  <c r="AY259" i="15" s="1"/>
  <c r="AO258" i="15"/>
  <c r="AT258" i="15" s="1"/>
  <c r="AY258" i="15" s="1"/>
  <c r="AO257" i="15"/>
  <c r="AT257" i="15" s="1"/>
  <c r="AY257" i="15" s="1"/>
  <c r="AO256" i="15"/>
  <c r="AT256" i="15" s="1"/>
  <c r="AY256" i="15" s="1"/>
  <c r="AO255" i="15"/>
  <c r="AT255" i="15" s="1"/>
  <c r="AY255" i="15" s="1"/>
  <c r="AO254" i="15"/>
  <c r="AT254" i="15" s="1"/>
  <c r="AY254" i="15" s="1"/>
  <c r="AO253" i="15"/>
  <c r="AT253" i="15" s="1"/>
  <c r="AY253" i="15" s="1"/>
  <c r="AO252" i="15"/>
  <c r="AT252" i="15" s="1"/>
  <c r="AY252" i="15" s="1"/>
  <c r="AO251" i="15"/>
  <c r="AT251" i="15" s="1"/>
  <c r="AY251" i="15" s="1"/>
  <c r="AO250" i="15"/>
  <c r="AT250" i="15" s="1"/>
  <c r="AY250" i="15" s="1"/>
  <c r="AO249" i="15"/>
  <c r="AT249" i="15" s="1"/>
  <c r="AY249" i="15" s="1"/>
  <c r="AO248" i="15"/>
  <c r="AT248" i="15" s="1"/>
  <c r="AY248" i="15" s="1"/>
  <c r="AO247" i="15"/>
  <c r="AT247" i="15" s="1"/>
  <c r="AY247" i="15" s="1"/>
  <c r="AO246" i="15"/>
  <c r="AT246" i="15" s="1"/>
  <c r="AY246" i="15" s="1"/>
  <c r="AO245" i="15"/>
  <c r="AT245" i="15" s="1"/>
  <c r="AY245" i="15" s="1"/>
  <c r="AO244" i="15"/>
  <c r="AT244" i="15" s="1"/>
  <c r="AY244" i="15" s="1"/>
  <c r="AO243" i="15"/>
  <c r="AT243" i="15" s="1"/>
  <c r="AY243" i="15" s="1"/>
  <c r="AO242" i="15"/>
  <c r="AT242" i="15" s="1"/>
  <c r="AY242" i="15" s="1"/>
  <c r="AO241" i="15"/>
  <c r="AT241" i="15" s="1"/>
  <c r="AY241" i="15" s="1"/>
  <c r="AO240" i="15"/>
  <c r="AT240" i="15" s="1"/>
  <c r="AY240" i="15" s="1"/>
  <c r="AO239" i="15"/>
  <c r="AT239" i="15" s="1"/>
  <c r="AY239" i="15" s="1"/>
  <c r="AO238" i="15"/>
  <c r="AT238" i="15" s="1"/>
  <c r="AY238" i="15" s="1"/>
  <c r="AO237" i="15"/>
  <c r="AT237" i="15" s="1"/>
  <c r="AY237" i="15" s="1"/>
  <c r="AO236" i="15"/>
  <c r="AT236" i="15" s="1"/>
  <c r="AY236" i="15" s="1"/>
  <c r="AO235" i="15"/>
  <c r="AT235" i="15" s="1"/>
  <c r="AY235" i="15" s="1"/>
  <c r="AO234" i="15"/>
  <c r="AT234" i="15" s="1"/>
  <c r="AY234" i="15" s="1"/>
  <c r="BH227" i="15"/>
  <c r="AJ223" i="15"/>
  <c r="BH233" i="15"/>
  <c r="BH229" i="15"/>
  <c r="AJ217" i="15"/>
  <c r="AO211" i="15"/>
  <c r="AT211" i="15" s="1"/>
  <c r="AY211" i="15" s="1"/>
  <c r="AJ211" i="15"/>
  <c r="BH211" i="15"/>
  <c r="BC211" i="15"/>
  <c r="BI211" i="15"/>
  <c r="AN211" i="15"/>
  <c r="AS211" i="15" s="1"/>
  <c r="AX211" i="15" s="1"/>
  <c r="BD211" i="15"/>
  <c r="AI211" i="15"/>
  <c r="BI226" i="15"/>
  <c r="AP216" i="15"/>
  <c r="AU216" i="15" s="1"/>
  <c r="AZ216" i="15" s="1"/>
  <c r="AK216" i="15"/>
  <c r="BE216" i="15"/>
  <c r="AO216" i="15"/>
  <c r="AT216" i="15" s="1"/>
  <c r="AY216" i="15" s="1"/>
  <c r="AR210" i="15"/>
  <c r="AW210" i="15" s="1"/>
  <c r="BB210" i="15" s="1"/>
  <c r="AM210" i="15"/>
  <c r="BG210" i="15"/>
  <c r="BH209" i="15"/>
  <c r="BD209" i="15"/>
  <c r="AN209" i="15"/>
  <c r="AS209" i="15" s="1"/>
  <c r="AX209" i="15" s="1"/>
  <c r="AJ209" i="15"/>
  <c r="AI209" i="15"/>
  <c r="BC209" i="15"/>
  <c r="BI209" i="15"/>
  <c r="AO209" i="15"/>
  <c r="AT209" i="15" s="1"/>
  <c r="AY209" i="15" s="1"/>
  <c r="BL208" i="15"/>
  <c r="BF208" i="15"/>
  <c r="AL208" i="15"/>
  <c r="BK208" i="15"/>
  <c r="AQ208" i="15"/>
  <c r="AV208" i="15" s="1"/>
  <c r="BA208" i="15" s="1"/>
  <c r="AR206" i="15"/>
  <c r="AW206" i="15" s="1"/>
  <c r="BB206" i="15" s="1"/>
  <c r="AM206" i="15"/>
  <c r="BG206" i="15"/>
  <c r="BH205" i="15"/>
  <c r="BD205" i="15"/>
  <c r="AN205" i="15"/>
  <c r="AS205" i="15" s="1"/>
  <c r="AX205" i="15" s="1"/>
  <c r="AJ205" i="15"/>
  <c r="AI205" i="15"/>
  <c r="BC205" i="15"/>
  <c r="BI205" i="15"/>
  <c r="AO205" i="15"/>
  <c r="AT205" i="15" s="1"/>
  <c r="AY205" i="15" s="1"/>
  <c r="BL204" i="15"/>
  <c r="BF204" i="15"/>
  <c r="AL204" i="15"/>
  <c r="BK204" i="15"/>
  <c r="AQ204" i="15"/>
  <c r="AV204" i="15" s="1"/>
  <c r="BA204" i="15" s="1"/>
  <c r="AR202" i="15"/>
  <c r="AW202" i="15" s="1"/>
  <c r="BB202" i="15" s="1"/>
  <c r="AM202" i="15"/>
  <c r="BG202" i="15"/>
  <c r="BH201" i="15"/>
  <c r="BD201" i="15"/>
  <c r="AN201" i="15"/>
  <c r="AS201" i="15" s="1"/>
  <c r="AX201" i="15" s="1"/>
  <c r="AJ201" i="15"/>
  <c r="AI201" i="15"/>
  <c r="BC201" i="15"/>
  <c r="BI201" i="15"/>
  <c r="AO201" i="15"/>
  <c r="AT201" i="15" s="1"/>
  <c r="AY201" i="15" s="1"/>
  <c r="BL200" i="15"/>
  <c r="BF200" i="15"/>
  <c r="AL200" i="15"/>
  <c r="BK200" i="15"/>
  <c r="AQ200" i="15"/>
  <c r="AV200" i="15" s="1"/>
  <c r="BA200" i="15" s="1"/>
  <c r="AR198" i="15"/>
  <c r="AW198" i="15" s="1"/>
  <c r="BB198" i="15" s="1"/>
  <c r="AM198" i="15"/>
  <c r="BG198" i="15"/>
  <c r="BH197" i="15"/>
  <c r="BD197" i="15"/>
  <c r="AN197" i="15"/>
  <c r="AS197" i="15" s="1"/>
  <c r="AX197" i="15" s="1"/>
  <c r="AJ197" i="15"/>
  <c r="AI197" i="15"/>
  <c r="BC197" i="15"/>
  <c r="BI197" i="15"/>
  <c r="AO197" i="15"/>
  <c r="AT197" i="15" s="1"/>
  <c r="AY197" i="15" s="1"/>
  <c r="BL196" i="15"/>
  <c r="BF196" i="15"/>
  <c r="AL196" i="15"/>
  <c r="BK196" i="15"/>
  <c r="AQ196" i="15"/>
  <c r="AV196" i="15" s="1"/>
  <c r="BA196" i="15" s="1"/>
  <c r="AR194" i="15"/>
  <c r="AW194" i="15" s="1"/>
  <c r="BB194" i="15" s="1"/>
  <c r="AM194" i="15"/>
  <c r="BG194" i="15"/>
  <c r="BH193" i="15"/>
  <c r="BD193" i="15"/>
  <c r="AN193" i="15"/>
  <c r="AS193" i="15" s="1"/>
  <c r="AX193" i="15" s="1"/>
  <c r="AJ193" i="15"/>
  <c r="AI193" i="15"/>
  <c r="BC193" i="15"/>
  <c r="BI193" i="15"/>
  <c r="AO193" i="15"/>
  <c r="AT193" i="15" s="1"/>
  <c r="AY193" i="15" s="1"/>
  <c r="BL192" i="15"/>
  <c r="BF192" i="15"/>
  <c r="AL192" i="15"/>
  <c r="BK192" i="15"/>
  <c r="AQ192" i="15"/>
  <c r="AV192" i="15" s="1"/>
  <c r="BA192" i="15" s="1"/>
  <c r="AR190" i="15"/>
  <c r="AW190" i="15" s="1"/>
  <c r="BB190" i="15" s="1"/>
  <c r="AM190" i="15"/>
  <c r="BG190" i="15"/>
  <c r="BH189" i="15"/>
  <c r="BD189" i="15"/>
  <c r="AN189" i="15"/>
  <c r="AS189" i="15" s="1"/>
  <c r="AX189" i="15" s="1"/>
  <c r="AJ189" i="15"/>
  <c r="AI189" i="15"/>
  <c r="BC189" i="15"/>
  <c r="BI189" i="15"/>
  <c r="AO189" i="15"/>
  <c r="AT189" i="15" s="1"/>
  <c r="AY189" i="15" s="1"/>
  <c r="BL188" i="15"/>
  <c r="BF188" i="15"/>
  <c r="AL188" i="15"/>
  <c r="BK188" i="15"/>
  <c r="AQ188" i="15"/>
  <c r="AV188" i="15" s="1"/>
  <c r="BA188" i="15" s="1"/>
  <c r="AR186" i="15"/>
  <c r="AW186" i="15" s="1"/>
  <c r="BB186" i="15" s="1"/>
  <c r="AM186" i="15"/>
  <c r="BG186" i="15"/>
  <c r="BH185" i="15"/>
  <c r="BD185" i="15"/>
  <c r="AN185" i="15"/>
  <c r="AS185" i="15" s="1"/>
  <c r="AX185" i="15" s="1"/>
  <c r="AJ185" i="15"/>
  <c r="AI185" i="15"/>
  <c r="BC185" i="15"/>
  <c r="BI185" i="15"/>
  <c r="AO185" i="15"/>
  <c r="AT185" i="15" s="1"/>
  <c r="AY185" i="15" s="1"/>
  <c r="BL184" i="15"/>
  <c r="BF184" i="15"/>
  <c r="AL184" i="15"/>
  <c r="BK184" i="15"/>
  <c r="AQ184" i="15"/>
  <c r="AV184" i="15" s="1"/>
  <c r="BA184" i="15" s="1"/>
  <c r="AR182" i="15"/>
  <c r="AW182" i="15" s="1"/>
  <c r="BB182" i="15" s="1"/>
  <c r="AM182" i="15"/>
  <c r="BG182" i="15"/>
  <c r="BH181" i="15"/>
  <c r="BC181" i="15"/>
  <c r="AO181" i="15"/>
  <c r="AT181" i="15" s="1"/>
  <c r="AY181" i="15" s="1"/>
  <c r="AJ181" i="15"/>
  <c r="BI181" i="15"/>
  <c r="BD181" i="15"/>
  <c r="AN181" i="15"/>
  <c r="AS181" i="15" s="1"/>
  <c r="AX181" i="15" s="1"/>
  <c r="AI181" i="15"/>
  <c r="BF175" i="15"/>
  <c r="AL175" i="15"/>
  <c r="BK175" i="15"/>
  <c r="BL175" i="15"/>
  <c r="AQ175" i="15"/>
  <c r="AV175" i="15" s="1"/>
  <c r="BA175" i="15" s="1"/>
  <c r="BH169" i="15"/>
  <c r="BC169" i="15"/>
  <c r="AO169" i="15"/>
  <c r="AT169" i="15" s="1"/>
  <c r="AY169" i="15" s="1"/>
  <c r="AJ169" i="15"/>
  <c r="BI169" i="15"/>
  <c r="BD169" i="15"/>
  <c r="AN169" i="15"/>
  <c r="AS169" i="15" s="1"/>
  <c r="AX169" i="15" s="1"/>
  <c r="AI169" i="15"/>
  <c r="BF159" i="15"/>
  <c r="AL159" i="15"/>
  <c r="BK159" i="15"/>
  <c r="BL159" i="15"/>
  <c r="AQ159" i="15"/>
  <c r="AV159" i="15" s="1"/>
  <c r="BA159" i="15" s="1"/>
  <c r="BH153" i="15"/>
  <c r="BC153" i="15"/>
  <c r="AO153" i="15"/>
  <c r="AT153" i="15" s="1"/>
  <c r="AY153" i="15" s="1"/>
  <c r="AJ153" i="15"/>
  <c r="BI153" i="15"/>
  <c r="BD153" i="15"/>
  <c r="AN153" i="15"/>
  <c r="AS153" i="15" s="1"/>
  <c r="AX153" i="15" s="1"/>
  <c r="AI153" i="15"/>
  <c r="AJ228" i="15"/>
  <c r="AJ218" i="15"/>
  <c r="AJ210" i="15"/>
  <c r="AP209" i="15"/>
  <c r="AU209" i="15" s="1"/>
  <c r="AZ209" i="15" s="1"/>
  <c r="AK209" i="15"/>
  <c r="BE209" i="15"/>
  <c r="AJ208" i="15"/>
  <c r="AP207" i="15"/>
  <c r="AU207" i="15" s="1"/>
  <c r="AZ207" i="15" s="1"/>
  <c r="AK207" i="15"/>
  <c r="BE207" i="15"/>
  <c r="AJ206" i="15"/>
  <c r="AP205" i="15"/>
  <c r="AU205" i="15" s="1"/>
  <c r="AZ205" i="15" s="1"/>
  <c r="AK205" i="15"/>
  <c r="BE205" i="15"/>
  <c r="AJ204" i="15"/>
  <c r="AP203" i="15"/>
  <c r="AU203" i="15" s="1"/>
  <c r="AZ203" i="15" s="1"/>
  <c r="AK203" i="15"/>
  <c r="BE203" i="15"/>
  <c r="AJ202" i="15"/>
  <c r="AP201" i="15"/>
  <c r="AU201" i="15" s="1"/>
  <c r="AZ201" i="15" s="1"/>
  <c r="AK201" i="15"/>
  <c r="BE201" i="15"/>
  <c r="AJ200" i="15"/>
  <c r="AP199" i="15"/>
  <c r="AU199" i="15" s="1"/>
  <c r="AZ199" i="15" s="1"/>
  <c r="AK199" i="15"/>
  <c r="BE199" i="15"/>
  <c r="AJ198" i="15"/>
  <c r="AP197" i="15"/>
  <c r="AU197" i="15" s="1"/>
  <c r="AZ197" i="15" s="1"/>
  <c r="AK197" i="15"/>
  <c r="BE197" i="15"/>
  <c r="AJ196" i="15"/>
  <c r="AP195" i="15"/>
  <c r="AU195" i="15" s="1"/>
  <c r="AZ195" i="15" s="1"/>
  <c r="AK195" i="15"/>
  <c r="BE195" i="15"/>
  <c r="AJ194" i="15"/>
  <c r="AP193" i="15"/>
  <c r="AU193" i="15" s="1"/>
  <c r="AZ193" i="15" s="1"/>
  <c r="AK193" i="15"/>
  <c r="BE193" i="15"/>
  <c r="AJ192" i="15"/>
  <c r="AP191" i="15"/>
  <c r="AU191" i="15" s="1"/>
  <c r="AZ191" i="15" s="1"/>
  <c r="AK191" i="15"/>
  <c r="BE191" i="15"/>
  <c r="AJ190" i="15"/>
  <c r="AP189" i="15"/>
  <c r="AU189" i="15" s="1"/>
  <c r="AZ189" i="15" s="1"/>
  <c r="AK189" i="15"/>
  <c r="BE189" i="15"/>
  <c r="AJ188" i="15"/>
  <c r="AP187" i="15"/>
  <c r="AU187" i="15" s="1"/>
  <c r="AZ187" i="15" s="1"/>
  <c r="AK187" i="15"/>
  <c r="BE187" i="15"/>
  <c r="AJ186" i="15"/>
  <c r="AP185" i="15"/>
  <c r="AU185" i="15" s="1"/>
  <c r="AZ185" i="15" s="1"/>
  <c r="AK185" i="15"/>
  <c r="BE185" i="15"/>
  <c r="AJ184" i="15"/>
  <c r="AP183" i="15"/>
  <c r="AU183" i="15" s="1"/>
  <c r="AZ183" i="15" s="1"/>
  <c r="AK183" i="15"/>
  <c r="BE183" i="15"/>
  <c r="AJ182" i="15"/>
  <c r="BL181" i="15"/>
  <c r="BF181" i="15"/>
  <c r="AL181" i="15"/>
  <c r="BK181" i="15"/>
  <c r="AQ181" i="15"/>
  <c r="AV181" i="15" s="1"/>
  <c r="BA181" i="15" s="1"/>
  <c r="BG181" i="15"/>
  <c r="AP177" i="15"/>
  <c r="AU177" i="15" s="1"/>
  <c r="AZ177" i="15" s="1"/>
  <c r="BE169" i="15"/>
  <c r="BF165" i="15"/>
  <c r="AL165" i="15"/>
  <c r="BK165" i="15"/>
  <c r="BL165" i="15"/>
  <c r="AQ165" i="15"/>
  <c r="AV165" i="15" s="1"/>
  <c r="BA165" i="15" s="1"/>
  <c r="BG165" i="15"/>
  <c r="AP161" i="15"/>
  <c r="AU161" i="15" s="1"/>
  <c r="AZ161" i="15" s="1"/>
  <c r="BE153" i="15"/>
  <c r="BF149" i="15"/>
  <c r="AL149" i="15"/>
  <c r="BK149" i="15"/>
  <c r="BL149" i="15"/>
  <c r="AQ149" i="15"/>
  <c r="AV149" i="15" s="1"/>
  <c r="BA149" i="15" s="1"/>
  <c r="BG149" i="15"/>
  <c r="AO230" i="15"/>
  <c r="AT230" i="15" s="1"/>
  <c r="AY230" i="15" s="1"/>
  <c r="AM215" i="15"/>
  <c r="BK145" i="15"/>
  <c r="AQ145" i="15"/>
  <c r="AV145" i="15" s="1"/>
  <c r="BA145" i="15" s="1"/>
  <c r="BL145" i="15"/>
  <c r="BF145" i="15"/>
  <c r="AL145" i="15"/>
  <c r="AR144" i="15"/>
  <c r="AW144" i="15" s="1"/>
  <c r="BB144" i="15" s="1"/>
  <c r="BK141" i="15"/>
  <c r="AQ141" i="15"/>
  <c r="AV141" i="15" s="1"/>
  <c r="BA141" i="15" s="1"/>
  <c r="BL141" i="15"/>
  <c r="BF141" i="15"/>
  <c r="AL141" i="15"/>
  <c r="AR140" i="15"/>
  <c r="AW140" i="15" s="1"/>
  <c r="BB140" i="15" s="1"/>
  <c r="BK137" i="15"/>
  <c r="AQ137" i="15"/>
  <c r="AV137" i="15" s="1"/>
  <c r="BA137" i="15" s="1"/>
  <c r="BL137" i="15"/>
  <c r="BF137" i="15"/>
  <c r="AL137" i="15"/>
  <c r="AR136" i="15"/>
  <c r="AW136" i="15" s="1"/>
  <c r="BB136" i="15" s="1"/>
  <c r="BK133" i="15"/>
  <c r="AQ133" i="15"/>
  <c r="AV133" i="15" s="1"/>
  <c r="BA133" i="15" s="1"/>
  <c r="BL133" i="15"/>
  <c r="BF133" i="15"/>
  <c r="AL133" i="15"/>
  <c r="AR132" i="15"/>
  <c r="AW132" i="15" s="1"/>
  <c r="BB132" i="15" s="1"/>
  <c r="BK129" i="15"/>
  <c r="AQ129" i="15"/>
  <c r="AV129" i="15" s="1"/>
  <c r="BA129" i="15" s="1"/>
  <c r="BL129" i="15"/>
  <c r="BF129" i="15"/>
  <c r="AL129" i="15"/>
  <c r="AR128" i="15"/>
  <c r="AW128" i="15" s="1"/>
  <c r="BB128" i="15" s="1"/>
  <c r="BK125" i="15"/>
  <c r="AQ125" i="15"/>
  <c r="AV125" i="15" s="1"/>
  <c r="BA125" i="15" s="1"/>
  <c r="BL125" i="15"/>
  <c r="BF125" i="15"/>
  <c r="AL125" i="15"/>
  <c r="AR124" i="15"/>
  <c r="AW124" i="15" s="1"/>
  <c r="BB124" i="15" s="1"/>
  <c r="BK121" i="15"/>
  <c r="AQ121" i="15"/>
  <c r="AV121" i="15" s="1"/>
  <c r="BA121" i="15" s="1"/>
  <c r="BL121" i="15"/>
  <c r="BF121" i="15"/>
  <c r="AL121" i="15"/>
  <c r="AR120" i="15"/>
  <c r="AW120" i="15" s="1"/>
  <c r="BB120" i="15" s="1"/>
  <c r="BK117" i="15"/>
  <c r="AQ117" i="15"/>
  <c r="AV117" i="15" s="1"/>
  <c r="BA117" i="15" s="1"/>
  <c r="BL117" i="15"/>
  <c r="BF117" i="15"/>
  <c r="AL117" i="15"/>
  <c r="AR116" i="15"/>
  <c r="AW116" i="15" s="1"/>
  <c r="BB116" i="15" s="1"/>
  <c r="BK113" i="15"/>
  <c r="AQ113" i="15"/>
  <c r="AV113" i="15" s="1"/>
  <c r="BA113" i="15" s="1"/>
  <c r="BL113" i="15"/>
  <c r="BF113" i="15"/>
  <c r="AL113" i="15"/>
  <c r="BK109" i="15"/>
  <c r="AQ109" i="15"/>
  <c r="AV109" i="15" s="1"/>
  <c r="BA109" i="15" s="1"/>
  <c r="BL109" i="15"/>
  <c r="AL109" i="15"/>
  <c r="BF109" i="15"/>
  <c r="BD232" i="15"/>
  <c r="BD219" i="15"/>
  <c r="BF216" i="15"/>
  <c r="AO206" i="15"/>
  <c r="AT206" i="15" s="1"/>
  <c r="AY206" i="15" s="1"/>
  <c r="AO198" i="15"/>
  <c r="AT198" i="15" s="1"/>
  <c r="AY198" i="15" s="1"/>
  <c r="AO190" i="15"/>
  <c r="AT190" i="15" s="1"/>
  <c r="AY190" i="15" s="1"/>
  <c r="AO182" i="15"/>
  <c r="AT182" i="15" s="1"/>
  <c r="AY182" i="15" s="1"/>
  <c r="BG164" i="15"/>
  <c r="BG146" i="15"/>
  <c r="BG130" i="15"/>
  <c r="BG114" i="15"/>
  <c r="BH104" i="15"/>
  <c r="BD104" i="15"/>
  <c r="AN104" i="15"/>
  <c r="AS104" i="15" s="1"/>
  <c r="AX104" i="15" s="1"/>
  <c r="AJ104" i="15"/>
  <c r="BI104" i="15"/>
  <c r="BC104" i="15"/>
  <c r="AO104" i="15"/>
  <c r="AT104" i="15" s="1"/>
  <c r="AY104" i="15" s="1"/>
  <c r="AI104" i="15"/>
  <c r="BH102" i="15"/>
  <c r="BD102" i="15"/>
  <c r="AN102" i="15"/>
  <c r="AS102" i="15" s="1"/>
  <c r="AX102" i="15" s="1"/>
  <c r="AJ102" i="15"/>
  <c r="BI102" i="15"/>
  <c r="BC102" i="15"/>
  <c r="AO102" i="15"/>
  <c r="AT102" i="15" s="1"/>
  <c r="AY102" i="15" s="1"/>
  <c r="AI102" i="15"/>
  <c r="BH100" i="15"/>
  <c r="BD100" i="15"/>
  <c r="AN100" i="15"/>
  <c r="AS100" i="15" s="1"/>
  <c r="AX100" i="15" s="1"/>
  <c r="AJ100" i="15"/>
  <c r="BI100" i="15"/>
  <c r="BC100" i="15"/>
  <c r="AO100" i="15"/>
  <c r="AT100" i="15" s="1"/>
  <c r="AY100" i="15" s="1"/>
  <c r="AI100" i="15"/>
  <c r="BH98" i="15"/>
  <c r="BD98" i="15"/>
  <c r="AN98" i="15"/>
  <c r="AS98" i="15" s="1"/>
  <c r="AX98" i="15" s="1"/>
  <c r="AJ98" i="15"/>
  <c r="BI98" i="15"/>
  <c r="BC98" i="15"/>
  <c r="AO98" i="15"/>
  <c r="AT98" i="15" s="1"/>
  <c r="AY98" i="15" s="1"/>
  <c r="AI98" i="15"/>
  <c r="AJ216" i="15"/>
  <c r="BF212" i="15"/>
  <c r="AL212" i="15"/>
  <c r="BL212" i="15"/>
  <c r="AQ212" i="15"/>
  <c r="AV212" i="15" s="1"/>
  <c r="BA212" i="15" s="1"/>
  <c r="BK212" i="15"/>
  <c r="AR181" i="15"/>
  <c r="AW181" i="15" s="1"/>
  <c r="BB181" i="15" s="1"/>
  <c r="BI174" i="15"/>
  <c r="BD174" i="15"/>
  <c r="AN174" i="15"/>
  <c r="AS174" i="15" s="1"/>
  <c r="AX174" i="15" s="1"/>
  <c r="AI174" i="15"/>
  <c r="BH174" i="15"/>
  <c r="BJ174" i="15" s="1"/>
  <c r="BC174" i="15"/>
  <c r="AO174" i="15"/>
  <c r="AT174" i="15" s="1"/>
  <c r="AY174" i="15" s="1"/>
  <c r="AJ174" i="15"/>
  <c r="AM173" i="15"/>
  <c r="AP166" i="15"/>
  <c r="AU166" i="15" s="1"/>
  <c r="AZ166" i="15" s="1"/>
  <c r="AK166" i="15"/>
  <c r="BE166" i="15"/>
  <c r="AR157" i="15"/>
  <c r="AW157" i="15" s="1"/>
  <c r="BB157" i="15" s="1"/>
  <c r="AP150" i="15"/>
  <c r="AU150" i="15" s="1"/>
  <c r="AZ150" i="15" s="1"/>
  <c r="AK150" i="15"/>
  <c r="BE150" i="15"/>
  <c r="BG135" i="15"/>
  <c r="AL105" i="15"/>
  <c r="AR104" i="15"/>
  <c r="AW104" i="15" s="1"/>
  <c r="BB104" i="15" s="1"/>
  <c r="AM104" i="15"/>
  <c r="BG104" i="15"/>
  <c r="AQ102" i="15"/>
  <c r="AV102" i="15" s="1"/>
  <c r="BA102" i="15" s="1"/>
  <c r="AL101" i="15"/>
  <c r="AR100" i="15"/>
  <c r="AW100" i="15" s="1"/>
  <c r="BB100" i="15" s="1"/>
  <c r="AM100" i="15"/>
  <c r="BG100" i="15"/>
  <c r="AL99" i="15"/>
  <c r="AQ98" i="15"/>
  <c r="AV98" i="15" s="1"/>
  <c r="BA98" i="15" s="1"/>
  <c r="BG168" i="15"/>
  <c r="BG140" i="15"/>
  <c r="BG132" i="15"/>
  <c r="BG124" i="15"/>
  <c r="BG116" i="15"/>
  <c r="BF106" i="15"/>
  <c r="BK106" i="15"/>
  <c r="BL105" i="15"/>
  <c r="BL104" i="15"/>
  <c r="BL103" i="15"/>
  <c r="BL102" i="15"/>
  <c r="BL101" i="15"/>
  <c r="BL100" i="15"/>
  <c r="BL99" i="15"/>
  <c r="BL98" i="15"/>
  <c r="BM98" i="15" s="1"/>
  <c r="BG178" i="15"/>
  <c r="AR178" i="15"/>
  <c r="AW178" i="15" s="1"/>
  <c r="BB178" i="15" s="1"/>
  <c r="AM178" i="15"/>
  <c r="AM169" i="15"/>
  <c r="BL166" i="15"/>
  <c r="BF162" i="15"/>
  <c r="AL162" i="15"/>
  <c r="BL162" i="15"/>
  <c r="AQ162" i="15"/>
  <c r="AV162" i="15" s="1"/>
  <c r="BA162" i="15" s="1"/>
  <c r="BK162" i="15"/>
  <c r="AP162" i="15"/>
  <c r="AU162" i="15" s="1"/>
  <c r="AZ162" i="15" s="1"/>
  <c r="AK162" i="15"/>
  <c r="BE162" i="15"/>
  <c r="BG137" i="15"/>
  <c r="BI95" i="15"/>
  <c r="AO95" i="15"/>
  <c r="AT95" i="15" s="1"/>
  <c r="AY95" i="15" s="1"/>
  <c r="BH95" i="15"/>
  <c r="BD95" i="15"/>
  <c r="AN95" i="15"/>
  <c r="AS95" i="15" s="1"/>
  <c r="AX95" i="15" s="1"/>
  <c r="AJ95" i="15"/>
  <c r="AI95" i="15"/>
  <c r="BC95" i="15"/>
  <c r="AP91" i="15"/>
  <c r="AU91" i="15" s="1"/>
  <c r="AZ91" i="15" s="1"/>
  <c r="BE91" i="15"/>
  <c r="AK91" i="15"/>
  <c r="BI87" i="15"/>
  <c r="AO87" i="15"/>
  <c r="AT87" i="15" s="1"/>
  <c r="AY87" i="15" s="1"/>
  <c r="BH87" i="15"/>
  <c r="BD87" i="15"/>
  <c r="AN87" i="15"/>
  <c r="AS87" i="15" s="1"/>
  <c r="AX87" i="15" s="1"/>
  <c r="AJ87" i="15"/>
  <c r="AI87" i="15"/>
  <c r="BC87" i="15"/>
  <c r="AP86" i="15"/>
  <c r="AU86" i="15" s="1"/>
  <c r="AZ86" i="15" s="1"/>
  <c r="BE86" i="15"/>
  <c r="AK86" i="15"/>
  <c r="BI82" i="15"/>
  <c r="AO82" i="15"/>
  <c r="AT82" i="15" s="1"/>
  <c r="AY82" i="15" s="1"/>
  <c r="BH82" i="15"/>
  <c r="BD82" i="15"/>
  <c r="AN82" i="15"/>
  <c r="AS82" i="15" s="1"/>
  <c r="AX82" i="15" s="1"/>
  <c r="AJ82" i="15"/>
  <c r="AI82" i="15"/>
  <c r="BC82" i="15"/>
  <c r="AR78" i="15"/>
  <c r="AW78" i="15" s="1"/>
  <c r="BB78" i="15" s="1"/>
  <c r="BG78" i="15"/>
  <c r="AM78" i="15"/>
  <c r="AP74" i="15"/>
  <c r="AU74" i="15" s="1"/>
  <c r="AZ74" i="15" s="1"/>
  <c r="BE74" i="15"/>
  <c r="AK74" i="15"/>
  <c r="BF70" i="15"/>
  <c r="AL70" i="15"/>
  <c r="BL70" i="15"/>
  <c r="BK70" i="15"/>
  <c r="AQ70" i="15"/>
  <c r="AV70" i="15" s="1"/>
  <c r="BA70" i="15" s="1"/>
  <c r="BI66" i="15"/>
  <c r="AO66" i="15"/>
  <c r="AT66" i="15" s="1"/>
  <c r="AY66" i="15" s="1"/>
  <c r="BH66" i="15"/>
  <c r="BD66" i="15"/>
  <c r="AN66" i="15"/>
  <c r="AS66" i="15" s="1"/>
  <c r="AX66" i="15" s="1"/>
  <c r="AJ66" i="15"/>
  <c r="AI66" i="15"/>
  <c r="BC66" i="15"/>
  <c r="AP62" i="15"/>
  <c r="AU62" i="15" s="1"/>
  <c r="AZ62" i="15" s="1"/>
  <c r="BE62" i="15"/>
  <c r="AK62" i="15"/>
  <c r="BL58" i="15"/>
  <c r="BF57" i="15"/>
  <c r="AL57" i="15"/>
  <c r="BK57" i="15"/>
  <c r="AQ57" i="15"/>
  <c r="AV57" i="15" s="1"/>
  <c r="BA57" i="15" s="1"/>
  <c r="BL57" i="15"/>
  <c r="BL54" i="15"/>
  <c r="BF53" i="15"/>
  <c r="AL53" i="15"/>
  <c r="BK53" i="15"/>
  <c r="AQ53" i="15"/>
  <c r="AV53" i="15" s="1"/>
  <c r="BA53" i="15" s="1"/>
  <c r="BL53" i="15"/>
  <c r="BI50" i="15"/>
  <c r="AO50" i="15"/>
  <c r="AT50" i="15" s="1"/>
  <c r="AY50" i="15" s="1"/>
  <c r="BD50" i="15"/>
  <c r="AN50" i="15"/>
  <c r="AS50" i="15" s="1"/>
  <c r="AX50" i="15" s="1"/>
  <c r="AI50" i="15"/>
  <c r="BC50" i="15"/>
  <c r="BH50" i="15"/>
  <c r="AJ50" i="15"/>
  <c r="BI46" i="15"/>
  <c r="AO46" i="15"/>
  <c r="AT46" i="15" s="1"/>
  <c r="AY46" i="15" s="1"/>
  <c r="BD46" i="15"/>
  <c r="AN46" i="15"/>
  <c r="AS46" i="15" s="1"/>
  <c r="AX46" i="15" s="1"/>
  <c r="BC46" i="15"/>
  <c r="BH46" i="15"/>
  <c r="AJ46" i="15"/>
  <c r="AI46" i="15"/>
  <c r="BI42" i="15"/>
  <c r="AO42" i="15"/>
  <c r="AT42" i="15" s="1"/>
  <c r="AY42" i="15" s="1"/>
  <c r="BD42" i="15"/>
  <c r="AN42" i="15"/>
  <c r="AS42" i="15" s="1"/>
  <c r="AX42" i="15" s="1"/>
  <c r="BC42" i="15"/>
  <c r="BH42" i="15"/>
  <c r="AJ42" i="15"/>
  <c r="AI42" i="15"/>
  <c r="BI38" i="15"/>
  <c r="AO38" i="15"/>
  <c r="AT38" i="15" s="1"/>
  <c r="AY38" i="15" s="1"/>
  <c r="BD38" i="15"/>
  <c r="AN38" i="15"/>
  <c r="AS38" i="15" s="1"/>
  <c r="AX38" i="15" s="1"/>
  <c r="AI38" i="15"/>
  <c r="BC38" i="15"/>
  <c r="BH38" i="15"/>
  <c r="AJ38" i="15"/>
  <c r="BI34" i="15"/>
  <c r="AO34" i="15"/>
  <c r="AT34" i="15" s="1"/>
  <c r="AY34" i="15" s="1"/>
  <c r="BD34" i="15"/>
  <c r="AN34" i="15"/>
  <c r="AS34" i="15" s="1"/>
  <c r="AX34" i="15" s="1"/>
  <c r="BC34" i="15"/>
  <c r="AI34" i="15"/>
  <c r="BH34" i="15"/>
  <c r="AJ34" i="15"/>
  <c r="BG27" i="15"/>
  <c r="AM27" i="15"/>
  <c r="AR27" i="15"/>
  <c r="AW27" i="15" s="1"/>
  <c r="BB27" i="15" s="1"/>
  <c r="AJ22" i="15"/>
  <c r="AJ18" i="15"/>
  <c r="AN15" i="15"/>
  <c r="AS15" i="15" s="1"/>
  <c r="AX15" i="15" s="1"/>
  <c r="AJ14" i="15"/>
  <c r="AN11" i="15"/>
  <c r="AS11" i="15" s="1"/>
  <c r="AX11" i="15" s="1"/>
  <c r="AJ10" i="15"/>
  <c r="AJ6" i="15"/>
  <c r="BI67" i="15"/>
  <c r="AO67" i="15"/>
  <c r="AT67" i="15" s="1"/>
  <c r="AY67" i="15" s="1"/>
  <c r="BH67" i="15"/>
  <c r="BD67" i="15"/>
  <c r="AN67" i="15"/>
  <c r="AS67" i="15" s="1"/>
  <c r="AX67" i="15" s="1"/>
  <c r="AJ67" i="15"/>
  <c r="BC67" i="15"/>
  <c r="AI67" i="15"/>
  <c r="BF64" i="15"/>
  <c r="AM57" i="15"/>
  <c r="AR57" i="15"/>
  <c r="AW57" i="15" s="1"/>
  <c r="BB57" i="15" s="1"/>
  <c r="BG57" i="15"/>
  <c r="BK48" i="15"/>
  <c r="AM37" i="15"/>
  <c r="AR37" i="15"/>
  <c r="AW37" i="15" s="1"/>
  <c r="BB37" i="15" s="1"/>
  <c r="BG37" i="15"/>
  <c r="BE25" i="15"/>
  <c r="AO22" i="15"/>
  <c r="AT22" i="15" s="1"/>
  <c r="AY22" i="15" s="1"/>
  <c r="BI14" i="15"/>
  <c r="BI170" i="15"/>
  <c r="BD170" i="15"/>
  <c r="AN170" i="15"/>
  <c r="AS170" i="15" s="1"/>
  <c r="AX170" i="15" s="1"/>
  <c r="AI170" i="15"/>
  <c r="BH170" i="15"/>
  <c r="BJ170" i="15" s="1"/>
  <c r="BC170" i="15"/>
  <c r="AO170" i="15"/>
  <c r="AT170" i="15" s="1"/>
  <c r="AY170" i="15" s="1"/>
  <c r="AJ170" i="15"/>
  <c r="AR112" i="15"/>
  <c r="AW112" i="15" s="1"/>
  <c r="BB112" i="15" s="1"/>
  <c r="AM110" i="15"/>
  <c r="BG108" i="15"/>
  <c r="AP96" i="15"/>
  <c r="AU96" i="15" s="1"/>
  <c r="AZ96" i="15" s="1"/>
  <c r="BE96" i="15"/>
  <c r="AK96" i="15"/>
  <c r="BF92" i="15"/>
  <c r="AL92" i="15"/>
  <c r="BL92" i="15"/>
  <c r="BK92" i="15"/>
  <c r="AQ92" i="15"/>
  <c r="AV92" i="15" s="1"/>
  <c r="BA92" i="15" s="1"/>
  <c r="BI88" i="15"/>
  <c r="AO88" i="15"/>
  <c r="AT88" i="15" s="1"/>
  <c r="AY88" i="15" s="1"/>
  <c r="BH88" i="15"/>
  <c r="BD88" i="15"/>
  <c r="AN88" i="15"/>
  <c r="AS88" i="15" s="1"/>
  <c r="AX88" i="15" s="1"/>
  <c r="AJ88" i="15"/>
  <c r="BC88" i="15"/>
  <c r="AI88" i="15"/>
  <c r="AP85" i="15"/>
  <c r="AU85" i="15" s="1"/>
  <c r="AZ85" i="15" s="1"/>
  <c r="BE85" i="15"/>
  <c r="AK85" i="15"/>
  <c r="BF81" i="15"/>
  <c r="AL81" i="15"/>
  <c r="BL81" i="15"/>
  <c r="BK81" i="15"/>
  <c r="AQ81" i="15"/>
  <c r="AV81" i="15" s="1"/>
  <c r="BA81" i="15" s="1"/>
  <c r="BI77" i="15"/>
  <c r="AO77" i="15"/>
  <c r="AT77" i="15" s="1"/>
  <c r="AY77" i="15" s="1"/>
  <c r="BH77" i="15"/>
  <c r="BD77" i="15"/>
  <c r="AN77" i="15"/>
  <c r="AS77" i="15" s="1"/>
  <c r="AX77" i="15" s="1"/>
  <c r="AJ77" i="15"/>
  <c r="BC77" i="15"/>
  <c r="AI77" i="15"/>
  <c r="AR73" i="15"/>
  <c r="AW73" i="15" s="1"/>
  <c r="BB73" i="15" s="1"/>
  <c r="AM73" i="15"/>
  <c r="BG73" i="15"/>
  <c r="AP69" i="15"/>
  <c r="AU69" i="15" s="1"/>
  <c r="AZ69" i="15" s="1"/>
  <c r="BE69" i="15"/>
  <c r="AK69" i="15"/>
  <c r="BI65" i="15"/>
  <c r="AO65" i="15"/>
  <c r="AT65" i="15" s="1"/>
  <c r="AY65" i="15" s="1"/>
  <c r="BH65" i="15"/>
  <c r="BD65" i="15"/>
  <c r="AN65" i="15"/>
  <c r="AS65" i="15" s="1"/>
  <c r="AX65" i="15" s="1"/>
  <c r="AJ65" i="15"/>
  <c r="BC65" i="15"/>
  <c r="AI65" i="15"/>
  <c r="BK62" i="15"/>
  <c r="AP59" i="15"/>
  <c r="AU59" i="15" s="1"/>
  <c r="AZ59" i="15" s="1"/>
  <c r="BE59" i="15"/>
  <c r="AK59" i="15"/>
  <c r="AQ56" i="15"/>
  <c r="AV56" i="15" s="1"/>
  <c r="BA56" i="15" s="1"/>
  <c r="BG55" i="15"/>
  <c r="AR55" i="15"/>
  <c r="AW55" i="15" s="1"/>
  <c r="BB55" i="15" s="1"/>
  <c r="AM55" i="15"/>
  <c r="BF54" i="15"/>
  <c r="BK50" i="15"/>
  <c r="AP47" i="15"/>
  <c r="AU47" i="15" s="1"/>
  <c r="AZ47" i="15" s="1"/>
  <c r="BE47" i="15"/>
  <c r="AK47" i="15"/>
  <c r="BG43" i="15"/>
  <c r="AM43" i="15"/>
  <c r="AR43" i="15"/>
  <c r="AW43" i="15" s="1"/>
  <c r="BB43" i="15" s="1"/>
  <c r="BF42" i="15"/>
  <c r="BI39" i="15"/>
  <c r="AO39" i="15"/>
  <c r="AT39" i="15" s="1"/>
  <c r="AY39" i="15" s="1"/>
  <c r="AI39" i="15"/>
  <c r="BH39" i="15"/>
  <c r="BD39" i="15"/>
  <c r="AN39" i="15"/>
  <c r="AS39" i="15" s="1"/>
  <c r="AX39" i="15" s="1"/>
  <c r="BC39" i="15"/>
  <c r="AJ39" i="15"/>
  <c r="AL38" i="15"/>
  <c r="BK34" i="15"/>
  <c r="AP31" i="15"/>
  <c r="AU31" i="15" s="1"/>
  <c r="AZ31" i="15" s="1"/>
  <c r="BE31" i="15"/>
  <c r="AK31" i="15"/>
  <c r="BI22" i="15"/>
  <c r="BI18" i="15"/>
  <c r="BI16" i="15"/>
  <c r="AO6" i="15"/>
  <c r="AT6" i="15" s="1"/>
  <c r="AY6" i="15" s="1"/>
  <c r="BK150" i="15"/>
  <c r="BM150" i="15" s="1"/>
  <c r="BF150" i="15"/>
  <c r="BG117" i="15"/>
  <c r="BE106" i="15"/>
  <c r="AP103" i="15"/>
  <c r="AU103" i="15" s="1"/>
  <c r="AZ103" i="15" s="1"/>
  <c r="AP97" i="15"/>
  <c r="AU97" i="15" s="1"/>
  <c r="AZ97" i="15" s="1"/>
  <c r="AK97" i="15"/>
  <c r="BE97" i="15"/>
  <c r="BI93" i="15"/>
  <c r="AO93" i="15"/>
  <c r="AT93" i="15" s="1"/>
  <c r="AY93" i="15" s="1"/>
  <c r="BH93" i="15"/>
  <c r="BD93" i="15"/>
  <c r="AN93" i="15"/>
  <c r="AS93" i="15" s="1"/>
  <c r="AX93" i="15" s="1"/>
  <c r="AJ93" i="15"/>
  <c r="BC93" i="15"/>
  <c r="AI93" i="15"/>
  <c r="AP89" i="15"/>
  <c r="AU89" i="15" s="1"/>
  <c r="AZ89" i="15" s="1"/>
  <c r="BE89" i="15"/>
  <c r="AK89" i="15"/>
  <c r="BI84" i="15"/>
  <c r="AO84" i="15"/>
  <c r="AT84" i="15" s="1"/>
  <c r="AY84" i="15" s="1"/>
  <c r="BH84" i="15"/>
  <c r="BD84" i="15"/>
  <c r="AN84" i="15"/>
  <c r="AS84" i="15" s="1"/>
  <c r="AX84" i="15" s="1"/>
  <c r="AJ84" i="15"/>
  <c r="BC84" i="15"/>
  <c r="AI84" i="15"/>
  <c r="AP80" i="15"/>
  <c r="AU80" i="15" s="1"/>
  <c r="AZ80" i="15" s="1"/>
  <c r="BE80" i="15"/>
  <c r="AK80" i="15"/>
  <c r="BI76" i="15"/>
  <c r="AO76" i="15"/>
  <c r="AT76" i="15" s="1"/>
  <c r="AY76" i="15" s="1"/>
  <c r="BH76" i="15"/>
  <c r="BD76" i="15"/>
  <c r="AN76" i="15"/>
  <c r="AS76" i="15" s="1"/>
  <c r="AX76" i="15" s="1"/>
  <c r="AJ76" i="15"/>
  <c r="BC76" i="15"/>
  <c r="AI76" i="15"/>
  <c r="AP72" i="15"/>
  <c r="AU72" i="15" s="1"/>
  <c r="AZ72" i="15" s="1"/>
  <c r="BE72" i="15"/>
  <c r="AK72" i="15"/>
  <c r="BI68" i="15"/>
  <c r="AO68" i="15"/>
  <c r="AT68" i="15" s="1"/>
  <c r="AY68" i="15" s="1"/>
  <c r="BH68" i="15"/>
  <c r="BD68" i="15"/>
  <c r="AN68" i="15"/>
  <c r="AS68" i="15" s="1"/>
  <c r="AX68" i="15" s="1"/>
  <c r="AJ68" i="15"/>
  <c r="BC68" i="15"/>
  <c r="AI68" i="15"/>
  <c r="BI64" i="15"/>
  <c r="AO64" i="15"/>
  <c r="AT64" i="15" s="1"/>
  <c r="AY64" i="15" s="1"/>
  <c r="BH64" i="15"/>
  <c r="AJ64" i="15"/>
  <c r="BC64" i="15"/>
  <c r="AI64" i="15"/>
  <c r="BD64" i="15"/>
  <c r="AN64" i="15"/>
  <c r="AS64" i="15" s="1"/>
  <c r="AX64" i="15" s="1"/>
  <c r="AP60" i="15"/>
  <c r="AU60" i="15" s="1"/>
  <c r="AZ60" i="15" s="1"/>
  <c r="BE60" i="15"/>
  <c r="AK60" i="15"/>
  <c r="BI56" i="15"/>
  <c r="AO56" i="15"/>
  <c r="AT56" i="15" s="1"/>
  <c r="AY56" i="15" s="1"/>
  <c r="BH56" i="15"/>
  <c r="AJ56" i="15"/>
  <c r="BC56" i="15"/>
  <c r="AI56" i="15"/>
  <c r="BD56" i="15"/>
  <c r="AN56" i="15"/>
  <c r="AS56" i="15" s="1"/>
  <c r="AX56" i="15" s="1"/>
  <c r="AP52" i="15"/>
  <c r="AU52" i="15" s="1"/>
  <c r="AZ52" i="15" s="1"/>
  <c r="BE52" i="15"/>
  <c r="AK52" i="15"/>
  <c r="BI48" i="15"/>
  <c r="AO48" i="15"/>
  <c r="AT48" i="15" s="1"/>
  <c r="AY48" i="15" s="1"/>
  <c r="BH48" i="15"/>
  <c r="AJ48" i="15"/>
  <c r="AI48" i="15"/>
  <c r="BD48" i="15"/>
  <c r="AN48" i="15"/>
  <c r="AS48" i="15" s="1"/>
  <c r="AX48" i="15" s="1"/>
  <c r="BC48" i="15"/>
  <c r="AP44" i="15"/>
  <c r="AU44" i="15" s="1"/>
  <c r="AZ44" i="15" s="1"/>
  <c r="BE44" i="15"/>
  <c r="AK44" i="15"/>
  <c r="BI40" i="15"/>
  <c r="AO40" i="15"/>
  <c r="AT40" i="15" s="1"/>
  <c r="AY40" i="15" s="1"/>
  <c r="BH40" i="15"/>
  <c r="AJ40" i="15"/>
  <c r="AI40" i="15"/>
  <c r="BD40" i="15"/>
  <c r="AN40" i="15"/>
  <c r="AS40" i="15" s="1"/>
  <c r="AX40" i="15" s="1"/>
  <c r="BC40" i="15"/>
  <c r="AP36" i="15"/>
  <c r="AU36" i="15" s="1"/>
  <c r="AZ36" i="15" s="1"/>
  <c r="BE36" i="15"/>
  <c r="AK36" i="15"/>
  <c r="BI32" i="15"/>
  <c r="AO32" i="15"/>
  <c r="AT32" i="15" s="1"/>
  <c r="AY32" i="15" s="1"/>
  <c r="BH32" i="15"/>
  <c r="AJ32" i="15"/>
  <c r="BC32" i="15"/>
  <c r="AI32" i="15"/>
  <c r="BD32" i="15"/>
  <c r="AN32" i="15"/>
  <c r="AS32" i="15" s="1"/>
  <c r="AX32" i="15" s="1"/>
  <c r="BF30" i="15"/>
  <c r="AL30" i="15"/>
  <c r="BL30" i="15"/>
  <c r="AQ30" i="15"/>
  <c r="AV30" i="15" s="1"/>
  <c r="BA30" i="15" s="1"/>
  <c r="BK30" i="15"/>
  <c r="AM28" i="15"/>
  <c r="AI27" i="15"/>
  <c r="BH24" i="15"/>
  <c r="AK23" i="15"/>
  <c r="AP23" i="15"/>
  <c r="AU23" i="15" s="1"/>
  <c r="AZ23" i="15" s="1"/>
  <c r="BE23" i="15"/>
  <c r="BE19" i="15"/>
  <c r="AK19" i="15"/>
  <c r="AP19" i="15"/>
  <c r="AU19" i="15" s="1"/>
  <c r="AZ19" i="15" s="1"/>
  <c r="BE15" i="15"/>
  <c r="AK15" i="15"/>
  <c r="AP15" i="15"/>
  <c r="AU15" i="15" s="1"/>
  <c r="AZ15" i="15" s="1"/>
  <c r="BE11" i="15"/>
  <c r="AK11" i="15"/>
  <c r="AP11" i="15"/>
  <c r="AU11" i="15" s="1"/>
  <c r="AZ11" i="15" s="1"/>
  <c r="AK7" i="15"/>
  <c r="AP7" i="15"/>
  <c r="AU7" i="15" s="1"/>
  <c r="AZ7" i="15" s="1"/>
  <c r="BE7" i="15"/>
  <c r="BE3" i="15"/>
  <c r="AK3" i="15"/>
  <c r="AP3" i="15"/>
  <c r="AU3" i="15" s="1"/>
  <c r="AZ3" i="15" s="1"/>
  <c r="BK158" i="15"/>
  <c r="BF158" i="15"/>
  <c r="AR109" i="15"/>
  <c r="AW109" i="15" s="1"/>
  <c r="BB109" i="15" s="1"/>
  <c r="AM107" i="15"/>
  <c r="AP94" i="15"/>
  <c r="AU94" i="15" s="1"/>
  <c r="AZ94" i="15" s="1"/>
  <c r="BE94" i="15"/>
  <c r="AK94" i="15"/>
  <c r="BI90" i="15"/>
  <c r="AO90" i="15"/>
  <c r="AT90" i="15" s="1"/>
  <c r="AY90" i="15" s="1"/>
  <c r="BH90" i="15"/>
  <c r="BD90" i="15"/>
  <c r="AN90" i="15"/>
  <c r="AS90" i="15" s="1"/>
  <c r="AX90" i="15" s="1"/>
  <c r="AJ90" i="15"/>
  <c r="BC90" i="15"/>
  <c r="AI90" i="15"/>
  <c r="AP83" i="15"/>
  <c r="AU83" i="15" s="1"/>
  <c r="AZ83" i="15" s="1"/>
  <c r="BE83" i="15"/>
  <c r="AK83" i="15"/>
  <c r="BI79" i="15"/>
  <c r="AO79" i="15"/>
  <c r="AT79" i="15" s="1"/>
  <c r="AY79" i="15" s="1"/>
  <c r="BH79" i="15"/>
  <c r="BD79" i="15"/>
  <c r="AN79" i="15"/>
  <c r="AS79" i="15" s="1"/>
  <c r="AX79" i="15" s="1"/>
  <c r="AJ79" i="15"/>
  <c r="BC79" i="15"/>
  <c r="AI79" i="15"/>
  <c r="AP75" i="15"/>
  <c r="AU75" i="15" s="1"/>
  <c r="AZ75" i="15" s="1"/>
  <c r="BE75" i="15"/>
  <c r="AK75" i="15"/>
  <c r="AP71" i="15"/>
  <c r="AU71" i="15" s="1"/>
  <c r="AZ71" i="15" s="1"/>
  <c r="BE71" i="15"/>
  <c r="AK71" i="15"/>
  <c r="BI61" i="15"/>
  <c r="AO61" i="15"/>
  <c r="AT61" i="15" s="1"/>
  <c r="AY61" i="15" s="1"/>
  <c r="BC61" i="15"/>
  <c r="BH61" i="15"/>
  <c r="AJ61" i="15"/>
  <c r="AI61" i="15"/>
  <c r="BD61" i="15"/>
  <c r="AN61" i="15"/>
  <c r="AS61" i="15" s="1"/>
  <c r="AX61" i="15" s="1"/>
  <c r="BK56" i="15"/>
  <c r="AM53" i="15"/>
  <c r="AR53" i="15"/>
  <c r="AW53" i="15" s="1"/>
  <c r="BB53" i="15" s="1"/>
  <c r="BG53" i="15"/>
  <c r="AL48" i="15"/>
  <c r="AP45" i="15"/>
  <c r="AU45" i="15" s="1"/>
  <c r="AZ45" i="15" s="1"/>
  <c r="BE45" i="15"/>
  <c r="AK45" i="15"/>
  <c r="AP41" i="15"/>
  <c r="AU41" i="15" s="1"/>
  <c r="AZ41" i="15" s="1"/>
  <c r="BE41" i="15"/>
  <c r="AK41" i="15"/>
  <c r="AL32" i="15"/>
  <c r="BI12" i="15"/>
  <c r="BI9" i="15"/>
  <c r="AM177" i="15"/>
  <c r="BL174" i="15"/>
  <c r="BK55" i="15"/>
  <c r="BF55" i="15"/>
  <c r="AL51" i="15"/>
  <c r="AQ31" i="15"/>
  <c r="AV31" i="15" s="1"/>
  <c r="BA31" i="15" s="1"/>
  <c r="BK63" i="15"/>
  <c r="BF63" i="15"/>
  <c r="AL59" i="15"/>
  <c r="BL35" i="15"/>
  <c r="BK47" i="15"/>
  <c r="BF47" i="15"/>
  <c r="AL43" i="15"/>
  <c r="BH20" i="15"/>
  <c r="BH13" i="15"/>
  <c r="BH4" i="15"/>
  <c r="BJ4" i="15" s="1"/>
  <c r="BL39" i="15"/>
  <c r="BH21" i="15"/>
  <c r="BH12" i="15"/>
  <c r="BH3" i="15"/>
  <c r="AM435" i="1"/>
  <c r="AQ435" i="1"/>
  <c r="AV435" i="1" s="1"/>
  <c r="BA435" i="1" s="1"/>
  <c r="BG435" i="1"/>
  <c r="BK435" i="1"/>
  <c r="AR435" i="1"/>
  <c r="AW435" i="1" s="1"/>
  <c r="BB435" i="1" s="1"/>
  <c r="BL435" i="1"/>
  <c r="AL435" i="1"/>
  <c r="BF435" i="1"/>
  <c r="AM448" i="1"/>
  <c r="BG448" i="1"/>
  <c r="AR448" i="1"/>
  <c r="AW448" i="1" s="1"/>
  <c r="BB448" i="1" s="1"/>
  <c r="BL448" i="1"/>
  <c r="AK436" i="1"/>
  <c r="BE436" i="1"/>
  <c r="AP436" i="1"/>
  <c r="AU436" i="1" s="1"/>
  <c r="AZ436" i="1" s="1"/>
  <c r="BM437" i="1"/>
  <c r="AP444" i="1"/>
  <c r="AU444" i="1" s="1"/>
  <c r="AZ444" i="1" s="1"/>
  <c r="AK444" i="1"/>
  <c r="BE444" i="1"/>
  <c r="AK440" i="1"/>
  <c r="BE440" i="1"/>
  <c r="AP440" i="1"/>
  <c r="AU440" i="1" s="1"/>
  <c r="AZ440" i="1" s="1"/>
  <c r="BL447" i="1"/>
  <c r="AL447" i="1"/>
  <c r="BF447" i="1"/>
  <c r="AQ447" i="1"/>
  <c r="AV447" i="1" s="1"/>
  <c r="BA447" i="1" s="1"/>
  <c r="BK447" i="1"/>
  <c r="BM447" i="1" s="1"/>
  <c r="AL448" i="1"/>
  <c r="BL451" i="1"/>
  <c r="AL451" i="1"/>
  <c r="AM451" i="1"/>
  <c r="BF451" i="1"/>
  <c r="BK451" i="1"/>
  <c r="BM451" i="1" s="1"/>
  <c r="AQ451" i="1"/>
  <c r="AV451" i="1" s="1"/>
  <c r="BA451" i="1" s="1"/>
  <c r="BG451" i="1"/>
  <c r="BM441" i="1"/>
  <c r="BH451" i="1"/>
  <c r="AL454" i="1"/>
  <c r="BF454" i="1"/>
  <c r="AQ454" i="1"/>
  <c r="AV454" i="1" s="1"/>
  <c r="BA454" i="1" s="1"/>
  <c r="BK454" i="1"/>
  <c r="BM454" i="1" s="1"/>
  <c r="BL454" i="1"/>
  <c r="BK453" i="1"/>
  <c r="BM453" i="1" s="1"/>
  <c r="BJ455" i="1"/>
  <c r="AR456" i="1"/>
  <c r="AW456" i="1" s="1"/>
  <c r="BB456" i="1" s="1"/>
  <c r="AM456" i="1"/>
  <c r="BG456" i="1"/>
  <c r="AQ457" i="1"/>
  <c r="AV457" i="1" s="1"/>
  <c r="BA457" i="1" s="1"/>
  <c r="AJ460" i="1"/>
  <c r="AN460" i="1"/>
  <c r="AS460" i="1" s="1"/>
  <c r="AX460" i="1" s="1"/>
  <c r="BD460" i="1"/>
  <c r="BH460" i="1"/>
  <c r="AO460" i="1"/>
  <c r="AT460" i="1" s="1"/>
  <c r="AY460" i="1" s="1"/>
  <c r="AI460" i="1"/>
  <c r="BI460" i="1"/>
  <c r="BC460" i="1"/>
  <c r="AO452" i="1"/>
  <c r="AT452" i="1" s="1"/>
  <c r="AY452" i="1" s="1"/>
  <c r="BD452" i="1"/>
  <c r="BH452" i="1"/>
  <c r="BJ452" i="1" s="1"/>
  <c r="AI452" i="1"/>
  <c r="AN452" i="1"/>
  <c r="AS452" i="1" s="1"/>
  <c r="AX452" i="1" s="1"/>
  <c r="BI452" i="1"/>
  <c r="AJ452" i="1"/>
  <c r="BC452" i="1"/>
  <c r="AQ461" i="1"/>
  <c r="AV461" i="1" s="1"/>
  <c r="BA461" i="1" s="1"/>
  <c r="BL469" i="1"/>
  <c r="AL469" i="1"/>
  <c r="BF469" i="1"/>
  <c r="AQ469" i="1"/>
  <c r="AV469" i="1" s="1"/>
  <c r="BA469" i="1" s="1"/>
  <c r="BK469" i="1"/>
  <c r="BM469" i="1" s="1"/>
  <c r="BK452" i="1"/>
  <c r="AR454" i="1"/>
  <c r="AW454" i="1" s="1"/>
  <c r="BB454" i="1" s="1"/>
  <c r="BM471" i="1"/>
  <c r="BL472" i="1"/>
  <c r="BM472" i="1" s="1"/>
  <c r="AR473" i="1"/>
  <c r="AW473" i="1" s="1"/>
  <c r="BB473" i="1" s="1"/>
  <c r="AM473" i="1"/>
  <c r="BG473" i="1"/>
  <c r="AK486" i="1"/>
  <c r="BE486" i="1"/>
  <c r="AP486" i="1"/>
  <c r="AU486" i="1" s="1"/>
  <c r="AZ486" i="1" s="1"/>
  <c r="BH486" i="1"/>
  <c r="BJ486" i="1" s="1"/>
  <c r="AJ486" i="1"/>
  <c r="AQ452" i="1"/>
  <c r="AV452" i="1" s="1"/>
  <c r="BA452" i="1" s="1"/>
  <c r="BL453" i="1"/>
  <c r="BM475" i="1"/>
  <c r="BM483" i="1"/>
  <c r="BD486" i="1"/>
  <c r="AK493" i="1"/>
  <c r="AP493" i="1"/>
  <c r="AU493" i="1" s="1"/>
  <c r="AZ493" i="1" s="1"/>
  <c r="BI493" i="1"/>
  <c r="BE493" i="1"/>
  <c r="AR465" i="1"/>
  <c r="AW465" i="1" s="1"/>
  <c r="BB465" i="1" s="1"/>
  <c r="AM465" i="1"/>
  <c r="BG465" i="1"/>
  <c r="BL477" i="1"/>
  <c r="BJ480" i="1"/>
  <c r="AQ482" i="1"/>
  <c r="AV482" i="1" s="1"/>
  <c r="BA482" i="1" s="1"/>
  <c r="BK486" i="1"/>
  <c r="BJ487" i="1"/>
  <c r="BK464" i="1"/>
  <c r="AJ481" i="1"/>
  <c r="AN481" i="1"/>
  <c r="AS481" i="1" s="1"/>
  <c r="AX481" i="1" s="1"/>
  <c r="BD481" i="1"/>
  <c r="BH481" i="1"/>
  <c r="AO481" i="1"/>
  <c r="AT481" i="1" s="1"/>
  <c r="AY481" i="1" s="1"/>
  <c r="BI481" i="1"/>
  <c r="AI481" i="1"/>
  <c r="BC481" i="1"/>
  <c r="BI482" i="1"/>
  <c r="AJ485" i="1"/>
  <c r="AN485" i="1"/>
  <c r="AS485" i="1" s="1"/>
  <c r="AX485" i="1" s="1"/>
  <c r="BD485" i="1"/>
  <c r="BH485" i="1"/>
  <c r="BJ485" i="1" s="1"/>
  <c r="AO485" i="1"/>
  <c r="AT485" i="1" s="1"/>
  <c r="AY485" i="1" s="1"/>
  <c r="BI485" i="1"/>
  <c r="AI485" i="1"/>
  <c r="BC485" i="1"/>
  <c r="BI486" i="1"/>
  <c r="BF490" i="1"/>
  <c r="BK490" i="1"/>
  <c r="AL490" i="1"/>
  <c r="AQ490" i="1"/>
  <c r="AV490" i="1" s="1"/>
  <c r="BA490" i="1" s="1"/>
  <c r="BG490" i="1"/>
  <c r="BL490" i="1"/>
  <c r="AM490" i="1"/>
  <c r="AR490" i="1"/>
  <c r="AW490" i="1" s="1"/>
  <c r="BB490" i="1" s="1"/>
  <c r="AR493" i="1"/>
  <c r="AW493" i="1" s="1"/>
  <c r="BB493" i="1" s="1"/>
  <c r="BG493" i="1"/>
  <c r="BK493" i="1"/>
  <c r="BM493" i="1" s="1"/>
  <c r="AM493" i="1"/>
  <c r="AM494" i="1"/>
  <c r="BG494" i="1"/>
  <c r="AR494" i="1"/>
  <c r="AW494" i="1" s="1"/>
  <c r="BB494" i="1" s="1"/>
  <c r="BL494" i="1"/>
  <c r="AL494" i="1"/>
  <c r="BF494" i="1"/>
  <c r="AM498" i="1"/>
  <c r="BG498" i="1"/>
  <c r="AR498" i="1"/>
  <c r="AW498" i="1" s="1"/>
  <c r="BB498" i="1" s="1"/>
  <c r="BL498" i="1"/>
  <c r="AL498" i="1"/>
  <c r="BF498" i="1"/>
  <c r="AM502" i="1"/>
  <c r="BG502" i="1"/>
  <c r="AR502" i="1"/>
  <c r="AW502" i="1" s="1"/>
  <c r="BB502" i="1" s="1"/>
  <c r="BL502" i="1"/>
  <c r="AL502" i="1"/>
  <c r="BF502" i="1"/>
  <c r="AJ493" i="1"/>
  <c r="BG497" i="1"/>
  <c r="AR501" i="1"/>
  <c r="AW501" i="1" s="1"/>
  <c r="BB501" i="1" s="1"/>
  <c r="AJ507" i="1"/>
  <c r="AN507" i="1"/>
  <c r="AS507" i="1" s="1"/>
  <c r="AX507" i="1" s="1"/>
  <c r="BD507" i="1"/>
  <c r="BH507" i="1"/>
  <c r="AO507" i="1"/>
  <c r="AT507" i="1" s="1"/>
  <c r="AY507" i="1" s="1"/>
  <c r="BI507" i="1"/>
  <c r="AI507" i="1"/>
  <c r="BC507" i="1"/>
  <c r="AP511" i="1"/>
  <c r="AU511" i="1" s="1"/>
  <c r="AZ511" i="1" s="1"/>
  <c r="BE511" i="1"/>
  <c r="BI511" i="1"/>
  <c r="AK511" i="1"/>
  <c r="BD462" i="1"/>
  <c r="BL482" i="1"/>
  <c r="BC491" i="1"/>
  <c r="BH491" i="1"/>
  <c r="AI491" i="1"/>
  <c r="AN491" i="1"/>
  <c r="AS491" i="1" s="1"/>
  <c r="AX491" i="1" s="1"/>
  <c r="BD491" i="1"/>
  <c r="BI491" i="1"/>
  <c r="AJ491" i="1"/>
  <c r="AO491" i="1"/>
  <c r="AT491" i="1" s="1"/>
  <c r="AY491" i="1" s="1"/>
  <c r="BF493" i="1"/>
  <c r="BJ502" i="1"/>
  <c r="AM515" i="1"/>
  <c r="BG515" i="1"/>
  <c r="AR515" i="1"/>
  <c r="AW515" i="1" s="1"/>
  <c r="BB515" i="1" s="1"/>
  <c r="BF515" i="1"/>
  <c r="AM519" i="1"/>
  <c r="BG519" i="1"/>
  <c r="AR519" i="1"/>
  <c r="AW519" i="1" s="1"/>
  <c r="BB519" i="1" s="1"/>
  <c r="BF519" i="1"/>
  <c r="AM523" i="1"/>
  <c r="BG523" i="1"/>
  <c r="AR523" i="1"/>
  <c r="AW523" i="1" s="1"/>
  <c r="BB523" i="1" s="1"/>
  <c r="BF523" i="1"/>
  <c r="AM527" i="1"/>
  <c r="BG527" i="1"/>
  <c r="AR527" i="1"/>
  <c r="AW527" i="1" s="1"/>
  <c r="BB527" i="1" s="1"/>
  <c r="BF527" i="1"/>
  <c r="AM531" i="1"/>
  <c r="BG531" i="1"/>
  <c r="AR531" i="1"/>
  <c r="AW531" i="1" s="1"/>
  <c r="BB531" i="1" s="1"/>
  <c r="BF531" i="1"/>
  <c r="AM535" i="1"/>
  <c r="BG535" i="1"/>
  <c r="AR535" i="1"/>
  <c r="AW535" i="1" s="1"/>
  <c r="BB535" i="1" s="1"/>
  <c r="BF535" i="1"/>
  <c r="BG509" i="1"/>
  <c r="AO511" i="1"/>
  <c r="AT511" i="1" s="1"/>
  <c r="AY511" i="1" s="1"/>
  <c r="AM513" i="1"/>
  <c r="BG513" i="1"/>
  <c r="AR513" i="1"/>
  <c r="AW513" i="1" s="1"/>
  <c r="BB513" i="1" s="1"/>
  <c r="BL513" i="1"/>
  <c r="AJ499" i="1"/>
  <c r="AN499" i="1"/>
  <c r="AS499" i="1" s="1"/>
  <c r="AX499" i="1" s="1"/>
  <c r="BD499" i="1"/>
  <c r="BH499" i="1"/>
  <c r="BJ499" i="1" s="1"/>
  <c r="AO499" i="1"/>
  <c r="AT499" i="1" s="1"/>
  <c r="AY499" i="1" s="1"/>
  <c r="BI499" i="1"/>
  <c r="BC499" i="1"/>
  <c r="AI499" i="1"/>
  <c r="BJ506" i="1"/>
  <c r="BK515" i="1"/>
  <c r="AJ516" i="1"/>
  <c r="AN516" i="1"/>
  <c r="AS516" i="1" s="1"/>
  <c r="AX516" i="1" s="1"/>
  <c r="BD516" i="1"/>
  <c r="BH516" i="1"/>
  <c r="AO516" i="1"/>
  <c r="AT516" i="1" s="1"/>
  <c r="AY516" i="1" s="1"/>
  <c r="BI516" i="1"/>
  <c r="AI516" i="1"/>
  <c r="BC516" i="1"/>
  <c r="BK519" i="1"/>
  <c r="AJ520" i="1"/>
  <c r="AN520" i="1"/>
  <c r="AS520" i="1" s="1"/>
  <c r="AX520" i="1" s="1"/>
  <c r="BD520" i="1"/>
  <c r="BH520" i="1"/>
  <c r="AO520" i="1"/>
  <c r="AT520" i="1" s="1"/>
  <c r="AY520" i="1" s="1"/>
  <c r="BI520" i="1"/>
  <c r="AI520" i="1"/>
  <c r="BC520" i="1"/>
  <c r="BK523" i="1"/>
  <c r="AJ524" i="1"/>
  <c r="AN524" i="1"/>
  <c r="AS524" i="1" s="1"/>
  <c r="AX524" i="1" s="1"/>
  <c r="BD524" i="1"/>
  <c r="BH524" i="1"/>
  <c r="BJ524" i="1" s="1"/>
  <c r="AO524" i="1"/>
  <c r="AT524" i="1" s="1"/>
  <c r="AY524" i="1" s="1"/>
  <c r="BI524" i="1"/>
  <c r="AI524" i="1"/>
  <c r="BC524" i="1"/>
  <c r="BK527" i="1"/>
  <c r="AJ528" i="1"/>
  <c r="AN528" i="1"/>
  <c r="AS528" i="1" s="1"/>
  <c r="AX528" i="1" s="1"/>
  <c r="BD528" i="1"/>
  <c r="BH528" i="1"/>
  <c r="BJ528" i="1" s="1"/>
  <c r="AO528" i="1"/>
  <c r="AT528" i="1" s="1"/>
  <c r="AY528" i="1" s="1"/>
  <c r="BI528" i="1"/>
  <c r="AI528" i="1"/>
  <c r="BC528" i="1"/>
  <c r="BK531" i="1"/>
  <c r="AJ532" i="1"/>
  <c r="AN532" i="1"/>
  <c r="AS532" i="1" s="1"/>
  <c r="AX532" i="1" s="1"/>
  <c r="BD532" i="1"/>
  <c r="BH532" i="1"/>
  <c r="AO532" i="1"/>
  <c r="AT532" i="1" s="1"/>
  <c r="AY532" i="1" s="1"/>
  <c r="BI532" i="1"/>
  <c r="AI532" i="1"/>
  <c r="BC532" i="1"/>
  <c r="BK535" i="1"/>
  <c r="AJ536" i="1"/>
  <c r="AN536" i="1"/>
  <c r="AS536" i="1" s="1"/>
  <c r="AX536" i="1" s="1"/>
  <c r="BD536" i="1"/>
  <c r="BH536" i="1"/>
  <c r="AO536" i="1"/>
  <c r="AT536" i="1" s="1"/>
  <c r="AY536" i="1" s="1"/>
  <c r="BI536" i="1"/>
  <c r="AI536" i="1"/>
  <c r="BC536" i="1"/>
  <c r="AR495" i="1"/>
  <c r="AW495" i="1" s="1"/>
  <c r="BB495" i="1" s="1"/>
  <c r="AM495" i="1"/>
  <c r="BG495" i="1"/>
  <c r="AK503" i="1"/>
  <c r="BE503" i="1"/>
  <c r="AP503" i="1"/>
  <c r="AU503" i="1" s="1"/>
  <c r="AZ503" i="1" s="1"/>
  <c r="AQ513" i="1"/>
  <c r="AV513" i="1" s="1"/>
  <c r="BA513" i="1" s="1"/>
  <c r="AL527" i="1"/>
  <c r="AL438" i="1"/>
  <c r="BF438" i="1"/>
  <c r="AQ438" i="1"/>
  <c r="AV438" i="1" s="1"/>
  <c r="BA438" i="1" s="1"/>
  <c r="BK438" i="1"/>
  <c r="BM438" i="1" s="1"/>
  <c r="BL438" i="1"/>
  <c r="BJ435" i="1"/>
  <c r="AR436" i="1"/>
  <c r="AW436" i="1" s="1"/>
  <c r="BB436" i="1" s="1"/>
  <c r="AM436" i="1"/>
  <c r="BG436" i="1"/>
  <c r="BJ439" i="1"/>
  <c r="BL444" i="1"/>
  <c r="AL444" i="1"/>
  <c r="BF444" i="1"/>
  <c r="AQ444" i="1"/>
  <c r="AV444" i="1" s="1"/>
  <c r="BA444" i="1" s="1"/>
  <c r="AM444" i="1"/>
  <c r="BK444" i="1"/>
  <c r="BM444" i="1" s="1"/>
  <c r="AR440" i="1"/>
  <c r="AW440" i="1" s="1"/>
  <c r="BB440" i="1" s="1"/>
  <c r="AM440" i="1"/>
  <c r="BG440" i="1"/>
  <c r="AK447" i="1"/>
  <c r="BE447" i="1"/>
  <c r="AP447" i="1"/>
  <c r="AU447" i="1" s="1"/>
  <c r="AZ447" i="1" s="1"/>
  <c r="BK448" i="1"/>
  <c r="BM448" i="1" s="1"/>
  <c r="AR451" i="1"/>
  <c r="AW451" i="1" s="1"/>
  <c r="BB451" i="1" s="1"/>
  <c r="BJ438" i="1"/>
  <c r="BJ446" i="1"/>
  <c r="AL458" i="1"/>
  <c r="BF458" i="1"/>
  <c r="AQ458" i="1"/>
  <c r="AV458" i="1" s="1"/>
  <c r="BA458" i="1" s="1"/>
  <c r="BK458" i="1"/>
  <c r="BM458" i="1" s="1"/>
  <c r="BL458" i="1"/>
  <c r="AJ456" i="1"/>
  <c r="AN456" i="1"/>
  <c r="AS456" i="1" s="1"/>
  <c r="AX456" i="1" s="1"/>
  <c r="BD456" i="1"/>
  <c r="BH456" i="1"/>
  <c r="AO456" i="1"/>
  <c r="AT456" i="1" s="1"/>
  <c r="AY456" i="1" s="1"/>
  <c r="BI456" i="1"/>
  <c r="AI456" i="1"/>
  <c r="BC456" i="1"/>
  <c r="BF457" i="1"/>
  <c r="BL460" i="1"/>
  <c r="AL460" i="1"/>
  <c r="BF460" i="1"/>
  <c r="BK460" i="1"/>
  <c r="BM460" i="1" s="1"/>
  <c r="AQ460" i="1"/>
  <c r="AV460" i="1" s="1"/>
  <c r="BA460" i="1" s="1"/>
  <c r="BJ458" i="1"/>
  <c r="AI464" i="1"/>
  <c r="BC464" i="1"/>
  <c r="AJ464" i="1"/>
  <c r="AN464" i="1"/>
  <c r="AS464" i="1" s="1"/>
  <c r="AX464" i="1" s="1"/>
  <c r="BD464" i="1"/>
  <c r="BH464" i="1"/>
  <c r="BJ464" i="1" s="1"/>
  <c r="AO464" i="1"/>
  <c r="AT464" i="1" s="1"/>
  <c r="AY464" i="1" s="1"/>
  <c r="BI464" i="1"/>
  <c r="AI468" i="1"/>
  <c r="BC468" i="1"/>
  <c r="AJ468" i="1"/>
  <c r="AN468" i="1"/>
  <c r="AS468" i="1" s="1"/>
  <c r="AX468" i="1" s="1"/>
  <c r="BD468" i="1"/>
  <c r="BH468" i="1"/>
  <c r="BJ468" i="1" s="1"/>
  <c r="AO468" i="1"/>
  <c r="AT468" i="1" s="1"/>
  <c r="AY468" i="1" s="1"/>
  <c r="BI468" i="1"/>
  <c r="AI472" i="1"/>
  <c r="BC472" i="1"/>
  <c r="AJ472" i="1"/>
  <c r="AN472" i="1"/>
  <c r="AS472" i="1" s="1"/>
  <c r="AX472" i="1" s="1"/>
  <c r="BD472" i="1"/>
  <c r="BH472" i="1"/>
  <c r="BJ472" i="1" s="1"/>
  <c r="AO472" i="1"/>
  <c r="AT472" i="1" s="1"/>
  <c r="AY472" i="1" s="1"/>
  <c r="BI472" i="1"/>
  <c r="BM467" i="1"/>
  <c r="AK469" i="1"/>
  <c r="BE469" i="1"/>
  <c r="AP469" i="1"/>
  <c r="AU469" i="1" s="1"/>
  <c r="AZ469" i="1" s="1"/>
  <c r="AR476" i="1"/>
  <c r="AW476" i="1" s="1"/>
  <c r="BB476" i="1" s="1"/>
  <c r="BG476" i="1"/>
  <c r="AM476" i="1"/>
  <c r="AK477" i="1"/>
  <c r="AP477" i="1"/>
  <c r="AU477" i="1" s="1"/>
  <c r="AZ477" i="1" s="1"/>
  <c r="BE477" i="1"/>
  <c r="BG454" i="1"/>
  <c r="AJ473" i="1"/>
  <c r="AN473" i="1"/>
  <c r="AS473" i="1" s="1"/>
  <c r="AX473" i="1" s="1"/>
  <c r="BD473" i="1"/>
  <c r="BH473" i="1"/>
  <c r="BJ473" i="1" s="1"/>
  <c r="AO473" i="1"/>
  <c r="AT473" i="1" s="1"/>
  <c r="AY473" i="1" s="1"/>
  <c r="BI473" i="1"/>
  <c r="AI473" i="1"/>
  <c r="BC473" i="1"/>
  <c r="AL452" i="1"/>
  <c r="BG458" i="1"/>
  <c r="BM479" i="1"/>
  <c r="BD482" i="1"/>
  <c r="BM489" i="1"/>
  <c r="BM494" i="1"/>
  <c r="BM498" i="1"/>
  <c r="BM502" i="1"/>
  <c r="AJ465" i="1"/>
  <c r="AN465" i="1"/>
  <c r="AS465" i="1" s="1"/>
  <c r="AX465" i="1" s="1"/>
  <c r="BD465" i="1"/>
  <c r="BH465" i="1"/>
  <c r="BJ465" i="1" s="1"/>
  <c r="AO465" i="1"/>
  <c r="AT465" i="1" s="1"/>
  <c r="AY465" i="1" s="1"/>
  <c r="BI465" i="1"/>
  <c r="BC465" i="1"/>
  <c r="AI465" i="1"/>
  <c r="BJ484" i="1"/>
  <c r="AQ486" i="1"/>
  <c r="AV486" i="1" s="1"/>
  <c r="BA486" i="1" s="1"/>
  <c r="BF464" i="1"/>
  <c r="BL481" i="1"/>
  <c r="AL481" i="1"/>
  <c r="BF481" i="1"/>
  <c r="AQ481" i="1"/>
  <c r="AV481" i="1" s="1"/>
  <c r="BA481" i="1" s="1"/>
  <c r="BK481" i="1"/>
  <c r="BM481" i="1" s="1"/>
  <c r="BL485" i="1"/>
  <c r="AL485" i="1"/>
  <c r="BF485" i="1"/>
  <c r="AQ485" i="1"/>
  <c r="AV485" i="1" s="1"/>
  <c r="BA485" i="1" s="1"/>
  <c r="BK485" i="1"/>
  <c r="BM485" i="1" s="1"/>
  <c r="AO486" i="1"/>
  <c r="AT486" i="1" s="1"/>
  <c r="AY486" i="1" s="1"/>
  <c r="AO490" i="1"/>
  <c r="AT490" i="1" s="1"/>
  <c r="AY490" i="1" s="1"/>
  <c r="BI490" i="1"/>
  <c r="AI490" i="1"/>
  <c r="AN490" i="1"/>
  <c r="AS490" i="1" s="1"/>
  <c r="AX490" i="1" s="1"/>
  <c r="BD490" i="1"/>
  <c r="AJ490" i="1"/>
  <c r="BH490" i="1"/>
  <c r="BJ490" i="1" s="1"/>
  <c r="BC490" i="1"/>
  <c r="AL493" i="1"/>
  <c r="AL505" i="1"/>
  <c r="BF505" i="1"/>
  <c r="AQ505" i="1"/>
  <c r="AV505" i="1" s="1"/>
  <c r="BA505" i="1" s="1"/>
  <c r="BK505" i="1"/>
  <c r="BM505" i="1" s="1"/>
  <c r="BL505" i="1"/>
  <c r="BL486" i="1"/>
  <c r="AO493" i="1"/>
  <c r="AT493" i="1" s="1"/>
  <c r="AY493" i="1" s="1"/>
  <c r="BG501" i="1"/>
  <c r="BL507" i="1"/>
  <c r="AL507" i="1"/>
  <c r="BF507" i="1"/>
  <c r="AQ507" i="1"/>
  <c r="AV507" i="1" s="1"/>
  <c r="BA507" i="1" s="1"/>
  <c r="BK507" i="1"/>
  <c r="BM507" i="1" s="1"/>
  <c r="BL511" i="1"/>
  <c r="AL511" i="1"/>
  <c r="BF511" i="1"/>
  <c r="AM511" i="1"/>
  <c r="BK511" i="1"/>
  <c r="BM511" i="1" s="1"/>
  <c r="AQ511" i="1"/>
  <c r="AV511" i="1" s="1"/>
  <c r="BA511" i="1" s="1"/>
  <c r="BI462" i="1"/>
  <c r="BG491" i="1"/>
  <c r="AM491" i="1"/>
  <c r="AR491" i="1"/>
  <c r="AW491" i="1" s="1"/>
  <c r="BB491" i="1" s="1"/>
  <c r="BJ510" i="1"/>
  <c r="AQ494" i="1"/>
  <c r="AV494" i="1" s="1"/>
  <c r="BA494" i="1" s="1"/>
  <c r="AQ498" i="1"/>
  <c r="AV498" i="1" s="1"/>
  <c r="BA498" i="1" s="1"/>
  <c r="AQ491" i="1"/>
  <c r="AV491" i="1" s="1"/>
  <c r="BA491" i="1" s="1"/>
  <c r="AR509" i="1"/>
  <c r="AW509" i="1" s="1"/>
  <c r="BB509" i="1" s="1"/>
  <c r="AJ511" i="1"/>
  <c r="AK513" i="1"/>
  <c r="BE513" i="1"/>
  <c r="AP513" i="1"/>
  <c r="AU513" i="1" s="1"/>
  <c r="AZ513" i="1" s="1"/>
  <c r="BL499" i="1"/>
  <c r="AL499" i="1"/>
  <c r="BF499" i="1"/>
  <c r="AQ499" i="1"/>
  <c r="AV499" i="1" s="1"/>
  <c r="BA499" i="1" s="1"/>
  <c r="BK499" i="1"/>
  <c r="BM499" i="1" s="1"/>
  <c r="AQ515" i="1"/>
  <c r="AV515" i="1" s="1"/>
  <c r="BA515" i="1" s="1"/>
  <c r="BL516" i="1"/>
  <c r="AL516" i="1"/>
  <c r="BF516" i="1"/>
  <c r="BK516" i="1"/>
  <c r="AQ516" i="1"/>
  <c r="AV516" i="1" s="1"/>
  <c r="BA516" i="1" s="1"/>
  <c r="AQ519" i="1"/>
  <c r="AV519" i="1" s="1"/>
  <c r="BA519" i="1" s="1"/>
  <c r="BL520" i="1"/>
  <c r="AL520" i="1"/>
  <c r="BF520" i="1"/>
  <c r="BK520" i="1"/>
  <c r="AQ520" i="1"/>
  <c r="AV520" i="1" s="1"/>
  <c r="BA520" i="1" s="1"/>
  <c r="AQ523" i="1"/>
  <c r="AV523" i="1" s="1"/>
  <c r="BA523" i="1" s="1"/>
  <c r="BL524" i="1"/>
  <c r="AL524" i="1"/>
  <c r="BF524" i="1"/>
  <c r="BK524" i="1"/>
  <c r="AQ524" i="1"/>
  <c r="AV524" i="1" s="1"/>
  <c r="BA524" i="1" s="1"/>
  <c r="AQ527" i="1"/>
  <c r="AV527" i="1" s="1"/>
  <c r="BA527" i="1" s="1"/>
  <c r="BL528" i="1"/>
  <c r="AL528" i="1"/>
  <c r="BF528" i="1"/>
  <c r="BK528" i="1"/>
  <c r="AQ528" i="1"/>
  <c r="AV528" i="1" s="1"/>
  <c r="BA528" i="1" s="1"/>
  <c r="AQ531" i="1"/>
  <c r="AV531" i="1" s="1"/>
  <c r="BA531" i="1" s="1"/>
  <c r="BL532" i="1"/>
  <c r="AL532" i="1"/>
  <c r="BF532" i="1"/>
  <c r="BK532" i="1"/>
  <c r="AQ532" i="1"/>
  <c r="AV532" i="1" s="1"/>
  <c r="BA532" i="1" s="1"/>
  <c r="AQ535" i="1"/>
  <c r="AV535" i="1" s="1"/>
  <c r="BA535" i="1" s="1"/>
  <c r="BL536" i="1"/>
  <c r="AL536" i="1"/>
  <c r="BF536" i="1"/>
  <c r="BK536" i="1"/>
  <c r="AQ536" i="1"/>
  <c r="AV536" i="1" s="1"/>
  <c r="BA536" i="1" s="1"/>
  <c r="AJ495" i="1"/>
  <c r="AN495" i="1"/>
  <c r="AS495" i="1" s="1"/>
  <c r="AX495" i="1" s="1"/>
  <c r="BD495" i="1"/>
  <c r="BH495" i="1"/>
  <c r="AO495" i="1"/>
  <c r="AT495" i="1" s="1"/>
  <c r="AY495" i="1" s="1"/>
  <c r="BI495" i="1"/>
  <c r="BC495" i="1"/>
  <c r="AI495" i="1"/>
  <c r="AR503" i="1"/>
  <c r="AW503" i="1" s="1"/>
  <c r="BB503" i="1" s="1"/>
  <c r="AM503" i="1"/>
  <c r="BG503" i="1"/>
  <c r="BF513" i="1"/>
  <c r="AL519" i="1"/>
  <c r="AL535" i="1"/>
  <c r="AL442" i="1"/>
  <c r="BF442" i="1"/>
  <c r="AQ442" i="1"/>
  <c r="AV442" i="1" s="1"/>
  <c r="BA442" i="1" s="1"/>
  <c r="BK442" i="1"/>
  <c r="BL442" i="1"/>
  <c r="AJ444" i="1"/>
  <c r="AN444" i="1"/>
  <c r="AS444" i="1" s="1"/>
  <c r="AX444" i="1" s="1"/>
  <c r="BD444" i="1"/>
  <c r="BH444" i="1"/>
  <c r="AI444" i="1"/>
  <c r="BI444" i="1"/>
  <c r="BC444" i="1"/>
  <c r="AO444" i="1"/>
  <c r="AT444" i="1" s="1"/>
  <c r="AY444" i="1" s="1"/>
  <c r="AJ436" i="1"/>
  <c r="AN436" i="1"/>
  <c r="AS436" i="1" s="1"/>
  <c r="AX436" i="1" s="1"/>
  <c r="BD436" i="1"/>
  <c r="BH436" i="1"/>
  <c r="AO436" i="1"/>
  <c r="AT436" i="1" s="1"/>
  <c r="AY436" i="1" s="1"/>
  <c r="BI436" i="1"/>
  <c r="AI436" i="1"/>
  <c r="BC436" i="1"/>
  <c r="AL449" i="1"/>
  <c r="BF449" i="1"/>
  <c r="BL449" i="1"/>
  <c r="AQ449" i="1"/>
  <c r="AV449" i="1" s="1"/>
  <c r="BA449" i="1" s="1"/>
  <c r="AM449" i="1"/>
  <c r="BK449" i="1"/>
  <c r="BM449" i="1" s="1"/>
  <c r="AJ440" i="1"/>
  <c r="AN440" i="1"/>
  <c r="AS440" i="1" s="1"/>
  <c r="AX440" i="1" s="1"/>
  <c r="BD440" i="1"/>
  <c r="BH440" i="1"/>
  <c r="AO440" i="1"/>
  <c r="AT440" i="1" s="1"/>
  <c r="AY440" i="1" s="1"/>
  <c r="BI440" i="1"/>
  <c r="BC440" i="1"/>
  <c r="AI440" i="1"/>
  <c r="AR447" i="1"/>
  <c r="AW447" i="1" s="1"/>
  <c r="BB447" i="1" s="1"/>
  <c r="AM447" i="1"/>
  <c r="BG447" i="1"/>
  <c r="AM453" i="1"/>
  <c r="BG453" i="1"/>
  <c r="AR453" i="1"/>
  <c r="AW453" i="1" s="1"/>
  <c r="BB453" i="1" s="1"/>
  <c r="AM457" i="1"/>
  <c r="BG457" i="1"/>
  <c r="AR457" i="1"/>
  <c r="AW457" i="1" s="1"/>
  <c r="BB457" i="1" s="1"/>
  <c r="AM461" i="1"/>
  <c r="BG461" i="1"/>
  <c r="AR461" i="1"/>
  <c r="AW461" i="1" s="1"/>
  <c r="BB461" i="1" s="1"/>
  <c r="BL461" i="1"/>
  <c r="BF453" i="1"/>
  <c r="BL456" i="1"/>
  <c r="AL456" i="1"/>
  <c r="BF456" i="1"/>
  <c r="AQ456" i="1"/>
  <c r="AV456" i="1" s="1"/>
  <c r="BA456" i="1" s="1"/>
  <c r="BK456" i="1"/>
  <c r="BM456" i="1" s="1"/>
  <c r="AL457" i="1"/>
  <c r="AK460" i="1"/>
  <c r="AP460" i="1"/>
  <c r="AU460" i="1" s="1"/>
  <c r="AZ460" i="1" s="1"/>
  <c r="BE460" i="1"/>
  <c r="AL462" i="1"/>
  <c r="AM462" i="1"/>
  <c r="AR462" i="1"/>
  <c r="AW462" i="1" s="1"/>
  <c r="BB462" i="1" s="1"/>
  <c r="BF462" i="1"/>
  <c r="BK462" i="1"/>
  <c r="AQ462" i="1"/>
  <c r="AV462" i="1" s="1"/>
  <c r="BA462" i="1" s="1"/>
  <c r="BL462" i="1"/>
  <c r="AK452" i="1"/>
  <c r="BE452" i="1"/>
  <c r="AP452" i="1"/>
  <c r="AU452" i="1" s="1"/>
  <c r="AZ452" i="1" s="1"/>
  <c r="AM464" i="1"/>
  <c r="BG464" i="1"/>
  <c r="AR464" i="1"/>
  <c r="AW464" i="1" s="1"/>
  <c r="BB464" i="1" s="1"/>
  <c r="AM468" i="1"/>
  <c r="BG468" i="1"/>
  <c r="AR468" i="1"/>
  <c r="AW468" i="1" s="1"/>
  <c r="BB468" i="1" s="1"/>
  <c r="AL468" i="1"/>
  <c r="BF468" i="1"/>
  <c r="AM472" i="1"/>
  <c r="BG472" i="1"/>
  <c r="AR472" i="1"/>
  <c r="AW472" i="1" s="1"/>
  <c r="BB472" i="1" s="1"/>
  <c r="AL472" i="1"/>
  <c r="BF472" i="1"/>
  <c r="BF461" i="1"/>
  <c r="BL468" i="1"/>
  <c r="AR469" i="1"/>
  <c r="AW469" i="1" s="1"/>
  <c r="BB469" i="1" s="1"/>
  <c r="AM469" i="1"/>
  <c r="BG469" i="1"/>
  <c r="AJ476" i="1"/>
  <c r="AN476" i="1"/>
  <c r="AS476" i="1" s="1"/>
  <c r="AX476" i="1" s="1"/>
  <c r="BD476" i="1"/>
  <c r="BH476" i="1"/>
  <c r="AO476" i="1"/>
  <c r="AT476" i="1" s="1"/>
  <c r="AY476" i="1" s="1"/>
  <c r="BI476" i="1"/>
  <c r="AI476" i="1"/>
  <c r="BC476" i="1"/>
  <c r="BG477" i="1"/>
  <c r="AR477" i="1"/>
  <c r="AW477" i="1" s="1"/>
  <c r="BB477" i="1" s="1"/>
  <c r="AM477" i="1"/>
  <c r="BK477" i="1"/>
  <c r="BM477" i="1" s="1"/>
  <c r="AM482" i="1"/>
  <c r="BG482" i="1"/>
  <c r="AR482" i="1"/>
  <c r="AW482" i="1" s="1"/>
  <c r="BB482" i="1" s="1"/>
  <c r="AM454" i="1"/>
  <c r="AQ472" i="1"/>
  <c r="AV472" i="1" s="1"/>
  <c r="BA472" i="1" s="1"/>
  <c r="BL473" i="1"/>
  <c r="AL473" i="1"/>
  <c r="BF473" i="1"/>
  <c r="BK473" i="1"/>
  <c r="BM473" i="1" s="1"/>
  <c r="AQ473" i="1"/>
  <c r="AV473" i="1" s="1"/>
  <c r="BA473" i="1" s="1"/>
  <c r="BG442" i="1"/>
  <c r="AM458" i="1"/>
  <c r="BL465" i="1"/>
  <c r="AL465" i="1"/>
  <c r="BF465" i="1"/>
  <c r="AQ465" i="1"/>
  <c r="AV465" i="1" s="1"/>
  <c r="BA465" i="1" s="1"/>
  <c r="BK465" i="1"/>
  <c r="BM465" i="1" s="1"/>
  <c r="AL477" i="1"/>
  <c r="AL482" i="1"/>
  <c r="AL464" i="1"/>
  <c r="AK481" i="1"/>
  <c r="BE481" i="1"/>
  <c r="AP481" i="1"/>
  <c r="AU481" i="1" s="1"/>
  <c r="AZ481" i="1" s="1"/>
  <c r="AK485" i="1"/>
  <c r="BE485" i="1"/>
  <c r="AP485" i="1"/>
  <c r="AU485" i="1" s="1"/>
  <c r="AZ485" i="1" s="1"/>
  <c r="AJ489" i="1"/>
  <c r="AN489" i="1"/>
  <c r="AS489" i="1" s="1"/>
  <c r="AX489" i="1" s="1"/>
  <c r="BD489" i="1"/>
  <c r="BH489" i="1"/>
  <c r="BJ489" i="1" s="1"/>
  <c r="BC489" i="1"/>
  <c r="BI489" i="1"/>
  <c r="AI489" i="1"/>
  <c r="AO489" i="1"/>
  <c r="AT489" i="1" s="1"/>
  <c r="AY489" i="1" s="1"/>
  <c r="AM506" i="1"/>
  <c r="BG506" i="1"/>
  <c r="AR506" i="1"/>
  <c r="AW506" i="1" s="1"/>
  <c r="BB506" i="1" s="1"/>
  <c r="BL506" i="1"/>
  <c r="BM506" i="1" s="1"/>
  <c r="AL506" i="1"/>
  <c r="BF506" i="1"/>
  <c r="BH493" i="1"/>
  <c r="BJ493" i="1" s="1"/>
  <c r="AK507" i="1"/>
  <c r="BE507" i="1"/>
  <c r="AP507" i="1"/>
  <c r="AU507" i="1" s="1"/>
  <c r="AZ507" i="1" s="1"/>
  <c r="AO462" i="1"/>
  <c r="AT462" i="1" s="1"/>
  <c r="AY462" i="1" s="1"/>
  <c r="AP491" i="1"/>
  <c r="AU491" i="1" s="1"/>
  <c r="AZ491" i="1" s="1"/>
  <c r="AK491" i="1"/>
  <c r="BE491" i="1"/>
  <c r="AQ502" i="1"/>
  <c r="AV502" i="1" s="1"/>
  <c r="BA502" i="1" s="1"/>
  <c r="BF491" i="1"/>
  <c r="BH511" i="1"/>
  <c r="BJ511" i="1" s="1"/>
  <c r="AK499" i="1"/>
  <c r="BE499" i="1"/>
  <c r="AP499" i="1"/>
  <c r="AU499" i="1" s="1"/>
  <c r="AZ499" i="1" s="1"/>
  <c r="AQ506" i="1"/>
  <c r="AV506" i="1" s="1"/>
  <c r="BA506" i="1" s="1"/>
  <c r="AK516" i="1"/>
  <c r="BE516" i="1"/>
  <c r="AP516" i="1"/>
  <c r="AU516" i="1" s="1"/>
  <c r="AZ516" i="1" s="1"/>
  <c r="AK520" i="1"/>
  <c r="BE520" i="1"/>
  <c r="AP520" i="1"/>
  <c r="AU520" i="1" s="1"/>
  <c r="AZ520" i="1" s="1"/>
  <c r="AK524" i="1"/>
  <c r="BE524" i="1"/>
  <c r="AP524" i="1"/>
  <c r="AU524" i="1" s="1"/>
  <c r="AZ524" i="1" s="1"/>
  <c r="AK528" i="1"/>
  <c r="BE528" i="1"/>
  <c r="AP528" i="1"/>
  <c r="AU528" i="1" s="1"/>
  <c r="AZ528" i="1" s="1"/>
  <c r="AK532" i="1"/>
  <c r="BE532" i="1"/>
  <c r="AP532" i="1"/>
  <c r="AU532" i="1" s="1"/>
  <c r="AZ532" i="1" s="1"/>
  <c r="AK536" i="1"/>
  <c r="BE536" i="1"/>
  <c r="AP536" i="1"/>
  <c r="AU536" i="1" s="1"/>
  <c r="AZ536" i="1" s="1"/>
  <c r="BL495" i="1"/>
  <c r="AL495" i="1"/>
  <c r="BF495" i="1"/>
  <c r="AQ495" i="1"/>
  <c r="AV495" i="1" s="1"/>
  <c r="BA495" i="1" s="1"/>
  <c r="BK495" i="1"/>
  <c r="BM495" i="1" s="1"/>
  <c r="AJ503" i="1"/>
  <c r="AN503" i="1"/>
  <c r="AS503" i="1" s="1"/>
  <c r="AX503" i="1" s="1"/>
  <c r="BD503" i="1"/>
  <c r="BH503" i="1"/>
  <c r="AO503" i="1"/>
  <c r="AT503" i="1" s="1"/>
  <c r="AY503" i="1" s="1"/>
  <c r="BI503" i="1"/>
  <c r="BC503" i="1"/>
  <c r="AI503" i="1"/>
  <c r="AL513" i="1"/>
  <c r="AL515" i="1"/>
  <c r="AL523" i="1"/>
  <c r="BL436" i="1"/>
  <c r="AL436" i="1"/>
  <c r="BF436" i="1"/>
  <c r="BK436" i="1"/>
  <c r="BM436" i="1" s="1"/>
  <c r="AQ436" i="1"/>
  <c r="AV436" i="1" s="1"/>
  <c r="BA436" i="1" s="1"/>
  <c r="BL440" i="1"/>
  <c r="AL440" i="1"/>
  <c r="BF440" i="1"/>
  <c r="AQ440" i="1"/>
  <c r="AV440" i="1" s="1"/>
  <c r="BA440" i="1" s="1"/>
  <c r="BK440" i="1"/>
  <c r="BM440" i="1" s="1"/>
  <c r="AJ447" i="1"/>
  <c r="AN447" i="1"/>
  <c r="AS447" i="1" s="1"/>
  <c r="AX447" i="1" s="1"/>
  <c r="BD447" i="1"/>
  <c r="BH447" i="1"/>
  <c r="AO447" i="1"/>
  <c r="AT447" i="1" s="1"/>
  <c r="AY447" i="1" s="1"/>
  <c r="BI447" i="1"/>
  <c r="AI447" i="1"/>
  <c r="BC447" i="1"/>
  <c r="AP451" i="1"/>
  <c r="AU451" i="1" s="1"/>
  <c r="AZ451" i="1" s="1"/>
  <c r="BE451" i="1"/>
  <c r="AO451" i="1"/>
  <c r="AT451" i="1" s="1"/>
  <c r="AY451" i="1" s="1"/>
  <c r="AK451" i="1"/>
  <c r="BI451" i="1"/>
  <c r="AJ451" i="1"/>
  <c r="AL453" i="1"/>
  <c r="AK456" i="1"/>
  <c r="BE456" i="1"/>
  <c r="AP456" i="1"/>
  <c r="AU456" i="1" s="1"/>
  <c r="AZ456" i="1" s="1"/>
  <c r="BK457" i="1"/>
  <c r="BM457" i="1" s="1"/>
  <c r="BJ459" i="1"/>
  <c r="AR460" i="1"/>
  <c r="AW460" i="1" s="1"/>
  <c r="BB460" i="1" s="1"/>
  <c r="AM460" i="1"/>
  <c r="BG460" i="1"/>
  <c r="AP462" i="1"/>
  <c r="AU462" i="1" s="1"/>
  <c r="AZ462" i="1" s="1"/>
  <c r="BE462" i="1"/>
  <c r="AK462" i="1"/>
  <c r="BG449" i="1"/>
  <c r="AM452" i="1"/>
  <c r="AR452" i="1"/>
  <c r="AW452" i="1" s="1"/>
  <c r="BB452" i="1" s="1"/>
  <c r="BG452" i="1"/>
  <c r="BK461" i="1"/>
  <c r="BM461" i="1" s="1"/>
  <c r="BK468" i="1"/>
  <c r="BM468" i="1" s="1"/>
  <c r="AJ469" i="1"/>
  <c r="AN469" i="1"/>
  <c r="AS469" i="1" s="1"/>
  <c r="AX469" i="1" s="1"/>
  <c r="BD469" i="1"/>
  <c r="BH469" i="1"/>
  <c r="AO469" i="1"/>
  <c r="AT469" i="1" s="1"/>
  <c r="AY469" i="1" s="1"/>
  <c r="BI469" i="1"/>
  <c r="AI469" i="1"/>
  <c r="BC469" i="1"/>
  <c r="BL476" i="1"/>
  <c r="BF476" i="1"/>
  <c r="AQ476" i="1"/>
  <c r="AV476" i="1" s="1"/>
  <c r="BA476" i="1" s="1"/>
  <c r="AL476" i="1"/>
  <c r="BK476" i="1"/>
  <c r="BM476" i="1" s="1"/>
  <c r="AO477" i="1"/>
  <c r="AT477" i="1" s="1"/>
  <c r="AY477" i="1" s="1"/>
  <c r="AN477" i="1"/>
  <c r="AS477" i="1" s="1"/>
  <c r="AX477" i="1" s="1"/>
  <c r="AI477" i="1"/>
  <c r="BC477" i="1"/>
  <c r="BH477" i="1"/>
  <c r="BJ477" i="1" s="1"/>
  <c r="AJ477" i="1"/>
  <c r="BD477" i="1"/>
  <c r="BI477" i="1"/>
  <c r="AM486" i="1"/>
  <c r="BG486" i="1"/>
  <c r="AR486" i="1"/>
  <c r="AW486" i="1" s="1"/>
  <c r="BB486" i="1" s="1"/>
  <c r="AK473" i="1"/>
  <c r="BE473" i="1"/>
  <c r="AP473" i="1"/>
  <c r="AU473" i="1" s="1"/>
  <c r="AZ473" i="1" s="1"/>
  <c r="AK482" i="1"/>
  <c r="BE482" i="1"/>
  <c r="AP482" i="1"/>
  <c r="AU482" i="1" s="1"/>
  <c r="AZ482" i="1" s="1"/>
  <c r="BH482" i="1"/>
  <c r="BJ482" i="1" s="1"/>
  <c r="AJ482" i="1"/>
  <c r="AM442" i="1"/>
  <c r="BL452" i="1"/>
  <c r="BG462" i="1"/>
  <c r="AK465" i="1"/>
  <c r="BE465" i="1"/>
  <c r="AP465" i="1"/>
  <c r="AU465" i="1" s="1"/>
  <c r="AZ465" i="1" s="1"/>
  <c r="AQ477" i="1"/>
  <c r="AV477" i="1" s="1"/>
  <c r="BA477" i="1" s="1"/>
  <c r="BK482" i="1"/>
  <c r="BM482" i="1" s="1"/>
  <c r="AL486" i="1"/>
  <c r="BL464" i="1"/>
  <c r="AR481" i="1"/>
  <c r="AW481" i="1" s="1"/>
  <c r="BB481" i="1" s="1"/>
  <c r="BG481" i="1"/>
  <c r="AM481" i="1"/>
  <c r="AR485" i="1"/>
  <c r="AW485" i="1" s="1"/>
  <c r="BB485" i="1" s="1"/>
  <c r="BG485" i="1"/>
  <c r="AM485" i="1"/>
  <c r="AL497" i="1"/>
  <c r="BF497" i="1"/>
  <c r="AQ497" i="1"/>
  <c r="AV497" i="1" s="1"/>
  <c r="BA497" i="1" s="1"/>
  <c r="BK497" i="1"/>
  <c r="BM497" i="1" s="1"/>
  <c r="BL497" i="1"/>
  <c r="AL501" i="1"/>
  <c r="BF501" i="1"/>
  <c r="AQ501" i="1"/>
  <c r="AV501" i="1" s="1"/>
  <c r="BA501" i="1" s="1"/>
  <c r="BK501" i="1"/>
  <c r="BL501" i="1"/>
  <c r="AL509" i="1"/>
  <c r="BF509" i="1"/>
  <c r="AQ509" i="1"/>
  <c r="AV509" i="1" s="1"/>
  <c r="BA509" i="1" s="1"/>
  <c r="BL509" i="1"/>
  <c r="BK509" i="1"/>
  <c r="BD493" i="1"/>
  <c r="AR497" i="1"/>
  <c r="AW497" i="1" s="1"/>
  <c r="BB497" i="1" s="1"/>
  <c r="AR507" i="1"/>
  <c r="AW507" i="1" s="1"/>
  <c r="BB507" i="1" s="1"/>
  <c r="AM507" i="1"/>
  <c r="BG507" i="1"/>
  <c r="BH462" i="1"/>
  <c r="BJ462" i="1" s="1"/>
  <c r="AI515" i="1"/>
  <c r="BC515" i="1"/>
  <c r="AJ515" i="1"/>
  <c r="AN515" i="1"/>
  <c r="AS515" i="1" s="1"/>
  <c r="AX515" i="1" s="1"/>
  <c r="BD515" i="1"/>
  <c r="BH515" i="1"/>
  <c r="BJ515" i="1" s="1"/>
  <c r="AO515" i="1"/>
  <c r="AT515" i="1" s="1"/>
  <c r="AY515" i="1" s="1"/>
  <c r="BI515" i="1"/>
  <c r="AI519" i="1"/>
  <c r="BC519" i="1"/>
  <c r="AJ519" i="1"/>
  <c r="AN519" i="1"/>
  <c r="AS519" i="1" s="1"/>
  <c r="AX519" i="1" s="1"/>
  <c r="BD519" i="1"/>
  <c r="BH519" i="1"/>
  <c r="BJ519" i="1" s="1"/>
  <c r="AO519" i="1"/>
  <c r="AT519" i="1" s="1"/>
  <c r="AY519" i="1" s="1"/>
  <c r="BI519" i="1"/>
  <c r="AI523" i="1"/>
  <c r="BC523" i="1"/>
  <c r="AJ523" i="1"/>
  <c r="AN523" i="1"/>
  <c r="AS523" i="1" s="1"/>
  <c r="AX523" i="1" s="1"/>
  <c r="BD523" i="1"/>
  <c r="BH523" i="1"/>
  <c r="AO523" i="1"/>
  <c r="AT523" i="1" s="1"/>
  <c r="AY523" i="1" s="1"/>
  <c r="BI523" i="1"/>
  <c r="AI527" i="1"/>
  <c r="BC527" i="1"/>
  <c r="AJ527" i="1"/>
  <c r="AN527" i="1"/>
  <c r="AS527" i="1" s="1"/>
  <c r="AX527" i="1" s="1"/>
  <c r="BD527" i="1"/>
  <c r="BH527" i="1"/>
  <c r="AO527" i="1"/>
  <c r="AT527" i="1" s="1"/>
  <c r="AY527" i="1" s="1"/>
  <c r="BI527" i="1"/>
  <c r="AI531" i="1"/>
  <c r="BC531" i="1"/>
  <c r="AJ531" i="1"/>
  <c r="AN531" i="1"/>
  <c r="AS531" i="1" s="1"/>
  <c r="AX531" i="1" s="1"/>
  <c r="BD531" i="1"/>
  <c r="BH531" i="1"/>
  <c r="AO531" i="1"/>
  <c r="AT531" i="1" s="1"/>
  <c r="AY531" i="1" s="1"/>
  <c r="BI531" i="1"/>
  <c r="AI535" i="1"/>
  <c r="BC535" i="1"/>
  <c r="AJ535" i="1"/>
  <c r="AN535" i="1"/>
  <c r="AS535" i="1" s="1"/>
  <c r="AX535" i="1" s="1"/>
  <c r="BD535" i="1"/>
  <c r="BH535" i="1"/>
  <c r="AO535" i="1"/>
  <c r="AT535" i="1" s="1"/>
  <c r="AY535" i="1" s="1"/>
  <c r="BI535" i="1"/>
  <c r="BK491" i="1"/>
  <c r="BM491" i="1" s="1"/>
  <c r="AL491" i="1"/>
  <c r="BD511" i="1"/>
  <c r="AO513" i="1"/>
  <c r="AT513" i="1" s="1"/>
  <c r="AY513" i="1" s="1"/>
  <c r="BI513" i="1"/>
  <c r="AI513" i="1"/>
  <c r="BC513" i="1"/>
  <c r="AJ513" i="1"/>
  <c r="AN513" i="1"/>
  <c r="AS513" i="1" s="1"/>
  <c r="AX513" i="1" s="1"/>
  <c r="BD513" i="1"/>
  <c r="BH513" i="1"/>
  <c r="BJ513" i="1" s="1"/>
  <c r="AR499" i="1"/>
  <c r="AW499" i="1" s="1"/>
  <c r="BB499" i="1" s="1"/>
  <c r="AM499" i="1"/>
  <c r="BG499" i="1"/>
  <c r="BL515" i="1"/>
  <c r="AR516" i="1"/>
  <c r="AW516" i="1" s="1"/>
  <c r="BB516" i="1" s="1"/>
  <c r="AM516" i="1"/>
  <c r="BG516" i="1"/>
  <c r="BL519" i="1"/>
  <c r="AR520" i="1"/>
  <c r="AW520" i="1" s="1"/>
  <c r="BB520" i="1" s="1"/>
  <c r="AM520" i="1"/>
  <c r="BG520" i="1"/>
  <c r="BL523" i="1"/>
  <c r="AR524" i="1"/>
  <c r="AW524" i="1" s="1"/>
  <c r="BB524" i="1" s="1"/>
  <c r="BG524" i="1"/>
  <c r="AM524" i="1"/>
  <c r="BL527" i="1"/>
  <c r="AR528" i="1"/>
  <c r="AW528" i="1" s="1"/>
  <c r="BB528" i="1" s="1"/>
  <c r="BG528" i="1"/>
  <c r="AM528" i="1"/>
  <c r="BL531" i="1"/>
  <c r="AR532" i="1"/>
  <c r="AW532" i="1" s="1"/>
  <c r="BB532" i="1" s="1"/>
  <c r="AM532" i="1"/>
  <c r="BG532" i="1"/>
  <c r="BL535" i="1"/>
  <c r="AR536" i="1"/>
  <c r="AW536" i="1" s="1"/>
  <c r="BB536" i="1" s="1"/>
  <c r="BG536" i="1"/>
  <c r="AM536" i="1"/>
  <c r="AK495" i="1"/>
  <c r="BE495" i="1"/>
  <c r="AP495" i="1"/>
  <c r="AU495" i="1" s="1"/>
  <c r="AZ495" i="1" s="1"/>
  <c r="BL503" i="1"/>
  <c r="AL503" i="1"/>
  <c r="BF503" i="1"/>
  <c r="AQ503" i="1"/>
  <c r="AV503" i="1" s="1"/>
  <c r="BA503" i="1" s="1"/>
  <c r="BK503" i="1"/>
  <c r="BM503" i="1" s="1"/>
  <c r="BK513" i="1"/>
  <c r="BM513" i="1" s="1"/>
  <c r="AL531" i="1"/>
  <c r="AQ429" i="1"/>
  <c r="AV429" i="1" s="1"/>
  <c r="BA429" i="1" s="1"/>
  <c r="AQ431" i="1"/>
  <c r="AV431" i="1" s="1"/>
  <c r="BA431" i="1" s="1"/>
  <c r="BG429" i="1"/>
  <c r="AI429" i="1"/>
  <c r="BF429" i="1"/>
  <c r="BK429" i="1"/>
  <c r="BC429" i="1"/>
  <c r="AI430" i="1"/>
  <c r="BH430" i="1"/>
  <c r="BH429" i="1"/>
  <c r="AR431" i="1"/>
  <c r="AW431" i="1" s="1"/>
  <c r="BB431" i="1" s="1"/>
  <c r="AM429" i="1"/>
  <c r="AL431" i="1"/>
  <c r="BL429" i="1"/>
  <c r="BC432" i="1"/>
  <c r="BF431" i="1"/>
  <c r="BG431" i="1"/>
  <c r="CF430" i="1"/>
  <c r="CG430" i="1" s="1"/>
  <c r="AN428" i="1"/>
  <c r="AS428" i="1" s="1"/>
  <c r="AX428" i="1" s="1"/>
  <c r="BI426" i="1"/>
  <c r="AO428" i="1"/>
  <c r="AT428" i="1" s="1"/>
  <c r="AY428" i="1" s="1"/>
  <c r="BC434" i="1"/>
  <c r="AJ428" i="1"/>
  <c r="AI434" i="1"/>
  <c r="AN426" i="1"/>
  <c r="AS426" i="1" s="1"/>
  <c r="AX426" i="1" s="1"/>
  <c r="AI428" i="1"/>
  <c r="BI434" i="1"/>
  <c r="BH428" i="1"/>
  <c r="BC431" i="1"/>
  <c r="BK431" i="1"/>
  <c r="AR429" i="1"/>
  <c r="AW429" i="1" s="1"/>
  <c r="BB429" i="1" s="1"/>
  <c r="AL430" i="1"/>
  <c r="BC427" i="1"/>
  <c r="BL431" i="1"/>
  <c r="AM431" i="1"/>
  <c r="BC426" i="1"/>
  <c r="BI428" i="1"/>
  <c r="BJ428" i="1" s="1"/>
  <c r="AJ430" i="1"/>
  <c r="BC433" i="1"/>
  <c r="AI431" i="1"/>
  <c r="AN433" i="1"/>
  <c r="AS433" i="1" s="1"/>
  <c r="AX433" i="1" s="1"/>
  <c r="AP426" i="1"/>
  <c r="AU426" i="1" s="1"/>
  <c r="AZ426" i="1" s="1"/>
  <c r="BE426" i="1"/>
  <c r="BC428" i="1"/>
  <c r="BL430" i="1"/>
  <c r="AL429" i="1"/>
  <c r="AO426" i="1"/>
  <c r="AT426" i="1" s="1"/>
  <c r="AY426" i="1" s="1"/>
  <c r="BH426" i="1"/>
  <c r="AQ430" i="1"/>
  <c r="AV430" i="1" s="1"/>
  <c r="BA430" i="1" s="1"/>
  <c r="AK426" i="1"/>
  <c r="BD426" i="1"/>
  <c r="BK430" i="1"/>
  <c r="BL433" i="1"/>
  <c r="AL433" i="1"/>
  <c r="BF433" i="1"/>
  <c r="BK433" i="1"/>
  <c r="AQ433" i="1"/>
  <c r="AV433" i="1" s="1"/>
  <c r="BA433" i="1" s="1"/>
  <c r="AK434" i="1"/>
  <c r="BE434" i="1"/>
  <c r="AP434" i="1"/>
  <c r="AU434" i="1" s="1"/>
  <c r="AZ434" i="1" s="1"/>
  <c r="AK429" i="1"/>
  <c r="AP429" i="1"/>
  <c r="AU429" i="1" s="1"/>
  <c r="AZ429" i="1" s="1"/>
  <c r="BE429" i="1"/>
  <c r="BJ426" i="1"/>
  <c r="AI427" i="1"/>
  <c r="BD434" i="1"/>
  <c r="AO434" i="1"/>
  <c r="AT434" i="1" s="1"/>
  <c r="AY434" i="1" s="1"/>
  <c r="AR433" i="1"/>
  <c r="AW433" i="1" s="1"/>
  <c r="BB433" i="1" s="1"/>
  <c r="AM433" i="1"/>
  <c r="BG433" i="1"/>
  <c r="AQ434" i="1"/>
  <c r="AV434" i="1" s="1"/>
  <c r="BA434" i="1" s="1"/>
  <c r="AR434" i="1"/>
  <c r="AW434" i="1" s="1"/>
  <c r="BB434" i="1" s="1"/>
  <c r="BG434" i="1"/>
  <c r="AM434" i="1"/>
  <c r="AQ432" i="1"/>
  <c r="AV432" i="1" s="1"/>
  <c r="BA432" i="1" s="1"/>
  <c r="AR432" i="1"/>
  <c r="AW432" i="1" s="1"/>
  <c r="BB432" i="1" s="1"/>
  <c r="AM432" i="1"/>
  <c r="BL432" i="1"/>
  <c r="BG432" i="1"/>
  <c r="AL432" i="1"/>
  <c r="AK430" i="1"/>
  <c r="BE430" i="1"/>
  <c r="AP430" i="1"/>
  <c r="AU430" i="1" s="1"/>
  <c r="AZ430" i="1" s="1"/>
  <c r="BF428" i="1"/>
  <c r="AL428" i="1"/>
  <c r="BL428" i="1"/>
  <c r="AM426" i="1"/>
  <c r="BG426" i="1"/>
  <c r="AR426" i="1"/>
  <c r="AW426" i="1" s="1"/>
  <c r="BB426" i="1" s="1"/>
  <c r="BK428" i="1"/>
  <c r="BM428" i="1" s="1"/>
  <c r="BD429" i="1"/>
  <c r="BI429" i="1"/>
  <c r="BD430" i="1"/>
  <c r="BI430" i="1"/>
  <c r="BH434" i="1"/>
  <c r="BJ434" i="1" s="1"/>
  <c r="BK434" i="1"/>
  <c r="AQ428" i="1"/>
  <c r="AV428" i="1" s="1"/>
  <c r="BA428" i="1" s="1"/>
  <c r="BG428" i="1"/>
  <c r="AR428" i="1"/>
  <c r="AW428" i="1" s="1"/>
  <c r="BB428" i="1" s="1"/>
  <c r="AM428" i="1"/>
  <c r="BF434" i="1"/>
  <c r="AQ426" i="1"/>
  <c r="AV426" i="1" s="1"/>
  <c r="BA426" i="1" s="1"/>
  <c r="BK426" i="1"/>
  <c r="BF426" i="1"/>
  <c r="BL426" i="1"/>
  <c r="AL426" i="1"/>
  <c r="AP428" i="1"/>
  <c r="AU428" i="1" s="1"/>
  <c r="AZ428" i="1" s="1"/>
  <c r="BL434" i="1"/>
  <c r="AJ429" i="1"/>
  <c r="AO429" i="1"/>
  <c r="AT429" i="1" s="1"/>
  <c r="AY429" i="1" s="1"/>
  <c r="BK432" i="1"/>
  <c r="AR427" i="1"/>
  <c r="AW427" i="1" s="1"/>
  <c r="BB427" i="1" s="1"/>
  <c r="AM427" i="1"/>
  <c r="BG427" i="1"/>
  <c r="BL427" i="1"/>
  <c r="AL427" i="1"/>
  <c r="BF427" i="1"/>
  <c r="AQ427" i="1"/>
  <c r="AV427" i="1" s="1"/>
  <c r="BA427" i="1" s="1"/>
  <c r="BK427" i="1"/>
  <c r="BM427" i="1" s="1"/>
  <c r="AL434" i="1"/>
  <c r="AM430" i="1"/>
  <c r="BG430" i="1"/>
  <c r="AR430" i="1"/>
  <c r="AW430" i="1" s="1"/>
  <c r="BB430" i="1" s="1"/>
  <c r="BE428" i="1"/>
  <c r="BF430" i="1"/>
  <c r="BF432" i="1"/>
  <c r="BI433" i="1"/>
  <c r="BD433" i="1"/>
  <c r="AK433" i="1"/>
  <c r="AP433" i="1"/>
  <c r="AU433" i="1" s="1"/>
  <c r="AZ433" i="1" s="1"/>
  <c r="BE433" i="1"/>
  <c r="AJ433" i="1"/>
  <c r="BH433" i="1"/>
  <c r="AK432" i="1"/>
  <c r="AP432" i="1"/>
  <c r="AU432" i="1" s="1"/>
  <c r="AZ432" i="1" s="1"/>
  <c r="BE432" i="1"/>
  <c r="BD432" i="1"/>
  <c r="AJ432" i="1"/>
  <c r="AO432" i="1"/>
  <c r="AT432" i="1" s="1"/>
  <c r="AY432" i="1" s="1"/>
  <c r="BI432" i="1"/>
  <c r="BH432" i="1"/>
  <c r="AK431" i="1"/>
  <c r="AP431" i="1"/>
  <c r="AU431" i="1" s="1"/>
  <c r="AZ431" i="1" s="1"/>
  <c r="BE431" i="1"/>
  <c r="BI431" i="1"/>
  <c r="BD431" i="1"/>
  <c r="AO431" i="1"/>
  <c r="AT431" i="1" s="1"/>
  <c r="AY431" i="1" s="1"/>
  <c r="BH431" i="1"/>
  <c r="BI427" i="1"/>
  <c r="AJ427" i="1"/>
  <c r="AK427" i="1"/>
  <c r="AP427" i="1"/>
  <c r="AU427" i="1" s="1"/>
  <c r="AZ427" i="1" s="1"/>
  <c r="BE427" i="1"/>
  <c r="BD427" i="1"/>
  <c r="BH427" i="1"/>
  <c r="N4" i="1"/>
  <c r="N5" i="1"/>
  <c r="BY5" i="1" s="1"/>
  <c r="BZ5" i="1" s="1"/>
  <c r="N6" i="1"/>
  <c r="N7" i="1"/>
  <c r="BX7" i="1" s="1"/>
  <c r="N8" i="1"/>
  <c r="CA8" i="1" s="1"/>
  <c r="N9" i="1"/>
  <c r="CA9" i="1" s="1"/>
  <c r="N10" i="1"/>
  <c r="BY10" i="1" s="1"/>
  <c r="BZ10" i="1" s="1"/>
  <c r="N11" i="1"/>
  <c r="BX11" i="1" s="1"/>
  <c r="N12" i="1"/>
  <c r="BX12" i="1" s="1"/>
  <c r="N13" i="1"/>
  <c r="N14" i="1"/>
  <c r="N15" i="1"/>
  <c r="N16" i="1"/>
  <c r="N17" i="1"/>
  <c r="N18" i="1"/>
  <c r="BX18" i="1" s="1"/>
  <c r="N19" i="1"/>
  <c r="BY19" i="1" s="1"/>
  <c r="BZ19" i="1" s="1"/>
  <c r="N20" i="1"/>
  <c r="N21" i="1"/>
  <c r="BY21" i="1" s="1"/>
  <c r="BZ21" i="1" s="1"/>
  <c r="N22" i="1"/>
  <c r="CB22" i="1" s="1"/>
  <c r="CC22" i="1" s="1"/>
  <c r="N23" i="1"/>
  <c r="BX23" i="1" s="1"/>
  <c r="N24" i="1"/>
  <c r="N25" i="1"/>
  <c r="N26" i="1"/>
  <c r="N27" i="1"/>
  <c r="N28" i="1"/>
  <c r="N29" i="1"/>
  <c r="CB29" i="1" s="1"/>
  <c r="CC29" i="1" s="1"/>
  <c r="N30" i="1"/>
  <c r="CA30" i="1" s="1"/>
  <c r="N31" i="1"/>
  <c r="CA31" i="1" s="1"/>
  <c r="N32" i="1"/>
  <c r="BX32" i="1" s="1"/>
  <c r="N33" i="1"/>
  <c r="N34" i="1"/>
  <c r="N35" i="1"/>
  <c r="BY35" i="1" s="1"/>
  <c r="BZ35" i="1" s="1"/>
  <c r="N36" i="1"/>
  <c r="N37" i="1"/>
  <c r="BY37" i="1" s="1"/>
  <c r="BZ37" i="1" s="1"/>
  <c r="N38" i="1"/>
  <c r="N39" i="1"/>
  <c r="BX39" i="1" s="1"/>
  <c r="N40" i="1"/>
  <c r="N41" i="1"/>
  <c r="N42" i="1"/>
  <c r="N43" i="1"/>
  <c r="BX43" i="1" s="1"/>
  <c r="N44" i="1"/>
  <c r="BX44" i="1" s="1"/>
  <c r="N45" i="1"/>
  <c r="N46" i="1"/>
  <c r="N47" i="1"/>
  <c r="N48" i="1"/>
  <c r="N49" i="1"/>
  <c r="BY49" i="1" s="1"/>
  <c r="BZ49" i="1" s="1"/>
  <c r="N50" i="1"/>
  <c r="N51" i="1"/>
  <c r="N52" i="1"/>
  <c r="CA52" i="1" s="1"/>
  <c r="N53" i="1"/>
  <c r="BY53" i="1" s="1"/>
  <c r="BZ53" i="1" s="1"/>
  <c r="N54" i="1"/>
  <c r="N55" i="1"/>
  <c r="BX55" i="1" s="1"/>
  <c r="N56" i="1"/>
  <c r="N57" i="1"/>
  <c r="N58" i="1"/>
  <c r="N59" i="1"/>
  <c r="N60" i="1"/>
  <c r="N61" i="1"/>
  <c r="BY61" i="1" s="1"/>
  <c r="BZ61" i="1" s="1"/>
  <c r="N62" i="1"/>
  <c r="N63" i="1"/>
  <c r="CA63" i="1" s="1"/>
  <c r="N64" i="1"/>
  <c r="BX64" i="1" s="1"/>
  <c r="N65" i="1"/>
  <c r="N66" i="1"/>
  <c r="N67" i="1"/>
  <c r="BY67" i="1" s="1"/>
  <c r="BZ67" i="1" s="1"/>
  <c r="N68" i="1"/>
  <c r="N69" i="1"/>
  <c r="BY69" i="1" s="1"/>
  <c r="BZ69" i="1" s="1"/>
  <c r="N70" i="1"/>
  <c r="CB70" i="1" s="1"/>
  <c r="CC70" i="1" s="1"/>
  <c r="N71" i="1"/>
  <c r="BX71" i="1" s="1"/>
  <c r="N72" i="1"/>
  <c r="N73" i="1"/>
  <c r="CA73" i="1" s="1"/>
  <c r="N74" i="1"/>
  <c r="N75" i="1"/>
  <c r="BX75" i="1" s="1"/>
  <c r="N76" i="1"/>
  <c r="BX76" i="1" s="1"/>
  <c r="N77" i="1"/>
  <c r="N78" i="1"/>
  <c r="N79" i="1"/>
  <c r="N80" i="1"/>
  <c r="N81" i="1"/>
  <c r="N82" i="1"/>
  <c r="N83" i="1"/>
  <c r="BY83" i="1" s="1"/>
  <c r="BZ83" i="1" s="1"/>
  <c r="N84" i="1"/>
  <c r="N85" i="1"/>
  <c r="BY85" i="1" s="1"/>
  <c r="BZ85" i="1" s="1"/>
  <c r="N86" i="1"/>
  <c r="N87" i="1"/>
  <c r="BX87" i="1" s="1"/>
  <c r="N88" i="1"/>
  <c r="N89" i="1"/>
  <c r="N90" i="1"/>
  <c r="BY90" i="1" s="1"/>
  <c r="BZ90" i="1" s="1"/>
  <c r="N91" i="1"/>
  <c r="N92" i="1"/>
  <c r="N93" i="1"/>
  <c r="N94" i="1"/>
  <c r="N95" i="1"/>
  <c r="CA95" i="1" s="1"/>
  <c r="N96" i="1"/>
  <c r="BX96" i="1" s="1"/>
  <c r="N97" i="1"/>
  <c r="N98" i="1"/>
  <c r="N99" i="1"/>
  <c r="BY99" i="1" s="1"/>
  <c r="BZ99" i="1" s="1"/>
  <c r="N100" i="1"/>
  <c r="N101" i="1"/>
  <c r="BY101" i="1" s="1"/>
  <c r="BZ101" i="1" s="1"/>
  <c r="N102" i="1"/>
  <c r="N103" i="1"/>
  <c r="BX103" i="1" s="1"/>
  <c r="N104" i="1"/>
  <c r="N105" i="1"/>
  <c r="CB105" i="1" s="1"/>
  <c r="CC105" i="1" s="1"/>
  <c r="N106" i="1"/>
  <c r="CA106" i="1" s="1"/>
  <c r="N107" i="1"/>
  <c r="BX107" i="1" s="1"/>
  <c r="N108" i="1"/>
  <c r="CB108" i="1" s="1"/>
  <c r="CC108" i="1" s="1"/>
  <c r="N109" i="1"/>
  <c r="N110" i="1"/>
  <c r="N111" i="1"/>
  <c r="N112" i="1"/>
  <c r="N113" i="1"/>
  <c r="BY113" i="1" s="1"/>
  <c r="BZ113" i="1" s="1"/>
  <c r="N114" i="1"/>
  <c r="BX114" i="1" s="1"/>
  <c r="N115" i="1"/>
  <c r="N116" i="1"/>
  <c r="CA116" i="1" s="1"/>
  <c r="N117" i="1"/>
  <c r="BY117" i="1" s="1"/>
  <c r="BZ117" i="1" s="1"/>
  <c r="N118" i="1"/>
  <c r="N119" i="1"/>
  <c r="BX119" i="1" s="1"/>
  <c r="N120" i="1"/>
  <c r="N121" i="1"/>
  <c r="N122" i="1"/>
  <c r="BY122" i="1" s="1"/>
  <c r="BZ122" i="1" s="1"/>
  <c r="N123" i="1"/>
  <c r="N124" i="1"/>
  <c r="N125" i="1"/>
  <c r="CA125" i="1" s="1"/>
  <c r="N126" i="1"/>
  <c r="N127" i="1"/>
  <c r="CA127" i="1" s="1"/>
  <c r="N128" i="1"/>
  <c r="BX128" i="1" s="1"/>
  <c r="N129" i="1"/>
  <c r="N130" i="1"/>
  <c r="BX130" i="1" s="1"/>
  <c r="N131" i="1"/>
  <c r="BY131" i="1" s="1"/>
  <c r="BZ131" i="1" s="1"/>
  <c r="N132" i="1"/>
  <c r="N133" i="1"/>
  <c r="BY133" i="1" s="1"/>
  <c r="BZ133" i="1" s="1"/>
  <c r="N134" i="1"/>
  <c r="N135" i="1"/>
  <c r="BX135" i="1" s="1"/>
  <c r="N136" i="1"/>
  <c r="CA136" i="1" s="1"/>
  <c r="N137" i="1"/>
  <c r="CA137" i="1" s="1"/>
  <c r="N138" i="1"/>
  <c r="BY138" i="1" s="1"/>
  <c r="BZ138" i="1" s="1"/>
  <c r="N139" i="1"/>
  <c r="BX139" i="1" s="1"/>
  <c r="N140" i="1"/>
  <c r="BX140" i="1" s="1"/>
  <c r="N141" i="1"/>
  <c r="N142" i="1"/>
  <c r="N143" i="1"/>
  <c r="N144" i="1"/>
  <c r="N145" i="1"/>
  <c r="N146" i="1"/>
  <c r="BX146" i="1" s="1"/>
  <c r="N147" i="1"/>
  <c r="BY147" i="1" s="1"/>
  <c r="BZ147" i="1" s="1"/>
  <c r="N148" i="1"/>
  <c r="CB148" i="1" s="1"/>
  <c r="CC148" i="1" s="1"/>
  <c r="N149" i="1"/>
  <c r="BY149" i="1" s="1"/>
  <c r="BZ149" i="1" s="1"/>
  <c r="N150" i="1"/>
  <c r="N151" i="1"/>
  <c r="BX151" i="1" s="1"/>
  <c r="N152" i="1"/>
  <c r="N153" i="1"/>
  <c r="N154" i="1"/>
  <c r="BY154" i="1" s="1"/>
  <c r="BZ154" i="1" s="1"/>
  <c r="N155" i="1"/>
  <c r="N156" i="1"/>
  <c r="N157" i="1"/>
  <c r="N158" i="1"/>
  <c r="N159" i="1"/>
  <c r="CA159" i="1" s="1"/>
  <c r="N160" i="1"/>
  <c r="BX160" i="1" s="1"/>
  <c r="N161" i="1"/>
  <c r="N162" i="1"/>
  <c r="N163" i="1"/>
  <c r="BY163" i="1" s="1"/>
  <c r="BZ163" i="1" s="1"/>
  <c r="N164" i="1"/>
  <c r="N165" i="1"/>
  <c r="BY165" i="1" s="1"/>
  <c r="BZ165" i="1" s="1"/>
  <c r="N166" i="1"/>
  <c r="N167" i="1"/>
  <c r="BX167" i="1" s="1"/>
  <c r="N168" i="1"/>
  <c r="N169" i="1"/>
  <c r="N170" i="1"/>
  <c r="CA170" i="1" s="1"/>
  <c r="N171" i="1"/>
  <c r="BX171" i="1" s="1"/>
  <c r="N172" i="1"/>
  <c r="BX172" i="1" s="1"/>
  <c r="N173" i="1"/>
  <c r="N174" i="1"/>
  <c r="BY174" i="1" s="1"/>
  <c r="BZ174" i="1" s="1"/>
  <c r="N175" i="1"/>
  <c r="N176" i="1"/>
  <c r="N177" i="1"/>
  <c r="CA177" i="1" s="1"/>
  <c r="N178" i="1"/>
  <c r="N179" i="1"/>
  <c r="N180" i="1"/>
  <c r="CA180" i="1" s="1"/>
  <c r="N181" i="1"/>
  <c r="BY181" i="1" s="1"/>
  <c r="BZ181" i="1" s="1"/>
  <c r="N182" i="1"/>
  <c r="BX182" i="1" s="1"/>
  <c r="N183" i="1"/>
  <c r="BX183" i="1" s="1"/>
  <c r="N184" i="1"/>
  <c r="N185" i="1"/>
  <c r="N186" i="1"/>
  <c r="N187" i="1"/>
  <c r="N188" i="1"/>
  <c r="N189" i="1"/>
  <c r="N190" i="1"/>
  <c r="BX190" i="1" s="1"/>
  <c r="N191" i="1"/>
  <c r="CA191" i="1" s="1"/>
  <c r="N192" i="1"/>
  <c r="BX192" i="1" s="1"/>
  <c r="N193" i="1"/>
  <c r="N194" i="1"/>
  <c r="N195" i="1"/>
  <c r="BY195" i="1" s="1"/>
  <c r="BZ195" i="1" s="1"/>
  <c r="N196" i="1"/>
  <c r="N197" i="1"/>
  <c r="BY197" i="1" s="1"/>
  <c r="BZ197" i="1" s="1"/>
  <c r="N198" i="1"/>
  <c r="N199" i="1"/>
  <c r="BX199" i="1" s="1"/>
  <c r="N200" i="1"/>
  <c r="CA200" i="1" s="1"/>
  <c r="N201" i="1"/>
  <c r="CA201" i="1" s="1"/>
  <c r="N202" i="1"/>
  <c r="N203" i="1"/>
  <c r="BX203" i="1" s="1"/>
  <c r="N204" i="1"/>
  <c r="BX204" i="1" s="1"/>
  <c r="N205" i="1"/>
  <c r="CB205" i="1" s="1"/>
  <c r="CC205" i="1" s="1"/>
  <c r="N206" i="1"/>
  <c r="N207" i="1"/>
  <c r="N208" i="1"/>
  <c r="N209" i="1"/>
  <c r="N210" i="1"/>
  <c r="N211" i="1"/>
  <c r="BY211" i="1" s="1"/>
  <c r="BZ211" i="1" s="1"/>
  <c r="N212" i="1"/>
  <c r="N213" i="1"/>
  <c r="BY213" i="1" s="1"/>
  <c r="BZ213" i="1" s="1"/>
  <c r="N214" i="1"/>
  <c r="N215" i="1"/>
  <c r="BX215" i="1" s="1"/>
  <c r="N216" i="1"/>
  <c r="N217" i="1"/>
  <c r="N218" i="1"/>
  <c r="N219" i="1"/>
  <c r="N220" i="1"/>
  <c r="N221" i="1"/>
  <c r="N222" i="1"/>
  <c r="BY222" i="1" s="1"/>
  <c r="BZ222" i="1" s="1"/>
  <c r="N223" i="1"/>
  <c r="CA223" i="1" s="1"/>
  <c r="N224" i="1"/>
  <c r="BX224" i="1" s="1"/>
  <c r="N225" i="1"/>
  <c r="N226" i="1"/>
  <c r="N227" i="1"/>
  <c r="BY227" i="1" s="1"/>
  <c r="BZ227" i="1" s="1"/>
  <c r="N228" i="1"/>
  <c r="N229" i="1"/>
  <c r="BY229" i="1" s="1"/>
  <c r="BZ229" i="1" s="1"/>
  <c r="N230" i="1"/>
  <c r="N231" i="1"/>
  <c r="BX231" i="1" s="1"/>
  <c r="N232" i="1"/>
  <c r="N233" i="1"/>
  <c r="CB233" i="1" s="1"/>
  <c r="CC233" i="1" s="1"/>
  <c r="N234" i="1"/>
  <c r="N235" i="1"/>
  <c r="BX235" i="1" s="1"/>
  <c r="N236" i="1"/>
  <c r="BX236" i="1" s="1"/>
  <c r="N237" i="1"/>
  <c r="N238" i="1"/>
  <c r="BY238" i="1" s="1"/>
  <c r="BZ238" i="1" s="1"/>
  <c r="N239" i="1"/>
  <c r="N240" i="1"/>
  <c r="N241" i="1"/>
  <c r="N242" i="1"/>
  <c r="N243" i="1"/>
  <c r="N244" i="1"/>
  <c r="CA244" i="1" s="1"/>
  <c r="N245" i="1"/>
  <c r="BY245" i="1" s="1"/>
  <c r="BZ245" i="1" s="1"/>
  <c r="N246" i="1"/>
  <c r="BX246" i="1" s="1"/>
  <c r="N247" i="1"/>
  <c r="BX247" i="1" s="1"/>
  <c r="N248" i="1"/>
  <c r="N249" i="1"/>
  <c r="N250" i="1"/>
  <c r="N251" i="1"/>
  <c r="N252" i="1"/>
  <c r="N253" i="1"/>
  <c r="BY253" i="1" s="1"/>
  <c r="BZ253" i="1" s="1"/>
  <c r="N254" i="1"/>
  <c r="BX254" i="1" s="1"/>
  <c r="N255" i="1"/>
  <c r="CA255" i="1" s="1"/>
  <c r="N256" i="1"/>
  <c r="BX256" i="1" s="1"/>
  <c r="N257" i="1"/>
  <c r="N258" i="1"/>
  <c r="N259" i="1"/>
  <c r="BY259" i="1" s="1"/>
  <c r="BZ259" i="1" s="1"/>
  <c r="N260" i="1"/>
  <c r="N261" i="1"/>
  <c r="BY261" i="1" s="1"/>
  <c r="BZ261" i="1" s="1"/>
  <c r="N262" i="1"/>
  <c r="N263" i="1"/>
  <c r="BX263" i="1" s="1"/>
  <c r="N264" i="1"/>
  <c r="CA264" i="1" s="1"/>
  <c r="N265" i="1"/>
  <c r="CA265" i="1" s="1"/>
  <c r="N266" i="1"/>
  <c r="BY266" i="1" s="1"/>
  <c r="BZ266" i="1" s="1"/>
  <c r="N267" i="1"/>
  <c r="BX267" i="1" s="1"/>
  <c r="N268" i="1"/>
  <c r="BX268" i="1" s="1"/>
  <c r="N269" i="1"/>
  <c r="N270" i="1"/>
  <c r="N271" i="1"/>
  <c r="N272" i="1"/>
  <c r="N273" i="1"/>
  <c r="N274" i="1"/>
  <c r="BX274" i="1" s="1"/>
  <c r="N275" i="1"/>
  <c r="BY275" i="1" s="1"/>
  <c r="BZ275" i="1" s="1"/>
  <c r="N276" i="1"/>
  <c r="N277" i="1"/>
  <c r="BY277" i="1" s="1"/>
  <c r="BZ277" i="1" s="1"/>
  <c r="N278" i="1"/>
  <c r="N279" i="1"/>
  <c r="BX279" i="1" s="1"/>
  <c r="N280" i="1"/>
  <c r="N281" i="1"/>
  <c r="N282" i="1"/>
  <c r="BY282" i="1" s="1"/>
  <c r="BZ282" i="1" s="1"/>
  <c r="N283" i="1"/>
  <c r="BX283" i="1" s="1"/>
  <c r="N284" i="1"/>
  <c r="BX284" i="1" s="1"/>
  <c r="N285" i="1"/>
  <c r="N286" i="1"/>
  <c r="CB286" i="1" s="1"/>
  <c r="CC286" i="1" s="1"/>
  <c r="N287" i="1"/>
  <c r="CA287" i="1" s="1"/>
  <c r="N288" i="1"/>
  <c r="N289" i="1"/>
  <c r="N290" i="1"/>
  <c r="BX290" i="1" s="1"/>
  <c r="N291" i="1"/>
  <c r="BX291" i="1" s="1"/>
  <c r="N292" i="1"/>
  <c r="N293" i="1"/>
  <c r="BY293" i="1" s="1"/>
  <c r="BZ293" i="1" s="1"/>
  <c r="N294" i="1"/>
  <c r="N295" i="1"/>
  <c r="N296" i="1"/>
  <c r="N297" i="1"/>
  <c r="N298" i="1"/>
  <c r="CA298" i="1" s="1"/>
  <c r="N299" i="1"/>
  <c r="BX299" i="1" s="1"/>
  <c r="N300" i="1"/>
  <c r="BX300" i="1" s="1"/>
  <c r="N301" i="1"/>
  <c r="N302" i="1"/>
  <c r="BY302" i="1" s="1"/>
  <c r="BZ302" i="1" s="1"/>
  <c r="N303" i="1"/>
  <c r="N304" i="1"/>
  <c r="N305" i="1"/>
  <c r="BY305" i="1" s="1"/>
  <c r="BZ305" i="1" s="1"/>
  <c r="N306" i="1"/>
  <c r="N307" i="1"/>
  <c r="N308" i="1"/>
  <c r="CA308" i="1" s="1"/>
  <c r="N309" i="1"/>
  <c r="BY309" i="1" s="1"/>
  <c r="BZ309" i="1" s="1"/>
  <c r="N310" i="1"/>
  <c r="N311" i="1"/>
  <c r="BX311" i="1" s="1"/>
  <c r="N312" i="1"/>
  <c r="BX312" i="1" s="1"/>
  <c r="N313" i="1"/>
  <c r="N314" i="1"/>
  <c r="N315" i="1"/>
  <c r="BX315" i="1" s="1"/>
  <c r="N316" i="1"/>
  <c r="N317" i="1"/>
  <c r="CA317" i="1" s="1"/>
  <c r="N318" i="1"/>
  <c r="BX318" i="1" s="1"/>
  <c r="N319" i="1"/>
  <c r="BX319" i="1" s="1"/>
  <c r="N320" i="1"/>
  <c r="BX320" i="1" s="1"/>
  <c r="N321" i="1"/>
  <c r="N322" i="1"/>
  <c r="N323" i="1"/>
  <c r="N324" i="1"/>
  <c r="BX324" i="1" s="1"/>
  <c r="N325" i="1"/>
  <c r="BY325" i="1" s="1"/>
  <c r="BZ325" i="1" s="1"/>
  <c r="N326" i="1"/>
  <c r="CB326" i="1" s="1"/>
  <c r="CC326" i="1" s="1"/>
  <c r="N327" i="1"/>
  <c r="N328" i="1"/>
  <c r="N329" i="1"/>
  <c r="CA329" i="1" s="1"/>
  <c r="N330" i="1"/>
  <c r="CB330" i="1" s="1"/>
  <c r="CC330" i="1" s="1"/>
  <c r="N331" i="1"/>
  <c r="BX331" i="1" s="1"/>
  <c r="N332" i="1"/>
  <c r="N333" i="1"/>
  <c r="N334" i="1"/>
  <c r="N335" i="1"/>
  <c r="N336" i="1"/>
  <c r="BX336" i="1" s="1"/>
  <c r="N337" i="1"/>
  <c r="N338" i="1"/>
  <c r="N339" i="1"/>
  <c r="BY339" i="1" s="1"/>
  <c r="BZ339" i="1" s="1"/>
  <c r="N340" i="1"/>
  <c r="BX340" i="1" s="1"/>
  <c r="N341" i="1"/>
  <c r="BY341" i="1" s="1"/>
  <c r="BZ341" i="1" s="1"/>
  <c r="N342" i="1"/>
  <c r="N343" i="1"/>
  <c r="N344" i="1"/>
  <c r="N345" i="1"/>
  <c r="CB345" i="1" s="1"/>
  <c r="CC345" i="1" s="1"/>
  <c r="N346" i="1"/>
  <c r="BY346" i="1" s="1"/>
  <c r="BZ346" i="1" s="1"/>
  <c r="N347" i="1"/>
  <c r="BX347" i="1" s="1"/>
  <c r="N348" i="1"/>
  <c r="N349" i="1"/>
  <c r="N350" i="1"/>
  <c r="CB350" i="1" s="1"/>
  <c r="CC350" i="1" s="1"/>
  <c r="N351" i="1"/>
  <c r="N352" i="1"/>
  <c r="BX352" i="1" s="1"/>
  <c r="N353" i="1"/>
  <c r="N354" i="1"/>
  <c r="N355" i="1"/>
  <c r="BX355" i="1" s="1"/>
  <c r="N356" i="1"/>
  <c r="BX356" i="1" s="1"/>
  <c r="N357" i="1"/>
  <c r="BY357" i="1" s="1"/>
  <c r="BZ357" i="1" s="1"/>
  <c r="N358" i="1"/>
  <c r="N359" i="1"/>
  <c r="CA359" i="1" s="1"/>
  <c r="N360" i="1"/>
  <c r="N361" i="1"/>
  <c r="N362" i="1"/>
  <c r="BY362" i="1" s="1"/>
  <c r="BZ362" i="1" s="1"/>
  <c r="N363" i="1"/>
  <c r="BX363" i="1" s="1"/>
  <c r="N364" i="1"/>
  <c r="BY364" i="1" s="1"/>
  <c r="BZ364" i="1" s="1"/>
  <c r="N365" i="1"/>
  <c r="N366" i="1"/>
  <c r="CB366" i="1" s="1"/>
  <c r="CC366" i="1" s="1"/>
  <c r="N367" i="1"/>
  <c r="BX367" i="1" s="1"/>
  <c r="N368" i="1"/>
  <c r="BX368" i="1" s="1"/>
  <c r="N369" i="1"/>
  <c r="BY369" i="1" s="1"/>
  <c r="BZ369" i="1" s="1"/>
  <c r="N370" i="1"/>
  <c r="N371" i="1"/>
  <c r="N372" i="1"/>
  <c r="BX372" i="1" s="1"/>
  <c r="N373" i="1"/>
  <c r="BY373" i="1" s="1"/>
  <c r="BZ373" i="1" s="1"/>
  <c r="N374" i="1"/>
  <c r="BX374" i="1" s="1"/>
  <c r="N375" i="1"/>
  <c r="N376" i="1"/>
  <c r="N377" i="1"/>
  <c r="BY377" i="1" s="1"/>
  <c r="BZ377" i="1" s="1"/>
  <c r="N378" i="1"/>
  <c r="CB378" i="1" s="1"/>
  <c r="CC378" i="1" s="1"/>
  <c r="N379" i="1"/>
  <c r="BX379" i="1" s="1"/>
  <c r="N380" i="1"/>
  <c r="CA380" i="1" s="1"/>
  <c r="N381" i="1"/>
  <c r="BY381" i="1" s="1"/>
  <c r="BZ381" i="1" s="1"/>
  <c r="N382" i="1"/>
  <c r="N383" i="1"/>
  <c r="BX383" i="1" s="1"/>
  <c r="N384" i="1"/>
  <c r="BX384" i="1" s="1"/>
  <c r="N385" i="1"/>
  <c r="BY385" i="1" s="1"/>
  <c r="BZ385" i="1" s="1"/>
  <c r="N386" i="1"/>
  <c r="BY386" i="1" s="1"/>
  <c r="BZ386" i="1" s="1"/>
  <c r="N387" i="1"/>
  <c r="N388" i="1"/>
  <c r="BX388" i="1" s="1"/>
  <c r="N389" i="1"/>
  <c r="BY389" i="1" s="1"/>
  <c r="BZ389" i="1" s="1"/>
  <c r="N390" i="1"/>
  <c r="N391" i="1"/>
  <c r="N392" i="1"/>
  <c r="CA392" i="1" s="1"/>
  <c r="N393" i="1"/>
  <c r="BY393" i="1" s="1"/>
  <c r="BZ393" i="1" s="1"/>
  <c r="N394" i="1"/>
  <c r="CB394" i="1" s="1"/>
  <c r="CC394" i="1" s="1"/>
  <c r="N395" i="1"/>
  <c r="BX395" i="1" s="1"/>
  <c r="N396" i="1"/>
  <c r="N397" i="1"/>
  <c r="BY397" i="1" s="1"/>
  <c r="BZ397" i="1" s="1"/>
  <c r="N398" i="1"/>
  <c r="CA398" i="1" s="1"/>
  <c r="N399" i="1"/>
  <c r="CB399" i="1" s="1"/>
  <c r="CC399" i="1" s="1"/>
  <c r="N400" i="1"/>
  <c r="BX400" i="1" s="1"/>
  <c r="N401" i="1"/>
  <c r="BY401" i="1" s="1"/>
  <c r="BZ401" i="1" s="1"/>
  <c r="N402" i="1"/>
  <c r="CA402" i="1" s="1"/>
  <c r="N403" i="1"/>
  <c r="N404" i="1"/>
  <c r="BX404" i="1" s="1"/>
  <c r="N405" i="1"/>
  <c r="BY405" i="1" s="1"/>
  <c r="BZ405" i="1" s="1"/>
  <c r="N406" i="1"/>
  <c r="N407" i="1"/>
  <c r="N408" i="1"/>
  <c r="BY408" i="1" s="1"/>
  <c r="BZ408" i="1" s="1"/>
  <c r="N409" i="1"/>
  <c r="BY409" i="1" s="1"/>
  <c r="BZ409" i="1" s="1"/>
  <c r="N410" i="1"/>
  <c r="BY410" i="1" s="1"/>
  <c r="BZ410" i="1" s="1"/>
  <c r="N411" i="1"/>
  <c r="BX411" i="1" s="1"/>
  <c r="N412" i="1"/>
  <c r="N413" i="1"/>
  <c r="BY413" i="1" s="1"/>
  <c r="BZ413" i="1" s="1"/>
  <c r="N414" i="1"/>
  <c r="CB414" i="1" s="1"/>
  <c r="CC414" i="1" s="1"/>
  <c r="N415" i="1"/>
  <c r="CB415" i="1" s="1"/>
  <c r="CC415" i="1" s="1"/>
  <c r="N416" i="1"/>
  <c r="BX416" i="1" s="1"/>
  <c r="N417" i="1"/>
  <c r="BY417" i="1" s="1"/>
  <c r="BZ417" i="1" s="1"/>
  <c r="N418" i="1"/>
  <c r="N419" i="1"/>
  <c r="CA419" i="1" s="1"/>
  <c r="N420" i="1"/>
  <c r="CA420" i="1" s="1"/>
  <c r="N421" i="1"/>
  <c r="BY421" i="1" s="1"/>
  <c r="BZ421" i="1" s="1"/>
  <c r="N422" i="1"/>
  <c r="BX422" i="1" s="1"/>
  <c r="N423" i="1"/>
  <c r="CA423" i="1" s="1"/>
  <c r="N424" i="1"/>
  <c r="N425" i="1"/>
  <c r="BY425" i="1" s="1"/>
  <c r="BZ425" i="1" s="1"/>
  <c r="N3" i="1"/>
  <c r="CA3" i="1" s="1"/>
  <c r="BS4" i="1"/>
  <c r="BT4" i="1" s="1"/>
  <c r="BS5" i="1"/>
  <c r="BT5" i="1" s="1"/>
  <c r="BS6" i="1"/>
  <c r="BT6" i="1" s="1"/>
  <c r="BS7" i="1"/>
  <c r="BT7" i="1" s="1"/>
  <c r="BS8" i="1"/>
  <c r="BT8" i="1" s="1"/>
  <c r="BS9" i="1"/>
  <c r="BT9" i="1" s="1"/>
  <c r="BS10" i="1"/>
  <c r="BT10" i="1" s="1"/>
  <c r="BS11" i="1"/>
  <c r="BT11" i="1" s="1"/>
  <c r="BS12" i="1"/>
  <c r="BT12" i="1" s="1"/>
  <c r="BS13" i="1"/>
  <c r="BT13" i="1" s="1"/>
  <c r="BS14" i="1"/>
  <c r="BT14" i="1" s="1"/>
  <c r="BS15" i="1"/>
  <c r="BT15" i="1" s="1"/>
  <c r="BS16" i="1"/>
  <c r="BT16" i="1" s="1"/>
  <c r="BS17" i="1"/>
  <c r="BT17" i="1" s="1"/>
  <c r="BS18" i="1"/>
  <c r="BT18" i="1" s="1"/>
  <c r="BS19" i="1"/>
  <c r="BT19" i="1" s="1"/>
  <c r="BS20" i="1"/>
  <c r="BT20" i="1" s="1"/>
  <c r="BS21" i="1"/>
  <c r="BT21" i="1" s="1"/>
  <c r="BS22" i="1"/>
  <c r="BT22" i="1" s="1"/>
  <c r="BS23" i="1"/>
  <c r="BT23" i="1" s="1"/>
  <c r="BS24" i="1"/>
  <c r="BT24" i="1" s="1"/>
  <c r="BS25" i="1"/>
  <c r="BT25" i="1" s="1"/>
  <c r="BS26" i="1"/>
  <c r="BT26" i="1" s="1"/>
  <c r="BS27" i="1"/>
  <c r="BT27" i="1" s="1"/>
  <c r="BS28" i="1"/>
  <c r="BT28" i="1" s="1"/>
  <c r="BS29" i="1"/>
  <c r="BT29" i="1" s="1"/>
  <c r="BS30" i="1"/>
  <c r="BT30" i="1" s="1"/>
  <c r="BS31" i="1"/>
  <c r="BT31" i="1" s="1"/>
  <c r="BS32" i="1"/>
  <c r="BT32" i="1" s="1"/>
  <c r="BS33" i="1"/>
  <c r="BT33" i="1" s="1"/>
  <c r="BS34" i="1"/>
  <c r="BT34" i="1" s="1"/>
  <c r="BS35" i="1"/>
  <c r="BT35" i="1" s="1"/>
  <c r="BS36" i="1"/>
  <c r="BT36" i="1" s="1"/>
  <c r="BS37" i="1"/>
  <c r="BT37" i="1" s="1"/>
  <c r="BS38" i="1"/>
  <c r="BT38" i="1" s="1"/>
  <c r="BS39" i="1"/>
  <c r="BT39" i="1" s="1"/>
  <c r="BS40" i="1"/>
  <c r="BT40" i="1" s="1"/>
  <c r="BS41" i="1"/>
  <c r="BT41" i="1" s="1"/>
  <c r="BS42" i="1"/>
  <c r="BT42" i="1" s="1"/>
  <c r="BS43" i="1"/>
  <c r="BT43" i="1" s="1"/>
  <c r="BS44" i="1"/>
  <c r="BT44" i="1" s="1"/>
  <c r="BS45" i="1"/>
  <c r="BT45" i="1" s="1"/>
  <c r="BS46" i="1"/>
  <c r="BT46" i="1" s="1"/>
  <c r="BS47" i="1"/>
  <c r="BT47" i="1" s="1"/>
  <c r="BS48" i="1"/>
  <c r="BT48" i="1" s="1"/>
  <c r="BS49" i="1"/>
  <c r="BT49" i="1" s="1"/>
  <c r="BS50" i="1"/>
  <c r="BT50" i="1" s="1"/>
  <c r="BS51" i="1"/>
  <c r="BT51" i="1" s="1"/>
  <c r="BS52" i="1"/>
  <c r="BT52" i="1" s="1"/>
  <c r="BS53" i="1"/>
  <c r="BT53" i="1" s="1"/>
  <c r="BS54" i="1"/>
  <c r="BT54" i="1" s="1"/>
  <c r="BS55" i="1"/>
  <c r="BT55" i="1" s="1"/>
  <c r="BS56" i="1"/>
  <c r="BT56" i="1" s="1"/>
  <c r="BS57" i="1"/>
  <c r="BT57" i="1" s="1"/>
  <c r="BS58" i="1"/>
  <c r="BT58" i="1" s="1"/>
  <c r="BS59" i="1"/>
  <c r="BT59" i="1" s="1"/>
  <c r="BS60" i="1"/>
  <c r="BT60" i="1" s="1"/>
  <c r="BS61" i="1"/>
  <c r="BT61" i="1" s="1"/>
  <c r="BS62" i="1"/>
  <c r="BT62" i="1" s="1"/>
  <c r="BS63" i="1"/>
  <c r="BT63" i="1" s="1"/>
  <c r="BS64" i="1"/>
  <c r="BT64" i="1" s="1"/>
  <c r="BS65" i="1"/>
  <c r="BT65" i="1" s="1"/>
  <c r="BS66" i="1"/>
  <c r="BT66" i="1" s="1"/>
  <c r="BS67" i="1"/>
  <c r="BT67" i="1" s="1"/>
  <c r="BS68" i="1"/>
  <c r="BT68" i="1" s="1"/>
  <c r="BS69" i="1"/>
  <c r="BT69" i="1" s="1"/>
  <c r="BS70" i="1"/>
  <c r="BT70" i="1" s="1"/>
  <c r="BS71" i="1"/>
  <c r="BT71" i="1" s="1"/>
  <c r="BS72" i="1"/>
  <c r="BT72" i="1" s="1"/>
  <c r="BS73" i="1"/>
  <c r="BT73" i="1" s="1"/>
  <c r="BS74" i="1"/>
  <c r="BT74" i="1" s="1"/>
  <c r="BS75" i="1"/>
  <c r="BT75" i="1" s="1"/>
  <c r="BS76" i="1"/>
  <c r="BT76" i="1" s="1"/>
  <c r="BS77" i="1"/>
  <c r="BT77" i="1" s="1"/>
  <c r="BS78" i="1"/>
  <c r="BT78" i="1" s="1"/>
  <c r="BS79" i="1"/>
  <c r="BT79" i="1" s="1"/>
  <c r="BS80" i="1"/>
  <c r="BT80" i="1" s="1"/>
  <c r="BS81" i="1"/>
  <c r="BT81" i="1" s="1"/>
  <c r="BS82" i="1"/>
  <c r="BT82" i="1" s="1"/>
  <c r="BS83" i="1"/>
  <c r="BT83" i="1" s="1"/>
  <c r="BS84" i="1"/>
  <c r="BT84" i="1" s="1"/>
  <c r="BS85" i="1"/>
  <c r="BT85" i="1" s="1"/>
  <c r="BS86" i="1"/>
  <c r="BT86" i="1" s="1"/>
  <c r="BS87" i="1"/>
  <c r="BT87" i="1" s="1"/>
  <c r="BS88" i="1"/>
  <c r="BT88" i="1" s="1"/>
  <c r="BS89" i="1"/>
  <c r="BT89" i="1" s="1"/>
  <c r="BS90" i="1"/>
  <c r="BT90" i="1" s="1"/>
  <c r="BS91" i="1"/>
  <c r="BT91" i="1" s="1"/>
  <c r="BS92" i="1"/>
  <c r="BT92" i="1" s="1"/>
  <c r="BS93" i="1"/>
  <c r="BT93" i="1" s="1"/>
  <c r="BS94" i="1"/>
  <c r="BT94" i="1" s="1"/>
  <c r="BS95" i="1"/>
  <c r="BT95" i="1" s="1"/>
  <c r="BS96" i="1"/>
  <c r="BT96" i="1" s="1"/>
  <c r="BS97" i="1"/>
  <c r="BT97" i="1" s="1"/>
  <c r="BS98" i="1"/>
  <c r="BT98" i="1" s="1"/>
  <c r="BS99" i="1"/>
  <c r="BT99" i="1" s="1"/>
  <c r="BS100" i="1"/>
  <c r="BT100" i="1" s="1"/>
  <c r="BS101" i="1"/>
  <c r="BT101" i="1" s="1"/>
  <c r="BS102" i="1"/>
  <c r="BT102" i="1" s="1"/>
  <c r="BS103" i="1"/>
  <c r="BT103" i="1" s="1"/>
  <c r="BS104" i="1"/>
  <c r="BT104" i="1" s="1"/>
  <c r="BS105" i="1"/>
  <c r="BT105" i="1" s="1"/>
  <c r="BS106" i="1"/>
  <c r="BT106" i="1" s="1"/>
  <c r="BS107" i="1"/>
  <c r="BT107" i="1" s="1"/>
  <c r="BS108" i="1"/>
  <c r="BT108" i="1" s="1"/>
  <c r="BS109" i="1"/>
  <c r="BT109" i="1" s="1"/>
  <c r="BS110" i="1"/>
  <c r="BT110" i="1" s="1"/>
  <c r="BS111" i="1"/>
  <c r="BT111" i="1" s="1"/>
  <c r="BS112" i="1"/>
  <c r="BT112" i="1" s="1"/>
  <c r="BS113" i="1"/>
  <c r="BT113" i="1" s="1"/>
  <c r="BS114" i="1"/>
  <c r="BT114" i="1" s="1"/>
  <c r="BS115" i="1"/>
  <c r="BT115" i="1" s="1"/>
  <c r="BS116" i="1"/>
  <c r="BT116" i="1" s="1"/>
  <c r="BS117" i="1"/>
  <c r="BT117" i="1" s="1"/>
  <c r="BS118" i="1"/>
  <c r="BT118" i="1" s="1"/>
  <c r="BS119" i="1"/>
  <c r="BT119" i="1" s="1"/>
  <c r="BS120" i="1"/>
  <c r="BT120" i="1" s="1"/>
  <c r="BS121" i="1"/>
  <c r="BT121" i="1" s="1"/>
  <c r="BS122" i="1"/>
  <c r="BT122" i="1" s="1"/>
  <c r="BS123" i="1"/>
  <c r="BT123" i="1" s="1"/>
  <c r="BS124" i="1"/>
  <c r="BT124" i="1" s="1"/>
  <c r="BS125" i="1"/>
  <c r="BT125" i="1" s="1"/>
  <c r="BS126" i="1"/>
  <c r="BT126" i="1" s="1"/>
  <c r="BS127" i="1"/>
  <c r="BT127" i="1" s="1"/>
  <c r="BS128" i="1"/>
  <c r="BT128" i="1" s="1"/>
  <c r="BS129" i="1"/>
  <c r="BT129" i="1" s="1"/>
  <c r="BS130" i="1"/>
  <c r="BT130" i="1" s="1"/>
  <c r="BS131" i="1"/>
  <c r="BT131" i="1" s="1"/>
  <c r="BS132" i="1"/>
  <c r="BT132" i="1" s="1"/>
  <c r="BS133" i="1"/>
  <c r="BT133" i="1" s="1"/>
  <c r="BS134" i="1"/>
  <c r="BT134" i="1" s="1"/>
  <c r="BS135" i="1"/>
  <c r="BT135" i="1" s="1"/>
  <c r="BS136" i="1"/>
  <c r="BT136" i="1" s="1"/>
  <c r="BS137" i="1"/>
  <c r="BT137" i="1" s="1"/>
  <c r="BS138" i="1"/>
  <c r="BT138" i="1" s="1"/>
  <c r="BS139" i="1"/>
  <c r="BT139" i="1" s="1"/>
  <c r="BS140" i="1"/>
  <c r="BT140" i="1" s="1"/>
  <c r="BS141" i="1"/>
  <c r="BT141" i="1" s="1"/>
  <c r="BS142" i="1"/>
  <c r="BT142" i="1" s="1"/>
  <c r="BS143" i="1"/>
  <c r="BT143" i="1" s="1"/>
  <c r="BS144" i="1"/>
  <c r="BT144" i="1" s="1"/>
  <c r="BS145" i="1"/>
  <c r="BT145" i="1" s="1"/>
  <c r="BS146" i="1"/>
  <c r="BT146" i="1" s="1"/>
  <c r="BS147" i="1"/>
  <c r="BT147" i="1" s="1"/>
  <c r="BS148" i="1"/>
  <c r="BT148" i="1" s="1"/>
  <c r="BS149" i="1"/>
  <c r="BT149" i="1" s="1"/>
  <c r="BS150" i="1"/>
  <c r="BT150" i="1" s="1"/>
  <c r="BS151" i="1"/>
  <c r="BT151" i="1" s="1"/>
  <c r="BS152" i="1"/>
  <c r="BT152" i="1" s="1"/>
  <c r="BS153" i="1"/>
  <c r="BT153" i="1" s="1"/>
  <c r="BS154" i="1"/>
  <c r="BT154" i="1" s="1"/>
  <c r="BS155" i="1"/>
  <c r="BT155" i="1" s="1"/>
  <c r="BS156" i="1"/>
  <c r="BT156" i="1" s="1"/>
  <c r="BS157" i="1"/>
  <c r="BT157" i="1" s="1"/>
  <c r="BS158" i="1"/>
  <c r="BT158" i="1" s="1"/>
  <c r="BS159" i="1"/>
  <c r="BT159" i="1" s="1"/>
  <c r="BS160" i="1"/>
  <c r="BT160" i="1" s="1"/>
  <c r="BS161" i="1"/>
  <c r="BT161" i="1" s="1"/>
  <c r="BS162" i="1"/>
  <c r="BT162" i="1" s="1"/>
  <c r="BS163" i="1"/>
  <c r="BT163" i="1" s="1"/>
  <c r="BS164" i="1"/>
  <c r="BT164" i="1" s="1"/>
  <c r="BS165" i="1"/>
  <c r="BT165" i="1" s="1"/>
  <c r="BS166" i="1"/>
  <c r="BT166" i="1" s="1"/>
  <c r="BS167" i="1"/>
  <c r="BT167" i="1" s="1"/>
  <c r="BS168" i="1"/>
  <c r="BT168" i="1" s="1"/>
  <c r="BS169" i="1"/>
  <c r="BT169" i="1" s="1"/>
  <c r="BS170" i="1"/>
  <c r="BT170" i="1" s="1"/>
  <c r="BS171" i="1"/>
  <c r="BT171" i="1" s="1"/>
  <c r="BS172" i="1"/>
  <c r="BT172" i="1" s="1"/>
  <c r="BS173" i="1"/>
  <c r="BT173" i="1" s="1"/>
  <c r="BS174" i="1"/>
  <c r="BT174" i="1" s="1"/>
  <c r="BS175" i="1"/>
  <c r="BT175" i="1" s="1"/>
  <c r="BS176" i="1"/>
  <c r="BT176" i="1" s="1"/>
  <c r="BS177" i="1"/>
  <c r="BT177" i="1" s="1"/>
  <c r="BS178" i="1"/>
  <c r="BT178" i="1" s="1"/>
  <c r="BS179" i="1"/>
  <c r="BT179" i="1" s="1"/>
  <c r="BS180" i="1"/>
  <c r="BT180" i="1" s="1"/>
  <c r="BS181" i="1"/>
  <c r="BT181" i="1" s="1"/>
  <c r="BS182" i="1"/>
  <c r="BT182" i="1" s="1"/>
  <c r="BS183" i="1"/>
  <c r="BT183" i="1" s="1"/>
  <c r="BS184" i="1"/>
  <c r="BT184" i="1" s="1"/>
  <c r="BS185" i="1"/>
  <c r="BT185" i="1" s="1"/>
  <c r="BS186" i="1"/>
  <c r="BT186" i="1" s="1"/>
  <c r="BS187" i="1"/>
  <c r="BT187" i="1" s="1"/>
  <c r="BS188" i="1"/>
  <c r="BT188" i="1" s="1"/>
  <c r="BS189" i="1"/>
  <c r="BT189" i="1" s="1"/>
  <c r="BS190" i="1"/>
  <c r="BT190" i="1" s="1"/>
  <c r="BS191" i="1"/>
  <c r="BT191" i="1" s="1"/>
  <c r="BS192" i="1"/>
  <c r="BT192" i="1" s="1"/>
  <c r="BS193" i="1"/>
  <c r="BT193" i="1" s="1"/>
  <c r="BS194" i="1"/>
  <c r="BT194" i="1" s="1"/>
  <c r="BS195" i="1"/>
  <c r="BT195" i="1" s="1"/>
  <c r="BS196" i="1"/>
  <c r="BT196" i="1" s="1"/>
  <c r="BS197" i="1"/>
  <c r="BT197" i="1" s="1"/>
  <c r="BS198" i="1"/>
  <c r="BT198" i="1" s="1"/>
  <c r="BS199" i="1"/>
  <c r="BT199" i="1" s="1"/>
  <c r="BS200" i="1"/>
  <c r="BT200" i="1" s="1"/>
  <c r="BS201" i="1"/>
  <c r="BT201" i="1" s="1"/>
  <c r="BS202" i="1"/>
  <c r="BT202" i="1" s="1"/>
  <c r="BS203" i="1"/>
  <c r="BT203" i="1" s="1"/>
  <c r="BS204" i="1"/>
  <c r="BT204" i="1" s="1"/>
  <c r="BS205" i="1"/>
  <c r="BT205" i="1" s="1"/>
  <c r="BS206" i="1"/>
  <c r="BT206" i="1" s="1"/>
  <c r="BS207" i="1"/>
  <c r="BT207" i="1" s="1"/>
  <c r="BS208" i="1"/>
  <c r="BT208" i="1" s="1"/>
  <c r="BS209" i="1"/>
  <c r="BT209" i="1" s="1"/>
  <c r="BS210" i="1"/>
  <c r="BT210" i="1" s="1"/>
  <c r="BS211" i="1"/>
  <c r="BT211" i="1" s="1"/>
  <c r="BS212" i="1"/>
  <c r="BT212" i="1" s="1"/>
  <c r="BS213" i="1"/>
  <c r="BT213" i="1" s="1"/>
  <c r="BS214" i="1"/>
  <c r="BT214" i="1" s="1"/>
  <c r="BS215" i="1"/>
  <c r="BT215" i="1" s="1"/>
  <c r="BS216" i="1"/>
  <c r="BT216" i="1" s="1"/>
  <c r="BS217" i="1"/>
  <c r="BT217" i="1" s="1"/>
  <c r="BS218" i="1"/>
  <c r="BT218" i="1" s="1"/>
  <c r="BS219" i="1"/>
  <c r="BT219" i="1" s="1"/>
  <c r="BS220" i="1"/>
  <c r="BT220" i="1" s="1"/>
  <c r="BS221" i="1"/>
  <c r="BT221" i="1" s="1"/>
  <c r="BS222" i="1"/>
  <c r="BT222" i="1" s="1"/>
  <c r="BS223" i="1"/>
  <c r="BT223" i="1" s="1"/>
  <c r="BS224" i="1"/>
  <c r="BT224" i="1" s="1"/>
  <c r="BS225" i="1"/>
  <c r="BT225" i="1" s="1"/>
  <c r="BS226" i="1"/>
  <c r="BT226" i="1" s="1"/>
  <c r="BS227" i="1"/>
  <c r="BT227" i="1" s="1"/>
  <c r="BS228" i="1"/>
  <c r="BT228" i="1" s="1"/>
  <c r="BS229" i="1"/>
  <c r="BT229" i="1" s="1"/>
  <c r="BS230" i="1"/>
  <c r="BT230" i="1" s="1"/>
  <c r="BS231" i="1"/>
  <c r="BT231" i="1" s="1"/>
  <c r="BS232" i="1"/>
  <c r="BT232" i="1" s="1"/>
  <c r="BS233" i="1"/>
  <c r="BT233" i="1" s="1"/>
  <c r="BS234" i="1"/>
  <c r="BT234" i="1" s="1"/>
  <c r="BS235" i="1"/>
  <c r="BT235" i="1" s="1"/>
  <c r="BS236" i="1"/>
  <c r="BT236" i="1" s="1"/>
  <c r="BS237" i="1"/>
  <c r="BT237" i="1" s="1"/>
  <c r="BS238" i="1"/>
  <c r="BT238" i="1" s="1"/>
  <c r="BS239" i="1"/>
  <c r="BT239" i="1" s="1"/>
  <c r="BS240" i="1"/>
  <c r="BT240" i="1" s="1"/>
  <c r="BS241" i="1"/>
  <c r="BT241" i="1" s="1"/>
  <c r="BS242" i="1"/>
  <c r="BT242" i="1" s="1"/>
  <c r="BS243" i="1"/>
  <c r="BT243" i="1" s="1"/>
  <c r="BS244" i="1"/>
  <c r="BT244" i="1" s="1"/>
  <c r="BS245" i="1"/>
  <c r="BT245" i="1" s="1"/>
  <c r="BS246" i="1"/>
  <c r="BT246" i="1" s="1"/>
  <c r="BS247" i="1"/>
  <c r="BT247" i="1" s="1"/>
  <c r="BS248" i="1"/>
  <c r="BT248" i="1" s="1"/>
  <c r="BS249" i="1"/>
  <c r="BT249" i="1" s="1"/>
  <c r="BS250" i="1"/>
  <c r="BT250" i="1" s="1"/>
  <c r="BS251" i="1"/>
  <c r="BT251" i="1" s="1"/>
  <c r="BS252" i="1"/>
  <c r="BT252" i="1" s="1"/>
  <c r="BS253" i="1"/>
  <c r="BT253" i="1" s="1"/>
  <c r="BS254" i="1"/>
  <c r="BT254" i="1" s="1"/>
  <c r="BS255" i="1"/>
  <c r="BT255" i="1" s="1"/>
  <c r="BS256" i="1"/>
  <c r="BT256" i="1" s="1"/>
  <c r="BS257" i="1"/>
  <c r="BT257" i="1" s="1"/>
  <c r="BS258" i="1"/>
  <c r="BT258" i="1" s="1"/>
  <c r="BS259" i="1"/>
  <c r="BT259" i="1" s="1"/>
  <c r="BS260" i="1"/>
  <c r="BT260" i="1" s="1"/>
  <c r="BS261" i="1"/>
  <c r="BT261" i="1" s="1"/>
  <c r="BS262" i="1"/>
  <c r="BT262" i="1" s="1"/>
  <c r="BS263" i="1"/>
  <c r="BT263" i="1" s="1"/>
  <c r="BS264" i="1"/>
  <c r="BT264" i="1" s="1"/>
  <c r="BS265" i="1"/>
  <c r="BT265" i="1" s="1"/>
  <c r="BS266" i="1"/>
  <c r="BT266" i="1" s="1"/>
  <c r="BS267" i="1"/>
  <c r="BT267" i="1" s="1"/>
  <c r="BS268" i="1"/>
  <c r="BT268" i="1" s="1"/>
  <c r="BS269" i="1"/>
  <c r="BT269" i="1" s="1"/>
  <c r="BS270" i="1"/>
  <c r="BT270" i="1" s="1"/>
  <c r="BS271" i="1"/>
  <c r="BT271" i="1" s="1"/>
  <c r="BS272" i="1"/>
  <c r="BT272" i="1" s="1"/>
  <c r="BS273" i="1"/>
  <c r="BT273" i="1" s="1"/>
  <c r="BS274" i="1"/>
  <c r="BT274" i="1" s="1"/>
  <c r="BS275" i="1"/>
  <c r="BT275" i="1" s="1"/>
  <c r="BS276" i="1"/>
  <c r="BT276" i="1" s="1"/>
  <c r="BS277" i="1"/>
  <c r="BT277" i="1" s="1"/>
  <c r="BS278" i="1"/>
  <c r="BT278" i="1" s="1"/>
  <c r="BS279" i="1"/>
  <c r="BT279" i="1" s="1"/>
  <c r="BS280" i="1"/>
  <c r="BT280" i="1" s="1"/>
  <c r="BS281" i="1"/>
  <c r="BT281" i="1" s="1"/>
  <c r="BS282" i="1"/>
  <c r="BT282" i="1" s="1"/>
  <c r="BS283" i="1"/>
  <c r="BT283" i="1" s="1"/>
  <c r="BS284" i="1"/>
  <c r="BT284" i="1" s="1"/>
  <c r="BS285" i="1"/>
  <c r="BT285" i="1" s="1"/>
  <c r="BS286" i="1"/>
  <c r="BT286" i="1" s="1"/>
  <c r="BS287" i="1"/>
  <c r="BT287" i="1" s="1"/>
  <c r="BS288" i="1"/>
  <c r="BT288" i="1" s="1"/>
  <c r="BS289" i="1"/>
  <c r="BT289" i="1" s="1"/>
  <c r="BS290" i="1"/>
  <c r="BT290" i="1" s="1"/>
  <c r="BS291" i="1"/>
  <c r="BT291" i="1" s="1"/>
  <c r="BS292" i="1"/>
  <c r="BT292" i="1" s="1"/>
  <c r="BS293" i="1"/>
  <c r="BT293" i="1" s="1"/>
  <c r="BS294" i="1"/>
  <c r="BT294" i="1" s="1"/>
  <c r="BS295" i="1"/>
  <c r="BT295" i="1" s="1"/>
  <c r="BS296" i="1"/>
  <c r="BT296" i="1" s="1"/>
  <c r="BS297" i="1"/>
  <c r="BT297" i="1" s="1"/>
  <c r="BS298" i="1"/>
  <c r="BT298" i="1" s="1"/>
  <c r="BS299" i="1"/>
  <c r="BT299" i="1" s="1"/>
  <c r="BS300" i="1"/>
  <c r="BT300" i="1" s="1"/>
  <c r="BS301" i="1"/>
  <c r="BT301" i="1" s="1"/>
  <c r="BS302" i="1"/>
  <c r="BT302" i="1" s="1"/>
  <c r="BS303" i="1"/>
  <c r="BT303" i="1" s="1"/>
  <c r="BS304" i="1"/>
  <c r="BT304" i="1" s="1"/>
  <c r="BS305" i="1"/>
  <c r="BT305" i="1" s="1"/>
  <c r="BS306" i="1"/>
  <c r="BT306" i="1" s="1"/>
  <c r="BS307" i="1"/>
  <c r="BT307" i="1" s="1"/>
  <c r="BS308" i="1"/>
  <c r="BT308" i="1" s="1"/>
  <c r="BS309" i="1"/>
  <c r="BT309" i="1" s="1"/>
  <c r="BS310" i="1"/>
  <c r="BT310" i="1" s="1"/>
  <c r="BS311" i="1"/>
  <c r="BT311" i="1" s="1"/>
  <c r="BS312" i="1"/>
  <c r="BT312" i="1" s="1"/>
  <c r="BS313" i="1"/>
  <c r="BT313" i="1" s="1"/>
  <c r="BS314" i="1"/>
  <c r="BT314" i="1" s="1"/>
  <c r="BS315" i="1"/>
  <c r="BT315" i="1" s="1"/>
  <c r="BS316" i="1"/>
  <c r="BT316" i="1" s="1"/>
  <c r="BS317" i="1"/>
  <c r="BT317" i="1" s="1"/>
  <c r="BS318" i="1"/>
  <c r="BT318" i="1" s="1"/>
  <c r="BS319" i="1"/>
  <c r="BT319" i="1" s="1"/>
  <c r="BS320" i="1"/>
  <c r="BT320" i="1" s="1"/>
  <c r="BS321" i="1"/>
  <c r="BT321" i="1" s="1"/>
  <c r="BS322" i="1"/>
  <c r="BT322" i="1" s="1"/>
  <c r="BS323" i="1"/>
  <c r="BT323" i="1" s="1"/>
  <c r="BS324" i="1"/>
  <c r="BT324" i="1" s="1"/>
  <c r="BS325" i="1"/>
  <c r="BT325" i="1" s="1"/>
  <c r="BS326" i="1"/>
  <c r="BT326" i="1" s="1"/>
  <c r="BS327" i="1"/>
  <c r="BT327" i="1" s="1"/>
  <c r="BS328" i="1"/>
  <c r="BT328" i="1" s="1"/>
  <c r="BS329" i="1"/>
  <c r="BT329" i="1" s="1"/>
  <c r="BS330" i="1"/>
  <c r="BT330" i="1" s="1"/>
  <c r="BS331" i="1"/>
  <c r="BT331" i="1" s="1"/>
  <c r="BS332" i="1"/>
  <c r="BT332" i="1" s="1"/>
  <c r="BS333" i="1"/>
  <c r="BT333" i="1" s="1"/>
  <c r="BS334" i="1"/>
  <c r="BT334" i="1" s="1"/>
  <c r="BS335" i="1"/>
  <c r="BT335" i="1" s="1"/>
  <c r="BS336" i="1"/>
  <c r="BT336" i="1" s="1"/>
  <c r="BS337" i="1"/>
  <c r="BT337" i="1" s="1"/>
  <c r="BS338" i="1"/>
  <c r="BT338" i="1" s="1"/>
  <c r="BS339" i="1"/>
  <c r="BT339" i="1" s="1"/>
  <c r="BS340" i="1"/>
  <c r="BT340" i="1" s="1"/>
  <c r="BS341" i="1"/>
  <c r="BT341" i="1" s="1"/>
  <c r="BS342" i="1"/>
  <c r="BT342" i="1" s="1"/>
  <c r="BS343" i="1"/>
  <c r="BT343" i="1" s="1"/>
  <c r="BS344" i="1"/>
  <c r="BT344" i="1" s="1"/>
  <c r="BS345" i="1"/>
  <c r="BT345" i="1" s="1"/>
  <c r="BS346" i="1"/>
  <c r="BT346" i="1" s="1"/>
  <c r="BS347" i="1"/>
  <c r="BT347" i="1" s="1"/>
  <c r="BS348" i="1"/>
  <c r="BT348" i="1" s="1"/>
  <c r="BS349" i="1"/>
  <c r="BT349" i="1" s="1"/>
  <c r="BS350" i="1"/>
  <c r="BT350" i="1" s="1"/>
  <c r="BS351" i="1"/>
  <c r="BT351" i="1" s="1"/>
  <c r="BS352" i="1"/>
  <c r="BT352" i="1" s="1"/>
  <c r="BS353" i="1"/>
  <c r="BT353" i="1" s="1"/>
  <c r="BS354" i="1"/>
  <c r="BT354" i="1" s="1"/>
  <c r="BS355" i="1"/>
  <c r="BT355" i="1" s="1"/>
  <c r="BS356" i="1"/>
  <c r="BT356" i="1" s="1"/>
  <c r="BS357" i="1"/>
  <c r="BT357" i="1" s="1"/>
  <c r="BS358" i="1"/>
  <c r="BT358" i="1" s="1"/>
  <c r="BS359" i="1"/>
  <c r="BT359" i="1" s="1"/>
  <c r="BS360" i="1"/>
  <c r="BT360" i="1" s="1"/>
  <c r="BS361" i="1"/>
  <c r="BT361" i="1" s="1"/>
  <c r="BS362" i="1"/>
  <c r="BT362" i="1" s="1"/>
  <c r="BS363" i="1"/>
  <c r="BT363" i="1" s="1"/>
  <c r="BS364" i="1"/>
  <c r="BT364" i="1" s="1"/>
  <c r="BS365" i="1"/>
  <c r="BT365" i="1" s="1"/>
  <c r="BS366" i="1"/>
  <c r="BT366" i="1" s="1"/>
  <c r="BS367" i="1"/>
  <c r="BT367" i="1" s="1"/>
  <c r="BS368" i="1"/>
  <c r="BT368" i="1" s="1"/>
  <c r="BS369" i="1"/>
  <c r="BT369" i="1" s="1"/>
  <c r="BS370" i="1"/>
  <c r="BT370" i="1" s="1"/>
  <c r="BS371" i="1"/>
  <c r="BT371" i="1" s="1"/>
  <c r="BS372" i="1"/>
  <c r="BT372" i="1" s="1"/>
  <c r="BS373" i="1"/>
  <c r="BT373" i="1" s="1"/>
  <c r="BS374" i="1"/>
  <c r="BT374" i="1" s="1"/>
  <c r="BS375" i="1"/>
  <c r="BT375" i="1" s="1"/>
  <c r="BS376" i="1"/>
  <c r="BT376" i="1" s="1"/>
  <c r="BS377" i="1"/>
  <c r="BT377" i="1" s="1"/>
  <c r="BS378" i="1"/>
  <c r="BT378" i="1" s="1"/>
  <c r="BS379" i="1"/>
  <c r="BT379" i="1" s="1"/>
  <c r="BS380" i="1"/>
  <c r="BT380" i="1" s="1"/>
  <c r="BS381" i="1"/>
  <c r="BT381" i="1" s="1"/>
  <c r="BS382" i="1"/>
  <c r="BT382" i="1" s="1"/>
  <c r="BS383" i="1"/>
  <c r="BT383" i="1" s="1"/>
  <c r="BS384" i="1"/>
  <c r="BT384" i="1" s="1"/>
  <c r="BS385" i="1"/>
  <c r="BT385" i="1" s="1"/>
  <c r="BS386" i="1"/>
  <c r="BT386" i="1" s="1"/>
  <c r="BS387" i="1"/>
  <c r="BT387" i="1" s="1"/>
  <c r="BS388" i="1"/>
  <c r="BT388" i="1" s="1"/>
  <c r="BS389" i="1"/>
  <c r="BT389" i="1" s="1"/>
  <c r="BS390" i="1"/>
  <c r="BT390" i="1" s="1"/>
  <c r="BS391" i="1"/>
  <c r="BT391" i="1" s="1"/>
  <c r="BS392" i="1"/>
  <c r="BT392" i="1" s="1"/>
  <c r="BS393" i="1"/>
  <c r="BT393" i="1" s="1"/>
  <c r="BS394" i="1"/>
  <c r="BT394" i="1" s="1"/>
  <c r="BS395" i="1"/>
  <c r="BT395" i="1" s="1"/>
  <c r="BS396" i="1"/>
  <c r="BT396" i="1" s="1"/>
  <c r="BS397" i="1"/>
  <c r="BT397" i="1" s="1"/>
  <c r="BS398" i="1"/>
  <c r="BT398" i="1" s="1"/>
  <c r="BS399" i="1"/>
  <c r="BT399" i="1" s="1"/>
  <c r="BS400" i="1"/>
  <c r="BT400" i="1" s="1"/>
  <c r="BS401" i="1"/>
  <c r="BT401" i="1" s="1"/>
  <c r="BS402" i="1"/>
  <c r="BT402" i="1" s="1"/>
  <c r="BS403" i="1"/>
  <c r="BT403" i="1" s="1"/>
  <c r="BS404" i="1"/>
  <c r="BT404" i="1" s="1"/>
  <c r="BS405" i="1"/>
  <c r="BT405" i="1" s="1"/>
  <c r="BS406" i="1"/>
  <c r="BT406" i="1" s="1"/>
  <c r="BS407" i="1"/>
  <c r="BT407" i="1" s="1"/>
  <c r="BS408" i="1"/>
  <c r="BT408" i="1" s="1"/>
  <c r="BS409" i="1"/>
  <c r="BT409" i="1" s="1"/>
  <c r="BS410" i="1"/>
  <c r="BT410" i="1" s="1"/>
  <c r="BS411" i="1"/>
  <c r="BT411" i="1" s="1"/>
  <c r="BS412" i="1"/>
  <c r="BT412" i="1" s="1"/>
  <c r="BS413" i="1"/>
  <c r="BT413" i="1" s="1"/>
  <c r="BS414" i="1"/>
  <c r="BT414" i="1" s="1"/>
  <c r="BS415" i="1"/>
  <c r="BT415" i="1" s="1"/>
  <c r="BS416" i="1"/>
  <c r="BT416" i="1" s="1"/>
  <c r="BS417" i="1"/>
  <c r="BT417" i="1" s="1"/>
  <c r="BS418" i="1"/>
  <c r="BT418" i="1" s="1"/>
  <c r="BS419" i="1"/>
  <c r="BT419" i="1" s="1"/>
  <c r="BS420" i="1"/>
  <c r="BT420" i="1" s="1"/>
  <c r="BS421" i="1"/>
  <c r="BT421" i="1" s="1"/>
  <c r="BS422" i="1"/>
  <c r="BT422" i="1" s="1"/>
  <c r="BS423" i="1"/>
  <c r="BT423" i="1" s="1"/>
  <c r="BS424" i="1"/>
  <c r="BT424" i="1" s="1"/>
  <c r="BS425" i="1"/>
  <c r="BT425" i="1" s="1"/>
  <c r="BS3" i="1"/>
  <c r="BT3" i="1" s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3" i="1"/>
  <c r="FM39" i="16" l="1"/>
  <c r="FM65" i="16"/>
  <c r="FM81" i="16"/>
  <c r="FM97" i="16"/>
  <c r="FM108" i="16"/>
  <c r="FM355" i="16"/>
  <c r="FM243" i="16"/>
  <c r="FM72" i="16"/>
  <c r="FM88" i="16"/>
  <c r="FM114" i="16"/>
  <c r="BH77" i="16"/>
  <c r="BH20" i="16"/>
  <c r="BH374" i="16"/>
  <c r="GN48" i="16"/>
  <c r="GN105" i="16"/>
  <c r="GN30" i="16"/>
  <c r="GN34" i="16"/>
  <c r="GN181" i="16"/>
  <c r="GN237" i="16"/>
  <c r="GN275" i="16"/>
  <c r="GN349" i="16"/>
  <c r="GN378" i="16"/>
  <c r="GN386" i="16"/>
  <c r="GN395" i="16"/>
  <c r="GN402" i="16"/>
  <c r="GN410" i="16"/>
  <c r="GN414" i="16"/>
  <c r="GN418" i="16"/>
  <c r="GN436" i="16"/>
  <c r="GN201" i="16"/>
  <c r="GN206" i="16"/>
  <c r="GN258" i="16"/>
  <c r="GN278" i="16"/>
  <c r="GN304" i="16"/>
  <c r="GN329" i="16"/>
  <c r="GN341" i="16"/>
  <c r="GN424" i="16"/>
  <c r="GN186" i="16"/>
  <c r="GN211" i="16"/>
  <c r="GN250" i="16"/>
  <c r="GN257" i="16"/>
  <c r="GN269" i="16"/>
  <c r="GN277" i="16"/>
  <c r="GN289" i="16"/>
  <c r="GN301" i="16"/>
  <c r="GN346" i="16"/>
  <c r="GN361" i="16"/>
  <c r="GN380" i="16"/>
  <c r="GN388" i="16"/>
  <c r="GN400" i="16"/>
  <c r="GN408" i="16"/>
  <c r="GN413" i="16"/>
  <c r="GN417" i="16"/>
  <c r="GN438" i="16"/>
  <c r="GN200" i="16"/>
  <c r="GN232" i="16"/>
  <c r="GN240" i="16"/>
  <c r="GN312" i="16"/>
  <c r="GN364" i="16"/>
  <c r="GN476" i="16"/>
  <c r="GN526" i="16"/>
  <c r="GN480" i="16"/>
  <c r="GN488" i="16"/>
  <c r="GN509" i="16"/>
  <c r="GN462" i="16"/>
  <c r="GN495" i="16"/>
  <c r="GN502" i="16"/>
  <c r="GN536" i="16"/>
  <c r="GN466" i="16"/>
  <c r="FM520" i="16"/>
  <c r="GN470" i="16"/>
  <c r="GN482" i="16"/>
  <c r="GN490" i="16"/>
  <c r="GN500" i="16"/>
  <c r="GN521" i="16"/>
  <c r="GN365" i="16"/>
  <c r="GN208" i="16"/>
  <c r="GN256" i="16"/>
  <c r="GN272" i="16"/>
  <c r="GN288" i="16"/>
  <c r="GN307" i="16"/>
  <c r="GN394" i="16"/>
  <c r="GN454" i="16"/>
  <c r="GN458" i="16"/>
  <c r="GN512" i="16"/>
  <c r="GN533" i="16"/>
  <c r="GN441" i="16"/>
  <c r="GN445" i="16"/>
  <c r="GN449" i="16"/>
  <c r="GN525" i="16"/>
  <c r="GN530" i="16"/>
  <c r="GN508" i="16"/>
  <c r="GN284" i="16"/>
  <c r="GN355" i="16"/>
  <c r="GN385" i="16"/>
  <c r="GN401" i="16"/>
  <c r="GN497" i="16"/>
  <c r="GN524" i="16"/>
  <c r="GN461" i="16"/>
  <c r="GN444" i="16"/>
  <c r="GN450" i="16"/>
  <c r="GN527" i="16"/>
  <c r="GN53" i="16"/>
  <c r="GN58" i="16"/>
  <c r="GN62" i="16"/>
  <c r="GN66" i="16"/>
  <c r="GN70" i="16"/>
  <c r="GN74" i="16"/>
  <c r="GN78" i="16"/>
  <c r="GN82" i="16"/>
  <c r="GN86" i="16"/>
  <c r="GN90" i="16"/>
  <c r="GN94" i="16"/>
  <c r="GN98" i="16"/>
  <c r="GN102" i="16"/>
  <c r="GN37" i="16"/>
  <c r="GN109" i="16"/>
  <c r="GN113" i="16"/>
  <c r="GN117" i="16"/>
  <c r="GN121" i="16"/>
  <c r="GN125" i="16"/>
  <c r="GN108" i="16"/>
  <c r="GN51" i="16"/>
  <c r="GN185" i="16"/>
  <c r="GN358" i="16"/>
  <c r="GN426" i="16"/>
  <c r="GN431" i="16"/>
  <c r="GN131" i="16"/>
  <c r="GN143" i="16"/>
  <c r="GN147" i="16"/>
  <c r="GN155" i="16"/>
  <c r="GN159" i="16"/>
  <c r="GN163" i="16"/>
  <c r="GN175" i="16"/>
  <c r="GN179" i="16"/>
  <c r="GN212" i="16"/>
  <c r="GN298" i="16"/>
  <c r="GN319" i="16"/>
  <c r="GN323" i="16"/>
  <c r="GN333" i="16"/>
  <c r="GN340" i="16"/>
  <c r="GN425" i="16"/>
  <c r="GN38" i="16"/>
  <c r="GN49" i="16"/>
  <c r="GN54" i="16"/>
  <c r="GN5" i="16"/>
  <c r="GN9" i="16"/>
  <c r="GN13" i="16"/>
  <c r="GN17" i="16"/>
  <c r="GN21" i="16"/>
  <c r="GN25" i="16"/>
  <c r="GN29" i="16"/>
  <c r="GN33" i="16"/>
  <c r="GN236" i="16"/>
  <c r="GN244" i="16"/>
  <c r="GN267" i="16"/>
  <c r="GN299" i="16"/>
  <c r="GN172" i="16"/>
  <c r="GN198" i="16"/>
  <c r="GN220" i="16"/>
  <c r="GN233" i="16"/>
  <c r="GN262" i="16"/>
  <c r="GN286" i="16"/>
  <c r="GN335" i="16"/>
  <c r="GN370" i="16"/>
  <c r="GN383" i="16"/>
  <c r="GN403" i="16"/>
  <c r="GN189" i="16"/>
  <c r="GN227" i="16"/>
  <c r="GN246" i="16"/>
  <c r="GN309" i="16"/>
  <c r="GN369" i="16"/>
  <c r="GN213" i="16"/>
  <c r="GN218" i="16"/>
  <c r="GN306" i="16"/>
  <c r="GN368" i="16"/>
  <c r="GN409" i="16"/>
  <c r="GN510" i="16"/>
  <c r="GN514" i="16"/>
  <c r="GN463" i="16"/>
  <c r="GN467" i="16"/>
  <c r="GN511" i="16"/>
  <c r="GN106" i="16"/>
  <c r="GN46" i="16"/>
  <c r="GN112" i="16"/>
  <c r="GN116" i="16"/>
  <c r="GN120" i="16"/>
  <c r="GN124" i="16"/>
  <c r="GN36" i="16"/>
  <c r="GN63" i="16"/>
  <c r="GN67" i="16"/>
  <c r="GN79" i="16"/>
  <c r="GN83" i="16"/>
  <c r="GN95" i="16"/>
  <c r="GN99" i="16"/>
  <c r="GN255" i="16"/>
  <c r="GN287" i="16"/>
  <c r="GN347" i="16"/>
  <c r="GN367" i="16"/>
  <c r="GN430" i="16"/>
  <c r="GN434" i="16"/>
  <c r="GN128" i="16"/>
  <c r="GN132" i="16"/>
  <c r="GN136" i="16"/>
  <c r="GN140" i="16"/>
  <c r="GN144" i="16"/>
  <c r="GN148" i="16"/>
  <c r="GN152" i="16"/>
  <c r="GN156" i="16"/>
  <c r="GN160" i="16"/>
  <c r="GN164" i="16"/>
  <c r="GN168" i="16"/>
  <c r="GN176" i="16"/>
  <c r="GN180" i="16"/>
  <c r="GN225" i="16"/>
  <c r="GN230" i="16"/>
  <c r="GN249" i="16"/>
  <c r="GN290" i="16"/>
  <c r="GN316" i="16"/>
  <c r="GN320" i="16"/>
  <c r="GN324" i="16"/>
  <c r="GN328" i="16"/>
  <c r="GN332" i="16"/>
  <c r="GN338" i="16"/>
  <c r="GN356" i="16"/>
  <c r="GN192" i="16"/>
  <c r="GN265" i="16"/>
  <c r="GN297" i="16"/>
  <c r="GN354" i="16"/>
  <c r="GN202" i="16"/>
  <c r="GN224" i="16"/>
  <c r="GN252" i="16"/>
  <c r="GN268" i="16"/>
  <c r="GN292" i="16"/>
  <c r="GN381" i="16"/>
  <c r="GN397" i="16"/>
  <c r="GN494" i="16"/>
  <c r="GN453" i="16"/>
  <c r="GN472" i="16"/>
  <c r="GN442" i="16"/>
  <c r="FM71" i="16"/>
  <c r="FM87" i="16"/>
  <c r="FM231" i="16"/>
  <c r="FM42" i="16"/>
  <c r="FM110" i="16"/>
  <c r="FM126" i="16"/>
  <c r="FM480" i="16"/>
  <c r="BL516" i="16"/>
  <c r="BL391" i="16"/>
  <c r="BL134" i="16"/>
  <c r="FM488" i="16"/>
  <c r="BL314" i="16"/>
  <c r="BL106" i="16"/>
  <c r="BL498" i="16"/>
  <c r="BL164" i="16"/>
  <c r="FM471" i="16"/>
  <c r="FM462" i="16"/>
  <c r="FM74" i="16"/>
  <c r="FM43" i="16"/>
  <c r="FM118" i="16"/>
  <c r="FM476" i="16"/>
  <c r="FM218" i="16"/>
  <c r="FM320" i="16"/>
  <c r="FM393" i="16"/>
  <c r="BG526" i="16"/>
  <c r="BG480" i="16"/>
  <c r="BE488" i="16"/>
  <c r="BG509" i="16"/>
  <c r="BG462" i="16"/>
  <c r="BE474" i="16"/>
  <c r="BH121" i="16"/>
  <c r="BH291" i="16"/>
  <c r="BH507" i="16"/>
  <c r="FM348" i="16"/>
  <c r="FM49" i="16"/>
  <c r="FM359" i="16"/>
  <c r="BH17" i="16"/>
  <c r="BH289" i="16"/>
  <c r="BH356" i="16"/>
  <c r="BI486" i="16"/>
  <c r="BK446" i="16"/>
  <c r="BK523" i="16"/>
  <c r="BO39" i="16"/>
  <c r="BO400" i="16"/>
  <c r="BO413" i="16"/>
  <c r="BN181" i="16"/>
  <c r="BN259" i="16"/>
  <c r="BO414" i="16"/>
  <c r="BO228" i="16"/>
  <c r="BO270" i="16"/>
  <c r="BO294" i="16"/>
  <c r="BN484" i="16"/>
  <c r="BN208" i="16"/>
  <c r="BN321" i="16"/>
  <c r="BN337" i="16"/>
  <c r="BN471" i="16"/>
  <c r="GN481" i="16"/>
  <c r="GN50" i="16"/>
  <c r="GN40" i="16"/>
  <c r="GN4" i="16"/>
  <c r="GN8" i="16"/>
  <c r="GN12" i="16"/>
  <c r="GN16" i="16"/>
  <c r="GN20" i="16"/>
  <c r="GN24" i="16"/>
  <c r="BH510" i="16"/>
  <c r="BH472" i="16"/>
  <c r="GN28" i="16"/>
  <c r="GN32" i="16"/>
  <c r="GN45" i="16"/>
  <c r="GN223" i="16"/>
  <c r="GN245" i="16"/>
  <c r="GN259" i="16"/>
  <c r="GN291" i="16"/>
  <c r="GN374" i="16"/>
  <c r="GN382" i="16"/>
  <c r="GN390" i="16"/>
  <c r="GN398" i="16"/>
  <c r="GN406" i="16"/>
  <c r="GN412" i="16"/>
  <c r="GN416" i="16"/>
  <c r="GN421" i="16"/>
  <c r="GN190" i="16"/>
  <c r="GN204" i="16"/>
  <c r="GN214" i="16"/>
  <c r="GN266" i="16"/>
  <c r="GN294" i="16"/>
  <c r="GN313" i="16"/>
  <c r="GN337" i="16"/>
  <c r="GN366" i="16"/>
  <c r="GN184" i="16"/>
  <c r="GN188" i="16"/>
  <c r="GN243" i="16"/>
  <c r="GN253" i="16"/>
  <c r="GN261" i="16"/>
  <c r="GN273" i="16"/>
  <c r="GN285" i="16"/>
  <c r="GN293" i="16"/>
  <c r="GN305" i="16"/>
  <c r="GN350" i="16"/>
  <c r="GN376" i="16"/>
  <c r="GN384" i="16"/>
  <c r="GN396" i="16"/>
  <c r="GN404" i="16"/>
  <c r="GN415" i="16"/>
  <c r="GN419" i="16"/>
  <c r="GN197" i="16"/>
  <c r="GN229" i="16"/>
  <c r="GN234" i="16"/>
  <c r="GN310" i="16"/>
  <c r="GN351" i="16"/>
  <c r="GN477" i="16"/>
  <c r="GN484" i="16"/>
  <c r="GN504" i="16"/>
  <c r="GN452" i="16"/>
  <c r="GN474" i="16"/>
  <c r="GN499" i="16"/>
  <c r="GN506" i="16"/>
  <c r="GN464" i="16"/>
  <c r="GN468" i="16"/>
  <c r="GN478" i="16"/>
  <c r="GN486" i="16"/>
  <c r="GN496" i="16"/>
  <c r="GN505" i="16"/>
  <c r="GN219" i="16"/>
  <c r="GN357" i="16"/>
  <c r="GN205" i="16"/>
  <c r="GN210" i="16"/>
  <c r="GN264" i="16"/>
  <c r="GN280" i="16"/>
  <c r="GN296" i="16"/>
  <c r="GN345" i="16"/>
  <c r="GN517" i="16"/>
  <c r="GN456" i="16"/>
  <c r="GN460" i="16"/>
  <c r="GN518" i="16"/>
  <c r="GN447" i="16"/>
  <c r="GN473" i="16"/>
  <c r="GN528" i="16"/>
  <c r="GN534" i="16"/>
  <c r="GN300" i="16"/>
  <c r="GN373" i="16"/>
  <c r="GN392" i="16"/>
  <c r="GN520" i="16"/>
  <c r="GN532" i="16"/>
  <c r="GN457" i="16"/>
  <c r="GN440" i="16"/>
  <c r="GN448" i="16"/>
  <c r="GN485" i="16"/>
  <c r="GN41" i="16"/>
  <c r="GN56" i="16"/>
  <c r="GN60" i="16"/>
  <c r="FM391" i="16"/>
  <c r="FM227" i="16"/>
  <c r="FM60" i="16"/>
  <c r="FM92" i="16"/>
  <c r="FM109" i="16"/>
  <c r="BH164" i="16"/>
  <c r="FM76" i="16"/>
  <c r="FM189" i="16"/>
  <c r="FM239" i="16"/>
  <c r="FM73" i="16"/>
  <c r="FM89" i="16"/>
  <c r="FM356" i="16"/>
  <c r="FM207" i="16"/>
  <c r="FM481" i="16"/>
  <c r="FM489" i="16"/>
  <c r="BE208" i="16"/>
  <c r="BE368" i="16"/>
  <c r="BF479" i="16"/>
  <c r="BG514" i="16"/>
  <c r="BG465" i="16"/>
  <c r="BO9" i="16"/>
  <c r="BO25" i="16"/>
  <c r="BO191" i="16"/>
  <c r="BN349" i="16"/>
  <c r="BN428" i="16"/>
  <c r="BO222" i="16"/>
  <c r="BN238" i="16"/>
  <c r="BO327" i="16"/>
  <c r="BO343" i="16"/>
  <c r="BO517" i="16"/>
  <c r="BO459" i="16"/>
  <c r="FM106" i="16"/>
  <c r="FM460" i="16"/>
  <c r="FM196" i="16"/>
  <c r="FM212" i="16"/>
  <c r="FM228" i="16"/>
  <c r="FM458" i="16"/>
  <c r="BI280" i="16"/>
  <c r="BK314" i="16"/>
  <c r="BK192" i="16"/>
  <c r="BI295" i="16"/>
  <c r="BK397" i="16"/>
  <c r="BL225" i="16"/>
  <c r="BO75" i="16"/>
  <c r="BO93" i="16"/>
  <c r="BN4" i="16"/>
  <c r="BN20" i="16"/>
  <c r="BN28" i="16"/>
  <c r="BN107" i="16"/>
  <c r="BN109" i="16"/>
  <c r="BN119" i="16"/>
  <c r="BN384" i="16"/>
  <c r="BO181" i="16"/>
  <c r="BO176" i="16"/>
  <c r="BN338" i="16"/>
  <c r="BN424" i="16"/>
  <c r="BO50" i="16"/>
  <c r="BO313" i="16"/>
  <c r="BO329" i="16"/>
  <c r="BO126" i="16"/>
  <c r="BO436" i="16"/>
  <c r="BO238" i="16"/>
  <c r="BO399" i="16"/>
  <c r="BO440" i="16"/>
  <c r="BO448" i="16"/>
  <c r="BP534" i="16"/>
  <c r="BI95" i="16"/>
  <c r="BI107" i="16"/>
  <c r="BG190" i="16"/>
  <c r="BG38" i="16"/>
  <c r="BF3" i="16"/>
  <c r="BF11" i="16"/>
  <c r="BF19" i="16"/>
  <c r="BF27" i="16"/>
  <c r="BF251" i="16"/>
  <c r="BE299" i="16"/>
  <c r="BG393" i="16"/>
  <c r="BE429" i="16"/>
  <c r="BE129" i="16"/>
  <c r="BF131" i="16"/>
  <c r="BE137" i="16"/>
  <c r="BF139" i="16"/>
  <c r="BE145" i="16"/>
  <c r="BF147" i="16"/>
  <c r="BF155" i="16"/>
  <c r="BE161" i="16"/>
  <c r="BF163" i="16"/>
  <c r="BE169" i="16"/>
  <c r="BF171" i="16"/>
  <c r="BF179" i="16"/>
  <c r="BE317" i="16"/>
  <c r="BE325" i="16"/>
  <c r="BF331" i="16"/>
  <c r="BF340" i="16"/>
  <c r="BF359" i="16"/>
  <c r="BE427" i="16"/>
  <c r="BG208" i="16"/>
  <c r="BF296" i="16"/>
  <c r="BF307" i="16"/>
  <c r="BF401" i="16"/>
  <c r="BE497" i="16"/>
  <c r="BG501" i="16"/>
  <c r="BF444" i="16"/>
  <c r="BF446" i="16"/>
  <c r="BE481" i="16"/>
  <c r="BG485" i="16"/>
  <c r="BL318" i="16"/>
  <c r="BO215" i="16"/>
  <c r="BM497" i="16"/>
  <c r="GN64" i="16"/>
  <c r="GN68" i="16"/>
  <c r="GN72" i="16"/>
  <c r="GN76" i="16"/>
  <c r="GN80" i="16"/>
  <c r="GN84" i="16"/>
  <c r="GN88" i="16"/>
  <c r="GN92" i="16"/>
  <c r="GN96" i="16"/>
  <c r="GN100" i="16"/>
  <c r="GN104" i="16"/>
  <c r="GN42" i="16"/>
  <c r="GN111" i="16"/>
  <c r="GN115" i="16"/>
  <c r="GN123" i="16"/>
  <c r="GN127" i="16"/>
  <c r="GN393" i="16"/>
  <c r="GN429" i="16"/>
  <c r="GN433" i="16"/>
  <c r="GN129" i="16"/>
  <c r="GN133" i="16"/>
  <c r="GN137" i="16"/>
  <c r="GN141" i="16"/>
  <c r="GN145" i="16"/>
  <c r="GN149" i="16"/>
  <c r="GN153" i="16"/>
  <c r="GN157" i="16"/>
  <c r="GN161" i="16"/>
  <c r="GN165" i="16"/>
  <c r="GN169" i="16"/>
  <c r="GN173" i="16"/>
  <c r="GN177" i="16"/>
  <c r="GN209" i="16"/>
  <c r="GN282" i="16"/>
  <c r="GN308" i="16"/>
  <c r="GN317" i="16"/>
  <c r="GN321" i="16"/>
  <c r="GN325" i="16"/>
  <c r="GN336" i="16"/>
  <c r="GN35" i="16"/>
  <c r="GN47" i="16"/>
  <c r="GN52" i="16"/>
  <c r="GN15" i="16"/>
  <c r="GN19" i="16"/>
  <c r="GN27" i="16"/>
  <c r="GN31" i="16"/>
  <c r="GN207" i="16"/>
  <c r="GN242" i="16"/>
  <c r="GN344" i="16"/>
  <c r="GN170" i="16"/>
  <c r="GN193" i="16"/>
  <c r="GN217" i="16"/>
  <c r="GN222" i="16"/>
  <c r="GN254" i="16"/>
  <c r="GN270" i="16"/>
  <c r="GN302" i="16"/>
  <c r="GN339" i="16"/>
  <c r="GN362" i="16"/>
  <c r="GN372" i="16"/>
  <c r="GN387" i="16"/>
  <c r="GN399" i="16"/>
  <c r="GN187" i="16"/>
  <c r="GN195" i="16"/>
  <c r="GN248" i="16"/>
  <c r="GN348" i="16"/>
  <c r="GN422" i="16"/>
  <c r="GN216" i="16"/>
  <c r="GN241" i="16"/>
  <c r="GN360" i="16"/>
  <c r="GN377" i="16"/>
  <c r="GN420" i="16"/>
  <c r="GN479" i="16"/>
  <c r="GN522" i="16"/>
  <c r="GN498" i="16"/>
  <c r="GN516" i="16"/>
  <c r="GN465" i="16"/>
  <c r="GN469" i="16"/>
  <c r="GN493" i="16"/>
  <c r="GN529" i="16"/>
  <c r="GN44" i="16"/>
  <c r="GN110" i="16"/>
  <c r="GN114" i="16"/>
  <c r="GN118" i="16"/>
  <c r="GN122" i="16"/>
  <c r="GN126" i="16"/>
  <c r="GN57" i="16"/>
  <c r="GN61" i="16"/>
  <c r="GN65" i="16"/>
  <c r="GN69" i="16"/>
  <c r="GN73" i="16"/>
  <c r="GN77" i="16"/>
  <c r="GN81" i="16"/>
  <c r="GN85" i="16"/>
  <c r="GN89" i="16"/>
  <c r="GN93" i="16"/>
  <c r="GN97" i="16"/>
  <c r="GN101" i="16"/>
  <c r="GN191" i="16"/>
  <c r="GN239" i="16"/>
  <c r="GN271" i="16"/>
  <c r="GN303" i="16"/>
  <c r="GN353" i="16"/>
  <c r="GN428" i="16"/>
  <c r="GN432" i="16"/>
  <c r="GN437" i="16"/>
  <c r="GN130" i="16"/>
  <c r="GN134" i="16"/>
  <c r="GN138" i="16"/>
  <c r="GN142" i="16"/>
  <c r="GN146" i="16"/>
  <c r="GN150" i="16"/>
  <c r="GN154" i="16"/>
  <c r="GN158" i="16"/>
  <c r="GN162" i="16"/>
  <c r="GN166" i="16"/>
  <c r="GN174" i="16"/>
  <c r="GN178" i="16"/>
  <c r="GN196" i="16"/>
  <c r="GN228" i="16"/>
  <c r="GN238" i="16"/>
  <c r="GN274" i="16"/>
  <c r="GN314" i="16"/>
  <c r="GN318" i="16"/>
  <c r="GN322" i="16"/>
  <c r="GN326" i="16"/>
  <c r="GN330" i="16"/>
  <c r="GN334" i="16"/>
  <c r="GN342" i="16"/>
  <c r="GN182" i="16"/>
  <c r="GN281" i="16"/>
  <c r="GN352" i="16"/>
  <c r="GN194" i="16"/>
  <c r="GN221" i="16"/>
  <c r="GN226" i="16"/>
  <c r="GN260" i="16"/>
  <c r="GN276" i="16"/>
  <c r="GN371" i="16"/>
  <c r="GN389" i="16"/>
  <c r="GN405" i="16"/>
  <c r="GN501" i="16"/>
  <c r="GN492" i="16"/>
  <c r="GN446" i="16"/>
  <c r="GN489" i="16"/>
  <c r="GN513" i="16"/>
  <c r="FM504" i="16"/>
  <c r="BF120" i="16"/>
  <c r="BE89" i="16"/>
  <c r="BG172" i="16"/>
  <c r="BE387" i="16"/>
  <c r="GN523" i="16"/>
  <c r="FM244" i="16"/>
  <c r="FM475" i="16"/>
  <c r="FM483" i="16"/>
  <c r="FM70" i="16"/>
  <c r="FM86" i="16"/>
  <c r="FM102" i="16"/>
  <c r="FM75" i="16"/>
  <c r="FM200" i="16"/>
  <c r="FM216" i="16"/>
  <c r="FM232" i="16"/>
  <c r="FM345" i="16"/>
  <c r="BO54" i="16"/>
  <c r="BO71" i="16"/>
  <c r="BO87" i="16"/>
  <c r="BO107" i="16"/>
  <c r="BO119" i="16"/>
  <c r="BO376" i="16"/>
  <c r="BO408" i="16"/>
  <c r="BO280" i="16"/>
  <c r="BN185" i="16"/>
  <c r="BO295" i="16"/>
  <c r="BO233" i="16"/>
  <c r="BN278" i="16"/>
  <c r="BO304" i="16"/>
  <c r="BO467" i="16"/>
  <c r="BN477" i="16"/>
  <c r="BN23" i="16"/>
  <c r="BN363" i="16"/>
  <c r="BO49" i="16"/>
  <c r="BO246" i="16"/>
  <c r="BO289" i="16"/>
  <c r="BO197" i="16"/>
  <c r="BN199" i="16"/>
  <c r="BN353" i="16"/>
  <c r="BO319" i="16"/>
  <c r="BO335" i="16"/>
  <c r="BO483" i="16"/>
  <c r="BO533" i="16"/>
  <c r="BO524" i="16"/>
  <c r="BO458" i="16"/>
  <c r="BO300" i="16"/>
  <c r="BO447" i="16"/>
  <c r="BP11" i="16"/>
  <c r="BP27" i="16"/>
  <c r="BM237" i="16"/>
  <c r="BP265" i="16"/>
  <c r="BP297" i="16"/>
  <c r="BI463" i="16"/>
  <c r="GN43" i="16"/>
  <c r="GN6" i="16"/>
  <c r="GN10" i="16"/>
  <c r="GN14" i="16"/>
  <c r="GN18" i="16"/>
  <c r="GN22" i="16"/>
  <c r="GN26" i="16"/>
  <c r="GN247" i="16"/>
  <c r="GN311" i="16"/>
  <c r="GN531" i="16"/>
  <c r="GN455" i="16"/>
  <c r="GN519" i="16"/>
  <c r="GN231" i="16"/>
  <c r="GN279" i="16"/>
  <c r="GN435" i="16"/>
  <c r="GN135" i="16"/>
  <c r="GN139" i="16"/>
  <c r="GN151" i="16"/>
  <c r="GN167" i="16"/>
  <c r="GN171" i="16"/>
  <c r="GN315" i="16"/>
  <c r="GN327" i="16"/>
  <c r="GN55" i="16"/>
  <c r="GN363" i="16"/>
  <c r="GN343" i="16"/>
  <c r="GN375" i="16"/>
  <c r="GN391" i="16"/>
  <c r="GN183" i="16"/>
  <c r="GN471" i="16"/>
  <c r="GN483" i="16"/>
  <c r="GN475" i="16"/>
  <c r="GN491" i="16"/>
  <c r="GN59" i="16"/>
  <c r="GN71" i="16"/>
  <c r="GN75" i="16"/>
  <c r="GN87" i="16"/>
  <c r="GN91" i="16"/>
  <c r="GN103" i="16"/>
  <c r="GN215" i="16"/>
  <c r="GN411" i="16"/>
  <c r="GN451" i="16"/>
  <c r="GN503" i="16"/>
  <c r="GN439" i="16"/>
  <c r="GN443" i="16"/>
  <c r="GN515" i="16"/>
  <c r="GN535" i="16"/>
  <c r="GN423" i="16"/>
  <c r="GN507" i="16"/>
  <c r="GN119" i="16"/>
  <c r="GN39" i="16"/>
  <c r="GN107" i="16"/>
  <c r="GN199" i="16"/>
  <c r="GN263" i="16"/>
  <c r="GN295" i="16"/>
  <c r="GN331" i="16"/>
  <c r="GN359" i="16"/>
  <c r="GN427" i="16"/>
  <c r="GN3" i="16"/>
  <c r="GN7" i="16"/>
  <c r="GN11" i="16"/>
  <c r="GN23" i="16"/>
  <c r="GN251" i="16"/>
  <c r="GN283" i="16"/>
  <c r="GN379" i="16"/>
  <c r="GN407" i="16"/>
  <c r="GN235" i="16"/>
  <c r="GN487" i="16"/>
  <c r="GN203" i="16"/>
  <c r="GN459" i="16"/>
  <c r="BE68" i="16"/>
  <c r="BE102" i="16"/>
  <c r="BF37" i="16"/>
  <c r="BF125" i="16"/>
  <c r="BE108" i="16"/>
  <c r="BG231" i="16"/>
  <c r="BE279" i="16"/>
  <c r="BE382" i="16"/>
  <c r="BE398" i="16"/>
  <c r="BF414" i="16"/>
  <c r="BG75" i="16"/>
  <c r="BF271" i="16"/>
  <c r="BG403" i="16"/>
  <c r="BG248" i="16"/>
  <c r="BK493" i="16"/>
  <c r="BH438" i="16"/>
  <c r="BG122" i="16"/>
  <c r="BF57" i="16"/>
  <c r="BG61" i="16"/>
  <c r="BG85" i="16"/>
  <c r="BF303" i="16"/>
  <c r="BG375" i="16"/>
  <c r="BG407" i="16"/>
  <c r="BF467" i="16"/>
  <c r="BH265" i="16"/>
  <c r="BH317" i="16"/>
  <c r="BH333" i="16"/>
  <c r="BH447" i="16"/>
  <c r="BH505" i="16"/>
  <c r="BG344" i="16"/>
  <c r="BG467" i="16"/>
  <c r="BH50" i="16"/>
  <c r="BH183" i="16"/>
  <c r="BH268" i="16"/>
  <c r="BH421" i="16"/>
  <c r="BH204" i="16"/>
  <c r="BH313" i="16"/>
  <c r="BH329" i="16"/>
  <c r="BI369" i="16"/>
  <c r="BG102" i="16"/>
  <c r="BE42" i="16"/>
  <c r="BG111" i="16"/>
  <c r="BG119" i="16"/>
  <c r="BG127" i="16"/>
  <c r="BG107" i="16"/>
  <c r="BG263" i="16"/>
  <c r="BG382" i="16"/>
  <c r="BG386" i="16"/>
  <c r="BG398" i="16"/>
  <c r="BG402" i="16"/>
  <c r="BE414" i="16"/>
  <c r="BG416" i="16"/>
  <c r="BG350" i="16"/>
  <c r="BG376" i="16"/>
  <c r="BE384" i="16"/>
  <c r="BF388" i="16"/>
  <c r="BE415" i="16"/>
  <c r="BG229" i="16"/>
  <c r="FM203" i="16"/>
  <c r="BF68" i="16"/>
  <c r="BF84" i="16"/>
  <c r="BE37" i="16"/>
  <c r="BF108" i="16"/>
  <c r="BF279" i="16"/>
  <c r="BG390" i="16"/>
  <c r="BE416" i="16"/>
  <c r="BG79" i="16"/>
  <c r="BE510" i="16"/>
  <c r="BF493" i="16"/>
  <c r="FM107" i="16"/>
  <c r="BH478" i="16"/>
  <c r="BK216" i="16"/>
  <c r="BL338" i="16"/>
  <c r="FM392" i="16"/>
  <c r="BF92" i="16"/>
  <c r="BF295" i="16"/>
  <c r="BG395" i="16"/>
  <c r="BG412" i="16"/>
  <c r="BG421" i="16"/>
  <c r="BF370" i="16"/>
  <c r="BF511" i="16"/>
  <c r="BG460" i="16"/>
  <c r="BE534" i="16"/>
  <c r="BK448" i="16"/>
  <c r="FM432" i="16"/>
  <c r="FM352" i="16"/>
  <c r="FM247" i="16"/>
  <c r="FM479" i="16"/>
  <c r="FM62" i="16"/>
  <c r="FM78" i="16"/>
  <c r="FM94" i="16"/>
  <c r="FM490" i="16"/>
  <c r="FM63" i="16"/>
  <c r="FM79" i="16"/>
  <c r="FM95" i="16"/>
  <c r="FM215" i="16"/>
  <c r="FM477" i="16"/>
  <c r="FM64" i="16"/>
  <c r="FM80" i="16"/>
  <c r="FM96" i="16"/>
  <c r="FM52" i="16"/>
  <c r="FM492" i="16"/>
  <c r="BH35" i="16"/>
  <c r="BH382" i="16"/>
  <c r="BH314" i="16"/>
  <c r="BH503" i="16"/>
  <c r="BK180" i="16"/>
  <c r="BK324" i="16"/>
  <c r="BK268" i="16"/>
  <c r="BE90" i="16"/>
  <c r="BF382" i="16"/>
  <c r="BF398" i="16"/>
  <c r="BE487" i="16"/>
  <c r="BH142" i="16"/>
  <c r="FM181" i="16"/>
  <c r="FM491" i="16"/>
  <c r="FM251" i="16"/>
  <c r="FM493" i="16"/>
  <c r="FM53" i="16"/>
  <c r="FM192" i="16"/>
  <c r="FM56" i="16"/>
  <c r="FM122" i="16"/>
  <c r="FM312" i="16"/>
  <c r="FM105" i="16"/>
  <c r="FM486" i="16"/>
  <c r="FM124" i="16"/>
  <c r="BF106" i="16"/>
  <c r="BE110" i="16"/>
  <c r="BG112" i="16"/>
  <c r="BE126" i="16"/>
  <c r="BE71" i="16"/>
  <c r="BG81" i="16"/>
  <c r="BE79" i="16"/>
  <c r="BG362" i="16"/>
  <c r="BE498" i="16"/>
  <c r="BE535" i="16"/>
  <c r="BH516" i="16"/>
  <c r="BI480" i="16"/>
  <c r="BG95" i="16"/>
  <c r="BG239" i="16"/>
  <c r="BF344" i="16"/>
  <c r="BF363" i="16"/>
  <c r="BG235" i="16"/>
  <c r="BE309" i="16"/>
  <c r="BE467" i="16"/>
  <c r="BH18" i="16"/>
  <c r="BH34" i="16"/>
  <c r="BH218" i="16"/>
  <c r="BH429" i="16"/>
  <c r="BH147" i="16"/>
  <c r="BH163" i="16"/>
  <c r="BH212" i="16"/>
  <c r="BH274" i="16"/>
  <c r="BG58" i="16"/>
  <c r="BE64" i="16"/>
  <c r="BG66" i="16"/>
  <c r="BE72" i="16"/>
  <c r="BG74" i="16"/>
  <c r="BG90" i="16"/>
  <c r="BG37" i="16"/>
  <c r="BG108" i="16"/>
  <c r="BG185" i="16"/>
  <c r="BG414" i="16"/>
  <c r="BF416" i="16"/>
  <c r="BE177" i="16"/>
  <c r="BG101" i="16"/>
  <c r="BE344" i="16"/>
  <c r="BE363" i="16"/>
  <c r="BG286" i="16"/>
  <c r="BG399" i="16"/>
  <c r="BE227" i="16"/>
  <c r="BF463" i="16"/>
  <c r="BH42" i="16"/>
  <c r="BH358" i="16"/>
  <c r="BH434" i="16"/>
  <c r="BH511" i="16"/>
  <c r="BH340" i="16"/>
  <c r="BI345" i="16"/>
  <c r="BM498" i="16"/>
  <c r="BL493" i="16"/>
  <c r="FM370" i="16"/>
  <c r="BF190" i="16"/>
  <c r="BE49" i="16"/>
  <c r="BF7" i="16"/>
  <c r="BF15" i="16"/>
  <c r="BF23" i="16"/>
  <c r="BF31" i="16"/>
  <c r="BE242" i="16"/>
  <c r="BF244" i="16"/>
  <c r="BE267" i="16"/>
  <c r="BF299" i="16"/>
  <c r="BE393" i="16"/>
  <c r="BE433" i="16"/>
  <c r="BG435" i="16"/>
  <c r="BE133" i="16"/>
  <c r="BF135" i="16"/>
  <c r="BE141" i="16"/>
  <c r="BF143" i="16"/>
  <c r="BE149" i="16"/>
  <c r="BF151" i="16"/>
  <c r="BE157" i="16"/>
  <c r="BF159" i="16"/>
  <c r="BE165" i="16"/>
  <c r="BF167" i="16"/>
  <c r="BE173" i="16"/>
  <c r="BF175" i="16"/>
  <c r="BG282" i="16"/>
  <c r="BG315" i="16"/>
  <c r="BE321" i="16"/>
  <c r="BG323" i="16"/>
  <c r="BE331" i="16"/>
  <c r="BF427" i="16"/>
  <c r="BG423" i="16"/>
  <c r="BG455" i="16"/>
  <c r="BG446" i="16"/>
  <c r="BH194" i="16"/>
  <c r="BH439" i="16"/>
  <c r="BH399" i="16"/>
  <c r="BH450" i="16"/>
  <c r="BH57" i="16"/>
  <c r="BH117" i="16"/>
  <c r="BH348" i="16"/>
  <c r="BH378" i="16"/>
  <c r="BH424" i="16"/>
  <c r="BH172" i="16"/>
  <c r="BF383" i="16"/>
  <c r="BE187" i="16"/>
  <c r="BF195" i="16"/>
  <c r="BE420" i="16"/>
  <c r="BG471" i="16"/>
  <c r="BF35" i="16"/>
  <c r="BE3" i="16"/>
  <c r="BG13" i="16"/>
  <c r="BE27" i="16"/>
  <c r="BG29" i="16"/>
  <c r="BG242" i="16"/>
  <c r="BE251" i="16"/>
  <c r="BF393" i="16"/>
  <c r="BE431" i="16"/>
  <c r="BE147" i="16"/>
  <c r="BE171" i="16"/>
  <c r="BF298" i="16"/>
  <c r="BE319" i="16"/>
  <c r="BE340" i="16"/>
  <c r="BG311" i="16"/>
  <c r="BF208" i="16"/>
  <c r="BF280" i="16"/>
  <c r="BE296" i="16"/>
  <c r="BH276" i="16"/>
  <c r="BH375" i="16"/>
  <c r="BH495" i="16"/>
  <c r="FM235" i="16"/>
  <c r="GC38" i="16"/>
  <c r="GC7" i="16"/>
  <c r="GC23" i="16"/>
  <c r="GC235" i="16"/>
  <c r="GC350" i="16"/>
  <c r="GC307" i="16"/>
  <c r="GC360" i="16"/>
  <c r="GC358" i="16"/>
  <c r="GC204" i="16"/>
  <c r="GC206" i="16"/>
  <c r="GC321" i="16"/>
  <c r="GC337" i="16"/>
  <c r="GC445" i="16"/>
  <c r="GC447" i="16"/>
  <c r="GC506" i="16"/>
  <c r="GC534" i="16"/>
  <c r="GC461" i="16"/>
  <c r="GC67" i="16"/>
  <c r="GC91" i="16"/>
  <c r="GC51" i="16"/>
  <c r="GC37" i="16"/>
  <c r="GC195" i="16"/>
  <c r="GC411" i="16"/>
  <c r="GC423" i="16"/>
  <c r="GC244" i="16"/>
  <c r="GC416" i="16"/>
  <c r="GC152" i="16"/>
  <c r="GC158" i="16"/>
  <c r="GC531" i="16"/>
  <c r="GC480" i="16"/>
  <c r="GC519" i="16"/>
  <c r="GC14" i="16"/>
  <c r="GC30" i="16"/>
  <c r="GC45" i="16"/>
  <c r="GC58" i="16"/>
  <c r="GC74" i="16"/>
  <c r="GC116" i="16"/>
  <c r="GC124" i="16"/>
  <c r="GC192" i="16"/>
  <c r="GC253" i="16"/>
  <c r="GC285" i="16"/>
  <c r="GC311" i="16"/>
  <c r="GC216" i="16"/>
  <c r="GC288" i="16"/>
  <c r="GC381" i="16"/>
  <c r="GC397" i="16"/>
  <c r="GC420" i="16"/>
  <c r="GC236" i="16"/>
  <c r="GC247" i="16"/>
  <c r="GC429" i="16"/>
  <c r="GC129" i="16"/>
  <c r="GC137" i="16"/>
  <c r="GC145" i="16"/>
  <c r="GC153" i="16"/>
  <c r="GC161" i="16"/>
  <c r="GC169" i="16"/>
  <c r="GC177" i="16"/>
  <c r="GC214" i="16"/>
  <c r="GC282" i="16"/>
  <c r="GC290" i="16"/>
  <c r="GC324" i="16"/>
  <c r="GC340" i="16"/>
  <c r="GC489" i="16"/>
  <c r="GC496" i="16"/>
  <c r="GC513" i="16"/>
  <c r="GC456" i="16"/>
  <c r="GC69" i="16"/>
  <c r="GC75" i="16"/>
  <c r="GC12" i="16"/>
  <c r="GC39" i="16"/>
  <c r="GC188" i="16"/>
  <c r="GC380" i="16"/>
  <c r="GC202" i="16"/>
  <c r="GC181" i="16"/>
  <c r="GC287" i="16"/>
  <c r="GC140" i="16"/>
  <c r="GC146" i="16"/>
  <c r="GC342" i="16"/>
  <c r="GC473" i="16"/>
  <c r="GC463" i="16"/>
  <c r="GC478" i="16"/>
  <c r="GC508" i="16"/>
  <c r="GC504" i="16"/>
  <c r="GC9" i="16"/>
  <c r="GC25" i="16"/>
  <c r="GC44" i="16"/>
  <c r="GC219" i="16"/>
  <c r="GC246" i="16"/>
  <c r="GC224" i="16"/>
  <c r="GC226" i="16"/>
  <c r="GC234" i="16"/>
  <c r="GC355" i="16"/>
  <c r="GC436" i="16"/>
  <c r="GC130" i="16"/>
  <c r="GC315" i="16"/>
  <c r="GC331" i="16"/>
  <c r="GC372" i="16"/>
  <c r="GC387" i="16"/>
  <c r="GC403" i="16"/>
  <c r="GC442" i="16"/>
  <c r="GC502" i="16"/>
  <c r="GC468" i="16"/>
  <c r="GC515" i="16"/>
  <c r="GC483" i="16"/>
  <c r="GC512" i="16"/>
  <c r="GC59" i="16"/>
  <c r="GC65" i="16"/>
  <c r="GC103" i="16"/>
  <c r="GC111" i="16"/>
  <c r="GC117" i="16"/>
  <c r="GC186" i="16"/>
  <c r="GC388" i="16"/>
  <c r="GC419" i="16"/>
  <c r="GC280" i="16"/>
  <c r="GC345" i="16"/>
  <c r="GC394" i="16"/>
  <c r="GC271" i="16"/>
  <c r="GC303" i="16"/>
  <c r="GC410" i="16"/>
  <c r="GC414" i="16"/>
  <c r="GC132" i="16"/>
  <c r="GC154" i="16"/>
  <c r="GC176" i="16"/>
  <c r="GC322" i="16"/>
  <c r="GC524" i="16"/>
  <c r="GC3" i="16"/>
  <c r="GC19" i="16"/>
  <c r="GC53" i="16"/>
  <c r="GC126" i="16"/>
  <c r="GC265" i="16"/>
  <c r="GC297" i="16"/>
  <c r="GC357" i="16"/>
  <c r="GC213" i="16"/>
  <c r="GC268" i="16"/>
  <c r="GC300" i="16"/>
  <c r="GC434" i="16"/>
  <c r="GC317" i="16"/>
  <c r="GC333" i="16"/>
  <c r="GC441" i="16"/>
  <c r="GC452" i="16"/>
  <c r="GC462" i="16"/>
  <c r="GC470" i="16"/>
  <c r="GC511" i="16"/>
  <c r="GC438" i="16"/>
  <c r="GC476" i="16"/>
  <c r="GC457" i="16"/>
  <c r="GC40" i="16"/>
  <c r="GC57" i="16"/>
  <c r="GC83" i="16"/>
  <c r="GC20" i="16"/>
  <c r="GC125" i="16"/>
  <c r="GC277" i="16"/>
  <c r="GC396" i="16"/>
  <c r="GC291" i="16"/>
  <c r="GC406" i="16"/>
  <c r="GC330" i="16"/>
  <c r="GC10" i="16"/>
  <c r="GC26" i="16"/>
  <c r="GC56" i="16"/>
  <c r="GC64" i="16"/>
  <c r="GC66" i="16"/>
  <c r="GC72" i="16"/>
  <c r="GC80" i="16"/>
  <c r="GC82" i="16"/>
  <c r="GC88" i="16"/>
  <c r="GC90" i="16"/>
  <c r="GC96" i="16"/>
  <c r="GC98" i="16"/>
  <c r="GC104" i="16"/>
  <c r="GC55" i="16"/>
  <c r="GC189" i="16"/>
  <c r="GC309" i="16"/>
  <c r="GC241" i="16"/>
  <c r="GC377" i="16"/>
  <c r="GC392" i="16"/>
  <c r="GC409" i="16"/>
  <c r="GC231" i="16"/>
  <c r="GC245" i="16"/>
  <c r="GC135" i="16"/>
  <c r="GC143" i="16"/>
  <c r="GC151" i="16"/>
  <c r="GC159" i="16"/>
  <c r="GC167" i="16"/>
  <c r="GC175" i="16"/>
  <c r="GC212" i="16"/>
  <c r="GC308" i="16"/>
  <c r="GC320" i="16"/>
  <c r="GC336" i="16"/>
  <c r="GC485" i="16"/>
  <c r="GC530" i="16"/>
  <c r="GC469" i="16"/>
  <c r="GC492" i="16"/>
  <c r="GC509" i="16"/>
  <c r="GC63" i="16"/>
  <c r="GC89" i="16"/>
  <c r="GC32" i="16"/>
  <c r="GC113" i="16"/>
  <c r="GC184" i="16"/>
  <c r="GC417" i="16"/>
  <c r="GC200" i="16"/>
  <c r="GC275" i="16"/>
  <c r="GC382" i="16"/>
  <c r="GC412" i="16"/>
  <c r="GC418" i="16"/>
  <c r="GC134" i="16"/>
  <c r="GC156" i="16"/>
  <c r="GC162" i="16"/>
  <c r="GC190" i="16"/>
  <c r="GC294" i="16"/>
  <c r="GC302" i="16"/>
  <c r="GC424" i="16"/>
  <c r="GC5" i="16"/>
  <c r="GC21" i="16"/>
  <c r="GC257" i="16"/>
  <c r="GC289" i="16"/>
  <c r="GC352" i="16"/>
  <c r="GC354" i="16"/>
  <c r="GC369" i="16"/>
  <c r="GC232" i="16"/>
  <c r="GC276" i="16"/>
  <c r="GC351" i="16"/>
  <c r="GC199" i="16"/>
  <c r="GC353" i="16"/>
  <c r="GC432" i="16"/>
  <c r="GC193" i="16"/>
  <c r="GC220" i="16"/>
  <c r="GC222" i="16"/>
  <c r="GC249" i="16"/>
  <c r="GC254" i="16"/>
  <c r="GC327" i="16"/>
  <c r="GC343" i="16"/>
  <c r="GC399" i="16"/>
  <c r="GC440" i="16"/>
  <c r="GC448" i="16"/>
  <c r="GC450" i="16"/>
  <c r="GC499" i="16"/>
  <c r="GC528" i="16"/>
  <c r="GC479" i="16"/>
  <c r="GC520" i="16"/>
  <c r="GC532" i="16"/>
  <c r="GC533" i="16"/>
  <c r="GC52" i="16"/>
  <c r="GC77" i="16"/>
  <c r="GC81" i="16"/>
  <c r="GC127" i="16"/>
  <c r="GC293" i="16"/>
  <c r="GC376" i="16"/>
  <c r="GC415" i="16"/>
  <c r="GC259" i="16"/>
  <c r="GC295" i="16"/>
  <c r="GC435" i="16"/>
  <c r="GC148" i="16"/>
  <c r="GC170" i="16"/>
  <c r="GC233" i="16"/>
  <c r="GC304" i="16"/>
  <c r="GC318" i="16"/>
  <c r="GC465" i="16"/>
  <c r="GC482" i="16"/>
  <c r="GC503" i="16"/>
  <c r="GC488" i="16"/>
  <c r="GC15" i="16"/>
  <c r="GC31" i="16"/>
  <c r="GC48" i="16"/>
  <c r="GC50" i="16"/>
  <c r="GC203" i="16"/>
  <c r="GC243" i="16"/>
  <c r="GC260" i="16"/>
  <c r="GC421" i="16"/>
  <c r="GC430" i="16"/>
  <c r="GC209" i="16"/>
  <c r="GC313" i="16"/>
  <c r="GC329" i="16"/>
  <c r="GC366" i="16"/>
  <c r="GC427" i="16"/>
  <c r="GC449" i="16"/>
  <c r="GC505" i="16"/>
  <c r="GC529" i="16"/>
  <c r="GC471" i="16"/>
  <c r="GC510" i="16"/>
  <c r="GC453" i="16"/>
  <c r="GC8" i="16"/>
  <c r="GC115" i="16"/>
  <c r="GC261" i="16"/>
  <c r="GC384" i="16"/>
  <c r="GC310" i="16"/>
  <c r="GC267" i="16"/>
  <c r="GC136" i="16"/>
  <c r="GC142" i="16"/>
  <c r="GC166" i="16"/>
  <c r="GC174" i="16"/>
  <c r="GC314" i="16"/>
  <c r="GC497" i="16"/>
  <c r="GC514" i="16"/>
  <c r="GC6" i="16"/>
  <c r="GC22" i="16"/>
  <c r="GC62" i="16"/>
  <c r="GC70" i="16"/>
  <c r="GC78" i="16"/>
  <c r="GC86" i="16"/>
  <c r="GC94" i="16"/>
  <c r="GC102" i="16"/>
  <c r="GC112" i="16"/>
  <c r="GC114" i="16"/>
  <c r="GC120" i="16"/>
  <c r="GC122" i="16"/>
  <c r="GC187" i="16"/>
  <c r="GC211" i="16"/>
  <c r="GC269" i="16"/>
  <c r="GC301" i="16"/>
  <c r="GC361" i="16"/>
  <c r="GC221" i="16"/>
  <c r="GC272" i="16"/>
  <c r="GC306" i="16"/>
  <c r="GC373" i="16"/>
  <c r="GC389" i="16"/>
  <c r="GC405" i="16"/>
  <c r="GC223" i="16"/>
  <c r="GC393" i="16"/>
  <c r="GC437" i="16"/>
  <c r="GC133" i="16"/>
  <c r="GC141" i="16"/>
  <c r="GC149" i="16"/>
  <c r="GC157" i="16"/>
  <c r="GC165" i="16"/>
  <c r="GC173" i="16"/>
  <c r="GC266" i="16"/>
  <c r="GC274" i="16"/>
  <c r="GC298" i="16"/>
  <c r="GC316" i="16"/>
  <c r="GC332" i="16"/>
  <c r="GC359" i="16"/>
  <c r="GC481" i="16"/>
  <c r="GC523" i="16"/>
  <c r="GC475" i="16"/>
  <c r="GC61" i="16"/>
  <c r="GC79" i="16"/>
  <c r="GC85" i="16"/>
  <c r="GC28" i="16"/>
  <c r="GC107" i="16"/>
  <c r="GC109" i="16"/>
  <c r="GC123" i="16"/>
  <c r="GC413" i="16"/>
  <c r="GC240" i="16"/>
  <c r="GC207" i="16"/>
  <c r="GC242" i="16"/>
  <c r="GC263" i="16"/>
  <c r="GC128" i="16"/>
  <c r="GC150" i="16"/>
  <c r="GC172" i="16"/>
  <c r="GC178" i="16"/>
  <c r="GC201" i="16"/>
  <c r="GC338" i="16"/>
  <c r="GC516" i="16"/>
  <c r="GC490" i="16"/>
  <c r="GC47" i="16"/>
  <c r="GC49" i="16"/>
  <c r="GC13" i="16"/>
  <c r="GC17" i="16"/>
  <c r="GC29" i="16"/>
  <c r="GC33" i="16"/>
  <c r="GC41" i="16"/>
  <c r="GC182" i="16"/>
  <c r="GC346" i="16"/>
  <c r="GC365" i="16"/>
  <c r="GC194" i="16"/>
  <c r="GC229" i="16"/>
  <c r="GC264" i="16"/>
  <c r="GC364" i="16"/>
  <c r="GC191" i="16"/>
  <c r="GC349" i="16"/>
  <c r="GC428" i="16"/>
  <c r="GC179" i="16"/>
  <c r="GC323" i="16"/>
  <c r="GC339" i="16"/>
  <c r="GC362" i="16"/>
  <c r="GC370" i="16"/>
  <c r="GC379" i="16"/>
  <c r="GC383" i="16"/>
  <c r="GC425" i="16"/>
  <c r="GC495" i="16"/>
  <c r="GC525" i="16"/>
  <c r="GC493" i="16"/>
  <c r="GC521" i="16"/>
  <c r="GC517" i="16"/>
  <c r="GC459" i="16"/>
  <c r="GC43" i="16"/>
  <c r="GC71" i="16"/>
  <c r="GC97" i="16"/>
  <c r="GC16" i="16"/>
  <c r="GC106" i="16"/>
  <c r="GC227" i="16"/>
  <c r="GC408" i="16"/>
  <c r="GC205" i="16"/>
  <c r="GC296" i="16"/>
  <c r="GC185" i="16"/>
  <c r="GC283" i="16"/>
  <c r="GC390" i="16"/>
  <c r="GC398" i="16"/>
  <c r="GC431" i="16"/>
  <c r="GC144" i="16"/>
  <c r="GC164" i="16"/>
  <c r="GC228" i="16"/>
  <c r="GC326" i="16"/>
  <c r="GC527" i="16"/>
  <c r="GC458" i="16"/>
  <c r="GC484" i="16"/>
  <c r="GC11" i="16"/>
  <c r="GC27" i="16"/>
  <c r="GC42" i="16"/>
  <c r="GC183" i="16"/>
  <c r="GC250" i="16"/>
  <c r="GC281" i="16"/>
  <c r="GC422" i="16"/>
  <c r="GC208" i="16"/>
  <c r="GC210" i="16"/>
  <c r="GC252" i="16"/>
  <c r="GC284" i="16"/>
  <c r="GC312" i="16"/>
  <c r="GC368" i="16"/>
  <c r="GC215" i="16"/>
  <c r="GC347" i="16"/>
  <c r="GC363" i="16"/>
  <c r="GC180" i="16"/>
  <c r="GC258" i="16"/>
  <c r="GC325" i="16"/>
  <c r="GC341" i="16"/>
  <c r="GC536" i="16"/>
  <c r="GC472" i="16"/>
  <c r="GC73" i="16"/>
  <c r="GC99" i="16"/>
  <c r="GC251" i="16"/>
  <c r="GC374" i="16"/>
  <c r="GC386" i="16"/>
  <c r="GC426" i="16"/>
  <c r="GC278" i="16"/>
  <c r="GC443" i="16"/>
  <c r="GC467" i="16"/>
  <c r="GC451" i="16"/>
  <c r="GC498" i="16"/>
  <c r="GC36" i="16"/>
  <c r="GC108" i="16"/>
  <c r="GC18" i="16"/>
  <c r="GC34" i="16"/>
  <c r="GC60" i="16"/>
  <c r="GC68" i="16"/>
  <c r="GC76" i="16"/>
  <c r="GC84" i="16"/>
  <c r="GC92" i="16"/>
  <c r="GC100" i="16"/>
  <c r="GC110" i="16"/>
  <c r="GC118" i="16"/>
  <c r="GC218" i="16"/>
  <c r="GC371" i="16"/>
  <c r="GC385" i="16"/>
  <c r="GC401" i="16"/>
  <c r="GC239" i="16"/>
  <c r="GC344" i="16"/>
  <c r="GC367" i="16"/>
  <c r="GC433" i="16"/>
  <c r="GC131" i="16"/>
  <c r="GC139" i="16"/>
  <c r="GC147" i="16"/>
  <c r="GC155" i="16"/>
  <c r="GC163" i="16"/>
  <c r="GC171" i="16"/>
  <c r="GC217" i="16"/>
  <c r="GC328" i="16"/>
  <c r="GC464" i="16"/>
  <c r="GC466" i="16"/>
  <c r="GC500" i="16"/>
  <c r="GC535" i="16"/>
  <c r="GC522" i="16"/>
  <c r="GC526" i="16"/>
  <c r="GC460" i="16"/>
  <c r="GC54" i="16"/>
  <c r="GC95" i="16"/>
  <c r="GC101" i="16"/>
  <c r="GC24" i="16"/>
  <c r="GC105" i="16"/>
  <c r="GC119" i="16"/>
  <c r="GC404" i="16"/>
  <c r="GC255" i="16"/>
  <c r="GC299" i="16"/>
  <c r="GC395" i="16"/>
  <c r="GC402" i="16"/>
  <c r="GC168" i="16"/>
  <c r="GC196" i="16"/>
  <c r="GC230" i="16"/>
  <c r="GC286" i="16"/>
  <c r="GC334" i="16"/>
  <c r="GC501" i="16"/>
  <c r="GC518" i="16"/>
  <c r="GC46" i="16"/>
  <c r="GC248" i="16"/>
  <c r="GC273" i="16"/>
  <c r="GC305" i="16"/>
  <c r="GC197" i="16"/>
  <c r="GC256" i="16"/>
  <c r="GC292" i="16"/>
  <c r="GC439" i="16"/>
  <c r="GC225" i="16"/>
  <c r="GC238" i="16"/>
  <c r="GC319" i="16"/>
  <c r="GC335" i="16"/>
  <c r="GC356" i="16"/>
  <c r="GC375" i="16"/>
  <c r="GC391" i="16"/>
  <c r="GC407" i="16"/>
  <c r="GC444" i="16"/>
  <c r="GC446" i="16"/>
  <c r="GC474" i="16"/>
  <c r="GC491" i="16"/>
  <c r="GC487" i="16"/>
  <c r="GC455" i="16"/>
  <c r="GC35" i="16"/>
  <c r="GC87" i="16"/>
  <c r="GC93" i="16"/>
  <c r="GC4" i="16"/>
  <c r="GC121" i="16"/>
  <c r="GC348" i="16"/>
  <c r="GC400" i="16"/>
  <c r="GC237" i="16"/>
  <c r="GC279" i="16"/>
  <c r="GC378" i="16"/>
  <c r="GC138" i="16"/>
  <c r="GC160" i="16"/>
  <c r="GC198" i="16"/>
  <c r="GC262" i="16"/>
  <c r="GC270" i="16"/>
  <c r="GC486" i="16"/>
  <c r="GC494" i="16"/>
  <c r="GC454" i="16"/>
  <c r="GC477" i="16"/>
  <c r="GC507" i="16"/>
  <c r="FM396" i="16"/>
  <c r="FM116" i="16"/>
  <c r="FM113" i="16"/>
  <c r="BH58" i="16"/>
  <c r="BH66" i="16"/>
  <c r="BH74" i="16"/>
  <c r="BH82" i="16"/>
  <c r="BH90" i="16"/>
  <c r="BH98" i="16"/>
  <c r="BH301" i="16"/>
  <c r="BH216" i="16"/>
  <c r="BH371" i="16"/>
  <c r="BH385" i="16"/>
  <c r="BH401" i="16"/>
  <c r="BH223" i="16"/>
  <c r="BH145" i="16"/>
  <c r="BH153" i="16"/>
  <c r="BH161" i="16"/>
  <c r="BH169" i="16"/>
  <c r="BH177" i="16"/>
  <c r="BH298" i="16"/>
  <c r="BL50" i="16"/>
  <c r="BL34" i="16"/>
  <c r="BL428" i="16"/>
  <c r="BL292" i="16"/>
  <c r="BL355" i="16"/>
  <c r="BL450" i="16"/>
  <c r="BG206" i="16"/>
  <c r="BF405" i="16"/>
  <c r="BF423" i="16"/>
  <c r="BF497" i="16"/>
  <c r="BF461" i="16"/>
  <c r="BG440" i="16"/>
  <c r="BE444" i="16"/>
  <c r="BE446" i="16"/>
  <c r="BF481" i="16"/>
  <c r="BG489" i="16"/>
  <c r="BF513" i="16"/>
  <c r="BG302" i="16"/>
  <c r="BH13" i="16"/>
  <c r="BH346" i="16"/>
  <c r="BH418" i="16"/>
  <c r="BH451" i="16"/>
  <c r="BM323" i="16"/>
  <c r="BP421" i="16"/>
  <c r="BP438" i="16"/>
  <c r="FM329" i="16"/>
  <c r="FM11" i="16"/>
  <c r="BH460" i="16"/>
  <c r="BH41" i="16"/>
  <c r="BH224" i="16"/>
  <c r="BH432" i="16"/>
  <c r="BH222" i="16"/>
  <c r="BH343" i="16"/>
  <c r="BH379" i="16"/>
  <c r="BH448" i="16"/>
  <c r="BI354" i="16"/>
  <c r="BI491" i="16"/>
  <c r="BI16" i="16"/>
  <c r="BK116" i="16"/>
  <c r="BK124" i="16"/>
  <c r="BK344" i="16"/>
  <c r="BI57" i="16"/>
  <c r="BI81" i="16"/>
  <c r="BI89" i="16"/>
  <c r="BI97" i="16"/>
  <c r="BK335" i="16"/>
  <c r="BK195" i="16"/>
  <c r="BL40" i="16"/>
  <c r="BL353" i="16"/>
  <c r="BL130" i="16"/>
  <c r="BL332" i="16"/>
  <c r="BL192" i="16"/>
  <c r="BN422" i="16"/>
  <c r="FM307" i="16"/>
  <c r="FM66" i="16"/>
  <c r="FM99" i="16"/>
  <c r="FM482" i="16"/>
  <c r="BF110" i="16"/>
  <c r="BF126" i="16"/>
  <c r="BF71" i="16"/>
  <c r="BH328" i="16"/>
  <c r="BH483" i="16"/>
  <c r="BK471" i="16"/>
  <c r="BI413" i="16"/>
  <c r="BI378" i="16"/>
  <c r="BI410" i="16"/>
  <c r="BL183" i="16"/>
  <c r="BL309" i="16"/>
  <c r="BM360" i="16"/>
  <c r="BN57" i="16"/>
  <c r="BN89" i="16"/>
  <c r="FM248" i="16"/>
  <c r="FM342" i="16"/>
  <c r="FM350" i="16"/>
  <c r="FM69" i="16"/>
  <c r="FM85" i="16"/>
  <c r="FM101" i="16"/>
  <c r="FM58" i="16"/>
  <c r="FM90" i="16"/>
  <c r="FM211" i="16"/>
  <c r="FM59" i="16"/>
  <c r="FM91" i="16"/>
  <c r="FM469" i="16"/>
  <c r="FM68" i="16"/>
  <c r="FM84" i="16"/>
  <c r="FM100" i="16"/>
  <c r="FM51" i="16"/>
  <c r="FM204" i="16"/>
  <c r="FM220" i="16"/>
  <c r="FM223" i="16"/>
  <c r="FM487" i="16"/>
  <c r="FM484" i="16"/>
  <c r="FM120" i="16"/>
  <c r="FM390" i="16"/>
  <c r="BH62" i="16"/>
  <c r="BH70" i="16"/>
  <c r="BH78" i="16"/>
  <c r="BH86" i="16"/>
  <c r="BH94" i="16"/>
  <c r="BH102" i="16"/>
  <c r="BH311" i="16"/>
  <c r="BH221" i="16"/>
  <c r="BH306" i="16"/>
  <c r="BH377" i="16"/>
  <c r="BH392" i="16"/>
  <c r="BH409" i="16"/>
  <c r="BH127" i="16"/>
  <c r="BH408" i="16"/>
  <c r="BH280" i="16"/>
  <c r="BK329" i="16"/>
  <c r="BL494" i="16"/>
  <c r="BL5" i="16"/>
  <c r="BL21" i="16"/>
  <c r="BK433" i="16"/>
  <c r="BL308" i="16"/>
  <c r="BL317" i="16"/>
  <c r="BL325" i="16"/>
  <c r="BL331" i="16"/>
  <c r="BL336" i="16"/>
  <c r="BL359" i="16"/>
  <c r="BK272" i="16"/>
  <c r="BK533" i="16"/>
  <c r="BK445" i="16"/>
  <c r="BK515" i="16"/>
  <c r="BM297" i="16"/>
  <c r="BM441" i="16"/>
  <c r="BM534" i="16"/>
  <c r="BL434" i="16"/>
  <c r="BL180" i="16"/>
  <c r="BL290" i="16"/>
  <c r="BL194" i="16"/>
  <c r="BL268" i="16"/>
  <c r="BL371" i="16"/>
  <c r="BL444" i="16"/>
  <c r="BL481" i="16"/>
  <c r="BM40" i="16"/>
  <c r="BM8" i="16"/>
  <c r="BM130" i="16"/>
  <c r="BM332" i="16"/>
  <c r="BM192" i="16"/>
  <c r="BM224" i="16"/>
  <c r="BM385" i="16"/>
  <c r="BM492" i="16"/>
  <c r="BM442" i="16"/>
  <c r="BM448" i="16"/>
  <c r="BP366" i="16"/>
  <c r="FM436" i="16"/>
  <c r="FM317" i="16"/>
  <c r="FM57" i="16"/>
  <c r="FM98" i="16"/>
  <c r="FM195" i="16"/>
  <c r="FM67" i="16"/>
  <c r="FM485" i="16"/>
  <c r="BE67" i="16"/>
  <c r="BF93" i="16"/>
  <c r="BF339" i="16"/>
  <c r="BF216" i="16"/>
  <c r="BF250" i="16"/>
  <c r="BH319" i="16"/>
  <c r="BI515" i="16"/>
  <c r="BK428" i="16"/>
  <c r="BI304" i="16"/>
  <c r="BM399" i="16"/>
  <c r="BL189" i="16"/>
  <c r="BI249" i="16"/>
  <c r="BN514" i="16"/>
  <c r="BN73" i="16"/>
  <c r="BN511" i="16"/>
  <c r="FM263" i="16"/>
  <c r="FM20" i="16"/>
  <c r="FM324" i="16"/>
  <c r="FM47" i="16"/>
  <c r="FM456" i="16"/>
  <c r="FM349" i="16"/>
  <c r="FM38" i="16"/>
  <c r="FM82" i="16"/>
  <c r="FM328" i="16"/>
  <c r="FM50" i="16"/>
  <c r="FM83" i="16"/>
  <c r="FM199" i="16"/>
  <c r="FM353" i="16"/>
  <c r="FM48" i="16"/>
  <c r="FM55" i="16"/>
  <c r="FM208" i="16"/>
  <c r="FM224" i="16"/>
  <c r="FM219" i="16"/>
  <c r="FM494" i="16"/>
  <c r="FM397" i="16"/>
  <c r="FM454" i="16"/>
  <c r="BE190" i="16"/>
  <c r="BF201" i="16"/>
  <c r="BE214" i="16"/>
  <c r="BF52" i="16"/>
  <c r="BE7" i="16"/>
  <c r="BE15" i="16"/>
  <c r="BG17" i="16"/>
  <c r="BE23" i="16"/>
  <c r="BE31" i="16"/>
  <c r="BG33" i="16"/>
  <c r="BE244" i="16"/>
  <c r="BE435" i="16"/>
  <c r="BE135" i="16"/>
  <c r="BG137" i="16"/>
  <c r="BE143" i="16"/>
  <c r="BE151" i="16"/>
  <c r="BE159" i="16"/>
  <c r="BE167" i="16"/>
  <c r="BG169" i="16"/>
  <c r="BE175" i="16"/>
  <c r="BE282" i="16"/>
  <c r="BE323" i="16"/>
  <c r="BG340" i="16"/>
  <c r="BE357" i="16"/>
  <c r="BG296" i="16"/>
  <c r="BF397" i="16"/>
  <c r="BG497" i="16"/>
  <c r="BF459" i="16"/>
  <c r="BG444" i="16"/>
  <c r="BG450" i="16"/>
  <c r="BG481" i="16"/>
  <c r="BG124" i="16"/>
  <c r="BF79" i="16"/>
  <c r="BG217" i="16"/>
  <c r="BG370" i="16"/>
  <c r="BG383" i="16"/>
  <c r="BF377" i="16"/>
  <c r="BG510" i="16"/>
  <c r="BF475" i="16"/>
  <c r="BG469" i="16"/>
  <c r="BG511" i="16"/>
  <c r="BE517" i="16"/>
  <c r="BG454" i="16"/>
  <c r="BG456" i="16"/>
  <c r="BE460" i="16"/>
  <c r="BG512" i="16"/>
  <c r="BE518" i="16"/>
  <c r="BE439" i="16"/>
  <c r="BE447" i="16"/>
  <c r="BF534" i="16"/>
  <c r="BG508" i="16"/>
  <c r="BG531" i="16"/>
  <c r="BH33" i="16"/>
  <c r="BH273" i="16"/>
  <c r="BH195" i="16"/>
  <c r="BH299" i="16"/>
  <c r="BH431" i="16"/>
  <c r="BH228" i="16"/>
  <c r="BH342" i="16"/>
  <c r="BH437" i="16"/>
  <c r="BH143" i="16"/>
  <c r="BI20" i="16"/>
  <c r="BI530" i="16"/>
  <c r="BI226" i="16"/>
  <c r="BI425" i="16"/>
  <c r="BK49" i="16"/>
  <c r="BK3" i="16"/>
  <c r="BK19" i="16"/>
  <c r="BK207" i="16"/>
  <c r="BI47" i="16"/>
  <c r="BK255" i="16"/>
  <c r="BK287" i="16"/>
  <c r="BI197" i="16"/>
  <c r="BK254" i="16"/>
  <c r="BK270" i="16"/>
  <c r="BK48" i="16"/>
  <c r="BI65" i="16"/>
  <c r="BI39" i="16"/>
  <c r="BK40" i="16"/>
  <c r="BK16" i="16"/>
  <c r="BK32" i="16"/>
  <c r="BI109" i="16"/>
  <c r="BI125" i="16"/>
  <c r="BK460" i="16"/>
  <c r="BM319" i="16"/>
  <c r="BM327" i="16"/>
  <c r="BN262" i="16"/>
  <c r="FM452" i="16"/>
  <c r="BO99" i="16"/>
  <c r="BN105" i="16"/>
  <c r="BN115" i="16"/>
  <c r="BN184" i="16"/>
  <c r="BN240" i="16"/>
  <c r="BN279" i="16"/>
  <c r="BO303" i="16"/>
  <c r="BN426" i="16"/>
  <c r="BN326" i="16"/>
  <c r="BO463" i="16"/>
  <c r="BN486" i="16"/>
  <c r="BN19" i="16"/>
  <c r="BN421" i="16"/>
  <c r="BN452" i="16"/>
  <c r="BP237" i="16"/>
  <c r="BP128" i="16"/>
  <c r="BP322" i="16"/>
  <c r="BP519" i="16"/>
  <c r="BP200" i="16"/>
  <c r="BP15" i="16"/>
  <c r="BP31" i="16"/>
  <c r="BO65" i="16"/>
  <c r="BN8" i="16"/>
  <c r="BN24" i="16"/>
  <c r="BN37" i="16"/>
  <c r="BN113" i="16"/>
  <c r="BN202" i="16"/>
  <c r="BN310" i="16"/>
  <c r="BO185" i="16"/>
  <c r="BN414" i="16"/>
  <c r="BO498" i="16"/>
  <c r="BO38" i="16"/>
  <c r="BO325" i="16"/>
  <c r="BO438" i="16"/>
  <c r="BO352" i="16"/>
  <c r="BO407" i="16"/>
  <c r="BO444" i="16"/>
  <c r="BM428" i="16"/>
  <c r="BM437" i="16"/>
  <c r="BM354" i="16"/>
  <c r="BM292" i="16"/>
  <c r="BL285" i="16"/>
  <c r="BL350" i="16"/>
  <c r="BL388" i="16"/>
  <c r="BL408" i="16"/>
  <c r="BL200" i="16"/>
  <c r="BL240" i="16"/>
  <c r="BL470" i="16"/>
  <c r="BL482" i="16"/>
  <c r="BL55" i="16"/>
  <c r="BP254" i="16"/>
  <c r="BP445" i="16"/>
  <c r="BI508" i="16"/>
  <c r="BE362" i="16"/>
  <c r="BF498" i="16"/>
  <c r="BH138" i="16"/>
  <c r="BH504" i="16"/>
  <c r="BH295" i="16"/>
  <c r="BG110" i="16"/>
  <c r="BG126" i="16"/>
  <c r="BG262" i="16"/>
  <c r="BF522" i="16"/>
  <c r="BG46" i="16"/>
  <c r="BE73" i="16"/>
  <c r="BF191" i="16"/>
  <c r="BG215" i="16"/>
  <c r="BH286" i="16"/>
  <c r="BH477" i="16"/>
  <c r="BH263" i="16"/>
  <c r="BH531" i="16"/>
  <c r="BI473" i="16"/>
  <c r="BE218" i="16"/>
  <c r="BG241" i="16"/>
  <c r="BF368" i="16"/>
  <c r="BF379" i="16"/>
  <c r="BH414" i="16"/>
  <c r="BH480" i="16"/>
  <c r="BH497" i="16"/>
  <c r="BK342" i="16"/>
  <c r="BK224" i="16"/>
  <c r="BI484" i="16"/>
  <c r="BK425" i="16"/>
  <c r="BM405" i="16"/>
  <c r="BM455" i="16"/>
  <c r="BM527" i="16"/>
  <c r="BM373" i="16"/>
  <c r="BO317" i="16"/>
  <c r="BO534" i="16"/>
  <c r="BN472" i="16"/>
  <c r="BP511" i="16"/>
  <c r="BI443" i="16"/>
  <c r="BH364" i="16"/>
  <c r="BH520" i="16"/>
  <c r="BI448" i="16"/>
  <c r="BL254" i="16"/>
  <c r="BL339" i="16"/>
  <c r="BL379" i="16"/>
  <c r="BL270" i="16"/>
  <c r="BL483" i="16"/>
  <c r="BO287" i="16"/>
  <c r="BO128" i="16"/>
  <c r="BN201" i="16"/>
  <c r="BO519" i="16"/>
  <c r="BO7" i="16"/>
  <c r="BO31" i="16"/>
  <c r="BO53" i="16"/>
  <c r="BP196" i="16"/>
  <c r="BP516" i="16"/>
  <c r="BP467" i="16"/>
  <c r="BP524" i="16"/>
  <c r="BP482" i="16"/>
  <c r="BP531" i="16"/>
  <c r="BP480" i="16"/>
  <c r="BF456" i="16"/>
  <c r="BG443" i="16"/>
  <c r="BE449" i="16"/>
  <c r="BK370" i="16"/>
  <c r="BK383" i="16"/>
  <c r="BK227" i="16"/>
  <c r="BK309" i="16"/>
  <c r="BI193" i="16"/>
  <c r="BK241" i="16"/>
  <c r="BI502" i="16"/>
  <c r="BK491" i="16"/>
  <c r="BM343" i="16"/>
  <c r="BM183" i="16"/>
  <c r="BL471" i="16"/>
  <c r="BK220" i="16"/>
  <c r="BP207" i="16"/>
  <c r="BG106" i="16"/>
  <c r="BF112" i="16"/>
  <c r="BF67" i="16"/>
  <c r="BG71" i="16"/>
  <c r="BE81" i="16"/>
  <c r="BF59" i="16"/>
  <c r="BE456" i="16"/>
  <c r="BF531" i="16"/>
  <c r="BF122" i="16"/>
  <c r="BF36" i="16"/>
  <c r="BE57" i="16"/>
  <c r="BF91" i="16"/>
  <c r="BH105" i="16"/>
  <c r="BH277" i="16"/>
  <c r="BE47" i="16"/>
  <c r="BG49" i="16"/>
  <c r="BF9" i="16"/>
  <c r="BG11" i="16"/>
  <c r="BG19" i="16"/>
  <c r="BF25" i="16"/>
  <c r="BG299" i="16"/>
  <c r="BE358" i="16"/>
  <c r="BF429" i="16"/>
  <c r="BF129" i="16"/>
  <c r="BG131" i="16"/>
  <c r="BG139" i="16"/>
  <c r="BF145" i="16"/>
  <c r="BG155" i="16"/>
  <c r="BF161" i="16"/>
  <c r="BG163" i="16"/>
  <c r="BF177" i="16"/>
  <c r="BG179" i="16"/>
  <c r="BE212" i="16"/>
  <c r="BF317" i="16"/>
  <c r="BF325" i="16"/>
  <c r="BE425" i="16"/>
  <c r="BG427" i="16"/>
  <c r="BF205" i="16"/>
  <c r="BG264" i="16"/>
  <c r="BG394" i="16"/>
  <c r="BG458" i="16"/>
  <c r="BE512" i="16"/>
  <c r="BG533" i="16"/>
  <c r="BE441" i="16"/>
  <c r="BG445" i="16"/>
  <c r="BF515" i="16"/>
  <c r="BH71" i="16"/>
  <c r="BF283" i="16"/>
  <c r="BF137" i="16"/>
  <c r="BF153" i="16"/>
  <c r="BF169" i="16"/>
  <c r="BE308" i="16"/>
  <c r="BF333" i="16"/>
  <c r="BG336" i="16"/>
  <c r="BE359" i="16"/>
  <c r="BF210" i="16"/>
  <c r="BG288" i="16"/>
  <c r="BF345" i="16"/>
  <c r="BG63" i="16"/>
  <c r="BF75" i="16"/>
  <c r="BF114" i="16"/>
  <c r="BG118" i="16"/>
  <c r="BG87" i="16"/>
  <c r="BF443" i="16"/>
  <c r="BF449" i="16"/>
  <c r="BG473" i="16"/>
  <c r="BG525" i="16"/>
  <c r="BF530" i="16"/>
  <c r="BG535" i="16"/>
  <c r="BE65" i="16"/>
  <c r="BF83" i="16"/>
  <c r="BH315" i="16"/>
  <c r="BH370" i="16"/>
  <c r="BH91" i="16"/>
  <c r="BH227" i="16"/>
  <c r="BH193" i="16"/>
  <c r="BH331" i="16"/>
  <c r="BH59" i="16"/>
  <c r="BH52" i="16"/>
  <c r="BH419" i="16"/>
  <c r="BI353" i="16"/>
  <c r="BI8" i="16"/>
  <c r="BI355" i="16"/>
  <c r="BI79" i="16"/>
  <c r="BI87" i="16"/>
  <c r="BI103" i="16"/>
  <c r="BK247" i="16"/>
  <c r="BI468" i="16"/>
  <c r="BI400" i="16"/>
  <c r="BK230" i="16"/>
  <c r="BL140" i="16"/>
  <c r="BE106" i="16"/>
  <c r="BP52" i="16"/>
  <c r="BP107" i="16"/>
  <c r="BP261" i="16"/>
  <c r="BI465" i="16"/>
  <c r="BP204" i="16"/>
  <c r="BE198" i="16"/>
  <c r="BE216" i="16"/>
  <c r="BI5" i="16"/>
  <c r="BI21" i="16"/>
  <c r="BG54" i="16"/>
  <c r="BG5" i="16"/>
  <c r="BF17" i="16"/>
  <c r="BG21" i="16"/>
  <c r="BF33" i="16"/>
  <c r="BG244" i="16"/>
  <c r="BG267" i="16"/>
  <c r="BG433" i="16"/>
  <c r="BG133" i="16"/>
  <c r="BG141" i="16"/>
  <c r="BG149" i="16"/>
  <c r="BG157" i="16"/>
  <c r="BG165" i="16"/>
  <c r="BG173" i="16"/>
  <c r="BF282" i="16"/>
  <c r="BG321" i="16"/>
  <c r="BE327" i="16"/>
  <c r="BF219" i="16"/>
  <c r="BE365" i="16"/>
  <c r="BF256" i="16"/>
  <c r="BG517" i="16"/>
  <c r="FM417" i="16"/>
  <c r="BG45" i="16"/>
  <c r="BG223" i="16"/>
  <c r="BE245" i="16"/>
  <c r="BF247" i="16"/>
  <c r="BG259" i="16"/>
  <c r="BG353" i="16"/>
  <c r="BG138" i="16"/>
  <c r="BG154" i="16"/>
  <c r="BG180" i="16"/>
  <c r="BF196" i="16"/>
  <c r="BG290" i="16"/>
  <c r="BE322" i="16"/>
  <c r="BF326" i="16"/>
  <c r="BG182" i="16"/>
  <c r="BG203" i="16"/>
  <c r="BE284" i="16"/>
  <c r="BG292" i="16"/>
  <c r="BE355" i="16"/>
  <c r="BG373" i="16"/>
  <c r="BG392" i="16"/>
  <c r="BI108" i="16"/>
  <c r="BI361" i="16"/>
  <c r="BI241" i="16"/>
  <c r="BI385" i="16"/>
  <c r="BI401" i="16"/>
  <c r="BI535" i="16"/>
  <c r="BL132" i="16"/>
  <c r="BL154" i="16"/>
  <c r="BL507" i="16"/>
  <c r="BL191" i="16"/>
  <c r="BL158" i="16"/>
  <c r="BM199" i="16"/>
  <c r="BN12" i="16"/>
  <c r="BN423" i="16"/>
  <c r="BO267" i="16"/>
  <c r="BO204" i="16"/>
  <c r="BO254" i="16"/>
  <c r="BO536" i="16"/>
  <c r="BO116" i="16"/>
  <c r="BO124" i="16"/>
  <c r="BO216" i="16"/>
  <c r="BO306" i="16"/>
  <c r="BO393" i="16"/>
  <c r="BP131" i="16"/>
  <c r="BP139" i="16"/>
  <c r="BP147" i="16"/>
  <c r="BP155" i="16"/>
  <c r="BP163" i="16"/>
  <c r="BP171" i="16"/>
  <c r="BO308" i="16"/>
  <c r="BO475" i="16"/>
  <c r="BP13" i="16"/>
  <c r="BP29" i="16"/>
  <c r="BP305" i="16"/>
  <c r="BP356" i="16"/>
  <c r="BP528" i="16"/>
  <c r="BP521" i="16"/>
  <c r="BP376" i="16"/>
  <c r="BM146" i="16"/>
  <c r="BM162" i="16"/>
  <c r="BP307" i="16"/>
  <c r="BP41" i="16"/>
  <c r="BP37" i="16"/>
  <c r="BE217" i="16"/>
  <c r="BG187" i="16"/>
  <c r="BE377" i="16"/>
  <c r="BE469" i="16"/>
  <c r="BF491" i="16"/>
  <c r="BH158" i="16"/>
  <c r="BH454" i="16"/>
  <c r="BH162" i="16"/>
  <c r="BI506" i="16"/>
  <c r="BI510" i="16"/>
  <c r="BK228" i="16"/>
  <c r="BK252" i="16"/>
  <c r="BK501" i="16"/>
  <c r="BK532" i="16"/>
  <c r="BK513" i="16"/>
  <c r="BM110" i="16"/>
  <c r="BM118" i="16"/>
  <c r="BM126" i="16"/>
  <c r="BL4" i="16"/>
  <c r="BL12" i="16"/>
  <c r="BL245" i="16"/>
  <c r="BL320" i="16"/>
  <c r="BL392" i="16"/>
  <c r="BL446" i="16"/>
  <c r="BL485" i="16"/>
  <c r="BM107" i="16"/>
  <c r="BN301" i="16"/>
  <c r="BM294" i="16"/>
  <c r="BN373" i="16"/>
  <c r="BN389" i="16"/>
  <c r="BN405" i="16"/>
  <c r="BM184" i="16"/>
  <c r="BN344" i="16"/>
  <c r="BN135" i="16"/>
  <c r="BN143" i="16"/>
  <c r="BN151" i="16"/>
  <c r="BN159" i="16"/>
  <c r="BN167" i="16"/>
  <c r="BN175" i="16"/>
  <c r="BM480" i="16"/>
  <c r="BM431" i="16"/>
  <c r="BN292" i="16"/>
  <c r="BN364" i="16"/>
  <c r="BN515" i="16"/>
  <c r="BN520" i="16"/>
  <c r="BN459" i="16"/>
  <c r="BN213" i="16"/>
  <c r="BO58" i="16"/>
  <c r="BO62" i="16"/>
  <c r="BO66" i="16"/>
  <c r="BO70" i="16"/>
  <c r="BO74" i="16"/>
  <c r="BO78" i="16"/>
  <c r="BO82" i="16"/>
  <c r="BO86" i="16"/>
  <c r="BO90" i="16"/>
  <c r="BO94" i="16"/>
  <c r="BO98" i="16"/>
  <c r="BO102" i="16"/>
  <c r="BO214" i="16"/>
  <c r="BO274" i="16"/>
  <c r="BO316" i="16"/>
  <c r="BO324" i="16"/>
  <c r="BO332" i="16"/>
  <c r="BN496" i="16"/>
  <c r="BN507" i="16"/>
  <c r="BE97" i="16"/>
  <c r="BG103" i="16"/>
  <c r="BF266" i="16"/>
  <c r="BE278" i="16"/>
  <c r="BE294" i="16"/>
  <c r="BG337" i="16"/>
  <c r="BF211" i="16"/>
  <c r="BF277" i="16"/>
  <c r="BG285" i="16"/>
  <c r="BF376" i="16"/>
  <c r="BG380" i="16"/>
  <c r="BE388" i="16"/>
  <c r="BE408" i="16"/>
  <c r="BG411" i="16"/>
  <c r="BE417" i="16"/>
  <c r="BG419" i="16"/>
  <c r="BF480" i="16"/>
  <c r="BG484" i="16"/>
  <c r="BE504" i="16"/>
  <c r="BE509" i="16"/>
  <c r="BG452" i="16"/>
  <c r="BF474" i="16"/>
  <c r="BG495" i="16"/>
  <c r="BE478" i="16"/>
  <c r="BH106" i="16"/>
  <c r="BH396" i="16"/>
  <c r="BH412" i="16"/>
  <c r="BI56" i="16"/>
  <c r="BI64" i="16"/>
  <c r="BI72" i="16"/>
  <c r="BI80" i="16"/>
  <c r="BI88" i="16"/>
  <c r="BI96" i="16"/>
  <c r="BI104" i="16"/>
  <c r="BK358" i="16"/>
  <c r="BI123" i="16"/>
  <c r="BI348" i="16"/>
  <c r="BI380" i="16"/>
  <c r="BK64" i="16"/>
  <c r="BK80" i="16"/>
  <c r="BK96" i="16"/>
  <c r="BK111" i="16"/>
  <c r="BK119" i="16"/>
  <c r="BK127" i="16"/>
  <c r="BK349" i="16"/>
  <c r="BK386" i="16"/>
  <c r="BK402" i="16"/>
  <c r="BK414" i="16"/>
  <c r="BK193" i="16"/>
  <c r="BK206" i="16"/>
  <c r="BK250" i="16"/>
  <c r="BK289" i="16"/>
  <c r="BK346" i="16"/>
  <c r="BK404" i="16"/>
  <c r="BK197" i="16"/>
  <c r="BK351" i="16"/>
  <c r="BK451" i="16"/>
  <c r="BK499" i="16"/>
  <c r="BL429" i="16"/>
  <c r="BK319" i="16"/>
  <c r="BK327" i="16"/>
  <c r="BK333" i="16"/>
  <c r="BL265" i="16"/>
  <c r="BK311" i="16"/>
  <c r="BK365" i="16"/>
  <c r="BL208" i="16"/>
  <c r="BL256" i="16"/>
  <c r="BL307" i="16"/>
  <c r="BL441" i="16"/>
  <c r="BL449" i="16"/>
  <c r="BL515" i="16"/>
  <c r="BM229" i="16"/>
  <c r="BN35" i="16"/>
  <c r="BN67" i="16"/>
  <c r="BN83" i="16"/>
  <c r="BN99" i="16"/>
  <c r="BP209" i="16"/>
  <c r="BP333" i="16"/>
  <c r="BK239" i="16"/>
  <c r="BI264" i="16"/>
  <c r="BK387" i="16"/>
  <c r="BK422" i="16"/>
  <c r="BL372" i="16"/>
  <c r="BL487" i="16"/>
  <c r="BL222" i="16"/>
  <c r="BL393" i="16"/>
  <c r="BM217" i="16"/>
  <c r="BM362" i="16"/>
  <c r="BM420" i="16"/>
  <c r="BM479" i="16"/>
  <c r="BL510" i="16"/>
  <c r="BM238" i="16"/>
  <c r="BM328" i="16"/>
  <c r="BM274" i="16"/>
  <c r="BO268" i="16"/>
  <c r="BN15" i="16"/>
  <c r="BN48" i="16"/>
  <c r="BO368" i="16"/>
  <c r="BE436" i="16"/>
  <c r="BG201" i="16"/>
  <c r="BG260" i="16"/>
  <c r="BF292" i="16"/>
  <c r="BG381" i="16"/>
  <c r="BG270" i="16"/>
  <c r="BG339" i="16"/>
  <c r="BF329" i="16"/>
  <c r="BG366" i="16"/>
  <c r="BG243" i="16"/>
  <c r="BG273" i="16"/>
  <c r="BG305" i="16"/>
  <c r="BG400" i="16"/>
  <c r="BG413" i="16"/>
  <c r="BF229" i="16"/>
  <c r="BF232" i="16"/>
  <c r="BE240" i="16"/>
  <c r="BE451" i="16"/>
  <c r="BE476" i="16"/>
  <c r="BF536" i="16"/>
  <c r="BF490" i="16"/>
  <c r="BG529" i="16"/>
  <c r="BH5" i="16"/>
  <c r="BH508" i="16"/>
  <c r="BH47" i="16"/>
  <c r="BH29" i="16"/>
  <c r="BH275" i="16"/>
  <c r="BH458" i="16"/>
  <c r="BH467" i="16"/>
  <c r="BI466" i="16"/>
  <c r="BI513" i="16"/>
  <c r="BK44" i="16"/>
  <c r="BL46" i="16"/>
  <c r="BL126" i="16"/>
  <c r="BM363" i="16"/>
  <c r="FM264" i="16"/>
  <c r="FM406" i="16"/>
  <c r="BI534" i="16"/>
  <c r="BI453" i="16"/>
  <c r="BI427" i="16"/>
  <c r="BM452" i="16"/>
  <c r="BM499" i="16"/>
  <c r="BM113" i="16"/>
  <c r="BM121" i="16"/>
  <c r="BM417" i="16"/>
  <c r="BN359" i="16"/>
  <c r="BM484" i="16"/>
  <c r="BM251" i="16"/>
  <c r="BM283" i="16"/>
  <c r="BN323" i="16"/>
  <c r="BN339" i="16"/>
  <c r="BN502" i="16"/>
  <c r="BM518" i="16"/>
  <c r="BN223" i="16"/>
  <c r="BN245" i="16"/>
  <c r="BO63" i="16"/>
  <c r="BO32" i="16"/>
  <c r="BO106" i="16"/>
  <c r="BN111" i="16"/>
  <c r="BN188" i="16"/>
  <c r="BO242" i="16"/>
  <c r="BN431" i="16"/>
  <c r="BO527" i="16"/>
  <c r="BN434" i="16"/>
  <c r="BN445" i="16"/>
  <c r="BP232" i="16"/>
  <c r="BP428" i="16"/>
  <c r="BP407" i="16"/>
  <c r="BP444" i="16"/>
  <c r="BP487" i="16"/>
  <c r="BP195" i="16"/>
  <c r="BP465" i="16"/>
  <c r="BP417" i="16"/>
  <c r="BP205" i="16"/>
  <c r="BM259" i="16"/>
  <c r="BM291" i="16"/>
  <c r="BM136" i="16"/>
  <c r="BM152" i="16"/>
  <c r="BM168" i="16"/>
  <c r="BM494" i="16"/>
  <c r="BM524" i="16"/>
  <c r="BP349" i="16"/>
  <c r="BP504" i="16"/>
  <c r="BP337" i="16"/>
  <c r="BI255" i="16"/>
  <c r="BI287" i="16"/>
  <c r="FM187" i="16"/>
  <c r="BL53" i="16"/>
  <c r="BL62" i="16"/>
  <c r="BL78" i="16"/>
  <c r="BL94" i="16"/>
  <c r="BL36" i="16"/>
  <c r="BL39" i="16"/>
  <c r="BL107" i="16"/>
  <c r="BL199" i="16"/>
  <c r="BL421" i="16"/>
  <c r="BL184" i="16"/>
  <c r="BM250" i="16"/>
  <c r="FM34" i="16"/>
  <c r="BG40" i="16"/>
  <c r="BG18" i="16"/>
  <c r="BF437" i="16"/>
  <c r="BG134" i="16"/>
  <c r="BG166" i="16"/>
  <c r="BE356" i="16"/>
  <c r="BE265" i="16"/>
  <c r="BE281" i="16"/>
  <c r="BF354" i="16"/>
  <c r="BG389" i="16"/>
  <c r="BI6" i="16"/>
  <c r="BI22" i="16"/>
  <c r="BI45" i="16"/>
  <c r="BI301" i="16"/>
  <c r="BI216" i="16"/>
  <c r="BM386" i="16"/>
  <c r="BM402" i="16"/>
  <c r="BM206" i="16"/>
  <c r="BM341" i="16"/>
  <c r="BP45" i="16"/>
  <c r="BP309" i="16"/>
  <c r="BP241" i="16"/>
  <c r="BP377" i="16"/>
  <c r="BP392" i="16"/>
  <c r="BP401" i="16"/>
  <c r="BP409" i="16"/>
  <c r="BO344" i="16"/>
  <c r="BO135" i="16"/>
  <c r="BO143" i="16"/>
  <c r="BO151" i="16"/>
  <c r="BO159" i="16"/>
  <c r="BO167" i="16"/>
  <c r="BO175" i="16"/>
  <c r="BO212" i="16"/>
  <c r="BP274" i="16"/>
  <c r="BP316" i="16"/>
  <c r="BP332" i="16"/>
  <c r="BO340" i="16"/>
  <c r="BP530" i="16"/>
  <c r="BP522" i="16"/>
  <c r="BP182" i="16"/>
  <c r="BP346" i="16"/>
  <c r="BP369" i="16"/>
  <c r="BP226" i="16"/>
  <c r="BP351" i="16"/>
  <c r="BP399" i="16"/>
  <c r="BP440" i="16"/>
  <c r="BP448" i="16"/>
  <c r="BP479" i="16"/>
  <c r="BP199" i="16"/>
  <c r="BP193" i="16"/>
  <c r="BP506" i="16"/>
  <c r="FM413" i="16"/>
  <c r="BE40" i="16"/>
  <c r="BE4" i="16"/>
  <c r="BE6" i="16"/>
  <c r="BE20" i="16"/>
  <c r="BG24" i="16"/>
  <c r="BG237" i="16"/>
  <c r="BE247" i="16"/>
  <c r="BG275" i="16"/>
  <c r="BE434" i="16"/>
  <c r="BF132" i="16"/>
  <c r="BE138" i="16"/>
  <c r="BF148" i="16"/>
  <c r="BE154" i="16"/>
  <c r="BE196" i="16"/>
  <c r="BG356" i="16"/>
  <c r="BE354" i="16"/>
  <c r="BM279" i="16"/>
  <c r="BM378" i="16"/>
  <c r="BM395" i="16"/>
  <c r="BM410" i="16"/>
  <c r="BP112" i="16"/>
  <c r="BP120" i="16"/>
  <c r="BP189" i="16"/>
  <c r="BP211" i="16"/>
  <c r="BP221" i="16"/>
  <c r="BO145" i="16"/>
  <c r="BO153" i="16"/>
  <c r="BO161" i="16"/>
  <c r="BO169" i="16"/>
  <c r="BO177" i="16"/>
  <c r="FM398" i="16"/>
  <c r="FM414" i="16"/>
  <c r="BF422" i="16"/>
  <c r="BG306" i="16"/>
  <c r="BG193" i="16"/>
  <c r="BF469" i="16"/>
  <c r="BG491" i="16"/>
  <c r="BE189" i="16"/>
  <c r="BE369" i="16"/>
  <c r="BG516" i="16"/>
  <c r="BH292" i="16"/>
  <c r="BH238" i="16"/>
  <c r="BH383" i="16"/>
  <c r="BH440" i="16"/>
  <c r="BH512" i="16"/>
  <c r="BH482" i="16"/>
  <c r="BH182" i="16"/>
  <c r="BH130" i="16"/>
  <c r="BH254" i="16"/>
  <c r="BH387" i="16"/>
  <c r="BH474" i="16"/>
  <c r="BH115" i="16"/>
  <c r="BH186" i="16"/>
  <c r="BH413" i="16"/>
  <c r="BH136" i="16"/>
  <c r="BH174" i="16"/>
  <c r="BH518" i="16"/>
  <c r="BH51" i="16"/>
  <c r="BH494" i="16"/>
  <c r="BI15" i="16"/>
  <c r="BI350" i="16"/>
  <c r="BI268" i="16"/>
  <c r="BI312" i="16"/>
  <c r="BI180" i="16"/>
  <c r="BI470" i="16"/>
  <c r="BI356" i="16"/>
  <c r="FM7" i="16"/>
  <c r="FM272" i="16"/>
  <c r="FM19" i="16"/>
  <c r="FM364" i="16"/>
  <c r="FM22" i="16"/>
  <c r="BG198" i="16"/>
  <c r="BG213" i="16"/>
  <c r="BG294" i="16"/>
  <c r="BF424" i="16"/>
  <c r="BG186" i="16"/>
  <c r="BE301" i="16"/>
  <c r="BG346" i="16"/>
  <c r="BE376" i="16"/>
  <c r="BF380" i="16"/>
  <c r="BF396" i="16"/>
  <c r="BE419" i="16"/>
  <c r="BF310" i="16"/>
  <c r="BG351" i="16"/>
  <c r="BF526" i="16"/>
  <c r="BE480" i="16"/>
  <c r="BF484" i="16"/>
  <c r="BF509" i="16"/>
  <c r="BF452" i="16"/>
  <c r="BF462" i="16"/>
  <c r="BE502" i="16"/>
  <c r="BE466" i="16"/>
  <c r="BG478" i="16"/>
  <c r="BG482" i="16"/>
  <c r="BG99" i="16"/>
  <c r="BF348" i="16"/>
  <c r="BF360" i="16"/>
  <c r="BG483" i="16"/>
  <c r="BE475" i="16"/>
  <c r="BH391" i="16"/>
  <c r="BH21" i="16"/>
  <c r="BH179" i="16"/>
  <c r="BH323" i="16"/>
  <c r="BH525" i="16"/>
  <c r="BH54" i="16"/>
  <c r="BH402" i="16"/>
  <c r="BH140" i="16"/>
  <c r="BH178" i="16"/>
  <c r="BH230" i="16"/>
  <c r="BH232" i="16"/>
  <c r="BH404" i="16"/>
  <c r="BI24" i="16"/>
  <c r="BI446" i="16"/>
  <c r="BI455" i="16"/>
  <c r="BI219" i="16"/>
  <c r="BI32" i="16"/>
  <c r="BK118" i="16"/>
  <c r="BK215" i="16"/>
  <c r="BK214" i="16"/>
  <c r="BI67" i="16"/>
  <c r="BI111" i="16"/>
  <c r="BK183" i="16"/>
  <c r="BI199" i="16"/>
  <c r="BK248" i="16"/>
  <c r="BK361" i="16"/>
  <c r="BK218" i="16"/>
  <c r="BI388" i="16"/>
  <c r="BK146" i="16"/>
  <c r="BK162" i="16"/>
  <c r="BK174" i="16"/>
  <c r="BK225" i="16"/>
  <c r="BK334" i="16"/>
  <c r="BI172" i="16"/>
  <c r="BK389" i="16"/>
  <c r="BK489" i="16"/>
  <c r="BL519" i="16"/>
  <c r="BL287" i="16"/>
  <c r="BL255" i="16"/>
  <c r="BM506" i="16"/>
  <c r="BL112" i="16"/>
  <c r="BL120" i="16"/>
  <c r="BM407" i="16"/>
  <c r="BL187" i="16"/>
  <c r="BM368" i="16"/>
  <c r="BL529" i="16"/>
  <c r="BM4" i="16"/>
  <c r="BM12" i="16"/>
  <c r="BM367" i="16"/>
  <c r="BM392" i="16"/>
  <c r="BM109" i="16"/>
  <c r="BM117" i="16"/>
  <c r="BM125" i="16"/>
  <c r="BM201" i="16"/>
  <c r="BM233" i="16"/>
  <c r="BM413" i="16"/>
  <c r="BM503" i="16"/>
  <c r="BM477" i="16"/>
  <c r="BM504" i="16"/>
  <c r="BN522" i="16"/>
  <c r="BN46" i="16"/>
  <c r="BN219" i="16"/>
  <c r="BM336" i="16"/>
  <c r="BM359" i="16"/>
  <c r="BN179" i="16"/>
  <c r="BN315" i="16"/>
  <c r="BN331" i="16"/>
  <c r="BN495" i="16"/>
  <c r="BN493" i="16"/>
  <c r="BN302" i="16"/>
  <c r="BN183" i="16"/>
  <c r="BN56" i="16"/>
  <c r="BN60" i="16"/>
  <c r="BN64" i="16"/>
  <c r="BN68" i="16"/>
  <c r="BN72" i="16"/>
  <c r="BN76" i="16"/>
  <c r="BN80" i="16"/>
  <c r="BN84" i="16"/>
  <c r="BN88" i="16"/>
  <c r="BN92" i="16"/>
  <c r="BN96" i="16"/>
  <c r="BN100" i="16"/>
  <c r="BN104" i="16"/>
  <c r="BN290" i="16"/>
  <c r="BO464" i="16"/>
  <c r="BO482" i="16"/>
  <c r="BO501" i="16"/>
  <c r="BO430" i="16"/>
  <c r="BO366" i="16"/>
  <c r="BO505" i="16"/>
  <c r="BN497" i="16"/>
  <c r="BN519" i="16"/>
  <c r="BN7" i="16"/>
  <c r="BN31" i="16"/>
  <c r="BN53" i="16"/>
  <c r="BN215" i="16"/>
  <c r="BP486" i="16"/>
  <c r="BP484" i="16"/>
  <c r="BI244" i="16"/>
  <c r="BP325" i="16"/>
  <c r="BK262" i="16"/>
  <c r="BI37" i="16"/>
  <c r="BI195" i="16"/>
  <c r="BK245" i="16"/>
  <c r="BK275" i="16"/>
  <c r="BK456" i="16"/>
  <c r="BK343" i="16"/>
  <c r="BK403" i="16"/>
  <c r="BI528" i="16"/>
  <c r="BK514" i="16"/>
  <c r="BK148" i="16"/>
  <c r="BK164" i="16"/>
  <c r="BI185" i="16"/>
  <c r="BI374" i="16"/>
  <c r="BI406" i="16"/>
  <c r="BK444" i="16"/>
  <c r="BL60" i="16"/>
  <c r="BL68" i="16"/>
  <c r="BL76" i="16"/>
  <c r="BL84" i="16"/>
  <c r="BL92" i="16"/>
  <c r="BL100" i="16"/>
  <c r="BL51" i="16"/>
  <c r="BL386" i="16"/>
  <c r="BL402" i="16"/>
  <c r="BL414" i="16"/>
  <c r="BL436" i="16"/>
  <c r="BL206" i="16"/>
  <c r="BL424" i="16"/>
  <c r="BL250" i="16"/>
  <c r="BL257" i="16"/>
  <c r="BL277" i="16"/>
  <c r="BL346" i="16"/>
  <c r="BL384" i="16"/>
  <c r="BL229" i="16"/>
  <c r="BL351" i="16"/>
  <c r="BL451" i="16"/>
  <c r="BL499" i="16"/>
  <c r="BL468" i="16"/>
  <c r="BL496" i="16"/>
  <c r="BL156" i="16"/>
  <c r="BL38" i="16"/>
  <c r="BK431" i="16"/>
  <c r="BK135" i="16"/>
  <c r="BK143" i="16"/>
  <c r="BK151" i="16"/>
  <c r="BK159" i="16"/>
  <c r="BK167" i="16"/>
  <c r="BK175" i="16"/>
  <c r="BL315" i="16"/>
  <c r="BL319" i="16"/>
  <c r="BL327" i="16"/>
  <c r="BK205" i="16"/>
  <c r="BK296" i="16"/>
  <c r="BL518" i="16"/>
  <c r="BK443" i="16"/>
  <c r="BL497" i="16"/>
  <c r="BM350" i="16"/>
  <c r="BL491" i="16"/>
  <c r="BL511" i="16"/>
  <c r="BL397" i="16"/>
  <c r="BL347" i="16"/>
  <c r="BO516" i="16"/>
  <c r="BO531" i="16"/>
  <c r="BN50" i="16"/>
  <c r="BN313" i="16"/>
  <c r="BO478" i="16"/>
  <c r="BO451" i="16"/>
  <c r="BO480" i="16"/>
  <c r="BP3" i="16"/>
  <c r="BP19" i="16"/>
  <c r="BM105" i="16"/>
  <c r="BM314" i="16"/>
  <c r="BP503" i="16"/>
  <c r="BI435" i="16"/>
  <c r="BP449" i="16"/>
  <c r="BP471" i="16"/>
  <c r="BP426" i="16"/>
  <c r="FM369" i="16"/>
  <c r="FM133" i="16"/>
  <c r="FM210" i="16"/>
  <c r="FM410" i="16"/>
  <c r="BE59" i="16"/>
  <c r="BE99" i="16"/>
  <c r="BE348" i="16"/>
  <c r="BG377" i="16"/>
  <c r="BE491" i="16"/>
  <c r="BE533" i="16"/>
  <c r="BE445" i="16"/>
  <c r="BH63" i="16"/>
  <c r="BH83" i="16"/>
  <c r="BH32" i="16"/>
  <c r="BH168" i="16"/>
  <c r="BH498" i="16"/>
  <c r="BH407" i="16"/>
  <c r="BH390" i="16"/>
  <c r="BH270" i="16"/>
  <c r="BI126" i="16"/>
  <c r="BI307" i="16"/>
  <c r="BI215" i="16"/>
  <c r="BI434" i="16"/>
  <c r="BI441" i="16"/>
  <c r="BI536" i="16"/>
  <c r="BI73" i="16"/>
  <c r="BI186" i="16"/>
  <c r="BI227" i="16"/>
  <c r="BK259" i="16"/>
  <c r="BK291" i="16"/>
  <c r="BK353" i="16"/>
  <c r="FM26" i="16"/>
  <c r="FM31" i="16"/>
  <c r="BG116" i="16"/>
  <c r="BF335" i="16"/>
  <c r="BG216" i="16"/>
  <c r="BE186" i="16"/>
  <c r="BE243" i="16"/>
  <c r="FM298" i="16"/>
  <c r="FM500" i="16"/>
  <c r="BF8" i="16"/>
  <c r="BF10" i="16"/>
  <c r="BG14" i="16"/>
  <c r="BF24" i="16"/>
  <c r="BE134" i="16"/>
  <c r="BE148" i="16"/>
  <c r="BE156" i="16"/>
  <c r="BE166" i="16"/>
  <c r="BG225" i="16"/>
  <c r="BF249" i="16"/>
  <c r="BF314" i="16"/>
  <c r="BF322" i="16"/>
  <c r="BF330" i="16"/>
  <c r="BG342" i="16"/>
  <c r="BF356" i="16"/>
  <c r="BG265" i="16"/>
  <c r="BF281" i="16"/>
  <c r="BE221" i="16"/>
  <c r="BE292" i="16"/>
  <c r="BF355" i="16"/>
  <c r="BG385" i="16"/>
  <c r="BG3" i="16"/>
  <c r="BG27" i="16"/>
  <c r="BG251" i="16"/>
  <c r="BE283" i="16"/>
  <c r="BF426" i="16"/>
  <c r="BG147" i="16"/>
  <c r="BG171" i="16"/>
  <c r="BG298" i="16"/>
  <c r="BF336" i="16"/>
  <c r="BG219" i="16"/>
  <c r="BF365" i="16"/>
  <c r="BG210" i="16"/>
  <c r="BE256" i="16"/>
  <c r="BE280" i="16"/>
  <c r="BF288" i="16"/>
  <c r="BE345" i="16"/>
  <c r="BK362" i="16"/>
  <c r="BK375" i="16"/>
  <c r="BK391" i="16"/>
  <c r="BI474" i="16"/>
  <c r="BI495" i="16"/>
  <c r="BK136" i="16"/>
  <c r="BK152" i="16"/>
  <c r="BK168" i="16"/>
  <c r="BI205" i="16"/>
  <c r="BK238" i="16"/>
  <c r="BK290" i="16"/>
  <c r="BK352" i="16"/>
  <c r="BI382" i="16"/>
  <c r="BI412" i="16"/>
  <c r="BK494" i="16"/>
  <c r="BK524" i="16"/>
  <c r="BK455" i="16"/>
  <c r="BK527" i="16"/>
  <c r="BI488" i="16"/>
  <c r="BI321" i="16"/>
  <c r="BM120" i="16"/>
  <c r="BM303" i="16"/>
  <c r="BL217" i="16"/>
  <c r="BM187" i="16"/>
  <c r="BL218" i="16"/>
  <c r="BI323" i="16"/>
  <c r="BL360" i="16"/>
  <c r="BL420" i="16"/>
  <c r="BM483" i="16"/>
  <c r="BM522" i="16"/>
  <c r="BL8" i="16"/>
  <c r="BL14" i="16"/>
  <c r="BL430" i="16"/>
  <c r="BL373" i="16"/>
  <c r="BL401" i="16"/>
  <c r="BL457" i="16"/>
  <c r="BL492" i="16"/>
  <c r="BN10" i="16"/>
  <c r="BN26" i="16"/>
  <c r="BM51" i="16"/>
  <c r="BN189" i="16"/>
  <c r="BN311" i="16"/>
  <c r="BN381" i="16"/>
  <c r="BN397" i="16"/>
  <c r="BN420" i="16"/>
  <c r="BM188" i="16"/>
  <c r="BN139" i="16"/>
  <c r="BN147" i="16"/>
  <c r="BN155" i="16"/>
  <c r="BN163" i="16"/>
  <c r="BN171" i="16"/>
  <c r="BN535" i="16"/>
  <c r="BN5" i="16"/>
  <c r="BN21" i="16"/>
  <c r="BM207" i="16"/>
  <c r="BN257" i="16"/>
  <c r="BN289" i="16"/>
  <c r="BM426" i="16"/>
  <c r="BM435" i="16"/>
  <c r="BM212" i="16"/>
  <c r="BN355" i="16"/>
  <c r="BN521" i="16"/>
  <c r="BN467" i="16"/>
  <c r="BO437" i="16"/>
  <c r="BO320" i="16"/>
  <c r="BO328" i="16"/>
  <c r="BN492" i="16"/>
  <c r="BM345" i="16"/>
  <c r="BF269" i="16"/>
  <c r="BG293" i="16"/>
  <c r="BE346" i="16"/>
  <c r="BE380" i="16"/>
  <c r="BG388" i="16"/>
  <c r="BE413" i="16"/>
  <c r="BE232" i="16"/>
  <c r="BG477" i="16"/>
  <c r="BE484" i="16"/>
  <c r="BE452" i="16"/>
  <c r="BE462" i="16"/>
  <c r="BG474" i="16"/>
  <c r="BG486" i="16"/>
  <c r="BG521" i="16"/>
  <c r="BH515" i="16"/>
  <c r="BH532" i="16"/>
  <c r="BH89" i="16"/>
  <c r="BH8" i="16"/>
  <c r="BH39" i="16"/>
  <c r="BH310" i="16"/>
  <c r="BI40" i="16"/>
  <c r="BI130" i="16"/>
  <c r="BI60" i="16"/>
  <c r="BI68" i="16"/>
  <c r="BI76" i="16"/>
  <c r="BI84" i="16"/>
  <c r="BI92" i="16"/>
  <c r="BI100" i="16"/>
  <c r="BK13" i="16"/>
  <c r="BK29" i="16"/>
  <c r="BK110" i="16"/>
  <c r="BK126" i="16"/>
  <c r="BK61" i="16"/>
  <c r="BK69" i="16"/>
  <c r="BK77" i="16"/>
  <c r="BK85" i="16"/>
  <c r="BK93" i="16"/>
  <c r="BK101" i="16"/>
  <c r="BI257" i="16"/>
  <c r="BI289" i="16"/>
  <c r="BI346" i="16"/>
  <c r="BI75" i="16"/>
  <c r="BI51" i="16"/>
  <c r="BI261" i="16"/>
  <c r="BI293" i="16"/>
  <c r="BK367" i="16"/>
  <c r="BK263" i="16"/>
  <c r="BK295" i="16"/>
  <c r="BK243" i="16"/>
  <c r="BK253" i="16"/>
  <c r="BK350" i="16"/>
  <c r="BK380" i="16"/>
  <c r="BK400" i="16"/>
  <c r="BK409" i="16"/>
  <c r="BK488" i="16"/>
  <c r="BK470" i="16"/>
  <c r="BK482" i="16"/>
  <c r="BK521" i="16"/>
  <c r="BL176" i="16"/>
  <c r="BL342" i="16"/>
  <c r="BL35" i="16"/>
  <c r="BL7" i="16"/>
  <c r="BL23" i="16"/>
  <c r="BL251" i="16"/>
  <c r="BL283" i="16"/>
  <c r="BL431" i="16"/>
  <c r="BK321" i="16"/>
  <c r="BK331" i="16"/>
  <c r="BK359" i="16"/>
  <c r="BK357" i="16"/>
  <c r="BL443" i="16"/>
  <c r="BL160" i="16"/>
  <c r="BM197" i="16"/>
  <c r="BM234" i="16"/>
  <c r="BN300" i="16"/>
  <c r="BN447" i="16"/>
  <c r="BP243" i="16"/>
  <c r="BM140" i="16"/>
  <c r="BM156" i="16"/>
  <c r="BP210" i="16"/>
  <c r="BP427" i="16"/>
  <c r="BI531" i="16"/>
  <c r="BI518" i="16"/>
  <c r="BP518" i="16"/>
  <c r="BE83" i="16"/>
  <c r="BG91" i="16"/>
  <c r="BG227" i="16"/>
  <c r="BH24" i="16"/>
  <c r="BH400" i="16"/>
  <c r="BH322" i="16"/>
  <c r="BH492" i="16"/>
  <c r="BH264" i="16"/>
  <c r="BH403" i="16"/>
  <c r="BH459" i="16"/>
  <c r="BI218" i="16"/>
  <c r="BI377" i="16"/>
  <c r="BI392" i="16"/>
  <c r="BI409" i="16"/>
  <c r="BI464" i="16"/>
  <c r="BL144" i="16"/>
  <c r="BL403" i="16"/>
  <c r="BL178" i="16"/>
  <c r="BM42" i="16"/>
  <c r="BM258" i="16"/>
  <c r="BL43" i="16"/>
  <c r="BL203" i="16"/>
  <c r="BL300" i="16"/>
  <c r="BN368" i="16"/>
  <c r="BN11" i="16"/>
  <c r="BN505" i="16"/>
  <c r="BO73" i="16"/>
  <c r="BO89" i="16"/>
  <c r="BN16" i="16"/>
  <c r="BO345" i="16"/>
  <c r="BN196" i="16"/>
  <c r="BO503" i="16"/>
  <c r="BO504" i="16"/>
  <c r="BO3" i="16"/>
  <c r="BO265" i="16"/>
  <c r="BO297" i="16"/>
  <c r="BO470" i="16"/>
  <c r="BO36" i="16"/>
  <c r="BO118" i="16"/>
  <c r="BO371" i="16"/>
  <c r="BP236" i="16"/>
  <c r="BP367" i="16"/>
  <c r="BO429" i="16"/>
  <c r="BO298" i="16"/>
  <c r="BO489" i="16"/>
  <c r="BP507" i="16"/>
  <c r="BP44" i="16"/>
  <c r="BP213" i="16"/>
  <c r="BP4" i="16"/>
  <c r="BP20" i="16"/>
  <c r="BP463" i="16"/>
  <c r="BP252" i="16"/>
  <c r="BP384" i="16"/>
  <c r="BP357" i="16"/>
  <c r="BI516" i="16"/>
  <c r="BI467" i="16"/>
  <c r="BP424" i="16"/>
  <c r="BP490" i="16"/>
  <c r="BP488" i="16"/>
  <c r="BP206" i="16"/>
  <c r="BO202" i="16"/>
  <c r="BO310" i="16"/>
  <c r="BN176" i="16"/>
  <c r="BN267" i="16"/>
  <c r="BN128" i="16"/>
  <c r="BN146" i="16"/>
  <c r="BN154" i="16"/>
  <c r="BN162" i="16"/>
  <c r="BO196" i="16"/>
  <c r="BZ124" i="16"/>
  <c r="BX124" i="16"/>
  <c r="CA124" i="16"/>
  <c r="BY124" i="16"/>
  <c r="BW124" i="16"/>
  <c r="BX239" i="16"/>
  <c r="BY239" i="16"/>
  <c r="CA239" i="16"/>
  <c r="BW239" i="16"/>
  <c r="BZ239" i="16"/>
  <c r="CA142" i="16"/>
  <c r="BY142" i="16"/>
  <c r="BW142" i="16"/>
  <c r="BZ142" i="16"/>
  <c r="BX142" i="16"/>
  <c r="CA166" i="16"/>
  <c r="BY166" i="16"/>
  <c r="BW166" i="16"/>
  <c r="BZ166" i="16"/>
  <c r="BX166" i="16"/>
  <c r="BX223" i="16"/>
  <c r="CA223" i="16"/>
  <c r="BY223" i="16"/>
  <c r="BW223" i="16"/>
  <c r="BZ223" i="16"/>
  <c r="BZ436" i="16"/>
  <c r="BX436" i="16"/>
  <c r="CA436" i="16"/>
  <c r="BY436" i="16"/>
  <c r="BW436" i="16"/>
  <c r="BY53" i="16"/>
  <c r="BZ53" i="16"/>
  <c r="BX53" i="16"/>
  <c r="CA53" i="16"/>
  <c r="BW53" i="16"/>
  <c r="CA78" i="16"/>
  <c r="BY78" i="16"/>
  <c r="BW78" i="16"/>
  <c r="BZ78" i="16"/>
  <c r="BX78" i="16"/>
  <c r="CA102" i="16"/>
  <c r="BY102" i="16"/>
  <c r="BW102" i="16"/>
  <c r="BZ102" i="16"/>
  <c r="BX102" i="16"/>
  <c r="BY117" i="16"/>
  <c r="BZ117" i="16"/>
  <c r="BX117" i="16"/>
  <c r="CA117" i="16"/>
  <c r="BW117" i="16"/>
  <c r="BY349" i="16"/>
  <c r="BZ349" i="16"/>
  <c r="BX349" i="16"/>
  <c r="CA349" i="16"/>
  <c r="BW349" i="16"/>
  <c r="CA414" i="16"/>
  <c r="BY414" i="16"/>
  <c r="BW414" i="16"/>
  <c r="BZ414" i="16"/>
  <c r="BX414" i="16"/>
  <c r="BZ139" i="16"/>
  <c r="CA139" i="16"/>
  <c r="BW139" i="16"/>
  <c r="BY139" i="16"/>
  <c r="BX139" i="16"/>
  <c r="BZ155" i="16"/>
  <c r="CA155" i="16"/>
  <c r="BW155" i="16"/>
  <c r="BY155" i="16"/>
  <c r="BX155" i="16"/>
  <c r="BZ163" i="16"/>
  <c r="CA163" i="16"/>
  <c r="BW163" i="16"/>
  <c r="BX163" i="16"/>
  <c r="BY163" i="16"/>
  <c r="BZ283" i="16"/>
  <c r="CA283" i="16"/>
  <c r="BW283" i="16"/>
  <c r="BX283" i="16"/>
  <c r="BY283" i="16"/>
  <c r="BZ220" i="16"/>
  <c r="BX220" i="16"/>
  <c r="CA220" i="16"/>
  <c r="BY220" i="16"/>
  <c r="BW220" i="16"/>
  <c r="CA249" i="16"/>
  <c r="BW249" i="16"/>
  <c r="BX249" i="16"/>
  <c r="BY249" i="16"/>
  <c r="BZ249" i="16"/>
  <c r="CA322" i="16"/>
  <c r="BY322" i="16"/>
  <c r="BW322" i="16"/>
  <c r="BZ322" i="16"/>
  <c r="BX322" i="16"/>
  <c r="BZ456" i="16"/>
  <c r="BX456" i="16"/>
  <c r="CA456" i="16"/>
  <c r="BY456" i="16"/>
  <c r="BW456" i="16"/>
  <c r="CA494" i="16"/>
  <c r="BY494" i="16"/>
  <c r="BW494" i="16"/>
  <c r="BZ494" i="16"/>
  <c r="BX494" i="16"/>
  <c r="BZ212" i="16"/>
  <c r="BX212" i="16"/>
  <c r="CA212" i="16"/>
  <c r="BY212" i="16"/>
  <c r="BW212" i="16"/>
  <c r="CA498" i="16"/>
  <c r="BY498" i="16"/>
  <c r="BW498" i="16"/>
  <c r="BZ498" i="16"/>
  <c r="BX498" i="16"/>
  <c r="BX343" i="16"/>
  <c r="BW343" i="16"/>
  <c r="BY343" i="16"/>
  <c r="CA343" i="16"/>
  <c r="BZ343" i="16"/>
  <c r="CA438" i="16"/>
  <c r="BY438" i="16"/>
  <c r="BW438" i="16"/>
  <c r="BZ438" i="16"/>
  <c r="BX438" i="16"/>
  <c r="BZ507" i="16"/>
  <c r="BW507" i="16"/>
  <c r="BY507" i="16"/>
  <c r="CA507" i="16"/>
  <c r="BX507" i="16"/>
  <c r="CA57" i="16"/>
  <c r="BW57" i="16"/>
  <c r="BX57" i="16"/>
  <c r="BZ57" i="16"/>
  <c r="BY57" i="16"/>
  <c r="BY69" i="16"/>
  <c r="BZ69" i="16"/>
  <c r="CA69" i="16"/>
  <c r="BW69" i="16"/>
  <c r="BX69" i="16"/>
  <c r="CA81" i="16"/>
  <c r="BW81" i="16"/>
  <c r="BX81" i="16"/>
  <c r="BZ81" i="16"/>
  <c r="BY81" i="16"/>
  <c r="BY93" i="16"/>
  <c r="BZ93" i="16"/>
  <c r="BX93" i="16"/>
  <c r="CA93" i="16"/>
  <c r="BW93" i="16"/>
  <c r="CF172" i="16"/>
  <c r="CD172" i="16"/>
  <c r="CB172" i="16"/>
  <c r="CC172" i="16"/>
  <c r="CE172" i="16"/>
  <c r="CE262" i="16"/>
  <c r="CC262" i="16"/>
  <c r="CF262" i="16"/>
  <c r="CB262" i="16"/>
  <c r="CD262" i="16"/>
  <c r="BZ187" i="16"/>
  <c r="CA187" i="16"/>
  <c r="BW187" i="16"/>
  <c r="BX187" i="16"/>
  <c r="BY187" i="16"/>
  <c r="BZ248" i="16"/>
  <c r="BX248" i="16"/>
  <c r="CA248" i="16"/>
  <c r="BY248" i="16"/>
  <c r="BW248" i="16"/>
  <c r="CA422" i="16"/>
  <c r="BY422" i="16"/>
  <c r="BW422" i="16"/>
  <c r="BZ422" i="16"/>
  <c r="BX422" i="16"/>
  <c r="BZ355" i="16"/>
  <c r="CA355" i="16"/>
  <c r="BW355" i="16"/>
  <c r="BX355" i="16"/>
  <c r="BY355" i="16"/>
  <c r="BZ392" i="16"/>
  <c r="BX392" i="16"/>
  <c r="CA392" i="16"/>
  <c r="BY392" i="16"/>
  <c r="BW392" i="16"/>
  <c r="CF501" i="16"/>
  <c r="CD501" i="16"/>
  <c r="CE501" i="16"/>
  <c r="CC501" i="16"/>
  <c r="CB501" i="16"/>
  <c r="CF448" i="16"/>
  <c r="CD448" i="16"/>
  <c r="CE448" i="16"/>
  <c r="CB448" i="16"/>
  <c r="CC448" i="16"/>
  <c r="CF528" i="16"/>
  <c r="CD528" i="16"/>
  <c r="CB528" i="16"/>
  <c r="CE528" i="16"/>
  <c r="CC528" i="16"/>
  <c r="CE490" i="16"/>
  <c r="CC490" i="16"/>
  <c r="CF490" i="16"/>
  <c r="CB490" i="16"/>
  <c r="CD490" i="16"/>
  <c r="BZ43" i="16"/>
  <c r="CA43" i="16"/>
  <c r="BW43" i="16"/>
  <c r="BY43" i="16"/>
  <c r="BX43" i="16"/>
  <c r="CA14" i="16"/>
  <c r="BY14" i="16"/>
  <c r="BW14" i="16"/>
  <c r="BZ14" i="16"/>
  <c r="BX14" i="16"/>
  <c r="CA26" i="16"/>
  <c r="BY26" i="16"/>
  <c r="BW26" i="16"/>
  <c r="BZ26" i="16"/>
  <c r="BX26" i="16"/>
  <c r="CA34" i="16"/>
  <c r="BY34" i="16"/>
  <c r="BW34" i="16"/>
  <c r="BZ34" i="16"/>
  <c r="BX34" i="16"/>
  <c r="CF353" i="16"/>
  <c r="CD353" i="16"/>
  <c r="CB353" i="16"/>
  <c r="CC353" i="16"/>
  <c r="CE353" i="16"/>
  <c r="CF425" i="16"/>
  <c r="CD425" i="16"/>
  <c r="CB425" i="16"/>
  <c r="CC425" i="16"/>
  <c r="CE425" i="16"/>
  <c r="CA297" i="16"/>
  <c r="BW297" i="16"/>
  <c r="BX297" i="16"/>
  <c r="BZ297" i="16"/>
  <c r="BY297" i="16"/>
  <c r="BZ388" i="16"/>
  <c r="BX388" i="16"/>
  <c r="CA388" i="16"/>
  <c r="BY388" i="16"/>
  <c r="BW388" i="16"/>
  <c r="BY413" i="16"/>
  <c r="BZ413" i="16"/>
  <c r="BX413" i="16"/>
  <c r="CA413" i="16"/>
  <c r="BW413" i="16"/>
  <c r="BY221" i="16"/>
  <c r="BZ221" i="16"/>
  <c r="CA221" i="16"/>
  <c r="BW221" i="16"/>
  <c r="BX221" i="16"/>
  <c r="BZ292" i="16"/>
  <c r="BX292" i="16"/>
  <c r="CA292" i="16"/>
  <c r="BY292" i="16"/>
  <c r="BW292" i="16"/>
  <c r="CA306" i="16"/>
  <c r="BY306" i="16"/>
  <c r="BW306" i="16"/>
  <c r="BZ306" i="16"/>
  <c r="BX306" i="16"/>
  <c r="CA462" i="16"/>
  <c r="BY462" i="16"/>
  <c r="BW462" i="16"/>
  <c r="BZ462" i="16"/>
  <c r="BX462" i="16"/>
  <c r="BX463" i="16"/>
  <c r="BW463" i="16"/>
  <c r="BY463" i="16"/>
  <c r="BZ463" i="16"/>
  <c r="CA463" i="16"/>
  <c r="BZ108" i="16"/>
  <c r="BX108" i="16"/>
  <c r="CA108" i="16"/>
  <c r="BY108" i="16"/>
  <c r="BW108" i="16"/>
  <c r="CF335" i="16"/>
  <c r="CE335" i="16"/>
  <c r="CC335" i="16"/>
  <c r="CD335" i="16"/>
  <c r="CB335" i="16"/>
  <c r="CF403" i="16"/>
  <c r="CE403" i="16"/>
  <c r="CC403" i="16"/>
  <c r="CD403" i="16"/>
  <c r="CB403" i="16"/>
  <c r="CA250" i="16"/>
  <c r="BY250" i="16"/>
  <c r="BW250" i="16"/>
  <c r="BZ250" i="16"/>
  <c r="BX250" i="16"/>
  <c r="BY277" i="16"/>
  <c r="BZ277" i="16"/>
  <c r="CA277" i="16"/>
  <c r="BW277" i="16"/>
  <c r="BX277" i="16"/>
  <c r="CA346" i="16"/>
  <c r="BY346" i="16"/>
  <c r="BW346" i="16"/>
  <c r="BZ346" i="16"/>
  <c r="BX346" i="16"/>
  <c r="BZ232" i="16"/>
  <c r="BX232" i="16"/>
  <c r="CA232" i="16"/>
  <c r="BY232" i="16"/>
  <c r="BW232" i="16"/>
  <c r="BZ480" i="16"/>
  <c r="BX480" i="16"/>
  <c r="CA480" i="16"/>
  <c r="BY480" i="16"/>
  <c r="BW480" i="16"/>
  <c r="BX439" i="16"/>
  <c r="BW439" i="16"/>
  <c r="BY439" i="16"/>
  <c r="BZ439" i="16"/>
  <c r="CA439" i="16"/>
  <c r="CA473" i="16"/>
  <c r="BW473" i="16"/>
  <c r="BX473" i="16"/>
  <c r="BZ473" i="16"/>
  <c r="BY473" i="16"/>
  <c r="BY493" i="16"/>
  <c r="BX493" i="16"/>
  <c r="BZ493" i="16"/>
  <c r="CA493" i="16"/>
  <c r="BW493" i="16"/>
  <c r="CE54" i="16"/>
  <c r="CC54" i="16"/>
  <c r="CF54" i="16"/>
  <c r="CB54" i="16"/>
  <c r="CD54" i="16"/>
  <c r="CF13" i="16"/>
  <c r="CD13" i="16"/>
  <c r="CB13" i="16"/>
  <c r="CE13" i="16"/>
  <c r="CC13" i="16"/>
  <c r="CF29" i="16"/>
  <c r="CD29" i="16"/>
  <c r="CB29" i="16"/>
  <c r="CE29" i="16"/>
  <c r="CC29" i="16"/>
  <c r="CE242" i="16"/>
  <c r="CC242" i="16"/>
  <c r="CF242" i="16"/>
  <c r="CB242" i="16"/>
  <c r="CD242" i="16"/>
  <c r="CF435" i="16"/>
  <c r="CE435" i="16"/>
  <c r="CC435" i="16"/>
  <c r="CD435" i="16"/>
  <c r="CB435" i="16"/>
  <c r="CF151" i="16"/>
  <c r="CE151" i="16"/>
  <c r="CC151" i="16"/>
  <c r="CD151" i="16"/>
  <c r="CB151" i="16"/>
  <c r="CE282" i="16"/>
  <c r="CC282" i="16"/>
  <c r="CF282" i="16"/>
  <c r="CD282" i="16"/>
  <c r="CB282" i="16"/>
  <c r="CA210" i="16"/>
  <c r="BY210" i="16"/>
  <c r="BW210" i="16"/>
  <c r="BZ210" i="16"/>
  <c r="BX210" i="16"/>
  <c r="BZ296" i="16"/>
  <c r="BX296" i="16"/>
  <c r="CA296" i="16"/>
  <c r="BY296" i="16"/>
  <c r="BW296" i="16"/>
  <c r="CF483" i="16"/>
  <c r="CE483" i="16"/>
  <c r="CC483" i="16"/>
  <c r="CD483" i="16"/>
  <c r="CB483" i="16"/>
  <c r="BZ536" i="16"/>
  <c r="BX536" i="16"/>
  <c r="CA536" i="16"/>
  <c r="BY536" i="16"/>
  <c r="BW536" i="16"/>
  <c r="BZ515" i="16"/>
  <c r="CA515" i="16"/>
  <c r="BW515" i="16"/>
  <c r="BY515" i="16"/>
  <c r="BX515" i="16"/>
  <c r="CE110" i="16"/>
  <c r="CC110" i="16"/>
  <c r="CF110" i="16"/>
  <c r="CD110" i="16"/>
  <c r="CB110" i="16"/>
  <c r="CE122" i="16"/>
  <c r="CC122" i="16"/>
  <c r="CF122" i="16"/>
  <c r="CB122" i="16"/>
  <c r="CD122" i="16"/>
  <c r="CF255" i="16"/>
  <c r="CE255" i="16"/>
  <c r="CC255" i="16"/>
  <c r="CD255" i="16"/>
  <c r="CB255" i="16"/>
  <c r="CF344" i="16"/>
  <c r="CD344" i="16"/>
  <c r="CB344" i="16"/>
  <c r="CC344" i="16"/>
  <c r="CE344" i="16"/>
  <c r="CK262" i="16"/>
  <c r="ES262" i="16" s="1"/>
  <c r="CI262" i="16"/>
  <c r="CG262" i="16"/>
  <c r="CH262" i="16"/>
  <c r="CJ262" i="16"/>
  <c r="CK497" i="16"/>
  <c r="ES497" i="16" s="1"/>
  <c r="CI497" i="16"/>
  <c r="CG497" i="16"/>
  <c r="CJ497" i="16"/>
  <c r="CH497" i="16"/>
  <c r="CK48" i="16"/>
  <c r="ES48" i="16" s="1"/>
  <c r="CJ48" i="16"/>
  <c r="CH48" i="16"/>
  <c r="CG48" i="16"/>
  <c r="CI48" i="16"/>
  <c r="CK245" i="16"/>
  <c r="ES245" i="16" s="1"/>
  <c r="CI245" i="16"/>
  <c r="CG245" i="16"/>
  <c r="CJ245" i="16"/>
  <c r="CH245" i="16"/>
  <c r="CK437" i="16"/>
  <c r="ES437" i="16" s="1"/>
  <c r="CI437" i="16"/>
  <c r="CG437" i="16"/>
  <c r="CJ437" i="16"/>
  <c r="CH437" i="16"/>
  <c r="CK144" i="16"/>
  <c r="ES144" i="16" s="1"/>
  <c r="CJ144" i="16"/>
  <c r="CH144" i="16"/>
  <c r="CG144" i="16"/>
  <c r="CI144" i="16"/>
  <c r="CK156" i="16"/>
  <c r="ES156" i="16" s="1"/>
  <c r="CJ156" i="16"/>
  <c r="CH156" i="16"/>
  <c r="CI156" i="16"/>
  <c r="CG156" i="16"/>
  <c r="CK168" i="16"/>
  <c r="ES168" i="16" s="1"/>
  <c r="CJ168" i="16"/>
  <c r="CH168" i="16"/>
  <c r="CG168" i="16"/>
  <c r="CI168" i="16"/>
  <c r="CK225" i="16"/>
  <c r="ES225" i="16" s="1"/>
  <c r="CI225" i="16"/>
  <c r="CG225" i="16"/>
  <c r="CJ225" i="16"/>
  <c r="CH225" i="16"/>
  <c r="CK249" i="16"/>
  <c r="ES249" i="16" s="1"/>
  <c r="CI249" i="16"/>
  <c r="CG249" i="16"/>
  <c r="CJ249" i="16"/>
  <c r="CH249" i="16"/>
  <c r="CJ319" i="16"/>
  <c r="CH319" i="16"/>
  <c r="CK319" i="16"/>
  <c r="ES319" i="16" s="1"/>
  <c r="CI319" i="16"/>
  <c r="CG319" i="16"/>
  <c r="CK333" i="16"/>
  <c r="ES333" i="16" s="1"/>
  <c r="CI333" i="16"/>
  <c r="CG333" i="16"/>
  <c r="CJ333" i="16"/>
  <c r="CH333" i="16"/>
  <c r="CF520" i="16"/>
  <c r="CD520" i="16"/>
  <c r="CB520" i="16"/>
  <c r="CC520" i="16"/>
  <c r="CE520" i="16"/>
  <c r="CF459" i="16"/>
  <c r="CE459" i="16"/>
  <c r="CC459" i="16"/>
  <c r="CD459" i="16"/>
  <c r="CB459" i="16"/>
  <c r="CF507" i="16"/>
  <c r="CE507" i="16"/>
  <c r="CC507" i="16"/>
  <c r="CD507" i="16"/>
  <c r="CB507" i="16"/>
  <c r="CF64" i="16"/>
  <c r="CD64" i="16"/>
  <c r="CB64" i="16"/>
  <c r="CC64" i="16"/>
  <c r="CE64" i="16"/>
  <c r="CF76" i="16"/>
  <c r="CD76" i="16"/>
  <c r="CB76" i="16"/>
  <c r="CC76" i="16"/>
  <c r="CE76" i="16"/>
  <c r="CF88" i="16"/>
  <c r="CD88" i="16"/>
  <c r="CB88" i="16"/>
  <c r="CC88" i="16"/>
  <c r="CE88" i="16"/>
  <c r="CF96" i="16"/>
  <c r="CD96" i="16"/>
  <c r="CB96" i="16"/>
  <c r="CC96" i="16"/>
  <c r="CE96" i="16"/>
  <c r="CE42" i="16"/>
  <c r="CC42" i="16"/>
  <c r="CF42" i="16"/>
  <c r="CD42" i="16"/>
  <c r="CB42" i="16"/>
  <c r="CF119" i="16"/>
  <c r="CE119" i="16"/>
  <c r="CC119" i="16"/>
  <c r="CD119" i="16"/>
  <c r="CB119" i="16"/>
  <c r="CF199" i="16"/>
  <c r="CE199" i="16"/>
  <c r="CC199" i="16"/>
  <c r="CD199" i="16"/>
  <c r="CB199" i="16"/>
  <c r="CE374" i="16"/>
  <c r="CC374" i="16"/>
  <c r="CF374" i="16"/>
  <c r="CB374" i="16"/>
  <c r="CD374" i="16"/>
  <c r="CE406" i="16"/>
  <c r="CC406" i="16"/>
  <c r="CF406" i="16"/>
  <c r="CB406" i="16"/>
  <c r="CD406" i="16"/>
  <c r="CF421" i="16"/>
  <c r="CD421" i="16"/>
  <c r="CB421" i="16"/>
  <c r="CE421" i="16"/>
  <c r="CC421" i="16"/>
  <c r="CK258" i="16"/>
  <c r="ES258" i="16" s="1"/>
  <c r="CI258" i="16"/>
  <c r="CG258" i="16"/>
  <c r="CJ258" i="16"/>
  <c r="CH258" i="16"/>
  <c r="CK370" i="16"/>
  <c r="ES370" i="16" s="1"/>
  <c r="CI370" i="16"/>
  <c r="CG370" i="16"/>
  <c r="CJ370" i="16"/>
  <c r="CH370" i="16"/>
  <c r="CJ403" i="16"/>
  <c r="CH403" i="16"/>
  <c r="CK403" i="16"/>
  <c r="ES403" i="16" s="1"/>
  <c r="CI403" i="16"/>
  <c r="CG403" i="16"/>
  <c r="CK484" i="16"/>
  <c r="ES484" i="16" s="1"/>
  <c r="CJ484" i="16"/>
  <c r="CH484" i="16"/>
  <c r="CI484" i="16"/>
  <c r="CG484" i="16"/>
  <c r="CK393" i="16"/>
  <c r="ES393" i="16" s="1"/>
  <c r="CI393" i="16"/>
  <c r="CG393" i="16"/>
  <c r="CJ393" i="16"/>
  <c r="CH393" i="16"/>
  <c r="CK141" i="16"/>
  <c r="ES141" i="16" s="1"/>
  <c r="CI141" i="16"/>
  <c r="CG141" i="16"/>
  <c r="CJ141" i="16"/>
  <c r="CH141" i="16"/>
  <c r="CK165" i="16"/>
  <c r="ES165" i="16" s="1"/>
  <c r="CI165" i="16"/>
  <c r="CG165" i="16"/>
  <c r="CJ165" i="16"/>
  <c r="CH165" i="16"/>
  <c r="CK209" i="16"/>
  <c r="ES209" i="16" s="1"/>
  <c r="CI209" i="16"/>
  <c r="CG209" i="16"/>
  <c r="CJ209" i="16"/>
  <c r="CH209" i="16"/>
  <c r="CK322" i="16"/>
  <c r="ES322" i="16" s="1"/>
  <c r="CI322" i="16"/>
  <c r="CG322" i="16"/>
  <c r="CJ322" i="16"/>
  <c r="CH322" i="16"/>
  <c r="CK330" i="16"/>
  <c r="ES330" i="16" s="1"/>
  <c r="CI330" i="16"/>
  <c r="CG330" i="16"/>
  <c r="CJ330" i="16"/>
  <c r="CH330" i="16"/>
  <c r="CK424" i="16"/>
  <c r="ES424" i="16" s="1"/>
  <c r="CJ424" i="16"/>
  <c r="CH424" i="16"/>
  <c r="CG424" i="16"/>
  <c r="CI424" i="16"/>
  <c r="CK458" i="16"/>
  <c r="ES458" i="16" s="1"/>
  <c r="CI458" i="16"/>
  <c r="CG458" i="16"/>
  <c r="CJ458" i="16"/>
  <c r="CH458" i="16"/>
  <c r="CK65" i="16"/>
  <c r="ES65" i="16" s="1"/>
  <c r="CI65" i="16"/>
  <c r="CG65" i="16"/>
  <c r="CJ65" i="16"/>
  <c r="CH65" i="16"/>
  <c r="CK89" i="16"/>
  <c r="ES89" i="16" s="1"/>
  <c r="CI89" i="16"/>
  <c r="CG89" i="16"/>
  <c r="CJ89" i="16"/>
  <c r="CH89" i="16"/>
  <c r="CJ195" i="16"/>
  <c r="CH195" i="16"/>
  <c r="CK195" i="16"/>
  <c r="ES195" i="16" s="1"/>
  <c r="CI195" i="16"/>
  <c r="CG195" i="16"/>
  <c r="CK373" i="16"/>
  <c r="ES373" i="16" s="1"/>
  <c r="CI373" i="16"/>
  <c r="CG373" i="16"/>
  <c r="CJ373" i="16"/>
  <c r="CH373" i="16"/>
  <c r="CK482" i="16"/>
  <c r="ES482" i="16" s="1"/>
  <c r="CI482" i="16"/>
  <c r="CG482" i="16"/>
  <c r="CJ482" i="16"/>
  <c r="CH482" i="16"/>
  <c r="CK24" i="16"/>
  <c r="ES24" i="16" s="1"/>
  <c r="CJ24" i="16"/>
  <c r="CH24" i="16"/>
  <c r="CG24" i="16"/>
  <c r="CI24" i="16"/>
  <c r="CJ39" i="16"/>
  <c r="CH39" i="16"/>
  <c r="CI39" i="16"/>
  <c r="CG39" i="16"/>
  <c r="CK39" i="16"/>
  <c r="ES39" i="16" s="1"/>
  <c r="CK277" i="16"/>
  <c r="ES277" i="16" s="1"/>
  <c r="CI277" i="16"/>
  <c r="CG277" i="16"/>
  <c r="CJ277" i="16"/>
  <c r="CH277" i="16"/>
  <c r="CK506" i="16"/>
  <c r="ES506" i="16" s="1"/>
  <c r="CI506" i="16"/>
  <c r="CG506" i="16"/>
  <c r="CJ506" i="16"/>
  <c r="CH506" i="16"/>
  <c r="CZ43" i="16"/>
  <c r="CX43" i="16"/>
  <c r="CW43" i="16"/>
  <c r="CY43" i="16"/>
  <c r="CV43" i="16"/>
  <c r="CZ59" i="16"/>
  <c r="CX59" i="16"/>
  <c r="CY59" i="16"/>
  <c r="CW59" i="16"/>
  <c r="CV59" i="16"/>
  <c r="CZ67" i="16"/>
  <c r="CY67" i="16"/>
  <c r="CX67" i="16"/>
  <c r="CW67" i="16"/>
  <c r="CV67" i="16"/>
  <c r="CZ75" i="16"/>
  <c r="CX75" i="16"/>
  <c r="CW75" i="16"/>
  <c r="CY75" i="16"/>
  <c r="CV75" i="16"/>
  <c r="CU81" i="16"/>
  <c r="CS81" i="16"/>
  <c r="CT81" i="16"/>
  <c r="CQ81" i="16"/>
  <c r="CR81" i="16"/>
  <c r="CU89" i="16"/>
  <c r="CS89" i="16"/>
  <c r="CT89" i="16"/>
  <c r="CQ89" i="16"/>
  <c r="CR89" i="16"/>
  <c r="CU97" i="16"/>
  <c r="CS97" i="16"/>
  <c r="CT97" i="16"/>
  <c r="CQ97" i="16"/>
  <c r="CR97" i="16"/>
  <c r="CP4" i="16"/>
  <c r="CN4" i="16"/>
  <c r="CM4" i="16"/>
  <c r="EU4" i="16" s="1"/>
  <c r="CO4" i="16"/>
  <c r="CL4" i="16"/>
  <c r="CP20" i="16"/>
  <c r="CM20" i="16"/>
  <c r="EU20" i="16" s="1"/>
  <c r="CO20" i="16"/>
  <c r="CN20" i="16"/>
  <c r="CL20" i="16"/>
  <c r="CU39" i="16"/>
  <c r="CT39" i="16"/>
  <c r="CS39" i="16"/>
  <c r="CR39" i="16"/>
  <c r="CQ39" i="16"/>
  <c r="CU37" i="16"/>
  <c r="CS37" i="16"/>
  <c r="CT37" i="16"/>
  <c r="CQ37" i="16"/>
  <c r="CR37" i="16"/>
  <c r="CU113" i="16"/>
  <c r="CS113" i="16"/>
  <c r="CT113" i="16"/>
  <c r="CQ113" i="16"/>
  <c r="CR113" i="16"/>
  <c r="CU121" i="16"/>
  <c r="CS121" i="16"/>
  <c r="CT121" i="16"/>
  <c r="CQ121" i="16"/>
  <c r="CR121" i="16"/>
  <c r="CP127" i="16"/>
  <c r="CO127" i="16"/>
  <c r="CN127" i="16"/>
  <c r="CL127" i="16"/>
  <c r="CM127" i="16"/>
  <c r="EU127" i="16" s="1"/>
  <c r="CP195" i="16"/>
  <c r="CO195" i="16"/>
  <c r="CN195" i="16"/>
  <c r="CL195" i="16"/>
  <c r="CM195" i="16"/>
  <c r="EU195" i="16" s="1"/>
  <c r="CP348" i="16"/>
  <c r="CM348" i="16"/>
  <c r="EU348" i="16" s="1"/>
  <c r="CN348" i="16"/>
  <c r="CL348" i="16"/>
  <c r="CO348" i="16"/>
  <c r="CP380" i="16"/>
  <c r="CM380" i="16"/>
  <c r="EU380" i="16" s="1"/>
  <c r="CN380" i="16"/>
  <c r="CL380" i="16"/>
  <c r="CO380" i="16"/>
  <c r="CU396" i="16"/>
  <c r="CT396" i="16"/>
  <c r="CR396" i="16"/>
  <c r="CS396" i="16"/>
  <c r="CQ396" i="16"/>
  <c r="CP411" i="16"/>
  <c r="CO411" i="16"/>
  <c r="CN411" i="16"/>
  <c r="CL411" i="16"/>
  <c r="CM411" i="16"/>
  <c r="EU411" i="16" s="1"/>
  <c r="CP419" i="16"/>
  <c r="CO419" i="16"/>
  <c r="CN419" i="16"/>
  <c r="CL419" i="16"/>
  <c r="CM419" i="16"/>
  <c r="EU419" i="16" s="1"/>
  <c r="CZ205" i="16"/>
  <c r="CY205" i="16"/>
  <c r="CX205" i="16"/>
  <c r="CW205" i="16"/>
  <c r="CV205" i="16"/>
  <c r="CU296" i="16"/>
  <c r="CT296" i="16"/>
  <c r="CS296" i="16"/>
  <c r="CR296" i="16"/>
  <c r="CQ296" i="16"/>
  <c r="CU364" i="16"/>
  <c r="CT364" i="16"/>
  <c r="CR364" i="16"/>
  <c r="CS364" i="16"/>
  <c r="CQ364" i="16"/>
  <c r="CU231" i="16"/>
  <c r="CT231" i="16"/>
  <c r="CS231" i="16"/>
  <c r="CR231" i="16"/>
  <c r="CQ231" i="16"/>
  <c r="CU426" i="16"/>
  <c r="CT426" i="16"/>
  <c r="CS426" i="16"/>
  <c r="CQ426" i="16"/>
  <c r="CR426" i="16"/>
  <c r="CZ431" i="16"/>
  <c r="CX431" i="16"/>
  <c r="CY431" i="16"/>
  <c r="CW431" i="16"/>
  <c r="CV431" i="16"/>
  <c r="CZ435" i="16"/>
  <c r="CY435" i="16"/>
  <c r="CX435" i="16"/>
  <c r="CW435" i="16"/>
  <c r="CV435" i="16"/>
  <c r="CU212" i="16"/>
  <c r="CT212" i="16"/>
  <c r="CS212" i="16"/>
  <c r="CR212" i="16"/>
  <c r="CQ212" i="16"/>
  <c r="CU266" i="16"/>
  <c r="CS266" i="16"/>
  <c r="CT266" i="16"/>
  <c r="CQ266" i="16"/>
  <c r="CR266" i="16"/>
  <c r="CS290" i="16"/>
  <c r="CU290" i="16"/>
  <c r="CQ290" i="16"/>
  <c r="CT290" i="16"/>
  <c r="CR290" i="16"/>
  <c r="CP316" i="16"/>
  <c r="CM316" i="16"/>
  <c r="EU316" i="16" s="1"/>
  <c r="CN316" i="16"/>
  <c r="CL316" i="16"/>
  <c r="CO316" i="16"/>
  <c r="CU324" i="16"/>
  <c r="CT324" i="16"/>
  <c r="CS324" i="16"/>
  <c r="CR324" i="16"/>
  <c r="CQ324" i="16"/>
  <c r="CO442" i="16"/>
  <c r="CN442" i="16"/>
  <c r="CL442" i="16"/>
  <c r="CP442" i="16"/>
  <c r="CM442" i="16"/>
  <c r="EU442" i="16" s="1"/>
  <c r="CO450" i="16"/>
  <c r="CN450" i="16"/>
  <c r="CL450" i="16"/>
  <c r="CM450" i="16"/>
  <c r="EU450" i="16" s="1"/>
  <c r="CP450" i="16"/>
  <c r="CZ502" i="16"/>
  <c r="CY502" i="16"/>
  <c r="CX502" i="16"/>
  <c r="CV502" i="16"/>
  <c r="CW502" i="16"/>
  <c r="CZ531" i="16"/>
  <c r="CY531" i="16"/>
  <c r="CX531" i="16"/>
  <c r="CW531" i="16"/>
  <c r="CV531" i="16"/>
  <c r="CZ501" i="16"/>
  <c r="CY501" i="16"/>
  <c r="CX501" i="16"/>
  <c r="CV501" i="16"/>
  <c r="CW501" i="16"/>
  <c r="CU526" i="16"/>
  <c r="CT526" i="16"/>
  <c r="CS526" i="16"/>
  <c r="CQ526" i="16"/>
  <c r="CR526" i="16"/>
  <c r="CP472" i="16"/>
  <c r="CM472" i="16"/>
  <c r="EU472" i="16" s="1"/>
  <c r="CO472" i="16"/>
  <c r="CN472" i="16"/>
  <c r="CL472" i="16"/>
  <c r="CJ511" i="16"/>
  <c r="CH511" i="16"/>
  <c r="CK511" i="16"/>
  <c r="ES511" i="16" s="1"/>
  <c r="CI511" i="16"/>
  <c r="CG511" i="16"/>
  <c r="CZ15" i="16"/>
  <c r="CY15" i="16"/>
  <c r="CX15" i="16"/>
  <c r="CW15" i="16"/>
  <c r="CV15" i="16"/>
  <c r="CZ31" i="16"/>
  <c r="CY31" i="16"/>
  <c r="CX31" i="16"/>
  <c r="CW31" i="16"/>
  <c r="CV31" i="16"/>
  <c r="CZ42" i="16"/>
  <c r="CY42" i="16"/>
  <c r="CX42" i="16"/>
  <c r="CW42" i="16"/>
  <c r="CV42" i="16"/>
  <c r="CZ235" i="16"/>
  <c r="CX235" i="16"/>
  <c r="CW235" i="16"/>
  <c r="CV235" i="16"/>
  <c r="CY235" i="16"/>
  <c r="CO281" i="16"/>
  <c r="CP281" i="16"/>
  <c r="CM281" i="16"/>
  <c r="EU281" i="16" s="1"/>
  <c r="CL281" i="16"/>
  <c r="CN281" i="16"/>
  <c r="CZ350" i="16"/>
  <c r="CY350" i="16"/>
  <c r="CX350" i="16"/>
  <c r="CW350" i="16"/>
  <c r="CV350" i="16"/>
  <c r="CO210" i="16"/>
  <c r="CN210" i="16"/>
  <c r="CL210" i="16"/>
  <c r="CM210" i="16"/>
  <c r="EU210" i="16" s="1"/>
  <c r="CP210" i="16"/>
  <c r="CZ260" i="16"/>
  <c r="CY260" i="16"/>
  <c r="CX260" i="16"/>
  <c r="CW260" i="16"/>
  <c r="CV260" i="16"/>
  <c r="CY345" i="16"/>
  <c r="CZ345" i="16"/>
  <c r="CW345" i="16"/>
  <c r="CX345" i="16"/>
  <c r="CV345" i="16"/>
  <c r="CU199" i="16"/>
  <c r="CT199" i="16"/>
  <c r="CS199" i="16"/>
  <c r="CR199" i="16"/>
  <c r="CQ199" i="16"/>
  <c r="CS386" i="16"/>
  <c r="CU386" i="16"/>
  <c r="CQ386" i="16"/>
  <c r="CT386" i="16"/>
  <c r="CR386" i="16"/>
  <c r="CZ398" i="16"/>
  <c r="CY398" i="16"/>
  <c r="CX398" i="16"/>
  <c r="CV398" i="16"/>
  <c r="CW398" i="16"/>
  <c r="CP412" i="16"/>
  <c r="CM412" i="16"/>
  <c r="EU412" i="16" s="1"/>
  <c r="CN412" i="16"/>
  <c r="CL412" i="16"/>
  <c r="CO412" i="16"/>
  <c r="CP128" i="16"/>
  <c r="CO128" i="16"/>
  <c r="CM128" i="16"/>
  <c r="EU128" i="16" s="1"/>
  <c r="CN128" i="16"/>
  <c r="CL128" i="16"/>
  <c r="CU138" i="16"/>
  <c r="CS138" i="16"/>
  <c r="CT138" i="16"/>
  <c r="CQ138" i="16"/>
  <c r="CR138" i="16"/>
  <c r="CS146" i="16"/>
  <c r="CU146" i="16"/>
  <c r="CQ146" i="16"/>
  <c r="CT146" i="16"/>
  <c r="CR146" i="16"/>
  <c r="CU154" i="16"/>
  <c r="CS154" i="16"/>
  <c r="CT154" i="16"/>
  <c r="CQ154" i="16"/>
  <c r="CR154" i="16"/>
  <c r="CS162" i="16"/>
  <c r="CU162" i="16"/>
  <c r="CQ162" i="16"/>
  <c r="CT162" i="16"/>
  <c r="CR162" i="16"/>
  <c r="CU168" i="16"/>
  <c r="CT168" i="16"/>
  <c r="CS168" i="16"/>
  <c r="CR168" i="16"/>
  <c r="CQ168" i="16"/>
  <c r="CU176" i="16"/>
  <c r="CT176" i="16"/>
  <c r="CR176" i="16"/>
  <c r="CS176" i="16"/>
  <c r="CQ176" i="16"/>
  <c r="CU220" i="16"/>
  <c r="CT220" i="16"/>
  <c r="CR220" i="16"/>
  <c r="CS220" i="16"/>
  <c r="CQ220" i="16"/>
  <c r="CO249" i="16"/>
  <c r="CP249" i="16"/>
  <c r="CM249" i="16"/>
  <c r="EU249" i="16" s="1"/>
  <c r="CL249" i="16"/>
  <c r="CN249" i="16"/>
  <c r="CZ313" i="16"/>
  <c r="CY313" i="16"/>
  <c r="CW313" i="16"/>
  <c r="CV313" i="16"/>
  <c r="CX313" i="16"/>
  <c r="CP320" i="16"/>
  <c r="CO320" i="16"/>
  <c r="CM320" i="16"/>
  <c r="EU320" i="16" s="1"/>
  <c r="CN320" i="16"/>
  <c r="CL320" i="16"/>
  <c r="CT516" i="16"/>
  <c r="CU516" i="16"/>
  <c r="CR516" i="16"/>
  <c r="CQ516" i="16"/>
  <c r="CS516" i="16"/>
  <c r="CP491" i="16"/>
  <c r="CO491" i="16"/>
  <c r="CN491" i="16"/>
  <c r="CL491" i="16"/>
  <c r="CM491" i="16"/>
  <c r="EU491" i="16" s="1"/>
  <c r="CY513" i="16"/>
  <c r="CX513" i="16"/>
  <c r="CV513" i="16"/>
  <c r="CW513" i="16"/>
  <c r="CZ513" i="16"/>
  <c r="CP108" i="16"/>
  <c r="CM108" i="16"/>
  <c r="EU108" i="16" s="1"/>
  <c r="CL108" i="16"/>
  <c r="CO108" i="16"/>
  <c r="CN108" i="16"/>
  <c r="CS18" i="16"/>
  <c r="CU18" i="16"/>
  <c r="CQ18" i="16"/>
  <c r="CT18" i="16"/>
  <c r="CR18" i="16"/>
  <c r="CS34" i="16"/>
  <c r="CU34" i="16"/>
  <c r="CQ34" i="16"/>
  <c r="CT34" i="16"/>
  <c r="CR34" i="16"/>
  <c r="CP60" i="16"/>
  <c r="CM60" i="16"/>
  <c r="EU60" i="16" s="1"/>
  <c r="CL60" i="16"/>
  <c r="CN60" i="16"/>
  <c r="CO60" i="16"/>
  <c r="CO66" i="16"/>
  <c r="CL66" i="16"/>
  <c r="CM66" i="16"/>
  <c r="EU66" i="16" s="1"/>
  <c r="CP66" i="16"/>
  <c r="CN66" i="16"/>
  <c r="CO74" i="16"/>
  <c r="CL74" i="16"/>
  <c r="CP74" i="16"/>
  <c r="CN74" i="16"/>
  <c r="CM74" i="16"/>
  <c r="EU74" i="16" s="1"/>
  <c r="CO82" i="16"/>
  <c r="CL82" i="16"/>
  <c r="CM82" i="16"/>
  <c r="EU82" i="16" s="1"/>
  <c r="CN82" i="16"/>
  <c r="CP82" i="16"/>
  <c r="CZ86" i="16"/>
  <c r="CY86" i="16"/>
  <c r="CX86" i="16"/>
  <c r="CV86" i="16"/>
  <c r="CW86" i="16"/>
  <c r="CZ94" i="16"/>
  <c r="CY94" i="16"/>
  <c r="CX94" i="16"/>
  <c r="CW94" i="16"/>
  <c r="CV94" i="16"/>
  <c r="CZ102" i="16"/>
  <c r="CY102" i="16"/>
  <c r="CX102" i="16"/>
  <c r="CV102" i="16"/>
  <c r="CW102" i="16"/>
  <c r="CU110" i="16"/>
  <c r="CS110" i="16"/>
  <c r="CT110" i="16"/>
  <c r="CQ110" i="16"/>
  <c r="CR110" i="16"/>
  <c r="CS118" i="16"/>
  <c r="CU118" i="16"/>
  <c r="CQ118" i="16"/>
  <c r="CT118" i="16"/>
  <c r="CR118" i="16"/>
  <c r="CU187" i="16"/>
  <c r="CT187" i="16"/>
  <c r="CS187" i="16"/>
  <c r="CR187" i="16"/>
  <c r="CQ187" i="16"/>
  <c r="CP211" i="16"/>
  <c r="CO211" i="16"/>
  <c r="CN211" i="16"/>
  <c r="CL211" i="16"/>
  <c r="CM211" i="16"/>
  <c r="EU211" i="16" s="1"/>
  <c r="CZ285" i="16"/>
  <c r="CY285" i="16"/>
  <c r="CX285" i="16"/>
  <c r="CW285" i="16"/>
  <c r="CV285" i="16"/>
  <c r="CO361" i="16"/>
  <c r="CP361" i="16"/>
  <c r="CM361" i="16"/>
  <c r="EU361" i="16" s="1"/>
  <c r="CL361" i="16"/>
  <c r="CN361" i="16"/>
  <c r="CU218" i="16"/>
  <c r="CS218" i="16"/>
  <c r="CT218" i="16"/>
  <c r="CQ218" i="16"/>
  <c r="CR218" i="16"/>
  <c r="CP288" i="16"/>
  <c r="CO288" i="16"/>
  <c r="CM288" i="16"/>
  <c r="EU288" i="16" s="1"/>
  <c r="CN288" i="16"/>
  <c r="CL288" i="16"/>
  <c r="CU312" i="16"/>
  <c r="CT312" i="16"/>
  <c r="CS312" i="16"/>
  <c r="CR312" i="16"/>
  <c r="CQ312" i="16"/>
  <c r="CZ237" i="16"/>
  <c r="CY237" i="16"/>
  <c r="CX237" i="16"/>
  <c r="CW237" i="16"/>
  <c r="CV237" i="16"/>
  <c r="CZ255" i="16"/>
  <c r="CY255" i="16"/>
  <c r="CX255" i="16"/>
  <c r="CW255" i="16"/>
  <c r="CV255" i="16"/>
  <c r="CZ271" i="16"/>
  <c r="CY271" i="16"/>
  <c r="CX271" i="16"/>
  <c r="CW271" i="16"/>
  <c r="CV271" i="16"/>
  <c r="CZ287" i="16"/>
  <c r="CY287" i="16"/>
  <c r="CX287" i="16"/>
  <c r="CW287" i="16"/>
  <c r="CV287" i="16"/>
  <c r="CZ303" i="16"/>
  <c r="CY303" i="16"/>
  <c r="CX303" i="16"/>
  <c r="CW303" i="16"/>
  <c r="CV303" i="16"/>
  <c r="CO190" i="16"/>
  <c r="CN190" i="16"/>
  <c r="CL190" i="16"/>
  <c r="CP190" i="16"/>
  <c r="CM190" i="16"/>
  <c r="EU190" i="16" s="1"/>
  <c r="CU228" i="16"/>
  <c r="CT228" i="16"/>
  <c r="CS228" i="16"/>
  <c r="CR228" i="16"/>
  <c r="CQ228" i="16"/>
  <c r="CU233" i="16"/>
  <c r="CS233" i="16"/>
  <c r="CT233" i="16"/>
  <c r="CQ233" i="16"/>
  <c r="CR233" i="16"/>
  <c r="CZ129" i="16"/>
  <c r="CY129" i="16"/>
  <c r="CX129" i="16"/>
  <c r="CW129" i="16"/>
  <c r="CV129" i="16"/>
  <c r="CZ137" i="16"/>
  <c r="CY137" i="16"/>
  <c r="CW137" i="16"/>
  <c r="CV137" i="16"/>
  <c r="CX137" i="16"/>
  <c r="CZ145" i="16"/>
  <c r="CY145" i="16"/>
  <c r="CX145" i="16"/>
  <c r="CW145" i="16"/>
  <c r="CV145" i="16"/>
  <c r="CZ153" i="16"/>
  <c r="CY153" i="16"/>
  <c r="CW153" i="16"/>
  <c r="CX153" i="16"/>
  <c r="CV153" i="16"/>
  <c r="CZ161" i="16"/>
  <c r="CY161" i="16"/>
  <c r="CX161" i="16"/>
  <c r="CW161" i="16"/>
  <c r="CV161" i="16"/>
  <c r="CU167" i="16"/>
  <c r="CT167" i="16"/>
  <c r="CS167" i="16"/>
  <c r="CR167" i="16"/>
  <c r="CQ167" i="16"/>
  <c r="CU175" i="16"/>
  <c r="CT175" i="16"/>
  <c r="CS175" i="16"/>
  <c r="CR175" i="16"/>
  <c r="CQ175" i="16"/>
  <c r="CZ204" i="16"/>
  <c r="CY204" i="16"/>
  <c r="CX204" i="16"/>
  <c r="CW204" i="16"/>
  <c r="CV204" i="16"/>
  <c r="CO330" i="16"/>
  <c r="CN330" i="16"/>
  <c r="CL330" i="16"/>
  <c r="CP330" i="16"/>
  <c r="CM330" i="16"/>
  <c r="EU330" i="16" s="1"/>
  <c r="CZ332" i="16"/>
  <c r="CY332" i="16"/>
  <c r="CX332" i="16"/>
  <c r="CW332" i="16"/>
  <c r="CV332" i="16"/>
  <c r="CZ343" i="16"/>
  <c r="CX343" i="16"/>
  <c r="CY343" i="16"/>
  <c r="CW343" i="16"/>
  <c r="CV343" i="16"/>
  <c r="CP372" i="16"/>
  <c r="CM372" i="16"/>
  <c r="EU372" i="16" s="1"/>
  <c r="CO372" i="16"/>
  <c r="CN372" i="16"/>
  <c r="CL372" i="16"/>
  <c r="CP383" i="16"/>
  <c r="CO383" i="16"/>
  <c r="CN383" i="16"/>
  <c r="CL383" i="16"/>
  <c r="CM383" i="16"/>
  <c r="EU383" i="16" s="1"/>
  <c r="CP403" i="16"/>
  <c r="CO403" i="16"/>
  <c r="CN403" i="16"/>
  <c r="CL403" i="16"/>
  <c r="CM403" i="16"/>
  <c r="EU403" i="16" s="1"/>
  <c r="CZ489" i="16"/>
  <c r="CY489" i="16"/>
  <c r="CX489" i="16"/>
  <c r="CV489" i="16"/>
  <c r="CW489" i="16"/>
  <c r="CO505" i="16"/>
  <c r="CP505" i="16"/>
  <c r="CM505" i="16"/>
  <c r="EU505" i="16" s="1"/>
  <c r="CL505" i="16"/>
  <c r="CN505" i="16"/>
  <c r="CT487" i="16"/>
  <c r="CR487" i="16"/>
  <c r="CU487" i="16"/>
  <c r="CS487" i="16"/>
  <c r="CQ487" i="16"/>
  <c r="CP484" i="16"/>
  <c r="CM484" i="16"/>
  <c r="EU484" i="16" s="1"/>
  <c r="CO484" i="16"/>
  <c r="CN484" i="16"/>
  <c r="CL484" i="16"/>
  <c r="CU47" i="16"/>
  <c r="CT47" i="16"/>
  <c r="CS47" i="16"/>
  <c r="CR47" i="16"/>
  <c r="CQ47" i="16"/>
  <c r="CZ9" i="16"/>
  <c r="CY9" i="16"/>
  <c r="CW9" i="16"/>
  <c r="CV9" i="16"/>
  <c r="CX9" i="16"/>
  <c r="CU21" i="16"/>
  <c r="CS21" i="16"/>
  <c r="CT21" i="16"/>
  <c r="CQ21" i="16"/>
  <c r="CR21" i="16"/>
  <c r="CU41" i="16"/>
  <c r="CS41" i="16"/>
  <c r="CT41" i="16"/>
  <c r="CQ41" i="16"/>
  <c r="CR41" i="16"/>
  <c r="CO182" i="16"/>
  <c r="CP182" i="16"/>
  <c r="CN182" i="16"/>
  <c r="CL182" i="16"/>
  <c r="CM182" i="16"/>
  <c r="EU182" i="16" s="1"/>
  <c r="CO273" i="16"/>
  <c r="CP273" i="16"/>
  <c r="CM273" i="16"/>
  <c r="EU273" i="16" s="1"/>
  <c r="CL273" i="16"/>
  <c r="CN273" i="16"/>
  <c r="CZ346" i="16"/>
  <c r="CY346" i="16"/>
  <c r="CX346" i="16"/>
  <c r="CW346" i="16"/>
  <c r="CV346" i="16"/>
  <c r="CO365" i="16"/>
  <c r="CP365" i="16"/>
  <c r="CM365" i="16"/>
  <c r="EU365" i="16" s="1"/>
  <c r="CN365" i="16"/>
  <c r="CL365" i="16"/>
  <c r="CU197" i="16"/>
  <c r="CS197" i="16"/>
  <c r="CT197" i="16"/>
  <c r="CQ197" i="16"/>
  <c r="CR197" i="16"/>
  <c r="CO229" i="16"/>
  <c r="CP229" i="16"/>
  <c r="CM229" i="16"/>
  <c r="EU229" i="16" s="1"/>
  <c r="CL229" i="16"/>
  <c r="CN229" i="16"/>
  <c r="CU264" i="16"/>
  <c r="CT264" i="16"/>
  <c r="CS264" i="16"/>
  <c r="CR264" i="16"/>
  <c r="CQ264" i="16"/>
  <c r="CO373" i="16"/>
  <c r="CP373" i="16"/>
  <c r="CM373" i="16"/>
  <c r="EU373" i="16" s="1"/>
  <c r="CL373" i="16"/>
  <c r="CN373" i="16"/>
  <c r="CO389" i="16"/>
  <c r="CP389" i="16"/>
  <c r="CM389" i="16"/>
  <c r="EU389" i="16" s="1"/>
  <c r="CL389" i="16"/>
  <c r="CN389" i="16"/>
  <c r="CO405" i="16"/>
  <c r="CP405" i="16"/>
  <c r="CM405" i="16"/>
  <c r="EU405" i="16" s="1"/>
  <c r="CL405" i="16"/>
  <c r="CN405" i="16"/>
  <c r="CU336" i="16"/>
  <c r="CT336" i="16"/>
  <c r="CR336" i="16"/>
  <c r="CQ336" i="16"/>
  <c r="CS336" i="16"/>
  <c r="CU349" i="16"/>
  <c r="CS349" i="16"/>
  <c r="CT349" i="16"/>
  <c r="CQ349" i="16"/>
  <c r="CR349" i="16"/>
  <c r="CZ325" i="16"/>
  <c r="CY325" i="16"/>
  <c r="CX325" i="16"/>
  <c r="CW325" i="16"/>
  <c r="CV325" i="16"/>
  <c r="CT471" i="16"/>
  <c r="CR471" i="16"/>
  <c r="CS471" i="16"/>
  <c r="CQ471" i="16"/>
  <c r="CU471" i="16"/>
  <c r="CT520" i="16"/>
  <c r="CR520" i="16"/>
  <c r="CU520" i="16"/>
  <c r="CS520" i="16"/>
  <c r="CQ520" i="16"/>
  <c r="CT455" i="16"/>
  <c r="CU455" i="16"/>
  <c r="CR455" i="16"/>
  <c r="CS455" i="16"/>
  <c r="CQ455" i="16"/>
  <c r="CZ475" i="16"/>
  <c r="CY475" i="16"/>
  <c r="CX475" i="16"/>
  <c r="CW475" i="16"/>
  <c r="CV475" i="16"/>
  <c r="CO286" i="16"/>
  <c r="CN286" i="16"/>
  <c r="CL286" i="16"/>
  <c r="CP286" i="16"/>
  <c r="CM286" i="16"/>
  <c r="EU286" i="16" s="1"/>
  <c r="CO302" i="16"/>
  <c r="CN302" i="16"/>
  <c r="CL302" i="16"/>
  <c r="CP302" i="16"/>
  <c r="CM302" i="16"/>
  <c r="EU302" i="16" s="1"/>
  <c r="CO441" i="16"/>
  <c r="CP441" i="16"/>
  <c r="CM441" i="16"/>
  <c r="EU441" i="16" s="1"/>
  <c r="CL441" i="16"/>
  <c r="CN441" i="16"/>
  <c r="CO462" i="16"/>
  <c r="CN462" i="16"/>
  <c r="CL462" i="16"/>
  <c r="CP462" i="16"/>
  <c r="CM462" i="16"/>
  <c r="EU462" i="16" s="1"/>
  <c r="CZ463" i="16"/>
  <c r="CX463" i="16"/>
  <c r="CW463" i="16"/>
  <c r="CY463" i="16"/>
  <c r="CV463" i="16"/>
  <c r="CO478" i="16"/>
  <c r="CN478" i="16"/>
  <c r="CL478" i="16"/>
  <c r="CP478" i="16"/>
  <c r="CM478" i="16"/>
  <c r="EU478" i="16" s="1"/>
  <c r="CP508" i="16"/>
  <c r="CM508" i="16"/>
  <c r="EU508" i="16" s="1"/>
  <c r="CN508" i="16"/>
  <c r="CL508" i="16"/>
  <c r="CO508" i="16"/>
  <c r="CO454" i="16"/>
  <c r="CP454" i="16"/>
  <c r="CN454" i="16"/>
  <c r="CL454" i="16"/>
  <c r="CM454" i="16"/>
  <c r="EU454" i="16" s="1"/>
  <c r="CK265" i="16"/>
  <c r="ES265" i="16" s="1"/>
  <c r="CI265" i="16"/>
  <c r="CG265" i="16"/>
  <c r="CJ265" i="16"/>
  <c r="CH265" i="16"/>
  <c r="CK505" i="16"/>
  <c r="ES505" i="16" s="1"/>
  <c r="CI505" i="16"/>
  <c r="CG505" i="16"/>
  <c r="CJ505" i="16"/>
  <c r="CH505" i="16"/>
  <c r="CJ467" i="16"/>
  <c r="CH467" i="16"/>
  <c r="CK467" i="16"/>
  <c r="ES467" i="16" s="1"/>
  <c r="CI467" i="16"/>
  <c r="CG467" i="16"/>
  <c r="CK272" i="16"/>
  <c r="ES272" i="16" s="1"/>
  <c r="CJ272" i="16"/>
  <c r="CH272" i="16"/>
  <c r="CG272" i="16"/>
  <c r="CI272" i="16"/>
  <c r="CK306" i="16"/>
  <c r="ES306" i="16" s="1"/>
  <c r="CI306" i="16"/>
  <c r="CG306" i="16"/>
  <c r="CJ306" i="16"/>
  <c r="CH306" i="16"/>
  <c r="CK224" i="16"/>
  <c r="ES224" i="16" s="1"/>
  <c r="CJ224" i="16"/>
  <c r="CH224" i="16"/>
  <c r="CG224" i="16"/>
  <c r="CI224" i="16"/>
  <c r="CK197" i="16"/>
  <c r="ES197" i="16" s="1"/>
  <c r="CI197" i="16"/>
  <c r="CG197" i="16"/>
  <c r="CJ197" i="16"/>
  <c r="CH197" i="16"/>
  <c r="CK221" i="16"/>
  <c r="ES221" i="16" s="1"/>
  <c r="CI221" i="16"/>
  <c r="CG221" i="16"/>
  <c r="CJ221" i="16"/>
  <c r="CH221" i="16"/>
  <c r="CK21" i="16"/>
  <c r="ES21" i="16" s="1"/>
  <c r="CI21" i="16"/>
  <c r="CG21" i="16"/>
  <c r="CJ21" i="16"/>
  <c r="CH21" i="16"/>
  <c r="CA110" i="16"/>
  <c r="BY110" i="16"/>
  <c r="BW110" i="16"/>
  <c r="BZ110" i="16"/>
  <c r="BX110" i="16"/>
  <c r="CA118" i="16"/>
  <c r="BY118" i="16"/>
  <c r="BW118" i="16"/>
  <c r="BZ118" i="16"/>
  <c r="BX118" i="16"/>
  <c r="CA126" i="16"/>
  <c r="BY126" i="16"/>
  <c r="BW126" i="16"/>
  <c r="BZ126" i="16"/>
  <c r="BX126" i="16"/>
  <c r="BX255" i="16"/>
  <c r="BY255" i="16"/>
  <c r="BZ255" i="16"/>
  <c r="CA255" i="16"/>
  <c r="BW255" i="16"/>
  <c r="BZ344" i="16"/>
  <c r="BX344" i="16"/>
  <c r="CA344" i="16"/>
  <c r="BY344" i="16"/>
  <c r="BW344" i="16"/>
  <c r="BZ128" i="16"/>
  <c r="BX128" i="16"/>
  <c r="CA128" i="16"/>
  <c r="BY128" i="16"/>
  <c r="BW128" i="16"/>
  <c r="BZ136" i="16"/>
  <c r="BX136" i="16"/>
  <c r="CA136" i="16"/>
  <c r="BY136" i="16"/>
  <c r="BW136" i="16"/>
  <c r="BZ144" i="16"/>
  <c r="BX144" i="16"/>
  <c r="CA144" i="16"/>
  <c r="BY144" i="16"/>
  <c r="BW144" i="16"/>
  <c r="BZ152" i="16"/>
  <c r="BX152" i="16"/>
  <c r="CA152" i="16"/>
  <c r="BY152" i="16"/>
  <c r="BW152" i="16"/>
  <c r="BZ160" i="16"/>
  <c r="BX160" i="16"/>
  <c r="CA160" i="16"/>
  <c r="BY160" i="16"/>
  <c r="BW160" i="16"/>
  <c r="BZ168" i="16"/>
  <c r="BX168" i="16"/>
  <c r="CA168" i="16"/>
  <c r="BY168" i="16"/>
  <c r="BW168" i="16"/>
  <c r="BZ180" i="16"/>
  <c r="BX180" i="16"/>
  <c r="CA180" i="16"/>
  <c r="BY180" i="16"/>
  <c r="BW180" i="16"/>
  <c r="CA50" i="16"/>
  <c r="BY50" i="16"/>
  <c r="BW50" i="16"/>
  <c r="BZ50" i="16"/>
  <c r="BX50" i="16"/>
  <c r="BY237" i="16"/>
  <c r="BZ237" i="16"/>
  <c r="CA237" i="16"/>
  <c r="BW237" i="16"/>
  <c r="BX237" i="16"/>
  <c r="BZ275" i="16"/>
  <c r="CA275" i="16"/>
  <c r="BW275" i="16"/>
  <c r="BY275" i="16"/>
  <c r="BX275" i="16"/>
  <c r="BX367" i="16"/>
  <c r="BW367" i="16"/>
  <c r="BY367" i="16"/>
  <c r="CA367" i="16"/>
  <c r="BZ367" i="16"/>
  <c r="CA190" i="16"/>
  <c r="BY190" i="16"/>
  <c r="BW190" i="16"/>
  <c r="BZ190" i="16"/>
  <c r="BX190" i="16"/>
  <c r="CA214" i="16"/>
  <c r="BY214" i="16"/>
  <c r="BW214" i="16"/>
  <c r="BZ214" i="16"/>
  <c r="BX214" i="16"/>
  <c r="CA294" i="16"/>
  <c r="BY294" i="16"/>
  <c r="BW294" i="16"/>
  <c r="BZ294" i="16"/>
  <c r="BX294" i="16"/>
  <c r="BZ56" i="16"/>
  <c r="BX56" i="16"/>
  <c r="CA56" i="16"/>
  <c r="BY56" i="16"/>
  <c r="BW56" i="16"/>
  <c r="BZ64" i="16"/>
  <c r="BX64" i="16"/>
  <c r="CA64" i="16"/>
  <c r="BY64" i="16"/>
  <c r="BW64" i="16"/>
  <c r="BZ72" i="16"/>
  <c r="BX72" i="16"/>
  <c r="CA72" i="16"/>
  <c r="BY72" i="16"/>
  <c r="BW72" i="16"/>
  <c r="BZ80" i="16"/>
  <c r="BX80" i="16"/>
  <c r="CA80" i="16"/>
  <c r="BY80" i="16"/>
  <c r="BW80" i="16"/>
  <c r="BZ88" i="16"/>
  <c r="BX88" i="16"/>
  <c r="CA88" i="16"/>
  <c r="BY88" i="16"/>
  <c r="BW88" i="16"/>
  <c r="BZ96" i="16"/>
  <c r="BX96" i="16"/>
  <c r="CA96" i="16"/>
  <c r="BY96" i="16"/>
  <c r="BW96" i="16"/>
  <c r="BZ104" i="16"/>
  <c r="BX104" i="16"/>
  <c r="CA104" i="16"/>
  <c r="BY104" i="16"/>
  <c r="BW104" i="16"/>
  <c r="BX111" i="16"/>
  <c r="BY111" i="16"/>
  <c r="CA111" i="16"/>
  <c r="BW111" i="16"/>
  <c r="BZ111" i="16"/>
  <c r="BX119" i="16"/>
  <c r="BY119" i="16"/>
  <c r="BZ119" i="16"/>
  <c r="CA119" i="16"/>
  <c r="BW119" i="16"/>
  <c r="BX127" i="16"/>
  <c r="CA127" i="16"/>
  <c r="BY127" i="16"/>
  <c r="BW127" i="16"/>
  <c r="BZ127" i="16"/>
  <c r="BX263" i="16"/>
  <c r="BY263" i="16"/>
  <c r="CA263" i="16"/>
  <c r="BW263" i="16"/>
  <c r="BZ263" i="16"/>
  <c r="CA374" i="16"/>
  <c r="BY374" i="16"/>
  <c r="BW374" i="16"/>
  <c r="BZ374" i="16"/>
  <c r="BX374" i="16"/>
  <c r="CA390" i="16"/>
  <c r="BY390" i="16"/>
  <c r="BW390" i="16"/>
  <c r="BZ390" i="16"/>
  <c r="BX390" i="16"/>
  <c r="CA406" i="16"/>
  <c r="BY406" i="16"/>
  <c r="BW406" i="16"/>
  <c r="BZ406" i="16"/>
  <c r="BX406" i="16"/>
  <c r="BZ416" i="16"/>
  <c r="BX416" i="16"/>
  <c r="CA416" i="16"/>
  <c r="BY416" i="16"/>
  <c r="BW416" i="16"/>
  <c r="CA433" i="16"/>
  <c r="BW433" i="16"/>
  <c r="BX433" i="16"/>
  <c r="BY433" i="16"/>
  <c r="BZ433" i="16"/>
  <c r="BY133" i="16"/>
  <c r="BZ133" i="16"/>
  <c r="BX133" i="16"/>
  <c r="CA133" i="16"/>
  <c r="BW133" i="16"/>
  <c r="BY141" i="16"/>
  <c r="BZ141" i="16"/>
  <c r="CA141" i="16"/>
  <c r="BW141" i="16"/>
  <c r="BX141" i="16"/>
  <c r="BY149" i="16"/>
  <c r="BZ149" i="16"/>
  <c r="BX149" i="16"/>
  <c r="CA149" i="16"/>
  <c r="BW149" i="16"/>
  <c r="BY157" i="16"/>
  <c r="BZ157" i="16"/>
  <c r="CA157" i="16"/>
  <c r="BW157" i="16"/>
  <c r="BX157" i="16"/>
  <c r="BY165" i="16"/>
  <c r="BX165" i="16"/>
  <c r="BZ165" i="16"/>
  <c r="CA165" i="16"/>
  <c r="BW165" i="16"/>
  <c r="BX55" i="16"/>
  <c r="CA55" i="16"/>
  <c r="BY55" i="16"/>
  <c r="BZ55" i="16"/>
  <c r="BW55" i="16"/>
  <c r="BZ244" i="16"/>
  <c r="BX244" i="16"/>
  <c r="CA244" i="16"/>
  <c r="BY244" i="16"/>
  <c r="BW244" i="16"/>
  <c r="BZ299" i="16"/>
  <c r="CA299" i="16"/>
  <c r="BW299" i="16"/>
  <c r="BX299" i="16"/>
  <c r="BY299" i="16"/>
  <c r="CA430" i="16"/>
  <c r="BY430" i="16"/>
  <c r="BW430" i="16"/>
  <c r="BZ430" i="16"/>
  <c r="BX430" i="16"/>
  <c r="CA193" i="16"/>
  <c r="BW193" i="16"/>
  <c r="BX193" i="16"/>
  <c r="BY193" i="16"/>
  <c r="BZ193" i="16"/>
  <c r="CA222" i="16"/>
  <c r="BY222" i="16"/>
  <c r="BW222" i="16"/>
  <c r="BZ222" i="16"/>
  <c r="BX222" i="16"/>
  <c r="CA270" i="16"/>
  <c r="BY270" i="16"/>
  <c r="BW270" i="16"/>
  <c r="BZ270" i="16"/>
  <c r="BX270" i="16"/>
  <c r="BZ228" i="16"/>
  <c r="BX228" i="16"/>
  <c r="CA228" i="16"/>
  <c r="BY228" i="16"/>
  <c r="BW228" i="16"/>
  <c r="BZ316" i="16"/>
  <c r="BX316" i="16"/>
  <c r="CA316" i="16"/>
  <c r="BY316" i="16"/>
  <c r="BW316" i="16"/>
  <c r="BZ324" i="16"/>
  <c r="BX324" i="16"/>
  <c r="CA324" i="16"/>
  <c r="BY324" i="16"/>
  <c r="BW324" i="16"/>
  <c r="BZ332" i="16"/>
  <c r="BX332" i="16"/>
  <c r="CA332" i="16"/>
  <c r="BY332" i="16"/>
  <c r="BW332" i="16"/>
  <c r="BZ356" i="16"/>
  <c r="BX356" i="16"/>
  <c r="CA356" i="16"/>
  <c r="BY356" i="16"/>
  <c r="BW356" i="16"/>
  <c r="BZ451" i="16"/>
  <c r="CA451" i="16"/>
  <c r="BW451" i="16"/>
  <c r="BX451" i="16"/>
  <c r="BY451" i="16"/>
  <c r="BX487" i="16"/>
  <c r="BW487" i="16"/>
  <c r="BY487" i="16"/>
  <c r="BZ487" i="16"/>
  <c r="CA487" i="16"/>
  <c r="CA458" i="16"/>
  <c r="BY458" i="16"/>
  <c r="BW458" i="16"/>
  <c r="BZ458" i="16"/>
  <c r="BX458" i="16"/>
  <c r="CA514" i="16"/>
  <c r="BY514" i="16"/>
  <c r="BW514" i="16"/>
  <c r="BZ514" i="16"/>
  <c r="BX514" i="16"/>
  <c r="BZ308" i="16"/>
  <c r="BX308" i="16"/>
  <c r="CA308" i="16"/>
  <c r="BY308" i="16"/>
  <c r="BW308" i="16"/>
  <c r="BY341" i="16"/>
  <c r="BX341" i="16"/>
  <c r="BZ341" i="16"/>
  <c r="CA341" i="16"/>
  <c r="BW341" i="16"/>
  <c r="CA497" i="16"/>
  <c r="BW497" i="16"/>
  <c r="BX497" i="16"/>
  <c r="BZ497" i="16"/>
  <c r="BY497" i="16"/>
  <c r="BX519" i="16"/>
  <c r="BY519" i="16"/>
  <c r="CA519" i="16"/>
  <c r="BZ519" i="16"/>
  <c r="BW519" i="16"/>
  <c r="CA169" i="16"/>
  <c r="BW169" i="16"/>
  <c r="BX169" i="16"/>
  <c r="BZ169" i="16"/>
  <c r="BY169" i="16"/>
  <c r="CA177" i="16"/>
  <c r="BW177" i="16"/>
  <c r="BX177" i="16"/>
  <c r="BY177" i="16"/>
  <c r="BZ177" i="16"/>
  <c r="CA282" i="16"/>
  <c r="BY282" i="16"/>
  <c r="BW282" i="16"/>
  <c r="BZ282" i="16"/>
  <c r="BX282" i="16"/>
  <c r="BY317" i="16"/>
  <c r="BZ317" i="16"/>
  <c r="CA317" i="16"/>
  <c r="BW317" i="16"/>
  <c r="BX317" i="16"/>
  <c r="BY325" i="16"/>
  <c r="BZ325" i="16"/>
  <c r="BX325" i="16"/>
  <c r="CA325" i="16"/>
  <c r="BW325" i="16"/>
  <c r="BZ336" i="16"/>
  <c r="BX336" i="16"/>
  <c r="CA336" i="16"/>
  <c r="BY336" i="16"/>
  <c r="BW336" i="16"/>
  <c r="CA425" i="16"/>
  <c r="BW425" i="16"/>
  <c r="BX425" i="16"/>
  <c r="BZ425" i="16"/>
  <c r="BY425" i="16"/>
  <c r="BZ476" i="16"/>
  <c r="BX476" i="16"/>
  <c r="CA476" i="16"/>
  <c r="BY476" i="16"/>
  <c r="BW476" i="16"/>
  <c r="BZ532" i="16"/>
  <c r="BX532" i="16"/>
  <c r="CA532" i="16"/>
  <c r="BY532" i="16"/>
  <c r="BW532" i="16"/>
  <c r="BZ459" i="16"/>
  <c r="BW459" i="16"/>
  <c r="BY459" i="16"/>
  <c r="CA459" i="16"/>
  <c r="BX459" i="16"/>
  <c r="CA302" i="16"/>
  <c r="BY302" i="16"/>
  <c r="BW302" i="16"/>
  <c r="BZ302" i="16"/>
  <c r="BX302" i="16"/>
  <c r="CA362" i="16"/>
  <c r="BY362" i="16"/>
  <c r="BW362" i="16"/>
  <c r="BZ362" i="16"/>
  <c r="BX362" i="16"/>
  <c r="BZ379" i="16"/>
  <c r="CA379" i="16"/>
  <c r="BW379" i="16"/>
  <c r="BX379" i="16"/>
  <c r="BY379" i="16"/>
  <c r="BX399" i="16"/>
  <c r="BY399" i="16"/>
  <c r="CA399" i="16"/>
  <c r="BZ399" i="16"/>
  <c r="BW399" i="16"/>
  <c r="CA526" i="16"/>
  <c r="BY526" i="16"/>
  <c r="BW526" i="16"/>
  <c r="BZ526" i="16"/>
  <c r="BX526" i="16"/>
  <c r="BZ512" i="16"/>
  <c r="BX512" i="16"/>
  <c r="CA512" i="16"/>
  <c r="BY512" i="16"/>
  <c r="BW512" i="16"/>
  <c r="CF36" i="16"/>
  <c r="CD36" i="16"/>
  <c r="CB36" i="16"/>
  <c r="CE36" i="16"/>
  <c r="CC36" i="16"/>
  <c r="CF59" i="16"/>
  <c r="CE59" i="16"/>
  <c r="CC59" i="16"/>
  <c r="CB59" i="16"/>
  <c r="CD59" i="16"/>
  <c r="CF63" i="16"/>
  <c r="CE63" i="16"/>
  <c r="CC63" i="16"/>
  <c r="CD63" i="16"/>
  <c r="CB63" i="16"/>
  <c r="CF67" i="16"/>
  <c r="CE67" i="16"/>
  <c r="CC67" i="16"/>
  <c r="CB67" i="16"/>
  <c r="CD67" i="16"/>
  <c r="CF71" i="16"/>
  <c r="CE71" i="16"/>
  <c r="CC71" i="16"/>
  <c r="CD71" i="16"/>
  <c r="CB71" i="16"/>
  <c r="CF75" i="16"/>
  <c r="CE75" i="16"/>
  <c r="CC75" i="16"/>
  <c r="CB75" i="16"/>
  <c r="CD75" i="16"/>
  <c r="CF79" i="16"/>
  <c r="CE79" i="16"/>
  <c r="CC79" i="16"/>
  <c r="CD79" i="16"/>
  <c r="CB79" i="16"/>
  <c r="CF83" i="16"/>
  <c r="CE83" i="16"/>
  <c r="CC83" i="16"/>
  <c r="CB83" i="16"/>
  <c r="CD83" i="16"/>
  <c r="CF87" i="16"/>
  <c r="CE87" i="16"/>
  <c r="CC87" i="16"/>
  <c r="CD87" i="16"/>
  <c r="CB87" i="16"/>
  <c r="CF91" i="16"/>
  <c r="CE91" i="16"/>
  <c r="CC91" i="16"/>
  <c r="CB91" i="16"/>
  <c r="CD91" i="16"/>
  <c r="CF95" i="16"/>
  <c r="CE95" i="16"/>
  <c r="CC95" i="16"/>
  <c r="CD95" i="16"/>
  <c r="CB95" i="16"/>
  <c r="CF99" i="16"/>
  <c r="CE99" i="16"/>
  <c r="CC99" i="16"/>
  <c r="CB99" i="16"/>
  <c r="CD99" i="16"/>
  <c r="CF103" i="16"/>
  <c r="CE103" i="16"/>
  <c r="CC103" i="16"/>
  <c r="CD103" i="16"/>
  <c r="CB103" i="16"/>
  <c r="CF193" i="16"/>
  <c r="CD193" i="16"/>
  <c r="CB193" i="16"/>
  <c r="CC193" i="16"/>
  <c r="CE193" i="16"/>
  <c r="CE222" i="16"/>
  <c r="CC222" i="16"/>
  <c r="CD222" i="16"/>
  <c r="CB222" i="16"/>
  <c r="CF222" i="16"/>
  <c r="CE270" i="16"/>
  <c r="CC270" i="16"/>
  <c r="CD270" i="16"/>
  <c r="CF270" i="16"/>
  <c r="CB270" i="16"/>
  <c r="CF329" i="16"/>
  <c r="CD329" i="16"/>
  <c r="CB329" i="16"/>
  <c r="CC329" i="16"/>
  <c r="CE329" i="16"/>
  <c r="CF183" i="16"/>
  <c r="CE183" i="16"/>
  <c r="CC183" i="16"/>
  <c r="CD183" i="16"/>
  <c r="CB183" i="16"/>
  <c r="CF189" i="16"/>
  <c r="CD189" i="16"/>
  <c r="CB189" i="16"/>
  <c r="CE189" i="16"/>
  <c r="CC189" i="16"/>
  <c r="CF227" i="16"/>
  <c r="CE227" i="16"/>
  <c r="CC227" i="16"/>
  <c r="CB227" i="16"/>
  <c r="CD227" i="16"/>
  <c r="CE246" i="16"/>
  <c r="CC246" i="16"/>
  <c r="CF246" i="16"/>
  <c r="CB246" i="16"/>
  <c r="CD246" i="16"/>
  <c r="CF309" i="16"/>
  <c r="CD309" i="16"/>
  <c r="CB309" i="16"/>
  <c r="CE309" i="16"/>
  <c r="CC309" i="16"/>
  <c r="CE350" i="16"/>
  <c r="CC350" i="16"/>
  <c r="CD350" i="16"/>
  <c r="CB350" i="16"/>
  <c r="CF350" i="16"/>
  <c r="CE354" i="16"/>
  <c r="CC354" i="16"/>
  <c r="CF354" i="16"/>
  <c r="CB354" i="16"/>
  <c r="CD354" i="16"/>
  <c r="CF213" i="16"/>
  <c r="CD213" i="16"/>
  <c r="CB213" i="16"/>
  <c r="CE213" i="16"/>
  <c r="CC213" i="16"/>
  <c r="CE218" i="16"/>
  <c r="CC218" i="16"/>
  <c r="CF218" i="16"/>
  <c r="CD218" i="16"/>
  <c r="CB218" i="16"/>
  <c r="CF307" i="16"/>
  <c r="CE307" i="16"/>
  <c r="CC307" i="16"/>
  <c r="CB307" i="16"/>
  <c r="CD307" i="16"/>
  <c r="CF371" i="16"/>
  <c r="CE371" i="16"/>
  <c r="CC371" i="16"/>
  <c r="CB371" i="16"/>
  <c r="CD371" i="16"/>
  <c r="CF381" i="16"/>
  <c r="CD381" i="16"/>
  <c r="CB381" i="16"/>
  <c r="CE381" i="16"/>
  <c r="CC381" i="16"/>
  <c r="CF389" i="16"/>
  <c r="CD389" i="16"/>
  <c r="CB389" i="16"/>
  <c r="CE389" i="16"/>
  <c r="CC389" i="16"/>
  <c r="CF397" i="16"/>
  <c r="CD397" i="16"/>
  <c r="CB397" i="16"/>
  <c r="CE397" i="16"/>
  <c r="CC397" i="16"/>
  <c r="CF405" i="16"/>
  <c r="CD405" i="16"/>
  <c r="CB405" i="16"/>
  <c r="CE405" i="16"/>
  <c r="CC405" i="16"/>
  <c r="CF451" i="16"/>
  <c r="CE451" i="16"/>
  <c r="CC451" i="16"/>
  <c r="CD451" i="16"/>
  <c r="CB451" i="16"/>
  <c r="CE522" i="16"/>
  <c r="CC522" i="16"/>
  <c r="CF522" i="16"/>
  <c r="CB522" i="16"/>
  <c r="CD522" i="16"/>
  <c r="BZ440" i="16"/>
  <c r="BX440" i="16"/>
  <c r="CA440" i="16"/>
  <c r="BY440" i="16"/>
  <c r="BW440" i="16"/>
  <c r="BZ444" i="16"/>
  <c r="BX444" i="16"/>
  <c r="CA444" i="16"/>
  <c r="BY444" i="16"/>
  <c r="BW444" i="16"/>
  <c r="BZ448" i="16"/>
  <c r="BX448" i="16"/>
  <c r="CA448" i="16"/>
  <c r="BY448" i="16"/>
  <c r="BW448" i="16"/>
  <c r="CA481" i="16"/>
  <c r="BW481" i="16"/>
  <c r="BZ481" i="16"/>
  <c r="BX481" i="16"/>
  <c r="BY481" i="16"/>
  <c r="CA489" i="16"/>
  <c r="BW489" i="16"/>
  <c r="BX489" i="16"/>
  <c r="BY489" i="16"/>
  <c r="BZ489" i="16"/>
  <c r="BZ528" i="16"/>
  <c r="BX528" i="16"/>
  <c r="CA528" i="16"/>
  <c r="BY528" i="16"/>
  <c r="BW528" i="16"/>
  <c r="CA534" i="16"/>
  <c r="BY534" i="16"/>
  <c r="BW534" i="16"/>
  <c r="BZ534" i="16"/>
  <c r="BX534" i="16"/>
  <c r="CA482" i="16"/>
  <c r="BY482" i="16"/>
  <c r="BW482" i="16"/>
  <c r="BZ482" i="16"/>
  <c r="BX482" i="16"/>
  <c r="CA490" i="16"/>
  <c r="BY490" i="16"/>
  <c r="BW490" i="16"/>
  <c r="BZ490" i="16"/>
  <c r="BX490" i="16"/>
  <c r="BZ500" i="16"/>
  <c r="BX500" i="16"/>
  <c r="CA500" i="16"/>
  <c r="BY500" i="16"/>
  <c r="BW500" i="16"/>
  <c r="CF40" i="16"/>
  <c r="CD40" i="16"/>
  <c r="CB40" i="16"/>
  <c r="CC40" i="16"/>
  <c r="CE40" i="16"/>
  <c r="CF4" i="16"/>
  <c r="CD4" i="16"/>
  <c r="CB4" i="16"/>
  <c r="CE4" i="16"/>
  <c r="CC4" i="16"/>
  <c r="CF8" i="16"/>
  <c r="CD8" i="16"/>
  <c r="CB8" i="16"/>
  <c r="CC8" i="16"/>
  <c r="CE8" i="16"/>
  <c r="CF12" i="16"/>
  <c r="CD12" i="16"/>
  <c r="CB12" i="16"/>
  <c r="CC12" i="16"/>
  <c r="CE12" i="16"/>
  <c r="CF16" i="16"/>
  <c r="CD16" i="16"/>
  <c r="CB16" i="16"/>
  <c r="CC16" i="16"/>
  <c r="CE16" i="16"/>
  <c r="CF20" i="16"/>
  <c r="CD20" i="16"/>
  <c r="CB20" i="16"/>
  <c r="CE20" i="16"/>
  <c r="CC20" i="16"/>
  <c r="CF24" i="16"/>
  <c r="CD24" i="16"/>
  <c r="CB24" i="16"/>
  <c r="CC24" i="16"/>
  <c r="CE24" i="16"/>
  <c r="CF28" i="16"/>
  <c r="CD28" i="16"/>
  <c r="CB28" i="16"/>
  <c r="CC28" i="16"/>
  <c r="CE28" i="16"/>
  <c r="CF32" i="16"/>
  <c r="CD32" i="16"/>
  <c r="CB32" i="16"/>
  <c r="CC32" i="16"/>
  <c r="CE32" i="16"/>
  <c r="CF45" i="16"/>
  <c r="CD45" i="16"/>
  <c r="CB45" i="16"/>
  <c r="CE45" i="16"/>
  <c r="CC45" i="16"/>
  <c r="CF237" i="16"/>
  <c r="CD237" i="16"/>
  <c r="CB237" i="16"/>
  <c r="CE237" i="16"/>
  <c r="CC237" i="16"/>
  <c r="CF275" i="16"/>
  <c r="CE275" i="16"/>
  <c r="CC275" i="16"/>
  <c r="CB275" i="16"/>
  <c r="CD275" i="16"/>
  <c r="CF367" i="16"/>
  <c r="CE367" i="16"/>
  <c r="CC367" i="16"/>
  <c r="CD367" i="16"/>
  <c r="CB367" i="16"/>
  <c r="CE434" i="16"/>
  <c r="CC434" i="16"/>
  <c r="CF434" i="16"/>
  <c r="CB434" i="16"/>
  <c r="CD434" i="16"/>
  <c r="CF132" i="16"/>
  <c r="CD132" i="16"/>
  <c r="CB132" i="16"/>
  <c r="CE132" i="16"/>
  <c r="CC132" i="16"/>
  <c r="CE182" i="16"/>
  <c r="CC182" i="16"/>
  <c r="CF182" i="16"/>
  <c r="CB182" i="16"/>
  <c r="CD182" i="16"/>
  <c r="CF203" i="16"/>
  <c r="CE203" i="16"/>
  <c r="CC203" i="16"/>
  <c r="CB203" i="16"/>
  <c r="CD203" i="16"/>
  <c r="CF281" i="16"/>
  <c r="CD281" i="16"/>
  <c r="CB281" i="16"/>
  <c r="CC281" i="16"/>
  <c r="CE281" i="16"/>
  <c r="CF348" i="16"/>
  <c r="CD348" i="16"/>
  <c r="CB348" i="16"/>
  <c r="CC348" i="16"/>
  <c r="CE348" i="16"/>
  <c r="CF376" i="16"/>
  <c r="CD376" i="16"/>
  <c r="CC376" i="16"/>
  <c r="CE376" i="16"/>
  <c r="CB376" i="16"/>
  <c r="CF384" i="16"/>
  <c r="CD384" i="16"/>
  <c r="CB384" i="16"/>
  <c r="CE384" i="16"/>
  <c r="CC384" i="16"/>
  <c r="CF396" i="16"/>
  <c r="CD396" i="16"/>
  <c r="CB396" i="16"/>
  <c r="CC396" i="16"/>
  <c r="CE396" i="16"/>
  <c r="CF404" i="16"/>
  <c r="CD404" i="16"/>
  <c r="CB404" i="16"/>
  <c r="CE404" i="16"/>
  <c r="CC404" i="16"/>
  <c r="CF411" i="16"/>
  <c r="CE411" i="16"/>
  <c r="CC411" i="16"/>
  <c r="CD411" i="16"/>
  <c r="CB411" i="16"/>
  <c r="CF415" i="16"/>
  <c r="CE415" i="16"/>
  <c r="CC415" i="16"/>
  <c r="CD415" i="16"/>
  <c r="CB415" i="16"/>
  <c r="CF419" i="16"/>
  <c r="CE419" i="16"/>
  <c r="CC419" i="16"/>
  <c r="CD419" i="16"/>
  <c r="CB419" i="16"/>
  <c r="CE202" i="16"/>
  <c r="CC202" i="16"/>
  <c r="CF202" i="16"/>
  <c r="CB202" i="16"/>
  <c r="CD202" i="16"/>
  <c r="CF224" i="16"/>
  <c r="CD224" i="16"/>
  <c r="CB224" i="16"/>
  <c r="CC224" i="16"/>
  <c r="CE224" i="16"/>
  <c r="CF252" i="16"/>
  <c r="CD252" i="16"/>
  <c r="CB252" i="16"/>
  <c r="CC252" i="16"/>
  <c r="CE252" i="16"/>
  <c r="CF268" i="16"/>
  <c r="CD268" i="16"/>
  <c r="CB268" i="16"/>
  <c r="CC268" i="16"/>
  <c r="CE268" i="16"/>
  <c r="CF284" i="16"/>
  <c r="CD284" i="16"/>
  <c r="CB284" i="16"/>
  <c r="CC284" i="16"/>
  <c r="CE284" i="16"/>
  <c r="CF300" i="16"/>
  <c r="CD300" i="16"/>
  <c r="CB300" i="16"/>
  <c r="CC300" i="16"/>
  <c r="CE300" i="16"/>
  <c r="CE310" i="16"/>
  <c r="CC310" i="16"/>
  <c r="CF310" i="16"/>
  <c r="CB310" i="16"/>
  <c r="CD310" i="16"/>
  <c r="CF351" i="16"/>
  <c r="CE351" i="16"/>
  <c r="CC351" i="16"/>
  <c r="CD351" i="16"/>
  <c r="CB351" i="16"/>
  <c r="CF452" i="16"/>
  <c r="CD452" i="16"/>
  <c r="CB452" i="16"/>
  <c r="CE452" i="16"/>
  <c r="CC452" i="16"/>
  <c r="CE474" i="16"/>
  <c r="CC474" i="16"/>
  <c r="CF474" i="16"/>
  <c r="CB474" i="16"/>
  <c r="CD474" i="16"/>
  <c r="CF499" i="16"/>
  <c r="CE499" i="16"/>
  <c r="CC499" i="16"/>
  <c r="CD499" i="16"/>
  <c r="CB499" i="16"/>
  <c r="CE506" i="16"/>
  <c r="CC506" i="16"/>
  <c r="CF506" i="16"/>
  <c r="CB506" i="16"/>
  <c r="CD506" i="16"/>
  <c r="CF465" i="16"/>
  <c r="CD465" i="16"/>
  <c r="CB465" i="16"/>
  <c r="CC465" i="16"/>
  <c r="CE465" i="16"/>
  <c r="CF469" i="16"/>
  <c r="CD469" i="16"/>
  <c r="CB469" i="16"/>
  <c r="CE469" i="16"/>
  <c r="CC469" i="16"/>
  <c r="CF41" i="16"/>
  <c r="CD41" i="16"/>
  <c r="CB41" i="16"/>
  <c r="CC41" i="16"/>
  <c r="CE41" i="16"/>
  <c r="CF39" i="16"/>
  <c r="CE39" i="16"/>
  <c r="CC39" i="16"/>
  <c r="CD39" i="16"/>
  <c r="CB39" i="16"/>
  <c r="CF107" i="16"/>
  <c r="CE107" i="16"/>
  <c r="CC107" i="16"/>
  <c r="CB107" i="16"/>
  <c r="CD107" i="16"/>
  <c r="CF339" i="16"/>
  <c r="CE339" i="16"/>
  <c r="CC339" i="16"/>
  <c r="CB339" i="16"/>
  <c r="CD339" i="16"/>
  <c r="CF372" i="16"/>
  <c r="CD372" i="16"/>
  <c r="CB372" i="16"/>
  <c r="CE372" i="16"/>
  <c r="CC372" i="16"/>
  <c r="CF387" i="16"/>
  <c r="CE387" i="16"/>
  <c r="CC387" i="16"/>
  <c r="CD387" i="16"/>
  <c r="CB387" i="16"/>
  <c r="CF184" i="16"/>
  <c r="CD184" i="16"/>
  <c r="CB184" i="16"/>
  <c r="CC184" i="16"/>
  <c r="CE184" i="16"/>
  <c r="CF188" i="16"/>
  <c r="CD188" i="16"/>
  <c r="CB188" i="16"/>
  <c r="CC188" i="16"/>
  <c r="CE188" i="16"/>
  <c r="CF243" i="16"/>
  <c r="CE243" i="16"/>
  <c r="CC243" i="16"/>
  <c r="CB243" i="16"/>
  <c r="CD243" i="16"/>
  <c r="CF253" i="16"/>
  <c r="CD253" i="16"/>
  <c r="CB253" i="16"/>
  <c r="CE253" i="16"/>
  <c r="CC253" i="16"/>
  <c r="CF261" i="16"/>
  <c r="CD261" i="16"/>
  <c r="CB261" i="16"/>
  <c r="CE261" i="16"/>
  <c r="CC261" i="16"/>
  <c r="CF273" i="16"/>
  <c r="CD273" i="16"/>
  <c r="CB273" i="16"/>
  <c r="CC273" i="16"/>
  <c r="CE273" i="16"/>
  <c r="CF285" i="16"/>
  <c r="CD285" i="16"/>
  <c r="CB285" i="16"/>
  <c r="CE285" i="16"/>
  <c r="CC285" i="16"/>
  <c r="CF293" i="16"/>
  <c r="CD293" i="16"/>
  <c r="CB293" i="16"/>
  <c r="CE293" i="16"/>
  <c r="CC293" i="16"/>
  <c r="CF305" i="16"/>
  <c r="CD305" i="16"/>
  <c r="CB305" i="16"/>
  <c r="CC305" i="16"/>
  <c r="CE305" i="16"/>
  <c r="CF357" i="16"/>
  <c r="CD357" i="16"/>
  <c r="CB357" i="16"/>
  <c r="CE357" i="16"/>
  <c r="CC357" i="16"/>
  <c r="CF197" i="16"/>
  <c r="CD197" i="16"/>
  <c r="CB197" i="16"/>
  <c r="CE197" i="16"/>
  <c r="CC197" i="16"/>
  <c r="CF229" i="16"/>
  <c r="CD229" i="16"/>
  <c r="CB229" i="16"/>
  <c r="CE229" i="16"/>
  <c r="CC229" i="16"/>
  <c r="CE234" i="16"/>
  <c r="CC234" i="16"/>
  <c r="CF234" i="16"/>
  <c r="CD234" i="16"/>
  <c r="CB234" i="16"/>
  <c r="CF345" i="16"/>
  <c r="CD345" i="16"/>
  <c r="CB345" i="16"/>
  <c r="CC345" i="16"/>
  <c r="CE345" i="16"/>
  <c r="CF477" i="16"/>
  <c r="CD477" i="16"/>
  <c r="CB477" i="16"/>
  <c r="CE477" i="16"/>
  <c r="CC477" i="16"/>
  <c r="CF484" i="16"/>
  <c r="CD484" i="16"/>
  <c r="CB484" i="16"/>
  <c r="CE484" i="16"/>
  <c r="CC484" i="16"/>
  <c r="CF533" i="16"/>
  <c r="CD533" i="16"/>
  <c r="CE533" i="16"/>
  <c r="CC533" i="16"/>
  <c r="CB533" i="16"/>
  <c r="CF441" i="16"/>
  <c r="CD441" i="16"/>
  <c r="CB441" i="16"/>
  <c r="CC441" i="16"/>
  <c r="CE441" i="16"/>
  <c r="CF445" i="16"/>
  <c r="CD445" i="16"/>
  <c r="CB445" i="16"/>
  <c r="CE445" i="16"/>
  <c r="CC445" i="16"/>
  <c r="CF449" i="16"/>
  <c r="CD449" i="16"/>
  <c r="CB449" i="16"/>
  <c r="CC449" i="16"/>
  <c r="CE449" i="16"/>
  <c r="CF523" i="16"/>
  <c r="CE523" i="16"/>
  <c r="CC523" i="16"/>
  <c r="CD523" i="16"/>
  <c r="CB523" i="16"/>
  <c r="CF491" i="16"/>
  <c r="CE491" i="16"/>
  <c r="CC491" i="16"/>
  <c r="CD491" i="16"/>
  <c r="CB491" i="16"/>
  <c r="CF505" i="16"/>
  <c r="CD505" i="16"/>
  <c r="CC505" i="16"/>
  <c r="CE505" i="16"/>
  <c r="CB505" i="16"/>
  <c r="CF535" i="16"/>
  <c r="CE535" i="16"/>
  <c r="CC535" i="16"/>
  <c r="CD535" i="16"/>
  <c r="CB535" i="16"/>
  <c r="CF55" i="16"/>
  <c r="CE55" i="16"/>
  <c r="CC55" i="16"/>
  <c r="CD55" i="16"/>
  <c r="CB55" i="16"/>
  <c r="CA38" i="16"/>
  <c r="BY38" i="16"/>
  <c r="BW38" i="16"/>
  <c r="BZ38" i="16"/>
  <c r="BX38" i="16"/>
  <c r="CA49" i="16"/>
  <c r="BW49" i="16"/>
  <c r="BX49" i="16"/>
  <c r="BY49" i="16"/>
  <c r="BZ49" i="16"/>
  <c r="CA54" i="16"/>
  <c r="BY54" i="16"/>
  <c r="BW54" i="16"/>
  <c r="BZ54" i="16"/>
  <c r="BX54" i="16"/>
  <c r="BY5" i="16"/>
  <c r="BZ5" i="16"/>
  <c r="CA5" i="16"/>
  <c r="BW5" i="16"/>
  <c r="BX5" i="16"/>
  <c r="CA9" i="16"/>
  <c r="BW9" i="16"/>
  <c r="BX9" i="16"/>
  <c r="BZ9" i="16"/>
  <c r="BY9" i="16"/>
  <c r="BY13" i="16"/>
  <c r="BZ13" i="16"/>
  <c r="BX13" i="16"/>
  <c r="CA13" i="16"/>
  <c r="BW13" i="16"/>
  <c r="CA17" i="16"/>
  <c r="BW17" i="16"/>
  <c r="BZ17" i="16"/>
  <c r="BX17" i="16"/>
  <c r="BY17" i="16"/>
  <c r="BY21" i="16"/>
  <c r="BX21" i="16"/>
  <c r="BZ21" i="16"/>
  <c r="CA21" i="16"/>
  <c r="BW21" i="16"/>
  <c r="CA25" i="16"/>
  <c r="BW25" i="16"/>
  <c r="BX25" i="16"/>
  <c r="BY25" i="16"/>
  <c r="BZ25" i="16"/>
  <c r="BY29" i="16"/>
  <c r="BZ29" i="16"/>
  <c r="CA29" i="16"/>
  <c r="BW29" i="16"/>
  <c r="BX29" i="16"/>
  <c r="CA33" i="16"/>
  <c r="BW33" i="16"/>
  <c r="BX33" i="16"/>
  <c r="BZ33" i="16"/>
  <c r="BY33" i="16"/>
  <c r="CF244" i="16"/>
  <c r="CD244" i="16"/>
  <c r="CB244" i="16"/>
  <c r="CE244" i="16"/>
  <c r="CC244" i="16"/>
  <c r="CF299" i="16"/>
  <c r="CE299" i="16"/>
  <c r="CC299" i="16"/>
  <c r="CB299" i="16"/>
  <c r="CD299" i="16"/>
  <c r="CF429" i="16"/>
  <c r="CD429" i="16"/>
  <c r="CB429" i="16"/>
  <c r="CE429" i="16"/>
  <c r="CC429" i="16"/>
  <c r="CF129" i="16"/>
  <c r="CD129" i="16"/>
  <c r="CB129" i="16"/>
  <c r="CC129" i="16"/>
  <c r="CE129" i="16"/>
  <c r="CF137" i="16"/>
  <c r="CD137" i="16"/>
  <c r="CB137" i="16"/>
  <c r="CC137" i="16"/>
  <c r="CE137" i="16"/>
  <c r="CF145" i="16"/>
  <c r="CD145" i="16"/>
  <c r="CB145" i="16"/>
  <c r="CC145" i="16"/>
  <c r="CE145" i="16"/>
  <c r="CF153" i="16"/>
  <c r="CD153" i="16"/>
  <c r="CB153" i="16"/>
  <c r="CC153" i="16"/>
  <c r="CE153" i="16"/>
  <c r="CF161" i="16"/>
  <c r="CD161" i="16"/>
  <c r="CB161" i="16"/>
  <c r="CC161" i="16"/>
  <c r="CE161" i="16"/>
  <c r="CF169" i="16"/>
  <c r="CD169" i="16"/>
  <c r="CB169" i="16"/>
  <c r="CC169" i="16"/>
  <c r="CE169" i="16"/>
  <c r="CE298" i="16"/>
  <c r="CC298" i="16"/>
  <c r="CF298" i="16"/>
  <c r="CB298" i="16"/>
  <c r="CD298" i="16"/>
  <c r="CF424" i="16"/>
  <c r="CD424" i="16"/>
  <c r="CC424" i="16"/>
  <c r="CB424" i="16"/>
  <c r="CE424" i="16"/>
  <c r="CF369" i="16"/>
  <c r="CD369" i="16"/>
  <c r="CB369" i="16"/>
  <c r="CC369" i="16"/>
  <c r="CE369" i="16"/>
  <c r="CF208" i="16"/>
  <c r="CD208" i="16"/>
  <c r="CB208" i="16"/>
  <c r="CC208" i="16"/>
  <c r="CE208" i="16"/>
  <c r="CF256" i="16"/>
  <c r="CD256" i="16"/>
  <c r="CB256" i="16"/>
  <c r="CC256" i="16"/>
  <c r="CE256" i="16"/>
  <c r="CF272" i="16"/>
  <c r="CD272" i="16"/>
  <c r="CB272" i="16"/>
  <c r="CE272" i="16"/>
  <c r="CC272" i="16"/>
  <c r="CF288" i="16"/>
  <c r="CD288" i="16"/>
  <c r="CB288" i="16"/>
  <c r="CE288" i="16"/>
  <c r="CC288" i="16"/>
  <c r="CF360" i="16"/>
  <c r="CD360" i="16"/>
  <c r="CB360" i="16"/>
  <c r="CC360" i="16"/>
  <c r="CE360" i="16"/>
  <c r="CF377" i="16"/>
  <c r="CD377" i="16"/>
  <c r="CB377" i="16"/>
  <c r="CC377" i="16"/>
  <c r="CE377" i="16"/>
  <c r="CF420" i="16"/>
  <c r="CD420" i="16"/>
  <c r="CB420" i="16"/>
  <c r="CE420" i="16"/>
  <c r="CC420" i="16"/>
  <c r="CF487" i="16"/>
  <c r="CE487" i="16"/>
  <c r="CC487" i="16"/>
  <c r="CD487" i="16"/>
  <c r="CB487" i="16"/>
  <c r="CE458" i="16"/>
  <c r="CC458" i="16"/>
  <c r="CF458" i="16"/>
  <c r="CB458" i="16"/>
  <c r="CD458" i="16"/>
  <c r="CF516" i="16"/>
  <c r="CD516" i="16"/>
  <c r="CB516" i="16"/>
  <c r="CE516" i="16"/>
  <c r="CC516" i="16"/>
  <c r="CF464" i="16"/>
  <c r="CD464" i="16"/>
  <c r="CB464" i="16"/>
  <c r="CC464" i="16"/>
  <c r="CE464" i="16"/>
  <c r="CF468" i="16"/>
  <c r="CD468" i="16"/>
  <c r="CB468" i="16"/>
  <c r="CE468" i="16"/>
  <c r="CC468" i="16"/>
  <c r="CF508" i="16"/>
  <c r="CD508" i="16"/>
  <c r="CB508" i="16"/>
  <c r="CC508" i="16"/>
  <c r="CE508" i="16"/>
  <c r="CF521" i="16"/>
  <c r="CD521" i="16"/>
  <c r="CC521" i="16"/>
  <c r="CE521" i="16"/>
  <c r="CB521" i="16"/>
  <c r="CK46" i="16"/>
  <c r="ES46" i="16" s="1"/>
  <c r="CI46" i="16"/>
  <c r="CG46" i="16"/>
  <c r="CH46" i="16"/>
  <c r="CJ46" i="16"/>
  <c r="CK112" i="16"/>
  <c r="ES112" i="16" s="1"/>
  <c r="CJ112" i="16"/>
  <c r="CH112" i="16"/>
  <c r="CG112" i="16"/>
  <c r="CI112" i="16"/>
  <c r="CK116" i="16"/>
  <c r="ES116" i="16" s="1"/>
  <c r="CJ116" i="16"/>
  <c r="CH116" i="16"/>
  <c r="CI116" i="16"/>
  <c r="CG116" i="16"/>
  <c r="CK120" i="16"/>
  <c r="ES120" i="16" s="1"/>
  <c r="CJ120" i="16"/>
  <c r="CH120" i="16"/>
  <c r="CG120" i="16"/>
  <c r="CI120" i="16"/>
  <c r="CK124" i="16"/>
  <c r="ES124" i="16" s="1"/>
  <c r="CJ124" i="16"/>
  <c r="CH124" i="16"/>
  <c r="CI124" i="16"/>
  <c r="CG124" i="16"/>
  <c r="CJ191" i="16"/>
  <c r="CH191" i="16"/>
  <c r="CK191" i="16"/>
  <c r="ES191" i="16" s="1"/>
  <c r="CI191" i="16"/>
  <c r="CG191" i="16"/>
  <c r="CJ239" i="16"/>
  <c r="CH239" i="16"/>
  <c r="CK239" i="16"/>
  <c r="ES239" i="16" s="1"/>
  <c r="CI239" i="16"/>
  <c r="CG239" i="16"/>
  <c r="CJ271" i="16"/>
  <c r="CH271" i="16"/>
  <c r="CK271" i="16"/>
  <c r="ES271" i="16" s="1"/>
  <c r="CI271" i="16"/>
  <c r="CG271" i="16"/>
  <c r="CJ303" i="16"/>
  <c r="CH303" i="16"/>
  <c r="CK303" i="16"/>
  <c r="ES303" i="16" s="1"/>
  <c r="CI303" i="16"/>
  <c r="CG303" i="16"/>
  <c r="CK363" i="16"/>
  <c r="ES363" i="16" s="1"/>
  <c r="CJ363" i="16"/>
  <c r="CH363" i="16"/>
  <c r="CI363" i="16"/>
  <c r="CG363" i="16"/>
  <c r="CK193" i="16"/>
  <c r="ES193" i="16" s="1"/>
  <c r="CI193" i="16"/>
  <c r="CG193" i="16"/>
  <c r="CJ193" i="16"/>
  <c r="CH193" i="16"/>
  <c r="CK222" i="16"/>
  <c r="ES222" i="16" s="1"/>
  <c r="CI222" i="16"/>
  <c r="CG222" i="16"/>
  <c r="CH222" i="16"/>
  <c r="CJ222" i="16"/>
  <c r="CK270" i="16"/>
  <c r="ES270" i="16" s="1"/>
  <c r="CI270" i="16"/>
  <c r="CG270" i="16"/>
  <c r="CH270" i="16"/>
  <c r="CJ270" i="16"/>
  <c r="CK329" i="16"/>
  <c r="ES329" i="16" s="1"/>
  <c r="CI329" i="16"/>
  <c r="CG329" i="16"/>
  <c r="CJ329" i="16"/>
  <c r="CH329" i="16"/>
  <c r="CK501" i="16"/>
  <c r="ES501" i="16" s="1"/>
  <c r="CI501" i="16"/>
  <c r="CG501" i="16"/>
  <c r="CJ501" i="16"/>
  <c r="CH501" i="16"/>
  <c r="CF48" i="16"/>
  <c r="CD48" i="16"/>
  <c r="CB48" i="16"/>
  <c r="CC48" i="16"/>
  <c r="CE48" i="16"/>
  <c r="CK181" i="16"/>
  <c r="ES181" i="16" s="1"/>
  <c r="CI181" i="16"/>
  <c r="CG181" i="16"/>
  <c r="CJ181" i="16"/>
  <c r="CH181" i="16"/>
  <c r="CJ247" i="16"/>
  <c r="CH247" i="16"/>
  <c r="CI247" i="16"/>
  <c r="CG247" i="16"/>
  <c r="CK247" i="16"/>
  <c r="ES247" i="16" s="1"/>
  <c r="CK347" i="16"/>
  <c r="ES347" i="16" s="1"/>
  <c r="CJ347" i="16"/>
  <c r="CH347" i="16"/>
  <c r="CI347" i="16"/>
  <c r="CG347" i="16"/>
  <c r="CK430" i="16"/>
  <c r="ES430" i="16" s="1"/>
  <c r="CI430" i="16"/>
  <c r="CG430" i="16"/>
  <c r="CH430" i="16"/>
  <c r="CJ430" i="16"/>
  <c r="CK128" i="16"/>
  <c r="ES128" i="16" s="1"/>
  <c r="CJ128" i="16"/>
  <c r="CH128" i="16"/>
  <c r="CG128" i="16"/>
  <c r="CI128" i="16"/>
  <c r="CK136" i="16"/>
  <c r="ES136" i="16" s="1"/>
  <c r="CJ136" i="16"/>
  <c r="CH136" i="16"/>
  <c r="CG136" i="16"/>
  <c r="CI136" i="16"/>
  <c r="CF140" i="16"/>
  <c r="CD140" i="16"/>
  <c r="CB140" i="16"/>
  <c r="CC140" i="16"/>
  <c r="CE140" i="16"/>
  <c r="CF144" i="16"/>
  <c r="CD144" i="16"/>
  <c r="CB144" i="16"/>
  <c r="CC144" i="16"/>
  <c r="CE144" i="16"/>
  <c r="CF148" i="16"/>
  <c r="CD148" i="16"/>
  <c r="CB148" i="16"/>
  <c r="CE148" i="16"/>
  <c r="CC148" i="16"/>
  <c r="CF152" i="16"/>
  <c r="CD152" i="16"/>
  <c r="CB152" i="16"/>
  <c r="CC152" i="16"/>
  <c r="CE152" i="16"/>
  <c r="CF156" i="16"/>
  <c r="CD156" i="16"/>
  <c r="CB156" i="16"/>
  <c r="CC156" i="16"/>
  <c r="CE156" i="16"/>
  <c r="CF160" i="16"/>
  <c r="CD160" i="16"/>
  <c r="CB160" i="16"/>
  <c r="CC160" i="16"/>
  <c r="CE160" i="16"/>
  <c r="CF164" i="16"/>
  <c r="CD164" i="16"/>
  <c r="CB164" i="16"/>
  <c r="CE164" i="16"/>
  <c r="CC164" i="16"/>
  <c r="CF168" i="16"/>
  <c r="CD168" i="16"/>
  <c r="CB168" i="16"/>
  <c r="CC168" i="16"/>
  <c r="CE168" i="16"/>
  <c r="CF176" i="16"/>
  <c r="CD176" i="16"/>
  <c r="CB176" i="16"/>
  <c r="CC176" i="16"/>
  <c r="CE176" i="16"/>
  <c r="CF180" i="16"/>
  <c r="CD180" i="16"/>
  <c r="CB180" i="16"/>
  <c r="CE180" i="16"/>
  <c r="CC180" i="16"/>
  <c r="CF225" i="16"/>
  <c r="CD225" i="16"/>
  <c r="CB225" i="16"/>
  <c r="CC225" i="16"/>
  <c r="CE225" i="16"/>
  <c r="CE230" i="16"/>
  <c r="CC230" i="16"/>
  <c r="CF230" i="16"/>
  <c r="CB230" i="16"/>
  <c r="CD230" i="16"/>
  <c r="CF249" i="16"/>
  <c r="CD249" i="16"/>
  <c r="CB249" i="16"/>
  <c r="CC249" i="16"/>
  <c r="CE249" i="16"/>
  <c r="CE290" i="16"/>
  <c r="CC290" i="16"/>
  <c r="CF290" i="16"/>
  <c r="CB290" i="16"/>
  <c r="CD290" i="16"/>
  <c r="CF315" i="16"/>
  <c r="CE315" i="16"/>
  <c r="CC315" i="16"/>
  <c r="CB315" i="16"/>
  <c r="CD315" i="16"/>
  <c r="CF319" i="16"/>
  <c r="CE319" i="16"/>
  <c r="CC319" i="16"/>
  <c r="CD319" i="16"/>
  <c r="CB319" i="16"/>
  <c r="CF323" i="16"/>
  <c r="CE323" i="16"/>
  <c r="CC323" i="16"/>
  <c r="CB323" i="16"/>
  <c r="CD323" i="16"/>
  <c r="CF327" i="16"/>
  <c r="CE327" i="16"/>
  <c r="CC327" i="16"/>
  <c r="CD327" i="16"/>
  <c r="CB327" i="16"/>
  <c r="CF333" i="16"/>
  <c r="CD333" i="16"/>
  <c r="CB333" i="16"/>
  <c r="CE333" i="16"/>
  <c r="CC333" i="16"/>
  <c r="CF340" i="16"/>
  <c r="CD340" i="16"/>
  <c r="CB340" i="16"/>
  <c r="CE340" i="16"/>
  <c r="CC340" i="16"/>
  <c r="CK438" i="16"/>
  <c r="ES438" i="16" s="1"/>
  <c r="CI438" i="16"/>
  <c r="CG438" i="16"/>
  <c r="CH438" i="16"/>
  <c r="CJ438" i="16"/>
  <c r="CJ503" i="16"/>
  <c r="CH503" i="16"/>
  <c r="CI503" i="16"/>
  <c r="CG503" i="16"/>
  <c r="CK503" i="16"/>
  <c r="ES503" i="16" s="1"/>
  <c r="CJ524" i="16"/>
  <c r="CH524" i="16"/>
  <c r="CI524" i="16"/>
  <c r="CK524" i="16"/>
  <c r="ES524" i="16" s="1"/>
  <c r="CG524" i="16"/>
  <c r="CK453" i="16"/>
  <c r="ES453" i="16" s="1"/>
  <c r="CI453" i="16"/>
  <c r="CG453" i="16"/>
  <c r="CJ453" i="16"/>
  <c r="CH453" i="16"/>
  <c r="CK457" i="16"/>
  <c r="ES457" i="16" s="1"/>
  <c r="CI457" i="16"/>
  <c r="CG457" i="16"/>
  <c r="CJ457" i="16"/>
  <c r="CH457" i="16"/>
  <c r="CK461" i="16"/>
  <c r="ES461" i="16" s="1"/>
  <c r="CI461" i="16"/>
  <c r="CG461" i="16"/>
  <c r="CJ461" i="16"/>
  <c r="CH461" i="16"/>
  <c r="CK492" i="16"/>
  <c r="ES492" i="16" s="1"/>
  <c r="CJ492" i="16"/>
  <c r="CH492" i="16"/>
  <c r="CI492" i="16"/>
  <c r="CG492" i="16"/>
  <c r="CJ512" i="16"/>
  <c r="CH512" i="16"/>
  <c r="CG512" i="16"/>
  <c r="CI512" i="16"/>
  <c r="CK512" i="16"/>
  <c r="ES512" i="16" s="1"/>
  <c r="CK41" i="16"/>
  <c r="ES41" i="16" s="1"/>
  <c r="CI41" i="16"/>
  <c r="CG41" i="16"/>
  <c r="CJ41" i="16"/>
  <c r="CH41" i="16"/>
  <c r="CK58" i="16"/>
  <c r="ES58" i="16" s="1"/>
  <c r="CI58" i="16"/>
  <c r="CG58" i="16"/>
  <c r="CH58" i="16"/>
  <c r="CJ58" i="16"/>
  <c r="CK62" i="16"/>
  <c r="ES62" i="16" s="1"/>
  <c r="CI62" i="16"/>
  <c r="CG62" i="16"/>
  <c r="CH62" i="16"/>
  <c r="CJ62" i="16"/>
  <c r="CK66" i="16"/>
  <c r="ES66" i="16" s="1"/>
  <c r="CI66" i="16"/>
  <c r="CG66" i="16"/>
  <c r="CJ66" i="16"/>
  <c r="CH66" i="16"/>
  <c r="CK70" i="16"/>
  <c r="ES70" i="16" s="1"/>
  <c r="CI70" i="16"/>
  <c r="CG70" i="16"/>
  <c r="CH70" i="16"/>
  <c r="CJ70" i="16"/>
  <c r="CK74" i="16"/>
  <c r="ES74" i="16" s="1"/>
  <c r="CI74" i="16"/>
  <c r="CG74" i="16"/>
  <c r="CH74" i="16"/>
  <c r="CJ74" i="16"/>
  <c r="CK78" i="16"/>
  <c r="ES78" i="16" s="1"/>
  <c r="CI78" i="16"/>
  <c r="CG78" i="16"/>
  <c r="CH78" i="16"/>
  <c r="CJ78" i="16"/>
  <c r="CK82" i="16"/>
  <c r="ES82" i="16" s="1"/>
  <c r="CI82" i="16"/>
  <c r="CG82" i="16"/>
  <c r="CJ82" i="16"/>
  <c r="CH82" i="16"/>
  <c r="CK86" i="16"/>
  <c r="ES86" i="16" s="1"/>
  <c r="CI86" i="16"/>
  <c r="CG86" i="16"/>
  <c r="CH86" i="16"/>
  <c r="CJ86" i="16"/>
  <c r="CK90" i="16"/>
  <c r="ES90" i="16" s="1"/>
  <c r="CI90" i="16"/>
  <c r="CG90" i="16"/>
  <c r="CH90" i="16"/>
  <c r="CJ90" i="16"/>
  <c r="CK94" i="16"/>
  <c r="ES94" i="16" s="1"/>
  <c r="CI94" i="16"/>
  <c r="CG94" i="16"/>
  <c r="CH94" i="16"/>
  <c r="CJ94" i="16"/>
  <c r="CK98" i="16"/>
  <c r="ES98" i="16" s="1"/>
  <c r="CI98" i="16"/>
  <c r="CG98" i="16"/>
  <c r="CJ98" i="16"/>
  <c r="CH98" i="16"/>
  <c r="CK102" i="16"/>
  <c r="ES102" i="16" s="1"/>
  <c r="CI102" i="16"/>
  <c r="CG102" i="16"/>
  <c r="CH102" i="16"/>
  <c r="CJ102" i="16"/>
  <c r="CK37" i="16"/>
  <c r="ES37" i="16" s="1"/>
  <c r="CI37" i="16"/>
  <c r="CG37" i="16"/>
  <c r="CJ37" i="16"/>
  <c r="CH37" i="16"/>
  <c r="CK109" i="16"/>
  <c r="ES109" i="16" s="1"/>
  <c r="CI109" i="16"/>
  <c r="CG109" i="16"/>
  <c r="CJ109" i="16"/>
  <c r="CH109" i="16"/>
  <c r="CK113" i="16"/>
  <c r="ES113" i="16" s="1"/>
  <c r="CI113" i="16"/>
  <c r="CG113" i="16"/>
  <c r="CJ113" i="16"/>
  <c r="CH113" i="16"/>
  <c r="CK117" i="16"/>
  <c r="ES117" i="16" s="1"/>
  <c r="CI117" i="16"/>
  <c r="CG117" i="16"/>
  <c r="CJ117" i="16"/>
  <c r="CH117" i="16"/>
  <c r="CK121" i="16"/>
  <c r="ES121" i="16" s="1"/>
  <c r="CI121" i="16"/>
  <c r="CG121" i="16"/>
  <c r="CJ121" i="16"/>
  <c r="CH121" i="16"/>
  <c r="CK125" i="16"/>
  <c r="ES125" i="16" s="1"/>
  <c r="CI125" i="16"/>
  <c r="CG125" i="16"/>
  <c r="CJ125" i="16"/>
  <c r="CH125" i="16"/>
  <c r="CK185" i="16"/>
  <c r="ES185" i="16" s="1"/>
  <c r="CI185" i="16"/>
  <c r="CG185" i="16"/>
  <c r="CJ185" i="16"/>
  <c r="CH185" i="16"/>
  <c r="CJ231" i="16"/>
  <c r="CH231" i="16"/>
  <c r="CI231" i="16"/>
  <c r="CG231" i="16"/>
  <c r="CK231" i="16"/>
  <c r="ES231" i="16" s="1"/>
  <c r="CJ279" i="16"/>
  <c r="CH279" i="16"/>
  <c r="CI279" i="16"/>
  <c r="CG279" i="16"/>
  <c r="CK279" i="16"/>
  <c r="ES279" i="16" s="1"/>
  <c r="CK349" i="16"/>
  <c r="ES349" i="16" s="1"/>
  <c r="CI349" i="16"/>
  <c r="CG349" i="16"/>
  <c r="CJ349" i="16"/>
  <c r="CH349" i="16"/>
  <c r="CK378" i="16"/>
  <c r="ES378" i="16" s="1"/>
  <c r="CI378" i="16"/>
  <c r="CG378" i="16"/>
  <c r="CJ378" i="16"/>
  <c r="CH378" i="16"/>
  <c r="CK386" i="16"/>
  <c r="ES386" i="16" s="1"/>
  <c r="CI386" i="16"/>
  <c r="CG386" i="16"/>
  <c r="CJ386" i="16"/>
  <c r="CH386" i="16"/>
  <c r="CK395" i="16"/>
  <c r="ES395" i="16" s="1"/>
  <c r="CJ395" i="16"/>
  <c r="CH395" i="16"/>
  <c r="CI395" i="16"/>
  <c r="CG395" i="16"/>
  <c r="CK402" i="16"/>
  <c r="ES402" i="16" s="1"/>
  <c r="CI402" i="16"/>
  <c r="CG402" i="16"/>
  <c r="CJ402" i="16"/>
  <c r="CH402" i="16"/>
  <c r="CK410" i="16"/>
  <c r="ES410" i="16" s="1"/>
  <c r="CI410" i="16"/>
  <c r="CG410" i="16"/>
  <c r="CJ410" i="16"/>
  <c r="CH410" i="16"/>
  <c r="CK414" i="16"/>
  <c r="ES414" i="16" s="1"/>
  <c r="CI414" i="16"/>
  <c r="CG414" i="16"/>
  <c r="CH414" i="16"/>
  <c r="CJ414" i="16"/>
  <c r="CK418" i="16"/>
  <c r="ES418" i="16" s="1"/>
  <c r="CI418" i="16"/>
  <c r="CG418" i="16"/>
  <c r="CJ418" i="16"/>
  <c r="CH418" i="16"/>
  <c r="CK436" i="16"/>
  <c r="ES436" i="16" s="1"/>
  <c r="CJ436" i="16"/>
  <c r="CH436" i="16"/>
  <c r="CI436" i="16"/>
  <c r="CG436" i="16"/>
  <c r="CF201" i="16"/>
  <c r="CD201" i="16"/>
  <c r="CB201" i="16"/>
  <c r="CC201" i="16"/>
  <c r="CE201" i="16"/>
  <c r="CE206" i="16"/>
  <c r="CC206" i="16"/>
  <c r="CD206" i="16"/>
  <c r="CF206" i="16"/>
  <c r="CB206" i="16"/>
  <c r="CE258" i="16"/>
  <c r="CC258" i="16"/>
  <c r="CF258" i="16"/>
  <c r="CB258" i="16"/>
  <c r="CD258" i="16"/>
  <c r="CE278" i="16"/>
  <c r="CC278" i="16"/>
  <c r="CF278" i="16"/>
  <c r="CB278" i="16"/>
  <c r="CD278" i="16"/>
  <c r="CJ339" i="16"/>
  <c r="CH339" i="16"/>
  <c r="CK339" i="16"/>
  <c r="ES339" i="16" s="1"/>
  <c r="CI339" i="16"/>
  <c r="CG339" i="16"/>
  <c r="CK372" i="16"/>
  <c r="ES372" i="16" s="1"/>
  <c r="CJ372" i="16"/>
  <c r="CH372" i="16"/>
  <c r="CI372" i="16"/>
  <c r="CG372" i="16"/>
  <c r="CJ387" i="16"/>
  <c r="CH387" i="16"/>
  <c r="CK387" i="16"/>
  <c r="ES387" i="16" s="1"/>
  <c r="CI387" i="16"/>
  <c r="CG387" i="16"/>
  <c r="CJ407" i="16"/>
  <c r="CH407" i="16"/>
  <c r="CI407" i="16"/>
  <c r="CG407" i="16"/>
  <c r="CK407" i="16"/>
  <c r="ES407" i="16" s="1"/>
  <c r="CF471" i="16"/>
  <c r="CE471" i="16"/>
  <c r="CC471" i="16"/>
  <c r="CD471" i="16"/>
  <c r="CB471" i="16"/>
  <c r="CE526" i="16"/>
  <c r="CC526" i="16"/>
  <c r="CB526" i="16"/>
  <c r="CD526" i="16"/>
  <c r="CF526" i="16"/>
  <c r="CK488" i="16"/>
  <c r="ES488" i="16" s="1"/>
  <c r="CJ488" i="16"/>
  <c r="CH488" i="16"/>
  <c r="CG488" i="16"/>
  <c r="CI488" i="16"/>
  <c r="CE514" i="16"/>
  <c r="CC514" i="16"/>
  <c r="CF514" i="16"/>
  <c r="CB514" i="16"/>
  <c r="CD514" i="16"/>
  <c r="CK242" i="16"/>
  <c r="ES242" i="16" s="1"/>
  <c r="CI242" i="16"/>
  <c r="CG242" i="16"/>
  <c r="CJ242" i="16"/>
  <c r="CH242" i="16"/>
  <c r="CK283" i="16"/>
  <c r="ES283" i="16" s="1"/>
  <c r="CJ283" i="16"/>
  <c r="CH283" i="16"/>
  <c r="CI283" i="16"/>
  <c r="CG283" i="16"/>
  <c r="CK426" i="16"/>
  <c r="ES426" i="16" s="1"/>
  <c r="CI426" i="16"/>
  <c r="CG426" i="16"/>
  <c r="CJ426" i="16"/>
  <c r="CH426" i="16"/>
  <c r="CJ435" i="16"/>
  <c r="CH435" i="16"/>
  <c r="CK435" i="16"/>
  <c r="ES435" i="16" s="1"/>
  <c r="CI435" i="16"/>
  <c r="CG435" i="16"/>
  <c r="CJ135" i="16"/>
  <c r="CH135" i="16"/>
  <c r="CI135" i="16"/>
  <c r="CG135" i="16"/>
  <c r="CK135" i="16"/>
  <c r="ES135" i="16" s="1"/>
  <c r="CJ143" i="16"/>
  <c r="CH143" i="16"/>
  <c r="CK143" i="16"/>
  <c r="ES143" i="16" s="1"/>
  <c r="CI143" i="16"/>
  <c r="CG143" i="16"/>
  <c r="CJ151" i="16"/>
  <c r="CH151" i="16"/>
  <c r="CI151" i="16"/>
  <c r="CG151" i="16"/>
  <c r="CK151" i="16"/>
  <c r="ES151" i="16" s="1"/>
  <c r="CJ159" i="16"/>
  <c r="CH159" i="16"/>
  <c r="CK159" i="16"/>
  <c r="ES159" i="16" s="1"/>
  <c r="CI159" i="16"/>
  <c r="CG159" i="16"/>
  <c r="CJ167" i="16"/>
  <c r="CH167" i="16"/>
  <c r="CI167" i="16"/>
  <c r="CG167" i="16"/>
  <c r="CK167" i="16"/>
  <c r="ES167" i="16" s="1"/>
  <c r="CF173" i="16"/>
  <c r="CD173" i="16"/>
  <c r="CB173" i="16"/>
  <c r="CE173" i="16"/>
  <c r="CC173" i="16"/>
  <c r="CF177" i="16"/>
  <c r="CD177" i="16"/>
  <c r="CB177" i="16"/>
  <c r="CC177" i="16"/>
  <c r="CE177" i="16"/>
  <c r="CK212" i="16"/>
  <c r="ES212" i="16" s="1"/>
  <c r="CJ212" i="16"/>
  <c r="CH212" i="16"/>
  <c r="CI212" i="16"/>
  <c r="CG212" i="16"/>
  <c r="CK304" i="16"/>
  <c r="ES304" i="16" s="1"/>
  <c r="CJ304" i="16"/>
  <c r="CH304" i="16"/>
  <c r="CG304" i="16"/>
  <c r="CI304" i="16"/>
  <c r="CE318" i="16"/>
  <c r="CC318" i="16"/>
  <c r="CD318" i="16"/>
  <c r="CF318" i="16"/>
  <c r="CB318" i="16"/>
  <c r="CE322" i="16"/>
  <c r="CC322" i="16"/>
  <c r="CF322" i="16"/>
  <c r="CB322" i="16"/>
  <c r="CD322" i="16"/>
  <c r="CE326" i="16"/>
  <c r="CC326" i="16"/>
  <c r="CB326" i="16"/>
  <c r="CF326" i="16"/>
  <c r="CD326" i="16"/>
  <c r="CE330" i="16"/>
  <c r="CC330" i="16"/>
  <c r="CF330" i="16"/>
  <c r="CD330" i="16"/>
  <c r="CB330" i="16"/>
  <c r="CE334" i="16"/>
  <c r="CC334" i="16"/>
  <c r="CD334" i="16"/>
  <c r="CF334" i="16"/>
  <c r="CB334" i="16"/>
  <c r="CE342" i="16"/>
  <c r="CC342" i="16"/>
  <c r="CF342" i="16"/>
  <c r="CB342" i="16"/>
  <c r="CD342" i="16"/>
  <c r="CK427" i="16"/>
  <c r="ES427" i="16" s="1"/>
  <c r="CJ427" i="16"/>
  <c r="CH427" i="16"/>
  <c r="CI427" i="16"/>
  <c r="CG427" i="16"/>
  <c r="CK510" i="16"/>
  <c r="ES510" i="16" s="1"/>
  <c r="CI510" i="16"/>
  <c r="CG510" i="16"/>
  <c r="CH510" i="16"/>
  <c r="CJ510" i="16"/>
  <c r="CK460" i="16"/>
  <c r="ES460" i="16" s="1"/>
  <c r="CJ460" i="16"/>
  <c r="CH460" i="16"/>
  <c r="CI460" i="16"/>
  <c r="CG460" i="16"/>
  <c r="CK59" i="16"/>
  <c r="ES59" i="16" s="1"/>
  <c r="CJ59" i="16"/>
  <c r="CH59" i="16"/>
  <c r="CI59" i="16"/>
  <c r="CG59" i="16"/>
  <c r="CJ67" i="16"/>
  <c r="CH67" i="16"/>
  <c r="CK67" i="16"/>
  <c r="ES67" i="16" s="1"/>
  <c r="CI67" i="16"/>
  <c r="CG67" i="16"/>
  <c r="CK75" i="16"/>
  <c r="ES75" i="16" s="1"/>
  <c r="CJ75" i="16"/>
  <c r="CH75" i="16"/>
  <c r="CI75" i="16"/>
  <c r="CG75" i="16"/>
  <c r="CJ83" i="16"/>
  <c r="CH83" i="16"/>
  <c r="CK83" i="16"/>
  <c r="ES83" i="16" s="1"/>
  <c r="CI83" i="16"/>
  <c r="CG83" i="16"/>
  <c r="CK91" i="16"/>
  <c r="ES91" i="16" s="1"/>
  <c r="CJ91" i="16"/>
  <c r="CH91" i="16"/>
  <c r="CI91" i="16"/>
  <c r="CG91" i="16"/>
  <c r="CJ99" i="16"/>
  <c r="CH99" i="16"/>
  <c r="CK99" i="16"/>
  <c r="ES99" i="16" s="1"/>
  <c r="CI99" i="16"/>
  <c r="CG99" i="16"/>
  <c r="CJ227" i="16"/>
  <c r="CH227" i="16"/>
  <c r="CK227" i="16"/>
  <c r="ES227" i="16" s="1"/>
  <c r="CI227" i="16"/>
  <c r="CG227" i="16"/>
  <c r="CK218" i="16"/>
  <c r="ES218" i="16" s="1"/>
  <c r="CI218" i="16"/>
  <c r="CG218" i="16"/>
  <c r="CJ218" i="16"/>
  <c r="CH218" i="16"/>
  <c r="CK381" i="16"/>
  <c r="ES381" i="16" s="1"/>
  <c r="CI381" i="16"/>
  <c r="CG381" i="16"/>
  <c r="CJ381" i="16"/>
  <c r="CH381" i="16"/>
  <c r="CK397" i="16"/>
  <c r="ES397" i="16" s="1"/>
  <c r="CI397" i="16"/>
  <c r="CG397" i="16"/>
  <c r="CJ397" i="16"/>
  <c r="CH397" i="16"/>
  <c r="CK530" i="16"/>
  <c r="ES530" i="16" s="1"/>
  <c r="CI530" i="16"/>
  <c r="CG530" i="16"/>
  <c r="CJ530" i="16"/>
  <c r="CH530" i="16"/>
  <c r="CK486" i="16"/>
  <c r="ES486" i="16" s="1"/>
  <c r="CI486" i="16"/>
  <c r="CG486" i="16"/>
  <c r="CH486" i="16"/>
  <c r="CJ486" i="16"/>
  <c r="CK40" i="16"/>
  <c r="ES40" i="16" s="1"/>
  <c r="CJ40" i="16"/>
  <c r="CH40" i="16"/>
  <c r="CG40" i="16"/>
  <c r="CI40" i="16"/>
  <c r="CK12" i="16"/>
  <c r="ES12" i="16" s="1"/>
  <c r="CJ12" i="16"/>
  <c r="CH12" i="16"/>
  <c r="CI12" i="16"/>
  <c r="CG12" i="16"/>
  <c r="CK28" i="16"/>
  <c r="ES28" i="16" s="1"/>
  <c r="CJ28" i="16"/>
  <c r="CH28" i="16"/>
  <c r="CI28" i="16"/>
  <c r="CG28" i="16"/>
  <c r="CK380" i="16"/>
  <c r="ES380" i="16" s="1"/>
  <c r="CJ380" i="16"/>
  <c r="CH380" i="16"/>
  <c r="CI380" i="16"/>
  <c r="CG380" i="16"/>
  <c r="CK400" i="16"/>
  <c r="ES400" i="16" s="1"/>
  <c r="CJ400" i="16"/>
  <c r="CH400" i="16"/>
  <c r="CG400" i="16"/>
  <c r="CI400" i="16"/>
  <c r="CK413" i="16"/>
  <c r="ES413" i="16" s="1"/>
  <c r="CI413" i="16"/>
  <c r="CG413" i="16"/>
  <c r="CJ413" i="16"/>
  <c r="CH413" i="16"/>
  <c r="CJ51" i="16"/>
  <c r="CH51" i="16"/>
  <c r="CK51" i="16"/>
  <c r="ES51" i="16" s="1"/>
  <c r="CI51" i="16"/>
  <c r="CG51" i="16"/>
  <c r="CK184" i="16"/>
  <c r="ES184" i="16" s="1"/>
  <c r="CJ184" i="16"/>
  <c r="CH184" i="16"/>
  <c r="CG184" i="16"/>
  <c r="CI184" i="16"/>
  <c r="CK253" i="16"/>
  <c r="ES253" i="16" s="1"/>
  <c r="CI253" i="16"/>
  <c r="CG253" i="16"/>
  <c r="CJ253" i="16"/>
  <c r="CH253" i="16"/>
  <c r="CK285" i="16"/>
  <c r="ES285" i="16" s="1"/>
  <c r="CI285" i="16"/>
  <c r="CG285" i="16"/>
  <c r="CJ285" i="16"/>
  <c r="CH285" i="16"/>
  <c r="CK240" i="16"/>
  <c r="ES240" i="16" s="1"/>
  <c r="CJ240" i="16"/>
  <c r="CH240" i="16"/>
  <c r="CG240" i="16"/>
  <c r="CI240" i="16"/>
  <c r="CK466" i="16"/>
  <c r="ES466" i="16" s="1"/>
  <c r="CI466" i="16"/>
  <c r="CG466" i="16"/>
  <c r="CJ466" i="16"/>
  <c r="CH466" i="16"/>
  <c r="CJ419" i="16"/>
  <c r="CH419" i="16"/>
  <c r="CK419" i="16"/>
  <c r="ES419" i="16" s="1"/>
  <c r="CI419" i="16"/>
  <c r="CG419" i="16"/>
  <c r="CJ495" i="16"/>
  <c r="CH495" i="16"/>
  <c r="CK495" i="16"/>
  <c r="ES495" i="16" s="1"/>
  <c r="CI495" i="16"/>
  <c r="CG495" i="16"/>
  <c r="CK469" i="16"/>
  <c r="ES469" i="16" s="1"/>
  <c r="CI469" i="16"/>
  <c r="CG469" i="16"/>
  <c r="CJ469" i="16"/>
  <c r="CH469" i="16"/>
  <c r="CU35" i="16"/>
  <c r="CT35" i="16"/>
  <c r="CS35" i="16"/>
  <c r="CR35" i="16"/>
  <c r="CQ35" i="16"/>
  <c r="CZ40" i="16"/>
  <c r="CY40" i="16"/>
  <c r="CX40" i="16"/>
  <c r="CW40" i="16"/>
  <c r="CV40" i="16"/>
  <c r="CU52" i="16"/>
  <c r="CT52" i="16"/>
  <c r="CS52" i="16"/>
  <c r="CR52" i="16"/>
  <c r="CQ52" i="16"/>
  <c r="CS54" i="16"/>
  <c r="CU54" i="16"/>
  <c r="CQ54" i="16"/>
  <c r="CT54" i="16"/>
  <c r="CR54" i="16"/>
  <c r="CZ57" i="16"/>
  <c r="CY57" i="16"/>
  <c r="CW57" i="16"/>
  <c r="CV57" i="16"/>
  <c r="CX57" i="16"/>
  <c r="CO61" i="16"/>
  <c r="CP61" i="16"/>
  <c r="CN61" i="16"/>
  <c r="CM61" i="16"/>
  <c r="EU61" i="16" s="1"/>
  <c r="CL61" i="16"/>
  <c r="CU63" i="16"/>
  <c r="CT63" i="16"/>
  <c r="CS63" i="16"/>
  <c r="CR63" i="16"/>
  <c r="CQ63" i="16"/>
  <c r="CZ65" i="16"/>
  <c r="CY65" i="16"/>
  <c r="CX65" i="16"/>
  <c r="CW65" i="16"/>
  <c r="CV65" i="16"/>
  <c r="CO69" i="16"/>
  <c r="CP69" i="16"/>
  <c r="CN69" i="16"/>
  <c r="CM69" i="16"/>
  <c r="EU69" i="16" s="1"/>
  <c r="CL69" i="16"/>
  <c r="CU71" i="16"/>
  <c r="CT71" i="16"/>
  <c r="CS71" i="16"/>
  <c r="CR71" i="16"/>
  <c r="CQ71" i="16"/>
  <c r="CZ73" i="16"/>
  <c r="CY73" i="16"/>
  <c r="CW73" i="16"/>
  <c r="CV73" i="16"/>
  <c r="CX73" i="16"/>
  <c r="CO77" i="16"/>
  <c r="CP77" i="16"/>
  <c r="CN77" i="16"/>
  <c r="CM77" i="16"/>
  <c r="EU77" i="16" s="1"/>
  <c r="CL77" i="16"/>
  <c r="CU79" i="16"/>
  <c r="CT79" i="16"/>
  <c r="CS79" i="16"/>
  <c r="CR79" i="16"/>
  <c r="CQ79" i="16"/>
  <c r="CZ81" i="16"/>
  <c r="CY81" i="16"/>
  <c r="CX81" i="16"/>
  <c r="CW81" i="16"/>
  <c r="CV81" i="16"/>
  <c r="CO85" i="16"/>
  <c r="CP85" i="16"/>
  <c r="CN85" i="16"/>
  <c r="CM85" i="16"/>
  <c r="EU85" i="16" s="1"/>
  <c r="CL85" i="16"/>
  <c r="CU87" i="16"/>
  <c r="CT87" i="16"/>
  <c r="CS87" i="16"/>
  <c r="CR87" i="16"/>
  <c r="CQ87" i="16"/>
  <c r="CZ89" i="16"/>
  <c r="CY89" i="16"/>
  <c r="CW89" i="16"/>
  <c r="CX89" i="16"/>
  <c r="CV89" i="16"/>
  <c r="CO93" i="16"/>
  <c r="CP93" i="16"/>
  <c r="CN93" i="16"/>
  <c r="CM93" i="16"/>
  <c r="EU93" i="16" s="1"/>
  <c r="CL93" i="16"/>
  <c r="CU95" i="16"/>
  <c r="CT95" i="16"/>
  <c r="CS95" i="16"/>
  <c r="CR95" i="16"/>
  <c r="CQ95" i="16"/>
  <c r="CZ97" i="16"/>
  <c r="CY97" i="16"/>
  <c r="CX97" i="16"/>
  <c r="CW97" i="16"/>
  <c r="CV97" i="16"/>
  <c r="CO101" i="16"/>
  <c r="CP101" i="16"/>
  <c r="CN101" i="16"/>
  <c r="CM101" i="16"/>
  <c r="EU101" i="16" s="1"/>
  <c r="CL101" i="16"/>
  <c r="CU103" i="16"/>
  <c r="CT103" i="16"/>
  <c r="CS103" i="16"/>
  <c r="CR103" i="16"/>
  <c r="CQ103" i="16"/>
  <c r="CZ4" i="16"/>
  <c r="CY4" i="16"/>
  <c r="CX4" i="16"/>
  <c r="CW4" i="16"/>
  <c r="CV4" i="16"/>
  <c r="CU12" i="16"/>
  <c r="CT12" i="16"/>
  <c r="CR12" i="16"/>
  <c r="CS12" i="16"/>
  <c r="CQ12" i="16"/>
  <c r="CP16" i="16"/>
  <c r="CO16" i="16"/>
  <c r="CM16" i="16"/>
  <c r="EU16" i="16" s="1"/>
  <c r="CN16" i="16"/>
  <c r="CL16" i="16"/>
  <c r="CZ20" i="16"/>
  <c r="CY20" i="16"/>
  <c r="CX20" i="16"/>
  <c r="CW20" i="16"/>
  <c r="CV20" i="16"/>
  <c r="CU28" i="16"/>
  <c r="CT28" i="16"/>
  <c r="CR28" i="16"/>
  <c r="CS28" i="16"/>
  <c r="CQ28" i="16"/>
  <c r="CP32" i="16"/>
  <c r="CO32" i="16"/>
  <c r="CM32" i="16"/>
  <c r="EU32" i="16" s="1"/>
  <c r="CN32" i="16"/>
  <c r="CL32" i="16"/>
  <c r="CZ39" i="16"/>
  <c r="CX39" i="16"/>
  <c r="CY39" i="16"/>
  <c r="CW39" i="16"/>
  <c r="CV39" i="16"/>
  <c r="CP107" i="16"/>
  <c r="CO107" i="16"/>
  <c r="CL107" i="16"/>
  <c r="CN107" i="16"/>
  <c r="CM107" i="16"/>
  <c r="EU107" i="16" s="1"/>
  <c r="CU106" i="16"/>
  <c r="CS106" i="16"/>
  <c r="CT106" i="16"/>
  <c r="CQ106" i="16"/>
  <c r="CR106" i="16"/>
  <c r="CZ37" i="16"/>
  <c r="CY37" i="16"/>
  <c r="CX37" i="16"/>
  <c r="CW37" i="16"/>
  <c r="CV37" i="16"/>
  <c r="CO109" i="16"/>
  <c r="CP109" i="16"/>
  <c r="CN109" i="16"/>
  <c r="CM109" i="16"/>
  <c r="EU109" i="16" s="1"/>
  <c r="CL109" i="16"/>
  <c r="CU111" i="16"/>
  <c r="CT111" i="16"/>
  <c r="CS111" i="16"/>
  <c r="CR111" i="16"/>
  <c r="CQ111" i="16"/>
  <c r="CZ113" i="16"/>
  <c r="CY113" i="16"/>
  <c r="CX113" i="16"/>
  <c r="CW113" i="16"/>
  <c r="CV113" i="16"/>
  <c r="CO117" i="16"/>
  <c r="CP117" i="16"/>
  <c r="CN117" i="16"/>
  <c r="CM117" i="16"/>
  <c r="EU117" i="16" s="1"/>
  <c r="CL117" i="16"/>
  <c r="CU119" i="16"/>
  <c r="CT119" i="16"/>
  <c r="CS119" i="16"/>
  <c r="CR119" i="16"/>
  <c r="CQ119" i="16"/>
  <c r="CZ121" i="16"/>
  <c r="CY121" i="16"/>
  <c r="CW121" i="16"/>
  <c r="CV121" i="16"/>
  <c r="CX121" i="16"/>
  <c r="CO125" i="16"/>
  <c r="CP125" i="16"/>
  <c r="CN125" i="16"/>
  <c r="CM125" i="16"/>
  <c r="EU125" i="16" s="1"/>
  <c r="CL125" i="16"/>
  <c r="CU127" i="16"/>
  <c r="CT127" i="16"/>
  <c r="CS127" i="16"/>
  <c r="CR127" i="16"/>
  <c r="CQ127" i="16"/>
  <c r="CZ184" i="16"/>
  <c r="CY184" i="16"/>
  <c r="CX184" i="16"/>
  <c r="CW184" i="16"/>
  <c r="CV184" i="16"/>
  <c r="CU188" i="16"/>
  <c r="CT188" i="16"/>
  <c r="CR188" i="16"/>
  <c r="CS188" i="16"/>
  <c r="CQ188" i="16"/>
  <c r="CU195" i="16"/>
  <c r="CT195" i="16"/>
  <c r="CS195" i="16"/>
  <c r="CR195" i="16"/>
  <c r="CQ195" i="16"/>
  <c r="CZ227" i="16"/>
  <c r="CY227" i="16"/>
  <c r="CX227" i="16"/>
  <c r="CW227" i="16"/>
  <c r="CV227" i="16"/>
  <c r="CU261" i="16"/>
  <c r="CS261" i="16"/>
  <c r="CT261" i="16"/>
  <c r="CQ261" i="16"/>
  <c r="CR261" i="16"/>
  <c r="CU277" i="16"/>
  <c r="CS277" i="16"/>
  <c r="CT277" i="16"/>
  <c r="CQ277" i="16"/>
  <c r="CR277" i="16"/>
  <c r="CU293" i="16"/>
  <c r="CS293" i="16"/>
  <c r="CT293" i="16"/>
  <c r="CQ293" i="16"/>
  <c r="CR293" i="16"/>
  <c r="CY348" i="16"/>
  <c r="CZ348" i="16"/>
  <c r="CX348" i="16"/>
  <c r="CW348" i="16"/>
  <c r="CV348" i="16"/>
  <c r="CP376" i="16"/>
  <c r="CM376" i="16"/>
  <c r="EU376" i="16" s="1"/>
  <c r="CO376" i="16"/>
  <c r="CN376" i="16"/>
  <c r="CL376" i="16"/>
  <c r="CZ380" i="16"/>
  <c r="CY380" i="16"/>
  <c r="CX380" i="16"/>
  <c r="CW380" i="16"/>
  <c r="CV380" i="16"/>
  <c r="CU388" i="16"/>
  <c r="CT388" i="16"/>
  <c r="CS388" i="16"/>
  <c r="CR388" i="16"/>
  <c r="CQ388" i="16"/>
  <c r="CP396" i="16"/>
  <c r="CM396" i="16"/>
  <c r="EU396" i="16" s="1"/>
  <c r="CN396" i="16"/>
  <c r="CL396" i="16"/>
  <c r="CO396" i="16"/>
  <c r="CZ400" i="16"/>
  <c r="CY400" i="16"/>
  <c r="CX400" i="16"/>
  <c r="CW400" i="16"/>
  <c r="CV400" i="16"/>
  <c r="CU408" i="16"/>
  <c r="CT408" i="16"/>
  <c r="CS408" i="16"/>
  <c r="CR408" i="16"/>
  <c r="CQ408" i="16"/>
  <c r="CU411" i="16"/>
  <c r="CT411" i="16"/>
  <c r="CS411" i="16"/>
  <c r="CR411" i="16"/>
  <c r="CQ411" i="16"/>
  <c r="CY413" i="16"/>
  <c r="CZ413" i="16"/>
  <c r="CX413" i="16"/>
  <c r="CV413" i="16"/>
  <c r="CW413" i="16"/>
  <c r="CO417" i="16"/>
  <c r="CP417" i="16"/>
  <c r="CM417" i="16"/>
  <c r="EU417" i="16" s="1"/>
  <c r="CL417" i="16"/>
  <c r="CN417" i="16"/>
  <c r="CU419" i="16"/>
  <c r="CT419" i="16"/>
  <c r="CS419" i="16"/>
  <c r="CR419" i="16"/>
  <c r="CQ419" i="16"/>
  <c r="CP200" i="16"/>
  <c r="CM200" i="16"/>
  <c r="EU200" i="16" s="1"/>
  <c r="CO200" i="16"/>
  <c r="CN200" i="16"/>
  <c r="CL200" i="16"/>
  <c r="CZ202" i="16"/>
  <c r="CY202" i="16"/>
  <c r="CX202" i="16"/>
  <c r="CW202" i="16"/>
  <c r="CV202" i="16"/>
  <c r="CU240" i="16"/>
  <c r="CT240" i="16"/>
  <c r="CR240" i="16"/>
  <c r="CS240" i="16"/>
  <c r="CQ240" i="16"/>
  <c r="CU280" i="16"/>
  <c r="CT280" i="16"/>
  <c r="CS280" i="16"/>
  <c r="CR280" i="16"/>
  <c r="CQ280" i="16"/>
  <c r="CP296" i="16"/>
  <c r="CM296" i="16"/>
  <c r="EU296" i="16" s="1"/>
  <c r="CO296" i="16"/>
  <c r="CN296" i="16"/>
  <c r="CL296" i="16"/>
  <c r="CP355" i="16"/>
  <c r="CO355" i="16"/>
  <c r="CN355" i="16"/>
  <c r="CL355" i="16"/>
  <c r="CM355" i="16"/>
  <c r="EU355" i="16" s="1"/>
  <c r="CP364" i="16"/>
  <c r="CM364" i="16"/>
  <c r="EU364" i="16" s="1"/>
  <c r="CN364" i="16"/>
  <c r="CL364" i="16"/>
  <c r="CO364" i="16"/>
  <c r="CP420" i="16"/>
  <c r="CM420" i="16"/>
  <c r="EU420" i="16" s="1"/>
  <c r="CO420" i="16"/>
  <c r="CN420" i="16"/>
  <c r="CL420" i="16"/>
  <c r="CU223" i="16"/>
  <c r="CT223" i="16"/>
  <c r="CS223" i="16"/>
  <c r="CR223" i="16"/>
  <c r="CQ223" i="16"/>
  <c r="CZ231" i="16"/>
  <c r="CX231" i="16"/>
  <c r="CY231" i="16"/>
  <c r="CW231" i="16"/>
  <c r="CV231" i="16"/>
  <c r="CP239" i="16"/>
  <c r="CO239" i="16"/>
  <c r="CN239" i="16"/>
  <c r="CL239" i="16"/>
  <c r="CM239" i="16"/>
  <c r="EU239" i="16" s="1"/>
  <c r="CU245" i="16"/>
  <c r="CS245" i="16"/>
  <c r="CT245" i="16"/>
  <c r="CQ245" i="16"/>
  <c r="CR245" i="16"/>
  <c r="CZ247" i="16"/>
  <c r="CX247" i="16"/>
  <c r="CY247" i="16"/>
  <c r="CW247" i="16"/>
  <c r="CV247" i="16"/>
  <c r="CU428" i="16"/>
  <c r="CT428" i="16"/>
  <c r="CR428" i="16"/>
  <c r="CS428" i="16"/>
  <c r="CQ428" i="16"/>
  <c r="CU429" i="16"/>
  <c r="CT429" i="16"/>
  <c r="CQ429" i="16"/>
  <c r="CR429" i="16"/>
  <c r="CS429" i="16"/>
  <c r="CU430" i="16"/>
  <c r="CS430" i="16"/>
  <c r="CT430" i="16"/>
  <c r="CQ430" i="16"/>
  <c r="CR430" i="16"/>
  <c r="CT432" i="16"/>
  <c r="CU432" i="16"/>
  <c r="CS432" i="16"/>
  <c r="CR432" i="16"/>
  <c r="CQ432" i="16"/>
  <c r="CU433" i="16"/>
  <c r="CT433" i="16"/>
  <c r="CQ433" i="16"/>
  <c r="CS433" i="16"/>
  <c r="CR433" i="16"/>
  <c r="CO434" i="16"/>
  <c r="CN434" i="16"/>
  <c r="CL434" i="16"/>
  <c r="CM434" i="16"/>
  <c r="EU434" i="16" s="1"/>
  <c r="CP434" i="16"/>
  <c r="CU436" i="16"/>
  <c r="CT436" i="16"/>
  <c r="CS436" i="16"/>
  <c r="CR436" i="16"/>
  <c r="CQ436" i="16"/>
  <c r="CS130" i="16"/>
  <c r="CU130" i="16"/>
  <c r="CQ130" i="16"/>
  <c r="CT130" i="16"/>
  <c r="CR130" i="16"/>
  <c r="CZ179" i="16"/>
  <c r="CY179" i="16"/>
  <c r="CX179" i="16"/>
  <c r="CW179" i="16"/>
  <c r="CV179" i="16"/>
  <c r="CP212" i="16"/>
  <c r="CM212" i="16"/>
  <c r="EU212" i="16" s="1"/>
  <c r="CO212" i="16"/>
  <c r="CN212" i="16"/>
  <c r="CL212" i="16"/>
  <c r="CZ214" i="16"/>
  <c r="CY214" i="16"/>
  <c r="CX214" i="16"/>
  <c r="CV214" i="16"/>
  <c r="CW214" i="16"/>
  <c r="CZ266" i="16"/>
  <c r="CY266" i="16"/>
  <c r="CX266" i="16"/>
  <c r="CW266" i="16"/>
  <c r="CV266" i="16"/>
  <c r="CY274" i="16"/>
  <c r="CZ274" i="16"/>
  <c r="CX274" i="16"/>
  <c r="CV274" i="16"/>
  <c r="CW274" i="16"/>
  <c r="CZ282" i="16"/>
  <c r="CY282" i="16"/>
  <c r="CX282" i="16"/>
  <c r="CW282" i="16"/>
  <c r="CV282" i="16"/>
  <c r="CY290" i="16"/>
  <c r="CX290" i="16"/>
  <c r="CZ290" i="16"/>
  <c r="CV290" i="16"/>
  <c r="CW290" i="16"/>
  <c r="CZ298" i="16"/>
  <c r="CY298" i="16"/>
  <c r="CX298" i="16"/>
  <c r="CW298" i="16"/>
  <c r="CV298" i="16"/>
  <c r="CZ316" i="16"/>
  <c r="CY316" i="16"/>
  <c r="CX316" i="16"/>
  <c r="CW316" i="16"/>
  <c r="CV316" i="16"/>
  <c r="CU321" i="16"/>
  <c r="CS321" i="16"/>
  <c r="CT321" i="16"/>
  <c r="CQ321" i="16"/>
  <c r="CR321" i="16"/>
  <c r="CP323" i="16"/>
  <c r="CO323" i="16"/>
  <c r="CN323" i="16"/>
  <c r="CL323" i="16"/>
  <c r="CM323" i="16"/>
  <c r="EU323" i="16" s="1"/>
  <c r="CP324" i="16"/>
  <c r="CM324" i="16"/>
  <c r="EU324" i="16" s="1"/>
  <c r="CO324" i="16"/>
  <c r="CN324" i="16"/>
  <c r="CL324" i="16"/>
  <c r="CP335" i="16"/>
  <c r="CO335" i="16"/>
  <c r="CN335" i="16"/>
  <c r="CL335" i="16"/>
  <c r="CM335" i="16"/>
  <c r="EU335" i="16" s="1"/>
  <c r="CU339" i="16"/>
  <c r="CT339" i="16"/>
  <c r="CS339" i="16"/>
  <c r="CR339" i="16"/>
  <c r="CQ339" i="16"/>
  <c r="CO366" i="16"/>
  <c r="CN366" i="16"/>
  <c r="CL366" i="16"/>
  <c r="CP366" i="16"/>
  <c r="CM366" i="16"/>
  <c r="EU366" i="16" s="1"/>
  <c r="CU424" i="16"/>
  <c r="CT424" i="16"/>
  <c r="CR424" i="16"/>
  <c r="CS424" i="16"/>
  <c r="CQ424" i="16"/>
  <c r="CU425" i="16"/>
  <c r="CT425" i="16"/>
  <c r="CS425" i="16"/>
  <c r="CQ425" i="16"/>
  <c r="CR425" i="16"/>
  <c r="CZ440" i="16"/>
  <c r="CY440" i="16"/>
  <c r="CW440" i="16"/>
  <c r="CX440" i="16"/>
  <c r="CV440" i="16"/>
  <c r="CU444" i="16"/>
  <c r="CT444" i="16"/>
  <c r="CR444" i="16"/>
  <c r="CQ444" i="16"/>
  <c r="CS444" i="16"/>
  <c r="CZ446" i="16"/>
  <c r="CY446" i="16"/>
  <c r="CX446" i="16"/>
  <c r="CV446" i="16"/>
  <c r="CW446" i="16"/>
  <c r="CZ448" i="16"/>
  <c r="CY448" i="16"/>
  <c r="CX448" i="16"/>
  <c r="CW448" i="16"/>
  <c r="CV448" i="16"/>
  <c r="CZ474" i="16"/>
  <c r="CY474" i="16"/>
  <c r="CX474" i="16"/>
  <c r="CV474" i="16"/>
  <c r="CW474" i="16"/>
  <c r="CT495" i="16"/>
  <c r="CU495" i="16"/>
  <c r="CR495" i="16"/>
  <c r="CS495" i="16"/>
  <c r="CQ495" i="16"/>
  <c r="CZ499" i="16"/>
  <c r="CY499" i="16"/>
  <c r="CX499" i="16"/>
  <c r="CW499" i="16"/>
  <c r="CV499" i="16"/>
  <c r="CP523" i="16"/>
  <c r="CO523" i="16"/>
  <c r="CN523" i="16"/>
  <c r="CL523" i="16"/>
  <c r="CM523" i="16"/>
  <c r="EU523" i="16" s="1"/>
  <c r="CZ530" i="16"/>
  <c r="CY530" i="16"/>
  <c r="CX530" i="16"/>
  <c r="CV530" i="16"/>
  <c r="CW530" i="16"/>
  <c r="CZ464" i="16"/>
  <c r="CY464" i="16"/>
  <c r="CX464" i="16"/>
  <c r="CW464" i="16"/>
  <c r="CV464" i="16"/>
  <c r="CO469" i="16"/>
  <c r="CP469" i="16"/>
  <c r="CM469" i="16"/>
  <c r="EU469" i="16" s="1"/>
  <c r="CL469" i="16"/>
  <c r="CN469" i="16"/>
  <c r="CT496" i="16"/>
  <c r="CU496" i="16"/>
  <c r="CR496" i="16"/>
  <c r="CQ496" i="16"/>
  <c r="CS496" i="16"/>
  <c r="CP500" i="16"/>
  <c r="CM500" i="16"/>
  <c r="EU500" i="16" s="1"/>
  <c r="CO500" i="16"/>
  <c r="CN500" i="16"/>
  <c r="CL500" i="16"/>
  <c r="CZ511" i="16"/>
  <c r="CX511" i="16"/>
  <c r="CW511" i="16"/>
  <c r="CY511" i="16"/>
  <c r="CV511" i="16"/>
  <c r="CP451" i="16"/>
  <c r="CO451" i="16"/>
  <c r="CN451" i="16"/>
  <c r="CL451" i="16"/>
  <c r="CM451" i="16"/>
  <c r="EU451" i="16" s="1"/>
  <c r="CZ494" i="16"/>
  <c r="CY494" i="16"/>
  <c r="CX494" i="16"/>
  <c r="CV494" i="16"/>
  <c r="CW494" i="16"/>
  <c r="CY497" i="16"/>
  <c r="CX497" i="16"/>
  <c r="CZ497" i="16"/>
  <c r="CV497" i="16"/>
  <c r="CW497" i="16"/>
  <c r="CP503" i="16"/>
  <c r="CO503" i="16"/>
  <c r="CN503" i="16"/>
  <c r="CL503" i="16"/>
  <c r="CM503" i="16"/>
  <c r="EU503" i="16" s="1"/>
  <c r="CU517" i="16"/>
  <c r="CT517" i="16"/>
  <c r="CS517" i="16"/>
  <c r="CQ517" i="16"/>
  <c r="CR517" i="16"/>
  <c r="CZ522" i="16"/>
  <c r="CY522" i="16"/>
  <c r="CX522" i="16"/>
  <c r="CV522" i="16"/>
  <c r="CW522" i="16"/>
  <c r="CJ536" i="16"/>
  <c r="CH536" i="16"/>
  <c r="CK536" i="16"/>
  <c r="ES536" i="16" s="1"/>
  <c r="CG536" i="16"/>
  <c r="CI536" i="16"/>
  <c r="CT460" i="16"/>
  <c r="CU460" i="16"/>
  <c r="CR460" i="16"/>
  <c r="CQ460" i="16"/>
  <c r="CS460" i="16"/>
  <c r="CZ472" i="16"/>
  <c r="CY472" i="16"/>
  <c r="CW472" i="16"/>
  <c r="CX472" i="16"/>
  <c r="CV472" i="16"/>
  <c r="CP507" i="16"/>
  <c r="CO507" i="16"/>
  <c r="CN507" i="16"/>
  <c r="CL507" i="16"/>
  <c r="CM507" i="16"/>
  <c r="EU507" i="16" s="1"/>
  <c r="CU514" i="16"/>
  <c r="CS514" i="16"/>
  <c r="CQ514" i="16"/>
  <c r="CT514" i="16"/>
  <c r="CR514" i="16"/>
  <c r="CU518" i="16"/>
  <c r="CS518" i="16"/>
  <c r="CQ518" i="16"/>
  <c r="CT518" i="16"/>
  <c r="CR518" i="16"/>
  <c r="CO38" i="16"/>
  <c r="CP38" i="16"/>
  <c r="CL38" i="16"/>
  <c r="CN38" i="16"/>
  <c r="CM38" i="16"/>
  <c r="EU38" i="16" s="1"/>
  <c r="CU3" i="16"/>
  <c r="CT3" i="16"/>
  <c r="CS3" i="16"/>
  <c r="CR3" i="16"/>
  <c r="CQ3" i="16"/>
  <c r="CU7" i="16"/>
  <c r="CT7" i="16"/>
  <c r="CS7" i="16"/>
  <c r="CR7" i="16"/>
  <c r="CQ7" i="16"/>
  <c r="CZ11" i="16"/>
  <c r="CX11" i="16"/>
  <c r="CW11" i="16"/>
  <c r="CY11" i="16"/>
  <c r="CV11" i="16"/>
  <c r="CP19" i="16"/>
  <c r="CO19" i="16"/>
  <c r="CN19" i="16"/>
  <c r="CL19" i="16"/>
  <c r="CM19" i="16"/>
  <c r="EU19" i="16" s="1"/>
  <c r="CU23" i="16"/>
  <c r="CT23" i="16"/>
  <c r="CS23" i="16"/>
  <c r="CR23" i="16"/>
  <c r="CQ23" i="16"/>
  <c r="CZ27" i="16"/>
  <c r="CX27" i="16"/>
  <c r="CW27" i="16"/>
  <c r="CY27" i="16"/>
  <c r="CV27" i="16"/>
  <c r="CU48" i="16"/>
  <c r="CT48" i="16"/>
  <c r="CR48" i="16"/>
  <c r="CS48" i="16"/>
  <c r="CQ48" i="16"/>
  <c r="CS50" i="16"/>
  <c r="CU50" i="16"/>
  <c r="CQ50" i="16"/>
  <c r="CT50" i="16"/>
  <c r="CR50" i="16"/>
  <c r="CZ53" i="16"/>
  <c r="CY53" i="16"/>
  <c r="CX53" i="16"/>
  <c r="CW53" i="16"/>
  <c r="CV53" i="16"/>
  <c r="CO126" i="16"/>
  <c r="CN126" i="16"/>
  <c r="CL126" i="16"/>
  <c r="CP126" i="16"/>
  <c r="CM126" i="16"/>
  <c r="EU126" i="16" s="1"/>
  <c r="CU183" i="16"/>
  <c r="CT183" i="16"/>
  <c r="CS183" i="16"/>
  <c r="CR183" i="16"/>
  <c r="CQ183" i="16"/>
  <c r="CZ203" i="16"/>
  <c r="CX203" i="16"/>
  <c r="CW203" i="16"/>
  <c r="CY203" i="16"/>
  <c r="CV203" i="16"/>
  <c r="CP243" i="16"/>
  <c r="CO243" i="16"/>
  <c r="CN243" i="16"/>
  <c r="CL243" i="16"/>
  <c r="CM243" i="16"/>
  <c r="EU243" i="16" s="1"/>
  <c r="CU250" i="16"/>
  <c r="CS250" i="16"/>
  <c r="CT250" i="16"/>
  <c r="CQ250" i="16"/>
  <c r="CR250" i="16"/>
  <c r="CZ265" i="16"/>
  <c r="CY265" i="16"/>
  <c r="CW265" i="16"/>
  <c r="CV265" i="16"/>
  <c r="CX265" i="16"/>
  <c r="CZ281" i="16"/>
  <c r="CY281" i="16"/>
  <c r="CW281" i="16"/>
  <c r="CX281" i="16"/>
  <c r="CV281" i="16"/>
  <c r="CZ297" i="16"/>
  <c r="CY297" i="16"/>
  <c r="CW297" i="16"/>
  <c r="CV297" i="16"/>
  <c r="CX297" i="16"/>
  <c r="CU350" i="16"/>
  <c r="CS350" i="16"/>
  <c r="CT350" i="16"/>
  <c r="CQ350" i="16"/>
  <c r="CR350" i="16"/>
  <c r="CU208" i="16"/>
  <c r="CT208" i="16"/>
  <c r="CR208" i="16"/>
  <c r="CQ208" i="16"/>
  <c r="CS208" i="16"/>
  <c r="CS210" i="16"/>
  <c r="CU210" i="16"/>
  <c r="CQ210" i="16"/>
  <c r="CT210" i="16"/>
  <c r="CR210" i="16"/>
  <c r="CZ213" i="16"/>
  <c r="CY213" i="16"/>
  <c r="CX213" i="16"/>
  <c r="CW213" i="16"/>
  <c r="CV213" i="16"/>
  <c r="CU284" i="16"/>
  <c r="CT284" i="16"/>
  <c r="CR284" i="16"/>
  <c r="CS284" i="16"/>
  <c r="CQ284" i="16"/>
  <c r="CP300" i="16"/>
  <c r="CM300" i="16"/>
  <c r="EU300" i="16" s="1"/>
  <c r="CN300" i="16"/>
  <c r="CL300" i="16"/>
  <c r="CO300" i="16"/>
  <c r="CZ310" i="16"/>
  <c r="CY310" i="16"/>
  <c r="CX310" i="16"/>
  <c r="CV310" i="16"/>
  <c r="CW310" i="16"/>
  <c r="CO394" i="16"/>
  <c r="CN394" i="16"/>
  <c r="CL394" i="16"/>
  <c r="CP394" i="16"/>
  <c r="CM394" i="16"/>
  <c r="EU394" i="16" s="1"/>
  <c r="CP439" i="16"/>
  <c r="CO439" i="16"/>
  <c r="CN439" i="16"/>
  <c r="CL439" i="16"/>
  <c r="CM439" i="16"/>
  <c r="EU439" i="16" s="1"/>
  <c r="CU191" i="16"/>
  <c r="CT191" i="16"/>
  <c r="CS191" i="16"/>
  <c r="CR191" i="16"/>
  <c r="CQ191" i="16"/>
  <c r="CZ199" i="16"/>
  <c r="CX199" i="16"/>
  <c r="CY199" i="16"/>
  <c r="CW199" i="16"/>
  <c r="CV199" i="16"/>
  <c r="CP347" i="16"/>
  <c r="CO347" i="16"/>
  <c r="CN347" i="16"/>
  <c r="CL347" i="16"/>
  <c r="CM347" i="16"/>
  <c r="EU347" i="16" s="1"/>
  <c r="CO374" i="16"/>
  <c r="CP374" i="16"/>
  <c r="CN374" i="16"/>
  <c r="CL374" i="16"/>
  <c r="CM374" i="16"/>
  <c r="EU374" i="16" s="1"/>
  <c r="CO378" i="16"/>
  <c r="CN378" i="16"/>
  <c r="CL378" i="16"/>
  <c r="CP378" i="16"/>
  <c r="CM378" i="16"/>
  <c r="EU378" i="16" s="1"/>
  <c r="CU382" i="16"/>
  <c r="CS382" i="16"/>
  <c r="CT382" i="16"/>
  <c r="CQ382" i="16"/>
  <c r="CR382" i="16"/>
  <c r="CO390" i="16"/>
  <c r="CP390" i="16"/>
  <c r="CN390" i="16"/>
  <c r="CL390" i="16"/>
  <c r="CM390" i="16"/>
  <c r="EU390" i="16" s="1"/>
  <c r="CU395" i="16"/>
  <c r="CT395" i="16"/>
  <c r="CS395" i="16"/>
  <c r="CR395" i="16"/>
  <c r="CQ395" i="16"/>
  <c r="CU398" i="16"/>
  <c r="CS398" i="16"/>
  <c r="CT398" i="16"/>
  <c r="CQ398" i="16"/>
  <c r="CR398" i="16"/>
  <c r="CO406" i="16"/>
  <c r="CP406" i="16"/>
  <c r="CN406" i="16"/>
  <c r="CL406" i="16"/>
  <c r="CM406" i="16"/>
  <c r="EU406" i="16" s="1"/>
  <c r="CO410" i="16"/>
  <c r="CN410" i="16"/>
  <c r="CL410" i="16"/>
  <c r="CP410" i="16"/>
  <c r="CM410" i="16"/>
  <c r="EU410" i="16" s="1"/>
  <c r="CZ412" i="16"/>
  <c r="CY412" i="16"/>
  <c r="CW412" i="16"/>
  <c r="CX412" i="16"/>
  <c r="CV412" i="16"/>
  <c r="CU416" i="16"/>
  <c r="CT416" i="16"/>
  <c r="CR416" i="16"/>
  <c r="CS416" i="16"/>
  <c r="CQ416" i="16"/>
  <c r="CO418" i="16"/>
  <c r="CN418" i="16"/>
  <c r="CL418" i="16"/>
  <c r="CM418" i="16"/>
  <c r="EU418" i="16" s="1"/>
  <c r="CP418" i="16"/>
  <c r="CZ128" i="16"/>
  <c r="CY128" i="16"/>
  <c r="CX128" i="16"/>
  <c r="CW128" i="16"/>
  <c r="CV128" i="16"/>
  <c r="CO134" i="16"/>
  <c r="CP134" i="16"/>
  <c r="CL134" i="16"/>
  <c r="CN134" i="16"/>
  <c r="CM134" i="16"/>
  <c r="EU134" i="16" s="1"/>
  <c r="CP136" i="16"/>
  <c r="CN136" i="16"/>
  <c r="CM136" i="16"/>
  <c r="EU136" i="16" s="1"/>
  <c r="CO136" i="16"/>
  <c r="CL136" i="16"/>
  <c r="CZ138" i="16"/>
  <c r="CY138" i="16"/>
  <c r="CX138" i="16"/>
  <c r="CW138" i="16"/>
  <c r="CV138" i="16"/>
  <c r="CO142" i="16"/>
  <c r="CN142" i="16"/>
  <c r="CL142" i="16"/>
  <c r="CP142" i="16"/>
  <c r="CM142" i="16"/>
  <c r="EU142" i="16" s="1"/>
  <c r="CP144" i="16"/>
  <c r="CO144" i="16"/>
  <c r="CM144" i="16"/>
  <c r="EU144" i="16" s="1"/>
  <c r="CN144" i="16"/>
  <c r="CL144" i="16"/>
  <c r="CY146" i="16"/>
  <c r="CZ146" i="16"/>
  <c r="CX146" i="16"/>
  <c r="CV146" i="16"/>
  <c r="CW146" i="16"/>
  <c r="CO150" i="16"/>
  <c r="CP150" i="16"/>
  <c r="CN150" i="16"/>
  <c r="CL150" i="16"/>
  <c r="CM150" i="16"/>
  <c r="EU150" i="16" s="1"/>
  <c r="CP152" i="16"/>
  <c r="CM152" i="16"/>
  <c r="EU152" i="16" s="1"/>
  <c r="CO152" i="16"/>
  <c r="CN152" i="16"/>
  <c r="CL152" i="16"/>
  <c r="CZ154" i="16"/>
  <c r="CY154" i="16"/>
  <c r="CX154" i="16"/>
  <c r="CW154" i="16"/>
  <c r="CV154" i="16"/>
  <c r="CO158" i="16"/>
  <c r="CN158" i="16"/>
  <c r="CL158" i="16"/>
  <c r="CP158" i="16"/>
  <c r="CM158" i="16"/>
  <c r="EU158" i="16" s="1"/>
  <c r="CP160" i="16"/>
  <c r="CO160" i="16"/>
  <c r="CM160" i="16"/>
  <c r="EU160" i="16" s="1"/>
  <c r="CN160" i="16"/>
  <c r="CL160" i="16"/>
  <c r="CY162" i="16"/>
  <c r="CX162" i="16"/>
  <c r="CZ162" i="16"/>
  <c r="CV162" i="16"/>
  <c r="CW162" i="16"/>
  <c r="CO166" i="16"/>
  <c r="CP166" i="16"/>
  <c r="CN166" i="16"/>
  <c r="CL166" i="16"/>
  <c r="CM166" i="16"/>
  <c r="EU166" i="16" s="1"/>
  <c r="CP168" i="16"/>
  <c r="CM168" i="16"/>
  <c r="EU168" i="16" s="1"/>
  <c r="CO168" i="16"/>
  <c r="CN168" i="16"/>
  <c r="CL168" i="16"/>
  <c r="CZ170" i="16"/>
  <c r="CY170" i="16"/>
  <c r="CX170" i="16"/>
  <c r="CW170" i="16"/>
  <c r="CV170" i="16"/>
  <c r="CO174" i="16"/>
  <c r="CN174" i="16"/>
  <c r="CL174" i="16"/>
  <c r="CP174" i="16"/>
  <c r="CM174" i="16"/>
  <c r="EU174" i="16" s="1"/>
  <c r="CP176" i="16"/>
  <c r="CO176" i="16"/>
  <c r="CM176" i="16"/>
  <c r="EU176" i="16" s="1"/>
  <c r="CN176" i="16"/>
  <c r="CL176" i="16"/>
  <c r="CY178" i="16"/>
  <c r="CX178" i="16"/>
  <c r="CZ178" i="16"/>
  <c r="CV178" i="16"/>
  <c r="CW178" i="16"/>
  <c r="CZ193" i="16"/>
  <c r="CY193" i="16"/>
  <c r="CX193" i="16"/>
  <c r="CW193" i="16"/>
  <c r="CV193" i="16"/>
  <c r="CP220" i="16"/>
  <c r="CM220" i="16"/>
  <c r="EU220" i="16" s="1"/>
  <c r="CN220" i="16"/>
  <c r="CL220" i="16"/>
  <c r="CO220" i="16"/>
  <c r="CZ222" i="16"/>
  <c r="CY222" i="16"/>
  <c r="CX222" i="16"/>
  <c r="CW222" i="16"/>
  <c r="CV222" i="16"/>
  <c r="CO238" i="16"/>
  <c r="CN238" i="16"/>
  <c r="CL238" i="16"/>
  <c r="CP238" i="16"/>
  <c r="CM238" i="16"/>
  <c r="EU238" i="16" s="1"/>
  <c r="CZ249" i="16"/>
  <c r="CY249" i="16"/>
  <c r="CW249" i="16"/>
  <c r="CV249" i="16"/>
  <c r="CX249" i="16"/>
  <c r="CZ254" i="16"/>
  <c r="CY254" i="16"/>
  <c r="CX254" i="16"/>
  <c r="CW254" i="16"/>
  <c r="CV254" i="16"/>
  <c r="CP308" i="16"/>
  <c r="CM308" i="16"/>
  <c r="EU308" i="16" s="1"/>
  <c r="CO308" i="16"/>
  <c r="CN308" i="16"/>
  <c r="CL308" i="16"/>
  <c r="CU313" i="16"/>
  <c r="CS313" i="16"/>
  <c r="CT313" i="16"/>
  <c r="CQ313" i="16"/>
  <c r="CR313" i="16"/>
  <c r="CP315" i="16"/>
  <c r="CO315" i="16"/>
  <c r="CN315" i="16"/>
  <c r="CL315" i="16"/>
  <c r="CM315" i="16"/>
  <c r="EU315" i="16" s="1"/>
  <c r="CU319" i="16"/>
  <c r="CT319" i="16"/>
  <c r="CS319" i="16"/>
  <c r="CR319" i="16"/>
  <c r="CQ319" i="16"/>
  <c r="CZ320" i="16"/>
  <c r="CY320" i="16"/>
  <c r="CX320" i="16"/>
  <c r="CW320" i="16"/>
  <c r="CV320" i="16"/>
  <c r="CU333" i="16"/>
  <c r="CS333" i="16"/>
  <c r="CT333" i="16"/>
  <c r="CQ333" i="16"/>
  <c r="CR333" i="16"/>
  <c r="CO338" i="16"/>
  <c r="CN338" i="16"/>
  <c r="CL338" i="16"/>
  <c r="CM338" i="16"/>
  <c r="EU338" i="16" s="1"/>
  <c r="CP338" i="16"/>
  <c r="CJ351" i="16"/>
  <c r="CH351" i="16"/>
  <c r="CK351" i="16"/>
  <c r="ES351" i="16" s="1"/>
  <c r="CI351" i="16"/>
  <c r="CG351" i="16"/>
  <c r="CK364" i="16"/>
  <c r="ES364" i="16" s="1"/>
  <c r="CJ364" i="16"/>
  <c r="CH364" i="16"/>
  <c r="CI364" i="16"/>
  <c r="CG364" i="16"/>
  <c r="CU443" i="16"/>
  <c r="CT443" i="16"/>
  <c r="CR443" i="16"/>
  <c r="CS443" i="16"/>
  <c r="CQ443" i="16"/>
  <c r="CO473" i="16"/>
  <c r="CP473" i="16"/>
  <c r="CM473" i="16"/>
  <c r="EU473" i="16" s="1"/>
  <c r="CL473" i="16"/>
  <c r="CN473" i="16"/>
  <c r="CP516" i="16"/>
  <c r="CM516" i="16"/>
  <c r="EU516" i="16" s="1"/>
  <c r="CO516" i="16"/>
  <c r="CN516" i="16"/>
  <c r="CL516" i="16"/>
  <c r="CY525" i="16"/>
  <c r="CZ525" i="16"/>
  <c r="CX525" i="16"/>
  <c r="CV525" i="16"/>
  <c r="CW525" i="16"/>
  <c r="CU468" i="16"/>
  <c r="CT468" i="16"/>
  <c r="CR468" i="16"/>
  <c r="CQ468" i="16"/>
  <c r="CS468" i="16"/>
  <c r="CT491" i="16"/>
  <c r="CU491" i="16"/>
  <c r="CR491" i="16"/>
  <c r="CS491" i="16"/>
  <c r="CQ491" i="16"/>
  <c r="CY493" i="16"/>
  <c r="CZ493" i="16"/>
  <c r="CX493" i="16"/>
  <c r="CV493" i="16"/>
  <c r="CW493" i="16"/>
  <c r="CP529" i="16"/>
  <c r="CO529" i="16"/>
  <c r="CM529" i="16"/>
  <c r="EU529" i="16" s="1"/>
  <c r="CL529" i="16"/>
  <c r="CN529" i="16"/>
  <c r="CU438" i="16"/>
  <c r="CQ438" i="16"/>
  <c r="CS438" i="16"/>
  <c r="CT438" i="16"/>
  <c r="CR438" i="16"/>
  <c r="CK444" i="16"/>
  <c r="ES444" i="16" s="1"/>
  <c r="CJ444" i="16"/>
  <c r="CH444" i="16"/>
  <c r="CI444" i="16"/>
  <c r="CG444" i="16"/>
  <c r="CZ36" i="16"/>
  <c r="CY36" i="16"/>
  <c r="CX36" i="16"/>
  <c r="CW36" i="16"/>
  <c r="CV36" i="16"/>
  <c r="CZ108" i="16"/>
  <c r="CY108" i="16"/>
  <c r="CX108" i="16"/>
  <c r="CW108" i="16"/>
  <c r="CV108" i="16"/>
  <c r="CO10" i="16"/>
  <c r="CL10" i="16"/>
  <c r="CP10" i="16"/>
  <c r="CN10" i="16"/>
  <c r="CM10" i="16"/>
  <c r="EU10" i="16" s="1"/>
  <c r="CU14" i="16"/>
  <c r="CS14" i="16"/>
  <c r="CT14" i="16"/>
  <c r="CQ14" i="16"/>
  <c r="CR14" i="16"/>
  <c r="CY18" i="16"/>
  <c r="CZ18" i="16"/>
  <c r="CX18" i="16"/>
  <c r="CV18" i="16"/>
  <c r="CW18" i="16"/>
  <c r="CO26" i="16"/>
  <c r="CL26" i="16"/>
  <c r="CP26" i="16"/>
  <c r="CN26" i="16"/>
  <c r="CM26" i="16"/>
  <c r="EU26" i="16" s="1"/>
  <c r="CU30" i="16"/>
  <c r="CS30" i="16"/>
  <c r="CT30" i="16"/>
  <c r="CQ30" i="16"/>
  <c r="CR30" i="16"/>
  <c r="CY34" i="16"/>
  <c r="CX34" i="16"/>
  <c r="CZ34" i="16"/>
  <c r="CV34" i="16"/>
  <c r="CW34" i="16"/>
  <c r="CU56" i="16"/>
  <c r="CT56" i="16"/>
  <c r="CS56" i="16"/>
  <c r="CR56" i="16"/>
  <c r="CQ56" i="16"/>
  <c r="CU58" i="16"/>
  <c r="CS58" i="16"/>
  <c r="CT58" i="16"/>
  <c r="CQ58" i="16"/>
  <c r="CR58" i="16"/>
  <c r="CZ60" i="16"/>
  <c r="CY60" i="16"/>
  <c r="CX60" i="16"/>
  <c r="CW60" i="16"/>
  <c r="CV60" i="16"/>
  <c r="CU64" i="16"/>
  <c r="CT64" i="16"/>
  <c r="CR64" i="16"/>
  <c r="CQ64" i="16"/>
  <c r="CS64" i="16"/>
  <c r="CS66" i="16"/>
  <c r="CU66" i="16"/>
  <c r="CQ66" i="16"/>
  <c r="CT66" i="16"/>
  <c r="CR66" i="16"/>
  <c r="CZ68" i="16"/>
  <c r="CY68" i="16"/>
  <c r="CX68" i="16"/>
  <c r="CW68" i="16"/>
  <c r="CV68" i="16"/>
  <c r="CU72" i="16"/>
  <c r="CT72" i="16"/>
  <c r="CS72" i="16"/>
  <c r="CR72" i="16"/>
  <c r="CQ72" i="16"/>
  <c r="CU74" i="16"/>
  <c r="CS74" i="16"/>
  <c r="CT74" i="16"/>
  <c r="CQ74" i="16"/>
  <c r="CR74" i="16"/>
  <c r="CZ76" i="16"/>
  <c r="CY76" i="16"/>
  <c r="CX76" i="16"/>
  <c r="CW76" i="16"/>
  <c r="CV76" i="16"/>
  <c r="CU80" i="16"/>
  <c r="CT80" i="16"/>
  <c r="CR80" i="16"/>
  <c r="CQ80" i="16"/>
  <c r="CS80" i="16"/>
  <c r="CS82" i="16"/>
  <c r="CU82" i="16"/>
  <c r="CQ82" i="16"/>
  <c r="CT82" i="16"/>
  <c r="CR82" i="16"/>
  <c r="CZ84" i="16"/>
  <c r="CY84" i="16"/>
  <c r="CX84" i="16"/>
  <c r="CW84" i="16"/>
  <c r="CV84" i="16"/>
  <c r="CU88" i="16"/>
  <c r="CT88" i="16"/>
  <c r="CS88" i="16"/>
  <c r="CR88" i="16"/>
  <c r="CQ88" i="16"/>
  <c r="CU90" i="16"/>
  <c r="CS90" i="16"/>
  <c r="CT90" i="16"/>
  <c r="CQ90" i="16"/>
  <c r="CR90" i="16"/>
  <c r="CZ92" i="16"/>
  <c r="CY92" i="16"/>
  <c r="CX92" i="16"/>
  <c r="CW92" i="16"/>
  <c r="CV92" i="16"/>
  <c r="CU96" i="16"/>
  <c r="CT96" i="16"/>
  <c r="CR96" i="16"/>
  <c r="CS96" i="16"/>
  <c r="CQ96" i="16"/>
  <c r="CS98" i="16"/>
  <c r="CU98" i="16"/>
  <c r="CQ98" i="16"/>
  <c r="CT98" i="16"/>
  <c r="CR98" i="16"/>
  <c r="CZ100" i="16"/>
  <c r="CY100" i="16"/>
  <c r="CX100" i="16"/>
  <c r="CW100" i="16"/>
  <c r="CV100" i="16"/>
  <c r="CU104" i="16"/>
  <c r="CT104" i="16"/>
  <c r="CS104" i="16"/>
  <c r="CR104" i="16"/>
  <c r="CQ104" i="16"/>
  <c r="CU55" i="16"/>
  <c r="CT55" i="16"/>
  <c r="CS55" i="16"/>
  <c r="CR55" i="16"/>
  <c r="CQ55" i="16"/>
  <c r="CZ110" i="16"/>
  <c r="CY110" i="16"/>
  <c r="CX110" i="16"/>
  <c r="CW110" i="16"/>
  <c r="CV110" i="16"/>
  <c r="CO114" i="16"/>
  <c r="CL114" i="16"/>
  <c r="CM114" i="16"/>
  <c r="EU114" i="16" s="1"/>
  <c r="CP114" i="16"/>
  <c r="CN114" i="16"/>
  <c r="CP116" i="16"/>
  <c r="CM116" i="16"/>
  <c r="EU116" i="16" s="1"/>
  <c r="CO116" i="16"/>
  <c r="CN116" i="16"/>
  <c r="CL116" i="16"/>
  <c r="CZ118" i="16"/>
  <c r="CY118" i="16"/>
  <c r="CX118" i="16"/>
  <c r="CV118" i="16"/>
  <c r="CW118" i="16"/>
  <c r="CO122" i="16"/>
  <c r="CL122" i="16"/>
  <c r="CP122" i="16"/>
  <c r="CN122" i="16"/>
  <c r="CM122" i="16"/>
  <c r="EU122" i="16" s="1"/>
  <c r="CP124" i="16"/>
  <c r="CM124" i="16"/>
  <c r="EU124" i="16" s="1"/>
  <c r="CL124" i="16"/>
  <c r="CN124" i="16"/>
  <c r="CO124" i="16"/>
  <c r="CZ187" i="16"/>
  <c r="CX187" i="16"/>
  <c r="CY187" i="16"/>
  <c r="CW187" i="16"/>
  <c r="CV187" i="16"/>
  <c r="CU192" i="16"/>
  <c r="CT192" i="16"/>
  <c r="CR192" i="16"/>
  <c r="CQ192" i="16"/>
  <c r="CS192" i="16"/>
  <c r="CU211" i="16"/>
  <c r="CT211" i="16"/>
  <c r="CS211" i="16"/>
  <c r="CR211" i="16"/>
  <c r="CQ211" i="16"/>
  <c r="CZ253" i="16"/>
  <c r="CY253" i="16"/>
  <c r="CX253" i="16"/>
  <c r="CW253" i="16"/>
  <c r="CV253" i="16"/>
  <c r="CU269" i="16"/>
  <c r="CS269" i="16"/>
  <c r="CT269" i="16"/>
  <c r="CQ269" i="16"/>
  <c r="CR269" i="16"/>
  <c r="CU285" i="16"/>
  <c r="CS285" i="16"/>
  <c r="CT285" i="16"/>
  <c r="CQ285" i="16"/>
  <c r="CR285" i="16"/>
  <c r="CU301" i="16"/>
  <c r="CS301" i="16"/>
  <c r="CT301" i="16"/>
  <c r="CQ301" i="16"/>
  <c r="CR301" i="16"/>
  <c r="CP311" i="16"/>
  <c r="CO311" i="16"/>
  <c r="CN311" i="16"/>
  <c r="CL311" i="16"/>
  <c r="CM311" i="16"/>
  <c r="EU311" i="16" s="1"/>
  <c r="CU361" i="16"/>
  <c r="CS361" i="16"/>
  <c r="CT361" i="16"/>
  <c r="CQ361" i="16"/>
  <c r="CR361" i="16"/>
  <c r="CP216" i="16"/>
  <c r="CM216" i="16"/>
  <c r="EU216" i="16" s="1"/>
  <c r="CO216" i="16"/>
  <c r="CN216" i="16"/>
  <c r="CL216" i="16"/>
  <c r="CZ218" i="16"/>
  <c r="CY218" i="16"/>
  <c r="CX218" i="16"/>
  <c r="CW218" i="16"/>
  <c r="CV218" i="16"/>
  <c r="CO241" i="16"/>
  <c r="CP241" i="16"/>
  <c r="CM241" i="16"/>
  <c r="EU241" i="16" s="1"/>
  <c r="CL241" i="16"/>
  <c r="CN241" i="16"/>
  <c r="CP272" i="16"/>
  <c r="CO272" i="16"/>
  <c r="CM272" i="16"/>
  <c r="EU272" i="16" s="1"/>
  <c r="CN272" i="16"/>
  <c r="CL272" i="16"/>
  <c r="CZ288" i="16"/>
  <c r="CY288" i="16"/>
  <c r="CX288" i="16"/>
  <c r="CW288" i="16"/>
  <c r="CV288" i="16"/>
  <c r="CP307" i="16"/>
  <c r="CO307" i="16"/>
  <c r="CN307" i="16"/>
  <c r="CL307" i="16"/>
  <c r="CM307" i="16"/>
  <c r="EU307" i="16" s="1"/>
  <c r="CP312" i="16"/>
  <c r="CM312" i="16"/>
  <c r="EU312" i="16" s="1"/>
  <c r="CO312" i="16"/>
  <c r="CN312" i="16"/>
  <c r="CL312" i="16"/>
  <c r="CU360" i="16"/>
  <c r="CT360" i="16"/>
  <c r="CS360" i="16"/>
  <c r="CR360" i="16"/>
  <c r="CQ360" i="16"/>
  <c r="CU368" i="16"/>
  <c r="CT368" i="16"/>
  <c r="CR368" i="16"/>
  <c r="CS368" i="16"/>
  <c r="CQ368" i="16"/>
  <c r="CO181" i="16"/>
  <c r="CP181" i="16"/>
  <c r="CM181" i="16"/>
  <c r="EU181" i="16" s="1"/>
  <c r="CL181" i="16"/>
  <c r="CN181" i="16"/>
  <c r="CU185" i="16"/>
  <c r="CS185" i="16"/>
  <c r="CT185" i="16"/>
  <c r="CQ185" i="16"/>
  <c r="CR185" i="16"/>
  <c r="CZ207" i="16"/>
  <c r="CY207" i="16"/>
  <c r="CX207" i="16"/>
  <c r="CW207" i="16"/>
  <c r="CV207" i="16"/>
  <c r="CO242" i="16"/>
  <c r="CN242" i="16"/>
  <c r="CL242" i="16"/>
  <c r="CM242" i="16"/>
  <c r="EU242" i="16" s="1"/>
  <c r="CP242" i="16"/>
  <c r="CP244" i="16"/>
  <c r="CM244" i="16"/>
  <c r="EU244" i="16" s="1"/>
  <c r="CO244" i="16"/>
  <c r="CN244" i="16"/>
  <c r="CL244" i="16"/>
  <c r="CZ251" i="16"/>
  <c r="CX251" i="16"/>
  <c r="CY251" i="16"/>
  <c r="CW251" i="16"/>
  <c r="CV251" i="16"/>
  <c r="CP259" i="16"/>
  <c r="CO259" i="16"/>
  <c r="CN259" i="16"/>
  <c r="CL259" i="16"/>
  <c r="CM259" i="16"/>
  <c r="EU259" i="16" s="1"/>
  <c r="CU263" i="16"/>
  <c r="CT263" i="16"/>
  <c r="CS263" i="16"/>
  <c r="CR263" i="16"/>
  <c r="CQ263" i="16"/>
  <c r="CZ267" i="16"/>
  <c r="CX267" i="16"/>
  <c r="CW267" i="16"/>
  <c r="CY267" i="16"/>
  <c r="CV267" i="16"/>
  <c r="CP275" i="16"/>
  <c r="CO275" i="16"/>
  <c r="CN275" i="16"/>
  <c r="CL275" i="16"/>
  <c r="CM275" i="16"/>
  <c r="EU275" i="16" s="1"/>
  <c r="CU279" i="16"/>
  <c r="CT279" i="16"/>
  <c r="CS279" i="16"/>
  <c r="CR279" i="16"/>
  <c r="CQ279" i="16"/>
  <c r="CZ283" i="16"/>
  <c r="CX283" i="16"/>
  <c r="CW283" i="16"/>
  <c r="CY283" i="16"/>
  <c r="CV283" i="16"/>
  <c r="CP291" i="16"/>
  <c r="CO291" i="16"/>
  <c r="CN291" i="16"/>
  <c r="CL291" i="16"/>
  <c r="CM291" i="16"/>
  <c r="EU291" i="16" s="1"/>
  <c r="CU295" i="16"/>
  <c r="CT295" i="16"/>
  <c r="CS295" i="16"/>
  <c r="CR295" i="16"/>
  <c r="CQ295" i="16"/>
  <c r="CZ299" i="16"/>
  <c r="CX299" i="16"/>
  <c r="CW299" i="16"/>
  <c r="CY299" i="16"/>
  <c r="CV299" i="16"/>
  <c r="CS358" i="16"/>
  <c r="CU358" i="16"/>
  <c r="CQ358" i="16"/>
  <c r="CR358" i="16"/>
  <c r="CT358" i="16"/>
  <c r="CU190" i="16"/>
  <c r="CS190" i="16"/>
  <c r="CT190" i="16"/>
  <c r="CQ190" i="16"/>
  <c r="CR190" i="16"/>
  <c r="CZ196" i="16"/>
  <c r="CY196" i="16"/>
  <c r="CX196" i="16"/>
  <c r="CW196" i="16"/>
  <c r="CV196" i="16"/>
  <c r="CO201" i="16"/>
  <c r="CP201" i="16"/>
  <c r="CM201" i="16"/>
  <c r="EU201" i="16" s="1"/>
  <c r="CL201" i="16"/>
  <c r="CN201" i="16"/>
  <c r="CP228" i="16"/>
  <c r="CM228" i="16"/>
  <c r="EU228" i="16" s="1"/>
  <c r="CO228" i="16"/>
  <c r="CN228" i="16"/>
  <c r="CL228" i="16"/>
  <c r="CZ230" i="16"/>
  <c r="CY230" i="16"/>
  <c r="CX230" i="16"/>
  <c r="CV230" i="16"/>
  <c r="CW230" i="16"/>
  <c r="CU215" i="16"/>
  <c r="CT215" i="16"/>
  <c r="CS215" i="16"/>
  <c r="CR215" i="16"/>
  <c r="CQ215" i="16"/>
  <c r="CZ437" i="16"/>
  <c r="CY437" i="16"/>
  <c r="CX437" i="16"/>
  <c r="CV437" i="16"/>
  <c r="CW437" i="16"/>
  <c r="CP131" i="16"/>
  <c r="CO131" i="16"/>
  <c r="CN131" i="16"/>
  <c r="CL131" i="16"/>
  <c r="CM131" i="16"/>
  <c r="EU131" i="16" s="1"/>
  <c r="CU133" i="16"/>
  <c r="CS133" i="16"/>
  <c r="CT133" i="16"/>
  <c r="CQ133" i="16"/>
  <c r="CR133" i="16"/>
  <c r="CZ135" i="16"/>
  <c r="CX135" i="16"/>
  <c r="CY135" i="16"/>
  <c r="CW135" i="16"/>
  <c r="CV135" i="16"/>
  <c r="CP139" i="16"/>
  <c r="CO139" i="16"/>
  <c r="CL139" i="16"/>
  <c r="CN139" i="16"/>
  <c r="CM139" i="16"/>
  <c r="EU139" i="16" s="1"/>
  <c r="CU141" i="16"/>
  <c r="CS141" i="16"/>
  <c r="CT141" i="16"/>
  <c r="CQ141" i="16"/>
  <c r="CR141" i="16"/>
  <c r="CZ143" i="16"/>
  <c r="CY143" i="16"/>
  <c r="CX143" i="16"/>
  <c r="CW143" i="16"/>
  <c r="CV143" i="16"/>
  <c r="CP147" i="16"/>
  <c r="CO147" i="16"/>
  <c r="CN147" i="16"/>
  <c r="CL147" i="16"/>
  <c r="CM147" i="16"/>
  <c r="EU147" i="16" s="1"/>
  <c r="CU149" i="16"/>
  <c r="CS149" i="16"/>
  <c r="CT149" i="16"/>
  <c r="CQ149" i="16"/>
  <c r="CR149" i="16"/>
  <c r="CZ151" i="16"/>
  <c r="CX151" i="16"/>
  <c r="CY151" i="16"/>
  <c r="CW151" i="16"/>
  <c r="CV151" i="16"/>
  <c r="CP155" i="16"/>
  <c r="CO155" i="16"/>
  <c r="CN155" i="16"/>
  <c r="CL155" i="16"/>
  <c r="CM155" i="16"/>
  <c r="EU155" i="16" s="1"/>
  <c r="CU157" i="16"/>
  <c r="CS157" i="16"/>
  <c r="CT157" i="16"/>
  <c r="CQ157" i="16"/>
  <c r="CR157" i="16"/>
  <c r="CZ159" i="16"/>
  <c r="CY159" i="16"/>
  <c r="CX159" i="16"/>
  <c r="CW159" i="16"/>
  <c r="CV159" i="16"/>
  <c r="CP163" i="16"/>
  <c r="CO163" i="16"/>
  <c r="CN163" i="16"/>
  <c r="CL163" i="16"/>
  <c r="CM163" i="16"/>
  <c r="EU163" i="16" s="1"/>
  <c r="CU165" i="16"/>
  <c r="CS165" i="16"/>
  <c r="CT165" i="16"/>
  <c r="CQ165" i="16"/>
  <c r="CR165" i="16"/>
  <c r="CZ167" i="16"/>
  <c r="CX167" i="16"/>
  <c r="CY167" i="16"/>
  <c r="CW167" i="16"/>
  <c r="CV167" i="16"/>
  <c r="CP171" i="16"/>
  <c r="CO171" i="16"/>
  <c r="CN171" i="16"/>
  <c r="CL171" i="16"/>
  <c r="CM171" i="16"/>
  <c r="EU171" i="16" s="1"/>
  <c r="CU173" i="16"/>
  <c r="CS173" i="16"/>
  <c r="CT173" i="16"/>
  <c r="CQ173" i="16"/>
  <c r="CR173" i="16"/>
  <c r="CZ175" i="16"/>
  <c r="CY175" i="16"/>
  <c r="CX175" i="16"/>
  <c r="CW175" i="16"/>
  <c r="CV175" i="16"/>
  <c r="CU180" i="16"/>
  <c r="CT180" i="16"/>
  <c r="CS180" i="16"/>
  <c r="CR180" i="16"/>
  <c r="CQ180" i="16"/>
  <c r="CO206" i="16"/>
  <c r="CN206" i="16"/>
  <c r="CL206" i="16"/>
  <c r="CP206" i="16"/>
  <c r="CM206" i="16"/>
  <c r="EU206" i="16" s="1"/>
  <c r="CZ209" i="16"/>
  <c r="CY209" i="16"/>
  <c r="CX209" i="16"/>
  <c r="CW209" i="16"/>
  <c r="CV209" i="16"/>
  <c r="CO258" i="16"/>
  <c r="CN258" i="16"/>
  <c r="CL258" i="16"/>
  <c r="CM258" i="16"/>
  <c r="EU258" i="16" s="1"/>
  <c r="CP258" i="16"/>
  <c r="CO329" i="16"/>
  <c r="CP329" i="16"/>
  <c r="CM329" i="16"/>
  <c r="EU329" i="16" s="1"/>
  <c r="CL329" i="16"/>
  <c r="CN329" i="16"/>
  <c r="CU330" i="16"/>
  <c r="CS330" i="16"/>
  <c r="CT330" i="16"/>
  <c r="CQ330" i="16"/>
  <c r="CR330" i="16"/>
  <c r="CZ331" i="16"/>
  <c r="CX331" i="16"/>
  <c r="CW331" i="16"/>
  <c r="CY331" i="16"/>
  <c r="CV331" i="16"/>
  <c r="CO337" i="16"/>
  <c r="CP337" i="16"/>
  <c r="CM337" i="16"/>
  <c r="EU337" i="16" s="1"/>
  <c r="CL337" i="16"/>
  <c r="CN337" i="16"/>
  <c r="CZ341" i="16"/>
  <c r="CY341" i="16"/>
  <c r="CX341" i="16"/>
  <c r="CW341" i="16"/>
  <c r="CV341" i="16"/>
  <c r="CZ342" i="16"/>
  <c r="CY342" i="16"/>
  <c r="CX342" i="16"/>
  <c r="CV342" i="16"/>
  <c r="CW342" i="16"/>
  <c r="CU356" i="16"/>
  <c r="CT356" i="16"/>
  <c r="CS356" i="16"/>
  <c r="CR356" i="16"/>
  <c r="CQ356" i="16"/>
  <c r="CZ362" i="16"/>
  <c r="CY362" i="16"/>
  <c r="CX362" i="16"/>
  <c r="CV362" i="16"/>
  <c r="CW362" i="16"/>
  <c r="CO370" i="16"/>
  <c r="CN370" i="16"/>
  <c r="CL370" i="16"/>
  <c r="CM370" i="16"/>
  <c r="EU370" i="16" s="1"/>
  <c r="CP370" i="16"/>
  <c r="CY372" i="16"/>
  <c r="CZ372" i="16"/>
  <c r="CX372" i="16"/>
  <c r="CW372" i="16"/>
  <c r="CV372" i="16"/>
  <c r="CP379" i="16"/>
  <c r="CO379" i="16"/>
  <c r="CN379" i="16"/>
  <c r="CL379" i="16"/>
  <c r="CM379" i="16"/>
  <c r="EU379" i="16" s="1"/>
  <c r="CU383" i="16"/>
  <c r="CT383" i="16"/>
  <c r="CS383" i="16"/>
  <c r="CR383" i="16"/>
  <c r="CQ383" i="16"/>
  <c r="CZ387" i="16"/>
  <c r="CY387" i="16"/>
  <c r="CX387" i="16"/>
  <c r="CW387" i="16"/>
  <c r="CV387" i="16"/>
  <c r="CP399" i="16"/>
  <c r="CO399" i="16"/>
  <c r="CN399" i="16"/>
  <c r="CL399" i="16"/>
  <c r="CM399" i="16"/>
  <c r="EU399" i="16" s="1"/>
  <c r="CU403" i="16"/>
  <c r="CT403" i="16"/>
  <c r="CS403" i="16"/>
  <c r="CR403" i="16"/>
  <c r="CQ403" i="16"/>
  <c r="CZ407" i="16"/>
  <c r="CY407" i="16"/>
  <c r="CX407" i="16"/>
  <c r="CW407" i="16"/>
  <c r="CV407" i="16"/>
  <c r="CU481" i="16"/>
  <c r="CT481" i="16"/>
  <c r="CS481" i="16"/>
  <c r="CQ481" i="16"/>
  <c r="CR481" i="16"/>
  <c r="CZ485" i="16"/>
  <c r="CY485" i="16"/>
  <c r="CX485" i="16"/>
  <c r="CV485" i="16"/>
  <c r="CW485" i="16"/>
  <c r="CO534" i="16"/>
  <c r="CP534" i="16"/>
  <c r="CN534" i="16"/>
  <c r="CL534" i="16"/>
  <c r="CM534" i="16"/>
  <c r="EU534" i="16" s="1"/>
  <c r="CP536" i="16"/>
  <c r="CO536" i="16"/>
  <c r="CM536" i="16"/>
  <c r="EU536" i="16" s="1"/>
  <c r="CN536" i="16"/>
  <c r="CL536" i="16"/>
  <c r="CZ470" i="16"/>
  <c r="CY470" i="16"/>
  <c r="CX470" i="16"/>
  <c r="CV470" i="16"/>
  <c r="CW470" i="16"/>
  <c r="CU505" i="16"/>
  <c r="CT505" i="16"/>
  <c r="CS505" i="16"/>
  <c r="CQ505" i="16"/>
  <c r="CR505" i="16"/>
  <c r="CU521" i="16"/>
  <c r="CT521" i="16"/>
  <c r="CS521" i="16"/>
  <c r="CQ521" i="16"/>
  <c r="CR521" i="16"/>
  <c r="CP479" i="16"/>
  <c r="CO479" i="16"/>
  <c r="CN479" i="16"/>
  <c r="CL479" i="16"/>
  <c r="CM479" i="16"/>
  <c r="EU479" i="16" s="1"/>
  <c r="CU483" i="16"/>
  <c r="CT483" i="16"/>
  <c r="CR483" i="16"/>
  <c r="CS483" i="16"/>
  <c r="CQ483" i="16"/>
  <c r="CZ487" i="16"/>
  <c r="CY487" i="16"/>
  <c r="CX487" i="16"/>
  <c r="CW487" i="16"/>
  <c r="CV487" i="16"/>
  <c r="CO457" i="16"/>
  <c r="CP457" i="16"/>
  <c r="CM457" i="16"/>
  <c r="EU457" i="16" s="1"/>
  <c r="CL457" i="16"/>
  <c r="CN457" i="16"/>
  <c r="CU461" i="16"/>
  <c r="CT461" i="16"/>
  <c r="CS461" i="16"/>
  <c r="CQ461" i="16"/>
  <c r="CR461" i="16"/>
  <c r="CO477" i="16"/>
  <c r="CP477" i="16"/>
  <c r="CM477" i="16"/>
  <c r="EU477" i="16" s="1"/>
  <c r="CN477" i="16"/>
  <c r="CL477" i="16"/>
  <c r="CP480" i="16"/>
  <c r="CO480" i="16"/>
  <c r="CM480" i="16"/>
  <c r="EU480" i="16" s="1"/>
  <c r="CN480" i="16"/>
  <c r="CL480" i="16"/>
  <c r="CZ484" i="16"/>
  <c r="CY484" i="16"/>
  <c r="CX484" i="16"/>
  <c r="CW484" i="16"/>
  <c r="CV484" i="16"/>
  <c r="CU498" i="16"/>
  <c r="CS498" i="16"/>
  <c r="CQ498" i="16"/>
  <c r="CT498" i="16"/>
  <c r="CR498" i="16"/>
  <c r="CP512" i="16"/>
  <c r="CO512" i="16"/>
  <c r="CM512" i="16"/>
  <c r="EU512" i="16" s="1"/>
  <c r="CN512" i="16"/>
  <c r="CL512" i="16"/>
  <c r="CZ47" i="16"/>
  <c r="CY47" i="16"/>
  <c r="CX47" i="16"/>
  <c r="CW47" i="16"/>
  <c r="CV47" i="16"/>
  <c r="CZ5" i="16"/>
  <c r="CY5" i="16"/>
  <c r="CX5" i="16"/>
  <c r="CW5" i="16"/>
  <c r="CV5" i="16"/>
  <c r="CZ13" i="16"/>
  <c r="CY13" i="16"/>
  <c r="CX13" i="16"/>
  <c r="CW13" i="16"/>
  <c r="CV13" i="16"/>
  <c r="CZ21" i="16"/>
  <c r="CY21" i="16"/>
  <c r="CX21" i="16"/>
  <c r="CW21" i="16"/>
  <c r="CV21" i="16"/>
  <c r="CO29" i="16"/>
  <c r="CP29" i="16"/>
  <c r="CN29" i="16"/>
  <c r="CM29" i="16"/>
  <c r="EU29" i="16" s="1"/>
  <c r="CL29" i="16"/>
  <c r="CU33" i="16"/>
  <c r="CS33" i="16"/>
  <c r="CT33" i="16"/>
  <c r="CQ33" i="16"/>
  <c r="CR33" i="16"/>
  <c r="CZ41" i="16"/>
  <c r="CY41" i="16"/>
  <c r="CW41" i="16"/>
  <c r="CV41" i="16"/>
  <c r="CX41" i="16"/>
  <c r="CO46" i="16"/>
  <c r="CN46" i="16"/>
  <c r="CL46" i="16"/>
  <c r="CP46" i="16"/>
  <c r="CM46" i="16"/>
  <c r="EU46" i="16" s="1"/>
  <c r="CS182" i="16"/>
  <c r="CU182" i="16"/>
  <c r="CQ182" i="16"/>
  <c r="CT182" i="16"/>
  <c r="CR182" i="16"/>
  <c r="CZ219" i="16"/>
  <c r="CX219" i="16"/>
  <c r="CW219" i="16"/>
  <c r="CY219" i="16"/>
  <c r="CV219" i="16"/>
  <c r="CU248" i="16"/>
  <c r="CT248" i="16"/>
  <c r="CS248" i="16"/>
  <c r="CR248" i="16"/>
  <c r="CQ248" i="16"/>
  <c r="CZ257" i="16"/>
  <c r="CY257" i="16"/>
  <c r="CX257" i="16"/>
  <c r="CW257" i="16"/>
  <c r="CV257" i="16"/>
  <c r="CZ273" i="16"/>
  <c r="CY273" i="16"/>
  <c r="CX273" i="16"/>
  <c r="CW273" i="16"/>
  <c r="CV273" i="16"/>
  <c r="CZ289" i="16"/>
  <c r="CY289" i="16"/>
  <c r="CX289" i="16"/>
  <c r="CW289" i="16"/>
  <c r="CV289" i="16"/>
  <c r="CZ305" i="16"/>
  <c r="CY305" i="16"/>
  <c r="CX305" i="16"/>
  <c r="CW305" i="16"/>
  <c r="CV305" i="16"/>
  <c r="CU346" i="16"/>
  <c r="CS346" i="16"/>
  <c r="CT346" i="16"/>
  <c r="CQ346" i="16"/>
  <c r="CR346" i="16"/>
  <c r="CZ354" i="16"/>
  <c r="CY354" i="16"/>
  <c r="CX354" i="16"/>
  <c r="CV354" i="16"/>
  <c r="CW354" i="16"/>
  <c r="CU365" i="16"/>
  <c r="CS365" i="16"/>
  <c r="CT365" i="16"/>
  <c r="CQ365" i="16"/>
  <c r="CR365" i="16"/>
  <c r="CY369" i="16"/>
  <c r="CZ369" i="16"/>
  <c r="CW369" i="16"/>
  <c r="CV369" i="16"/>
  <c r="CX369" i="16"/>
  <c r="CS194" i="16"/>
  <c r="CU194" i="16"/>
  <c r="CQ194" i="16"/>
  <c r="CT194" i="16"/>
  <c r="CR194" i="16"/>
  <c r="CZ197" i="16"/>
  <c r="CY197" i="16"/>
  <c r="CX197" i="16"/>
  <c r="CW197" i="16"/>
  <c r="CV197" i="16"/>
  <c r="CO226" i="16"/>
  <c r="CN226" i="16"/>
  <c r="CL226" i="16"/>
  <c r="CM226" i="16"/>
  <c r="EU226" i="16" s="1"/>
  <c r="CP226" i="16"/>
  <c r="CU229" i="16"/>
  <c r="CS229" i="16"/>
  <c r="CT229" i="16"/>
  <c r="CQ229" i="16"/>
  <c r="CR229" i="16"/>
  <c r="CZ232" i="16"/>
  <c r="CY232" i="16"/>
  <c r="CX232" i="16"/>
  <c r="CW232" i="16"/>
  <c r="CV232" i="16"/>
  <c r="CU256" i="16"/>
  <c r="CT256" i="16"/>
  <c r="CR256" i="16"/>
  <c r="CQ256" i="16"/>
  <c r="CS256" i="16"/>
  <c r="CP264" i="16"/>
  <c r="CM264" i="16"/>
  <c r="EU264" i="16" s="1"/>
  <c r="CO264" i="16"/>
  <c r="CN264" i="16"/>
  <c r="CL264" i="16"/>
  <c r="CZ276" i="16"/>
  <c r="CY276" i="16"/>
  <c r="CX276" i="16"/>
  <c r="CW276" i="16"/>
  <c r="CV276" i="16"/>
  <c r="CP371" i="16"/>
  <c r="CO371" i="16"/>
  <c r="CN371" i="16"/>
  <c r="CL371" i="16"/>
  <c r="CM371" i="16"/>
  <c r="EU371" i="16" s="1"/>
  <c r="CU373" i="16"/>
  <c r="CS373" i="16"/>
  <c r="CT373" i="16"/>
  <c r="CQ373" i="16"/>
  <c r="CR373" i="16"/>
  <c r="CY377" i="16"/>
  <c r="CZ377" i="16"/>
  <c r="CX377" i="16"/>
  <c r="CW377" i="16"/>
  <c r="CV377" i="16"/>
  <c r="CO385" i="16"/>
  <c r="CP385" i="16"/>
  <c r="CM385" i="16"/>
  <c r="EU385" i="16" s="1"/>
  <c r="CL385" i="16"/>
  <c r="CN385" i="16"/>
  <c r="CU389" i="16"/>
  <c r="CS389" i="16"/>
  <c r="CT389" i="16"/>
  <c r="CQ389" i="16"/>
  <c r="CR389" i="16"/>
  <c r="CZ392" i="16"/>
  <c r="CX392" i="16"/>
  <c r="CY392" i="16"/>
  <c r="CW392" i="16"/>
  <c r="CV392" i="16"/>
  <c r="CO401" i="16"/>
  <c r="CP401" i="16"/>
  <c r="CM401" i="16"/>
  <c r="EU401" i="16" s="1"/>
  <c r="CL401" i="16"/>
  <c r="CN401" i="16"/>
  <c r="CU405" i="16"/>
  <c r="CS405" i="16"/>
  <c r="CT405" i="16"/>
  <c r="CQ405" i="16"/>
  <c r="CR405" i="16"/>
  <c r="CZ409" i="16"/>
  <c r="CY409" i="16"/>
  <c r="CX409" i="16"/>
  <c r="CV409" i="16"/>
  <c r="CW409" i="16"/>
  <c r="CU328" i="16"/>
  <c r="CT328" i="16"/>
  <c r="CS328" i="16"/>
  <c r="CR328" i="16"/>
  <c r="CQ328" i="16"/>
  <c r="CP336" i="16"/>
  <c r="CO336" i="16"/>
  <c r="CM336" i="16"/>
  <c r="EU336" i="16" s="1"/>
  <c r="CN336" i="16"/>
  <c r="CL336" i="16"/>
  <c r="CZ340" i="16"/>
  <c r="CY340" i="16"/>
  <c r="CX340" i="16"/>
  <c r="CW340" i="16"/>
  <c r="CV340" i="16"/>
  <c r="CY349" i="16"/>
  <c r="CZ349" i="16"/>
  <c r="CX349" i="16"/>
  <c r="CW349" i="16"/>
  <c r="CV349" i="16"/>
  <c r="CO421" i="16"/>
  <c r="CP421" i="16"/>
  <c r="CM421" i="16"/>
  <c r="EU421" i="16" s="1"/>
  <c r="CL421" i="16"/>
  <c r="CN421" i="16"/>
  <c r="CO325" i="16"/>
  <c r="CP325" i="16"/>
  <c r="CM325" i="16"/>
  <c r="EU325" i="16" s="1"/>
  <c r="CL325" i="16"/>
  <c r="CN325" i="16"/>
  <c r="CZ326" i="16"/>
  <c r="CY326" i="16"/>
  <c r="CX326" i="16"/>
  <c r="CV326" i="16"/>
  <c r="CW326" i="16"/>
  <c r="CK448" i="16"/>
  <c r="ES448" i="16" s="1"/>
  <c r="CJ448" i="16"/>
  <c r="CH448" i="16"/>
  <c r="CG448" i="16"/>
  <c r="CI448" i="16"/>
  <c r="CZ471" i="16"/>
  <c r="CY471" i="16"/>
  <c r="CX471" i="16"/>
  <c r="CW471" i="16"/>
  <c r="CV471" i="16"/>
  <c r="CK481" i="16"/>
  <c r="ES481" i="16" s="1"/>
  <c r="CI481" i="16"/>
  <c r="CG481" i="16"/>
  <c r="CJ481" i="16"/>
  <c r="CH481" i="16"/>
  <c r="CZ510" i="16"/>
  <c r="CY510" i="16"/>
  <c r="CX510" i="16"/>
  <c r="CV510" i="16"/>
  <c r="CW510" i="16"/>
  <c r="CP520" i="16"/>
  <c r="CO520" i="16"/>
  <c r="CM520" i="16"/>
  <c r="EU520" i="16" s="1"/>
  <c r="CN520" i="16"/>
  <c r="CL520" i="16"/>
  <c r="CZ532" i="16"/>
  <c r="CY532" i="16"/>
  <c r="CX532" i="16"/>
  <c r="CW532" i="16"/>
  <c r="CV532" i="16"/>
  <c r="CZ455" i="16"/>
  <c r="CY455" i="16"/>
  <c r="CX455" i="16"/>
  <c r="CW455" i="16"/>
  <c r="CV455" i="16"/>
  <c r="CT459" i="16"/>
  <c r="CU459" i="16"/>
  <c r="CR459" i="16"/>
  <c r="CS459" i="16"/>
  <c r="CQ459" i="16"/>
  <c r="CT492" i="16"/>
  <c r="CR492" i="16"/>
  <c r="CQ492" i="16"/>
  <c r="CS492" i="16"/>
  <c r="CU492" i="16"/>
  <c r="CP519" i="16"/>
  <c r="CO519" i="16"/>
  <c r="CN519" i="16"/>
  <c r="CL519" i="16"/>
  <c r="CM519" i="16"/>
  <c r="EU519" i="16" s="1"/>
  <c r="CO270" i="16"/>
  <c r="CN270" i="16"/>
  <c r="CL270" i="16"/>
  <c r="CP270" i="16"/>
  <c r="CM270" i="16"/>
  <c r="EU270" i="16" s="1"/>
  <c r="CS278" i="16"/>
  <c r="CQ278" i="16"/>
  <c r="CU278" i="16"/>
  <c r="CR278" i="16"/>
  <c r="CT278" i="16"/>
  <c r="CU286" i="16"/>
  <c r="CS286" i="16"/>
  <c r="CT286" i="16"/>
  <c r="CQ286" i="16"/>
  <c r="CR286" i="16"/>
  <c r="CS294" i="16"/>
  <c r="CU294" i="16"/>
  <c r="CQ294" i="16"/>
  <c r="CR294" i="16"/>
  <c r="CT294" i="16"/>
  <c r="CU302" i="16"/>
  <c r="CS302" i="16"/>
  <c r="CT302" i="16"/>
  <c r="CQ302" i="16"/>
  <c r="CR302" i="16"/>
  <c r="CZ304" i="16"/>
  <c r="CY304" i="16"/>
  <c r="CX304" i="16"/>
  <c r="CW304" i="16"/>
  <c r="CV304" i="16"/>
  <c r="CP427" i="16"/>
  <c r="CO427" i="16"/>
  <c r="CN427" i="16"/>
  <c r="CL427" i="16"/>
  <c r="CM427" i="16"/>
  <c r="EU427" i="16" s="1"/>
  <c r="CU441" i="16"/>
  <c r="CT441" i="16"/>
  <c r="CS441" i="16"/>
  <c r="CQ441" i="16"/>
  <c r="CR441" i="16"/>
  <c r="CY445" i="16"/>
  <c r="CZ445" i="16"/>
  <c r="CX445" i="16"/>
  <c r="CV445" i="16"/>
  <c r="CW445" i="16"/>
  <c r="CO449" i="16"/>
  <c r="CP449" i="16"/>
  <c r="CM449" i="16"/>
  <c r="EU449" i="16" s="1"/>
  <c r="CL449" i="16"/>
  <c r="CN449" i="16"/>
  <c r="CP452" i="16"/>
  <c r="CM452" i="16"/>
  <c r="EU452" i="16" s="1"/>
  <c r="CO452" i="16"/>
  <c r="CN452" i="16"/>
  <c r="CL452" i="16"/>
  <c r="CZ462" i="16"/>
  <c r="CY462" i="16"/>
  <c r="CX462" i="16"/>
  <c r="CV462" i="16"/>
  <c r="CW462" i="16"/>
  <c r="CZ506" i="16"/>
  <c r="CY506" i="16"/>
  <c r="CX506" i="16"/>
  <c r="CV506" i="16"/>
  <c r="CW506" i="16"/>
  <c r="CZ527" i="16"/>
  <c r="CX527" i="16"/>
  <c r="CW527" i="16"/>
  <c r="CY527" i="16"/>
  <c r="CV527" i="16"/>
  <c r="CO465" i="16"/>
  <c r="CP465" i="16"/>
  <c r="CM465" i="16"/>
  <c r="EU465" i="16" s="1"/>
  <c r="CL465" i="16"/>
  <c r="CN465" i="16"/>
  <c r="CU467" i="16"/>
  <c r="CT467" i="16"/>
  <c r="CR467" i="16"/>
  <c r="CS467" i="16"/>
  <c r="CQ467" i="16"/>
  <c r="CZ478" i="16"/>
  <c r="CY478" i="16"/>
  <c r="CX478" i="16"/>
  <c r="CV478" i="16"/>
  <c r="CW478" i="16"/>
  <c r="CU486" i="16"/>
  <c r="CS486" i="16"/>
  <c r="CQ486" i="16"/>
  <c r="CR486" i="16"/>
  <c r="CT486" i="16"/>
  <c r="CU490" i="16"/>
  <c r="CT490" i="16"/>
  <c r="CS490" i="16"/>
  <c r="CQ490" i="16"/>
  <c r="CR490" i="16"/>
  <c r="CZ508" i="16"/>
  <c r="CY508" i="16"/>
  <c r="CW508" i="16"/>
  <c r="CX508" i="16"/>
  <c r="CV508" i="16"/>
  <c r="CP535" i="16"/>
  <c r="CO535" i="16"/>
  <c r="CN535" i="16"/>
  <c r="CL535" i="16"/>
  <c r="CM535" i="16"/>
  <c r="EU535" i="16" s="1"/>
  <c r="CP524" i="16"/>
  <c r="CM524" i="16"/>
  <c r="EU524" i="16" s="1"/>
  <c r="CO524" i="16"/>
  <c r="CN524" i="16"/>
  <c r="CL524" i="16"/>
  <c r="CZ454" i="16"/>
  <c r="CY454" i="16"/>
  <c r="CX454" i="16"/>
  <c r="CV454" i="16"/>
  <c r="CW454" i="16"/>
  <c r="CO509" i="16"/>
  <c r="CP509" i="16"/>
  <c r="CM509" i="16"/>
  <c r="EU509" i="16" s="1"/>
  <c r="CN509" i="16"/>
  <c r="CL509" i="16"/>
  <c r="CU533" i="16"/>
  <c r="CT533" i="16"/>
  <c r="CS533" i="16"/>
  <c r="CQ533" i="16"/>
  <c r="CR533" i="16"/>
  <c r="CJ183" i="16"/>
  <c r="CH183" i="16"/>
  <c r="CI183" i="16"/>
  <c r="CG183" i="16"/>
  <c r="CK183" i="16"/>
  <c r="ES183" i="16" s="1"/>
  <c r="CK268" i="16"/>
  <c r="ES268" i="16" s="1"/>
  <c r="CJ268" i="16"/>
  <c r="CH268" i="16"/>
  <c r="CI268" i="16"/>
  <c r="CG268" i="16"/>
  <c r="CK281" i="16"/>
  <c r="ES281" i="16" s="1"/>
  <c r="CI281" i="16"/>
  <c r="CG281" i="16"/>
  <c r="CJ281" i="16"/>
  <c r="CH281" i="16"/>
  <c r="CK11" i="16"/>
  <c r="ES11" i="16" s="1"/>
  <c r="CJ11" i="16"/>
  <c r="CH11" i="16"/>
  <c r="CI11" i="16"/>
  <c r="CG11" i="16"/>
  <c r="CK27" i="16"/>
  <c r="ES27" i="16" s="1"/>
  <c r="CJ27" i="16"/>
  <c r="CH27" i="16"/>
  <c r="CI27" i="16"/>
  <c r="CG27" i="16"/>
  <c r="CJ243" i="16"/>
  <c r="CH243" i="16"/>
  <c r="CK243" i="16"/>
  <c r="ES243" i="16" s="1"/>
  <c r="CI243" i="16"/>
  <c r="CG243" i="16"/>
  <c r="CK529" i="16"/>
  <c r="ES529" i="16" s="1"/>
  <c r="CI529" i="16"/>
  <c r="CG529" i="16"/>
  <c r="CJ529" i="16"/>
  <c r="CH529" i="16"/>
  <c r="CK288" i="16"/>
  <c r="ES288" i="16" s="1"/>
  <c r="CJ288" i="16"/>
  <c r="CH288" i="16"/>
  <c r="CG288" i="16"/>
  <c r="CI288" i="16"/>
  <c r="CK508" i="16"/>
  <c r="ES508" i="16" s="1"/>
  <c r="CJ508" i="16"/>
  <c r="CH508" i="16"/>
  <c r="CI508" i="16"/>
  <c r="CG508" i="16"/>
  <c r="CK312" i="16"/>
  <c r="ES312" i="16" s="1"/>
  <c r="CJ312" i="16"/>
  <c r="CH312" i="16"/>
  <c r="CG312" i="16"/>
  <c r="CI312" i="16"/>
  <c r="CK445" i="16"/>
  <c r="ES445" i="16" s="1"/>
  <c r="CI445" i="16"/>
  <c r="CG445" i="16"/>
  <c r="CJ445" i="16"/>
  <c r="CH445" i="16"/>
  <c r="CK420" i="16"/>
  <c r="ES420" i="16" s="1"/>
  <c r="CJ420" i="16"/>
  <c r="CH420" i="16"/>
  <c r="CI420" i="16"/>
  <c r="CG420" i="16"/>
  <c r="CK525" i="16"/>
  <c r="ES525" i="16" s="1"/>
  <c r="CI525" i="16"/>
  <c r="CG525" i="16"/>
  <c r="CJ525" i="16"/>
  <c r="CH525" i="16"/>
  <c r="CK182" i="16"/>
  <c r="ES182" i="16" s="1"/>
  <c r="CI182" i="16"/>
  <c r="CG182" i="16"/>
  <c r="CH182" i="16"/>
  <c r="CJ182" i="16"/>
  <c r="CK226" i="16"/>
  <c r="ES226" i="16" s="1"/>
  <c r="CI226" i="16"/>
  <c r="CG226" i="16"/>
  <c r="CJ226" i="16"/>
  <c r="CH226" i="16"/>
  <c r="CK257" i="16"/>
  <c r="ES257" i="16" s="1"/>
  <c r="CI257" i="16"/>
  <c r="CG257" i="16"/>
  <c r="CJ257" i="16"/>
  <c r="CH257" i="16"/>
  <c r="CK346" i="16"/>
  <c r="ES346" i="16" s="1"/>
  <c r="CI346" i="16"/>
  <c r="CG346" i="16"/>
  <c r="CJ346" i="16"/>
  <c r="CH346" i="16"/>
  <c r="CK229" i="16"/>
  <c r="ES229" i="16" s="1"/>
  <c r="CI229" i="16"/>
  <c r="CG229" i="16"/>
  <c r="CJ229" i="16"/>
  <c r="CH229" i="16"/>
  <c r="CK491" i="16"/>
  <c r="ES491" i="16" s="1"/>
  <c r="CJ491" i="16"/>
  <c r="CH491" i="16"/>
  <c r="CI491" i="16"/>
  <c r="CG491" i="16"/>
  <c r="CK219" i="16"/>
  <c r="ES219" i="16" s="1"/>
  <c r="CJ219" i="16"/>
  <c r="CH219" i="16"/>
  <c r="CI219" i="16"/>
  <c r="CG219" i="16"/>
  <c r="CJ515" i="16"/>
  <c r="CH515" i="16"/>
  <c r="CK515" i="16"/>
  <c r="ES515" i="16" s="1"/>
  <c r="CI515" i="16"/>
  <c r="CG515" i="16"/>
  <c r="CK310" i="16"/>
  <c r="ES310" i="16" s="1"/>
  <c r="CI310" i="16"/>
  <c r="CG310" i="16"/>
  <c r="CH310" i="16"/>
  <c r="CJ310" i="16"/>
  <c r="CJ516" i="16"/>
  <c r="CH516" i="16"/>
  <c r="CI516" i="16"/>
  <c r="CK516" i="16"/>
  <c r="ES516" i="16" s="1"/>
  <c r="CG516" i="16"/>
  <c r="CK357" i="16"/>
  <c r="ES357" i="16" s="1"/>
  <c r="CI357" i="16"/>
  <c r="CG357" i="16"/>
  <c r="CJ357" i="16"/>
  <c r="CH357" i="16"/>
  <c r="CK9" i="16"/>
  <c r="ES9" i="16" s="1"/>
  <c r="CI9" i="16"/>
  <c r="CG9" i="16"/>
  <c r="CJ9" i="16"/>
  <c r="CH9" i="16"/>
  <c r="CK25" i="16"/>
  <c r="ES25" i="16" s="1"/>
  <c r="CI25" i="16"/>
  <c r="CG25" i="16"/>
  <c r="CJ25" i="16"/>
  <c r="CH25" i="16"/>
  <c r="CK6" i="16"/>
  <c r="ES6" i="16" s="1"/>
  <c r="CI6" i="16"/>
  <c r="CG6" i="16"/>
  <c r="CH6" i="16"/>
  <c r="CJ6" i="16"/>
  <c r="CK22" i="16"/>
  <c r="ES22" i="16" s="1"/>
  <c r="CI22" i="16"/>
  <c r="CG22" i="16"/>
  <c r="CH22" i="16"/>
  <c r="CJ22" i="16"/>
  <c r="CJ35" i="16"/>
  <c r="CH35" i="16"/>
  <c r="CK35" i="16"/>
  <c r="ES35" i="16" s="1"/>
  <c r="CI35" i="16"/>
  <c r="CG35" i="16"/>
  <c r="CA46" i="16"/>
  <c r="BY46" i="16"/>
  <c r="BW46" i="16"/>
  <c r="BZ46" i="16"/>
  <c r="BX46" i="16"/>
  <c r="BY437" i="16"/>
  <c r="BX437" i="16"/>
  <c r="BZ437" i="16"/>
  <c r="CA437" i="16"/>
  <c r="BW437" i="16"/>
  <c r="CA150" i="16"/>
  <c r="BY150" i="16"/>
  <c r="BW150" i="16"/>
  <c r="BZ150" i="16"/>
  <c r="BX150" i="16"/>
  <c r="CA178" i="16"/>
  <c r="BY178" i="16"/>
  <c r="BW178" i="16"/>
  <c r="BZ178" i="16"/>
  <c r="BX178" i="16"/>
  <c r="BZ259" i="16"/>
  <c r="CA259" i="16"/>
  <c r="BW259" i="16"/>
  <c r="BX259" i="16"/>
  <c r="BY259" i="16"/>
  <c r="CA206" i="16"/>
  <c r="BY206" i="16"/>
  <c r="BW206" i="16"/>
  <c r="BZ206" i="16"/>
  <c r="BX206" i="16"/>
  <c r="CA70" i="16"/>
  <c r="BY70" i="16"/>
  <c r="BW70" i="16"/>
  <c r="BZ70" i="16"/>
  <c r="BX70" i="16"/>
  <c r="CA94" i="16"/>
  <c r="BY94" i="16"/>
  <c r="BW94" i="16"/>
  <c r="BZ94" i="16"/>
  <c r="BX94" i="16"/>
  <c r="BY125" i="16"/>
  <c r="BZ125" i="16"/>
  <c r="CA125" i="16"/>
  <c r="BW125" i="16"/>
  <c r="BX125" i="16"/>
  <c r="CA386" i="16"/>
  <c r="BY386" i="16"/>
  <c r="BW386" i="16"/>
  <c r="BZ386" i="16"/>
  <c r="BX386" i="16"/>
  <c r="BZ428" i="16"/>
  <c r="BX428" i="16"/>
  <c r="CA428" i="16"/>
  <c r="BY428" i="16"/>
  <c r="BW428" i="16"/>
  <c r="BZ147" i="16"/>
  <c r="CA147" i="16"/>
  <c r="BW147" i="16"/>
  <c r="BX147" i="16"/>
  <c r="BY147" i="16"/>
  <c r="CA242" i="16"/>
  <c r="BY242" i="16"/>
  <c r="BW242" i="16"/>
  <c r="BZ242" i="16"/>
  <c r="BX242" i="16"/>
  <c r="BZ172" i="16"/>
  <c r="BX172" i="16"/>
  <c r="CA172" i="16"/>
  <c r="BY172" i="16"/>
  <c r="BW172" i="16"/>
  <c r="CA225" i="16"/>
  <c r="BW225" i="16"/>
  <c r="BX225" i="16"/>
  <c r="BZ225" i="16"/>
  <c r="BY225" i="16"/>
  <c r="CA330" i="16"/>
  <c r="BY330" i="16"/>
  <c r="BW330" i="16"/>
  <c r="BZ330" i="16"/>
  <c r="BX330" i="16"/>
  <c r="BZ483" i="16"/>
  <c r="BW483" i="16"/>
  <c r="CA483" i="16"/>
  <c r="BX483" i="16"/>
  <c r="BY483" i="16"/>
  <c r="CA337" i="16"/>
  <c r="BW337" i="16"/>
  <c r="BX337" i="16"/>
  <c r="BZ337" i="16"/>
  <c r="BY337" i="16"/>
  <c r="BX175" i="16"/>
  <c r="CA175" i="16"/>
  <c r="BY175" i="16"/>
  <c r="BZ175" i="16"/>
  <c r="BW175" i="16"/>
  <c r="BZ323" i="16"/>
  <c r="BY323" i="16"/>
  <c r="CA323" i="16"/>
  <c r="BW323" i="16"/>
  <c r="BX323" i="16"/>
  <c r="CA457" i="16"/>
  <c r="BW457" i="16"/>
  <c r="BX457" i="16"/>
  <c r="BY457" i="16"/>
  <c r="BZ457" i="16"/>
  <c r="BX375" i="16"/>
  <c r="CA375" i="16"/>
  <c r="BY375" i="16"/>
  <c r="BW375" i="16"/>
  <c r="BZ375" i="16"/>
  <c r="BY517" i="16"/>
  <c r="BZ517" i="16"/>
  <c r="CA517" i="16"/>
  <c r="BW517" i="16"/>
  <c r="BX517" i="16"/>
  <c r="BY61" i="16"/>
  <c r="BX61" i="16"/>
  <c r="BZ61" i="16"/>
  <c r="CA61" i="16"/>
  <c r="BW61" i="16"/>
  <c r="CA73" i="16"/>
  <c r="BW73" i="16"/>
  <c r="BX73" i="16"/>
  <c r="BY73" i="16"/>
  <c r="BZ73" i="16"/>
  <c r="BY85" i="16"/>
  <c r="BZ85" i="16"/>
  <c r="CA85" i="16"/>
  <c r="BW85" i="16"/>
  <c r="BX85" i="16"/>
  <c r="CA97" i="16"/>
  <c r="BW97" i="16"/>
  <c r="BX97" i="16"/>
  <c r="BY97" i="16"/>
  <c r="BZ97" i="16"/>
  <c r="CF313" i="16"/>
  <c r="CD313" i="16"/>
  <c r="CB313" i="16"/>
  <c r="CC313" i="16"/>
  <c r="CE313" i="16"/>
  <c r="BZ195" i="16"/>
  <c r="CA195" i="16"/>
  <c r="BW195" i="16"/>
  <c r="BY195" i="16"/>
  <c r="BX195" i="16"/>
  <c r="BX311" i="16"/>
  <c r="BY311" i="16"/>
  <c r="BZ311" i="16"/>
  <c r="CA311" i="16"/>
  <c r="BW311" i="16"/>
  <c r="BZ216" i="16"/>
  <c r="BX216" i="16"/>
  <c r="CA216" i="16"/>
  <c r="BY216" i="16"/>
  <c r="BW216" i="16"/>
  <c r="BY373" i="16"/>
  <c r="BZ373" i="16"/>
  <c r="BX373" i="16"/>
  <c r="CA373" i="16"/>
  <c r="BW373" i="16"/>
  <c r="CA401" i="16"/>
  <c r="BW401" i="16"/>
  <c r="BX401" i="16"/>
  <c r="BY401" i="16"/>
  <c r="BZ401" i="16"/>
  <c r="CF440" i="16"/>
  <c r="CD440" i="16"/>
  <c r="CC440" i="16"/>
  <c r="CE440" i="16"/>
  <c r="CB440" i="16"/>
  <c r="CF481" i="16"/>
  <c r="CD481" i="16"/>
  <c r="CB481" i="16"/>
  <c r="CC481" i="16"/>
  <c r="CE481" i="16"/>
  <c r="CE534" i="16"/>
  <c r="CC534" i="16"/>
  <c r="CB534" i="16"/>
  <c r="CF534" i="16"/>
  <c r="CD534" i="16"/>
  <c r="CF500" i="16"/>
  <c r="CD500" i="16"/>
  <c r="CB500" i="16"/>
  <c r="CE500" i="16"/>
  <c r="CC500" i="16"/>
  <c r="CF105" i="16"/>
  <c r="CD105" i="16"/>
  <c r="CB105" i="16"/>
  <c r="CC105" i="16"/>
  <c r="CE105" i="16"/>
  <c r="CA10" i="16"/>
  <c r="BY10" i="16"/>
  <c r="BW10" i="16"/>
  <c r="BZ10" i="16"/>
  <c r="BX10" i="16"/>
  <c r="CA22" i="16"/>
  <c r="BY22" i="16"/>
  <c r="BW22" i="16"/>
  <c r="BZ22" i="16"/>
  <c r="BX22" i="16"/>
  <c r="CF259" i="16"/>
  <c r="CE259" i="16"/>
  <c r="CC259" i="16"/>
  <c r="CB259" i="16"/>
  <c r="CD259" i="16"/>
  <c r="CE130" i="16"/>
  <c r="CC130" i="16"/>
  <c r="CF130" i="16"/>
  <c r="CB130" i="16"/>
  <c r="CD130" i="16"/>
  <c r="CA265" i="16"/>
  <c r="BW265" i="16"/>
  <c r="BZ265" i="16"/>
  <c r="BX265" i="16"/>
  <c r="BY265" i="16"/>
  <c r="BZ380" i="16"/>
  <c r="BX380" i="16"/>
  <c r="CA380" i="16"/>
  <c r="BY380" i="16"/>
  <c r="BW380" i="16"/>
  <c r="BZ408" i="16"/>
  <c r="BX408" i="16"/>
  <c r="CA408" i="16"/>
  <c r="BY408" i="16"/>
  <c r="BW408" i="16"/>
  <c r="CA194" i="16"/>
  <c r="BY194" i="16"/>
  <c r="BW194" i="16"/>
  <c r="BZ194" i="16"/>
  <c r="BX194" i="16"/>
  <c r="BZ276" i="16"/>
  <c r="BX276" i="16"/>
  <c r="CA276" i="16"/>
  <c r="BY276" i="16"/>
  <c r="BW276" i="16"/>
  <c r="BZ364" i="16"/>
  <c r="BX364" i="16"/>
  <c r="CA364" i="16"/>
  <c r="BY364" i="16"/>
  <c r="BW364" i="16"/>
  <c r="CA502" i="16"/>
  <c r="BY502" i="16"/>
  <c r="BW502" i="16"/>
  <c r="BZ502" i="16"/>
  <c r="BX502" i="16"/>
  <c r="CA513" i="16"/>
  <c r="BW513" i="16"/>
  <c r="BX513" i="16"/>
  <c r="BY513" i="16"/>
  <c r="BZ513" i="16"/>
  <c r="CE370" i="16"/>
  <c r="CC370" i="16"/>
  <c r="CF370" i="16"/>
  <c r="CB370" i="16"/>
  <c r="CD370" i="16"/>
  <c r="CA186" i="16"/>
  <c r="BY186" i="16"/>
  <c r="BW186" i="16"/>
  <c r="BZ186" i="16"/>
  <c r="BX186" i="16"/>
  <c r="BY269" i="16"/>
  <c r="BZ269" i="16"/>
  <c r="BX269" i="16"/>
  <c r="CA269" i="16"/>
  <c r="BW269" i="16"/>
  <c r="BY301" i="16"/>
  <c r="BX301" i="16"/>
  <c r="BZ301" i="16"/>
  <c r="CA301" i="16"/>
  <c r="BW301" i="16"/>
  <c r="BZ200" i="16"/>
  <c r="BX200" i="16"/>
  <c r="CA200" i="16"/>
  <c r="BY200" i="16"/>
  <c r="BW200" i="16"/>
  <c r="CA394" i="16"/>
  <c r="BY394" i="16"/>
  <c r="BW394" i="16"/>
  <c r="BZ394" i="16"/>
  <c r="BX394" i="16"/>
  <c r="BZ443" i="16"/>
  <c r="CA443" i="16"/>
  <c r="BW443" i="16"/>
  <c r="BY443" i="16"/>
  <c r="BX443" i="16"/>
  <c r="BX527" i="16"/>
  <c r="CA527" i="16"/>
  <c r="BY527" i="16"/>
  <c r="BW527" i="16"/>
  <c r="BZ527" i="16"/>
  <c r="BZ531" i="16"/>
  <c r="CA531" i="16"/>
  <c r="BW531" i="16"/>
  <c r="BY531" i="16"/>
  <c r="BX531" i="16"/>
  <c r="CF49" i="16"/>
  <c r="CD49" i="16"/>
  <c r="CB49" i="16"/>
  <c r="CC49" i="16"/>
  <c r="CE49" i="16"/>
  <c r="CF9" i="16"/>
  <c r="CD9" i="16"/>
  <c r="CB9" i="16"/>
  <c r="CC9" i="16"/>
  <c r="CE9" i="16"/>
  <c r="CF21" i="16"/>
  <c r="CD21" i="16"/>
  <c r="CB21" i="16"/>
  <c r="CE21" i="16"/>
  <c r="CC21" i="16"/>
  <c r="CF33" i="16"/>
  <c r="CD33" i="16"/>
  <c r="CB33" i="16"/>
  <c r="CC33" i="16"/>
  <c r="CE33" i="16"/>
  <c r="CE426" i="16"/>
  <c r="CC426" i="16"/>
  <c r="CF426" i="16"/>
  <c r="CB426" i="16"/>
  <c r="CD426" i="16"/>
  <c r="CF143" i="16"/>
  <c r="CE143" i="16"/>
  <c r="CC143" i="16"/>
  <c r="CD143" i="16"/>
  <c r="CB143" i="16"/>
  <c r="CF167" i="16"/>
  <c r="CE167" i="16"/>
  <c r="CC167" i="16"/>
  <c r="CD167" i="16"/>
  <c r="CB167" i="16"/>
  <c r="BZ219" i="16"/>
  <c r="BY219" i="16"/>
  <c r="CA219" i="16"/>
  <c r="BW219" i="16"/>
  <c r="BX219" i="16"/>
  <c r="BZ264" i="16"/>
  <c r="BX264" i="16"/>
  <c r="CA264" i="16"/>
  <c r="BY264" i="16"/>
  <c r="BW264" i="16"/>
  <c r="BZ368" i="16"/>
  <c r="BX368" i="16"/>
  <c r="CA368" i="16"/>
  <c r="BY368" i="16"/>
  <c r="BW368" i="16"/>
  <c r="CF519" i="16"/>
  <c r="CE519" i="16"/>
  <c r="CC519" i="16"/>
  <c r="CD519" i="16"/>
  <c r="CB519" i="16"/>
  <c r="CA470" i="16"/>
  <c r="BY470" i="16"/>
  <c r="BW470" i="16"/>
  <c r="BZ470" i="16"/>
  <c r="BX470" i="16"/>
  <c r="CF44" i="16"/>
  <c r="CD44" i="16"/>
  <c r="CB44" i="16"/>
  <c r="CC44" i="16"/>
  <c r="CE44" i="16"/>
  <c r="CE118" i="16"/>
  <c r="CC118" i="16"/>
  <c r="CF118" i="16"/>
  <c r="CB118" i="16"/>
  <c r="CD118" i="16"/>
  <c r="CF215" i="16"/>
  <c r="CE215" i="16"/>
  <c r="CC215" i="16"/>
  <c r="CD215" i="16"/>
  <c r="CB215" i="16"/>
  <c r="CK172" i="16"/>
  <c r="ES172" i="16" s="1"/>
  <c r="CJ172" i="16"/>
  <c r="CH172" i="16"/>
  <c r="CI172" i="16"/>
  <c r="CG172" i="16"/>
  <c r="CK313" i="16"/>
  <c r="ES313" i="16" s="1"/>
  <c r="CI313" i="16"/>
  <c r="CG313" i="16"/>
  <c r="CJ313" i="16"/>
  <c r="CH313" i="16"/>
  <c r="CK498" i="16"/>
  <c r="ES498" i="16" s="1"/>
  <c r="CI498" i="16"/>
  <c r="CG498" i="16"/>
  <c r="CJ498" i="16"/>
  <c r="CH498" i="16"/>
  <c r="CK105" i="16"/>
  <c r="ES105" i="16" s="1"/>
  <c r="CI105" i="16"/>
  <c r="CG105" i="16"/>
  <c r="CJ105" i="16"/>
  <c r="CH105" i="16"/>
  <c r="CK428" i="16"/>
  <c r="ES428" i="16" s="1"/>
  <c r="CJ428" i="16"/>
  <c r="CH428" i="16"/>
  <c r="CI428" i="16"/>
  <c r="CG428" i="16"/>
  <c r="CK140" i="16"/>
  <c r="ES140" i="16" s="1"/>
  <c r="CJ140" i="16"/>
  <c r="CH140" i="16"/>
  <c r="CI140" i="16"/>
  <c r="CG140" i="16"/>
  <c r="CK152" i="16"/>
  <c r="ES152" i="16" s="1"/>
  <c r="CJ152" i="16"/>
  <c r="CH152" i="16"/>
  <c r="CG152" i="16"/>
  <c r="CI152" i="16"/>
  <c r="CK164" i="16"/>
  <c r="ES164" i="16" s="1"/>
  <c r="CJ164" i="16"/>
  <c r="CH164" i="16"/>
  <c r="CI164" i="16"/>
  <c r="CG164" i="16"/>
  <c r="CK180" i="16"/>
  <c r="ES180" i="16" s="1"/>
  <c r="CJ180" i="16"/>
  <c r="CH180" i="16"/>
  <c r="CI180" i="16"/>
  <c r="CG180" i="16"/>
  <c r="CK290" i="16"/>
  <c r="ES290" i="16" s="1"/>
  <c r="CI290" i="16"/>
  <c r="CG290" i="16"/>
  <c r="CJ290" i="16"/>
  <c r="CH290" i="16"/>
  <c r="CJ323" i="16"/>
  <c r="CH323" i="16"/>
  <c r="CK323" i="16"/>
  <c r="ES323" i="16" s="1"/>
  <c r="CI323" i="16"/>
  <c r="CG323" i="16"/>
  <c r="CK425" i="16"/>
  <c r="ES425" i="16" s="1"/>
  <c r="CI425" i="16"/>
  <c r="CG425" i="16"/>
  <c r="CJ425" i="16"/>
  <c r="CH425" i="16"/>
  <c r="CF532" i="16"/>
  <c r="CD532" i="16"/>
  <c r="CB532" i="16"/>
  <c r="CE532" i="16"/>
  <c r="CC532" i="16"/>
  <c r="CF472" i="16"/>
  <c r="CD472" i="16"/>
  <c r="CC472" i="16"/>
  <c r="CE472" i="16"/>
  <c r="CB472" i="16"/>
  <c r="CF56" i="16"/>
  <c r="CD56" i="16"/>
  <c r="CB56" i="16"/>
  <c r="CC56" i="16"/>
  <c r="CE56" i="16"/>
  <c r="CF68" i="16"/>
  <c r="CD68" i="16"/>
  <c r="CB68" i="16"/>
  <c r="CE68" i="16"/>
  <c r="CC68" i="16"/>
  <c r="CF80" i="16"/>
  <c r="CD80" i="16"/>
  <c r="CB80" i="16"/>
  <c r="CC80" i="16"/>
  <c r="CE80" i="16"/>
  <c r="CF92" i="16"/>
  <c r="CD92" i="16"/>
  <c r="CB92" i="16"/>
  <c r="CC92" i="16"/>
  <c r="CE92" i="16"/>
  <c r="CF104" i="16"/>
  <c r="CD104" i="16"/>
  <c r="CB104" i="16"/>
  <c r="CC104" i="16"/>
  <c r="CE104" i="16"/>
  <c r="CF115" i="16"/>
  <c r="CE115" i="16"/>
  <c r="CC115" i="16"/>
  <c r="CB115" i="16"/>
  <c r="CD115" i="16"/>
  <c r="CF127" i="16"/>
  <c r="CE127" i="16"/>
  <c r="CC127" i="16"/>
  <c r="CD127" i="16"/>
  <c r="CB127" i="16"/>
  <c r="CF295" i="16"/>
  <c r="CE295" i="16"/>
  <c r="CC295" i="16"/>
  <c r="CD295" i="16"/>
  <c r="CB295" i="16"/>
  <c r="CE390" i="16"/>
  <c r="CC390" i="16"/>
  <c r="CB390" i="16"/>
  <c r="CF390" i="16"/>
  <c r="CD390" i="16"/>
  <c r="CF412" i="16"/>
  <c r="CD412" i="16"/>
  <c r="CB412" i="16"/>
  <c r="CC412" i="16"/>
  <c r="CE412" i="16"/>
  <c r="CK201" i="16"/>
  <c r="ES201" i="16" s="1"/>
  <c r="CI201" i="16"/>
  <c r="CG201" i="16"/>
  <c r="CJ201" i="16"/>
  <c r="CH201" i="16"/>
  <c r="CJ335" i="16"/>
  <c r="CH335" i="16"/>
  <c r="CK335" i="16"/>
  <c r="ES335" i="16" s="1"/>
  <c r="CI335" i="16"/>
  <c r="CG335" i="16"/>
  <c r="CJ471" i="16"/>
  <c r="CH471" i="16"/>
  <c r="CI471" i="16"/>
  <c r="CG471" i="16"/>
  <c r="CK471" i="16"/>
  <c r="ES471" i="16" s="1"/>
  <c r="CK514" i="16"/>
  <c r="ES514" i="16" s="1"/>
  <c r="CI514" i="16"/>
  <c r="CG514" i="16"/>
  <c r="CJ514" i="16"/>
  <c r="CH514" i="16"/>
  <c r="CK236" i="16"/>
  <c r="ES236" i="16" s="1"/>
  <c r="CJ236" i="16"/>
  <c r="CH236" i="16"/>
  <c r="CI236" i="16"/>
  <c r="CG236" i="16"/>
  <c r="CK433" i="16"/>
  <c r="ES433" i="16" s="1"/>
  <c r="CI433" i="16"/>
  <c r="CG433" i="16"/>
  <c r="CJ433" i="16"/>
  <c r="CH433" i="16"/>
  <c r="CK157" i="16"/>
  <c r="ES157" i="16" s="1"/>
  <c r="CI157" i="16"/>
  <c r="CG157" i="16"/>
  <c r="CJ157" i="16"/>
  <c r="CH157" i="16"/>
  <c r="CK177" i="16"/>
  <c r="ES177" i="16" s="1"/>
  <c r="CI177" i="16"/>
  <c r="CG177" i="16"/>
  <c r="CJ177" i="16"/>
  <c r="CH177" i="16"/>
  <c r="CK318" i="16"/>
  <c r="ES318" i="16" s="1"/>
  <c r="CI318" i="16"/>
  <c r="CG318" i="16"/>
  <c r="CH318" i="16"/>
  <c r="CJ318" i="16"/>
  <c r="CK334" i="16"/>
  <c r="ES334" i="16" s="1"/>
  <c r="CI334" i="16"/>
  <c r="CG334" i="16"/>
  <c r="CH334" i="16"/>
  <c r="CJ334" i="16"/>
  <c r="CJ487" i="16"/>
  <c r="CH487" i="16"/>
  <c r="CI487" i="16"/>
  <c r="CG487" i="16"/>
  <c r="CK487" i="16"/>
  <c r="ES487" i="16" s="1"/>
  <c r="CK73" i="16"/>
  <c r="ES73" i="16" s="1"/>
  <c r="CI73" i="16"/>
  <c r="CG73" i="16"/>
  <c r="CJ73" i="16"/>
  <c r="CH73" i="16"/>
  <c r="CK81" i="16"/>
  <c r="ES81" i="16" s="1"/>
  <c r="CI81" i="16"/>
  <c r="CG81" i="16"/>
  <c r="CJ81" i="16"/>
  <c r="CH81" i="16"/>
  <c r="CJ423" i="16"/>
  <c r="CH423" i="16"/>
  <c r="CI423" i="16"/>
  <c r="CG423" i="16"/>
  <c r="CK423" i="16"/>
  <c r="ES423" i="16" s="1"/>
  <c r="CK8" i="16"/>
  <c r="ES8" i="16" s="1"/>
  <c r="CJ8" i="16"/>
  <c r="CH8" i="16"/>
  <c r="CG8" i="16"/>
  <c r="CI8" i="16"/>
  <c r="CK411" i="16"/>
  <c r="ES411" i="16" s="1"/>
  <c r="CJ411" i="16"/>
  <c r="CH411" i="16"/>
  <c r="CI411" i="16"/>
  <c r="CG411" i="16"/>
  <c r="CK200" i="16"/>
  <c r="ES200" i="16" s="1"/>
  <c r="CJ200" i="16"/>
  <c r="CH200" i="16"/>
  <c r="CG200" i="16"/>
  <c r="CI200" i="16"/>
  <c r="CJ527" i="16"/>
  <c r="CH527" i="16"/>
  <c r="CK527" i="16"/>
  <c r="ES527" i="16" s="1"/>
  <c r="CI527" i="16"/>
  <c r="CG527" i="16"/>
  <c r="CK464" i="16"/>
  <c r="ES464" i="16" s="1"/>
  <c r="CJ464" i="16"/>
  <c r="CH464" i="16"/>
  <c r="CG464" i="16"/>
  <c r="CI464" i="16"/>
  <c r="CP40" i="16"/>
  <c r="CN40" i="16"/>
  <c r="CM40" i="16"/>
  <c r="EU40" i="16" s="1"/>
  <c r="CO40" i="16"/>
  <c r="CL40" i="16"/>
  <c r="CU57" i="16"/>
  <c r="CS57" i="16"/>
  <c r="CT57" i="16"/>
  <c r="CQ57" i="16"/>
  <c r="CR57" i="16"/>
  <c r="CU65" i="16"/>
  <c r="CS65" i="16"/>
  <c r="CT65" i="16"/>
  <c r="CQ65" i="16"/>
  <c r="CR65" i="16"/>
  <c r="CU73" i="16"/>
  <c r="CS73" i="16"/>
  <c r="CT73" i="16"/>
  <c r="CQ73" i="16"/>
  <c r="CR73" i="16"/>
  <c r="CP87" i="16"/>
  <c r="CO87" i="16"/>
  <c r="CL87" i="16"/>
  <c r="CM87" i="16"/>
  <c r="EU87" i="16" s="1"/>
  <c r="CN87" i="16"/>
  <c r="CP95" i="16"/>
  <c r="CO95" i="16"/>
  <c r="CN95" i="16"/>
  <c r="CL95" i="16"/>
  <c r="CM95" i="16"/>
  <c r="EU95" i="16" s="1"/>
  <c r="CP103" i="16"/>
  <c r="CO103" i="16"/>
  <c r="CL103" i="16"/>
  <c r="CM103" i="16"/>
  <c r="EU103" i="16" s="1"/>
  <c r="CN103" i="16"/>
  <c r="CU16" i="16"/>
  <c r="CT16" i="16"/>
  <c r="CR16" i="16"/>
  <c r="CQ16" i="16"/>
  <c r="CS16" i="16"/>
  <c r="CU32" i="16"/>
  <c r="CT32" i="16"/>
  <c r="CR32" i="16"/>
  <c r="CS32" i="16"/>
  <c r="CQ32" i="16"/>
  <c r="CO106" i="16"/>
  <c r="CL106" i="16"/>
  <c r="CP106" i="16"/>
  <c r="CN106" i="16"/>
  <c r="CM106" i="16"/>
  <c r="EU106" i="16" s="1"/>
  <c r="CP111" i="16"/>
  <c r="CO111" i="16"/>
  <c r="CN111" i="16"/>
  <c r="CL111" i="16"/>
  <c r="CM111" i="16"/>
  <c r="EU111" i="16" s="1"/>
  <c r="CP119" i="16"/>
  <c r="CO119" i="16"/>
  <c r="CL119" i="16"/>
  <c r="CN119" i="16"/>
  <c r="CM119" i="16"/>
  <c r="EU119" i="16" s="1"/>
  <c r="CP184" i="16"/>
  <c r="CM184" i="16"/>
  <c r="EU184" i="16" s="1"/>
  <c r="CO184" i="16"/>
  <c r="CN184" i="16"/>
  <c r="CL184" i="16"/>
  <c r="CO261" i="16"/>
  <c r="CP261" i="16"/>
  <c r="CM261" i="16"/>
  <c r="EU261" i="16" s="1"/>
  <c r="CL261" i="16"/>
  <c r="CN261" i="16"/>
  <c r="CZ293" i="16"/>
  <c r="CY293" i="16"/>
  <c r="CX293" i="16"/>
  <c r="CW293" i="16"/>
  <c r="CV293" i="16"/>
  <c r="CZ384" i="16"/>
  <c r="CX384" i="16"/>
  <c r="CY384" i="16"/>
  <c r="CW384" i="16"/>
  <c r="CV384" i="16"/>
  <c r="CZ404" i="16"/>
  <c r="CY404" i="16"/>
  <c r="CX404" i="16"/>
  <c r="CW404" i="16"/>
  <c r="CV404" i="16"/>
  <c r="CZ415" i="16"/>
  <c r="CX415" i="16"/>
  <c r="CW415" i="16"/>
  <c r="CV415" i="16"/>
  <c r="CY415" i="16"/>
  <c r="CU202" i="16"/>
  <c r="CS202" i="16"/>
  <c r="CT202" i="16"/>
  <c r="CQ202" i="16"/>
  <c r="CR202" i="16"/>
  <c r="CU420" i="16"/>
  <c r="CT420" i="16"/>
  <c r="CS420" i="16"/>
  <c r="CR420" i="16"/>
  <c r="CQ420" i="16"/>
  <c r="CZ236" i="16"/>
  <c r="CY236" i="16"/>
  <c r="CX236" i="16"/>
  <c r="CW236" i="16"/>
  <c r="CV236" i="16"/>
  <c r="CU247" i="16"/>
  <c r="CT247" i="16"/>
  <c r="CS247" i="16"/>
  <c r="CR247" i="16"/>
  <c r="CQ247" i="16"/>
  <c r="CO429" i="16"/>
  <c r="CP429" i="16"/>
  <c r="CM429" i="16"/>
  <c r="EU429" i="16" s="1"/>
  <c r="CN429" i="16"/>
  <c r="CL429" i="16"/>
  <c r="CZ434" i="16"/>
  <c r="CY434" i="16"/>
  <c r="CX434" i="16"/>
  <c r="CV434" i="16"/>
  <c r="CW434" i="16"/>
  <c r="CU179" i="16"/>
  <c r="CT179" i="16"/>
  <c r="CS179" i="16"/>
  <c r="CR179" i="16"/>
  <c r="CQ179" i="16"/>
  <c r="CU217" i="16"/>
  <c r="CS217" i="16"/>
  <c r="CT217" i="16"/>
  <c r="CQ217" i="16"/>
  <c r="CR217" i="16"/>
  <c r="CU282" i="16"/>
  <c r="CS282" i="16"/>
  <c r="CT282" i="16"/>
  <c r="CQ282" i="16"/>
  <c r="CR282" i="16"/>
  <c r="CU298" i="16"/>
  <c r="CS298" i="16"/>
  <c r="CT298" i="16"/>
  <c r="CQ298" i="16"/>
  <c r="CR298" i="16"/>
  <c r="CZ321" i="16"/>
  <c r="CY321" i="16"/>
  <c r="CX321" i="16"/>
  <c r="CW321" i="16"/>
  <c r="CV321" i="16"/>
  <c r="CO425" i="16"/>
  <c r="CP425" i="16"/>
  <c r="CM425" i="16"/>
  <c r="EU425" i="16" s="1"/>
  <c r="CL425" i="16"/>
  <c r="CN425" i="16"/>
  <c r="CO446" i="16"/>
  <c r="CN446" i="16"/>
  <c r="CL446" i="16"/>
  <c r="CP446" i="16"/>
  <c r="CM446" i="16"/>
  <c r="EU446" i="16" s="1"/>
  <c r="CP495" i="16"/>
  <c r="CO495" i="16"/>
  <c r="CN495" i="16"/>
  <c r="CL495" i="16"/>
  <c r="CM495" i="16"/>
  <c r="EU495" i="16" s="1"/>
  <c r="CU530" i="16"/>
  <c r="CS530" i="16"/>
  <c r="CQ530" i="16"/>
  <c r="CT530" i="16"/>
  <c r="CR530" i="16"/>
  <c r="CS466" i="16"/>
  <c r="CQ466" i="16"/>
  <c r="CU466" i="16"/>
  <c r="CT466" i="16"/>
  <c r="CR466" i="16"/>
  <c r="CT511" i="16"/>
  <c r="CU511" i="16"/>
  <c r="CR511" i="16"/>
  <c r="CS511" i="16"/>
  <c r="CQ511" i="16"/>
  <c r="CP517" i="16"/>
  <c r="CM517" i="16"/>
  <c r="EU517" i="16" s="1"/>
  <c r="CO517" i="16"/>
  <c r="CL517" i="16"/>
  <c r="CN517" i="16"/>
  <c r="CO518" i="16"/>
  <c r="CP518" i="16"/>
  <c r="CN518" i="16"/>
  <c r="CL518" i="16"/>
  <c r="CM518" i="16"/>
  <c r="EU518" i="16" s="1"/>
  <c r="CP7" i="16"/>
  <c r="CO7" i="16"/>
  <c r="CL7" i="16"/>
  <c r="CM7" i="16"/>
  <c r="EU7" i="16" s="1"/>
  <c r="CN7" i="16"/>
  <c r="CP23" i="16"/>
  <c r="CO23" i="16"/>
  <c r="CL23" i="16"/>
  <c r="CM23" i="16"/>
  <c r="EU23" i="16" s="1"/>
  <c r="CN23" i="16"/>
  <c r="CO50" i="16"/>
  <c r="CL50" i="16"/>
  <c r="CM50" i="16"/>
  <c r="EU50" i="16" s="1"/>
  <c r="CP50" i="16"/>
  <c r="CN50" i="16"/>
  <c r="CP183" i="16"/>
  <c r="CO183" i="16"/>
  <c r="CN183" i="16"/>
  <c r="CL183" i="16"/>
  <c r="CM183" i="16"/>
  <c r="EU183" i="16" s="1"/>
  <c r="CO265" i="16"/>
  <c r="CP265" i="16"/>
  <c r="CM265" i="16"/>
  <c r="EU265" i="16" s="1"/>
  <c r="CL265" i="16"/>
  <c r="CN265" i="16"/>
  <c r="CY357" i="16"/>
  <c r="CZ357" i="16"/>
  <c r="CX357" i="16"/>
  <c r="CW357" i="16"/>
  <c r="CV357" i="16"/>
  <c r="CU213" i="16"/>
  <c r="CS213" i="16"/>
  <c r="CT213" i="16"/>
  <c r="CQ213" i="16"/>
  <c r="CR213" i="16"/>
  <c r="CU300" i="16"/>
  <c r="CT300" i="16"/>
  <c r="CR300" i="16"/>
  <c r="CS300" i="16"/>
  <c r="CQ300" i="16"/>
  <c r="CY344" i="16"/>
  <c r="CZ344" i="16"/>
  <c r="CX344" i="16"/>
  <c r="CW344" i="16"/>
  <c r="CV344" i="16"/>
  <c r="CZ382" i="16"/>
  <c r="CY382" i="16"/>
  <c r="CX382" i="16"/>
  <c r="CV382" i="16"/>
  <c r="CW382" i="16"/>
  <c r="CS402" i="16"/>
  <c r="CU402" i="16"/>
  <c r="CQ402" i="16"/>
  <c r="CT402" i="16"/>
  <c r="CR402" i="16"/>
  <c r="CZ418" i="16"/>
  <c r="CY418" i="16"/>
  <c r="CX418" i="16"/>
  <c r="CV418" i="16"/>
  <c r="CW418" i="16"/>
  <c r="CU136" i="16"/>
  <c r="CT136" i="16"/>
  <c r="CS136" i="16"/>
  <c r="CR136" i="16"/>
  <c r="CQ136" i="16"/>
  <c r="CU144" i="16"/>
  <c r="CT144" i="16"/>
  <c r="CR144" i="16"/>
  <c r="CQ144" i="16"/>
  <c r="CS144" i="16"/>
  <c r="CU152" i="16"/>
  <c r="CT152" i="16"/>
  <c r="CS152" i="16"/>
  <c r="CR152" i="16"/>
  <c r="CQ152" i="16"/>
  <c r="CU160" i="16"/>
  <c r="CT160" i="16"/>
  <c r="CR160" i="16"/>
  <c r="CS160" i="16"/>
  <c r="CQ160" i="16"/>
  <c r="CU170" i="16"/>
  <c r="CS170" i="16"/>
  <c r="CT170" i="16"/>
  <c r="CQ170" i="16"/>
  <c r="CR170" i="16"/>
  <c r="CO193" i="16"/>
  <c r="CP193" i="16"/>
  <c r="CM193" i="16"/>
  <c r="EU193" i="16" s="1"/>
  <c r="CL193" i="16"/>
  <c r="CN193" i="16"/>
  <c r="CU225" i="16"/>
  <c r="CS225" i="16"/>
  <c r="CT225" i="16"/>
  <c r="CQ225" i="16"/>
  <c r="CR225" i="16"/>
  <c r="CU308" i="16"/>
  <c r="CT308" i="16"/>
  <c r="CS308" i="16"/>
  <c r="CR308" i="16"/>
  <c r="CQ308" i="16"/>
  <c r="CP319" i="16"/>
  <c r="CO319" i="16"/>
  <c r="CN319" i="16"/>
  <c r="CL319" i="16"/>
  <c r="CM319" i="16"/>
  <c r="EU319" i="16" s="1"/>
  <c r="CZ334" i="16"/>
  <c r="CY334" i="16"/>
  <c r="CX334" i="16"/>
  <c r="CW334" i="16"/>
  <c r="CV334" i="16"/>
  <c r="CZ528" i="16"/>
  <c r="CY528" i="16"/>
  <c r="CX528" i="16"/>
  <c r="CW528" i="16"/>
  <c r="CV528" i="16"/>
  <c r="CO438" i="16"/>
  <c r="CP438" i="16"/>
  <c r="CN438" i="16"/>
  <c r="CL438" i="16"/>
  <c r="CM438" i="16"/>
  <c r="EU438" i="16" s="1"/>
  <c r="CO14" i="16"/>
  <c r="CN14" i="16"/>
  <c r="CL14" i="16"/>
  <c r="CP14" i="16"/>
  <c r="CM14" i="16"/>
  <c r="EU14" i="16" s="1"/>
  <c r="CO30" i="16"/>
  <c r="CN30" i="16"/>
  <c r="CL30" i="16"/>
  <c r="CP30" i="16"/>
  <c r="CM30" i="16"/>
  <c r="EU30" i="16" s="1"/>
  <c r="CO58" i="16"/>
  <c r="CL58" i="16"/>
  <c r="CP58" i="16"/>
  <c r="CN58" i="16"/>
  <c r="CM58" i="16"/>
  <c r="EU58" i="16" s="1"/>
  <c r="CP68" i="16"/>
  <c r="CM68" i="16"/>
  <c r="EU68" i="16" s="1"/>
  <c r="CO68" i="16"/>
  <c r="CN68" i="16"/>
  <c r="CL68" i="16"/>
  <c r="CZ78" i="16"/>
  <c r="CY78" i="16"/>
  <c r="CX78" i="16"/>
  <c r="CW78" i="16"/>
  <c r="CV78" i="16"/>
  <c r="CP92" i="16"/>
  <c r="CM92" i="16"/>
  <c r="EU92" i="16" s="1"/>
  <c r="CL92" i="16"/>
  <c r="CO92" i="16"/>
  <c r="CN92" i="16"/>
  <c r="CP100" i="16"/>
  <c r="CM100" i="16"/>
  <c r="EU100" i="16" s="1"/>
  <c r="CO100" i="16"/>
  <c r="CN100" i="16"/>
  <c r="CL100" i="16"/>
  <c r="CU116" i="16"/>
  <c r="CT116" i="16"/>
  <c r="CS116" i="16"/>
  <c r="CR116" i="16"/>
  <c r="CQ116" i="16"/>
  <c r="CU124" i="16"/>
  <c r="CT124" i="16"/>
  <c r="CR124" i="16"/>
  <c r="CS124" i="16"/>
  <c r="CQ124" i="16"/>
  <c r="CU253" i="16"/>
  <c r="CS253" i="16"/>
  <c r="CT253" i="16"/>
  <c r="CQ253" i="16"/>
  <c r="CR253" i="16"/>
  <c r="CU309" i="16"/>
  <c r="CS309" i="16"/>
  <c r="CT309" i="16"/>
  <c r="CQ309" i="16"/>
  <c r="CR309" i="16"/>
  <c r="CZ221" i="16"/>
  <c r="CY221" i="16"/>
  <c r="CX221" i="16"/>
  <c r="CW221" i="16"/>
  <c r="CV221" i="16"/>
  <c r="CU207" i="16"/>
  <c r="CT207" i="16"/>
  <c r="CS207" i="16"/>
  <c r="CR207" i="16"/>
  <c r="CQ207" i="16"/>
  <c r="CU244" i="16"/>
  <c r="CT244" i="16"/>
  <c r="CS244" i="16"/>
  <c r="CR244" i="16"/>
  <c r="CQ244" i="16"/>
  <c r="CP263" i="16"/>
  <c r="CO263" i="16"/>
  <c r="CN263" i="16"/>
  <c r="CL263" i="16"/>
  <c r="CM263" i="16"/>
  <c r="EU263" i="16" s="1"/>
  <c r="CP279" i="16"/>
  <c r="CO279" i="16"/>
  <c r="CN279" i="16"/>
  <c r="CL279" i="16"/>
  <c r="CM279" i="16"/>
  <c r="EU279" i="16" s="1"/>
  <c r="CP295" i="16"/>
  <c r="CO295" i="16"/>
  <c r="CN295" i="16"/>
  <c r="CL295" i="16"/>
  <c r="CM295" i="16"/>
  <c r="EU295" i="16" s="1"/>
  <c r="CZ363" i="16"/>
  <c r="CX363" i="16"/>
  <c r="CW363" i="16"/>
  <c r="CY363" i="16"/>
  <c r="CV363" i="16"/>
  <c r="CZ198" i="16"/>
  <c r="CY198" i="16"/>
  <c r="CX198" i="16"/>
  <c r="CV198" i="16"/>
  <c r="CW198" i="16"/>
  <c r="CZ262" i="16"/>
  <c r="CY262" i="16"/>
  <c r="CX262" i="16"/>
  <c r="CV262" i="16"/>
  <c r="CW262" i="16"/>
  <c r="CP215" i="16"/>
  <c r="CO215" i="16"/>
  <c r="CN215" i="16"/>
  <c r="CL215" i="16"/>
  <c r="CM215" i="16"/>
  <c r="EU215" i="16" s="1"/>
  <c r="CO133" i="16"/>
  <c r="CP133" i="16"/>
  <c r="CN133" i="16"/>
  <c r="CM133" i="16"/>
  <c r="EU133" i="16" s="1"/>
  <c r="CL133" i="16"/>
  <c r="CO141" i="16"/>
  <c r="CP141" i="16"/>
  <c r="CN141" i="16"/>
  <c r="CM141" i="16"/>
  <c r="EU141" i="16" s="1"/>
  <c r="CL141" i="16"/>
  <c r="CO149" i="16"/>
  <c r="CP149" i="16"/>
  <c r="CM149" i="16"/>
  <c r="EU149" i="16" s="1"/>
  <c r="CL149" i="16"/>
  <c r="CN149" i="16"/>
  <c r="CO157" i="16"/>
  <c r="CP157" i="16"/>
  <c r="CM157" i="16"/>
  <c r="EU157" i="16" s="1"/>
  <c r="CN157" i="16"/>
  <c r="CL157" i="16"/>
  <c r="CZ169" i="16"/>
  <c r="CY169" i="16"/>
  <c r="CW169" i="16"/>
  <c r="CV169" i="16"/>
  <c r="CX169" i="16"/>
  <c r="CU317" i="16"/>
  <c r="CS317" i="16"/>
  <c r="CT317" i="16"/>
  <c r="CQ317" i="16"/>
  <c r="CR317" i="16"/>
  <c r="CO341" i="16"/>
  <c r="CP341" i="16"/>
  <c r="CM341" i="16"/>
  <c r="EU341" i="16" s="1"/>
  <c r="CL341" i="16"/>
  <c r="CN341" i="16"/>
  <c r="CZ370" i="16"/>
  <c r="CY370" i="16"/>
  <c r="CX370" i="16"/>
  <c r="CV370" i="16"/>
  <c r="CW370" i="16"/>
  <c r="CU387" i="16"/>
  <c r="CT387" i="16"/>
  <c r="CS387" i="16"/>
  <c r="CR387" i="16"/>
  <c r="CQ387" i="16"/>
  <c r="CU407" i="16"/>
  <c r="CT407" i="16"/>
  <c r="CS407" i="16"/>
  <c r="CR407" i="16"/>
  <c r="CQ407" i="16"/>
  <c r="CU485" i="16"/>
  <c r="CT485" i="16"/>
  <c r="CS485" i="16"/>
  <c r="CQ485" i="16"/>
  <c r="CR485" i="16"/>
  <c r="CO470" i="16"/>
  <c r="CP470" i="16"/>
  <c r="CN470" i="16"/>
  <c r="CL470" i="16"/>
  <c r="CM470" i="16"/>
  <c r="EU470" i="16" s="1"/>
  <c r="CZ453" i="16"/>
  <c r="CY453" i="16"/>
  <c r="CX453" i="16"/>
  <c r="CV453" i="16"/>
  <c r="CW453" i="16"/>
  <c r="CT480" i="16"/>
  <c r="CU480" i="16"/>
  <c r="CR480" i="16"/>
  <c r="CQ480" i="16"/>
  <c r="CS480" i="16"/>
  <c r="CT512" i="16"/>
  <c r="CU512" i="16"/>
  <c r="CR512" i="16"/>
  <c r="CQ512" i="16"/>
  <c r="CS512" i="16"/>
  <c r="CU5" i="16"/>
  <c r="CS5" i="16"/>
  <c r="CT5" i="16"/>
  <c r="CQ5" i="16"/>
  <c r="CR5" i="16"/>
  <c r="CZ17" i="16"/>
  <c r="CY17" i="16"/>
  <c r="CX17" i="16"/>
  <c r="CW17" i="16"/>
  <c r="CV17" i="16"/>
  <c r="CO33" i="16"/>
  <c r="CP33" i="16"/>
  <c r="CN33" i="16"/>
  <c r="CM33" i="16"/>
  <c r="EU33" i="16" s="1"/>
  <c r="CL33" i="16"/>
  <c r="CU219" i="16"/>
  <c r="CT219" i="16"/>
  <c r="CS219" i="16"/>
  <c r="CR219" i="16"/>
  <c r="CQ219" i="16"/>
  <c r="CO289" i="16"/>
  <c r="CP289" i="16"/>
  <c r="CM289" i="16"/>
  <c r="EU289" i="16" s="1"/>
  <c r="CL289" i="16"/>
  <c r="CN289" i="16"/>
  <c r="CY352" i="16"/>
  <c r="CZ352" i="16"/>
  <c r="CX352" i="16"/>
  <c r="CW352" i="16"/>
  <c r="CV352" i="16"/>
  <c r="CO194" i="16"/>
  <c r="CN194" i="16"/>
  <c r="CL194" i="16"/>
  <c r="CM194" i="16"/>
  <c r="EU194" i="16" s="1"/>
  <c r="CP194" i="16"/>
  <c r="CZ234" i="16"/>
  <c r="CY234" i="16"/>
  <c r="CX234" i="16"/>
  <c r="CW234" i="16"/>
  <c r="CV234" i="16"/>
  <c r="CZ292" i="16"/>
  <c r="CY292" i="16"/>
  <c r="CX292" i="16"/>
  <c r="CW292" i="16"/>
  <c r="CV292" i="16"/>
  <c r="CU377" i="16"/>
  <c r="CS377" i="16"/>
  <c r="CT377" i="16"/>
  <c r="CQ377" i="16"/>
  <c r="CR377" i="16"/>
  <c r="CP392" i="16"/>
  <c r="CM392" i="16"/>
  <c r="EU392" i="16" s="1"/>
  <c r="CO392" i="16"/>
  <c r="CN392" i="16"/>
  <c r="CL392" i="16"/>
  <c r="CU409" i="16"/>
  <c r="CS409" i="16"/>
  <c r="CT409" i="16"/>
  <c r="CQ409" i="16"/>
  <c r="CR409" i="16"/>
  <c r="CP340" i="16"/>
  <c r="CM340" i="16"/>
  <c r="EU340" i="16" s="1"/>
  <c r="CO340" i="16"/>
  <c r="CN340" i="16"/>
  <c r="CL340" i="16"/>
  <c r="CZ367" i="16"/>
  <c r="CY367" i="16"/>
  <c r="CW367" i="16"/>
  <c r="CX367" i="16"/>
  <c r="CV367" i="16"/>
  <c r="CS326" i="16"/>
  <c r="CQ326" i="16"/>
  <c r="CU326" i="16"/>
  <c r="CT326" i="16"/>
  <c r="CR326" i="16"/>
  <c r="CZ476" i="16"/>
  <c r="CY476" i="16"/>
  <c r="CW476" i="16"/>
  <c r="CX476" i="16"/>
  <c r="CV476" i="16"/>
  <c r="CP532" i="16"/>
  <c r="CM532" i="16"/>
  <c r="EU532" i="16" s="1"/>
  <c r="CO532" i="16"/>
  <c r="CN532" i="16"/>
  <c r="CL532" i="16"/>
  <c r="CP459" i="16"/>
  <c r="CO459" i="16"/>
  <c r="CN459" i="16"/>
  <c r="CL459" i="16"/>
  <c r="CM459" i="16"/>
  <c r="EU459" i="16" s="1"/>
  <c r="CO278" i="16"/>
  <c r="CP278" i="16"/>
  <c r="CN278" i="16"/>
  <c r="CL278" i="16"/>
  <c r="CM278" i="16"/>
  <c r="EU278" i="16" s="1"/>
  <c r="CP304" i="16"/>
  <c r="CO304" i="16"/>
  <c r="CM304" i="16"/>
  <c r="EU304" i="16" s="1"/>
  <c r="CN304" i="16"/>
  <c r="CL304" i="16"/>
  <c r="CU445" i="16"/>
  <c r="CT445" i="16"/>
  <c r="CS445" i="16"/>
  <c r="CQ445" i="16"/>
  <c r="CR445" i="16"/>
  <c r="CU506" i="16"/>
  <c r="CT506" i="16"/>
  <c r="CS506" i="16"/>
  <c r="CQ506" i="16"/>
  <c r="CR506" i="16"/>
  <c r="CP467" i="16"/>
  <c r="CO467" i="16"/>
  <c r="CN467" i="16"/>
  <c r="CL467" i="16"/>
  <c r="CM467" i="16"/>
  <c r="EU467" i="16" s="1"/>
  <c r="CO490" i="16"/>
  <c r="CN490" i="16"/>
  <c r="CL490" i="16"/>
  <c r="CP490" i="16"/>
  <c r="CM490" i="16"/>
  <c r="EU490" i="16" s="1"/>
  <c r="CT524" i="16"/>
  <c r="CR524" i="16"/>
  <c r="CU524" i="16"/>
  <c r="CQ524" i="16"/>
  <c r="CS524" i="16"/>
  <c r="CP533" i="16"/>
  <c r="CM533" i="16"/>
  <c r="EU533" i="16" s="1"/>
  <c r="CL533" i="16"/>
  <c r="CO533" i="16"/>
  <c r="CN533" i="16"/>
  <c r="CK422" i="16"/>
  <c r="ES422" i="16" s="1"/>
  <c r="CI422" i="16"/>
  <c r="CG422" i="16"/>
  <c r="CH422" i="16"/>
  <c r="CJ422" i="16"/>
  <c r="CJ23" i="16"/>
  <c r="CH23" i="16"/>
  <c r="CI23" i="16"/>
  <c r="CG23" i="16"/>
  <c r="CK23" i="16"/>
  <c r="ES23" i="16" s="1"/>
  <c r="CK210" i="16"/>
  <c r="ES210" i="16" s="1"/>
  <c r="CI210" i="16"/>
  <c r="CG210" i="16"/>
  <c r="CJ210" i="16"/>
  <c r="CH210" i="16"/>
  <c r="CK462" i="16"/>
  <c r="ES462" i="16" s="1"/>
  <c r="CI462" i="16"/>
  <c r="CG462" i="16"/>
  <c r="CH462" i="16"/>
  <c r="CJ462" i="16"/>
  <c r="CJ439" i="16"/>
  <c r="CH439" i="16"/>
  <c r="CI439" i="16"/>
  <c r="CG439" i="16"/>
  <c r="CK439" i="16"/>
  <c r="ES439" i="16" s="1"/>
  <c r="CK5" i="16"/>
  <c r="ES5" i="16" s="1"/>
  <c r="CI5" i="16"/>
  <c r="CG5" i="16"/>
  <c r="CJ5" i="16"/>
  <c r="CH5" i="16"/>
  <c r="CK10" i="16"/>
  <c r="ES10" i="16" s="1"/>
  <c r="CI10" i="16"/>
  <c r="CG10" i="16"/>
  <c r="CH10" i="16"/>
  <c r="CJ10" i="16"/>
  <c r="CA106" i="16"/>
  <c r="BY106" i="16"/>
  <c r="BW106" i="16"/>
  <c r="BZ106" i="16"/>
  <c r="BX106" i="16"/>
  <c r="BZ112" i="16"/>
  <c r="BX112" i="16"/>
  <c r="CA112" i="16"/>
  <c r="BY112" i="16"/>
  <c r="BW112" i="16"/>
  <c r="BZ120" i="16"/>
  <c r="BX120" i="16"/>
  <c r="CA120" i="16"/>
  <c r="BY120" i="16"/>
  <c r="BW120" i="16"/>
  <c r="BX191" i="16"/>
  <c r="BY191" i="16"/>
  <c r="BZ191" i="16"/>
  <c r="CA191" i="16"/>
  <c r="BW191" i="16"/>
  <c r="BX271" i="16"/>
  <c r="CA271" i="16"/>
  <c r="BW271" i="16"/>
  <c r="BY271" i="16"/>
  <c r="BZ271" i="16"/>
  <c r="BZ363" i="16"/>
  <c r="BY363" i="16"/>
  <c r="CA363" i="16"/>
  <c r="BW363" i="16"/>
  <c r="BX363" i="16"/>
  <c r="CA130" i="16"/>
  <c r="BY130" i="16"/>
  <c r="BW130" i="16"/>
  <c r="BZ130" i="16"/>
  <c r="BX130" i="16"/>
  <c r="CA138" i="16"/>
  <c r="BY138" i="16"/>
  <c r="BW138" i="16"/>
  <c r="BZ138" i="16"/>
  <c r="BX138" i="16"/>
  <c r="CA146" i="16"/>
  <c r="BY146" i="16"/>
  <c r="BW146" i="16"/>
  <c r="BZ146" i="16"/>
  <c r="BX146" i="16"/>
  <c r="CA154" i="16"/>
  <c r="BY154" i="16"/>
  <c r="BW154" i="16"/>
  <c r="BZ154" i="16"/>
  <c r="BX154" i="16"/>
  <c r="CA162" i="16"/>
  <c r="BY162" i="16"/>
  <c r="BW162" i="16"/>
  <c r="BZ162" i="16"/>
  <c r="BX162" i="16"/>
  <c r="CA174" i="16"/>
  <c r="BY174" i="16"/>
  <c r="BW174" i="16"/>
  <c r="BZ174" i="16"/>
  <c r="BX174" i="16"/>
  <c r="CA105" i="16"/>
  <c r="BW105" i="16"/>
  <c r="BX105" i="16"/>
  <c r="BZ105" i="16"/>
  <c r="BY105" i="16"/>
  <c r="BY245" i="16"/>
  <c r="BZ245" i="16"/>
  <c r="BX245" i="16"/>
  <c r="CA245" i="16"/>
  <c r="BW245" i="16"/>
  <c r="BZ291" i="16"/>
  <c r="CA291" i="16"/>
  <c r="BW291" i="16"/>
  <c r="BY291" i="16"/>
  <c r="BX291" i="16"/>
  <c r="BY429" i="16"/>
  <c r="BZ429" i="16"/>
  <c r="CA429" i="16"/>
  <c r="BW429" i="16"/>
  <c r="BX429" i="16"/>
  <c r="CA201" i="16"/>
  <c r="BW201" i="16"/>
  <c r="BX201" i="16"/>
  <c r="BZ201" i="16"/>
  <c r="BY201" i="16"/>
  <c r="CA258" i="16"/>
  <c r="BY258" i="16"/>
  <c r="BW258" i="16"/>
  <c r="BZ258" i="16"/>
  <c r="BX258" i="16"/>
  <c r="CA58" i="16"/>
  <c r="BY58" i="16"/>
  <c r="BW58" i="16"/>
  <c r="BZ58" i="16"/>
  <c r="BX58" i="16"/>
  <c r="CA66" i="16"/>
  <c r="BY66" i="16"/>
  <c r="BW66" i="16"/>
  <c r="BZ66" i="16"/>
  <c r="BX66" i="16"/>
  <c r="CA74" i="16"/>
  <c r="BY74" i="16"/>
  <c r="BW74" i="16"/>
  <c r="BZ74" i="16"/>
  <c r="BX74" i="16"/>
  <c r="CA82" i="16"/>
  <c r="BY82" i="16"/>
  <c r="BW82" i="16"/>
  <c r="BZ82" i="16"/>
  <c r="BX82" i="16"/>
  <c r="CA90" i="16"/>
  <c r="BY90" i="16"/>
  <c r="BW90" i="16"/>
  <c r="BZ90" i="16"/>
  <c r="BX90" i="16"/>
  <c r="CA98" i="16"/>
  <c r="BY98" i="16"/>
  <c r="BW98" i="16"/>
  <c r="BZ98" i="16"/>
  <c r="BX98" i="16"/>
  <c r="BY37" i="16"/>
  <c r="BZ37" i="16"/>
  <c r="BX37" i="16"/>
  <c r="CA37" i="16"/>
  <c r="BW37" i="16"/>
  <c r="CA113" i="16"/>
  <c r="BW113" i="16"/>
  <c r="BZ113" i="16"/>
  <c r="BX113" i="16"/>
  <c r="BY113" i="16"/>
  <c r="CA121" i="16"/>
  <c r="BW121" i="16"/>
  <c r="BX121" i="16"/>
  <c r="BY121" i="16"/>
  <c r="BZ121" i="16"/>
  <c r="CA185" i="16"/>
  <c r="BW185" i="16"/>
  <c r="BX185" i="16"/>
  <c r="BZ185" i="16"/>
  <c r="BY185" i="16"/>
  <c r="BX279" i="16"/>
  <c r="BY279" i="16"/>
  <c r="BZ279" i="16"/>
  <c r="CA279" i="16"/>
  <c r="BW279" i="16"/>
  <c r="CA378" i="16"/>
  <c r="BY378" i="16"/>
  <c r="BW378" i="16"/>
  <c r="BZ378" i="16"/>
  <c r="BX378" i="16"/>
  <c r="BZ395" i="16"/>
  <c r="BW395" i="16"/>
  <c r="CA395" i="16"/>
  <c r="BX395" i="16"/>
  <c r="BY395" i="16"/>
  <c r="CA410" i="16"/>
  <c r="BY410" i="16"/>
  <c r="BW410" i="16"/>
  <c r="BZ410" i="16"/>
  <c r="BX410" i="16"/>
  <c r="CA418" i="16"/>
  <c r="BY418" i="16"/>
  <c r="BW418" i="16"/>
  <c r="BZ418" i="16"/>
  <c r="BX418" i="16"/>
  <c r="BZ435" i="16"/>
  <c r="BW435" i="16"/>
  <c r="CA435" i="16"/>
  <c r="BX435" i="16"/>
  <c r="BY435" i="16"/>
  <c r="BX135" i="16"/>
  <c r="BY135" i="16"/>
  <c r="CA135" i="16"/>
  <c r="BZ135" i="16"/>
  <c r="BW135" i="16"/>
  <c r="BX143" i="16"/>
  <c r="BW143" i="16"/>
  <c r="BY143" i="16"/>
  <c r="BZ143" i="16"/>
  <c r="CA143" i="16"/>
  <c r="BX151" i="16"/>
  <c r="CA151" i="16"/>
  <c r="BY151" i="16"/>
  <c r="BW151" i="16"/>
  <c r="BZ151" i="16"/>
  <c r="BX159" i="16"/>
  <c r="BY159" i="16"/>
  <c r="CA159" i="16"/>
  <c r="BZ159" i="16"/>
  <c r="BW159" i="16"/>
  <c r="BX167" i="16"/>
  <c r="BY167" i="16"/>
  <c r="BW167" i="16"/>
  <c r="BZ167" i="16"/>
  <c r="CA167" i="16"/>
  <c r="BX207" i="16"/>
  <c r="BY207" i="16"/>
  <c r="BW207" i="16"/>
  <c r="BZ207" i="16"/>
  <c r="CA207" i="16"/>
  <c r="BZ251" i="16"/>
  <c r="CA251" i="16"/>
  <c r="BW251" i="16"/>
  <c r="BY251" i="16"/>
  <c r="BX251" i="16"/>
  <c r="CA358" i="16"/>
  <c r="BY358" i="16"/>
  <c r="BW358" i="16"/>
  <c r="BZ358" i="16"/>
  <c r="BX358" i="16"/>
  <c r="BZ432" i="16"/>
  <c r="BX432" i="16"/>
  <c r="CA432" i="16"/>
  <c r="BY432" i="16"/>
  <c r="BW432" i="16"/>
  <c r="CA198" i="16"/>
  <c r="BY198" i="16"/>
  <c r="BW198" i="16"/>
  <c r="BZ198" i="16"/>
  <c r="BX198" i="16"/>
  <c r="CA233" i="16"/>
  <c r="BW233" i="16"/>
  <c r="BX233" i="16"/>
  <c r="BY233" i="16"/>
  <c r="BZ233" i="16"/>
  <c r="CA286" i="16"/>
  <c r="BY286" i="16"/>
  <c r="BW286" i="16"/>
  <c r="BZ286" i="16"/>
  <c r="BX286" i="16"/>
  <c r="CA230" i="16"/>
  <c r="BY230" i="16"/>
  <c r="BW230" i="16"/>
  <c r="BZ230" i="16"/>
  <c r="BX230" i="16"/>
  <c r="CA274" i="16"/>
  <c r="BY274" i="16"/>
  <c r="BW274" i="16"/>
  <c r="BZ274" i="16"/>
  <c r="BX274" i="16"/>
  <c r="CA318" i="16"/>
  <c r="BY318" i="16"/>
  <c r="BW318" i="16"/>
  <c r="BZ318" i="16"/>
  <c r="BX318" i="16"/>
  <c r="CA326" i="16"/>
  <c r="BY326" i="16"/>
  <c r="BW326" i="16"/>
  <c r="BZ326" i="16"/>
  <c r="BX326" i="16"/>
  <c r="CA334" i="16"/>
  <c r="BY334" i="16"/>
  <c r="BW334" i="16"/>
  <c r="BZ334" i="16"/>
  <c r="BX334" i="16"/>
  <c r="BZ424" i="16"/>
  <c r="BX424" i="16"/>
  <c r="CA424" i="16"/>
  <c r="BY424" i="16"/>
  <c r="BW424" i="16"/>
  <c r="CA510" i="16"/>
  <c r="BY510" i="16"/>
  <c r="BW510" i="16"/>
  <c r="BZ510" i="16"/>
  <c r="BX510" i="16"/>
  <c r="BZ460" i="16"/>
  <c r="BX460" i="16"/>
  <c r="CA460" i="16"/>
  <c r="BY460" i="16"/>
  <c r="BW460" i="16"/>
  <c r="CA313" i="16"/>
  <c r="BW313" i="16"/>
  <c r="BX313" i="16"/>
  <c r="BY313" i="16"/>
  <c r="BZ313" i="16"/>
  <c r="CA366" i="16"/>
  <c r="BY366" i="16"/>
  <c r="BW366" i="16"/>
  <c r="BZ366" i="16"/>
  <c r="BX366" i="16"/>
  <c r="BY501" i="16"/>
  <c r="BZ501" i="16"/>
  <c r="CA501" i="16"/>
  <c r="BW501" i="16"/>
  <c r="BX501" i="16"/>
  <c r="BZ171" i="16"/>
  <c r="BY171" i="16"/>
  <c r="CA171" i="16"/>
  <c r="BW171" i="16"/>
  <c r="BX171" i="16"/>
  <c r="BZ179" i="16"/>
  <c r="CA179" i="16"/>
  <c r="BW179" i="16"/>
  <c r="BY179" i="16"/>
  <c r="BX179" i="16"/>
  <c r="CA298" i="16"/>
  <c r="BY298" i="16"/>
  <c r="BW298" i="16"/>
  <c r="BZ298" i="16"/>
  <c r="BX298" i="16"/>
  <c r="BX319" i="16"/>
  <c r="BW319" i="16"/>
  <c r="BY319" i="16"/>
  <c r="CA319" i="16"/>
  <c r="BZ319" i="16"/>
  <c r="BX327" i="16"/>
  <c r="CA327" i="16"/>
  <c r="BY327" i="16"/>
  <c r="BZ327" i="16"/>
  <c r="BW327" i="16"/>
  <c r="BZ340" i="16"/>
  <c r="BX340" i="16"/>
  <c r="CA340" i="16"/>
  <c r="BY340" i="16"/>
  <c r="BW340" i="16"/>
  <c r="BX503" i="16"/>
  <c r="CA503" i="16"/>
  <c r="BY503" i="16"/>
  <c r="BW503" i="16"/>
  <c r="BZ503" i="16"/>
  <c r="BY453" i="16"/>
  <c r="BZ453" i="16"/>
  <c r="CA453" i="16"/>
  <c r="BW453" i="16"/>
  <c r="BX453" i="16"/>
  <c r="BY461" i="16"/>
  <c r="BZ461" i="16"/>
  <c r="CA461" i="16"/>
  <c r="BW461" i="16"/>
  <c r="BX461" i="16"/>
  <c r="BX335" i="16"/>
  <c r="BY335" i="16"/>
  <c r="BW335" i="16"/>
  <c r="BZ335" i="16"/>
  <c r="CA335" i="16"/>
  <c r="CA370" i="16"/>
  <c r="BY370" i="16"/>
  <c r="BW370" i="16"/>
  <c r="BZ370" i="16"/>
  <c r="BX370" i="16"/>
  <c r="BX383" i="16"/>
  <c r="BY383" i="16"/>
  <c r="BZ383" i="16"/>
  <c r="CA383" i="16"/>
  <c r="BW383" i="16"/>
  <c r="BZ403" i="16"/>
  <c r="CA403" i="16"/>
  <c r="BW403" i="16"/>
  <c r="BY403" i="16"/>
  <c r="BX403" i="16"/>
  <c r="BZ472" i="16"/>
  <c r="BX472" i="16"/>
  <c r="CA472" i="16"/>
  <c r="BY472" i="16"/>
  <c r="BW472" i="16"/>
  <c r="CA518" i="16"/>
  <c r="BY518" i="16"/>
  <c r="BW518" i="16"/>
  <c r="BZ518" i="16"/>
  <c r="BX518" i="16"/>
  <c r="BZ36" i="16"/>
  <c r="BX36" i="16"/>
  <c r="CA36" i="16"/>
  <c r="BY36" i="16"/>
  <c r="BW36" i="16"/>
  <c r="BZ59" i="16"/>
  <c r="CA59" i="16"/>
  <c r="BW59" i="16"/>
  <c r="BY59" i="16"/>
  <c r="BX59" i="16"/>
  <c r="BX63" i="16"/>
  <c r="BY63" i="16"/>
  <c r="CA63" i="16"/>
  <c r="BZ63" i="16"/>
  <c r="BW63" i="16"/>
  <c r="BZ67" i="16"/>
  <c r="CA67" i="16"/>
  <c r="BW67" i="16"/>
  <c r="BX67" i="16"/>
  <c r="BY67" i="16"/>
  <c r="BX71" i="16"/>
  <c r="BY71" i="16"/>
  <c r="BW71" i="16"/>
  <c r="BZ71" i="16"/>
  <c r="CA71" i="16"/>
  <c r="BZ75" i="16"/>
  <c r="BY75" i="16"/>
  <c r="CA75" i="16"/>
  <c r="BW75" i="16"/>
  <c r="BX75" i="16"/>
  <c r="BX79" i="16"/>
  <c r="CA79" i="16"/>
  <c r="BY79" i="16"/>
  <c r="BZ79" i="16"/>
  <c r="BW79" i="16"/>
  <c r="BZ83" i="16"/>
  <c r="CA83" i="16"/>
  <c r="BW83" i="16"/>
  <c r="BY83" i="16"/>
  <c r="BX83" i="16"/>
  <c r="BX87" i="16"/>
  <c r="BY87" i="16"/>
  <c r="CA87" i="16"/>
  <c r="BW87" i="16"/>
  <c r="BZ87" i="16"/>
  <c r="BZ91" i="16"/>
  <c r="CA91" i="16"/>
  <c r="BW91" i="16"/>
  <c r="BX91" i="16"/>
  <c r="BY91" i="16"/>
  <c r="BX95" i="16"/>
  <c r="BW95" i="16"/>
  <c r="BY95" i="16"/>
  <c r="BZ95" i="16"/>
  <c r="CA95" i="16"/>
  <c r="BZ99" i="16"/>
  <c r="CA99" i="16"/>
  <c r="BW99" i="16"/>
  <c r="BY99" i="16"/>
  <c r="BX99" i="16"/>
  <c r="BX103" i="16"/>
  <c r="CA103" i="16"/>
  <c r="BY103" i="16"/>
  <c r="BZ103" i="16"/>
  <c r="BW103" i="16"/>
  <c r="CE198" i="16"/>
  <c r="CC198" i="16"/>
  <c r="CF198" i="16"/>
  <c r="CB198" i="16"/>
  <c r="CD198" i="16"/>
  <c r="CF233" i="16"/>
  <c r="CD233" i="16"/>
  <c r="CB233" i="16"/>
  <c r="CC233" i="16"/>
  <c r="CE233" i="16"/>
  <c r="CE286" i="16"/>
  <c r="CC286" i="16"/>
  <c r="CD286" i="16"/>
  <c r="CF286" i="16"/>
  <c r="CB286" i="16"/>
  <c r="CF337" i="16"/>
  <c r="CD337" i="16"/>
  <c r="CB337" i="16"/>
  <c r="CC337" i="16"/>
  <c r="CE337" i="16"/>
  <c r="BX183" i="16"/>
  <c r="BY183" i="16"/>
  <c r="CA183" i="16"/>
  <c r="BW183" i="16"/>
  <c r="BZ183" i="16"/>
  <c r="BY189" i="16"/>
  <c r="BZ189" i="16"/>
  <c r="BX189" i="16"/>
  <c r="CA189" i="16"/>
  <c r="BW189" i="16"/>
  <c r="BZ227" i="16"/>
  <c r="CA227" i="16"/>
  <c r="BW227" i="16"/>
  <c r="BX227" i="16"/>
  <c r="BY227" i="16"/>
  <c r="CA246" i="16"/>
  <c r="BY246" i="16"/>
  <c r="BW246" i="16"/>
  <c r="BZ246" i="16"/>
  <c r="BX246" i="16"/>
  <c r="BY309" i="16"/>
  <c r="BZ309" i="16"/>
  <c r="BX309" i="16"/>
  <c r="CA309" i="16"/>
  <c r="BW309" i="16"/>
  <c r="CA350" i="16"/>
  <c r="BY350" i="16"/>
  <c r="BW350" i="16"/>
  <c r="BZ350" i="16"/>
  <c r="BX350" i="16"/>
  <c r="CA354" i="16"/>
  <c r="BY354" i="16"/>
  <c r="BW354" i="16"/>
  <c r="BZ354" i="16"/>
  <c r="BX354" i="16"/>
  <c r="BY213" i="16"/>
  <c r="BZ213" i="16"/>
  <c r="BX213" i="16"/>
  <c r="CA213" i="16"/>
  <c r="BW213" i="16"/>
  <c r="CA218" i="16"/>
  <c r="BY218" i="16"/>
  <c r="BW218" i="16"/>
  <c r="BZ218" i="16"/>
  <c r="BX218" i="16"/>
  <c r="BZ307" i="16"/>
  <c r="CA307" i="16"/>
  <c r="BW307" i="16"/>
  <c r="BY307" i="16"/>
  <c r="BX307" i="16"/>
  <c r="BZ371" i="16"/>
  <c r="BW371" i="16"/>
  <c r="CA371" i="16"/>
  <c r="BY371" i="16"/>
  <c r="BX371" i="16"/>
  <c r="BY381" i="16"/>
  <c r="BZ381" i="16"/>
  <c r="CA381" i="16"/>
  <c r="BW381" i="16"/>
  <c r="BX381" i="16"/>
  <c r="BY389" i="16"/>
  <c r="BZ389" i="16"/>
  <c r="BX389" i="16"/>
  <c r="CA389" i="16"/>
  <c r="BW389" i="16"/>
  <c r="BY397" i="16"/>
  <c r="BX397" i="16"/>
  <c r="BZ397" i="16"/>
  <c r="CA397" i="16"/>
  <c r="BW397" i="16"/>
  <c r="BY405" i="16"/>
  <c r="BZ405" i="16"/>
  <c r="CA405" i="16"/>
  <c r="BW405" i="16"/>
  <c r="BX405" i="16"/>
  <c r="CE494" i="16"/>
  <c r="CC494" i="16"/>
  <c r="CB494" i="16"/>
  <c r="CD494" i="16"/>
  <c r="CF494" i="16"/>
  <c r="CF475" i="16"/>
  <c r="CE475" i="16"/>
  <c r="CC475" i="16"/>
  <c r="CD475" i="16"/>
  <c r="CB475" i="16"/>
  <c r="CE442" i="16"/>
  <c r="CC442" i="16"/>
  <c r="CF442" i="16"/>
  <c r="CB442" i="16"/>
  <c r="CD442" i="16"/>
  <c r="CE446" i="16"/>
  <c r="CC446" i="16"/>
  <c r="CD446" i="16"/>
  <c r="CB446" i="16"/>
  <c r="CF446" i="16"/>
  <c r="CE450" i="16"/>
  <c r="CC450" i="16"/>
  <c r="CF450" i="16"/>
  <c r="CB450" i="16"/>
  <c r="CD450" i="16"/>
  <c r="CF485" i="16"/>
  <c r="CD485" i="16"/>
  <c r="CE485" i="16"/>
  <c r="CC485" i="16"/>
  <c r="CB485" i="16"/>
  <c r="CF525" i="16"/>
  <c r="CD525" i="16"/>
  <c r="CE525" i="16"/>
  <c r="CC525" i="16"/>
  <c r="CB525" i="16"/>
  <c r="CE530" i="16"/>
  <c r="CC530" i="16"/>
  <c r="CF530" i="16"/>
  <c r="CB530" i="16"/>
  <c r="CD530" i="16"/>
  <c r="CE478" i="16"/>
  <c r="CC478" i="16"/>
  <c r="CD478" i="16"/>
  <c r="CB478" i="16"/>
  <c r="CF478" i="16"/>
  <c r="CE486" i="16"/>
  <c r="CC486" i="16"/>
  <c r="CB486" i="16"/>
  <c r="CF486" i="16"/>
  <c r="CD486" i="16"/>
  <c r="CF496" i="16"/>
  <c r="CD496" i="16"/>
  <c r="CB496" i="16"/>
  <c r="CE496" i="16"/>
  <c r="CC496" i="16"/>
  <c r="CF511" i="16"/>
  <c r="CE511" i="16"/>
  <c r="CC511" i="16"/>
  <c r="CD511" i="16"/>
  <c r="CB511" i="16"/>
  <c r="BZ40" i="16"/>
  <c r="BX40" i="16"/>
  <c r="CA40" i="16"/>
  <c r="BY40" i="16"/>
  <c r="BW40" i="16"/>
  <c r="BZ4" i="16"/>
  <c r="BX4" i="16"/>
  <c r="CA4" i="16"/>
  <c r="BY4" i="16"/>
  <c r="BW4" i="16"/>
  <c r="BZ8" i="16"/>
  <c r="BX8" i="16"/>
  <c r="CA8" i="16"/>
  <c r="BY8" i="16"/>
  <c r="BW8" i="16"/>
  <c r="BZ12" i="16"/>
  <c r="BX12" i="16"/>
  <c r="CA12" i="16"/>
  <c r="BY12" i="16"/>
  <c r="BW12" i="16"/>
  <c r="BZ16" i="16"/>
  <c r="BX16" i="16"/>
  <c r="CA16" i="16"/>
  <c r="BY16" i="16"/>
  <c r="BW16" i="16"/>
  <c r="BZ20" i="16"/>
  <c r="BX20" i="16"/>
  <c r="CA20" i="16"/>
  <c r="BY20" i="16"/>
  <c r="BW20" i="16"/>
  <c r="BZ24" i="16"/>
  <c r="BX24" i="16"/>
  <c r="CA24" i="16"/>
  <c r="BY24" i="16"/>
  <c r="BW24" i="16"/>
  <c r="BZ28" i="16"/>
  <c r="BX28" i="16"/>
  <c r="CA28" i="16"/>
  <c r="BY28" i="16"/>
  <c r="BW28" i="16"/>
  <c r="BZ32" i="16"/>
  <c r="BX32" i="16"/>
  <c r="CA32" i="16"/>
  <c r="BY32" i="16"/>
  <c r="BW32" i="16"/>
  <c r="BY45" i="16"/>
  <c r="BZ45" i="16"/>
  <c r="CA45" i="16"/>
  <c r="BW45" i="16"/>
  <c r="BX45" i="16"/>
  <c r="CF245" i="16"/>
  <c r="CD245" i="16"/>
  <c r="CB245" i="16"/>
  <c r="CE245" i="16"/>
  <c r="CC245" i="16"/>
  <c r="CF291" i="16"/>
  <c r="CE291" i="16"/>
  <c r="CC291" i="16"/>
  <c r="CB291" i="16"/>
  <c r="CD291" i="16"/>
  <c r="CF428" i="16"/>
  <c r="CD428" i="16"/>
  <c r="CB428" i="16"/>
  <c r="CC428" i="16"/>
  <c r="CE428" i="16"/>
  <c r="CF437" i="16"/>
  <c r="CD437" i="16"/>
  <c r="CB437" i="16"/>
  <c r="CE437" i="16"/>
  <c r="CC437" i="16"/>
  <c r="CE134" i="16"/>
  <c r="CC134" i="16"/>
  <c r="CF134" i="16"/>
  <c r="CB134" i="16"/>
  <c r="CD134" i="16"/>
  <c r="CA182" i="16"/>
  <c r="BY182" i="16"/>
  <c r="BW182" i="16"/>
  <c r="BZ182" i="16"/>
  <c r="BX182" i="16"/>
  <c r="BZ203" i="16"/>
  <c r="CA203" i="16"/>
  <c r="BW203" i="16"/>
  <c r="BX203" i="16"/>
  <c r="BY203" i="16"/>
  <c r="CA281" i="16"/>
  <c r="BW281" i="16"/>
  <c r="BX281" i="16"/>
  <c r="BZ281" i="16"/>
  <c r="BY281" i="16"/>
  <c r="BZ348" i="16"/>
  <c r="BX348" i="16"/>
  <c r="CA348" i="16"/>
  <c r="BY348" i="16"/>
  <c r="BW348" i="16"/>
  <c r="BZ376" i="16"/>
  <c r="BX376" i="16"/>
  <c r="CA376" i="16"/>
  <c r="BY376" i="16"/>
  <c r="BW376" i="16"/>
  <c r="BZ384" i="16"/>
  <c r="BX384" i="16"/>
  <c r="CA384" i="16"/>
  <c r="BY384" i="16"/>
  <c r="BW384" i="16"/>
  <c r="BZ396" i="16"/>
  <c r="BX396" i="16"/>
  <c r="CA396" i="16"/>
  <c r="BY396" i="16"/>
  <c r="BW396" i="16"/>
  <c r="BZ404" i="16"/>
  <c r="BX404" i="16"/>
  <c r="CA404" i="16"/>
  <c r="BY404" i="16"/>
  <c r="BW404" i="16"/>
  <c r="BZ411" i="16"/>
  <c r="BW411" i="16"/>
  <c r="CA411" i="16"/>
  <c r="BX411" i="16"/>
  <c r="BY411" i="16"/>
  <c r="BX415" i="16"/>
  <c r="CA415" i="16"/>
  <c r="BW415" i="16"/>
  <c r="BY415" i="16"/>
  <c r="BZ415" i="16"/>
  <c r="BZ419" i="16"/>
  <c r="BY419" i="16"/>
  <c r="CA419" i="16"/>
  <c r="BW419" i="16"/>
  <c r="BX419" i="16"/>
  <c r="CA202" i="16"/>
  <c r="BY202" i="16"/>
  <c r="BW202" i="16"/>
  <c r="BZ202" i="16"/>
  <c r="BX202" i="16"/>
  <c r="BZ224" i="16"/>
  <c r="BX224" i="16"/>
  <c r="CA224" i="16"/>
  <c r="BY224" i="16"/>
  <c r="BW224" i="16"/>
  <c r="BZ252" i="16"/>
  <c r="BX252" i="16"/>
  <c r="CA252" i="16"/>
  <c r="BY252" i="16"/>
  <c r="BW252" i="16"/>
  <c r="BZ268" i="16"/>
  <c r="BX268" i="16"/>
  <c r="CA268" i="16"/>
  <c r="BY268" i="16"/>
  <c r="BW268" i="16"/>
  <c r="BZ284" i="16"/>
  <c r="BX284" i="16"/>
  <c r="CA284" i="16"/>
  <c r="BY284" i="16"/>
  <c r="BW284" i="16"/>
  <c r="BZ300" i="16"/>
  <c r="BX300" i="16"/>
  <c r="CA300" i="16"/>
  <c r="BY300" i="16"/>
  <c r="BW300" i="16"/>
  <c r="CA310" i="16"/>
  <c r="BY310" i="16"/>
  <c r="BW310" i="16"/>
  <c r="BZ310" i="16"/>
  <c r="BX310" i="16"/>
  <c r="BX351" i="16"/>
  <c r="CA351" i="16"/>
  <c r="BY351" i="16"/>
  <c r="BZ351" i="16"/>
  <c r="BW351" i="16"/>
  <c r="BZ452" i="16"/>
  <c r="BX452" i="16"/>
  <c r="CA452" i="16"/>
  <c r="BY452" i="16"/>
  <c r="BW452" i="16"/>
  <c r="CA474" i="16"/>
  <c r="BY474" i="16"/>
  <c r="BW474" i="16"/>
  <c r="BZ474" i="16"/>
  <c r="BX474" i="16"/>
  <c r="BZ499" i="16"/>
  <c r="BW499" i="16"/>
  <c r="CA499" i="16"/>
  <c r="BX499" i="16"/>
  <c r="BY499" i="16"/>
  <c r="CA506" i="16"/>
  <c r="BY506" i="16"/>
  <c r="BW506" i="16"/>
  <c r="BZ506" i="16"/>
  <c r="BX506" i="16"/>
  <c r="CA465" i="16"/>
  <c r="BW465" i="16"/>
  <c r="BX465" i="16"/>
  <c r="BY465" i="16"/>
  <c r="BZ465" i="16"/>
  <c r="BY469" i="16"/>
  <c r="BZ469" i="16"/>
  <c r="BX469" i="16"/>
  <c r="CA469" i="16"/>
  <c r="BW469" i="16"/>
  <c r="CF53" i="16"/>
  <c r="CD53" i="16"/>
  <c r="CB53" i="16"/>
  <c r="CE53" i="16"/>
  <c r="CC53" i="16"/>
  <c r="BX39" i="16"/>
  <c r="CA39" i="16"/>
  <c r="BW39" i="16"/>
  <c r="BY39" i="16"/>
  <c r="BZ39" i="16"/>
  <c r="BZ107" i="16"/>
  <c r="CA107" i="16"/>
  <c r="BW107" i="16"/>
  <c r="BX107" i="16"/>
  <c r="BY107" i="16"/>
  <c r="CF343" i="16"/>
  <c r="CE343" i="16"/>
  <c r="CC343" i="16"/>
  <c r="CD343" i="16"/>
  <c r="CB343" i="16"/>
  <c r="CF375" i="16"/>
  <c r="CE375" i="16"/>
  <c r="CC375" i="16"/>
  <c r="CD375" i="16"/>
  <c r="CB375" i="16"/>
  <c r="CF391" i="16"/>
  <c r="CE391" i="16"/>
  <c r="CC391" i="16"/>
  <c r="CD391" i="16"/>
  <c r="CB391" i="16"/>
  <c r="BZ184" i="16"/>
  <c r="BX184" i="16"/>
  <c r="CA184" i="16"/>
  <c r="BY184" i="16"/>
  <c r="BW184" i="16"/>
  <c r="BZ188" i="16"/>
  <c r="BX188" i="16"/>
  <c r="CA188" i="16"/>
  <c r="BY188" i="16"/>
  <c r="BW188" i="16"/>
  <c r="BZ243" i="16"/>
  <c r="CA243" i="16"/>
  <c r="BW243" i="16"/>
  <c r="BX243" i="16"/>
  <c r="BY243" i="16"/>
  <c r="BY253" i="16"/>
  <c r="BX253" i="16"/>
  <c r="BZ253" i="16"/>
  <c r="CA253" i="16"/>
  <c r="BW253" i="16"/>
  <c r="BY261" i="16"/>
  <c r="BZ261" i="16"/>
  <c r="CA261" i="16"/>
  <c r="BW261" i="16"/>
  <c r="BX261" i="16"/>
  <c r="CA273" i="16"/>
  <c r="BW273" i="16"/>
  <c r="BX273" i="16"/>
  <c r="BY273" i="16"/>
  <c r="BZ273" i="16"/>
  <c r="BY285" i="16"/>
  <c r="BZ285" i="16"/>
  <c r="BX285" i="16"/>
  <c r="CA285" i="16"/>
  <c r="BW285" i="16"/>
  <c r="BY293" i="16"/>
  <c r="BZ293" i="16"/>
  <c r="CA293" i="16"/>
  <c r="BW293" i="16"/>
  <c r="BX293" i="16"/>
  <c r="CA305" i="16"/>
  <c r="BW305" i="16"/>
  <c r="BZ305" i="16"/>
  <c r="BX305" i="16"/>
  <c r="BY305" i="16"/>
  <c r="BY357" i="16"/>
  <c r="BZ357" i="16"/>
  <c r="CA357" i="16"/>
  <c r="BW357" i="16"/>
  <c r="BX357" i="16"/>
  <c r="BY197" i="16"/>
  <c r="BZ197" i="16"/>
  <c r="CA197" i="16"/>
  <c r="BW197" i="16"/>
  <c r="BX197" i="16"/>
  <c r="BY229" i="16"/>
  <c r="BZ229" i="16"/>
  <c r="BX229" i="16"/>
  <c r="CA229" i="16"/>
  <c r="BW229" i="16"/>
  <c r="CA234" i="16"/>
  <c r="BY234" i="16"/>
  <c r="BW234" i="16"/>
  <c r="BZ234" i="16"/>
  <c r="BX234" i="16"/>
  <c r="CA345" i="16"/>
  <c r="BW345" i="16"/>
  <c r="BZ345" i="16"/>
  <c r="BX345" i="16"/>
  <c r="BY345" i="16"/>
  <c r="BY477" i="16"/>
  <c r="BZ477" i="16"/>
  <c r="CA477" i="16"/>
  <c r="BW477" i="16"/>
  <c r="BX477" i="16"/>
  <c r="BZ484" i="16"/>
  <c r="BX484" i="16"/>
  <c r="CA484" i="16"/>
  <c r="BY484" i="16"/>
  <c r="BW484" i="16"/>
  <c r="BY533" i="16"/>
  <c r="BX533" i="16"/>
  <c r="BZ533" i="16"/>
  <c r="CA533" i="16"/>
  <c r="BW533" i="16"/>
  <c r="CA441" i="16"/>
  <c r="BW441" i="16"/>
  <c r="BZ441" i="16"/>
  <c r="BX441" i="16"/>
  <c r="BY441" i="16"/>
  <c r="BY445" i="16"/>
  <c r="BZ445" i="16"/>
  <c r="BX445" i="16"/>
  <c r="CA445" i="16"/>
  <c r="BW445" i="16"/>
  <c r="CA449" i="16"/>
  <c r="BW449" i="16"/>
  <c r="BX449" i="16"/>
  <c r="BZ449" i="16"/>
  <c r="BY449" i="16"/>
  <c r="BZ523" i="16"/>
  <c r="BW523" i="16"/>
  <c r="CA523" i="16"/>
  <c r="BX523" i="16"/>
  <c r="BY523" i="16"/>
  <c r="BZ491" i="16"/>
  <c r="CA491" i="16"/>
  <c r="BW491" i="16"/>
  <c r="BY491" i="16"/>
  <c r="BX491" i="16"/>
  <c r="CA505" i="16"/>
  <c r="BW505" i="16"/>
  <c r="BX505" i="16"/>
  <c r="BZ505" i="16"/>
  <c r="BY505" i="16"/>
  <c r="BX535" i="16"/>
  <c r="BW535" i="16"/>
  <c r="BY535" i="16"/>
  <c r="BZ535" i="16"/>
  <c r="CA535" i="16"/>
  <c r="CF35" i="16"/>
  <c r="CE35" i="16"/>
  <c r="CC35" i="16"/>
  <c r="CB35" i="16"/>
  <c r="CD35" i="16"/>
  <c r="CF47" i="16"/>
  <c r="CE47" i="16"/>
  <c r="CC47" i="16"/>
  <c r="CD47" i="16"/>
  <c r="CB47" i="16"/>
  <c r="CF52" i="16"/>
  <c r="CD52" i="16"/>
  <c r="CB52" i="16"/>
  <c r="CE52" i="16"/>
  <c r="CC52" i="16"/>
  <c r="CF3" i="16"/>
  <c r="CE3" i="16"/>
  <c r="CC3" i="16"/>
  <c r="CB3" i="16"/>
  <c r="CD3" i="16"/>
  <c r="CF7" i="16"/>
  <c r="CE7" i="16"/>
  <c r="CC7" i="16"/>
  <c r="CD7" i="16"/>
  <c r="CB7" i="16"/>
  <c r="CF11" i="16"/>
  <c r="CE11" i="16"/>
  <c r="CC11" i="16"/>
  <c r="CB11" i="16"/>
  <c r="CD11" i="16"/>
  <c r="CF15" i="16"/>
  <c r="CE15" i="16"/>
  <c r="CC15" i="16"/>
  <c r="CD15" i="16"/>
  <c r="CB15" i="16"/>
  <c r="CF19" i="16"/>
  <c r="CE19" i="16"/>
  <c r="CC19" i="16"/>
  <c r="CB19" i="16"/>
  <c r="CD19" i="16"/>
  <c r="CF23" i="16"/>
  <c r="CE23" i="16"/>
  <c r="CC23" i="16"/>
  <c r="CD23" i="16"/>
  <c r="CB23" i="16"/>
  <c r="CF27" i="16"/>
  <c r="CE27" i="16"/>
  <c r="CC27" i="16"/>
  <c r="CB27" i="16"/>
  <c r="CD27" i="16"/>
  <c r="CF31" i="16"/>
  <c r="CE31" i="16"/>
  <c r="CC31" i="16"/>
  <c r="CD31" i="16"/>
  <c r="CB31" i="16"/>
  <c r="CF207" i="16"/>
  <c r="CE207" i="16"/>
  <c r="CC207" i="16"/>
  <c r="CD207" i="16"/>
  <c r="CB207" i="16"/>
  <c r="CF251" i="16"/>
  <c r="CE251" i="16"/>
  <c r="CC251" i="16"/>
  <c r="CB251" i="16"/>
  <c r="CD251" i="16"/>
  <c r="CE358" i="16"/>
  <c r="CC358" i="16"/>
  <c r="CB358" i="16"/>
  <c r="CF358" i="16"/>
  <c r="CD358" i="16"/>
  <c r="CF431" i="16"/>
  <c r="CE431" i="16"/>
  <c r="CC431" i="16"/>
  <c r="CD431" i="16"/>
  <c r="CB431" i="16"/>
  <c r="CF131" i="16"/>
  <c r="CE131" i="16"/>
  <c r="CC131" i="16"/>
  <c r="CB131" i="16"/>
  <c r="CD131" i="16"/>
  <c r="CF139" i="16"/>
  <c r="CE139" i="16"/>
  <c r="CC139" i="16"/>
  <c r="CB139" i="16"/>
  <c r="CD139" i="16"/>
  <c r="CF147" i="16"/>
  <c r="CE147" i="16"/>
  <c r="CC147" i="16"/>
  <c r="CB147" i="16"/>
  <c r="CD147" i="16"/>
  <c r="CF155" i="16"/>
  <c r="CE155" i="16"/>
  <c r="CC155" i="16"/>
  <c r="CB155" i="16"/>
  <c r="CD155" i="16"/>
  <c r="CF163" i="16"/>
  <c r="CE163" i="16"/>
  <c r="CC163" i="16"/>
  <c r="CB163" i="16"/>
  <c r="CD163" i="16"/>
  <c r="CF171" i="16"/>
  <c r="CE171" i="16"/>
  <c r="CC171" i="16"/>
  <c r="CB171" i="16"/>
  <c r="CD171" i="16"/>
  <c r="CF304" i="16"/>
  <c r="CD304" i="16"/>
  <c r="CB304" i="16"/>
  <c r="CC304" i="16"/>
  <c r="CE304" i="16"/>
  <c r="CF427" i="16"/>
  <c r="CE427" i="16"/>
  <c r="CC427" i="16"/>
  <c r="CD427" i="16"/>
  <c r="CB427" i="16"/>
  <c r="CA369" i="16"/>
  <c r="BW369" i="16"/>
  <c r="BX369" i="16"/>
  <c r="BZ369" i="16"/>
  <c r="BY369" i="16"/>
  <c r="BZ208" i="16"/>
  <c r="BX208" i="16"/>
  <c r="CA208" i="16"/>
  <c r="BY208" i="16"/>
  <c r="BW208" i="16"/>
  <c r="BZ256" i="16"/>
  <c r="BX256" i="16"/>
  <c r="CA256" i="16"/>
  <c r="BY256" i="16"/>
  <c r="BW256" i="16"/>
  <c r="BZ272" i="16"/>
  <c r="BX272" i="16"/>
  <c r="CA272" i="16"/>
  <c r="BY272" i="16"/>
  <c r="BW272" i="16"/>
  <c r="BZ288" i="16"/>
  <c r="BX288" i="16"/>
  <c r="CA288" i="16"/>
  <c r="BY288" i="16"/>
  <c r="BW288" i="16"/>
  <c r="BZ360" i="16"/>
  <c r="BX360" i="16"/>
  <c r="CA360" i="16"/>
  <c r="BY360" i="16"/>
  <c r="BW360" i="16"/>
  <c r="CA377" i="16"/>
  <c r="BW377" i="16"/>
  <c r="BX377" i="16"/>
  <c r="BY377" i="16"/>
  <c r="BZ377" i="16"/>
  <c r="BZ420" i="16"/>
  <c r="BX420" i="16"/>
  <c r="CA420" i="16"/>
  <c r="BY420" i="16"/>
  <c r="BW420" i="16"/>
  <c r="CE510" i="16"/>
  <c r="CC510" i="16"/>
  <c r="CB510" i="16"/>
  <c r="CD510" i="16"/>
  <c r="CF510" i="16"/>
  <c r="CF460" i="16"/>
  <c r="CD460" i="16"/>
  <c r="CB460" i="16"/>
  <c r="CC460" i="16"/>
  <c r="CE460" i="16"/>
  <c r="BZ516" i="16"/>
  <c r="BX516" i="16"/>
  <c r="CA516" i="16"/>
  <c r="BY516" i="16"/>
  <c r="BW516" i="16"/>
  <c r="BZ464" i="16"/>
  <c r="BX464" i="16"/>
  <c r="CA464" i="16"/>
  <c r="BY464" i="16"/>
  <c r="BW464" i="16"/>
  <c r="BZ468" i="16"/>
  <c r="BX468" i="16"/>
  <c r="CA468" i="16"/>
  <c r="BY468" i="16"/>
  <c r="BW468" i="16"/>
  <c r="BZ508" i="16"/>
  <c r="BX508" i="16"/>
  <c r="CA508" i="16"/>
  <c r="BY508" i="16"/>
  <c r="BW508" i="16"/>
  <c r="CA521" i="16"/>
  <c r="BW521" i="16"/>
  <c r="BZ521" i="16"/>
  <c r="BX521" i="16"/>
  <c r="BY521" i="16"/>
  <c r="CK106" i="16"/>
  <c r="ES106" i="16" s="1"/>
  <c r="CI106" i="16"/>
  <c r="CG106" i="16"/>
  <c r="CH106" i="16"/>
  <c r="CJ106" i="16"/>
  <c r="CE46" i="16"/>
  <c r="CC46" i="16"/>
  <c r="CF46" i="16"/>
  <c r="CD46" i="16"/>
  <c r="CB46" i="16"/>
  <c r="CF112" i="16"/>
  <c r="CD112" i="16"/>
  <c r="CB112" i="16"/>
  <c r="CC112" i="16"/>
  <c r="CE112" i="16"/>
  <c r="CF116" i="16"/>
  <c r="CD116" i="16"/>
  <c r="CB116" i="16"/>
  <c r="CE116" i="16"/>
  <c r="CC116" i="16"/>
  <c r="CF120" i="16"/>
  <c r="CD120" i="16"/>
  <c r="CB120" i="16"/>
  <c r="CC120" i="16"/>
  <c r="CE120" i="16"/>
  <c r="CF124" i="16"/>
  <c r="CD124" i="16"/>
  <c r="CB124" i="16"/>
  <c r="CC124" i="16"/>
  <c r="CE124" i="16"/>
  <c r="CF191" i="16"/>
  <c r="CE191" i="16"/>
  <c r="CC191" i="16"/>
  <c r="CD191" i="16"/>
  <c r="CB191" i="16"/>
  <c r="CF239" i="16"/>
  <c r="CE239" i="16"/>
  <c r="CC239" i="16"/>
  <c r="CD239" i="16"/>
  <c r="CB239" i="16"/>
  <c r="CF271" i="16"/>
  <c r="CE271" i="16"/>
  <c r="CC271" i="16"/>
  <c r="CD271" i="16"/>
  <c r="CB271" i="16"/>
  <c r="CF303" i="16"/>
  <c r="CE303" i="16"/>
  <c r="CC303" i="16"/>
  <c r="CD303" i="16"/>
  <c r="CB303" i="16"/>
  <c r="CF363" i="16"/>
  <c r="CE363" i="16"/>
  <c r="CC363" i="16"/>
  <c r="CB363" i="16"/>
  <c r="CD363" i="16"/>
  <c r="CK198" i="16"/>
  <c r="ES198" i="16" s="1"/>
  <c r="CI198" i="16"/>
  <c r="CG198" i="16"/>
  <c r="CH198" i="16"/>
  <c r="CJ198" i="16"/>
  <c r="CK233" i="16"/>
  <c r="ES233" i="16" s="1"/>
  <c r="CI233" i="16"/>
  <c r="CG233" i="16"/>
  <c r="CJ233" i="16"/>
  <c r="CH233" i="16"/>
  <c r="CK286" i="16"/>
  <c r="ES286" i="16" s="1"/>
  <c r="CI286" i="16"/>
  <c r="CG286" i="16"/>
  <c r="CH286" i="16"/>
  <c r="CJ286" i="16"/>
  <c r="CK337" i="16"/>
  <c r="ES337" i="16" s="1"/>
  <c r="CI337" i="16"/>
  <c r="CG337" i="16"/>
  <c r="CJ337" i="16"/>
  <c r="CH337" i="16"/>
  <c r="CJ451" i="16"/>
  <c r="CH451" i="16"/>
  <c r="CK451" i="16"/>
  <c r="ES451" i="16" s="1"/>
  <c r="CI451" i="16"/>
  <c r="CG451" i="16"/>
  <c r="CK522" i="16"/>
  <c r="ES522" i="16" s="1"/>
  <c r="CI522" i="16"/>
  <c r="CG522" i="16"/>
  <c r="CJ522" i="16"/>
  <c r="CH522" i="16"/>
  <c r="CK50" i="16"/>
  <c r="ES50" i="16" s="1"/>
  <c r="CI50" i="16"/>
  <c r="CG50" i="16"/>
  <c r="CJ50" i="16"/>
  <c r="CH50" i="16"/>
  <c r="CJ223" i="16"/>
  <c r="CH223" i="16"/>
  <c r="CK223" i="16"/>
  <c r="ES223" i="16" s="1"/>
  <c r="CI223" i="16"/>
  <c r="CG223" i="16"/>
  <c r="CJ259" i="16"/>
  <c r="CH259" i="16"/>
  <c r="CK259" i="16"/>
  <c r="ES259" i="16" s="1"/>
  <c r="CI259" i="16"/>
  <c r="CG259" i="16"/>
  <c r="CK353" i="16"/>
  <c r="ES353" i="16" s="1"/>
  <c r="CI353" i="16"/>
  <c r="CG353" i="16"/>
  <c r="CJ353" i="16"/>
  <c r="CH353" i="16"/>
  <c r="CK432" i="16"/>
  <c r="ES432" i="16" s="1"/>
  <c r="CJ432" i="16"/>
  <c r="CH432" i="16"/>
  <c r="CG432" i="16"/>
  <c r="CI432" i="16"/>
  <c r="CK130" i="16"/>
  <c r="ES130" i="16" s="1"/>
  <c r="CI130" i="16"/>
  <c r="CG130" i="16"/>
  <c r="CJ130" i="16"/>
  <c r="CH130" i="16"/>
  <c r="CK138" i="16"/>
  <c r="ES138" i="16" s="1"/>
  <c r="CI138" i="16"/>
  <c r="CG138" i="16"/>
  <c r="CH138" i="16"/>
  <c r="CJ138" i="16"/>
  <c r="CK142" i="16"/>
  <c r="ES142" i="16" s="1"/>
  <c r="CI142" i="16"/>
  <c r="CG142" i="16"/>
  <c r="CH142" i="16"/>
  <c r="CJ142" i="16"/>
  <c r="CK146" i="16"/>
  <c r="ES146" i="16" s="1"/>
  <c r="CI146" i="16"/>
  <c r="CG146" i="16"/>
  <c r="CJ146" i="16"/>
  <c r="CH146" i="16"/>
  <c r="CK150" i="16"/>
  <c r="ES150" i="16" s="1"/>
  <c r="CI150" i="16"/>
  <c r="CG150" i="16"/>
  <c r="CH150" i="16"/>
  <c r="CJ150" i="16"/>
  <c r="CK154" i="16"/>
  <c r="ES154" i="16" s="1"/>
  <c r="CI154" i="16"/>
  <c r="CG154" i="16"/>
  <c r="CH154" i="16"/>
  <c r="CJ154" i="16"/>
  <c r="CK158" i="16"/>
  <c r="ES158" i="16" s="1"/>
  <c r="CI158" i="16"/>
  <c r="CG158" i="16"/>
  <c r="CH158" i="16"/>
  <c r="CJ158" i="16"/>
  <c r="CK162" i="16"/>
  <c r="ES162" i="16" s="1"/>
  <c r="CI162" i="16"/>
  <c r="CG162" i="16"/>
  <c r="CJ162" i="16"/>
  <c r="CH162" i="16"/>
  <c r="CK166" i="16"/>
  <c r="ES166" i="16" s="1"/>
  <c r="CI166" i="16"/>
  <c r="CG166" i="16"/>
  <c r="CH166" i="16"/>
  <c r="CJ166" i="16"/>
  <c r="CK174" i="16"/>
  <c r="ES174" i="16" s="1"/>
  <c r="CI174" i="16"/>
  <c r="CG174" i="16"/>
  <c r="CH174" i="16"/>
  <c r="CJ174" i="16"/>
  <c r="CK178" i="16"/>
  <c r="ES178" i="16" s="1"/>
  <c r="CI178" i="16"/>
  <c r="CG178" i="16"/>
  <c r="CJ178" i="16"/>
  <c r="CH178" i="16"/>
  <c r="CK196" i="16"/>
  <c r="ES196" i="16" s="1"/>
  <c r="CJ196" i="16"/>
  <c r="CH196" i="16"/>
  <c r="CI196" i="16"/>
  <c r="CG196" i="16"/>
  <c r="CK228" i="16"/>
  <c r="ES228" i="16" s="1"/>
  <c r="CJ228" i="16"/>
  <c r="CH228" i="16"/>
  <c r="CI228" i="16"/>
  <c r="CG228" i="16"/>
  <c r="CK238" i="16"/>
  <c r="ES238" i="16" s="1"/>
  <c r="CI238" i="16"/>
  <c r="CG238" i="16"/>
  <c r="CH238" i="16"/>
  <c r="CJ238" i="16"/>
  <c r="CK274" i="16"/>
  <c r="ES274" i="16" s="1"/>
  <c r="CI274" i="16"/>
  <c r="CG274" i="16"/>
  <c r="CJ274" i="16"/>
  <c r="CH274" i="16"/>
  <c r="CK308" i="16"/>
  <c r="ES308" i="16" s="1"/>
  <c r="CJ308" i="16"/>
  <c r="CH308" i="16"/>
  <c r="CI308" i="16"/>
  <c r="CG308" i="16"/>
  <c r="CK317" i="16"/>
  <c r="ES317" i="16" s="1"/>
  <c r="CI317" i="16"/>
  <c r="CG317" i="16"/>
  <c r="CJ317" i="16"/>
  <c r="CH317" i="16"/>
  <c r="CK321" i="16"/>
  <c r="ES321" i="16" s="1"/>
  <c r="CI321" i="16"/>
  <c r="CG321" i="16"/>
  <c r="CJ321" i="16"/>
  <c r="CH321" i="16"/>
  <c r="CK325" i="16"/>
  <c r="ES325" i="16" s="1"/>
  <c r="CI325" i="16"/>
  <c r="CG325" i="16"/>
  <c r="CJ325" i="16"/>
  <c r="CH325" i="16"/>
  <c r="CK331" i="16"/>
  <c r="ES331" i="16" s="1"/>
  <c r="CJ331" i="16"/>
  <c r="CH331" i="16"/>
  <c r="CI331" i="16"/>
  <c r="CG331" i="16"/>
  <c r="CK336" i="16"/>
  <c r="ES336" i="16" s="1"/>
  <c r="CJ336" i="16"/>
  <c r="CH336" i="16"/>
  <c r="CG336" i="16"/>
  <c r="CI336" i="16"/>
  <c r="CJ359" i="16"/>
  <c r="CH359" i="16"/>
  <c r="CI359" i="16"/>
  <c r="CG359" i="16"/>
  <c r="CK359" i="16"/>
  <c r="ES359" i="16" s="1"/>
  <c r="CE438" i="16"/>
  <c r="CC438" i="16"/>
  <c r="CF438" i="16"/>
  <c r="CB438" i="16"/>
  <c r="CD438" i="16"/>
  <c r="CF503" i="16"/>
  <c r="CE503" i="16"/>
  <c r="CC503" i="16"/>
  <c r="CD503" i="16"/>
  <c r="CB503" i="16"/>
  <c r="CF524" i="16"/>
  <c r="CD524" i="16"/>
  <c r="CB524" i="16"/>
  <c r="CC524" i="16"/>
  <c r="CE524" i="16"/>
  <c r="CF453" i="16"/>
  <c r="CD453" i="16"/>
  <c r="CB453" i="16"/>
  <c r="CE453" i="16"/>
  <c r="CC453" i="16"/>
  <c r="CF457" i="16"/>
  <c r="CD457" i="16"/>
  <c r="CB457" i="16"/>
  <c r="CC457" i="16"/>
  <c r="CE457" i="16"/>
  <c r="CF461" i="16"/>
  <c r="CD461" i="16"/>
  <c r="CB461" i="16"/>
  <c r="CE461" i="16"/>
  <c r="CC461" i="16"/>
  <c r="CF492" i="16"/>
  <c r="CD492" i="16"/>
  <c r="CB492" i="16"/>
  <c r="CC492" i="16"/>
  <c r="CE492" i="16"/>
  <c r="CF512" i="16"/>
  <c r="CD512" i="16"/>
  <c r="CB512" i="16"/>
  <c r="CC512" i="16"/>
  <c r="CE512" i="16"/>
  <c r="CK53" i="16"/>
  <c r="ES53" i="16" s="1"/>
  <c r="CI53" i="16"/>
  <c r="CG53" i="16"/>
  <c r="CJ53" i="16"/>
  <c r="CH53" i="16"/>
  <c r="CE58" i="16"/>
  <c r="CC58" i="16"/>
  <c r="CF58" i="16"/>
  <c r="CD58" i="16"/>
  <c r="CB58" i="16"/>
  <c r="CE62" i="16"/>
  <c r="CC62" i="16"/>
  <c r="CD62" i="16"/>
  <c r="CF62" i="16"/>
  <c r="CB62" i="16"/>
  <c r="CE66" i="16"/>
  <c r="CC66" i="16"/>
  <c r="CF66" i="16"/>
  <c r="CB66" i="16"/>
  <c r="CD66" i="16"/>
  <c r="CE70" i="16"/>
  <c r="CC70" i="16"/>
  <c r="CF70" i="16"/>
  <c r="CB70" i="16"/>
  <c r="CD70" i="16"/>
  <c r="CE74" i="16"/>
  <c r="CC74" i="16"/>
  <c r="CF74" i="16"/>
  <c r="CB74" i="16"/>
  <c r="CD74" i="16"/>
  <c r="CE78" i="16"/>
  <c r="CC78" i="16"/>
  <c r="CD78" i="16"/>
  <c r="CB78" i="16"/>
  <c r="CF78" i="16"/>
  <c r="CE82" i="16"/>
  <c r="CC82" i="16"/>
  <c r="CF82" i="16"/>
  <c r="CB82" i="16"/>
  <c r="CD82" i="16"/>
  <c r="CE86" i="16"/>
  <c r="CC86" i="16"/>
  <c r="CF86" i="16"/>
  <c r="CB86" i="16"/>
  <c r="CD86" i="16"/>
  <c r="CE90" i="16"/>
  <c r="CC90" i="16"/>
  <c r="CF90" i="16"/>
  <c r="CD90" i="16"/>
  <c r="CB90" i="16"/>
  <c r="CE94" i="16"/>
  <c r="CC94" i="16"/>
  <c r="CD94" i="16"/>
  <c r="CB94" i="16"/>
  <c r="CF94" i="16"/>
  <c r="CE98" i="16"/>
  <c r="CC98" i="16"/>
  <c r="CF98" i="16"/>
  <c r="CB98" i="16"/>
  <c r="CD98" i="16"/>
  <c r="CE102" i="16"/>
  <c r="CC102" i="16"/>
  <c r="CF102" i="16"/>
  <c r="CB102" i="16"/>
  <c r="CD102" i="16"/>
  <c r="CF37" i="16"/>
  <c r="CD37" i="16"/>
  <c r="CB37" i="16"/>
  <c r="CE37" i="16"/>
  <c r="CC37" i="16"/>
  <c r="CF109" i="16"/>
  <c r="CD109" i="16"/>
  <c r="CB109" i="16"/>
  <c r="CE109" i="16"/>
  <c r="CC109" i="16"/>
  <c r="CF113" i="16"/>
  <c r="CD113" i="16"/>
  <c r="CB113" i="16"/>
  <c r="CC113" i="16"/>
  <c r="CE113" i="16"/>
  <c r="CF117" i="16"/>
  <c r="CD117" i="16"/>
  <c r="CB117" i="16"/>
  <c r="CE117" i="16"/>
  <c r="CC117" i="16"/>
  <c r="CF121" i="16"/>
  <c r="CD121" i="16"/>
  <c r="CB121" i="16"/>
  <c r="CC121" i="16"/>
  <c r="CE121" i="16"/>
  <c r="CF125" i="16"/>
  <c r="CD125" i="16"/>
  <c r="CB125" i="16"/>
  <c r="CE125" i="16"/>
  <c r="CC125" i="16"/>
  <c r="CF185" i="16"/>
  <c r="CD185" i="16"/>
  <c r="CB185" i="16"/>
  <c r="CC185" i="16"/>
  <c r="CE185" i="16"/>
  <c r="CF231" i="16"/>
  <c r="CE231" i="16"/>
  <c r="CC231" i="16"/>
  <c r="CD231" i="16"/>
  <c r="CB231" i="16"/>
  <c r="CF279" i="16"/>
  <c r="CE279" i="16"/>
  <c r="CC279" i="16"/>
  <c r="CD279" i="16"/>
  <c r="CB279" i="16"/>
  <c r="CF349" i="16"/>
  <c r="CD349" i="16"/>
  <c r="CB349" i="16"/>
  <c r="CE349" i="16"/>
  <c r="CC349" i="16"/>
  <c r="CE378" i="16"/>
  <c r="CC378" i="16"/>
  <c r="CF378" i="16"/>
  <c r="CB378" i="16"/>
  <c r="CD378" i="16"/>
  <c r="CE386" i="16"/>
  <c r="CC386" i="16"/>
  <c r="CF386" i="16"/>
  <c r="CB386" i="16"/>
  <c r="CD386" i="16"/>
  <c r="CF395" i="16"/>
  <c r="CE395" i="16"/>
  <c r="CC395" i="16"/>
  <c r="CD395" i="16"/>
  <c r="CB395" i="16"/>
  <c r="CE402" i="16"/>
  <c r="CC402" i="16"/>
  <c r="CF402" i="16"/>
  <c r="CB402" i="16"/>
  <c r="CD402" i="16"/>
  <c r="CE410" i="16"/>
  <c r="CC410" i="16"/>
  <c r="CF410" i="16"/>
  <c r="CB410" i="16"/>
  <c r="CD410" i="16"/>
  <c r="CE414" i="16"/>
  <c r="CC414" i="16"/>
  <c r="CD414" i="16"/>
  <c r="CB414" i="16"/>
  <c r="CF414" i="16"/>
  <c r="CE418" i="16"/>
  <c r="CC418" i="16"/>
  <c r="CF418" i="16"/>
  <c r="CB418" i="16"/>
  <c r="CD418" i="16"/>
  <c r="CF436" i="16"/>
  <c r="CD436" i="16"/>
  <c r="CB436" i="16"/>
  <c r="CE436" i="16"/>
  <c r="CC436" i="16"/>
  <c r="CK204" i="16"/>
  <c r="ES204" i="16" s="1"/>
  <c r="CJ204" i="16"/>
  <c r="CH204" i="16"/>
  <c r="CI204" i="16"/>
  <c r="CG204" i="16"/>
  <c r="CK214" i="16"/>
  <c r="ES214" i="16" s="1"/>
  <c r="CI214" i="16"/>
  <c r="CG214" i="16"/>
  <c r="CH214" i="16"/>
  <c r="CJ214" i="16"/>
  <c r="CK266" i="16"/>
  <c r="ES266" i="16" s="1"/>
  <c r="CI266" i="16"/>
  <c r="CG266" i="16"/>
  <c r="CJ266" i="16"/>
  <c r="CH266" i="16"/>
  <c r="CK294" i="16"/>
  <c r="ES294" i="16" s="1"/>
  <c r="CI294" i="16"/>
  <c r="CG294" i="16"/>
  <c r="CH294" i="16"/>
  <c r="CJ294" i="16"/>
  <c r="CJ343" i="16"/>
  <c r="CH343" i="16"/>
  <c r="CI343" i="16"/>
  <c r="CG343" i="16"/>
  <c r="CK343" i="16"/>
  <c r="ES343" i="16" s="1"/>
  <c r="CJ375" i="16"/>
  <c r="CH375" i="16"/>
  <c r="CI375" i="16"/>
  <c r="CG375" i="16"/>
  <c r="CK375" i="16"/>
  <c r="ES375" i="16" s="1"/>
  <c r="CJ391" i="16"/>
  <c r="CH391" i="16"/>
  <c r="CI391" i="16"/>
  <c r="CG391" i="16"/>
  <c r="CK391" i="16"/>
  <c r="ES391" i="16" s="1"/>
  <c r="CF407" i="16"/>
  <c r="CE407" i="16"/>
  <c r="CC407" i="16"/>
  <c r="CD407" i="16"/>
  <c r="CB407" i="16"/>
  <c r="CK517" i="16"/>
  <c r="ES517" i="16" s="1"/>
  <c r="CI517" i="16"/>
  <c r="CG517" i="16"/>
  <c r="CJ517" i="16"/>
  <c r="CH517" i="16"/>
  <c r="CK477" i="16"/>
  <c r="ES477" i="16" s="1"/>
  <c r="CI477" i="16"/>
  <c r="CG477" i="16"/>
  <c r="CJ477" i="16"/>
  <c r="CH477" i="16"/>
  <c r="CK504" i="16"/>
  <c r="ES504" i="16" s="1"/>
  <c r="CJ504" i="16"/>
  <c r="CH504" i="16"/>
  <c r="CG504" i="16"/>
  <c r="CI504" i="16"/>
  <c r="CK533" i="16"/>
  <c r="ES533" i="16" s="1"/>
  <c r="CI533" i="16"/>
  <c r="CG533" i="16"/>
  <c r="CJ533" i="16"/>
  <c r="CH533" i="16"/>
  <c r="CJ55" i="16"/>
  <c r="CH55" i="16"/>
  <c r="CI55" i="16"/>
  <c r="CG55" i="16"/>
  <c r="CK55" i="16"/>
  <c r="ES55" i="16" s="1"/>
  <c r="CK244" i="16"/>
  <c r="ES244" i="16" s="1"/>
  <c r="CJ244" i="16"/>
  <c r="CH244" i="16"/>
  <c r="CI244" i="16"/>
  <c r="CG244" i="16"/>
  <c r="CK299" i="16"/>
  <c r="ES299" i="16" s="1"/>
  <c r="CJ299" i="16"/>
  <c r="CH299" i="16"/>
  <c r="CI299" i="16"/>
  <c r="CG299" i="16"/>
  <c r="CK429" i="16"/>
  <c r="ES429" i="16" s="1"/>
  <c r="CI429" i="16"/>
  <c r="CG429" i="16"/>
  <c r="CJ429" i="16"/>
  <c r="CH429" i="16"/>
  <c r="CK129" i="16"/>
  <c r="ES129" i="16" s="1"/>
  <c r="CI129" i="16"/>
  <c r="CG129" i="16"/>
  <c r="CJ129" i="16"/>
  <c r="CH129" i="16"/>
  <c r="CK137" i="16"/>
  <c r="ES137" i="16" s="1"/>
  <c r="CI137" i="16"/>
  <c r="CG137" i="16"/>
  <c r="CJ137" i="16"/>
  <c r="CH137" i="16"/>
  <c r="CK145" i="16"/>
  <c r="ES145" i="16" s="1"/>
  <c r="CI145" i="16"/>
  <c r="CG145" i="16"/>
  <c r="CJ145" i="16"/>
  <c r="CH145" i="16"/>
  <c r="CK153" i="16"/>
  <c r="ES153" i="16" s="1"/>
  <c r="CI153" i="16"/>
  <c r="CG153" i="16"/>
  <c r="CJ153" i="16"/>
  <c r="CH153" i="16"/>
  <c r="CK161" i="16"/>
  <c r="ES161" i="16" s="1"/>
  <c r="CI161" i="16"/>
  <c r="CG161" i="16"/>
  <c r="CJ161" i="16"/>
  <c r="CH161" i="16"/>
  <c r="CK169" i="16"/>
  <c r="ES169" i="16" s="1"/>
  <c r="CI169" i="16"/>
  <c r="CG169" i="16"/>
  <c r="CJ169" i="16"/>
  <c r="CH169" i="16"/>
  <c r="CJ175" i="16"/>
  <c r="CH175" i="16"/>
  <c r="CK175" i="16"/>
  <c r="ES175" i="16" s="1"/>
  <c r="CI175" i="16"/>
  <c r="CG175" i="16"/>
  <c r="CJ179" i="16"/>
  <c r="CH179" i="16"/>
  <c r="CK179" i="16"/>
  <c r="ES179" i="16" s="1"/>
  <c r="CI179" i="16"/>
  <c r="CG179" i="16"/>
  <c r="CF212" i="16"/>
  <c r="CD212" i="16"/>
  <c r="CB212" i="16"/>
  <c r="CE212" i="16"/>
  <c r="CC212" i="16"/>
  <c r="CK314" i="16"/>
  <c r="ES314" i="16" s="1"/>
  <c r="CI314" i="16"/>
  <c r="CG314" i="16"/>
  <c r="CJ314" i="16"/>
  <c r="CH314" i="16"/>
  <c r="CK320" i="16"/>
  <c r="ES320" i="16" s="1"/>
  <c r="CJ320" i="16"/>
  <c r="CH320" i="16"/>
  <c r="CG320" i="16"/>
  <c r="CI320" i="16"/>
  <c r="CK324" i="16"/>
  <c r="ES324" i="16" s="1"/>
  <c r="CJ324" i="16"/>
  <c r="CH324" i="16"/>
  <c r="CI324" i="16"/>
  <c r="CG324" i="16"/>
  <c r="CK328" i="16"/>
  <c r="ES328" i="16" s="1"/>
  <c r="CJ328" i="16"/>
  <c r="CH328" i="16"/>
  <c r="CG328" i="16"/>
  <c r="CI328" i="16"/>
  <c r="CK332" i="16"/>
  <c r="ES332" i="16" s="1"/>
  <c r="CJ332" i="16"/>
  <c r="CH332" i="16"/>
  <c r="CI332" i="16"/>
  <c r="CG332" i="16"/>
  <c r="CK338" i="16"/>
  <c r="ES338" i="16" s="1"/>
  <c r="CI338" i="16"/>
  <c r="CG338" i="16"/>
  <c r="CJ338" i="16"/>
  <c r="CH338" i="16"/>
  <c r="CK356" i="16"/>
  <c r="ES356" i="16" s="1"/>
  <c r="CJ356" i="16"/>
  <c r="CH356" i="16"/>
  <c r="CI356" i="16"/>
  <c r="CG356" i="16"/>
  <c r="CJ479" i="16"/>
  <c r="CH479" i="16"/>
  <c r="CK479" i="16"/>
  <c r="ES479" i="16" s="1"/>
  <c r="CI479" i="16"/>
  <c r="CG479" i="16"/>
  <c r="CK454" i="16"/>
  <c r="ES454" i="16" s="1"/>
  <c r="CI454" i="16"/>
  <c r="CG454" i="16"/>
  <c r="CH454" i="16"/>
  <c r="CJ454" i="16"/>
  <c r="CK509" i="16"/>
  <c r="ES509" i="16" s="1"/>
  <c r="CI509" i="16"/>
  <c r="CG509" i="16"/>
  <c r="CJ509" i="16"/>
  <c r="CH509" i="16"/>
  <c r="CK61" i="16"/>
  <c r="ES61" i="16" s="1"/>
  <c r="CI61" i="16"/>
  <c r="CG61" i="16"/>
  <c r="CJ61" i="16"/>
  <c r="CH61" i="16"/>
  <c r="CK69" i="16"/>
  <c r="ES69" i="16" s="1"/>
  <c r="CI69" i="16"/>
  <c r="CG69" i="16"/>
  <c r="CJ69" i="16"/>
  <c r="CH69" i="16"/>
  <c r="CK77" i="16"/>
  <c r="ES77" i="16" s="1"/>
  <c r="CI77" i="16"/>
  <c r="CG77" i="16"/>
  <c r="CJ77" i="16"/>
  <c r="CH77" i="16"/>
  <c r="CK85" i="16"/>
  <c r="ES85" i="16" s="1"/>
  <c r="CI85" i="16"/>
  <c r="CG85" i="16"/>
  <c r="CJ85" i="16"/>
  <c r="CH85" i="16"/>
  <c r="CK93" i="16"/>
  <c r="ES93" i="16" s="1"/>
  <c r="CI93" i="16"/>
  <c r="CG93" i="16"/>
  <c r="CJ93" i="16"/>
  <c r="CH93" i="16"/>
  <c r="CK101" i="16"/>
  <c r="ES101" i="16" s="1"/>
  <c r="CI101" i="16"/>
  <c r="CG101" i="16"/>
  <c r="CJ101" i="16"/>
  <c r="CH101" i="16"/>
  <c r="CK187" i="16"/>
  <c r="ES187" i="16" s="1"/>
  <c r="CJ187" i="16"/>
  <c r="CH187" i="16"/>
  <c r="CI187" i="16"/>
  <c r="CG187" i="16"/>
  <c r="CK309" i="16"/>
  <c r="ES309" i="16" s="1"/>
  <c r="CI309" i="16"/>
  <c r="CG309" i="16"/>
  <c r="CJ309" i="16"/>
  <c r="CH309" i="16"/>
  <c r="CK241" i="16"/>
  <c r="ES241" i="16" s="1"/>
  <c r="CI241" i="16"/>
  <c r="CG241" i="16"/>
  <c r="CJ241" i="16"/>
  <c r="CH241" i="16"/>
  <c r="CK385" i="16"/>
  <c r="ES385" i="16" s="1"/>
  <c r="CI385" i="16"/>
  <c r="CG385" i="16"/>
  <c r="CJ385" i="16"/>
  <c r="CH385" i="16"/>
  <c r="CK401" i="16"/>
  <c r="ES401" i="16" s="1"/>
  <c r="CI401" i="16"/>
  <c r="CG401" i="16"/>
  <c r="CJ401" i="16"/>
  <c r="CH401" i="16"/>
  <c r="CK490" i="16"/>
  <c r="ES490" i="16" s="1"/>
  <c r="CI490" i="16"/>
  <c r="CG490" i="16"/>
  <c r="CJ490" i="16"/>
  <c r="CH490" i="16"/>
  <c r="CK43" i="16"/>
  <c r="ES43" i="16" s="1"/>
  <c r="CJ43" i="16"/>
  <c r="CH43" i="16"/>
  <c r="CI43" i="16"/>
  <c r="CG43" i="16"/>
  <c r="CK16" i="16"/>
  <c r="ES16" i="16" s="1"/>
  <c r="CJ16" i="16"/>
  <c r="CH16" i="16"/>
  <c r="CG16" i="16"/>
  <c r="CI16" i="16"/>
  <c r="CK32" i="16"/>
  <c r="ES32" i="16" s="1"/>
  <c r="CJ32" i="16"/>
  <c r="CH32" i="16"/>
  <c r="CG32" i="16"/>
  <c r="CI32" i="16"/>
  <c r="CK384" i="16"/>
  <c r="ES384" i="16" s="1"/>
  <c r="CJ384" i="16"/>
  <c r="CH384" i="16"/>
  <c r="CG384" i="16"/>
  <c r="CI384" i="16"/>
  <c r="CK404" i="16"/>
  <c r="ES404" i="16" s="1"/>
  <c r="CJ404" i="16"/>
  <c r="CH404" i="16"/>
  <c r="CI404" i="16"/>
  <c r="CG404" i="16"/>
  <c r="CK107" i="16"/>
  <c r="ES107" i="16" s="1"/>
  <c r="CJ107" i="16"/>
  <c r="CH107" i="16"/>
  <c r="CI107" i="16"/>
  <c r="CG107" i="16"/>
  <c r="CK186" i="16"/>
  <c r="ES186" i="16" s="1"/>
  <c r="CI186" i="16"/>
  <c r="CG186" i="16"/>
  <c r="CH186" i="16"/>
  <c r="CJ186" i="16"/>
  <c r="CK261" i="16"/>
  <c r="ES261" i="16" s="1"/>
  <c r="CI261" i="16"/>
  <c r="CG261" i="16"/>
  <c r="CJ261" i="16"/>
  <c r="CH261" i="16"/>
  <c r="CK293" i="16"/>
  <c r="ES293" i="16" s="1"/>
  <c r="CI293" i="16"/>
  <c r="CG293" i="16"/>
  <c r="CJ293" i="16"/>
  <c r="CH293" i="16"/>
  <c r="CK443" i="16"/>
  <c r="ES443" i="16" s="1"/>
  <c r="CJ443" i="16"/>
  <c r="CH443" i="16"/>
  <c r="CI443" i="16"/>
  <c r="CG443" i="16"/>
  <c r="CK202" i="16"/>
  <c r="ES202" i="16" s="1"/>
  <c r="CI202" i="16"/>
  <c r="CG202" i="16"/>
  <c r="CH202" i="16"/>
  <c r="CJ202" i="16"/>
  <c r="CJ499" i="16"/>
  <c r="CH499" i="16"/>
  <c r="CK499" i="16"/>
  <c r="ES499" i="16" s="1"/>
  <c r="CI499" i="16"/>
  <c r="CG499" i="16"/>
  <c r="CZ35" i="16"/>
  <c r="CY35" i="16"/>
  <c r="CX35" i="16"/>
  <c r="CW35" i="16"/>
  <c r="CV35" i="16"/>
  <c r="CP43" i="16"/>
  <c r="CO43" i="16"/>
  <c r="CL43" i="16"/>
  <c r="CN43" i="16"/>
  <c r="CM43" i="16"/>
  <c r="EU43" i="16" s="1"/>
  <c r="CP52" i="16"/>
  <c r="CM52" i="16"/>
  <c r="EU52" i="16" s="1"/>
  <c r="CO52" i="16"/>
  <c r="CN52" i="16"/>
  <c r="CL52" i="16"/>
  <c r="CZ54" i="16"/>
  <c r="CY54" i="16"/>
  <c r="CX54" i="16"/>
  <c r="CV54" i="16"/>
  <c r="CW54" i="16"/>
  <c r="CP59" i="16"/>
  <c r="CO59" i="16"/>
  <c r="CL59" i="16"/>
  <c r="CN59" i="16"/>
  <c r="CM59" i="16"/>
  <c r="EU59" i="16" s="1"/>
  <c r="CU61" i="16"/>
  <c r="CS61" i="16"/>
  <c r="CT61" i="16"/>
  <c r="CQ61" i="16"/>
  <c r="CR61" i="16"/>
  <c r="CZ63" i="16"/>
  <c r="CY63" i="16"/>
  <c r="CX63" i="16"/>
  <c r="CW63" i="16"/>
  <c r="CV63" i="16"/>
  <c r="CP67" i="16"/>
  <c r="CO67" i="16"/>
  <c r="CN67" i="16"/>
  <c r="CL67" i="16"/>
  <c r="CM67" i="16"/>
  <c r="EU67" i="16" s="1"/>
  <c r="CU69" i="16"/>
  <c r="CS69" i="16"/>
  <c r="CT69" i="16"/>
  <c r="CQ69" i="16"/>
  <c r="CR69" i="16"/>
  <c r="CZ71" i="16"/>
  <c r="CX71" i="16"/>
  <c r="CY71" i="16"/>
  <c r="CW71" i="16"/>
  <c r="CV71" i="16"/>
  <c r="CP75" i="16"/>
  <c r="CO75" i="16"/>
  <c r="CL75" i="16"/>
  <c r="CN75" i="16"/>
  <c r="CM75" i="16"/>
  <c r="EU75" i="16" s="1"/>
  <c r="CU77" i="16"/>
  <c r="CS77" i="16"/>
  <c r="CT77" i="16"/>
  <c r="CQ77" i="16"/>
  <c r="CR77" i="16"/>
  <c r="CZ79" i="16"/>
  <c r="CY79" i="16"/>
  <c r="CX79" i="16"/>
  <c r="CW79" i="16"/>
  <c r="CV79" i="16"/>
  <c r="CP83" i="16"/>
  <c r="CO83" i="16"/>
  <c r="CN83" i="16"/>
  <c r="CL83" i="16"/>
  <c r="CM83" i="16"/>
  <c r="EU83" i="16" s="1"/>
  <c r="CU85" i="16"/>
  <c r="CS85" i="16"/>
  <c r="CT85" i="16"/>
  <c r="CQ85" i="16"/>
  <c r="CR85" i="16"/>
  <c r="CZ87" i="16"/>
  <c r="CX87" i="16"/>
  <c r="CY87" i="16"/>
  <c r="CW87" i="16"/>
  <c r="CV87" i="16"/>
  <c r="CP91" i="16"/>
  <c r="CO91" i="16"/>
  <c r="CL91" i="16"/>
  <c r="CN91" i="16"/>
  <c r="CM91" i="16"/>
  <c r="EU91" i="16" s="1"/>
  <c r="CU93" i="16"/>
  <c r="CS93" i="16"/>
  <c r="CT93" i="16"/>
  <c r="CQ93" i="16"/>
  <c r="CR93" i="16"/>
  <c r="CZ95" i="16"/>
  <c r="CY95" i="16"/>
  <c r="CX95" i="16"/>
  <c r="CW95" i="16"/>
  <c r="CV95" i="16"/>
  <c r="CP99" i="16"/>
  <c r="CO99" i="16"/>
  <c r="CN99" i="16"/>
  <c r="CL99" i="16"/>
  <c r="CM99" i="16"/>
  <c r="EU99" i="16" s="1"/>
  <c r="CU101" i="16"/>
  <c r="CS101" i="16"/>
  <c r="CT101" i="16"/>
  <c r="CQ101" i="16"/>
  <c r="CR101" i="16"/>
  <c r="CZ103" i="16"/>
  <c r="CX103" i="16"/>
  <c r="CY103" i="16"/>
  <c r="CW103" i="16"/>
  <c r="CV103" i="16"/>
  <c r="CU8" i="16"/>
  <c r="CT8" i="16"/>
  <c r="CS8" i="16"/>
  <c r="CR8" i="16"/>
  <c r="CQ8" i="16"/>
  <c r="CP12" i="16"/>
  <c r="CM12" i="16"/>
  <c r="EU12" i="16" s="1"/>
  <c r="CL12" i="16"/>
  <c r="CO12" i="16"/>
  <c r="CN12" i="16"/>
  <c r="CZ16" i="16"/>
  <c r="CY16" i="16"/>
  <c r="CX16" i="16"/>
  <c r="CW16" i="16"/>
  <c r="CV16" i="16"/>
  <c r="CU24" i="16"/>
  <c r="CT24" i="16"/>
  <c r="CS24" i="16"/>
  <c r="CR24" i="16"/>
  <c r="CQ24" i="16"/>
  <c r="CP28" i="16"/>
  <c r="CM28" i="16"/>
  <c r="EU28" i="16" s="1"/>
  <c r="CL28" i="16"/>
  <c r="CO28" i="16"/>
  <c r="CN28" i="16"/>
  <c r="CZ32" i="16"/>
  <c r="CY32" i="16"/>
  <c r="CX32" i="16"/>
  <c r="CW32" i="16"/>
  <c r="CV32" i="16"/>
  <c r="CP51" i="16"/>
  <c r="CO51" i="16"/>
  <c r="CN51" i="16"/>
  <c r="CL51" i="16"/>
  <c r="CM51" i="16"/>
  <c r="EU51" i="16" s="1"/>
  <c r="CU107" i="16"/>
  <c r="CT107" i="16"/>
  <c r="CS107" i="16"/>
  <c r="CR107" i="16"/>
  <c r="CQ107" i="16"/>
  <c r="CZ106" i="16"/>
  <c r="CY106" i="16"/>
  <c r="CX106" i="16"/>
  <c r="CW106" i="16"/>
  <c r="CV106" i="16"/>
  <c r="CO105" i="16"/>
  <c r="CP105" i="16"/>
  <c r="CN105" i="16"/>
  <c r="CM105" i="16"/>
  <c r="EU105" i="16" s="1"/>
  <c r="CL105" i="16"/>
  <c r="CU109" i="16"/>
  <c r="CS109" i="16"/>
  <c r="CT109" i="16"/>
  <c r="CQ109" i="16"/>
  <c r="CR109" i="16"/>
  <c r="CZ111" i="16"/>
  <c r="CY111" i="16"/>
  <c r="CX111" i="16"/>
  <c r="CW111" i="16"/>
  <c r="CV111" i="16"/>
  <c r="CP115" i="16"/>
  <c r="CO115" i="16"/>
  <c r="CN115" i="16"/>
  <c r="CL115" i="16"/>
  <c r="CM115" i="16"/>
  <c r="EU115" i="16" s="1"/>
  <c r="CU117" i="16"/>
  <c r="CS117" i="16"/>
  <c r="CT117" i="16"/>
  <c r="CQ117" i="16"/>
  <c r="CR117" i="16"/>
  <c r="CZ119" i="16"/>
  <c r="CX119" i="16"/>
  <c r="CY119" i="16"/>
  <c r="CW119" i="16"/>
  <c r="CV119" i="16"/>
  <c r="CP123" i="16"/>
  <c r="CO123" i="16"/>
  <c r="CL123" i="16"/>
  <c r="CN123" i="16"/>
  <c r="CM123" i="16"/>
  <c r="EU123" i="16" s="1"/>
  <c r="CU125" i="16"/>
  <c r="CS125" i="16"/>
  <c r="CT125" i="16"/>
  <c r="CQ125" i="16"/>
  <c r="CR125" i="16"/>
  <c r="CZ127" i="16"/>
  <c r="CY127" i="16"/>
  <c r="CX127" i="16"/>
  <c r="CW127" i="16"/>
  <c r="CV127" i="16"/>
  <c r="CO186" i="16"/>
  <c r="CN186" i="16"/>
  <c r="CL186" i="16"/>
  <c r="CP186" i="16"/>
  <c r="CM186" i="16"/>
  <c r="EU186" i="16" s="1"/>
  <c r="CP188" i="16"/>
  <c r="CM188" i="16"/>
  <c r="EU188" i="16" s="1"/>
  <c r="CN188" i="16"/>
  <c r="CL188" i="16"/>
  <c r="CO188" i="16"/>
  <c r="CZ195" i="16"/>
  <c r="CY195" i="16"/>
  <c r="CX195" i="16"/>
  <c r="CW195" i="16"/>
  <c r="CV195" i="16"/>
  <c r="CZ376" i="16"/>
  <c r="CX376" i="16"/>
  <c r="CY376" i="16"/>
  <c r="CW376" i="16"/>
  <c r="CV376" i="16"/>
  <c r="CU384" i="16"/>
  <c r="CT384" i="16"/>
  <c r="CR384" i="16"/>
  <c r="CQ384" i="16"/>
  <c r="CS384" i="16"/>
  <c r="CP388" i="16"/>
  <c r="CM388" i="16"/>
  <c r="EU388" i="16" s="1"/>
  <c r="CO388" i="16"/>
  <c r="CN388" i="16"/>
  <c r="CL388" i="16"/>
  <c r="CZ396" i="16"/>
  <c r="CY396" i="16"/>
  <c r="CX396" i="16"/>
  <c r="CW396" i="16"/>
  <c r="CV396" i="16"/>
  <c r="CU404" i="16"/>
  <c r="CT404" i="16"/>
  <c r="CS404" i="16"/>
  <c r="CR404" i="16"/>
  <c r="CQ404" i="16"/>
  <c r="CP408" i="16"/>
  <c r="CM408" i="16"/>
  <c r="EU408" i="16" s="1"/>
  <c r="CO408" i="16"/>
  <c r="CN408" i="16"/>
  <c r="CL408" i="16"/>
  <c r="CZ411" i="16"/>
  <c r="CY411" i="16"/>
  <c r="CX411" i="16"/>
  <c r="CW411" i="16"/>
  <c r="CV411" i="16"/>
  <c r="CP415" i="16"/>
  <c r="CO415" i="16"/>
  <c r="CN415" i="16"/>
  <c r="CL415" i="16"/>
  <c r="CM415" i="16"/>
  <c r="EU415" i="16" s="1"/>
  <c r="CU417" i="16"/>
  <c r="CS417" i="16"/>
  <c r="CT417" i="16"/>
  <c r="CQ417" i="16"/>
  <c r="CR417" i="16"/>
  <c r="CZ419" i="16"/>
  <c r="CY419" i="16"/>
  <c r="CX419" i="16"/>
  <c r="CW419" i="16"/>
  <c r="CV419" i="16"/>
  <c r="CZ200" i="16"/>
  <c r="CY200" i="16"/>
  <c r="CX200" i="16"/>
  <c r="CW200" i="16"/>
  <c r="CV200" i="16"/>
  <c r="CO205" i="16"/>
  <c r="CP205" i="16"/>
  <c r="CM205" i="16"/>
  <c r="EU205" i="16" s="1"/>
  <c r="CN205" i="16"/>
  <c r="CL205" i="16"/>
  <c r="CP240" i="16"/>
  <c r="CO240" i="16"/>
  <c r="CM240" i="16"/>
  <c r="EU240" i="16" s="1"/>
  <c r="CN240" i="16"/>
  <c r="CL240" i="16"/>
  <c r="CP280" i="16"/>
  <c r="CM280" i="16"/>
  <c r="EU280" i="16" s="1"/>
  <c r="CO280" i="16"/>
  <c r="CN280" i="16"/>
  <c r="CL280" i="16"/>
  <c r="CZ296" i="16"/>
  <c r="CY296" i="16"/>
  <c r="CX296" i="16"/>
  <c r="CW296" i="16"/>
  <c r="CV296" i="16"/>
  <c r="CP351" i="16"/>
  <c r="CO351" i="16"/>
  <c r="CN351" i="16"/>
  <c r="CL351" i="16"/>
  <c r="CM351" i="16"/>
  <c r="EU351" i="16" s="1"/>
  <c r="CU355" i="16"/>
  <c r="CT355" i="16"/>
  <c r="CS355" i="16"/>
  <c r="CR355" i="16"/>
  <c r="CQ355" i="16"/>
  <c r="CY364" i="16"/>
  <c r="CZ364" i="16"/>
  <c r="CX364" i="16"/>
  <c r="CW364" i="16"/>
  <c r="CV364" i="16"/>
  <c r="CZ420" i="16"/>
  <c r="CY420" i="16"/>
  <c r="CX420" i="16"/>
  <c r="CW420" i="16"/>
  <c r="CV420" i="16"/>
  <c r="CZ223" i="16"/>
  <c r="CY223" i="16"/>
  <c r="CX223" i="16"/>
  <c r="CW223" i="16"/>
  <c r="CV223" i="16"/>
  <c r="CU236" i="16"/>
  <c r="CT236" i="16"/>
  <c r="CR236" i="16"/>
  <c r="CS236" i="16"/>
  <c r="CQ236" i="16"/>
  <c r="CU239" i="16"/>
  <c r="CT239" i="16"/>
  <c r="CS239" i="16"/>
  <c r="CR239" i="16"/>
  <c r="CQ239" i="16"/>
  <c r="CZ245" i="16"/>
  <c r="CY245" i="16"/>
  <c r="CX245" i="16"/>
  <c r="CW245" i="16"/>
  <c r="CV245" i="16"/>
  <c r="CO353" i="16"/>
  <c r="CP353" i="16"/>
  <c r="CM353" i="16"/>
  <c r="EU353" i="16" s="1"/>
  <c r="CL353" i="16"/>
  <c r="CN353" i="16"/>
  <c r="CO426" i="16"/>
  <c r="CN426" i="16"/>
  <c r="CL426" i="16"/>
  <c r="CP426" i="16"/>
  <c r="CM426" i="16"/>
  <c r="EU426" i="16" s="1"/>
  <c r="CP428" i="16"/>
  <c r="CM428" i="16"/>
  <c r="EU428" i="16" s="1"/>
  <c r="CN428" i="16"/>
  <c r="CL428" i="16"/>
  <c r="CO428" i="16"/>
  <c r="CY429" i="16"/>
  <c r="CZ429" i="16"/>
  <c r="CX429" i="16"/>
  <c r="CV429" i="16"/>
  <c r="CW429" i="16"/>
  <c r="CP431" i="16"/>
  <c r="CO431" i="16"/>
  <c r="CN431" i="16"/>
  <c r="CL431" i="16"/>
  <c r="CM431" i="16"/>
  <c r="EU431" i="16" s="1"/>
  <c r="CP432" i="16"/>
  <c r="CO432" i="16"/>
  <c r="CM432" i="16"/>
  <c r="EU432" i="16" s="1"/>
  <c r="CN432" i="16"/>
  <c r="CL432" i="16"/>
  <c r="CY433" i="16"/>
  <c r="CX433" i="16"/>
  <c r="CZ433" i="16"/>
  <c r="CV433" i="16"/>
  <c r="CW433" i="16"/>
  <c r="CP435" i="16"/>
  <c r="CO435" i="16"/>
  <c r="CN435" i="16"/>
  <c r="CL435" i="16"/>
  <c r="CM435" i="16"/>
  <c r="EU435" i="16" s="1"/>
  <c r="CP436" i="16"/>
  <c r="CM436" i="16"/>
  <c r="EU436" i="16" s="1"/>
  <c r="CO436" i="16"/>
  <c r="CN436" i="16"/>
  <c r="CL436" i="16"/>
  <c r="CY130" i="16"/>
  <c r="CX130" i="16"/>
  <c r="CZ130" i="16"/>
  <c r="CV130" i="16"/>
  <c r="CW130" i="16"/>
  <c r="CZ212" i="16"/>
  <c r="CY212" i="16"/>
  <c r="CX212" i="16"/>
  <c r="CW212" i="16"/>
  <c r="CV212" i="16"/>
  <c r="CO217" i="16"/>
  <c r="CP217" i="16"/>
  <c r="CM217" i="16"/>
  <c r="EU217" i="16" s="1"/>
  <c r="CL217" i="16"/>
  <c r="CN217" i="16"/>
  <c r="CO322" i="16"/>
  <c r="CN322" i="16"/>
  <c r="CL322" i="16"/>
  <c r="CM322" i="16"/>
  <c r="EU322" i="16" s="1"/>
  <c r="CP322" i="16"/>
  <c r="CU323" i="16"/>
  <c r="CT323" i="16"/>
  <c r="CS323" i="16"/>
  <c r="CR323" i="16"/>
  <c r="CQ323" i="16"/>
  <c r="CZ324" i="16"/>
  <c r="CY324" i="16"/>
  <c r="CX324" i="16"/>
  <c r="CW324" i="16"/>
  <c r="CV324" i="16"/>
  <c r="CU335" i="16"/>
  <c r="CT335" i="16"/>
  <c r="CS335" i="16"/>
  <c r="CR335" i="16"/>
  <c r="CQ335" i="16"/>
  <c r="CZ339" i="16"/>
  <c r="CY339" i="16"/>
  <c r="CX339" i="16"/>
  <c r="CW339" i="16"/>
  <c r="CV339" i="16"/>
  <c r="CZ366" i="16"/>
  <c r="CY366" i="16"/>
  <c r="CX366" i="16"/>
  <c r="CW366" i="16"/>
  <c r="CV366" i="16"/>
  <c r="CP424" i="16"/>
  <c r="CM424" i="16"/>
  <c r="EU424" i="16" s="1"/>
  <c r="CO424" i="16"/>
  <c r="CN424" i="16"/>
  <c r="CL424" i="16"/>
  <c r="CZ425" i="16"/>
  <c r="CY425" i="16"/>
  <c r="CX425" i="16"/>
  <c r="CV425" i="16"/>
  <c r="CW425" i="16"/>
  <c r="CT442" i="16"/>
  <c r="CS442" i="16"/>
  <c r="CQ442" i="16"/>
  <c r="CU442" i="16"/>
  <c r="CR442" i="16"/>
  <c r="CP444" i="16"/>
  <c r="CM444" i="16"/>
  <c r="EU444" i="16" s="1"/>
  <c r="CN444" i="16"/>
  <c r="CL444" i="16"/>
  <c r="CO444" i="16"/>
  <c r="CU446" i="16"/>
  <c r="CT446" i="16"/>
  <c r="CS446" i="16"/>
  <c r="CQ446" i="16"/>
  <c r="CR446" i="16"/>
  <c r="CS450" i="16"/>
  <c r="CQ450" i="16"/>
  <c r="CT450" i="16"/>
  <c r="CU450" i="16"/>
  <c r="CR450" i="16"/>
  <c r="CO474" i="16"/>
  <c r="CN474" i="16"/>
  <c r="CL474" i="16"/>
  <c r="CP474" i="16"/>
  <c r="CM474" i="16"/>
  <c r="EU474" i="16" s="1"/>
  <c r="CZ495" i="16"/>
  <c r="CX495" i="16"/>
  <c r="CY495" i="16"/>
  <c r="CW495" i="16"/>
  <c r="CV495" i="16"/>
  <c r="CO502" i="16"/>
  <c r="CP502" i="16"/>
  <c r="CN502" i="16"/>
  <c r="CL502" i="16"/>
  <c r="CM502" i="16"/>
  <c r="EU502" i="16" s="1"/>
  <c r="CT523" i="16"/>
  <c r="CU523" i="16"/>
  <c r="CR523" i="16"/>
  <c r="CS523" i="16"/>
  <c r="CQ523" i="16"/>
  <c r="CO530" i="16"/>
  <c r="CN530" i="16"/>
  <c r="CL530" i="16"/>
  <c r="CM530" i="16"/>
  <c r="EU530" i="16" s="1"/>
  <c r="CP530" i="16"/>
  <c r="CZ466" i="16"/>
  <c r="CY466" i="16"/>
  <c r="CX466" i="16"/>
  <c r="CV466" i="16"/>
  <c r="CW466" i="16"/>
  <c r="CU469" i="16"/>
  <c r="CT469" i="16"/>
  <c r="CS469" i="16"/>
  <c r="CQ469" i="16"/>
  <c r="CR469" i="16"/>
  <c r="CP496" i="16"/>
  <c r="CO496" i="16"/>
  <c r="CM496" i="16"/>
  <c r="EU496" i="16" s="1"/>
  <c r="CN496" i="16"/>
  <c r="CL496" i="16"/>
  <c r="CZ500" i="16"/>
  <c r="CY500" i="16"/>
  <c r="CX500" i="16"/>
  <c r="CW500" i="16"/>
  <c r="CV500" i="16"/>
  <c r="CP531" i="16"/>
  <c r="CO531" i="16"/>
  <c r="CN531" i="16"/>
  <c r="CL531" i="16"/>
  <c r="CM531" i="16"/>
  <c r="EU531" i="16" s="1"/>
  <c r="CU451" i="16"/>
  <c r="CT451" i="16"/>
  <c r="CR451" i="16"/>
  <c r="CS451" i="16"/>
  <c r="CQ451" i="16"/>
  <c r="CU494" i="16"/>
  <c r="CT494" i="16"/>
  <c r="CS494" i="16"/>
  <c r="CQ494" i="16"/>
  <c r="CR494" i="16"/>
  <c r="CO501" i="16"/>
  <c r="CP501" i="16"/>
  <c r="CM501" i="16"/>
  <c r="EU501" i="16" s="1"/>
  <c r="CL501" i="16"/>
  <c r="CN501" i="16"/>
  <c r="CT503" i="16"/>
  <c r="CU503" i="16"/>
  <c r="CR503" i="16"/>
  <c r="CS503" i="16"/>
  <c r="CQ503" i="16"/>
  <c r="CZ517" i="16"/>
  <c r="CY517" i="16"/>
  <c r="CX517" i="16"/>
  <c r="CV517" i="16"/>
  <c r="CW517" i="16"/>
  <c r="CO526" i="16"/>
  <c r="CN526" i="16"/>
  <c r="CL526" i="16"/>
  <c r="CP526" i="16"/>
  <c r="CM526" i="16"/>
  <c r="EU526" i="16" s="1"/>
  <c r="CU456" i="16"/>
  <c r="CT456" i="16"/>
  <c r="CR456" i="16"/>
  <c r="CS456" i="16"/>
  <c r="CQ456" i="16"/>
  <c r="CP460" i="16"/>
  <c r="CM460" i="16"/>
  <c r="EU460" i="16" s="1"/>
  <c r="CN460" i="16"/>
  <c r="CL460" i="16"/>
  <c r="CO460" i="16"/>
  <c r="CK470" i="16"/>
  <c r="ES470" i="16" s="1"/>
  <c r="CI470" i="16"/>
  <c r="CG470" i="16"/>
  <c r="CH470" i="16"/>
  <c r="CJ470" i="16"/>
  <c r="CT504" i="16"/>
  <c r="CR504" i="16"/>
  <c r="CU504" i="16"/>
  <c r="CS504" i="16"/>
  <c r="CQ504" i="16"/>
  <c r="CT507" i="16"/>
  <c r="CU507" i="16"/>
  <c r="CR507" i="16"/>
  <c r="CS507" i="16"/>
  <c r="CQ507" i="16"/>
  <c r="CZ514" i="16"/>
  <c r="CY514" i="16"/>
  <c r="CX514" i="16"/>
  <c r="CV514" i="16"/>
  <c r="CW514" i="16"/>
  <c r="CZ518" i="16"/>
  <c r="CY518" i="16"/>
  <c r="CX518" i="16"/>
  <c r="CV518" i="16"/>
  <c r="CW518" i="16"/>
  <c r="CS38" i="16"/>
  <c r="CU38" i="16"/>
  <c r="CQ38" i="16"/>
  <c r="CR38" i="16"/>
  <c r="CT38" i="16"/>
  <c r="CZ3" i="16"/>
  <c r="CY3" i="16"/>
  <c r="CX3" i="16"/>
  <c r="CW3" i="16"/>
  <c r="CV3" i="16"/>
  <c r="CZ7" i="16"/>
  <c r="CX7" i="16"/>
  <c r="CY7" i="16"/>
  <c r="CW7" i="16"/>
  <c r="CV7" i="16"/>
  <c r="CP15" i="16"/>
  <c r="CO15" i="16"/>
  <c r="CN15" i="16"/>
  <c r="CL15" i="16"/>
  <c r="CM15" i="16"/>
  <c r="EU15" i="16" s="1"/>
  <c r="CU19" i="16"/>
  <c r="CT19" i="16"/>
  <c r="CS19" i="16"/>
  <c r="CR19" i="16"/>
  <c r="CQ19" i="16"/>
  <c r="CZ23" i="16"/>
  <c r="CX23" i="16"/>
  <c r="CY23" i="16"/>
  <c r="CW23" i="16"/>
  <c r="CV23" i="16"/>
  <c r="CP31" i="16"/>
  <c r="CO31" i="16"/>
  <c r="CN31" i="16"/>
  <c r="CL31" i="16"/>
  <c r="CM31" i="16"/>
  <c r="EU31" i="16" s="1"/>
  <c r="CP48" i="16"/>
  <c r="CO48" i="16"/>
  <c r="CM48" i="16"/>
  <c r="EU48" i="16" s="1"/>
  <c r="CN48" i="16"/>
  <c r="CL48" i="16"/>
  <c r="CY50" i="16"/>
  <c r="CX50" i="16"/>
  <c r="CZ50" i="16"/>
  <c r="CV50" i="16"/>
  <c r="CW50" i="16"/>
  <c r="CO42" i="16"/>
  <c r="CL42" i="16"/>
  <c r="CP42" i="16"/>
  <c r="CN42" i="16"/>
  <c r="CM42" i="16"/>
  <c r="EU42" i="16" s="1"/>
  <c r="CU126" i="16"/>
  <c r="CS126" i="16"/>
  <c r="CT126" i="16"/>
  <c r="CQ126" i="16"/>
  <c r="CR126" i="16"/>
  <c r="CZ183" i="16"/>
  <c r="CX183" i="16"/>
  <c r="CY183" i="16"/>
  <c r="CW183" i="16"/>
  <c r="CV183" i="16"/>
  <c r="CP235" i="16"/>
  <c r="CO235" i="16"/>
  <c r="CN235" i="16"/>
  <c r="CL235" i="16"/>
  <c r="CM235" i="16"/>
  <c r="EU235" i="16" s="1"/>
  <c r="CU243" i="16"/>
  <c r="CT243" i="16"/>
  <c r="CS243" i="16"/>
  <c r="CR243" i="16"/>
  <c r="CQ243" i="16"/>
  <c r="CZ250" i="16"/>
  <c r="CY250" i="16"/>
  <c r="CX250" i="16"/>
  <c r="CW250" i="16"/>
  <c r="CV250" i="16"/>
  <c r="CU265" i="16"/>
  <c r="CS265" i="16"/>
  <c r="CT265" i="16"/>
  <c r="CQ265" i="16"/>
  <c r="CR265" i="16"/>
  <c r="CU281" i="16"/>
  <c r="CS281" i="16"/>
  <c r="CT281" i="16"/>
  <c r="CQ281" i="16"/>
  <c r="CR281" i="16"/>
  <c r="CU297" i="16"/>
  <c r="CS297" i="16"/>
  <c r="CT297" i="16"/>
  <c r="CQ297" i="16"/>
  <c r="CR297" i="16"/>
  <c r="CO357" i="16"/>
  <c r="CP357" i="16"/>
  <c r="CM357" i="16"/>
  <c r="EU357" i="16" s="1"/>
  <c r="CL357" i="16"/>
  <c r="CN357" i="16"/>
  <c r="CO422" i="16"/>
  <c r="CP422" i="16"/>
  <c r="CN422" i="16"/>
  <c r="CL422" i="16"/>
  <c r="CM422" i="16"/>
  <c r="EU422" i="16" s="1"/>
  <c r="CP208" i="16"/>
  <c r="CO208" i="16"/>
  <c r="CM208" i="16"/>
  <c r="EU208" i="16" s="1"/>
  <c r="CN208" i="16"/>
  <c r="CL208" i="16"/>
  <c r="CY210" i="16"/>
  <c r="CZ210" i="16"/>
  <c r="CX210" i="16"/>
  <c r="CV210" i="16"/>
  <c r="CW210" i="16"/>
  <c r="CU252" i="16"/>
  <c r="CT252" i="16"/>
  <c r="CR252" i="16"/>
  <c r="CS252" i="16"/>
  <c r="CQ252" i="16"/>
  <c r="CU260" i="16"/>
  <c r="CT260" i="16"/>
  <c r="CS260" i="16"/>
  <c r="CR260" i="16"/>
  <c r="CQ260" i="16"/>
  <c r="CU268" i="16"/>
  <c r="CT268" i="16"/>
  <c r="CR268" i="16"/>
  <c r="CS268" i="16"/>
  <c r="CQ268" i="16"/>
  <c r="CP284" i="16"/>
  <c r="CM284" i="16"/>
  <c r="EU284" i="16" s="1"/>
  <c r="CN284" i="16"/>
  <c r="CL284" i="16"/>
  <c r="CO284" i="16"/>
  <c r="CZ300" i="16"/>
  <c r="CY300" i="16"/>
  <c r="CX300" i="16"/>
  <c r="CW300" i="16"/>
  <c r="CV300" i="16"/>
  <c r="CO345" i="16"/>
  <c r="CP345" i="16"/>
  <c r="CM345" i="16"/>
  <c r="EU345" i="16" s="1"/>
  <c r="CL345" i="16"/>
  <c r="CN345" i="16"/>
  <c r="CZ394" i="16"/>
  <c r="CY394" i="16"/>
  <c r="CX394" i="16"/>
  <c r="CV394" i="16"/>
  <c r="CW394" i="16"/>
  <c r="CU439" i="16"/>
  <c r="CT439" i="16"/>
  <c r="CS439" i="16"/>
  <c r="CR439" i="16"/>
  <c r="CQ439" i="16"/>
  <c r="CZ191" i="16"/>
  <c r="CY191" i="16"/>
  <c r="CX191" i="16"/>
  <c r="CW191" i="16"/>
  <c r="CV191" i="16"/>
  <c r="CU344" i="16"/>
  <c r="CT344" i="16"/>
  <c r="CS344" i="16"/>
  <c r="CR344" i="16"/>
  <c r="CQ344" i="16"/>
  <c r="CU347" i="16"/>
  <c r="CT347" i="16"/>
  <c r="CS347" i="16"/>
  <c r="CR347" i="16"/>
  <c r="CQ347" i="16"/>
  <c r="CZ374" i="16"/>
  <c r="CY374" i="16"/>
  <c r="CW374" i="16"/>
  <c r="CV374" i="16"/>
  <c r="CX374" i="16"/>
  <c r="CU378" i="16"/>
  <c r="CS378" i="16"/>
  <c r="CT378" i="16"/>
  <c r="CQ378" i="16"/>
  <c r="CR378" i="16"/>
  <c r="CZ386" i="16"/>
  <c r="CY386" i="16"/>
  <c r="CX386" i="16"/>
  <c r="CV386" i="16"/>
  <c r="CW386" i="16"/>
  <c r="CZ390" i="16"/>
  <c r="CY390" i="16"/>
  <c r="CV390" i="16"/>
  <c r="CX390" i="16"/>
  <c r="CW390" i="16"/>
  <c r="CZ395" i="16"/>
  <c r="CY395" i="16"/>
  <c r="CW395" i="16"/>
  <c r="CV395" i="16"/>
  <c r="CX395" i="16"/>
  <c r="CZ402" i="16"/>
  <c r="CY402" i="16"/>
  <c r="CX402" i="16"/>
  <c r="CV402" i="16"/>
  <c r="CW402" i="16"/>
  <c r="CZ406" i="16"/>
  <c r="CY406" i="16"/>
  <c r="CX406" i="16"/>
  <c r="CV406" i="16"/>
  <c r="CW406" i="16"/>
  <c r="CU410" i="16"/>
  <c r="CS410" i="16"/>
  <c r="CT410" i="16"/>
  <c r="CQ410" i="16"/>
  <c r="CR410" i="16"/>
  <c r="CO414" i="16"/>
  <c r="CN414" i="16"/>
  <c r="CL414" i="16"/>
  <c r="CP414" i="16"/>
  <c r="CM414" i="16"/>
  <c r="EU414" i="16" s="1"/>
  <c r="CP416" i="16"/>
  <c r="CO416" i="16"/>
  <c r="CM416" i="16"/>
  <c r="EU416" i="16" s="1"/>
  <c r="CN416" i="16"/>
  <c r="CL416" i="16"/>
  <c r="CS418" i="16"/>
  <c r="CU418" i="16"/>
  <c r="CQ418" i="16"/>
  <c r="CT418" i="16"/>
  <c r="CR418" i="16"/>
  <c r="CU132" i="16"/>
  <c r="CT132" i="16"/>
  <c r="CS132" i="16"/>
  <c r="CR132" i="16"/>
  <c r="CQ132" i="16"/>
  <c r="CS134" i="16"/>
  <c r="CQ134" i="16"/>
  <c r="CU134" i="16"/>
  <c r="CT134" i="16"/>
  <c r="CR134" i="16"/>
  <c r="CZ136" i="16"/>
  <c r="CY136" i="16"/>
  <c r="CX136" i="16"/>
  <c r="CW136" i="16"/>
  <c r="CV136" i="16"/>
  <c r="CU140" i="16"/>
  <c r="CT140" i="16"/>
  <c r="CR140" i="16"/>
  <c r="CS140" i="16"/>
  <c r="CQ140" i="16"/>
  <c r="CU142" i="16"/>
  <c r="CS142" i="16"/>
  <c r="CT142" i="16"/>
  <c r="CQ142" i="16"/>
  <c r="CR142" i="16"/>
  <c r="CZ144" i="16"/>
  <c r="CY144" i="16"/>
  <c r="CX144" i="16"/>
  <c r="CW144" i="16"/>
  <c r="CV144" i="16"/>
  <c r="CU148" i="16"/>
  <c r="CT148" i="16"/>
  <c r="CS148" i="16"/>
  <c r="CR148" i="16"/>
  <c r="CQ148" i="16"/>
  <c r="CS150" i="16"/>
  <c r="CQ150" i="16"/>
  <c r="CR150" i="16"/>
  <c r="CT150" i="16"/>
  <c r="CU150" i="16"/>
  <c r="CZ152" i="16"/>
  <c r="CY152" i="16"/>
  <c r="CX152" i="16"/>
  <c r="CW152" i="16"/>
  <c r="CV152" i="16"/>
  <c r="CU156" i="16"/>
  <c r="CT156" i="16"/>
  <c r="CR156" i="16"/>
  <c r="CS156" i="16"/>
  <c r="CQ156" i="16"/>
  <c r="CU158" i="16"/>
  <c r="CS158" i="16"/>
  <c r="CT158" i="16"/>
  <c r="CQ158" i="16"/>
  <c r="CR158" i="16"/>
  <c r="CZ160" i="16"/>
  <c r="CY160" i="16"/>
  <c r="CX160" i="16"/>
  <c r="CW160" i="16"/>
  <c r="CV160" i="16"/>
  <c r="CU164" i="16"/>
  <c r="CT164" i="16"/>
  <c r="CS164" i="16"/>
  <c r="CR164" i="16"/>
  <c r="CQ164" i="16"/>
  <c r="CS166" i="16"/>
  <c r="CU166" i="16"/>
  <c r="CQ166" i="16"/>
  <c r="CR166" i="16"/>
  <c r="CT166" i="16"/>
  <c r="CZ168" i="16"/>
  <c r="CY168" i="16"/>
  <c r="CX168" i="16"/>
  <c r="CW168" i="16"/>
  <c r="CV168" i="16"/>
  <c r="CU172" i="16"/>
  <c r="CT172" i="16"/>
  <c r="CR172" i="16"/>
  <c r="CS172" i="16"/>
  <c r="CQ172" i="16"/>
  <c r="CU174" i="16"/>
  <c r="CS174" i="16"/>
  <c r="CT174" i="16"/>
  <c r="CQ174" i="16"/>
  <c r="CR174" i="16"/>
  <c r="CZ176" i="16"/>
  <c r="CY176" i="16"/>
  <c r="CX176" i="16"/>
  <c r="CW176" i="16"/>
  <c r="CV176" i="16"/>
  <c r="CU193" i="16"/>
  <c r="CS193" i="16"/>
  <c r="CT193" i="16"/>
  <c r="CQ193" i="16"/>
  <c r="CR193" i="16"/>
  <c r="CZ220" i="16"/>
  <c r="CY220" i="16"/>
  <c r="CX220" i="16"/>
  <c r="CW220" i="16"/>
  <c r="CV220" i="16"/>
  <c r="CO225" i="16"/>
  <c r="CP225" i="16"/>
  <c r="CM225" i="16"/>
  <c r="EU225" i="16" s="1"/>
  <c r="CL225" i="16"/>
  <c r="CN225" i="16"/>
  <c r="CU238" i="16"/>
  <c r="CS238" i="16"/>
  <c r="CT238" i="16"/>
  <c r="CQ238" i="16"/>
  <c r="CR238" i="16"/>
  <c r="CU249" i="16"/>
  <c r="CS249" i="16"/>
  <c r="CT249" i="16"/>
  <c r="CQ249" i="16"/>
  <c r="CR249" i="16"/>
  <c r="CK280" i="16"/>
  <c r="ES280" i="16" s="1"/>
  <c r="CJ280" i="16"/>
  <c r="CH280" i="16"/>
  <c r="CG280" i="16"/>
  <c r="CI280" i="16"/>
  <c r="CZ308" i="16"/>
  <c r="CY308" i="16"/>
  <c r="CX308" i="16"/>
  <c r="CW308" i="16"/>
  <c r="CV308" i="16"/>
  <c r="CO314" i="16"/>
  <c r="CN314" i="16"/>
  <c r="CL314" i="16"/>
  <c r="CP314" i="16"/>
  <c r="CM314" i="16"/>
  <c r="EU314" i="16" s="1"/>
  <c r="CU315" i="16"/>
  <c r="CT315" i="16"/>
  <c r="CS315" i="16"/>
  <c r="CR315" i="16"/>
  <c r="CQ315" i="16"/>
  <c r="CZ319" i="16"/>
  <c r="CY319" i="16"/>
  <c r="CX319" i="16"/>
  <c r="CW319" i="16"/>
  <c r="CV319" i="16"/>
  <c r="CO334" i="16"/>
  <c r="CN334" i="16"/>
  <c r="CL334" i="16"/>
  <c r="CP334" i="16"/>
  <c r="CM334" i="16"/>
  <c r="EU334" i="16" s="1"/>
  <c r="CS338" i="16"/>
  <c r="CU338" i="16"/>
  <c r="CQ338" i="16"/>
  <c r="CT338" i="16"/>
  <c r="CR338" i="16"/>
  <c r="CP359" i="16"/>
  <c r="CO359" i="16"/>
  <c r="CN359" i="16"/>
  <c r="CL359" i="16"/>
  <c r="CM359" i="16"/>
  <c r="EU359" i="16" s="1"/>
  <c r="CZ443" i="16"/>
  <c r="CY443" i="16"/>
  <c r="CX443" i="16"/>
  <c r="CW443" i="16"/>
  <c r="CV443" i="16"/>
  <c r="CU473" i="16"/>
  <c r="CT473" i="16"/>
  <c r="CS473" i="16"/>
  <c r="CQ473" i="16"/>
  <c r="CR473" i="16"/>
  <c r="CZ516" i="16"/>
  <c r="CY516" i="16"/>
  <c r="CX516" i="16"/>
  <c r="CW516" i="16"/>
  <c r="CV516" i="16"/>
  <c r="CT528" i="16"/>
  <c r="CU528" i="16"/>
  <c r="CR528" i="16"/>
  <c r="CQ528" i="16"/>
  <c r="CS528" i="16"/>
  <c r="CP468" i="16"/>
  <c r="CM468" i="16"/>
  <c r="EU468" i="16" s="1"/>
  <c r="CO468" i="16"/>
  <c r="CN468" i="16"/>
  <c r="CL468" i="16"/>
  <c r="CZ491" i="16"/>
  <c r="CY491" i="16"/>
  <c r="CX491" i="16"/>
  <c r="CW491" i="16"/>
  <c r="CV491" i="16"/>
  <c r="CP513" i="16"/>
  <c r="CO513" i="16"/>
  <c r="CM513" i="16"/>
  <c r="EU513" i="16" s="1"/>
  <c r="CL513" i="16"/>
  <c r="CN513" i="16"/>
  <c r="CU529" i="16"/>
  <c r="CT529" i="16"/>
  <c r="CS529" i="16"/>
  <c r="CQ529" i="16"/>
  <c r="CR529" i="16"/>
  <c r="CZ438" i="16"/>
  <c r="CY438" i="16"/>
  <c r="CX438" i="16"/>
  <c r="CV438" i="16"/>
  <c r="CW438" i="16"/>
  <c r="CK446" i="16"/>
  <c r="ES446" i="16" s="1"/>
  <c r="CI446" i="16"/>
  <c r="CG446" i="16"/>
  <c r="CH446" i="16"/>
  <c r="CJ446" i="16"/>
  <c r="CO6" i="16"/>
  <c r="CP6" i="16"/>
  <c r="CL6" i="16"/>
  <c r="CN6" i="16"/>
  <c r="CM6" i="16"/>
  <c r="EU6" i="16" s="1"/>
  <c r="CU10" i="16"/>
  <c r="CS10" i="16"/>
  <c r="CT10" i="16"/>
  <c r="CQ10" i="16"/>
  <c r="CR10" i="16"/>
  <c r="CZ14" i="16"/>
  <c r="CY14" i="16"/>
  <c r="CX14" i="16"/>
  <c r="CW14" i="16"/>
  <c r="CV14" i="16"/>
  <c r="CO22" i="16"/>
  <c r="CP22" i="16"/>
  <c r="CL22" i="16"/>
  <c r="CN22" i="16"/>
  <c r="CM22" i="16"/>
  <c r="EU22" i="16" s="1"/>
  <c r="CU26" i="16"/>
  <c r="CS26" i="16"/>
  <c r="CT26" i="16"/>
  <c r="CQ26" i="16"/>
  <c r="CR26" i="16"/>
  <c r="CZ30" i="16"/>
  <c r="CY30" i="16"/>
  <c r="CX30" i="16"/>
  <c r="CW30" i="16"/>
  <c r="CV30" i="16"/>
  <c r="CO45" i="16"/>
  <c r="CP45" i="16"/>
  <c r="CN45" i="16"/>
  <c r="CM45" i="16"/>
  <c r="EU45" i="16" s="1"/>
  <c r="CL45" i="16"/>
  <c r="CP56" i="16"/>
  <c r="CN56" i="16"/>
  <c r="CM56" i="16"/>
  <c r="EU56" i="16" s="1"/>
  <c r="CO56" i="16"/>
  <c r="CL56" i="16"/>
  <c r="CZ58" i="16"/>
  <c r="CY58" i="16"/>
  <c r="CX58" i="16"/>
  <c r="CW58" i="16"/>
  <c r="CV58" i="16"/>
  <c r="CO62" i="16"/>
  <c r="CN62" i="16"/>
  <c r="CL62" i="16"/>
  <c r="CP62" i="16"/>
  <c r="CM62" i="16"/>
  <c r="EU62" i="16" s="1"/>
  <c r="CP64" i="16"/>
  <c r="CO64" i="16"/>
  <c r="CM64" i="16"/>
  <c r="EU64" i="16" s="1"/>
  <c r="CN64" i="16"/>
  <c r="CL64" i="16"/>
  <c r="CY66" i="16"/>
  <c r="CX66" i="16"/>
  <c r="CZ66" i="16"/>
  <c r="CV66" i="16"/>
  <c r="CW66" i="16"/>
  <c r="CO70" i="16"/>
  <c r="CP70" i="16"/>
  <c r="CL70" i="16"/>
  <c r="CN70" i="16"/>
  <c r="CM70" i="16"/>
  <c r="EU70" i="16" s="1"/>
  <c r="CP72" i="16"/>
  <c r="CN72" i="16"/>
  <c r="CM72" i="16"/>
  <c r="EU72" i="16" s="1"/>
  <c r="CO72" i="16"/>
  <c r="CL72" i="16"/>
  <c r="CZ74" i="16"/>
  <c r="CY74" i="16"/>
  <c r="CX74" i="16"/>
  <c r="CW74" i="16"/>
  <c r="CV74" i="16"/>
  <c r="CO78" i="16"/>
  <c r="CN78" i="16"/>
  <c r="CL78" i="16"/>
  <c r="CP78" i="16"/>
  <c r="CM78" i="16"/>
  <c r="EU78" i="16" s="1"/>
  <c r="CP80" i="16"/>
  <c r="CO80" i="16"/>
  <c r="CM80" i="16"/>
  <c r="EU80" i="16" s="1"/>
  <c r="CN80" i="16"/>
  <c r="CL80" i="16"/>
  <c r="CY82" i="16"/>
  <c r="CZ82" i="16"/>
  <c r="CX82" i="16"/>
  <c r="CV82" i="16"/>
  <c r="CW82" i="16"/>
  <c r="CO86" i="16"/>
  <c r="CP86" i="16"/>
  <c r="CL86" i="16"/>
  <c r="CN86" i="16"/>
  <c r="CM86" i="16"/>
  <c r="EU86" i="16" s="1"/>
  <c r="CP88" i="16"/>
  <c r="CN88" i="16"/>
  <c r="CM88" i="16"/>
  <c r="EU88" i="16" s="1"/>
  <c r="CO88" i="16"/>
  <c r="CL88" i="16"/>
  <c r="CZ90" i="16"/>
  <c r="CY90" i="16"/>
  <c r="CX90" i="16"/>
  <c r="CW90" i="16"/>
  <c r="CV90" i="16"/>
  <c r="CO94" i="16"/>
  <c r="CN94" i="16"/>
  <c r="CL94" i="16"/>
  <c r="CP94" i="16"/>
  <c r="CM94" i="16"/>
  <c r="EU94" i="16" s="1"/>
  <c r="CP96" i="16"/>
  <c r="CO96" i="16"/>
  <c r="CM96" i="16"/>
  <c r="EU96" i="16" s="1"/>
  <c r="CN96" i="16"/>
  <c r="CL96" i="16"/>
  <c r="CY98" i="16"/>
  <c r="CX98" i="16"/>
  <c r="CZ98" i="16"/>
  <c r="CV98" i="16"/>
  <c r="CW98" i="16"/>
  <c r="CO102" i="16"/>
  <c r="CP102" i="16"/>
  <c r="CL102" i="16"/>
  <c r="CN102" i="16"/>
  <c r="CM102" i="16"/>
  <c r="EU102" i="16" s="1"/>
  <c r="CP104" i="16"/>
  <c r="CN104" i="16"/>
  <c r="CM104" i="16"/>
  <c r="EU104" i="16" s="1"/>
  <c r="CO104" i="16"/>
  <c r="CL104" i="16"/>
  <c r="CZ55" i="16"/>
  <c r="CX55" i="16"/>
  <c r="CY55" i="16"/>
  <c r="CW55" i="16"/>
  <c r="CV55" i="16"/>
  <c r="CU112" i="16"/>
  <c r="CT112" i="16"/>
  <c r="CR112" i="16"/>
  <c r="CS112" i="16"/>
  <c r="CQ112" i="16"/>
  <c r="CS114" i="16"/>
  <c r="CU114" i="16"/>
  <c r="CQ114" i="16"/>
  <c r="CT114" i="16"/>
  <c r="CR114" i="16"/>
  <c r="CZ116" i="16"/>
  <c r="CY116" i="16"/>
  <c r="CX116" i="16"/>
  <c r="CW116" i="16"/>
  <c r="CV116" i="16"/>
  <c r="CU120" i="16"/>
  <c r="CT120" i="16"/>
  <c r="CS120" i="16"/>
  <c r="CR120" i="16"/>
  <c r="CQ120" i="16"/>
  <c r="CU122" i="16"/>
  <c r="CS122" i="16"/>
  <c r="CT122" i="16"/>
  <c r="CQ122" i="16"/>
  <c r="CR122" i="16"/>
  <c r="CZ124" i="16"/>
  <c r="CY124" i="16"/>
  <c r="CX124" i="16"/>
  <c r="CW124" i="16"/>
  <c r="CV124" i="16"/>
  <c r="CO189" i="16"/>
  <c r="CP189" i="16"/>
  <c r="CM189" i="16"/>
  <c r="EU189" i="16" s="1"/>
  <c r="CN189" i="16"/>
  <c r="CL189" i="16"/>
  <c r="CP192" i="16"/>
  <c r="CO192" i="16"/>
  <c r="CM192" i="16"/>
  <c r="EU192" i="16" s="1"/>
  <c r="CN192" i="16"/>
  <c r="CL192" i="16"/>
  <c r="CZ211" i="16"/>
  <c r="CY211" i="16"/>
  <c r="CX211" i="16"/>
  <c r="CW211" i="16"/>
  <c r="CV211" i="16"/>
  <c r="CO309" i="16"/>
  <c r="CP309" i="16"/>
  <c r="CM309" i="16"/>
  <c r="EU309" i="16" s="1"/>
  <c r="CL309" i="16"/>
  <c r="CN309" i="16"/>
  <c r="CU311" i="16"/>
  <c r="CT311" i="16"/>
  <c r="CS311" i="16"/>
  <c r="CR311" i="16"/>
  <c r="CQ311" i="16"/>
  <c r="CY361" i="16"/>
  <c r="CZ361" i="16"/>
  <c r="CW361" i="16"/>
  <c r="CV361" i="16"/>
  <c r="CX361" i="16"/>
  <c r="CZ216" i="16"/>
  <c r="CY216" i="16"/>
  <c r="CX216" i="16"/>
  <c r="CW216" i="16"/>
  <c r="CV216" i="16"/>
  <c r="CO221" i="16"/>
  <c r="CP221" i="16"/>
  <c r="CM221" i="16"/>
  <c r="EU221" i="16" s="1"/>
  <c r="CN221" i="16"/>
  <c r="CL221" i="16"/>
  <c r="CZ241" i="16"/>
  <c r="CY241" i="16"/>
  <c r="CX241" i="16"/>
  <c r="CW241" i="16"/>
  <c r="CV241" i="16"/>
  <c r="CZ272" i="16"/>
  <c r="CY272" i="16"/>
  <c r="CX272" i="16"/>
  <c r="CW272" i="16"/>
  <c r="CV272" i="16"/>
  <c r="CO306" i="16"/>
  <c r="CN306" i="16"/>
  <c r="CL306" i="16"/>
  <c r="CM306" i="16"/>
  <c r="EU306" i="16" s="1"/>
  <c r="CP306" i="16"/>
  <c r="CU307" i="16"/>
  <c r="CT307" i="16"/>
  <c r="CS307" i="16"/>
  <c r="CR307" i="16"/>
  <c r="CQ307" i="16"/>
  <c r="CZ312" i="16"/>
  <c r="CY312" i="16"/>
  <c r="CX312" i="16"/>
  <c r="CW312" i="16"/>
  <c r="CV312" i="16"/>
  <c r="CP360" i="16"/>
  <c r="CM360" i="16"/>
  <c r="EU360" i="16" s="1"/>
  <c r="CO360" i="16"/>
  <c r="CN360" i="16"/>
  <c r="CL360" i="16"/>
  <c r="CP368" i="16"/>
  <c r="CO368" i="16"/>
  <c r="CM368" i="16"/>
  <c r="EU368" i="16" s="1"/>
  <c r="CN368" i="16"/>
  <c r="CL368" i="16"/>
  <c r="CU181" i="16"/>
  <c r="CS181" i="16"/>
  <c r="CT181" i="16"/>
  <c r="CQ181" i="16"/>
  <c r="CR181" i="16"/>
  <c r="CZ185" i="16"/>
  <c r="CY185" i="16"/>
  <c r="CW185" i="16"/>
  <c r="CV185" i="16"/>
  <c r="CX185" i="16"/>
  <c r="CO237" i="16"/>
  <c r="CP237" i="16"/>
  <c r="CM237" i="16"/>
  <c r="EU237" i="16" s="1"/>
  <c r="CN237" i="16"/>
  <c r="CL237" i="16"/>
  <c r="CS242" i="16"/>
  <c r="CU242" i="16"/>
  <c r="CQ242" i="16"/>
  <c r="CT242" i="16"/>
  <c r="CR242" i="16"/>
  <c r="CZ244" i="16"/>
  <c r="CY244" i="16"/>
  <c r="CX244" i="16"/>
  <c r="CW244" i="16"/>
  <c r="CV244" i="16"/>
  <c r="CP255" i="16"/>
  <c r="CO255" i="16"/>
  <c r="CN255" i="16"/>
  <c r="CL255" i="16"/>
  <c r="CM255" i="16"/>
  <c r="EU255" i="16" s="1"/>
  <c r="CU259" i="16"/>
  <c r="CT259" i="16"/>
  <c r="CS259" i="16"/>
  <c r="CR259" i="16"/>
  <c r="CQ259" i="16"/>
  <c r="CZ263" i="16"/>
  <c r="CX263" i="16"/>
  <c r="CY263" i="16"/>
  <c r="CW263" i="16"/>
  <c r="CV263" i="16"/>
  <c r="CP271" i="16"/>
  <c r="CO271" i="16"/>
  <c r="CN271" i="16"/>
  <c r="CL271" i="16"/>
  <c r="CM271" i="16"/>
  <c r="EU271" i="16" s="1"/>
  <c r="CU275" i="16"/>
  <c r="CT275" i="16"/>
  <c r="CS275" i="16"/>
  <c r="CR275" i="16"/>
  <c r="CQ275" i="16"/>
  <c r="CZ279" i="16"/>
  <c r="CX279" i="16"/>
  <c r="CY279" i="16"/>
  <c r="CW279" i="16"/>
  <c r="CV279" i="16"/>
  <c r="CP287" i="16"/>
  <c r="CO287" i="16"/>
  <c r="CN287" i="16"/>
  <c r="CL287" i="16"/>
  <c r="CM287" i="16"/>
  <c r="EU287" i="16" s="1"/>
  <c r="CU291" i="16"/>
  <c r="CT291" i="16"/>
  <c r="CS291" i="16"/>
  <c r="CR291" i="16"/>
  <c r="CQ291" i="16"/>
  <c r="CZ295" i="16"/>
  <c r="CX295" i="16"/>
  <c r="CY295" i="16"/>
  <c r="CW295" i="16"/>
  <c r="CV295" i="16"/>
  <c r="CP303" i="16"/>
  <c r="CO303" i="16"/>
  <c r="CN303" i="16"/>
  <c r="CL303" i="16"/>
  <c r="CM303" i="16"/>
  <c r="EU303" i="16" s="1"/>
  <c r="CP363" i="16"/>
  <c r="CO363" i="16"/>
  <c r="CN363" i="16"/>
  <c r="CL363" i="16"/>
  <c r="CM363" i="16"/>
  <c r="EU363" i="16" s="1"/>
  <c r="CZ190" i="16"/>
  <c r="CY190" i="16"/>
  <c r="CX190" i="16"/>
  <c r="CW190" i="16"/>
  <c r="CV190" i="16"/>
  <c r="CO198" i="16"/>
  <c r="CP198" i="16"/>
  <c r="CN198" i="16"/>
  <c r="CL198" i="16"/>
  <c r="CM198" i="16"/>
  <c r="EU198" i="16" s="1"/>
  <c r="CZ201" i="16"/>
  <c r="CY201" i="16"/>
  <c r="CW201" i="16"/>
  <c r="CV201" i="16"/>
  <c r="CX201" i="16"/>
  <c r="CZ228" i="16"/>
  <c r="CY228" i="16"/>
  <c r="CX228" i="16"/>
  <c r="CW228" i="16"/>
  <c r="CV228" i="16"/>
  <c r="CO233" i="16"/>
  <c r="CP233" i="16"/>
  <c r="CM233" i="16"/>
  <c r="EU233" i="16" s="1"/>
  <c r="CL233" i="16"/>
  <c r="CN233" i="16"/>
  <c r="CO262" i="16"/>
  <c r="CP262" i="16"/>
  <c r="CN262" i="16"/>
  <c r="CL262" i="16"/>
  <c r="CM262" i="16"/>
  <c r="EU262" i="16" s="1"/>
  <c r="CZ215" i="16"/>
  <c r="CX215" i="16"/>
  <c r="CY215" i="16"/>
  <c r="CW215" i="16"/>
  <c r="CV215" i="16"/>
  <c r="CO129" i="16"/>
  <c r="CP129" i="16"/>
  <c r="CN129" i="16"/>
  <c r="CM129" i="16"/>
  <c r="EU129" i="16" s="1"/>
  <c r="CL129" i="16"/>
  <c r="CU131" i="16"/>
  <c r="CT131" i="16"/>
  <c r="CS131" i="16"/>
  <c r="CR131" i="16"/>
  <c r="CQ131" i="16"/>
  <c r="CZ133" i="16"/>
  <c r="CY133" i="16"/>
  <c r="CX133" i="16"/>
  <c r="CW133" i="16"/>
  <c r="CV133" i="16"/>
  <c r="CO137" i="16"/>
  <c r="CP137" i="16"/>
  <c r="CN137" i="16"/>
  <c r="CM137" i="16"/>
  <c r="EU137" i="16" s="1"/>
  <c r="CL137" i="16"/>
  <c r="CU139" i="16"/>
  <c r="CT139" i="16"/>
  <c r="CS139" i="16"/>
  <c r="CR139" i="16"/>
  <c r="CQ139" i="16"/>
  <c r="CZ141" i="16"/>
  <c r="CY141" i="16"/>
  <c r="CX141" i="16"/>
  <c r="CW141" i="16"/>
  <c r="CV141" i="16"/>
  <c r="CO145" i="16"/>
  <c r="CP145" i="16"/>
  <c r="CM145" i="16"/>
  <c r="EU145" i="16" s="1"/>
  <c r="CL145" i="16"/>
  <c r="CN145" i="16"/>
  <c r="CU147" i="16"/>
  <c r="CT147" i="16"/>
  <c r="CS147" i="16"/>
  <c r="CR147" i="16"/>
  <c r="CQ147" i="16"/>
  <c r="CZ149" i="16"/>
  <c r="CY149" i="16"/>
  <c r="CX149" i="16"/>
  <c r="CW149" i="16"/>
  <c r="CV149" i="16"/>
  <c r="CO153" i="16"/>
  <c r="CP153" i="16"/>
  <c r="CM153" i="16"/>
  <c r="EU153" i="16" s="1"/>
  <c r="CL153" i="16"/>
  <c r="CN153" i="16"/>
  <c r="CU155" i="16"/>
  <c r="CT155" i="16"/>
  <c r="CS155" i="16"/>
  <c r="CR155" i="16"/>
  <c r="CQ155" i="16"/>
  <c r="CZ157" i="16"/>
  <c r="CY157" i="16"/>
  <c r="CX157" i="16"/>
  <c r="CW157" i="16"/>
  <c r="CV157" i="16"/>
  <c r="CO161" i="16"/>
  <c r="CP161" i="16"/>
  <c r="CM161" i="16"/>
  <c r="EU161" i="16" s="1"/>
  <c r="CL161" i="16"/>
  <c r="CN161" i="16"/>
  <c r="CU163" i="16"/>
  <c r="CT163" i="16"/>
  <c r="CS163" i="16"/>
  <c r="CR163" i="16"/>
  <c r="CQ163" i="16"/>
  <c r="CZ165" i="16"/>
  <c r="CY165" i="16"/>
  <c r="CX165" i="16"/>
  <c r="CW165" i="16"/>
  <c r="CV165" i="16"/>
  <c r="CO169" i="16"/>
  <c r="CP169" i="16"/>
  <c r="CM169" i="16"/>
  <c r="EU169" i="16" s="1"/>
  <c r="CL169" i="16"/>
  <c r="CN169" i="16"/>
  <c r="CU171" i="16"/>
  <c r="CT171" i="16"/>
  <c r="CS171" i="16"/>
  <c r="CR171" i="16"/>
  <c r="CQ171" i="16"/>
  <c r="CZ173" i="16"/>
  <c r="CY173" i="16"/>
  <c r="CX173" i="16"/>
  <c r="CW173" i="16"/>
  <c r="CV173" i="16"/>
  <c r="CO177" i="16"/>
  <c r="CP177" i="16"/>
  <c r="CM177" i="16"/>
  <c r="EU177" i="16" s="1"/>
  <c r="CL177" i="16"/>
  <c r="CN177" i="16"/>
  <c r="CP180" i="16"/>
  <c r="CM180" i="16"/>
  <c r="EU180" i="16" s="1"/>
  <c r="CO180" i="16"/>
  <c r="CN180" i="16"/>
  <c r="CL180" i="16"/>
  <c r="CU204" i="16"/>
  <c r="CT204" i="16"/>
  <c r="CR204" i="16"/>
  <c r="CS204" i="16"/>
  <c r="CQ204" i="16"/>
  <c r="CU206" i="16"/>
  <c r="CS206" i="16"/>
  <c r="CT206" i="16"/>
  <c r="CQ206" i="16"/>
  <c r="CR206" i="16"/>
  <c r="CU209" i="16"/>
  <c r="CS209" i="16"/>
  <c r="CT209" i="16"/>
  <c r="CQ209" i="16"/>
  <c r="CR209" i="16"/>
  <c r="CS258" i="16"/>
  <c r="CU258" i="16"/>
  <c r="CQ258" i="16"/>
  <c r="CT258" i="16"/>
  <c r="CR258" i="16"/>
  <c r="CO317" i="16"/>
  <c r="CP317" i="16"/>
  <c r="CM317" i="16"/>
  <c r="EU317" i="16" s="1"/>
  <c r="CN317" i="16"/>
  <c r="CL317" i="16"/>
  <c r="CZ329" i="16"/>
  <c r="CY329" i="16"/>
  <c r="CW329" i="16"/>
  <c r="CV329" i="16"/>
  <c r="CX329" i="16"/>
  <c r="CZ330" i="16"/>
  <c r="CY330" i="16"/>
  <c r="CX330" i="16"/>
  <c r="CW330" i="16"/>
  <c r="CV330" i="16"/>
  <c r="CU332" i="16"/>
  <c r="CT332" i="16"/>
  <c r="CR332" i="16"/>
  <c r="CS332" i="16"/>
  <c r="CQ332" i="16"/>
  <c r="CZ337" i="16"/>
  <c r="CY337" i="16"/>
  <c r="CX337" i="16"/>
  <c r="CW337" i="16"/>
  <c r="CV337" i="16"/>
  <c r="CU341" i="16"/>
  <c r="CS341" i="16"/>
  <c r="CT341" i="16"/>
  <c r="CQ341" i="16"/>
  <c r="CR341" i="16"/>
  <c r="CP343" i="16"/>
  <c r="CO343" i="16"/>
  <c r="CN343" i="16"/>
  <c r="CL343" i="16"/>
  <c r="CM343" i="16"/>
  <c r="EU343" i="16" s="1"/>
  <c r="CP356" i="16"/>
  <c r="CM356" i="16"/>
  <c r="EU356" i="16" s="1"/>
  <c r="CO356" i="16"/>
  <c r="CN356" i="16"/>
  <c r="CL356" i="16"/>
  <c r="CU362" i="16"/>
  <c r="CS362" i="16"/>
  <c r="CT362" i="16"/>
  <c r="CQ362" i="16"/>
  <c r="CR362" i="16"/>
  <c r="CS370" i="16"/>
  <c r="CU370" i="16"/>
  <c r="CQ370" i="16"/>
  <c r="CT370" i="16"/>
  <c r="CR370" i="16"/>
  <c r="CP375" i="16"/>
  <c r="CO375" i="16"/>
  <c r="CN375" i="16"/>
  <c r="CL375" i="16"/>
  <c r="CM375" i="16"/>
  <c r="EU375" i="16" s="1"/>
  <c r="CU379" i="16"/>
  <c r="CT379" i="16"/>
  <c r="CS379" i="16"/>
  <c r="CR379" i="16"/>
  <c r="CQ379" i="16"/>
  <c r="CZ383" i="16"/>
  <c r="CY383" i="16"/>
  <c r="CX383" i="16"/>
  <c r="CW383" i="16"/>
  <c r="CV383" i="16"/>
  <c r="CP391" i="16"/>
  <c r="CO391" i="16"/>
  <c r="CN391" i="16"/>
  <c r="CL391" i="16"/>
  <c r="CM391" i="16"/>
  <c r="EU391" i="16" s="1"/>
  <c r="CU399" i="16"/>
  <c r="CT399" i="16"/>
  <c r="CS399" i="16"/>
  <c r="CR399" i="16"/>
  <c r="CQ399" i="16"/>
  <c r="CZ403" i="16"/>
  <c r="CY403" i="16"/>
  <c r="CX403" i="16"/>
  <c r="CW403" i="16"/>
  <c r="CV403" i="16"/>
  <c r="CY481" i="16"/>
  <c r="CX481" i="16"/>
  <c r="CZ481" i="16"/>
  <c r="CV481" i="16"/>
  <c r="CW481" i="16"/>
  <c r="CO489" i="16"/>
  <c r="CP489" i="16"/>
  <c r="CM489" i="16"/>
  <c r="EU489" i="16" s="1"/>
  <c r="CL489" i="16"/>
  <c r="CN489" i="16"/>
  <c r="CU534" i="16"/>
  <c r="CS534" i="16"/>
  <c r="CQ534" i="16"/>
  <c r="CR534" i="16"/>
  <c r="CT534" i="16"/>
  <c r="CZ536" i="16"/>
  <c r="CY536" i="16"/>
  <c r="CW536" i="16"/>
  <c r="CX536" i="16"/>
  <c r="CV536" i="16"/>
  <c r="CZ505" i="16"/>
  <c r="CY505" i="16"/>
  <c r="CX505" i="16"/>
  <c r="CV505" i="16"/>
  <c r="CW505" i="16"/>
  <c r="CZ521" i="16"/>
  <c r="CY521" i="16"/>
  <c r="CX521" i="16"/>
  <c r="CV521" i="16"/>
  <c r="CW521" i="16"/>
  <c r="CT479" i="16"/>
  <c r="CU479" i="16"/>
  <c r="CR479" i="16"/>
  <c r="CS479" i="16"/>
  <c r="CQ479" i="16"/>
  <c r="CZ483" i="16"/>
  <c r="CY483" i="16"/>
  <c r="CX483" i="16"/>
  <c r="CW483" i="16"/>
  <c r="CV483" i="16"/>
  <c r="CO453" i="16"/>
  <c r="CP453" i="16"/>
  <c r="CM453" i="16"/>
  <c r="EU453" i="16" s="1"/>
  <c r="CL453" i="16"/>
  <c r="CN453" i="16"/>
  <c r="CU457" i="16"/>
  <c r="CT457" i="16"/>
  <c r="CS457" i="16"/>
  <c r="CQ457" i="16"/>
  <c r="CR457" i="16"/>
  <c r="CY461" i="16"/>
  <c r="CZ461" i="16"/>
  <c r="CX461" i="16"/>
  <c r="CV461" i="16"/>
  <c r="CW461" i="16"/>
  <c r="CU477" i="16"/>
  <c r="CT477" i="16"/>
  <c r="CS477" i="16"/>
  <c r="CQ477" i="16"/>
  <c r="CR477" i="16"/>
  <c r="CZ480" i="16"/>
  <c r="CY480" i="16"/>
  <c r="CX480" i="16"/>
  <c r="CW480" i="16"/>
  <c r="CV480" i="16"/>
  <c r="CU488" i="16"/>
  <c r="CT488" i="16"/>
  <c r="CR488" i="16"/>
  <c r="CS488" i="16"/>
  <c r="CQ488" i="16"/>
  <c r="CZ498" i="16"/>
  <c r="CY498" i="16"/>
  <c r="CX498" i="16"/>
  <c r="CV498" i="16"/>
  <c r="CW498" i="16"/>
  <c r="CZ512" i="16"/>
  <c r="CY512" i="16"/>
  <c r="CX512" i="16"/>
  <c r="CW512" i="16"/>
  <c r="CV512" i="16"/>
  <c r="CO49" i="16"/>
  <c r="CP49" i="16"/>
  <c r="CN49" i="16"/>
  <c r="CM49" i="16"/>
  <c r="EU49" i="16" s="1"/>
  <c r="CL49" i="16"/>
  <c r="CO9" i="16"/>
  <c r="CP9" i="16"/>
  <c r="CN9" i="16"/>
  <c r="CM9" i="16"/>
  <c r="EU9" i="16" s="1"/>
  <c r="CL9" i="16"/>
  <c r="CO17" i="16"/>
  <c r="CP17" i="16"/>
  <c r="CN17" i="16"/>
  <c r="CM17" i="16"/>
  <c r="EU17" i="16" s="1"/>
  <c r="CL17" i="16"/>
  <c r="CO25" i="16"/>
  <c r="CP25" i="16"/>
  <c r="CN25" i="16"/>
  <c r="CM25" i="16"/>
  <c r="EU25" i="16" s="1"/>
  <c r="CL25" i="16"/>
  <c r="CU29" i="16"/>
  <c r="CS29" i="16"/>
  <c r="CT29" i="16"/>
  <c r="CQ29" i="16"/>
  <c r="CR29" i="16"/>
  <c r="CZ33" i="16"/>
  <c r="CY33" i="16"/>
  <c r="CX33" i="16"/>
  <c r="CW33" i="16"/>
  <c r="CV33" i="16"/>
  <c r="CU44" i="16"/>
  <c r="CT44" i="16"/>
  <c r="CR44" i="16"/>
  <c r="CS44" i="16"/>
  <c r="CQ44" i="16"/>
  <c r="CU46" i="16"/>
  <c r="CS46" i="16"/>
  <c r="CT46" i="16"/>
  <c r="CQ46" i="16"/>
  <c r="CR46" i="16"/>
  <c r="CZ182" i="16"/>
  <c r="CY182" i="16"/>
  <c r="CX182" i="16"/>
  <c r="CV182" i="16"/>
  <c r="CW182" i="16"/>
  <c r="CO246" i="16"/>
  <c r="CP246" i="16"/>
  <c r="CN246" i="16"/>
  <c r="CL246" i="16"/>
  <c r="CM246" i="16"/>
  <c r="EU246" i="16" s="1"/>
  <c r="CP248" i="16"/>
  <c r="CM248" i="16"/>
  <c r="EU248" i="16" s="1"/>
  <c r="CO248" i="16"/>
  <c r="CN248" i="16"/>
  <c r="CL248" i="16"/>
  <c r="CU257" i="16"/>
  <c r="CS257" i="16"/>
  <c r="CT257" i="16"/>
  <c r="CQ257" i="16"/>
  <c r="CR257" i="16"/>
  <c r="CU273" i="16"/>
  <c r="CS273" i="16"/>
  <c r="CT273" i="16"/>
  <c r="CQ273" i="16"/>
  <c r="CR273" i="16"/>
  <c r="CU289" i="16"/>
  <c r="CS289" i="16"/>
  <c r="CT289" i="16"/>
  <c r="CQ289" i="16"/>
  <c r="CR289" i="16"/>
  <c r="CU305" i="16"/>
  <c r="CS305" i="16"/>
  <c r="CT305" i="16"/>
  <c r="CQ305" i="16"/>
  <c r="CR305" i="16"/>
  <c r="CU352" i="16"/>
  <c r="CT352" i="16"/>
  <c r="CR352" i="16"/>
  <c r="CS352" i="16"/>
  <c r="CQ352" i="16"/>
  <c r="CO354" i="16"/>
  <c r="CN354" i="16"/>
  <c r="CL354" i="16"/>
  <c r="CM354" i="16"/>
  <c r="EU354" i="16" s="1"/>
  <c r="CP354" i="16"/>
  <c r="CY365" i="16"/>
  <c r="CZ365" i="16"/>
  <c r="CX365" i="16"/>
  <c r="CW365" i="16"/>
  <c r="CV365" i="16"/>
  <c r="CY194" i="16"/>
  <c r="CX194" i="16"/>
  <c r="CZ194" i="16"/>
  <c r="CV194" i="16"/>
  <c r="CW194" i="16"/>
  <c r="CU224" i="16"/>
  <c r="CT224" i="16"/>
  <c r="CR224" i="16"/>
  <c r="CS224" i="16"/>
  <c r="CQ224" i="16"/>
  <c r="CS226" i="16"/>
  <c r="CU226" i="16"/>
  <c r="CQ226" i="16"/>
  <c r="CT226" i="16"/>
  <c r="CR226" i="16"/>
  <c r="CZ229" i="16"/>
  <c r="CY229" i="16"/>
  <c r="CX229" i="16"/>
  <c r="CW229" i="16"/>
  <c r="CV229" i="16"/>
  <c r="CO234" i="16"/>
  <c r="CN234" i="16"/>
  <c r="CL234" i="16"/>
  <c r="CP234" i="16"/>
  <c r="CM234" i="16"/>
  <c r="EU234" i="16" s="1"/>
  <c r="CP256" i="16"/>
  <c r="CO256" i="16"/>
  <c r="CM256" i="16"/>
  <c r="EU256" i="16" s="1"/>
  <c r="CN256" i="16"/>
  <c r="CL256" i="16"/>
  <c r="CZ264" i="16"/>
  <c r="CY264" i="16"/>
  <c r="CX264" i="16"/>
  <c r="CW264" i="16"/>
  <c r="CV264" i="16"/>
  <c r="CU292" i="16"/>
  <c r="CT292" i="16"/>
  <c r="CS292" i="16"/>
  <c r="CR292" i="16"/>
  <c r="CQ292" i="16"/>
  <c r="CU371" i="16"/>
  <c r="CT371" i="16"/>
  <c r="CS371" i="16"/>
  <c r="CR371" i="16"/>
  <c r="CQ371" i="16"/>
  <c r="CY373" i="16"/>
  <c r="CZ373" i="16"/>
  <c r="CX373" i="16"/>
  <c r="CW373" i="16"/>
  <c r="CV373" i="16"/>
  <c r="CO381" i="16"/>
  <c r="CP381" i="16"/>
  <c r="CM381" i="16"/>
  <c r="EU381" i="16" s="1"/>
  <c r="CN381" i="16"/>
  <c r="CL381" i="16"/>
  <c r="CU385" i="16"/>
  <c r="CS385" i="16"/>
  <c r="CT385" i="16"/>
  <c r="CQ385" i="16"/>
  <c r="CR385" i="16"/>
  <c r="CY389" i="16"/>
  <c r="CZ389" i="16"/>
  <c r="CX389" i="16"/>
  <c r="CV389" i="16"/>
  <c r="CW389" i="16"/>
  <c r="CO397" i="16"/>
  <c r="CP397" i="16"/>
  <c r="CM397" i="16"/>
  <c r="EU397" i="16" s="1"/>
  <c r="CN397" i="16"/>
  <c r="CL397" i="16"/>
  <c r="CU401" i="16"/>
  <c r="CS401" i="16"/>
  <c r="CT401" i="16"/>
  <c r="CQ401" i="16"/>
  <c r="CR401" i="16"/>
  <c r="CZ405" i="16"/>
  <c r="CY405" i="16"/>
  <c r="CX405" i="16"/>
  <c r="CV405" i="16"/>
  <c r="CW405" i="16"/>
  <c r="CP423" i="16"/>
  <c r="CO423" i="16"/>
  <c r="CN423" i="16"/>
  <c r="CL423" i="16"/>
  <c r="CM423" i="16"/>
  <c r="EU423" i="16" s="1"/>
  <c r="CP328" i="16"/>
  <c r="CM328" i="16"/>
  <c r="EU328" i="16" s="1"/>
  <c r="CO328" i="16"/>
  <c r="CN328" i="16"/>
  <c r="CL328" i="16"/>
  <c r="CZ336" i="16"/>
  <c r="CY336" i="16"/>
  <c r="CX336" i="16"/>
  <c r="CW336" i="16"/>
  <c r="CV336" i="16"/>
  <c r="CP367" i="16"/>
  <c r="CO367" i="16"/>
  <c r="CN367" i="16"/>
  <c r="CL367" i="16"/>
  <c r="CM367" i="16"/>
  <c r="EU367" i="16" s="1"/>
  <c r="CO393" i="16"/>
  <c r="CP393" i="16"/>
  <c r="CM393" i="16"/>
  <c r="EU393" i="16" s="1"/>
  <c r="CL393" i="16"/>
  <c r="CN393" i="16"/>
  <c r="CU421" i="16"/>
  <c r="CT421" i="16"/>
  <c r="CQ421" i="16"/>
  <c r="CS421" i="16"/>
  <c r="CR421" i="16"/>
  <c r="CU325" i="16"/>
  <c r="CS325" i="16"/>
  <c r="CT325" i="16"/>
  <c r="CQ325" i="16"/>
  <c r="CR325" i="16"/>
  <c r="CP327" i="16"/>
  <c r="CO327" i="16"/>
  <c r="CN327" i="16"/>
  <c r="CL327" i="16"/>
  <c r="CM327" i="16"/>
  <c r="EU327" i="16" s="1"/>
  <c r="CK450" i="16"/>
  <c r="ES450" i="16" s="1"/>
  <c r="CI450" i="16"/>
  <c r="CG450" i="16"/>
  <c r="CJ450" i="16"/>
  <c r="CH450" i="16"/>
  <c r="CT476" i="16"/>
  <c r="CU476" i="16"/>
  <c r="CR476" i="16"/>
  <c r="CQ476" i="16"/>
  <c r="CS476" i="16"/>
  <c r="CK485" i="16"/>
  <c r="ES485" i="16" s="1"/>
  <c r="CI485" i="16"/>
  <c r="CG485" i="16"/>
  <c r="CJ485" i="16"/>
  <c r="CH485" i="16"/>
  <c r="CU510" i="16"/>
  <c r="CT510" i="16"/>
  <c r="CS510" i="16"/>
  <c r="CQ510" i="16"/>
  <c r="CR510" i="16"/>
  <c r="CZ520" i="16"/>
  <c r="CY520" i="16"/>
  <c r="CW520" i="16"/>
  <c r="CX520" i="16"/>
  <c r="CV520" i="16"/>
  <c r="CK534" i="16"/>
  <c r="ES534" i="16" s="1"/>
  <c r="CI534" i="16"/>
  <c r="CG534" i="16"/>
  <c r="CH534" i="16"/>
  <c r="CJ534" i="16"/>
  <c r="CZ459" i="16"/>
  <c r="CY459" i="16"/>
  <c r="CX459" i="16"/>
  <c r="CW459" i="16"/>
  <c r="CV459" i="16"/>
  <c r="CP475" i="16"/>
  <c r="CO475" i="16"/>
  <c r="CN475" i="16"/>
  <c r="CL475" i="16"/>
  <c r="CM475" i="16"/>
  <c r="EU475" i="16" s="1"/>
  <c r="CP492" i="16"/>
  <c r="CM492" i="16"/>
  <c r="EU492" i="16" s="1"/>
  <c r="CN492" i="16"/>
  <c r="CL492" i="16"/>
  <c r="CO492" i="16"/>
  <c r="CT519" i="16"/>
  <c r="CU519" i="16"/>
  <c r="CR519" i="16"/>
  <c r="CS519" i="16"/>
  <c r="CQ519" i="16"/>
  <c r="CU270" i="16"/>
  <c r="CS270" i="16"/>
  <c r="CT270" i="16"/>
  <c r="CQ270" i="16"/>
  <c r="CR270" i="16"/>
  <c r="CZ278" i="16"/>
  <c r="CY278" i="16"/>
  <c r="CX278" i="16"/>
  <c r="CV278" i="16"/>
  <c r="CW278" i="16"/>
  <c r="CZ286" i="16"/>
  <c r="CY286" i="16"/>
  <c r="CX286" i="16"/>
  <c r="CW286" i="16"/>
  <c r="CV286" i="16"/>
  <c r="CZ294" i="16"/>
  <c r="CY294" i="16"/>
  <c r="CX294" i="16"/>
  <c r="CV294" i="16"/>
  <c r="CW294" i="16"/>
  <c r="CZ302" i="16"/>
  <c r="CY302" i="16"/>
  <c r="CX302" i="16"/>
  <c r="CW302" i="16"/>
  <c r="CV302" i="16"/>
  <c r="CO318" i="16"/>
  <c r="CN318" i="16"/>
  <c r="CL318" i="16"/>
  <c r="CP318" i="16"/>
  <c r="CM318" i="16"/>
  <c r="EU318" i="16" s="1"/>
  <c r="CU427" i="16"/>
  <c r="CT427" i="16"/>
  <c r="CS427" i="16"/>
  <c r="CR427" i="16"/>
  <c r="CQ427" i="16"/>
  <c r="CZ441" i="16"/>
  <c r="CY441" i="16"/>
  <c r="CX441" i="16"/>
  <c r="CV441" i="16"/>
  <c r="CW441" i="16"/>
  <c r="CP447" i="16"/>
  <c r="CO447" i="16"/>
  <c r="CN447" i="16"/>
  <c r="CL447" i="16"/>
  <c r="CM447" i="16"/>
  <c r="EU447" i="16" s="1"/>
  <c r="CU449" i="16"/>
  <c r="CT449" i="16"/>
  <c r="CS449" i="16"/>
  <c r="CQ449" i="16"/>
  <c r="CR449" i="16"/>
  <c r="CZ452" i="16"/>
  <c r="CY452" i="16"/>
  <c r="CX452" i="16"/>
  <c r="CW452" i="16"/>
  <c r="CV452" i="16"/>
  <c r="CO506" i="16"/>
  <c r="CN506" i="16"/>
  <c r="CL506" i="16"/>
  <c r="CP506" i="16"/>
  <c r="CM506" i="16"/>
  <c r="EU506" i="16" s="1"/>
  <c r="CP463" i="16"/>
  <c r="CO463" i="16"/>
  <c r="CN463" i="16"/>
  <c r="CL463" i="16"/>
  <c r="CM463" i="16"/>
  <c r="EU463" i="16" s="1"/>
  <c r="CU465" i="16"/>
  <c r="CT465" i="16"/>
  <c r="CS465" i="16"/>
  <c r="CQ465" i="16"/>
  <c r="CR465" i="16"/>
  <c r="CZ467" i="16"/>
  <c r="CY467" i="16"/>
  <c r="CX467" i="16"/>
  <c r="CW467" i="16"/>
  <c r="CV467" i="16"/>
  <c r="CZ482" i="16"/>
  <c r="CY482" i="16"/>
  <c r="CX482" i="16"/>
  <c r="CV482" i="16"/>
  <c r="CW482" i="16"/>
  <c r="CO486" i="16"/>
  <c r="CP486" i="16"/>
  <c r="CN486" i="16"/>
  <c r="CL486" i="16"/>
  <c r="CM486" i="16"/>
  <c r="EU486" i="16" s="1"/>
  <c r="CZ490" i="16"/>
  <c r="CY490" i="16"/>
  <c r="CX490" i="16"/>
  <c r="CV490" i="16"/>
  <c r="CW490" i="16"/>
  <c r="CP515" i="16"/>
  <c r="CO515" i="16"/>
  <c r="CN515" i="16"/>
  <c r="CL515" i="16"/>
  <c r="CM515" i="16"/>
  <c r="EU515" i="16" s="1"/>
  <c r="CT535" i="16"/>
  <c r="CU535" i="16"/>
  <c r="CR535" i="16"/>
  <c r="CS535" i="16"/>
  <c r="CQ535" i="16"/>
  <c r="CZ524" i="16"/>
  <c r="CY524" i="16"/>
  <c r="CW524" i="16"/>
  <c r="CX524" i="16"/>
  <c r="CV524" i="16"/>
  <c r="CO458" i="16"/>
  <c r="CN458" i="16"/>
  <c r="CL458" i="16"/>
  <c r="CP458" i="16"/>
  <c r="CM458" i="16"/>
  <c r="EU458" i="16" s="1"/>
  <c r="CU509" i="16"/>
  <c r="CT509" i="16"/>
  <c r="CS509" i="16"/>
  <c r="CQ509" i="16"/>
  <c r="CR509" i="16"/>
  <c r="CZ533" i="16"/>
  <c r="CY533" i="16"/>
  <c r="CX533" i="16"/>
  <c r="CV533" i="16"/>
  <c r="CW533" i="16"/>
  <c r="CK235" i="16"/>
  <c r="ES235" i="16" s="1"/>
  <c r="CJ235" i="16"/>
  <c r="CH235" i="16"/>
  <c r="CI235" i="16"/>
  <c r="CG235" i="16"/>
  <c r="CK284" i="16"/>
  <c r="ES284" i="16" s="1"/>
  <c r="CJ284" i="16"/>
  <c r="CH284" i="16"/>
  <c r="CI284" i="16"/>
  <c r="CG284" i="16"/>
  <c r="CK297" i="16"/>
  <c r="ES297" i="16" s="1"/>
  <c r="CI297" i="16"/>
  <c r="CG297" i="16"/>
  <c r="CJ297" i="16"/>
  <c r="CH297" i="16"/>
  <c r="CJ531" i="16"/>
  <c r="CH531" i="16"/>
  <c r="CK531" i="16"/>
  <c r="ES531" i="16" s="1"/>
  <c r="CI531" i="16"/>
  <c r="CG531" i="16"/>
  <c r="CK38" i="16"/>
  <c r="ES38" i="16" s="1"/>
  <c r="CI38" i="16"/>
  <c r="CG38" i="16"/>
  <c r="CH38" i="16"/>
  <c r="CJ38" i="16"/>
  <c r="CJ15" i="16"/>
  <c r="CH15" i="16"/>
  <c r="CK15" i="16"/>
  <c r="ES15" i="16" s="1"/>
  <c r="CI15" i="16"/>
  <c r="CG15" i="16"/>
  <c r="CJ31" i="16"/>
  <c r="CH31" i="16"/>
  <c r="CK31" i="16"/>
  <c r="ES31" i="16" s="1"/>
  <c r="CI31" i="16"/>
  <c r="CG31" i="16"/>
  <c r="CK250" i="16"/>
  <c r="ES250" i="16" s="1"/>
  <c r="CI250" i="16"/>
  <c r="CG250" i="16"/>
  <c r="CJ250" i="16"/>
  <c r="CH250" i="16"/>
  <c r="CJ463" i="16"/>
  <c r="CH463" i="16"/>
  <c r="CK463" i="16"/>
  <c r="ES463" i="16" s="1"/>
  <c r="CI463" i="16"/>
  <c r="CG463" i="16"/>
  <c r="CJ307" i="16"/>
  <c r="CH307" i="16"/>
  <c r="CK307" i="16"/>
  <c r="ES307" i="16" s="1"/>
  <c r="CI307" i="16"/>
  <c r="CG307" i="16"/>
  <c r="CK360" i="16"/>
  <c r="ES360" i="16" s="1"/>
  <c r="CJ360" i="16"/>
  <c r="CH360" i="16"/>
  <c r="CG360" i="16"/>
  <c r="CI360" i="16"/>
  <c r="CJ447" i="16"/>
  <c r="CH447" i="16"/>
  <c r="CK447" i="16"/>
  <c r="ES447" i="16" s="1"/>
  <c r="CI447" i="16"/>
  <c r="CG447" i="16"/>
  <c r="CK246" i="16"/>
  <c r="ES246" i="16" s="1"/>
  <c r="CI246" i="16"/>
  <c r="CG246" i="16"/>
  <c r="CH246" i="16"/>
  <c r="CJ246" i="16"/>
  <c r="CJ528" i="16"/>
  <c r="CH528" i="16"/>
  <c r="CG528" i="16"/>
  <c r="CI528" i="16"/>
  <c r="CK528" i="16"/>
  <c r="ES528" i="16" s="1"/>
  <c r="CK276" i="16"/>
  <c r="ES276" i="16" s="1"/>
  <c r="CJ276" i="16"/>
  <c r="CH276" i="16"/>
  <c r="CI276" i="16"/>
  <c r="CG276" i="16"/>
  <c r="CK273" i="16"/>
  <c r="ES273" i="16" s="1"/>
  <c r="CI273" i="16"/>
  <c r="CG273" i="16"/>
  <c r="CJ273" i="16"/>
  <c r="CH273" i="16"/>
  <c r="CK352" i="16"/>
  <c r="ES352" i="16" s="1"/>
  <c r="CJ352" i="16"/>
  <c r="CH352" i="16"/>
  <c r="CG352" i="16"/>
  <c r="CI352" i="16"/>
  <c r="CK232" i="16"/>
  <c r="ES232" i="16" s="1"/>
  <c r="CJ232" i="16"/>
  <c r="CH232" i="16"/>
  <c r="CG232" i="16"/>
  <c r="CI232" i="16"/>
  <c r="CK493" i="16"/>
  <c r="ES493" i="16" s="1"/>
  <c r="CI493" i="16"/>
  <c r="CG493" i="16"/>
  <c r="CJ493" i="16"/>
  <c r="CH493" i="16"/>
  <c r="CK256" i="16"/>
  <c r="ES256" i="16" s="1"/>
  <c r="CJ256" i="16"/>
  <c r="CH256" i="16"/>
  <c r="CG256" i="16"/>
  <c r="CI256" i="16"/>
  <c r="CK192" i="16"/>
  <c r="ES192" i="16" s="1"/>
  <c r="CJ192" i="16"/>
  <c r="CH192" i="16"/>
  <c r="CG192" i="16"/>
  <c r="CI192" i="16"/>
  <c r="CJ47" i="16"/>
  <c r="CH47" i="16"/>
  <c r="CK47" i="16"/>
  <c r="ES47" i="16" s="1"/>
  <c r="CI47" i="16"/>
  <c r="CG47" i="16"/>
  <c r="CK13" i="16"/>
  <c r="ES13" i="16" s="1"/>
  <c r="CI13" i="16"/>
  <c r="CG13" i="16"/>
  <c r="CJ13" i="16"/>
  <c r="CH13" i="16"/>
  <c r="CK29" i="16"/>
  <c r="ES29" i="16" s="1"/>
  <c r="CI29" i="16"/>
  <c r="CG29" i="16"/>
  <c r="CJ29" i="16"/>
  <c r="CH29" i="16"/>
  <c r="CK18" i="16"/>
  <c r="ES18" i="16" s="1"/>
  <c r="CI18" i="16"/>
  <c r="CG18" i="16"/>
  <c r="CJ18" i="16"/>
  <c r="CH18" i="16"/>
  <c r="CK34" i="16"/>
  <c r="ES34" i="16" s="1"/>
  <c r="CI34" i="16"/>
  <c r="CG34" i="16"/>
  <c r="CJ34" i="16"/>
  <c r="CH34" i="16"/>
  <c r="CK45" i="16"/>
  <c r="ES45" i="16" s="1"/>
  <c r="CI45" i="16"/>
  <c r="CG45" i="16"/>
  <c r="CJ45" i="16"/>
  <c r="CH45" i="16"/>
  <c r="CK52" i="16"/>
  <c r="ES52" i="16" s="1"/>
  <c r="CJ52" i="16"/>
  <c r="CH52" i="16"/>
  <c r="CI52" i="16"/>
  <c r="CG52" i="16"/>
  <c r="CK54" i="16"/>
  <c r="ES54" i="16" s="1"/>
  <c r="CI54" i="16"/>
  <c r="CG54" i="16"/>
  <c r="CH54" i="16"/>
  <c r="CJ54" i="16"/>
  <c r="CK473" i="16"/>
  <c r="ES473" i="16" s="1"/>
  <c r="CI473" i="16"/>
  <c r="CG473" i="16"/>
  <c r="CJ473" i="16"/>
  <c r="CH473" i="16"/>
  <c r="BZ116" i="16"/>
  <c r="BX116" i="16"/>
  <c r="CA116" i="16"/>
  <c r="BY116" i="16"/>
  <c r="BW116" i="16"/>
  <c r="BX303" i="16"/>
  <c r="BY303" i="16"/>
  <c r="BW303" i="16"/>
  <c r="BZ303" i="16"/>
  <c r="CA303" i="16"/>
  <c r="CA134" i="16"/>
  <c r="BY134" i="16"/>
  <c r="BW134" i="16"/>
  <c r="BZ134" i="16"/>
  <c r="BX134" i="16"/>
  <c r="CA158" i="16"/>
  <c r="BY158" i="16"/>
  <c r="BW158" i="16"/>
  <c r="BZ158" i="16"/>
  <c r="BX158" i="16"/>
  <c r="BZ48" i="16"/>
  <c r="BX48" i="16"/>
  <c r="CA48" i="16"/>
  <c r="BY48" i="16"/>
  <c r="BW48" i="16"/>
  <c r="CA353" i="16"/>
  <c r="BW353" i="16"/>
  <c r="BX353" i="16"/>
  <c r="BZ353" i="16"/>
  <c r="BY353" i="16"/>
  <c r="CA278" i="16"/>
  <c r="BY278" i="16"/>
  <c r="BW278" i="16"/>
  <c r="BZ278" i="16"/>
  <c r="BX278" i="16"/>
  <c r="CA62" i="16"/>
  <c r="BY62" i="16"/>
  <c r="BW62" i="16"/>
  <c r="BZ62" i="16"/>
  <c r="BX62" i="16"/>
  <c r="CA86" i="16"/>
  <c r="BY86" i="16"/>
  <c r="BW86" i="16"/>
  <c r="BZ86" i="16"/>
  <c r="BX86" i="16"/>
  <c r="BY109" i="16"/>
  <c r="BX109" i="16"/>
  <c r="BZ109" i="16"/>
  <c r="CA109" i="16"/>
  <c r="BW109" i="16"/>
  <c r="BX231" i="16"/>
  <c r="BY231" i="16"/>
  <c r="BZ231" i="16"/>
  <c r="CA231" i="16"/>
  <c r="BW231" i="16"/>
  <c r="CA402" i="16"/>
  <c r="BY402" i="16"/>
  <c r="BW402" i="16"/>
  <c r="BZ402" i="16"/>
  <c r="BX402" i="16"/>
  <c r="BZ131" i="16"/>
  <c r="BY131" i="16"/>
  <c r="CA131" i="16"/>
  <c r="BW131" i="16"/>
  <c r="BX131" i="16"/>
  <c r="CA426" i="16"/>
  <c r="BY426" i="16"/>
  <c r="BW426" i="16"/>
  <c r="BZ426" i="16"/>
  <c r="BX426" i="16"/>
  <c r="CA262" i="16"/>
  <c r="BY262" i="16"/>
  <c r="BW262" i="16"/>
  <c r="BZ262" i="16"/>
  <c r="BX262" i="16"/>
  <c r="CA314" i="16"/>
  <c r="BY314" i="16"/>
  <c r="BW314" i="16"/>
  <c r="BZ314" i="16"/>
  <c r="BX314" i="16"/>
  <c r="CA342" i="16"/>
  <c r="BY342" i="16"/>
  <c r="BW342" i="16"/>
  <c r="BZ342" i="16"/>
  <c r="BX342" i="16"/>
  <c r="BZ504" i="16"/>
  <c r="BX504" i="16"/>
  <c r="CA504" i="16"/>
  <c r="BY504" i="16"/>
  <c r="BW504" i="16"/>
  <c r="BY509" i="16"/>
  <c r="BZ509" i="16"/>
  <c r="BX509" i="16"/>
  <c r="CA509" i="16"/>
  <c r="BW509" i="16"/>
  <c r="BZ315" i="16"/>
  <c r="CA315" i="16"/>
  <c r="BW315" i="16"/>
  <c r="BX315" i="16"/>
  <c r="BY315" i="16"/>
  <c r="BY333" i="16"/>
  <c r="BZ333" i="16"/>
  <c r="CA333" i="16"/>
  <c r="BW333" i="16"/>
  <c r="BX333" i="16"/>
  <c r="BZ524" i="16"/>
  <c r="BX524" i="16"/>
  <c r="CA524" i="16"/>
  <c r="BY524" i="16"/>
  <c r="BW524" i="16"/>
  <c r="BX391" i="16"/>
  <c r="CA391" i="16"/>
  <c r="BW391" i="16"/>
  <c r="BY391" i="16"/>
  <c r="BZ391" i="16"/>
  <c r="CE106" i="16"/>
  <c r="CC106" i="16"/>
  <c r="CF106" i="16"/>
  <c r="CD106" i="16"/>
  <c r="CB106" i="16"/>
  <c r="CA65" i="16"/>
  <c r="BW65" i="16"/>
  <c r="BZ65" i="16"/>
  <c r="BX65" i="16"/>
  <c r="BY65" i="16"/>
  <c r="BY77" i="16"/>
  <c r="BZ77" i="16"/>
  <c r="BX77" i="16"/>
  <c r="CA77" i="16"/>
  <c r="BW77" i="16"/>
  <c r="CA89" i="16"/>
  <c r="BW89" i="16"/>
  <c r="BZ89" i="16"/>
  <c r="BX89" i="16"/>
  <c r="BY89" i="16"/>
  <c r="BY101" i="16"/>
  <c r="BZ101" i="16"/>
  <c r="CA101" i="16"/>
  <c r="BW101" i="16"/>
  <c r="BX101" i="16"/>
  <c r="CF220" i="16"/>
  <c r="CD220" i="16"/>
  <c r="CB220" i="16"/>
  <c r="CC220" i="16"/>
  <c r="CE220" i="16"/>
  <c r="CE366" i="16"/>
  <c r="CC366" i="16"/>
  <c r="CD366" i="16"/>
  <c r="CF366" i="16"/>
  <c r="CB366" i="16"/>
  <c r="BZ235" i="16"/>
  <c r="CA235" i="16"/>
  <c r="BW235" i="16"/>
  <c r="BY235" i="16"/>
  <c r="BX235" i="16"/>
  <c r="BZ352" i="16"/>
  <c r="BX352" i="16"/>
  <c r="CA352" i="16"/>
  <c r="BY352" i="16"/>
  <c r="BW352" i="16"/>
  <c r="CA241" i="16"/>
  <c r="BW241" i="16"/>
  <c r="BX241" i="16"/>
  <c r="BZ241" i="16"/>
  <c r="BY241" i="16"/>
  <c r="CA385" i="16"/>
  <c r="BW385" i="16"/>
  <c r="BZ385" i="16"/>
  <c r="BX385" i="16"/>
  <c r="BY385" i="16"/>
  <c r="BX423" i="16"/>
  <c r="BY423" i="16"/>
  <c r="CA423" i="16"/>
  <c r="BZ423" i="16"/>
  <c r="BW423" i="16"/>
  <c r="CF444" i="16"/>
  <c r="CD444" i="16"/>
  <c r="CB444" i="16"/>
  <c r="CC444" i="16"/>
  <c r="CE444" i="16"/>
  <c r="CF489" i="16"/>
  <c r="CD489" i="16"/>
  <c r="CC489" i="16"/>
  <c r="CE489" i="16"/>
  <c r="CB489" i="16"/>
  <c r="CE482" i="16"/>
  <c r="CC482" i="16"/>
  <c r="CF482" i="16"/>
  <c r="CB482" i="16"/>
  <c r="CD482" i="16"/>
  <c r="CA6" i="16"/>
  <c r="BY6" i="16"/>
  <c r="BW6" i="16"/>
  <c r="BZ6" i="16"/>
  <c r="BX6" i="16"/>
  <c r="CA18" i="16"/>
  <c r="BY18" i="16"/>
  <c r="BW18" i="16"/>
  <c r="BZ18" i="16"/>
  <c r="BX18" i="16"/>
  <c r="CA30" i="16"/>
  <c r="BY30" i="16"/>
  <c r="BW30" i="16"/>
  <c r="BZ30" i="16"/>
  <c r="BX30" i="16"/>
  <c r="CF223" i="16"/>
  <c r="CE223" i="16"/>
  <c r="CC223" i="16"/>
  <c r="CD223" i="16"/>
  <c r="CB223" i="16"/>
  <c r="CF432" i="16"/>
  <c r="CD432" i="16"/>
  <c r="CE432" i="16"/>
  <c r="CC432" i="16"/>
  <c r="CB432" i="16"/>
  <c r="BZ192" i="16"/>
  <c r="BX192" i="16"/>
  <c r="CA192" i="16"/>
  <c r="BY192" i="16"/>
  <c r="BW192" i="16"/>
  <c r="CA361" i="16"/>
  <c r="BW361" i="16"/>
  <c r="BX361" i="16"/>
  <c r="BY361" i="16"/>
  <c r="BZ361" i="16"/>
  <c r="BZ400" i="16"/>
  <c r="BX400" i="16"/>
  <c r="CA400" i="16"/>
  <c r="BY400" i="16"/>
  <c r="BW400" i="16"/>
  <c r="CA417" i="16"/>
  <c r="BW417" i="16"/>
  <c r="BX417" i="16"/>
  <c r="BY417" i="16"/>
  <c r="BZ417" i="16"/>
  <c r="CA226" i="16"/>
  <c r="BY226" i="16"/>
  <c r="BW226" i="16"/>
  <c r="BZ226" i="16"/>
  <c r="BX226" i="16"/>
  <c r="BZ260" i="16"/>
  <c r="BX260" i="16"/>
  <c r="CA260" i="16"/>
  <c r="BY260" i="16"/>
  <c r="BW260" i="16"/>
  <c r="BZ312" i="16"/>
  <c r="BX312" i="16"/>
  <c r="CA312" i="16"/>
  <c r="BY312" i="16"/>
  <c r="BW312" i="16"/>
  <c r="BX495" i="16"/>
  <c r="BY495" i="16"/>
  <c r="CA495" i="16"/>
  <c r="BZ495" i="16"/>
  <c r="BW495" i="16"/>
  <c r="BZ467" i="16"/>
  <c r="BW467" i="16"/>
  <c r="CA467" i="16"/>
  <c r="BY467" i="16"/>
  <c r="BX467" i="16"/>
  <c r="BZ51" i="16"/>
  <c r="CA51" i="16"/>
  <c r="BW51" i="16"/>
  <c r="BX51" i="16"/>
  <c r="BY51" i="16"/>
  <c r="CF383" i="16"/>
  <c r="CE383" i="16"/>
  <c r="CC383" i="16"/>
  <c r="CD383" i="16"/>
  <c r="CB383" i="16"/>
  <c r="BZ211" i="16"/>
  <c r="CA211" i="16"/>
  <c r="BW211" i="16"/>
  <c r="BY211" i="16"/>
  <c r="BX211" i="16"/>
  <c r="CA257" i="16"/>
  <c r="BW257" i="16"/>
  <c r="BX257" i="16"/>
  <c r="BZ257" i="16"/>
  <c r="BY257" i="16"/>
  <c r="CA289" i="16"/>
  <c r="BW289" i="16"/>
  <c r="BX289" i="16"/>
  <c r="BY289" i="16"/>
  <c r="BZ289" i="16"/>
  <c r="BY365" i="16"/>
  <c r="BZ365" i="16"/>
  <c r="CA365" i="16"/>
  <c r="BW365" i="16"/>
  <c r="BX365" i="16"/>
  <c r="BZ240" i="16"/>
  <c r="BX240" i="16"/>
  <c r="CA240" i="16"/>
  <c r="BY240" i="16"/>
  <c r="BW240" i="16"/>
  <c r="BZ488" i="16"/>
  <c r="BX488" i="16"/>
  <c r="CA488" i="16"/>
  <c r="BY488" i="16"/>
  <c r="BW488" i="16"/>
  <c r="BX447" i="16"/>
  <c r="BY447" i="16"/>
  <c r="CA447" i="16"/>
  <c r="BZ447" i="16"/>
  <c r="BW447" i="16"/>
  <c r="CE38" i="16"/>
  <c r="CC38" i="16"/>
  <c r="CF38" i="16"/>
  <c r="CB38" i="16"/>
  <c r="CD38" i="16"/>
  <c r="CE5" i="16"/>
  <c r="CF5" i="16"/>
  <c r="CD5" i="16"/>
  <c r="CB5" i="16"/>
  <c r="CC5" i="16"/>
  <c r="CF17" i="16"/>
  <c r="CD17" i="16"/>
  <c r="CB17" i="16"/>
  <c r="CC17" i="16"/>
  <c r="CE17" i="16"/>
  <c r="CF25" i="16"/>
  <c r="CD25" i="16"/>
  <c r="CB25" i="16"/>
  <c r="CC25" i="16"/>
  <c r="CE25" i="16"/>
  <c r="CF283" i="16"/>
  <c r="CE283" i="16"/>
  <c r="CC283" i="16"/>
  <c r="CB283" i="16"/>
  <c r="CD283" i="16"/>
  <c r="CF135" i="16"/>
  <c r="CE135" i="16"/>
  <c r="CC135" i="16"/>
  <c r="CD135" i="16"/>
  <c r="CB135" i="16"/>
  <c r="CF159" i="16"/>
  <c r="CE159" i="16"/>
  <c r="CC159" i="16"/>
  <c r="CD159" i="16"/>
  <c r="CB159" i="16"/>
  <c r="CF316" i="16"/>
  <c r="CD316" i="16"/>
  <c r="CB316" i="16"/>
  <c r="CC316" i="16"/>
  <c r="CE316" i="16"/>
  <c r="BY205" i="16"/>
  <c r="BX205" i="16"/>
  <c r="BZ205" i="16"/>
  <c r="CA205" i="16"/>
  <c r="BW205" i="16"/>
  <c r="BZ280" i="16"/>
  <c r="BX280" i="16"/>
  <c r="CA280" i="16"/>
  <c r="BY280" i="16"/>
  <c r="BW280" i="16"/>
  <c r="CA409" i="16"/>
  <c r="BW409" i="16"/>
  <c r="BX409" i="16"/>
  <c r="BZ409" i="16"/>
  <c r="BY409" i="16"/>
  <c r="CF456" i="16"/>
  <c r="CD456" i="16"/>
  <c r="CC456" i="16"/>
  <c r="CB456" i="16"/>
  <c r="CE456" i="16"/>
  <c r="CA466" i="16"/>
  <c r="BY466" i="16"/>
  <c r="BW466" i="16"/>
  <c r="BZ466" i="16"/>
  <c r="BX466" i="16"/>
  <c r="CA529" i="16"/>
  <c r="BW529" i="16"/>
  <c r="BX529" i="16"/>
  <c r="BZ529" i="16"/>
  <c r="BY529" i="16"/>
  <c r="CE114" i="16"/>
  <c r="CC114" i="16"/>
  <c r="CF114" i="16"/>
  <c r="CB114" i="16"/>
  <c r="CD114" i="16"/>
  <c r="CE126" i="16"/>
  <c r="CC126" i="16"/>
  <c r="CD126" i="16"/>
  <c r="CF126" i="16"/>
  <c r="CB126" i="16"/>
  <c r="CF287" i="16"/>
  <c r="CE287" i="16"/>
  <c r="CC287" i="16"/>
  <c r="CD287" i="16"/>
  <c r="CB287" i="16"/>
  <c r="CK220" i="16"/>
  <c r="ES220" i="16" s="1"/>
  <c r="CJ220" i="16"/>
  <c r="CH220" i="16"/>
  <c r="CI220" i="16"/>
  <c r="CG220" i="16"/>
  <c r="CK366" i="16"/>
  <c r="ES366" i="16" s="1"/>
  <c r="CI366" i="16"/>
  <c r="CG366" i="16"/>
  <c r="CH366" i="16"/>
  <c r="CJ366" i="16"/>
  <c r="CJ291" i="16"/>
  <c r="CH291" i="16"/>
  <c r="CK291" i="16"/>
  <c r="ES291" i="16" s="1"/>
  <c r="CI291" i="16"/>
  <c r="CG291" i="16"/>
  <c r="CK134" i="16"/>
  <c r="ES134" i="16" s="1"/>
  <c r="CI134" i="16"/>
  <c r="CG134" i="16"/>
  <c r="CH134" i="16"/>
  <c r="CJ134" i="16"/>
  <c r="CK148" i="16"/>
  <c r="ES148" i="16" s="1"/>
  <c r="CJ148" i="16"/>
  <c r="CH148" i="16"/>
  <c r="CI148" i="16"/>
  <c r="CG148" i="16"/>
  <c r="CK160" i="16"/>
  <c r="ES160" i="16" s="1"/>
  <c r="CJ160" i="16"/>
  <c r="CH160" i="16"/>
  <c r="CG160" i="16"/>
  <c r="CI160" i="16"/>
  <c r="CK176" i="16"/>
  <c r="ES176" i="16" s="1"/>
  <c r="CJ176" i="16"/>
  <c r="CH176" i="16"/>
  <c r="CG176" i="16"/>
  <c r="CI176" i="16"/>
  <c r="CK230" i="16"/>
  <c r="ES230" i="16" s="1"/>
  <c r="CI230" i="16"/>
  <c r="CG230" i="16"/>
  <c r="CH230" i="16"/>
  <c r="CJ230" i="16"/>
  <c r="CK315" i="16"/>
  <c r="ES315" i="16" s="1"/>
  <c r="CJ315" i="16"/>
  <c r="CH315" i="16"/>
  <c r="CI315" i="16"/>
  <c r="CG315" i="16"/>
  <c r="CJ327" i="16"/>
  <c r="CH327" i="16"/>
  <c r="CI327" i="16"/>
  <c r="CG327" i="16"/>
  <c r="CK327" i="16"/>
  <c r="ES327" i="16" s="1"/>
  <c r="CK340" i="16"/>
  <c r="ES340" i="16" s="1"/>
  <c r="CJ340" i="16"/>
  <c r="CH340" i="16"/>
  <c r="CI340" i="16"/>
  <c r="CG340" i="16"/>
  <c r="CF476" i="16"/>
  <c r="CD476" i="16"/>
  <c r="CB476" i="16"/>
  <c r="CC476" i="16"/>
  <c r="CE476" i="16"/>
  <c r="CF455" i="16"/>
  <c r="CE455" i="16"/>
  <c r="CC455" i="16"/>
  <c r="CD455" i="16"/>
  <c r="CB455" i="16"/>
  <c r="CE518" i="16"/>
  <c r="CC518" i="16"/>
  <c r="CB518" i="16"/>
  <c r="CF518" i="16"/>
  <c r="CD518" i="16"/>
  <c r="CF60" i="16"/>
  <c r="CD60" i="16"/>
  <c r="CB60" i="16"/>
  <c r="CC60" i="16"/>
  <c r="CE60" i="16"/>
  <c r="CF72" i="16"/>
  <c r="CD72" i="16"/>
  <c r="CB72" i="16"/>
  <c r="CC72" i="16"/>
  <c r="CE72" i="16"/>
  <c r="CF84" i="16"/>
  <c r="CD84" i="16"/>
  <c r="CB84" i="16"/>
  <c r="CE84" i="16"/>
  <c r="CC84" i="16"/>
  <c r="CF100" i="16"/>
  <c r="CD100" i="16"/>
  <c r="CB100" i="16"/>
  <c r="CE100" i="16"/>
  <c r="CC100" i="16"/>
  <c r="CF111" i="16"/>
  <c r="CE111" i="16"/>
  <c r="CC111" i="16"/>
  <c r="CD111" i="16"/>
  <c r="CB111" i="16"/>
  <c r="CF123" i="16"/>
  <c r="CE123" i="16"/>
  <c r="CC123" i="16"/>
  <c r="CB123" i="16"/>
  <c r="CD123" i="16"/>
  <c r="CF263" i="16"/>
  <c r="CE263" i="16"/>
  <c r="CC263" i="16"/>
  <c r="CD263" i="16"/>
  <c r="CB263" i="16"/>
  <c r="CE382" i="16"/>
  <c r="CC382" i="16"/>
  <c r="CD382" i="16"/>
  <c r="CB382" i="16"/>
  <c r="CF382" i="16"/>
  <c r="CE398" i="16"/>
  <c r="CC398" i="16"/>
  <c r="CD398" i="16"/>
  <c r="CB398" i="16"/>
  <c r="CF398" i="16"/>
  <c r="CF416" i="16"/>
  <c r="CD416" i="16"/>
  <c r="CB416" i="16"/>
  <c r="CC416" i="16"/>
  <c r="CE416" i="16"/>
  <c r="CK206" i="16"/>
  <c r="ES206" i="16" s="1"/>
  <c r="CI206" i="16"/>
  <c r="CG206" i="16"/>
  <c r="CH206" i="16"/>
  <c r="CJ206" i="16"/>
  <c r="CK278" i="16"/>
  <c r="ES278" i="16" s="1"/>
  <c r="CI278" i="16"/>
  <c r="CG278" i="16"/>
  <c r="CH278" i="16"/>
  <c r="CJ278" i="16"/>
  <c r="CJ383" i="16"/>
  <c r="CH383" i="16"/>
  <c r="CK383" i="16"/>
  <c r="ES383" i="16" s="1"/>
  <c r="CI383" i="16"/>
  <c r="CG383" i="16"/>
  <c r="CK526" i="16"/>
  <c r="ES526" i="16" s="1"/>
  <c r="CI526" i="16"/>
  <c r="CG526" i="16"/>
  <c r="CH526" i="16"/>
  <c r="CJ526" i="16"/>
  <c r="CK267" i="16"/>
  <c r="ES267" i="16" s="1"/>
  <c r="CJ267" i="16"/>
  <c r="CH267" i="16"/>
  <c r="CI267" i="16"/>
  <c r="CG267" i="16"/>
  <c r="CK133" i="16"/>
  <c r="ES133" i="16" s="1"/>
  <c r="CI133" i="16"/>
  <c r="CG133" i="16"/>
  <c r="CJ133" i="16"/>
  <c r="CH133" i="16"/>
  <c r="CK149" i="16"/>
  <c r="ES149" i="16" s="1"/>
  <c r="CI149" i="16"/>
  <c r="CG149" i="16"/>
  <c r="CJ149" i="16"/>
  <c r="CH149" i="16"/>
  <c r="CK173" i="16"/>
  <c r="ES173" i="16" s="1"/>
  <c r="CI173" i="16"/>
  <c r="CG173" i="16"/>
  <c r="CJ173" i="16"/>
  <c r="CH173" i="16"/>
  <c r="CK298" i="16"/>
  <c r="ES298" i="16" s="1"/>
  <c r="CI298" i="16"/>
  <c r="CG298" i="16"/>
  <c r="CJ298" i="16"/>
  <c r="CH298" i="16"/>
  <c r="CK326" i="16"/>
  <c r="ES326" i="16" s="1"/>
  <c r="CI326" i="16"/>
  <c r="CG326" i="16"/>
  <c r="CH326" i="16"/>
  <c r="CJ326" i="16"/>
  <c r="CK342" i="16"/>
  <c r="ES342" i="16" s="1"/>
  <c r="CI342" i="16"/>
  <c r="CG342" i="16"/>
  <c r="CH342" i="16"/>
  <c r="CJ342" i="16"/>
  <c r="CK57" i="16"/>
  <c r="ES57" i="16" s="1"/>
  <c r="CI57" i="16"/>
  <c r="CG57" i="16"/>
  <c r="CJ57" i="16"/>
  <c r="CH57" i="16"/>
  <c r="CK97" i="16"/>
  <c r="ES97" i="16" s="1"/>
  <c r="CI97" i="16"/>
  <c r="CG97" i="16"/>
  <c r="CJ97" i="16"/>
  <c r="CH97" i="16"/>
  <c r="CK216" i="16"/>
  <c r="ES216" i="16" s="1"/>
  <c r="CJ216" i="16"/>
  <c r="CH216" i="16"/>
  <c r="CG216" i="16"/>
  <c r="CI216" i="16"/>
  <c r="CK392" i="16"/>
  <c r="ES392" i="16" s="1"/>
  <c r="CJ392" i="16"/>
  <c r="CH392" i="16"/>
  <c r="CG392" i="16"/>
  <c r="CI392" i="16"/>
  <c r="CK500" i="16"/>
  <c r="ES500" i="16" s="1"/>
  <c r="CJ500" i="16"/>
  <c r="CH500" i="16"/>
  <c r="CI500" i="16"/>
  <c r="CG500" i="16"/>
  <c r="CK376" i="16"/>
  <c r="ES376" i="16" s="1"/>
  <c r="CJ376" i="16"/>
  <c r="CH376" i="16"/>
  <c r="CG376" i="16"/>
  <c r="CI376" i="16"/>
  <c r="CK396" i="16"/>
  <c r="ES396" i="16" s="1"/>
  <c r="CJ396" i="16"/>
  <c r="CH396" i="16"/>
  <c r="CI396" i="16"/>
  <c r="CG396" i="16"/>
  <c r="CJ211" i="16"/>
  <c r="CH211" i="16"/>
  <c r="CK211" i="16"/>
  <c r="ES211" i="16" s="1"/>
  <c r="CI211" i="16"/>
  <c r="CG211" i="16"/>
  <c r="CK394" i="16"/>
  <c r="ES394" i="16" s="1"/>
  <c r="CI394" i="16"/>
  <c r="CG394" i="16"/>
  <c r="CJ394" i="16"/>
  <c r="CH394" i="16"/>
  <c r="CK417" i="16"/>
  <c r="ES417" i="16" s="1"/>
  <c r="CI417" i="16"/>
  <c r="CG417" i="16"/>
  <c r="CJ417" i="16"/>
  <c r="CH417" i="16"/>
  <c r="CK474" i="16"/>
  <c r="ES474" i="16" s="1"/>
  <c r="CI474" i="16"/>
  <c r="CG474" i="16"/>
  <c r="CJ474" i="16"/>
  <c r="CH474" i="16"/>
  <c r="CP35" i="16"/>
  <c r="CO35" i="16"/>
  <c r="CN35" i="16"/>
  <c r="CL35" i="16"/>
  <c r="CM35" i="16"/>
  <c r="EU35" i="16" s="1"/>
  <c r="CO54" i="16"/>
  <c r="CP54" i="16"/>
  <c r="CL54" i="16"/>
  <c r="CN54" i="16"/>
  <c r="CM54" i="16"/>
  <c r="EU54" i="16" s="1"/>
  <c r="CP63" i="16"/>
  <c r="CO63" i="16"/>
  <c r="CN63" i="16"/>
  <c r="CL63" i="16"/>
  <c r="CM63" i="16"/>
  <c r="EU63" i="16" s="1"/>
  <c r="CP71" i="16"/>
  <c r="CO71" i="16"/>
  <c r="CL71" i="16"/>
  <c r="CM71" i="16"/>
  <c r="EU71" i="16" s="1"/>
  <c r="CN71" i="16"/>
  <c r="CP79" i="16"/>
  <c r="CO79" i="16"/>
  <c r="CN79" i="16"/>
  <c r="CL79" i="16"/>
  <c r="CM79" i="16"/>
  <c r="EU79" i="16" s="1"/>
  <c r="CZ83" i="16"/>
  <c r="CY83" i="16"/>
  <c r="CX83" i="16"/>
  <c r="CW83" i="16"/>
  <c r="CV83" i="16"/>
  <c r="CZ91" i="16"/>
  <c r="CX91" i="16"/>
  <c r="CW91" i="16"/>
  <c r="CY91" i="16"/>
  <c r="CV91" i="16"/>
  <c r="CZ99" i="16"/>
  <c r="CY99" i="16"/>
  <c r="CX99" i="16"/>
  <c r="CW99" i="16"/>
  <c r="CV99" i="16"/>
  <c r="CZ8" i="16"/>
  <c r="CY8" i="16"/>
  <c r="CX8" i="16"/>
  <c r="CW8" i="16"/>
  <c r="CV8" i="16"/>
  <c r="CZ24" i="16"/>
  <c r="CY24" i="16"/>
  <c r="CX24" i="16"/>
  <c r="CW24" i="16"/>
  <c r="CV24" i="16"/>
  <c r="CZ51" i="16"/>
  <c r="CY51" i="16"/>
  <c r="CX51" i="16"/>
  <c r="CW51" i="16"/>
  <c r="CV51" i="16"/>
  <c r="CZ105" i="16"/>
  <c r="CY105" i="16"/>
  <c r="CW105" i="16"/>
  <c r="CV105" i="16"/>
  <c r="CX105" i="16"/>
  <c r="CZ115" i="16"/>
  <c r="CY115" i="16"/>
  <c r="CX115" i="16"/>
  <c r="CW115" i="16"/>
  <c r="CV115" i="16"/>
  <c r="CZ123" i="16"/>
  <c r="CX123" i="16"/>
  <c r="CY123" i="16"/>
  <c r="CW123" i="16"/>
  <c r="CV123" i="16"/>
  <c r="CZ186" i="16"/>
  <c r="CY186" i="16"/>
  <c r="CX186" i="16"/>
  <c r="CW186" i="16"/>
  <c r="CV186" i="16"/>
  <c r="CU227" i="16"/>
  <c r="CT227" i="16"/>
  <c r="CS227" i="16"/>
  <c r="CR227" i="16"/>
  <c r="CQ227" i="16"/>
  <c r="CZ277" i="16"/>
  <c r="CY277" i="16"/>
  <c r="CX277" i="16"/>
  <c r="CW277" i="16"/>
  <c r="CV277" i="16"/>
  <c r="CU376" i="16"/>
  <c r="CT376" i="16"/>
  <c r="CS376" i="16"/>
  <c r="CR376" i="16"/>
  <c r="CQ376" i="16"/>
  <c r="CP400" i="16"/>
  <c r="CO400" i="16"/>
  <c r="CM400" i="16"/>
  <c r="EU400" i="16" s="1"/>
  <c r="CN400" i="16"/>
  <c r="CL400" i="16"/>
  <c r="CU413" i="16"/>
  <c r="CS413" i="16"/>
  <c r="CT413" i="16"/>
  <c r="CQ413" i="16"/>
  <c r="CR413" i="16"/>
  <c r="CU200" i="16"/>
  <c r="CT200" i="16"/>
  <c r="CS200" i="16"/>
  <c r="CR200" i="16"/>
  <c r="CQ200" i="16"/>
  <c r="CZ351" i="16"/>
  <c r="CY351" i="16"/>
  <c r="CX351" i="16"/>
  <c r="CW351" i="16"/>
  <c r="CV351" i="16"/>
  <c r="CP223" i="16"/>
  <c r="CO223" i="16"/>
  <c r="CN223" i="16"/>
  <c r="CL223" i="16"/>
  <c r="CM223" i="16"/>
  <c r="EU223" i="16" s="1"/>
  <c r="CO245" i="16"/>
  <c r="CP245" i="16"/>
  <c r="CM245" i="16"/>
  <c r="EU245" i="16" s="1"/>
  <c r="CL245" i="16"/>
  <c r="CN245" i="16"/>
  <c r="CY353" i="16"/>
  <c r="CZ353" i="16"/>
  <c r="CX353" i="16"/>
  <c r="CW353" i="16"/>
  <c r="CV353" i="16"/>
  <c r="CZ430" i="16"/>
  <c r="CY430" i="16"/>
  <c r="CX430" i="16"/>
  <c r="CV430" i="16"/>
  <c r="CW430" i="16"/>
  <c r="CO433" i="16"/>
  <c r="CP433" i="16"/>
  <c r="CM433" i="16"/>
  <c r="EU433" i="16" s="1"/>
  <c r="CL433" i="16"/>
  <c r="CN433" i="16"/>
  <c r="CO130" i="16"/>
  <c r="CL130" i="16"/>
  <c r="CM130" i="16"/>
  <c r="EU130" i="16" s="1"/>
  <c r="CP130" i="16"/>
  <c r="CN130" i="16"/>
  <c r="CS214" i="16"/>
  <c r="CQ214" i="16"/>
  <c r="CU214" i="16"/>
  <c r="CR214" i="16"/>
  <c r="CT214" i="16"/>
  <c r="CS274" i="16"/>
  <c r="CU274" i="16"/>
  <c r="CQ274" i="16"/>
  <c r="CT274" i="16"/>
  <c r="CR274" i="16"/>
  <c r="CY322" i="16"/>
  <c r="CX322" i="16"/>
  <c r="CZ322" i="16"/>
  <c r="CV322" i="16"/>
  <c r="CW322" i="16"/>
  <c r="CP339" i="16"/>
  <c r="CO339" i="16"/>
  <c r="CN339" i="16"/>
  <c r="CL339" i="16"/>
  <c r="CM339" i="16"/>
  <c r="EU339" i="16" s="1"/>
  <c r="CP440" i="16"/>
  <c r="CM440" i="16"/>
  <c r="EU440" i="16" s="1"/>
  <c r="CO440" i="16"/>
  <c r="CN440" i="16"/>
  <c r="CL440" i="16"/>
  <c r="CP448" i="16"/>
  <c r="CO448" i="16"/>
  <c r="CM448" i="16"/>
  <c r="EU448" i="16" s="1"/>
  <c r="CN448" i="16"/>
  <c r="CL448" i="16"/>
  <c r="CT499" i="16"/>
  <c r="CU499" i="16"/>
  <c r="CR499" i="16"/>
  <c r="CS499" i="16"/>
  <c r="CQ499" i="16"/>
  <c r="CP464" i="16"/>
  <c r="CO464" i="16"/>
  <c r="CM464" i="16"/>
  <c r="EU464" i="16" s="1"/>
  <c r="CN464" i="16"/>
  <c r="CL464" i="16"/>
  <c r="CT500" i="16"/>
  <c r="CU500" i="16"/>
  <c r="CR500" i="16"/>
  <c r="CQ500" i="16"/>
  <c r="CS500" i="16"/>
  <c r="CO494" i="16"/>
  <c r="CN494" i="16"/>
  <c r="CL494" i="16"/>
  <c r="CP494" i="16"/>
  <c r="CM494" i="16"/>
  <c r="EU494" i="16" s="1"/>
  <c r="CU497" i="16"/>
  <c r="CT497" i="16"/>
  <c r="CS497" i="16"/>
  <c r="CQ497" i="16"/>
  <c r="CR497" i="16"/>
  <c r="CO522" i="16"/>
  <c r="CN522" i="16"/>
  <c r="CL522" i="16"/>
  <c r="CP522" i="16"/>
  <c r="CM522" i="16"/>
  <c r="EU522" i="16" s="1"/>
  <c r="CZ456" i="16"/>
  <c r="CY456" i="16"/>
  <c r="CW456" i="16"/>
  <c r="CX456" i="16"/>
  <c r="CV456" i="16"/>
  <c r="CZ504" i="16"/>
  <c r="CY504" i="16"/>
  <c r="CW504" i="16"/>
  <c r="CX504" i="16"/>
  <c r="CV504" i="16"/>
  <c r="CU11" i="16"/>
  <c r="CT11" i="16"/>
  <c r="CS11" i="16"/>
  <c r="CR11" i="16"/>
  <c r="CQ11" i="16"/>
  <c r="CU27" i="16"/>
  <c r="CT27" i="16"/>
  <c r="CS27" i="16"/>
  <c r="CR27" i="16"/>
  <c r="CQ27" i="16"/>
  <c r="CU53" i="16"/>
  <c r="CS53" i="16"/>
  <c r="CT53" i="16"/>
  <c r="CQ53" i="16"/>
  <c r="CR53" i="16"/>
  <c r="CU203" i="16"/>
  <c r="CT203" i="16"/>
  <c r="CS203" i="16"/>
  <c r="CR203" i="16"/>
  <c r="CQ203" i="16"/>
  <c r="CO250" i="16"/>
  <c r="CN250" i="16"/>
  <c r="CL250" i="16"/>
  <c r="CP250" i="16"/>
  <c r="CM250" i="16"/>
  <c r="EU250" i="16" s="1"/>
  <c r="CO297" i="16"/>
  <c r="CP297" i="16"/>
  <c r="CM297" i="16"/>
  <c r="EU297" i="16" s="1"/>
  <c r="CL297" i="16"/>
  <c r="CN297" i="16"/>
  <c r="CU422" i="16"/>
  <c r="CQ422" i="16"/>
  <c r="CS422" i="16"/>
  <c r="CR422" i="16"/>
  <c r="CT422" i="16"/>
  <c r="CZ252" i="16"/>
  <c r="CY252" i="16"/>
  <c r="CX252" i="16"/>
  <c r="CW252" i="16"/>
  <c r="CV252" i="16"/>
  <c r="CZ268" i="16"/>
  <c r="CY268" i="16"/>
  <c r="CX268" i="16"/>
  <c r="CW268" i="16"/>
  <c r="CV268" i="16"/>
  <c r="CS310" i="16"/>
  <c r="CU310" i="16"/>
  <c r="CQ310" i="16"/>
  <c r="CT310" i="16"/>
  <c r="CR310" i="16"/>
  <c r="CP191" i="16"/>
  <c r="CO191" i="16"/>
  <c r="CN191" i="16"/>
  <c r="CL191" i="16"/>
  <c r="CM191" i="16"/>
  <c r="EU191" i="16" s="1"/>
  <c r="CZ378" i="16"/>
  <c r="CY378" i="16"/>
  <c r="CX378" i="16"/>
  <c r="CW378" i="16"/>
  <c r="CV378" i="16"/>
  <c r="CP395" i="16"/>
  <c r="CO395" i="16"/>
  <c r="CN395" i="16"/>
  <c r="CL395" i="16"/>
  <c r="CM395" i="16"/>
  <c r="EU395" i="16" s="1"/>
  <c r="CZ410" i="16"/>
  <c r="CY410" i="16"/>
  <c r="CX410" i="16"/>
  <c r="CV410" i="16"/>
  <c r="CW410" i="16"/>
  <c r="CU414" i="16"/>
  <c r="CS414" i="16"/>
  <c r="CT414" i="16"/>
  <c r="CQ414" i="16"/>
  <c r="CR414" i="16"/>
  <c r="CZ132" i="16"/>
  <c r="CY132" i="16"/>
  <c r="CX132" i="16"/>
  <c r="CW132" i="16"/>
  <c r="CV132" i="16"/>
  <c r="CZ140" i="16"/>
  <c r="CY140" i="16"/>
  <c r="CX140" i="16"/>
  <c r="CW140" i="16"/>
  <c r="CV140" i="16"/>
  <c r="CZ148" i="16"/>
  <c r="CY148" i="16"/>
  <c r="CX148" i="16"/>
  <c r="CW148" i="16"/>
  <c r="CV148" i="16"/>
  <c r="CZ156" i="16"/>
  <c r="CY156" i="16"/>
  <c r="CX156" i="16"/>
  <c r="CW156" i="16"/>
  <c r="CV156" i="16"/>
  <c r="CZ164" i="16"/>
  <c r="CY164" i="16"/>
  <c r="CX164" i="16"/>
  <c r="CW164" i="16"/>
  <c r="CV164" i="16"/>
  <c r="CZ172" i="16"/>
  <c r="CY172" i="16"/>
  <c r="CX172" i="16"/>
  <c r="CW172" i="16"/>
  <c r="CV172" i="16"/>
  <c r="CS178" i="16"/>
  <c r="CU178" i="16"/>
  <c r="CQ178" i="16"/>
  <c r="CT178" i="16"/>
  <c r="CR178" i="16"/>
  <c r="CU222" i="16"/>
  <c r="CS222" i="16"/>
  <c r="CT222" i="16"/>
  <c r="CQ222" i="16"/>
  <c r="CR222" i="16"/>
  <c r="CU254" i="16"/>
  <c r="CS254" i="16"/>
  <c r="CT254" i="16"/>
  <c r="CQ254" i="16"/>
  <c r="CR254" i="16"/>
  <c r="CZ314" i="16"/>
  <c r="CY314" i="16"/>
  <c r="CX314" i="16"/>
  <c r="CW314" i="16"/>
  <c r="CV314" i="16"/>
  <c r="CO333" i="16"/>
  <c r="CP333" i="16"/>
  <c r="CM333" i="16"/>
  <c r="EU333" i="16" s="1"/>
  <c r="CN333" i="16"/>
  <c r="CL333" i="16"/>
  <c r="CZ359" i="16"/>
  <c r="CX359" i="16"/>
  <c r="CY359" i="16"/>
  <c r="CW359" i="16"/>
  <c r="CV359" i="16"/>
  <c r="CP443" i="16"/>
  <c r="CO443" i="16"/>
  <c r="CN443" i="16"/>
  <c r="CL443" i="16"/>
  <c r="CM443" i="16"/>
  <c r="EU443" i="16" s="1"/>
  <c r="CU525" i="16"/>
  <c r="CT525" i="16"/>
  <c r="CS525" i="16"/>
  <c r="CQ525" i="16"/>
  <c r="CR525" i="16"/>
  <c r="CU493" i="16"/>
  <c r="CT493" i="16"/>
  <c r="CS493" i="16"/>
  <c r="CQ493" i="16"/>
  <c r="CR493" i="16"/>
  <c r="CK442" i="16"/>
  <c r="ES442" i="16" s="1"/>
  <c r="CI442" i="16"/>
  <c r="CG442" i="16"/>
  <c r="CJ442" i="16"/>
  <c r="CH442" i="16"/>
  <c r="CP36" i="16"/>
  <c r="CM36" i="16"/>
  <c r="EU36" i="16" s="1"/>
  <c r="CO36" i="16"/>
  <c r="CN36" i="16"/>
  <c r="CL36" i="16"/>
  <c r="CZ6" i="16"/>
  <c r="CY6" i="16"/>
  <c r="CX6" i="16"/>
  <c r="CV6" i="16"/>
  <c r="CW6" i="16"/>
  <c r="CZ22" i="16"/>
  <c r="CY22" i="16"/>
  <c r="CX22" i="16"/>
  <c r="CV22" i="16"/>
  <c r="CW22" i="16"/>
  <c r="CZ45" i="16"/>
  <c r="CY45" i="16"/>
  <c r="CX45" i="16"/>
  <c r="CW45" i="16"/>
  <c r="CV45" i="16"/>
  <c r="CZ62" i="16"/>
  <c r="CY62" i="16"/>
  <c r="CX62" i="16"/>
  <c r="CW62" i="16"/>
  <c r="CV62" i="16"/>
  <c r="CZ70" i="16"/>
  <c r="CY70" i="16"/>
  <c r="CX70" i="16"/>
  <c r="CV70" i="16"/>
  <c r="CW70" i="16"/>
  <c r="CP76" i="16"/>
  <c r="CM76" i="16"/>
  <c r="EU76" i="16" s="1"/>
  <c r="CL76" i="16"/>
  <c r="CO76" i="16"/>
  <c r="CN76" i="16"/>
  <c r="CP84" i="16"/>
  <c r="CM84" i="16"/>
  <c r="EU84" i="16" s="1"/>
  <c r="CO84" i="16"/>
  <c r="CN84" i="16"/>
  <c r="CL84" i="16"/>
  <c r="CO90" i="16"/>
  <c r="CL90" i="16"/>
  <c r="CP90" i="16"/>
  <c r="CN90" i="16"/>
  <c r="CM90" i="16"/>
  <c r="EU90" i="16" s="1"/>
  <c r="CO98" i="16"/>
  <c r="CL98" i="16"/>
  <c r="CM98" i="16"/>
  <c r="EU98" i="16" s="1"/>
  <c r="CP98" i="16"/>
  <c r="CN98" i="16"/>
  <c r="CP55" i="16"/>
  <c r="CO55" i="16"/>
  <c r="CL55" i="16"/>
  <c r="CN55" i="16"/>
  <c r="CM55" i="16"/>
  <c r="EU55" i="16" s="1"/>
  <c r="CZ112" i="16"/>
  <c r="CY112" i="16"/>
  <c r="CX112" i="16"/>
  <c r="CW112" i="16"/>
  <c r="CV112" i="16"/>
  <c r="CZ120" i="16"/>
  <c r="CY120" i="16"/>
  <c r="CX120" i="16"/>
  <c r="CW120" i="16"/>
  <c r="CV120" i="16"/>
  <c r="CZ189" i="16"/>
  <c r="CY189" i="16"/>
  <c r="CX189" i="16"/>
  <c r="CW189" i="16"/>
  <c r="CV189" i="16"/>
  <c r="CO269" i="16"/>
  <c r="CP269" i="16"/>
  <c r="CM269" i="16"/>
  <c r="EU269" i="16" s="1"/>
  <c r="CN269" i="16"/>
  <c r="CL269" i="16"/>
  <c r="CZ301" i="16"/>
  <c r="CY301" i="16"/>
  <c r="CX301" i="16"/>
  <c r="CW301" i="16"/>
  <c r="CV301" i="16"/>
  <c r="CU216" i="16"/>
  <c r="CT216" i="16"/>
  <c r="CS216" i="16"/>
  <c r="CR216" i="16"/>
  <c r="CQ216" i="16"/>
  <c r="CU272" i="16"/>
  <c r="CT272" i="16"/>
  <c r="CR272" i="16"/>
  <c r="CQ272" i="16"/>
  <c r="CS272" i="16"/>
  <c r="CY306" i="16"/>
  <c r="CX306" i="16"/>
  <c r="CZ306" i="16"/>
  <c r="CV306" i="16"/>
  <c r="CW306" i="16"/>
  <c r="CO185" i="16"/>
  <c r="CP185" i="16"/>
  <c r="CM185" i="16"/>
  <c r="EU185" i="16" s="1"/>
  <c r="CL185" i="16"/>
  <c r="CN185" i="16"/>
  <c r="CU251" i="16"/>
  <c r="CT251" i="16"/>
  <c r="CS251" i="16"/>
  <c r="CR251" i="16"/>
  <c r="CQ251" i="16"/>
  <c r="CU267" i="16"/>
  <c r="CT267" i="16"/>
  <c r="CS267" i="16"/>
  <c r="CR267" i="16"/>
  <c r="CQ267" i="16"/>
  <c r="CU283" i="16"/>
  <c r="CT283" i="16"/>
  <c r="CS283" i="16"/>
  <c r="CR283" i="16"/>
  <c r="CQ283" i="16"/>
  <c r="CU299" i="16"/>
  <c r="CT299" i="16"/>
  <c r="CS299" i="16"/>
  <c r="CR299" i="16"/>
  <c r="CQ299" i="16"/>
  <c r="CZ358" i="16"/>
  <c r="CY358" i="16"/>
  <c r="CX358" i="16"/>
  <c r="CW358" i="16"/>
  <c r="CV358" i="16"/>
  <c r="CP196" i="16"/>
  <c r="CM196" i="16"/>
  <c r="EU196" i="16" s="1"/>
  <c r="CO196" i="16"/>
  <c r="CN196" i="16"/>
  <c r="CL196" i="16"/>
  <c r="CS230" i="16"/>
  <c r="CU230" i="16"/>
  <c r="CQ230" i="16"/>
  <c r="CR230" i="16"/>
  <c r="CT230" i="16"/>
  <c r="CU437" i="16"/>
  <c r="CT437" i="16"/>
  <c r="CQ437" i="16"/>
  <c r="CS437" i="16"/>
  <c r="CR437" i="16"/>
  <c r="CU135" i="16"/>
  <c r="CT135" i="16"/>
  <c r="CS135" i="16"/>
  <c r="CR135" i="16"/>
  <c r="CQ135" i="16"/>
  <c r="CU143" i="16"/>
  <c r="CT143" i="16"/>
  <c r="CS143" i="16"/>
  <c r="CR143" i="16"/>
  <c r="CQ143" i="16"/>
  <c r="CU151" i="16"/>
  <c r="CT151" i="16"/>
  <c r="CS151" i="16"/>
  <c r="CR151" i="16"/>
  <c r="CQ151" i="16"/>
  <c r="CU159" i="16"/>
  <c r="CT159" i="16"/>
  <c r="CS159" i="16"/>
  <c r="CR159" i="16"/>
  <c r="CQ159" i="16"/>
  <c r="CO165" i="16"/>
  <c r="CP165" i="16"/>
  <c r="CM165" i="16"/>
  <c r="EU165" i="16" s="1"/>
  <c r="CL165" i="16"/>
  <c r="CN165" i="16"/>
  <c r="CO173" i="16"/>
  <c r="CP173" i="16"/>
  <c r="CM173" i="16"/>
  <c r="EU173" i="16" s="1"/>
  <c r="CN173" i="16"/>
  <c r="CL173" i="16"/>
  <c r="CZ177" i="16"/>
  <c r="CY177" i="16"/>
  <c r="CX177" i="16"/>
  <c r="CW177" i="16"/>
  <c r="CV177" i="16"/>
  <c r="CO209" i="16"/>
  <c r="CP209" i="16"/>
  <c r="CM209" i="16"/>
  <c r="EU209" i="16" s="1"/>
  <c r="CL209" i="16"/>
  <c r="CN209" i="16"/>
  <c r="CU331" i="16"/>
  <c r="CT331" i="16"/>
  <c r="CS331" i="16"/>
  <c r="CR331" i="16"/>
  <c r="CQ331" i="16"/>
  <c r="CS342" i="16"/>
  <c r="CQ342" i="16"/>
  <c r="CR342" i="16"/>
  <c r="CU342" i="16"/>
  <c r="CT342" i="16"/>
  <c r="CO362" i="16"/>
  <c r="CN362" i="16"/>
  <c r="CL362" i="16"/>
  <c r="CP362" i="16"/>
  <c r="CM362" i="16"/>
  <c r="EU362" i="16" s="1"/>
  <c r="CZ375" i="16"/>
  <c r="CY375" i="16"/>
  <c r="CX375" i="16"/>
  <c r="CW375" i="16"/>
  <c r="CV375" i="16"/>
  <c r="CZ391" i="16"/>
  <c r="CY391" i="16"/>
  <c r="CX391" i="16"/>
  <c r="CW391" i="16"/>
  <c r="CV391" i="16"/>
  <c r="CO481" i="16"/>
  <c r="CP481" i="16"/>
  <c r="CM481" i="16"/>
  <c r="EU481" i="16" s="1"/>
  <c r="CL481" i="16"/>
  <c r="CN481" i="16"/>
  <c r="CT536" i="16"/>
  <c r="CR536" i="16"/>
  <c r="CU536" i="16"/>
  <c r="CS536" i="16"/>
  <c r="CQ536" i="16"/>
  <c r="CP521" i="16"/>
  <c r="CO521" i="16"/>
  <c r="CM521" i="16"/>
  <c r="EU521" i="16" s="1"/>
  <c r="CL521" i="16"/>
  <c r="CN521" i="16"/>
  <c r="CP483" i="16"/>
  <c r="CO483" i="16"/>
  <c r="CN483" i="16"/>
  <c r="CL483" i="16"/>
  <c r="CM483" i="16"/>
  <c r="EU483" i="16" s="1"/>
  <c r="CO461" i="16"/>
  <c r="CP461" i="16"/>
  <c r="CM461" i="16"/>
  <c r="EU461" i="16" s="1"/>
  <c r="CN461" i="16"/>
  <c r="CL461" i="16"/>
  <c r="CZ488" i="16"/>
  <c r="CY488" i="16"/>
  <c r="CW488" i="16"/>
  <c r="CX488" i="16"/>
  <c r="CV488" i="16"/>
  <c r="CZ49" i="16"/>
  <c r="CY49" i="16"/>
  <c r="CX49" i="16"/>
  <c r="CW49" i="16"/>
  <c r="CV49" i="16"/>
  <c r="CU13" i="16"/>
  <c r="CS13" i="16"/>
  <c r="CT13" i="16"/>
  <c r="CQ13" i="16"/>
  <c r="CR13" i="16"/>
  <c r="CZ25" i="16"/>
  <c r="CY25" i="16"/>
  <c r="CW25" i="16"/>
  <c r="CX25" i="16"/>
  <c r="CV25" i="16"/>
  <c r="CZ44" i="16"/>
  <c r="CY44" i="16"/>
  <c r="CX44" i="16"/>
  <c r="CW44" i="16"/>
  <c r="CV44" i="16"/>
  <c r="CZ246" i="16"/>
  <c r="CY246" i="16"/>
  <c r="CX246" i="16"/>
  <c r="CV246" i="16"/>
  <c r="CW246" i="16"/>
  <c r="CO257" i="16"/>
  <c r="CP257" i="16"/>
  <c r="CM257" i="16"/>
  <c r="EU257" i="16" s="1"/>
  <c r="CL257" i="16"/>
  <c r="CN257" i="16"/>
  <c r="CO305" i="16"/>
  <c r="CP305" i="16"/>
  <c r="CM305" i="16"/>
  <c r="EU305" i="16" s="1"/>
  <c r="CL305" i="16"/>
  <c r="CN305" i="16"/>
  <c r="CU369" i="16"/>
  <c r="CS369" i="16"/>
  <c r="CT369" i="16"/>
  <c r="CQ369" i="16"/>
  <c r="CR369" i="16"/>
  <c r="CZ224" i="16"/>
  <c r="CY224" i="16"/>
  <c r="CX224" i="16"/>
  <c r="CW224" i="16"/>
  <c r="CV224" i="16"/>
  <c r="CP232" i="16"/>
  <c r="CM232" i="16"/>
  <c r="EU232" i="16" s="1"/>
  <c r="CO232" i="16"/>
  <c r="CN232" i="16"/>
  <c r="CL232" i="16"/>
  <c r="CP276" i="16"/>
  <c r="CM276" i="16"/>
  <c r="EU276" i="16" s="1"/>
  <c r="CO276" i="16"/>
  <c r="CN276" i="16"/>
  <c r="CL276" i="16"/>
  <c r="CY381" i="16"/>
  <c r="CZ381" i="16"/>
  <c r="CX381" i="16"/>
  <c r="CW381" i="16"/>
  <c r="CV381" i="16"/>
  <c r="CZ397" i="16"/>
  <c r="CX397" i="16"/>
  <c r="CV397" i="16"/>
  <c r="CY397" i="16"/>
  <c r="CW397" i="16"/>
  <c r="CZ423" i="16"/>
  <c r="CY423" i="16"/>
  <c r="CX423" i="16"/>
  <c r="CW423" i="16"/>
  <c r="CV423" i="16"/>
  <c r="CY393" i="16"/>
  <c r="CZ393" i="16"/>
  <c r="CX393" i="16"/>
  <c r="CV393" i="16"/>
  <c r="CW393" i="16"/>
  <c r="CZ327" i="16"/>
  <c r="CX327" i="16"/>
  <c r="CY327" i="16"/>
  <c r="CW327" i="16"/>
  <c r="CV327" i="16"/>
  <c r="CO510" i="16"/>
  <c r="CN510" i="16"/>
  <c r="CL510" i="16"/>
  <c r="CP510" i="16"/>
  <c r="CM510" i="16"/>
  <c r="EU510" i="16" s="1"/>
  <c r="CO294" i="16"/>
  <c r="CP294" i="16"/>
  <c r="CN294" i="16"/>
  <c r="CL294" i="16"/>
  <c r="CM294" i="16"/>
  <c r="EU294" i="16" s="1"/>
  <c r="CZ318" i="16"/>
  <c r="CY318" i="16"/>
  <c r="CX318" i="16"/>
  <c r="CW318" i="16"/>
  <c r="CV318" i="16"/>
  <c r="CZ447" i="16"/>
  <c r="CX447" i="16"/>
  <c r="CW447" i="16"/>
  <c r="CY447" i="16"/>
  <c r="CV447" i="16"/>
  <c r="CU452" i="16"/>
  <c r="CT452" i="16"/>
  <c r="CR452" i="16"/>
  <c r="CQ452" i="16"/>
  <c r="CS452" i="16"/>
  <c r="CT527" i="16"/>
  <c r="CU527" i="16"/>
  <c r="CR527" i="16"/>
  <c r="CS527" i="16"/>
  <c r="CQ527" i="16"/>
  <c r="CU482" i="16"/>
  <c r="CS482" i="16"/>
  <c r="CQ482" i="16"/>
  <c r="CT482" i="16"/>
  <c r="CR482" i="16"/>
  <c r="CZ515" i="16"/>
  <c r="CY515" i="16"/>
  <c r="CX515" i="16"/>
  <c r="CW515" i="16"/>
  <c r="CV515" i="16"/>
  <c r="CZ458" i="16"/>
  <c r="CY458" i="16"/>
  <c r="CX458" i="16"/>
  <c r="CV458" i="16"/>
  <c r="CW458" i="16"/>
  <c r="CK260" i="16"/>
  <c r="ES260" i="16" s="1"/>
  <c r="CJ260" i="16"/>
  <c r="CH260" i="16"/>
  <c r="CI260" i="16"/>
  <c r="CG260" i="16"/>
  <c r="CJ7" i="16"/>
  <c r="CH7" i="16"/>
  <c r="CI7" i="16"/>
  <c r="CG7" i="16"/>
  <c r="CK7" i="16"/>
  <c r="ES7" i="16" s="1"/>
  <c r="CK441" i="16"/>
  <c r="ES441" i="16" s="1"/>
  <c r="CI441" i="16"/>
  <c r="CG441" i="16"/>
  <c r="CJ441" i="16"/>
  <c r="CH441" i="16"/>
  <c r="CK409" i="16"/>
  <c r="ES409" i="16" s="1"/>
  <c r="CI409" i="16"/>
  <c r="CG409" i="16"/>
  <c r="CJ409" i="16"/>
  <c r="CH409" i="16"/>
  <c r="CJ535" i="16"/>
  <c r="CH535" i="16"/>
  <c r="CK535" i="16"/>
  <c r="ES535" i="16" s="1"/>
  <c r="CI535" i="16"/>
  <c r="CG535" i="16"/>
  <c r="CK305" i="16"/>
  <c r="ES305" i="16" s="1"/>
  <c r="CI305" i="16"/>
  <c r="CG305" i="16"/>
  <c r="CJ305" i="16"/>
  <c r="CH305" i="16"/>
  <c r="CK213" i="16"/>
  <c r="ES213" i="16" s="1"/>
  <c r="CI213" i="16"/>
  <c r="CG213" i="16"/>
  <c r="CJ213" i="16"/>
  <c r="CH213" i="16"/>
  <c r="CK26" i="16"/>
  <c r="ES26" i="16" s="1"/>
  <c r="CI26" i="16"/>
  <c r="CG26" i="16"/>
  <c r="CH26" i="16"/>
  <c r="CJ26" i="16"/>
  <c r="BZ44" i="16"/>
  <c r="BX44" i="16"/>
  <c r="CA44" i="16"/>
  <c r="BY44" i="16"/>
  <c r="BW44" i="16"/>
  <c r="CA114" i="16"/>
  <c r="BY114" i="16"/>
  <c r="BW114" i="16"/>
  <c r="BZ114" i="16"/>
  <c r="BX114" i="16"/>
  <c r="CA122" i="16"/>
  <c r="BY122" i="16"/>
  <c r="BW122" i="16"/>
  <c r="BZ122" i="16"/>
  <c r="BX122" i="16"/>
  <c r="BX215" i="16"/>
  <c r="BY215" i="16"/>
  <c r="CA215" i="16"/>
  <c r="BZ215" i="16"/>
  <c r="BW215" i="16"/>
  <c r="BX287" i="16"/>
  <c r="BY287" i="16"/>
  <c r="CA287" i="16"/>
  <c r="BW287" i="16"/>
  <c r="BZ287" i="16"/>
  <c r="CA434" i="16"/>
  <c r="BY434" i="16"/>
  <c r="BW434" i="16"/>
  <c r="BZ434" i="16"/>
  <c r="BX434" i="16"/>
  <c r="BZ132" i="16"/>
  <c r="BX132" i="16"/>
  <c r="CA132" i="16"/>
  <c r="BY132" i="16"/>
  <c r="BW132" i="16"/>
  <c r="BZ140" i="16"/>
  <c r="BX140" i="16"/>
  <c r="CA140" i="16"/>
  <c r="BY140" i="16"/>
  <c r="BW140" i="16"/>
  <c r="BZ148" i="16"/>
  <c r="BX148" i="16"/>
  <c r="CA148" i="16"/>
  <c r="BY148" i="16"/>
  <c r="BW148" i="16"/>
  <c r="BZ156" i="16"/>
  <c r="BX156" i="16"/>
  <c r="CA156" i="16"/>
  <c r="BY156" i="16"/>
  <c r="BW156" i="16"/>
  <c r="BZ164" i="16"/>
  <c r="BX164" i="16"/>
  <c r="CA164" i="16"/>
  <c r="BY164" i="16"/>
  <c r="BW164" i="16"/>
  <c r="BZ176" i="16"/>
  <c r="BX176" i="16"/>
  <c r="CA176" i="16"/>
  <c r="BY176" i="16"/>
  <c r="BW176" i="16"/>
  <c r="BY181" i="16"/>
  <c r="BZ181" i="16"/>
  <c r="CA181" i="16"/>
  <c r="BW181" i="16"/>
  <c r="BX181" i="16"/>
  <c r="BX247" i="16"/>
  <c r="CA247" i="16"/>
  <c r="BW247" i="16"/>
  <c r="BY247" i="16"/>
  <c r="BZ247" i="16"/>
  <c r="BZ347" i="16"/>
  <c r="BW347" i="16"/>
  <c r="CA347" i="16"/>
  <c r="BY347" i="16"/>
  <c r="BX347" i="16"/>
  <c r="BX431" i="16"/>
  <c r="CA431" i="16"/>
  <c r="BY431" i="16"/>
  <c r="BW431" i="16"/>
  <c r="BZ431" i="16"/>
  <c r="BZ204" i="16"/>
  <c r="BX204" i="16"/>
  <c r="CA204" i="16"/>
  <c r="BY204" i="16"/>
  <c r="BW204" i="16"/>
  <c r="CA266" i="16"/>
  <c r="BY266" i="16"/>
  <c r="BW266" i="16"/>
  <c r="BZ266" i="16"/>
  <c r="BX266" i="16"/>
  <c r="CA41" i="16"/>
  <c r="BW41" i="16"/>
  <c r="BZ41" i="16"/>
  <c r="BX41" i="16"/>
  <c r="BY41" i="16"/>
  <c r="BZ60" i="16"/>
  <c r="BX60" i="16"/>
  <c r="CA60" i="16"/>
  <c r="BY60" i="16"/>
  <c r="BW60" i="16"/>
  <c r="BZ68" i="16"/>
  <c r="BX68" i="16"/>
  <c r="CA68" i="16"/>
  <c r="BY68" i="16"/>
  <c r="BW68" i="16"/>
  <c r="BZ76" i="16"/>
  <c r="BX76" i="16"/>
  <c r="CA76" i="16"/>
  <c r="BY76" i="16"/>
  <c r="BW76" i="16"/>
  <c r="BZ84" i="16"/>
  <c r="BX84" i="16"/>
  <c r="CA84" i="16"/>
  <c r="BY84" i="16"/>
  <c r="BW84" i="16"/>
  <c r="BZ92" i="16"/>
  <c r="BX92" i="16"/>
  <c r="CA92" i="16"/>
  <c r="BY92" i="16"/>
  <c r="BW92" i="16"/>
  <c r="BZ100" i="16"/>
  <c r="BX100" i="16"/>
  <c r="CA100" i="16"/>
  <c r="BY100" i="16"/>
  <c r="BW100" i="16"/>
  <c r="CA42" i="16"/>
  <c r="BY42" i="16"/>
  <c r="BW42" i="16"/>
  <c r="BZ42" i="16"/>
  <c r="BX42" i="16"/>
  <c r="BZ115" i="16"/>
  <c r="CA115" i="16"/>
  <c r="BW115" i="16"/>
  <c r="BY115" i="16"/>
  <c r="BX115" i="16"/>
  <c r="BZ123" i="16"/>
  <c r="CA123" i="16"/>
  <c r="BW123" i="16"/>
  <c r="BX123" i="16"/>
  <c r="BY123" i="16"/>
  <c r="BX199" i="16"/>
  <c r="CA199" i="16"/>
  <c r="BW199" i="16"/>
  <c r="BY199" i="16"/>
  <c r="BZ199" i="16"/>
  <c r="BX295" i="16"/>
  <c r="CA295" i="16"/>
  <c r="BW295" i="16"/>
  <c r="BY295" i="16"/>
  <c r="BZ295" i="16"/>
  <c r="CA382" i="16"/>
  <c r="BY382" i="16"/>
  <c r="BW382" i="16"/>
  <c r="BZ382" i="16"/>
  <c r="BX382" i="16"/>
  <c r="CA398" i="16"/>
  <c r="BY398" i="16"/>
  <c r="BW398" i="16"/>
  <c r="BZ398" i="16"/>
  <c r="BX398" i="16"/>
  <c r="BZ412" i="16"/>
  <c r="BX412" i="16"/>
  <c r="CA412" i="16"/>
  <c r="BY412" i="16"/>
  <c r="BW412" i="16"/>
  <c r="BY421" i="16"/>
  <c r="BZ421" i="16"/>
  <c r="BX421" i="16"/>
  <c r="CA421" i="16"/>
  <c r="BW421" i="16"/>
  <c r="CA129" i="16"/>
  <c r="BW129" i="16"/>
  <c r="BX129" i="16"/>
  <c r="BZ129" i="16"/>
  <c r="BY129" i="16"/>
  <c r="CA137" i="16"/>
  <c r="BW137" i="16"/>
  <c r="BX137" i="16"/>
  <c r="BY137" i="16"/>
  <c r="BZ137" i="16"/>
  <c r="CA145" i="16"/>
  <c r="BW145" i="16"/>
  <c r="BX145" i="16"/>
  <c r="BZ145" i="16"/>
  <c r="BY145" i="16"/>
  <c r="CA153" i="16"/>
  <c r="BW153" i="16"/>
  <c r="BZ153" i="16"/>
  <c r="BX153" i="16"/>
  <c r="BY153" i="16"/>
  <c r="CA161" i="16"/>
  <c r="BW161" i="16"/>
  <c r="BX161" i="16"/>
  <c r="BY161" i="16"/>
  <c r="BZ161" i="16"/>
  <c r="BZ236" i="16"/>
  <c r="BX236" i="16"/>
  <c r="CA236" i="16"/>
  <c r="BY236" i="16"/>
  <c r="BW236" i="16"/>
  <c r="BZ267" i="16"/>
  <c r="BY267" i="16"/>
  <c r="CA267" i="16"/>
  <c r="BW267" i="16"/>
  <c r="BX267" i="16"/>
  <c r="CA393" i="16"/>
  <c r="BW393" i="16"/>
  <c r="BX393" i="16"/>
  <c r="BZ393" i="16"/>
  <c r="BY393" i="16"/>
  <c r="CA170" i="16"/>
  <c r="BY170" i="16"/>
  <c r="BW170" i="16"/>
  <c r="BZ170" i="16"/>
  <c r="BX170" i="16"/>
  <c r="CA217" i="16"/>
  <c r="BW217" i="16"/>
  <c r="BX217" i="16"/>
  <c r="BY217" i="16"/>
  <c r="BZ217" i="16"/>
  <c r="CA254" i="16"/>
  <c r="BY254" i="16"/>
  <c r="BW254" i="16"/>
  <c r="BZ254" i="16"/>
  <c r="BX254" i="16"/>
  <c r="BZ196" i="16"/>
  <c r="BX196" i="16"/>
  <c r="CA196" i="16"/>
  <c r="BY196" i="16"/>
  <c r="BW196" i="16"/>
  <c r="CA238" i="16"/>
  <c r="BY238" i="16"/>
  <c r="BW238" i="16"/>
  <c r="BZ238" i="16"/>
  <c r="BX238" i="16"/>
  <c r="CA290" i="16"/>
  <c r="BY290" i="16"/>
  <c r="BW290" i="16"/>
  <c r="BZ290" i="16"/>
  <c r="BX290" i="16"/>
  <c r="BZ320" i="16"/>
  <c r="BX320" i="16"/>
  <c r="CA320" i="16"/>
  <c r="BY320" i="16"/>
  <c r="BW320" i="16"/>
  <c r="BZ328" i="16"/>
  <c r="BX328" i="16"/>
  <c r="CA328" i="16"/>
  <c r="BY328" i="16"/>
  <c r="BW328" i="16"/>
  <c r="CA338" i="16"/>
  <c r="BY338" i="16"/>
  <c r="BW338" i="16"/>
  <c r="BZ338" i="16"/>
  <c r="BX338" i="16"/>
  <c r="BZ427" i="16"/>
  <c r="CA427" i="16"/>
  <c r="BW427" i="16"/>
  <c r="BY427" i="16"/>
  <c r="BX427" i="16"/>
  <c r="BX479" i="16"/>
  <c r="CA479" i="16"/>
  <c r="BY479" i="16"/>
  <c r="BW479" i="16"/>
  <c r="BZ479" i="16"/>
  <c r="CA454" i="16"/>
  <c r="BY454" i="16"/>
  <c r="BW454" i="16"/>
  <c r="BZ454" i="16"/>
  <c r="BX454" i="16"/>
  <c r="CA329" i="16"/>
  <c r="BW329" i="16"/>
  <c r="BX329" i="16"/>
  <c r="BY329" i="16"/>
  <c r="BZ329" i="16"/>
  <c r="CA522" i="16"/>
  <c r="BY522" i="16"/>
  <c r="BW522" i="16"/>
  <c r="BZ522" i="16"/>
  <c r="BX522" i="16"/>
  <c r="BY173" i="16"/>
  <c r="BZ173" i="16"/>
  <c r="BX173" i="16"/>
  <c r="CA173" i="16"/>
  <c r="BW173" i="16"/>
  <c r="CA209" i="16"/>
  <c r="BW209" i="16"/>
  <c r="BZ209" i="16"/>
  <c r="BX209" i="16"/>
  <c r="BY209" i="16"/>
  <c r="BZ304" i="16"/>
  <c r="BX304" i="16"/>
  <c r="CA304" i="16"/>
  <c r="BY304" i="16"/>
  <c r="BW304" i="16"/>
  <c r="CA321" i="16"/>
  <c r="BW321" i="16"/>
  <c r="BX321" i="16"/>
  <c r="BZ321" i="16"/>
  <c r="BY321" i="16"/>
  <c r="BZ331" i="16"/>
  <c r="CA331" i="16"/>
  <c r="BW331" i="16"/>
  <c r="BY331" i="16"/>
  <c r="BX331" i="16"/>
  <c r="BX359" i="16"/>
  <c r="BY359" i="16"/>
  <c r="BW359" i="16"/>
  <c r="BZ359" i="16"/>
  <c r="CA359" i="16"/>
  <c r="BZ520" i="16"/>
  <c r="BX520" i="16"/>
  <c r="CA520" i="16"/>
  <c r="BY520" i="16"/>
  <c r="BW520" i="16"/>
  <c r="BX455" i="16"/>
  <c r="CA455" i="16"/>
  <c r="BY455" i="16"/>
  <c r="BW455" i="16"/>
  <c r="BZ455" i="16"/>
  <c r="BZ475" i="16"/>
  <c r="CA475" i="16"/>
  <c r="BW475" i="16"/>
  <c r="BX475" i="16"/>
  <c r="BY475" i="16"/>
  <c r="BZ339" i="16"/>
  <c r="CA339" i="16"/>
  <c r="BW339" i="16"/>
  <c r="BX339" i="16"/>
  <c r="BY339" i="16"/>
  <c r="BZ372" i="16"/>
  <c r="BX372" i="16"/>
  <c r="CA372" i="16"/>
  <c r="BY372" i="16"/>
  <c r="BW372" i="16"/>
  <c r="BZ387" i="16"/>
  <c r="BW387" i="16"/>
  <c r="CA387" i="16"/>
  <c r="BY387" i="16"/>
  <c r="BX387" i="16"/>
  <c r="BX407" i="16"/>
  <c r="BY407" i="16"/>
  <c r="BW407" i="16"/>
  <c r="BZ407" i="16"/>
  <c r="CA407" i="16"/>
  <c r="BX471" i="16"/>
  <c r="BY471" i="16"/>
  <c r="CA471" i="16"/>
  <c r="BZ471" i="16"/>
  <c r="BW471" i="16"/>
  <c r="BZ492" i="16"/>
  <c r="BX492" i="16"/>
  <c r="CA492" i="16"/>
  <c r="BY492" i="16"/>
  <c r="BW492" i="16"/>
  <c r="CF57" i="16"/>
  <c r="CD57" i="16"/>
  <c r="CB57" i="16"/>
  <c r="CC57" i="16"/>
  <c r="CE57" i="16"/>
  <c r="CF61" i="16"/>
  <c r="CD61" i="16"/>
  <c r="CB61" i="16"/>
  <c r="CE61" i="16"/>
  <c r="CC61" i="16"/>
  <c r="CF65" i="16"/>
  <c r="CD65" i="16"/>
  <c r="CB65" i="16"/>
  <c r="CC65" i="16"/>
  <c r="CE65" i="16"/>
  <c r="CF69" i="16"/>
  <c r="CD69" i="16"/>
  <c r="CB69" i="16"/>
  <c r="CE69" i="16"/>
  <c r="CC69" i="16"/>
  <c r="CF73" i="16"/>
  <c r="CD73" i="16"/>
  <c r="CB73" i="16"/>
  <c r="CC73" i="16"/>
  <c r="CE73" i="16"/>
  <c r="CF77" i="16"/>
  <c r="CD77" i="16"/>
  <c r="CB77" i="16"/>
  <c r="CE77" i="16"/>
  <c r="CC77" i="16"/>
  <c r="CF81" i="16"/>
  <c r="CD81" i="16"/>
  <c r="CB81" i="16"/>
  <c r="CC81" i="16"/>
  <c r="CE81" i="16"/>
  <c r="CF85" i="16"/>
  <c r="CD85" i="16"/>
  <c r="CB85" i="16"/>
  <c r="CE85" i="16"/>
  <c r="CC85" i="16"/>
  <c r="CF89" i="16"/>
  <c r="CD89" i="16"/>
  <c r="CB89" i="16"/>
  <c r="CC89" i="16"/>
  <c r="CE89" i="16"/>
  <c r="CF93" i="16"/>
  <c r="CD93" i="16"/>
  <c r="CB93" i="16"/>
  <c r="CE93" i="16"/>
  <c r="CC93" i="16"/>
  <c r="CF97" i="16"/>
  <c r="CD97" i="16"/>
  <c r="CB97" i="16"/>
  <c r="CC97" i="16"/>
  <c r="CE97" i="16"/>
  <c r="CF101" i="16"/>
  <c r="CD101" i="16"/>
  <c r="CB101" i="16"/>
  <c r="CE101" i="16"/>
  <c r="CC101" i="16"/>
  <c r="CE170" i="16"/>
  <c r="CC170" i="16"/>
  <c r="CF170" i="16"/>
  <c r="CD170" i="16"/>
  <c r="CB170" i="16"/>
  <c r="CF217" i="16"/>
  <c r="CD217" i="16"/>
  <c r="CB217" i="16"/>
  <c r="CC217" i="16"/>
  <c r="CE217" i="16"/>
  <c r="CE254" i="16"/>
  <c r="CC254" i="16"/>
  <c r="CD254" i="16"/>
  <c r="CF254" i="16"/>
  <c r="CB254" i="16"/>
  <c r="CE302" i="16"/>
  <c r="CC302" i="16"/>
  <c r="CD302" i="16"/>
  <c r="CB302" i="16"/>
  <c r="CF302" i="16"/>
  <c r="CF341" i="16"/>
  <c r="CD341" i="16"/>
  <c r="CB341" i="16"/>
  <c r="CE341" i="16"/>
  <c r="CC341" i="16"/>
  <c r="CF187" i="16"/>
  <c r="CE187" i="16"/>
  <c r="CC187" i="16"/>
  <c r="CB187" i="16"/>
  <c r="CD187" i="16"/>
  <c r="CF195" i="16"/>
  <c r="CE195" i="16"/>
  <c r="CC195" i="16"/>
  <c r="CB195" i="16"/>
  <c r="CD195" i="16"/>
  <c r="CF235" i="16"/>
  <c r="CE235" i="16"/>
  <c r="CC235" i="16"/>
  <c r="CB235" i="16"/>
  <c r="CD235" i="16"/>
  <c r="CF248" i="16"/>
  <c r="CD248" i="16"/>
  <c r="CB248" i="16"/>
  <c r="CC248" i="16"/>
  <c r="CE248" i="16"/>
  <c r="CF311" i="16"/>
  <c r="CE311" i="16"/>
  <c r="CC311" i="16"/>
  <c r="CD311" i="16"/>
  <c r="CB311" i="16"/>
  <c r="CF352" i="16"/>
  <c r="CD352" i="16"/>
  <c r="CB352" i="16"/>
  <c r="CE352" i="16"/>
  <c r="CC352" i="16"/>
  <c r="CE422" i="16"/>
  <c r="CC422" i="16"/>
  <c r="CB422" i="16"/>
  <c r="CF422" i="16"/>
  <c r="CD422" i="16"/>
  <c r="CF216" i="16"/>
  <c r="CD216" i="16"/>
  <c r="CB216" i="16"/>
  <c r="CC216" i="16"/>
  <c r="CE216" i="16"/>
  <c r="CF241" i="16"/>
  <c r="CD241" i="16"/>
  <c r="CB241" i="16"/>
  <c r="CC241" i="16"/>
  <c r="CE241" i="16"/>
  <c r="CF355" i="16"/>
  <c r="CE355" i="16"/>
  <c r="CC355" i="16"/>
  <c r="CB355" i="16"/>
  <c r="CD355" i="16"/>
  <c r="CF373" i="16"/>
  <c r="CD373" i="16"/>
  <c r="CB373" i="16"/>
  <c r="CE373" i="16"/>
  <c r="CC373" i="16"/>
  <c r="CF385" i="16"/>
  <c r="CD385" i="16"/>
  <c r="CB385" i="16"/>
  <c r="CC385" i="16"/>
  <c r="CE385" i="16"/>
  <c r="CF392" i="16"/>
  <c r="CD392" i="16"/>
  <c r="CC392" i="16"/>
  <c r="CB392" i="16"/>
  <c r="CE392" i="16"/>
  <c r="CF401" i="16"/>
  <c r="CD401" i="16"/>
  <c r="CB401" i="16"/>
  <c r="CC401" i="16"/>
  <c r="CE401" i="16"/>
  <c r="CF423" i="16"/>
  <c r="CE423" i="16"/>
  <c r="CC423" i="16"/>
  <c r="CD423" i="16"/>
  <c r="CB423" i="16"/>
  <c r="CF497" i="16"/>
  <c r="CD497" i="16"/>
  <c r="CC497" i="16"/>
  <c r="CE497" i="16"/>
  <c r="CB497" i="16"/>
  <c r="CE498" i="16"/>
  <c r="CC498" i="16"/>
  <c r="CF498" i="16"/>
  <c r="CB498" i="16"/>
  <c r="CD498" i="16"/>
  <c r="CA442" i="16"/>
  <c r="BY442" i="16"/>
  <c r="BW442" i="16"/>
  <c r="BZ442" i="16"/>
  <c r="BX442" i="16"/>
  <c r="CA446" i="16"/>
  <c r="BY446" i="16"/>
  <c r="BW446" i="16"/>
  <c r="BZ446" i="16"/>
  <c r="BX446" i="16"/>
  <c r="CA450" i="16"/>
  <c r="BY450" i="16"/>
  <c r="BW450" i="16"/>
  <c r="BZ450" i="16"/>
  <c r="BX450" i="16"/>
  <c r="BY485" i="16"/>
  <c r="BZ485" i="16"/>
  <c r="BX485" i="16"/>
  <c r="CA485" i="16"/>
  <c r="BW485" i="16"/>
  <c r="BY525" i="16"/>
  <c r="BZ525" i="16"/>
  <c r="BX525" i="16"/>
  <c r="CA525" i="16"/>
  <c r="BW525" i="16"/>
  <c r="CA530" i="16"/>
  <c r="BY530" i="16"/>
  <c r="BW530" i="16"/>
  <c r="BZ530" i="16"/>
  <c r="BX530" i="16"/>
  <c r="CA478" i="16"/>
  <c r="BY478" i="16"/>
  <c r="BW478" i="16"/>
  <c r="BZ478" i="16"/>
  <c r="BX478" i="16"/>
  <c r="CA486" i="16"/>
  <c r="BY486" i="16"/>
  <c r="BW486" i="16"/>
  <c r="BZ486" i="16"/>
  <c r="BX486" i="16"/>
  <c r="BZ496" i="16"/>
  <c r="BX496" i="16"/>
  <c r="CA496" i="16"/>
  <c r="BY496" i="16"/>
  <c r="BW496" i="16"/>
  <c r="BX511" i="16"/>
  <c r="BW511" i="16"/>
  <c r="BY511" i="16"/>
  <c r="BZ511" i="16"/>
  <c r="CA511" i="16"/>
  <c r="CF43" i="16"/>
  <c r="CE43" i="16"/>
  <c r="CC43" i="16"/>
  <c r="CB43" i="16"/>
  <c r="CD43" i="16"/>
  <c r="CE6" i="16"/>
  <c r="CC6" i="16"/>
  <c r="CF6" i="16"/>
  <c r="CB6" i="16"/>
  <c r="CD6" i="16"/>
  <c r="CE10" i="16"/>
  <c r="CC10" i="16"/>
  <c r="CF10" i="16"/>
  <c r="CD10" i="16"/>
  <c r="CB10" i="16"/>
  <c r="CE14" i="16"/>
  <c r="CC14" i="16"/>
  <c r="CD14" i="16"/>
  <c r="CB14" i="16"/>
  <c r="CF14" i="16"/>
  <c r="CE18" i="16"/>
  <c r="CC18" i="16"/>
  <c r="CF18" i="16"/>
  <c r="CB18" i="16"/>
  <c r="CD18" i="16"/>
  <c r="CE22" i="16"/>
  <c r="CC22" i="16"/>
  <c r="CF22" i="16"/>
  <c r="CB22" i="16"/>
  <c r="CD22" i="16"/>
  <c r="CE26" i="16"/>
  <c r="CC26" i="16"/>
  <c r="CF26" i="16"/>
  <c r="CB26" i="16"/>
  <c r="CD26" i="16"/>
  <c r="CE30" i="16"/>
  <c r="CC30" i="16"/>
  <c r="CD30" i="16"/>
  <c r="CF30" i="16"/>
  <c r="CB30" i="16"/>
  <c r="CE34" i="16"/>
  <c r="CC34" i="16"/>
  <c r="CF34" i="16"/>
  <c r="CB34" i="16"/>
  <c r="CD34" i="16"/>
  <c r="CF181" i="16"/>
  <c r="CD181" i="16"/>
  <c r="CB181" i="16"/>
  <c r="CE181" i="16"/>
  <c r="CC181" i="16"/>
  <c r="CF247" i="16"/>
  <c r="CE247" i="16"/>
  <c r="CC247" i="16"/>
  <c r="CD247" i="16"/>
  <c r="CB247" i="16"/>
  <c r="CF347" i="16"/>
  <c r="CE347" i="16"/>
  <c r="CC347" i="16"/>
  <c r="CB347" i="16"/>
  <c r="CD347" i="16"/>
  <c r="CE430" i="16"/>
  <c r="CC430" i="16"/>
  <c r="CD430" i="16"/>
  <c r="CB430" i="16"/>
  <c r="CF430" i="16"/>
  <c r="CF128" i="16"/>
  <c r="CD128" i="16"/>
  <c r="CB128" i="16"/>
  <c r="CC128" i="16"/>
  <c r="CE128" i="16"/>
  <c r="CF136" i="16"/>
  <c r="CD136" i="16"/>
  <c r="CB136" i="16"/>
  <c r="CC136" i="16"/>
  <c r="CE136" i="16"/>
  <c r="CF192" i="16"/>
  <c r="CD192" i="16"/>
  <c r="CB192" i="16"/>
  <c r="CC192" i="16"/>
  <c r="CE192" i="16"/>
  <c r="CF265" i="16"/>
  <c r="CD265" i="16"/>
  <c r="CB265" i="16"/>
  <c r="CC265" i="16"/>
  <c r="CE265" i="16"/>
  <c r="CF297" i="16"/>
  <c r="CD297" i="16"/>
  <c r="CB297" i="16"/>
  <c r="CC297" i="16"/>
  <c r="CE297" i="16"/>
  <c r="CF361" i="16"/>
  <c r="CD361" i="16"/>
  <c r="CB361" i="16"/>
  <c r="CC361" i="16"/>
  <c r="CE361" i="16"/>
  <c r="CF380" i="16"/>
  <c r="CD380" i="16"/>
  <c r="CB380" i="16"/>
  <c r="CC380" i="16"/>
  <c r="CE380" i="16"/>
  <c r="CF388" i="16"/>
  <c r="CD388" i="16"/>
  <c r="CB388" i="16"/>
  <c r="CE388" i="16"/>
  <c r="CC388" i="16"/>
  <c r="CF400" i="16"/>
  <c r="CD400" i="16"/>
  <c r="CE400" i="16"/>
  <c r="CB400" i="16"/>
  <c r="CC400" i="16"/>
  <c r="CF408" i="16"/>
  <c r="CD408" i="16"/>
  <c r="CC408" i="16"/>
  <c r="CE408" i="16"/>
  <c r="CB408" i="16"/>
  <c r="CF413" i="16"/>
  <c r="CD413" i="16"/>
  <c r="CB413" i="16"/>
  <c r="CE413" i="16"/>
  <c r="CC413" i="16"/>
  <c r="CF417" i="16"/>
  <c r="CD417" i="16"/>
  <c r="CB417" i="16"/>
  <c r="CC417" i="16"/>
  <c r="CE417" i="16"/>
  <c r="CE194" i="16"/>
  <c r="CC194" i="16"/>
  <c r="CF194" i="16"/>
  <c r="CB194" i="16"/>
  <c r="CD194" i="16"/>
  <c r="CF221" i="16"/>
  <c r="CD221" i="16"/>
  <c r="CB221" i="16"/>
  <c r="CE221" i="16"/>
  <c r="CC221" i="16"/>
  <c r="CE226" i="16"/>
  <c r="CC226" i="16"/>
  <c r="CF226" i="16"/>
  <c r="CB226" i="16"/>
  <c r="CD226" i="16"/>
  <c r="CF260" i="16"/>
  <c r="CD260" i="16"/>
  <c r="CB260" i="16"/>
  <c r="CE260" i="16"/>
  <c r="CC260" i="16"/>
  <c r="CF276" i="16"/>
  <c r="CD276" i="16"/>
  <c r="CB276" i="16"/>
  <c r="CE276" i="16"/>
  <c r="CC276" i="16"/>
  <c r="CF292" i="16"/>
  <c r="CD292" i="16"/>
  <c r="CB292" i="16"/>
  <c r="CE292" i="16"/>
  <c r="CC292" i="16"/>
  <c r="CE306" i="16"/>
  <c r="CC306" i="16"/>
  <c r="CF306" i="16"/>
  <c r="CB306" i="16"/>
  <c r="CD306" i="16"/>
  <c r="CF312" i="16"/>
  <c r="CD312" i="16"/>
  <c r="CB312" i="16"/>
  <c r="CC312" i="16"/>
  <c r="CE312" i="16"/>
  <c r="CF364" i="16"/>
  <c r="CD364" i="16"/>
  <c r="CB364" i="16"/>
  <c r="CC364" i="16"/>
  <c r="CE364" i="16"/>
  <c r="CE462" i="16"/>
  <c r="CC462" i="16"/>
  <c r="CD462" i="16"/>
  <c r="CB462" i="16"/>
  <c r="CF462" i="16"/>
  <c r="CF495" i="16"/>
  <c r="CE495" i="16"/>
  <c r="CC495" i="16"/>
  <c r="CD495" i="16"/>
  <c r="CB495" i="16"/>
  <c r="CE502" i="16"/>
  <c r="CC502" i="16"/>
  <c r="CB502" i="16"/>
  <c r="CF502" i="16"/>
  <c r="CD502" i="16"/>
  <c r="CF463" i="16"/>
  <c r="CE463" i="16"/>
  <c r="CC463" i="16"/>
  <c r="CD463" i="16"/>
  <c r="CB463" i="16"/>
  <c r="CF467" i="16"/>
  <c r="CE467" i="16"/>
  <c r="CC467" i="16"/>
  <c r="CD467" i="16"/>
  <c r="CB467" i="16"/>
  <c r="CF513" i="16"/>
  <c r="CD513" i="16"/>
  <c r="CC513" i="16"/>
  <c r="CE513" i="16"/>
  <c r="CB513" i="16"/>
  <c r="CF108" i="16"/>
  <c r="CD108" i="16"/>
  <c r="CB108" i="16"/>
  <c r="CC108" i="16"/>
  <c r="CE108" i="16"/>
  <c r="CF51" i="16"/>
  <c r="CE51" i="16"/>
  <c r="CC51" i="16"/>
  <c r="CB51" i="16"/>
  <c r="CD51" i="16"/>
  <c r="CE190" i="16"/>
  <c r="CC190" i="16"/>
  <c r="CD190" i="16"/>
  <c r="CB190" i="16"/>
  <c r="CF190" i="16"/>
  <c r="CE362" i="16"/>
  <c r="CC362" i="16"/>
  <c r="CF362" i="16"/>
  <c r="CD362" i="16"/>
  <c r="CB362" i="16"/>
  <c r="CF379" i="16"/>
  <c r="CE379" i="16"/>
  <c r="CC379" i="16"/>
  <c r="CD379" i="16"/>
  <c r="CB379" i="16"/>
  <c r="CF399" i="16"/>
  <c r="CE399" i="16"/>
  <c r="CC399" i="16"/>
  <c r="CD399" i="16"/>
  <c r="CB399" i="16"/>
  <c r="CE186" i="16"/>
  <c r="CC186" i="16"/>
  <c r="CF186" i="16"/>
  <c r="CD186" i="16"/>
  <c r="CB186" i="16"/>
  <c r="CF211" i="16"/>
  <c r="CE211" i="16"/>
  <c r="CC211" i="16"/>
  <c r="CB211" i="16"/>
  <c r="CD211" i="16"/>
  <c r="CE250" i="16"/>
  <c r="CC250" i="16"/>
  <c r="CF250" i="16"/>
  <c r="CB250" i="16"/>
  <c r="CD250" i="16"/>
  <c r="CF257" i="16"/>
  <c r="CD257" i="16"/>
  <c r="CB257" i="16"/>
  <c r="CC257" i="16"/>
  <c r="CE257" i="16"/>
  <c r="CF269" i="16"/>
  <c r="CD269" i="16"/>
  <c r="CB269" i="16"/>
  <c r="CE269" i="16"/>
  <c r="CC269" i="16"/>
  <c r="CF277" i="16"/>
  <c r="CD277" i="16"/>
  <c r="CB277" i="16"/>
  <c r="CE277" i="16"/>
  <c r="CC277" i="16"/>
  <c r="CF289" i="16"/>
  <c r="CD289" i="16"/>
  <c r="CB289" i="16"/>
  <c r="CC289" i="16"/>
  <c r="CE289" i="16"/>
  <c r="CF301" i="16"/>
  <c r="CD301" i="16"/>
  <c r="CB301" i="16"/>
  <c r="CE301" i="16"/>
  <c r="CC301" i="16"/>
  <c r="CE346" i="16"/>
  <c r="CC346" i="16"/>
  <c r="CF346" i="16"/>
  <c r="CB346" i="16"/>
  <c r="CD346" i="16"/>
  <c r="CF365" i="16"/>
  <c r="CD365" i="16"/>
  <c r="CB365" i="16"/>
  <c r="CE365" i="16"/>
  <c r="CC365" i="16"/>
  <c r="CF200" i="16"/>
  <c r="CD200" i="16"/>
  <c r="CB200" i="16"/>
  <c r="CC200" i="16"/>
  <c r="CE200" i="16"/>
  <c r="CF232" i="16"/>
  <c r="CD232" i="16"/>
  <c r="CB232" i="16"/>
  <c r="CC232" i="16"/>
  <c r="CE232" i="16"/>
  <c r="CF240" i="16"/>
  <c r="CD240" i="16"/>
  <c r="CB240" i="16"/>
  <c r="CC240" i="16"/>
  <c r="CE240" i="16"/>
  <c r="CE394" i="16"/>
  <c r="CC394" i="16"/>
  <c r="CF394" i="16"/>
  <c r="CB394" i="16"/>
  <c r="CD394" i="16"/>
  <c r="CF480" i="16"/>
  <c r="CD480" i="16"/>
  <c r="CB480" i="16"/>
  <c r="CE480" i="16"/>
  <c r="CC480" i="16"/>
  <c r="CF488" i="16"/>
  <c r="CD488" i="16"/>
  <c r="CB488" i="16"/>
  <c r="CC488" i="16"/>
  <c r="CE488" i="16"/>
  <c r="CF439" i="16"/>
  <c r="CE439" i="16"/>
  <c r="CC439" i="16"/>
  <c r="CD439" i="16"/>
  <c r="CB439" i="16"/>
  <c r="CF443" i="16"/>
  <c r="CE443" i="16"/>
  <c r="CC443" i="16"/>
  <c r="CD443" i="16"/>
  <c r="CB443" i="16"/>
  <c r="CF447" i="16"/>
  <c r="CE447" i="16"/>
  <c r="CC447" i="16"/>
  <c r="CD447" i="16"/>
  <c r="CB447" i="16"/>
  <c r="CF473" i="16"/>
  <c r="CD473" i="16"/>
  <c r="CB473" i="16"/>
  <c r="CC473" i="16"/>
  <c r="CE473" i="16"/>
  <c r="CF527" i="16"/>
  <c r="CE527" i="16"/>
  <c r="CC527" i="16"/>
  <c r="CD527" i="16"/>
  <c r="CB527" i="16"/>
  <c r="CF493" i="16"/>
  <c r="CD493" i="16"/>
  <c r="CE493" i="16"/>
  <c r="CC493" i="16"/>
  <c r="CB493" i="16"/>
  <c r="CF531" i="16"/>
  <c r="CE531" i="16"/>
  <c r="CC531" i="16"/>
  <c r="CD531" i="16"/>
  <c r="CB531" i="16"/>
  <c r="BZ35" i="16"/>
  <c r="BY35" i="16"/>
  <c r="CA35" i="16"/>
  <c r="BW35" i="16"/>
  <c r="BX35" i="16"/>
  <c r="BX47" i="16"/>
  <c r="BY47" i="16"/>
  <c r="BW47" i="16"/>
  <c r="BZ47" i="16"/>
  <c r="CA47" i="16"/>
  <c r="BZ52" i="16"/>
  <c r="BX52" i="16"/>
  <c r="CA52" i="16"/>
  <c r="BY52" i="16"/>
  <c r="BW52" i="16"/>
  <c r="BZ3" i="16"/>
  <c r="CA3" i="16"/>
  <c r="BW3" i="16"/>
  <c r="BX3" i="16"/>
  <c r="BY3" i="16"/>
  <c r="BX7" i="16"/>
  <c r="CA7" i="16"/>
  <c r="BY7" i="16"/>
  <c r="BZ7" i="16"/>
  <c r="BW7" i="16"/>
  <c r="BZ11" i="16"/>
  <c r="CA11" i="16"/>
  <c r="BW11" i="16"/>
  <c r="BX11" i="16"/>
  <c r="BY11" i="16"/>
  <c r="BX15" i="16"/>
  <c r="BY15" i="16"/>
  <c r="CA15" i="16"/>
  <c r="BW15" i="16"/>
  <c r="BZ15" i="16"/>
  <c r="BZ19" i="16"/>
  <c r="CA19" i="16"/>
  <c r="BW19" i="16"/>
  <c r="BY19" i="16"/>
  <c r="BX19" i="16"/>
  <c r="BX23" i="16"/>
  <c r="BY23" i="16"/>
  <c r="BZ23" i="16"/>
  <c r="CA23" i="16"/>
  <c r="BW23" i="16"/>
  <c r="BZ27" i="16"/>
  <c r="CA27" i="16"/>
  <c r="BW27" i="16"/>
  <c r="BX27" i="16"/>
  <c r="BY27" i="16"/>
  <c r="BX31" i="16"/>
  <c r="BY31" i="16"/>
  <c r="CA31" i="16"/>
  <c r="BW31" i="16"/>
  <c r="BZ31" i="16"/>
  <c r="CF236" i="16"/>
  <c r="CD236" i="16"/>
  <c r="CB236" i="16"/>
  <c r="CC236" i="16"/>
  <c r="CE236" i="16"/>
  <c r="CF267" i="16"/>
  <c r="CE267" i="16"/>
  <c r="CC267" i="16"/>
  <c r="CB267" i="16"/>
  <c r="CD267" i="16"/>
  <c r="CF393" i="16"/>
  <c r="CD393" i="16"/>
  <c r="CB393" i="16"/>
  <c r="CC393" i="16"/>
  <c r="CE393" i="16"/>
  <c r="CF433" i="16"/>
  <c r="CD433" i="16"/>
  <c r="CB433" i="16"/>
  <c r="CC433" i="16"/>
  <c r="CE433" i="16"/>
  <c r="CF133" i="16"/>
  <c r="CD133" i="16"/>
  <c r="CB133" i="16"/>
  <c r="CE133" i="16"/>
  <c r="CC133" i="16"/>
  <c r="CF141" i="16"/>
  <c r="CD141" i="16"/>
  <c r="CB141" i="16"/>
  <c r="CE141" i="16"/>
  <c r="CC141" i="16"/>
  <c r="CF149" i="16"/>
  <c r="CD149" i="16"/>
  <c r="CB149" i="16"/>
  <c r="CE149" i="16"/>
  <c r="CC149" i="16"/>
  <c r="CF157" i="16"/>
  <c r="CD157" i="16"/>
  <c r="CB157" i="16"/>
  <c r="CE157" i="16"/>
  <c r="CC157" i="16"/>
  <c r="CF165" i="16"/>
  <c r="CD165" i="16"/>
  <c r="CB165" i="16"/>
  <c r="CE165" i="16"/>
  <c r="CC165" i="16"/>
  <c r="CF209" i="16"/>
  <c r="CD209" i="16"/>
  <c r="CB209" i="16"/>
  <c r="CC209" i="16"/>
  <c r="CE209" i="16"/>
  <c r="CE314" i="16"/>
  <c r="CC314" i="16"/>
  <c r="CF314" i="16"/>
  <c r="CD314" i="16"/>
  <c r="CB314" i="16"/>
  <c r="CF219" i="16"/>
  <c r="CE219" i="16"/>
  <c r="CC219" i="16"/>
  <c r="CB219" i="16"/>
  <c r="CD219" i="16"/>
  <c r="CF205" i="16"/>
  <c r="CD205" i="16"/>
  <c r="CB205" i="16"/>
  <c r="CE205" i="16"/>
  <c r="CC205" i="16"/>
  <c r="CE210" i="16"/>
  <c r="CC210" i="16"/>
  <c r="CF210" i="16"/>
  <c r="CB210" i="16"/>
  <c r="CD210" i="16"/>
  <c r="CF264" i="16"/>
  <c r="CD264" i="16"/>
  <c r="CB264" i="16"/>
  <c r="CC264" i="16"/>
  <c r="CE264" i="16"/>
  <c r="CF280" i="16"/>
  <c r="CD280" i="16"/>
  <c r="CB280" i="16"/>
  <c r="CC280" i="16"/>
  <c r="CE280" i="16"/>
  <c r="CF296" i="16"/>
  <c r="CD296" i="16"/>
  <c r="CB296" i="16"/>
  <c r="CC296" i="16"/>
  <c r="CE296" i="16"/>
  <c r="CF368" i="16"/>
  <c r="CD368" i="16"/>
  <c r="CB368" i="16"/>
  <c r="CC368" i="16"/>
  <c r="CE368" i="16"/>
  <c r="CF409" i="16"/>
  <c r="CD409" i="16"/>
  <c r="CB409" i="16"/>
  <c r="CC409" i="16"/>
  <c r="CE409" i="16"/>
  <c r="CF479" i="16"/>
  <c r="CE479" i="16"/>
  <c r="CC479" i="16"/>
  <c r="CD479" i="16"/>
  <c r="CB479" i="16"/>
  <c r="CE454" i="16"/>
  <c r="CC454" i="16"/>
  <c r="CB454" i="16"/>
  <c r="CF454" i="16"/>
  <c r="CD454" i="16"/>
  <c r="CF509" i="16"/>
  <c r="CD509" i="16"/>
  <c r="CE509" i="16"/>
  <c r="CC509" i="16"/>
  <c r="CB509" i="16"/>
  <c r="CF536" i="16"/>
  <c r="CD536" i="16"/>
  <c r="CB536" i="16"/>
  <c r="CC536" i="16"/>
  <c r="CE536" i="16"/>
  <c r="CE466" i="16"/>
  <c r="CC466" i="16"/>
  <c r="CF466" i="16"/>
  <c r="CB466" i="16"/>
  <c r="CD466" i="16"/>
  <c r="CE470" i="16"/>
  <c r="CC470" i="16"/>
  <c r="CF470" i="16"/>
  <c r="CB470" i="16"/>
  <c r="CD470" i="16"/>
  <c r="CF515" i="16"/>
  <c r="CE515" i="16"/>
  <c r="CC515" i="16"/>
  <c r="CD515" i="16"/>
  <c r="CB515" i="16"/>
  <c r="CF529" i="16"/>
  <c r="CD529" i="16"/>
  <c r="CC529" i="16"/>
  <c r="CE529" i="16"/>
  <c r="CB529" i="16"/>
  <c r="CK44" i="16"/>
  <c r="ES44" i="16" s="1"/>
  <c r="CJ44" i="16"/>
  <c r="CH44" i="16"/>
  <c r="CI44" i="16"/>
  <c r="CG44" i="16"/>
  <c r="CK110" i="16"/>
  <c r="ES110" i="16" s="1"/>
  <c r="CI110" i="16"/>
  <c r="CG110" i="16"/>
  <c r="CH110" i="16"/>
  <c r="CJ110" i="16"/>
  <c r="CK114" i="16"/>
  <c r="ES114" i="16" s="1"/>
  <c r="CI114" i="16"/>
  <c r="CG114" i="16"/>
  <c r="CJ114" i="16"/>
  <c r="CH114" i="16"/>
  <c r="CK118" i="16"/>
  <c r="ES118" i="16" s="1"/>
  <c r="CI118" i="16"/>
  <c r="CG118" i="16"/>
  <c r="CH118" i="16"/>
  <c r="CJ118" i="16"/>
  <c r="CK122" i="16"/>
  <c r="ES122" i="16" s="1"/>
  <c r="CI122" i="16"/>
  <c r="CG122" i="16"/>
  <c r="CH122" i="16"/>
  <c r="CJ122" i="16"/>
  <c r="CK126" i="16"/>
  <c r="ES126" i="16" s="1"/>
  <c r="CI126" i="16"/>
  <c r="CG126" i="16"/>
  <c r="CH126" i="16"/>
  <c r="CJ126" i="16"/>
  <c r="CJ215" i="16"/>
  <c r="CH215" i="16"/>
  <c r="CI215" i="16"/>
  <c r="CG215" i="16"/>
  <c r="CK215" i="16"/>
  <c r="ES215" i="16" s="1"/>
  <c r="CJ255" i="16"/>
  <c r="CH255" i="16"/>
  <c r="CK255" i="16"/>
  <c r="ES255" i="16" s="1"/>
  <c r="CI255" i="16"/>
  <c r="CG255" i="16"/>
  <c r="CJ287" i="16"/>
  <c r="CH287" i="16"/>
  <c r="CK287" i="16"/>
  <c r="ES287" i="16" s="1"/>
  <c r="CI287" i="16"/>
  <c r="CG287" i="16"/>
  <c r="CK344" i="16"/>
  <c r="ES344" i="16" s="1"/>
  <c r="CJ344" i="16"/>
  <c r="CH344" i="16"/>
  <c r="CG344" i="16"/>
  <c r="CI344" i="16"/>
  <c r="CK170" i="16"/>
  <c r="ES170" i="16" s="1"/>
  <c r="CI170" i="16"/>
  <c r="CG170" i="16"/>
  <c r="CH170" i="16"/>
  <c r="CJ170" i="16"/>
  <c r="CK217" i="16"/>
  <c r="ES217" i="16" s="1"/>
  <c r="CI217" i="16"/>
  <c r="CG217" i="16"/>
  <c r="CJ217" i="16"/>
  <c r="CH217" i="16"/>
  <c r="CK254" i="16"/>
  <c r="ES254" i="16" s="1"/>
  <c r="CI254" i="16"/>
  <c r="CG254" i="16"/>
  <c r="CH254" i="16"/>
  <c r="CJ254" i="16"/>
  <c r="CK302" i="16"/>
  <c r="ES302" i="16" s="1"/>
  <c r="CI302" i="16"/>
  <c r="CG302" i="16"/>
  <c r="CH302" i="16"/>
  <c r="CJ302" i="16"/>
  <c r="CK341" i="16"/>
  <c r="ES341" i="16" s="1"/>
  <c r="CI341" i="16"/>
  <c r="CG341" i="16"/>
  <c r="CJ341" i="16"/>
  <c r="CH341" i="16"/>
  <c r="CK494" i="16"/>
  <c r="ES494" i="16" s="1"/>
  <c r="CI494" i="16"/>
  <c r="CG494" i="16"/>
  <c r="CH494" i="16"/>
  <c r="CJ494" i="16"/>
  <c r="CK475" i="16"/>
  <c r="ES475" i="16" s="1"/>
  <c r="CJ475" i="16"/>
  <c r="CH475" i="16"/>
  <c r="CI475" i="16"/>
  <c r="CG475" i="16"/>
  <c r="CE50" i="16"/>
  <c r="CC50" i="16"/>
  <c r="CF50" i="16"/>
  <c r="CB50" i="16"/>
  <c r="CD50" i="16"/>
  <c r="CK237" i="16"/>
  <c r="ES237" i="16" s="1"/>
  <c r="CI237" i="16"/>
  <c r="CG237" i="16"/>
  <c r="CJ237" i="16"/>
  <c r="CH237" i="16"/>
  <c r="CJ275" i="16"/>
  <c r="CH275" i="16"/>
  <c r="CK275" i="16"/>
  <c r="ES275" i="16" s="1"/>
  <c r="CI275" i="16"/>
  <c r="CG275" i="16"/>
  <c r="CJ367" i="16"/>
  <c r="CH367" i="16"/>
  <c r="CK367" i="16"/>
  <c r="ES367" i="16" s="1"/>
  <c r="CI367" i="16"/>
  <c r="CG367" i="16"/>
  <c r="CK434" i="16"/>
  <c r="ES434" i="16" s="1"/>
  <c r="CI434" i="16"/>
  <c r="CG434" i="16"/>
  <c r="CJ434" i="16"/>
  <c r="CH434" i="16"/>
  <c r="CK132" i="16"/>
  <c r="ES132" i="16" s="1"/>
  <c r="CJ132" i="16"/>
  <c r="CH132" i="16"/>
  <c r="CI132" i="16"/>
  <c r="CG132" i="16"/>
  <c r="CE138" i="16"/>
  <c r="CC138" i="16"/>
  <c r="CF138" i="16"/>
  <c r="CD138" i="16"/>
  <c r="CB138" i="16"/>
  <c r="CE142" i="16"/>
  <c r="CC142" i="16"/>
  <c r="CD142" i="16"/>
  <c r="CB142" i="16"/>
  <c r="CF142" i="16"/>
  <c r="CE146" i="16"/>
  <c r="CC146" i="16"/>
  <c r="CF146" i="16"/>
  <c r="CB146" i="16"/>
  <c r="CD146" i="16"/>
  <c r="CE150" i="16"/>
  <c r="CC150" i="16"/>
  <c r="CF150" i="16"/>
  <c r="CB150" i="16"/>
  <c r="CD150" i="16"/>
  <c r="CE154" i="16"/>
  <c r="CC154" i="16"/>
  <c r="CF154" i="16"/>
  <c r="CB154" i="16"/>
  <c r="CD154" i="16"/>
  <c r="CE158" i="16"/>
  <c r="CC158" i="16"/>
  <c r="CD158" i="16"/>
  <c r="CF158" i="16"/>
  <c r="CB158" i="16"/>
  <c r="CE162" i="16"/>
  <c r="CC162" i="16"/>
  <c r="CF162" i="16"/>
  <c r="CB162" i="16"/>
  <c r="CD162" i="16"/>
  <c r="CE166" i="16"/>
  <c r="CC166" i="16"/>
  <c r="CF166" i="16"/>
  <c r="CB166" i="16"/>
  <c r="CD166" i="16"/>
  <c r="CE174" i="16"/>
  <c r="CC174" i="16"/>
  <c r="CF174" i="16"/>
  <c r="CD174" i="16"/>
  <c r="CB174" i="16"/>
  <c r="CE178" i="16"/>
  <c r="CC178" i="16"/>
  <c r="CF178" i="16"/>
  <c r="CB178" i="16"/>
  <c r="CD178" i="16"/>
  <c r="CF196" i="16"/>
  <c r="CD196" i="16"/>
  <c r="CB196" i="16"/>
  <c r="CE196" i="16"/>
  <c r="CC196" i="16"/>
  <c r="CF228" i="16"/>
  <c r="CD228" i="16"/>
  <c r="CB228" i="16"/>
  <c r="CE228" i="16"/>
  <c r="CC228" i="16"/>
  <c r="CE238" i="16"/>
  <c r="CC238" i="16"/>
  <c r="CF238" i="16"/>
  <c r="CD238" i="16"/>
  <c r="CB238" i="16"/>
  <c r="CE274" i="16"/>
  <c r="CC274" i="16"/>
  <c r="CF274" i="16"/>
  <c r="CB274" i="16"/>
  <c r="CD274" i="16"/>
  <c r="CF308" i="16"/>
  <c r="CD308" i="16"/>
  <c r="CB308" i="16"/>
  <c r="CE308" i="16"/>
  <c r="CC308" i="16"/>
  <c r="CF317" i="16"/>
  <c r="CD317" i="16"/>
  <c r="CB317" i="16"/>
  <c r="CE317" i="16"/>
  <c r="CC317" i="16"/>
  <c r="CF321" i="16"/>
  <c r="CD321" i="16"/>
  <c r="CB321" i="16"/>
  <c r="CC321" i="16"/>
  <c r="CE321" i="16"/>
  <c r="CF325" i="16"/>
  <c r="CD325" i="16"/>
  <c r="CB325" i="16"/>
  <c r="CE325" i="16"/>
  <c r="CC325" i="16"/>
  <c r="CF331" i="16"/>
  <c r="CE331" i="16"/>
  <c r="CC331" i="16"/>
  <c r="CB331" i="16"/>
  <c r="CD331" i="16"/>
  <c r="CF336" i="16"/>
  <c r="CD336" i="16"/>
  <c r="CB336" i="16"/>
  <c r="CC336" i="16"/>
  <c r="CE336" i="16"/>
  <c r="CF359" i="16"/>
  <c r="CE359" i="16"/>
  <c r="CC359" i="16"/>
  <c r="CD359" i="16"/>
  <c r="CB359" i="16"/>
  <c r="CK476" i="16"/>
  <c r="ES476" i="16" s="1"/>
  <c r="CJ476" i="16"/>
  <c r="CH476" i="16"/>
  <c r="CI476" i="16"/>
  <c r="CG476" i="16"/>
  <c r="CJ520" i="16"/>
  <c r="CH520" i="16"/>
  <c r="CK520" i="16"/>
  <c r="ES520" i="16" s="1"/>
  <c r="CG520" i="16"/>
  <c r="CI520" i="16"/>
  <c r="CJ532" i="16"/>
  <c r="CH532" i="16"/>
  <c r="CI532" i="16"/>
  <c r="CK532" i="16"/>
  <c r="ES532" i="16" s="1"/>
  <c r="CG532" i="16"/>
  <c r="CJ455" i="16"/>
  <c r="CH455" i="16"/>
  <c r="CI455" i="16"/>
  <c r="CG455" i="16"/>
  <c r="CK455" i="16"/>
  <c r="ES455" i="16" s="1"/>
  <c r="CK459" i="16"/>
  <c r="ES459" i="16" s="1"/>
  <c r="CJ459" i="16"/>
  <c r="CH459" i="16"/>
  <c r="CI459" i="16"/>
  <c r="CG459" i="16"/>
  <c r="CK472" i="16"/>
  <c r="ES472" i="16" s="1"/>
  <c r="CJ472" i="16"/>
  <c r="CH472" i="16"/>
  <c r="CG472" i="16"/>
  <c r="CI472" i="16"/>
  <c r="CK507" i="16"/>
  <c r="ES507" i="16" s="1"/>
  <c r="CJ507" i="16"/>
  <c r="CH507" i="16"/>
  <c r="CI507" i="16"/>
  <c r="CG507" i="16"/>
  <c r="CK518" i="16"/>
  <c r="ES518" i="16" s="1"/>
  <c r="CI518" i="16"/>
  <c r="CG518" i="16"/>
  <c r="CH518" i="16"/>
  <c r="CJ518" i="16"/>
  <c r="CK56" i="16"/>
  <c r="ES56" i="16" s="1"/>
  <c r="CJ56" i="16"/>
  <c r="CH56" i="16"/>
  <c r="CG56" i="16"/>
  <c r="CI56" i="16"/>
  <c r="CK60" i="16"/>
  <c r="ES60" i="16" s="1"/>
  <c r="CJ60" i="16"/>
  <c r="CH60" i="16"/>
  <c r="CI60" i="16"/>
  <c r="CG60" i="16"/>
  <c r="CK64" i="16"/>
  <c r="ES64" i="16" s="1"/>
  <c r="CJ64" i="16"/>
  <c r="CH64" i="16"/>
  <c r="CG64" i="16"/>
  <c r="CI64" i="16"/>
  <c r="CK68" i="16"/>
  <c r="ES68" i="16" s="1"/>
  <c r="CJ68" i="16"/>
  <c r="CH68" i="16"/>
  <c r="CI68" i="16"/>
  <c r="CG68" i="16"/>
  <c r="CK72" i="16"/>
  <c r="ES72" i="16" s="1"/>
  <c r="CJ72" i="16"/>
  <c r="CH72" i="16"/>
  <c r="CG72" i="16"/>
  <c r="CI72" i="16"/>
  <c r="CK76" i="16"/>
  <c r="ES76" i="16" s="1"/>
  <c r="CJ76" i="16"/>
  <c r="CH76" i="16"/>
  <c r="CI76" i="16"/>
  <c r="CG76" i="16"/>
  <c r="CK80" i="16"/>
  <c r="ES80" i="16" s="1"/>
  <c r="CJ80" i="16"/>
  <c r="CH80" i="16"/>
  <c r="CG80" i="16"/>
  <c r="CI80" i="16"/>
  <c r="CK84" i="16"/>
  <c r="ES84" i="16" s="1"/>
  <c r="CJ84" i="16"/>
  <c r="CH84" i="16"/>
  <c r="CI84" i="16"/>
  <c r="CG84" i="16"/>
  <c r="CK88" i="16"/>
  <c r="ES88" i="16" s="1"/>
  <c r="CJ88" i="16"/>
  <c r="CH88" i="16"/>
  <c r="CG88" i="16"/>
  <c r="CI88" i="16"/>
  <c r="CK92" i="16"/>
  <c r="ES92" i="16" s="1"/>
  <c r="CJ92" i="16"/>
  <c r="CH92" i="16"/>
  <c r="CI92" i="16"/>
  <c r="CG92" i="16"/>
  <c r="CK96" i="16"/>
  <c r="ES96" i="16" s="1"/>
  <c r="CJ96" i="16"/>
  <c r="CH96" i="16"/>
  <c r="CG96" i="16"/>
  <c r="CI96" i="16"/>
  <c r="CK100" i="16"/>
  <c r="ES100" i="16" s="1"/>
  <c r="CJ100" i="16"/>
  <c r="CH100" i="16"/>
  <c r="CI100" i="16"/>
  <c r="CG100" i="16"/>
  <c r="CK104" i="16"/>
  <c r="ES104" i="16" s="1"/>
  <c r="CJ104" i="16"/>
  <c r="CH104" i="16"/>
  <c r="CG104" i="16"/>
  <c r="CI104" i="16"/>
  <c r="CK42" i="16"/>
  <c r="ES42" i="16" s="1"/>
  <c r="CI42" i="16"/>
  <c r="CG42" i="16"/>
  <c r="CH42" i="16"/>
  <c r="CJ42" i="16"/>
  <c r="CJ111" i="16"/>
  <c r="CH111" i="16"/>
  <c r="CK111" i="16"/>
  <c r="ES111" i="16" s="1"/>
  <c r="CI111" i="16"/>
  <c r="CG111" i="16"/>
  <c r="CJ115" i="16"/>
  <c r="CH115" i="16"/>
  <c r="CK115" i="16"/>
  <c r="ES115" i="16" s="1"/>
  <c r="CI115" i="16"/>
  <c r="CG115" i="16"/>
  <c r="CJ119" i="16"/>
  <c r="CH119" i="16"/>
  <c r="CI119" i="16"/>
  <c r="CG119" i="16"/>
  <c r="CK119" i="16"/>
  <c r="ES119" i="16" s="1"/>
  <c r="CK123" i="16"/>
  <c r="ES123" i="16" s="1"/>
  <c r="CJ123" i="16"/>
  <c r="CH123" i="16"/>
  <c r="CI123" i="16"/>
  <c r="CG123" i="16"/>
  <c r="CJ127" i="16"/>
  <c r="CH127" i="16"/>
  <c r="CK127" i="16"/>
  <c r="ES127" i="16" s="1"/>
  <c r="CI127" i="16"/>
  <c r="CG127" i="16"/>
  <c r="CJ199" i="16"/>
  <c r="CH199" i="16"/>
  <c r="CI199" i="16"/>
  <c r="CG199" i="16"/>
  <c r="CK199" i="16"/>
  <c r="ES199" i="16" s="1"/>
  <c r="CJ263" i="16"/>
  <c r="CH263" i="16"/>
  <c r="CI263" i="16"/>
  <c r="CG263" i="16"/>
  <c r="CK263" i="16"/>
  <c r="ES263" i="16" s="1"/>
  <c r="CJ295" i="16"/>
  <c r="CH295" i="16"/>
  <c r="CI295" i="16"/>
  <c r="CG295" i="16"/>
  <c r="CK295" i="16"/>
  <c r="ES295" i="16" s="1"/>
  <c r="CK374" i="16"/>
  <c r="ES374" i="16" s="1"/>
  <c r="CI374" i="16"/>
  <c r="CG374" i="16"/>
  <c r="CH374" i="16"/>
  <c r="CJ374" i="16"/>
  <c r="CK382" i="16"/>
  <c r="ES382" i="16" s="1"/>
  <c r="CI382" i="16"/>
  <c r="CG382" i="16"/>
  <c r="CH382" i="16"/>
  <c r="CJ382" i="16"/>
  <c r="CK390" i="16"/>
  <c r="ES390" i="16" s="1"/>
  <c r="CI390" i="16"/>
  <c r="CG390" i="16"/>
  <c r="CH390" i="16"/>
  <c r="CJ390" i="16"/>
  <c r="CK398" i="16"/>
  <c r="ES398" i="16" s="1"/>
  <c r="CI398" i="16"/>
  <c r="CG398" i="16"/>
  <c r="CH398" i="16"/>
  <c r="CJ398" i="16"/>
  <c r="CK406" i="16"/>
  <c r="ES406" i="16" s="1"/>
  <c r="CI406" i="16"/>
  <c r="CG406" i="16"/>
  <c r="CH406" i="16"/>
  <c r="CJ406" i="16"/>
  <c r="CK412" i="16"/>
  <c r="ES412" i="16" s="1"/>
  <c r="CJ412" i="16"/>
  <c r="CH412" i="16"/>
  <c r="CI412" i="16"/>
  <c r="CG412" i="16"/>
  <c r="CK416" i="16"/>
  <c r="ES416" i="16" s="1"/>
  <c r="CJ416" i="16"/>
  <c r="CH416" i="16"/>
  <c r="CG416" i="16"/>
  <c r="CI416" i="16"/>
  <c r="CK421" i="16"/>
  <c r="ES421" i="16" s="1"/>
  <c r="CI421" i="16"/>
  <c r="CG421" i="16"/>
  <c r="CJ421" i="16"/>
  <c r="CH421" i="16"/>
  <c r="CK190" i="16"/>
  <c r="ES190" i="16" s="1"/>
  <c r="CI190" i="16"/>
  <c r="CG190" i="16"/>
  <c r="CH190" i="16"/>
  <c r="CJ190" i="16"/>
  <c r="CF204" i="16"/>
  <c r="CD204" i="16"/>
  <c r="CB204" i="16"/>
  <c r="CC204" i="16"/>
  <c r="CE204" i="16"/>
  <c r="CE214" i="16"/>
  <c r="CC214" i="16"/>
  <c r="CF214" i="16"/>
  <c r="CB214" i="16"/>
  <c r="CD214" i="16"/>
  <c r="CE266" i="16"/>
  <c r="CC266" i="16"/>
  <c r="CF266" i="16"/>
  <c r="CD266" i="16"/>
  <c r="CB266" i="16"/>
  <c r="CE294" i="16"/>
  <c r="CC294" i="16"/>
  <c r="CB294" i="16"/>
  <c r="CF294" i="16"/>
  <c r="CD294" i="16"/>
  <c r="CK362" i="16"/>
  <c r="ES362" i="16" s="1"/>
  <c r="CI362" i="16"/>
  <c r="CG362" i="16"/>
  <c r="CJ362" i="16"/>
  <c r="CH362" i="16"/>
  <c r="CK379" i="16"/>
  <c r="ES379" i="16" s="1"/>
  <c r="CJ379" i="16"/>
  <c r="CH379" i="16"/>
  <c r="CI379" i="16"/>
  <c r="CG379" i="16"/>
  <c r="CJ399" i="16"/>
  <c r="CH399" i="16"/>
  <c r="CK399" i="16"/>
  <c r="ES399" i="16" s="1"/>
  <c r="CI399" i="16"/>
  <c r="CG399" i="16"/>
  <c r="CF517" i="16"/>
  <c r="CD517" i="16"/>
  <c r="CE517" i="16"/>
  <c r="CC517" i="16"/>
  <c r="CB517" i="16"/>
  <c r="CK480" i="16"/>
  <c r="ES480" i="16" s="1"/>
  <c r="CJ480" i="16"/>
  <c r="CH480" i="16"/>
  <c r="CG480" i="16"/>
  <c r="CI480" i="16"/>
  <c r="CF504" i="16"/>
  <c r="CD504" i="16"/>
  <c r="CB504" i="16"/>
  <c r="CC504" i="16"/>
  <c r="CE504" i="16"/>
  <c r="CJ207" i="16"/>
  <c r="CH207" i="16"/>
  <c r="CK207" i="16"/>
  <c r="ES207" i="16" s="1"/>
  <c r="CI207" i="16"/>
  <c r="CG207" i="16"/>
  <c r="CK251" i="16"/>
  <c r="ES251" i="16" s="1"/>
  <c r="CJ251" i="16"/>
  <c r="CH251" i="16"/>
  <c r="CI251" i="16"/>
  <c r="CG251" i="16"/>
  <c r="CK358" i="16"/>
  <c r="ES358" i="16" s="1"/>
  <c r="CI358" i="16"/>
  <c r="CG358" i="16"/>
  <c r="CH358" i="16"/>
  <c r="CJ358" i="16"/>
  <c r="CJ431" i="16"/>
  <c r="CH431" i="16"/>
  <c r="CK431" i="16"/>
  <c r="ES431" i="16" s="1"/>
  <c r="CI431" i="16"/>
  <c r="CG431" i="16"/>
  <c r="CJ131" i="16"/>
  <c r="CH131" i="16"/>
  <c r="CK131" i="16"/>
  <c r="ES131" i="16" s="1"/>
  <c r="CI131" i="16"/>
  <c r="CG131" i="16"/>
  <c r="CK139" i="16"/>
  <c r="ES139" i="16" s="1"/>
  <c r="CJ139" i="16"/>
  <c r="CH139" i="16"/>
  <c r="CI139" i="16"/>
  <c r="CG139" i="16"/>
  <c r="CJ147" i="16"/>
  <c r="CH147" i="16"/>
  <c r="CK147" i="16"/>
  <c r="ES147" i="16" s="1"/>
  <c r="CI147" i="16"/>
  <c r="CG147" i="16"/>
  <c r="CK155" i="16"/>
  <c r="ES155" i="16" s="1"/>
  <c r="CJ155" i="16"/>
  <c r="CH155" i="16"/>
  <c r="CI155" i="16"/>
  <c r="CG155" i="16"/>
  <c r="CJ163" i="16"/>
  <c r="CH163" i="16"/>
  <c r="CK163" i="16"/>
  <c r="ES163" i="16" s="1"/>
  <c r="CI163" i="16"/>
  <c r="CG163" i="16"/>
  <c r="CK171" i="16"/>
  <c r="ES171" i="16" s="1"/>
  <c r="CJ171" i="16"/>
  <c r="CH171" i="16"/>
  <c r="CI171" i="16"/>
  <c r="CG171" i="16"/>
  <c r="CF175" i="16"/>
  <c r="CE175" i="16"/>
  <c r="CC175" i="16"/>
  <c r="CD175" i="16"/>
  <c r="CB175" i="16"/>
  <c r="CF179" i="16"/>
  <c r="CE179" i="16"/>
  <c r="CC179" i="16"/>
  <c r="CB179" i="16"/>
  <c r="CD179" i="16"/>
  <c r="CK282" i="16"/>
  <c r="ES282" i="16" s="1"/>
  <c r="CI282" i="16"/>
  <c r="CG282" i="16"/>
  <c r="CJ282" i="16"/>
  <c r="CH282" i="16"/>
  <c r="CK316" i="16"/>
  <c r="ES316" i="16" s="1"/>
  <c r="CJ316" i="16"/>
  <c r="CH316" i="16"/>
  <c r="CI316" i="16"/>
  <c r="CG316" i="16"/>
  <c r="CF320" i="16"/>
  <c r="CD320" i="16"/>
  <c r="CB320" i="16"/>
  <c r="CE320" i="16"/>
  <c r="CC320" i="16"/>
  <c r="CF324" i="16"/>
  <c r="CD324" i="16"/>
  <c r="CB324" i="16"/>
  <c r="CE324" i="16"/>
  <c r="CC324" i="16"/>
  <c r="CF328" i="16"/>
  <c r="CD328" i="16"/>
  <c r="CB328" i="16"/>
  <c r="CC328" i="16"/>
  <c r="CE328" i="16"/>
  <c r="CF332" i="16"/>
  <c r="CD332" i="16"/>
  <c r="CB332" i="16"/>
  <c r="CC332" i="16"/>
  <c r="CE332" i="16"/>
  <c r="CE338" i="16"/>
  <c r="CC338" i="16"/>
  <c r="CF338" i="16"/>
  <c r="CB338" i="16"/>
  <c r="CD338" i="16"/>
  <c r="CF356" i="16"/>
  <c r="CD356" i="16"/>
  <c r="CB356" i="16"/>
  <c r="CE356" i="16"/>
  <c r="CC356" i="16"/>
  <c r="CJ483" i="16"/>
  <c r="CH483" i="16"/>
  <c r="CK483" i="16"/>
  <c r="ES483" i="16" s="1"/>
  <c r="CI483" i="16"/>
  <c r="CG483" i="16"/>
  <c r="CK456" i="16"/>
  <c r="ES456" i="16" s="1"/>
  <c r="CJ456" i="16"/>
  <c r="CH456" i="16"/>
  <c r="CG456" i="16"/>
  <c r="CI456" i="16"/>
  <c r="CJ519" i="16"/>
  <c r="CH519" i="16"/>
  <c r="CK519" i="16"/>
  <c r="ES519" i="16" s="1"/>
  <c r="CI519" i="16"/>
  <c r="CG519" i="16"/>
  <c r="CK36" i="16"/>
  <c r="ES36" i="16" s="1"/>
  <c r="CJ36" i="16"/>
  <c r="CH36" i="16"/>
  <c r="CI36" i="16"/>
  <c r="CG36" i="16"/>
  <c r="CJ63" i="16"/>
  <c r="CH63" i="16"/>
  <c r="CK63" i="16"/>
  <c r="ES63" i="16" s="1"/>
  <c r="CI63" i="16"/>
  <c r="CG63" i="16"/>
  <c r="CJ71" i="16"/>
  <c r="CH71" i="16"/>
  <c r="CI71" i="16"/>
  <c r="CG71" i="16"/>
  <c r="CK71" i="16"/>
  <c r="ES71" i="16" s="1"/>
  <c r="CJ79" i="16"/>
  <c r="CH79" i="16"/>
  <c r="CK79" i="16"/>
  <c r="ES79" i="16" s="1"/>
  <c r="CI79" i="16"/>
  <c r="CG79" i="16"/>
  <c r="CJ87" i="16"/>
  <c r="CH87" i="16"/>
  <c r="CI87" i="16"/>
  <c r="CG87" i="16"/>
  <c r="CK87" i="16"/>
  <c r="ES87" i="16" s="1"/>
  <c r="CJ95" i="16"/>
  <c r="CH95" i="16"/>
  <c r="CK95" i="16"/>
  <c r="ES95" i="16" s="1"/>
  <c r="CI95" i="16"/>
  <c r="CG95" i="16"/>
  <c r="CJ103" i="16"/>
  <c r="CH103" i="16"/>
  <c r="CI103" i="16"/>
  <c r="CG103" i="16"/>
  <c r="CK103" i="16"/>
  <c r="ES103" i="16" s="1"/>
  <c r="CK189" i="16"/>
  <c r="ES189" i="16" s="1"/>
  <c r="CI189" i="16"/>
  <c r="CG189" i="16"/>
  <c r="CJ189" i="16"/>
  <c r="CH189" i="16"/>
  <c r="CJ311" i="16"/>
  <c r="CH311" i="16"/>
  <c r="CI311" i="16"/>
  <c r="CG311" i="16"/>
  <c r="CK311" i="16"/>
  <c r="ES311" i="16" s="1"/>
  <c r="CJ371" i="16"/>
  <c r="CH371" i="16"/>
  <c r="CK371" i="16"/>
  <c r="ES371" i="16" s="1"/>
  <c r="CI371" i="16"/>
  <c r="CG371" i="16"/>
  <c r="CK389" i="16"/>
  <c r="ES389" i="16" s="1"/>
  <c r="CI389" i="16"/>
  <c r="CG389" i="16"/>
  <c r="CJ389" i="16"/>
  <c r="CH389" i="16"/>
  <c r="CK405" i="16"/>
  <c r="ES405" i="16" s="1"/>
  <c r="CI405" i="16"/>
  <c r="CG405" i="16"/>
  <c r="CJ405" i="16"/>
  <c r="CH405" i="16"/>
  <c r="CK478" i="16"/>
  <c r="ES478" i="16" s="1"/>
  <c r="CI478" i="16"/>
  <c r="CG478" i="16"/>
  <c r="CH478" i="16"/>
  <c r="CJ478" i="16"/>
  <c r="CK496" i="16"/>
  <c r="ES496" i="16" s="1"/>
  <c r="CJ496" i="16"/>
  <c r="CH496" i="16"/>
  <c r="CG496" i="16"/>
  <c r="CI496" i="16"/>
  <c r="CK4" i="16"/>
  <c r="ES4" i="16" s="1"/>
  <c r="CJ4" i="16"/>
  <c r="CH4" i="16"/>
  <c r="CI4" i="16"/>
  <c r="CG4" i="16"/>
  <c r="CK20" i="16"/>
  <c r="ES20" i="16" s="1"/>
  <c r="CJ20" i="16"/>
  <c r="CH20" i="16"/>
  <c r="CI20" i="16"/>
  <c r="CG20" i="16"/>
  <c r="CK348" i="16"/>
  <c r="ES348" i="16" s="1"/>
  <c r="CJ348" i="16"/>
  <c r="CH348" i="16"/>
  <c r="CI348" i="16"/>
  <c r="CG348" i="16"/>
  <c r="CK388" i="16"/>
  <c r="ES388" i="16" s="1"/>
  <c r="CJ388" i="16"/>
  <c r="CH388" i="16"/>
  <c r="CI388" i="16"/>
  <c r="CG388" i="16"/>
  <c r="CK408" i="16"/>
  <c r="ES408" i="16" s="1"/>
  <c r="CJ408" i="16"/>
  <c r="CH408" i="16"/>
  <c r="CG408" i="16"/>
  <c r="CI408" i="16"/>
  <c r="CK108" i="16"/>
  <c r="ES108" i="16" s="1"/>
  <c r="CJ108" i="16"/>
  <c r="CH108" i="16"/>
  <c r="CI108" i="16"/>
  <c r="CG108" i="16"/>
  <c r="CK188" i="16"/>
  <c r="ES188" i="16" s="1"/>
  <c r="CJ188" i="16"/>
  <c r="CH188" i="16"/>
  <c r="CI188" i="16"/>
  <c r="CG188" i="16"/>
  <c r="CK269" i="16"/>
  <c r="ES269" i="16" s="1"/>
  <c r="CI269" i="16"/>
  <c r="CG269" i="16"/>
  <c r="CJ269" i="16"/>
  <c r="CH269" i="16"/>
  <c r="CK301" i="16"/>
  <c r="ES301" i="16" s="1"/>
  <c r="CI301" i="16"/>
  <c r="CG301" i="16"/>
  <c r="CJ301" i="16"/>
  <c r="CH301" i="16"/>
  <c r="CK345" i="16"/>
  <c r="ES345" i="16" s="1"/>
  <c r="CI345" i="16"/>
  <c r="CG345" i="16"/>
  <c r="CJ345" i="16"/>
  <c r="CH345" i="16"/>
  <c r="CJ523" i="16"/>
  <c r="CH523" i="16"/>
  <c r="CK523" i="16"/>
  <c r="ES523" i="16" s="1"/>
  <c r="CI523" i="16"/>
  <c r="CG523" i="16"/>
  <c r="CJ415" i="16"/>
  <c r="CH415" i="16"/>
  <c r="CK415" i="16"/>
  <c r="ES415" i="16" s="1"/>
  <c r="CI415" i="16"/>
  <c r="CG415" i="16"/>
  <c r="CK502" i="16"/>
  <c r="ES502" i="16" s="1"/>
  <c r="CI502" i="16"/>
  <c r="CG502" i="16"/>
  <c r="CH502" i="16"/>
  <c r="CJ502" i="16"/>
  <c r="CU40" i="16"/>
  <c r="CT40" i="16"/>
  <c r="CS40" i="16"/>
  <c r="CR40" i="16"/>
  <c r="CQ40" i="16"/>
  <c r="CU43" i="16"/>
  <c r="CT43" i="16"/>
  <c r="CS43" i="16"/>
  <c r="CR43" i="16"/>
  <c r="CQ43" i="16"/>
  <c r="CZ52" i="16"/>
  <c r="CY52" i="16"/>
  <c r="CX52" i="16"/>
  <c r="CW52" i="16"/>
  <c r="CV52" i="16"/>
  <c r="CO57" i="16"/>
  <c r="CP57" i="16"/>
  <c r="CN57" i="16"/>
  <c r="CM57" i="16"/>
  <c r="EU57" i="16" s="1"/>
  <c r="CL57" i="16"/>
  <c r="CU59" i="16"/>
  <c r="CT59" i="16"/>
  <c r="CS59" i="16"/>
  <c r="CR59" i="16"/>
  <c r="CQ59" i="16"/>
  <c r="CZ61" i="16"/>
  <c r="CY61" i="16"/>
  <c r="CX61" i="16"/>
  <c r="CW61" i="16"/>
  <c r="CV61" i="16"/>
  <c r="CO65" i="16"/>
  <c r="CP65" i="16"/>
  <c r="CN65" i="16"/>
  <c r="CM65" i="16"/>
  <c r="EU65" i="16" s="1"/>
  <c r="CL65" i="16"/>
  <c r="CU67" i="16"/>
  <c r="CT67" i="16"/>
  <c r="CS67" i="16"/>
  <c r="CR67" i="16"/>
  <c r="CQ67" i="16"/>
  <c r="CZ69" i="16"/>
  <c r="CY69" i="16"/>
  <c r="CX69" i="16"/>
  <c r="CW69" i="16"/>
  <c r="CV69" i="16"/>
  <c r="CO73" i="16"/>
  <c r="CP73" i="16"/>
  <c r="CN73" i="16"/>
  <c r="CM73" i="16"/>
  <c r="EU73" i="16" s="1"/>
  <c r="CL73" i="16"/>
  <c r="CU75" i="16"/>
  <c r="CT75" i="16"/>
  <c r="CS75" i="16"/>
  <c r="CR75" i="16"/>
  <c r="CQ75" i="16"/>
  <c r="CZ77" i="16"/>
  <c r="CY77" i="16"/>
  <c r="CX77" i="16"/>
  <c r="CW77" i="16"/>
  <c r="CV77" i="16"/>
  <c r="CO81" i="16"/>
  <c r="CP81" i="16"/>
  <c r="CN81" i="16"/>
  <c r="CM81" i="16"/>
  <c r="EU81" i="16" s="1"/>
  <c r="CL81" i="16"/>
  <c r="CU83" i="16"/>
  <c r="CT83" i="16"/>
  <c r="CS83" i="16"/>
  <c r="CR83" i="16"/>
  <c r="CQ83" i="16"/>
  <c r="CZ85" i="16"/>
  <c r="CY85" i="16"/>
  <c r="CX85" i="16"/>
  <c r="CW85" i="16"/>
  <c r="CV85" i="16"/>
  <c r="CO89" i="16"/>
  <c r="CP89" i="16"/>
  <c r="CN89" i="16"/>
  <c r="CM89" i="16"/>
  <c r="EU89" i="16" s="1"/>
  <c r="CL89" i="16"/>
  <c r="CU91" i="16"/>
  <c r="CT91" i="16"/>
  <c r="CS91" i="16"/>
  <c r="CR91" i="16"/>
  <c r="CQ91" i="16"/>
  <c r="CZ93" i="16"/>
  <c r="CY93" i="16"/>
  <c r="CX93" i="16"/>
  <c r="CW93" i="16"/>
  <c r="CV93" i="16"/>
  <c r="CO97" i="16"/>
  <c r="CP97" i="16"/>
  <c r="CN97" i="16"/>
  <c r="CM97" i="16"/>
  <c r="EU97" i="16" s="1"/>
  <c r="CL97" i="16"/>
  <c r="CU99" i="16"/>
  <c r="CT99" i="16"/>
  <c r="CS99" i="16"/>
  <c r="CR99" i="16"/>
  <c r="CQ99" i="16"/>
  <c r="CZ101" i="16"/>
  <c r="CY101" i="16"/>
  <c r="CX101" i="16"/>
  <c r="CW101" i="16"/>
  <c r="CV101" i="16"/>
  <c r="CU4" i="16"/>
  <c r="CT4" i="16"/>
  <c r="CS4" i="16"/>
  <c r="CR4" i="16"/>
  <c r="CQ4" i="16"/>
  <c r="CP8" i="16"/>
  <c r="CN8" i="16"/>
  <c r="CM8" i="16"/>
  <c r="EU8" i="16" s="1"/>
  <c r="CO8" i="16"/>
  <c r="CL8" i="16"/>
  <c r="CZ12" i="16"/>
  <c r="CY12" i="16"/>
  <c r="CX12" i="16"/>
  <c r="CW12" i="16"/>
  <c r="CV12" i="16"/>
  <c r="CU20" i="16"/>
  <c r="CT20" i="16"/>
  <c r="CS20" i="16"/>
  <c r="CR20" i="16"/>
  <c r="CQ20" i="16"/>
  <c r="CP24" i="16"/>
  <c r="CN24" i="16"/>
  <c r="CM24" i="16"/>
  <c r="EU24" i="16" s="1"/>
  <c r="CO24" i="16"/>
  <c r="CL24" i="16"/>
  <c r="CZ28" i="16"/>
  <c r="CY28" i="16"/>
  <c r="CX28" i="16"/>
  <c r="CW28" i="16"/>
  <c r="CV28" i="16"/>
  <c r="CP39" i="16"/>
  <c r="CO39" i="16"/>
  <c r="CL39" i="16"/>
  <c r="CM39" i="16"/>
  <c r="EU39" i="16" s="1"/>
  <c r="CN39" i="16"/>
  <c r="CU51" i="16"/>
  <c r="CT51" i="16"/>
  <c r="CS51" i="16"/>
  <c r="CR51" i="16"/>
  <c r="CQ51" i="16"/>
  <c r="CZ107" i="16"/>
  <c r="CX107" i="16"/>
  <c r="CW107" i="16"/>
  <c r="CY107" i="16"/>
  <c r="CV107" i="16"/>
  <c r="CO37" i="16"/>
  <c r="CP37" i="16"/>
  <c r="CN37" i="16"/>
  <c r="CM37" i="16"/>
  <c r="EU37" i="16" s="1"/>
  <c r="CL37" i="16"/>
  <c r="CU105" i="16"/>
  <c r="CS105" i="16"/>
  <c r="CT105" i="16"/>
  <c r="CQ105" i="16"/>
  <c r="CR105" i="16"/>
  <c r="CZ109" i="16"/>
  <c r="CY109" i="16"/>
  <c r="CX109" i="16"/>
  <c r="CW109" i="16"/>
  <c r="CV109" i="16"/>
  <c r="CO113" i="16"/>
  <c r="CP113" i="16"/>
  <c r="CN113" i="16"/>
  <c r="CM113" i="16"/>
  <c r="EU113" i="16" s="1"/>
  <c r="CL113" i="16"/>
  <c r="CU115" i="16"/>
  <c r="CT115" i="16"/>
  <c r="CS115" i="16"/>
  <c r="CR115" i="16"/>
  <c r="CQ115" i="16"/>
  <c r="CZ117" i="16"/>
  <c r="CY117" i="16"/>
  <c r="CX117" i="16"/>
  <c r="CW117" i="16"/>
  <c r="CV117" i="16"/>
  <c r="CO121" i="16"/>
  <c r="CP121" i="16"/>
  <c r="CN121" i="16"/>
  <c r="CM121" i="16"/>
  <c r="EU121" i="16" s="1"/>
  <c r="CL121" i="16"/>
  <c r="CU123" i="16"/>
  <c r="CT123" i="16"/>
  <c r="CS123" i="16"/>
  <c r="CR123" i="16"/>
  <c r="CQ123" i="16"/>
  <c r="CZ125" i="16"/>
  <c r="CY125" i="16"/>
  <c r="CX125" i="16"/>
  <c r="CW125" i="16"/>
  <c r="CV125" i="16"/>
  <c r="CU184" i="16"/>
  <c r="CT184" i="16"/>
  <c r="CS184" i="16"/>
  <c r="CR184" i="16"/>
  <c r="CQ184" i="16"/>
  <c r="CU186" i="16"/>
  <c r="CS186" i="16"/>
  <c r="CT186" i="16"/>
  <c r="CQ186" i="16"/>
  <c r="CR186" i="16"/>
  <c r="CZ188" i="16"/>
  <c r="CY188" i="16"/>
  <c r="CX188" i="16"/>
  <c r="CW188" i="16"/>
  <c r="CV188" i="16"/>
  <c r="CP227" i="16"/>
  <c r="CO227" i="16"/>
  <c r="CN227" i="16"/>
  <c r="CL227" i="16"/>
  <c r="CM227" i="16"/>
  <c r="EU227" i="16" s="1"/>
  <c r="CZ261" i="16"/>
  <c r="CY261" i="16"/>
  <c r="CX261" i="16"/>
  <c r="CW261" i="16"/>
  <c r="CV261" i="16"/>
  <c r="CO277" i="16"/>
  <c r="CP277" i="16"/>
  <c r="CM277" i="16"/>
  <c r="EU277" i="16" s="1"/>
  <c r="CL277" i="16"/>
  <c r="CN277" i="16"/>
  <c r="CO293" i="16"/>
  <c r="CP293" i="16"/>
  <c r="CM293" i="16"/>
  <c r="EU293" i="16" s="1"/>
  <c r="CL293" i="16"/>
  <c r="CN293" i="16"/>
  <c r="CU348" i="16"/>
  <c r="CT348" i="16"/>
  <c r="CR348" i="16"/>
  <c r="CS348" i="16"/>
  <c r="CQ348" i="16"/>
  <c r="CU380" i="16"/>
  <c r="CT380" i="16"/>
  <c r="CR380" i="16"/>
  <c r="CS380" i="16"/>
  <c r="CQ380" i="16"/>
  <c r="CP384" i="16"/>
  <c r="CO384" i="16"/>
  <c r="CM384" i="16"/>
  <c r="EU384" i="16" s="1"/>
  <c r="CN384" i="16"/>
  <c r="CL384" i="16"/>
  <c r="CZ388" i="16"/>
  <c r="CY388" i="16"/>
  <c r="CX388" i="16"/>
  <c r="CW388" i="16"/>
  <c r="CV388" i="16"/>
  <c r="CU400" i="16"/>
  <c r="CT400" i="16"/>
  <c r="CR400" i="16"/>
  <c r="CQ400" i="16"/>
  <c r="CS400" i="16"/>
  <c r="CP404" i="16"/>
  <c r="CM404" i="16"/>
  <c r="EU404" i="16" s="1"/>
  <c r="CO404" i="16"/>
  <c r="CN404" i="16"/>
  <c r="CL404" i="16"/>
  <c r="CZ408" i="16"/>
  <c r="CY408" i="16"/>
  <c r="CW408" i="16"/>
  <c r="CX408" i="16"/>
  <c r="CV408" i="16"/>
  <c r="CO413" i="16"/>
  <c r="CP413" i="16"/>
  <c r="CM413" i="16"/>
  <c r="EU413" i="16" s="1"/>
  <c r="CN413" i="16"/>
  <c r="CL413" i="16"/>
  <c r="CU415" i="16"/>
  <c r="CT415" i="16"/>
  <c r="CS415" i="16"/>
  <c r="CR415" i="16"/>
  <c r="CQ415" i="16"/>
  <c r="CY417" i="16"/>
  <c r="CX417" i="16"/>
  <c r="CZ417" i="16"/>
  <c r="CV417" i="16"/>
  <c r="CW417" i="16"/>
  <c r="CO202" i="16"/>
  <c r="CN202" i="16"/>
  <c r="CL202" i="16"/>
  <c r="CP202" i="16"/>
  <c r="CM202" i="16"/>
  <c r="EU202" i="16" s="1"/>
  <c r="CU205" i="16"/>
  <c r="CS205" i="16"/>
  <c r="CT205" i="16"/>
  <c r="CQ205" i="16"/>
  <c r="CR205" i="16"/>
  <c r="CZ240" i="16"/>
  <c r="CY240" i="16"/>
  <c r="CX240" i="16"/>
  <c r="CW240" i="16"/>
  <c r="CV240" i="16"/>
  <c r="CZ280" i="16"/>
  <c r="CY280" i="16"/>
  <c r="CX280" i="16"/>
  <c r="CW280" i="16"/>
  <c r="CV280" i="16"/>
  <c r="CU351" i="16"/>
  <c r="CT351" i="16"/>
  <c r="CS351" i="16"/>
  <c r="CR351" i="16"/>
  <c r="CQ351" i="16"/>
  <c r="CZ355" i="16"/>
  <c r="CY355" i="16"/>
  <c r="CX355" i="16"/>
  <c r="CW355" i="16"/>
  <c r="CV355" i="16"/>
  <c r="CP231" i="16"/>
  <c r="CO231" i="16"/>
  <c r="CN231" i="16"/>
  <c r="CL231" i="16"/>
  <c r="CM231" i="16"/>
  <c r="EU231" i="16" s="1"/>
  <c r="CP236" i="16"/>
  <c r="CM236" i="16"/>
  <c r="EU236" i="16" s="1"/>
  <c r="CN236" i="16"/>
  <c r="CL236" i="16"/>
  <c r="CO236" i="16"/>
  <c r="CZ239" i="16"/>
  <c r="CY239" i="16"/>
  <c r="CX239" i="16"/>
  <c r="CW239" i="16"/>
  <c r="CV239" i="16"/>
  <c r="CP247" i="16"/>
  <c r="CO247" i="16"/>
  <c r="CN247" i="16"/>
  <c r="CL247" i="16"/>
  <c r="CM247" i="16"/>
  <c r="EU247" i="16" s="1"/>
  <c r="CU353" i="16"/>
  <c r="CS353" i="16"/>
  <c r="CT353" i="16"/>
  <c r="CQ353" i="16"/>
  <c r="CR353" i="16"/>
  <c r="CZ426" i="16"/>
  <c r="CY426" i="16"/>
  <c r="CX426" i="16"/>
  <c r="CV426" i="16"/>
  <c r="CW426" i="16"/>
  <c r="CZ428" i="16"/>
  <c r="CY428" i="16"/>
  <c r="CW428" i="16"/>
  <c r="CX428" i="16"/>
  <c r="CV428" i="16"/>
  <c r="CO430" i="16"/>
  <c r="CN430" i="16"/>
  <c r="CL430" i="16"/>
  <c r="CP430" i="16"/>
  <c r="CM430" i="16"/>
  <c r="EU430" i="16" s="1"/>
  <c r="CU431" i="16"/>
  <c r="CT431" i="16"/>
  <c r="CS431" i="16"/>
  <c r="CR431" i="16"/>
  <c r="CQ431" i="16"/>
  <c r="CZ432" i="16"/>
  <c r="CY432" i="16"/>
  <c r="CX432" i="16"/>
  <c r="CW432" i="16"/>
  <c r="CV432" i="16"/>
  <c r="CU434" i="16"/>
  <c r="CQ434" i="16"/>
  <c r="CT434" i="16"/>
  <c r="CR434" i="16"/>
  <c r="CS434" i="16"/>
  <c r="CU435" i="16"/>
  <c r="CT435" i="16"/>
  <c r="CS435" i="16"/>
  <c r="CR435" i="16"/>
  <c r="CQ435" i="16"/>
  <c r="CZ436" i="16"/>
  <c r="CY436" i="16"/>
  <c r="CX436" i="16"/>
  <c r="CW436" i="16"/>
  <c r="CV436" i="16"/>
  <c r="CP179" i="16"/>
  <c r="CO179" i="16"/>
  <c r="CN179" i="16"/>
  <c r="CL179" i="16"/>
  <c r="CM179" i="16"/>
  <c r="EU179" i="16" s="1"/>
  <c r="CO214" i="16"/>
  <c r="CP214" i="16"/>
  <c r="CN214" i="16"/>
  <c r="CL214" i="16"/>
  <c r="CM214" i="16"/>
  <c r="EU214" i="16" s="1"/>
  <c r="CZ217" i="16"/>
  <c r="CY217" i="16"/>
  <c r="CW217" i="16"/>
  <c r="CX217" i="16"/>
  <c r="CV217" i="16"/>
  <c r="CO266" i="16"/>
  <c r="CN266" i="16"/>
  <c r="CL266" i="16"/>
  <c r="CP266" i="16"/>
  <c r="CM266" i="16"/>
  <c r="EU266" i="16" s="1"/>
  <c r="CO274" i="16"/>
  <c r="CN274" i="16"/>
  <c r="CL274" i="16"/>
  <c r="CM274" i="16"/>
  <c r="EU274" i="16" s="1"/>
  <c r="CP274" i="16"/>
  <c r="CO282" i="16"/>
  <c r="CN282" i="16"/>
  <c r="CL282" i="16"/>
  <c r="CP282" i="16"/>
  <c r="CM282" i="16"/>
  <c r="EU282" i="16" s="1"/>
  <c r="CO290" i="16"/>
  <c r="CN290" i="16"/>
  <c r="CL290" i="16"/>
  <c r="CM290" i="16"/>
  <c r="EU290" i="16" s="1"/>
  <c r="CP290" i="16"/>
  <c r="CO298" i="16"/>
  <c r="CN298" i="16"/>
  <c r="CL298" i="16"/>
  <c r="CP298" i="16"/>
  <c r="CM298" i="16"/>
  <c r="EU298" i="16" s="1"/>
  <c r="CU316" i="16"/>
  <c r="CT316" i="16"/>
  <c r="CR316" i="16"/>
  <c r="CS316" i="16"/>
  <c r="CQ316" i="16"/>
  <c r="CO321" i="16"/>
  <c r="CP321" i="16"/>
  <c r="CM321" i="16"/>
  <c r="EU321" i="16" s="1"/>
  <c r="CL321" i="16"/>
  <c r="CN321" i="16"/>
  <c r="CS322" i="16"/>
  <c r="CU322" i="16"/>
  <c r="CQ322" i="16"/>
  <c r="CT322" i="16"/>
  <c r="CR322" i="16"/>
  <c r="CZ323" i="16"/>
  <c r="CY323" i="16"/>
  <c r="CX323" i="16"/>
  <c r="CW323" i="16"/>
  <c r="CV323" i="16"/>
  <c r="CZ335" i="16"/>
  <c r="CY335" i="16"/>
  <c r="CX335" i="16"/>
  <c r="CW335" i="16"/>
  <c r="CV335" i="16"/>
  <c r="CJ355" i="16"/>
  <c r="CH355" i="16"/>
  <c r="CK355" i="16"/>
  <c r="ES355" i="16" s="1"/>
  <c r="CI355" i="16"/>
  <c r="CG355" i="16"/>
  <c r="CU366" i="16"/>
  <c r="CS366" i="16"/>
  <c r="CT366" i="16"/>
  <c r="CQ366" i="16"/>
  <c r="CR366" i="16"/>
  <c r="CZ424" i="16"/>
  <c r="CY424" i="16"/>
  <c r="CW424" i="16"/>
  <c r="CX424" i="16"/>
  <c r="CV424" i="16"/>
  <c r="CT440" i="16"/>
  <c r="CU440" i="16"/>
  <c r="CR440" i="16"/>
  <c r="CS440" i="16"/>
  <c r="CQ440" i="16"/>
  <c r="CZ442" i="16"/>
  <c r="CY442" i="16"/>
  <c r="CX442" i="16"/>
  <c r="CV442" i="16"/>
  <c r="CW442" i="16"/>
  <c r="CZ444" i="16"/>
  <c r="CY444" i="16"/>
  <c r="CW444" i="16"/>
  <c r="CX444" i="16"/>
  <c r="CV444" i="16"/>
  <c r="CT448" i="16"/>
  <c r="CU448" i="16"/>
  <c r="CR448" i="16"/>
  <c r="CQ448" i="16"/>
  <c r="CS448" i="16"/>
  <c r="CZ450" i="16"/>
  <c r="CY450" i="16"/>
  <c r="CX450" i="16"/>
  <c r="CV450" i="16"/>
  <c r="CW450" i="16"/>
  <c r="CU474" i="16"/>
  <c r="CT474" i="16"/>
  <c r="CS474" i="16"/>
  <c r="CQ474" i="16"/>
  <c r="CR474" i="16"/>
  <c r="CP499" i="16"/>
  <c r="CO499" i="16"/>
  <c r="CN499" i="16"/>
  <c r="CL499" i="16"/>
  <c r="CM499" i="16"/>
  <c r="EU499" i="16" s="1"/>
  <c r="CU502" i="16"/>
  <c r="CS502" i="16"/>
  <c r="CQ502" i="16"/>
  <c r="CT502" i="16"/>
  <c r="CR502" i="16"/>
  <c r="CZ523" i="16"/>
  <c r="CY523" i="16"/>
  <c r="CX523" i="16"/>
  <c r="CW523" i="16"/>
  <c r="CV523" i="16"/>
  <c r="CT464" i="16"/>
  <c r="CU464" i="16"/>
  <c r="CR464" i="16"/>
  <c r="CQ464" i="16"/>
  <c r="CS464" i="16"/>
  <c r="CO466" i="16"/>
  <c r="CN466" i="16"/>
  <c r="CL466" i="16"/>
  <c r="CM466" i="16"/>
  <c r="EU466" i="16" s="1"/>
  <c r="CP466" i="16"/>
  <c r="CZ469" i="16"/>
  <c r="CY469" i="16"/>
  <c r="CX469" i="16"/>
  <c r="CV469" i="16"/>
  <c r="CW469" i="16"/>
  <c r="CZ496" i="16"/>
  <c r="CY496" i="16"/>
  <c r="CX496" i="16"/>
  <c r="CW496" i="16"/>
  <c r="CV496" i="16"/>
  <c r="CP511" i="16"/>
  <c r="CO511" i="16"/>
  <c r="CN511" i="16"/>
  <c r="CL511" i="16"/>
  <c r="CM511" i="16"/>
  <c r="EU511" i="16" s="1"/>
  <c r="CT531" i="16"/>
  <c r="CU531" i="16"/>
  <c r="CR531" i="16"/>
  <c r="CS531" i="16"/>
  <c r="CQ531" i="16"/>
  <c r="CZ451" i="16"/>
  <c r="CY451" i="16"/>
  <c r="CX451" i="16"/>
  <c r="CW451" i="16"/>
  <c r="CV451" i="16"/>
  <c r="CO497" i="16"/>
  <c r="CP497" i="16"/>
  <c r="CM497" i="16"/>
  <c r="EU497" i="16" s="1"/>
  <c r="CL497" i="16"/>
  <c r="CN497" i="16"/>
  <c r="CU501" i="16"/>
  <c r="CT501" i="16"/>
  <c r="CS501" i="16"/>
  <c r="CQ501" i="16"/>
  <c r="CR501" i="16"/>
  <c r="CZ503" i="16"/>
  <c r="CY503" i="16"/>
  <c r="CX503" i="16"/>
  <c r="CW503" i="16"/>
  <c r="CV503" i="16"/>
  <c r="CU522" i="16"/>
  <c r="CT522" i="16"/>
  <c r="CS522" i="16"/>
  <c r="CQ522" i="16"/>
  <c r="CR522" i="16"/>
  <c r="CZ526" i="16"/>
  <c r="CY526" i="16"/>
  <c r="CX526" i="16"/>
  <c r="CV526" i="16"/>
  <c r="CW526" i="16"/>
  <c r="CP456" i="16"/>
  <c r="CM456" i="16"/>
  <c r="EU456" i="16" s="1"/>
  <c r="CO456" i="16"/>
  <c r="CN456" i="16"/>
  <c r="CL456" i="16"/>
  <c r="CZ460" i="16"/>
  <c r="CY460" i="16"/>
  <c r="CW460" i="16"/>
  <c r="CV460" i="16"/>
  <c r="CX460" i="16"/>
  <c r="CU472" i="16"/>
  <c r="CT472" i="16"/>
  <c r="CR472" i="16"/>
  <c r="CS472" i="16"/>
  <c r="CQ472" i="16"/>
  <c r="CP504" i="16"/>
  <c r="CM504" i="16"/>
  <c r="EU504" i="16" s="1"/>
  <c r="CO504" i="16"/>
  <c r="CN504" i="16"/>
  <c r="CL504" i="16"/>
  <c r="CZ507" i="16"/>
  <c r="CY507" i="16"/>
  <c r="CX507" i="16"/>
  <c r="CW507" i="16"/>
  <c r="CV507" i="16"/>
  <c r="CO514" i="16"/>
  <c r="CN514" i="16"/>
  <c r="CL514" i="16"/>
  <c r="CM514" i="16"/>
  <c r="EU514" i="16" s="1"/>
  <c r="CP514" i="16"/>
  <c r="CZ38" i="16"/>
  <c r="CY38" i="16"/>
  <c r="CX38" i="16"/>
  <c r="CV38" i="16"/>
  <c r="CW38" i="16"/>
  <c r="CP3" i="16"/>
  <c r="CO3" i="16"/>
  <c r="CN3" i="16"/>
  <c r="CL3" i="16"/>
  <c r="CM3" i="16"/>
  <c r="EU3" i="16" s="1"/>
  <c r="CP11" i="16"/>
  <c r="CO11" i="16"/>
  <c r="CL11" i="16"/>
  <c r="CN11" i="16"/>
  <c r="CM11" i="16"/>
  <c r="EU11" i="16" s="1"/>
  <c r="CU15" i="16"/>
  <c r="CT15" i="16"/>
  <c r="CS15" i="16"/>
  <c r="CR15" i="16"/>
  <c r="CQ15" i="16"/>
  <c r="CZ19" i="16"/>
  <c r="CY19" i="16"/>
  <c r="CX19" i="16"/>
  <c r="CW19" i="16"/>
  <c r="CV19" i="16"/>
  <c r="CP27" i="16"/>
  <c r="CO27" i="16"/>
  <c r="CL27" i="16"/>
  <c r="CN27" i="16"/>
  <c r="CM27" i="16"/>
  <c r="EU27" i="16" s="1"/>
  <c r="CU31" i="16"/>
  <c r="CT31" i="16"/>
  <c r="CS31" i="16"/>
  <c r="CR31" i="16"/>
  <c r="CQ31" i="16"/>
  <c r="CZ48" i="16"/>
  <c r="CY48" i="16"/>
  <c r="CX48" i="16"/>
  <c r="CW48" i="16"/>
  <c r="CV48" i="16"/>
  <c r="CO53" i="16"/>
  <c r="CP53" i="16"/>
  <c r="CN53" i="16"/>
  <c r="CM53" i="16"/>
  <c r="EU53" i="16" s="1"/>
  <c r="CL53" i="16"/>
  <c r="CU42" i="16"/>
  <c r="CS42" i="16"/>
  <c r="CT42" i="16"/>
  <c r="CQ42" i="16"/>
  <c r="CR42" i="16"/>
  <c r="CZ126" i="16"/>
  <c r="CY126" i="16"/>
  <c r="CX126" i="16"/>
  <c r="CW126" i="16"/>
  <c r="CV126" i="16"/>
  <c r="CP203" i="16"/>
  <c r="CO203" i="16"/>
  <c r="CN203" i="16"/>
  <c r="CL203" i="16"/>
  <c r="CM203" i="16"/>
  <c r="EU203" i="16" s="1"/>
  <c r="CU235" i="16"/>
  <c r="CT235" i="16"/>
  <c r="CS235" i="16"/>
  <c r="CR235" i="16"/>
  <c r="CQ235" i="16"/>
  <c r="CZ243" i="16"/>
  <c r="CY243" i="16"/>
  <c r="CX243" i="16"/>
  <c r="CW243" i="16"/>
  <c r="CV243" i="16"/>
  <c r="CO350" i="16"/>
  <c r="CN350" i="16"/>
  <c r="CL350" i="16"/>
  <c r="CP350" i="16"/>
  <c r="CM350" i="16"/>
  <c r="EU350" i="16" s="1"/>
  <c r="CU357" i="16"/>
  <c r="CS357" i="16"/>
  <c r="CT357" i="16"/>
  <c r="CQ357" i="16"/>
  <c r="CR357" i="16"/>
  <c r="CZ422" i="16"/>
  <c r="CY422" i="16"/>
  <c r="CX422" i="16"/>
  <c r="CV422" i="16"/>
  <c r="CW422" i="16"/>
  <c r="CZ208" i="16"/>
  <c r="CY208" i="16"/>
  <c r="CX208" i="16"/>
  <c r="CW208" i="16"/>
  <c r="CV208" i="16"/>
  <c r="CO213" i="16"/>
  <c r="CP213" i="16"/>
  <c r="CM213" i="16"/>
  <c r="EU213" i="16" s="1"/>
  <c r="CL213" i="16"/>
  <c r="CN213" i="16"/>
  <c r="CP252" i="16"/>
  <c r="CM252" i="16"/>
  <c r="EU252" i="16" s="1"/>
  <c r="CN252" i="16"/>
  <c r="CL252" i="16"/>
  <c r="CO252" i="16"/>
  <c r="CP260" i="16"/>
  <c r="CM260" i="16"/>
  <c r="EU260" i="16" s="1"/>
  <c r="CO260" i="16"/>
  <c r="CN260" i="16"/>
  <c r="CL260" i="16"/>
  <c r="CP268" i="16"/>
  <c r="CM268" i="16"/>
  <c r="EU268" i="16" s="1"/>
  <c r="CN268" i="16"/>
  <c r="CL268" i="16"/>
  <c r="CO268" i="16"/>
  <c r="CZ284" i="16"/>
  <c r="CY284" i="16"/>
  <c r="CX284" i="16"/>
  <c r="CW284" i="16"/>
  <c r="CV284" i="16"/>
  <c r="CO310" i="16"/>
  <c r="CP310" i="16"/>
  <c r="CN310" i="16"/>
  <c r="CL310" i="16"/>
  <c r="CM310" i="16"/>
  <c r="EU310" i="16" s="1"/>
  <c r="CU345" i="16"/>
  <c r="CS345" i="16"/>
  <c r="CT345" i="16"/>
  <c r="CQ345" i="16"/>
  <c r="CR345" i="16"/>
  <c r="CU394" i="16"/>
  <c r="CS394" i="16"/>
  <c r="CT394" i="16"/>
  <c r="CQ394" i="16"/>
  <c r="CR394" i="16"/>
  <c r="CZ439" i="16"/>
  <c r="CY439" i="16"/>
  <c r="CX439" i="16"/>
  <c r="CW439" i="16"/>
  <c r="CV439" i="16"/>
  <c r="CP199" i="16"/>
  <c r="CO199" i="16"/>
  <c r="CN199" i="16"/>
  <c r="CL199" i="16"/>
  <c r="CM199" i="16"/>
  <c r="EU199" i="16" s="1"/>
  <c r="CP344" i="16"/>
  <c r="CM344" i="16"/>
  <c r="EU344" i="16" s="1"/>
  <c r="CO344" i="16"/>
  <c r="CN344" i="16"/>
  <c r="CL344" i="16"/>
  <c r="CZ347" i="16"/>
  <c r="CX347" i="16"/>
  <c r="CW347" i="16"/>
  <c r="CY347" i="16"/>
  <c r="CV347" i="16"/>
  <c r="CS374" i="16"/>
  <c r="CU374" i="16"/>
  <c r="CQ374" i="16"/>
  <c r="CT374" i="16"/>
  <c r="CR374" i="16"/>
  <c r="CO382" i="16"/>
  <c r="CN382" i="16"/>
  <c r="CL382" i="16"/>
  <c r="CP382" i="16"/>
  <c r="CM382" i="16"/>
  <c r="EU382" i="16" s="1"/>
  <c r="CO386" i="16"/>
  <c r="CN386" i="16"/>
  <c r="CL386" i="16"/>
  <c r="CM386" i="16"/>
  <c r="EU386" i="16" s="1"/>
  <c r="CP386" i="16"/>
  <c r="CS390" i="16"/>
  <c r="CQ390" i="16"/>
  <c r="CU390" i="16"/>
  <c r="CT390" i="16"/>
  <c r="CR390" i="16"/>
  <c r="CO398" i="16"/>
  <c r="CN398" i="16"/>
  <c r="CL398" i="16"/>
  <c r="CP398" i="16"/>
  <c r="CM398" i="16"/>
  <c r="EU398" i="16" s="1"/>
  <c r="CO402" i="16"/>
  <c r="CN402" i="16"/>
  <c r="CL402" i="16"/>
  <c r="CM402" i="16"/>
  <c r="EU402" i="16" s="1"/>
  <c r="CP402" i="16"/>
  <c r="CS406" i="16"/>
  <c r="CQ406" i="16"/>
  <c r="CR406" i="16"/>
  <c r="CT406" i="16"/>
  <c r="CU406" i="16"/>
  <c r="CU412" i="16"/>
  <c r="CT412" i="16"/>
  <c r="CR412" i="16"/>
  <c r="CS412" i="16"/>
  <c r="CQ412" i="16"/>
  <c r="CZ414" i="16"/>
  <c r="CY414" i="16"/>
  <c r="CX414" i="16"/>
  <c r="CV414" i="16"/>
  <c r="CW414" i="16"/>
  <c r="CZ416" i="16"/>
  <c r="CY416" i="16"/>
  <c r="CX416" i="16"/>
  <c r="CW416" i="16"/>
  <c r="CV416" i="16"/>
  <c r="CU128" i="16"/>
  <c r="CT128" i="16"/>
  <c r="CR128" i="16"/>
  <c r="CQ128" i="16"/>
  <c r="CS128" i="16"/>
  <c r="CP132" i="16"/>
  <c r="CM132" i="16"/>
  <c r="EU132" i="16" s="1"/>
  <c r="CO132" i="16"/>
  <c r="CN132" i="16"/>
  <c r="CL132" i="16"/>
  <c r="CZ134" i="16"/>
  <c r="CY134" i="16"/>
  <c r="CX134" i="16"/>
  <c r="CV134" i="16"/>
  <c r="CW134" i="16"/>
  <c r="CO138" i="16"/>
  <c r="CL138" i="16"/>
  <c r="CP138" i="16"/>
  <c r="CN138" i="16"/>
  <c r="CM138" i="16"/>
  <c r="EU138" i="16" s="1"/>
  <c r="CP140" i="16"/>
  <c r="CM140" i="16"/>
  <c r="EU140" i="16" s="1"/>
  <c r="CL140" i="16"/>
  <c r="CO140" i="16"/>
  <c r="CN140" i="16"/>
  <c r="CZ142" i="16"/>
  <c r="CY142" i="16"/>
  <c r="CX142" i="16"/>
  <c r="CW142" i="16"/>
  <c r="CV142" i="16"/>
  <c r="CO146" i="16"/>
  <c r="CN146" i="16"/>
  <c r="CL146" i="16"/>
  <c r="CM146" i="16"/>
  <c r="EU146" i="16" s="1"/>
  <c r="CP146" i="16"/>
  <c r="CP148" i="16"/>
  <c r="CM148" i="16"/>
  <c r="EU148" i="16" s="1"/>
  <c r="CO148" i="16"/>
  <c r="CN148" i="16"/>
  <c r="CL148" i="16"/>
  <c r="CZ150" i="16"/>
  <c r="CY150" i="16"/>
  <c r="CX150" i="16"/>
  <c r="CV150" i="16"/>
  <c r="CW150" i="16"/>
  <c r="CO154" i="16"/>
  <c r="CN154" i="16"/>
  <c r="CL154" i="16"/>
  <c r="CP154" i="16"/>
  <c r="CM154" i="16"/>
  <c r="EU154" i="16" s="1"/>
  <c r="CP156" i="16"/>
  <c r="CM156" i="16"/>
  <c r="EU156" i="16" s="1"/>
  <c r="CN156" i="16"/>
  <c r="CL156" i="16"/>
  <c r="CO156" i="16"/>
  <c r="CZ158" i="16"/>
  <c r="CY158" i="16"/>
  <c r="CX158" i="16"/>
  <c r="CW158" i="16"/>
  <c r="CV158" i="16"/>
  <c r="CO162" i="16"/>
  <c r="CN162" i="16"/>
  <c r="CL162" i="16"/>
  <c r="CM162" i="16"/>
  <c r="EU162" i="16" s="1"/>
  <c r="CP162" i="16"/>
  <c r="CP164" i="16"/>
  <c r="CM164" i="16"/>
  <c r="EU164" i="16" s="1"/>
  <c r="CO164" i="16"/>
  <c r="CN164" i="16"/>
  <c r="CL164" i="16"/>
  <c r="CZ166" i="16"/>
  <c r="CY166" i="16"/>
  <c r="CX166" i="16"/>
  <c r="CV166" i="16"/>
  <c r="CW166" i="16"/>
  <c r="CO170" i="16"/>
  <c r="CN170" i="16"/>
  <c r="CL170" i="16"/>
  <c r="CP170" i="16"/>
  <c r="CM170" i="16"/>
  <c r="EU170" i="16" s="1"/>
  <c r="CP172" i="16"/>
  <c r="CM172" i="16"/>
  <c r="EU172" i="16" s="1"/>
  <c r="CN172" i="16"/>
  <c r="CL172" i="16"/>
  <c r="CO172" i="16"/>
  <c r="CZ174" i="16"/>
  <c r="CY174" i="16"/>
  <c r="CX174" i="16"/>
  <c r="CW174" i="16"/>
  <c r="CV174" i="16"/>
  <c r="CO178" i="16"/>
  <c r="CN178" i="16"/>
  <c r="CL178" i="16"/>
  <c r="CM178" i="16"/>
  <c r="EU178" i="16" s="1"/>
  <c r="CP178" i="16"/>
  <c r="CK205" i="16"/>
  <c r="ES205" i="16" s="1"/>
  <c r="CI205" i="16"/>
  <c r="CG205" i="16"/>
  <c r="CJ205" i="16"/>
  <c r="CH205" i="16"/>
  <c r="CO222" i="16"/>
  <c r="CN222" i="16"/>
  <c r="CL222" i="16"/>
  <c r="CP222" i="16"/>
  <c r="CM222" i="16"/>
  <c r="EU222" i="16" s="1"/>
  <c r="CZ225" i="16"/>
  <c r="CY225" i="16"/>
  <c r="CX225" i="16"/>
  <c r="CW225" i="16"/>
  <c r="CV225" i="16"/>
  <c r="CZ238" i="16"/>
  <c r="CY238" i="16"/>
  <c r="CX238" i="16"/>
  <c r="CW238" i="16"/>
  <c r="CV238" i="16"/>
  <c r="CO254" i="16"/>
  <c r="CN254" i="16"/>
  <c r="CL254" i="16"/>
  <c r="CP254" i="16"/>
  <c r="CM254" i="16"/>
  <c r="EU254" i="16" s="1"/>
  <c r="CK296" i="16"/>
  <c r="ES296" i="16" s="1"/>
  <c r="CJ296" i="16"/>
  <c r="CH296" i="16"/>
  <c r="CG296" i="16"/>
  <c r="CI296" i="16"/>
  <c r="CO313" i="16"/>
  <c r="CP313" i="16"/>
  <c r="CM313" i="16"/>
  <c r="EU313" i="16" s="1"/>
  <c r="CL313" i="16"/>
  <c r="CN313" i="16"/>
  <c r="CU314" i="16"/>
  <c r="CS314" i="16"/>
  <c r="CT314" i="16"/>
  <c r="CQ314" i="16"/>
  <c r="CR314" i="16"/>
  <c r="CZ315" i="16"/>
  <c r="CX315" i="16"/>
  <c r="CY315" i="16"/>
  <c r="CW315" i="16"/>
  <c r="CV315" i="16"/>
  <c r="CU320" i="16"/>
  <c r="CT320" i="16"/>
  <c r="CR320" i="16"/>
  <c r="CQ320" i="16"/>
  <c r="CS320" i="16"/>
  <c r="CZ333" i="16"/>
  <c r="CY333" i="16"/>
  <c r="CX333" i="16"/>
  <c r="CW333" i="16"/>
  <c r="CV333" i="16"/>
  <c r="CU334" i="16"/>
  <c r="CS334" i="16"/>
  <c r="CT334" i="16"/>
  <c r="CQ334" i="16"/>
  <c r="CR334" i="16"/>
  <c r="CY338" i="16"/>
  <c r="CZ338" i="16"/>
  <c r="CX338" i="16"/>
  <c r="CV338" i="16"/>
  <c r="CW338" i="16"/>
  <c r="CU359" i="16"/>
  <c r="CT359" i="16"/>
  <c r="CS359" i="16"/>
  <c r="CR359" i="16"/>
  <c r="CQ359" i="16"/>
  <c r="CZ473" i="16"/>
  <c r="CY473" i="16"/>
  <c r="CX473" i="16"/>
  <c r="CV473" i="16"/>
  <c r="CW473" i="16"/>
  <c r="CP525" i="16"/>
  <c r="CM525" i="16"/>
  <c r="EU525" i="16" s="1"/>
  <c r="CN525" i="16"/>
  <c r="CO525" i="16"/>
  <c r="CL525" i="16"/>
  <c r="CP528" i="16"/>
  <c r="CO528" i="16"/>
  <c r="CM528" i="16"/>
  <c r="EU528" i="16" s="1"/>
  <c r="CN528" i="16"/>
  <c r="CL528" i="16"/>
  <c r="CZ468" i="16"/>
  <c r="CY468" i="16"/>
  <c r="CX468" i="16"/>
  <c r="CW468" i="16"/>
  <c r="CV468" i="16"/>
  <c r="CO493" i="16"/>
  <c r="CP493" i="16"/>
  <c r="CM493" i="16"/>
  <c r="EU493" i="16" s="1"/>
  <c r="CN493" i="16"/>
  <c r="CL493" i="16"/>
  <c r="CU513" i="16"/>
  <c r="CT513" i="16"/>
  <c r="CS513" i="16"/>
  <c r="CQ513" i="16"/>
  <c r="CR513" i="16"/>
  <c r="CY529" i="16"/>
  <c r="CZ529" i="16"/>
  <c r="CX529" i="16"/>
  <c r="CV529" i="16"/>
  <c r="CW529" i="16"/>
  <c r="CK440" i="16"/>
  <c r="ES440" i="16" s="1"/>
  <c r="CJ440" i="16"/>
  <c r="CH440" i="16"/>
  <c r="CG440" i="16"/>
  <c r="CI440" i="16"/>
  <c r="CU36" i="16"/>
  <c r="CT36" i="16"/>
  <c r="CS36" i="16"/>
  <c r="CR36" i="16"/>
  <c r="CQ36" i="16"/>
  <c r="CU108" i="16"/>
  <c r="CT108" i="16"/>
  <c r="CR108" i="16"/>
  <c r="CS108" i="16"/>
  <c r="CQ108" i="16"/>
  <c r="CS6" i="16"/>
  <c r="CQ6" i="16"/>
  <c r="CU6" i="16"/>
  <c r="CT6" i="16"/>
  <c r="CR6" i="16"/>
  <c r="CZ10" i="16"/>
  <c r="CY10" i="16"/>
  <c r="CX10" i="16"/>
  <c r="CW10" i="16"/>
  <c r="CV10" i="16"/>
  <c r="CO18" i="16"/>
  <c r="CL18" i="16"/>
  <c r="CM18" i="16"/>
  <c r="EU18" i="16" s="1"/>
  <c r="CN18" i="16"/>
  <c r="CP18" i="16"/>
  <c r="CS22" i="16"/>
  <c r="CQ22" i="16"/>
  <c r="CU22" i="16"/>
  <c r="CR22" i="16"/>
  <c r="CT22" i="16"/>
  <c r="CZ26" i="16"/>
  <c r="CY26" i="16"/>
  <c r="CX26" i="16"/>
  <c r="CW26" i="16"/>
  <c r="CV26" i="16"/>
  <c r="CO34" i="16"/>
  <c r="CL34" i="16"/>
  <c r="CM34" i="16"/>
  <c r="EU34" i="16" s="1"/>
  <c r="CP34" i="16"/>
  <c r="CN34" i="16"/>
  <c r="CU45" i="16"/>
  <c r="CS45" i="16"/>
  <c r="CT45" i="16"/>
  <c r="CQ45" i="16"/>
  <c r="CR45" i="16"/>
  <c r="CZ56" i="16"/>
  <c r="CY56" i="16"/>
  <c r="CX56" i="16"/>
  <c r="CW56" i="16"/>
  <c r="CV56" i="16"/>
  <c r="CU60" i="16"/>
  <c r="CT60" i="16"/>
  <c r="CR60" i="16"/>
  <c r="CS60" i="16"/>
  <c r="CQ60" i="16"/>
  <c r="CU62" i="16"/>
  <c r="CS62" i="16"/>
  <c r="CT62" i="16"/>
  <c r="CQ62" i="16"/>
  <c r="CR62" i="16"/>
  <c r="CZ64" i="16"/>
  <c r="CY64" i="16"/>
  <c r="CX64" i="16"/>
  <c r="CW64" i="16"/>
  <c r="CV64" i="16"/>
  <c r="CU68" i="16"/>
  <c r="CT68" i="16"/>
  <c r="CS68" i="16"/>
  <c r="CR68" i="16"/>
  <c r="CQ68" i="16"/>
  <c r="CS70" i="16"/>
  <c r="CQ70" i="16"/>
  <c r="CU70" i="16"/>
  <c r="CT70" i="16"/>
  <c r="CR70" i="16"/>
  <c r="CZ72" i="16"/>
  <c r="CY72" i="16"/>
  <c r="CX72" i="16"/>
  <c r="CW72" i="16"/>
  <c r="CV72" i="16"/>
  <c r="CU76" i="16"/>
  <c r="CT76" i="16"/>
  <c r="CR76" i="16"/>
  <c r="CS76" i="16"/>
  <c r="CQ76" i="16"/>
  <c r="CU78" i="16"/>
  <c r="CS78" i="16"/>
  <c r="CT78" i="16"/>
  <c r="CQ78" i="16"/>
  <c r="CR78" i="16"/>
  <c r="CZ80" i="16"/>
  <c r="CY80" i="16"/>
  <c r="CX80" i="16"/>
  <c r="CW80" i="16"/>
  <c r="CV80" i="16"/>
  <c r="CU84" i="16"/>
  <c r="CT84" i="16"/>
  <c r="CS84" i="16"/>
  <c r="CR84" i="16"/>
  <c r="CQ84" i="16"/>
  <c r="CS86" i="16"/>
  <c r="CQ86" i="16"/>
  <c r="CR86" i="16"/>
  <c r="CU86" i="16"/>
  <c r="CT86" i="16"/>
  <c r="CZ88" i="16"/>
  <c r="CY88" i="16"/>
  <c r="CX88" i="16"/>
  <c r="CW88" i="16"/>
  <c r="CV88" i="16"/>
  <c r="CU92" i="16"/>
  <c r="CT92" i="16"/>
  <c r="CR92" i="16"/>
  <c r="CS92" i="16"/>
  <c r="CQ92" i="16"/>
  <c r="CU94" i="16"/>
  <c r="CS94" i="16"/>
  <c r="CT94" i="16"/>
  <c r="CQ94" i="16"/>
  <c r="CR94" i="16"/>
  <c r="CZ96" i="16"/>
  <c r="CY96" i="16"/>
  <c r="CX96" i="16"/>
  <c r="CW96" i="16"/>
  <c r="CV96" i="16"/>
  <c r="CU100" i="16"/>
  <c r="CT100" i="16"/>
  <c r="CS100" i="16"/>
  <c r="CR100" i="16"/>
  <c r="CQ100" i="16"/>
  <c r="CS102" i="16"/>
  <c r="CU102" i="16"/>
  <c r="CQ102" i="16"/>
  <c r="CR102" i="16"/>
  <c r="CT102" i="16"/>
  <c r="CZ104" i="16"/>
  <c r="CY104" i="16"/>
  <c r="CX104" i="16"/>
  <c r="CW104" i="16"/>
  <c r="CV104" i="16"/>
  <c r="CO110" i="16"/>
  <c r="CN110" i="16"/>
  <c r="CL110" i="16"/>
  <c r="CP110" i="16"/>
  <c r="CM110" i="16"/>
  <c r="EU110" i="16" s="1"/>
  <c r="CP112" i="16"/>
  <c r="CO112" i="16"/>
  <c r="CM112" i="16"/>
  <c r="EU112" i="16" s="1"/>
  <c r="CN112" i="16"/>
  <c r="CL112" i="16"/>
  <c r="CY114" i="16"/>
  <c r="CX114" i="16"/>
  <c r="CZ114" i="16"/>
  <c r="CV114" i="16"/>
  <c r="CW114" i="16"/>
  <c r="CO118" i="16"/>
  <c r="CP118" i="16"/>
  <c r="CL118" i="16"/>
  <c r="CN118" i="16"/>
  <c r="CM118" i="16"/>
  <c r="EU118" i="16" s="1"/>
  <c r="CP120" i="16"/>
  <c r="CN120" i="16"/>
  <c r="CM120" i="16"/>
  <c r="EU120" i="16" s="1"/>
  <c r="CO120" i="16"/>
  <c r="CL120" i="16"/>
  <c r="CZ122" i="16"/>
  <c r="CY122" i="16"/>
  <c r="CX122" i="16"/>
  <c r="CW122" i="16"/>
  <c r="CV122" i="16"/>
  <c r="CP187" i="16"/>
  <c r="CO187" i="16"/>
  <c r="CN187" i="16"/>
  <c r="CL187" i="16"/>
  <c r="CM187" i="16"/>
  <c r="EU187" i="16" s="1"/>
  <c r="CU189" i="16"/>
  <c r="CS189" i="16"/>
  <c r="CT189" i="16"/>
  <c r="CQ189" i="16"/>
  <c r="CR189" i="16"/>
  <c r="CZ192" i="16"/>
  <c r="CY192" i="16"/>
  <c r="CX192" i="16"/>
  <c r="CW192" i="16"/>
  <c r="CV192" i="16"/>
  <c r="CO253" i="16"/>
  <c r="CP253" i="16"/>
  <c r="CM253" i="16"/>
  <c r="EU253" i="16" s="1"/>
  <c r="CN253" i="16"/>
  <c r="CL253" i="16"/>
  <c r="CZ269" i="16"/>
  <c r="CY269" i="16"/>
  <c r="CX269" i="16"/>
  <c r="CW269" i="16"/>
  <c r="CV269" i="16"/>
  <c r="CO285" i="16"/>
  <c r="CP285" i="16"/>
  <c r="CM285" i="16"/>
  <c r="EU285" i="16" s="1"/>
  <c r="CN285" i="16"/>
  <c r="CL285" i="16"/>
  <c r="CO301" i="16"/>
  <c r="CP301" i="16"/>
  <c r="CM301" i="16"/>
  <c r="EU301" i="16" s="1"/>
  <c r="CN301" i="16"/>
  <c r="CL301" i="16"/>
  <c r="CZ309" i="16"/>
  <c r="CY309" i="16"/>
  <c r="CX309" i="16"/>
  <c r="CW309" i="16"/>
  <c r="CV309" i="16"/>
  <c r="CZ311" i="16"/>
  <c r="CX311" i="16"/>
  <c r="CY311" i="16"/>
  <c r="CW311" i="16"/>
  <c r="CV311" i="16"/>
  <c r="CO218" i="16"/>
  <c r="CN218" i="16"/>
  <c r="CL218" i="16"/>
  <c r="CP218" i="16"/>
  <c r="CM218" i="16"/>
  <c r="EU218" i="16" s="1"/>
  <c r="CU221" i="16"/>
  <c r="CS221" i="16"/>
  <c r="CT221" i="16"/>
  <c r="CQ221" i="16"/>
  <c r="CR221" i="16"/>
  <c r="CU241" i="16"/>
  <c r="CS241" i="16"/>
  <c r="CT241" i="16"/>
  <c r="CQ241" i="16"/>
  <c r="CR241" i="16"/>
  <c r="CU288" i="16"/>
  <c r="CT288" i="16"/>
  <c r="CR288" i="16"/>
  <c r="CS288" i="16"/>
  <c r="CQ288" i="16"/>
  <c r="CS306" i="16"/>
  <c r="CU306" i="16"/>
  <c r="CQ306" i="16"/>
  <c r="CT306" i="16"/>
  <c r="CR306" i="16"/>
  <c r="CZ307" i="16"/>
  <c r="CY307" i="16"/>
  <c r="CX307" i="16"/>
  <c r="CW307" i="16"/>
  <c r="CV307" i="16"/>
  <c r="CY360" i="16"/>
  <c r="CZ360" i="16"/>
  <c r="CX360" i="16"/>
  <c r="CW360" i="16"/>
  <c r="CV360" i="16"/>
  <c r="CY368" i="16"/>
  <c r="CZ368" i="16"/>
  <c r="CX368" i="16"/>
  <c r="CW368" i="16"/>
  <c r="CV368" i="16"/>
  <c r="CZ181" i="16"/>
  <c r="CY181" i="16"/>
  <c r="CX181" i="16"/>
  <c r="CW181" i="16"/>
  <c r="CV181" i="16"/>
  <c r="CP207" i="16"/>
  <c r="CO207" i="16"/>
  <c r="CN207" i="16"/>
  <c r="CL207" i="16"/>
  <c r="CM207" i="16"/>
  <c r="EU207" i="16" s="1"/>
  <c r="CU237" i="16"/>
  <c r="CS237" i="16"/>
  <c r="CT237" i="16"/>
  <c r="CQ237" i="16"/>
  <c r="CR237" i="16"/>
  <c r="CY242" i="16"/>
  <c r="CX242" i="16"/>
  <c r="CZ242" i="16"/>
  <c r="CV242" i="16"/>
  <c r="CW242" i="16"/>
  <c r="CP251" i="16"/>
  <c r="CO251" i="16"/>
  <c r="CN251" i="16"/>
  <c r="CL251" i="16"/>
  <c r="CM251" i="16"/>
  <c r="EU251" i="16" s="1"/>
  <c r="CU255" i="16"/>
  <c r="CT255" i="16"/>
  <c r="CS255" i="16"/>
  <c r="CR255" i="16"/>
  <c r="CQ255" i="16"/>
  <c r="CZ259" i="16"/>
  <c r="CY259" i="16"/>
  <c r="CX259" i="16"/>
  <c r="CW259" i="16"/>
  <c r="CV259" i="16"/>
  <c r="CP267" i="16"/>
  <c r="CO267" i="16"/>
  <c r="CN267" i="16"/>
  <c r="CL267" i="16"/>
  <c r="CM267" i="16"/>
  <c r="EU267" i="16" s="1"/>
  <c r="CU271" i="16"/>
  <c r="CT271" i="16"/>
  <c r="CS271" i="16"/>
  <c r="CR271" i="16"/>
  <c r="CQ271" i="16"/>
  <c r="CZ275" i="16"/>
  <c r="CY275" i="16"/>
  <c r="CX275" i="16"/>
  <c r="CW275" i="16"/>
  <c r="CV275" i="16"/>
  <c r="CP283" i="16"/>
  <c r="CO283" i="16"/>
  <c r="CN283" i="16"/>
  <c r="CL283" i="16"/>
  <c r="CM283" i="16"/>
  <c r="EU283" i="16" s="1"/>
  <c r="CU287" i="16"/>
  <c r="CT287" i="16"/>
  <c r="CS287" i="16"/>
  <c r="CR287" i="16"/>
  <c r="CQ287" i="16"/>
  <c r="CZ291" i="16"/>
  <c r="CY291" i="16"/>
  <c r="CX291" i="16"/>
  <c r="CW291" i="16"/>
  <c r="CV291" i="16"/>
  <c r="CP299" i="16"/>
  <c r="CO299" i="16"/>
  <c r="CN299" i="16"/>
  <c r="CL299" i="16"/>
  <c r="CM299" i="16"/>
  <c r="EU299" i="16" s="1"/>
  <c r="CU303" i="16"/>
  <c r="CT303" i="16"/>
  <c r="CS303" i="16"/>
  <c r="CR303" i="16"/>
  <c r="CQ303" i="16"/>
  <c r="CO358" i="16"/>
  <c r="CP358" i="16"/>
  <c r="CN358" i="16"/>
  <c r="CL358" i="16"/>
  <c r="CM358" i="16"/>
  <c r="EU358" i="16" s="1"/>
  <c r="CU363" i="16"/>
  <c r="CT363" i="16"/>
  <c r="CS363" i="16"/>
  <c r="CR363" i="16"/>
  <c r="CQ363" i="16"/>
  <c r="CU196" i="16"/>
  <c r="CT196" i="16"/>
  <c r="CS196" i="16"/>
  <c r="CR196" i="16"/>
  <c r="CQ196" i="16"/>
  <c r="CS198" i="16"/>
  <c r="CQ198" i="16"/>
  <c r="CU198" i="16"/>
  <c r="CT198" i="16"/>
  <c r="CR198" i="16"/>
  <c r="CU201" i="16"/>
  <c r="CS201" i="16"/>
  <c r="CT201" i="16"/>
  <c r="CQ201" i="16"/>
  <c r="CR201" i="16"/>
  <c r="CO230" i="16"/>
  <c r="CP230" i="16"/>
  <c r="CN230" i="16"/>
  <c r="CL230" i="16"/>
  <c r="CM230" i="16"/>
  <c r="EU230" i="16" s="1"/>
  <c r="CZ233" i="16"/>
  <c r="CY233" i="16"/>
  <c r="CW233" i="16"/>
  <c r="CV233" i="16"/>
  <c r="CX233" i="16"/>
  <c r="CS262" i="16"/>
  <c r="CQ262" i="16"/>
  <c r="CU262" i="16"/>
  <c r="CT262" i="16"/>
  <c r="CR262" i="16"/>
  <c r="CO437" i="16"/>
  <c r="CP437" i="16"/>
  <c r="CM437" i="16"/>
  <c r="EU437" i="16" s="1"/>
  <c r="CL437" i="16"/>
  <c r="CN437" i="16"/>
  <c r="CU129" i="16"/>
  <c r="CS129" i="16"/>
  <c r="CT129" i="16"/>
  <c r="CQ129" i="16"/>
  <c r="CR129" i="16"/>
  <c r="CZ131" i="16"/>
  <c r="CY131" i="16"/>
  <c r="CX131" i="16"/>
  <c r="CW131" i="16"/>
  <c r="CV131" i="16"/>
  <c r="CP135" i="16"/>
  <c r="CO135" i="16"/>
  <c r="CL135" i="16"/>
  <c r="CM135" i="16"/>
  <c r="EU135" i="16" s="1"/>
  <c r="CN135" i="16"/>
  <c r="CU137" i="16"/>
  <c r="CS137" i="16"/>
  <c r="CT137" i="16"/>
  <c r="CQ137" i="16"/>
  <c r="CR137" i="16"/>
  <c r="CZ139" i="16"/>
  <c r="CX139" i="16"/>
  <c r="CW139" i="16"/>
  <c r="CY139" i="16"/>
  <c r="CV139" i="16"/>
  <c r="CP143" i="16"/>
  <c r="CO143" i="16"/>
  <c r="CN143" i="16"/>
  <c r="CL143" i="16"/>
  <c r="CM143" i="16"/>
  <c r="EU143" i="16" s="1"/>
  <c r="CU145" i="16"/>
  <c r="CS145" i="16"/>
  <c r="CT145" i="16"/>
  <c r="CQ145" i="16"/>
  <c r="CR145" i="16"/>
  <c r="CZ147" i="16"/>
  <c r="CY147" i="16"/>
  <c r="CX147" i="16"/>
  <c r="CW147" i="16"/>
  <c r="CV147" i="16"/>
  <c r="CP151" i="16"/>
  <c r="CO151" i="16"/>
  <c r="CN151" i="16"/>
  <c r="CL151" i="16"/>
  <c r="CM151" i="16"/>
  <c r="EU151" i="16" s="1"/>
  <c r="CU153" i="16"/>
  <c r="CS153" i="16"/>
  <c r="CT153" i="16"/>
  <c r="CQ153" i="16"/>
  <c r="CR153" i="16"/>
  <c r="CZ155" i="16"/>
  <c r="CX155" i="16"/>
  <c r="CW155" i="16"/>
  <c r="CY155" i="16"/>
  <c r="CV155" i="16"/>
  <c r="CP159" i="16"/>
  <c r="CO159" i="16"/>
  <c r="CN159" i="16"/>
  <c r="CL159" i="16"/>
  <c r="CM159" i="16"/>
  <c r="EU159" i="16" s="1"/>
  <c r="CU161" i="16"/>
  <c r="CS161" i="16"/>
  <c r="CT161" i="16"/>
  <c r="CQ161" i="16"/>
  <c r="CR161" i="16"/>
  <c r="CZ163" i="16"/>
  <c r="CY163" i="16"/>
  <c r="CX163" i="16"/>
  <c r="CW163" i="16"/>
  <c r="CV163" i="16"/>
  <c r="CP167" i="16"/>
  <c r="CO167" i="16"/>
  <c r="CN167" i="16"/>
  <c r="CL167" i="16"/>
  <c r="CM167" i="16"/>
  <c r="EU167" i="16" s="1"/>
  <c r="CU169" i="16"/>
  <c r="CS169" i="16"/>
  <c r="CT169" i="16"/>
  <c r="CQ169" i="16"/>
  <c r="CR169" i="16"/>
  <c r="CZ171" i="16"/>
  <c r="CX171" i="16"/>
  <c r="CW171" i="16"/>
  <c r="CY171" i="16"/>
  <c r="CV171" i="16"/>
  <c r="CP175" i="16"/>
  <c r="CO175" i="16"/>
  <c r="CN175" i="16"/>
  <c r="CL175" i="16"/>
  <c r="CM175" i="16"/>
  <c r="EU175" i="16" s="1"/>
  <c r="CU177" i="16"/>
  <c r="CS177" i="16"/>
  <c r="CT177" i="16"/>
  <c r="CQ177" i="16"/>
  <c r="CR177" i="16"/>
  <c r="CZ180" i="16"/>
  <c r="CY180" i="16"/>
  <c r="CX180" i="16"/>
  <c r="CW180" i="16"/>
  <c r="CV180" i="16"/>
  <c r="CP204" i="16"/>
  <c r="CM204" i="16"/>
  <c r="EU204" i="16" s="1"/>
  <c r="CN204" i="16"/>
  <c r="CL204" i="16"/>
  <c r="CO204" i="16"/>
  <c r="CZ206" i="16"/>
  <c r="CY206" i="16"/>
  <c r="CX206" i="16"/>
  <c r="CW206" i="16"/>
  <c r="CV206" i="16"/>
  <c r="CY258" i="16"/>
  <c r="CX258" i="16"/>
  <c r="CZ258" i="16"/>
  <c r="CV258" i="16"/>
  <c r="CW258" i="16"/>
  <c r="CZ317" i="16"/>
  <c r="CY317" i="16"/>
  <c r="CX317" i="16"/>
  <c r="CW317" i="16"/>
  <c r="CV317" i="16"/>
  <c r="CU329" i="16"/>
  <c r="CS329" i="16"/>
  <c r="CT329" i="16"/>
  <c r="CQ329" i="16"/>
  <c r="CR329" i="16"/>
  <c r="CP331" i="16"/>
  <c r="CO331" i="16"/>
  <c r="CN331" i="16"/>
  <c r="CL331" i="16"/>
  <c r="CM331" i="16"/>
  <c r="EU331" i="16" s="1"/>
  <c r="CP332" i="16"/>
  <c r="CM332" i="16"/>
  <c r="EU332" i="16" s="1"/>
  <c r="CN332" i="16"/>
  <c r="CL332" i="16"/>
  <c r="CO332" i="16"/>
  <c r="CU337" i="16"/>
  <c r="CS337" i="16"/>
  <c r="CT337" i="16"/>
  <c r="CQ337" i="16"/>
  <c r="CR337" i="16"/>
  <c r="CO342" i="16"/>
  <c r="CP342" i="16"/>
  <c r="CN342" i="16"/>
  <c r="CL342" i="16"/>
  <c r="CM342" i="16"/>
  <c r="EU342" i="16" s="1"/>
  <c r="CU343" i="16"/>
  <c r="CT343" i="16"/>
  <c r="CS343" i="16"/>
  <c r="CR343" i="16"/>
  <c r="CQ343" i="16"/>
  <c r="CY356" i="16"/>
  <c r="CZ356" i="16"/>
  <c r="CX356" i="16"/>
  <c r="CW356" i="16"/>
  <c r="CV356" i="16"/>
  <c r="CU372" i="16"/>
  <c r="CT372" i="16"/>
  <c r="CS372" i="16"/>
  <c r="CR372" i="16"/>
  <c r="CQ372" i="16"/>
  <c r="CU375" i="16"/>
  <c r="CT375" i="16"/>
  <c r="CS375" i="16"/>
  <c r="CR375" i="16"/>
  <c r="CQ375" i="16"/>
  <c r="CZ379" i="16"/>
  <c r="CY379" i="16"/>
  <c r="CX379" i="16"/>
  <c r="CW379" i="16"/>
  <c r="CV379" i="16"/>
  <c r="CP387" i="16"/>
  <c r="CO387" i="16"/>
  <c r="CN387" i="16"/>
  <c r="CL387" i="16"/>
  <c r="CM387" i="16"/>
  <c r="EU387" i="16" s="1"/>
  <c r="CU391" i="16"/>
  <c r="CT391" i="16"/>
  <c r="CS391" i="16"/>
  <c r="CR391" i="16"/>
  <c r="CQ391" i="16"/>
  <c r="CZ399" i="16"/>
  <c r="CY399" i="16"/>
  <c r="CX399" i="16"/>
  <c r="CW399" i="16"/>
  <c r="CV399" i="16"/>
  <c r="CP407" i="16"/>
  <c r="CO407" i="16"/>
  <c r="CN407" i="16"/>
  <c r="CL407" i="16"/>
  <c r="CM407" i="16"/>
  <c r="EU407" i="16" s="1"/>
  <c r="CO485" i="16"/>
  <c r="CP485" i="16"/>
  <c r="CM485" i="16"/>
  <c r="EU485" i="16" s="1"/>
  <c r="CL485" i="16"/>
  <c r="CN485" i="16"/>
  <c r="CU489" i="16"/>
  <c r="CT489" i="16"/>
  <c r="CS489" i="16"/>
  <c r="CQ489" i="16"/>
  <c r="CR489" i="16"/>
  <c r="CZ534" i="16"/>
  <c r="CY534" i="16"/>
  <c r="CX534" i="16"/>
  <c r="CV534" i="16"/>
  <c r="CW534" i="16"/>
  <c r="CU470" i="16"/>
  <c r="CS470" i="16"/>
  <c r="CQ470" i="16"/>
  <c r="CR470" i="16"/>
  <c r="CT470" i="16"/>
  <c r="CZ479" i="16"/>
  <c r="CX479" i="16"/>
  <c r="CW479" i="16"/>
  <c r="CV479" i="16"/>
  <c r="CY479" i="16"/>
  <c r="CP487" i="16"/>
  <c r="CO487" i="16"/>
  <c r="CN487" i="16"/>
  <c r="CL487" i="16"/>
  <c r="CM487" i="16"/>
  <c r="EU487" i="16" s="1"/>
  <c r="CU453" i="16"/>
  <c r="CT453" i="16"/>
  <c r="CS453" i="16"/>
  <c r="CQ453" i="16"/>
  <c r="CR453" i="16"/>
  <c r="CZ457" i="16"/>
  <c r="CY457" i="16"/>
  <c r="CX457" i="16"/>
  <c r="CV457" i="16"/>
  <c r="CW457" i="16"/>
  <c r="CY477" i="16"/>
  <c r="CZ477" i="16"/>
  <c r="CX477" i="16"/>
  <c r="CV477" i="16"/>
  <c r="CW477" i="16"/>
  <c r="CU484" i="16"/>
  <c r="CT484" i="16"/>
  <c r="CR484" i="16"/>
  <c r="CQ484" i="16"/>
  <c r="CS484" i="16"/>
  <c r="CP488" i="16"/>
  <c r="CM488" i="16"/>
  <c r="EU488" i="16" s="1"/>
  <c r="CO488" i="16"/>
  <c r="CN488" i="16"/>
  <c r="CL488" i="16"/>
  <c r="CO498" i="16"/>
  <c r="CN498" i="16"/>
  <c r="CL498" i="16"/>
  <c r="CM498" i="16"/>
  <c r="EU498" i="16" s="1"/>
  <c r="CP498" i="16"/>
  <c r="CK521" i="16"/>
  <c r="ES521" i="16" s="1"/>
  <c r="CI521" i="16"/>
  <c r="CG521" i="16"/>
  <c r="CJ521" i="16"/>
  <c r="CH521" i="16"/>
  <c r="CP47" i="16"/>
  <c r="CO47" i="16"/>
  <c r="CN47" i="16"/>
  <c r="CL47" i="16"/>
  <c r="CM47" i="16"/>
  <c r="EU47" i="16" s="1"/>
  <c r="CU49" i="16"/>
  <c r="CS49" i="16"/>
  <c r="CT49" i="16"/>
  <c r="CQ49" i="16"/>
  <c r="CR49" i="16"/>
  <c r="CO5" i="16"/>
  <c r="CP5" i="16"/>
  <c r="CN5" i="16"/>
  <c r="CM5" i="16"/>
  <c r="EU5" i="16" s="1"/>
  <c r="CL5" i="16"/>
  <c r="CU9" i="16"/>
  <c r="CS9" i="16"/>
  <c r="CT9" i="16"/>
  <c r="CQ9" i="16"/>
  <c r="CR9" i="16"/>
  <c r="CO13" i="16"/>
  <c r="CP13" i="16"/>
  <c r="CN13" i="16"/>
  <c r="CM13" i="16"/>
  <c r="EU13" i="16" s="1"/>
  <c r="CL13" i="16"/>
  <c r="CU17" i="16"/>
  <c r="CS17" i="16"/>
  <c r="CT17" i="16"/>
  <c r="CQ17" i="16"/>
  <c r="CR17" i="16"/>
  <c r="CO21" i="16"/>
  <c r="CP21" i="16"/>
  <c r="CN21" i="16"/>
  <c r="CM21" i="16"/>
  <c r="EU21" i="16" s="1"/>
  <c r="CL21" i="16"/>
  <c r="CU25" i="16"/>
  <c r="CS25" i="16"/>
  <c r="CT25" i="16"/>
  <c r="CQ25" i="16"/>
  <c r="CR25" i="16"/>
  <c r="CZ29" i="16"/>
  <c r="CY29" i="16"/>
  <c r="CX29" i="16"/>
  <c r="CW29" i="16"/>
  <c r="CV29" i="16"/>
  <c r="CO41" i="16"/>
  <c r="CP41" i="16"/>
  <c r="CN41" i="16"/>
  <c r="CM41" i="16"/>
  <c r="EU41" i="16" s="1"/>
  <c r="CL41" i="16"/>
  <c r="CP44" i="16"/>
  <c r="CM44" i="16"/>
  <c r="EU44" i="16" s="1"/>
  <c r="CL44" i="16"/>
  <c r="CO44" i="16"/>
  <c r="CN44" i="16"/>
  <c r="CZ46" i="16"/>
  <c r="CY46" i="16"/>
  <c r="CX46" i="16"/>
  <c r="CW46" i="16"/>
  <c r="CV46" i="16"/>
  <c r="CP219" i="16"/>
  <c r="CO219" i="16"/>
  <c r="CN219" i="16"/>
  <c r="CL219" i="16"/>
  <c r="CM219" i="16"/>
  <c r="EU219" i="16" s="1"/>
  <c r="CS246" i="16"/>
  <c r="CU246" i="16"/>
  <c r="CQ246" i="16"/>
  <c r="CT246" i="16"/>
  <c r="CR246" i="16"/>
  <c r="CZ248" i="16"/>
  <c r="CY248" i="16"/>
  <c r="CX248" i="16"/>
  <c r="CW248" i="16"/>
  <c r="CV248" i="16"/>
  <c r="CO346" i="16"/>
  <c r="CN346" i="16"/>
  <c r="CL346" i="16"/>
  <c r="CP346" i="16"/>
  <c r="CM346" i="16"/>
  <c r="EU346" i="16" s="1"/>
  <c r="CP352" i="16"/>
  <c r="CO352" i="16"/>
  <c r="CM352" i="16"/>
  <c r="EU352" i="16" s="1"/>
  <c r="CN352" i="16"/>
  <c r="CL352" i="16"/>
  <c r="CS354" i="16"/>
  <c r="CU354" i="16"/>
  <c r="CQ354" i="16"/>
  <c r="CT354" i="16"/>
  <c r="CR354" i="16"/>
  <c r="CO369" i="16"/>
  <c r="CP369" i="16"/>
  <c r="CM369" i="16"/>
  <c r="EU369" i="16" s="1"/>
  <c r="CL369" i="16"/>
  <c r="CN369" i="16"/>
  <c r="CO197" i="16"/>
  <c r="CP197" i="16"/>
  <c r="CM197" i="16"/>
  <c r="EU197" i="16" s="1"/>
  <c r="CL197" i="16"/>
  <c r="CN197" i="16"/>
  <c r="CP224" i="16"/>
  <c r="CO224" i="16"/>
  <c r="CM224" i="16"/>
  <c r="EU224" i="16" s="1"/>
  <c r="CN224" i="16"/>
  <c r="CL224" i="16"/>
  <c r="CY226" i="16"/>
  <c r="CX226" i="16"/>
  <c r="CZ226" i="16"/>
  <c r="CV226" i="16"/>
  <c r="CW226" i="16"/>
  <c r="CU232" i="16"/>
  <c r="CT232" i="16"/>
  <c r="CS232" i="16"/>
  <c r="CR232" i="16"/>
  <c r="CQ232" i="16"/>
  <c r="CU234" i="16"/>
  <c r="CS234" i="16"/>
  <c r="CT234" i="16"/>
  <c r="CQ234" i="16"/>
  <c r="CR234" i="16"/>
  <c r="CZ256" i="16"/>
  <c r="CY256" i="16"/>
  <c r="CX256" i="16"/>
  <c r="CW256" i="16"/>
  <c r="CV256" i="16"/>
  <c r="CU276" i="16"/>
  <c r="CT276" i="16"/>
  <c r="CS276" i="16"/>
  <c r="CR276" i="16"/>
  <c r="CQ276" i="16"/>
  <c r="CP292" i="16"/>
  <c r="CM292" i="16"/>
  <c r="EU292" i="16" s="1"/>
  <c r="CO292" i="16"/>
  <c r="CN292" i="16"/>
  <c r="CL292" i="16"/>
  <c r="CZ371" i="16"/>
  <c r="CY371" i="16"/>
  <c r="CW371" i="16"/>
  <c r="CX371" i="16"/>
  <c r="CV371" i="16"/>
  <c r="CO377" i="16"/>
  <c r="CP377" i="16"/>
  <c r="CM377" i="16"/>
  <c r="EU377" i="16" s="1"/>
  <c r="CL377" i="16"/>
  <c r="CN377" i="16"/>
  <c r="CU381" i="16"/>
  <c r="CS381" i="16"/>
  <c r="CT381" i="16"/>
  <c r="CQ381" i="16"/>
  <c r="CR381" i="16"/>
  <c r="CY385" i="16"/>
  <c r="CV385" i="16"/>
  <c r="CZ385" i="16"/>
  <c r="CX385" i="16"/>
  <c r="CW385" i="16"/>
  <c r="CU392" i="16"/>
  <c r="CT392" i="16"/>
  <c r="CS392" i="16"/>
  <c r="CR392" i="16"/>
  <c r="CQ392" i="16"/>
  <c r="CU397" i="16"/>
  <c r="CS397" i="16"/>
  <c r="CT397" i="16"/>
  <c r="CQ397" i="16"/>
  <c r="CR397" i="16"/>
  <c r="CY401" i="16"/>
  <c r="CZ401" i="16"/>
  <c r="CX401" i="16"/>
  <c r="CV401" i="16"/>
  <c r="CW401" i="16"/>
  <c r="CO409" i="16"/>
  <c r="CP409" i="16"/>
  <c r="CM409" i="16"/>
  <c r="EU409" i="16" s="1"/>
  <c r="CL409" i="16"/>
  <c r="CN409" i="16"/>
  <c r="CU423" i="16"/>
  <c r="CT423" i="16"/>
  <c r="CS423" i="16"/>
  <c r="CR423" i="16"/>
  <c r="CQ423" i="16"/>
  <c r="CZ328" i="16"/>
  <c r="CY328" i="16"/>
  <c r="CX328" i="16"/>
  <c r="CW328" i="16"/>
  <c r="CV328" i="16"/>
  <c r="CU340" i="16"/>
  <c r="CT340" i="16"/>
  <c r="CS340" i="16"/>
  <c r="CR340" i="16"/>
  <c r="CQ340" i="16"/>
  <c r="CO349" i="16"/>
  <c r="CP349" i="16"/>
  <c r="CM349" i="16"/>
  <c r="EU349" i="16" s="1"/>
  <c r="CN349" i="16"/>
  <c r="CL349" i="16"/>
  <c r="CU367" i="16"/>
  <c r="CT367" i="16"/>
  <c r="CS367" i="16"/>
  <c r="CR367" i="16"/>
  <c r="CQ367" i="16"/>
  <c r="CU393" i="16"/>
  <c r="CS393" i="16"/>
  <c r="CT393" i="16"/>
  <c r="CQ393" i="16"/>
  <c r="CR393" i="16"/>
  <c r="CZ421" i="16"/>
  <c r="CY421" i="16"/>
  <c r="CX421" i="16"/>
  <c r="CV421" i="16"/>
  <c r="CW421" i="16"/>
  <c r="CO326" i="16"/>
  <c r="CP326" i="16"/>
  <c r="CN326" i="16"/>
  <c r="CL326" i="16"/>
  <c r="CM326" i="16"/>
  <c r="EU326" i="16" s="1"/>
  <c r="CU327" i="16"/>
  <c r="CT327" i="16"/>
  <c r="CS327" i="16"/>
  <c r="CR327" i="16"/>
  <c r="CQ327" i="16"/>
  <c r="CP471" i="16"/>
  <c r="CO471" i="16"/>
  <c r="CN471" i="16"/>
  <c r="CL471" i="16"/>
  <c r="CM471" i="16"/>
  <c r="EU471" i="16" s="1"/>
  <c r="CP476" i="16"/>
  <c r="CM476" i="16"/>
  <c r="EU476" i="16" s="1"/>
  <c r="CN476" i="16"/>
  <c r="CL476" i="16"/>
  <c r="CO476" i="16"/>
  <c r="CK489" i="16"/>
  <c r="ES489" i="16" s="1"/>
  <c r="CI489" i="16"/>
  <c r="CG489" i="16"/>
  <c r="CJ489" i="16"/>
  <c r="CH489" i="16"/>
  <c r="CT532" i="16"/>
  <c r="CU532" i="16"/>
  <c r="CR532" i="16"/>
  <c r="CQ532" i="16"/>
  <c r="CS532" i="16"/>
  <c r="CP455" i="16"/>
  <c r="CO455" i="16"/>
  <c r="CN455" i="16"/>
  <c r="CL455" i="16"/>
  <c r="CM455" i="16"/>
  <c r="EU455" i="16" s="1"/>
  <c r="CT475" i="16"/>
  <c r="CU475" i="16"/>
  <c r="CR475" i="16"/>
  <c r="CS475" i="16"/>
  <c r="CQ475" i="16"/>
  <c r="CZ492" i="16"/>
  <c r="CY492" i="16"/>
  <c r="CW492" i="16"/>
  <c r="CX492" i="16"/>
  <c r="CV492" i="16"/>
  <c r="CZ519" i="16"/>
  <c r="CY519" i="16"/>
  <c r="CX519" i="16"/>
  <c r="CW519" i="16"/>
  <c r="CV519" i="16"/>
  <c r="CZ270" i="16"/>
  <c r="CY270" i="16"/>
  <c r="CX270" i="16"/>
  <c r="CW270" i="16"/>
  <c r="CV270" i="16"/>
  <c r="CU304" i="16"/>
  <c r="CT304" i="16"/>
  <c r="CR304" i="16"/>
  <c r="CS304" i="16"/>
  <c r="CQ304" i="16"/>
  <c r="CU318" i="16"/>
  <c r="CS318" i="16"/>
  <c r="CT318" i="16"/>
  <c r="CQ318" i="16"/>
  <c r="CR318" i="16"/>
  <c r="CZ427" i="16"/>
  <c r="CY427" i="16"/>
  <c r="CX427" i="16"/>
  <c r="CW427" i="16"/>
  <c r="CV427" i="16"/>
  <c r="CO445" i="16"/>
  <c r="CP445" i="16"/>
  <c r="CM445" i="16"/>
  <c r="EU445" i="16" s="1"/>
  <c r="CN445" i="16"/>
  <c r="CL445" i="16"/>
  <c r="CU447" i="16"/>
  <c r="CT447" i="16"/>
  <c r="CR447" i="16"/>
  <c r="CS447" i="16"/>
  <c r="CQ447" i="16"/>
  <c r="CY449" i="16"/>
  <c r="CX449" i="16"/>
  <c r="CV449" i="16"/>
  <c r="CZ449" i="16"/>
  <c r="CW449" i="16"/>
  <c r="CU462" i="16"/>
  <c r="CT462" i="16"/>
  <c r="CS462" i="16"/>
  <c r="CQ462" i="16"/>
  <c r="CR462" i="16"/>
  <c r="CP527" i="16"/>
  <c r="CO527" i="16"/>
  <c r="CN527" i="16"/>
  <c r="CL527" i="16"/>
  <c r="CM527" i="16"/>
  <c r="EU527" i="16" s="1"/>
  <c r="CT463" i="16"/>
  <c r="CU463" i="16"/>
  <c r="CR463" i="16"/>
  <c r="CS463" i="16"/>
  <c r="CQ463" i="16"/>
  <c r="CY465" i="16"/>
  <c r="CZ465" i="16"/>
  <c r="CX465" i="16"/>
  <c r="CV465" i="16"/>
  <c r="CW465" i="16"/>
  <c r="CU478" i="16"/>
  <c r="CT478" i="16"/>
  <c r="CS478" i="16"/>
  <c r="CQ478" i="16"/>
  <c r="CR478" i="16"/>
  <c r="CO482" i="16"/>
  <c r="CN482" i="16"/>
  <c r="CL482" i="16"/>
  <c r="CM482" i="16"/>
  <c r="EU482" i="16" s="1"/>
  <c r="CP482" i="16"/>
  <c r="CZ486" i="16"/>
  <c r="CY486" i="16"/>
  <c r="CX486" i="16"/>
  <c r="CV486" i="16"/>
  <c r="CW486" i="16"/>
  <c r="CT508" i="16"/>
  <c r="CR508" i="16"/>
  <c r="CQ508" i="16"/>
  <c r="CS508" i="16"/>
  <c r="CU508" i="16"/>
  <c r="CT515" i="16"/>
  <c r="CU515" i="16"/>
  <c r="CR515" i="16"/>
  <c r="CS515" i="16"/>
  <c r="CQ515" i="16"/>
  <c r="CZ535" i="16"/>
  <c r="CY535" i="16"/>
  <c r="CX535" i="16"/>
  <c r="CW535" i="16"/>
  <c r="CV535" i="16"/>
  <c r="CU454" i="16"/>
  <c r="CS454" i="16"/>
  <c r="CQ454" i="16"/>
  <c r="CT454" i="16"/>
  <c r="CR454" i="16"/>
  <c r="CU458" i="16"/>
  <c r="CT458" i="16"/>
  <c r="CS458" i="16"/>
  <c r="CQ458" i="16"/>
  <c r="CR458" i="16"/>
  <c r="CY509" i="16"/>
  <c r="CZ509" i="16"/>
  <c r="CX509" i="16"/>
  <c r="CV509" i="16"/>
  <c r="CW509" i="16"/>
  <c r="CK252" i="16"/>
  <c r="ES252" i="16" s="1"/>
  <c r="CJ252" i="16"/>
  <c r="CH252" i="16"/>
  <c r="CI252" i="16"/>
  <c r="CG252" i="16"/>
  <c r="CK300" i="16"/>
  <c r="ES300" i="16" s="1"/>
  <c r="CJ300" i="16"/>
  <c r="CH300" i="16"/>
  <c r="CI300" i="16"/>
  <c r="CG300" i="16"/>
  <c r="CK203" i="16"/>
  <c r="ES203" i="16" s="1"/>
  <c r="CJ203" i="16"/>
  <c r="CH203" i="16"/>
  <c r="CI203" i="16"/>
  <c r="CG203" i="16"/>
  <c r="CK350" i="16"/>
  <c r="ES350" i="16" s="1"/>
  <c r="CI350" i="16"/>
  <c r="CG350" i="16"/>
  <c r="CH350" i="16"/>
  <c r="CJ350" i="16"/>
  <c r="CJ3" i="16"/>
  <c r="CH3" i="16"/>
  <c r="CK3" i="16"/>
  <c r="ES3" i="16" s="1"/>
  <c r="CI3" i="16"/>
  <c r="CG3" i="16"/>
  <c r="CJ19" i="16"/>
  <c r="CH19" i="16"/>
  <c r="CK19" i="16"/>
  <c r="ES19" i="16" s="1"/>
  <c r="CI19" i="16"/>
  <c r="CG19" i="16"/>
  <c r="CK208" i="16"/>
  <c r="ES208" i="16" s="1"/>
  <c r="CJ208" i="16"/>
  <c r="CH208" i="16"/>
  <c r="CG208" i="16"/>
  <c r="CI208" i="16"/>
  <c r="CK465" i="16"/>
  <c r="ES465" i="16" s="1"/>
  <c r="CI465" i="16"/>
  <c r="CG465" i="16"/>
  <c r="CJ465" i="16"/>
  <c r="CH465" i="16"/>
  <c r="CK452" i="16"/>
  <c r="ES452" i="16" s="1"/>
  <c r="CJ452" i="16"/>
  <c r="CH452" i="16"/>
  <c r="CI452" i="16"/>
  <c r="CG452" i="16"/>
  <c r="CK361" i="16"/>
  <c r="ES361" i="16" s="1"/>
  <c r="CI361" i="16"/>
  <c r="CG361" i="16"/>
  <c r="CJ361" i="16"/>
  <c r="CH361" i="16"/>
  <c r="CK368" i="16"/>
  <c r="ES368" i="16" s="1"/>
  <c r="CJ368" i="16"/>
  <c r="CH368" i="16"/>
  <c r="CG368" i="16"/>
  <c r="CI368" i="16"/>
  <c r="CK449" i="16"/>
  <c r="ES449" i="16" s="1"/>
  <c r="CI449" i="16"/>
  <c r="CG449" i="16"/>
  <c r="CJ449" i="16"/>
  <c r="CH449" i="16"/>
  <c r="CK248" i="16"/>
  <c r="ES248" i="16" s="1"/>
  <c r="CJ248" i="16"/>
  <c r="CH248" i="16"/>
  <c r="CG248" i="16"/>
  <c r="CI248" i="16"/>
  <c r="CK377" i="16"/>
  <c r="ES377" i="16" s="1"/>
  <c r="CI377" i="16"/>
  <c r="CG377" i="16"/>
  <c r="CJ377" i="16"/>
  <c r="CH377" i="16"/>
  <c r="CK513" i="16"/>
  <c r="ES513" i="16" s="1"/>
  <c r="CI513" i="16"/>
  <c r="CG513" i="16"/>
  <c r="CJ513" i="16"/>
  <c r="CH513" i="16"/>
  <c r="CK365" i="16"/>
  <c r="ES365" i="16" s="1"/>
  <c r="CI365" i="16"/>
  <c r="CG365" i="16"/>
  <c r="CJ365" i="16"/>
  <c r="CH365" i="16"/>
  <c r="CK194" i="16"/>
  <c r="ES194" i="16" s="1"/>
  <c r="CI194" i="16"/>
  <c r="CG194" i="16"/>
  <c r="CJ194" i="16"/>
  <c r="CH194" i="16"/>
  <c r="CK292" i="16"/>
  <c r="ES292" i="16" s="1"/>
  <c r="CJ292" i="16"/>
  <c r="CH292" i="16"/>
  <c r="CI292" i="16"/>
  <c r="CG292" i="16"/>
  <c r="CK289" i="16"/>
  <c r="ES289" i="16" s="1"/>
  <c r="CI289" i="16"/>
  <c r="CG289" i="16"/>
  <c r="CJ289" i="16"/>
  <c r="CH289" i="16"/>
  <c r="CK354" i="16"/>
  <c r="ES354" i="16" s="1"/>
  <c r="CI354" i="16"/>
  <c r="CG354" i="16"/>
  <c r="CJ354" i="16"/>
  <c r="CH354" i="16"/>
  <c r="CK234" i="16"/>
  <c r="ES234" i="16" s="1"/>
  <c r="CI234" i="16"/>
  <c r="CG234" i="16"/>
  <c r="CJ234" i="16"/>
  <c r="CH234" i="16"/>
  <c r="CK264" i="16"/>
  <c r="ES264" i="16" s="1"/>
  <c r="CJ264" i="16"/>
  <c r="CH264" i="16"/>
  <c r="CG264" i="16"/>
  <c r="CI264" i="16"/>
  <c r="CK49" i="16"/>
  <c r="ES49" i="16" s="1"/>
  <c r="CI49" i="16"/>
  <c r="CG49" i="16"/>
  <c r="CJ49" i="16"/>
  <c r="CH49" i="16"/>
  <c r="CK17" i="16"/>
  <c r="ES17" i="16" s="1"/>
  <c r="CI17" i="16"/>
  <c r="CG17" i="16"/>
  <c r="CJ17" i="16"/>
  <c r="CH17" i="16"/>
  <c r="CK33" i="16"/>
  <c r="ES33" i="16" s="1"/>
  <c r="CI33" i="16"/>
  <c r="CG33" i="16"/>
  <c r="CJ33" i="16"/>
  <c r="CH33" i="16"/>
  <c r="CK369" i="16"/>
  <c r="ES369" i="16" s="1"/>
  <c r="CI369" i="16"/>
  <c r="CG369" i="16"/>
  <c r="CJ369" i="16"/>
  <c r="CH369" i="16"/>
  <c r="CK14" i="16"/>
  <c r="ES14" i="16" s="1"/>
  <c r="CI14" i="16"/>
  <c r="CG14" i="16"/>
  <c r="CH14" i="16"/>
  <c r="CJ14" i="16"/>
  <c r="CK30" i="16"/>
  <c r="ES30" i="16" s="1"/>
  <c r="CI30" i="16"/>
  <c r="CG30" i="16"/>
  <c r="CH30" i="16"/>
  <c r="CJ30" i="16"/>
  <c r="CK468" i="16"/>
  <c r="ES468" i="16" s="1"/>
  <c r="CJ468" i="16"/>
  <c r="CH468" i="16"/>
  <c r="CI468" i="16"/>
  <c r="CG468" i="16"/>
  <c r="BH528" i="16"/>
  <c r="BK372" i="16"/>
  <c r="BK407" i="16"/>
  <c r="BK348" i="16"/>
  <c r="BK306" i="16"/>
  <c r="BL343" i="16"/>
  <c r="BL387" i="16"/>
  <c r="BL335" i="16"/>
  <c r="BL369" i="16"/>
  <c r="BM213" i="16"/>
  <c r="BM469" i="16"/>
  <c r="BN531" i="16"/>
  <c r="BN286" i="16"/>
  <c r="BO435" i="16"/>
  <c r="BO334" i="16"/>
  <c r="BN482" i="16"/>
  <c r="BN501" i="16"/>
  <c r="BN138" i="16"/>
  <c r="BN524" i="16"/>
  <c r="BN458" i="16"/>
  <c r="BP338" i="16"/>
  <c r="BP494" i="16"/>
  <c r="BP454" i="16"/>
  <c r="BE349" i="16"/>
  <c r="BG374" i="16"/>
  <c r="BG378" i="16"/>
  <c r="BG410" i="16"/>
  <c r="BG194" i="16"/>
  <c r="BG284" i="16"/>
  <c r="BE381" i="16"/>
  <c r="BG41" i="16"/>
  <c r="BE53" i="16"/>
  <c r="BE60" i="16"/>
  <c r="BE62" i="16"/>
  <c r="BG64" i="16"/>
  <c r="BG72" i="16"/>
  <c r="BE76" i="16"/>
  <c r="BG80" i="16"/>
  <c r="BE84" i="16"/>
  <c r="BE86" i="16"/>
  <c r="BG88" i="16"/>
  <c r="BE92" i="16"/>
  <c r="BE94" i="16"/>
  <c r="BG96" i="16"/>
  <c r="BE100" i="16"/>
  <c r="BG104" i="16"/>
  <c r="BF109" i="16"/>
  <c r="BF117" i="16"/>
  <c r="BE39" i="16"/>
  <c r="BE295" i="16"/>
  <c r="BF349" i="16"/>
  <c r="BF412" i="16"/>
  <c r="BE421" i="16"/>
  <c r="BE255" i="16"/>
  <c r="BE220" i="16"/>
  <c r="BE222" i="16"/>
  <c r="BE213" i="16"/>
  <c r="BF258" i="16"/>
  <c r="BE266" i="16"/>
  <c r="BF188" i="16"/>
  <c r="BE273" i="16"/>
  <c r="BG277" i="16"/>
  <c r="BE289" i="16"/>
  <c r="BF361" i="16"/>
  <c r="BF419" i="16"/>
  <c r="BF197" i="16"/>
  <c r="BF200" i="16"/>
  <c r="BE310" i="16"/>
  <c r="BG451" i="16"/>
  <c r="BG504" i="16"/>
  <c r="BF495" i="16"/>
  <c r="BF502" i="16"/>
  <c r="BE506" i="16"/>
  <c r="BF466" i="16"/>
  <c r="BF468" i="16"/>
  <c r="BF478" i="16"/>
  <c r="BE193" i="16"/>
  <c r="BE195" i="16"/>
  <c r="BG409" i="16"/>
  <c r="BE101" i="16"/>
  <c r="BE287" i="16"/>
  <c r="BF170" i="16"/>
  <c r="BF391" i="16"/>
  <c r="BF189" i="16"/>
  <c r="BE463" i="16"/>
  <c r="BH43" i="16"/>
  <c r="BH490" i="16"/>
  <c r="BH519" i="16"/>
  <c r="BH530" i="16"/>
  <c r="BH283" i="16"/>
  <c r="BH527" i="16"/>
  <c r="BH207" i="16"/>
  <c r="BI9" i="16"/>
  <c r="BI25" i="16"/>
  <c r="BK46" i="16"/>
  <c r="BK59" i="16"/>
  <c r="BK67" i="16"/>
  <c r="BK75" i="16"/>
  <c r="BK83" i="16"/>
  <c r="BK91" i="16"/>
  <c r="BK99" i="16"/>
  <c r="BK191" i="16"/>
  <c r="BI418" i="16"/>
  <c r="BK194" i="16"/>
  <c r="BK260" i="16"/>
  <c r="BK284" i="16"/>
  <c r="BK453" i="16"/>
  <c r="BL262" i="16"/>
  <c r="BM287" i="16"/>
  <c r="BM254" i="16"/>
  <c r="BM302" i="16"/>
  <c r="BL329" i="16"/>
  <c r="BM379" i="16"/>
  <c r="BN296" i="16"/>
  <c r="BN271" i="16"/>
  <c r="BN207" i="16"/>
  <c r="BO299" i="16"/>
  <c r="BO386" i="16"/>
  <c r="BO402" i="16"/>
  <c r="BO244" i="16"/>
  <c r="BN382" i="16"/>
  <c r="BN398" i="16"/>
  <c r="BN412" i="16"/>
  <c r="BP174" i="16"/>
  <c r="BP228" i="16"/>
  <c r="BP201" i="16"/>
  <c r="BP283" i="16"/>
  <c r="BF50" i="16"/>
  <c r="BG8" i="16"/>
  <c r="BE14" i="16"/>
  <c r="BG347" i="16"/>
  <c r="BE130" i="16"/>
  <c r="BF134" i="16"/>
  <c r="BE146" i="16"/>
  <c r="BF150" i="16"/>
  <c r="BE162" i="16"/>
  <c r="BF166" i="16"/>
  <c r="BF174" i="16"/>
  <c r="BE228" i="16"/>
  <c r="BE342" i="16"/>
  <c r="BG281" i="16"/>
  <c r="BF297" i="16"/>
  <c r="BF194" i="16"/>
  <c r="BG221" i="16"/>
  <c r="BF389" i="16"/>
  <c r="BE82" i="16"/>
  <c r="BF86" i="16"/>
  <c r="BE98" i="16"/>
  <c r="BF102" i="16"/>
  <c r="BE109" i="16"/>
  <c r="BF111" i="16"/>
  <c r="BE117" i="16"/>
  <c r="BF119" i="16"/>
  <c r="BE125" i="16"/>
  <c r="BF127" i="16"/>
  <c r="BF107" i="16"/>
  <c r="BE231" i="16"/>
  <c r="BF263" i="16"/>
  <c r="BF532" i="16"/>
  <c r="BE199" i="16"/>
  <c r="BE406" i="16"/>
  <c r="BF97" i="16"/>
  <c r="BF254" i="16"/>
  <c r="BG278" i="16"/>
  <c r="BG304" i="16"/>
  <c r="BF313" i="16"/>
  <c r="BG211" i="16"/>
  <c r="BE253" i="16"/>
  <c r="BG257" i="16"/>
  <c r="BE269" i="16"/>
  <c r="BF408" i="16"/>
  <c r="BF411" i="16"/>
  <c r="BF417" i="16"/>
  <c r="BF234" i="16"/>
  <c r="BG496" i="16"/>
  <c r="BE375" i="16"/>
  <c r="BE407" i="16"/>
  <c r="BF246" i="16"/>
  <c r="BF309" i="16"/>
  <c r="BH113" i="16"/>
  <c r="BH240" i="16"/>
  <c r="BH144" i="16"/>
  <c r="BH149" i="16"/>
  <c r="BH157" i="16"/>
  <c r="BH165" i="16"/>
  <c r="BH173" i="16"/>
  <c r="BH316" i="16"/>
  <c r="BH481" i="16"/>
  <c r="BH496" i="16"/>
  <c r="BH242" i="16"/>
  <c r="BH190" i="16"/>
  <c r="BI522" i="16"/>
  <c r="BI117" i="16"/>
  <c r="BK142" i="16"/>
  <c r="BK158" i="16"/>
  <c r="BK178" i="16"/>
  <c r="BI395" i="16"/>
  <c r="BI424" i="16"/>
  <c r="BK520" i="16"/>
  <c r="BK441" i="16"/>
  <c r="BK449" i="16"/>
  <c r="BK535" i="16"/>
  <c r="BL181" i="16"/>
  <c r="BL330" i="16"/>
  <c r="BM106" i="16"/>
  <c r="BL110" i="16"/>
  <c r="BL10" i="16"/>
  <c r="BM14" i="16"/>
  <c r="BM22" i="16"/>
  <c r="BM28" i="16"/>
  <c r="BM223" i="16"/>
  <c r="BM401" i="16"/>
  <c r="BM457" i="16"/>
  <c r="BO79" i="16"/>
  <c r="BO8" i="16"/>
  <c r="BO24" i="16"/>
  <c r="BO37" i="16"/>
  <c r="BO113" i="16"/>
  <c r="BN329" i="16"/>
  <c r="BO16" i="16"/>
  <c r="BE185" i="16"/>
  <c r="BG418" i="16"/>
  <c r="BG93" i="16"/>
  <c r="BF255" i="16"/>
  <c r="BF220" i="16"/>
  <c r="BF222" i="16"/>
  <c r="BG266" i="16"/>
  <c r="BE337" i="16"/>
  <c r="BE184" i="16"/>
  <c r="BG188" i="16"/>
  <c r="BE250" i="16"/>
  <c r="BE285" i="16"/>
  <c r="BG289" i="16"/>
  <c r="BG361" i="16"/>
  <c r="BG384" i="16"/>
  <c r="BF438" i="16"/>
  <c r="BE197" i="16"/>
  <c r="BG200" i="16"/>
  <c r="BG488" i="16"/>
  <c r="BE499" i="16"/>
  <c r="BG506" i="16"/>
  <c r="BE464" i="16"/>
  <c r="BG468" i="16"/>
  <c r="BF505" i="16"/>
  <c r="BF217" i="16"/>
  <c r="BF287" i="16"/>
  <c r="BF233" i="16"/>
  <c r="BE235" i="16"/>
  <c r="BH411" i="16"/>
  <c r="BH217" i="16"/>
  <c r="BH320" i="16"/>
  <c r="BH332" i="16"/>
  <c r="BH526" i="16"/>
  <c r="BH69" i="16"/>
  <c r="BH202" i="16"/>
  <c r="BI274" i="16"/>
  <c r="BI324" i="16"/>
  <c r="BI485" i="16"/>
  <c r="BI500" i="16"/>
  <c r="BI475" i="16"/>
  <c r="BK430" i="16"/>
  <c r="BK316" i="16"/>
  <c r="BI170" i="16"/>
  <c r="BK226" i="16"/>
  <c r="BK385" i="16"/>
  <c r="BK485" i="16"/>
  <c r="BG326" i="16"/>
  <c r="BF182" i="16"/>
  <c r="BG192" i="16"/>
  <c r="BE440" i="16"/>
  <c r="BE489" i="16"/>
  <c r="BN106" i="16"/>
  <c r="BO123" i="16"/>
  <c r="BO380" i="16"/>
  <c r="BN121" i="16"/>
  <c r="BP400" i="16"/>
  <c r="BP413" i="16"/>
  <c r="BP109" i="16"/>
  <c r="BP117" i="16"/>
  <c r="BP125" i="16"/>
  <c r="BH214" i="16"/>
  <c r="BH282" i="16"/>
  <c r="BK517" i="16"/>
  <c r="BK134" i="16"/>
  <c r="BK150" i="16"/>
  <c r="BK166" i="16"/>
  <c r="BI202" i="16"/>
  <c r="BK322" i="16"/>
  <c r="BL146" i="16"/>
  <c r="BK528" i="16"/>
  <c r="BL118" i="16"/>
  <c r="BL226" i="16"/>
  <c r="BL423" i="16"/>
  <c r="BM513" i="16"/>
  <c r="BN54" i="16"/>
  <c r="BN71" i="16"/>
  <c r="BN87" i="16"/>
  <c r="BN103" i="16"/>
  <c r="BO97" i="16"/>
  <c r="BO51" i="16"/>
  <c r="BN510" i="16"/>
  <c r="ED43" i="16"/>
  <c r="EC43" i="16"/>
  <c r="FG43" i="16" s="1"/>
  <c r="EA43" i="16"/>
  <c r="EB43" i="16"/>
  <c r="DZ43" i="16"/>
  <c r="ED59" i="16"/>
  <c r="EC59" i="16"/>
  <c r="EA59" i="16"/>
  <c r="FE59" i="16" s="1"/>
  <c r="EB59" i="16"/>
  <c r="DZ59" i="16"/>
  <c r="ED67" i="16"/>
  <c r="EC67" i="16"/>
  <c r="EA67" i="16"/>
  <c r="EB67" i="16"/>
  <c r="DZ67" i="16"/>
  <c r="ED75" i="16"/>
  <c r="EC75" i="16"/>
  <c r="EA75" i="16"/>
  <c r="EB75" i="16"/>
  <c r="DZ75" i="16"/>
  <c r="ED83" i="16"/>
  <c r="EC83" i="16"/>
  <c r="EA83" i="16"/>
  <c r="EB83" i="16"/>
  <c r="DZ83" i="16"/>
  <c r="ED91" i="16"/>
  <c r="EC91" i="16"/>
  <c r="EA91" i="16"/>
  <c r="FE91" i="16" s="1"/>
  <c r="EB91" i="16"/>
  <c r="DZ91" i="16"/>
  <c r="ED99" i="16"/>
  <c r="EC99" i="16"/>
  <c r="FG99" i="16" s="1"/>
  <c r="EA99" i="16"/>
  <c r="EB99" i="16"/>
  <c r="DZ99" i="16"/>
  <c r="ED8" i="16"/>
  <c r="FH8" i="16" s="1"/>
  <c r="EC8" i="16"/>
  <c r="EB8" i="16"/>
  <c r="EA8" i="16"/>
  <c r="DZ8" i="16"/>
  <c r="FD8" i="16" s="1"/>
  <c r="ED24" i="16"/>
  <c r="EC24" i="16"/>
  <c r="EB24" i="16"/>
  <c r="EA24" i="16"/>
  <c r="FE24" i="16" s="1"/>
  <c r="DZ24" i="16"/>
  <c r="ED51" i="16"/>
  <c r="EA51" i="16"/>
  <c r="EB51" i="16"/>
  <c r="FF51" i="16" s="1"/>
  <c r="DZ51" i="16"/>
  <c r="EC51" i="16"/>
  <c r="ED105" i="16"/>
  <c r="EB105" i="16"/>
  <c r="EC105" i="16"/>
  <c r="DZ105" i="16"/>
  <c r="EA105" i="16"/>
  <c r="ED115" i="16"/>
  <c r="FH115" i="16" s="1"/>
  <c r="EA115" i="16"/>
  <c r="EB115" i="16"/>
  <c r="EC115" i="16"/>
  <c r="DZ115" i="16"/>
  <c r="FD115" i="16" s="1"/>
  <c r="ED123" i="16"/>
  <c r="EC123" i="16"/>
  <c r="EA123" i="16"/>
  <c r="EB123" i="16"/>
  <c r="DZ123" i="16"/>
  <c r="ED186" i="16"/>
  <c r="EB186" i="16"/>
  <c r="DZ186" i="16"/>
  <c r="EC186" i="16"/>
  <c r="EA186" i="16"/>
  <c r="ED277" i="16"/>
  <c r="EB277" i="16"/>
  <c r="EC277" i="16"/>
  <c r="EA277" i="16"/>
  <c r="DZ277" i="16"/>
  <c r="ED293" i="16"/>
  <c r="EB293" i="16"/>
  <c r="EC293" i="16"/>
  <c r="EA293" i="16"/>
  <c r="DZ293" i="16"/>
  <c r="EC384" i="16"/>
  <c r="ED384" i="16"/>
  <c r="EA384" i="16"/>
  <c r="EB384" i="16"/>
  <c r="DZ384" i="16"/>
  <c r="ED404" i="16"/>
  <c r="EA404" i="16"/>
  <c r="EC404" i="16"/>
  <c r="EB404" i="16"/>
  <c r="DZ404" i="16"/>
  <c r="EC415" i="16"/>
  <c r="EA415" i="16"/>
  <c r="FE415" i="16" s="1"/>
  <c r="EB415" i="16"/>
  <c r="DZ415" i="16"/>
  <c r="ED415" i="16"/>
  <c r="ED205" i="16"/>
  <c r="FH205" i="16" s="1"/>
  <c r="EC205" i="16"/>
  <c r="EB205" i="16"/>
  <c r="EA205" i="16"/>
  <c r="DZ205" i="16"/>
  <c r="FD205" i="16" s="1"/>
  <c r="EA351" i="16"/>
  <c r="EC351" i="16"/>
  <c r="ED351" i="16"/>
  <c r="EB351" i="16"/>
  <c r="DZ351" i="16"/>
  <c r="ED236" i="16"/>
  <c r="EC236" i="16"/>
  <c r="EA236" i="16"/>
  <c r="FE236" i="16" s="1"/>
  <c r="DZ236" i="16"/>
  <c r="EB236" i="16"/>
  <c r="ED353" i="16"/>
  <c r="EC353" i="16"/>
  <c r="FG353" i="16" s="1"/>
  <c r="EB353" i="16"/>
  <c r="EA353" i="16"/>
  <c r="DZ353" i="16"/>
  <c r="ED430" i="16"/>
  <c r="EC430" i="16"/>
  <c r="EB430" i="16"/>
  <c r="DZ430" i="16"/>
  <c r="EA430" i="16"/>
  <c r="ED431" i="16"/>
  <c r="EC431" i="16"/>
  <c r="EA431" i="16"/>
  <c r="EB431" i="16"/>
  <c r="DZ431" i="16"/>
  <c r="ED434" i="16"/>
  <c r="EC434" i="16"/>
  <c r="EB434" i="16"/>
  <c r="DZ434" i="16"/>
  <c r="EA434" i="16"/>
  <c r="ED435" i="16"/>
  <c r="EC435" i="16"/>
  <c r="EA435" i="16"/>
  <c r="EB435" i="16"/>
  <c r="DZ435" i="16"/>
  <c r="ED321" i="16"/>
  <c r="EC321" i="16"/>
  <c r="EB321" i="16"/>
  <c r="EA321" i="16"/>
  <c r="DZ321" i="16"/>
  <c r="ED322" i="16"/>
  <c r="EC322" i="16"/>
  <c r="EB322" i="16"/>
  <c r="DZ322" i="16"/>
  <c r="EA322" i="16"/>
  <c r="ED502" i="16"/>
  <c r="EC502" i="16"/>
  <c r="EB502" i="16"/>
  <c r="FF502" i="16" s="1"/>
  <c r="DZ502" i="16"/>
  <c r="EA502" i="16"/>
  <c r="ED531" i="16"/>
  <c r="EC531" i="16"/>
  <c r="FG531" i="16" s="1"/>
  <c r="EA531" i="16"/>
  <c r="DZ531" i="16"/>
  <c r="EB531" i="16"/>
  <c r="EB501" i="16"/>
  <c r="EA501" i="16"/>
  <c r="ED501" i="16"/>
  <c r="EC501" i="16"/>
  <c r="DZ501" i="16"/>
  <c r="ED456" i="16"/>
  <c r="EC456" i="16"/>
  <c r="EA456" i="16"/>
  <c r="EB456" i="16"/>
  <c r="DZ456" i="16"/>
  <c r="ED504" i="16"/>
  <c r="EC504" i="16"/>
  <c r="EA504" i="16"/>
  <c r="EB504" i="16"/>
  <c r="DZ504" i="16"/>
  <c r="ED15" i="16"/>
  <c r="EC15" i="16"/>
  <c r="EA15" i="16"/>
  <c r="DZ15" i="16"/>
  <c r="EB15" i="16"/>
  <c r="ED31" i="16"/>
  <c r="EA31" i="16"/>
  <c r="DZ31" i="16"/>
  <c r="EC31" i="16"/>
  <c r="EB31" i="16"/>
  <c r="ED42" i="16"/>
  <c r="EB42" i="16"/>
  <c r="EC42" i="16"/>
  <c r="DZ42" i="16"/>
  <c r="EA42" i="16"/>
  <c r="ED235" i="16"/>
  <c r="EC235" i="16"/>
  <c r="EA235" i="16"/>
  <c r="DZ235" i="16"/>
  <c r="EB235" i="16"/>
  <c r="ED350" i="16"/>
  <c r="EC350" i="16"/>
  <c r="EB350" i="16"/>
  <c r="DZ350" i="16"/>
  <c r="EA350" i="16"/>
  <c r="ED357" i="16"/>
  <c r="FH357" i="16" s="1"/>
  <c r="EB357" i="16"/>
  <c r="EA357" i="16"/>
  <c r="EC357" i="16"/>
  <c r="DZ357" i="16"/>
  <c r="ED252" i="16"/>
  <c r="EC252" i="16"/>
  <c r="EA252" i="16"/>
  <c r="DZ252" i="16"/>
  <c r="EB252" i="16"/>
  <c r="ED260" i="16"/>
  <c r="EC260" i="16"/>
  <c r="EA260" i="16"/>
  <c r="DZ260" i="16"/>
  <c r="EB260" i="16"/>
  <c r="ED268" i="16"/>
  <c r="EC268" i="16"/>
  <c r="EA268" i="16"/>
  <c r="DZ268" i="16"/>
  <c r="EB268" i="16"/>
  <c r="ED345" i="16"/>
  <c r="EB345" i="16"/>
  <c r="EA345" i="16"/>
  <c r="EC345" i="16"/>
  <c r="DZ345" i="16"/>
  <c r="FD345" i="16" s="1"/>
  <c r="EC344" i="16"/>
  <c r="ED344" i="16"/>
  <c r="EA344" i="16"/>
  <c r="EB344" i="16"/>
  <c r="FF344" i="16" s="1"/>
  <c r="DZ344" i="16"/>
  <c r="ED378" i="16"/>
  <c r="EB378" i="16"/>
  <c r="DZ378" i="16"/>
  <c r="EC378" i="16"/>
  <c r="EA378" i="16"/>
  <c r="ED382" i="16"/>
  <c r="EC382" i="16"/>
  <c r="FG382" i="16" s="1"/>
  <c r="EB382" i="16"/>
  <c r="DZ382" i="16"/>
  <c r="EA382" i="16"/>
  <c r="ED398" i="16"/>
  <c r="EC398" i="16"/>
  <c r="EB398" i="16"/>
  <c r="DZ398" i="16"/>
  <c r="EA398" i="16"/>
  <c r="ED410" i="16"/>
  <c r="EC410" i="16"/>
  <c r="EB410" i="16"/>
  <c r="DZ410" i="16"/>
  <c r="EA410" i="16"/>
  <c r="ED418" i="16"/>
  <c r="EC418" i="16"/>
  <c r="EB418" i="16"/>
  <c r="DZ418" i="16"/>
  <c r="EA418" i="16"/>
  <c r="ED132" i="16"/>
  <c r="EC132" i="16"/>
  <c r="EB132" i="16"/>
  <c r="EA132" i="16"/>
  <c r="DZ132" i="16"/>
  <c r="ED140" i="16"/>
  <c r="EC140" i="16"/>
  <c r="EB140" i="16"/>
  <c r="EA140" i="16"/>
  <c r="DZ140" i="16"/>
  <c r="ED148" i="16"/>
  <c r="EC148" i="16"/>
  <c r="EB148" i="16"/>
  <c r="EA148" i="16"/>
  <c r="DZ148" i="16"/>
  <c r="ED156" i="16"/>
  <c r="EC156" i="16"/>
  <c r="EB156" i="16"/>
  <c r="EA156" i="16"/>
  <c r="DZ156" i="16"/>
  <c r="ED164" i="16"/>
  <c r="EC164" i="16"/>
  <c r="EB164" i="16"/>
  <c r="EA164" i="16"/>
  <c r="DZ164" i="16"/>
  <c r="ED172" i="16"/>
  <c r="EC172" i="16"/>
  <c r="EB172" i="16"/>
  <c r="EA172" i="16"/>
  <c r="DZ172" i="16"/>
  <c r="ED313" i="16"/>
  <c r="EB313" i="16"/>
  <c r="EC313" i="16"/>
  <c r="EA313" i="16"/>
  <c r="FE313" i="16" s="1"/>
  <c r="DZ313" i="16"/>
  <c r="ED314" i="16"/>
  <c r="EB314" i="16"/>
  <c r="DZ314" i="16"/>
  <c r="EC314" i="16"/>
  <c r="EA314" i="16"/>
  <c r="ED334" i="16"/>
  <c r="EB334" i="16"/>
  <c r="EC334" i="16"/>
  <c r="DZ334" i="16"/>
  <c r="EA334" i="16"/>
  <c r="ED359" i="16"/>
  <c r="FH359" i="16" s="1"/>
  <c r="EC359" i="16"/>
  <c r="EA359" i="16"/>
  <c r="EB359" i="16"/>
  <c r="DZ359" i="16"/>
  <c r="FD359" i="16" s="1"/>
  <c r="ED528" i="16"/>
  <c r="EC528" i="16"/>
  <c r="EA528" i="16"/>
  <c r="EB528" i="16"/>
  <c r="DZ528" i="16"/>
  <c r="ED513" i="16"/>
  <c r="EB513" i="16"/>
  <c r="EC513" i="16"/>
  <c r="EA513" i="16"/>
  <c r="DZ513" i="16"/>
  <c r="ED6" i="16"/>
  <c r="EC6" i="16"/>
  <c r="DZ6" i="16"/>
  <c r="EB6" i="16"/>
  <c r="EA6" i="16"/>
  <c r="ED22" i="16"/>
  <c r="EC22" i="16"/>
  <c r="DZ22" i="16"/>
  <c r="EB22" i="16"/>
  <c r="EA22" i="16"/>
  <c r="EC45" i="16"/>
  <c r="EB45" i="16"/>
  <c r="DZ45" i="16"/>
  <c r="ED45" i="16"/>
  <c r="FH45" i="16" s="1"/>
  <c r="EA45" i="16"/>
  <c r="ED62" i="16"/>
  <c r="EC62" i="16"/>
  <c r="DZ62" i="16"/>
  <c r="EB62" i="16"/>
  <c r="EA62" i="16"/>
  <c r="ED70" i="16"/>
  <c r="EC70" i="16"/>
  <c r="DZ70" i="16"/>
  <c r="EB70" i="16"/>
  <c r="EA70" i="16"/>
  <c r="ED78" i="16"/>
  <c r="EC78" i="16"/>
  <c r="DZ78" i="16"/>
  <c r="EB78" i="16"/>
  <c r="EA78" i="16"/>
  <c r="ED86" i="16"/>
  <c r="EC86" i="16"/>
  <c r="DZ86" i="16"/>
  <c r="EB86" i="16"/>
  <c r="FF86" i="16" s="1"/>
  <c r="EA86" i="16"/>
  <c r="ED94" i="16"/>
  <c r="DZ94" i="16"/>
  <c r="EC94" i="16"/>
  <c r="FG94" i="16" s="1"/>
  <c r="EB94" i="16"/>
  <c r="EA94" i="16"/>
  <c r="ED102" i="16"/>
  <c r="EC102" i="16"/>
  <c r="DZ102" i="16"/>
  <c r="EB102" i="16"/>
  <c r="EA102" i="16"/>
  <c r="ED112" i="16"/>
  <c r="FH112" i="16" s="1"/>
  <c r="EC112" i="16"/>
  <c r="EB112" i="16"/>
  <c r="EA112" i="16"/>
  <c r="DZ112" i="16"/>
  <c r="FD112" i="16" s="1"/>
  <c r="ED120" i="16"/>
  <c r="EC120" i="16"/>
  <c r="EB120" i="16"/>
  <c r="EA120" i="16"/>
  <c r="FE120" i="16" s="1"/>
  <c r="DZ120" i="16"/>
  <c r="ED189" i="16"/>
  <c r="EC189" i="16"/>
  <c r="EB189" i="16"/>
  <c r="FF189" i="16" s="1"/>
  <c r="EA189" i="16"/>
  <c r="DZ189" i="16"/>
  <c r="ED285" i="16"/>
  <c r="EC285" i="16"/>
  <c r="EB285" i="16"/>
  <c r="EA285" i="16"/>
  <c r="DZ285" i="16"/>
  <c r="EC301" i="16"/>
  <c r="EB301" i="16"/>
  <c r="ED301" i="16"/>
  <c r="EA301" i="16"/>
  <c r="DZ301" i="16"/>
  <c r="FD301" i="16" s="1"/>
  <c r="ED221" i="16"/>
  <c r="EC221" i="16"/>
  <c r="EB221" i="16"/>
  <c r="EA221" i="16"/>
  <c r="FE221" i="16" s="1"/>
  <c r="DZ221" i="16"/>
  <c r="ED306" i="16"/>
  <c r="EC306" i="16"/>
  <c r="EB306" i="16"/>
  <c r="FF306" i="16" s="1"/>
  <c r="DZ306" i="16"/>
  <c r="EA306" i="16"/>
  <c r="ED237" i="16"/>
  <c r="EC237" i="16"/>
  <c r="EB237" i="16"/>
  <c r="EA237" i="16"/>
  <c r="DZ237" i="16"/>
  <c r="ED255" i="16"/>
  <c r="EA255" i="16"/>
  <c r="EC255" i="16"/>
  <c r="EB255" i="16"/>
  <c r="DZ255" i="16"/>
  <c r="ED271" i="16"/>
  <c r="EA271" i="16"/>
  <c r="EB271" i="16"/>
  <c r="EC271" i="16"/>
  <c r="DZ271" i="16"/>
  <c r="ED287" i="16"/>
  <c r="EA287" i="16"/>
  <c r="EC287" i="16"/>
  <c r="EB287" i="16"/>
  <c r="DZ287" i="16"/>
  <c r="ED303" i="16"/>
  <c r="EA303" i="16"/>
  <c r="EB303" i="16"/>
  <c r="DZ303" i="16"/>
  <c r="EC303" i="16"/>
  <c r="ED358" i="16"/>
  <c r="EC358" i="16"/>
  <c r="EB358" i="16"/>
  <c r="DZ358" i="16"/>
  <c r="EA358" i="16"/>
  <c r="FE358" i="16" s="1"/>
  <c r="EC363" i="16"/>
  <c r="EA363" i="16"/>
  <c r="ED363" i="16"/>
  <c r="DZ363" i="16"/>
  <c r="EB363" i="16"/>
  <c r="ED198" i="16"/>
  <c r="EC198" i="16"/>
  <c r="EB198" i="16"/>
  <c r="DZ198" i="16"/>
  <c r="EA198" i="16"/>
  <c r="ED262" i="16"/>
  <c r="EC262" i="16"/>
  <c r="EB262" i="16"/>
  <c r="DZ262" i="16"/>
  <c r="EA262" i="16"/>
  <c r="EC129" i="16"/>
  <c r="EB129" i="16"/>
  <c r="DZ129" i="16"/>
  <c r="ED129" i="16"/>
  <c r="EA129" i="16"/>
  <c r="ED137" i="16"/>
  <c r="EB137" i="16"/>
  <c r="DZ137" i="16"/>
  <c r="EA137" i="16"/>
  <c r="EC137" i="16"/>
  <c r="EC145" i="16"/>
  <c r="ED145" i="16"/>
  <c r="EB145" i="16"/>
  <c r="DZ145" i="16"/>
  <c r="EA145" i="16"/>
  <c r="EC153" i="16"/>
  <c r="ED153" i="16"/>
  <c r="EB153" i="16"/>
  <c r="DZ153" i="16"/>
  <c r="EA153" i="16"/>
  <c r="EC161" i="16"/>
  <c r="ED161" i="16"/>
  <c r="EB161" i="16"/>
  <c r="EA161" i="16"/>
  <c r="DZ161" i="16"/>
  <c r="EB169" i="16"/>
  <c r="EC169" i="16"/>
  <c r="EA169" i="16"/>
  <c r="ED169" i="16"/>
  <c r="DZ169" i="16"/>
  <c r="ED177" i="16"/>
  <c r="EC177" i="16"/>
  <c r="EB177" i="16"/>
  <c r="EA177" i="16"/>
  <c r="DZ177" i="16"/>
  <c r="ED204" i="16"/>
  <c r="EC204" i="16"/>
  <c r="EA204" i="16"/>
  <c r="DZ204" i="16"/>
  <c r="EB204" i="16"/>
  <c r="ED332" i="16"/>
  <c r="EC332" i="16"/>
  <c r="EA332" i="16"/>
  <c r="DZ332" i="16"/>
  <c r="EB332" i="16"/>
  <c r="ED343" i="16"/>
  <c r="EC343" i="16"/>
  <c r="EA343" i="16"/>
  <c r="EB343" i="16"/>
  <c r="DZ343" i="16"/>
  <c r="ED370" i="16"/>
  <c r="EC370" i="16"/>
  <c r="EB370" i="16"/>
  <c r="FF370" i="16" s="1"/>
  <c r="DZ370" i="16"/>
  <c r="EA370" i="16"/>
  <c r="ED375" i="16"/>
  <c r="EC375" i="16"/>
  <c r="EA375" i="16"/>
  <c r="EB375" i="16"/>
  <c r="DZ375" i="16"/>
  <c r="ED391" i="16"/>
  <c r="EC391" i="16"/>
  <c r="EA391" i="16"/>
  <c r="EB391" i="16"/>
  <c r="DZ391" i="16"/>
  <c r="ED489" i="16"/>
  <c r="EB489" i="16"/>
  <c r="EC489" i="16"/>
  <c r="EA489" i="16"/>
  <c r="FE489" i="16" s="1"/>
  <c r="DZ489" i="16"/>
  <c r="ED453" i="16"/>
  <c r="EB453" i="16"/>
  <c r="EA453" i="16"/>
  <c r="EC453" i="16"/>
  <c r="DZ453" i="16"/>
  <c r="ED488" i="16"/>
  <c r="EC488" i="16"/>
  <c r="FG488" i="16" s="1"/>
  <c r="EA488" i="16"/>
  <c r="EB488" i="16"/>
  <c r="DZ488" i="16"/>
  <c r="ED49" i="16"/>
  <c r="FH49" i="16" s="1"/>
  <c r="EC49" i="16"/>
  <c r="EB49" i="16"/>
  <c r="DZ49" i="16"/>
  <c r="EA49" i="16"/>
  <c r="ED9" i="16"/>
  <c r="EB9" i="16"/>
  <c r="DZ9" i="16"/>
  <c r="EA9" i="16"/>
  <c r="EC9" i="16"/>
  <c r="EC17" i="16"/>
  <c r="ED17" i="16"/>
  <c r="EB17" i="16"/>
  <c r="DZ17" i="16"/>
  <c r="EA17" i="16"/>
  <c r="EC25" i="16"/>
  <c r="ED25" i="16"/>
  <c r="EB25" i="16"/>
  <c r="DZ25" i="16"/>
  <c r="EA25" i="16"/>
  <c r="ED44" i="16"/>
  <c r="EC44" i="16"/>
  <c r="EB44" i="16"/>
  <c r="EA44" i="16"/>
  <c r="DZ44" i="16"/>
  <c r="ED246" i="16"/>
  <c r="EC246" i="16"/>
  <c r="EB246" i="16"/>
  <c r="DZ246" i="16"/>
  <c r="EA246" i="16"/>
  <c r="ED346" i="16"/>
  <c r="EB346" i="16"/>
  <c r="DZ346" i="16"/>
  <c r="EA346" i="16"/>
  <c r="EC346" i="16"/>
  <c r="EC352" i="16"/>
  <c r="EA352" i="16"/>
  <c r="ED352" i="16"/>
  <c r="EB352" i="16"/>
  <c r="DZ352" i="16"/>
  <c r="ED224" i="16"/>
  <c r="FH224" i="16" s="1"/>
  <c r="EC224" i="16"/>
  <c r="EA224" i="16"/>
  <c r="EB224" i="16"/>
  <c r="DZ224" i="16"/>
  <c r="FD224" i="16" s="1"/>
  <c r="ED234" i="16"/>
  <c r="EC234" i="16"/>
  <c r="EB234" i="16"/>
  <c r="DZ234" i="16"/>
  <c r="EA234" i="16"/>
  <c r="ED292" i="16"/>
  <c r="EC292" i="16"/>
  <c r="EA292" i="16"/>
  <c r="DZ292" i="16"/>
  <c r="EB292" i="16"/>
  <c r="ED381" i="16"/>
  <c r="EC381" i="16"/>
  <c r="EB381" i="16"/>
  <c r="EA381" i="16"/>
  <c r="DZ381" i="16"/>
  <c r="ED397" i="16"/>
  <c r="FH397" i="16" s="1"/>
  <c r="EB397" i="16"/>
  <c r="EC397" i="16"/>
  <c r="EA397" i="16"/>
  <c r="DZ397" i="16"/>
  <c r="ED423" i="16"/>
  <c r="EC423" i="16"/>
  <c r="EA423" i="16"/>
  <c r="EB423" i="16"/>
  <c r="DZ423" i="16"/>
  <c r="ED367" i="16"/>
  <c r="EA367" i="16"/>
  <c r="EB367" i="16"/>
  <c r="DZ367" i="16"/>
  <c r="EC367" i="16"/>
  <c r="EB393" i="16"/>
  <c r="EC393" i="16"/>
  <c r="ED393" i="16"/>
  <c r="EA393" i="16"/>
  <c r="DZ393" i="16"/>
  <c r="EB325" i="16"/>
  <c r="EA325" i="16"/>
  <c r="ED325" i="16"/>
  <c r="DZ325" i="16"/>
  <c r="EC325" i="16"/>
  <c r="ED327" i="16"/>
  <c r="EC327" i="16"/>
  <c r="EA327" i="16"/>
  <c r="EB327" i="16"/>
  <c r="FF327" i="16" s="1"/>
  <c r="DZ327" i="16"/>
  <c r="ED476" i="16"/>
  <c r="EA476" i="16"/>
  <c r="EC476" i="16"/>
  <c r="EB476" i="16"/>
  <c r="DZ476" i="16"/>
  <c r="ED475" i="16"/>
  <c r="EC475" i="16"/>
  <c r="EA475" i="16"/>
  <c r="EB475" i="16"/>
  <c r="DZ475" i="16"/>
  <c r="ED318" i="16"/>
  <c r="EC318" i="16"/>
  <c r="EB318" i="16"/>
  <c r="DZ318" i="16"/>
  <c r="EA318" i="16"/>
  <c r="EC447" i="16"/>
  <c r="ED447" i="16"/>
  <c r="EA447" i="16"/>
  <c r="EB447" i="16"/>
  <c r="FF447" i="16" s="1"/>
  <c r="DZ447" i="16"/>
  <c r="ED463" i="16"/>
  <c r="EC463" i="16"/>
  <c r="EA463" i="16"/>
  <c r="EB463" i="16"/>
  <c r="DZ463" i="16"/>
  <c r="ED515" i="16"/>
  <c r="EC515" i="16"/>
  <c r="FG515" i="16" s="1"/>
  <c r="EA515" i="16"/>
  <c r="DZ515" i="16"/>
  <c r="EB515" i="16"/>
  <c r="ED458" i="16"/>
  <c r="FH458" i="16" s="1"/>
  <c r="EC458" i="16"/>
  <c r="EB458" i="16"/>
  <c r="DZ458" i="16"/>
  <c r="EA458" i="16"/>
  <c r="FE458" i="16" s="1"/>
  <c r="ED40" i="16"/>
  <c r="EC40" i="16"/>
  <c r="EB40" i="16"/>
  <c r="EA40" i="16"/>
  <c r="FE40" i="16" s="1"/>
  <c r="DZ40" i="16"/>
  <c r="ED57" i="16"/>
  <c r="EC57" i="16"/>
  <c r="EB57" i="16"/>
  <c r="FF57" i="16" s="1"/>
  <c r="DZ57" i="16"/>
  <c r="EA57" i="16"/>
  <c r="EC65" i="16"/>
  <c r="ED65" i="16"/>
  <c r="EB65" i="16"/>
  <c r="DZ65" i="16"/>
  <c r="EA65" i="16"/>
  <c r="ED73" i="16"/>
  <c r="EB73" i="16"/>
  <c r="DZ73" i="16"/>
  <c r="EC73" i="16"/>
  <c r="EA73" i="16"/>
  <c r="FE73" i="16" s="1"/>
  <c r="EC81" i="16"/>
  <c r="EB81" i="16"/>
  <c r="DZ81" i="16"/>
  <c r="ED81" i="16"/>
  <c r="EA81" i="16"/>
  <c r="EC89" i="16"/>
  <c r="EB89" i="16"/>
  <c r="DZ89" i="16"/>
  <c r="FD89" i="16" s="1"/>
  <c r="EA89" i="16"/>
  <c r="ED89" i="16"/>
  <c r="EC97" i="16"/>
  <c r="ED97" i="16"/>
  <c r="EB97" i="16"/>
  <c r="DZ97" i="16"/>
  <c r="EA97" i="16"/>
  <c r="ED4" i="16"/>
  <c r="EC4" i="16"/>
  <c r="EB4" i="16"/>
  <c r="EA4" i="16"/>
  <c r="DZ4" i="16"/>
  <c r="ED20" i="16"/>
  <c r="EC20" i="16"/>
  <c r="EB20" i="16"/>
  <c r="EA20" i="16"/>
  <c r="FE20" i="16" s="1"/>
  <c r="DZ20" i="16"/>
  <c r="ED39" i="16"/>
  <c r="EC39" i="16"/>
  <c r="EA39" i="16"/>
  <c r="EB39" i="16"/>
  <c r="DZ39" i="16"/>
  <c r="ED37" i="16"/>
  <c r="EC37" i="16"/>
  <c r="FG37" i="16" s="1"/>
  <c r="EB37" i="16"/>
  <c r="DZ37" i="16"/>
  <c r="EA37" i="16"/>
  <c r="ED113" i="16"/>
  <c r="EC113" i="16"/>
  <c r="EB113" i="16"/>
  <c r="DZ113" i="16"/>
  <c r="EA113" i="16"/>
  <c r="ED121" i="16"/>
  <c r="EC121" i="16"/>
  <c r="EB121" i="16"/>
  <c r="DZ121" i="16"/>
  <c r="FD121" i="16" s="1"/>
  <c r="EA121" i="16"/>
  <c r="ED184" i="16"/>
  <c r="EC184" i="16"/>
  <c r="EB184" i="16"/>
  <c r="EA184" i="16"/>
  <c r="DZ184" i="16"/>
  <c r="ED227" i="16"/>
  <c r="EA227" i="16"/>
  <c r="EC227" i="16"/>
  <c r="DZ227" i="16"/>
  <c r="EB227" i="16"/>
  <c r="EC348" i="16"/>
  <c r="ED348" i="16"/>
  <c r="EA348" i="16"/>
  <c r="EB348" i="16"/>
  <c r="DZ348" i="16"/>
  <c r="EC380" i="16"/>
  <c r="ED380" i="16"/>
  <c r="EA380" i="16"/>
  <c r="EB380" i="16"/>
  <c r="DZ380" i="16"/>
  <c r="ED400" i="16"/>
  <c r="EC400" i="16"/>
  <c r="EA400" i="16"/>
  <c r="EB400" i="16"/>
  <c r="DZ400" i="16"/>
  <c r="ED413" i="16"/>
  <c r="EB413" i="16"/>
  <c r="EC413" i="16"/>
  <c r="EA413" i="16"/>
  <c r="DZ413" i="16"/>
  <c r="ED202" i="16"/>
  <c r="EC202" i="16"/>
  <c r="EB202" i="16"/>
  <c r="DZ202" i="16"/>
  <c r="EA202" i="16"/>
  <c r="ED231" i="16"/>
  <c r="EC231" i="16"/>
  <c r="EA231" i="16"/>
  <c r="EB231" i="16"/>
  <c r="FF231" i="16" s="1"/>
  <c r="DZ231" i="16"/>
  <c r="ED247" i="16"/>
  <c r="EC247" i="16"/>
  <c r="EA247" i="16"/>
  <c r="EB247" i="16"/>
  <c r="DZ247" i="16"/>
  <c r="ED179" i="16"/>
  <c r="EC179" i="16"/>
  <c r="FG179" i="16" s="1"/>
  <c r="EA179" i="16"/>
  <c r="EB179" i="16"/>
  <c r="DZ179" i="16"/>
  <c r="ED214" i="16"/>
  <c r="EC214" i="16"/>
  <c r="EB214" i="16"/>
  <c r="DZ214" i="16"/>
  <c r="EA214" i="16"/>
  <c r="ED266" i="16"/>
  <c r="EC266" i="16"/>
  <c r="EB266" i="16"/>
  <c r="DZ266" i="16"/>
  <c r="EA266" i="16"/>
  <c r="ED274" i="16"/>
  <c r="EC274" i="16"/>
  <c r="EB274" i="16"/>
  <c r="DZ274" i="16"/>
  <c r="EA274" i="16"/>
  <c r="ED282" i="16"/>
  <c r="EB282" i="16"/>
  <c r="DZ282" i="16"/>
  <c r="EA282" i="16"/>
  <c r="EC282" i="16"/>
  <c r="ED290" i="16"/>
  <c r="EC290" i="16"/>
  <c r="EB290" i="16"/>
  <c r="DZ290" i="16"/>
  <c r="EA290" i="16"/>
  <c r="ED298" i="16"/>
  <c r="EC298" i="16"/>
  <c r="EB298" i="16"/>
  <c r="DZ298" i="16"/>
  <c r="EA298" i="16"/>
  <c r="ED316" i="16"/>
  <c r="EC316" i="16"/>
  <c r="EA316" i="16"/>
  <c r="DZ316" i="16"/>
  <c r="EB316" i="16"/>
  <c r="ED440" i="16"/>
  <c r="EC440" i="16"/>
  <c r="EA440" i="16"/>
  <c r="EB440" i="16"/>
  <c r="DZ440" i="16"/>
  <c r="ED446" i="16"/>
  <c r="EC446" i="16"/>
  <c r="EB446" i="16"/>
  <c r="DZ446" i="16"/>
  <c r="EA446" i="16"/>
  <c r="EC448" i="16"/>
  <c r="ED448" i="16"/>
  <c r="EA448" i="16"/>
  <c r="EB448" i="16"/>
  <c r="DZ448" i="16"/>
  <c r="ED474" i="16"/>
  <c r="EC474" i="16"/>
  <c r="EB474" i="16"/>
  <c r="DZ474" i="16"/>
  <c r="EA474" i="16"/>
  <c r="ED499" i="16"/>
  <c r="EC499" i="16"/>
  <c r="EA499" i="16"/>
  <c r="DZ499" i="16"/>
  <c r="EB499" i="16"/>
  <c r="ED530" i="16"/>
  <c r="FH530" i="16" s="1"/>
  <c r="EC530" i="16"/>
  <c r="EB530" i="16"/>
  <c r="DZ530" i="16"/>
  <c r="EA530" i="16"/>
  <c r="FE530" i="16" s="1"/>
  <c r="ED464" i="16"/>
  <c r="EC464" i="16"/>
  <c r="EA464" i="16"/>
  <c r="EB464" i="16"/>
  <c r="DZ464" i="16"/>
  <c r="EC511" i="16"/>
  <c r="ED511" i="16"/>
  <c r="EA511" i="16"/>
  <c r="EB511" i="16"/>
  <c r="DZ511" i="16"/>
  <c r="ED494" i="16"/>
  <c r="EC494" i="16"/>
  <c r="FG494" i="16" s="1"/>
  <c r="EB494" i="16"/>
  <c r="DZ494" i="16"/>
  <c r="EA494" i="16"/>
  <c r="ED497" i="16"/>
  <c r="EB497" i="16"/>
  <c r="EC497" i="16"/>
  <c r="EA497" i="16"/>
  <c r="DZ497" i="16"/>
  <c r="ED522" i="16"/>
  <c r="EC522" i="16"/>
  <c r="EB522" i="16"/>
  <c r="DZ522" i="16"/>
  <c r="EA522" i="16"/>
  <c r="ED472" i="16"/>
  <c r="EC472" i="16"/>
  <c r="EA472" i="16"/>
  <c r="FE472" i="16" s="1"/>
  <c r="EB472" i="16"/>
  <c r="DZ472" i="16"/>
  <c r="ED11" i="16"/>
  <c r="EC11" i="16"/>
  <c r="FG11" i="16" s="1"/>
  <c r="EA11" i="16"/>
  <c r="EB11" i="16"/>
  <c r="DZ11" i="16"/>
  <c r="ED27" i="16"/>
  <c r="FH27" i="16" s="1"/>
  <c r="EC27" i="16"/>
  <c r="EA27" i="16"/>
  <c r="EB27" i="16"/>
  <c r="DZ27" i="16"/>
  <c r="FD27" i="16" s="1"/>
  <c r="ED53" i="16"/>
  <c r="EB53" i="16"/>
  <c r="DZ53" i="16"/>
  <c r="EA53" i="16"/>
  <c r="EC53" i="16"/>
  <c r="ED203" i="16"/>
  <c r="EC203" i="16"/>
  <c r="EA203" i="16"/>
  <c r="FE203" i="16" s="1"/>
  <c r="DZ203" i="16"/>
  <c r="EB203" i="16"/>
  <c r="ED265" i="16"/>
  <c r="EC265" i="16"/>
  <c r="EB265" i="16"/>
  <c r="EA265" i="16"/>
  <c r="DZ265" i="16"/>
  <c r="ED281" i="16"/>
  <c r="EB281" i="16"/>
  <c r="EA281" i="16"/>
  <c r="EC281" i="16"/>
  <c r="DZ281" i="16"/>
  <c r="ED297" i="16"/>
  <c r="EC297" i="16"/>
  <c r="EB297" i="16"/>
  <c r="EA297" i="16"/>
  <c r="DZ297" i="16"/>
  <c r="ED213" i="16"/>
  <c r="EB213" i="16"/>
  <c r="EC213" i="16"/>
  <c r="FG213" i="16" s="1"/>
  <c r="EA213" i="16"/>
  <c r="DZ213" i="16"/>
  <c r="ED310" i="16"/>
  <c r="EC310" i="16"/>
  <c r="EB310" i="16"/>
  <c r="DZ310" i="16"/>
  <c r="EA310" i="16"/>
  <c r="ED199" i="16"/>
  <c r="EC199" i="16"/>
  <c r="EA199" i="16"/>
  <c r="EB199" i="16"/>
  <c r="DZ199" i="16"/>
  <c r="ED412" i="16"/>
  <c r="EA412" i="16"/>
  <c r="EC412" i="16"/>
  <c r="EB412" i="16"/>
  <c r="DZ412" i="16"/>
  <c r="ED128" i="16"/>
  <c r="EC128" i="16"/>
  <c r="EB128" i="16"/>
  <c r="EA128" i="16"/>
  <c r="DZ128" i="16"/>
  <c r="ED138" i="16"/>
  <c r="EB138" i="16"/>
  <c r="FF138" i="16" s="1"/>
  <c r="DZ138" i="16"/>
  <c r="EA138" i="16"/>
  <c r="EC138" i="16"/>
  <c r="ED146" i="16"/>
  <c r="EC146" i="16"/>
  <c r="EB146" i="16"/>
  <c r="DZ146" i="16"/>
  <c r="EA146" i="16"/>
  <c r="ED154" i="16"/>
  <c r="EC154" i="16"/>
  <c r="EB154" i="16"/>
  <c r="DZ154" i="16"/>
  <c r="FD154" i="16" s="1"/>
  <c r="EA154" i="16"/>
  <c r="ED162" i="16"/>
  <c r="EC162" i="16"/>
  <c r="EB162" i="16"/>
  <c r="FF162" i="16" s="1"/>
  <c r="DZ162" i="16"/>
  <c r="EA162" i="16"/>
  <c r="ED170" i="16"/>
  <c r="EC170" i="16"/>
  <c r="EB170" i="16"/>
  <c r="DZ170" i="16"/>
  <c r="EA170" i="16"/>
  <c r="ED178" i="16"/>
  <c r="EC178" i="16"/>
  <c r="EB178" i="16"/>
  <c r="DZ178" i="16"/>
  <c r="EA178" i="16"/>
  <c r="EC193" i="16"/>
  <c r="ED193" i="16"/>
  <c r="EB193" i="16"/>
  <c r="EA193" i="16"/>
  <c r="DZ193" i="16"/>
  <c r="ED222" i="16"/>
  <c r="EC222" i="16"/>
  <c r="EB222" i="16"/>
  <c r="DZ222" i="16"/>
  <c r="EA222" i="16"/>
  <c r="ED249" i="16"/>
  <c r="EB249" i="16"/>
  <c r="EC249" i="16"/>
  <c r="EA249" i="16"/>
  <c r="DZ249" i="16"/>
  <c r="ED254" i="16"/>
  <c r="EC254" i="16"/>
  <c r="EB254" i="16"/>
  <c r="DZ254" i="16"/>
  <c r="EA254" i="16"/>
  <c r="ED320" i="16"/>
  <c r="EC320" i="16"/>
  <c r="EA320" i="16"/>
  <c r="EB320" i="16"/>
  <c r="DZ320" i="16"/>
  <c r="ED525" i="16"/>
  <c r="EB525" i="16"/>
  <c r="EA525" i="16"/>
  <c r="FE525" i="16" s="1"/>
  <c r="EC525" i="16"/>
  <c r="DZ525" i="16"/>
  <c r="ED493" i="16"/>
  <c r="EB493" i="16"/>
  <c r="EC493" i="16"/>
  <c r="EA493" i="16"/>
  <c r="DZ493" i="16"/>
  <c r="ED36" i="16"/>
  <c r="EC36" i="16"/>
  <c r="EB36" i="16"/>
  <c r="EA36" i="16"/>
  <c r="DZ36" i="16"/>
  <c r="ED108" i="16"/>
  <c r="EC108" i="16"/>
  <c r="EB108" i="16"/>
  <c r="EA108" i="16"/>
  <c r="DZ108" i="16"/>
  <c r="ED18" i="16"/>
  <c r="EC18" i="16"/>
  <c r="EB18" i="16"/>
  <c r="DZ18" i="16"/>
  <c r="EA18" i="16"/>
  <c r="ED34" i="16"/>
  <c r="EC34" i="16"/>
  <c r="EB34" i="16"/>
  <c r="DZ34" i="16"/>
  <c r="EA34" i="16"/>
  <c r="ED60" i="16"/>
  <c r="EC60" i="16"/>
  <c r="EB60" i="16"/>
  <c r="EA60" i="16"/>
  <c r="DZ60" i="16"/>
  <c r="ED68" i="16"/>
  <c r="EC68" i="16"/>
  <c r="EB68" i="16"/>
  <c r="EA68" i="16"/>
  <c r="DZ68" i="16"/>
  <c r="ED76" i="16"/>
  <c r="EC76" i="16"/>
  <c r="EB76" i="16"/>
  <c r="EA76" i="16"/>
  <c r="DZ76" i="16"/>
  <c r="ED84" i="16"/>
  <c r="EC84" i="16"/>
  <c r="EB84" i="16"/>
  <c r="EA84" i="16"/>
  <c r="DZ84" i="16"/>
  <c r="ED92" i="16"/>
  <c r="EC92" i="16"/>
  <c r="EB92" i="16"/>
  <c r="EA92" i="16"/>
  <c r="DZ92" i="16"/>
  <c r="ED100" i="16"/>
  <c r="EC100" i="16"/>
  <c r="EB100" i="16"/>
  <c r="EA100" i="16"/>
  <c r="DZ100" i="16"/>
  <c r="ED110" i="16"/>
  <c r="EC110" i="16"/>
  <c r="DZ110" i="16"/>
  <c r="EB110" i="16"/>
  <c r="EA110" i="16"/>
  <c r="ED118" i="16"/>
  <c r="EC118" i="16"/>
  <c r="DZ118" i="16"/>
  <c r="EB118" i="16"/>
  <c r="EA118" i="16"/>
  <c r="ED187" i="16"/>
  <c r="EC187" i="16"/>
  <c r="EA187" i="16"/>
  <c r="EB187" i="16"/>
  <c r="DZ187" i="16"/>
  <c r="EC253" i="16"/>
  <c r="EB253" i="16"/>
  <c r="ED253" i="16"/>
  <c r="EA253" i="16"/>
  <c r="DZ253" i="16"/>
  <c r="ED218" i="16"/>
  <c r="EB218" i="16"/>
  <c r="DZ218" i="16"/>
  <c r="EA218" i="16"/>
  <c r="EC218" i="16"/>
  <c r="ED288" i="16"/>
  <c r="EC288" i="16"/>
  <c r="EA288" i="16"/>
  <c r="DZ288" i="16"/>
  <c r="EB288" i="16"/>
  <c r="ED207" i="16"/>
  <c r="EA207" i="16"/>
  <c r="EB207" i="16"/>
  <c r="EC207" i="16"/>
  <c r="DZ207" i="16"/>
  <c r="ED251" i="16"/>
  <c r="EC251" i="16"/>
  <c r="EA251" i="16"/>
  <c r="DZ251" i="16"/>
  <c r="FD251" i="16" s="1"/>
  <c r="EB251" i="16"/>
  <c r="ED267" i="16"/>
  <c r="EC267" i="16"/>
  <c r="EA267" i="16"/>
  <c r="DZ267" i="16"/>
  <c r="EB267" i="16"/>
  <c r="ED283" i="16"/>
  <c r="EC283" i="16"/>
  <c r="EA283" i="16"/>
  <c r="DZ283" i="16"/>
  <c r="EB283" i="16"/>
  <c r="ED299" i="16"/>
  <c r="EC299" i="16"/>
  <c r="EA299" i="16"/>
  <c r="DZ299" i="16"/>
  <c r="EB299" i="16"/>
  <c r="ED196" i="16"/>
  <c r="EC196" i="16"/>
  <c r="EB196" i="16"/>
  <c r="EA196" i="16"/>
  <c r="DZ196" i="16"/>
  <c r="ED230" i="16"/>
  <c r="EC230" i="16"/>
  <c r="EB230" i="16"/>
  <c r="DZ230" i="16"/>
  <c r="EA230" i="16"/>
  <c r="EB437" i="16"/>
  <c r="EA437" i="16"/>
  <c r="ED437" i="16"/>
  <c r="EC437" i="16"/>
  <c r="DZ437" i="16"/>
  <c r="ED135" i="16"/>
  <c r="FH135" i="16" s="1"/>
  <c r="EC135" i="16"/>
  <c r="EA135" i="16"/>
  <c r="EB135" i="16"/>
  <c r="DZ135" i="16"/>
  <c r="FD135" i="16" s="1"/>
  <c r="ED143" i="16"/>
  <c r="EC143" i="16"/>
  <c r="EA143" i="16"/>
  <c r="DZ143" i="16"/>
  <c r="EB143" i="16"/>
  <c r="ED151" i="16"/>
  <c r="EC151" i="16"/>
  <c r="EA151" i="16"/>
  <c r="EB151" i="16"/>
  <c r="DZ151" i="16"/>
  <c r="ED159" i="16"/>
  <c r="EA159" i="16"/>
  <c r="FE159" i="16" s="1"/>
  <c r="EC159" i="16"/>
  <c r="DZ159" i="16"/>
  <c r="EB159" i="16"/>
  <c r="ED167" i="16"/>
  <c r="FH167" i="16" s="1"/>
  <c r="EC167" i="16"/>
  <c r="EA167" i="16"/>
  <c r="EB167" i="16"/>
  <c r="DZ167" i="16"/>
  <c r="FD167" i="16" s="1"/>
  <c r="ED175" i="16"/>
  <c r="EA175" i="16"/>
  <c r="DZ175" i="16"/>
  <c r="EB175" i="16"/>
  <c r="EC175" i="16"/>
  <c r="EC209" i="16"/>
  <c r="ED209" i="16"/>
  <c r="EB209" i="16"/>
  <c r="FF209" i="16" s="1"/>
  <c r="EA209" i="16"/>
  <c r="DZ209" i="16"/>
  <c r="ED331" i="16"/>
  <c r="EC331" i="16"/>
  <c r="EA331" i="16"/>
  <c r="DZ331" i="16"/>
  <c r="EB331" i="16"/>
  <c r="EB341" i="16"/>
  <c r="ED341" i="16"/>
  <c r="EC341" i="16"/>
  <c r="EA341" i="16"/>
  <c r="DZ341" i="16"/>
  <c r="FD341" i="16" s="1"/>
  <c r="ED342" i="16"/>
  <c r="EC342" i="16"/>
  <c r="EB342" i="16"/>
  <c r="DZ342" i="16"/>
  <c r="FD342" i="16" s="1"/>
  <c r="EA342" i="16"/>
  <c r="ED362" i="16"/>
  <c r="EC362" i="16"/>
  <c r="EB362" i="16"/>
  <c r="DZ362" i="16"/>
  <c r="EA362" i="16"/>
  <c r="EC372" i="16"/>
  <c r="EA372" i="16"/>
  <c r="FE372" i="16" s="1"/>
  <c r="ED372" i="16"/>
  <c r="DZ372" i="16"/>
  <c r="EB372" i="16"/>
  <c r="ED387" i="16"/>
  <c r="FH387" i="16" s="1"/>
  <c r="EA387" i="16"/>
  <c r="DZ387" i="16"/>
  <c r="EC387" i="16"/>
  <c r="EB387" i="16"/>
  <c r="ED407" i="16"/>
  <c r="EC407" i="16"/>
  <c r="EA407" i="16"/>
  <c r="EB407" i="16"/>
  <c r="DZ407" i="16"/>
  <c r="ED485" i="16"/>
  <c r="EB485" i="16"/>
  <c r="EA485" i="16"/>
  <c r="EC485" i="16"/>
  <c r="DZ485" i="16"/>
  <c r="ED470" i="16"/>
  <c r="EC470" i="16"/>
  <c r="EB470" i="16"/>
  <c r="DZ470" i="16"/>
  <c r="EA470" i="16"/>
  <c r="ED487" i="16"/>
  <c r="EC487" i="16"/>
  <c r="EA487" i="16"/>
  <c r="EB487" i="16"/>
  <c r="DZ487" i="16"/>
  <c r="ED484" i="16"/>
  <c r="EA484" i="16"/>
  <c r="EC484" i="16"/>
  <c r="DZ484" i="16"/>
  <c r="EB484" i="16"/>
  <c r="ED47" i="16"/>
  <c r="EC47" i="16"/>
  <c r="EA47" i="16"/>
  <c r="FE47" i="16" s="1"/>
  <c r="DZ47" i="16"/>
  <c r="EB47" i="16"/>
  <c r="ED5" i="16"/>
  <c r="EC5" i="16"/>
  <c r="EB5" i="16"/>
  <c r="DZ5" i="16"/>
  <c r="EA5" i="16"/>
  <c r="ED13" i="16"/>
  <c r="EC13" i="16"/>
  <c r="EB13" i="16"/>
  <c r="DZ13" i="16"/>
  <c r="EA13" i="16"/>
  <c r="ED21" i="16"/>
  <c r="EB21" i="16"/>
  <c r="DZ21" i="16"/>
  <c r="EC21" i="16"/>
  <c r="EA21" i="16"/>
  <c r="EB41" i="16"/>
  <c r="ED41" i="16"/>
  <c r="EC41" i="16"/>
  <c r="FG41" i="16" s="1"/>
  <c r="DZ41" i="16"/>
  <c r="EA41" i="16"/>
  <c r="ED219" i="16"/>
  <c r="EC219" i="16"/>
  <c r="EA219" i="16"/>
  <c r="DZ219" i="16"/>
  <c r="EB219" i="16"/>
  <c r="EC257" i="16"/>
  <c r="EB257" i="16"/>
  <c r="EA257" i="16"/>
  <c r="ED257" i="16"/>
  <c r="DZ257" i="16"/>
  <c r="FD257" i="16" s="1"/>
  <c r="ED273" i="16"/>
  <c r="EC273" i="16"/>
  <c r="EB273" i="16"/>
  <c r="EA273" i="16"/>
  <c r="FE273" i="16" s="1"/>
  <c r="DZ273" i="16"/>
  <c r="ED289" i="16"/>
  <c r="EC289" i="16"/>
  <c r="EB289" i="16"/>
  <c r="FF289" i="16" s="1"/>
  <c r="EA289" i="16"/>
  <c r="DZ289" i="16"/>
  <c r="ED305" i="16"/>
  <c r="EC305" i="16"/>
  <c r="FG305" i="16" s="1"/>
  <c r="EB305" i="16"/>
  <c r="EA305" i="16"/>
  <c r="DZ305" i="16"/>
  <c r="ED354" i="16"/>
  <c r="EC354" i="16"/>
  <c r="EB354" i="16"/>
  <c r="DZ354" i="16"/>
  <c r="EA354" i="16"/>
  <c r="ED369" i="16"/>
  <c r="EC369" i="16"/>
  <c r="EB369" i="16"/>
  <c r="EA369" i="16"/>
  <c r="DZ369" i="16"/>
  <c r="ED197" i="16"/>
  <c r="EB197" i="16"/>
  <c r="EA197" i="16"/>
  <c r="FE197" i="16" s="1"/>
  <c r="DZ197" i="16"/>
  <c r="EC197" i="16"/>
  <c r="ED232" i="16"/>
  <c r="EC232" i="16"/>
  <c r="EA232" i="16"/>
  <c r="EB232" i="16"/>
  <c r="DZ232" i="16"/>
  <c r="ED276" i="16"/>
  <c r="EC276" i="16"/>
  <c r="EA276" i="16"/>
  <c r="DZ276" i="16"/>
  <c r="EB276" i="16"/>
  <c r="ED377" i="16"/>
  <c r="EB377" i="16"/>
  <c r="EC377" i="16"/>
  <c r="EA377" i="16"/>
  <c r="DZ377" i="16"/>
  <c r="ED392" i="16"/>
  <c r="EC392" i="16"/>
  <c r="EA392" i="16"/>
  <c r="FE392" i="16" s="1"/>
  <c r="EB392" i="16"/>
  <c r="DZ392" i="16"/>
  <c r="ED409" i="16"/>
  <c r="EB409" i="16"/>
  <c r="EC409" i="16"/>
  <c r="EA409" i="16"/>
  <c r="DZ409" i="16"/>
  <c r="EC340" i="16"/>
  <c r="FG340" i="16" s="1"/>
  <c r="ED340" i="16"/>
  <c r="EA340" i="16"/>
  <c r="EB340" i="16"/>
  <c r="DZ340" i="16"/>
  <c r="ED349" i="16"/>
  <c r="EC349" i="16"/>
  <c r="EB349" i="16"/>
  <c r="EA349" i="16"/>
  <c r="DZ349" i="16"/>
  <c r="ED326" i="16"/>
  <c r="EC326" i="16"/>
  <c r="EB326" i="16"/>
  <c r="DZ326" i="16"/>
  <c r="EA326" i="16"/>
  <c r="ED471" i="16"/>
  <c r="EC471" i="16"/>
  <c r="EA471" i="16"/>
  <c r="EB471" i="16"/>
  <c r="DZ471" i="16"/>
  <c r="ED510" i="16"/>
  <c r="EC510" i="16"/>
  <c r="EB510" i="16"/>
  <c r="DZ510" i="16"/>
  <c r="EA510" i="16"/>
  <c r="ED532" i="16"/>
  <c r="EA532" i="16"/>
  <c r="EC532" i="16"/>
  <c r="EB532" i="16"/>
  <c r="DZ532" i="16"/>
  <c r="ED455" i="16"/>
  <c r="EC455" i="16"/>
  <c r="EA455" i="16"/>
  <c r="EB455" i="16"/>
  <c r="DZ455" i="16"/>
  <c r="ED304" i="16"/>
  <c r="EC304" i="16"/>
  <c r="FG304" i="16" s="1"/>
  <c r="EA304" i="16"/>
  <c r="EB304" i="16"/>
  <c r="DZ304" i="16"/>
  <c r="ED445" i="16"/>
  <c r="EB445" i="16"/>
  <c r="EC445" i="16"/>
  <c r="EA445" i="16"/>
  <c r="DZ445" i="16"/>
  <c r="ED462" i="16"/>
  <c r="EC462" i="16"/>
  <c r="EB462" i="16"/>
  <c r="DZ462" i="16"/>
  <c r="FD462" i="16" s="1"/>
  <c r="EA462" i="16"/>
  <c r="ED506" i="16"/>
  <c r="EC506" i="16"/>
  <c r="EB506" i="16"/>
  <c r="FF506" i="16" s="1"/>
  <c r="DZ506" i="16"/>
  <c r="EA506" i="16"/>
  <c r="ED527" i="16"/>
  <c r="EC527" i="16"/>
  <c r="EA527" i="16"/>
  <c r="EB527" i="16"/>
  <c r="DZ527" i="16"/>
  <c r="ED478" i="16"/>
  <c r="EC478" i="16"/>
  <c r="EB478" i="16"/>
  <c r="DZ478" i="16"/>
  <c r="EA478" i="16"/>
  <c r="ED508" i="16"/>
  <c r="EA508" i="16"/>
  <c r="EC508" i="16"/>
  <c r="DZ508" i="16"/>
  <c r="EB508" i="16"/>
  <c r="ED454" i="16"/>
  <c r="EC454" i="16"/>
  <c r="EB454" i="16"/>
  <c r="DZ454" i="16"/>
  <c r="EA454" i="16"/>
  <c r="ED35" i="16"/>
  <c r="EC35" i="16"/>
  <c r="EA35" i="16"/>
  <c r="EB35" i="16"/>
  <c r="DZ35" i="16"/>
  <c r="ED54" i="16"/>
  <c r="FH54" i="16" s="1"/>
  <c r="EC54" i="16"/>
  <c r="DZ54" i="16"/>
  <c r="EB54" i="16"/>
  <c r="EA54" i="16"/>
  <c r="FE54" i="16" s="1"/>
  <c r="ED63" i="16"/>
  <c r="EA63" i="16"/>
  <c r="EC63" i="16"/>
  <c r="DZ63" i="16"/>
  <c r="EB63" i="16"/>
  <c r="ED71" i="16"/>
  <c r="EC71" i="16"/>
  <c r="EA71" i="16"/>
  <c r="EB71" i="16"/>
  <c r="DZ71" i="16"/>
  <c r="ED79" i="16"/>
  <c r="EC79" i="16"/>
  <c r="EA79" i="16"/>
  <c r="DZ79" i="16"/>
  <c r="EB79" i="16"/>
  <c r="ED87" i="16"/>
  <c r="FH87" i="16" s="1"/>
  <c r="EC87" i="16"/>
  <c r="EA87" i="16"/>
  <c r="DZ87" i="16"/>
  <c r="EB87" i="16"/>
  <c r="ED95" i="16"/>
  <c r="EA95" i="16"/>
  <c r="DZ95" i="16"/>
  <c r="EC95" i="16"/>
  <c r="FG95" i="16" s="1"/>
  <c r="EB95" i="16"/>
  <c r="ED103" i="16"/>
  <c r="EC103" i="16"/>
  <c r="EA103" i="16"/>
  <c r="EB103" i="16"/>
  <c r="DZ103" i="16"/>
  <c r="ED16" i="16"/>
  <c r="EC16" i="16"/>
  <c r="EB16" i="16"/>
  <c r="EA16" i="16"/>
  <c r="DZ16" i="16"/>
  <c r="ED32" i="16"/>
  <c r="FH32" i="16" s="1"/>
  <c r="EC32" i="16"/>
  <c r="EB32" i="16"/>
  <c r="EA32" i="16"/>
  <c r="DZ32" i="16"/>
  <c r="FD32" i="16" s="1"/>
  <c r="ED106" i="16"/>
  <c r="EB106" i="16"/>
  <c r="EC106" i="16"/>
  <c r="DZ106" i="16"/>
  <c r="EA106" i="16"/>
  <c r="ED111" i="16"/>
  <c r="EC111" i="16"/>
  <c r="EA111" i="16"/>
  <c r="DZ111" i="16"/>
  <c r="EB111" i="16"/>
  <c r="ED119" i="16"/>
  <c r="EC119" i="16"/>
  <c r="EA119" i="16"/>
  <c r="EB119" i="16"/>
  <c r="DZ119" i="16"/>
  <c r="ED127" i="16"/>
  <c r="FH127" i="16" s="1"/>
  <c r="EA127" i="16"/>
  <c r="EC127" i="16"/>
  <c r="DZ127" i="16"/>
  <c r="EB127" i="16"/>
  <c r="ED195" i="16"/>
  <c r="EA195" i="16"/>
  <c r="EB195" i="16"/>
  <c r="DZ195" i="16"/>
  <c r="EC195" i="16"/>
  <c r="EC376" i="16"/>
  <c r="ED376" i="16"/>
  <c r="EA376" i="16"/>
  <c r="EB376" i="16"/>
  <c r="DZ376" i="16"/>
  <c r="ED396" i="16"/>
  <c r="EA396" i="16"/>
  <c r="EC396" i="16"/>
  <c r="DZ396" i="16"/>
  <c r="EB396" i="16"/>
  <c r="ED411" i="16"/>
  <c r="EC411" i="16"/>
  <c r="EA411" i="16"/>
  <c r="EB411" i="16"/>
  <c r="DZ411" i="16"/>
  <c r="ED419" i="16"/>
  <c r="EC419" i="16"/>
  <c r="EA419" i="16"/>
  <c r="EB419" i="16"/>
  <c r="DZ419" i="16"/>
  <c r="ED200" i="16"/>
  <c r="EC200" i="16"/>
  <c r="EB200" i="16"/>
  <c r="FF200" i="16" s="1"/>
  <c r="EA200" i="16"/>
  <c r="DZ200" i="16"/>
  <c r="ED296" i="16"/>
  <c r="EC296" i="16"/>
  <c r="EA296" i="16"/>
  <c r="EB296" i="16"/>
  <c r="DZ296" i="16"/>
  <c r="EC364" i="16"/>
  <c r="ED364" i="16"/>
  <c r="EA364" i="16"/>
  <c r="EB364" i="16"/>
  <c r="DZ364" i="16"/>
  <c r="ED420" i="16"/>
  <c r="EA420" i="16"/>
  <c r="EC420" i="16"/>
  <c r="DZ420" i="16"/>
  <c r="EB420" i="16"/>
  <c r="ED223" i="16"/>
  <c r="EA223" i="16"/>
  <c r="EC223" i="16"/>
  <c r="FG223" i="16" s="1"/>
  <c r="EB223" i="16"/>
  <c r="DZ223" i="16"/>
  <c r="ED245" i="16"/>
  <c r="EB245" i="16"/>
  <c r="FF245" i="16" s="1"/>
  <c r="EC245" i="16"/>
  <c r="EA245" i="16"/>
  <c r="DZ245" i="16"/>
  <c r="ED429" i="16"/>
  <c r="EB429" i="16"/>
  <c r="EC429" i="16"/>
  <c r="EA429" i="16"/>
  <c r="DZ429" i="16"/>
  <c r="ED433" i="16"/>
  <c r="EB433" i="16"/>
  <c r="EC433" i="16"/>
  <c r="EA433" i="16"/>
  <c r="DZ433" i="16"/>
  <c r="ED130" i="16"/>
  <c r="EC130" i="16"/>
  <c r="EB130" i="16"/>
  <c r="DZ130" i="16"/>
  <c r="EA130" i="16"/>
  <c r="ED212" i="16"/>
  <c r="EC212" i="16"/>
  <c r="EA212" i="16"/>
  <c r="DZ212" i="16"/>
  <c r="EB212" i="16"/>
  <c r="EC324" i="16"/>
  <c r="ED324" i="16"/>
  <c r="EA324" i="16"/>
  <c r="EB324" i="16"/>
  <c r="DZ324" i="16"/>
  <c r="ED339" i="16"/>
  <c r="EC339" i="16"/>
  <c r="EA339" i="16"/>
  <c r="DZ339" i="16"/>
  <c r="EB339" i="16"/>
  <c r="ED366" i="16"/>
  <c r="EB366" i="16"/>
  <c r="DZ366" i="16"/>
  <c r="FD366" i="16" s="1"/>
  <c r="EC366" i="16"/>
  <c r="EA366" i="16"/>
  <c r="ED425" i="16"/>
  <c r="EB425" i="16"/>
  <c r="FF425" i="16" s="1"/>
  <c r="EC425" i="16"/>
  <c r="EA425" i="16"/>
  <c r="DZ425" i="16"/>
  <c r="ED495" i="16"/>
  <c r="FH495" i="16" s="1"/>
  <c r="EC495" i="16"/>
  <c r="EA495" i="16"/>
  <c r="EB495" i="16"/>
  <c r="DZ495" i="16"/>
  <c r="FD495" i="16" s="1"/>
  <c r="ED466" i="16"/>
  <c r="EC466" i="16"/>
  <c r="EB466" i="16"/>
  <c r="DZ466" i="16"/>
  <c r="EA466" i="16"/>
  <c r="EA500" i="16"/>
  <c r="ED500" i="16"/>
  <c r="EC500" i="16"/>
  <c r="FG500" i="16" s="1"/>
  <c r="EB500" i="16"/>
  <c r="DZ500" i="16"/>
  <c r="ED517" i="16"/>
  <c r="EB517" i="16"/>
  <c r="EA517" i="16"/>
  <c r="EC517" i="16"/>
  <c r="DZ517" i="16"/>
  <c r="ED514" i="16"/>
  <c r="FH514" i="16" s="1"/>
  <c r="EC514" i="16"/>
  <c r="EB514" i="16"/>
  <c r="DZ514" i="16"/>
  <c r="EA514" i="16"/>
  <c r="FE514" i="16" s="1"/>
  <c r="ED518" i="16"/>
  <c r="EC518" i="16"/>
  <c r="EB518" i="16"/>
  <c r="DZ518" i="16"/>
  <c r="FD518" i="16" s="1"/>
  <c r="EA518" i="16"/>
  <c r="ED3" i="16"/>
  <c r="EC3" i="16"/>
  <c r="EA3" i="16"/>
  <c r="EB3" i="16"/>
  <c r="DZ3" i="16"/>
  <c r="ED7" i="16"/>
  <c r="EC7" i="16"/>
  <c r="EA7" i="16"/>
  <c r="DZ7" i="16"/>
  <c r="EB7" i="16"/>
  <c r="ED23" i="16"/>
  <c r="EC23" i="16"/>
  <c r="EA23" i="16"/>
  <c r="DZ23" i="16"/>
  <c r="EB23" i="16"/>
  <c r="FF23" i="16" s="1"/>
  <c r="ED50" i="16"/>
  <c r="EC50" i="16"/>
  <c r="EB50" i="16"/>
  <c r="DZ50" i="16"/>
  <c r="EA50" i="16"/>
  <c r="ED183" i="16"/>
  <c r="EC183" i="16"/>
  <c r="EA183" i="16"/>
  <c r="FE183" i="16" s="1"/>
  <c r="EB183" i="16"/>
  <c r="DZ183" i="16"/>
  <c r="ED250" i="16"/>
  <c r="EB250" i="16"/>
  <c r="DZ250" i="16"/>
  <c r="EC250" i="16"/>
  <c r="EA250" i="16"/>
  <c r="ED210" i="16"/>
  <c r="FH210" i="16" s="1"/>
  <c r="EC210" i="16"/>
  <c r="EB210" i="16"/>
  <c r="DZ210" i="16"/>
  <c r="EA210" i="16"/>
  <c r="ED300" i="16"/>
  <c r="EC300" i="16"/>
  <c r="EA300" i="16"/>
  <c r="DZ300" i="16"/>
  <c r="FD300" i="16" s="1"/>
  <c r="EB300" i="16"/>
  <c r="ED394" i="16"/>
  <c r="EC394" i="16"/>
  <c r="EB394" i="16"/>
  <c r="FF394" i="16" s="1"/>
  <c r="DZ394" i="16"/>
  <c r="EA394" i="16"/>
  <c r="ED191" i="16"/>
  <c r="EA191" i="16"/>
  <c r="EC191" i="16"/>
  <c r="DZ191" i="16"/>
  <c r="EB191" i="16"/>
  <c r="ED374" i="16"/>
  <c r="EC374" i="16"/>
  <c r="EB374" i="16"/>
  <c r="DZ374" i="16"/>
  <c r="EA374" i="16"/>
  <c r="ED386" i="16"/>
  <c r="EC386" i="16"/>
  <c r="EB386" i="16"/>
  <c r="DZ386" i="16"/>
  <c r="FD386" i="16" s="1"/>
  <c r="EA386" i="16"/>
  <c r="ED390" i="16"/>
  <c r="EC390" i="16"/>
  <c r="EB390" i="16"/>
  <c r="DZ390" i="16"/>
  <c r="EA390" i="16"/>
  <c r="EC395" i="16"/>
  <c r="EA395" i="16"/>
  <c r="ED395" i="16"/>
  <c r="DZ395" i="16"/>
  <c r="EB395" i="16"/>
  <c r="ED402" i="16"/>
  <c r="FH402" i="16" s="1"/>
  <c r="EC402" i="16"/>
  <c r="EB402" i="16"/>
  <c r="DZ402" i="16"/>
  <c r="EA402" i="16"/>
  <c r="FE402" i="16" s="1"/>
  <c r="ED406" i="16"/>
  <c r="EC406" i="16"/>
  <c r="EB406" i="16"/>
  <c r="DZ406" i="16"/>
  <c r="FD406" i="16" s="1"/>
  <c r="EA406" i="16"/>
  <c r="ED136" i="16"/>
  <c r="EC136" i="16"/>
  <c r="EB136" i="16"/>
  <c r="EA136" i="16"/>
  <c r="DZ136" i="16"/>
  <c r="ED144" i="16"/>
  <c r="EC144" i="16"/>
  <c r="FG144" i="16" s="1"/>
  <c r="EB144" i="16"/>
  <c r="EA144" i="16"/>
  <c r="DZ144" i="16"/>
  <c r="ED152" i="16"/>
  <c r="EC152" i="16"/>
  <c r="EB152" i="16"/>
  <c r="EA152" i="16"/>
  <c r="DZ152" i="16"/>
  <c r="ED160" i="16"/>
  <c r="EC160" i="16"/>
  <c r="EB160" i="16"/>
  <c r="EA160" i="16"/>
  <c r="FE160" i="16" s="1"/>
  <c r="DZ160" i="16"/>
  <c r="ED168" i="16"/>
  <c r="EC168" i="16"/>
  <c r="EB168" i="16"/>
  <c r="EA168" i="16"/>
  <c r="DZ168" i="16"/>
  <c r="ED176" i="16"/>
  <c r="EC176" i="16"/>
  <c r="FG176" i="16" s="1"/>
  <c r="EB176" i="16"/>
  <c r="EA176" i="16"/>
  <c r="DZ176" i="16"/>
  <c r="ED220" i="16"/>
  <c r="EC220" i="16"/>
  <c r="EA220" i="16"/>
  <c r="DZ220" i="16"/>
  <c r="EB220" i="16"/>
  <c r="ED308" i="16"/>
  <c r="EC308" i="16"/>
  <c r="EA308" i="16"/>
  <c r="DZ308" i="16"/>
  <c r="EB308" i="16"/>
  <c r="ED319" i="16"/>
  <c r="EA319" i="16"/>
  <c r="EC319" i="16"/>
  <c r="EB319" i="16"/>
  <c r="DZ319" i="16"/>
  <c r="ED443" i="16"/>
  <c r="EC443" i="16"/>
  <c r="EA443" i="16"/>
  <c r="DZ443" i="16"/>
  <c r="EB443" i="16"/>
  <c r="ED516" i="16"/>
  <c r="EA516" i="16"/>
  <c r="EC516" i="16"/>
  <c r="DZ516" i="16"/>
  <c r="EB516" i="16"/>
  <c r="EC491" i="16"/>
  <c r="EA491" i="16"/>
  <c r="ED491" i="16"/>
  <c r="EB491" i="16"/>
  <c r="FF491" i="16" s="1"/>
  <c r="DZ491" i="16"/>
  <c r="ED438" i="16"/>
  <c r="EC438" i="16"/>
  <c r="EB438" i="16"/>
  <c r="DZ438" i="16"/>
  <c r="EA438" i="16"/>
  <c r="ED14" i="16"/>
  <c r="EC14" i="16"/>
  <c r="DZ14" i="16"/>
  <c r="EB14" i="16"/>
  <c r="EA14" i="16"/>
  <c r="ED30" i="16"/>
  <c r="FH30" i="16" s="1"/>
  <c r="DZ30" i="16"/>
  <c r="EC30" i="16"/>
  <c r="EB30" i="16"/>
  <c r="EA30" i="16"/>
  <c r="ED58" i="16"/>
  <c r="EC58" i="16"/>
  <c r="EB58" i="16"/>
  <c r="DZ58" i="16"/>
  <c r="EA58" i="16"/>
  <c r="ED66" i="16"/>
  <c r="EC66" i="16"/>
  <c r="EB66" i="16"/>
  <c r="DZ66" i="16"/>
  <c r="EA66" i="16"/>
  <c r="ED74" i="16"/>
  <c r="EB74" i="16"/>
  <c r="DZ74" i="16"/>
  <c r="EC74" i="16"/>
  <c r="EA74" i="16"/>
  <c r="ED82" i="16"/>
  <c r="EC82" i="16"/>
  <c r="EB82" i="16"/>
  <c r="DZ82" i="16"/>
  <c r="EA82" i="16"/>
  <c r="FE82" i="16" s="1"/>
  <c r="ED90" i="16"/>
  <c r="EC90" i="16"/>
  <c r="EB90" i="16"/>
  <c r="DZ90" i="16"/>
  <c r="EA90" i="16"/>
  <c r="ED98" i="16"/>
  <c r="EC98" i="16"/>
  <c r="EB98" i="16"/>
  <c r="DZ98" i="16"/>
  <c r="EA98" i="16"/>
  <c r="ED55" i="16"/>
  <c r="EC55" i="16"/>
  <c r="EA55" i="16"/>
  <c r="EB55" i="16"/>
  <c r="DZ55" i="16"/>
  <c r="ED116" i="16"/>
  <c r="FH116" i="16" s="1"/>
  <c r="EC116" i="16"/>
  <c r="EB116" i="16"/>
  <c r="EA116" i="16"/>
  <c r="DZ116" i="16"/>
  <c r="FD116" i="16" s="1"/>
  <c r="ED124" i="16"/>
  <c r="EC124" i="16"/>
  <c r="EB124" i="16"/>
  <c r="EA124" i="16"/>
  <c r="DZ124" i="16"/>
  <c r="ED211" i="16"/>
  <c r="EC211" i="16"/>
  <c r="EA211" i="16"/>
  <c r="DZ211" i="16"/>
  <c r="EB211" i="16"/>
  <c r="ED361" i="16"/>
  <c r="EC361" i="16"/>
  <c r="EB361" i="16"/>
  <c r="EA361" i="16"/>
  <c r="DZ361" i="16"/>
  <c r="ED216" i="16"/>
  <c r="EC216" i="16"/>
  <c r="EA216" i="16"/>
  <c r="EB216" i="16"/>
  <c r="DZ216" i="16"/>
  <c r="ED241" i="16"/>
  <c r="EC241" i="16"/>
  <c r="EB241" i="16"/>
  <c r="EA241" i="16"/>
  <c r="DZ241" i="16"/>
  <c r="ED272" i="16"/>
  <c r="EC272" i="16"/>
  <c r="EA272" i="16"/>
  <c r="FE272" i="16" s="1"/>
  <c r="DZ272" i="16"/>
  <c r="EB272" i="16"/>
  <c r="ED312" i="16"/>
  <c r="EC312" i="16"/>
  <c r="EA312" i="16"/>
  <c r="EB312" i="16"/>
  <c r="DZ312" i="16"/>
  <c r="ED185" i="16"/>
  <c r="FH185" i="16" s="1"/>
  <c r="EB185" i="16"/>
  <c r="EC185" i="16"/>
  <c r="EA185" i="16"/>
  <c r="DZ185" i="16"/>
  <c r="ED244" i="16"/>
  <c r="EC244" i="16"/>
  <c r="EA244" i="16"/>
  <c r="DZ244" i="16"/>
  <c r="EB244" i="16"/>
  <c r="ED263" i="16"/>
  <c r="EC263" i="16"/>
  <c r="EA263" i="16"/>
  <c r="EB263" i="16"/>
  <c r="DZ263" i="16"/>
  <c r="ED279" i="16"/>
  <c r="EC279" i="16"/>
  <c r="EA279" i="16"/>
  <c r="EB279" i="16"/>
  <c r="DZ279" i="16"/>
  <c r="ED295" i="16"/>
  <c r="FH295" i="16" s="1"/>
  <c r="EC295" i="16"/>
  <c r="EA295" i="16"/>
  <c r="EB295" i="16"/>
  <c r="DZ295" i="16"/>
  <c r="FD295" i="16" s="1"/>
  <c r="ED190" i="16"/>
  <c r="EC190" i="16"/>
  <c r="DZ190" i="16"/>
  <c r="EB190" i="16"/>
  <c r="EA190" i="16"/>
  <c r="ED201" i="16"/>
  <c r="EC201" i="16"/>
  <c r="EB201" i="16"/>
  <c r="EA201" i="16"/>
  <c r="DZ201" i="16"/>
  <c r="ED228" i="16"/>
  <c r="EC228" i="16"/>
  <c r="EA228" i="16"/>
  <c r="DZ228" i="16"/>
  <c r="EB228" i="16"/>
  <c r="ED215" i="16"/>
  <c r="EC215" i="16"/>
  <c r="EA215" i="16"/>
  <c r="EB215" i="16"/>
  <c r="DZ215" i="16"/>
  <c r="ED133" i="16"/>
  <c r="EC133" i="16"/>
  <c r="EB133" i="16"/>
  <c r="DZ133" i="16"/>
  <c r="FD133" i="16" s="1"/>
  <c r="EA133" i="16"/>
  <c r="ED141" i="16"/>
  <c r="EC141" i="16"/>
  <c r="EB141" i="16"/>
  <c r="DZ141" i="16"/>
  <c r="EA141" i="16"/>
  <c r="ED149" i="16"/>
  <c r="EB149" i="16"/>
  <c r="FF149" i="16" s="1"/>
  <c r="DZ149" i="16"/>
  <c r="EC149" i="16"/>
  <c r="EA149" i="16"/>
  <c r="ED157" i="16"/>
  <c r="EC157" i="16"/>
  <c r="EB157" i="16"/>
  <c r="EA157" i="16"/>
  <c r="DZ157" i="16"/>
  <c r="ED165" i="16"/>
  <c r="EC165" i="16"/>
  <c r="EB165" i="16"/>
  <c r="EA165" i="16"/>
  <c r="DZ165" i="16"/>
  <c r="EC173" i="16"/>
  <c r="EB173" i="16"/>
  <c r="EA173" i="16"/>
  <c r="ED173" i="16"/>
  <c r="DZ173" i="16"/>
  <c r="ED329" i="16"/>
  <c r="EC329" i="16"/>
  <c r="FG329" i="16" s="1"/>
  <c r="EB329" i="16"/>
  <c r="EA329" i="16"/>
  <c r="DZ329" i="16"/>
  <c r="ED330" i="16"/>
  <c r="FH330" i="16" s="1"/>
  <c r="EC330" i="16"/>
  <c r="EB330" i="16"/>
  <c r="DZ330" i="16"/>
  <c r="EA330" i="16"/>
  <c r="ED337" i="16"/>
  <c r="EC337" i="16"/>
  <c r="EB337" i="16"/>
  <c r="EA337" i="16"/>
  <c r="DZ337" i="16"/>
  <c r="ED383" i="16"/>
  <c r="EA383" i="16"/>
  <c r="EC383" i="16"/>
  <c r="EB383" i="16"/>
  <c r="DZ383" i="16"/>
  <c r="ED403" i="16"/>
  <c r="EC403" i="16"/>
  <c r="EA403" i="16"/>
  <c r="DZ403" i="16"/>
  <c r="EB403" i="16"/>
  <c r="ED481" i="16"/>
  <c r="FH481" i="16" s="1"/>
  <c r="EB481" i="16"/>
  <c r="EC481" i="16"/>
  <c r="EA481" i="16"/>
  <c r="DZ481" i="16"/>
  <c r="ED536" i="16"/>
  <c r="EC536" i="16"/>
  <c r="EA536" i="16"/>
  <c r="EB536" i="16"/>
  <c r="FF536" i="16" s="1"/>
  <c r="DZ536" i="16"/>
  <c r="ED505" i="16"/>
  <c r="EB505" i="16"/>
  <c r="EC505" i="16"/>
  <c r="EA505" i="16"/>
  <c r="DZ505" i="16"/>
  <c r="EB521" i="16"/>
  <c r="EC521" i="16"/>
  <c r="FG521" i="16" s="1"/>
  <c r="ED521" i="16"/>
  <c r="EA521" i="16"/>
  <c r="DZ521" i="16"/>
  <c r="ED483" i="16"/>
  <c r="EC483" i="16"/>
  <c r="EA483" i="16"/>
  <c r="DZ483" i="16"/>
  <c r="EB483" i="16"/>
  <c r="ED461" i="16"/>
  <c r="EB461" i="16"/>
  <c r="EC461" i="16"/>
  <c r="EA461" i="16"/>
  <c r="FE461" i="16" s="1"/>
  <c r="DZ461" i="16"/>
  <c r="EC480" i="16"/>
  <c r="EA480" i="16"/>
  <c r="ED480" i="16"/>
  <c r="EB480" i="16"/>
  <c r="DZ480" i="16"/>
  <c r="ED498" i="16"/>
  <c r="EC498" i="16"/>
  <c r="EB498" i="16"/>
  <c r="DZ498" i="16"/>
  <c r="EA498" i="16"/>
  <c r="EC512" i="16"/>
  <c r="ED512" i="16"/>
  <c r="EA512" i="16"/>
  <c r="EB512" i="16"/>
  <c r="DZ512" i="16"/>
  <c r="EC33" i="16"/>
  <c r="ED33" i="16"/>
  <c r="EB33" i="16"/>
  <c r="DZ33" i="16"/>
  <c r="EA33" i="16"/>
  <c r="ED182" i="16"/>
  <c r="EC182" i="16"/>
  <c r="EB182" i="16"/>
  <c r="FF182" i="16" s="1"/>
  <c r="DZ182" i="16"/>
  <c r="EA182" i="16"/>
  <c r="ED365" i="16"/>
  <c r="EC365" i="16"/>
  <c r="EB365" i="16"/>
  <c r="EA365" i="16"/>
  <c r="DZ365" i="16"/>
  <c r="ED194" i="16"/>
  <c r="EC194" i="16"/>
  <c r="EB194" i="16"/>
  <c r="DZ194" i="16"/>
  <c r="EA194" i="16"/>
  <c r="FE194" i="16" s="1"/>
  <c r="ED229" i="16"/>
  <c r="EB229" i="16"/>
  <c r="EC229" i="16"/>
  <c r="EA229" i="16"/>
  <c r="DZ229" i="16"/>
  <c r="ED264" i="16"/>
  <c r="EC264" i="16"/>
  <c r="EA264" i="16"/>
  <c r="EB264" i="16"/>
  <c r="DZ264" i="16"/>
  <c r="EB373" i="16"/>
  <c r="EC373" i="16"/>
  <c r="EA373" i="16"/>
  <c r="DZ373" i="16"/>
  <c r="ED373" i="16"/>
  <c r="ED389" i="16"/>
  <c r="EB389" i="16"/>
  <c r="EA389" i="16"/>
  <c r="EC389" i="16"/>
  <c r="DZ389" i="16"/>
  <c r="EB405" i="16"/>
  <c r="ED405" i="16"/>
  <c r="EA405" i="16"/>
  <c r="EC405" i="16"/>
  <c r="FG405" i="16" s="1"/>
  <c r="DZ405" i="16"/>
  <c r="EC336" i="16"/>
  <c r="ED336" i="16"/>
  <c r="EA336" i="16"/>
  <c r="EB336" i="16"/>
  <c r="DZ336" i="16"/>
  <c r="ED520" i="16"/>
  <c r="EC520" i="16"/>
  <c r="EA520" i="16"/>
  <c r="EB520" i="16"/>
  <c r="DZ520" i="16"/>
  <c r="EC459" i="16"/>
  <c r="EA459" i="16"/>
  <c r="DZ459" i="16"/>
  <c r="EB459" i="16"/>
  <c r="ED459" i="16"/>
  <c r="ED278" i="16"/>
  <c r="EC278" i="16"/>
  <c r="EB278" i="16"/>
  <c r="DZ278" i="16"/>
  <c r="EA278" i="16"/>
  <c r="ED286" i="16"/>
  <c r="EC286" i="16"/>
  <c r="EB286" i="16"/>
  <c r="DZ286" i="16"/>
  <c r="EA286" i="16"/>
  <c r="ED294" i="16"/>
  <c r="EC294" i="16"/>
  <c r="EB294" i="16"/>
  <c r="DZ294" i="16"/>
  <c r="EA294" i="16"/>
  <c r="ED302" i="16"/>
  <c r="EB302" i="16"/>
  <c r="DZ302" i="16"/>
  <c r="EC302" i="16"/>
  <c r="EA302" i="16"/>
  <c r="ED441" i="16"/>
  <c r="EB441" i="16"/>
  <c r="EC441" i="16"/>
  <c r="EA441" i="16"/>
  <c r="DZ441" i="16"/>
  <c r="ED452" i="16"/>
  <c r="EA452" i="16"/>
  <c r="EC452" i="16"/>
  <c r="EB452" i="16"/>
  <c r="DZ452" i="16"/>
  <c r="ED467" i="16"/>
  <c r="EC467" i="16"/>
  <c r="EA467" i="16"/>
  <c r="DZ467" i="16"/>
  <c r="EB467" i="16"/>
  <c r="ED482" i="16"/>
  <c r="EC482" i="16"/>
  <c r="EB482" i="16"/>
  <c r="DZ482" i="16"/>
  <c r="EA482" i="16"/>
  <c r="ED490" i="16"/>
  <c r="EC490" i="16"/>
  <c r="EB490" i="16"/>
  <c r="DZ490" i="16"/>
  <c r="EA490" i="16"/>
  <c r="ED524" i="16"/>
  <c r="EA524" i="16"/>
  <c r="EC524" i="16"/>
  <c r="EB524" i="16"/>
  <c r="DZ524" i="16"/>
  <c r="EB533" i="16"/>
  <c r="ED533" i="16"/>
  <c r="EA533" i="16"/>
  <c r="EC533" i="16"/>
  <c r="DZ533" i="16"/>
  <c r="ED52" i="16"/>
  <c r="FH52" i="16" s="1"/>
  <c r="EC52" i="16"/>
  <c r="EB52" i="16"/>
  <c r="EA52" i="16"/>
  <c r="DZ52" i="16"/>
  <c r="FD52" i="16" s="1"/>
  <c r="EC61" i="16"/>
  <c r="ED61" i="16"/>
  <c r="EB61" i="16"/>
  <c r="DZ61" i="16"/>
  <c r="EA61" i="16"/>
  <c r="ED69" i="16"/>
  <c r="EC69" i="16"/>
  <c r="EB69" i="16"/>
  <c r="FF69" i="16" s="1"/>
  <c r="DZ69" i="16"/>
  <c r="EA69" i="16"/>
  <c r="ED77" i="16"/>
  <c r="EC77" i="16"/>
  <c r="EB77" i="16"/>
  <c r="DZ77" i="16"/>
  <c r="EA77" i="16"/>
  <c r="ED85" i="16"/>
  <c r="FH85" i="16" s="1"/>
  <c r="EB85" i="16"/>
  <c r="DZ85" i="16"/>
  <c r="EC85" i="16"/>
  <c r="EA85" i="16"/>
  <c r="ED93" i="16"/>
  <c r="EC93" i="16"/>
  <c r="EB93" i="16"/>
  <c r="DZ93" i="16"/>
  <c r="EA93" i="16"/>
  <c r="ED101" i="16"/>
  <c r="EC101" i="16"/>
  <c r="EB101" i="16"/>
  <c r="FF101" i="16" s="1"/>
  <c r="DZ101" i="16"/>
  <c r="EA101" i="16"/>
  <c r="ED12" i="16"/>
  <c r="EC12" i="16"/>
  <c r="EB12" i="16"/>
  <c r="EA12" i="16"/>
  <c r="DZ12" i="16"/>
  <c r="ED28" i="16"/>
  <c r="FH28" i="16" s="1"/>
  <c r="EC28" i="16"/>
  <c r="EB28" i="16"/>
  <c r="EA28" i="16"/>
  <c r="DZ28" i="16"/>
  <c r="FD28" i="16" s="1"/>
  <c r="ED107" i="16"/>
  <c r="EC107" i="16"/>
  <c r="EA107" i="16"/>
  <c r="EB107" i="16"/>
  <c r="FF107" i="16" s="1"/>
  <c r="DZ107" i="16"/>
  <c r="EC109" i="16"/>
  <c r="ED109" i="16"/>
  <c r="EB109" i="16"/>
  <c r="FF109" i="16" s="1"/>
  <c r="DZ109" i="16"/>
  <c r="EA109" i="16"/>
  <c r="ED117" i="16"/>
  <c r="EB117" i="16"/>
  <c r="DZ117" i="16"/>
  <c r="EC117" i="16"/>
  <c r="EA117" i="16"/>
  <c r="EC125" i="16"/>
  <c r="EB125" i="16"/>
  <c r="ED125" i="16"/>
  <c r="DZ125" i="16"/>
  <c r="EA125" i="16"/>
  <c r="ED188" i="16"/>
  <c r="EC188" i="16"/>
  <c r="EB188" i="16"/>
  <c r="EA188" i="16"/>
  <c r="DZ188" i="16"/>
  <c r="ED261" i="16"/>
  <c r="EB261" i="16"/>
  <c r="EA261" i="16"/>
  <c r="FE261" i="16" s="1"/>
  <c r="DZ261" i="16"/>
  <c r="EC261" i="16"/>
  <c r="EC388" i="16"/>
  <c r="ED388" i="16"/>
  <c r="EA388" i="16"/>
  <c r="EB388" i="16"/>
  <c r="DZ388" i="16"/>
  <c r="ED408" i="16"/>
  <c r="EC408" i="16"/>
  <c r="EA408" i="16"/>
  <c r="EB408" i="16"/>
  <c r="DZ408" i="16"/>
  <c r="ED417" i="16"/>
  <c r="EB417" i="16"/>
  <c r="EC417" i="16"/>
  <c r="EA417" i="16"/>
  <c r="DZ417" i="16"/>
  <c r="ED240" i="16"/>
  <c r="EC240" i="16"/>
  <c r="EA240" i="16"/>
  <c r="DZ240" i="16"/>
  <c r="EB240" i="16"/>
  <c r="ED280" i="16"/>
  <c r="EC280" i="16"/>
  <c r="EA280" i="16"/>
  <c r="EB280" i="16"/>
  <c r="DZ280" i="16"/>
  <c r="ED355" i="16"/>
  <c r="EA355" i="16"/>
  <c r="EC355" i="16"/>
  <c r="DZ355" i="16"/>
  <c r="EB355" i="16"/>
  <c r="ED239" i="16"/>
  <c r="EA239" i="16"/>
  <c r="EB239" i="16"/>
  <c r="DZ239" i="16"/>
  <c r="EC239" i="16"/>
  <c r="ED426" i="16"/>
  <c r="EC426" i="16"/>
  <c r="EB426" i="16"/>
  <c r="DZ426" i="16"/>
  <c r="EA426" i="16"/>
  <c r="ED428" i="16"/>
  <c r="EA428" i="16"/>
  <c r="FE428" i="16" s="1"/>
  <c r="EC428" i="16"/>
  <c r="DZ428" i="16"/>
  <c r="EB428" i="16"/>
  <c r="ED432" i="16"/>
  <c r="EC432" i="16"/>
  <c r="EA432" i="16"/>
  <c r="EB432" i="16"/>
  <c r="DZ432" i="16"/>
  <c r="EA436" i="16"/>
  <c r="ED436" i="16"/>
  <c r="EC436" i="16"/>
  <c r="EB436" i="16"/>
  <c r="DZ436" i="16"/>
  <c r="EB217" i="16"/>
  <c r="ED217" i="16"/>
  <c r="EA217" i="16"/>
  <c r="EC217" i="16"/>
  <c r="DZ217" i="16"/>
  <c r="ED323" i="16"/>
  <c r="EA323" i="16"/>
  <c r="DZ323" i="16"/>
  <c r="EC323" i="16"/>
  <c r="EB323" i="16"/>
  <c r="ED335" i="16"/>
  <c r="EA335" i="16"/>
  <c r="EB335" i="16"/>
  <c r="EC335" i="16"/>
  <c r="DZ335" i="16"/>
  <c r="ED424" i="16"/>
  <c r="EC424" i="16"/>
  <c r="EA424" i="16"/>
  <c r="EB424" i="16"/>
  <c r="DZ424" i="16"/>
  <c r="ED442" i="16"/>
  <c r="EC442" i="16"/>
  <c r="EB442" i="16"/>
  <c r="FF442" i="16" s="1"/>
  <c r="DZ442" i="16"/>
  <c r="EA442" i="16"/>
  <c r="ED444" i="16"/>
  <c r="EA444" i="16"/>
  <c r="EC444" i="16"/>
  <c r="EB444" i="16"/>
  <c r="DZ444" i="16"/>
  <c r="ED450" i="16"/>
  <c r="EC450" i="16"/>
  <c r="EB450" i="16"/>
  <c r="DZ450" i="16"/>
  <c r="EA450" i="16"/>
  <c r="EC523" i="16"/>
  <c r="EA523" i="16"/>
  <c r="EB523" i="16"/>
  <c r="ED523" i="16"/>
  <c r="DZ523" i="16"/>
  <c r="EB469" i="16"/>
  <c r="ED469" i="16"/>
  <c r="EA469" i="16"/>
  <c r="FE469" i="16" s="1"/>
  <c r="DZ469" i="16"/>
  <c r="EC469" i="16"/>
  <c r="ED496" i="16"/>
  <c r="EC496" i="16"/>
  <c r="EA496" i="16"/>
  <c r="EB496" i="16"/>
  <c r="DZ496" i="16"/>
  <c r="ED451" i="16"/>
  <c r="FH451" i="16" s="1"/>
  <c r="EC451" i="16"/>
  <c r="EA451" i="16"/>
  <c r="EB451" i="16"/>
  <c r="DZ451" i="16"/>
  <c r="FD451" i="16" s="1"/>
  <c r="ED503" i="16"/>
  <c r="EC503" i="16"/>
  <c r="EA503" i="16"/>
  <c r="EB503" i="16"/>
  <c r="DZ503" i="16"/>
  <c r="ED526" i="16"/>
  <c r="EC526" i="16"/>
  <c r="EB526" i="16"/>
  <c r="DZ526" i="16"/>
  <c r="EA526" i="16"/>
  <c r="ED460" i="16"/>
  <c r="EA460" i="16"/>
  <c r="EC460" i="16"/>
  <c r="DZ460" i="16"/>
  <c r="EB460" i="16"/>
  <c r="ED507" i="16"/>
  <c r="EC507" i="16"/>
  <c r="EA507" i="16"/>
  <c r="EB507" i="16"/>
  <c r="DZ507" i="16"/>
  <c r="ED38" i="16"/>
  <c r="EC38" i="16"/>
  <c r="DZ38" i="16"/>
  <c r="EB38" i="16"/>
  <c r="EA38" i="16"/>
  <c r="ED19" i="16"/>
  <c r="EC19" i="16"/>
  <c r="EA19" i="16"/>
  <c r="EB19" i="16"/>
  <c r="DZ19" i="16"/>
  <c r="ED48" i="16"/>
  <c r="EC48" i="16"/>
  <c r="FG48" i="16" s="1"/>
  <c r="EB48" i="16"/>
  <c r="EA48" i="16"/>
  <c r="DZ48" i="16"/>
  <c r="ED126" i="16"/>
  <c r="EC126" i="16"/>
  <c r="DZ126" i="16"/>
  <c r="EB126" i="16"/>
  <c r="EA126" i="16"/>
  <c r="ED243" i="16"/>
  <c r="EC243" i="16"/>
  <c r="EA243" i="16"/>
  <c r="DZ243" i="16"/>
  <c r="EB243" i="16"/>
  <c r="ED422" i="16"/>
  <c r="EC422" i="16"/>
  <c r="EB422" i="16"/>
  <c r="DZ422" i="16"/>
  <c r="EA422" i="16"/>
  <c r="ED208" i="16"/>
  <c r="EC208" i="16"/>
  <c r="EA208" i="16"/>
  <c r="EB208" i="16"/>
  <c r="DZ208" i="16"/>
  <c r="ED284" i="16"/>
  <c r="EC284" i="16"/>
  <c r="EA284" i="16"/>
  <c r="DZ284" i="16"/>
  <c r="EB284" i="16"/>
  <c r="FF284" i="16" s="1"/>
  <c r="ED439" i="16"/>
  <c r="EC439" i="16"/>
  <c r="EA439" i="16"/>
  <c r="EB439" i="16"/>
  <c r="FF439" i="16" s="1"/>
  <c r="DZ439" i="16"/>
  <c r="EC347" i="16"/>
  <c r="ED347" i="16"/>
  <c r="EA347" i="16"/>
  <c r="DZ347" i="16"/>
  <c r="EB347" i="16"/>
  <c r="ED414" i="16"/>
  <c r="EC414" i="16"/>
  <c r="EB414" i="16"/>
  <c r="DZ414" i="16"/>
  <c r="EA414" i="16"/>
  <c r="EC416" i="16"/>
  <c r="FG416" i="16" s="1"/>
  <c r="EA416" i="16"/>
  <c r="EB416" i="16"/>
  <c r="DZ416" i="16"/>
  <c r="ED416" i="16"/>
  <c r="ED134" i="16"/>
  <c r="EC134" i="16"/>
  <c r="DZ134" i="16"/>
  <c r="EB134" i="16"/>
  <c r="FF134" i="16" s="1"/>
  <c r="EA134" i="16"/>
  <c r="ED142" i="16"/>
  <c r="EC142" i="16"/>
  <c r="DZ142" i="16"/>
  <c r="EB142" i="16"/>
  <c r="EA142" i="16"/>
  <c r="ED150" i="16"/>
  <c r="EC150" i="16"/>
  <c r="DZ150" i="16"/>
  <c r="EB150" i="16"/>
  <c r="EA150" i="16"/>
  <c r="ED158" i="16"/>
  <c r="EC158" i="16"/>
  <c r="DZ158" i="16"/>
  <c r="EB158" i="16"/>
  <c r="EA158" i="16"/>
  <c r="ED166" i="16"/>
  <c r="EC166" i="16"/>
  <c r="EB166" i="16"/>
  <c r="DZ166" i="16"/>
  <c r="EA166" i="16"/>
  <c r="ED174" i="16"/>
  <c r="DZ174" i="16"/>
  <c r="EC174" i="16"/>
  <c r="EB174" i="16"/>
  <c r="EA174" i="16"/>
  <c r="ED225" i="16"/>
  <c r="EC225" i="16"/>
  <c r="EB225" i="16"/>
  <c r="EA225" i="16"/>
  <c r="DZ225" i="16"/>
  <c r="ED238" i="16"/>
  <c r="EB238" i="16"/>
  <c r="DZ238" i="16"/>
  <c r="EC238" i="16"/>
  <c r="EA238" i="16"/>
  <c r="ED315" i="16"/>
  <c r="EC315" i="16"/>
  <c r="EA315" i="16"/>
  <c r="DZ315" i="16"/>
  <c r="EB315" i="16"/>
  <c r="ED333" i="16"/>
  <c r="EC333" i="16"/>
  <c r="EB333" i="16"/>
  <c r="EA333" i="16"/>
  <c r="DZ333" i="16"/>
  <c r="ED338" i="16"/>
  <c r="EC338" i="16"/>
  <c r="EB338" i="16"/>
  <c r="DZ338" i="16"/>
  <c r="EA338" i="16"/>
  <c r="ED473" i="16"/>
  <c r="EB473" i="16"/>
  <c r="EC473" i="16"/>
  <c r="EA473" i="16"/>
  <c r="DZ473" i="16"/>
  <c r="FD473" i="16" s="1"/>
  <c r="ED468" i="16"/>
  <c r="EA468" i="16"/>
  <c r="EC468" i="16"/>
  <c r="EB468" i="16"/>
  <c r="DZ468" i="16"/>
  <c r="ED529" i="16"/>
  <c r="EB529" i="16"/>
  <c r="EC529" i="16"/>
  <c r="EA529" i="16"/>
  <c r="DZ529" i="16"/>
  <c r="ED10" i="16"/>
  <c r="EB10" i="16"/>
  <c r="DZ10" i="16"/>
  <c r="EA10" i="16"/>
  <c r="EC10" i="16"/>
  <c r="ED26" i="16"/>
  <c r="EC26" i="16"/>
  <c r="EB26" i="16"/>
  <c r="DZ26" i="16"/>
  <c r="EA26" i="16"/>
  <c r="ED56" i="16"/>
  <c r="EC56" i="16"/>
  <c r="EB56" i="16"/>
  <c r="EA56" i="16"/>
  <c r="DZ56" i="16"/>
  <c r="ED64" i="16"/>
  <c r="EC64" i="16"/>
  <c r="EB64" i="16"/>
  <c r="EA64" i="16"/>
  <c r="DZ64" i="16"/>
  <c r="ED72" i="16"/>
  <c r="EC72" i="16"/>
  <c r="EB72" i="16"/>
  <c r="EA72" i="16"/>
  <c r="DZ72" i="16"/>
  <c r="ED80" i="16"/>
  <c r="EC80" i="16"/>
  <c r="EB80" i="16"/>
  <c r="EA80" i="16"/>
  <c r="DZ80" i="16"/>
  <c r="ED88" i="16"/>
  <c r="EC88" i="16"/>
  <c r="EB88" i="16"/>
  <c r="EA88" i="16"/>
  <c r="DZ88" i="16"/>
  <c r="ED96" i="16"/>
  <c r="EC96" i="16"/>
  <c r="EB96" i="16"/>
  <c r="EA96" i="16"/>
  <c r="DZ96" i="16"/>
  <c r="ED104" i="16"/>
  <c r="EC104" i="16"/>
  <c r="EB104" i="16"/>
  <c r="EA104" i="16"/>
  <c r="DZ104" i="16"/>
  <c r="ED114" i="16"/>
  <c r="EC114" i="16"/>
  <c r="EB114" i="16"/>
  <c r="DZ114" i="16"/>
  <c r="EA114" i="16"/>
  <c r="ED122" i="16"/>
  <c r="EC122" i="16"/>
  <c r="EB122" i="16"/>
  <c r="DZ122" i="16"/>
  <c r="EA122" i="16"/>
  <c r="ED192" i="16"/>
  <c r="EC192" i="16"/>
  <c r="EB192" i="16"/>
  <c r="EA192" i="16"/>
  <c r="DZ192" i="16"/>
  <c r="ED269" i="16"/>
  <c r="EC269" i="16"/>
  <c r="FG269" i="16" s="1"/>
  <c r="EB269" i="16"/>
  <c r="EA269" i="16"/>
  <c r="DZ269" i="16"/>
  <c r="ED309" i="16"/>
  <c r="EB309" i="16"/>
  <c r="EC309" i="16"/>
  <c r="EA309" i="16"/>
  <c r="DZ309" i="16"/>
  <c r="ED311" i="16"/>
  <c r="EC311" i="16"/>
  <c r="EA311" i="16"/>
  <c r="EB311" i="16"/>
  <c r="FF311" i="16" s="1"/>
  <c r="DZ311" i="16"/>
  <c r="ED307" i="16"/>
  <c r="EC307" i="16"/>
  <c r="EA307" i="16"/>
  <c r="FE307" i="16" s="1"/>
  <c r="DZ307" i="16"/>
  <c r="EB307" i="16"/>
  <c r="EC360" i="16"/>
  <c r="ED360" i="16"/>
  <c r="EA360" i="16"/>
  <c r="EB360" i="16"/>
  <c r="DZ360" i="16"/>
  <c r="EC368" i="16"/>
  <c r="ED368" i="16"/>
  <c r="EA368" i="16"/>
  <c r="EB368" i="16"/>
  <c r="DZ368" i="16"/>
  <c r="ED181" i="16"/>
  <c r="EB181" i="16"/>
  <c r="EC181" i="16"/>
  <c r="EA181" i="16"/>
  <c r="DZ181" i="16"/>
  <c r="ED242" i="16"/>
  <c r="EC242" i="16"/>
  <c r="EB242" i="16"/>
  <c r="FF242" i="16" s="1"/>
  <c r="DZ242" i="16"/>
  <c r="EA242" i="16"/>
  <c r="ED259" i="16"/>
  <c r="EA259" i="16"/>
  <c r="DZ259" i="16"/>
  <c r="EC259" i="16"/>
  <c r="EB259" i="16"/>
  <c r="ED275" i="16"/>
  <c r="EC275" i="16"/>
  <c r="EA275" i="16"/>
  <c r="DZ275" i="16"/>
  <c r="EB275" i="16"/>
  <c r="ED291" i="16"/>
  <c r="EA291" i="16"/>
  <c r="EC291" i="16"/>
  <c r="DZ291" i="16"/>
  <c r="FD291" i="16" s="1"/>
  <c r="EB291" i="16"/>
  <c r="ED233" i="16"/>
  <c r="EC233" i="16"/>
  <c r="EB233" i="16"/>
  <c r="EA233" i="16"/>
  <c r="DZ233" i="16"/>
  <c r="ED131" i="16"/>
  <c r="EC131" i="16"/>
  <c r="EA131" i="16"/>
  <c r="EB131" i="16"/>
  <c r="DZ131" i="16"/>
  <c r="ED139" i="16"/>
  <c r="FH139" i="16" s="1"/>
  <c r="EC139" i="16"/>
  <c r="EA139" i="16"/>
  <c r="EB139" i="16"/>
  <c r="DZ139" i="16"/>
  <c r="FD139" i="16" s="1"/>
  <c r="ED147" i="16"/>
  <c r="EC147" i="16"/>
  <c r="EA147" i="16"/>
  <c r="EB147" i="16"/>
  <c r="DZ147" i="16"/>
  <c r="ED155" i="16"/>
  <c r="EC155" i="16"/>
  <c r="EA155" i="16"/>
  <c r="FE155" i="16" s="1"/>
  <c r="EB155" i="16"/>
  <c r="DZ155" i="16"/>
  <c r="ED163" i="16"/>
  <c r="EC163" i="16"/>
  <c r="EA163" i="16"/>
  <c r="EB163" i="16"/>
  <c r="DZ163" i="16"/>
  <c r="ED171" i="16"/>
  <c r="FH171" i="16" s="1"/>
  <c r="EC171" i="16"/>
  <c r="EA171" i="16"/>
  <c r="EB171" i="16"/>
  <c r="DZ171" i="16"/>
  <c r="FD171" i="16" s="1"/>
  <c r="ED180" i="16"/>
  <c r="EC180" i="16"/>
  <c r="EB180" i="16"/>
  <c r="EA180" i="16"/>
  <c r="DZ180" i="16"/>
  <c r="ED206" i="16"/>
  <c r="EB206" i="16"/>
  <c r="EC206" i="16"/>
  <c r="DZ206" i="16"/>
  <c r="EA206" i="16"/>
  <c r="ED258" i="16"/>
  <c r="EC258" i="16"/>
  <c r="EB258" i="16"/>
  <c r="DZ258" i="16"/>
  <c r="EA258" i="16"/>
  <c r="ED317" i="16"/>
  <c r="EC317" i="16"/>
  <c r="EB317" i="16"/>
  <c r="EA317" i="16"/>
  <c r="DZ317" i="16"/>
  <c r="EC356" i="16"/>
  <c r="ED356" i="16"/>
  <c r="EA356" i="16"/>
  <c r="DZ356" i="16"/>
  <c r="EB356" i="16"/>
  <c r="EC379" i="16"/>
  <c r="ED379" i="16"/>
  <c r="EA379" i="16"/>
  <c r="FE379" i="16" s="1"/>
  <c r="DZ379" i="16"/>
  <c r="EB379" i="16"/>
  <c r="ED399" i="16"/>
  <c r="EC399" i="16"/>
  <c r="EA399" i="16"/>
  <c r="EB399" i="16"/>
  <c r="DZ399" i="16"/>
  <c r="ED534" i="16"/>
  <c r="FH534" i="16" s="1"/>
  <c r="EC534" i="16"/>
  <c r="EB534" i="16"/>
  <c r="DZ534" i="16"/>
  <c r="EA534" i="16"/>
  <c r="FE534" i="16" s="1"/>
  <c r="EC479" i="16"/>
  <c r="EA479" i="16"/>
  <c r="ED479" i="16"/>
  <c r="EB479" i="16"/>
  <c r="DZ479" i="16"/>
  <c r="EB457" i="16"/>
  <c r="EC457" i="16"/>
  <c r="EA457" i="16"/>
  <c r="ED457" i="16"/>
  <c r="DZ457" i="16"/>
  <c r="ED477" i="16"/>
  <c r="EB477" i="16"/>
  <c r="FF477" i="16" s="1"/>
  <c r="EC477" i="16"/>
  <c r="EA477" i="16"/>
  <c r="DZ477" i="16"/>
  <c r="ED29" i="16"/>
  <c r="EC29" i="16"/>
  <c r="EB29" i="16"/>
  <c r="DZ29" i="16"/>
  <c r="EA29" i="16"/>
  <c r="ED46" i="16"/>
  <c r="EC46" i="16"/>
  <c r="DZ46" i="16"/>
  <c r="EB46" i="16"/>
  <c r="FF46" i="16" s="1"/>
  <c r="EA46" i="16"/>
  <c r="ED248" i="16"/>
  <c r="EC248" i="16"/>
  <c r="EA248" i="16"/>
  <c r="FE248" i="16" s="1"/>
  <c r="EB248" i="16"/>
  <c r="DZ248" i="16"/>
  <c r="ED226" i="16"/>
  <c r="EC226" i="16"/>
  <c r="FG226" i="16" s="1"/>
  <c r="EB226" i="16"/>
  <c r="DZ226" i="16"/>
  <c r="EA226" i="16"/>
  <c r="ED256" i="16"/>
  <c r="EC256" i="16"/>
  <c r="EA256" i="16"/>
  <c r="EB256" i="16"/>
  <c r="DZ256" i="16"/>
  <c r="ED371" i="16"/>
  <c r="EC371" i="16"/>
  <c r="EA371" i="16"/>
  <c r="DZ371" i="16"/>
  <c r="EB371" i="16"/>
  <c r="ED385" i="16"/>
  <c r="EC385" i="16"/>
  <c r="EB385" i="16"/>
  <c r="FF385" i="16" s="1"/>
  <c r="EA385" i="16"/>
  <c r="DZ385" i="16"/>
  <c r="ED401" i="16"/>
  <c r="EB401" i="16"/>
  <c r="EC401" i="16"/>
  <c r="EA401" i="16"/>
  <c r="DZ401" i="16"/>
  <c r="EC328" i="16"/>
  <c r="FG328" i="16" s="1"/>
  <c r="EA328" i="16"/>
  <c r="EB328" i="16"/>
  <c r="DZ328" i="16"/>
  <c r="ED328" i="16"/>
  <c r="ED421" i="16"/>
  <c r="EB421" i="16"/>
  <c r="EA421" i="16"/>
  <c r="DZ421" i="16"/>
  <c r="EC421" i="16"/>
  <c r="ED492" i="16"/>
  <c r="EA492" i="16"/>
  <c r="EC492" i="16"/>
  <c r="EB492" i="16"/>
  <c r="DZ492" i="16"/>
  <c r="ED519" i="16"/>
  <c r="EC519" i="16"/>
  <c r="EA519" i="16"/>
  <c r="EB519" i="16"/>
  <c r="DZ519" i="16"/>
  <c r="ED270" i="16"/>
  <c r="EB270" i="16"/>
  <c r="EC270" i="16"/>
  <c r="DZ270" i="16"/>
  <c r="EA270" i="16"/>
  <c r="EC427" i="16"/>
  <c r="EA427" i="16"/>
  <c r="ED427" i="16"/>
  <c r="DZ427" i="16"/>
  <c r="EB427" i="16"/>
  <c r="ED449" i="16"/>
  <c r="EB449" i="16"/>
  <c r="EC449" i="16"/>
  <c r="EA449" i="16"/>
  <c r="DZ449" i="16"/>
  <c r="ED465" i="16"/>
  <c r="EB465" i="16"/>
  <c r="EC465" i="16"/>
  <c r="EA465" i="16"/>
  <c r="DZ465" i="16"/>
  <c r="ED486" i="16"/>
  <c r="EC486" i="16"/>
  <c r="EB486" i="16"/>
  <c r="DZ486" i="16"/>
  <c r="EA486" i="16"/>
  <c r="ED535" i="16"/>
  <c r="EC535" i="16"/>
  <c r="EA535" i="16"/>
  <c r="EB535" i="16"/>
  <c r="DZ535" i="16"/>
  <c r="ED509" i="16"/>
  <c r="EB509" i="16"/>
  <c r="EA509" i="16"/>
  <c r="EC509" i="16"/>
  <c r="DZ509" i="16"/>
  <c r="BE237" i="16"/>
  <c r="BG247" i="16"/>
  <c r="BF347" i="16"/>
  <c r="BG128" i="16"/>
  <c r="BE132" i="16"/>
  <c r="BG136" i="16"/>
  <c r="BE140" i="16"/>
  <c r="BG144" i="16"/>
  <c r="BE150" i="16"/>
  <c r="BG152" i="16"/>
  <c r="BE158" i="16"/>
  <c r="BG160" i="16"/>
  <c r="BE164" i="16"/>
  <c r="BG401" i="16"/>
  <c r="BE494" i="16"/>
  <c r="BF524" i="16"/>
  <c r="BF457" i="16"/>
  <c r="BE472" i="16"/>
  <c r="BF492" i="16"/>
  <c r="BF507" i="16"/>
  <c r="BH445" i="16"/>
  <c r="BH462" i="16"/>
  <c r="BH6" i="16"/>
  <c r="BH22" i="16"/>
  <c r="BI329" i="16"/>
  <c r="BI449" i="16"/>
  <c r="BI511" i="16"/>
  <c r="BI116" i="16"/>
  <c r="BI124" i="16"/>
  <c r="BI58" i="16"/>
  <c r="BI66" i="16"/>
  <c r="BI74" i="16"/>
  <c r="BI82" i="16"/>
  <c r="BI90" i="16"/>
  <c r="BI98" i="16"/>
  <c r="BK249" i="16"/>
  <c r="BK129" i="16"/>
  <c r="BK137" i="16"/>
  <c r="BK145" i="16"/>
  <c r="BK153" i="16"/>
  <c r="BK161" i="16"/>
  <c r="BK169" i="16"/>
  <c r="BK177" i="16"/>
  <c r="BK209" i="16"/>
  <c r="BL282" i="16"/>
  <c r="BK288" i="16"/>
  <c r="BK307" i="16"/>
  <c r="DY57" i="16"/>
  <c r="DX57" i="16"/>
  <c r="DW57" i="16"/>
  <c r="DU57" i="16"/>
  <c r="DV57" i="16"/>
  <c r="DY65" i="16"/>
  <c r="DX65" i="16"/>
  <c r="DW65" i="16"/>
  <c r="DU65" i="16"/>
  <c r="DV65" i="16"/>
  <c r="DY73" i="16"/>
  <c r="FC73" i="16" s="1"/>
  <c r="DX73" i="16"/>
  <c r="DW73" i="16"/>
  <c r="DU73" i="16"/>
  <c r="DV73" i="16"/>
  <c r="EZ73" i="16" s="1"/>
  <c r="DY81" i="16"/>
  <c r="DX81" i="16"/>
  <c r="FB81" i="16" s="1"/>
  <c r="DW81" i="16"/>
  <c r="DU81" i="16"/>
  <c r="DV81" i="16"/>
  <c r="DX89" i="16"/>
  <c r="DW89" i="16"/>
  <c r="DU89" i="16"/>
  <c r="EY89" i="16" s="1"/>
  <c r="DY89" i="16"/>
  <c r="DV89" i="16"/>
  <c r="DX97" i="16"/>
  <c r="DY97" i="16"/>
  <c r="DW97" i="16"/>
  <c r="FA97" i="16" s="1"/>
  <c r="DU97" i="16"/>
  <c r="DV97" i="16"/>
  <c r="DY227" i="16"/>
  <c r="DW227" i="16"/>
  <c r="DV227" i="16"/>
  <c r="DX227" i="16"/>
  <c r="DU227" i="16"/>
  <c r="DY413" i="16"/>
  <c r="DX413" i="16"/>
  <c r="DW413" i="16"/>
  <c r="DU413" i="16"/>
  <c r="DV413" i="16"/>
  <c r="DX202" i="16"/>
  <c r="DY202" i="16"/>
  <c r="DW202" i="16"/>
  <c r="FA202" i="16" s="1"/>
  <c r="DU202" i="16"/>
  <c r="DV202" i="16"/>
  <c r="DY420" i="16"/>
  <c r="DX420" i="16"/>
  <c r="DW420" i="16"/>
  <c r="DU420" i="16"/>
  <c r="DV420" i="16"/>
  <c r="DY247" i="16"/>
  <c r="DV247" i="16"/>
  <c r="DX247" i="16"/>
  <c r="DU247" i="16"/>
  <c r="DW247" i="16"/>
  <c r="FA247" i="16" s="1"/>
  <c r="DY214" i="16"/>
  <c r="DX214" i="16"/>
  <c r="DW214" i="16"/>
  <c r="DV214" i="16"/>
  <c r="DU214" i="16"/>
  <c r="DY274" i="16"/>
  <c r="DX274" i="16"/>
  <c r="DW274" i="16"/>
  <c r="DV274" i="16"/>
  <c r="DU274" i="16"/>
  <c r="DX298" i="16"/>
  <c r="DW298" i="16"/>
  <c r="DY298" i="16"/>
  <c r="DU298" i="16"/>
  <c r="DV298" i="16"/>
  <c r="DY324" i="16"/>
  <c r="DX324" i="16"/>
  <c r="DV324" i="16"/>
  <c r="EZ324" i="16" s="1"/>
  <c r="DW324" i="16"/>
  <c r="DU324" i="16"/>
  <c r="DY11" i="16"/>
  <c r="DX11" i="16"/>
  <c r="DV11" i="16"/>
  <c r="DW11" i="16"/>
  <c r="FA11" i="16" s="1"/>
  <c r="DU11" i="16"/>
  <c r="DY27" i="16"/>
  <c r="DX27" i="16"/>
  <c r="DV27" i="16"/>
  <c r="DW27" i="16"/>
  <c r="DU27" i="16"/>
  <c r="DY53" i="16"/>
  <c r="DX53" i="16"/>
  <c r="DW53" i="16"/>
  <c r="DU53" i="16"/>
  <c r="DV53" i="16"/>
  <c r="DY203" i="16"/>
  <c r="DX203" i="16"/>
  <c r="DV203" i="16"/>
  <c r="DW203" i="16"/>
  <c r="DU203" i="16"/>
  <c r="DX213" i="16"/>
  <c r="DW213" i="16"/>
  <c r="DV213" i="16"/>
  <c r="DY213" i="16"/>
  <c r="FC213" i="16" s="1"/>
  <c r="DU213" i="16"/>
  <c r="DY199" i="16"/>
  <c r="DW199" i="16"/>
  <c r="DV199" i="16"/>
  <c r="EZ199" i="16" s="1"/>
  <c r="DX199" i="16"/>
  <c r="DU199" i="16"/>
  <c r="DY386" i="16"/>
  <c r="DW386" i="16"/>
  <c r="DX386" i="16"/>
  <c r="DU386" i="16"/>
  <c r="DV386" i="16"/>
  <c r="DY136" i="16"/>
  <c r="DX136" i="16"/>
  <c r="DW136" i="16"/>
  <c r="DV136" i="16"/>
  <c r="DU136" i="16"/>
  <c r="DY144" i="16"/>
  <c r="DX144" i="16"/>
  <c r="DW144" i="16"/>
  <c r="DV144" i="16"/>
  <c r="DU144" i="16"/>
  <c r="DY152" i="16"/>
  <c r="DX152" i="16"/>
  <c r="DW152" i="16"/>
  <c r="DV152" i="16"/>
  <c r="DU152" i="16"/>
  <c r="DY160" i="16"/>
  <c r="DX160" i="16"/>
  <c r="DW160" i="16"/>
  <c r="DV160" i="16"/>
  <c r="DU160" i="16"/>
  <c r="DY168" i="16"/>
  <c r="DX168" i="16"/>
  <c r="FB168" i="16" s="1"/>
  <c r="DW168" i="16"/>
  <c r="DV168" i="16"/>
  <c r="DU168" i="16"/>
  <c r="DY176" i="16"/>
  <c r="FC176" i="16" s="1"/>
  <c r="DW176" i="16"/>
  <c r="FA176" i="16" s="1"/>
  <c r="DV176" i="16"/>
  <c r="DU176" i="16"/>
  <c r="DX176" i="16"/>
  <c r="DY220" i="16"/>
  <c r="DV220" i="16"/>
  <c r="DX220" i="16"/>
  <c r="DU220" i="16"/>
  <c r="DW220" i="16"/>
  <c r="DY525" i="16"/>
  <c r="DX525" i="16"/>
  <c r="DW525" i="16"/>
  <c r="DV525" i="16"/>
  <c r="DU525" i="16"/>
  <c r="DY116" i="16"/>
  <c r="DX116" i="16"/>
  <c r="DV116" i="16"/>
  <c r="DU116" i="16"/>
  <c r="DW116" i="16"/>
  <c r="DY124" i="16"/>
  <c r="DX124" i="16"/>
  <c r="DV124" i="16"/>
  <c r="DW124" i="16"/>
  <c r="DU124" i="16"/>
  <c r="DY244" i="16"/>
  <c r="DX244" i="16"/>
  <c r="DW244" i="16"/>
  <c r="DV244" i="16"/>
  <c r="DU244" i="16"/>
  <c r="DY228" i="16"/>
  <c r="DX228" i="16"/>
  <c r="DW228" i="16"/>
  <c r="DV228" i="16"/>
  <c r="DU228" i="16"/>
  <c r="DY167" i="16"/>
  <c r="DX167" i="16"/>
  <c r="DW167" i="16"/>
  <c r="DV167" i="16"/>
  <c r="DU167" i="16"/>
  <c r="DY175" i="16"/>
  <c r="DX175" i="16"/>
  <c r="DW175" i="16"/>
  <c r="DV175" i="16"/>
  <c r="DU175" i="16"/>
  <c r="DX317" i="16"/>
  <c r="DY317" i="16"/>
  <c r="DW317" i="16"/>
  <c r="DV317" i="16"/>
  <c r="DU317" i="16"/>
  <c r="DY387" i="16"/>
  <c r="DX387" i="16"/>
  <c r="FB387" i="16" s="1"/>
  <c r="DV387" i="16"/>
  <c r="DW387" i="16"/>
  <c r="DU387" i="16"/>
  <c r="DY485" i="16"/>
  <c r="DX485" i="16"/>
  <c r="DW485" i="16"/>
  <c r="DV485" i="16"/>
  <c r="DU485" i="16"/>
  <c r="EY485" i="16" s="1"/>
  <c r="DY536" i="16"/>
  <c r="DX536" i="16"/>
  <c r="DU536" i="16"/>
  <c r="DW536" i="16"/>
  <c r="DV536" i="16"/>
  <c r="DY480" i="16"/>
  <c r="DX480" i="16"/>
  <c r="DV480" i="16"/>
  <c r="DU480" i="16"/>
  <c r="DW480" i="16"/>
  <c r="DY512" i="16"/>
  <c r="DX512" i="16"/>
  <c r="DV512" i="16"/>
  <c r="DU512" i="16"/>
  <c r="DW512" i="16"/>
  <c r="DY47" i="16"/>
  <c r="FC47" i="16" s="1"/>
  <c r="DX47" i="16"/>
  <c r="DW47" i="16"/>
  <c r="FA47" i="16" s="1"/>
  <c r="DV47" i="16"/>
  <c r="DU47" i="16"/>
  <c r="EY47" i="16" s="1"/>
  <c r="DY13" i="16"/>
  <c r="DX13" i="16"/>
  <c r="DW13" i="16"/>
  <c r="DU13" i="16"/>
  <c r="EY13" i="16" s="1"/>
  <c r="DV13" i="16"/>
  <c r="DY369" i="16"/>
  <c r="DX369" i="16"/>
  <c r="DW369" i="16"/>
  <c r="FA369" i="16" s="1"/>
  <c r="DV369" i="16"/>
  <c r="DU369" i="16"/>
  <c r="DY377" i="16"/>
  <c r="DW377" i="16"/>
  <c r="FA377" i="16" s="1"/>
  <c r="DX377" i="16"/>
  <c r="DV377" i="16"/>
  <c r="DU377" i="16"/>
  <c r="DY336" i="16"/>
  <c r="DX336" i="16"/>
  <c r="FB336" i="16" s="1"/>
  <c r="DV336" i="16"/>
  <c r="DU336" i="16"/>
  <c r="DW336" i="16"/>
  <c r="DY455" i="16"/>
  <c r="DX455" i="16"/>
  <c r="DV455" i="16"/>
  <c r="DU455" i="16"/>
  <c r="DW455" i="16"/>
  <c r="DY527" i="16"/>
  <c r="DX527" i="16"/>
  <c r="DV527" i="16"/>
  <c r="DU527" i="16"/>
  <c r="DW527" i="16"/>
  <c r="DY16" i="16"/>
  <c r="DX16" i="16"/>
  <c r="DW16" i="16"/>
  <c r="DV16" i="16"/>
  <c r="DU16" i="16"/>
  <c r="DY32" i="16"/>
  <c r="DX32" i="16"/>
  <c r="DW32" i="16"/>
  <c r="DV32" i="16"/>
  <c r="DU32" i="16"/>
  <c r="DX121" i="16"/>
  <c r="DW121" i="16"/>
  <c r="DY121" i="16"/>
  <c r="DU121" i="16"/>
  <c r="DV121" i="16"/>
  <c r="DY296" i="16"/>
  <c r="DX296" i="16"/>
  <c r="DV296" i="16"/>
  <c r="EZ296" i="16" s="1"/>
  <c r="DU296" i="16"/>
  <c r="DW296" i="16"/>
  <c r="DY231" i="16"/>
  <c r="DX231" i="16"/>
  <c r="FB231" i="16" s="1"/>
  <c r="DV231" i="16"/>
  <c r="DU231" i="16"/>
  <c r="DW231" i="16"/>
  <c r="DY212" i="16"/>
  <c r="DX212" i="16"/>
  <c r="DW212" i="16"/>
  <c r="DV212" i="16"/>
  <c r="DU212" i="16"/>
  <c r="DX266" i="16"/>
  <c r="DY266" i="16"/>
  <c r="DW266" i="16"/>
  <c r="DU266" i="16"/>
  <c r="DV266" i="16"/>
  <c r="DY290" i="16"/>
  <c r="FC290" i="16" s="1"/>
  <c r="DW290" i="16"/>
  <c r="DX290" i="16"/>
  <c r="FB290" i="16" s="1"/>
  <c r="DV290" i="16"/>
  <c r="DU290" i="16"/>
  <c r="DY499" i="16"/>
  <c r="DX499" i="16"/>
  <c r="DV499" i="16"/>
  <c r="DW499" i="16"/>
  <c r="DU499" i="16"/>
  <c r="DX500" i="16"/>
  <c r="FB500" i="16" s="1"/>
  <c r="DY500" i="16"/>
  <c r="DW500" i="16"/>
  <c r="DU500" i="16"/>
  <c r="DV500" i="16"/>
  <c r="DY526" i="16"/>
  <c r="DX526" i="16"/>
  <c r="FB526" i="16" s="1"/>
  <c r="DW526" i="16"/>
  <c r="DV526" i="16"/>
  <c r="DU526" i="16"/>
  <c r="DY422" i="16"/>
  <c r="DX422" i="16"/>
  <c r="DW422" i="16"/>
  <c r="DV422" i="16"/>
  <c r="DU422" i="16"/>
  <c r="DY300" i="16"/>
  <c r="DX300" i="16"/>
  <c r="DV300" i="16"/>
  <c r="DW300" i="16"/>
  <c r="DU300" i="16"/>
  <c r="DX138" i="16"/>
  <c r="FB138" i="16" s="1"/>
  <c r="DY138" i="16"/>
  <c r="DW138" i="16"/>
  <c r="DU138" i="16"/>
  <c r="DV138" i="16"/>
  <c r="DY146" i="16"/>
  <c r="DX146" i="16"/>
  <c r="FB146" i="16" s="1"/>
  <c r="DW146" i="16"/>
  <c r="DV146" i="16"/>
  <c r="DU146" i="16"/>
  <c r="DX225" i="16"/>
  <c r="DY225" i="16"/>
  <c r="DW225" i="16"/>
  <c r="DV225" i="16"/>
  <c r="DU225" i="16"/>
  <c r="DY308" i="16"/>
  <c r="DX308" i="16"/>
  <c r="DV308" i="16"/>
  <c r="DW308" i="16"/>
  <c r="DU308" i="16"/>
  <c r="DY516" i="16"/>
  <c r="DX516" i="16"/>
  <c r="DW516" i="16"/>
  <c r="DU516" i="16"/>
  <c r="DV516" i="16"/>
  <c r="DY493" i="16"/>
  <c r="DX493" i="16"/>
  <c r="DW493" i="16"/>
  <c r="DV493" i="16"/>
  <c r="DU493" i="16"/>
  <c r="DY18" i="16"/>
  <c r="DW18" i="16"/>
  <c r="DX18" i="16"/>
  <c r="DV18" i="16"/>
  <c r="DU18" i="16"/>
  <c r="EY18" i="16" s="1"/>
  <c r="DY110" i="16"/>
  <c r="DX110" i="16"/>
  <c r="DW110" i="16"/>
  <c r="DV110" i="16"/>
  <c r="DU110" i="16"/>
  <c r="DY118" i="16"/>
  <c r="DX118" i="16"/>
  <c r="DW118" i="16"/>
  <c r="FA118" i="16" s="1"/>
  <c r="DV118" i="16"/>
  <c r="DU118" i="16"/>
  <c r="EY118" i="16" s="1"/>
  <c r="DY187" i="16"/>
  <c r="FC187" i="16" s="1"/>
  <c r="DX187" i="16"/>
  <c r="DV187" i="16"/>
  <c r="DW187" i="16"/>
  <c r="DU187" i="16"/>
  <c r="EY187" i="16" s="1"/>
  <c r="DX253" i="16"/>
  <c r="DY253" i="16"/>
  <c r="DW253" i="16"/>
  <c r="FA253" i="16" s="1"/>
  <c r="DV253" i="16"/>
  <c r="DU253" i="16"/>
  <c r="DX309" i="16"/>
  <c r="DY309" i="16"/>
  <c r="FC309" i="16" s="1"/>
  <c r="DW309" i="16"/>
  <c r="DV309" i="16"/>
  <c r="DU309" i="16"/>
  <c r="DY218" i="16"/>
  <c r="DX218" i="16"/>
  <c r="DW218" i="16"/>
  <c r="DV218" i="16"/>
  <c r="DU218" i="16"/>
  <c r="DY312" i="16"/>
  <c r="DX312" i="16"/>
  <c r="FB312" i="16" s="1"/>
  <c r="DV312" i="16"/>
  <c r="DU312" i="16"/>
  <c r="DW312" i="16"/>
  <c r="FA312" i="16" s="1"/>
  <c r="DY267" i="16"/>
  <c r="DX267" i="16"/>
  <c r="DV267" i="16"/>
  <c r="DW267" i="16"/>
  <c r="DU267" i="16"/>
  <c r="DY283" i="16"/>
  <c r="DX283" i="16"/>
  <c r="FB283" i="16" s="1"/>
  <c r="DV283" i="16"/>
  <c r="DW283" i="16"/>
  <c r="DU283" i="16"/>
  <c r="DY299" i="16"/>
  <c r="FC299" i="16" s="1"/>
  <c r="DV299" i="16"/>
  <c r="DX299" i="16"/>
  <c r="DW299" i="16"/>
  <c r="DU299" i="16"/>
  <c r="EY299" i="16" s="1"/>
  <c r="DY230" i="16"/>
  <c r="DX230" i="16"/>
  <c r="DV230" i="16"/>
  <c r="DW230" i="16"/>
  <c r="DU230" i="16"/>
  <c r="DY151" i="16"/>
  <c r="DX151" i="16"/>
  <c r="DW151" i="16"/>
  <c r="DV151" i="16"/>
  <c r="DU151" i="16"/>
  <c r="DY159" i="16"/>
  <c r="DX159" i="16"/>
  <c r="DW159" i="16"/>
  <c r="DV159" i="16"/>
  <c r="DU159" i="16"/>
  <c r="DY5" i="16"/>
  <c r="DX5" i="16"/>
  <c r="DW5" i="16"/>
  <c r="DU5" i="16"/>
  <c r="DV5" i="16"/>
  <c r="DY349" i="16"/>
  <c r="FC349" i="16" s="1"/>
  <c r="DX349" i="16"/>
  <c r="DW349" i="16"/>
  <c r="DV349" i="16"/>
  <c r="DU349" i="16"/>
  <c r="DY326" i="16"/>
  <c r="DX326" i="16"/>
  <c r="DW326" i="16"/>
  <c r="FA326" i="16" s="1"/>
  <c r="DV326" i="16"/>
  <c r="DU326" i="16"/>
  <c r="DX445" i="16"/>
  <c r="DW445" i="16"/>
  <c r="FA445" i="16" s="1"/>
  <c r="DY445" i="16"/>
  <c r="DU445" i="16"/>
  <c r="DV445" i="16"/>
  <c r="DY52" i="16"/>
  <c r="DX52" i="16"/>
  <c r="FB52" i="16" s="1"/>
  <c r="DV52" i="16"/>
  <c r="DU52" i="16"/>
  <c r="DW52" i="16"/>
  <c r="FA52" i="16" s="1"/>
  <c r="DY63" i="16"/>
  <c r="DX63" i="16"/>
  <c r="DW63" i="16"/>
  <c r="DV63" i="16"/>
  <c r="DU63" i="16"/>
  <c r="DY71" i="16"/>
  <c r="DX71" i="16"/>
  <c r="DW71" i="16"/>
  <c r="DV71" i="16"/>
  <c r="DU71" i="16"/>
  <c r="DY87" i="16"/>
  <c r="DX87" i="16"/>
  <c r="FB87" i="16" s="1"/>
  <c r="DW87" i="16"/>
  <c r="DV87" i="16"/>
  <c r="DU87" i="16"/>
  <c r="DY103" i="16"/>
  <c r="DW103" i="16"/>
  <c r="FA103" i="16" s="1"/>
  <c r="DV103" i="16"/>
  <c r="DX103" i="16"/>
  <c r="DU103" i="16"/>
  <c r="DY12" i="16"/>
  <c r="FC12" i="16" s="1"/>
  <c r="DX12" i="16"/>
  <c r="DV12" i="16"/>
  <c r="DW12" i="16"/>
  <c r="DU12" i="16"/>
  <c r="EY12" i="16" s="1"/>
  <c r="DY111" i="16"/>
  <c r="DX111" i="16"/>
  <c r="DW111" i="16"/>
  <c r="DV111" i="16"/>
  <c r="DU111" i="16"/>
  <c r="DY127" i="16"/>
  <c r="DX127" i="16"/>
  <c r="FB127" i="16" s="1"/>
  <c r="DW127" i="16"/>
  <c r="DV127" i="16"/>
  <c r="DU127" i="16"/>
  <c r="DY188" i="16"/>
  <c r="DX188" i="16"/>
  <c r="DV188" i="16"/>
  <c r="DW188" i="16"/>
  <c r="DU188" i="16"/>
  <c r="DX277" i="16"/>
  <c r="FB277" i="16" s="1"/>
  <c r="DY277" i="16"/>
  <c r="DW277" i="16"/>
  <c r="DV277" i="16"/>
  <c r="DU277" i="16"/>
  <c r="DY408" i="16"/>
  <c r="DU408" i="16"/>
  <c r="DX408" i="16"/>
  <c r="DW408" i="16"/>
  <c r="FA408" i="16" s="1"/>
  <c r="DV408" i="16"/>
  <c r="DY419" i="16"/>
  <c r="DX419" i="16"/>
  <c r="DV419" i="16"/>
  <c r="DW419" i="16"/>
  <c r="DU419" i="16"/>
  <c r="DY280" i="16"/>
  <c r="DX280" i="16"/>
  <c r="DV280" i="16"/>
  <c r="DU280" i="16"/>
  <c r="DW280" i="16"/>
  <c r="DY223" i="16"/>
  <c r="DX223" i="16"/>
  <c r="DV223" i="16"/>
  <c r="DW223" i="16"/>
  <c r="FA223" i="16" s="1"/>
  <c r="DU223" i="16"/>
  <c r="DX245" i="16"/>
  <c r="DY245" i="16"/>
  <c r="DW245" i="16"/>
  <c r="DV245" i="16"/>
  <c r="DU245" i="16"/>
  <c r="DY428" i="16"/>
  <c r="DX428" i="16"/>
  <c r="FB428" i="16" s="1"/>
  <c r="DW428" i="16"/>
  <c r="DV428" i="16"/>
  <c r="DU428" i="16"/>
  <c r="DY430" i="16"/>
  <c r="DX430" i="16"/>
  <c r="FB430" i="16" s="1"/>
  <c r="DW430" i="16"/>
  <c r="DV430" i="16"/>
  <c r="DU430" i="16"/>
  <c r="EY430" i="16" s="1"/>
  <c r="DY433" i="16"/>
  <c r="FC433" i="16" s="1"/>
  <c r="DW433" i="16"/>
  <c r="DX433" i="16"/>
  <c r="DV433" i="16"/>
  <c r="DU433" i="16"/>
  <c r="DX436" i="16"/>
  <c r="DY436" i="16"/>
  <c r="DW436" i="16"/>
  <c r="DU436" i="16"/>
  <c r="DV436" i="16"/>
  <c r="DW425" i="16"/>
  <c r="DY425" i="16"/>
  <c r="DX425" i="16"/>
  <c r="DV425" i="16"/>
  <c r="DU425" i="16"/>
  <c r="DY444" i="16"/>
  <c r="DX444" i="16"/>
  <c r="DW444" i="16"/>
  <c r="DV444" i="16"/>
  <c r="DU444" i="16"/>
  <c r="EY444" i="16" s="1"/>
  <c r="DY460" i="16"/>
  <c r="DX460" i="16"/>
  <c r="DW460" i="16"/>
  <c r="DV460" i="16"/>
  <c r="DU460" i="16"/>
  <c r="DY514" i="16"/>
  <c r="DW514" i="16"/>
  <c r="DX514" i="16"/>
  <c r="DU514" i="16"/>
  <c r="DV514" i="16"/>
  <c r="DY3" i="16"/>
  <c r="DX3" i="16"/>
  <c r="FB3" i="16" s="1"/>
  <c r="DV3" i="16"/>
  <c r="DW3" i="16"/>
  <c r="DU3" i="16"/>
  <c r="DY23" i="16"/>
  <c r="DX23" i="16"/>
  <c r="DW23" i="16"/>
  <c r="DV23" i="16"/>
  <c r="DU23" i="16"/>
  <c r="DY48" i="16"/>
  <c r="DX48" i="16"/>
  <c r="DW48" i="16"/>
  <c r="DV48" i="16"/>
  <c r="DU48" i="16"/>
  <c r="DY250" i="16"/>
  <c r="DX250" i="16"/>
  <c r="DW250" i="16"/>
  <c r="DV250" i="16"/>
  <c r="DU250" i="16"/>
  <c r="DY350" i="16"/>
  <c r="DX350" i="16"/>
  <c r="DW350" i="16"/>
  <c r="DV350" i="16"/>
  <c r="DU350" i="16"/>
  <c r="DY210" i="16"/>
  <c r="DX210" i="16"/>
  <c r="DU210" i="16"/>
  <c r="DW210" i="16"/>
  <c r="DV210" i="16"/>
  <c r="DY191" i="16"/>
  <c r="DX191" i="16"/>
  <c r="DW191" i="16"/>
  <c r="DV191" i="16"/>
  <c r="EZ191" i="16" s="1"/>
  <c r="DU191" i="16"/>
  <c r="DY398" i="16"/>
  <c r="DW398" i="16"/>
  <c r="DX398" i="16"/>
  <c r="DU398" i="16"/>
  <c r="DV398" i="16"/>
  <c r="DY416" i="16"/>
  <c r="DX416" i="16"/>
  <c r="DV416" i="16"/>
  <c r="DU416" i="16"/>
  <c r="DW416" i="16"/>
  <c r="DX313" i="16"/>
  <c r="DY313" i="16"/>
  <c r="DW313" i="16"/>
  <c r="DV313" i="16"/>
  <c r="DU313" i="16"/>
  <c r="EY313" i="16" s="1"/>
  <c r="DY319" i="16"/>
  <c r="DX319" i="16"/>
  <c r="DV319" i="16"/>
  <c r="DU319" i="16"/>
  <c r="DW319" i="16"/>
  <c r="DY333" i="16"/>
  <c r="DX333" i="16"/>
  <c r="DW333" i="16"/>
  <c r="DV333" i="16"/>
  <c r="DU333" i="16"/>
  <c r="DX468" i="16"/>
  <c r="DY468" i="16"/>
  <c r="DW468" i="16"/>
  <c r="DU468" i="16"/>
  <c r="DV468" i="16"/>
  <c r="DY491" i="16"/>
  <c r="DX491" i="16"/>
  <c r="DV491" i="16"/>
  <c r="DW491" i="16"/>
  <c r="DU491" i="16"/>
  <c r="DY30" i="16"/>
  <c r="DW30" i="16"/>
  <c r="DX30" i="16"/>
  <c r="DV30" i="16"/>
  <c r="DU30" i="16"/>
  <c r="DY56" i="16"/>
  <c r="DX56" i="16"/>
  <c r="DW56" i="16"/>
  <c r="DV56" i="16"/>
  <c r="DU56" i="16"/>
  <c r="DX66" i="16"/>
  <c r="DY66" i="16"/>
  <c r="FC66" i="16" s="1"/>
  <c r="DW66" i="16"/>
  <c r="DV66" i="16"/>
  <c r="DU66" i="16"/>
  <c r="DY72" i="16"/>
  <c r="DX72" i="16"/>
  <c r="DW72" i="16"/>
  <c r="DV72" i="16"/>
  <c r="DU72" i="16"/>
  <c r="DW82" i="16"/>
  <c r="DY82" i="16"/>
  <c r="DX82" i="16"/>
  <c r="DU82" i="16"/>
  <c r="DV82" i="16"/>
  <c r="DY88" i="16"/>
  <c r="DX88" i="16"/>
  <c r="DW88" i="16"/>
  <c r="DV88" i="16"/>
  <c r="DU88" i="16"/>
  <c r="DY55" i="16"/>
  <c r="DX55" i="16"/>
  <c r="DW55" i="16"/>
  <c r="DV55" i="16"/>
  <c r="DU55" i="16"/>
  <c r="DY211" i="16"/>
  <c r="DX211" i="16"/>
  <c r="DW211" i="16"/>
  <c r="DV211" i="16"/>
  <c r="DU211" i="16"/>
  <c r="DX269" i="16"/>
  <c r="DY269" i="16"/>
  <c r="DW269" i="16"/>
  <c r="DV269" i="16"/>
  <c r="DU269" i="16"/>
  <c r="DX301" i="16"/>
  <c r="DW301" i="16"/>
  <c r="DV301" i="16"/>
  <c r="DU301" i="16"/>
  <c r="DY301" i="16"/>
  <c r="DW361" i="16"/>
  <c r="DX361" i="16"/>
  <c r="DV361" i="16"/>
  <c r="DY361" i="16"/>
  <c r="DU361" i="16"/>
  <c r="DY368" i="16"/>
  <c r="DX368" i="16"/>
  <c r="DV368" i="16"/>
  <c r="DU368" i="16"/>
  <c r="DW368" i="16"/>
  <c r="DX185" i="16"/>
  <c r="DW185" i="16"/>
  <c r="DY185" i="16"/>
  <c r="DV185" i="16"/>
  <c r="EZ185" i="16" s="1"/>
  <c r="DU185" i="16"/>
  <c r="DY263" i="16"/>
  <c r="DV263" i="16"/>
  <c r="DU263" i="16"/>
  <c r="DX263" i="16"/>
  <c r="DW263" i="16"/>
  <c r="DY295" i="16"/>
  <c r="DX295" i="16"/>
  <c r="DV295" i="16"/>
  <c r="DU295" i="16"/>
  <c r="DW295" i="16"/>
  <c r="DX133" i="16"/>
  <c r="DY133" i="16"/>
  <c r="DW133" i="16"/>
  <c r="DU133" i="16"/>
  <c r="DV133" i="16"/>
  <c r="DX149" i="16"/>
  <c r="DW149" i="16"/>
  <c r="DY149" i="16"/>
  <c r="DU149" i="16"/>
  <c r="EY149" i="16" s="1"/>
  <c r="DV149" i="16"/>
  <c r="DX157" i="16"/>
  <c r="DY157" i="16"/>
  <c r="DW157" i="16"/>
  <c r="DU157" i="16"/>
  <c r="DV157" i="16"/>
  <c r="DY180" i="16"/>
  <c r="DX180" i="16"/>
  <c r="DV180" i="16"/>
  <c r="DU180" i="16"/>
  <c r="DW180" i="16"/>
  <c r="DX330" i="16"/>
  <c r="DY330" i="16"/>
  <c r="DW330" i="16"/>
  <c r="DU330" i="16"/>
  <c r="DV330" i="16"/>
  <c r="DY383" i="16"/>
  <c r="DX383" i="16"/>
  <c r="DV383" i="16"/>
  <c r="DU383" i="16"/>
  <c r="DW383" i="16"/>
  <c r="DY505" i="16"/>
  <c r="DW505" i="16"/>
  <c r="DX505" i="16"/>
  <c r="DV505" i="16"/>
  <c r="DU505" i="16"/>
  <c r="DY483" i="16"/>
  <c r="DX483" i="16"/>
  <c r="DV483" i="16"/>
  <c r="DW483" i="16"/>
  <c r="DU483" i="16"/>
  <c r="DY461" i="16"/>
  <c r="DX461" i="16"/>
  <c r="DW461" i="16"/>
  <c r="DV461" i="16"/>
  <c r="DU461" i="16"/>
  <c r="DY498" i="16"/>
  <c r="DW498" i="16"/>
  <c r="DX498" i="16"/>
  <c r="DU498" i="16"/>
  <c r="DV498" i="16"/>
  <c r="DY33" i="16"/>
  <c r="DX33" i="16"/>
  <c r="DW33" i="16"/>
  <c r="DU33" i="16"/>
  <c r="DV33" i="16"/>
  <c r="DY346" i="16"/>
  <c r="DX346" i="16"/>
  <c r="DW346" i="16"/>
  <c r="DV346" i="16"/>
  <c r="DU346" i="16"/>
  <c r="DY365" i="16"/>
  <c r="DW365" i="16"/>
  <c r="DX365" i="16"/>
  <c r="DU365" i="16"/>
  <c r="DV365" i="16"/>
  <c r="DX194" i="16"/>
  <c r="DW194" i="16"/>
  <c r="DY194" i="16"/>
  <c r="DV194" i="16"/>
  <c r="EZ194" i="16" s="1"/>
  <c r="DU194" i="16"/>
  <c r="DY373" i="16"/>
  <c r="DX373" i="16"/>
  <c r="DW373" i="16"/>
  <c r="DV373" i="16"/>
  <c r="DU373" i="16"/>
  <c r="DY405" i="16"/>
  <c r="DX405" i="16"/>
  <c r="DW405" i="16"/>
  <c r="DV405" i="16"/>
  <c r="DU405" i="16"/>
  <c r="DY492" i="16"/>
  <c r="FC492" i="16" s="1"/>
  <c r="DX492" i="16"/>
  <c r="DW492" i="16"/>
  <c r="DV492" i="16"/>
  <c r="DU492" i="16"/>
  <c r="DY286" i="16"/>
  <c r="DX286" i="16"/>
  <c r="DW286" i="16"/>
  <c r="DV286" i="16"/>
  <c r="EZ286" i="16" s="1"/>
  <c r="DU286" i="16"/>
  <c r="DY302" i="16"/>
  <c r="DX302" i="16"/>
  <c r="DW302" i="16"/>
  <c r="DV302" i="16"/>
  <c r="DU302" i="16"/>
  <c r="DY490" i="16"/>
  <c r="DW490" i="16"/>
  <c r="DV490" i="16"/>
  <c r="DU490" i="16"/>
  <c r="DX490" i="16"/>
  <c r="BE315" i="16"/>
  <c r="BF319" i="16"/>
  <c r="BE333" i="16"/>
  <c r="BG335" i="16"/>
  <c r="BG218" i="16"/>
  <c r="BH339" i="16"/>
  <c r="BH446" i="16"/>
  <c r="BH87" i="16"/>
  <c r="BH103" i="16"/>
  <c r="BK213" i="16"/>
  <c r="BK487" i="16"/>
  <c r="BK465" i="16"/>
  <c r="BK381" i="16"/>
  <c r="BK481" i="16"/>
  <c r="BK345" i="16"/>
  <c r="BI512" i="16"/>
  <c r="BL459" i="16"/>
  <c r="BM353" i="16"/>
  <c r="BN347" i="16"/>
  <c r="BN366" i="16"/>
  <c r="BN453" i="16"/>
  <c r="DY61" i="16"/>
  <c r="DX61" i="16"/>
  <c r="DW61" i="16"/>
  <c r="DU61" i="16"/>
  <c r="DV61" i="16"/>
  <c r="DY69" i="16"/>
  <c r="DX69" i="16"/>
  <c r="DW69" i="16"/>
  <c r="DU69" i="16"/>
  <c r="DV69" i="16"/>
  <c r="DY77" i="16"/>
  <c r="DX77" i="16"/>
  <c r="DW77" i="16"/>
  <c r="DU77" i="16"/>
  <c r="DV77" i="16"/>
  <c r="DY85" i="16"/>
  <c r="DX85" i="16"/>
  <c r="DW85" i="16"/>
  <c r="DU85" i="16"/>
  <c r="DV85" i="16"/>
  <c r="DX93" i="16"/>
  <c r="DY93" i="16"/>
  <c r="DW93" i="16"/>
  <c r="DU93" i="16"/>
  <c r="DV93" i="16"/>
  <c r="DX101" i="16"/>
  <c r="DY101" i="16"/>
  <c r="DW101" i="16"/>
  <c r="DU101" i="16"/>
  <c r="DV101" i="16"/>
  <c r="DY8" i="16"/>
  <c r="DX8" i="16"/>
  <c r="FB8" i="16" s="1"/>
  <c r="DW8" i="16"/>
  <c r="DV8" i="16"/>
  <c r="DU8" i="16"/>
  <c r="DY24" i="16"/>
  <c r="DX24" i="16"/>
  <c r="DW24" i="16"/>
  <c r="DV24" i="16"/>
  <c r="DU24" i="16"/>
  <c r="DY107" i="16"/>
  <c r="DX107" i="16"/>
  <c r="DV107" i="16"/>
  <c r="DW107" i="16"/>
  <c r="FA107" i="16" s="1"/>
  <c r="DU107" i="16"/>
  <c r="DX109" i="16"/>
  <c r="DW109" i="16"/>
  <c r="DU109" i="16"/>
  <c r="EY109" i="16" s="1"/>
  <c r="DY109" i="16"/>
  <c r="DV109" i="16"/>
  <c r="DX117" i="16"/>
  <c r="DY117" i="16"/>
  <c r="FC117" i="16" s="1"/>
  <c r="DW117" i="16"/>
  <c r="DU117" i="16"/>
  <c r="DV117" i="16"/>
  <c r="DX125" i="16"/>
  <c r="DY125" i="16"/>
  <c r="DW125" i="16"/>
  <c r="DU125" i="16"/>
  <c r="DV125" i="16"/>
  <c r="DY384" i="16"/>
  <c r="DX384" i="16"/>
  <c r="DV384" i="16"/>
  <c r="DU384" i="16"/>
  <c r="EY384" i="16" s="1"/>
  <c r="DW384" i="16"/>
  <c r="DX404" i="16"/>
  <c r="DW404" i="16"/>
  <c r="DU404" i="16"/>
  <c r="EY404" i="16" s="1"/>
  <c r="DY404" i="16"/>
  <c r="DV404" i="16"/>
  <c r="DY417" i="16"/>
  <c r="DW417" i="16"/>
  <c r="DX417" i="16"/>
  <c r="DV417" i="16"/>
  <c r="DU417" i="16"/>
  <c r="DY355" i="16"/>
  <c r="FC355" i="16" s="1"/>
  <c r="DX355" i="16"/>
  <c r="DV355" i="16"/>
  <c r="DW355" i="16"/>
  <c r="DU355" i="16"/>
  <c r="EY355" i="16" s="1"/>
  <c r="DY236" i="16"/>
  <c r="DX236" i="16"/>
  <c r="DV236" i="16"/>
  <c r="DW236" i="16"/>
  <c r="DU236" i="16"/>
  <c r="DY239" i="16"/>
  <c r="DX239" i="16"/>
  <c r="DV239" i="16"/>
  <c r="EZ239" i="16" s="1"/>
  <c r="DW239" i="16"/>
  <c r="DU239" i="16"/>
  <c r="DY323" i="16"/>
  <c r="DX323" i="16"/>
  <c r="DV323" i="16"/>
  <c r="DW323" i="16"/>
  <c r="DU323" i="16"/>
  <c r="DY335" i="16"/>
  <c r="DX335" i="16"/>
  <c r="DV335" i="16"/>
  <c r="DU335" i="16"/>
  <c r="DW335" i="16"/>
  <c r="FA335" i="16" s="1"/>
  <c r="DY442" i="16"/>
  <c r="DW442" i="16"/>
  <c r="DV442" i="16"/>
  <c r="DU442" i="16"/>
  <c r="DX442" i="16"/>
  <c r="DX446" i="16"/>
  <c r="DW446" i="16"/>
  <c r="DY446" i="16"/>
  <c r="DV446" i="16"/>
  <c r="DU446" i="16"/>
  <c r="DY450" i="16"/>
  <c r="DW450" i="16"/>
  <c r="DX450" i="16"/>
  <c r="DU450" i="16"/>
  <c r="DV450" i="16"/>
  <c r="DY523" i="16"/>
  <c r="DX523" i="16"/>
  <c r="DV523" i="16"/>
  <c r="DW523" i="16"/>
  <c r="DU523" i="16"/>
  <c r="DY469" i="16"/>
  <c r="DX469" i="16"/>
  <c r="DW469" i="16"/>
  <c r="DV469" i="16"/>
  <c r="DU469" i="16"/>
  <c r="DY451" i="16"/>
  <c r="DX451" i="16"/>
  <c r="DV451" i="16"/>
  <c r="DW451" i="16"/>
  <c r="DU451" i="16"/>
  <c r="DY494" i="16"/>
  <c r="DX494" i="16"/>
  <c r="DW494" i="16"/>
  <c r="DV494" i="16"/>
  <c r="DU494" i="16"/>
  <c r="DY503" i="16"/>
  <c r="DX503" i="16"/>
  <c r="DV503" i="16"/>
  <c r="DU503" i="16"/>
  <c r="DW503" i="16"/>
  <c r="DX456" i="16"/>
  <c r="DY456" i="16"/>
  <c r="DU456" i="16"/>
  <c r="DW456" i="16"/>
  <c r="DV456" i="16"/>
  <c r="DY504" i="16"/>
  <c r="DX504" i="16"/>
  <c r="DU504" i="16"/>
  <c r="DW504" i="16"/>
  <c r="DV504" i="16"/>
  <c r="DY507" i="16"/>
  <c r="DX507" i="16"/>
  <c r="DV507" i="16"/>
  <c r="DW507" i="16"/>
  <c r="DU507" i="16"/>
  <c r="DY38" i="16"/>
  <c r="DX38" i="16"/>
  <c r="DW38" i="16"/>
  <c r="DV38" i="16"/>
  <c r="DU38" i="16"/>
  <c r="EY38" i="16" s="1"/>
  <c r="DY19" i="16"/>
  <c r="DV19" i="16"/>
  <c r="DX19" i="16"/>
  <c r="DW19" i="16"/>
  <c r="FA19" i="16" s="1"/>
  <c r="DU19" i="16"/>
  <c r="DY126" i="16"/>
  <c r="DW126" i="16"/>
  <c r="DX126" i="16"/>
  <c r="DV126" i="16"/>
  <c r="DU126" i="16"/>
  <c r="DY243" i="16"/>
  <c r="DX243" i="16"/>
  <c r="FB243" i="16" s="1"/>
  <c r="DW243" i="16"/>
  <c r="DV243" i="16"/>
  <c r="DU243" i="16"/>
  <c r="DX265" i="16"/>
  <c r="DY265" i="16"/>
  <c r="DW265" i="16"/>
  <c r="DV265" i="16"/>
  <c r="DU265" i="16"/>
  <c r="EY265" i="16" s="1"/>
  <c r="DX281" i="16"/>
  <c r="DW281" i="16"/>
  <c r="DY281" i="16"/>
  <c r="DV281" i="16"/>
  <c r="DU281" i="16"/>
  <c r="DX297" i="16"/>
  <c r="DY297" i="16"/>
  <c r="DW297" i="16"/>
  <c r="FA297" i="16" s="1"/>
  <c r="DV297" i="16"/>
  <c r="DU297" i="16"/>
  <c r="DY252" i="16"/>
  <c r="DX252" i="16"/>
  <c r="DV252" i="16"/>
  <c r="DU252" i="16"/>
  <c r="DW252" i="16"/>
  <c r="DY260" i="16"/>
  <c r="DX260" i="16"/>
  <c r="DW260" i="16"/>
  <c r="DV260" i="16"/>
  <c r="DU260" i="16"/>
  <c r="DY268" i="16"/>
  <c r="DX268" i="16"/>
  <c r="DV268" i="16"/>
  <c r="DW268" i="16"/>
  <c r="DU268" i="16"/>
  <c r="DY439" i="16"/>
  <c r="DX439" i="16"/>
  <c r="DV439" i="16"/>
  <c r="DU439" i="16"/>
  <c r="DW439" i="16"/>
  <c r="DY344" i="16"/>
  <c r="DU344" i="16"/>
  <c r="DX344" i="16"/>
  <c r="DW344" i="16"/>
  <c r="DV344" i="16"/>
  <c r="DY347" i="16"/>
  <c r="DX347" i="16"/>
  <c r="DV347" i="16"/>
  <c r="DW347" i="16"/>
  <c r="DU347" i="16"/>
  <c r="DY378" i="16"/>
  <c r="DX378" i="16"/>
  <c r="DW378" i="16"/>
  <c r="DV378" i="16"/>
  <c r="EZ378" i="16" s="1"/>
  <c r="DU378" i="16"/>
  <c r="DY410" i="16"/>
  <c r="DX410" i="16"/>
  <c r="DW410" i="16"/>
  <c r="DV410" i="16"/>
  <c r="DU410" i="16"/>
  <c r="DY418" i="16"/>
  <c r="DW418" i="16"/>
  <c r="DX418" i="16"/>
  <c r="DU418" i="16"/>
  <c r="DV418" i="16"/>
  <c r="DY132" i="16"/>
  <c r="DX132" i="16"/>
  <c r="DV132" i="16"/>
  <c r="DU132" i="16"/>
  <c r="DW132" i="16"/>
  <c r="FA132" i="16" s="1"/>
  <c r="DY134" i="16"/>
  <c r="DW134" i="16"/>
  <c r="DX134" i="16"/>
  <c r="DV134" i="16"/>
  <c r="DU134" i="16"/>
  <c r="DY140" i="16"/>
  <c r="DX140" i="16"/>
  <c r="DV140" i="16"/>
  <c r="DW140" i="16"/>
  <c r="DU140" i="16"/>
  <c r="DY142" i="16"/>
  <c r="DW142" i="16"/>
  <c r="DX142" i="16"/>
  <c r="DV142" i="16"/>
  <c r="DU142" i="16"/>
  <c r="DY148" i="16"/>
  <c r="FC148" i="16" s="1"/>
  <c r="DX148" i="16"/>
  <c r="DV148" i="16"/>
  <c r="DU148" i="16"/>
  <c r="DW148" i="16"/>
  <c r="DY150" i="16"/>
  <c r="DW150" i="16"/>
  <c r="DV150" i="16"/>
  <c r="DU150" i="16"/>
  <c r="DX150" i="16"/>
  <c r="DY156" i="16"/>
  <c r="DX156" i="16"/>
  <c r="DV156" i="16"/>
  <c r="DW156" i="16"/>
  <c r="DU156" i="16"/>
  <c r="DY158" i="16"/>
  <c r="DX158" i="16"/>
  <c r="DW158" i="16"/>
  <c r="DV158" i="16"/>
  <c r="DU158" i="16"/>
  <c r="DY164" i="16"/>
  <c r="DX164" i="16"/>
  <c r="DV164" i="16"/>
  <c r="DU164" i="16"/>
  <c r="DW164" i="16"/>
  <c r="FA164" i="16" s="1"/>
  <c r="DY166" i="16"/>
  <c r="DX166" i="16"/>
  <c r="DW166" i="16"/>
  <c r="DV166" i="16"/>
  <c r="DU166" i="16"/>
  <c r="DY172" i="16"/>
  <c r="DX172" i="16"/>
  <c r="DV172" i="16"/>
  <c r="DW172" i="16"/>
  <c r="DU172" i="16"/>
  <c r="DY174" i="16"/>
  <c r="DX174" i="16"/>
  <c r="FB174" i="16" s="1"/>
  <c r="DW174" i="16"/>
  <c r="DV174" i="16"/>
  <c r="DU174" i="16"/>
  <c r="DX193" i="16"/>
  <c r="DW193" i="16"/>
  <c r="DY193" i="16"/>
  <c r="DV193" i="16"/>
  <c r="DU193" i="16"/>
  <c r="DY238" i="16"/>
  <c r="DX238" i="16"/>
  <c r="DW238" i="16"/>
  <c r="DV238" i="16"/>
  <c r="DU238" i="16"/>
  <c r="DX249" i="16"/>
  <c r="DW249" i="16"/>
  <c r="DY249" i="16"/>
  <c r="FC249" i="16" s="1"/>
  <c r="DV249" i="16"/>
  <c r="DU249" i="16"/>
  <c r="DY315" i="16"/>
  <c r="DX315" i="16"/>
  <c r="DV315" i="16"/>
  <c r="DW315" i="16"/>
  <c r="DU315" i="16"/>
  <c r="DY338" i="16"/>
  <c r="FC338" i="16" s="1"/>
  <c r="DX338" i="16"/>
  <c r="DW338" i="16"/>
  <c r="DV338" i="16"/>
  <c r="DU338" i="16"/>
  <c r="DY473" i="16"/>
  <c r="DW473" i="16"/>
  <c r="DX473" i="16"/>
  <c r="DV473" i="16"/>
  <c r="DU473" i="16"/>
  <c r="DY528" i="16"/>
  <c r="DX528" i="16"/>
  <c r="DV528" i="16"/>
  <c r="DU528" i="16"/>
  <c r="DW528" i="16"/>
  <c r="DY529" i="16"/>
  <c r="DW529" i="16"/>
  <c r="DX529" i="16"/>
  <c r="DV529" i="16"/>
  <c r="DU529" i="16"/>
  <c r="DY10" i="16"/>
  <c r="FC10" i="16" s="1"/>
  <c r="DX10" i="16"/>
  <c r="DW10" i="16"/>
  <c r="DU10" i="16"/>
  <c r="DV10" i="16"/>
  <c r="EZ10" i="16" s="1"/>
  <c r="DX26" i="16"/>
  <c r="DY26" i="16"/>
  <c r="DW26" i="16"/>
  <c r="DU26" i="16"/>
  <c r="DV26" i="16"/>
  <c r="DY112" i="16"/>
  <c r="DX112" i="16"/>
  <c r="DW112" i="16"/>
  <c r="DV112" i="16"/>
  <c r="DU112" i="16"/>
  <c r="DY114" i="16"/>
  <c r="DW114" i="16"/>
  <c r="DX114" i="16"/>
  <c r="DU114" i="16"/>
  <c r="DV114" i="16"/>
  <c r="DY120" i="16"/>
  <c r="DW120" i="16"/>
  <c r="DV120" i="16"/>
  <c r="DX120" i="16"/>
  <c r="DU120" i="16"/>
  <c r="DY122" i="16"/>
  <c r="DX122" i="16"/>
  <c r="DW122" i="16"/>
  <c r="DU122" i="16"/>
  <c r="DV122" i="16"/>
  <c r="DY311" i="16"/>
  <c r="DX311" i="16"/>
  <c r="DV311" i="16"/>
  <c r="DU311" i="16"/>
  <c r="DW311" i="16"/>
  <c r="DY307" i="16"/>
  <c r="DX307" i="16"/>
  <c r="FB307" i="16" s="1"/>
  <c r="DV307" i="16"/>
  <c r="DW307" i="16"/>
  <c r="DU307" i="16"/>
  <c r="DX181" i="16"/>
  <c r="DY181" i="16"/>
  <c r="DW181" i="16"/>
  <c r="DV181" i="16"/>
  <c r="DU181" i="16"/>
  <c r="DY242" i="16"/>
  <c r="DX242" i="16"/>
  <c r="DW242" i="16"/>
  <c r="DU242" i="16"/>
  <c r="EY242" i="16" s="1"/>
  <c r="DV242" i="16"/>
  <c r="DY259" i="16"/>
  <c r="DX259" i="16"/>
  <c r="DW259" i="16"/>
  <c r="DV259" i="16"/>
  <c r="DU259" i="16"/>
  <c r="DY275" i="16"/>
  <c r="DV275" i="16"/>
  <c r="DX275" i="16"/>
  <c r="DW275" i="16"/>
  <c r="DU275" i="16"/>
  <c r="DY291" i="16"/>
  <c r="DV291" i="16"/>
  <c r="DW291" i="16"/>
  <c r="DU291" i="16"/>
  <c r="DX291" i="16"/>
  <c r="FB291" i="16" s="1"/>
  <c r="DY131" i="16"/>
  <c r="DX131" i="16"/>
  <c r="DV131" i="16"/>
  <c r="DW131" i="16"/>
  <c r="DU131" i="16"/>
  <c r="DY139" i="16"/>
  <c r="DX139" i="16"/>
  <c r="DV139" i="16"/>
  <c r="DW139" i="16"/>
  <c r="DU139" i="16"/>
  <c r="DY147" i="16"/>
  <c r="DV147" i="16"/>
  <c r="EZ147" i="16" s="1"/>
  <c r="DX147" i="16"/>
  <c r="DW147" i="16"/>
  <c r="DU147" i="16"/>
  <c r="DY155" i="16"/>
  <c r="FC155" i="16" s="1"/>
  <c r="DX155" i="16"/>
  <c r="DV155" i="16"/>
  <c r="DW155" i="16"/>
  <c r="DU155" i="16"/>
  <c r="EY155" i="16" s="1"/>
  <c r="DY163" i="16"/>
  <c r="DV163" i="16"/>
  <c r="DX163" i="16"/>
  <c r="DW163" i="16"/>
  <c r="DU163" i="16"/>
  <c r="DY171" i="16"/>
  <c r="DV171" i="16"/>
  <c r="DX171" i="16"/>
  <c r="DW171" i="16"/>
  <c r="DU171" i="16"/>
  <c r="DY204" i="16"/>
  <c r="DV204" i="16"/>
  <c r="EZ204" i="16" s="1"/>
  <c r="DW204" i="16"/>
  <c r="DU204" i="16"/>
  <c r="DX204" i="16"/>
  <c r="DY206" i="16"/>
  <c r="DW206" i="16"/>
  <c r="DV206" i="16"/>
  <c r="DX206" i="16"/>
  <c r="DU206" i="16"/>
  <c r="DX209" i="16"/>
  <c r="DY209" i="16"/>
  <c r="DW209" i="16"/>
  <c r="DV209" i="16"/>
  <c r="EZ209" i="16" s="1"/>
  <c r="DU209" i="16"/>
  <c r="DX258" i="16"/>
  <c r="DY258" i="16"/>
  <c r="DW258" i="16"/>
  <c r="DV258" i="16"/>
  <c r="DU258" i="16"/>
  <c r="DY332" i="16"/>
  <c r="DV332" i="16"/>
  <c r="DX332" i="16"/>
  <c r="DW332" i="16"/>
  <c r="DU332" i="16"/>
  <c r="DY341" i="16"/>
  <c r="DX341" i="16"/>
  <c r="DW341" i="16"/>
  <c r="DV341" i="16"/>
  <c r="DU341" i="16"/>
  <c r="DY362" i="16"/>
  <c r="DX362" i="16"/>
  <c r="DW362" i="16"/>
  <c r="DV362" i="16"/>
  <c r="DU362" i="16"/>
  <c r="DY370" i="16"/>
  <c r="DX370" i="16"/>
  <c r="DW370" i="16"/>
  <c r="DV370" i="16"/>
  <c r="DU370" i="16"/>
  <c r="DY379" i="16"/>
  <c r="DX379" i="16"/>
  <c r="DV379" i="16"/>
  <c r="DW379" i="16"/>
  <c r="DU379" i="16"/>
  <c r="DY399" i="16"/>
  <c r="FC399" i="16" s="1"/>
  <c r="DX399" i="16"/>
  <c r="DV399" i="16"/>
  <c r="DU399" i="16"/>
  <c r="DW399" i="16"/>
  <c r="DY534" i="16"/>
  <c r="DX534" i="16"/>
  <c r="DW534" i="16"/>
  <c r="DV534" i="16"/>
  <c r="DU534" i="16"/>
  <c r="DY479" i="16"/>
  <c r="DX479" i="16"/>
  <c r="DV479" i="16"/>
  <c r="DU479" i="16"/>
  <c r="DW479" i="16"/>
  <c r="DW457" i="16"/>
  <c r="DY457" i="16"/>
  <c r="DX457" i="16"/>
  <c r="DV457" i="16"/>
  <c r="DU457" i="16"/>
  <c r="DY477" i="16"/>
  <c r="DX477" i="16"/>
  <c r="DW477" i="16"/>
  <c r="DV477" i="16"/>
  <c r="DU477" i="16"/>
  <c r="EY477" i="16" s="1"/>
  <c r="DX488" i="16"/>
  <c r="DU488" i="16"/>
  <c r="DY488" i="16"/>
  <c r="DW488" i="16"/>
  <c r="DV488" i="16"/>
  <c r="DY29" i="16"/>
  <c r="DX29" i="16"/>
  <c r="DW29" i="16"/>
  <c r="DU29" i="16"/>
  <c r="DV29" i="16"/>
  <c r="DY44" i="16"/>
  <c r="DX44" i="16"/>
  <c r="DV44" i="16"/>
  <c r="DW44" i="16"/>
  <c r="DU44" i="16"/>
  <c r="DX46" i="16"/>
  <c r="DW46" i="16"/>
  <c r="DY46" i="16"/>
  <c r="DV46" i="16"/>
  <c r="DU46" i="16"/>
  <c r="EY46" i="16" s="1"/>
  <c r="DX257" i="16"/>
  <c r="DW257" i="16"/>
  <c r="DY257" i="16"/>
  <c r="DV257" i="16"/>
  <c r="DU257" i="16"/>
  <c r="DX273" i="16"/>
  <c r="DY273" i="16"/>
  <c r="DW273" i="16"/>
  <c r="DV273" i="16"/>
  <c r="DU273" i="16"/>
  <c r="DX289" i="16"/>
  <c r="DY289" i="16"/>
  <c r="DW289" i="16"/>
  <c r="DV289" i="16"/>
  <c r="DU289" i="16"/>
  <c r="DX305" i="16"/>
  <c r="DY305" i="16"/>
  <c r="DW305" i="16"/>
  <c r="DV305" i="16"/>
  <c r="DU305" i="16"/>
  <c r="DY352" i="16"/>
  <c r="DX352" i="16"/>
  <c r="DV352" i="16"/>
  <c r="DU352" i="16"/>
  <c r="DW352" i="16"/>
  <c r="DY224" i="16"/>
  <c r="DX224" i="16"/>
  <c r="DV224" i="16"/>
  <c r="DW224" i="16"/>
  <c r="DU224" i="16"/>
  <c r="DY226" i="16"/>
  <c r="DX226" i="16"/>
  <c r="DW226" i="16"/>
  <c r="DV226" i="16"/>
  <c r="DU226" i="16"/>
  <c r="DY292" i="16"/>
  <c r="DX292" i="16"/>
  <c r="DV292" i="16"/>
  <c r="DW292" i="16"/>
  <c r="DU292" i="16"/>
  <c r="DY371" i="16"/>
  <c r="DX371" i="16"/>
  <c r="DV371" i="16"/>
  <c r="DW371" i="16"/>
  <c r="DU371" i="16"/>
  <c r="DY385" i="16"/>
  <c r="DX385" i="16"/>
  <c r="DW385" i="16"/>
  <c r="FA385" i="16" s="1"/>
  <c r="DV385" i="16"/>
  <c r="DU385" i="16"/>
  <c r="DY401" i="16"/>
  <c r="DX401" i="16"/>
  <c r="FB401" i="16" s="1"/>
  <c r="DW401" i="16"/>
  <c r="DV401" i="16"/>
  <c r="DU401" i="16"/>
  <c r="DY421" i="16"/>
  <c r="DX421" i="16"/>
  <c r="DW421" i="16"/>
  <c r="DV421" i="16"/>
  <c r="DU421" i="16"/>
  <c r="DX325" i="16"/>
  <c r="DY325" i="16"/>
  <c r="DW325" i="16"/>
  <c r="DV325" i="16"/>
  <c r="DU325" i="16"/>
  <c r="DY476" i="16"/>
  <c r="DX476" i="16"/>
  <c r="DW476" i="16"/>
  <c r="DV476" i="16"/>
  <c r="DU476" i="16"/>
  <c r="DX510" i="16"/>
  <c r="DW510" i="16"/>
  <c r="DY510" i="16"/>
  <c r="DV510" i="16"/>
  <c r="DU510" i="16"/>
  <c r="DY519" i="16"/>
  <c r="DX519" i="16"/>
  <c r="DV519" i="16"/>
  <c r="DU519" i="16"/>
  <c r="DW519" i="16"/>
  <c r="FA519" i="16" s="1"/>
  <c r="DY270" i="16"/>
  <c r="DX270" i="16"/>
  <c r="DW270" i="16"/>
  <c r="DV270" i="16"/>
  <c r="DU270" i="16"/>
  <c r="DY427" i="16"/>
  <c r="DX427" i="16"/>
  <c r="DV427" i="16"/>
  <c r="DW427" i="16"/>
  <c r="DU427" i="16"/>
  <c r="DY449" i="16"/>
  <c r="DW449" i="16"/>
  <c r="DX449" i="16"/>
  <c r="DV449" i="16"/>
  <c r="DU449" i="16"/>
  <c r="DY465" i="16"/>
  <c r="DW465" i="16"/>
  <c r="DX465" i="16"/>
  <c r="DV465" i="16"/>
  <c r="DU465" i="16"/>
  <c r="DY535" i="16"/>
  <c r="DX535" i="16"/>
  <c r="DV535" i="16"/>
  <c r="DU535" i="16"/>
  <c r="DW535" i="16"/>
  <c r="DX509" i="16"/>
  <c r="DW509" i="16"/>
  <c r="DY509" i="16"/>
  <c r="FC509" i="16" s="1"/>
  <c r="DU509" i="16"/>
  <c r="DV509" i="16"/>
  <c r="BG256" i="16"/>
  <c r="BE272" i="16"/>
  <c r="BG280" i="16"/>
  <c r="BG120" i="16"/>
  <c r="BE63" i="16"/>
  <c r="BG89" i="16"/>
  <c r="BG271" i="16"/>
  <c r="BG387" i="16"/>
  <c r="BF403" i="16"/>
  <c r="BE44" i="16"/>
  <c r="BE118" i="16"/>
  <c r="BF394" i="16"/>
  <c r="BE454" i="16"/>
  <c r="BF458" i="16"/>
  <c r="BF512" i="16"/>
  <c r="BG439" i="16"/>
  <c r="BG447" i="16"/>
  <c r="BE528" i="16"/>
  <c r="BE46" i="16"/>
  <c r="BF77" i="16"/>
  <c r="BE372" i="16"/>
  <c r="BH491" i="16"/>
  <c r="BH28" i="16"/>
  <c r="BH435" i="16"/>
  <c r="BH362" i="16"/>
  <c r="BH521" i="16"/>
  <c r="BH67" i="16"/>
  <c r="BH255" i="16"/>
  <c r="BH463" i="16"/>
  <c r="BH517" i="16"/>
  <c r="BH12" i="16"/>
  <c r="BI440" i="16"/>
  <c r="BI532" i="16"/>
  <c r="BK43" i="16"/>
  <c r="BK360" i="16"/>
  <c r="BK511" i="16"/>
  <c r="BK356" i="16"/>
  <c r="BK203" i="16"/>
  <c r="BI398" i="16"/>
  <c r="BL291" i="16"/>
  <c r="BL463" i="16"/>
  <c r="BM529" i="16"/>
  <c r="BL224" i="16"/>
  <c r="BL442" i="16"/>
  <c r="BL448" i="16"/>
  <c r="BO472" i="16"/>
  <c r="DY39" i="16"/>
  <c r="DW39" i="16"/>
  <c r="DV39" i="16"/>
  <c r="DX39" i="16"/>
  <c r="DU39" i="16"/>
  <c r="DY37" i="16"/>
  <c r="FC37" i="16" s="1"/>
  <c r="DX37" i="16"/>
  <c r="DW37" i="16"/>
  <c r="DU37" i="16"/>
  <c r="DV37" i="16"/>
  <c r="EZ37" i="16" s="1"/>
  <c r="DX113" i="16"/>
  <c r="DY113" i="16"/>
  <c r="DW113" i="16"/>
  <c r="DU113" i="16"/>
  <c r="EY113" i="16" s="1"/>
  <c r="DV113" i="16"/>
  <c r="DY376" i="16"/>
  <c r="DX376" i="16"/>
  <c r="DU376" i="16"/>
  <c r="DW376" i="16"/>
  <c r="DV376" i="16"/>
  <c r="EZ376" i="16" s="1"/>
  <c r="DY396" i="16"/>
  <c r="DX396" i="16"/>
  <c r="FB396" i="16" s="1"/>
  <c r="DW396" i="16"/>
  <c r="DV396" i="16"/>
  <c r="DU396" i="16"/>
  <c r="DY200" i="16"/>
  <c r="DX200" i="16"/>
  <c r="DW200" i="16"/>
  <c r="DV200" i="16"/>
  <c r="DU200" i="16"/>
  <c r="DY364" i="16"/>
  <c r="DX364" i="16"/>
  <c r="DW364" i="16"/>
  <c r="DV364" i="16"/>
  <c r="DU364" i="16"/>
  <c r="DY426" i="16"/>
  <c r="FC426" i="16" s="1"/>
  <c r="DW426" i="16"/>
  <c r="DV426" i="16"/>
  <c r="DU426" i="16"/>
  <c r="DX426" i="16"/>
  <c r="DY179" i="16"/>
  <c r="DX179" i="16"/>
  <c r="DV179" i="16"/>
  <c r="DU179" i="16"/>
  <c r="DW179" i="16"/>
  <c r="DX217" i="16"/>
  <c r="DW217" i="16"/>
  <c r="DV217" i="16"/>
  <c r="DY217" i="16"/>
  <c r="DU217" i="16"/>
  <c r="DY282" i="16"/>
  <c r="DX282" i="16"/>
  <c r="DW282" i="16"/>
  <c r="DU282" i="16"/>
  <c r="DV282" i="16"/>
  <c r="DW530" i="16"/>
  <c r="DX530" i="16"/>
  <c r="DY530" i="16"/>
  <c r="DU530" i="16"/>
  <c r="DV530" i="16"/>
  <c r="DW466" i="16"/>
  <c r="DY466" i="16"/>
  <c r="DX466" i="16"/>
  <c r="DU466" i="16"/>
  <c r="DV466" i="16"/>
  <c r="DY511" i="16"/>
  <c r="DX511" i="16"/>
  <c r="DV511" i="16"/>
  <c r="DU511" i="16"/>
  <c r="DW511" i="16"/>
  <c r="DY497" i="16"/>
  <c r="DW497" i="16"/>
  <c r="FA497" i="16" s="1"/>
  <c r="DX497" i="16"/>
  <c r="DV497" i="16"/>
  <c r="DU497" i="16"/>
  <c r="DY310" i="16"/>
  <c r="FC310" i="16" s="1"/>
  <c r="DX310" i="16"/>
  <c r="DW310" i="16"/>
  <c r="DV310" i="16"/>
  <c r="DU310" i="16"/>
  <c r="DX402" i="16"/>
  <c r="DW402" i="16"/>
  <c r="DY402" i="16"/>
  <c r="DU402" i="16"/>
  <c r="DV402" i="16"/>
  <c r="DY414" i="16"/>
  <c r="DX414" i="16"/>
  <c r="DW414" i="16"/>
  <c r="DV414" i="16"/>
  <c r="DU414" i="16"/>
  <c r="DY154" i="16"/>
  <c r="DX154" i="16"/>
  <c r="DW154" i="16"/>
  <c r="DU154" i="16"/>
  <c r="DV154" i="16"/>
  <c r="DY162" i="16"/>
  <c r="DW162" i="16"/>
  <c r="DX162" i="16"/>
  <c r="DV162" i="16"/>
  <c r="DU162" i="16"/>
  <c r="DX170" i="16"/>
  <c r="DW170" i="16"/>
  <c r="DY170" i="16"/>
  <c r="DU170" i="16"/>
  <c r="DV170" i="16"/>
  <c r="DY178" i="16"/>
  <c r="DW178" i="16"/>
  <c r="DX178" i="16"/>
  <c r="DU178" i="16"/>
  <c r="DV178" i="16"/>
  <c r="DY222" i="16"/>
  <c r="DX222" i="16"/>
  <c r="DW222" i="16"/>
  <c r="DV222" i="16"/>
  <c r="DU222" i="16"/>
  <c r="DY254" i="16"/>
  <c r="DX254" i="16"/>
  <c r="DW254" i="16"/>
  <c r="DV254" i="16"/>
  <c r="DU254" i="16"/>
  <c r="EY254" i="16" s="1"/>
  <c r="DY34" i="16"/>
  <c r="DX34" i="16"/>
  <c r="DW34" i="16"/>
  <c r="DV34" i="16"/>
  <c r="DU34" i="16"/>
  <c r="EY34" i="16" s="1"/>
  <c r="DY216" i="16"/>
  <c r="DX216" i="16"/>
  <c r="DW216" i="16"/>
  <c r="DV216" i="16"/>
  <c r="DU216" i="16"/>
  <c r="DY272" i="16"/>
  <c r="DX272" i="16"/>
  <c r="DV272" i="16"/>
  <c r="DU272" i="16"/>
  <c r="DW272" i="16"/>
  <c r="DY207" i="16"/>
  <c r="DX207" i="16"/>
  <c r="DV207" i="16"/>
  <c r="DW207" i="16"/>
  <c r="DU207" i="16"/>
  <c r="DY251" i="16"/>
  <c r="DX251" i="16"/>
  <c r="DV251" i="16"/>
  <c r="DU251" i="16"/>
  <c r="DW251" i="16"/>
  <c r="DX233" i="16"/>
  <c r="DY233" i="16"/>
  <c r="DW233" i="16"/>
  <c r="DV233" i="16"/>
  <c r="DU233" i="16"/>
  <c r="DY437" i="16"/>
  <c r="DX437" i="16"/>
  <c r="DW437" i="16"/>
  <c r="DV437" i="16"/>
  <c r="DU437" i="16"/>
  <c r="DY135" i="16"/>
  <c r="DW135" i="16"/>
  <c r="DV135" i="16"/>
  <c r="DX135" i="16"/>
  <c r="DU135" i="16"/>
  <c r="DY143" i="16"/>
  <c r="DX143" i="16"/>
  <c r="DW143" i="16"/>
  <c r="DV143" i="16"/>
  <c r="DU143" i="16"/>
  <c r="DY331" i="16"/>
  <c r="DX331" i="16"/>
  <c r="DV331" i="16"/>
  <c r="EZ331" i="16" s="1"/>
  <c r="DW331" i="16"/>
  <c r="DU331" i="16"/>
  <c r="DY342" i="16"/>
  <c r="DX342" i="16"/>
  <c r="DW342" i="16"/>
  <c r="DV342" i="16"/>
  <c r="DU342" i="16"/>
  <c r="DY407" i="16"/>
  <c r="FC407" i="16" s="1"/>
  <c r="DX407" i="16"/>
  <c r="DV407" i="16"/>
  <c r="DU407" i="16"/>
  <c r="DW407" i="16"/>
  <c r="DY487" i="16"/>
  <c r="DX487" i="16"/>
  <c r="FB487" i="16" s="1"/>
  <c r="DV487" i="16"/>
  <c r="DU487" i="16"/>
  <c r="DW487" i="16"/>
  <c r="DY21" i="16"/>
  <c r="FC21" i="16" s="1"/>
  <c r="DX21" i="16"/>
  <c r="DW21" i="16"/>
  <c r="DU21" i="16"/>
  <c r="DV21" i="16"/>
  <c r="EZ21" i="16" s="1"/>
  <c r="DY41" i="16"/>
  <c r="DX41" i="16"/>
  <c r="DW41" i="16"/>
  <c r="DU41" i="16"/>
  <c r="EY41" i="16" s="1"/>
  <c r="DV41" i="16"/>
  <c r="DY219" i="16"/>
  <c r="DV219" i="16"/>
  <c r="DX219" i="16"/>
  <c r="DU219" i="16"/>
  <c r="DW219" i="16"/>
  <c r="DX197" i="16"/>
  <c r="DY197" i="16"/>
  <c r="DW197" i="16"/>
  <c r="DV197" i="16"/>
  <c r="EZ197" i="16" s="1"/>
  <c r="DU197" i="16"/>
  <c r="EY197" i="16" s="1"/>
  <c r="DY264" i="16"/>
  <c r="FC264" i="16" s="1"/>
  <c r="DX264" i="16"/>
  <c r="DW264" i="16"/>
  <c r="FA264" i="16" s="1"/>
  <c r="DV264" i="16"/>
  <c r="DU264" i="16"/>
  <c r="EY264" i="16" s="1"/>
  <c r="DY409" i="16"/>
  <c r="DW409" i="16"/>
  <c r="DX409" i="16"/>
  <c r="DV409" i="16"/>
  <c r="DU409" i="16"/>
  <c r="DY471" i="16"/>
  <c r="DX471" i="16"/>
  <c r="DV471" i="16"/>
  <c r="EZ471" i="16" s="1"/>
  <c r="DU471" i="16"/>
  <c r="DW471" i="16"/>
  <c r="DX520" i="16"/>
  <c r="DY520" i="16"/>
  <c r="DU520" i="16"/>
  <c r="DW520" i="16"/>
  <c r="DV520" i="16"/>
  <c r="EZ520" i="16" s="1"/>
  <c r="DY452" i="16"/>
  <c r="DX452" i="16"/>
  <c r="DW452" i="16"/>
  <c r="FA452" i="16" s="1"/>
  <c r="DU452" i="16"/>
  <c r="DV452" i="16"/>
  <c r="DY506" i="16"/>
  <c r="DW506" i="16"/>
  <c r="DV506" i="16"/>
  <c r="DU506" i="16"/>
  <c r="DX506" i="16"/>
  <c r="DY482" i="16"/>
  <c r="DW482" i="16"/>
  <c r="DX482" i="16"/>
  <c r="DU482" i="16"/>
  <c r="DV482" i="16"/>
  <c r="DY524" i="16"/>
  <c r="DX524" i="16"/>
  <c r="DW524" i="16"/>
  <c r="DV524" i="16"/>
  <c r="DU524" i="16"/>
  <c r="DY35" i="16"/>
  <c r="DX35" i="16"/>
  <c r="DV35" i="16"/>
  <c r="DW35" i="16"/>
  <c r="DU35" i="16"/>
  <c r="DY54" i="16"/>
  <c r="DX54" i="16"/>
  <c r="DW54" i="16"/>
  <c r="FA54" i="16" s="1"/>
  <c r="DV54" i="16"/>
  <c r="DU54" i="16"/>
  <c r="DY79" i="16"/>
  <c r="FC79" i="16" s="1"/>
  <c r="DX79" i="16"/>
  <c r="DW79" i="16"/>
  <c r="DV79" i="16"/>
  <c r="DU79" i="16"/>
  <c r="EY79" i="16" s="1"/>
  <c r="DY95" i="16"/>
  <c r="DX95" i="16"/>
  <c r="DW95" i="16"/>
  <c r="DV95" i="16"/>
  <c r="DU95" i="16"/>
  <c r="DY28" i="16"/>
  <c r="DX28" i="16"/>
  <c r="DV28" i="16"/>
  <c r="EZ28" i="16" s="1"/>
  <c r="DW28" i="16"/>
  <c r="DU28" i="16"/>
  <c r="DX106" i="16"/>
  <c r="DW106" i="16"/>
  <c r="DY106" i="16"/>
  <c r="DU106" i="16"/>
  <c r="DV106" i="16"/>
  <c r="DY119" i="16"/>
  <c r="FC119" i="16" s="1"/>
  <c r="DW119" i="16"/>
  <c r="DV119" i="16"/>
  <c r="DX119" i="16"/>
  <c r="DU119" i="16"/>
  <c r="EY119" i="16" s="1"/>
  <c r="DY195" i="16"/>
  <c r="DX195" i="16"/>
  <c r="DV195" i="16"/>
  <c r="DU195" i="16"/>
  <c r="DW195" i="16"/>
  <c r="DX261" i="16"/>
  <c r="DY261" i="16"/>
  <c r="DW261" i="16"/>
  <c r="DV261" i="16"/>
  <c r="DU261" i="16"/>
  <c r="DX293" i="16"/>
  <c r="DY293" i="16"/>
  <c r="DW293" i="16"/>
  <c r="FA293" i="16" s="1"/>
  <c r="DV293" i="16"/>
  <c r="DU293" i="16"/>
  <c r="DY388" i="16"/>
  <c r="DW388" i="16"/>
  <c r="DU388" i="16"/>
  <c r="DX388" i="16"/>
  <c r="DV388" i="16"/>
  <c r="DY411" i="16"/>
  <c r="DX411" i="16"/>
  <c r="DV411" i="16"/>
  <c r="DW411" i="16"/>
  <c r="FA411" i="16" s="1"/>
  <c r="DU411" i="16"/>
  <c r="DY240" i="16"/>
  <c r="DX240" i="16"/>
  <c r="DV240" i="16"/>
  <c r="DU240" i="16"/>
  <c r="DW240" i="16"/>
  <c r="DY429" i="16"/>
  <c r="DX429" i="16"/>
  <c r="DW429" i="16"/>
  <c r="DU429" i="16"/>
  <c r="DV429" i="16"/>
  <c r="DY432" i="16"/>
  <c r="DX432" i="16"/>
  <c r="DV432" i="16"/>
  <c r="DU432" i="16"/>
  <c r="DW432" i="16"/>
  <c r="FA432" i="16" s="1"/>
  <c r="DX130" i="16"/>
  <c r="DW130" i="16"/>
  <c r="DY130" i="16"/>
  <c r="DV130" i="16"/>
  <c r="DU130" i="16"/>
  <c r="DX321" i="16"/>
  <c r="DY321" i="16"/>
  <c r="DW321" i="16"/>
  <c r="DV321" i="16"/>
  <c r="DU321" i="16"/>
  <c r="DY339" i="16"/>
  <c r="DX339" i="16"/>
  <c r="DV339" i="16"/>
  <c r="EZ339" i="16" s="1"/>
  <c r="DW339" i="16"/>
  <c r="DU339" i="16"/>
  <c r="DX424" i="16"/>
  <c r="DY424" i="16"/>
  <c r="DU424" i="16"/>
  <c r="DW424" i="16"/>
  <c r="DV424" i="16"/>
  <c r="EZ424" i="16" s="1"/>
  <c r="DY495" i="16"/>
  <c r="DX495" i="16"/>
  <c r="DV495" i="16"/>
  <c r="DU495" i="16"/>
  <c r="DW495" i="16"/>
  <c r="DY496" i="16"/>
  <c r="DX496" i="16"/>
  <c r="DV496" i="16"/>
  <c r="DU496" i="16"/>
  <c r="DW496" i="16"/>
  <c r="DY517" i="16"/>
  <c r="DX517" i="16"/>
  <c r="DW517" i="16"/>
  <c r="DV517" i="16"/>
  <c r="DU517" i="16"/>
  <c r="DY518" i="16"/>
  <c r="DX518" i="16"/>
  <c r="DW518" i="16"/>
  <c r="DV518" i="16"/>
  <c r="DU518" i="16"/>
  <c r="DY7" i="16"/>
  <c r="DX7" i="16"/>
  <c r="DW7" i="16"/>
  <c r="DV7" i="16"/>
  <c r="DU7" i="16"/>
  <c r="DY50" i="16"/>
  <c r="DW50" i="16"/>
  <c r="DX50" i="16"/>
  <c r="DV50" i="16"/>
  <c r="DU50" i="16"/>
  <c r="DY183" i="16"/>
  <c r="DX183" i="16"/>
  <c r="DW183" i="16"/>
  <c r="FA183" i="16" s="1"/>
  <c r="DV183" i="16"/>
  <c r="DU183" i="16"/>
  <c r="DY208" i="16"/>
  <c r="DX208" i="16"/>
  <c r="DV208" i="16"/>
  <c r="DU208" i="16"/>
  <c r="DW208" i="16"/>
  <c r="DY284" i="16"/>
  <c r="DX284" i="16"/>
  <c r="DV284" i="16"/>
  <c r="DW284" i="16"/>
  <c r="DU284" i="16"/>
  <c r="DX382" i="16"/>
  <c r="DW382" i="16"/>
  <c r="DY382" i="16"/>
  <c r="DV382" i="16"/>
  <c r="DU382" i="16"/>
  <c r="DY395" i="16"/>
  <c r="DX395" i="16"/>
  <c r="DV395" i="16"/>
  <c r="EZ395" i="16" s="1"/>
  <c r="DW395" i="16"/>
  <c r="DU395" i="16"/>
  <c r="DY443" i="16"/>
  <c r="DX443" i="16"/>
  <c r="DV443" i="16"/>
  <c r="DW443" i="16"/>
  <c r="DU443" i="16"/>
  <c r="DY438" i="16"/>
  <c r="DX438" i="16"/>
  <c r="DW438" i="16"/>
  <c r="DV438" i="16"/>
  <c r="DU438" i="16"/>
  <c r="DY14" i="16"/>
  <c r="DX14" i="16"/>
  <c r="DW14" i="16"/>
  <c r="DV14" i="16"/>
  <c r="DU14" i="16"/>
  <c r="DX58" i="16"/>
  <c r="DY58" i="16"/>
  <c r="FC58" i="16" s="1"/>
  <c r="DW58" i="16"/>
  <c r="DU58" i="16"/>
  <c r="DV58" i="16"/>
  <c r="DY64" i="16"/>
  <c r="DX64" i="16"/>
  <c r="FB64" i="16" s="1"/>
  <c r="DW64" i="16"/>
  <c r="DV64" i="16"/>
  <c r="DU64" i="16"/>
  <c r="DY74" i="16"/>
  <c r="DX74" i="16"/>
  <c r="DW74" i="16"/>
  <c r="DU74" i="16"/>
  <c r="DV74" i="16"/>
  <c r="DY80" i="16"/>
  <c r="DX80" i="16"/>
  <c r="DW80" i="16"/>
  <c r="FA80" i="16" s="1"/>
  <c r="DV80" i="16"/>
  <c r="DU80" i="16"/>
  <c r="DY90" i="16"/>
  <c r="DX90" i="16"/>
  <c r="DW90" i="16"/>
  <c r="DU90" i="16"/>
  <c r="DV90" i="16"/>
  <c r="DY96" i="16"/>
  <c r="DX96" i="16"/>
  <c r="FB96" i="16" s="1"/>
  <c r="DW96" i="16"/>
  <c r="DV96" i="16"/>
  <c r="DU96" i="16"/>
  <c r="DX98" i="16"/>
  <c r="DY98" i="16"/>
  <c r="DW98" i="16"/>
  <c r="DV98" i="16"/>
  <c r="DU98" i="16"/>
  <c r="DY104" i="16"/>
  <c r="DW104" i="16"/>
  <c r="DV104" i="16"/>
  <c r="EZ104" i="16" s="1"/>
  <c r="DX104" i="16"/>
  <c r="DU104" i="16"/>
  <c r="DY192" i="16"/>
  <c r="DW192" i="16"/>
  <c r="DV192" i="16"/>
  <c r="DX192" i="16"/>
  <c r="DU192" i="16"/>
  <c r="DX285" i="16"/>
  <c r="FB285" i="16" s="1"/>
  <c r="DY285" i="16"/>
  <c r="DW285" i="16"/>
  <c r="DV285" i="16"/>
  <c r="DU285" i="16"/>
  <c r="DX360" i="16"/>
  <c r="DU360" i="16"/>
  <c r="DY360" i="16"/>
  <c r="DV360" i="16"/>
  <c r="EZ360" i="16" s="1"/>
  <c r="DW360" i="16"/>
  <c r="FA360" i="16" s="1"/>
  <c r="DY279" i="16"/>
  <c r="DX279" i="16"/>
  <c r="DV279" i="16"/>
  <c r="EZ279" i="16" s="1"/>
  <c r="DU279" i="16"/>
  <c r="DW279" i="16"/>
  <c r="DY358" i="16"/>
  <c r="DX358" i="16"/>
  <c r="DW358" i="16"/>
  <c r="DV358" i="16"/>
  <c r="DU358" i="16"/>
  <c r="DY190" i="16"/>
  <c r="DW190" i="16"/>
  <c r="DX190" i="16"/>
  <c r="DV190" i="16"/>
  <c r="DU190" i="16"/>
  <c r="DY215" i="16"/>
  <c r="DX215" i="16"/>
  <c r="DV215" i="16"/>
  <c r="DU215" i="16"/>
  <c r="EY215" i="16" s="1"/>
  <c r="DW215" i="16"/>
  <c r="DX141" i="16"/>
  <c r="DW141" i="16"/>
  <c r="DY141" i="16"/>
  <c r="DU141" i="16"/>
  <c r="DV141" i="16"/>
  <c r="DX165" i="16"/>
  <c r="DY165" i="16"/>
  <c r="DW165" i="16"/>
  <c r="DU165" i="16"/>
  <c r="DV165" i="16"/>
  <c r="DX173" i="16"/>
  <c r="FB173" i="16" s="1"/>
  <c r="DW173" i="16"/>
  <c r="FA173" i="16" s="1"/>
  <c r="DU173" i="16"/>
  <c r="DV173" i="16"/>
  <c r="DY173" i="16"/>
  <c r="DY356" i="16"/>
  <c r="DX356" i="16"/>
  <c r="DW356" i="16"/>
  <c r="DU356" i="16"/>
  <c r="DV356" i="16"/>
  <c r="DY403" i="16"/>
  <c r="DX403" i="16"/>
  <c r="DV403" i="16"/>
  <c r="DW403" i="16"/>
  <c r="DU403" i="16"/>
  <c r="DY481" i="16"/>
  <c r="DW481" i="16"/>
  <c r="DX481" i="16"/>
  <c r="DV481" i="16"/>
  <c r="DU481" i="16"/>
  <c r="DW521" i="16"/>
  <c r="FA521" i="16" s="1"/>
  <c r="DY521" i="16"/>
  <c r="DX521" i="16"/>
  <c r="DV521" i="16"/>
  <c r="DU521" i="16"/>
  <c r="DY182" i="16"/>
  <c r="DX182" i="16"/>
  <c r="DW182" i="16"/>
  <c r="DV182" i="16"/>
  <c r="DU182" i="16"/>
  <c r="EY182" i="16" s="1"/>
  <c r="DY248" i="16"/>
  <c r="DW248" i="16"/>
  <c r="DV248" i="16"/>
  <c r="DX248" i="16"/>
  <c r="DU248" i="16"/>
  <c r="DX229" i="16"/>
  <c r="DY229" i="16"/>
  <c r="DW229" i="16"/>
  <c r="DV229" i="16"/>
  <c r="DU229" i="16"/>
  <c r="DY256" i="16"/>
  <c r="DX256" i="16"/>
  <c r="DV256" i="16"/>
  <c r="DW256" i="16"/>
  <c r="DU256" i="16"/>
  <c r="EY256" i="16" s="1"/>
  <c r="DY389" i="16"/>
  <c r="DX389" i="16"/>
  <c r="DW389" i="16"/>
  <c r="DV389" i="16"/>
  <c r="EZ389" i="16" s="1"/>
  <c r="DU389" i="16"/>
  <c r="EY389" i="16" s="1"/>
  <c r="DY328" i="16"/>
  <c r="DX328" i="16"/>
  <c r="DV328" i="16"/>
  <c r="EZ328" i="16" s="1"/>
  <c r="DU328" i="16"/>
  <c r="DW328" i="16"/>
  <c r="DY459" i="16"/>
  <c r="DX459" i="16"/>
  <c r="DV459" i="16"/>
  <c r="DW459" i="16"/>
  <c r="DU459" i="16"/>
  <c r="DY278" i="16"/>
  <c r="DW278" i="16"/>
  <c r="FA278" i="16" s="1"/>
  <c r="DX278" i="16"/>
  <c r="DV278" i="16"/>
  <c r="DU278" i="16"/>
  <c r="EY278" i="16" s="1"/>
  <c r="DY294" i="16"/>
  <c r="DX294" i="16"/>
  <c r="DW294" i="16"/>
  <c r="DV294" i="16"/>
  <c r="EZ294" i="16" s="1"/>
  <c r="DU294" i="16"/>
  <c r="EY294" i="16" s="1"/>
  <c r="DY441" i="16"/>
  <c r="DW441" i="16"/>
  <c r="DX441" i="16"/>
  <c r="DV441" i="16"/>
  <c r="DU441" i="16"/>
  <c r="DY467" i="16"/>
  <c r="DX467" i="16"/>
  <c r="DV467" i="16"/>
  <c r="EZ467" i="16" s="1"/>
  <c r="DW467" i="16"/>
  <c r="DU467" i="16"/>
  <c r="DY486" i="16"/>
  <c r="DX486" i="16"/>
  <c r="FB486" i="16" s="1"/>
  <c r="DW486" i="16"/>
  <c r="DV486" i="16"/>
  <c r="DU486" i="16"/>
  <c r="DY533" i="16"/>
  <c r="DX533" i="16"/>
  <c r="DW533" i="16"/>
  <c r="DV533" i="16"/>
  <c r="DU533" i="16"/>
  <c r="BF327" i="16"/>
  <c r="BE116" i="16"/>
  <c r="BF69" i="16"/>
  <c r="BE262" i="16"/>
  <c r="BG479" i="16"/>
  <c r="BE522" i="16"/>
  <c r="BF514" i="16"/>
  <c r="BF465" i="16"/>
  <c r="BE493" i="16"/>
  <c r="BF441" i="16"/>
  <c r="BG36" i="16"/>
  <c r="BF61" i="16"/>
  <c r="BG65" i="16"/>
  <c r="BG303" i="16"/>
  <c r="BG379" i="16"/>
  <c r="BH436" i="16"/>
  <c r="BH249" i="16"/>
  <c r="BH406" i="16"/>
  <c r="BH4" i="16"/>
  <c r="BI493" i="16"/>
  <c r="BK510" i="16"/>
  <c r="BK519" i="16"/>
  <c r="BL259" i="16"/>
  <c r="BL168" i="16"/>
  <c r="BL475" i="16"/>
  <c r="BM493" i="16"/>
  <c r="BL324" i="16"/>
  <c r="BL532" i="16"/>
  <c r="BM247" i="16"/>
  <c r="BN430" i="16"/>
  <c r="BN441" i="16"/>
  <c r="BN461" i="16"/>
  <c r="DY40" i="16"/>
  <c r="DW40" i="16"/>
  <c r="DV40" i="16"/>
  <c r="DX40" i="16"/>
  <c r="DU40" i="16"/>
  <c r="DY43" i="16"/>
  <c r="DX43" i="16"/>
  <c r="FB43" i="16" s="1"/>
  <c r="DV43" i="16"/>
  <c r="DW43" i="16"/>
  <c r="DU43" i="16"/>
  <c r="DY59" i="16"/>
  <c r="DX59" i="16"/>
  <c r="DV59" i="16"/>
  <c r="DW59" i="16"/>
  <c r="DU59" i="16"/>
  <c r="DY67" i="16"/>
  <c r="DX67" i="16"/>
  <c r="DV67" i="16"/>
  <c r="DW67" i="16"/>
  <c r="DU67" i="16"/>
  <c r="DY75" i="16"/>
  <c r="DX75" i="16"/>
  <c r="DV75" i="16"/>
  <c r="DW75" i="16"/>
  <c r="DU75" i="16"/>
  <c r="DY83" i="16"/>
  <c r="DV83" i="16"/>
  <c r="DW83" i="16"/>
  <c r="DX83" i="16"/>
  <c r="DU83" i="16"/>
  <c r="DY91" i="16"/>
  <c r="DX91" i="16"/>
  <c r="DV91" i="16"/>
  <c r="DW91" i="16"/>
  <c r="DU91" i="16"/>
  <c r="DY99" i="16"/>
  <c r="DX99" i="16"/>
  <c r="DV99" i="16"/>
  <c r="DW99" i="16"/>
  <c r="DU99" i="16"/>
  <c r="DY4" i="16"/>
  <c r="DX4" i="16"/>
  <c r="DV4" i="16"/>
  <c r="DU4" i="16"/>
  <c r="DW4" i="16"/>
  <c r="DY20" i="16"/>
  <c r="DX20" i="16"/>
  <c r="DV20" i="16"/>
  <c r="DU20" i="16"/>
  <c r="DW20" i="16"/>
  <c r="DY51" i="16"/>
  <c r="DV51" i="16"/>
  <c r="DX51" i="16"/>
  <c r="DW51" i="16"/>
  <c r="DU51" i="16"/>
  <c r="DX105" i="16"/>
  <c r="DY105" i="16"/>
  <c r="DW105" i="16"/>
  <c r="DU105" i="16"/>
  <c r="EY105" i="16" s="1"/>
  <c r="DV105" i="16"/>
  <c r="DY115" i="16"/>
  <c r="DX115" i="16"/>
  <c r="DV115" i="16"/>
  <c r="DW115" i="16"/>
  <c r="DU115" i="16"/>
  <c r="DY123" i="16"/>
  <c r="DX123" i="16"/>
  <c r="FB123" i="16" s="1"/>
  <c r="DV123" i="16"/>
  <c r="DW123" i="16"/>
  <c r="DU123" i="16"/>
  <c r="DY184" i="16"/>
  <c r="DX184" i="16"/>
  <c r="DW184" i="16"/>
  <c r="DV184" i="16"/>
  <c r="DU184" i="16"/>
  <c r="DY186" i="16"/>
  <c r="DX186" i="16"/>
  <c r="DW186" i="16"/>
  <c r="DV186" i="16"/>
  <c r="DU186" i="16"/>
  <c r="DY348" i="16"/>
  <c r="DX348" i="16"/>
  <c r="DW348" i="16"/>
  <c r="DV348" i="16"/>
  <c r="DU348" i="16"/>
  <c r="DY380" i="16"/>
  <c r="DX380" i="16"/>
  <c r="DW380" i="16"/>
  <c r="DV380" i="16"/>
  <c r="DU380" i="16"/>
  <c r="DY400" i="16"/>
  <c r="FC400" i="16" s="1"/>
  <c r="DX400" i="16"/>
  <c r="DV400" i="16"/>
  <c r="DU400" i="16"/>
  <c r="DW400" i="16"/>
  <c r="FA400" i="16" s="1"/>
  <c r="DY415" i="16"/>
  <c r="DX415" i="16"/>
  <c r="DV415" i="16"/>
  <c r="DU415" i="16"/>
  <c r="EY415" i="16" s="1"/>
  <c r="DW415" i="16"/>
  <c r="DX205" i="16"/>
  <c r="DW205" i="16"/>
  <c r="DY205" i="16"/>
  <c r="DV205" i="16"/>
  <c r="DU205" i="16"/>
  <c r="DY351" i="16"/>
  <c r="DX351" i="16"/>
  <c r="DV351" i="16"/>
  <c r="DU351" i="16"/>
  <c r="DW351" i="16"/>
  <c r="DY353" i="16"/>
  <c r="FC353" i="16" s="1"/>
  <c r="DX353" i="16"/>
  <c r="DW353" i="16"/>
  <c r="DV353" i="16"/>
  <c r="DU353" i="16"/>
  <c r="DY431" i="16"/>
  <c r="DX431" i="16"/>
  <c r="DV431" i="16"/>
  <c r="DU431" i="16"/>
  <c r="EY431" i="16" s="1"/>
  <c r="DW431" i="16"/>
  <c r="DY434" i="16"/>
  <c r="DW434" i="16"/>
  <c r="DX434" i="16"/>
  <c r="FB434" i="16" s="1"/>
  <c r="DU434" i="16"/>
  <c r="DV434" i="16"/>
  <c r="DY435" i="16"/>
  <c r="DX435" i="16"/>
  <c r="FB435" i="16" s="1"/>
  <c r="DV435" i="16"/>
  <c r="DW435" i="16"/>
  <c r="DU435" i="16"/>
  <c r="DY316" i="16"/>
  <c r="DX316" i="16"/>
  <c r="DV316" i="16"/>
  <c r="DW316" i="16"/>
  <c r="DU316" i="16"/>
  <c r="DX322" i="16"/>
  <c r="DY322" i="16"/>
  <c r="DW322" i="16"/>
  <c r="DV322" i="16"/>
  <c r="DU322" i="16"/>
  <c r="DY366" i="16"/>
  <c r="DW366" i="16"/>
  <c r="DX366" i="16"/>
  <c r="DU366" i="16"/>
  <c r="DV366" i="16"/>
  <c r="DY440" i="16"/>
  <c r="DX440" i="16"/>
  <c r="DU440" i="16"/>
  <c r="DW440" i="16"/>
  <c r="DV440" i="16"/>
  <c r="DY448" i="16"/>
  <c r="DX448" i="16"/>
  <c r="DV448" i="16"/>
  <c r="DU448" i="16"/>
  <c r="DW448" i="16"/>
  <c r="FA448" i="16" s="1"/>
  <c r="DY474" i="16"/>
  <c r="DW474" i="16"/>
  <c r="DV474" i="16"/>
  <c r="DX474" i="16"/>
  <c r="DU474" i="16"/>
  <c r="DY502" i="16"/>
  <c r="DX502" i="16"/>
  <c r="DW502" i="16"/>
  <c r="DV502" i="16"/>
  <c r="DU502" i="16"/>
  <c r="DY464" i="16"/>
  <c r="DX464" i="16"/>
  <c r="DV464" i="16"/>
  <c r="DU464" i="16"/>
  <c r="DW464" i="16"/>
  <c r="DY531" i="16"/>
  <c r="FC531" i="16" s="1"/>
  <c r="DX531" i="16"/>
  <c r="DV531" i="16"/>
  <c r="DW531" i="16"/>
  <c r="DU531" i="16"/>
  <c r="DY501" i="16"/>
  <c r="DX501" i="16"/>
  <c r="DW501" i="16"/>
  <c r="DV501" i="16"/>
  <c r="DU501" i="16"/>
  <c r="DY522" i="16"/>
  <c r="DW522" i="16"/>
  <c r="DV522" i="16"/>
  <c r="EZ522" i="16" s="1"/>
  <c r="DX522" i="16"/>
  <c r="DU522" i="16"/>
  <c r="DY472" i="16"/>
  <c r="DX472" i="16"/>
  <c r="DU472" i="16"/>
  <c r="DW472" i="16"/>
  <c r="DV472" i="16"/>
  <c r="DY15" i="16"/>
  <c r="DX15" i="16"/>
  <c r="DW15" i="16"/>
  <c r="DV15" i="16"/>
  <c r="DU15" i="16"/>
  <c r="DY31" i="16"/>
  <c r="DX31" i="16"/>
  <c r="DW31" i="16"/>
  <c r="DV31" i="16"/>
  <c r="DU31" i="16"/>
  <c r="DX42" i="16"/>
  <c r="DW42" i="16"/>
  <c r="DY42" i="16"/>
  <c r="DU42" i="16"/>
  <c r="DV42" i="16"/>
  <c r="DY235" i="16"/>
  <c r="DV235" i="16"/>
  <c r="DW235" i="16"/>
  <c r="DU235" i="16"/>
  <c r="DX235" i="16"/>
  <c r="DY357" i="16"/>
  <c r="DX357" i="16"/>
  <c r="DW357" i="16"/>
  <c r="DV357" i="16"/>
  <c r="DU357" i="16"/>
  <c r="DY345" i="16"/>
  <c r="DW345" i="16"/>
  <c r="DX345" i="16"/>
  <c r="DV345" i="16"/>
  <c r="EZ345" i="16" s="1"/>
  <c r="DU345" i="16"/>
  <c r="DY394" i="16"/>
  <c r="DX394" i="16"/>
  <c r="DW394" i="16"/>
  <c r="DV394" i="16"/>
  <c r="DU394" i="16"/>
  <c r="DY374" i="16"/>
  <c r="DX374" i="16"/>
  <c r="DW374" i="16"/>
  <c r="DV374" i="16"/>
  <c r="DU374" i="16"/>
  <c r="DY390" i="16"/>
  <c r="DX390" i="16"/>
  <c r="DW390" i="16"/>
  <c r="DV390" i="16"/>
  <c r="DU390" i="16"/>
  <c r="DY406" i="16"/>
  <c r="DX406" i="16"/>
  <c r="DW406" i="16"/>
  <c r="DV406" i="16"/>
  <c r="DU406" i="16"/>
  <c r="DY412" i="16"/>
  <c r="DX412" i="16"/>
  <c r="DW412" i="16"/>
  <c r="FA412" i="16" s="1"/>
  <c r="DV412" i="16"/>
  <c r="DU412" i="16"/>
  <c r="DY128" i="16"/>
  <c r="DX128" i="16"/>
  <c r="DW128" i="16"/>
  <c r="DV128" i="16"/>
  <c r="DU128" i="16"/>
  <c r="DY314" i="16"/>
  <c r="DX314" i="16"/>
  <c r="DW314" i="16"/>
  <c r="DU314" i="16"/>
  <c r="DV314" i="16"/>
  <c r="DY320" i="16"/>
  <c r="DV320" i="16"/>
  <c r="DU320" i="16"/>
  <c r="DX320" i="16"/>
  <c r="DW320" i="16"/>
  <c r="DY334" i="16"/>
  <c r="DW334" i="16"/>
  <c r="DX334" i="16"/>
  <c r="FB334" i="16" s="1"/>
  <c r="DV334" i="16"/>
  <c r="DU334" i="16"/>
  <c r="DY359" i="16"/>
  <c r="DX359" i="16"/>
  <c r="DV359" i="16"/>
  <c r="DU359" i="16"/>
  <c r="DW359" i="16"/>
  <c r="DY513" i="16"/>
  <c r="DW513" i="16"/>
  <c r="DX513" i="16"/>
  <c r="DV513" i="16"/>
  <c r="DU513" i="16"/>
  <c r="DY36" i="16"/>
  <c r="DX36" i="16"/>
  <c r="DV36" i="16"/>
  <c r="DU36" i="16"/>
  <c r="DW36" i="16"/>
  <c r="DY108" i="16"/>
  <c r="DX108" i="16"/>
  <c r="DV108" i="16"/>
  <c r="EZ108" i="16" s="1"/>
  <c r="DW108" i="16"/>
  <c r="DU108" i="16"/>
  <c r="DY6" i="16"/>
  <c r="DX6" i="16"/>
  <c r="DW6" i="16"/>
  <c r="DV6" i="16"/>
  <c r="DU6" i="16"/>
  <c r="DY22" i="16"/>
  <c r="FC22" i="16" s="1"/>
  <c r="DX22" i="16"/>
  <c r="DW22" i="16"/>
  <c r="DV22" i="16"/>
  <c r="DU22" i="16"/>
  <c r="DY45" i="16"/>
  <c r="DX45" i="16"/>
  <c r="DW45" i="16"/>
  <c r="DU45" i="16"/>
  <c r="EY45" i="16" s="1"/>
  <c r="DV45" i="16"/>
  <c r="DY60" i="16"/>
  <c r="DV60" i="16"/>
  <c r="DX60" i="16"/>
  <c r="FB60" i="16" s="1"/>
  <c r="DW60" i="16"/>
  <c r="DU60" i="16"/>
  <c r="DY62" i="16"/>
  <c r="DW62" i="16"/>
  <c r="DX62" i="16"/>
  <c r="DV62" i="16"/>
  <c r="DU62" i="16"/>
  <c r="DY68" i="16"/>
  <c r="DX68" i="16"/>
  <c r="DV68" i="16"/>
  <c r="DU68" i="16"/>
  <c r="DW68" i="16"/>
  <c r="FA68" i="16" s="1"/>
  <c r="DY70" i="16"/>
  <c r="DX70" i="16"/>
  <c r="DW70" i="16"/>
  <c r="DV70" i="16"/>
  <c r="DU70" i="16"/>
  <c r="DY76" i="16"/>
  <c r="DX76" i="16"/>
  <c r="DV76" i="16"/>
  <c r="DW76" i="16"/>
  <c r="DU76" i="16"/>
  <c r="DY78" i="16"/>
  <c r="DX78" i="16"/>
  <c r="FB78" i="16" s="1"/>
  <c r="DW78" i="16"/>
  <c r="DV78" i="16"/>
  <c r="DU78" i="16"/>
  <c r="DY84" i="16"/>
  <c r="FC84" i="16" s="1"/>
  <c r="DX84" i="16"/>
  <c r="DV84" i="16"/>
  <c r="DU84" i="16"/>
  <c r="DW84" i="16"/>
  <c r="DY86" i="16"/>
  <c r="DX86" i="16"/>
  <c r="DW86" i="16"/>
  <c r="DV86" i="16"/>
  <c r="DU86" i="16"/>
  <c r="DY92" i="16"/>
  <c r="DX92" i="16"/>
  <c r="DV92" i="16"/>
  <c r="DW92" i="16"/>
  <c r="DU92" i="16"/>
  <c r="DY94" i="16"/>
  <c r="DW94" i="16"/>
  <c r="DX94" i="16"/>
  <c r="DV94" i="16"/>
  <c r="DU94" i="16"/>
  <c r="DY100" i="16"/>
  <c r="DX100" i="16"/>
  <c r="DV100" i="16"/>
  <c r="DU100" i="16"/>
  <c r="DW100" i="16"/>
  <c r="FA100" i="16" s="1"/>
  <c r="DY102" i="16"/>
  <c r="DX102" i="16"/>
  <c r="DW102" i="16"/>
  <c r="DV102" i="16"/>
  <c r="DU102" i="16"/>
  <c r="DX189" i="16"/>
  <c r="DY189" i="16"/>
  <c r="DW189" i="16"/>
  <c r="DV189" i="16"/>
  <c r="DU189" i="16"/>
  <c r="DX221" i="16"/>
  <c r="DY221" i="16"/>
  <c r="DW221" i="16"/>
  <c r="DV221" i="16"/>
  <c r="DU221" i="16"/>
  <c r="DX241" i="16"/>
  <c r="FB241" i="16" s="1"/>
  <c r="DY241" i="16"/>
  <c r="DW241" i="16"/>
  <c r="DV241" i="16"/>
  <c r="DU241" i="16"/>
  <c r="DY288" i="16"/>
  <c r="DX288" i="16"/>
  <c r="DV288" i="16"/>
  <c r="DU288" i="16"/>
  <c r="DW288" i="16"/>
  <c r="DY306" i="16"/>
  <c r="DW306" i="16"/>
  <c r="DX306" i="16"/>
  <c r="DV306" i="16"/>
  <c r="DU306" i="16"/>
  <c r="DX237" i="16"/>
  <c r="DW237" i="16"/>
  <c r="DY237" i="16"/>
  <c r="DV237" i="16"/>
  <c r="DU237" i="16"/>
  <c r="DY255" i="16"/>
  <c r="DX255" i="16"/>
  <c r="DV255" i="16"/>
  <c r="DW255" i="16"/>
  <c r="DU255" i="16"/>
  <c r="DY271" i="16"/>
  <c r="DX271" i="16"/>
  <c r="DV271" i="16"/>
  <c r="DU271" i="16"/>
  <c r="EY271" i="16" s="1"/>
  <c r="DW271" i="16"/>
  <c r="DY287" i="16"/>
  <c r="DX287" i="16"/>
  <c r="DV287" i="16"/>
  <c r="DU287" i="16"/>
  <c r="DW287" i="16"/>
  <c r="DY303" i="16"/>
  <c r="DX303" i="16"/>
  <c r="DV303" i="16"/>
  <c r="DU303" i="16"/>
  <c r="DW303" i="16"/>
  <c r="DY363" i="16"/>
  <c r="FC363" i="16" s="1"/>
  <c r="DX363" i="16"/>
  <c r="DV363" i="16"/>
  <c r="DW363" i="16"/>
  <c r="DU363" i="16"/>
  <c r="EY363" i="16" s="1"/>
  <c r="DY196" i="16"/>
  <c r="DX196" i="16"/>
  <c r="DV196" i="16"/>
  <c r="DU196" i="16"/>
  <c r="DW196" i="16"/>
  <c r="DY198" i="16"/>
  <c r="DW198" i="16"/>
  <c r="DX198" i="16"/>
  <c r="DV198" i="16"/>
  <c r="DU198" i="16"/>
  <c r="DX201" i="16"/>
  <c r="DY201" i="16"/>
  <c r="DW201" i="16"/>
  <c r="DV201" i="16"/>
  <c r="DU201" i="16"/>
  <c r="DY262" i="16"/>
  <c r="FC262" i="16" s="1"/>
  <c r="DV262" i="16"/>
  <c r="DX262" i="16"/>
  <c r="DW262" i="16"/>
  <c r="DU262" i="16"/>
  <c r="DX129" i="16"/>
  <c r="DW129" i="16"/>
  <c r="DU129" i="16"/>
  <c r="DY129" i="16"/>
  <c r="FC129" i="16" s="1"/>
  <c r="DV129" i="16"/>
  <c r="DX137" i="16"/>
  <c r="DY137" i="16"/>
  <c r="DW137" i="16"/>
  <c r="FA137" i="16" s="1"/>
  <c r="DU137" i="16"/>
  <c r="DV137" i="16"/>
  <c r="DX145" i="16"/>
  <c r="DY145" i="16"/>
  <c r="DW145" i="16"/>
  <c r="DU145" i="16"/>
  <c r="DV145" i="16"/>
  <c r="DX153" i="16"/>
  <c r="DW153" i="16"/>
  <c r="DU153" i="16"/>
  <c r="DY153" i="16"/>
  <c r="DV153" i="16"/>
  <c r="DX161" i="16"/>
  <c r="DY161" i="16"/>
  <c r="DW161" i="16"/>
  <c r="DU161" i="16"/>
  <c r="DV161" i="16"/>
  <c r="DX169" i="16"/>
  <c r="DY169" i="16"/>
  <c r="DW169" i="16"/>
  <c r="FA169" i="16" s="1"/>
  <c r="DU169" i="16"/>
  <c r="DV169" i="16"/>
  <c r="DX177" i="16"/>
  <c r="DY177" i="16"/>
  <c r="DW177" i="16"/>
  <c r="DV177" i="16"/>
  <c r="DU177" i="16"/>
  <c r="DX329" i="16"/>
  <c r="DY329" i="16"/>
  <c r="DW329" i="16"/>
  <c r="DV329" i="16"/>
  <c r="DU329" i="16"/>
  <c r="DX337" i="16"/>
  <c r="DW337" i="16"/>
  <c r="DY337" i="16"/>
  <c r="DV337" i="16"/>
  <c r="DU337" i="16"/>
  <c r="DY343" i="16"/>
  <c r="DX343" i="16"/>
  <c r="DV343" i="16"/>
  <c r="EZ343" i="16" s="1"/>
  <c r="DU343" i="16"/>
  <c r="DW343" i="16"/>
  <c r="DY372" i="16"/>
  <c r="DX372" i="16"/>
  <c r="FB372" i="16" s="1"/>
  <c r="DW372" i="16"/>
  <c r="DU372" i="16"/>
  <c r="DV372" i="16"/>
  <c r="DY375" i="16"/>
  <c r="FC375" i="16" s="1"/>
  <c r="DX375" i="16"/>
  <c r="DV375" i="16"/>
  <c r="DU375" i="16"/>
  <c r="DW375" i="16"/>
  <c r="DY391" i="16"/>
  <c r="DX391" i="16"/>
  <c r="DV391" i="16"/>
  <c r="DU391" i="16"/>
  <c r="DW391" i="16"/>
  <c r="DW489" i="16"/>
  <c r="DX489" i="16"/>
  <c r="DV489" i="16"/>
  <c r="DY489" i="16"/>
  <c r="DU489" i="16"/>
  <c r="DY470" i="16"/>
  <c r="DX470" i="16"/>
  <c r="DW470" i="16"/>
  <c r="DV470" i="16"/>
  <c r="DU470" i="16"/>
  <c r="DY453" i="16"/>
  <c r="FC453" i="16" s="1"/>
  <c r="DX453" i="16"/>
  <c r="DW453" i="16"/>
  <c r="DV453" i="16"/>
  <c r="DU453" i="16"/>
  <c r="DY484" i="16"/>
  <c r="DX484" i="16"/>
  <c r="DW484" i="16"/>
  <c r="DU484" i="16"/>
  <c r="DV484" i="16"/>
  <c r="DY49" i="16"/>
  <c r="DX49" i="16"/>
  <c r="DW49" i="16"/>
  <c r="DU49" i="16"/>
  <c r="DV49" i="16"/>
  <c r="DY9" i="16"/>
  <c r="DX9" i="16"/>
  <c r="FB9" i="16" s="1"/>
  <c r="DW9" i="16"/>
  <c r="DU9" i="16"/>
  <c r="DV9" i="16"/>
  <c r="DY17" i="16"/>
  <c r="FC17" i="16" s="1"/>
  <c r="DX17" i="16"/>
  <c r="DW17" i="16"/>
  <c r="DU17" i="16"/>
  <c r="DV17" i="16"/>
  <c r="EZ17" i="16" s="1"/>
  <c r="DY25" i="16"/>
  <c r="DX25" i="16"/>
  <c r="DW25" i="16"/>
  <c r="DU25" i="16"/>
  <c r="DV25" i="16"/>
  <c r="DY246" i="16"/>
  <c r="DX246" i="16"/>
  <c r="DW246" i="16"/>
  <c r="FA246" i="16" s="1"/>
  <c r="DV246" i="16"/>
  <c r="DU246" i="16"/>
  <c r="DY354" i="16"/>
  <c r="DW354" i="16"/>
  <c r="FA354" i="16" s="1"/>
  <c r="DX354" i="16"/>
  <c r="DU354" i="16"/>
  <c r="DV354" i="16"/>
  <c r="DY232" i="16"/>
  <c r="DW232" i="16"/>
  <c r="DV232" i="16"/>
  <c r="DU232" i="16"/>
  <c r="DX232" i="16"/>
  <c r="DX234" i="16"/>
  <c r="DY234" i="16"/>
  <c r="DW234" i="16"/>
  <c r="DU234" i="16"/>
  <c r="DV234" i="16"/>
  <c r="DY276" i="16"/>
  <c r="DX276" i="16"/>
  <c r="DV276" i="16"/>
  <c r="DW276" i="16"/>
  <c r="DU276" i="16"/>
  <c r="DX381" i="16"/>
  <c r="DW381" i="16"/>
  <c r="DY381" i="16"/>
  <c r="DV381" i="16"/>
  <c r="DU381" i="16"/>
  <c r="DY392" i="16"/>
  <c r="DX392" i="16"/>
  <c r="DU392" i="16"/>
  <c r="DV392" i="16"/>
  <c r="DW392" i="16"/>
  <c r="FA392" i="16" s="1"/>
  <c r="DY397" i="16"/>
  <c r="DW397" i="16"/>
  <c r="DX397" i="16"/>
  <c r="DU397" i="16"/>
  <c r="DV397" i="16"/>
  <c r="DY423" i="16"/>
  <c r="DX423" i="16"/>
  <c r="DV423" i="16"/>
  <c r="DU423" i="16"/>
  <c r="DW423" i="16"/>
  <c r="DX340" i="16"/>
  <c r="DV340" i="16"/>
  <c r="DY340" i="16"/>
  <c r="DW340" i="16"/>
  <c r="DU340" i="16"/>
  <c r="DY367" i="16"/>
  <c r="DX367" i="16"/>
  <c r="DV367" i="16"/>
  <c r="DU367" i="16"/>
  <c r="DW367" i="16"/>
  <c r="FA367" i="16" s="1"/>
  <c r="DW393" i="16"/>
  <c r="DY393" i="16"/>
  <c r="DX393" i="16"/>
  <c r="DV393" i="16"/>
  <c r="DU393" i="16"/>
  <c r="DY327" i="16"/>
  <c r="DV327" i="16"/>
  <c r="DX327" i="16"/>
  <c r="DU327" i="16"/>
  <c r="DW327" i="16"/>
  <c r="DX532" i="16"/>
  <c r="DW532" i="16"/>
  <c r="DU532" i="16"/>
  <c r="DV532" i="16"/>
  <c r="DY532" i="16"/>
  <c r="DY475" i="16"/>
  <c r="DX475" i="16"/>
  <c r="DV475" i="16"/>
  <c r="DW475" i="16"/>
  <c r="DU475" i="16"/>
  <c r="EY475" i="16" s="1"/>
  <c r="DY304" i="16"/>
  <c r="DV304" i="16"/>
  <c r="DX304" i="16"/>
  <c r="DU304" i="16"/>
  <c r="EY304" i="16" s="1"/>
  <c r="DW304" i="16"/>
  <c r="DY318" i="16"/>
  <c r="DW318" i="16"/>
  <c r="DV318" i="16"/>
  <c r="DX318" i="16"/>
  <c r="DU318" i="16"/>
  <c r="DY447" i="16"/>
  <c r="DX447" i="16"/>
  <c r="DV447" i="16"/>
  <c r="DU447" i="16"/>
  <c r="DW447" i="16"/>
  <c r="DY462" i="16"/>
  <c r="DX462" i="16"/>
  <c r="DW462" i="16"/>
  <c r="DV462" i="16"/>
  <c r="DU462" i="16"/>
  <c r="DY463" i="16"/>
  <c r="DX463" i="16"/>
  <c r="DV463" i="16"/>
  <c r="DU463" i="16"/>
  <c r="EY463" i="16" s="1"/>
  <c r="DW463" i="16"/>
  <c r="DY478" i="16"/>
  <c r="DX478" i="16"/>
  <c r="DW478" i="16"/>
  <c r="FA478" i="16" s="1"/>
  <c r="DV478" i="16"/>
  <c r="DU478" i="16"/>
  <c r="DY508" i="16"/>
  <c r="DX508" i="16"/>
  <c r="DW508" i="16"/>
  <c r="DV508" i="16"/>
  <c r="DU508" i="16"/>
  <c r="DY515" i="16"/>
  <c r="DX515" i="16"/>
  <c r="DV515" i="16"/>
  <c r="DW515" i="16"/>
  <c r="DU515" i="16"/>
  <c r="DY454" i="16"/>
  <c r="DX454" i="16"/>
  <c r="DW454" i="16"/>
  <c r="DV454" i="16"/>
  <c r="EZ454" i="16" s="1"/>
  <c r="DU454" i="16"/>
  <c r="DY458" i="16"/>
  <c r="DW458" i="16"/>
  <c r="DV458" i="16"/>
  <c r="DX458" i="16"/>
  <c r="DU458" i="16"/>
  <c r="BG345" i="16"/>
  <c r="BE248" i="16"/>
  <c r="BE124" i="16"/>
  <c r="BE87" i="16"/>
  <c r="BG368" i="16"/>
  <c r="BG487" i="16"/>
  <c r="BF518" i="16"/>
  <c r="BE530" i="16"/>
  <c r="BE508" i="16"/>
  <c r="BG57" i="16"/>
  <c r="BG73" i="16"/>
  <c r="BE215" i="16"/>
  <c r="BH425" i="16"/>
  <c r="BH125" i="16"/>
  <c r="BH533" i="16"/>
  <c r="BH93" i="16"/>
  <c r="BH443" i="16"/>
  <c r="BH444" i="16"/>
  <c r="BH455" i="16"/>
  <c r="BH85" i="16"/>
  <c r="BH384" i="16"/>
  <c r="BI52" i="16"/>
  <c r="BK347" i="16"/>
  <c r="BK368" i="16"/>
  <c r="BK516" i="16"/>
  <c r="BK469" i="16"/>
  <c r="BK130" i="16"/>
  <c r="BK492" i="16"/>
  <c r="BI504" i="16"/>
  <c r="BL136" i="16"/>
  <c r="BL425" i="16"/>
  <c r="BL467" i="16"/>
  <c r="BL152" i="16"/>
  <c r="BI327" i="16"/>
  <c r="BL522" i="16"/>
  <c r="BM514" i="16"/>
  <c r="BL328" i="16"/>
  <c r="BL354" i="16"/>
  <c r="BL389" i="16"/>
  <c r="BL489" i="16"/>
  <c r="BM48" i="16"/>
  <c r="BM432" i="16"/>
  <c r="BN490" i="16"/>
  <c r="BN203" i="16"/>
  <c r="BN206" i="16"/>
  <c r="BF48" i="16"/>
  <c r="BE12" i="16"/>
  <c r="BE30" i="16"/>
  <c r="BE45" i="16"/>
  <c r="BG181" i="16"/>
  <c r="BF245" i="16"/>
  <c r="BF291" i="16"/>
  <c r="BF428" i="16"/>
  <c r="BF430" i="16"/>
  <c r="BF142" i="16"/>
  <c r="BF156" i="16"/>
  <c r="BE178" i="16"/>
  <c r="BF180" i="16"/>
  <c r="BE230" i="16"/>
  <c r="BE249" i="16"/>
  <c r="BE290" i="16"/>
  <c r="BE316" i="16"/>
  <c r="BE318" i="16"/>
  <c r="BG320" i="16"/>
  <c r="BE324" i="16"/>
  <c r="BG328" i="16"/>
  <c r="BE332" i="16"/>
  <c r="BE334" i="16"/>
  <c r="BG202" i="16"/>
  <c r="BF252" i="16"/>
  <c r="BG355" i="16"/>
  <c r="BF371" i="16"/>
  <c r="BF70" i="16"/>
  <c r="BF78" i="16"/>
  <c r="BE115" i="16"/>
  <c r="BE123" i="16"/>
  <c r="BE520" i="16"/>
  <c r="BE455" i="16"/>
  <c r="BG448" i="16"/>
  <c r="BG523" i="16"/>
  <c r="BF527" i="16"/>
  <c r="BH215" i="16"/>
  <c r="BH112" i="16"/>
  <c r="BH120" i="16"/>
  <c r="BH269" i="16"/>
  <c r="BH236" i="16"/>
  <c r="BI281" i="16"/>
  <c r="BI422" i="16"/>
  <c r="BI252" i="16"/>
  <c r="BI300" i="16"/>
  <c r="BI272" i="16"/>
  <c r="BI373" i="16"/>
  <c r="BI389" i="16"/>
  <c r="BI405" i="16"/>
  <c r="BK55" i="16"/>
  <c r="BK11" i="16"/>
  <c r="BK27" i="16"/>
  <c r="BK281" i="16"/>
  <c r="BL490" i="16"/>
  <c r="BL521" i="16"/>
  <c r="BL13" i="16"/>
  <c r="BL29" i="16"/>
  <c r="BL236" i="16"/>
  <c r="BK244" i="16"/>
  <c r="BL358" i="16"/>
  <c r="BK429" i="16"/>
  <c r="BL321" i="16"/>
  <c r="BL182" i="16"/>
  <c r="BL357" i="16"/>
  <c r="BK208" i="16"/>
  <c r="BK256" i="16"/>
  <c r="BM307" i="16"/>
  <c r="BM530" i="16"/>
  <c r="BM508" i="16"/>
  <c r="BE105" i="16"/>
  <c r="BG43" i="16"/>
  <c r="BG16" i="16"/>
  <c r="BE22" i="16"/>
  <c r="BE28" i="16"/>
  <c r="BG32" i="16"/>
  <c r="BE259" i="16"/>
  <c r="BE353" i="16"/>
  <c r="BG367" i="16"/>
  <c r="BG437" i="16"/>
  <c r="BF140" i="16"/>
  <c r="BF158" i="16"/>
  <c r="BF164" i="16"/>
  <c r="BE274" i="16"/>
  <c r="BE326" i="16"/>
  <c r="BE203" i="16"/>
  <c r="BE226" i="16"/>
  <c r="BF276" i="16"/>
  <c r="BE373" i="16"/>
  <c r="BE392" i="16"/>
  <c r="BG53" i="16"/>
  <c r="BE58" i="16"/>
  <c r="BF60" i="16"/>
  <c r="BF62" i="16"/>
  <c r="BE66" i="16"/>
  <c r="BE74" i="16"/>
  <c r="BF76" i="16"/>
  <c r="BF94" i="16"/>
  <c r="BF100" i="16"/>
  <c r="BF42" i="16"/>
  <c r="BF39" i="16"/>
  <c r="BG51" i="16"/>
  <c r="BG397" i="16"/>
  <c r="BE501" i="16"/>
  <c r="BG524" i="16"/>
  <c r="BF453" i="16"/>
  <c r="BG457" i="16"/>
  <c r="BF472" i="16"/>
  <c r="BG492" i="16"/>
  <c r="BE485" i="16"/>
  <c r="BH347" i="16"/>
  <c r="BH206" i="16"/>
  <c r="BH453" i="16"/>
  <c r="BH56" i="16"/>
  <c r="BH64" i="16"/>
  <c r="BH72" i="16"/>
  <c r="BH80" i="16"/>
  <c r="BH88" i="16"/>
  <c r="BH96" i="16"/>
  <c r="BH104" i="16"/>
  <c r="BH114" i="16"/>
  <c r="BH122" i="16"/>
  <c r="BH285" i="16"/>
  <c r="BH361" i="16"/>
  <c r="BH241" i="16"/>
  <c r="BH381" i="16"/>
  <c r="BH397" i="16"/>
  <c r="BH420" i="16"/>
  <c r="BI457" i="16"/>
  <c r="BI10" i="16"/>
  <c r="BI26" i="16"/>
  <c r="BI309" i="16"/>
  <c r="BI288" i="16"/>
  <c r="BI245" i="16"/>
  <c r="BK297" i="16"/>
  <c r="BL52" i="16"/>
  <c r="BL131" i="16"/>
  <c r="BL139" i="16"/>
  <c r="BL147" i="16"/>
  <c r="BL155" i="16"/>
  <c r="BL163" i="16"/>
  <c r="BL171" i="16"/>
  <c r="BL179" i="16"/>
  <c r="BL212" i="16"/>
  <c r="BK282" i="16"/>
  <c r="BK308" i="16"/>
  <c r="BL219" i="16"/>
  <c r="BI7" i="16"/>
  <c r="BI23" i="16"/>
  <c r="BL232" i="16"/>
  <c r="BL312" i="16"/>
  <c r="BL409" i="16"/>
  <c r="BH11" i="16"/>
  <c r="BH27" i="16"/>
  <c r="BH53" i="16"/>
  <c r="BK509" i="16"/>
  <c r="BK462" i="16"/>
  <c r="BK502" i="16"/>
  <c r="BK466" i="16"/>
  <c r="DN371" i="16"/>
  <c r="DO371" i="16"/>
  <c r="DM371" i="16"/>
  <c r="DL371" i="16"/>
  <c r="DK371" i="16"/>
  <c r="DO110" i="16"/>
  <c r="DM110" i="16"/>
  <c r="DL110" i="16"/>
  <c r="DN110" i="16"/>
  <c r="DK110" i="16"/>
  <c r="DO122" i="16"/>
  <c r="DM122" i="16"/>
  <c r="DN122" i="16"/>
  <c r="DL122" i="16"/>
  <c r="DK122" i="16"/>
  <c r="DN255" i="16"/>
  <c r="DM255" i="16"/>
  <c r="DO255" i="16"/>
  <c r="DL255" i="16"/>
  <c r="DK255" i="16"/>
  <c r="DO170" i="16"/>
  <c r="DM170" i="16"/>
  <c r="DN170" i="16"/>
  <c r="DL170" i="16"/>
  <c r="DK170" i="16"/>
  <c r="DO302" i="16"/>
  <c r="DM302" i="16"/>
  <c r="DL302" i="16"/>
  <c r="DN302" i="16"/>
  <c r="DK302" i="16"/>
  <c r="DN475" i="16"/>
  <c r="ER475" i="16" s="1"/>
  <c r="DM475" i="16"/>
  <c r="DO475" i="16"/>
  <c r="DL475" i="16"/>
  <c r="DK475" i="16"/>
  <c r="DO237" i="16"/>
  <c r="DN237" i="16"/>
  <c r="DM237" i="16"/>
  <c r="DK237" i="16"/>
  <c r="DL237" i="16"/>
  <c r="DO434" i="16"/>
  <c r="DL434" i="16"/>
  <c r="DN434" i="16"/>
  <c r="DM434" i="16"/>
  <c r="DK434" i="16"/>
  <c r="DO532" i="16"/>
  <c r="DN532" i="16"/>
  <c r="DM532" i="16"/>
  <c r="DL532" i="16"/>
  <c r="DK532" i="16"/>
  <c r="DO472" i="16"/>
  <c r="DN472" i="16"/>
  <c r="DM472" i="16"/>
  <c r="DL472" i="16"/>
  <c r="DK472" i="16"/>
  <c r="DO56" i="16"/>
  <c r="DN56" i="16"/>
  <c r="DM56" i="16"/>
  <c r="DK56" i="16"/>
  <c r="DL56" i="16"/>
  <c r="DO72" i="16"/>
  <c r="DN72" i="16"/>
  <c r="DM72" i="16"/>
  <c r="DK72" i="16"/>
  <c r="DL72" i="16"/>
  <c r="DO88" i="16"/>
  <c r="DN88" i="16"/>
  <c r="ER88" i="16" s="1"/>
  <c r="DM88" i="16"/>
  <c r="DK88" i="16"/>
  <c r="DL88" i="16"/>
  <c r="DO100" i="16"/>
  <c r="DN100" i="16"/>
  <c r="DM100" i="16"/>
  <c r="DK100" i="16"/>
  <c r="DL100" i="16"/>
  <c r="EP100" i="16" s="1"/>
  <c r="DN111" i="16"/>
  <c r="DM111" i="16"/>
  <c r="DO111" i="16"/>
  <c r="DL111" i="16"/>
  <c r="DK111" i="16"/>
  <c r="DN123" i="16"/>
  <c r="DO123" i="16"/>
  <c r="DM123" i="16"/>
  <c r="DL123" i="16"/>
  <c r="DK123" i="16"/>
  <c r="DN199" i="16"/>
  <c r="DM199" i="16"/>
  <c r="EQ199" i="16" s="1"/>
  <c r="DO199" i="16"/>
  <c r="DL199" i="16"/>
  <c r="DK199" i="16"/>
  <c r="DO398" i="16"/>
  <c r="DL398" i="16"/>
  <c r="DN398" i="16"/>
  <c r="DM398" i="16"/>
  <c r="DK398" i="16"/>
  <c r="DO416" i="16"/>
  <c r="DN416" i="16"/>
  <c r="DM416" i="16"/>
  <c r="DL416" i="16"/>
  <c r="DK416" i="16"/>
  <c r="DN399" i="16"/>
  <c r="DM399" i="16"/>
  <c r="DO399" i="16"/>
  <c r="DL399" i="16"/>
  <c r="DK399" i="16"/>
  <c r="DO480" i="16"/>
  <c r="DN480" i="16"/>
  <c r="DM480" i="16"/>
  <c r="DL480" i="16"/>
  <c r="DK480" i="16"/>
  <c r="DN207" i="16"/>
  <c r="ER207" i="16" s="1"/>
  <c r="DM207" i="16"/>
  <c r="DO207" i="16"/>
  <c r="DL207" i="16"/>
  <c r="DK207" i="16"/>
  <c r="EO207" i="16" s="1"/>
  <c r="DN431" i="16"/>
  <c r="DO431" i="16"/>
  <c r="DM431" i="16"/>
  <c r="DL431" i="16"/>
  <c r="EP431" i="16" s="1"/>
  <c r="DK431" i="16"/>
  <c r="DN147" i="16"/>
  <c r="DO147" i="16"/>
  <c r="DM147" i="16"/>
  <c r="DL147" i="16"/>
  <c r="DK147" i="16"/>
  <c r="DN171" i="16"/>
  <c r="DO171" i="16"/>
  <c r="DM171" i="16"/>
  <c r="DL171" i="16"/>
  <c r="DK171" i="16"/>
  <c r="DO282" i="16"/>
  <c r="DM282" i="16"/>
  <c r="DN282" i="16"/>
  <c r="DL282" i="16"/>
  <c r="DK282" i="16"/>
  <c r="DN483" i="16"/>
  <c r="DM483" i="16"/>
  <c r="DO483" i="16"/>
  <c r="DL483" i="16"/>
  <c r="DK483" i="16"/>
  <c r="DN71" i="16"/>
  <c r="DM71" i="16"/>
  <c r="DO71" i="16"/>
  <c r="DL71" i="16"/>
  <c r="DK71" i="16"/>
  <c r="DN95" i="16"/>
  <c r="DM95" i="16"/>
  <c r="DO95" i="16"/>
  <c r="DL95" i="16"/>
  <c r="DK95" i="16"/>
  <c r="DN311" i="16"/>
  <c r="DM311" i="16"/>
  <c r="DO311" i="16"/>
  <c r="DL311" i="16"/>
  <c r="DK311" i="16"/>
  <c r="DO172" i="16"/>
  <c r="DN172" i="16"/>
  <c r="DM172" i="16"/>
  <c r="DK172" i="16"/>
  <c r="DL172" i="16"/>
  <c r="DO220" i="16"/>
  <c r="DN220" i="16"/>
  <c r="DM220" i="16"/>
  <c r="DK220" i="16"/>
  <c r="DL220" i="16"/>
  <c r="DO262" i="16"/>
  <c r="DM262" i="16"/>
  <c r="EQ262" i="16" s="1"/>
  <c r="DL262" i="16"/>
  <c r="DK262" i="16"/>
  <c r="DN262" i="16"/>
  <c r="DO313" i="16"/>
  <c r="DN313" i="16"/>
  <c r="DK313" i="16"/>
  <c r="DL313" i="16"/>
  <c r="DM313" i="16"/>
  <c r="EQ313" i="16" s="1"/>
  <c r="DO366" i="16"/>
  <c r="DL366" i="16"/>
  <c r="EP366" i="16" s="1"/>
  <c r="DN366" i="16"/>
  <c r="DM366" i="16"/>
  <c r="EQ366" i="16" s="1"/>
  <c r="DK366" i="16"/>
  <c r="DO497" i="16"/>
  <c r="DN497" i="16"/>
  <c r="DM497" i="16"/>
  <c r="EQ497" i="16" s="1"/>
  <c r="DK497" i="16"/>
  <c r="DL497" i="16"/>
  <c r="DO498" i="16"/>
  <c r="DL498" i="16"/>
  <c r="EP498" i="16" s="1"/>
  <c r="DN498" i="16"/>
  <c r="DM498" i="16"/>
  <c r="DK498" i="16"/>
  <c r="DO48" i="16"/>
  <c r="DN48" i="16"/>
  <c r="DM48" i="16"/>
  <c r="DK48" i="16"/>
  <c r="DL48" i="16"/>
  <c r="DO105" i="16"/>
  <c r="DN105" i="16"/>
  <c r="DM105" i="16"/>
  <c r="DK105" i="16"/>
  <c r="EO105" i="16" s="1"/>
  <c r="DL105" i="16"/>
  <c r="DO245" i="16"/>
  <c r="DN245" i="16"/>
  <c r="DM245" i="16"/>
  <c r="DK245" i="16"/>
  <c r="DL245" i="16"/>
  <c r="DN291" i="16"/>
  <c r="DO291" i="16"/>
  <c r="DM291" i="16"/>
  <c r="DL291" i="16"/>
  <c r="DK291" i="16"/>
  <c r="DO428" i="16"/>
  <c r="DN428" i="16"/>
  <c r="DM428" i="16"/>
  <c r="DL428" i="16"/>
  <c r="DK428" i="16"/>
  <c r="DO437" i="16"/>
  <c r="DN437" i="16"/>
  <c r="DM437" i="16"/>
  <c r="DK437" i="16"/>
  <c r="EO437" i="16" s="1"/>
  <c r="DL437" i="16"/>
  <c r="DO134" i="16"/>
  <c r="DM134" i="16"/>
  <c r="DL134" i="16"/>
  <c r="EP134" i="16" s="1"/>
  <c r="DK134" i="16"/>
  <c r="DN134" i="16"/>
  <c r="DO140" i="16"/>
  <c r="DN140" i="16"/>
  <c r="ER140" i="16" s="1"/>
  <c r="DM140" i="16"/>
  <c r="DK140" i="16"/>
  <c r="DL140" i="16"/>
  <c r="DO144" i="16"/>
  <c r="DN144" i="16"/>
  <c r="DM144" i="16"/>
  <c r="DK144" i="16"/>
  <c r="DL144" i="16"/>
  <c r="DO148" i="16"/>
  <c r="DN148" i="16"/>
  <c r="DM148" i="16"/>
  <c r="DK148" i="16"/>
  <c r="DL148" i="16"/>
  <c r="DO152" i="16"/>
  <c r="DN152" i="16"/>
  <c r="DM152" i="16"/>
  <c r="EQ152" i="16" s="1"/>
  <c r="DK152" i="16"/>
  <c r="DL152" i="16"/>
  <c r="EP152" i="16" s="1"/>
  <c r="DO156" i="16"/>
  <c r="DN156" i="16"/>
  <c r="DM156" i="16"/>
  <c r="DK156" i="16"/>
  <c r="DL156" i="16"/>
  <c r="DO160" i="16"/>
  <c r="DN160" i="16"/>
  <c r="DM160" i="16"/>
  <c r="DK160" i="16"/>
  <c r="DL160" i="16"/>
  <c r="DO164" i="16"/>
  <c r="DN164" i="16"/>
  <c r="ER164" i="16" s="1"/>
  <c r="DM164" i="16"/>
  <c r="DK164" i="16"/>
  <c r="DL164" i="16"/>
  <c r="DO168" i="16"/>
  <c r="DN168" i="16"/>
  <c r="DM168" i="16"/>
  <c r="DK168" i="16"/>
  <c r="DL168" i="16"/>
  <c r="DO176" i="16"/>
  <c r="DN176" i="16"/>
  <c r="DM176" i="16"/>
  <c r="DK176" i="16"/>
  <c r="DL176" i="16"/>
  <c r="DO180" i="16"/>
  <c r="DN180" i="16"/>
  <c r="DM180" i="16"/>
  <c r="DK180" i="16"/>
  <c r="DL180" i="16"/>
  <c r="EP180" i="16" s="1"/>
  <c r="DO225" i="16"/>
  <c r="DN225" i="16"/>
  <c r="DM225" i="16"/>
  <c r="DK225" i="16"/>
  <c r="EO225" i="16" s="1"/>
  <c r="DL225" i="16"/>
  <c r="DO230" i="16"/>
  <c r="DM230" i="16"/>
  <c r="DL230" i="16"/>
  <c r="EP230" i="16" s="1"/>
  <c r="DK230" i="16"/>
  <c r="DN230" i="16"/>
  <c r="DO249" i="16"/>
  <c r="DN249" i="16"/>
  <c r="DK249" i="16"/>
  <c r="DL249" i="16"/>
  <c r="DM249" i="16"/>
  <c r="DO290" i="16"/>
  <c r="DM290" i="16"/>
  <c r="DL290" i="16"/>
  <c r="DN290" i="16"/>
  <c r="DK290" i="16"/>
  <c r="DN315" i="16"/>
  <c r="DO315" i="16"/>
  <c r="DM315" i="16"/>
  <c r="DL315" i="16"/>
  <c r="EP315" i="16" s="1"/>
  <c r="DK315" i="16"/>
  <c r="DN319" i="16"/>
  <c r="DM319" i="16"/>
  <c r="DO319" i="16"/>
  <c r="DL319" i="16"/>
  <c r="DK319" i="16"/>
  <c r="DN323" i="16"/>
  <c r="DO323" i="16"/>
  <c r="DM323" i="16"/>
  <c r="DL323" i="16"/>
  <c r="DK323" i="16"/>
  <c r="DN327" i="16"/>
  <c r="DM327" i="16"/>
  <c r="DO327" i="16"/>
  <c r="DL327" i="16"/>
  <c r="DK327" i="16"/>
  <c r="DO333" i="16"/>
  <c r="DN333" i="16"/>
  <c r="DM333" i="16"/>
  <c r="DK333" i="16"/>
  <c r="EO333" i="16" s="1"/>
  <c r="DL333" i="16"/>
  <c r="DO340" i="16"/>
  <c r="DN340" i="16"/>
  <c r="DM340" i="16"/>
  <c r="DL340" i="16"/>
  <c r="DK340" i="16"/>
  <c r="DO425" i="16"/>
  <c r="DN425" i="16"/>
  <c r="ER425" i="16" s="1"/>
  <c r="DM425" i="16"/>
  <c r="DK425" i="16"/>
  <c r="DL425" i="16"/>
  <c r="DO201" i="16"/>
  <c r="DN201" i="16"/>
  <c r="DK201" i="16"/>
  <c r="DM201" i="16"/>
  <c r="DL201" i="16"/>
  <c r="DO206" i="16"/>
  <c r="DM206" i="16"/>
  <c r="DL206" i="16"/>
  <c r="DN206" i="16"/>
  <c r="DK206" i="16"/>
  <c r="DO258" i="16"/>
  <c r="DM258" i="16"/>
  <c r="DL258" i="16"/>
  <c r="EP258" i="16" s="1"/>
  <c r="DN258" i="16"/>
  <c r="DK258" i="16"/>
  <c r="DO278" i="16"/>
  <c r="DM278" i="16"/>
  <c r="EQ278" i="16" s="1"/>
  <c r="DL278" i="16"/>
  <c r="DK278" i="16"/>
  <c r="DN278" i="16"/>
  <c r="DN335" i="16"/>
  <c r="ER335" i="16" s="1"/>
  <c r="DM335" i="16"/>
  <c r="DO335" i="16"/>
  <c r="DL335" i="16"/>
  <c r="DK335" i="16"/>
  <c r="EO335" i="16" s="1"/>
  <c r="DO370" i="16"/>
  <c r="DL370" i="16"/>
  <c r="DN370" i="16"/>
  <c r="DM370" i="16"/>
  <c r="DK370" i="16"/>
  <c r="DN383" i="16"/>
  <c r="DM383" i="16"/>
  <c r="DO383" i="16"/>
  <c r="DL383" i="16"/>
  <c r="DK383" i="16"/>
  <c r="DN403" i="16"/>
  <c r="DO403" i="16"/>
  <c r="DM403" i="16"/>
  <c r="DL403" i="16"/>
  <c r="EP403" i="16" s="1"/>
  <c r="DK403" i="16"/>
  <c r="DN471" i="16"/>
  <c r="ER471" i="16" s="1"/>
  <c r="DM471" i="16"/>
  <c r="DO471" i="16"/>
  <c r="DL471" i="16"/>
  <c r="DK471" i="16"/>
  <c r="EO471" i="16" s="1"/>
  <c r="DO526" i="16"/>
  <c r="DL526" i="16"/>
  <c r="DN526" i="16"/>
  <c r="DM526" i="16"/>
  <c r="DK526" i="16"/>
  <c r="DO484" i="16"/>
  <c r="DN484" i="16"/>
  <c r="DM484" i="16"/>
  <c r="DL484" i="16"/>
  <c r="DK484" i="16"/>
  <c r="EO484" i="16" s="1"/>
  <c r="DO514" i="16"/>
  <c r="DL514" i="16"/>
  <c r="DN514" i="16"/>
  <c r="DM514" i="16"/>
  <c r="EQ514" i="16" s="1"/>
  <c r="DK514" i="16"/>
  <c r="DO236" i="16"/>
  <c r="DN236" i="16"/>
  <c r="DM236" i="16"/>
  <c r="DK236" i="16"/>
  <c r="DL236" i="16"/>
  <c r="EP236" i="16" s="1"/>
  <c r="DN267" i="16"/>
  <c r="DO267" i="16"/>
  <c r="DM267" i="16"/>
  <c r="DL267" i="16"/>
  <c r="EP267" i="16" s="1"/>
  <c r="DK267" i="16"/>
  <c r="DN393" i="16"/>
  <c r="ER393" i="16" s="1"/>
  <c r="DO393" i="16"/>
  <c r="DM393" i="16"/>
  <c r="EQ393" i="16" s="1"/>
  <c r="DK393" i="16"/>
  <c r="DL393" i="16"/>
  <c r="DO433" i="16"/>
  <c r="DN433" i="16"/>
  <c r="DM433" i="16"/>
  <c r="DK433" i="16"/>
  <c r="DL433" i="16"/>
  <c r="DO133" i="16"/>
  <c r="DN133" i="16"/>
  <c r="DM133" i="16"/>
  <c r="DK133" i="16"/>
  <c r="DL133" i="16"/>
  <c r="DO141" i="16"/>
  <c r="DN141" i="16"/>
  <c r="DM141" i="16"/>
  <c r="DK141" i="16"/>
  <c r="DL141" i="16"/>
  <c r="DO149" i="16"/>
  <c r="DN149" i="16"/>
  <c r="DM149" i="16"/>
  <c r="DK149" i="16"/>
  <c r="DL149" i="16"/>
  <c r="DO157" i="16"/>
  <c r="DN157" i="16"/>
  <c r="ER157" i="16" s="1"/>
  <c r="DM157" i="16"/>
  <c r="DK157" i="16"/>
  <c r="EO157" i="16" s="1"/>
  <c r="DL157" i="16"/>
  <c r="DO165" i="16"/>
  <c r="DN165" i="16"/>
  <c r="DM165" i="16"/>
  <c r="EQ165" i="16" s="1"/>
  <c r="DK165" i="16"/>
  <c r="DL165" i="16"/>
  <c r="DO173" i="16"/>
  <c r="DN173" i="16"/>
  <c r="DM173" i="16"/>
  <c r="DK173" i="16"/>
  <c r="EO173" i="16" s="1"/>
  <c r="DL173" i="16"/>
  <c r="DO177" i="16"/>
  <c r="DN177" i="16"/>
  <c r="DK177" i="16"/>
  <c r="EO177" i="16" s="1"/>
  <c r="DL177" i="16"/>
  <c r="DM177" i="16"/>
  <c r="EQ177" i="16" s="1"/>
  <c r="DO209" i="16"/>
  <c r="DN209" i="16"/>
  <c r="DK209" i="16"/>
  <c r="DL209" i="16"/>
  <c r="EP209" i="16" s="1"/>
  <c r="DM209" i="16"/>
  <c r="DO298" i="16"/>
  <c r="DM298" i="16"/>
  <c r="DN298" i="16"/>
  <c r="DL298" i="16"/>
  <c r="DK298" i="16"/>
  <c r="EO298" i="16" s="1"/>
  <c r="DO318" i="16"/>
  <c r="DM318" i="16"/>
  <c r="DL318" i="16"/>
  <c r="DN318" i="16"/>
  <c r="DK318" i="16"/>
  <c r="DO322" i="16"/>
  <c r="DM322" i="16"/>
  <c r="DL322" i="16"/>
  <c r="EP322" i="16" s="1"/>
  <c r="DN322" i="16"/>
  <c r="DK322" i="16"/>
  <c r="DO326" i="16"/>
  <c r="DM326" i="16"/>
  <c r="EQ326" i="16" s="1"/>
  <c r="DL326" i="16"/>
  <c r="DK326" i="16"/>
  <c r="DN326" i="16"/>
  <c r="DO330" i="16"/>
  <c r="DM330" i="16"/>
  <c r="DN330" i="16"/>
  <c r="DL330" i="16"/>
  <c r="DK330" i="16"/>
  <c r="DO334" i="16"/>
  <c r="DM334" i="16"/>
  <c r="DL334" i="16"/>
  <c r="DN334" i="16"/>
  <c r="ER334" i="16" s="1"/>
  <c r="DK334" i="16"/>
  <c r="DO342" i="16"/>
  <c r="DM342" i="16"/>
  <c r="DL342" i="16"/>
  <c r="EP342" i="16" s="1"/>
  <c r="DN342" i="16"/>
  <c r="DK342" i="16"/>
  <c r="EO342" i="16" s="1"/>
  <c r="DO424" i="16"/>
  <c r="DN424" i="16"/>
  <c r="DM424" i="16"/>
  <c r="DL424" i="16"/>
  <c r="DK424" i="16"/>
  <c r="DN487" i="16"/>
  <c r="ER487" i="16" s="1"/>
  <c r="DM487" i="16"/>
  <c r="DO487" i="16"/>
  <c r="DL487" i="16"/>
  <c r="DK487" i="16"/>
  <c r="EO487" i="16" s="1"/>
  <c r="DO458" i="16"/>
  <c r="DN458" i="16"/>
  <c r="DL458" i="16"/>
  <c r="DM458" i="16"/>
  <c r="EQ458" i="16" s="1"/>
  <c r="DK458" i="16"/>
  <c r="DO57" i="16"/>
  <c r="DN57" i="16"/>
  <c r="DM57" i="16"/>
  <c r="DK57" i="16"/>
  <c r="DL57" i="16"/>
  <c r="DO65" i="16"/>
  <c r="DN65" i="16"/>
  <c r="DK65" i="16"/>
  <c r="DL65" i="16"/>
  <c r="DM65" i="16"/>
  <c r="DO73" i="16"/>
  <c r="DN73" i="16"/>
  <c r="DM73" i="16"/>
  <c r="EQ73" i="16" s="1"/>
  <c r="DK73" i="16"/>
  <c r="DL73" i="16"/>
  <c r="DO81" i="16"/>
  <c r="DN81" i="16"/>
  <c r="DM81" i="16"/>
  <c r="DK81" i="16"/>
  <c r="EO81" i="16" s="1"/>
  <c r="DL81" i="16"/>
  <c r="DO89" i="16"/>
  <c r="DN89" i="16"/>
  <c r="DM89" i="16"/>
  <c r="DK89" i="16"/>
  <c r="DL89" i="16"/>
  <c r="DO97" i="16"/>
  <c r="DN97" i="16"/>
  <c r="DK97" i="16"/>
  <c r="DM97" i="16"/>
  <c r="DL97" i="16"/>
  <c r="DN195" i="16"/>
  <c r="DO195" i="16"/>
  <c r="DM195" i="16"/>
  <c r="DL195" i="16"/>
  <c r="DK195" i="16"/>
  <c r="DO216" i="16"/>
  <c r="DN216" i="16"/>
  <c r="DK216" i="16"/>
  <c r="DM216" i="16"/>
  <c r="EQ216" i="16" s="1"/>
  <c r="DL216" i="16"/>
  <c r="DO373" i="16"/>
  <c r="DN373" i="16"/>
  <c r="DM373" i="16"/>
  <c r="EQ373" i="16" s="1"/>
  <c r="DK373" i="16"/>
  <c r="DL373" i="16"/>
  <c r="EP373" i="16" s="1"/>
  <c r="DN392" i="16"/>
  <c r="DO392" i="16"/>
  <c r="DM392" i="16"/>
  <c r="DL392" i="16"/>
  <c r="EP392" i="16" s="1"/>
  <c r="DK392" i="16"/>
  <c r="DN423" i="16"/>
  <c r="ER423" i="16" s="1"/>
  <c r="DM423" i="16"/>
  <c r="DO423" i="16"/>
  <c r="DL423" i="16"/>
  <c r="DK423" i="16"/>
  <c r="DO482" i="16"/>
  <c r="DL482" i="16"/>
  <c r="DN482" i="16"/>
  <c r="DM482" i="16"/>
  <c r="EQ482" i="16" s="1"/>
  <c r="DK482" i="16"/>
  <c r="DO500" i="16"/>
  <c r="DN500" i="16"/>
  <c r="DM500" i="16"/>
  <c r="EQ500" i="16" s="1"/>
  <c r="DL500" i="16"/>
  <c r="DK500" i="16"/>
  <c r="DO8" i="16"/>
  <c r="DN8" i="16"/>
  <c r="DM8" i="16"/>
  <c r="DK8" i="16"/>
  <c r="DL8" i="16"/>
  <c r="DO24" i="16"/>
  <c r="DN24" i="16"/>
  <c r="DM24" i="16"/>
  <c r="DK24" i="16"/>
  <c r="DL24" i="16"/>
  <c r="DO376" i="16"/>
  <c r="DN376" i="16"/>
  <c r="DM376" i="16"/>
  <c r="DL376" i="16"/>
  <c r="EP376" i="16" s="1"/>
  <c r="DK376" i="16"/>
  <c r="DO396" i="16"/>
  <c r="DN396" i="16"/>
  <c r="DM396" i="16"/>
  <c r="DL396" i="16"/>
  <c r="DK396" i="16"/>
  <c r="DO411" i="16"/>
  <c r="DN411" i="16"/>
  <c r="DM411" i="16"/>
  <c r="DL411" i="16"/>
  <c r="DK411" i="16"/>
  <c r="DN39" i="16"/>
  <c r="DM39" i="16"/>
  <c r="DO39" i="16"/>
  <c r="DL39" i="16"/>
  <c r="DK39" i="16"/>
  <c r="EO39" i="16" s="1"/>
  <c r="DN211" i="16"/>
  <c r="DO211" i="16"/>
  <c r="DM211" i="16"/>
  <c r="DL211" i="16"/>
  <c r="DK211" i="16"/>
  <c r="DO277" i="16"/>
  <c r="DN277" i="16"/>
  <c r="DM277" i="16"/>
  <c r="EQ277" i="16" s="1"/>
  <c r="DK277" i="16"/>
  <c r="DL277" i="16"/>
  <c r="EP277" i="16" s="1"/>
  <c r="DO200" i="16"/>
  <c r="DN200" i="16"/>
  <c r="ER200" i="16" s="1"/>
  <c r="DK200" i="16"/>
  <c r="DM200" i="16"/>
  <c r="EQ200" i="16" s="1"/>
  <c r="DL200" i="16"/>
  <c r="DO394" i="16"/>
  <c r="DN394" i="16"/>
  <c r="DL394" i="16"/>
  <c r="DM394" i="16"/>
  <c r="DK394" i="16"/>
  <c r="EO394" i="16" s="1"/>
  <c r="DN527" i="16"/>
  <c r="DO527" i="16"/>
  <c r="DM527" i="16"/>
  <c r="DL527" i="16"/>
  <c r="EP527" i="16" s="1"/>
  <c r="DK527" i="16"/>
  <c r="DO464" i="16"/>
  <c r="DN464" i="16"/>
  <c r="DM464" i="16"/>
  <c r="EQ464" i="16" s="1"/>
  <c r="DL464" i="16"/>
  <c r="DK464" i="16"/>
  <c r="DO417" i="16"/>
  <c r="DN417" i="16"/>
  <c r="DM417" i="16"/>
  <c r="DK417" i="16"/>
  <c r="DL417" i="16"/>
  <c r="DO474" i="16"/>
  <c r="DN474" i="16"/>
  <c r="DL474" i="16"/>
  <c r="DM474" i="16"/>
  <c r="DK474" i="16"/>
  <c r="DO506" i="16"/>
  <c r="DN506" i="16"/>
  <c r="ER506" i="16" s="1"/>
  <c r="DL506" i="16"/>
  <c r="DM506" i="16"/>
  <c r="EQ506" i="16" s="1"/>
  <c r="DK506" i="16"/>
  <c r="DT35" i="16"/>
  <c r="DS35" i="16"/>
  <c r="DR35" i="16"/>
  <c r="DQ35" i="16"/>
  <c r="DP35" i="16"/>
  <c r="DT40" i="16"/>
  <c r="DR40" i="16"/>
  <c r="DS40" i="16"/>
  <c r="DQ40" i="16"/>
  <c r="DP40" i="16"/>
  <c r="DT54" i="16"/>
  <c r="DS54" i="16"/>
  <c r="DQ54" i="16"/>
  <c r="DR54" i="16"/>
  <c r="DP54" i="16"/>
  <c r="ET54" i="16" s="1"/>
  <c r="DT63" i="16"/>
  <c r="DS63" i="16"/>
  <c r="DR63" i="16"/>
  <c r="DQ63" i="16"/>
  <c r="DP63" i="16"/>
  <c r="DT71" i="16"/>
  <c r="DS71" i="16"/>
  <c r="DR71" i="16"/>
  <c r="EV71" i="16" s="1"/>
  <c r="DQ71" i="16"/>
  <c r="DP71" i="16"/>
  <c r="DT79" i="16"/>
  <c r="DS79" i="16"/>
  <c r="DR79" i="16"/>
  <c r="DQ79" i="16"/>
  <c r="DP79" i="16"/>
  <c r="DT87" i="16"/>
  <c r="DS87" i="16"/>
  <c r="DR87" i="16"/>
  <c r="DQ87" i="16"/>
  <c r="DP87" i="16"/>
  <c r="ET87" i="16" s="1"/>
  <c r="DT95" i="16"/>
  <c r="DS95" i="16"/>
  <c r="DR95" i="16"/>
  <c r="DQ95" i="16"/>
  <c r="DP95" i="16"/>
  <c r="DT103" i="16"/>
  <c r="DS103" i="16"/>
  <c r="DR103" i="16"/>
  <c r="EV103" i="16" s="1"/>
  <c r="DQ103" i="16"/>
  <c r="DP103" i="16"/>
  <c r="DT4" i="16"/>
  <c r="DS4" i="16"/>
  <c r="DR4" i="16"/>
  <c r="DQ4" i="16"/>
  <c r="DP4" i="16"/>
  <c r="DT20" i="16"/>
  <c r="EX20" i="16" s="1"/>
  <c r="DS20" i="16"/>
  <c r="DR20" i="16"/>
  <c r="DQ20" i="16"/>
  <c r="DP20" i="16"/>
  <c r="ET20" i="16" s="1"/>
  <c r="DT106" i="16"/>
  <c r="DS106" i="16"/>
  <c r="EW106" i="16" s="1"/>
  <c r="DQ106" i="16"/>
  <c r="DR106" i="16"/>
  <c r="DP106" i="16"/>
  <c r="DT111" i="16"/>
  <c r="DS111" i="16"/>
  <c r="DR111" i="16"/>
  <c r="DQ111" i="16"/>
  <c r="DP111" i="16"/>
  <c r="ET111" i="16" s="1"/>
  <c r="DT119" i="16"/>
  <c r="DS119" i="16"/>
  <c r="DR119" i="16"/>
  <c r="DQ119" i="16"/>
  <c r="DP119" i="16"/>
  <c r="DT127" i="16"/>
  <c r="DS127" i="16"/>
  <c r="DR127" i="16"/>
  <c r="DP127" i="16"/>
  <c r="DQ127" i="16"/>
  <c r="DT184" i="16"/>
  <c r="DS184" i="16"/>
  <c r="DR184" i="16"/>
  <c r="DQ184" i="16"/>
  <c r="DP184" i="16"/>
  <c r="DT195" i="16"/>
  <c r="EX195" i="16" s="1"/>
  <c r="DS195" i="16"/>
  <c r="DR195" i="16"/>
  <c r="EV195" i="16" s="1"/>
  <c r="DQ195" i="16"/>
  <c r="DP195" i="16"/>
  <c r="DT261" i="16"/>
  <c r="DS261" i="16"/>
  <c r="DR261" i="16"/>
  <c r="DQ261" i="16"/>
  <c r="DP261" i="16"/>
  <c r="DT348" i="16"/>
  <c r="EX348" i="16" s="1"/>
  <c r="DS348" i="16"/>
  <c r="DR348" i="16"/>
  <c r="DQ348" i="16"/>
  <c r="DP348" i="16"/>
  <c r="DT380" i="16"/>
  <c r="DS380" i="16"/>
  <c r="DR380" i="16"/>
  <c r="DQ380" i="16"/>
  <c r="DP380" i="16"/>
  <c r="DT400" i="16"/>
  <c r="EX400" i="16" s="1"/>
  <c r="DS400" i="16"/>
  <c r="DR400" i="16"/>
  <c r="DQ400" i="16"/>
  <c r="DP400" i="16"/>
  <c r="ET400" i="16" s="1"/>
  <c r="DT411" i="16"/>
  <c r="DS411" i="16"/>
  <c r="EW411" i="16" s="1"/>
  <c r="DR411" i="16"/>
  <c r="DQ411" i="16"/>
  <c r="DP411" i="16"/>
  <c r="DT419" i="16"/>
  <c r="EX419" i="16" s="1"/>
  <c r="DS419" i="16"/>
  <c r="DR419" i="16"/>
  <c r="DQ419" i="16"/>
  <c r="DP419" i="16"/>
  <c r="DT223" i="16"/>
  <c r="DS223" i="16"/>
  <c r="DR223" i="16"/>
  <c r="DP223" i="16"/>
  <c r="DQ223" i="16"/>
  <c r="DT245" i="16"/>
  <c r="DS245" i="16"/>
  <c r="DR245" i="16"/>
  <c r="EV245" i="16" s="1"/>
  <c r="DQ245" i="16"/>
  <c r="DP245" i="16"/>
  <c r="ET245" i="16" s="1"/>
  <c r="DT429" i="16"/>
  <c r="DS429" i="16"/>
  <c r="EW429" i="16" s="1"/>
  <c r="DR429" i="16"/>
  <c r="DP429" i="16"/>
  <c r="DQ429" i="16"/>
  <c r="DT433" i="16"/>
  <c r="EX433" i="16" s="1"/>
  <c r="DS433" i="16"/>
  <c r="DR433" i="16"/>
  <c r="EV433" i="16" s="1"/>
  <c r="DP433" i="16"/>
  <c r="DQ433" i="16"/>
  <c r="DT130" i="16"/>
  <c r="DS130" i="16"/>
  <c r="DQ130" i="16"/>
  <c r="DR130" i="16"/>
  <c r="EV130" i="16" s="1"/>
  <c r="DP130" i="16"/>
  <c r="DT316" i="16"/>
  <c r="EX316" i="16" s="1"/>
  <c r="DS316" i="16"/>
  <c r="DR316" i="16"/>
  <c r="EV316" i="16" s="1"/>
  <c r="DQ316" i="16"/>
  <c r="DP316" i="16"/>
  <c r="DT339" i="16"/>
  <c r="DS339" i="16"/>
  <c r="EW339" i="16" s="1"/>
  <c r="DR339" i="16"/>
  <c r="DQ339" i="16"/>
  <c r="DP339" i="16"/>
  <c r="DT425" i="16"/>
  <c r="EX425" i="16" s="1"/>
  <c r="DS425" i="16"/>
  <c r="DR425" i="16"/>
  <c r="EV425" i="16" s="1"/>
  <c r="DP425" i="16"/>
  <c r="DQ425" i="16"/>
  <c r="DT440" i="16"/>
  <c r="DS440" i="16"/>
  <c r="EW440" i="16" s="1"/>
  <c r="DR440" i="16"/>
  <c r="DQ440" i="16"/>
  <c r="DP440" i="16"/>
  <c r="DT442" i="16"/>
  <c r="DS442" i="16"/>
  <c r="DR442" i="16"/>
  <c r="DP442" i="16"/>
  <c r="DQ442" i="16"/>
  <c r="DT446" i="16"/>
  <c r="DS446" i="16"/>
  <c r="EW446" i="16" s="1"/>
  <c r="DR446" i="16"/>
  <c r="DP446" i="16"/>
  <c r="DQ446" i="16"/>
  <c r="DT448" i="16"/>
  <c r="DR448" i="16"/>
  <c r="DS448" i="16"/>
  <c r="EW448" i="16" s="1"/>
  <c r="DQ448" i="16"/>
  <c r="DP448" i="16"/>
  <c r="DT450" i="16"/>
  <c r="DS450" i="16"/>
  <c r="DP450" i="16"/>
  <c r="DR450" i="16"/>
  <c r="DQ450" i="16"/>
  <c r="DT495" i="16"/>
  <c r="DS495" i="16"/>
  <c r="DR495" i="16"/>
  <c r="DQ495" i="16"/>
  <c r="DP495" i="16"/>
  <c r="DT464" i="16"/>
  <c r="DR464" i="16"/>
  <c r="DS464" i="16"/>
  <c r="DQ464" i="16"/>
  <c r="DP464" i="16"/>
  <c r="DS494" i="16"/>
  <c r="DT494" i="16"/>
  <c r="DR494" i="16"/>
  <c r="EV494" i="16" s="1"/>
  <c r="DP494" i="16"/>
  <c r="DQ494" i="16"/>
  <c r="DT517" i="16"/>
  <c r="DS517" i="16"/>
  <c r="EW517" i="16" s="1"/>
  <c r="DR517" i="16"/>
  <c r="DP517" i="16"/>
  <c r="ET517" i="16" s="1"/>
  <c r="DQ517" i="16"/>
  <c r="DT522" i="16"/>
  <c r="EX522" i="16" s="1"/>
  <c r="DS522" i="16"/>
  <c r="DR522" i="16"/>
  <c r="EV522" i="16" s="1"/>
  <c r="DP522" i="16"/>
  <c r="DQ522" i="16"/>
  <c r="DT472" i="16"/>
  <c r="DS472" i="16"/>
  <c r="EW472" i="16" s="1"/>
  <c r="DR472" i="16"/>
  <c r="DQ472" i="16"/>
  <c r="DP472" i="16"/>
  <c r="DN511" i="16"/>
  <c r="ER511" i="16" s="1"/>
  <c r="DO511" i="16"/>
  <c r="DM511" i="16"/>
  <c r="EQ511" i="16" s="1"/>
  <c r="DL511" i="16"/>
  <c r="DK511" i="16"/>
  <c r="EO511" i="16" s="1"/>
  <c r="DT518" i="16"/>
  <c r="DS518" i="16"/>
  <c r="DP518" i="16"/>
  <c r="DR518" i="16"/>
  <c r="EV518" i="16" s="1"/>
  <c r="DQ518" i="16"/>
  <c r="DT7" i="16"/>
  <c r="EX7" i="16" s="1"/>
  <c r="DS7" i="16"/>
  <c r="DR7" i="16"/>
  <c r="DQ7" i="16"/>
  <c r="DP7" i="16"/>
  <c r="DT23" i="16"/>
  <c r="DS23" i="16"/>
  <c r="EW23" i="16" s="1"/>
  <c r="DR23" i="16"/>
  <c r="DQ23" i="16"/>
  <c r="DP23" i="16"/>
  <c r="DT50" i="16"/>
  <c r="EX50" i="16" s="1"/>
  <c r="DS50" i="16"/>
  <c r="DR50" i="16"/>
  <c r="DQ50" i="16"/>
  <c r="DP50" i="16"/>
  <c r="DT183" i="16"/>
  <c r="DS183" i="16"/>
  <c r="EW183" i="16" s="1"/>
  <c r="DR183" i="16"/>
  <c r="DP183" i="16"/>
  <c r="ET183" i="16" s="1"/>
  <c r="DQ183" i="16"/>
  <c r="DT250" i="16"/>
  <c r="DS250" i="16"/>
  <c r="DQ250" i="16"/>
  <c r="DR250" i="16"/>
  <c r="DP250" i="16"/>
  <c r="DT265" i="16"/>
  <c r="DS265" i="16"/>
  <c r="DR265" i="16"/>
  <c r="DQ265" i="16"/>
  <c r="DP265" i="16"/>
  <c r="DT281" i="16"/>
  <c r="DS281" i="16"/>
  <c r="DR281" i="16"/>
  <c r="DQ281" i="16"/>
  <c r="DP281" i="16"/>
  <c r="ET281" i="16" s="1"/>
  <c r="DT297" i="16"/>
  <c r="DS297" i="16"/>
  <c r="DR297" i="16"/>
  <c r="DP297" i="16"/>
  <c r="DQ297" i="16"/>
  <c r="DT210" i="16"/>
  <c r="EX210" i="16" s="1"/>
  <c r="DS210" i="16"/>
  <c r="DQ210" i="16"/>
  <c r="DR210" i="16"/>
  <c r="DP210" i="16"/>
  <c r="DT191" i="16"/>
  <c r="DS191" i="16"/>
  <c r="DR191" i="16"/>
  <c r="DP191" i="16"/>
  <c r="DQ191" i="16"/>
  <c r="DT395" i="16"/>
  <c r="DS395" i="16"/>
  <c r="DR395" i="16"/>
  <c r="DQ395" i="16"/>
  <c r="DP395" i="16"/>
  <c r="DT412" i="16"/>
  <c r="DS412" i="16"/>
  <c r="DR412" i="16"/>
  <c r="DQ412" i="16"/>
  <c r="DP412" i="16"/>
  <c r="DT128" i="16"/>
  <c r="DS128" i="16"/>
  <c r="DR128" i="16"/>
  <c r="EV128" i="16" s="1"/>
  <c r="DQ128" i="16"/>
  <c r="DP128" i="16"/>
  <c r="DT193" i="16"/>
  <c r="DS193" i="16"/>
  <c r="EW193" i="16" s="1"/>
  <c r="DR193" i="16"/>
  <c r="DQ193" i="16"/>
  <c r="DP193" i="16"/>
  <c r="DT249" i="16"/>
  <c r="DS249" i="16"/>
  <c r="DR249" i="16"/>
  <c r="DQ249" i="16"/>
  <c r="DP249" i="16"/>
  <c r="ET249" i="16" s="1"/>
  <c r="DT319" i="16"/>
  <c r="DS319" i="16"/>
  <c r="DR319" i="16"/>
  <c r="DQ319" i="16"/>
  <c r="DP319" i="16"/>
  <c r="DT320" i="16"/>
  <c r="DS320" i="16"/>
  <c r="DR320" i="16"/>
  <c r="DQ320" i="16"/>
  <c r="DP320" i="16"/>
  <c r="DT333" i="16"/>
  <c r="DS333" i="16"/>
  <c r="EW333" i="16" s="1"/>
  <c r="DR333" i="16"/>
  <c r="DP333" i="16"/>
  <c r="DQ333" i="16"/>
  <c r="DT443" i="16"/>
  <c r="DS443" i="16"/>
  <c r="DR443" i="16"/>
  <c r="DQ443" i="16"/>
  <c r="DP443" i="16"/>
  <c r="ET443" i="16" s="1"/>
  <c r="DT491" i="16"/>
  <c r="DS491" i="16"/>
  <c r="EW491" i="16" s="1"/>
  <c r="DR491" i="16"/>
  <c r="DQ491" i="16"/>
  <c r="DP491" i="16"/>
  <c r="DT438" i="16"/>
  <c r="EX438" i="16" s="1"/>
  <c r="DS438" i="16"/>
  <c r="DP438" i="16"/>
  <c r="ET438" i="16" s="1"/>
  <c r="DR438" i="16"/>
  <c r="DQ438" i="16"/>
  <c r="DO442" i="16"/>
  <c r="DN442" i="16"/>
  <c r="ER442" i="16" s="1"/>
  <c r="DL442" i="16"/>
  <c r="DM442" i="16"/>
  <c r="DK442" i="16"/>
  <c r="DT36" i="16"/>
  <c r="DS36" i="16"/>
  <c r="DR36" i="16"/>
  <c r="DQ36" i="16"/>
  <c r="DP36" i="16"/>
  <c r="DT108" i="16"/>
  <c r="DS108" i="16"/>
  <c r="EW108" i="16" s="1"/>
  <c r="DR108" i="16"/>
  <c r="DQ108" i="16"/>
  <c r="DP108" i="16"/>
  <c r="DT14" i="16"/>
  <c r="DS14" i="16"/>
  <c r="DR14" i="16"/>
  <c r="EV14" i="16" s="1"/>
  <c r="DQ14" i="16"/>
  <c r="DP14" i="16"/>
  <c r="DT30" i="16"/>
  <c r="DS30" i="16"/>
  <c r="EW30" i="16" s="1"/>
  <c r="DR30" i="16"/>
  <c r="DQ30" i="16"/>
  <c r="DP30" i="16"/>
  <c r="DT58" i="16"/>
  <c r="DS58" i="16"/>
  <c r="DQ58" i="16"/>
  <c r="DR58" i="16"/>
  <c r="DP58" i="16"/>
  <c r="DT60" i="16"/>
  <c r="DS60" i="16"/>
  <c r="EW60" i="16" s="1"/>
  <c r="DR60" i="16"/>
  <c r="DQ60" i="16"/>
  <c r="DP60" i="16"/>
  <c r="DT66" i="16"/>
  <c r="EX66" i="16" s="1"/>
  <c r="DS66" i="16"/>
  <c r="DQ66" i="16"/>
  <c r="DR66" i="16"/>
  <c r="DP66" i="16"/>
  <c r="DT68" i="16"/>
  <c r="DS68" i="16"/>
  <c r="EW68" i="16" s="1"/>
  <c r="DR68" i="16"/>
  <c r="DQ68" i="16"/>
  <c r="DP68" i="16"/>
  <c r="DT74" i="16"/>
  <c r="DS74" i="16"/>
  <c r="DQ74" i="16"/>
  <c r="DR74" i="16"/>
  <c r="DP74" i="16"/>
  <c r="DT76" i="16"/>
  <c r="DS76" i="16"/>
  <c r="EW76" i="16" s="1"/>
  <c r="DR76" i="16"/>
  <c r="DQ76" i="16"/>
  <c r="DP76" i="16"/>
  <c r="DT82" i="16"/>
  <c r="DS82" i="16"/>
  <c r="DQ82" i="16"/>
  <c r="DR82" i="16"/>
  <c r="DP82" i="16"/>
  <c r="ET82" i="16" s="1"/>
  <c r="DT84" i="16"/>
  <c r="DS84" i="16"/>
  <c r="DR84" i="16"/>
  <c r="DQ84" i="16"/>
  <c r="DP84" i="16"/>
  <c r="DT90" i="16"/>
  <c r="EX90" i="16" s="1"/>
  <c r="DS90" i="16"/>
  <c r="DQ90" i="16"/>
  <c r="DR90" i="16"/>
  <c r="DP90" i="16"/>
  <c r="DT92" i="16"/>
  <c r="DS92" i="16"/>
  <c r="EW92" i="16" s="1"/>
  <c r="DR92" i="16"/>
  <c r="DQ92" i="16"/>
  <c r="DP92" i="16"/>
  <c r="DT98" i="16"/>
  <c r="DS98" i="16"/>
  <c r="DQ98" i="16"/>
  <c r="DR98" i="16"/>
  <c r="DP98" i="16"/>
  <c r="DT100" i="16"/>
  <c r="DS100" i="16"/>
  <c r="DR100" i="16"/>
  <c r="DQ100" i="16"/>
  <c r="DP100" i="16"/>
  <c r="DT55" i="16"/>
  <c r="EX55" i="16" s="1"/>
  <c r="DS55" i="16"/>
  <c r="DR55" i="16"/>
  <c r="EV55" i="16" s="1"/>
  <c r="DQ55" i="16"/>
  <c r="DP55" i="16"/>
  <c r="DT211" i="16"/>
  <c r="DS211" i="16"/>
  <c r="DR211" i="16"/>
  <c r="DQ211" i="16"/>
  <c r="DP211" i="16"/>
  <c r="DT269" i="16"/>
  <c r="DS269" i="16"/>
  <c r="DR269" i="16"/>
  <c r="DQ269" i="16"/>
  <c r="DP269" i="16"/>
  <c r="DT361" i="16"/>
  <c r="DS361" i="16"/>
  <c r="DR361" i="16"/>
  <c r="DP361" i="16"/>
  <c r="DQ361" i="16"/>
  <c r="DT288" i="16"/>
  <c r="EX288" i="16" s="1"/>
  <c r="DS288" i="16"/>
  <c r="DR288" i="16"/>
  <c r="DQ288" i="16"/>
  <c r="DP288" i="16"/>
  <c r="ET288" i="16" s="1"/>
  <c r="DT185" i="16"/>
  <c r="DS185" i="16"/>
  <c r="DR185" i="16"/>
  <c r="DQ185" i="16"/>
  <c r="DP185" i="16"/>
  <c r="DT263" i="16"/>
  <c r="DR263" i="16"/>
  <c r="DS263" i="16"/>
  <c r="DP263" i="16"/>
  <c r="DQ263" i="16"/>
  <c r="DT279" i="16"/>
  <c r="DR279" i="16"/>
  <c r="EV279" i="16" s="1"/>
  <c r="DS279" i="16"/>
  <c r="DP279" i="16"/>
  <c r="DQ279" i="16"/>
  <c r="DT295" i="16"/>
  <c r="DR295" i="16"/>
  <c r="DS295" i="16"/>
  <c r="DQ295" i="16"/>
  <c r="DP295" i="16"/>
  <c r="DT190" i="16"/>
  <c r="DS190" i="16"/>
  <c r="DR190" i="16"/>
  <c r="DQ190" i="16"/>
  <c r="DP190" i="16"/>
  <c r="DT196" i="16"/>
  <c r="EX196" i="16" s="1"/>
  <c r="DS196" i="16"/>
  <c r="DR196" i="16"/>
  <c r="DQ196" i="16"/>
  <c r="DP196" i="16"/>
  <c r="ET196" i="16" s="1"/>
  <c r="DT215" i="16"/>
  <c r="DS215" i="16"/>
  <c r="EW215" i="16" s="1"/>
  <c r="DR215" i="16"/>
  <c r="DP215" i="16"/>
  <c r="DQ215" i="16"/>
  <c r="DT133" i="16"/>
  <c r="EX133" i="16" s="1"/>
  <c r="DS133" i="16"/>
  <c r="DR133" i="16"/>
  <c r="DQ133" i="16"/>
  <c r="DP133" i="16"/>
  <c r="ET133" i="16" s="1"/>
  <c r="DT141" i="16"/>
  <c r="DS141" i="16"/>
  <c r="DR141" i="16"/>
  <c r="DQ141" i="16"/>
  <c r="DP141" i="16"/>
  <c r="DT149" i="16"/>
  <c r="EX149" i="16" s="1"/>
  <c r="DS149" i="16"/>
  <c r="DR149" i="16"/>
  <c r="DQ149" i="16"/>
  <c r="DP149" i="16"/>
  <c r="DT157" i="16"/>
  <c r="DS157" i="16"/>
  <c r="DR157" i="16"/>
  <c r="DQ157" i="16"/>
  <c r="DP157" i="16"/>
  <c r="DT165" i="16"/>
  <c r="DS165" i="16"/>
  <c r="DR165" i="16"/>
  <c r="DQ165" i="16"/>
  <c r="DP165" i="16"/>
  <c r="ET165" i="16" s="1"/>
  <c r="DT173" i="16"/>
  <c r="DS173" i="16"/>
  <c r="EW173" i="16" s="1"/>
  <c r="DR173" i="16"/>
  <c r="DQ173" i="16"/>
  <c r="DP173" i="16"/>
  <c r="DT209" i="16"/>
  <c r="DS209" i="16"/>
  <c r="DR209" i="16"/>
  <c r="EV209" i="16" s="1"/>
  <c r="DQ209" i="16"/>
  <c r="DP209" i="16"/>
  <c r="DT330" i="16"/>
  <c r="DS330" i="16"/>
  <c r="DR330" i="16"/>
  <c r="DP330" i="16"/>
  <c r="DQ330" i="16"/>
  <c r="DT341" i="16"/>
  <c r="DS341" i="16"/>
  <c r="DR341" i="16"/>
  <c r="DP341" i="16"/>
  <c r="DQ341" i="16"/>
  <c r="DT362" i="16"/>
  <c r="DS362" i="16"/>
  <c r="DR362" i="16"/>
  <c r="DP362" i="16"/>
  <c r="DQ362" i="16"/>
  <c r="DT372" i="16"/>
  <c r="DS372" i="16"/>
  <c r="DR372" i="16"/>
  <c r="EV372" i="16" s="1"/>
  <c r="DQ372" i="16"/>
  <c r="DP372" i="16"/>
  <c r="DT383" i="16"/>
  <c r="DS383" i="16"/>
  <c r="EW383" i="16" s="1"/>
  <c r="DR383" i="16"/>
  <c r="DQ383" i="16"/>
  <c r="DP383" i="16"/>
  <c r="DT403" i="16"/>
  <c r="EX403" i="16" s="1"/>
  <c r="DS403" i="16"/>
  <c r="DR403" i="16"/>
  <c r="DQ403" i="16"/>
  <c r="DP403" i="16"/>
  <c r="DT481" i="16"/>
  <c r="DS481" i="16"/>
  <c r="EW481" i="16" s="1"/>
  <c r="DR481" i="16"/>
  <c r="DP481" i="16"/>
  <c r="DQ481" i="16"/>
  <c r="DT470" i="16"/>
  <c r="DS470" i="16"/>
  <c r="DP470" i="16"/>
  <c r="DR470" i="16"/>
  <c r="DQ470" i="16"/>
  <c r="DT505" i="16"/>
  <c r="DS505" i="16"/>
  <c r="DR505" i="16"/>
  <c r="DP505" i="16"/>
  <c r="DQ505" i="16"/>
  <c r="DT521" i="16"/>
  <c r="EX521" i="16" s="1"/>
  <c r="DS521" i="16"/>
  <c r="DR521" i="16"/>
  <c r="DP521" i="16"/>
  <c r="DQ521" i="16"/>
  <c r="DT483" i="16"/>
  <c r="DS483" i="16"/>
  <c r="EW483" i="16" s="1"/>
  <c r="DR483" i="16"/>
  <c r="DQ483" i="16"/>
  <c r="DP483" i="16"/>
  <c r="DT461" i="16"/>
  <c r="DS461" i="16"/>
  <c r="DR461" i="16"/>
  <c r="DP461" i="16"/>
  <c r="DQ461" i="16"/>
  <c r="DT484" i="16"/>
  <c r="DS484" i="16"/>
  <c r="DR484" i="16"/>
  <c r="DQ484" i="16"/>
  <c r="DP484" i="16"/>
  <c r="DT33" i="16"/>
  <c r="DS33" i="16"/>
  <c r="DR33" i="16"/>
  <c r="EV33" i="16" s="1"/>
  <c r="DQ33" i="16"/>
  <c r="DP33" i="16"/>
  <c r="ET33" i="16" s="1"/>
  <c r="DT182" i="16"/>
  <c r="DS182" i="16"/>
  <c r="DR182" i="16"/>
  <c r="DQ182" i="16"/>
  <c r="DP182" i="16"/>
  <c r="DT257" i="16"/>
  <c r="EX257" i="16" s="1"/>
  <c r="DS257" i="16"/>
  <c r="DR257" i="16"/>
  <c r="DQ257" i="16"/>
  <c r="DP257" i="16"/>
  <c r="DT273" i="16"/>
  <c r="DS273" i="16"/>
  <c r="DR273" i="16"/>
  <c r="DQ273" i="16"/>
  <c r="DP273" i="16"/>
  <c r="DT289" i="16"/>
  <c r="EX289" i="16" s="1"/>
  <c r="DS289" i="16"/>
  <c r="DR289" i="16"/>
  <c r="EV289" i="16" s="1"/>
  <c r="DP289" i="16"/>
  <c r="DQ289" i="16"/>
  <c r="DT305" i="16"/>
  <c r="DS305" i="16"/>
  <c r="EW305" i="16" s="1"/>
  <c r="DR305" i="16"/>
  <c r="DP305" i="16"/>
  <c r="DQ305" i="16"/>
  <c r="DT365" i="16"/>
  <c r="DS365" i="16"/>
  <c r="DR365" i="16"/>
  <c r="DP365" i="16"/>
  <c r="DQ365" i="16"/>
  <c r="DT194" i="16"/>
  <c r="DS194" i="16"/>
  <c r="EW194" i="16" s="1"/>
  <c r="DQ194" i="16"/>
  <c r="DR194" i="16"/>
  <c r="DP194" i="16"/>
  <c r="DT229" i="16"/>
  <c r="DS229" i="16"/>
  <c r="DR229" i="16"/>
  <c r="DQ229" i="16"/>
  <c r="DP229" i="16"/>
  <c r="ET229" i="16" s="1"/>
  <c r="DT232" i="16"/>
  <c r="DS232" i="16"/>
  <c r="DR232" i="16"/>
  <c r="DQ232" i="16"/>
  <c r="DP232" i="16"/>
  <c r="DT276" i="16"/>
  <c r="EX276" i="16" s="1"/>
  <c r="DS276" i="16"/>
  <c r="DR276" i="16"/>
  <c r="DQ276" i="16"/>
  <c r="DP276" i="16"/>
  <c r="ET276" i="16" s="1"/>
  <c r="DT373" i="16"/>
  <c r="DS373" i="16"/>
  <c r="EW373" i="16" s="1"/>
  <c r="DR373" i="16"/>
  <c r="DP373" i="16"/>
  <c r="ET373" i="16" s="1"/>
  <c r="DQ373" i="16"/>
  <c r="DT389" i="16"/>
  <c r="DS389" i="16"/>
  <c r="DR389" i="16"/>
  <c r="DP389" i="16"/>
  <c r="DQ389" i="16"/>
  <c r="DT392" i="16"/>
  <c r="DS392" i="16"/>
  <c r="EW392" i="16" s="1"/>
  <c r="DR392" i="16"/>
  <c r="DQ392" i="16"/>
  <c r="DP392" i="16"/>
  <c r="DT405" i="16"/>
  <c r="EX405" i="16" s="1"/>
  <c r="DS405" i="16"/>
  <c r="DR405" i="16"/>
  <c r="DP405" i="16"/>
  <c r="DQ405" i="16"/>
  <c r="DT340" i="16"/>
  <c r="DS340" i="16"/>
  <c r="EW340" i="16" s="1"/>
  <c r="DR340" i="16"/>
  <c r="DQ340" i="16"/>
  <c r="DP340" i="16"/>
  <c r="DS510" i="16"/>
  <c r="EW510" i="16" s="1"/>
  <c r="DT510" i="16"/>
  <c r="DR510" i="16"/>
  <c r="DP510" i="16"/>
  <c r="DQ510" i="16"/>
  <c r="DT532" i="16"/>
  <c r="DS532" i="16"/>
  <c r="DR532" i="16"/>
  <c r="DQ532" i="16"/>
  <c r="DP532" i="16"/>
  <c r="DT459" i="16"/>
  <c r="DS459" i="16"/>
  <c r="DR459" i="16"/>
  <c r="DQ459" i="16"/>
  <c r="DP459" i="16"/>
  <c r="ET459" i="16" s="1"/>
  <c r="DT278" i="16"/>
  <c r="DS278" i="16"/>
  <c r="EW278" i="16" s="1"/>
  <c r="DR278" i="16"/>
  <c r="DQ278" i="16"/>
  <c r="DP278" i="16"/>
  <c r="DT286" i="16"/>
  <c r="EX286" i="16" s="1"/>
  <c r="DS286" i="16"/>
  <c r="DR286" i="16"/>
  <c r="EV286" i="16" s="1"/>
  <c r="DP286" i="16"/>
  <c r="DQ286" i="16"/>
  <c r="DT294" i="16"/>
  <c r="DS294" i="16"/>
  <c r="DR294" i="16"/>
  <c r="DP294" i="16"/>
  <c r="ET294" i="16" s="1"/>
  <c r="DQ294" i="16"/>
  <c r="DT302" i="16"/>
  <c r="DS302" i="16"/>
  <c r="DR302" i="16"/>
  <c r="EV302" i="16" s="1"/>
  <c r="DP302" i="16"/>
  <c r="DQ302" i="16"/>
  <c r="DT304" i="16"/>
  <c r="DS304" i="16"/>
  <c r="DR304" i="16"/>
  <c r="DQ304" i="16"/>
  <c r="DP304" i="16"/>
  <c r="DS441" i="16"/>
  <c r="EW441" i="16" s="1"/>
  <c r="DT441" i="16"/>
  <c r="DR441" i="16"/>
  <c r="DP441" i="16"/>
  <c r="DQ441" i="16"/>
  <c r="DT462" i="16"/>
  <c r="DS462" i="16"/>
  <c r="DR462" i="16"/>
  <c r="DP462" i="16"/>
  <c r="DQ462" i="16"/>
  <c r="DT467" i="16"/>
  <c r="DS467" i="16"/>
  <c r="DR467" i="16"/>
  <c r="DQ467" i="16"/>
  <c r="DP467" i="16"/>
  <c r="DT478" i="16"/>
  <c r="DS478" i="16"/>
  <c r="DR478" i="16"/>
  <c r="DP478" i="16"/>
  <c r="DQ478" i="16"/>
  <c r="DT490" i="16"/>
  <c r="EX490" i="16" s="1"/>
  <c r="DS490" i="16"/>
  <c r="DR490" i="16"/>
  <c r="EV490" i="16" s="1"/>
  <c r="DP490" i="16"/>
  <c r="DQ490" i="16"/>
  <c r="DT508" i="16"/>
  <c r="DR508" i="16"/>
  <c r="DS508" i="16"/>
  <c r="DQ508" i="16"/>
  <c r="DP508" i="16"/>
  <c r="DT454" i="16"/>
  <c r="DS454" i="16"/>
  <c r="DP454" i="16"/>
  <c r="ET454" i="16" s="1"/>
  <c r="DR454" i="16"/>
  <c r="DQ454" i="16"/>
  <c r="DT533" i="16"/>
  <c r="DS533" i="16"/>
  <c r="DR533" i="16"/>
  <c r="DP533" i="16"/>
  <c r="DQ533" i="16"/>
  <c r="DO260" i="16"/>
  <c r="DN260" i="16"/>
  <c r="DM260" i="16"/>
  <c r="DK260" i="16"/>
  <c r="DL260" i="16"/>
  <c r="EP260" i="16" s="1"/>
  <c r="DO265" i="16"/>
  <c r="DN265" i="16"/>
  <c r="DK265" i="16"/>
  <c r="DM265" i="16"/>
  <c r="DL265" i="16"/>
  <c r="DO422" i="16"/>
  <c r="DL422" i="16"/>
  <c r="DN422" i="16"/>
  <c r="ER422" i="16" s="1"/>
  <c r="DM422" i="16"/>
  <c r="DK422" i="16"/>
  <c r="EO422" i="16" s="1"/>
  <c r="DO505" i="16"/>
  <c r="DN505" i="16"/>
  <c r="DM505" i="16"/>
  <c r="DK505" i="16"/>
  <c r="DL505" i="16"/>
  <c r="DN7" i="16"/>
  <c r="DM7" i="16"/>
  <c r="DO7" i="16"/>
  <c r="DL7" i="16"/>
  <c r="DK7" i="16"/>
  <c r="DN23" i="16"/>
  <c r="DM23" i="16"/>
  <c r="DO23" i="16"/>
  <c r="DL23" i="16"/>
  <c r="DK23" i="16"/>
  <c r="DO210" i="16"/>
  <c r="DM210" i="16"/>
  <c r="DL210" i="16"/>
  <c r="DN210" i="16"/>
  <c r="DK210" i="16"/>
  <c r="DN467" i="16"/>
  <c r="DM467" i="16"/>
  <c r="DO467" i="16"/>
  <c r="DL467" i="16"/>
  <c r="DK467" i="16"/>
  <c r="DO272" i="16"/>
  <c r="DN272" i="16"/>
  <c r="DK272" i="16"/>
  <c r="DM272" i="16"/>
  <c r="DL272" i="16"/>
  <c r="DO462" i="16"/>
  <c r="DL462" i="16"/>
  <c r="EP462" i="16" s="1"/>
  <c r="DN462" i="16"/>
  <c r="DM462" i="16"/>
  <c r="EQ462" i="16" s="1"/>
  <c r="DK462" i="16"/>
  <c r="DO306" i="16"/>
  <c r="DM306" i="16"/>
  <c r="DL306" i="16"/>
  <c r="DN306" i="16"/>
  <c r="DK306" i="16"/>
  <c r="DO441" i="16"/>
  <c r="DN441" i="16"/>
  <c r="DM441" i="16"/>
  <c r="DK441" i="16"/>
  <c r="DL441" i="16"/>
  <c r="DN409" i="16"/>
  <c r="ER409" i="16" s="1"/>
  <c r="DM409" i="16"/>
  <c r="DO409" i="16"/>
  <c r="DK409" i="16"/>
  <c r="DL409" i="16"/>
  <c r="EP409" i="16" s="1"/>
  <c r="DN439" i="16"/>
  <c r="DM439" i="16"/>
  <c r="EQ439" i="16" s="1"/>
  <c r="DO439" i="16"/>
  <c r="DL439" i="16"/>
  <c r="DK439" i="16"/>
  <c r="DN535" i="16"/>
  <c r="DM535" i="16"/>
  <c r="DO535" i="16"/>
  <c r="DL535" i="16"/>
  <c r="DK535" i="16"/>
  <c r="DO224" i="16"/>
  <c r="DN224" i="16"/>
  <c r="ER224" i="16" s="1"/>
  <c r="DK224" i="16"/>
  <c r="DM224" i="16"/>
  <c r="EQ224" i="16" s="1"/>
  <c r="DL224" i="16"/>
  <c r="DO305" i="16"/>
  <c r="DN305" i="16"/>
  <c r="DK305" i="16"/>
  <c r="DL305" i="16"/>
  <c r="DM305" i="16"/>
  <c r="EQ305" i="16" s="1"/>
  <c r="DO197" i="16"/>
  <c r="DN197" i="16"/>
  <c r="ER197" i="16" s="1"/>
  <c r="DM197" i="16"/>
  <c r="DK197" i="16"/>
  <c r="DL197" i="16"/>
  <c r="DO213" i="16"/>
  <c r="DN213" i="16"/>
  <c r="DM213" i="16"/>
  <c r="EQ213" i="16" s="1"/>
  <c r="DK213" i="16"/>
  <c r="DL213" i="16"/>
  <c r="DO221" i="16"/>
  <c r="DN221" i="16"/>
  <c r="ER221" i="16" s="1"/>
  <c r="DM221" i="16"/>
  <c r="DK221" i="16"/>
  <c r="EO221" i="16" s="1"/>
  <c r="DL221" i="16"/>
  <c r="DO5" i="16"/>
  <c r="DN5" i="16"/>
  <c r="DM5" i="16"/>
  <c r="EQ5" i="16" s="1"/>
  <c r="DL5" i="16"/>
  <c r="DK5" i="16"/>
  <c r="EO5" i="16" s="1"/>
  <c r="DO21" i="16"/>
  <c r="DN21" i="16"/>
  <c r="DM21" i="16"/>
  <c r="DL21" i="16"/>
  <c r="DK21" i="16"/>
  <c r="DO10" i="16"/>
  <c r="DM10" i="16"/>
  <c r="DN10" i="16"/>
  <c r="DL10" i="16"/>
  <c r="DK10" i="16"/>
  <c r="DO26" i="16"/>
  <c r="DM26" i="16"/>
  <c r="DN26" i="16"/>
  <c r="DL26" i="16"/>
  <c r="DK26" i="16"/>
  <c r="DO44" i="16"/>
  <c r="DN44" i="16"/>
  <c r="DM44" i="16"/>
  <c r="EQ44" i="16" s="1"/>
  <c r="DK44" i="16"/>
  <c r="DL44" i="16"/>
  <c r="DO118" i="16"/>
  <c r="DM118" i="16"/>
  <c r="DL118" i="16"/>
  <c r="DK118" i="16"/>
  <c r="EO118" i="16" s="1"/>
  <c r="DN118" i="16"/>
  <c r="DN215" i="16"/>
  <c r="DM215" i="16"/>
  <c r="DO215" i="16"/>
  <c r="DL215" i="16"/>
  <c r="DK215" i="16"/>
  <c r="DO344" i="16"/>
  <c r="DN344" i="16"/>
  <c r="DM344" i="16"/>
  <c r="DL344" i="16"/>
  <c r="EP344" i="16" s="1"/>
  <c r="DK344" i="16"/>
  <c r="DO254" i="16"/>
  <c r="DM254" i="16"/>
  <c r="DL254" i="16"/>
  <c r="EP254" i="16" s="1"/>
  <c r="DN254" i="16"/>
  <c r="DK254" i="16"/>
  <c r="DO494" i="16"/>
  <c r="DL494" i="16"/>
  <c r="DN494" i="16"/>
  <c r="DM494" i="16"/>
  <c r="DK494" i="16"/>
  <c r="DN275" i="16"/>
  <c r="ER275" i="16" s="1"/>
  <c r="DO275" i="16"/>
  <c r="DM275" i="16"/>
  <c r="DL275" i="16"/>
  <c r="DK275" i="16"/>
  <c r="EO275" i="16" s="1"/>
  <c r="DO132" i="16"/>
  <c r="DN132" i="16"/>
  <c r="DM132" i="16"/>
  <c r="DK132" i="16"/>
  <c r="DL132" i="16"/>
  <c r="DO476" i="16"/>
  <c r="DN476" i="16"/>
  <c r="DM476" i="16"/>
  <c r="EQ476" i="16" s="1"/>
  <c r="DL476" i="16"/>
  <c r="DK476" i="16"/>
  <c r="DN455" i="16"/>
  <c r="DM455" i="16"/>
  <c r="DO455" i="16"/>
  <c r="DL455" i="16"/>
  <c r="DK455" i="16"/>
  <c r="DN507" i="16"/>
  <c r="ER507" i="16" s="1"/>
  <c r="DM507" i="16"/>
  <c r="DO507" i="16"/>
  <c r="DL507" i="16"/>
  <c r="DK507" i="16"/>
  <c r="DO60" i="16"/>
  <c r="DN60" i="16"/>
  <c r="DM60" i="16"/>
  <c r="DK60" i="16"/>
  <c r="DL60" i="16"/>
  <c r="DO68" i="16"/>
  <c r="DN68" i="16"/>
  <c r="DM68" i="16"/>
  <c r="DK68" i="16"/>
  <c r="DL68" i="16"/>
  <c r="EP68" i="16" s="1"/>
  <c r="DO80" i="16"/>
  <c r="DN80" i="16"/>
  <c r="ER80" i="16" s="1"/>
  <c r="DM80" i="16"/>
  <c r="DK80" i="16"/>
  <c r="EO80" i="16" s="1"/>
  <c r="DL80" i="16"/>
  <c r="DO92" i="16"/>
  <c r="DN92" i="16"/>
  <c r="DM92" i="16"/>
  <c r="DK92" i="16"/>
  <c r="DL92" i="16"/>
  <c r="EP92" i="16" s="1"/>
  <c r="DO104" i="16"/>
  <c r="DN104" i="16"/>
  <c r="ER104" i="16" s="1"/>
  <c r="DM104" i="16"/>
  <c r="DK104" i="16"/>
  <c r="EO104" i="16" s="1"/>
  <c r="DL104" i="16"/>
  <c r="DN115" i="16"/>
  <c r="DO115" i="16"/>
  <c r="DM115" i="16"/>
  <c r="DL115" i="16"/>
  <c r="DK115" i="16"/>
  <c r="DN127" i="16"/>
  <c r="DM127" i="16"/>
  <c r="DO127" i="16"/>
  <c r="DL127" i="16"/>
  <c r="DK127" i="16"/>
  <c r="DN295" i="16"/>
  <c r="DM295" i="16"/>
  <c r="DO295" i="16"/>
  <c r="DL295" i="16"/>
  <c r="DK295" i="16"/>
  <c r="DO390" i="16"/>
  <c r="DL390" i="16"/>
  <c r="DM390" i="16"/>
  <c r="DN390" i="16"/>
  <c r="DK390" i="16"/>
  <c r="DO412" i="16"/>
  <c r="DN412" i="16"/>
  <c r="DM412" i="16"/>
  <c r="DL412" i="16"/>
  <c r="DK412" i="16"/>
  <c r="DO190" i="16"/>
  <c r="DM190" i="16"/>
  <c r="EQ190" i="16" s="1"/>
  <c r="DL190" i="16"/>
  <c r="DN190" i="16"/>
  <c r="DK190" i="16"/>
  <c r="DO362" i="16"/>
  <c r="DN362" i="16"/>
  <c r="DL362" i="16"/>
  <c r="DM362" i="16"/>
  <c r="DK362" i="16"/>
  <c r="DN251" i="16"/>
  <c r="DO251" i="16"/>
  <c r="DM251" i="16"/>
  <c r="DL251" i="16"/>
  <c r="DK251" i="16"/>
  <c r="DN131" i="16"/>
  <c r="ER131" i="16" s="1"/>
  <c r="DO131" i="16"/>
  <c r="DM131" i="16"/>
  <c r="DL131" i="16"/>
  <c r="DK131" i="16"/>
  <c r="EO131" i="16" s="1"/>
  <c r="DN155" i="16"/>
  <c r="DO155" i="16"/>
  <c r="DM155" i="16"/>
  <c r="DL155" i="16"/>
  <c r="DK155" i="16"/>
  <c r="DO456" i="16"/>
  <c r="DN456" i="16"/>
  <c r="DM456" i="16"/>
  <c r="DL456" i="16"/>
  <c r="DK456" i="16"/>
  <c r="DO36" i="16"/>
  <c r="DN36" i="16"/>
  <c r="ER36" i="16" s="1"/>
  <c r="DM36" i="16"/>
  <c r="DK36" i="16"/>
  <c r="DL36" i="16"/>
  <c r="DN79" i="16"/>
  <c r="DO79" i="16"/>
  <c r="DM79" i="16"/>
  <c r="DL79" i="16"/>
  <c r="DK79" i="16"/>
  <c r="DN87" i="16"/>
  <c r="DM87" i="16"/>
  <c r="DO87" i="16"/>
  <c r="DL87" i="16"/>
  <c r="EP87" i="16" s="1"/>
  <c r="DK87" i="16"/>
  <c r="DO189" i="16"/>
  <c r="DN189" i="16"/>
  <c r="DM189" i="16"/>
  <c r="DK189" i="16"/>
  <c r="DL189" i="16"/>
  <c r="EP189" i="16" s="1"/>
  <c r="DN35" i="16"/>
  <c r="DM35" i="16"/>
  <c r="DO35" i="16"/>
  <c r="DL35" i="16"/>
  <c r="DK35" i="16"/>
  <c r="DO114" i="16"/>
  <c r="DM114" i="16"/>
  <c r="DL114" i="16"/>
  <c r="DN114" i="16"/>
  <c r="DK114" i="16"/>
  <c r="DO126" i="16"/>
  <c r="DM126" i="16"/>
  <c r="DL126" i="16"/>
  <c r="DN126" i="16"/>
  <c r="ER126" i="16" s="1"/>
  <c r="DK126" i="16"/>
  <c r="DN287" i="16"/>
  <c r="DM287" i="16"/>
  <c r="DO287" i="16"/>
  <c r="DL287" i="16"/>
  <c r="DK287" i="16"/>
  <c r="DO217" i="16"/>
  <c r="DN217" i="16"/>
  <c r="DK217" i="16"/>
  <c r="DL217" i="16"/>
  <c r="EP217" i="16" s="1"/>
  <c r="DM217" i="16"/>
  <c r="DO341" i="16"/>
  <c r="DN341" i="16"/>
  <c r="DM341" i="16"/>
  <c r="EQ341" i="16" s="1"/>
  <c r="DK341" i="16"/>
  <c r="DL341" i="16"/>
  <c r="DN367" i="16"/>
  <c r="DO367" i="16"/>
  <c r="DM367" i="16"/>
  <c r="DL367" i="16"/>
  <c r="EP367" i="16" s="1"/>
  <c r="DK367" i="16"/>
  <c r="DO520" i="16"/>
  <c r="DN520" i="16"/>
  <c r="DM520" i="16"/>
  <c r="EQ520" i="16" s="1"/>
  <c r="DL520" i="16"/>
  <c r="DK520" i="16"/>
  <c r="DN459" i="16"/>
  <c r="DM459" i="16"/>
  <c r="DO459" i="16"/>
  <c r="DL459" i="16"/>
  <c r="DK459" i="16"/>
  <c r="DO518" i="16"/>
  <c r="DL518" i="16"/>
  <c r="DM518" i="16"/>
  <c r="DN518" i="16"/>
  <c r="DK518" i="16"/>
  <c r="EO518" i="16" s="1"/>
  <c r="DO64" i="16"/>
  <c r="DN64" i="16"/>
  <c r="ER64" i="16" s="1"/>
  <c r="DM64" i="16"/>
  <c r="DK64" i="16"/>
  <c r="EO64" i="16" s="1"/>
  <c r="DL64" i="16"/>
  <c r="DO76" i="16"/>
  <c r="DN76" i="16"/>
  <c r="DM76" i="16"/>
  <c r="DK76" i="16"/>
  <c r="DL76" i="16"/>
  <c r="EP76" i="16" s="1"/>
  <c r="DO84" i="16"/>
  <c r="DN84" i="16"/>
  <c r="DM84" i="16"/>
  <c r="DK84" i="16"/>
  <c r="EO84" i="16" s="1"/>
  <c r="DL84" i="16"/>
  <c r="DO96" i="16"/>
  <c r="DN96" i="16"/>
  <c r="DM96" i="16"/>
  <c r="DK96" i="16"/>
  <c r="DL96" i="16"/>
  <c r="DO42" i="16"/>
  <c r="DM42" i="16"/>
  <c r="DN42" i="16"/>
  <c r="DL42" i="16"/>
  <c r="DK42" i="16"/>
  <c r="DN119" i="16"/>
  <c r="DM119" i="16"/>
  <c r="DO119" i="16"/>
  <c r="DL119" i="16"/>
  <c r="DK119" i="16"/>
  <c r="EO119" i="16" s="1"/>
  <c r="DN263" i="16"/>
  <c r="DM263" i="16"/>
  <c r="DO263" i="16"/>
  <c r="DL263" i="16"/>
  <c r="DK263" i="16"/>
  <c r="DO374" i="16"/>
  <c r="DL374" i="16"/>
  <c r="DN374" i="16"/>
  <c r="DM374" i="16"/>
  <c r="DK374" i="16"/>
  <c r="DO382" i="16"/>
  <c r="DL382" i="16"/>
  <c r="DN382" i="16"/>
  <c r="DM382" i="16"/>
  <c r="DK382" i="16"/>
  <c r="DO406" i="16"/>
  <c r="DL406" i="16"/>
  <c r="DM406" i="16"/>
  <c r="DN406" i="16"/>
  <c r="DK406" i="16"/>
  <c r="DO421" i="16"/>
  <c r="DN421" i="16"/>
  <c r="DM421" i="16"/>
  <c r="DK421" i="16"/>
  <c r="EO421" i="16" s="1"/>
  <c r="DL421" i="16"/>
  <c r="DN379" i="16"/>
  <c r="ER379" i="16" s="1"/>
  <c r="DO379" i="16"/>
  <c r="DM379" i="16"/>
  <c r="EQ379" i="16" s="1"/>
  <c r="DL379" i="16"/>
  <c r="DK379" i="16"/>
  <c r="DO358" i="16"/>
  <c r="DL358" i="16"/>
  <c r="DN358" i="16"/>
  <c r="DM358" i="16"/>
  <c r="DK358" i="16"/>
  <c r="DN139" i="16"/>
  <c r="ER139" i="16" s="1"/>
  <c r="DO139" i="16"/>
  <c r="DM139" i="16"/>
  <c r="EQ139" i="16" s="1"/>
  <c r="DL139" i="16"/>
  <c r="DK139" i="16"/>
  <c r="DN163" i="16"/>
  <c r="DO163" i="16"/>
  <c r="DM163" i="16"/>
  <c r="DL163" i="16"/>
  <c r="DK163" i="16"/>
  <c r="DO316" i="16"/>
  <c r="DN316" i="16"/>
  <c r="DM316" i="16"/>
  <c r="DK316" i="16"/>
  <c r="DL316" i="16"/>
  <c r="DN519" i="16"/>
  <c r="DM519" i="16"/>
  <c r="DO519" i="16"/>
  <c r="DL519" i="16"/>
  <c r="DK519" i="16"/>
  <c r="DN63" i="16"/>
  <c r="DO63" i="16"/>
  <c r="DM63" i="16"/>
  <c r="DL63" i="16"/>
  <c r="DK63" i="16"/>
  <c r="DN103" i="16"/>
  <c r="DM103" i="16"/>
  <c r="DO103" i="16"/>
  <c r="DL103" i="16"/>
  <c r="EP103" i="16" s="1"/>
  <c r="DK103" i="16"/>
  <c r="DO46" i="16"/>
  <c r="DM46" i="16"/>
  <c r="DL46" i="16"/>
  <c r="DN46" i="16"/>
  <c r="DK46" i="16"/>
  <c r="EO46" i="16" s="1"/>
  <c r="DO112" i="16"/>
  <c r="DN112" i="16"/>
  <c r="DM112" i="16"/>
  <c r="DK112" i="16"/>
  <c r="DL112" i="16"/>
  <c r="DO116" i="16"/>
  <c r="DN116" i="16"/>
  <c r="DM116" i="16"/>
  <c r="EQ116" i="16" s="1"/>
  <c r="DK116" i="16"/>
  <c r="DL116" i="16"/>
  <c r="EP116" i="16" s="1"/>
  <c r="DO120" i="16"/>
  <c r="DN120" i="16"/>
  <c r="DM120" i="16"/>
  <c r="DK120" i="16"/>
  <c r="DL120" i="16"/>
  <c r="DO124" i="16"/>
  <c r="DN124" i="16"/>
  <c r="DM124" i="16"/>
  <c r="DK124" i="16"/>
  <c r="DL124" i="16"/>
  <c r="EP124" i="16" s="1"/>
  <c r="DN191" i="16"/>
  <c r="DM191" i="16"/>
  <c r="EQ191" i="16" s="1"/>
  <c r="DO191" i="16"/>
  <c r="DL191" i="16"/>
  <c r="EP191" i="16" s="1"/>
  <c r="DK191" i="16"/>
  <c r="DN239" i="16"/>
  <c r="DM239" i="16"/>
  <c r="DO239" i="16"/>
  <c r="DL239" i="16"/>
  <c r="DK239" i="16"/>
  <c r="DN271" i="16"/>
  <c r="DM271" i="16"/>
  <c r="EQ271" i="16" s="1"/>
  <c r="DO271" i="16"/>
  <c r="DL271" i="16"/>
  <c r="EP271" i="16" s="1"/>
  <c r="DK271" i="16"/>
  <c r="DN303" i="16"/>
  <c r="DM303" i="16"/>
  <c r="DO303" i="16"/>
  <c r="DL303" i="16"/>
  <c r="DK303" i="16"/>
  <c r="DN363" i="16"/>
  <c r="DO363" i="16"/>
  <c r="DM363" i="16"/>
  <c r="DL363" i="16"/>
  <c r="DK363" i="16"/>
  <c r="DO193" i="16"/>
  <c r="DN193" i="16"/>
  <c r="DM193" i="16"/>
  <c r="DK193" i="16"/>
  <c r="DL193" i="16"/>
  <c r="DO222" i="16"/>
  <c r="DM222" i="16"/>
  <c r="DL222" i="16"/>
  <c r="DN222" i="16"/>
  <c r="DK222" i="16"/>
  <c r="DO270" i="16"/>
  <c r="DM270" i="16"/>
  <c r="DL270" i="16"/>
  <c r="DN270" i="16"/>
  <c r="DK270" i="16"/>
  <c r="EO270" i="16" s="1"/>
  <c r="DO329" i="16"/>
  <c r="DN329" i="16"/>
  <c r="ER329" i="16" s="1"/>
  <c r="DK329" i="16"/>
  <c r="DM329" i="16"/>
  <c r="EQ329" i="16" s="1"/>
  <c r="DL329" i="16"/>
  <c r="DO501" i="16"/>
  <c r="DN501" i="16"/>
  <c r="DM501" i="16"/>
  <c r="DK501" i="16"/>
  <c r="DL501" i="16"/>
  <c r="DO181" i="16"/>
  <c r="DN181" i="16"/>
  <c r="DM181" i="16"/>
  <c r="DK181" i="16"/>
  <c r="DL181" i="16"/>
  <c r="DN247" i="16"/>
  <c r="ER247" i="16" s="1"/>
  <c r="DM247" i="16"/>
  <c r="DO247" i="16"/>
  <c r="DL247" i="16"/>
  <c r="DK247" i="16"/>
  <c r="DN347" i="16"/>
  <c r="DO347" i="16"/>
  <c r="DM347" i="16"/>
  <c r="DL347" i="16"/>
  <c r="DK347" i="16"/>
  <c r="DO430" i="16"/>
  <c r="DL430" i="16"/>
  <c r="DN430" i="16"/>
  <c r="DM430" i="16"/>
  <c r="DK430" i="16"/>
  <c r="DO128" i="16"/>
  <c r="DN128" i="16"/>
  <c r="ER128" i="16" s="1"/>
  <c r="DM128" i="16"/>
  <c r="DK128" i="16"/>
  <c r="DL128" i="16"/>
  <c r="DO136" i="16"/>
  <c r="DN136" i="16"/>
  <c r="DM136" i="16"/>
  <c r="DK136" i="16"/>
  <c r="DL136" i="16"/>
  <c r="DO438" i="16"/>
  <c r="DL438" i="16"/>
  <c r="DN438" i="16"/>
  <c r="DM438" i="16"/>
  <c r="DK438" i="16"/>
  <c r="DN503" i="16"/>
  <c r="DM503" i="16"/>
  <c r="DO503" i="16"/>
  <c r="DL503" i="16"/>
  <c r="DK503" i="16"/>
  <c r="DO524" i="16"/>
  <c r="DN524" i="16"/>
  <c r="DM524" i="16"/>
  <c r="DL524" i="16"/>
  <c r="DK524" i="16"/>
  <c r="DO453" i="16"/>
  <c r="DN453" i="16"/>
  <c r="DM453" i="16"/>
  <c r="DK453" i="16"/>
  <c r="DL453" i="16"/>
  <c r="EP453" i="16" s="1"/>
  <c r="DO457" i="16"/>
  <c r="DN457" i="16"/>
  <c r="DM457" i="16"/>
  <c r="DK457" i="16"/>
  <c r="DL457" i="16"/>
  <c r="DO461" i="16"/>
  <c r="DN461" i="16"/>
  <c r="DM461" i="16"/>
  <c r="DK461" i="16"/>
  <c r="DL461" i="16"/>
  <c r="DO492" i="16"/>
  <c r="DN492" i="16"/>
  <c r="ER492" i="16" s="1"/>
  <c r="DM492" i="16"/>
  <c r="DL492" i="16"/>
  <c r="DK492" i="16"/>
  <c r="DO512" i="16"/>
  <c r="DN512" i="16"/>
  <c r="DM512" i="16"/>
  <c r="EQ512" i="16" s="1"/>
  <c r="DL512" i="16"/>
  <c r="DK512" i="16"/>
  <c r="DO41" i="16"/>
  <c r="DN41" i="16"/>
  <c r="DM41" i="16"/>
  <c r="DK41" i="16"/>
  <c r="DL41" i="16"/>
  <c r="DO58" i="16"/>
  <c r="DM58" i="16"/>
  <c r="DN58" i="16"/>
  <c r="DL58" i="16"/>
  <c r="DK58" i="16"/>
  <c r="DO62" i="16"/>
  <c r="DM62" i="16"/>
  <c r="EQ62" i="16" s="1"/>
  <c r="DL62" i="16"/>
  <c r="DN62" i="16"/>
  <c r="ER62" i="16" s="1"/>
  <c r="DK62" i="16"/>
  <c r="DO66" i="16"/>
  <c r="DM66" i="16"/>
  <c r="DL66" i="16"/>
  <c r="DN66" i="16"/>
  <c r="DK66" i="16"/>
  <c r="DO70" i="16"/>
  <c r="DM70" i="16"/>
  <c r="DL70" i="16"/>
  <c r="DK70" i="16"/>
  <c r="DN70" i="16"/>
  <c r="DO74" i="16"/>
  <c r="DM74" i="16"/>
  <c r="DN74" i="16"/>
  <c r="DL74" i="16"/>
  <c r="DK74" i="16"/>
  <c r="DO78" i="16"/>
  <c r="DM78" i="16"/>
  <c r="EQ78" i="16" s="1"/>
  <c r="DL78" i="16"/>
  <c r="DN78" i="16"/>
  <c r="ER78" i="16" s="1"/>
  <c r="DK78" i="16"/>
  <c r="DO82" i="16"/>
  <c r="DM82" i="16"/>
  <c r="DL82" i="16"/>
  <c r="DN82" i="16"/>
  <c r="DK82" i="16"/>
  <c r="DO86" i="16"/>
  <c r="DM86" i="16"/>
  <c r="DL86" i="16"/>
  <c r="DK86" i="16"/>
  <c r="DN86" i="16"/>
  <c r="DO90" i="16"/>
  <c r="DM90" i="16"/>
  <c r="DN90" i="16"/>
  <c r="DL90" i="16"/>
  <c r="DK90" i="16"/>
  <c r="DO94" i="16"/>
  <c r="DM94" i="16"/>
  <c r="EQ94" i="16" s="1"/>
  <c r="DL94" i="16"/>
  <c r="DN94" i="16"/>
  <c r="ER94" i="16" s="1"/>
  <c r="DK94" i="16"/>
  <c r="DO98" i="16"/>
  <c r="DM98" i="16"/>
  <c r="DL98" i="16"/>
  <c r="DN98" i="16"/>
  <c r="DK98" i="16"/>
  <c r="DO102" i="16"/>
  <c r="DM102" i="16"/>
  <c r="DL102" i="16"/>
  <c r="DK102" i="16"/>
  <c r="DN102" i="16"/>
  <c r="DO37" i="16"/>
  <c r="DN37" i="16"/>
  <c r="DM37" i="16"/>
  <c r="DL37" i="16"/>
  <c r="DK37" i="16"/>
  <c r="DO109" i="16"/>
  <c r="DN109" i="16"/>
  <c r="DM109" i="16"/>
  <c r="DK109" i="16"/>
  <c r="DL109" i="16"/>
  <c r="DO113" i="16"/>
  <c r="DN113" i="16"/>
  <c r="DK113" i="16"/>
  <c r="DL113" i="16"/>
  <c r="DM113" i="16"/>
  <c r="EQ113" i="16" s="1"/>
  <c r="DO117" i="16"/>
  <c r="DN117" i="16"/>
  <c r="DM117" i="16"/>
  <c r="DK117" i="16"/>
  <c r="DL117" i="16"/>
  <c r="DO121" i="16"/>
  <c r="DN121" i="16"/>
  <c r="DM121" i="16"/>
  <c r="DK121" i="16"/>
  <c r="DL121" i="16"/>
  <c r="DO125" i="16"/>
  <c r="DN125" i="16"/>
  <c r="DM125" i="16"/>
  <c r="DK125" i="16"/>
  <c r="DL125" i="16"/>
  <c r="DO185" i="16"/>
  <c r="DN185" i="16"/>
  <c r="DK185" i="16"/>
  <c r="DL185" i="16"/>
  <c r="DM185" i="16"/>
  <c r="EQ185" i="16" s="1"/>
  <c r="DN231" i="16"/>
  <c r="DM231" i="16"/>
  <c r="EQ231" i="16" s="1"/>
  <c r="DO231" i="16"/>
  <c r="DL231" i="16"/>
  <c r="DK231" i="16"/>
  <c r="DN279" i="16"/>
  <c r="DM279" i="16"/>
  <c r="DO279" i="16"/>
  <c r="DL279" i="16"/>
  <c r="DK279" i="16"/>
  <c r="DO349" i="16"/>
  <c r="DN349" i="16"/>
  <c r="DM349" i="16"/>
  <c r="DK349" i="16"/>
  <c r="DL349" i="16"/>
  <c r="DO378" i="16"/>
  <c r="DN378" i="16"/>
  <c r="DL378" i="16"/>
  <c r="DM378" i="16"/>
  <c r="DK378" i="16"/>
  <c r="DO386" i="16"/>
  <c r="DL386" i="16"/>
  <c r="DN386" i="16"/>
  <c r="DM386" i="16"/>
  <c r="DK386" i="16"/>
  <c r="DO395" i="16"/>
  <c r="DN395" i="16"/>
  <c r="DM395" i="16"/>
  <c r="EQ395" i="16" s="1"/>
  <c r="DL395" i="16"/>
  <c r="DK395" i="16"/>
  <c r="DO402" i="16"/>
  <c r="DL402" i="16"/>
  <c r="DN402" i="16"/>
  <c r="DM402" i="16"/>
  <c r="DK402" i="16"/>
  <c r="DO410" i="16"/>
  <c r="DN410" i="16"/>
  <c r="DL410" i="16"/>
  <c r="DM410" i="16"/>
  <c r="DK410" i="16"/>
  <c r="DO414" i="16"/>
  <c r="DL414" i="16"/>
  <c r="DN414" i="16"/>
  <c r="DM414" i="16"/>
  <c r="DK414" i="16"/>
  <c r="DO418" i="16"/>
  <c r="DL418" i="16"/>
  <c r="DN418" i="16"/>
  <c r="ER418" i="16" s="1"/>
  <c r="DM418" i="16"/>
  <c r="DK418" i="16"/>
  <c r="DO436" i="16"/>
  <c r="DN436" i="16"/>
  <c r="ER436" i="16" s="1"/>
  <c r="DM436" i="16"/>
  <c r="DL436" i="16"/>
  <c r="DK436" i="16"/>
  <c r="DN339" i="16"/>
  <c r="ER339" i="16" s="1"/>
  <c r="DO339" i="16"/>
  <c r="DM339" i="16"/>
  <c r="EQ339" i="16" s="1"/>
  <c r="DL339" i="16"/>
  <c r="DK339" i="16"/>
  <c r="EO339" i="16" s="1"/>
  <c r="DO372" i="16"/>
  <c r="DN372" i="16"/>
  <c r="DM372" i="16"/>
  <c r="DL372" i="16"/>
  <c r="DK372" i="16"/>
  <c r="DN387" i="16"/>
  <c r="DO387" i="16"/>
  <c r="DM387" i="16"/>
  <c r="EQ387" i="16" s="1"/>
  <c r="DL387" i="16"/>
  <c r="DK387" i="16"/>
  <c r="DN407" i="16"/>
  <c r="DO407" i="16"/>
  <c r="DM407" i="16"/>
  <c r="DL407" i="16"/>
  <c r="DK407" i="16"/>
  <c r="DO488" i="16"/>
  <c r="DN488" i="16"/>
  <c r="DM488" i="16"/>
  <c r="DL488" i="16"/>
  <c r="DK488" i="16"/>
  <c r="EO488" i="16" s="1"/>
  <c r="DO242" i="16"/>
  <c r="DM242" i="16"/>
  <c r="DL242" i="16"/>
  <c r="DN242" i="16"/>
  <c r="DK242" i="16"/>
  <c r="DN283" i="16"/>
  <c r="DO283" i="16"/>
  <c r="DM283" i="16"/>
  <c r="EQ283" i="16" s="1"/>
  <c r="DL283" i="16"/>
  <c r="DK283" i="16"/>
  <c r="DO426" i="16"/>
  <c r="DN426" i="16"/>
  <c r="ER426" i="16" s="1"/>
  <c r="DL426" i="16"/>
  <c r="DM426" i="16"/>
  <c r="EQ426" i="16" s="1"/>
  <c r="DK426" i="16"/>
  <c r="DN435" i="16"/>
  <c r="DM435" i="16"/>
  <c r="DO435" i="16"/>
  <c r="DL435" i="16"/>
  <c r="DK435" i="16"/>
  <c r="DN135" i="16"/>
  <c r="DM135" i="16"/>
  <c r="DO135" i="16"/>
  <c r="DL135" i="16"/>
  <c r="EP135" i="16" s="1"/>
  <c r="DK135" i="16"/>
  <c r="DN143" i="16"/>
  <c r="DM143" i="16"/>
  <c r="DO143" i="16"/>
  <c r="DL143" i="16"/>
  <c r="DK143" i="16"/>
  <c r="DN151" i="16"/>
  <c r="DM151" i="16"/>
  <c r="EQ151" i="16" s="1"/>
  <c r="DO151" i="16"/>
  <c r="DL151" i="16"/>
  <c r="EP151" i="16" s="1"/>
  <c r="DK151" i="16"/>
  <c r="DN159" i="16"/>
  <c r="DM159" i="16"/>
  <c r="DO159" i="16"/>
  <c r="DL159" i="16"/>
  <c r="DK159" i="16"/>
  <c r="DN167" i="16"/>
  <c r="DM167" i="16"/>
  <c r="DO167" i="16"/>
  <c r="DL167" i="16"/>
  <c r="EP167" i="16" s="1"/>
  <c r="DK167" i="16"/>
  <c r="DO212" i="16"/>
  <c r="DN212" i="16"/>
  <c r="DM212" i="16"/>
  <c r="DK212" i="16"/>
  <c r="DL212" i="16"/>
  <c r="DO304" i="16"/>
  <c r="DN304" i="16"/>
  <c r="ER304" i="16" s="1"/>
  <c r="DK304" i="16"/>
  <c r="DM304" i="16"/>
  <c r="DL304" i="16"/>
  <c r="DN427" i="16"/>
  <c r="ER427" i="16" s="1"/>
  <c r="DM427" i="16"/>
  <c r="DO427" i="16"/>
  <c r="DL427" i="16"/>
  <c r="DK427" i="16"/>
  <c r="DO510" i="16"/>
  <c r="DL510" i="16"/>
  <c r="EP510" i="16" s="1"/>
  <c r="DN510" i="16"/>
  <c r="DM510" i="16"/>
  <c r="EQ510" i="16" s="1"/>
  <c r="DK510" i="16"/>
  <c r="DO460" i="16"/>
  <c r="DN460" i="16"/>
  <c r="DM460" i="16"/>
  <c r="EQ460" i="16" s="1"/>
  <c r="DL460" i="16"/>
  <c r="DK460" i="16"/>
  <c r="DO59" i="16"/>
  <c r="DN59" i="16"/>
  <c r="DM59" i="16"/>
  <c r="DL59" i="16"/>
  <c r="DK59" i="16"/>
  <c r="DN67" i="16"/>
  <c r="DM67" i="16"/>
  <c r="DO67" i="16"/>
  <c r="DL67" i="16"/>
  <c r="DK67" i="16"/>
  <c r="DO75" i="16"/>
  <c r="DN75" i="16"/>
  <c r="DM75" i="16"/>
  <c r="DL75" i="16"/>
  <c r="DK75" i="16"/>
  <c r="DN83" i="16"/>
  <c r="DM83" i="16"/>
  <c r="DO83" i="16"/>
  <c r="DL83" i="16"/>
  <c r="DK83" i="16"/>
  <c r="DN91" i="16"/>
  <c r="DO91" i="16"/>
  <c r="DM91" i="16"/>
  <c r="DL91" i="16"/>
  <c r="DK91" i="16"/>
  <c r="DN99" i="16"/>
  <c r="DO99" i="16"/>
  <c r="DM99" i="16"/>
  <c r="DL99" i="16"/>
  <c r="DK99" i="16"/>
  <c r="DN227" i="16"/>
  <c r="DO227" i="16"/>
  <c r="DM227" i="16"/>
  <c r="DL227" i="16"/>
  <c r="EP227" i="16" s="1"/>
  <c r="DK227" i="16"/>
  <c r="DO218" i="16"/>
  <c r="DM218" i="16"/>
  <c r="DN218" i="16"/>
  <c r="ER218" i="16" s="1"/>
  <c r="DL218" i="16"/>
  <c r="DK218" i="16"/>
  <c r="EO218" i="16" s="1"/>
  <c r="DO381" i="16"/>
  <c r="DN381" i="16"/>
  <c r="ER381" i="16" s="1"/>
  <c r="DM381" i="16"/>
  <c r="DK381" i="16"/>
  <c r="DL381" i="16"/>
  <c r="DO397" i="16"/>
  <c r="DN397" i="16"/>
  <c r="DM397" i="16"/>
  <c r="DK397" i="16"/>
  <c r="DL397" i="16"/>
  <c r="DO530" i="16"/>
  <c r="DL530" i="16"/>
  <c r="DN530" i="16"/>
  <c r="DM530" i="16"/>
  <c r="DK530" i="16"/>
  <c r="DO486" i="16"/>
  <c r="DL486" i="16"/>
  <c r="DN486" i="16"/>
  <c r="ER486" i="16" s="1"/>
  <c r="DM486" i="16"/>
  <c r="DK486" i="16"/>
  <c r="EO486" i="16" s="1"/>
  <c r="DO40" i="16"/>
  <c r="DN40" i="16"/>
  <c r="DM40" i="16"/>
  <c r="DK40" i="16"/>
  <c r="DL40" i="16"/>
  <c r="DO12" i="16"/>
  <c r="DN12" i="16"/>
  <c r="DM12" i="16"/>
  <c r="DK12" i="16"/>
  <c r="DL12" i="16"/>
  <c r="EP12" i="16" s="1"/>
  <c r="DO28" i="16"/>
  <c r="DN28" i="16"/>
  <c r="DM28" i="16"/>
  <c r="DK28" i="16"/>
  <c r="EO28" i="16" s="1"/>
  <c r="DL28" i="16"/>
  <c r="DO380" i="16"/>
  <c r="DN380" i="16"/>
  <c r="DM380" i="16"/>
  <c r="EQ380" i="16" s="1"/>
  <c r="DL380" i="16"/>
  <c r="DK380" i="16"/>
  <c r="DO400" i="16"/>
  <c r="DN400" i="16"/>
  <c r="DM400" i="16"/>
  <c r="DL400" i="16"/>
  <c r="DK400" i="16"/>
  <c r="DO413" i="16"/>
  <c r="DN413" i="16"/>
  <c r="DM413" i="16"/>
  <c r="DK413" i="16"/>
  <c r="DL413" i="16"/>
  <c r="DN51" i="16"/>
  <c r="DM51" i="16"/>
  <c r="EQ51" i="16" s="1"/>
  <c r="DO51" i="16"/>
  <c r="DL51" i="16"/>
  <c r="EP51" i="16" s="1"/>
  <c r="DK51" i="16"/>
  <c r="DO184" i="16"/>
  <c r="DN184" i="16"/>
  <c r="DK184" i="16"/>
  <c r="EO184" i="16" s="1"/>
  <c r="DM184" i="16"/>
  <c r="DL184" i="16"/>
  <c r="EP184" i="16" s="1"/>
  <c r="DO253" i="16"/>
  <c r="DN253" i="16"/>
  <c r="ER253" i="16" s="1"/>
  <c r="DM253" i="16"/>
  <c r="DK253" i="16"/>
  <c r="DL253" i="16"/>
  <c r="DO285" i="16"/>
  <c r="DN285" i="16"/>
  <c r="DM285" i="16"/>
  <c r="DK285" i="16"/>
  <c r="DL285" i="16"/>
  <c r="DO240" i="16"/>
  <c r="DN240" i="16"/>
  <c r="DK240" i="16"/>
  <c r="DM240" i="16"/>
  <c r="EQ240" i="16" s="1"/>
  <c r="DL240" i="16"/>
  <c r="DO466" i="16"/>
  <c r="DL466" i="16"/>
  <c r="DN466" i="16"/>
  <c r="ER466" i="16" s="1"/>
  <c r="DM466" i="16"/>
  <c r="DK466" i="16"/>
  <c r="EO466" i="16" s="1"/>
  <c r="DN419" i="16"/>
  <c r="DM419" i="16"/>
  <c r="EQ419" i="16" s="1"/>
  <c r="DO419" i="16"/>
  <c r="DL419" i="16"/>
  <c r="EP419" i="16" s="1"/>
  <c r="DK419" i="16"/>
  <c r="DN495" i="16"/>
  <c r="DO495" i="16"/>
  <c r="DM495" i="16"/>
  <c r="DL495" i="16"/>
  <c r="DK495" i="16"/>
  <c r="DO469" i="16"/>
  <c r="DN469" i="16"/>
  <c r="ER469" i="16" s="1"/>
  <c r="DM469" i="16"/>
  <c r="DK469" i="16"/>
  <c r="DL469" i="16"/>
  <c r="DT61" i="16"/>
  <c r="EX61" i="16" s="1"/>
  <c r="DS61" i="16"/>
  <c r="DR61" i="16"/>
  <c r="EV61" i="16" s="1"/>
  <c r="DQ61" i="16"/>
  <c r="DP61" i="16"/>
  <c r="DT69" i="16"/>
  <c r="DS69" i="16"/>
  <c r="EW69" i="16" s="1"/>
  <c r="DR69" i="16"/>
  <c r="DQ69" i="16"/>
  <c r="DP69" i="16"/>
  <c r="DT77" i="16"/>
  <c r="EX77" i="16" s="1"/>
  <c r="DS77" i="16"/>
  <c r="DR77" i="16"/>
  <c r="DQ77" i="16"/>
  <c r="DP77" i="16"/>
  <c r="ET77" i="16" s="1"/>
  <c r="DT85" i="16"/>
  <c r="DS85" i="16"/>
  <c r="EW85" i="16" s="1"/>
  <c r="DR85" i="16"/>
  <c r="DQ85" i="16"/>
  <c r="DP85" i="16"/>
  <c r="DT93" i="16"/>
  <c r="EX93" i="16" s="1"/>
  <c r="DS93" i="16"/>
  <c r="DR93" i="16"/>
  <c r="EV93" i="16" s="1"/>
  <c r="DQ93" i="16"/>
  <c r="DP93" i="16"/>
  <c r="DT101" i="16"/>
  <c r="DS101" i="16"/>
  <c r="EW101" i="16" s="1"/>
  <c r="DR101" i="16"/>
  <c r="DQ101" i="16"/>
  <c r="DP101" i="16"/>
  <c r="DT16" i="16"/>
  <c r="EX16" i="16" s="1"/>
  <c r="DS16" i="16"/>
  <c r="DR16" i="16"/>
  <c r="DQ16" i="16"/>
  <c r="DP16" i="16"/>
  <c r="ET16" i="16" s="1"/>
  <c r="DT32" i="16"/>
  <c r="DS32" i="16"/>
  <c r="DR32" i="16"/>
  <c r="DQ32" i="16"/>
  <c r="DP32" i="16"/>
  <c r="DT107" i="16"/>
  <c r="DS107" i="16"/>
  <c r="DR107" i="16"/>
  <c r="EV107" i="16" s="1"/>
  <c r="DQ107" i="16"/>
  <c r="DP107" i="16"/>
  <c r="DT109" i="16"/>
  <c r="DS109" i="16"/>
  <c r="EW109" i="16" s="1"/>
  <c r="DR109" i="16"/>
  <c r="DQ109" i="16"/>
  <c r="DP109" i="16"/>
  <c r="DT117" i="16"/>
  <c r="EX117" i="16" s="1"/>
  <c r="DS117" i="16"/>
  <c r="DR117" i="16"/>
  <c r="DQ117" i="16"/>
  <c r="DP117" i="16"/>
  <c r="ET117" i="16" s="1"/>
  <c r="DT125" i="16"/>
  <c r="DS125" i="16"/>
  <c r="EW125" i="16" s="1"/>
  <c r="DR125" i="16"/>
  <c r="DQ125" i="16"/>
  <c r="DP125" i="16"/>
  <c r="DT376" i="16"/>
  <c r="DS376" i="16"/>
  <c r="DR376" i="16"/>
  <c r="EV376" i="16" s="1"/>
  <c r="DQ376" i="16"/>
  <c r="DP376" i="16"/>
  <c r="DT396" i="16"/>
  <c r="DS396" i="16"/>
  <c r="EW396" i="16" s="1"/>
  <c r="DR396" i="16"/>
  <c r="DQ396" i="16"/>
  <c r="DP396" i="16"/>
  <c r="DT417" i="16"/>
  <c r="DS417" i="16"/>
  <c r="DR417" i="16"/>
  <c r="DP417" i="16"/>
  <c r="DQ417" i="16"/>
  <c r="DT200" i="16"/>
  <c r="DS200" i="16"/>
  <c r="DR200" i="16"/>
  <c r="DQ200" i="16"/>
  <c r="DP200" i="16"/>
  <c r="DT296" i="16"/>
  <c r="EX296" i="16" s="1"/>
  <c r="DS296" i="16"/>
  <c r="DR296" i="16"/>
  <c r="DQ296" i="16"/>
  <c r="DP296" i="16"/>
  <c r="ET296" i="16" s="1"/>
  <c r="DT355" i="16"/>
  <c r="DS355" i="16"/>
  <c r="EW355" i="16" s="1"/>
  <c r="DR355" i="16"/>
  <c r="DQ355" i="16"/>
  <c r="DP355" i="16"/>
  <c r="DT364" i="16"/>
  <c r="EX364" i="16" s="1"/>
  <c r="DS364" i="16"/>
  <c r="DR364" i="16"/>
  <c r="EV364" i="16" s="1"/>
  <c r="DQ364" i="16"/>
  <c r="DP364" i="16"/>
  <c r="ET364" i="16" s="1"/>
  <c r="DT420" i="16"/>
  <c r="DS420" i="16"/>
  <c r="DR420" i="16"/>
  <c r="DQ420" i="16"/>
  <c r="DP420" i="16"/>
  <c r="DT239" i="16"/>
  <c r="DS239" i="16"/>
  <c r="DR239" i="16"/>
  <c r="DP239" i="16"/>
  <c r="DQ239" i="16"/>
  <c r="DT434" i="16"/>
  <c r="DS434" i="16"/>
  <c r="EW434" i="16" s="1"/>
  <c r="DP434" i="16"/>
  <c r="DR434" i="16"/>
  <c r="DQ434" i="16"/>
  <c r="DT212" i="16"/>
  <c r="EX212" i="16" s="1"/>
  <c r="DS212" i="16"/>
  <c r="DR212" i="16"/>
  <c r="DQ212" i="16"/>
  <c r="DP212" i="16"/>
  <c r="ET212" i="16" s="1"/>
  <c r="DT323" i="16"/>
  <c r="DS323" i="16"/>
  <c r="EW323" i="16" s="1"/>
  <c r="DR323" i="16"/>
  <c r="DQ323" i="16"/>
  <c r="DP323" i="16"/>
  <c r="DT324" i="16"/>
  <c r="EX324" i="16" s="1"/>
  <c r="DS324" i="16"/>
  <c r="DR324" i="16"/>
  <c r="DQ324" i="16"/>
  <c r="DP324" i="16"/>
  <c r="ET324" i="16" s="1"/>
  <c r="DT335" i="16"/>
  <c r="DS335" i="16"/>
  <c r="EW335" i="16" s="1"/>
  <c r="DR335" i="16"/>
  <c r="DQ335" i="16"/>
  <c r="DP335" i="16"/>
  <c r="DT366" i="16"/>
  <c r="EX366" i="16" s="1"/>
  <c r="DS366" i="16"/>
  <c r="DR366" i="16"/>
  <c r="EV366" i="16" s="1"/>
  <c r="DP366" i="16"/>
  <c r="DQ366" i="16"/>
  <c r="DT523" i="16"/>
  <c r="DS523" i="16"/>
  <c r="DR523" i="16"/>
  <c r="DQ523" i="16"/>
  <c r="DP523" i="16"/>
  <c r="DT469" i="16"/>
  <c r="DS469" i="16"/>
  <c r="DR469" i="16"/>
  <c r="DP469" i="16"/>
  <c r="DQ469" i="16"/>
  <c r="DT500" i="16"/>
  <c r="DS500" i="16"/>
  <c r="DR500" i="16"/>
  <c r="DQ500" i="16"/>
  <c r="DP500" i="16"/>
  <c r="DT451" i="16"/>
  <c r="DS451" i="16"/>
  <c r="DR451" i="16"/>
  <c r="DQ451" i="16"/>
  <c r="DP451" i="16"/>
  <c r="DT503" i="16"/>
  <c r="DS503" i="16"/>
  <c r="EW503" i="16" s="1"/>
  <c r="DR503" i="16"/>
  <c r="DQ503" i="16"/>
  <c r="DP503" i="16"/>
  <c r="DO536" i="16"/>
  <c r="DN536" i="16"/>
  <c r="DM536" i="16"/>
  <c r="EQ536" i="16" s="1"/>
  <c r="DL536" i="16"/>
  <c r="DK536" i="16"/>
  <c r="DT507" i="16"/>
  <c r="DS507" i="16"/>
  <c r="EW507" i="16" s="1"/>
  <c r="DR507" i="16"/>
  <c r="DQ507" i="16"/>
  <c r="DP507" i="16"/>
  <c r="DT38" i="16"/>
  <c r="EX38" i="16" s="1"/>
  <c r="DS38" i="16"/>
  <c r="DQ38" i="16"/>
  <c r="DR38" i="16"/>
  <c r="DP38" i="16"/>
  <c r="ET38" i="16" s="1"/>
  <c r="DT19" i="16"/>
  <c r="DS19" i="16"/>
  <c r="DR19" i="16"/>
  <c r="DQ19" i="16"/>
  <c r="DP19" i="16"/>
  <c r="DT126" i="16"/>
  <c r="DS126" i="16"/>
  <c r="DR126" i="16"/>
  <c r="DQ126" i="16"/>
  <c r="DP126" i="16"/>
  <c r="ET126" i="16" s="1"/>
  <c r="DT243" i="16"/>
  <c r="DS243" i="16"/>
  <c r="EW243" i="16" s="1"/>
  <c r="DR243" i="16"/>
  <c r="DQ243" i="16"/>
  <c r="DP243" i="16"/>
  <c r="DT300" i="16"/>
  <c r="DS300" i="16"/>
  <c r="DR300" i="16"/>
  <c r="DQ300" i="16"/>
  <c r="DP300" i="16"/>
  <c r="ET300" i="16" s="1"/>
  <c r="DT394" i="16"/>
  <c r="DS394" i="16"/>
  <c r="DR394" i="16"/>
  <c r="DP394" i="16"/>
  <c r="DQ394" i="16"/>
  <c r="DT439" i="16"/>
  <c r="DS439" i="16"/>
  <c r="DR439" i="16"/>
  <c r="DQ439" i="16"/>
  <c r="DP439" i="16"/>
  <c r="DT347" i="16"/>
  <c r="DS347" i="16"/>
  <c r="EW347" i="16" s="1"/>
  <c r="DR347" i="16"/>
  <c r="DQ347" i="16"/>
  <c r="DP347" i="16"/>
  <c r="DT374" i="16"/>
  <c r="DS374" i="16"/>
  <c r="DP374" i="16"/>
  <c r="DR374" i="16"/>
  <c r="DQ374" i="16"/>
  <c r="DT378" i="16"/>
  <c r="DS378" i="16"/>
  <c r="DR378" i="16"/>
  <c r="DP378" i="16"/>
  <c r="ET378" i="16" s="1"/>
  <c r="DQ378" i="16"/>
  <c r="DT390" i="16"/>
  <c r="DS390" i="16"/>
  <c r="DP390" i="16"/>
  <c r="DR390" i="16"/>
  <c r="DQ390" i="16"/>
  <c r="DT406" i="16"/>
  <c r="DS406" i="16"/>
  <c r="DP406" i="16"/>
  <c r="DR406" i="16"/>
  <c r="DQ406" i="16"/>
  <c r="DT410" i="16"/>
  <c r="DS410" i="16"/>
  <c r="DR410" i="16"/>
  <c r="DP410" i="16"/>
  <c r="DQ410" i="16"/>
  <c r="DT418" i="16"/>
  <c r="DS418" i="16"/>
  <c r="EW418" i="16" s="1"/>
  <c r="DP418" i="16"/>
  <c r="DR418" i="16"/>
  <c r="EV418" i="16" s="1"/>
  <c r="DQ418" i="16"/>
  <c r="DT134" i="16"/>
  <c r="DS134" i="16"/>
  <c r="DR134" i="16"/>
  <c r="EV134" i="16" s="1"/>
  <c r="DQ134" i="16"/>
  <c r="DP134" i="16"/>
  <c r="ET134" i="16" s="1"/>
  <c r="DT136" i="16"/>
  <c r="DS136" i="16"/>
  <c r="EW136" i="16" s="1"/>
  <c r="DR136" i="16"/>
  <c r="DQ136" i="16"/>
  <c r="DP136" i="16"/>
  <c r="DT142" i="16"/>
  <c r="DS142" i="16"/>
  <c r="DR142" i="16"/>
  <c r="DQ142" i="16"/>
  <c r="DP142" i="16"/>
  <c r="DT144" i="16"/>
  <c r="DS144" i="16"/>
  <c r="DR144" i="16"/>
  <c r="DQ144" i="16"/>
  <c r="DP144" i="16"/>
  <c r="DT150" i="16"/>
  <c r="DS150" i="16"/>
  <c r="DR150" i="16"/>
  <c r="EV150" i="16" s="1"/>
  <c r="DQ150" i="16"/>
  <c r="DP150" i="16"/>
  <c r="DT152" i="16"/>
  <c r="DS152" i="16"/>
  <c r="DR152" i="16"/>
  <c r="DQ152" i="16"/>
  <c r="DP152" i="16"/>
  <c r="DT158" i="16"/>
  <c r="EX158" i="16" s="1"/>
  <c r="DS158" i="16"/>
  <c r="DR158" i="16"/>
  <c r="EV158" i="16" s="1"/>
  <c r="DQ158" i="16"/>
  <c r="DP158" i="16"/>
  <c r="ET158" i="16" s="1"/>
  <c r="DT160" i="16"/>
  <c r="DS160" i="16"/>
  <c r="DR160" i="16"/>
  <c r="DQ160" i="16"/>
  <c r="DP160" i="16"/>
  <c r="DT166" i="16"/>
  <c r="DS166" i="16"/>
  <c r="DR166" i="16"/>
  <c r="DQ166" i="16"/>
  <c r="DP166" i="16"/>
  <c r="DT168" i="16"/>
  <c r="DS168" i="16"/>
  <c r="EW168" i="16" s="1"/>
  <c r="DR168" i="16"/>
  <c r="DQ168" i="16"/>
  <c r="DP168" i="16"/>
  <c r="DT174" i="16"/>
  <c r="DS174" i="16"/>
  <c r="DR174" i="16"/>
  <c r="DQ174" i="16"/>
  <c r="DP174" i="16"/>
  <c r="DT176" i="16"/>
  <c r="DS176" i="16"/>
  <c r="DR176" i="16"/>
  <c r="DQ176" i="16"/>
  <c r="DP176" i="16"/>
  <c r="DT220" i="16"/>
  <c r="DS220" i="16"/>
  <c r="DR220" i="16"/>
  <c r="DQ220" i="16"/>
  <c r="DP220" i="16"/>
  <c r="ET220" i="16" s="1"/>
  <c r="DT238" i="16"/>
  <c r="DS238" i="16"/>
  <c r="DR238" i="16"/>
  <c r="DQ238" i="16"/>
  <c r="DP238" i="16"/>
  <c r="DT308" i="16"/>
  <c r="EX308" i="16" s="1"/>
  <c r="DS308" i="16"/>
  <c r="DR308" i="16"/>
  <c r="DQ308" i="16"/>
  <c r="DP308" i="16"/>
  <c r="ET308" i="16" s="1"/>
  <c r="DT315" i="16"/>
  <c r="DS315" i="16"/>
  <c r="DR315" i="16"/>
  <c r="DQ315" i="16"/>
  <c r="DP315" i="16"/>
  <c r="DT338" i="16"/>
  <c r="EX338" i="16" s="1"/>
  <c r="DS338" i="16"/>
  <c r="DP338" i="16"/>
  <c r="ET338" i="16" s="1"/>
  <c r="DR338" i="16"/>
  <c r="DQ338" i="16"/>
  <c r="DN351" i="16"/>
  <c r="DM351" i="16"/>
  <c r="DO351" i="16"/>
  <c r="DL351" i="16"/>
  <c r="DK351" i="16"/>
  <c r="DO364" i="16"/>
  <c r="DN364" i="16"/>
  <c r="DM364" i="16"/>
  <c r="DL364" i="16"/>
  <c r="DK364" i="16"/>
  <c r="EO364" i="16" s="1"/>
  <c r="DS473" i="16"/>
  <c r="DT473" i="16"/>
  <c r="DR473" i="16"/>
  <c r="DP473" i="16"/>
  <c r="DQ473" i="16"/>
  <c r="DT516" i="16"/>
  <c r="DS516" i="16"/>
  <c r="DR516" i="16"/>
  <c r="DQ516" i="16"/>
  <c r="DP516" i="16"/>
  <c r="DT529" i="16"/>
  <c r="DS529" i="16"/>
  <c r="DR529" i="16"/>
  <c r="DP529" i="16"/>
  <c r="DQ529" i="16"/>
  <c r="DO444" i="16"/>
  <c r="DN444" i="16"/>
  <c r="DM444" i="16"/>
  <c r="DL444" i="16"/>
  <c r="DK444" i="16"/>
  <c r="DT10" i="16"/>
  <c r="DS10" i="16"/>
  <c r="DQ10" i="16"/>
  <c r="DR10" i="16"/>
  <c r="EV10" i="16" s="1"/>
  <c r="DP10" i="16"/>
  <c r="DT26" i="16"/>
  <c r="EX26" i="16" s="1"/>
  <c r="DS26" i="16"/>
  <c r="DQ26" i="16"/>
  <c r="DR26" i="16"/>
  <c r="DP26" i="16"/>
  <c r="DT114" i="16"/>
  <c r="DS114" i="16"/>
  <c r="EW114" i="16" s="1"/>
  <c r="DQ114" i="16"/>
  <c r="DR114" i="16"/>
  <c r="DP114" i="16"/>
  <c r="DT116" i="16"/>
  <c r="DS116" i="16"/>
  <c r="DR116" i="16"/>
  <c r="DQ116" i="16"/>
  <c r="DP116" i="16"/>
  <c r="DT122" i="16"/>
  <c r="DS122" i="16"/>
  <c r="DQ122" i="16"/>
  <c r="DR122" i="16"/>
  <c r="DP122" i="16"/>
  <c r="DT124" i="16"/>
  <c r="DS124" i="16"/>
  <c r="DR124" i="16"/>
  <c r="EV124" i="16" s="1"/>
  <c r="DQ124" i="16"/>
  <c r="DP124" i="16"/>
  <c r="ET124" i="16" s="1"/>
  <c r="DT311" i="16"/>
  <c r="DS311" i="16"/>
  <c r="DR311" i="16"/>
  <c r="DQ311" i="16"/>
  <c r="DP311" i="16"/>
  <c r="DT216" i="16"/>
  <c r="DS216" i="16"/>
  <c r="DR216" i="16"/>
  <c r="DQ216" i="16"/>
  <c r="DP216" i="16"/>
  <c r="DT241" i="16"/>
  <c r="DS241" i="16"/>
  <c r="DR241" i="16"/>
  <c r="DQ241" i="16"/>
  <c r="DP241" i="16"/>
  <c r="DT272" i="16"/>
  <c r="DS272" i="16"/>
  <c r="DR272" i="16"/>
  <c r="EV272" i="16" s="1"/>
  <c r="DQ272" i="16"/>
  <c r="DP272" i="16"/>
  <c r="DT307" i="16"/>
  <c r="DS307" i="16"/>
  <c r="EW307" i="16" s="1"/>
  <c r="DR307" i="16"/>
  <c r="DQ307" i="16"/>
  <c r="DP307" i="16"/>
  <c r="DT312" i="16"/>
  <c r="EX312" i="16" s="1"/>
  <c r="DS312" i="16"/>
  <c r="DR312" i="16"/>
  <c r="DQ312" i="16"/>
  <c r="DP312" i="16"/>
  <c r="ET312" i="16" s="1"/>
  <c r="DT181" i="16"/>
  <c r="DS181" i="16"/>
  <c r="DR181" i="16"/>
  <c r="DQ181" i="16"/>
  <c r="DP181" i="16"/>
  <c r="DT242" i="16"/>
  <c r="EX242" i="16" s="1"/>
  <c r="DS242" i="16"/>
  <c r="DQ242" i="16"/>
  <c r="DR242" i="16"/>
  <c r="DP242" i="16"/>
  <c r="DT244" i="16"/>
  <c r="DS244" i="16"/>
  <c r="DR244" i="16"/>
  <c r="DQ244" i="16"/>
  <c r="DP244" i="16"/>
  <c r="DT259" i="16"/>
  <c r="DR259" i="16"/>
  <c r="DS259" i="16"/>
  <c r="EW259" i="16" s="1"/>
  <c r="DQ259" i="16"/>
  <c r="DP259" i="16"/>
  <c r="ET259" i="16" s="1"/>
  <c r="DT275" i="16"/>
  <c r="DR275" i="16"/>
  <c r="EV275" i="16" s="1"/>
  <c r="DS275" i="16"/>
  <c r="DQ275" i="16"/>
  <c r="DP275" i="16"/>
  <c r="DT291" i="16"/>
  <c r="DR291" i="16"/>
  <c r="DS291" i="16"/>
  <c r="EW291" i="16" s="1"/>
  <c r="DQ291" i="16"/>
  <c r="DP291" i="16"/>
  <c r="ET291" i="16" s="1"/>
  <c r="DT201" i="16"/>
  <c r="DS201" i="16"/>
  <c r="DR201" i="16"/>
  <c r="DQ201" i="16"/>
  <c r="DP201" i="16"/>
  <c r="DT228" i="16"/>
  <c r="DS228" i="16"/>
  <c r="DR228" i="16"/>
  <c r="DQ228" i="16"/>
  <c r="DP228" i="16"/>
  <c r="DT131" i="16"/>
  <c r="DS131" i="16"/>
  <c r="DR131" i="16"/>
  <c r="DQ131" i="16"/>
  <c r="DP131" i="16"/>
  <c r="DT139" i="16"/>
  <c r="DS139" i="16"/>
  <c r="DR139" i="16"/>
  <c r="EV139" i="16" s="1"/>
  <c r="DQ139" i="16"/>
  <c r="DP139" i="16"/>
  <c r="DT147" i="16"/>
  <c r="DS147" i="16"/>
  <c r="DR147" i="16"/>
  <c r="DQ147" i="16"/>
  <c r="DP147" i="16"/>
  <c r="DT155" i="16"/>
  <c r="EX155" i="16" s="1"/>
  <c r="DS155" i="16"/>
  <c r="DR155" i="16"/>
  <c r="DQ155" i="16"/>
  <c r="DP155" i="16"/>
  <c r="DT163" i="16"/>
  <c r="DS163" i="16"/>
  <c r="DR163" i="16"/>
  <c r="DQ163" i="16"/>
  <c r="DP163" i="16"/>
  <c r="DT171" i="16"/>
  <c r="DS171" i="16"/>
  <c r="DR171" i="16"/>
  <c r="EV171" i="16" s="1"/>
  <c r="DQ171" i="16"/>
  <c r="DP171" i="16"/>
  <c r="DT206" i="16"/>
  <c r="DS206" i="16"/>
  <c r="DR206" i="16"/>
  <c r="DQ206" i="16"/>
  <c r="DP206" i="16"/>
  <c r="DT258" i="16"/>
  <c r="EX258" i="16" s="1"/>
  <c r="DS258" i="16"/>
  <c r="DQ258" i="16"/>
  <c r="DR258" i="16"/>
  <c r="DP258" i="16"/>
  <c r="DT329" i="16"/>
  <c r="DS329" i="16"/>
  <c r="DR329" i="16"/>
  <c r="DP329" i="16"/>
  <c r="ET329" i="16" s="1"/>
  <c r="DQ329" i="16"/>
  <c r="DT337" i="16"/>
  <c r="DS337" i="16"/>
  <c r="DR337" i="16"/>
  <c r="EV337" i="16" s="1"/>
  <c r="DP337" i="16"/>
  <c r="DQ337" i="16"/>
  <c r="DT370" i="16"/>
  <c r="DS370" i="16"/>
  <c r="EW370" i="16" s="1"/>
  <c r="DP370" i="16"/>
  <c r="DR370" i="16"/>
  <c r="DQ370" i="16"/>
  <c r="DT379" i="16"/>
  <c r="DS379" i="16"/>
  <c r="DR379" i="16"/>
  <c r="DQ379" i="16"/>
  <c r="DP379" i="16"/>
  <c r="DT399" i="16"/>
  <c r="DS399" i="16"/>
  <c r="EW399" i="16" s="1"/>
  <c r="DR399" i="16"/>
  <c r="DQ399" i="16"/>
  <c r="DP399" i="16"/>
  <c r="DT534" i="16"/>
  <c r="DS534" i="16"/>
  <c r="DP534" i="16"/>
  <c r="DR534" i="16"/>
  <c r="DQ534" i="16"/>
  <c r="DT536" i="16"/>
  <c r="DS536" i="16"/>
  <c r="EW536" i="16" s="1"/>
  <c r="DR536" i="16"/>
  <c r="DQ536" i="16"/>
  <c r="DP536" i="16"/>
  <c r="DT479" i="16"/>
  <c r="EX479" i="16" s="1"/>
  <c r="DS479" i="16"/>
  <c r="DR479" i="16"/>
  <c r="DQ479" i="16"/>
  <c r="DP479" i="16"/>
  <c r="DS457" i="16"/>
  <c r="DT457" i="16"/>
  <c r="DR457" i="16"/>
  <c r="DP457" i="16"/>
  <c r="DQ457" i="16"/>
  <c r="DT477" i="16"/>
  <c r="DS477" i="16"/>
  <c r="DR477" i="16"/>
  <c r="EV477" i="16" s="1"/>
  <c r="DP477" i="16"/>
  <c r="DQ477" i="16"/>
  <c r="DT480" i="16"/>
  <c r="DR480" i="16"/>
  <c r="EV480" i="16" s="1"/>
  <c r="DS480" i="16"/>
  <c r="DQ480" i="16"/>
  <c r="DP480" i="16"/>
  <c r="DT512" i="16"/>
  <c r="EX512" i="16" s="1"/>
  <c r="DR512" i="16"/>
  <c r="DS512" i="16"/>
  <c r="DQ512" i="16"/>
  <c r="DP512" i="16"/>
  <c r="ET512" i="16" s="1"/>
  <c r="DT29" i="16"/>
  <c r="DS29" i="16"/>
  <c r="DR29" i="16"/>
  <c r="DQ29" i="16"/>
  <c r="DP29" i="16"/>
  <c r="DT46" i="16"/>
  <c r="DS46" i="16"/>
  <c r="DR46" i="16"/>
  <c r="DQ46" i="16"/>
  <c r="DP46" i="16"/>
  <c r="ET46" i="16" s="1"/>
  <c r="DT226" i="16"/>
  <c r="DS226" i="16"/>
  <c r="DQ226" i="16"/>
  <c r="DR226" i="16"/>
  <c r="DP226" i="16"/>
  <c r="DT264" i="16"/>
  <c r="DS264" i="16"/>
  <c r="DR264" i="16"/>
  <c r="DQ264" i="16"/>
  <c r="DP264" i="16"/>
  <c r="DT371" i="16"/>
  <c r="DS371" i="16"/>
  <c r="DR371" i="16"/>
  <c r="DQ371" i="16"/>
  <c r="DP371" i="16"/>
  <c r="DT385" i="16"/>
  <c r="DS385" i="16"/>
  <c r="DR385" i="16"/>
  <c r="EV385" i="16" s="1"/>
  <c r="DP385" i="16"/>
  <c r="DQ385" i="16"/>
  <c r="DT401" i="16"/>
  <c r="DS401" i="16"/>
  <c r="DR401" i="16"/>
  <c r="DP401" i="16"/>
  <c r="DQ401" i="16"/>
  <c r="DT336" i="16"/>
  <c r="DS336" i="16"/>
  <c r="DR336" i="16"/>
  <c r="DQ336" i="16"/>
  <c r="DP336" i="16"/>
  <c r="DT421" i="16"/>
  <c r="DS421" i="16"/>
  <c r="DR421" i="16"/>
  <c r="DP421" i="16"/>
  <c r="ET421" i="16" s="1"/>
  <c r="DQ421" i="16"/>
  <c r="DT325" i="16"/>
  <c r="DS325" i="16"/>
  <c r="DR325" i="16"/>
  <c r="DP325" i="16"/>
  <c r="DQ325" i="16"/>
  <c r="DO448" i="16"/>
  <c r="DN448" i="16"/>
  <c r="DM448" i="16"/>
  <c r="DL448" i="16"/>
  <c r="EP448" i="16" s="1"/>
  <c r="DK448" i="16"/>
  <c r="DO481" i="16"/>
  <c r="DN481" i="16"/>
  <c r="DM481" i="16"/>
  <c r="DK481" i="16"/>
  <c r="DL481" i="16"/>
  <c r="DT520" i="16"/>
  <c r="DS520" i="16"/>
  <c r="DR520" i="16"/>
  <c r="DQ520" i="16"/>
  <c r="DP520" i="16"/>
  <c r="DT519" i="16"/>
  <c r="DS519" i="16"/>
  <c r="DR519" i="16"/>
  <c r="EV519" i="16" s="1"/>
  <c r="DQ519" i="16"/>
  <c r="DP519" i="16"/>
  <c r="DT270" i="16"/>
  <c r="DS270" i="16"/>
  <c r="DR270" i="16"/>
  <c r="DQ270" i="16"/>
  <c r="DP270" i="16"/>
  <c r="DT427" i="16"/>
  <c r="EX427" i="16" s="1"/>
  <c r="DS427" i="16"/>
  <c r="DR427" i="16"/>
  <c r="EV427" i="16" s="1"/>
  <c r="DQ427" i="16"/>
  <c r="DP427" i="16"/>
  <c r="ET427" i="16" s="1"/>
  <c r="DT449" i="16"/>
  <c r="DS449" i="16"/>
  <c r="DR449" i="16"/>
  <c r="DP449" i="16"/>
  <c r="DQ449" i="16"/>
  <c r="DT452" i="16"/>
  <c r="DS452" i="16"/>
  <c r="DR452" i="16"/>
  <c r="EV452" i="16" s="1"/>
  <c r="DQ452" i="16"/>
  <c r="DP452" i="16"/>
  <c r="DS465" i="16"/>
  <c r="DT465" i="16"/>
  <c r="DR465" i="16"/>
  <c r="DP465" i="16"/>
  <c r="DQ465" i="16"/>
  <c r="DT535" i="16"/>
  <c r="DS535" i="16"/>
  <c r="DR535" i="16"/>
  <c r="DQ535" i="16"/>
  <c r="DP535" i="16"/>
  <c r="DT524" i="16"/>
  <c r="DR524" i="16"/>
  <c r="EV524" i="16" s="1"/>
  <c r="DS524" i="16"/>
  <c r="DQ524" i="16"/>
  <c r="DP524" i="16"/>
  <c r="DT509" i="16"/>
  <c r="EX509" i="16" s="1"/>
  <c r="DS509" i="16"/>
  <c r="DR509" i="16"/>
  <c r="EV509" i="16" s="1"/>
  <c r="DP509" i="16"/>
  <c r="DQ509" i="16"/>
  <c r="DN183" i="16"/>
  <c r="DM183" i="16"/>
  <c r="DO183" i="16"/>
  <c r="DL183" i="16"/>
  <c r="DK183" i="16"/>
  <c r="DO268" i="16"/>
  <c r="DN268" i="16"/>
  <c r="DM268" i="16"/>
  <c r="DK268" i="16"/>
  <c r="DL268" i="16"/>
  <c r="DO281" i="16"/>
  <c r="DN281" i="16"/>
  <c r="DK281" i="16"/>
  <c r="DL281" i="16"/>
  <c r="DM281" i="16"/>
  <c r="DO11" i="16"/>
  <c r="DN11" i="16"/>
  <c r="DM11" i="16"/>
  <c r="DL11" i="16"/>
  <c r="DK11" i="16"/>
  <c r="EO11" i="16" s="1"/>
  <c r="DO27" i="16"/>
  <c r="DN27" i="16"/>
  <c r="ER27" i="16" s="1"/>
  <c r="DM27" i="16"/>
  <c r="DL27" i="16"/>
  <c r="DK27" i="16"/>
  <c r="DN243" i="16"/>
  <c r="ER243" i="16" s="1"/>
  <c r="DO243" i="16"/>
  <c r="DM243" i="16"/>
  <c r="DL243" i="16"/>
  <c r="DK243" i="16"/>
  <c r="EO243" i="16" s="1"/>
  <c r="DO529" i="16"/>
  <c r="DN529" i="16"/>
  <c r="DM529" i="16"/>
  <c r="DK529" i="16"/>
  <c r="EO529" i="16" s="1"/>
  <c r="DL529" i="16"/>
  <c r="DO288" i="16"/>
  <c r="DN288" i="16"/>
  <c r="DK288" i="16"/>
  <c r="DM288" i="16"/>
  <c r="DL288" i="16"/>
  <c r="DO508" i="16"/>
  <c r="DN508" i="16"/>
  <c r="ER508" i="16" s="1"/>
  <c r="DM508" i="16"/>
  <c r="DL508" i="16"/>
  <c r="DK508" i="16"/>
  <c r="DO312" i="16"/>
  <c r="DN312" i="16"/>
  <c r="DK312" i="16"/>
  <c r="DM312" i="16"/>
  <c r="DL312" i="16"/>
  <c r="DO445" i="16"/>
  <c r="DN445" i="16"/>
  <c r="DM445" i="16"/>
  <c r="DK445" i="16"/>
  <c r="EO445" i="16" s="1"/>
  <c r="DL445" i="16"/>
  <c r="DO420" i="16"/>
  <c r="DN420" i="16"/>
  <c r="DM420" i="16"/>
  <c r="DL420" i="16"/>
  <c r="DK420" i="16"/>
  <c r="EO420" i="16" s="1"/>
  <c r="DO525" i="16"/>
  <c r="DN525" i="16"/>
  <c r="DM525" i="16"/>
  <c r="DK525" i="16"/>
  <c r="DL525" i="16"/>
  <c r="DO182" i="16"/>
  <c r="DM182" i="16"/>
  <c r="DL182" i="16"/>
  <c r="DK182" i="16"/>
  <c r="DN182" i="16"/>
  <c r="ER182" i="16" s="1"/>
  <c r="DO226" i="16"/>
  <c r="DM226" i="16"/>
  <c r="EQ226" i="16" s="1"/>
  <c r="DL226" i="16"/>
  <c r="DN226" i="16"/>
  <c r="ER226" i="16" s="1"/>
  <c r="DK226" i="16"/>
  <c r="DO257" i="16"/>
  <c r="DN257" i="16"/>
  <c r="DM257" i="16"/>
  <c r="EQ257" i="16" s="1"/>
  <c r="DK257" i="16"/>
  <c r="DL257" i="16"/>
  <c r="EP257" i="16" s="1"/>
  <c r="DO346" i="16"/>
  <c r="DM346" i="16"/>
  <c r="EQ346" i="16" s="1"/>
  <c r="DN346" i="16"/>
  <c r="DL346" i="16"/>
  <c r="DK346" i="16"/>
  <c r="DO229" i="16"/>
  <c r="DN229" i="16"/>
  <c r="DM229" i="16"/>
  <c r="DK229" i="16"/>
  <c r="DL229" i="16"/>
  <c r="EP229" i="16" s="1"/>
  <c r="DN491" i="16"/>
  <c r="DM491" i="16"/>
  <c r="DO491" i="16"/>
  <c r="DL491" i="16"/>
  <c r="EP491" i="16" s="1"/>
  <c r="DK491" i="16"/>
  <c r="DN219" i="16"/>
  <c r="DO219" i="16"/>
  <c r="DM219" i="16"/>
  <c r="DL219" i="16"/>
  <c r="DK219" i="16"/>
  <c r="EO219" i="16" s="1"/>
  <c r="DN515" i="16"/>
  <c r="DM515" i="16"/>
  <c r="DO515" i="16"/>
  <c r="DL515" i="16"/>
  <c r="DK515" i="16"/>
  <c r="DO310" i="16"/>
  <c r="DM310" i="16"/>
  <c r="DL310" i="16"/>
  <c r="DK310" i="16"/>
  <c r="DN310" i="16"/>
  <c r="ER310" i="16" s="1"/>
  <c r="DO516" i="16"/>
  <c r="DN516" i="16"/>
  <c r="DM516" i="16"/>
  <c r="DL516" i="16"/>
  <c r="DK516" i="16"/>
  <c r="DO357" i="16"/>
  <c r="DN357" i="16"/>
  <c r="DM357" i="16"/>
  <c r="EQ357" i="16" s="1"/>
  <c r="DK357" i="16"/>
  <c r="DL357" i="16"/>
  <c r="EP357" i="16" s="1"/>
  <c r="DO9" i="16"/>
  <c r="DN9" i="16"/>
  <c r="DM9" i="16"/>
  <c r="DK9" i="16"/>
  <c r="DL9" i="16"/>
  <c r="DO25" i="16"/>
  <c r="DN25" i="16"/>
  <c r="DM25" i="16"/>
  <c r="DK25" i="16"/>
  <c r="DL25" i="16"/>
  <c r="EP25" i="16" s="1"/>
  <c r="DO6" i="16"/>
  <c r="DM6" i="16"/>
  <c r="EQ6" i="16" s="1"/>
  <c r="DL6" i="16"/>
  <c r="DK6" i="16"/>
  <c r="EO6" i="16" s="1"/>
  <c r="DN6" i="16"/>
  <c r="DO22" i="16"/>
  <c r="DM22" i="16"/>
  <c r="DL22" i="16"/>
  <c r="DK22" i="16"/>
  <c r="DN22" i="16"/>
  <c r="ER22" i="16" s="1"/>
  <c r="DO106" i="16"/>
  <c r="DM106" i="16"/>
  <c r="EQ106" i="16" s="1"/>
  <c r="DN106" i="16"/>
  <c r="DL106" i="16"/>
  <c r="EP106" i="16" s="1"/>
  <c r="DK106" i="16"/>
  <c r="DO198" i="16"/>
  <c r="DM198" i="16"/>
  <c r="DL198" i="16"/>
  <c r="DK198" i="16"/>
  <c r="DN198" i="16"/>
  <c r="DO233" i="16"/>
  <c r="DN233" i="16"/>
  <c r="ER233" i="16" s="1"/>
  <c r="DK233" i="16"/>
  <c r="DM233" i="16"/>
  <c r="EQ233" i="16" s="1"/>
  <c r="DL233" i="16"/>
  <c r="DO286" i="16"/>
  <c r="DM286" i="16"/>
  <c r="DL286" i="16"/>
  <c r="EP286" i="16" s="1"/>
  <c r="DN286" i="16"/>
  <c r="DK286" i="16"/>
  <c r="EO286" i="16" s="1"/>
  <c r="DO337" i="16"/>
  <c r="DN337" i="16"/>
  <c r="ER337" i="16" s="1"/>
  <c r="DL337" i="16"/>
  <c r="DM337" i="16"/>
  <c r="EQ337" i="16" s="1"/>
  <c r="DK337" i="16"/>
  <c r="DN451" i="16"/>
  <c r="DM451" i="16"/>
  <c r="DO451" i="16"/>
  <c r="DL451" i="16"/>
  <c r="DK451" i="16"/>
  <c r="DO522" i="16"/>
  <c r="DN522" i="16"/>
  <c r="ER522" i="16" s="1"/>
  <c r="DL522" i="16"/>
  <c r="DM522" i="16"/>
  <c r="EQ522" i="16" s="1"/>
  <c r="DK522" i="16"/>
  <c r="DO50" i="16"/>
  <c r="DM50" i="16"/>
  <c r="DL50" i="16"/>
  <c r="EP50" i="16" s="1"/>
  <c r="DN50" i="16"/>
  <c r="DK50" i="16"/>
  <c r="EO50" i="16" s="1"/>
  <c r="DN223" i="16"/>
  <c r="DM223" i="16"/>
  <c r="EQ223" i="16" s="1"/>
  <c r="DO223" i="16"/>
  <c r="DL223" i="16"/>
  <c r="EP223" i="16" s="1"/>
  <c r="DK223" i="16"/>
  <c r="DN259" i="16"/>
  <c r="DO259" i="16"/>
  <c r="DM259" i="16"/>
  <c r="DL259" i="16"/>
  <c r="DK259" i="16"/>
  <c r="DO353" i="16"/>
  <c r="DN353" i="16"/>
  <c r="ER353" i="16" s="1"/>
  <c r="DM353" i="16"/>
  <c r="DK353" i="16"/>
  <c r="DL353" i="16"/>
  <c r="DO432" i="16"/>
  <c r="DN432" i="16"/>
  <c r="DM432" i="16"/>
  <c r="EQ432" i="16" s="1"/>
  <c r="DL432" i="16"/>
  <c r="DK432" i="16"/>
  <c r="DO130" i="16"/>
  <c r="DM130" i="16"/>
  <c r="DL130" i="16"/>
  <c r="DN130" i="16"/>
  <c r="DK130" i="16"/>
  <c r="DO138" i="16"/>
  <c r="DM138" i="16"/>
  <c r="DN138" i="16"/>
  <c r="ER138" i="16" s="1"/>
  <c r="DL138" i="16"/>
  <c r="DK138" i="16"/>
  <c r="EO138" i="16" s="1"/>
  <c r="DO142" i="16"/>
  <c r="DM142" i="16"/>
  <c r="DL142" i="16"/>
  <c r="DN142" i="16"/>
  <c r="ER142" i="16" s="1"/>
  <c r="DK142" i="16"/>
  <c r="DO146" i="16"/>
  <c r="DM146" i="16"/>
  <c r="DL146" i="16"/>
  <c r="EP146" i="16" s="1"/>
  <c r="DN146" i="16"/>
  <c r="DK146" i="16"/>
  <c r="EO146" i="16" s="1"/>
  <c r="DO150" i="16"/>
  <c r="DM150" i="16"/>
  <c r="DL150" i="16"/>
  <c r="DK150" i="16"/>
  <c r="DN150" i="16"/>
  <c r="DO154" i="16"/>
  <c r="DM154" i="16"/>
  <c r="DN154" i="16"/>
  <c r="ER154" i="16" s="1"/>
  <c r="DL154" i="16"/>
  <c r="DK154" i="16"/>
  <c r="EO154" i="16" s="1"/>
  <c r="DO158" i="16"/>
  <c r="DM158" i="16"/>
  <c r="DL158" i="16"/>
  <c r="DN158" i="16"/>
  <c r="ER158" i="16" s="1"/>
  <c r="DK158" i="16"/>
  <c r="DO162" i="16"/>
  <c r="DM162" i="16"/>
  <c r="DL162" i="16"/>
  <c r="EP162" i="16" s="1"/>
  <c r="DN162" i="16"/>
  <c r="DK162" i="16"/>
  <c r="EO162" i="16" s="1"/>
  <c r="DO166" i="16"/>
  <c r="DM166" i="16"/>
  <c r="DL166" i="16"/>
  <c r="DK166" i="16"/>
  <c r="DN166" i="16"/>
  <c r="DO174" i="16"/>
  <c r="DM174" i="16"/>
  <c r="DL174" i="16"/>
  <c r="DN174" i="16"/>
  <c r="DK174" i="16"/>
  <c r="EO174" i="16" s="1"/>
  <c r="DO178" i="16"/>
  <c r="DM178" i="16"/>
  <c r="DL178" i="16"/>
  <c r="DN178" i="16"/>
  <c r="DK178" i="16"/>
  <c r="DO196" i="16"/>
  <c r="DN196" i="16"/>
  <c r="DM196" i="16"/>
  <c r="EQ196" i="16" s="1"/>
  <c r="DK196" i="16"/>
  <c r="DL196" i="16"/>
  <c r="EP196" i="16" s="1"/>
  <c r="DO228" i="16"/>
  <c r="DN228" i="16"/>
  <c r="DM228" i="16"/>
  <c r="DK228" i="16"/>
  <c r="DL228" i="16"/>
  <c r="DO238" i="16"/>
  <c r="DM238" i="16"/>
  <c r="DL238" i="16"/>
  <c r="DN238" i="16"/>
  <c r="DK238" i="16"/>
  <c r="EO238" i="16" s="1"/>
  <c r="DO274" i="16"/>
  <c r="DM274" i="16"/>
  <c r="DL274" i="16"/>
  <c r="DN274" i="16"/>
  <c r="DK274" i="16"/>
  <c r="DO308" i="16"/>
  <c r="DN308" i="16"/>
  <c r="DM308" i="16"/>
  <c r="EQ308" i="16" s="1"/>
  <c r="DK308" i="16"/>
  <c r="DL308" i="16"/>
  <c r="EP308" i="16" s="1"/>
  <c r="DO317" i="16"/>
  <c r="DN317" i="16"/>
  <c r="ER317" i="16" s="1"/>
  <c r="DM317" i="16"/>
  <c r="DK317" i="16"/>
  <c r="DL317" i="16"/>
  <c r="DO321" i="16"/>
  <c r="DN321" i="16"/>
  <c r="DM321" i="16"/>
  <c r="DK321" i="16"/>
  <c r="DL321" i="16"/>
  <c r="DO325" i="16"/>
  <c r="DN325" i="16"/>
  <c r="ER325" i="16" s="1"/>
  <c r="DM325" i="16"/>
  <c r="DK325" i="16"/>
  <c r="DL325" i="16"/>
  <c r="DN331" i="16"/>
  <c r="DO331" i="16"/>
  <c r="DM331" i="16"/>
  <c r="EQ331" i="16" s="1"/>
  <c r="DL331" i="16"/>
  <c r="DK331" i="16"/>
  <c r="DO336" i="16"/>
  <c r="DN336" i="16"/>
  <c r="DM336" i="16"/>
  <c r="DL336" i="16"/>
  <c r="DK336" i="16"/>
  <c r="DN359" i="16"/>
  <c r="DM359" i="16"/>
  <c r="DO359" i="16"/>
  <c r="DL359" i="16"/>
  <c r="DK359" i="16"/>
  <c r="DO53" i="16"/>
  <c r="DN53" i="16"/>
  <c r="ER53" i="16" s="1"/>
  <c r="DM53" i="16"/>
  <c r="DL53" i="16"/>
  <c r="EP53" i="16" s="1"/>
  <c r="DK53" i="16"/>
  <c r="DO204" i="16"/>
  <c r="DN204" i="16"/>
  <c r="DM204" i="16"/>
  <c r="DK204" i="16"/>
  <c r="DL204" i="16"/>
  <c r="DO214" i="16"/>
  <c r="DM214" i="16"/>
  <c r="EQ214" i="16" s="1"/>
  <c r="DL214" i="16"/>
  <c r="DK214" i="16"/>
  <c r="DN214" i="16"/>
  <c r="DO266" i="16"/>
  <c r="DM266" i="16"/>
  <c r="DN266" i="16"/>
  <c r="DL266" i="16"/>
  <c r="DK266" i="16"/>
  <c r="DO294" i="16"/>
  <c r="DM294" i="16"/>
  <c r="EQ294" i="16" s="1"/>
  <c r="DL294" i="16"/>
  <c r="DK294" i="16"/>
  <c r="EO294" i="16" s="1"/>
  <c r="DN294" i="16"/>
  <c r="DN343" i="16"/>
  <c r="ER343" i="16" s="1"/>
  <c r="DM343" i="16"/>
  <c r="DO343" i="16"/>
  <c r="DL343" i="16"/>
  <c r="DK343" i="16"/>
  <c r="DN375" i="16"/>
  <c r="DM375" i="16"/>
  <c r="DO375" i="16"/>
  <c r="DL375" i="16"/>
  <c r="DK375" i="16"/>
  <c r="DN391" i="16"/>
  <c r="ER391" i="16" s="1"/>
  <c r="DO391" i="16"/>
  <c r="DM391" i="16"/>
  <c r="EQ391" i="16" s="1"/>
  <c r="DL391" i="16"/>
  <c r="DK391" i="16"/>
  <c r="EO391" i="16" s="1"/>
  <c r="DO517" i="16"/>
  <c r="DN517" i="16"/>
  <c r="DM517" i="16"/>
  <c r="DK517" i="16"/>
  <c r="EO517" i="16" s="1"/>
  <c r="DL517" i="16"/>
  <c r="DO477" i="16"/>
  <c r="DN477" i="16"/>
  <c r="DM477" i="16"/>
  <c r="EQ477" i="16" s="1"/>
  <c r="DK477" i="16"/>
  <c r="DL477" i="16"/>
  <c r="DO504" i="16"/>
  <c r="DN504" i="16"/>
  <c r="DM504" i="16"/>
  <c r="DL504" i="16"/>
  <c r="EP504" i="16" s="1"/>
  <c r="DK504" i="16"/>
  <c r="DO533" i="16"/>
  <c r="DN533" i="16"/>
  <c r="DM533" i="16"/>
  <c r="EQ533" i="16" s="1"/>
  <c r="DK533" i="16"/>
  <c r="DL533" i="16"/>
  <c r="DN55" i="16"/>
  <c r="DM55" i="16"/>
  <c r="DO55" i="16"/>
  <c r="DL55" i="16"/>
  <c r="EP55" i="16" s="1"/>
  <c r="DK55" i="16"/>
  <c r="DO244" i="16"/>
  <c r="DN244" i="16"/>
  <c r="DM244" i="16"/>
  <c r="DK244" i="16"/>
  <c r="DL244" i="16"/>
  <c r="DN299" i="16"/>
  <c r="DO299" i="16"/>
  <c r="DM299" i="16"/>
  <c r="DL299" i="16"/>
  <c r="EP299" i="16" s="1"/>
  <c r="DK299" i="16"/>
  <c r="DO429" i="16"/>
  <c r="DN429" i="16"/>
  <c r="DM429" i="16"/>
  <c r="EQ429" i="16" s="1"/>
  <c r="DK429" i="16"/>
  <c r="DL429" i="16"/>
  <c r="DO129" i="16"/>
  <c r="DN129" i="16"/>
  <c r="DK129" i="16"/>
  <c r="DL129" i="16"/>
  <c r="DM129" i="16"/>
  <c r="DO137" i="16"/>
  <c r="DN137" i="16"/>
  <c r="DM137" i="16"/>
  <c r="EQ137" i="16" s="1"/>
  <c r="DK137" i="16"/>
  <c r="DL137" i="16"/>
  <c r="DO145" i="16"/>
  <c r="DN145" i="16"/>
  <c r="ER145" i="16" s="1"/>
  <c r="DM145" i="16"/>
  <c r="DK145" i="16"/>
  <c r="EO145" i="16" s="1"/>
  <c r="DL145" i="16"/>
  <c r="DO153" i="16"/>
  <c r="DN153" i="16"/>
  <c r="DM153" i="16"/>
  <c r="EQ153" i="16" s="1"/>
  <c r="DK153" i="16"/>
  <c r="DL153" i="16"/>
  <c r="DO161" i="16"/>
  <c r="DN161" i="16"/>
  <c r="DK161" i="16"/>
  <c r="DM161" i="16"/>
  <c r="EQ161" i="16" s="1"/>
  <c r="DL161" i="16"/>
  <c r="DO169" i="16"/>
  <c r="DN169" i="16"/>
  <c r="DM169" i="16"/>
  <c r="EQ169" i="16" s="1"/>
  <c r="DK169" i="16"/>
  <c r="DL169" i="16"/>
  <c r="DN175" i="16"/>
  <c r="DM175" i="16"/>
  <c r="EQ175" i="16" s="1"/>
  <c r="DO175" i="16"/>
  <c r="DL175" i="16"/>
  <c r="DK175" i="16"/>
  <c r="DN179" i="16"/>
  <c r="DO179" i="16"/>
  <c r="DM179" i="16"/>
  <c r="DL179" i="16"/>
  <c r="DK179" i="16"/>
  <c r="DO314" i="16"/>
  <c r="DM314" i="16"/>
  <c r="DN314" i="16"/>
  <c r="DL314" i="16"/>
  <c r="EP314" i="16" s="1"/>
  <c r="DK314" i="16"/>
  <c r="DO320" i="16"/>
  <c r="DN320" i="16"/>
  <c r="DK320" i="16"/>
  <c r="EO320" i="16" s="1"/>
  <c r="DM320" i="16"/>
  <c r="DL320" i="16"/>
  <c r="EP320" i="16" s="1"/>
  <c r="DO324" i="16"/>
  <c r="DN324" i="16"/>
  <c r="DM324" i="16"/>
  <c r="DK324" i="16"/>
  <c r="DL324" i="16"/>
  <c r="DO328" i="16"/>
  <c r="DN328" i="16"/>
  <c r="DK328" i="16"/>
  <c r="DM328" i="16"/>
  <c r="DL328" i="16"/>
  <c r="EP328" i="16" s="1"/>
  <c r="DO332" i="16"/>
  <c r="DN332" i="16"/>
  <c r="DM332" i="16"/>
  <c r="DK332" i="16"/>
  <c r="EO332" i="16" s="1"/>
  <c r="DL332" i="16"/>
  <c r="DO338" i="16"/>
  <c r="DM338" i="16"/>
  <c r="DL338" i="16"/>
  <c r="EP338" i="16" s="1"/>
  <c r="DN338" i="16"/>
  <c r="DK338" i="16"/>
  <c r="EO338" i="16" s="1"/>
  <c r="DO356" i="16"/>
  <c r="DN356" i="16"/>
  <c r="DM356" i="16"/>
  <c r="DL356" i="16"/>
  <c r="DK356" i="16"/>
  <c r="DN479" i="16"/>
  <c r="DO479" i="16"/>
  <c r="DM479" i="16"/>
  <c r="DL479" i="16"/>
  <c r="DK479" i="16"/>
  <c r="DO454" i="16"/>
  <c r="DL454" i="16"/>
  <c r="EP454" i="16" s="1"/>
  <c r="DM454" i="16"/>
  <c r="DN454" i="16"/>
  <c r="ER454" i="16" s="1"/>
  <c r="DK454" i="16"/>
  <c r="DO509" i="16"/>
  <c r="DN509" i="16"/>
  <c r="DM509" i="16"/>
  <c r="DK509" i="16"/>
  <c r="DL509" i="16"/>
  <c r="DO61" i="16"/>
  <c r="DN61" i="16"/>
  <c r="ER61" i="16" s="1"/>
  <c r="DM61" i="16"/>
  <c r="DL61" i="16"/>
  <c r="DK61" i="16"/>
  <c r="DO69" i="16"/>
  <c r="DN69" i="16"/>
  <c r="DM69" i="16"/>
  <c r="DL69" i="16"/>
  <c r="DK69" i="16"/>
  <c r="EO69" i="16" s="1"/>
  <c r="DO77" i="16"/>
  <c r="DN77" i="16"/>
  <c r="ER77" i="16" s="1"/>
  <c r="DM77" i="16"/>
  <c r="DL77" i="16"/>
  <c r="EP77" i="16" s="1"/>
  <c r="DK77" i="16"/>
  <c r="DO85" i="16"/>
  <c r="DN85" i="16"/>
  <c r="DM85" i="16"/>
  <c r="DK85" i="16"/>
  <c r="DL85" i="16"/>
  <c r="DO93" i="16"/>
  <c r="DN93" i="16"/>
  <c r="ER93" i="16" s="1"/>
  <c r="DM93" i="16"/>
  <c r="DK93" i="16"/>
  <c r="DL93" i="16"/>
  <c r="DO101" i="16"/>
  <c r="DN101" i="16"/>
  <c r="DM101" i="16"/>
  <c r="DK101" i="16"/>
  <c r="DL101" i="16"/>
  <c r="DN187" i="16"/>
  <c r="DO187" i="16"/>
  <c r="DM187" i="16"/>
  <c r="DL187" i="16"/>
  <c r="DK187" i="16"/>
  <c r="DO309" i="16"/>
  <c r="DN309" i="16"/>
  <c r="DM309" i="16"/>
  <c r="DK309" i="16"/>
  <c r="DL309" i="16"/>
  <c r="DO241" i="16"/>
  <c r="DN241" i="16"/>
  <c r="ER241" i="16" s="1"/>
  <c r="DK241" i="16"/>
  <c r="DL241" i="16"/>
  <c r="DM241" i="16"/>
  <c r="DO385" i="16"/>
  <c r="DN385" i="16"/>
  <c r="DM385" i="16"/>
  <c r="DK385" i="16"/>
  <c r="DL385" i="16"/>
  <c r="DO401" i="16"/>
  <c r="DN401" i="16"/>
  <c r="ER401" i="16" s="1"/>
  <c r="DM401" i="16"/>
  <c r="DK401" i="16"/>
  <c r="DL401" i="16"/>
  <c r="DO490" i="16"/>
  <c r="DN490" i="16"/>
  <c r="DL490" i="16"/>
  <c r="EP490" i="16" s="1"/>
  <c r="DM490" i="16"/>
  <c r="DK490" i="16"/>
  <c r="EO490" i="16" s="1"/>
  <c r="DO43" i="16"/>
  <c r="DN43" i="16"/>
  <c r="DM43" i="16"/>
  <c r="DL43" i="16"/>
  <c r="DK43" i="16"/>
  <c r="DO16" i="16"/>
  <c r="DN16" i="16"/>
  <c r="DM16" i="16"/>
  <c r="EQ16" i="16" s="1"/>
  <c r="DK16" i="16"/>
  <c r="DL16" i="16"/>
  <c r="EP16" i="16" s="1"/>
  <c r="DO32" i="16"/>
  <c r="DN32" i="16"/>
  <c r="DM32" i="16"/>
  <c r="DK32" i="16"/>
  <c r="DL32" i="16"/>
  <c r="DO384" i="16"/>
  <c r="DN384" i="16"/>
  <c r="DM384" i="16"/>
  <c r="EQ384" i="16" s="1"/>
  <c r="DL384" i="16"/>
  <c r="DK384" i="16"/>
  <c r="DN404" i="16"/>
  <c r="DM404" i="16"/>
  <c r="EQ404" i="16" s="1"/>
  <c r="DO404" i="16"/>
  <c r="DL404" i="16"/>
  <c r="DK404" i="16"/>
  <c r="DN107" i="16"/>
  <c r="ER107" i="16" s="1"/>
  <c r="DO107" i="16"/>
  <c r="DM107" i="16"/>
  <c r="DL107" i="16"/>
  <c r="DK107" i="16"/>
  <c r="DO186" i="16"/>
  <c r="DM186" i="16"/>
  <c r="DN186" i="16"/>
  <c r="DL186" i="16"/>
  <c r="DK186" i="16"/>
  <c r="DO261" i="16"/>
  <c r="DN261" i="16"/>
  <c r="DM261" i="16"/>
  <c r="DK261" i="16"/>
  <c r="DL261" i="16"/>
  <c r="DO293" i="16"/>
  <c r="DN293" i="16"/>
  <c r="ER293" i="16" s="1"/>
  <c r="DM293" i="16"/>
  <c r="DK293" i="16"/>
  <c r="DL293" i="16"/>
  <c r="DN443" i="16"/>
  <c r="ER443" i="16" s="1"/>
  <c r="DM443" i="16"/>
  <c r="DO443" i="16"/>
  <c r="DL443" i="16"/>
  <c r="DK443" i="16"/>
  <c r="DO202" i="16"/>
  <c r="DM202" i="16"/>
  <c r="DN202" i="16"/>
  <c r="DL202" i="16"/>
  <c r="DK202" i="16"/>
  <c r="DN499" i="16"/>
  <c r="DM499" i="16"/>
  <c r="DO499" i="16"/>
  <c r="DL499" i="16"/>
  <c r="DK499" i="16"/>
  <c r="DT43" i="16"/>
  <c r="DS43" i="16"/>
  <c r="EW43" i="16" s="1"/>
  <c r="DR43" i="16"/>
  <c r="DQ43" i="16"/>
  <c r="DP43" i="16"/>
  <c r="DT52" i="16"/>
  <c r="EX52" i="16" s="1"/>
  <c r="DS52" i="16"/>
  <c r="DR52" i="16"/>
  <c r="EV52" i="16" s="1"/>
  <c r="DQ52" i="16"/>
  <c r="DP52" i="16"/>
  <c r="ET52" i="16" s="1"/>
  <c r="DT59" i="16"/>
  <c r="DS59" i="16"/>
  <c r="EW59" i="16" s="1"/>
  <c r="DR59" i="16"/>
  <c r="DQ59" i="16"/>
  <c r="DP59" i="16"/>
  <c r="DT67" i="16"/>
  <c r="DS67" i="16"/>
  <c r="DR67" i="16"/>
  <c r="DQ67" i="16"/>
  <c r="DP67" i="16"/>
  <c r="DT75" i="16"/>
  <c r="DS75" i="16"/>
  <c r="EW75" i="16" s="1"/>
  <c r="DR75" i="16"/>
  <c r="DQ75" i="16"/>
  <c r="DP75" i="16"/>
  <c r="DT83" i="16"/>
  <c r="DS83" i="16"/>
  <c r="DR83" i="16"/>
  <c r="DQ83" i="16"/>
  <c r="DP83" i="16"/>
  <c r="DT91" i="16"/>
  <c r="DS91" i="16"/>
  <c r="EW91" i="16" s="1"/>
  <c r="DR91" i="16"/>
  <c r="DQ91" i="16"/>
  <c r="DP91" i="16"/>
  <c r="DT99" i="16"/>
  <c r="DS99" i="16"/>
  <c r="DR99" i="16"/>
  <c r="DQ99" i="16"/>
  <c r="DP99" i="16"/>
  <c r="DT12" i="16"/>
  <c r="DR12" i="16"/>
  <c r="EV12" i="16" s="1"/>
  <c r="DS12" i="16"/>
  <c r="DQ12" i="16"/>
  <c r="DP12" i="16"/>
  <c r="DT28" i="16"/>
  <c r="EX28" i="16" s="1"/>
  <c r="DR28" i="16"/>
  <c r="DS28" i="16"/>
  <c r="EW28" i="16" s="1"/>
  <c r="DQ28" i="16"/>
  <c r="DP28" i="16"/>
  <c r="DT51" i="16"/>
  <c r="DS51" i="16"/>
  <c r="EW51" i="16" s="1"/>
  <c r="DR51" i="16"/>
  <c r="DQ51" i="16"/>
  <c r="DP51" i="16"/>
  <c r="DT105" i="16"/>
  <c r="DS105" i="16"/>
  <c r="DR105" i="16"/>
  <c r="DQ105" i="16"/>
  <c r="DP105" i="16"/>
  <c r="DT115" i="16"/>
  <c r="DS115" i="16"/>
  <c r="EW115" i="16" s="1"/>
  <c r="DR115" i="16"/>
  <c r="DQ115" i="16"/>
  <c r="DP115" i="16"/>
  <c r="DT123" i="16"/>
  <c r="DS123" i="16"/>
  <c r="DR123" i="16"/>
  <c r="DQ123" i="16"/>
  <c r="DP123" i="16"/>
  <c r="ET123" i="16" s="1"/>
  <c r="DT186" i="16"/>
  <c r="DS186" i="16"/>
  <c r="DQ186" i="16"/>
  <c r="DR186" i="16"/>
  <c r="DP186" i="16"/>
  <c r="DT188" i="16"/>
  <c r="EX188" i="16" s="1"/>
  <c r="DS188" i="16"/>
  <c r="DR188" i="16"/>
  <c r="EV188" i="16" s="1"/>
  <c r="DQ188" i="16"/>
  <c r="DP188" i="16"/>
  <c r="DT388" i="16"/>
  <c r="DS388" i="16"/>
  <c r="EW388" i="16" s="1"/>
  <c r="DR388" i="16"/>
  <c r="DQ388" i="16"/>
  <c r="DP388" i="16"/>
  <c r="DT408" i="16"/>
  <c r="DS408" i="16"/>
  <c r="DR408" i="16"/>
  <c r="DQ408" i="16"/>
  <c r="DP408" i="16"/>
  <c r="DT415" i="16"/>
  <c r="DS415" i="16"/>
  <c r="DR415" i="16"/>
  <c r="DQ415" i="16"/>
  <c r="DP415" i="16"/>
  <c r="DT205" i="16"/>
  <c r="DS205" i="16"/>
  <c r="DR205" i="16"/>
  <c r="DQ205" i="16"/>
  <c r="DP205" i="16"/>
  <c r="DT240" i="16"/>
  <c r="DS240" i="16"/>
  <c r="DR240" i="16"/>
  <c r="DQ240" i="16"/>
  <c r="DP240" i="16"/>
  <c r="DT280" i="16"/>
  <c r="DS280" i="16"/>
  <c r="DR280" i="16"/>
  <c r="DQ280" i="16"/>
  <c r="DP280" i="16"/>
  <c r="DT351" i="16"/>
  <c r="DS351" i="16"/>
  <c r="DR351" i="16"/>
  <c r="DQ351" i="16"/>
  <c r="DP351" i="16"/>
  <c r="DT353" i="16"/>
  <c r="DS353" i="16"/>
  <c r="DR353" i="16"/>
  <c r="EV353" i="16" s="1"/>
  <c r="DP353" i="16"/>
  <c r="DQ353" i="16"/>
  <c r="DT426" i="16"/>
  <c r="DS426" i="16"/>
  <c r="EW426" i="16" s="1"/>
  <c r="DR426" i="16"/>
  <c r="DP426" i="16"/>
  <c r="ET426" i="16" s="1"/>
  <c r="DQ426" i="16"/>
  <c r="DT428" i="16"/>
  <c r="DR428" i="16"/>
  <c r="DS428" i="16"/>
  <c r="DQ428" i="16"/>
  <c r="DP428" i="16"/>
  <c r="ET428" i="16" s="1"/>
  <c r="DT431" i="16"/>
  <c r="DS431" i="16"/>
  <c r="DR431" i="16"/>
  <c r="DQ431" i="16"/>
  <c r="DP431" i="16"/>
  <c r="DT432" i="16"/>
  <c r="DR432" i="16"/>
  <c r="DS432" i="16"/>
  <c r="DQ432" i="16"/>
  <c r="DP432" i="16"/>
  <c r="DT435" i="16"/>
  <c r="DS435" i="16"/>
  <c r="EW435" i="16" s="1"/>
  <c r="DR435" i="16"/>
  <c r="DQ435" i="16"/>
  <c r="DP435" i="16"/>
  <c r="DT436" i="16"/>
  <c r="EX436" i="16" s="1"/>
  <c r="DS436" i="16"/>
  <c r="DR436" i="16"/>
  <c r="EV436" i="16" s="1"/>
  <c r="DQ436" i="16"/>
  <c r="DP436" i="16"/>
  <c r="ET436" i="16" s="1"/>
  <c r="DT217" i="16"/>
  <c r="DS217" i="16"/>
  <c r="EW217" i="16" s="1"/>
  <c r="DR217" i="16"/>
  <c r="DQ217" i="16"/>
  <c r="DP217" i="16"/>
  <c r="DT322" i="16"/>
  <c r="DS322" i="16"/>
  <c r="DR322" i="16"/>
  <c r="EV322" i="16" s="1"/>
  <c r="DP322" i="16"/>
  <c r="DQ322" i="16"/>
  <c r="DT424" i="16"/>
  <c r="DS424" i="16"/>
  <c r="EW424" i="16" s="1"/>
  <c r="DR424" i="16"/>
  <c r="DQ424" i="16"/>
  <c r="DP424" i="16"/>
  <c r="DT444" i="16"/>
  <c r="EX444" i="16" s="1"/>
  <c r="DR444" i="16"/>
  <c r="DS444" i="16"/>
  <c r="DQ444" i="16"/>
  <c r="DP444" i="16"/>
  <c r="ET444" i="16" s="1"/>
  <c r="DT474" i="16"/>
  <c r="DS474" i="16"/>
  <c r="DR474" i="16"/>
  <c r="DP474" i="16"/>
  <c r="DQ474" i="16"/>
  <c r="DT502" i="16"/>
  <c r="EX502" i="16" s="1"/>
  <c r="DS502" i="16"/>
  <c r="DP502" i="16"/>
  <c r="ET502" i="16" s="1"/>
  <c r="DR502" i="16"/>
  <c r="DQ502" i="16"/>
  <c r="DS530" i="16"/>
  <c r="DT530" i="16"/>
  <c r="EX530" i="16" s="1"/>
  <c r="DP530" i="16"/>
  <c r="DR530" i="16"/>
  <c r="DQ530" i="16"/>
  <c r="DT496" i="16"/>
  <c r="DR496" i="16"/>
  <c r="DS496" i="16"/>
  <c r="DQ496" i="16"/>
  <c r="DP496" i="16"/>
  <c r="DT531" i="16"/>
  <c r="DS531" i="16"/>
  <c r="DR531" i="16"/>
  <c r="DQ531" i="16"/>
  <c r="DP531" i="16"/>
  <c r="DT501" i="16"/>
  <c r="DS501" i="16"/>
  <c r="DR501" i="16"/>
  <c r="EV501" i="16" s="1"/>
  <c r="DP501" i="16"/>
  <c r="DQ501" i="16"/>
  <c r="DS526" i="16"/>
  <c r="DT526" i="16"/>
  <c r="DR526" i="16"/>
  <c r="DP526" i="16"/>
  <c r="DQ526" i="16"/>
  <c r="DT460" i="16"/>
  <c r="EX460" i="16" s="1"/>
  <c r="DR460" i="16"/>
  <c r="DS460" i="16"/>
  <c r="DQ460" i="16"/>
  <c r="DP460" i="16"/>
  <c r="ET460" i="16" s="1"/>
  <c r="DO470" i="16"/>
  <c r="DL470" i="16"/>
  <c r="DM470" i="16"/>
  <c r="DN470" i="16"/>
  <c r="DK470" i="16"/>
  <c r="DT15" i="16"/>
  <c r="DS15" i="16"/>
  <c r="DR15" i="16"/>
  <c r="EV15" i="16" s="1"/>
  <c r="DQ15" i="16"/>
  <c r="DP15" i="16"/>
  <c r="DT31" i="16"/>
  <c r="DS31" i="16"/>
  <c r="DR31" i="16"/>
  <c r="DQ31" i="16"/>
  <c r="DP31" i="16"/>
  <c r="DT48" i="16"/>
  <c r="DS48" i="16"/>
  <c r="DR48" i="16"/>
  <c r="DQ48" i="16"/>
  <c r="DP48" i="16"/>
  <c r="DT42" i="16"/>
  <c r="DS42" i="16"/>
  <c r="DQ42" i="16"/>
  <c r="DR42" i="16"/>
  <c r="DP42" i="16"/>
  <c r="DT235" i="16"/>
  <c r="EX235" i="16" s="1"/>
  <c r="DS235" i="16"/>
  <c r="DR235" i="16"/>
  <c r="EV235" i="16" s="1"/>
  <c r="DQ235" i="16"/>
  <c r="DP235" i="16"/>
  <c r="DT357" i="16"/>
  <c r="DS357" i="16"/>
  <c r="EW357" i="16" s="1"/>
  <c r="DR357" i="16"/>
  <c r="DP357" i="16"/>
  <c r="DQ357" i="16"/>
  <c r="DT422" i="16"/>
  <c r="DS422" i="16"/>
  <c r="DP422" i="16"/>
  <c r="DR422" i="16"/>
  <c r="DQ422" i="16"/>
  <c r="DT208" i="16"/>
  <c r="DS208" i="16"/>
  <c r="DR208" i="16"/>
  <c r="DQ208" i="16"/>
  <c r="DP208" i="16"/>
  <c r="DT284" i="16"/>
  <c r="DS284" i="16"/>
  <c r="DR284" i="16"/>
  <c r="DQ284" i="16"/>
  <c r="DP284" i="16"/>
  <c r="ET284" i="16" s="1"/>
  <c r="DT345" i="16"/>
  <c r="DS345" i="16"/>
  <c r="DR345" i="16"/>
  <c r="DP345" i="16"/>
  <c r="DQ345" i="16"/>
  <c r="DT414" i="16"/>
  <c r="DS414" i="16"/>
  <c r="DR414" i="16"/>
  <c r="DP414" i="16"/>
  <c r="DQ414" i="16"/>
  <c r="DO389" i="16"/>
  <c r="DN389" i="16"/>
  <c r="DM389" i="16"/>
  <c r="DK389" i="16"/>
  <c r="EO389" i="16" s="1"/>
  <c r="DL389" i="16"/>
  <c r="DO405" i="16"/>
  <c r="DN405" i="16"/>
  <c r="DM405" i="16"/>
  <c r="EQ405" i="16" s="1"/>
  <c r="DK405" i="16"/>
  <c r="DL405" i="16"/>
  <c r="EP405" i="16" s="1"/>
  <c r="DO478" i="16"/>
  <c r="DL478" i="16"/>
  <c r="DN478" i="16"/>
  <c r="DM478" i="16"/>
  <c r="DK478" i="16"/>
  <c r="DO496" i="16"/>
  <c r="DN496" i="16"/>
  <c r="DM496" i="16"/>
  <c r="DL496" i="16"/>
  <c r="DK496" i="16"/>
  <c r="EO496" i="16" s="1"/>
  <c r="DO4" i="16"/>
  <c r="DN4" i="16"/>
  <c r="ER4" i="16" s="1"/>
  <c r="DM4" i="16"/>
  <c r="DK4" i="16"/>
  <c r="DL4" i="16"/>
  <c r="DO20" i="16"/>
  <c r="DN20" i="16"/>
  <c r="DM20" i="16"/>
  <c r="DK20" i="16"/>
  <c r="DL20" i="16"/>
  <c r="DO348" i="16"/>
  <c r="DN348" i="16"/>
  <c r="ER348" i="16" s="1"/>
  <c r="DM348" i="16"/>
  <c r="DL348" i="16"/>
  <c r="DK348" i="16"/>
  <c r="DN388" i="16"/>
  <c r="DM388" i="16"/>
  <c r="DL388" i="16"/>
  <c r="EP388" i="16" s="1"/>
  <c r="DO388" i="16"/>
  <c r="DK388" i="16"/>
  <c r="EO388" i="16" s="1"/>
  <c r="DN408" i="16"/>
  <c r="DO408" i="16"/>
  <c r="DM408" i="16"/>
  <c r="DL408" i="16"/>
  <c r="EP408" i="16" s="1"/>
  <c r="DK408" i="16"/>
  <c r="DO108" i="16"/>
  <c r="DN108" i="16"/>
  <c r="DM108" i="16"/>
  <c r="DK108" i="16"/>
  <c r="DL108" i="16"/>
  <c r="DO188" i="16"/>
  <c r="DN188" i="16"/>
  <c r="ER188" i="16" s="1"/>
  <c r="DM188" i="16"/>
  <c r="DK188" i="16"/>
  <c r="DL188" i="16"/>
  <c r="DO269" i="16"/>
  <c r="DN269" i="16"/>
  <c r="DM269" i="16"/>
  <c r="DK269" i="16"/>
  <c r="DL269" i="16"/>
  <c r="EP269" i="16" s="1"/>
  <c r="DO301" i="16"/>
  <c r="DN301" i="16"/>
  <c r="DM301" i="16"/>
  <c r="DK301" i="16"/>
  <c r="EO301" i="16" s="1"/>
  <c r="DL301" i="16"/>
  <c r="DO345" i="16"/>
  <c r="DN345" i="16"/>
  <c r="DK345" i="16"/>
  <c r="EO345" i="16" s="1"/>
  <c r="DL345" i="16"/>
  <c r="DM345" i="16"/>
  <c r="DN523" i="16"/>
  <c r="DM523" i="16"/>
  <c r="DO523" i="16"/>
  <c r="DL523" i="16"/>
  <c r="DK523" i="16"/>
  <c r="DN415" i="16"/>
  <c r="ER415" i="16" s="1"/>
  <c r="DO415" i="16"/>
  <c r="DM415" i="16"/>
  <c r="DL415" i="16"/>
  <c r="DK415" i="16"/>
  <c r="EO415" i="16" s="1"/>
  <c r="DO502" i="16"/>
  <c r="DL502" i="16"/>
  <c r="DN502" i="16"/>
  <c r="DM502" i="16"/>
  <c r="DK502" i="16"/>
  <c r="DT57" i="16"/>
  <c r="EX57" i="16" s="1"/>
  <c r="DS57" i="16"/>
  <c r="DR57" i="16"/>
  <c r="EV57" i="16" s="1"/>
  <c r="DQ57" i="16"/>
  <c r="DP57" i="16"/>
  <c r="DT65" i="16"/>
  <c r="DS65" i="16"/>
  <c r="EW65" i="16" s="1"/>
  <c r="DR65" i="16"/>
  <c r="DQ65" i="16"/>
  <c r="DP65" i="16"/>
  <c r="DT73" i="16"/>
  <c r="EX73" i="16" s="1"/>
  <c r="DS73" i="16"/>
  <c r="DR73" i="16"/>
  <c r="DQ73" i="16"/>
  <c r="DP73" i="16"/>
  <c r="ET73" i="16" s="1"/>
  <c r="DT81" i="16"/>
  <c r="DS81" i="16"/>
  <c r="DR81" i="16"/>
  <c r="DQ81" i="16"/>
  <c r="DP81" i="16"/>
  <c r="DT89" i="16"/>
  <c r="DS89" i="16"/>
  <c r="DR89" i="16"/>
  <c r="EV89" i="16" s="1"/>
  <c r="DQ89" i="16"/>
  <c r="DP89" i="16"/>
  <c r="DT97" i="16"/>
  <c r="DS97" i="16"/>
  <c r="EW97" i="16" s="1"/>
  <c r="DR97" i="16"/>
  <c r="DQ97" i="16"/>
  <c r="DP97" i="16"/>
  <c r="DT8" i="16"/>
  <c r="EX8" i="16" s="1"/>
  <c r="DR8" i="16"/>
  <c r="DS8" i="16"/>
  <c r="DQ8" i="16"/>
  <c r="DP8" i="16"/>
  <c r="ET8" i="16" s="1"/>
  <c r="DT24" i="16"/>
  <c r="DR24" i="16"/>
  <c r="DS24" i="16"/>
  <c r="DQ24" i="16"/>
  <c r="DP24" i="16"/>
  <c r="DT39" i="16"/>
  <c r="DS39" i="16"/>
  <c r="DR39" i="16"/>
  <c r="DQ39" i="16"/>
  <c r="DP39" i="16"/>
  <c r="DT37" i="16"/>
  <c r="DS37" i="16"/>
  <c r="EW37" i="16" s="1"/>
  <c r="DR37" i="16"/>
  <c r="DQ37" i="16"/>
  <c r="DP37" i="16"/>
  <c r="DT113" i="16"/>
  <c r="EX113" i="16" s="1"/>
  <c r="DS113" i="16"/>
  <c r="DR113" i="16"/>
  <c r="DQ113" i="16"/>
  <c r="DP113" i="16"/>
  <c r="ET113" i="16" s="1"/>
  <c r="DT121" i="16"/>
  <c r="DS121" i="16"/>
  <c r="DR121" i="16"/>
  <c r="DQ121" i="16"/>
  <c r="DP121" i="16"/>
  <c r="DT227" i="16"/>
  <c r="DS227" i="16"/>
  <c r="DR227" i="16"/>
  <c r="DQ227" i="16"/>
  <c r="DP227" i="16"/>
  <c r="DT277" i="16"/>
  <c r="DS277" i="16"/>
  <c r="DR277" i="16"/>
  <c r="DQ277" i="16"/>
  <c r="DP277" i="16"/>
  <c r="DT293" i="16"/>
  <c r="EX293" i="16" s="1"/>
  <c r="DS293" i="16"/>
  <c r="DR293" i="16"/>
  <c r="DP293" i="16"/>
  <c r="DQ293" i="16"/>
  <c r="DT384" i="16"/>
  <c r="DS384" i="16"/>
  <c r="DR384" i="16"/>
  <c r="DQ384" i="16"/>
  <c r="DP384" i="16"/>
  <c r="DT404" i="16"/>
  <c r="DS404" i="16"/>
  <c r="DR404" i="16"/>
  <c r="EV404" i="16" s="1"/>
  <c r="DQ404" i="16"/>
  <c r="DP404" i="16"/>
  <c r="DT413" i="16"/>
  <c r="DS413" i="16"/>
  <c r="EW413" i="16" s="1"/>
  <c r="DR413" i="16"/>
  <c r="DP413" i="16"/>
  <c r="DQ413" i="16"/>
  <c r="DT202" i="16"/>
  <c r="DS202" i="16"/>
  <c r="DQ202" i="16"/>
  <c r="DR202" i="16"/>
  <c r="DP202" i="16"/>
  <c r="ET202" i="16" s="1"/>
  <c r="DT231" i="16"/>
  <c r="DS231" i="16"/>
  <c r="DR231" i="16"/>
  <c r="DP231" i="16"/>
  <c r="ET231" i="16" s="1"/>
  <c r="DQ231" i="16"/>
  <c r="DT236" i="16"/>
  <c r="DS236" i="16"/>
  <c r="DR236" i="16"/>
  <c r="EV236" i="16" s="1"/>
  <c r="DQ236" i="16"/>
  <c r="DP236" i="16"/>
  <c r="DT247" i="16"/>
  <c r="DS247" i="16"/>
  <c r="EW247" i="16" s="1"/>
  <c r="DR247" i="16"/>
  <c r="DP247" i="16"/>
  <c r="DQ247" i="16"/>
  <c r="DS430" i="16"/>
  <c r="EW430" i="16" s="1"/>
  <c r="DT430" i="16"/>
  <c r="DR430" i="16"/>
  <c r="DP430" i="16"/>
  <c r="DQ430" i="16"/>
  <c r="DT179" i="16"/>
  <c r="DS179" i="16"/>
  <c r="DR179" i="16"/>
  <c r="DQ179" i="16"/>
  <c r="DP179" i="16"/>
  <c r="DT214" i="16"/>
  <c r="DS214" i="16"/>
  <c r="DR214" i="16"/>
  <c r="EV214" i="16" s="1"/>
  <c r="DQ214" i="16"/>
  <c r="DP214" i="16"/>
  <c r="DT266" i="16"/>
  <c r="DS266" i="16"/>
  <c r="EW266" i="16" s="1"/>
  <c r="DQ266" i="16"/>
  <c r="DR266" i="16"/>
  <c r="DP266" i="16"/>
  <c r="DT274" i="16"/>
  <c r="DS274" i="16"/>
  <c r="DQ274" i="16"/>
  <c r="DR274" i="16"/>
  <c r="DP274" i="16"/>
  <c r="ET274" i="16" s="1"/>
  <c r="DT282" i="16"/>
  <c r="DS282" i="16"/>
  <c r="DQ282" i="16"/>
  <c r="DR282" i="16"/>
  <c r="EV282" i="16" s="1"/>
  <c r="DP282" i="16"/>
  <c r="DT290" i="16"/>
  <c r="DS290" i="16"/>
  <c r="DR290" i="16"/>
  <c r="EV290" i="16" s="1"/>
  <c r="DP290" i="16"/>
  <c r="DQ290" i="16"/>
  <c r="DT298" i="16"/>
  <c r="DS298" i="16"/>
  <c r="EW298" i="16" s="1"/>
  <c r="DR298" i="16"/>
  <c r="DP298" i="16"/>
  <c r="DQ298" i="16"/>
  <c r="DT321" i="16"/>
  <c r="EX321" i="16" s="1"/>
  <c r="DS321" i="16"/>
  <c r="DR321" i="16"/>
  <c r="DP321" i="16"/>
  <c r="DQ321" i="16"/>
  <c r="DN355" i="16"/>
  <c r="DO355" i="16"/>
  <c r="DM355" i="16"/>
  <c r="DL355" i="16"/>
  <c r="EP355" i="16" s="1"/>
  <c r="DK355" i="16"/>
  <c r="DT499" i="16"/>
  <c r="DS499" i="16"/>
  <c r="DR499" i="16"/>
  <c r="DQ499" i="16"/>
  <c r="DP499" i="16"/>
  <c r="DT466" i="16"/>
  <c r="DS466" i="16"/>
  <c r="EW466" i="16" s="1"/>
  <c r="DP466" i="16"/>
  <c r="DR466" i="16"/>
  <c r="DQ466" i="16"/>
  <c r="DT511" i="16"/>
  <c r="DS511" i="16"/>
  <c r="DR511" i="16"/>
  <c r="DQ511" i="16"/>
  <c r="DP511" i="16"/>
  <c r="DT497" i="16"/>
  <c r="DS497" i="16"/>
  <c r="DR497" i="16"/>
  <c r="DP497" i="16"/>
  <c r="ET497" i="16" s="1"/>
  <c r="DQ497" i="16"/>
  <c r="DT456" i="16"/>
  <c r="DS456" i="16"/>
  <c r="DR456" i="16"/>
  <c r="DQ456" i="16"/>
  <c r="DP456" i="16"/>
  <c r="DT504" i="16"/>
  <c r="DS504" i="16"/>
  <c r="EW504" i="16" s="1"/>
  <c r="DR504" i="16"/>
  <c r="DQ504" i="16"/>
  <c r="DP504" i="16"/>
  <c r="DS514" i="16"/>
  <c r="EW514" i="16" s="1"/>
  <c r="DT514" i="16"/>
  <c r="DP514" i="16"/>
  <c r="DR514" i="16"/>
  <c r="DQ514" i="16"/>
  <c r="DT3" i="16"/>
  <c r="DS3" i="16"/>
  <c r="DR3" i="16"/>
  <c r="DQ3" i="16"/>
  <c r="DP3" i="16"/>
  <c r="DT11" i="16"/>
  <c r="DS11" i="16"/>
  <c r="DR11" i="16"/>
  <c r="DQ11" i="16"/>
  <c r="DP11" i="16"/>
  <c r="DT27" i="16"/>
  <c r="DS27" i="16"/>
  <c r="DR27" i="16"/>
  <c r="DQ27" i="16"/>
  <c r="DP27" i="16"/>
  <c r="DT53" i="16"/>
  <c r="DS53" i="16"/>
  <c r="DR53" i="16"/>
  <c r="DQ53" i="16"/>
  <c r="DP53" i="16"/>
  <c r="ET53" i="16" s="1"/>
  <c r="DT203" i="16"/>
  <c r="DS203" i="16"/>
  <c r="DR203" i="16"/>
  <c r="DQ203" i="16"/>
  <c r="DP203" i="16"/>
  <c r="DT350" i="16"/>
  <c r="DS350" i="16"/>
  <c r="DR350" i="16"/>
  <c r="EV350" i="16" s="1"/>
  <c r="DP350" i="16"/>
  <c r="DQ350" i="16"/>
  <c r="DT213" i="16"/>
  <c r="DS213" i="16"/>
  <c r="DR213" i="16"/>
  <c r="DQ213" i="16"/>
  <c r="DP213" i="16"/>
  <c r="DT252" i="16"/>
  <c r="EX252" i="16" s="1"/>
  <c r="DS252" i="16"/>
  <c r="DR252" i="16"/>
  <c r="DQ252" i="16"/>
  <c r="DP252" i="16"/>
  <c r="DT260" i="16"/>
  <c r="DS260" i="16"/>
  <c r="DR260" i="16"/>
  <c r="DQ260" i="16"/>
  <c r="DP260" i="16"/>
  <c r="DT268" i="16"/>
  <c r="DS268" i="16"/>
  <c r="DR268" i="16"/>
  <c r="EV268" i="16" s="1"/>
  <c r="DQ268" i="16"/>
  <c r="DP268" i="16"/>
  <c r="DT310" i="16"/>
  <c r="DS310" i="16"/>
  <c r="EW310" i="16" s="1"/>
  <c r="DR310" i="16"/>
  <c r="DP310" i="16"/>
  <c r="DQ310" i="16"/>
  <c r="DT199" i="16"/>
  <c r="EX199" i="16" s="1"/>
  <c r="DS199" i="16"/>
  <c r="DR199" i="16"/>
  <c r="DP199" i="16"/>
  <c r="DQ199" i="16"/>
  <c r="DT344" i="16"/>
  <c r="DS344" i="16"/>
  <c r="DR344" i="16"/>
  <c r="DQ344" i="16"/>
  <c r="DP344" i="16"/>
  <c r="DT382" i="16"/>
  <c r="DS382" i="16"/>
  <c r="DR382" i="16"/>
  <c r="EV382" i="16" s="1"/>
  <c r="DP382" i="16"/>
  <c r="DQ382" i="16"/>
  <c r="DT386" i="16"/>
  <c r="DS386" i="16"/>
  <c r="EW386" i="16" s="1"/>
  <c r="DP386" i="16"/>
  <c r="DR386" i="16"/>
  <c r="DQ386" i="16"/>
  <c r="DT398" i="16"/>
  <c r="DS398" i="16"/>
  <c r="DR398" i="16"/>
  <c r="DP398" i="16"/>
  <c r="DQ398" i="16"/>
  <c r="DT402" i="16"/>
  <c r="DS402" i="16"/>
  <c r="DP402" i="16"/>
  <c r="DR402" i="16"/>
  <c r="EV402" i="16" s="1"/>
  <c r="DQ402" i="16"/>
  <c r="DT132" i="16"/>
  <c r="DS132" i="16"/>
  <c r="DR132" i="16"/>
  <c r="EV132" i="16" s="1"/>
  <c r="DQ132" i="16"/>
  <c r="DP132" i="16"/>
  <c r="DT138" i="16"/>
  <c r="DS138" i="16"/>
  <c r="EW138" i="16" s="1"/>
  <c r="DQ138" i="16"/>
  <c r="DR138" i="16"/>
  <c r="DP138" i="16"/>
  <c r="DT140" i="16"/>
  <c r="EX140" i="16" s="1"/>
  <c r="DS140" i="16"/>
  <c r="DR140" i="16"/>
  <c r="DQ140" i="16"/>
  <c r="DP140" i="16"/>
  <c r="DT146" i="16"/>
  <c r="DS146" i="16"/>
  <c r="DQ146" i="16"/>
  <c r="DR146" i="16"/>
  <c r="EV146" i="16" s="1"/>
  <c r="DP146" i="16"/>
  <c r="DT148" i="16"/>
  <c r="DS148" i="16"/>
  <c r="DR148" i="16"/>
  <c r="DQ148" i="16"/>
  <c r="DP148" i="16"/>
  <c r="DT154" i="16"/>
  <c r="DS154" i="16"/>
  <c r="DQ154" i="16"/>
  <c r="DR154" i="16"/>
  <c r="DP154" i="16"/>
  <c r="DT156" i="16"/>
  <c r="DS156" i="16"/>
  <c r="DR156" i="16"/>
  <c r="DQ156" i="16"/>
  <c r="DP156" i="16"/>
  <c r="DT162" i="16"/>
  <c r="DS162" i="16"/>
  <c r="DQ162" i="16"/>
  <c r="DR162" i="16"/>
  <c r="DP162" i="16"/>
  <c r="DT164" i="16"/>
  <c r="DS164" i="16"/>
  <c r="DR164" i="16"/>
  <c r="EV164" i="16" s="1"/>
  <c r="DQ164" i="16"/>
  <c r="DP164" i="16"/>
  <c r="DT170" i="16"/>
  <c r="DS170" i="16"/>
  <c r="EW170" i="16" s="1"/>
  <c r="DQ170" i="16"/>
  <c r="DR170" i="16"/>
  <c r="DP170" i="16"/>
  <c r="DT172" i="16"/>
  <c r="EX172" i="16" s="1"/>
  <c r="DS172" i="16"/>
  <c r="DR172" i="16"/>
  <c r="DQ172" i="16"/>
  <c r="DP172" i="16"/>
  <c r="ET172" i="16" s="1"/>
  <c r="DT178" i="16"/>
  <c r="DS178" i="16"/>
  <c r="DQ178" i="16"/>
  <c r="DR178" i="16"/>
  <c r="EV178" i="16" s="1"/>
  <c r="DP178" i="16"/>
  <c r="DO205" i="16"/>
  <c r="DN205" i="16"/>
  <c r="DM205" i="16"/>
  <c r="EQ205" i="16" s="1"/>
  <c r="DK205" i="16"/>
  <c r="DL205" i="16"/>
  <c r="DT222" i="16"/>
  <c r="DS222" i="16"/>
  <c r="EW222" i="16" s="1"/>
  <c r="DR222" i="16"/>
  <c r="DQ222" i="16"/>
  <c r="DP222" i="16"/>
  <c r="DT254" i="16"/>
  <c r="DS254" i="16"/>
  <c r="DR254" i="16"/>
  <c r="DQ254" i="16"/>
  <c r="DP254" i="16"/>
  <c r="DO296" i="16"/>
  <c r="DN296" i="16"/>
  <c r="DK296" i="16"/>
  <c r="DM296" i="16"/>
  <c r="EQ296" i="16" s="1"/>
  <c r="DL296" i="16"/>
  <c r="DT313" i="16"/>
  <c r="DS313" i="16"/>
  <c r="DR313" i="16"/>
  <c r="DP313" i="16"/>
  <c r="DQ313" i="16"/>
  <c r="DT525" i="16"/>
  <c r="DS525" i="16"/>
  <c r="DR525" i="16"/>
  <c r="DP525" i="16"/>
  <c r="DQ525" i="16"/>
  <c r="DT528" i="16"/>
  <c r="EX528" i="16" s="1"/>
  <c r="DR528" i="16"/>
  <c r="DS528" i="16"/>
  <c r="DQ528" i="16"/>
  <c r="DP528" i="16"/>
  <c r="ET528" i="16" s="1"/>
  <c r="DT493" i="16"/>
  <c r="DS493" i="16"/>
  <c r="DR493" i="16"/>
  <c r="DP493" i="16"/>
  <c r="DQ493" i="16"/>
  <c r="DO440" i="16"/>
  <c r="DN440" i="16"/>
  <c r="DM440" i="16"/>
  <c r="EQ440" i="16" s="1"/>
  <c r="DL440" i="16"/>
  <c r="DK440" i="16"/>
  <c r="DT18" i="16"/>
  <c r="DS18" i="16"/>
  <c r="DR18" i="16"/>
  <c r="DQ18" i="16"/>
  <c r="DP18" i="16"/>
  <c r="DT34" i="16"/>
  <c r="EX34" i="16" s="1"/>
  <c r="DS34" i="16"/>
  <c r="DR34" i="16"/>
  <c r="DQ34" i="16"/>
  <c r="DP34" i="16"/>
  <c r="DT110" i="16"/>
  <c r="DS110" i="16"/>
  <c r="DR110" i="16"/>
  <c r="DQ110" i="16"/>
  <c r="DP110" i="16"/>
  <c r="DT112" i="16"/>
  <c r="DS112" i="16"/>
  <c r="DR112" i="16"/>
  <c r="DQ112" i="16"/>
  <c r="DP112" i="16"/>
  <c r="DT118" i="16"/>
  <c r="DS118" i="16"/>
  <c r="EW118" i="16" s="1"/>
  <c r="DR118" i="16"/>
  <c r="DQ118" i="16"/>
  <c r="DP118" i="16"/>
  <c r="DT120" i="16"/>
  <c r="DS120" i="16"/>
  <c r="DR120" i="16"/>
  <c r="DQ120" i="16"/>
  <c r="DP120" i="16"/>
  <c r="DT187" i="16"/>
  <c r="DS187" i="16"/>
  <c r="DR187" i="16"/>
  <c r="DQ187" i="16"/>
  <c r="DP187" i="16"/>
  <c r="DT253" i="16"/>
  <c r="DS253" i="16"/>
  <c r="DR253" i="16"/>
  <c r="DQ253" i="16"/>
  <c r="DP253" i="16"/>
  <c r="DT285" i="16"/>
  <c r="DS285" i="16"/>
  <c r="EW285" i="16" s="1"/>
  <c r="DR285" i="16"/>
  <c r="DQ285" i="16"/>
  <c r="DP285" i="16"/>
  <c r="DT301" i="16"/>
  <c r="DS301" i="16"/>
  <c r="DR301" i="16"/>
  <c r="DP301" i="16"/>
  <c r="DQ301" i="16"/>
  <c r="DT218" i="16"/>
  <c r="DS218" i="16"/>
  <c r="DQ218" i="16"/>
  <c r="DR218" i="16"/>
  <c r="DP218" i="16"/>
  <c r="DT207" i="16"/>
  <c r="DS207" i="16"/>
  <c r="DR207" i="16"/>
  <c r="EV207" i="16" s="1"/>
  <c r="DP207" i="16"/>
  <c r="DQ207" i="16"/>
  <c r="DT251" i="16"/>
  <c r="DS251" i="16"/>
  <c r="DR251" i="16"/>
  <c r="DQ251" i="16"/>
  <c r="DP251" i="16"/>
  <c r="DT267" i="16"/>
  <c r="EX267" i="16" s="1"/>
  <c r="DR267" i="16"/>
  <c r="DS267" i="16"/>
  <c r="DQ267" i="16"/>
  <c r="DP267" i="16"/>
  <c r="DT283" i="16"/>
  <c r="DR283" i="16"/>
  <c r="DS283" i="16"/>
  <c r="DQ283" i="16"/>
  <c r="DP283" i="16"/>
  <c r="DT299" i="16"/>
  <c r="DR299" i="16"/>
  <c r="DS299" i="16"/>
  <c r="DQ299" i="16"/>
  <c r="DP299" i="16"/>
  <c r="DT358" i="16"/>
  <c r="DS358" i="16"/>
  <c r="EW358" i="16" s="1"/>
  <c r="DP358" i="16"/>
  <c r="DR358" i="16"/>
  <c r="DQ358" i="16"/>
  <c r="DT230" i="16"/>
  <c r="DS230" i="16"/>
  <c r="DR230" i="16"/>
  <c r="DQ230" i="16"/>
  <c r="DP230" i="16"/>
  <c r="ET230" i="16" s="1"/>
  <c r="DT437" i="16"/>
  <c r="DS437" i="16"/>
  <c r="DR437" i="16"/>
  <c r="DP437" i="16"/>
  <c r="DQ437" i="16"/>
  <c r="DT135" i="16"/>
  <c r="DS135" i="16"/>
  <c r="DR135" i="16"/>
  <c r="DP135" i="16"/>
  <c r="DQ135" i="16"/>
  <c r="DT143" i="16"/>
  <c r="DS143" i="16"/>
  <c r="DR143" i="16"/>
  <c r="DP143" i="16"/>
  <c r="DQ143" i="16"/>
  <c r="DT151" i="16"/>
  <c r="EX151" i="16" s="1"/>
  <c r="DS151" i="16"/>
  <c r="DR151" i="16"/>
  <c r="DP151" i="16"/>
  <c r="DQ151" i="16"/>
  <c r="DT159" i="16"/>
  <c r="DS159" i="16"/>
  <c r="DR159" i="16"/>
  <c r="DP159" i="16"/>
  <c r="DQ159" i="16"/>
  <c r="DT167" i="16"/>
  <c r="DS167" i="16"/>
  <c r="DR167" i="16"/>
  <c r="EV167" i="16" s="1"/>
  <c r="DP167" i="16"/>
  <c r="DQ167" i="16"/>
  <c r="DT175" i="16"/>
  <c r="DS175" i="16"/>
  <c r="DR175" i="16"/>
  <c r="DP175" i="16"/>
  <c r="DQ175" i="16"/>
  <c r="DT204" i="16"/>
  <c r="EX204" i="16" s="1"/>
  <c r="DS204" i="16"/>
  <c r="DR204" i="16"/>
  <c r="DQ204" i="16"/>
  <c r="DP204" i="16"/>
  <c r="ET204" i="16" s="1"/>
  <c r="DT331" i="16"/>
  <c r="DS331" i="16"/>
  <c r="DR331" i="16"/>
  <c r="DQ331" i="16"/>
  <c r="DP331" i="16"/>
  <c r="DT332" i="16"/>
  <c r="DS332" i="16"/>
  <c r="DR332" i="16"/>
  <c r="EV332" i="16" s="1"/>
  <c r="DQ332" i="16"/>
  <c r="DP332" i="16"/>
  <c r="DT342" i="16"/>
  <c r="DS342" i="16"/>
  <c r="EW342" i="16" s="1"/>
  <c r="DP342" i="16"/>
  <c r="DR342" i="16"/>
  <c r="DQ342" i="16"/>
  <c r="DT387" i="16"/>
  <c r="DS387" i="16"/>
  <c r="DR387" i="16"/>
  <c r="DQ387" i="16"/>
  <c r="DP387" i="16"/>
  <c r="DT407" i="16"/>
  <c r="DS407" i="16"/>
  <c r="DR407" i="16"/>
  <c r="DQ407" i="16"/>
  <c r="DP407" i="16"/>
  <c r="DT485" i="16"/>
  <c r="DS485" i="16"/>
  <c r="DR485" i="16"/>
  <c r="DP485" i="16"/>
  <c r="DQ485" i="16"/>
  <c r="DT487" i="16"/>
  <c r="DS487" i="16"/>
  <c r="EW487" i="16" s="1"/>
  <c r="DR487" i="16"/>
  <c r="DQ487" i="16"/>
  <c r="DP487" i="16"/>
  <c r="DT488" i="16"/>
  <c r="EX488" i="16" s="1"/>
  <c r="DS488" i="16"/>
  <c r="DR488" i="16"/>
  <c r="DQ488" i="16"/>
  <c r="DP488" i="16"/>
  <c r="ET488" i="16" s="1"/>
  <c r="DS498" i="16"/>
  <c r="DT498" i="16"/>
  <c r="DP498" i="16"/>
  <c r="DR498" i="16"/>
  <c r="DQ498" i="16"/>
  <c r="DO521" i="16"/>
  <c r="DN521" i="16"/>
  <c r="DM521" i="16"/>
  <c r="EQ521" i="16" s="1"/>
  <c r="DK521" i="16"/>
  <c r="DL521" i="16"/>
  <c r="DT47" i="16"/>
  <c r="DS47" i="16"/>
  <c r="EW47" i="16" s="1"/>
  <c r="DR47" i="16"/>
  <c r="DQ47" i="16"/>
  <c r="DP47" i="16"/>
  <c r="DT5" i="16"/>
  <c r="DS5" i="16"/>
  <c r="DR5" i="16"/>
  <c r="DQ5" i="16"/>
  <c r="DP5" i="16"/>
  <c r="DT13" i="16"/>
  <c r="DS13" i="16"/>
  <c r="DR13" i="16"/>
  <c r="DQ13" i="16"/>
  <c r="DP13" i="16"/>
  <c r="DT21" i="16"/>
  <c r="DS21" i="16"/>
  <c r="DR21" i="16"/>
  <c r="EV21" i="16" s="1"/>
  <c r="DQ21" i="16"/>
  <c r="DP21" i="16"/>
  <c r="DT41" i="16"/>
  <c r="DS41" i="16"/>
  <c r="EW41" i="16" s="1"/>
  <c r="DR41" i="16"/>
  <c r="DQ41" i="16"/>
  <c r="DP41" i="16"/>
  <c r="DT44" i="16"/>
  <c r="DR44" i="16"/>
  <c r="DS44" i="16"/>
  <c r="DQ44" i="16"/>
  <c r="DP44" i="16"/>
  <c r="ET44" i="16" s="1"/>
  <c r="DT219" i="16"/>
  <c r="DS219" i="16"/>
  <c r="DR219" i="16"/>
  <c r="DQ219" i="16"/>
  <c r="DP219" i="16"/>
  <c r="DT346" i="16"/>
  <c r="DS346" i="16"/>
  <c r="DR346" i="16"/>
  <c r="EV346" i="16" s="1"/>
  <c r="DP346" i="16"/>
  <c r="DQ346" i="16"/>
  <c r="DT352" i="16"/>
  <c r="DS352" i="16"/>
  <c r="EW352" i="16" s="1"/>
  <c r="DR352" i="16"/>
  <c r="DQ352" i="16"/>
  <c r="DP352" i="16"/>
  <c r="DT369" i="16"/>
  <c r="DS369" i="16"/>
  <c r="DR369" i="16"/>
  <c r="DP369" i="16"/>
  <c r="DQ369" i="16"/>
  <c r="DT197" i="16"/>
  <c r="DS197" i="16"/>
  <c r="DR197" i="16"/>
  <c r="DQ197" i="16"/>
  <c r="DP197" i="16"/>
  <c r="DT224" i="16"/>
  <c r="DS224" i="16"/>
  <c r="DR224" i="16"/>
  <c r="DQ224" i="16"/>
  <c r="DP224" i="16"/>
  <c r="DT292" i="16"/>
  <c r="DS292" i="16"/>
  <c r="EW292" i="16" s="1"/>
  <c r="DR292" i="16"/>
  <c r="DQ292" i="16"/>
  <c r="DP292" i="16"/>
  <c r="DT377" i="16"/>
  <c r="EX377" i="16" s="1"/>
  <c r="DS377" i="16"/>
  <c r="DR377" i="16"/>
  <c r="DP377" i="16"/>
  <c r="DQ377" i="16"/>
  <c r="DT409" i="16"/>
  <c r="DS409" i="16"/>
  <c r="DR409" i="16"/>
  <c r="DP409" i="16"/>
  <c r="ET409" i="16" s="1"/>
  <c r="DQ409" i="16"/>
  <c r="DT349" i="16"/>
  <c r="DS349" i="16"/>
  <c r="DR349" i="16"/>
  <c r="EV349" i="16" s="1"/>
  <c r="DP349" i="16"/>
  <c r="DQ349" i="16"/>
  <c r="DT326" i="16"/>
  <c r="DS326" i="16"/>
  <c r="DR326" i="16"/>
  <c r="DP326" i="16"/>
  <c r="DQ326" i="16"/>
  <c r="DT471" i="16"/>
  <c r="EX471" i="16" s="1"/>
  <c r="DS471" i="16"/>
  <c r="DR471" i="16"/>
  <c r="DQ471" i="16"/>
  <c r="DP471" i="16"/>
  <c r="DT476" i="16"/>
  <c r="DR476" i="16"/>
  <c r="DS476" i="16"/>
  <c r="DQ476" i="16"/>
  <c r="DP476" i="16"/>
  <c r="DO489" i="16"/>
  <c r="DN489" i="16"/>
  <c r="DM489" i="16"/>
  <c r="DK489" i="16"/>
  <c r="DL489" i="16"/>
  <c r="DT455" i="16"/>
  <c r="DS455" i="16"/>
  <c r="EW455" i="16" s="1"/>
  <c r="DR455" i="16"/>
  <c r="DQ455" i="16"/>
  <c r="DP455" i="16"/>
  <c r="DT445" i="16"/>
  <c r="EX445" i="16" s="1"/>
  <c r="DS445" i="16"/>
  <c r="DR445" i="16"/>
  <c r="DP445" i="16"/>
  <c r="DQ445" i="16"/>
  <c r="DT527" i="16"/>
  <c r="DS527" i="16"/>
  <c r="DR527" i="16"/>
  <c r="DQ527" i="16"/>
  <c r="DP527" i="16"/>
  <c r="DT482" i="16"/>
  <c r="DS482" i="16"/>
  <c r="DP482" i="16"/>
  <c r="DR482" i="16"/>
  <c r="DQ482" i="16"/>
  <c r="DO252" i="16"/>
  <c r="DN252" i="16"/>
  <c r="ER252" i="16" s="1"/>
  <c r="DM252" i="16"/>
  <c r="DK252" i="16"/>
  <c r="DL252" i="16"/>
  <c r="DO300" i="16"/>
  <c r="DN300" i="16"/>
  <c r="DM300" i="16"/>
  <c r="DK300" i="16"/>
  <c r="DL300" i="16"/>
  <c r="DN203" i="16"/>
  <c r="DO203" i="16"/>
  <c r="DM203" i="16"/>
  <c r="DL203" i="16"/>
  <c r="DK203" i="16"/>
  <c r="DO350" i="16"/>
  <c r="DM350" i="16"/>
  <c r="DL350" i="16"/>
  <c r="DN350" i="16"/>
  <c r="DK350" i="16"/>
  <c r="DO3" i="16"/>
  <c r="DN3" i="16"/>
  <c r="DM3" i="16"/>
  <c r="DL3" i="16"/>
  <c r="DK3" i="16"/>
  <c r="DN19" i="16"/>
  <c r="ER19" i="16" s="1"/>
  <c r="DM19" i="16"/>
  <c r="DO19" i="16"/>
  <c r="DL19" i="16"/>
  <c r="DK19" i="16"/>
  <c r="EO19" i="16" s="1"/>
  <c r="DO208" i="16"/>
  <c r="DN208" i="16"/>
  <c r="DK208" i="16"/>
  <c r="DM208" i="16"/>
  <c r="DL208" i="16"/>
  <c r="DO465" i="16"/>
  <c r="DN465" i="16"/>
  <c r="DM465" i="16"/>
  <c r="DK465" i="16"/>
  <c r="DL465" i="16"/>
  <c r="DO452" i="16"/>
  <c r="DN452" i="16"/>
  <c r="ER452" i="16" s="1"/>
  <c r="DM452" i="16"/>
  <c r="DL452" i="16"/>
  <c r="DK452" i="16"/>
  <c r="DO361" i="16"/>
  <c r="DN361" i="16"/>
  <c r="DM361" i="16"/>
  <c r="DK361" i="16"/>
  <c r="DL361" i="16"/>
  <c r="EP361" i="16" s="1"/>
  <c r="DO368" i="16"/>
  <c r="DN368" i="16"/>
  <c r="DM368" i="16"/>
  <c r="DL368" i="16"/>
  <c r="DK368" i="16"/>
  <c r="DO449" i="16"/>
  <c r="DN449" i="16"/>
  <c r="DM449" i="16"/>
  <c r="DK449" i="16"/>
  <c r="DL449" i="16"/>
  <c r="DO248" i="16"/>
  <c r="DN248" i="16"/>
  <c r="ER248" i="16" s="1"/>
  <c r="DK248" i="16"/>
  <c r="DM248" i="16"/>
  <c r="DL248" i="16"/>
  <c r="DO377" i="16"/>
  <c r="DN377" i="16"/>
  <c r="DM377" i="16"/>
  <c r="DK377" i="16"/>
  <c r="DL377" i="16"/>
  <c r="EP377" i="16" s="1"/>
  <c r="DO513" i="16"/>
  <c r="DN513" i="16"/>
  <c r="DM513" i="16"/>
  <c r="DK513" i="16"/>
  <c r="DL513" i="16"/>
  <c r="DO365" i="16"/>
  <c r="DN365" i="16"/>
  <c r="DM365" i="16"/>
  <c r="DK365" i="16"/>
  <c r="DL365" i="16"/>
  <c r="DO194" i="16"/>
  <c r="DM194" i="16"/>
  <c r="EQ194" i="16" s="1"/>
  <c r="DL194" i="16"/>
  <c r="DN194" i="16"/>
  <c r="DK194" i="16"/>
  <c r="DO292" i="16"/>
  <c r="DN292" i="16"/>
  <c r="DM292" i="16"/>
  <c r="DK292" i="16"/>
  <c r="DL292" i="16"/>
  <c r="DO289" i="16"/>
  <c r="DN289" i="16"/>
  <c r="DM289" i="16"/>
  <c r="DK289" i="16"/>
  <c r="DL289" i="16"/>
  <c r="DO354" i="16"/>
  <c r="DM354" i="16"/>
  <c r="DL354" i="16"/>
  <c r="DN354" i="16"/>
  <c r="DK354" i="16"/>
  <c r="DO234" i="16"/>
  <c r="DM234" i="16"/>
  <c r="EQ234" i="16" s="1"/>
  <c r="DN234" i="16"/>
  <c r="DL234" i="16"/>
  <c r="DK234" i="16"/>
  <c r="DO264" i="16"/>
  <c r="DN264" i="16"/>
  <c r="DK264" i="16"/>
  <c r="DM264" i="16"/>
  <c r="DL264" i="16"/>
  <c r="DO49" i="16"/>
  <c r="DN49" i="16"/>
  <c r="DK49" i="16"/>
  <c r="DL49" i="16"/>
  <c r="DM49" i="16"/>
  <c r="DO17" i="16"/>
  <c r="DN17" i="16"/>
  <c r="DM17" i="16"/>
  <c r="DK17" i="16"/>
  <c r="DL17" i="16"/>
  <c r="DO33" i="16"/>
  <c r="DN33" i="16"/>
  <c r="DK33" i="16"/>
  <c r="DM33" i="16"/>
  <c r="DL33" i="16"/>
  <c r="DO369" i="16"/>
  <c r="DN369" i="16"/>
  <c r="DM369" i="16"/>
  <c r="DK369" i="16"/>
  <c r="DL369" i="16"/>
  <c r="EP369" i="16" s="1"/>
  <c r="BG105" i="16"/>
  <c r="BF12" i="16"/>
  <c r="DO14" i="16"/>
  <c r="DM14" i="16"/>
  <c r="DL14" i="16"/>
  <c r="DN14" i="16"/>
  <c r="DK14" i="16"/>
  <c r="BE18" i="16"/>
  <c r="BF22" i="16"/>
  <c r="DO30" i="16"/>
  <c r="DM30" i="16"/>
  <c r="DL30" i="16"/>
  <c r="DN30" i="16"/>
  <c r="DK30" i="16"/>
  <c r="BE128" i="16"/>
  <c r="BG130" i="16"/>
  <c r="BE136" i="16"/>
  <c r="BG140" i="16"/>
  <c r="BE144" i="16"/>
  <c r="BG146" i="16"/>
  <c r="BE152" i="16"/>
  <c r="BG156" i="16"/>
  <c r="BE160" i="16"/>
  <c r="BG162" i="16"/>
  <c r="BG164" i="16"/>
  <c r="BF230" i="16"/>
  <c r="BG249" i="16"/>
  <c r="BE314" i="16"/>
  <c r="BE330" i="16"/>
  <c r="BF332" i="16"/>
  <c r="BF342" i="16"/>
  <c r="BE192" i="16"/>
  <c r="BF265" i="16"/>
  <c r="BF202" i="16"/>
  <c r="BG252" i="16"/>
  <c r="BE371" i="16"/>
  <c r="BE389" i="16"/>
  <c r="BG60" i="16"/>
  <c r="BG76" i="16"/>
  <c r="BE80" i="16"/>
  <c r="BG82" i="16"/>
  <c r="BE88" i="16"/>
  <c r="BE96" i="16"/>
  <c r="BG98" i="16"/>
  <c r="BG100" i="16"/>
  <c r="BE104" i="16"/>
  <c r="BG115" i="16"/>
  <c r="BF121" i="16"/>
  <c r="BG123" i="16"/>
  <c r="BG406" i="16"/>
  <c r="BF418" i="16"/>
  <c r="BE52" i="16"/>
  <c r="BG7" i="16"/>
  <c r="BG15" i="16"/>
  <c r="BG23" i="16"/>
  <c r="BG31" i="16"/>
  <c r="BF267" i="16"/>
  <c r="BG283" i="16"/>
  <c r="BF358" i="16"/>
  <c r="BF435" i="16"/>
  <c r="BG135" i="16"/>
  <c r="BG143" i="16"/>
  <c r="BG151" i="16"/>
  <c r="BG159" i="16"/>
  <c r="BG167" i="16"/>
  <c r="BG175" i="16"/>
  <c r="BF209" i="16"/>
  <c r="BF212" i="16"/>
  <c r="BF308" i="16"/>
  <c r="BF323" i="16"/>
  <c r="BE205" i="16"/>
  <c r="BE453" i="16"/>
  <c r="BF455" i="16"/>
  <c r="BE459" i="16"/>
  <c r="BG472" i="16"/>
  <c r="BE507" i="16"/>
  <c r="BG220" i="16"/>
  <c r="BG343" i="16"/>
  <c r="BF306" i="16"/>
  <c r="BE258" i="16"/>
  <c r="BF184" i="16"/>
  <c r="BF243" i="16"/>
  <c r="BG250" i="16"/>
  <c r="BF261" i="16"/>
  <c r="BG269" i="16"/>
  <c r="BG197" i="16"/>
  <c r="BE229" i="16"/>
  <c r="BG232" i="16"/>
  <c r="BF312" i="16"/>
  <c r="BG503" i="16"/>
  <c r="BG499" i="16"/>
  <c r="BF464" i="16"/>
  <c r="DO468" i="16"/>
  <c r="DN468" i="16"/>
  <c r="DM468" i="16"/>
  <c r="DL468" i="16"/>
  <c r="DK468" i="16"/>
  <c r="BF99" i="16"/>
  <c r="BE409" i="16"/>
  <c r="BF420" i="16"/>
  <c r="BG475" i="16"/>
  <c r="BF375" i="16"/>
  <c r="BG391" i="16"/>
  <c r="BF407" i="16"/>
  <c r="BH422" i="16"/>
  <c r="BH197" i="16"/>
  <c r="BH261" i="16"/>
  <c r="BH465" i="16"/>
  <c r="BH393" i="16"/>
  <c r="BH129" i="16"/>
  <c r="BH137" i="16"/>
  <c r="BH466" i="16"/>
  <c r="BH365" i="16"/>
  <c r="BH428" i="16"/>
  <c r="BH154" i="16"/>
  <c r="BH201" i="16"/>
  <c r="BI246" i="16"/>
  <c r="BI112" i="16"/>
  <c r="BI120" i="16"/>
  <c r="BI311" i="16"/>
  <c r="BI306" i="16"/>
  <c r="BI247" i="16"/>
  <c r="BK399" i="16"/>
  <c r="BM216" i="16"/>
  <c r="DT416" i="16"/>
  <c r="DS416" i="16"/>
  <c r="DR416" i="16"/>
  <c r="DQ416" i="16"/>
  <c r="DP416" i="16"/>
  <c r="DT225" i="16"/>
  <c r="DS225" i="16"/>
  <c r="DR225" i="16"/>
  <c r="DQ225" i="16"/>
  <c r="DP225" i="16"/>
  <c r="DO280" i="16"/>
  <c r="DN280" i="16"/>
  <c r="DK280" i="16"/>
  <c r="DM280" i="16"/>
  <c r="DL280" i="16"/>
  <c r="DT314" i="16"/>
  <c r="DS314" i="16"/>
  <c r="DR314" i="16"/>
  <c r="DP314" i="16"/>
  <c r="DQ314" i="16"/>
  <c r="DT334" i="16"/>
  <c r="DS334" i="16"/>
  <c r="EW334" i="16" s="1"/>
  <c r="DR334" i="16"/>
  <c r="DP334" i="16"/>
  <c r="ET334" i="16" s="1"/>
  <c r="DQ334" i="16"/>
  <c r="DT359" i="16"/>
  <c r="DS359" i="16"/>
  <c r="DR359" i="16"/>
  <c r="DQ359" i="16"/>
  <c r="DP359" i="16"/>
  <c r="DT468" i="16"/>
  <c r="DS468" i="16"/>
  <c r="EW468" i="16" s="1"/>
  <c r="DR468" i="16"/>
  <c r="DQ468" i="16"/>
  <c r="DP468" i="16"/>
  <c r="DT513" i="16"/>
  <c r="EX513" i="16" s="1"/>
  <c r="DS513" i="16"/>
  <c r="DR513" i="16"/>
  <c r="DP513" i="16"/>
  <c r="DQ513" i="16"/>
  <c r="DO446" i="16"/>
  <c r="DL446" i="16"/>
  <c r="DN446" i="16"/>
  <c r="DM446" i="16"/>
  <c r="EQ446" i="16" s="1"/>
  <c r="DK446" i="16"/>
  <c r="DT6" i="16"/>
  <c r="DS6" i="16"/>
  <c r="DQ6" i="16"/>
  <c r="DR6" i="16"/>
  <c r="DP6" i="16"/>
  <c r="DT22" i="16"/>
  <c r="DS22" i="16"/>
  <c r="DQ22" i="16"/>
  <c r="DR22" i="16"/>
  <c r="DP22" i="16"/>
  <c r="DT45" i="16"/>
  <c r="DS45" i="16"/>
  <c r="DR45" i="16"/>
  <c r="DQ45" i="16"/>
  <c r="DP45" i="16"/>
  <c r="DT56" i="16"/>
  <c r="DR56" i="16"/>
  <c r="DS56" i="16"/>
  <c r="DQ56" i="16"/>
  <c r="DP56" i="16"/>
  <c r="DT62" i="16"/>
  <c r="DS62" i="16"/>
  <c r="DR62" i="16"/>
  <c r="DQ62" i="16"/>
  <c r="DP62" i="16"/>
  <c r="ET62" i="16" s="1"/>
  <c r="DT64" i="16"/>
  <c r="DS64" i="16"/>
  <c r="DR64" i="16"/>
  <c r="DQ64" i="16"/>
  <c r="DP64" i="16"/>
  <c r="DT70" i="16"/>
  <c r="EX70" i="16" s="1"/>
  <c r="DS70" i="16"/>
  <c r="DR70" i="16"/>
  <c r="EV70" i="16" s="1"/>
  <c r="DQ70" i="16"/>
  <c r="DP70" i="16"/>
  <c r="DT72" i="16"/>
  <c r="DS72" i="16"/>
  <c r="DR72" i="16"/>
  <c r="DQ72" i="16"/>
  <c r="DP72" i="16"/>
  <c r="DT78" i="16"/>
  <c r="DS78" i="16"/>
  <c r="DR78" i="16"/>
  <c r="EV78" i="16" s="1"/>
  <c r="DQ78" i="16"/>
  <c r="DP78" i="16"/>
  <c r="DT80" i="16"/>
  <c r="DS80" i="16"/>
  <c r="EW80" i="16" s="1"/>
  <c r="DR80" i="16"/>
  <c r="DQ80" i="16"/>
  <c r="DP80" i="16"/>
  <c r="DT86" i="16"/>
  <c r="DS86" i="16"/>
  <c r="DR86" i="16"/>
  <c r="DQ86" i="16"/>
  <c r="DP86" i="16"/>
  <c r="ET86" i="16" s="1"/>
  <c r="DT88" i="16"/>
  <c r="DS88" i="16"/>
  <c r="DR88" i="16"/>
  <c r="DQ88" i="16"/>
  <c r="DP88" i="16"/>
  <c r="DT94" i="16"/>
  <c r="DS94" i="16"/>
  <c r="DR94" i="16"/>
  <c r="DQ94" i="16"/>
  <c r="DP94" i="16"/>
  <c r="ET94" i="16" s="1"/>
  <c r="DT96" i="16"/>
  <c r="DS96" i="16"/>
  <c r="DR96" i="16"/>
  <c r="DQ96" i="16"/>
  <c r="DP96" i="16"/>
  <c r="DT102" i="16"/>
  <c r="EX102" i="16" s="1"/>
  <c r="DS102" i="16"/>
  <c r="DR102" i="16"/>
  <c r="EV102" i="16" s="1"/>
  <c r="DQ102" i="16"/>
  <c r="DP102" i="16"/>
  <c r="DT104" i="16"/>
  <c r="DS104" i="16"/>
  <c r="DR104" i="16"/>
  <c r="DQ104" i="16"/>
  <c r="DP104" i="16"/>
  <c r="DT189" i="16"/>
  <c r="DS189" i="16"/>
  <c r="DR189" i="16"/>
  <c r="EV189" i="16" s="1"/>
  <c r="DQ189" i="16"/>
  <c r="DP189" i="16"/>
  <c r="DT192" i="16"/>
  <c r="DS192" i="16"/>
  <c r="DR192" i="16"/>
  <c r="DQ192" i="16"/>
  <c r="DP192" i="16"/>
  <c r="DT309" i="16"/>
  <c r="EX309" i="16" s="1"/>
  <c r="DS309" i="16"/>
  <c r="DR309" i="16"/>
  <c r="DP309" i="16"/>
  <c r="DQ309" i="16"/>
  <c r="DT221" i="16"/>
  <c r="DS221" i="16"/>
  <c r="DR221" i="16"/>
  <c r="DQ221" i="16"/>
  <c r="DP221" i="16"/>
  <c r="DT306" i="16"/>
  <c r="EX306" i="16" s="1"/>
  <c r="DS306" i="16"/>
  <c r="DR306" i="16"/>
  <c r="EV306" i="16" s="1"/>
  <c r="DP306" i="16"/>
  <c r="DQ306" i="16"/>
  <c r="DT360" i="16"/>
  <c r="DS360" i="16"/>
  <c r="EW360" i="16" s="1"/>
  <c r="DR360" i="16"/>
  <c r="DQ360" i="16"/>
  <c r="DP360" i="16"/>
  <c r="DT368" i="16"/>
  <c r="DS368" i="16"/>
  <c r="DR368" i="16"/>
  <c r="DQ368" i="16"/>
  <c r="DP368" i="16"/>
  <c r="DT237" i="16"/>
  <c r="DS237" i="16"/>
  <c r="DR237" i="16"/>
  <c r="DQ237" i="16"/>
  <c r="DP237" i="16"/>
  <c r="DT255" i="16"/>
  <c r="DS255" i="16"/>
  <c r="DR255" i="16"/>
  <c r="DP255" i="16"/>
  <c r="DQ255" i="16"/>
  <c r="DT271" i="16"/>
  <c r="DR271" i="16"/>
  <c r="DS271" i="16"/>
  <c r="DP271" i="16"/>
  <c r="ET271" i="16" s="1"/>
  <c r="DQ271" i="16"/>
  <c r="DT287" i="16"/>
  <c r="DR287" i="16"/>
  <c r="DS287" i="16"/>
  <c r="DQ287" i="16"/>
  <c r="DP287" i="16"/>
  <c r="DT303" i="16"/>
  <c r="DR303" i="16"/>
  <c r="DS303" i="16"/>
  <c r="DQ303" i="16"/>
  <c r="DP303" i="16"/>
  <c r="DT363" i="16"/>
  <c r="EX363" i="16" s="1"/>
  <c r="DS363" i="16"/>
  <c r="DR363" i="16"/>
  <c r="EV363" i="16" s="1"/>
  <c r="DQ363" i="16"/>
  <c r="DP363" i="16"/>
  <c r="DT198" i="16"/>
  <c r="DS198" i="16"/>
  <c r="EW198" i="16" s="1"/>
  <c r="DR198" i="16"/>
  <c r="DQ198" i="16"/>
  <c r="DP198" i="16"/>
  <c r="DT233" i="16"/>
  <c r="EX233" i="16" s="1"/>
  <c r="DS233" i="16"/>
  <c r="DR233" i="16"/>
  <c r="DQ233" i="16"/>
  <c r="DP233" i="16"/>
  <c r="DT262" i="16"/>
  <c r="DS262" i="16"/>
  <c r="DR262" i="16"/>
  <c r="DQ262" i="16"/>
  <c r="DP262" i="16"/>
  <c r="DT129" i="16"/>
  <c r="DS129" i="16"/>
  <c r="DR129" i="16"/>
  <c r="EV129" i="16" s="1"/>
  <c r="DQ129" i="16"/>
  <c r="DP129" i="16"/>
  <c r="ET129" i="16" s="1"/>
  <c r="DT137" i="16"/>
  <c r="DS137" i="16"/>
  <c r="DR137" i="16"/>
  <c r="DQ137" i="16"/>
  <c r="DP137" i="16"/>
  <c r="DT145" i="16"/>
  <c r="DS145" i="16"/>
  <c r="DR145" i="16"/>
  <c r="DQ145" i="16"/>
  <c r="DP145" i="16"/>
  <c r="ET145" i="16" s="1"/>
  <c r="DT153" i="16"/>
  <c r="DS153" i="16"/>
  <c r="DR153" i="16"/>
  <c r="DQ153" i="16"/>
  <c r="DP153" i="16"/>
  <c r="DT161" i="16"/>
  <c r="DS161" i="16"/>
  <c r="DR161" i="16"/>
  <c r="DQ161" i="16"/>
  <c r="DP161" i="16"/>
  <c r="DT169" i="16"/>
  <c r="DS169" i="16"/>
  <c r="DR169" i="16"/>
  <c r="DQ169" i="16"/>
  <c r="DP169" i="16"/>
  <c r="DT177" i="16"/>
  <c r="DS177" i="16"/>
  <c r="DR177" i="16"/>
  <c r="DQ177" i="16"/>
  <c r="DP177" i="16"/>
  <c r="ET177" i="16" s="1"/>
  <c r="DT180" i="16"/>
  <c r="DS180" i="16"/>
  <c r="DR180" i="16"/>
  <c r="DQ180" i="16"/>
  <c r="DP180" i="16"/>
  <c r="DT317" i="16"/>
  <c r="DS317" i="16"/>
  <c r="DR317" i="16"/>
  <c r="DP317" i="16"/>
  <c r="DQ317" i="16"/>
  <c r="DT343" i="16"/>
  <c r="DS343" i="16"/>
  <c r="DR343" i="16"/>
  <c r="DQ343" i="16"/>
  <c r="DP343" i="16"/>
  <c r="DT356" i="16"/>
  <c r="DS356" i="16"/>
  <c r="DR356" i="16"/>
  <c r="DQ356" i="16"/>
  <c r="DP356" i="16"/>
  <c r="DT375" i="16"/>
  <c r="DS375" i="16"/>
  <c r="DR375" i="16"/>
  <c r="DQ375" i="16"/>
  <c r="DP375" i="16"/>
  <c r="DT391" i="16"/>
  <c r="DS391" i="16"/>
  <c r="DR391" i="16"/>
  <c r="DQ391" i="16"/>
  <c r="DP391" i="16"/>
  <c r="ET391" i="16" s="1"/>
  <c r="DS489" i="16"/>
  <c r="DT489" i="16"/>
  <c r="EX489" i="16" s="1"/>
  <c r="DR489" i="16"/>
  <c r="DP489" i="16"/>
  <c r="ET489" i="16" s="1"/>
  <c r="DQ489" i="16"/>
  <c r="DT453" i="16"/>
  <c r="EX453" i="16" s="1"/>
  <c r="DS453" i="16"/>
  <c r="DR453" i="16"/>
  <c r="EV453" i="16" s="1"/>
  <c r="DP453" i="16"/>
  <c r="DQ453" i="16"/>
  <c r="DT49" i="16"/>
  <c r="DS49" i="16"/>
  <c r="EW49" i="16" s="1"/>
  <c r="DR49" i="16"/>
  <c r="DQ49" i="16"/>
  <c r="DP49" i="16"/>
  <c r="DT9" i="16"/>
  <c r="DS9" i="16"/>
  <c r="DR9" i="16"/>
  <c r="DQ9" i="16"/>
  <c r="DP9" i="16"/>
  <c r="DT17" i="16"/>
  <c r="DS17" i="16"/>
  <c r="EW17" i="16" s="1"/>
  <c r="DR17" i="16"/>
  <c r="DQ17" i="16"/>
  <c r="DP17" i="16"/>
  <c r="DT25" i="16"/>
  <c r="DS25" i="16"/>
  <c r="DR25" i="16"/>
  <c r="DQ25" i="16"/>
  <c r="DP25" i="16"/>
  <c r="DT246" i="16"/>
  <c r="DS246" i="16"/>
  <c r="DR246" i="16"/>
  <c r="DQ246" i="16"/>
  <c r="DP246" i="16"/>
  <c r="DT248" i="16"/>
  <c r="DS248" i="16"/>
  <c r="DR248" i="16"/>
  <c r="EV248" i="16" s="1"/>
  <c r="DQ248" i="16"/>
  <c r="DP248" i="16"/>
  <c r="DT354" i="16"/>
  <c r="DS354" i="16"/>
  <c r="DP354" i="16"/>
  <c r="DR354" i="16"/>
  <c r="DQ354" i="16"/>
  <c r="DT234" i="16"/>
  <c r="EX234" i="16" s="1"/>
  <c r="DS234" i="16"/>
  <c r="DQ234" i="16"/>
  <c r="DR234" i="16"/>
  <c r="DP234" i="16"/>
  <c r="DT256" i="16"/>
  <c r="DS256" i="16"/>
  <c r="EW256" i="16" s="1"/>
  <c r="DR256" i="16"/>
  <c r="DQ256" i="16"/>
  <c r="DP256" i="16"/>
  <c r="DT381" i="16"/>
  <c r="DS381" i="16"/>
  <c r="DR381" i="16"/>
  <c r="DP381" i="16"/>
  <c r="DQ381" i="16"/>
  <c r="DT397" i="16"/>
  <c r="DS397" i="16"/>
  <c r="DR397" i="16"/>
  <c r="DP397" i="16"/>
  <c r="DQ397" i="16"/>
  <c r="DT423" i="16"/>
  <c r="EX423" i="16" s="1"/>
  <c r="DS423" i="16"/>
  <c r="DR423" i="16"/>
  <c r="EV423" i="16" s="1"/>
  <c r="DQ423" i="16"/>
  <c r="DP423" i="16"/>
  <c r="ET423" i="16" s="1"/>
  <c r="DT328" i="16"/>
  <c r="DS328" i="16"/>
  <c r="DR328" i="16"/>
  <c r="DQ328" i="16"/>
  <c r="DP328" i="16"/>
  <c r="DT367" i="16"/>
  <c r="DS367" i="16"/>
  <c r="DR367" i="16"/>
  <c r="DQ367" i="16"/>
  <c r="DP367" i="16"/>
  <c r="ET367" i="16" s="1"/>
  <c r="DT393" i="16"/>
  <c r="DS393" i="16"/>
  <c r="EW393" i="16" s="1"/>
  <c r="DR393" i="16"/>
  <c r="DP393" i="16"/>
  <c r="DQ393" i="16"/>
  <c r="DT327" i="16"/>
  <c r="EX327" i="16" s="1"/>
  <c r="DS327" i="16"/>
  <c r="DR327" i="16"/>
  <c r="DQ327" i="16"/>
  <c r="DP327" i="16"/>
  <c r="DO450" i="16"/>
  <c r="DL450" i="16"/>
  <c r="DN450" i="16"/>
  <c r="DM450" i="16"/>
  <c r="DK450" i="16"/>
  <c r="DO485" i="16"/>
  <c r="DN485" i="16"/>
  <c r="DM485" i="16"/>
  <c r="EQ485" i="16" s="1"/>
  <c r="DK485" i="16"/>
  <c r="DL485" i="16"/>
  <c r="EP485" i="16" s="1"/>
  <c r="DO534" i="16"/>
  <c r="DL534" i="16"/>
  <c r="EP534" i="16" s="1"/>
  <c r="DM534" i="16"/>
  <c r="DN534" i="16"/>
  <c r="DK534" i="16"/>
  <c r="DT475" i="16"/>
  <c r="EX475" i="16" s="1"/>
  <c r="DS475" i="16"/>
  <c r="DR475" i="16"/>
  <c r="DQ475" i="16"/>
  <c r="DP475" i="16"/>
  <c r="DT492" i="16"/>
  <c r="DR492" i="16"/>
  <c r="EV492" i="16" s="1"/>
  <c r="DS492" i="16"/>
  <c r="DQ492" i="16"/>
  <c r="DP492" i="16"/>
  <c r="DT318" i="16"/>
  <c r="EX318" i="16" s="1"/>
  <c r="DS318" i="16"/>
  <c r="DR318" i="16"/>
  <c r="EV318" i="16" s="1"/>
  <c r="DP318" i="16"/>
  <c r="DQ318" i="16"/>
  <c r="DT447" i="16"/>
  <c r="DS447" i="16"/>
  <c r="EW447" i="16" s="1"/>
  <c r="DR447" i="16"/>
  <c r="DQ447" i="16"/>
  <c r="DP447" i="16"/>
  <c r="DT506" i="16"/>
  <c r="EX506" i="16" s="1"/>
  <c r="DS506" i="16"/>
  <c r="DR506" i="16"/>
  <c r="EV506" i="16" s="1"/>
  <c r="DP506" i="16"/>
  <c r="DQ506" i="16"/>
  <c r="DT463" i="16"/>
  <c r="DS463" i="16"/>
  <c r="DR463" i="16"/>
  <c r="DQ463" i="16"/>
  <c r="DP463" i="16"/>
  <c r="DT486" i="16"/>
  <c r="DS486" i="16"/>
  <c r="DP486" i="16"/>
  <c r="DR486" i="16"/>
  <c r="DQ486" i="16"/>
  <c r="DT515" i="16"/>
  <c r="DS515" i="16"/>
  <c r="DR515" i="16"/>
  <c r="DQ515" i="16"/>
  <c r="DP515" i="16"/>
  <c r="DT458" i="16"/>
  <c r="DS458" i="16"/>
  <c r="DR458" i="16"/>
  <c r="DP458" i="16"/>
  <c r="DQ458" i="16"/>
  <c r="DN235" i="16"/>
  <c r="DO235" i="16"/>
  <c r="DM235" i="16"/>
  <c r="DL235" i="16"/>
  <c r="EP235" i="16" s="1"/>
  <c r="DK235" i="16"/>
  <c r="DO284" i="16"/>
  <c r="DN284" i="16"/>
  <c r="DM284" i="16"/>
  <c r="DK284" i="16"/>
  <c r="DL284" i="16"/>
  <c r="DO297" i="16"/>
  <c r="DN297" i="16"/>
  <c r="ER297" i="16" s="1"/>
  <c r="DK297" i="16"/>
  <c r="DM297" i="16"/>
  <c r="DL297" i="16"/>
  <c r="DN531" i="16"/>
  <c r="DM531" i="16"/>
  <c r="DO531" i="16"/>
  <c r="DL531" i="16"/>
  <c r="DK531" i="16"/>
  <c r="DO38" i="16"/>
  <c r="DM38" i="16"/>
  <c r="DL38" i="16"/>
  <c r="DK38" i="16"/>
  <c r="EO38" i="16" s="1"/>
  <c r="DN38" i="16"/>
  <c r="DN15" i="16"/>
  <c r="DO15" i="16"/>
  <c r="DM15" i="16"/>
  <c r="DL15" i="16"/>
  <c r="DK15" i="16"/>
  <c r="DN31" i="16"/>
  <c r="DO31" i="16"/>
  <c r="DM31" i="16"/>
  <c r="DL31" i="16"/>
  <c r="DK31" i="16"/>
  <c r="DO250" i="16"/>
  <c r="DM250" i="16"/>
  <c r="DN250" i="16"/>
  <c r="DL250" i="16"/>
  <c r="DK250" i="16"/>
  <c r="EO250" i="16" s="1"/>
  <c r="DN463" i="16"/>
  <c r="DO463" i="16"/>
  <c r="DM463" i="16"/>
  <c r="DL463" i="16"/>
  <c r="EP463" i="16" s="1"/>
  <c r="DK463" i="16"/>
  <c r="DN307" i="16"/>
  <c r="DO307" i="16"/>
  <c r="DM307" i="16"/>
  <c r="DL307" i="16"/>
  <c r="DK307" i="16"/>
  <c r="DO360" i="16"/>
  <c r="DN360" i="16"/>
  <c r="DM360" i="16"/>
  <c r="DL360" i="16"/>
  <c r="EP360" i="16" s="1"/>
  <c r="DK360" i="16"/>
  <c r="DN447" i="16"/>
  <c r="DO447" i="16"/>
  <c r="DM447" i="16"/>
  <c r="DL447" i="16"/>
  <c r="DK447" i="16"/>
  <c r="DO246" i="16"/>
  <c r="DM246" i="16"/>
  <c r="DL246" i="16"/>
  <c r="DK246" i="16"/>
  <c r="EO246" i="16" s="1"/>
  <c r="DN246" i="16"/>
  <c r="DO528" i="16"/>
  <c r="DN528" i="16"/>
  <c r="DM528" i="16"/>
  <c r="DL528" i="16"/>
  <c r="DK528" i="16"/>
  <c r="DO276" i="16"/>
  <c r="DN276" i="16"/>
  <c r="DM276" i="16"/>
  <c r="DK276" i="16"/>
  <c r="DL276" i="16"/>
  <c r="DO273" i="16"/>
  <c r="DN273" i="16"/>
  <c r="DK273" i="16"/>
  <c r="DL273" i="16"/>
  <c r="DM273" i="16"/>
  <c r="DO352" i="16"/>
  <c r="DN352" i="16"/>
  <c r="DM352" i="16"/>
  <c r="DL352" i="16"/>
  <c r="EP352" i="16" s="1"/>
  <c r="DK352" i="16"/>
  <c r="DO232" i="16"/>
  <c r="DN232" i="16"/>
  <c r="DK232" i="16"/>
  <c r="DM232" i="16"/>
  <c r="DL232" i="16"/>
  <c r="DO493" i="16"/>
  <c r="DN493" i="16"/>
  <c r="ER493" i="16" s="1"/>
  <c r="DM493" i="16"/>
  <c r="DK493" i="16"/>
  <c r="EO493" i="16" s="1"/>
  <c r="DL493" i="16"/>
  <c r="DO256" i="16"/>
  <c r="DN256" i="16"/>
  <c r="DK256" i="16"/>
  <c r="DM256" i="16"/>
  <c r="DL256" i="16"/>
  <c r="EP256" i="16" s="1"/>
  <c r="DO192" i="16"/>
  <c r="DN192" i="16"/>
  <c r="DK192" i="16"/>
  <c r="DM192" i="16"/>
  <c r="DL192" i="16"/>
  <c r="DN47" i="16"/>
  <c r="DO47" i="16"/>
  <c r="DM47" i="16"/>
  <c r="DL47" i="16"/>
  <c r="DK47" i="16"/>
  <c r="DO13" i="16"/>
  <c r="DN13" i="16"/>
  <c r="ER13" i="16" s="1"/>
  <c r="DM13" i="16"/>
  <c r="DL13" i="16"/>
  <c r="DK13" i="16"/>
  <c r="DO29" i="16"/>
  <c r="DN29" i="16"/>
  <c r="DM29" i="16"/>
  <c r="EQ29" i="16" s="1"/>
  <c r="DL29" i="16"/>
  <c r="DK29" i="16"/>
  <c r="EO29" i="16" s="1"/>
  <c r="DO18" i="16"/>
  <c r="DM18" i="16"/>
  <c r="DL18" i="16"/>
  <c r="DN18" i="16"/>
  <c r="DK18" i="16"/>
  <c r="DO34" i="16"/>
  <c r="DM34" i="16"/>
  <c r="DL34" i="16"/>
  <c r="EP34" i="16" s="1"/>
  <c r="DN34" i="16"/>
  <c r="DK34" i="16"/>
  <c r="DO45" i="16"/>
  <c r="DN45" i="16"/>
  <c r="ER45" i="16" s="1"/>
  <c r="DM45" i="16"/>
  <c r="DL45" i="16"/>
  <c r="DK45" i="16"/>
  <c r="DO52" i="16"/>
  <c r="DN52" i="16"/>
  <c r="DM52" i="16"/>
  <c r="DK52" i="16"/>
  <c r="DL52" i="16"/>
  <c r="EP52" i="16" s="1"/>
  <c r="DO54" i="16"/>
  <c r="DM54" i="16"/>
  <c r="DL54" i="16"/>
  <c r="DK54" i="16"/>
  <c r="EO54" i="16" s="1"/>
  <c r="DN54" i="16"/>
  <c r="BF425" i="16"/>
  <c r="BE311" i="16"/>
  <c r="BF357" i="16"/>
  <c r="BG365" i="16"/>
  <c r="DO473" i="16"/>
  <c r="DN473" i="16"/>
  <c r="DM473" i="16"/>
  <c r="EQ473" i="16" s="1"/>
  <c r="DK473" i="16"/>
  <c r="DL473" i="16"/>
  <c r="BF43" i="16"/>
  <c r="BF4" i="16"/>
  <c r="BE10" i="16"/>
  <c r="BF14" i="16"/>
  <c r="BF20" i="16"/>
  <c r="BF28" i="16"/>
  <c r="BE34" i="16"/>
  <c r="BE275" i="16"/>
  <c r="BE367" i="16"/>
  <c r="BG434" i="16"/>
  <c r="BG148" i="16"/>
  <c r="BE168" i="16"/>
  <c r="BE176" i="16"/>
  <c r="BF225" i="16"/>
  <c r="BF228" i="16"/>
  <c r="BG274" i="16"/>
  <c r="BE338" i="16"/>
  <c r="BG297" i="16"/>
  <c r="BE224" i="16"/>
  <c r="BG226" i="16"/>
  <c r="BE268" i="16"/>
  <c r="BG276" i="16"/>
  <c r="BE300" i="16"/>
  <c r="BF385" i="16"/>
  <c r="BE56" i="16"/>
  <c r="BG68" i="16"/>
  <c r="BG125" i="16"/>
  <c r="BF51" i="16"/>
  <c r="BF231" i="16"/>
  <c r="BE374" i="16"/>
  <c r="BE390" i="16"/>
  <c r="BF436" i="16"/>
  <c r="BE206" i="16"/>
  <c r="BG55" i="16"/>
  <c r="BE54" i="16"/>
  <c r="BG207" i="16"/>
  <c r="BF242" i="16"/>
  <c r="BF431" i="16"/>
  <c r="BF6" i="16"/>
  <c r="BG291" i="16"/>
  <c r="BG428" i="16"/>
  <c r="BE432" i="16"/>
  <c r="BG132" i="16"/>
  <c r="BG178" i="16"/>
  <c r="BG238" i="16"/>
  <c r="BF316" i="16"/>
  <c r="BF318" i="16"/>
  <c r="BF324" i="16"/>
  <c r="BF334" i="16"/>
  <c r="BE352" i="16"/>
  <c r="BG354" i="16"/>
  <c r="BF41" i="16"/>
  <c r="BG84" i="16"/>
  <c r="BG92" i="16"/>
  <c r="BG109" i="16"/>
  <c r="BF113" i="16"/>
  <c r="BG117" i="16"/>
  <c r="BF199" i="16"/>
  <c r="BI437" i="16"/>
  <c r="BI290" i="16"/>
  <c r="BI492" i="16"/>
  <c r="BK38" i="16"/>
  <c r="BI62" i="16"/>
  <c r="BI70" i="16"/>
  <c r="BI78" i="16"/>
  <c r="BI86" i="16"/>
  <c r="BI94" i="16"/>
  <c r="BI102" i="16"/>
  <c r="BK7" i="16"/>
  <c r="BK23" i="16"/>
  <c r="BK299" i="16"/>
  <c r="BI41" i="16"/>
  <c r="BI69" i="16"/>
  <c r="BI113" i="16"/>
  <c r="BI231" i="16"/>
  <c r="BK196" i="16"/>
  <c r="BI240" i="16"/>
  <c r="BI386" i="16"/>
  <c r="BK276" i="16"/>
  <c r="BK450" i="16"/>
  <c r="BL302" i="16"/>
  <c r="BL524" i="16"/>
  <c r="BL63" i="16"/>
  <c r="BL71" i="16"/>
  <c r="BL79" i="16"/>
  <c r="BL87" i="16"/>
  <c r="BL95" i="16"/>
  <c r="BL103" i="16"/>
  <c r="BM46" i="16"/>
  <c r="BM215" i="16"/>
  <c r="BM344" i="16"/>
  <c r="BM214" i="16"/>
  <c r="BM372" i="16"/>
  <c r="BM387" i="16"/>
  <c r="BL361" i="16"/>
  <c r="BN303" i="16"/>
  <c r="BN263" i="16"/>
  <c r="BO378" i="16"/>
  <c r="BO395" i="16"/>
  <c r="BO410" i="16"/>
  <c r="BO418" i="16"/>
  <c r="BO330" i="16"/>
  <c r="BE153" i="16"/>
  <c r="BE423" i="16"/>
  <c r="BG532" i="16"/>
  <c r="BE442" i="16"/>
  <c r="BG329" i="16"/>
  <c r="BF341" i="16"/>
  <c r="BE366" i="16"/>
  <c r="BG424" i="16"/>
  <c r="BF186" i="16"/>
  <c r="BF293" i="16"/>
  <c r="BG301" i="16"/>
  <c r="BF346" i="16"/>
  <c r="BG396" i="16"/>
  <c r="BE404" i="16"/>
  <c r="BF240" i="16"/>
  <c r="BE364" i="16"/>
  <c r="BF476" i="16"/>
  <c r="BF477" i="16"/>
  <c r="BG536" i="16"/>
  <c r="BF470" i="16"/>
  <c r="BF486" i="16"/>
  <c r="BE490" i="16"/>
  <c r="BE505" i="16"/>
  <c r="BF521" i="16"/>
  <c r="BG183" i="16"/>
  <c r="BG348" i="16"/>
  <c r="BE471" i="16"/>
  <c r="BF483" i="16"/>
  <c r="BE233" i="16"/>
  <c r="BG369" i="16"/>
  <c r="BH7" i="16"/>
  <c r="BH23" i="16"/>
  <c r="BH350" i="16"/>
  <c r="BH470" i="16"/>
  <c r="BH529" i="16"/>
  <c r="BH49" i="16"/>
  <c r="BH369" i="16"/>
  <c r="BH234" i="16"/>
  <c r="BH355" i="16"/>
  <c r="BH293" i="16"/>
  <c r="BH259" i="16"/>
  <c r="BH166" i="16"/>
  <c r="BH45" i="16"/>
  <c r="BH189" i="16"/>
  <c r="BH344" i="16"/>
  <c r="BH433" i="16"/>
  <c r="BH133" i="16"/>
  <c r="BH141" i="16"/>
  <c r="BH522" i="16"/>
  <c r="BH475" i="16"/>
  <c r="BH229" i="16"/>
  <c r="BH191" i="16"/>
  <c r="BH109" i="16"/>
  <c r="BH416" i="16"/>
  <c r="BH146" i="16"/>
  <c r="BH304" i="16"/>
  <c r="BH134" i="16"/>
  <c r="BI368" i="16"/>
  <c r="BI430" i="16"/>
  <c r="BI211" i="16"/>
  <c r="BI239" i="16"/>
  <c r="BI367" i="16"/>
  <c r="BI217" i="16"/>
  <c r="BI320" i="16"/>
  <c r="BI481" i="16"/>
  <c r="BI496" i="16"/>
  <c r="BI432" i="16"/>
  <c r="BK222" i="16"/>
  <c r="BK8" i="16"/>
  <c r="BK24" i="16"/>
  <c r="BI351" i="16"/>
  <c r="BK189" i="16"/>
  <c r="BK235" i="16"/>
  <c r="BK437" i="16"/>
  <c r="BK330" i="16"/>
  <c r="BK461" i="16"/>
  <c r="BL348" i="16"/>
  <c r="BL67" i="16"/>
  <c r="BL75" i="16"/>
  <c r="BL83" i="16"/>
  <c r="BL91" i="16"/>
  <c r="BL99" i="16"/>
  <c r="BL246" i="16"/>
  <c r="BM218" i="16"/>
  <c r="BI319" i="16"/>
  <c r="BG349" i="16"/>
  <c r="BF378" i="16"/>
  <c r="BE386" i="16"/>
  <c r="BE395" i="16"/>
  <c r="BE402" i="16"/>
  <c r="BF410" i="16"/>
  <c r="BE204" i="16"/>
  <c r="BG214" i="16"/>
  <c r="BF47" i="16"/>
  <c r="BE9" i="16"/>
  <c r="BE17" i="16"/>
  <c r="BE25" i="16"/>
  <c r="BE33" i="16"/>
  <c r="BE236" i="16"/>
  <c r="BE426" i="16"/>
  <c r="BE405" i="16"/>
  <c r="BF494" i="16"/>
  <c r="BF520" i="16"/>
  <c r="BE461" i="16"/>
  <c r="BE519" i="16"/>
  <c r="BE450" i="16"/>
  <c r="BF523" i="16"/>
  <c r="BE513" i="16"/>
  <c r="BE270" i="16"/>
  <c r="BE302" i="16"/>
  <c r="BG313" i="16"/>
  <c r="BG253" i="16"/>
  <c r="BE350" i="16"/>
  <c r="BG415" i="16"/>
  <c r="BE351" i="16"/>
  <c r="BE526" i="16"/>
  <c r="BG502" i="16"/>
  <c r="BG466" i="16"/>
  <c r="BE500" i="16"/>
  <c r="BG360" i="16"/>
  <c r="BE170" i="16"/>
  <c r="BE399" i="16"/>
  <c r="BG189" i="16"/>
  <c r="BH256" i="16"/>
  <c r="BH75" i="16"/>
  <c r="BH267" i="16"/>
  <c r="BH170" i="16"/>
  <c r="BH151" i="16"/>
  <c r="BH167" i="16"/>
  <c r="BH175" i="16"/>
  <c r="BH219" i="16"/>
  <c r="BH199" i="16"/>
  <c r="BH395" i="16"/>
  <c r="BH150" i="16"/>
  <c r="BH196" i="16"/>
  <c r="BH514" i="16"/>
  <c r="BI224" i="16"/>
  <c r="BI43" i="16"/>
  <c r="BI13" i="16"/>
  <c r="BI29" i="16"/>
  <c r="BI349" i="16"/>
  <c r="BK355" i="16"/>
  <c r="BK472" i="16"/>
  <c r="BH235" i="16"/>
  <c r="BI38" i="16"/>
  <c r="BI31" i="16"/>
  <c r="BI183" i="16"/>
  <c r="BI445" i="16"/>
  <c r="BL41" i="16"/>
  <c r="BL42" i="16"/>
  <c r="BL115" i="16"/>
  <c r="BL123" i="16"/>
  <c r="BL185" i="16"/>
  <c r="BL279" i="16"/>
  <c r="BL172" i="16"/>
  <c r="BL258" i="16"/>
  <c r="BL341" i="16"/>
  <c r="BL211" i="16"/>
  <c r="BL269" i="16"/>
  <c r="BL396" i="16"/>
  <c r="BL415" i="16"/>
  <c r="BL234" i="16"/>
  <c r="BL484" i="16"/>
  <c r="BL504" i="16"/>
  <c r="BL452" i="16"/>
  <c r="BL474" i="16"/>
  <c r="BL464" i="16"/>
  <c r="BL486" i="16"/>
  <c r="BL54" i="16"/>
  <c r="BL9" i="16"/>
  <c r="BL25" i="16"/>
  <c r="BK251" i="16"/>
  <c r="BK283" i="16"/>
  <c r="BK439" i="16"/>
  <c r="BK531" i="16"/>
  <c r="BL174" i="16"/>
  <c r="BM266" i="16"/>
  <c r="BI325" i="16"/>
  <c r="BM468" i="16"/>
  <c r="BL221" i="16"/>
  <c r="BL260" i="16"/>
  <c r="BM32" i="16"/>
  <c r="BM453" i="16"/>
  <c r="BN14" i="16"/>
  <c r="BN30" i="16"/>
  <c r="BN55" i="16"/>
  <c r="BN114" i="16"/>
  <c r="BN122" i="16"/>
  <c r="BN192" i="16"/>
  <c r="BN285" i="16"/>
  <c r="BN361" i="16"/>
  <c r="BN288" i="16"/>
  <c r="BN236" i="16"/>
  <c r="BN212" i="16"/>
  <c r="BN340" i="16"/>
  <c r="BM478" i="16"/>
  <c r="BN9" i="16"/>
  <c r="BN25" i="16"/>
  <c r="BN354" i="16"/>
  <c r="BM129" i="16"/>
  <c r="BM137" i="16"/>
  <c r="BM145" i="16"/>
  <c r="BM153" i="16"/>
  <c r="BM161" i="16"/>
  <c r="BM169" i="16"/>
  <c r="BM177" i="16"/>
  <c r="BN224" i="16"/>
  <c r="BN234" i="16"/>
  <c r="BM282" i="16"/>
  <c r="BN379" i="16"/>
  <c r="BN425" i="16"/>
  <c r="BN446" i="16"/>
  <c r="BN525" i="16"/>
  <c r="BM458" i="16"/>
  <c r="BM443" i="16"/>
  <c r="BN517" i="16"/>
  <c r="BO127" i="16"/>
  <c r="BO277" i="16"/>
  <c r="BH341" i="16"/>
  <c r="BH476" i="16"/>
  <c r="BH461" i="16"/>
  <c r="BH108" i="16"/>
  <c r="BH187" i="16"/>
  <c r="BH253" i="16"/>
  <c r="BI505" i="16"/>
  <c r="BI18" i="16"/>
  <c r="BI34" i="16"/>
  <c r="BI469" i="16"/>
  <c r="BK9" i="16"/>
  <c r="BK25" i="16"/>
  <c r="BI184" i="16"/>
  <c r="BK265" i="16"/>
  <c r="BK458" i="16"/>
  <c r="BI509" i="16"/>
  <c r="BK320" i="16"/>
  <c r="BK221" i="16"/>
  <c r="BI278" i="16"/>
  <c r="BK423" i="16"/>
  <c r="BK484" i="16"/>
  <c r="BK452" i="16"/>
  <c r="BK464" i="16"/>
  <c r="BK478" i="16"/>
  <c r="BL47" i="16"/>
  <c r="BL3" i="16"/>
  <c r="BL19" i="16"/>
  <c r="BL207" i="16"/>
  <c r="BL129" i="16"/>
  <c r="BL137" i="16"/>
  <c r="BL145" i="16"/>
  <c r="BL153" i="16"/>
  <c r="BL161" i="16"/>
  <c r="BL169" i="16"/>
  <c r="BL177" i="16"/>
  <c r="BL209" i="16"/>
  <c r="BL249" i="16"/>
  <c r="BK298" i="16"/>
  <c r="BL288" i="16"/>
  <c r="BL517" i="16"/>
  <c r="BL460" i="16"/>
  <c r="BL528" i="16"/>
  <c r="BL534" i="16"/>
  <c r="BL57" i="16"/>
  <c r="BL65" i="16"/>
  <c r="BL73" i="16"/>
  <c r="BL81" i="16"/>
  <c r="BL89" i="16"/>
  <c r="BL97" i="16"/>
  <c r="BL383" i="16"/>
  <c r="BM329" i="16"/>
  <c r="BL170" i="16"/>
  <c r="BL366" i="16"/>
  <c r="BL188" i="16"/>
  <c r="BL253" i="16"/>
  <c r="BL400" i="16"/>
  <c r="BM64" i="16"/>
  <c r="BM80" i="16"/>
  <c r="BM96" i="16"/>
  <c r="BM305" i="16"/>
  <c r="BM505" i="16"/>
  <c r="BM37" i="16"/>
  <c r="BN118" i="16"/>
  <c r="BN309" i="16"/>
  <c r="BM190" i="16"/>
  <c r="BN377" i="16"/>
  <c r="BN392" i="16"/>
  <c r="BN409" i="16"/>
  <c r="BM261" i="16"/>
  <c r="BN393" i="16"/>
  <c r="BN129" i="16"/>
  <c r="BN137" i="16"/>
  <c r="BM240" i="16"/>
  <c r="BN530" i="16"/>
  <c r="BN346" i="16"/>
  <c r="BM433" i="16"/>
  <c r="BN264" i="16"/>
  <c r="BN351" i="16"/>
  <c r="BM280" i="16"/>
  <c r="BN58" i="16"/>
  <c r="BN62" i="16"/>
  <c r="BN66" i="16"/>
  <c r="BN70" i="16"/>
  <c r="BN74" i="16"/>
  <c r="BN78" i="16"/>
  <c r="BN82" i="16"/>
  <c r="BN86" i="16"/>
  <c r="BN90" i="16"/>
  <c r="BN94" i="16"/>
  <c r="BN98" i="16"/>
  <c r="BN102" i="16"/>
  <c r="BN214" i="16"/>
  <c r="BN274" i="16"/>
  <c r="BN316" i="16"/>
  <c r="BN324" i="16"/>
  <c r="BN332" i="16"/>
  <c r="BO492" i="16"/>
  <c r="BO182" i="16"/>
  <c r="BO257" i="16"/>
  <c r="BN436" i="16"/>
  <c r="BO403" i="16"/>
  <c r="BO442" i="16"/>
  <c r="BO450" i="16"/>
  <c r="BO468" i="16"/>
  <c r="BO521" i="16"/>
  <c r="BN204" i="16"/>
  <c r="BN254" i="16"/>
  <c r="BN536" i="16"/>
  <c r="BP36" i="16"/>
  <c r="BP371" i="16"/>
  <c r="BP223" i="16"/>
  <c r="BP429" i="16"/>
  <c r="BP437" i="16"/>
  <c r="BO139" i="16"/>
  <c r="BO147" i="16"/>
  <c r="BO155" i="16"/>
  <c r="BO163" i="16"/>
  <c r="BO171" i="16"/>
  <c r="BP298" i="16"/>
  <c r="BP489" i="16"/>
  <c r="BP256" i="16"/>
  <c r="BP362" i="16"/>
  <c r="BP348" i="16"/>
  <c r="BP380" i="16"/>
  <c r="BP38" i="16"/>
  <c r="BP350" i="16"/>
  <c r="BM132" i="16"/>
  <c r="BP279" i="16"/>
  <c r="BP470" i="16"/>
  <c r="BI106" i="16"/>
  <c r="BI267" i="16"/>
  <c r="BI514" i="16"/>
  <c r="BP435" i="16"/>
  <c r="BL264" i="16"/>
  <c r="BK512" i="16"/>
  <c r="BL439" i="16"/>
  <c r="BL525" i="16"/>
  <c r="BL531" i="16"/>
  <c r="BL303" i="16"/>
  <c r="BL399" i="16"/>
  <c r="BL61" i="16"/>
  <c r="BL69" i="16"/>
  <c r="BL77" i="16"/>
  <c r="BL85" i="16"/>
  <c r="BL93" i="16"/>
  <c r="BL101" i="16"/>
  <c r="BL271" i="16"/>
  <c r="BL370" i="16"/>
  <c r="BM191" i="16"/>
  <c r="BM313" i="16"/>
  <c r="BM375" i="16"/>
  <c r="BM391" i="16"/>
  <c r="BM369" i="16"/>
  <c r="BM470" i="16"/>
  <c r="BM427" i="16"/>
  <c r="BM210" i="16"/>
  <c r="BM533" i="16"/>
  <c r="BM20" i="16"/>
  <c r="BM30" i="16"/>
  <c r="BM45" i="16"/>
  <c r="BM434" i="16"/>
  <c r="BM290" i="16"/>
  <c r="BM194" i="16"/>
  <c r="BM284" i="16"/>
  <c r="BM371" i="16"/>
  <c r="BL18" i="16"/>
  <c r="BL26" i="16"/>
  <c r="BL352" i="16"/>
  <c r="BL453" i="16"/>
  <c r="BL440" i="16"/>
  <c r="BN194" i="16"/>
  <c r="BN226" i="16"/>
  <c r="BM340" i="16"/>
  <c r="BN193" i="16"/>
  <c r="BN370" i="16"/>
  <c r="BN383" i="16"/>
  <c r="BN399" i="16"/>
  <c r="BN440" i="16"/>
  <c r="BN448" i="16"/>
  <c r="BN479" i="16"/>
  <c r="BN360" i="16"/>
  <c r="BN52" i="16"/>
  <c r="BN69" i="16"/>
  <c r="BN85" i="16"/>
  <c r="BN101" i="16"/>
  <c r="BN473" i="16"/>
  <c r="BN127" i="16"/>
  <c r="BN277" i="16"/>
  <c r="BO296" i="16"/>
  <c r="BO207" i="16"/>
  <c r="BO271" i="16"/>
  <c r="BN378" i="16"/>
  <c r="BN395" i="16"/>
  <c r="BN410" i="16"/>
  <c r="BN418" i="16"/>
  <c r="BN330" i="16"/>
  <c r="BO284" i="16"/>
  <c r="BO41" i="16"/>
  <c r="BO305" i="16"/>
  <c r="BO220" i="16"/>
  <c r="BO258" i="16"/>
  <c r="BO499" i="16"/>
  <c r="BO528" i="16"/>
  <c r="BN43" i="16"/>
  <c r="BO95" i="16"/>
  <c r="BO121" i="16"/>
  <c r="BO382" i="16"/>
  <c r="BO398" i="16"/>
  <c r="BO412" i="16"/>
  <c r="BO138" i="16"/>
  <c r="BN178" i="16"/>
  <c r="BO250" i="16"/>
  <c r="BO281" i="16"/>
  <c r="BO130" i="16"/>
  <c r="BO510" i="16"/>
  <c r="BP375" i="16"/>
  <c r="BP391" i="16"/>
  <c r="BP235" i="16"/>
  <c r="BP227" i="16"/>
  <c r="BP318" i="16"/>
  <c r="BP334" i="16"/>
  <c r="BP51" i="16"/>
  <c r="BP396" i="16"/>
  <c r="BP411" i="16"/>
  <c r="BP419" i="16"/>
  <c r="BP240" i="16"/>
  <c r="BM128" i="16"/>
  <c r="BP208" i="16"/>
  <c r="BM322" i="16"/>
  <c r="BP502" i="16"/>
  <c r="BP115" i="16"/>
  <c r="BP123" i="16"/>
  <c r="BP198" i="16"/>
  <c r="BP321" i="16"/>
  <c r="BM473" i="16"/>
  <c r="BM306" i="16"/>
  <c r="BM15" i="16"/>
  <c r="BM31" i="16"/>
  <c r="BM331" i="16"/>
  <c r="BM445" i="16"/>
  <c r="BM6" i="16"/>
  <c r="BM260" i="16"/>
  <c r="BM488" i="16"/>
  <c r="BN475" i="16"/>
  <c r="BN506" i="16"/>
  <c r="BN287" i="16"/>
  <c r="BN529" i="16"/>
  <c r="BN61" i="16"/>
  <c r="BN77" i="16"/>
  <c r="BN93" i="16"/>
  <c r="BN170" i="16"/>
  <c r="BN509" i="16"/>
  <c r="BN261" i="16"/>
  <c r="BN293" i="16"/>
  <c r="BN388" i="16"/>
  <c r="BO251" i="16"/>
  <c r="BN291" i="16"/>
  <c r="BN136" i="16"/>
  <c r="BN144" i="16"/>
  <c r="BN152" i="16"/>
  <c r="BN160" i="16"/>
  <c r="BN168" i="16"/>
  <c r="BN314" i="16"/>
  <c r="BN322" i="16"/>
  <c r="BN342" i="16"/>
  <c r="BO333" i="16"/>
  <c r="BO457" i="16"/>
  <c r="BO13" i="16"/>
  <c r="BO29" i="16"/>
  <c r="BO273" i="16"/>
  <c r="BO229" i="16"/>
  <c r="BO355" i="16"/>
  <c r="BO249" i="16"/>
  <c r="BO356" i="16"/>
  <c r="BO372" i="16"/>
  <c r="BO387" i="16"/>
  <c r="BN40" i="16"/>
  <c r="BO103" i="16"/>
  <c r="BN404" i="16"/>
  <c r="BN415" i="16"/>
  <c r="BN200" i="16"/>
  <c r="BN237" i="16"/>
  <c r="BO275" i="16"/>
  <c r="BN230" i="16"/>
  <c r="BO307" i="16"/>
  <c r="BO180" i="16"/>
  <c r="BO209" i="16"/>
  <c r="BP352" i="16"/>
  <c r="BP222" i="16"/>
  <c r="BP339" i="16"/>
  <c r="BP455" i="16"/>
  <c r="BP57" i="16"/>
  <c r="BP65" i="16"/>
  <c r="BP73" i="16"/>
  <c r="BP81" i="16"/>
  <c r="BP89" i="16"/>
  <c r="BP97" i="16"/>
  <c r="BP105" i="16"/>
  <c r="BP345" i="16"/>
  <c r="BP259" i="16"/>
  <c r="BP132" i="16"/>
  <c r="BP140" i="16"/>
  <c r="BP148" i="16"/>
  <c r="BP156" i="16"/>
  <c r="BP164" i="16"/>
  <c r="BP326" i="16"/>
  <c r="BP184" i="16"/>
  <c r="BM134" i="16"/>
  <c r="BM150" i="16"/>
  <c r="BM166" i="16"/>
  <c r="BP386" i="16"/>
  <c r="BP402" i="16"/>
  <c r="BP414" i="16"/>
  <c r="BP172" i="16"/>
  <c r="BP452" i="16"/>
  <c r="BI454" i="16"/>
  <c r="BP244" i="16"/>
  <c r="BP299" i="16"/>
  <c r="BI297" i="16"/>
  <c r="BK58" i="16"/>
  <c r="BK66" i="16"/>
  <c r="BK74" i="16"/>
  <c r="BK82" i="16"/>
  <c r="BK90" i="16"/>
  <c r="BK98" i="16"/>
  <c r="BK113" i="16"/>
  <c r="BK121" i="16"/>
  <c r="BK36" i="16"/>
  <c r="BK39" i="16"/>
  <c r="BK107" i="16"/>
  <c r="BK199" i="16"/>
  <c r="BK374" i="16"/>
  <c r="BK390" i="16"/>
  <c r="BK406" i="16"/>
  <c r="BK416" i="16"/>
  <c r="BK198" i="16"/>
  <c r="BK266" i="16"/>
  <c r="BK294" i="16"/>
  <c r="BK184" i="16"/>
  <c r="BK273" i="16"/>
  <c r="BK293" i="16"/>
  <c r="BK408" i="16"/>
  <c r="BK417" i="16"/>
  <c r="BK200" i="16"/>
  <c r="BM263" i="16"/>
  <c r="BN45" i="16"/>
  <c r="BM115" i="16"/>
  <c r="BM123" i="16"/>
  <c r="BM418" i="16"/>
  <c r="BN306" i="16"/>
  <c r="BM380" i="16"/>
  <c r="BM396" i="16"/>
  <c r="BN131" i="16"/>
  <c r="BN443" i="16"/>
  <c r="BN500" i="16"/>
  <c r="BO110" i="16"/>
  <c r="BO187" i="16"/>
  <c r="BO218" i="16"/>
  <c r="BO385" i="16"/>
  <c r="BO401" i="16"/>
  <c r="BP245" i="16"/>
  <c r="BP133" i="16"/>
  <c r="BP141" i="16"/>
  <c r="BP149" i="16"/>
  <c r="BP157" i="16"/>
  <c r="BP165" i="16"/>
  <c r="BP173" i="16"/>
  <c r="BP282" i="16"/>
  <c r="BP320" i="16"/>
  <c r="BP336" i="16"/>
  <c r="BP359" i="16"/>
  <c r="BO513" i="16"/>
  <c r="BH126" i="16"/>
  <c r="BH208" i="16"/>
  <c r="BH260" i="16"/>
  <c r="BH307" i="16"/>
  <c r="BH368" i="16"/>
  <c r="BI265" i="16"/>
  <c r="BI357" i="16"/>
  <c r="BI284" i="16"/>
  <c r="BK41" i="16"/>
  <c r="BK56" i="16"/>
  <c r="BK72" i="16"/>
  <c r="BK88" i="16"/>
  <c r="BK104" i="16"/>
  <c r="BK108" i="16"/>
  <c r="BK185" i="16"/>
  <c r="BK231" i="16"/>
  <c r="BK278" i="16"/>
  <c r="BK341" i="16"/>
  <c r="BK186" i="16"/>
  <c r="BK269" i="16"/>
  <c r="BK376" i="16"/>
  <c r="BK411" i="16"/>
  <c r="BK419" i="16"/>
  <c r="BK310" i="16"/>
  <c r="BM295" i="16"/>
  <c r="BM337" i="16"/>
  <c r="BM243" i="16"/>
  <c r="BN116" i="16"/>
  <c r="BN124" i="16"/>
  <c r="BM172" i="16"/>
  <c r="BN216" i="16"/>
  <c r="BN241" i="16"/>
  <c r="BN239" i="16"/>
  <c r="BN433" i="16"/>
  <c r="BN308" i="16"/>
  <c r="BN481" i="16"/>
  <c r="BM482" i="16"/>
  <c r="BN47" i="16"/>
  <c r="BO5" i="16"/>
  <c r="BO21" i="16"/>
  <c r="BO108" i="16"/>
  <c r="BO10" i="16"/>
  <c r="BO18" i="16"/>
  <c r="BO26" i="16"/>
  <c r="BO34" i="16"/>
  <c r="BO311" i="16"/>
  <c r="BO381" i="16"/>
  <c r="BO397" i="16"/>
  <c r="BO420" i="16"/>
  <c r="BO217" i="16"/>
  <c r="BP328" i="16"/>
  <c r="BO485" i="16"/>
  <c r="BO523" i="16"/>
  <c r="BP466" i="16"/>
  <c r="BO535" i="16"/>
  <c r="BO456" i="16"/>
  <c r="BP248" i="16"/>
  <c r="BP365" i="16"/>
  <c r="BG50" i="16"/>
  <c r="BF16" i="16"/>
  <c r="BF26" i="16"/>
  <c r="BF32" i="16"/>
  <c r="BH250" i="16"/>
  <c r="BH210" i="16"/>
  <c r="BH312" i="16"/>
  <c r="BI235" i="16"/>
  <c r="BL58" i="16"/>
  <c r="BL66" i="16"/>
  <c r="BL74" i="16"/>
  <c r="BL82" i="16"/>
  <c r="BL90" i="16"/>
  <c r="BL98" i="16"/>
  <c r="BL37" i="16"/>
  <c r="BL109" i="16"/>
  <c r="BL117" i="16"/>
  <c r="BL125" i="16"/>
  <c r="BL374" i="16"/>
  <c r="BL390" i="16"/>
  <c r="BL406" i="16"/>
  <c r="BL412" i="16"/>
  <c r="BL190" i="16"/>
  <c r="BL198" i="16"/>
  <c r="BL204" i="16"/>
  <c r="BL233" i="16"/>
  <c r="BL266" i="16"/>
  <c r="BL294" i="16"/>
  <c r="BL337" i="16"/>
  <c r="BL261" i="16"/>
  <c r="BL305" i="16"/>
  <c r="BL413" i="16"/>
  <c r="BL364" i="16"/>
  <c r="BL476" i="16"/>
  <c r="BL480" i="16"/>
  <c r="BL462" i="16"/>
  <c r="BL502" i="16"/>
  <c r="BL536" i="16"/>
  <c r="BL466" i="16"/>
  <c r="BL500" i="16"/>
  <c r="BL49" i="16"/>
  <c r="BM349" i="16"/>
  <c r="BM421" i="16"/>
  <c r="BM438" i="16"/>
  <c r="BM232" i="16"/>
  <c r="BL30" i="16"/>
  <c r="BL45" i="16"/>
  <c r="BN110" i="16"/>
  <c r="BN187" i="16"/>
  <c r="BM416" i="16"/>
  <c r="BN218" i="16"/>
  <c r="BN485" i="16"/>
  <c r="BM486" i="16"/>
  <c r="BN49" i="16"/>
  <c r="BM54" i="16"/>
  <c r="BM242" i="16"/>
  <c r="BM133" i="16"/>
  <c r="BM141" i="16"/>
  <c r="BM149" i="16"/>
  <c r="BM157" i="16"/>
  <c r="BM165" i="16"/>
  <c r="BM173" i="16"/>
  <c r="BN197" i="16"/>
  <c r="BN229" i="16"/>
  <c r="BM202" i="16"/>
  <c r="BN372" i="16"/>
  <c r="BN387" i="16"/>
  <c r="BN403" i="16"/>
  <c r="BN442" i="16"/>
  <c r="BN450" i="16"/>
  <c r="BM454" i="16"/>
  <c r="BN468" i="16"/>
  <c r="BN483" i="16"/>
  <c r="BO466" i="16"/>
  <c r="BN284" i="16"/>
  <c r="BN41" i="16"/>
  <c r="BO369" i="16"/>
  <c r="BO256" i="16"/>
  <c r="BN258" i="16"/>
  <c r="BO502" i="16"/>
  <c r="BN250" i="16"/>
  <c r="BN281" i="16"/>
  <c r="BP6" i="16"/>
  <c r="BP14" i="16"/>
  <c r="BP22" i="16"/>
  <c r="BP30" i="16"/>
  <c r="BP114" i="16"/>
  <c r="BP122" i="16"/>
  <c r="BP192" i="16"/>
  <c r="BP253" i="16"/>
  <c r="BP285" i="16"/>
  <c r="BP361" i="16"/>
  <c r="BP288" i="16"/>
  <c r="BP385" i="16"/>
  <c r="BO131" i="16"/>
  <c r="BP469" i="16"/>
  <c r="BP513" i="16"/>
  <c r="BP460" i="16"/>
  <c r="BP17" i="16"/>
  <c r="BP33" i="16"/>
  <c r="BP191" i="16"/>
  <c r="BP379" i="16"/>
  <c r="BP491" i="16"/>
  <c r="BP532" i="16"/>
  <c r="BO235" i="16"/>
  <c r="BP260" i="16"/>
  <c r="BP312" i="16"/>
  <c r="BM326" i="16"/>
  <c r="BM501" i="16"/>
  <c r="BP474" i="16"/>
  <c r="BI242" i="16"/>
  <c r="BI42" i="16"/>
  <c r="BM464" i="16"/>
  <c r="BM256" i="16"/>
  <c r="BI298" i="16"/>
  <c r="BI174" i="16"/>
  <c r="BI178" i="16"/>
  <c r="BI494" i="16"/>
  <c r="BI343" i="16"/>
  <c r="BI370" i="16"/>
  <c r="BI375" i="16"/>
  <c r="BI379" i="16"/>
  <c r="BI383" i="16"/>
  <c r="BI387" i="16"/>
  <c r="BI138" i="16"/>
  <c r="BI142" i="16"/>
  <c r="BI50" i="16"/>
  <c r="BL70" i="16"/>
  <c r="BL86" i="16"/>
  <c r="BL102" i="16"/>
  <c r="BL113" i="16"/>
  <c r="BL121" i="16"/>
  <c r="BL263" i="16"/>
  <c r="BL295" i="16"/>
  <c r="BL382" i="16"/>
  <c r="BL398" i="16"/>
  <c r="BL416" i="16"/>
  <c r="BL243" i="16"/>
  <c r="BL273" i="16"/>
  <c r="BL293" i="16"/>
  <c r="BL380" i="16"/>
  <c r="BL417" i="16"/>
  <c r="BL438" i="16"/>
  <c r="BL526" i="16"/>
  <c r="BL488" i="16"/>
  <c r="BL509" i="16"/>
  <c r="BL495" i="16"/>
  <c r="BK267" i="16"/>
  <c r="BK133" i="16"/>
  <c r="BK141" i="16"/>
  <c r="BK149" i="16"/>
  <c r="BK157" i="16"/>
  <c r="BK165" i="16"/>
  <c r="BK173" i="16"/>
  <c r="BL281" i="16"/>
  <c r="BL202" i="16"/>
  <c r="BL454" i="16"/>
  <c r="BL512" i="16"/>
  <c r="BK534" i="16"/>
  <c r="BL138" i="16"/>
  <c r="BL59" i="16"/>
  <c r="BM56" i="16"/>
  <c r="BM72" i="16"/>
  <c r="BM88" i="16"/>
  <c r="BM104" i="16"/>
  <c r="BM231" i="16"/>
  <c r="BI317" i="16"/>
  <c r="BI333" i="16"/>
  <c r="BL114" i="16"/>
  <c r="BL122" i="16"/>
  <c r="BM239" i="16"/>
  <c r="BM11" i="16"/>
  <c r="BM27" i="16"/>
  <c r="BM209" i="16"/>
  <c r="BL20" i="16"/>
  <c r="BL284" i="16"/>
  <c r="BL523" i="16"/>
  <c r="BM430" i="16"/>
  <c r="BN6" i="16"/>
  <c r="BN22" i="16"/>
  <c r="BM39" i="16"/>
  <c r="BN253" i="16"/>
  <c r="BN272" i="16"/>
  <c r="BM304" i="16"/>
  <c r="BM186" i="16"/>
  <c r="BM376" i="16"/>
  <c r="BM408" i="16"/>
  <c r="BN145" i="16"/>
  <c r="BN153" i="16"/>
  <c r="BN161" i="16"/>
  <c r="BN169" i="16"/>
  <c r="BN177" i="16"/>
  <c r="BM310" i="16"/>
  <c r="BN460" i="16"/>
  <c r="BN17" i="16"/>
  <c r="BN33" i="16"/>
  <c r="BN182" i="16"/>
  <c r="BN369" i="16"/>
  <c r="BM298" i="16"/>
  <c r="BN439" i="16"/>
  <c r="BM535" i="16"/>
  <c r="BN463" i="16"/>
  <c r="BG48" i="16"/>
  <c r="BF40" i="16"/>
  <c r="BE26" i="16"/>
  <c r="BF30" i="16"/>
  <c r="BH203" i="16"/>
  <c r="BH213" i="16"/>
  <c r="BH366" i="16"/>
  <c r="BH10" i="16"/>
  <c r="BH26" i="16"/>
  <c r="BH192" i="16"/>
  <c r="BI243" i="16"/>
  <c r="BI208" i="16"/>
  <c r="BI452" i="16"/>
  <c r="BI110" i="16"/>
  <c r="BI118" i="16"/>
  <c r="BK35" i="16"/>
  <c r="BK5" i="16"/>
  <c r="BK21" i="16"/>
  <c r="BK50" i="16"/>
  <c r="BK10" i="16"/>
  <c r="BK18" i="16"/>
  <c r="BK26" i="16"/>
  <c r="BK34" i="16"/>
  <c r="BI127" i="16"/>
  <c r="BK182" i="16"/>
  <c r="BK518" i="16"/>
  <c r="BK128" i="16"/>
  <c r="BK53" i="16"/>
  <c r="BK62" i="16"/>
  <c r="BK78" i="16"/>
  <c r="BK94" i="16"/>
  <c r="BK412" i="16"/>
  <c r="BK421" i="16"/>
  <c r="BK170" i="16"/>
  <c r="BK204" i="16"/>
  <c r="BK366" i="16"/>
  <c r="BK285" i="16"/>
  <c r="BK388" i="16"/>
  <c r="BK240" i="16"/>
  <c r="BK364" i="16"/>
  <c r="BK476" i="16"/>
  <c r="BK536" i="16"/>
  <c r="BK490" i="16"/>
  <c r="BL15" i="16"/>
  <c r="BL31" i="16"/>
  <c r="BL242" i="16"/>
  <c r="BL426" i="16"/>
  <c r="BL435" i="16"/>
  <c r="BK317" i="16"/>
  <c r="BK325" i="16"/>
  <c r="BK336" i="16"/>
  <c r="BL297" i="16"/>
  <c r="BL205" i="16"/>
  <c r="BL280" i="16"/>
  <c r="BL394" i="16"/>
  <c r="BL447" i="16"/>
  <c r="BL508" i="16"/>
  <c r="BL286" i="16"/>
  <c r="BL326" i="16"/>
  <c r="BL142" i="16"/>
  <c r="BM58" i="16"/>
  <c r="BM66" i="16"/>
  <c r="BM74" i="16"/>
  <c r="BM82" i="16"/>
  <c r="BM90" i="16"/>
  <c r="BM98" i="16"/>
  <c r="BM374" i="16"/>
  <c r="BM390" i="16"/>
  <c r="BM406" i="16"/>
  <c r="BM436" i="16"/>
  <c r="BM257" i="16"/>
  <c r="BM462" i="16"/>
  <c r="BM502" i="16"/>
  <c r="BM44" i="16"/>
  <c r="BM116" i="16"/>
  <c r="BM124" i="16"/>
  <c r="BM262" i="16"/>
  <c r="BM335" i="16"/>
  <c r="BM403" i="16"/>
  <c r="BM248" i="16"/>
  <c r="BM422" i="16"/>
  <c r="BM521" i="16"/>
  <c r="BM249" i="16"/>
  <c r="BM321" i="16"/>
  <c r="BM357" i="16"/>
  <c r="BM517" i="16"/>
  <c r="BM16" i="16"/>
  <c r="BM316" i="16"/>
  <c r="BM520" i="16"/>
  <c r="BL28" i="16"/>
  <c r="BL223" i="16"/>
  <c r="BL385" i="16"/>
  <c r="BN269" i="16"/>
  <c r="BM198" i="16"/>
  <c r="BM278" i="16"/>
  <c r="BM277" i="16"/>
  <c r="BM411" i="16"/>
  <c r="BM419" i="16"/>
  <c r="BM200" i="16"/>
  <c r="BN469" i="16"/>
  <c r="BM55" i="16"/>
  <c r="BN44" i="16"/>
  <c r="BM244" i="16"/>
  <c r="BM135" i="16"/>
  <c r="BM143" i="16"/>
  <c r="BM151" i="16"/>
  <c r="BN231" i="16"/>
  <c r="BN247" i="16"/>
  <c r="BN266" i="16"/>
  <c r="BO417" i="16"/>
  <c r="BN312" i="16"/>
  <c r="BN341" i="16"/>
  <c r="BN427" i="16"/>
  <c r="BN476" i="16"/>
  <c r="BO46" i="16"/>
  <c r="BN432" i="16"/>
  <c r="BO193" i="16"/>
  <c r="BN225" i="16"/>
  <c r="BN394" i="16"/>
  <c r="BN465" i="16"/>
  <c r="BN367" i="16"/>
  <c r="BO500" i="16"/>
  <c r="BO509" i="16"/>
  <c r="BO61" i="16"/>
  <c r="BO186" i="16"/>
  <c r="BO261" i="16"/>
  <c r="BO293" i="16"/>
  <c r="BO388" i="16"/>
  <c r="BO291" i="16"/>
  <c r="BO136" i="16"/>
  <c r="BO144" i="16"/>
  <c r="BO152" i="16"/>
  <c r="BO160" i="16"/>
  <c r="BO168" i="16"/>
  <c r="BO314" i="16"/>
  <c r="BO322" i="16"/>
  <c r="BO342" i="16"/>
  <c r="BN518" i="16"/>
  <c r="BN243" i="16"/>
  <c r="BO346" i="16"/>
  <c r="BO226" i="16"/>
  <c r="BO351" i="16"/>
  <c r="BO370" i="16"/>
  <c r="BO383" i="16"/>
  <c r="BO40" i="16"/>
  <c r="BO52" i="16"/>
  <c r="BO69" i="16"/>
  <c r="BO85" i="16"/>
  <c r="BO404" i="16"/>
  <c r="BO415" i="16"/>
  <c r="BO200" i="16"/>
  <c r="BO237" i="16"/>
  <c r="BO174" i="16"/>
  <c r="BO230" i="16"/>
  <c r="BN488" i="16"/>
  <c r="BN357" i="16"/>
  <c r="BN252" i="16"/>
  <c r="BN130" i="16"/>
  <c r="BP110" i="16"/>
  <c r="BP118" i="16"/>
  <c r="BP187" i="16"/>
  <c r="BP218" i="16"/>
  <c r="BO239" i="16"/>
  <c r="BP481" i="16"/>
  <c r="BP492" i="16"/>
  <c r="BP49" i="16"/>
  <c r="BP257" i="16"/>
  <c r="BP220" i="16"/>
  <c r="BP335" i="16"/>
  <c r="BP43" i="16"/>
  <c r="BP63" i="16"/>
  <c r="BP71" i="16"/>
  <c r="BP79" i="16"/>
  <c r="BM159" i="16"/>
  <c r="BM167" i="16"/>
  <c r="BM175" i="16"/>
  <c r="BN276" i="16"/>
  <c r="BM308" i="16"/>
  <c r="BN191" i="16"/>
  <c r="BM296" i="16"/>
  <c r="BN327" i="16"/>
  <c r="BN343" i="16"/>
  <c r="BN474" i="16"/>
  <c r="BM456" i="16"/>
  <c r="BN491" i="16"/>
  <c r="BN532" i="16"/>
  <c r="BN512" i="16"/>
  <c r="BN270" i="16"/>
  <c r="BN508" i="16"/>
  <c r="BO56" i="16"/>
  <c r="BO60" i="16"/>
  <c r="BO64" i="16"/>
  <c r="BO68" i="16"/>
  <c r="BO72" i="16"/>
  <c r="BO76" i="16"/>
  <c r="BO80" i="16"/>
  <c r="BO84" i="16"/>
  <c r="BO88" i="16"/>
  <c r="BO92" i="16"/>
  <c r="BO96" i="16"/>
  <c r="BO100" i="16"/>
  <c r="BO104" i="16"/>
  <c r="BO290" i="16"/>
  <c r="BO443" i="16"/>
  <c r="BO101" i="16"/>
  <c r="BN39" i="16"/>
  <c r="BN400" i="16"/>
  <c r="BN413" i="16"/>
  <c r="BO190" i="16"/>
  <c r="BN228" i="16"/>
  <c r="BO278" i="16"/>
  <c r="BN294" i="16"/>
  <c r="BO494" i="16"/>
  <c r="BO477" i="16"/>
  <c r="BO23" i="16"/>
  <c r="BO363" i="16"/>
  <c r="BO47" i="16"/>
  <c r="BO219" i="16"/>
  <c r="BO194" i="16"/>
  <c r="BO264" i="16"/>
  <c r="BO199" i="16"/>
  <c r="BO179" i="16"/>
  <c r="BO315" i="16"/>
  <c r="BO331" i="16"/>
  <c r="BO506" i="16"/>
  <c r="BO479" i="16"/>
  <c r="BO59" i="16"/>
  <c r="BO111" i="16"/>
  <c r="BO188" i="16"/>
  <c r="BO431" i="16"/>
  <c r="BO142" i="16"/>
  <c r="BO150" i="16"/>
  <c r="BO158" i="16"/>
  <c r="BO166" i="16"/>
  <c r="BO473" i="16"/>
  <c r="BO15" i="16"/>
  <c r="BO48" i="16"/>
  <c r="BO434" i="16"/>
  <c r="BO445" i="16"/>
  <c r="BO449" i="16"/>
  <c r="BO45" i="16"/>
  <c r="BO309" i="16"/>
  <c r="BO241" i="16"/>
  <c r="BO377" i="16"/>
  <c r="BO392" i="16"/>
  <c r="BO409" i="16"/>
  <c r="BO530" i="16"/>
  <c r="BO522" i="16"/>
  <c r="BP5" i="16"/>
  <c r="BP21" i="16"/>
  <c r="BP273" i="16"/>
  <c r="BP229" i="16"/>
  <c r="BP355" i="16"/>
  <c r="BP353" i="16"/>
  <c r="BP403" i="16"/>
  <c r="BP442" i="16"/>
  <c r="BP450" i="16"/>
  <c r="BP483" i="16"/>
  <c r="BO495" i="16"/>
  <c r="BO493" i="16"/>
  <c r="BO77" i="16"/>
  <c r="BO91" i="16"/>
  <c r="BN117" i="16"/>
  <c r="BN125" i="16"/>
  <c r="BN283" i="16"/>
  <c r="BN374" i="16"/>
  <c r="BN390" i="16"/>
  <c r="BN406" i="16"/>
  <c r="BN416" i="16"/>
  <c r="BN134" i="16"/>
  <c r="BN478" i="16"/>
  <c r="BN454" i="16"/>
  <c r="BN42" i="16"/>
  <c r="BN210" i="16"/>
  <c r="BN260" i="16"/>
  <c r="BN358" i="16"/>
  <c r="BN462" i="16"/>
  <c r="BP108" i="16"/>
  <c r="BP10" i="16"/>
  <c r="BP18" i="16"/>
  <c r="BP26" i="16"/>
  <c r="BP34" i="16"/>
  <c r="BP311" i="16"/>
  <c r="BP381" i="16"/>
  <c r="BP397" i="16"/>
  <c r="BP420" i="16"/>
  <c r="BP433" i="16"/>
  <c r="BO129" i="16"/>
  <c r="BO137" i="16"/>
  <c r="BP217" i="16"/>
  <c r="BP485" i="16"/>
  <c r="BP523" i="16"/>
  <c r="BP464" i="16"/>
  <c r="BP535" i="16"/>
  <c r="BP456" i="16"/>
  <c r="BP246" i="16"/>
  <c r="BP289" i="16"/>
  <c r="BP197" i="16"/>
  <c r="BP372" i="16"/>
  <c r="BP387" i="16"/>
  <c r="BP8" i="16"/>
  <c r="BP24" i="16"/>
  <c r="BP275" i="16"/>
  <c r="BP178" i="16"/>
  <c r="BP501" i="16"/>
  <c r="BO183" i="16"/>
  <c r="BP300" i="16"/>
  <c r="BP468" i="16"/>
  <c r="BP408" i="16"/>
  <c r="BP310" i="16"/>
  <c r="BM181" i="16"/>
  <c r="BM393" i="16"/>
  <c r="BM144" i="16"/>
  <c r="BM160" i="16"/>
  <c r="BM230" i="16"/>
  <c r="BM334" i="16"/>
  <c r="BM272" i="16"/>
  <c r="BP499" i="16"/>
  <c r="BP113" i="16"/>
  <c r="BP121" i="16"/>
  <c r="BP185" i="16"/>
  <c r="BI251" i="16"/>
  <c r="BP317" i="16"/>
  <c r="BP251" i="16"/>
  <c r="BP87" i="16"/>
  <c r="BP95" i="16"/>
  <c r="BP103" i="16"/>
  <c r="BP16" i="16"/>
  <c r="BP32" i="16"/>
  <c r="BP138" i="16"/>
  <c r="BP146" i="16"/>
  <c r="BP154" i="16"/>
  <c r="BP162" i="16"/>
  <c r="BP527" i="16"/>
  <c r="BO422" i="16"/>
  <c r="BO360" i="16"/>
  <c r="BO529" i="16"/>
  <c r="BP280" i="16"/>
  <c r="BM275" i="16"/>
  <c r="BM148" i="16"/>
  <c r="BM164" i="16"/>
  <c r="BM176" i="16"/>
  <c r="BM342" i="16"/>
  <c r="BP382" i="16"/>
  <c r="BP398" i="16"/>
  <c r="BP412" i="16"/>
  <c r="BP170" i="16"/>
  <c r="BP304" i="16"/>
  <c r="BP451" i="16"/>
  <c r="BI299" i="16"/>
  <c r="BI426" i="16"/>
  <c r="BI302" i="16"/>
  <c r="BP510" i="16"/>
  <c r="BP242" i="16"/>
  <c r="BM211" i="16"/>
  <c r="BM253" i="16"/>
  <c r="BM409" i="16"/>
  <c r="BM466" i="16"/>
  <c r="BM13" i="16"/>
  <c r="BM29" i="16"/>
  <c r="BP249" i="16"/>
  <c r="BP319" i="16"/>
  <c r="BM525" i="16"/>
  <c r="BP533" i="16"/>
  <c r="BP180" i="16"/>
  <c r="BI501" i="16"/>
  <c r="BP457" i="16"/>
  <c r="BM57" i="16"/>
  <c r="BM59" i="16"/>
  <c r="BM61" i="16"/>
  <c r="BM63" i="16"/>
  <c r="BM65" i="16"/>
  <c r="BM67" i="16"/>
  <c r="BM69" i="16"/>
  <c r="BM71" i="16"/>
  <c r="BM73" i="16"/>
  <c r="BM75" i="16"/>
  <c r="BM77" i="16"/>
  <c r="BM79" i="16"/>
  <c r="BM81" i="16"/>
  <c r="BM83" i="16"/>
  <c r="BM85" i="16"/>
  <c r="BM87" i="16"/>
  <c r="BM89" i="16"/>
  <c r="BM91" i="16"/>
  <c r="BM93" i="16"/>
  <c r="BM95" i="16"/>
  <c r="BM97" i="16"/>
  <c r="BM99" i="16"/>
  <c r="BM101" i="16"/>
  <c r="BM103" i="16"/>
  <c r="BP106" i="16"/>
  <c r="BP271" i="16"/>
  <c r="BM348" i="16"/>
  <c r="BI254" i="16"/>
  <c r="BP302" i="16"/>
  <c r="BI372" i="16"/>
  <c r="BI391" i="16"/>
  <c r="BI181" i="16"/>
  <c r="BI128" i="16"/>
  <c r="BI132" i="16"/>
  <c r="BI148" i="16"/>
  <c r="BI152" i="16"/>
  <c r="BI156" i="16"/>
  <c r="BI160" i="16"/>
  <c r="BI164" i="16"/>
  <c r="BI168" i="16"/>
  <c r="BI314" i="16"/>
  <c r="BI497" i="16"/>
  <c r="BP497" i="16"/>
  <c r="BP268" i="16"/>
  <c r="BP284" i="16"/>
  <c r="BP368" i="16"/>
  <c r="BP54" i="16"/>
  <c r="BP202" i="16"/>
  <c r="BP296" i="16"/>
  <c r="BP250" i="16"/>
  <c r="BP281" i="16"/>
  <c r="BM178" i="16"/>
  <c r="BP258" i="16"/>
  <c r="BP295" i="16"/>
  <c r="BP233" i="16"/>
  <c r="BP505" i="16"/>
  <c r="BI326" i="16"/>
  <c r="BI431" i="16"/>
  <c r="BI262" i="16"/>
  <c r="BP447" i="16"/>
  <c r="BP458" i="16"/>
  <c r="BI143" i="16"/>
  <c r="BM36" i="16"/>
  <c r="BI53" i="16"/>
  <c r="BM108" i="16"/>
  <c r="BI366" i="16"/>
  <c r="BI236" i="16"/>
  <c r="BI145" i="16"/>
  <c r="BI147" i="16"/>
  <c r="BI149" i="16"/>
  <c r="BI151" i="16"/>
  <c r="BI153" i="16"/>
  <c r="BI155" i="16"/>
  <c r="BI157" i="16"/>
  <c r="BI159" i="16"/>
  <c r="BI161" i="16"/>
  <c r="BI163" i="16"/>
  <c r="BI165" i="16"/>
  <c r="BI167" i="16"/>
  <c r="BI169" i="16"/>
  <c r="BI171" i="16"/>
  <c r="BI173" i="16"/>
  <c r="BI175" i="16"/>
  <c r="BI177" i="16"/>
  <c r="BI259" i="16"/>
  <c r="BI134" i="16"/>
  <c r="BI136" i="16"/>
  <c r="BI140" i="16"/>
  <c r="BI144" i="16"/>
  <c r="BI146" i="16"/>
  <c r="BI150" i="16"/>
  <c r="BI154" i="16"/>
  <c r="BI158" i="16"/>
  <c r="BI162" i="16"/>
  <c r="BI166" i="16"/>
  <c r="BI191" i="16"/>
  <c r="BM195" i="16"/>
  <c r="BI339" i="16"/>
  <c r="BI362" i="16"/>
  <c r="BI105" i="16"/>
  <c r="BI131" i="16"/>
  <c r="BI135" i="16"/>
  <c r="BI139" i="16"/>
  <c r="BI291" i="16"/>
  <c r="BI507" i="16"/>
  <c r="BI335" i="16"/>
  <c r="BI479" i="16"/>
  <c r="BI483" i="16"/>
  <c r="BI487" i="16"/>
  <c r="BI330" i="16"/>
  <c r="BI338" i="16"/>
  <c r="BI342" i="16"/>
  <c r="DD118" i="16"/>
  <c r="EH118" i="16" s="1"/>
  <c r="DA118" i="16"/>
  <c r="DC118" i="16"/>
  <c r="EG118" i="16" s="1"/>
  <c r="DB118" i="16"/>
  <c r="DE118" i="16"/>
  <c r="EI118" i="16" s="1"/>
  <c r="DE344" i="16"/>
  <c r="EI344" i="16" s="1"/>
  <c r="DD344" i="16"/>
  <c r="DB344" i="16"/>
  <c r="DC344" i="16"/>
  <c r="DA344" i="16"/>
  <c r="DE144" i="16"/>
  <c r="DB144" i="16"/>
  <c r="DC144" i="16"/>
  <c r="DD144" i="16"/>
  <c r="DA144" i="16"/>
  <c r="DE168" i="16"/>
  <c r="DD168" i="16"/>
  <c r="DB168" i="16"/>
  <c r="DC168" i="16"/>
  <c r="DA168" i="16"/>
  <c r="DD50" i="16"/>
  <c r="DA50" i="16"/>
  <c r="EE50" i="16" s="1"/>
  <c r="DE50" i="16"/>
  <c r="DC50" i="16"/>
  <c r="DB50" i="16"/>
  <c r="EF50" i="16" s="1"/>
  <c r="DE367" i="16"/>
  <c r="EI367" i="16" s="1"/>
  <c r="DC367" i="16"/>
  <c r="DD367" i="16"/>
  <c r="DA367" i="16"/>
  <c r="EE367" i="16" s="1"/>
  <c r="DB367" i="16"/>
  <c r="DA294" i="16"/>
  <c r="DC294" i="16"/>
  <c r="DD294" i="16"/>
  <c r="EH294" i="16" s="1"/>
  <c r="DE294" i="16"/>
  <c r="EI294" i="16" s="1"/>
  <c r="DB294" i="16"/>
  <c r="EF294" i="16" s="1"/>
  <c r="DE72" i="16"/>
  <c r="DD72" i="16"/>
  <c r="EH72" i="16" s="1"/>
  <c r="DB72" i="16"/>
  <c r="EF72" i="16" s="1"/>
  <c r="DC72" i="16"/>
  <c r="DA72" i="16"/>
  <c r="DE88" i="16"/>
  <c r="EI88" i="16" s="1"/>
  <c r="DD88" i="16"/>
  <c r="DB88" i="16"/>
  <c r="DC88" i="16"/>
  <c r="DA88" i="16"/>
  <c r="DE111" i="16"/>
  <c r="DD111" i="16"/>
  <c r="EH111" i="16" s="1"/>
  <c r="DA111" i="16"/>
  <c r="DC111" i="16"/>
  <c r="DB111" i="16"/>
  <c r="EF111" i="16" s="1"/>
  <c r="DE263" i="16"/>
  <c r="DC263" i="16"/>
  <c r="DD263" i="16"/>
  <c r="EH263" i="16" s="1"/>
  <c r="DA263" i="16"/>
  <c r="DB263" i="16"/>
  <c r="DA406" i="16"/>
  <c r="DC406" i="16"/>
  <c r="EG406" i="16" s="1"/>
  <c r="DD406" i="16"/>
  <c r="DE406" i="16"/>
  <c r="DB406" i="16"/>
  <c r="DC133" i="16"/>
  <c r="DB133" i="16"/>
  <c r="DA133" i="16"/>
  <c r="DE133" i="16"/>
  <c r="DD133" i="16"/>
  <c r="EH133" i="16" s="1"/>
  <c r="DC157" i="16"/>
  <c r="EG157" i="16" s="1"/>
  <c r="DD157" i="16"/>
  <c r="DB157" i="16"/>
  <c r="DE157" i="16"/>
  <c r="EI157" i="16" s="1"/>
  <c r="DA157" i="16"/>
  <c r="DE244" i="16"/>
  <c r="DD244" i="16"/>
  <c r="DB244" i="16"/>
  <c r="DA244" i="16"/>
  <c r="DC244" i="16"/>
  <c r="DA430" i="16"/>
  <c r="DC430" i="16"/>
  <c r="EG430" i="16" s="1"/>
  <c r="DD430" i="16"/>
  <c r="EH430" i="16" s="1"/>
  <c r="DE430" i="16"/>
  <c r="DB430" i="16"/>
  <c r="DA270" i="16"/>
  <c r="EE270" i="16" s="1"/>
  <c r="DC270" i="16"/>
  <c r="DD270" i="16"/>
  <c r="DE270" i="16"/>
  <c r="DB270" i="16"/>
  <c r="DE316" i="16"/>
  <c r="EI316" i="16" s="1"/>
  <c r="DD316" i="16"/>
  <c r="DB316" i="16"/>
  <c r="DA316" i="16"/>
  <c r="EE316" i="16" s="1"/>
  <c r="DC316" i="16"/>
  <c r="DE356" i="16"/>
  <c r="DD356" i="16"/>
  <c r="DB356" i="16"/>
  <c r="EF356" i="16" s="1"/>
  <c r="DC356" i="16"/>
  <c r="EG356" i="16" s="1"/>
  <c r="DA356" i="16"/>
  <c r="DE487" i="16"/>
  <c r="DC487" i="16"/>
  <c r="DD487" i="16"/>
  <c r="DA487" i="16"/>
  <c r="EE487" i="16" s="1"/>
  <c r="DB487" i="16"/>
  <c r="DA514" i="16"/>
  <c r="EE514" i="16" s="1"/>
  <c r="DE514" i="16"/>
  <c r="DC514" i="16"/>
  <c r="DB514" i="16"/>
  <c r="DD514" i="16"/>
  <c r="DC341" i="16"/>
  <c r="DD341" i="16"/>
  <c r="DB341" i="16"/>
  <c r="DA341" i="16"/>
  <c r="EE341" i="16" s="1"/>
  <c r="DE341" i="16"/>
  <c r="DE169" i="16"/>
  <c r="DC169" i="16"/>
  <c r="DD169" i="16"/>
  <c r="DB169" i="16"/>
  <c r="EF169" i="16" s="1"/>
  <c r="DA169" i="16"/>
  <c r="DC317" i="16"/>
  <c r="DD317" i="16"/>
  <c r="EH317" i="16" s="1"/>
  <c r="DB317" i="16"/>
  <c r="DE317" i="16"/>
  <c r="DA317" i="16"/>
  <c r="DE425" i="16"/>
  <c r="DC425" i="16"/>
  <c r="EG425" i="16" s="1"/>
  <c r="DD425" i="16"/>
  <c r="DB425" i="16"/>
  <c r="DA425" i="16"/>
  <c r="DE459" i="16"/>
  <c r="DA459" i="16"/>
  <c r="EE459" i="16" s="1"/>
  <c r="DB459" i="16"/>
  <c r="DC459" i="16"/>
  <c r="DD459" i="16"/>
  <c r="DJ36" i="16"/>
  <c r="DI36" i="16"/>
  <c r="DH36" i="16"/>
  <c r="EL36" i="16" s="1"/>
  <c r="DF36" i="16"/>
  <c r="EJ36" i="16" s="1"/>
  <c r="DG36" i="16"/>
  <c r="DJ67" i="16"/>
  <c r="DF67" i="16"/>
  <c r="DG67" i="16"/>
  <c r="DI67" i="16"/>
  <c r="DH67" i="16"/>
  <c r="DJ79" i="16"/>
  <c r="DI79" i="16"/>
  <c r="DF79" i="16"/>
  <c r="EJ79" i="16" s="1"/>
  <c r="DH79" i="16"/>
  <c r="DG79" i="16"/>
  <c r="EK79" i="16" s="1"/>
  <c r="DJ91" i="16"/>
  <c r="DI91" i="16"/>
  <c r="EM91" i="16" s="1"/>
  <c r="DF91" i="16"/>
  <c r="DH91" i="16"/>
  <c r="EL91" i="16" s="1"/>
  <c r="DG91" i="16"/>
  <c r="DJ95" i="16"/>
  <c r="EN95" i="16" s="1"/>
  <c r="DI95" i="16"/>
  <c r="DF95" i="16"/>
  <c r="DH95" i="16"/>
  <c r="DG95" i="16"/>
  <c r="DJ193" i="16"/>
  <c r="DI193" i="16"/>
  <c r="EM193" i="16" s="1"/>
  <c r="DH193" i="16"/>
  <c r="EL193" i="16" s="1"/>
  <c r="DG193" i="16"/>
  <c r="DF193" i="16"/>
  <c r="DJ329" i="16"/>
  <c r="EN329" i="16" s="1"/>
  <c r="DI329" i="16"/>
  <c r="DH329" i="16"/>
  <c r="DG329" i="16"/>
  <c r="DF329" i="16"/>
  <c r="DJ227" i="16"/>
  <c r="DI227" i="16"/>
  <c r="DF227" i="16"/>
  <c r="DG227" i="16"/>
  <c r="EK227" i="16" s="1"/>
  <c r="DH227" i="16"/>
  <c r="DH350" i="16"/>
  <c r="DI350" i="16"/>
  <c r="DG350" i="16"/>
  <c r="DJ350" i="16"/>
  <c r="EN350" i="16" s="1"/>
  <c r="DF350" i="16"/>
  <c r="DJ218" i="16"/>
  <c r="DG218" i="16"/>
  <c r="DI218" i="16"/>
  <c r="DH218" i="16"/>
  <c r="DF218" i="16"/>
  <c r="DI381" i="16"/>
  <c r="DH381" i="16"/>
  <c r="DG381" i="16"/>
  <c r="DF381" i="16"/>
  <c r="DJ381" i="16"/>
  <c r="EN381" i="16" s="1"/>
  <c r="DJ397" i="16"/>
  <c r="EN397" i="16" s="1"/>
  <c r="DI397" i="16"/>
  <c r="DH397" i="16"/>
  <c r="DG397" i="16"/>
  <c r="DF397" i="16"/>
  <c r="DJ522" i="16"/>
  <c r="DI522" i="16"/>
  <c r="DG522" i="16"/>
  <c r="DF522" i="16"/>
  <c r="DH522" i="16"/>
  <c r="DE448" i="16"/>
  <c r="DD448" i="16"/>
  <c r="EH448" i="16" s="1"/>
  <c r="DB448" i="16"/>
  <c r="DA448" i="16"/>
  <c r="DC448" i="16"/>
  <c r="DE528" i="16"/>
  <c r="EI528" i="16" s="1"/>
  <c r="DD528" i="16"/>
  <c r="DB528" i="16"/>
  <c r="DC528" i="16"/>
  <c r="DA528" i="16"/>
  <c r="DA490" i="16"/>
  <c r="DE490" i="16"/>
  <c r="EI490" i="16" s="1"/>
  <c r="DC490" i="16"/>
  <c r="DB490" i="16"/>
  <c r="DD490" i="16"/>
  <c r="DJ40" i="16"/>
  <c r="DH40" i="16"/>
  <c r="DG40" i="16"/>
  <c r="DF40" i="16"/>
  <c r="EJ40" i="16" s="1"/>
  <c r="DI40" i="16"/>
  <c r="DJ12" i="16"/>
  <c r="DI12" i="16"/>
  <c r="DH12" i="16"/>
  <c r="DG12" i="16"/>
  <c r="EK12" i="16" s="1"/>
  <c r="DF12" i="16"/>
  <c r="DJ24" i="16"/>
  <c r="DI24" i="16"/>
  <c r="EM24" i="16" s="1"/>
  <c r="DH24" i="16"/>
  <c r="DG24" i="16"/>
  <c r="DF24" i="16"/>
  <c r="EJ24" i="16" s="1"/>
  <c r="DJ32" i="16"/>
  <c r="DI32" i="16"/>
  <c r="DF32" i="16"/>
  <c r="DH32" i="16"/>
  <c r="EL32" i="16" s="1"/>
  <c r="DG32" i="16"/>
  <c r="DJ237" i="16"/>
  <c r="EN237" i="16" s="1"/>
  <c r="DH237" i="16"/>
  <c r="DI237" i="16"/>
  <c r="EM237" i="16" s="1"/>
  <c r="DG237" i="16"/>
  <c r="EK237" i="16" s="1"/>
  <c r="DF237" i="16"/>
  <c r="DJ434" i="16"/>
  <c r="DI434" i="16"/>
  <c r="EM434" i="16" s="1"/>
  <c r="DH434" i="16"/>
  <c r="DG434" i="16"/>
  <c r="EK434" i="16" s="1"/>
  <c r="DF434" i="16"/>
  <c r="DJ203" i="16"/>
  <c r="EN203" i="16" s="1"/>
  <c r="DI203" i="16"/>
  <c r="DF203" i="16"/>
  <c r="DH203" i="16"/>
  <c r="DG203" i="16"/>
  <c r="DJ376" i="16"/>
  <c r="DI376" i="16"/>
  <c r="EM376" i="16" s="1"/>
  <c r="DH376" i="16"/>
  <c r="DF376" i="16"/>
  <c r="DG376" i="16"/>
  <c r="DJ404" i="16"/>
  <c r="EN404" i="16" s="1"/>
  <c r="DI404" i="16"/>
  <c r="DH404" i="16"/>
  <c r="DF404" i="16"/>
  <c r="DG404" i="16"/>
  <c r="EK404" i="16" s="1"/>
  <c r="DJ419" i="16"/>
  <c r="DI419" i="16"/>
  <c r="DH419" i="16"/>
  <c r="DG419" i="16"/>
  <c r="DF419" i="16"/>
  <c r="DJ252" i="16"/>
  <c r="EN252" i="16" s="1"/>
  <c r="DI252" i="16"/>
  <c r="DH252" i="16"/>
  <c r="DG252" i="16"/>
  <c r="DF252" i="16"/>
  <c r="DJ300" i="16"/>
  <c r="DI300" i="16"/>
  <c r="DH300" i="16"/>
  <c r="DG300" i="16"/>
  <c r="DF300" i="16"/>
  <c r="DJ452" i="16"/>
  <c r="EN452" i="16" s="1"/>
  <c r="DI452" i="16"/>
  <c r="DH452" i="16"/>
  <c r="DF452" i="16"/>
  <c r="DG452" i="16"/>
  <c r="EK452" i="16" s="1"/>
  <c r="DJ506" i="16"/>
  <c r="DI506" i="16"/>
  <c r="EM506" i="16" s="1"/>
  <c r="DG506" i="16"/>
  <c r="EK506" i="16" s="1"/>
  <c r="DH506" i="16"/>
  <c r="DF506" i="16"/>
  <c r="DJ41" i="16"/>
  <c r="EN41" i="16" s="1"/>
  <c r="DI41" i="16"/>
  <c r="DH41" i="16"/>
  <c r="DG41" i="16"/>
  <c r="DF41" i="16"/>
  <c r="DJ339" i="16"/>
  <c r="DI339" i="16"/>
  <c r="DF339" i="16"/>
  <c r="DG339" i="16"/>
  <c r="EK339" i="16" s="1"/>
  <c r="DH339" i="16"/>
  <c r="DJ184" i="16"/>
  <c r="EN184" i="16" s="1"/>
  <c r="DI184" i="16"/>
  <c r="DH184" i="16"/>
  <c r="DG184" i="16"/>
  <c r="DF184" i="16"/>
  <c r="DJ253" i="16"/>
  <c r="DH253" i="16"/>
  <c r="DI253" i="16"/>
  <c r="DG253" i="16"/>
  <c r="DF253" i="16"/>
  <c r="DJ285" i="16"/>
  <c r="EN285" i="16" s="1"/>
  <c r="DH285" i="16"/>
  <c r="DI285" i="16"/>
  <c r="DG285" i="16"/>
  <c r="DF285" i="16"/>
  <c r="DJ357" i="16"/>
  <c r="DH357" i="16"/>
  <c r="DG357" i="16"/>
  <c r="DI357" i="16"/>
  <c r="DF357" i="16"/>
  <c r="DJ234" i="16"/>
  <c r="DG234" i="16"/>
  <c r="DI234" i="16"/>
  <c r="DH234" i="16"/>
  <c r="DF234" i="16"/>
  <c r="EJ234" i="16" s="1"/>
  <c r="DJ484" i="16"/>
  <c r="DI484" i="16"/>
  <c r="EM484" i="16" s="1"/>
  <c r="DH484" i="16"/>
  <c r="EL484" i="16" s="1"/>
  <c r="DG484" i="16"/>
  <c r="DF484" i="16"/>
  <c r="DI445" i="16"/>
  <c r="DH445" i="16"/>
  <c r="DG445" i="16"/>
  <c r="DJ445" i="16"/>
  <c r="DF445" i="16"/>
  <c r="DJ491" i="16"/>
  <c r="DI491" i="16"/>
  <c r="DG491" i="16"/>
  <c r="DH491" i="16"/>
  <c r="DF491" i="16"/>
  <c r="DJ55" i="16"/>
  <c r="EN55" i="16" s="1"/>
  <c r="DI55" i="16"/>
  <c r="DG55" i="16"/>
  <c r="EK55" i="16" s="1"/>
  <c r="DF55" i="16"/>
  <c r="EJ55" i="16" s="1"/>
  <c r="DH55" i="16"/>
  <c r="DD49" i="16"/>
  <c r="DE49" i="16"/>
  <c r="EI49" i="16" s="1"/>
  <c r="DC49" i="16"/>
  <c r="DB49" i="16"/>
  <c r="EF49" i="16" s="1"/>
  <c r="DA49" i="16"/>
  <c r="DD9" i="16"/>
  <c r="DE9" i="16"/>
  <c r="DC9" i="16"/>
  <c r="DB9" i="16"/>
  <c r="DA9" i="16"/>
  <c r="EE9" i="16" s="1"/>
  <c r="DD21" i="16"/>
  <c r="DC21" i="16"/>
  <c r="EG21" i="16" s="1"/>
  <c r="DB21" i="16"/>
  <c r="DA21" i="16"/>
  <c r="DE21" i="16"/>
  <c r="DD33" i="16"/>
  <c r="DE33" i="16"/>
  <c r="DC33" i="16"/>
  <c r="EG33" i="16" s="1"/>
  <c r="DB33" i="16"/>
  <c r="DA33" i="16"/>
  <c r="EE33" i="16" s="1"/>
  <c r="DJ429" i="16"/>
  <c r="DI429" i="16"/>
  <c r="DH429" i="16"/>
  <c r="DG429" i="16"/>
  <c r="DF429" i="16"/>
  <c r="DJ145" i="16"/>
  <c r="DI145" i="16"/>
  <c r="DH145" i="16"/>
  <c r="DG145" i="16"/>
  <c r="DF145" i="16"/>
  <c r="EJ145" i="16" s="1"/>
  <c r="DJ169" i="16"/>
  <c r="EN169" i="16" s="1"/>
  <c r="DI169" i="16"/>
  <c r="EM169" i="16" s="1"/>
  <c r="DH169" i="16"/>
  <c r="DG169" i="16"/>
  <c r="EK169" i="16" s="1"/>
  <c r="DF169" i="16"/>
  <c r="DJ369" i="16"/>
  <c r="DI369" i="16"/>
  <c r="DH369" i="16"/>
  <c r="DG369" i="16"/>
  <c r="DF369" i="16"/>
  <c r="AX272" i="16"/>
  <c r="BJ272" i="16" s="1"/>
  <c r="DJ272" i="16"/>
  <c r="EN272" i="16" s="1"/>
  <c r="DI272" i="16"/>
  <c r="DH272" i="16"/>
  <c r="DF272" i="16"/>
  <c r="DG272" i="16"/>
  <c r="EK272" i="16" s="1"/>
  <c r="DJ377" i="16"/>
  <c r="DI377" i="16"/>
  <c r="DH377" i="16"/>
  <c r="DG377" i="16"/>
  <c r="DF377" i="16"/>
  <c r="DJ458" i="16"/>
  <c r="DI458" i="16"/>
  <c r="DG458" i="16"/>
  <c r="DF458" i="16"/>
  <c r="DH458" i="16"/>
  <c r="EL458" i="16" s="1"/>
  <c r="DJ464" i="16"/>
  <c r="DI464" i="16"/>
  <c r="EM464" i="16" s="1"/>
  <c r="DH464" i="16"/>
  <c r="DG464" i="16"/>
  <c r="DF464" i="16"/>
  <c r="DJ521" i="16"/>
  <c r="DI521" i="16"/>
  <c r="EM521" i="16" s="1"/>
  <c r="DG521" i="16"/>
  <c r="DH521" i="16"/>
  <c r="DF521" i="16"/>
  <c r="DJ48" i="16"/>
  <c r="DH48" i="16"/>
  <c r="DI48" i="16"/>
  <c r="DF48" i="16"/>
  <c r="EJ48" i="16" s="1"/>
  <c r="DG48" i="16"/>
  <c r="EK48" i="16" s="1"/>
  <c r="DJ148" i="16"/>
  <c r="DI148" i="16"/>
  <c r="DH148" i="16"/>
  <c r="EL148" i="16" s="1"/>
  <c r="DF148" i="16"/>
  <c r="EJ148" i="16" s="1"/>
  <c r="DG148" i="16"/>
  <c r="AX160" i="16"/>
  <c r="BJ160" i="16" s="1"/>
  <c r="DJ160" i="16"/>
  <c r="DI160" i="16"/>
  <c r="DH160" i="16"/>
  <c r="DF160" i="16"/>
  <c r="DG160" i="16"/>
  <c r="AX176" i="16"/>
  <c r="BJ176" i="16" s="1"/>
  <c r="DJ176" i="16"/>
  <c r="EN176" i="16" s="1"/>
  <c r="DI176" i="16"/>
  <c r="DH176" i="16"/>
  <c r="DF176" i="16"/>
  <c r="DG176" i="16"/>
  <c r="DJ230" i="16"/>
  <c r="DG230" i="16"/>
  <c r="DH230" i="16"/>
  <c r="DI230" i="16"/>
  <c r="DF230" i="16"/>
  <c r="AX315" i="16"/>
  <c r="BJ315" i="16" s="1"/>
  <c r="DJ315" i="16"/>
  <c r="DI315" i="16"/>
  <c r="DF315" i="16"/>
  <c r="DH315" i="16"/>
  <c r="EL315" i="16" s="1"/>
  <c r="DG315" i="16"/>
  <c r="EK315" i="16" s="1"/>
  <c r="DJ327" i="16"/>
  <c r="DI327" i="16"/>
  <c r="DF327" i="16"/>
  <c r="DH327" i="16"/>
  <c r="EL327" i="16" s="1"/>
  <c r="DG327" i="16"/>
  <c r="AX201" i="16"/>
  <c r="BJ201" i="16" s="1"/>
  <c r="DJ201" i="16"/>
  <c r="EN201" i="16" s="1"/>
  <c r="DI201" i="16"/>
  <c r="DH201" i="16"/>
  <c r="EL201" i="16" s="1"/>
  <c r="DF201" i="16"/>
  <c r="DG201" i="16"/>
  <c r="EK201" i="16" s="1"/>
  <c r="DJ278" i="16"/>
  <c r="EN278" i="16" s="1"/>
  <c r="DG278" i="16"/>
  <c r="DH278" i="16"/>
  <c r="DF278" i="16"/>
  <c r="DI278" i="16"/>
  <c r="DJ526" i="16"/>
  <c r="EN526" i="16" s="1"/>
  <c r="DI526" i="16"/>
  <c r="DH526" i="16"/>
  <c r="EL526" i="16" s="1"/>
  <c r="DG526" i="16"/>
  <c r="DF526" i="16"/>
  <c r="DI322" i="16"/>
  <c r="DJ322" i="16"/>
  <c r="EN322" i="16" s="1"/>
  <c r="DG322" i="16"/>
  <c r="DH322" i="16"/>
  <c r="DF322" i="16"/>
  <c r="DJ330" i="16"/>
  <c r="DI330" i="16"/>
  <c r="DG330" i="16"/>
  <c r="EK330" i="16" s="1"/>
  <c r="DH330" i="16"/>
  <c r="DF330" i="16"/>
  <c r="EJ330" i="16" s="1"/>
  <c r="DE112" i="16"/>
  <c r="DB112" i="16"/>
  <c r="DC112" i="16"/>
  <c r="DD112" i="16"/>
  <c r="DA112" i="16"/>
  <c r="DE191" i="16"/>
  <c r="DC191" i="16"/>
  <c r="DD191" i="16"/>
  <c r="DB191" i="16"/>
  <c r="DA191" i="16"/>
  <c r="DD130" i="16"/>
  <c r="DA130" i="16"/>
  <c r="EE130" i="16" s="1"/>
  <c r="DE130" i="16"/>
  <c r="DC130" i="16"/>
  <c r="DB130" i="16"/>
  <c r="DD146" i="16"/>
  <c r="EH146" i="16" s="1"/>
  <c r="DA146" i="16"/>
  <c r="DE146" i="16"/>
  <c r="DC146" i="16"/>
  <c r="DB146" i="16"/>
  <c r="EF146" i="16" s="1"/>
  <c r="DA162" i="16"/>
  <c r="DE162" i="16"/>
  <c r="DC162" i="16"/>
  <c r="DB162" i="16"/>
  <c r="DD162" i="16"/>
  <c r="DC245" i="16"/>
  <c r="EG245" i="16" s="1"/>
  <c r="DD245" i="16"/>
  <c r="DB245" i="16"/>
  <c r="EF245" i="16" s="1"/>
  <c r="DA245" i="16"/>
  <c r="DE245" i="16"/>
  <c r="DC429" i="16"/>
  <c r="DD429" i="16"/>
  <c r="EH429" i="16" s="1"/>
  <c r="DB429" i="16"/>
  <c r="DE429" i="16"/>
  <c r="EI429" i="16" s="1"/>
  <c r="DA429" i="16"/>
  <c r="DA258" i="16"/>
  <c r="EE258" i="16" s="1"/>
  <c r="DE258" i="16"/>
  <c r="DC258" i="16"/>
  <c r="DB258" i="16"/>
  <c r="DD258" i="16"/>
  <c r="EH258" i="16" s="1"/>
  <c r="DD58" i="16"/>
  <c r="DA58" i="16"/>
  <c r="DE58" i="16"/>
  <c r="DC58" i="16"/>
  <c r="EG58" i="16" s="1"/>
  <c r="DB58" i="16"/>
  <c r="DD66" i="16"/>
  <c r="DA66" i="16"/>
  <c r="DE66" i="16"/>
  <c r="EI66" i="16" s="1"/>
  <c r="DC66" i="16"/>
  <c r="DB66" i="16"/>
  <c r="DD82" i="16"/>
  <c r="DA82" i="16"/>
  <c r="EE82" i="16" s="1"/>
  <c r="DE82" i="16"/>
  <c r="DC82" i="16"/>
  <c r="DB82" i="16"/>
  <c r="DD37" i="16"/>
  <c r="DC37" i="16"/>
  <c r="DB37" i="16"/>
  <c r="DA37" i="16"/>
  <c r="DE37" i="16"/>
  <c r="EI37" i="16" s="1"/>
  <c r="DE121" i="16"/>
  <c r="DC121" i="16"/>
  <c r="EG121" i="16" s="1"/>
  <c r="DD121" i="16"/>
  <c r="DB121" i="16"/>
  <c r="EF121" i="16" s="1"/>
  <c r="DA121" i="16"/>
  <c r="DE279" i="16"/>
  <c r="DC279" i="16"/>
  <c r="DD279" i="16"/>
  <c r="DA279" i="16"/>
  <c r="DB279" i="16"/>
  <c r="DE395" i="16"/>
  <c r="DA395" i="16"/>
  <c r="EE395" i="16" s="1"/>
  <c r="DB395" i="16"/>
  <c r="DD395" i="16"/>
  <c r="DC395" i="16"/>
  <c r="DE435" i="16"/>
  <c r="EI435" i="16" s="1"/>
  <c r="DB435" i="16"/>
  <c r="DC435" i="16"/>
  <c r="EG435" i="16" s="1"/>
  <c r="DA435" i="16"/>
  <c r="DD435" i="16"/>
  <c r="DE143" i="16"/>
  <c r="DD143" i="16"/>
  <c r="DA143" i="16"/>
  <c r="DC143" i="16"/>
  <c r="DB143" i="16"/>
  <c r="DE151" i="16"/>
  <c r="EI151" i="16" s="1"/>
  <c r="DA151" i="16"/>
  <c r="DC151" i="16"/>
  <c r="DD151" i="16"/>
  <c r="DB151" i="16"/>
  <c r="DE167" i="16"/>
  <c r="DA167" i="16"/>
  <c r="EE167" i="16" s="1"/>
  <c r="DC167" i="16"/>
  <c r="DD167" i="16"/>
  <c r="EH167" i="16" s="1"/>
  <c r="DB167" i="16"/>
  <c r="DE251" i="16"/>
  <c r="DA251" i="16"/>
  <c r="DB251" i="16"/>
  <c r="DD251" i="16"/>
  <c r="DC251" i="16"/>
  <c r="EG251" i="16" s="1"/>
  <c r="DE432" i="16"/>
  <c r="DD432" i="16"/>
  <c r="DB432" i="16"/>
  <c r="DA432" i="16"/>
  <c r="DC432" i="16"/>
  <c r="DA286" i="16"/>
  <c r="DC286" i="16"/>
  <c r="DD286" i="16"/>
  <c r="EH286" i="16" s="1"/>
  <c r="DE286" i="16"/>
  <c r="DB286" i="16"/>
  <c r="EF286" i="16" s="1"/>
  <c r="DA274" i="16"/>
  <c r="DE274" i="16"/>
  <c r="EI274" i="16" s="1"/>
  <c r="DC274" i="16"/>
  <c r="DB274" i="16"/>
  <c r="DD274" i="16"/>
  <c r="DA326" i="16"/>
  <c r="EE326" i="16" s="1"/>
  <c r="DC326" i="16"/>
  <c r="DD326" i="16"/>
  <c r="DE326" i="16"/>
  <c r="DB326" i="16"/>
  <c r="DE424" i="16"/>
  <c r="DD424" i="16"/>
  <c r="DB424" i="16"/>
  <c r="DC424" i="16"/>
  <c r="DA424" i="16"/>
  <c r="DA510" i="16"/>
  <c r="DC510" i="16"/>
  <c r="DD510" i="16"/>
  <c r="EH510" i="16" s="1"/>
  <c r="DE510" i="16"/>
  <c r="DB510" i="16"/>
  <c r="DE460" i="16"/>
  <c r="DD460" i="16"/>
  <c r="DB460" i="16"/>
  <c r="DA460" i="16"/>
  <c r="EE460" i="16" s="1"/>
  <c r="DC460" i="16"/>
  <c r="DA366" i="16"/>
  <c r="DC366" i="16"/>
  <c r="DD366" i="16"/>
  <c r="DE366" i="16"/>
  <c r="DB366" i="16"/>
  <c r="EF366" i="16" s="1"/>
  <c r="DE179" i="16"/>
  <c r="DB179" i="16"/>
  <c r="DC179" i="16"/>
  <c r="DA179" i="16"/>
  <c r="EE179" i="16" s="1"/>
  <c r="DD179" i="16"/>
  <c r="DE319" i="16"/>
  <c r="DC319" i="16"/>
  <c r="DD319" i="16"/>
  <c r="EH319" i="16" s="1"/>
  <c r="DB319" i="16"/>
  <c r="DA319" i="16"/>
  <c r="EE319" i="16" s="1"/>
  <c r="DE340" i="16"/>
  <c r="DD340" i="16"/>
  <c r="DB340" i="16"/>
  <c r="DC340" i="16"/>
  <c r="EG340" i="16" s="1"/>
  <c r="DA340" i="16"/>
  <c r="DE503" i="16"/>
  <c r="EI503" i="16" s="1"/>
  <c r="DC503" i="16"/>
  <c r="DD503" i="16"/>
  <c r="DA503" i="16"/>
  <c r="DB503" i="16"/>
  <c r="EF503" i="16" s="1"/>
  <c r="DC461" i="16"/>
  <c r="DD461" i="16"/>
  <c r="DB461" i="16"/>
  <c r="DE461" i="16"/>
  <c r="EI461" i="16" s="1"/>
  <c r="DA461" i="16"/>
  <c r="DE335" i="16"/>
  <c r="DC335" i="16"/>
  <c r="DD335" i="16"/>
  <c r="DB335" i="16"/>
  <c r="DA335" i="16"/>
  <c r="DA518" i="16"/>
  <c r="DC518" i="16"/>
  <c r="EG518" i="16" s="1"/>
  <c r="DD518" i="16"/>
  <c r="DE518" i="16"/>
  <c r="DB518" i="16"/>
  <c r="DE59" i="16"/>
  <c r="DA59" i="16"/>
  <c r="DB59" i="16"/>
  <c r="EF59" i="16" s="1"/>
  <c r="DD59" i="16"/>
  <c r="DC59" i="16"/>
  <c r="EG59" i="16" s="1"/>
  <c r="DE67" i="16"/>
  <c r="DD67" i="16"/>
  <c r="DA67" i="16"/>
  <c r="DB67" i="16"/>
  <c r="DC67" i="16"/>
  <c r="DE75" i="16"/>
  <c r="DA75" i="16"/>
  <c r="DD75" i="16"/>
  <c r="DB75" i="16"/>
  <c r="DC75" i="16"/>
  <c r="DE83" i="16"/>
  <c r="DD83" i="16"/>
  <c r="EH83" i="16" s="1"/>
  <c r="DA83" i="16"/>
  <c r="DB83" i="16"/>
  <c r="DC83" i="16"/>
  <c r="DE91" i="16"/>
  <c r="DA91" i="16"/>
  <c r="DB91" i="16"/>
  <c r="DD91" i="16"/>
  <c r="DC91" i="16"/>
  <c r="DE99" i="16"/>
  <c r="DD99" i="16"/>
  <c r="DA99" i="16"/>
  <c r="DB99" i="16"/>
  <c r="EF99" i="16" s="1"/>
  <c r="DC99" i="16"/>
  <c r="AX198" i="16"/>
  <c r="BJ198" i="16" s="1"/>
  <c r="DJ198" i="16"/>
  <c r="DG198" i="16"/>
  <c r="DH198" i="16"/>
  <c r="DI198" i="16"/>
  <c r="EM198" i="16" s="1"/>
  <c r="DF198" i="16"/>
  <c r="DJ286" i="16"/>
  <c r="DG286" i="16"/>
  <c r="DH286" i="16"/>
  <c r="EL286" i="16" s="1"/>
  <c r="DI286" i="16"/>
  <c r="DF286" i="16"/>
  <c r="EJ286" i="16" s="1"/>
  <c r="DE183" i="16"/>
  <c r="DC183" i="16"/>
  <c r="DD183" i="16"/>
  <c r="DA183" i="16"/>
  <c r="EE183" i="16" s="1"/>
  <c r="DB183" i="16"/>
  <c r="DE227" i="16"/>
  <c r="DB227" i="16"/>
  <c r="DC227" i="16"/>
  <c r="EG227" i="16" s="1"/>
  <c r="DA227" i="16"/>
  <c r="DD227" i="16"/>
  <c r="DC309" i="16"/>
  <c r="DD309" i="16"/>
  <c r="DB309" i="16"/>
  <c r="DA309" i="16"/>
  <c r="EE309" i="16" s="1"/>
  <c r="DE309" i="16"/>
  <c r="DC213" i="16"/>
  <c r="EG213" i="16" s="1"/>
  <c r="DD213" i="16"/>
  <c r="DB213" i="16"/>
  <c r="DA213" i="16"/>
  <c r="DE213" i="16"/>
  <c r="EI213" i="16" s="1"/>
  <c r="DE307" i="16"/>
  <c r="DB307" i="16"/>
  <c r="DC307" i="16"/>
  <c r="DA307" i="16"/>
  <c r="EE307" i="16" s="1"/>
  <c r="DD307" i="16"/>
  <c r="DC381" i="16"/>
  <c r="DD381" i="16"/>
  <c r="DB381" i="16"/>
  <c r="EF381" i="16" s="1"/>
  <c r="DE381" i="16"/>
  <c r="DA381" i="16"/>
  <c r="DC397" i="16"/>
  <c r="DD397" i="16"/>
  <c r="EH397" i="16" s="1"/>
  <c r="DB397" i="16"/>
  <c r="DE397" i="16"/>
  <c r="EI397" i="16" s="1"/>
  <c r="DA397" i="16"/>
  <c r="DJ494" i="16"/>
  <c r="EN494" i="16" s="1"/>
  <c r="DI494" i="16"/>
  <c r="DH494" i="16"/>
  <c r="DG494" i="16"/>
  <c r="DF494" i="16"/>
  <c r="DJ442" i="16"/>
  <c r="DI442" i="16"/>
  <c r="DG442" i="16"/>
  <c r="DH442" i="16"/>
  <c r="DF442" i="16"/>
  <c r="DJ450" i="16"/>
  <c r="DI450" i="16"/>
  <c r="DH450" i="16"/>
  <c r="EL450" i="16" s="1"/>
  <c r="DG450" i="16"/>
  <c r="DF450" i="16"/>
  <c r="DJ525" i="16"/>
  <c r="DI525" i="16"/>
  <c r="EM525" i="16" s="1"/>
  <c r="DH525" i="16"/>
  <c r="DG525" i="16"/>
  <c r="EK525" i="16" s="1"/>
  <c r="DF525" i="16"/>
  <c r="DI478" i="16"/>
  <c r="EM478" i="16" s="1"/>
  <c r="DH478" i="16"/>
  <c r="DG478" i="16"/>
  <c r="EK478" i="16" s="1"/>
  <c r="DJ478" i="16"/>
  <c r="DF478" i="16"/>
  <c r="EJ478" i="16" s="1"/>
  <c r="AX496" i="16"/>
  <c r="BJ496" i="16" s="1"/>
  <c r="DJ496" i="16"/>
  <c r="DI496" i="16"/>
  <c r="DH496" i="16"/>
  <c r="EL496" i="16" s="1"/>
  <c r="DG496" i="16"/>
  <c r="DF496" i="16"/>
  <c r="DJ511" i="16"/>
  <c r="DI511" i="16"/>
  <c r="EM511" i="16" s="1"/>
  <c r="DH511" i="16"/>
  <c r="DG511" i="16"/>
  <c r="EK511" i="16" s="1"/>
  <c r="DF511" i="16"/>
  <c r="DE4" i="16"/>
  <c r="EI4" i="16" s="1"/>
  <c r="DB4" i="16"/>
  <c r="DD4" i="16"/>
  <c r="EH4" i="16" s="1"/>
  <c r="DA4" i="16"/>
  <c r="DC4" i="16"/>
  <c r="EG4" i="16" s="1"/>
  <c r="DE8" i="16"/>
  <c r="DB8" i="16"/>
  <c r="DD8" i="16"/>
  <c r="DC8" i="16"/>
  <c r="DA8" i="16"/>
  <c r="DE16" i="16"/>
  <c r="DB16" i="16"/>
  <c r="DC16" i="16"/>
  <c r="EG16" i="16" s="1"/>
  <c r="DD16" i="16"/>
  <c r="DA16" i="16"/>
  <c r="DE24" i="16"/>
  <c r="DB24" i="16"/>
  <c r="EF24" i="16" s="1"/>
  <c r="DD24" i="16"/>
  <c r="DC24" i="16"/>
  <c r="EG24" i="16" s="1"/>
  <c r="DA24" i="16"/>
  <c r="DE32" i="16"/>
  <c r="DB32" i="16"/>
  <c r="DC32" i="16"/>
  <c r="DD32" i="16"/>
  <c r="DA32" i="16"/>
  <c r="EE32" i="16" s="1"/>
  <c r="DJ245" i="16"/>
  <c r="DH245" i="16"/>
  <c r="DF245" i="16"/>
  <c r="DI245" i="16"/>
  <c r="DG245" i="16"/>
  <c r="AX428" i="16"/>
  <c r="BJ428" i="16" s="1"/>
  <c r="DJ428" i="16"/>
  <c r="DI428" i="16"/>
  <c r="EM428" i="16" s="1"/>
  <c r="DH428" i="16"/>
  <c r="DF428" i="16"/>
  <c r="DG428" i="16"/>
  <c r="DJ134" i="16"/>
  <c r="EN134" i="16" s="1"/>
  <c r="DG134" i="16"/>
  <c r="DH134" i="16"/>
  <c r="DI134" i="16"/>
  <c r="DF134" i="16"/>
  <c r="DE203" i="16"/>
  <c r="DA203" i="16"/>
  <c r="DB203" i="16"/>
  <c r="DD203" i="16"/>
  <c r="EH203" i="16" s="1"/>
  <c r="DC203" i="16"/>
  <c r="DE348" i="16"/>
  <c r="DD348" i="16"/>
  <c r="DB348" i="16"/>
  <c r="EF348" i="16" s="1"/>
  <c r="DA348" i="16"/>
  <c r="DC348" i="16"/>
  <c r="EG348" i="16" s="1"/>
  <c r="DE384" i="16"/>
  <c r="DD384" i="16"/>
  <c r="EH384" i="16" s="1"/>
  <c r="DB384" i="16"/>
  <c r="DA384" i="16"/>
  <c r="DC384" i="16"/>
  <c r="DE404" i="16"/>
  <c r="EI404" i="16" s="1"/>
  <c r="DD404" i="16"/>
  <c r="DB404" i="16"/>
  <c r="DC404" i="16"/>
  <c r="DA404" i="16"/>
  <c r="DE419" i="16"/>
  <c r="DB419" i="16"/>
  <c r="EF419" i="16" s="1"/>
  <c r="DC419" i="16"/>
  <c r="DD419" i="16"/>
  <c r="DA419" i="16"/>
  <c r="DA202" i="16"/>
  <c r="DE202" i="16"/>
  <c r="DC202" i="16"/>
  <c r="EG202" i="16" s="1"/>
  <c r="DB202" i="16"/>
  <c r="DD202" i="16"/>
  <c r="EH202" i="16" s="1"/>
  <c r="DE252" i="16"/>
  <c r="DD252" i="16"/>
  <c r="EH252" i="16" s="1"/>
  <c r="DB252" i="16"/>
  <c r="DA252" i="16"/>
  <c r="DC252" i="16"/>
  <c r="DE284" i="16"/>
  <c r="EI284" i="16" s="1"/>
  <c r="DD284" i="16"/>
  <c r="DB284" i="16"/>
  <c r="DA284" i="16"/>
  <c r="DC284" i="16"/>
  <c r="DA310" i="16"/>
  <c r="DC310" i="16"/>
  <c r="EG310" i="16" s="1"/>
  <c r="DD310" i="16"/>
  <c r="DE310" i="16"/>
  <c r="EI310" i="16" s="1"/>
  <c r="DB310" i="16"/>
  <c r="DE452" i="16"/>
  <c r="DD452" i="16"/>
  <c r="DB452" i="16"/>
  <c r="EF452" i="16" s="1"/>
  <c r="DA452" i="16"/>
  <c r="DC452" i="16"/>
  <c r="EG452" i="16" s="1"/>
  <c r="DE499" i="16"/>
  <c r="DB499" i="16"/>
  <c r="EF499" i="16" s="1"/>
  <c r="DC499" i="16"/>
  <c r="DA499" i="16"/>
  <c r="EE499" i="16" s="1"/>
  <c r="DD499" i="16"/>
  <c r="DE465" i="16"/>
  <c r="DC465" i="16"/>
  <c r="DD465" i="16"/>
  <c r="DB465" i="16"/>
  <c r="DA465" i="16"/>
  <c r="EE465" i="16" s="1"/>
  <c r="DJ53" i="16"/>
  <c r="DI53" i="16"/>
  <c r="DH53" i="16"/>
  <c r="DF53" i="16"/>
  <c r="DG53" i="16"/>
  <c r="DE107" i="16"/>
  <c r="DA107" i="16"/>
  <c r="DD107" i="16"/>
  <c r="DB107" i="16"/>
  <c r="DC107" i="16"/>
  <c r="AX375" i="16"/>
  <c r="BJ375" i="16" s="1"/>
  <c r="DJ375" i="16"/>
  <c r="EN375" i="16" s="1"/>
  <c r="DI375" i="16"/>
  <c r="DF375" i="16"/>
  <c r="DH375" i="16"/>
  <c r="DG375" i="16"/>
  <c r="DE184" i="16"/>
  <c r="DD184" i="16"/>
  <c r="DB184" i="16"/>
  <c r="DC184" i="16"/>
  <c r="DA184" i="16"/>
  <c r="DC253" i="16"/>
  <c r="EG253" i="16" s="1"/>
  <c r="DD253" i="16"/>
  <c r="DB253" i="16"/>
  <c r="DE253" i="16"/>
  <c r="DA253" i="16"/>
  <c r="EE253" i="16" s="1"/>
  <c r="DC261" i="16"/>
  <c r="DD261" i="16"/>
  <c r="EH261" i="16" s="1"/>
  <c r="DB261" i="16"/>
  <c r="DA261" i="16"/>
  <c r="EE261" i="16" s="1"/>
  <c r="DE261" i="16"/>
  <c r="DC285" i="16"/>
  <c r="EG285" i="16" s="1"/>
  <c r="DD285" i="16"/>
  <c r="DB285" i="16"/>
  <c r="DE285" i="16"/>
  <c r="DA285" i="16"/>
  <c r="EE285" i="16" s="1"/>
  <c r="DE305" i="16"/>
  <c r="DC305" i="16"/>
  <c r="DD305" i="16"/>
  <c r="DB305" i="16"/>
  <c r="DA305" i="16"/>
  <c r="DC197" i="16"/>
  <c r="DD197" i="16"/>
  <c r="DB197" i="16"/>
  <c r="EF197" i="16" s="1"/>
  <c r="DA197" i="16"/>
  <c r="DE197" i="16"/>
  <c r="DA234" i="16"/>
  <c r="DE234" i="16"/>
  <c r="DC234" i="16"/>
  <c r="DB234" i="16"/>
  <c r="DD234" i="16"/>
  <c r="DC477" i="16"/>
  <c r="EG477" i="16" s="1"/>
  <c r="DD477" i="16"/>
  <c r="DB477" i="16"/>
  <c r="DE477" i="16"/>
  <c r="DA477" i="16"/>
  <c r="EE477" i="16" s="1"/>
  <c r="DC533" i="16"/>
  <c r="DD533" i="16"/>
  <c r="DB533" i="16"/>
  <c r="DE533" i="16"/>
  <c r="DA533" i="16"/>
  <c r="DC445" i="16"/>
  <c r="DD445" i="16"/>
  <c r="DB445" i="16"/>
  <c r="DE445" i="16"/>
  <c r="DA445" i="16"/>
  <c r="DE523" i="16"/>
  <c r="DB523" i="16"/>
  <c r="DA523" i="16"/>
  <c r="DD523" i="16"/>
  <c r="DC523" i="16"/>
  <c r="DJ47" i="16"/>
  <c r="EN47" i="16" s="1"/>
  <c r="DI47" i="16"/>
  <c r="DF47" i="16"/>
  <c r="DH47" i="16"/>
  <c r="DG47" i="16"/>
  <c r="DJ3" i="16"/>
  <c r="DI3" i="16"/>
  <c r="DH3" i="16"/>
  <c r="DF3" i="16"/>
  <c r="EJ3" i="16" s="1"/>
  <c r="DG3" i="16"/>
  <c r="DJ11" i="16"/>
  <c r="DI11" i="16"/>
  <c r="DH11" i="16"/>
  <c r="EL11" i="16" s="1"/>
  <c r="DF11" i="16"/>
  <c r="DG11" i="16"/>
  <c r="EK11" i="16" s="1"/>
  <c r="DJ19" i="16"/>
  <c r="DI19" i="16"/>
  <c r="DH19" i="16"/>
  <c r="DF19" i="16"/>
  <c r="DG19" i="16"/>
  <c r="DJ27" i="16"/>
  <c r="EN27" i="16" s="1"/>
  <c r="DI27" i="16"/>
  <c r="DH27" i="16"/>
  <c r="DF27" i="16"/>
  <c r="DG27" i="16"/>
  <c r="DJ207" i="16"/>
  <c r="DI207" i="16"/>
  <c r="DF207" i="16"/>
  <c r="DH207" i="16"/>
  <c r="EL207" i="16" s="1"/>
  <c r="DG207" i="16"/>
  <c r="DJ251" i="16"/>
  <c r="DI251" i="16"/>
  <c r="DF251" i="16"/>
  <c r="DH251" i="16"/>
  <c r="DG251" i="16"/>
  <c r="AX431" i="16"/>
  <c r="BJ431" i="16" s="1"/>
  <c r="DJ431" i="16"/>
  <c r="EN431" i="16" s="1"/>
  <c r="DI431" i="16"/>
  <c r="DH431" i="16"/>
  <c r="DF431" i="16"/>
  <c r="DG431" i="16"/>
  <c r="DJ139" i="16"/>
  <c r="DI139" i="16"/>
  <c r="DF139" i="16"/>
  <c r="DH139" i="16"/>
  <c r="DG139" i="16"/>
  <c r="DJ155" i="16"/>
  <c r="DI155" i="16"/>
  <c r="DF155" i="16"/>
  <c r="EJ155" i="16" s="1"/>
  <c r="DH155" i="16"/>
  <c r="DG155" i="16"/>
  <c r="DJ171" i="16"/>
  <c r="DI171" i="16"/>
  <c r="EM171" i="16" s="1"/>
  <c r="DF171" i="16"/>
  <c r="DH171" i="16"/>
  <c r="DG171" i="16"/>
  <c r="DJ304" i="16"/>
  <c r="EN304" i="16" s="1"/>
  <c r="DI304" i="16"/>
  <c r="DH304" i="16"/>
  <c r="DF304" i="16"/>
  <c r="DG304" i="16"/>
  <c r="DJ427" i="16"/>
  <c r="DI427" i="16"/>
  <c r="EM427" i="16" s="1"/>
  <c r="DG427" i="16"/>
  <c r="DF427" i="16"/>
  <c r="EJ427" i="16" s="1"/>
  <c r="DH427" i="16"/>
  <c r="DE369" i="16"/>
  <c r="EI369" i="16" s="1"/>
  <c r="DC369" i="16"/>
  <c r="DD369" i="16"/>
  <c r="EH369" i="16" s="1"/>
  <c r="DB369" i="16"/>
  <c r="DA369" i="16"/>
  <c r="DE208" i="16"/>
  <c r="DD208" i="16"/>
  <c r="DB208" i="16"/>
  <c r="DA208" i="16"/>
  <c r="DC208" i="16"/>
  <c r="DE256" i="16"/>
  <c r="DD256" i="16"/>
  <c r="DB256" i="16"/>
  <c r="DA256" i="16"/>
  <c r="DC256" i="16"/>
  <c r="DE272" i="16"/>
  <c r="DD272" i="16"/>
  <c r="DB272" i="16"/>
  <c r="DA272" i="16"/>
  <c r="EE272" i="16" s="1"/>
  <c r="DC272" i="16"/>
  <c r="DE288" i="16"/>
  <c r="DD288" i="16"/>
  <c r="DB288" i="16"/>
  <c r="DA288" i="16"/>
  <c r="DC288" i="16"/>
  <c r="DE360" i="16"/>
  <c r="DD360" i="16"/>
  <c r="DB360" i="16"/>
  <c r="DC360" i="16"/>
  <c r="EG360" i="16" s="1"/>
  <c r="DA360" i="16"/>
  <c r="DE377" i="16"/>
  <c r="EI377" i="16" s="1"/>
  <c r="DC377" i="16"/>
  <c r="DD377" i="16"/>
  <c r="DB377" i="16"/>
  <c r="DA377" i="16"/>
  <c r="EE377" i="16" s="1"/>
  <c r="DE420" i="16"/>
  <c r="DD420" i="16"/>
  <c r="DB420" i="16"/>
  <c r="DC420" i="16"/>
  <c r="EG420" i="16" s="1"/>
  <c r="DA420" i="16"/>
  <c r="DI510" i="16"/>
  <c r="EM510" i="16" s="1"/>
  <c r="DH510" i="16"/>
  <c r="DG510" i="16"/>
  <c r="DF510" i="16"/>
  <c r="DJ510" i="16"/>
  <c r="EN510" i="16" s="1"/>
  <c r="AX460" i="16"/>
  <c r="BJ460" i="16" s="1"/>
  <c r="DJ460" i="16"/>
  <c r="DI460" i="16"/>
  <c r="DH460" i="16"/>
  <c r="DG460" i="16"/>
  <c r="DF460" i="16"/>
  <c r="EJ460" i="16" s="1"/>
  <c r="DE516" i="16"/>
  <c r="DD516" i="16"/>
  <c r="DB516" i="16"/>
  <c r="DC516" i="16"/>
  <c r="DA516" i="16"/>
  <c r="DE464" i="16"/>
  <c r="DD464" i="16"/>
  <c r="DB464" i="16"/>
  <c r="DA464" i="16"/>
  <c r="DC464" i="16"/>
  <c r="DE468" i="16"/>
  <c r="DD468" i="16"/>
  <c r="DB468" i="16"/>
  <c r="DC468" i="16"/>
  <c r="DA468" i="16"/>
  <c r="DE508" i="16"/>
  <c r="EI508" i="16" s="1"/>
  <c r="DD508" i="16"/>
  <c r="DB508" i="16"/>
  <c r="DA508" i="16"/>
  <c r="DC508" i="16"/>
  <c r="DE521" i="16"/>
  <c r="DC521" i="16"/>
  <c r="DD521" i="16"/>
  <c r="DB521" i="16"/>
  <c r="DA521" i="16"/>
  <c r="DI46" i="16"/>
  <c r="EM46" i="16" s="1"/>
  <c r="DJ46" i="16"/>
  <c r="DG46" i="16"/>
  <c r="DH46" i="16"/>
  <c r="DF46" i="16"/>
  <c r="EJ46" i="16" s="1"/>
  <c r="DJ112" i="16"/>
  <c r="DI112" i="16"/>
  <c r="DH112" i="16"/>
  <c r="DF112" i="16"/>
  <c r="DG112" i="16"/>
  <c r="DJ116" i="16"/>
  <c r="EN116" i="16" s="1"/>
  <c r="DI116" i="16"/>
  <c r="DH116" i="16"/>
  <c r="DF116" i="16"/>
  <c r="DG116" i="16"/>
  <c r="EK116" i="16" s="1"/>
  <c r="DJ120" i="16"/>
  <c r="DI120" i="16"/>
  <c r="DH120" i="16"/>
  <c r="DG120" i="16"/>
  <c r="EK120" i="16" s="1"/>
  <c r="DF120" i="16"/>
  <c r="DJ124" i="16"/>
  <c r="EN124" i="16" s="1"/>
  <c r="DI124" i="16"/>
  <c r="DH124" i="16"/>
  <c r="DG124" i="16"/>
  <c r="DF124" i="16"/>
  <c r="DJ191" i="16"/>
  <c r="DI191" i="16"/>
  <c r="EM191" i="16" s="1"/>
  <c r="DF191" i="16"/>
  <c r="DH191" i="16"/>
  <c r="EL191" i="16" s="1"/>
  <c r="DG191" i="16"/>
  <c r="AX271" i="16"/>
  <c r="BJ271" i="16" s="1"/>
  <c r="DJ271" i="16"/>
  <c r="DI271" i="16"/>
  <c r="EM271" i="16" s="1"/>
  <c r="DF271" i="16"/>
  <c r="DH271" i="16"/>
  <c r="EL271" i="16" s="1"/>
  <c r="DG271" i="16"/>
  <c r="AX303" i="16"/>
  <c r="BJ303" i="16" s="1"/>
  <c r="DJ303" i="16"/>
  <c r="DI303" i="16"/>
  <c r="DF303" i="16"/>
  <c r="DH303" i="16"/>
  <c r="DG303" i="16"/>
  <c r="AX363" i="16"/>
  <c r="BJ363" i="16" s="1"/>
  <c r="DJ363" i="16"/>
  <c r="DI363" i="16"/>
  <c r="DF363" i="16"/>
  <c r="DG363" i="16"/>
  <c r="EK363" i="16" s="1"/>
  <c r="DH363" i="16"/>
  <c r="DJ438" i="16"/>
  <c r="DG438" i="16"/>
  <c r="DF438" i="16"/>
  <c r="EJ438" i="16" s="1"/>
  <c r="DI438" i="16"/>
  <c r="DH438" i="16"/>
  <c r="DJ503" i="16"/>
  <c r="DI503" i="16"/>
  <c r="DH503" i="16"/>
  <c r="DF503" i="16"/>
  <c r="EJ503" i="16" s="1"/>
  <c r="DG503" i="16"/>
  <c r="DJ524" i="16"/>
  <c r="DI524" i="16"/>
  <c r="DH524" i="16"/>
  <c r="DG524" i="16"/>
  <c r="DF524" i="16"/>
  <c r="EJ524" i="16" s="1"/>
  <c r="AX453" i="16"/>
  <c r="BJ453" i="16" s="1"/>
  <c r="DJ453" i="16"/>
  <c r="DG453" i="16"/>
  <c r="DI453" i="16"/>
  <c r="DH453" i="16"/>
  <c r="DF453" i="16"/>
  <c r="EJ453" i="16" s="1"/>
  <c r="DJ457" i="16"/>
  <c r="DI457" i="16"/>
  <c r="EM457" i="16" s="1"/>
  <c r="DG457" i="16"/>
  <c r="DH457" i="16"/>
  <c r="EL457" i="16" s="1"/>
  <c r="DF457" i="16"/>
  <c r="DJ461" i="16"/>
  <c r="DI461" i="16"/>
  <c r="DH461" i="16"/>
  <c r="DG461" i="16"/>
  <c r="DF461" i="16"/>
  <c r="EJ461" i="16" s="1"/>
  <c r="AX492" i="16"/>
  <c r="BJ492" i="16" s="1"/>
  <c r="DJ492" i="16"/>
  <c r="DI492" i="16"/>
  <c r="DH492" i="16"/>
  <c r="EL492" i="16" s="1"/>
  <c r="DG492" i="16"/>
  <c r="DF492" i="16"/>
  <c r="DJ512" i="16"/>
  <c r="DI512" i="16"/>
  <c r="EM512" i="16" s="1"/>
  <c r="DH512" i="16"/>
  <c r="DG512" i="16"/>
  <c r="DF512" i="16"/>
  <c r="DJ58" i="16"/>
  <c r="EN58" i="16" s="1"/>
  <c r="DI58" i="16"/>
  <c r="DG58" i="16"/>
  <c r="DH58" i="16"/>
  <c r="DF58" i="16"/>
  <c r="AX62" i="16"/>
  <c r="BJ62" i="16" s="1"/>
  <c r="DI62" i="16"/>
  <c r="DG62" i="16"/>
  <c r="DJ62" i="16"/>
  <c r="DH62" i="16"/>
  <c r="DF62" i="16"/>
  <c r="DI66" i="16"/>
  <c r="DG66" i="16"/>
  <c r="EK66" i="16" s="1"/>
  <c r="DJ66" i="16"/>
  <c r="DH66" i="16"/>
  <c r="DF66" i="16"/>
  <c r="AX70" i="16"/>
  <c r="BJ70" i="16" s="1"/>
  <c r="DJ70" i="16"/>
  <c r="DI70" i="16"/>
  <c r="DG70" i="16"/>
  <c r="DH70" i="16"/>
  <c r="EL70" i="16" s="1"/>
  <c r="DF70" i="16"/>
  <c r="DJ74" i="16"/>
  <c r="DG74" i="16"/>
  <c r="DI74" i="16"/>
  <c r="DH74" i="16"/>
  <c r="DF74" i="16"/>
  <c r="AX78" i="16"/>
  <c r="BJ78" i="16" s="1"/>
  <c r="DJ78" i="16"/>
  <c r="DG78" i="16"/>
  <c r="DH78" i="16"/>
  <c r="DI78" i="16"/>
  <c r="DF78" i="16"/>
  <c r="DJ82" i="16"/>
  <c r="DG82" i="16"/>
  <c r="DI82" i="16"/>
  <c r="DF82" i="16"/>
  <c r="DH82" i="16"/>
  <c r="AX86" i="16"/>
  <c r="BJ86" i="16" s="1"/>
  <c r="DJ86" i="16"/>
  <c r="DG86" i="16"/>
  <c r="DH86" i="16"/>
  <c r="DF86" i="16"/>
  <c r="DI86" i="16"/>
  <c r="DJ90" i="16"/>
  <c r="EN90" i="16" s="1"/>
  <c r="DG90" i="16"/>
  <c r="DI90" i="16"/>
  <c r="EM90" i="16" s="1"/>
  <c r="DH90" i="16"/>
  <c r="DF90" i="16"/>
  <c r="AX94" i="16"/>
  <c r="BJ94" i="16" s="1"/>
  <c r="DJ94" i="16"/>
  <c r="DG94" i="16"/>
  <c r="DH94" i="16"/>
  <c r="EL94" i="16" s="1"/>
  <c r="DI94" i="16"/>
  <c r="DF94" i="16"/>
  <c r="EJ94" i="16" s="1"/>
  <c r="DG98" i="16"/>
  <c r="DJ98" i="16"/>
  <c r="DI98" i="16"/>
  <c r="DH98" i="16"/>
  <c r="DF98" i="16"/>
  <c r="AX102" i="16"/>
  <c r="BJ102" i="16" s="1"/>
  <c r="DJ102" i="16"/>
  <c r="DG102" i="16"/>
  <c r="EK102" i="16" s="1"/>
  <c r="DH102" i="16"/>
  <c r="DI102" i="16"/>
  <c r="EM102" i="16" s="1"/>
  <c r="DF102" i="16"/>
  <c r="DJ37" i="16"/>
  <c r="EN37" i="16" s="1"/>
  <c r="DI37" i="16"/>
  <c r="DH37" i="16"/>
  <c r="DF37" i="16"/>
  <c r="DG37" i="16"/>
  <c r="EK37" i="16" s="1"/>
  <c r="DJ109" i="16"/>
  <c r="DH109" i="16"/>
  <c r="EL109" i="16" s="1"/>
  <c r="DI109" i="16"/>
  <c r="DG109" i="16"/>
  <c r="DF109" i="16"/>
  <c r="DJ113" i="16"/>
  <c r="EN113" i="16" s="1"/>
  <c r="DI113" i="16"/>
  <c r="DH113" i="16"/>
  <c r="DG113" i="16"/>
  <c r="DF113" i="16"/>
  <c r="DJ117" i="16"/>
  <c r="DH117" i="16"/>
  <c r="EL117" i="16" s="1"/>
  <c r="DF117" i="16"/>
  <c r="DI117" i="16"/>
  <c r="EM117" i="16" s="1"/>
  <c r="DG117" i="16"/>
  <c r="DJ121" i="16"/>
  <c r="EN121" i="16" s="1"/>
  <c r="DI121" i="16"/>
  <c r="DH121" i="16"/>
  <c r="DG121" i="16"/>
  <c r="DF121" i="16"/>
  <c r="DJ125" i="16"/>
  <c r="DH125" i="16"/>
  <c r="EL125" i="16" s="1"/>
  <c r="DI125" i="16"/>
  <c r="DG125" i="16"/>
  <c r="DF125" i="16"/>
  <c r="DJ185" i="16"/>
  <c r="EN185" i="16" s="1"/>
  <c r="DI185" i="16"/>
  <c r="DH185" i="16"/>
  <c r="DG185" i="16"/>
  <c r="DF185" i="16"/>
  <c r="DJ231" i="16"/>
  <c r="DI231" i="16"/>
  <c r="EM231" i="16" s="1"/>
  <c r="DG231" i="16"/>
  <c r="DF231" i="16"/>
  <c r="EJ231" i="16" s="1"/>
  <c r="DH231" i="16"/>
  <c r="DJ279" i="16"/>
  <c r="EN279" i="16" s="1"/>
  <c r="DI279" i="16"/>
  <c r="DG279" i="16"/>
  <c r="EK279" i="16" s="1"/>
  <c r="DF279" i="16"/>
  <c r="DH279" i="16"/>
  <c r="DH349" i="16"/>
  <c r="DI349" i="16"/>
  <c r="DG349" i="16"/>
  <c r="DJ349" i="16"/>
  <c r="DF349" i="16"/>
  <c r="DJ378" i="16"/>
  <c r="DI378" i="16"/>
  <c r="DG378" i="16"/>
  <c r="DH378" i="16"/>
  <c r="DF378" i="16"/>
  <c r="DJ386" i="16"/>
  <c r="DI386" i="16"/>
  <c r="DH386" i="16"/>
  <c r="DG386" i="16"/>
  <c r="DF386" i="16"/>
  <c r="DJ395" i="16"/>
  <c r="EN395" i="16" s="1"/>
  <c r="DI395" i="16"/>
  <c r="DG395" i="16"/>
  <c r="EK395" i="16" s="1"/>
  <c r="DF395" i="16"/>
  <c r="DH395" i="16"/>
  <c r="DJ402" i="16"/>
  <c r="DI402" i="16"/>
  <c r="DH402" i="16"/>
  <c r="DG402" i="16"/>
  <c r="DF402" i="16"/>
  <c r="DJ410" i="16"/>
  <c r="DI410" i="16"/>
  <c r="DG410" i="16"/>
  <c r="DH410" i="16"/>
  <c r="DF410" i="16"/>
  <c r="AX414" i="16"/>
  <c r="BJ414" i="16" s="1"/>
  <c r="DI414" i="16"/>
  <c r="DH414" i="16"/>
  <c r="DG414" i="16"/>
  <c r="DJ414" i="16"/>
  <c r="DF414" i="16"/>
  <c r="DJ418" i="16"/>
  <c r="DI418" i="16"/>
  <c r="DH418" i="16"/>
  <c r="DG418" i="16"/>
  <c r="DF418" i="16"/>
  <c r="AX436" i="16"/>
  <c r="BJ436" i="16" s="1"/>
  <c r="DJ436" i="16"/>
  <c r="DI436" i="16"/>
  <c r="EM436" i="16" s="1"/>
  <c r="DH436" i="16"/>
  <c r="DF436" i="16"/>
  <c r="EJ436" i="16" s="1"/>
  <c r="DG436" i="16"/>
  <c r="DJ407" i="16"/>
  <c r="DI407" i="16"/>
  <c r="DH407" i="16"/>
  <c r="DG407" i="16"/>
  <c r="DF407" i="16"/>
  <c r="DJ212" i="16"/>
  <c r="DI212" i="16"/>
  <c r="DH212" i="16"/>
  <c r="DF212" i="16"/>
  <c r="EJ212" i="16" s="1"/>
  <c r="DG212" i="16"/>
  <c r="DD110" i="16"/>
  <c r="DA110" i="16"/>
  <c r="EE110" i="16" s="1"/>
  <c r="DC110" i="16"/>
  <c r="DE110" i="16"/>
  <c r="DB110" i="16"/>
  <c r="EF110" i="16" s="1"/>
  <c r="DE255" i="16"/>
  <c r="EI255" i="16" s="1"/>
  <c r="DC255" i="16"/>
  <c r="DD255" i="16"/>
  <c r="DB255" i="16"/>
  <c r="DA255" i="16"/>
  <c r="DE136" i="16"/>
  <c r="DD136" i="16"/>
  <c r="EH136" i="16" s="1"/>
  <c r="DB136" i="16"/>
  <c r="DC136" i="16"/>
  <c r="DA136" i="16"/>
  <c r="EE136" i="16" s="1"/>
  <c r="DE160" i="16"/>
  <c r="DD160" i="16"/>
  <c r="EH160" i="16" s="1"/>
  <c r="DB160" i="16"/>
  <c r="EF160" i="16" s="1"/>
  <c r="DC160" i="16"/>
  <c r="DA160" i="16"/>
  <c r="DC237" i="16"/>
  <c r="EG237" i="16" s="1"/>
  <c r="DD237" i="16"/>
  <c r="EH237" i="16" s="1"/>
  <c r="DB237" i="16"/>
  <c r="DE237" i="16"/>
  <c r="DA237" i="16"/>
  <c r="EE237" i="16" s="1"/>
  <c r="DA214" i="16"/>
  <c r="DC214" i="16"/>
  <c r="EG214" i="16" s="1"/>
  <c r="DD214" i="16"/>
  <c r="DE214" i="16"/>
  <c r="EI214" i="16" s="1"/>
  <c r="DB214" i="16"/>
  <c r="DE64" i="16"/>
  <c r="EI64" i="16" s="1"/>
  <c r="DB64" i="16"/>
  <c r="DD64" i="16"/>
  <c r="EH64" i="16" s="1"/>
  <c r="DC64" i="16"/>
  <c r="DA64" i="16"/>
  <c r="DE96" i="16"/>
  <c r="EI96" i="16" s="1"/>
  <c r="DB96" i="16"/>
  <c r="EF96" i="16" s="1"/>
  <c r="DD96" i="16"/>
  <c r="DC96" i="16"/>
  <c r="DA96" i="16"/>
  <c r="DE119" i="16"/>
  <c r="EI119" i="16" s="1"/>
  <c r="DA119" i="16"/>
  <c r="DC119" i="16"/>
  <c r="DD119" i="16"/>
  <c r="DB119" i="16"/>
  <c r="DA374" i="16"/>
  <c r="DC374" i="16"/>
  <c r="DD374" i="16"/>
  <c r="DE374" i="16"/>
  <c r="EI374" i="16" s="1"/>
  <c r="DB374" i="16"/>
  <c r="EF374" i="16" s="1"/>
  <c r="DE416" i="16"/>
  <c r="DD416" i="16"/>
  <c r="DB416" i="16"/>
  <c r="EF416" i="16" s="1"/>
  <c r="DA416" i="16"/>
  <c r="DC416" i="16"/>
  <c r="DD141" i="16"/>
  <c r="DC141" i="16"/>
  <c r="EG141" i="16" s="1"/>
  <c r="DB141" i="16"/>
  <c r="DE141" i="16"/>
  <c r="EI141" i="16" s="1"/>
  <c r="DA141" i="16"/>
  <c r="DC165" i="16"/>
  <c r="DD165" i="16"/>
  <c r="DB165" i="16"/>
  <c r="DA165" i="16"/>
  <c r="DE165" i="16"/>
  <c r="EI165" i="16" s="1"/>
  <c r="DE193" i="16"/>
  <c r="DC193" i="16"/>
  <c r="DD193" i="16"/>
  <c r="DB193" i="16"/>
  <c r="EF193" i="16" s="1"/>
  <c r="DA193" i="16"/>
  <c r="DE228" i="16"/>
  <c r="DD228" i="16"/>
  <c r="DB228" i="16"/>
  <c r="EF228" i="16" s="1"/>
  <c r="DC228" i="16"/>
  <c r="EG228" i="16" s="1"/>
  <c r="DA228" i="16"/>
  <c r="DE324" i="16"/>
  <c r="DD324" i="16"/>
  <c r="EH324" i="16" s="1"/>
  <c r="DB324" i="16"/>
  <c r="EF324" i="16" s="1"/>
  <c r="DA324" i="16"/>
  <c r="DC324" i="16"/>
  <c r="DA458" i="16"/>
  <c r="EE458" i="16" s="1"/>
  <c r="DE458" i="16"/>
  <c r="EI458" i="16" s="1"/>
  <c r="DC458" i="16"/>
  <c r="DB458" i="16"/>
  <c r="EF458" i="16" s="1"/>
  <c r="DD458" i="16"/>
  <c r="EH458" i="16" s="1"/>
  <c r="DE308" i="16"/>
  <c r="EI308" i="16" s="1"/>
  <c r="DD308" i="16"/>
  <c r="DB308" i="16"/>
  <c r="DA308" i="16"/>
  <c r="EE308" i="16" s="1"/>
  <c r="DC308" i="16"/>
  <c r="DE519" i="16"/>
  <c r="DC519" i="16"/>
  <c r="DD519" i="16"/>
  <c r="EH519" i="16" s="1"/>
  <c r="DA519" i="16"/>
  <c r="DB519" i="16"/>
  <c r="DA282" i="16"/>
  <c r="DE282" i="16"/>
  <c r="EI282" i="16" s="1"/>
  <c r="DC282" i="16"/>
  <c r="DB282" i="16"/>
  <c r="EF282" i="16" s="1"/>
  <c r="DD282" i="16"/>
  <c r="DE336" i="16"/>
  <c r="DD336" i="16"/>
  <c r="DB336" i="16"/>
  <c r="EF336" i="16" s="1"/>
  <c r="DA336" i="16"/>
  <c r="DC336" i="16"/>
  <c r="EG336" i="16" s="1"/>
  <c r="DE532" i="16"/>
  <c r="EI532" i="16" s="1"/>
  <c r="DD532" i="16"/>
  <c r="DB532" i="16"/>
  <c r="DA532" i="16"/>
  <c r="EE532" i="16" s="1"/>
  <c r="DC532" i="16"/>
  <c r="DA302" i="16"/>
  <c r="DC302" i="16"/>
  <c r="DD302" i="16"/>
  <c r="EH302" i="16" s="1"/>
  <c r="DE302" i="16"/>
  <c r="EI302" i="16" s="1"/>
  <c r="DB302" i="16"/>
  <c r="EF302" i="16" s="1"/>
  <c r="DE379" i="16"/>
  <c r="DA379" i="16"/>
  <c r="EE379" i="16" s="1"/>
  <c r="DB379" i="16"/>
  <c r="DD379" i="16"/>
  <c r="DC379" i="16"/>
  <c r="DC526" i="16"/>
  <c r="DD526" i="16"/>
  <c r="DA526" i="16"/>
  <c r="DE526" i="16"/>
  <c r="EI526" i="16" s="1"/>
  <c r="DB526" i="16"/>
  <c r="EF526" i="16" s="1"/>
  <c r="DJ59" i="16"/>
  <c r="DI59" i="16"/>
  <c r="EM59" i="16" s="1"/>
  <c r="DF59" i="16"/>
  <c r="DH59" i="16"/>
  <c r="EL59" i="16" s="1"/>
  <c r="DG59" i="16"/>
  <c r="DJ71" i="16"/>
  <c r="DI71" i="16"/>
  <c r="DG71" i="16"/>
  <c r="EK71" i="16" s="1"/>
  <c r="DF71" i="16"/>
  <c r="DH71" i="16"/>
  <c r="DJ83" i="16"/>
  <c r="DI83" i="16"/>
  <c r="EM83" i="16" s="1"/>
  <c r="DF83" i="16"/>
  <c r="EJ83" i="16" s="1"/>
  <c r="DG83" i="16"/>
  <c r="DH83" i="16"/>
  <c r="DJ103" i="16"/>
  <c r="EN103" i="16" s="1"/>
  <c r="DI103" i="16"/>
  <c r="DG103" i="16"/>
  <c r="EK103" i="16" s="1"/>
  <c r="DF103" i="16"/>
  <c r="DH103" i="16"/>
  <c r="DJ270" i="16"/>
  <c r="EN270" i="16" s="1"/>
  <c r="DG270" i="16"/>
  <c r="DH270" i="16"/>
  <c r="DI270" i="16"/>
  <c r="DF270" i="16"/>
  <c r="DJ189" i="16"/>
  <c r="EN189" i="16" s="1"/>
  <c r="DH189" i="16"/>
  <c r="DI189" i="16"/>
  <c r="EM189" i="16" s="1"/>
  <c r="DG189" i="16"/>
  <c r="EK189" i="16" s="1"/>
  <c r="DF189" i="16"/>
  <c r="DJ309" i="16"/>
  <c r="DH309" i="16"/>
  <c r="EL309" i="16" s="1"/>
  <c r="DF309" i="16"/>
  <c r="DI309" i="16"/>
  <c r="DG309" i="16"/>
  <c r="DJ213" i="16"/>
  <c r="EN213" i="16" s="1"/>
  <c r="DH213" i="16"/>
  <c r="DF213" i="16"/>
  <c r="EJ213" i="16" s="1"/>
  <c r="DG213" i="16"/>
  <c r="DI213" i="16"/>
  <c r="DJ371" i="16"/>
  <c r="DI371" i="16"/>
  <c r="DF371" i="16"/>
  <c r="EJ371" i="16" s="1"/>
  <c r="DG371" i="16"/>
  <c r="EK371" i="16" s="1"/>
  <c r="DH371" i="16"/>
  <c r="DJ405" i="16"/>
  <c r="DG405" i="16"/>
  <c r="DF405" i="16"/>
  <c r="EJ405" i="16" s="1"/>
  <c r="DH405" i="16"/>
  <c r="DI405" i="16"/>
  <c r="EM405" i="16" s="1"/>
  <c r="DE444" i="16"/>
  <c r="DD444" i="16"/>
  <c r="DB444" i="16"/>
  <c r="DA444" i="16"/>
  <c r="DC444" i="16"/>
  <c r="EG444" i="16" s="1"/>
  <c r="DE489" i="16"/>
  <c r="EI489" i="16" s="1"/>
  <c r="DC489" i="16"/>
  <c r="DD489" i="16"/>
  <c r="EH489" i="16" s="1"/>
  <c r="DB489" i="16"/>
  <c r="DA489" i="16"/>
  <c r="DA482" i="16"/>
  <c r="DE482" i="16"/>
  <c r="DC482" i="16"/>
  <c r="EG482" i="16" s="1"/>
  <c r="DB482" i="16"/>
  <c r="EF482" i="16" s="1"/>
  <c r="DD482" i="16"/>
  <c r="DJ4" i="16"/>
  <c r="DI4" i="16"/>
  <c r="DH4" i="16"/>
  <c r="EL4" i="16" s="1"/>
  <c r="DF4" i="16"/>
  <c r="DG4" i="16"/>
  <c r="DJ16" i="16"/>
  <c r="DI16" i="16"/>
  <c r="EM16" i="16" s="1"/>
  <c r="DF16" i="16"/>
  <c r="EJ16" i="16" s="1"/>
  <c r="DH16" i="16"/>
  <c r="DG16" i="16"/>
  <c r="DJ28" i="16"/>
  <c r="DI28" i="16"/>
  <c r="DH28" i="16"/>
  <c r="DG28" i="16"/>
  <c r="EK28" i="16" s="1"/>
  <c r="DF28" i="16"/>
  <c r="EJ28" i="16" s="1"/>
  <c r="DJ275" i="16"/>
  <c r="DI275" i="16"/>
  <c r="DF275" i="16"/>
  <c r="EJ275" i="16" s="1"/>
  <c r="DG275" i="16"/>
  <c r="EK275" i="16" s="1"/>
  <c r="DH275" i="16"/>
  <c r="DJ132" i="16"/>
  <c r="EN132" i="16" s="1"/>
  <c r="DI132" i="16"/>
  <c r="DH132" i="16"/>
  <c r="DF132" i="16"/>
  <c r="DG132" i="16"/>
  <c r="EK132" i="16" s="1"/>
  <c r="DJ281" i="16"/>
  <c r="DI281" i="16"/>
  <c r="EM281" i="16" s="1"/>
  <c r="DH281" i="16"/>
  <c r="EL281" i="16" s="1"/>
  <c r="DG281" i="16"/>
  <c r="DF281" i="16"/>
  <c r="DJ384" i="16"/>
  <c r="EN384" i="16" s="1"/>
  <c r="DI384" i="16"/>
  <c r="DH384" i="16"/>
  <c r="DF384" i="16"/>
  <c r="EJ384" i="16" s="1"/>
  <c r="DG384" i="16"/>
  <c r="EK384" i="16" s="1"/>
  <c r="DJ411" i="16"/>
  <c r="DI411" i="16"/>
  <c r="DG411" i="16"/>
  <c r="DH411" i="16"/>
  <c r="EL411" i="16" s="1"/>
  <c r="DF411" i="16"/>
  <c r="DJ202" i="16"/>
  <c r="DG202" i="16"/>
  <c r="DI202" i="16"/>
  <c r="EM202" i="16" s="1"/>
  <c r="DH202" i="16"/>
  <c r="EL202" i="16" s="1"/>
  <c r="DF202" i="16"/>
  <c r="DJ268" i="16"/>
  <c r="DI268" i="16"/>
  <c r="EM268" i="16" s="1"/>
  <c r="DH268" i="16"/>
  <c r="EL268" i="16" s="1"/>
  <c r="DG268" i="16"/>
  <c r="DF268" i="16"/>
  <c r="DJ351" i="16"/>
  <c r="EN351" i="16" s="1"/>
  <c r="DI351" i="16"/>
  <c r="EM351" i="16" s="1"/>
  <c r="DF351" i="16"/>
  <c r="DH351" i="16"/>
  <c r="DG351" i="16"/>
  <c r="DJ499" i="16"/>
  <c r="DI499" i="16"/>
  <c r="DH499" i="16"/>
  <c r="DG499" i="16"/>
  <c r="EK499" i="16" s="1"/>
  <c r="DF499" i="16"/>
  <c r="DJ469" i="16"/>
  <c r="DG469" i="16"/>
  <c r="DF469" i="16"/>
  <c r="EJ469" i="16" s="1"/>
  <c r="DH469" i="16"/>
  <c r="DI469" i="16"/>
  <c r="EM469" i="16" s="1"/>
  <c r="DJ107" i="16"/>
  <c r="EN107" i="16" s="1"/>
  <c r="DI107" i="16"/>
  <c r="DF107" i="16"/>
  <c r="DH107" i="16"/>
  <c r="EL107" i="16" s="1"/>
  <c r="DG107" i="16"/>
  <c r="DJ387" i="16"/>
  <c r="EN387" i="16" s="1"/>
  <c r="DI387" i="16"/>
  <c r="EM387" i="16" s="1"/>
  <c r="DF387" i="16"/>
  <c r="DH387" i="16"/>
  <c r="DG387" i="16"/>
  <c r="DJ243" i="16"/>
  <c r="DI243" i="16"/>
  <c r="DF243" i="16"/>
  <c r="DG243" i="16"/>
  <c r="EK243" i="16" s="1"/>
  <c r="DH243" i="16"/>
  <c r="DJ273" i="16"/>
  <c r="DI273" i="16"/>
  <c r="DH273" i="16"/>
  <c r="EL273" i="16" s="1"/>
  <c r="DG273" i="16"/>
  <c r="EK273" i="16" s="1"/>
  <c r="DF273" i="16"/>
  <c r="DJ305" i="16"/>
  <c r="EN305" i="16" s="1"/>
  <c r="DI305" i="16"/>
  <c r="EM305" i="16" s="1"/>
  <c r="DH305" i="16"/>
  <c r="DG305" i="16"/>
  <c r="DF305" i="16"/>
  <c r="DJ229" i="16"/>
  <c r="EN229" i="16" s="1"/>
  <c r="DH229" i="16"/>
  <c r="EL229" i="16" s="1"/>
  <c r="DI229" i="16"/>
  <c r="DF229" i="16"/>
  <c r="DG229" i="16"/>
  <c r="EK229" i="16" s="1"/>
  <c r="DI477" i="16"/>
  <c r="DH477" i="16"/>
  <c r="DG477" i="16"/>
  <c r="DJ477" i="16"/>
  <c r="EN477" i="16" s="1"/>
  <c r="DF477" i="16"/>
  <c r="EJ477" i="16" s="1"/>
  <c r="DJ441" i="16"/>
  <c r="DI441" i="16"/>
  <c r="DG441" i="16"/>
  <c r="EK441" i="16" s="1"/>
  <c r="DH441" i="16"/>
  <c r="DF441" i="16"/>
  <c r="DJ523" i="16"/>
  <c r="EN523" i="16" s="1"/>
  <c r="DI523" i="16"/>
  <c r="DG523" i="16"/>
  <c r="DH523" i="16"/>
  <c r="DF523" i="16"/>
  <c r="EJ523" i="16" s="1"/>
  <c r="DJ535" i="16"/>
  <c r="EN535" i="16" s="1"/>
  <c r="DI535" i="16"/>
  <c r="EM535" i="16" s="1"/>
  <c r="DH535" i="16"/>
  <c r="DF535" i="16"/>
  <c r="DG535" i="16"/>
  <c r="DD38" i="16"/>
  <c r="EH38" i="16" s="1"/>
  <c r="DA38" i="16"/>
  <c r="DC38" i="16"/>
  <c r="DE38" i="16"/>
  <c r="DB38" i="16"/>
  <c r="DD5" i="16"/>
  <c r="DC5" i="16"/>
  <c r="EG5" i="16" s="1"/>
  <c r="DB5" i="16"/>
  <c r="EF5" i="16" s="1"/>
  <c r="DA5" i="16"/>
  <c r="DE5" i="16"/>
  <c r="DD17" i="16"/>
  <c r="DE17" i="16"/>
  <c r="EI17" i="16" s="1"/>
  <c r="DC17" i="16"/>
  <c r="DB17" i="16"/>
  <c r="DA17" i="16"/>
  <c r="EE17" i="16" s="1"/>
  <c r="DD29" i="16"/>
  <c r="EH29" i="16" s="1"/>
  <c r="DC29" i="16"/>
  <c r="DB29" i="16"/>
  <c r="DE29" i="16"/>
  <c r="EI29" i="16" s="1"/>
  <c r="DA29" i="16"/>
  <c r="DJ299" i="16"/>
  <c r="DI299" i="16"/>
  <c r="DF299" i="16"/>
  <c r="EJ299" i="16" s="1"/>
  <c r="DH299" i="16"/>
  <c r="DG299" i="16"/>
  <c r="DJ137" i="16"/>
  <c r="EN137" i="16" s="1"/>
  <c r="DI137" i="16"/>
  <c r="EM137" i="16" s="1"/>
  <c r="DH137" i="16"/>
  <c r="DF137" i="16"/>
  <c r="DG137" i="16"/>
  <c r="DJ161" i="16"/>
  <c r="DI161" i="16"/>
  <c r="EM161" i="16" s="1"/>
  <c r="DH161" i="16"/>
  <c r="EL161" i="16" s="1"/>
  <c r="DG161" i="16"/>
  <c r="DF161" i="16"/>
  <c r="DJ424" i="16"/>
  <c r="EN424" i="16" s="1"/>
  <c r="DI424" i="16"/>
  <c r="DH424" i="16"/>
  <c r="DF424" i="16"/>
  <c r="DG424" i="16"/>
  <c r="EK424" i="16" s="1"/>
  <c r="DJ208" i="16"/>
  <c r="EN208" i="16" s="1"/>
  <c r="DI208" i="16"/>
  <c r="EM208" i="16" s="1"/>
  <c r="DH208" i="16"/>
  <c r="DF208" i="16"/>
  <c r="EJ208" i="16" s="1"/>
  <c r="DG208" i="16"/>
  <c r="DJ288" i="16"/>
  <c r="DI288" i="16"/>
  <c r="DH288" i="16"/>
  <c r="EL288" i="16" s="1"/>
  <c r="DF288" i="16"/>
  <c r="DG288" i="16"/>
  <c r="AX420" i="16"/>
  <c r="BJ420" i="16" s="1"/>
  <c r="DJ420" i="16"/>
  <c r="EN420" i="16" s="1"/>
  <c r="DI420" i="16"/>
  <c r="DH420" i="16"/>
  <c r="DF420" i="16"/>
  <c r="EJ420" i="16" s="1"/>
  <c r="DG420" i="16"/>
  <c r="EK420" i="16" s="1"/>
  <c r="AX516" i="16"/>
  <c r="BJ516" i="16" s="1"/>
  <c r="DJ516" i="16"/>
  <c r="DI516" i="16"/>
  <c r="EM516" i="16" s="1"/>
  <c r="DH516" i="16"/>
  <c r="EL516" i="16" s="1"/>
  <c r="DG516" i="16"/>
  <c r="DF516" i="16"/>
  <c r="DJ508" i="16"/>
  <c r="EN508" i="16" s="1"/>
  <c r="DI508" i="16"/>
  <c r="EM508" i="16" s="1"/>
  <c r="DH508" i="16"/>
  <c r="DG508" i="16"/>
  <c r="DF508" i="16"/>
  <c r="DJ140" i="16"/>
  <c r="EN140" i="16" s="1"/>
  <c r="DI140" i="16"/>
  <c r="EM140" i="16" s="1"/>
  <c r="DH140" i="16"/>
  <c r="DG140" i="16"/>
  <c r="DF140" i="16"/>
  <c r="EJ140" i="16" s="1"/>
  <c r="AX152" i="16"/>
  <c r="BJ152" i="16" s="1"/>
  <c r="DJ152" i="16"/>
  <c r="DI152" i="16"/>
  <c r="DH152" i="16"/>
  <c r="EL152" i="16" s="1"/>
  <c r="DG152" i="16"/>
  <c r="DF152" i="16"/>
  <c r="DJ164" i="16"/>
  <c r="DI164" i="16"/>
  <c r="DH164" i="16"/>
  <c r="DF164" i="16"/>
  <c r="EJ164" i="16" s="1"/>
  <c r="DG164" i="16"/>
  <c r="DJ180" i="16"/>
  <c r="DI180" i="16"/>
  <c r="EM180" i="16" s="1"/>
  <c r="DH180" i="16"/>
  <c r="DF180" i="16"/>
  <c r="DG180" i="16"/>
  <c r="DJ249" i="16"/>
  <c r="EN249" i="16" s="1"/>
  <c r="DI249" i="16"/>
  <c r="EM249" i="16" s="1"/>
  <c r="DH249" i="16"/>
  <c r="DG249" i="16"/>
  <c r="EK249" i="16" s="1"/>
  <c r="DF249" i="16"/>
  <c r="AX323" i="16"/>
  <c r="BJ323" i="16" s="1"/>
  <c r="DJ323" i="16"/>
  <c r="EN323" i="16" s="1"/>
  <c r="DI323" i="16"/>
  <c r="DF323" i="16"/>
  <c r="DG323" i="16"/>
  <c r="DH323" i="16"/>
  <c r="EL323" i="16" s="1"/>
  <c r="DI340" i="16"/>
  <c r="EM340" i="16" s="1"/>
  <c r="DJ340" i="16"/>
  <c r="DH340" i="16"/>
  <c r="EL340" i="16" s="1"/>
  <c r="DF340" i="16"/>
  <c r="DG340" i="16"/>
  <c r="EK340" i="16" s="1"/>
  <c r="AX206" i="16"/>
  <c r="BJ206" i="16" s="1"/>
  <c r="DJ206" i="16"/>
  <c r="DG206" i="16"/>
  <c r="DH206" i="16"/>
  <c r="EL206" i="16" s="1"/>
  <c r="DI206" i="16"/>
  <c r="EM206" i="16" s="1"/>
  <c r="DF206" i="16"/>
  <c r="EJ206" i="16" s="1"/>
  <c r="DJ173" i="16"/>
  <c r="DH173" i="16"/>
  <c r="DI173" i="16"/>
  <c r="DG173" i="16"/>
  <c r="EK173" i="16" s="1"/>
  <c r="DF173" i="16"/>
  <c r="DJ334" i="16"/>
  <c r="EN334" i="16" s="1"/>
  <c r="DH334" i="16"/>
  <c r="DI334" i="16"/>
  <c r="EM334" i="16" s="1"/>
  <c r="DG334" i="16"/>
  <c r="DF334" i="16"/>
  <c r="DA334" i="16"/>
  <c r="DC334" i="16"/>
  <c r="DD334" i="16"/>
  <c r="DE334" i="16"/>
  <c r="DB334" i="16"/>
  <c r="BG12" i="16"/>
  <c r="BE223" i="16"/>
  <c r="BG245" i="16"/>
  <c r="BF275" i="16"/>
  <c r="BF434" i="16"/>
  <c r="BF130" i="16"/>
  <c r="BG142" i="16"/>
  <c r="BF154" i="16"/>
  <c r="BG174" i="16"/>
  <c r="BG332" i="16"/>
  <c r="BF268" i="16"/>
  <c r="BF381" i="16"/>
  <c r="BG78" i="16"/>
  <c r="BF90" i="16"/>
  <c r="BF115" i="16"/>
  <c r="BE121" i="16"/>
  <c r="BE412" i="16"/>
  <c r="BG436" i="16"/>
  <c r="BE35" i="16"/>
  <c r="BF13" i="16"/>
  <c r="BF29" i="16"/>
  <c r="BG129" i="16"/>
  <c r="BG145" i="16"/>
  <c r="BG161" i="16"/>
  <c r="BG177" i="16"/>
  <c r="BG212" i="16"/>
  <c r="BG317" i="16"/>
  <c r="BE307" i="16"/>
  <c r="BF440" i="16"/>
  <c r="BF489" i="16"/>
  <c r="BE103" i="16"/>
  <c r="BE343" i="16"/>
  <c r="BF213" i="16"/>
  <c r="BG258" i="16"/>
  <c r="BF294" i="16"/>
  <c r="BE341" i="16"/>
  <c r="BG408" i="16"/>
  <c r="BG240" i="16"/>
  <c r="BF451" i="16"/>
  <c r="BF504" i="16"/>
  <c r="BE470" i="16"/>
  <c r="BG498" i="16"/>
  <c r="BF517" i="16"/>
  <c r="BG449" i="16"/>
  <c r="BG530" i="16"/>
  <c r="BE515" i="16"/>
  <c r="BE531" i="16"/>
  <c r="BF101" i="16"/>
  <c r="BE239" i="16"/>
  <c r="BG246" i="16"/>
  <c r="BE516" i="16"/>
  <c r="BH284" i="16"/>
  <c r="BH506" i="16"/>
  <c r="BH44" i="16"/>
  <c r="BH296" i="16"/>
  <c r="BH367" i="16"/>
  <c r="BH135" i="16"/>
  <c r="BH464" i="16"/>
  <c r="BH500" i="16"/>
  <c r="BI11" i="16"/>
  <c r="BN51" i="16"/>
  <c r="BO117" i="16"/>
  <c r="BO283" i="16"/>
  <c r="BO390" i="16"/>
  <c r="BO406" i="16"/>
  <c r="BN174" i="16"/>
  <c r="BO27" i="16"/>
  <c r="BO210" i="16"/>
  <c r="BO14" i="16"/>
  <c r="BO30" i="16"/>
  <c r="BO253" i="16"/>
  <c r="BO288" i="16"/>
  <c r="BP153" i="16"/>
  <c r="BP161" i="16"/>
  <c r="BO481" i="16"/>
  <c r="BO469" i="16"/>
  <c r="BP194" i="16"/>
  <c r="BM142" i="16"/>
  <c r="BM158" i="16"/>
  <c r="BM425" i="16"/>
  <c r="BP119" i="16"/>
  <c r="BP53" i="16"/>
  <c r="BP82" i="16"/>
  <c r="BP86" i="16"/>
  <c r="BP90" i="16"/>
  <c r="BP94" i="16"/>
  <c r="BP98" i="16"/>
  <c r="BP104" i="16"/>
  <c r="BM269" i="16"/>
  <c r="BI341" i="16"/>
  <c r="BM9" i="16"/>
  <c r="BM25" i="16"/>
  <c r="BM182" i="16"/>
  <c r="BI433" i="16"/>
  <c r="BP179" i="16"/>
  <c r="BP315" i="16"/>
  <c r="BP331" i="16"/>
  <c r="BM439" i="16"/>
  <c r="BP130" i="16"/>
  <c r="BP50" i="16"/>
  <c r="BP430" i="16"/>
  <c r="DE44" i="16"/>
  <c r="DB44" i="16"/>
  <c r="DD44" i="16"/>
  <c r="DA44" i="16"/>
  <c r="DC44" i="16"/>
  <c r="DD114" i="16"/>
  <c r="DA114" i="16"/>
  <c r="DE114" i="16"/>
  <c r="DC114" i="16"/>
  <c r="DB114" i="16"/>
  <c r="DD122" i="16"/>
  <c r="DA122" i="16"/>
  <c r="DE122" i="16"/>
  <c r="DC122" i="16"/>
  <c r="DB122" i="16"/>
  <c r="DE215" i="16"/>
  <c r="DC215" i="16"/>
  <c r="DD215" i="16"/>
  <c r="EH215" i="16" s="1"/>
  <c r="DA215" i="16"/>
  <c r="DB215" i="16"/>
  <c r="EF215" i="16" s="1"/>
  <c r="DE287" i="16"/>
  <c r="DC287" i="16"/>
  <c r="DD287" i="16"/>
  <c r="DA287" i="16"/>
  <c r="EE287" i="16" s="1"/>
  <c r="DB287" i="16"/>
  <c r="DA434" i="16"/>
  <c r="DE434" i="16"/>
  <c r="DC434" i="16"/>
  <c r="DB434" i="16"/>
  <c r="DD434" i="16"/>
  <c r="DE132" i="16"/>
  <c r="DB132" i="16"/>
  <c r="EF132" i="16" s="1"/>
  <c r="DD132" i="16"/>
  <c r="DA132" i="16"/>
  <c r="EE132" i="16" s="1"/>
  <c r="DC132" i="16"/>
  <c r="DE140" i="16"/>
  <c r="DB140" i="16"/>
  <c r="DA140" i="16"/>
  <c r="DD140" i="16"/>
  <c r="DC140" i="16"/>
  <c r="DE148" i="16"/>
  <c r="DB148" i="16"/>
  <c r="DD148" i="16"/>
  <c r="DA148" i="16"/>
  <c r="DC148" i="16"/>
  <c r="DE156" i="16"/>
  <c r="DD156" i="16"/>
  <c r="DB156" i="16"/>
  <c r="DA156" i="16"/>
  <c r="DC156" i="16"/>
  <c r="DE164" i="16"/>
  <c r="DD164" i="16"/>
  <c r="DB164" i="16"/>
  <c r="DA164" i="16"/>
  <c r="EE164" i="16" s="1"/>
  <c r="DC164" i="16"/>
  <c r="DE176" i="16"/>
  <c r="DD176" i="16"/>
  <c r="DB176" i="16"/>
  <c r="DA176" i="16"/>
  <c r="DC176" i="16"/>
  <c r="DC181" i="16"/>
  <c r="DD181" i="16"/>
  <c r="DB181" i="16"/>
  <c r="DA181" i="16"/>
  <c r="EE181" i="16" s="1"/>
  <c r="DE181" i="16"/>
  <c r="DE247" i="16"/>
  <c r="EI247" i="16" s="1"/>
  <c r="DC247" i="16"/>
  <c r="DD247" i="16"/>
  <c r="DA247" i="16"/>
  <c r="DB247" i="16"/>
  <c r="DE347" i="16"/>
  <c r="DA347" i="16"/>
  <c r="EE347" i="16" s="1"/>
  <c r="DB347" i="16"/>
  <c r="DD347" i="16"/>
  <c r="EH347" i="16" s="1"/>
  <c r="DC347" i="16"/>
  <c r="DE431" i="16"/>
  <c r="DC431" i="16"/>
  <c r="DD431" i="16"/>
  <c r="DB431" i="16"/>
  <c r="DA431" i="16"/>
  <c r="DE204" i="16"/>
  <c r="DD204" i="16"/>
  <c r="DB204" i="16"/>
  <c r="DA204" i="16"/>
  <c r="DC204" i="16"/>
  <c r="DA266" i="16"/>
  <c r="DE266" i="16"/>
  <c r="DC266" i="16"/>
  <c r="DB266" i="16"/>
  <c r="DD266" i="16"/>
  <c r="DD41" i="16"/>
  <c r="DE41" i="16"/>
  <c r="DC41" i="16"/>
  <c r="DB41" i="16"/>
  <c r="DA41" i="16"/>
  <c r="DE60" i="16"/>
  <c r="DB60" i="16"/>
  <c r="DA60" i="16"/>
  <c r="DD60" i="16"/>
  <c r="DC60" i="16"/>
  <c r="DE68" i="16"/>
  <c r="DB68" i="16"/>
  <c r="DD68" i="16"/>
  <c r="DA68" i="16"/>
  <c r="DC68" i="16"/>
  <c r="DE76" i="16"/>
  <c r="DB76" i="16"/>
  <c r="DA76" i="16"/>
  <c r="DD76" i="16"/>
  <c r="DC76" i="16"/>
  <c r="DE84" i="16"/>
  <c r="DB84" i="16"/>
  <c r="EF84" i="16" s="1"/>
  <c r="DD84" i="16"/>
  <c r="DA84" i="16"/>
  <c r="EE84" i="16" s="1"/>
  <c r="DC84" i="16"/>
  <c r="DE92" i="16"/>
  <c r="DB92" i="16"/>
  <c r="DA92" i="16"/>
  <c r="DD92" i="16"/>
  <c r="DC92" i="16"/>
  <c r="DE100" i="16"/>
  <c r="DB100" i="16"/>
  <c r="DD100" i="16"/>
  <c r="DA100" i="16"/>
  <c r="DC100" i="16"/>
  <c r="DD42" i="16"/>
  <c r="DA42" i="16"/>
  <c r="DE42" i="16"/>
  <c r="DC42" i="16"/>
  <c r="DB42" i="16"/>
  <c r="DE115" i="16"/>
  <c r="DD115" i="16"/>
  <c r="DA115" i="16"/>
  <c r="DB115" i="16"/>
  <c r="EF115" i="16" s="1"/>
  <c r="DC115" i="16"/>
  <c r="DE123" i="16"/>
  <c r="DA123" i="16"/>
  <c r="DB123" i="16"/>
  <c r="EF123" i="16" s="1"/>
  <c r="DC123" i="16"/>
  <c r="DD123" i="16"/>
  <c r="EH123" i="16" s="1"/>
  <c r="DE199" i="16"/>
  <c r="DC199" i="16"/>
  <c r="DD199" i="16"/>
  <c r="DA199" i="16"/>
  <c r="DB199" i="16"/>
  <c r="DE295" i="16"/>
  <c r="EI295" i="16" s="1"/>
  <c r="DC295" i="16"/>
  <c r="DD295" i="16"/>
  <c r="DA295" i="16"/>
  <c r="DB295" i="16"/>
  <c r="DA382" i="16"/>
  <c r="DC382" i="16"/>
  <c r="EG382" i="16" s="1"/>
  <c r="DD382" i="16"/>
  <c r="DE382" i="16"/>
  <c r="EI382" i="16" s="1"/>
  <c r="DB382" i="16"/>
  <c r="DA398" i="16"/>
  <c r="DC398" i="16"/>
  <c r="DD398" i="16"/>
  <c r="EH398" i="16" s="1"/>
  <c r="DE398" i="16"/>
  <c r="DB398" i="16"/>
  <c r="EF398" i="16" s="1"/>
  <c r="DE412" i="16"/>
  <c r="DD412" i="16"/>
  <c r="DB412" i="16"/>
  <c r="DA412" i="16"/>
  <c r="DC412" i="16"/>
  <c r="DC421" i="16"/>
  <c r="DD421" i="16"/>
  <c r="DB421" i="16"/>
  <c r="EF421" i="16" s="1"/>
  <c r="DA421" i="16"/>
  <c r="DE421" i="16"/>
  <c r="DE129" i="16"/>
  <c r="DC129" i="16"/>
  <c r="DB129" i="16"/>
  <c r="DD129" i="16"/>
  <c r="DA129" i="16"/>
  <c r="DE137" i="16"/>
  <c r="EI137" i="16" s="1"/>
  <c r="DC137" i="16"/>
  <c r="DD137" i="16"/>
  <c r="DB137" i="16"/>
  <c r="DA137" i="16"/>
  <c r="DE145" i="16"/>
  <c r="DC145" i="16"/>
  <c r="DB145" i="16"/>
  <c r="DD145" i="16"/>
  <c r="EH145" i="16" s="1"/>
  <c r="DA145" i="16"/>
  <c r="DE153" i="16"/>
  <c r="DC153" i="16"/>
  <c r="DD153" i="16"/>
  <c r="EH153" i="16" s="1"/>
  <c r="DB153" i="16"/>
  <c r="DA153" i="16"/>
  <c r="EE153" i="16" s="1"/>
  <c r="DE161" i="16"/>
  <c r="DC161" i="16"/>
  <c r="DD161" i="16"/>
  <c r="DB161" i="16"/>
  <c r="DA161" i="16"/>
  <c r="DE236" i="16"/>
  <c r="DD236" i="16"/>
  <c r="DB236" i="16"/>
  <c r="DA236" i="16"/>
  <c r="DC236" i="16"/>
  <c r="DE267" i="16"/>
  <c r="DA267" i="16"/>
  <c r="DB267" i="16"/>
  <c r="DD267" i="16"/>
  <c r="DC267" i="16"/>
  <c r="DE393" i="16"/>
  <c r="DC393" i="16"/>
  <c r="DD393" i="16"/>
  <c r="DB393" i="16"/>
  <c r="DA393" i="16"/>
  <c r="EE393" i="16" s="1"/>
  <c r="DA170" i="16"/>
  <c r="DE170" i="16"/>
  <c r="DC170" i="16"/>
  <c r="DB170" i="16"/>
  <c r="EF170" i="16" s="1"/>
  <c r="DD170" i="16"/>
  <c r="DE217" i="16"/>
  <c r="EI217" i="16" s="1"/>
  <c r="DC217" i="16"/>
  <c r="DD217" i="16"/>
  <c r="DB217" i="16"/>
  <c r="DA217" i="16"/>
  <c r="DA254" i="16"/>
  <c r="DC254" i="16"/>
  <c r="DD254" i="16"/>
  <c r="DE254" i="16"/>
  <c r="DB254" i="16"/>
  <c r="DE196" i="16"/>
  <c r="DD196" i="16"/>
  <c r="DB196" i="16"/>
  <c r="DC196" i="16"/>
  <c r="DA196" i="16"/>
  <c r="DA238" i="16"/>
  <c r="DC238" i="16"/>
  <c r="EG238" i="16" s="1"/>
  <c r="DD238" i="16"/>
  <c r="DE238" i="16"/>
  <c r="EI238" i="16" s="1"/>
  <c r="DB238" i="16"/>
  <c r="DA290" i="16"/>
  <c r="DE290" i="16"/>
  <c r="DC290" i="16"/>
  <c r="DB290" i="16"/>
  <c r="DD290" i="16"/>
  <c r="DE320" i="16"/>
  <c r="DD320" i="16"/>
  <c r="DB320" i="16"/>
  <c r="DA320" i="16"/>
  <c r="DC320" i="16"/>
  <c r="DE328" i="16"/>
  <c r="DD328" i="16"/>
  <c r="DB328" i="16"/>
  <c r="DC328" i="16"/>
  <c r="DA328" i="16"/>
  <c r="DA338" i="16"/>
  <c r="DE338" i="16"/>
  <c r="DC338" i="16"/>
  <c r="DB338" i="16"/>
  <c r="EF338" i="16" s="1"/>
  <c r="DD338" i="16"/>
  <c r="DE427" i="16"/>
  <c r="DA427" i="16"/>
  <c r="DB427" i="16"/>
  <c r="DD427" i="16"/>
  <c r="DC427" i="16"/>
  <c r="DE479" i="16"/>
  <c r="DC479" i="16"/>
  <c r="EG479" i="16" s="1"/>
  <c r="DD479" i="16"/>
  <c r="DA479" i="16"/>
  <c r="EE479" i="16" s="1"/>
  <c r="DB479" i="16"/>
  <c r="DA454" i="16"/>
  <c r="DC454" i="16"/>
  <c r="DD454" i="16"/>
  <c r="DE454" i="16"/>
  <c r="DB454" i="16"/>
  <c r="DE329" i="16"/>
  <c r="DC329" i="16"/>
  <c r="DD329" i="16"/>
  <c r="DB329" i="16"/>
  <c r="DA329" i="16"/>
  <c r="DE522" i="16"/>
  <c r="EI522" i="16" s="1"/>
  <c r="DC522" i="16"/>
  <c r="DB522" i="16"/>
  <c r="DA522" i="16"/>
  <c r="DD522" i="16"/>
  <c r="DC173" i="16"/>
  <c r="DD173" i="16"/>
  <c r="DB173" i="16"/>
  <c r="DE173" i="16"/>
  <c r="EI173" i="16" s="1"/>
  <c r="DA173" i="16"/>
  <c r="DE209" i="16"/>
  <c r="DC209" i="16"/>
  <c r="DD209" i="16"/>
  <c r="EH209" i="16" s="1"/>
  <c r="DB209" i="16"/>
  <c r="DA209" i="16"/>
  <c r="EE209" i="16" s="1"/>
  <c r="DE304" i="16"/>
  <c r="DD304" i="16"/>
  <c r="DB304" i="16"/>
  <c r="DA304" i="16"/>
  <c r="EE304" i="16" s="1"/>
  <c r="DC304" i="16"/>
  <c r="DE321" i="16"/>
  <c r="EI321" i="16" s="1"/>
  <c r="DC321" i="16"/>
  <c r="DD321" i="16"/>
  <c r="EH321" i="16" s="1"/>
  <c r="DB321" i="16"/>
  <c r="DA321" i="16"/>
  <c r="DE331" i="16"/>
  <c r="DA331" i="16"/>
  <c r="EE331" i="16" s="1"/>
  <c r="DB331" i="16"/>
  <c r="DD331" i="16"/>
  <c r="DC331" i="16"/>
  <c r="DE359" i="16"/>
  <c r="DC359" i="16"/>
  <c r="DD359" i="16"/>
  <c r="DA359" i="16"/>
  <c r="DB359" i="16"/>
  <c r="DE520" i="16"/>
  <c r="DD520" i="16"/>
  <c r="DB520" i="16"/>
  <c r="DC520" i="16"/>
  <c r="DA520" i="16"/>
  <c r="DE455" i="16"/>
  <c r="DC455" i="16"/>
  <c r="DD455" i="16"/>
  <c r="DA455" i="16"/>
  <c r="DB455" i="16"/>
  <c r="EF455" i="16" s="1"/>
  <c r="DE475" i="16"/>
  <c r="DA475" i="16"/>
  <c r="EE475" i="16" s="1"/>
  <c r="DB475" i="16"/>
  <c r="DD475" i="16"/>
  <c r="DC475" i="16"/>
  <c r="DE339" i="16"/>
  <c r="EI339" i="16" s="1"/>
  <c r="DB339" i="16"/>
  <c r="DC339" i="16"/>
  <c r="DA339" i="16"/>
  <c r="DD339" i="16"/>
  <c r="DE372" i="16"/>
  <c r="DD372" i="16"/>
  <c r="DB372" i="16"/>
  <c r="DA372" i="16"/>
  <c r="EE372" i="16" s="1"/>
  <c r="DC372" i="16"/>
  <c r="DE387" i="16"/>
  <c r="DB387" i="16"/>
  <c r="DC387" i="16"/>
  <c r="EG387" i="16" s="1"/>
  <c r="DA387" i="16"/>
  <c r="DD387" i="16"/>
  <c r="EH387" i="16" s="1"/>
  <c r="DE407" i="16"/>
  <c r="DC407" i="16"/>
  <c r="DD407" i="16"/>
  <c r="DA407" i="16"/>
  <c r="DB407" i="16"/>
  <c r="DE471" i="16"/>
  <c r="DC471" i="16"/>
  <c r="DD471" i="16"/>
  <c r="DA471" i="16"/>
  <c r="DB471" i="16"/>
  <c r="DE492" i="16"/>
  <c r="DD492" i="16"/>
  <c r="DB492" i="16"/>
  <c r="DA492" i="16"/>
  <c r="EE492" i="16" s="1"/>
  <c r="DC492" i="16"/>
  <c r="AX57" i="16"/>
  <c r="BJ57" i="16" s="1"/>
  <c r="DJ57" i="16"/>
  <c r="DI57" i="16"/>
  <c r="DH57" i="16"/>
  <c r="DG57" i="16"/>
  <c r="DF57" i="16"/>
  <c r="DJ61" i="16"/>
  <c r="DI61" i="16"/>
  <c r="DH61" i="16"/>
  <c r="DG61" i="16"/>
  <c r="DF61" i="16"/>
  <c r="EJ61" i="16" s="1"/>
  <c r="AX65" i="16"/>
  <c r="BJ65" i="16" s="1"/>
  <c r="DJ65" i="16"/>
  <c r="DI65" i="16"/>
  <c r="DH65" i="16"/>
  <c r="EL65" i="16" s="1"/>
  <c r="DG65" i="16"/>
  <c r="DF65" i="16"/>
  <c r="EJ65" i="16" s="1"/>
  <c r="DJ69" i="16"/>
  <c r="DI69" i="16"/>
  <c r="DH69" i="16"/>
  <c r="DF69" i="16"/>
  <c r="DG69" i="16"/>
  <c r="AX73" i="16"/>
  <c r="BJ73" i="16" s="1"/>
  <c r="DJ73" i="16"/>
  <c r="DI73" i="16"/>
  <c r="EM73" i="16" s="1"/>
  <c r="DH73" i="16"/>
  <c r="DF73" i="16"/>
  <c r="DG73" i="16"/>
  <c r="DJ77" i="16"/>
  <c r="DH77" i="16"/>
  <c r="DI77" i="16"/>
  <c r="DG77" i="16"/>
  <c r="DF77" i="16"/>
  <c r="AX81" i="16"/>
  <c r="BJ81" i="16" s="1"/>
  <c r="DJ81" i="16"/>
  <c r="DI81" i="16"/>
  <c r="DH81" i="16"/>
  <c r="DG81" i="16"/>
  <c r="DF81" i="16"/>
  <c r="DJ85" i="16"/>
  <c r="DH85" i="16"/>
  <c r="EL85" i="16" s="1"/>
  <c r="DF85" i="16"/>
  <c r="DG85" i="16"/>
  <c r="EK85" i="16" s="1"/>
  <c r="DI85" i="16"/>
  <c r="AX89" i="16"/>
  <c r="BJ89" i="16" s="1"/>
  <c r="DJ89" i="16"/>
  <c r="DI89" i="16"/>
  <c r="DH89" i="16"/>
  <c r="DG89" i="16"/>
  <c r="DF89" i="16"/>
  <c r="DJ93" i="16"/>
  <c r="DH93" i="16"/>
  <c r="DI93" i="16"/>
  <c r="EM93" i="16" s="1"/>
  <c r="DG93" i="16"/>
  <c r="DF93" i="16"/>
  <c r="EJ93" i="16" s="1"/>
  <c r="AX97" i="16"/>
  <c r="BJ97" i="16" s="1"/>
  <c r="DJ97" i="16"/>
  <c r="DI97" i="16"/>
  <c r="DH97" i="16"/>
  <c r="EL97" i="16" s="1"/>
  <c r="DG97" i="16"/>
  <c r="DF97" i="16"/>
  <c r="EJ97" i="16" s="1"/>
  <c r="DJ101" i="16"/>
  <c r="DH101" i="16"/>
  <c r="DI101" i="16"/>
  <c r="DF101" i="16"/>
  <c r="DG101" i="16"/>
  <c r="AX170" i="16"/>
  <c r="BJ170" i="16" s="1"/>
  <c r="DJ170" i="16"/>
  <c r="DG170" i="16"/>
  <c r="DI170" i="16"/>
  <c r="DH170" i="16"/>
  <c r="EL170" i="16" s="1"/>
  <c r="DF170" i="16"/>
  <c r="DJ217" i="16"/>
  <c r="DI217" i="16"/>
  <c r="DH217" i="16"/>
  <c r="DG217" i="16"/>
  <c r="DF217" i="16"/>
  <c r="AX254" i="16"/>
  <c r="BJ254" i="16" s="1"/>
  <c r="DG254" i="16"/>
  <c r="EK254" i="16" s="1"/>
  <c r="DH254" i="16"/>
  <c r="DI254" i="16"/>
  <c r="DF254" i="16"/>
  <c r="DJ254" i="16"/>
  <c r="DJ302" i="16"/>
  <c r="DG302" i="16"/>
  <c r="EK302" i="16" s="1"/>
  <c r="DH302" i="16"/>
  <c r="DI302" i="16"/>
  <c r="EM302" i="16" s="1"/>
  <c r="DF302" i="16"/>
  <c r="DJ341" i="16"/>
  <c r="EN341" i="16" s="1"/>
  <c r="DH341" i="16"/>
  <c r="DG341" i="16"/>
  <c r="DF341" i="16"/>
  <c r="DI341" i="16"/>
  <c r="AX187" i="16"/>
  <c r="BJ187" i="16" s="1"/>
  <c r="DJ187" i="16"/>
  <c r="DI187" i="16"/>
  <c r="DF187" i="16"/>
  <c r="EJ187" i="16" s="1"/>
  <c r="DH187" i="16"/>
  <c r="DG187" i="16"/>
  <c r="EK187" i="16" s="1"/>
  <c r="DJ195" i="16"/>
  <c r="DI195" i="16"/>
  <c r="DF195" i="16"/>
  <c r="DG195" i="16"/>
  <c r="DH195" i="16"/>
  <c r="DJ235" i="16"/>
  <c r="DI235" i="16"/>
  <c r="DF235" i="16"/>
  <c r="DH235" i="16"/>
  <c r="DG235" i="16"/>
  <c r="DJ248" i="16"/>
  <c r="DI248" i="16"/>
  <c r="DH248" i="16"/>
  <c r="DG248" i="16"/>
  <c r="DF248" i="16"/>
  <c r="DJ311" i="16"/>
  <c r="DI311" i="16"/>
  <c r="DG311" i="16"/>
  <c r="DF311" i="16"/>
  <c r="DH311" i="16"/>
  <c r="AX352" i="16"/>
  <c r="BJ352" i="16" s="1"/>
  <c r="DJ352" i="16"/>
  <c r="DI352" i="16"/>
  <c r="DH352" i="16"/>
  <c r="EL352" i="16" s="1"/>
  <c r="DF352" i="16"/>
  <c r="DG352" i="16"/>
  <c r="DJ422" i="16"/>
  <c r="DG422" i="16"/>
  <c r="DI422" i="16"/>
  <c r="DH422" i="16"/>
  <c r="DF422" i="16"/>
  <c r="DJ216" i="16"/>
  <c r="DI216" i="16"/>
  <c r="DH216" i="16"/>
  <c r="DG216" i="16"/>
  <c r="DF216" i="16"/>
  <c r="DJ241" i="16"/>
  <c r="DI241" i="16"/>
  <c r="DH241" i="16"/>
  <c r="DG241" i="16"/>
  <c r="DF241" i="16"/>
  <c r="DJ355" i="16"/>
  <c r="DI355" i="16"/>
  <c r="DF355" i="16"/>
  <c r="DG355" i="16"/>
  <c r="DH355" i="16"/>
  <c r="DJ373" i="16"/>
  <c r="DH373" i="16"/>
  <c r="DG373" i="16"/>
  <c r="DF373" i="16"/>
  <c r="DI373" i="16"/>
  <c r="DJ385" i="16"/>
  <c r="DI385" i="16"/>
  <c r="DG385" i="16"/>
  <c r="DH385" i="16"/>
  <c r="DF385" i="16"/>
  <c r="DJ392" i="16"/>
  <c r="DI392" i="16"/>
  <c r="DH392" i="16"/>
  <c r="DF392" i="16"/>
  <c r="DG392" i="16"/>
  <c r="DJ401" i="16"/>
  <c r="DI401" i="16"/>
  <c r="DG401" i="16"/>
  <c r="DH401" i="16"/>
  <c r="DF401" i="16"/>
  <c r="EJ401" i="16" s="1"/>
  <c r="DJ423" i="16"/>
  <c r="DI423" i="16"/>
  <c r="DH423" i="16"/>
  <c r="DF423" i="16"/>
  <c r="DG423" i="16"/>
  <c r="AX497" i="16"/>
  <c r="BJ497" i="16" s="1"/>
  <c r="DJ497" i="16"/>
  <c r="DI497" i="16"/>
  <c r="DG497" i="16"/>
  <c r="DF497" i="16"/>
  <c r="DH497" i="16"/>
  <c r="AX498" i="16"/>
  <c r="BJ498" i="16" s="1"/>
  <c r="DJ498" i="16"/>
  <c r="DI498" i="16"/>
  <c r="DH498" i="16"/>
  <c r="DG498" i="16"/>
  <c r="DF498" i="16"/>
  <c r="DA442" i="16"/>
  <c r="DE442" i="16"/>
  <c r="DC442" i="16"/>
  <c r="DB442" i="16"/>
  <c r="DD442" i="16"/>
  <c r="DA446" i="16"/>
  <c r="DC446" i="16"/>
  <c r="EG446" i="16" s="1"/>
  <c r="DD446" i="16"/>
  <c r="DE446" i="16"/>
  <c r="EI446" i="16" s="1"/>
  <c r="DB446" i="16"/>
  <c r="DA450" i="16"/>
  <c r="DE450" i="16"/>
  <c r="DC450" i="16"/>
  <c r="DB450" i="16"/>
  <c r="DD450" i="16"/>
  <c r="DC485" i="16"/>
  <c r="DD485" i="16"/>
  <c r="DB485" i="16"/>
  <c r="DA485" i="16"/>
  <c r="DE485" i="16"/>
  <c r="DC525" i="16"/>
  <c r="DD525" i="16"/>
  <c r="DB525" i="16"/>
  <c r="EF525" i="16" s="1"/>
  <c r="DE525" i="16"/>
  <c r="DA525" i="16"/>
  <c r="DE530" i="16"/>
  <c r="DC530" i="16"/>
  <c r="EG530" i="16" s="1"/>
  <c r="DB530" i="16"/>
  <c r="DA530" i="16"/>
  <c r="DD530" i="16"/>
  <c r="DA478" i="16"/>
  <c r="DC478" i="16"/>
  <c r="DD478" i="16"/>
  <c r="EH478" i="16" s="1"/>
  <c r="DE478" i="16"/>
  <c r="DB478" i="16"/>
  <c r="EF478" i="16" s="1"/>
  <c r="DA486" i="16"/>
  <c r="DC486" i="16"/>
  <c r="DD486" i="16"/>
  <c r="DE486" i="16"/>
  <c r="DB486" i="16"/>
  <c r="DE496" i="16"/>
  <c r="DD496" i="16"/>
  <c r="DB496" i="16"/>
  <c r="DA496" i="16"/>
  <c r="DC496" i="16"/>
  <c r="DE511" i="16"/>
  <c r="DC511" i="16"/>
  <c r="DD511" i="16"/>
  <c r="DB511" i="16"/>
  <c r="EF511" i="16" s="1"/>
  <c r="DA511" i="16"/>
  <c r="DJ43" i="16"/>
  <c r="EN43" i="16" s="1"/>
  <c r="DI43" i="16"/>
  <c r="DF43" i="16"/>
  <c r="EJ43" i="16" s="1"/>
  <c r="DH43" i="16"/>
  <c r="DG43" i="16"/>
  <c r="DJ6" i="16"/>
  <c r="DI6" i="16"/>
  <c r="DH6" i="16"/>
  <c r="DG6" i="16"/>
  <c r="DF6" i="16"/>
  <c r="DJ10" i="16"/>
  <c r="DI10" i="16"/>
  <c r="DH10" i="16"/>
  <c r="DG10" i="16"/>
  <c r="DF10" i="16"/>
  <c r="DI14" i="16"/>
  <c r="DJ14" i="16"/>
  <c r="DH14" i="16"/>
  <c r="DG14" i="16"/>
  <c r="DF14" i="16"/>
  <c r="AX18" i="16"/>
  <c r="BJ18" i="16" s="1"/>
  <c r="DI18" i="16"/>
  <c r="DJ18" i="16"/>
  <c r="DH18" i="16"/>
  <c r="DG18" i="16"/>
  <c r="DF18" i="16"/>
  <c r="DJ22" i="16"/>
  <c r="EN22" i="16" s="1"/>
  <c r="DI22" i="16"/>
  <c r="DH22" i="16"/>
  <c r="DG22" i="16"/>
  <c r="DF22" i="16"/>
  <c r="DJ26" i="16"/>
  <c r="DI26" i="16"/>
  <c r="DH26" i="16"/>
  <c r="DG26" i="16"/>
  <c r="EK26" i="16" s="1"/>
  <c r="DF26" i="16"/>
  <c r="DI30" i="16"/>
  <c r="DH30" i="16"/>
  <c r="DJ30" i="16"/>
  <c r="DG30" i="16"/>
  <c r="DF30" i="16"/>
  <c r="AX34" i="16"/>
  <c r="BJ34" i="16" s="1"/>
  <c r="DI34" i="16"/>
  <c r="DH34" i="16"/>
  <c r="DG34" i="16"/>
  <c r="DJ34" i="16"/>
  <c r="DF34" i="16"/>
  <c r="EJ34" i="16" s="1"/>
  <c r="DJ181" i="16"/>
  <c r="DH181" i="16"/>
  <c r="DF181" i="16"/>
  <c r="DI181" i="16"/>
  <c r="DG181" i="16"/>
  <c r="AX247" i="16"/>
  <c r="BJ247" i="16" s="1"/>
  <c r="DJ247" i="16"/>
  <c r="DI247" i="16"/>
  <c r="EM247" i="16" s="1"/>
  <c r="DG247" i="16"/>
  <c r="DF247" i="16"/>
  <c r="DH247" i="16"/>
  <c r="DJ347" i="16"/>
  <c r="EN347" i="16" s="1"/>
  <c r="DI347" i="16"/>
  <c r="DF347" i="16"/>
  <c r="DG347" i="16"/>
  <c r="DH347" i="16"/>
  <c r="EL347" i="16" s="1"/>
  <c r="AX430" i="16"/>
  <c r="BJ430" i="16" s="1"/>
  <c r="DJ430" i="16"/>
  <c r="EN430" i="16" s="1"/>
  <c r="DI430" i="16"/>
  <c r="DH430" i="16"/>
  <c r="DG430" i="16"/>
  <c r="DF430" i="16"/>
  <c r="DJ128" i="16"/>
  <c r="DI128" i="16"/>
  <c r="DH128" i="16"/>
  <c r="DF128" i="16"/>
  <c r="DG128" i="16"/>
  <c r="DJ136" i="16"/>
  <c r="DI136" i="16"/>
  <c r="DH136" i="16"/>
  <c r="DG136" i="16"/>
  <c r="DF136" i="16"/>
  <c r="DJ192" i="16"/>
  <c r="DI192" i="16"/>
  <c r="DH192" i="16"/>
  <c r="DF192" i="16"/>
  <c r="DG192" i="16"/>
  <c r="DJ265" i="16"/>
  <c r="EN265" i="16" s="1"/>
  <c r="DI265" i="16"/>
  <c r="DH265" i="16"/>
  <c r="DF265" i="16"/>
  <c r="DG265" i="16"/>
  <c r="DJ297" i="16"/>
  <c r="DI297" i="16"/>
  <c r="DH297" i="16"/>
  <c r="DG297" i="16"/>
  <c r="EK297" i="16" s="1"/>
  <c r="DF297" i="16"/>
  <c r="DJ361" i="16"/>
  <c r="DI361" i="16"/>
  <c r="DH361" i="16"/>
  <c r="DG361" i="16"/>
  <c r="DF361" i="16"/>
  <c r="DJ380" i="16"/>
  <c r="DI380" i="16"/>
  <c r="DH380" i="16"/>
  <c r="DF380" i="16"/>
  <c r="DG380" i="16"/>
  <c r="DJ388" i="16"/>
  <c r="EN388" i="16" s="1"/>
  <c r="DI388" i="16"/>
  <c r="DH388" i="16"/>
  <c r="DF388" i="16"/>
  <c r="DG388" i="16"/>
  <c r="EK388" i="16" s="1"/>
  <c r="DJ400" i="16"/>
  <c r="DI400" i="16"/>
  <c r="EM400" i="16" s="1"/>
  <c r="DH400" i="16"/>
  <c r="DF400" i="16"/>
  <c r="EJ400" i="16" s="1"/>
  <c r="DG400" i="16"/>
  <c r="DJ408" i="16"/>
  <c r="DI408" i="16"/>
  <c r="DH408" i="16"/>
  <c r="DF408" i="16"/>
  <c r="DG408" i="16"/>
  <c r="AX413" i="16"/>
  <c r="BJ413" i="16" s="1"/>
  <c r="DI413" i="16"/>
  <c r="DH413" i="16"/>
  <c r="DG413" i="16"/>
  <c r="EK413" i="16" s="1"/>
  <c r="DJ413" i="16"/>
  <c r="DF413" i="16"/>
  <c r="DJ417" i="16"/>
  <c r="DI417" i="16"/>
  <c r="DG417" i="16"/>
  <c r="DF417" i="16"/>
  <c r="DH417" i="16"/>
  <c r="DG194" i="16"/>
  <c r="DI194" i="16"/>
  <c r="DJ194" i="16"/>
  <c r="DH194" i="16"/>
  <c r="DF194" i="16"/>
  <c r="DJ221" i="16"/>
  <c r="DH221" i="16"/>
  <c r="DI221" i="16"/>
  <c r="DG221" i="16"/>
  <c r="DF221" i="16"/>
  <c r="DG226" i="16"/>
  <c r="EK226" i="16" s="1"/>
  <c r="DJ226" i="16"/>
  <c r="DI226" i="16"/>
  <c r="EM226" i="16" s="1"/>
  <c r="DH226" i="16"/>
  <c r="DF226" i="16"/>
  <c r="AX260" i="16"/>
  <c r="BJ260" i="16" s="1"/>
  <c r="DJ260" i="16"/>
  <c r="DI260" i="16"/>
  <c r="DH260" i="16"/>
  <c r="DF260" i="16"/>
  <c r="DG260" i="16"/>
  <c r="DJ276" i="16"/>
  <c r="DI276" i="16"/>
  <c r="EM276" i="16" s="1"/>
  <c r="DH276" i="16"/>
  <c r="DF276" i="16"/>
  <c r="EJ276" i="16" s="1"/>
  <c r="DG276" i="16"/>
  <c r="AX292" i="16"/>
  <c r="BJ292" i="16" s="1"/>
  <c r="DJ292" i="16"/>
  <c r="DI292" i="16"/>
  <c r="DH292" i="16"/>
  <c r="DF292" i="16"/>
  <c r="EJ292" i="16" s="1"/>
  <c r="DG292" i="16"/>
  <c r="DJ306" i="16"/>
  <c r="DG306" i="16"/>
  <c r="DI306" i="16"/>
  <c r="DH306" i="16"/>
  <c r="DF306" i="16"/>
  <c r="DJ312" i="16"/>
  <c r="DI312" i="16"/>
  <c r="EM312" i="16" s="1"/>
  <c r="DH312" i="16"/>
  <c r="DG312" i="16"/>
  <c r="EK312" i="16" s="1"/>
  <c r="DF312" i="16"/>
  <c r="DJ364" i="16"/>
  <c r="DI364" i="16"/>
  <c r="DH364" i="16"/>
  <c r="DF364" i="16"/>
  <c r="DG364" i="16"/>
  <c r="EK364" i="16" s="1"/>
  <c r="DJ462" i="16"/>
  <c r="DI462" i="16"/>
  <c r="DH462" i="16"/>
  <c r="DG462" i="16"/>
  <c r="DF462" i="16"/>
  <c r="DJ495" i="16"/>
  <c r="EN495" i="16" s="1"/>
  <c r="DI495" i="16"/>
  <c r="DH495" i="16"/>
  <c r="DG495" i="16"/>
  <c r="DF495" i="16"/>
  <c r="EJ495" i="16" s="1"/>
  <c r="DJ502" i="16"/>
  <c r="DG502" i="16"/>
  <c r="DF502" i="16"/>
  <c r="DI502" i="16"/>
  <c r="DH502" i="16"/>
  <c r="DJ463" i="16"/>
  <c r="DI463" i="16"/>
  <c r="DH463" i="16"/>
  <c r="DG463" i="16"/>
  <c r="DF463" i="16"/>
  <c r="DJ467" i="16"/>
  <c r="DI467" i="16"/>
  <c r="EM467" i="16" s="1"/>
  <c r="DH467" i="16"/>
  <c r="DG467" i="16"/>
  <c r="EK467" i="16" s="1"/>
  <c r="DF467" i="16"/>
  <c r="DJ513" i="16"/>
  <c r="EN513" i="16" s="1"/>
  <c r="DI513" i="16"/>
  <c r="DG513" i="16"/>
  <c r="DF513" i="16"/>
  <c r="DH513" i="16"/>
  <c r="DJ108" i="16"/>
  <c r="DI108" i="16"/>
  <c r="EM108" i="16" s="1"/>
  <c r="DH108" i="16"/>
  <c r="DG108" i="16"/>
  <c r="EK108" i="16" s="1"/>
  <c r="DF108" i="16"/>
  <c r="DJ51" i="16"/>
  <c r="DI51" i="16"/>
  <c r="DF51" i="16"/>
  <c r="DG51" i="16"/>
  <c r="DH51" i="16"/>
  <c r="DG190" i="16"/>
  <c r="DJ190" i="16"/>
  <c r="DH190" i="16"/>
  <c r="DI190" i="16"/>
  <c r="DF190" i="16"/>
  <c r="DJ362" i="16"/>
  <c r="DI362" i="16"/>
  <c r="DG362" i="16"/>
  <c r="EK362" i="16" s="1"/>
  <c r="DH362" i="16"/>
  <c r="DF362" i="16"/>
  <c r="EJ362" i="16" s="1"/>
  <c r="DJ379" i="16"/>
  <c r="DI379" i="16"/>
  <c r="DF379" i="16"/>
  <c r="DG379" i="16"/>
  <c r="DH379" i="16"/>
  <c r="DJ399" i="16"/>
  <c r="DI399" i="16"/>
  <c r="DH399" i="16"/>
  <c r="DF399" i="16"/>
  <c r="DG399" i="16"/>
  <c r="DJ186" i="16"/>
  <c r="DG186" i="16"/>
  <c r="EK186" i="16" s="1"/>
  <c r="DI186" i="16"/>
  <c r="DH186" i="16"/>
  <c r="DF186" i="16"/>
  <c r="DJ211" i="16"/>
  <c r="EN211" i="16" s="1"/>
  <c r="DI211" i="16"/>
  <c r="DF211" i="16"/>
  <c r="DG211" i="16"/>
  <c r="DH211" i="16"/>
  <c r="EL211" i="16" s="1"/>
  <c r="DJ250" i="16"/>
  <c r="DG250" i="16"/>
  <c r="DI250" i="16"/>
  <c r="DH250" i="16"/>
  <c r="DF250" i="16"/>
  <c r="DJ257" i="16"/>
  <c r="DI257" i="16"/>
  <c r="DH257" i="16"/>
  <c r="DG257" i="16"/>
  <c r="DF257" i="16"/>
  <c r="DJ269" i="16"/>
  <c r="DH269" i="16"/>
  <c r="EL269" i="16" s="1"/>
  <c r="DI269" i="16"/>
  <c r="DG269" i="16"/>
  <c r="DF269" i="16"/>
  <c r="AX277" i="16"/>
  <c r="BJ277" i="16" s="1"/>
  <c r="DJ277" i="16"/>
  <c r="DH277" i="16"/>
  <c r="EL277" i="16" s="1"/>
  <c r="DF277" i="16"/>
  <c r="DG277" i="16"/>
  <c r="EK277" i="16" s="1"/>
  <c r="DI277" i="16"/>
  <c r="DJ289" i="16"/>
  <c r="EN289" i="16" s="1"/>
  <c r="DI289" i="16"/>
  <c r="DH289" i="16"/>
  <c r="DG289" i="16"/>
  <c r="DF289" i="16"/>
  <c r="AX301" i="16"/>
  <c r="BJ301" i="16" s="1"/>
  <c r="DJ301" i="16"/>
  <c r="DH301" i="16"/>
  <c r="DI301" i="16"/>
  <c r="EM301" i="16" s="1"/>
  <c r="DG301" i="16"/>
  <c r="DF301" i="16"/>
  <c r="EJ301" i="16" s="1"/>
  <c r="AX346" i="16"/>
  <c r="BJ346" i="16" s="1"/>
  <c r="DJ346" i="16"/>
  <c r="EN346" i="16" s="1"/>
  <c r="DI346" i="16"/>
  <c r="DG346" i="16"/>
  <c r="EK346" i="16" s="1"/>
  <c r="DH346" i="16"/>
  <c r="DF346" i="16"/>
  <c r="DH365" i="16"/>
  <c r="DJ365" i="16"/>
  <c r="EN365" i="16" s="1"/>
  <c r="DI365" i="16"/>
  <c r="DG365" i="16"/>
  <c r="DF365" i="16"/>
  <c r="DJ200" i="16"/>
  <c r="DI200" i="16"/>
  <c r="DH200" i="16"/>
  <c r="DG200" i="16"/>
  <c r="DF200" i="16"/>
  <c r="DJ232" i="16"/>
  <c r="DI232" i="16"/>
  <c r="DH232" i="16"/>
  <c r="DG232" i="16"/>
  <c r="DF232" i="16"/>
  <c r="DJ240" i="16"/>
  <c r="DI240" i="16"/>
  <c r="DH240" i="16"/>
  <c r="EL240" i="16" s="1"/>
  <c r="DF240" i="16"/>
  <c r="DG240" i="16"/>
  <c r="DJ394" i="16"/>
  <c r="DI394" i="16"/>
  <c r="EM394" i="16" s="1"/>
  <c r="DG394" i="16"/>
  <c r="DF394" i="16"/>
  <c r="DH394" i="16"/>
  <c r="DJ480" i="16"/>
  <c r="DI480" i="16"/>
  <c r="DH480" i="16"/>
  <c r="DG480" i="16"/>
  <c r="DF480" i="16"/>
  <c r="AX488" i="16"/>
  <c r="BJ488" i="16" s="1"/>
  <c r="DJ488" i="16"/>
  <c r="DI488" i="16"/>
  <c r="DH488" i="16"/>
  <c r="DF488" i="16"/>
  <c r="DG488" i="16"/>
  <c r="EK488" i="16" s="1"/>
  <c r="DJ439" i="16"/>
  <c r="DI439" i="16"/>
  <c r="EM439" i="16" s="1"/>
  <c r="DH439" i="16"/>
  <c r="DG439" i="16"/>
  <c r="EK439" i="16" s="1"/>
  <c r="DF439" i="16"/>
  <c r="DJ443" i="16"/>
  <c r="EN443" i="16" s="1"/>
  <c r="DI443" i="16"/>
  <c r="DG443" i="16"/>
  <c r="DH443" i="16"/>
  <c r="DF443" i="16"/>
  <c r="EJ443" i="16" s="1"/>
  <c r="DJ447" i="16"/>
  <c r="DI447" i="16"/>
  <c r="DF447" i="16"/>
  <c r="DH447" i="16"/>
  <c r="EL447" i="16" s="1"/>
  <c r="DG447" i="16"/>
  <c r="DJ473" i="16"/>
  <c r="DI473" i="16"/>
  <c r="DG473" i="16"/>
  <c r="DH473" i="16"/>
  <c r="DF473" i="16"/>
  <c r="AX527" i="16"/>
  <c r="BJ527" i="16" s="1"/>
  <c r="DJ527" i="16"/>
  <c r="DI527" i="16"/>
  <c r="DH527" i="16"/>
  <c r="DG527" i="16"/>
  <c r="DF527" i="16"/>
  <c r="AX493" i="16"/>
  <c r="BJ493" i="16" s="1"/>
  <c r="DJ493" i="16"/>
  <c r="DI493" i="16"/>
  <c r="DH493" i="16"/>
  <c r="DG493" i="16"/>
  <c r="DF493" i="16"/>
  <c r="DJ531" i="16"/>
  <c r="DI531" i="16"/>
  <c r="DH531" i="16"/>
  <c r="DG531" i="16"/>
  <c r="DF531" i="16"/>
  <c r="DE35" i="16"/>
  <c r="EI35" i="16" s="1"/>
  <c r="DD35" i="16"/>
  <c r="DA35" i="16"/>
  <c r="EE35" i="16" s="1"/>
  <c r="DB35" i="16"/>
  <c r="DC35" i="16"/>
  <c r="DE47" i="16"/>
  <c r="DA47" i="16"/>
  <c r="EE47" i="16" s="1"/>
  <c r="DC47" i="16"/>
  <c r="DD47" i="16"/>
  <c r="DB47" i="16"/>
  <c r="DE52" i="16"/>
  <c r="DB52" i="16"/>
  <c r="DD52" i="16"/>
  <c r="EH52" i="16" s="1"/>
  <c r="DA52" i="16"/>
  <c r="DC52" i="16"/>
  <c r="DE3" i="16"/>
  <c r="DD3" i="16"/>
  <c r="DC3" i="16"/>
  <c r="DA3" i="16"/>
  <c r="DB3" i="16"/>
  <c r="DE7" i="16"/>
  <c r="DA7" i="16"/>
  <c r="DD7" i="16"/>
  <c r="EH7" i="16" s="1"/>
  <c r="DC7" i="16"/>
  <c r="DB7" i="16"/>
  <c r="DE11" i="16"/>
  <c r="DD11" i="16"/>
  <c r="DA11" i="16"/>
  <c r="DB11" i="16"/>
  <c r="DC11" i="16"/>
  <c r="DE15" i="16"/>
  <c r="DA15" i="16"/>
  <c r="DC15" i="16"/>
  <c r="DD15" i="16"/>
  <c r="DB15" i="16"/>
  <c r="DE19" i="16"/>
  <c r="DD19" i="16"/>
  <c r="DA19" i="16"/>
  <c r="DB19" i="16"/>
  <c r="EF19" i="16" s="1"/>
  <c r="DC19" i="16"/>
  <c r="DE23" i="16"/>
  <c r="DA23" i="16"/>
  <c r="DD23" i="16"/>
  <c r="DC23" i="16"/>
  <c r="DB23" i="16"/>
  <c r="DE27" i="16"/>
  <c r="DD27" i="16"/>
  <c r="DA27" i="16"/>
  <c r="DB27" i="16"/>
  <c r="DC27" i="16"/>
  <c r="DE31" i="16"/>
  <c r="DA31" i="16"/>
  <c r="DC31" i="16"/>
  <c r="DD31" i="16"/>
  <c r="DB31" i="16"/>
  <c r="AX236" i="16"/>
  <c r="BJ236" i="16" s="1"/>
  <c r="DJ236" i="16"/>
  <c r="DI236" i="16"/>
  <c r="DH236" i="16"/>
  <c r="DG236" i="16"/>
  <c r="DF236" i="16"/>
  <c r="AX267" i="16"/>
  <c r="BJ267" i="16" s="1"/>
  <c r="DJ267" i="16"/>
  <c r="DI267" i="16"/>
  <c r="DF267" i="16"/>
  <c r="DH267" i="16"/>
  <c r="DG267" i="16"/>
  <c r="DJ393" i="16"/>
  <c r="DI393" i="16"/>
  <c r="DG393" i="16"/>
  <c r="DH393" i="16"/>
  <c r="DF393" i="16"/>
  <c r="DJ433" i="16"/>
  <c r="EN433" i="16" s="1"/>
  <c r="DI433" i="16"/>
  <c r="DG433" i="16"/>
  <c r="DH433" i="16"/>
  <c r="DF433" i="16"/>
  <c r="DJ133" i="16"/>
  <c r="DH133" i="16"/>
  <c r="DI133" i="16"/>
  <c r="DF133" i="16"/>
  <c r="DG133" i="16"/>
  <c r="DJ141" i="16"/>
  <c r="DH141" i="16"/>
  <c r="DI141" i="16"/>
  <c r="DG141" i="16"/>
  <c r="DF141" i="16"/>
  <c r="DJ149" i="16"/>
  <c r="DH149" i="16"/>
  <c r="EL149" i="16" s="1"/>
  <c r="DF149" i="16"/>
  <c r="DG149" i="16"/>
  <c r="DI149" i="16"/>
  <c r="DJ157" i="16"/>
  <c r="EN157" i="16" s="1"/>
  <c r="DH157" i="16"/>
  <c r="DI157" i="16"/>
  <c r="DG157" i="16"/>
  <c r="DF157" i="16"/>
  <c r="DJ165" i="16"/>
  <c r="DH165" i="16"/>
  <c r="DI165" i="16"/>
  <c r="DF165" i="16"/>
  <c r="DG165" i="16"/>
  <c r="DJ209" i="16"/>
  <c r="DI209" i="16"/>
  <c r="DH209" i="16"/>
  <c r="DG209" i="16"/>
  <c r="DF209" i="16"/>
  <c r="DJ314" i="16"/>
  <c r="DG314" i="16"/>
  <c r="EK314" i="16" s="1"/>
  <c r="DI314" i="16"/>
  <c r="DH314" i="16"/>
  <c r="DF314" i="16"/>
  <c r="AX219" i="16"/>
  <c r="BJ219" i="16" s="1"/>
  <c r="DJ219" i="16"/>
  <c r="DI219" i="16"/>
  <c r="EM219" i="16" s="1"/>
  <c r="DF219" i="16"/>
  <c r="DH219" i="16"/>
  <c r="EL219" i="16" s="1"/>
  <c r="DG219" i="16"/>
  <c r="DJ205" i="16"/>
  <c r="EN205" i="16" s="1"/>
  <c r="DH205" i="16"/>
  <c r="DI205" i="16"/>
  <c r="EM205" i="16" s="1"/>
  <c r="DG205" i="16"/>
  <c r="DF205" i="16"/>
  <c r="DJ210" i="16"/>
  <c r="DG210" i="16"/>
  <c r="DI210" i="16"/>
  <c r="DF210" i="16"/>
  <c r="EJ210" i="16" s="1"/>
  <c r="DH210" i="16"/>
  <c r="DJ264" i="16"/>
  <c r="DI264" i="16"/>
  <c r="DH264" i="16"/>
  <c r="DG264" i="16"/>
  <c r="DF264" i="16"/>
  <c r="DJ280" i="16"/>
  <c r="DI280" i="16"/>
  <c r="DH280" i="16"/>
  <c r="DG280" i="16"/>
  <c r="DF280" i="16"/>
  <c r="DJ296" i="16"/>
  <c r="EN296" i="16" s="1"/>
  <c r="DI296" i="16"/>
  <c r="DH296" i="16"/>
  <c r="DG296" i="16"/>
  <c r="DF296" i="16"/>
  <c r="DJ368" i="16"/>
  <c r="DI368" i="16"/>
  <c r="DH368" i="16"/>
  <c r="DF368" i="16"/>
  <c r="DG368" i="16"/>
  <c r="AX409" i="16"/>
  <c r="BJ409" i="16" s="1"/>
  <c r="DJ409" i="16"/>
  <c r="DI409" i="16"/>
  <c r="DG409" i="16"/>
  <c r="DH409" i="16"/>
  <c r="EL409" i="16" s="1"/>
  <c r="DF409" i="16"/>
  <c r="DJ479" i="16"/>
  <c r="DI479" i="16"/>
  <c r="DG479" i="16"/>
  <c r="DF479" i="16"/>
  <c r="DH479" i="16"/>
  <c r="DJ454" i="16"/>
  <c r="DG454" i="16"/>
  <c r="DI454" i="16"/>
  <c r="DH454" i="16"/>
  <c r="EL454" i="16" s="1"/>
  <c r="DF454" i="16"/>
  <c r="DI509" i="16"/>
  <c r="EM509" i="16" s="1"/>
  <c r="DH509" i="16"/>
  <c r="DG509" i="16"/>
  <c r="EK509" i="16" s="1"/>
  <c r="DF509" i="16"/>
  <c r="DJ509" i="16"/>
  <c r="DJ536" i="16"/>
  <c r="DI536" i="16"/>
  <c r="DH536" i="16"/>
  <c r="DF536" i="16"/>
  <c r="DG536" i="16"/>
  <c r="AX466" i="16"/>
  <c r="BJ466" i="16" s="1"/>
  <c r="DJ466" i="16"/>
  <c r="DI466" i="16"/>
  <c r="EM466" i="16" s="1"/>
  <c r="DH466" i="16"/>
  <c r="DG466" i="16"/>
  <c r="EK466" i="16" s="1"/>
  <c r="DF466" i="16"/>
  <c r="DJ470" i="16"/>
  <c r="DG470" i="16"/>
  <c r="DF470" i="16"/>
  <c r="DH470" i="16"/>
  <c r="DI470" i="16"/>
  <c r="DJ515" i="16"/>
  <c r="DI515" i="16"/>
  <c r="DH515" i="16"/>
  <c r="DG515" i="16"/>
  <c r="EK515" i="16" s="1"/>
  <c r="DF515" i="16"/>
  <c r="DJ529" i="16"/>
  <c r="DI529" i="16"/>
  <c r="DG529" i="16"/>
  <c r="DF529" i="16"/>
  <c r="DH529" i="16"/>
  <c r="DI50" i="16"/>
  <c r="DJ50" i="16"/>
  <c r="DG50" i="16"/>
  <c r="DH50" i="16"/>
  <c r="EL50" i="16" s="1"/>
  <c r="DF50" i="16"/>
  <c r="AX138" i="16"/>
  <c r="BJ138" i="16" s="1"/>
  <c r="DJ138" i="16"/>
  <c r="DG138" i="16"/>
  <c r="DI138" i="16"/>
  <c r="DH138" i="16"/>
  <c r="DF138" i="16"/>
  <c r="DJ142" i="16"/>
  <c r="DG142" i="16"/>
  <c r="DH142" i="16"/>
  <c r="DI142" i="16"/>
  <c r="DF142" i="16"/>
  <c r="AX146" i="16"/>
  <c r="BJ146" i="16" s="1"/>
  <c r="DJ146" i="16"/>
  <c r="DG146" i="16"/>
  <c r="DI146" i="16"/>
  <c r="EM146" i="16" s="1"/>
  <c r="DH146" i="16"/>
  <c r="DF146" i="16"/>
  <c r="EJ146" i="16" s="1"/>
  <c r="DJ150" i="16"/>
  <c r="DG150" i="16"/>
  <c r="DH150" i="16"/>
  <c r="DF150" i="16"/>
  <c r="DI150" i="16"/>
  <c r="AX154" i="16"/>
  <c r="BJ154" i="16" s="1"/>
  <c r="DJ154" i="16"/>
  <c r="DG154" i="16"/>
  <c r="EK154" i="16" s="1"/>
  <c r="DI154" i="16"/>
  <c r="DH154" i="16"/>
  <c r="DF154" i="16"/>
  <c r="DJ158" i="16"/>
  <c r="DG158" i="16"/>
  <c r="DH158" i="16"/>
  <c r="DI158" i="16"/>
  <c r="DF158" i="16"/>
  <c r="EJ158" i="16" s="1"/>
  <c r="AX162" i="16"/>
  <c r="BJ162" i="16" s="1"/>
  <c r="DG162" i="16"/>
  <c r="DJ162" i="16"/>
  <c r="DI162" i="16"/>
  <c r="DH162" i="16"/>
  <c r="DF162" i="16"/>
  <c r="DJ166" i="16"/>
  <c r="DG166" i="16"/>
  <c r="DH166" i="16"/>
  <c r="DI166" i="16"/>
  <c r="DF166" i="16"/>
  <c r="DJ174" i="16"/>
  <c r="DG174" i="16"/>
  <c r="DH174" i="16"/>
  <c r="DI174" i="16"/>
  <c r="DF174" i="16"/>
  <c r="AX178" i="16"/>
  <c r="BJ178" i="16" s="1"/>
  <c r="DJ178" i="16"/>
  <c r="DG178" i="16"/>
  <c r="DI178" i="16"/>
  <c r="EM178" i="16" s="1"/>
  <c r="DH178" i="16"/>
  <c r="DF178" i="16"/>
  <c r="DJ196" i="16"/>
  <c r="DI196" i="16"/>
  <c r="EM196" i="16" s="1"/>
  <c r="DH196" i="16"/>
  <c r="DF196" i="16"/>
  <c r="DG196" i="16"/>
  <c r="DJ228" i="16"/>
  <c r="DI228" i="16"/>
  <c r="DH228" i="16"/>
  <c r="DF228" i="16"/>
  <c r="DG228" i="16"/>
  <c r="DJ238" i="16"/>
  <c r="DG238" i="16"/>
  <c r="DH238" i="16"/>
  <c r="DI238" i="16"/>
  <c r="DF238" i="16"/>
  <c r="AX274" i="16"/>
  <c r="BJ274" i="16" s="1"/>
  <c r="DJ274" i="16"/>
  <c r="DG274" i="16"/>
  <c r="DI274" i="16"/>
  <c r="DH274" i="16"/>
  <c r="DF274" i="16"/>
  <c r="DJ308" i="16"/>
  <c r="DI308" i="16"/>
  <c r="DH308" i="16"/>
  <c r="DF308" i="16"/>
  <c r="DG308" i="16"/>
  <c r="DJ317" i="16"/>
  <c r="DH317" i="16"/>
  <c r="DI317" i="16"/>
  <c r="DG317" i="16"/>
  <c r="DF317" i="16"/>
  <c r="AX321" i="16"/>
  <c r="BJ321" i="16" s="1"/>
  <c r="DJ321" i="16"/>
  <c r="DI321" i="16"/>
  <c r="DH321" i="16"/>
  <c r="DG321" i="16"/>
  <c r="DF321" i="16"/>
  <c r="DJ325" i="16"/>
  <c r="EN325" i="16" s="1"/>
  <c r="DH325" i="16"/>
  <c r="DG325" i="16"/>
  <c r="DI325" i="16"/>
  <c r="DF325" i="16"/>
  <c r="AX331" i="16"/>
  <c r="BJ331" i="16" s="1"/>
  <c r="DJ331" i="16"/>
  <c r="EN331" i="16" s="1"/>
  <c r="DI331" i="16"/>
  <c r="DF331" i="16"/>
  <c r="EJ331" i="16" s="1"/>
  <c r="DG331" i="16"/>
  <c r="DH331" i="16"/>
  <c r="EL331" i="16" s="1"/>
  <c r="DJ336" i="16"/>
  <c r="DI336" i="16"/>
  <c r="DH336" i="16"/>
  <c r="DF336" i="16"/>
  <c r="DG336" i="16"/>
  <c r="DJ359" i="16"/>
  <c r="DI359" i="16"/>
  <c r="DF359" i="16"/>
  <c r="DH359" i="16"/>
  <c r="DG359" i="16"/>
  <c r="AX204" i="16"/>
  <c r="BJ204" i="16" s="1"/>
  <c r="DJ204" i="16"/>
  <c r="DI204" i="16"/>
  <c r="DH204" i="16"/>
  <c r="EL204" i="16" s="1"/>
  <c r="DG204" i="16"/>
  <c r="DF204" i="16"/>
  <c r="EJ204" i="16" s="1"/>
  <c r="AX214" i="16"/>
  <c r="BJ214" i="16" s="1"/>
  <c r="DJ214" i="16"/>
  <c r="DG214" i="16"/>
  <c r="DH214" i="16"/>
  <c r="DF214" i="16"/>
  <c r="DI214" i="16"/>
  <c r="EM214" i="16" s="1"/>
  <c r="AX266" i="16"/>
  <c r="BJ266" i="16" s="1"/>
  <c r="DJ266" i="16"/>
  <c r="DG266" i="16"/>
  <c r="DI266" i="16"/>
  <c r="DH266" i="16"/>
  <c r="DF266" i="16"/>
  <c r="EJ266" i="16" s="1"/>
  <c r="DJ294" i="16"/>
  <c r="DG294" i="16"/>
  <c r="DH294" i="16"/>
  <c r="DI294" i="16"/>
  <c r="DF294" i="16"/>
  <c r="DJ517" i="16"/>
  <c r="DG517" i="16"/>
  <c r="DI517" i="16"/>
  <c r="DH517" i="16"/>
  <c r="DF517" i="16"/>
  <c r="AX504" i="16"/>
  <c r="BJ504" i="16" s="1"/>
  <c r="DJ504" i="16"/>
  <c r="DI504" i="16"/>
  <c r="DH504" i="16"/>
  <c r="DF504" i="16"/>
  <c r="DG504" i="16"/>
  <c r="AX175" i="16"/>
  <c r="BJ175" i="16" s="1"/>
  <c r="DJ175" i="16"/>
  <c r="DI175" i="16"/>
  <c r="DF175" i="16"/>
  <c r="DH175" i="16"/>
  <c r="DG175" i="16"/>
  <c r="AX179" i="16"/>
  <c r="BJ179" i="16" s="1"/>
  <c r="DJ179" i="16"/>
  <c r="DI179" i="16"/>
  <c r="DF179" i="16"/>
  <c r="DG179" i="16"/>
  <c r="DH179" i="16"/>
  <c r="DJ320" i="16"/>
  <c r="DI320" i="16"/>
  <c r="DH320" i="16"/>
  <c r="DF320" i="16"/>
  <c r="EJ320" i="16" s="1"/>
  <c r="DG320" i="16"/>
  <c r="DJ324" i="16"/>
  <c r="EN324" i="16" s="1"/>
  <c r="DI324" i="16"/>
  <c r="DH324" i="16"/>
  <c r="EL324" i="16" s="1"/>
  <c r="DF324" i="16"/>
  <c r="DG324" i="16"/>
  <c r="EK324" i="16" s="1"/>
  <c r="DJ328" i="16"/>
  <c r="DI328" i="16"/>
  <c r="EM328" i="16" s="1"/>
  <c r="DH328" i="16"/>
  <c r="DF328" i="16"/>
  <c r="DG328" i="16"/>
  <c r="AX332" i="16"/>
  <c r="BJ332" i="16" s="1"/>
  <c r="DJ332" i="16"/>
  <c r="DI332" i="16"/>
  <c r="DH332" i="16"/>
  <c r="DF332" i="16"/>
  <c r="DG332" i="16"/>
  <c r="DJ338" i="16"/>
  <c r="DI338" i="16"/>
  <c r="DG338" i="16"/>
  <c r="DF338" i="16"/>
  <c r="DH338" i="16"/>
  <c r="DJ356" i="16"/>
  <c r="DI356" i="16"/>
  <c r="DH356" i="16"/>
  <c r="DF356" i="16"/>
  <c r="DG356" i="16"/>
  <c r="BE50" i="16"/>
  <c r="BE8" i="16"/>
  <c r="BG10" i="16"/>
  <c r="BG26" i="16"/>
  <c r="BG28" i="16"/>
  <c r="BG34" i="16"/>
  <c r="BF45" i="16"/>
  <c r="BE181" i="16"/>
  <c r="BF223" i="16"/>
  <c r="BF259" i="16"/>
  <c r="BE347" i="16"/>
  <c r="BF353" i="16"/>
  <c r="BF367" i="16"/>
  <c r="BG430" i="16"/>
  <c r="BG432" i="16"/>
  <c r="BF168" i="16"/>
  <c r="BE174" i="16"/>
  <c r="BG176" i="16"/>
  <c r="BE180" i="16"/>
  <c r="BE225" i="16"/>
  <c r="BE238" i="16"/>
  <c r="BF290" i="16"/>
  <c r="BG316" i="16"/>
  <c r="BE320" i="16"/>
  <c r="BG322" i="16"/>
  <c r="BG324" i="16"/>
  <c r="BE328" i="16"/>
  <c r="BF338" i="16"/>
  <c r="BF203" i="16"/>
  <c r="BE297" i="16"/>
  <c r="BF352" i="16"/>
  <c r="BF221" i="16"/>
  <c r="BG224" i="16"/>
  <c r="BG268" i="16"/>
  <c r="BF284" i="16"/>
  <c r="BG300" i="16"/>
  <c r="BF373" i="16"/>
  <c r="BF392" i="16"/>
  <c r="BE41" i="16"/>
  <c r="BF56" i="16"/>
  <c r="BF58" i="16"/>
  <c r="BF64" i="16"/>
  <c r="BF66" i="16"/>
  <c r="BF72" i="16"/>
  <c r="BF74" i="16"/>
  <c r="BG42" i="16"/>
  <c r="BE111" i="16"/>
  <c r="BE113" i="16"/>
  <c r="BE119" i="16"/>
  <c r="BE127" i="16"/>
  <c r="BG39" i="16"/>
  <c r="BE107" i="16"/>
  <c r="BF185" i="16"/>
  <c r="BG199" i="16"/>
  <c r="BE263" i="16"/>
  <c r="BF374" i="16"/>
  <c r="BE378" i="16"/>
  <c r="BE410" i="16"/>
  <c r="BE201" i="16"/>
  <c r="BF204" i="16"/>
  <c r="BE55" i="16"/>
  <c r="BF38" i="16"/>
  <c r="BG47" i="16"/>
  <c r="BF54" i="16"/>
  <c r="BE5" i="16"/>
  <c r="BE11" i="16"/>
  <c r="BE19" i="16"/>
  <c r="BE21" i="16"/>
  <c r="BE207" i="16"/>
  <c r="BF236" i="16"/>
  <c r="BG426" i="16"/>
  <c r="BF433" i="16"/>
  <c r="BE131" i="16"/>
  <c r="BF133" i="16"/>
  <c r="BE139" i="16"/>
  <c r="BF141" i="16"/>
  <c r="BF149" i="16"/>
  <c r="BE155" i="16"/>
  <c r="BF157" i="16"/>
  <c r="BE163" i="16"/>
  <c r="BF165" i="16"/>
  <c r="BF173" i="16"/>
  <c r="BE179" i="16"/>
  <c r="BF315" i="16"/>
  <c r="BF321" i="16"/>
  <c r="BG327" i="16"/>
  <c r="BG331" i="16"/>
  <c r="BG333" i="16"/>
  <c r="BG359" i="16"/>
  <c r="BG425" i="16"/>
  <c r="BE219" i="16"/>
  <c r="BG357" i="16"/>
  <c r="BE210" i="16"/>
  <c r="BE264" i="16"/>
  <c r="BF272" i="16"/>
  <c r="BG307" i="16"/>
  <c r="BE401" i="16"/>
  <c r="BF501" i="16"/>
  <c r="BG520" i="16"/>
  <c r="BE532" i="16"/>
  <c r="BG519" i="16"/>
  <c r="BF448" i="16"/>
  <c r="BF485" i="16"/>
  <c r="BE527" i="16"/>
  <c r="BE112" i="16"/>
  <c r="BF116" i="16"/>
  <c r="BF63" i="16"/>
  <c r="BG67" i="16"/>
  <c r="BE75" i="16"/>
  <c r="BF81" i="16"/>
  <c r="BF89" i="16"/>
  <c r="BG97" i="16"/>
  <c r="BF103" i="16"/>
  <c r="BG255" i="16"/>
  <c r="BE172" i="16"/>
  <c r="BG254" i="16"/>
  <c r="BF270" i="16"/>
  <c r="BF302" i="16"/>
  <c r="BE339" i="16"/>
  <c r="BF387" i="16"/>
  <c r="BG422" i="16"/>
  <c r="BF218" i="16"/>
  <c r="BF278" i="16"/>
  <c r="BF304" i="16"/>
  <c r="BE329" i="16"/>
  <c r="BF337" i="16"/>
  <c r="BG341" i="16"/>
  <c r="BE211" i="16"/>
  <c r="BE257" i="16"/>
  <c r="BE277" i="16"/>
  <c r="BF285" i="16"/>
  <c r="BF289" i="16"/>
  <c r="BE305" i="16"/>
  <c r="BF350" i="16"/>
  <c r="BF384" i="16"/>
  <c r="BF400" i="16"/>
  <c r="BG404" i="16"/>
  <c r="BE411" i="16"/>
  <c r="BF413" i="16"/>
  <c r="BF415" i="16"/>
  <c r="BG438" i="16"/>
  <c r="BG234" i="16"/>
  <c r="BG364" i="16"/>
  <c r="BG476" i="16"/>
  <c r="BF488" i="16"/>
  <c r="BE495" i="16"/>
  <c r="BE536" i="16"/>
  <c r="BE486" i="16"/>
  <c r="BE496" i="16"/>
  <c r="BF500" i="16"/>
  <c r="BG505" i="16"/>
  <c r="BF44" i="16"/>
  <c r="BG114" i="16"/>
  <c r="BG69" i="16"/>
  <c r="BF262" i="16"/>
  <c r="BE370" i="16"/>
  <c r="BE183" i="16"/>
  <c r="BF187" i="16"/>
  <c r="BG195" i="16"/>
  <c r="BF241" i="16"/>
  <c r="BE360" i="16"/>
  <c r="BF471" i="16"/>
  <c r="BE483" i="16"/>
  <c r="BF510" i="16"/>
  <c r="BE514" i="16"/>
  <c r="BG493" i="16"/>
  <c r="BE529" i="16"/>
  <c r="BE394" i="16"/>
  <c r="BE458" i="16"/>
  <c r="BF460" i="16"/>
  <c r="BF533" i="16"/>
  <c r="BF439" i="16"/>
  <c r="BE443" i="16"/>
  <c r="BF445" i="16"/>
  <c r="BF447" i="16"/>
  <c r="BE473" i="16"/>
  <c r="BE525" i="16"/>
  <c r="BF528" i="16"/>
  <c r="BG515" i="16"/>
  <c r="BF46" i="16"/>
  <c r="BE36" i="16"/>
  <c r="BE61" i="16"/>
  <c r="BG77" i="16"/>
  <c r="BG83" i="16"/>
  <c r="BE91" i="16"/>
  <c r="BF95" i="16"/>
  <c r="BF239" i="16"/>
  <c r="BG287" i="16"/>
  <c r="BG170" i="16"/>
  <c r="BF372" i="16"/>
  <c r="BF235" i="16"/>
  <c r="BE246" i="16"/>
  <c r="BF369" i="16"/>
  <c r="BF516" i="16"/>
  <c r="BH38" i="16"/>
  <c r="BH15" i="16"/>
  <c r="BH31" i="16"/>
  <c r="BH281" i="16"/>
  <c r="BH252" i="16"/>
  <c r="BH300" i="16"/>
  <c r="BH360" i="16"/>
  <c r="BH209" i="16"/>
  <c r="BH321" i="16"/>
  <c r="BH337" i="16"/>
  <c r="BH427" i="16"/>
  <c r="BH449" i="16"/>
  <c r="BH534" i="16"/>
  <c r="BH471" i="16"/>
  <c r="BH457" i="16"/>
  <c r="BH46" i="16"/>
  <c r="BH349" i="16"/>
  <c r="BH225" i="16"/>
  <c r="BH327" i="16"/>
  <c r="BH487" i="16"/>
  <c r="BH61" i="16"/>
  <c r="BH79" i="16"/>
  <c r="BH95" i="16"/>
  <c r="BH37" i="16"/>
  <c r="BH376" i="16"/>
  <c r="BH415" i="16"/>
  <c r="BH423" i="16"/>
  <c r="BH279" i="16"/>
  <c r="BH386" i="16"/>
  <c r="BH132" i="16"/>
  <c r="BH156" i="16"/>
  <c r="BH176" i="16"/>
  <c r="BH262" i="16"/>
  <c r="BH302" i="16"/>
  <c r="BH334" i="16"/>
  <c r="BH488" i="16"/>
  <c r="BH36" i="16"/>
  <c r="BH14" i="16"/>
  <c r="BH30" i="16"/>
  <c r="BH55" i="16"/>
  <c r="BH116" i="16"/>
  <c r="BH124" i="16"/>
  <c r="BH211" i="16"/>
  <c r="BH272" i="16"/>
  <c r="BH245" i="16"/>
  <c r="BH266" i="16"/>
  <c r="BH336" i="16"/>
  <c r="BH359" i="16"/>
  <c r="BH489" i="16"/>
  <c r="BH513" i="16"/>
  <c r="BH456" i="16"/>
  <c r="BH509" i="16"/>
  <c r="BH246" i="16"/>
  <c r="BH351" i="16"/>
  <c r="BH372" i="16"/>
  <c r="BH442" i="16"/>
  <c r="BH468" i="16"/>
  <c r="BH479" i="16"/>
  <c r="BH73" i="16"/>
  <c r="BH16" i="16"/>
  <c r="BH107" i="16"/>
  <c r="BH119" i="16"/>
  <c r="BH380" i="16"/>
  <c r="BH417" i="16"/>
  <c r="BH345" i="16"/>
  <c r="BH303" i="16"/>
  <c r="BH486" i="16"/>
  <c r="BH524" i="16"/>
  <c r="BH394" i="16"/>
  <c r="BH251" i="16"/>
  <c r="BH410" i="16"/>
  <c r="BH152" i="16"/>
  <c r="BH326" i="16"/>
  <c r="BI250" i="16"/>
  <c r="BI210" i="16"/>
  <c r="BI347" i="16"/>
  <c r="BI462" i="16"/>
  <c r="BI471" i="16"/>
  <c r="BI461" i="16"/>
  <c r="BI444" i="16"/>
  <c r="BI459" i="16"/>
  <c r="BI28" i="16"/>
  <c r="BI36" i="16"/>
  <c r="BI14" i="16"/>
  <c r="BI30" i="16"/>
  <c r="BI189" i="16"/>
  <c r="BI269" i="16"/>
  <c r="BI221" i="16"/>
  <c r="BI381" i="16"/>
  <c r="BI397" i="16"/>
  <c r="BI420" i="16"/>
  <c r="BI328" i="16"/>
  <c r="BI489" i="16"/>
  <c r="BI352" i="16"/>
  <c r="BI292" i="16"/>
  <c r="BI225" i="16"/>
  <c r="BI423" i="16"/>
  <c r="BK54" i="16"/>
  <c r="BK15" i="16"/>
  <c r="BK31" i="16"/>
  <c r="BK106" i="16"/>
  <c r="BI17" i="16"/>
  <c r="BI33" i="16"/>
  <c r="BK112" i="16"/>
  <c r="BK120" i="16"/>
  <c r="BK63" i="16"/>
  <c r="BK71" i="16"/>
  <c r="BK79" i="16"/>
  <c r="BK87" i="16"/>
  <c r="BK95" i="16"/>
  <c r="BK103" i="16"/>
  <c r="BK271" i="16"/>
  <c r="BK303" i="16"/>
  <c r="BK363" i="16"/>
  <c r="BK217" i="16"/>
  <c r="BI232" i="16"/>
  <c r="BK302" i="16"/>
  <c r="BI61" i="16"/>
  <c r="BI77" i="16"/>
  <c r="BI85" i="16"/>
  <c r="BI93" i="16"/>
  <c r="BI101" i="16"/>
  <c r="BK105" i="16"/>
  <c r="BK4" i="16"/>
  <c r="BK12" i="16"/>
  <c r="BK20" i="16"/>
  <c r="BK28" i="16"/>
  <c r="BI121" i="16"/>
  <c r="BK181" i="16"/>
  <c r="BI376" i="16"/>
  <c r="BK202" i="16"/>
  <c r="BI526" i="16"/>
  <c r="BK339" i="16"/>
  <c r="BI364" i="16"/>
  <c r="BK379" i="16"/>
  <c r="BI436" i="16"/>
  <c r="BK479" i="16"/>
  <c r="BI499" i="16"/>
  <c r="BI525" i="16"/>
  <c r="BK498" i="16"/>
  <c r="BK529" i="16"/>
  <c r="BI408" i="16"/>
  <c r="BI417" i="16"/>
  <c r="BK432" i="16"/>
  <c r="BK138" i="16"/>
  <c r="BK154" i="16"/>
  <c r="BI296" i="16"/>
  <c r="BK318" i="16"/>
  <c r="BK326" i="16"/>
  <c r="BI394" i="16"/>
  <c r="BI263" i="16"/>
  <c r="BK354" i="16"/>
  <c r="BI402" i="16"/>
  <c r="BI414" i="16"/>
  <c r="BI201" i="16"/>
  <c r="BI233" i="16"/>
  <c r="BI294" i="16"/>
  <c r="BK371" i="16"/>
  <c r="BK405" i="16"/>
  <c r="BK497" i="16"/>
  <c r="BK457" i="16"/>
  <c r="BI478" i="16"/>
  <c r="BK442" i="16"/>
  <c r="BI477" i="16"/>
  <c r="BL56" i="16"/>
  <c r="BL64" i="16"/>
  <c r="BL72" i="16"/>
  <c r="BL80" i="16"/>
  <c r="BL88" i="16"/>
  <c r="BL96" i="16"/>
  <c r="BL104" i="16"/>
  <c r="BL111" i="16"/>
  <c r="BL119" i="16"/>
  <c r="BL127" i="16"/>
  <c r="BL108" i="16"/>
  <c r="BL231" i="16"/>
  <c r="BL349" i="16"/>
  <c r="BL378" i="16"/>
  <c r="BL395" i="16"/>
  <c r="BL410" i="16"/>
  <c r="BL418" i="16"/>
  <c r="BL193" i="16"/>
  <c r="BL201" i="16"/>
  <c r="BL278" i="16"/>
  <c r="BL304" i="16"/>
  <c r="BL186" i="16"/>
  <c r="BL289" i="16"/>
  <c r="BL301" i="16"/>
  <c r="BL376" i="16"/>
  <c r="BL404" i="16"/>
  <c r="BL411" i="16"/>
  <c r="BL419" i="16"/>
  <c r="BL197" i="16"/>
  <c r="BL310" i="16"/>
  <c r="BL377" i="16"/>
  <c r="BL503" i="16"/>
  <c r="BL477" i="16"/>
  <c r="BL506" i="16"/>
  <c r="BL478" i="16"/>
  <c r="BL505" i="16"/>
  <c r="BL196" i="16"/>
  <c r="BL473" i="16"/>
  <c r="BL17" i="16"/>
  <c r="BL33" i="16"/>
  <c r="BK242" i="16"/>
  <c r="BK426" i="16"/>
  <c r="BK435" i="16"/>
  <c r="BK131" i="16"/>
  <c r="BK139" i="16"/>
  <c r="BK147" i="16"/>
  <c r="BK155" i="16"/>
  <c r="BK163" i="16"/>
  <c r="BK171" i="16"/>
  <c r="BK179" i="16"/>
  <c r="BK212" i="16"/>
  <c r="BL298" i="16"/>
  <c r="BL323" i="16"/>
  <c r="BL333" i="16"/>
  <c r="BL340" i="16"/>
  <c r="BL427" i="16"/>
  <c r="BK219" i="16"/>
  <c r="BL311" i="16"/>
  <c r="BL365" i="16"/>
  <c r="BK210" i="16"/>
  <c r="BK264" i="16"/>
  <c r="BK280" i="16"/>
  <c r="BK394" i="16"/>
  <c r="BL458" i="16"/>
  <c r="BK447" i="16"/>
  <c r="BK525" i="16"/>
  <c r="BK530" i="16"/>
  <c r="BK508" i="16"/>
  <c r="BL220" i="16"/>
  <c r="BL407" i="16"/>
  <c r="BL128" i="16"/>
  <c r="BL148" i="16"/>
  <c r="BL334" i="16"/>
  <c r="BL375" i="16"/>
  <c r="BL227" i="16"/>
  <c r="BL230" i="16"/>
  <c r="BM41" i="16"/>
  <c r="BM60" i="16"/>
  <c r="BM68" i="16"/>
  <c r="BM76" i="16"/>
  <c r="BM84" i="16"/>
  <c r="BM92" i="16"/>
  <c r="BM100" i="16"/>
  <c r="BM185" i="16"/>
  <c r="BM193" i="16"/>
  <c r="BM366" i="16"/>
  <c r="BM273" i="16"/>
  <c r="BI209" i="16"/>
  <c r="BM312" i="16"/>
  <c r="BM351" i="16"/>
  <c r="BM526" i="16"/>
  <c r="BM474" i="16"/>
  <c r="BL116" i="16"/>
  <c r="BL124" i="16"/>
  <c r="BM255" i="16"/>
  <c r="BM220" i="16"/>
  <c r="BM270" i="16"/>
  <c r="BL313" i="16"/>
  <c r="BM339" i="16"/>
  <c r="BL235" i="16"/>
  <c r="BL248" i="16"/>
  <c r="BL422" i="16"/>
  <c r="BM241" i="16"/>
  <c r="BL306" i="16"/>
  <c r="BM471" i="16"/>
  <c r="BM487" i="16"/>
  <c r="BM491" i="16"/>
  <c r="BM511" i="16"/>
  <c r="BM3" i="16"/>
  <c r="BM19" i="16"/>
  <c r="BM358" i="16"/>
  <c r="BM315" i="16"/>
  <c r="BM333" i="16"/>
  <c r="BM265" i="16"/>
  <c r="BM208" i="16"/>
  <c r="BM512" i="16"/>
  <c r="BM447" i="16"/>
  <c r="BL6" i="16"/>
  <c r="BL16" i="16"/>
  <c r="BL24" i="16"/>
  <c r="BL437" i="16"/>
  <c r="BL238" i="16"/>
  <c r="BL316" i="16"/>
  <c r="BL276" i="16"/>
  <c r="BL405" i="16"/>
  <c r="BL520" i="16"/>
  <c r="BL455" i="16"/>
  <c r="BL472" i="16"/>
  <c r="BL527" i="16"/>
  <c r="BM18" i="16"/>
  <c r="BM26" i="16"/>
  <c r="BM245" i="16"/>
  <c r="BM347" i="16"/>
  <c r="BM225" i="16"/>
  <c r="BM320" i="16"/>
  <c r="BM356" i="16"/>
  <c r="BM352" i="16"/>
  <c r="BM252" i="16"/>
  <c r="BM381" i="16"/>
  <c r="BM461" i="16"/>
  <c r="BM440" i="16"/>
  <c r="BM446" i="16"/>
  <c r="BM485" i="16"/>
  <c r="BN36" i="16"/>
  <c r="BM170" i="16"/>
  <c r="BN371" i="16"/>
  <c r="BN385" i="16"/>
  <c r="BN401" i="16"/>
  <c r="BM424" i="16"/>
  <c r="BM293" i="16"/>
  <c r="BM384" i="16"/>
  <c r="BM400" i="16"/>
  <c r="BN429" i="16"/>
  <c r="BN133" i="16"/>
  <c r="BN141" i="16"/>
  <c r="BN149" i="16"/>
  <c r="BN157" i="16"/>
  <c r="BN165" i="16"/>
  <c r="BN173" i="16"/>
  <c r="BN298" i="16"/>
  <c r="BM451" i="16"/>
  <c r="BM35" i="16"/>
  <c r="BN246" i="16"/>
  <c r="BM267" i="16"/>
  <c r="BM299" i="16"/>
  <c r="BM429" i="16"/>
  <c r="BN220" i="16"/>
  <c r="BN362" i="16"/>
  <c r="BM394" i="16"/>
  <c r="BN455" i="16"/>
  <c r="BM531" i="16"/>
  <c r="BN63" i="16"/>
  <c r="BN79" i="16"/>
  <c r="BN95" i="16"/>
  <c r="BN205" i="16"/>
  <c r="BN65" i="16"/>
  <c r="BN81" i="16"/>
  <c r="BN97" i="16"/>
  <c r="BN227" i="16"/>
  <c r="BN198" i="16"/>
  <c r="BN437" i="16"/>
  <c r="BN320" i="16"/>
  <c r="BN328" i="16"/>
  <c r="BO496" i="16"/>
  <c r="BO526" i="16"/>
  <c r="BO507" i="16"/>
  <c r="BO4" i="16"/>
  <c r="BO20" i="16"/>
  <c r="BO28" i="16"/>
  <c r="BO109" i="16"/>
  <c r="BO195" i="16"/>
  <c r="BO384" i="16"/>
  <c r="BO396" i="16"/>
  <c r="BO394" i="16"/>
  <c r="BN251" i="16"/>
  <c r="BO132" i="16"/>
  <c r="BO140" i="16"/>
  <c r="BO148" i="16"/>
  <c r="BO156" i="16"/>
  <c r="BO164" i="16"/>
  <c r="BO172" i="16"/>
  <c r="BN190" i="16"/>
  <c r="BO318" i="16"/>
  <c r="BO338" i="16"/>
  <c r="BO424" i="16"/>
  <c r="BN494" i="16"/>
  <c r="BO514" i="16"/>
  <c r="BN38" i="16"/>
  <c r="BN350" i="16"/>
  <c r="BN268" i="16"/>
  <c r="BN317" i="16"/>
  <c r="BN325" i="16"/>
  <c r="BN333" i="16"/>
  <c r="BN534" i="16"/>
  <c r="BN438" i="16"/>
  <c r="BN457" i="16"/>
  <c r="BO17" i="16"/>
  <c r="BO33" i="16"/>
  <c r="BO354" i="16"/>
  <c r="BO232" i="16"/>
  <c r="BO276" i="16"/>
  <c r="BO364" i="16"/>
  <c r="BN249" i="16"/>
  <c r="BN356" i="16"/>
  <c r="BO375" i="16"/>
  <c r="BO391" i="16"/>
  <c r="BO425" i="16"/>
  <c r="BO446" i="16"/>
  <c r="BO525" i="16"/>
  <c r="BO532" i="16"/>
  <c r="BO43" i="16"/>
  <c r="BO12" i="16"/>
  <c r="BO411" i="16"/>
  <c r="BO419" i="16"/>
  <c r="BO205" i="16"/>
  <c r="BO423" i="16"/>
  <c r="BO255" i="16"/>
  <c r="BN275" i="16"/>
  <c r="BN142" i="16"/>
  <c r="BN150" i="16"/>
  <c r="BN158" i="16"/>
  <c r="BN166" i="16"/>
  <c r="BO178" i="16"/>
  <c r="BO201" i="16"/>
  <c r="BO302" i="16"/>
  <c r="BN451" i="16"/>
  <c r="BN503" i="16"/>
  <c r="BN480" i="16"/>
  <c r="BN504" i="16"/>
  <c r="BN3" i="16"/>
  <c r="BN27" i="16"/>
  <c r="BN265" i="16"/>
  <c r="BN297" i="16"/>
  <c r="BN307" i="16"/>
  <c r="BN180" i="16"/>
  <c r="BN209" i="16"/>
  <c r="BN449" i="16"/>
  <c r="BN470" i="16"/>
  <c r="BP55" i="16"/>
  <c r="BP116" i="16"/>
  <c r="BP124" i="16"/>
  <c r="BP269" i="16"/>
  <c r="BP301" i="16"/>
  <c r="BP216" i="16"/>
  <c r="BP272" i="16"/>
  <c r="BP306" i="16"/>
  <c r="BP373" i="16"/>
  <c r="BP389" i="16"/>
  <c r="BP405" i="16"/>
  <c r="BO236" i="16"/>
  <c r="BP247" i="16"/>
  <c r="BP393" i="16"/>
  <c r="BO133" i="16"/>
  <c r="BO141" i="16"/>
  <c r="BO149" i="16"/>
  <c r="BO157" i="16"/>
  <c r="BO165" i="16"/>
  <c r="BO173" i="16"/>
  <c r="BO282" i="16"/>
  <c r="BP308" i="16"/>
  <c r="BP324" i="16"/>
  <c r="BO336" i="16"/>
  <c r="BO359" i="16"/>
  <c r="BP496" i="16"/>
  <c r="BP475" i="16"/>
  <c r="BP203" i="16"/>
  <c r="BP9" i="16"/>
  <c r="BP25" i="16"/>
  <c r="BP46" i="16"/>
  <c r="BP354" i="16"/>
  <c r="BP276" i="16"/>
  <c r="BP364" i="16"/>
  <c r="BP225" i="16"/>
  <c r="BP343" i="16"/>
  <c r="BP525" i="16"/>
  <c r="BP515" i="16"/>
  <c r="BP459" i="16"/>
  <c r="BO213" i="16"/>
  <c r="BP59" i="16"/>
  <c r="BP67" i="16"/>
  <c r="BP75" i="16"/>
  <c r="BP83" i="16"/>
  <c r="BP91" i="16"/>
  <c r="BP99" i="16"/>
  <c r="BP423" i="16"/>
  <c r="BP134" i="16"/>
  <c r="BP142" i="16"/>
  <c r="BP150" i="16"/>
  <c r="BP158" i="16"/>
  <c r="BP166" i="16"/>
  <c r="BP314" i="16"/>
  <c r="BP330" i="16"/>
  <c r="BP473" i="16"/>
  <c r="BP39" i="16"/>
  <c r="BP186" i="16"/>
  <c r="BP293" i="16"/>
  <c r="BP388" i="16"/>
  <c r="BP7" i="16"/>
  <c r="BP23" i="16"/>
  <c r="BM196" i="16"/>
  <c r="BM318" i="16"/>
  <c r="BM519" i="16"/>
  <c r="BP476" i="16"/>
  <c r="BP374" i="16"/>
  <c r="BP390" i="16"/>
  <c r="BP406" i="16"/>
  <c r="BP416" i="16"/>
  <c r="BP190" i="16"/>
  <c r="BP278" i="16"/>
  <c r="BP478" i="16"/>
  <c r="BP508" i="16"/>
  <c r="BP477" i="16"/>
  <c r="BP42" i="16"/>
  <c r="BP462" i="16"/>
  <c r="BM507" i="16"/>
  <c r="BI207" i="16"/>
  <c r="BI283" i="16"/>
  <c r="BP358" i="16"/>
  <c r="BI270" i="16"/>
  <c r="BP329" i="16"/>
  <c r="BP441" i="16"/>
  <c r="BI458" i="16"/>
  <c r="BP231" i="16"/>
  <c r="BM285" i="16"/>
  <c r="BP266" i="16"/>
  <c r="BI337" i="16"/>
  <c r="BM5" i="16"/>
  <c r="BM21" i="16"/>
  <c r="BM365" i="16"/>
  <c r="BI429" i="16"/>
  <c r="BI129" i="16"/>
  <c r="BI133" i="16"/>
  <c r="BI137" i="16"/>
  <c r="BI141" i="16"/>
  <c r="BI212" i="16"/>
  <c r="BP327" i="16"/>
  <c r="BI340" i="16"/>
  <c r="BP517" i="16"/>
  <c r="BI456" i="16"/>
  <c r="BP512" i="16"/>
  <c r="BM515" i="16"/>
  <c r="BI196" i="16"/>
  <c r="BM227" i="16"/>
  <c r="BP303" i="16"/>
  <c r="BP270" i="16"/>
  <c r="BM516" i="16"/>
  <c r="BM463" i="16"/>
  <c r="BM465" i="16"/>
  <c r="BM467" i="16"/>
  <c r="BP347" i="16"/>
  <c r="BP453" i="16"/>
  <c r="BP461" i="16"/>
  <c r="DD126" i="16"/>
  <c r="EH126" i="16" s="1"/>
  <c r="DA126" i="16"/>
  <c r="DC126" i="16"/>
  <c r="EG126" i="16" s="1"/>
  <c r="DE126" i="16"/>
  <c r="EI126" i="16" s="1"/>
  <c r="DB126" i="16"/>
  <c r="EF126" i="16" s="1"/>
  <c r="DE128" i="16"/>
  <c r="DB128" i="16"/>
  <c r="EF128" i="16" s="1"/>
  <c r="DD128" i="16"/>
  <c r="DC128" i="16"/>
  <c r="EG128" i="16" s="1"/>
  <c r="DA128" i="16"/>
  <c r="DE152" i="16"/>
  <c r="EI152" i="16" s="1"/>
  <c r="DD152" i="16"/>
  <c r="DB152" i="16"/>
  <c r="EF152" i="16" s="1"/>
  <c r="DC152" i="16"/>
  <c r="DA152" i="16"/>
  <c r="DE180" i="16"/>
  <c r="DD180" i="16"/>
  <c r="DB180" i="16"/>
  <c r="DA180" i="16"/>
  <c r="EE180" i="16" s="1"/>
  <c r="DC180" i="16"/>
  <c r="EG180" i="16" s="1"/>
  <c r="DE275" i="16"/>
  <c r="DB275" i="16"/>
  <c r="EF275" i="16" s="1"/>
  <c r="DC275" i="16"/>
  <c r="DA275" i="16"/>
  <c r="DD275" i="16"/>
  <c r="EH275" i="16" s="1"/>
  <c r="DA190" i="16"/>
  <c r="EE190" i="16" s="1"/>
  <c r="DC190" i="16"/>
  <c r="DD190" i="16"/>
  <c r="DE190" i="16"/>
  <c r="EI190" i="16" s="1"/>
  <c r="DB190" i="16"/>
  <c r="DE56" i="16"/>
  <c r="DD56" i="16"/>
  <c r="DB56" i="16"/>
  <c r="EF56" i="16" s="1"/>
  <c r="DC56" i="16"/>
  <c r="EG56" i="16" s="1"/>
  <c r="DA56" i="16"/>
  <c r="EE56" i="16" s="1"/>
  <c r="DE80" i="16"/>
  <c r="DB80" i="16"/>
  <c r="DC80" i="16"/>
  <c r="DA80" i="16"/>
  <c r="EE80" i="16" s="1"/>
  <c r="DD80" i="16"/>
  <c r="EH80" i="16" s="1"/>
  <c r="DE104" i="16"/>
  <c r="DD104" i="16"/>
  <c r="DB104" i="16"/>
  <c r="EF104" i="16" s="1"/>
  <c r="DC104" i="16"/>
  <c r="DA104" i="16"/>
  <c r="EE104" i="16" s="1"/>
  <c r="DE127" i="16"/>
  <c r="DD127" i="16"/>
  <c r="DA127" i="16"/>
  <c r="DC127" i="16"/>
  <c r="EG127" i="16" s="1"/>
  <c r="DB127" i="16"/>
  <c r="DA390" i="16"/>
  <c r="DC390" i="16"/>
  <c r="DD390" i="16"/>
  <c r="EH390" i="16" s="1"/>
  <c r="DE390" i="16"/>
  <c r="DB390" i="16"/>
  <c r="EF390" i="16" s="1"/>
  <c r="DE433" i="16"/>
  <c r="EI433" i="16" s="1"/>
  <c r="DC433" i="16"/>
  <c r="EG433" i="16" s="1"/>
  <c r="DD433" i="16"/>
  <c r="EH433" i="16" s="1"/>
  <c r="DB433" i="16"/>
  <c r="DA433" i="16"/>
  <c r="DC149" i="16"/>
  <c r="EG149" i="16" s="1"/>
  <c r="DB149" i="16"/>
  <c r="DD149" i="16"/>
  <c r="EH149" i="16" s="1"/>
  <c r="DA149" i="16"/>
  <c r="DE149" i="16"/>
  <c r="EI149" i="16" s="1"/>
  <c r="DE55" i="16"/>
  <c r="DA55" i="16"/>
  <c r="DC55" i="16"/>
  <c r="EG55" i="16" s="1"/>
  <c r="DD55" i="16"/>
  <c r="DB55" i="16"/>
  <c r="DE299" i="16"/>
  <c r="EI299" i="16" s="1"/>
  <c r="DA299" i="16"/>
  <c r="DB299" i="16"/>
  <c r="EF299" i="16" s="1"/>
  <c r="DD299" i="16"/>
  <c r="EH299" i="16" s="1"/>
  <c r="DC299" i="16"/>
  <c r="EG299" i="16" s="1"/>
  <c r="DA222" i="16"/>
  <c r="DC222" i="16"/>
  <c r="EG222" i="16" s="1"/>
  <c r="DD222" i="16"/>
  <c r="DE222" i="16"/>
  <c r="DB222" i="16"/>
  <c r="DE332" i="16"/>
  <c r="EI332" i="16" s="1"/>
  <c r="DD332" i="16"/>
  <c r="EH332" i="16" s="1"/>
  <c r="DB332" i="16"/>
  <c r="EF332" i="16" s="1"/>
  <c r="DA332" i="16"/>
  <c r="EE332" i="16" s="1"/>
  <c r="DC332" i="16"/>
  <c r="EG332" i="16" s="1"/>
  <c r="DE451" i="16"/>
  <c r="DB451" i="16"/>
  <c r="EF451" i="16" s="1"/>
  <c r="DC451" i="16"/>
  <c r="DA451" i="16"/>
  <c r="EE451" i="16" s="1"/>
  <c r="DD451" i="16"/>
  <c r="DE497" i="16"/>
  <c r="EI497" i="16" s="1"/>
  <c r="DC497" i="16"/>
  <c r="EG497" i="16" s="1"/>
  <c r="DD497" i="16"/>
  <c r="EH497" i="16" s="1"/>
  <c r="DB497" i="16"/>
  <c r="DA497" i="16"/>
  <c r="EE497" i="16" s="1"/>
  <c r="DE177" i="16"/>
  <c r="DC177" i="16"/>
  <c r="EG177" i="16" s="1"/>
  <c r="DD177" i="16"/>
  <c r="DB177" i="16"/>
  <c r="EF177" i="16" s="1"/>
  <c r="DA177" i="16"/>
  <c r="EE177" i="16" s="1"/>
  <c r="DC325" i="16"/>
  <c r="EG325" i="16" s="1"/>
  <c r="DD325" i="16"/>
  <c r="DB325" i="16"/>
  <c r="EF325" i="16" s="1"/>
  <c r="DA325" i="16"/>
  <c r="DE325" i="16"/>
  <c r="DE476" i="16"/>
  <c r="DD476" i="16"/>
  <c r="EH476" i="16" s="1"/>
  <c r="DB476" i="16"/>
  <c r="DA476" i="16"/>
  <c r="DC476" i="16"/>
  <c r="EG476" i="16" s="1"/>
  <c r="DA362" i="16"/>
  <c r="DE362" i="16"/>
  <c r="DC362" i="16"/>
  <c r="EG362" i="16" s="1"/>
  <c r="DB362" i="16"/>
  <c r="DD362" i="16"/>
  <c r="EH362" i="16" s="1"/>
  <c r="DE399" i="16"/>
  <c r="DC399" i="16"/>
  <c r="EG399" i="16" s="1"/>
  <c r="DD399" i="16"/>
  <c r="DB399" i="16"/>
  <c r="DA399" i="16"/>
  <c r="DE512" i="16"/>
  <c r="EI512" i="16" s="1"/>
  <c r="DD512" i="16"/>
  <c r="DB512" i="16"/>
  <c r="DA512" i="16"/>
  <c r="DC512" i="16"/>
  <c r="EG512" i="16" s="1"/>
  <c r="DJ63" i="16"/>
  <c r="EN63" i="16" s="1"/>
  <c r="DI63" i="16"/>
  <c r="EM63" i="16" s="1"/>
  <c r="DF63" i="16"/>
  <c r="EJ63" i="16" s="1"/>
  <c r="DH63" i="16"/>
  <c r="EL63" i="16" s="1"/>
  <c r="DG63" i="16"/>
  <c r="DJ75" i="16"/>
  <c r="DI75" i="16"/>
  <c r="EM75" i="16" s="1"/>
  <c r="DF75" i="16"/>
  <c r="EJ75" i="16" s="1"/>
  <c r="DH75" i="16"/>
  <c r="DG75" i="16"/>
  <c r="EK75" i="16" s="1"/>
  <c r="DJ87" i="16"/>
  <c r="DI87" i="16"/>
  <c r="EM87" i="16" s="1"/>
  <c r="DG87" i="16"/>
  <c r="EK87" i="16" s="1"/>
  <c r="DF87" i="16"/>
  <c r="DH87" i="16"/>
  <c r="DJ99" i="16"/>
  <c r="DI99" i="16"/>
  <c r="DF99" i="16"/>
  <c r="EJ99" i="16" s="1"/>
  <c r="DG99" i="16"/>
  <c r="DH99" i="16"/>
  <c r="DJ222" i="16"/>
  <c r="EN222" i="16" s="1"/>
  <c r="DG222" i="16"/>
  <c r="EK222" i="16" s="1"/>
  <c r="DH222" i="16"/>
  <c r="DI222" i="16"/>
  <c r="EM222" i="16" s="1"/>
  <c r="DF222" i="16"/>
  <c r="DJ183" i="16"/>
  <c r="DI183" i="16"/>
  <c r="EM183" i="16" s="1"/>
  <c r="DG183" i="16"/>
  <c r="DF183" i="16"/>
  <c r="DH183" i="16"/>
  <c r="DJ246" i="16"/>
  <c r="EN246" i="16" s="1"/>
  <c r="DG246" i="16"/>
  <c r="EK246" i="16" s="1"/>
  <c r="DH246" i="16"/>
  <c r="DF246" i="16"/>
  <c r="EJ246" i="16" s="1"/>
  <c r="DI246" i="16"/>
  <c r="DJ354" i="16"/>
  <c r="EN354" i="16" s="1"/>
  <c r="DI354" i="16"/>
  <c r="DG354" i="16"/>
  <c r="DH354" i="16"/>
  <c r="DF354" i="16"/>
  <c r="EJ354" i="16" s="1"/>
  <c r="DJ307" i="16"/>
  <c r="EN307" i="16" s="1"/>
  <c r="DI307" i="16"/>
  <c r="EM307" i="16" s="1"/>
  <c r="DF307" i="16"/>
  <c r="DG307" i="16"/>
  <c r="EK307" i="16" s="1"/>
  <c r="DH307" i="16"/>
  <c r="EL307" i="16" s="1"/>
  <c r="DJ389" i="16"/>
  <c r="DG389" i="16"/>
  <c r="DI389" i="16"/>
  <c r="EM389" i="16" s="1"/>
  <c r="DH389" i="16"/>
  <c r="EL389" i="16" s="1"/>
  <c r="DF389" i="16"/>
  <c r="EJ389" i="16" s="1"/>
  <c r="DJ451" i="16"/>
  <c r="DI451" i="16"/>
  <c r="EM451" i="16" s="1"/>
  <c r="DH451" i="16"/>
  <c r="DG451" i="16"/>
  <c r="EK451" i="16" s="1"/>
  <c r="DF451" i="16"/>
  <c r="DE440" i="16"/>
  <c r="EI440" i="16" s="1"/>
  <c r="DD440" i="16"/>
  <c r="EH440" i="16" s="1"/>
  <c r="DB440" i="16"/>
  <c r="EF440" i="16" s="1"/>
  <c r="DC440" i="16"/>
  <c r="DA440" i="16"/>
  <c r="EE440" i="16" s="1"/>
  <c r="DE481" i="16"/>
  <c r="DC481" i="16"/>
  <c r="DD481" i="16"/>
  <c r="DB481" i="16"/>
  <c r="EF481" i="16" s="1"/>
  <c r="DA481" i="16"/>
  <c r="EE481" i="16" s="1"/>
  <c r="DC534" i="16"/>
  <c r="DD534" i="16"/>
  <c r="DA534" i="16"/>
  <c r="EE534" i="16" s="1"/>
  <c r="DE534" i="16"/>
  <c r="DB534" i="16"/>
  <c r="DE500" i="16"/>
  <c r="DD500" i="16"/>
  <c r="DB500" i="16"/>
  <c r="DA500" i="16"/>
  <c r="EE500" i="16" s="1"/>
  <c r="DC500" i="16"/>
  <c r="EG500" i="16" s="1"/>
  <c r="DJ8" i="16"/>
  <c r="EN8" i="16" s="1"/>
  <c r="DH8" i="16"/>
  <c r="DG8" i="16"/>
  <c r="DF8" i="16"/>
  <c r="DI8" i="16"/>
  <c r="EM8" i="16" s="1"/>
  <c r="DJ20" i="16"/>
  <c r="DI20" i="16"/>
  <c r="DH20" i="16"/>
  <c r="EL20" i="16" s="1"/>
  <c r="DF20" i="16"/>
  <c r="DG20" i="16"/>
  <c r="DJ45" i="16"/>
  <c r="DI45" i="16"/>
  <c r="DH45" i="16"/>
  <c r="EL45" i="16" s="1"/>
  <c r="DG45" i="16"/>
  <c r="DF45" i="16"/>
  <c r="EJ45" i="16" s="1"/>
  <c r="DJ367" i="16"/>
  <c r="DI367" i="16"/>
  <c r="EM367" i="16" s="1"/>
  <c r="DF367" i="16"/>
  <c r="DH367" i="16"/>
  <c r="EL367" i="16" s="1"/>
  <c r="DG367" i="16"/>
  <c r="EK367" i="16" s="1"/>
  <c r="DJ182" i="16"/>
  <c r="EN182" i="16" s="1"/>
  <c r="DG182" i="16"/>
  <c r="DH182" i="16"/>
  <c r="EL182" i="16" s="1"/>
  <c r="DF182" i="16"/>
  <c r="EJ182" i="16" s="1"/>
  <c r="DI182" i="16"/>
  <c r="DJ348" i="16"/>
  <c r="EN348" i="16" s="1"/>
  <c r="DI348" i="16"/>
  <c r="EM348" i="16" s="1"/>
  <c r="DH348" i="16"/>
  <c r="DF348" i="16"/>
  <c r="EJ348" i="16" s="1"/>
  <c r="DG348" i="16"/>
  <c r="DJ396" i="16"/>
  <c r="DI396" i="16"/>
  <c r="DH396" i="16"/>
  <c r="EL396" i="16" s="1"/>
  <c r="DF396" i="16"/>
  <c r="DG396" i="16"/>
  <c r="DJ415" i="16"/>
  <c r="DI415" i="16"/>
  <c r="EM415" i="16" s="1"/>
  <c r="DF415" i="16"/>
  <c r="DG415" i="16"/>
  <c r="EK415" i="16" s="1"/>
  <c r="DH415" i="16"/>
  <c r="DJ224" i="16"/>
  <c r="DI224" i="16"/>
  <c r="DH224" i="16"/>
  <c r="DF224" i="16"/>
  <c r="DG224" i="16"/>
  <c r="EK224" i="16" s="1"/>
  <c r="DJ284" i="16"/>
  <c r="EN284" i="16" s="1"/>
  <c r="DI284" i="16"/>
  <c r="EM284" i="16" s="1"/>
  <c r="DH284" i="16"/>
  <c r="DG284" i="16"/>
  <c r="EK284" i="16" s="1"/>
  <c r="DF284" i="16"/>
  <c r="DJ310" i="16"/>
  <c r="EN310" i="16" s="1"/>
  <c r="DG310" i="16"/>
  <c r="DH310" i="16"/>
  <c r="EL310" i="16" s="1"/>
  <c r="DF310" i="16"/>
  <c r="DI310" i="16"/>
  <c r="DJ474" i="16"/>
  <c r="DI474" i="16"/>
  <c r="DG474" i="16"/>
  <c r="DH474" i="16"/>
  <c r="EL474" i="16" s="1"/>
  <c r="DF474" i="16"/>
  <c r="EJ474" i="16" s="1"/>
  <c r="DJ465" i="16"/>
  <c r="EN465" i="16" s="1"/>
  <c r="DI465" i="16"/>
  <c r="EM465" i="16" s="1"/>
  <c r="DG465" i="16"/>
  <c r="DF465" i="16"/>
  <c r="DH465" i="16"/>
  <c r="DJ39" i="16"/>
  <c r="DG39" i="16"/>
  <c r="EK39" i="16" s="1"/>
  <c r="DF39" i="16"/>
  <c r="DH39" i="16"/>
  <c r="EL39" i="16" s="1"/>
  <c r="DI39" i="16"/>
  <c r="EM39" i="16" s="1"/>
  <c r="DJ372" i="16"/>
  <c r="DI372" i="16"/>
  <c r="DH372" i="16"/>
  <c r="EL372" i="16" s="1"/>
  <c r="DF372" i="16"/>
  <c r="EJ372" i="16" s="1"/>
  <c r="DG372" i="16"/>
  <c r="DJ188" i="16"/>
  <c r="DI188" i="16"/>
  <c r="DH188" i="16"/>
  <c r="DG188" i="16"/>
  <c r="EK188" i="16" s="1"/>
  <c r="DF188" i="16"/>
  <c r="DJ261" i="16"/>
  <c r="EN261" i="16" s="1"/>
  <c r="DH261" i="16"/>
  <c r="DI261" i="16"/>
  <c r="DF261" i="16"/>
  <c r="DG261" i="16"/>
  <c r="EK261" i="16" s="1"/>
  <c r="DJ293" i="16"/>
  <c r="DH293" i="16"/>
  <c r="EL293" i="16" s="1"/>
  <c r="DI293" i="16"/>
  <c r="DF293" i="16"/>
  <c r="DG293" i="16"/>
  <c r="DJ197" i="16"/>
  <c r="DH197" i="16"/>
  <c r="DI197" i="16"/>
  <c r="DF197" i="16"/>
  <c r="EJ197" i="16" s="1"/>
  <c r="DG197" i="16"/>
  <c r="DJ345" i="16"/>
  <c r="DI345" i="16"/>
  <c r="DH345" i="16"/>
  <c r="DG345" i="16"/>
  <c r="EK345" i="16" s="1"/>
  <c r="DF345" i="16"/>
  <c r="DJ533" i="16"/>
  <c r="EN533" i="16" s="1"/>
  <c r="DG533" i="16"/>
  <c r="DF533" i="16"/>
  <c r="EJ533" i="16" s="1"/>
  <c r="DH533" i="16"/>
  <c r="DI533" i="16"/>
  <c r="EM533" i="16" s="1"/>
  <c r="DJ449" i="16"/>
  <c r="DI449" i="16"/>
  <c r="DG449" i="16"/>
  <c r="DF449" i="16"/>
  <c r="DH449" i="16"/>
  <c r="EL449" i="16" s="1"/>
  <c r="DJ505" i="16"/>
  <c r="DI505" i="16"/>
  <c r="DG505" i="16"/>
  <c r="EK505" i="16" s="1"/>
  <c r="DH505" i="16"/>
  <c r="DF505" i="16"/>
  <c r="DD54" i="16"/>
  <c r="DA54" i="16"/>
  <c r="DC54" i="16"/>
  <c r="EG54" i="16" s="1"/>
  <c r="DE54" i="16"/>
  <c r="DB54" i="16"/>
  <c r="DD13" i="16"/>
  <c r="EH13" i="16" s="1"/>
  <c r="DC13" i="16"/>
  <c r="DB13" i="16"/>
  <c r="EF13" i="16" s="1"/>
  <c r="DE13" i="16"/>
  <c r="DA13" i="16"/>
  <c r="EE13" i="16" s="1"/>
  <c r="DD25" i="16"/>
  <c r="DE25" i="16"/>
  <c r="EI25" i="16" s="1"/>
  <c r="DC25" i="16"/>
  <c r="EG25" i="16" s="1"/>
  <c r="DB25" i="16"/>
  <c r="EF25" i="16" s="1"/>
  <c r="DA25" i="16"/>
  <c r="AX244" i="16"/>
  <c r="BJ244" i="16" s="1"/>
  <c r="DJ244" i="16"/>
  <c r="EN244" i="16" s="1"/>
  <c r="DI244" i="16"/>
  <c r="EM244" i="16" s="1"/>
  <c r="DH244" i="16"/>
  <c r="DF244" i="16"/>
  <c r="DG244" i="16"/>
  <c r="EK244" i="16" s="1"/>
  <c r="DJ129" i="16"/>
  <c r="EN129" i="16" s="1"/>
  <c r="DI129" i="16"/>
  <c r="DH129" i="16"/>
  <c r="EL129" i="16" s="1"/>
  <c r="DG129" i="16"/>
  <c r="DF129" i="16"/>
  <c r="DJ153" i="16"/>
  <c r="DI153" i="16"/>
  <c r="DH153" i="16"/>
  <c r="DG153" i="16"/>
  <c r="DF153" i="16"/>
  <c r="EJ153" i="16" s="1"/>
  <c r="DJ298" i="16"/>
  <c r="DG298" i="16"/>
  <c r="DI298" i="16"/>
  <c r="DH298" i="16"/>
  <c r="DF298" i="16"/>
  <c r="EJ298" i="16" s="1"/>
  <c r="DJ256" i="16"/>
  <c r="DI256" i="16"/>
  <c r="DH256" i="16"/>
  <c r="DF256" i="16"/>
  <c r="DG256" i="16"/>
  <c r="EK256" i="16" s="1"/>
  <c r="DJ360" i="16"/>
  <c r="EN360" i="16" s="1"/>
  <c r="DI360" i="16"/>
  <c r="EM360" i="16" s="1"/>
  <c r="DH360" i="16"/>
  <c r="EL360" i="16" s="1"/>
  <c r="DF360" i="16"/>
  <c r="DG360" i="16"/>
  <c r="EK360" i="16" s="1"/>
  <c r="DJ487" i="16"/>
  <c r="DI487" i="16"/>
  <c r="EM487" i="16" s="1"/>
  <c r="DH487" i="16"/>
  <c r="DF487" i="16"/>
  <c r="EJ487" i="16" s="1"/>
  <c r="DG487" i="16"/>
  <c r="DJ468" i="16"/>
  <c r="DI468" i="16"/>
  <c r="DH468" i="16"/>
  <c r="EL468" i="16" s="1"/>
  <c r="DG468" i="16"/>
  <c r="DF468" i="16"/>
  <c r="EJ468" i="16" s="1"/>
  <c r="AX144" i="16"/>
  <c r="BJ144" i="16" s="1"/>
  <c r="DJ144" i="16"/>
  <c r="DI144" i="16"/>
  <c r="DH144" i="16"/>
  <c r="DF144" i="16"/>
  <c r="DG144" i="16"/>
  <c r="EK144" i="16" s="1"/>
  <c r="DJ156" i="16"/>
  <c r="EN156" i="16" s="1"/>
  <c r="DI156" i="16"/>
  <c r="EM156" i="16" s="1"/>
  <c r="DH156" i="16"/>
  <c r="DG156" i="16"/>
  <c r="EK156" i="16" s="1"/>
  <c r="DF156" i="16"/>
  <c r="AX168" i="16"/>
  <c r="BJ168" i="16" s="1"/>
  <c r="DJ168" i="16"/>
  <c r="DI168" i="16"/>
  <c r="EM168" i="16" s="1"/>
  <c r="DH168" i="16"/>
  <c r="EL168" i="16" s="1"/>
  <c r="DG168" i="16"/>
  <c r="DF168" i="16"/>
  <c r="DJ225" i="16"/>
  <c r="EN225" i="16" s="1"/>
  <c r="DI225" i="16"/>
  <c r="DH225" i="16"/>
  <c r="DG225" i="16"/>
  <c r="DF225" i="16"/>
  <c r="EJ225" i="16" s="1"/>
  <c r="DG290" i="16"/>
  <c r="DJ290" i="16"/>
  <c r="DI290" i="16"/>
  <c r="DH290" i="16"/>
  <c r="DF290" i="16"/>
  <c r="EJ290" i="16" s="1"/>
  <c r="DJ319" i="16"/>
  <c r="DI319" i="16"/>
  <c r="EM319" i="16" s="1"/>
  <c r="DF319" i="16"/>
  <c r="EJ319" i="16" s="1"/>
  <c r="DH319" i="16"/>
  <c r="DG319" i="16"/>
  <c r="EK319" i="16" s="1"/>
  <c r="DJ333" i="16"/>
  <c r="DH333" i="16"/>
  <c r="EL333" i="16" s="1"/>
  <c r="DI333" i="16"/>
  <c r="DG333" i="16"/>
  <c r="DF333" i="16"/>
  <c r="EJ333" i="16" s="1"/>
  <c r="AX258" i="16"/>
  <c r="BJ258" i="16" s="1"/>
  <c r="DG258" i="16"/>
  <c r="DI258" i="16"/>
  <c r="EM258" i="16" s="1"/>
  <c r="DH258" i="16"/>
  <c r="DJ258" i="16"/>
  <c r="EN258" i="16" s="1"/>
  <c r="DF258" i="16"/>
  <c r="EJ258" i="16" s="1"/>
  <c r="DJ471" i="16"/>
  <c r="DI471" i="16"/>
  <c r="EM471" i="16" s="1"/>
  <c r="DH471" i="16"/>
  <c r="EL471" i="16" s="1"/>
  <c r="DF471" i="16"/>
  <c r="DG471" i="16"/>
  <c r="EK471" i="16" s="1"/>
  <c r="DJ514" i="16"/>
  <c r="EN514" i="16" s="1"/>
  <c r="DI514" i="16"/>
  <c r="EM514" i="16" s="1"/>
  <c r="DH514" i="16"/>
  <c r="DG514" i="16"/>
  <c r="DF514" i="16"/>
  <c r="DJ177" i="16"/>
  <c r="DI177" i="16"/>
  <c r="DH177" i="16"/>
  <c r="DG177" i="16"/>
  <c r="EK177" i="16" s="1"/>
  <c r="DF177" i="16"/>
  <c r="EJ177" i="16" s="1"/>
  <c r="DG318" i="16"/>
  <c r="DJ318" i="16"/>
  <c r="DH318" i="16"/>
  <c r="DI318" i="16"/>
  <c r="EM318" i="16" s="1"/>
  <c r="DF318" i="16"/>
  <c r="EJ318" i="16" s="1"/>
  <c r="DJ326" i="16"/>
  <c r="EN326" i="16" s="1"/>
  <c r="DH326" i="16"/>
  <c r="DG326" i="16"/>
  <c r="EK326" i="16" s="1"/>
  <c r="DI326" i="16"/>
  <c r="DF326" i="16"/>
  <c r="EJ326" i="16" s="1"/>
  <c r="DJ342" i="16"/>
  <c r="DH342" i="16"/>
  <c r="DG342" i="16"/>
  <c r="DF342" i="16"/>
  <c r="EJ342" i="16" s="1"/>
  <c r="DI342" i="16"/>
  <c r="DD106" i="16"/>
  <c r="EH106" i="16" s="1"/>
  <c r="DA106" i="16"/>
  <c r="DE106" i="16"/>
  <c r="DC106" i="16"/>
  <c r="DB106" i="16"/>
  <c r="EF106" i="16" s="1"/>
  <c r="DE120" i="16"/>
  <c r="DD120" i="16"/>
  <c r="DB120" i="16"/>
  <c r="DC120" i="16"/>
  <c r="DA120" i="16"/>
  <c r="DE271" i="16"/>
  <c r="EI271" i="16" s="1"/>
  <c r="DC271" i="16"/>
  <c r="DD271" i="16"/>
  <c r="EH271" i="16" s="1"/>
  <c r="DB271" i="16"/>
  <c r="DA271" i="16"/>
  <c r="DE363" i="16"/>
  <c r="DA363" i="16"/>
  <c r="EE363" i="16" s="1"/>
  <c r="DB363" i="16"/>
  <c r="DD363" i="16"/>
  <c r="EH363" i="16" s="1"/>
  <c r="DC363" i="16"/>
  <c r="DD138" i="16"/>
  <c r="DA138" i="16"/>
  <c r="DE138" i="16"/>
  <c r="DC138" i="16"/>
  <c r="DB138" i="16"/>
  <c r="EF138" i="16" s="1"/>
  <c r="DA154" i="16"/>
  <c r="DE154" i="16"/>
  <c r="EI154" i="16" s="1"/>
  <c r="DC154" i="16"/>
  <c r="DB154" i="16"/>
  <c r="DD154" i="16"/>
  <c r="DA174" i="16"/>
  <c r="EE174" i="16" s="1"/>
  <c r="DC174" i="16"/>
  <c r="DD174" i="16"/>
  <c r="DE174" i="16"/>
  <c r="DB174" i="16"/>
  <c r="DE105" i="16"/>
  <c r="DC105" i="16"/>
  <c r="EG105" i="16" s="1"/>
  <c r="DD105" i="16"/>
  <c r="DB105" i="16"/>
  <c r="DA105" i="16"/>
  <c r="DE291" i="16"/>
  <c r="EI291" i="16" s="1"/>
  <c r="DB291" i="16"/>
  <c r="DC291" i="16"/>
  <c r="EG291" i="16" s="1"/>
  <c r="DD291" i="16"/>
  <c r="DA291" i="16"/>
  <c r="EE291" i="16" s="1"/>
  <c r="DE201" i="16"/>
  <c r="DC201" i="16"/>
  <c r="DD201" i="16"/>
  <c r="DB201" i="16"/>
  <c r="DA201" i="16"/>
  <c r="DD74" i="16"/>
  <c r="DA74" i="16"/>
  <c r="DE74" i="16"/>
  <c r="EI74" i="16" s="1"/>
  <c r="DC74" i="16"/>
  <c r="DB74" i="16"/>
  <c r="DD90" i="16"/>
  <c r="DA90" i="16"/>
  <c r="EE90" i="16" s="1"/>
  <c r="DE90" i="16"/>
  <c r="DC90" i="16"/>
  <c r="DB90" i="16"/>
  <c r="DD98" i="16"/>
  <c r="DA98" i="16"/>
  <c r="DE98" i="16"/>
  <c r="DC98" i="16"/>
  <c r="DB98" i="16"/>
  <c r="EF98" i="16" s="1"/>
  <c r="DE113" i="16"/>
  <c r="DC113" i="16"/>
  <c r="EG113" i="16" s="1"/>
  <c r="DB113" i="16"/>
  <c r="DD113" i="16"/>
  <c r="EH113" i="16" s="1"/>
  <c r="DA113" i="16"/>
  <c r="DE185" i="16"/>
  <c r="DC185" i="16"/>
  <c r="DD185" i="16"/>
  <c r="DB185" i="16"/>
  <c r="DA185" i="16"/>
  <c r="DA378" i="16"/>
  <c r="DE378" i="16"/>
  <c r="DC378" i="16"/>
  <c r="DB378" i="16"/>
  <c r="EF378" i="16" s="1"/>
  <c r="DD378" i="16"/>
  <c r="DA410" i="16"/>
  <c r="DE410" i="16"/>
  <c r="DC410" i="16"/>
  <c r="DB410" i="16"/>
  <c r="DD410" i="16"/>
  <c r="DA418" i="16"/>
  <c r="DE418" i="16"/>
  <c r="DC418" i="16"/>
  <c r="DB418" i="16"/>
  <c r="EF418" i="16" s="1"/>
  <c r="DD418" i="16"/>
  <c r="DE135" i="16"/>
  <c r="DA135" i="16"/>
  <c r="DC135" i="16"/>
  <c r="EG135" i="16" s="1"/>
  <c r="DD135" i="16"/>
  <c r="DB135" i="16"/>
  <c r="DE159" i="16"/>
  <c r="DA159" i="16"/>
  <c r="DC159" i="16"/>
  <c r="DD159" i="16"/>
  <c r="DB159" i="16"/>
  <c r="DE207" i="16"/>
  <c r="EI207" i="16" s="1"/>
  <c r="DC207" i="16"/>
  <c r="DD207" i="16"/>
  <c r="DB207" i="16"/>
  <c r="DA207" i="16"/>
  <c r="DA358" i="16"/>
  <c r="DC358" i="16"/>
  <c r="DD358" i="16"/>
  <c r="DE358" i="16"/>
  <c r="DB358" i="16"/>
  <c r="DA198" i="16"/>
  <c r="EE198" i="16" s="1"/>
  <c r="DC198" i="16"/>
  <c r="DD198" i="16"/>
  <c r="DE198" i="16"/>
  <c r="DB198" i="16"/>
  <c r="DE233" i="16"/>
  <c r="DC233" i="16"/>
  <c r="EG233" i="16" s="1"/>
  <c r="DD233" i="16"/>
  <c r="DB233" i="16"/>
  <c r="DA233" i="16"/>
  <c r="DA230" i="16"/>
  <c r="EE230" i="16" s="1"/>
  <c r="DC230" i="16"/>
  <c r="DD230" i="16"/>
  <c r="EH230" i="16" s="1"/>
  <c r="DE230" i="16"/>
  <c r="DB230" i="16"/>
  <c r="DA318" i="16"/>
  <c r="DC318" i="16"/>
  <c r="EG318" i="16" s="1"/>
  <c r="DD318" i="16"/>
  <c r="DE318" i="16"/>
  <c r="EI318" i="16" s="1"/>
  <c r="DB318" i="16"/>
  <c r="DE313" i="16"/>
  <c r="DC313" i="16"/>
  <c r="DD313" i="16"/>
  <c r="DB313" i="16"/>
  <c r="DA313" i="16"/>
  <c r="DC501" i="16"/>
  <c r="DD501" i="16"/>
  <c r="DB501" i="16"/>
  <c r="DA501" i="16"/>
  <c r="DE501" i="16"/>
  <c r="DE171" i="16"/>
  <c r="EI171" i="16" s="1"/>
  <c r="DA171" i="16"/>
  <c r="DB171" i="16"/>
  <c r="EF171" i="16" s="1"/>
  <c r="DD171" i="16"/>
  <c r="DC171" i="16"/>
  <c r="DA298" i="16"/>
  <c r="DE298" i="16"/>
  <c r="DC298" i="16"/>
  <c r="DB298" i="16"/>
  <c r="EF298" i="16" s="1"/>
  <c r="DD298" i="16"/>
  <c r="DE327" i="16"/>
  <c r="DC327" i="16"/>
  <c r="DD327" i="16"/>
  <c r="EH327" i="16" s="1"/>
  <c r="DA327" i="16"/>
  <c r="DB327" i="16"/>
  <c r="EF327" i="16" s="1"/>
  <c r="DC453" i="16"/>
  <c r="DD453" i="16"/>
  <c r="DB453" i="16"/>
  <c r="DA453" i="16"/>
  <c r="DE453" i="16"/>
  <c r="DA370" i="16"/>
  <c r="DE370" i="16"/>
  <c r="DC370" i="16"/>
  <c r="DB370" i="16"/>
  <c r="DD370" i="16"/>
  <c r="DE383" i="16"/>
  <c r="DC383" i="16"/>
  <c r="EG383" i="16" s="1"/>
  <c r="DD383" i="16"/>
  <c r="DB383" i="16"/>
  <c r="EF383" i="16" s="1"/>
  <c r="DA383" i="16"/>
  <c r="DE403" i="16"/>
  <c r="DB403" i="16"/>
  <c r="DC403" i="16"/>
  <c r="EG403" i="16" s="1"/>
  <c r="DA403" i="16"/>
  <c r="DD403" i="16"/>
  <c r="EH403" i="16" s="1"/>
  <c r="DE472" i="16"/>
  <c r="DD472" i="16"/>
  <c r="DB472" i="16"/>
  <c r="DC472" i="16"/>
  <c r="EG472" i="16" s="1"/>
  <c r="DA472" i="16"/>
  <c r="DE36" i="16"/>
  <c r="DB36" i="16"/>
  <c r="DD36" i="16"/>
  <c r="DA36" i="16"/>
  <c r="DC36" i="16"/>
  <c r="EG36" i="16" s="1"/>
  <c r="DE63" i="16"/>
  <c r="DD63" i="16"/>
  <c r="EH63" i="16" s="1"/>
  <c r="DA63" i="16"/>
  <c r="DC63" i="16"/>
  <c r="EG63" i="16" s="1"/>
  <c r="DB63" i="16"/>
  <c r="DE71" i="16"/>
  <c r="DA71" i="16"/>
  <c r="DC71" i="16"/>
  <c r="DD71" i="16"/>
  <c r="DB71" i="16"/>
  <c r="DE79" i="16"/>
  <c r="DD79" i="16"/>
  <c r="DA79" i="16"/>
  <c r="DC79" i="16"/>
  <c r="DB79" i="16"/>
  <c r="DE87" i="16"/>
  <c r="DA87" i="16"/>
  <c r="DC87" i="16"/>
  <c r="EG87" i="16" s="1"/>
  <c r="DD87" i="16"/>
  <c r="DB87" i="16"/>
  <c r="EF87" i="16" s="1"/>
  <c r="DE95" i="16"/>
  <c r="DD95" i="16"/>
  <c r="EH95" i="16" s="1"/>
  <c r="DA95" i="16"/>
  <c r="DC95" i="16"/>
  <c r="EG95" i="16" s="1"/>
  <c r="DB95" i="16"/>
  <c r="DE103" i="16"/>
  <c r="EI103" i="16" s="1"/>
  <c r="DA103" i="16"/>
  <c r="DC103" i="16"/>
  <c r="DD103" i="16"/>
  <c r="DB103" i="16"/>
  <c r="AX233" i="16"/>
  <c r="BJ233" i="16" s="1"/>
  <c r="DJ233" i="16"/>
  <c r="DI233" i="16"/>
  <c r="DH233" i="16"/>
  <c r="DG233" i="16"/>
  <c r="DF233" i="16"/>
  <c r="EJ233" i="16" s="1"/>
  <c r="DJ337" i="16"/>
  <c r="DI337" i="16"/>
  <c r="DH337" i="16"/>
  <c r="DG337" i="16"/>
  <c r="EK337" i="16" s="1"/>
  <c r="DF337" i="16"/>
  <c r="DC189" i="16"/>
  <c r="DD189" i="16"/>
  <c r="DB189" i="16"/>
  <c r="EF189" i="16" s="1"/>
  <c r="DE189" i="16"/>
  <c r="DA189" i="16"/>
  <c r="DA246" i="16"/>
  <c r="DC246" i="16"/>
  <c r="DD246" i="16"/>
  <c r="DB246" i="16"/>
  <c r="DE246" i="16"/>
  <c r="DA350" i="16"/>
  <c r="EE350" i="16" s="1"/>
  <c r="DC350" i="16"/>
  <c r="DD350" i="16"/>
  <c r="EH350" i="16" s="1"/>
  <c r="DE350" i="16"/>
  <c r="DB350" i="16"/>
  <c r="DA354" i="16"/>
  <c r="DE354" i="16"/>
  <c r="DC354" i="16"/>
  <c r="DB354" i="16"/>
  <c r="EF354" i="16" s="1"/>
  <c r="DD354" i="16"/>
  <c r="DA218" i="16"/>
  <c r="DE218" i="16"/>
  <c r="DC218" i="16"/>
  <c r="DB218" i="16"/>
  <c r="DD218" i="16"/>
  <c r="DE371" i="16"/>
  <c r="DB371" i="16"/>
  <c r="EF371" i="16" s="1"/>
  <c r="DC371" i="16"/>
  <c r="DA371" i="16"/>
  <c r="DD371" i="16"/>
  <c r="DC389" i="16"/>
  <c r="DD389" i="16"/>
  <c r="DB389" i="16"/>
  <c r="DA389" i="16"/>
  <c r="DE389" i="16"/>
  <c r="EI389" i="16" s="1"/>
  <c r="DC405" i="16"/>
  <c r="DD405" i="16"/>
  <c r="DB405" i="16"/>
  <c r="DA405" i="16"/>
  <c r="DE405" i="16"/>
  <c r="AX475" i="16"/>
  <c r="BJ475" i="16" s="1"/>
  <c r="DJ475" i="16"/>
  <c r="DI475" i="16"/>
  <c r="DG475" i="16"/>
  <c r="DH475" i="16"/>
  <c r="DF475" i="16"/>
  <c r="DI446" i="16"/>
  <c r="EM446" i="16" s="1"/>
  <c r="DH446" i="16"/>
  <c r="DG446" i="16"/>
  <c r="DJ446" i="16"/>
  <c r="DF446" i="16"/>
  <c r="DJ485" i="16"/>
  <c r="DG485" i="16"/>
  <c r="DI485" i="16"/>
  <c r="DH485" i="16"/>
  <c r="DF485" i="16"/>
  <c r="AX530" i="16"/>
  <c r="BJ530" i="16" s="1"/>
  <c r="DJ530" i="16"/>
  <c r="DI530" i="16"/>
  <c r="EM530" i="16" s="1"/>
  <c r="DH530" i="16"/>
  <c r="DG530" i="16"/>
  <c r="DF530" i="16"/>
  <c r="AX486" i="16"/>
  <c r="BJ486" i="16" s="1"/>
  <c r="DJ486" i="16"/>
  <c r="DG486" i="16"/>
  <c r="DI486" i="16"/>
  <c r="DH486" i="16"/>
  <c r="DF486" i="16"/>
  <c r="DE40" i="16"/>
  <c r="DB40" i="16"/>
  <c r="DD40" i="16"/>
  <c r="EH40" i="16" s="1"/>
  <c r="DC40" i="16"/>
  <c r="DA40" i="16"/>
  <c r="DE12" i="16"/>
  <c r="DB12" i="16"/>
  <c r="EF12" i="16" s="1"/>
  <c r="DD12" i="16"/>
  <c r="DA12" i="16"/>
  <c r="DC12" i="16"/>
  <c r="DE20" i="16"/>
  <c r="EI20" i="16" s="1"/>
  <c r="DB20" i="16"/>
  <c r="DD20" i="16"/>
  <c r="EH20" i="16" s="1"/>
  <c r="DA20" i="16"/>
  <c r="DC20" i="16"/>
  <c r="EG20" i="16" s="1"/>
  <c r="DE28" i="16"/>
  <c r="DB28" i="16"/>
  <c r="DD28" i="16"/>
  <c r="DA28" i="16"/>
  <c r="EE28" i="16" s="1"/>
  <c r="DC28" i="16"/>
  <c r="DD45" i="16"/>
  <c r="DC45" i="16"/>
  <c r="DB45" i="16"/>
  <c r="DE45" i="16"/>
  <c r="DA45" i="16"/>
  <c r="DJ291" i="16"/>
  <c r="DI291" i="16"/>
  <c r="EM291" i="16" s="1"/>
  <c r="DF291" i="16"/>
  <c r="DG291" i="16"/>
  <c r="EK291" i="16" s="1"/>
  <c r="DH291" i="16"/>
  <c r="DJ437" i="16"/>
  <c r="DG437" i="16"/>
  <c r="DF437" i="16"/>
  <c r="DI437" i="16"/>
  <c r="DH437" i="16"/>
  <c r="DA182" i="16"/>
  <c r="DC182" i="16"/>
  <c r="DD182" i="16"/>
  <c r="DE182" i="16"/>
  <c r="EI182" i="16" s="1"/>
  <c r="DB182" i="16"/>
  <c r="DE281" i="16"/>
  <c r="EI281" i="16" s="1"/>
  <c r="DC281" i="16"/>
  <c r="DD281" i="16"/>
  <c r="EH281" i="16" s="1"/>
  <c r="DB281" i="16"/>
  <c r="DA281" i="16"/>
  <c r="DE376" i="16"/>
  <c r="DD376" i="16"/>
  <c r="EH376" i="16" s="1"/>
  <c r="DB376" i="16"/>
  <c r="DC376" i="16"/>
  <c r="DA376" i="16"/>
  <c r="DE396" i="16"/>
  <c r="EI396" i="16" s="1"/>
  <c r="DD396" i="16"/>
  <c r="DB396" i="16"/>
  <c r="DA396" i="16"/>
  <c r="DC396" i="16"/>
  <c r="EG396" i="16" s="1"/>
  <c r="DE411" i="16"/>
  <c r="DA411" i="16"/>
  <c r="DB411" i="16"/>
  <c r="DD411" i="16"/>
  <c r="EH411" i="16" s="1"/>
  <c r="DC411" i="16"/>
  <c r="DE415" i="16"/>
  <c r="EI415" i="16" s="1"/>
  <c r="DC415" i="16"/>
  <c r="DD415" i="16"/>
  <c r="EH415" i="16" s="1"/>
  <c r="DA415" i="16"/>
  <c r="DB415" i="16"/>
  <c r="DE224" i="16"/>
  <c r="DD224" i="16"/>
  <c r="EH224" i="16" s="1"/>
  <c r="DB224" i="16"/>
  <c r="DA224" i="16"/>
  <c r="DC224" i="16"/>
  <c r="DE268" i="16"/>
  <c r="EI268" i="16" s="1"/>
  <c r="DD268" i="16"/>
  <c r="DB268" i="16"/>
  <c r="DA268" i="16"/>
  <c r="DC268" i="16"/>
  <c r="EG268" i="16" s="1"/>
  <c r="DE300" i="16"/>
  <c r="DD300" i="16"/>
  <c r="DB300" i="16"/>
  <c r="DA300" i="16"/>
  <c r="EE300" i="16" s="1"/>
  <c r="DC300" i="16"/>
  <c r="DE351" i="16"/>
  <c r="DC351" i="16"/>
  <c r="DD351" i="16"/>
  <c r="EH351" i="16" s="1"/>
  <c r="DA351" i="16"/>
  <c r="DB351" i="16"/>
  <c r="EF351" i="16" s="1"/>
  <c r="DA474" i="16"/>
  <c r="DE474" i="16"/>
  <c r="EI474" i="16" s="1"/>
  <c r="DC474" i="16"/>
  <c r="DB474" i="16"/>
  <c r="DD474" i="16"/>
  <c r="DA506" i="16"/>
  <c r="EE506" i="16" s="1"/>
  <c r="DE506" i="16"/>
  <c r="DC506" i="16"/>
  <c r="DB506" i="16"/>
  <c r="DD506" i="16"/>
  <c r="EH506" i="16" s="1"/>
  <c r="DC469" i="16"/>
  <c r="DD469" i="16"/>
  <c r="DB469" i="16"/>
  <c r="DA469" i="16"/>
  <c r="EE469" i="16" s="1"/>
  <c r="DE469" i="16"/>
  <c r="DE39" i="16"/>
  <c r="DA39" i="16"/>
  <c r="DD39" i="16"/>
  <c r="DC39" i="16"/>
  <c r="DB39" i="16"/>
  <c r="EF39" i="16" s="1"/>
  <c r="AX343" i="16"/>
  <c r="BJ343" i="16" s="1"/>
  <c r="DJ343" i="16"/>
  <c r="EN343" i="16" s="1"/>
  <c r="DI343" i="16"/>
  <c r="DF343" i="16"/>
  <c r="DH343" i="16"/>
  <c r="DG343" i="16"/>
  <c r="AX391" i="16"/>
  <c r="BJ391" i="16" s="1"/>
  <c r="DJ391" i="16"/>
  <c r="EN391" i="16" s="1"/>
  <c r="DI391" i="16"/>
  <c r="DH391" i="16"/>
  <c r="EL391" i="16" s="1"/>
  <c r="DF391" i="16"/>
  <c r="DG391" i="16"/>
  <c r="DE188" i="16"/>
  <c r="DD188" i="16"/>
  <c r="EH188" i="16" s="1"/>
  <c r="DB188" i="16"/>
  <c r="DA188" i="16"/>
  <c r="DC188" i="16"/>
  <c r="DE243" i="16"/>
  <c r="DB243" i="16"/>
  <c r="DC243" i="16"/>
  <c r="DA243" i="16"/>
  <c r="DD243" i="16"/>
  <c r="EH243" i="16" s="1"/>
  <c r="DE273" i="16"/>
  <c r="DC273" i="16"/>
  <c r="DD273" i="16"/>
  <c r="DB273" i="16"/>
  <c r="DA273" i="16"/>
  <c r="DC293" i="16"/>
  <c r="EG293" i="16" s="1"/>
  <c r="DD293" i="16"/>
  <c r="DB293" i="16"/>
  <c r="DA293" i="16"/>
  <c r="DE293" i="16"/>
  <c r="DC357" i="16"/>
  <c r="DD357" i="16"/>
  <c r="EH357" i="16" s="1"/>
  <c r="DB357" i="16"/>
  <c r="DA357" i="16"/>
  <c r="DE357" i="16"/>
  <c r="DC229" i="16"/>
  <c r="DD229" i="16"/>
  <c r="DB229" i="16"/>
  <c r="DA229" i="16"/>
  <c r="DE229" i="16"/>
  <c r="EI229" i="16" s="1"/>
  <c r="DE345" i="16"/>
  <c r="DC345" i="16"/>
  <c r="DD345" i="16"/>
  <c r="DB345" i="16"/>
  <c r="DA345" i="16"/>
  <c r="DE484" i="16"/>
  <c r="DD484" i="16"/>
  <c r="DB484" i="16"/>
  <c r="DC484" i="16"/>
  <c r="DA484" i="16"/>
  <c r="EE484" i="16" s="1"/>
  <c r="DE441" i="16"/>
  <c r="DC441" i="16"/>
  <c r="EG441" i="16" s="1"/>
  <c r="DD441" i="16"/>
  <c r="DB441" i="16"/>
  <c r="DA441" i="16"/>
  <c r="DE449" i="16"/>
  <c r="DC449" i="16"/>
  <c r="DD449" i="16"/>
  <c r="DB449" i="16"/>
  <c r="DA449" i="16"/>
  <c r="DE491" i="16"/>
  <c r="DA491" i="16"/>
  <c r="EE491" i="16" s="1"/>
  <c r="DB491" i="16"/>
  <c r="DD491" i="16"/>
  <c r="EH491" i="16" s="1"/>
  <c r="DC491" i="16"/>
  <c r="DE505" i="16"/>
  <c r="DC505" i="16"/>
  <c r="DD505" i="16"/>
  <c r="EH505" i="16" s="1"/>
  <c r="DB505" i="16"/>
  <c r="DA505" i="16"/>
  <c r="EE505" i="16" s="1"/>
  <c r="DE535" i="16"/>
  <c r="DC535" i="16"/>
  <c r="EG535" i="16" s="1"/>
  <c r="DD535" i="16"/>
  <c r="DA535" i="16"/>
  <c r="DB535" i="16"/>
  <c r="DJ35" i="16"/>
  <c r="DI35" i="16"/>
  <c r="DH35" i="16"/>
  <c r="DF35" i="16"/>
  <c r="DG35" i="16"/>
  <c r="EK35" i="16" s="1"/>
  <c r="AX52" i="16"/>
  <c r="BJ52" i="16" s="1"/>
  <c r="DJ52" i="16"/>
  <c r="DI52" i="16"/>
  <c r="DH52" i="16"/>
  <c r="DF52" i="16"/>
  <c r="DG52" i="16"/>
  <c r="DJ7" i="16"/>
  <c r="DH7" i="16"/>
  <c r="DG7" i="16"/>
  <c r="DF7" i="16"/>
  <c r="DI7" i="16"/>
  <c r="AX15" i="16"/>
  <c r="BJ15" i="16" s="1"/>
  <c r="DJ15" i="16"/>
  <c r="DI15" i="16"/>
  <c r="EM15" i="16" s="1"/>
  <c r="DF15" i="16"/>
  <c r="DH15" i="16"/>
  <c r="EL15" i="16" s="1"/>
  <c r="DG15" i="16"/>
  <c r="DJ23" i="16"/>
  <c r="DI23" i="16"/>
  <c r="DH23" i="16"/>
  <c r="DG23" i="16"/>
  <c r="DF23" i="16"/>
  <c r="AX31" i="16"/>
  <c r="BJ31" i="16" s="1"/>
  <c r="DJ31" i="16"/>
  <c r="EN31" i="16" s="1"/>
  <c r="DI31" i="16"/>
  <c r="DF31" i="16"/>
  <c r="DH31" i="16"/>
  <c r="DG31" i="16"/>
  <c r="DJ358" i="16"/>
  <c r="DH358" i="16"/>
  <c r="DG358" i="16"/>
  <c r="DI358" i="16"/>
  <c r="EM358" i="16" s="1"/>
  <c r="DF358" i="16"/>
  <c r="DJ131" i="16"/>
  <c r="EN131" i="16" s="1"/>
  <c r="DI131" i="16"/>
  <c r="DF131" i="16"/>
  <c r="EJ131" i="16" s="1"/>
  <c r="DG131" i="16"/>
  <c r="DH131" i="16"/>
  <c r="EL131" i="16" s="1"/>
  <c r="DJ147" i="16"/>
  <c r="DI147" i="16"/>
  <c r="EM147" i="16" s="1"/>
  <c r="DF147" i="16"/>
  <c r="DG147" i="16"/>
  <c r="EK147" i="16" s="1"/>
  <c r="DH147" i="16"/>
  <c r="DJ163" i="16"/>
  <c r="DI163" i="16"/>
  <c r="DF163" i="16"/>
  <c r="DG163" i="16"/>
  <c r="DH163" i="16"/>
  <c r="DJ239" i="16"/>
  <c r="DI239" i="16"/>
  <c r="DF239" i="16"/>
  <c r="DH239" i="16"/>
  <c r="DG239" i="16"/>
  <c r="BF237" i="16"/>
  <c r="BF138" i="16"/>
  <c r="BF146" i="16"/>
  <c r="BG150" i="16"/>
  <c r="BF162" i="16"/>
  <c r="BF176" i="16"/>
  <c r="BG196" i="16"/>
  <c r="BG228" i="16"/>
  <c r="BE182" i="16"/>
  <c r="BE194" i="16"/>
  <c r="BF224" i="16"/>
  <c r="BE260" i="16"/>
  <c r="BF300" i="16"/>
  <c r="BG70" i="16"/>
  <c r="BF82" i="16"/>
  <c r="BG86" i="16"/>
  <c r="BF98" i="16"/>
  <c r="BF123" i="16"/>
  <c r="BG295" i="16"/>
  <c r="BF421" i="16"/>
  <c r="BF206" i="16"/>
  <c r="BE38" i="16"/>
  <c r="BF5" i="16"/>
  <c r="BF21" i="16"/>
  <c r="BG429" i="16"/>
  <c r="BE209" i="16"/>
  <c r="BG325" i="16"/>
  <c r="BG442" i="16"/>
  <c r="BE448" i="16"/>
  <c r="BF198" i="16"/>
  <c r="BE304" i="16"/>
  <c r="BF366" i="16"/>
  <c r="BE261" i="16"/>
  <c r="BF273" i="16"/>
  <c r="BF305" i="16"/>
  <c r="BE400" i="16"/>
  <c r="BF404" i="16"/>
  <c r="BG417" i="16"/>
  <c r="BE234" i="16"/>
  <c r="BE312" i="16"/>
  <c r="BF364" i="16"/>
  <c r="BE503" i="16"/>
  <c r="BF482" i="16"/>
  <c r="BG490" i="16"/>
  <c r="BE114" i="16"/>
  <c r="BE69" i="16"/>
  <c r="BF193" i="16"/>
  <c r="BF362" i="16"/>
  <c r="BG522" i="16"/>
  <c r="BG441" i="16"/>
  <c r="BF535" i="16"/>
  <c r="BE95" i="16"/>
  <c r="BG191" i="16"/>
  <c r="BG363" i="16"/>
  <c r="BG309" i="16"/>
  <c r="BG463" i="16"/>
  <c r="BH357" i="16"/>
  <c r="BH430" i="16"/>
  <c r="BH305" i="16"/>
  <c r="BH220" i="16"/>
  <c r="BH233" i="16"/>
  <c r="BH330" i="16"/>
  <c r="BH239" i="16"/>
  <c r="BH159" i="16"/>
  <c r="BH290" i="16"/>
  <c r="BH485" i="16"/>
  <c r="BH352" i="16"/>
  <c r="BH40" i="16"/>
  <c r="BH184" i="16"/>
  <c r="BH237" i="16"/>
  <c r="BI27" i="16"/>
  <c r="BI260" i="16"/>
  <c r="BI529" i="16"/>
  <c r="BI520" i="16"/>
  <c r="BI187" i="16"/>
  <c r="BI253" i="16"/>
  <c r="BI393" i="16"/>
  <c r="BI248" i="16"/>
  <c r="BI276" i="16"/>
  <c r="BI442" i="16"/>
  <c r="BK52" i="16"/>
  <c r="BK236" i="16"/>
  <c r="BI49" i="16"/>
  <c r="BI229" i="16"/>
  <c r="BI256" i="16"/>
  <c r="BK286" i="16"/>
  <c r="BI59" i="16"/>
  <c r="BI83" i="16"/>
  <c r="BI91" i="16"/>
  <c r="BI99" i="16"/>
  <c r="BI119" i="16"/>
  <c r="BI188" i="16"/>
  <c r="BK237" i="16"/>
  <c r="BK454" i="16"/>
  <c r="BI439" i="16"/>
  <c r="BK246" i="16"/>
  <c r="BK522" i="16"/>
  <c r="BK475" i="16"/>
  <c r="BI521" i="16"/>
  <c r="BK467" i="16"/>
  <c r="BI384" i="16"/>
  <c r="BI404" i="16"/>
  <c r="BI415" i="16"/>
  <c r="BK144" i="16"/>
  <c r="BK160" i="16"/>
  <c r="BK332" i="16"/>
  <c r="BI198" i="16"/>
  <c r="BK292" i="16"/>
  <c r="BK401" i="16"/>
  <c r="BI490" i="16"/>
  <c r="BK440" i="16"/>
  <c r="BK70" i="16"/>
  <c r="BK86" i="16"/>
  <c r="BK102" i="16"/>
  <c r="BK37" i="16"/>
  <c r="BK109" i="16"/>
  <c r="BK117" i="16"/>
  <c r="BK125" i="16"/>
  <c r="BK382" i="16"/>
  <c r="BK398" i="16"/>
  <c r="BK190" i="16"/>
  <c r="BK233" i="16"/>
  <c r="BK337" i="16"/>
  <c r="BK188" i="16"/>
  <c r="BK261" i="16"/>
  <c r="BK305" i="16"/>
  <c r="BK413" i="16"/>
  <c r="BK438" i="16"/>
  <c r="BK232" i="16"/>
  <c r="BK312" i="16"/>
  <c r="BK526" i="16"/>
  <c r="BK480" i="16"/>
  <c r="BK495" i="16"/>
  <c r="BK500" i="16"/>
  <c r="BL150" i="16"/>
  <c r="BL135" i="16"/>
  <c r="BL143" i="16"/>
  <c r="BL151" i="16"/>
  <c r="BL159" i="16"/>
  <c r="BL167" i="16"/>
  <c r="BL175" i="16"/>
  <c r="BL210" i="16"/>
  <c r="BL296" i="16"/>
  <c r="BL456" i="16"/>
  <c r="BL530" i="16"/>
  <c r="BL362" i="16"/>
  <c r="BL479" i="16"/>
  <c r="BL275" i="16"/>
  <c r="BL166" i="16"/>
  <c r="BL501" i="16"/>
  <c r="BL44" i="16"/>
  <c r="BL465" i="16"/>
  <c r="BM346" i="16"/>
  <c r="BM476" i="16"/>
  <c r="BM112" i="16"/>
  <c r="BL239" i="16"/>
  <c r="BL363" i="16"/>
  <c r="BM370" i="16"/>
  <c r="BM383" i="16"/>
  <c r="BM235" i="16"/>
  <c r="BM361" i="16"/>
  <c r="BL213" i="16"/>
  <c r="BL469" i="16"/>
  <c r="BM38" i="16"/>
  <c r="BM50" i="16"/>
  <c r="BM24" i="16"/>
  <c r="BM34" i="16"/>
  <c r="BM221" i="16"/>
  <c r="BM276" i="16"/>
  <c r="BM355" i="16"/>
  <c r="BM389" i="16"/>
  <c r="BM472" i="16"/>
  <c r="BM450" i="16"/>
  <c r="BM489" i="16"/>
  <c r="BL22" i="16"/>
  <c r="BL247" i="16"/>
  <c r="BL274" i="16"/>
  <c r="BL513" i="16"/>
  <c r="BN112" i="16"/>
  <c r="BN120" i="16"/>
  <c r="BN221" i="16"/>
  <c r="BN282" i="16"/>
  <c r="BN336" i="16"/>
  <c r="BN489" i="16"/>
  <c r="BM490" i="16"/>
  <c r="BN352" i="16"/>
  <c r="BN232" i="16"/>
  <c r="BM205" i="16"/>
  <c r="BN375" i="16"/>
  <c r="BN391" i="16"/>
  <c r="BN407" i="16"/>
  <c r="BN444" i="16"/>
  <c r="BN487" i="16"/>
  <c r="BN59" i="16"/>
  <c r="BN75" i="16"/>
  <c r="BN91" i="16"/>
  <c r="BN348" i="16"/>
  <c r="BN235" i="16"/>
  <c r="BN195" i="16"/>
  <c r="BO231" i="16"/>
  <c r="BO247" i="16"/>
  <c r="BO266" i="16"/>
  <c r="BN466" i="16"/>
  <c r="BO35" i="16"/>
  <c r="BO83" i="16"/>
  <c r="BN123" i="16"/>
  <c r="BN186" i="16"/>
  <c r="BN380" i="16"/>
  <c r="BO263" i="16"/>
  <c r="BN299" i="16"/>
  <c r="BN386" i="16"/>
  <c r="BN402" i="16"/>
  <c r="BN435" i="16"/>
  <c r="BN334" i="16"/>
  <c r="BO465" i="16"/>
  <c r="BO490" i="16"/>
  <c r="BO203" i="16"/>
  <c r="BO350" i="16"/>
  <c r="BO312" i="16"/>
  <c r="BO206" i="16"/>
  <c r="BO341" i="16"/>
  <c r="BO427" i="16"/>
  <c r="BO476" i="16"/>
  <c r="BO44" i="16"/>
  <c r="BO353" i="16"/>
  <c r="BO432" i="16"/>
  <c r="BO225" i="16"/>
  <c r="BO474" i="16"/>
  <c r="BO491" i="16"/>
  <c r="BO520" i="16"/>
  <c r="BO512" i="16"/>
  <c r="BO125" i="16"/>
  <c r="BN244" i="16"/>
  <c r="BO374" i="16"/>
  <c r="BO416" i="16"/>
  <c r="BO134" i="16"/>
  <c r="BO454" i="16"/>
  <c r="BO42" i="16"/>
  <c r="BO260" i="16"/>
  <c r="BO358" i="16"/>
  <c r="BO462" i="16"/>
  <c r="BO6" i="16"/>
  <c r="BO22" i="16"/>
  <c r="BO114" i="16"/>
  <c r="BO122" i="16"/>
  <c r="BO192" i="16"/>
  <c r="BO285" i="16"/>
  <c r="BO361" i="16"/>
  <c r="BP129" i="16"/>
  <c r="BP137" i="16"/>
  <c r="BP145" i="16"/>
  <c r="BP169" i="16"/>
  <c r="BP177" i="16"/>
  <c r="BP214" i="16"/>
  <c r="BO460" i="16"/>
  <c r="BP219" i="16"/>
  <c r="BP264" i="16"/>
  <c r="BP370" i="16"/>
  <c r="BP383" i="16"/>
  <c r="BP493" i="16"/>
  <c r="BP176" i="16"/>
  <c r="BP230" i="16"/>
  <c r="BP342" i="16"/>
  <c r="BP183" i="16"/>
  <c r="BP277" i="16"/>
  <c r="BP404" i="16"/>
  <c r="BP415" i="16"/>
  <c r="BM228" i="16"/>
  <c r="BM330" i="16"/>
  <c r="BM311" i="16"/>
  <c r="BP495" i="16"/>
  <c r="BP111" i="16"/>
  <c r="BP127" i="16"/>
  <c r="BI271" i="16"/>
  <c r="BI303" i="16"/>
  <c r="BP313" i="16"/>
  <c r="BP56" i="16"/>
  <c r="BP58" i="16"/>
  <c r="BP60" i="16"/>
  <c r="BP62" i="16"/>
  <c r="BP64" i="16"/>
  <c r="BP66" i="16"/>
  <c r="BP68" i="16"/>
  <c r="BP70" i="16"/>
  <c r="BP72" i="16"/>
  <c r="BP74" i="16"/>
  <c r="BP76" i="16"/>
  <c r="BP78" i="16"/>
  <c r="BP80" i="16"/>
  <c r="BP84" i="16"/>
  <c r="BP88" i="16"/>
  <c r="BP92" i="16"/>
  <c r="BP96" i="16"/>
  <c r="BP100" i="16"/>
  <c r="BP102" i="16"/>
  <c r="BI476" i="16"/>
  <c r="BP509" i="16"/>
  <c r="BI460" i="16"/>
  <c r="BP434" i="16"/>
  <c r="BP287" i="16"/>
  <c r="BP48" i="16"/>
  <c r="BP472" i="16"/>
  <c r="DD46" i="16"/>
  <c r="EH46" i="16" s="1"/>
  <c r="DA46" i="16"/>
  <c r="DC46" i="16"/>
  <c r="DE46" i="16"/>
  <c r="DB46" i="16"/>
  <c r="DE116" i="16"/>
  <c r="DB116" i="16"/>
  <c r="DD116" i="16"/>
  <c r="DA116" i="16"/>
  <c r="DC116" i="16"/>
  <c r="DE124" i="16"/>
  <c r="DB124" i="16"/>
  <c r="DA124" i="16"/>
  <c r="EE124" i="16" s="1"/>
  <c r="DC124" i="16"/>
  <c r="DD124" i="16"/>
  <c r="EH124" i="16" s="1"/>
  <c r="DE239" i="16"/>
  <c r="DC239" i="16"/>
  <c r="EG239" i="16" s="1"/>
  <c r="DD239" i="16"/>
  <c r="DA239" i="16"/>
  <c r="EE239" i="16" s="1"/>
  <c r="DB239" i="16"/>
  <c r="DE303" i="16"/>
  <c r="DC303" i="16"/>
  <c r="DD303" i="16"/>
  <c r="EH303" i="16" s="1"/>
  <c r="DB303" i="16"/>
  <c r="DA303" i="16"/>
  <c r="EE303" i="16" s="1"/>
  <c r="DC437" i="16"/>
  <c r="DD437" i="16"/>
  <c r="DB437" i="16"/>
  <c r="DA437" i="16"/>
  <c r="DE437" i="16"/>
  <c r="DD134" i="16"/>
  <c r="DA134" i="16"/>
  <c r="DC134" i="16"/>
  <c r="EG134" i="16" s="1"/>
  <c r="DE134" i="16"/>
  <c r="DB134" i="16"/>
  <c r="DD142" i="16"/>
  <c r="DA142" i="16"/>
  <c r="EE142" i="16" s="1"/>
  <c r="DC142" i="16"/>
  <c r="DE142" i="16"/>
  <c r="DB142" i="16"/>
  <c r="DD150" i="16"/>
  <c r="DA150" i="16"/>
  <c r="DC150" i="16"/>
  <c r="DE150" i="16"/>
  <c r="DB150" i="16"/>
  <c r="EF150" i="16" s="1"/>
  <c r="DA158" i="16"/>
  <c r="DC158" i="16"/>
  <c r="EG158" i="16" s="1"/>
  <c r="DD158" i="16"/>
  <c r="DE158" i="16"/>
  <c r="EI158" i="16" s="1"/>
  <c r="DB158" i="16"/>
  <c r="DA166" i="16"/>
  <c r="EE166" i="16" s="1"/>
  <c r="DC166" i="16"/>
  <c r="EG166" i="16" s="1"/>
  <c r="DD166" i="16"/>
  <c r="EH166" i="16" s="1"/>
  <c r="DE166" i="16"/>
  <c r="DB166" i="16"/>
  <c r="DA178" i="16"/>
  <c r="DE178" i="16"/>
  <c r="EI178" i="16" s="1"/>
  <c r="DC178" i="16"/>
  <c r="DB178" i="16"/>
  <c r="DD178" i="16"/>
  <c r="DE48" i="16"/>
  <c r="EI48" i="16" s="1"/>
  <c r="DB48" i="16"/>
  <c r="DC48" i="16"/>
  <c r="DD48" i="16"/>
  <c r="DA48" i="16"/>
  <c r="DE223" i="16"/>
  <c r="DC223" i="16"/>
  <c r="DD223" i="16"/>
  <c r="EH223" i="16" s="1"/>
  <c r="DA223" i="16"/>
  <c r="EE223" i="16" s="1"/>
  <c r="DB223" i="16"/>
  <c r="EF223" i="16" s="1"/>
  <c r="DE259" i="16"/>
  <c r="DB259" i="16"/>
  <c r="DC259" i="16"/>
  <c r="DA259" i="16"/>
  <c r="DD259" i="16"/>
  <c r="EH259" i="16" s="1"/>
  <c r="DE353" i="16"/>
  <c r="DC353" i="16"/>
  <c r="DD353" i="16"/>
  <c r="DB353" i="16"/>
  <c r="DA353" i="16"/>
  <c r="DE436" i="16"/>
  <c r="EI436" i="16" s="1"/>
  <c r="DD436" i="16"/>
  <c r="DB436" i="16"/>
  <c r="DA436" i="16"/>
  <c r="DC436" i="16"/>
  <c r="EG436" i="16" s="1"/>
  <c r="DA206" i="16"/>
  <c r="DC206" i="16"/>
  <c r="DD206" i="16"/>
  <c r="DE206" i="16"/>
  <c r="DB206" i="16"/>
  <c r="DA278" i="16"/>
  <c r="EE278" i="16" s="1"/>
  <c r="DC278" i="16"/>
  <c r="DD278" i="16"/>
  <c r="DE278" i="16"/>
  <c r="DB278" i="16"/>
  <c r="DC53" i="16"/>
  <c r="DB53" i="16"/>
  <c r="EF53" i="16" s="1"/>
  <c r="DD53" i="16"/>
  <c r="DA53" i="16"/>
  <c r="DE53" i="16"/>
  <c r="DD62" i="16"/>
  <c r="EH62" i="16" s="1"/>
  <c r="DA62" i="16"/>
  <c r="DC62" i="16"/>
  <c r="EG62" i="16" s="1"/>
  <c r="DE62" i="16"/>
  <c r="DB62" i="16"/>
  <c r="EF62" i="16" s="1"/>
  <c r="DD70" i="16"/>
  <c r="DA70" i="16"/>
  <c r="EE70" i="16" s="1"/>
  <c r="DC70" i="16"/>
  <c r="DE70" i="16"/>
  <c r="EI70" i="16" s="1"/>
  <c r="DB70" i="16"/>
  <c r="DD78" i="16"/>
  <c r="DA78" i="16"/>
  <c r="DC78" i="16"/>
  <c r="EG78" i="16" s="1"/>
  <c r="DE78" i="16"/>
  <c r="DB78" i="16"/>
  <c r="DD86" i="16"/>
  <c r="DA86" i="16"/>
  <c r="EE86" i="16" s="1"/>
  <c r="DC86" i="16"/>
  <c r="DE86" i="16"/>
  <c r="EI86" i="16" s="1"/>
  <c r="DB86" i="16"/>
  <c r="DD94" i="16"/>
  <c r="EH94" i="16" s="1"/>
  <c r="DA94" i="16"/>
  <c r="DC94" i="16"/>
  <c r="EG94" i="16" s="1"/>
  <c r="DE94" i="16"/>
  <c r="DB94" i="16"/>
  <c r="EF94" i="16" s="1"/>
  <c r="DD102" i="16"/>
  <c r="DA102" i="16"/>
  <c r="DC102" i="16"/>
  <c r="DE102" i="16"/>
  <c r="EI102" i="16" s="1"/>
  <c r="DB102" i="16"/>
  <c r="EF102" i="16" s="1"/>
  <c r="DD109" i="16"/>
  <c r="DC109" i="16"/>
  <c r="DB109" i="16"/>
  <c r="EF109" i="16" s="1"/>
  <c r="DE109" i="16"/>
  <c r="DA109" i="16"/>
  <c r="DC117" i="16"/>
  <c r="DB117" i="16"/>
  <c r="EF117" i="16" s="1"/>
  <c r="DD117" i="16"/>
  <c r="DA117" i="16"/>
  <c r="EE117" i="16" s="1"/>
  <c r="DE117" i="16"/>
  <c r="EI117" i="16" s="1"/>
  <c r="DD125" i="16"/>
  <c r="DC125" i="16"/>
  <c r="DB125" i="16"/>
  <c r="EF125" i="16" s="1"/>
  <c r="DE125" i="16"/>
  <c r="DA125" i="16"/>
  <c r="EE125" i="16" s="1"/>
  <c r="DE231" i="16"/>
  <c r="DC231" i="16"/>
  <c r="DD231" i="16"/>
  <c r="DA231" i="16"/>
  <c r="EE231" i="16" s="1"/>
  <c r="DB231" i="16"/>
  <c r="DC349" i="16"/>
  <c r="DD349" i="16"/>
  <c r="DB349" i="16"/>
  <c r="EF349" i="16" s="1"/>
  <c r="DE349" i="16"/>
  <c r="DA349" i="16"/>
  <c r="DA386" i="16"/>
  <c r="DE386" i="16"/>
  <c r="DC386" i="16"/>
  <c r="DB386" i="16"/>
  <c r="DD386" i="16"/>
  <c r="DA402" i="16"/>
  <c r="DE402" i="16"/>
  <c r="DC402" i="16"/>
  <c r="EG402" i="16" s="1"/>
  <c r="DB402" i="16"/>
  <c r="DD402" i="16"/>
  <c r="EH402" i="16" s="1"/>
  <c r="DA414" i="16"/>
  <c r="DC414" i="16"/>
  <c r="EG414" i="16" s="1"/>
  <c r="DD414" i="16"/>
  <c r="DE414" i="16"/>
  <c r="EI414" i="16" s="1"/>
  <c r="DB414" i="16"/>
  <c r="DE428" i="16"/>
  <c r="EI428" i="16" s="1"/>
  <c r="DD428" i="16"/>
  <c r="DB428" i="16"/>
  <c r="EF428" i="16" s="1"/>
  <c r="DA428" i="16"/>
  <c r="DC428" i="16"/>
  <c r="DE131" i="16"/>
  <c r="DD131" i="16"/>
  <c r="DA131" i="16"/>
  <c r="DB131" i="16"/>
  <c r="EF131" i="16" s="1"/>
  <c r="DC131" i="16"/>
  <c r="DE139" i="16"/>
  <c r="DA139" i="16"/>
  <c r="DD139" i="16"/>
  <c r="EH139" i="16" s="1"/>
  <c r="DB139" i="16"/>
  <c r="EF139" i="16" s="1"/>
  <c r="DC139" i="16"/>
  <c r="EG139" i="16" s="1"/>
  <c r="DE147" i="16"/>
  <c r="DD147" i="16"/>
  <c r="DA147" i="16"/>
  <c r="DB147" i="16"/>
  <c r="EF147" i="16" s="1"/>
  <c r="DC147" i="16"/>
  <c r="DE155" i="16"/>
  <c r="DA155" i="16"/>
  <c r="DB155" i="16"/>
  <c r="DD155" i="16"/>
  <c r="DC155" i="16"/>
  <c r="EG155" i="16" s="1"/>
  <c r="DE163" i="16"/>
  <c r="DA163" i="16"/>
  <c r="EE163" i="16" s="1"/>
  <c r="DB163" i="16"/>
  <c r="DC163" i="16"/>
  <c r="DD163" i="16"/>
  <c r="DA242" i="16"/>
  <c r="EE242" i="16" s="1"/>
  <c r="DE242" i="16"/>
  <c r="DC242" i="16"/>
  <c r="DB242" i="16"/>
  <c r="DD242" i="16"/>
  <c r="EH242" i="16" s="1"/>
  <c r="DE283" i="16"/>
  <c r="EI283" i="16" s="1"/>
  <c r="DA283" i="16"/>
  <c r="EE283" i="16" s="1"/>
  <c r="DB283" i="16"/>
  <c r="DD283" i="16"/>
  <c r="EH283" i="16" s="1"/>
  <c r="DC283" i="16"/>
  <c r="DA426" i="16"/>
  <c r="DE426" i="16"/>
  <c r="DC426" i="16"/>
  <c r="EG426" i="16" s="1"/>
  <c r="DB426" i="16"/>
  <c r="DD426" i="16"/>
  <c r="EH426" i="16" s="1"/>
  <c r="DE172" i="16"/>
  <c r="DD172" i="16"/>
  <c r="DB172" i="16"/>
  <c r="DA172" i="16"/>
  <c r="DC172" i="16"/>
  <c r="DE220" i="16"/>
  <c r="EI220" i="16" s="1"/>
  <c r="DD220" i="16"/>
  <c r="EH220" i="16" s="1"/>
  <c r="DB220" i="16"/>
  <c r="EF220" i="16" s="1"/>
  <c r="DA220" i="16"/>
  <c r="EE220" i="16" s="1"/>
  <c r="DC220" i="16"/>
  <c r="EG220" i="16" s="1"/>
  <c r="DA262" i="16"/>
  <c r="DC262" i="16"/>
  <c r="DD262" i="16"/>
  <c r="DE262" i="16"/>
  <c r="EI262" i="16" s="1"/>
  <c r="DB262" i="16"/>
  <c r="DE225" i="16"/>
  <c r="DC225" i="16"/>
  <c r="DD225" i="16"/>
  <c r="DB225" i="16"/>
  <c r="DA225" i="16"/>
  <c r="DE249" i="16"/>
  <c r="DC249" i="16"/>
  <c r="EG249" i="16" s="1"/>
  <c r="DD249" i="16"/>
  <c r="DB249" i="16"/>
  <c r="DA249" i="16"/>
  <c r="DA314" i="16"/>
  <c r="DE314" i="16"/>
  <c r="DC314" i="16"/>
  <c r="EG314" i="16" s="1"/>
  <c r="DB314" i="16"/>
  <c r="DD314" i="16"/>
  <c r="EH314" i="16" s="1"/>
  <c r="DA322" i="16"/>
  <c r="EE322" i="16" s="1"/>
  <c r="DE322" i="16"/>
  <c r="DC322" i="16"/>
  <c r="DB322" i="16"/>
  <c r="EF322" i="16" s="1"/>
  <c r="DD322" i="16"/>
  <c r="DA330" i="16"/>
  <c r="DE330" i="16"/>
  <c r="DC330" i="16"/>
  <c r="DB330" i="16"/>
  <c r="DD330" i="16"/>
  <c r="DA342" i="16"/>
  <c r="DC342" i="16"/>
  <c r="DD342" i="16"/>
  <c r="DE342" i="16"/>
  <c r="EI342" i="16" s="1"/>
  <c r="DB342" i="16"/>
  <c r="DE483" i="16"/>
  <c r="EI483" i="16" s="1"/>
  <c r="DB483" i="16"/>
  <c r="DC483" i="16"/>
  <c r="EG483" i="16" s="1"/>
  <c r="DD483" i="16"/>
  <c r="DA483" i="16"/>
  <c r="DE456" i="16"/>
  <c r="DD456" i="16"/>
  <c r="DB456" i="16"/>
  <c r="EF456" i="16" s="1"/>
  <c r="DC456" i="16"/>
  <c r="EG456" i="16" s="1"/>
  <c r="DA456" i="16"/>
  <c r="DE504" i="16"/>
  <c r="DD504" i="16"/>
  <c r="DB504" i="16"/>
  <c r="EF504" i="16" s="1"/>
  <c r="DC504" i="16"/>
  <c r="DA504" i="16"/>
  <c r="DE337" i="16"/>
  <c r="DC337" i="16"/>
  <c r="DD337" i="16"/>
  <c r="DB337" i="16"/>
  <c r="DA337" i="16"/>
  <c r="DA494" i="16"/>
  <c r="EE494" i="16" s="1"/>
  <c r="DC494" i="16"/>
  <c r="DD494" i="16"/>
  <c r="DE494" i="16"/>
  <c r="EI494" i="16" s="1"/>
  <c r="DB494" i="16"/>
  <c r="EF494" i="16" s="1"/>
  <c r="DC509" i="16"/>
  <c r="DD509" i="16"/>
  <c r="DB509" i="16"/>
  <c r="DE509" i="16"/>
  <c r="DA509" i="16"/>
  <c r="DE175" i="16"/>
  <c r="DC175" i="16"/>
  <c r="DD175" i="16"/>
  <c r="DB175" i="16"/>
  <c r="DA175" i="16"/>
  <c r="DE212" i="16"/>
  <c r="DD212" i="16"/>
  <c r="DB212" i="16"/>
  <c r="DC212" i="16"/>
  <c r="EG212" i="16" s="1"/>
  <c r="DA212" i="16"/>
  <c r="DE315" i="16"/>
  <c r="DA315" i="16"/>
  <c r="DB315" i="16"/>
  <c r="DD315" i="16"/>
  <c r="DC315" i="16"/>
  <c r="EG315" i="16" s="1"/>
  <c r="DE323" i="16"/>
  <c r="DB323" i="16"/>
  <c r="DC323" i="16"/>
  <c r="DA323" i="16"/>
  <c r="EE323" i="16" s="1"/>
  <c r="DD323" i="16"/>
  <c r="DC333" i="16"/>
  <c r="EG333" i="16" s="1"/>
  <c r="DD333" i="16"/>
  <c r="DB333" i="16"/>
  <c r="DE333" i="16"/>
  <c r="DA333" i="16"/>
  <c r="DE524" i="16"/>
  <c r="DD524" i="16"/>
  <c r="DB524" i="16"/>
  <c r="DC524" i="16"/>
  <c r="EG524" i="16" s="1"/>
  <c r="DA524" i="16"/>
  <c r="DE457" i="16"/>
  <c r="DC457" i="16"/>
  <c r="DD457" i="16"/>
  <c r="EH457" i="16" s="1"/>
  <c r="DB457" i="16"/>
  <c r="DA457" i="16"/>
  <c r="DA498" i="16"/>
  <c r="EE498" i="16" s="1"/>
  <c r="DE498" i="16"/>
  <c r="DC498" i="16"/>
  <c r="DB498" i="16"/>
  <c r="EF498" i="16" s="1"/>
  <c r="DD498" i="16"/>
  <c r="DE343" i="16"/>
  <c r="DC343" i="16"/>
  <c r="DD343" i="16"/>
  <c r="EH343" i="16" s="1"/>
  <c r="DA343" i="16"/>
  <c r="EE343" i="16" s="1"/>
  <c r="DB343" i="16"/>
  <c r="DE375" i="16"/>
  <c r="DC375" i="16"/>
  <c r="EG375" i="16" s="1"/>
  <c r="DD375" i="16"/>
  <c r="DA375" i="16"/>
  <c r="EE375" i="16" s="1"/>
  <c r="DB375" i="16"/>
  <c r="DE391" i="16"/>
  <c r="EI391" i="16" s="1"/>
  <c r="DC391" i="16"/>
  <c r="DD391" i="16"/>
  <c r="DA391" i="16"/>
  <c r="DB391" i="16"/>
  <c r="EF391" i="16" s="1"/>
  <c r="DA438" i="16"/>
  <c r="DC438" i="16"/>
  <c r="EG438" i="16" s="1"/>
  <c r="DD438" i="16"/>
  <c r="DE438" i="16"/>
  <c r="EI438" i="16" s="1"/>
  <c r="DB438" i="16"/>
  <c r="EF438" i="16" s="1"/>
  <c r="DC517" i="16"/>
  <c r="DD517" i="16"/>
  <c r="DB517" i="16"/>
  <c r="EF517" i="16" s="1"/>
  <c r="DA517" i="16"/>
  <c r="DE517" i="16"/>
  <c r="EI517" i="16" s="1"/>
  <c r="DE507" i="16"/>
  <c r="EI507" i="16" s="1"/>
  <c r="DA507" i="16"/>
  <c r="EE507" i="16" s="1"/>
  <c r="DB507" i="16"/>
  <c r="DD507" i="16"/>
  <c r="EH507" i="16" s="1"/>
  <c r="DC507" i="16"/>
  <c r="DJ106" i="16"/>
  <c r="DG106" i="16"/>
  <c r="DI106" i="16"/>
  <c r="DH106" i="16"/>
  <c r="DF106" i="16"/>
  <c r="EJ106" i="16" s="1"/>
  <c r="DE57" i="16"/>
  <c r="DC57" i="16"/>
  <c r="DD57" i="16"/>
  <c r="DB57" i="16"/>
  <c r="EF57" i="16" s="1"/>
  <c r="DA57" i="16"/>
  <c r="DD61" i="16"/>
  <c r="DC61" i="16"/>
  <c r="DB61" i="16"/>
  <c r="DE61" i="16"/>
  <c r="DA61" i="16"/>
  <c r="DE65" i="16"/>
  <c r="DC65" i="16"/>
  <c r="DB65" i="16"/>
  <c r="DD65" i="16"/>
  <c r="DA65" i="16"/>
  <c r="DC69" i="16"/>
  <c r="EG69" i="16" s="1"/>
  <c r="DB69" i="16"/>
  <c r="DA69" i="16"/>
  <c r="DE69" i="16"/>
  <c r="DD69" i="16"/>
  <c r="EH69" i="16" s="1"/>
  <c r="DE73" i="16"/>
  <c r="DC73" i="16"/>
  <c r="DD73" i="16"/>
  <c r="DB73" i="16"/>
  <c r="EF73" i="16" s="1"/>
  <c r="DA73" i="16"/>
  <c r="DD77" i="16"/>
  <c r="DC77" i="16"/>
  <c r="DB77" i="16"/>
  <c r="EF77" i="16" s="1"/>
  <c r="DE77" i="16"/>
  <c r="DA77" i="16"/>
  <c r="DE81" i="16"/>
  <c r="EI81" i="16" s="1"/>
  <c r="DC81" i="16"/>
  <c r="EG81" i="16" s="1"/>
  <c r="DB81" i="16"/>
  <c r="DA81" i="16"/>
  <c r="EE81" i="16" s="1"/>
  <c r="DD81" i="16"/>
  <c r="DC85" i="16"/>
  <c r="DB85" i="16"/>
  <c r="DD85" i="16"/>
  <c r="DA85" i="16"/>
  <c r="DE85" i="16"/>
  <c r="EI85" i="16" s="1"/>
  <c r="DE89" i="16"/>
  <c r="DC89" i="16"/>
  <c r="DD89" i="16"/>
  <c r="DB89" i="16"/>
  <c r="DA89" i="16"/>
  <c r="DD93" i="16"/>
  <c r="DC93" i="16"/>
  <c r="DB93" i="16"/>
  <c r="EF93" i="16" s="1"/>
  <c r="DE93" i="16"/>
  <c r="EI93" i="16" s="1"/>
  <c r="DA93" i="16"/>
  <c r="EE93" i="16" s="1"/>
  <c r="DE97" i="16"/>
  <c r="DC97" i="16"/>
  <c r="DB97" i="16"/>
  <c r="DD97" i="16"/>
  <c r="DA97" i="16"/>
  <c r="DC101" i="16"/>
  <c r="EG101" i="16" s="1"/>
  <c r="DB101" i="16"/>
  <c r="DA101" i="16"/>
  <c r="DE101" i="16"/>
  <c r="DD101" i="16"/>
  <c r="DJ172" i="16"/>
  <c r="DI172" i="16"/>
  <c r="DH172" i="16"/>
  <c r="DG172" i="16"/>
  <c r="DF172" i="16"/>
  <c r="EJ172" i="16" s="1"/>
  <c r="DJ220" i="16"/>
  <c r="EN220" i="16" s="1"/>
  <c r="DI220" i="16"/>
  <c r="DH220" i="16"/>
  <c r="DG220" i="16"/>
  <c r="DF220" i="16"/>
  <c r="DJ262" i="16"/>
  <c r="DG262" i="16"/>
  <c r="EK262" i="16" s="1"/>
  <c r="DH262" i="16"/>
  <c r="DI262" i="16"/>
  <c r="DF262" i="16"/>
  <c r="DJ313" i="16"/>
  <c r="EN313" i="16" s="1"/>
  <c r="DI313" i="16"/>
  <c r="DH313" i="16"/>
  <c r="EL313" i="16" s="1"/>
  <c r="DG313" i="16"/>
  <c r="DF313" i="16"/>
  <c r="DH366" i="16"/>
  <c r="DJ366" i="16"/>
  <c r="EN366" i="16" s="1"/>
  <c r="DI366" i="16"/>
  <c r="DG366" i="16"/>
  <c r="EK366" i="16" s="1"/>
  <c r="DF366" i="16"/>
  <c r="DE187" i="16"/>
  <c r="EI187" i="16" s="1"/>
  <c r="DA187" i="16"/>
  <c r="DB187" i="16"/>
  <c r="EF187" i="16" s="1"/>
  <c r="DD187" i="16"/>
  <c r="EH187" i="16" s="1"/>
  <c r="DC187" i="16"/>
  <c r="EG187" i="16" s="1"/>
  <c r="DE195" i="16"/>
  <c r="DB195" i="16"/>
  <c r="DC195" i="16"/>
  <c r="DA195" i="16"/>
  <c r="DD195" i="16"/>
  <c r="DE235" i="16"/>
  <c r="EI235" i="16" s="1"/>
  <c r="DA235" i="16"/>
  <c r="DB235" i="16"/>
  <c r="DD235" i="16"/>
  <c r="DC235" i="16"/>
  <c r="DE248" i="16"/>
  <c r="DD248" i="16"/>
  <c r="EH248" i="16" s="1"/>
  <c r="DB248" i="16"/>
  <c r="DC248" i="16"/>
  <c r="EG248" i="16" s="1"/>
  <c r="DA248" i="16"/>
  <c r="DE311" i="16"/>
  <c r="EI311" i="16" s="1"/>
  <c r="DC311" i="16"/>
  <c r="DD311" i="16"/>
  <c r="EH311" i="16" s="1"/>
  <c r="DA311" i="16"/>
  <c r="DB311" i="16"/>
  <c r="DE352" i="16"/>
  <c r="DD352" i="16"/>
  <c r="EH352" i="16" s="1"/>
  <c r="DB352" i="16"/>
  <c r="DA352" i="16"/>
  <c r="DC352" i="16"/>
  <c r="DA422" i="16"/>
  <c r="EE422" i="16" s="1"/>
  <c r="DC422" i="16"/>
  <c r="DD422" i="16"/>
  <c r="EH422" i="16" s="1"/>
  <c r="DE422" i="16"/>
  <c r="DB422" i="16"/>
  <c r="EF422" i="16" s="1"/>
  <c r="DE216" i="16"/>
  <c r="DD216" i="16"/>
  <c r="DB216" i="16"/>
  <c r="DC216" i="16"/>
  <c r="DA216" i="16"/>
  <c r="DE241" i="16"/>
  <c r="EI241" i="16" s="1"/>
  <c r="DC241" i="16"/>
  <c r="DD241" i="16"/>
  <c r="EH241" i="16" s="1"/>
  <c r="DB241" i="16"/>
  <c r="DA241" i="16"/>
  <c r="DE355" i="16"/>
  <c r="EI355" i="16" s="1"/>
  <c r="DB355" i="16"/>
  <c r="EF355" i="16" s="1"/>
  <c r="DC355" i="16"/>
  <c r="DA355" i="16"/>
  <c r="EE355" i="16" s="1"/>
  <c r="DD355" i="16"/>
  <c r="DC373" i="16"/>
  <c r="EG373" i="16" s="1"/>
  <c r="DD373" i="16"/>
  <c r="DB373" i="16"/>
  <c r="DA373" i="16"/>
  <c r="DE373" i="16"/>
  <c r="EI373" i="16" s="1"/>
  <c r="DE385" i="16"/>
  <c r="DC385" i="16"/>
  <c r="DD385" i="16"/>
  <c r="DB385" i="16"/>
  <c r="DA385" i="16"/>
  <c r="DE392" i="16"/>
  <c r="DD392" i="16"/>
  <c r="EH392" i="16" s="1"/>
  <c r="DB392" i="16"/>
  <c r="DC392" i="16"/>
  <c r="DA392" i="16"/>
  <c r="EE392" i="16" s="1"/>
  <c r="DE401" i="16"/>
  <c r="DC401" i="16"/>
  <c r="EG401" i="16" s="1"/>
  <c r="DD401" i="16"/>
  <c r="DB401" i="16"/>
  <c r="DA401" i="16"/>
  <c r="DE423" i="16"/>
  <c r="DC423" i="16"/>
  <c r="DD423" i="16"/>
  <c r="DA423" i="16"/>
  <c r="DB423" i="16"/>
  <c r="EF423" i="16" s="1"/>
  <c r="DJ501" i="16"/>
  <c r="DG501" i="16"/>
  <c r="EK501" i="16" s="1"/>
  <c r="DF501" i="16"/>
  <c r="DI501" i="16"/>
  <c r="EM501" i="16" s="1"/>
  <c r="DH501" i="16"/>
  <c r="DJ440" i="16"/>
  <c r="DI440" i="16"/>
  <c r="DH440" i="16"/>
  <c r="EL440" i="16" s="1"/>
  <c r="DF440" i="16"/>
  <c r="DG440" i="16"/>
  <c r="DJ444" i="16"/>
  <c r="DI444" i="16"/>
  <c r="EM444" i="16" s="1"/>
  <c r="DH444" i="16"/>
  <c r="DF444" i="16"/>
  <c r="DG444" i="16"/>
  <c r="DJ448" i="16"/>
  <c r="EN448" i="16" s="1"/>
  <c r="DI448" i="16"/>
  <c r="EM448" i="16" s="1"/>
  <c r="DH448" i="16"/>
  <c r="DF448" i="16"/>
  <c r="DG448" i="16"/>
  <c r="EK448" i="16" s="1"/>
  <c r="DJ481" i="16"/>
  <c r="DI481" i="16"/>
  <c r="DG481" i="16"/>
  <c r="DF481" i="16"/>
  <c r="DH481" i="16"/>
  <c r="DJ489" i="16"/>
  <c r="EN489" i="16" s="1"/>
  <c r="DI489" i="16"/>
  <c r="DG489" i="16"/>
  <c r="EK489" i="16" s="1"/>
  <c r="DH489" i="16"/>
  <c r="DF489" i="16"/>
  <c r="EJ489" i="16" s="1"/>
  <c r="DJ528" i="16"/>
  <c r="DI528" i="16"/>
  <c r="EM528" i="16" s="1"/>
  <c r="DH528" i="16"/>
  <c r="EL528" i="16" s="1"/>
  <c r="DG528" i="16"/>
  <c r="DF528" i="16"/>
  <c r="DJ534" i="16"/>
  <c r="EN534" i="16" s="1"/>
  <c r="DG534" i="16"/>
  <c r="DF534" i="16"/>
  <c r="DH534" i="16"/>
  <c r="DI534" i="16"/>
  <c r="EM534" i="16" s="1"/>
  <c r="DJ482" i="16"/>
  <c r="DI482" i="16"/>
  <c r="DH482" i="16"/>
  <c r="DG482" i="16"/>
  <c r="EK482" i="16" s="1"/>
  <c r="DF482" i="16"/>
  <c r="DJ490" i="16"/>
  <c r="DI490" i="16"/>
  <c r="EM490" i="16" s="1"/>
  <c r="DG490" i="16"/>
  <c r="DF490" i="16"/>
  <c r="DH490" i="16"/>
  <c r="EL490" i="16" s="1"/>
  <c r="DJ500" i="16"/>
  <c r="DI500" i="16"/>
  <c r="EM500" i="16" s="1"/>
  <c r="DH500" i="16"/>
  <c r="DG500" i="16"/>
  <c r="EK500" i="16" s="1"/>
  <c r="DF500" i="16"/>
  <c r="DJ105" i="16"/>
  <c r="DI105" i="16"/>
  <c r="DH105" i="16"/>
  <c r="DG105" i="16"/>
  <c r="DF105" i="16"/>
  <c r="EJ105" i="16" s="1"/>
  <c r="DE43" i="16"/>
  <c r="DD43" i="16"/>
  <c r="EH43" i="16" s="1"/>
  <c r="DA43" i="16"/>
  <c r="DB43" i="16"/>
  <c r="DC43" i="16"/>
  <c r="EG43" i="16" s="1"/>
  <c r="DD6" i="16"/>
  <c r="DA6" i="16"/>
  <c r="DC6" i="16"/>
  <c r="EG6" i="16" s="1"/>
  <c r="DE6" i="16"/>
  <c r="DB6" i="16"/>
  <c r="DD10" i="16"/>
  <c r="DA10" i="16"/>
  <c r="DE10" i="16"/>
  <c r="DC10" i="16"/>
  <c r="DB10" i="16"/>
  <c r="DD14" i="16"/>
  <c r="DA14" i="16"/>
  <c r="EE14" i="16" s="1"/>
  <c r="DC14" i="16"/>
  <c r="DE14" i="16"/>
  <c r="DB14" i="16"/>
  <c r="EF14" i="16" s="1"/>
  <c r="DD18" i="16"/>
  <c r="DA18" i="16"/>
  <c r="DE18" i="16"/>
  <c r="DC18" i="16"/>
  <c r="DB18" i="16"/>
  <c r="DD22" i="16"/>
  <c r="DA22" i="16"/>
  <c r="DC22" i="16"/>
  <c r="DE22" i="16"/>
  <c r="DB22" i="16"/>
  <c r="DD26" i="16"/>
  <c r="DA26" i="16"/>
  <c r="DE26" i="16"/>
  <c r="DC26" i="16"/>
  <c r="EG26" i="16" s="1"/>
  <c r="DB26" i="16"/>
  <c r="DD30" i="16"/>
  <c r="EH30" i="16" s="1"/>
  <c r="DA30" i="16"/>
  <c r="DC30" i="16"/>
  <c r="DE30" i="16"/>
  <c r="DB30" i="16"/>
  <c r="DD34" i="16"/>
  <c r="DA34" i="16"/>
  <c r="DE34" i="16"/>
  <c r="EI34" i="16" s="1"/>
  <c r="DC34" i="16"/>
  <c r="DB34" i="16"/>
  <c r="EF34" i="16" s="1"/>
  <c r="DJ223" i="16"/>
  <c r="DI223" i="16"/>
  <c r="DF223" i="16"/>
  <c r="DH223" i="16"/>
  <c r="DG223" i="16"/>
  <c r="DJ259" i="16"/>
  <c r="DI259" i="16"/>
  <c r="DF259" i="16"/>
  <c r="DG259" i="16"/>
  <c r="DH259" i="16"/>
  <c r="DJ353" i="16"/>
  <c r="DI353" i="16"/>
  <c r="DH353" i="16"/>
  <c r="DG353" i="16"/>
  <c r="EK353" i="16" s="1"/>
  <c r="DF353" i="16"/>
  <c r="EJ353" i="16" s="1"/>
  <c r="DJ432" i="16"/>
  <c r="DI432" i="16"/>
  <c r="EM432" i="16" s="1"/>
  <c r="DH432" i="16"/>
  <c r="DF432" i="16"/>
  <c r="EJ432" i="16" s="1"/>
  <c r="DG432" i="16"/>
  <c r="DG130" i="16"/>
  <c r="DI130" i="16"/>
  <c r="DJ130" i="16"/>
  <c r="EN130" i="16" s="1"/>
  <c r="DH130" i="16"/>
  <c r="DF130" i="16"/>
  <c r="EJ130" i="16" s="1"/>
  <c r="DJ425" i="16"/>
  <c r="DI425" i="16"/>
  <c r="EM425" i="16" s="1"/>
  <c r="DG425" i="16"/>
  <c r="DH425" i="16"/>
  <c r="DF425" i="16"/>
  <c r="EJ425" i="16" s="1"/>
  <c r="DE192" i="16"/>
  <c r="DD192" i="16"/>
  <c r="DB192" i="16"/>
  <c r="EF192" i="16" s="1"/>
  <c r="DA192" i="16"/>
  <c r="DC192" i="16"/>
  <c r="EG192" i="16" s="1"/>
  <c r="DE265" i="16"/>
  <c r="DC265" i="16"/>
  <c r="DD265" i="16"/>
  <c r="DB265" i="16"/>
  <c r="DA265" i="16"/>
  <c r="DE297" i="16"/>
  <c r="DC297" i="16"/>
  <c r="DD297" i="16"/>
  <c r="EH297" i="16" s="1"/>
  <c r="DB297" i="16"/>
  <c r="DA297" i="16"/>
  <c r="EE297" i="16" s="1"/>
  <c r="DE361" i="16"/>
  <c r="DC361" i="16"/>
  <c r="EG361" i="16" s="1"/>
  <c r="DD361" i="16"/>
  <c r="DB361" i="16"/>
  <c r="DA361" i="16"/>
  <c r="DE380" i="16"/>
  <c r="DD380" i="16"/>
  <c r="DB380" i="16"/>
  <c r="EF380" i="16" s="1"/>
  <c r="DA380" i="16"/>
  <c r="DC380" i="16"/>
  <c r="EG380" i="16" s="1"/>
  <c r="DE388" i="16"/>
  <c r="DD388" i="16"/>
  <c r="EH388" i="16" s="1"/>
  <c r="DB388" i="16"/>
  <c r="DC388" i="16"/>
  <c r="EG388" i="16" s="1"/>
  <c r="DA388" i="16"/>
  <c r="EE388" i="16" s="1"/>
  <c r="DE400" i="16"/>
  <c r="DD400" i="16"/>
  <c r="DB400" i="16"/>
  <c r="EF400" i="16" s="1"/>
  <c r="DA400" i="16"/>
  <c r="DC400" i="16"/>
  <c r="EG400" i="16" s="1"/>
  <c r="DE408" i="16"/>
  <c r="DD408" i="16"/>
  <c r="DB408" i="16"/>
  <c r="DC408" i="16"/>
  <c r="DA408" i="16"/>
  <c r="DC413" i="16"/>
  <c r="DD413" i="16"/>
  <c r="DB413" i="16"/>
  <c r="DE413" i="16"/>
  <c r="EI413" i="16" s="1"/>
  <c r="DA413" i="16"/>
  <c r="DE417" i="16"/>
  <c r="DC417" i="16"/>
  <c r="DD417" i="16"/>
  <c r="DB417" i="16"/>
  <c r="DA417" i="16"/>
  <c r="DA194" i="16"/>
  <c r="DE194" i="16"/>
  <c r="DC194" i="16"/>
  <c r="EG194" i="16" s="1"/>
  <c r="DB194" i="16"/>
  <c r="DD194" i="16"/>
  <c r="EH194" i="16" s="1"/>
  <c r="DC221" i="16"/>
  <c r="DD221" i="16"/>
  <c r="EH221" i="16" s="1"/>
  <c r="DB221" i="16"/>
  <c r="DE221" i="16"/>
  <c r="EI221" i="16" s="1"/>
  <c r="DA221" i="16"/>
  <c r="DA226" i="16"/>
  <c r="DE226" i="16"/>
  <c r="DC226" i="16"/>
  <c r="EG226" i="16" s="1"/>
  <c r="DB226" i="16"/>
  <c r="DD226" i="16"/>
  <c r="EH226" i="16" s="1"/>
  <c r="DE260" i="16"/>
  <c r="DD260" i="16"/>
  <c r="EH260" i="16" s="1"/>
  <c r="DB260" i="16"/>
  <c r="DC260" i="16"/>
  <c r="EG260" i="16" s="1"/>
  <c r="DA260" i="16"/>
  <c r="DE276" i="16"/>
  <c r="EI276" i="16" s="1"/>
  <c r="DD276" i="16"/>
  <c r="DB276" i="16"/>
  <c r="EF276" i="16" s="1"/>
  <c r="DC276" i="16"/>
  <c r="DA276" i="16"/>
  <c r="DE292" i="16"/>
  <c r="DD292" i="16"/>
  <c r="EH292" i="16" s="1"/>
  <c r="DB292" i="16"/>
  <c r="EF292" i="16" s="1"/>
  <c r="DC292" i="16"/>
  <c r="DA292" i="16"/>
  <c r="DA306" i="16"/>
  <c r="EE306" i="16" s="1"/>
  <c r="DE306" i="16"/>
  <c r="EI306" i="16" s="1"/>
  <c r="DC306" i="16"/>
  <c r="EG306" i="16" s="1"/>
  <c r="DB306" i="16"/>
  <c r="EF306" i="16" s="1"/>
  <c r="DD306" i="16"/>
  <c r="EH306" i="16" s="1"/>
  <c r="DE312" i="16"/>
  <c r="DD312" i="16"/>
  <c r="DB312" i="16"/>
  <c r="DC312" i="16"/>
  <c r="DA312" i="16"/>
  <c r="DE364" i="16"/>
  <c r="DD364" i="16"/>
  <c r="DB364" i="16"/>
  <c r="DA364" i="16"/>
  <c r="DC364" i="16"/>
  <c r="DA462" i="16"/>
  <c r="DC462" i="16"/>
  <c r="EG462" i="16" s="1"/>
  <c r="DD462" i="16"/>
  <c r="EH462" i="16" s="1"/>
  <c r="DE462" i="16"/>
  <c r="EI462" i="16" s="1"/>
  <c r="DB462" i="16"/>
  <c r="DE495" i="16"/>
  <c r="DC495" i="16"/>
  <c r="DD495" i="16"/>
  <c r="DB495" i="16"/>
  <c r="DA495" i="16"/>
  <c r="EE495" i="16" s="1"/>
  <c r="DA502" i="16"/>
  <c r="DC502" i="16"/>
  <c r="EG502" i="16" s="1"/>
  <c r="DD502" i="16"/>
  <c r="DE502" i="16"/>
  <c r="DB502" i="16"/>
  <c r="DE463" i="16"/>
  <c r="DC463" i="16"/>
  <c r="EG463" i="16" s="1"/>
  <c r="DD463" i="16"/>
  <c r="DB463" i="16"/>
  <c r="DA463" i="16"/>
  <c r="DE467" i="16"/>
  <c r="DB467" i="16"/>
  <c r="EF467" i="16" s="1"/>
  <c r="DC467" i="16"/>
  <c r="DA467" i="16"/>
  <c r="EE467" i="16" s="1"/>
  <c r="DD467" i="16"/>
  <c r="DE513" i="16"/>
  <c r="DC513" i="16"/>
  <c r="DD513" i="16"/>
  <c r="EH513" i="16" s="1"/>
  <c r="DB513" i="16"/>
  <c r="DA513" i="16"/>
  <c r="EE513" i="16" s="1"/>
  <c r="DE108" i="16"/>
  <c r="DB108" i="16"/>
  <c r="EF108" i="16" s="1"/>
  <c r="DA108" i="16"/>
  <c r="DD108" i="16"/>
  <c r="EH108" i="16" s="1"/>
  <c r="DC108" i="16"/>
  <c r="DE51" i="16"/>
  <c r="DD51" i="16"/>
  <c r="DA51" i="16"/>
  <c r="EE51" i="16" s="1"/>
  <c r="DB51" i="16"/>
  <c r="DC51" i="16"/>
  <c r="EG51" i="16" s="1"/>
  <c r="DJ335" i="16"/>
  <c r="EN335" i="16" s="1"/>
  <c r="DI335" i="16"/>
  <c r="DF335" i="16"/>
  <c r="EJ335" i="16" s="1"/>
  <c r="DH335" i="16"/>
  <c r="DG335" i="16"/>
  <c r="DJ370" i="16"/>
  <c r="DI370" i="16"/>
  <c r="DG370" i="16"/>
  <c r="DH370" i="16"/>
  <c r="DF370" i="16"/>
  <c r="DJ383" i="16"/>
  <c r="DI383" i="16"/>
  <c r="DF383" i="16"/>
  <c r="DH383" i="16"/>
  <c r="DG383" i="16"/>
  <c r="DJ403" i="16"/>
  <c r="EN403" i="16" s="1"/>
  <c r="DI403" i="16"/>
  <c r="DH403" i="16"/>
  <c r="EL403" i="16" s="1"/>
  <c r="DG403" i="16"/>
  <c r="DF403" i="16"/>
  <c r="EJ403" i="16" s="1"/>
  <c r="DA186" i="16"/>
  <c r="DE186" i="16"/>
  <c r="EI186" i="16" s="1"/>
  <c r="DC186" i="16"/>
  <c r="DB186" i="16"/>
  <c r="DD186" i="16"/>
  <c r="DE211" i="16"/>
  <c r="EI211" i="16" s="1"/>
  <c r="DB211" i="16"/>
  <c r="DC211" i="16"/>
  <c r="DA211" i="16"/>
  <c r="DD211" i="16"/>
  <c r="EH211" i="16" s="1"/>
  <c r="DA250" i="16"/>
  <c r="EE250" i="16" s="1"/>
  <c r="DE250" i="16"/>
  <c r="DC250" i="16"/>
  <c r="DB250" i="16"/>
  <c r="EF250" i="16" s="1"/>
  <c r="DD250" i="16"/>
  <c r="DE257" i="16"/>
  <c r="DC257" i="16"/>
  <c r="DD257" i="16"/>
  <c r="EH257" i="16" s="1"/>
  <c r="DB257" i="16"/>
  <c r="DA257" i="16"/>
  <c r="EE257" i="16" s="1"/>
  <c r="DC269" i="16"/>
  <c r="DD269" i="16"/>
  <c r="DB269" i="16"/>
  <c r="DE269" i="16"/>
  <c r="DA269" i="16"/>
  <c r="DC277" i="16"/>
  <c r="EG277" i="16" s="1"/>
  <c r="DD277" i="16"/>
  <c r="EH277" i="16" s="1"/>
  <c r="DB277" i="16"/>
  <c r="DA277" i="16"/>
  <c r="DE277" i="16"/>
  <c r="DE289" i="16"/>
  <c r="DC289" i="16"/>
  <c r="DD289" i="16"/>
  <c r="DB289" i="16"/>
  <c r="EF289" i="16" s="1"/>
  <c r="DA289" i="16"/>
  <c r="DC301" i="16"/>
  <c r="EG301" i="16" s="1"/>
  <c r="DD301" i="16"/>
  <c r="DB301" i="16"/>
  <c r="EF301" i="16" s="1"/>
  <c r="DE301" i="16"/>
  <c r="DA301" i="16"/>
  <c r="EE301" i="16" s="1"/>
  <c r="DA346" i="16"/>
  <c r="DE346" i="16"/>
  <c r="EI346" i="16" s="1"/>
  <c r="DC346" i="16"/>
  <c r="DB346" i="16"/>
  <c r="EF346" i="16" s="1"/>
  <c r="DD346" i="16"/>
  <c r="DC365" i="16"/>
  <c r="DD365" i="16"/>
  <c r="DB365" i="16"/>
  <c r="DE365" i="16"/>
  <c r="DA365" i="16"/>
  <c r="DE200" i="16"/>
  <c r="DD200" i="16"/>
  <c r="DB200" i="16"/>
  <c r="DC200" i="16"/>
  <c r="DA200" i="16"/>
  <c r="DE232" i="16"/>
  <c r="DD232" i="16"/>
  <c r="DB232" i="16"/>
  <c r="EF232" i="16" s="1"/>
  <c r="DC232" i="16"/>
  <c r="EG232" i="16" s="1"/>
  <c r="DA232" i="16"/>
  <c r="EE232" i="16" s="1"/>
  <c r="DE240" i="16"/>
  <c r="DD240" i="16"/>
  <c r="EH240" i="16" s="1"/>
  <c r="DB240" i="16"/>
  <c r="DA240" i="16"/>
  <c r="DC240" i="16"/>
  <c r="DA394" i="16"/>
  <c r="DE394" i="16"/>
  <c r="DC394" i="16"/>
  <c r="EG394" i="16" s="1"/>
  <c r="DB394" i="16"/>
  <c r="DD394" i="16"/>
  <c r="EH394" i="16" s="1"/>
  <c r="DE480" i="16"/>
  <c r="EI480" i="16" s="1"/>
  <c r="DD480" i="16"/>
  <c r="DB480" i="16"/>
  <c r="DA480" i="16"/>
  <c r="EE480" i="16" s="1"/>
  <c r="DC480" i="16"/>
  <c r="DE488" i="16"/>
  <c r="DD488" i="16"/>
  <c r="DB488" i="16"/>
  <c r="DC488" i="16"/>
  <c r="DA488" i="16"/>
  <c r="DE439" i="16"/>
  <c r="DC439" i="16"/>
  <c r="DD439" i="16"/>
  <c r="DA439" i="16"/>
  <c r="EE439" i="16" s="1"/>
  <c r="DB439" i="16"/>
  <c r="DE443" i="16"/>
  <c r="DA443" i="16"/>
  <c r="DB443" i="16"/>
  <c r="EF443" i="16" s="1"/>
  <c r="DD443" i="16"/>
  <c r="DC443" i="16"/>
  <c r="EG443" i="16" s="1"/>
  <c r="DE447" i="16"/>
  <c r="DC447" i="16"/>
  <c r="DD447" i="16"/>
  <c r="DB447" i="16"/>
  <c r="DA447" i="16"/>
  <c r="DE473" i="16"/>
  <c r="EI473" i="16" s="1"/>
  <c r="DC473" i="16"/>
  <c r="EG473" i="16" s="1"/>
  <c r="DD473" i="16"/>
  <c r="EH473" i="16" s="1"/>
  <c r="DB473" i="16"/>
  <c r="DA473" i="16"/>
  <c r="EE473" i="16" s="1"/>
  <c r="DE527" i="16"/>
  <c r="DC527" i="16"/>
  <c r="EG527" i="16" s="1"/>
  <c r="DD527" i="16"/>
  <c r="DA527" i="16"/>
  <c r="EE527" i="16" s="1"/>
  <c r="DB527" i="16"/>
  <c r="DC493" i="16"/>
  <c r="DD493" i="16"/>
  <c r="DB493" i="16"/>
  <c r="DE493" i="16"/>
  <c r="EI493" i="16" s="1"/>
  <c r="DA493" i="16"/>
  <c r="DE531" i="16"/>
  <c r="DB531" i="16"/>
  <c r="DA531" i="16"/>
  <c r="DC531" i="16"/>
  <c r="DD531" i="16"/>
  <c r="DJ38" i="16"/>
  <c r="DI38" i="16"/>
  <c r="DG38" i="16"/>
  <c r="EK38" i="16" s="1"/>
  <c r="DH38" i="16"/>
  <c r="DF38" i="16"/>
  <c r="EJ38" i="16" s="1"/>
  <c r="DJ49" i="16"/>
  <c r="DI49" i="16"/>
  <c r="EM49" i="16" s="1"/>
  <c r="DH49" i="16"/>
  <c r="DG49" i="16"/>
  <c r="DF49" i="16"/>
  <c r="DJ54" i="16"/>
  <c r="EN54" i="16" s="1"/>
  <c r="DI54" i="16"/>
  <c r="DG54" i="16"/>
  <c r="DH54" i="16"/>
  <c r="DF54" i="16"/>
  <c r="DJ5" i="16"/>
  <c r="DI5" i="16"/>
  <c r="DH5" i="16"/>
  <c r="DF5" i="16"/>
  <c r="DG5" i="16"/>
  <c r="DJ9" i="16"/>
  <c r="EN9" i="16" s="1"/>
  <c r="DI9" i="16"/>
  <c r="DH9" i="16"/>
  <c r="DF9" i="16"/>
  <c r="DG9" i="16"/>
  <c r="DJ13" i="16"/>
  <c r="DI13" i="16"/>
  <c r="EM13" i="16" s="1"/>
  <c r="DH13" i="16"/>
  <c r="EL13" i="16" s="1"/>
  <c r="DG13" i="16"/>
  <c r="DF13" i="16"/>
  <c r="DJ17" i="16"/>
  <c r="EN17" i="16" s="1"/>
  <c r="DI17" i="16"/>
  <c r="DH17" i="16"/>
  <c r="EL17" i="16" s="1"/>
  <c r="DG17" i="16"/>
  <c r="DF17" i="16"/>
  <c r="DJ21" i="16"/>
  <c r="DI21" i="16"/>
  <c r="EM21" i="16" s="1"/>
  <c r="DH21" i="16"/>
  <c r="DF21" i="16"/>
  <c r="EJ21" i="16" s="1"/>
  <c r="DG21" i="16"/>
  <c r="DJ25" i="16"/>
  <c r="EN25" i="16" s="1"/>
  <c r="DI25" i="16"/>
  <c r="DH25" i="16"/>
  <c r="DG25" i="16"/>
  <c r="DF25" i="16"/>
  <c r="DJ29" i="16"/>
  <c r="EN29" i="16" s="1"/>
  <c r="DI29" i="16"/>
  <c r="EM29" i="16" s="1"/>
  <c r="DH29" i="16"/>
  <c r="DG29" i="16"/>
  <c r="EK29" i="16" s="1"/>
  <c r="DF29" i="16"/>
  <c r="DJ33" i="16"/>
  <c r="EN33" i="16" s="1"/>
  <c r="DI33" i="16"/>
  <c r="DH33" i="16"/>
  <c r="DG33" i="16"/>
  <c r="DF33" i="16"/>
  <c r="DJ242" i="16"/>
  <c r="DG242" i="16"/>
  <c r="DI242" i="16"/>
  <c r="DH242" i="16"/>
  <c r="DF242" i="16"/>
  <c r="EJ242" i="16" s="1"/>
  <c r="DJ283" i="16"/>
  <c r="DI283" i="16"/>
  <c r="DF283" i="16"/>
  <c r="DH283" i="16"/>
  <c r="DG283" i="16"/>
  <c r="DJ426" i="16"/>
  <c r="DI426" i="16"/>
  <c r="EM426" i="16" s="1"/>
  <c r="DG426" i="16"/>
  <c r="DF426" i="16"/>
  <c r="DH426" i="16"/>
  <c r="DJ435" i="16"/>
  <c r="EN435" i="16" s="1"/>
  <c r="DI435" i="16"/>
  <c r="DH435" i="16"/>
  <c r="EL435" i="16" s="1"/>
  <c r="DG435" i="16"/>
  <c r="EK435" i="16" s="1"/>
  <c r="DF435" i="16"/>
  <c r="EJ435" i="16" s="1"/>
  <c r="DJ135" i="16"/>
  <c r="DI135" i="16"/>
  <c r="DG135" i="16"/>
  <c r="DF135" i="16"/>
  <c r="EJ135" i="16" s="1"/>
  <c r="DH135" i="16"/>
  <c r="DJ143" i="16"/>
  <c r="EN143" i="16" s="1"/>
  <c r="DI143" i="16"/>
  <c r="DF143" i="16"/>
  <c r="DH143" i="16"/>
  <c r="DG143" i="16"/>
  <c r="DJ151" i="16"/>
  <c r="DI151" i="16"/>
  <c r="EM151" i="16" s="1"/>
  <c r="DG151" i="16"/>
  <c r="DF151" i="16"/>
  <c r="DH151" i="16"/>
  <c r="DJ159" i="16"/>
  <c r="EN159" i="16" s="1"/>
  <c r="DI159" i="16"/>
  <c r="DF159" i="16"/>
  <c r="DH159" i="16"/>
  <c r="DG159" i="16"/>
  <c r="DJ167" i="16"/>
  <c r="DI167" i="16"/>
  <c r="DG167" i="16"/>
  <c r="DF167" i="16"/>
  <c r="DH167" i="16"/>
  <c r="DJ282" i="16"/>
  <c r="DG282" i="16"/>
  <c r="DI282" i="16"/>
  <c r="EM282" i="16" s="1"/>
  <c r="DH282" i="16"/>
  <c r="DF282" i="16"/>
  <c r="EJ282" i="16" s="1"/>
  <c r="DJ316" i="16"/>
  <c r="DI316" i="16"/>
  <c r="DH316" i="16"/>
  <c r="DG316" i="16"/>
  <c r="DF316" i="16"/>
  <c r="DE219" i="16"/>
  <c r="DA219" i="16"/>
  <c r="DB219" i="16"/>
  <c r="DD219" i="16"/>
  <c r="DC219" i="16"/>
  <c r="EG219" i="16" s="1"/>
  <c r="DC205" i="16"/>
  <c r="DD205" i="16"/>
  <c r="DB205" i="16"/>
  <c r="DE205" i="16"/>
  <c r="DA205" i="16"/>
  <c r="DA210" i="16"/>
  <c r="DE210" i="16"/>
  <c r="DC210" i="16"/>
  <c r="EG210" i="16" s="1"/>
  <c r="DB210" i="16"/>
  <c r="DD210" i="16"/>
  <c r="EH210" i="16" s="1"/>
  <c r="DE264" i="16"/>
  <c r="DD264" i="16"/>
  <c r="EH264" i="16" s="1"/>
  <c r="DB264" i="16"/>
  <c r="DC264" i="16"/>
  <c r="DA264" i="16"/>
  <c r="DE280" i="16"/>
  <c r="DD280" i="16"/>
  <c r="DB280" i="16"/>
  <c r="DC280" i="16"/>
  <c r="DA280" i="16"/>
  <c r="EE280" i="16" s="1"/>
  <c r="DE296" i="16"/>
  <c r="EI296" i="16" s="1"/>
  <c r="DD296" i="16"/>
  <c r="DB296" i="16"/>
  <c r="DC296" i="16"/>
  <c r="DA296" i="16"/>
  <c r="DE368" i="16"/>
  <c r="DD368" i="16"/>
  <c r="DB368" i="16"/>
  <c r="DA368" i="16"/>
  <c r="DC368" i="16"/>
  <c r="DE409" i="16"/>
  <c r="DC409" i="16"/>
  <c r="EG409" i="16" s="1"/>
  <c r="DD409" i="16"/>
  <c r="DB409" i="16"/>
  <c r="DA409" i="16"/>
  <c r="DJ483" i="16"/>
  <c r="EN483" i="16" s="1"/>
  <c r="DI483" i="16"/>
  <c r="EM483" i="16" s="1"/>
  <c r="DH483" i="16"/>
  <c r="DG483" i="16"/>
  <c r="DF483" i="16"/>
  <c r="EJ483" i="16" s="1"/>
  <c r="DJ456" i="16"/>
  <c r="DI456" i="16"/>
  <c r="EM456" i="16" s="1"/>
  <c r="DH456" i="16"/>
  <c r="DF456" i="16"/>
  <c r="EJ456" i="16" s="1"/>
  <c r="DG456" i="16"/>
  <c r="DJ519" i="16"/>
  <c r="EN519" i="16" s="1"/>
  <c r="DI519" i="16"/>
  <c r="DH519" i="16"/>
  <c r="DF519" i="16"/>
  <c r="DG519" i="16"/>
  <c r="DE536" i="16"/>
  <c r="DD536" i="16"/>
  <c r="EH536" i="16" s="1"/>
  <c r="DB536" i="16"/>
  <c r="DC536" i="16"/>
  <c r="DA536" i="16"/>
  <c r="EE536" i="16" s="1"/>
  <c r="DA466" i="16"/>
  <c r="EE466" i="16" s="1"/>
  <c r="DE466" i="16"/>
  <c r="DC466" i="16"/>
  <c r="DB466" i="16"/>
  <c r="DD466" i="16"/>
  <c r="DA470" i="16"/>
  <c r="DC470" i="16"/>
  <c r="DD470" i="16"/>
  <c r="DE470" i="16"/>
  <c r="EI470" i="16" s="1"/>
  <c r="DB470" i="16"/>
  <c r="DE515" i="16"/>
  <c r="DB515" i="16"/>
  <c r="DC515" i="16"/>
  <c r="EG515" i="16" s="1"/>
  <c r="DD515" i="16"/>
  <c r="DA515" i="16"/>
  <c r="DE529" i="16"/>
  <c r="DC529" i="16"/>
  <c r="EG529" i="16" s="1"/>
  <c r="DD529" i="16"/>
  <c r="DB529" i="16"/>
  <c r="EF529" i="16" s="1"/>
  <c r="DA529" i="16"/>
  <c r="DJ44" i="16"/>
  <c r="EN44" i="16" s="1"/>
  <c r="DI44" i="16"/>
  <c r="DH44" i="16"/>
  <c r="EL44" i="16" s="1"/>
  <c r="DG44" i="16"/>
  <c r="DF44" i="16"/>
  <c r="DJ110" i="16"/>
  <c r="EN110" i="16" s="1"/>
  <c r="DG110" i="16"/>
  <c r="DH110" i="16"/>
  <c r="DI110" i="16"/>
  <c r="EM110" i="16" s="1"/>
  <c r="DF110" i="16"/>
  <c r="DJ114" i="16"/>
  <c r="DG114" i="16"/>
  <c r="DI114" i="16"/>
  <c r="EM114" i="16" s="1"/>
  <c r="DH114" i="16"/>
  <c r="DF114" i="16"/>
  <c r="DJ118" i="16"/>
  <c r="DG118" i="16"/>
  <c r="DH118" i="16"/>
  <c r="DF118" i="16"/>
  <c r="DI118" i="16"/>
  <c r="DJ122" i="16"/>
  <c r="DG122" i="16"/>
  <c r="EK122" i="16" s="1"/>
  <c r="DI122" i="16"/>
  <c r="DH122" i="16"/>
  <c r="DF122" i="16"/>
  <c r="EJ122" i="16" s="1"/>
  <c r="DG126" i="16"/>
  <c r="DH126" i="16"/>
  <c r="DI126" i="16"/>
  <c r="DJ126" i="16"/>
  <c r="EN126" i="16" s="1"/>
  <c r="DF126" i="16"/>
  <c r="DJ215" i="16"/>
  <c r="EN215" i="16" s="1"/>
  <c r="DI215" i="16"/>
  <c r="DG215" i="16"/>
  <c r="EK215" i="16" s="1"/>
  <c r="DF215" i="16"/>
  <c r="DH215" i="16"/>
  <c r="EL215" i="16" s="1"/>
  <c r="DJ255" i="16"/>
  <c r="EN255" i="16" s="1"/>
  <c r="DI255" i="16"/>
  <c r="DF255" i="16"/>
  <c r="EJ255" i="16" s="1"/>
  <c r="DH255" i="16"/>
  <c r="DG255" i="16"/>
  <c r="DJ287" i="16"/>
  <c r="DI287" i="16"/>
  <c r="DF287" i="16"/>
  <c r="DH287" i="16"/>
  <c r="DG287" i="16"/>
  <c r="EK287" i="16" s="1"/>
  <c r="DJ344" i="16"/>
  <c r="DI344" i="16"/>
  <c r="EM344" i="16" s="1"/>
  <c r="DH344" i="16"/>
  <c r="DF344" i="16"/>
  <c r="EJ344" i="16" s="1"/>
  <c r="DG344" i="16"/>
  <c r="EK344" i="16" s="1"/>
  <c r="DJ476" i="16"/>
  <c r="DI476" i="16"/>
  <c r="DH476" i="16"/>
  <c r="EL476" i="16" s="1"/>
  <c r="DG476" i="16"/>
  <c r="DF476" i="16"/>
  <c r="DJ520" i="16"/>
  <c r="DI520" i="16"/>
  <c r="EM520" i="16" s="1"/>
  <c r="DH520" i="16"/>
  <c r="DF520" i="16"/>
  <c r="EJ520" i="16" s="1"/>
  <c r="DG520" i="16"/>
  <c r="DJ532" i="16"/>
  <c r="EN532" i="16" s="1"/>
  <c r="DI532" i="16"/>
  <c r="DH532" i="16"/>
  <c r="DG532" i="16"/>
  <c r="DF532" i="16"/>
  <c r="DJ455" i="16"/>
  <c r="DI455" i="16"/>
  <c r="DH455" i="16"/>
  <c r="DF455" i="16"/>
  <c r="EJ455" i="16" s="1"/>
  <c r="DG455" i="16"/>
  <c r="DJ459" i="16"/>
  <c r="DI459" i="16"/>
  <c r="EM459" i="16" s="1"/>
  <c r="DG459" i="16"/>
  <c r="DH459" i="16"/>
  <c r="DF459" i="16"/>
  <c r="DJ472" i="16"/>
  <c r="DI472" i="16"/>
  <c r="EM472" i="16" s="1"/>
  <c r="DH472" i="16"/>
  <c r="DF472" i="16"/>
  <c r="DG472" i="16"/>
  <c r="DJ507" i="16"/>
  <c r="EN507" i="16" s="1"/>
  <c r="DI507" i="16"/>
  <c r="DG507" i="16"/>
  <c r="DH507" i="16"/>
  <c r="DF507" i="16"/>
  <c r="EJ507" i="16" s="1"/>
  <c r="DJ518" i="16"/>
  <c r="DG518" i="16"/>
  <c r="EK518" i="16" s="1"/>
  <c r="DI518" i="16"/>
  <c r="DH518" i="16"/>
  <c r="EL518" i="16" s="1"/>
  <c r="DF518" i="16"/>
  <c r="DJ56" i="16"/>
  <c r="EN56" i="16" s="1"/>
  <c r="DH56" i="16"/>
  <c r="DI56" i="16"/>
  <c r="DG56" i="16"/>
  <c r="DF56" i="16"/>
  <c r="DJ60" i="16"/>
  <c r="DI60" i="16"/>
  <c r="DH60" i="16"/>
  <c r="DG60" i="16"/>
  <c r="DF60" i="16"/>
  <c r="DJ64" i="16"/>
  <c r="DI64" i="16"/>
  <c r="DH64" i="16"/>
  <c r="DF64" i="16"/>
  <c r="DG64" i="16"/>
  <c r="EK64" i="16" s="1"/>
  <c r="DJ68" i="16"/>
  <c r="DH68" i="16"/>
  <c r="DF68" i="16"/>
  <c r="DG68" i="16"/>
  <c r="DI68" i="16"/>
  <c r="DJ72" i="16"/>
  <c r="DI72" i="16"/>
  <c r="DH72" i="16"/>
  <c r="EL72" i="16" s="1"/>
  <c r="DG72" i="16"/>
  <c r="DF72" i="16"/>
  <c r="DJ76" i="16"/>
  <c r="DI76" i="16"/>
  <c r="EM76" i="16" s="1"/>
  <c r="DH76" i="16"/>
  <c r="DG76" i="16"/>
  <c r="EK76" i="16" s="1"/>
  <c r="DF76" i="16"/>
  <c r="EJ76" i="16" s="1"/>
  <c r="DJ80" i="16"/>
  <c r="EN80" i="16" s="1"/>
  <c r="DI80" i="16"/>
  <c r="DH80" i="16"/>
  <c r="DF80" i="16"/>
  <c r="DG80" i="16"/>
  <c r="DJ84" i="16"/>
  <c r="DI84" i="16"/>
  <c r="DH84" i="16"/>
  <c r="DF84" i="16"/>
  <c r="DG84" i="16"/>
  <c r="DJ88" i="16"/>
  <c r="DI88" i="16"/>
  <c r="DH88" i="16"/>
  <c r="EL88" i="16" s="1"/>
  <c r="DG88" i="16"/>
  <c r="DF88" i="16"/>
  <c r="EJ88" i="16" s="1"/>
  <c r="DJ92" i="16"/>
  <c r="DI92" i="16"/>
  <c r="EM92" i="16" s="1"/>
  <c r="DH92" i="16"/>
  <c r="DG92" i="16"/>
  <c r="DF92" i="16"/>
  <c r="DJ96" i="16"/>
  <c r="EN96" i="16" s="1"/>
  <c r="DI96" i="16"/>
  <c r="EM96" i="16" s="1"/>
  <c r="DH96" i="16"/>
  <c r="EL96" i="16" s="1"/>
  <c r="DF96" i="16"/>
  <c r="DG96" i="16"/>
  <c r="EK96" i="16" s="1"/>
  <c r="DJ100" i="16"/>
  <c r="DI100" i="16"/>
  <c r="DH100" i="16"/>
  <c r="DF100" i="16"/>
  <c r="DG100" i="16"/>
  <c r="DJ104" i="16"/>
  <c r="EN104" i="16" s="1"/>
  <c r="DI104" i="16"/>
  <c r="DH104" i="16"/>
  <c r="DG104" i="16"/>
  <c r="DF104" i="16"/>
  <c r="DJ42" i="16"/>
  <c r="DI42" i="16"/>
  <c r="DG42" i="16"/>
  <c r="DH42" i="16"/>
  <c r="EL42" i="16" s="1"/>
  <c r="DF42" i="16"/>
  <c r="DJ111" i="16"/>
  <c r="DI111" i="16"/>
  <c r="DF111" i="16"/>
  <c r="EJ111" i="16" s="1"/>
  <c r="DH111" i="16"/>
  <c r="DG111" i="16"/>
  <c r="EK111" i="16" s="1"/>
  <c r="DJ115" i="16"/>
  <c r="DI115" i="16"/>
  <c r="DF115" i="16"/>
  <c r="DG115" i="16"/>
  <c r="EK115" i="16" s="1"/>
  <c r="DH115" i="16"/>
  <c r="DJ119" i="16"/>
  <c r="DI119" i="16"/>
  <c r="DG119" i="16"/>
  <c r="EK119" i="16" s="1"/>
  <c r="DF119" i="16"/>
  <c r="DH119" i="16"/>
  <c r="EL119" i="16" s="1"/>
  <c r="DJ123" i="16"/>
  <c r="DI123" i="16"/>
  <c r="EM123" i="16" s="1"/>
  <c r="DF123" i="16"/>
  <c r="DH123" i="16"/>
  <c r="DG123" i="16"/>
  <c r="DJ127" i="16"/>
  <c r="EN127" i="16" s="1"/>
  <c r="DI127" i="16"/>
  <c r="DF127" i="16"/>
  <c r="DH127" i="16"/>
  <c r="DG127" i="16"/>
  <c r="DJ199" i="16"/>
  <c r="DI199" i="16"/>
  <c r="EM199" i="16" s="1"/>
  <c r="DG199" i="16"/>
  <c r="DF199" i="16"/>
  <c r="EJ199" i="16" s="1"/>
  <c r="DH199" i="16"/>
  <c r="DJ263" i="16"/>
  <c r="DI263" i="16"/>
  <c r="DG263" i="16"/>
  <c r="DF263" i="16"/>
  <c r="DH263" i="16"/>
  <c r="DJ295" i="16"/>
  <c r="DI295" i="16"/>
  <c r="DG295" i="16"/>
  <c r="DF295" i="16"/>
  <c r="DH295" i="16"/>
  <c r="DJ374" i="16"/>
  <c r="EN374" i="16" s="1"/>
  <c r="DH374" i="16"/>
  <c r="EL374" i="16" s="1"/>
  <c r="DG374" i="16"/>
  <c r="EK374" i="16" s="1"/>
  <c r="DF374" i="16"/>
  <c r="DI374" i="16"/>
  <c r="EM374" i="16" s="1"/>
  <c r="DI382" i="16"/>
  <c r="DH382" i="16"/>
  <c r="DG382" i="16"/>
  <c r="DF382" i="16"/>
  <c r="EJ382" i="16" s="1"/>
  <c r="DJ382" i="16"/>
  <c r="DJ390" i="16"/>
  <c r="DG390" i="16"/>
  <c r="DI390" i="16"/>
  <c r="DH390" i="16"/>
  <c r="DF390" i="16"/>
  <c r="DJ398" i="16"/>
  <c r="DI398" i="16"/>
  <c r="DH398" i="16"/>
  <c r="DG398" i="16"/>
  <c r="DF398" i="16"/>
  <c r="DJ406" i="16"/>
  <c r="EN406" i="16" s="1"/>
  <c r="DG406" i="16"/>
  <c r="DF406" i="16"/>
  <c r="EJ406" i="16" s="1"/>
  <c r="DH406" i="16"/>
  <c r="DI406" i="16"/>
  <c r="DJ412" i="16"/>
  <c r="DI412" i="16"/>
  <c r="EM412" i="16" s="1"/>
  <c r="DH412" i="16"/>
  <c r="DF412" i="16"/>
  <c r="EJ412" i="16" s="1"/>
  <c r="DG412" i="16"/>
  <c r="DJ416" i="16"/>
  <c r="DI416" i="16"/>
  <c r="DH416" i="16"/>
  <c r="EL416" i="16" s="1"/>
  <c r="DF416" i="16"/>
  <c r="DG416" i="16"/>
  <c r="EK416" i="16" s="1"/>
  <c r="DJ421" i="16"/>
  <c r="DG421" i="16"/>
  <c r="EK421" i="16" s="1"/>
  <c r="DI421" i="16"/>
  <c r="DH421" i="16"/>
  <c r="DF421" i="16"/>
  <c r="EJ421" i="16" s="1"/>
  <c r="BE48" i="16"/>
  <c r="BF105" i="16"/>
  <c r="BE43" i="16"/>
  <c r="BG4" i="16"/>
  <c r="BG6" i="16"/>
  <c r="BE16" i="16"/>
  <c r="BF18" i="16"/>
  <c r="BG20" i="16"/>
  <c r="BG22" i="16"/>
  <c r="BE24" i="16"/>
  <c r="BG30" i="16"/>
  <c r="BE32" i="16"/>
  <c r="BF34" i="16"/>
  <c r="BF181" i="16"/>
  <c r="BE291" i="16"/>
  <c r="BE428" i="16"/>
  <c r="BE430" i="16"/>
  <c r="BF432" i="16"/>
  <c r="BE437" i="16"/>
  <c r="BF128" i="16"/>
  <c r="BF136" i="16"/>
  <c r="BE142" i="16"/>
  <c r="BF144" i="16"/>
  <c r="BF152" i="16"/>
  <c r="BG158" i="16"/>
  <c r="BF160" i="16"/>
  <c r="BG168" i="16"/>
  <c r="BF178" i="16"/>
  <c r="BG230" i="16"/>
  <c r="BF238" i="16"/>
  <c r="BF274" i="16"/>
  <c r="BG314" i="16"/>
  <c r="BG318" i="16"/>
  <c r="BF320" i="16"/>
  <c r="BF328" i="16"/>
  <c r="BG330" i="16"/>
  <c r="BG334" i="16"/>
  <c r="BG338" i="16"/>
  <c r="BF192" i="16"/>
  <c r="BG352" i="16"/>
  <c r="BE202" i="16"/>
  <c r="BF226" i="16"/>
  <c r="BE252" i="16"/>
  <c r="BF260" i="16"/>
  <c r="BE276" i="16"/>
  <c r="BG371" i="16"/>
  <c r="BE385" i="16"/>
  <c r="BF53" i="16"/>
  <c r="BG56" i="16"/>
  <c r="BG62" i="16"/>
  <c r="BE70" i="16"/>
  <c r="BE78" i="16"/>
  <c r="BF80" i="16"/>
  <c r="BF88" i="16"/>
  <c r="BG94" i="16"/>
  <c r="BF96" i="16"/>
  <c r="BF104" i="16"/>
  <c r="BG113" i="16"/>
  <c r="BG121" i="16"/>
  <c r="BE51" i="16"/>
  <c r="BG279" i="16"/>
  <c r="BF386" i="16"/>
  <c r="BF390" i="16"/>
  <c r="BF395" i="16"/>
  <c r="BF402" i="16"/>
  <c r="BF406" i="16"/>
  <c r="BE418" i="16"/>
  <c r="BG204" i="16"/>
  <c r="BF214" i="16"/>
  <c r="BF55" i="16"/>
  <c r="BG35" i="16"/>
  <c r="BF49" i="16"/>
  <c r="BG52" i="16"/>
  <c r="BG9" i="16"/>
  <c r="BE13" i="16"/>
  <c r="BG25" i="16"/>
  <c r="BE29" i="16"/>
  <c r="BF207" i="16"/>
  <c r="BG236" i="16"/>
  <c r="BG358" i="16"/>
  <c r="BG431" i="16"/>
  <c r="BG153" i="16"/>
  <c r="BG209" i="16"/>
  <c r="BE298" i="16"/>
  <c r="BG308" i="16"/>
  <c r="BG319" i="16"/>
  <c r="BE336" i="16"/>
  <c r="BF311" i="16"/>
  <c r="BG205" i="16"/>
  <c r="BF264" i="16"/>
  <c r="BG272" i="16"/>
  <c r="BE288" i="16"/>
  <c r="BE397" i="16"/>
  <c r="BG405" i="16"/>
  <c r="BG494" i="16"/>
  <c r="BE524" i="16"/>
  <c r="BG453" i="16"/>
  <c r="BE457" i="16"/>
  <c r="BG459" i="16"/>
  <c r="BG461" i="16"/>
  <c r="BE492" i="16"/>
  <c r="BG507" i="16"/>
  <c r="BF519" i="16"/>
  <c r="BF442" i="16"/>
  <c r="BF450" i="16"/>
  <c r="BE523" i="16"/>
  <c r="BG527" i="16"/>
  <c r="BG513" i="16"/>
  <c r="BE120" i="16"/>
  <c r="BE93" i="16"/>
  <c r="BE271" i="16"/>
  <c r="BF172" i="16"/>
  <c r="BG222" i="16"/>
  <c r="BE254" i="16"/>
  <c r="BE335" i="16"/>
  <c r="BF343" i="16"/>
  <c r="BE403" i="16"/>
  <c r="BF248" i="16"/>
  <c r="BE422" i="16"/>
  <c r="BE306" i="16"/>
  <c r="BE313" i="16"/>
  <c r="BE424" i="16"/>
  <c r="BG184" i="16"/>
  <c r="BE188" i="16"/>
  <c r="BF253" i="16"/>
  <c r="BF257" i="16"/>
  <c r="BG261" i="16"/>
  <c r="BE293" i="16"/>
  <c r="BF301" i="16"/>
  <c r="BE361" i="16"/>
  <c r="BE396" i="16"/>
  <c r="BE438" i="16"/>
  <c r="BE200" i="16"/>
  <c r="BG310" i="16"/>
  <c r="BG312" i="16"/>
  <c r="BF351" i="16"/>
  <c r="BF503" i="16"/>
  <c r="BE477" i="16"/>
  <c r="BF499" i="16"/>
  <c r="BF506" i="16"/>
  <c r="BG464" i="16"/>
  <c r="BE468" i="16"/>
  <c r="BG470" i="16"/>
  <c r="BE482" i="16"/>
  <c r="BF496" i="16"/>
  <c r="BG500" i="16"/>
  <c r="BE521" i="16"/>
  <c r="BG44" i="16"/>
  <c r="BF118" i="16"/>
  <c r="BF124" i="16"/>
  <c r="BG59" i="16"/>
  <c r="BF87" i="16"/>
  <c r="BE383" i="16"/>
  <c r="BF183" i="16"/>
  <c r="BE241" i="16"/>
  <c r="BF409" i="16"/>
  <c r="BG420" i="16"/>
  <c r="BE479" i="16"/>
  <c r="BF487" i="16"/>
  <c r="BE465" i="16"/>
  <c r="BE511" i="16"/>
  <c r="BF529" i="16"/>
  <c r="BF454" i="16"/>
  <c r="BG518" i="16"/>
  <c r="BF473" i="16"/>
  <c r="BF525" i="16"/>
  <c r="BG528" i="16"/>
  <c r="BG534" i="16"/>
  <c r="BF508" i="16"/>
  <c r="BF65" i="16"/>
  <c r="BF73" i="16"/>
  <c r="BE77" i="16"/>
  <c r="BE191" i="16"/>
  <c r="BF215" i="16"/>
  <c r="BE303" i="16"/>
  <c r="BG233" i="16"/>
  <c r="BG372" i="16"/>
  <c r="BE379" i="16"/>
  <c r="BE391" i="16"/>
  <c r="BF399" i="16"/>
  <c r="BH3" i="16"/>
  <c r="BH19" i="16"/>
  <c r="BH48" i="16"/>
  <c r="BH243" i="16"/>
  <c r="BH297" i="16"/>
  <c r="BH363" i="16"/>
  <c r="BH180" i="16"/>
  <c r="BH258" i="16"/>
  <c r="BH325" i="16"/>
  <c r="BH441" i="16"/>
  <c r="BH452" i="16"/>
  <c r="BH536" i="16"/>
  <c r="BH25" i="16"/>
  <c r="BH226" i="16"/>
  <c r="BH353" i="16"/>
  <c r="BH335" i="16"/>
  <c r="BH502" i="16"/>
  <c r="BH81" i="16"/>
  <c r="BH388" i="16"/>
  <c r="BH200" i="16"/>
  <c r="BH244" i="16"/>
  <c r="BH398" i="16"/>
  <c r="BH426" i="16"/>
  <c r="BH160" i="16"/>
  <c r="BH198" i="16"/>
  <c r="BH318" i="16"/>
  <c r="BH338" i="16"/>
  <c r="BH501" i="16"/>
  <c r="BH60" i="16"/>
  <c r="BH68" i="16"/>
  <c r="BH76" i="16"/>
  <c r="BH84" i="16"/>
  <c r="BH92" i="16"/>
  <c r="BH100" i="16"/>
  <c r="BH110" i="16"/>
  <c r="BH118" i="16"/>
  <c r="BH309" i="16"/>
  <c r="BH288" i="16"/>
  <c r="BH373" i="16"/>
  <c r="BH389" i="16"/>
  <c r="BH405" i="16"/>
  <c r="BH231" i="16"/>
  <c r="BH247" i="16"/>
  <c r="BH131" i="16"/>
  <c r="BH139" i="16"/>
  <c r="BH155" i="16"/>
  <c r="BH171" i="16"/>
  <c r="BH308" i="16"/>
  <c r="BH324" i="16"/>
  <c r="BH523" i="16"/>
  <c r="BH469" i="16"/>
  <c r="BH535" i="16"/>
  <c r="BH9" i="16"/>
  <c r="BH257" i="16"/>
  <c r="BH493" i="16"/>
  <c r="BH97" i="16"/>
  <c r="BH123" i="16"/>
  <c r="BH205" i="16"/>
  <c r="BH181" i="16"/>
  <c r="BH473" i="16"/>
  <c r="BH499" i="16"/>
  <c r="BH99" i="16"/>
  <c r="BH111" i="16"/>
  <c r="BH185" i="16"/>
  <c r="BH271" i="16"/>
  <c r="BH128" i="16"/>
  <c r="BH484" i="16"/>
  <c r="BI3" i="16"/>
  <c r="BI19" i="16"/>
  <c r="BI48" i="16"/>
  <c r="BI203" i="16"/>
  <c r="BI213" i="16"/>
  <c r="BI360" i="16"/>
  <c r="BI363" i="16"/>
  <c r="BI313" i="16"/>
  <c r="BI447" i="16"/>
  <c r="BI472" i="16"/>
  <c r="BI428" i="16"/>
  <c r="BI12" i="16"/>
  <c r="BI114" i="16"/>
  <c r="BI122" i="16"/>
  <c r="BI192" i="16"/>
  <c r="BI285" i="16"/>
  <c r="BI371" i="16"/>
  <c r="BI223" i="16"/>
  <c r="BI344" i="16"/>
  <c r="BI214" i="16"/>
  <c r="BI316" i="16"/>
  <c r="BI332" i="16"/>
  <c r="BI523" i="16"/>
  <c r="BI194" i="16"/>
  <c r="BI238" i="16"/>
  <c r="BI450" i="16"/>
  <c r="BI4" i="16"/>
  <c r="BI527" i="16"/>
  <c r="BK47" i="16"/>
  <c r="BK17" i="16"/>
  <c r="BK33" i="16"/>
  <c r="BK114" i="16"/>
  <c r="BK122" i="16"/>
  <c r="BK57" i="16"/>
  <c r="BK65" i="16"/>
  <c r="BK73" i="16"/>
  <c r="BK81" i="16"/>
  <c r="BK89" i="16"/>
  <c r="BK97" i="16"/>
  <c r="BI182" i="16"/>
  <c r="BI273" i="16"/>
  <c r="BI305" i="16"/>
  <c r="BI365" i="16"/>
  <c r="BI234" i="16"/>
  <c r="BI35" i="16"/>
  <c r="BI54" i="16"/>
  <c r="BI63" i="16"/>
  <c r="BI71" i="16"/>
  <c r="BK6" i="16"/>
  <c r="BK14" i="16"/>
  <c r="BK22" i="16"/>
  <c r="BK30" i="16"/>
  <c r="BK45" i="16"/>
  <c r="BI115" i="16"/>
  <c r="BK223" i="16"/>
  <c r="BI277" i="16"/>
  <c r="BI266" i="16"/>
  <c r="BK313" i="16"/>
  <c r="BK187" i="16"/>
  <c r="BK369" i="16"/>
  <c r="BK420" i="16"/>
  <c r="BK483" i="16"/>
  <c r="BK463" i="16"/>
  <c r="BI396" i="16"/>
  <c r="BI411" i="16"/>
  <c r="BI419" i="16"/>
  <c r="BK434" i="16"/>
  <c r="BK132" i="16"/>
  <c r="BK140" i="16"/>
  <c r="BK156" i="16"/>
  <c r="BK176" i="16"/>
  <c r="BK274" i="16"/>
  <c r="BI310" i="16"/>
  <c r="BK328" i="16"/>
  <c r="BI390" i="16"/>
  <c r="BI416" i="16"/>
  <c r="BI190" i="16"/>
  <c r="BK373" i="16"/>
  <c r="BK392" i="16"/>
  <c r="BK459" i="16"/>
  <c r="BI482" i="16"/>
  <c r="BK507" i="16"/>
  <c r="BI451" i="16"/>
  <c r="BI503" i="16"/>
  <c r="BK60" i="16"/>
  <c r="BK68" i="16"/>
  <c r="BK76" i="16"/>
  <c r="BK84" i="16"/>
  <c r="BK92" i="16"/>
  <c r="BK100" i="16"/>
  <c r="BK42" i="16"/>
  <c r="BK115" i="16"/>
  <c r="BK123" i="16"/>
  <c r="BK51" i="16"/>
  <c r="BK279" i="16"/>
  <c r="BK378" i="16"/>
  <c r="BK395" i="16"/>
  <c r="BK410" i="16"/>
  <c r="BK418" i="16"/>
  <c r="BK436" i="16"/>
  <c r="BK172" i="16"/>
  <c r="BK201" i="16"/>
  <c r="BK258" i="16"/>
  <c r="BK304" i="16"/>
  <c r="BK424" i="16"/>
  <c r="BK211" i="16"/>
  <c r="BK257" i="16"/>
  <c r="BK277" i="16"/>
  <c r="BK301" i="16"/>
  <c r="BK384" i="16"/>
  <c r="BK396" i="16"/>
  <c r="BK415" i="16"/>
  <c r="BK229" i="16"/>
  <c r="BK234" i="16"/>
  <c r="BK377" i="16"/>
  <c r="BK503" i="16"/>
  <c r="BK477" i="16"/>
  <c r="BK504" i="16"/>
  <c r="BK474" i="16"/>
  <c r="BK506" i="16"/>
  <c r="BK468" i="16"/>
  <c r="BK486" i="16"/>
  <c r="BK496" i="16"/>
  <c r="BK505" i="16"/>
  <c r="BL237" i="16"/>
  <c r="BL162" i="16"/>
  <c r="BL322" i="16"/>
  <c r="BK473" i="16"/>
  <c r="BL11" i="16"/>
  <c r="BL27" i="16"/>
  <c r="BL244" i="16"/>
  <c r="BL267" i="16"/>
  <c r="BL299" i="16"/>
  <c r="BL433" i="16"/>
  <c r="BL133" i="16"/>
  <c r="BL141" i="16"/>
  <c r="BL149" i="16"/>
  <c r="BL157" i="16"/>
  <c r="BL165" i="16"/>
  <c r="BL173" i="16"/>
  <c r="BK315" i="16"/>
  <c r="BK323" i="16"/>
  <c r="BK340" i="16"/>
  <c r="BK427" i="16"/>
  <c r="BL272" i="16"/>
  <c r="BL533" i="16"/>
  <c r="BL445" i="16"/>
  <c r="BL535" i="16"/>
  <c r="BL195" i="16"/>
  <c r="BL514" i="16"/>
  <c r="BL105" i="16"/>
  <c r="BL228" i="16"/>
  <c r="BL345" i="16"/>
  <c r="BK393" i="16"/>
  <c r="BM53" i="16"/>
  <c r="BM62" i="16"/>
  <c r="BM70" i="16"/>
  <c r="BM78" i="16"/>
  <c r="BM86" i="16"/>
  <c r="BM94" i="16"/>
  <c r="BM102" i="16"/>
  <c r="BM382" i="16"/>
  <c r="BM398" i="16"/>
  <c r="BM412" i="16"/>
  <c r="BM204" i="16"/>
  <c r="BM289" i="16"/>
  <c r="BI358" i="16"/>
  <c r="BM364" i="16"/>
  <c r="BM509" i="16"/>
  <c r="BM495" i="16"/>
  <c r="BM536" i="16"/>
  <c r="BM114" i="16"/>
  <c r="BM122" i="16"/>
  <c r="BL215" i="16"/>
  <c r="BM271" i="16"/>
  <c r="BL344" i="16"/>
  <c r="BL214" i="16"/>
  <c r="BM222" i="16"/>
  <c r="BM286" i="16"/>
  <c r="BM189" i="16"/>
  <c r="BM246" i="16"/>
  <c r="BM309" i="16"/>
  <c r="BI179" i="16"/>
  <c r="BL216" i="16"/>
  <c r="BL241" i="16"/>
  <c r="BI315" i="16"/>
  <c r="BI331" i="16"/>
  <c r="BL368" i="16"/>
  <c r="BM510" i="16"/>
  <c r="BM475" i="16"/>
  <c r="BI517" i="16"/>
  <c r="BI533" i="16"/>
  <c r="BM7" i="16"/>
  <c r="BM23" i="16"/>
  <c r="BM179" i="16"/>
  <c r="BM317" i="16"/>
  <c r="BM325" i="16"/>
  <c r="BM281" i="16"/>
  <c r="BM449" i="16"/>
  <c r="BM43" i="16"/>
  <c r="BM10" i="16"/>
  <c r="BM324" i="16"/>
  <c r="BM203" i="16"/>
  <c r="BM300" i="16"/>
  <c r="BM532" i="16"/>
  <c r="BM459" i="16"/>
  <c r="BM481" i="16"/>
  <c r="BM523" i="16"/>
  <c r="BL48" i="16"/>
  <c r="BL32" i="16"/>
  <c r="BL367" i="16"/>
  <c r="BL432" i="16"/>
  <c r="BL356" i="16"/>
  <c r="BL252" i="16"/>
  <c r="BL381" i="16"/>
  <c r="BL461" i="16"/>
  <c r="BN108" i="16"/>
  <c r="BN18" i="16"/>
  <c r="BN34" i="16"/>
  <c r="BM111" i="16"/>
  <c r="BM119" i="16"/>
  <c r="BM127" i="16"/>
  <c r="BN211" i="16"/>
  <c r="BM414" i="16"/>
  <c r="BM388" i="16"/>
  <c r="BM404" i="16"/>
  <c r="BM415" i="16"/>
  <c r="BN217" i="16"/>
  <c r="BN523" i="16"/>
  <c r="BN513" i="16"/>
  <c r="BN456" i="16"/>
  <c r="BN13" i="16"/>
  <c r="BN29" i="16"/>
  <c r="BM52" i="16"/>
  <c r="BN126" i="16"/>
  <c r="BM236" i="16"/>
  <c r="BN248" i="16"/>
  <c r="BN273" i="16"/>
  <c r="BN305" i="16"/>
  <c r="BN365" i="16"/>
  <c r="BM131" i="16"/>
  <c r="BM139" i="16"/>
  <c r="BM147" i="16"/>
  <c r="BM155" i="16"/>
  <c r="BM163" i="16"/>
  <c r="BM171" i="16"/>
  <c r="BN256" i="16"/>
  <c r="BN222" i="16"/>
  <c r="BN319" i="16"/>
  <c r="BN335" i="16"/>
  <c r="BN499" i="16"/>
  <c r="BN528" i="16"/>
  <c r="BM460" i="16"/>
  <c r="BN533" i="16"/>
  <c r="BN280" i="16"/>
  <c r="BN255" i="16"/>
  <c r="BN172" i="16"/>
  <c r="BN516" i="16"/>
  <c r="BN498" i="16"/>
  <c r="BN345" i="16"/>
  <c r="BN233" i="16"/>
  <c r="BO223" i="16"/>
  <c r="BO245" i="16"/>
  <c r="BO367" i="16"/>
  <c r="BN464" i="16"/>
  <c r="BN526" i="16"/>
  <c r="BO57" i="16"/>
  <c r="BO227" i="16"/>
  <c r="BN376" i="16"/>
  <c r="BN396" i="16"/>
  <c r="BN408" i="16"/>
  <c r="BN417" i="16"/>
  <c r="BO259" i="16"/>
  <c r="BN295" i="16"/>
  <c r="BN132" i="16"/>
  <c r="BN140" i="16"/>
  <c r="BN148" i="16"/>
  <c r="BN156" i="16"/>
  <c r="BN164" i="16"/>
  <c r="BO198" i="16"/>
  <c r="BO262" i="16"/>
  <c r="BO286" i="16"/>
  <c r="BN304" i="16"/>
  <c r="BN318" i="16"/>
  <c r="BO508" i="16"/>
  <c r="BO484" i="16"/>
  <c r="BO518" i="16"/>
  <c r="BO11" i="16"/>
  <c r="BO243" i="16"/>
  <c r="BO208" i="16"/>
  <c r="BO347" i="16"/>
  <c r="BO321" i="16"/>
  <c r="BO337" i="16"/>
  <c r="BO441" i="16"/>
  <c r="BO471" i="16"/>
  <c r="BO453" i="16"/>
  <c r="BO461" i="16"/>
  <c r="BO248" i="16"/>
  <c r="BO365" i="16"/>
  <c r="BO224" i="16"/>
  <c r="BO234" i="16"/>
  <c r="BO292" i="16"/>
  <c r="BO439" i="16"/>
  <c r="BO349" i="16"/>
  <c r="BO428" i="16"/>
  <c r="BO323" i="16"/>
  <c r="BO339" i="16"/>
  <c r="BO362" i="16"/>
  <c r="BO379" i="16"/>
  <c r="BO515" i="16"/>
  <c r="BO487" i="16"/>
  <c r="BO455" i="16"/>
  <c r="BO67" i="16"/>
  <c r="BO81" i="16"/>
  <c r="BN32" i="16"/>
  <c r="BO105" i="16"/>
  <c r="BO115" i="16"/>
  <c r="BO184" i="16"/>
  <c r="BO348" i="16"/>
  <c r="BN411" i="16"/>
  <c r="BN419" i="16"/>
  <c r="BO240" i="16"/>
  <c r="BN242" i="16"/>
  <c r="BO279" i="16"/>
  <c r="BO426" i="16"/>
  <c r="BO146" i="16"/>
  <c r="BO154" i="16"/>
  <c r="BO162" i="16"/>
  <c r="BO170" i="16"/>
  <c r="BO326" i="16"/>
  <c r="BN527" i="16"/>
  <c r="BO486" i="16"/>
  <c r="BO497" i="16"/>
  <c r="BO488" i="16"/>
  <c r="BO19" i="16"/>
  <c r="BO357" i="16"/>
  <c r="BO252" i="16"/>
  <c r="BO421" i="16"/>
  <c r="BO452" i="16"/>
  <c r="BO55" i="16"/>
  <c r="BO112" i="16"/>
  <c r="BO120" i="16"/>
  <c r="BO189" i="16"/>
  <c r="BO211" i="16"/>
  <c r="BO269" i="16"/>
  <c r="BO301" i="16"/>
  <c r="BO221" i="16"/>
  <c r="BO272" i="16"/>
  <c r="BO373" i="16"/>
  <c r="BO389" i="16"/>
  <c r="BO405" i="16"/>
  <c r="BP239" i="16"/>
  <c r="BP344" i="16"/>
  <c r="BO433" i="16"/>
  <c r="BP135" i="16"/>
  <c r="BP143" i="16"/>
  <c r="BP151" i="16"/>
  <c r="BP159" i="16"/>
  <c r="BP167" i="16"/>
  <c r="BP175" i="16"/>
  <c r="BP212" i="16"/>
  <c r="BP290" i="16"/>
  <c r="BP340" i="16"/>
  <c r="BP443" i="16"/>
  <c r="BP500" i="16"/>
  <c r="BP47" i="16"/>
  <c r="BP126" i="16"/>
  <c r="BP224" i="16"/>
  <c r="BP234" i="16"/>
  <c r="BP292" i="16"/>
  <c r="BP439" i="16"/>
  <c r="BP432" i="16"/>
  <c r="BP238" i="16"/>
  <c r="BP425" i="16"/>
  <c r="BP446" i="16"/>
  <c r="BP520" i="16"/>
  <c r="BP40" i="16"/>
  <c r="BP61" i="16"/>
  <c r="BP69" i="16"/>
  <c r="BP77" i="16"/>
  <c r="BP85" i="16"/>
  <c r="BP93" i="16"/>
  <c r="BP101" i="16"/>
  <c r="BP12" i="16"/>
  <c r="BP28" i="16"/>
  <c r="BP181" i="16"/>
  <c r="BP291" i="16"/>
  <c r="BP136" i="16"/>
  <c r="BP144" i="16"/>
  <c r="BP152" i="16"/>
  <c r="BP160" i="16"/>
  <c r="BP168" i="16"/>
  <c r="BP422" i="16"/>
  <c r="BO511" i="16"/>
  <c r="BP360" i="16"/>
  <c r="BP529" i="16"/>
  <c r="BP35" i="16"/>
  <c r="BP188" i="16"/>
  <c r="BP394" i="16"/>
  <c r="BM138" i="16"/>
  <c r="BM154" i="16"/>
  <c r="BM174" i="16"/>
  <c r="BM338" i="16"/>
  <c r="BP436" i="16"/>
  <c r="BM288" i="16"/>
  <c r="BP263" i="16"/>
  <c r="BP378" i="16"/>
  <c r="BP395" i="16"/>
  <c r="BP410" i="16"/>
  <c r="BP418" i="16"/>
  <c r="BP294" i="16"/>
  <c r="BP341" i="16"/>
  <c r="BP536" i="16"/>
  <c r="BP215" i="16"/>
  <c r="BP363" i="16"/>
  <c r="BI286" i="16"/>
  <c r="BI498" i="16"/>
  <c r="BI275" i="16"/>
  <c r="BP267" i="16"/>
  <c r="BP431" i="16"/>
  <c r="BM301" i="16"/>
  <c r="BI421" i="16"/>
  <c r="BI204" i="16"/>
  <c r="BI206" i="16"/>
  <c r="BI258" i="16"/>
  <c r="BM377" i="16"/>
  <c r="BI438" i="16"/>
  <c r="BP526" i="16"/>
  <c r="BM496" i="16"/>
  <c r="BM500" i="16"/>
  <c r="BM47" i="16"/>
  <c r="BM49" i="16"/>
  <c r="BM17" i="16"/>
  <c r="BM33" i="16"/>
  <c r="BI55" i="16"/>
  <c r="BM219" i="16"/>
  <c r="BM264" i="16"/>
  <c r="BI282" i="16"/>
  <c r="BI308" i="16"/>
  <c r="BP323" i="16"/>
  <c r="BI336" i="16"/>
  <c r="BI359" i="16"/>
  <c r="BM528" i="16"/>
  <c r="BI230" i="16"/>
  <c r="BI318" i="16"/>
  <c r="BI334" i="16"/>
  <c r="BI519" i="16"/>
  <c r="BI44" i="16"/>
  <c r="BI46" i="16"/>
  <c r="BP255" i="16"/>
  <c r="BI220" i="16"/>
  <c r="BI222" i="16"/>
  <c r="BP262" i="16"/>
  <c r="BP286" i="16"/>
  <c r="BI399" i="16"/>
  <c r="BI403" i="16"/>
  <c r="BI407" i="16"/>
  <c r="BP498" i="16"/>
  <c r="BP514" i="16"/>
  <c r="BI237" i="16"/>
  <c r="BI176" i="16"/>
  <c r="BI228" i="16"/>
  <c r="BI322" i="16"/>
  <c r="BI524" i="16"/>
  <c r="FM222" i="16"/>
  <c r="FM528" i="16"/>
  <c r="FM194" i="16"/>
  <c r="FM468" i="16"/>
  <c r="FM254" i="16"/>
  <c r="FM230" i="16"/>
  <c r="FM523" i="16"/>
  <c r="FM157" i="16"/>
  <c r="FM173" i="16"/>
  <c r="FM506" i="16"/>
  <c r="FM233" i="16"/>
  <c r="AX217" i="16"/>
  <c r="BJ217" i="16" s="1"/>
  <c r="AX235" i="16"/>
  <c r="BJ235" i="16" s="1"/>
  <c r="AX248" i="16"/>
  <c r="BJ248" i="16" s="1"/>
  <c r="AX422" i="16"/>
  <c r="BJ422" i="16" s="1"/>
  <c r="AX423" i="16"/>
  <c r="BJ423" i="16" s="1"/>
  <c r="AX43" i="16"/>
  <c r="BJ43" i="16" s="1"/>
  <c r="AX6" i="16"/>
  <c r="BJ6" i="16" s="1"/>
  <c r="AX22" i="16"/>
  <c r="BJ22" i="16" s="1"/>
  <c r="AX192" i="16"/>
  <c r="BJ192" i="16" s="1"/>
  <c r="AX388" i="16"/>
  <c r="BJ388" i="16" s="1"/>
  <c r="AX408" i="16"/>
  <c r="BJ408" i="16" s="1"/>
  <c r="AX221" i="16"/>
  <c r="BJ221" i="16" s="1"/>
  <c r="AX306" i="16"/>
  <c r="BJ306" i="16" s="1"/>
  <c r="AX502" i="16"/>
  <c r="BJ502" i="16" s="1"/>
  <c r="AX463" i="16"/>
  <c r="BJ463" i="16" s="1"/>
  <c r="AX513" i="16"/>
  <c r="BJ513" i="16" s="1"/>
  <c r="AX51" i="16"/>
  <c r="BJ51" i="16" s="1"/>
  <c r="AX186" i="16"/>
  <c r="BJ186" i="16" s="1"/>
  <c r="AX240" i="16"/>
  <c r="BJ240" i="16" s="1"/>
  <c r="AX447" i="16"/>
  <c r="BJ447" i="16" s="1"/>
  <c r="AX531" i="16"/>
  <c r="BJ531" i="16" s="1"/>
  <c r="FM467" i="16"/>
  <c r="FM510" i="16"/>
  <c r="FM455" i="16"/>
  <c r="FM346" i="16"/>
  <c r="FM201" i="16"/>
  <c r="AX172" i="16"/>
  <c r="BJ172" i="16" s="1"/>
  <c r="AX528" i="16"/>
  <c r="BJ528" i="16" s="1"/>
  <c r="AX13" i="16"/>
  <c r="BJ13" i="16" s="1"/>
  <c r="AX283" i="16"/>
  <c r="BJ283" i="16" s="1"/>
  <c r="AX135" i="16"/>
  <c r="BJ135" i="16" s="1"/>
  <c r="AX151" i="16"/>
  <c r="BJ151" i="16" s="1"/>
  <c r="AX167" i="16"/>
  <c r="BJ167" i="16" s="1"/>
  <c r="AX110" i="16"/>
  <c r="BJ110" i="16" s="1"/>
  <c r="AX476" i="16"/>
  <c r="BJ476" i="16" s="1"/>
  <c r="AX455" i="16"/>
  <c r="BJ455" i="16" s="1"/>
  <c r="AX199" i="16"/>
  <c r="BJ199" i="16" s="1"/>
  <c r="AX398" i="16"/>
  <c r="BJ398" i="16" s="1"/>
  <c r="FM292" i="16"/>
  <c r="AX222" i="16"/>
  <c r="BJ222" i="16" s="1"/>
  <c r="AX227" i="16"/>
  <c r="BJ227" i="16" s="1"/>
  <c r="AX350" i="16"/>
  <c r="BJ350" i="16" s="1"/>
  <c r="AX213" i="16"/>
  <c r="BJ213" i="16" s="1"/>
  <c r="AX218" i="16"/>
  <c r="BJ218" i="16" s="1"/>
  <c r="AX8" i="16"/>
  <c r="BJ8" i="16" s="1"/>
  <c r="AX24" i="16"/>
  <c r="BJ24" i="16" s="1"/>
  <c r="AX132" i="16"/>
  <c r="BJ132" i="16" s="1"/>
  <c r="AX203" i="16"/>
  <c r="BJ203" i="16" s="1"/>
  <c r="AX384" i="16"/>
  <c r="BJ384" i="16" s="1"/>
  <c r="AX404" i="16"/>
  <c r="BJ404" i="16" s="1"/>
  <c r="AX202" i="16"/>
  <c r="BJ202" i="16" s="1"/>
  <c r="AX224" i="16"/>
  <c r="BJ224" i="16" s="1"/>
  <c r="AX252" i="16"/>
  <c r="BJ252" i="16" s="1"/>
  <c r="AX268" i="16"/>
  <c r="BJ268" i="16" s="1"/>
  <c r="AX310" i="16"/>
  <c r="BJ310" i="16" s="1"/>
  <c r="AX499" i="16"/>
  <c r="BJ499" i="16" s="1"/>
  <c r="AX41" i="16"/>
  <c r="BJ41" i="16" s="1"/>
  <c r="AX39" i="16"/>
  <c r="BJ39" i="16" s="1"/>
  <c r="AX387" i="16"/>
  <c r="BJ387" i="16" s="1"/>
  <c r="AX253" i="16"/>
  <c r="BJ253" i="16" s="1"/>
  <c r="AX285" i="16"/>
  <c r="BJ285" i="16" s="1"/>
  <c r="AX293" i="16"/>
  <c r="BJ293" i="16" s="1"/>
  <c r="AX197" i="16"/>
  <c r="BJ197" i="16" s="1"/>
  <c r="AX445" i="16"/>
  <c r="BJ445" i="16" s="1"/>
  <c r="AX299" i="16"/>
  <c r="BJ299" i="16" s="1"/>
  <c r="AX129" i="16"/>
  <c r="BJ129" i="16" s="1"/>
  <c r="AX137" i="16"/>
  <c r="BJ137" i="16" s="1"/>
  <c r="AX145" i="16"/>
  <c r="BJ145" i="16" s="1"/>
  <c r="AX153" i="16"/>
  <c r="BJ153" i="16" s="1"/>
  <c r="AX161" i="16"/>
  <c r="BJ161" i="16" s="1"/>
  <c r="AX169" i="16"/>
  <c r="BJ169" i="16" s="1"/>
  <c r="AX298" i="16"/>
  <c r="BJ298" i="16" s="1"/>
  <c r="AX424" i="16"/>
  <c r="BJ424" i="16" s="1"/>
  <c r="AX369" i="16"/>
  <c r="BJ369" i="16" s="1"/>
  <c r="AX208" i="16"/>
  <c r="BJ208" i="16" s="1"/>
  <c r="AX256" i="16"/>
  <c r="BJ256" i="16" s="1"/>
  <c r="AX360" i="16"/>
  <c r="BJ360" i="16" s="1"/>
  <c r="AX377" i="16"/>
  <c r="BJ377" i="16" s="1"/>
  <c r="AX487" i="16"/>
  <c r="BJ487" i="16" s="1"/>
  <c r="AX458" i="16"/>
  <c r="BJ458" i="16" s="1"/>
  <c r="AX468" i="16"/>
  <c r="BJ468" i="16" s="1"/>
  <c r="AX48" i="16"/>
  <c r="BJ48" i="16" s="1"/>
  <c r="AX140" i="16"/>
  <c r="BJ140" i="16" s="1"/>
  <c r="AX148" i="16"/>
  <c r="BJ148" i="16" s="1"/>
  <c r="AX156" i="16"/>
  <c r="BJ156" i="16" s="1"/>
  <c r="AX164" i="16"/>
  <c r="BJ164" i="16" s="1"/>
  <c r="AX180" i="16"/>
  <c r="BJ180" i="16" s="1"/>
  <c r="AX225" i="16"/>
  <c r="BJ225" i="16" s="1"/>
  <c r="AX230" i="16"/>
  <c r="BJ230" i="16" s="1"/>
  <c r="AX290" i="16"/>
  <c r="BJ290" i="16" s="1"/>
  <c r="AX327" i="16"/>
  <c r="BJ327" i="16" s="1"/>
  <c r="AX471" i="16"/>
  <c r="BJ471" i="16" s="1"/>
  <c r="AX526" i="16"/>
  <c r="BJ526" i="16" s="1"/>
  <c r="AX514" i="16"/>
  <c r="BJ514" i="16" s="1"/>
  <c r="AX177" i="16"/>
  <c r="BJ177" i="16" s="1"/>
  <c r="AX318" i="16"/>
  <c r="BJ318" i="16" s="1"/>
  <c r="AX322" i="16"/>
  <c r="BJ322" i="16" s="1"/>
  <c r="AX326" i="16"/>
  <c r="BJ326" i="16" s="1"/>
  <c r="AX334" i="16"/>
  <c r="BJ334" i="16" s="1"/>
  <c r="AX342" i="16"/>
  <c r="BJ342" i="16" s="1"/>
  <c r="FM531" i="16"/>
  <c r="FM463" i="16"/>
  <c r="FM165" i="16"/>
  <c r="FM459" i="16"/>
  <c r="AX313" i="16"/>
  <c r="BJ313" i="16" s="1"/>
  <c r="AX482" i="16"/>
  <c r="BJ482" i="16" s="1"/>
  <c r="AX5" i="16"/>
  <c r="BJ5" i="16" s="1"/>
  <c r="AX21" i="16"/>
  <c r="BJ21" i="16" s="1"/>
  <c r="AX143" i="16"/>
  <c r="BJ143" i="16" s="1"/>
  <c r="AX159" i="16"/>
  <c r="BJ159" i="16" s="1"/>
  <c r="AX282" i="16"/>
  <c r="BJ282" i="16" s="1"/>
  <c r="AX456" i="16"/>
  <c r="BJ456" i="16" s="1"/>
  <c r="AX44" i="16"/>
  <c r="BJ44" i="16" s="1"/>
  <c r="AX118" i="16"/>
  <c r="BJ118" i="16" s="1"/>
  <c r="AX344" i="16"/>
  <c r="BJ344" i="16" s="1"/>
  <c r="AX382" i="16"/>
  <c r="BJ382" i="16" s="1"/>
  <c r="AX485" i="16"/>
  <c r="BJ485" i="16" s="1"/>
  <c r="AX525" i="16"/>
  <c r="BJ525" i="16" s="1"/>
  <c r="AX511" i="16"/>
  <c r="BJ511" i="16" s="1"/>
  <c r="AX437" i="16"/>
  <c r="BJ437" i="16" s="1"/>
  <c r="AX53" i="16"/>
  <c r="BJ53" i="16" s="1"/>
  <c r="AX47" i="16"/>
  <c r="BJ47" i="16" s="1"/>
  <c r="AX3" i="16"/>
  <c r="BJ3" i="16" s="1"/>
  <c r="AX11" i="16"/>
  <c r="BJ11" i="16" s="1"/>
  <c r="AX27" i="16"/>
  <c r="BJ27" i="16" s="1"/>
  <c r="AX207" i="16"/>
  <c r="BJ207" i="16" s="1"/>
  <c r="AX251" i="16"/>
  <c r="BJ251" i="16" s="1"/>
  <c r="AX358" i="16"/>
  <c r="BJ358" i="16" s="1"/>
  <c r="AX112" i="16"/>
  <c r="BJ112" i="16" s="1"/>
  <c r="AX120" i="16"/>
  <c r="BJ120" i="16" s="1"/>
  <c r="AX37" i="16"/>
  <c r="BJ37" i="16" s="1"/>
  <c r="AX113" i="16"/>
  <c r="BJ113" i="16" s="1"/>
  <c r="AX121" i="16"/>
  <c r="BJ121" i="16" s="1"/>
  <c r="AX231" i="16"/>
  <c r="BJ231" i="16" s="1"/>
  <c r="AX349" i="16"/>
  <c r="BJ349" i="16" s="1"/>
  <c r="AX386" i="16"/>
  <c r="BJ386" i="16" s="1"/>
  <c r="AX402" i="16"/>
  <c r="BJ402" i="16" s="1"/>
  <c r="AX407" i="16"/>
  <c r="BJ407" i="16" s="1"/>
  <c r="FM253" i="16"/>
  <c r="FM269" i="16"/>
  <c r="FM241" i="16"/>
  <c r="AX291" i="16"/>
  <c r="BJ291" i="16" s="1"/>
  <c r="AX134" i="16"/>
  <c r="BJ134" i="16" s="1"/>
  <c r="FM444" i="16"/>
  <c r="FM525" i="16"/>
  <c r="FM521" i="16"/>
  <c r="AX55" i="16"/>
  <c r="BJ55" i="16" s="1"/>
  <c r="AX429" i="16"/>
  <c r="BJ429" i="16" s="1"/>
  <c r="AX288" i="16"/>
  <c r="BJ288" i="16" s="1"/>
  <c r="AX464" i="16"/>
  <c r="BJ464" i="16" s="1"/>
  <c r="AX508" i="16"/>
  <c r="BJ508" i="16" s="1"/>
  <c r="AX521" i="16"/>
  <c r="BJ521" i="16" s="1"/>
  <c r="AX249" i="16"/>
  <c r="BJ249" i="16" s="1"/>
  <c r="AX319" i="16"/>
  <c r="BJ319" i="16" s="1"/>
  <c r="AX333" i="16"/>
  <c r="BJ333" i="16" s="1"/>
  <c r="AX340" i="16"/>
  <c r="BJ340" i="16" s="1"/>
  <c r="AX278" i="16"/>
  <c r="BJ278" i="16" s="1"/>
  <c r="AX173" i="16"/>
  <c r="BJ173" i="16" s="1"/>
  <c r="AX330" i="16"/>
  <c r="BJ330" i="16" s="1"/>
  <c r="FM512" i="16"/>
  <c r="FM412" i="16"/>
  <c r="FM150" i="16"/>
  <c r="FM166" i="16"/>
  <c r="FM238" i="16"/>
  <c r="AX245" i="16"/>
  <c r="BJ245" i="16" s="1"/>
  <c r="AX302" i="16"/>
  <c r="BJ302" i="16" s="1"/>
  <c r="AX341" i="16"/>
  <c r="BJ341" i="16" s="1"/>
  <c r="AX195" i="16"/>
  <c r="BJ195" i="16" s="1"/>
  <c r="AX373" i="16"/>
  <c r="BJ373" i="16" s="1"/>
  <c r="AX392" i="16"/>
  <c r="BJ392" i="16" s="1"/>
  <c r="AX61" i="16"/>
  <c r="BJ61" i="16" s="1"/>
  <c r="AX69" i="16"/>
  <c r="BJ69" i="16" s="1"/>
  <c r="AX77" i="16"/>
  <c r="BJ77" i="16" s="1"/>
  <c r="AX85" i="16"/>
  <c r="BJ85" i="16" s="1"/>
  <c r="AX93" i="16"/>
  <c r="BJ93" i="16" s="1"/>
  <c r="AX101" i="16"/>
  <c r="BJ101" i="16" s="1"/>
  <c r="AX311" i="16"/>
  <c r="BJ311" i="16" s="1"/>
  <c r="AX216" i="16"/>
  <c r="BJ216" i="16" s="1"/>
  <c r="AX241" i="16"/>
  <c r="BJ241" i="16" s="1"/>
  <c r="AX355" i="16"/>
  <c r="BJ355" i="16" s="1"/>
  <c r="AX385" i="16"/>
  <c r="BJ385" i="16" s="1"/>
  <c r="AX401" i="16"/>
  <c r="BJ401" i="16" s="1"/>
  <c r="AX10" i="16"/>
  <c r="BJ10" i="16" s="1"/>
  <c r="AX26" i="16"/>
  <c r="BJ26" i="16" s="1"/>
  <c r="AX181" i="16"/>
  <c r="BJ181" i="16" s="1"/>
  <c r="AX347" i="16"/>
  <c r="BJ347" i="16" s="1"/>
  <c r="AX136" i="16"/>
  <c r="BJ136" i="16" s="1"/>
  <c r="AX417" i="16"/>
  <c r="BJ417" i="16" s="1"/>
  <c r="AX226" i="16"/>
  <c r="BJ226" i="16" s="1"/>
  <c r="AX312" i="16"/>
  <c r="BJ312" i="16" s="1"/>
  <c r="AX364" i="16"/>
  <c r="BJ364" i="16" s="1"/>
  <c r="AX379" i="16"/>
  <c r="BJ379" i="16" s="1"/>
  <c r="AX399" i="16"/>
  <c r="BJ399" i="16" s="1"/>
  <c r="AX200" i="16"/>
  <c r="BJ200" i="16" s="1"/>
  <c r="AX394" i="16"/>
  <c r="BJ394" i="16" s="1"/>
  <c r="AX480" i="16"/>
  <c r="BJ480" i="16" s="1"/>
  <c r="AX439" i="16"/>
  <c r="BJ439" i="16" s="1"/>
  <c r="AX473" i="16"/>
  <c r="BJ473" i="16" s="1"/>
  <c r="AX19" i="16"/>
  <c r="BJ19" i="16" s="1"/>
  <c r="AX131" i="16"/>
  <c r="BJ131" i="16" s="1"/>
  <c r="AX139" i="16"/>
  <c r="BJ139" i="16" s="1"/>
  <c r="AX147" i="16"/>
  <c r="BJ147" i="16" s="1"/>
  <c r="AX155" i="16"/>
  <c r="BJ155" i="16" s="1"/>
  <c r="AX163" i="16"/>
  <c r="BJ163" i="16" s="1"/>
  <c r="AX171" i="16"/>
  <c r="BJ171" i="16" s="1"/>
  <c r="AX427" i="16"/>
  <c r="BJ427" i="16" s="1"/>
  <c r="AX46" i="16"/>
  <c r="BJ46" i="16" s="1"/>
  <c r="AX116" i="16"/>
  <c r="BJ116" i="16" s="1"/>
  <c r="AX124" i="16"/>
  <c r="BJ124" i="16" s="1"/>
  <c r="AX239" i="16"/>
  <c r="BJ239" i="16" s="1"/>
  <c r="AX503" i="16"/>
  <c r="BJ503" i="16" s="1"/>
  <c r="AX524" i="16"/>
  <c r="BJ524" i="16" s="1"/>
  <c r="AX457" i="16"/>
  <c r="BJ457" i="16" s="1"/>
  <c r="AX512" i="16"/>
  <c r="BJ512" i="16" s="1"/>
  <c r="AX109" i="16"/>
  <c r="BJ109" i="16" s="1"/>
  <c r="AX117" i="16"/>
  <c r="BJ117" i="16" s="1"/>
  <c r="AX125" i="16"/>
  <c r="BJ125" i="16" s="1"/>
  <c r="AX378" i="16"/>
  <c r="BJ378" i="16" s="1"/>
  <c r="AX410" i="16"/>
  <c r="BJ410" i="16" s="1"/>
  <c r="AX418" i="16"/>
  <c r="BJ418" i="16" s="1"/>
  <c r="AX212" i="16"/>
  <c r="BJ212" i="16" s="1"/>
  <c r="FM151" i="16"/>
  <c r="FM443" i="16"/>
  <c r="AX220" i="16"/>
  <c r="BJ220" i="16" s="1"/>
  <c r="AX262" i="16"/>
  <c r="BJ262" i="16" s="1"/>
  <c r="AX366" i="16"/>
  <c r="BJ366" i="16" s="1"/>
  <c r="AX501" i="16"/>
  <c r="BJ501" i="16" s="1"/>
  <c r="AX444" i="16"/>
  <c r="BJ444" i="16" s="1"/>
  <c r="AX489" i="16"/>
  <c r="BJ489" i="16" s="1"/>
  <c r="AX534" i="16"/>
  <c r="BJ534" i="16" s="1"/>
  <c r="AX500" i="16"/>
  <c r="BJ500" i="16" s="1"/>
  <c r="AX105" i="16"/>
  <c r="BJ105" i="16" s="1"/>
  <c r="AX353" i="16"/>
  <c r="BJ353" i="16" s="1"/>
  <c r="AX432" i="16"/>
  <c r="BJ432" i="16" s="1"/>
  <c r="AX393" i="16"/>
  <c r="BJ393" i="16" s="1"/>
  <c r="AX314" i="16"/>
  <c r="BJ314" i="16" s="1"/>
  <c r="AX205" i="16"/>
  <c r="BJ205" i="16" s="1"/>
  <c r="AX280" i="16"/>
  <c r="BJ280" i="16" s="1"/>
  <c r="AX368" i="16"/>
  <c r="BJ368" i="16" s="1"/>
  <c r="AX515" i="16"/>
  <c r="BJ515" i="16" s="1"/>
  <c r="AX317" i="16"/>
  <c r="BJ317" i="16" s="1"/>
  <c r="AX359" i="16"/>
  <c r="BJ359" i="16" s="1"/>
  <c r="AX328" i="16"/>
  <c r="BJ328" i="16" s="1"/>
  <c r="AX356" i="16"/>
  <c r="BJ356" i="16" s="1"/>
  <c r="FM442" i="16"/>
  <c r="FM509" i="16"/>
  <c r="AX59" i="16"/>
  <c r="BJ59" i="16" s="1"/>
  <c r="AX67" i="16"/>
  <c r="BJ67" i="16" s="1"/>
  <c r="AX75" i="16"/>
  <c r="BJ75" i="16" s="1"/>
  <c r="AX83" i="16"/>
  <c r="BJ83" i="16" s="1"/>
  <c r="AX91" i="16"/>
  <c r="BJ91" i="16" s="1"/>
  <c r="AX99" i="16"/>
  <c r="BJ99" i="16" s="1"/>
  <c r="AX189" i="16"/>
  <c r="BJ189" i="16" s="1"/>
  <c r="AX246" i="16"/>
  <c r="BJ246" i="16" s="1"/>
  <c r="AX309" i="16"/>
  <c r="BJ309" i="16" s="1"/>
  <c r="AX354" i="16"/>
  <c r="BJ354" i="16" s="1"/>
  <c r="AX381" i="16"/>
  <c r="BJ381" i="16" s="1"/>
  <c r="AX397" i="16"/>
  <c r="BJ397" i="16" s="1"/>
  <c r="AX12" i="16"/>
  <c r="BJ12" i="16" s="1"/>
  <c r="AX28" i="16"/>
  <c r="BJ28" i="16" s="1"/>
  <c r="AX45" i="16"/>
  <c r="BJ45" i="16" s="1"/>
  <c r="AX237" i="16"/>
  <c r="BJ237" i="16" s="1"/>
  <c r="AX367" i="16"/>
  <c r="BJ367" i="16" s="1"/>
  <c r="AX415" i="16"/>
  <c r="BJ415" i="16" s="1"/>
  <c r="AX284" i="16"/>
  <c r="BJ284" i="16" s="1"/>
  <c r="AX351" i="16"/>
  <c r="BJ351" i="16" s="1"/>
  <c r="AX474" i="16"/>
  <c r="BJ474" i="16" s="1"/>
  <c r="AX506" i="16"/>
  <c r="BJ506" i="16" s="1"/>
  <c r="AX188" i="16"/>
  <c r="BJ188" i="16" s="1"/>
  <c r="AX357" i="16"/>
  <c r="BJ357" i="16" s="1"/>
  <c r="AX234" i="16"/>
  <c r="BJ234" i="16" s="1"/>
  <c r="AX345" i="16"/>
  <c r="BJ345" i="16" s="1"/>
  <c r="AX49" i="16"/>
  <c r="BJ49" i="16" s="1"/>
  <c r="AX9" i="16"/>
  <c r="BJ9" i="16" s="1"/>
  <c r="AX17" i="16"/>
  <c r="BJ17" i="16" s="1"/>
  <c r="AX25" i="16"/>
  <c r="BJ25" i="16" s="1"/>
  <c r="AX426" i="16"/>
  <c r="BJ426" i="16" s="1"/>
  <c r="AX435" i="16"/>
  <c r="BJ435" i="16" s="1"/>
  <c r="AX255" i="16"/>
  <c r="BJ255" i="16" s="1"/>
  <c r="AX287" i="16"/>
  <c r="BJ287" i="16" s="1"/>
  <c r="AX56" i="16"/>
  <c r="BJ56" i="16" s="1"/>
  <c r="AX64" i="16"/>
  <c r="BJ64" i="16" s="1"/>
  <c r="AX72" i="16"/>
  <c r="BJ72" i="16" s="1"/>
  <c r="AX80" i="16"/>
  <c r="BJ80" i="16" s="1"/>
  <c r="AX88" i="16"/>
  <c r="BJ88" i="16" s="1"/>
  <c r="AX96" i="16"/>
  <c r="BJ96" i="16" s="1"/>
  <c r="AX104" i="16"/>
  <c r="BJ104" i="16" s="1"/>
  <c r="AX42" i="16"/>
  <c r="BJ42" i="16" s="1"/>
  <c r="AX115" i="16"/>
  <c r="BJ115" i="16" s="1"/>
  <c r="AX123" i="16"/>
  <c r="BJ123" i="16" s="1"/>
  <c r="AX416" i="16"/>
  <c r="BJ416" i="16" s="1"/>
  <c r="FM516" i="16"/>
  <c r="FM343" i="16"/>
  <c r="FM515" i="16"/>
  <c r="FM439" i="16"/>
  <c r="FM402" i="16"/>
  <c r="FM418" i="16"/>
  <c r="AX481" i="16"/>
  <c r="BJ481" i="16" s="1"/>
  <c r="AX265" i="16"/>
  <c r="BJ265" i="16" s="1"/>
  <c r="AX361" i="16"/>
  <c r="BJ361" i="16" s="1"/>
  <c r="AX462" i="16"/>
  <c r="BJ462" i="16" s="1"/>
  <c r="AX495" i="16"/>
  <c r="BJ495" i="16" s="1"/>
  <c r="AX362" i="16"/>
  <c r="BJ362" i="16" s="1"/>
  <c r="AX211" i="16"/>
  <c r="BJ211" i="16" s="1"/>
  <c r="AX257" i="16"/>
  <c r="BJ257" i="16" s="1"/>
  <c r="AX365" i="16"/>
  <c r="BJ365" i="16" s="1"/>
  <c r="AX232" i="16"/>
  <c r="BJ232" i="16" s="1"/>
  <c r="AX304" i="16"/>
  <c r="BJ304" i="16" s="1"/>
  <c r="AX510" i="16"/>
  <c r="BJ510" i="16" s="1"/>
  <c r="AX438" i="16"/>
  <c r="BJ438" i="16" s="1"/>
  <c r="AX58" i="16"/>
  <c r="BJ58" i="16" s="1"/>
  <c r="AX66" i="16"/>
  <c r="BJ66" i="16" s="1"/>
  <c r="AX74" i="16"/>
  <c r="BJ74" i="16" s="1"/>
  <c r="AX82" i="16"/>
  <c r="BJ82" i="16" s="1"/>
  <c r="AX98" i="16"/>
  <c r="BJ98" i="16" s="1"/>
  <c r="AX395" i="16"/>
  <c r="BJ395" i="16" s="1"/>
  <c r="FM4" i="16"/>
  <c r="FM365" i="16"/>
  <c r="FM246" i="16"/>
  <c r="AX36" i="16"/>
  <c r="BJ36" i="16" s="1"/>
  <c r="AX63" i="16"/>
  <c r="BJ63" i="16" s="1"/>
  <c r="AX71" i="16"/>
  <c r="BJ71" i="16" s="1"/>
  <c r="AX79" i="16"/>
  <c r="BJ79" i="16" s="1"/>
  <c r="AX87" i="16"/>
  <c r="BJ87" i="16" s="1"/>
  <c r="AX95" i="16"/>
  <c r="BJ95" i="16" s="1"/>
  <c r="AX103" i="16"/>
  <c r="BJ103" i="16" s="1"/>
  <c r="AX193" i="16"/>
  <c r="BJ193" i="16" s="1"/>
  <c r="AX270" i="16"/>
  <c r="BJ270" i="16" s="1"/>
  <c r="AX329" i="16"/>
  <c r="BJ329" i="16" s="1"/>
  <c r="AX183" i="16"/>
  <c r="BJ183" i="16" s="1"/>
  <c r="AX307" i="16"/>
  <c r="BJ307" i="16" s="1"/>
  <c r="AX371" i="16"/>
  <c r="BJ371" i="16" s="1"/>
  <c r="AX389" i="16"/>
  <c r="BJ389" i="16" s="1"/>
  <c r="AX405" i="16"/>
  <c r="BJ405" i="16" s="1"/>
  <c r="AX451" i="16"/>
  <c r="BJ451" i="16" s="1"/>
  <c r="AX522" i="16"/>
  <c r="BJ522" i="16" s="1"/>
  <c r="AX223" i="16"/>
  <c r="BJ223" i="16" s="1"/>
  <c r="AX259" i="16"/>
  <c r="BJ259" i="16" s="1"/>
  <c r="AX130" i="16"/>
  <c r="BJ130" i="16" s="1"/>
  <c r="AX425" i="16"/>
  <c r="BJ425" i="16" s="1"/>
  <c r="AX335" i="16"/>
  <c r="BJ335" i="16" s="1"/>
  <c r="AX370" i="16"/>
  <c r="BJ370" i="16" s="1"/>
  <c r="AX383" i="16"/>
  <c r="BJ383" i="16" s="1"/>
  <c r="AX403" i="16"/>
  <c r="BJ403" i="16" s="1"/>
  <c r="AX433" i="16"/>
  <c r="BJ433" i="16" s="1"/>
  <c r="AX133" i="16"/>
  <c r="BJ133" i="16" s="1"/>
  <c r="AX141" i="16"/>
  <c r="BJ141" i="16" s="1"/>
  <c r="AX149" i="16"/>
  <c r="BJ149" i="16" s="1"/>
  <c r="AX157" i="16"/>
  <c r="BJ157" i="16" s="1"/>
  <c r="AX165" i="16"/>
  <c r="BJ165" i="16" s="1"/>
  <c r="AX209" i="16"/>
  <c r="BJ209" i="16" s="1"/>
  <c r="AX210" i="16"/>
  <c r="BJ210" i="16" s="1"/>
  <c r="AX264" i="16"/>
  <c r="BJ264" i="16" s="1"/>
  <c r="AX296" i="16"/>
  <c r="BJ296" i="16" s="1"/>
  <c r="AX479" i="16"/>
  <c r="BJ479" i="16" s="1"/>
  <c r="AX454" i="16"/>
  <c r="BJ454" i="16" s="1"/>
  <c r="AX509" i="16"/>
  <c r="BJ509" i="16" s="1"/>
  <c r="AX536" i="16"/>
  <c r="BJ536" i="16" s="1"/>
  <c r="AX470" i="16"/>
  <c r="BJ470" i="16" s="1"/>
  <c r="AX529" i="16"/>
  <c r="BJ529" i="16" s="1"/>
  <c r="AX50" i="16"/>
  <c r="BJ50" i="16" s="1"/>
  <c r="AX142" i="16"/>
  <c r="BJ142" i="16" s="1"/>
  <c r="AX150" i="16"/>
  <c r="BJ150" i="16" s="1"/>
  <c r="AX158" i="16"/>
  <c r="BJ158" i="16" s="1"/>
  <c r="AX166" i="16"/>
  <c r="BJ166" i="16" s="1"/>
  <c r="AX174" i="16"/>
  <c r="BJ174" i="16" s="1"/>
  <c r="AX196" i="16"/>
  <c r="BJ196" i="16" s="1"/>
  <c r="AX228" i="16"/>
  <c r="BJ228" i="16" s="1"/>
  <c r="AX238" i="16"/>
  <c r="BJ238" i="16" s="1"/>
  <c r="AX308" i="16"/>
  <c r="BJ308" i="16" s="1"/>
  <c r="AX325" i="16"/>
  <c r="BJ325" i="16" s="1"/>
  <c r="AX336" i="16"/>
  <c r="BJ336" i="16" s="1"/>
  <c r="AX294" i="16"/>
  <c r="BJ294" i="16" s="1"/>
  <c r="AX517" i="16"/>
  <c r="BJ517" i="16" s="1"/>
  <c r="AX320" i="16"/>
  <c r="BJ320" i="16" s="1"/>
  <c r="AX324" i="16"/>
  <c r="BJ324" i="16" s="1"/>
  <c r="AX338" i="16"/>
  <c r="BJ338" i="16" s="1"/>
  <c r="FM363" i="16"/>
  <c r="FM472" i="16"/>
  <c r="FM262" i="16"/>
  <c r="FM278" i="16"/>
  <c r="FM341" i="16"/>
  <c r="FM17" i="16"/>
  <c r="FM183" i="16"/>
  <c r="FM465" i="16"/>
  <c r="FM135" i="16"/>
  <c r="FM411" i="16"/>
  <c r="FM430" i="16"/>
  <c r="FM103" i="16"/>
  <c r="FM156" i="16"/>
  <c r="FM172" i="16"/>
  <c r="FM457" i="16"/>
  <c r="FM503" i="16"/>
  <c r="AX106" i="16"/>
  <c r="BJ106" i="16" s="1"/>
  <c r="AX440" i="16"/>
  <c r="BJ440" i="16" s="1"/>
  <c r="AX448" i="16"/>
  <c r="BJ448" i="16" s="1"/>
  <c r="AX490" i="16"/>
  <c r="BJ490" i="16" s="1"/>
  <c r="AX14" i="16"/>
  <c r="BJ14" i="16" s="1"/>
  <c r="AX30" i="16"/>
  <c r="BJ30" i="16" s="1"/>
  <c r="AX128" i="16"/>
  <c r="BJ128" i="16" s="1"/>
  <c r="AX297" i="16"/>
  <c r="BJ297" i="16" s="1"/>
  <c r="AX380" i="16"/>
  <c r="BJ380" i="16" s="1"/>
  <c r="AX400" i="16"/>
  <c r="BJ400" i="16" s="1"/>
  <c r="AX194" i="16"/>
  <c r="BJ194" i="16" s="1"/>
  <c r="AX276" i="16"/>
  <c r="BJ276" i="16" s="1"/>
  <c r="AX467" i="16"/>
  <c r="BJ467" i="16" s="1"/>
  <c r="AX108" i="16"/>
  <c r="BJ108" i="16" s="1"/>
  <c r="AX190" i="16"/>
  <c r="BJ190" i="16" s="1"/>
  <c r="AX250" i="16"/>
  <c r="BJ250" i="16" s="1"/>
  <c r="AX269" i="16"/>
  <c r="BJ269" i="16" s="1"/>
  <c r="AX289" i="16"/>
  <c r="BJ289" i="16" s="1"/>
  <c r="AX443" i="16"/>
  <c r="BJ443" i="16" s="1"/>
  <c r="AX35" i="16"/>
  <c r="BJ35" i="16" s="1"/>
  <c r="AX7" i="16"/>
  <c r="BJ7" i="16" s="1"/>
  <c r="AX23" i="16"/>
  <c r="BJ23" i="16" s="1"/>
  <c r="AX191" i="16"/>
  <c r="BJ191" i="16" s="1"/>
  <c r="AX461" i="16"/>
  <c r="BJ461" i="16" s="1"/>
  <c r="AX90" i="16"/>
  <c r="BJ90" i="16" s="1"/>
  <c r="AX185" i="16"/>
  <c r="BJ185" i="16" s="1"/>
  <c r="AX279" i="16"/>
  <c r="BJ279" i="16" s="1"/>
  <c r="FM313" i="16"/>
  <c r="FM303" i="16"/>
  <c r="AX286" i="16"/>
  <c r="BJ286" i="16" s="1"/>
  <c r="AX337" i="16"/>
  <c r="BJ337" i="16" s="1"/>
  <c r="AX494" i="16"/>
  <c r="BJ494" i="16" s="1"/>
  <c r="AX442" i="16"/>
  <c r="BJ442" i="16" s="1"/>
  <c r="AX446" i="16"/>
  <c r="BJ446" i="16" s="1"/>
  <c r="AX450" i="16"/>
  <c r="BJ450" i="16" s="1"/>
  <c r="AX478" i="16"/>
  <c r="BJ478" i="16" s="1"/>
  <c r="AX40" i="16"/>
  <c r="BJ40" i="16" s="1"/>
  <c r="AX4" i="16"/>
  <c r="BJ4" i="16" s="1"/>
  <c r="AX16" i="16"/>
  <c r="BJ16" i="16" s="1"/>
  <c r="AX20" i="16"/>
  <c r="BJ20" i="16" s="1"/>
  <c r="AX32" i="16"/>
  <c r="BJ32" i="16" s="1"/>
  <c r="AX275" i="16"/>
  <c r="BJ275" i="16" s="1"/>
  <c r="AX434" i="16"/>
  <c r="BJ434" i="16" s="1"/>
  <c r="AX182" i="16"/>
  <c r="BJ182" i="16" s="1"/>
  <c r="AX281" i="16"/>
  <c r="BJ281" i="16" s="1"/>
  <c r="AX348" i="16"/>
  <c r="BJ348" i="16" s="1"/>
  <c r="AX376" i="16"/>
  <c r="BJ376" i="16" s="1"/>
  <c r="AX396" i="16"/>
  <c r="BJ396" i="16" s="1"/>
  <c r="AX411" i="16"/>
  <c r="BJ411" i="16" s="1"/>
  <c r="AX419" i="16"/>
  <c r="BJ419" i="16" s="1"/>
  <c r="AX300" i="16"/>
  <c r="BJ300" i="16" s="1"/>
  <c r="AX452" i="16"/>
  <c r="BJ452" i="16" s="1"/>
  <c r="AX465" i="16"/>
  <c r="BJ465" i="16" s="1"/>
  <c r="AX469" i="16"/>
  <c r="BJ469" i="16" s="1"/>
  <c r="AX107" i="16"/>
  <c r="BJ107" i="16" s="1"/>
  <c r="AX339" i="16"/>
  <c r="BJ339" i="16" s="1"/>
  <c r="AX372" i="16"/>
  <c r="BJ372" i="16" s="1"/>
  <c r="AX184" i="16"/>
  <c r="BJ184" i="16" s="1"/>
  <c r="AX243" i="16"/>
  <c r="BJ243" i="16" s="1"/>
  <c r="AX261" i="16"/>
  <c r="BJ261" i="16" s="1"/>
  <c r="AX273" i="16"/>
  <c r="BJ273" i="16" s="1"/>
  <c r="AX305" i="16"/>
  <c r="BJ305" i="16" s="1"/>
  <c r="AX229" i="16"/>
  <c r="BJ229" i="16" s="1"/>
  <c r="AX477" i="16"/>
  <c r="BJ477" i="16" s="1"/>
  <c r="AX484" i="16"/>
  <c r="BJ484" i="16" s="1"/>
  <c r="AX533" i="16"/>
  <c r="BJ533" i="16" s="1"/>
  <c r="AX441" i="16"/>
  <c r="BJ441" i="16" s="1"/>
  <c r="AX449" i="16"/>
  <c r="BJ449" i="16" s="1"/>
  <c r="AX523" i="16"/>
  <c r="BJ523" i="16" s="1"/>
  <c r="AX491" i="16"/>
  <c r="BJ491" i="16" s="1"/>
  <c r="AX505" i="16"/>
  <c r="BJ505" i="16" s="1"/>
  <c r="AX535" i="16"/>
  <c r="BJ535" i="16" s="1"/>
  <c r="AX38" i="16"/>
  <c r="BJ38" i="16" s="1"/>
  <c r="AX54" i="16"/>
  <c r="BJ54" i="16" s="1"/>
  <c r="AX29" i="16"/>
  <c r="BJ29" i="16" s="1"/>
  <c r="AX33" i="16"/>
  <c r="BJ33" i="16" s="1"/>
  <c r="AX242" i="16"/>
  <c r="BJ242" i="16" s="1"/>
  <c r="AX316" i="16"/>
  <c r="BJ316" i="16" s="1"/>
  <c r="AX483" i="16"/>
  <c r="BJ483" i="16" s="1"/>
  <c r="AX519" i="16"/>
  <c r="BJ519" i="16" s="1"/>
  <c r="AX114" i="16"/>
  <c r="BJ114" i="16" s="1"/>
  <c r="AX122" i="16"/>
  <c r="BJ122" i="16" s="1"/>
  <c r="AX126" i="16"/>
  <c r="BJ126" i="16" s="1"/>
  <c r="AX215" i="16"/>
  <c r="BJ215" i="16" s="1"/>
  <c r="AX520" i="16"/>
  <c r="BJ520" i="16" s="1"/>
  <c r="AX532" i="16"/>
  <c r="BJ532" i="16" s="1"/>
  <c r="AX459" i="16"/>
  <c r="BJ459" i="16" s="1"/>
  <c r="AX472" i="16"/>
  <c r="BJ472" i="16" s="1"/>
  <c r="AX507" i="16"/>
  <c r="BJ507" i="16" s="1"/>
  <c r="AX518" i="16"/>
  <c r="BJ518" i="16" s="1"/>
  <c r="AX60" i="16"/>
  <c r="BJ60" i="16" s="1"/>
  <c r="AX68" i="16"/>
  <c r="BJ68" i="16" s="1"/>
  <c r="AX76" i="16"/>
  <c r="BJ76" i="16" s="1"/>
  <c r="AX84" i="16"/>
  <c r="BJ84" i="16" s="1"/>
  <c r="AX92" i="16"/>
  <c r="BJ92" i="16" s="1"/>
  <c r="AX100" i="16"/>
  <c r="BJ100" i="16" s="1"/>
  <c r="AX111" i="16"/>
  <c r="BJ111" i="16" s="1"/>
  <c r="AX119" i="16"/>
  <c r="BJ119" i="16" s="1"/>
  <c r="AX127" i="16"/>
  <c r="BJ127" i="16" s="1"/>
  <c r="AX263" i="16"/>
  <c r="BJ263" i="16" s="1"/>
  <c r="AX295" i="16"/>
  <c r="BJ295" i="16" s="1"/>
  <c r="AX374" i="16"/>
  <c r="BJ374" i="16" s="1"/>
  <c r="AX390" i="16"/>
  <c r="BJ390" i="16" s="1"/>
  <c r="AX406" i="16"/>
  <c r="BJ406" i="16" s="1"/>
  <c r="AX412" i="16"/>
  <c r="BJ412" i="16" s="1"/>
  <c r="AX421" i="16"/>
  <c r="BJ421" i="16" s="1"/>
  <c r="FM306" i="16"/>
  <c r="FM530" i="16"/>
  <c r="FM289" i="16"/>
  <c r="FM441" i="16"/>
  <c r="FM527" i="16"/>
  <c r="FM297" i="16"/>
  <c r="FM464" i="16"/>
  <c r="FM453" i="16"/>
  <c r="FM449" i="16"/>
  <c r="FM508" i="16"/>
  <c r="FM524" i="16"/>
  <c r="FM315" i="16"/>
  <c r="FM461" i="16"/>
  <c r="FM129" i="16"/>
  <c r="FM145" i="16"/>
  <c r="FM161" i="16"/>
  <c r="FM177" i="16"/>
  <c r="FM450" i="16"/>
  <c r="FM376" i="16"/>
  <c r="FM399" i="16"/>
  <c r="FM144" i="16"/>
  <c r="FM152" i="16"/>
  <c r="FM168" i="16"/>
  <c r="FM447" i="16"/>
  <c r="FM505" i="16"/>
  <c r="FM240" i="16"/>
  <c r="FM421" i="16"/>
  <c r="FM407" i="16"/>
  <c r="FM423" i="16"/>
  <c r="FM304" i="16"/>
  <c r="FM518" i="16"/>
  <c r="FM535" i="16"/>
  <c r="FM514" i="16"/>
  <c r="FM517" i="16"/>
  <c r="FM143" i="16"/>
  <c r="FM132" i="16"/>
  <c r="FM401" i="16"/>
  <c r="FM526" i="16"/>
  <c r="FM534" i="16"/>
  <c r="FM351" i="16"/>
  <c r="FM311" i="16"/>
  <c r="FM499" i="16"/>
  <c r="FM335" i="16"/>
  <c r="FM470" i="16"/>
  <c r="FM242" i="16"/>
  <c r="FM130" i="16"/>
  <c r="FM536" i="16"/>
  <c r="FM426" i="16"/>
  <c r="FM15" i="16"/>
  <c r="FM368" i="16"/>
  <c r="FM245" i="16"/>
  <c r="FM25" i="16"/>
  <c r="FM267" i="16"/>
  <c r="FM153" i="16"/>
  <c r="FM169" i="16"/>
  <c r="FM259" i="16"/>
  <c r="FM275" i="16"/>
  <c r="FM136" i="16"/>
  <c r="FM45" i="16"/>
  <c r="FM27" i="16"/>
  <c r="FM496" i="16"/>
  <c r="FM331" i="16"/>
  <c r="FM284" i="16"/>
  <c r="FM9" i="16"/>
  <c r="FM371" i="16"/>
  <c r="FM258" i="16"/>
  <c r="FM495" i="16"/>
  <c r="FM190" i="16"/>
  <c r="FM149" i="16"/>
  <c r="FM197" i="16"/>
  <c r="FM522" i="16"/>
  <c r="FM404" i="16"/>
  <c r="FM327" i="16"/>
  <c r="FM40" i="16"/>
  <c r="FM261" i="16"/>
  <c r="FM277" i="16"/>
  <c r="FM270" i="16"/>
  <c r="FM323" i="16"/>
  <c r="FM141" i="16"/>
  <c r="FM140" i="16"/>
  <c r="FM431" i="16"/>
  <c r="FM217" i="16"/>
  <c r="FM167" i="16"/>
  <c r="FM416" i="16"/>
  <c r="FM338" i="16"/>
  <c r="FM415" i="16"/>
  <c r="FM466" i="16"/>
  <c r="FM137" i="16"/>
  <c r="FM405" i="16"/>
  <c r="FM138" i="16"/>
  <c r="FM162" i="16"/>
  <c r="FM178" i="16"/>
  <c r="FM380" i="16"/>
  <c r="FM388" i="16"/>
  <c r="FM339" i="16"/>
  <c r="FM8" i="16"/>
  <c r="FM23" i="16"/>
  <c r="FM362" i="16"/>
  <c r="FM296" i="16"/>
  <c r="FM287" i="16"/>
  <c r="FM33" i="16"/>
  <c r="FM35" i="16"/>
  <c r="FM128" i="16"/>
  <c r="FM160" i="16"/>
  <c r="FM176" i="16"/>
  <c r="FM403" i="16"/>
  <c r="FM337" i="16"/>
  <c r="FM316" i="16"/>
  <c r="FM18" i="16"/>
  <c r="FM330" i="16"/>
  <c r="FM367" i="16"/>
  <c r="FM28" i="16"/>
  <c r="FM24" i="16"/>
  <c r="FM344" i="16"/>
  <c r="FM389" i="16"/>
  <c r="FM419" i="16"/>
  <c r="FM236" i="16"/>
  <c r="FM221" i="16"/>
  <c r="FM146" i="16"/>
  <c r="FM154" i="16"/>
  <c r="FM170" i="16"/>
  <c r="FM283" i="16"/>
  <c r="FM532" i="16"/>
  <c r="FM445" i="16"/>
  <c r="FM507" i="16"/>
  <c r="FM409" i="16"/>
  <c r="FM498" i="16"/>
  <c r="FM32" i="16"/>
  <c r="FM30" i="16"/>
  <c r="FM361" i="16"/>
  <c r="FM294" i="16"/>
  <c r="FM164" i="16"/>
  <c r="FM440" i="16"/>
  <c r="FM448" i="16"/>
  <c r="FM384" i="16"/>
  <c r="FM184" i="16"/>
  <c r="FM180" i="16"/>
  <c r="FM205" i="16"/>
  <c r="FM340" i="16"/>
  <c r="FM314" i="16"/>
  <c r="FM394" i="16"/>
  <c r="FM420" i="16"/>
  <c r="FM300" i="16"/>
  <c r="FM148" i="16"/>
  <c r="FM209" i="16"/>
  <c r="FM252" i="16"/>
  <c r="FM372" i="16"/>
  <c r="FM438" i="16"/>
  <c r="FM336" i="16"/>
  <c r="FM104" i="16"/>
  <c r="FM213" i="16"/>
  <c r="FM229" i="16"/>
  <c r="FM193" i="16"/>
  <c r="FM134" i="16"/>
  <c r="FM142" i="16"/>
  <c r="FM158" i="16"/>
  <c r="FM174" i="16"/>
  <c r="FM446" i="16"/>
  <c r="FM400" i="16"/>
  <c r="FM379" i="16"/>
  <c r="FM249" i="16"/>
  <c r="FM37" i="16"/>
  <c r="FM191" i="16"/>
  <c r="FM513" i="16"/>
  <c r="FM435" i="16"/>
  <c r="FM433" i="16"/>
  <c r="FM179" i="16"/>
  <c r="FM5" i="16"/>
  <c r="FM358" i="16"/>
  <c r="FM387" i="16"/>
  <c r="FM408" i="16"/>
  <c r="FM382" i="16"/>
  <c r="FM274" i="16"/>
  <c r="FM381" i="16"/>
  <c r="FM474" i="16"/>
  <c r="FM511" i="16"/>
  <c r="FM225" i="16"/>
  <c r="FM497" i="16"/>
  <c r="FM279" i="16"/>
  <c r="FM347" i="16"/>
  <c r="FM332" i="16"/>
  <c r="FM334" i="16"/>
  <c r="FM422" i="16"/>
  <c r="FM310" i="16"/>
  <c r="FM319" i="16"/>
  <c r="FM305" i="16"/>
  <c r="FM321" i="16"/>
  <c r="FM256" i="16"/>
  <c r="FM291" i="16"/>
  <c r="FM428" i="16"/>
  <c r="FM377" i="16"/>
  <c r="FM182" i="16"/>
  <c r="FM354" i="16"/>
  <c r="FM478" i="16"/>
  <c r="FM10" i="16"/>
  <c r="FM295" i="16"/>
  <c r="FM155" i="16"/>
  <c r="FM171" i="16"/>
  <c r="FM383" i="16"/>
  <c r="FM529" i="16"/>
  <c r="FM260" i="16"/>
  <c r="FM386" i="16"/>
  <c r="FM188" i="16"/>
  <c r="FM309" i="16"/>
  <c r="FM427" i="16"/>
  <c r="FM299" i="16"/>
  <c r="FM285" i="16"/>
  <c r="FM301" i="16"/>
  <c r="FM286" i="16"/>
  <c r="FM302" i="16"/>
  <c r="FM6" i="16"/>
  <c r="FM16" i="16"/>
  <c r="FM326" i="16"/>
  <c r="FM3" i="16"/>
  <c r="FM293" i="16"/>
  <c r="FM21" i="16"/>
  <c r="FM46" i="16"/>
  <c r="FM250" i="16"/>
  <c r="FM280" i="16"/>
  <c r="FM425" i="16"/>
  <c r="FM131" i="16"/>
  <c r="FM159" i="16"/>
  <c r="FM175" i="16"/>
  <c r="FM282" i="16"/>
  <c r="FM290" i="16"/>
  <c r="FM533" i="16"/>
  <c r="FM13" i="16"/>
  <c r="FM41" i="16"/>
  <c r="FM268" i="16"/>
  <c r="FM501" i="16"/>
  <c r="FM374" i="16"/>
  <c r="FM519" i="16"/>
  <c r="FM147" i="16"/>
  <c r="FM276" i="16"/>
  <c r="FM288" i="16"/>
  <c r="FM318" i="16"/>
  <c r="FM12" i="16"/>
  <c r="FM424" i="16"/>
  <c r="FM429" i="16"/>
  <c r="FM325" i="16"/>
  <c r="FM333" i="16"/>
  <c r="FM271" i="16"/>
  <c r="FM434" i="16"/>
  <c r="FM257" i="16"/>
  <c r="FM273" i="16"/>
  <c r="FM451" i="16"/>
  <c r="FM14" i="16"/>
  <c r="FM308" i="16"/>
  <c r="FM255" i="16"/>
  <c r="FM366" i="16"/>
  <c r="FM385" i="16"/>
  <c r="FM322" i="16"/>
  <c r="FM265" i="16"/>
  <c r="FM281" i="16"/>
  <c r="FM186" i="16"/>
  <c r="FM373" i="16"/>
  <c r="FM473" i="16"/>
  <c r="FM139" i="16"/>
  <c r="FM163" i="16"/>
  <c r="FM375" i="16"/>
  <c r="FM29" i="16"/>
  <c r="FM437" i="16"/>
  <c r="FM378" i="16"/>
  <c r="FM266" i="16"/>
  <c r="FM360" i="16"/>
  <c r="FM44" i="16"/>
  <c r="BJ515" i="15"/>
  <c r="BJ136" i="15"/>
  <c r="BM463" i="15"/>
  <c r="BM311" i="15"/>
  <c r="BM483" i="15"/>
  <c r="BM510" i="15"/>
  <c r="BM519" i="15"/>
  <c r="BJ384" i="15"/>
  <c r="BM533" i="15"/>
  <c r="BM327" i="15"/>
  <c r="BM503" i="15"/>
  <c r="BJ508" i="15"/>
  <c r="BM63" i="15"/>
  <c r="BJ429" i="15"/>
  <c r="BM242" i="15"/>
  <c r="BM501" i="15"/>
  <c r="BJ477" i="15"/>
  <c r="BM481" i="15"/>
  <c r="BJ225" i="15"/>
  <c r="BM333" i="15"/>
  <c r="BJ460" i="15"/>
  <c r="BJ421" i="15"/>
  <c r="BJ471" i="15"/>
  <c r="BM267" i="15"/>
  <c r="BM59" i="15"/>
  <c r="BM452" i="15"/>
  <c r="BM328" i="15"/>
  <c r="BJ380" i="15"/>
  <c r="BM230" i="15"/>
  <c r="BM465" i="15"/>
  <c r="BJ144" i="15"/>
  <c r="BJ410" i="15"/>
  <c r="BJ418" i="15"/>
  <c r="BJ426" i="15"/>
  <c r="BJ108" i="15"/>
  <c r="BM502" i="15"/>
  <c r="BM500" i="15"/>
  <c r="BM257" i="15"/>
  <c r="BM425" i="15"/>
  <c r="BM245" i="15"/>
  <c r="BJ139" i="15"/>
  <c r="BJ138" i="15"/>
  <c r="BJ520" i="15"/>
  <c r="BM388" i="15"/>
  <c r="BM392" i="15"/>
  <c r="BJ505" i="15"/>
  <c r="BM329" i="15"/>
  <c r="BM220" i="15"/>
  <c r="BM256" i="15"/>
  <c r="BJ402" i="15"/>
  <c r="BM495" i="15"/>
  <c r="BM269" i="15"/>
  <c r="BJ152" i="15"/>
  <c r="BM251" i="15"/>
  <c r="BJ339" i="15"/>
  <c r="BM469" i="15"/>
  <c r="BJ134" i="15"/>
  <c r="BM249" i="15"/>
  <c r="BM470" i="15"/>
  <c r="BJ428" i="15"/>
  <c r="BJ293" i="15"/>
  <c r="BJ399" i="15"/>
  <c r="BM216" i="15"/>
  <c r="BM261" i="15"/>
  <c r="BJ113" i="15"/>
  <c r="BJ376" i="15"/>
  <c r="BJ523" i="15"/>
  <c r="BJ127" i="15"/>
  <c r="BJ371" i="15"/>
  <c r="BM322" i="15"/>
  <c r="BM457" i="15"/>
  <c r="BM259" i="15"/>
  <c r="BM321" i="15"/>
  <c r="BM429" i="15"/>
  <c r="BM475" i="15"/>
  <c r="BM369" i="15"/>
  <c r="BM391" i="15"/>
  <c r="BM509" i="15"/>
  <c r="BM103" i="15"/>
  <c r="BJ448" i="15"/>
  <c r="BM12" i="15"/>
  <c r="BM273" i="15"/>
  <c r="BJ440" i="15"/>
  <c r="BJ458" i="15"/>
  <c r="BJ109" i="15"/>
  <c r="BM451" i="15"/>
  <c r="BJ19" i="15"/>
  <c r="BJ389" i="15"/>
  <c r="BM228" i="15"/>
  <c r="BM332" i="15"/>
  <c r="BM272" i="15"/>
  <c r="BJ415" i="15"/>
  <c r="BJ232" i="15"/>
  <c r="BM260" i="15"/>
  <c r="BM62" i="15"/>
  <c r="BJ526" i="15"/>
  <c r="BJ213" i="15"/>
  <c r="BM270" i="15"/>
  <c r="BM330" i="15"/>
  <c r="BJ120" i="15"/>
  <c r="BJ395" i="15"/>
  <c r="BJ480" i="15"/>
  <c r="BM336" i="15"/>
  <c r="BM224" i="15"/>
  <c r="BJ168" i="15"/>
  <c r="BM454" i="15"/>
  <c r="BJ125" i="15"/>
  <c r="BJ504" i="15"/>
  <c r="BM284" i="15"/>
  <c r="BJ164" i="15"/>
  <c r="BM341" i="15"/>
  <c r="BM319" i="15"/>
  <c r="BM412" i="15"/>
  <c r="BM240" i="15"/>
  <c r="BJ377" i="15"/>
  <c r="BJ334" i="15"/>
  <c r="BM47" i="15"/>
  <c r="BM106" i="15"/>
  <c r="BJ447" i="15"/>
  <c r="BJ467" i="15"/>
  <c r="BM414" i="15"/>
  <c r="BJ110" i="15"/>
  <c r="BJ128" i="15"/>
  <c r="BM499" i="15"/>
  <c r="BJ135" i="15"/>
  <c r="BM459" i="15"/>
  <c r="BJ522" i="15"/>
  <c r="BM522" i="15"/>
  <c r="BJ186" i="15"/>
  <c r="BJ198" i="15"/>
  <c r="BM518" i="15"/>
  <c r="BM11" i="15"/>
  <c r="BJ118" i="15"/>
  <c r="BJ140" i="15"/>
  <c r="BM217" i="15"/>
  <c r="BM449" i="15"/>
  <c r="BJ379" i="15"/>
  <c r="BM446" i="15"/>
  <c r="BJ475" i="15"/>
  <c r="BJ141" i="15"/>
  <c r="BM14" i="15"/>
  <c r="BJ129" i="15"/>
  <c r="BJ131" i="15"/>
  <c r="BJ407" i="15"/>
  <c r="BJ365" i="15"/>
  <c r="BM531" i="15"/>
  <c r="BJ390" i="15"/>
  <c r="BJ107" i="15"/>
  <c r="BJ519" i="15"/>
  <c r="BJ329" i="15"/>
  <c r="BJ330" i="15"/>
  <c r="BM523" i="15"/>
  <c r="BJ497" i="15"/>
  <c r="BJ119" i="15"/>
  <c r="BM265" i="15"/>
  <c r="BM19" i="15"/>
  <c r="BM277" i="15"/>
  <c r="BM477" i="15"/>
  <c r="BM374" i="15"/>
  <c r="BJ375" i="15"/>
  <c r="BM462" i="15"/>
  <c r="BJ414" i="15"/>
  <c r="BJ451" i="15"/>
  <c r="BJ5" i="15"/>
  <c r="BJ133" i="15"/>
  <c r="BM264" i="15"/>
  <c r="BJ337" i="15"/>
  <c r="BM7" i="15"/>
  <c r="BJ111" i="15"/>
  <c r="BM248" i="15"/>
  <c r="BM279" i="15"/>
  <c r="BM275" i="15"/>
  <c r="BJ536" i="15"/>
  <c r="BM252" i="15"/>
  <c r="BJ182" i="15"/>
  <c r="BJ190" i="15"/>
  <c r="BJ194" i="15"/>
  <c r="BJ202" i="15"/>
  <c r="BJ206" i="15"/>
  <c r="BJ210" i="15"/>
  <c r="BJ312" i="15"/>
  <c r="BJ15" i="15"/>
  <c r="BM73" i="15"/>
  <c r="BM44" i="15"/>
  <c r="BM253" i="15"/>
  <c r="BM390" i="15"/>
  <c r="BJ115" i="15"/>
  <c r="BJ332" i="15"/>
  <c r="BM22" i="15"/>
  <c r="BJ320" i="15"/>
  <c r="BM293" i="15"/>
  <c r="BM297" i="15"/>
  <c r="BJ456" i="15"/>
  <c r="BJ233" i="15"/>
  <c r="BJ309" i="15"/>
  <c r="BM432" i="15"/>
  <c r="BM394" i="15"/>
  <c r="BM402" i="15"/>
  <c r="BJ411" i="15"/>
  <c r="BM9" i="15"/>
  <c r="BM20" i="15"/>
  <c r="BM258" i="15"/>
  <c r="BM227" i="15"/>
  <c r="BJ403" i="15"/>
  <c r="BJ176" i="15"/>
  <c r="BM371" i="15"/>
  <c r="BJ114" i="15"/>
  <c r="BJ121" i="15"/>
  <c r="BJ386" i="15"/>
  <c r="BM21" i="15"/>
  <c r="BJ112" i="15"/>
  <c r="BJ327" i="15"/>
  <c r="BM51" i="15"/>
  <c r="BJ289" i="15"/>
  <c r="BJ305" i="15"/>
  <c r="BJ354" i="15"/>
  <c r="BM331" i="15"/>
  <c r="BJ500" i="15"/>
  <c r="BJ291" i="15"/>
  <c r="BJ159" i="15"/>
  <c r="BM233" i="15"/>
  <c r="BJ155" i="15"/>
  <c r="BM410" i="15"/>
  <c r="BM3" i="15"/>
  <c r="BM17" i="15"/>
  <c r="BM464" i="15"/>
  <c r="BJ21" i="15"/>
  <c r="BJ20" i="15"/>
  <c r="BJ408" i="15"/>
  <c r="BJ463" i="15"/>
  <c r="BJ340" i="15"/>
  <c r="BJ367" i="15"/>
  <c r="BJ295" i="15"/>
  <c r="BM468" i="15"/>
  <c r="BM497" i="15"/>
  <c r="BM318" i="15"/>
  <c r="BM426" i="15"/>
  <c r="BM448" i="15"/>
  <c r="BJ438" i="15"/>
  <c r="BM225" i="15"/>
  <c r="BM315" i="15"/>
  <c r="BM422" i="15"/>
  <c r="BM18" i="15"/>
  <c r="BJ420" i="15"/>
  <c r="BJ461" i="15"/>
  <c r="BJ474" i="15"/>
  <c r="BM158" i="15"/>
  <c r="BM58" i="15"/>
  <c r="BJ215" i="15"/>
  <c r="BJ326" i="15"/>
  <c r="BM368" i="15"/>
  <c r="BM396" i="15"/>
  <c r="BM283" i="15"/>
  <c r="BJ179" i="15"/>
  <c r="BJ387" i="15"/>
  <c r="BM4" i="15"/>
  <c r="BJ163" i="15"/>
  <c r="BM36" i="15"/>
  <c r="BM244" i="15"/>
  <c r="BM372" i="15"/>
  <c r="BJ373" i="15"/>
  <c r="BM124" i="15"/>
  <c r="BM140" i="15"/>
  <c r="BJ219" i="15"/>
  <c r="BJ495" i="15"/>
  <c r="BM6" i="15"/>
  <c r="BM413" i="15"/>
  <c r="BM417" i="15"/>
  <c r="BJ433" i="15"/>
  <c r="BJ462" i="15"/>
  <c r="BJ321" i="15"/>
  <c r="BM52" i="15"/>
  <c r="BJ130" i="15"/>
  <c r="BM13" i="15"/>
  <c r="BM24" i="15"/>
  <c r="BM10" i="15"/>
  <c r="BM23" i="15"/>
  <c r="BM236" i="15"/>
  <c r="BM281" i="15"/>
  <c r="BJ464" i="15"/>
  <c r="BJ146" i="15"/>
  <c r="BJ123" i="15"/>
  <c r="BM338" i="15"/>
  <c r="BJ145" i="15"/>
  <c r="BM262" i="15"/>
  <c r="BJ328" i="15"/>
  <c r="BJ227" i="15"/>
  <c r="BJ310" i="15"/>
  <c r="BM60" i="15"/>
  <c r="BJ417" i="15"/>
  <c r="BJ231" i="15"/>
  <c r="BM439" i="15"/>
  <c r="BJ116" i="15"/>
  <c r="BM339" i="15"/>
  <c r="BM479" i="15"/>
  <c r="BJ502" i="15"/>
  <c r="BJ13" i="15"/>
  <c r="BJ65" i="15"/>
  <c r="BM102" i="15"/>
  <c r="BJ412" i="15"/>
  <c r="BJ527" i="15"/>
  <c r="BJ217" i="15"/>
  <c r="BJ510" i="15"/>
  <c r="BJ331" i="15"/>
  <c r="BJ501" i="15"/>
  <c r="BM5" i="15"/>
  <c r="BJ132" i="15"/>
  <c r="BJ175" i="15"/>
  <c r="BM428" i="15"/>
  <c r="BJ333" i="15"/>
  <c r="BM516" i="15"/>
  <c r="BJ124" i="15"/>
  <c r="BJ419" i="15"/>
  <c r="BM467" i="15"/>
  <c r="BM238" i="15"/>
  <c r="BM490" i="15"/>
  <c r="BJ315" i="15"/>
  <c r="BJ323" i="15"/>
  <c r="BM114" i="15"/>
  <c r="BM130" i="15"/>
  <c r="BM146" i="15"/>
  <c r="BM160" i="15"/>
  <c r="BM176" i="15"/>
  <c r="BM373" i="15"/>
  <c r="BJ476" i="15"/>
  <c r="BM237" i="15"/>
  <c r="BJ303" i="15"/>
  <c r="BM231" i="15"/>
  <c r="BM268" i="15"/>
  <c r="BJ383" i="15"/>
  <c r="BJ147" i="15"/>
  <c r="BJ156" i="15"/>
  <c r="BM100" i="15"/>
  <c r="BM104" i="15"/>
  <c r="BM395" i="15"/>
  <c r="BJ83" i="15"/>
  <c r="BJ60" i="15"/>
  <c r="BJ89" i="15"/>
  <c r="BJ85" i="15"/>
  <c r="BJ62" i="15"/>
  <c r="BJ297" i="15"/>
  <c r="BJ369" i="15"/>
  <c r="BJ423" i="15"/>
  <c r="BM97" i="15"/>
  <c r="BJ81" i="15"/>
  <c r="BJ92" i="15"/>
  <c r="BM118" i="15"/>
  <c r="BM134" i="15"/>
  <c r="BM156" i="15"/>
  <c r="BM172" i="15"/>
  <c r="BM493" i="15"/>
  <c r="BJ391" i="15"/>
  <c r="BJ23" i="15"/>
  <c r="BJ172" i="15"/>
  <c r="BM447" i="15"/>
  <c r="BM381" i="15"/>
  <c r="BM243" i="15"/>
  <c r="BJ465" i="15"/>
  <c r="BJ518" i="15"/>
  <c r="BM43" i="15"/>
  <c r="BJ216" i="15"/>
  <c r="BJ221" i="15"/>
  <c r="BM433" i="15"/>
  <c r="BM26" i="15"/>
  <c r="BM215" i="15"/>
  <c r="BJ223" i="15"/>
  <c r="BJ69" i="15"/>
  <c r="BJ381" i="15"/>
  <c r="BJ443" i="15"/>
  <c r="BJ7" i="15"/>
  <c r="BM232" i="15"/>
  <c r="BJ382" i="15"/>
  <c r="BJ388" i="15"/>
  <c r="BJ3" i="15"/>
  <c r="BJ416" i="15"/>
  <c r="BJ514" i="15"/>
  <c r="BM421" i="15"/>
  <c r="BJ503" i="15"/>
  <c r="BM161" i="15"/>
  <c r="BJ184" i="15"/>
  <c r="BJ188" i="15"/>
  <c r="BJ192" i="15"/>
  <c r="BJ196" i="15"/>
  <c r="BJ200" i="15"/>
  <c r="BJ204" i="15"/>
  <c r="BJ208" i="15"/>
  <c r="BM344" i="15"/>
  <c r="BM348" i="15"/>
  <c r="BM352" i="15"/>
  <c r="BM356" i="15"/>
  <c r="BM360" i="15"/>
  <c r="BJ11" i="15"/>
  <c r="BJ324" i="15"/>
  <c r="BJ67" i="15"/>
  <c r="BJ348" i="15"/>
  <c r="BJ486" i="15"/>
  <c r="BM434" i="15"/>
  <c r="BM88" i="15"/>
  <c r="BJ37" i="15"/>
  <c r="BM362" i="15"/>
  <c r="BJ511" i="15"/>
  <c r="BM85" i="15"/>
  <c r="BM96" i="15"/>
  <c r="BJ142" i="15"/>
  <c r="BM241" i="15"/>
  <c r="BJ405" i="15"/>
  <c r="BM247" i="15"/>
  <c r="BJ87" i="15"/>
  <c r="BM121" i="15"/>
  <c r="BJ483" i="15"/>
  <c r="BJ484" i="15"/>
  <c r="BJ54" i="15"/>
  <c r="BJ58" i="15"/>
  <c r="BM239" i="15"/>
  <c r="BJ446" i="15"/>
  <c r="BM266" i="15"/>
  <c r="BJ498" i="15"/>
  <c r="BM170" i="15"/>
  <c r="BJ57" i="15"/>
  <c r="BM67" i="15"/>
  <c r="BM28" i="15"/>
  <c r="BM66" i="15"/>
  <c r="BM376" i="15"/>
  <c r="BJ427" i="15"/>
  <c r="BJ61" i="15"/>
  <c r="BJ56" i="15"/>
  <c r="BJ93" i="15"/>
  <c r="BM70" i="15"/>
  <c r="BM482" i="15"/>
  <c r="BJ74" i="15"/>
  <c r="BJ86" i="15"/>
  <c r="BJ346" i="15"/>
  <c r="BM346" i="15"/>
  <c r="BM8" i="15"/>
  <c r="BM16" i="15"/>
  <c r="BJ286" i="15"/>
  <c r="BJ316" i="15"/>
  <c r="BJ374" i="15"/>
  <c r="BM250" i="15"/>
  <c r="BJ12" i="15"/>
  <c r="BM137" i="15"/>
  <c r="BJ356" i="15"/>
  <c r="BM64" i="15"/>
  <c r="BM79" i="15"/>
  <c r="BM90" i="15"/>
  <c r="BJ529" i="15"/>
  <c r="BJ26" i="15"/>
  <c r="BJ431" i="15"/>
  <c r="BM407" i="15"/>
  <c r="BJ494" i="15"/>
  <c r="BM486" i="15"/>
  <c r="BJ490" i="15"/>
  <c r="BJ122" i="15"/>
  <c r="BJ137" i="15"/>
  <c r="BM226" i="15"/>
  <c r="BJ167" i="15"/>
  <c r="BM431" i="15"/>
  <c r="BM50" i="15"/>
  <c r="BM159" i="15"/>
  <c r="BM184" i="15"/>
  <c r="BJ27" i="15"/>
  <c r="BJ425" i="15"/>
  <c r="BJ506" i="15"/>
  <c r="BJ398" i="15"/>
  <c r="BM375" i="15"/>
  <c r="BM204" i="15"/>
  <c r="BM55" i="15"/>
  <c r="BJ90" i="15"/>
  <c r="BM30" i="15"/>
  <c r="BJ48" i="15"/>
  <c r="BJ84" i="15"/>
  <c r="BM48" i="15"/>
  <c r="BM57" i="15"/>
  <c r="BJ66" i="15"/>
  <c r="BJ82" i="15"/>
  <c r="BM212" i="15"/>
  <c r="BM109" i="15"/>
  <c r="BM117" i="15"/>
  <c r="BM133" i="15"/>
  <c r="BM181" i="15"/>
  <c r="BM175" i="15"/>
  <c r="BJ361" i="15"/>
  <c r="BJ362" i="15"/>
  <c r="BJ422" i="15"/>
  <c r="BJ424" i="15"/>
  <c r="BJ430" i="15"/>
  <c r="BJ442" i="15"/>
  <c r="BM441" i="15"/>
  <c r="BJ455" i="15"/>
  <c r="BJ457" i="15"/>
  <c r="BJ517" i="15"/>
  <c r="BM163" i="15"/>
  <c r="BM491" i="15"/>
  <c r="BJ409" i="15"/>
  <c r="BJ71" i="15"/>
  <c r="BJ75" i="15"/>
  <c r="BJ52" i="15"/>
  <c r="BJ80" i="15"/>
  <c r="BJ97" i="15"/>
  <c r="BM111" i="15"/>
  <c r="BM151" i="15"/>
  <c r="BJ183" i="15"/>
  <c r="BJ187" i="15"/>
  <c r="BJ191" i="15"/>
  <c r="BJ195" i="15"/>
  <c r="BJ199" i="15"/>
  <c r="BJ311" i="15"/>
  <c r="BJ319" i="15"/>
  <c r="BJ368" i="15"/>
  <c r="BM443" i="15"/>
  <c r="BM489" i="15"/>
  <c r="BM169" i="15"/>
  <c r="BM405" i="15"/>
  <c r="BM25" i="15"/>
  <c r="BM61" i="15"/>
  <c r="BM178" i="15"/>
  <c r="BJ496" i="15"/>
  <c r="BJ378" i="15"/>
  <c r="BJ143" i="15"/>
  <c r="BJ218" i="15"/>
  <c r="BJ151" i="15"/>
  <c r="BJ394" i="15"/>
  <c r="BM456" i="15"/>
  <c r="BJ39" i="15"/>
  <c r="BM188" i="15"/>
  <c r="BM192" i="15"/>
  <c r="BM196" i="15"/>
  <c r="BM200" i="15"/>
  <c r="BM208" i="15"/>
  <c r="BJ437" i="15"/>
  <c r="BJ466" i="15"/>
  <c r="BJ41" i="15"/>
  <c r="BJ45" i="15"/>
  <c r="BM56" i="15"/>
  <c r="BJ24" i="15"/>
  <c r="BM34" i="15"/>
  <c r="BJ229" i="15"/>
  <c r="BM400" i="15"/>
  <c r="BJ453" i="15"/>
  <c r="BJ449" i="15"/>
  <c r="BJ470" i="15"/>
  <c r="BJ530" i="15"/>
  <c r="BJ534" i="15"/>
  <c r="BJ413" i="15"/>
  <c r="BM32" i="15"/>
  <c r="BJ53" i="15"/>
  <c r="BM38" i="15"/>
  <c r="BJ55" i="15"/>
  <c r="BM37" i="15"/>
  <c r="BM45" i="15"/>
  <c r="BJ78" i="15"/>
  <c r="BM120" i="15"/>
  <c r="BM136" i="15"/>
  <c r="BJ355" i="15"/>
  <c r="BJ359" i="15"/>
  <c r="BJ363" i="15"/>
  <c r="BM397" i="15"/>
  <c r="BM399" i="15"/>
  <c r="BM440" i="15"/>
  <c r="BJ214" i="15"/>
  <c r="BM119" i="15"/>
  <c r="BM135" i="15"/>
  <c r="BJ301" i="15"/>
  <c r="BJ342" i="15"/>
  <c r="BJ350" i="15"/>
  <c r="BJ358" i="15"/>
  <c r="BJ452" i="15"/>
  <c r="BJ493" i="15"/>
  <c r="BM494" i="15"/>
  <c r="BM75" i="15"/>
  <c r="BM83" i="15"/>
  <c r="BM94" i="15"/>
  <c r="BM27" i="15"/>
  <c r="BJ35" i="15"/>
  <c r="BJ51" i="15"/>
  <c r="BM112" i="15"/>
  <c r="BM126" i="15"/>
  <c r="BM142" i="15"/>
  <c r="BM164" i="15"/>
  <c r="BM155" i="15"/>
  <c r="BM309" i="15"/>
  <c r="BM387" i="15"/>
  <c r="BM498" i="15"/>
  <c r="BJ8" i="15"/>
  <c r="BM316" i="15"/>
  <c r="BJ392" i="15"/>
  <c r="BM408" i="15"/>
  <c r="BM416" i="15"/>
  <c r="BM379" i="15"/>
  <c r="BJ531" i="15"/>
  <c r="BJ22" i="15"/>
  <c r="BM35" i="15"/>
  <c r="BM82" i="15"/>
  <c r="BM87" i="15"/>
  <c r="BM95" i="15"/>
  <c r="BJ157" i="15"/>
  <c r="BM179" i="15"/>
  <c r="BM286" i="15"/>
  <c r="BJ288" i="15"/>
  <c r="BJ292" i="15"/>
  <c r="BJ296" i="15"/>
  <c r="BJ300" i="15"/>
  <c r="BJ304" i="15"/>
  <c r="BJ308" i="15"/>
  <c r="BJ343" i="15"/>
  <c r="BJ347" i="15"/>
  <c r="BJ351" i="15"/>
  <c r="BM488" i="15"/>
  <c r="BJ401" i="15"/>
  <c r="BJ9" i="15"/>
  <c r="BM174" i="15"/>
  <c r="BJ44" i="15"/>
  <c r="BJ72" i="15"/>
  <c r="BJ91" i="15"/>
  <c r="BJ99" i="15"/>
  <c r="BJ101" i="15"/>
  <c r="BJ103" i="15"/>
  <c r="BJ105" i="15"/>
  <c r="BM157" i="15"/>
  <c r="BM173" i="15"/>
  <c r="BM167" i="15"/>
  <c r="BM182" i="15"/>
  <c r="BM186" i="15"/>
  <c r="BM190" i="15"/>
  <c r="BM194" i="15"/>
  <c r="BM198" i="15"/>
  <c r="BM202" i="15"/>
  <c r="BM206" i="15"/>
  <c r="BM210" i="15"/>
  <c r="BM347" i="15"/>
  <c r="BM355" i="15"/>
  <c r="BM393" i="15"/>
  <c r="BM403" i="15"/>
  <c r="BM435" i="15"/>
  <c r="BM325" i="15"/>
  <c r="BJ294" i="15"/>
  <c r="BJ298" i="15"/>
  <c r="BM342" i="15"/>
  <c r="BM350" i="15"/>
  <c r="BM358" i="15"/>
  <c r="BJ366" i="15"/>
  <c r="BM529" i="15"/>
  <c r="BM46" i="15"/>
  <c r="BJ30" i="15"/>
  <c r="BM101" i="15"/>
  <c r="BM105" i="15"/>
  <c r="BM108" i="15"/>
  <c r="BM122" i="15"/>
  <c r="BM138" i="15"/>
  <c r="BM152" i="15"/>
  <c r="BM168" i="15"/>
  <c r="BJ314" i="15"/>
  <c r="BJ349" i="15"/>
  <c r="BJ357" i="15"/>
  <c r="BJ533" i="15"/>
  <c r="BJ153" i="15"/>
  <c r="BJ79" i="15"/>
  <c r="BJ40" i="15"/>
  <c r="BJ76" i="15"/>
  <c r="BJ34" i="15"/>
  <c r="BJ38" i="15"/>
  <c r="BJ50" i="15"/>
  <c r="BM162" i="15"/>
  <c r="BM113" i="15"/>
  <c r="BM129" i="15"/>
  <c r="BM145" i="15"/>
  <c r="BM149" i="15"/>
  <c r="BM165" i="15"/>
  <c r="BJ169" i="15"/>
  <c r="BJ211" i="15"/>
  <c r="BJ344" i="15"/>
  <c r="BM349" i="15"/>
  <c r="BJ352" i="15"/>
  <c r="BM357" i="15"/>
  <c r="BJ360" i="15"/>
  <c r="BJ436" i="15"/>
  <c r="BJ492" i="15"/>
  <c r="BJ482" i="15"/>
  <c r="BJ173" i="15"/>
  <c r="BJ224" i="15"/>
  <c r="BJ235" i="15"/>
  <c r="BJ237" i="15"/>
  <c r="BJ239" i="15"/>
  <c r="BJ241" i="15"/>
  <c r="BJ243" i="15"/>
  <c r="BJ245" i="15"/>
  <c r="BJ247" i="15"/>
  <c r="BJ249" i="15"/>
  <c r="BJ251" i="15"/>
  <c r="BJ253" i="15"/>
  <c r="BJ255" i="15"/>
  <c r="BJ257" i="15"/>
  <c r="BJ259" i="15"/>
  <c r="BJ261" i="15"/>
  <c r="BJ263" i="15"/>
  <c r="BJ265" i="15"/>
  <c r="BJ267" i="15"/>
  <c r="BJ269" i="15"/>
  <c r="BJ271" i="15"/>
  <c r="BJ273" i="15"/>
  <c r="BJ275" i="15"/>
  <c r="BJ277" i="15"/>
  <c r="BJ279" i="15"/>
  <c r="BJ282" i="15"/>
  <c r="BM291" i="15"/>
  <c r="BM295" i="15"/>
  <c r="BM299" i="15"/>
  <c r="BM303" i="15"/>
  <c r="BM307" i="15"/>
  <c r="BJ393" i="15"/>
  <c r="BJ435" i="15"/>
  <c r="BM487" i="15"/>
  <c r="BJ535" i="15"/>
  <c r="BJ17" i="15"/>
  <c r="BJ94" i="15"/>
  <c r="BM154" i="15"/>
  <c r="BJ36" i="15"/>
  <c r="BJ29" i="15"/>
  <c r="BJ31" i="15"/>
  <c r="BJ47" i="15"/>
  <c r="BM54" i="15"/>
  <c r="BJ96" i="15"/>
  <c r="BM78" i="15"/>
  <c r="BM166" i="15"/>
  <c r="BM115" i="15"/>
  <c r="BM131" i="15"/>
  <c r="BM147" i="15"/>
  <c r="BJ161" i="15"/>
  <c r="BM436" i="15"/>
  <c r="BJ397" i="15"/>
  <c r="BJ468" i="15"/>
  <c r="BJ285" i="15"/>
  <c r="BJ473" i="15"/>
  <c r="BM69" i="15"/>
  <c r="BM86" i="15"/>
  <c r="BM91" i="15"/>
  <c r="BM148" i="15"/>
  <c r="BM180" i="15"/>
  <c r="BJ290" i="15"/>
  <c r="BM354" i="15"/>
  <c r="BJ432" i="15"/>
  <c r="BJ32" i="15"/>
  <c r="BJ64" i="15"/>
  <c r="BJ68" i="15"/>
  <c r="BJ77" i="15"/>
  <c r="BM81" i="15"/>
  <c r="BJ88" i="15"/>
  <c r="BM92" i="15"/>
  <c r="BJ42" i="15"/>
  <c r="BJ46" i="15"/>
  <c r="BM53" i="15"/>
  <c r="BJ95" i="15"/>
  <c r="BJ98" i="15"/>
  <c r="BJ100" i="15"/>
  <c r="BJ102" i="15"/>
  <c r="BJ104" i="15"/>
  <c r="BM125" i="15"/>
  <c r="BM141" i="15"/>
  <c r="BJ181" i="15"/>
  <c r="BJ185" i="15"/>
  <c r="BJ189" i="15"/>
  <c r="BJ193" i="15"/>
  <c r="BJ197" i="15"/>
  <c r="BJ201" i="15"/>
  <c r="BJ205" i="15"/>
  <c r="BJ209" i="15"/>
  <c r="BJ406" i="15"/>
  <c r="BM401" i="15"/>
  <c r="BM398" i="15"/>
  <c r="BM437" i="15"/>
  <c r="BJ488" i="15"/>
  <c r="BJ487" i="15"/>
  <c r="BJ491" i="15"/>
  <c r="BJ485" i="15"/>
  <c r="BM485" i="15"/>
  <c r="BJ512" i="15"/>
  <c r="BM39" i="15"/>
  <c r="BJ43" i="15"/>
  <c r="BM33" i="15"/>
  <c r="BM41" i="15"/>
  <c r="BM49" i="15"/>
  <c r="BM110" i="15"/>
  <c r="BM128" i="15"/>
  <c r="BM144" i="15"/>
  <c r="BM177" i="15"/>
  <c r="BJ220" i="15"/>
  <c r="BJ226" i="15"/>
  <c r="BJ230" i="15"/>
  <c r="BJ364" i="15"/>
  <c r="BM107" i="15"/>
  <c r="BM127" i="15"/>
  <c r="BM143" i="15"/>
  <c r="BJ177" i="15"/>
  <c r="BJ318" i="15"/>
  <c r="BM343" i="15"/>
  <c r="BM351" i="15"/>
  <c r="BM359" i="15"/>
  <c r="BJ439" i="15"/>
  <c r="BJ528" i="15"/>
  <c r="BM153" i="15"/>
  <c r="BM211" i="15"/>
  <c r="BJ306" i="15"/>
  <c r="BJ10" i="15"/>
  <c r="BM71" i="15"/>
  <c r="BM72" i="15"/>
  <c r="BM80" i="15"/>
  <c r="BM89" i="15"/>
  <c r="BJ63" i="15"/>
  <c r="BJ70" i="15"/>
  <c r="BM74" i="15"/>
  <c r="BM99" i="15"/>
  <c r="BJ149" i="15"/>
  <c r="BM171" i="15"/>
  <c r="BJ283" i="15"/>
  <c r="BM289" i="15"/>
  <c r="BM301" i="15"/>
  <c r="BJ317" i="15"/>
  <c r="BM345" i="15"/>
  <c r="BM353" i="15"/>
  <c r="BM361" i="15"/>
  <c r="BJ489" i="15"/>
  <c r="BJ16" i="15"/>
  <c r="BJ14" i="15"/>
  <c r="BJ6" i="15"/>
  <c r="BM68" i="15"/>
  <c r="BM76" i="15"/>
  <c r="BM84" i="15"/>
  <c r="BM93" i="15"/>
  <c r="BM65" i="15"/>
  <c r="BJ73" i="15"/>
  <c r="BM77" i="15"/>
  <c r="BJ212" i="15"/>
  <c r="BM214" i="15"/>
  <c r="BM116" i="15"/>
  <c r="BM132" i="15"/>
  <c r="BJ234" i="15"/>
  <c r="BJ236" i="15"/>
  <c r="BJ238" i="15"/>
  <c r="BJ240" i="15"/>
  <c r="BJ242" i="15"/>
  <c r="BJ244" i="15"/>
  <c r="BJ246" i="15"/>
  <c r="BJ248" i="15"/>
  <c r="BJ250" i="15"/>
  <c r="BJ252" i="15"/>
  <c r="BJ254" i="15"/>
  <c r="BJ256" i="15"/>
  <c r="BJ258" i="15"/>
  <c r="BJ260" i="15"/>
  <c r="BJ262" i="15"/>
  <c r="BJ264" i="15"/>
  <c r="BJ266" i="15"/>
  <c r="BJ268" i="15"/>
  <c r="BJ270" i="15"/>
  <c r="BJ272" i="15"/>
  <c r="BJ274" i="15"/>
  <c r="BJ276" i="15"/>
  <c r="BJ278" i="15"/>
  <c r="BJ280" i="15"/>
  <c r="BJ284" i="15"/>
  <c r="BJ322" i="15"/>
  <c r="BM287" i="15"/>
  <c r="BM363" i="15"/>
  <c r="BM492" i="15"/>
  <c r="BM438" i="15"/>
  <c r="BJ441" i="15"/>
  <c r="BM31" i="15"/>
  <c r="BM29" i="15"/>
  <c r="BM42" i="15"/>
  <c r="BJ59" i="15"/>
  <c r="BJ106" i="15"/>
  <c r="BM123" i="15"/>
  <c r="BM139" i="15"/>
  <c r="BJ203" i="15"/>
  <c r="BJ207" i="15"/>
  <c r="BJ341" i="15"/>
  <c r="BJ434" i="15"/>
  <c r="BJ472" i="15"/>
  <c r="BM530" i="15"/>
  <c r="BJ165" i="15"/>
  <c r="BM213" i="15"/>
  <c r="BJ281" i="15"/>
  <c r="BJ302" i="15"/>
  <c r="BJ313" i="15"/>
  <c r="BJ345" i="15"/>
  <c r="BJ353" i="15"/>
  <c r="BJ18" i="15"/>
  <c r="BM40" i="15"/>
  <c r="BM305" i="15"/>
  <c r="BM501" i="1"/>
  <c r="BM442" i="1"/>
  <c r="BM536" i="1"/>
  <c r="BM528" i="1"/>
  <c r="BM520" i="1"/>
  <c r="BM527" i="1"/>
  <c r="BM486" i="1"/>
  <c r="BJ469" i="1"/>
  <c r="BJ447" i="1"/>
  <c r="BM462" i="1"/>
  <c r="BJ440" i="1"/>
  <c r="BM523" i="1"/>
  <c r="BJ451" i="1"/>
  <c r="BJ535" i="1"/>
  <c r="BJ531" i="1"/>
  <c r="BJ527" i="1"/>
  <c r="BJ523" i="1"/>
  <c r="BM509" i="1"/>
  <c r="BJ503" i="1"/>
  <c r="BJ476" i="1"/>
  <c r="BM532" i="1"/>
  <c r="BM524" i="1"/>
  <c r="BM516" i="1"/>
  <c r="BJ456" i="1"/>
  <c r="BJ536" i="1"/>
  <c r="BM535" i="1"/>
  <c r="BJ520" i="1"/>
  <c r="BM519" i="1"/>
  <c r="BM490" i="1"/>
  <c r="BJ481" i="1"/>
  <c r="BM464" i="1"/>
  <c r="BJ460" i="1"/>
  <c r="BM435" i="1"/>
  <c r="BJ436" i="1"/>
  <c r="BJ444" i="1"/>
  <c r="BJ495" i="1"/>
  <c r="BJ532" i="1"/>
  <c r="BM531" i="1"/>
  <c r="BJ516" i="1"/>
  <c r="BM515" i="1"/>
  <c r="BJ491" i="1"/>
  <c r="BJ507" i="1"/>
  <c r="BM452" i="1"/>
  <c r="BM429" i="1"/>
  <c r="BJ427" i="1"/>
  <c r="BJ429" i="1"/>
  <c r="BM431" i="1"/>
  <c r="BJ430" i="1"/>
  <c r="BJ432" i="1"/>
  <c r="CO426" i="1"/>
  <c r="CP426" i="1" s="1"/>
  <c r="CO429" i="1"/>
  <c r="CP429" i="1" s="1"/>
  <c r="BM432" i="1"/>
  <c r="BM426" i="1"/>
  <c r="BM430" i="1"/>
  <c r="BM433" i="1"/>
  <c r="BJ433" i="1"/>
  <c r="CO434" i="1"/>
  <c r="CP434" i="1" s="1"/>
  <c r="CO428" i="1"/>
  <c r="CP428" i="1" s="1"/>
  <c r="BM434" i="1"/>
  <c r="BJ431" i="1"/>
  <c r="CO430" i="1"/>
  <c r="CP430" i="1" s="1"/>
  <c r="CO427" i="1"/>
  <c r="CP427" i="1" s="1"/>
  <c r="BY9" i="1"/>
  <c r="BZ9" i="1" s="1"/>
  <c r="BY265" i="1"/>
  <c r="BZ265" i="1" s="1"/>
  <c r="CB125" i="1"/>
  <c r="CC125" i="1" s="1"/>
  <c r="BX420" i="1"/>
  <c r="CB317" i="1"/>
  <c r="CC317" i="1" s="1"/>
  <c r="BX108" i="1"/>
  <c r="BY317" i="1"/>
  <c r="BZ317" i="1" s="1"/>
  <c r="BY201" i="1"/>
  <c r="BZ201" i="1" s="1"/>
  <c r="CA408" i="1"/>
  <c r="CA387" i="1"/>
  <c r="CB387" i="1"/>
  <c r="CC387" i="1" s="1"/>
  <c r="BY387" i="1"/>
  <c r="BZ387" i="1" s="1"/>
  <c r="CB371" i="1"/>
  <c r="CC371" i="1" s="1"/>
  <c r="BY371" i="1"/>
  <c r="BZ371" i="1" s="1"/>
  <c r="CB351" i="1"/>
  <c r="CC351" i="1" s="1"/>
  <c r="CA351" i="1"/>
  <c r="CB335" i="1"/>
  <c r="CC335" i="1" s="1"/>
  <c r="CA335" i="1"/>
  <c r="CB323" i="1"/>
  <c r="CC323" i="1" s="1"/>
  <c r="CA323" i="1"/>
  <c r="BY323" i="1"/>
  <c r="BZ323" i="1" s="1"/>
  <c r="CB307" i="1"/>
  <c r="CC307" i="1" s="1"/>
  <c r="BY307" i="1"/>
  <c r="BZ307" i="1" s="1"/>
  <c r="CA307" i="1"/>
  <c r="BY243" i="1"/>
  <c r="BZ243" i="1" s="1"/>
  <c r="CA243" i="1"/>
  <c r="BY179" i="1"/>
  <c r="BZ179" i="1" s="1"/>
  <c r="CA179" i="1"/>
  <c r="BY115" i="1"/>
  <c r="BZ115" i="1" s="1"/>
  <c r="CA115" i="1"/>
  <c r="BY51" i="1"/>
  <c r="BZ51" i="1" s="1"/>
  <c r="CA51" i="1"/>
  <c r="BX335" i="1"/>
  <c r="BX307" i="1"/>
  <c r="BY355" i="1"/>
  <c r="BZ355" i="1" s="1"/>
  <c r="CA369" i="1"/>
  <c r="CB369" i="1"/>
  <c r="CC369" i="1" s="1"/>
  <c r="CA365" i="1"/>
  <c r="BY365" i="1"/>
  <c r="BZ365" i="1" s="1"/>
  <c r="CA361" i="1"/>
  <c r="BY361" i="1"/>
  <c r="BZ361" i="1" s="1"/>
  <c r="CB361" i="1"/>
  <c r="CC361" i="1" s="1"/>
  <c r="CA353" i="1"/>
  <c r="CB353" i="1"/>
  <c r="CC353" i="1" s="1"/>
  <c r="BY353" i="1"/>
  <c r="BZ353" i="1" s="1"/>
  <c r="CA349" i="1"/>
  <c r="CB349" i="1"/>
  <c r="CC349" i="1" s="1"/>
  <c r="BY349" i="1"/>
  <c r="BZ349" i="1" s="1"/>
  <c r="CA345" i="1"/>
  <c r="BY345" i="1"/>
  <c r="BZ345" i="1" s="1"/>
  <c r="CA337" i="1"/>
  <c r="BY337" i="1"/>
  <c r="BZ337" i="1" s="1"/>
  <c r="CA333" i="1"/>
  <c r="BY333" i="1"/>
  <c r="BZ333" i="1" s="1"/>
  <c r="CB333" i="1"/>
  <c r="CC333" i="1" s="1"/>
  <c r="CA321" i="1"/>
  <c r="CB321" i="1"/>
  <c r="CC321" i="1" s="1"/>
  <c r="BY321" i="1"/>
  <c r="BZ321" i="1" s="1"/>
  <c r="CA313" i="1"/>
  <c r="CB313" i="1"/>
  <c r="CC313" i="1" s="1"/>
  <c r="BY313" i="1"/>
  <c r="BZ313" i="1" s="1"/>
  <c r="CA305" i="1"/>
  <c r="CB305" i="1"/>
  <c r="CC305" i="1" s="1"/>
  <c r="CA301" i="1"/>
  <c r="BY301" i="1"/>
  <c r="BZ301" i="1" s="1"/>
  <c r="CA297" i="1"/>
  <c r="CB297" i="1"/>
  <c r="CC297" i="1" s="1"/>
  <c r="BY297" i="1"/>
  <c r="BZ297" i="1" s="1"/>
  <c r="CA289" i="1"/>
  <c r="BY289" i="1"/>
  <c r="BZ289" i="1" s="1"/>
  <c r="CA285" i="1"/>
  <c r="BY285" i="1"/>
  <c r="BZ285" i="1" s="1"/>
  <c r="CB285" i="1"/>
  <c r="CC285" i="1" s="1"/>
  <c r="CA281" i="1"/>
  <c r="BY281" i="1"/>
  <c r="BZ281" i="1" s="1"/>
  <c r="CB281" i="1"/>
  <c r="CC281" i="1" s="1"/>
  <c r="CA273" i="1"/>
  <c r="BY273" i="1"/>
  <c r="BZ273" i="1" s="1"/>
  <c r="CA269" i="1"/>
  <c r="CB269" i="1"/>
  <c r="CC269" i="1" s="1"/>
  <c r="BY269" i="1"/>
  <c r="BZ269" i="1" s="1"/>
  <c r="CA257" i="1"/>
  <c r="BY257" i="1"/>
  <c r="BZ257" i="1" s="1"/>
  <c r="CA253" i="1"/>
  <c r="CB253" i="1"/>
  <c r="CC253" i="1" s="1"/>
  <c r="CA249" i="1"/>
  <c r="CB249" i="1"/>
  <c r="CC249" i="1" s="1"/>
  <c r="BY249" i="1"/>
  <c r="BZ249" i="1" s="1"/>
  <c r="CA241" i="1"/>
  <c r="CB241" i="1"/>
  <c r="CC241" i="1" s="1"/>
  <c r="CA237" i="1"/>
  <c r="BY237" i="1"/>
  <c r="BZ237" i="1" s="1"/>
  <c r="CA233" i="1"/>
  <c r="BY233" i="1"/>
  <c r="BZ233" i="1" s="1"/>
  <c r="CA225" i="1"/>
  <c r="CB225" i="1"/>
  <c r="CC225" i="1" s="1"/>
  <c r="BY225" i="1"/>
  <c r="BZ225" i="1" s="1"/>
  <c r="CA221" i="1"/>
  <c r="CB221" i="1"/>
  <c r="CC221" i="1" s="1"/>
  <c r="BY221" i="1"/>
  <c r="BZ221" i="1" s="1"/>
  <c r="CA217" i="1"/>
  <c r="CB217" i="1"/>
  <c r="CC217" i="1" s="1"/>
  <c r="BY217" i="1"/>
  <c r="BZ217" i="1" s="1"/>
  <c r="CA209" i="1"/>
  <c r="BY209" i="1"/>
  <c r="BZ209" i="1" s="1"/>
  <c r="CA205" i="1"/>
  <c r="BY205" i="1"/>
  <c r="BZ205" i="1" s="1"/>
  <c r="CA193" i="1"/>
  <c r="BY193" i="1"/>
  <c r="BZ193" i="1" s="1"/>
  <c r="CB193" i="1"/>
  <c r="CC193" i="1" s="1"/>
  <c r="CA189" i="1"/>
  <c r="CB189" i="1"/>
  <c r="CC189" i="1" s="1"/>
  <c r="CA185" i="1"/>
  <c r="CB185" i="1"/>
  <c r="CC185" i="1" s="1"/>
  <c r="BY185" i="1"/>
  <c r="BZ185" i="1" s="1"/>
  <c r="CA173" i="1"/>
  <c r="BY173" i="1"/>
  <c r="BZ173" i="1" s="1"/>
  <c r="CA169" i="1"/>
  <c r="BY169" i="1"/>
  <c r="BZ169" i="1" s="1"/>
  <c r="CB169" i="1"/>
  <c r="CC169" i="1" s="1"/>
  <c r="CA161" i="1"/>
  <c r="CB161" i="1"/>
  <c r="CC161" i="1" s="1"/>
  <c r="BY161" i="1"/>
  <c r="BZ161" i="1" s="1"/>
  <c r="CA157" i="1"/>
  <c r="CB157" i="1"/>
  <c r="CC157" i="1" s="1"/>
  <c r="BY157" i="1"/>
  <c r="BZ157" i="1" s="1"/>
  <c r="CA153" i="1"/>
  <c r="BY153" i="1"/>
  <c r="BZ153" i="1" s="1"/>
  <c r="CA145" i="1"/>
  <c r="BY145" i="1"/>
  <c r="BZ145" i="1" s="1"/>
  <c r="CA141" i="1"/>
  <c r="BY141" i="1"/>
  <c r="BZ141" i="1" s="1"/>
  <c r="CB141" i="1"/>
  <c r="CC141" i="1" s="1"/>
  <c r="CA129" i="1"/>
  <c r="CB129" i="1"/>
  <c r="CC129" i="1" s="1"/>
  <c r="BY129" i="1"/>
  <c r="BZ129" i="1" s="1"/>
  <c r="CA121" i="1"/>
  <c r="CB121" i="1"/>
  <c r="CC121" i="1" s="1"/>
  <c r="BY121" i="1"/>
  <c r="BZ121" i="1" s="1"/>
  <c r="CA113" i="1"/>
  <c r="CB113" i="1"/>
  <c r="CC113" i="1" s="1"/>
  <c r="CA109" i="1"/>
  <c r="BY109" i="1"/>
  <c r="BZ109" i="1" s="1"/>
  <c r="CA105" i="1"/>
  <c r="BY105" i="1"/>
  <c r="BZ105" i="1" s="1"/>
  <c r="CA97" i="1"/>
  <c r="CB97" i="1"/>
  <c r="CC97" i="1" s="1"/>
  <c r="BY97" i="1"/>
  <c r="BZ97" i="1" s="1"/>
  <c r="CA93" i="1"/>
  <c r="CB93" i="1"/>
  <c r="CC93" i="1" s="1"/>
  <c r="BY93" i="1"/>
  <c r="BZ93" i="1" s="1"/>
  <c r="CA89" i="1"/>
  <c r="CB89" i="1"/>
  <c r="CC89" i="1" s="1"/>
  <c r="BY89" i="1"/>
  <c r="BZ89" i="1" s="1"/>
  <c r="CA81" i="1"/>
  <c r="BY81" i="1"/>
  <c r="BZ81" i="1" s="1"/>
  <c r="CA77" i="1"/>
  <c r="BY77" i="1"/>
  <c r="BZ77" i="1" s="1"/>
  <c r="CA65" i="1"/>
  <c r="BY65" i="1"/>
  <c r="BZ65" i="1" s="1"/>
  <c r="CB65" i="1"/>
  <c r="CC65" i="1" s="1"/>
  <c r="CA61" i="1"/>
  <c r="CB61" i="1"/>
  <c r="CC61" i="1" s="1"/>
  <c r="CA57" i="1"/>
  <c r="BY57" i="1"/>
  <c r="BZ57" i="1" s="1"/>
  <c r="CA49" i="1"/>
  <c r="CB49" i="1"/>
  <c r="CC49" i="1" s="1"/>
  <c r="CA45" i="1"/>
  <c r="BY45" i="1"/>
  <c r="BZ45" i="1" s="1"/>
  <c r="CA41" i="1"/>
  <c r="CB41" i="1"/>
  <c r="CC41" i="1" s="1"/>
  <c r="BY41" i="1"/>
  <c r="BZ41" i="1" s="1"/>
  <c r="CA33" i="1"/>
  <c r="CB33" i="1"/>
  <c r="CC33" i="1" s="1"/>
  <c r="BY33" i="1"/>
  <c r="BZ33" i="1" s="1"/>
  <c r="CA29" i="1"/>
  <c r="BY29" i="1"/>
  <c r="BZ29" i="1" s="1"/>
  <c r="CA25" i="1"/>
  <c r="BY25" i="1"/>
  <c r="BZ25" i="1" s="1"/>
  <c r="CB25" i="1"/>
  <c r="CC25" i="1" s="1"/>
  <c r="CA17" i="1"/>
  <c r="BY17" i="1"/>
  <c r="BZ17" i="1" s="1"/>
  <c r="CA13" i="1"/>
  <c r="BY13" i="1"/>
  <c r="BZ13" i="1" s="1"/>
  <c r="CB13" i="1"/>
  <c r="CC13" i="1" s="1"/>
  <c r="BX339" i="1"/>
  <c r="BY291" i="1"/>
  <c r="BZ291" i="1" s="1"/>
  <c r="BY241" i="1"/>
  <c r="BZ241" i="1" s="1"/>
  <c r="BY189" i="1"/>
  <c r="BZ189" i="1" s="1"/>
  <c r="BY137" i="1"/>
  <c r="BZ137" i="1" s="1"/>
  <c r="CA364" i="1"/>
  <c r="CB408" i="1"/>
  <c r="CC408" i="1" s="1"/>
  <c r="CB289" i="1"/>
  <c r="CC289" i="1" s="1"/>
  <c r="CB177" i="1"/>
  <c r="CC177" i="1" s="1"/>
  <c r="CB77" i="1"/>
  <c r="CC77" i="1" s="1"/>
  <c r="BY407" i="1"/>
  <c r="BZ407" i="1" s="1"/>
  <c r="CB407" i="1"/>
  <c r="CC407" i="1" s="1"/>
  <c r="CA407" i="1"/>
  <c r="BX403" i="1"/>
  <c r="BY403" i="1"/>
  <c r="BZ403" i="1" s="1"/>
  <c r="BY419" i="1"/>
  <c r="BZ419" i="1" s="1"/>
  <c r="BY328" i="1"/>
  <c r="BZ328" i="1" s="1"/>
  <c r="CB328" i="1"/>
  <c r="CC328" i="1" s="1"/>
  <c r="CA72" i="1"/>
  <c r="CB72" i="1"/>
  <c r="CC72" i="1" s="1"/>
  <c r="BX415" i="1"/>
  <c r="BX399" i="1"/>
  <c r="BX351" i="1"/>
  <c r="BX323" i="1"/>
  <c r="BY329" i="1"/>
  <c r="BZ329" i="1" s="1"/>
  <c r="BY177" i="1"/>
  <c r="BZ177" i="1" s="1"/>
  <c r="BY125" i="1"/>
  <c r="BZ125" i="1" s="1"/>
  <c r="BY73" i="1"/>
  <c r="BZ73" i="1" s="1"/>
  <c r="CB364" i="1"/>
  <c r="CC364" i="1" s="1"/>
  <c r="CB257" i="1"/>
  <c r="CC257" i="1" s="1"/>
  <c r="CB153" i="1"/>
  <c r="CC153" i="1" s="1"/>
  <c r="CB57" i="1"/>
  <c r="CC57" i="1" s="1"/>
  <c r="CA406" i="1"/>
  <c r="CB406" i="1"/>
  <c r="CC406" i="1" s="1"/>
  <c r="BY406" i="1"/>
  <c r="BZ406" i="1" s="1"/>
  <c r="CA382" i="1"/>
  <c r="CB382" i="1"/>
  <c r="CC382" i="1" s="1"/>
  <c r="CA342" i="1"/>
  <c r="BY342" i="1"/>
  <c r="BZ342" i="1" s="1"/>
  <c r="CB338" i="1"/>
  <c r="CC338" i="1" s="1"/>
  <c r="BY338" i="1"/>
  <c r="BZ338" i="1" s="1"/>
  <c r="CB334" i="1"/>
  <c r="CC334" i="1" s="1"/>
  <c r="CA334" i="1"/>
  <c r="CB322" i="1"/>
  <c r="CC322" i="1" s="1"/>
  <c r="BY322" i="1"/>
  <c r="BZ322" i="1" s="1"/>
  <c r="CB314" i="1"/>
  <c r="CC314" i="1" s="1"/>
  <c r="BX314" i="1"/>
  <c r="CA306" i="1"/>
  <c r="CB306" i="1"/>
  <c r="CC306" i="1" s="1"/>
  <c r="BY306" i="1"/>
  <c r="BZ306" i="1" s="1"/>
  <c r="CA278" i="1"/>
  <c r="BY278" i="1"/>
  <c r="BZ278" i="1" s="1"/>
  <c r="CB270" i="1"/>
  <c r="CC270" i="1" s="1"/>
  <c r="CA270" i="1"/>
  <c r="BX270" i="1"/>
  <c r="CA262" i="1"/>
  <c r="BY262" i="1"/>
  <c r="BZ262" i="1" s="1"/>
  <c r="CB262" i="1"/>
  <c r="CC262" i="1" s="1"/>
  <c r="CB258" i="1"/>
  <c r="CC258" i="1" s="1"/>
  <c r="CA258" i="1"/>
  <c r="BY258" i="1"/>
  <c r="BZ258" i="1" s="1"/>
  <c r="CB250" i="1"/>
  <c r="CC250" i="1" s="1"/>
  <c r="CA250" i="1"/>
  <c r="BX250" i="1"/>
  <c r="CA242" i="1"/>
  <c r="BY242" i="1"/>
  <c r="BZ242" i="1" s="1"/>
  <c r="CB234" i="1"/>
  <c r="CC234" i="1" s="1"/>
  <c r="BX234" i="1"/>
  <c r="CA226" i="1"/>
  <c r="BY226" i="1"/>
  <c r="BZ226" i="1" s="1"/>
  <c r="CB218" i="1"/>
  <c r="CC218" i="1" s="1"/>
  <c r="CA218" i="1"/>
  <c r="BX218" i="1"/>
  <c r="CB210" i="1"/>
  <c r="CC210" i="1" s="1"/>
  <c r="CA210" i="1"/>
  <c r="BY210" i="1"/>
  <c r="BZ210" i="1" s="1"/>
  <c r="CB202" i="1"/>
  <c r="CC202" i="1" s="1"/>
  <c r="BX202" i="1"/>
  <c r="CA198" i="1"/>
  <c r="CB198" i="1"/>
  <c r="CC198" i="1" s="1"/>
  <c r="BY198" i="1"/>
  <c r="BZ198" i="1" s="1"/>
  <c r="CB194" i="1"/>
  <c r="CC194" i="1" s="1"/>
  <c r="CA194" i="1"/>
  <c r="BY194" i="1"/>
  <c r="BZ194" i="1" s="1"/>
  <c r="CB186" i="1"/>
  <c r="CC186" i="1" s="1"/>
  <c r="CA186" i="1"/>
  <c r="BX186" i="1"/>
  <c r="CA178" i="1"/>
  <c r="BY178" i="1"/>
  <c r="BZ178" i="1" s="1"/>
  <c r="CB166" i="1"/>
  <c r="CC166" i="1" s="1"/>
  <c r="CA166" i="1"/>
  <c r="BY166" i="1"/>
  <c r="BZ166" i="1" s="1"/>
  <c r="CB158" i="1"/>
  <c r="CC158" i="1" s="1"/>
  <c r="BX158" i="1"/>
  <c r="CA150" i="1"/>
  <c r="CB150" i="1"/>
  <c r="CC150" i="1" s="1"/>
  <c r="BY150" i="1"/>
  <c r="BZ150" i="1" s="1"/>
  <c r="CA142" i="1"/>
  <c r="BX142" i="1"/>
  <c r="CA134" i="1"/>
  <c r="BY134" i="1"/>
  <c r="BZ134" i="1" s="1"/>
  <c r="BX126" i="1"/>
  <c r="CB126" i="1"/>
  <c r="CC126" i="1" s="1"/>
  <c r="CA118" i="1"/>
  <c r="CB118" i="1"/>
  <c r="CC118" i="1" s="1"/>
  <c r="BY118" i="1"/>
  <c r="BZ118" i="1" s="1"/>
  <c r="CB110" i="1"/>
  <c r="CC110" i="1" s="1"/>
  <c r="CA110" i="1"/>
  <c r="BX110" i="1"/>
  <c r="CB102" i="1"/>
  <c r="CC102" i="1" s="1"/>
  <c r="CA102" i="1"/>
  <c r="BY102" i="1"/>
  <c r="BZ102" i="1" s="1"/>
  <c r="CB94" i="1"/>
  <c r="CC94" i="1" s="1"/>
  <c r="BX94" i="1"/>
  <c r="CA86" i="1"/>
  <c r="BY86" i="1"/>
  <c r="BZ86" i="1" s="1"/>
  <c r="CB82" i="1"/>
  <c r="CC82" i="1" s="1"/>
  <c r="CA82" i="1"/>
  <c r="BY82" i="1"/>
  <c r="BZ82" i="1" s="1"/>
  <c r="CB74" i="1"/>
  <c r="CC74" i="1" s="1"/>
  <c r="BX74" i="1"/>
  <c r="CB66" i="1"/>
  <c r="CC66" i="1" s="1"/>
  <c r="CA66" i="1"/>
  <c r="BY66" i="1"/>
  <c r="BZ66" i="1" s="1"/>
  <c r="CB58" i="1"/>
  <c r="CC58" i="1" s="1"/>
  <c r="CA58" i="1"/>
  <c r="BX58" i="1"/>
  <c r="CA50" i="1"/>
  <c r="CB50" i="1"/>
  <c r="CC50" i="1" s="1"/>
  <c r="BY50" i="1"/>
  <c r="BZ50" i="1" s="1"/>
  <c r="CB42" i="1"/>
  <c r="CC42" i="1" s="1"/>
  <c r="BX42" i="1"/>
  <c r="CA34" i="1"/>
  <c r="BY34" i="1"/>
  <c r="BZ34" i="1" s="1"/>
  <c r="CB26" i="1"/>
  <c r="CC26" i="1" s="1"/>
  <c r="CA26" i="1"/>
  <c r="BX26" i="1"/>
  <c r="CB14" i="1"/>
  <c r="CC14" i="1" s="1"/>
  <c r="CA14" i="1"/>
  <c r="BX14" i="1"/>
  <c r="CA6" i="1"/>
  <c r="BY6" i="1"/>
  <c r="BZ6" i="1" s="1"/>
  <c r="CB6" i="1"/>
  <c r="CC6" i="1" s="1"/>
  <c r="BX326" i="1"/>
  <c r="BX286" i="1"/>
  <c r="BX226" i="1"/>
  <c r="BX66" i="1"/>
  <c r="BY398" i="1"/>
  <c r="BZ398" i="1" s="1"/>
  <c r="BY366" i="1"/>
  <c r="BZ366" i="1" s="1"/>
  <c r="BY350" i="1"/>
  <c r="BZ350" i="1" s="1"/>
  <c r="BY286" i="1"/>
  <c r="BZ286" i="1" s="1"/>
  <c r="BY30" i="1"/>
  <c r="BZ30" i="1" s="1"/>
  <c r="BY14" i="1"/>
  <c r="BZ14" i="1" s="1"/>
  <c r="CA266" i="1"/>
  <c r="CA138" i="1"/>
  <c r="CA10" i="1"/>
  <c r="CB226" i="1"/>
  <c r="CC226" i="1" s="1"/>
  <c r="CB190" i="1"/>
  <c r="CC190" i="1" s="1"/>
  <c r="CB178" i="1"/>
  <c r="CC178" i="1" s="1"/>
  <c r="BX378" i="1"/>
  <c r="BX346" i="1"/>
  <c r="BX330" i="1"/>
  <c r="BX118" i="1"/>
  <c r="BX22" i="1"/>
  <c r="CA378" i="1"/>
  <c r="CA350" i="1"/>
  <c r="CA322" i="1"/>
  <c r="CA286" i="1"/>
  <c r="CA158" i="1"/>
  <c r="CB386" i="1"/>
  <c r="CC386" i="1" s="1"/>
  <c r="CB290" i="1"/>
  <c r="CC290" i="1" s="1"/>
  <c r="BY3" i="1"/>
  <c r="BZ3" i="1" s="1"/>
  <c r="CB3" i="1"/>
  <c r="CC3" i="1" s="1"/>
  <c r="BY424" i="1"/>
  <c r="BZ424" i="1" s="1"/>
  <c r="CA424" i="1"/>
  <c r="CB424" i="1"/>
  <c r="CC424" i="1" s="1"/>
  <c r="CB420" i="1"/>
  <c r="CC420" i="1" s="1"/>
  <c r="BY420" i="1"/>
  <c r="BZ420" i="1" s="1"/>
  <c r="CA416" i="1"/>
  <c r="BY416" i="1"/>
  <c r="BZ416" i="1" s="1"/>
  <c r="CB416" i="1"/>
  <c r="CC416" i="1" s="1"/>
  <c r="BY412" i="1"/>
  <c r="BZ412" i="1" s="1"/>
  <c r="CB412" i="1"/>
  <c r="CC412" i="1" s="1"/>
  <c r="CA412" i="1"/>
  <c r="CB404" i="1"/>
  <c r="CC404" i="1" s="1"/>
  <c r="BY404" i="1"/>
  <c r="BZ404" i="1" s="1"/>
  <c r="CA404" i="1"/>
  <c r="CA400" i="1"/>
  <c r="BY400" i="1"/>
  <c r="BZ400" i="1" s="1"/>
  <c r="CB400" i="1"/>
  <c r="CC400" i="1" s="1"/>
  <c r="BY396" i="1"/>
  <c r="BZ396" i="1" s="1"/>
  <c r="CA396" i="1"/>
  <c r="BY392" i="1"/>
  <c r="BZ392" i="1" s="1"/>
  <c r="CB392" i="1"/>
  <c r="CC392" i="1" s="1"/>
  <c r="CB388" i="1"/>
  <c r="CC388" i="1" s="1"/>
  <c r="BY388" i="1"/>
  <c r="BZ388" i="1" s="1"/>
  <c r="CA388" i="1"/>
  <c r="CA384" i="1"/>
  <c r="BY384" i="1"/>
  <c r="BZ384" i="1" s="1"/>
  <c r="CB384" i="1"/>
  <c r="CC384" i="1" s="1"/>
  <c r="BY380" i="1"/>
  <c r="BZ380" i="1" s="1"/>
  <c r="CB380" i="1"/>
  <c r="CC380" i="1" s="1"/>
  <c r="BY376" i="1"/>
  <c r="BZ376" i="1" s="1"/>
  <c r="CA376" i="1"/>
  <c r="CB372" i="1"/>
  <c r="CC372" i="1" s="1"/>
  <c r="BY372" i="1"/>
  <c r="BZ372" i="1" s="1"/>
  <c r="CB368" i="1"/>
  <c r="CC368" i="1" s="1"/>
  <c r="CA368" i="1"/>
  <c r="BY368" i="1"/>
  <c r="BZ368" i="1" s="1"/>
  <c r="BY360" i="1"/>
  <c r="BZ360" i="1" s="1"/>
  <c r="CB360" i="1"/>
  <c r="CC360" i="1" s="1"/>
  <c r="CA360" i="1"/>
  <c r="BY356" i="1"/>
  <c r="BZ356" i="1" s="1"/>
  <c r="CB356" i="1"/>
  <c r="CC356" i="1" s="1"/>
  <c r="CB352" i="1"/>
  <c r="CC352" i="1" s="1"/>
  <c r="CA352" i="1"/>
  <c r="BY352" i="1"/>
  <c r="BZ352" i="1" s="1"/>
  <c r="BY348" i="1"/>
  <c r="BZ348" i="1" s="1"/>
  <c r="CB348" i="1"/>
  <c r="CC348" i="1" s="1"/>
  <c r="CA348" i="1"/>
  <c r="CB344" i="1"/>
  <c r="CC344" i="1" s="1"/>
  <c r="BY344" i="1"/>
  <c r="BZ344" i="1" s="1"/>
  <c r="BY340" i="1"/>
  <c r="BZ340" i="1" s="1"/>
  <c r="CA340" i="1"/>
  <c r="CB336" i="1"/>
  <c r="CC336" i="1" s="1"/>
  <c r="CA336" i="1"/>
  <c r="BY336" i="1"/>
  <c r="BZ336" i="1" s="1"/>
  <c r="BY332" i="1"/>
  <c r="BZ332" i="1" s="1"/>
  <c r="CB332" i="1"/>
  <c r="CC332" i="1" s="1"/>
  <c r="CA332" i="1"/>
  <c r="BY324" i="1"/>
  <c r="BZ324" i="1" s="1"/>
  <c r="CB324" i="1"/>
  <c r="CC324" i="1" s="1"/>
  <c r="CA324" i="1"/>
  <c r="CB320" i="1"/>
  <c r="CC320" i="1" s="1"/>
  <c r="CA320" i="1"/>
  <c r="BY320" i="1"/>
  <c r="BZ320" i="1" s="1"/>
  <c r="CB316" i="1"/>
  <c r="CC316" i="1" s="1"/>
  <c r="BY316" i="1"/>
  <c r="BZ316" i="1" s="1"/>
  <c r="BY312" i="1"/>
  <c r="BZ312" i="1" s="1"/>
  <c r="CB312" i="1"/>
  <c r="CC312" i="1" s="1"/>
  <c r="CA312" i="1"/>
  <c r="CB308" i="1"/>
  <c r="CC308" i="1" s="1"/>
  <c r="BY308" i="1"/>
  <c r="BZ308" i="1" s="1"/>
  <c r="BX308" i="1"/>
  <c r="CB304" i="1"/>
  <c r="CC304" i="1" s="1"/>
  <c r="CA304" i="1"/>
  <c r="BY304" i="1"/>
  <c r="BZ304" i="1" s="1"/>
  <c r="BY300" i="1"/>
  <c r="BZ300" i="1" s="1"/>
  <c r="CA300" i="1"/>
  <c r="BY296" i="1"/>
  <c r="BZ296" i="1" s="1"/>
  <c r="CB296" i="1"/>
  <c r="CC296" i="1" s="1"/>
  <c r="BY292" i="1"/>
  <c r="BZ292" i="1" s="1"/>
  <c r="CB292" i="1"/>
  <c r="CC292" i="1" s="1"/>
  <c r="CA292" i="1"/>
  <c r="BX292" i="1"/>
  <c r="CB288" i="1"/>
  <c r="CC288" i="1" s="1"/>
  <c r="CA288" i="1"/>
  <c r="BY288" i="1"/>
  <c r="BZ288" i="1" s="1"/>
  <c r="BY284" i="1"/>
  <c r="BZ284" i="1" s="1"/>
  <c r="CA284" i="1"/>
  <c r="CB284" i="1"/>
  <c r="CC284" i="1" s="1"/>
  <c r="CB280" i="1"/>
  <c r="CC280" i="1" s="1"/>
  <c r="BY280" i="1"/>
  <c r="BZ280" i="1" s="1"/>
  <c r="CA280" i="1"/>
  <c r="BY276" i="1"/>
  <c r="BZ276" i="1" s="1"/>
  <c r="CB276" i="1"/>
  <c r="CC276" i="1" s="1"/>
  <c r="BX276" i="1"/>
  <c r="CB272" i="1"/>
  <c r="CC272" i="1" s="1"/>
  <c r="CA272" i="1"/>
  <c r="BY272" i="1"/>
  <c r="BZ272" i="1" s="1"/>
  <c r="BY268" i="1"/>
  <c r="BZ268" i="1" s="1"/>
  <c r="CB268" i="1"/>
  <c r="CC268" i="1" s="1"/>
  <c r="CA268" i="1"/>
  <c r="BY264" i="1"/>
  <c r="BZ264" i="1" s="1"/>
  <c r="BX264" i="1"/>
  <c r="BY260" i="1"/>
  <c r="BZ260" i="1" s="1"/>
  <c r="CB260" i="1"/>
  <c r="CC260" i="1" s="1"/>
  <c r="CA260" i="1"/>
  <c r="BX260" i="1"/>
  <c r="CB256" i="1"/>
  <c r="CC256" i="1" s="1"/>
  <c r="CA256" i="1"/>
  <c r="BY256" i="1"/>
  <c r="BZ256" i="1" s="1"/>
  <c r="CB252" i="1"/>
  <c r="CC252" i="1" s="1"/>
  <c r="BY252" i="1"/>
  <c r="BZ252" i="1" s="1"/>
  <c r="CA252" i="1"/>
  <c r="BY248" i="1"/>
  <c r="BZ248" i="1" s="1"/>
  <c r="CB248" i="1"/>
  <c r="CC248" i="1" s="1"/>
  <c r="CA248" i="1"/>
  <c r="BX248" i="1"/>
  <c r="CB244" i="1"/>
  <c r="CC244" i="1" s="1"/>
  <c r="BY244" i="1"/>
  <c r="BZ244" i="1" s="1"/>
  <c r="BX244" i="1"/>
  <c r="CB240" i="1"/>
  <c r="CC240" i="1" s="1"/>
  <c r="CA240" i="1"/>
  <c r="BY240" i="1"/>
  <c r="BZ240" i="1" s="1"/>
  <c r="BY236" i="1"/>
  <c r="BZ236" i="1" s="1"/>
  <c r="CA236" i="1"/>
  <c r="CB236" i="1"/>
  <c r="CC236" i="1" s="1"/>
  <c r="BY232" i="1"/>
  <c r="BZ232" i="1" s="1"/>
  <c r="CB232" i="1"/>
  <c r="CC232" i="1" s="1"/>
  <c r="BX232" i="1"/>
  <c r="BY228" i="1"/>
  <c r="BZ228" i="1" s="1"/>
  <c r="CA228" i="1"/>
  <c r="BX228" i="1"/>
  <c r="CB224" i="1"/>
  <c r="CC224" i="1" s="1"/>
  <c r="CA224" i="1"/>
  <c r="BY224" i="1"/>
  <c r="BZ224" i="1" s="1"/>
  <c r="BY220" i="1"/>
  <c r="BZ220" i="1" s="1"/>
  <c r="CA220" i="1"/>
  <c r="CB216" i="1"/>
  <c r="CC216" i="1" s="1"/>
  <c r="BY216" i="1"/>
  <c r="BZ216" i="1" s="1"/>
  <c r="CA216" i="1"/>
  <c r="BX216" i="1"/>
  <c r="BY212" i="1"/>
  <c r="BZ212" i="1" s="1"/>
  <c r="CB212" i="1"/>
  <c r="CC212" i="1" s="1"/>
  <c r="BX212" i="1"/>
  <c r="CB208" i="1"/>
  <c r="CC208" i="1" s="1"/>
  <c r="CA208" i="1"/>
  <c r="BY208" i="1"/>
  <c r="BZ208" i="1" s="1"/>
  <c r="BY204" i="1"/>
  <c r="BZ204" i="1" s="1"/>
  <c r="CB204" i="1"/>
  <c r="CC204" i="1" s="1"/>
  <c r="CA204" i="1"/>
  <c r="BY200" i="1"/>
  <c r="BZ200" i="1" s="1"/>
  <c r="BX200" i="1"/>
  <c r="CB200" i="1"/>
  <c r="CC200" i="1" s="1"/>
  <c r="BY196" i="1"/>
  <c r="BZ196" i="1" s="1"/>
  <c r="CB196" i="1"/>
  <c r="CC196" i="1" s="1"/>
  <c r="CA196" i="1"/>
  <c r="BX196" i="1"/>
  <c r="CB192" i="1"/>
  <c r="CC192" i="1" s="1"/>
  <c r="CA192" i="1"/>
  <c r="BY192" i="1"/>
  <c r="BZ192" i="1" s="1"/>
  <c r="CB188" i="1"/>
  <c r="CC188" i="1" s="1"/>
  <c r="BY188" i="1"/>
  <c r="BZ188" i="1" s="1"/>
  <c r="CA188" i="1"/>
  <c r="BY184" i="1"/>
  <c r="BZ184" i="1" s="1"/>
  <c r="CA184" i="1"/>
  <c r="BX184" i="1"/>
  <c r="CB180" i="1"/>
  <c r="CC180" i="1" s="1"/>
  <c r="BY180" i="1"/>
  <c r="BZ180" i="1" s="1"/>
  <c r="BX180" i="1"/>
  <c r="CB176" i="1"/>
  <c r="CC176" i="1" s="1"/>
  <c r="CA176" i="1"/>
  <c r="BY176" i="1"/>
  <c r="BZ176" i="1" s="1"/>
  <c r="BY172" i="1"/>
  <c r="BZ172" i="1" s="1"/>
  <c r="CA172" i="1"/>
  <c r="CB172" i="1"/>
  <c r="CC172" i="1" s="1"/>
  <c r="BY168" i="1"/>
  <c r="BZ168" i="1" s="1"/>
  <c r="CB168" i="1"/>
  <c r="CC168" i="1" s="1"/>
  <c r="BX168" i="1"/>
  <c r="BY164" i="1"/>
  <c r="BZ164" i="1" s="1"/>
  <c r="CA164" i="1"/>
  <c r="BX164" i="1"/>
  <c r="CB160" i="1"/>
  <c r="CC160" i="1" s="1"/>
  <c r="CA160" i="1"/>
  <c r="BY160" i="1"/>
  <c r="BZ160" i="1" s="1"/>
  <c r="BY156" i="1"/>
  <c r="BZ156" i="1" s="1"/>
  <c r="CA156" i="1"/>
  <c r="CB152" i="1"/>
  <c r="CC152" i="1" s="1"/>
  <c r="BY152" i="1"/>
  <c r="BZ152" i="1" s="1"/>
  <c r="CA152" i="1"/>
  <c r="BX152" i="1"/>
  <c r="BY148" i="1"/>
  <c r="BZ148" i="1" s="1"/>
  <c r="BX148" i="1"/>
  <c r="CB144" i="1"/>
  <c r="CC144" i="1" s="1"/>
  <c r="CA144" i="1"/>
  <c r="BY144" i="1"/>
  <c r="BZ144" i="1" s="1"/>
  <c r="BY140" i="1"/>
  <c r="BZ140" i="1" s="1"/>
  <c r="CB140" i="1"/>
  <c r="CC140" i="1" s="1"/>
  <c r="CA140" i="1"/>
  <c r="BY136" i="1"/>
  <c r="BZ136" i="1" s="1"/>
  <c r="CB136" i="1"/>
  <c r="CC136" i="1" s="1"/>
  <c r="BX136" i="1"/>
  <c r="BY132" i="1"/>
  <c r="BZ132" i="1" s="1"/>
  <c r="CB132" i="1"/>
  <c r="CC132" i="1" s="1"/>
  <c r="CA132" i="1"/>
  <c r="BX132" i="1"/>
  <c r="CB128" i="1"/>
  <c r="CC128" i="1" s="1"/>
  <c r="CA128" i="1"/>
  <c r="BY128" i="1"/>
  <c r="BZ128" i="1" s="1"/>
  <c r="CB124" i="1"/>
  <c r="CC124" i="1" s="1"/>
  <c r="BY124" i="1"/>
  <c r="BZ124" i="1" s="1"/>
  <c r="CA124" i="1"/>
  <c r="BY120" i="1"/>
  <c r="BZ120" i="1" s="1"/>
  <c r="CA120" i="1"/>
  <c r="BX120" i="1"/>
  <c r="CB116" i="1"/>
  <c r="CC116" i="1" s="1"/>
  <c r="BY116" i="1"/>
  <c r="BZ116" i="1" s="1"/>
  <c r="BX116" i="1"/>
  <c r="CB112" i="1"/>
  <c r="CC112" i="1" s="1"/>
  <c r="CA112" i="1"/>
  <c r="BY112" i="1"/>
  <c r="BZ112" i="1" s="1"/>
  <c r="BY108" i="1"/>
  <c r="BZ108" i="1" s="1"/>
  <c r="CA108" i="1"/>
  <c r="BY104" i="1"/>
  <c r="BZ104" i="1" s="1"/>
  <c r="CB104" i="1"/>
  <c r="CC104" i="1" s="1"/>
  <c r="BX104" i="1"/>
  <c r="BY100" i="1"/>
  <c r="BZ100" i="1" s="1"/>
  <c r="CB100" i="1"/>
  <c r="CC100" i="1" s="1"/>
  <c r="CA100" i="1"/>
  <c r="BX100" i="1"/>
  <c r="CB96" i="1"/>
  <c r="CC96" i="1" s="1"/>
  <c r="CA96" i="1"/>
  <c r="BY96" i="1"/>
  <c r="BZ96" i="1" s="1"/>
  <c r="BY92" i="1"/>
  <c r="BZ92" i="1" s="1"/>
  <c r="CA92" i="1"/>
  <c r="CB92" i="1"/>
  <c r="CC92" i="1" s="1"/>
  <c r="CB88" i="1"/>
  <c r="CC88" i="1" s="1"/>
  <c r="BY88" i="1"/>
  <c r="BZ88" i="1" s="1"/>
  <c r="CA88" i="1"/>
  <c r="BX88" i="1"/>
  <c r="BY84" i="1"/>
  <c r="BZ84" i="1" s="1"/>
  <c r="BX84" i="1"/>
  <c r="CB80" i="1"/>
  <c r="CC80" i="1" s="1"/>
  <c r="CA80" i="1"/>
  <c r="BY80" i="1"/>
  <c r="BZ80" i="1" s="1"/>
  <c r="BY76" i="1"/>
  <c r="BZ76" i="1" s="1"/>
  <c r="CB76" i="1"/>
  <c r="CC76" i="1" s="1"/>
  <c r="CA76" i="1"/>
  <c r="BY72" i="1"/>
  <c r="BZ72" i="1" s="1"/>
  <c r="BX72" i="1"/>
  <c r="BY68" i="1"/>
  <c r="BZ68" i="1" s="1"/>
  <c r="CB68" i="1"/>
  <c r="CC68" i="1" s="1"/>
  <c r="CA68" i="1"/>
  <c r="BX68" i="1"/>
  <c r="CB64" i="1"/>
  <c r="CC64" i="1" s="1"/>
  <c r="CA64" i="1"/>
  <c r="BY64" i="1"/>
  <c r="BZ64" i="1" s="1"/>
  <c r="CB60" i="1"/>
  <c r="CC60" i="1" s="1"/>
  <c r="BY60" i="1"/>
  <c r="BZ60" i="1" s="1"/>
  <c r="CA60" i="1"/>
  <c r="BY56" i="1"/>
  <c r="BZ56" i="1" s="1"/>
  <c r="CA56" i="1"/>
  <c r="BX56" i="1"/>
  <c r="CB56" i="1"/>
  <c r="CC56" i="1" s="1"/>
  <c r="CB52" i="1"/>
  <c r="CC52" i="1" s="1"/>
  <c r="BY52" i="1"/>
  <c r="BZ52" i="1" s="1"/>
  <c r="BX52" i="1"/>
  <c r="CB48" i="1"/>
  <c r="CC48" i="1" s="1"/>
  <c r="CA48" i="1"/>
  <c r="BY48" i="1"/>
  <c r="BZ48" i="1" s="1"/>
  <c r="BY44" i="1"/>
  <c r="BZ44" i="1" s="1"/>
  <c r="CA44" i="1"/>
  <c r="BY40" i="1"/>
  <c r="BZ40" i="1" s="1"/>
  <c r="CB40" i="1"/>
  <c r="CC40" i="1" s="1"/>
  <c r="BX40" i="1"/>
  <c r="BY36" i="1"/>
  <c r="BZ36" i="1" s="1"/>
  <c r="CB36" i="1"/>
  <c r="CC36" i="1" s="1"/>
  <c r="CA36" i="1"/>
  <c r="BX36" i="1"/>
  <c r="CB32" i="1"/>
  <c r="CC32" i="1" s="1"/>
  <c r="CA32" i="1"/>
  <c r="BY32" i="1"/>
  <c r="BZ32" i="1" s="1"/>
  <c r="BY28" i="1"/>
  <c r="BZ28" i="1" s="1"/>
  <c r="CA28" i="1"/>
  <c r="CB28" i="1"/>
  <c r="CC28" i="1" s="1"/>
  <c r="CB24" i="1"/>
  <c r="CC24" i="1" s="1"/>
  <c r="BY24" i="1"/>
  <c r="BZ24" i="1" s="1"/>
  <c r="CA24" i="1"/>
  <c r="BX24" i="1"/>
  <c r="BY20" i="1"/>
  <c r="BZ20" i="1" s="1"/>
  <c r="CB20" i="1"/>
  <c r="CC20" i="1" s="1"/>
  <c r="BX20" i="1"/>
  <c r="CB16" i="1"/>
  <c r="CC16" i="1" s="1"/>
  <c r="CA16" i="1"/>
  <c r="BY16" i="1"/>
  <c r="BZ16" i="1" s="1"/>
  <c r="BY12" i="1"/>
  <c r="BZ12" i="1" s="1"/>
  <c r="CB12" i="1"/>
  <c r="CC12" i="1" s="1"/>
  <c r="CA12" i="1"/>
  <c r="BY8" i="1"/>
  <c r="BZ8" i="1" s="1"/>
  <c r="BX8" i="1"/>
  <c r="BY4" i="1"/>
  <c r="BZ4" i="1" s="1"/>
  <c r="CB4" i="1"/>
  <c r="CC4" i="1" s="1"/>
  <c r="CA4" i="1"/>
  <c r="BX4" i="1"/>
  <c r="BX424" i="1"/>
  <c r="BX419" i="1"/>
  <c r="BX414" i="1"/>
  <c r="BX408" i="1"/>
  <c r="BX398" i="1"/>
  <c r="BX392" i="1"/>
  <c r="BX387" i="1"/>
  <c r="BX382" i="1"/>
  <c r="BX376" i="1"/>
  <c r="BX371" i="1"/>
  <c r="BX366" i="1"/>
  <c r="BX360" i="1"/>
  <c r="BX350" i="1"/>
  <c r="BX344" i="1"/>
  <c r="BX334" i="1"/>
  <c r="BX328" i="1"/>
  <c r="BX304" i="1"/>
  <c r="BX296" i="1"/>
  <c r="BX252" i="1"/>
  <c r="BX242" i="1"/>
  <c r="BX220" i="1"/>
  <c r="BX210" i="1"/>
  <c r="BX188" i="1"/>
  <c r="BX178" i="1"/>
  <c r="BX156" i="1"/>
  <c r="BX124" i="1"/>
  <c r="BX92" i="1"/>
  <c r="BX82" i="1"/>
  <c r="BX60" i="1"/>
  <c r="BX50" i="1"/>
  <c r="BX28" i="1"/>
  <c r="BY394" i="1"/>
  <c r="BZ394" i="1" s="1"/>
  <c r="BY378" i="1"/>
  <c r="BZ378" i="1" s="1"/>
  <c r="BY330" i="1"/>
  <c r="BZ330" i="1" s="1"/>
  <c r="BY314" i="1"/>
  <c r="BZ314" i="1" s="1"/>
  <c r="BY298" i="1"/>
  <c r="BZ298" i="1" s="1"/>
  <c r="BY250" i="1"/>
  <c r="BZ250" i="1" s="1"/>
  <c r="BY234" i="1"/>
  <c r="BZ234" i="1" s="1"/>
  <c r="BY218" i="1"/>
  <c r="BZ218" i="1" s="1"/>
  <c r="BY202" i="1"/>
  <c r="BZ202" i="1" s="1"/>
  <c r="BY186" i="1"/>
  <c r="BZ186" i="1" s="1"/>
  <c r="BY170" i="1"/>
  <c r="BZ170" i="1" s="1"/>
  <c r="BY106" i="1"/>
  <c r="BZ106" i="1" s="1"/>
  <c r="BY74" i="1"/>
  <c r="BZ74" i="1" s="1"/>
  <c r="BY58" i="1"/>
  <c r="BZ58" i="1" s="1"/>
  <c r="BY42" i="1"/>
  <c r="BZ42" i="1" s="1"/>
  <c r="BY26" i="1"/>
  <c r="BZ26" i="1" s="1"/>
  <c r="CA415" i="1"/>
  <c r="CA372" i="1"/>
  <c r="CA344" i="1"/>
  <c r="CA330" i="1"/>
  <c r="CA316" i="1"/>
  <c r="CA276" i="1"/>
  <c r="CA234" i="1"/>
  <c r="CA212" i="1"/>
  <c r="CA148" i="1"/>
  <c r="CA84" i="1"/>
  <c r="CA42" i="1"/>
  <c r="CA20" i="1"/>
  <c r="CB419" i="1"/>
  <c r="CC419" i="1" s="1"/>
  <c r="CB398" i="1"/>
  <c r="CC398" i="1" s="1"/>
  <c r="CB376" i="1"/>
  <c r="CC376" i="1" s="1"/>
  <c r="CB342" i="1"/>
  <c r="CC342" i="1" s="1"/>
  <c r="CB156" i="1"/>
  <c r="CC156" i="1" s="1"/>
  <c r="CB86" i="1"/>
  <c r="CC86" i="1" s="1"/>
  <c r="CA422" i="1"/>
  <c r="CB422" i="1"/>
  <c r="CC422" i="1" s="1"/>
  <c r="BY422" i="1"/>
  <c r="BZ422" i="1" s="1"/>
  <c r="CA418" i="1"/>
  <c r="BY418" i="1"/>
  <c r="BZ418" i="1" s="1"/>
  <c r="CB410" i="1"/>
  <c r="CC410" i="1" s="1"/>
  <c r="CA410" i="1"/>
  <c r="CB402" i="1"/>
  <c r="CC402" i="1" s="1"/>
  <c r="BY402" i="1"/>
  <c r="BZ402" i="1" s="1"/>
  <c r="CA390" i="1"/>
  <c r="CB390" i="1"/>
  <c r="CC390" i="1" s="1"/>
  <c r="BY390" i="1"/>
  <c r="BZ390" i="1" s="1"/>
  <c r="CA374" i="1"/>
  <c r="CB374" i="1"/>
  <c r="CC374" i="1" s="1"/>
  <c r="BY374" i="1"/>
  <c r="BZ374" i="1" s="1"/>
  <c r="CB370" i="1"/>
  <c r="CC370" i="1" s="1"/>
  <c r="CA370" i="1"/>
  <c r="BY370" i="1"/>
  <c r="BZ370" i="1" s="1"/>
  <c r="CB362" i="1"/>
  <c r="CC362" i="1" s="1"/>
  <c r="CA362" i="1"/>
  <c r="CB358" i="1"/>
  <c r="CC358" i="1" s="1"/>
  <c r="CA358" i="1"/>
  <c r="BY358" i="1"/>
  <c r="BZ358" i="1" s="1"/>
  <c r="CB354" i="1"/>
  <c r="CC354" i="1" s="1"/>
  <c r="CA354" i="1"/>
  <c r="BY354" i="1"/>
  <c r="BZ354" i="1" s="1"/>
  <c r="CB346" i="1"/>
  <c r="CC346" i="1" s="1"/>
  <c r="CA346" i="1"/>
  <c r="CA326" i="1"/>
  <c r="BY326" i="1"/>
  <c r="BZ326" i="1" s="1"/>
  <c r="CB318" i="1"/>
  <c r="CC318" i="1" s="1"/>
  <c r="CA318" i="1"/>
  <c r="CA310" i="1"/>
  <c r="CB310" i="1"/>
  <c r="CC310" i="1" s="1"/>
  <c r="BY310" i="1"/>
  <c r="BZ310" i="1" s="1"/>
  <c r="CB302" i="1"/>
  <c r="CC302" i="1" s="1"/>
  <c r="CA302" i="1"/>
  <c r="CB298" i="1"/>
  <c r="CC298" i="1" s="1"/>
  <c r="BX298" i="1"/>
  <c r="CB294" i="1"/>
  <c r="CC294" i="1" s="1"/>
  <c r="CA294" i="1"/>
  <c r="BY294" i="1"/>
  <c r="BZ294" i="1" s="1"/>
  <c r="CA290" i="1"/>
  <c r="BY290" i="1"/>
  <c r="BZ290" i="1" s="1"/>
  <c r="CB282" i="1"/>
  <c r="CC282" i="1" s="1"/>
  <c r="CA282" i="1"/>
  <c r="BX282" i="1"/>
  <c r="CB274" i="1"/>
  <c r="CC274" i="1" s="1"/>
  <c r="CA274" i="1"/>
  <c r="BY274" i="1"/>
  <c r="BZ274" i="1" s="1"/>
  <c r="CB266" i="1"/>
  <c r="CC266" i="1" s="1"/>
  <c r="BX266" i="1"/>
  <c r="CA246" i="1"/>
  <c r="CB246" i="1"/>
  <c r="CC246" i="1" s="1"/>
  <c r="BY246" i="1"/>
  <c r="BZ246" i="1" s="1"/>
  <c r="CB238" i="1"/>
  <c r="CC238" i="1" s="1"/>
  <c r="CA238" i="1"/>
  <c r="BX238" i="1"/>
  <c r="CB230" i="1"/>
  <c r="CC230" i="1" s="1"/>
  <c r="CA230" i="1"/>
  <c r="BY230" i="1"/>
  <c r="BZ230" i="1" s="1"/>
  <c r="CB222" i="1"/>
  <c r="CC222" i="1" s="1"/>
  <c r="BX222" i="1"/>
  <c r="CA214" i="1"/>
  <c r="BY214" i="1"/>
  <c r="BZ214" i="1" s="1"/>
  <c r="CB214" i="1"/>
  <c r="CC214" i="1" s="1"/>
  <c r="CA206" i="1"/>
  <c r="BX206" i="1"/>
  <c r="CA182" i="1"/>
  <c r="CB182" i="1"/>
  <c r="CC182" i="1" s="1"/>
  <c r="BY182" i="1"/>
  <c r="BZ182" i="1" s="1"/>
  <c r="CB174" i="1"/>
  <c r="CC174" i="1" s="1"/>
  <c r="CA174" i="1"/>
  <c r="BX174" i="1"/>
  <c r="CB170" i="1"/>
  <c r="CC170" i="1" s="1"/>
  <c r="BX170" i="1"/>
  <c r="CA162" i="1"/>
  <c r="CB162" i="1"/>
  <c r="CC162" i="1" s="1"/>
  <c r="BY162" i="1"/>
  <c r="BZ162" i="1" s="1"/>
  <c r="CB154" i="1"/>
  <c r="CC154" i="1" s="1"/>
  <c r="CA154" i="1"/>
  <c r="BX154" i="1"/>
  <c r="CB146" i="1"/>
  <c r="CC146" i="1" s="1"/>
  <c r="CA146" i="1"/>
  <c r="BY146" i="1"/>
  <c r="BZ146" i="1" s="1"/>
  <c r="CB138" i="1"/>
  <c r="CC138" i="1" s="1"/>
  <c r="BX138" i="1"/>
  <c r="CB130" i="1"/>
  <c r="CC130" i="1" s="1"/>
  <c r="CA130" i="1"/>
  <c r="BY130" i="1"/>
  <c r="BZ130" i="1" s="1"/>
  <c r="CB122" i="1"/>
  <c r="CC122" i="1" s="1"/>
  <c r="CA122" i="1"/>
  <c r="BX122" i="1"/>
  <c r="CA114" i="1"/>
  <c r="CB114" i="1"/>
  <c r="CC114" i="1" s="1"/>
  <c r="BY114" i="1"/>
  <c r="BZ114" i="1" s="1"/>
  <c r="CB106" i="1"/>
  <c r="CC106" i="1" s="1"/>
  <c r="BX106" i="1"/>
  <c r="CA98" i="1"/>
  <c r="CB98" i="1"/>
  <c r="CC98" i="1" s="1"/>
  <c r="BY98" i="1"/>
  <c r="BZ98" i="1" s="1"/>
  <c r="CB90" i="1"/>
  <c r="CC90" i="1" s="1"/>
  <c r="CA90" i="1"/>
  <c r="BX90" i="1"/>
  <c r="CA78" i="1"/>
  <c r="BX78" i="1"/>
  <c r="CB78" i="1"/>
  <c r="CC78" i="1" s="1"/>
  <c r="CA70" i="1"/>
  <c r="BY70" i="1"/>
  <c r="BZ70" i="1" s="1"/>
  <c r="CB62" i="1"/>
  <c r="CC62" i="1" s="1"/>
  <c r="BX62" i="1"/>
  <c r="CA54" i="1"/>
  <c r="CB54" i="1"/>
  <c r="CC54" i="1" s="1"/>
  <c r="BY54" i="1"/>
  <c r="BZ54" i="1" s="1"/>
  <c r="CB46" i="1"/>
  <c r="CC46" i="1" s="1"/>
  <c r="CA46" i="1"/>
  <c r="BX46" i="1"/>
  <c r="CB38" i="1"/>
  <c r="CC38" i="1" s="1"/>
  <c r="CA38" i="1"/>
  <c r="BY38" i="1"/>
  <c r="BZ38" i="1" s="1"/>
  <c r="CB30" i="1"/>
  <c r="CC30" i="1" s="1"/>
  <c r="BX30" i="1"/>
  <c r="CA22" i="1"/>
  <c r="BY22" i="1"/>
  <c r="BZ22" i="1" s="1"/>
  <c r="CB18" i="1"/>
  <c r="CC18" i="1" s="1"/>
  <c r="CA18" i="1"/>
  <c r="BY18" i="1"/>
  <c r="BZ18" i="1" s="1"/>
  <c r="CB10" i="1"/>
  <c r="CC10" i="1" s="1"/>
  <c r="BX10" i="1"/>
  <c r="BX406" i="1"/>
  <c r="BX390" i="1"/>
  <c r="BX358" i="1"/>
  <c r="BX342" i="1"/>
  <c r="BX294" i="1"/>
  <c r="BX258" i="1"/>
  <c r="BX194" i="1"/>
  <c r="BX162" i="1"/>
  <c r="BX98" i="1"/>
  <c r="BX34" i="1"/>
  <c r="BY414" i="1"/>
  <c r="BZ414" i="1" s="1"/>
  <c r="BY382" i="1"/>
  <c r="BZ382" i="1" s="1"/>
  <c r="BY334" i="1"/>
  <c r="BZ334" i="1" s="1"/>
  <c r="BY318" i="1"/>
  <c r="BZ318" i="1" s="1"/>
  <c r="BY270" i="1"/>
  <c r="BZ270" i="1" s="1"/>
  <c r="BY254" i="1"/>
  <c r="BZ254" i="1" s="1"/>
  <c r="BY206" i="1"/>
  <c r="BZ206" i="1" s="1"/>
  <c r="BY190" i="1"/>
  <c r="BZ190" i="1" s="1"/>
  <c r="BY158" i="1"/>
  <c r="BZ158" i="1" s="1"/>
  <c r="BY142" i="1"/>
  <c r="BZ142" i="1" s="1"/>
  <c r="BY126" i="1"/>
  <c r="BZ126" i="1" s="1"/>
  <c r="BY110" i="1"/>
  <c r="BZ110" i="1" s="1"/>
  <c r="BY94" i="1"/>
  <c r="BZ94" i="1" s="1"/>
  <c r="BY78" i="1"/>
  <c r="BZ78" i="1" s="1"/>
  <c r="BY62" i="1"/>
  <c r="BZ62" i="1" s="1"/>
  <c r="BY46" i="1"/>
  <c r="BZ46" i="1" s="1"/>
  <c r="CA394" i="1"/>
  <c r="CA366" i="1"/>
  <c r="CA338" i="1"/>
  <c r="CA202" i="1"/>
  <c r="CA74" i="1"/>
  <c r="CB242" i="1"/>
  <c r="CC242" i="1" s="1"/>
  <c r="BX410" i="1"/>
  <c r="BX394" i="1"/>
  <c r="BX362" i="1"/>
  <c r="BX306" i="1"/>
  <c r="BX278" i="1"/>
  <c r="BX214" i="1"/>
  <c r="BX150" i="1"/>
  <c r="BX86" i="1"/>
  <c r="BX54" i="1"/>
  <c r="CA222" i="1"/>
  <c r="CA94" i="1"/>
  <c r="CB278" i="1"/>
  <c r="CC278" i="1" s="1"/>
  <c r="CB254" i="1"/>
  <c r="CC254" i="1" s="1"/>
  <c r="CB206" i="1"/>
  <c r="CC206" i="1" s="1"/>
  <c r="CB142" i="1"/>
  <c r="CC142" i="1" s="1"/>
  <c r="CB34" i="1"/>
  <c r="CC34" i="1" s="1"/>
  <c r="CB423" i="1"/>
  <c r="CC423" i="1" s="1"/>
  <c r="BY423" i="1"/>
  <c r="BZ423" i="1" s="1"/>
  <c r="CA411" i="1"/>
  <c r="CB411" i="1"/>
  <c r="CC411" i="1" s="1"/>
  <c r="BY411" i="1"/>
  <c r="BZ411" i="1" s="1"/>
  <c r="CA403" i="1"/>
  <c r="CB403" i="1"/>
  <c r="CC403" i="1" s="1"/>
  <c r="CA395" i="1"/>
  <c r="CB395" i="1"/>
  <c r="CC395" i="1" s="1"/>
  <c r="BY395" i="1"/>
  <c r="BZ395" i="1" s="1"/>
  <c r="CB391" i="1"/>
  <c r="CC391" i="1" s="1"/>
  <c r="CA391" i="1"/>
  <c r="BY391" i="1"/>
  <c r="BZ391" i="1" s="1"/>
  <c r="CB383" i="1"/>
  <c r="CC383" i="1" s="1"/>
  <c r="CA383" i="1"/>
  <c r="CA379" i="1"/>
  <c r="CB379" i="1"/>
  <c r="CC379" i="1" s="1"/>
  <c r="BY379" i="1"/>
  <c r="BZ379" i="1" s="1"/>
  <c r="CA375" i="1"/>
  <c r="BY375" i="1"/>
  <c r="BZ375" i="1" s="1"/>
  <c r="CB367" i="1"/>
  <c r="CC367" i="1" s="1"/>
  <c r="CA367" i="1"/>
  <c r="CB363" i="1"/>
  <c r="CC363" i="1" s="1"/>
  <c r="CA363" i="1"/>
  <c r="BY363" i="1"/>
  <c r="BZ363" i="1" s="1"/>
  <c r="CB359" i="1"/>
  <c r="CC359" i="1" s="1"/>
  <c r="BY359" i="1"/>
  <c r="BZ359" i="1" s="1"/>
  <c r="CB355" i="1"/>
  <c r="CC355" i="1" s="1"/>
  <c r="CA355" i="1"/>
  <c r="CB347" i="1"/>
  <c r="CC347" i="1" s="1"/>
  <c r="CA347" i="1"/>
  <c r="BY347" i="1"/>
  <c r="BZ347" i="1" s="1"/>
  <c r="CB343" i="1"/>
  <c r="CC343" i="1" s="1"/>
  <c r="BY343" i="1"/>
  <c r="BZ343" i="1" s="1"/>
  <c r="CB339" i="1"/>
  <c r="CC339" i="1" s="1"/>
  <c r="CA339" i="1"/>
  <c r="CB331" i="1"/>
  <c r="CC331" i="1" s="1"/>
  <c r="CA331" i="1"/>
  <c r="BY331" i="1"/>
  <c r="BZ331" i="1" s="1"/>
  <c r="CB327" i="1"/>
  <c r="CC327" i="1" s="1"/>
  <c r="CA327" i="1"/>
  <c r="BY327" i="1"/>
  <c r="BZ327" i="1" s="1"/>
  <c r="CB319" i="1"/>
  <c r="CC319" i="1" s="1"/>
  <c r="CA319" i="1"/>
  <c r="CB315" i="1"/>
  <c r="CC315" i="1" s="1"/>
  <c r="CA315" i="1"/>
  <c r="BY315" i="1"/>
  <c r="BZ315" i="1" s="1"/>
  <c r="CB311" i="1"/>
  <c r="CC311" i="1" s="1"/>
  <c r="CA311" i="1"/>
  <c r="BY311" i="1"/>
  <c r="BZ311" i="1" s="1"/>
  <c r="CB303" i="1"/>
  <c r="CC303" i="1" s="1"/>
  <c r="CA303" i="1"/>
  <c r="BX303" i="1"/>
  <c r="CB299" i="1"/>
  <c r="CC299" i="1" s="1"/>
  <c r="CA299" i="1"/>
  <c r="BY299" i="1"/>
  <c r="BZ299" i="1" s="1"/>
  <c r="CB295" i="1"/>
  <c r="CC295" i="1" s="1"/>
  <c r="CA295" i="1"/>
  <c r="BY295" i="1"/>
  <c r="BZ295" i="1" s="1"/>
  <c r="CB291" i="1"/>
  <c r="CC291" i="1" s="1"/>
  <c r="CA291" i="1"/>
  <c r="CB287" i="1"/>
  <c r="CC287" i="1" s="1"/>
  <c r="BX287" i="1"/>
  <c r="CB283" i="1"/>
  <c r="CC283" i="1" s="1"/>
  <c r="CA283" i="1"/>
  <c r="BY283" i="1"/>
  <c r="BZ283" i="1" s="1"/>
  <c r="CB279" i="1"/>
  <c r="CC279" i="1" s="1"/>
  <c r="CA279" i="1"/>
  <c r="BY279" i="1"/>
  <c r="BZ279" i="1" s="1"/>
  <c r="CB275" i="1"/>
  <c r="CC275" i="1" s="1"/>
  <c r="BX275" i="1"/>
  <c r="CB271" i="1"/>
  <c r="CC271" i="1" s="1"/>
  <c r="CA271" i="1"/>
  <c r="BX271" i="1"/>
  <c r="CB267" i="1"/>
  <c r="CC267" i="1" s="1"/>
  <c r="CA267" i="1"/>
  <c r="BY267" i="1"/>
  <c r="BZ267" i="1" s="1"/>
  <c r="CB263" i="1"/>
  <c r="CC263" i="1" s="1"/>
  <c r="CA263" i="1"/>
  <c r="BY263" i="1"/>
  <c r="BZ263" i="1" s="1"/>
  <c r="CB259" i="1"/>
  <c r="CC259" i="1" s="1"/>
  <c r="CA259" i="1"/>
  <c r="BX259" i="1"/>
  <c r="CB255" i="1"/>
  <c r="CC255" i="1" s="1"/>
  <c r="BX255" i="1"/>
  <c r="CB251" i="1"/>
  <c r="CC251" i="1" s="1"/>
  <c r="CA251" i="1"/>
  <c r="BY251" i="1"/>
  <c r="BZ251" i="1" s="1"/>
  <c r="CB247" i="1"/>
  <c r="CC247" i="1" s="1"/>
  <c r="CA247" i="1"/>
  <c r="BY247" i="1"/>
  <c r="BZ247" i="1" s="1"/>
  <c r="CB243" i="1"/>
  <c r="CC243" i="1" s="1"/>
  <c r="BX243" i="1"/>
  <c r="CB239" i="1"/>
  <c r="CC239" i="1" s="1"/>
  <c r="CA239" i="1"/>
  <c r="BX239" i="1"/>
  <c r="CB235" i="1"/>
  <c r="CC235" i="1" s="1"/>
  <c r="CA235" i="1"/>
  <c r="BY235" i="1"/>
  <c r="BZ235" i="1" s="1"/>
  <c r="CB231" i="1"/>
  <c r="CC231" i="1" s="1"/>
  <c r="CA231" i="1"/>
  <c r="BY231" i="1"/>
  <c r="BZ231" i="1" s="1"/>
  <c r="CB227" i="1"/>
  <c r="CC227" i="1" s="1"/>
  <c r="CA227" i="1"/>
  <c r="BX227" i="1"/>
  <c r="CB223" i="1"/>
  <c r="CC223" i="1" s="1"/>
  <c r="BX223" i="1"/>
  <c r="CB219" i="1"/>
  <c r="CC219" i="1" s="1"/>
  <c r="CA219" i="1"/>
  <c r="BY219" i="1"/>
  <c r="BZ219" i="1" s="1"/>
  <c r="CB215" i="1"/>
  <c r="CC215" i="1" s="1"/>
  <c r="CA215" i="1"/>
  <c r="BY215" i="1"/>
  <c r="BZ215" i="1" s="1"/>
  <c r="CB211" i="1"/>
  <c r="CC211" i="1" s="1"/>
  <c r="BX211" i="1"/>
  <c r="CB207" i="1"/>
  <c r="CC207" i="1" s="1"/>
  <c r="CA207" i="1"/>
  <c r="BX207" i="1"/>
  <c r="CB203" i="1"/>
  <c r="CC203" i="1" s="1"/>
  <c r="CA203" i="1"/>
  <c r="BY203" i="1"/>
  <c r="BZ203" i="1" s="1"/>
  <c r="CB199" i="1"/>
  <c r="CC199" i="1" s="1"/>
  <c r="CA199" i="1"/>
  <c r="BY199" i="1"/>
  <c r="BZ199" i="1" s="1"/>
  <c r="CB195" i="1"/>
  <c r="CC195" i="1" s="1"/>
  <c r="CA195" i="1"/>
  <c r="BX195" i="1"/>
  <c r="CB191" i="1"/>
  <c r="CC191" i="1" s="1"/>
  <c r="BX191" i="1"/>
  <c r="CB187" i="1"/>
  <c r="CC187" i="1" s="1"/>
  <c r="CA187" i="1"/>
  <c r="BY187" i="1"/>
  <c r="BZ187" i="1" s="1"/>
  <c r="CB183" i="1"/>
  <c r="CC183" i="1" s="1"/>
  <c r="CA183" i="1"/>
  <c r="BY183" i="1"/>
  <c r="BZ183" i="1" s="1"/>
  <c r="CB179" i="1"/>
  <c r="CC179" i="1" s="1"/>
  <c r="BX179" i="1"/>
  <c r="CB175" i="1"/>
  <c r="CC175" i="1" s="1"/>
  <c r="CA175" i="1"/>
  <c r="BX175" i="1"/>
  <c r="CB171" i="1"/>
  <c r="CC171" i="1" s="1"/>
  <c r="CA171" i="1"/>
  <c r="BY171" i="1"/>
  <c r="BZ171" i="1" s="1"/>
  <c r="CB167" i="1"/>
  <c r="CC167" i="1" s="1"/>
  <c r="CA167" i="1"/>
  <c r="BY167" i="1"/>
  <c r="BZ167" i="1" s="1"/>
  <c r="CB163" i="1"/>
  <c r="CC163" i="1" s="1"/>
  <c r="CA163" i="1"/>
  <c r="BX163" i="1"/>
  <c r="CB159" i="1"/>
  <c r="CC159" i="1" s="1"/>
  <c r="BX159" i="1"/>
  <c r="CB155" i="1"/>
  <c r="CC155" i="1" s="1"/>
  <c r="CA155" i="1"/>
  <c r="BY155" i="1"/>
  <c r="BZ155" i="1" s="1"/>
  <c r="CB151" i="1"/>
  <c r="CC151" i="1" s="1"/>
  <c r="CA151" i="1"/>
  <c r="BY151" i="1"/>
  <c r="BZ151" i="1" s="1"/>
  <c r="CB147" i="1"/>
  <c r="CC147" i="1" s="1"/>
  <c r="BX147" i="1"/>
  <c r="CB143" i="1"/>
  <c r="CC143" i="1" s="1"/>
  <c r="CA143" i="1"/>
  <c r="BX143" i="1"/>
  <c r="CB139" i="1"/>
  <c r="CC139" i="1" s="1"/>
  <c r="CA139" i="1"/>
  <c r="BY139" i="1"/>
  <c r="BZ139" i="1" s="1"/>
  <c r="CB135" i="1"/>
  <c r="CC135" i="1" s="1"/>
  <c r="CA135" i="1"/>
  <c r="BY135" i="1"/>
  <c r="BZ135" i="1" s="1"/>
  <c r="CB131" i="1"/>
  <c r="CC131" i="1" s="1"/>
  <c r="CA131" i="1"/>
  <c r="BX131" i="1"/>
  <c r="CB127" i="1"/>
  <c r="CC127" i="1" s="1"/>
  <c r="BX127" i="1"/>
  <c r="CB123" i="1"/>
  <c r="CC123" i="1" s="1"/>
  <c r="CA123" i="1"/>
  <c r="BY123" i="1"/>
  <c r="BZ123" i="1" s="1"/>
  <c r="CB119" i="1"/>
  <c r="CC119" i="1" s="1"/>
  <c r="CA119" i="1"/>
  <c r="BY119" i="1"/>
  <c r="BZ119" i="1" s="1"/>
  <c r="CB115" i="1"/>
  <c r="CC115" i="1" s="1"/>
  <c r="BX115" i="1"/>
  <c r="CB111" i="1"/>
  <c r="CC111" i="1" s="1"/>
  <c r="CA111" i="1"/>
  <c r="BX111" i="1"/>
  <c r="CB107" i="1"/>
  <c r="CC107" i="1" s="1"/>
  <c r="CA107" i="1"/>
  <c r="BY107" i="1"/>
  <c r="BZ107" i="1" s="1"/>
  <c r="CB103" i="1"/>
  <c r="CC103" i="1" s="1"/>
  <c r="CA103" i="1"/>
  <c r="BY103" i="1"/>
  <c r="BZ103" i="1" s="1"/>
  <c r="CB99" i="1"/>
  <c r="CC99" i="1" s="1"/>
  <c r="CA99" i="1"/>
  <c r="BX99" i="1"/>
  <c r="CB95" i="1"/>
  <c r="CC95" i="1" s="1"/>
  <c r="BX95" i="1"/>
  <c r="CB91" i="1"/>
  <c r="CC91" i="1" s="1"/>
  <c r="CA91" i="1"/>
  <c r="BY91" i="1"/>
  <c r="BZ91" i="1" s="1"/>
  <c r="CB87" i="1"/>
  <c r="CC87" i="1" s="1"/>
  <c r="CA87" i="1"/>
  <c r="BY87" i="1"/>
  <c r="BZ87" i="1" s="1"/>
  <c r="CB83" i="1"/>
  <c r="CC83" i="1" s="1"/>
  <c r="BX83" i="1"/>
  <c r="CB79" i="1"/>
  <c r="CC79" i="1" s="1"/>
  <c r="CA79" i="1"/>
  <c r="BX79" i="1"/>
  <c r="CB75" i="1"/>
  <c r="CC75" i="1" s="1"/>
  <c r="CA75" i="1"/>
  <c r="BY75" i="1"/>
  <c r="BZ75" i="1" s="1"/>
  <c r="CB71" i="1"/>
  <c r="CC71" i="1" s="1"/>
  <c r="CA71" i="1"/>
  <c r="BY71" i="1"/>
  <c r="BZ71" i="1" s="1"/>
  <c r="CB67" i="1"/>
  <c r="CC67" i="1" s="1"/>
  <c r="CA67" i="1"/>
  <c r="BX67" i="1"/>
  <c r="CB63" i="1"/>
  <c r="CC63" i="1" s="1"/>
  <c r="BX63" i="1"/>
  <c r="CB59" i="1"/>
  <c r="CC59" i="1" s="1"/>
  <c r="CA59" i="1"/>
  <c r="BY59" i="1"/>
  <c r="BZ59" i="1" s="1"/>
  <c r="CB55" i="1"/>
  <c r="CC55" i="1" s="1"/>
  <c r="CA55" i="1"/>
  <c r="BY55" i="1"/>
  <c r="BZ55" i="1" s="1"/>
  <c r="CB51" i="1"/>
  <c r="CC51" i="1" s="1"/>
  <c r="BX51" i="1"/>
  <c r="CB47" i="1"/>
  <c r="CC47" i="1" s="1"/>
  <c r="CA47" i="1"/>
  <c r="BX47" i="1"/>
  <c r="CB43" i="1"/>
  <c r="CC43" i="1" s="1"/>
  <c r="CA43" i="1"/>
  <c r="BY43" i="1"/>
  <c r="BZ43" i="1" s="1"/>
  <c r="CB39" i="1"/>
  <c r="CC39" i="1" s="1"/>
  <c r="CA39" i="1"/>
  <c r="BY39" i="1"/>
  <c r="BZ39" i="1" s="1"/>
  <c r="CB35" i="1"/>
  <c r="CC35" i="1" s="1"/>
  <c r="CA35" i="1"/>
  <c r="BX35" i="1"/>
  <c r="CB31" i="1"/>
  <c r="CC31" i="1" s="1"/>
  <c r="BX31" i="1"/>
  <c r="CB27" i="1"/>
  <c r="CC27" i="1" s="1"/>
  <c r="CA27" i="1"/>
  <c r="BY27" i="1"/>
  <c r="BZ27" i="1" s="1"/>
  <c r="CB23" i="1"/>
  <c r="CC23" i="1" s="1"/>
  <c r="CA23" i="1"/>
  <c r="BY23" i="1"/>
  <c r="BZ23" i="1" s="1"/>
  <c r="CB19" i="1"/>
  <c r="CC19" i="1" s="1"/>
  <c r="BX19" i="1"/>
  <c r="CB15" i="1"/>
  <c r="CC15" i="1" s="1"/>
  <c r="CA15" i="1"/>
  <c r="BX15" i="1"/>
  <c r="CB11" i="1"/>
  <c r="CC11" i="1" s="1"/>
  <c r="CA11" i="1"/>
  <c r="BY11" i="1"/>
  <c r="BZ11" i="1" s="1"/>
  <c r="CB7" i="1"/>
  <c r="CC7" i="1" s="1"/>
  <c r="CA7" i="1"/>
  <c r="BY7" i="1"/>
  <c r="BZ7" i="1" s="1"/>
  <c r="BX3" i="1"/>
  <c r="BX423" i="1"/>
  <c r="BX418" i="1"/>
  <c r="BX412" i="1"/>
  <c r="BX407" i="1"/>
  <c r="BX402" i="1"/>
  <c r="BX396" i="1"/>
  <c r="BX391" i="1"/>
  <c r="BX386" i="1"/>
  <c r="BX380" i="1"/>
  <c r="BX375" i="1"/>
  <c r="BX370" i="1"/>
  <c r="BX364" i="1"/>
  <c r="BX359" i="1"/>
  <c r="BX354" i="1"/>
  <c r="BX348" i="1"/>
  <c r="BX343" i="1"/>
  <c r="BX338" i="1"/>
  <c r="BX332" i="1"/>
  <c r="BX327" i="1"/>
  <c r="BX322" i="1"/>
  <c r="BX316" i="1"/>
  <c r="BX310" i="1"/>
  <c r="BX302" i="1"/>
  <c r="BX295" i="1"/>
  <c r="BX288" i="1"/>
  <c r="BX280" i="1"/>
  <c r="BX272" i="1"/>
  <c r="BX262" i="1"/>
  <c r="BX251" i="1"/>
  <c r="BX240" i="1"/>
  <c r="BX230" i="1"/>
  <c r="BX219" i="1"/>
  <c r="BX208" i="1"/>
  <c r="BX198" i="1"/>
  <c r="BX187" i="1"/>
  <c r="BX176" i="1"/>
  <c r="BX166" i="1"/>
  <c r="BX155" i="1"/>
  <c r="BX144" i="1"/>
  <c r="BX134" i="1"/>
  <c r="BX123" i="1"/>
  <c r="BX112" i="1"/>
  <c r="BX102" i="1"/>
  <c r="BX91" i="1"/>
  <c r="BX80" i="1"/>
  <c r="BX70" i="1"/>
  <c r="BX59" i="1"/>
  <c r="BX48" i="1"/>
  <c r="BX38" i="1"/>
  <c r="BX27" i="1"/>
  <c r="BX16" i="1"/>
  <c r="BX6" i="1"/>
  <c r="BY415" i="1"/>
  <c r="BZ415" i="1" s="1"/>
  <c r="BY399" i="1"/>
  <c r="BZ399" i="1" s="1"/>
  <c r="BY383" i="1"/>
  <c r="BZ383" i="1" s="1"/>
  <c r="BY367" i="1"/>
  <c r="BZ367" i="1" s="1"/>
  <c r="BY351" i="1"/>
  <c r="BZ351" i="1" s="1"/>
  <c r="BY335" i="1"/>
  <c r="BZ335" i="1" s="1"/>
  <c r="BY319" i="1"/>
  <c r="BZ319" i="1" s="1"/>
  <c r="BY303" i="1"/>
  <c r="BZ303" i="1" s="1"/>
  <c r="BY287" i="1"/>
  <c r="BZ287" i="1" s="1"/>
  <c r="BY271" i="1"/>
  <c r="BZ271" i="1" s="1"/>
  <c r="BY255" i="1"/>
  <c r="BZ255" i="1" s="1"/>
  <c r="BY239" i="1"/>
  <c r="BZ239" i="1" s="1"/>
  <c r="BY223" i="1"/>
  <c r="BZ223" i="1" s="1"/>
  <c r="BY207" i="1"/>
  <c r="BZ207" i="1" s="1"/>
  <c r="BY191" i="1"/>
  <c r="BZ191" i="1" s="1"/>
  <c r="BY175" i="1"/>
  <c r="BZ175" i="1" s="1"/>
  <c r="BY159" i="1"/>
  <c r="BZ159" i="1" s="1"/>
  <c r="BY143" i="1"/>
  <c r="BZ143" i="1" s="1"/>
  <c r="BY127" i="1"/>
  <c r="BZ127" i="1" s="1"/>
  <c r="BY111" i="1"/>
  <c r="BZ111" i="1" s="1"/>
  <c r="BY95" i="1"/>
  <c r="BZ95" i="1" s="1"/>
  <c r="BY79" i="1"/>
  <c r="BZ79" i="1" s="1"/>
  <c r="BY63" i="1"/>
  <c r="BZ63" i="1" s="1"/>
  <c r="BY47" i="1"/>
  <c r="BZ47" i="1" s="1"/>
  <c r="BY31" i="1"/>
  <c r="BZ31" i="1" s="1"/>
  <c r="BY15" i="1"/>
  <c r="BZ15" i="1" s="1"/>
  <c r="CA414" i="1"/>
  <c r="CA399" i="1"/>
  <c r="CA386" i="1"/>
  <c r="CA371" i="1"/>
  <c r="CA356" i="1"/>
  <c r="CA343" i="1"/>
  <c r="CA328" i="1"/>
  <c r="CA314" i="1"/>
  <c r="CA296" i="1"/>
  <c r="CA275" i="1"/>
  <c r="CA254" i="1"/>
  <c r="CA232" i="1"/>
  <c r="CA211" i="1"/>
  <c r="CA190" i="1"/>
  <c r="CA168" i="1"/>
  <c r="CA147" i="1"/>
  <c r="CA126" i="1"/>
  <c r="CA104" i="1"/>
  <c r="CA83" i="1"/>
  <c r="CA62" i="1"/>
  <c r="CA40" i="1"/>
  <c r="CA19" i="1"/>
  <c r="CB418" i="1"/>
  <c r="CC418" i="1" s="1"/>
  <c r="CB396" i="1"/>
  <c r="CC396" i="1" s="1"/>
  <c r="CB375" i="1"/>
  <c r="CC375" i="1" s="1"/>
  <c r="CB340" i="1"/>
  <c r="CC340" i="1" s="1"/>
  <c r="CB300" i="1"/>
  <c r="CC300" i="1" s="1"/>
  <c r="CB264" i="1"/>
  <c r="CC264" i="1" s="1"/>
  <c r="CB228" i="1"/>
  <c r="CC228" i="1" s="1"/>
  <c r="CB220" i="1"/>
  <c r="CC220" i="1" s="1"/>
  <c r="CB184" i="1"/>
  <c r="CC184" i="1" s="1"/>
  <c r="CB164" i="1"/>
  <c r="CC164" i="1" s="1"/>
  <c r="CB134" i="1"/>
  <c r="CC134" i="1" s="1"/>
  <c r="CB120" i="1"/>
  <c r="CC120" i="1" s="1"/>
  <c r="CB84" i="1"/>
  <c r="CC84" i="1" s="1"/>
  <c r="CB44" i="1"/>
  <c r="CC44" i="1" s="1"/>
  <c r="CB8" i="1"/>
  <c r="CC8" i="1" s="1"/>
  <c r="CB425" i="1"/>
  <c r="CC425" i="1" s="1"/>
  <c r="CA425" i="1"/>
  <c r="CB421" i="1"/>
  <c r="CC421" i="1" s="1"/>
  <c r="CA421" i="1"/>
  <c r="CB417" i="1"/>
  <c r="CC417" i="1" s="1"/>
  <c r="CA417" i="1"/>
  <c r="CB413" i="1"/>
  <c r="CC413" i="1" s="1"/>
  <c r="CA413" i="1"/>
  <c r="CB409" i="1"/>
  <c r="CC409" i="1" s="1"/>
  <c r="CA409" i="1"/>
  <c r="CB405" i="1"/>
  <c r="CC405" i="1" s="1"/>
  <c r="CA405" i="1"/>
  <c r="CB401" i="1"/>
  <c r="CC401" i="1" s="1"/>
  <c r="CA401" i="1"/>
  <c r="CB397" i="1"/>
  <c r="CC397" i="1" s="1"/>
  <c r="CA397" i="1"/>
  <c r="CB393" i="1"/>
  <c r="CC393" i="1" s="1"/>
  <c r="CA393" i="1"/>
  <c r="CB389" i="1"/>
  <c r="CC389" i="1" s="1"/>
  <c r="CA389" i="1"/>
  <c r="CB385" i="1"/>
  <c r="CC385" i="1" s="1"/>
  <c r="CA385" i="1"/>
  <c r="CB381" i="1"/>
  <c r="CC381" i="1" s="1"/>
  <c r="CA381" i="1"/>
  <c r="CB377" i="1"/>
  <c r="CC377" i="1" s="1"/>
  <c r="CA377" i="1"/>
  <c r="CB373" i="1"/>
  <c r="CC373" i="1" s="1"/>
  <c r="CA373" i="1"/>
  <c r="CB357" i="1"/>
  <c r="CC357" i="1" s="1"/>
  <c r="CA357" i="1"/>
  <c r="CB341" i="1"/>
  <c r="CC341" i="1" s="1"/>
  <c r="CA341" i="1"/>
  <c r="CB325" i="1"/>
  <c r="CC325" i="1" s="1"/>
  <c r="CA325" i="1"/>
  <c r="CB309" i="1"/>
  <c r="CC309" i="1" s="1"/>
  <c r="CA309" i="1"/>
  <c r="CB293" i="1"/>
  <c r="CC293" i="1" s="1"/>
  <c r="CA293" i="1"/>
  <c r="CB277" i="1"/>
  <c r="CC277" i="1" s="1"/>
  <c r="CA277" i="1"/>
  <c r="CB261" i="1"/>
  <c r="CC261" i="1" s="1"/>
  <c r="CA261" i="1"/>
  <c r="CB245" i="1"/>
  <c r="CC245" i="1" s="1"/>
  <c r="CA245" i="1"/>
  <c r="CB229" i="1"/>
  <c r="CC229" i="1" s="1"/>
  <c r="CA229" i="1"/>
  <c r="CB213" i="1"/>
  <c r="CC213" i="1" s="1"/>
  <c r="CA213" i="1"/>
  <c r="CB197" i="1"/>
  <c r="CC197" i="1" s="1"/>
  <c r="CA197" i="1"/>
  <c r="CB181" i="1"/>
  <c r="CC181" i="1" s="1"/>
  <c r="CA181" i="1"/>
  <c r="CB165" i="1"/>
  <c r="CC165" i="1" s="1"/>
  <c r="CA165" i="1"/>
  <c r="CB149" i="1"/>
  <c r="CC149" i="1" s="1"/>
  <c r="CA149" i="1"/>
  <c r="CB133" i="1"/>
  <c r="CC133" i="1" s="1"/>
  <c r="CA133" i="1"/>
  <c r="CB117" i="1"/>
  <c r="CC117" i="1" s="1"/>
  <c r="CA117" i="1"/>
  <c r="CB101" i="1"/>
  <c r="CC101" i="1" s="1"/>
  <c r="CA101" i="1"/>
  <c r="CB85" i="1"/>
  <c r="CC85" i="1" s="1"/>
  <c r="CA85" i="1"/>
  <c r="CB69" i="1"/>
  <c r="CC69" i="1" s="1"/>
  <c r="CA69" i="1"/>
  <c r="CB53" i="1"/>
  <c r="CC53" i="1" s="1"/>
  <c r="CA53" i="1"/>
  <c r="CB37" i="1"/>
  <c r="CC37" i="1" s="1"/>
  <c r="CA37" i="1"/>
  <c r="CB21" i="1"/>
  <c r="CC21" i="1" s="1"/>
  <c r="CA21" i="1"/>
  <c r="CB5" i="1"/>
  <c r="CC5" i="1" s="1"/>
  <c r="CA5" i="1"/>
  <c r="BX425" i="1"/>
  <c r="BX421" i="1"/>
  <c r="BX417" i="1"/>
  <c r="BX413" i="1"/>
  <c r="BX409" i="1"/>
  <c r="BX405" i="1"/>
  <c r="BX401" i="1"/>
  <c r="BX397" i="1"/>
  <c r="BX393" i="1"/>
  <c r="BX389" i="1"/>
  <c r="BX385" i="1"/>
  <c r="BX381" i="1"/>
  <c r="BX377" i="1"/>
  <c r="BX373" i="1"/>
  <c r="BX369" i="1"/>
  <c r="BX365" i="1"/>
  <c r="BX361" i="1"/>
  <c r="BX357" i="1"/>
  <c r="BX353" i="1"/>
  <c r="BX349" i="1"/>
  <c r="BX345" i="1"/>
  <c r="BX341" i="1"/>
  <c r="BX337" i="1"/>
  <c r="BX333" i="1"/>
  <c r="BX329" i="1"/>
  <c r="BX325" i="1"/>
  <c r="BX321" i="1"/>
  <c r="BX317" i="1"/>
  <c r="BX313" i="1"/>
  <c r="BX309" i="1"/>
  <c r="BX305" i="1"/>
  <c r="BX301" i="1"/>
  <c r="BX297" i="1"/>
  <c r="BX293" i="1"/>
  <c r="BX289" i="1"/>
  <c r="BX285" i="1"/>
  <c r="BX281" i="1"/>
  <c r="BX277" i="1"/>
  <c r="BX273" i="1"/>
  <c r="BX269" i="1"/>
  <c r="BX265" i="1"/>
  <c r="BX261" i="1"/>
  <c r="BX257" i="1"/>
  <c r="BX253" i="1"/>
  <c r="BX249" i="1"/>
  <c r="BX245" i="1"/>
  <c r="BX241" i="1"/>
  <c r="BX237" i="1"/>
  <c r="BX233" i="1"/>
  <c r="BX229" i="1"/>
  <c r="BX225" i="1"/>
  <c r="BX221" i="1"/>
  <c r="BX217" i="1"/>
  <c r="BX213" i="1"/>
  <c r="BX209" i="1"/>
  <c r="BX205" i="1"/>
  <c r="BX201" i="1"/>
  <c r="BX197" i="1"/>
  <c r="BX193" i="1"/>
  <c r="BX189" i="1"/>
  <c r="BX185" i="1"/>
  <c r="BX181" i="1"/>
  <c r="BX177" i="1"/>
  <c r="BX173" i="1"/>
  <c r="BX169" i="1"/>
  <c r="BX165" i="1"/>
  <c r="BX161" i="1"/>
  <c r="BX157" i="1"/>
  <c r="BX153" i="1"/>
  <c r="BX149" i="1"/>
  <c r="BX145" i="1"/>
  <c r="BX141" i="1"/>
  <c r="BX137" i="1"/>
  <c r="BX133" i="1"/>
  <c r="BX129" i="1"/>
  <c r="BX125" i="1"/>
  <c r="BX121" i="1"/>
  <c r="BX117" i="1"/>
  <c r="BX113" i="1"/>
  <c r="BX109" i="1"/>
  <c r="BX105" i="1"/>
  <c r="BX101" i="1"/>
  <c r="BX97" i="1"/>
  <c r="BX93" i="1"/>
  <c r="BX89" i="1"/>
  <c r="BX85" i="1"/>
  <c r="BX81" i="1"/>
  <c r="BX77" i="1"/>
  <c r="BX73" i="1"/>
  <c r="BX69" i="1"/>
  <c r="BX65" i="1"/>
  <c r="BX61" i="1"/>
  <c r="BX57" i="1"/>
  <c r="BX53" i="1"/>
  <c r="BX49" i="1"/>
  <c r="BX45" i="1"/>
  <c r="BX41" i="1"/>
  <c r="BX37" i="1"/>
  <c r="BX33" i="1"/>
  <c r="BX29" i="1"/>
  <c r="BX25" i="1"/>
  <c r="BX21" i="1"/>
  <c r="BX17" i="1"/>
  <c r="BX13" i="1"/>
  <c r="BX9" i="1"/>
  <c r="BX5" i="1"/>
  <c r="CB365" i="1"/>
  <c r="CC365" i="1" s="1"/>
  <c r="CB337" i="1"/>
  <c r="CC337" i="1" s="1"/>
  <c r="CB329" i="1"/>
  <c r="CC329" i="1" s="1"/>
  <c r="CB301" i="1"/>
  <c r="CC301" i="1" s="1"/>
  <c r="CB273" i="1"/>
  <c r="CC273" i="1" s="1"/>
  <c r="CB265" i="1"/>
  <c r="CC265" i="1" s="1"/>
  <c r="CB237" i="1"/>
  <c r="CC237" i="1" s="1"/>
  <c r="CB209" i="1"/>
  <c r="CC209" i="1" s="1"/>
  <c r="CB201" i="1"/>
  <c r="CC201" i="1" s="1"/>
  <c r="CB173" i="1"/>
  <c r="CC173" i="1" s="1"/>
  <c r="CB145" i="1"/>
  <c r="CC145" i="1" s="1"/>
  <c r="CB137" i="1"/>
  <c r="CC137" i="1" s="1"/>
  <c r="CB109" i="1"/>
  <c r="CC109" i="1" s="1"/>
  <c r="CB81" i="1"/>
  <c r="CC81" i="1" s="1"/>
  <c r="CB73" i="1"/>
  <c r="CC73" i="1" s="1"/>
  <c r="CB45" i="1"/>
  <c r="CC45" i="1" s="1"/>
  <c r="CB17" i="1"/>
  <c r="CC17" i="1" s="1"/>
  <c r="CB9" i="1"/>
  <c r="CC9" i="1" s="1"/>
  <c r="EO34" i="16" l="1"/>
  <c r="EP232" i="16"/>
  <c r="EO528" i="16"/>
  <c r="EP31" i="16"/>
  <c r="EQ297" i="16"/>
  <c r="EP284" i="16"/>
  <c r="EV475" i="16"/>
  <c r="ER534" i="16"/>
  <c r="EV327" i="16"/>
  <c r="ET397" i="16"/>
  <c r="EW375" i="16"/>
  <c r="ET161" i="16"/>
  <c r="ET363" i="16"/>
  <c r="EW237" i="16"/>
  <c r="EV368" i="16"/>
  <c r="EX189" i="16"/>
  <c r="EW88" i="16"/>
  <c r="EX78" i="16"/>
  <c r="EV22" i="16"/>
  <c r="ET6" i="16"/>
  <c r="EP446" i="16"/>
  <c r="EQ280" i="16"/>
  <c r="ET225" i="16"/>
  <c r="EW416" i="16"/>
  <c r="EN416" i="16"/>
  <c r="EK398" i="16"/>
  <c r="EL382" i="16"/>
  <c r="EL263" i="16"/>
  <c r="EL123" i="16"/>
  <c r="EM84" i="16"/>
  <c r="EN72" i="16"/>
  <c r="EN476" i="16"/>
  <c r="EJ287" i="16"/>
  <c r="EN114" i="16"/>
  <c r="EF409" i="16"/>
  <c r="EN283" i="16"/>
  <c r="EG447" i="16"/>
  <c r="EI488" i="16"/>
  <c r="EF365" i="16"/>
  <c r="EG211" i="16"/>
  <c r="EI51" i="16"/>
  <c r="EH495" i="16"/>
  <c r="EI364" i="16"/>
  <c r="EH312" i="16"/>
  <c r="EG417" i="16"/>
  <c r="EN223" i="16"/>
  <c r="EG30" i="16"/>
  <c r="EE18" i="16"/>
  <c r="EH6" i="16"/>
  <c r="EM482" i="16"/>
  <c r="EJ534" i="16"/>
  <c r="EJ444" i="16"/>
  <c r="EN440" i="16"/>
  <c r="EH423" i="16"/>
  <c r="EG385" i="16"/>
  <c r="EF373" i="16"/>
  <c r="EE241" i="16"/>
  <c r="EF311" i="16"/>
  <c r="EE77" i="16"/>
  <c r="EH61" i="16"/>
  <c r="EE504" i="16"/>
  <c r="EE330" i="16"/>
  <c r="EE172" i="16"/>
  <c r="EG242" i="16"/>
  <c r="EG428" i="16"/>
  <c r="EF386" i="16"/>
  <c r="EE109" i="16"/>
  <c r="EI259" i="16"/>
  <c r="EH134" i="16"/>
  <c r="EF116" i="16"/>
  <c r="EG46" i="16"/>
  <c r="EJ23" i="16"/>
  <c r="EN23" i="16"/>
  <c r="EJ7" i="16"/>
  <c r="EL35" i="16"/>
  <c r="EE535" i="16"/>
  <c r="EF441" i="16"/>
  <c r="EE357" i="16"/>
  <c r="EG273" i="16"/>
  <c r="EI39" i="16"/>
  <c r="EG506" i="16"/>
  <c r="EI351" i="16"/>
  <c r="EF268" i="16"/>
  <c r="EF396" i="16"/>
  <c r="EG376" i="16"/>
  <c r="EE281" i="16"/>
  <c r="EH45" i="16"/>
  <c r="EI40" i="16"/>
  <c r="EK486" i="16"/>
  <c r="EE189" i="16"/>
  <c r="EG189" i="16"/>
  <c r="EI403" i="16"/>
  <c r="EI327" i="16"/>
  <c r="EI313" i="16"/>
  <c r="EF233" i="16"/>
  <c r="EG358" i="16"/>
  <c r="EH207" i="16"/>
  <c r="EF135" i="16"/>
  <c r="EF105" i="16"/>
  <c r="EE271" i="16"/>
  <c r="EH120" i="16"/>
  <c r="EJ152" i="16"/>
  <c r="EL140" i="16"/>
  <c r="EN516" i="16"/>
  <c r="EH5" i="16"/>
  <c r="EN441" i="16"/>
  <c r="EN273" i="16"/>
  <c r="EN469" i="16"/>
  <c r="EE444" i="16"/>
  <c r="ER14" i="16"/>
  <c r="EQ369" i="16"/>
  <c r="EQ377" i="16"/>
  <c r="EQ361" i="16"/>
  <c r="EP452" i="16"/>
  <c r="EP489" i="16"/>
  <c r="EV471" i="16"/>
  <c r="EN405" i="16"/>
  <c r="EL71" i="16"/>
  <c r="EF519" i="16"/>
  <c r="EG458" i="16"/>
  <c r="EE228" i="16"/>
  <c r="EG193" i="16"/>
  <c r="EI416" i="16"/>
  <c r="EG374" i="16"/>
  <c r="EG96" i="16"/>
  <c r="EJ407" i="16"/>
  <c r="EN407" i="16"/>
  <c r="EK418" i="16"/>
  <c r="EN349" i="16"/>
  <c r="EK125" i="16"/>
  <c r="EK109" i="16"/>
  <c r="EN94" i="16"/>
  <c r="EJ62" i="16"/>
  <c r="EM62" i="16"/>
  <c r="EK58" i="16"/>
  <c r="EK512" i="16"/>
  <c r="EN492" i="16"/>
  <c r="EL461" i="16"/>
  <c r="EN438" i="16"/>
  <c r="EI464" i="16"/>
  <c r="EE208" i="16"/>
  <c r="EE369" i="16"/>
  <c r="EL171" i="16"/>
  <c r="EK155" i="16"/>
  <c r="EN251" i="16"/>
  <c r="EM207" i="16"/>
  <c r="EM3" i="16"/>
  <c r="EH523" i="16"/>
  <c r="EF234" i="16"/>
  <c r="EI197" i="16"/>
  <c r="EG305" i="16"/>
  <c r="EF285" i="16"/>
  <c r="EH184" i="16"/>
  <c r="EG107" i="16"/>
  <c r="EH465" i="16"/>
  <c r="EE203" i="16"/>
  <c r="EL134" i="16"/>
  <c r="EJ428" i="16"/>
  <c r="EI16" i="16"/>
  <c r="EN496" i="16"/>
  <c r="EN450" i="16"/>
  <c r="EM442" i="16"/>
  <c r="EF307" i="16"/>
  <c r="EF213" i="16"/>
  <c r="EG183" i="16"/>
  <c r="EG75" i="16"/>
  <c r="EI335" i="16"/>
  <c r="EH461" i="16"/>
  <c r="EF179" i="16"/>
  <c r="EH366" i="16"/>
  <c r="EE510" i="16"/>
  <c r="EH432" i="16"/>
  <c r="EH143" i="16"/>
  <c r="EH395" i="16"/>
  <c r="EF37" i="16"/>
  <c r="EG82" i="16"/>
  <c r="EH66" i="16"/>
  <c r="EG258" i="16"/>
  <c r="EI162" i="16"/>
  <c r="EI191" i="16"/>
  <c r="EF112" i="16"/>
  <c r="EL322" i="16"/>
  <c r="EN327" i="16"/>
  <c r="EK464" i="16"/>
  <c r="EM377" i="16"/>
  <c r="EJ369" i="16"/>
  <c r="EG9" i="16"/>
  <c r="EM285" i="16"/>
  <c r="EM300" i="16"/>
  <c r="EK419" i="16"/>
  <c r="EJ203" i="16"/>
  <c r="EL24" i="16"/>
  <c r="EN522" i="16"/>
  <c r="EH341" i="16"/>
  <c r="EE356" i="16"/>
  <c r="EI430" i="16"/>
  <c r="EI244" i="16"/>
  <c r="EH157" i="16"/>
  <c r="EE133" i="16"/>
  <c r="EI263" i="16"/>
  <c r="EE144" i="16"/>
  <c r="EW409" i="16"/>
  <c r="EV369" i="16"/>
  <c r="EX346" i="16"/>
  <c r="ET21" i="16"/>
  <c r="EX498" i="16"/>
  <c r="ET332" i="16"/>
  <c r="EV358" i="16"/>
  <c r="EX299" i="16"/>
  <c r="EX207" i="16"/>
  <c r="EW110" i="16"/>
  <c r="EW493" i="16"/>
  <c r="ER296" i="16"/>
  <c r="ET164" i="16"/>
  <c r="EX164" i="16"/>
  <c r="ET132" i="16"/>
  <c r="EX132" i="16"/>
  <c r="EV386" i="16"/>
  <c r="EV199" i="16"/>
  <c r="EX268" i="16"/>
  <c r="EV252" i="16"/>
  <c r="EX350" i="16"/>
  <c r="ET514" i="16"/>
  <c r="EW497" i="16"/>
  <c r="EV266" i="16"/>
  <c r="ET214" i="16"/>
  <c r="EX236" i="16"/>
  <c r="EW231" i="16"/>
  <c r="ET404" i="16"/>
  <c r="EX404" i="16"/>
  <c r="EV113" i="16"/>
  <c r="EX39" i="16"/>
  <c r="ET89" i="16"/>
  <c r="EV73" i="16"/>
  <c r="ET57" i="16"/>
  <c r="EQ269" i="16"/>
  <c r="EP348" i="16"/>
  <c r="ET235" i="16"/>
  <c r="EX15" i="16"/>
  <c r="EW531" i="16"/>
  <c r="EW428" i="16"/>
  <c r="ET188" i="16"/>
  <c r="EW186" i="16"/>
  <c r="EV123" i="16"/>
  <c r="EX105" i="16"/>
  <c r="EQ107" i="16"/>
  <c r="EP241" i="16"/>
  <c r="EP61" i="16"/>
  <c r="EQ479" i="16"/>
  <c r="EO328" i="16"/>
  <c r="EO324" i="16"/>
  <c r="EP175" i="16"/>
  <c r="ER161" i="16"/>
  <c r="ER129" i="16"/>
  <c r="EP244" i="16"/>
  <c r="ER517" i="16"/>
  <c r="EO343" i="16"/>
  <c r="EO214" i="16"/>
  <c r="ER331" i="16"/>
  <c r="EP238" i="16"/>
  <c r="EO228" i="16"/>
  <c r="EP174" i="16"/>
  <c r="EQ259" i="16"/>
  <c r="EP198" i="16"/>
  <c r="EQ25" i="16"/>
  <c r="EO9" i="16"/>
  <c r="ER516" i="16"/>
  <c r="EQ229" i="16"/>
  <c r="EO525" i="16"/>
  <c r="EP508" i="16"/>
  <c r="EP27" i="16"/>
  <c r="EX519" i="16"/>
  <c r="EW520" i="16"/>
  <c r="EW421" i="16"/>
  <c r="EV336" i="16"/>
  <c r="ET401" i="16"/>
  <c r="EW371" i="16"/>
  <c r="EV264" i="16"/>
  <c r="EW29" i="16"/>
  <c r="EW512" i="16"/>
  <c r="EX477" i="16"/>
  <c r="EV479" i="16"/>
  <c r="EV370" i="16"/>
  <c r="EX171" i="16"/>
  <c r="EV155" i="16"/>
  <c r="EX139" i="16"/>
  <c r="EV228" i="16"/>
  <c r="ET272" i="16"/>
  <c r="EX272" i="16"/>
  <c r="EV216" i="16"/>
  <c r="ET26" i="16"/>
  <c r="EW10" i="16"/>
  <c r="EQ444" i="16"/>
  <c r="EW176" i="16"/>
  <c r="EX166" i="16"/>
  <c r="ET150" i="16"/>
  <c r="EW144" i="16"/>
  <c r="EX134" i="16"/>
  <c r="EW378" i="16"/>
  <c r="EV434" i="16"/>
  <c r="EV117" i="16"/>
  <c r="EX107" i="16"/>
  <c r="ET93" i="16"/>
  <c r="EV77" i="16"/>
  <c r="ET61" i="16"/>
  <c r="EQ495" i="16"/>
  <c r="EQ12" i="16"/>
  <c r="EQ99" i="16"/>
  <c r="EQ167" i="16"/>
  <c r="EQ135" i="16"/>
  <c r="ER283" i="16"/>
  <c r="EQ488" i="16"/>
  <c r="EO387" i="16"/>
  <c r="ER387" i="16"/>
  <c r="ER372" i="16"/>
  <c r="EO395" i="16"/>
  <c r="EJ334" i="16"/>
  <c r="EK230" i="16"/>
  <c r="EK160" i="16"/>
  <c r="EK377" i="16"/>
  <c r="EL369" i="16"/>
  <c r="EE21" i="16"/>
  <c r="EH9" i="16"/>
  <c r="EL491" i="16"/>
  <c r="EJ445" i="16"/>
  <c r="EM234" i="16"/>
  <c r="EM357" i="16"/>
  <c r="EJ285" i="16"/>
  <c r="EL253" i="16"/>
  <c r="EJ41" i="16"/>
  <c r="EK300" i="16"/>
  <c r="EJ252" i="16"/>
  <c r="EM419" i="16"/>
  <c r="EK203" i="16"/>
  <c r="EN24" i="16"/>
  <c r="EF490" i="16"/>
  <c r="EK522" i="16"/>
  <c r="EK397" i="16"/>
  <c r="EK218" i="16"/>
  <c r="EJ329" i="16"/>
  <c r="EJ95" i="16"/>
  <c r="EN173" i="16"/>
  <c r="EJ322" i="16"/>
  <c r="EM526" i="16"/>
  <c r="EM176" i="16"/>
  <c r="EJ464" i="16"/>
  <c r="EM458" i="16"/>
  <c r="EJ272" i="16"/>
  <c r="EK145" i="16"/>
  <c r="EJ429" i="16"/>
  <c r="EM184" i="16"/>
  <c r="EJ339" i="16"/>
  <c r="EJ32" i="16"/>
  <c r="EG528" i="16"/>
  <c r="EI448" i="16"/>
  <c r="EJ381" i="16"/>
  <c r="EM350" i="16"/>
  <c r="EJ227" i="16"/>
  <c r="EE317" i="16"/>
  <c r="EF341" i="16"/>
  <c r="EI270" i="16"/>
  <c r="EF157" i="16"/>
  <c r="EI133" i="16"/>
  <c r="EE406" i="16"/>
  <c r="EG263" i="16"/>
  <c r="EG88" i="16"/>
  <c r="EE168" i="16"/>
  <c r="EP427" i="16"/>
  <c r="EO151" i="16"/>
  <c r="EP339" i="16"/>
  <c r="ER414" i="16"/>
  <c r="EQ410" i="16"/>
  <c r="EO402" i="16"/>
  <c r="EQ378" i="16"/>
  <c r="ER121" i="16"/>
  <c r="ER37" i="16"/>
  <c r="EO94" i="16"/>
  <c r="EO78" i="16"/>
  <c r="EO62" i="16"/>
  <c r="EP512" i="16"/>
  <c r="ER461" i="16"/>
  <c r="ER438" i="16"/>
  <c r="EP128" i="16"/>
  <c r="EP430" i="16"/>
  <c r="EP247" i="16"/>
  <c r="EP221" i="16"/>
  <c r="EQ197" i="16"/>
  <c r="EP224" i="16"/>
  <c r="EQ272" i="16"/>
  <c r="EW454" i="16"/>
  <c r="EX373" i="16"/>
  <c r="ET273" i="16"/>
  <c r="EV190" i="16"/>
  <c r="EW320" i="16"/>
  <c r="EP511" i="16"/>
  <c r="EW442" i="16"/>
  <c r="ET127" i="16"/>
  <c r="EQ65" i="16"/>
  <c r="EO424" i="16"/>
  <c r="EP330" i="16"/>
  <c r="EQ322" i="16"/>
  <c r="EQ258" i="16"/>
  <c r="EQ249" i="16"/>
  <c r="ER245" i="16"/>
  <c r="EY471" i="16"/>
  <c r="FB21" i="16"/>
  <c r="EZ154" i="16"/>
  <c r="FC154" i="16"/>
  <c r="FA396" i="16"/>
  <c r="FB37" i="16"/>
  <c r="EZ39" i="16"/>
  <c r="FA349" i="16"/>
  <c r="EZ312" i="16"/>
  <c r="EY110" i="16"/>
  <c r="FA18" i="16"/>
  <c r="FC121" i="16"/>
  <c r="EY228" i="16"/>
  <c r="FC228" i="16"/>
  <c r="FB97" i="16"/>
  <c r="FG463" i="16"/>
  <c r="FD475" i="16"/>
  <c r="FH475" i="16"/>
  <c r="FD325" i="16"/>
  <c r="FF346" i="16"/>
  <c r="FD9" i="16"/>
  <c r="FH145" i="16"/>
  <c r="FE287" i="16"/>
  <c r="FE102" i="16"/>
  <c r="FH102" i="16"/>
  <c r="FG345" i="16"/>
  <c r="FG260" i="16"/>
  <c r="FE350" i="16"/>
  <c r="FH15" i="16"/>
  <c r="FE431" i="16"/>
  <c r="FF75" i="16"/>
  <c r="EN79" i="16"/>
  <c r="EJ67" i="16"/>
  <c r="EI425" i="16"/>
  <c r="EH514" i="16"/>
  <c r="EF270" i="16"/>
  <c r="EF244" i="16"/>
  <c r="EH168" i="16"/>
  <c r="EG144" i="16"/>
  <c r="EO83" i="16"/>
  <c r="ER83" i="16"/>
  <c r="ER75" i="16"/>
  <c r="EO460" i="16"/>
  <c r="EP212" i="16"/>
  <c r="EO143" i="16"/>
  <c r="ER143" i="16"/>
  <c r="EO283" i="16"/>
  <c r="EQ242" i="16"/>
  <c r="EP436" i="16"/>
  <c r="EP386" i="16"/>
  <c r="EO349" i="16"/>
  <c r="EO279" i="16"/>
  <c r="EO125" i="16"/>
  <c r="EO109" i="16"/>
  <c r="EP492" i="16"/>
  <c r="EQ453" i="16"/>
  <c r="EO503" i="16"/>
  <c r="EO181" i="16"/>
  <c r="EP501" i="16"/>
  <c r="EP193" i="16"/>
  <c r="EO239" i="16"/>
  <c r="ER239" i="16"/>
  <c r="EO120" i="16"/>
  <c r="ER112" i="16"/>
  <c r="ER21" i="16"/>
  <c r="EP467" i="16"/>
  <c r="EO505" i="16"/>
  <c r="ER265" i="16"/>
  <c r="ET478" i="16"/>
  <c r="EW462" i="16"/>
  <c r="EV389" i="16"/>
  <c r="EX365" i="16"/>
  <c r="EW182" i="16"/>
  <c r="ET505" i="16"/>
  <c r="ET330" i="16"/>
  <c r="ET66" i="16"/>
  <c r="EW412" i="16"/>
  <c r="ET210" i="16"/>
  <c r="EV281" i="16"/>
  <c r="EW380" i="16"/>
  <c r="EQ24" i="16"/>
  <c r="EQ195" i="16"/>
  <c r="EP89" i="16"/>
  <c r="EP370" i="16"/>
  <c r="ER333" i="16"/>
  <c r="EO319" i="16"/>
  <c r="ER319" i="16"/>
  <c r="EO156" i="16"/>
  <c r="EQ48" i="16"/>
  <c r="EO262" i="16"/>
  <c r="FC520" i="16"/>
  <c r="FC197" i="16"/>
  <c r="EY233" i="16"/>
  <c r="FB34" i="16"/>
  <c r="FB162" i="16"/>
  <c r="EZ426" i="16"/>
  <c r="EZ364" i="16"/>
  <c r="FA218" i="16"/>
  <c r="FB187" i="16"/>
  <c r="FA516" i="16"/>
  <c r="FC266" i="16"/>
  <c r="EZ336" i="16"/>
  <c r="FC220" i="16"/>
  <c r="FA168" i="16"/>
  <c r="EY386" i="16"/>
  <c r="FH325" i="16"/>
  <c r="FF161" i="16"/>
  <c r="FG255" i="16"/>
  <c r="FE285" i="16"/>
  <c r="FD513" i="16"/>
  <c r="FF235" i="16"/>
  <c r="FF42" i="16"/>
  <c r="FD15" i="16"/>
  <c r="FH501" i="16"/>
  <c r="FF435" i="16"/>
  <c r="FF67" i="16"/>
  <c r="EQ91" i="16"/>
  <c r="EQ59" i="16"/>
  <c r="EQ407" i="16"/>
  <c r="EO372" i="16"/>
  <c r="ER231" i="16"/>
  <c r="EP117" i="16"/>
  <c r="ER102" i="16"/>
  <c r="EQ98" i="16"/>
  <c r="EP90" i="16"/>
  <c r="ER86" i="16"/>
  <c r="EQ82" i="16"/>
  <c r="EP74" i="16"/>
  <c r="ER70" i="16"/>
  <c r="EQ66" i="16"/>
  <c r="EP58" i="16"/>
  <c r="EP41" i="16"/>
  <c r="EP457" i="16"/>
  <c r="EQ524" i="16"/>
  <c r="ER136" i="16"/>
  <c r="EO347" i="16"/>
  <c r="EP222" i="16"/>
  <c r="ER363" i="16"/>
  <c r="EO116" i="16"/>
  <c r="ER306" i="16"/>
  <c r="EX441" i="16"/>
  <c r="ET302" i="16"/>
  <c r="ET405" i="16"/>
  <c r="EW389" i="16"/>
  <c r="EW403" i="16"/>
  <c r="EV383" i="16"/>
  <c r="EX211" i="16"/>
  <c r="EV82" i="16"/>
  <c r="EW74" i="16"/>
  <c r="ET60" i="16"/>
  <c r="ET491" i="16"/>
  <c r="EX412" i="16"/>
  <c r="EW281" i="16"/>
  <c r="EW419" i="16"/>
  <c r="EV411" i="16"/>
  <c r="EX380" i="16"/>
  <c r="EV4" i="16"/>
  <c r="EO277" i="16"/>
  <c r="EO373" i="16"/>
  <c r="EO458" i="16"/>
  <c r="EO209" i="16"/>
  <c r="ER165" i="16"/>
  <c r="EP141" i="16"/>
  <c r="EP484" i="16"/>
  <c r="EQ403" i="16"/>
  <c r="EO168" i="16"/>
  <c r="ER144" i="16"/>
  <c r="FA41" i="16"/>
  <c r="FC487" i="16"/>
  <c r="FA113" i="16"/>
  <c r="EZ266" i="16"/>
  <c r="EZ121" i="16"/>
  <c r="EK412" i="16"/>
  <c r="EL390" i="16"/>
  <c r="EJ123" i="16"/>
  <c r="EL92" i="16"/>
  <c r="EK72" i="16"/>
  <c r="EM68" i="16"/>
  <c r="EL472" i="16"/>
  <c r="EK455" i="16"/>
  <c r="EK476" i="16"/>
  <c r="EJ126" i="16"/>
  <c r="EL118" i="16"/>
  <c r="EE470" i="16"/>
  <c r="EN456" i="16"/>
  <c r="EE368" i="16"/>
  <c r="EF264" i="16"/>
  <c r="EL167" i="16"/>
  <c r="EM159" i="16"/>
  <c r="EK426" i="16"/>
  <c r="EL49" i="16"/>
  <c r="EE447" i="16"/>
  <c r="EI200" i="16"/>
  <c r="EI301" i="16"/>
  <c r="EI289" i="16"/>
  <c r="EG186" i="16"/>
  <c r="EG513" i="16"/>
  <c r="EF502" i="16"/>
  <c r="EE260" i="16"/>
  <c r="EH361" i="16"/>
  <c r="EL223" i="16"/>
  <c r="EJ482" i="16"/>
  <c r="EK534" i="16"/>
  <c r="EL444" i="16"/>
  <c r="EH401" i="16"/>
  <c r="EH373" i="16"/>
  <c r="EI216" i="16"/>
  <c r="EF352" i="16"/>
  <c r="EE235" i="16"/>
  <c r="EF97" i="16"/>
  <c r="EI77" i="16"/>
  <c r="EI73" i="16"/>
  <c r="EK106" i="16"/>
  <c r="EH337" i="16"/>
  <c r="EG504" i="16"/>
  <c r="EF225" i="16"/>
  <c r="EE262" i="16"/>
  <c r="EI242" i="16"/>
  <c r="EI147" i="16"/>
  <c r="EG125" i="16"/>
  <c r="EI109" i="16"/>
  <c r="EH353" i="16"/>
  <c r="EG178" i="16"/>
  <c r="EE150" i="16"/>
  <c r="EI437" i="16"/>
  <c r="EK239" i="16"/>
  <c r="EJ358" i="16"/>
  <c r="EM31" i="16"/>
  <c r="EG449" i="16"/>
  <c r="EH441" i="16"/>
  <c r="EJ391" i="16"/>
  <c r="EI506" i="16"/>
  <c r="EE351" i="16"/>
  <c r="EI300" i="16"/>
  <c r="EH268" i="16"/>
  <c r="EI411" i="16"/>
  <c r="EH396" i="16"/>
  <c r="EE182" i="16"/>
  <c r="EK437" i="16"/>
  <c r="EI28" i="16"/>
  <c r="EJ485" i="16"/>
  <c r="EN485" i="16"/>
  <c r="EL446" i="16"/>
  <c r="EI405" i="16"/>
  <c r="EF218" i="16"/>
  <c r="EE354" i="16"/>
  <c r="EI189" i="16"/>
  <c r="EF36" i="16"/>
  <c r="EE327" i="16"/>
  <c r="EE298" i="16"/>
  <c r="EF358" i="16"/>
  <c r="EH135" i="16"/>
  <c r="EF185" i="16"/>
  <c r="EI113" i="16"/>
  <c r="EE98" i="16"/>
  <c r="EG74" i="16"/>
  <c r="EE201" i="16"/>
  <c r="EE138" i="16"/>
  <c r="EF363" i="16"/>
  <c r="EN328" i="16"/>
  <c r="EK517" i="16"/>
  <c r="EK214" i="16"/>
  <c r="EL325" i="16"/>
  <c r="EN238" i="16"/>
  <c r="EM228" i="16"/>
  <c r="EL162" i="16"/>
  <c r="EK158" i="16"/>
  <c r="EN138" i="16"/>
  <c r="EM454" i="16"/>
  <c r="EJ409" i="16"/>
  <c r="EK205" i="16"/>
  <c r="EK209" i="16"/>
  <c r="EK165" i="16"/>
  <c r="EN165" i="16"/>
  <c r="EL157" i="16"/>
  <c r="EJ149" i="16"/>
  <c r="EK133" i="16"/>
  <c r="EN133" i="16"/>
  <c r="EM236" i="16"/>
  <c r="EG3" i="16"/>
  <c r="EN447" i="16"/>
  <c r="EM443" i="16"/>
  <c r="EK394" i="16"/>
  <c r="EJ240" i="16"/>
  <c r="EM200" i="16"/>
  <c r="EK257" i="16"/>
  <c r="EM211" i="16"/>
  <c r="EN379" i="16"/>
  <c r="EL190" i="16"/>
  <c r="EN108" i="16"/>
  <c r="EL502" i="16"/>
  <c r="EM495" i="16"/>
  <c r="EL462" i="16"/>
  <c r="EN312" i="16"/>
  <c r="EK306" i="16"/>
  <c r="EJ221" i="16"/>
  <c r="EM347" i="16"/>
  <c r="EK247" i="16"/>
  <c r="EL34" i="16"/>
  <c r="EK30" i="16"/>
  <c r="EN26" i="16"/>
  <c r="EL18" i="16"/>
  <c r="EL43" i="16"/>
  <c r="EE511" i="16"/>
  <c r="EH486" i="16"/>
  <c r="EI478" i="16"/>
  <c r="EF450" i="16"/>
  <c r="EN497" i="16"/>
  <c r="EM385" i="16"/>
  <c r="EK355" i="16"/>
  <c r="EM216" i="16"/>
  <c r="EJ352" i="16"/>
  <c r="EL254" i="16"/>
  <c r="EK217" i="16"/>
  <c r="EJ170" i="16"/>
  <c r="EN73" i="16"/>
  <c r="EL69" i="16"/>
  <c r="EM61" i="16"/>
  <c r="EH407" i="16"/>
  <c r="EF475" i="16"/>
  <c r="EE329" i="16"/>
  <c r="EH427" i="16"/>
  <c r="EF290" i="16"/>
  <c r="EH254" i="16"/>
  <c r="EE236" i="16"/>
  <c r="EE161" i="16"/>
  <c r="EE129" i="16"/>
  <c r="EI398" i="16"/>
  <c r="EG123" i="16"/>
  <c r="EI115" i="16"/>
  <c r="EE42" i="16"/>
  <c r="EH92" i="16"/>
  <c r="EH60" i="16"/>
  <c r="EE41" i="16"/>
  <c r="EF431" i="16"/>
  <c r="EE176" i="16"/>
  <c r="EH140" i="16"/>
  <c r="EE215" i="16"/>
  <c r="EE114" i="16"/>
  <c r="EL418" i="16"/>
  <c r="EJ395" i="16"/>
  <c r="EJ279" i="16"/>
  <c r="EM125" i="16"/>
  <c r="EM109" i="16"/>
  <c r="EN82" i="16"/>
  <c r="EL74" i="16"/>
  <c r="EN66" i="16"/>
  <c r="EM58" i="16"/>
  <c r="EK492" i="16"/>
  <c r="EJ303" i="16"/>
  <c r="EI516" i="16"/>
  <c r="EE288" i="16"/>
  <c r="EJ171" i="16"/>
  <c r="EM431" i="16"/>
  <c r="EN207" i="16"/>
  <c r="EL19" i="16"/>
  <c r="EN3" i="16"/>
  <c r="EH477" i="16"/>
  <c r="EH285" i="16"/>
  <c r="EM375" i="16"/>
  <c r="EF107" i="16"/>
  <c r="EG465" i="16"/>
  <c r="EF252" i="16"/>
  <c r="EF384" i="16"/>
  <c r="EI203" i="16"/>
  <c r="EL428" i="16"/>
  <c r="EF32" i="16"/>
  <c r="EK450" i="16"/>
  <c r="EJ442" i="16"/>
  <c r="EH213" i="16"/>
  <c r="EE227" i="16"/>
  <c r="EF183" i="16"/>
  <c r="EL198" i="16"/>
  <c r="EE83" i="16"/>
  <c r="EF75" i="16"/>
  <c r="EG461" i="16"/>
  <c r="EG503" i="16"/>
  <c r="EI424" i="16"/>
  <c r="EI286" i="16"/>
  <c r="EG432" i="16"/>
  <c r="EF395" i="16"/>
  <c r="EI82" i="16"/>
  <c r="EH58" i="16"/>
  <c r="EI258" i="16"/>
  <c r="EE245" i="16"/>
  <c r="EH162" i="16"/>
  <c r="EE112" i="16"/>
  <c r="EQ530" i="16"/>
  <c r="EM398" i="16"/>
  <c r="EK263" i="16"/>
  <c r="EK127" i="16"/>
  <c r="EM60" i="16"/>
  <c r="EH466" i="16"/>
  <c r="EL519" i="16"/>
  <c r="EI280" i="16"/>
  <c r="EI205" i="16"/>
  <c r="EI219" i="16"/>
  <c r="EM316" i="16"/>
  <c r="EJ283" i="16"/>
  <c r="EJ33" i="16"/>
  <c r="EF488" i="16"/>
  <c r="EE365" i="16"/>
  <c r="EL383" i="16"/>
  <c r="EN370" i="16"/>
  <c r="EI502" i="16"/>
  <c r="EI495" i="16"/>
  <c r="EF364" i="16"/>
  <c r="EG18" i="16"/>
  <c r="EJ481" i="16"/>
  <c r="EF385" i="16"/>
  <c r="EF195" i="16"/>
  <c r="EF61" i="16"/>
  <c r="EI457" i="16"/>
  <c r="EF333" i="16"/>
  <c r="EI315" i="16"/>
  <c r="EG330" i="16"/>
  <c r="EE48" i="16"/>
  <c r="EE116" i="16"/>
  <c r="EN163" i="16"/>
  <c r="EL23" i="16"/>
  <c r="EL7" i="16"/>
  <c r="EG229" i="16"/>
  <c r="EF273" i="16"/>
  <c r="EI243" i="16"/>
  <c r="EN437" i="16"/>
  <c r="EG246" i="16"/>
  <c r="EH79" i="16"/>
  <c r="EE370" i="16"/>
  <c r="EH501" i="16"/>
  <c r="EE207" i="16"/>
  <c r="EE159" i="16"/>
  <c r="EI378" i="16"/>
  <c r="EG120" i="16"/>
  <c r="EN338" i="16"/>
  <c r="EK175" i="16"/>
  <c r="EL504" i="16"/>
  <c r="EM266" i="16"/>
  <c r="EK359" i="16"/>
  <c r="EN308" i="16"/>
  <c r="EN174" i="16"/>
  <c r="EK529" i="16"/>
  <c r="EM470" i="16"/>
  <c r="EJ536" i="16"/>
  <c r="EM141" i="16"/>
  <c r="EJ267" i="16"/>
  <c r="EN236" i="16"/>
  <c r="EH19" i="16"/>
  <c r="EL250" i="16"/>
  <c r="EJ51" i="16"/>
  <c r="EL513" i="16"/>
  <c r="EM502" i="16"/>
  <c r="EK260" i="16"/>
  <c r="EJ194" i="16"/>
  <c r="EK14" i="16"/>
  <c r="EN10" i="16"/>
  <c r="EI496" i="16"/>
  <c r="EJ497" i="16"/>
  <c r="EM423" i="16"/>
  <c r="EL373" i="16"/>
  <c r="EK241" i="16"/>
  <c r="EN216" i="16"/>
  <c r="EM248" i="16"/>
  <c r="EK195" i="16"/>
  <c r="EL101" i="16"/>
  <c r="EJ81" i="16"/>
  <c r="EM77" i="16"/>
  <c r="EI328" i="16"/>
  <c r="EI196" i="16"/>
  <c r="EH217" i="16"/>
  <c r="EE267" i="16"/>
  <c r="EH137" i="16"/>
  <c r="EE266" i="16"/>
  <c r="EH431" i="16"/>
  <c r="EE140" i="16"/>
  <c r="EE434" i="16"/>
  <c r="EL407" i="16"/>
  <c r="EK414" i="16"/>
  <c r="EK386" i="16"/>
  <c r="EM349" i="16"/>
  <c r="EJ113" i="16"/>
  <c r="EN98" i="16"/>
  <c r="EJ90" i="16"/>
  <c r="EK86" i="16"/>
  <c r="EM74" i="16"/>
  <c r="EJ58" i="16"/>
  <c r="EF464" i="16"/>
  <c r="EK27" i="16"/>
  <c r="EI533" i="16"/>
  <c r="EG284" i="16"/>
  <c r="EH419" i="16"/>
  <c r="EJ134" i="16"/>
  <c r="EH75" i="16"/>
  <c r="EH335" i="16"/>
  <c r="EE366" i="16"/>
  <c r="EF326" i="16"/>
  <c r="EG143" i="16"/>
  <c r="EH37" i="16"/>
  <c r="EH191" i="16"/>
  <c r="EH112" i="16"/>
  <c r="EP45" i="16"/>
  <c r="EO256" i="16"/>
  <c r="ET248" i="16"/>
  <c r="EV356" i="16"/>
  <c r="EV177" i="16"/>
  <c r="EV145" i="16"/>
  <c r="EX255" i="16"/>
  <c r="ET189" i="16"/>
  <c r="EV86" i="16"/>
  <c r="ET78" i="16"/>
  <c r="ER468" i="16"/>
  <c r="EO350" i="16"/>
  <c r="ET326" i="16"/>
  <c r="EW219" i="16"/>
  <c r="EW44" i="16"/>
  <c r="ET175" i="16"/>
  <c r="ET299" i="16"/>
  <c r="EV283" i="16"/>
  <c r="EV301" i="16"/>
  <c r="EW187" i="16"/>
  <c r="EW528" i="16"/>
  <c r="EW162" i="16"/>
  <c r="EV140" i="16"/>
  <c r="EW203" i="16"/>
  <c r="EV511" i="16"/>
  <c r="EV430" i="16"/>
  <c r="ET236" i="16"/>
  <c r="EX227" i="16"/>
  <c r="EV24" i="16"/>
  <c r="EP502" i="16"/>
  <c r="EP523" i="16"/>
  <c r="ER301" i="16"/>
  <c r="EP108" i="16"/>
  <c r="EP20" i="16"/>
  <c r="EQ496" i="16"/>
  <c r="EQ478" i="16"/>
  <c r="ER389" i="16"/>
  <c r="EV414" i="16"/>
  <c r="ET345" i="16"/>
  <c r="ET422" i="16"/>
  <c r="EV48" i="16"/>
  <c r="ET15" i="16"/>
  <c r="EP470" i="16"/>
  <c r="EW460" i="16"/>
  <c r="ET526" i="16"/>
  <c r="EX501" i="16"/>
  <c r="EV530" i="16"/>
  <c r="EW444" i="16"/>
  <c r="ET432" i="16"/>
  <c r="EX432" i="16"/>
  <c r="EW431" i="16"/>
  <c r="EX353" i="16"/>
  <c r="EW351" i="16"/>
  <c r="EV280" i="16"/>
  <c r="EX205" i="16"/>
  <c r="EW415" i="16"/>
  <c r="EV408" i="16"/>
  <c r="ET105" i="16"/>
  <c r="EX99" i="16"/>
  <c r="EV83" i="16"/>
  <c r="EX67" i="16"/>
  <c r="EO499" i="16"/>
  <c r="ER499" i="16"/>
  <c r="EQ202" i="16"/>
  <c r="EP261" i="16"/>
  <c r="EQ186" i="16"/>
  <c r="ER32" i="16"/>
  <c r="EP309" i="16"/>
  <c r="EP85" i="16"/>
  <c r="EP509" i="16"/>
  <c r="ER332" i="16"/>
  <c r="EQ314" i="16"/>
  <c r="EQ179" i="16"/>
  <c r="EQ55" i="16"/>
  <c r="EP375" i="16"/>
  <c r="EP204" i="16"/>
  <c r="EO331" i="16"/>
  <c r="EQ274" i="16"/>
  <c r="EQ178" i="16"/>
  <c r="EQ158" i="16"/>
  <c r="EQ142" i="16"/>
  <c r="ER130" i="16"/>
  <c r="EP515" i="16"/>
  <c r="EQ491" i="16"/>
  <c r="ER445" i="16"/>
  <c r="EP288" i="16"/>
  <c r="ER529" i="16"/>
  <c r="ER281" i="16"/>
  <c r="EP183" i="16"/>
  <c r="EV535" i="16"/>
  <c r="ET452" i="16"/>
  <c r="EX452" i="16"/>
  <c r="ET519" i="16"/>
  <c r="EX385" i="16"/>
  <c r="EV379" i="16"/>
  <c r="EX337" i="16"/>
  <c r="EW329" i="16"/>
  <c r="ET171" i="16"/>
  <c r="ET242" i="16"/>
  <c r="EW241" i="16"/>
  <c r="EX124" i="16"/>
  <c r="EV116" i="16"/>
  <c r="EV114" i="16"/>
  <c r="EP351" i="16"/>
  <c r="EV174" i="16"/>
  <c r="EV142" i="16"/>
  <c r="EV410" i="16"/>
  <c r="EV406" i="16"/>
  <c r="EX390" i="16"/>
  <c r="EX439" i="16"/>
  <c r="EV451" i="16"/>
  <c r="EW523" i="16"/>
  <c r="EX239" i="16"/>
  <c r="EW200" i="16"/>
  <c r="EV417" i="16"/>
  <c r="ET376" i="16"/>
  <c r="EX376" i="16"/>
  <c r="EW32" i="16"/>
  <c r="ER240" i="16"/>
  <c r="EO380" i="16"/>
  <c r="ER28" i="16"/>
  <c r="EO40" i="16"/>
  <c r="EO63" i="16"/>
  <c r="ER63" i="16"/>
  <c r="EQ316" i="16"/>
  <c r="EP263" i="16"/>
  <c r="EP35" i="16"/>
  <c r="EO456" i="16"/>
  <c r="EO362" i="16"/>
  <c r="ER295" i="16"/>
  <c r="EQ127" i="16"/>
  <c r="EO60" i="16"/>
  <c r="EQ455" i="16"/>
  <c r="EO215" i="16"/>
  <c r="EO10" i="16"/>
  <c r="EO305" i="16"/>
  <c r="EO210" i="16"/>
  <c r="EQ260" i="16"/>
  <c r="EX467" i="16"/>
  <c r="EW532" i="16"/>
  <c r="ET257" i="16"/>
  <c r="EV521" i="16"/>
  <c r="ET149" i="16"/>
  <c r="EW141" i="16"/>
  <c r="ET279" i="16"/>
  <c r="EX263" i="16"/>
  <c r="EW185" i="16"/>
  <c r="EX269" i="16"/>
  <c r="ET14" i="16"/>
  <c r="EV36" i="16"/>
  <c r="EV395" i="16"/>
  <c r="ET250" i="16"/>
  <c r="EV50" i="16"/>
  <c r="ET7" i="16"/>
  <c r="EX495" i="16"/>
  <c r="EX245" i="16"/>
  <c r="EX35" i="16"/>
  <c r="EO417" i="16"/>
  <c r="ER216" i="16"/>
  <c r="EQ334" i="16"/>
  <c r="ER173" i="16"/>
  <c r="EP149" i="16"/>
  <c r="EQ133" i="16"/>
  <c r="EP526" i="16"/>
  <c r="EO383" i="16"/>
  <c r="ER383" i="16"/>
  <c r="EO201" i="16"/>
  <c r="EO340" i="16"/>
  <c r="ER105" i="16"/>
  <c r="EP220" i="16"/>
  <c r="EO71" i="16"/>
  <c r="EP480" i="16"/>
  <c r="EO399" i="16"/>
  <c r="ER399" i="16"/>
  <c r="ER416" i="16"/>
  <c r="EM390" i="16"/>
  <c r="EM295" i="16"/>
  <c r="EN111" i="16"/>
  <c r="EJ84" i="16"/>
  <c r="EM56" i="16"/>
  <c r="EJ532" i="16"/>
  <c r="EJ143" i="16"/>
  <c r="EF447" i="16"/>
  <c r="EG312" i="16"/>
  <c r="EF417" i="16"/>
  <c r="EH408" i="16"/>
  <c r="EF30" i="16"/>
  <c r="EG22" i="16"/>
  <c r="EE10" i="16"/>
  <c r="EI423" i="16"/>
  <c r="EH101" i="16"/>
  <c r="EG65" i="16"/>
  <c r="EH131" i="16"/>
  <c r="EG259" i="16"/>
  <c r="EF46" i="16"/>
  <c r="EL163" i="16"/>
  <c r="EL52" i="16"/>
  <c r="EI449" i="16"/>
  <c r="EF293" i="16"/>
  <c r="EK343" i="16"/>
  <c r="EH39" i="16"/>
  <c r="EF45" i="16"/>
  <c r="EL486" i="16"/>
  <c r="EG389" i="16"/>
  <c r="EG71" i="16"/>
  <c r="EH453" i="16"/>
  <c r="EI358" i="16"/>
  <c r="EE410" i="16"/>
  <c r="EF154" i="16"/>
  <c r="EK308" i="16"/>
  <c r="EK274" i="16"/>
  <c r="EM162" i="16"/>
  <c r="EJ150" i="16"/>
  <c r="EJ264" i="16"/>
  <c r="EG31" i="16"/>
  <c r="EI23" i="16"/>
  <c r="EG15" i="16"/>
  <c r="EH3" i="16"/>
  <c r="EL493" i="16"/>
  <c r="EK473" i="16"/>
  <c r="EN480" i="16"/>
  <c r="EK232" i="16"/>
  <c r="EN200" i="16"/>
  <c r="EL399" i="16"/>
  <c r="EL463" i="16"/>
  <c r="EN260" i="16"/>
  <c r="EM417" i="16"/>
  <c r="EK408" i="16"/>
  <c r="EJ361" i="16"/>
  <c r="EJ136" i="16"/>
  <c r="EM181" i="16"/>
  <c r="EM34" i="16"/>
  <c r="EJ22" i="16"/>
  <c r="EE442" i="16"/>
  <c r="EJ392" i="16"/>
  <c r="EN385" i="16"/>
  <c r="EK422" i="16"/>
  <c r="EL311" i="16"/>
  <c r="EK341" i="16"/>
  <c r="EM89" i="16"/>
  <c r="EM57" i="16"/>
  <c r="EI471" i="16"/>
  <c r="EH455" i="16"/>
  <c r="EF522" i="16"/>
  <c r="EE454" i="16"/>
  <c r="EF427" i="16"/>
  <c r="EG199" i="16"/>
  <c r="EE92" i="16"/>
  <c r="EI76" i="16"/>
  <c r="EE60" i="16"/>
  <c r="EI156" i="16"/>
  <c r="EG122" i="16"/>
  <c r="EM418" i="16"/>
  <c r="EN410" i="16"/>
  <c r="EN378" i="16"/>
  <c r="EJ185" i="16"/>
  <c r="EJ78" i="16"/>
  <c r="EN62" i="16"/>
  <c r="EN461" i="16"/>
  <c r="EG508" i="16"/>
  <c r="EH468" i="16"/>
  <c r="EI256" i="16"/>
  <c r="EJ251" i="16"/>
  <c r="EK47" i="16"/>
  <c r="EF523" i="16"/>
  <c r="EF305" i="16"/>
  <c r="EG184" i="16"/>
  <c r="EM245" i="16"/>
  <c r="EG8" i="16"/>
  <c r="EG91" i="16"/>
  <c r="EH460" i="16"/>
  <c r="EI251" i="16"/>
  <c r="EH435" i="16"/>
  <c r="EQ52" i="16"/>
  <c r="EP13" i="16"/>
  <c r="EO276" i="16"/>
  <c r="EQ447" i="16"/>
  <c r="ER250" i="16"/>
  <c r="EV458" i="16"/>
  <c r="EP450" i="16"/>
  <c r="EX248" i="16"/>
  <c r="EX9" i="16"/>
  <c r="EW262" i="16"/>
  <c r="EX6" i="16"/>
  <c r="EX359" i="16"/>
  <c r="EV314" i="16"/>
  <c r="EO30" i="16"/>
  <c r="EQ33" i="16"/>
  <c r="ER49" i="16"/>
  <c r="EO354" i="16"/>
  <c r="ER289" i="16"/>
  <c r="ER513" i="16"/>
  <c r="EP3" i="16"/>
  <c r="EW527" i="16"/>
  <c r="EV387" i="16"/>
  <c r="EW159" i="16"/>
  <c r="ET143" i="16"/>
  <c r="EW267" i="16"/>
  <c r="EW218" i="16"/>
  <c r="EV34" i="16"/>
  <c r="EV254" i="16"/>
  <c r="EV170" i="16"/>
  <c r="EV156" i="16"/>
  <c r="ET268" i="16"/>
  <c r="ET11" i="16"/>
  <c r="EV466" i="16"/>
  <c r="EN398" i="16"/>
  <c r="EK382" i="16"/>
  <c r="EJ115" i="16"/>
  <c r="EM104" i="16"/>
  <c r="EL100" i="16"/>
  <c r="EJ80" i="16"/>
  <c r="EN60" i="16"/>
  <c r="EL287" i="16"/>
  <c r="EM126" i="16"/>
  <c r="EM118" i="16"/>
  <c r="EK114" i="16"/>
  <c r="EE409" i="16"/>
  <c r="EH368" i="16"/>
  <c r="EN316" i="16"/>
  <c r="EK135" i="16"/>
  <c r="EM25" i="16"/>
  <c r="EM9" i="16"/>
  <c r="EL5" i="16"/>
  <c r="EE531" i="16"/>
  <c r="EH443" i="16"/>
  <c r="EI240" i="16"/>
  <c r="EH289" i="16"/>
  <c r="EE269" i="16"/>
  <c r="EG269" i="16"/>
  <c r="EE211" i="16"/>
  <c r="EH51" i="16"/>
  <c r="EE408" i="16"/>
  <c r="EI361" i="16"/>
  <c r="EH265" i="16"/>
  <c r="EL259" i="16"/>
  <c r="EN259" i="16"/>
  <c r="EI30" i="16"/>
  <c r="EE6" i="16"/>
  <c r="EK105" i="16"/>
  <c r="EN500" i="16"/>
  <c r="EM440" i="16"/>
  <c r="EI401" i="16"/>
  <c r="EG241" i="16"/>
  <c r="EH195" i="16"/>
  <c r="EM220" i="16"/>
  <c r="EH89" i="16"/>
  <c r="EE85" i="16"/>
  <c r="EH73" i="16"/>
  <c r="EI65" i="16"/>
  <c r="EE391" i="16"/>
  <c r="EG323" i="16"/>
  <c r="EQ34" i="16"/>
  <c r="EP493" i="16"/>
  <c r="ER232" i="16"/>
  <c r="EO31" i="16"/>
  <c r="ER31" i="16"/>
  <c r="EP297" i="16"/>
  <c r="ER284" i="16"/>
  <c r="EX515" i="16"/>
  <c r="EV463" i="16"/>
  <c r="EW492" i="16"/>
  <c r="EW367" i="16"/>
  <c r="EV328" i="16"/>
  <c r="EV256" i="16"/>
  <c r="ET17" i="16"/>
  <c r="EV49" i="16"/>
  <c r="EW391" i="16"/>
  <c r="EX343" i="16"/>
  <c r="EV180" i="16"/>
  <c r="ET169" i="16"/>
  <c r="EV237" i="16"/>
  <c r="EW189" i="16"/>
  <c r="EW94" i="16"/>
  <c r="EW62" i="16"/>
  <c r="ET22" i="16"/>
  <c r="EQ264" i="16"/>
  <c r="EO292" i="16"/>
  <c r="EO208" i="16"/>
  <c r="EQ203" i="16"/>
  <c r="EO300" i="16"/>
  <c r="ER489" i="16"/>
  <c r="EW476" i="16"/>
  <c r="EW224" i="16"/>
  <c r="ET369" i="16"/>
  <c r="ET41" i="16"/>
  <c r="EX358" i="16"/>
  <c r="EX251" i="16"/>
  <c r="ET285" i="16"/>
  <c r="EV493" i="16"/>
  <c r="EX154" i="16"/>
  <c r="ET138" i="16"/>
  <c r="ET398" i="16"/>
  <c r="EX386" i="16"/>
  <c r="EX310" i="16"/>
  <c r="EV514" i="16"/>
  <c r="EW456" i="16"/>
  <c r="EW499" i="16"/>
  <c r="EX413" i="16"/>
  <c r="EV121" i="16"/>
  <c r="ET37" i="16"/>
  <c r="ET97" i="16"/>
  <c r="EV81" i="16"/>
  <c r="ET65" i="16"/>
  <c r="EQ4" i="16"/>
  <c r="EX31" i="16"/>
  <c r="EV474" i="16"/>
  <c r="ET240" i="16"/>
  <c r="EX240" i="16"/>
  <c r="EW105" i="16"/>
  <c r="EX12" i="16"/>
  <c r="EV91" i="16"/>
  <c r="EV59" i="16"/>
  <c r="ET43" i="16"/>
  <c r="EP443" i="16"/>
  <c r="EP107" i="16"/>
  <c r="EQ401" i="16"/>
  <c r="EO385" i="16"/>
  <c r="EO101" i="16"/>
  <c r="EQ77" i="16"/>
  <c r="EQ454" i="16"/>
  <c r="EO175" i="16"/>
  <c r="ER175" i="16"/>
  <c r="EO161" i="16"/>
  <c r="EP145" i="16"/>
  <c r="EO129" i="16"/>
  <c r="EO299" i="16"/>
  <c r="ER244" i="16"/>
  <c r="EQ343" i="16"/>
  <c r="EP294" i="16"/>
  <c r="EP266" i="16"/>
  <c r="EQ53" i="16"/>
  <c r="EO336" i="16"/>
  <c r="EQ325" i="16"/>
  <c r="EO321" i="16"/>
  <c r="EQ353" i="16"/>
  <c r="EO198" i="16"/>
  <c r="EP6" i="16"/>
  <c r="EQ312" i="16"/>
  <c r="EO268" i="16"/>
  <c r="EW465" i="16"/>
  <c r="ET270" i="16"/>
  <c r="EO481" i="16"/>
  <c r="ET226" i="16"/>
  <c r="EW46" i="16"/>
  <c r="EW477" i="16"/>
  <c r="EX370" i="16"/>
  <c r="EV329" i="16"/>
  <c r="EV258" i="16"/>
  <c r="EX206" i="16"/>
  <c r="EV163" i="16"/>
  <c r="EX147" i="16"/>
  <c r="EV131" i="16"/>
  <c r="ET201" i="16"/>
  <c r="EV241" i="16"/>
  <c r="EX311" i="16"/>
  <c r="EW124" i="16"/>
  <c r="EW26" i="16"/>
  <c r="EP444" i="16"/>
  <c r="EX529" i="16"/>
  <c r="EV315" i="16"/>
  <c r="EX238" i="16"/>
  <c r="EW166" i="16"/>
  <c r="EW134" i="16"/>
  <c r="ET418" i="16"/>
  <c r="EV394" i="16"/>
  <c r="EW126" i="16"/>
  <c r="EV19" i="16"/>
  <c r="ER536" i="16"/>
  <c r="ET500" i="16"/>
  <c r="ER398" i="16"/>
  <c r="EO123" i="16"/>
  <c r="EQ111" i="16"/>
  <c r="ER56" i="16"/>
  <c r="EQ472" i="16"/>
  <c r="ER237" i="16"/>
  <c r="ER302" i="16"/>
  <c r="ER110" i="16"/>
  <c r="EO371" i="16"/>
  <c r="ER371" i="16"/>
  <c r="EY458" i="16"/>
  <c r="EZ515" i="16"/>
  <c r="FB463" i="16"/>
  <c r="FA462" i="16"/>
  <c r="EY447" i="16"/>
  <c r="EY318" i="16"/>
  <c r="EZ532" i="16"/>
  <c r="FA327" i="16"/>
  <c r="FA423" i="16"/>
  <c r="FA397" i="16"/>
  <c r="EZ381" i="16"/>
  <c r="EY276" i="16"/>
  <c r="FC276" i="16"/>
  <c r="EZ232" i="16"/>
  <c r="FB25" i="16"/>
  <c r="EZ49" i="16"/>
  <c r="FC49" i="16"/>
  <c r="FB484" i="16"/>
  <c r="EZ470" i="16"/>
  <c r="FB391" i="16"/>
  <c r="FA337" i="16"/>
  <c r="FC161" i="16"/>
  <c r="EY153" i="16"/>
  <c r="FC198" i="16"/>
  <c r="EZ255" i="16"/>
  <c r="FB288" i="16"/>
  <c r="EZ94" i="16"/>
  <c r="EZ62" i="16"/>
  <c r="EY359" i="16"/>
  <c r="EY394" i="16"/>
  <c r="FA357" i="16"/>
  <c r="EY235" i="16"/>
  <c r="FC522" i="16"/>
  <c r="FC502" i="16"/>
  <c r="FA474" i="16"/>
  <c r="FA440" i="16"/>
  <c r="FC322" i="16"/>
  <c r="EY348" i="16"/>
  <c r="FC348" i="16"/>
  <c r="FB186" i="16"/>
  <c r="EY115" i="16"/>
  <c r="FC115" i="16"/>
  <c r="FB83" i="16"/>
  <c r="EY75" i="16"/>
  <c r="FC75" i="16"/>
  <c r="FA486" i="16"/>
  <c r="FA467" i="16"/>
  <c r="EY441" i="16"/>
  <c r="FB182" i="16"/>
  <c r="EZ481" i="16"/>
  <c r="FB141" i="16"/>
  <c r="FC98" i="16"/>
  <c r="FC80" i="16"/>
  <c r="FB74" i="16"/>
  <c r="FB438" i="16"/>
  <c r="FB382" i="16"/>
  <c r="EZ183" i="16"/>
  <c r="EY50" i="16"/>
  <c r="FC496" i="16"/>
  <c r="FC240" i="16"/>
  <c r="EY35" i="16"/>
  <c r="FC35" i="16"/>
  <c r="FC452" i="16"/>
  <c r="EZ342" i="16"/>
  <c r="EZ135" i="16"/>
  <c r="EZ437" i="16"/>
  <c r="EZ222" i="16"/>
  <c r="FC178" i="16"/>
  <c r="FC414" i="16"/>
  <c r="FA402" i="16"/>
  <c r="FC511" i="16"/>
  <c r="FC466" i="16"/>
  <c r="FB217" i="16"/>
  <c r="EY200" i="16"/>
  <c r="FC200" i="16"/>
  <c r="EZ509" i="16"/>
  <c r="FB465" i="16"/>
  <c r="EY427" i="16"/>
  <c r="FC427" i="16"/>
  <c r="FB270" i="16"/>
  <c r="EY476" i="16"/>
  <c r="FA421" i="16"/>
  <c r="FB273" i="16"/>
  <c r="FB534" i="16"/>
  <c r="FC370" i="16"/>
  <c r="FB362" i="16"/>
  <c r="FA341" i="16"/>
  <c r="FA332" i="16"/>
  <c r="FB258" i="16"/>
  <c r="FC209" i="16"/>
  <c r="FB131" i="16"/>
  <c r="FA181" i="16"/>
  <c r="FC311" i="16"/>
  <c r="FB122" i="16"/>
  <c r="EZ120" i="16"/>
  <c r="EZ529" i="16"/>
  <c r="FA528" i="16"/>
  <c r="FA473" i="16"/>
  <c r="FC193" i="16"/>
  <c r="EZ158" i="16"/>
  <c r="EY252" i="16"/>
  <c r="FC126" i="16"/>
  <c r="FC504" i="16"/>
  <c r="EZ523" i="16"/>
  <c r="EY446" i="16"/>
  <c r="FA442" i="16"/>
  <c r="EZ417" i="16"/>
  <c r="FA125" i="16"/>
  <c r="FA24" i="16"/>
  <c r="FA85" i="16"/>
  <c r="FB61" i="16"/>
  <c r="EY373" i="16"/>
  <c r="FA194" i="16"/>
  <c r="FB365" i="16"/>
  <c r="EZ346" i="16"/>
  <c r="FA498" i="16"/>
  <c r="EY505" i="16"/>
  <c r="FB383" i="16"/>
  <c r="EY180" i="16"/>
  <c r="EZ157" i="16"/>
  <c r="FA133" i="16"/>
  <c r="EY295" i="16"/>
  <c r="FA263" i="16"/>
  <c r="EZ368" i="16"/>
  <c r="EZ491" i="16"/>
  <c r="EY468" i="16"/>
  <c r="EY333" i="16"/>
  <c r="FB319" i="16"/>
  <c r="EY210" i="16"/>
  <c r="EZ350" i="16"/>
  <c r="FC250" i="16"/>
  <c r="EZ514" i="16"/>
  <c r="FC514" i="16"/>
  <c r="EZ436" i="16"/>
  <c r="EY245" i="16"/>
  <c r="EZ280" i="16"/>
  <c r="EZ408" i="16"/>
  <c r="FB12" i="16"/>
  <c r="EZ103" i="16"/>
  <c r="EZ309" i="16"/>
  <c r="FB493" i="16"/>
  <c r="FA300" i="16"/>
  <c r="FC422" i="16"/>
  <c r="FA500" i="16"/>
  <c r="FA32" i="16"/>
  <c r="FA527" i="16"/>
  <c r="EY512" i="16"/>
  <c r="FA480" i="16"/>
  <c r="EZ116" i="16"/>
  <c r="EY152" i="16"/>
  <c r="FC152" i="16"/>
  <c r="FB144" i="16"/>
  <c r="FA136" i="16"/>
  <c r="EZ203" i="16"/>
  <c r="FB214" i="16"/>
  <c r="EY420" i="16"/>
  <c r="FG490" i="16"/>
  <c r="FD467" i="16"/>
  <c r="FD452" i="16"/>
  <c r="FH452" i="16"/>
  <c r="EG175" i="16"/>
  <c r="EF509" i="16"/>
  <c r="EH483" i="16"/>
  <c r="EF342" i="16"/>
  <c r="EG172" i="16"/>
  <c r="EF242" i="16"/>
  <c r="EH386" i="16"/>
  <c r="EH231" i="16"/>
  <c r="EF86" i="16"/>
  <c r="EH206" i="16"/>
  <c r="EH48" i="16"/>
  <c r="EE134" i="16"/>
  <c r="EH116" i="16"/>
  <c r="EI46" i="16"/>
  <c r="EJ35" i="16"/>
  <c r="EF535" i="16"/>
  <c r="EI535" i="16"/>
  <c r="EH484" i="16"/>
  <c r="EH345" i="16"/>
  <c r="EE229" i="16"/>
  <c r="EI357" i="16"/>
  <c r="EI188" i="16"/>
  <c r="EF469" i="16"/>
  <c r="EF506" i="16"/>
  <c r="EE474" i="16"/>
  <c r="EE268" i="16"/>
  <c r="EI224" i="16"/>
  <c r="EE396" i="16"/>
  <c r="EI376" i="16"/>
  <c r="EG281" i="16"/>
  <c r="EG45" i="16"/>
  <c r="EE20" i="16"/>
  <c r="EI12" i="16"/>
  <c r="EF40" i="16"/>
  <c r="EM486" i="16"/>
  <c r="EN530" i="16"/>
  <c r="EJ475" i="16"/>
  <c r="EN475" i="16"/>
  <c r="EE389" i="16"/>
  <c r="EI371" i="16"/>
  <c r="EI218" i="16"/>
  <c r="EL337" i="16"/>
  <c r="EK233" i="16"/>
  <c r="EF403" i="16"/>
  <c r="EH171" i="16"/>
  <c r="EG313" i="16"/>
  <c r="EE233" i="16"/>
  <c r="EF159" i="16"/>
  <c r="EG418" i="16"/>
  <c r="EH90" i="16"/>
  <c r="EE105" i="16"/>
  <c r="EG106" i="16"/>
  <c r="EL356" i="16"/>
  <c r="EK332" i="16"/>
  <c r="EM179" i="16"/>
  <c r="EN294" i="16"/>
  <c r="EK336" i="16"/>
  <c r="EJ321" i="16"/>
  <c r="EM317" i="16"/>
  <c r="EK196" i="16"/>
  <c r="EN196" i="16"/>
  <c r="EK178" i="16"/>
  <c r="EJ166" i="16"/>
  <c r="EN154" i="16"/>
  <c r="EL146" i="16"/>
  <c r="EK142" i="16"/>
  <c r="EM50" i="16"/>
  <c r="EL515" i="16"/>
  <c r="EL470" i="16"/>
  <c r="EM479" i="16"/>
  <c r="EK368" i="16"/>
  <c r="EM296" i="16"/>
  <c r="EL280" i="16"/>
  <c r="EN314" i="16"/>
  <c r="EL433" i="16"/>
  <c r="EJ393" i="16"/>
  <c r="EE27" i="16"/>
  <c r="EE11" i="16"/>
  <c r="EF52" i="16"/>
  <c r="EJ531" i="16"/>
  <c r="EN531" i="16"/>
  <c r="EK527" i="16"/>
  <c r="EJ447" i="16"/>
  <c r="EK480" i="16"/>
  <c r="EL365" i="16"/>
  <c r="EM289" i="16"/>
  <c r="EJ269" i="16"/>
  <c r="EM250" i="16"/>
  <c r="EN186" i="16"/>
  <c r="EJ379" i="16"/>
  <c r="EN417" i="16"/>
  <c r="EL413" i="16"/>
  <c r="EL380" i="16"/>
  <c r="EM265" i="16"/>
  <c r="EL192" i="16"/>
  <c r="EK128" i="16"/>
  <c r="EM430" i="16"/>
  <c r="EM18" i="16"/>
  <c r="EJ6" i="16"/>
  <c r="EI485" i="16"/>
  <c r="EI450" i="16"/>
  <c r="EJ498" i="16"/>
  <c r="EN248" i="16"/>
  <c r="EM235" i="16"/>
  <c r="EM170" i="16"/>
  <c r="EN89" i="16"/>
  <c r="EN57" i="16"/>
  <c r="EF492" i="16"/>
  <c r="EF387" i="16"/>
  <c r="EF372" i="16"/>
  <c r="EE339" i="16"/>
  <c r="EF520" i="16"/>
  <c r="EE359" i="16"/>
  <c r="EG331" i="16"/>
  <c r="EG321" i="16"/>
  <c r="EF304" i="16"/>
  <c r="EG338" i="16"/>
  <c r="EG320" i="16"/>
  <c r="EI290" i="16"/>
  <c r="EG170" i="16"/>
  <c r="EF393" i="16"/>
  <c r="EH236" i="16"/>
  <c r="EG412" i="16"/>
  <c r="EE295" i="16"/>
  <c r="EG100" i="16"/>
  <c r="EG68" i="16"/>
  <c r="EG204" i="16"/>
  <c r="EE247" i="16"/>
  <c r="EH176" i="16"/>
  <c r="EF164" i="16"/>
  <c r="EG148" i="16"/>
  <c r="EG44" i="16"/>
  <c r="EH334" i="16"/>
  <c r="EX500" i="16"/>
  <c r="EW324" i="16"/>
  <c r="EX434" i="16"/>
  <c r="EV420" i="16"/>
  <c r="EW296" i="16"/>
  <c r="EV125" i="16"/>
  <c r="ET109" i="16"/>
  <c r="ET101" i="16"/>
  <c r="EV85" i="16"/>
  <c r="ET69" i="16"/>
  <c r="EQ469" i="16"/>
  <c r="EP466" i="16"/>
  <c r="EO285" i="16"/>
  <c r="EO413" i="16"/>
  <c r="EO400" i="16"/>
  <c r="EO397" i="16"/>
  <c r="EO103" i="16"/>
  <c r="EO163" i="16"/>
  <c r="ER163" i="16"/>
  <c r="EP421" i="16"/>
  <c r="EP406" i="16"/>
  <c r="ER42" i="16"/>
  <c r="EO96" i="16"/>
  <c r="EP84" i="16"/>
  <c r="ER459" i="16"/>
  <c r="ER520" i="16"/>
  <c r="ER114" i="16"/>
  <c r="EP190" i="16"/>
  <c r="EP412" i="16"/>
  <c r="EQ507" i="16"/>
  <c r="EQ535" i="16"/>
  <c r="EW459" i="16"/>
  <c r="EW276" i="16"/>
  <c r="EV232" i="16"/>
  <c r="EX194" i="16"/>
  <c r="EV362" i="16"/>
  <c r="ET341" i="16"/>
  <c r="EW209" i="16"/>
  <c r="EW196" i="16"/>
  <c r="FD294" i="16"/>
  <c r="FH286" i="16"/>
  <c r="FG278" i="16"/>
  <c r="FE389" i="16"/>
  <c r="FE512" i="16"/>
  <c r="FE483" i="16"/>
  <c r="FG173" i="16"/>
  <c r="FE215" i="16"/>
  <c r="FD201" i="16"/>
  <c r="FG190" i="16"/>
  <c r="FG244" i="16"/>
  <c r="FF211" i="16"/>
  <c r="FG124" i="16"/>
  <c r="FH98" i="16"/>
  <c r="FG90" i="16"/>
  <c r="FH66" i="16"/>
  <c r="FG58" i="16"/>
  <c r="FG516" i="16"/>
  <c r="FE220" i="16"/>
  <c r="FD168" i="16"/>
  <c r="FH168" i="16"/>
  <c r="FF152" i="16"/>
  <c r="FD136" i="16"/>
  <c r="FH136" i="16"/>
  <c r="FD191" i="16"/>
  <c r="FD7" i="16"/>
  <c r="FH366" i="16"/>
  <c r="FG339" i="16"/>
  <c r="FE324" i="16"/>
  <c r="FE130" i="16"/>
  <c r="FE364" i="16"/>
  <c r="FF296" i="16"/>
  <c r="FD376" i="16"/>
  <c r="FF111" i="16"/>
  <c r="FE16" i="16"/>
  <c r="FE454" i="16"/>
  <c r="FH454" i="16"/>
  <c r="FF478" i="16"/>
  <c r="FF527" i="16"/>
  <c r="FE532" i="16"/>
  <c r="FG349" i="16"/>
  <c r="FE409" i="16"/>
  <c r="FF377" i="16"/>
  <c r="FE487" i="16"/>
  <c r="FD485" i="16"/>
  <c r="FG407" i="16"/>
  <c r="FD387" i="16"/>
  <c r="FG143" i="16"/>
  <c r="FF267" i="16"/>
  <c r="FG218" i="16"/>
  <c r="FE187" i="16"/>
  <c r="FF118" i="16"/>
  <c r="FH18" i="16"/>
  <c r="FE249" i="16"/>
  <c r="FH222" i="16"/>
  <c r="FG297" i="16"/>
  <c r="FE281" i="16"/>
  <c r="FG522" i="16"/>
  <c r="FG497" i="16"/>
  <c r="FG511" i="16"/>
  <c r="FE474" i="16"/>
  <c r="FH474" i="16"/>
  <c r="FF446" i="16"/>
  <c r="FH274" i="16"/>
  <c r="FD400" i="16"/>
  <c r="FH400" i="16"/>
  <c r="FD184" i="16"/>
  <c r="FH184" i="16"/>
  <c r="FF113" i="16"/>
  <c r="FD39" i="16"/>
  <c r="FH39" i="16"/>
  <c r="FF4" i="16"/>
  <c r="FH89" i="16"/>
  <c r="FH57" i="16"/>
  <c r="FG367" i="16"/>
  <c r="FF292" i="16"/>
  <c r="FG17" i="16"/>
  <c r="FG169" i="16"/>
  <c r="FD262" i="16"/>
  <c r="FE198" i="16"/>
  <c r="FH198" i="16"/>
  <c r="FE434" i="16"/>
  <c r="FH434" i="16"/>
  <c r="FH384" i="16"/>
  <c r="FG293" i="16"/>
  <c r="EJ402" i="16"/>
  <c r="EM121" i="16"/>
  <c r="EK70" i="16"/>
  <c r="EJ512" i="16"/>
  <c r="EK461" i="16"/>
  <c r="EK524" i="16"/>
  <c r="EN503" i="16"/>
  <c r="EK438" i="16"/>
  <c r="EJ363" i="16"/>
  <c r="EN303" i="16"/>
  <c r="EM124" i="16"/>
  <c r="EL120" i="16"/>
  <c r="EJ116" i="16"/>
  <c r="EK112" i="16"/>
  <c r="EH521" i="16"/>
  <c r="EE468" i="16"/>
  <c r="EK460" i="16"/>
  <c r="EF420" i="16"/>
  <c r="EF377" i="16"/>
  <c r="EH288" i="16"/>
  <c r="EF272" i="16"/>
  <c r="EG208" i="16"/>
  <c r="EG369" i="16"/>
  <c r="EJ304" i="16"/>
  <c r="EM155" i="16"/>
  <c r="EJ139" i="16"/>
  <c r="EJ207" i="16"/>
  <c r="EN19" i="16"/>
  <c r="EL3" i="16"/>
  <c r="EH445" i="16"/>
  <c r="EH234" i="16"/>
  <c r="EH197" i="16"/>
  <c r="EL53" i="16"/>
  <c r="EG404" i="16"/>
  <c r="EF16" i="16"/>
  <c r="EE4" i="16"/>
  <c r="EM496" i="16"/>
  <c r="EK494" i="16"/>
  <c r="EH381" i="16"/>
  <c r="EG307" i="16"/>
  <c r="EG309" i="16"/>
  <c r="EH183" i="16"/>
  <c r="EE99" i="16"/>
  <c r="EH91" i="16"/>
  <c r="EE67" i="16"/>
  <c r="EH59" i="16"/>
  <c r="EE518" i="16"/>
  <c r="EF461" i="16"/>
  <c r="EG179" i="16"/>
  <c r="EG510" i="16"/>
  <c r="EI326" i="16"/>
  <c r="EE274" i="16"/>
  <c r="EG279" i="16"/>
  <c r="EF82" i="16"/>
  <c r="EE66" i="16"/>
  <c r="EF258" i="16"/>
  <c r="EG146" i="16"/>
  <c r="EH130" i="16"/>
  <c r="EO18" i="16"/>
  <c r="ER29" i="16"/>
  <c r="EP47" i="16"/>
  <c r="EP192" i="16"/>
  <c r="ER273" i="16"/>
  <c r="EP528" i="16"/>
  <c r="EQ360" i="16"/>
  <c r="EP307" i="16"/>
  <c r="EP15" i="16"/>
  <c r="EQ531" i="16"/>
  <c r="EV486" i="16"/>
  <c r="EV447" i="16"/>
  <c r="EX492" i="16"/>
  <c r="EW475" i="16"/>
  <c r="EO485" i="16"/>
  <c r="EW327" i="16"/>
  <c r="EV393" i="16"/>
  <c r="EV397" i="16"/>
  <c r="EW234" i="16"/>
  <c r="ET354" i="16"/>
  <c r="EX246" i="16"/>
  <c r="EX375" i="16"/>
  <c r="EW177" i="16"/>
  <c r="EX153" i="16"/>
  <c r="EW145" i="16"/>
  <c r="ET303" i="16"/>
  <c r="EV287" i="16"/>
  <c r="EW271" i="16"/>
  <c r="EV360" i="16"/>
  <c r="ET306" i="16"/>
  <c r="EX221" i="16"/>
  <c r="EV192" i="16"/>
  <c r="ET104" i="16"/>
  <c r="EX104" i="16"/>
  <c r="EV96" i="16"/>
  <c r="ET72" i="16"/>
  <c r="EX72" i="16"/>
  <c r="EV64" i="16"/>
  <c r="EO446" i="16"/>
  <c r="EW513" i="16"/>
  <c r="EV468" i="16"/>
  <c r="EO280" i="16"/>
  <c r="ET416" i="16"/>
  <c r="EX416" i="16"/>
  <c r="EP14" i="16"/>
  <c r="EO17" i="16"/>
  <c r="EO365" i="16"/>
  <c r="EO449" i="16"/>
  <c r="EO368" i="16"/>
  <c r="EO465" i="16"/>
  <c r="EV482" i="16"/>
  <c r="EX476" i="16"/>
  <c r="EW471" i="16"/>
  <c r="EV292" i="16"/>
  <c r="EV185" i="16"/>
  <c r="ET100" i="16"/>
  <c r="EX100" i="16"/>
  <c r="EV90" i="16"/>
  <c r="ET84" i="16"/>
  <c r="EX84" i="16"/>
  <c r="EX333" i="16"/>
  <c r="EV319" i="16"/>
  <c r="EX193" i="16"/>
  <c r="EX191" i="16"/>
  <c r="ET518" i="16"/>
  <c r="EV517" i="16"/>
  <c r="EX429" i="16"/>
  <c r="EV223" i="16"/>
  <c r="EV184" i="16"/>
  <c r="EX119" i="16"/>
  <c r="EW111" i="16"/>
  <c r="EW103" i="16"/>
  <c r="EV95" i="16"/>
  <c r="EX79" i="16"/>
  <c r="EW71" i="16"/>
  <c r="EV63" i="16"/>
  <c r="EV54" i="16"/>
  <c r="EQ474" i="16"/>
  <c r="EP200" i="16"/>
  <c r="ER396" i="16"/>
  <c r="EP423" i="16"/>
  <c r="ER57" i="16"/>
  <c r="ER177" i="16"/>
  <c r="EP157" i="16"/>
  <c r="EP335" i="16"/>
  <c r="EP327" i="16"/>
  <c r="EO323" i="16"/>
  <c r="ER323" i="16"/>
  <c r="EQ164" i="16"/>
  <c r="EP428" i="16"/>
  <c r="EO291" i="16"/>
  <c r="ER291" i="16"/>
  <c r="EP311" i="16"/>
  <c r="EO95" i="16"/>
  <c r="ER95" i="16"/>
  <c r="EP282" i="16"/>
  <c r="ER72" i="16"/>
  <c r="EP434" i="16"/>
  <c r="FC447" i="16"/>
  <c r="EY340" i="16"/>
  <c r="EZ354" i="16"/>
  <c r="EZ453" i="16"/>
  <c r="FB489" i="16"/>
  <c r="EY375" i="16"/>
  <c r="EZ329" i="16"/>
  <c r="FB177" i="16"/>
  <c r="FB145" i="16"/>
  <c r="EZ196" i="16"/>
  <c r="FA303" i="16"/>
  <c r="FB287" i="16"/>
  <c r="FB237" i="16"/>
  <c r="FA306" i="16"/>
  <c r="EY221" i="16"/>
  <c r="FC189" i="16"/>
  <c r="FC94" i="16"/>
  <c r="FB92" i="16"/>
  <c r="EY84" i="16"/>
  <c r="FC62" i="16"/>
  <c r="EY6" i="16"/>
  <c r="EZ36" i="16"/>
  <c r="FC359" i="16"/>
  <c r="FC128" i="16"/>
  <c r="FA406" i="16"/>
  <c r="EY374" i="16"/>
  <c r="FC235" i="16"/>
  <c r="FA31" i="16"/>
  <c r="FC472" i="16"/>
  <c r="FA501" i="16"/>
  <c r="FA366" i="16"/>
  <c r="FA316" i="16"/>
  <c r="EZ353" i="16"/>
  <c r="FA351" i="16"/>
  <c r="FA205" i="16"/>
  <c r="EZ184" i="16"/>
  <c r="FA51" i="16"/>
  <c r="FA20" i="16"/>
  <c r="FB4" i="16"/>
  <c r="EZ99" i="16"/>
  <c r="FA91" i="16"/>
  <c r="EZ67" i="16"/>
  <c r="FA59" i="16"/>
  <c r="FA40" i="16"/>
  <c r="FA533" i="16"/>
  <c r="FC459" i="16"/>
  <c r="FC481" i="16"/>
  <c r="FA356" i="16"/>
  <c r="EY358" i="16"/>
  <c r="EZ96" i="16"/>
  <c r="EZ90" i="16"/>
  <c r="FC90" i="16"/>
  <c r="EZ64" i="16"/>
  <c r="EZ58" i="16"/>
  <c r="FB14" i="16"/>
  <c r="FA443" i="16"/>
  <c r="EY395" i="16"/>
  <c r="FC395" i="16"/>
  <c r="EY208" i="16"/>
  <c r="EY339" i="16"/>
  <c r="FC339" i="16"/>
  <c r="FC321" i="16"/>
  <c r="FC429" i="16"/>
  <c r="FB293" i="16"/>
  <c r="FC261" i="16"/>
  <c r="FB106" i="16"/>
  <c r="FA95" i="16"/>
  <c r="FC54" i="16"/>
  <c r="EY482" i="16"/>
  <c r="FB506" i="16"/>
  <c r="EY409" i="16"/>
  <c r="EY407" i="16"/>
  <c r="FA143" i="16"/>
  <c r="FC437" i="16"/>
  <c r="EZ251" i="16"/>
  <c r="FA207" i="16"/>
  <c r="FC222" i="16"/>
  <c r="EZ179" i="16"/>
  <c r="FB510" i="16"/>
  <c r="EY226" i="16"/>
  <c r="EZ305" i="16"/>
  <c r="EY44" i="16"/>
  <c r="FC44" i="16"/>
  <c r="FB29" i="16"/>
  <c r="FB479" i="16"/>
  <c r="EY399" i="16"/>
  <c r="FB163" i="16"/>
  <c r="EY275" i="16"/>
  <c r="FC275" i="16"/>
  <c r="FC114" i="16"/>
  <c r="FA26" i="16"/>
  <c r="FC529" i="16"/>
  <c r="FB528" i="16"/>
  <c r="EY315" i="16"/>
  <c r="FC315" i="16"/>
  <c r="FA238" i="16"/>
  <c r="EZ193" i="16"/>
  <c r="FC158" i="16"/>
  <c r="FB156" i="16"/>
  <c r="EY148" i="16"/>
  <c r="FB410" i="16"/>
  <c r="FA347" i="16"/>
  <c r="EZ344" i="16"/>
  <c r="FB439" i="16"/>
  <c r="EZ268" i="16"/>
  <c r="EZ260" i="16"/>
  <c r="FC252" i="16"/>
  <c r="FC507" i="16"/>
  <c r="EY503" i="16"/>
  <c r="EY323" i="16"/>
  <c r="FC323" i="16"/>
  <c r="FC417" i="16"/>
  <c r="EZ117" i="16"/>
  <c r="EZ77" i="16"/>
  <c r="FC77" i="16"/>
  <c r="FC490" i="16"/>
  <c r="FB302" i="16"/>
  <c r="FC346" i="16"/>
  <c r="FB33" i="16"/>
  <c r="EY483" i="16"/>
  <c r="FC483" i="16"/>
  <c r="EY330" i="16"/>
  <c r="FC180" i="16"/>
  <c r="FC157" i="16"/>
  <c r="FC295" i="16"/>
  <c r="FC185" i="16"/>
  <c r="ET346" i="16"/>
  <c r="EX13" i="16"/>
  <c r="EO521" i="16"/>
  <c r="ET407" i="16"/>
  <c r="ET331" i="16"/>
  <c r="EW204" i="16"/>
  <c r="ET135" i="16"/>
  <c r="EX437" i="16"/>
  <c r="EW230" i="16"/>
  <c r="ET207" i="16"/>
  <c r="EW120" i="16"/>
  <c r="EX110" i="16"/>
  <c r="EW34" i="16"/>
  <c r="EV18" i="16"/>
  <c r="EV525" i="16"/>
  <c r="ET313" i="16"/>
  <c r="ET178" i="16"/>
  <c r="EW172" i="16"/>
  <c r="EX162" i="16"/>
  <c r="ET146" i="16"/>
  <c r="ET344" i="16"/>
  <c r="EX344" i="16"/>
  <c r="EW199" i="16"/>
  <c r="ET260" i="16"/>
  <c r="EX260" i="16"/>
  <c r="ET350" i="16"/>
  <c r="EW53" i="16"/>
  <c r="EV27" i="16"/>
  <c r="ET3" i="16"/>
  <c r="EV504" i="16"/>
  <c r="ET282" i="16"/>
  <c r="ET179" i="16"/>
  <c r="EX231" i="16"/>
  <c r="EO408" i="16"/>
  <c r="EO405" i="16"/>
  <c r="EV357" i="16"/>
  <c r="ET42" i="16"/>
  <c r="EX531" i="16"/>
  <c r="EV424" i="16"/>
  <c r="EV435" i="16"/>
  <c r="EX186" i="16"/>
  <c r="ET51" i="16"/>
  <c r="EQ43" i="16"/>
  <c r="ER187" i="16"/>
  <c r="EQ356" i="16"/>
  <c r="EQ324" i="16"/>
  <c r="EQ320" i="16"/>
  <c r="ER153" i="16"/>
  <c r="ER429" i="16"/>
  <c r="ER533" i="16"/>
  <c r="EQ504" i="16"/>
  <c r="EQ359" i="16"/>
  <c r="EO308" i="16"/>
  <c r="EQ228" i="16"/>
  <c r="EO196" i="16"/>
  <c r="EP166" i="16"/>
  <c r="EP150" i="16"/>
  <c r="ER286" i="16"/>
  <c r="EO22" i="16"/>
  <c r="EQ9" i="16"/>
  <c r="EO357" i="16"/>
  <c r="EP219" i="16"/>
  <c r="EO257" i="16"/>
  <c r="EQ525" i="16"/>
  <c r="EP420" i="16"/>
  <c r="EP11" i="16"/>
  <c r="EV465" i="16"/>
  <c r="EX449" i="16"/>
  <c r="ET520" i="16"/>
  <c r="EX520" i="16"/>
  <c r="EQ448" i="16"/>
  <c r="EX371" i="16"/>
  <c r="EW264" i="16"/>
  <c r="ET477" i="16"/>
  <c r="EW479" i="16"/>
  <c r="EV534" i="16"/>
  <c r="ET399" i="16"/>
  <c r="EW155" i="16"/>
  <c r="EW228" i="16"/>
  <c r="EX275" i="16"/>
  <c r="EX181" i="16"/>
  <c r="EW216" i="16"/>
  <c r="ET122" i="16"/>
  <c r="EV529" i="16"/>
  <c r="ET176" i="16"/>
  <c r="EX176" i="16"/>
  <c r="EV168" i="16"/>
  <c r="ET144" i="16"/>
  <c r="EX144" i="16"/>
  <c r="EX378" i="16"/>
  <c r="EW374" i="16"/>
  <c r="ET503" i="16"/>
  <c r="ET323" i="16"/>
  <c r="EW364" i="16"/>
  <c r="EW417" i="16"/>
  <c r="EQ184" i="16"/>
  <c r="EP218" i="16"/>
  <c r="EO358" i="16"/>
  <c r="EO382" i="16"/>
  <c r="EP374" i="16"/>
  <c r="EP119" i="16"/>
  <c r="EO76" i="16"/>
  <c r="ER341" i="16"/>
  <c r="EO217" i="16"/>
  <c r="EP287" i="16"/>
  <c r="EO189" i="16"/>
  <c r="ER155" i="16"/>
  <c r="EQ251" i="16"/>
  <c r="EQ390" i="16"/>
  <c r="EY361" i="16"/>
  <c r="FA301" i="16"/>
  <c r="FB88" i="16"/>
  <c r="FB82" i="16"/>
  <c r="EZ72" i="16"/>
  <c r="FB56" i="16"/>
  <c r="FA416" i="16"/>
  <c r="FC350" i="16"/>
  <c r="FA48" i="16"/>
  <c r="FB433" i="16"/>
  <c r="FA188" i="16"/>
  <c r="FA63" i="16"/>
  <c r="EY159" i="16"/>
  <c r="FC159" i="16"/>
  <c r="FB151" i="16"/>
  <c r="FC225" i="16"/>
  <c r="FB422" i="16"/>
  <c r="FC16" i="16"/>
  <c r="FB480" i="16"/>
  <c r="FC317" i="16"/>
  <c r="FB244" i="16"/>
  <c r="EZ124" i="16"/>
  <c r="EZ213" i="16"/>
  <c r="EZ53" i="16"/>
  <c r="FC53" i="16"/>
  <c r="FB27" i="16"/>
  <c r="EZ298" i="16"/>
  <c r="FB274" i="16"/>
  <c r="FA214" i="16"/>
  <c r="FC420" i="16"/>
  <c r="FA413" i="16"/>
  <c r="FB227" i="16"/>
  <c r="FB57" i="16"/>
  <c r="FD533" i="16"/>
  <c r="FE524" i="16"/>
  <c r="FD482" i="16"/>
  <c r="FH467" i="16"/>
  <c r="FF459" i="16"/>
  <c r="FD520" i="16"/>
  <c r="FH520" i="16"/>
  <c r="FG389" i="16"/>
  <c r="FG229" i="16"/>
  <c r="FH365" i="16"/>
  <c r="FE498" i="16"/>
  <c r="FH498" i="16"/>
  <c r="FG461" i="16"/>
  <c r="FF505" i="16"/>
  <c r="FF337" i="16"/>
  <c r="FD330" i="16"/>
  <c r="FE157" i="16"/>
  <c r="FG141" i="16"/>
  <c r="FF228" i="16"/>
  <c r="FG263" i="16"/>
  <c r="FD312" i="16"/>
  <c r="FH312" i="16"/>
  <c r="FF216" i="16"/>
  <c r="FD361" i="16"/>
  <c r="FE74" i="16"/>
  <c r="FE14" i="16"/>
  <c r="FE319" i="16"/>
  <c r="FG395" i="16"/>
  <c r="FH191" i="16"/>
  <c r="FH250" i="16"/>
  <c r="FH7" i="16"/>
  <c r="FG3" i="16"/>
  <c r="FD517" i="16"/>
  <c r="FG130" i="16"/>
  <c r="FE419" i="16"/>
  <c r="FF411" i="16"/>
  <c r="FH376" i="16"/>
  <c r="FD127" i="16"/>
  <c r="FG106" i="16"/>
  <c r="FG103" i="16"/>
  <c r="FD87" i="16"/>
  <c r="FG71" i="16"/>
  <c r="FG63" i="16"/>
  <c r="FG326" i="16"/>
  <c r="FH409" i="16"/>
  <c r="FD232" i="16"/>
  <c r="FH232" i="16"/>
  <c r="FD354" i="16"/>
  <c r="FH257" i="16"/>
  <c r="FD21" i="16"/>
  <c r="FE470" i="16"/>
  <c r="FH470" i="16"/>
  <c r="EO92" i="16"/>
  <c r="ER476" i="16"/>
  <c r="EQ132" i="16"/>
  <c r="EO494" i="16"/>
  <c r="EQ254" i="16"/>
  <c r="EQ344" i="16"/>
  <c r="ER44" i="16"/>
  <c r="ER26" i="16"/>
  <c r="ER5" i="16"/>
  <c r="ER439" i="16"/>
  <c r="EQ441" i="16"/>
  <c r="EO23" i="16"/>
  <c r="EQ7" i="16"/>
  <c r="EV304" i="16"/>
  <c r="ET392" i="16"/>
  <c r="EX392" i="16"/>
  <c r="EW33" i="16"/>
  <c r="ET483" i="16"/>
  <c r="EV470" i="16"/>
  <c r="ET141" i="16"/>
  <c r="EV215" i="16"/>
  <c r="EV295" i="16"/>
  <c r="EW55" i="16"/>
  <c r="EV68" i="16"/>
  <c r="EW58" i="16"/>
  <c r="EV30" i="16"/>
  <c r="EP442" i="16"/>
  <c r="EX297" i="16"/>
  <c r="EW50" i="16"/>
  <c r="EX517" i="16"/>
  <c r="EX494" i="16"/>
  <c r="EW464" i="16"/>
  <c r="EV448" i="16"/>
  <c r="EV446" i="16"/>
  <c r="ET440" i="16"/>
  <c r="EX440" i="16"/>
  <c r="ET130" i="16"/>
  <c r="EX106" i="16"/>
  <c r="EW40" i="16"/>
  <c r="ER394" i="16"/>
  <c r="EO211" i="16"/>
  <c r="ER211" i="16"/>
  <c r="EQ411" i="16"/>
  <c r="EQ8" i="16"/>
  <c r="EQ392" i="16"/>
  <c r="EO97" i="16"/>
  <c r="ER73" i="16"/>
  <c r="ER342" i="16"/>
  <c r="EO318" i="16"/>
  <c r="EQ433" i="16"/>
  <c r="ER514" i="16"/>
  <c r="EO206" i="16"/>
  <c r="EQ290" i="16"/>
  <c r="EQ176" i="16"/>
  <c r="ER160" i="16"/>
  <c r="EP148" i="16"/>
  <c r="EP172" i="16"/>
  <c r="EO483" i="16"/>
  <c r="ER483" i="16"/>
  <c r="EQ171" i="16"/>
  <c r="EP170" i="16"/>
  <c r="EQ122" i="16"/>
  <c r="FC454" i="16"/>
  <c r="FA508" i="16"/>
  <c r="FC304" i="16"/>
  <c r="FB475" i="16"/>
  <c r="FA393" i="16"/>
  <c r="FC340" i="16"/>
  <c r="FC381" i="16"/>
  <c r="FB234" i="16"/>
  <c r="EZ246" i="16"/>
  <c r="FC329" i="16"/>
  <c r="EZ161" i="16"/>
  <c r="EZ129" i="16"/>
  <c r="FA201" i="16"/>
  <c r="FC271" i="16"/>
  <c r="EZ306" i="16"/>
  <c r="EZ189" i="16"/>
  <c r="FC102" i="16"/>
  <c r="FC86" i="16"/>
  <c r="FA76" i="16"/>
  <c r="EY70" i="16"/>
  <c r="FA513" i="16"/>
  <c r="FG362" i="16"/>
  <c r="FG151" i="16"/>
  <c r="FD437" i="16"/>
  <c r="FG230" i="16"/>
  <c r="FF288" i="16"/>
  <c r="FH253" i="16"/>
  <c r="FG110" i="16"/>
  <c r="FE92" i="16"/>
  <c r="FG76" i="16"/>
  <c r="FE60" i="16"/>
  <c r="FH34" i="16"/>
  <c r="FH493" i="16"/>
  <c r="FF193" i="16"/>
  <c r="FD178" i="16"/>
  <c r="FD146" i="16"/>
  <c r="FG128" i="16"/>
  <c r="FD265" i="16"/>
  <c r="FE497" i="16"/>
  <c r="FE464" i="16"/>
  <c r="FF499" i="16"/>
  <c r="FD440" i="16"/>
  <c r="FH440" i="16"/>
  <c r="FG316" i="16"/>
  <c r="FF298" i="16"/>
  <c r="FD290" i="16"/>
  <c r="FH282" i="16"/>
  <c r="FF266" i="16"/>
  <c r="FD214" i="16"/>
  <c r="FG247" i="16"/>
  <c r="FH413" i="16"/>
  <c r="FE380" i="16"/>
  <c r="FG97" i="16"/>
  <c r="FG65" i="16"/>
  <c r="FF78" i="16"/>
  <c r="FE321" i="16"/>
  <c r="FE404" i="16"/>
  <c r="FA320" i="16"/>
  <c r="FC320" i="16"/>
  <c r="FB314" i="16"/>
  <c r="FA128" i="16"/>
  <c r="FC406" i="16"/>
  <c r="FB390" i="16"/>
  <c r="FC345" i="16"/>
  <c r="EY42" i="16"/>
  <c r="FB15" i="16"/>
  <c r="EY472" i="16"/>
  <c r="EZ464" i="16"/>
  <c r="EZ502" i="16"/>
  <c r="FB448" i="16"/>
  <c r="FC431" i="16"/>
  <c r="FC415" i="16"/>
  <c r="FA380" i="16"/>
  <c r="FC389" i="16"/>
  <c r="FA229" i="16"/>
  <c r="FB248" i="16"/>
  <c r="FA403" i="16"/>
  <c r="FA165" i="16"/>
  <c r="FC215" i="16"/>
  <c r="FA190" i="16"/>
  <c r="EZ192" i="16"/>
  <c r="EY284" i="16"/>
  <c r="FC284" i="16"/>
  <c r="EY7" i="16"/>
  <c r="FC7" i="16"/>
  <c r="FB518" i="16"/>
  <c r="FA517" i="16"/>
  <c r="FA495" i="16"/>
  <c r="EZ321" i="16"/>
  <c r="EY130" i="16"/>
  <c r="FA429" i="16"/>
  <c r="EY240" i="16"/>
  <c r="FA388" i="16"/>
  <c r="EZ261" i="16"/>
  <c r="FA195" i="16"/>
  <c r="FC524" i="16"/>
  <c r="EZ219" i="16"/>
  <c r="EZ272" i="16"/>
  <c r="EZ216" i="16"/>
  <c r="FB170" i="16"/>
  <c r="EZ414" i="16"/>
  <c r="EZ402" i="16"/>
  <c r="FB530" i="16"/>
  <c r="FA282" i="16"/>
  <c r="FA535" i="16"/>
  <c r="FB449" i="16"/>
  <c r="FB325" i="16"/>
  <c r="EY371" i="16"/>
  <c r="FC371" i="16"/>
  <c r="FB292" i="16"/>
  <c r="FA224" i="16"/>
  <c r="FA352" i="16"/>
  <c r="FC305" i="16"/>
  <c r="FA289" i="16"/>
  <c r="EY257" i="16"/>
  <c r="FB488" i="16"/>
  <c r="FB457" i="16"/>
  <c r="EY479" i="16"/>
  <c r="FC534" i="16"/>
  <c r="EZ379" i="16"/>
  <c r="FA206" i="16"/>
  <c r="FA171" i="16"/>
  <c r="FA139" i="16"/>
  <c r="EZ259" i="16"/>
  <c r="EY311" i="16"/>
  <c r="EZ112" i="16"/>
  <c r="EZ249" i="16"/>
  <c r="FA172" i="16"/>
  <c r="FC166" i="16"/>
  <c r="FB150" i="16"/>
  <c r="FB142" i="16"/>
  <c r="FA140" i="16"/>
  <c r="EY134" i="16"/>
  <c r="FB418" i="16"/>
  <c r="FC378" i="16"/>
  <c r="FB281" i="16"/>
  <c r="EZ126" i="16"/>
  <c r="FB456" i="16"/>
  <c r="FB503" i="16"/>
  <c r="FA494" i="16"/>
  <c r="FA451" i="16"/>
  <c r="EY469" i="16"/>
  <c r="FB450" i="16"/>
  <c r="EY236" i="16"/>
  <c r="FC236" i="16"/>
  <c r="FC404" i="16"/>
  <c r="EY101" i="16"/>
  <c r="FB93" i="16"/>
  <c r="EY69" i="16"/>
  <c r="EZ490" i="16"/>
  <c r="FC286" i="16"/>
  <c r="FB492" i="16"/>
  <c r="FA405" i="16"/>
  <c r="FB461" i="16"/>
  <c r="EY269" i="16"/>
  <c r="FB211" i="16"/>
  <c r="FA55" i="16"/>
  <c r="EY30" i="16"/>
  <c r="EY398" i="16"/>
  <c r="EZ250" i="16"/>
  <c r="FB23" i="16"/>
  <c r="EY460" i="16"/>
  <c r="FB425" i="16"/>
  <c r="EZ419" i="16"/>
  <c r="EY277" i="16"/>
  <c r="EZ111" i="16"/>
  <c r="EZ71" i="16"/>
  <c r="EZ326" i="16"/>
  <c r="FB5" i="16"/>
  <c r="FC230" i="16"/>
  <c r="FA267" i="16"/>
  <c r="EZ18" i="16"/>
  <c r="FB516" i="16"/>
  <c r="EZ308" i="16"/>
  <c r="EZ225" i="16"/>
  <c r="FC146" i="16"/>
  <c r="EY526" i="16"/>
  <c r="EZ499" i="16"/>
  <c r="FB212" i="16"/>
  <c r="FA16" i="16"/>
  <c r="FC455" i="16"/>
  <c r="EZ536" i="16"/>
  <c r="EZ317" i="16"/>
  <c r="EY175" i="16"/>
  <c r="FC175" i="16"/>
  <c r="FB167" i="16"/>
  <c r="FA525" i="16"/>
  <c r="EY220" i="16"/>
  <c r="FB176" i="16"/>
  <c r="FA160" i="16"/>
  <c r="FB324" i="16"/>
  <c r="FC298" i="16"/>
  <c r="EZ81" i="16"/>
  <c r="FC81" i="16"/>
  <c r="FA65" i="16"/>
  <c r="FD441" i="16"/>
  <c r="FF302" i="16"/>
  <c r="FD286" i="16"/>
  <c r="FF336" i="16"/>
  <c r="FE373" i="16"/>
  <c r="FF264" i="16"/>
  <c r="FG194" i="16"/>
  <c r="FG33" i="16"/>
  <c r="FF480" i="16"/>
  <c r="FE403" i="16"/>
  <c r="FF383" i="16"/>
  <c r="FD165" i="16"/>
  <c r="FH165" i="16"/>
  <c r="FH133" i="16"/>
  <c r="FE279" i="16"/>
  <c r="FF185" i="16"/>
  <c r="FD241" i="16"/>
  <c r="FH241" i="16"/>
  <c r="FE55" i="16"/>
  <c r="FG82" i="16"/>
  <c r="FD30" i="16"/>
  <c r="FD438" i="16"/>
  <c r="FE443" i="16"/>
  <c r="FF308" i="16"/>
  <c r="FD390" i="16"/>
  <c r="FG374" i="16"/>
  <c r="FH300" i="16"/>
  <c r="FD250" i="16"/>
  <c r="FH50" i="16"/>
  <c r="FE466" i="16"/>
  <c r="FH466" i="16"/>
  <c r="FE212" i="16"/>
  <c r="FD433" i="16"/>
  <c r="FF429" i="16"/>
  <c r="FF420" i="16"/>
  <c r="FG396" i="16"/>
  <c r="FG195" i="16"/>
  <c r="FE119" i="16"/>
  <c r="FE79" i="16"/>
  <c r="FE35" i="16"/>
  <c r="FF508" i="16"/>
  <c r="FF445" i="16"/>
  <c r="FF455" i="16"/>
  <c r="FG510" i="16"/>
  <c r="FE471" i="16"/>
  <c r="FD349" i="16"/>
  <c r="FG276" i="16"/>
  <c r="FH369" i="16"/>
  <c r="FE219" i="16"/>
  <c r="FH21" i="16"/>
  <c r="FG13" i="16"/>
  <c r="FF5" i="16"/>
  <c r="FF484" i="16"/>
  <c r="FH341" i="16"/>
  <c r="FE331" i="16"/>
  <c r="FG175" i="16"/>
  <c r="FD196" i="16"/>
  <c r="FH196" i="16"/>
  <c r="FG299" i="16"/>
  <c r="FE283" i="16"/>
  <c r="FH251" i="16"/>
  <c r="FE207" i="16"/>
  <c r="FD253" i="16"/>
  <c r="FD100" i="16"/>
  <c r="FH100" i="16"/>
  <c r="FF84" i="16"/>
  <c r="FD68" i="16"/>
  <c r="FH68" i="16"/>
  <c r="FD108" i="16"/>
  <c r="FH108" i="16"/>
  <c r="FG36" i="16"/>
  <c r="FG525" i="16"/>
  <c r="FD320" i="16"/>
  <c r="FH320" i="16"/>
  <c r="FG254" i="16"/>
  <c r="FD222" i="16"/>
  <c r="FF170" i="16"/>
  <c r="FH154" i="16"/>
  <c r="FD412" i="16"/>
  <c r="FH412" i="16"/>
  <c r="FG199" i="16"/>
  <c r="FF310" i="16"/>
  <c r="FG53" i="16"/>
  <c r="FG448" i="16"/>
  <c r="FD282" i="16"/>
  <c r="FG202" i="16"/>
  <c r="FH348" i="16"/>
  <c r="FG227" i="16"/>
  <c r="FE81" i="16"/>
  <c r="FF476" i="16"/>
  <c r="FE234" i="16"/>
  <c r="FH352" i="16"/>
  <c r="FG453" i="16"/>
  <c r="FH489" i="16"/>
  <c r="FD343" i="16"/>
  <c r="FH343" i="16"/>
  <c r="FG332" i="16"/>
  <c r="FE204" i="16"/>
  <c r="FF153" i="16"/>
  <c r="FD145" i="16"/>
  <c r="FG137" i="16"/>
  <c r="FF129" i="16"/>
  <c r="FF363" i="16"/>
  <c r="FF303" i="16"/>
  <c r="FD271" i="16"/>
  <c r="FH271" i="16"/>
  <c r="FF237" i="16"/>
  <c r="FD528" i="16"/>
  <c r="FH528" i="16"/>
  <c r="FG334" i="16"/>
  <c r="FD418" i="16"/>
  <c r="FG398" i="16"/>
  <c r="FE31" i="16"/>
  <c r="FE501" i="16"/>
  <c r="FD384" i="16"/>
  <c r="FD43" i="16"/>
  <c r="FH43" i="16"/>
  <c r="FG388" i="16"/>
  <c r="FD125" i="16"/>
  <c r="FE117" i="16"/>
  <c r="FE77" i="16"/>
  <c r="FF393" i="16"/>
  <c r="FE423" i="16"/>
  <c r="FE397" i="16"/>
  <c r="FH381" i="16"/>
  <c r="FE25" i="16"/>
  <c r="FD49" i="16"/>
  <c r="FD375" i="16"/>
  <c r="FH375" i="16"/>
  <c r="FG177" i="16"/>
  <c r="FD45" i="16"/>
  <c r="FF314" i="16"/>
  <c r="FF268" i="16"/>
  <c r="FE252" i="16"/>
  <c r="FD430" i="16"/>
  <c r="FD353" i="16"/>
  <c r="FD277" i="16"/>
  <c r="FH277" i="16"/>
  <c r="FF186" i="16"/>
  <c r="FE123" i="16"/>
  <c r="FE83" i="16"/>
  <c r="EL295" i="16"/>
  <c r="EJ96" i="16"/>
  <c r="EN76" i="16"/>
  <c r="EJ60" i="16"/>
  <c r="EK532" i="16"/>
  <c r="EN520" i="16"/>
  <c r="EL344" i="16"/>
  <c r="EK255" i="16"/>
  <c r="EI536" i="16"/>
  <c r="EM519" i="16"/>
  <c r="EF205" i="16"/>
  <c r="EH219" i="16"/>
  <c r="EJ316" i="16"/>
  <c r="EL159" i="16"/>
  <c r="EL151" i="16"/>
  <c r="EM283" i="16"/>
  <c r="EJ29" i="16"/>
  <c r="EL21" i="16"/>
  <c r="EK17" i="16"/>
  <c r="EL54" i="16"/>
  <c r="EI527" i="16"/>
  <c r="EE346" i="16"/>
  <c r="EE277" i="16"/>
  <c r="EH186" i="16"/>
  <c r="EM403" i="16"/>
  <c r="EL370" i="16"/>
  <c r="EK335" i="16"/>
  <c r="EF495" i="16"/>
  <c r="EF312" i="16"/>
  <c r="EH276" i="16"/>
  <c r="EG221" i="16"/>
  <c r="EH417" i="16"/>
  <c r="EI408" i="16"/>
  <c r="EN425" i="16"/>
  <c r="EM223" i="16"/>
  <c r="EH26" i="16"/>
  <c r="EI14" i="16"/>
  <c r="EF10" i="16"/>
  <c r="EJ500" i="16"/>
  <c r="EK444" i="16"/>
  <c r="EE423" i="16"/>
  <c r="EI422" i="16"/>
  <c r="EG352" i="16"/>
  <c r="EG311" i="16"/>
  <c r="EF248" i="16"/>
  <c r="EH235" i="16"/>
  <c r="EE187" i="16"/>
  <c r="EK313" i="16"/>
  <c r="EN421" i="16"/>
  <c r="EL412" i="16"/>
  <c r="EM215" i="16"/>
  <c r="EN118" i="16"/>
  <c r="EK44" i="16"/>
  <c r="EI529" i="16"/>
  <c r="EJ390" i="16"/>
  <c r="EN263" i="16"/>
  <c r="EJ127" i="16"/>
  <c r="EN119" i="16"/>
  <c r="EM115" i="16"/>
  <c r="EJ104" i="16"/>
  <c r="EM100" i="16"/>
  <c r="EK92" i="16"/>
  <c r="EL68" i="16"/>
  <c r="EL64" i="16"/>
  <c r="EJ56" i="16"/>
  <c r="EK507" i="16"/>
  <c r="EL126" i="16"/>
  <c r="EJ114" i="16"/>
  <c r="EI515" i="16"/>
  <c r="EG466" i="16"/>
  <c r="EL483" i="16"/>
  <c r="EI368" i="16"/>
  <c r="EH296" i="16"/>
  <c r="EG264" i="16"/>
  <c r="EF219" i="16"/>
  <c r="EN282" i="16"/>
  <c r="EM167" i="16"/>
  <c r="EK143" i="16"/>
  <c r="EJ426" i="16"/>
  <c r="EK242" i="16"/>
  <c r="EJ25" i="16"/>
  <c r="EM5" i="16"/>
  <c r="EK49" i="16"/>
  <c r="EF531" i="16"/>
  <c r="EF493" i="16"/>
  <c r="EH480" i="16"/>
  <c r="EE240" i="16"/>
  <c r="EH200" i="16"/>
  <c r="EI250" i="16"/>
  <c r="EM383" i="16"/>
  <c r="EI463" i="16"/>
  <c r="EG364" i="16"/>
  <c r="EG292" i="16"/>
  <c r="EE276" i="16"/>
  <c r="EF361" i="16"/>
  <c r="EG265" i="16"/>
  <c r="EK130" i="16"/>
  <c r="EL353" i="16"/>
  <c r="EK259" i="16"/>
  <c r="EE34" i="16"/>
  <c r="EH22" i="16"/>
  <c r="EF6" i="16"/>
  <c r="EL105" i="16"/>
  <c r="EN490" i="16"/>
  <c r="EM481" i="16"/>
  <c r="EF401" i="16"/>
  <c r="EI392" i="16"/>
  <c r="EH216" i="16"/>
  <c r="EF235" i="16"/>
  <c r="EE195" i="16"/>
  <c r="EJ220" i="16"/>
  <c r="EM172" i="16"/>
  <c r="EE101" i="16"/>
  <c r="EH97" i="16"/>
  <c r="EK406" i="16"/>
  <c r="EL398" i="16"/>
  <c r="EJ263" i="16"/>
  <c r="EL199" i="16"/>
  <c r="EJ119" i="16"/>
  <c r="EK42" i="16"/>
  <c r="EK88" i="16"/>
  <c r="EK84" i="16"/>
  <c r="EN84" i="16"/>
  <c r="EM80" i="16"/>
  <c r="EN518" i="16"/>
  <c r="EL459" i="16"/>
  <c r="EN455" i="16"/>
  <c r="EM287" i="16"/>
  <c r="EJ110" i="16"/>
  <c r="EF470" i="16"/>
  <c r="EK456" i="16"/>
  <c r="EH409" i="16"/>
  <c r="EE296" i="16"/>
  <c r="EH280" i="16"/>
  <c r="EN135" i="16"/>
  <c r="EM33" i="16"/>
  <c r="EJ9" i="16"/>
  <c r="EK5" i="16"/>
  <c r="EM54" i="16"/>
  <c r="EH531" i="16"/>
  <c r="EF473" i="16"/>
  <c r="EI447" i="16"/>
  <c r="EE443" i="16"/>
  <c r="EH439" i="16"/>
  <c r="EG488" i="16"/>
  <c r="EE200" i="16"/>
  <c r="EH365" i="16"/>
  <c r="EF269" i="16"/>
  <c r="EF211" i="16"/>
  <c r="EM370" i="16"/>
  <c r="EG108" i="16"/>
  <c r="EG467" i="16"/>
  <c r="EF463" i="16"/>
  <c r="EE502" i="16"/>
  <c r="EI260" i="16"/>
  <c r="EF221" i="16"/>
  <c r="EI417" i="16"/>
  <c r="EH413" i="16"/>
  <c r="EI388" i="16"/>
  <c r="EI265" i="16"/>
  <c r="EN432" i="16"/>
  <c r="EE30" i="16"/>
  <c r="EH18" i="16"/>
  <c r="EI10" i="16"/>
  <c r="EI6" i="16"/>
  <c r="EI43" i="16"/>
  <c r="EN481" i="16"/>
  <c r="EL501" i="16"/>
  <c r="EE385" i="16"/>
  <c r="EF241" i="16"/>
  <c r="EE216" i="16"/>
  <c r="EN172" i="16"/>
  <c r="EI89" i="16"/>
  <c r="EF81" i="16"/>
  <c r="EI61" i="16"/>
  <c r="EI57" i="16"/>
  <c r="EE438" i="16"/>
  <c r="EF524" i="16"/>
  <c r="EI333" i="16"/>
  <c r="EF212" i="16"/>
  <c r="EF175" i="16"/>
  <c r="EE509" i="16"/>
  <c r="EG509" i="16"/>
  <c r="EF262" i="16"/>
  <c r="EF172" i="16"/>
  <c r="EE139" i="16"/>
  <c r="EE428" i="16"/>
  <c r="EG386" i="16"/>
  <c r="EF231" i="16"/>
  <c r="EH117" i="16"/>
  <c r="EF70" i="16"/>
  <c r="EI278" i="16"/>
  <c r="EE259" i="16"/>
  <c r="EI134" i="16"/>
  <c r="EG303" i="16"/>
  <c r="EI116" i="16"/>
  <c r="EE46" i="16"/>
  <c r="EN239" i="16"/>
  <c r="EK131" i="16"/>
  <c r="EM35" i="16"/>
  <c r="EI345" i="16"/>
  <c r="EF357" i="16"/>
  <c r="EI273" i="16"/>
  <c r="EF243" i="16"/>
  <c r="EG469" i="16"/>
  <c r="EG411" i="16"/>
  <c r="EF281" i="16"/>
  <c r="EF182" i="16"/>
  <c r="EI45" i="16"/>
  <c r="EH12" i="16"/>
  <c r="EG40" i="16"/>
  <c r="EJ486" i="16"/>
  <c r="EL530" i="16"/>
  <c r="EK475" i="16"/>
  <c r="EG405" i="16"/>
  <c r="EG350" i="16"/>
  <c r="EH246" i="16"/>
  <c r="EH103" i="16"/>
  <c r="EE87" i="16"/>
  <c r="EH71" i="16"/>
  <c r="EF472" i="16"/>
  <c r="EE403" i="16"/>
  <c r="EI383" i="16"/>
  <c r="EI370" i="16"/>
  <c r="EG230" i="16"/>
  <c r="EI198" i="16"/>
  <c r="EE358" i="16"/>
  <c r="EH418" i="16"/>
  <c r="EI410" i="16"/>
  <c r="EH105" i="16"/>
  <c r="EI174" i="16"/>
  <c r="EE154" i="16"/>
  <c r="EK342" i="16"/>
  <c r="EM326" i="16"/>
  <c r="EL514" i="16"/>
  <c r="EK258" i="16"/>
  <c r="EL319" i="16"/>
  <c r="EK290" i="16"/>
  <c r="EM225" i="16"/>
  <c r="EJ156" i="16"/>
  <c r="EL256" i="16"/>
  <c r="EN153" i="16"/>
  <c r="EE25" i="16"/>
  <c r="EG13" i="16"/>
  <c r="EL345" i="16"/>
  <c r="EL188" i="16"/>
  <c r="EK474" i="16"/>
  <c r="EJ284" i="16"/>
  <c r="EJ415" i="16"/>
  <c r="EK182" i="16"/>
  <c r="EJ367" i="16"/>
  <c r="EF500" i="16"/>
  <c r="EI534" i="16"/>
  <c r="EL246" i="16"/>
  <c r="EM99" i="16"/>
  <c r="EK63" i="16"/>
  <c r="EH399" i="16"/>
  <c r="EF497" i="16"/>
  <c r="EH451" i="16"/>
  <c r="EH222" i="16"/>
  <c r="EF55" i="16"/>
  <c r="EF127" i="16"/>
  <c r="EF190" i="16"/>
  <c r="EF180" i="16"/>
  <c r="EE126" i="16"/>
  <c r="EM338" i="16"/>
  <c r="EL332" i="16"/>
  <c r="EM324" i="16"/>
  <c r="EL336" i="16"/>
  <c r="EK331" i="16"/>
  <c r="EJ238" i="16"/>
  <c r="EM154" i="16"/>
  <c r="EJ138" i="16"/>
  <c r="EJ529" i="16"/>
  <c r="EN536" i="16"/>
  <c r="EL509" i="16"/>
  <c r="EN409" i="16"/>
  <c r="EL368" i="16"/>
  <c r="EM264" i="16"/>
  <c r="EM314" i="16"/>
  <c r="EG27" i="16"/>
  <c r="EE19" i="16"/>
  <c r="EG11" i="16"/>
  <c r="EF47" i="16"/>
  <c r="EI47" i="16"/>
  <c r="EK493" i="16"/>
  <c r="EL473" i="16"/>
  <c r="EK447" i="16"/>
  <c r="EM365" i="16"/>
  <c r="EL346" i="16"/>
  <c r="EL301" i="16"/>
  <c r="EM277" i="16"/>
  <c r="EN250" i="16"/>
  <c r="EM186" i="16"/>
  <c r="EJ108" i="16"/>
  <c r="EM513" i="16"/>
  <c r="EJ312" i="16"/>
  <c r="EN221" i="16"/>
  <c r="EL400" i="16"/>
  <c r="EJ388" i="16"/>
  <c r="EK380" i="16"/>
  <c r="EM361" i="16"/>
  <c r="EL297" i="16"/>
  <c r="EJ265" i="16"/>
  <c r="EK192" i="16"/>
  <c r="EM136" i="16"/>
  <c r="EL128" i="16"/>
  <c r="EJ14" i="16"/>
  <c r="EM10" i="16"/>
  <c r="EH496" i="16"/>
  <c r="EH530" i="16"/>
  <c r="EI442" i="16"/>
  <c r="EL423" i="16"/>
  <c r="EM311" i="16"/>
  <c r="EL195" i="16"/>
  <c r="EN195" i="16"/>
  <c r="EM187" i="16"/>
  <c r="EJ341" i="16"/>
  <c r="EJ302" i="16"/>
  <c r="EN170" i="16"/>
  <c r="EM101" i="16"/>
  <c r="EL93" i="16"/>
  <c r="EM85" i="16"/>
  <c r="EM81" i="16"/>
  <c r="EG492" i="16"/>
  <c r="EG372" i="16"/>
  <c r="EF321" i="16"/>
  <c r="EG304" i="16"/>
  <c r="EG209" i="16"/>
  <c r="EE522" i="16"/>
  <c r="EH338" i="16"/>
  <c r="EH328" i="16"/>
  <c r="EF320" i="16"/>
  <c r="EH196" i="16"/>
  <c r="EF217" i="16"/>
  <c r="EH170" i="16"/>
  <c r="EG393" i="16"/>
  <c r="EG153" i="16"/>
  <c r="EF137" i="16"/>
  <c r="EF412" i="16"/>
  <c r="EG115" i="16"/>
  <c r="EG84" i="16"/>
  <c r="EI266" i="16"/>
  <c r="EF204" i="16"/>
  <c r="EG347" i="16"/>
  <c r="EG164" i="16"/>
  <c r="EH156" i="16"/>
  <c r="EG132" i="16"/>
  <c r="EI434" i="16"/>
  <c r="EH122" i="16"/>
  <c r="EL334" i="16"/>
  <c r="EJ249" i="16"/>
  <c r="EK152" i="16"/>
  <c r="EJ262" i="16"/>
  <c r="EI97" i="16"/>
  <c r="EL106" i="16"/>
  <c r="EI375" i="16"/>
  <c r="EF457" i="16"/>
  <c r="EE337" i="16"/>
  <c r="EE342" i="16"/>
  <c r="EE249" i="16"/>
  <c r="EG225" i="16"/>
  <c r="EF283" i="16"/>
  <c r="EH163" i="16"/>
  <c r="EI131" i="16"/>
  <c r="EH428" i="16"/>
  <c r="EH414" i="16"/>
  <c r="EI125" i="16"/>
  <c r="EG53" i="16"/>
  <c r="EE353" i="16"/>
  <c r="EH178" i="16"/>
  <c r="EH158" i="16"/>
  <c r="EI150" i="16"/>
  <c r="EF142" i="16"/>
  <c r="EF437" i="16"/>
  <c r="EJ239" i="16"/>
  <c r="EK163" i="16"/>
  <c r="EL147" i="16"/>
  <c r="EN147" i="16"/>
  <c r="EL31" i="16"/>
  <c r="EM23" i="16"/>
  <c r="EM7" i="16"/>
  <c r="EM52" i="16"/>
  <c r="EF491" i="16"/>
  <c r="EF449" i="16"/>
  <c r="EI441" i="16"/>
  <c r="EG357" i="16"/>
  <c r="EH273" i="16"/>
  <c r="EE39" i="16"/>
  <c r="EG351" i="16"/>
  <c r="EG415" i="16"/>
  <c r="EE376" i="16"/>
  <c r="EL291" i="16"/>
  <c r="EN291" i="16"/>
  <c r="EH28" i="16"/>
  <c r="EM485" i="16"/>
  <c r="EN446" i="16"/>
  <c r="EF405" i="16"/>
  <c r="EH371" i="16"/>
  <c r="EH189" i="16"/>
  <c r="EE95" i="16"/>
  <c r="EI79" i="16"/>
  <c r="EF370" i="16"/>
  <c r="EG327" i="16"/>
  <c r="EH318" i="16"/>
  <c r="EF207" i="16"/>
  <c r="EI159" i="16"/>
  <c r="EF410" i="16"/>
  <c r="EE378" i="16"/>
  <c r="EG185" i="16"/>
  <c r="EH201" i="16"/>
  <c r="EI363" i="16"/>
  <c r="EG271" i="16"/>
  <c r="EF120" i="16"/>
  <c r="EL326" i="16"/>
  <c r="EL318" i="16"/>
  <c r="EN333" i="16"/>
  <c r="EM468" i="16"/>
  <c r="EL487" i="16"/>
  <c r="EJ360" i="16"/>
  <c r="EK298" i="16"/>
  <c r="EK129" i="16"/>
  <c r="EH54" i="16"/>
  <c r="EK449" i="16"/>
  <c r="EM293" i="16"/>
  <c r="EJ261" i="16"/>
  <c r="EJ465" i="16"/>
  <c r="EN415" i="16"/>
  <c r="EN367" i="16"/>
  <c r="EM45" i="16"/>
  <c r="EJ8" i="16"/>
  <c r="EJ451" i="16"/>
  <c r="EN451" i="16"/>
  <c r="EM246" i="16"/>
  <c r="EL222" i="16"/>
  <c r="EN87" i="16"/>
  <c r="EF476" i="16"/>
  <c r="EE325" i="16"/>
  <c r="EG451" i="16"/>
  <c r="EE299" i="16"/>
  <c r="EG390" i="16"/>
  <c r="EG104" i="16"/>
  <c r="EI80" i="16"/>
  <c r="EE275" i="16"/>
  <c r="EH152" i="16"/>
  <c r="EK320" i="16"/>
  <c r="EN320" i="16"/>
  <c r="EL517" i="16"/>
  <c r="EJ214" i="16"/>
  <c r="EM204" i="16"/>
  <c r="EM325" i="16"/>
  <c r="EN321" i="16"/>
  <c r="EJ308" i="16"/>
  <c r="EJ274" i="16"/>
  <c r="EM174" i="16"/>
  <c r="EN162" i="16"/>
  <c r="EM138" i="16"/>
  <c r="EJ466" i="16"/>
  <c r="EJ454" i="16"/>
  <c r="EJ219" i="16"/>
  <c r="EJ314" i="16"/>
  <c r="EN149" i="16"/>
  <c r="EL141" i="16"/>
  <c r="EN393" i="16"/>
  <c r="EM267" i="16"/>
  <c r="EE31" i="16"/>
  <c r="EG23" i="16"/>
  <c r="EE15" i="16"/>
  <c r="EL443" i="16"/>
  <c r="EJ439" i="16"/>
  <c r="EN439" i="16"/>
  <c r="EM240" i="16"/>
  <c r="EL232" i="16"/>
  <c r="EM346" i="16"/>
  <c r="EN269" i="16"/>
  <c r="EJ186" i="16"/>
  <c r="EM399" i="16"/>
  <c r="EL362" i="16"/>
  <c r="EM51" i="16"/>
  <c r="EJ467" i="16"/>
  <c r="EN467" i="16"/>
  <c r="EM463" i="16"/>
  <c r="EJ502" i="16"/>
  <c r="EN462" i="16"/>
  <c r="EK292" i="16"/>
  <c r="EN292" i="16"/>
  <c r="EL276" i="16"/>
  <c r="EJ260" i="16"/>
  <c r="EJ408" i="16"/>
  <c r="EN247" i="16"/>
  <c r="EN34" i="16"/>
  <c r="EL26" i="16"/>
  <c r="EK22" i="16"/>
  <c r="EH511" i="16"/>
  <c r="EE496" i="16"/>
  <c r="EH446" i="16"/>
  <c r="EF442" i="16"/>
  <c r="EK497" i="16"/>
  <c r="EM401" i="16"/>
  <c r="EL392" i="16"/>
  <c r="EM373" i="16"/>
  <c r="EL241" i="16"/>
  <c r="EN422" i="16"/>
  <c r="EJ248" i="16"/>
  <c r="EJ254" i="16"/>
  <c r="EM97" i="16"/>
  <c r="EJ89" i="16"/>
  <c r="EL77" i="16"/>
  <c r="EM65" i="16"/>
  <c r="EJ57" i="16"/>
  <c r="EE471" i="16"/>
  <c r="EI475" i="16"/>
  <c r="EG455" i="16"/>
  <c r="EI331" i="16"/>
  <c r="EI454" i="16"/>
  <c r="EI479" i="16"/>
  <c r="EE427" i="16"/>
  <c r="EH238" i="16"/>
  <c r="EG267" i="16"/>
  <c r="EE145" i="16"/>
  <c r="EE421" i="16"/>
  <c r="EH382" i="16"/>
  <c r="EI199" i="16"/>
  <c r="EH93" i="16"/>
  <c r="EG89" i="16"/>
  <c r="EH85" i="16"/>
  <c r="EH77" i="16"/>
  <c r="EE69" i="16"/>
  <c r="EH65" i="16"/>
  <c r="EG57" i="16"/>
  <c r="EG517" i="16"/>
  <c r="EH391" i="16"/>
  <c r="EI343" i="16"/>
  <c r="EI498" i="16"/>
  <c r="EF315" i="16"/>
  <c r="EE175" i="16"/>
  <c r="EH330" i="16"/>
  <c r="EI322" i="16"/>
  <c r="EI225" i="16"/>
  <c r="EG163" i="16"/>
  <c r="EI155" i="16"/>
  <c r="EE349" i="16"/>
  <c r="EG349" i="16"/>
  <c r="EE102" i="16"/>
  <c r="EH78" i="16"/>
  <c r="EE53" i="16"/>
  <c r="EF278" i="16"/>
  <c r="EG206" i="16"/>
  <c r="EF436" i="16"/>
  <c r="EG223" i="16"/>
  <c r="EI142" i="16"/>
  <c r="EF134" i="16"/>
  <c r="EI124" i="16"/>
  <c r="EL358" i="16"/>
  <c r="EI484" i="16"/>
  <c r="EG345" i="16"/>
  <c r="EF229" i="16"/>
  <c r="EI293" i="16"/>
  <c r="EE188" i="16"/>
  <c r="EK391" i="16"/>
  <c r="EJ343" i="16"/>
  <c r="EF474" i="16"/>
  <c r="EH300" i="16"/>
  <c r="EE224" i="16"/>
  <c r="EJ437" i="16"/>
  <c r="EE12" i="16"/>
  <c r="EF389" i="16"/>
  <c r="EE218" i="16"/>
  <c r="EI354" i="16"/>
  <c r="EL233" i="16"/>
  <c r="EE453" i="16"/>
  <c r="EI298" i="16"/>
  <c r="EE501" i="16"/>
  <c r="EE313" i="16"/>
  <c r="EF198" i="16"/>
  <c r="EI185" i="16"/>
  <c r="EI98" i="16"/>
  <c r="EG90" i="16"/>
  <c r="EH74" i="16"/>
  <c r="EF174" i="16"/>
  <c r="EI138" i="16"/>
  <c r="EL177" i="16"/>
  <c r="EK333" i="16"/>
  <c r="EK168" i="16"/>
  <c r="EL144" i="16"/>
  <c r="EM153" i="16"/>
  <c r="EJ244" i="16"/>
  <c r="EJ505" i="16"/>
  <c r="EN505" i="16"/>
  <c r="EK197" i="16"/>
  <c r="EN197" i="16"/>
  <c r="EK372" i="16"/>
  <c r="EN372" i="16"/>
  <c r="EM310" i="16"/>
  <c r="EL224" i="16"/>
  <c r="EK396" i="16"/>
  <c r="EM20" i="16"/>
  <c r="EF534" i="16"/>
  <c r="EK354" i="16"/>
  <c r="EL183" i="16"/>
  <c r="EJ87" i="16"/>
  <c r="EF512" i="16"/>
  <c r="EE55" i="16"/>
  <c r="EF433" i="16"/>
  <c r="EH127" i="16"/>
  <c r="EE152" i="16"/>
  <c r="EM356" i="16"/>
  <c r="EJ175" i="16"/>
  <c r="EK504" i="16"/>
  <c r="EN266" i="16"/>
  <c r="EN204" i="16"/>
  <c r="EJ359" i="16"/>
  <c r="EL317" i="16"/>
  <c r="EL228" i="16"/>
  <c r="EJ196" i="16"/>
  <c r="EJ178" i="16"/>
  <c r="EL154" i="16"/>
  <c r="EK150" i="16"/>
  <c r="EJ142" i="16"/>
  <c r="EN529" i="16"/>
  <c r="EM515" i="16"/>
  <c r="EM536" i="16"/>
  <c r="EL479" i="16"/>
  <c r="EM409" i="16"/>
  <c r="EJ296" i="16"/>
  <c r="EJ205" i="16"/>
  <c r="EM157" i="16"/>
  <c r="EK149" i="16"/>
  <c r="EK433" i="16"/>
  <c r="EH27" i="16"/>
  <c r="EH11" i="16"/>
  <c r="EE3" i="16"/>
  <c r="EG52" i="16"/>
  <c r="EK531" i="16"/>
  <c r="EJ394" i="16"/>
  <c r="EN240" i="16"/>
  <c r="EJ289" i="16"/>
  <c r="EK269" i="16"/>
  <c r="EJ211" i="16"/>
  <c r="EM190" i="16"/>
  <c r="EL495" i="16"/>
  <c r="EJ226" i="16"/>
  <c r="EJ417" i="16"/>
  <c r="EM413" i="16"/>
  <c r="EJ347" i="16"/>
  <c r="EJ247" i="16"/>
  <c r="EL181" i="16"/>
  <c r="EM26" i="16"/>
  <c r="EK6" i="16"/>
  <c r="EK43" i="16"/>
  <c r="EE478" i="16"/>
  <c r="EE450" i="16"/>
  <c r="EK498" i="16"/>
  <c r="EN401" i="16"/>
  <c r="EL355" i="16"/>
  <c r="EN355" i="16"/>
  <c r="EK352" i="16"/>
  <c r="EN352" i="16"/>
  <c r="EM424" i="16"/>
  <c r="EJ137" i="16"/>
  <c r="EG29" i="16"/>
  <c r="EK523" i="16"/>
  <c r="EL441" i="16"/>
  <c r="EL243" i="16"/>
  <c r="EN243" i="16"/>
  <c r="EL469" i="16"/>
  <c r="EJ499" i="16"/>
  <c r="EN499" i="16"/>
  <c r="EJ132" i="16"/>
  <c r="EH482" i="16"/>
  <c r="EF444" i="16"/>
  <c r="EL405" i="16"/>
  <c r="EJ71" i="16"/>
  <c r="EI193" i="16"/>
  <c r="EF141" i="16"/>
  <c r="EE374" i="16"/>
  <c r="EH96" i="16"/>
  <c r="EM410" i="16"/>
  <c r="EJ386" i="16"/>
  <c r="EM378" i="16"/>
  <c r="EL231" i="16"/>
  <c r="EM185" i="16"/>
  <c r="EM113" i="16"/>
  <c r="EJ37" i="16"/>
  <c r="EJ102" i="16"/>
  <c r="EM98" i="16"/>
  <c r="EL82" i="16"/>
  <c r="EK78" i="16"/>
  <c r="EJ70" i="16"/>
  <c r="EK457" i="16"/>
  <c r="EL112" i="16"/>
  <c r="EI521" i="16"/>
  <c r="EE516" i="16"/>
  <c r="EJ510" i="16"/>
  <c r="EF360" i="16"/>
  <c r="EG272" i="16"/>
  <c r="EH256" i="16"/>
  <c r="EF208" i="16"/>
  <c r="EF369" i="16"/>
  <c r="EL427" i="16"/>
  <c r="EM304" i="16"/>
  <c r="EK207" i="16"/>
  <c r="EK3" i="16"/>
  <c r="EE523" i="16"/>
  <c r="EI445" i="16"/>
  <c r="EG234" i="16"/>
  <c r="EE197" i="16"/>
  <c r="EE305" i="16"/>
  <c r="EI419" i="16"/>
  <c r="EK134" i="16"/>
  <c r="EL525" i="16"/>
  <c r="EF397" i="16"/>
  <c r="EI307" i="16"/>
  <c r="EF309" i="16"/>
  <c r="EI183" i="16"/>
  <c r="EE91" i="16"/>
  <c r="EG67" i="16"/>
  <c r="EE59" i="16"/>
  <c r="EF340" i="16"/>
  <c r="EI179" i="16"/>
  <c r="EE424" i="16"/>
  <c r="EG167" i="16"/>
  <c r="EF143" i="16"/>
  <c r="EI143" i="16"/>
  <c r="EE121" i="16"/>
  <c r="EF429" i="16"/>
  <c r="EF191" i="16"/>
  <c r="EI112" i="16"/>
  <c r="EK322" i="16"/>
  <c r="EM278" i="16"/>
  <c r="EN315" i="16"/>
  <c r="EJ176" i="16"/>
  <c r="EK369" i="16"/>
  <c r="EJ169" i="16"/>
  <c r="EH21" i="16"/>
  <c r="EM253" i="16"/>
  <c r="EM41" i="16"/>
  <c r="EJ452" i="16"/>
  <c r="EM252" i="16"/>
  <c r="EL419" i="16"/>
  <c r="EJ404" i="16"/>
  <c r="EN32" i="16"/>
  <c r="EL12" i="16"/>
  <c r="EE490" i="16"/>
  <c r="EJ522" i="16"/>
  <c r="EJ397" i="16"/>
  <c r="EM329" i="16"/>
  <c r="EI459" i="16"/>
  <c r="EI341" i="16"/>
  <c r="EH487" i="16"/>
  <c r="EE263" i="16"/>
  <c r="EI111" i="16"/>
  <c r="EE344" i="16"/>
  <c r="ER473" i="16"/>
  <c r="EO45" i="16"/>
  <c r="EP18" i="16"/>
  <c r="EO13" i="16"/>
  <c r="EQ352" i="16"/>
  <c r="EP276" i="16"/>
  <c r="EP447" i="16"/>
  <c r="EP531" i="16"/>
  <c r="EW486" i="16"/>
  <c r="EX447" i="16"/>
  <c r="EX397" i="16"/>
  <c r="EW381" i="16"/>
  <c r="EX354" i="16"/>
  <c r="EW248" i="16"/>
  <c r="EV375" i="16"/>
  <c r="EW317" i="16"/>
  <c r="EX169" i="16"/>
  <c r="EW161" i="16"/>
  <c r="EX137" i="16"/>
  <c r="EW129" i="16"/>
  <c r="EV262" i="16"/>
  <c r="EE123" i="16"/>
  <c r="EH76" i="16"/>
  <c r="EF266" i="16"/>
  <c r="EG431" i="16"/>
  <c r="EE156" i="16"/>
  <c r="EF434" i="16"/>
  <c r="EJ173" i="16"/>
  <c r="EK164" i="16"/>
  <c r="EN164" i="16"/>
  <c r="EJ508" i="16"/>
  <c r="EM288" i="16"/>
  <c r="EG38" i="16"/>
  <c r="EK477" i="16"/>
  <c r="EJ305" i="16"/>
  <c r="EL387" i="16"/>
  <c r="EK107" i="16"/>
  <c r="EL351" i="16"/>
  <c r="EN16" i="16"/>
  <c r="EM4" i="16"/>
  <c r="EF489" i="16"/>
  <c r="EK213" i="16"/>
  <c r="EJ103" i="16"/>
  <c r="EJ59" i="16"/>
  <c r="EG379" i="16"/>
  <c r="EE282" i="16"/>
  <c r="EG519" i="16"/>
  <c r="EG324" i="16"/>
  <c r="EH193" i="16"/>
  <c r="EE96" i="16"/>
  <c r="EH214" i="16"/>
  <c r="EI110" i="16"/>
  <c r="EK212" i="16"/>
  <c r="EN212" i="16"/>
  <c r="EM407" i="16"/>
  <c r="EL436" i="16"/>
  <c r="EN418" i="16"/>
  <c r="EL410" i="16"/>
  <c r="EL378" i="16"/>
  <c r="EL349" i="16"/>
  <c r="EK94" i="16"/>
  <c r="EM82" i="16"/>
  <c r="EM66" i="16"/>
  <c r="EK62" i="16"/>
  <c r="EN512" i="16"/>
  <c r="EK453" i="16"/>
  <c r="EK503" i="16"/>
  <c r="EK303" i="16"/>
  <c r="EN46" i="16"/>
  <c r="EI468" i="16"/>
  <c r="EE256" i="16"/>
  <c r="EM251" i="16"/>
  <c r="EK19" i="16"/>
  <c r="EF533" i="16"/>
  <c r="EI285" i="16"/>
  <c r="EH253" i="16"/>
  <c r="EF184" i="16"/>
  <c r="EL375" i="16"/>
  <c r="EH310" i="16"/>
  <c r="EG252" i="16"/>
  <c r="EG384" i="16"/>
  <c r="EF203" i="16"/>
  <c r="EK428" i="16"/>
  <c r="EJ511" i="16"/>
  <c r="EN511" i="16"/>
  <c r="EK442" i="16"/>
  <c r="EM286" i="16"/>
  <c r="EN198" i="16"/>
  <c r="EF518" i="16"/>
  <c r="EG335" i="16"/>
  <c r="EI366" i="16"/>
  <c r="EI460" i="16"/>
  <c r="EF432" i="16"/>
  <c r="EE151" i="16"/>
  <c r="EG429" i="16"/>
  <c r="EG162" i="16"/>
  <c r="EL330" i="16"/>
  <c r="EL278" i="16"/>
  <c r="EM327" i="16"/>
  <c r="EJ230" i="16"/>
  <c r="EL521" i="16"/>
  <c r="EN464" i="16"/>
  <c r="EL377" i="16"/>
  <c r="EN429" i="16"/>
  <c r="EH49" i="16"/>
  <c r="EN445" i="16"/>
  <c r="EK285" i="16"/>
  <c r="EJ506" i="16"/>
  <c r="EL300" i="16"/>
  <c r="EL376" i="16"/>
  <c r="EL203" i="16"/>
  <c r="EJ434" i="16"/>
  <c r="EJ91" i="16"/>
  <c r="EF425" i="16"/>
  <c r="EG169" i="16"/>
  <c r="EF406" i="16"/>
  <c r="EI168" i="16"/>
  <c r="EF144" i="16"/>
  <c r="EM254" i="16"/>
  <c r="EN97" i="16"/>
  <c r="EN65" i="16"/>
  <c r="EL61" i="16"/>
  <c r="EI387" i="16"/>
  <c r="EG339" i="16"/>
  <c r="EG329" i="16"/>
  <c r="EE290" i="16"/>
  <c r="EI236" i="16"/>
  <c r="EG161" i="16"/>
  <c r="EE398" i="16"/>
  <c r="EH295" i="16"/>
  <c r="EI42" i="16"/>
  <c r="EI92" i="16"/>
  <c r="EE76" i="16"/>
  <c r="EI60" i="16"/>
  <c r="EH247" i="16"/>
  <c r="EI176" i="16"/>
  <c r="EI140" i="16"/>
  <c r="EI215" i="16"/>
  <c r="EI114" i="16"/>
  <c r="EG334" i="16"/>
  <c r="EK323" i="16"/>
  <c r="EL180" i="16"/>
  <c r="EK161" i="16"/>
  <c r="EM299" i="16"/>
  <c r="EF29" i="16"/>
  <c r="EF17" i="16"/>
  <c r="EI5" i="16"/>
  <c r="EL535" i="16"/>
  <c r="EM229" i="16"/>
  <c r="EK268" i="16"/>
  <c r="EN202" i="16"/>
  <c r="EM411" i="16"/>
  <c r="EK281" i="16"/>
  <c r="EM275" i="16"/>
  <c r="EL28" i="16"/>
  <c r="EM371" i="16"/>
  <c r="EM309" i="16"/>
  <c r="EJ189" i="16"/>
  <c r="EK270" i="16"/>
  <c r="EN71" i="16"/>
  <c r="EE526" i="16"/>
  <c r="EH379" i="16"/>
  <c r="EE302" i="16"/>
  <c r="EH532" i="16"/>
  <c r="EH308" i="16"/>
  <c r="EF165" i="16"/>
  <c r="EG416" i="16"/>
  <c r="EG119" i="16"/>
  <c r="EE64" i="16"/>
  <c r="EG160" i="16"/>
  <c r="EI136" i="16"/>
  <c r="EG255" i="16"/>
  <c r="EJ414" i="16"/>
  <c r="EK402" i="16"/>
  <c r="EJ121" i="16"/>
  <c r="EL98" i="16"/>
  <c r="EJ86" i="16"/>
  <c r="EN74" i="16"/>
  <c r="EL66" i="16"/>
  <c r="EN453" i="16"/>
  <c r="EL524" i="16"/>
  <c r="EM363" i="16"/>
  <c r="EJ124" i="16"/>
  <c r="EG521" i="16"/>
  <c r="EF508" i="16"/>
  <c r="EG464" i="16"/>
  <c r="EH516" i="16"/>
  <c r="EL460" i="16"/>
  <c r="EH377" i="16"/>
  <c r="EI288" i="16"/>
  <c r="EM139" i="16"/>
  <c r="EL431" i="16"/>
  <c r="EL27" i="16"/>
  <c r="EN11" i="16"/>
  <c r="EJ47" i="16"/>
  <c r="EI107" i="16"/>
  <c r="EM53" i="16"/>
  <c r="EF284" i="16"/>
  <c r="EF404" i="16"/>
  <c r="EL245" i="16"/>
  <c r="EG32" i="16"/>
  <c r="EF8" i="16"/>
  <c r="EJ450" i="16"/>
  <c r="EL494" i="16"/>
  <c r="EE381" i="16"/>
  <c r="EH227" i="16"/>
  <c r="EH99" i="16"/>
  <c r="EF83" i="16"/>
  <c r="EI75" i="16"/>
  <c r="EH67" i="16"/>
  <c r="EI518" i="16"/>
  <c r="EH503" i="16"/>
  <c r="EI319" i="16"/>
  <c r="EH424" i="16"/>
  <c r="EF274" i="16"/>
  <c r="EE286" i="16"/>
  <c r="EI279" i="16"/>
  <c r="EF66" i="16"/>
  <c r="EG130" i="16"/>
  <c r="EE191" i="16"/>
  <c r="EJ526" i="16"/>
  <c r="EL160" i="16"/>
  <c r="EK148" i="16"/>
  <c r="EN148" i="16"/>
  <c r="EL48" i="16"/>
  <c r="EN458" i="16"/>
  <c r="EL145" i="16"/>
  <c r="EK429" i="16"/>
  <c r="EH33" i="16"/>
  <c r="EM491" i="16"/>
  <c r="EK445" i="16"/>
  <c r="EN234" i="16"/>
  <c r="EL357" i="16"/>
  <c r="EJ184" i="16"/>
  <c r="EM339" i="16"/>
  <c r="EJ237" i="16"/>
  <c r="EM32" i="16"/>
  <c r="EM40" i="16"/>
  <c r="EN40" i="16"/>
  <c r="EF528" i="16"/>
  <c r="EE448" i="16"/>
  <c r="EK381" i="16"/>
  <c r="EL218" i="16"/>
  <c r="EL350" i="16"/>
  <c r="EM227" i="16"/>
  <c r="EK193" i="16"/>
  <c r="EK95" i="16"/>
  <c r="EM67" i="16"/>
  <c r="EK36" i="16"/>
  <c r="EN36" i="16"/>
  <c r="EI169" i="16"/>
  <c r="EG514" i="16"/>
  <c r="EH316" i="16"/>
  <c r="EG244" i="16"/>
  <c r="EI406" i="16"/>
  <c r="EF88" i="16"/>
  <c r="EG72" i="16"/>
  <c r="EE294" i="16"/>
  <c r="EI50" i="16"/>
  <c r="EH344" i="16"/>
  <c r="EW303" i="16"/>
  <c r="EW306" i="16"/>
  <c r="EV221" i="16"/>
  <c r="ET309" i="16"/>
  <c r="EW78" i="16"/>
  <c r="ER446" i="16"/>
  <c r="ET513" i="16"/>
  <c r="EW225" i="16"/>
  <c r="EQ468" i="16"/>
  <c r="EO369" i="16"/>
  <c r="EQ289" i="16"/>
  <c r="EQ513" i="16"/>
  <c r="EO377" i="16"/>
  <c r="EO361" i="16"/>
  <c r="ET455" i="16"/>
  <c r="EX326" i="16"/>
  <c r="ET377" i="16"/>
  <c r="EV197" i="16"/>
  <c r="EW346" i="16"/>
  <c r="ET47" i="16"/>
  <c r="ET487" i="16"/>
  <c r="EW485" i="16"/>
  <c r="EW332" i="16"/>
  <c r="EW207" i="16"/>
  <c r="EW253" i="16"/>
  <c r="ET118" i="16"/>
  <c r="EV110" i="16"/>
  <c r="ET18" i="16"/>
  <c r="EX525" i="16"/>
  <c r="ET222" i="16"/>
  <c r="ER205" i="16"/>
  <c r="EX170" i="16"/>
  <c r="ET199" i="16"/>
  <c r="EW350" i="16"/>
  <c r="EV274" i="16"/>
  <c r="ET266" i="16"/>
  <c r="EW214" i="16"/>
  <c r="EV231" i="16"/>
  <c r="ET293" i="16"/>
  <c r="EW39" i="16"/>
  <c r="EW24" i="16"/>
  <c r="EQ301" i="16"/>
  <c r="EO269" i="16"/>
  <c r="EP496" i="16"/>
  <c r="EQ389" i="16"/>
  <c r="EX345" i="16"/>
  <c r="EW15" i="16"/>
  <c r="EQ470" i="16"/>
  <c r="EW526" i="16"/>
  <c r="EV531" i="16"/>
  <c r="EV217" i="16"/>
  <c r="EX435" i="16"/>
  <c r="ET388" i="16"/>
  <c r="EX388" i="16"/>
  <c r="EW188" i="16"/>
  <c r="ET115" i="16"/>
  <c r="ET12" i="16"/>
  <c r="EX43" i="16"/>
  <c r="ER404" i="16"/>
  <c r="EQ241" i="16"/>
  <c r="EQ187" i="16"/>
  <c r="EP69" i="16"/>
  <c r="EQ332" i="16"/>
  <c r="EQ328" i="16"/>
  <c r="ER314" i="16"/>
  <c r="EP179" i="16"/>
  <c r="ER169" i="16"/>
  <c r="ER137" i="16"/>
  <c r="ER477" i="16"/>
  <c r="EO375" i="16"/>
  <c r="ER238" i="16"/>
  <c r="ER174" i="16"/>
  <c r="EP158" i="16"/>
  <c r="EP142" i="16"/>
  <c r="EO25" i="16"/>
  <c r="EO310" i="16"/>
  <c r="EO229" i="16"/>
  <c r="EO182" i="16"/>
  <c r="EQ445" i="16"/>
  <c r="EQ529" i="16"/>
  <c r="EO183" i="16"/>
  <c r="EW452" i="16"/>
  <c r="EW519" i="16"/>
  <c r="EW325" i="16"/>
  <c r="EV371" i="16"/>
  <c r="EX226" i="16"/>
  <c r="EV457" i="16"/>
  <c r="EW534" i="16"/>
  <c r="EW171" i="16"/>
  <c r="EW139" i="16"/>
  <c r="EX201" i="16"/>
  <c r="EW242" i="16"/>
  <c r="ET307" i="16"/>
  <c r="EW272" i="16"/>
  <c r="EV473" i="16"/>
  <c r="EP364" i="16"/>
  <c r="EW338" i="16"/>
  <c r="EW150" i="16"/>
  <c r="EV378" i="16"/>
  <c r="EV374" i="16"/>
  <c r="ET347" i="16"/>
  <c r="ET243" i="16"/>
  <c r="ET507" i="16"/>
  <c r="EW469" i="16"/>
  <c r="ET335" i="16"/>
  <c r="ET355" i="16"/>
  <c r="ET396" i="16"/>
  <c r="EW376" i="16"/>
  <c r="EW107" i="16"/>
  <c r="EV32" i="16"/>
  <c r="EO240" i="16"/>
  <c r="EQ28" i="16"/>
  <c r="EO12" i="16"/>
  <c r="ER530" i="16"/>
  <c r="EQ227" i="16"/>
  <c r="ER91" i="16"/>
  <c r="EQ75" i="16"/>
  <c r="ER407" i="16"/>
  <c r="EO436" i="16"/>
  <c r="ER395" i="16"/>
  <c r="EP349" i="16"/>
  <c r="EP125" i="16"/>
  <c r="EP109" i="16"/>
  <c r="ER98" i="16"/>
  <c r="EQ90" i="16"/>
  <c r="ER82" i="16"/>
  <c r="EQ74" i="16"/>
  <c r="ER66" i="16"/>
  <c r="EQ58" i="16"/>
  <c r="EO492" i="16"/>
  <c r="EO524" i="16"/>
  <c r="EO136" i="16"/>
  <c r="EP181" i="16"/>
  <c r="ER270" i="16"/>
  <c r="EQ363" i="16"/>
  <c r="EO124" i="16"/>
  <c r="ER46" i="16"/>
  <c r="ER358" i="16"/>
  <c r="ER382" i="16"/>
  <c r="EQ374" i="16"/>
  <c r="EO263" i="16"/>
  <c r="ER518" i="16"/>
  <c r="EQ367" i="16"/>
  <c r="EQ287" i="16"/>
  <c r="ER456" i="16"/>
  <c r="EQ155" i="16"/>
  <c r="ER251" i="16"/>
  <c r="EQ295" i="16"/>
  <c r="EO68" i="16"/>
  <c r="EP60" i="16"/>
  <c r="ER494" i="16"/>
  <c r="EO26" i="16"/>
  <c r="EQ21" i="16"/>
  <c r="ER213" i="16"/>
  <c r="EP305" i="16"/>
  <c r="EO409" i="16"/>
  <c r="EQ306" i="16"/>
  <c r="EP505" i="16"/>
  <c r="ET441" i="16"/>
  <c r="EW302" i="16"/>
  <c r="ET510" i="16"/>
  <c r="ET340" i="16"/>
  <c r="EX340" i="16"/>
  <c r="ET194" i="16"/>
  <c r="EV305" i="16"/>
  <c r="EX273" i="16"/>
  <c r="EV182" i="16"/>
  <c r="EW461" i="16"/>
  <c r="EX505" i="16"/>
  <c r="EW470" i="16"/>
  <c r="EW48" i="16"/>
  <c r="EV31" i="16"/>
  <c r="EV460" i="16"/>
  <c r="ET501" i="16"/>
  <c r="EX474" i="16"/>
  <c r="EV444" i="16"/>
  <c r="ET431" i="16"/>
  <c r="ET353" i="16"/>
  <c r="ET351" i="16"/>
  <c r="ET415" i="16"/>
  <c r="EV75" i="16"/>
  <c r="EQ293" i="16"/>
  <c r="EO261" i="16"/>
  <c r="EP384" i="16"/>
  <c r="EO309" i="16"/>
  <c r="EQ93" i="16"/>
  <c r="EO85" i="16"/>
  <c r="EQ61" i="16"/>
  <c r="EO509" i="16"/>
  <c r="EP161" i="16"/>
  <c r="ER55" i="16"/>
  <c r="EP517" i="16"/>
  <c r="EP214" i="16"/>
  <c r="EO204" i="16"/>
  <c r="EP331" i="16"/>
  <c r="EQ317" i="16"/>
  <c r="EP432" i="16"/>
  <c r="ER491" i="16"/>
  <c r="ER346" i="16"/>
  <c r="EQ508" i="16"/>
  <c r="EQ288" i="16"/>
  <c r="EQ27" i="16"/>
  <c r="EQ281" i="16"/>
  <c r="EV105" i="16"/>
  <c r="EV99" i="16"/>
  <c r="EX83" i="16"/>
  <c r="EV67" i="16"/>
  <c r="EP202" i="16"/>
  <c r="EO443" i="16"/>
  <c r="EP186" i="16"/>
  <c r="EO107" i="16"/>
  <c r="EO32" i="16"/>
  <c r="ER43" i="16"/>
  <c r="EP385" i="16"/>
  <c r="EP101" i="16"/>
  <c r="EO479" i="16"/>
  <c r="ER479" i="16"/>
  <c r="ER356" i="16"/>
  <c r="ER324" i="16"/>
  <c r="EP129" i="16"/>
  <c r="EQ244" i="16"/>
  <c r="EO266" i="16"/>
  <c r="ER359" i="16"/>
  <c r="ER336" i="16"/>
  <c r="EP321" i="16"/>
  <c r="ER274" i="16"/>
  <c r="ER228" i="16"/>
  <c r="ER178" i="16"/>
  <c r="EQ166" i="16"/>
  <c r="EQ150" i="16"/>
  <c r="EQ130" i="16"/>
  <c r="EO259" i="16"/>
  <c r="ER259" i="16"/>
  <c r="EO451" i="16"/>
  <c r="ER451" i="16"/>
  <c r="ER198" i="16"/>
  <c r="ER9" i="16"/>
  <c r="EP516" i="16"/>
  <c r="EQ515" i="16"/>
  <c r="ER525" i="16"/>
  <c r="EP312" i="16"/>
  <c r="EP268" i="16"/>
  <c r="EX535" i="16"/>
  <c r="ET449" i="16"/>
  <c r="EW270" i="16"/>
  <c r="EP481" i="16"/>
  <c r="EV325" i="16"/>
  <c r="EV481" i="16"/>
  <c r="EX383" i="16"/>
  <c r="ET157" i="16"/>
  <c r="EV141" i="16"/>
  <c r="EX215" i="16"/>
  <c r="EV263" i="16"/>
  <c r="EV211" i="16"/>
  <c r="EW98" i="16"/>
  <c r="EX30" i="16"/>
  <c r="EW14" i="16"/>
  <c r="EO442" i="16"/>
  <c r="ET193" i="16"/>
  <c r="EW128" i="16"/>
  <c r="EV412" i="16"/>
  <c r="EW210" i="16"/>
  <c r="EW250" i="16"/>
  <c r="ET472" i="16"/>
  <c r="EX472" i="16"/>
  <c r="EX446" i="16"/>
  <c r="ET339" i="16"/>
  <c r="EW316" i="16"/>
  <c r="EX411" i="16"/>
  <c r="EV380" i="16"/>
  <c r="ET119" i="16"/>
  <c r="EP417" i="16"/>
  <c r="EQ527" i="16"/>
  <c r="EQ394" i="16"/>
  <c r="EP39" i="16"/>
  <c r="EQ376" i="16"/>
  <c r="EP8" i="16"/>
  <c r="ER500" i="16"/>
  <c r="ER482" i="16"/>
  <c r="EO216" i="16"/>
  <c r="EP195" i="16"/>
  <c r="EP97" i="16"/>
  <c r="EP458" i="16"/>
  <c r="EP334" i="16"/>
  <c r="EP298" i="16"/>
  <c r="EQ173" i="16"/>
  <c r="EO236" i="16"/>
  <c r="EQ333" i="16"/>
  <c r="ER290" i="16"/>
  <c r="EQ230" i="16"/>
  <c r="EO180" i="16"/>
  <c r="EP176" i="16"/>
  <c r="ER168" i="16"/>
  <c r="EO160" i="16"/>
  <c r="EP156" i="16"/>
  <c r="EO144" i="16"/>
  <c r="EQ134" i="16"/>
  <c r="EQ105" i="16"/>
  <c r="EO498" i="16"/>
  <c r="ER497" i="16"/>
  <c r="ER262" i="16"/>
  <c r="ER171" i="16"/>
  <c r="EQ431" i="16"/>
  <c r="ER199" i="16"/>
  <c r="EO100" i="16"/>
  <c r="EP472" i="16"/>
  <c r="EQ237" i="16"/>
  <c r="EO302" i="16"/>
  <c r="EQ170" i="16"/>
  <c r="EP122" i="16"/>
  <c r="EO110" i="16"/>
  <c r="EZ486" i="16"/>
  <c r="EZ278" i="16"/>
  <c r="FB328" i="16"/>
  <c r="EY229" i="16"/>
  <c r="EZ521" i="16"/>
  <c r="EZ173" i="16"/>
  <c r="FB279" i="16"/>
  <c r="EZ285" i="16"/>
  <c r="FC192" i="16"/>
  <c r="FB58" i="16"/>
  <c r="EZ284" i="16"/>
  <c r="FA50" i="16"/>
  <c r="FA7" i="16"/>
  <c r="FC517" i="16"/>
  <c r="EY432" i="16"/>
  <c r="EZ106" i="16"/>
  <c r="FA524" i="16"/>
  <c r="EY520" i="16"/>
  <c r="FC170" i="16"/>
  <c r="EY364" i="16"/>
  <c r="FC364" i="16"/>
  <c r="EX421" i="16"/>
  <c r="EV401" i="16"/>
  <c r="ET385" i="16"/>
  <c r="EX29" i="16"/>
  <c r="EW480" i="16"/>
  <c r="EW457" i="16"/>
  <c r="EV536" i="16"/>
  <c r="ET370" i="16"/>
  <c r="ET337" i="16"/>
  <c r="EV206" i="16"/>
  <c r="EX163" i="16"/>
  <c r="EV147" i="16"/>
  <c r="EX131" i="16"/>
  <c r="EV244" i="16"/>
  <c r="ET181" i="16"/>
  <c r="EW312" i="16"/>
  <c r="EV311" i="16"/>
  <c r="ET10" i="16"/>
  <c r="EW473" i="16"/>
  <c r="EX315" i="16"/>
  <c r="EW308" i="16"/>
  <c r="EV238" i="16"/>
  <c r="ET160" i="16"/>
  <c r="EX160" i="16"/>
  <c r="EV152" i="16"/>
  <c r="EV136" i="16"/>
  <c r="EX418" i="16"/>
  <c r="EX394" i="16"/>
  <c r="EX19" i="16"/>
  <c r="EW38" i="16"/>
  <c r="ET523" i="16"/>
  <c r="EW212" i="16"/>
  <c r="ET434" i="16"/>
  <c r="ET200" i="16"/>
  <c r="EX200" i="16"/>
  <c r="ET125" i="16"/>
  <c r="EV109" i="16"/>
  <c r="EV101" i="16"/>
  <c r="ET85" i="16"/>
  <c r="EV69" i="16"/>
  <c r="EQ253" i="16"/>
  <c r="EP380" i="16"/>
  <c r="EQ381" i="16"/>
  <c r="EP460" i="16"/>
  <c r="EO304" i="16"/>
  <c r="EO212" i="16"/>
  <c r="EO167" i="16"/>
  <c r="EO135" i="16"/>
  <c r="EP283" i="16"/>
  <c r="ER488" i="16"/>
  <c r="EP387" i="16"/>
  <c r="EQ418" i="16"/>
  <c r="EO414" i="16"/>
  <c r="ER410" i="16"/>
  <c r="EO386" i="16"/>
  <c r="ER378" i="16"/>
  <c r="EP279" i="16"/>
  <c r="ER185" i="16"/>
  <c r="ER113" i="16"/>
  <c r="ER453" i="16"/>
  <c r="EP503" i="16"/>
  <c r="EO438" i="16"/>
  <c r="EQ128" i="16"/>
  <c r="EQ430" i="16"/>
  <c r="EO501" i="16"/>
  <c r="EO193" i="16"/>
  <c r="EV454" i="16"/>
  <c r="ET508" i="16"/>
  <c r="EV484" i="16"/>
  <c r="EX190" i="16"/>
  <c r="EV361" i="16"/>
  <c r="EX60" i="16"/>
  <c r="ET442" i="16"/>
  <c r="EW127" i="16"/>
  <c r="EW20" i="16"/>
  <c r="EO89" i="16"/>
  <c r="ER322" i="16"/>
  <c r="EO370" i="16"/>
  <c r="ER258" i="16"/>
  <c r="EP225" i="16"/>
  <c r="EP437" i="16"/>
  <c r="FB520" i="16"/>
  <c r="FB197" i="16"/>
  <c r="FC34" i="16"/>
  <c r="FA426" i="16"/>
  <c r="ET336" i="16"/>
  <c r="EX336" i="16"/>
  <c r="EW401" i="16"/>
  <c r="ET264" i="16"/>
  <c r="EX264" i="16"/>
  <c r="EW226" i="16"/>
  <c r="ET479" i="16"/>
  <c r="EX379" i="16"/>
  <c r="ET155" i="16"/>
  <c r="ET228" i="16"/>
  <c r="EX228" i="16"/>
  <c r="ET216" i="16"/>
  <c r="EX216" i="16"/>
  <c r="EV122" i="16"/>
  <c r="EO444" i="16"/>
  <c r="EV516" i="16"/>
  <c r="EQ351" i="16"/>
  <c r="EX174" i="16"/>
  <c r="EV166" i="16"/>
  <c r="EX142" i="16"/>
  <c r="EX410" i="16"/>
  <c r="EW406" i="16"/>
  <c r="ET390" i="16"/>
  <c r="EV439" i="16"/>
  <c r="EX451" i="16"/>
  <c r="EW500" i="16"/>
  <c r="EV469" i="16"/>
  <c r="EV239" i="16"/>
  <c r="EO495" i="16"/>
  <c r="ER495" i="16"/>
  <c r="EP285" i="16"/>
  <c r="EP413" i="16"/>
  <c r="ER400" i="16"/>
  <c r="ER40" i="16"/>
  <c r="EP397" i="16"/>
  <c r="EO99" i="16"/>
  <c r="ER99" i="16"/>
  <c r="EO67" i="16"/>
  <c r="ER67" i="16"/>
  <c r="ER59" i="16"/>
  <c r="EO427" i="16"/>
  <c r="EO159" i="16"/>
  <c r="ER159" i="16"/>
  <c r="EO435" i="16"/>
  <c r="ER435" i="16"/>
  <c r="ER242" i="16"/>
  <c r="EP372" i="16"/>
  <c r="EP402" i="16"/>
  <c r="EQ121" i="16"/>
  <c r="EO117" i="16"/>
  <c r="EQ37" i="16"/>
  <c r="EO102" i="16"/>
  <c r="EO86" i="16"/>
  <c r="EO70" i="16"/>
  <c r="EO41" i="16"/>
  <c r="EQ461" i="16"/>
  <c r="EO457" i="16"/>
  <c r="ER524" i="16"/>
  <c r="EP347" i="16"/>
  <c r="EO247" i="16"/>
  <c r="EQ222" i="16"/>
  <c r="EO303" i="16"/>
  <c r="ER303" i="16"/>
  <c r="ER120" i="16"/>
  <c r="EO112" i="16"/>
  <c r="EQ35" i="16"/>
  <c r="EP272" i="16"/>
  <c r="EQ467" i="16"/>
  <c r="EQ265" i="16"/>
  <c r="EW478" i="16"/>
  <c r="ET462" i="16"/>
  <c r="EX229" i="16"/>
  <c r="EV365" i="16"/>
  <c r="ET403" i="16"/>
  <c r="EW330" i="16"/>
  <c r="EW361" i="16"/>
  <c r="EX74" i="16"/>
  <c r="EV320" i="16"/>
  <c r="EX249" i="16"/>
  <c r="EV450" i="16"/>
  <c r="ET419" i="16"/>
  <c r="ET348" i="16"/>
  <c r="EW4" i="16"/>
  <c r="EP24" i="16"/>
  <c r="ER65" i="16"/>
  <c r="ER424" i="16"/>
  <c r="EO330" i="16"/>
  <c r="EO141" i="16"/>
  <c r="ER249" i="16"/>
  <c r="EQ245" i="16"/>
  <c r="EP48" i="16"/>
  <c r="EY515" i="16"/>
  <c r="FC462" i="16"/>
  <c r="FA532" i="16"/>
  <c r="FC367" i="16"/>
  <c r="EY397" i="16"/>
  <c r="FC392" i="16"/>
  <c r="FB232" i="16"/>
  <c r="EY484" i="16"/>
  <c r="FA375" i="16"/>
  <c r="FB329" i="16"/>
  <c r="FC177" i="16"/>
  <c r="FC145" i="16"/>
  <c r="EZ287" i="16"/>
  <c r="EZ102" i="16"/>
  <c r="FC100" i="16"/>
  <c r="FA84" i="16"/>
  <c r="FC68" i="16"/>
  <c r="FB6" i="16"/>
  <c r="FC513" i="16"/>
  <c r="EZ314" i="16"/>
  <c r="FC314" i="16"/>
  <c r="EZ406" i="16"/>
  <c r="EY390" i="16"/>
  <c r="FA394" i="16"/>
  <c r="EY357" i="16"/>
  <c r="EZ501" i="16"/>
  <c r="FB464" i="16"/>
  <c r="FB380" i="16"/>
  <c r="EZ186" i="16"/>
  <c r="EY51" i="16"/>
  <c r="FC51" i="16"/>
  <c r="EZ4" i="16"/>
  <c r="EY91" i="16"/>
  <c r="FC91" i="16"/>
  <c r="EZ83" i="16"/>
  <c r="EY59" i="16"/>
  <c r="FC59" i="16"/>
  <c r="EZ533" i="16"/>
  <c r="FB467" i="16"/>
  <c r="FB441" i="16"/>
  <c r="EZ248" i="16"/>
  <c r="FA481" i="16"/>
  <c r="EY356" i="16"/>
  <c r="FC173" i="16"/>
  <c r="FC141" i="16"/>
  <c r="EY190" i="16"/>
  <c r="FB358" i="16"/>
  <c r="FA192" i="16"/>
  <c r="EY96" i="16"/>
  <c r="FC96" i="16"/>
  <c r="FB90" i="16"/>
  <c r="FC64" i="16"/>
  <c r="FC382" i="16"/>
  <c r="FB183" i="16"/>
  <c r="EZ130" i="16"/>
  <c r="EZ240" i="16"/>
  <c r="FC388" i="16"/>
  <c r="FC293" i="16"/>
  <c r="EY195" i="16"/>
  <c r="FB54" i="16"/>
  <c r="EZ482" i="16"/>
  <c r="FC482" i="16"/>
  <c r="FA409" i="16"/>
  <c r="EY487" i="16"/>
  <c r="FA407" i="16"/>
  <c r="FB342" i="16"/>
  <c r="FA233" i="16"/>
  <c r="EY207" i="16"/>
  <c r="FC207" i="16"/>
  <c r="FB222" i="16"/>
  <c r="FB178" i="16"/>
  <c r="FC162" i="16"/>
  <c r="FB154" i="16"/>
  <c r="EY402" i="16"/>
  <c r="FA530" i="16"/>
  <c r="EZ217" i="16"/>
  <c r="FA200" i="16"/>
  <c r="FB39" i="16"/>
  <c r="EY465" i="16"/>
  <c r="FA509" i="16"/>
  <c r="EY449" i="16"/>
  <c r="EY510" i="16"/>
  <c r="FC401" i="16"/>
  <c r="FB224" i="16"/>
  <c r="EY289" i="16"/>
  <c r="FC273" i="16"/>
  <c r="EY457" i="16"/>
  <c r="FB370" i="16"/>
  <c r="FC258" i="16"/>
  <c r="FC204" i="16"/>
  <c r="FA155" i="16"/>
  <c r="EZ131" i="16"/>
  <c r="FB259" i="16"/>
  <c r="FA242" i="16"/>
  <c r="FB120" i="16"/>
  <c r="FC174" i="16"/>
  <c r="FB172" i="16"/>
  <c r="EY164" i="16"/>
  <c r="FC142" i="16"/>
  <c r="FB140" i="16"/>
  <c r="FB134" i="16"/>
  <c r="EY132" i="16"/>
  <c r="FC418" i="16"/>
  <c r="FC281" i="16"/>
  <c r="FB504" i="16"/>
  <c r="FC494" i="16"/>
  <c r="FB451" i="16"/>
  <c r="EZ450" i="16"/>
  <c r="EY335" i="16"/>
  <c r="FB239" i="16"/>
  <c r="EZ236" i="16"/>
  <c r="FA355" i="16"/>
  <c r="FA404" i="16"/>
  <c r="EY125" i="16"/>
  <c r="FB117" i="16"/>
  <c r="FA109" i="16"/>
  <c r="EY85" i="16"/>
  <c r="EY405" i="16"/>
  <c r="FB498" i="16"/>
  <c r="EZ383" i="16"/>
  <c r="FA180" i="16"/>
  <c r="EY133" i="16"/>
  <c r="FA295" i="16"/>
  <c r="EY368" i="16"/>
  <c r="FA361" i="16"/>
  <c r="FA269" i="16"/>
  <c r="EZ211" i="16"/>
  <c r="EY55" i="16"/>
  <c r="FC55" i="16"/>
  <c r="FB66" i="16"/>
  <c r="FB468" i="16"/>
  <c r="EZ319" i="16"/>
  <c r="FA398" i="16"/>
  <c r="FA210" i="16"/>
  <c r="FB250" i="16"/>
  <c r="EZ23" i="16"/>
  <c r="EY425" i="16"/>
  <c r="FA277" i="16"/>
  <c r="FB111" i="16"/>
  <c r="FB103" i="16"/>
  <c r="FB71" i="16"/>
  <c r="EY52" i="16"/>
  <c r="EZ445" i="16"/>
  <c r="FB309" i="16"/>
  <c r="EZ187" i="16"/>
  <c r="EZ118" i="16"/>
  <c r="EZ212" i="16"/>
  <c r="FB296" i="16"/>
  <c r="EY377" i="16"/>
  <c r="FC512" i="16"/>
  <c r="FA175" i="16"/>
  <c r="EZ167" i="16"/>
  <c r="EZ220" i="16"/>
  <c r="EZ386" i="16"/>
  <c r="FB298" i="16"/>
  <c r="EY247" i="16"/>
  <c r="EZ97" i="16"/>
  <c r="FA89" i="16"/>
  <c r="FG509" i="16"/>
  <c r="FE328" i="16"/>
  <c r="FH371" i="16"/>
  <c r="FH46" i="16"/>
  <c r="FG477" i="16"/>
  <c r="FG479" i="16"/>
  <c r="FG356" i="16"/>
  <c r="FF291" i="16"/>
  <c r="FG275" i="16"/>
  <c r="FD259" i="16"/>
  <c r="FD242" i="16"/>
  <c r="FH122" i="16"/>
  <c r="FF104" i="16"/>
  <c r="FD88" i="16"/>
  <c r="FH88" i="16"/>
  <c r="FF72" i="16"/>
  <c r="FD56" i="16"/>
  <c r="FH56" i="16"/>
  <c r="FE166" i="16"/>
  <c r="FH166" i="16"/>
  <c r="FE134" i="16"/>
  <c r="FH134" i="16"/>
  <c r="FE416" i="16"/>
  <c r="FD439" i="16"/>
  <c r="FH439" i="16"/>
  <c r="FF19" i="16"/>
  <c r="FG523" i="16"/>
  <c r="FG450" i="16"/>
  <c r="FG432" i="16"/>
  <c r="FH239" i="16"/>
  <c r="FE355" i="16"/>
  <c r="FE388" i="16"/>
  <c r="FF125" i="16"/>
  <c r="FD109" i="16"/>
  <c r="FD101" i="16"/>
  <c r="FF85" i="16"/>
  <c r="FD69" i="16"/>
  <c r="FE61" i="16"/>
  <c r="FG482" i="16"/>
  <c r="FF452" i="16"/>
  <c r="FE520" i="16"/>
  <c r="FD405" i="16"/>
  <c r="FF389" i="16"/>
  <c r="FE33" i="16"/>
  <c r="FF498" i="16"/>
  <c r="FG483" i="16"/>
  <c r="FE505" i="16"/>
  <c r="FD337" i="16"/>
  <c r="FH337" i="16"/>
  <c r="FG157" i="16"/>
  <c r="FD149" i="16"/>
  <c r="FE190" i="16"/>
  <c r="FG295" i="16"/>
  <c r="FD211" i="16"/>
  <c r="FE90" i="16"/>
  <c r="FE58" i="16"/>
  <c r="FD491" i="16"/>
  <c r="FE516" i="16"/>
  <c r="FH308" i="16"/>
  <c r="EZ270" i="16"/>
  <c r="FC519" i="16"/>
  <c r="EZ325" i="16"/>
  <c r="FA371" i="16"/>
  <c r="FB305" i="16"/>
  <c r="FA488" i="16"/>
  <c r="EZ479" i="16"/>
  <c r="FA399" i="16"/>
  <c r="FB379" i="16"/>
  <c r="EZ362" i="16"/>
  <c r="EY341" i="16"/>
  <c r="EY206" i="16"/>
  <c r="EY181" i="16"/>
  <c r="EY26" i="16"/>
  <c r="FA529" i="16"/>
  <c r="EZ528" i="16"/>
  <c r="EZ473" i="16"/>
  <c r="FB193" i="16"/>
  <c r="EZ166" i="16"/>
  <c r="FC164" i="16"/>
  <c r="FB158" i="16"/>
  <c r="EY150" i="16"/>
  <c r="FA148" i="16"/>
  <c r="FC132" i="16"/>
  <c r="EY347" i="16"/>
  <c r="FC347" i="16"/>
  <c r="EZ439" i="16"/>
  <c r="EZ281" i="16"/>
  <c r="FB126" i="16"/>
  <c r="EY504" i="16"/>
  <c r="FA456" i="16"/>
  <c r="EY523" i="16"/>
  <c r="FA450" i="16"/>
  <c r="FC335" i="16"/>
  <c r="EY24" i="16"/>
  <c r="FC24" i="16"/>
  <c r="FA101" i="16"/>
  <c r="FB77" i="16"/>
  <c r="FA69" i="16"/>
  <c r="FA490" i="16"/>
  <c r="EY492" i="16"/>
  <c r="FA373" i="16"/>
  <c r="EZ365" i="16"/>
  <c r="FC365" i="16"/>
  <c r="FB346" i="16"/>
  <c r="EY461" i="16"/>
  <c r="FB505" i="16"/>
  <c r="EY263" i="16"/>
  <c r="FC368" i="16"/>
  <c r="EY491" i="16"/>
  <c r="FA333" i="16"/>
  <c r="FB416" i="16"/>
  <c r="EZ210" i="16"/>
  <c r="FB350" i="16"/>
  <c r="FA245" i="16"/>
  <c r="FB419" i="16"/>
  <c r="FB408" i="16"/>
  <c r="FA12" i="16"/>
  <c r="FC52" i="16"/>
  <c r="EZ5" i="16"/>
  <c r="FC5" i="16"/>
  <c r="EY218" i="16"/>
  <c r="EZ516" i="16"/>
  <c r="FB308" i="16"/>
  <c r="EZ138" i="16"/>
  <c r="FB300" i="16"/>
  <c r="FA422" i="16"/>
  <c r="EZ500" i="16"/>
  <c r="FB499" i="16"/>
  <c r="FA336" i="16"/>
  <c r="FC336" i="16"/>
  <c r="EZ480" i="16"/>
  <c r="FA536" i="16"/>
  <c r="EY168" i="16"/>
  <c r="FC168" i="16"/>
  <c r="FB160" i="16"/>
  <c r="FA152" i="16"/>
  <c r="EY136" i="16"/>
  <c r="FC136" i="16"/>
  <c r="FA386" i="16"/>
  <c r="FB53" i="16"/>
  <c r="EZ27" i="16"/>
  <c r="FC247" i="16"/>
  <c r="EY413" i="16"/>
  <c r="FC97" i="16"/>
  <c r="FG220" i="16"/>
  <c r="FF300" i="16"/>
  <c r="FF183" i="16"/>
  <c r="FE50" i="16"/>
  <c r="FG495" i="16"/>
  <c r="FH420" i="16"/>
  <c r="FH364" i="16"/>
  <c r="FD111" i="16"/>
  <c r="FE106" i="16"/>
  <c r="FG87" i="16"/>
  <c r="FE304" i="16"/>
  <c r="FD326" i="16"/>
  <c r="FF392" i="16"/>
  <c r="FD377" i="16"/>
  <c r="FD369" i="16"/>
  <c r="FG354" i="16"/>
  <c r="FF257" i="16"/>
  <c r="FD41" i="16"/>
  <c r="FH484" i="16"/>
  <c r="FG487" i="16"/>
  <c r="FF470" i="16"/>
  <c r="FG485" i="16"/>
  <c r="FH372" i="16"/>
  <c r="FD362" i="16"/>
  <c r="FG167" i="16"/>
  <c r="FG159" i="16"/>
  <c r="FG135" i="16"/>
  <c r="FD230" i="16"/>
  <c r="FE218" i="16"/>
  <c r="FG92" i="16"/>
  <c r="FE76" i="16"/>
  <c r="FG60" i="16"/>
  <c r="FD18" i="16"/>
  <c r="FD193" i="16"/>
  <c r="FD162" i="16"/>
  <c r="FD138" i="16"/>
  <c r="FE128" i="16"/>
  <c r="FE213" i="16"/>
  <c r="FD297" i="16"/>
  <c r="FD203" i="16"/>
  <c r="FF511" i="16"/>
  <c r="FE440" i="16"/>
  <c r="FH298" i="16"/>
  <c r="FD274" i="16"/>
  <c r="FH266" i="16"/>
  <c r="FG214" i="16"/>
  <c r="FE179" i="16"/>
  <c r="FF400" i="16"/>
  <c r="FG380" i="16"/>
  <c r="FE89" i="16"/>
  <c r="FG81" i="16"/>
  <c r="FF73" i="16"/>
  <c r="FE515" i="16"/>
  <c r="FF463" i="16"/>
  <c r="FG447" i="16"/>
  <c r="FD292" i="16"/>
  <c r="FG9" i="16"/>
  <c r="FG391" i="16"/>
  <c r="FE177" i="16"/>
  <c r="FD169" i="16"/>
  <c r="FH161" i="16"/>
  <c r="FG363" i="16"/>
  <c r="FG358" i="16"/>
  <c r="FE255" i="16"/>
  <c r="FD306" i="16"/>
  <c r="FF301" i="16"/>
  <c r="FE86" i="16"/>
  <c r="FH86" i="16"/>
  <c r="FG359" i="16"/>
  <c r="FH313" i="16"/>
  <c r="FG378" i="16"/>
  <c r="FD344" i="16"/>
  <c r="FG344" i="16"/>
  <c r="FD235" i="16"/>
  <c r="FH42" i="16"/>
  <c r="FE531" i="16"/>
  <c r="FE322" i="16"/>
  <c r="FG321" i="16"/>
  <c r="FG430" i="16"/>
  <c r="FF353" i="16"/>
  <c r="FG384" i="16"/>
  <c r="FD51" i="16"/>
  <c r="FE99" i="16"/>
  <c r="FG75" i="16"/>
  <c r="FF59" i="16"/>
  <c r="FF250" i="16"/>
  <c r="FG7" i="16"/>
  <c r="FE3" i="16"/>
  <c r="FG324" i="16"/>
  <c r="FG212" i="16"/>
  <c r="FD420" i="16"/>
  <c r="FD411" i="16"/>
  <c r="FH411" i="16"/>
  <c r="FE396" i="16"/>
  <c r="FF127" i="16"/>
  <c r="FG16" i="16"/>
  <c r="FG79" i="16"/>
  <c r="FG35" i="16"/>
  <c r="FF454" i="16"/>
  <c r="FE478" i="16"/>
  <c r="FH478" i="16"/>
  <c r="FG527" i="16"/>
  <c r="FG471" i="16"/>
  <c r="FF409" i="16"/>
  <c r="FE13" i="16"/>
  <c r="FD484" i="16"/>
  <c r="FF387" i="16"/>
  <c r="FF341" i="16"/>
  <c r="FF299" i="16"/>
  <c r="FG34" i="16"/>
  <c r="FF320" i="16"/>
  <c r="FE254" i="16"/>
  <c r="FF249" i="16"/>
  <c r="FF222" i="16"/>
  <c r="FH146" i="16"/>
  <c r="FD199" i="16"/>
  <c r="FH199" i="16"/>
  <c r="FD281" i="16"/>
  <c r="FH281" i="16"/>
  <c r="FG265" i="16"/>
  <c r="FE53" i="16"/>
  <c r="FD522" i="16"/>
  <c r="FH497" i="16"/>
  <c r="FF474" i="16"/>
  <c r="FE446" i="16"/>
  <c r="FH446" i="16"/>
  <c r="FE316" i="16"/>
  <c r="FD298" i="16"/>
  <c r="FF282" i="16"/>
  <c r="FD266" i="16"/>
  <c r="FE202" i="16"/>
  <c r="FE227" i="16"/>
  <c r="FF184" i="16"/>
  <c r="FH113" i="16"/>
  <c r="FD4" i="16"/>
  <c r="FH4" i="16"/>
  <c r="FH73" i="16"/>
  <c r="FG476" i="16"/>
  <c r="FF325" i="16"/>
  <c r="FF367" i="16"/>
  <c r="FE352" i="16"/>
  <c r="FD346" i="16"/>
  <c r="FG204" i="16"/>
  <c r="FD161" i="16"/>
  <c r="FF145" i="16"/>
  <c r="FG262" i="16"/>
  <c r="FF198" i="16"/>
  <c r="FG287" i="16"/>
  <c r="FG285" i="16"/>
  <c r="FH78" i="16"/>
  <c r="FG513" i="16"/>
  <c r="FF528" i="16"/>
  <c r="FE260" i="16"/>
  <c r="FG350" i="16"/>
  <c r="FD42" i="16"/>
  <c r="FF501" i="16"/>
  <c r="FF434" i="16"/>
  <c r="FF431" i="16"/>
  <c r="FG404" i="16"/>
  <c r="FA463" i="16"/>
  <c r="FB462" i="16"/>
  <c r="FB318" i="16"/>
  <c r="FA304" i="16"/>
  <c r="FB367" i="16"/>
  <c r="EZ397" i="16"/>
  <c r="FC397" i="16"/>
  <c r="FB392" i="16"/>
  <c r="FA232" i="16"/>
  <c r="FB354" i="16"/>
  <c r="FA9" i="16"/>
  <c r="EY49" i="16"/>
  <c r="FC484" i="16"/>
  <c r="FC489" i="16"/>
  <c r="FC391" i="16"/>
  <c r="FA177" i="16"/>
  <c r="FA145" i="16"/>
  <c r="FA196" i="16"/>
  <c r="EY287" i="16"/>
  <c r="FC288" i="16"/>
  <c r="FB100" i="16"/>
  <c r="FA78" i="16"/>
  <c r="FB68" i="16"/>
  <c r="FA6" i="16"/>
  <c r="FA36" i="16"/>
  <c r="EZ359" i="16"/>
  <c r="EZ412" i="16"/>
  <c r="EY345" i="16"/>
  <c r="FB531" i="16"/>
  <c r="EY434" i="16"/>
  <c r="EQ17" i="16"/>
  <c r="EO289" i="16"/>
  <c r="EQ365" i="16"/>
  <c r="EO513" i="16"/>
  <c r="EQ449" i="16"/>
  <c r="EP368" i="16"/>
  <c r="EQ465" i="16"/>
  <c r="ER3" i="16"/>
  <c r="EP203" i="16"/>
  <c r="EQ103" i="16"/>
  <c r="EQ63" i="16"/>
  <c r="EP519" i="16"/>
  <c r="EP316" i="16"/>
  <c r="EQ358" i="16"/>
  <c r="EO379" i="16"/>
  <c r="ER421" i="16"/>
  <c r="EQ382" i="16"/>
  <c r="EO374" i="16"/>
  <c r="EP42" i="16"/>
  <c r="EP96" i="16"/>
  <c r="ER84" i="16"/>
  <c r="EQ76" i="16"/>
  <c r="EO114" i="16"/>
  <c r="EQ189" i="16"/>
  <c r="EQ92" i="16"/>
  <c r="EP455" i="16"/>
  <c r="EO476" i="16"/>
  <c r="EQ494" i="16"/>
  <c r="EP133" i="16"/>
  <c r="EQ340" i="16"/>
  <c r="ER327" i="16"/>
  <c r="ER311" i="16"/>
  <c r="EQ95" i="16"/>
  <c r="ER480" i="16"/>
  <c r="EQ123" i="16"/>
  <c r="EQ72" i="16"/>
  <c r="EO472" i="16"/>
  <c r="ER434" i="16"/>
  <c r="EO237" i="16"/>
  <c r="EO475" i="16"/>
  <c r="EP255" i="16"/>
  <c r="EQ371" i="16"/>
  <c r="EZ205" i="16"/>
  <c r="FB105" i="16"/>
  <c r="EY4" i="16"/>
  <c r="FB91" i="16"/>
  <c r="FB59" i="16"/>
  <c r="FB40" i="16"/>
  <c r="FA482" i="16"/>
  <c r="EZ506" i="16"/>
  <c r="EY452" i="16"/>
  <c r="FB409" i="16"/>
  <c r="FA331" i="16"/>
  <c r="FA135" i="16"/>
  <c r="FA437" i="16"/>
  <c r="FA251" i="16"/>
  <c r="FB207" i="16"/>
  <c r="FB254" i="16"/>
  <c r="FB402" i="16"/>
  <c r="FB497" i="16"/>
  <c r="EY511" i="16"/>
  <c r="FA179" i="16"/>
  <c r="EZ200" i="16"/>
  <c r="EY509" i="16"/>
  <c r="FC510" i="16"/>
  <c r="EZ476" i="16"/>
  <c r="FA401" i="16"/>
  <c r="EZ385" i="16"/>
  <c r="FB257" i="16"/>
  <c r="EZ370" i="16"/>
  <c r="EY209" i="16"/>
  <c r="EY163" i="16"/>
  <c r="FC163" i="16"/>
  <c r="EY131" i="16"/>
  <c r="FC131" i="16"/>
  <c r="FC242" i="16"/>
  <c r="FC181" i="16"/>
  <c r="FA120" i="16"/>
  <c r="EZ26" i="16"/>
  <c r="EY528" i="16"/>
  <c r="EZ315" i="16"/>
  <c r="FC238" i="16"/>
  <c r="FA174" i="16"/>
  <c r="FB164" i="16"/>
  <c r="FB132" i="16"/>
  <c r="EY378" i="16"/>
  <c r="FB347" i="16"/>
  <c r="EY439" i="16"/>
  <c r="EZ297" i="16"/>
  <c r="FB442" i="16"/>
  <c r="FB335" i="16"/>
  <c r="EZ323" i="16"/>
  <c r="FA239" i="16"/>
  <c r="FC125" i="16"/>
  <c r="FB24" i="16"/>
  <c r="EY286" i="16"/>
  <c r="FB194" i="16"/>
  <c r="FA365" i="16"/>
  <c r="EZ498" i="16"/>
  <c r="FC498" i="16"/>
  <c r="FC383" i="16"/>
  <c r="EZ180" i="16"/>
  <c r="EY157" i="16"/>
  <c r="FB149" i="16"/>
  <c r="FC133" i="16"/>
  <c r="EZ295" i="16"/>
  <c r="FB263" i="16"/>
  <c r="EY185" i="16"/>
  <c r="FB368" i="16"/>
  <c r="FB269" i="16"/>
  <c r="FA66" i="16"/>
  <c r="FC319" i="16"/>
  <c r="EZ416" i="16"/>
  <c r="EZ299" i="16"/>
  <c r="EZ253" i="16"/>
  <c r="FC493" i="16"/>
  <c r="EZ300" i="16"/>
  <c r="EZ422" i="16"/>
  <c r="EZ369" i="16"/>
  <c r="EZ512" i="16"/>
  <c r="EY480" i="16"/>
  <c r="EZ152" i="16"/>
  <c r="FC144" i="16"/>
  <c r="FB136" i="16"/>
  <c r="EY213" i="16"/>
  <c r="EZ413" i="16"/>
  <c r="FC413" i="16"/>
  <c r="FH509" i="16"/>
  <c r="FD449" i="16"/>
  <c r="FH385" i="16"/>
  <c r="FG371" i="16"/>
  <c r="FD226" i="16"/>
  <c r="FG46" i="16"/>
  <c r="FF457" i="16"/>
  <c r="FF379" i="16"/>
  <c r="FH356" i="16"/>
  <c r="FF163" i="16"/>
  <c r="FF131" i="16"/>
  <c r="FE291" i="16"/>
  <c r="FG259" i="16"/>
  <c r="FE242" i="16"/>
  <c r="FF307" i="16"/>
  <c r="FG309" i="16"/>
  <c r="FG122" i="16"/>
  <c r="FE104" i="16"/>
  <c r="FG88" i="16"/>
  <c r="FE72" i="16"/>
  <c r="FG56" i="16"/>
  <c r="FE10" i="16"/>
  <c r="FE468" i="16"/>
  <c r="FG166" i="16"/>
  <c r="FD158" i="16"/>
  <c r="FG134" i="16"/>
  <c r="FG439" i="16"/>
  <c r="FF208" i="16"/>
  <c r="FE451" i="16"/>
  <c r="FF496" i="16"/>
  <c r="FF450" i="16"/>
  <c r="FF335" i="16"/>
  <c r="FD217" i="16"/>
  <c r="FF280" i="16"/>
  <c r="FG109" i="16"/>
  <c r="FH61" i="16"/>
  <c r="FF482" i="16"/>
  <c r="FF441" i="16"/>
  <c r="FE286" i="16"/>
  <c r="FF520" i="16"/>
  <c r="FG336" i="16"/>
  <c r="FH405" i="16"/>
  <c r="FH33" i="16"/>
  <c r="FD498" i="16"/>
  <c r="FG480" i="16"/>
  <c r="FE521" i="16"/>
  <c r="FG337" i="16"/>
  <c r="FD173" i="16"/>
  <c r="FF157" i="16"/>
  <c r="FG149" i="16"/>
  <c r="FH141" i="16"/>
  <c r="FE295" i="16"/>
  <c r="FF272" i="16"/>
  <c r="FE361" i="16"/>
  <c r="FF14" i="16"/>
  <c r="FG308" i="16"/>
  <c r="FF374" i="16"/>
  <c r="FD3" i="16"/>
  <c r="FH3" i="16"/>
  <c r="FD500" i="16"/>
  <c r="FE495" i="16"/>
  <c r="FE366" i="16"/>
  <c r="FD223" i="16"/>
  <c r="FH223" i="16"/>
  <c r="FD396" i="16"/>
  <c r="FE87" i="16"/>
  <c r="FD54" i="16"/>
  <c r="FF35" i="16"/>
  <c r="FE508" i="16"/>
  <c r="FF471" i="16"/>
  <c r="FE326" i="16"/>
  <c r="FH326" i="16"/>
  <c r="FG369" i="16"/>
  <c r="FF354" i="16"/>
  <c r="FE257" i="16"/>
  <c r="FF41" i="16"/>
  <c r="FF47" i="16"/>
  <c r="FD470" i="16"/>
  <c r="FE362" i="16"/>
  <c r="FH362" i="16"/>
  <c r="FG209" i="16"/>
  <c r="FE167" i="16"/>
  <c r="FE135" i="16"/>
  <c r="FE230" i="16"/>
  <c r="FH230" i="16"/>
  <c r="FE299" i="16"/>
  <c r="FH267" i="16"/>
  <c r="FF207" i="16"/>
  <c r="FH218" i="16"/>
  <c r="FH110" i="16"/>
  <c r="FF92" i="16"/>
  <c r="FD76" i="16"/>
  <c r="FH76" i="16"/>
  <c r="FF60" i="16"/>
  <c r="FE18" i="16"/>
  <c r="FE493" i="16"/>
  <c r="FD525" i="16"/>
  <c r="FE222" i="16"/>
  <c r="FE162" i="16"/>
  <c r="FF146" i="16"/>
  <c r="FD128" i="16"/>
  <c r="FH128" i="16"/>
  <c r="FD213" i="16"/>
  <c r="FH213" i="16"/>
  <c r="FE265" i="16"/>
  <c r="FF203" i="16"/>
  <c r="FH448" i="16"/>
  <c r="FF440" i="16"/>
  <c r="FH316" i="16"/>
  <c r="FG298" i="16"/>
  <c r="FE282" i="16"/>
  <c r="FE274" i="16"/>
  <c r="FG266" i="16"/>
  <c r="FF214" i="16"/>
  <c r="FE413" i="16"/>
  <c r="FD227" i="16"/>
  <c r="FD37" i="16"/>
  <c r="FD97" i="16"/>
  <c r="FF81" i="16"/>
  <c r="FD65" i="16"/>
  <c r="FD515" i="16"/>
  <c r="FH447" i="16"/>
  <c r="FH367" i="16"/>
  <c r="FG397" i="16"/>
  <c r="FE224" i="16"/>
  <c r="FG346" i="16"/>
  <c r="FH453" i="16"/>
  <c r="FD177" i="16"/>
  <c r="FH177" i="16"/>
  <c r="FE145" i="16"/>
  <c r="FF137" i="16"/>
  <c r="FF358" i="16"/>
  <c r="FE271" i="16"/>
  <c r="FE306" i="16"/>
  <c r="FH94" i="16"/>
  <c r="FG86" i="16"/>
  <c r="FE359" i="16"/>
  <c r="FD334" i="16"/>
  <c r="FH344" i="16"/>
  <c r="FH260" i="16"/>
  <c r="FH235" i="16"/>
  <c r="FD531" i="16"/>
  <c r="FF321" i="16"/>
  <c r="FG431" i="16"/>
  <c r="FF430" i="16"/>
  <c r="FE353" i="16"/>
  <c r="FF236" i="16"/>
  <c r="FE277" i="16"/>
  <c r="FG123" i="16"/>
  <c r="FG51" i="16"/>
  <c r="EM294" i="16"/>
  <c r="EK321" i="16"/>
  <c r="EL308" i="16"/>
  <c r="EN178" i="16"/>
  <c r="EL174" i="16"/>
  <c r="EM166" i="16"/>
  <c r="EK162" i="16"/>
  <c r="EL158" i="16"/>
  <c r="EL314" i="16"/>
  <c r="EN209" i="16"/>
  <c r="EL165" i="16"/>
  <c r="EN141" i="16"/>
  <c r="EL133" i="16"/>
  <c r="EN267" i="16"/>
  <c r="EL236" i="16"/>
  <c r="EI31" i="16"/>
  <c r="EI15" i="16"/>
  <c r="EI52" i="16"/>
  <c r="EL527" i="16"/>
  <c r="EN473" i="16"/>
  <c r="EM447" i="16"/>
  <c r="EK443" i="16"/>
  <c r="EN488" i="16"/>
  <c r="EL480" i="16"/>
  <c r="EK240" i="16"/>
  <c r="EM232" i="16"/>
  <c r="EL200" i="16"/>
  <c r="EJ346" i="16"/>
  <c r="EN257" i="16"/>
  <c r="EK250" i="16"/>
  <c r="EL186" i="16"/>
  <c r="EN399" i="16"/>
  <c r="EM379" i="16"/>
  <c r="EL51" i="16"/>
  <c r="EN51" i="16"/>
  <c r="EK513" i="16"/>
  <c r="EJ463" i="16"/>
  <c r="EN463" i="16"/>
  <c r="EK502" i="16"/>
  <c r="EN364" i="16"/>
  <c r="EL260" i="16"/>
  <c r="EJ413" i="16"/>
  <c r="EK34" i="16"/>
  <c r="EL22" i="16"/>
  <c r="EK18" i="16"/>
  <c r="EL10" i="16"/>
  <c r="EG511" i="16"/>
  <c r="EI486" i="16"/>
  <c r="EE485" i="16"/>
  <c r="EM392" i="16"/>
  <c r="EJ373" i="16"/>
  <c r="EM241" i="16"/>
  <c r="EL216" i="16"/>
  <c r="EK235" i="16"/>
  <c r="EN217" i="16"/>
  <c r="EK170" i="16"/>
  <c r="EJ101" i="16"/>
  <c r="EN77" i="16"/>
  <c r="EJ69" i="16"/>
  <c r="EH471" i="16"/>
  <c r="EH475" i="16"/>
  <c r="EI455" i="16"/>
  <c r="EH359" i="16"/>
  <c r="EH331" i="16"/>
  <c r="EE321" i="16"/>
  <c r="EH454" i="16"/>
  <c r="EI427" i="16"/>
  <c r="EE320" i="16"/>
  <c r="EI254" i="16"/>
  <c r="EE217" i="16"/>
  <c r="EH393" i="16"/>
  <c r="EH267" i="16"/>
  <c r="EE137" i="16"/>
  <c r="EE412" i="16"/>
  <c r="EI123" i="16"/>
  <c r="EE100" i="16"/>
  <c r="EE68" i="16"/>
  <c r="EE204" i="16"/>
  <c r="EI431" i="16"/>
  <c r="EE148" i="16"/>
  <c r="EE122" i="16"/>
  <c r="EE44" i="16"/>
  <c r="ER279" i="16"/>
  <c r="EO185" i="16"/>
  <c r="EP121" i="16"/>
  <c r="EO113" i="16"/>
  <c r="EQ102" i="16"/>
  <c r="EQ86" i="16"/>
  <c r="EQ70" i="16"/>
  <c r="EP461" i="16"/>
  <c r="ER503" i="16"/>
  <c r="EO128" i="16"/>
  <c r="EP270" i="16"/>
  <c r="ER222" i="16"/>
  <c r="EQ124" i="16"/>
  <c r="EP46" i="16"/>
  <c r="EQ519" i="16"/>
  <c r="EP163" i="16"/>
  <c r="EO139" i="16"/>
  <c r="FF535" i="16"/>
  <c r="FG449" i="16"/>
  <c r="FE457" i="16"/>
  <c r="FG399" i="16"/>
  <c r="FF147" i="16"/>
  <c r="FF233" i="16"/>
  <c r="FH275" i="16"/>
  <c r="FE259" i="16"/>
  <c r="FH114" i="16"/>
  <c r="FG104" i="16"/>
  <c r="FE88" i="16"/>
  <c r="FG72" i="16"/>
  <c r="FE56" i="16"/>
  <c r="FH473" i="16"/>
  <c r="FE238" i="16"/>
  <c r="FD166" i="16"/>
  <c r="FG150" i="16"/>
  <c r="FD142" i="16"/>
  <c r="FD243" i="16"/>
  <c r="FE126" i="16"/>
  <c r="FE460" i="16"/>
  <c r="FF503" i="16"/>
  <c r="FH523" i="16"/>
  <c r="FE450" i="16"/>
  <c r="FH450" i="16"/>
  <c r="FE444" i="16"/>
  <c r="FD335" i="16"/>
  <c r="FH335" i="16"/>
  <c r="FE217" i="16"/>
  <c r="FD432" i="16"/>
  <c r="FH432" i="16"/>
  <c r="FF355" i="16"/>
  <c r="FE417" i="16"/>
  <c r="FG125" i="16"/>
  <c r="FH533" i="16"/>
  <c r="FE482" i="16"/>
  <c r="FH482" i="16"/>
  <c r="FG467" i="16"/>
  <c r="FG452" i="16"/>
  <c r="FE441" i="16"/>
  <c r="FE302" i="16"/>
  <c r="FG520" i="16"/>
  <c r="FE336" i="16"/>
  <c r="FH389" i="16"/>
  <c r="FG373" i="16"/>
  <c r="FE264" i="16"/>
  <c r="FD512" i="16"/>
  <c r="FG498" i="16"/>
  <c r="FH483" i="16"/>
  <c r="FD481" i="16"/>
  <c r="FE337" i="16"/>
  <c r="FD157" i="16"/>
  <c r="FH157" i="16"/>
  <c r="FF141" i="16"/>
  <c r="FD215" i="16"/>
  <c r="FH215" i="16"/>
  <c r="FF201" i="16"/>
  <c r="FF190" i="16"/>
  <c r="FE263" i="16"/>
  <c r="FG312" i="16"/>
  <c r="FG361" i="16"/>
  <c r="FE211" i="16"/>
  <c r="FH82" i="16"/>
  <c r="FF516" i="16"/>
  <c r="FH220" i="16"/>
  <c r="FE395" i="16"/>
  <c r="FF390" i="16"/>
  <c r="FE374" i="16"/>
  <c r="FD50" i="16"/>
  <c r="FD324" i="16"/>
  <c r="FF130" i="16"/>
  <c r="FE433" i="16"/>
  <c r="FD429" i="16"/>
  <c r="FD364" i="16"/>
  <c r="FG364" i="16"/>
  <c r="FE111" i="16"/>
  <c r="FE103" i="16"/>
  <c r="FF87" i="16"/>
  <c r="FE71" i="16"/>
  <c r="FD508" i="16"/>
  <c r="FD445" i="16"/>
  <c r="FE455" i="16"/>
  <c r="FF326" i="16"/>
  <c r="FA454" i="16"/>
  <c r="FA515" i="16"/>
  <c r="FC508" i="16"/>
  <c r="FB304" i="16"/>
  <c r="EZ327" i="16"/>
  <c r="FB393" i="16"/>
  <c r="FB340" i="16"/>
  <c r="FB397" i="16"/>
  <c r="EZ392" i="16"/>
  <c r="FB276" i="16"/>
  <c r="EY232" i="16"/>
  <c r="FC354" i="16"/>
  <c r="FC470" i="16"/>
  <c r="EY177" i="16"/>
  <c r="FA161" i="16"/>
  <c r="FC153" i="16"/>
  <c r="FB201" i="16"/>
  <c r="EY237" i="16"/>
  <c r="EZ288" i="16"/>
  <c r="FA86" i="16"/>
  <c r="EY78" i="16"/>
  <c r="EZ60" i="16"/>
  <c r="EZ22" i="16"/>
  <c r="FC6" i="16"/>
  <c r="EP358" i="16"/>
  <c r="EP382" i="16"/>
  <c r="ER374" i="16"/>
  <c r="EQ42" i="16"/>
  <c r="EQ96" i="16"/>
  <c r="EP459" i="16"/>
  <c r="EQ126" i="16"/>
  <c r="EP114" i="16"/>
  <c r="EQ87" i="16"/>
  <c r="EQ79" i="16"/>
  <c r="EQ412" i="16"/>
  <c r="EQ115" i="16"/>
  <c r="EQ68" i="16"/>
  <c r="EO507" i="16"/>
  <c r="EO132" i="16"/>
  <c r="EP494" i="16"/>
  <c r="ER215" i="16"/>
  <c r="EO535" i="16"/>
  <c r="ER535" i="16"/>
  <c r="EO441" i="16"/>
  <c r="ET533" i="16"/>
  <c r="EX454" i="16"/>
  <c r="EV508" i="16"/>
  <c r="EX302" i="16"/>
  <c r="EW294" i="16"/>
  <c r="EV510" i="16"/>
  <c r="EV229" i="16"/>
  <c r="EV194" i="16"/>
  <c r="EV403" i="16"/>
  <c r="ET372" i="16"/>
  <c r="EX372" i="16"/>
  <c r="EV341" i="16"/>
  <c r="EX209" i="16"/>
  <c r="EV165" i="16"/>
  <c r="EV133" i="16"/>
  <c r="ET215" i="16"/>
  <c r="ET361" i="16"/>
  <c r="EW211" i="16"/>
  <c r="EX98" i="16"/>
  <c r="EX82" i="16"/>
  <c r="EX14" i="16"/>
  <c r="EQ442" i="16"/>
  <c r="EV249" i="16"/>
  <c r="ET128" i="16"/>
  <c r="EX128" i="16"/>
  <c r="EX250" i="16"/>
  <c r="EW518" i="16"/>
  <c r="EW450" i="16"/>
  <c r="ET446" i="16"/>
  <c r="ET316" i="16"/>
  <c r="EV419" i="16"/>
  <c r="EV348" i="16"/>
  <c r="ET195" i="16"/>
  <c r="ET103" i="16"/>
  <c r="EV87" i="16"/>
  <c r="ET71" i="16"/>
  <c r="EP394" i="16"/>
  <c r="EO500" i="16"/>
  <c r="ER81" i="16"/>
  <c r="EP57" i="16"/>
  <c r="ER458" i="16"/>
  <c r="EO326" i="16"/>
  <c r="EO322" i="16"/>
  <c r="ER298" i="16"/>
  <c r="EO433" i="16"/>
  <c r="EQ236" i="16"/>
  <c r="EO278" i="16"/>
  <c r="EO258" i="16"/>
  <c r="EP323" i="16"/>
  <c r="ER230" i="16"/>
  <c r="ER225" i="16"/>
  <c r="EQ180" i="16"/>
  <c r="ER134" i="16"/>
  <c r="ER437" i="16"/>
  <c r="EQ428" i="16"/>
  <c r="EP291" i="16"/>
  <c r="EP245" i="16"/>
  <c r="EQ498" i="16"/>
  <c r="EO313" i="16"/>
  <c r="EP95" i="16"/>
  <c r="ER71" i="16"/>
  <c r="ER123" i="16"/>
  <c r="EQ100" i="16"/>
  <c r="EP72" i="16"/>
  <c r="EQ255" i="16"/>
  <c r="FE377" i="16"/>
  <c r="FF276" i="16"/>
  <c r="FG232" i="16"/>
  <c r="FE369" i="16"/>
  <c r="FE354" i="16"/>
  <c r="FH354" i="16"/>
  <c r="FG257" i="16"/>
  <c r="FG219" i="16"/>
  <c r="FG21" i="16"/>
  <c r="FD487" i="16"/>
  <c r="FH487" i="16"/>
  <c r="FG470" i="16"/>
  <c r="FE485" i="16"/>
  <c r="FF407" i="16"/>
  <c r="FF362" i="16"/>
  <c r="FG331" i="16"/>
  <c r="FF175" i="16"/>
  <c r="FE151" i="16"/>
  <c r="FE437" i="16"/>
  <c r="FF230" i="16"/>
  <c r="FH299" i="16"/>
  <c r="FG283" i="16"/>
  <c r="FE267" i="16"/>
  <c r="FD207" i="16"/>
  <c r="FH207" i="16"/>
  <c r="FD187" i="16"/>
  <c r="FH187" i="16"/>
  <c r="FD92" i="16"/>
  <c r="FH92" i="16"/>
  <c r="FF76" i="16"/>
  <c r="FD60" i="16"/>
  <c r="FH60" i="16"/>
  <c r="FF18" i="16"/>
  <c r="FF493" i="16"/>
  <c r="FE193" i="16"/>
  <c r="FE178" i="16"/>
  <c r="FE146" i="16"/>
  <c r="FF128" i="16"/>
  <c r="FE297" i="16"/>
  <c r="FF448" i="16"/>
  <c r="FG440" i="16"/>
  <c r="FE290" i="16"/>
  <c r="FF274" i="16"/>
  <c r="FE214" i="16"/>
  <c r="FH214" i="16"/>
  <c r="FE247" i="16"/>
  <c r="FF413" i="16"/>
  <c r="FE113" i="16"/>
  <c r="FH81" i="16"/>
  <c r="FE318" i="16"/>
  <c r="FG475" i="16"/>
  <c r="FG325" i="16"/>
  <c r="FE292" i="16"/>
  <c r="FD234" i="16"/>
  <c r="FF17" i="16"/>
  <c r="FD391" i="16"/>
  <c r="FH391" i="16"/>
  <c r="FG375" i="16"/>
  <c r="FF343" i="16"/>
  <c r="FF332" i="16"/>
  <c r="FF177" i="16"/>
  <c r="FH153" i="16"/>
  <c r="FE137" i="16"/>
  <c r="FE129" i="16"/>
  <c r="FH358" i="16"/>
  <c r="FE303" i="16"/>
  <c r="FG271" i="16"/>
  <c r="FG301" i="16"/>
  <c r="FG102" i="16"/>
  <c r="FE78" i="16"/>
  <c r="FD62" i="16"/>
  <c r="FF334" i="16"/>
  <c r="FD378" i="16"/>
  <c r="FH345" i="16"/>
  <c r="FD252" i="16"/>
  <c r="FE235" i="16"/>
  <c r="FH31" i="16"/>
  <c r="FG15" i="16"/>
  <c r="FD322" i="16"/>
  <c r="FD321" i="16"/>
  <c r="FH321" i="16"/>
  <c r="FE430" i="16"/>
  <c r="FH430" i="16"/>
  <c r="FF384" i="16"/>
  <c r="FF43" i="16"/>
  <c r="EY314" i="16"/>
  <c r="EZ390" i="16"/>
  <c r="FB235" i="16"/>
  <c r="EY380" i="16"/>
  <c r="FC380" i="16"/>
  <c r="FB348" i="16"/>
  <c r="FB115" i="16"/>
  <c r="FB75" i="16"/>
  <c r="EY467" i="16"/>
  <c r="FC467" i="16"/>
  <c r="FA294" i="16"/>
  <c r="FA389" i="16"/>
  <c r="FA256" i="16"/>
  <c r="FB229" i="16"/>
  <c r="FA248" i="16"/>
  <c r="FA182" i="16"/>
  <c r="FB165" i="16"/>
  <c r="FC360" i="16"/>
  <c r="EY192" i="16"/>
  <c r="FB80" i="16"/>
  <c r="EY183" i="16"/>
  <c r="FC183" i="16"/>
  <c r="EZ518" i="16"/>
  <c r="EY517" i="16"/>
  <c r="FA424" i="16"/>
  <c r="FB240" i="16"/>
  <c r="EZ411" i="16"/>
  <c r="EY293" i="16"/>
  <c r="EZ195" i="16"/>
  <c r="FB119" i="16"/>
  <c r="EY54" i="16"/>
  <c r="FB35" i="16"/>
  <c r="FB452" i="16"/>
  <c r="FC409" i="16"/>
  <c r="FA197" i="16"/>
  <c r="EY219" i="16"/>
  <c r="FC342" i="16"/>
  <c r="FC233" i="16"/>
  <c r="FA34" i="16"/>
  <c r="EZ254" i="16"/>
  <c r="EZ162" i="16"/>
  <c r="FC402" i="16"/>
  <c r="EY497" i="16"/>
  <c r="FB466" i="16"/>
  <c r="FB200" i="16"/>
  <c r="FB113" i="16"/>
  <c r="FB427" i="16"/>
  <c r="EY519" i="16"/>
  <c r="FB476" i="16"/>
  <c r="EZ421" i="16"/>
  <c r="EY401" i="16"/>
  <c r="FB385" i="16"/>
  <c r="FA292" i="16"/>
  <c r="FB289" i="16"/>
  <c r="FC257" i="16"/>
  <c r="EZ46" i="16"/>
  <c r="EZ477" i="16"/>
  <c r="FA457" i="16"/>
  <c r="FA534" i="16"/>
  <c r="EY379" i="16"/>
  <c r="FC379" i="16"/>
  <c r="EY332" i="16"/>
  <c r="FC332" i="16"/>
  <c r="FA209" i="16"/>
  <c r="FB206" i="16"/>
  <c r="EZ171" i="16"/>
  <c r="EY147" i="16"/>
  <c r="FC147" i="16"/>
  <c r="FB311" i="16"/>
  <c r="FA249" i="16"/>
  <c r="EY174" i="16"/>
  <c r="EY142" i="16"/>
  <c r="EZ418" i="16"/>
  <c r="FA378" i="16"/>
  <c r="FC344" i="16"/>
  <c r="EZ265" i="16"/>
  <c r="FA126" i="16"/>
  <c r="EZ38" i="16"/>
  <c r="EY494" i="16"/>
  <c r="FA523" i="16"/>
  <c r="FC450" i="16"/>
  <c r="EZ107" i="16"/>
  <c r="EZ24" i="16"/>
  <c r="FC101" i="16"/>
  <c r="FB490" i="16"/>
  <c r="FA286" i="16"/>
  <c r="EZ492" i="16"/>
  <c r="FC194" i="16"/>
  <c r="EY365" i="16"/>
  <c r="FC149" i="16"/>
  <c r="EZ263" i="16"/>
  <c r="EY66" i="16"/>
  <c r="FA491" i="16"/>
  <c r="EZ313" i="16"/>
  <c r="FC416" i="16"/>
  <c r="FA514" i="16"/>
  <c r="FA460" i="16"/>
  <c r="FA425" i="16"/>
  <c r="FC436" i="16"/>
  <c r="EZ430" i="16"/>
  <c r="FC245" i="16"/>
  <c r="EZ223" i="16"/>
  <c r="EY280" i="16"/>
  <c r="EY419" i="16"/>
  <c r="FC419" i="16"/>
  <c r="EY408" i="16"/>
  <c r="EZ12" i="16"/>
  <c r="EY5" i="16"/>
  <c r="FC110" i="16"/>
  <c r="FA493" i="16"/>
  <c r="EY308" i="16"/>
  <c r="FC308" i="16"/>
  <c r="EY138" i="16"/>
  <c r="EY300" i="16"/>
  <c r="FC300" i="16"/>
  <c r="FA290" i="16"/>
  <c r="FA266" i="16"/>
  <c r="FA231" i="16"/>
  <c r="FB527" i="16"/>
  <c r="EZ455" i="16"/>
  <c r="EY336" i="16"/>
  <c r="FB369" i="16"/>
  <c r="FA512" i="16"/>
  <c r="EZ485" i="16"/>
  <c r="EY116" i="16"/>
  <c r="EY525" i="16"/>
  <c r="EZ176" i="16"/>
  <c r="EZ168" i="16"/>
  <c r="EY160" i="16"/>
  <c r="FC160" i="16"/>
  <c r="FB152" i="16"/>
  <c r="EZ136" i="16"/>
  <c r="EZ11" i="16"/>
  <c r="FA324" i="16"/>
  <c r="FA81" i="16"/>
  <c r="FF509" i="16"/>
  <c r="FD465" i="16"/>
  <c r="FE421" i="16"/>
  <c r="FE371" i="16"/>
  <c r="FE226" i="16"/>
  <c r="FD399" i="16"/>
  <c r="FH399" i="16"/>
  <c r="FH258" i="16"/>
  <c r="FF259" i="16"/>
  <c r="FF122" i="16"/>
  <c r="FD104" i="16"/>
  <c r="FH104" i="16"/>
  <c r="FF88" i="16"/>
  <c r="FD72" i="16"/>
  <c r="FH72" i="16"/>
  <c r="FF56" i="16"/>
  <c r="FH10" i="16"/>
  <c r="FH338" i="16"/>
  <c r="FF166" i="16"/>
  <c r="FE150" i="16"/>
  <c r="FH150" i="16"/>
  <c r="FE243" i="16"/>
  <c r="FF126" i="16"/>
  <c r="FF507" i="16"/>
  <c r="FH469" i="16"/>
  <c r="FD450" i="16"/>
  <c r="FH323" i="16"/>
  <c r="FF239" i="16"/>
  <c r="ET208" i="16"/>
  <c r="EX208" i="16"/>
  <c r="EV278" i="16"/>
  <c r="ET532" i="16"/>
  <c r="EX532" i="16"/>
  <c r="EW289" i="16"/>
  <c r="EW279" i="16"/>
  <c r="EX319" i="16"/>
  <c r="EV265" i="16"/>
  <c r="EX518" i="16"/>
  <c r="EW425" i="16"/>
  <c r="EV429" i="16"/>
  <c r="EV261" i="16"/>
  <c r="EX95" i="16"/>
  <c r="EW87" i="16"/>
  <c r="EP464" i="16"/>
  <c r="EP81" i="16"/>
  <c r="EQ487" i="16"/>
  <c r="EQ471" i="16"/>
  <c r="EQ335" i="16"/>
  <c r="EQ425" i="16"/>
  <c r="EQ140" i="16"/>
  <c r="ER313" i="16"/>
  <c r="FA459" i="16"/>
  <c r="FB389" i="16"/>
  <c r="EY403" i="16"/>
  <c r="FC403" i="16"/>
  <c r="EY165" i="16"/>
  <c r="EZ141" i="16"/>
  <c r="FA64" i="16"/>
  <c r="FC14" i="16"/>
  <c r="FA395" i="16"/>
  <c r="FA518" i="16"/>
  <c r="EZ517" i="16"/>
  <c r="EY424" i="16"/>
  <c r="FA339" i="16"/>
  <c r="FB321" i="16"/>
  <c r="FA130" i="16"/>
  <c r="EY429" i="16"/>
  <c r="EY388" i="16"/>
  <c r="EZ293" i="16"/>
  <c r="FB261" i="16"/>
  <c r="EY28" i="16"/>
  <c r="FC28" i="16"/>
  <c r="FA79" i="16"/>
  <c r="FB524" i="16"/>
  <c r="EY506" i="16"/>
  <c r="FB219" i="16"/>
  <c r="FA511" i="16"/>
  <c r="EY282" i="16"/>
  <c r="FB179" i="16"/>
  <c r="FC410" i="16"/>
  <c r="FB378" i="16"/>
  <c r="EY297" i="16"/>
  <c r="FA265" i="16"/>
  <c r="EZ243" i="16"/>
  <c r="FA38" i="16"/>
  <c r="FA507" i="16"/>
  <c r="EZ503" i="16"/>
  <c r="EZ494" i="16"/>
  <c r="FB469" i="16"/>
  <c r="FB446" i="16"/>
  <c r="FA323" i="16"/>
  <c r="FB384" i="16"/>
  <c r="EZ8" i="16"/>
  <c r="FC93" i="16"/>
  <c r="FC302" i="16"/>
  <c r="FB286" i="16"/>
  <c r="EZ33" i="16"/>
  <c r="FC33" i="16"/>
  <c r="FA330" i="16"/>
  <c r="FB157" i="16"/>
  <c r="FA149" i="16"/>
  <c r="FC263" i="16"/>
  <c r="FC82" i="16"/>
  <c r="FA30" i="16"/>
  <c r="FA313" i="16"/>
  <c r="FB191" i="16"/>
  <c r="FB48" i="16"/>
  <c r="FB436" i="16"/>
  <c r="FA433" i="16"/>
  <c r="FA430" i="16"/>
  <c r="EZ127" i="16"/>
  <c r="EZ87" i="16"/>
  <c r="FC326" i="16"/>
  <c r="EY253" i="16"/>
  <c r="FB225" i="16"/>
  <c r="EX414" i="16"/>
  <c r="EX422" i="16"/>
  <c r="EV42" i="16"/>
  <c r="ET496" i="16"/>
  <c r="EX496" i="16"/>
  <c r="EV205" i="16"/>
  <c r="EV186" i="16"/>
  <c r="EX123" i="16"/>
  <c r="ER10" i="16"/>
  <c r="EP210" i="16"/>
  <c r="EP23" i="16"/>
  <c r="EW533" i="16"/>
  <c r="EV467" i="16"/>
  <c r="EW304" i="16"/>
  <c r="EX341" i="16"/>
  <c r="EW157" i="16"/>
  <c r="EX295" i="16"/>
  <c r="EW100" i="16"/>
  <c r="EX58" i="16"/>
  <c r="EW265" i="16"/>
  <c r="EV7" i="16"/>
  <c r="EV495" i="16"/>
  <c r="EW261" i="16"/>
  <c r="EV40" i="16"/>
  <c r="ER411" i="16"/>
  <c r="EO423" i="16"/>
  <c r="ER318" i="16"/>
  <c r="ER433" i="16"/>
  <c r="EP201" i="16"/>
  <c r="EO428" i="16"/>
  <c r="EO172" i="16"/>
  <c r="FC533" i="16"/>
  <c r="FC294" i="16"/>
  <c r="FB256" i="16"/>
  <c r="FC182" i="16"/>
  <c r="FC521" i="16"/>
  <c r="FC356" i="16"/>
  <c r="FA215" i="16"/>
  <c r="FA358" i="16"/>
  <c r="FB360" i="16"/>
  <c r="FC285" i="16"/>
  <c r="FB104" i="16"/>
  <c r="FB98" i="16"/>
  <c r="EZ80" i="16"/>
  <c r="EZ74" i="16"/>
  <c r="FC74" i="16"/>
  <c r="EZ14" i="16"/>
  <c r="EY438" i="16"/>
  <c r="FB443" i="16"/>
  <c r="EZ382" i="16"/>
  <c r="FB208" i="16"/>
  <c r="EZ50" i="16"/>
  <c r="EY496" i="16"/>
  <c r="FC495" i="16"/>
  <c r="FC424" i="16"/>
  <c r="FB432" i="16"/>
  <c r="EY411" i="16"/>
  <c r="FC411" i="16"/>
  <c r="FC195" i="16"/>
  <c r="FA119" i="16"/>
  <c r="FC106" i="16"/>
  <c r="EY95" i="16"/>
  <c r="FC95" i="16"/>
  <c r="FA35" i="16"/>
  <c r="EZ170" i="16"/>
  <c r="EZ466" i="16"/>
  <c r="FA466" i="16"/>
  <c r="FC217" i="16"/>
  <c r="EZ410" i="16"/>
  <c r="FB344" i="16"/>
  <c r="EY268" i="16"/>
  <c r="FC268" i="16"/>
  <c r="FB260" i="16"/>
  <c r="EZ252" i="16"/>
  <c r="EZ16" i="16"/>
  <c r="FB317" i="16"/>
  <c r="EY65" i="16"/>
  <c r="EZ57" i="16"/>
  <c r="FC57" i="16"/>
  <c r="FD374" i="16"/>
  <c r="FF191" i="16"/>
  <c r="FD210" i="16"/>
  <c r="FF466" i="16"/>
  <c r="FH425" i="16"/>
  <c r="FF366" i="16"/>
  <c r="FE339" i="16"/>
  <c r="FE429" i="16"/>
  <c r="FD245" i="16"/>
  <c r="FH245" i="16"/>
  <c r="FE223" i="16"/>
  <c r="FD296" i="16"/>
  <c r="FH296" i="16"/>
  <c r="FF54" i="16"/>
  <c r="FG508" i="16"/>
  <c r="FE445" i="16"/>
  <c r="FG532" i="16"/>
  <c r="FD510" i="16"/>
  <c r="FF349" i="16"/>
  <c r="FG377" i="16"/>
  <c r="FH219" i="16"/>
  <c r="FH5" i="16"/>
  <c r="FG47" i="16"/>
  <c r="FE407" i="16"/>
  <c r="FH331" i="16"/>
  <c r="FH209" i="16"/>
  <c r="FE143" i="16"/>
  <c r="FF196" i="16"/>
  <c r="FH283" i="16"/>
  <c r="FG267" i="16"/>
  <c r="FG207" i="16"/>
  <c r="FH288" i="16"/>
  <c r="FF187" i="16"/>
  <c r="FE118" i="16"/>
  <c r="FH118" i="16"/>
  <c r="FF100" i="16"/>
  <c r="FD84" i="16"/>
  <c r="FH84" i="16"/>
  <c r="FF68" i="16"/>
  <c r="FE34" i="16"/>
  <c r="FF108" i="16"/>
  <c r="FE36" i="16"/>
  <c r="FD493" i="16"/>
  <c r="FF525" i="16"/>
  <c r="FH249" i="16"/>
  <c r="FH170" i="16"/>
  <c r="FF154" i="16"/>
  <c r="FH138" i="16"/>
  <c r="FE310" i="16"/>
  <c r="FH310" i="16"/>
  <c r="FH499" i="16"/>
  <c r="FE448" i="16"/>
  <c r="FE231" i="16"/>
  <c r="FD413" i="16"/>
  <c r="FD113" i="16"/>
  <c r="FE37" i="16"/>
  <c r="FG39" i="16"/>
  <c r="FE97" i="16"/>
  <c r="FE65" i="16"/>
  <c r="FG153" i="16"/>
  <c r="FD137" i="16"/>
  <c r="FH129" i="16"/>
  <c r="FH303" i="16"/>
  <c r="FF271" i="16"/>
  <c r="FD237" i="16"/>
  <c r="FH237" i="16"/>
  <c r="FE334" i="16"/>
  <c r="FG418" i="16"/>
  <c r="FD398" i="16"/>
  <c r="FG31" i="16"/>
  <c r="FF15" i="16"/>
  <c r="FD435" i="16"/>
  <c r="FH435" i="16"/>
  <c r="FG236" i="16"/>
  <c r="FH415" i="16"/>
  <c r="FG415" i="16"/>
  <c r="FE293" i="16"/>
  <c r="FD67" i="16"/>
  <c r="FH67" i="16"/>
  <c r="FE43" i="16"/>
  <c r="EY19" i="16"/>
  <c r="FC19" i="16"/>
  <c r="FB38" i="16"/>
  <c r="FB523" i="16"/>
  <c r="FC442" i="16"/>
  <c r="FB417" i="16"/>
  <c r="EY107" i="16"/>
  <c r="FC107" i="16"/>
  <c r="EZ93" i="16"/>
  <c r="EZ61" i="16"/>
  <c r="FC61" i="16"/>
  <c r="EZ302" i="16"/>
  <c r="EY194" i="16"/>
  <c r="EZ483" i="16"/>
  <c r="FB185" i="16"/>
  <c r="EY301" i="16"/>
  <c r="EZ88" i="16"/>
  <c r="FB72" i="16"/>
  <c r="EZ56" i="16"/>
  <c r="FB491" i="16"/>
  <c r="EZ3" i="16"/>
  <c r="EY514" i="16"/>
  <c r="FC460" i="16"/>
  <c r="FB444" i="16"/>
  <c r="FA428" i="16"/>
  <c r="EY223" i="16"/>
  <c r="FC223" i="16"/>
  <c r="FB280" i="16"/>
  <c r="FB188" i="16"/>
  <c r="EY63" i="16"/>
  <c r="FC63" i="16"/>
  <c r="FC445" i="16"/>
  <c r="EY349" i="16"/>
  <c r="FA110" i="16"/>
  <c r="FC138" i="16"/>
  <c r="FB266" i="16"/>
  <c r="EZ231" i="16"/>
  <c r="FB121" i="16"/>
  <c r="FB32" i="16"/>
  <c r="FA455" i="16"/>
  <c r="FB485" i="16"/>
  <c r="EZ387" i="16"/>
  <c r="FA228" i="16"/>
  <c r="EZ244" i="16"/>
  <c r="EY124" i="16"/>
  <c r="FC124" i="16"/>
  <c r="FB116" i="16"/>
  <c r="EY144" i="16"/>
  <c r="FB199" i="16"/>
  <c r="FB213" i="16"/>
  <c r="FA420" i="16"/>
  <c r="EY202" i="16"/>
  <c r="FB73" i="16"/>
  <c r="FG406" i="16"/>
  <c r="FF402" i="16"/>
  <c r="FD395" i="16"/>
  <c r="FE390" i="16"/>
  <c r="FH390" i="16"/>
  <c r="FG386" i="16"/>
  <c r="FE394" i="16"/>
  <c r="FH394" i="16"/>
  <c r="FG50" i="16"/>
  <c r="FE23" i="16"/>
  <c r="FG518" i="16"/>
  <c r="FF514" i="16"/>
  <c r="FG517" i="16"/>
  <c r="FE500" i="16"/>
  <c r="FE425" i="16"/>
  <c r="FH130" i="16"/>
  <c r="FF433" i="16"/>
  <c r="FG429" i="16"/>
  <c r="FD200" i="16"/>
  <c r="FH200" i="16"/>
  <c r="FG419" i="16"/>
  <c r="FG376" i="16"/>
  <c r="FE195" i="16"/>
  <c r="FF119" i="16"/>
  <c r="FH111" i="16"/>
  <c r="FF32" i="16"/>
  <c r="FD103" i="16"/>
  <c r="FH103" i="16"/>
  <c r="FE95" i="16"/>
  <c r="FD71" i="16"/>
  <c r="FH71" i="16"/>
  <c r="FE63" i="16"/>
  <c r="FE506" i="16"/>
  <c r="FH506" i="16"/>
  <c r="FG462" i="16"/>
  <c r="FG445" i="16"/>
  <c r="FD455" i="16"/>
  <c r="FH455" i="16"/>
  <c r="FE340" i="16"/>
  <c r="FE276" i="16"/>
  <c r="FF232" i="16"/>
  <c r="FG197" i="16"/>
  <c r="FE305" i="16"/>
  <c r="FD289" i="16"/>
  <c r="FH289" i="16"/>
  <c r="FG273" i="16"/>
  <c r="FD219" i="16"/>
  <c r="FF21" i="16"/>
  <c r="FD5" i="16"/>
  <c r="FG342" i="16"/>
  <c r="FD331" i="16"/>
  <c r="FD209" i="16"/>
  <c r="FE175" i="16"/>
  <c r="FD151" i="16"/>
  <c r="FH151" i="16"/>
  <c r="FG437" i="16"/>
  <c r="FD283" i="16"/>
  <c r="FG251" i="16"/>
  <c r="FD288" i="16"/>
  <c r="FF253" i="16"/>
  <c r="FE110" i="16"/>
  <c r="FH193" i="16"/>
  <c r="FF178" i="16"/>
  <c r="FD170" i="16"/>
  <c r="FE412" i="16"/>
  <c r="FH203" i="16"/>
  <c r="FE27" i="16"/>
  <c r="FF11" i="16"/>
  <c r="FD472" i="16"/>
  <c r="FH472" i="16"/>
  <c r="FD494" i="16"/>
  <c r="FG464" i="16"/>
  <c r="FF530" i="16"/>
  <c r="FD499" i="16"/>
  <c r="FF290" i="16"/>
  <c r="FD247" i="16"/>
  <c r="FH247" i="16"/>
  <c r="FE348" i="16"/>
  <c r="FG121" i="16"/>
  <c r="FG20" i="16"/>
  <c r="FE57" i="16"/>
  <c r="FG40" i="16"/>
  <c r="FF475" i="16"/>
  <c r="FH292" i="16"/>
  <c r="FG234" i="16"/>
  <c r="FH346" i="16"/>
  <c r="FE17" i="16"/>
  <c r="FD453" i="16"/>
  <c r="FF489" i="16"/>
  <c r="FE370" i="16"/>
  <c r="FH370" i="16"/>
  <c r="FG343" i="16"/>
  <c r="FE332" i="16"/>
  <c r="FD129" i="16"/>
  <c r="FD303" i="16"/>
  <c r="FG221" i="16"/>
  <c r="FF102" i="16"/>
  <c r="FE94" i="16"/>
  <c r="FD78" i="16"/>
  <c r="FH513" i="16"/>
  <c r="FF313" i="16"/>
  <c r="FD382" i="16"/>
  <c r="FE345" i="16"/>
  <c r="FE357" i="16"/>
  <c r="FE502" i="16"/>
  <c r="FH502" i="16"/>
  <c r="FF205" i="16"/>
  <c r="FE486" i="16"/>
  <c r="FH486" i="16"/>
  <c r="EJ398" i="16"/>
  <c r="EJ374" i="16"/>
  <c r="EN295" i="16"/>
  <c r="EM263" i="16"/>
  <c r="EK123" i="16"/>
  <c r="EM119" i="16"/>
  <c r="EL111" i="16"/>
  <c r="EN42" i="16"/>
  <c r="EN92" i="16"/>
  <c r="EM88" i="16"/>
  <c r="EL84" i="16"/>
  <c r="EJ68" i="16"/>
  <c r="EJ64" i="16"/>
  <c r="EM518" i="16"/>
  <c r="EL507" i="16"/>
  <c r="EN472" i="16"/>
  <c r="EL122" i="16"/>
  <c r="EE529" i="16"/>
  <c r="EI409" i="16"/>
  <c r="EF296" i="16"/>
  <c r="EE264" i="16"/>
  <c r="EK167" i="16"/>
  <c r="EN151" i="16"/>
  <c r="EL426" i="16"/>
  <c r="EN88" i="16"/>
  <c r="EL80" i="16"/>
  <c r="EJ72" i="16"/>
  <c r="EK60" i="16"/>
  <c r="EJ459" i="16"/>
  <c r="EM455" i="16"/>
  <c r="EJ118" i="16"/>
  <c r="EK110" i="16"/>
  <c r="EG368" i="16"/>
  <c r="EE210" i="16"/>
  <c r="EJ151" i="16"/>
  <c r="EK283" i="16"/>
  <c r="EK9" i="16"/>
  <c r="EN38" i="16"/>
  <c r="EF277" i="16"/>
  <c r="EF186" i="16"/>
  <c r="EK370" i="16"/>
  <c r="EE463" i="16"/>
  <c r="EE194" i="16"/>
  <c r="EF413" i="16"/>
  <c r="EG408" i="16"/>
  <c r="EI400" i="16"/>
  <c r="EL425" i="16"/>
  <c r="EG10" i="16"/>
  <c r="EK440" i="16"/>
  <c r="EE61" i="16"/>
  <c r="EM106" i="16"/>
  <c r="EI175" i="16"/>
  <c r="EH494" i="16"/>
  <c r="EH456" i="16"/>
  <c r="EF249" i="16"/>
  <c r="EE426" i="16"/>
  <c r="EH147" i="16"/>
  <c r="EG231" i="16"/>
  <c r="EH109" i="16"/>
  <c r="EF353" i="16"/>
  <c r="EG48" i="16"/>
  <c r="EF166" i="16"/>
  <c r="EH437" i="16"/>
  <c r="EM239" i="16"/>
  <c r="EK52" i="16"/>
  <c r="EN52" i="16"/>
  <c r="EI505" i="16"/>
  <c r="EH449" i="16"/>
  <c r="EG243" i="16"/>
  <c r="EH469" i="16"/>
  <c r="EF415" i="16"/>
  <c r="EE40" i="16"/>
  <c r="EK530" i="16"/>
  <c r="EK485" i="16"/>
  <c r="EL475" i="16"/>
  <c r="EH405" i="16"/>
  <c r="EE371" i="16"/>
  <c r="EH218" i="16"/>
  <c r="EF246" i="16"/>
  <c r="EG79" i="16"/>
  <c r="EI71" i="16"/>
  <c r="EH36" i="16"/>
  <c r="EH159" i="16"/>
  <c r="EI135" i="16"/>
  <c r="EG410" i="16"/>
  <c r="EE185" i="16"/>
  <c r="EI106" i="16"/>
  <c r="EN318" i="16"/>
  <c r="EK514" i="16"/>
  <c r="EN471" i="16"/>
  <c r="EN319" i="16"/>
  <c r="EL225" i="16"/>
  <c r="EJ256" i="16"/>
  <c r="EM449" i="16"/>
  <c r="EG534" i="16"/>
  <c r="EN389" i="16"/>
  <c r="EF399" i="16"/>
  <c r="EE362" i="16"/>
  <c r="EE390" i="16"/>
  <c r="EI56" i="16"/>
  <c r="EG275" i="16"/>
  <c r="EK338" i="16"/>
  <c r="EN179" i="16"/>
  <c r="EM517" i="16"/>
  <c r="EL214" i="16"/>
  <c r="EK325" i="16"/>
  <c r="EL274" i="16"/>
  <c r="EK238" i="16"/>
  <c r="EJ162" i="16"/>
  <c r="EN142" i="16"/>
  <c r="EJ470" i="16"/>
  <c r="EN479" i="16"/>
  <c r="EJ368" i="16"/>
  <c r="EM280" i="16"/>
  <c r="EJ209" i="16"/>
  <c r="EJ141" i="16"/>
  <c r="EL393" i="16"/>
  <c r="EK267" i="16"/>
  <c r="EF31" i="16"/>
  <c r="EH23" i="16"/>
  <c r="EF15" i="16"/>
  <c r="EJ493" i="16"/>
  <c r="EN493" i="16"/>
  <c r="EJ473" i="16"/>
  <c r="EK365" i="16"/>
  <c r="EJ257" i="16"/>
  <c r="EK399" i="16"/>
  <c r="EK462" i="16"/>
  <c r="EM306" i="16"/>
  <c r="EL221" i="16"/>
  <c r="EN194" i="16"/>
  <c r="EL408" i="16"/>
  <c r="EM380" i="16"/>
  <c r="EL361" i="16"/>
  <c r="EK265" i="16"/>
  <c r="EM192" i="16"/>
  <c r="EL136" i="16"/>
  <c r="EJ128" i="16"/>
  <c r="EJ430" i="16"/>
  <c r="EJ30" i="16"/>
  <c r="EM30" i="16"/>
  <c r="EN14" i="16"/>
  <c r="EF496" i="16"/>
  <c r="EH450" i="16"/>
  <c r="EG442" i="16"/>
  <c r="EM497" i="16"/>
  <c r="EJ423" i="16"/>
  <c r="EK385" i="16"/>
  <c r="EL422" i="16"/>
  <c r="EK311" i="16"/>
  <c r="EK248" i="16"/>
  <c r="EN235" i="16"/>
  <c r="EM195" i="16"/>
  <c r="EM341" i="16"/>
  <c r="EJ217" i="16"/>
  <c r="EK89" i="16"/>
  <c r="EL81" i="16"/>
  <c r="EJ77" i="16"/>
  <c r="EK57" i="16"/>
  <c r="EH492" i="16"/>
  <c r="EE407" i="16"/>
  <c r="EH372" i="16"/>
  <c r="EH520" i="16"/>
  <c r="EH304" i="16"/>
  <c r="EH522" i="16"/>
  <c r="EG427" i="16"/>
  <c r="EI338" i="16"/>
  <c r="EF328" i="16"/>
  <c r="EH290" i="16"/>
  <c r="EF196" i="16"/>
  <c r="EI170" i="16"/>
  <c r="EG236" i="16"/>
  <c r="EG129" i="16"/>
  <c r="EE199" i="16"/>
  <c r="EH115" i="16"/>
  <c r="EG92" i="16"/>
  <c r="EG60" i="16"/>
  <c r="EI41" i="16"/>
  <c r="EG266" i="16"/>
  <c r="EE431" i="16"/>
  <c r="EG176" i="16"/>
  <c r="EH164" i="16"/>
  <c r="EF156" i="16"/>
  <c r="EG140" i="16"/>
  <c r="EG434" i="16"/>
  <c r="EN206" i="16"/>
  <c r="EN152" i="16"/>
  <c r="EK508" i="16"/>
  <c r="EJ516" i="16"/>
  <c r="EL420" i="16"/>
  <c r="EK288" i="16"/>
  <c r="EN288" i="16"/>
  <c r="EL424" i="16"/>
  <c r="EK137" i="16"/>
  <c r="EE38" i="16"/>
  <c r="EL523" i="16"/>
  <c r="EJ441" i="16"/>
  <c r="EL477" i="16"/>
  <c r="EK305" i="16"/>
  <c r="EJ273" i="16"/>
  <c r="EM243" i="16"/>
  <c r="EJ387" i="16"/>
  <c r="EM499" i="16"/>
  <c r="EJ351" i="16"/>
  <c r="EJ202" i="16"/>
  <c r="EL384" i="16"/>
  <c r="EL16" i="16"/>
  <c r="EK4" i="16"/>
  <c r="EN4" i="16"/>
  <c r="EI482" i="16"/>
  <c r="EK83" i="16"/>
  <c r="EI519" i="16"/>
  <c r="EE324" i="16"/>
  <c r="EI228" i="16"/>
  <c r="EF237" i="16"/>
  <c r="EG110" i="16"/>
  <c r="EM414" i="16"/>
  <c r="EK410" i="16"/>
  <c r="EL395" i="16"/>
  <c r="EM386" i="16"/>
  <c r="EK378" i="16"/>
  <c r="EL279" i="16"/>
  <c r="EL185" i="16"/>
  <c r="EL113" i="16"/>
  <c r="EK82" i="16"/>
  <c r="EL78" i="16"/>
  <c r="EJ74" i="16"/>
  <c r="EM70" i="16"/>
  <c r="EJ492" i="16"/>
  <c r="EL438" i="16"/>
  <c r="EL303" i="16"/>
  <c r="EM120" i="16"/>
  <c r="EL116" i="16"/>
  <c r="EJ112" i="16"/>
  <c r="EG468" i="16"/>
  <c r="EH420" i="16"/>
  <c r="EG288" i="16"/>
  <c r="EH272" i="16"/>
  <c r="EF256" i="16"/>
  <c r="EL304" i="16"/>
  <c r="EN155" i="16"/>
  <c r="EK251" i="16"/>
  <c r="EJ19" i="16"/>
  <c r="EE445" i="16"/>
  <c r="EG445" i="16"/>
  <c r="EH533" i="16"/>
  <c r="EF477" i="16"/>
  <c r="EG197" i="16"/>
  <c r="EJ375" i="16"/>
  <c r="EI452" i="16"/>
  <c r="EE252" i="16"/>
  <c r="EE202" i="16"/>
  <c r="EE384" i="16"/>
  <c r="EI348" i="16"/>
  <c r="EE16" i="16"/>
  <c r="EJ496" i="16"/>
  <c r="EG381" i="16"/>
  <c r="EI227" i="16"/>
  <c r="EF91" i="16"/>
  <c r="EE335" i="16"/>
  <c r="EF510" i="16"/>
  <c r="EH326" i="16"/>
  <c r="EF251" i="16"/>
  <c r="EF151" i="16"/>
  <c r="EF279" i="16"/>
  <c r="EE58" i="16"/>
  <c r="EI245" i="16"/>
  <c r="EI146" i="16"/>
  <c r="EK278" i="16"/>
  <c r="EK327" i="16"/>
  <c r="EM315" i="16"/>
  <c r="EM230" i="16"/>
  <c r="EK176" i="16"/>
  <c r="EK521" i="16"/>
  <c r="EL421" i="16"/>
  <c r="EN390" i="16"/>
  <c r="EJ295" i="16"/>
  <c r="EJ472" i="16"/>
  <c r="EN459" i="16"/>
  <c r="EL532" i="16"/>
  <c r="EJ476" i="16"/>
  <c r="EL255" i="16"/>
  <c r="EM122" i="16"/>
  <c r="EE515" i="16"/>
  <c r="EG470" i="16"/>
  <c r="EG536" i="16"/>
  <c r="EK519" i="16"/>
  <c r="EF280" i="16"/>
  <c r="EH205" i="16"/>
  <c r="EK316" i="16"/>
  <c r="EJ159" i="16"/>
  <c r="EM135" i="16"/>
  <c r="EL33" i="16"/>
  <c r="EK13" i="16"/>
  <c r="EK54" i="16"/>
  <c r="EE488" i="16"/>
  <c r="EI232" i="16"/>
  <c r="EG289" i="16"/>
  <c r="EI269" i="16"/>
  <c r="EI257" i="16"/>
  <c r="EL335" i="16"/>
  <c r="EI297" i="16"/>
  <c r="EK223" i="16"/>
  <c r="EF22" i="16"/>
  <c r="EG14" i="16"/>
  <c r="EK528" i="16"/>
  <c r="EL448" i="16"/>
  <c r="EE352" i="16"/>
  <c r="EM262" i="16"/>
  <c r="EG73" i="16"/>
  <c r="EF343" i="16"/>
  <c r="EE333" i="16"/>
  <c r="EF323" i="16"/>
  <c r="EH509" i="16"/>
  <c r="EF337" i="16"/>
  <c r="EI504" i="16"/>
  <c r="EE225" i="16"/>
  <c r="EG262" i="16"/>
  <c r="EF78" i="16"/>
  <c r="EF178" i="16"/>
  <c r="EG150" i="16"/>
  <c r="EJ163" i="16"/>
  <c r="EJ31" i="16"/>
  <c r="EE411" i="16"/>
  <c r="EG182" i="16"/>
  <c r="EE45" i="16"/>
  <c r="EF28" i="16"/>
  <c r="EK446" i="16"/>
  <c r="EM337" i="16"/>
  <c r="EF103" i="16"/>
  <c r="EF71" i="16"/>
  <c r="EG370" i="16"/>
  <c r="EI418" i="16"/>
  <c r="EF74" i="16"/>
  <c r="EG201" i="16"/>
  <c r="EN290" i="16"/>
  <c r="EN468" i="16"/>
  <c r="EN298" i="16"/>
  <c r="EI54" i="16"/>
  <c r="EM261" i="16"/>
  <c r="EK465" i="16"/>
  <c r="EN396" i="16"/>
  <c r="EN45" i="16"/>
  <c r="EK8" i="16"/>
  <c r="EG481" i="16"/>
  <c r="EN183" i="16"/>
  <c r="EN75" i="16"/>
  <c r="EI222" i="16"/>
  <c r="EG190" i="16"/>
  <c r="EJ332" i="16"/>
  <c r="EL179" i="16"/>
  <c r="EN504" i="16"/>
  <c r="EJ336" i="16"/>
  <c r="EK138" i="16"/>
  <c r="EL529" i="16"/>
  <c r="EL264" i="16"/>
  <c r="EJ416" i="16"/>
  <c r="EN382" i="16"/>
  <c r="EM382" i="16"/>
  <c r="EN199" i="16"/>
  <c r="EM127" i="16"/>
  <c r="EK104" i="16"/>
  <c r="EK100" i="16"/>
  <c r="EN100" i="16"/>
  <c r="EL76" i="16"/>
  <c r="EK56" i="16"/>
  <c r="EL520" i="16"/>
  <c r="EL114" i="16"/>
  <c r="EM44" i="16"/>
  <c r="EL282" i="16"/>
  <c r="EL143" i="16"/>
  <c r="EM435" i="16"/>
  <c r="EN242" i="16"/>
  <c r="EK25" i="16"/>
  <c r="EM17" i="16"/>
  <c r="EN5" i="16"/>
  <c r="EN13" i="16"/>
  <c r="EN49" i="16"/>
  <c r="EH447" i="16"/>
  <c r="EF439" i="16"/>
  <c r="EI439" i="16"/>
  <c r="EH488" i="16"/>
  <c r="EF480" i="16"/>
  <c r="EF394" i="16"/>
  <c r="EF200" i="16"/>
  <c r="EI365" i="16"/>
  <c r="EH346" i="16"/>
  <c r="EH301" i="16"/>
  <c r="EG257" i="16"/>
  <c r="EG250" i="16"/>
  <c r="EE108" i="16"/>
  <c r="EF513" i="16"/>
  <c r="EH467" i="16"/>
  <c r="EH502" i="16"/>
  <c r="EE462" i="16"/>
  <c r="EH364" i="16"/>
  <c r="EE292" i="16"/>
  <c r="EF226" i="16"/>
  <c r="EE380" i="16"/>
  <c r="EG297" i="16"/>
  <c r="EE192" i="16"/>
  <c r="EL432" i="16"/>
  <c r="EF26" i="16"/>
  <c r="EI18" i="16"/>
  <c r="EE43" i="16"/>
  <c r="EL534" i="16"/>
  <c r="EN528" i="16"/>
  <c r="EM489" i="16"/>
  <c r="EN444" i="16"/>
  <c r="EH385" i="16"/>
  <c r="EE373" i="16"/>
  <c r="EH355" i="16"/>
  <c r="EF216" i="16"/>
  <c r="EL172" i="16"/>
  <c r="EE97" i="16"/>
  <c r="EH81" i="16"/>
  <c r="EG61" i="16"/>
  <c r="EG507" i="16"/>
  <c r="EH517" i="16"/>
  <c r="EH438" i="16"/>
  <c r="EG498" i="16"/>
  <c r="EI524" i="16"/>
  <c r="EH315" i="16"/>
  <c r="EI212" i="16"/>
  <c r="EI330" i="16"/>
  <c r="EG322" i="16"/>
  <c r="EF314" i="16"/>
  <c r="EI172" i="16"/>
  <c r="EI163" i="16"/>
  <c r="EE155" i="16"/>
  <c r="EF402" i="16"/>
  <c r="EE386" i="16"/>
  <c r="EH349" i="16"/>
  <c r="EI94" i="16"/>
  <c r="EH86" i="16"/>
  <c r="EG70" i="16"/>
  <c r="EI62" i="16"/>
  <c r="EG278" i="16"/>
  <c r="EF259" i="16"/>
  <c r="EI239" i="16"/>
  <c r="EK358" i="16"/>
  <c r="EJ15" i="16"/>
  <c r="EG505" i="16"/>
  <c r="EE441" i="16"/>
  <c r="EF300" i="16"/>
  <c r="EM437" i="16"/>
  <c r="EG354" i="16"/>
  <c r="EI246" i="16"/>
  <c r="EE103" i="16"/>
  <c r="EH87" i="16"/>
  <c r="EE36" i="16"/>
  <c r="EI472" i="16"/>
  <c r="EG453" i="16"/>
  <c r="EG298" i="16"/>
  <c r="EG501" i="16"/>
  <c r="EI233" i="16"/>
  <c r="EG198" i="16"/>
  <c r="EH358" i="16"/>
  <c r="EH378" i="16"/>
  <c r="EF113" i="16"/>
  <c r="EG98" i="16"/>
  <c r="EI105" i="16"/>
  <c r="EG174" i="16"/>
  <c r="EG138" i="16"/>
  <c r="EN342" i="16"/>
  <c r="EN168" i="16"/>
  <c r="EJ144" i="16"/>
  <c r="EL153" i="16"/>
  <c r="EF54" i="16"/>
  <c r="EJ345" i="16"/>
  <c r="EL197" i="16"/>
  <c r="EJ188" i="16"/>
  <c r="EJ39" i="16"/>
  <c r="EN474" i="16"/>
  <c r="EK310" i="16"/>
  <c r="EJ224" i="16"/>
  <c r="EM396" i="16"/>
  <c r="EI500" i="16"/>
  <c r="EG440" i="16"/>
  <c r="EK389" i="16"/>
  <c r="EJ307" i="16"/>
  <c r="EK99" i="16"/>
  <c r="EE399" i="16"/>
  <c r="EI177" i="16"/>
  <c r="EF222" i="16"/>
  <c r="EE149" i="16"/>
  <c r="EI180" i="16"/>
  <c r="EH128" i="16"/>
  <c r="EM504" i="16"/>
  <c r="EJ294" i="16"/>
  <c r="EJ228" i="16"/>
  <c r="EN166" i="16"/>
  <c r="EM158" i="16"/>
  <c r="EJ50" i="16"/>
  <c r="EL536" i="16"/>
  <c r="EN454" i="16"/>
  <c r="EN210" i="16"/>
  <c r="EM165" i="16"/>
  <c r="EK157" i="16"/>
  <c r="EM133" i="16"/>
  <c r="EK236" i="16"/>
  <c r="EG19" i="16"/>
  <c r="EG7" i="16"/>
  <c r="EF3" i="16"/>
  <c r="EG47" i="16"/>
  <c r="EL394" i="16"/>
  <c r="EK200" i="16"/>
  <c r="EK190" i="16"/>
  <c r="EJ513" i="16"/>
  <c r="EL306" i="16"/>
  <c r="EM388" i="16"/>
  <c r="EJ297" i="16"/>
  <c r="EJ181" i="16"/>
  <c r="EJ18" i="16"/>
  <c r="EK10" i="16"/>
  <c r="EN6" i="16"/>
  <c r="EE486" i="16"/>
  <c r="EF530" i="16"/>
  <c r="EN498" i="16"/>
  <c r="EN423" i="16"/>
  <c r="EN373" i="16"/>
  <c r="EM355" i="16"/>
  <c r="EK216" i="16"/>
  <c r="EK101" i="16"/>
  <c r="EN101" i="16"/>
  <c r="EK69" i="16"/>
  <c r="EN69" i="16"/>
  <c r="EH329" i="16"/>
  <c r="EI320" i="16"/>
  <c r="EE254" i="16"/>
  <c r="EG217" i="16"/>
  <c r="EI267" i="16"/>
  <c r="EH161" i="16"/>
  <c r="EG137" i="16"/>
  <c r="EI412" i="16"/>
  <c r="EG42" i="16"/>
  <c r="EI100" i="16"/>
  <c r="EH84" i="16"/>
  <c r="EI68" i="16"/>
  <c r="EG41" i="16"/>
  <c r="EI204" i="16"/>
  <c r="EF347" i="16"/>
  <c r="EI181" i="16"/>
  <c r="EI148" i="16"/>
  <c r="EH132" i="16"/>
  <c r="EI287" i="16"/>
  <c r="EI122" i="16"/>
  <c r="EG114" i="16"/>
  <c r="EI44" i="16"/>
  <c r="EJ180" i="16"/>
  <c r="EM152" i="16"/>
  <c r="EK140" i="16"/>
  <c r="EN161" i="16"/>
  <c r="EJ535" i="16"/>
  <c r="EN268" i="16"/>
  <c r="EK411" i="16"/>
  <c r="EN281" i="16"/>
  <c r="EM132" i="16"/>
  <c r="EI444" i="16"/>
  <c r="EK309" i="16"/>
  <c r="EN309" i="16"/>
  <c r="EL270" i="16"/>
  <c r="EM71" i="16"/>
  <c r="EI379" i="16"/>
  <c r="EF532" i="16"/>
  <c r="EE336" i="16"/>
  <c r="EH282" i="16"/>
  <c r="EF308" i="16"/>
  <c r="EH141" i="16"/>
  <c r="EH416" i="16"/>
  <c r="EH374" i="16"/>
  <c r="EH119" i="16"/>
  <c r="EF64" i="16"/>
  <c r="EE160" i="16"/>
  <c r="EH255" i="16"/>
  <c r="EJ418" i="16"/>
  <c r="EN402" i="16"/>
  <c r="EL386" i="16"/>
  <c r="EJ349" i="16"/>
  <c r="EJ125" i="16"/>
  <c r="EJ109" i="16"/>
  <c r="EM37" i="16"/>
  <c r="EL102" i="16"/>
  <c r="EK98" i="16"/>
  <c r="EL90" i="16"/>
  <c r="EM86" i="16"/>
  <c r="EL58" i="16"/>
  <c r="EN457" i="16"/>
  <c r="EJ271" i="16"/>
  <c r="EK191" i="16"/>
  <c r="EH464" i="16"/>
  <c r="EF516" i="16"/>
  <c r="EL510" i="16"/>
  <c r="EI360" i="16"/>
  <c r="EI208" i="16"/>
  <c r="EK171" i="16"/>
  <c r="EJ431" i="16"/>
  <c r="EM11" i="16"/>
  <c r="EI523" i="16"/>
  <c r="EE234" i="16"/>
  <c r="EH305" i="16"/>
  <c r="EI261" i="16"/>
  <c r="EE107" i="16"/>
  <c r="EF465" i="16"/>
  <c r="EH499" i="16"/>
  <c r="EN428" i="16"/>
  <c r="EJ245" i="16"/>
  <c r="EH32" i="16"/>
  <c r="EI24" i="16"/>
  <c r="EN478" i="16"/>
  <c r="EM450" i="16"/>
  <c r="EE213" i="16"/>
  <c r="EI309" i="16"/>
  <c r="EJ198" i="16"/>
  <c r="EI83" i="16"/>
  <c r="EE75" i="16"/>
  <c r="EI340" i="16"/>
  <c r="EG460" i="16"/>
  <c r="EF424" i="16"/>
  <c r="EH251" i="16"/>
  <c r="EE143" i="16"/>
  <c r="EI395" i="16"/>
  <c r="EE37" i="16"/>
  <c r="EH82" i="16"/>
  <c r="EG191" i="16"/>
  <c r="EG112" i="16"/>
  <c r="EJ160" i="16"/>
  <c r="EM369" i="16"/>
  <c r="EI33" i="16"/>
  <c r="EF9" i="16"/>
  <c r="EE49" i="16"/>
  <c r="EK491" i="16"/>
  <c r="EN484" i="16"/>
  <c r="EN253" i="16"/>
  <c r="EM452" i="16"/>
  <c r="EJ419" i="16"/>
  <c r="EN419" i="16"/>
  <c r="EM404" i="16"/>
  <c r="EK24" i="16"/>
  <c r="EJ12" i="16"/>
  <c r="EL40" i="16"/>
  <c r="EM522" i="16"/>
  <c r="EJ218" i="16"/>
  <c r="EN193" i="16"/>
  <c r="EL79" i="16"/>
  <c r="EF459" i="16"/>
  <c r="EF487" i="16"/>
  <c r="EI487" i="16"/>
  <c r="EF316" i="16"/>
  <c r="EE430" i="16"/>
  <c r="EH244" i="16"/>
  <c r="EE111" i="16"/>
  <c r="EE72" i="16"/>
  <c r="EG50" i="16"/>
  <c r="EF344" i="16"/>
  <c r="EF118" i="16"/>
  <c r="ER528" i="16"/>
  <c r="EO360" i="16"/>
  <c r="ET515" i="16"/>
  <c r="ET506" i="16"/>
  <c r="EW318" i="16"/>
  <c r="EO534" i="16"/>
  <c r="ER450" i="16"/>
  <c r="EW9" i="16"/>
  <c r="EW489" i="16"/>
  <c r="ET343" i="16"/>
  <c r="EQ22" i="16"/>
  <c r="EP9" i="16"/>
  <c r="EQ516" i="16"/>
  <c r="EO515" i="16"/>
  <c r="ER515" i="16"/>
  <c r="EP525" i="16"/>
  <c r="ER420" i="16"/>
  <c r="EO508" i="16"/>
  <c r="ER288" i="16"/>
  <c r="EO27" i="16"/>
  <c r="ER11" i="16"/>
  <c r="EO281" i="16"/>
  <c r="ER183" i="16"/>
  <c r="EV449" i="16"/>
  <c r="EV520" i="16"/>
  <c r="EO448" i="16"/>
  <c r="EX401" i="16"/>
  <c r="EW385" i="16"/>
  <c r="EV29" i="16"/>
  <c r="ET536" i="16"/>
  <c r="EX536" i="16"/>
  <c r="EV399" i="16"/>
  <c r="EW337" i="16"/>
  <c r="ET206" i="16"/>
  <c r="ET147" i="16"/>
  <c r="ET244" i="16"/>
  <c r="EX244" i="16"/>
  <c r="EV181" i="16"/>
  <c r="EX307" i="16"/>
  <c r="ET311" i="16"/>
  <c r="EX114" i="16"/>
  <c r="EO351" i="16"/>
  <c r="ER351" i="16"/>
  <c r="ET238" i="16"/>
  <c r="EW220" i="16"/>
  <c r="EV176" i="16"/>
  <c r="ET152" i="16"/>
  <c r="EX152" i="16"/>
  <c r="EV144" i="16"/>
  <c r="EX406" i="16"/>
  <c r="EW390" i="16"/>
  <c r="EX347" i="16"/>
  <c r="EX243" i="16"/>
  <c r="EX507" i="16"/>
  <c r="EV503" i="16"/>
  <c r="ET366" i="16"/>
  <c r="EX335" i="16"/>
  <c r="EV323" i="16"/>
  <c r="EX355" i="16"/>
  <c r="ET417" i="16"/>
  <c r="EX396" i="16"/>
  <c r="EP495" i="16"/>
  <c r="EP40" i="16"/>
  <c r="EP486" i="16"/>
  <c r="EP99" i="16"/>
  <c r="EQ83" i="16"/>
  <c r="EP67" i="16"/>
  <c r="ER510" i="16"/>
  <c r="ER212" i="16"/>
  <c r="EP159" i="16"/>
  <c r="EQ143" i="16"/>
  <c r="EP435" i="16"/>
  <c r="EO426" i="16"/>
  <c r="EP242" i="16"/>
  <c r="EP488" i="16"/>
  <c r="EQ372" i="16"/>
  <c r="ER386" i="16"/>
  <c r="EQ279" i="16"/>
  <c r="EP185" i="16"/>
  <c r="EP113" i="16"/>
  <c r="EP102" i="16"/>
  <c r="EP86" i="16"/>
  <c r="EP70" i="16"/>
  <c r="EQ503" i="16"/>
  <c r="EQ347" i="16"/>
  <c r="ER501" i="16"/>
  <c r="EO222" i="16"/>
  <c r="ER193" i="16"/>
  <c r="EP303" i="16"/>
  <c r="EQ239" i="16"/>
  <c r="EP120" i="16"/>
  <c r="EQ112" i="16"/>
  <c r="EO467" i="16"/>
  <c r="ER467" i="16"/>
  <c r="EO265" i="16"/>
  <c r="EW508" i="16"/>
  <c r="ET286" i="16"/>
  <c r="ET389" i="16"/>
  <c r="EW365" i="16"/>
  <c r="ET484" i="16"/>
  <c r="EX484" i="16"/>
  <c r="EW372" i="16"/>
  <c r="EX361" i="16"/>
  <c r="EV74" i="16"/>
  <c r="EW66" i="16"/>
  <c r="EV108" i="16"/>
  <c r="EV491" i="16"/>
  <c r="ET450" i="16"/>
  <c r="EW195" i="16"/>
  <c r="ET4" i="16"/>
  <c r="EX4" i="16"/>
  <c r="EP506" i="16"/>
  <c r="EO24" i="16"/>
  <c r="ER89" i="16"/>
  <c r="EQ209" i="16"/>
  <c r="EO165" i="16"/>
  <c r="ER484" i="16"/>
  <c r="ER370" i="16"/>
  <c r="EQ319" i="16"/>
  <c r="EQ225" i="16"/>
  <c r="EQ437" i="16"/>
  <c r="EO48" i="16"/>
  <c r="FA284" i="16"/>
  <c r="EZ7" i="16"/>
  <c r="EY518" i="16"/>
  <c r="FB517" i="16"/>
  <c r="FB424" i="16"/>
  <c r="FC432" i="16"/>
  <c r="FA106" i="16"/>
  <c r="EZ35" i="16"/>
  <c r="FA471" i="16"/>
  <c r="FA21" i="16"/>
  <c r="EY162" i="16"/>
  <c r="FB364" i="16"/>
  <c r="EZ396" i="16"/>
  <c r="FC113" i="16"/>
  <c r="FA37" i="16"/>
  <c r="FB398" i="16"/>
  <c r="FC210" i="16"/>
  <c r="EZ48" i="16"/>
  <c r="EY23" i="16"/>
  <c r="FC23" i="16"/>
  <c r="FB514" i="16"/>
  <c r="EZ460" i="16"/>
  <c r="FC425" i="16"/>
  <c r="FA436" i="16"/>
  <c r="EZ433" i="16"/>
  <c r="FA280" i="16"/>
  <c r="FA111" i="16"/>
  <c r="FA71" i="16"/>
  <c r="EZ349" i="16"/>
  <c r="FC218" i="16"/>
  <c r="FC118" i="16"/>
  <c r="FB110" i="16"/>
  <c r="FB18" i="16"/>
  <c r="EZ146" i="16"/>
  <c r="EY266" i="16"/>
  <c r="EY212" i="16"/>
  <c r="FC212" i="16"/>
  <c r="EY121" i="16"/>
  <c r="EY455" i="16"/>
  <c r="EZ175" i="16"/>
  <c r="EY167" i="16"/>
  <c r="FC167" i="16"/>
  <c r="EY176" i="16"/>
  <c r="EY324" i="16"/>
  <c r="FC324" i="16"/>
  <c r="EY81" i="16"/>
  <c r="FH297" i="16"/>
  <c r="FH53" i="16"/>
  <c r="FG27" i="16"/>
  <c r="FE11" i="16"/>
  <c r="FE522" i="16"/>
  <c r="FH522" i="16"/>
  <c r="FD474" i="16"/>
  <c r="FD448" i="16"/>
  <c r="FG446" i="16"/>
  <c r="FD316" i="16"/>
  <c r="FF247" i="16"/>
  <c r="FD231" i="16"/>
  <c r="FH231" i="16"/>
  <c r="FG413" i="16"/>
  <c r="FE184" i="16"/>
  <c r="FE121" i="16"/>
  <c r="FG113" i="16"/>
  <c r="FG4" i="16"/>
  <c r="FD57" i="16"/>
  <c r="FE475" i="16"/>
  <c r="FE325" i="16"/>
  <c r="FD489" i="16"/>
  <c r="FH137" i="16"/>
  <c r="FF287" i="16"/>
  <c r="FF285" i="16"/>
  <c r="FD102" i="16"/>
  <c r="FF345" i="16"/>
  <c r="FD260" i="16"/>
  <c r="FF350" i="16"/>
  <c r="FE15" i="16"/>
  <c r="EL272" i="16"/>
  <c r="EN369" i="16"/>
  <c r="EL55" i="16"/>
  <c r="EK484" i="16"/>
  <c r="EK253" i="16"/>
  <c r="EL41" i="16"/>
  <c r="EL506" i="16"/>
  <c r="EL252" i="16"/>
  <c r="EL522" i="16"/>
  <c r="EM397" i="16"/>
  <c r="EJ350" i="16"/>
  <c r="EL329" i="16"/>
  <c r="EH425" i="16"/>
  <c r="EI317" i="16"/>
  <c r="EE169" i="16"/>
  <c r="EI356" i="16"/>
  <c r="EH270" i="16"/>
  <c r="EF263" i="16"/>
  <c r="EG367" i="16"/>
  <c r="EG168" i="16"/>
  <c r="EI144" i="16"/>
  <c r="EP473" i="16"/>
  <c r="EQ54" i="16"/>
  <c r="EQ18" i="16"/>
  <c r="EO47" i="16"/>
  <c r="ER47" i="16"/>
  <c r="ER192" i="16"/>
  <c r="ER352" i="16"/>
  <c r="EO273" i="16"/>
  <c r="EQ246" i="16"/>
  <c r="EO307" i="16"/>
  <c r="ER307" i="16"/>
  <c r="EO15" i="16"/>
  <c r="ER15" i="16"/>
  <c r="EQ38" i="16"/>
  <c r="EX486" i="16"/>
  <c r="EW463" i="16"/>
  <c r="ET393" i="16"/>
  <c r="EX367" i="16"/>
  <c r="EW328" i="16"/>
  <c r="EX381" i="16"/>
  <c r="EV354" i="16"/>
  <c r="EW246" i="16"/>
  <c r="EV25" i="16"/>
  <c r="ET9" i="16"/>
  <c r="EX391" i="16"/>
  <c r="EX317" i="16"/>
  <c r="EW180" i="16"/>
  <c r="EX161" i="16"/>
  <c r="EW153" i="16"/>
  <c r="EX129" i="16"/>
  <c r="EV233" i="16"/>
  <c r="EV303" i="16"/>
  <c r="EW287" i="16"/>
  <c r="EW221" i="16"/>
  <c r="EV309" i="16"/>
  <c r="EW104" i="16"/>
  <c r="EX94" i="16"/>
  <c r="EW72" i="16"/>
  <c r="EX62" i="16"/>
  <c r="EV56" i="16"/>
  <c r="EV45" i="16"/>
  <c r="EV513" i="16"/>
  <c r="ET359" i="16"/>
  <c r="EX225" i="16"/>
  <c r="EX284" i="16"/>
  <c r="EW208" i="16"/>
  <c r="ET357" i="16"/>
  <c r="EW42" i="16"/>
  <c r="EW496" i="16"/>
  <c r="EW474" i="16"/>
  <c r="EX322" i="16"/>
  <c r="ET205" i="16"/>
  <c r="ET99" i="16"/>
  <c r="ET67" i="16"/>
  <c r="EO293" i="16"/>
  <c r="EP404" i="16"/>
  <c r="EO384" i="16"/>
  <c r="EP43" i="16"/>
  <c r="EQ385" i="16"/>
  <c r="EQ101" i="16"/>
  <c r="EO93" i="16"/>
  <c r="EQ69" i="16"/>
  <c r="EP356" i="16"/>
  <c r="EP169" i="16"/>
  <c r="EP137" i="16"/>
  <c r="EP477" i="16"/>
  <c r="ER266" i="16"/>
  <c r="EP336" i="16"/>
  <c r="EQ321" i="16"/>
  <c r="EO317" i="16"/>
  <c r="EO166" i="16"/>
  <c r="EO150" i="16"/>
  <c r="EO432" i="16"/>
  <c r="EP310" i="16"/>
  <c r="ER219" i="16"/>
  <c r="EP346" i="16"/>
  <c r="EP182" i="16"/>
  <c r="EO312" i="16"/>
  <c r="EQ243" i="16"/>
  <c r="EQ268" i="16"/>
  <c r="ET465" i="16"/>
  <c r="EW449" i="16"/>
  <c r="EQ481" i="16"/>
  <c r="EX325" i="16"/>
  <c r="EV226" i="16"/>
  <c r="EX46" i="16"/>
  <c r="EX457" i="16"/>
  <c r="EX534" i="16"/>
  <c r="EW163" i="16"/>
  <c r="ET139" i="16"/>
  <c r="EW131" i="16"/>
  <c r="EX291" i="16"/>
  <c r="EW181" i="16"/>
  <c r="EV312" i="16"/>
  <c r="EW122" i="16"/>
  <c r="ET529" i="16"/>
  <c r="ET516" i="16"/>
  <c r="EX516" i="16"/>
  <c r="EX473" i="16"/>
  <c r="EQ364" i="16"/>
  <c r="EW315" i="16"/>
  <c r="EV308" i="16"/>
  <c r="EX220" i="16"/>
  <c r="ET166" i="16"/>
  <c r="EW160" i="16"/>
  <c r="EX150" i="16"/>
  <c r="ET374" i="16"/>
  <c r="ET439" i="16"/>
  <c r="EW394" i="16"/>
  <c r="EV300" i="16"/>
  <c r="EX126" i="16"/>
  <c r="EW19" i="16"/>
  <c r="EO536" i="16"/>
  <c r="EX469" i="16"/>
  <c r="EV212" i="16"/>
  <c r="EW420" i="16"/>
  <c r="ET107" i="16"/>
  <c r="EV16" i="16"/>
  <c r="EQ285" i="16"/>
  <c r="EO253" i="16"/>
  <c r="EQ413" i="16"/>
  <c r="EP400" i="16"/>
  <c r="EP530" i="16"/>
  <c r="EQ397" i="16"/>
  <c r="EO381" i="16"/>
  <c r="EP91" i="16"/>
  <c r="EP59" i="16"/>
  <c r="EQ304" i="16"/>
  <c r="EP407" i="16"/>
  <c r="EO418" i="16"/>
  <c r="EP414" i="16"/>
  <c r="EP410" i="16"/>
  <c r="EQ402" i="16"/>
  <c r="EP378" i="16"/>
  <c r="ER117" i="16"/>
  <c r="EO37" i="16"/>
  <c r="EP98" i="16"/>
  <c r="EO90" i="16"/>
  <c r="EP82" i="16"/>
  <c r="EO74" i="16"/>
  <c r="EP66" i="16"/>
  <c r="EO58" i="16"/>
  <c r="ER41" i="16"/>
  <c r="ER457" i="16"/>
  <c r="EP524" i="16"/>
  <c r="EP438" i="16"/>
  <c r="EQ136" i="16"/>
  <c r="EO430" i="16"/>
  <c r="EO306" i="16"/>
  <c r="EO272" i="16"/>
  <c r="EQ23" i="16"/>
  <c r="ET467" i="16"/>
  <c r="EV441" i="16"/>
  <c r="EX459" i="16"/>
  <c r="EX470" i="16"/>
  <c r="EW190" i="16"/>
  <c r="EW295" i="16"/>
  <c r="EV288" i="16"/>
  <c r="ET320" i="16"/>
  <c r="EX320" i="16"/>
  <c r="EW319" i="16"/>
  <c r="ET495" i="16"/>
  <c r="EX442" i="16"/>
  <c r="EV127" i="16"/>
  <c r="EV20" i="16"/>
  <c r="EP482" i="16"/>
  <c r="EP65" i="16"/>
  <c r="EP424" i="16"/>
  <c r="ER330" i="16"/>
  <c r="ER141" i="16"/>
  <c r="EP393" i="16"/>
  <c r="EP249" i="16"/>
  <c r="EP168" i="16"/>
  <c r="EQ144" i="16"/>
  <c r="EP497" i="16"/>
  <c r="FA382" i="16"/>
  <c r="FB496" i="16"/>
  <c r="EZ495" i="16"/>
  <c r="FC130" i="16"/>
  <c r="EZ429" i="16"/>
  <c r="FB388" i="16"/>
  <c r="FB28" i="16"/>
  <c r="EZ79" i="16"/>
  <c r="FB264" i="16"/>
  <c r="EZ41" i="16"/>
  <c r="FC41" i="16"/>
  <c r="EZ487" i="16"/>
  <c r="EY426" i="16"/>
  <c r="EZ113" i="16"/>
  <c r="FA191" i="16"/>
  <c r="EY350" i="16"/>
  <c r="EY3" i="16"/>
  <c r="FC3" i="16"/>
  <c r="EZ444" i="16"/>
  <c r="EY428" i="16"/>
  <c r="FC428" i="16"/>
  <c r="EY127" i="16"/>
  <c r="FC127" i="16"/>
  <c r="EY87" i="16"/>
  <c r="FC87" i="16"/>
  <c r="EZ218" i="16"/>
  <c r="EY516" i="16"/>
  <c r="FA146" i="16"/>
  <c r="FA526" i="16"/>
  <c r="FC231" i="16"/>
  <c r="EZ47" i="16"/>
  <c r="FC386" i="16"/>
  <c r="FA199" i="16"/>
  <c r="FE463" i="16"/>
  <c r="FE9" i="16"/>
  <c r="FH332" i="16"/>
  <c r="FG161" i="16"/>
  <c r="FG129" i="16"/>
  <c r="FD255" i="16"/>
  <c r="FH255" i="16"/>
  <c r="FG237" i="16"/>
  <c r="FE398" i="16"/>
  <c r="FH398" i="16"/>
  <c r="FF31" i="16"/>
  <c r="FD501" i="16"/>
  <c r="FG435" i="16"/>
  <c r="FD75" i="16"/>
  <c r="FH75" i="16"/>
  <c r="FG67" i="16"/>
  <c r="EI531" i="16"/>
  <c r="EH493" i="16"/>
  <c r="EI394" i="16"/>
  <c r="EF240" i="16"/>
  <c r="EK403" i="16"/>
  <c r="EK383" i="16"/>
  <c r="EF51" i="16"/>
  <c r="EG495" i="16"/>
  <c r="EE364" i="16"/>
  <c r="EI312" i="16"/>
  <c r="EI226" i="16"/>
  <c r="EE417" i="16"/>
  <c r="EH380" i="16"/>
  <c r="EE265" i="16"/>
  <c r="EH192" i="16"/>
  <c r="EJ259" i="16"/>
  <c r="EH34" i="16"/>
  <c r="EI26" i="16"/>
  <c r="EI22" i="16"/>
  <c r="EF18" i="16"/>
  <c r="EJ490" i="16"/>
  <c r="EN482" i="16"/>
  <c r="EL481" i="16"/>
  <c r="EG423" i="16"/>
  <c r="EG392" i="16"/>
  <c r="EG355" i="16"/>
  <c r="EG422" i="16"/>
  <c r="EI248" i="16"/>
  <c r="EG195" i="16"/>
  <c r="EL366" i="16"/>
  <c r="EM313" i="16"/>
  <c r="EL262" i="16"/>
  <c r="EK220" i="16"/>
  <c r="EF101" i="16"/>
  <c r="EE89" i="16"/>
  <c r="EF69" i="16"/>
  <c r="EF65" i="16"/>
  <c r="EE57" i="16"/>
  <c r="EG457" i="16"/>
  <c r="EH323" i="16"/>
  <c r="EE456" i="16"/>
  <c r="EF483" i="16"/>
  <c r="EH342" i="16"/>
  <c r="EF330" i="16"/>
  <c r="EI314" i="16"/>
  <c r="EG283" i="16"/>
  <c r="EG147" i="16"/>
  <c r="EE131" i="16"/>
  <c r="EF414" i="16"/>
  <c r="EI402" i="16"/>
  <c r="EH102" i="16"/>
  <c r="EI78" i="16"/>
  <c r="EH53" i="16"/>
  <c r="EE206" i="16"/>
  <c r="EI166" i="16"/>
  <c r="EF158" i="16"/>
  <c r="EG142" i="16"/>
  <c r="EG124" i="16"/>
  <c r="EG116" i="16"/>
  <c r="EK23" i="16"/>
  <c r="EN15" i="16"/>
  <c r="EK7" i="16"/>
  <c r="EH535" i="16"/>
  <c r="EI491" i="16"/>
  <c r="EG484" i="16"/>
  <c r="EE345" i="16"/>
  <c r="EE293" i="16"/>
  <c r="EE273" i="16"/>
  <c r="EF188" i="16"/>
  <c r="EM343" i="16"/>
  <c r="EG39" i="16"/>
  <c r="EG474" i="16"/>
  <c r="EF224" i="16"/>
  <c r="EF376" i="16"/>
  <c r="EN486" i="16"/>
  <c r="EN337" i="16"/>
  <c r="EI63" i="16"/>
  <c r="EE383" i="16"/>
  <c r="EF453" i="16"/>
  <c r="EE171" i="16"/>
  <c r="EF501" i="16"/>
  <c r="EF313" i="16"/>
  <c r="EF318" i="16"/>
  <c r="EH233" i="16"/>
  <c r="EG207" i="16"/>
  <c r="EI201" i="16"/>
  <c r="EH154" i="16"/>
  <c r="EF271" i="16"/>
  <c r="EI120" i="16"/>
  <c r="EJ471" i="16"/>
  <c r="EK468" i="16"/>
  <c r="EN487" i="16"/>
  <c r="EM129" i="16"/>
  <c r="EL505" i="16"/>
  <c r="EN449" i="16"/>
  <c r="EK533" i="16"/>
  <c r="EK293" i="16"/>
  <c r="EN293" i="16"/>
  <c r="EN39" i="16"/>
  <c r="EK348" i="16"/>
  <c r="EK45" i="16"/>
  <c r="EK20" i="16"/>
  <c r="EN20" i="16"/>
  <c r="EI481" i="16"/>
  <c r="EJ183" i="16"/>
  <c r="EJ222" i="16"/>
  <c r="EL75" i="16"/>
  <c r="EI476" i="16"/>
  <c r="EH325" i="16"/>
  <c r="EH177" i="16"/>
  <c r="EI451" i="16"/>
  <c r="EI55" i="16"/>
  <c r="EI127" i="16"/>
  <c r="EH104" i="16"/>
  <c r="EG80" i="16"/>
  <c r="EE128" i="16"/>
  <c r="EE334" i="16"/>
  <c r="EM173" i="16"/>
  <c r="EN340" i="16"/>
  <c r="EJ323" i="16"/>
  <c r="EL164" i="16"/>
  <c r="EK208" i="16"/>
  <c r="EK299" i="16"/>
  <c r="EG17" i="16"/>
  <c r="EE5" i="16"/>
  <c r="EJ107" i="16"/>
  <c r="EG489" i="16"/>
  <c r="EL213" i="16"/>
  <c r="EM103" i="16"/>
  <c r="EN59" i="16"/>
  <c r="EH526" i="16"/>
  <c r="EH336" i="16"/>
  <c r="EE193" i="16"/>
  <c r="EH165" i="16"/>
  <c r="EE416" i="16"/>
  <c r="EF214" i="16"/>
  <c r="EG136" i="16"/>
  <c r="EL212" i="16"/>
  <c r="EK407" i="16"/>
  <c r="EN414" i="16"/>
  <c r="EN231" i="16"/>
  <c r="EK121" i="16"/>
  <c r="EK117" i="16"/>
  <c r="EN117" i="16"/>
  <c r="EL86" i="16"/>
  <c r="EL62" i="16"/>
  <c r="EL512" i="16"/>
  <c r="EM461" i="16"/>
  <c r="EL453" i="16"/>
  <c r="EL503" i="16"/>
  <c r="EM438" i="16"/>
  <c r="EN271" i="16"/>
  <c r="EK124" i="16"/>
  <c r="EN120" i="16"/>
  <c r="EL46" i="16"/>
  <c r="EE521" i="16"/>
  <c r="EE464" i="16"/>
  <c r="EE420" i="16"/>
  <c r="EN427" i="16"/>
  <c r="EL155" i="16"/>
  <c r="EK139" i="16"/>
  <c r="EM27" i="16"/>
  <c r="EM47" i="16"/>
  <c r="EI253" i="16"/>
  <c r="EI184" i="16"/>
  <c r="EK53" i="16"/>
  <c r="EN53" i="16"/>
  <c r="EG499" i="16"/>
  <c r="EF310" i="16"/>
  <c r="EE419" i="16"/>
  <c r="EG203" i="16"/>
  <c r="EH16" i="16"/>
  <c r="EI8" i="16"/>
  <c r="EN442" i="16"/>
  <c r="EM494" i="16"/>
  <c r="EK286" i="16"/>
  <c r="EI99" i="16"/>
  <c r="EI67" i="16"/>
  <c r="EE461" i="16"/>
  <c r="EF319" i="16"/>
  <c r="EG366" i="16"/>
  <c r="EI510" i="16"/>
  <c r="EG274" i="16"/>
  <c r="EI432" i="16"/>
  <c r="EH151" i="16"/>
  <c r="EF435" i="16"/>
  <c r="EE279" i="16"/>
  <c r="EG37" i="16"/>
  <c r="EG66" i="16"/>
  <c r="EE162" i="16"/>
  <c r="EM330" i="16"/>
  <c r="EM201" i="16"/>
  <c r="EL230" i="16"/>
  <c r="EL464" i="16"/>
  <c r="EJ458" i="16"/>
  <c r="EJ377" i="16"/>
  <c r="EL429" i="16"/>
  <c r="EI21" i="16"/>
  <c r="EL445" i="16"/>
  <c r="EL234" i="16"/>
  <c r="EJ357" i="16"/>
  <c r="EL285" i="16"/>
  <c r="EK184" i="16"/>
  <c r="EJ300" i="16"/>
  <c r="EK376" i="16"/>
  <c r="EM203" i="16"/>
  <c r="EL434" i="16"/>
  <c r="EH490" i="16"/>
  <c r="EF448" i="16"/>
  <c r="EL381" i="16"/>
  <c r="EM218" i="16"/>
  <c r="EL95" i="16"/>
  <c r="EN91" i="16"/>
  <c r="EK67" i="16"/>
  <c r="EH459" i="16"/>
  <c r="EG341" i="16"/>
  <c r="EE244" i="16"/>
  <c r="EE157" i="16"/>
  <c r="EF133" i="16"/>
  <c r="ER25" i="16"/>
  <c r="ER229" i="16"/>
  <c r="EO226" i="16"/>
  <c r="ET524" i="16"/>
  <c r="EX524" i="16"/>
  <c r="EW535" i="16"/>
  <c r="EV270" i="16"/>
  <c r="EW336" i="16"/>
  <c r="ET371" i="16"/>
  <c r="EV512" i="16"/>
  <c r="EW379" i="16"/>
  <c r="EW258" i="16"/>
  <c r="ET275" i="16"/>
  <c r="EV259" i="16"/>
  <c r="EV242" i="16"/>
  <c r="ET241" i="16"/>
  <c r="EW116" i="16"/>
  <c r="EV26" i="16"/>
  <c r="EX10" i="16"/>
  <c r="ER444" i="16"/>
  <c r="EV338" i="16"/>
  <c r="EW174" i="16"/>
  <c r="EW142" i="16"/>
  <c r="EW410" i="16"/>
  <c r="EW451" i="16"/>
  <c r="EV500" i="16"/>
  <c r="EX523" i="16"/>
  <c r="ET239" i="16"/>
  <c r="EX125" i="16"/>
  <c r="EW117" i="16"/>
  <c r="ET32" i="16"/>
  <c r="EX32" i="16"/>
  <c r="EX85" i="16"/>
  <c r="EW77" i="16"/>
  <c r="EP469" i="16"/>
  <c r="EO51" i="16"/>
  <c r="ER51" i="16"/>
  <c r="ER12" i="16"/>
  <c r="EO227" i="16"/>
  <c r="ER227" i="16"/>
  <c r="EO75" i="16"/>
  <c r="ER167" i="16"/>
  <c r="ER135" i="16"/>
  <c r="EP395" i="16"/>
  <c r="EQ349" i="16"/>
  <c r="EO231" i="16"/>
  <c r="EQ125" i="16"/>
  <c r="EO121" i="16"/>
  <c r="EQ109" i="16"/>
  <c r="ER512" i="16"/>
  <c r="EO461" i="16"/>
  <c r="EQ181" i="16"/>
  <c r="EP329" i="16"/>
  <c r="EQ270" i="16"/>
  <c r="EO363" i="16"/>
  <c r="EO191" i="16"/>
  <c r="ER191" i="16"/>
  <c r="ER124" i="16"/>
  <c r="EQ46" i="16"/>
  <c r="EO21" i="16"/>
  <c r="EP197" i="16"/>
  <c r="EQ505" i="16"/>
  <c r="EX508" i="16"/>
  <c r="EV478" i="16"/>
  <c r="EX462" i="16"/>
  <c r="EV373" i="16"/>
  <c r="ET365" i="16"/>
  <c r="ET182" i="16"/>
  <c r="EV330" i="16"/>
  <c r="ET211" i="16"/>
  <c r="EV66" i="16"/>
  <c r="EX108" i="16"/>
  <c r="ET412" i="16"/>
  <c r="EV210" i="16"/>
  <c r="ET380" i="16"/>
  <c r="EW348" i="16"/>
  <c r="EQ39" i="16"/>
  <c r="EQ156" i="16"/>
  <c r="EO245" i="16"/>
  <c r="EZ208" i="16"/>
  <c r="FC50" i="16"/>
  <c r="FA496" i="16"/>
  <c r="EY321" i="16"/>
  <c r="FA240" i="16"/>
  <c r="FB411" i="16"/>
  <c r="EY261" i="16"/>
  <c r="FB195" i="16"/>
  <c r="EZ119" i="16"/>
  <c r="FB95" i="16"/>
  <c r="EZ54" i="16"/>
  <c r="FB233" i="16"/>
  <c r="EY154" i="16"/>
  <c r="FA39" i="16"/>
  <c r="EY250" i="16"/>
  <c r="EZ425" i="16"/>
  <c r="FB245" i="16"/>
  <c r="FB223" i="16"/>
  <c r="FA419" i="16"/>
  <c r="EZ188" i="16"/>
  <c r="FB63" i="16"/>
  <c r="FA138" i="16"/>
  <c r="EY290" i="16"/>
  <c r="EY231" i="16"/>
  <c r="FA296" i="16"/>
  <c r="FB455" i="16"/>
  <c r="EZ228" i="16"/>
  <c r="FA220" i="16"/>
  <c r="FB89" i="16"/>
  <c r="FE343" i="16"/>
  <c r="FD332" i="16"/>
  <c r="FF204" i="16"/>
  <c r="FE153" i="16"/>
  <c r="FG303" i="16"/>
  <c r="FD94" i="16"/>
  <c r="FF513" i="16"/>
  <c r="FG313" i="16"/>
  <c r="FG235" i="16"/>
  <c r="FG42" i="16"/>
  <c r="FH531" i="16"/>
  <c r="FG502" i="16"/>
  <c r="FE205" i="16"/>
  <c r="FG59" i="16"/>
  <c r="EK356" i="16"/>
  <c r="EN356" i="16"/>
  <c r="EK328" i="16"/>
  <c r="EL320" i="16"/>
  <c r="EM175" i="16"/>
  <c r="EL266" i="16"/>
  <c r="EM359" i="16"/>
  <c r="EL321" i="16"/>
  <c r="EJ317" i="16"/>
  <c r="EM308" i="16"/>
  <c r="EM274" i="16"/>
  <c r="EL178" i="16"/>
  <c r="EK174" i="16"/>
  <c r="EN150" i="16"/>
  <c r="EM142" i="16"/>
  <c r="EL466" i="16"/>
  <c r="EJ479" i="16"/>
  <c r="EK296" i="16"/>
  <c r="EN280" i="16"/>
  <c r="EN219" i="16"/>
  <c r="EM433" i="16"/>
  <c r="EH31" i="16"/>
  <c r="EI27" i="16"/>
  <c r="EH15" i="16"/>
  <c r="EI11" i="16"/>
  <c r="EE52" i="16"/>
  <c r="EL531" i="16"/>
  <c r="EM527" i="16"/>
  <c r="EJ488" i="16"/>
  <c r="EM480" i="16"/>
  <c r="EJ232" i="16"/>
  <c r="EK289" i="16"/>
  <c r="EN277" i="16"/>
  <c r="EJ250" i="16"/>
  <c r="EL379" i="16"/>
  <c r="EM362" i="16"/>
  <c r="EK51" i="16"/>
  <c r="EK463" i="16"/>
  <c r="EN502" i="16"/>
  <c r="EJ364" i="16"/>
  <c r="EL292" i="16"/>
  <c r="EM260" i="16"/>
  <c r="EL226" i="16"/>
  <c r="EK417" i="16"/>
  <c r="EN413" i="16"/>
  <c r="EN380" i="16"/>
  <c r="EN192" i="16"/>
  <c r="EM14" i="16"/>
  <c r="EI511" i="16"/>
  <c r="EI530" i="16"/>
  <c r="EH525" i="16"/>
  <c r="EF485" i="16"/>
  <c r="EF446" i="16"/>
  <c r="EL401" i="16"/>
  <c r="EK392" i="16"/>
  <c r="EK373" i="16"/>
  <c r="EJ241" i="16"/>
  <c r="EM422" i="16"/>
  <c r="EL235" i="16"/>
  <c r="EN302" i="16"/>
  <c r="EN85" i="16"/>
  <c r="EK73" i="16"/>
  <c r="EG471" i="16"/>
  <c r="EE455" i="16"/>
  <c r="EE520" i="16"/>
  <c r="EG359" i="16"/>
  <c r="EF173" i="16"/>
  <c r="EI329" i="16"/>
  <c r="EG454" i="16"/>
  <c r="EF238" i="16"/>
  <c r="EI161" i="16"/>
  <c r="EF145" i="16"/>
  <c r="EI129" i="16"/>
  <c r="EH421" i="16"/>
  <c r="EF382" i="16"/>
  <c r="EF76" i="16"/>
  <c r="EF122" i="16"/>
  <c r="EQ232" i="16"/>
  <c r="EQ276" i="16"/>
  <c r="EQ31" i="16"/>
  <c r="EO284" i="16"/>
  <c r="ER235" i="16"/>
  <c r="EW458" i="16"/>
  <c r="ET492" i="16"/>
  <c r="EX49" i="16"/>
  <c r="EV489" i="16"/>
  <c r="ET375" i="16"/>
  <c r="EW356" i="16"/>
  <c r="EV137" i="16"/>
  <c r="ET262" i="16"/>
  <c r="EW233" i="16"/>
  <c r="ET255" i="16"/>
  <c r="EW368" i="16"/>
  <c r="ET221" i="16"/>
  <c r="EW309" i="16"/>
  <c r="EW102" i="16"/>
  <c r="EW70" i="16"/>
  <c r="EW314" i="16"/>
  <c r="EO468" i="16"/>
  <c r="ER369" i="16"/>
  <c r="EP194" i="16"/>
  <c r="ER377" i="16"/>
  <c r="ER361" i="16"/>
  <c r="EP208" i="16"/>
  <c r="EQ19" i="16"/>
  <c r="EX527" i="16"/>
  <c r="EW445" i="16"/>
  <c r="EO489" i="16"/>
  <c r="ET476" i="16"/>
  <c r="EV326" i="16"/>
  <c r="EW377" i="16"/>
  <c r="EX197" i="16"/>
  <c r="EX219" i="16"/>
  <c r="ET13" i="16"/>
  <c r="EW387" i="16"/>
  <c r="ET342" i="16"/>
  <c r="EV153" i="16"/>
  <c r="ET198" i="16"/>
  <c r="EW363" i="16"/>
  <c r="EX271" i="16"/>
  <c r="EV88" i="16"/>
  <c r="ET80" i="16"/>
  <c r="EX80" i="16"/>
  <c r="EX22" i="16"/>
  <c r="EW6" i="16"/>
  <c r="EV334" i="16"/>
  <c r="EP280" i="16"/>
  <c r="EV416" i="16"/>
  <c r="EQ30" i="16"/>
  <c r="EO14" i="16"/>
  <c r="EP33" i="16"/>
  <c r="EO49" i="16"/>
  <c r="EQ354" i="16"/>
  <c r="EO452" i="16"/>
  <c r="EO3" i="16"/>
  <c r="EQ350" i="16"/>
  <c r="EW482" i="16"/>
  <c r="ET445" i="16"/>
  <c r="EX455" i="16"/>
  <c r="ET352" i="16"/>
  <c r="EX352" i="16"/>
  <c r="EX47" i="16"/>
  <c r="ET498" i="16"/>
  <c r="EX487" i="16"/>
  <c r="EV407" i="16"/>
  <c r="EV331" i="16"/>
  <c r="EW167" i="16"/>
  <c r="ET151" i="16"/>
  <c r="EW135" i="16"/>
  <c r="EV437" i="16"/>
  <c r="EV299" i="16"/>
  <c r="EW283" i="16"/>
  <c r="ET251" i="16"/>
  <c r="EW112" i="16"/>
  <c r="EO296" i="16"/>
  <c r="EX222" i="16"/>
  <c r="EW164" i="16"/>
  <c r="ET154" i="16"/>
  <c r="EW132" i="16"/>
  <c r="EW382" i="16"/>
  <c r="EV344" i="16"/>
  <c r="EV260" i="16"/>
  <c r="EX213" i="16"/>
  <c r="ET27" i="16"/>
  <c r="EW11" i="16"/>
  <c r="EV3" i="16"/>
  <c r="EX466" i="16"/>
  <c r="EX298" i="16"/>
  <c r="EW290" i="16"/>
  <c r="EX266" i="16"/>
  <c r="EV179" i="16"/>
  <c r="EX247" i="16"/>
  <c r="EV202" i="16"/>
  <c r="EW404" i="16"/>
  <c r="EX277" i="16"/>
  <c r="EO523" i="16"/>
  <c r="ER523" i="16"/>
  <c r="ER108" i="16"/>
  <c r="EO348" i="16"/>
  <c r="ER20" i="16"/>
  <c r="EW284" i="16"/>
  <c r="EV422" i="16"/>
  <c r="EW235" i="16"/>
  <c r="ET31" i="16"/>
  <c r="EW501" i="16"/>
  <c r="EW530" i="16"/>
  <c r="EW322" i="16"/>
  <c r="EV432" i="16"/>
  <c r="EX426" i="16"/>
  <c r="EW353" i="16"/>
  <c r="EW205" i="16"/>
  <c r="EX115" i="16"/>
  <c r="EV51" i="16"/>
  <c r="EX75" i="16"/>
  <c r="EQ499" i="16"/>
  <c r="ER202" i="16"/>
  <c r="ER261" i="16"/>
  <c r="ER186" i="16"/>
  <c r="EO264" i="16"/>
  <c r="EP234" i="16"/>
  <c r="EQ292" i="16"/>
  <c r="EQ248" i="16"/>
  <c r="EQ300" i="16"/>
  <c r="EO252" i="16"/>
  <c r="EX482" i="16"/>
  <c r="EV377" i="16"/>
  <c r="ET224" i="16"/>
  <c r="EX224" i="16"/>
  <c r="EW13" i="16"/>
  <c r="EV5" i="16"/>
  <c r="EV488" i="16"/>
  <c r="EX485" i="16"/>
  <c r="EW437" i="16"/>
  <c r="EX253" i="16"/>
  <c r="EO440" i="16"/>
  <c r="EP205" i="16"/>
  <c r="ET148" i="16"/>
  <c r="EX148" i="16"/>
  <c r="EW402" i="16"/>
  <c r="EV398" i="16"/>
  <c r="EX499" i="16"/>
  <c r="EX290" i="16"/>
  <c r="EX214" i="16"/>
  <c r="ET413" i="16"/>
  <c r="EW384" i="16"/>
  <c r="EV293" i="16"/>
  <c r="ET227" i="16"/>
  <c r="ET39" i="16"/>
  <c r="EW8" i="16"/>
  <c r="EQ415" i="16"/>
  <c r="EQ345" i="16"/>
  <c r="EO188" i="16"/>
  <c r="EV175" i="16"/>
  <c r="EX159" i="16"/>
  <c r="EV143" i="16"/>
  <c r="EX218" i="16"/>
  <c r="EV285" i="16"/>
  <c r="EX187" i="16"/>
  <c r="EV118" i="16"/>
  <c r="ET110" i="16"/>
  <c r="EW254" i="16"/>
  <c r="EW140" i="16"/>
  <c r="EX402" i="16"/>
  <c r="EW252" i="16"/>
  <c r="EX203" i="16"/>
  <c r="EX514" i="16"/>
  <c r="EW511" i="16"/>
  <c r="EW293" i="16"/>
  <c r="EX121" i="16"/>
  <c r="EW113" i="16"/>
  <c r="ET24" i="16"/>
  <c r="EX24" i="16"/>
  <c r="EX81" i="16"/>
  <c r="EW73" i="16"/>
  <c r="EO502" i="16"/>
  <c r="ER269" i="16"/>
  <c r="EQ388" i="16"/>
  <c r="EP4" i="16"/>
  <c r="ER478" i="16"/>
  <c r="EW414" i="16"/>
  <c r="EO470" i="16"/>
  <c r="EV526" i="16"/>
  <c r="ET531" i="16"/>
  <c r="EV502" i="16"/>
  <c r="EX217" i="16"/>
  <c r="EX431" i="16"/>
  <c r="EV428" i="16"/>
  <c r="EX351" i="16"/>
  <c r="EW280" i="16"/>
  <c r="EV240" i="16"/>
  <c r="EX415" i="16"/>
  <c r="EW408" i="16"/>
  <c r="ET186" i="16"/>
  <c r="EW123" i="16"/>
  <c r="EV28" i="16"/>
  <c r="EW12" i="16"/>
  <c r="ET91" i="16"/>
  <c r="EW83" i="16"/>
  <c r="ET59" i="16"/>
  <c r="ER16" i="16"/>
  <c r="EP401" i="16"/>
  <c r="EO241" i="16"/>
  <c r="EO187" i="16"/>
  <c r="ER338" i="16"/>
  <c r="ER328" i="16"/>
  <c r="EQ129" i="16"/>
  <c r="EQ299" i="16"/>
  <c r="EO244" i="16"/>
  <c r="EP343" i="16"/>
  <c r="EP325" i="16"/>
  <c r="EQ238" i="16"/>
  <c r="EQ174" i="16"/>
  <c r="ER162" i="16"/>
  <c r="EQ154" i="16"/>
  <c r="ER146" i="16"/>
  <c r="EQ138" i="16"/>
  <c r="EP353" i="16"/>
  <c r="ER50" i="16"/>
  <c r="EP233" i="16"/>
  <c r="EQ198" i="16"/>
  <c r="ER106" i="16"/>
  <c r="EQ163" i="16"/>
  <c r="EP139" i="16"/>
  <c r="EP64" i="16"/>
  <c r="EO367" i="16"/>
  <c r="ER367" i="16"/>
  <c r="ER87" i="16"/>
  <c r="EP456" i="16"/>
  <c r="EO155" i="16"/>
  <c r="EQ362" i="16"/>
  <c r="EO190" i="16"/>
  <c r="ER412" i="16"/>
  <c r="EQ104" i="16"/>
  <c r="EP80" i="16"/>
  <c r="ER68" i="16"/>
  <c r="EQ60" i="16"/>
  <c r="EP507" i="16"/>
  <c r="EQ32" i="16"/>
  <c r="ER490" i="16"/>
  <c r="ER309" i="16"/>
  <c r="ER85" i="16"/>
  <c r="EO61" i="16"/>
  <c r="ER509" i="16"/>
  <c r="EP479" i="16"/>
  <c r="EP324" i="16"/>
  <c r="EO153" i="16"/>
  <c r="EO429" i="16"/>
  <c r="EO533" i="16"/>
  <c r="EO504" i="16"/>
  <c r="EQ517" i="16"/>
  <c r="ER375" i="16"/>
  <c r="ER214" i="16"/>
  <c r="ER204" i="16"/>
  <c r="EP359" i="16"/>
  <c r="EP274" i="16"/>
  <c r="EP228" i="16"/>
  <c r="EP178" i="16"/>
  <c r="EO130" i="16"/>
  <c r="EP259" i="16"/>
  <c r="EP522" i="16"/>
  <c r="EP451" i="16"/>
  <c r="EO337" i="16"/>
  <c r="EO35" i="16"/>
  <c r="ER35" i="16"/>
  <c r="EQ10" i="16"/>
  <c r="EP441" i="16"/>
  <c r="ER462" i="16"/>
  <c r="EQ210" i="16"/>
  <c r="EP7" i="16"/>
  <c r="EP422" i="16"/>
  <c r="EO406" i="16"/>
  <c r="ER119" i="16"/>
  <c r="EQ518" i="16"/>
  <c r="EO520" i="16"/>
  <c r="EO287" i="16"/>
  <c r="ER287" i="16"/>
  <c r="ER390" i="16"/>
  <c r="EO295" i="16"/>
  <c r="EQ118" i="16"/>
  <c r="EP26" i="16"/>
  <c r="EP213" i="16"/>
  <c r="EW232" i="16"/>
  <c r="EX461" i="16"/>
  <c r="EW362" i="16"/>
  <c r="ET209" i="16"/>
  <c r="ET269" i="16"/>
  <c r="ET98" i="16"/>
  <c r="EV443" i="16"/>
  <c r="ET333" i="16"/>
  <c r="ET191" i="16"/>
  <c r="EW297" i="16"/>
  <c r="EW130" i="16"/>
  <c r="ET429" i="16"/>
  <c r="EW223" i="16"/>
  <c r="EW184" i="16"/>
  <c r="EX111" i="16"/>
  <c r="EX103" i="16"/>
  <c r="EW95" i="16"/>
  <c r="EX71" i="16"/>
  <c r="EW63" i="16"/>
  <c r="ET35" i="16"/>
  <c r="EP474" i="16"/>
  <c r="EO464" i="16"/>
  <c r="EP411" i="16"/>
  <c r="EO396" i="16"/>
  <c r="ER376" i="16"/>
  <c r="EO8" i="16"/>
  <c r="EQ97" i="16"/>
  <c r="EQ318" i="16"/>
  <c r="EQ206" i="16"/>
  <c r="EO425" i="16"/>
  <c r="EP290" i="16"/>
  <c r="EO176" i="16"/>
  <c r="EQ160" i="16"/>
  <c r="ER148" i="16"/>
  <c r="EO140" i="16"/>
  <c r="ER172" i="16"/>
  <c r="FA441" i="16"/>
  <c r="EY459" i="16"/>
  <c r="EY481" i="16"/>
  <c r="FB403" i="16"/>
  <c r="EZ165" i="16"/>
  <c r="FA141" i="16"/>
  <c r="EZ215" i="16"/>
  <c r="EZ190" i="16"/>
  <c r="FC358" i="16"/>
  <c r="FA104" i="16"/>
  <c r="FA98" i="16"/>
  <c r="FA74" i="16"/>
  <c r="FA438" i="16"/>
  <c r="EP275" i="16"/>
  <c r="EO439" i="16"/>
  <c r="EV533" i="16"/>
  <c r="EX510" i="16"/>
  <c r="EW133" i="16"/>
  <c r="ET263" i="16"/>
  <c r="EV100" i="16"/>
  <c r="EX92" i="16"/>
  <c r="EV438" i="16"/>
  <c r="EV193" i="16"/>
  <c r="EV23" i="16"/>
  <c r="EV119" i="16"/>
  <c r="ET106" i="16"/>
  <c r="EO527" i="16"/>
  <c r="ER527" i="16"/>
  <c r="ER236" i="16"/>
  <c r="EQ323" i="16"/>
  <c r="ER180" i="16"/>
  <c r="EP164" i="16"/>
  <c r="EO152" i="16"/>
  <c r="ER428" i="16"/>
  <c r="ER498" i="16"/>
  <c r="FB533" i="16"/>
  <c r="FB278" i="16"/>
  <c r="FA328" i="16"/>
  <c r="EZ256" i="16"/>
  <c r="EZ229" i="16"/>
  <c r="EY248" i="16"/>
  <c r="FC248" i="16"/>
  <c r="FB521" i="16"/>
  <c r="FB356" i="16"/>
  <c r="FA279" i="16"/>
  <c r="FA285" i="16"/>
  <c r="FB192" i="16"/>
  <c r="EY90" i="16"/>
  <c r="EY80" i="16"/>
  <c r="EY58" i="16"/>
  <c r="EZ443" i="16"/>
  <c r="EZ407" i="16"/>
  <c r="FA170" i="16"/>
  <c r="EY490" i="16"/>
  <c r="FA492" i="16"/>
  <c r="EZ405" i="16"/>
  <c r="FA483" i="16"/>
  <c r="FC301" i="16"/>
  <c r="EY88" i="16"/>
  <c r="FC88" i="16"/>
  <c r="FA72" i="16"/>
  <c r="EZ66" i="16"/>
  <c r="EY56" i="16"/>
  <c r="FC56" i="16"/>
  <c r="EX533" i="16"/>
  <c r="ET490" i="16"/>
  <c r="EV294" i="16"/>
  <c r="ET278" i="16"/>
  <c r="EV392" i="16"/>
  <c r="EV483" i="16"/>
  <c r="ET521" i="16"/>
  <c r="EX157" i="16"/>
  <c r="EW269" i="16"/>
  <c r="EV92" i="16"/>
  <c r="EV76" i="16"/>
  <c r="EV58" i="16"/>
  <c r="EV297" i="16"/>
  <c r="EX265" i="16"/>
  <c r="EV183" i="16"/>
  <c r="EX23" i="16"/>
  <c r="EW7" i="16"/>
  <c r="EW522" i="16"/>
  <c r="ET494" i="16"/>
  <c r="ET464" i="16"/>
  <c r="EX464" i="16"/>
  <c r="EV440" i="16"/>
  <c r="EX339" i="16"/>
  <c r="EW245" i="16"/>
  <c r="EW400" i="16"/>
  <c r="EX261" i="16"/>
  <c r="ET79" i="16"/>
  <c r="EQ211" i="16"/>
  <c r="EO392" i="16"/>
  <c r="EQ81" i="16"/>
  <c r="EO73" i="16"/>
  <c r="ER326" i="16"/>
  <c r="ER149" i="16"/>
  <c r="EP433" i="16"/>
  <c r="EO514" i="16"/>
  <c r="EQ383" i="16"/>
  <c r="ER278" i="16"/>
  <c r="EQ201" i="16"/>
  <c r="EP313" i="16"/>
  <c r="FC486" i="16"/>
  <c r="FB459" i="16"/>
  <c r="FC229" i="16"/>
  <c r="FC165" i="16"/>
  <c r="FC190" i="16"/>
  <c r="EZ98" i="16"/>
  <c r="FA14" i="16"/>
  <c r="EZ524" i="16"/>
  <c r="FA219" i="16"/>
  <c r="EY466" i="16"/>
  <c r="FA302" i="16"/>
  <c r="FA33" i="16"/>
  <c r="FC461" i="16"/>
  <c r="EY383" i="16"/>
  <c r="FB330" i="16"/>
  <c r="EZ133" i="16"/>
  <c r="FB361" i="16"/>
  <c r="EZ301" i="16"/>
  <c r="EY211" i="16"/>
  <c r="FC211" i="16"/>
  <c r="FB55" i="16"/>
  <c r="EY82" i="16"/>
  <c r="FC491" i="16"/>
  <c r="EY319" i="16"/>
  <c r="FB313" i="16"/>
  <c r="FA116" i="16"/>
  <c r="FA57" i="16"/>
  <c r="FD454" i="16"/>
  <c r="FG478" i="16"/>
  <c r="FH340" i="16"/>
  <c r="FH377" i="16"/>
  <c r="FE232" i="16"/>
  <c r="FE21" i="16"/>
  <c r="FD407" i="16"/>
  <c r="FH407" i="16"/>
  <c r="FE387" i="16"/>
  <c r="FH175" i="16"/>
  <c r="FF151" i="16"/>
  <c r="FH143" i="16"/>
  <c r="FD267" i="16"/>
  <c r="FG187" i="16"/>
  <c r="FF34" i="16"/>
  <c r="FG493" i="16"/>
  <c r="FG249" i="16"/>
  <c r="FG193" i="16"/>
  <c r="FE154" i="16"/>
  <c r="FC506" i="16"/>
  <c r="FB511" i="16"/>
  <c r="EY530" i="16"/>
  <c r="EZ282" i="16"/>
  <c r="FC282" i="16"/>
  <c r="FA217" i="16"/>
  <c r="FC405" i="16"/>
  <c r="FB373" i="16"/>
  <c r="EY346" i="16"/>
  <c r="EZ461" i="16"/>
  <c r="FA505" i="16"/>
  <c r="FB30" i="16"/>
  <c r="EZ468" i="16"/>
  <c r="FB333" i="16"/>
  <c r="FG535" i="16"/>
  <c r="FH449" i="16"/>
  <c r="FG270" i="16"/>
  <c r="FF519" i="16"/>
  <c r="FE401" i="16"/>
  <c r="FD457" i="16"/>
  <c r="FE479" i="16"/>
  <c r="FE206" i="16"/>
  <c r="FG180" i="16"/>
  <c r="FG147" i="16"/>
  <c r="FD233" i="16"/>
  <c r="FE275" i="16"/>
  <c r="FF360" i="16"/>
  <c r="FF114" i="16"/>
  <c r="FH529" i="16"/>
  <c r="FE225" i="16"/>
  <c r="FE174" i="16"/>
  <c r="FE142" i="16"/>
  <c r="FG347" i="16"/>
  <c r="FE422" i="16"/>
  <c r="FH422" i="16"/>
  <c r="FD19" i="16"/>
  <c r="FH19" i="16"/>
  <c r="FG503" i="16"/>
  <c r="FE523" i="16"/>
  <c r="FH436" i="16"/>
  <c r="FE432" i="16"/>
  <c r="FG355" i="16"/>
  <c r="FH240" i="16"/>
  <c r="FE408" i="16"/>
  <c r="FG188" i="16"/>
  <c r="FH125" i="16"/>
  <c r="FE12" i="16"/>
  <c r="FG93" i="16"/>
  <c r="FD85" i="16"/>
  <c r="FF318" i="16"/>
  <c r="FE391" i="16"/>
  <c r="FH301" i="16"/>
  <c r="FF70" i="16"/>
  <c r="FE62" i="16"/>
  <c r="FF6" i="16"/>
  <c r="FF172" i="16"/>
  <c r="FE164" i="16"/>
  <c r="FD156" i="16"/>
  <c r="FH156" i="16"/>
  <c r="FG148" i="16"/>
  <c r="FF140" i="16"/>
  <c r="FE132" i="16"/>
  <c r="FG410" i="16"/>
  <c r="FE378" i="16"/>
  <c r="FF427" i="16"/>
  <c r="FF492" i="16"/>
  <c r="FH421" i="16"/>
  <c r="FG401" i="16"/>
  <c r="FG256" i="16"/>
  <c r="FG29" i="16"/>
  <c r="FF356" i="16"/>
  <c r="FG317" i="16"/>
  <c r="FE163" i="16"/>
  <c r="FE131" i="16"/>
  <c r="FH291" i="16"/>
  <c r="FD181" i="16"/>
  <c r="FH181" i="16"/>
  <c r="FH368" i="16"/>
  <c r="FF309" i="16"/>
  <c r="FE192" i="16"/>
  <c r="FE96" i="16"/>
  <c r="FG80" i="16"/>
  <c r="FE64" i="16"/>
  <c r="FG26" i="16"/>
  <c r="FD10" i="16"/>
  <c r="FD468" i="16"/>
  <c r="FH468" i="16"/>
  <c r="FE333" i="16"/>
  <c r="FF315" i="16"/>
  <c r="FF238" i="16"/>
  <c r="FG158" i="16"/>
  <c r="FF414" i="16"/>
  <c r="FE208" i="16"/>
  <c r="FE38" i="16"/>
  <c r="FH38" i="16"/>
  <c r="FG460" i="16"/>
  <c r="FD526" i="16"/>
  <c r="FE496" i="16"/>
  <c r="FG444" i="16"/>
  <c r="FD424" i="16"/>
  <c r="FH424" i="16"/>
  <c r="FE335" i="16"/>
  <c r="FD323" i="16"/>
  <c r="FG217" i="16"/>
  <c r="FD436" i="16"/>
  <c r="FD426" i="16"/>
  <c r="FE280" i="16"/>
  <c r="FD240" i="16"/>
  <c r="FD417" i="16"/>
  <c r="FG61" i="16"/>
  <c r="FE246" i="16"/>
  <c r="FH246" i="16"/>
  <c r="FG44" i="16"/>
  <c r="FG22" i="16"/>
  <c r="FF504" i="16"/>
  <c r="FD456" i="16"/>
  <c r="FH456" i="16"/>
  <c r="FH322" i="16"/>
  <c r="FE351" i="16"/>
  <c r="FG105" i="16"/>
  <c r="FE93" i="16"/>
  <c r="EP17" i="16"/>
  <c r="ER194" i="16"/>
  <c r="EP365" i="16"/>
  <c r="EP449" i="16"/>
  <c r="ER368" i="16"/>
  <c r="EP465" i="16"/>
  <c r="ER208" i="16"/>
  <c r="EV445" i="16"/>
  <c r="EV476" i="16"/>
  <c r="EX349" i="16"/>
  <c r="EW197" i="16"/>
  <c r="EX21" i="16"/>
  <c r="EP521" i="16"/>
  <c r="EW407" i="16"/>
  <c r="EV342" i="16"/>
  <c r="EX332" i="16"/>
  <c r="EW331" i="16"/>
  <c r="EV204" i="16"/>
  <c r="EX167" i="16"/>
  <c r="EV151" i="16"/>
  <c r="EX135" i="16"/>
  <c r="EV230" i="16"/>
  <c r="ET253" i="16"/>
  <c r="EV120" i="16"/>
  <c r="ET112" i="16"/>
  <c r="EX112" i="16"/>
  <c r="ET525" i="16"/>
  <c r="EX313" i="16"/>
  <c r="EW178" i="16"/>
  <c r="EV172" i="16"/>
  <c r="EV154" i="16"/>
  <c r="EW146" i="16"/>
  <c r="EV138" i="16"/>
  <c r="EX382" i="16"/>
  <c r="EW344" i="16"/>
  <c r="ET310" i="16"/>
  <c r="EW260" i="16"/>
  <c r="EV53" i="16"/>
  <c r="EX11" i="16"/>
  <c r="EW3" i="16"/>
  <c r="ET456" i="16"/>
  <c r="EX456" i="16"/>
  <c r="ET499" i="16"/>
  <c r="EV321" i="16"/>
  <c r="ET298" i="16"/>
  <c r="EW282" i="16"/>
  <c r="EW179" i="16"/>
  <c r="ET247" i="16"/>
  <c r="EW121" i="16"/>
  <c r="EX89" i="16"/>
  <c r="EW81" i="16"/>
  <c r="EO36" i="16"/>
  <c r="EQ131" i="16"/>
  <c r="EP251" i="16"/>
  <c r="EQ483" i="16"/>
  <c r="ER282" i="16"/>
  <c r="EP171" i="16"/>
  <c r="EP199" i="16"/>
  <c r="EO170" i="16"/>
  <c r="ER122" i="16"/>
  <c r="FA458" i="16"/>
  <c r="EY508" i="16"/>
  <c r="FB478" i="16"/>
  <c r="FA447" i="16"/>
  <c r="FA475" i="16"/>
  <c r="FC532" i="16"/>
  <c r="FB423" i="16"/>
  <c r="EY381" i="16"/>
  <c r="FA234" i="16"/>
  <c r="FB246" i="16"/>
  <c r="FA25" i="16"/>
  <c r="EY17" i="16"/>
  <c r="FA484" i="16"/>
  <c r="EY470" i="16"/>
  <c r="FC372" i="16"/>
  <c r="FC337" i="16"/>
  <c r="FC169" i="16"/>
  <c r="FC137" i="16"/>
  <c r="EY129" i="16"/>
  <c r="EZ271" i="16"/>
  <c r="FA255" i="16"/>
  <c r="FB221" i="16"/>
  <c r="FA102" i="16"/>
  <c r="EY94" i="16"/>
  <c r="FA70" i="16"/>
  <c r="EY62" i="16"/>
  <c r="FB108" i="16"/>
  <c r="FA334" i="16"/>
  <c r="EY320" i="16"/>
  <c r="EY128" i="16"/>
  <c r="FC374" i="16"/>
  <c r="FB394" i="16"/>
  <c r="EZ357" i="16"/>
  <c r="FC464" i="16"/>
  <c r="FB502" i="16"/>
  <c r="EY448" i="16"/>
  <c r="EZ440" i="16"/>
  <c r="FA322" i="16"/>
  <c r="EY435" i="16"/>
  <c r="ER263" i="16"/>
  <c r="EO459" i="16"/>
  <c r="EO341" i="16"/>
  <c r="EQ217" i="16"/>
  <c r="EP126" i="16"/>
  <c r="EP79" i="16"/>
  <c r="EP115" i="16"/>
  <c r="EP132" i="16"/>
  <c r="ER254" i="16"/>
  <c r="EO344" i="16"/>
  <c r="EQ215" i="16"/>
  <c r="EO44" i="16"/>
  <c r="ER366" i="16"/>
  <c r="ER220" i="16"/>
  <c r="EQ71" i="16"/>
  <c r="EQ399" i="16"/>
  <c r="EQ416" i="16"/>
  <c r="EQ56" i="16"/>
  <c r="FC515" i="16"/>
  <c r="FB327" i="16"/>
  <c r="EZ393" i="16"/>
  <c r="EZ340" i="16"/>
  <c r="EZ276" i="16"/>
  <c r="EY453" i="16"/>
  <c r="EZ489" i="16"/>
  <c r="EY391" i="16"/>
  <c r="EZ337" i="16"/>
  <c r="EY329" i="16"/>
  <c r="EY161" i="16"/>
  <c r="FB153" i="16"/>
  <c r="EY262" i="16"/>
  <c r="FC201" i="16"/>
  <c r="FB303" i="16"/>
  <c r="FA237" i="16"/>
  <c r="FB306" i="16"/>
  <c r="EY288" i="16"/>
  <c r="EZ86" i="16"/>
  <c r="EZ76" i="16"/>
  <c r="EZ70" i="16"/>
  <c r="FC435" i="16"/>
  <c r="EZ431" i="16"/>
  <c r="EZ415" i="16"/>
  <c r="EY400" i="16"/>
  <c r="FA186" i="16"/>
  <c r="EY123" i="16"/>
  <c r="FC123" i="16"/>
  <c r="EY83" i="16"/>
  <c r="FC83" i="16"/>
  <c r="EY43" i="16"/>
  <c r="FC43" i="16"/>
  <c r="EY342" i="16"/>
  <c r="EY222" i="16"/>
  <c r="FA178" i="16"/>
  <c r="EZ310" i="16"/>
  <c r="FA376" i="16"/>
  <c r="EZ535" i="16"/>
  <c r="EZ465" i="16"/>
  <c r="FC449" i="16"/>
  <c r="FA270" i="16"/>
  <c r="FA325" i="16"/>
  <c r="EZ371" i="16"/>
  <c r="FC226" i="16"/>
  <c r="EZ352" i="16"/>
  <c r="FC488" i="16"/>
  <c r="FA362" i="16"/>
  <c r="EZ341" i="16"/>
  <c r="FB204" i="16"/>
  <c r="FB139" i="16"/>
  <c r="EY291" i="16"/>
  <c r="EZ181" i="16"/>
  <c r="EY307" i="16"/>
  <c r="FC307" i="16"/>
  <c r="FA122" i="16"/>
  <c r="EZ114" i="16"/>
  <c r="EX305" i="16"/>
  <c r="EX481" i="16"/>
  <c r="EX173" i="16"/>
  <c r="ET185" i="16"/>
  <c r="EV84" i="16"/>
  <c r="EX76" i="16"/>
  <c r="EW36" i="16"/>
  <c r="EW395" i="16"/>
  <c r="EV250" i="16"/>
  <c r="EQ417" i="16"/>
  <c r="EP500" i="16"/>
  <c r="EO57" i="16"/>
  <c r="EQ298" i="16"/>
  <c r="ER267" i="16"/>
  <c r="EO526" i="16"/>
  <c r="ER315" i="16"/>
  <c r="EO230" i="16"/>
  <c r="EO134" i="16"/>
  <c r="EQ291" i="16"/>
  <c r="EP147" i="16"/>
  <c r="EO431" i="16"/>
  <c r="ER431" i="16"/>
  <c r="EQ207" i="16"/>
  <c r="EP398" i="16"/>
  <c r="ER100" i="16"/>
  <c r="EQ88" i="16"/>
  <c r="EQ532" i="16"/>
  <c r="EP302" i="16"/>
  <c r="EP110" i="16"/>
  <c r="FB454" i="16"/>
  <c r="FC393" i="16"/>
  <c r="EZ375" i="16"/>
  <c r="EY372" i="16"/>
  <c r="FA343" i="16"/>
  <c r="EZ169" i="16"/>
  <c r="EZ137" i="16"/>
  <c r="EZ201" i="16"/>
  <c r="EY198" i="16"/>
  <c r="EZ363" i="16"/>
  <c r="FC287" i="16"/>
  <c r="FA241" i="16"/>
  <c r="EY189" i="16"/>
  <c r="FB102" i="16"/>
  <c r="EY92" i="16"/>
  <c r="FC92" i="16"/>
  <c r="EZ84" i="16"/>
  <c r="EY60" i="16"/>
  <c r="FC60" i="16"/>
  <c r="FB45" i="16"/>
  <c r="EZ6" i="16"/>
  <c r="FB513" i="16"/>
  <c r="FA314" i="16"/>
  <c r="FB406" i="16"/>
  <c r="FB42" i="16"/>
  <c r="FB31" i="16"/>
  <c r="FA472" i="16"/>
  <c r="EY522" i="16"/>
  <c r="FB501" i="16"/>
  <c r="EZ366" i="16"/>
  <c r="FC366" i="16"/>
  <c r="EZ316" i="16"/>
  <c r="EZ380" i="16"/>
  <c r="FA184" i="16"/>
  <c r="FB51" i="16"/>
  <c r="FC4" i="16"/>
  <c r="FB143" i="16"/>
  <c r="EZ178" i="16"/>
  <c r="EY414" i="16"/>
  <c r="FA310" i="16"/>
  <c r="EZ449" i="16"/>
  <c r="EZ519" i="16"/>
  <c r="EZ510" i="16"/>
  <c r="FC385" i="16"/>
  <c r="EZ289" i="16"/>
  <c r="FA44" i="16"/>
  <c r="EY488" i="16"/>
  <c r="FA477" i="16"/>
  <c r="EZ457" i="16"/>
  <c r="FA479" i="16"/>
  <c r="EZ399" i="16"/>
  <c r="FA379" i="16"/>
  <c r="EY258" i="16"/>
  <c r="EZ206" i="16"/>
  <c r="EZ155" i="16"/>
  <c r="FA147" i="16"/>
  <c r="FC26" i="16"/>
  <c r="FA338" i="16"/>
  <c r="EY249" i="16"/>
  <c r="EY22" i="16"/>
  <c r="FC390" i="16"/>
  <c r="FC357" i="16"/>
  <c r="EZ235" i="16"/>
  <c r="EY15" i="16"/>
  <c r="FC15" i="16"/>
  <c r="EY531" i="16"/>
  <c r="FB474" i="16"/>
  <c r="EZ322" i="16"/>
  <c r="EY353" i="16"/>
  <c r="FB351" i="16"/>
  <c r="FC205" i="16"/>
  <c r="FA348" i="16"/>
  <c r="EZ115" i="16"/>
  <c r="FB20" i="16"/>
  <c r="FA99" i="16"/>
  <c r="EZ75" i="16"/>
  <c r="FA67" i="16"/>
  <c r="FB272" i="16"/>
  <c r="FA216" i="16"/>
  <c r="FC465" i="16"/>
  <c r="EZ427" i="16"/>
  <c r="EY421" i="16"/>
  <c r="EY292" i="16"/>
  <c r="FC292" i="16"/>
  <c r="EZ224" i="16"/>
  <c r="EY305" i="16"/>
  <c r="FC289" i="16"/>
  <c r="FA273" i="16"/>
  <c r="FB46" i="16"/>
  <c r="FA29" i="16"/>
  <c r="FC457" i="16"/>
  <c r="EZ534" i="16"/>
  <c r="FA370" i="16"/>
  <c r="FC341" i="16"/>
  <c r="EZ332" i="16"/>
  <c r="FC206" i="16"/>
  <c r="FB171" i="16"/>
  <c r="FC291" i="16"/>
  <c r="EZ275" i="16"/>
  <c r="FA259" i="16"/>
  <c r="EZ311" i="16"/>
  <c r="FA114" i="16"/>
  <c r="EZ238" i="16"/>
  <c r="EY193" i="16"/>
  <c r="EZ172" i="16"/>
  <c r="FA142" i="16"/>
  <c r="EZ140" i="16"/>
  <c r="EZ134" i="16"/>
  <c r="FA410" i="16"/>
  <c r="FB265" i="16"/>
  <c r="FC38" i="16"/>
  <c r="FB507" i="16"/>
  <c r="FA503" i="16"/>
  <c r="FB494" i="16"/>
  <c r="EZ451" i="16"/>
  <c r="FC523" i="16"/>
  <c r="FA236" i="16"/>
  <c r="EZ125" i="16"/>
  <c r="EZ85" i="16"/>
  <c r="FC85" i="16"/>
  <c r="FA230" i="16"/>
  <c r="EZ493" i="16"/>
  <c r="EZ527" i="16"/>
  <c r="FB525" i="16"/>
  <c r="EZ214" i="16"/>
  <c r="EY227" i="16"/>
  <c r="FC227" i="16"/>
  <c r="FE490" i="16"/>
  <c r="FH490" i="16"/>
  <c r="FE467" i="16"/>
  <c r="FF294" i="16"/>
  <c r="FE278" i="16"/>
  <c r="FH278" i="16"/>
  <c r="FD229" i="16"/>
  <c r="FH229" i="16"/>
  <c r="FD461" i="16"/>
  <c r="FH521" i="16"/>
  <c r="FF481" i="16"/>
  <c r="FF329" i="16"/>
  <c r="FH173" i="16"/>
  <c r="FD141" i="16"/>
  <c r="FE133" i="16"/>
  <c r="FG215" i="16"/>
  <c r="FE201" i="16"/>
  <c r="FB112" i="16"/>
  <c r="EY10" i="16"/>
  <c r="EY529" i="16"/>
  <c r="FB473" i="16"/>
  <c r="EZ338" i="16"/>
  <c r="FA166" i="16"/>
  <c r="EY158" i="16"/>
  <c r="EZ150" i="16"/>
  <c r="FA252" i="16"/>
  <c r="FC297" i="16"/>
  <c r="EY243" i="16"/>
  <c r="FC243" i="16"/>
  <c r="FB19" i="16"/>
  <c r="EY507" i="16"/>
  <c r="EY456" i="16"/>
  <c r="FA469" i="16"/>
  <c r="FA446" i="16"/>
  <c r="EZ442" i="16"/>
  <c r="EY417" i="16"/>
  <c r="EZ384" i="16"/>
  <c r="EY8" i="16"/>
  <c r="FC8" i="16"/>
  <c r="FA93" i="16"/>
  <c r="FB69" i="16"/>
  <c r="FA61" i="16"/>
  <c r="FB445" i="16"/>
  <c r="FB326" i="16"/>
  <c r="EY283" i="16"/>
  <c r="FC283" i="16"/>
  <c r="FB267" i="16"/>
  <c r="EY309" i="16"/>
  <c r="FC253" i="16"/>
  <c r="EY500" i="16"/>
  <c r="FC499" i="16"/>
  <c r="EZ32" i="16"/>
  <c r="EY16" i="16"/>
  <c r="FC377" i="16"/>
  <c r="EY536" i="16"/>
  <c r="EY387" i="16"/>
  <c r="FC387" i="16"/>
  <c r="FA144" i="16"/>
  <c r="FA203" i="16"/>
  <c r="EZ420" i="16"/>
  <c r="FC202" i="16"/>
  <c r="EY73" i="16"/>
  <c r="EZ65" i="16"/>
  <c r="FC65" i="16"/>
  <c r="FE19" i="16"/>
  <c r="FF526" i="16"/>
  <c r="FF424" i="16"/>
  <c r="FE323" i="16"/>
  <c r="FF426" i="16"/>
  <c r="FH355" i="16"/>
  <c r="FE240" i="16"/>
  <c r="FH388" i="16"/>
  <c r="FE125" i="16"/>
  <c r="FF117" i="16"/>
  <c r="FD93" i="16"/>
  <c r="FE85" i="16"/>
  <c r="FD61" i="16"/>
  <c r="FG524" i="16"/>
  <c r="FG459" i="16"/>
  <c r="FD389" i="16"/>
  <c r="FG365" i="16"/>
  <c r="FD33" i="16"/>
  <c r="FF483" i="16"/>
  <c r="FG505" i="16"/>
  <c r="FG383" i="16"/>
  <c r="FE330" i="16"/>
  <c r="FE165" i="16"/>
  <c r="FG228" i="16"/>
  <c r="FG279" i="16"/>
  <c r="FD244" i="16"/>
  <c r="FD185" i="16"/>
  <c r="FE241" i="16"/>
  <c r="FG55" i="16"/>
  <c r="FF98" i="16"/>
  <c r="FD90" i="16"/>
  <c r="FF74" i="16"/>
  <c r="FF66" i="16"/>
  <c r="FD58" i="16"/>
  <c r="FE30" i="16"/>
  <c r="FF438" i="16"/>
  <c r="FH516" i="16"/>
  <c r="FF220" i="16"/>
  <c r="FB166" i="16"/>
  <c r="EY156" i="16"/>
  <c r="FC156" i="16"/>
  <c r="EZ148" i="16"/>
  <c r="FA134" i="16"/>
  <c r="EY418" i="16"/>
  <c r="FA344" i="16"/>
  <c r="FC439" i="16"/>
  <c r="FB268" i="16"/>
  <c r="FA260" i="16"/>
  <c r="FA281" i="16"/>
  <c r="EY126" i="16"/>
  <c r="EZ504" i="16"/>
  <c r="FC456" i="16"/>
  <c r="EY450" i="16"/>
  <c r="EZ355" i="16"/>
  <c r="EZ404" i="16"/>
  <c r="EY117" i="16"/>
  <c r="FB109" i="16"/>
  <c r="FB107" i="16"/>
  <c r="FB101" i="16"/>
  <c r="EY77" i="16"/>
  <c r="FA5" i="16"/>
  <c r="EZ159" i="16"/>
  <c r="EY151" i="16"/>
  <c r="FC151" i="16"/>
  <c r="FB230" i="16"/>
  <c r="FA308" i="16"/>
  <c r="EY225" i="16"/>
  <c r="EZ377" i="16"/>
  <c r="FC369" i="16"/>
  <c r="FB13" i="16"/>
  <c r="FB536" i="16"/>
  <c r="FA485" i="16"/>
  <c r="EY317" i="16"/>
  <c r="EY244" i="16"/>
  <c r="FC244" i="16"/>
  <c r="FB124" i="16"/>
  <c r="EZ160" i="16"/>
  <c r="EY53" i="16"/>
  <c r="EY27" i="16"/>
  <c r="FC27" i="16"/>
  <c r="FB11" i="16"/>
  <c r="EY298" i="16"/>
  <c r="EY274" i="16"/>
  <c r="FB247" i="16"/>
  <c r="EZ202" i="16"/>
  <c r="FF533" i="16"/>
  <c r="FE452" i="16"/>
  <c r="FG302" i="16"/>
  <c r="FE405" i="16"/>
  <c r="FF373" i="16"/>
  <c r="FG264" i="16"/>
  <c r="FD194" i="16"/>
  <c r="FD365" i="16"/>
  <c r="FG182" i="16"/>
  <c r="FF512" i="16"/>
  <c r="FE536" i="16"/>
  <c r="FF403" i="16"/>
  <c r="FH329" i="16"/>
  <c r="FD190" i="16"/>
  <c r="FG211" i="16"/>
  <c r="FE116" i="16"/>
  <c r="FD82" i="16"/>
  <c r="FD516" i="16"/>
  <c r="FF443" i="16"/>
  <c r="FD176" i="16"/>
  <c r="FH176" i="16"/>
  <c r="FF160" i="16"/>
  <c r="FD144" i="16"/>
  <c r="FH144" i="16"/>
  <c r="FF406" i="16"/>
  <c r="FD402" i="16"/>
  <c r="FF395" i="16"/>
  <c r="FG390" i="16"/>
  <c r="FF386" i="16"/>
  <c r="FG394" i="16"/>
  <c r="FE300" i="16"/>
  <c r="FE250" i="16"/>
  <c r="FG183" i="16"/>
  <c r="FF50" i="16"/>
  <c r="FD23" i="16"/>
  <c r="FF518" i="16"/>
  <c r="FD514" i="16"/>
  <c r="FH500" i="16"/>
  <c r="FF324" i="16"/>
  <c r="FF212" i="16"/>
  <c r="FG420" i="16"/>
  <c r="FF364" i="16"/>
  <c r="FG200" i="16"/>
  <c r="FH396" i="16"/>
  <c r="FG111" i="16"/>
  <c r="FE32" i="16"/>
  <c r="FD95" i="16"/>
  <c r="FF79" i="16"/>
  <c r="FD527" i="16"/>
  <c r="FH527" i="16"/>
  <c r="FG506" i="16"/>
  <c r="FH190" i="16"/>
  <c r="FF263" i="16"/>
  <c r="FH244" i="16"/>
  <c r="FE312" i="16"/>
  <c r="FG216" i="16"/>
  <c r="FD124" i="16"/>
  <c r="FH124" i="16"/>
  <c r="FH90" i="16"/>
  <c r="FH58" i="16"/>
  <c r="FG491" i="16"/>
  <c r="FF319" i="16"/>
  <c r="FE168" i="16"/>
  <c r="FG152" i="16"/>
  <c r="FE136" i="16"/>
  <c r="FH395" i="16"/>
  <c r="FG210" i="16"/>
  <c r="FE7" i="16"/>
  <c r="FG425" i="16"/>
  <c r="FH339" i="16"/>
  <c r="FD130" i="16"/>
  <c r="FH433" i="16"/>
  <c r="FG245" i="16"/>
  <c r="FG411" i="16"/>
  <c r="FH195" i="16"/>
  <c r="FE127" i="16"/>
  <c r="FH106" i="16"/>
  <c r="FF16" i="16"/>
  <c r="FF103" i="16"/>
  <c r="FH95" i="16"/>
  <c r="FF71" i="16"/>
  <c r="FH63" i="16"/>
  <c r="FD367" i="16"/>
  <c r="FD17" i="16"/>
  <c r="FF169" i="16"/>
  <c r="FF262" i="16"/>
  <c r="FD198" i="16"/>
  <c r="FG78" i="16"/>
  <c r="FD434" i="16"/>
  <c r="FF415" i="16"/>
  <c r="FF404" i="16"/>
  <c r="FH374" i="16"/>
  <c r="FE191" i="16"/>
  <c r="FE210" i="16"/>
  <c r="FH23" i="16"/>
  <c r="FF517" i="16"/>
  <c r="FD466" i="16"/>
  <c r="FD339" i="16"/>
  <c r="FH429" i="16"/>
  <c r="FG296" i="16"/>
  <c r="FF419" i="16"/>
  <c r="FE376" i="16"/>
  <c r="FD195" i="16"/>
  <c r="FG119" i="16"/>
  <c r="FD106" i="16"/>
  <c r="FD63" i="16"/>
  <c r="FH445" i="16"/>
  <c r="FF532" i="16"/>
  <c r="FE510" i="16"/>
  <c r="FH510" i="16"/>
  <c r="FE349" i="16"/>
  <c r="FD340" i="16"/>
  <c r="FH276" i="16"/>
  <c r="FH13" i="16"/>
  <c r="FG5" i="16"/>
  <c r="FD143" i="16"/>
  <c r="FE196" i="16"/>
  <c r="FG288" i="16"/>
  <c r="FD218" i="16"/>
  <c r="FE253" i="16"/>
  <c r="FG118" i="16"/>
  <c r="FD110" i="16"/>
  <c r="FE100" i="16"/>
  <c r="FG84" i="16"/>
  <c r="FE68" i="16"/>
  <c r="FE108" i="16"/>
  <c r="FD36" i="16"/>
  <c r="FH36" i="16"/>
  <c r="FH254" i="16"/>
  <c r="FH178" i="16"/>
  <c r="FG170" i="16"/>
  <c r="FF412" i="16"/>
  <c r="FG310" i="16"/>
  <c r="FD497" i="16"/>
  <c r="FE511" i="16"/>
  <c r="FF464" i="16"/>
  <c r="FG499" i="16"/>
  <c r="FH290" i="16"/>
  <c r="FH202" i="16"/>
  <c r="FE400" i="16"/>
  <c r="FF380" i="16"/>
  <c r="FD348" i="16"/>
  <c r="FG348" i="16"/>
  <c r="FE39" i="16"/>
  <c r="FH97" i="16"/>
  <c r="FH65" i="16"/>
  <c r="FF423" i="16"/>
  <c r="FG381" i="16"/>
  <c r="FD246" i="16"/>
  <c r="FD44" i="16"/>
  <c r="FH44" i="16"/>
  <c r="FE49" i="16"/>
  <c r="FE453" i="16"/>
  <c r="FH169" i="16"/>
  <c r="FD363" i="16"/>
  <c r="FG70" i="16"/>
  <c r="FE22" i="16"/>
  <c r="FH22" i="16"/>
  <c r="FG6" i="16"/>
  <c r="FF418" i="16"/>
  <c r="FG268" i="16"/>
  <c r="FD357" i="16"/>
  <c r="FE504" i="16"/>
  <c r="FF456" i="16"/>
  <c r="FF351" i="16"/>
  <c r="FD293" i="16"/>
  <c r="FH293" i="16"/>
  <c r="FF105" i="16"/>
  <c r="FF83" i="16"/>
  <c r="FF462" i="16"/>
  <c r="FD304" i="16"/>
  <c r="FH304" i="16"/>
  <c r="FG455" i="16"/>
  <c r="FD409" i="16"/>
  <c r="FG392" i="16"/>
  <c r="FD276" i="16"/>
  <c r="FF197" i="16"/>
  <c r="FF369" i="16"/>
  <c r="FD305" i="16"/>
  <c r="FH305" i="16"/>
  <c r="FG289" i="16"/>
  <c r="FF273" i="16"/>
  <c r="FF219" i="16"/>
  <c r="FH41" i="16"/>
  <c r="FD13" i="16"/>
  <c r="FG484" i="16"/>
  <c r="FF487" i="16"/>
  <c r="FF485" i="16"/>
  <c r="FF372" i="16"/>
  <c r="FF342" i="16"/>
  <c r="FE341" i="16"/>
  <c r="FF331" i="16"/>
  <c r="FD175" i="16"/>
  <c r="FF159" i="16"/>
  <c r="FF437" i="16"/>
  <c r="FF283" i="16"/>
  <c r="FE251" i="16"/>
  <c r="FG18" i="16"/>
  <c r="FE320" i="16"/>
  <c r="FD254" i="16"/>
  <c r="FG162" i="16"/>
  <c r="FG138" i="16"/>
  <c r="FF199" i="16"/>
  <c r="FF297" i="16"/>
  <c r="FG281" i="16"/>
  <c r="FD53" i="16"/>
  <c r="FG472" i="16"/>
  <c r="FE494" i="16"/>
  <c r="FH494" i="16"/>
  <c r="FD530" i="16"/>
  <c r="FG274" i="16"/>
  <c r="FD179" i="16"/>
  <c r="FH179" i="16"/>
  <c r="FD202" i="16"/>
  <c r="FH227" i="16"/>
  <c r="FH37" i="16"/>
  <c r="FF20" i="16"/>
  <c r="FF89" i="16"/>
  <c r="FG73" i="16"/>
  <c r="FF40" i="16"/>
  <c r="FD458" i="16"/>
  <c r="FH515" i="16"/>
  <c r="FE476" i="16"/>
  <c r="FD381" i="16"/>
  <c r="FG292" i="16"/>
  <c r="FF234" i="16"/>
  <c r="FD352" i="16"/>
  <c r="FG352" i="16"/>
  <c r="FG25" i="16"/>
  <c r="FH17" i="16"/>
  <c r="FD488" i="16"/>
  <c r="FH488" i="16"/>
  <c r="FF391" i="16"/>
  <c r="FG370" i="16"/>
  <c r="FH363" i="16"/>
  <c r="FG306" i="16"/>
  <c r="FF221" i="16"/>
  <c r="FE301" i="16"/>
  <c r="FG189" i="16"/>
  <c r="FF120" i="16"/>
  <c r="FE112" i="16"/>
  <c r="FE528" i="16"/>
  <c r="FH334" i="16"/>
  <c r="FE382" i="16"/>
  <c r="FH382" i="16"/>
  <c r="FF378" i="16"/>
  <c r="FG357" i="16"/>
  <c r="FF322" i="16"/>
  <c r="FE384" i="16"/>
  <c r="FH105" i="16"/>
  <c r="FF24" i="16"/>
  <c r="FE8" i="16"/>
  <c r="FD99" i="16"/>
  <c r="FH99" i="16"/>
  <c r="EF124" i="16"/>
  <c r="EO147" i="16"/>
  <c r="ER147" i="16"/>
  <c r="EO88" i="16"/>
  <c r="EP532" i="16"/>
  <c r="EO434" i="16"/>
  <c r="EZ463" i="16"/>
  <c r="EZ462" i="16"/>
  <c r="FA318" i="16"/>
  <c r="FB532" i="16"/>
  <c r="EY367" i="16"/>
  <c r="FB381" i="16"/>
  <c r="EZ9" i="16"/>
  <c r="FC9" i="16"/>
  <c r="FB49" i="16"/>
  <c r="EZ391" i="16"/>
  <c r="EZ372" i="16"/>
  <c r="FB343" i="16"/>
  <c r="EZ145" i="16"/>
  <c r="FA262" i="16"/>
  <c r="EY201" i="16"/>
  <c r="FA198" i="16"/>
  <c r="FA363" i="16"/>
  <c r="FC303" i="16"/>
  <c r="EZ241" i="16"/>
  <c r="EY100" i="16"/>
  <c r="FC78" i="16"/>
  <c r="FB76" i="16"/>
  <c r="EY68" i="16"/>
  <c r="FA45" i="16"/>
  <c r="EZ513" i="16"/>
  <c r="FA359" i="16"/>
  <c r="FB412" i="16"/>
  <c r="FB345" i="16"/>
  <c r="FA42" i="16"/>
  <c r="EZ15" i="16"/>
  <c r="EZ472" i="16"/>
  <c r="FA522" i="16"/>
  <c r="FA531" i="16"/>
  <c r="FA464" i="16"/>
  <c r="EZ474" i="16"/>
  <c r="FC440" i="16"/>
  <c r="FA434" i="16"/>
  <c r="FC351" i="16"/>
  <c r="FA105" i="16"/>
  <c r="FC20" i="16"/>
  <c r="FB331" i="16"/>
  <c r="FB135" i="16"/>
  <c r="EY437" i="16"/>
  <c r="FA272" i="16"/>
  <c r="FC272" i="16"/>
  <c r="FB216" i="16"/>
  <c r="FB414" i="16"/>
  <c r="FC497" i="16"/>
  <c r="ER54" i="16"/>
  <c r="ER52" i="16"/>
  <c r="ER34" i="16"/>
  <c r="ER256" i="16"/>
  <c r="ER246" i="16"/>
  <c r="EO463" i="16"/>
  <c r="ER463" i="16"/>
  <c r="EQ250" i="16"/>
  <c r="ER38" i="16"/>
  <c r="EO297" i="16"/>
  <c r="EO235" i="16"/>
  <c r="EV515" i="16"/>
  <c r="EX463" i="16"/>
  <c r="EQ534" i="16"/>
  <c r="EO450" i="16"/>
  <c r="ET381" i="16"/>
  <c r="ET246" i="16"/>
  <c r="EV17" i="16"/>
  <c r="ET49" i="16"/>
  <c r="EW453" i="16"/>
  <c r="EV343" i="16"/>
  <c r="ET317" i="16"/>
  <c r="ET153" i="16"/>
  <c r="EV198" i="16"/>
  <c r="EL338" i="16"/>
  <c r="EJ328" i="16"/>
  <c r="EJ179" i="16"/>
  <c r="EN175" i="16"/>
  <c r="EK294" i="16"/>
  <c r="EN359" i="16"/>
  <c r="EM321" i="16"/>
  <c r="EM238" i="16"/>
  <c r="EJ174" i="16"/>
  <c r="EK166" i="16"/>
  <c r="EN158" i="16"/>
  <c r="EN146" i="16"/>
  <c r="EN50" i="16"/>
  <c r="EN470" i="16"/>
  <c r="EK280" i="16"/>
  <c r="EN264" i="16"/>
  <c r="EK210" i="16"/>
  <c r="EL209" i="16"/>
  <c r="EJ165" i="16"/>
  <c r="EJ133" i="16"/>
  <c r="EM393" i="16"/>
  <c r="EJ236" i="16"/>
  <c r="EI7" i="16"/>
  <c r="EG35" i="16"/>
  <c r="EJ527" i="16"/>
  <c r="EN527" i="16"/>
  <c r="EL488" i="16"/>
  <c r="EJ480" i="16"/>
  <c r="EJ200" i="16"/>
  <c r="EL257" i="16"/>
  <c r="EK379" i="16"/>
  <c r="EN190" i="16"/>
  <c r="EM462" i="16"/>
  <c r="EL364" i="16"/>
  <c r="EJ306" i="16"/>
  <c r="EK221" i="16"/>
  <c r="EK194" i="16"/>
  <c r="EN408" i="16"/>
  <c r="EN361" i="16"/>
  <c r="EN136" i="16"/>
  <c r="EL430" i="16"/>
  <c r="EN30" i="16"/>
  <c r="EN18" i="16"/>
  <c r="EJ10" i="16"/>
  <c r="EG486" i="16"/>
  <c r="EE525" i="16"/>
  <c r="EG525" i="16"/>
  <c r="EH485" i="16"/>
  <c r="EJ385" i="16"/>
  <c r="EJ216" i="16"/>
  <c r="EJ235" i="16"/>
  <c r="EL217" i="16"/>
  <c r="EN81" i="16"/>
  <c r="EJ73" i="16"/>
  <c r="EM69" i="16"/>
  <c r="EF471" i="16"/>
  <c r="EG407" i="16"/>
  <c r="EH339" i="16"/>
  <c r="EG520" i="16"/>
  <c r="EF359" i="16"/>
  <c r="EI359" i="16"/>
  <c r="EI209" i="16"/>
  <c r="EH173" i="16"/>
  <c r="EF454" i="16"/>
  <c r="EE328" i="16"/>
  <c r="EE196" i="16"/>
  <c r="EG254" i="16"/>
  <c r="EI393" i="16"/>
  <c r="EI153" i="16"/>
  <c r="EH129" i="16"/>
  <c r="EG421" i="16"/>
  <c r="EF295" i="16"/>
  <c r="EF42" i="16"/>
  <c r="EF100" i="16"/>
  <c r="EF68" i="16"/>
  <c r="EF41" i="16"/>
  <c r="EF247" i="16"/>
  <c r="EH181" i="16"/>
  <c r="EF148" i="16"/>
  <c r="EG287" i="16"/>
  <c r="EF114" i="16"/>
  <c r="EF44" i="16"/>
  <c r="EZ230" i="16"/>
  <c r="FA299" i="16"/>
  <c r="EY499" i="16"/>
  <c r="FA13" i="16"/>
  <c r="FC525" i="16"/>
  <c r="FE509" i="16"/>
  <c r="FD427" i="16"/>
  <c r="FE270" i="16"/>
  <c r="FG492" i="16"/>
  <c r="FF401" i="16"/>
  <c r="FD371" i="16"/>
  <c r="FE29" i="16"/>
  <c r="FD356" i="16"/>
  <c r="FG258" i="16"/>
  <c r="FG206" i="16"/>
  <c r="FE180" i="16"/>
  <c r="FG163" i="16"/>
  <c r="FG131" i="16"/>
  <c r="FD309" i="16"/>
  <c r="FH309" i="16"/>
  <c r="FD122" i="16"/>
  <c r="FE26" i="16"/>
  <c r="FF10" i="16"/>
  <c r="FF468" i="16"/>
  <c r="FH238" i="16"/>
  <c r="FG225" i="16"/>
  <c r="FG174" i="16"/>
  <c r="FE158" i="16"/>
  <c r="FH284" i="16"/>
  <c r="FG208" i="16"/>
  <c r="FF422" i="16"/>
  <c r="FH126" i="16"/>
  <c r="FF38" i="16"/>
  <c r="FD507" i="16"/>
  <c r="FH507" i="16"/>
  <c r="FG496" i="16"/>
  <c r="FF436" i="16"/>
  <c r="FD239" i="16"/>
  <c r="FG280" i="16"/>
  <c r="FD408" i="16"/>
  <c r="FH408" i="16"/>
  <c r="FE188" i="16"/>
  <c r="FG12" i="16"/>
  <c r="FG77" i="16"/>
  <c r="FD490" i="16"/>
  <c r="FH302" i="16"/>
  <c r="FG294" i="16"/>
  <c r="FF286" i="16"/>
  <c r="FD278" i="16"/>
  <c r="FH459" i="16"/>
  <c r="FE229" i="16"/>
  <c r="FH194" i="16"/>
  <c r="FG512" i="16"/>
  <c r="FH480" i="16"/>
  <c r="FG403" i="16"/>
  <c r="FE173" i="16"/>
  <c r="FD216" i="16"/>
  <c r="FH216" i="16"/>
  <c r="FE124" i="16"/>
  <c r="FG14" i="16"/>
  <c r="FG443" i="16"/>
  <c r="FG319" i="16"/>
  <c r="FD308" i="16"/>
  <c r="FF168" i="16"/>
  <c r="FD152" i="16"/>
  <c r="FH152" i="16"/>
  <c r="FF136" i="16"/>
  <c r="FH318" i="16"/>
  <c r="FG393" i="16"/>
  <c r="FD397" i="16"/>
  <c r="FH25" i="16"/>
  <c r="FD314" i="16"/>
  <c r="FD172" i="16"/>
  <c r="FH172" i="16"/>
  <c r="FG164" i="16"/>
  <c r="FF156" i="16"/>
  <c r="FE148" i="16"/>
  <c r="FD140" i="16"/>
  <c r="FH140" i="16"/>
  <c r="FG132" i="16"/>
  <c r="FD410" i="16"/>
  <c r="FF277" i="16"/>
  <c r="FD186" i="16"/>
  <c r="FF123" i="16"/>
  <c r="EX237" i="16"/>
  <c r="ET88" i="16"/>
  <c r="EX88" i="16"/>
  <c r="EV80" i="16"/>
  <c r="ET56" i="16"/>
  <c r="EX56" i="16"/>
  <c r="EV6" i="16"/>
  <c r="ER30" i="16"/>
  <c r="EQ49" i="16"/>
  <c r="ER234" i="16"/>
  <c r="EO248" i="16"/>
  <c r="EQ452" i="16"/>
  <c r="EQ3" i="16"/>
  <c r="ER350" i="16"/>
  <c r="ER203" i="16"/>
  <c r="EQ252" i="16"/>
  <c r="ET527" i="16"/>
  <c r="EX409" i="16"/>
  <c r="EV352" i="16"/>
  <c r="ET219" i="16"/>
  <c r="EV41" i="16"/>
  <c r="EW488" i="16"/>
  <c r="ET358" i="16"/>
  <c r="EX283" i="16"/>
  <c r="EV251" i="16"/>
  <c r="ET218" i="16"/>
  <c r="ET187" i="16"/>
  <c r="EP440" i="16"/>
  <c r="EX493" i="16"/>
  <c r="EV528" i="16"/>
  <c r="EP296" i="16"/>
  <c r="EX178" i="16"/>
  <c r="ET162" i="16"/>
  <c r="EW156" i="16"/>
  <c r="EX146" i="16"/>
  <c r="EW398" i="16"/>
  <c r="ET386" i="16"/>
  <c r="EV213" i="16"/>
  <c r="ET203" i="16"/>
  <c r="EX497" i="16"/>
  <c r="EO355" i="16"/>
  <c r="ER355" i="16"/>
  <c r="EW321" i="16"/>
  <c r="EX430" i="16"/>
  <c r="EW202" i="16"/>
  <c r="EV413" i="16"/>
  <c r="ET384" i="16"/>
  <c r="EX384" i="16"/>
  <c r="EV277" i="16"/>
  <c r="ET121" i="16"/>
  <c r="EV37" i="16"/>
  <c r="EV97" i="16"/>
  <c r="ET81" i="16"/>
  <c r="EV65" i="16"/>
  <c r="EP345" i="16"/>
  <c r="EQ188" i="16"/>
  <c r="EO108" i="16"/>
  <c r="ER408" i="16"/>
  <c r="EQ348" i="16"/>
  <c r="EO20" i="16"/>
  <c r="EO519" i="16"/>
  <c r="ER519" i="16"/>
  <c r="ER316" i="16"/>
  <c r="EO42" i="16"/>
  <c r="ER96" i="16"/>
  <c r="EO126" i="16"/>
  <c r="EQ114" i="16"/>
  <c r="EO87" i="16"/>
  <c r="EQ36" i="16"/>
  <c r="ER455" i="16"/>
  <c r="EP215" i="16"/>
  <c r="ER118" i="16"/>
  <c r="EP535" i="16"/>
  <c r="ER260" i="16"/>
  <c r="EX294" i="16"/>
  <c r="ET461" i="16"/>
  <c r="EX362" i="16"/>
  <c r="ET173" i="16"/>
  <c r="EV98" i="16"/>
  <c r="EW443" i="16"/>
  <c r="EV333" i="16"/>
  <c r="EV191" i="16"/>
  <c r="EX130" i="16"/>
  <c r="EW433" i="16"/>
  <c r="EX223" i="16"/>
  <c r="EV79" i="16"/>
  <c r="EX63" i="16"/>
  <c r="ER474" i="16"/>
  <c r="EP326" i="16"/>
  <c r="EO149" i="16"/>
  <c r="ER133" i="16"/>
  <c r="EO267" i="16"/>
  <c r="EP278" i="16"/>
  <c r="EP340" i="16"/>
  <c r="EO315" i="16"/>
  <c r="EO220" i="16"/>
  <c r="EP71" i="16"/>
  <c r="EQ480" i="16"/>
  <c r="EO416" i="16"/>
  <c r="EP123" i="16"/>
  <c r="EO72" i="16"/>
  <c r="EQ475" i="16"/>
  <c r="EO255" i="16"/>
  <c r="ER255" i="16"/>
  <c r="EZ508" i="16"/>
  <c r="FC478" i="16"/>
  <c r="EZ304" i="16"/>
  <c r="EZ475" i="16"/>
  <c r="FC327" i="16"/>
  <c r="FA340" i="16"/>
  <c r="FC423" i="16"/>
  <c r="EY392" i="16"/>
  <c r="FC234" i="16"/>
  <c r="EY354" i="16"/>
  <c r="EY246" i="16"/>
  <c r="FA453" i="16"/>
  <c r="EY489" i="16"/>
  <c r="EZ177" i="16"/>
  <c r="FB196" i="16"/>
  <c r="EY303" i="16"/>
  <c r="EZ237" i="16"/>
  <c r="EY306" i="16"/>
  <c r="FB189" i="16"/>
  <c r="EZ78" i="16"/>
  <c r="FB70" i="16"/>
  <c r="FA22" i="16"/>
  <c r="EY108" i="16"/>
  <c r="FC108" i="16"/>
  <c r="FB36" i="16"/>
  <c r="FC334" i="16"/>
  <c r="EZ320" i="16"/>
  <c r="EZ128" i="16"/>
  <c r="EZ374" i="16"/>
  <c r="EY502" i="16"/>
  <c r="EZ448" i="16"/>
  <c r="FC434" i="16"/>
  <c r="EY351" i="16"/>
  <c r="EY205" i="16"/>
  <c r="EZ400" i="16"/>
  <c r="EY20" i="16"/>
  <c r="FB99" i="16"/>
  <c r="FB67" i="16"/>
  <c r="EY40" i="16"/>
  <c r="FC40" i="16"/>
  <c r="EZ452" i="16"/>
  <c r="FB251" i="16"/>
  <c r="FA254" i="16"/>
  <c r="EZ497" i="16"/>
  <c r="FC476" i="16"/>
  <c r="FC325" i="16"/>
  <c r="EZ401" i="16"/>
  <c r="EY385" i="16"/>
  <c r="EZ292" i="16"/>
  <c r="EZ226" i="16"/>
  <c r="FB352" i="16"/>
  <c r="FA257" i="16"/>
  <c r="EZ29" i="16"/>
  <c r="FC29" i="16"/>
  <c r="EY204" i="16"/>
  <c r="EY171" i="16"/>
  <c r="FC171" i="16"/>
  <c r="EZ163" i="16"/>
  <c r="EY139" i="16"/>
  <c r="FC139" i="16"/>
  <c r="FA275" i="16"/>
  <c r="FA311" i="16"/>
  <c r="EY112" i="16"/>
  <c r="FC112" i="16"/>
  <c r="FA315" i="16"/>
  <c r="FB249" i="16"/>
  <c r="EQ47" i="16"/>
  <c r="EQ192" i="16"/>
  <c r="EO232" i="16"/>
  <c r="EQ273" i="16"/>
  <c r="EQ528" i="16"/>
  <c r="EQ307" i="16"/>
  <c r="EQ15" i="16"/>
  <c r="EQ284" i="16"/>
  <c r="EX458" i="16"/>
  <c r="ET475" i="16"/>
  <c r="ET327" i="16"/>
  <c r="ET234" i="16"/>
  <c r="EW354" i="16"/>
  <c r="EX25" i="16"/>
  <c r="EV161" i="16"/>
  <c r="ET233" i="16"/>
  <c r="EX287" i="16"/>
  <c r="EV255" i="16"/>
  <c r="ET368" i="16"/>
  <c r="EX368" i="16"/>
  <c r="EW192" i="16"/>
  <c r="EW96" i="16"/>
  <c r="EX86" i="16"/>
  <c r="EW64" i="16"/>
  <c r="EX45" i="16"/>
  <c r="EW22" i="16"/>
  <c r="EV359" i="16"/>
  <c r="EX314" i="16"/>
  <c r="ER280" i="16"/>
  <c r="EV225" i="16"/>
  <c r="EQ14" i="16"/>
  <c r="ER33" i="16"/>
  <c r="EP264" i="16"/>
  <c r="EP354" i="16"/>
  <c r="EP292" i="16"/>
  <c r="EP300" i="16"/>
  <c r="EQ489" i="16"/>
  <c r="ET471" i="16"/>
  <c r="EV224" i="16"/>
  <c r="EX369" i="16"/>
  <c r="EX5" i="16"/>
  <c r="EV498" i="16"/>
  <c r="EV485" i="16"/>
  <c r="EX387" i="16"/>
  <c r="EW175" i="16"/>
  <c r="ET159" i="16"/>
  <c r="EW143" i="16"/>
  <c r="EV135" i="16"/>
  <c r="ET437" i="16"/>
  <c r="EW299" i="16"/>
  <c r="ET267" i="16"/>
  <c r="EX301" i="16"/>
  <c r="EX254" i="16"/>
  <c r="EX156" i="16"/>
  <c r="EV148" i="16"/>
  <c r="ET140" i="16"/>
  <c r="ET252" i="16"/>
  <c r="EW213" i="16"/>
  <c r="EW27" i="16"/>
  <c r="EX511" i="16"/>
  <c r="EW277" i="16"/>
  <c r="EV227" i="16"/>
  <c r="EQ502" i="16"/>
  <c r="EQ523" i="16"/>
  <c r="EP478" i="16"/>
  <c r="EQ406" i="16"/>
  <c r="EQ459" i="16"/>
  <c r="EO79" i="16"/>
  <c r="ER79" i="16"/>
  <c r="EP362" i="16"/>
  <c r="EO412" i="16"/>
  <c r="EP390" i="16"/>
  <c r="EP127" i="16"/>
  <c r="EO115" i="16"/>
  <c r="ER115" i="16"/>
  <c r="ER132" i="16"/>
  <c r="ER441" i="16"/>
  <c r="ER7" i="16"/>
  <c r="EX165" i="16"/>
  <c r="EV269" i="16"/>
  <c r="ET90" i="16"/>
  <c r="EW84" i="16"/>
  <c r="EX395" i="16"/>
  <c r="ET297" i="16"/>
  <c r="EV464" i="16"/>
  <c r="EX54" i="16"/>
  <c r="EV35" i="16"/>
  <c r="EQ396" i="16"/>
  <c r="EQ57" i="16"/>
  <c r="EZ174" i="16"/>
  <c r="EZ142" i="16"/>
  <c r="EY267" i="16"/>
  <c r="FC267" i="16"/>
  <c r="FC527" i="16"/>
  <c r="EY369" i="16"/>
  <c r="EZ525" i="16"/>
  <c r="FC274" i="16"/>
  <c r="EZ227" i="16"/>
  <c r="FE535" i="16"/>
  <c r="FH465" i="16"/>
  <c r="FF449" i="16"/>
  <c r="FH427" i="16"/>
  <c r="FD519" i="16"/>
  <c r="FH519" i="16"/>
  <c r="FH226" i="16"/>
  <c r="FG248" i="16"/>
  <c r="FD46" i="16"/>
  <c r="FG457" i="16"/>
  <c r="FH479" i="16"/>
  <c r="FE317" i="16"/>
  <c r="FE258" i="16"/>
  <c r="FE147" i="16"/>
  <c r="FG233" i="16"/>
  <c r="FH259" i="16"/>
  <c r="FD360" i="16"/>
  <c r="FG360" i="16"/>
  <c r="FG307" i="16"/>
  <c r="FE311" i="16"/>
  <c r="FG192" i="16"/>
  <c r="FD114" i="16"/>
  <c r="FG96" i="16"/>
  <c r="FE80" i="16"/>
  <c r="FG64" i="16"/>
  <c r="FG333" i="16"/>
  <c r="FE315" i="16"/>
  <c r="FG142" i="16"/>
  <c r="FE414" i="16"/>
  <c r="FH414" i="16"/>
  <c r="FD284" i="16"/>
  <c r="FG526" i="16"/>
  <c r="FE503" i="16"/>
  <c r="FF451" i="16"/>
  <c r="FE424" i="16"/>
  <c r="FG335" i="16"/>
  <c r="FF323" i="16"/>
  <c r="FH428" i="16"/>
  <c r="FG426" i="16"/>
  <c r="FH109" i="16"/>
  <c r="FF467" i="16"/>
  <c r="FG441" i="16"/>
  <c r="FH336" i="16"/>
  <c r="FH373" i="16"/>
  <c r="FD521" i="16"/>
  <c r="FE481" i="16"/>
  <c r="FD329" i="16"/>
  <c r="FF165" i="16"/>
  <c r="FH149" i="16"/>
  <c r="FF133" i="16"/>
  <c r="FF215" i="16"/>
  <c r="FH228" i="16"/>
  <c r="FG201" i="16"/>
  <c r="FE244" i="16"/>
  <c r="FE185" i="16"/>
  <c r="FG272" i="16"/>
  <c r="FF241" i="16"/>
  <c r="FH361" i="16"/>
  <c r="FG98" i="16"/>
  <c r="FG66" i="16"/>
  <c r="FF30" i="16"/>
  <c r="FG438" i="16"/>
  <c r="FH491" i="16"/>
  <c r="FD318" i="16"/>
  <c r="FE327" i="16"/>
  <c r="FF224" i="16"/>
  <c r="FF246" i="16"/>
  <c r="FE44" i="16"/>
  <c r="FE70" i="16"/>
  <c r="FH70" i="16"/>
  <c r="FG62" i="16"/>
  <c r="FE6" i="16"/>
  <c r="FH6" i="16"/>
  <c r="FH268" i="16"/>
  <c r="FG504" i="16"/>
  <c r="FE456" i="16"/>
  <c r="EQ526" i="16"/>
  <c r="ER206" i="16"/>
  <c r="EO327" i="16"/>
  <c r="EO148" i="16"/>
  <c r="EO311" i="16"/>
  <c r="EO282" i="16"/>
  <c r="EO398" i="16"/>
  <c r="EP111" i="16"/>
  <c r="EO56" i="16"/>
  <c r="FB458" i="16"/>
  <c r="EY454" i="16"/>
  <c r="FB515" i="16"/>
  <c r="EZ478" i="16"/>
  <c r="EZ447" i="16"/>
  <c r="EY327" i="16"/>
  <c r="EY393" i="16"/>
  <c r="EY423" i="16"/>
  <c r="FA276" i="16"/>
  <c r="EZ234" i="16"/>
  <c r="EZ25" i="16"/>
  <c r="FC25" i="16"/>
  <c r="FB17" i="16"/>
  <c r="FA470" i="16"/>
  <c r="EY337" i="16"/>
  <c r="EY169" i="16"/>
  <c r="FB161" i="16"/>
  <c r="FA153" i="16"/>
  <c r="EY137" i="16"/>
  <c r="FB129" i="16"/>
  <c r="EZ262" i="16"/>
  <c r="EZ198" i="16"/>
  <c r="FA271" i="16"/>
  <c r="FB255" i="16"/>
  <c r="FC237" i="16"/>
  <c r="FA288" i="16"/>
  <c r="FC241" i="16"/>
  <c r="FA221" i="16"/>
  <c r="FB94" i="16"/>
  <c r="FA92" i="16"/>
  <c r="EY86" i="16"/>
  <c r="FB62" i="16"/>
  <c r="FA60" i="16"/>
  <c r="FB22" i="16"/>
  <c r="EZ334" i="16"/>
  <c r="FA374" i="16"/>
  <c r="FA235" i="16"/>
  <c r="EY31" i="16"/>
  <c r="FC31" i="16"/>
  <c r="FC501" i="16"/>
  <c r="FC474" i="16"/>
  <c r="EY366" i="16"/>
  <c r="FB322" i="16"/>
  <c r="FB316" i="16"/>
  <c r="EZ435" i="16"/>
  <c r="FA431" i="16"/>
  <c r="FB353" i="16"/>
  <c r="FA415" i="16"/>
  <c r="EZ348" i="16"/>
  <c r="FC186" i="16"/>
  <c r="FB184" i="16"/>
  <c r="EZ123" i="16"/>
  <c r="FA115" i="16"/>
  <c r="FA75" i="16"/>
  <c r="EZ43" i="16"/>
  <c r="FA342" i="16"/>
  <c r="EY143" i="16"/>
  <c r="FC143" i="16"/>
  <c r="FB310" i="16"/>
  <c r="FB376" i="16"/>
  <c r="FC535" i="16"/>
  <c r="FA427" i="16"/>
  <c r="FC270" i="16"/>
  <c r="FB421" i="16"/>
  <c r="FA226" i="16"/>
  <c r="EZ273" i="16"/>
  <c r="FA46" i="16"/>
  <c r="EZ44" i="16"/>
  <c r="FB477" i="16"/>
  <c r="EY534" i="16"/>
  <c r="FC362" i="16"/>
  <c r="FB332" i="16"/>
  <c r="FB209" i="16"/>
  <c r="FB147" i="16"/>
  <c r="EZ291" i="16"/>
  <c r="EZ242" i="16"/>
  <c r="EZ307" i="16"/>
  <c r="EZ122" i="16"/>
  <c r="FC122" i="16"/>
  <c r="FB114" i="16"/>
  <c r="FB10" i="16"/>
  <c r="FC473" i="16"/>
  <c r="FB338" i="16"/>
  <c r="EY238" i="16"/>
  <c r="FA156" i="16"/>
  <c r="FA159" i="16"/>
  <c r="EZ151" i="16"/>
  <c r="EZ283" i="16"/>
  <c r="EY493" i="16"/>
  <c r="FB203" i="16"/>
  <c r="EY11" i="16"/>
  <c r="FC11" i="16"/>
  <c r="FC214" i="16"/>
  <c r="FF486" i="16"/>
  <c r="FF421" i="16"/>
  <c r="FD385" i="16"/>
  <c r="FE256" i="16"/>
  <c r="FE477" i="16"/>
  <c r="FF534" i="16"/>
  <c r="FF399" i="16"/>
  <c r="FG379" i="16"/>
  <c r="FE171" i="16"/>
  <c r="FD155" i="16"/>
  <c r="FH155" i="16"/>
  <c r="FE139" i="16"/>
  <c r="FF181" i="16"/>
  <c r="FE368" i="16"/>
  <c r="FE269" i="16"/>
  <c r="FD529" i="16"/>
  <c r="FG473" i="16"/>
  <c r="FD338" i="16"/>
  <c r="FD238" i="16"/>
  <c r="FF150" i="16"/>
  <c r="FF347" i="16"/>
  <c r="FG243" i="16"/>
  <c r="FD126" i="16"/>
  <c r="FE48" i="16"/>
  <c r="FD460" i="16"/>
  <c r="FF469" i="16"/>
  <c r="FF444" i="16"/>
  <c r="FE442" i="16"/>
  <c r="FH442" i="16"/>
  <c r="FF217" i="16"/>
  <c r="FD428" i="16"/>
  <c r="FF240" i="16"/>
  <c r="FF417" i="16"/>
  <c r="FG261" i="16"/>
  <c r="FG117" i="16"/>
  <c r="FG107" i="16"/>
  <c r="FF28" i="16"/>
  <c r="FH101" i="16"/>
  <c r="FH69" i="16"/>
  <c r="FF52" i="16"/>
  <c r="FG533" i="16"/>
  <c r="FD524" i="16"/>
  <c r="FH524" i="16"/>
  <c r="FD302" i="16"/>
  <c r="FD459" i="16"/>
  <c r="FD336" i="16"/>
  <c r="FD264" i="16"/>
  <c r="FH264" i="16"/>
  <c r="FE365" i="16"/>
  <c r="FE182" i="16"/>
  <c r="FH182" i="16"/>
  <c r="FD480" i="16"/>
  <c r="FF461" i="16"/>
  <c r="FH505" i="16"/>
  <c r="FG536" i="16"/>
  <c r="FG481" i="16"/>
  <c r="FD383" i="16"/>
  <c r="FH383" i="16"/>
  <c r="FF330" i="16"/>
  <c r="FE141" i="16"/>
  <c r="FD228" i="16"/>
  <c r="FF279" i="16"/>
  <c r="FD263" i="16"/>
  <c r="FH263" i="16"/>
  <c r="FF312" i="16"/>
  <c r="FH211" i="16"/>
  <c r="FF116" i="16"/>
  <c r="FF55" i="16"/>
  <c r="FE98" i="16"/>
  <c r="FF82" i="16"/>
  <c r="FG74" i="16"/>
  <c r="FE66" i="16"/>
  <c r="FE176" i="16"/>
  <c r="FG160" i="16"/>
  <c r="FE144" i="16"/>
  <c r="FF458" i="16"/>
  <c r="FE393" i="16"/>
  <c r="FG423" i="16"/>
  <c r="FE381" i="16"/>
  <c r="FD25" i="16"/>
  <c r="FF49" i="16"/>
  <c r="FF488" i="16"/>
  <c r="FF375" i="16"/>
  <c r="FD189" i="16"/>
  <c r="FH189" i="16"/>
  <c r="FG120" i="16"/>
  <c r="FF112" i="16"/>
  <c r="FF45" i="16"/>
  <c r="FD22" i="16"/>
  <c r="FH314" i="16"/>
  <c r="FD268" i="16"/>
  <c r="FG252" i="16"/>
  <c r="FG322" i="16"/>
  <c r="FG351" i="16"/>
  <c r="FH186" i="16"/>
  <c r="FF115" i="16"/>
  <c r="FD105" i="16"/>
  <c r="FH51" i="16"/>
  <c r="FG24" i="16"/>
  <c r="FF8" i="16"/>
  <c r="FD91" i="16"/>
  <c r="FH91" i="16"/>
  <c r="FG83" i="16"/>
  <c r="FF479" i="16"/>
  <c r="FD317" i="16"/>
  <c r="FH317" i="16"/>
  <c r="FF275" i="16"/>
  <c r="FE181" i="16"/>
  <c r="FD368" i="16"/>
  <c r="FG368" i="16"/>
  <c r="FH360" i="16"/>
  <c r="FF192" i="16"/>
  <c r="FE114" i="16"/>
  <c r="FF96" i="16"/>
  <c r="FD80" i="16"/>
  <c r="FH80" i="16"/>
  <c r="FF64" i="16"/>
  <c r="FH26" i="16"/>
  <c r="FG529" i="16"/>
  <c r="FG338" i="16"/>
  <c r="FF333" i="16"/>
  <c r="FD315" i="16"/>
  <c r="FH158" i="16"/>
  <c r="FH416" i="16"/>
  <c r="FG414" i="16"/>
  <c r="FE347" i="16"/>
  <c r="FD447" i="16"/>
  <c r="FG318" i="16"/>
  <c r="FD327" i="16"/>
  <c r="FH327" i="16"/>
  <c r="FH393" i="16"/>
  <c r="FE375" i="16"/>
  <c r="FF62" i="16"/>
  <c r="FE45" i="16"/>
  <c r="FG314" i="16"/>
  <c r="FG172" i="16"/>
  <c r="FF164" i="16"/>
  <c r="FE156" i="16"/>
  <c r="FD148" i="16"/>
  <c r="FH148" i="16"/>
  <c r="FG140" i="16"/>
  <c r="FF132" i="16"/>
  <c r="FE410" i="16"/>
  <c r="FH410" i="16"/>
  <c r="FF252" i="16"/>
  <c r="FG186" i="16"/>
  <c r="FE115" i="16"/>
  <c r="FF91" i="16"/>
  <c r="EM421" i="16"/>
  <c r="EN412" i="16"/>
  <c r="EN115" i="16"/>
  <c r="EM64" i="16"/>
  <c r="EJ518" i="16"/>
  <c r="EK126" i="16"/>
  <c r="EJ519" i="16"/>
  <c r="EG205" i="16"/>
  <c r="EL135" i="16"/>
  <c r="EG346" i="16"/>
  <c r="EF257" i="16"/>
  <c r="EN383" i="16"/>
  <c r="EE400" i="16"/>
  <c r="EK425" i="16"/>
  <c r="EL500" i="16"/>
  <c r="EL489" i="16"/>
  <c r="EI385" i="16"/>
  <c r="EE248" i="16"/>
  <c r="EF85" i="16"/>
  <c r="EE73" i="16"/>
  <c r="EE517" i="16"/>
  <c r="EG391" i="16"/>
  <c r="EH498" i="16"/>
  <c r="EI323" i="16"/>
  <c r="EG494" i="16"/>
  <c r="EH155" i="16"/>
  <c r="EE414" i="16"/>
  <c r="EI349" i="16"/>
  <c r="EG86" i="16"/>
  <c r="EH70" i="16"/>
  <c r="EH436" i="16"/>
  <c r="EE158" i="16"/>
  <c r="EJ147" i="16"/>
  <c r="EN358" i="16"/>
  <c r="EK15" i="16"/>
  <c r="EG491" i="16"/>
  <c r="EG300" i="16"/>
  <c r="EG28" i="16"/>
  <c r="EH389" i="16"/>
  <c r="EH354" i="16"/>
  <c r="EI95" i="16"/>
  <c r="EF63" i="16"/>
  <c r="EG159" i="16"/>
  <c r="EE418" i="16"/>
  <c r="EE120" i="16"/>
  <c r="EE106" i="16"/>
  <c r="EM333" i="16"/>
  <c r="EK487" i="16"/>
  <c r="EL261" i="16"/>
  <c r="EL8" i="16"/>
  <c r="EL451" i="16"/>
  <c r="EM354" i="16"/>
  <c r="EK204" i="16"/>
  <c r="EL166" i="16"/>
  <c r="EK146" i="16"/>
  <c r="EJ515" i="16"/>
  <c r="EM210" i="16"/>
  <c r="EK219" i="16"/>
  <c r="EL267" i="16"/>
  <c r="EL439" i="16"/>
  <c r="EM269" i="16"/>
  <c r="EK295" i="16"/>
  <c r="EM111" i="16"/>
  <c r="EN68" i="16"/>
  <c r="EM507" i="16"/>
  <c r="EN344" i="16"/>
  <c r="EH515" i="16"/>
  <c r="EI466" i="16"/>
  <c r="EE205" i="16"/>
  <c r="EL316" i="16"/>
  <c r="EN167" i="16"/>
  <c r="EL29" i="16"/>
  <c r="EK21" i="16"/>
  <c r="EL38" i="16"/>
  <c r="EG480" i="16"/>
  <c r="EE289" i="16"/>
  <c r="EF194" i="16"/>
  <c r="EF408" i="16"/>
  <c r="EF297" i="16"/>
  <c r="EK432" i="16"/>
  <c r="EN501" i="16"/>
  <c r="EE311" i="16"/>
  <c r="EH375" i="16"/>
  <c r="EE315" i="16"/>
  <c r="EI456" i="16"/>
  <c r="EF163" i="16"/>
  <c r="EE62" i="16"/>
  <c r="EF206" i="16"/>
  <c r="EI223" i="16"/>
  <c r="EF505" i="16"/>
  <c r="EE415" i="16"/>
  <c r="EJ291" i="16"/>
  <c r="EG371" i="16"/>
  <c r="EM233" i="16"/>
  <c r="EF95" i="16"/>
  <c r="EE79" i="16"/>
  <c r="EE318" i="16"/>
  <c r="EE113" i="16"/>
  <c r="EI90" i="16"/>
  <c r="EK318" i="16"/>
  <c r="EM144" i="16"/>
  <c r="EL298" i="16"/>
  <c r="EL244" i="16"/>
  <c r="EH25" i="16"/>
  <c r="EH512" i="16"/>
  <c r="EI390" i="16"/>
  <c r="EI128" i="16"/>
  <c r="EN317" i="16"/>
  <c r="EL196" i="16"/>
  <c r="EK470" i="16"/>
  <c r="EK393" i="16"/>
  <c r="EE7" i="16"/>
  <c r="EN232" i="16"/>
  <c r="EL115" i="16"/>
  <c r="EL60" i="16"/>
  <c r="EM532" i="16"/>
  <c r="EJ215" i="16"/>
  <c r="EH529" i="16"/>
  <c r="EF536" i="16"/>
  <c r="EF210" i="16"/>
  <c r="EE219" i="16"/>
  <c r="EK151" i="16"/>
  <c r="EL283" i="16"/>
  <c r="EN21" i="16"/>
  <c r="EH527" i="16"/>
  <c r="EH250" i="16"/>
  <c r="EI108" i="16"/>
  <c r="EE312" i="16"/>
  <c r="EG276" i="16"/>
  <c r="EL130" i="16"/>
  <c r="EM353" i="16"/>
  <c r="EM105" i="16"/>
  <c r="EJ440" i="16"/>
  <c r="EJ366" i="16"/>
  <c r="EF507" i="16"/>
  <c r="EH322" i="16"/>
  <c r="EH249" i="16"/>
  <c r="EF426" i="16"/>
  <c r="EI231" i="16"/>
  <c r="EE94" i="16"/>
  <c r="EF48" i="16"/>
  <c r="EG437" i="16"/>
  <c r="EH239" i="16"/>
  <c r="EM163" i="16"/>
  <c r="EJ52" i="16"/>
  <c r="EH229" i="16"/>
  <c r="EI469" i="16"/>
  <c r="EF20" i="16"/>
  <c r="EJ337" i="16"/>
  <c r="EH298" i="16"/>
  <c r="EG378" i="16"/>
  <c r="EF291" i="16"/>
  <c r="EM177" i="16"/>
  <c r="EJ310" i="16"/>
  <c r="EM224" i="16"/>
  <c r="EJ396" i="16"/>
  <c r="EF362" i="16"/>
  <c r="EF149" i="16"/>
  <c r="EG152" i="16"/>
  <c r="EK179" i="16"/>
  <c r="EJ504" i="16"/>
  <c r="EL294" i="16"/>
  <c r="EM150" i="16"/>
  <c r="EK50" i="16"/>
  <c r="EN515" i="16"/>
  <c r="EK536" i="16"/>
  <c r="EJ280" i="16"/>
  <c r="EK141" i="16"/>
  <c r="EE23" i="16"/>
  <c r="EH35" i="16"/>
  <c r="EJ399" i="16"/>
  <c r="EL467" i="16"/>
  <c r="EK276" i="16"/>
  <c r="EN276" i="16"/>
  <c r="EM194" i="16"/>
  <c r="EM408" i="16"/>
  <c r="EK430" i="16"/>
  <c r="EK181" i="16"/>
  <c r="EN181" i="16"/>
  <c r="EJ26" i="16"/>
  <c r="EM22" i="16"/>
  <c r="EL6" i="16"/>
  <c r="EE446" i="16"/>
  <c r="EL498" i="16"/>
  <c r="EL497" i="16"/>
  <c r="EN392" i="16"/>
  <c r="EN241" i="16"/>
  <c r="EL248" i="16"/>
  <c r="EK97" i="16"/>
  <c r="EL89" i="16"/>
  <c r="EK77" i="16"/>
  <c r="EK65" i="16"/>
  <c r="EL57" i="16"/>
  <c r="EI492" i="16"/>
  <c r="EE387" i="16"/>
  <c r="EI372" i="16"/>
  <c r="EF339" i="16"/>
  <c r="EI520" i="16"/>
  <c r="EF331" i="16"/>
  <c r="EI304" i="16"/>
  <c r="EH479" i="16"/>
  <c r="EE338" i="16"/>
  <c r="EE238" i="16"/>
  <c r="EE170" i="16"/>
  <c r="EF267" i="16"/>
  <c r="EE382" i="16"/>
  <c r="EG295" i="16"/>
  <c r="EH199" i="16"/>
  <c r="EH100" i="16"/>
  <c r="EI84" i="16"/>
  <c r="EH68" i="16"/>
  <c r="EH41" i="16"/>
  <c r="EI347" i="16"/>
  <c r="EG247" i="16"/>
  <c r="EF181" i="16"/>
  <c r="EI164" i="16"/>
  <c r="EH148" i="16"/>
  <c r="EI132" i="16"/>
  <c r="EH287" i="16"/>
  <c r="EH44" i="16"/>
  <c r="EF334" i="16"/>
  <c r="EL508" i="16"/>
  <c r="EK516" i="16"/>
  <c r="EM420" i="16"/>
  <c r="EJ288" i="16"/>
  <c r="EN299" i="16"/>
  <c r="EF38" i="16"/>
  <c r="EM477" i="16"/>
  <c r="EL305" i="16"/>
  <c r="EJ411" i="16"/>
  <c r="EN411" i="16"/>
  <c r="EM384" i="16"/>
  <c r="EL275" i="16"/>
  <c r="EN275" i="16"/>
  <c r="EM28" i="16"/>
  <c r="EJ4" i="16"/>
  <c r="EE482" i="16"/>
  <c r="EL371" i="16"/>
  <c r="EN371" i="16"/>
  <c r="EJ309" i="16"/>
  <c r="EJ270" i="16"/>
  <c r="EK59" i="16"/>
  <c r="EF379" i="16"/>
  <c r="EG532" i="16"/>
  <c r="EG282" i="16"/>
  <c r="EE519" i="16"/>
  <c r="EG308" i="16"/>
  <c r="EE119" i="16"/>
  <c r="EG64" i="16"/>
  <c r="EE214" i="16"/>
  <c r="EE255" i="16"/>
  <c r="EK436" i="16"/>
  <c r="EN436" i="16"/>
  <c r="EL402" i="16"/>
  <c r="EN386" i="16"/>
  <c r="EK349" i="16"/>
  <c r="EN102" i="16"/>
  <c r="EM94" i="16"/>
  <c r="EK90" i="16"/>
  <c r="EN70" i="16"/>
  <c r="EM524" i="16"/>
  <c r="EL363" i="16"/>
  <c r="EN363" i="16"/>
  <c r="EK271" i="16"/>
  <c r="EJ191" i="16"/>
  <c r="EJ120" i="16"/>
  <c r="EM116" i="16"/>
  <c r="EH508" i="16"/>
  <c r="EF468" i="16"/>
  <c r="EM460" i="16"/>
  <c r="EI420" i="16"/>
  <c r="EG377" i="16"/>
  <c r="EI272" i="16"/>
  <c r="EN139" i="16"/>
  <c r="EL251" i="16"/>
  <c r="EJ11" i="16"/>
  <c r="EE533" i="16"/>
  <c r="EG533" i="16"/>
  <c r="EI305" i="16"/>
  <c r="EF261" i="16"/>
  <c r="EE184" i="16"/>
  <c r="EE452" i="16"/>
  <c r="EE310" i="16"/>
  <c r="EH284" i="16"/>
  <c r="EF202" i="16"/>
  <c r="EH404" i="16"/>
  <c r="EE348" i="16"/>
  <c r="EK245" i="16"/>
  <c r="EN245" i="16"/>
  <c r="EH24" i="16"/>
  <c r="EE8" i="16"/>
  <c r="EF4" i="16"/>
  <c r="EL511" i="16"/>
  <c r="EK496" i="16"/>
  <c r="EL478" i="16"/>
  <c r="EI381" i="16"/>
  <c r="EH307" i="16"/>
  <c r="EG99" i="16"/>
  <c r="EH518" i="16"/>
  <c r="EF335" i="16"/>
  <c r="EH179" i="16"/>
  <c r="EF460" i="16"/>
  <c r="EG326" i="16"/>
  <c r="EE251" i="16"/>
  <c r="EI121" i="16"/>
  <c r="EF58" i="16"/>
  <c r="EE146" i="16"/>
  <c r="EI130" i="16"/>
  <c r="EK526" i="16"/>
  <c r="EM160" i="16"/>
  <c r="EN48" i="16"/>
  <c r="EN377" i="16"/>
  <c r="EM272" i="16"/>
  <c r="EM145" i="16"/>
  <c r="EF33" i="16"/>
  <c r="EI9" i="16"/>
  <c r="EG49" i="16"/>
  <c r="EJ491" i="16"/>
  <c r="EN491" i="16"/>
  <c r="EN357" i="16"/>
  <c r="EL339" i="16"/>
  <c r="EN339" i="16"/>
  <c r="EN300" i="16"/>
  <c r="EN376" i="16"/>
  <c r="EK32" i="16"/>
  <c r="EH528" i="16"/>
  <c r="EL227" i="16"/>
  <c r="EN227" i="16"/>
  <c r="EK91" i="16"/>
  <c r="EM79" i="16"/>
  <c r="EF317" i="16"/>
  <c r="EI514" i="16"/>
  <c r="EG316" i="16"/>
  <c r="EG270" i="16"/>
  <c r="EH406" i="16"/>
  <c r="EH88" i="16"/>
  <c r="EF367" i="16"/>
  <c r="EF168" i="16"/>
  <c r="EH144" i="16"/>
  <c r="EE118" i="16"/>
  <c r="EM406" i="16"/>
  <c r="EM42" i="16"/>
  <c r="EL104" i="16"/>
  <c r="EJ100" i="16"/>
  <c r="EK80" i="16"/>
  <c r="EK68" i="16"/>
  <c r="EN64" i="16"/>
  <c r="EK459" i="16"/>
  <c r="EN287" i="16"/>
  <c r="EM255" i="16"/>
  <c r="EN122" i="16"/>
  <c r="EK118" i="16"/>
  <c r="EJ44" i="16"/>
  <c r="EF368" i="16"/>
  <c r="EG296" i="16"/>
  <c r="EJ167" i="16"/>
  <c r="EK159" i="16"/>
  <c r="EL242" i="16"/>
  <c r="EL25" i="16"/>
  <c r="EJ17" i="16"/>
  <c r="EL9" i="16"/>
  <c r="EJ5" i="16"/>
  <c r="EJ54" i="16"/>
  <c r="EG531" i="16"/>
  <c r="EE493" i="16"/>
  <c r="EG493" i="16"/>
  <c r="EI443" i="16"/>
  <c r="EG439" i="16"/>
  <c r="EE394" i="16"/>
  <c r="EG200" i="16"/>
  <c r="EG365" i="16"/>
  <c r="EI277" i="16"/>
  <c r="EH269" i="16"/>
  <c r="EJ370" i="16"/>
  <c r="EM335" i="16"/>
  <c r="EI513" i="16"/>
  <c r="EH463" i="16"/>
  <c r="EE226" i="16"/>
  <c r="EE413" i="16"/>
  <c r="EG413" i="16"/>
  <c r="EI380" i="16"/>
  <c r="EF265" i="16"/>
  <c r="EI192" i="16"/>
  <c r="EN353" i="16"/>
  <c r="EM259" i="16"/>
  <c r="EJ223" i="16"/>
  <c r="EG34" i="16"/>
  <c r="EE26" i="16"/>
  <c r="EH14" i="16"/>
  <c r="EF43" i="16"/>
  <c r="EN105" i="16"/>
  <c r="EK490" i="16"/>
  <c r="EF392" i="16"/>
  <c r="EG216" i="16"/>
  <c r="EG235" i="16"/>
  <c r="EJ313" i="16"/>
  <c r="EL220" i="16"/>
  <c r="EK172" i="16"/>
  <c r="EG97" i="16"/>
  <c r="EF89" i="16"/>
  <c r="EG85" i="16"/>
  <c r="EN106" i="16"/>
  <c r="EE457" i="16"/>
  <c r="EH524" i="16"/>
  <c r="EH212" i="16"/>
  <c r="EH175" i="16"/>
  <c r="EI509" i="16"/>
  <c r="EG337" i="16"/>
  <c r="EE483" i="16"/>
  <c r="EG342" i="16"/>
  <c r="EE314" i="16"/>
  <c r="EH225" i="16"/>
  <c r="EH172" i="16"/>
  <c r="EF155" i="16"/>
  <c r="EI139" i="16"/>
  <c r="EE402" i="16"/>
  <c r="EI386" i="16"/>
  <c r="EH125" i="16"/>
  <c r="EH278" i="16"/>
  <c r="EI206" i="16"/>
  <c r="EG353" i="16"/>
  <c r="EH150" i="16"/>
  <c r="EE437" i="16"/>
  <c r="EI303" i="16"/>
  <c r="EL239" i="16"/>
  <c r="EK31" i="16"/>
  <c r="EN35" i="16"/>
  <c r="EE449" i="16"/>
  <c r="EF484" i="16"/>
  <c r="EF345" i="16"/>
  <c r="EL437" i="16"/>
  <c r="EL485" i="16"/>
  <c r="EJ446" i="16"/>
  <c r="EM475" i="16"/>
  <c r="EE405" i="16"/>
  <c r="EG218" i="16"/>
  <c r="EF350" i="16"/>
  <c r="EN233" i="16"/>
  <c r="EG103" i="16"/>
  <c r="EI87" i="16"/>
  <c r="EI36" i="16"/>
  <c r="EH472" i="16"/>
  <c r="EH370" i="16"/>
  <c r="EG171" i="16"/>
  <c r="EH313" i="16"/>
  <c r="EF230" i="16"/>
  <c r="EH198" i="16"/>
  <c r="EH410" i="16"/>
  <c r="EH185" i="16"/>
  <c r="EH98" i="16"/>
  <c r="EF201" i="16"/>
  <c r="EH174" i="16"/>
  <c r="EH138" i="16"/>
  <c r="EL342" i="16"/>
  <c r="EN177" i="16"/>
  <c r="EM416" i="16"/>
  <c r="EL406" i="16"/>
  <c r="EK390" i="16"/>
  <c r="EK199" i="16"/>
  <c r="EL127" i="16"/>
  <c r="EN123" i="16"/>
  <c r="EJ42" i="16"/>
  <c r="EJ92" i="16"/>
  <c r="EM72" i="16"/>
  <c r="EL56" i="16"/>
  <c r="EK472" i="16"/>
  <c r="EL455" i="16"/>
  <c r="EK520" i="16"/>
  <c r="EM476" i="16"/>
  <c r="EL110" i="16"/>
  <c r="EF515" i="16"/>
  <c r="EH470" i="16"/>
  <c r="EF466" i="16"/>
  <c r="EL456" i="16"/>
  <c r="EK483" i="16"/>
  <c r="EG280" i="16"/>
  <c r="EI264" i="16"/>
  <c r="EI210" i="16"/>
  <c r="EK282" i="16"/>
  <c r="EM143" i="16"/>
  <c r="EN426" i="16"/>
  <c r="EM242" i="16"/>
  <c r="EK33" i="16"/>
  <c r="EJ13" i="16"/>
  <c r="EJ49" i="16"/>
  <c r="EM38" i="16"/>
  <c r="EF527" i="16"/>
  <c r="EG240" i="16"/>
  <c r="EH232" i="16"/>
  <c r="EE186" i="16"/>
  <c r="EJ383" i="16"/>
  <c r="EI467" i="16"/>
  <c r="EF462" i="16"/>
  <c r="EI292" i="16"/>
  <c r="EF260" i="16"/>
  <c r="EE221" i="16"/>
  <c r="EI194" i="16"/>
  <c r="EH400" i="16"/>
  <c r="EF388" i="16"/>
  <c r="EE361" i="16"/>
  <c r="EM130" i="16"/>
  <c r="EE22" i="16"/>
  <c r="EH10" i="16"/>
  <c r="EL482" i="16"/>
  <c r="EJ528" i="16"/>
  <c r="EK481" i="16"/>
  <c r="EJ448" i="16"/>
  <c r="EJ501" i="16"/>
  <c r="EE401" i="16"/>
  <c r="EI352" i="16"/>
  <c r="EI195" i="16"/>
  <c r="EM366" i="16"/>
  <c r="EN262" i="16"/>
  <c r="EI101" i="16"/>
  <c r="EG93" i="16"/>
  <c r="EG77" i="16"/>
  <c r="EI69" i="16"/>
  <c r="EE65" i="16"/>
  <c r="EH57" i="16"/>
  <c r="EF375" i="16"/>
  <c r="EG343" i="16"/>
  <c r="EE524" i="16"/>
  <c r="EH333" i="16"/>
  <c r="EE212" i="16"/>
  <c r="EI337" i="16"/>
  <c r="EH504" i="16"/>
  <c r="EI249" i="16"/>
  <c r="EH262" i="16"/>
  <c r="EI426" i="16"/>
  <c r="EE147" i="16"/>
  <c r="EG131" i="16"/>
  <c r="EG117" i="16"/>
  <c r="EG109" i="16"/>
  <c r="EG102" i="16"/>
  <c r="EE78" i="16"/>
  <c r="EI53" i="16"/>
  <c r="EE436" i="16"/>
  <c r="EI353" i="16"/>
  <c r="EE178" i="16"/>
  <c r="EH142" i="16"/>
  <c r="EF303" i="16"/>
  <c r="EF239" i="16"/>
  <c r="EM131" i="16"/>
  <c r="EN7" i="16"/>
  <c r="EH293" i="16"/>
  <c r="EE243" i="16"/>
  <c r="EG188" i="16"/>
  <c r="EM391" i="16"/>
  <c r="EL343" i="16"/>
  <c r="EH474" i="16"/>
  <c r="EG224" i="16"/>
  <c r="EF411" i="16"/>
  <c r="EH182" i="16"/>
  <c r="EG12" i="16"/>
  <c r="EJ530" i="16"/>
  <c r="EI350" i="16"/>
  <c r="EE246" i="16"/>
  <c r="EF79" i="16"/>
  <c r="EE71" i="16"/>
  <c r="EE63" i="16"/>
  <c r="EE472" i="16"/>
  <c r="EH383" i="16"/>
  <c r="EI453" i="16"/>
  <c r="EI501" i="16"/>
  <c r="EI230" i="16"/>
  <c r="EE135" i="16"/>
  <c r="EF90" i="16"/>
  <c r="EE74" i="16"/>
  <c r="EH291" i="16"/>
  <c r="EG154" i="16"/>
  <c r="EG363" i="16"/>
  <c r="EM342" i="16"/>
  <c r="EJ514" i="16"/>
  <c r="EL258" i="16"/>
  <c r="EO473" i="16"/>
  <c r="EQ45" i="16"/>
  <c r="EQ13" i="16"/>
  <c r="EQ493" i="16"/>
  <c r="EO352" i="16"/>
  <c r="ET463" i="16"/>
  <c r="EW506" i="16"/>
  <c r="ET318" i="16"/>
  <c r="ET328" i="16"/>
  <c r="EX328" i="16"/>
  <c r="EW423" i="16"/>
  <c r="ET256" i="16"/>
  <c r="EX256" i="16"/>
  <c r="EW25" i="16"/>
  <c r="ET180" i="16"/>
  <c r="EX180" i="16"/>
  <c r="EV169" i="16"/>
  <c r="EX262" i="16"/>
  <c r="EX303" i="16"/>
  <c r="ET237" i="16"/>
  <c r="EW86" i="16"/>
  <c r="EW45" i="16"/>
  <c r="EX334" i="16"/>
  <c r="EV345" i="16"/>
  <c r="EW422" i="16"/>
  <c r="EX42" i="16"/>
  <c r="EV496" i="16"/>
  <c r="ET530" i="16"/>
  <c r="ET322" i="16"/>
  <c r="ET217" i="16"/>
  <c r="EW436" i="16"/>
  <c r="EV426" i="16"/>
  <c r="EV388" i="16"/>
  <c r="EV115" i="16"/>
  <c r="EX51" i="16"/>
  <c r="EX91" i="16"/>
  <c r="EX59" i="16"/>
  <c r="EW52" i="16"/>
  <c r="EV43" i="16"/>
  <c r="EP499" i="16"/>
  <c r="EO202" i="16"/>
  <c r="EQ443" i="16"/>
  <c r="EO186" i="16"/>
  <c r="EP32" i="16"/>
  <c r="EQ490" i="16"/>
  <c r="ER385" i="16"/>
  <c r="ER101" i="16"/>
  <c r="EO77" i="16"/>
  <c r="ER69" i="16"/>
  <c r="EO454" i="16"/>
  <c r="EP332" i="16"/>
  <c r="EO314" i="16"/>
  <c r="EO169" i="16"/>
  <c r="EQ145" i="16"/>
  <c r="EO137" i="16"/>
  <c r="EO55" i="16"/>
  <c r="EO477" i="16"/>
  <c r="ER294" i="16"/>
  <c r="EQ266" i="16"/>
  <c r="EO53" i="16"/>
  <c r="EQ336" i="16"/>
  <c r="ER321" i="16"/>
  <c r="EO274" i="16"/>
  <c r="EO178" i="16"/>
  <c r="EO158" i="16"/>
  <c r="EO142" i="16"/>
  <c r="EP130" i="16"/>
  <c r="EO522" i="16"/>
  <c r="EQ451" i="16"/>
  <c r="EP337" i="16"/>
  <c r="ER6" i="16"/>
  <c r="EO516" i="16"/>
  <c r="EQ310" i="16"/>
  <c r="EO491" i="16"/>
  <c r="EQ182" i="16"/>
  <c r="EP445" i="16"/>
  <c r="ER312" i="16"/>
  <c r="EP529" i="16"/>
  <c r="ER268" i="16"/>
  <c r="ET509" i="16"/>
  <c r="EW427" i="16"/>
  <c r="ER481" i="16"/>
  <c r="ET325" i="16"/>
  <c r="ET29" i="16"/>
  <c r="EX399" i="16"/>
  <c r="EX329" i="16"/>
  <c r="ET163" i="16"/>
  <c r="ET131" i="16"/>
  <c r="EV201" i="16"/>
  <c r="EL290" i="16"/>
  <c r="EN144" i="16"/>
  <c r="EM256" i="16"/>
  <c r="EM298" i="16"/>
  <c r="EK153" i="16"/>
  <c r="EJ129" i="16"/>
  <c r="EE54" i="16"/>
  <c r="EJ449" i="16"/>
  <c r="EM345" i="16"/>
  <c r="EM197" i="16"/>
  <c r="EJ293" i="16"/>
  <c r="EM188" i="16"/>
  <c r="EL465" i="16"/>
  <c r="EM474" i="16"/>
  <c r="EN224" i="16"/>
  <c r="EM182" i="16"/>
  <c r="EJ20" i="16"/>
  <c r="EH500" i="16"/>
  <c r="EK183" i="16"/>
  <c r="EL99" i="16"/>
  <c r="EN99" i="16"/>
  <c r="EE476" i="16"/>
  <c r="EI325" i="16"/>
  <c r="EH55" i="16"/>
  <c r="EI104" i="16"/>
  <c r="EF80" i="16"/>
  <c r="EI275" i="16"/>
  <c r="EH180" i="16"/>
  <c r="EJ356" i="16"/>
  <c r="EM332" i="16"/>
  <c r="EM320" i="16"/>
  <c r="EJ517" i="16"/>
  <c r="EN517" i="16"/>
  <c r="EN214" i="16"/>
  <c r="EM336" i="16"/>
  <c r="EJ325" i="16"/>
  <c r="EK317" i="16"/>
  <c r="EK228" i="16"/>
  <c r="EN228" i="16"/>
  <c r="EL142" i="16"/>
  <c r="EL138" i="16"/>
  <c r="EN509" i="16"/>
  <c r="EK454" i="16"/>
  <c r="EK479" i="16"/>
  <c r="EM368" i="16"/>
  <c r="EL296" i="16"/>
  <c r="EJ157" i="16"/>
  <c r="EJ433" i="16"/>
  <c r="EF27" i="16"/>
  <c r="EF23" i="16"/>
  <c r="EF11" i="16"/>
  <c r="EF7" i="16"/>
  <c r="EH47" i="16"/>
  <c r="EM531" i="16"/>
  <c r="EN301" i="16"/>
  <c r="EL289" i="16"/>
  <c r="EN362" i="16"/>
  <c r="EN306" i="16"/>
  <c r="EM292" i="16"/>
  <c r="EL388" i="16"/>
  <c r="EJ380" i="16"/>
  <c r="EM297" i="16"/>
  <c r="EL265" i="16"/>
  <c r="EJ192" i="16"/>
  <c r="EM128" i="16"/>
  <c r="EM6" i="16"/>
  <c r="EG496" i="16"/>
  <c r="EE530" i="16"/>
  <c r="EG450" i="16"/>
  <c r="EH442" i="16"/>
  <c r="EM498" i="16"/>
  <c r="EK401" i="16"/>
  <c r="EJ355" i="16"/>
  <c r="EN311" i="16"/>
  <c r="EN187" i="16"/>
  <c r="EN254" i="16"/>
  <c r="EN93" i="16"/>
  <c r="EN61" i="16"/>
  <c r="EF329" i="16"/>
  <c r="EH320" i="16"/>
  <c r="EG290" i="16"/>
  <c r="EF236" i="16"/>
  <c r="EF161" i="16"/>
  <c r="EG145" i="16"/>
  <c r="EI421" i="16"/>
  <c r="EH412" i="16"/>
  <c r="EH42" i="16"/>
  <c r="EG76" i="16"/>
  <c r="EH266" i="16"/>
  <c r="EH204" i="16"/>
  <c r="EF176" i="16"/>
  <c r="EG156" i="16"/>
  <c r="EH434" i="16"/>
  <c r="EH114" i="16"/>
  <c r="EI334" i="16"/>
  <c r="EL173" i="16"/>
  <c r="EM323" i="16"/>
  <c r="EK180" i="16"/>
  <c r="EN180" i="16"/>
  <c r="EM164" i="16"/>
  <c r="EL137" i="16"/>
  <c r="EL299" i="16"/>
  <c r="EE29" i="16"/>
  <c r="EI38" i="16"/>
  <c r="EK535" i="16"/>
  <c r="EM523" i="16"/>
  <c r="EK387" i="16"/>
  <c r="EM107" i="16"/>
  <c r="EK351" i="16"/>
  <c r="EL132" i="16"/>
  <c r="EN28" i="16"/>
  <c r="EE489" i="16"/>
  <c r="EH444" i="16"/>
  <c r="EM213" i="16"/>
  <c r="EM270" i="16"/>
  <c r="EL103" i="16"/>
  <c r="EG526" i="16"/>
  <c r="EI336" i="16"/>
  <c r="EG165" i="16"/>
  <c r="EF119" i="16"/>
  <c r="EF136" i="16"/>
  <c r="EF255" i="16"/>
  <c r="EH110" i="16"/>
  <c r="EM212" i="16"/>
  <c r="EJ410" i="16"/>
  <c r="EM402" i="16"/>
  <c r="EJ378" i="16"/>
  <c r="EL121" i="16"/>
  <c r="EL37" i="16"/>
  <c r="EJ82" i="16"/>
  <c r="EN78" i="16"/>
  <c r="EM453" i="16"/>
  <c r="EN524" i="16"/>
  <c r="EM503" i="16"/>
  <c r="EM303" i="16"/>
  <c r="EL124" i="16"/>
  <c r="EM290" i="16"/>
  <c r="EK225" i="16"/>
  <c r="EJ168" i="16"/>
  <c r="EL156" i="16"/>
  <c r="EN256" i="16"/>
  <c r="EI13" i="16"/>
  <c r="EM505" i="16"/>
  <c r="EL533" i="16"/>
  <c r="EN345" i="16"/>
  <c r="EN188" i="16"/>
  <c r="EM372" i="16"/>
  <c r="EL284" i="16"/>
  <c r="EL415" i="16"/>
  <c r="EL348" i="16"/>
  <c r="EH534" i="16"/>
  <c r="EH481" i="16"/>
  <c r="EL354" i="16"/>
  <c r="EL87" i="16"/>
  <c r="EE512" i="16"/>
  <c r="EI399" i="16"/>
  <c r="EI362" i="16"/>
  <c r="EE222" i="16"/>
  <c r="EE433" i="16"/>
  <c r="EE127" i="16"/>
  <c r="EH56" i="16"/>
  <c r="EH190" i="16"/>
  <c r="EJ338" i="16"/>
  <c r="EN332" i="16"/>
  <c r="EL328" i="16"/>
  <c r="EJ324" i="16"/>
  <c r="EL175" i="16"/>
  <c r="EK266" i="16"/>
  <c r="EL359" i="16"/>
  <c r="EN336" i="16"/>
  <c r="EM331" i="16"/>
  <c r="EN274" i="16"/>
  <c r="EL238" i="16"/>
  <c r="EJ154" i="16"/>
  <c r="EL150" i="16"/>
  <c r="EM529" i="16"/>
  <c r="EN466" i="16"/>
  <c r="EJ509" i="16"/>
  <c r="EK409" i="16"/>
  <c r="EN368" i="16"/>
  <c r="EK264" i="16"/>
  <c r="EL210" i="16"/>
  <c r="EL205" i="16"/>
  <c r="EM209" i="16"/>
  <c r="EM149" i="16"/>
  <c r="EI19" i="16"/>
  <c r="EI3" i="16"/>
  <c r="EF35" i="16"/>
  <c r="EM493" i="16"/>
  <c r="EM473" i="16"/>
  <c r="EM488" i="16"/>
  <c r="EN394" i="16"/>
  <c r="EJ365" i="16"/>
  <c r="EK301" i="16"/>
  <c r="EJ277" i="16"/>
  <c r="EM257" i="16"/>
  <c r="EK211" i="16"/>
  <c r="EJ190" i="16"/>
  <c r="EL108" i="16"/>
  <c r="EK495" i="16"/>
  <c r="EJ462" i="16"/>
  <c r="EM364" i="16"/>
  <c r="EL312" i="16"/>
  <c r="EN226" i="16"/>
  <c r="EM221" i="16"/>
  <c r="EL194" i="16"/>
  <c r="EL417" i="16"/>
  <c r="EK400" i="16"/>
  <c r="EN400" i="16"/>
  <c r="EK361" i="16"/>
  <c r="EN297" i="16"/>
  <c r="EK136" i="16"/>
  <c r="EN128" i="16"/>
  <c r="EK347" i="16"/>
  <c r="EL247" i="16"/>
  <c r="EL30" i="16"/>
  <c r="EL14" i="16"/>
  <c r="EM43" i="16"/>
  <c r="EF486" i="16"/>
  <c r="EG478" i="16"/>
  <c r="EI525" i="16"/>
  <c r="EG485" i="16"/>
  <c r="EK423" i="16"/>
  <c r="EL385" i="16"/>
  <c r="EJ422" i="16"/>
  <c r="EM352" i="16"/>
  <c r="EJ311" i="16"/>
  <c r="EJ195" i="16"/>
  <c r="EL187" i="16"/>
  <c r="EL341" i="16"/>
  <c r="EL302" i="16"/>
  <c r="EM217" i="16"/>
  <c r="EK93" i="16"/>
  <c r="EJ85" i="16"/>
  <c r="EK81" i="16"/>
  <c r="EL73" i="16"/>
  <c r="EK61" i="16"/>
  <c r="EF407" i="16"/>
  <c r="EI407" i="16"/>
  <c r="EG475" i="16"/>
  <c r="EF209" i="16"/>
  <c r="EE173" i="16"/>
  <c r="EG173" i="16"/>
  <c r="EG522" i="16"/>
  <c r="EF479" i="16"/>
  <c r="EG328" i="16"/>
  <c r="EG196" i="16"/>
  <c r="EF254" i="16"/>
  <c r="EF153" i="16"/>
  <c r="EI145" i="16"/>
  <c r="EF129" i="16"/>
  <c r="EG398" i="16"/>
  <c r="EF199" i="16"/>
  <c r="EE115" i="16"/>
  <c r="EF92" i="16"/>
  <c r="EF60" i="16"/>
  <c r="EG181" i="16"/>
  <c r="EF140" i="16"/>
  <c r="EF287" i="16"/>
  <c r="EG215" i="16"/>
  <c r="EK334" i="16"/>
  <c r="EK206" i="16"/>
  <c r="EJ340" i="16"/>
  <c r="EL249" i="16"/>
  <c r="EL208" i="16"/>
  <c r="EJ424" i="16"/>
  <c r="EJ161" i="16"/>
  <c r="EH17" i="16"/>
  <c r="EM441" i="16"/>
  <c r="EJ229" i="16"/>
  <c r="EM273" i="16"/>
  <c r="EJ243" i="16"/>
  <c r="EK469" i="16"/>
  <c r="EL499" i="16"/>
  <c r="EJ268" i="16"/>
  <c r="EK202" i="16"/>
  <c r="EJ281" i="16"/>
  <c r="EK16" i="16"/>
  <c r="EK405" i="16"/>
  <c r="EL189" i="16"/>
  <c r="EL83" i="16"/>
  <c r="EN83" i="16"/>
  <c r="EG302" i="16"/>
  <c r="EI324" i="16"/>
  <c r="EH228" i="16"/>
  <c r="EE165" i="16"/>
  <c r="EE141" i="16"/>
  <c r="EI237" i="16"/>
  <c r="EI160" i="16"/>
  <c r="EL414" i="16"/>
  <c r="EM395" i="16"/>
  <c r="EM279" i="16"/>
  <c r="EK231" i="16"/>
  <c r="EK185" i="16"/>
  <c r="EN125" i="16"/>
  <c r="EJ117" i="16"/>
  <c r="EK113" i="16"/>
  <c r="EN109" i="16"/>
  <c r="EJ98" i="16"/>
  <c r="EN86" i="16"/>
  <c r="EM78" i="16"/>
  <c r="EK74" i="16"/>
  <c r="EJ66" i="16"/>
  <c r="EM492" i="16"/>
  <c r="EJ457" i="16"/>
  <c r="EN191" i="16"/>
  <c r="EV307" i="16"/>
  <c r="EX241" i="16"/>
  <c r="EX122" i="16"/>
  <c r="ER364" i="16"/>
  <c r="ET315" i="16"/>
  <c r="EW158" i="16"/>
  <c r="ET406" i="16"/>
  <c r="EV390" i="16"/>
  <c r="EV347" i="16"/>
  <c r="EW300" i="16"/>
  <c r="EV243" i="16"/>
  <c r="ET19" i="16"/>
  <c r="EV507" i="16"/>
  <c r="EP536" i="16"/>
  <c r="EX503" i="16"/>
  <c r="ET469" i="16"/>
  <c r="EW366" i="16"/>
  <c r="EV335" i="16"/>
  <c r="EX323" i="16"/>
  <c r="ET420" i="16"/>
  <c r="EX420" i="16"/>
  <c r="EV355" i="16"/>
  <c r="EV396" i="16"/>
  <c r="EW16" i="16"/>
  <c r="EQ466" i="16"/>
  <c r="EP240" i="16"/>
  <c r="ER285" i="16"/>
  <c r="ER413" i="16"/>
  <c r="EQ400" i="16"/>
  <c r="EP28" i="16"/>
  <c r="EQ40" i="16"/>
  <c r="EQ486" i="16"/>
  <c r="EO530" i="16"/>
  <c r="ER397" i="16"/>
  <c r="EP83" i="16"/>
  <c r="EQ67" i="16"/>
  <c r="EO510" i="16"/>
  <c r="EQ427" i="16"/>
  <c r="EQ159" i="16"/>
  <c r="EP143" i="16"/>
  <c r="EQ435" i="16"/>
  <c r="EP426" i="16"/>
  <c r="EO242" i="16"/>
  <c r="EQ436" i="16"/>
  <c r="ER402" i="16"/>
  <c r="EP37" i="16"/>
  <c r="EP94" i="16"/>
  <c r="EP78" i="16"/>
  <c r="EP62" i="16"/>
  <c r="EQ492" i="16"/>
  <c r="ER347" i="16"/>
  <c r="EQ247" i="16"/>
  <c r="EQ303" i="16"/>
  <c r="EP239" i="16"/>
  <c r="EQ120" i="16"/>
  <c r="EP112" i="16"/>
  <c r="EQ221" i="16"/>
  <c r="EO224" i="16"/>
  <c r="ER272" i="16"/>
  <c r="EP265" i="16"/>
  <c r="EW286" i="16"/>
  <c r="EW229" i="16"/>
  <c r="EV273" i="16"/>
  <c r="EX182" i="16"/>
  <c r="EV505" i="16"/>
  <c r="ET190" i="16"/>
  <c r="EW288" i="16"/>
  <c r="ET108" i="16"/>
  <c r="EX491" i="16"/>
  <c r="EW249" i="16"/>
  <c r="EV472" i="16"/>
  <c r="EX450" i="16"/>
  <c r="EO506" i="16"/>
  <c r="ER24" i="16"/>
  <c r="EO482" i="16"/>
  <c r="EO65" i="16"/>
  <c r="EQ424" i="16"/>
  <c r="EQ330" i="16"/>
  <c r="EO393" i="16"/>
  <c r="EP333" i="16"/>
  <c r="EP319" i="16"/>
  <c r="EO249" i="16"/>
  <c r="ER48" i="16"/>
  <c r="EO497" i="16"/>
  <c r="EP262" i="16"/>
  <c r="EM112" i="16"/>
  <c r="EK46" i="16"/>
  <c r="EF521" i="16"/>
  <c r="EG516" i="16"/>
  <c r="EN460" i="16"/>
  <c r="EK510" i="16"/>
  <c r="EH360" i="16"/>
  <c r="EF288" i="16"/>
  <c r="EG256" i="16"/>
  <c r="EH208" i="16"/>
  <c r="EK304" i="16"/>
  <c r="EL139" i="16"/>
  <c r="EK431" i="16"/>
  <c r="EM19" i="16"/>
  <c r="EF445" i="16"/>
  <c r="EI234" i="16"/>
  <c r="EF253" i="16"/>
  <c r="EK375" i="16"/>
  <c r="EH107" i="16"/>
  <c r="EJ53" i="16"/>
  <c r="EI465" i="16"/>
  <c r="EE404" i="16"/>
  <c r="EI32" i="16"/>
  <c r="EL442" i="16"/>
  <c r="EJ494" i="16"/>
  <c r="EH309" i="16"/>
  <c r="EN286" i="16"/>
  <c r="EK198" i="16"/>
  <c r="EI91" i="16"/>
  <c r="EF67" i="16"/>
  <c r="EI59" i="16"/>
  <c r="EH340" i="16"/>
  <c r="EG424" i="16"/>
  <c r="EE432" i="16"/>
  <c r="EG151" i="16"/>
  <c r="EH279" i="16"/>
  <c r="EF162" i="16"/>
  <c r="EN330" i="16"/>
  <c r="EJ278" i="16"/>
  <c r="EJ327" i="16"/>
  <c r="EL176" i="16"/>
  <c r="EN160" i="16"/>
  <c r="EJ521" i="16"/>
  <c r="EN521" i="16"/>
  <c r="EK458" i="16"/>
  <c r="EN145" i="16"/>
  <c r="EM429" i="16"/>
  <c r="EM445" i="16"/>
  <c r="EL184" i="16"/>
  <c r="EL452" i="16"/>
  <c r="EL404" i="16"/>
  <c r="EJ376" i="16"/>
  <c r="EM12" i="16"/>
  <c r="EK40" i="16"/>
  <c r="EE528" i="16"/>
  <c r="EM381" i="16"/>
  <c r="EK350" i="16"/>
  <c r="EG459" i="16"/>
  <c r="EE425" i="16"/>
  <c r="EH169" i="16"/>
  <c r="EG487" i="16"/>
  <c r="EG133" i="16"/>
  <c r="EG111" i="16"/>
  <c r="EE88" i="16"/>
  <c r="EH50" i="16"/>
  <c r="EG344" i="16"/>
  <c r="ER18" i="16"/>
  <c r="ER276" i="16"/>
  <c r="EO447" i="16"/>
  <c r="ER447" i="16"/>
  <c r="ER360" i="16"/>
  <c r="EO531" i="16"/>
  <c r="ER531" i="16"/>
  <c r="EW515" i="16"/>
  <c r="ET486" i="16"/>
  <c r="EQ450" i="16"/>
  <c r="EV367" i="16"/>
  <c r="EW397" i="16"/>
  <c r="EV381" i="16"/>
  <c r="ET25" i="16"/>
  <c r="EV9" i="16"/>
  <c r="EV391" i="16"/>
  <c r="ET356" i="16"/>
  <c r="EX356" i="16"/>
  <c r="EW343" i="16"/>
  <c r="EV317" i="16"/>
  <c r="EX177" i="16"/>
  <c r="EW169" i="16"/>
  <c r="EX145" i="16"/>
  <c r="EW137" i="16"/>
  <c r="ET287" i="16"/>
  <c r="EV271" i="16"/>
  <c r="ET102" i="16"/>
  <c r="EV94" i="16"/>
  <c r="ET70" i="16"/>
  <c r="EV62" i="16"/>
  <c r="ET45" i="16"/>
  <c r="EX274" i="16"/>
  <c r="EX202" i="16"/>
  <c r="EV39" i="16"/>
  <c r="EQ108" i="16"/>
  <c r="ER388" i="16"/>
  <c r="EQ20" i="16"/>
  <c r="EO4" i="16"/>
  <c r="EW345" i="16"/>
  <c r="EV284" i="16"/>
  <c r="ET48" i="16"/>
  <c r="EX48" i="16"/>
  <c r="EW31" i="16"/>
  <c r="ER470" i="16"/>
  <c r="EX526" i="16"/>
  <c r="ET474" i="16"/>
  <c r="EW432" i="16"/>
  <c r="EX428" i="16"/>
  <c r="ET280" i="16"/>
  <c r="EX280" i="16"/>
  <c r="EW240" i="16"/>
  <c r="ET408" i="16"/>
  <c r="EX408" i="16"/>
  <c r="ET28" i="16"/>
  <c r="ET83" i="16"/>
  <c r="EQ261" i="16"/>
  <c r="EO401" i="16"/>
  <c r="EQ309" i="16"/>
  <c r="EP187" i="16"/>
  <c r="EQ85" i="16"/>
  <c r="EQ509" i="16"/>
  <c r="EO179" i="16"/>
  <c r="ER179" i="16"/>
  <c r="EP153" i="16"/>
  <c r="EP429" i="16"/>
  <c r="EP533" i="16"/>
  <c r="ER504" i="16"/>
  <c r="EQ375" i="16"/>
  <c r="EN112" i="16"/>
  <c r="EE508" i="16"/>
  <c r="EE360" i="16"/>
  <c r="EK427" i="16"/>
  <c r="EN171" i="16"/>
  <c r="EJ27" i="16"/>
  <c r="EL47" i="16"/>
  <c r="EG523" i="16"/>
  <c r="EI477" i="16"/>
  <c r="EG261" i="16"/>
  <c r="EI499" i="16"/>
  <c r="EH452" i="16"/>
  <c r="EE284" i="16"/>
  <c r="EI252" i="16"/>
  <c r="EI202" i="16"/>
  <c r="EG419" i="16"/>
  <c r="EI384" i="16"/>
  <c r="EH348" i="16"/>
  <c r="EM134" i="16"/>
  <c r="EE24" i="16"/>
  <c r="EH8" i="16"/>
  <c r="EJ525" i="16"/>
  <c r="EN525" i="16"/>
  <c r="EE397" i="16"/>
  <c r="EG397" i="16"/>
  <c r="EF227" i="16"/>
  <c r="EG83" i="16"/>
  <c r="EE503" i="16"/>
  <c r="EE340" i="16"/>
  <c r="EG319" i="16"/>
  <c r="EH274" i="16"/>
  <c r="EG286" i="16"/>
  <c r="EF167" i="16"/>
  <c r="EI167" i="16"/>
  <c r="EE435" i="16"/>
  <c r="EG395" i="16"/>
  <c r="EH121" i="16"/>
  <c r="EI58" i="16"/>
  <c r="EE429" i="16"/>
  <c r="EH245" i="16"/>
  <c r="EF130" i="16"/>
  <c r="EM322" i="16"/>
  <c r="EJ201" i="16"/>
  <c r="EJ315" i="16"/>
  <c r="EN230" i="16"/>
  <c r="EM148" i="16"/>
  <c r="EM48" i="16"/>
  <c r="EL169" i="16"/>
  <c r="EF21" i="16"/>
  <c r="EM55" i="16"/>
  <c r="EJ484" i="16"/>
  <c r="EK234" i="16"/>
  <c r="EK357" i="16"/>
  <c r="EJ253" i="16"/>
  <c r="EK41" i="16"/>
  <c r="EN506" i="16"/>
  <c r="EK252" i="16"/>
  <c r="EN434" i="16"/>
  <c r="EL237" i="16"/>
  <c r="EN12" i="16"/>
  <c r="EG490" i="16"/>
  <c r="EG448" i="16"/>
  <c r="EL397" i="16"/>
  <c r="EN218" i="16"/>
  <c r="EK329" i="16"/>
  <c r="EJ193" i="16"/>
  <c r="EM95" i="16"/>
  <c r="EL67" i="16"/>
  <c r="EN67" i="16"/>
  <c r="EM36" i="16"/>
  <c r="EG317" i="16"/>
  <c r="EF514" i="16"/>
  <c r="EH356" i="16"/>
  <c r="EF430" i="16"/>
  <c r="EI72" i="16"/>
  <c r="EG294" i="16"/>
  <c r="EH367" i="16"/>
  <c r="EP54" i="16"/>
  <c r="EO52" i="16"/>
  <c r="EP29" i="16"/>
  <c r="EO192" i="16"/>
  <c r="EQ256" i="16"/>
  <c r="EP273" i="16"/>
  <c r="EP246" i="16"/>
  <c r="EQ463" i="16"/>
  <c r="EP250" i="16"/>
  <c r="EP38" i="16"/>
  <c r="EQ235" i="16"/>
  <c r="ET458" i="16"/>
  <c r="ET447" i="16"/>
  <c r="ER485" i="16"/>
  <c r="EX393" i="16"/>
  <c r="EV234" i="16"/>
  <c r="EV246" i="16"/>
  <c r="EX17" i="16"/>
  <c r="ET453" i="16"/>
  <c r="ET137" i="16"/>
  <c r="EX198" i="16"/>
  <c r="EW255" i="16"/>
  <c r="ET360" i="16"/>
  <c r="EX360" i="16"/>
  <c r="ET192" i="16"/>
  <c r="EX192" i="16"/>
  <c r="EV104" i="16"/>
  <c r="ET96" i="16"/>
  <c r="EX96" i="16"/>
  <c r="EV72" i="16"/>
  <c r="ET64" i="16"/>
  <c r="EX64" i="16"/>
  <c r="EW56" i="16"/>
  <c r="ET468" i="16"/>
  <c r="EX468" i="16"/>
  <c r="EW359" i="16"/>
  <c r="ET314" i="16"/>
  <c r="ET414" i="16"/>
  <c r="EV208" i="16"/>
  <c r="EX357" i="16"/>
  <c r="EW502" i="16"/>
  <c r="ET424" i="16"/>
  <c r="EX424" i="16"/>
  <c r="ET435" i="16"/>
  <c r="EV431" i="16"/>
  <c r="EV351" i="16"/>
  <c r="EV415" i="16"/>
  <c r="EW99" i="16"/>
  <c r="ET75" i="16"/>
  <c r="EW67" i="16"/>
  <c r="EP293" i="16"/>
  <c r="EO404" i="16"/>
  <c r="ER384" i="16"/>
  <c r="EO16" i="16"/>
  <c r="EO43" i="16"/>
  <c r="EP93" i="16"/>
  <c r="EO356" i="16"/>
  <c r="EQ338" i="16"/>
  <c r="EQ204" i="16"/>
  <c r="EO359" i="16"/>
  <c r="EO325" i="16"/>
  <c r="EO353" i="16"/>
  <c r="EP22" i="16"/>
  <c r="EQ219" i="16"/>
  <c r="EQ420" i="16"/>
  <c r="EO288" i="16"/>
  <c r="EQ11" i="16"/>
  <c r="EP281" i="16"/>
  <c r="EQ183" i="16"/>
  <c r="ET535" i="16"/>
  <c r="EX465" i="16"/>
  <c r="ER448" i="16"/>
  <c r="EV46" i="16"/>
  <c r="ET457" i="16"/>
  <c r="ET534" i="16"/>
  <c r="ET379" i="16"/>
  <c r="ET258" i="16"/>
  <c r="EW206" i="16"/>
  <c r="EW147" i="16"/>
  <c r="EW201" i="16"/>
  <c r="EX259" i="16"/>
  <c r="EW244" i="16"/>
  <c r="EW311" i="16"/>
  <c r="ET116" i="16"/>
  <c r="EX116" i="16"/>
  <c r="EW529" i="16"/>
  <c r="ET473" i="16"/>
  <c r="EW238" i="16"/>
  <c r="EV220" i="16"/>
  <c r="ET174" i="16"/>
  <c r="EW152" i="16"/>
  <c r="ET142" i="16"/>
  <c r="EX374" i="16"/>
  <c r="ET394" i="16"/>
  <c r="EX300" i="16"/>
  <c r="EV126" i="16"/>
  <c r="ET451" i="16"/>
  <c r="EV324" i="16"/>
  <c r="EV296" i="16"/>
  <c r="EX417" i="16"/>
  <c r="EO469" i="16"/>
  <c r="EP75" i="16"/>
  <c r="EQ212" i="16"/>
  <c r="EQ414" i="16"/>
  <c r="EO410" i="16"/>
  <c r="EQ386" i="16"/>
  <c r="EO378" i="16"/>
  <c r="ER349" i="16"/>
  <c r="EP231" i="16"/>
  <c r="ER125" i="16"/>
  <c r="ER109" i="16"/>
  <c r="EO98" i="16"/>
  <c r="ER90" i="16"/>
  <c r="EO82" i="16"/>
  <c r="ER74" i="16"/>
  <c r="EO66" i="16"/>
  <c r="ER58" i="16"/>
  <c r="EO512" i="16"/>
  <c r="EQ438" i="16"/>
  <c r="EP136" i="16"/>
  <c r="ER430" i="16"/>
  <c r="ER181" i="16"/>
  <c r="EQ501" i="16"/>
  <c r="EQ193" i="16"/>
  <c r="EP363" i="16"/>
  <c r="EP21" i="16"/>
  <c r="EO197" i="16"/>
  <c r="EP439" i="16"/>
  <c r="EP306" i="16"/>
  <c r="ER505" i="16"/>
  <c r="EV459" i="16"/>
  <c r="EV405" i="16"/>
  <c r="EX389" i="16"/>
  <c r="EW273" i="16"/>
  <c r="EX33" i="16"/>
  <c r="EW484" i="16"/>
  <c r="EW505" i="16"/>
  <c r="ET470" i="16"/>
  <c r="EV149" i="16"/>
  <c r="ET295" i="16"/>
  <c r="EW263" i="16"/>
  <c r="ET74" i="16"/>
  <c r="ET58" i="16"/>
  <c r="EX281" i="16"/>
  <c r="ET50" i="16"/>
  <c r="EV442" i="16"/>
  <c r="EX127" i="16"/>
  <c r="EW119" i="16"/>
  <c r="EV111" i="16"/>
  <c r="EV106" i="16"/>
  <c r="EX87" i="16"/>
  <c r="ER39" i="16"/>
  <c r="ER8" i="16"/>
  <c r="EO195" i="16"/>
  <c r="ER195" i="16"/>
  <c r="EQ89" i="16"/>
  <c r="EP73" i="16"/>
  <c r="ER209" i="16"/>
  <c r="EP165" i="16"/>
  <c r="EP514" i="16"/>
  <c r="EQ484" i="16"/>
  <c r="EQ370" i="16"/>
  <c r="EO290" i="16"/>
  <c r="EQ168" i="16"/>
  <c r="EO164" i="16"/>
  <c r="ER320" i="16"/>
  <c r="ER299" i="16"/>
  <c r="EP391" i="16"/>
  <c r="EP317" i="16"/>
  <c r="ER308" i="16"/>
  <c r="ER196" i="16"/>
  <c r="ER166" i="16"/>
  <c r="EQ162" i="16"/>
  <c r="EP154" i="16"/>
  <c r="ER150" i="16"/>
  <c r="EQ146" i="16"/>
  <c r="EP138" i="16"/>
  <c r="ER432" i="16"/>
  <c r="EO223" i="16"/>
  <c r="ER223" i="16"/>
  <c r="EQ50" i="16"/>
  <c r="EQ286" i="16"/>
  <c r="EO233" i="16"/>
  <c r="EO106" i="16"/>
  <c r="ER357" i="16"/>
  <c r="EO346" i="16"/>
  <c r="ER257" i="16"/>
  <c r="EP226" i="16"/>
  <c r="EP243" i="16"/>
  <c r="EW509" i="16"/>
  <c r="EW524" i="16"/>
  <c r="EX270" i="16"/>
  <c r="EV421" i="16"/>
  <c r="ET480" i="16"/>
  <c r="EX480" i="16"/>
  <c r="EV291" i="16"/>
  <c r="EW275" i="16"/>
  <c r="ET114" i="16"/>
  <c r="EW516" i="16"/>
  <c r="ET168" i="16"/>
  <c r="EX168" i="16"/>
  <c r="EV160" i="16"/>
  <c r="ET136" i="16"/>
  <c r="EX136" i="16"/>
  <c r="ET410" i="16"/>
  <c r="EW439" i="16"/>
  <c r="EV38" i="16"/>
  <c r="EV523" i="16"/>
  <c r="EW239" i="16"/>
  <c r="EV200" i="16"/>
  <c r="EX109" i="16"/>
  <c r="EX101" i="16"/>
  <c r="EW93" i="16"/>
  <c r="EX69" i="16"/>
  <c r="EW61" i="16"/>
  <c r="EO419" i="16"/>
  <c r="ER419" i="16"/>
  <c r="EP253" i="16"/>
  <c r="ER184" i="16"/>
  <c r="ER380" i="16"/>
  <c r="EP381" i="16"/>
  <c r="EQ218" i="16"/>
  <c r="EO91" i="16"/>
  <c r="EO59" i="16"/>
  <c r="ER460" i="16"/>
  <c r="EP304" i="16"/>
  <c r="ER151" i="16"/>
  <c r="EO407" i="16"/>
  <c r="EP418" i="16"/>
  <c r="EQ117" i="16"/>
  <c r="EQ41" i="16"/>
  <c r="EQ457" i="16"/>
  <c r="EO453" i="16"/>
  <c r="EO329" i="16"/>
  <c r="EO271" i="16"/>
  <c r="ER271" i="16"/>
  <c r="ER116" i="16"/>
  <c r="EX478" i="16"/>
  <c r="EV462" i="16"/>
  <c r="EW405" i="16"/>
  <c r="ET383" i="16"/>
  <c r="EX330" i="16"/>
  <c r="EW82" i="16"/>
  <c r="EV60" i="16"/>
  <c r="ET411" i="16"/>
  <c r="ER277" i="16"/>
  <c r="ER373" i="16"/>
  <c r="EQ141" i="16"/>
  <c r="EO403" i="16"/>
  <c r="ER403" i="16"/>
  <c r="FA121" i="16"/>
  <c r="ER156" i="16"/>
  <c r="EP144" i="16"/>
  <c r="EY533" i="16"/>
  <c r="EZ441" i="16"/>
  <c r="EZ459" i="16"/>
  <c r="EY328" i="16"/>
  <c r="FB481" i="16"/>
  <c r="EZ356" i="16"/>
  <c r="EY141" i="16"/>
  <c r="EY279" i="16"/>
  <c r="EY98" i="16"/>
  <c r="FA90" i="16"/>
  <c r="FA58" i="16"/>
  <c r="FC438" i="16"/>
  <c r="FB130" i="16"/>
  <c r="FA28" i="16"/>
  <c r="FB79" i="16"/>
  <c r="EY524" i="16"/>
  <c r="FB471" i="16"/>
  <c r="EZ264" i="16"/>
  <c r="EY21" i="16"/>
  <c r="FA487" i="16"/>
  <c r="FB407" i="16"/>
  <c r="EZ233" i="16"/>
  <c r="FA162" i="16"/>
  <c r="FA154" i="16"/>
  <c r="FC179" i="16"/>
  <c r="FA364" i="16"/>
  <c r="EY396" i="16"/>
  <c r="FC396" i="16"/>
  <c r="EY37" i="16"/>
  <c r="EY39" i="16"/>
  <c r="FC39" i="16"/>
  <c r="EZ373" i="16"/>
  <c r="FA346" i="16"/>
  <c r="EY33" i="16"/>
  <c r="EZ505" i="16"/>
  <c r="FA383" i="16"/>
  <c r="FC330" i="16"/>
  <c r="EZ149" i="16"/>
  <c r="EZ361" i="16"/>
  <c r="EZ82" i="16"/>
  <c r="FA82" i="16"/>
  <c r="FC30" i="16"/>
  <c r="FA468" i="16"/>
  <c r="EZ333" i="16"/>
  <c r="FA319" i="16"/>
  <c r="FC313" i="16"/>
  <c r="EY191" i="16"/>
  <c r="FC191" i="16"/>
  <c r="FB210" i="16"/>
  <c r="FA350" i="16"/>
  <c r="EY48" i="16"/>
  <c r="FC48" i="16"/>
  <c r="EY436" i="16"/>
  <c r="EY433" i="16"/>
  <c r="EZ245" i="16"/>
  <c r="FA127" i="16"/>
  <c r="FA87" i="16"/>
  <c r="FC312" i="16"/>
  <c r="FB218" i="16"/>
  <c r="FB118" i="16"/>
  <c r="EY146" i="16"/>
  <c r="FC526" i="16"/>
  <c r="EZ290" i="16"/>
  <c r="EY296" i="16"/>
  <c r="FB47" i="16"/>
  <c r="FB386" i="16"/>
  <c r="FC89" i="16"/>
  <c r="FD463" i="16"/>
  <c r="FH463" i="16"/>
  <c r="FF9" i="16"/>
  <c r="FD204" i="16"/>
  <c r="FD153" i="16"/>
  <c r="FG145" i="16"/>
  <c r="FD287" i="16"/>
  <c r="FH287" i="16"/>
  <c r="FE237" i="16"/>
  <c r="FF398" i="16"/>
  <c r="FF260" i="16"/>
  <c r="FD350" i="16"/>
  <c r="FD31" i="16"/>
  <c r="FE75" i="16"/>
  <c r="FD59" i="16"/>
  <c r="FH59" i="16"/>
  <c r="FA520" i="16"/>
  <c r="FC471" i="16"/>
  <c r="FB41" i="16"/>
  <c r="EZ34" i="16"/>
  <c r="FB426" i="16"/>
  <c r="FF465" i="16"/>
  <c r="FH270" i="16"/>
  <c r="FG519" i="16"/>
  <c r="FD421" i="16"/>
  <c r="FH328" i="16"/>
  <c r="FD256" i="16"/>
  <c r="FH256" i="16"/>
  <c r="FH29" i="16"/>
  <c r="FH477" i="16"/>
  <c r="FD534" i="16"/>
  <c r="FF206" i="16"/>
  <c r="FG242" i="16"/>
  <c r="FD269" i="16"/>
  <c r="FH269" i="16"/>
  <c r="FD26" i="16"/>
  <c r="FE338" i="16"/>
  <c r="FG238" i="16"/>
  <c r="FD416" i="16"/>
  <c r="FD48" i="16"/>
  <c r="FH48" i="16"/>
  <c r="FD38" i="16"/>
  <c r="FF460" i="16"/>
  <c r="FH460" i="16"/>
  <c r="FF523" i="16"/>
  <c r="FD444" i="16"/>
  <c r="FH444" i="16"/>
  <c r="FG442" i="16"/>
  <c r="FH217" i="16"/>
  <c r="FF432" i="16"/>
  <c r="FD355" i="16"/>
  <c r="FD388" i="16"/>
  <c r="FF261" i="16"/>
  <c r="FE28" i="16"/>
  <c r="FG101" i="16"/>
  <c r="FG69" i="16"/>
  <c r="FE52" i="16"/>
  <c r="FE399" i="16"/>
  <c r="FF258" i="16"/>
  <c r="FD180" i="16"/>
  <c r="FH180" i="16"/>
  <c r="FG171" i="16"/>
  <c r="FF155" i="16"/>
  <c r="FD147" i="16"/>
  <c r="FH147" i="16"/>
  <c r="FG139" i="16"/>
  <c r="FE233" i="16"/>
  <c r="FD311" i="16"/>
  <c r="FH311" i="16"/>
  <c r="FG114" i="16"/>
  <c r="FE529" i="16"/>
  <c r="FF473" i="16"/>
  <c r="FH315" i="16"/>
  <c r="FF225" i="16"/>
  <c r="FF174" i="16"/>
  <c r="FD150" i="16"/>
  <c r="FF142" i="16"/>
  <c r="FG284" i="16"/>
  <c r="FD422" i="16"/>
  <c r="FF243" i="16"/>
  <c r="FG126" i="16"/>
  <c r="FG507" i="16"/>
  <c r="FD503" i="16"/>
  <c r="FH503" i="16"/>
  <c r="FD469" i="16"/>
  <c r="FE436" i="16"/>
  <c r="FG428" i="16"/>
  <c r="FG239" i="16"/>
  <c r="FH417" i="16"/>
  <c r="FG408" i="16"/>
  <c r="FD188" i="16"/>
  <c r="FH188" i="16"/>
  <c r="FD107" i="16"/>
  <c r="FH107" i="16"/>
  <c r="FF12" i="16"/>
  <c r="FH93" i="16"/>
  <c r="FF77" i="16"/>
  <c r="EO33" i="16"/>
  <c r="ER264" i="16"/>
  <c r="ER354" i="16"/>
  <c r="EP289" i="16"/>
  <c r="ER292" i="16"/>
  <c r="EP513" i="16"/>
  <c r="EO203" i="16"/>
  <c r="ER300" i="16"/>
  <c r="EV455" i="16"/>
  <c r="ET349" i="16"/>
  <c r="ET197" i="16"/>
  <c r="EW369" i="16"/>
  <c r="EV44" i="16"/>
  <c r="EW5" i="16"/>
  <c r="EV47" i="16"/>
  <c r="EW498" i="16"/>
  <c r="EV487" i="16"/>
  <c r="ET485" i="16"/>
  <c r="EX407" i="16"/>
  <c r="EX331" i="16"/>
  <c r="ET167" i="16"/>
  <c r="EW151" i="16"/>
  <c r="ET283" i="16"/>
  <c r="EV267" i="16"/>
  <c r="EW301" i="16"/>
  <c r="EV222" i="16"/>
  <c r="EO205" i="16"/>
  <c r="ET382" i="16"/>
  <c r="EV310" i="16"/>
  <c r="EX3" i="16"/>
  <c r="ET466" i="16"/>
  <c r="EV298" i="16"/>
  <c r="ET290" i="16"/>
  <c r="EX282" i="16"/>
  <c r="EW274" i="16"/>
  <c r="EX179" i="16"/>
  <c r="EV247" i="16"/>
  <c r="EV8" i="16"/>
  <c r="EP301" i="16"/>
  <c r="ER496" i="16"/>
  <c r="EP389" i="16"/>
  <c r="EP63" i="16"/>
  <c r="EQ421" i="16"/>
  <c r="ER406" i="16"/>
  <c r="EQ84" i="16"/>
  <c r="EP518" i="16"/>
  <c r="EP520" i="16"/>
  <c r="EP295" i="16"/>
  <c r="EO127" i="16"/>
  <c r="ER127" i="16"/>
  <c r="EO455" i="16"/>
  <c r="EP10" i="16"/>
  <c r="EO213" i="16"/>
  <c r="ER305" i="16"/>
  <c r="EQ409" i="16"/>
  <c r="EO462" i="16"/>
  <c r="ER210" i="16"/>
  <c r="ER23" i="16"/>
  <c r="EQ422" i="16"/>
  <c r="EW490" i="16"/>
  <c r="EV340" i="16"/>
  <c r="ET232" i="16"/>
  <c r="EX232" i="16"/>
  <c r="EX483" i="16"/>
  <c r="EW521" i="16"/>
  <c r="EW341" i="16"/>
  <c r="EW165" i="16"/>
  <c r="EV157" i="16"/>
  <c r="EX141" i="16"/>
  <c r="EX185" i="16"/>
  <c r="ET92" i="16"/>
  <c r="EW90" i="16"/>
  <c r="ET76" i="16"/>
  <c r="ET319" i="16"/>
  <c r="EX183" i="16"/>
  <c r="ET522" i="16"/>
  <c r="EV339" i="16"/>
  <c r="ET184" i="16"/>
  <c r="EX184" i="16"/>
  <c r="ET95" i="16"/>
  <c r="ET63" i="16"/>
  <c r="EW54" i="16"/>
  <c r="EO200" i="16"/>
  <c r="EP396" i="16"/>
  <c r="EO376" i="16"/>
  <c r="EQ423" i="16"/>
  <c r="EP216" i="16"/>
  <c r="EO334" i="16"/>
  <c r="EP177" i="16"/>
  <c r="EP173" i="16"/>
  <c r="EQ157" i="16"/>
  <c r="EP383" i="16"/>
  <c r="ER201" i="16"/>
  <c r="EQ327" i="16"/>
  <c r="EP105" i="16"/>
  <c r="EO366" i="16"/>
  <c r="EQ311" i="16"/>
  <c r="EQ282" i="16"/>
  <c r="EP399" i="16"/>
  <c r="EO111" i="16"/>
  <c r="ER111" i="16"/>
  <c r="EP56" i="16"/>
  <c r="ER472" i="16"/>
  <c r="EQ434" i="16"/>
  <c r="EP237" i="16"/>
  <c r="EP371" i="16"/>
  <c r="FC458" i="16"/>
  <c r="EY478" i="16"/>
  <c r="FC318" i="16"/>
  <c r="EZ367" i="16"/>
  <c r="FC246" i="16"/>
  <c r="FA17" i="16"/>
  <c r="EY9" i="16"/>
  <c r="FA489" i="16"/>
  <c r="FC343" i="16"/>
  <c r="FA329" i="16"/>
  <c r="FB169" i="16"/>
  <c r="EY145" i="16"/>
  <c r="FB137" i="16"/>
  <c r="FA129" i="16"/>
  <c r="FB262" i="16"/>
  <c r="FA287" i="16"/>
  <c r="FB271" i="16"/>
  <c r="FC306" i="16"/>
  <c r="EZ221" i="16"/>
  <c r="EZ100" i="16"/>
  <c r="FB86" i="16"/>
  <c r="EY76" i="16"/>
  <c r="FC76" i="16"/>
  <c r="EZ68" i="16"/>
  <c r="EY334" i="16"/>
  <c r="EY412" i="16"/>
  <c r="FC412" i="16"/>
  <c r="FA390" i="16"/>
  <c r="FC394" i="16"/>
  <c r="FA345" i="16"/>
  <c r="EZ42" i="16"/>
  <c r="FA15" i="16"/>
  <c r="EZ531" i="16"/>
  <c r="EY464" i="16"/>
  <c r="FA435" i="16"/>
  <c r="EZ434" i="16"/>
  <c r="FB431" i="16"/>
  <c r="FA353" i="16"/>
  <c r="FB205" i="16"/>
  <c r="FB415" i="16"/>
  <c r="FA123" i="16"/>
  <c r="FC105" i="16"/>
  <c r="FA4" i="16"/>
  <c r="EZ91" i="16"/>
  <c r="EZ59" i="16"/>
  <c r="FA43" i="16"/>
  <c r="FC441" i="16"/>
  <c r="FB294" i="16"/>
  <c r="FC328" i="16"/>
  <c r="EY173" i="16"/>
  <c r="FB215" i="16"/>
  <c r="FB190" i="16"/>
  <c r="EZ358" i="16"/>
  <c r="FC279" i="16"/>
  <c r="EY360" i="16"/>
  <c r="EY104" i="16"/>
  <c r="FC104" i="16"/>
  <c r="FA96" i="16"/>
  <c r="EY14" i="16"/>
  <c r="EY382" i="16"/>
  <c r="FB284" i="16"/>
  <c r="FB7" i="16"/>
  <c r="FB495" i="16"/>
  <c r="EZ432" i="16"/>
  <c r="EY106" i="16"/>
  <c r="FB482" i="16"/>
  <c r="EZ409" i="16"/>
  <c r="EY331" i="16"/>
  <c r="FC331" i="16"/>
  <c r="EZ207" i="16"/>
  <c r="EY272" i="16"/>
  <c r="EY216" i="16"/>
  <c r="FC216" i="16"/>
  <c r="FC530" i="16"/>
  <c r="EY217" i="16"/>
  <c r="EY376" i="16"/>
  <c r="FB509" i="16"/>
  <c r="FB535" i="16"/>
  <c r="FB371" i="16"/>
  <c r="EY224" i="16"/>
  <c r="FC224" i="16"/>
  <c r="FA305" i="16"/>
  <c r="EY273" i="16"/>
  <c r="FC46" i="16"/>
  <c r="FC479" i="16"/>
  <c r="EY370" i="16"/>
  <c r="FA291" i="16"/>
  <c r="EY259" i="16"/>
  <c r="FC259" i="16"/>
  <c r="FB242" i="16"/>
  <c r="FA307" i="16"/>
  <c r="EY114" i="16"/>
  <c r="FA10" i="16"/>
  <c r="FC528" i="16"/>
  <c r="FB238" i="16"/>
  <c r="EY172" i="16"/>
  <c r="FC172" i="16"/>
  <c r="EZ164" i="16"/>
  <c r="FA150" i="16"/>
  <c r="EY140" i="16"/>
  <c r="FC140" i="16"/>
  <c r="EZ132" i="16"/>
  <c r="EY410" i="16"/>
  <c r="EZ347" i="16"/>
  <c r="FA439" i="16"/>
  <c r="FB297" i="16"/>
  <c r="EZ19" i="16"/>
  <c r="EY451" i="16"/>
  <c r="FC451" i="16"/>
  <c r="EZ335" i="16"/>
  <c r="EY239" i="16"/>
  <c r="FC239" i="16"/>
  <c r="FB236" i="16"/>
  <c r="FB404" i="16"/>
  <c r="EZ109" i="16"/>
  <c r="EZ101" i="16"/>
  <c r="EZ69" i="16"/>
  <c r="FC69" i="16"/>
  <c r="EY302" i="16"/>
  <c r="FC373" i="16"/>
  <c r="FA461" i="16"/>
  <c r="FC505" i="16"/>
  <c r="FA185" i="16"/>
  <c r="FC361" i="16"/>
  <c r="FB301" i="16"/>
  <c r="FC269" i="16"/>
  <c r="FA211" i="16"/>
  <c r="EZ55" i="16"/>
  <c r="FC333" i="16"/>
  <c r="EY416" i="16"/>
  <c r="EZ398" i="16"/>
  <c r="FC398" i="16"/>
  <c r="FA23" i="16"/>
  <c r="FA3" i="16"/>
  <c r="FB460" i="16"/>
  <c r="FA444" i="16"/>
  <c r="EZ428" i="16"/>
  <c r="FC408" i="16"/>
  <c r="FC277" i="16"/>
  <c r="EY111" i="16"/>
  <c r="FC111" i="16"/>
  <c r="EY71" i="16"/>
  <c r="FC71" i="16"/>
  <c r="EZ52" i="16"/>
  <c r="EY445" i="16"/>
  <c r="EY326" i="16"/>
  <c r="FB349" i="16"/>
  <c r="FB299" i="16"/>
  <c r="FA283" i="16"/>
  <c r="FB253" i="16"/>
  <c r="EZ110" i="16"/>
  <c r="FC18" i="16"/>
  <c r="EY422" i="16"/>
  <c r="FA499" i="16"/>
  <c r="FA212" i="16"/>
  <c r="FC296" i="16"/>
  <c r="FC480" i="16"/>
  <c r="FA387" i="16"/>
  <c r="FB175" i="16"/>
  <c r="FA167" i="16"/>
  <c r="EY199" i="16"/>
  <c r="FC199" i="16"/>
  <c r="FA213" i="16"/>
  <c r="FB202" i="16"/>
  <c r="FB413" i="16"/>
  <c r="EY97" i="16"/>
  <c r="EZ89" i="16"/>
  <c r="FA73" i="16"/>
  <c r="FD486" i="16"/>
  <c r="FD270" i="16"/>
  <c r="FE492" i="16"/>
  <c r="FD328" i="16"/>
  <c r="FD401" i="16"/>
  <c r="FH401" i="16"/>
  <c r="FG385" i="16"/>
  <c r="FF256" i="16"/>
  <c r="FD29" i="16"/>
  <c r="FD477" i="16"/>
  <c r="FH379" i="16"/>
  <c r="FE356" i="16"/>
  <c r="FF180" i="16"/>
  <c r="FF171" i="16"/>
  <c r="FD163" i="16"/>
  <c r="FH163" i="16"/>
  <c r="FG155" i="16"/>
  <c r="FF139" i="16"/>
  <c r="FD131" i="16"/>
  <c r="FH131" i="16"/>
  <c r="FG291" i="16"/>
  <c r="FD275" i="16"/>
  <c r="FG181" i="16"/>
  <c r="FF368" i="16"/>
  <c r="FE309" i="16"/>
  <c r="FG10" i="16"/>
  <c r="FF529" i="16"/>
  <c r="FG468" i="16"/>
  <c r="FE473" i="16"/>
  <c r="FD225" i="16"/>
  <c r="FH225" i="16"/>
  <c r="FD174" i="16"/>
  <c r="FF158" i="16"/>
  <c r="FD134" i="16"/>
  <c r="FH347" i="16"/>
  <c r="FE439" i="16"/>
  <c r="FD208" i="16"/>
  <c r="FH208" i="16"/>
  <c r="FG422" i="16"/>
  <c r="FG19" i="16"/>
  <c r="FD496" i="16"/>
  <c r="FH496" i="16"/>
  <c r="FG436" i="16"/>
  <c r="FF428" i="16"/>
  <c r="FD280" i="16"/>
  <c r="FH280" i="16"/>
  <c r="FG240" i="16"/>
  <c r="FG417" i="16"/>
  <c r="FF408" i="16"/>
  <c r="FF188" i="16"/>
  <c r="FH117" i="16"/>
  <c r="FE107" i="16"/>
  <c r="FD12" i="16"/>
  <c r="FH12" i="16"/>
  <c r="FF93" i="16"/>
  <c r="FG85" i="16"/>
  <c r="FH77" i="16"/>
  <c r="FF61" i="16"/>
  <c r="FF490" i="16"/>
  <c r="FE294" i="16"/>
  <c r="FH294" i="16"/>
  <c r="FG286" i="16"/>
  <c r="FF278" i="16"/>
  <c r="FF33" i="16"/>
  <c r="FE480" i="16"/>
  <c r="FD483" i="16"/>
  <c r="FF521" i="16"/>
  <c r="FH403" i="16"/>
  <c r="FE383" i="16"/>
  <c r="FF173" i="16"/>
  <c r="FE149" i="16"/>
  <c r="FF295" i="16"/>
  <c r="FD279" i="16"/>
  <c r="FH279" i="16"/>
  <c r="FF124" i="16"/>
  <c r="FD55" i="16"/>
  <c r="FH55" i="16"/>
  <c r="FF90" i="16"/>
  <c r="FH74" i="16"/>
  <c r="FF58" i="16"/>
  <c r="FH14" i="16"/>
  <c r="FH443" i="16"/>
  <c r="FE308" i="16"/>
  <c r="FD220" i="16"/>
  <c r="FG168" i="16"/>
  <c r="FE152" i="16"/>
  <c r="FG136" i="16"/>
  <c r="FF7" i="16"/>
  <c r="FH517" i="16"/>
  <c r="FF495" i="16"/>
  <c r="FD425" i="16"/>
  <c r="FH212" i="16"/>
  <c r="FG433" i="16"/>
  <c r="FF396" i="16"/>
  <c r="FF195" i="16"/>
  <c r="FD119" i="16"/>
  <c r="FH119" i="16"/>
  <c r="FD16" i="16"/>
  <c r="FH16" i="16"/>
  <c r="FH79" i="16"/>
  <c r="FD35" i="16"/>
  <c r="FH35" i="16"/>
  <c r="FG454" i="16"/>
  <c r="FD478" i="16"/>
  <c r="FD471" i="16"/>
  <c r="FH471" i="16"/>
  <c r="FF340" i="16"/>
  <c r="FE5" i="16"/>
  <c r="FG387" i="16"/>
  <c r="FG372" i="16"/>
  <c r="FF167" i="16"/>
  <c r="FH159" i="16"/>
  <c r="FF135" i="16"/>
  <c r="FD299" i="16"/>
  <c r="FF218" i="16"/>
  <c r="FD249" i="16"/>
  <c r="FG222" i="16"/>
  <c r="FE170" i="16"/>
  <c r="FG412" i="16"/>
  <c r="FF213" i="16"/>
  <c r="FH265" i="16"/>
  <c r="FG203" i="16"/>
  <c r="FF27" i="16"/>
  <c r="FD11" i="16"/>
  <c r="FH11" i="16"/>
  <c r="FF522" i="16"/>
  <c r="FH511" i="16"/>
  <c r="FG474" i="16"/>
  <c r="FD446" i="16"/>
  <c r="FG282" i="16"/>
  <c r="FG400" i="16"/>
  <c r="FF348" i="16"/>
  <c r="FF227" i="16"/>
  <c r="FG184" i="16"/>
  <c r="FF121" i="16"/>
  <c r="FE4" i="16"/>
  <c r="FD81" i="16"/>
  <c r="FG57" i="16"/>
  <c r="FF515" i="16"/>
  <c r="FE447" i="16"/>
  <c r="FD393" i="16"/>
  <c r="FE367" i="16"/>
  <c r="FF453" i="16"/>
  <c r="FG489" i="16"/>
  <c r="FH204" i="16"/>
  <c r="FE169" i="16"/>
  <c r="FE161" i="16"/>
  <c r="FE262" i="16"/>
  <c r="FH262" i="16"/>
  <c r="FG198" i="16"/>
  <c r="FD358" i="16"/>
  <c r="FF255" i="16"/>
  <c r="FD285" i="16"/>
  <c r="FH285" i="16"/>
  <c r="FD86" i="16"/>
  <c r="FF22" i="16"/>
  <c r="FF359" i="16"/>
  <c r="FE172" i="16"/>
  <c r="FD164" i="16"/>
  <c r="FH164" i="16"/>
  <c r="FG156" i="16"/>
  <c r="FF148" i="16"/>
  <c r="FE140" i="16"/>
  <c r="FD132" i="16"/>
  <c r="FH132" i="16"/>
  <c r="FF410" i="16"/>
  <c r="FE344" i="16"/>
  <c r="FH350" i="16"/>
  <c r="FG501" i="16"/>
  <c r="FF531" i="16"/>
  <c r="FG434" i="16"/>
  <c r="FH353" i="16"/>
  <c r="FH351" i="16"/>
  <c r="FG115" i="16"/>
  <c r="FE105" i="16"/>
  <c r="FE51" i="16"/>
  <c r="FG91" i="16"/>
  <c r="EP468" i="16"/>
  <c r="EP30" i="16"/>
  <c r="EP49" i="16"/>
  <c r="EQ208" i="16"/>
  <c r="EP350" i="16"/>
  <c r="ET482" i="16"/>
  <c r="EW326" i="16"/>
  <c r="EX44" i="16"/>
  <c r="ET5" i="16"/>
  <c r="ET387" i="16"/>
  <c r="EX230" i="16"/>
  <c r="EW251" i="16"/>
  <c r="EV218" i="16"/>
  <c r="EV253" i="16"/>
  <c r="ET120" i="16"/>
  <c r="EX120" i="16"/>
  <c r="EV112" i="16"/>
  <c r="ET34" i="16"/>
  <c r="EW18" i="16"/>
  <c r="ET493" i="16"/>
  <c r="EW525" i="16"/>
  <c r="EV313" i="16"/>
  <c r="ET254" i="16"/>
  <c r="EV162" i="16"/>
  <c r="ET156" i="16"/>
  <c r="EW154" i="16"/>
  <c r="EX398" i="16"/>
  <c r="EX53" i="16"/>
  <c r="EV11" i="16"/>
  <c r="EV456" i="16"/>
  <c r="ET511" i="16"/>
  <c r="EV499" i="16"/>
  <c r="EQ263" i="16"/>
  <c r="EP341" i="16"/>
  <c r="ER217" i="16"/>
  <c r="EQ456" i="16"/>
  <c r="EP155" i="16"/>
  <c r="ER190" i="16"/>
  <c r="ER60" i="16"/>
  <c r="EQ275" i="16"/>
  <c r="EO254" i="16"/>
  <c r="ER344" i="16"/>
  <c r="EP44" i="16"/>
  <c r="EQ26" i="16"/>
  <c r="EO7" i="16"/>
  <c r="EV276" i="16"/>
  <c r="ET305" i="16"/>
  <c r="EV257" i="16"/>
  <c r="EV461" i="16"/>
  <c r="ET481" i="16"/>
  <c r="ET362" i="16"/>
  <c r="EV196" i="16"/>
  <c r="ET55" i="16"/>
  <c r="ET36" i="16"/>
  <c r="EX36" i="16"/>
  <c r="EX443" i="16"/>
  <c r="ET395" i="16"/>
  <c r="EW191" i="16"/>
  <c r="EW494" i="16"/>
  <c r="ET448" i="16"/>
  <c r="EX448" i="16"/>
  <c r="ET223" i="16"/>
  <c r="EV400" i="16"/>
  <c r="EW79" i="16"/>
  <c r="EO474" i="16"/>
  <c r="ER417" i="16"/>
  <c r="EP211" i="16"/>
  <c r="ER97" i="16"/>
  <c r="EQ149" i="16"/>
  <c r="ER176" i="16"/>
  <c r="EP160" i="16"/>
  <c r="EQ220" i="16"/>
  <c r="EP483" i="16"/>
  <c r="EQ147" i="16"/>
  <c r="EP416" i="16"/>
  <c r="ER532" i="16"/>
  <c r="EQ302" i="16"/>
  <c r="ER170" i="16"/>
  <c r="EO122" i="16"/>
  <c r="EQ110" i="16"/>
  <c r="FC463" i="16"/>
  <c r="EY532" i="16"/>
  <c r="EZ484" i="16"/>
  <c r="FB453" i="16"/>
  <c r="FA391" i="16"/>
  <c r="FB375" i="16"/>
  <c r="FA372" i="16"/>
  <c r="EY343" i="16"/>
  <c r="FB337" i="16"/>
  <c r="FC196" i="16"/>
  <c r="FB363" i="16"/>
  <c r="EZ303" i="16"/>
  <c r="EY102" i="16"/>
  <c r="FB84" i="16"/>
  <c r="FC70" i="16"/>
  <c r="EZ45" i="16"/>
  <c r="FC45" i="16"/>
  <c r="FA108" i="16"/>
  <c r="FC36" i="16"/>
  <c r="EY406" i="16"/>
  <c r="EZ394" i="16"/>
  <c r="FB357" i="16"/>
  <c r="FB522" i="16"/>
  <c r="EY501" i="16"/>
  <c r="EY474" i="16"/>
  <c r="EY440" i="16"/>
  <c r="EY322" i="16"/>
  <c r="EZ351" i="16"/>
  <c r="FB400" i="16"/>
  <c r="EY186" i="16"/>
  <c r="EZ105" i="16"/>
  <c r="EZ51" i="16"/>
  <c r="EZ20" i="16"/>
  <c r="EY99" i="16"/>
  <c r="FC99" i="16"/>
  <c r="FA83" i="16"/>
  <c r="EY67" i="16"/>
  <c r="FC67" i="16"/>
  <c r="FC251" i="16"/>
  <c r="FA222" i="16"/>
  <c r="EY178" i="16"/>
  <c r="FA465" i="16"/>
  <c r="EY270" i="16"/>
  <c r="FB519" i="16"/>
  <c r="EY325" i="16"/>
  <c r="FC352" i="16"/>
  <c r="EY29" i="16"/>
  <c r="EZ488" i="16"/>
  <c r="FB399" i="16"/>
  <c r="EY362" i="16"/>
  <c r="FB341" i="16"/>
  <c r="EZ258" i="16"/>
  <c r="FA204" i="16"/>
  <c r="FB155" i="16"/>
  <c r="FB275" i="16"/>
  <c r="FB26" i="16"/>
  <c r="FB529" i="16"/>
  <c r="EY473" i="16"/>
  <c r="FA193" i="16"/>
  <c r="EY166" i="16"/>
  <c r="FA158" i="16"/>
  <c r="FC150" i="16"/>
  <c r="FB148" i="16"/>
  <c r="FC134" i="16"/>
  <c r="EY281" i="16"/>
  <c r="FC265" i="16"/>
  <c r="FA243" i="16"/>
  <c r="EZ507" i="16"/>
  <c r="FA504" i="16"/>
  <c r="EZ456" i="16"/>
  <c r="FC469" i="16"/>
  <c r="EZ446" i="16"/>
  <c r="FB355" i="16"/>
  <c r="FA384" i="16"/>
  <c r="FC384" i="16"/>
  <c r="FA117" i="16"/>
  <c r="FC109" i="16"/>
  <c r="FA8" i="16"/>
  <c r="FB85" i="16"/>
  <c r="FA77" i="16"/>
  <c r="EY230" i="16"/>
  <c r="FA309" i="16"/>
  <c r="FC500" i="16"/>
  <c r="EY527" i="16"/>
  <c r="FB377" i="16"/>
  <c r="EZ13" i="16"/>
  <c r="FC13" i="16"/>
  <c r="FC536" i="16"/>
  <c r="FA53" i="16"/>
  <c r="FA27" i="16"/>
  <c r="EZ274" i="16"/>
  <c r="EY214" i="16"/>
  <c r="EZ247" i="16"/>
  <c r="FA227" i="16"/>
  <c r="EY57" i="16"/>
  <c r="FD509" i="16"/>
  <c r="FE465" i="16"/>
  <c r="FE427" i="16"/>
  <c r="FD492" i="16"/>
  <c r="FH492" i="16"/>
  <c r="FF328" i="16"/>
  <c r="FD248" i="16"/>
  <c r="FH248" i="16"/>
  <c r="FF29" i="16"/>
  <c r="FF317" i="16"/>
  <c r="FD258" i="16"/>
  <c r="FH206" i="16"/>
  <c r="FH233" i="16"/>
  <c r="FH242" i="16"/>
  <c r="FH307" i="16"/>
  <c r="FG311" i="16"/>
  <c r="FD192" i="16"/>
  <c r="FH192" i="16"/>
  <c r="FD96" i="16"/>
  <c r="FH96" i="16"/>
  <c r="FF80" i="16"/>
  <c r="FD64" i="16"/>
  <c r="FH64" i="16"/>
  <c r="FF26" i="16"/>
  <c r="FD333" i="16"/>
  <c r="FH333" i="16"/>
  <c r="FG315" i="16"/>
  <c r="FH174" i="16"/>
  <c r="FH142" i="16"/>
  <c r="FF416" i="16"/>
  <c r="FD414" i="16"/>
  <c r="FE284" i="16"/>
  <c r="FG38" i="16"/>
  <c r="FE507" i="16"/>
  <c r="FE526" i="16"/>
  <c r="FH526" i="16"/>
  <c r="FG469" i="16"/>
  <c r="FG424" i="16"/>
  <c r="FG323" i="16"/>
  <c r="FE426" i="16"/>
  <c r="FH426" i="16"/>
  <c r="FE239" i="16"/>
  <c r="FF388" i="16"/>
  <c r="FH261" i="16"/>
  <c r="FE109" i="16"/>
  <c r="FE101" i="16"/>
  <c r="FD77" i="16"/>
  <c r="FE69" i="16"/>
  <c r="FD373" i="16"/>
  <c r="FF229" i="16"/>
  <c r="FF194" i="16"/>
  <c r="FD505" i="16"/>
  <c r="FD403" i="16"/>
  <c r="FE329" i="16"/>
  <c r="FG165" i="16"/>
  <c r="FG133" i="16"/>
  <c r="FH201" i="16"/>
  <c r="FG185" i="16"/>
  <c r="FH272" i="16"/>
  <c r="FG241" i="16"/>
  <c r="FE216" i="16"/>
  <c r="FG30" i="16"/>
  <c r="FE438" i="16"/>
  <c r="FH438" i="16"/>
  <c r="FE491" i="16"/>
  <c r="FD443" i="16"/>
  <c r="FD319" i="16"/>
  <c r="FH319" i="16"/>
  <c r="FG300" i="16"/>
  <c r="FF210" i="16"/>
  <c r="FG250" i="16"/>
  <c r="FD183" i="16"/>
  <c r="FH183" i="16"/>
  <c r="FG466" i="16"/>
  <c r="FD212" i="16"/>
  <c r="FE245" i="16"/>
  <c r="FE420" i="16"/>
  <c r="FE411" i="16"/>
  <c r="FG127" i="16"/>
  <c r="FF106" i="16"/>
  <c r="FD79" i="16"/>
  <c r="FF304" i="16"/>
  <c r="FF510" i="16"/>
  <c r="FD392" i="16"/>
  <c r="FH392" i="16"/>
  <c r="FH197" i="16"/>
  <c r="FE41" i="16"/>
  <c r="FF13" i="16"/>
  <c r="FH47" i="16"/>
  <c r="FE484" i="16"/>
  <c r="FH485" i="16"/>
  <c r="FD372" i="16"/>
  <c r="FG341" i="16"/>
  <c r="FD159" i="16"/>
  <c r="FG196" i="16"/>
  <c r="FG100" i="16"/>
  <c r="FE84" i="16"/>
  <c r="FG68" i="16"/>
  <c r="FD34" i="16"/>
  <c r="FG108" i="16"/>
  <c r="FF36" i="16"/>
  <c r="FH525" i="16"/>
  <c r="FG320" i="16"/>
  <c r="FF254" i="16"/>
  <c r="FH162" i="16"/>
  <c r="FG154" i="16"/>
  <c r="FE138" i="16"/>
  <c r="FE199" i="16"/>
  <c r="FD310" i="16"/>
  <c r="FF53" i="16"/>
  <c r="FD511" i="16"/>
  <c r="FF316" i="16"/>
  <c r="FF179" i="16"/>
  <c r="FG231" i="16"/>
  <c r="FF202" i="16"/>
  <c r="FH380" i="16"/>
  <c r="FG89" i="16"/>
  <c r="FD73" i="16"/>
  <c r="FD476" i="16"/>
  <c r="FH476" i="16"/>
  <c r="FG327" i="16"/>
  <c r="FF352" i="16"/>
  <c r="FG246" i="16"/>
  <c r="FF44" i="16"/>
  <c r="FE363" i="16"/>
  <c r="FH306" i="16"/>
  <c r="FH62" i="16"/>
  <c r="FG528" i="16"/>
  <c r="FE314" i="16"/>
  <c r="FE418" i="16"/>
  <c r="FH418" i="16"/>
  <c r="FH378" i="16"/>
  <c r="FD504" i="16"/>
  <c r="FH504" i="16"/>
  <c r="FG456" i="16"/>
  <c r="FH236" i="16"/>
  <c r="FD415" i="16"/>
  <c r="FD404" i="16"/>
  <c r="FH404" i="16"/>
  <c r="FE186" i="16"/>
  <c r="FF99" i="16"/>
  <c r="ER17" i="16"/>
  <c r="EO234" i="16"/>
  <c r="EO194" i="16"/>
  <c r="ER365" i="16"/>
  <c r="EP248" i="16"/>
  <c r="ER449" i="16"/>
  <c r="EQ368" i="16"/>
  <c r="ER465" i="16"/>
  <c r="EP19" i="16"/>
  <c r="EP252" i="16"/>
  <c r="EV527" i="16"/>
  <c r="EW349" i="16"/>
  <c r="EV409" i="16"/>
  <c r="ET292" i="16"/>
  <c r="EX292" i="16"/>
  <c r="EV219" i="16"/>
  <c r="EX41" i="16"/>
  <c r="EW21" i="16"/>
  <c r="EV13" i="16"/>
  <c r="ER521" i="16"/>
  <c r="EX342" i="16"/>
  <c r="EX175" i="16"/>
  <c r="EV159" i="16"/>
  <c r="EX143" i="16"/>
  <c r="ET301" i="16"/>
  <c r="EX285" i="16"/>
  <c r="EV187" i="16"/>
  <c r="EX118" i="16"/>
  <c r="EX18" i="16"/>
  <c r="ER440" i="16"/>
  <c r="EW313" i="16"/>
  <c r="ET170" i="16"/>
  <c r="EW148" i="16"/>
  <c r="EX138" i="16"/>
  <c r="ET402" i="16"/>
  <c r="EW268" i="16"/>
  <c r="ET213" i="16"/>
  <c r="EV203" i="16"/>
  <c r="EX27" i="16"/>
  <c r="ET504" i="16"/>
  <c r="EX504" i="16"/>
  <c r="EV497" i="16"/>
  <c r="EQ355" i="16"/>
  <c r="ET321" i="16"/>
  <c r="ET430" i="16"/>
  <c r="EW236" i="16"/>
  <c r="EV384" i="16"/>
  <c r="ET277" i="16"/>
  <c r="EW227" i="16"/>
  <c r="EX37" i="16"/>
  <c r="EX97" i="16"/>
  <c r="EW89" i="16"/>
  <c r="EX65" i="16"/>
  <c r="EW57" i="16"/>
  <c r="ER502" i="16"/>
  <c r="EP415" i="16"/>
  <c r="ER345" i="16"/>
  <c r="EP188" i="16"/>
  <c r="EQ408" i="16"/>
  <c r="EO478" i="16"/>
  <c r="ER405" i="16"/>
  <c r="ER103" i="16"/>
  <c r="EO316" i="16"/>
  <c r="EP379" i="16"/>
  <c r="EQ119" i="16"/>
  <c r="ER76" i="16"/>
  <c r="EQ64" i="16"/>
  <c r="ER189" i="16"/>
  <c r="EP36" i="16"/>
  <c r="EP131" i="16"/>
  <c r="EO251" i="16"/>
  <c r="ER362" i="16"/>
  <c r="EO390" i="16"/>
  <c r="EP104" i="16"/>
  <c r="ER92" i="16"/>
  <c r="EQ80" i="16"/>
  <c r="EP476" i="16"/>
  <c r="EP118" i="16"/>
  <c r="EP5" i="16"/>
  <c r="EO260" i="16"/>
  <c r="EW467" i="16"/>
  <c r="ET304" i="16"/>
  <c r="EX304" i="16"/>
  <c r="EX278" i="16"/>
  <c r="EV532" i="16"/>
  <c r="ET289" i="16"/>
  <c r="EW257" i="16"/>
  <c r="EV173" i="16"/>
  <c r="EW149" i="16"/>
  <c r="EX279" i="16"/>
  <c r="ET68" i="16"/>
  <c r="EX68" i="16"/>
  <c r="ET30" i="16"/>
  <c r="EW438" i="16"/>
  <c r="ET265" i="16"/>
  <c r="ET23" i="16"/>
  <c r="EW495" i="16"/>
  <c r="ET425" i="16"/>
  <c r="ET433" i="16"/>
  <c r="ET261" i="16"/>
  <c r="ET40" i="16"/>
  <c r="EX40" i="16"/>
  <c r="EW35" i="16"/>
  <c r="ER464" i="16"/>
  <c r="EO411" i="16"/>
  <c r="ER392" i="16"/>
  <c r="EP487" i="16"/>
  <c r="EQ342" i="16"/>
  <c r="EP318" i="16"/>
  <c r="EO133" i="16"/>
  <c r="EQ267" i="16"/>
  <c r="ER526" i="16"/>
  <c r="EP471" i="16"/>
  <c r="EP206" i="16"/>
  <c r="EP425" i="16"/>
  <c r="ER340" i="16"/>
  <c r="EQ315" i="16"/>
  <c r="ER152" i="16"/>
  <c r="EQ148" i="16"/>
  <c r="EP140" i="16"/>
  <c r="EQ172" i="16"/>
  <c r="EO171" i="16"/>
  <c r="EP207" i="16"/>
  <c r="EO480" i="16"/>
  <c r="EQ398" i="16"/>
  <c r="EO199" i="16"/>
  <c r="EP88" i="16"/>
  <c r="EO532" i="16"/>
  <c r="EP475" i="16"/>
  <c r="EZ458" i="16"/>
  <c r="FB508" i="16"/>
  <c r="EY462" i="16"/>
  <c r="FB447" i="16"/>
  <c r="EZ318" i="16"/>
  <c r="FC475" i="16"/>
  <c r="EZ423" i="16"/>
  <c r="FA381" i="16"/>
  <c r="EY234" i="16"/>
  <c r="FC232" i="16"/>
  <c r="EY25" i="16"/>
  <c r="FA49" i="16"/>
  <c r="FB470" i="16"/>
  <c r="EZ153" i="16"/>
  <c r="FB198" i="16"/>
  <c r="EY196" i="16"/>
  <c r="EY255" i="16"/>
  <c r="FC255" i="16"/>
  <c r="EY241" i="16"/>
  <c r="FC221" i="16"/>
  <c r="FA189" i="16"/>
  <c r="FA94" i="16"/>
  <c r="EZ92" i="16"/>
  <c r="FA62" i="16"/>
  <c r="EY36" i="16"/>
  <c r="EY513" i="16"/>
  <c r="FB359" i="16"/>
  <c r="FB320" i="16"/>
  <c r="FB128" i="16"/>
  <c r="FB374" i="16"/>
  <c r="FC42" i="16"/>
  <c r="EZ31" i="16"/>
  <c r="FB472" i="16"/>
  <c r="FA502" i="16"/>
  <c r="FC448" i="16"/>
  <c r="FB440" i="16"/>
  <c r="FB366" i="16"/>
  <c r="EY316" i="16"/>
  <c r="FC316" i="16"/>
  <c r="EY184" i="16"/>
  <c r="FC184" i="16"/>
  <c r="EZ40" i="16"/>
  <c r="EY486" i="16"/>
  <c r="FC278" i="16"/>
  <c r="FC256" i="16"/>
  <c r="EZ182" i="16"/>
  <c r="EY521" i="16"/>
  <c r="EZ403" i="16"/>
  <c r="EY285" i="16"/>
  <c r="EY74" i="16"/>
  <c r="EY64" i="16"/>
  <c r="EZ438" i="16"/>
  <c r="EY443" i="16"/>
  <c r="FC443" i="16"/>
  <c r="FB395" i="16"/>
  <c r="FA208" i="16"/>
  <c r="FC208" i="16"/>
  <c r="FB50" i="16"/>
  <c r="FC518" i="16"/>
  <c r="EZ496" i="16"/>
  <c r="EY495" i="16"/>
  <c r="FB339" i="16"/>
  <c r="FA321" i="16"/>
  <c r="FB429" i="16"/>
  <c r="EZ388" i="16"/>
  <c r="FA261" i="16"/>
  <c r="EZ95" i="16"/>
  <c r="FA506" i="16"/>
  <c r="FC219" i="16"/>
  <c r="EZ143" i="16"/>
  <c r="EY135" i="16"/>
  <c r="FC135" i="16"/>
  <c r="FB437" i="16"/>
  <c r="EY251" i="16"/>
  <c r="FC254" i="16"/>
  <c r="EY170" i="16"/>
  <c r="FA414" i="16"/>
  <c r="EY310" i="16"/>
  <c r="EZ511" i="16"/>
  <c r="EZ530" i="16"/>
  <c r="FB282" i="16"/>
  <c r="EY179" i="16"/>
  <c r="FC376" i="16"/>
  <c r="EY535" i="16"/>
  <c r="FA449" i="16"/>
  <c r="FA510" i="16"/>
  <c r="FA476" i="16"/>
  <c r="FC421" i="16"/>
  <c r="FB226" i="16"/>
  <c r="EY352" i="16"/>
  <c r="EZ257" i="16"/>
  <c r="FB44" i="16"/>
  <c r="FC477" i="16"/>
  <c r="FA258" i="16"/>
  <c r="FA163" i="16"/>
  <c r="EZ139" i="16"/>
  <c r="FA131" i="16"/>
  <c r="FB181" i="16"/>
  <c r="EY122" i="16"/>
  <c r="EY120" i="16"/>
  <c r="FC120" i="16"/>
  <c r="FA112" i="16"/>
  <c r="EY338" i="16"/>
  <c r="FB315" i="16"/>
  <c r="EZ156" i="16"/>
  <c r="FA418" i="16"/>
  <c r="EY344" i="16"/>
  <c r="FA268" i="16"/>
  <c r="EY260" i="16"/>
  <c r="FC260" i="16"/>
  <c r="FB252" i="16"/>
  <c r="FC503" i="16"/>
  <c r="EZ469" i="16"/>
  <c r="FC446" i="16"/>
  <c r="EY442" i="16"/>
  <c r="FB323" i="16"/>
  <c r="FA417" i="16"/>
  <c r="FB125" i="16"/>
  <c r="EY93" i="16"/>
  <c r="EY61" i="16"/>
  <c r="FB405" i="16"/>
  <c r="EY498" i="16"/>
  <c r="FB483" i="16"/>
  <c r="EZ330" i="16"/>
  <c r="FB180" i="16"/>
  <c r="FA157" i="16"/>
  <c r="FB133" i="16"/>
  <c r="FB295" i="16"/>
  <c r="FA368" i="16"/>
  <c r="EZ269" i="16"/>
  <c r="FA88" i="16"/>
  <c r="EY72" i="16"/>
  <c r="FC72" i="16"/>
  <c r="FA56" i="16"/>
  <c r="EZ30" i="16"/>
  <c r="FC468" i="16"/>
  <c r="FA250" i="16"/>
  <c r="FC444" i="16"/>
  <c r="FC430" i="16"/>
  <c r="FC280" i="16"/>
  <c r="EZ277" i="16"/>
  <c r="EY188" i="16"/>
  <c r="FC188" i="16"/>
  <c r="EY103" i="16"/>
  <c r="FC103" i="16"/>
  <c r="EZ63" i="16"/>
  <c r="FB159" i="16"/>
  <c r="FA151" i="16"/>
  <c r="EZ267" i="16"/>
  <c r="EY312" i="16"/>
  <c r="FA187" i="16"/>
  <c r="FC516" i="16"/>
  <c r="FA225" i="16"/>
  <c r="EZ526" i="16"/>
  <c r="EY32" i="16"/>
  <c r="FC32" i="16"/>
  <c r="FB16" i="16"/>
  <c r="FB512" i="16"/>
  <c r="FC485" i="16"/>
  <c r="FA317" i="16"/>
  <c r="FB228" i="16"/>
  <c r="FA244" i="16"/>
  <c r="FA124" i="16"/>
  <c r="FC116" i="16"/>
  <c r="FB220" i="16"/>
  <c r="EZ144" i="16"/>
  <c r="EY203" i="16"/>
  <c r="FC203" i="16"/>
  <c r="FA298" i="16"/>
  <c r="FA274" i="16"/>
  <c r="FB420" i="16"/>
  <c r="FB65" i="16"/>
  <c r="FD535" i="16"/>
  <c r="FH535" i="16"/>
  <c r="FG486" i="16"/>
  <c r="FG465" i="16"/>
  <c r="FE449" i="16"/>
  <c r="FG427" i="16"/>
  <c r="FF270" i="16"/>
  <c r="FE519" i="16"/>
  <c r="FG421" i="16"/>
  <c r="FE385" i="16"/>
  <c r="FF371" i="16"/>
  <c r="FF226" i="16"/>
  <c r="FF248" i="16"/>
  <c r="FE46" i="16"/>
  <c r="FH457" i="16"/>
  <c r="FD479" i="16"/>
  <c r="FG534" i="16"/>
  <c r="FD379" i="16"/>
  <c r="FD206" i="16"/>
  <c r="FE360" i="16"/>
  <c r="FD307" i="16"/>
  <c r="FF269" i="16"/>
  <c r="FE122" i="16"/>
  <c r="FF338" i="16"/>
  <c r="FD347" i="16"/>
  <c r="FH243" i="16"/>
  <c r="FF48" i="16"/>
  <c r="FG451" i="16"/>
  <c r="FD523" i="16"/>
  <c r="FD442" i="16"/>
  <c r="FD261" i="16"/>
  <c r="FD117" i="16"/>
  <c r="FG28" i="16"/>
  <c r="FG52" i="16"/>
  <c r="FE533" i="16"/>
  <c r="FF524" i="16"/>
  <c r="FH441" i="16"/>
  <c r="FE459" i="16"/>
  <c r="FF405" i="16"/>
  <c r="FF365" i="16"/>
  <c r="FD182" i="16"/>
  <c r="FH512" i="16"/>
  <c r="FH461" i="16"/>
  <c r="FD536" i="16"/>
  <c r="FH536" i="16"/>
  <c r="FG330" i="16"/>
  <c r="FE228" i="16"/>
  <c r="FF244" i="16"/>
  <c r="FD272" i="16"/>
  <c r="FF361" i="16"/>
  <c r="FG116" i="16"/>
  <c r="FD98" i="16"/>
  <c r="FD74" i="16"/>
  <c r="FD66" i="16"/>
  <c r="FD14" i="16"/>
  <c r="FF176" i="16"/>
  <c r="FD160" i="16"/>
  <c r="FH160" i="16"/>
  <c r="FF144" i="16"/>
  <c r="FE406" i="16"/>
  <c r="FH406" i="16"/>
  <c r="FG402" i="16"/>
  <c r="FE386" i="16"/>
  <c r="FH386" i="16"/>
  <c r="FG191" i="16"/>
  <c r="FD394" i="16"/>
  <c r="FG23" i="16"/>
  <c r="FF3" i="16"/>
  <c r="FE518" i="16"/>
  <c r="FH518" i="16"/>
  <c r="FG514" i="16"/>
  <c r="FE517" i="16"/>
  <c r="FF500" i="16"/>
  <c r="FG366" i="16"/>
  <c r="FF339" i="16"/>
  <c r="FH324" i="16"/>
  <c r="FF223" i="16"/>
  <c r="FE296" i="16"/>
  <c r="FE200" i="16"/>
  <c r="FD419" i="16"/>
  <c r="FH419" i="16"/>
  <c r="FF376" i="16"/>
  <c r="FG32" i="16"/>
  <c r="FF95" i="16"/>
  <c r="FF63" i="16"/>
  <c r="FG54" i="16"/>
  <c r="FH508" i="16"/>
  <c r="FE527" i="16"/>
  <c r="FD506" i="16"/>
  <c r="FE462" i="16"/>
  <c r="FH462" i="16"/>
  <c r="FD532" i="16"/>
  <c r="FH532" i="16"/>
  <c r="FH349" i="16"/>
  <c r="FG409" i="16"/>
  <c r="FD197" i="16"/>
  <c r="FF305" i="16"/>
  <c r="FE289" i="16"/>
  <c r="FD273" i="16"/>
  <c r="FH273" i="16"/>
  <c r="FD47" i="16"/>
  <c r="FE342" i="16"/>
  <c r="FH342" i="16"/>
  <c r="FE209" i="16"/>
  <c r="FF143" i="16"/>
  <c r="FH437" i="16"/>
  <c r="FF251" i="16"/>
  <c r="FE288" i="16"/>
  <c r="FG253" i="16"/>
  <c r="FD118" i="16"/>
  <c r="FF110" i="16"/>
  <c r="FG178" i="16"/>
  <c r="FG146" i="16"/>
  <c r="FF281" i="16"/>
  <c r="FF265" i="16"/>
  <c r="FF472" i="16"/>
  <c r="FF497" i="16"/>
  <c r="FF494" i="16"/>
  <c r="FD464" i="16"/>
  <c r="FH464" i="16"/>
  <c r="FG530" i="16"/>
  <c r="FE499" i="16"/>
  <c r="FE298" i="16"/>
  <c r="FG290" i="16"/>
  <c r="FE266" i="16"/>
  <c r="FD380" i="16"/>
  <c r="FH121" i="16"/>
  <c r="FF37" i="16"/>
  <c r="FF39" i="16"/>
  <c r="FD20" i="16"/>
  <c r="FH20" i="16"/>
  <c r="FF97" i="16"/>
  <c r="FF65" i="16"/>
  <c r="FD40" i="16"/>
  <c r="FH40" i="16"/>
  <c r="FG458" i="16"/>
  <c r="FD423" i="16"/>
  <c r="FH423" i="16"/>
  <c r="FF397" i="16"/>
  <c r="FF381" i="16"/>
  <c r="FH234" i="16"/>
  <c r="FG224" i="16"/>
  <c r="FE346" i="16"/>
  <c r="FF25" i="16"/>
  <c r="FH9" i="16"/>
  <c r="FG49" i="16"/>
  <c r="FE488" i="16"/>
  <c r="FD370" i="16"/>
  <c r="FD221" i="16"/>
  <c r="FH221" i="16"/>
  <c r="FE189" i="16"/>
  <c r="FD120" i="16"/>
  <c r="FH120" i="16"/>
  <c r="FG112" i="16"/>
  <c r="FF94" i="16"/>
  <c r="FD70" i="16"/>
  <c r="FG45" i="16"/>
  <c r="FD6" i="16"/>
  <c r="FE513" i="16"/>
  <c r="FD313" i="16"/>
  <c r="FF382" i="16"/>
  <c r="FE268" i="16"/>
  <c r="FH252" i="16"/>
  <c r="FF357" i="16"/>
  <c r="FE42" i="16"/>
  <c r="FD502" i="16"/>
  <c r="FE435" i="16"/>
  <c r="FD431" i="16"/>
  <c r="FH431" i="16"/>
  <c r="FD236" i="16"/>
  <c r="FD351" i="16"/>
  <c r="FG205" i="16"/>
  <c r="FF293" i="16"/>
  <c r="FG277" i="16"/>
  <c r="FD123" i="16"/>
  <c r="FH123" i="16"/>
  <c r="FD24" i="16"/>
  <c r="FH24" i="16"/>
  <c r="FG8" i="16"/>
  <c r="FD83" i="16"/>
  <c r="FH83" i="16"/>
  <c r="FE67" i="16"/>
  <c r="CO433" i="1"/>
  <c r="CP433" i="1" s="1"/>
  <c r="CO432" i="1"/>
  <c r="CP432" i="1" s="1"/>
  <c r="CO431" i="1"/>
  <c r="CP431" i="1" s="1"/>
  <c r="C70" i="12"/>
  <c r="C71" i="12"/>
  <c r="C72" i="12"/>
  <c r="C73" i="12"/>
  <c r="C74" i="12"/>
  <c r="C75" i="12"/>
  <c r="C76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3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H3" i="1"/>
  <c r="AG3" i="1"/>
  <c r="Z3" i="1"/>
  <c r="Y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3" i="1"/>
  <c r="O4" i="1"/>
  <c r="O5" i="1"/>
  <c r="O6" i="1"/>
  <c r="O7" i="1"/>
  <c r="U7" i="1" s="1"/>
  <c r="O8" i="1"/>
  <c r="O9" i="1"/>
  <c r="O10" i="1"/>
  <c r="O11" i="1"/>
  <c r="O12" i="1"/>
  <c r="O13" i="1"/>
  <c r="O14" i="1"/>
  <c r="O15" i="1"/>
  <c r="U15" i="1" s="1"/>
  <c r="O16" i="1"/>
  <c r="O17" i="1"/>
  <c r="O18" i="1"/>
  <c r="O19" i="1"/>
  <c r="O20" i="1"/>
  <c r="O21" i="1"/>
  <c r="U21" i="1" s="1"/>
  <c r="O22" i="1"/>
  <c r="O23" i="1"/>
  <c r="O24" i="1"/>
  <c r="O25" i="1"/>
  <c r="O26" i="1"/>
  <c r="O27" i="1"/>
  <c r="T27" i="1" s="1"/>
  <c r="O28" i="1"/>
  <c r="O29" i="1"/>
  <c r="O30" i="1"/>
  <c r="O31" i="1"/>
  <c r="U31" i="1" s="1"/>
  <c r="O32" i="1"/>
  <c r="O33" i="1"/>
  <c r="O34" i="1"/>
  <c r="O35" i="1"/>
  <c r="O36" i="1"/>
  <c r="O37" i="1"/>
  <c r="U37" i="1" s="1"/>
  <c r="O38" i="1"/>
  <c r="O39" i="1"/>
  <c r="O40" i="1"/>
  <c r="O41" i="1"/>
  <c r="O42" i="1"/>
  <c r="O43" i="1"/>
  <c r="O44" i="1"/>
  <c r="O45" i="1"/>
  <c r="O46" i="1"/>
  <c r="O47" i="1"/>
  <c r="U47" i="1" s="1"/>
  <c r="O48" i="1"/>
  <c r="O49" i="1"/>
  <c r="O50" i="1"/>
  <c r="O51" i="1"/>
  <c r="O52" i="1"/>
  <c r="O53" i="1"/>
  <c r="U53" i="1" s="1"/>
  <c r="O54" i="1"/>
  <c r="O55" i="1"/>
  <c r="O56" i="1"/>
  <c r="O57" i="1"/>
  <c r="O58" i="1"/>
  <c r="T58" i="1" s="1"/>
  <c r="O59" i="1"/>
  <c r="O60" i="1"/>
  <c r="O61" i="1"/>
  <c r="O62" i="1"/>
  <c r="O63" i="1"/>
  <c r="U63" i="1" s="1"/>
  <c r="O64" i="1"/>
  <c r="O65" i="1"/>
  <c r="O66" i="1"/>
  <c r="O67" i="1"/>
  <c r="O68" i="1"/>
  <c r="O69" i="1"/>
  <c r="U69" i="1" s="1"/>
  <c r="O70" i="1"/>
  <c r="O71" i="1"/>
  <c r="O72" i="1"/>
  <c r="O73" i="1"/>
  <c r="O74" i="1"/>
  <c r="T74" i="1" s="1"/>
  <c r="O75" i="1"/>
  <c r="O76" i="1"/>
  <c r="O77" i="1"/>
  <c r="O78" i="1"/>
  <c r="O79" i="1"/>
  <c r="U79" i="1" s="1"/>
  <c r="O80" i="1"/>
  <c r="O81" i="1"/>
  <c r="O82" i="1"/>
  <c r="O83" i="1"/>
  <c r="O84" i="1"/>
  <c r="O85" i="1"/>
  <c r="U85" i="1" s="1"/>
  <c r="O86" i="1"/>
  <c r="O87" i="1"/>
  <c r="O88" i="1"/>
  <c r="O89" i="1"/>
  <c r="O90" i="1"/>
  <c r="O91" i="1"/>
  <c r="T91" i="1" s="1"/>
  <c r="O92" i="1"/>
  <c r="O93" i="1"/>
  <c r="O94" i="1"/>
  <c r="O95" i="1"/>
  <c r="U95" i="1" s="1"/>
  <c r="O96" i="1"/>
  <c r="O97" i="1"/>
  <c r="O98" i="1"/>
  <c r="O99" i="1"/>
  <c r="O100" i="1"/>
  <c r="O101" i="1"/>
  <c r="U101" i="1" s="1"/>
  <c r="O102" i="1"/>
  <c r="O103" i="1"/>
  <c r="O104" i="1"/>
  <c r="O105" i="1"/>
  <c r="O106" i="1"/>
  <c r="O107" i="1"/>
  <c r="O108" i="1"/>
  <c r="O109" i="1"/>
  <c r="O110" i="1"/>
  <c r="O111" i="1"/>
  <c r="U111" i="1" s="1"/>
  <c r="O112" i="1"/>
  <c r="O113" i="1"/>
  <c r="O114" i="1"/>
  <c r="O115" i="1"/>
  <c r="O116" i="1"/>
  <c r="O117" i="1"/>
  <c r="U117" i="1" s="1"/>
  <c r="O118" i="1"/>
  <c r="O119" i="1"/>
  <c r="O120" i="1"/>
  <c r="O121" i="1"/>
  <c r="T121" i="1" s="1"/>
  <c r="O122" i="1"/>
  <c r="O123" i="1"/>
  <c r="O124" i="1"/>
  <c r="O125" i="1"/>
  <c r="U125" i="1" s="1"/>
  <c r="O126" i="1"/>
  <c r="O127" i="1"/>
  <c r="O128" i="1"/>
  <c r="O129" i="1"/>
  <c r="U129" i="1" s="1"/>
  <c r="O130" i="1"/>
  <c r="O131" i="1"/>
  <c r="O132" i="1"/>
  <c r="O133" i="1"/>
  <c r="U133" i="1" s="1"/>
  <c r="O134" i="1"/>
  <c r="O135" i="1"/>
  <c r="O136" i="1"/>
  <c r="O137" i="1"/>
  <c r="T137" i="1" s="1"/>
  <c r="O138" i="1"/>
  <c r="O139" i="1"/>
  <c r="O140" i="1"/>
  <c r="O141" i="1"/>
  <c r="U141" i="1" s="1"/>
  <c r="O142" i="1"/>
  <c r="O143" i="1"/>
  <c r="O144" i="1"/>
  <c r="O145" i="1"/>
  <c r="U145" i="1" s="1"/>
  <c r="O146" i="1"/>
  <c r="O147" i="1"/>
  <c r="O148" i="1"/>
  <c r="O149" i="1"/>
  <c r="U149" i="1" s="1"/>
  <c r="O150" i="1"/>
  <c r="O151" i="1"/>
  <c r="O152" i="1"/>
  <c r="O153" i="1"/>
  <c r="T153" i="1" s="1"/>
  <c r="O154" i="1"/>
  <c r="O155" i="1"/>
  <c r="T155" i="1" s="1"/>
  <c r="O156" i="1"/>
  <c r="O157" i="1"/>
  <c r="U157" i="1" s="1"/>
  <c r="O158" i="1"/>
  <c r="O159" i="1"/>
  <c r="O160" i="1"/>
  <c r="O161" i="1"/>
  <c r="U161" i="1" s="1"/>
  <c r="O162" i="1"/>
  <c r="O163" i="1"/>
  <c r="O164" i="1"/>
  <c r="O165" i="1"/>
  <c r="U165" i="1" s="1"/>
  <c r="O166" i="1"/>
  <c r="O167" i="1"/>
  <c r="O168" i="1"/>
  <c r="O169" i="1"/>
  <c r="T169" i="1" s="1"/>
  <c r="O170" i="1"/>
  <c r="O171" i="1"/>
  <c r="O172" i="1"/>
  <c r="O173" i="1"/>
  <c r="U173" i="1" s="1"/>
  <c r="O174" i="1"/>
  <c r="O175" i="1"/>
  <c r="O176" i="1"/>
  <c r="O177" i="1"/>
  <c r="U177" i="1" s="1"/>
  <c r="O178" i="1"/>
  <c r="O179" i="1"/>
  <c r="O180" i="1"/>
  <c r="O181" i="1"/>
  <c r="U181" i="1" s="1"/>
  <c r="O182" i="1"/>
  <c r="O183" i="1"/>
  <c r="O184" i="1"/>
  <c r="O185" i="1"/>
  <c r="T185" i="1" s="1"/>
  <c r="O186" i="1"/>
  <c r="O187" i="1"/>
  <c r="O188" i="1"/>
  <c r="O189" i="1"/>
  <c r="U189" i="1" s="1"/>
  <c r="O190" i="1"/>
  <c r="O191" i="1"/>
  <c r="O192" i="1"/>
  <c r="O193" i="1"/>
  <c r="U193" i="1" s="1"/>
  <c r="O194" i="1"/>
  <c r="O195" i="1"/>
  <c r="O196" i="1"/>
  <c r="O197" i="1"/>
  <c r="U197" i="1" s="1"/>
  <c r="O198" i="1"/>
  <c r="O199" i="1"/>
  <c r="O200" i="1"/>
  <c r="O201" i="1"/>
  <c r="T201" i="1" s="1"/>
  <c r="O202" i="1"/>
  <c r="O203" i="1"/>
  <c r="O204" i="1"/>
  <c r="O205" i="1"/>
  <c r="U205" i="1" s="1"/>
  <c r="O206" i="1"/>
  <c r="O207" i="1"/>
  <c r="O208" i="1"/>
  <c r="O209" i="1"/>
  <c r="U209" i="1" s="1"/>
  <c r="O210" i="1"/>
  <c r="O211" i="1"/>
  <c r="O212" i="1"/>
  <c r="O213" i="1"/>
  <c r="U213" i="1" s="1"/>
  <c r="O214" i="1"/>
  <c r="U214" i="1" s="1"/>
  <c r="O215" i="1"/>
  <c r="O216" i="1"/>
  <c r="O217" i="1"/>
  <c r="O218" i="1"/>
  <c r="O219" i="1"/>
  <c r="T219" i="1" s="1"/>
  <c r="O220" i="1"/>
  <c r="O221" i="1"/>
  <c r="U221" i="1" s="1"/>
  <c r="O222" i="1"/>
  <c r="U222" i="1" s="1"/>
  <c r="O223" i="1"/>
  <c r="O224" i="1"/>
  <c r="O225" i="1"/>
  <c r="U225" i="1" s="1"/>
  <c r="O226" i="1"/>
  <c r="U226" i="1" s="1"/>
  <c r="O227" i="1"/>
  <c r="O228" i="1"/>
  <c r="O229" i="1"/>
  <c r="U229" i="1" s="1"/>
  <c r="O230" i="1"/>
  <c r="U230" i="1" s="1"/>
  <c r="O231" i="1"/>
  <c r="O232" i="1"/>
  <c r="O233" i="1"/>
  <c r="O234" i="1"/>
  <c r="O235" i="1"/>
  <c r="O236" i="1"/>
  <c r="O237" i="1"/>
  <c r="U237" i="1" s="1"/>
  <c r="O238" i="1"/>
  <c r="U238" i="1" s="1"/>
  <c r="O239" i="1"/>
  <c r="O240" i="1"/>
  <c r="O241" i="1"/>
  <c r="U241" i="1" s="1"/>
  <c r="O242" i="1"/>
  <c r="U242" i="1" s="1"/>
  <c r="O243" i="1"/>
  <c r="O244" i="1"/>
  <c r="O245" i="1"/>
  <c r="U245" i="1" s="1"/>
  <c r="O246" i="1"/>
  <c r="U246" i="1" s="1"/>
  <c r="O247" i="1"/>
  <c r="O248" i="1"/>
  <c r="O249" i="1"/>
  <c r="O250" i="1"/>
  <c r="O251" i="1"/>
  <c r="O252" i="1"/>
  <c r="O253" i="1"/>
  <c r="U253" i="1" s="1"/>
  <c r="O254" i="1"/>
  <c r="U254" i="1" s="1"/>
  <c r="O255" i="1"/>
  <c r="O256" i="1"/>
  <c r="O257" i="1"/>
  <c r="U257" i="1" s="1"/>
  <c r="O258" i="1"/>
  <c r="U258" i="1" s="1"/>
  <c r="O259" i="1"/>
  <c r="O260" i="1"/>
  <c r="O261" i="1"/>
  <c r="U261" i="1" s="1"/>
  <c r="O262" i="1"/>
  <c r="U262" i="1" s="1"/>
  <c r="O263" i="1"/>
  <c r="O264" i="1"/>
  <c r="O265" i="1"/>
  <c r="O266" i="1"/>
  <c r="O267" i="1"/>
  <c r="O268" i="1"/>
  <c r="O269" i="1"/>
  <c r="U269" i="1" s="1"/>
  <c r="O270" i="1"/>
  <c r="U270" i="1" s="1"/>
  <c r="O271" i="1"/>
  <c r="O272" i="1"/>
  <c r="O273" i="1"/>
  <c r="U273" i="1" s="1"/>
  <c r="O274" i="1"/>
  <c r="U274" i="1" s="1"/>
  <c r="O275" i="1"/>
  <c r="T275" i="1" s="1"/>
  <c r="O276" i="1"/>
  <c r="O277" i="1"/>
  <c r="U277" i="1" s="1"/>
  <c r="O278" i="1"/>
  <c r="U278" i="1" s="1"/>
  <c r="O279" i="1"/>
  <c r="O280" i="1"/>
  <c r="O281" i="1"/>
  <c r="O282" i="1"/>
  <c r="O283" i="1"/>
  <c r="O284" i="1"/>
  <c r="O285" i="1"/>
  <c r="U285" i="1" s="1"/>
  <c r="O286" i="1"/>
  <c r="U286" i="1" s="1"/>
  <c r="O287" i="1"/>
  <c r="O288" i="1"/>
  <c r="O289" i="1"/>
  <c r="U289" i="1" s="1"/>
  <c r="O290" i="1"/>
  <c r="U290" i="1" s="1"/>
  <c r="O291" i="1"/>
  <c r="O292" i="1"/>
  <c r="O293" i="1"/>
  <c r="U293" i="1" s="1"/>
  <c r="O294" i="1"/>
  <c r="U294" i="1" s="1"/>
  <c r="O295" i="1"/>
  <c r="O296" i="1"/>
  <c r="O297" i="1"/>
  <c r="O298" i="1"/>
  <c r="O299" i="1"/>
  <c r="O300" i="1"/>
  <c r="O301" i="1"/>
  <c r="U301" i="1" s="1"/>
  <c r="O302" i="1"/>
  <c r="U302" i="1" s="1"/>
  <c r="O303" i="1"/>
  <c r="O304" i="1"/>
  <c r="O305" i="1"/>
  <c r="U305" i="1" s="1"/>
  <c r="O306" i="1"/>
  <c r="U306" i="1" s="1"/>
  <c r="O307" i="1"/>
  <c r="O308" i="1"/>
  <c r="O309" i="1"/>
  <c r="U309" i="1" s="1"/>
  <c r="O310" i="1"/>
  <c r="U310" i="1" s="1"/>
  <c r="O311" i="1"/>
  <c r="O312" i="1"/>
  <c r="O313" i="1"/>
  <c r="O314" i="1"/>
  <c r="O315" i="1"/>
  <c r="U315" i="1" s="1"/>
  <c r="O316" i="1"/>
  <c r="U316" i="1" s="1"/>
  <c r="O317" i="1"/>
  <c r="U317" i="1" s="1"/>
  <c r="O318" i="1"/>
  <c r="T318" i="1" s="1"/>
  <c r="O319" i="1"/>
  <c r="U319" i="1" s="1"/>
  <c r="O320" i="1"/>
  <c r="U320" i="1" s="1"/>
  <c r="O321" i="1"/>
  <c r="U321" i="1" s="1"/>
  <c r="O322" i="1"/>
  <c r="U322" i="1" s="1"/>
  <c r="O323" i="1"/>
  <c r="U323" i="1" s="1"/>
  <c r="O324" i="1"/>
  <c r="U324" i="1" s="1"/>
  <c r="O325" i="1"/>
  <c r="U325" i="1" s="1"/>
  <c r="O326" i="1"/>
  <c r="U326" i="1" s="1"/>
  <c r="O327" i="1"/>
  <c r="U327" i="1" s="1"/>
  <c r="O328" i="1"/>
  <c r="O329" i="1"/>
  <c r="O330" i="1"/>
  <c r="O331" i="1"/>
  <c r="U331" i="1" s="1"/>
  <c r="O332" i="1"/>
  <c r="U332" i="1" s="1"/>
  <c r="O333" i="1"/>
  <c r="U333" i="1" s="1"/>
  <c r="O334" i="1"/>
  <c r="U334" i="1" s="1"/>
  <c r="O335" i="1"/>
  <c r="U335" i="1" s="1"/>
  <c r="O336" i="1"/>
  <c r="U336" i="1" s="1"/>
  <c r="O337" i="1"/>
  <c r="U337" i="1" s="1"/>
  <c r="O338" i="1"/>
  <c r="U338" i="1" s="1"/>
  <c r="O339" i="1"/>
  <c r="U339" i="1" s="1"/>
  <c r="O340" i="1"/>
  <c r="U340" i="1" s="1"/>
  <c r="O341" i="1"/>
  <c r="U341" i="1" s="1"/>
  <c r="O342" i="1"/>
  <c r="U342" i="1" s="1"/>
  <c r="O343" i="1"/>
  <c r="U343" i="1" s="1"/>
  <c r="O344" i="1"/>
  <c r="O345" i="1"/>
  <c r="O346" i="1"/>
  <c r="O347" i="1"/>
  <c r="U347" i="1" s="1"/>
  <c r="O348" i="1"/>
  <c r="U348" i="1" s="1"/>
  <c r="O349" i="1"/>
  <c r="U349" i="1" s="1"/>
  <c r="O350" i="1"/>
  <c r="U350" i="1" s="1"/>
  <c r="O351" i="1"/>
  <c r="U351" i="1" s="1"/>
  <c r="O352" i="1"/>
  <c r="U352" i="1" s="1"/>
  <c r="O353" i="1"/>
  <c r="U353" i="1" s="1"/>
  <c r="O354" i="1"/>
  <c r="U354" i="1" s="1"/>
  <c r="O355" i="1"/>
  <c r="U355" i="1" s="1"/>
  <c r="O356" i="1"/>
  <c r="U356" i="1" s="1"/>
  <c r="O357" i="1"/>
  <c r="U357" i="1" s="1"/>
  <c r="O358" i="1"/>
  <c r="U358" i="1" s="1"/>
  <c r="O359" i="1"/>
  <c r="U359" i="1" s="1"/>
  <c r="O360" i="1"/>
  <c r="O361" i="1"/>
  <c r="O362" i="1"/>
  <c r="O363" i="1"/>
  <c r="U363" i="1" s="1"/>
  <c r="O364" i="1"/>
  <c r="U364" i="1" s="1"/>
  <c r="O365" i="1"/>
  <c r="U365" i="1" s="1"/>
  <c r="O366" i="1"/>
  <c r="U366" i="1" s="1"/>
  <c r="O367" i="1"/>
  <c r="U367" i="1" s="1"/>
  <c r="O368" i="1"/>
  <c r="U368" i="1" s="1"/>
  <c r="O369" i="1"/>
  <c r="U369" i="1" s="1"/>
  <c r="O370" i="1"/>
  <c r="U370" i="1" s="1"/>
  <c r="O371" i="1"/>
  <c r="U371" i="1" s="1"/>
  <c r="O372" i="1"/>
  <c r="U372" i="1" s="1"/>
  <c r="O373" i="1"/>
  <c r="U373" i="1" s="1"/>
  <c r="O374" i="1"/>
  <c r="U374" i="1" s="1"/>
  <c r="O375" i="1"/>
  <c r="U375" i="1" s="1"/>
  <c r="O376" i="1"/>
  <c r="O377" i="1"/>
  <c r="O378" i="1"/>
  <c r="O379" i="1"/>
  <c r="U379" i="1" s="1"/>
  <c r="O380" i="1"/>
  <c r="U380" i="1" s="1"/>
  <c r="O381" i="1"/>
  <c r="U381" i="1" s="1"/>
  <c r="O382" i="1"/>
  <c r="U382" i="1" s="1"/>
  <c r="O383" i="1"/>
  <c r="U383" i="1" s="1"/>
  <c r="O384" i="1"/>
  <c r="U384" i="1" s="1"/>
  <c r="O385" i="1"/>
  <c r="U385" i="1" s="1"/>
  <c r="O386" i="1"/>
  <c r="U386" i="1" s="1"/>
  <c r="O387" i="1"/>
  <c r="U387" i="1" s="1"/>
  <c r="O388" i="1"/>
  <c r="T388" i="1" s="1"/>
  <c r="O389" i="1"/>
  <c r="U389" i="1" s="1"/>
  <c r="O390" i="1"/>
  <c r="U390" i="1" s="1"/>
  <c r="O391" i="1"/>
  <c r="U391" i="1" s="1"/>
  <c r="O392" i="1"/>
  <c r="O393" i="1"/>
  <c r="O394" i="1"/>
  <c r="O395" i="1"/>
  <c r="U395" i="1" s="1"/>
  <c r="O396" i="1"/>
  <c r="U396" i="1" s="1"/>
  <c r="O397" i="1"/>
  <c r="U397" i="1" s="1"/>
  <c r="O398" i="1"/>
  <c r="U398" i="1" s="1"/>
  <c r="O399" i="1"/>
  <c r="U399" i="1" s="1"/>
  <c r="O400" i="1"/>
  <c r="U400" i="1" s="1"/>
  <c r="O401" i="1"/>
  <c r="U401" i="1" s="1"/>
  <c r="O402" i="1"/>
  <c r="U402" i="1" s="1"/>
  <c r="O403" i="1"/>
  <c r="U403" i="1" s="1"/>
  <c r="O404" i="1"/>
  <c r="U404" i="1" s="1"/>
  <c r="O405" i="1"/>
  <c r="U405" i="1" s="1"/>
  <c r="O406" i="1"/>
  <c r="U406" i="1" s="1"/>
  <c r="O407" i="1"/>
  <c r="U407" i="1" s="1"/>
  <c r="O408" i="1"/>
  <c r="O409" i="1"/>
  <c r="O410" i="1"/>
  <c r="O411" i="1"/>
  <c r="U411" i="1" s="1"/>
  <c r="O412" i="1"/>
  <c r="U412" i="1" s="1"/>
  <c r="O413" i="1"/>
  <c r="U413" i="1" s="1"/>
  <c r="O414" i="1"/>
  <c r="U414" i="1" s="1"/>
  <c r="O415" i="1"/>
  <c r="U415" i="1" s="1"/>
  <c r="O416" i="1"/>
  <c r="U416" i="1" s="1"/>
  <c r="O417" i="1"/>
  <c r="U417" i="1" s="1"/>
  <c r="O418" i="1"/>
  <c r="U418" i="1" s="1"/>
  <c r="O419" i="1"/>
  <c r="U419" i="1" s="1"/>
  <c r="O420" i="1"/>
  <c r="T420" i="1" s="1"/>
  <c r="O421" i="1"/>
  <c r="U421" i="1" s="1"/>
  <c r="O422" i="1"/>
  <c r="U422" i="1" s="1"/>
  <c r="O423" i="1"/>
  <c r="U423" i="1" s="1"/>
  <c r="O424" i="1"/>
  <c r="O425" i="1"/>
  <c r="O3" i="1"/>
  <c r="U3" i="1" s="1"/>
  <c r="CM423" i="1" l="1"/>
  <c r="CN423" i="1"/>
  <c r="CM419" i="1"/>
  <c r="CN419" i="1"/>
  <c r="CM411" i="1"/>
  <c r="CN411" i="1"/>
  <c r="CM403" i="1"/>
  <c r="CN403" i="1"/>
  <c r="CM395" i="1"/>
  <c r="CN395" i="1"/>
  <c r="CM391" i="1"/>
  <c r="CN391" i="1"/>
  <c r="CM383" i="1"/>
  <c r="CN383" i="1"/>
  <c r="CM379" i="1"/>
  <c r="CN379" i="1"/>
  <c r="CM375" i="1"/>
  <c r="CN375" i="1"/>
  <c r="CM367" i="1"/>
  <c r="CN367" i="1"/>
  <c r="CM363" i="1"/>
  <c r="CN363" i="1"/>
  <c r="CM351" i="1"/>
  <c r="CN351" i="1"/>
  <c r="CM347" i="1"/>
  <c r="CN347" i="1"/>
  <c r="CM335" i="1"/>
  <c r="CN335" i="1"/>
  <c r="CM327" i="1"/>
  <c r="CN327" i="1"/>
  <c r="CM315" i="1"/>
  <c r="CN315" i="1"/>
  <c r="CM303" i="1"/>
  <c r="CN303" i="1"/>
  <c r="CM295" i="1"/>
  <c r="CN295" i="1"/>
  <c r="CM279" i="1"/>
  <c r="CN279" i="1"/>
  <c r="CM275" i="1"/>
  <c r="CN275" i="1"/>
  <c r="CM267" i="1"/>
  <c r="CN267" i="1"/>
  <c r="CM263" i="1"/>
  <c r="CN263" i="1"/>
  <c r="CM255" i="1"/>
  <c r="CN255" i="1"/>
  <c r="CM251" i="1"/>
  <c r="CN251" i="1"/>
  <c r="CM247" i="1"/>
  <c r="CN247" i="1"/>
  <c r="CM239" i="1"/>
  <c r="CN239" i="1"/>
  <c r="CM227" i="1"/>
  <c r="CN227" i="1"/>
  <c r="CM219" i="1"/>
  <c r="CN219" i="1"/>
  <c r="CM211" i="1"/>
  <c r="CN211" i="1"/>
  <c r="CM203" i="1"/>
  <c r="CN203" i="1"/>
  <c r="CM195" i="1"/>
  <c r="CN195" i="1"/>
  <c r="CM187" i="1"/>
  <c r="CN187" i="1"/>
  <c r="CM179" i="1"/>
  <c r="CN179" i="1"/>
  <c r="CM171" i="1"/>
  <c r="CN171" i="1"/>
  <c r="CM163" i="1"/>
  <c r="CN163" i="1"/>
  <c r="CM155" i="1"/>
  <c r="CN155" i="1"/>
  <c r="CM147" i="1"/>
  <c r="CN147" i="1"/>
  <c r="CM139" i="1"/>
  <c r="CN139" i="1"/>
  <c r="CM135" i="1"/>
  <c r="CN135" i="1"/>
  <c r="CM127" i="1"/>
  <c r="CN127" i="1"/>
  <c r="CM119" i="1"/>
  <c r="CN119" i="1"/>
  <c r="CM111" i="1"/>
  <c r="CN111" i="1"/>
  <c r="CM103" i="1"/>
  <c r="CN103" i="1"/>
  <c r="CM99" i="1"/>
  <c r="CN99" i="1"/>
  <c r="CM95" i="1"/>
  <c r="CN95" i="1"/>
  <c r="CM91" i="1"/>
  <c r="CN91" i="1"/>
  <c r="CM71" i="1"/>
  <c r="CN71" i="1"/>
  <c r="CM63" i="1"/>
  <c r="CN63" i="1"/>
  <c r="CM55" i="1"/>
  <c r="CN55" i="1"/>
  <c r="CM47" i="1"/>
  <c r="CN47" i="1"/>
  <c r="CM39" i="1"/>
  <c r="CN39" i="1"/>
  <c r="CM31" i="1"/>
  <c r="CN31" i="1"/>
  <c r="CM422" i="1"/>
  <c r="CN422" i="1"/>
  <c r="CM414" i="1"/>
  <c r="CN414" i="1"/>
  <c r="CM406" i="1"/>
  <c r="CN406" i="1"/>
  <c r="CM394" i="1"/>
  <c r="CN394" i="1"/>
  <c r="CM382" i="1"/>
  <c r="CN382" i="1"/>
  <c r="CM374" i="1"/>
  <c r="CN374" i="1"/>
  <c r="CM370" i="1"/>
  <c r="CN370" i="1"/>
  <c r="CM362" i="1"/>
  <c r="CN362" i="1"/>
  <c r="CM354" i="1"/>
  <c r="CN354" i="1"/>
  <c r="CM346" i="1"/>
  <c r="CN346" i="1"/>
  <c r="CM338" i="1"/>
  <c r="CN338" i="1"/>
  <c r="CM326" i="1"/>
  <c r="CN326" i="1"/>
  <c r="CM322" i="1"/>
  <c r="CN322" i="1"/>
  <c r="CM318" i="1"/>
  <c r="CN318" i="1"/>
  <c r="CM310" i="1"/>
  <c r="CN310" i="1"/>
  <c r="CM306" i="1"/>
  <c r="CN306" i="1"/>
  <c r="CM294" i="1"/>
  <c r="CN294" i="1"/>
  <c r="CM286" i="1"/>
  <c r="CN286" i="1"/>
  <c r="CM282" i="1"/>
  <c r="CN282" i="1"/>
  <c r="CM274" i="1"/>
  <c r="CN274" i="1"/>
  <c r="CM270" i="1"/>
  <c r="CN270" i="1"/>
  <c r="CM258" i="1"/>
  <c r="CN258" i="1"/>
  <c r="CM254" i="1"/>
  <c r="CN254" i="1"/>
  <c r="CM246" i="1"/>
  <c r="CN246" i="1"/>
  <c r="CM242" i="1"/>
  <c r="CN242" i="1"/>
  <c r="CM238" i="1"/>
  <c r="CN238" i="1"/>
  <c r="CM226" i="1"/>
  <c r="CN226" i="1"/>
  <c r="CM218" i="1"/>
  <c r="CN218" i="1"/>
  <c r="CM210" i="1"/>
  <c r="CN210" i="1"/>
  <c r="CM202" i="1"/>
  <c r="CN202" i="1"/>
  <c r="CM198" i="1"/>
  <c r="CN198" i="1"/>
  <c r="CM182" i="1"/>
  <c r="CN182" i="1"/>
  <c r="CM178" i="1"/>
  <c r="CN178" i="1"/>
  <c r="CM170" i="1"/>
  <c r="CN170" i="1"/>
  <c r="CM162" i="1"/>
  <c r="CN162" i="1"/>
  <c r="CM146" i="1"/>
  <c r="CN146" i="1"/>
  <c r="CM130" i="1"/>
  <c r="CN130" i="1"/>
  <c r="CM122" i="1"/>
  <c r="CN122" i="1"/>
  <c r="CM114" i="1"/>
  <c r="CN114" i="1"/>
  <c r="CM98" i="1"/>
  <c r="CN98" i="1"/>
  <c r="CM78" i="1"/>
  <c r="CN78" i="1"/>
  <c r="CM70" i="1"/>
  <c r="CN70" i="1"/>
  <c r="CM62" i="1"/>
  <c r="CN62" i="1"/>
  <c r="CM54" i="1"/>
  <c r="CN54" i="1"/>
  <c r="CM50" i="1"/>
  <c r="CN50" i="1"/>
  <c r="CM42" i="1"/>
  <c r="CN42" i="1"/>
  <c r="CM34" i="1"/>
  <c r="CN34" i="1"/>
  <c r="CM26" i="1"/>
  <c r="CN26" i="1"/>
  <c r="CM18" i="1"/>
  <c r="CN18" i="1"/>
  <c r="CM10" i="1"/>
  <c r="CN10" i="1"/>
  <c r="CM425" i="1"/>
  <c r="CN425" i="1"/>
  <c r="CM421" i="1"/>
  <c r="CN421" i="1"/>
  <c r="CM417" i="1"/>
  <c r="CN417" i="1"/>
  <c r="CM413" i="1"/>
  <c r="CN413" i="1"/>
  <c r="CM409" i="1"/>
  <c r="CN409" i="1"/>
  <c r="CM405" i="1"/>
  <c r="CN405" i="1"/>
  <c r="CM401" i="1"/>
  <c r="CN401" i="1"/>
  <c r="CM397" i="1"/>
  <c r="CN397" i="1"/>
  <c r="CM393" i="1"/>
  <c r="CN393" i="1"/>
  <c r="CM389" i="1"/>
  <c r="CN389" i="1"/>
  <c r="CM385" i="1"/>
  <c r="CN385" i="1"/>
  <c r="CM381" i="1"/>
  <c r="CN381" i="1"/>
  <c r="CM377" i="1"/>
  <c r="CN377" i="1"/>
  <c r="CM373" i="1"/>
  <c r="CN373" i="1"/>
  <c r="CM369" i="1"/>
  <c r="CN369" i="1"/>
  <c r="CM365" i="1"/>
  <c r="CN365" i="1"/>
  <c r="CM361" i="1"/>
  <c r="CN361" i="1"/>
  <c r="CM357" i="1"/>
  <c r="CN357" i="1"/>
  <c r="CM353" i="1"/>
  <c r="CN353" i="1"/>
  <c r="CM349" i="1"/>
  <c r="CN349" i="1"/>
  <c r="CM345" i="1"/>
  <c r="CN345" i="1"/>
  <c r="CM341" i="1"/>
  <c r="CN341" i="1"/>
  <c r="CM337" i="1"/>
  <c r="CN337" i="1"/>
  <c r="CM333" i="1"/>
  <c r="CN333" i="1"/>
  <c r="CM329" i="1"/>
  <c r="CN329" i="1"/>
  <c r="CM325" i="1"/>
  <c r="CN325" i="1"/>
  <c r="CM321" i="1"/>
  <c r="CN321" i="1"/>
  <c r="CM317" i="1"/>
  <c r="CN317" i="1"/>
  <c r="CM313" i="1"/>
  <c r="CN313" i="1"/>
  <c r="CM309" i="1"/>
  <c r="CN309" i="1"/>
  <c r="CM305" i="1"/>
  <c r="CN305" i="1"/>
  <c r="CM301" i="1"/>
  <c r="CN301" i="1"/>
  <c r="CM297" i="1"/>
  <c r="CN297" i="1"/>
  <c r="CM293" i="1"/>
  <c r="CN293" i="1"/>
  <c r="CM289" i="1"/>
  <c r="CN289" i="1"/>
  <c r="CM285" i="1"/>
  <c r="CN285" i="1"/>
  <c r="CM281" i="1"/>
  <c r="CN281" i="1"/>
  <c r="CM277" i="1"/>
  <c r="CN277" i="1"/>
  <c r="CM273" i="1"/>
  <c r="CN273" i="1"/>
  <c r="CM269" i="1"/>
  <c r="CN269" i="1"/>
  <c r="CM265" i="1"/>
  <c r="CN265" i="1"/>
  <c r="CM261" i="1"/>
  <c r="CN261" i="1"/>
  <c r="CM257" i="1"/>
  <c r="CN257" i="1"/>
  <c r="CM253" i="1"/>
  <c r="CN253" i="1"/>
  <c r="CM249" i="1"/>
  <c r="CN249" i="1"/>
  <c r="CM245" i="1"/>
  <c r="CN245" i="1"/>
  <c r="CM241" i="1"/>
  <c r="CN241" i="1"/>
  <c r="CM237" i="1"/>
  <c r="CN237" i="1"/>
  <c r="CM233" i="1"/>
  <c r="CN233" i="1"/>
  <c r="CM229" i="1"/>
  <c r="CN229" i="1"/>
  <c r="CM225" i="1"/>
  <c r="CN225" i="1"/>
  <c r="CM221" i="1"/>
  <c r="CN221" i="1"/>
  <c r="CM217" i="1"/>
  <c r="CN217" i="1"/>
  <c r="CM213" i="1"/>
  <c r="CN213" i="1"/>
  <c r="CM209" i="1"/>
  <c r="CN209" i="1"/>
  <c r="CM205" i="1"/>
  <c r="CN205" i="1"/>
  <c r="CM201" i="1"/>
  <c r="CN201" i="1"/>
  <c r="CM197" i="1"/>
  <c r="CN197" i="1"/>
  <c r="CM193" i="1"/>
  <c r="CN193" i="1"/>
  <c r="CM189" i="1"/>
  <c r="CN189" i="1"/>
  <c r="CM185" i="1"/>
  <c r="CN185" i="1"/>
  <c r="CM181" i="1"/>
  <c r="CN181" i="1"/>
  <c r="CM177" i="1"/>
  <c r="CN177" i="1"/>
  <c r="CM173" i="1"/>
  <c r="CN173" i="1"/>
  <c r="CM169" i="1"/>
  <c r="CN169" i="1"/>
  <c r="CM165" i="1"/>
  <c r="CN165" i="1"/>
  <c r="CM161" i="1"/>
  <c r="CN161" i="1"/>
  <c r="CM157" i="1"/>
  <c r="CN157" i="1"/>
  <c r="CM153" i="1"/>
  <c r="CN153" i="1"/>
  <c r="CM149" i="1"/>
  <c r="CN149" i="1"/>
  <c r="CM145" i="1"/>
  <c r="CN145" i="1"/>
  <c r="CM141" i="1"/>
  <c r="CN141" i="1"/>
  <c r="CM137" i="1"/>
  <c r="CN137" i="1"/>
  <c r="CM133" i="1"/>
  <c r="CN133" i="1"/>
  <c r="CM129" i="1"/>
  <c r="CN129" i="1"/>
  <c r="CM125" i="1"/>
  <c r="CN125" i="1"/>
  <c r="CM121" i="1"/>
  <c r="CN121" i="1"/>
  <c r="CM117" i="1"/>
  <c r="CN117" i="1"/>
  <c r="CM113" i="1"/>
  <c r="CN113" i="1"/>
  <c r="CM109" i="1"/>
  <c r="CN109" i="1"/>
  <c r="CM105" i="1"/>
  <c r="CN105" i="1"/>
  <c r="CM101" i="1"/>
  <c r="CN101" i="1"/>
  <c r="CM97" i="1"/>
  <c r="CN97" i="1"/>
  <c r="CM93" i="1"/>
  <c r="CN93" i="1"/>
  <c r="CM89" i="1"/>
  <c r="CN89" i="1"/>
  <c r="CM85" i="1"/>
  <c r="CN85" i="1"/>
  <c r="CM81" i="1"/>
  <c r="CN81" i="1"/>
  <c r="CM77" i="1"/>
  <c r="CN77" i="1"/>
  <c r="CM73" i="1"/>
  <c r="CN73" i="1"/>
  <c r="CM69" i="1"/>
  <c r="CN69" i="1"/>
  <c r="CM65" i="1"/>
  <c r="CN65" i="1"/>
  <c r="CM61" i="1"/>
  <c r="CN61" i="1"/>
  <c r="CM57" i="1"/>
  <c r="CN57" i="1"/>
  <c r="CM53" i="1"/>
  <c r="CN53" i="1"/>
  <c r="CM49" i="1"/>
  <c r="CN49" i="1"/>
  <c r="CM45" i="1"/>
  <c r="CN45" i="1"/>
  <c r="CM41" i="1"/>
  <c r="CN41" i="1"/>
  <c r="CM37" i="1"/>
  <c r="CN37" i="1"/>
  <c r="CM33" i="1"/>
  <c r="CN33" i="1"/>
  <c r="CM29" i="1"/>
  <c r="CN29" i="1"/>
  <c r="CM25" i="1"/>
  <c r="CN25" i="1"/>
  <c r="CM21" i="1"/>
  <c r="CN21" i="1"/>
  <c r="CM17" i="1"/>
  <c r="CN17" i="1"/>
  <c r="CM13" i="1"/>
  <c r="CN13" i="1"/>
  <c r="CM9" i="1"/>
  <c r="CN9" i="1"/>
  <c r="CM5" i="1"/>
  <c r="CN5" i="1"/>
  <c r="CM415" i="1"/>
  <c r="CN415" i="1"/>
  <c r="CM407" i="1"/>
  <c r="CN407" i="1"/>
  <c r="CM399" i="1"/>
  <c r="CN399" i="1"/>
  <c r="CM387" i="1"/>
  <c r="CN387" i="1"/>
  <c r="CM371" i="1"/>
  <c r="CN371" i="1"/>
  <c r="CM359" i="1"/>
  <c r="CN359" i="1"/>
  <c r="CM355" i="1"/>
  <c r="CN355" i="1"/>
  <c r="CM343" i="1"/>
  <c r="CN343" i="1"/>
  <c r="CM339" i="1"/>
  <c r="CN339" i="1"/>
  <c r="CM331" i="1"/>
  <c r="CN331" i="1"/>
  <c r="CM323" i="1"/>
  <c r="CN323" i="1"/>
  <c r="CM319" i="1"/>
  <c r="CN319" i="1"/>
  <c r="CM311" i="1"/>
  <c r="CN311" i="1"/>
  <c r="CM307" i="1"/>
  <c r="CN307" i="1"/>
  <c r="CM299" i="1"/>
  <c r="CN299" i="1"/>
  <c r="CM291" i="1"/>
  <c r="CN291" i="1"/>
  <c r="CM287" i="1"/>
  <c r="CN287" i="1"/>
  <c r="CM283" i="1"/>
  <c r="CN283" i="1"/>
  <c r="CM271" i="1"/>
  <c r="CN271" i="1"/>
  <c r="CM259" i="1"/>
  <c r="CN259" i="1"/>
  <c r="CM243" i="1"/>
  <c r="CN243" i="1"/>
  <c r="CM235" i="1"/>
  <c r="CN235" i="1"/>
  <c r="CM231" i="1"/>
  <c r="CN231" i="1"/>
  <c r="CM223" i="1"/>
  <c r="CN223" i="1"/>
  <c r="CM215" i="1"/>
  <c r="CN215" i="1"/>
  <c r="CM207" i="1"/>
  <c r="CN207" i="1"/>
  <c r="CM199" i="1"/>
  <c r="CN199" i="1"/>
  <c r="CM191" i="1"/>
  <c r="CN191" i="1"/>
  <c r="CM183" i="1"/>
  <c r="CN183" i="1"/>
  <c r="CM175" i="1"/>
  <c r="CN175" i="1"/>
  <c r="CM167" i="1"/>
  <c r="CN167" i="1"/>
  <c r="CM159" i="1"/>
  <c r="CN159" i="1"/>
  <c r="CM151" i="1"/>
  <c r="CN151" i="1"/>
  <c r="CM143" i="1"/>
  <c r="CN143" i="1"/>
  <c r="CM131" i="1"/>
  <c r="CN131" i="1"/>
  <c r="CM123" i="1"/>
  <c r="CN123" i="1"/>
  <c r="CM115" i="1"/>
  <c r="CN115" i="1"/>
  <c r="CM107" i="1"/>
  <c r="CN107" i="1"/>
  <c r="CM87" i="1"/>
  <c r="CN87" i="1"/>
  <c r="CM83" i="1"/>
  <c r="CN83" i="1"/>
  <c r="CM79" i="1"/>
  <c r="CN79" i="1"/>
  <c r="CM75" i="1"/>
  <c r="CN75" i="1"/>
  <c r="CM67" i="1"/>
  <c r="CN67" i="1"/>
  <c r="CM59" i="1"/>
  <c r="CN59" i="1"/>
  <c r="CM51" i="1"/>
  <c r="CN51" i="1"/>
  <c r="CM43" i="1"/>
  <c r="CN43" i="1"/>
  <c r="CM35" i="1"/>
  <c r="CN35" i="1"/>
  <c r="CM27" i="1"/>
  <c r="CN27" i="1"/>
  <c r="CM23" i="1"/>
  <c r="CN23" i="1"/>
  <c r="CM19" i="1"/>
  <c r="CN19" i="1"/>
  <c r="CM15" i="1"/>
  <c r="CN15" i="1"/>
  <c r="CM11" i="1"/>
  <c r="CN11" i="1"/>
  <c r="CM7" i="1"/>
  <c r="CN7" i="1"/>
  <c r="CM418" i="1"/>
  <c r="CN418" i="1"/>
  <c r="CM410" i="1"/>
  <c r="CN410" i="1"/>
  <c r="CM402" i="1"/>
  <c r="CN402" i="1"/>
  <c r="CM398" i="1"/>
  <c r="CN398" i="1"/>
  <c r="CM390" i="1"/>
  <c r="CN390" i="1"/>
  <c r="CM386" i="1"/>
  <c r="CN386" i="1"/>
  <c r="CM378" i="1"/>
  <c r="CN378" i="1"/>
  <c r="CM366" i="1"/>
  <c r="CN366" i="1"/>
  <c r="CM358" i="1"/>
  <c r="CN358" i="1"/>
  <c r="CM350" i="1"/>
  <c r="CN350" i="1"/>
  <c r="CM342" i="1"/>
  <c r="CN342" i="1"/>
  <c r="CM334" i="1"/>
  <c r="CN334" i="1"/>
  <c r="CM330" i="1"/>
  <c r="CN330" i="1"/>
  <c r="CM314" i="1"/>
  <c r="CN314" i="1"/>
  <c r="CM302" i="1"/>
  <c r="CN302" i="1"/>
  <c r="CM298" i="1"/>
  <c r="CN298" i="1"/>
  <c r="CM290" i="1"/>
  <c r="CN290" i="1"/>
  <c r="CM278" i="1"/>
  <c r="CN278" i="1"/>
  <c r="CM266" i="1"/>
  <c r="CN266" i="1"/>
  <c r="CM262" i="1"/>
  <c r="CN262" i="1"/>
  <c r="CM250" i="1"/>
  <c r="CN250" i="1"/>
  <c r="CM234" i="1"/>
  <c r="CN234" i="1"/>
  <c r="CM230" i="1"/>
  <c r="CN230" i="1"/>
  <c r="CM222" i="1"/>
  <c r="CN222" i="1"/>
  <c r="CM214" i="1"/>
  <c r="CN214" i="1"/>
  <c r="CM206" i="1"/>
  <c r="CN206" i="1"/>
  <c r="CM194" i="1"/>
  <c r="CN194" i="1"/>
  <c r="CM190" i="1"/>
  <c r="CN190" i="1"/>
  <c r="CM186" i="1"/>
  <c r="CN186" i="1"/>
  <c r="CM174" i="1"/>
  <c r="CN174" i="1"/>
  <c r="CM166" i="1"/>
  <c r="CN166" i="1"/>
  <c r="CM158" i="1"/>
  <c r="CN158" i="1"/>
  <c r="CM154" i="1"/>
  <c r="CN154" i="1"/>
  <c r="CM150" i="1"/>
  <c r="CN150" i="1"/>
  <c r="CM142" i="1"/>
  <c r="CN142" i="1"/>
  <c r="CM138" i="1"/>
  <c r="CN138" i="1"/>
  <c r="CM134" i="1"/>
  <c r="CN134" i="1"/>
  <c r="CM126" i="1"/>
  <c r="CN126" i="1"/>
  <c r="CM118" i="1"/>
  <c r="CN118" i="1"/>
  <c r="CM110" i="1"/>
  <c r="CN110" i="1"/>
  <c r="CM106" i="1"/>
  <c r="CN106" i="1"/>
  <c r="CM102" i="1"/>
  <c r="CN102" i="1"/>
  <c r="CM94" i="1"/>
  <c r="CN94" i="1"/>
  <c r="CM90" i="1"/>
  <c r="CN90" i="1"/>
  <c r="CM86" i="1"/>
  <c r="CN86" i="1"/>
  <c r="CM82" i="1"/>
  <c r="CN82" i="1"/>
  <c r="CM74" i="1"/>
  <c r="CN74" i="1"/>
  <c r="CM66" i="1"/>
  <c r="CN66" i="1"/>
  <c r="CM58" i="1"/>
  <c r="CN58" i="1"/>
  <c r="CM46" i="1"/>
  <c r="CN46" i="1"/>
  <c r="CM38" i="1"/>
  <c r="CN38" i="1"/>
  <c r="CM30" i="1"/>
  <c r="CN30" i="1"/>
  <c r="CM22" i="1"/>
  <c r="CN22" i="1"/>
  <c r="CM14" i="1"/>
  <c r="CN14" i="1"/>
  <c r="CM6" i="1"/>
  <c r="CN6" i="1"/>
  <c r="CM424" i="1"/>
  <c r="CN424" i="1"/>
  <c r="CM420" i="1"/>
  <c r="CN420" i="1"/>
  <c r="CM416" i="1"/>
  <c r="CN416" i="1"/>
  <c r="CM412" i="1"/>
  <c r="CN412" i="1"/>
  <c r="CM408" i="1"/>
  <c r="CN408" i="1"/>
  <c r="CM404" i="1"/>
  <c r="CN404" i="1"/>
  <c r="CM400" i="1"/>
  <c r="CN400" i="1"/>
  <c r="CM396" i="1"/>
  <c r="CN396" i="1"/>
  <c r="CM392" i="1"/>
  <c r="CN392" i="1"/>
  <c r="CM388" i="1"/>
  <c r="CN388" i="1"/>
  <c r="CM384" i="1"/>
  <c r="CN384" i="1"/>
  <c r="CM380" i="1"/>
  <c r="CN380" i="1"/>
  <c r="CM376" i="1"/>
  <c r="CN376" i="1"/>
  <c r="CM372" i="1"/>
  <c r="CN372" i="1"/>
  <c r="CM368" i="1"/>
  <c r="CN368" i="1"/>
  <c r="CM364" i="1"/>
  <c r="CN364" i="1"/>
  <c r="CM360" i="1"/>
  <c r="CN360" i="1"/>
  <c r="CM356" i="1"/>
  <c r="CN356" i="1"/>
  <c r="CM352" i="1"/>
  <c r="CN352" i="1"/>
  <c r="CM348" i="1"/>
  <c r="CN348" i="1"/>
  <c r="CM344" i="1"/>
  <c r="CN344" i="1"/>
  <c r="CM340" i="1"/>
  <c r="CN340" i="1"/>
  <c r="CM336" i="1"/>
  <c r="CN336" i="1"/>
  <c r="CM332" i="1"/>
  <c r="CN332" i="1"/>
  <c r="CM328" i="1"/>
  <c r="CN328" i="1"/>
  <c r="CM324" i="1"/>
  <c r="CN324" i="1"/>
  <c r="CM320" i="1"/>
  <c r="CN320" i="1"/>
  <c r="CM316" i="1"/>
  <c r="CN316" i="1"/>
  <c r="CM312" i="1"/>
  <c r="CN312" i="1"/>
  <c r="CM308" i="1"/>
  <c r="CN308" i="1"/>
  <c r="CM304" i="1"/>
  <c r="CN304" i="1"/>
  <c r="CM300" i="1"/>
  <c r="CN300" i="1"/>
  <c r="CM296" i="1"/>
  <c r="CN296" i="1"/>
  <c r="CM292" i="1"/>
  <c r="CN292" i="1"/>
  <c r="CM288" i="1"/>
  <c r="CN288" i="1"/>
  <c r="CM284" i="1"/>
  <c r="CN284" i="1"/>
  <c r="CM280" i="1"/>
  <c r="CN280" i="1"/>
  <c r="CM276" i="1"/>
  <c r="CN276" i="1"/>
  <c r="CM272" i="1"/>
  <c r="CN272" i="1"/>
  <c r="CM268" i="1"/>
  <c r="CN268" i="1"/>
  <c r="CM264" i="1"/>
  <c r="CN264" i="1"/>
  <c r="CM260" i="1"/>
  <c r="CN260" i="1"/>
  <c r="CM256" i="1"/>
  <c r="CN256" i="1"/>
  <c r="CM252" i="1"/>
  <c r="CN252" i="1"/>
  <c r="CM248" i="1"/>
  <c r="CN248" i="1"/>
  <c r="CM244" i="1"/>
  <c r="CN244" i="1"/>
  <c r="CM240" i="1"/>
  <c r="CN240" i="1"/>
  <c r="CM236" i="1"/>
  <c r="CN236" i="1"/>
  <c r="CM232" i="1"/>
  <c r="CN232" i="1"/>
  <c r="CM228" i="1"/>
  <c r="CN228" i="1"/>
  <c r="CM224" i="1"/>
  <c r="CN224" i="1"/>
  <c r="CM220" i="1"/>
  <c r="CN220" i="1"/>
  <c r="CM216" i="1"/>
  <c r="CN216" i="1"/>
  <c r="CM212" i="1"/>
  <c r="CN212" i="1"/>
  <c r="CM208" i="1"/>
  <c r="CN208" i="1"/>
  <c r="CM204" i="1"/>
  <c r="CN204" i="1"/>
  <c r="CM200" i="1"/>
  <c r="CN200" i="1"/>
  <c r="CM196" i="1"/>
  <c r="CN196" i="1"/>
  <c r="CM192" i="1"/>
  <c r="CN192" i="1"/>
  <c r="CM188" i="1"/>
  <c r="CN188" i="1"/>
  <c r="CM184" i="1"/>
  <c r="CN184" i="1"/>
  <c r="CM180" i="1"/>
  <c r="CN180" i="1"/>
  <c r="CM176" i="1"/>
  <c r="CN176" i="1"/>
  <c r="CM172" i="1"/>
  <c r="CN172" i="1"/>
  <c r="CM168" i="1"/>
  <c r="CN168" i="1"/>
  <c r="CM164" i="1"/>
  <c r="CN164" i="1"/>
  <c r="CM160" i="1"/>
  <c r="CN160" i="1"/>
  <c r="CM156" i="1"/>
  <c r="CN156" i="1"/>
  <c r="CM152" i="1"/>
  <c r="CN152" i="1"/>
  <c r="CM148" i="1"/>
  <c r="CN148" i="1"/>
  <c r="CM144" i="1"/>
  <c r="CN144" i="1"/>
  <c r="CM140" i="1"/>
  <c r="CN140" i="1"/>
  <c r="CM136" i="1"/>
  <c r="CN136" i="1"/>
  <c r="CM132" i="1"/>
  <c r="CN132" i="1"/>
  <c r="CM128" i="1"/>
  <c r="CN128" i="1"/>
  <c r="CM124" i="1"/>
  <c r="CN124" i="1"/>
  <c r="CM120" i="1"/>
  <c r="CN120" i="1"/>
  <c r="CM116" i="1"/>
  <c r="CN116" i="1"/>
  <c r="CM112" i="1"/>
  <c r="CN112" i="1"/>
  <c r="CM108" i="1"/>
  <c r="CN108" i="1"/>
  <c r="CM104" i="1"/>
  <c r="CN104" i="1"/>
  <c r="CM100" i="1"/>
  <c r="CN100" i="1"/>
  <c r="CM96" i="1"/>
  <c r="CN96" i="1"/>
  <c r="CM92" i="1"/>
  <c r="CN92" i="1"/>
  <c r="CM88" i="1"/>
  <c r="CN88" i="1"/>
  <c r="CM84" i="1"/>
  <c r="CN84" i="1"/>
  <c r="CM80" i="1"/>
  <c r="CN80" i="1"/>
  <c r="CM76" i="1"/>
  <c r="CN76" i="1"/>
  <c r="CM72" i="1"/>
  <c r="CN72" i="1"/>
  <c r="CM68" i="1"/>
  <c r="CN68" i="1"/>
  <c r="CM64" i="1"/>
  <c r="CN64" i="1"/>
  <c r="CM60" i="1"/>
  <c r="CN60" i="1"/>
  <c r="CM56" i="1"/>
  <c r="CN56" i="1"/>
  <c r="CM52" i="1"/>
  <c r="CN52" i="1"/>
  <c r="CM48" i="1"/>
  <c r="CN48" i="1"/>
  <c r="CM44" i="1"/>
  <c r="CN44" i="1"/>
  <c r="CM40" i="1"/>
  <c r="CN40" i="1"/>
  <c r="CM36" i="1"/>
  <c r="CN36" i="1"/>
  <c r="CM32" i="1"/>
  <c r="CN32" i="1"/>
  <c r="CM28" i="1"/>
  <c r="CN28" i="1"/>
  <c r="CM24" i="1"/>
  <c r="CN24" i="1"/>
  <c r="CM20" i="1"/>
  <c r="CN20" i="1"/>
  <c r="CM16" i="1"/>
  <c r="CN16" i="1"/>
  <c r="CM12" i="1"/>
  <c r="CN12" i="1"/>
  <c r="CM8" i="1"/>
  <c r="CN8" i="1"/>
  <c r="CM4" i="1"/>
  <c r="CN4" i="1"/>
  <c r="CJ423" i="1"/>
  <c r="CI423" i="1"/>
  <c r="CJ419" i="1"/>
  <c r="CI419" i="1"/>
  <c r="CJ407" i="1"/>
  <c r="CI407" i="1"/>
  <c r="CJ403" i="1"/>
  <c r="CI403" i="1"/>
  <c r="CJ399" i="1"/>
  <c r="CI399" i="1"/>
  <c r="CJ395" i="1"/>
  <c r="CI395" i="1"/>
  <c r="CJ379" i="1"/>
  <c r="CI379" i="1"/>
  <c r="CJ375" i="1"/>
  <c r="CI375" i="1"/>
  <c r="CJ359" i="1"/>
  <c r="CI359" i="1"/>
  <c r="CJ355" i="1"/>
  <c r="CI355" i="1"/>
  <c r="CJ351" i="1"/>
  <c r="CI351" i="1"/>
  <c r="CJ347" i="1"/>
  <c r="CI347" i="1"/>
  <c r="CJ343" i="1"/>
  <c r="CI343" i="1"/>
  <c r="CJ339" i="1"/>
  <c r="CI339" i="1"/>
  <c r="CJ335" i="1"/>
  <c r="CI335" i="1"/>
  <c r="CJ331" i="1"/>
  <c r="CI331" i="1"/>
  <c r="CJ327" i="1"/>
  <c r="CI327" i="1"/>
  <c r="CJ323" i="1"/>
  <c r="CI323" i="1"/>
  <c r="CJ319" i="1"/>
  <c r="CI319" i="1"/>
  <c r="CJ315" i="1"/>
  <c r="CI315" i="1"/>
  <c r="CJ311" i="1"/>
  <c r="CI311" i="1"/>
  <c r="CJ307" i="1"/>
  <c r="CI307" i="1"/>
  <c r="CJ303" i="1"/>
  <c r="CI303" i="1"/>
  <c r="CJ299" i="1"/>
  <c r="CI299" i="1"/>
  <c r="CJ295" i="1"/>
  <c r="CI295" i="1"/>
  <c r="CJ291" i="1"/>
  <c r="CI291" i="1"/>
  <c r="CJ287" i="1"/>
  <c r="CI287" i="1"/>
  <c r="CJ283" i="1"/>
  <c r="CI283" i="1"/>
  <c r="CJ279" i="1"/>
  <c r="CI279" i="1"/>
  <c r="CJ275" i="1"/>
  <c r="CI275" i="1"/>
  <c r="CI271" i="1"/>
  <c r="CJ271" i="1"/>
  <c r="CI267" i="1"/>
  <c r="CJ267" i="1"/>
  <c r="CI259" i="1"/>
  <c r="CJ259" i="1"/>
  <c r="CI255" i="1"/>
  <c r="CJ255" i="1"/>
  <c r="CI251" i="1"/>
  <c r="CJ251" i="1"/>
  <c r="CI247" i="1"/>
  <c r="CJ247" i="1"/>
  <c r="CI239" i="1"/>
  <c r="CJ239" i="1"/>
  <c r="CI235" i="1"/>
  <c r="CJ235" i="1"/>
  <c r="CI231" i="1"/>
  <c r="CJ231" i="1"/>
  <c r="CI227" i="1"/>
  <c r="CJ227" i="1"/>
  <c r="CI223" i="1"/>
  <c r="CJ223" i="1"/>
  <c r="CI219" i="1"/>
  <c r="CJ219" i="1"/>
  <c r="CI215" i="1"/>
  <c r="CJ215" i="1"/>
  <c r="CI211" i="1"/>
  <c r="CJ211" i="1"/>
  <c r="CI207" i="1"/>
  <c r="CJ207" i="1"/>
  <c r="CJ171" i="1"/>
  <c r="CI171" i="1"/>
  <c r="CI151" i="1"/>
  <c r="CJ151" i="1"/>
  <c r="CJ147" i="1"/>
  <c r="CI147" i="1"/>
  <c r="CI143" i="1"/>
  <c r="CJ143" i="1"/>
  <c r="CI139" i="1"/>
  <c r="CJ139" i="1"/>
  <c r="CI135" i="1"/>
  <c r="CJ135" i="1"/>
  <c r="CI119" i="1"/>
  <c r="CJ119" i="1"/>
  <c r="CI115" i="1"/>
  <c r="CJ115" i="1"/>
  <c r="CI111" i="1"/>
  <c r="CJ111" i="1"/>
  <c r="CI107" i="1"/>
  <c r="CJ107" i="1"/>
  <c r="CI91" i="1"/>
  <c r="CJ91" i="1"/>
  <c r="CI87" i="1"/>
  <c r="CJ87" i="1"/>
  <c r="CI83" i="1"/>
  <c r="CJ83" i="1"/>
  <c r="CI71" i="1"/>
  <c r="CJ71" i="1"/>
  <c r="CI67" i="1"/>
  <c r="CJ67" i="1"/>
  <c r="CI55" i="1"/>
  <c r="CJ55" i="1"/>
  <c r="CI51" i="1"/>
  <c r="CJ51" i="1"/>
  <c r="CI35" i="1"/>
  <c r="CJ35" i="1"/>
  <c r="CI27" i="1"/>
  <c r="CJ27" i="1"/>
  <c r="CI23" i="1"/>
  <c r="CJ23" i="1"/>
  <c r="CI19" i="1"/>
  <c r="CJ19" i="1"/>
  <c r="CI15" i="1"/>
  <c r="CJ15" i="1"/>
  <c r="CI11" i="1"/>
  <c r="CJ11" i="1"/>
  <c r="CI398" i="1"/>
  <c r="CJ398" i="1"/>
  <c r="CI394" i="1"/>
  <c r="CJ394" i="1"/>
  <c r="CJ386" i="1"/>
  <c r="CI386" i="1"/>
  <c r="CJ382" i="1"/>
  <c r="CI382" i="1"/>
  <c r="CJ374" i="1"/>
  <c r="CI374" i="1"/>
  <c r="CJ370" i="1"/>
  <c r="CI370" i="1"/>
  <c r="CI362" i="1"/>
  <c r="CJ362" i="1"/>
  <c r="CI358" i="1"/>
  <c r="CJ358" i="1"/>
  <c r="CI350" i="1"/>
  <c r="CJ350" i="1"/>
  <c r="CI346" i="1"/>
  <c r="CJ346" i="1"/>
  <c r="CI338" i="1"/>
  <c r="CJ338" i="1"/>
  <c r="CI330" i="1"/>
  <c r="CJ330" i="1"/>
  <c r="CI326" i="1"/>
  <c r="CJ326" i="1"/>
  <c r="CI322" i="1"/>
  <c r="CJ322" i="1"/>
  <c r="CI314" i="1"/>
  <c r="CJ314" i="1"/>
  <c r="CI306" i="1"/>
  <c r="CJ306" i="1"/>
  <c r="CJ298" i="1"/>
  <c r="CI298" i="1"/>
  <c r="CI274" i="1"/>
  <c r="CJ274" i="1"/>
  <c r="CJ415" i="1"/>
  <c r="CI415" i="1"/>
  <c r="CJ411" i="1"/>
  <c r="CI411" i="1"/>
  <c r="CJ391" i="1"/>
  <c r="CI391" i="1"/>
  <c r="CJ387" i="1"/>
  <c r="CI387" i="1"/>
  <c r="CJ383" i="1"/>
  <c r="CI383" i="1"/>
  <c r="CJ371" i="1"/>
  <c r="CI371" i="1"/>
  <c r="CJ367" i="1"/>
  <c r="CI367" i="1"/>
  <c r="CJ363" i="1"/>
  <c r="CI363" i="1"/>
  <c r="CI263" i="1"/>
  <c r="CJ263" i="1"/>
  <c r="CI243" i="1"/>
  <c r="CJ243" i="1"/>
  <c r="CI203" i="1"/>
  <c r="CJ203" i="1"/>
  <c r="CI199" i="1"/>
  <c r="CJ199" i="1"/>
  <c r="CI195" i="1"/>
  <c r="CJ195" i="1"/>
  <c r="CI191" i="1"/>
  <c r="CJ191" i="1"/>
  <c r="CI187" i="1"/>
  <c r="CJ187" i="1"/>
  <c r="CI183" i="1"/>
  <c r="CJ183" i="1"/>
  <c r="CI179" i="1"/>
  <c r="CJ179" i="1"/>
  <c r="CI175" i="1"/>
  <c r="CJ175" i="1"/>
  <c r="CI167" i="1"/>
  <c r="CJ167" i="1"/>
  <c r="CJ163" i="1"/>
  <c r="CI163" i="1"/>
  <c r="CI159" i="1"/>
  <c r="CJ159" i="1"/>
  <c r="CJ155" i="1"/>
  <c r="CI155" i="1"/>
  <c r="CI131" i="1"/>
  <c r="CJ131" i="1"/>
  <c r="CI127" i="1"/>
  <c r="CJ127" i="1"/>
  <c r="CI123" i="1"/>
  <c r="CJ123" i="1"/>
  <c r="CI103" i="1"/>
  <c r="CJ103" i="1"/>
  <c r="CI99" i="1"/>
  <c r="CJ99" i="1"/>
  <c r="CI95" i="1"/>
  <c r="CJ95" i="1"/>
  <c r="CI79" i="1"/>
  <c r="CJ79" i="1"/>
  <c r="CI75" i="1"/>
  <c r="CJ75" i="1"/>
  <c r="CI63" i="1"/>
  <c r="CJ63" i="1"/>
  <c r="CI59" i="1"/>
  <c r="CJ59" i="1"/>
  <c r="CI47" i="1"/>
  <c r="CJ47" i="1"/>
  <c r="CI43" i="1"/>
  <c r="CJ43" i="1"/>
  <c r="CI39" i="1"/>
  <c r="CJ39" i="1"/>
  <c r="CI31" i="1"/>
  <c r="CJ31" i="1"/>
  <c r="CI7" i="1"/>
  <c r="CJ7" i="1"/>
  <c r="CI422" i="1"/>
  <c r="CJ422" i="1"/>
  <c r="CI418" i="1"/>
  <c r="CJ418" i="1"/>
  <c r="CI414" i="1"/>
  <c r="CJ414" i="1"/>
  <c r="CI410" i="1"/>
  <c r="CJ410" i="1"/>
  <c r="CI406" i="1"/>
  <c r="CJ406" i="1"/>
  <c r="CI402" i="1"/>
  <c r="CJ402" i="1"/>
  <c r="CJ390" i="1"/>
  <c r="CI390" i="1"/>
  <c r="CJ378" i="1"/>
  <c r="CI378" i="1"/>
  <c r="CJ366" i="1"/>
  <c r="CI366" i="1"/>
  <c r="CI354" i="1"/>
  <c r="CJ354" i="1"/>
  <c r="CI342" i="1"/>
  <c r="CJ342" i="1"/>
  <c r="CI334" i="1"/>
  <c r="CJ334" i="1"/>
  <c r="CI318" i="1"/>
  <c r="CJ318" i="1"/>
  <c r="CI310" i="1"/>
  <c r="CJ310" i="1"/>
  <c r="CI302" i="1"/>
  <c r="CJ302" i="1"/>
  <c r="CJ294" i="1"/>
  <c r="CI294" i="1"/>
  <c r="CJ290" i="1"/>
  <c r="CI290" i="1"/>
  <c r="CJ286" i="1"/>
  <c r="CI286" i="1"/>
  <c r="CJ282" i="1"/>
  <c r="CI282" i="1"/>
  <c r="CJ278" i="1"/>
  <c r="CI278" i="1"/>
  <c r="CI270" i="1"/>
  <c r="CJ270" i="1"/>
  <c r="CI266" i="1"/>
  <c r="CJ266" i="1"/>
  <c r="CI262" i="1"/>
  <c r="CJ262" i="1"/>
  <c r="CI258" i="1"/>
  <c r="CJ258" i="1"/>
  <c r="CI254" i="1"/>
  <c r="CJ254" i="1"/>
  <c r="CI250" i="1"/>
  <c r="CJ250" i="1"/>
  <c r="CI246" i="1"/>
  <c r="CJ246" i="1"/>
  <c r="CI242" i="1"/>
  <c r="CJ242" i="1"/>
  <c r="CI238" i="1"/>
  <c r="CJ238" i="1"/>
  <c r="CI234" i="1"/>
  <c r="CJ234" i="1"/>
  <c r="CI230" i="1"/>
  <c r="CJ230" i="1"/>
  <c r="CI226" i="1"/>
  <c r="CJ226" i="1"/>
  <c r="CI222" i="1"/>
  <c r="CJ222" i="1"/>
  <c r="CI218" i="1"/>
  <c r="CJ218" i="1"/>
  <c r="CI214" i="1"/>
  <c r="CJ214" i="1"/>
  <c r="CI210" i="1"/>
  <c r="CJ210" i="1"/>
  <c r="CI206" i="1"/>
  <c r="CJ206" i="1"/>
  <c r="CI202" i="1"/>
  <c r="CJ202" i="1"/>
  <c r="CI198" i="1"/>
  <c r="CJ198" i="1"/>
  <c r="CI194" i="1"/>
  <c r="CJ194" i="1"/>
  <c r="CI190" i="1"/>
  <c r="CJ190" i="1"/>
  <c r="CI186" i="1"/>
  <c r="CJ186" i="1"/>
  <c r="CI182" i="1"/>
  <c r="CJ182" i="1"/>
  <c r="CI178" i="1"/>
  <c r="CJ178" i="1"/>
  <c r="CI174" i="1"/>
  <c r="CJ174" i="1"/>
  <c r="CI170" i="1"/>
  <c r="CJ170" i="1"/>
  <c r="CI166" i="1"/>
  <c r="CJ166" i="1"/>
  <c r="CI162" i="1"/>
  <c r="CJ162" i="1"/>
  <c r="CI158" i="1"/>
  <c r="CJ158" i="1"/>
  <c r="CI154" i="1"/>
  <c r="CJ154" i="1"/>
  <c r="CI150" i="1"/>
  <c r="CJ150" i="1"/>
  <c r="CI146" i="1"/>
  <c r="CJ146" i="1"/>
  <c r="CI142" i="1"/>
  <c r="CJ142" i="1"/>
  <c r="CI138" i="1"/>
  <c r="CJ138" i="1"/>
  <c r="CI134" i="1"/>
  <c r="CJ134" i="1"/>
  <c r="CI130" i="1"/>
  <c r="CJ130" i="1"/>
  <c r="CI126" i="1"/>
  <c r="CJ126" i="1"/>
  <c r="CI122" i="1"/>
  <c r="CJ122" i="1"/>
  <c r="CI118" i="1"/>
  <c r="CJ118" i="1"/>
  <c r="CI114" i="1"/>
  <c r="CJ114" i="1"/>
  <c r="CI110" i="1"/>
  <c r="CJ110" i="1"/>
  <c r="CI106" i="1"/>
  <c r="CJ106" i="1"/>
  <c r="CI102" i="1"/>
  <c r="CJ102" i="1"/>
  <c r="CI98" i="1"/>
  <c r="CJ98" i="1"/>
  <c r="CI94" i="1"/>
  <c r="CJ94" i="1"/>
  <c r="CI90" i="1"/>
  <c r="CJ90" i="1"/>
  <c r="CI86" i="1"/>
  <c r="CJ86" i="1"/>
  <c r="CI82" i="1"/>
  <c r="CJ82" i="1"/>
  <c r="CI78" i="1"/>
  <c r="CJ78" i="1"/>
  <c r="CI74" i="1"/>
  <c r="CJ74" i="1"/>
  <c r="CI70" i="1"/>
  <c r="CJ70" i="1"/>
  <c r="CI66" i="1"/>
  <c r="CJ66" i="1"/>
  <c r="CI62" i="1"/>
  <c r="CJ62" i="1"/>
  <c r="CI58" i="1"/>
  <c r="CJ58" i="1"/>
  <c r="CI54" i="1"/>
  <c r="CJ54" i="1"/>
  <c r="CI50" i="1"/>
  <c r="CJ50" i="1"/>
  <c r="CI46" i="1"/>
  <c r="CJ46" i="1"/>
  <c r="CI42" i="1"/>
  <c r="CJ42" i="1"/>
  <c r="CI38" i="1"/>
  <c r="CJ38" i="1"/>
  <c r="CI34" i="1"/>
  <c r="CJ34" i="1"/>
  <c r="CI30" i="1"/>
  <c r="CJ30" i="1"/>
  <c r="CI26" i="1"/>
  <c r="CJ26" i="1"/>
  <c r="CI22" i="1"/>
  <c r="CJ22" i="1"/>
  <c r="CI18" i="1"/>
  <c r="CJ18" i="1"/>
  <c r="CI14" i="1"/>
  <c r="CJ14" i="1"/>
  <c r="CI10" i="1"/>
  <c r="CJ10" i="1"/>
  <c r="CI6" i="1"/>
  <c r="CJ6" i="1"/>
  <c r="CJ425" i="1"/>
  <c r="CI425" i="1"/>
  <c r="CJ421" i="1"/>
  <c r="CI421" i="1"/>
  <c r="CJ417" i="1"/>
  <c r="CI417" i="1"/>
  <c r="CJ413" i="1"/>
  <c r="CI413" i="1"/>
  <c r="CJ409" i="1"/>
  <c r="CI409" i="1"/>
  <c r="CJ405" i="1"/>
  <c r="CI405" i="1"/>
  <c r="CJ401" i="1"/>
  <c r="CI401" i="1"/>
  <c r="CJ397" i="1"/>
  <c r="CI397" i="1"/>
  <c r="CJ393" i="1"/>
  <c r="CI393" i="1"/>
  <c r="CJ389" i="1"/>
  <c r="CI389" i="1"/>
  <c r="CJ385" i="1"/>
  <c r="CI385" i="1"/>
  <c r="CJ381" i="1"/>
  <c r="CI381" i="1"/>
  <c r="CJ377" i="1"/>
  <c r="CI377" i="1"/>
  <c r="CJ373" i="1"/>
  <c r="CI373" i="1"/>
  <c r="CJ369" i="1"/>
  <c r="CI369" i="1"/>
  <c r="CJ365" i="1"/>
  <c r="CI365" i="1"/>
  <c r="CJ361" i="1"/>
  <c r="CI361" i="1"/>
  <c r="CJ357" i="1"/>
  <c r="CI357" i="1"/>
  <c r="CJ353" i="1"/>
  <c r="CI353" i="1"/>
  <c r="CJ349" i="1"/>
  <c r="CI349" i="1"/>
  <c r="CJ345" i="1"/>
  <c r="CI345" i="1"/>
  <c r="CJ341" i="1"/>
  <c r="CI341" i="1"/>
  <c r="CJ337" i="1"/>
  <c r="CI337" i="1"/>
  <c r="CJ333" i="1"/>
  <c r="CI333" i="1"/>
  <c r="CJ329" i="1"/>
  <c r="CI329" i="1"/>
  <c r="CJ325" i="1"/>
  <c r="CI325" i="1"/>
  <c r="CJ321" i="1"/>
  <c r="CI321" i="1"/>
  <c r="CJ317" i="1"/>
  <c r="CI317" i="1"/>
  <c r="CJ313" i="1"/>
  <c r="CI313" i="1"/>
  <c r="CJ309" i="1"/>
  <c r="CI309" i="1"/>
  <c r="CJ305" i="1"/>
  <c r="CI305" i="1"/>
  <c r="CJ301" i="1"/>
  <c r="CI301" i="1"/>
  <c r="CJ297" i="1"/>
  <c r="CI297" i="1"/>
  <c r="CJ293" i="1"/>
  <c r="CI293" i="1"/>
  <c r="CJ289" i="1"/>
  <c r="CI289" i="1"/>
  <c r="CJ285" i="1"/>
  <c r="CI285" i="1"/>
  <c r="CJ281" i="1"/>
  <c r="CI281" i="1"/>
  <c r="CJ277" i="1"/>
  <c r="CI277" i="1"/>
  <c r="CI273" i="1"/>
  <c r="CJ273" i="1"/>
  <c r="CI269" i="1"/>
  <c r="CJ269" i="1"/>
  <c r="CI265" i="1"/>
  <c r="CJ265" i="1"/>
  <c r="CI261" i="1"/>
  <c r="CJ261" i="1"/>
  <c r="CI257" i="1"/>
  <c r="CJ257" i="1"/>
  <c r="CI253" i="1"/>
  <c r="CJ253" i="1"/>
  <c r="CI249" i="1"/>
  <c r="CJ249" i="1"/>
  <c r="CI245" i="1"/>
  <c r="CJ245" i="1"/>
  <c r="CI241" i="1"/>
  <c r="CJ241" i="1"/>
  <c r="CI237" i="1"/>
  <c r="CJ237" i="1"/>
  <c r="CI233" i="1"/>
  <c r="CJ233" i="1"/>
  <c r="CI229" i="1"/>
  <c r="CJ229" i="1"/>
  <c r="CI225" i="1"/>
  <c r="CJ225" i="1"/>
  <c r="CI221" i="1"/>
  <c r="CJ221" i="1"/>
  <c r="CI217" i="1"/>
  <c r="CJ217" i="1"/>
  <c r="CI213" i="1"/>
  <c r="CJ213" i="1"/>
  <c r="CI209" i="1"/>
  <c r="CJ209" i="1"/>
  <c r="CI205" i="1"/>
  <c r="CJ205" i="1"/>
  <c r="CI201" i="1"/>
  <c r="CJ201" i="1"/>
  <c r="CI197" i="1"/>
  <c r="CJ197" i="1"/>
  <c r="CI193" i="1"/>
  <c r="CJ193" i="1"/>
  <c r="CI189" i="1"/>
  <c r="CJ189" i="1"/>
  <c r="CI185" i="1"/>
  <c r="CJ185" i="1"/>
  <c r="CI181" i="1"/>
  <c r="CJ181" i="1"/>
  <c r="CI177" i="1"/>
  <c r="CJ177" i="1"/>
  <c r="CI173" i="1"/>
  <c r="CJ173" i="1"/>
  <c r="CI169" i="1"/>
  <c r="CJ169" i="1"/>
  <c r="CI165" i="1"/>
  <c r="CJ165" i="1"/>
  <c r="CI161" i="1"/>
  <c r="CJ161" i="1"/>
  <c r="CI157" i="1"/>
  <c r="CJ157" i="1"/>
  <c r="CI153" i="1"/>
  <c r="CJ153" i="1"/>
  <c r="CI149" i="1"/>
  <c r="CJ149" i="1"/>
  <c r="CI145" i="1"/>
  <c r="CJ145" i="1"/>
  <c r="CI141" i="1"/>
  <c r="CJ141" i="1"/>
  <c r="CI137" i="1"/>
  <c r="CJ137" i="1"/>
  <c r="CI133" i="1"/>
  <c r="CJ133" i="1"/>
  <c r="CI129" i="1"/>
  <c r="CJ129" i="1"/>
  <c r="CI125" i="1"/>
  <c r="CJ125" i="1"/>
  <c r="CI121" i="1"/>
  <c r="CJ121" i="1"/>
  <c r="CI117" i="1"/>
  <c r="CJ117" i="1"/>
  <c r="CI113" i="1"/>
  <c r="CJ113" i="1"/>
  <c r="CI109" i="1"/>
  <c r="CJ109" i="1"/>
  <c r="CI105" i="1"/>
  <c r="CJ105" i="1"/>
  <c r="CI101" i="1"/>
  <c r="CJ101" i="1"/>
  <c r="CI97" i="1"/>
  <c r="CJ97" i="1"/>
  <c r="CI93" i="1"/>
  <c r="CJ93" i="1"/>
  <c r="CI89" i="1"/>
  <c r="CJ89" i="1"/>
  <c r="CI85" i="1"/>
  <c r="CJ85" i="1"/>
  <c r="CI81" i="1"/>
  <c r="CJ81" i="1"/>
  <c r="CI77" i="1"/>
  <c r="CJ77" i="1"/>
  <c r="CI73" i="1"/>
  <c r="CJ73" i="1"/>
  <c r="CI69" i="1"/>
  <c r="CJ69" i="1"/>
  <c r="CI65" i="1"/>
  <c r="CJ65" i="1"/>
  <c r="CI61" i="1"/>
  <c r="CJ61" i="1"/>
  <c r="CI57" i="1"/>
  <c r="CJ57" i="1"/>
  <c r="CI53" i="1"/>
  <c r="CJ53" i="1"/>
  <c r="CI49" i="1"/>
  <c r="CJ49" i="1"/>
  <c r="CI45" i="1"/>
  <c r="CJ45" i="1"/>
  <c r="CI41" i="1"/>
  <c r="CJ41" i="1"/>
  <c r="CI37" i="1"/>
  <c r="CJ37" i="1"/>
  <c r="CI33" i="1"/>
  <c r="CJ33" i="1"/>
  <c r="CI29" i="1"/>
  <c r="CJ29" i="1"/>
  <c r="CI25" i="1"/>
  <c r="CJ25" i="1"/>
  <c r="CI21" i="1"/>
  <c r="CJ21" i="1"/>
  <c r="CI17" i="1"/>
  <c r="CJ17" i="1"/>
  <c r="CI13" i="1"/>
  <c r="CJ13" i="1"/>
  <c r="CI9" i="1"/>
  <c r="CJ9" i="1"/>
  <c r="CI5" i="1"/>
  <c r="CJ5" i="1"/>
  <c r="CI424" i="1"/>
  <c r="CJ424" i="1"/>
  <c r="CI420" i="1"/>
  <c r="CJ420" i="1"/>
  <c r="CI416" i="1"/>
  <c r="CJ416" i="1"/>
  <c r="CI412" i="1"/>
  <c r="CJ412" i="1"/>
  <c r="CI408" i="1"/>
  <c r="CJ408" i="1"/>
  <c r="CI404" i="1"/>
  <c r="CJ404" i="1"/>
  <c r="CI400" i="1"/>
  <c r="CJ400" i="1"/>
  <c r="CI396" i="1"/>
  <c r="CJ396" i="1"/>
  <c r="CI392" i="1"/>
  <c r="CJ392" i="1"/>
  <c r="CI388" i="1"/>
  <c r="CJ388" i="1"/>
  <c r="CI384" i="1"/>
  <c r="CJ384" i="1"/>
  <c r="CI380" i="1"/>
  <c r="CJ380" i="1"/>
  <c r="CI376" i="1"/>
  <c r="CJ376" i="1"/>
  <c r="CI372" i="1"/>
  <c r="CJ372" i="1"/>
  <c r="CI368" i="1"/>
  <c r="CJ368" i="1"/>
  <c r="CI364" i="1"/>
  <c r="CJ364" i="1"/>
  <c r="CJ360" i="1"/>
  <c r="CI360" i="1"/>
  <c r="CJ356" i="1"/>
  <c r="CI356" i="1"/>
  <c r="CJ352" i="1"/>
  <c r="CI352" i="1"/>
  <c r="CJ348" i="1"/>
  <c r="CI348" i="1"/>
  <c r="CJ344" i="1"/>
  <c r="CI344" i="1"/>
  <c r="CJ340" i="1"/>
  <c r="CI340" i="1"/>
  <c r="CJ336" i="1"/>
  <c r="CI336" i="1"/>
  <c r="CJ332" i="1"/>
  <c r="CI332" i="1"/>
  <c r="CJ328" i="1"/>
  <c r="CI328" i="1"/>
  <c r="CJ324" i="1"/>
  <c r="CI324" i="1"/>
  <c r="CJ320" i="1"/>
  <c r="CI320" i="1"/>
  <c r="CJ316" i="1"/>
  <c r="CI316" i="1"/>
  <c r="CJ312" i="1"/>
  <c r="CI312" i="1"/>
  <c r="CJ308" i="1"/>
  <c r="CI308" i="1"/>
  <c r="CJ304" i="1"/>
  <c r="CI304" i="1"/>
  <c r="CI300" i="1"/>
  <c r="CJ300" i="1"/>
  <c r="CI296" i="1"/>
  <c r="CJ296" i="1"/>
  <c r="CI292" i="1"/>
  <c r="CJ292" i="1"/>
  <c r="CI288" i="1"/>
  <c r="CJ288" i="1"/>
  <c r="CI284" i="1"/>
  <c r="CJ284" i="1"/>
  <c r="CI280" i="1"/>
  <c r="CJ280" i="1"/>
  <c r="CI276" i="1"/>
  <c r="CJ276" i="1"/>
  <c r="CI272" i="1"/>
  <c r="CJ272" i="1"/>
  <c r="CI268" i="1"/>
  <c r="CJ268" i="1"/>
  <c r="CI264" i="1"/>
  <c r="CJ264" i="1"/>
  <c r="CI260" i="1"/>
  <c r="CJ260" i="1"/>
  <c r="CI256" i="1"/>
  <c r="CJ256" i="1"/>
  <c r="CI252" i="1"/>
  <c r="CJ252" i="1"/>
  <c r="CI248" i="1"/>
  <c r="CJ248" i="1"/>
  <c r="CI244" i="1"/>
  <c r="CJ244" i="1"/>
  <c r="CI240" i="1"/>
  <c r="CJ240" i="1"/>
  <c r="CI236" i="1"/>
  <c r="CJ236" i="1"/>
  <c r="CI232" i="1"/>
  <c r="CJ232" i="1"/>
  <c r="CI228" i="1"/>
  <c r="CJ228" i="1"/>
  <c r="CI224" i="1"/>
  <c r="CJ224" i="1"/>
  <c r="CI220" i="1"/>
  <c r="CJ220" i="1"/>
  <c r="CI216" i="1"/>
  <c r="CJ216" i="1"/>
  <c r="CI212" i="1"/>
  <c r="CJ212" i="1"/>
  <c r="CI208" i="1"/>
  <c r="CJ208" i="1"/>
  <c r="CI204" i="1"/>
  <c r="CJ204" i="1"/>
  <c r="CI200" i="1"/>
  <c r="CJ200" i="1"/>
  <c r="CI196" i="1"/>
  <c r="CJ196" i="1"/>
  <c r="CI192" i="1"/>
  <c r="CJ192" i="1"/>
  <c r="CI188" i="1"/>
  <c r="CJ188" i="1"/>
  <c r="CI184" i="1"/>
  <c r="CJ184" i="1"/>
  <c r="CI180" i="1"/>
  <c r="CJ180" i="1"/>
  <c r="CI176" i="1"/>
  <c r="CJ176" i="1"/>
  <c r="CI172" i="1"/>
  <c r="CJ172" i="1"/>
  <c r="CI168" i="1"/>
  <c r="CJ168" i="1"/>
  <c r="CI164" i="1"/>
  <c r="CJ164" i="1"/>
  <c r="CI160" i="1"/>
  <c r="CJ160" i="1"/>
  <c r="CI156" i="1"/>
  <c r="CJ156" i="1"/>
  <c r="CI152" i="1"/>
  <c r="CJ152" i="1"/>
  <c r="CI148" i="1"/>
  <c r="CJ148" i="1"/>
  <c r="CI144" i="1"/>
  <c r="CJ144" i="1"/>
  <c r="CI140" i="1"/>
  <c r="CJ140" i="1"/>
  <c r="CI136" i="1"/>
  <c r="CJ136" i="1"/>
  <c r="CI132" i="1"/>
  <c r="CJ132" i="1"/>
  <c r="CI128" i="1"/>
  <c r="CJ128" i="1"/>
  <c r="CI124" i="1"/>
  <c r="CJ124" i="1"/>
  <c r="CI120" i="1"/>
  <c r="CJ120" i="1"/>
  <c r="CI116" i="1"/>
  <c r="CJ116" i="1"/>
  <c r="CI112" i="1"/>
  <c r="CJ112" i="1"/>
  <c r="CI108" i="1"/>
  <c r="CJ108" i="1"/>
  <c r="CI104" i="1"/>
  <c r="CJ104" i="1"/>
  <c r="CI100" i="1"/>
  <c r="CJ100" i="1"/>
  <c r="CI96" i="1"/>
  <c r="CJ96" i="1"/>
  <c r="CI92" i="1"/>
  <c r="CJ92" i="1"/>
  <c r="CI88" i="1"/>
  <c r="CJ88" i="1"/>
  <c r="CI84" i="1"/>
  <c r="CJ84" i="1"/>
  <c r="CI80" i="1"/>
  <c r="CJ80" i="1"/>
  <c r="CI76" i="1"/>
  <c r="CJ76" i="1"/>
  <c r="CI72" i="1"/>
  <c r="CJ72" i="1"/>
  <c r="CI68" i="1"/>
  <c r="CJ68" i="1"/>
  <c r="CI64" i="1"/>
  <c r="CJ64" i="1"/>
  <c r="CI60" i="1"/>
  <c r="CJ60" i="1"/>
  <c r="CI56" i="1"/>
  <c r="CJ56" i="1"/>
  <c r="CI52" i="1"/>
  <c r="CJ52" i="1"/>
  <c r="CI48" i="1"/>
  <c r="CJ48" i="1"/>
  <c r="CI44" i="1"/>
  <c r="CJ44" i="1"/>
  <c r="CI40" i="1"/>
  <c r="CJ40" i="1"/>
  <c r="CI36" i="1"/>
  <c r="CJ36" i="1"/>
  <c r="CI32" i="1"/>
  <c r="CJ32" i="1"/>
  <c r="CI28" i="1"/>
  <c r="CJ28" i="1"/>
  <c r="CI24" i="1"/>
  <c r="CJ24" i="1"/>
  <c r="CI20" i="1"/>
  <c r="CJ20" i="1"/>
  <c r="CI16" i="1"/>
  <c r="CJ16" i="1"/>
  <c r="CI12" i="1"/>
  <c r="CJ12" i="1"/>
  <c r="CI8" i="1"/>
  <c r="CJ8" i="1"/>
  <c r="CI4" i="1"/>
  <c r="CJ4" i="1"/>
  <c r="CE424" i="1"/>
  <c r="CD424" i="1"/>
  <c r="CE420" i="1"/>
  <c r="CD420" i="1"/>
  <c r="CE416" i="1"/>
  <c r="CD416" i="1"/>
  <c r="CE412" i="1"/>
  <c r="CD412" i="1"/>
  <c r="CE408" i="1"/>
  <c r="CD408" i="1"/>
  <c r="CE404" i="1"/>
  <c r="CD404" i="1"/>
  <c r="CE400" i="1"/>
  <c r="CD400" i="1"/>
  <c r="CE396" i="1"/>
  <c r="CD396" i="1"/>
  <c r="CE392" i="1"/>
  <c r="CD392" i="1"/>
  <c r="CE388" i="1"/>
  <c r="CD388" i="1"/>
  <c r="CE384" i="1"/>
  <c r="CD384" i="1"/>
  <c r="CE380" i="1"/>
  <c r="CD380" i="1"/>
  <c r="CE376" i="1"/>
  <c r="CD376" i="1"/>
  <c r="CE372" i="1"/>
  <c r="CD372" i="1"/>
  <c r="CE368" i="1"/>
  <c r="CD368" i="1"/>
  <c r="CE364" i="1"/>
  <c r="CD364" i="1"/>
  <c r="CE360" i="1"/>
  <c r="CD360" i="1"/>
  <c r="CE356" i="1"/>
  <c r="CD356" i="1"/>
  <c r="CE352" i="1"/>
  <c r="CD352" i="1"/>
  <c r="CE348" i="1"/>
  <c r="CD348" i="1"/>
  <c r="CE344" i="1"/>
  <c r="CD344" i="1"/>
  <c r="CE340" i="1"/>
  <c r="CD340" i="1"/>
  <c r="CE336" i="1"/>
  <c r="CD336" i="1"/>
  <c r="CE332" i="1"/>
  <c r="CD332" i="1"/>
  <c r="CE328" i="1"/>
  <c r="CD328" i="1"/>
  <c r="CE324" i="1"/>
  <c r="CD324" i="1"/>
  <c r="CE320" i="1"/>
  <c r="CD320" i="1"/>
  <c r="CE316" i="1"/>
  <c r="CD316" i="1"/>
  <c r="CE312" i="1"/>
  <c r="CD312" i="1"/>
  <c r="CE308" i="1"/>
  <c r="CD308" i="1"/>
  <c r="CE304" i="1"/>
  <c r="CD304" i="1"/>
  <c r="CE300" i="1"/>
  <c r="CD300" i="1"/>
  <c r="CE296" i="1"/>
  <c r="CD296" i="1"/>
  <c r="CE292" i="1"/>
  <c r="CD292" i="1"/>
  <c r="CE288" i="1"/>
  <c r="CD288" i="1"/>
  <c r="CE284" i="1"/>
  <c r="CD284" i="1"/>
  <c r="CE280" i="1"/>
  <c r="CD280" i="1"/>
  <c r="CE276" i="1"/>
  <c r="CD276" i="1"/>
  <c r="CE272" i="1"/>
  <c r="CD272" i="1"/>
  <c r="CE268" i="1"/>
  <c r="CD268" i="1"/>
  <c r="CE264" i="1"/>
  <c r="CD264" i="1"/>
  <c r="CE260" i="1"/>
  <c r="CD260" i="1"/>
  <c r="CE256" i="1"/>
  <c r="CD256" i="1"/>
  <c r="CE252" i="1"/>
  <c r="CD252" i="1"/>
  <c r="CE248" i="1"/>
  <c r="CD248" i="1"/>
  <c r="CE244" i="1"/>
  <c r="CD244" i="1"/>
  <c r="CE240" i="1"/>
  <c r="CD240" i="1"/>
  <c r="CE236" i="1"/>
  <c r="CD236" i="1"/>
  <c r="CE232" i="1"/>
  <c r="CD232" i="1"/>
  <c r="CE228" i="1"/>
  <c r="CD228" i="1"/>
  <c r="CE224" i="1"/>
  <c r="CD224" i="1"/>
  <c r="CE220" i="1"/>
  <c r="CD220" i="1"/>
  <c r="CE216" i="1"/>
  <c r="CD216" i="1"/>
  <c r="CE212" i="1"/>
  <c r="CD212" i="1"/>
  <c r="CE208" i="1"/>
  <c r="CD208" i="1"/>
  <c r="CE204" i="1"/>
  <c r="CD204" i="1"/>
  <c r="CE200" i="1"/>
  <c r="CD200" i="1"/>
  <c r="CE196" i="1"/>
  <c r="CD196" i="1"/>
  <c r="CE192" i="1"/>
  <c r="CD192" i="1"/>
  <c r="CE188" i="1"/>
  <c r="CD188" i="1"/>
  <c r="CE184" i="1"/>
  <c r="CD184" i="1"/>
  <c r="CE180" i="1"/>
  <c r="CD180" i="1"/>
  <c r="CE176" i="1"/>
  <c r="CD176" i="1"/>
  <c r="CD172" i="1"/>
  <c r="CE172" i="1"/>
  <c r="CD168" i="1"/>
  <c r="CE168" i="1"/>
  <c r="CD164" i="1"/>
  <c r="CE164" i="1"/>
  <c r="CD160" i="1"/>
  <c r="CE160" i="1"/>
  <c r="CD156" i="1"/>
  <c r="CE156" i="1"/>
  <c r="CD152" i="1"/>
  <c r="CE152" i="1"/>
  <c r="CD148" i="1"/>
  <c r="CE148" i="1"/>
  <c r="CD144" i="1"/>
  <c r="CE144" i="1"/>
  <c r="CD140" i="1"/>
  <c r="CE140" i="1"/>
  <c r="CD136" i="1"/>
  <c r="CE136" i="1"/>
  <c r="CD132" i="1"/>
  <c r="CE132" i="1"/>
  <c r="CD128" i="1"/>
  <c r="CE128" i="1"/>
  <c r="CD124" i="1"/>
  <c r="CE124" i="1"/>
  <c r="CD120" i="1"/>
  <c r="CE120" i="1"/>
  <c r="CD116" i="1"/>
  <c r="CE116" i="1"/>
  <c r="CD112" i="1"/>
  <c r="CE112" i="1"/>
  <c r="CD108" i="1"/>
  <c r="CE108" i="1"/>
  <c r="CD104" i="1"/>
  <c r="CE104" i="1"/>
  <c r="CD100" i="1"/>
  <c r="CE100" i="1"/>
  <c r="CD96" i="1"/>
  <c r="CE96" i="1"/>
  <c r="CD92" i="1"/>
  <c r="CE92" i="1"/>
  <c r="CD88" i="1"/>
  <c r="CE88" i="1"/>
  <c r="CD84" i="1"/>
  <c r="CE84" i="1"/>
  <c r="CD80" i="1"/>
  <c r="CE80" i="1"/>
  <c r="CD76" i="1"/>
  <c r="CE76" i="1"/>
  <c r="CD72" i="1"/>
  <c r="CE72" i="1"/>
  <c r="CD68" i="1"/>
  <c r="CE68" i="1"/>
  <c r="CD64" i="1"/>
  <c r="CE64" i="1"/>
  <c r="CD60" i="1"/>
  <c r="CE60" i="1"/>
  <c r="CD56" i="1"/>
  <c r="CE56" i="1"/>
  <c r="CD52" i="1"/>
  <c r="CE52" i="1"/>
  <c r="CD48" i="1"/>
  <c r="CE48" i="1"/>
  <c r="CD44" i="1"/>
  <c r="CE44" i="1"/>
  <c r="CD40" i="1"/>
  <c r="CE40" i="1"/>
  <c r="CD36" i="1"/>
  <c r="CE36" i="1"/>
  <c r="CD32" i="1"/>
  <c r="CE32" i="1"/>
  <c r="CD28" i="1"/>
  <c r="CE28" i="1"/>
  <c r="CD24" i="1"/>
  <c r="CE24" i="1"/>
  <c r="CD20" i="1"/>
  <c r="CE20" i="1"/>
  <c r="CD16" i="1"/>
  <c r="CE16" i="1"/>
  <c r="CD12" i="1"/>
  <c r="CE12" i="1"/>
  <c r="CD8" i="1"/>
  <c r="CE8" i="1"/>
  <c r="CD4" i="1"/>
  <c r="CE4" i="1"/>
  <c r="CD423" i="1"/>
  <c r="CE423" i="1"/>
  <c r="CD419" i="1"/>
  <c r="CE419" i="1"/>
  <c r="CD415" i="1"/>
  <c r="CE415" i="1"/>
  <c r="CD411" i="1"/>
  <c r="CE411" i="1"/>
  <c r="CD407" i="1"/>
  <c r="CE407" i="1"/>
  <c r="CD403" i="1"/>
  <c r="CE403" i="1"/>
  <c r="CD399" i="1"/>
  <c r="CE399" i="1"/>
  <c r="CD395" i="1"/>
  <c r="CE395" i="1"/>
  <c r="CD391" i="1"/>
  <c r="CE391" i="1"/>
  <c r="CD387" i="1"/>
  <c r="CE387" i="1"/>
  <c r="CD383" i="1"/>
  <c r="CE383" i="1"/>
  <c r="CD379" i="1"/>
  <c r="CE379" i="1"/>
  <c r="CD375" i="1"/>
  <c r="CE375" i="1"/>
  <c r="CD371" i="1"/>
  <c r="CE371" i="1"/>
  <c r="CD367" i="1"/>
  <c r="CE367" i="1"/>
  <c r="CD363" i="1"/>
  <c r="CE363" i="1"/>
  <c r="CD359" i="1"/>
  <c r="CE359" i="1"/>
  <c r="CD355" i="1"/>
  <c r="CE355" i="1"/>
  <c r="CD351" i="1"/>
  <c r="CE351" i="1"/>
  <c r="CD347" i="1"/>
  <c r="CE347" i="1"/>
  <c r="CD343" i="1"/>
  <c r="CE343" i="1"/>
  <c r="CD339" i="1"/>
  <c r="CE339" i="1"/>
  <c r="CD335" i="1"/>
  <c r="CE335" i="1"/>
  <c r="CD331" i="1"/>
  <c r="CE331" i="1"/>
  <c r="CD327" i="1"/>
  <c r="CE327" i="1"/>
  <c r="CD323" i="1"/>
  <c r="CE323" i="1"/>
  <c r="CD319" i="1"/>
  <c r="CE319" i="1"/>
  <c r="CD315" i="1"/>
  <c r="CE315" i="1"/>
  <c r="CD311" i="1"/>
  <c r="CE311" i="1"/>
  <c r="CD307" i="1"/>
  <c r="CE307" i="1"/>
  <c r="CD303" i="1"/>
  <c r="CE303" i="1"/>
  <c r="CD299" i="1"/>
  <c r="CE299" i="1"/>
  <c r="CD295" i="1"/>
  <c r="CE295" i="1"/>
  <c r="CD291" i="1"/>
  <c r="CE291" i="1"/>
  <c r="CD287" i="1"/>
  <c r="CE287" i="1"/>
  <c r="CD283" i="1"/>
  <c r="CE283" i="1"/>
  <c r="CD279" i="1"/>
  <c r="CE279" i="1"/>
  <c r="CD275" i="1"/>
  <c r="CE275" i="1"/>
  <c r="CD271" i="1"/>
  <c r="CE271" i="1"/>
  <c r="CD267" i="1"/>
  <c r="CE267" i="1"/>
  <c r="CD263" i="1"/>
  <c r="CE263" i="1"/>
  <c r="CD259" i="1"/>
  <c r="CE259" i="1"/>
  <c r="CD255" i="1"/>
  <c r="CE255" i="1"/>
  <c r="CD251" i="1"/>
  <c r="CE251" i="1"/>
  <c r="CD247" i="1"/>
  <c r="CE247" i="1"/>
  <c r="CD243" i="1"/>
  <c r="CE243" i="1"/>
  <c r="CD239" i="1"/>
  <c r="CE239" i="1"/>
  <c r="CD235" i="1"/>
  <c r="CE235" i="1"/>
  <c r="CD231" i="1"/>
  <c r="CE231" i="1"/>
  <c r="CD227" i="1"/>
  <c r="CE227" i="1"/>
  <c r="CD223" i="1"/>
  <c r="CE223" i="1"/>
  <c r="CD219" i="1"/>
  <c r="CE219" i="1"/>
  <c r="CD215" i="1"/>
  <c r="CE215" i="1"/>
  <c r="CD211" i="1"/>
  <c r="CE211" i="1"/>
  <c r="CD207" i="1"/>
  <c r="CE207" i="1"/>
  <c r="CD203" i="1"/>
  <c r="CE203" i="1"/>
  <c r="CD199" i="1"/>
  <c r="CE199" i="1"/>
  <c r="CD195" i="1"/>
  <c r="CE195" i="1"/>
  <c r="CD191" i="1"/>
  <c r="CE191" i="1"/>
  <c r="CD187" i="1"/>
  <c r="CE187" i="1"/>
  <c r="CD183" i="1"/>
  <c r="CE183" i="1"/>
  <c r="CD179" i="1"/>
  <c r="CE179" i="1"/>
  <c r="CD175" i="1"/>
  <c r="CE175" i="1"/>
  <c r="CD171" i="1"/>
  <c r="CE171" i="1"/>
  <c r="CD167" i="1"/>
  <c r="CE167" i="1"/>
  <c r="CD163" i="1"/>
  <c r="CE163" i="1"/>
  <c r="CD159" i="1"/>
  <c r="CE159" i="1"/>
  <c r="CD155" i="1"/>
  <c r="CE155" i="1"/>
  <c r="CD151" i="1"/>
  <c r="CE151" i="1"/>
  <c r="CD147" i="1"/>
  <c r="CE147" i="1"/>
  <c r="CD143" i="1"/>
  <c r="CE143" i="1"/>
  <c r="CD139" i="1"/>
  <c r="CE139" i="1"/>
  <c r="CD135" i="1"/>
  <c r="CE135" i="1"/>
  <c r="CD131" i="1"/>
  <c r="CE131" i="1"/>
  <c r="CD127" i="1"/>
  <c r="CE127" i="1"/>
  <c r="CD123" i="1"/>
  <c r="CE123" i="1"/>
  <c r="CD119" i="1"/>
  <c r="CE119" i="1"/>
  <c r="CD115" i="1"/>
  <c r="CE115" i="1"/>
  <c r="CD111" i="1"/>
  <c r="CE111" i="1"/>
  <c r="CD107" i="1"/>
  <c r="CE107" i="1"/>
  <c r="CD103" i="1"/>
  <c r="CE103" i="1"/>
  <c r="CD99" i="1"/>
  <c r="CE99" i="1"/>
  <c r="CD95" i="1"/>
  <c r="CE95" i="1"/>
  <c r="CD91" i="1"/>
  <c r="CE91" i="1"/>
  <c r="CD87" i="1"/>
  <c r="CE87" i="1"/>
  <c r="CD83" i="1"/>
  <c r="CE83" i="1"/>
  <c r="CD79" i="1"/>
  <c r="CE79" i="1"/>
  <c r="CD75" i="1"/>
  <c r="CE75" i="1"/>
  <c r="CD71" i="1"/>
  <c r="CE71" i="1"/>
  <c r="CD67" i="1"/>
  <c r="CE67" i="1"/>
  <c r="CD63" i="1"/>
  <c r="CE63" i="1"/>
  <c r="CD59" i="1"/>
  <c r="CE59" i="1"/>
  <c r="CD55" i="1"/>
  <c r="CE55" i="1"/>
  <c r="CD51" i="1"/>
  <c r="CE51" i="1"/>
  <c r="CD47" i="1"/>
  <c r="CE47" i="1"/>
  <c r="CD43" i="1"/>
  <c r="CE43" i="1"/>
  <c r="CD39" i="1"/>
  <c r="CE39" i="1"/>
  <c r="CD35" i="1"/>
  <c r="CE35" i="1"/>
  <c r="CD31" i="1"/>
  <c r="CE31" i="1"/>
  <c r="CD27" i="1"/>
  <c r="CE27" i="1"/>
  <c r="CD23" i="1"/>
  <c r="CE23" i="1"/>
  <c r="CD19" i="1"/>
  <c r="CE19" i="1"/>
  <c r="CD15" i="1"/>
  <c r="CE15" i="1"/>
  <c r="CD11" i="1"/>
  <c r="CE11" i="1"/>
  <c r="CD7" i="1"/>
  <c r="CE7" i="1"/>
  <c r="CE422" i="1"/>
  <c r="CD422" i="1"/>
  <c r="CE418" i="1"/>
  <c r="CD418" i="1"/>
  <c r="CE414" i="1"/>
  <c r="CD414" i="1"/>
  <c r="CE410" i="1"/>
  <c r="CD410" i="1"/>
  <c r="CE406" i="1"/>
  <c r="CD406" i="1"/>
  <c r="CE402" i="1"/>
  <c r="CD402" i="1"/>
  <c r="CE398" i="1"/>
  <c r="CD398" i="1"/>
  <c r="CE394" i="1"/>
  <c r="CD394" i="1"/>
  <c r="CE390" i="1"/>
  <c r="CD390" i="1"/>
  <c r="CE386" i="1"/>
  <c r="CD386" i="1"/>
  <c r="CE382" i="1"/>
  <c r="CD382" i="1"/>
  <c r="CE378" i="1"/>
  <c r="CD378" i="1"/>
  <c r="CE374" i="1"/>
  <c r="CD374" i="1"/>
  <c r="CE370" i="1"/>
  <c r="CD370" i="1"/>
  <c r="CE366" i="1"/>
  <c r="CD366" i="1"/>
  <c r="CE362" i="1"/>
  <c r="CD362" i="1"/>
  <c r="CE358" i="1"/>
  <c r="CD358" i="1"/>
  <c r="CE354" i="1"/>
  <c r="CD354" i="1"/>
  <c r="CE350" i="1"/>
  <c r="CD350" i="1"/>
  <c r="CE346" i="1"/>
  <c r="CD346" i="1"/>
  <c r="CE342" i="1"/>
  <c r="CD342" i="1"/>
  <c r="CE338" i="1"/>
  <c r="CD338" i="1"/>
  <c r="CE334" i="1"/>
  <c r="CD334" i="1"/>
  <c r="CE330" i="1"/>
  <c r="CD330" i="1"/>
  <c r="CE326" i="1"/>
  <c r="CD326" i="1"/>
  <c r="CE322" i="1"/>
  <c r="CD322" i="1"/>
  <c r="CE318" i="1"/>
  <c r="CD318" i="1"/>
  <c r="CE314" i="1"/>
  <c r="CD314" i="1"/>
  <c r="CE310" i="1"/>
  <c r="CD310" i="1"/>
  <c r="CE306" i="1"/>
  <c r="CD306" i="1"/>
  <c r="CE302" i="1"/>
  <c r="CD302" i="1"/>
  <c r="CE298" i="1"/>
  <c r="CD298" i="1"/>
  <c r="CE294" i="1"/>
  <c r="CD294" i="1"/>
  <c r="CE290" i="1"/>
  <c r="CD290" i="1"/>
  <c r="CE286" i="1"/>
  <c r="CD286" i="1"/>
  <c r="CE282" i="1"/>
  <c r="CD282" i="1"/>
  <c r="CE278" i="1"/>
  <c r="CD278" i="1"/>
  <c r="CE274" i="1"/>
  <c r="CD274" i="1"/>
  <c r="CE270" i="1"/>
  <c r="CD270" i="1"/>
  <c r="CE266" i="1"/>
  <c r="CD266" i="1"/>
  <c r="CE262" i="1"/>
  <c r="CD262" i="1"/>
  <c r="CE258" i="1"/>
  <c r="CD258" i="1"/>
  <c r="CE254" i="1"/>
  <c r="CD254" i="1"/>
  <c r="CE250" i="1"/>
  <c r="CD250" i="1"/>
  <c r="CE246" i="1"/>
  <c r="CD246" i="1"/>
  <c r="CE242" i="1"/>
  <c r="CD242" i="1"/>
  <c r="CE238" i="1"/>
  <c r="CD238" i="1"/>
  <c r="CE234" i="1"/>
  <c r="CD234" i="1"/>
  <c r="CE230" i="1"/>
  <c r="CD230" i="1"/>
  <c r="CE226" i="1"/>
  <c r="CD226" i="1"/>
  <c r="CE222" i="1"/>
  <c r="CD222" i="1"/>
  <c r="CE218" i="1"/>
  <c r="CD218" i="1"/>
  <c r="CE214" i="1"/>
  <c r="CD214" i="1"/>
  <c r="CE210" i="1"/>
  <c r="CD210" i="1"/>
  <c r="CE206" i="1"/>
  <c r="CD206" i="1"/>
  <c r="CE202" i="1"/>
  <c r="CD202" i="1"/>
  <c r="CE198" i="1"/>
  <c r="CD198" i="1"/>
  <c r="CE194" i="1"/>
  <c r="CD194" i="1"/>
  <c r="CE190" i="1"/>
  <c r="CD190" i="1"/>
  <c r="CE186" i="1"/>
  <c r="CD186" i="1"/>
  <c r="CE182" i="1"/>
  <c r="CD182" i="1"/>
  <c r="CE178" i="1"/>
  <c r="CD178" i="1"/>
  <c r="CE174" i="1"/>
  <c r="CD174" i="1"/>
  <c r="CE170" i="1"/>
  <c r="CD170" i="1"/>
  <c r="CD166" i="1"/>
  <c r="CE166" i="1"/>
  <c r="CE162" i="1"/>
  <c r="CD162" i="1"/>
  <c r="CD158" i="1"/>
  <c r="CE158" i="1"/>
  <c r="CE154" i="1"/>
  <c r="CD154" i="1"/>
  <c r="CD150" i="1"/>
  <c r="CE150" i="1"/>
  <c r="CE146" i="1"/>
  <c r="CD146" i="1"/>
  <c r="CD142" i="1"/>
  <c r="CE142" i="1"/>
  <c r="CE138" i="1"/>
  <c r="CD138" i="1"/>
  <c r="CD134" i="1"/>
  <c r="CE134" i="1"/>
  <c r="CD130" i="1"/>
  <c r="CE130" i="1"/>
  <c r="CD126" i="1"/>
  <c r="CE126" i="1"/>
  <c r="CD122" i="1"/>
  <c r="CE122" i="1"/>
  <c r="CD118" i="1"/>
  <c r="CE118" i="1"/>
  <c r="CD114" i="1"/>
  <c r="CE114" i="1"/>
  <c r="CD110" i="1"/>
  <c r="CE110" i="1"/>
  <c r="CD106" i="1"/>
  <c r="CE106" i="1"/>
  <c r="CD102" i="1"/>
  <c r="CE102" i="1"/>
  <c r="CD98" i="1"/>
  <c r="CE98" i="1"/>
  <c r="CD94" i="1"/>
  <c r="CE94" i="1"/>
  <c r="CD90" i="1"/>
  <c r="CE90" i="1"/>
  <c r="CD86" i="1"/>
  <c r="CE86" i="1"/>
  <c r="CD82" i="1"/>
  <c r="CE82" i="1"/>
  <c r="CD78" i="1"/>
  <c r="CE78" i="1"/>
  <c r="CD74" i="1"/>
  <c r="CE74" i="1"/>
  <c r="CD70" i="1"/>
  <c r="CE70" i="1"/>
  <c r="CD66" i="1"/>
  <c r="CE66" i="1"/>
  <c r="CD62" i="1"/>
  <c r="CE62" i="1"/>
  <c r="CD58" i="1"/>
  <c r="CE58" i="1"/>
  <c r="CD54" i="1"/>
  <c r="CE54" i="1"/>
  <c r="CD50" i="1"/>
  <c r="CE50" i="1"/>
  <c r="CD46" i="1"/>
  <c r="CE46" i="1"/>
  <c r="CD42" i="1"/>
  <c r="CE42" i="1"/>
  <c r="CD38" i="1"/>
  <c r="CE38" i="1"/>
  <c r="CD34" i="1"/>
  <c r="CE34" i="1"/>
  <c r="CD30" i="1"/>
  <c r="CE30" i="1"/>
  <c r="CD26" i="1"/>
  <c r="CE26" i="1"/>
  <c r="CD22" i="1"/>
  <c r="CE22" i="1"/>
  <c r="CD18" i="1"/>
  <c r="CE18" i="1"/>
  <c r="CD14" i="1"/>
  <c r="CE14" i="1"/>
  <c r="CD10" i="1"/>
  <c r="CE10" i="1"/>
  <c r="CD6" i="1"/>
  <c r="CE6" i="1"/>
  <c r="CD425" i="1"/>
  <c r="CE425" i="1"/>
  <c r="CD421" i="1"/>
  <c r="CE421" i="1"/>
  <c r="CD417" i="1"/>
  <c r="CE417" i="1"/>
  <c r="CD413" i="1"/>
  <c r="CE413" i="1"/>
  <c r="CD409" i="1"/>
  <c r="CE409" i="1"/>
  <c r="CD405" i="1"/>
  <c r="CE405" i="1"/>
  <c r="CD401" i="1"/>
  <c r="CE401" i="1"/>
  <c r="CD397" i="1"/>
  <c r="CE397" i="1"/>
  <c r="CD393" i="1"/>
  <c r="CE393" i="1"/>
  <c r="CD389" i="1"/>
  <c r="CE389" i="1"/>
  <c r="CD385" i="1"/>
  <c r="CE385" i="1"/>
  <c r="CD381" i="1"/>
  <c r="CE381" i="1"/>
  <c r="CD377" i="1"/>
  <c r="CE377" i="1"/>
  <c r="CD373" i="1"/>
  <c r="CE373" i="1"/>
  <c r="CD369" i="1"/>
  <c r="CE369" i="1"/>
  <c r="CD365" i="1"/>
  <c r="CE365" i="1"/>
  <c r="CD361" i="1"/>
  <c r="CE361" i="1"/>
  <c r="CD357" i="1"/>
  <c r="CE357" i="1"/>
  <c r="CD353" i="1"/>
  <c r="CE353" i="1"/>
  <c r="CD349" i="1"/>
  <c r="CE349" i="1"/>
  <c r="CD345" i="1"/>
  <c r="CE345" i="1"/>
  <c r="CD341" i="1"/>
  <c r="CE341" i="1"/>
  <c r="CD337" i="1"/>
  <c r="CE337" i="1"/>
  <c r="CD333" i="1"/>
  <c r="CE333" i="1"/>
  <c r="CD329" i="1"/>
  <c r="CE329" i="1"/>
  <c r="CD325" i="1"/>
  <c r="CE325" i="1"/>
  <c r="CD321" i="1"/>
  <c r="CE321" i="1"/>
  <c r="CD317" i="1"/>
  <c r="CE317" i="1"/>
  <c r="CD313" i="1"/>
  <c r="CE313" i="1"/>
  <c r="CD309" i="1"/>
  <c r="CE309" i="1"/>
  <c r="CD305" i="1"/>
  <c r="CE305" i="1"/>
  <c r="CD301" i="1"/>
  <c r="CE301" i="1"/>
  <c r="CD297" i="1"/>
  <c r="CE297" i="1"/>
  <c r="CD293" i="1"/>
  <c r="CE293" i="1"/>
  <c r="CD289" i="1"/>
  <c r="CE289" i="1"/>
  <c r="CD285" i="1"/>
  <c r="CE285" i="1"/>
  <c r="CD281" i="1"/>
  <c r="CE281" i="1"/>
  <c r="CD277" i="1"/>
  <c r="CE277" i="1"/>
  <c r="CD273" i="1"/>
  <c r="CE273" i="1"/>
  <c r="CD269" i="1"/>
  <c r="CE269" i="1"/>
  <c r="CD265" i="1"/>
  <c r="CE265" i="1"/>
  <c r="CD261" i="1"/>
  <c r="CE261" i="1"/>
  <c r="CD257" i="1"/>
  <c r="CE257" i="1"/>
  <c r="CD253" i="1"/>
  <c r="CE253" i="1"/>
  <c r="CD249" i="1"/>
  <c r="CE249" i="1"/>
  <c r="CD245" i="1"/>
  <c r="CE245" i="1"/>
  <c r="CD241" i="1"/>
  <c r="CE241" i="1"/>
  <c r="CD237" i="1"/>
  <c r="CE237" i="1"/>
  <c r="CD233" i="1"/>
  <c r="CE233" i="1"/>
  <c r="CD229" i="1"/>
  <c r="CE229" i="1"/>
  <c r="CD225" i="1"/>
  <c r="CE225" i="1"/>
  <c r="CD221" i="1"/>
  <c r="CE221" i="1"/>
  <c r="CD217" i="1"/>
  <c r="CE217" i="1"/>
  <c r="CD213" i="1"/>
  <c r="CE213" i="1"/>
  <c r="CD209" i="1"/>
  <c r="CE209" i="1"/>
  <c r="CD205" i="1"/>
  <c r="CE205" i="1"/>
  <c r="CD201" i="1"/>
  <c r="CE201" i="1"/>
  <c r="CD197" i="1"/>
  <c r="CE197" i="1"/>
  <c r="CD193" i="1"/>
  <c r="CE193" i="1"/>
  <c r="CD189" i="1"/>
  <c r="CE189" i="1"/>
  <c r="CD185" i="1"/>
  <c r="CE185" i="1"/>
  <c r="CD181" i="1"/>
  <c r="CE181" i="1"/>
  <c r="CD177" i="1"/>
  <c r="CE177" i="1"/>
  <c r="CE173" i="1"/>
  <c r="CD173" i="1"/>
  <c r="CD169" i="1"/>
  <c r="CE169" i="1"/>
  <c r="CD165" i="1"/>
  <c r="CE165" i="1"/>
  <c r="CD161" i="1"/>
  <c r="CE161" i="1"/>
  <c r="CD157" i="1"/>
  <c r="CE157" i="1"/>
  <c r="CD153" i="1"/>
  <c r="CE153" i="1"/>
  <c r="CD149" i="1"/>
  <c r="CE149" i="1"/>
  <c r="CD145" i="1"/>
  <c r="CE145" i="1"/>
  <c r="CD141" i="1"/>
  <c r="CE141" i="1"/>
  <c r="CD137" i="1"/>
  <c r="CE137" i="1"/>
  <c r="CD133" i="1"/>
  <c r="CE133" i="1"/>
  <c r="CD129" i="1"/>
  <c r="CE129" i="1"/>
  <c r="CD125" i="1"/>
  <c r="CE125" i="1"/>
  <c r="CD121" i="1"/>
  <c r="CE121" i="1"/>
  <c r="CD117" i="1"/>
  <c r="CE117" i="1"/>
  <c r="CD113" i="1"/>
  <c r="CE113" i="1"/>
  <c r="CD109" i="1"/>
  <c r="CE109" i="1"/>
  <c r="CD105" i="1"/>
  <c r="CE105" i="1"/>
  <c r="CD101" i="1"/>
  <c r="CE101" i="1"/>
  <c r="CD97" i="1"/>
  <c r="CE97" i="1"/>
  <c r="CD93" i="1"/>
  <c r="CE93" i="1"/>
  <c r="CD89" i="1"/>
  <c r="CE89" i="1"/>
  <c r="CD85" i="1"/>
  <c r="CE85" i="1"/>
  <c r="CD81" i="1"/>
  <c r="CE81" i="1"/>
  <c r="CD77" i="1"/>
  <c r="CE77" i="1"/>
  <c r="CD73" i="1"/>
  <c r="CE73" i="1"/>
  <c r="CD69" i="1"/>
  <c r="CE69" i="1"/>
  <c r="CD65" i="1"/>
  <c r="CE65" i="1"/>
  <c r="CD61" i="1"/>
  <c r="CE61" i="1"/>
  <c r="CD57" i="1"/>
  <c r="CE57" i="1"/>
  <c r="CD53" i="1"/>
  <c r="CE53" i="1"/>
  <c r="CD49" i="1"/>
  <c r="CE49" i="1"/>
  <c r="CD45" i="1"/>
  <c r="CE45" i="1"/>
  <c r="CD41" i="1"/>
  <c r="CE41" i="1"/>
  <c r="CD37" i="1"/>
  <c r="CE37" i="1"/>
  <c r="CD33" i="1"/>
  <c r="CE33" i="1"/>
  <c r="CD29" i="1"/>
  <c r="CE29" i="1"/>
  <c r="CD25" i="1"/>
  <c r="CE25" i="1"/>
  <c r="CD21" i="1"/>
  <c r="CE21" i="1"/>
  <c r="CD17" i="1"/>
  <c r="CE17" i="1"/>
  <c r="CD13" i="1"/>
  <c r="CE13" i="1"/>
  <c r="CD9" i="1"/>
  <c r="CE9" i="1"/>
  <c r="CD5" i="1"/>
  <c r="CE5" i="1"/>
  <c r="D76" i="12"/>
  <c r="D72" i="12"/>
  <c r="D75" i="12"/>
  <c r="D71" i="12"/>
  <c r="D74" i="12"/>
  <c r="D70" i="12"/>
  <c r="D73" i="12"/>
  <c r="D22" i="12"/>
  <c r="D28" i="12"/>
  <c r="D69" i="12"/>
  <c r="D60" i="12"/>
  <c r="D44" i="12"/>
  <c r="D19" i="12"/>
  <c r="D56" i="12"/>
  <c r="D40" i="12"/>
  <c r="D24" i="12"/>
  <c r="D68" i="12"/>
  <c r="D52" i="12"/>
  <c r="D36" i="12"/>
  <c r="D20" i="12"/>
  <c r="D64" i="12"/>
  <c r="D48" i="12"/>
  <c r="D32" i="12"/>
  <c r="D67" i="12"/>
  <c r="D59" i="12"/>
  <c r="D47" i="12"/>
  <c r="D39" i="12"/>
  <c r="D31" i="12"/>
  <c r="D23" i="12"/>
  <c r="D14" i="12"/>
  <c r="D58" i="12"/>
  <c r="D54" i="12"/>
  <c r="D46" i="12"/>
  <c r="D38" i="12"/>
  <c r="D26" i="12"/>
  <c r="D18" i="12"/>
  <c r="D17" i="12"/>
  <c r="D13" i="12"/>
  <c r="D9" i="12"/>
  <c r="D5" i="12"/>
  <c r="D65" i="12"/>
  <c r="D61" i="12"/>
  <c r="D57" i="12"/>
  <c r="D53" i="12"/>
  <c r="D49" i="12"/>
  <c r="D45" i="12"/>
  <c r="D41" i="12"/>
  <c r="D37" i="12"/>
  <c r="D33" i="12"/>
  <c r="D29" i="12"/>
  <c r="D25" i="12"/>
  <c r="D21" i="12"/>
  <c r="D63" i="12"/>
  <c r="D55" i="12"/>
  <c r="D51" i="12"/>
  <c r="D43" i="12"/>
  <c r="D35" i="12"/>
  <c r="D27" i="12"/>
  <c r="D10" i="12"/>
  <c r="D6" i="12"/>
  <c r="D66" i="12"/>
  <c r="D62" i="12"/>
  <c r="D50" i="12"/>
  <c r="D42" i="12"/>
  <c r="D34" i="12"/>
  <c r="D30" i="12"/>
  <c r="D16" i="12"/>
  <c r="D12" i="12"/>
  <c r="D8" i="12"/>
  <c r="D11" i="12"/>
  <c r="D7" i="12"/>
  <c r="D4" i="12"/>
  <c r="D15" i="12"/>
  <c r="T302" i="1"/>
  <c r="AM302" i="1" s="1"/>
  <c r="T270" i="1"/>
  <c r="AM270" i="1" s="1"/>
  <c r="T238" i="1"/>
  <c r="U318" i="1"/>
  <c r="AL318" i="1" s="1"/>
  <c r="T294" i="1"/>
  <c r="AR294" i="1" s="1"/>
  <c r="AW294" i="1" s="1"/>
  <c r="BB294" i="1" s="1"/>
  <c r="T262" i="1"/>
  <c r="AR262" i="1" s="1"/>
  <c r="AW262" i="1" s="1"/>
  <c r="BB262" i="1" s="1"/>
  <c r="T230" i="1"/>
  <c r="T37" i="1"/>
  <c r="AM37" i="1" s="1"/>
  <c r="U91" i="1"/>
  <c r="AQ91" i="1" s="1"/>
  <c r="AV91" i="1" s="1"/>
  <c r="BA91" i="1" s="1"/>
  <c r="T286" i="1"/>
  <c r="BG286" i="1" s="1"/>
  <c r="T254" i="1"/>
  <c r="BG254" i="1" s="1"/>
  <c r="T222" i="1"/>
  <c r="AR222" i="1" s="1"/>
  <c r="AW222" i="1" s="1"/>
  <c r="BB222" i="1" s="1"/>
  <c r="T101" i="1"/>
  <c r="BG101" i="1" s="1"/>
  <c r="T15" i="1"/>
  <c r="AR15" i="1" s="1"/>
  <c r="AW15" i="1" s="1"/>
  <c r="BB15" i="1" s="1"/>
  <c r="T310" i="1"/>
  <c r="T278" i="1"/>
  <c r="AR278" i="1" s="1"/>
  <c r="AW278" i="1" s="1"/>
  <c r="BB278" i="1" s="1"/>
  <c r="T246" i="1"/>
  <c r="AR246" i="1" s="1"/>
  <c r="AW246" i="1" s="1"/>
  <c r="BB246" i="1" s="1"/>
  <c r="T214" i="1"/>
  <c r="BG214" i="1" s="1"/>
  <c r="T79" i="1"/>
  <c r="AR79" i="1" s="1"/>
  <c r="AW79" i="1" s="1"/>
  <c r="BB79" i="1" s="1"/>
  <c r="S424" i="1"/>
  <c r="U424" i="1"/>
  <c r="S392" i="1"/>
  <c r="U392" i="1"/>
  <c r="S360" i="1"/>
  <c r="U360" i="1"/>
  <c r="U308" i="1"/>
  <c r="T308" i="1"/>
  <c r="S296" i="1"/>
  <c r="U296" i="1"/>
  <c r="T296" i="1"/>
  <c r="U284" i="1"/>
  <c r="T284" i="1"/>
  <c r="U264" i="1"/>
  <c r="T264" i="1"/>
  <c r="S252" i="1"/>
  <c r="U252" i="1"/>
  <c r="T252" i="1"/>
  <c r="U236" i="1"/>
  <c r="T236" i="1"/>
  <c r="U220" i="1"/>
  <c r="T220" i="1"/>
  <c r="U200" i="1"/>
  <c r="T200" i="1"/>
  <c r="U188" i="1"/>
  <c r="T188" i="1"/>
  <c r="U168" i="1"/>
  <c r="T168" i="1"/>
  <c r="U156" i="1"/>
  <c r="T156" i="1"/>
  <c r="U148" i="1"/>
  <c r="T148" i="1"/>
  <c r="U132" i="1"/>
  <c r="T132" i="1"/>
  <c r="U112" i="1"/>
  <c r="T112" i="1"/>
  <c r="U100" i="1"/>
  <c r="T100" i="1"/>
  <c r="U88" i="1"/>
  <c r="T88" i="1"/>
  <c r="U72" i="1"/>
  <c r="T72" i="1"/>
  <c r="U56" i="1"/>
  <c r="T56" i="1"/>
  <c r="U40" i="1"/>
  <c r="T40" i="1"/>
  <c r="U24" i="1"/>
  <c r="T24" i="1"/>
  <c r="U8" i="1"/>
  <c r="T8" i="1"/>
  <c r="T307" i="1"/>
  <c r="U307" i="1"/>
  <c r="U295" i="1"/>
  <c r="T295" i="1"/>
  <c r="U279" i="1"/>
  <c r="T279" i="1"/>
  <c r="U263" i="1"/>
  <c r="T263" i="1"/>
  <c r="U251" i="1"/>
  <c r="T251" i="1"/>
  <c r="U235" i="1"/>
  <c r="T235" i="1"/>
  <c r="U223" i="1"/>
  <c r="T223" i="1"/>
  <c r="T203" i="1"/>
  <c r="U203" i="1"/>
  <c r="U191" i="1"/>
  <c r="T191" i="1"/>
  <c r="U175" i="1"/>
  <c r="T175" i="1"/>
  <c r="U159" i="1"/>
  <c r="T159" i="1"/>
  <c r="U143" i="1"/>
  <c r="T143" i="1"/>
  <c r="U131" i="1"/>
  <c r="T131" i="1"/>
  <c r="U119" i="1"/>
  <c r="T119" i="1"/>
  <c r="U103" i="1"/>
  <c r="T103" i="1"/>
  <c r="T75" i="1"/>
  <c r="U75" i="1"/>
  <c r="U71" i="1"/>
  <c r="T71" i="1"/>
  <c r="U67" i="1"/>
  <c r="T67" i="1"/>
  <c r="T59" i="1"/>
  <c r="U59" i="1"/>
  <c r="U55" i="1"/>
  <c r="T55" i="1"/>
  <c r="U51" i="1"/>
  <c r="T51" i="1"/>
  <c r="U43" i="1"/>
  <c r="T43" i="1"/>
  <c r="U39" i="1"/>
  <c r="T39" i="1"/>
  <c r="U35" i="1"/>
  <c r="T35" i="1"/>
  <c r="U23" i="1"/>
  <c r="T23" i="1"/>
  <c r="U19" i="1"/>
  <c r="T19" i="1"/>
  <c r="T11" i="1"/>
  <c r="U11" i="1"/>
  <c r="T423" i="1"/>
  <c r="T419" i="1"/>
  <c r="T415" i="1"/>
  <c r="AM415" i="1" s="1"/>
  <c r="T411" i="1"/>
  <c r="AM411" i="1" s="1"/>
  <c r="T407" i="1"/>
  <c r="BG407" i="1" s="1"/>
  <c r="T403" i="1"/>
  <c r="BG403" i="1" s="1"/>
  <c r="T399" i="1"/>
  <c r="BG399" i="1" s="1"/>
  <c r="T395" i="1"/>
  <c r="BG395" i="1" s="1"/>
  <c r="T391" i="1"/>
  <c r="AR391" i="1" s="1"/>
  <c r="AW391" i="1" s="1"/>
  <c r="BB391" i="1" s="1"/>
  <c r="T387" i="1"/>
  <c r="T383" i="1"/>
  <c r="AR383" i="1" s="1"/>
  <c r="AW383" i="1" s="1"/>
  <c r="BB383" i="1" s="1"/>
  <c r="T379" i="1"/>
  <c r="BG379" i="1" s="1"/>
  <c r="T375" i="1"/>
  <c r="T371" i="1"/>
  <c r="BG371" i="1" s="1"/>
  <c r="T367" i="1"/>
  <c r="AR367" i="1" s="1"/>
  <c r="AW367" i="1" s="1"/>
  <c r="BB367" i="1" s="1"/>
  <c r="T363" i="1"/>
  <c r="AR363" i="1" s="1"/>
  <c r="AW363" i="1" s="1"/>
  <c r="BB363" i="1" s="1"/>
  <c r="T359" i="1"/>
  <c r="AM359" i="1" s="1"/>
  <c r="T355" i="1"/>
  <c r="T351" i="1"/>
  <c r="AM351" i="1" s="1"/>
  <c r="T347" i="1"/>
  <c r="BG347" i="1" s="1"/>
  <c r="T343" i="1"/>
  <c r="AM343" i="1" s="1"/>
  <c r="T339" i="1"/>
  <c r="T335" i="1"/>
  <c r="AR335" i="1" s="1"/>
  <c r="AW335" i="1" s="1"/>
  <c r="BB335" i="1" s="1"/>
  <c r="T331" i="1"/>
  <c r="AM331" i="1" s="1"/>
  <c r="T327" i="1"/>
  <c r="BG327" i="1" s="1"/>
  <c r="T323" i="1"/>
  <c r="T319" i="1"/>
  <c r="AM319" i="1" s="1"/>
  <c r="T315" i="1"/>
  <c r="AR315" i="1" s="1"/>
  <c r="AW315" i="1" s="1"/>
  <c r="BB315" i="1" s="1"/>
  <c r="T309" i="1"/>
  <c r="BG309" i="1" s="1"/>
  <c r="T301" i="1"/>
  <c r="AM301" i="1" s="1"/>
  <c r="T293" i="1"/>
  <c r="AM293" i="1" s="1"/>
  <c r="T285" i="1"/>
  <c r="AM285" i="1" s="1"/>
  <c r="T277" i="1"/>
  <c r="AM277" i="1" s="1"/>
  <c r="T269" i="1"/>
  <c r="T261" i="1"/>
  <c r="BG261" i="1" s="1"/>
  <c r="T253" i="1"/>
  <c r="AM253" i="1" s="1"/>
  <c r="T245" i="1"/>
  <c r="AM245" i="1" s="1"/>
  <c r="T237" i="1"/>
  <c r="AR237" i="1" s="1"/>
  <c r="AW237" i="1" s="1"/>
  <c r="BB237" i="1" s="1"/>
  <c r="T229" i="1"/>
  <c r="AR229" i="1" s="1"/>
  <c r="AW229" i="1" s="1"/>
  <c r="BB229" i="1" s="1"/>
  <c r="T221" i="1"/>
  <c r="AM221" i="1" s="1"/>
  <c r="T213" i="1"/>
  <c r="AR213" i="1" s="1"/>
  <c r="AW213" i="1" s="1"/>
  <c r="BB213" i="1" s="1"/>
  <c r="T197" i="1"/>
  <c r="T181" i="1"/>
  <c r="BG181" i="1" s="1"/>
  <c r="T165" i="1"/>
  <c r="AM165" i="1" s="1"/>
  <c r="T149" i="1"/>
  <c r="T133" i="1"/>
  <c r="AR133" i="1" s="1"/>
  <c r="AW133" i="1" s="1"/>
  <c r="BB133" i="1" s="1"/>
  <c r="T117" i="1"/>
  <c r="AR117" i="1" s="1"/>
  <c r="AW117" i="1" s="1"/>
  <c r="BB117" i="1" s="1"/>
  <c r="T95" i="1"/>
  <c r="BG95" i="1" s="1"/>
  <c r="T53" i="1"/>
  <c r="BG53" i="1" s="1"/>
  <c r="T31" i="1"/>
  <c r="T7" i="1"/>
  <c r="AR7" i="1" s="1"/>
  <c r="AW7" i="1" s="1"/>
  <c r="BB7" i="1" s="1"/>
  <c r="U420" i="1"/>
  <c r="U275" i="1"/>
  <c r="AQ275" i="1" s="1"/>
  <c r="AV275" i="1" s="1"/>
  <c r="BA275" i="1" s="1"/>
  <c r="U27" i="1"/>
  <c r="BL27" i="1" s="1"/>
  <c r="S408" i="1"/>
  <c r="U408" i="1"/>
  <c r="S376" i="1"/>
  <c r="U376" i="1"/>
  <c r="S344" i="1"/>
  <c r="U344" i="1"/>
  <c r="S312" i="1"/>
  <c r="U312" i="1"/>
  <c r="T312" i="1"/>
  <c r="U300" i="1"/>
  <c r="T300" i="1"/>
  <c r="U288" i="1"/>
  <c r="T288" i="1"/>
  <c r="U276" i="1"/>
  <c r="T276" i="1"/>
  <c r="U272" i="1"/>
  <c r="T272" i="1"/>
  <c r="U260" i="1"/>
  <c r="T260" i="1"/>
  <c r="U248" i="1"/>
  <c r="T248" i="1"/>
  <c r="U240" i="1"/>
  <c r="T240" i="1"/>
  <c r="U228" i="1"/>
  <c r="T228" i="1"/>
  <c r="U216" i="1"/>
  <c r="T216" i="1"/>
  <c r="U208" i="1"/>
  <c r="T208" i="1"/>
  <c r="U196" i="1"/>
  <c r="T196" i="1"/>
  <c r="U184" i="1"/>
  <c r="T184" i="1"/>
  <c r="U176" i="1"/>
  <c r="T176" i="1"/>
  <c r="U164" i="1"/>
  <c r="T164" i="1"/>
  <c r="U152" i="1"/>
  <c r="T152" i="1"/>
  <c r="U140" i="1"/>
  <c r="T140" i="1"/>
  <c r="U124" i="1"/>
  <c r="T124" i="1"/>
  <c r="U120" i="1"/>
  <c r="T120" i="1"/>
  <c r="U108" i="1"/>
  <c r="T108" i="1"/>
  <c r="U96" i="1"/>
  <c r="T96" i="1"/>
  <c r="U80" i="1"/>
  <c r="T80" i="1"/>
  <c r="U68" i="1"/>
  <c r="T68" i="1"/>
  <c r="U60" i="1"/>
  <c r="T60" i="1"/>
  <c r="U48" i="1"/>
  <c r="T48" i="1"/>
  <c r="U36" i="1"/>
  <c r="T36" i="1"/>
  <c r="U28" i="1"/>
  <c r="T28" i="1"/>
  <c r="U16" i="1"/>
  <c r="T16" i="1"/>
  <c r="U4" i="1"/>
  <c r="T4" i="1"/>
  <c r="T3" i="1"/>
  <c r="T412" i="1"/>
  <c r="AM412" i="1" s="1"/>
  <c r="T404" i="1"/>
  <c r="AM404" i="1" s="1"/>
  <c r="T396" i="1"/>
  <c r="AR396" i="1" s="1"/>
  <c r="AW396" i="1" s="1"/>
  <c r="BB396" i="1" s="1"/>
  <c r="T392" i="1"/>
  <c r="T384" i="1"/>
  <c r="AM384" i="1" s="1"/>
  <c r="T376" i="1"/>
  <c r="T364" i="1"/>
  <c r="BG364" i="1" s="1"/>
  <c r="T356" i="1"/>
  <c r="AR356" i="1" s="1"/>
  <c r="AW356" i="1" s="1"/>
  <c r="BB356" i="1" s="1"/>
  <c r="T348" i="1"/>
  <c r="BG348" i="1" s="1"/>
  <c r="T340" i="1"/>
  <c r="T332" i="1"/>
  <c r="AM332" i="1" s="1"/>
  <c r="T324" i="1"/>
  <c r="T316" i="1"/>
  <c r="AR316" i="1" s="1"/>
  <c r="AW316" i="1" s="1"/>
  <c r="BB316" i="1" s="1"/>
  <c r="U303" i="1"/>
  <c r="T303" i="1"/>
  <c r="U291" i="1"/>
  <c r="T291" i="1"/>
  <c r="U271" i="1"/>
  <c r="T271" i="1"/>
  <c r="U259" i="1"/>
  <c r="T259" i="1"/>
  <c r="U243" i="1"/>
  <c r="T243" i="1"/>
  <c r="U231" i="1"/>
  <c r="T231" i="1"/>
  <c r="U211" i="1"/>
  <c r="T211" i="1"/>
  <c r="U199" i="1"/>
  <c r="T199" i="1"/>
  <c r="U187" i="1"/>
  <c r="T187" i="1"/>
  <c r="U179" i="1"/>
  <c r="T179" i="1"/>
  <c r="U167" i="1"/>
  <c r="T167" i="1"/>
  <c r="U163" i="1"/>
  <c r="T163" i="1"/>
  <c r="U151" i="1"/>
  <c r="T151" i="1"/>
  <c r="U135" i="1"/>
  <c r="T135" i="1"/>
  <c r="U127" i="1"/>
  <c r="T127" i="1"/>
  <c r="U115" i="1"/>
  <c r="T115" i="1"/>
  <c r="U107" i="1"/>
  <c r="T107" i="1"/>
  <c r="U99" i="1"/>
  <c r="T99" i="1"/>
  <c r="U87" i="1"/>
  <c r="T87" i="1"/>
  <c r="R410" i="1"/>
  <c r="U410" i="1"/>
  <c r="R394" i="1"/>
  <c r="U394" i="1"/>
  <c r="R378" i="1"/>
  <c r="U378" i="1"/>
  <c r="R362" i="1"/>
  <c r="U362" i="1"/>
  <c r="R346" i="1"/>
  <c r="U346" i="1"/>
  <c r="R330" i="1"/>
  <c r="U330" i="1"/>
  <c r="R314" i="1"/>
  <c r="U314" i="1"/>
  <c r="R298" i="1"/>
  <c r="U298" i="1"/>
  <c r="R282" i="1"/>
  <c r="U282" i="1"/>
  <c r="R266" i="1"/>
  <c r="U266" i="1"/>
  <c r="R250" i="1"/>
  <c r="U250" i="1"/>
  <c r="R234" i="1"/>
  <c r="U234" i="1"/>
  <c r="R218" i="1"/>
  <c r="U218" i="1"/>
  <c r="U210" i="1"/>
  <c r="T210" i="1"/>
  <c r="U206" i="1"/>
  <c r="T206" i="1"/>
  <c r="R202" i="1"/>
  <c r="U202" i="1"/>
  <c r="T202" i="1"/>
  <c r="U198" i="1"/>
  <c r="T198" i="1"/>
  <c r="U194" i="1"/>
  <c r="T194" i="1"/>
  <c r="U190" i="1"/>
  <c r="T190" i="1"/>
  <c r="R186" i="1"/>
  <c r="U186" i="1"/>
  <c r="T186" i="1"/>
  <c r="U182" i="1"/>
  <c r="T182" i="1"/>
  <c r="U178" i="1"/>
  <c r="T178" i="1"/>
  <c r="U174" i="1"/>
  <c r="T174" i="1"/>
  <c r="R170" i="1"/>
  <c r="U170" i="1"/>
  <c r="T170" i="1"/>
  <c r="U166" i="1"/>
  <c r="T166" i="1"/>
  <c r="U162" i="1"/>
  <c r="T162" i="1"/>
  <c r="U158" i="1"/>
  <c r="T158" i="1"/>
  <c r="R154" i="1"/>
  <c r="U154" i="1"/>
  <c r="T154" i="1"/>
  <c r="U150" i="1"/>
  <c r="T150" i="1"/>
  <c r="U146" i="1"/>
  <c r="T146" i="1"/>
  <c r="U142" i="1"/>
  <c r="T142" i="1"/>
  <c r="R138" i="1"/>
  <c r="U138" i="1"/>
  <c r="T138" i="1"/>
  <c r="U134" i="1"/>
  <c r="T134" i="1"/>
  <c r="U130" i="1"/>
  <c r="T130" i="1"/>
  <c r="U126" i="1"/>
  <c r="T126" i="1"/>
  <c r="R122" i="1"/>
  <c r="U122" i="1"/>
  <c r="T122" i="1"/>
  <c r="U118" i="1"/>
  <c r="T118" i="1"/>
  <c r="U114" i="1"/>
  <c r="T114" i="1"/>
  <c r="U110" i="1"/>
  <c r="T110" i="1"/>
  <c r="R106" i="1"/>
  <c r="U106" i="1"/>
  <c r="U102" i="1"/>
  <c r="T102" i="1"/>
  <c r="U98" i="1"/>
  <c r="T98" i="1"/>
  <c r="U94" i="1"/>
  <c r="T94" i="1"/>
  <c r="R90" i="1"/>
  <c r="U90" i="1"/>
  <c r="U86" i="1"/>
  <c r="T86" i="1"/>
  <c r="U82" i="1"/>
  <c r="T82" i="1"/>
  <c r="U78" i="1"/>
  <c r="T78" i="1"/>
  <c r="R74" i="1"/>
  <c r="U74" i="1"/>
  <c r="BF74" i="1" s="1"/>
  <c r="U70" i="1"/>
  <c r="T70" i="1"/>
  <c r="U66" i="1"/>
  <c r="T66" i="1"/>
  <c r="U62" i="1"/>
  <c r="T62" i="1"/>
  <c r="R58" i="1"/>
  <c r="U58" i="1"/>
  <c r="U54" i="1"/>
  <c r="T54" i="1"/>
  <c r="U50" i="1"/>
  <c r="T50" i="1"/>
  <c r="U46" i="1"/>
  <c r="T46" i="1"/>
  <c r="R42" i="1"/>
  <c r="U42" i="1"/>
  <c r="U38" i="1"/>
  <c r="T38" i="1"/>
  <c r="U34" i="1"/>
  <c r="T34" i="1"/>
  <c r="U30" i="1"/>
  <c r="T30" i="1"/>
  <c r="R26" i="1"/>
  <c r="U26" i="1"/>
  <c r="U22" i="1"/>
  <c r="T22" i="1"/>
  <c r="U18" i="1"/>
  <c r="T18" i="1"/>
  <c r="U14" i="1"/>
  <c r="T14" i="1"/>
  <c r="R10" i="1"/>
  <c r="U10" i="1"/>
  <c r="T10" i="1"/>
  <c r="U6" i="1"/>
  <c r="T6" i="1"/>
  <c r="T422" i="1"/>
  <c r="AM422" i="1" s="1"/>
  <c r="T418" i="1"/>
  <c r="BG418" i="1" s="1"/>
  <c r="T414" i="1"/>
  <c r="AM414" i="1" s="1"/>
  <c r="T410" i="1"/>
  <c r="T406" i="1"/>
  <c r="AM406" i="1" s="1"/>
  <c r="T402" i="1"/>
  <c r="AR402" i="1" s="1"/>
  <c r="AW402" i="1" s="1"/>
  <c r="BB402" i="1" s="1"/>
  <c r="T398" i="1"/>
  <c r="T394" i="1"/>
  <c r="T390" i="1"/>
  <c r="AR390" i="1" s="1"/>
  <c r="AW390" i="1" s="1"/>
  <c r="BB390" i="1" s="1"/>
  <c r="T386" i="1"/>
  <c r="AM386" i="1" s="1"/>
  <c r="T382" i="1"/>
  <c r="AM382" i="1" s="1"/>
  <c r="T378" i="1"/>
  <c r="T374" i="1"/>
  <c r="AM374" i="1" s="1"/>
  <c r="T370" i="1"/>
  <c r="AR370" i="1" s="1"/>
  <c r="AW370" i="1" s="1"/>
  <c r="BB370" i="1" s="1"/>
  <c r="T366" i="1"/>
  <c r="AM366" i="1" s="1"/>
  <c r="T362" i="1"/>
  <c r="T358" i="1"/>
  <c r="BG358" i="1" s="1"/>
  <c r="T354" i="1"/>
  <c r="AM354" i="1" s="1"/>
  <c r="T350" i="1"/>
  <c r="AR350" i="1" s="1"/>
  <c r="AW350" i="1" s="1"/>
  <c r="BB350" i="1" s="1"/>
  <c r="T346" i="1"/>
  <c r="T342" i="1"/>
  <c r="AM342" i="1" s="1"/>
  <c r="T338" i="1"/>
  <c r="AM338" i="1" s="1"/>
  <c r="T334" i="1"/>
  <c r="BG334" i="1" s="1"/>
  <c r="T330" i="1"/>
  <c r="T326" i="1"/>
  <c r="AR326" i="1" s="1"/>
  <c r="AW326" i="1" s="1"/>
  <c r="BB326" i="1" s="1"/>
  <c r="T322" i="1"/>
  <c r="AR322" i="1" s="1"/>
  <c r="AW322" i="1" s="1"/>
  <c r="BB322" i="1" s="1"/>
  <c r="T314" i="1"/>
  <c r="T306" i="1"/>
  <c r="T298" i="1"/>
  <c r="T290" i="1"/>
  <c r="AM290" i="1" s="1"/>
  <c r="T282" i="1"/>
  <c r="T274" i="1"/>
  <c r="AR274" i="1" s="1"/>
  <c r="AW274" i="1" s="1"/>
  <c r="BB274" i="1" s="1"/>
  <c r="T266" i="1"/>
  <c r="T258" i="1"/>
  <c r="AM258" i="1" s="1"/>
  <c r="T250" i="1"/>
  <c r="T242" i="1"/>
  <c r="T234" i="1"/>
  <c r="T226" i="1"/>
  <c r="AM226" i="1" s="1"/>
  <c r="T218" i="1"/>
  <c r="T209" i="1"/>
  <c r="AR209" i="1" s="1"/>
  <c r="AW209" i="1" s="1"/>
  <c r="BB209" i="1" s="1"/>
  <c r="T193" i="1"/>
  <c r="AM193" i="1" s="1"/>
  <c r="T177" i="1"/>
  <c r="AM177" i="1" s="1"/>
  <c r="T161" i="1"/>
  <c r="AR161" i="1" s="1"/>
  <c r="AW161" i="1" s="1"/>
  <c r="BB161" i="1" s="1"/>
  <c r="T145" i="1"/>
  <c r="T129" i="1"/>
  <c r="AR129" i="1" s="1"/>
  <c r="AW129" i="1" s="1"/>
  <c r="BB129" i="1" s="1"/>
  <c r="T111" i="1"/>
  <c r="AM111" i="1" s="1"/>
  <c r="T90" i="1"/>
  <c r="T69" i="1"/>
  <c r="AR69" i="1" s="1"/>
  <c r="AW69" i="1" s="1"/>
  <c r="BB69" i="1" s="1"/>
  <c r="T47" i="1"/>
  <c r="AM47" i="1" s="1"/>
  <c r="T26" i="1"/>
  <c r="U388" i="1"/>
  <c r="BL388" i="1" s="1"/>
  <c r="U219" i="1"/>
  <c r="AL219" i="1" s="1"/>
  <c r="S328" i="1"/>
  <c r="U328" i="1"/>
  <c r="U304" i="1"/>
  <c r="T304" i="1"/>
  <c r="U292" i="1"/>
  <c r="T292" i="1"/>
  <c r="U280" i="1"/>
  <c r="T280" i="1"/>
  <c r="U268" i="1"/>
  <c r="T268" i="1"/>
  <c r="U256" i="1"/>
  <c r="T256" i="1"/>
  <c r="U244" i="1"/>
  <c r="T244" i="1"/>
  <c r="U232" i="1"/>
  <c r="T232" i="1"/>
  <c r="U224" i="1"/>
  <c r="T224" i="1"/>
  <c r="U212" i="1"/>
  <c r="T212" i="1"/>
  <c r="U204" i="1"/>
  <c r="T204" i="1"/>
  <c r="U192" i="1"/>
  <c r="T192" i="1"/>
  <c r="U180" i="1"/>
  <c r="T180" i="1"/>
  <c r="U172" i="1"/>
  <c r="T172" i="1"/>
  <c r="U160" i="1"/>
  <c r="T160" i="1"/>
  <c r="U144" i="1"/>
  <c r="T144" i="1"/>
  <c r="U136" i="1"/>
  <c r="T136" i="1"/>
  <c r="U128" i="1"/>
  <c r="T128" i="1"/>
  <c r="U116" i="1"/>
  <c r="T116" i="1"/>
  <c r="U104" i="1"/>
  <c r="T104" i="1"/>
  <c r="U92" i="1"/>
  <c r="T92" i="1"/>
  <c r="U84" i="1"/>
  <c r="T84" i="1"/>
  <c r="U76" i="1"/>
  <c r="T76" i="1"/>
  <c r="U64" i="1"/>
  <c r="T64" i="1"/>
  <c r="U52" i="1"/>
  <c r="T52" i="1"/>
  <c r="U44" i="1"/>
  <c r="T44" i="1"/>
  <c r="U32" i="1"/>
  <c r="T32" i="1"/>
  <c r="U20" i="1"/>
  <c r="T20" i="1"/>
  <c r="U12" i="1"/>
  <c r="T12" i="1"/>
  <c r="T424" i="1"/>
  <c r="T416" i="1"/>
  <c r="AM416" i="1" s="1"/>
  <c r="T408" i="1"/>
  <c r="T400" i="1"/>
  <c r="BG400" i="1" s="1"/>
  <c r="T380" i="1"/>
  <c r="AR380" i="1" s="1"/>
  <c r="AW380" i="1" s="1"/>
  <c r="BB380" i="1" s="1"/>
  <c r="T372" i="1"/>
  <c r="BG372" i="1" s="1"/>
  <c r="T368" i="1"/>
  <c r="T360" i="1"/>
  <c r="T352" i="1"/>
  <c r="AM352" i="1" s="1"/>
  <c r="T344" i="1"/>
  <c r="T336" i="1"/>
  <c r="BG336" i="1" s="1"/>
  <c r="T328" i="1"/>
  <c r="T320" i="1"/>
  <c r="AM320" i="1" s="1"/>
  <c r="U311" i="1"/>
  <c r="T311" i="1"/>
  <c r="U299" i="1"/>
  <c r="T299" i="1"/>
  <c r="U287" i="1"/>
  <c r="T287" i="1"/>
  <c r="U283" i="1"/>
  <c r="T283" i="1"/>
  <c r="U267" i="1"/>
  <c r="T267" i="1"/>
  <c r="U255" i="1"/>
  <c r="T255" i="1"/>
  <c r="U247" i="1"/>
  <c r="T247" i="1"/>
  <c r="U239" i="1"/>
  <c r="T239" i="1"/>
  <c r="U227" i="1"/>
  <c r="T227" i="1"/>
  <c r="U215" i="1"/>
  <c r="T215" i="1"/>
  <c r="U207" i="1"/>
  <c r="T207" i="1"/>
  <c r="U195" i="1"/>
  <c r="T195" i="1"/>
  <c r="U183" i="1"/>
  <c r="T183" i="1"/>
  <c r="U171" i="1"/>
  <c r="T171" i="1"/>
  <c r="U147" i="1"/>
  <c r="T147" i="1"/>
  <c r="T139" i="1"/>
  <c r="U139" i="1"/>
  <c r="U123" i="1"/>
  <c r="T123" i="1"/>
  <c r="U83" i="1"/>
  <c r="T83" i="1"/>
  <c r="Q425" i="1"/>
  <c r="U425" i="1"/>
  <c r="Q409" i="1"/>
  <c r="U409" i="1"/>
  <c r="Q393" i="1"/>
  <c r="U393" i="1"/>
  <c r="Q377" i="1"/>
  <c r="U377" i="1"/>
  <c r="Q361" i="1"/>
  <c r="U361" i="1"/>
  <c r="Q345" i="1"/>
  <c r="U345" i="1"/>
  <c r="Q329" i="1"/>
  <c r="U329" i="1"/>
  <c r="Q313" i="1"/>
  <c r="U313" i="1"/>
  <c r="Q297" i="1"/>
  <c r="U297" i="1"/>
  <c r="Q281" i="1"/>
  <c r="U281" i="1"/>
  <c r="Q265" i="1"/>
  <c r="U265" i="1"/>
  <c r="Q249" i="1"/>
  <c r="U249" i="1"/>
  <c r="Q233" i="1"/>
  <c r="U233" i="1"/>
  <c r="Q217" i="1"/>
  <c r="U217" i="1"/>
  <c r="Q201" i="1"/>
  <c r="U201" i="1"/>
  <c r="AQ201" i="1" s="1"/>
  <c r="AV201" i="1" s="1"/>
  <c r="BA201" i="1" s="1"/>
  <c r="Q185" i="1"/>
  <c r="U185" i="1"/>
  <c r="AL185" i="1" s="1"/>
  <c r="Q169" i="1"/>
  <c r="U169" i="1"/>
  <c r="AQ169" i="1" s="1"/>
  <c r="AV169" i="1" s="1"/>
  <c r="BA169" i="1" s="1"/>
  <c r="Q153" i="1"/>
  <c r="U153" i="1"/>
  <c r="BK153" i="1" s="1"/>
  <c r="Q137" i="1"/>
  <c r="U137" i="1"/>
  <c r="BF137" i="1" s="1"/>
  <c r="Q121" i="1"/>
  <c r="U121" i="1"/>
  <c r="AL121" i="1" s="1"/>
  <c r="U113" i="1"/>
  <c r="T113" i="1"/>
  <c r="U109" i="1"/>
  <c r="T109" i="1"/>
  <c r="Q105" i="1"/>
  <c r="U105" i="1"/>
  <c r="T105" i="1"/>
  <c r="U97" i="1"/>
  <c r="T97" i="1"/>
  <c r="U93" i="1"/>
  <c r="T93" i="1"/>
  <c r="Q89" i="1"/>
  <c r="U89" i="1"/>
  <c r="T89" i="1"/>
  <c r="U81" i="1"/>
  <c r="T81" i="1"/>
  <c r="U77" i="1"/>
  <c r="T77" i="1"/>
  <c r="Q73" i="1"/>
  <c r="U73" i="1"/>
  <c r="T73" i="1"/>
  <c r="U65" i="1"/>
  <c r="T65" i="1"/>
  <c r="U61" i="1"/>
  <c r="T61" i="1"/>
  <c r="Q57" i="1"/>
  <c r="U57" i="1"/>
  <c r="T57" i="1"/>
  <c r="U49" i="1"/>
  <c r="T49" i="1"/>
  <c r="U45" i="1"/>
  <c r="T45" i="1"/>
  <c r="Q41" i="1"/>
  <c r="U41" i="1"/>
  <c r="T41" i="1"/>
  <c r="U33" i="1"/>
  <c r="T33" i="1"/>
  <c r="U29" i="1"/>
  <c r="T29" i="1"/>
  <c r="Q25" i="1"/>
  <c r="U25" i="1"/>
  <c r="T25" i="1"/>
  <c r="U17" i="1"/>
  <c r="T17" i="1"/>
  <c r="U13" i="1"/>
  <c r="T13" i="1"/>
  <c r="Q9" i="1"/>
  <c r="U9" i="1"/>
  <c r="T9" i="1"/>
  <c r="U5" i="1"/>
  <c r="T5" i="1"/>
  <c r="T425" i="1"/>
  <c r="T421" i="1"/>
  <c r="BG421" i="1" s="1"/>
  <c r="T417" i="1"/>
  <c r="T413" i="1"/>
  <c r="T409" i="1"/>
  <c r="T405" i="1"/>
  <c r="AR405" i="1" s="1"/>
  <c r="AW405" i="1" s="1"/>
  <c r="BB405" i="1" s="1"/>
  <c r="T401" i="1"/>
  <c r="T397" i="1"/>
  <c r="BG397" i="1" s="1"/>
  <c r="T393" i="1"/>
  <c r="T389" i="1"/>
  <c r="AM389" i="1" s="1"/>
  <c r="T385" i="1"/>
  <c r="AR385" i="1" s="1"/>
  <c r="AW385" i="1" s="1"/>
  <c r="BB385" i="1" s="1"/>
  <c r="T381" i="1"/>
  <c r="T377" i="1"/>
  <c r="T373" i="1"/>
  <c r="AR373" i="1" s="1"/>
  <c r="AW373" i="1" s="1"/>
  <c r="BB373" i="1" s="1"/>
  <c r="T369" i="1"/>
  <c r="T365" i="1"/>
  <c r="BG365" i="1" s="1"/>
  <c r="T361" i="1"/>
  <c r="T357" i="1"/>
  <c r="AM357" i="1" s="1"/>
  <c r="T353" i="1"/>
  <c r="AM353" i="1" s="1"/>
  <c r="T349" i="1"/>
  <c r="T345" i="1"/>
  <c r="T341" i="1"/>
  <c r="AR341" i="1" s="1"/>
  <c r="AW341" i="1" s="1"/>
  <c r="BB341" i="1" s="1"/>
  <c r="T337" i="1"/>
  <c r="AR337" i="1" s="1"/>
  <c r="AW337" i="1" s="1"/>
  <c r="BB337" i="1" s="1"/>
  <c r="T333" i="1"/>
  <c r="AM333" i="1" s="1"/>
  <c r="T329" i="1"/>
  <c r="T325" i="1"/>
  <c r="AM325" i="1" s="1"/>
  <c r="T321" i="1"/>
  <c r="BG321" i="1" s="1"/>
  <c r="T317" i="1"/>
  <c r="T313" i="1"/>
  <c r="T305" i="1"/>
  <c r="AM305" i="1" s="1"/>
  <c r="T297" i="1"/>
  <c r="T289" i="1"/>
  <c r="AM289" i="1" s="1"/>
  <c r="T281" i="1"/>
  <c r="T273" i="1"/>
  <c r="AM273" i="1" s="1"/>
  <c r="T265" i="1"/>
  <c r="T257" i="1"/>
  <c r="T249" i="1"/>
  <c r="T241" i="1"/>
  <c r="BG241" i="1" s="1"/>
  <c r="T233" i="1"/>
  <c r="T225" i="1"/>
  <c r="T217" i="1"/>
  <c r="T205" i="1"/>
  <c r="AM205" i="1" s="1"/>
  <c r="T189" i="1"/>
  <c r="T173" i="1"/>
  <c r="AM173" i="1" s="1"/>
  <c r="T157" i="1"/>
  <c r="AR157" i="1" s="1"/>
  <c r="AW157" i="1" s="1"/>
  <c r="BB157" i="1" s="1"/>
  <c r="T141" i="1"/>
  <c r="AR141" i="1" s="1"/>
  <c r="AW141" i="1" s="1"/>
  <c r="BB141" i="1" s="1"/>
  <c r="T125" i="1"/>
  <c r="BG125" i="1" s="1"/>
  <c r="T106" i="1"/>
  <c r="T85" i="1"/>
  <c r="AR85" i="1" s="1"/>
  <c r="AW85" i="1" s="1"/>
  <c r="BB85" i="1" s="1"/>
  <c r="T63" i="1"/>
  <c r="AR63" i="1" s="1"/>
  <c r="AW63" i="1" s="1"/>
  <c r="BB63" i="1" s="1"/>
  <c r="T42" i="1"/>
  <c r="T21" i="1"/>
  <c r="BG21" i="1" s="1"/>
  <c r="U155" i="1"/>
  <c r="BL155" i="1" s="1"/>
  <c r="S250" i="1"/>
  <c r="R89" i="1"/>
  <c r="R409" i="1"/>
  <c r="R233" i="1"/>
  <c r="R361" i="1"/>
  <c r="R217" i="1"/>
  <c r="R25" i="1"/>
  <c r="S122" i="1"/>
  <c r="R345" i="1"/>
  <c r="R153" i="1"/>
  <c r="R281" i="1"/>
  <c r="R105" i="1"/>
  <c r="S378" i="1"/>
  <c r="Q424" i="1"/>
  <c r="S362" i="1"/>
  <c r="S234" i="1"/>
  <c r="S106" i="1"/>
  <c r="Q360" i="1"/>
  <c r="R425" i="1"/>
  <c r="R297" i="1"/>
  <c r="R169" i="1"/>
  <c r="R41" i="1"/>
  <c r="S314" i="1"/>
  <c r="S186" i="1"/>
  <c r="S58" i="1"/>
  <c r="Q296" i="1"/>
  <c r="S298" i="1"/>
  <c r="S170" i="1"/>
  <c r="S42" i="1"/>
  <c r="S3" i="1"/>
  <c r="Q3" i="1"/>
  <c r="S416" i="1"/>
  <c r="Q416" i="1"/>
  <c r="S400" i="1"/>
  <c r="Q400" i="1"/>
  <c r="S396" i="1"/>
  <c r="Q396" i="1"/>
  <c r="S388" i="1"/>
  <c r="Q388" i="1"/>
  <c r="S380" i="1"/>
  <c r="Q380" i="1"/>
  <c r="S372" i="1"/>
  <c r="Q372" i="1"/>
  <c r="S352" i="1"/>
  <c r="Q352" i="1"/>
  <c r="S348" i="1"/>
  <c r="Q348" i="1"/>
  <c r="S340" i="1"/>
  <c r="Q340" i="1"/>
  <c r="S320" i="1"/>
  <c r="Q320" i="1"/>
  <c r="S316" i="1"/>
  <c r="Q316" i="1"/>
  <c r="S304" i="1"/>
  <c r="Q304" i="1"/>
  <c r="S300" i="1"/>
  <c r="Q300" i="1"/>
  <c r="S292" i="1"/>
  <c r="Q292" i="1"/>
  <c r="S284" i="1"/>
  <c r="Q284" i="1"/>
  <c r="S276" i="1"/>
  <c r="Q276" i="1"/>
  <c r="S268" i="1"/>
  <c r="Q268" i="1"/>
  <c r="S260" i="1"/>
  <c r="Q260" i="1"/>
  <c r="S256" i="1"/>
  <c r="Q256" i="1"/>
  <c r="S248" i="1"/>
  <c r="Q248" i="1"/>
  <c r="S240" i="1"/>
  <c r="Q240" i="1"/>
  <c r="S228" i="1"/>
  <c r="Q228" i="1"/>
  <c r="S220" i="1"/>
  <c r="Q220" i="1"/>
  <c r="S216" i="1"/>
  <c r="Q216" i="1"/>
  <c r="S208" i="1"/>
  <c r="Q208" i="1"/>
  <c r="S200" i="1"/>
  <c r="Q200" i="1"/>
  <c r="S188" i="1"/>
  <c r="Q188" i="1"/>
  <c r="S180" i="1"/>
  <c r="Q180" i="1"/>
  <c r="S172" i="1"/>
  <c r="Q172" i="1"/>
  <c r="S168" i="1"/>
  <c r="Q168" i="1"/>
  <c r="S160" i="1"/>
  <c r="Q160" i="1"/>
  <c r="S152" i="1"/>
  <c r="Q152" i="1"/>
  <c r="S144" i="1"/>
  <c r="Q144" i="1"/>
  <c r="S136" i="1"/>
  <c r="Q136" i="1"/>
  <c r="S124" i="1"/>
  <c r="Q124" i="1"/>
  <c r="S116" i="1"/>
  <c r="Q116" i="1"/>
  <c r="S108" i="1"/>
  <c r="Q108" i="1"/>
  <c r="S100" i="1"/>
  <c r="Q100" i="1"/>
  <c r="S92" i="1"/>
  <c r="Q92" i="1"/>
  <c r="S88" i="1"/>
  <c r="Q88" i="1"/>
  <c r="S76" i="1"/>
  <c r="Q76" i="1"/>
  <c r="S72" i="1"/>
  <c r="Q72" i="1"/>
  <c r="S64" i="1"/>
  <c r="Q64" i="1"/>
  <c r="S56" i="1"/>
  <c r="Q56" i="1"/>
  <c r="S48" i="1"/>
  <c r="Q48" i="1"/>
  <c r="S40" i="1"/>
  <c r="Q40" i="1"/>
  <c r="S32" i="1"/>
  <c r="Q32" i="1"/>
  <c r="S20" i="1"/>
  <c r="Q20" i="1"/>
  <c r="S12" i="1"/>
  <c r="Q12" i="1"/>
  <c r="S8" i="1"/>
  <c r="Q8" i="1"/>
  <c r="Q344" i="1"/>
  <c r="Q392" i="1"/>
  <c r="Q328" i="1"/>
  <c r="S420" i="1"/>
  <c r="Q420" i="1"/>
  <c r="S412" i="1"/>
  <c r="Q412" i="1"/>
  <c r="S404" i="1"/>
  <c r="Q404" i="1"/>
  <c r="S384" i="1"/>
  <c r="Q384" i="1"/>
  <c r="S368" i="1"/>
  <c r="Q368" i="1"/>
  <c r="S364" i="1"/>
  <c r="Q364" i="1"/>
  <c r="S356" i="1"/>
  <c r="Q356" i="1"/>
  <c r="S336" i="1"/>
  <c r="Q336" i="1"/>
  <c r="S332" i="1"/>
  <c r="Q332" i="1"/>
  <c r="S324" i="1"/>
  <c r="Q324" i="1"/>
  <c r="S308" i="1"/>
  <c r="Q308" i="1"/>
  <c r="S288" i="1"/>
  <c r="Q288" i="1"/>
  <c r="S280" i="1"/>
  <c r="Q280" i="1"/>
  <c r="S272" i="1"/>
  <c r="Q272" i="1"/>
  <c r="S264" i="1"/>
  <c r="Q264" i="1"/>
  <c r="S244" i="1"/>
  <c r="Q244" i="1"/>
  <c r="S236" i="1"/>
  <c r="Q236" i="1"/>
  <c r="S232" i="1"/>
  <c r="Q232" i="1"/>
  <c r="S224" i="1"/>
  <c r="Q224" i="1"/>
  <c r="S212" i="1"/>
  <c r="Q212" i="1"/>
  <c r="S204" i="1"/>
  <c r="Q204" i="1"/>
  <c r="S196" i="1"/>
  <c r="Q196" i="1"/>
  <c r="S192" i="1"/>
  <c r="Q192" i="1"/>
  <c r="S184" i="1"/>
  <c r="Q184" i="1"/>
  <c r="S176" i="1"/>
  <c r="Q176" i="1"/>
  <c r="S164" i="1"/>
  <c r="Q164" i="1"/>
  <c r="S156" i="1"/>
  <c r="Q156" i="1"/>
  <c r="S148" i="1"/>
  <c r="Q148" i="1"/>
  <c r="S140" i="1"/>
  <c r="Q140" i="1"/>
  <c r="S132" i="1"/>
  <c r="Q132" i="1"/>
  <c r="S128" i="1"/>
  <c r="Q128" i="1"/>
  <c r="S120" i="1"/>
  <c r="Q120" i="1"/>
  <c r="S112" i="1"/>
  <c r="Q112" i="1"/>
  <c r="S104" i="1"/>
  <c r="Q104" i="1"/>
  <c r="S96" i="1"/>
  <c r="Q96" i="1"/>
  <c r="S84" i="1"/>
  <c r="Q84" i="1"/>
  <c r="S80" i="1"/>
  <c r="Q80" i="1"/>
  <c r="S68" i="1"/>
  <c r="Q68" i="1"/>
  <c r="S60" i="1"/>
  <c r="Q60" i="1"/>
  <c r="S52" i="1"/>
  <c r="Q52" i="1"/>
  <c r="S44" i="1"/>
  <c r="Q44" i="1"/>
  <c r="S36" i="1"/>
  <c r="Q36" i="1"/>
  <c r="S28" i="1"/>
  <c r="Q28" i="1"/>
  <c r="S24" i="1"/>
  <c r="Q24" i="1"/>
  <c r="S16" i="1"/>
  <c r="Q16" i="1"/>
  <c r="S4" i="1"/>
  <c r="Q4" i="1"/>
  <c r="Q408" i="1"/>
  <c r="Q252" i="1"/>
  <c r="Q376" i="1"/>
  <c r="Q312" i="1"/>
  <c r="R422" i="1"/>
  <c r="S422" i="1"/>
  <c r="R418" i="1"/>
  <c r="S418" i="1"/>
  <c r="R414" i="1"/>
  <c r="S414" i="1"/>
  <c r="R406" i="1"/>
  <c r="S406" i="1"/>
  <c r="R402" i="1"/>
  <c r="S402" i="1"/>
  <c r="R398" i="1"/>
  <c r="S398" i="1"/>
  <c r="R390" i="1"/>
  <c r="S390" i="1"/>
  <c r="R386" i="1"/>
  <c r="S386" i="1"/>
  <c r="R382" i="1"/>
  <c r="S382" i="1"/>
  <c r="R374" i="1"/>
  <c r="S374" i="1"/>
  <c r="R370" i="1"/>
  <c r="S370" i="1"/>
  <c r="R366" i="1"/>
  <c r="S366" i="1"/>
  <c r="R358" i="1"/>
  <c r="S358" i="1"/>
  <c r="R354" i="1"/>
  <c r="S354" i="1"/>
  <c r="R350" i="1"/>
  <c r="S350" i="1"/>
  <c r="R342" i="1"/>
  <c r="S342" i="1"/>
  <c r="R338" i="1"/>
  <c r="S338" i="1"/>
  <c r="R334" i="1"/>
  <c r="S334" i="1"/>
  <c r="R326" i="1"/>
  <c r="S326" i="1"/>
  <c r="R322" i="1"/>
  <c r="S322" i="1"/>
  <c r="R318" i="1"/>
  <c r="S318" i="1"/>
  <c r="R310" i="1"/>
  <c r="S310" i="1"/>
  <c r="R306" i="1"/>
  <c r="S306" i="1"/>
  <c r="R302" i="1"/>
  <c r="S302" i="1"/>
  <c r="R294" i="1"/>
  <c r="S294" i="1"/>
  <c r="R290" i="1"/>
  <c r="S290" i="1"/>
  <c r="R286" i="1"/>
  <c r="S286" i="1"/>
  <c r="R278" i="1"/>
  <c r="S278" i="1"/>
  <c r="R274" i="1"/>
  <c r="S274" i="1"/>
  <c r="R270" i="1"/>
  <c r="S270" i="1"/>
  <c r="R262" i="1"/>
  <c r="S262" i="1"/>
  <c r="R258" i="1"/>
  <c r="S258" i="1"/>
  <c r="R254" i="1"/>
  <c r="S254" i="1"/>
  <c r="R246" i="1"/>
  <c r="S246" i="1"/>
  <c r="R242" i="1"/>
  <c r="S242" i="1"/>
  <c r="R238" i="1"/>
  <c r="S238" i="1"/>
  <c r="R230" i="1"/>
  <c r="S230" i="1"/>
  <c r="R226" i="1"/>
  <c r="S226" i="1"/>
  <c r="R222" i="1"/>
  <c r="S222" i="1"/>
  <c r="R214" i="1"/>
  <c r="S214" i="1"/>
  <c r="R210" i="1"/>
  <c r="S210" i="1"/>
  <c r="R206" i="1"/>
  <c r="S206" i="1"/>
  <c r="R198" i="1"/>
  <c r="S198" i="1"/>
  <c r="R194" i="1"/>
  <c r="S194" i="1"/>
  <c r="R190" i="1"/>
  <c r="S190" i="1"/>
  <c r="R182" i="1"/>
  <c r="S182" i="1"/>
  <c r="R178" i="1"/>
  <c r="S178" i="1"/>
  <c r="R174" i="1"/>
  <c r="S174" i="1"/>
  <c r="R166" i="1"/>
  <c r="S166" i="1"/>
  <c r="R162" i="1"/>
  <c r="S162" i="1"/>
  <c r="R158" i="1"/>
  <c r="S158" i="1"/>
  <c r="R150" i="1"/>
  <c r="S150" i="1"/>
  <c r="R146" i="1"/>
  <c r="S146" i="1"/>
  <c r="R142" i="1"/>
  <c r="S142" i="1"/>
  <c r="R134" i="1"/>
  <c r="S134" i="1"/>
  <c r="R130" i="1"/>
  <c r="S130" i="1"/>
  <c r="R126" i="1"/>
  <c r="S126" i="1"/>
  <c r="R118" i="1"/>
  <c r="S118" i="1"/>
  <c r="R114" i="1"/>
  <c r="S114" i="1"/>
  <c r="R110" i="1"/>
  <c r="S110" i="1"/>
  <c r="R102" i="1"/>
  <c r="S102" i="1"/>
  <c r="R98" i="1"/>
  <c r="S98" i="1"/>
  <c r="R94" i="1"/>
  <c r="S94" i="1"/>
  <c r="R86" i="1"/>
  <c r="S86" i="1"/>
  <c r="R82" i="1"/>
  <c r="S82" i="1"/>
  <c r="R78" i="1"/>
  <c r="S78" i="1"/>
  <c r="R70" i="1"/>
  <c r="S70" i="1"/>
  <c r="R66" i="1"/>
  <c r="S66" i="1"/>
  <c r="R62" i="1"/>
  <c r="S62" i="1"/>
  <c r="R54" i="1"/>
  <c r="S54" i="1"/>
  <c r="R50" i="1"/>
  <c r="S50" i="1"/>
  <c r="R46" i="1"/>
  <c r="S46" i="1"/>
  <c r="R38" i="1"/>
  <c r="S38" i="1"/>
  <c r="R34" i="1"/>
  <c r="S34" i="1"/>
  <c r="R30" i="1"/>
  <c r="S30" i="1"/>
  <c r="R22" i="1"/>
  <c r="S22" i="1"/>
  <c r="R18" i="1"/>
  <c r="S18" i="1"/>
  <c r="R14" i="1"/>
  <c r="S14" i="1"/>
  <c r="R6" i="1"/>
  <c r="S6" i="1"/>
  <c r="R393" i="1"/>
  <c r="R329" i="1"/>
  <c r="R265" i="1"/>
  <c r="R201" i="1"/>
  <c r="R137" i="1"/>
  <c r="R73" i="1"/>
  <c r="R9" i="1"/>
  <c r="S410" i="1"/>
  <c r="S346" i="1"/>
  <c r="S282" i="1"/>
  <c r="S218" i="1"/>
  <c r="S154" i="1"/>
  <c r="S90" i="1"/>
  <c r="S26" i="1"/>
  <c r="Q421" i="1"/>
  <c r="R421" i="1"/>
  <c r="Q417" i="1"/>
  <c r="R417" i="1"/>
  <c r="Q413" i="1"/>
  <c r="R413" i="1"/>
  <c r="Q405" i="1"/>
  <c r="R405" i="1"/>
  <c r="Q401" i="1"/>
  <c r="R401" i="1"/>
  <c r="Q397" i="1"/>
  <c r="R397" i="1"/>
  <c r="Q389" i="1"/>
  <c r="R389" i="1"/>
  <c r="Q385" i="1"/>
  <c r="R385" i="1"/>
  <c r="Q381" i="1"/>
  <c r="R381" i="1"/>
  <c r="Q373" i="1"/>
  <c r="R373" i="1"/>
  <c r="Q369" i="1"/>
  <c r="R369" i="1"/>
  <c r="Q365" i="1"/>
  <c r="R365" i="1"/>
  <c r="Q357" i="1"/>
  <c r="R357" i="1"/>
  <c r="Q353" i="1"/>
  <c r="R353" i="1"/>
  <c r="Q349" i="1"/>
  <c r="R349" i="1"/>
  <c r="Q341" i="1"/>
  <c r="R341" i="1"/>
  <c r="Q337" i="1"/>
  <c r="R337" i="1"/>
  <c r="Q333" i="1"/>
  <c r="R333" i="1"/>
  <c r="Q325" i="1"/>
  <c r="R325" i="1"/>
  <c r="Q321" i="1"/>
  <c r="R321" i="1"/>
  <c r="Q317" i="1"/>
  <c r="R317" i="1"/>
  <c r="Q309" i="1"/>
  <c r="R309" i="1"/>
  <c r="Q305" i="1"/>
  <c r="R305" i="1"/>
  <c r="Q301" i="1"/>
  <c r="R301" i="1"/>
  <c r="Q293" i="1"/>
  <c r="R293" i="1"/>
  <c r="Q289" i="1"/>
  <c r="R289" i="1"/>
  <c r="Q285" i="1"/>
  <c r="R285" i="1"/>
  <c r="Q277" i="1"/>
  <c r="R277" i="1"/>
  <c r="Q273" i="1"/>
  <c r="R273" i="1"/>
  <c r="Q269" i="1"/>
  <c r="R269" i="1"/>
  <c r="Q261" i="1"/>
  <c r="R261" i="1"/>
  <c r="Q257" i="1"/>
  <c r="R257" i="1"/>
  <c r="Q253" i="1"/>
  <c r="R253" i="1"/>
  <c r="Q245" i="1"/>
  <c r="R245" i="1"/>
  <c r="Q241" i="1"/>
  <c r="R241" i="1"/>
  <c r="Q237" i="1"/>
  <c r="R237" i="1"/>
  <c r="Q229" i="1"/>
  <c r="R229" i="1"/>
  <c r="Q225" i="1"/>
  <c r="R225" i="1"/>
  <c r="Q221" i="1"/>
  <c r="R221" i="1"/>
  <c r="Q213" i="1"/>
  <c r="R213" i="1"/>
  <c r="Q209" i="1"/>
  <c r="R209" i="1"/>
  <c r="Q205" i="1"/>
  <c r="R205" i="1"/>
  <c r="Q197" i="1"/>
  <c r="R197" i="1"/>
  <c r="Q193" i="1"/>
  <c r="R193" i="1"/>
  <c r="Q189" i="1"/>
  <c r="R189" i="1"/>
  <c r="Q181" i="1"/>
  <c r="R181" i="1"/>
  <c r="Q177" i="1"/>
  <c r="R177" i="1"/>
  <c r="Q173" i="1"/>
  <c r="R173" i="1"/>
  <c r="Q165" i="1"/>
  <c r="R165" i="1"/>
  <c r="Q161" i="1"/>
  <c r="R161" i="1"/>
  <c r="Q157" i="1"/>
  <c r="R157" i="1"/>
  <c r="Q149" i="1"/>
  <c r="R149" i="1"/>
  <c r="Q145" i="1"/>
  <c r="R145" i="1"/>
  <c r="Q141" i="1"/>
  <c r="R141" i="1"/>
  <c r="Q133" i="1"/>
  <c r="R133" i="1"/>
  <c r="Q129" i="1"/>
  <c r="R129" i="1"/>
  <c r="Q125" i="1"/>
  <c r="R125" i="1"/>
  <c r="Q117" i="1"/>
  <c r="R117" i="1"/>
  <c r="Q113" i="1"/>
  <c r="R113" i="1"/>
  <c r="Q109" i="1"/>
  <c r="R109" i="1"/>
  <c r="Q101" i="1"/>
  <c r="R101" i="1"/>
  <c r="Q97" i="1"/>
  <c r="R97" i="1"/>
  <c r="Q93" i="1"/>
  <c r="R93" i="1"/>
  <c r="Q85" i="1"/>
  <c r="R85" i="1"/>
  <c r="Q81" i="1"/>
  <c r="R81" i="1"/>
  <c r="Q77" i="1"/>
  <c r="R77" i="1"/>
  <c r="Q69" i="1"/>
  <c r="R69" i="1"/>
  <c r="Q65" i="1"/>
  <c r="R65" i="1"/>
  <c r="Q61" i="1"/>
  <c r="R61" i="1"/>
  <c r="Q53" i="1"/>
  <c r="R53" i="1"/>
  <c r="Q49" i="1"/>
  <c r="R49" i="1"/>
  <c r="Q45" i="1"/>
  <c r="R45" i="1"/>
  <c r="Q37" i="1"/>
  <c r="R37" i="1"/>
  <c r="Q33" i="1"/>
  <c r="R33" i="1"/>
  <c r="Q29" i="1"/>
  <c r="R29" i="1"/>
  <c r="Q21" i="1"/>
  <c r="R21" i="1"/>
  <c r="Q17" i="1"/>
  <c r="R17" i="1"/>
  <c r="Q13" i="1"/>
  <c r="R13" i="1"/>
  <c r="Q5" i="1"/>
  <c r="R5" i="1"/>
  <c r="R377" i="1"/>
  <c r="R313" i="1"/>
  <c r="R249" i="1"/>
  <c r="R185" i="1"/>
  <c r="R121" i="1"/>
  <c r="R57" i="1"/>
  <c r="S394" i="1"/>
  <c r="S330" i="1"/>
  <c r="S266" i="1"/>
  <c r="S202" i="1"/>
  <c r="S138" i="1"/>
  <c r="S74" i="1"/>
  <c r="S10" i="1"/>
  <c r="S423" i="1"/>
  <c r="R423" i="1"/>
  <c r="Q423" i="1"/>
  <c r="S419" i="1"/>
  <c r="R419" i="1"/>
  <c r="Q419" i="1"/>
  <c r="S415" i="1"/>
  <c r="R415" i="1"/>
  <c r="Q415" i="1"/>
  <c r="S411" i="1"/>
  <c r="R411" i="1"/>
  <c r="Q411" i="1"/>
  <c r="S407" i="1"/>
  <c r="R407" i="1"/>
  <c r="Q407" i="1"/>
  <c r="S403" i="1"/>
  <c r="R403" i="1"/>
  <c r="Q403" i="1"/>
  <c r="S399" i="1"/>
  <c r="R399" i="1"/>
  <c r="Q399" i="1"/>
  <c r="S395" i="1"/>
  <c r="R395" i="1"/>
  <c r="Q395" i="1"/>
  <c r="S391" i="1"/>
  <c r="R391" i="1"/>
  <c r="Q391" i="1"/>
  <c r="S387" i="1"/>
  <c r="R387" i="1"/>
  <c r="Q387" i="1"/>
  <c r="S383" i="1"/>
  <c r="R383" i="1"/>
  <c r="Q383" i="1"/>
  <c r="S379" i="1"/>
  <c r="R379" i="1"/>
  <c r="Q379" i="1"/>
  <c r="S375" i="1"/>
  <c r="R375" i="1"/>
  <c r="Q375" i="1"/>
  <c r="S371" i="1"/>
  <c r="R371" i="1"/>
  <c r="Q371" i="1"/>
  <c r="S367" i="1"/>
  <c r="R367" i="1"/>
  <c r="Q367" i="1"/>
  <c r="S363" i="1"/>
  <c r="R363" i="1"/>
  <c r="Q363" i="1"/>
  <c r="S359" i="1"/>
  <c r="R359" i="1"/>
  <c r="Q359" i="1"/>
  <c r="S355" i="1"/>
  <c r="R355" i="1"/>
  <c r="Q355" i="1"/>
  <c r="S351" i="1"/>
  <c r="R351" i="1"/>
  <c r="Q351" i="1"/>
  <c r="S347" i="1"/>
  <c r="R347" i="1"/>
  <c r="Q347" i="1"/>
  <c r="S343" i="1"/>
  <c r="R343" i="1"/>
  <c r="Q343" i="1"/>
  <c r="S339" i="1"/>
  <c r="R339" i="1"/>
  <c r="Q339" i="1"/>
  <c r="S335" i="1"/>
  <c r="R335" i="1"/>
  <c r="Q335" i="1"/>
  <c r="S331" i="1"/>
  <c r="R331" i="1"/>
  <c r="Q331" i="1"/>
  <c r="S327" i="1"/>
  <c r="R327" i="1"/>
  <c r="Q327" i="1"/>
  <c r="S323" i="1"/>
  <c r="R323" i="1"/>
  <c r="Q323" i="1"/>
  <c r="S319" i="1"/>
  <c r="R319" i="1"/>
  <c r="Q319" i="1"/>
  <c r="S315" i="1"/>
  <c r="R315" i="1"/>
  <c r="Q315" i="1"/>
  <c r="S311" i="1"/>
  <c r="R311" i="1"/>
  <c r="Q311" i="1"/>
  <c r="S307" i="1"/>
  <c r="R307" i="1"/>
  <c r="Q307" i="1"/>
  <c r="S303" i="1"/>
  <c r="R303" i="1"/>
  <c r="Q303" i="1"/>
  <c r="S299" i="1"/>
  <c r="R299" i="1"/>
  <c r="Q299" i="1"/>
  <c r="S295" i="1"/>
  <c r="R295" i="1"/>
  <c r="Q295" i="1"/>
  <c r="S291" i="1"/>
  <c r="R291" i="1"/>
  <c r="Q291" i="1"/>
  <c r="S287" i="1"/>
  <c r="R287" i="1"/>
  <c r="Q287" i="1"/>
  <c r="S283" i="1"/>
  <c r="R283" i="1"/>
  <c r="Q283" i="1"/>
  <c r="S279" i="1"/>
  <c r="R279" i="1"/>
  <c r="Q279" i="1"/>
  <c r="S275" i="1"/>
  <c r="R275" i="1"/>
  <c r="Q275" i="1"/>
  <c r="S271" i="1"/>
  <c r="R271" i="1"/>
  <c r="Q271" i="1"/>
  <c r="S267" i="1"/>
  <c r="R267" i="1"/>
  <c r="Q267" i="1"/>
  <c r="S263" i="1"/>
  <c r="R263" i="1"/>
  <c r="Q263" i="1"/>
  <c r="S259" i="1"/>
  <c r="R259" i="1"/>
  <c r="Q259" i="1"/>
  <c r="S255" i="1"/>
  <c r="R255" i="1"/>
  <c r="Q255" i="1"/>
  <c r="S251" i="1"/>
  <c r="R251" i="1"/>
  <c r="Q251" i="1"/>
  <c r="S247" i="1"/>
  <c r="R247" i="1"/>
  <c r="Q247" i="1"/>
  <c r="S243" i="1"/>
  <c r="R243" i="1"/>
  <c r="Q243" i="1"/>
  <c r="S239" i="1"/>
  <c r="R239" i="1"/>
  <c r="Q239" i="1"/>
  <c r="S235" i="1"/>
  <c r="R235" i="1"/>
  <c r="Q235" i="1"/>
  <c r="S231" i="1"/>
  <c r="R231" i="1"/>
  <c r="Q231" i="1"/>
  <c r="S227" i="1"/>
  <c r="R227" i="1"/>
  <c r="Q227" i="1"/>
  <c r="S223" i="1"/>
  <c r="R223" i="1"/>
  <c r="Q223" i="1"/>
  <c r="S219" i="1"/>
  <c r="R219" i="1"/>
  <c r="Q219" i="1"/>
  <c r="S215" i="1"/>
  <c r="R215" i="1"/>
  <c r="Q215" i="1"/>
  <c r="S211" i="1"/>
  <c r="R211" i="1"/>
  <c r="Q211" i="1"/>
  <c r="S207" i="1"/>
  <c r="R207" i="1"/>
  <c r="Q207" i="1"/>
  <c r="S203" i="1"/>
  <c r="R203" i="1"/>
  <c r="Q203" i="1"/>
  <c r="S199" i="1"/>
  <c r="R199" i="1"/>
  <c r="Q199" i="1"/>
  <c r="S195" i="1"/>
  <c r="R195" i="1"/>
  <c r="Q195" i="1"/>
  <c r="S191" i="1"/>
  <c r="R191" i="1"/>
  <c r="Q191" i="1"/>
  <c r="S187" i="1"/>
  <c r="R187" i="1"/>
  <c r="Q187" i="1"/>
  <c r="S183" i="1"/>
  <c r="R183" i="1"/>
  <c r="Q183" i="1"/>
  <c r="S179" i="1"/>
  <c r="R179" i="1"/>
  <c r="Q179" i="1"/>
  <c r="S175" i="1"/>
  <c r="R175" i="1"/>
  <c r="Q175" i="1"/>
  <c r="S171" i="1"/>
  <c r="R171" i="1"/>
  <c r="Q171" i="1"/>
  <c r="S167" i="1"/>
  <c r="R167" i="1"/>
  <c r="Q167" i="1"/>
  <c r="S163" i="1"/>
  <c r="R163" i="1"/>
  <c r="Q163" i="1"/>
  <c r="S159" i="1"/>
  <c r="R159" i="1"/>
  <c r="Q159" i="1"/>
  <c r="S155" i="1"/>
  <c r="R155" i="1"/>
  <c r="Q155" i="1"/>
  <c r="S151" i="1"/>
  <c r="R151" i="1"/>
  <c r="Q151" i="1"/>
  <c r="S147" i="1"/>
  <c r="R147" i="1"/>
  <c r="Q147" i="1"/>
  <c r="S143" i="1"/>
  <c r="R143" i="1"/>
  <c r="Q143" i="1"/>
  <c r="S139" i="1"/>
  <c r="R139" i="1"/>
  <c r="Q139" i="1"/>
  <c r="S135" i="1"/>
  <c r="R135" i="1"/>
  <c r="Q135" i="1"/>
  <c r="S131" i="1"/>
  <c r="R131" i="1"/>
  <c r="Q131" i="1"/>
  <c r="S127" i="1"/>
  <c r="R127" i="1"/>
  <c r="Q127" i="1"/>
  <c r="S123" i="1"/>
  <c r="R123" i="1"/>
  <c r="Q123" i="1"/>
  <c r="S119" i="1"/>
  <c r="R119" i="1"/>
  <c r="Q119" i="1"/>
  <c r="S115" i="1"/>
  <c r="R115" i="1"/>
  <c r="Q115" i="1"/>
  <c r="S111" i="1"/>
  <c r="R111" i="1"/>
  <c r="Q111" i="1"/>
  <c r="S107" i="1"/>
  <c r="R107" i="1"/>
  <c r="Q107" i="1"/>
  <c r="S103" i="1"/>
  <c r="R103" i="1"/>
  <c r="Q103" i="1"/>
  <c r="S99" i="1"/>
  <c r="R99" i="1"/>
  <c r="Q99" i="1"/>
  <c r="S95" i="1"/>
  <c r="R95" i="1"/>
  <c r="Q95" i="1"/>
  <c r="S91" i="1"/>
  <c r="R91" i="1"/>
  <c r="Q91" i="1"/>
  <c r="S87" i="1"/>
  <c r="R87" i="1"/>
  <c r="Q87" i="1"/>
  <c r="S83" i="1"/>
  <c r="R83" i="1"/>
  <c r="Q83" i="1"/>
  <c r="S79" i="1"/>
  <c r="R79" i="1"/>
  <c r="Q79" i="1"/>
  <c r="S75" i="1"/>
  <c r="R75" i="1"/>
  <c r="Q75" i="1"/>
  <c r="S71" i="1"/>
  <c r="R71" i="1"/>
  <c r="Q71" i="1"/>
  <c r="S67" i="1"/>
  <c r="R67" i="1"/>
  <c r="Q67" i="1"/>
  <c r="S63" i="1"/>
  <c r="R63" i="1"/>
  <c r="Q63" i="1"/>
  <c r="S59" i="1"/>
  <c r="R59" i="1"/>
  <c r="Q59" i="1"/>
  <c r="S55" i="1"/>
  <c r="R55" i="1"/>
  <c r="Q55" i="1"/>
  <c r="S51" i="1"/>
  <c r="R51" i="1"/>
  <c r="Q51" i="1"/>
  <c r="S47" i="1"/>
  <c r="R47" i="1"/>
  <c r="Q47" i="1"/>
  <c r="S43" i="1"/>
  <c r="R43" i="1"/>
  <c r="Q43" i="1"/>
  <c r="S39" i="1"/>
  <c r="R39" i="1"/>
  <c r="Q39" i="1"/>
  <c r="S35" i="1"/>
  <c r="R35" i="1"/>
  <c r="Q35" i="1"/>
  <c r="S31" i="1"/>
  <c r="R31" i="1"/>
  <c r="Q31" i="1"/>
  <c r="S27" i="1"/>
  <c r="R27" i="1"/>
  <c r="Q27" i="1"/>
  <c r="S23" i="1"/>
  <c r="R23" i="1"/>
  <c r="Q23" i="1"/>
  <c r="S19" i="1"/>
  <c r="R19" i="1"/>
  <c r="Q19" i="1"/>
  <c r="S15" i="1"/>
  <c r="R15" i="1"/>
  <c r="Q15" i="1"/>
  <c r="S11" i="1"/>
  <c r="R11" i="1"/>
  <c r="Q11" i="1"/>
  <c r="S7" i="1"/>
  <c r="R7" i="1"/>
  <c r="Q7" i="1"/>
  <c r="R3" i="1"/>
  <c r="R424" i="1"/>
  <c r="R420" i="1"/>
  <c r="R416" i="1"/>
  <c r="R412" i="1"/>
  <c r="R408" i="1"/>
  <c r="R404" i="1"/>
  <c r="R400" i="1"/>
  <c r="R396" i="1"/>
  <c r="R392" i="1"/>
  <c r="R388" i="1"/>
  <c r="R384" i="1"/>
  <c r="R380" i="1"/>
  <c r="R376" i="1"/>
  <c r="R372" i="1"/>
  <c r="R368" i="1"/>
  <c r="R364" i="1"/>
  <c r="R360" i="1"/>
  <c r="R356" i="1"/>
  <c r="R352" i="1"/>
  <c r="R348" i="1"/>
  <c r="R344" i="1"/>
  <c r="R340" i="1"/>
  <c r="R336" i="1"/>
  <c r="R332" i="1"/>
  <c r="R328" i="1"/>
  <c r="R324" i="1"/>
  <c r="R320" i="1"/>
  <c r="R316" i="1"/>
  <c r="R312" i="1"/>
  <c r="R308" i="1"/>
  <c r="R304" i="1"/>
  <c r="R300" i="1"/>
  <c r="R296" i="1"/>
  <c r="R292" i="1"/>
  <c r="R288" i="1"/>
  <c r="R284" i="1"/>
  <c r="R280" i="1"/>
  <c r="R276" i="1"/>
  <c r="R272" i="1"/>
  <c r="R268" i="1"/>
  <c r="R264" i="1"/>
  <c r="R260" i="1"/>
  <c r="R256" i="1"/>
  <c r="R252" i="1"/>
  <c r="R248" i="1"/>
  <c r="R244" i="1"/>
  <c r="R240" i="1"/>
  <c r="R236" i="1"/>
  <c r="R232" i="1"/>
  <c r="R228" i="1"/>
  <c r="R224" i="1"/>
  <c r="R220" i="1"/>
  <c r="R216" i="1"/>
  <c r="R212" i="1"/>
  <c r="R208" i="1"/>
  <c r="R204" i="1"/>
  <c r="R200" i="1"/>
  <c r="R196" i="1"/>
  <c r="R192" i="1"/>
  <c r="R188" i="1"/>
  <c r="R184" i="1"/>
  <c r="R180" i="1"/>
  <c r="R176" i="1"/>
  <c r="R172" i="1"/>
  <c r="R168" i="1"/>
  <c r="R164" i="1"/>
  <c r="R160" i="1"/>
  <c r="R156" i="1"/>
  <c r="R152" i="1"/>
  <c r="R148" i="1"/>
  <c r="R144" i="1"/>
  <c r="R140" i="1"/>
  <c r="R136" i="1"/>
  <c r="R132" i="1"/>
  <c r="R128" i="1"/>
  <c r="R124" i="1"/>
  <c r="R120" i="1"/>
  <c r="R116" i="1"/>
  <c r="R112" i="1"/>
  <c r="R108" i="1"/>
  <c r="R104" i="1"/>
  <c r="R100" i="1"/>
  <c r="R96" i="1"/>
  <c r="R92" i="1"/>
  <c r="R88" i="1"/>
  <c r="R84" i="1"/>
  <c r="R80" i="1"/>
  <c r="R76" i="1"/>
  <c r="R72" i="1"/>
  <c r="R68" i="1"/>
  <c r="R64" i="1"/>
  <c r="R60" i="1"/>
  <c r="R56" i="1"/>
  <c r="R52" i="1"/>
  <c r="R48" i="1"/>
  <c r="R44" i="1"/>
  <c r="R40" i="1"/>
  <c r="R36" i="1"/>
  <c r="R32" i="1"/>
  <c r="R28" i="1"/>
  <c r="R24" i="1"/>
  <c r="R20" i="1"/>
  <c r="R16" i="1"/>
  <c r="R12" i="1"/>
  <c r="R8" i="1"/>
  <c r="R4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5" i="1"/>
  <c r="Q422" i="1"/>
  <c r="Q418" i="1"/>
  <c r="Q414" i="1"/>
  <c r="Q410" i="1"/>
  <c r="Q406" i="1"/>
  <c r="Q402" i="1"/>
  <c r="Q398" i="1"/>
  <c r="Q394" i="1"/>
  <c r="Q390" i="1"/>
  <c r="Q386" i="1"/>
  <c r="Q382" i="1"/>
  <c r="Q378" i="1"/>
  <c r="Q374" i="1"/>
  <c r="Q370" i="1"/>
  <c r="Q366" i="1"/>
  <c r="Q362" i="1"/>
  <c r="Q358" i="1"/>
  <c r="Q354" i="1"/>
  <c r="Q350" i="1"/>
  <c r="Q346" i="1"/>
  <c r="Q342" i="1"/>
  <c r="Q338" i="1"/>
  <c r="Q334" i="1"/>
  <c r="Q330" i="1"/>
  <c r="Q326" i="1"/>
  <c r="Q322" i="1"/>
  <c r="Q318" i="1"/>
  <c r="Q314" i="1"/>
  <c r="Q310" i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6" i="1"/>
  <c r="CK9" i="1" l="1"/>
  <c r="CL9" i="1" s="1"/>
  <c r="CK17" i="1"/>
  <c r="CL17" i="1" s="1"/>
  <c r="CK33" i="1"/>
  <c r="CL33" i="1" s="1"/>
  <c r="CK41" i="1"/>
  <c r="CL41" i="1" s="1"/>
  <c r="CK49" i="1"/>
  <c r="CL49" i="1" s="1"/>
  <c r="CK65" i="1"/>
  <c r="CL65" i="1" s="1"/>
  <c r="CK73" i="1"/>
  <c r="CL73" i="1" s="1"/>
  <c r="CK81" i="1"/>
  <c r="CL81" i="1" s="1"/>
  <c r="CK97" i="1"/>
  <c r="CL97" i="1" s="1"/>
  <c r="CK105" i="1"/>
  <c r="CL105" i="1" s="1"/>
  <c r="CK113" i="1"/>
  <c r="CL113" i="1" s="1"/>
  <c r="CK129" i="1"/>
  <c r="CL129" i="1" s="1"/>
  <c r="CK137" i="1"/>
  <c r="CL137" i="1" s="1"/>
  <c r="CK145" i="1"/>
  <c r="CL145" i="1" s="1"/>
  <c r="CK161" i="1"/>
  <c r="CL161" i="1" s="1"/>
  <c r="CK169" i="1"/>
  <c r="CL169" i="1" s="1"/>
  <c r="CK177" i="1"/>
  <c r="CL177" i="1" s="1"/>
  <c r="CK193" i="1"/>
  <c r="CL193" i="1" s="1"/>
  <c r="CK201" i="1"/>
  <c r="CL201" i="1" s="1"/>
  <c r="CK209" i="1"/>
  <c r="CL209" i="1" s="1"/>
  <c r="CK225" i="1"/>
  <c r="CL225" i="1" s="1"/>
  <c r="CK233" i="1"/>
  <c r="CL233" i="1" s="1"/>
  <c r="CK241" i="1"/>
  <c r="CL241" i="1" s="1"/>
  <c r="CK257" i="1"/>
  <c r="CL257" i="1" s="1"/>
  <c r="CK265" i="1"/>
  <c r="CL265" i="1" s="1"/>
  <c r="CK281" i="1"/>
  <c r="CL281" i="1" s="1"/>
  <c r="CK289" i="1"/>
  <c r="CL289" i="1" s="1"/>
  <c r="CK305" i="1"/>
  <c r="CL305" i="1" s="1"/>
  <c r="CK313" i="1"/>
  <c r="CL313" i="1" s="1"/>
  <c r="CK329" i="1"/>
  <c r="CL329" i="1" s="1"/>
  <c r="CK337" i="1"/>
  <c r="CL337" i="1" s="1"/>
  <c r="CK345" i="1"/>
  <c r="CL345" i="1" s="1"/>
  <c r="CK361" i="1"/>
  <c r="CL361" i="1" s="1"/>
  <c r="CK369" i="1"/>
  <c r="CL369" i="1" s="1"/>
  <c r="CK377" i="1"/>
  <c r="CL377" i="1" s="1"/>
  <c r="CK393" i="1"/>
  <c r="CL393" i="1" s="1"/>
  <c r="CK401" i="1"/>
  <c r="CL401" i="1" s="1"/>
  <c r="CK409" i="1"/>
  <c r="CL409" i="1" s="1"/>
  <c r="CK425" i="1"/>
  <c r="CL425" i="1" s="1"/>
  <c r="CK164" i="1"/>
  <c r="CL164" i="1" s="1"/>
  <c r="CK192" i="1"/>
  <c r="CL192" i="1" s="1"/>
  <c r="CK228" i="1"/>
  <c r="CL228" i="1" s="1"/>
  <c r="CK248" i="1"/>
  <c r="CL248" i="1" s="1"/>
  <c r="CK268" i="1"/>
  <c r="CL268" i="1" s="1"/>
  <c r="CK300" i="1"/>
  <c r="CL300" i="1" s="1"/>
  <c r="CK312" i="1"/>
  <c r="CL312" i="1" s="1"/>
  <c r="CK340" i="1"/>
  <c r="CL340" i="1" s="1"/>
  <c r="CK364" i="1"/>
  <c r="CL364" i="1" s="1"/>
  <c r="CK396" i="1"/>
  <c r="CL396" i="1" s="1"/>
  <c r="CK408" i="1"/>
  <c r="CL408" i="1" s="1"/>
  <c r="CK18" i="1"/>
  <c r="CL18" i="1" s="1"/>
  <c r="CK26" i="1"/>
  <c r="CL26" i="1" s="1"/>
  <c r="CK34" i="1"/>
  <c r="CL34" i="1" s="1"/>
  <c r="CK42" i="1"/>
  <c r="CL42" i="1" s="1"/>
  <c r="CK50" i="1"/>
  <c r="CL50" i="1" s="1"/>
  <c r="CK58" i="1"/>
  <c r="CL58" i="1" s="1"/>
  <c r="CK66" i="1"/>
  <c r="CL66" i="1" s="1"/>
  <c r="CK74" i="1"/>
  <c r="CL74" i="1" s="1"/>
  <c r="CK82" i="1"/>
  <c r="CL82" i="1" s="1"/>
  <c r="CK90" i="1"/>
  <c r="CL90" i="1" s="1"/>
  <c r="CK98" i="1"/>
  <c r="CL98" i="1" s="1"/>
  <c r="CK106" i="1"/>
  <c r="CL106" i="1" s="1"/>
  <c r="CK114" i="1"/>
  <c r="CL114" i="1" s="1"/>
  <c r="CK122" i="1"/>
  <c r="CL122" i="1" s="1"/>
  <c r="CK130" i="1"/>
  <c r="CL130" i="1" s="1"/>
  <c r="CK138" i="1"/>
  <c r="CL138" i="1" s="1"/>
  <c r="CK146" i="1"/>
  <c r="CL146" i="1" s="1"/>
  <c r="CK154" i="1"/>
  <c r="CL154" i="1" s="1"/>
  <c r="CK162" i="1"/>
  <c r="CL162" i="1" s="1"/>
  <c r="CK170" i="1"/>
  <c r="CL170" i="1" s="1"/>
  <c r="CK178" i="1"/>
  <c r="CL178" i="1" s="1"/>
  <c r="CK186" i="1"/>
  <c r="CL186" i="1" s="1"/>
  <c r="CK194" i="1"/>
  <c r="CL194" i="1" s="1"/>
  <c r="CK202" i="1"/>
  <c r="CL202" i="1" s="1"/>
  <c r="CK210" i="1"/>
  <c r="CL210" i="1" s="1"/>
  <c r="CK218" i="1"/>
  <c r="CL218" i="1" s="1"/>
  <c r="CK226" i="1"/>
  <c r="CL226" i="1" s="1"/>
  <c r="CK234" i="1"/>
  <c r="CL234" i="1" s="1"/>
  <c r="CK242" i="1"/>
  <c r="CL242" i="1" s="1"/>
  <c r="CK250" i="1"/>
  <c r="CL250" i="1" s="1"/>
  <c r="CK258" i="1"/>
  <c r="CL258" i="1" s="1"/>
  <c r="CK266" i="1"/>
  <c r="CL266" i="1" s="1"/>
  <c r="CK274" i="1"/>
  <c r="CL274" i="1" s="1"/>
  <c r="CK282" i="1"/>
  <c r="CL282" i="1" s="1"/>
  <c r="CK290" i="1"/>
  <c r="CL290" i="1" s="1"/>
  <c r="CK298" i="1"/>
  <c r="CL298" i="1" s="1"/>
  <c r="CK306" i="1"/>
  <c r="CL306" i="1" s="1"/>
  <c r="CK314" i="1"/>
  <c r="CL314" i="1" s="1"/>
  <c r="CK322" i="1"/>
  <c r="CL322" i="1" s="1"/>
  <c r="CK330" i="1"/>
  <c r="CL330" i="1" s="1"/>
  <c r="CK338" i="1"/>
  <c r="CL338" i="1" s="1"/>
  <c r="CK346" i="1"/>
  <c r="CL346" i="1" s="1"/>
  <c r="CK354" i="1"/>
  <c r="CL354" i="1" s="1"/>
  <c r="CK362" i="1"/>
  <c r="CL362" i="1" s="1"/>
  <c r="CK370" i="1"/>
  <c r="CL370" i="1" s="1"/>
  <c r="CK378" i="1"/>
  <c r="CL378" i="1" s="1"/>
  <c r="CK386" i="1"/>
  <c r="CL386" i="1" s="1"/>
  <c r="CK394" i="1"/>
  <c r="CL394" i="1" s="1"/>
  <c r="CK402" i="1"/>
  <c r="CL402" i="1" s="1"/>
  <c r="CK410" i="1"/>
  <c r="CL410" i="1" s="1"/>
  <c r="CK418" i="1"/>
  <c r="CL418" i="1" s="1"/>
  <c r="CK20" i="1"/>
  <c r="CL20" i="1" s="1"/>
  <c r="CK28" i="1"/>
  <c r="CL28" i="1" s="1"/>
  <c r="CK36" i="1"/>
  <c r="CL36" i="1" s="1"/>
  <c r="CK48" i="1"/>
  <c r="CL48" i="1" s="1"/>
  <c r="CK72" i="1"/>
  <c r="CL72" i="1" s="1"/>
  <c r="CK88" i="1"/>
  <c r="CL88" i="1" s="1"/>
  <c r="CK100" i="1"/>
  <c r="CL100" i="1" s="1"/>
  <c r="CK120" i="1"/>
  <c r="CL120" i="1" s="1"/>
  <c r="CK136" i="1"/>
  <c r="CL136" i="1" s="1"/>
  <c r="CK148" i="1"/>
  <c r="CL148" i="1" s="1"/>
  <c r="CK180" i="1"/>
  <c r="CL180" i="1" s="1"/>
  <c r="CK188" i="1"/>
  <c r="CL188" i="1" s="1"/>
  <c r="CK212" i="1"/>
  <c r="CL212" i="1" s="1"/>
  <c r="CK224" i="1"/>
  <c r="CL224" i="1" s="1"/>
  <c r="CK240" i="1"/>
  <c r="CL240" i="1" s="1"/>
  <c r="CK252" i="1"/>
  <c r="CL252" i="1" s="1"/>
  <c r="CK272" i="1"/>
  <c r="CL272" i="1" s="1"/>
  <c r="CK304" i="1"/>
  <c r="CL304" i="1" s="1"/>
  <c r="CK328" i="1"/>
  <c r="CL328" i="1" s="1"/>
  <c r="CK348" i="1"/>
  <c r="CL348" i="1" s="1"/>
  <c r="CK380" i="1"/>
  <c r="CL380" i="1" s="1"/>
  <c r="CK392" i="1"/>
  <c r="CL392" i="1" s="1"/>
  <c r="CK19" i="1"/>
  <c r="CL19" i="1" s="1"/>
  <c r="CK27" i="1"/>
  <c r="CL27" i="1" s="1"/>
  <c r="CK35" i="1"/>
  <c r="CL35" i="1" s="1"/>
  <c r="CK51" i="1"/>
  <c r="CL51" i="1" s="1"/>
  <c r="CK59" i="1"/>
  <c r="CL59" i="1" s="1"/>
  <c r="CK67" i="1"/>
  <c r="CL67" i="1" s="1"/>
  <c r="CK83" i="1"/>
  <c r="CL83" i="1" s="1"/>
  <c r="CK91" i="1"/>
  <c r="CL91" i="1" s="1"/>
  <c r="CK99" i="1"/>
  <c r="CL99" i="1" s="1"/>
  <c r="CK115" i="1"/>
  <c r="CL115" i="1" s="1"/>
  <c r="CK123" i="1"/>
  <c r="CL123" i="1" s="1"/>
  <c r="CK131" i="1"/>
  <c r="CL131" i="1" s="1"/>
  <c r="CK147" i="1"/>
  <c r="CL147" i="1" s="1"/>
  <c r="CK155" i="1"/>
  <c r="CL155" i="1" s="1"/>
  <c r="CK163" i="1"/>
  <c r="CL163" i="1" s="1"/>
  <c r="CK179" i="1"/>
  <c r="CL179" i="1" s="1"/>
  <c r="CK187" i="1"/>
  <c r="CL187" i="1" s="1"/>
  <c r="CK195" i="1"/>
  <c r="CL195" i="1" s="1"/>
  <c r="CK211" i="1"/>
  <c r="CL211" i="1" s="1"/>
  <c r="CK219" i="1"/>
  <c r="CL219" i="1" s="1"/>
  <c r="CK267" i="1"/>
  <c r="CL267" i="1" s="1"/>
  <c r="CK299" i="1"/>
  <c r="CL299" i="1" s="1"/>
  <c r="CK315" i="1"/>
  <c r="CL315" i="1" s="1"/>
  <c r="CK323" i="1"/>
  <c r="CL323" i="1" s="1"/>
  <c r="CK331" i="1"/>
  <c r="CL331" i="1" s="1"/>
  <c r="CK347" i="1"/>
  <c r="CL347" i="1" s="1"/>
  <c r="CK355" i="1"/>
  <c r="CL355" i="1" s="1"/>
  <c r="CK363" i="1"/>
  <c r="CL363" i="1" s="1"/>
  <c r="CK379" i="1"/>
  <c r="CL379" i="1" s="1"/>
  <c r="CK387" i="1"/>
  <c r="CL387" i="1" s="1"/>
  <c r="CK395" i="1"/>
  <c r="CL395" i="1" s="1"/>
  <c r="CK411" i="1"/>
  <c r="CL411" i="1" s="1"/>
  <c r="CK419" i="1"/>
  <c r="CL419" i="1" s="1"/>
  <c r="CK16" i="1"/>
  <c r="CL16" i="1" s="1"/>
  <c r="CK52" i="1"/>
  <c r="CL52" i="1" s="1"/>
  <c r="CK64" i="1"/>
  <c r="CL64" i="1" s="1"/>
  <c r="CK76" i="1"/>
  <c r="CL76" i="1" s="1"/>
  <c r="CK96" i="1"/>
  <c r="CL96" i="1" s="1"/>
  <c r="CK108" i="1"/>
  <c r="CL108" i="1" s="1"/>
  <c r="CK124" i="1"/>
  <c r="CL124" i="1" s="1"/>
  <c r="CK144" i="1"/>
  <c r="CL144" i="1" s="1"/>
  <c r="CK168" i="1"/>
  <c r="CL168" i="1" s="1"/>
  <c r="CK196" i="1"/>
  <c r="CL196" i="1" s="1"/>
  <c r="CK208" i="1"/>
  <c r="CL208" i="1" s="1"/>
  <c r="CK280" i="1"/>
  <c r="CL280" i="1" s="1"/>
  <c r="CK292" i="1"/>
  <c r="CL292" i="1" s="1"/>
  <c r="CK316" i="1"/>
  <c r="CL316" i="1" s="1"/>
  <c r="CK352" i="1"/>
  <c r="CL352" i="1" s="1"/>
  <c r="CK360" i="1"/>
  <c r="CL360" i="1" s="1"/>
  <c r="CK388" i="1"/>
  <c r="CL388" i="1" s="1"/>
  <c r="CK412" i="1"/>
  <c r="CL412" i="1" s="1"/>
  <c r="CK5" i="1"/>
  <c r="CL5" i="1" s="1"/>
  <c r="CK13" i="1"/>
  <c r="CL13" i="1" s="1"/>
  <c r="CK29" i="1"/>
  <c r="CL29" i="1" s="1"/>
  <c r="CK37" i="1"/>
  <c r="CL37" i="1" s="1"/>
  <c r="CK45" i="1"/>
  <c r="CL45" i="1" s="1"/>
  <c r="CK61" i="1"/>
  <c r="CL61" i="1" s="1"/>
  <c r="CK69" i="1"/>
  <c r="CL69" i="1" s="1"/>
  <c r="CK77" i="1"/>
  <c r="CL77" i="1" s="1"/>
  <c r="CK93" i="1"/>
  <c r="CL93" i="1" s="1"/>
  <c r="CK101" i="1"/>
  <c r="CL101" i="1" s="1"/>
  <c r="CK109" i="1"/>
  <c r="CL109" i="1" s="1"/>
  <c r="CK125" i="1"/>
  <c r="CL125" i="1" s="1"/>
  <c r="CK133" i="1"/>
  <c r="CL133" i="1" s="1"/>
  <c r="CK141" i="1"/>
  <c r="CL141" i="1" s="1"/>
  <c r="CK157" i="1"/>
  <c r="CL157" i="1" s="1"/>
  <c r="CK165" i="1"/>
  <c r="CL165" i="1" s="1"/>
  <c r="CK173" i="1"/>
  <c r="CL173" i="1" s="1"/>
  <c r="CK189" i="1"/>
  <c r="CL189" i="1" s="1"/>
  <c r="CK197" i="1"/>
  <c r="CL197" i="1" s="1"/>
  <c r="CK205" i="1"/>
  <c r="CL205" i="1" s="1"/>
  <c r="CK229" i="1"/>
  <c r="CL229" i="1" s="1"/>
  <c r="CK237" i="1"/>
  <c r="CL237" i="1" s="1"/>
  <c r="CK253" i="1"/>
  <c r="CL253" i="1" s="1"/>
  <c r="CK261" i="1"/>
  <c r="CL261" i="1" s="1"/>
  <c r="CK269" i="1"/>
  <c r="CL269" i="1" s="1"/>
  <c r="CK277" i="1"/>
  <c r="CL277" i="1" s="1"/>
  <c r="CK285" i="1"/>
  <c r="CL285" i="1" s="1"/>
  <c r="CK309" i="1"/>
  <c r="CL309" i="1" s="1"/>
  <c r="CK317" i="1"/>
  <c r="CL317" i="1" s="1"/>
  <c r="CK333" i="1"/>
  <c r="CL333" i="1" s="1"/>
  <c r="CK341" i="1"/>
  <c r="CL341" i="1" s="1"/>
  <c r="CK349" i="1"/>
  <c r="CL349" i="1" s="1"/>
  <c r="CK365" i="1"/>
  <c r="CL365" i="1" s="1"/>
  <c r="CK373" i="1"/>
  <c r="CL373" i="1" s="1"/>
  <c r="CK381" i="1"/>
  <c r="CL381" i="1" s="1"/>
  <c r="CK397" i="1"/>
  <c r="CL397" i="1" s="1"/>
  <c r="CK405" i="1"/>
  <c r="CL405" i="1" s="1"/>
  <c r="CK413" i="1"/>
  <c r="CL413" i="1" s="1"/>
  <c r="CK152" i="1"/>
  <c r="CL152" i="1" s="1"/>
  <c r="CK176" i="1"/>
  <c r="CL176" i="1" s="1"/>
  <c r="CK216" i="1"/>
  <c r="CL216" i="1" s="1"/>
  <c r="CK236" i="1"/>
  <c r="CL236" i="1" s="1"/>
  <c r="CK264" i="1"/>
  <c r="CL264" i="1" s="1"/>
  <c r="CK288" i="1"/>
  <c r="CL288" i="1" s="1"/>
  <c r="CK308" i="1"/>
  <c r="CL308" i="1" s="1"/>
  <c r="CK336" i="1"/>
  <c r="CL336" i="1" s="1"/>
  <c r="CK344" i="1"/>
  <c r="CL344" i="1" s="1"/>
  <c r="CK372" i="1"/>
  <c r="CL372" i="1" s="1"/>
  <c r="CK404" i="1"/>
  <c r="CL404" i="1" s="1"/>
  <c r="CK424" i="1"/>
  <c r="CL424" i="1" s="1"/>
  <c r="CK14" i="1"/>
  <c r="CL14" i="1" s="1"/>
  <c r="CK22" i="1"/>
  <c r="CL22" i="1" s="1"/>
  <c r="CK30" i="1"/>
  <c r="CL30" i="1" s="1"/>
  <c r="CK38" i="1"/>
  <c r="CL38" i="1" s="1"/>
  <c r="CK46" i="1"/>
  <c r="CL46" i="1" s="1"/>
  <c r="CK54" i="1"/>
  <c r="CL54" i="1" s="1"/>
  <c r="CK62" i="1"/>
  <c r="CL62" i="1" s="1"/>
  <c r="CK70" i="1"/>
  <c r="CL70" i="1" s="1"/>
  <c r="CK78" i="1"/>
  <c r="CL78" i="1" s="1"/>
  <c r="CK86" i="1"/>
  <c r="CL86" i="1" s="1"/>
  <c r="CK94" i="1"/>
  <c r="CL94" i="1" s="1"/>
  <c r="CK102" i="1"/>
  <c r="CL102" i="1" s="1"/>
  <c r="CK110" i="1"/>
  <c r="CL110" i="1" s="1"/>
  <c r="CK118" i="1"/>
  <c r="CL118" i="1" s="1"/>
  <c r="CK126" i="1"/>
  <c r="CL126" i="1" s="1"/>
  <c r="CK134" i="1"/>
  <c r="CL134" i="1" s="1"/>
  <c r="CK142" i="1"/>
  <c r="CL142" i="1" s="1"/>
  <c r="CK150" i="1"/>
  <c r="CL150" i="1" s="1"/>
  <c r="CK158" i="1"/>
  <c r="CL158" i="1" s="1"/>
  <c r="CK166" i="1"/>
  <c r="CL166" i="1" s="1"/>
  <c r="CK174" i="1"/>
  <c r="CL174" i="1" s="1"/>
  <c r="CK182" i="1"/>
  <c r="CL182" i="1" s="1"/>
  <c r="CK190" i="1"/>
  <c r="CL190" i="1" s="1"/>
  <c r="CK198" i="1"/>
  <c r="CL198" i="1" s="1"/>
  <c r="CK206" i="1"/>
  <c r="CL206" i="1" s="1"/>
  <c r="CK214" i="1"/>
  <c r="CL214" i="1" s="1"/>
  <c r="CK222" i="1"/>
  <c r="CL222" i="1" s="1"/>
  <c r="CK230" i="1"/>
  <c r="CL230" i="1" s="1"/>
  <c r="CK238" i="1"/>
  <c r="CL238" i="1" s="1"/>
  <c r="CK246" i="1"/>
  <c r="CL246" i="1" s="1"/>
  <c r="CK254" i="1"/>
  <c r="CL254" i="1" s="1"/>
  <c r="CK262" i="1"/>
  <c r="CL262" i="1" s="1"/>
  <c r="CK270" i="1"/>
  <c r="CL270" i="1" s="1"/>
  <c r="CK278" i="1"/>
  <c r="CL278" i="1" s="1"/>
  <c r="CK286" i="1"/>
  <c r="CL286" i="1" s="1"/>
  <c r="CK294" i="1"/>
  <c r="CL294" i="1" s="1"/>
  <c r="CK302" i="1"/>
  <c r="CL302" i="1" s="1"/>
  <c r="CK310" i="1"/>
  <c r="CL310" i="1" s="1"/>
  <c r="CK318" i="1"/>
  <c r="CL318" i="1" s="1"/>
  <c r="CK326" i="1"/>
  <c r="CL326" i="1" s="1"/>
  <c r="CK334" i="1"/>
  <c r="CL334" i="1" s="1"/>
  <c r="CK342" i="1"/>
  <c r="CL342" i="1" s="1"/>
  <c r="CK350" i="1"/>
  <c r="CL350" i="1" s="1"/>
  <c r="CK358" i="1"/>
  <c r="CL358" i="1" s="1"/>
  <c r="CK366" i="1"/>
  <c r="CL366" i="1" s="1"/>
  <c r="CK374" i="1"/>
  <c r="CL374" i="1" s="1"/>
  <c r="CK382" i="1"/>
  <c r="CL382" i="1" s="1"/>
  <c r="CK390" i="1"/>
  <c r="CL390" i="1" s="1"/>
  <c r="CK398" i="1"/>
  <c r="CL398" i="1" s="1"/>
  <c r="CK406" i="1"/>
  <c r="CL406" i="1" s="1"/>
  <c r="CK414" i="1"/>
  <c r="CL414" i="1" s="1"/>
  <c r="CK422" i="1"/>
  <c r="CL422" i="1" s="1"/>
  <c r="CK12" i="1"/>
  <c r="CL12" i="1" s="1"/>
  <c r="CK24" i="1"/>
  <c r="CL24" i="1" s="1"/>
  <c r="CK32" i="1"/>
  <c r="CL32" i="1" s="1"/>
  <c r="CK40" i="1"/>
  <c r="CL40" i="1" s="1"/>
  <c r="CK56" i="1"/>
  <c r="CL56" i="1" s="1"/>
  <c r="CK80" i="1"/>
  <c r="CL80" i="1" s="1"/>
  <c r="CK92" i="1"/>
  <c r="CL92" i="1" s="1"/>
  <c r="CK112" i="1"/>
  <c r="CL112" i="1" s="1"/>
  <c r="CK128" i="1"/>
  <c r="CL128" i="1" s="1"/>
  <c r="CK140" i="1"/>
  <c r="CL140" i="1" s="1"/>
  <c r="CK160" i="1"/>
  <c r="CL160" i="1" s="1"/>
  <c r="CK184" i="1"/>
  <c r="CL184" i="1" s="1"/>
  <c r="CK204" i="1"/>
  <c r="CL204" i="1" s="1"/>
  <c r="CK220" i="1"/>
  <c r="CL220" i="1" s="1"/>
  <c r="CK232" i="1"/>
  <c r="CL232" i="1" s="1"/>
  <c r="CK244" i="1"/>
  <c r="CL244" i="1" s="1"/>
  <c r="CK260" i="1"/>
  <c r="CL260" i="1" s="1"/>
  <c r="CK276" i="1"/>
  <c r="CL276" i="1" s="1"/>
  <c r="CK320" i="1"/>
  <c r="CL320" i="1" s="1"/>
  <c r="CK332" i="1"/>
  <c r="CL332" i="1" s="1"/>
  <c r="CK376" i="1"/>
  <c r="CL376" i="1" s="1"/>
  <c r="CK384" i="1"/>
  <c r="CL384" i="1" s="1"/>
  <c r="CK416" i="1"/>
  <c r="CL416" i="1" s="1"/>
  <c r="CK15" i="1"/>
  <c r="CL15" i="1" s="1"/>
  <c r="CK23" i="1"/>
  <c r="CL23" i="1" s="1"/>
  <c r="CK31" i="1"/>
  <c r="CL31" i="1" s="1"/>
  <c r="CK47" i="1"/>
  <c r="CL47" i="1" s="1"/>
  <c r="CK55" i="1"/>
  <c r="CL55" i="1" s="1"/>
  <c r="CK63" i="1"/>
  <c r="CL63" i="1" s="1"/>
  <c r="CK79" i="1"/>
  <c r="CL79" i="1" s="1"/>
  <c r="CK87" i="1"/>
  <c r="CL87" i="1" s="1"/>
  <c r="CK95" i="1"/>
  <c r="CL95" i="1" s="1"/>
  <c r="CK111" i="1"/>
  <c r="CL111" i="1" s="1"/>
  <c r="CK119" i="1"/>
  <c r="CL119" i="1" s="1"/>
  <c r="CK127" i="1"/>
  <c r="CL127" i="1" s="1"/>
  <c r="CK143" i="1"/>
  <c r="CL143" i="1" s="1"/>
  <c r="CK151" i="1"/>
  <c r="CL151" i="1" s="1"/>
  <c r="CK159" i="1"/>
  <c r="CL159" i="1" s="1"/>
  <c r="CK175" i="1"/>
  <c r="CL175" i="1" s="1"/>
  <c r="CK183" i="1"/>
  <c r="CL183" i="1" s="1"/>
  <c r="CK191" i="1"/>
  <c r="CL191" i="1" s="1"/>
  <c r="CK207" i="1"/>
  <c r="CL207" i="1" s="1"/>
  <c r="CK215" i="1"/>
  <c r="CL215" i="1" s="1"/>
  <c r="CK247" i="1"/>
  <c r="CL247" i="1" s="1"/>
  <c r="CK263" i="1"/>
  <c r="CL263" i="1" s="1"/>
  <c r="CK295" i="1"/>
  <c r="CL295" i="1" s="1"/>
  <c r="CK319" i="1"/>
  <c r="CL319" i="1" s="1"/>
  <c r="CK327" i="1"/>
  <c r="CL327" i="1" s="1"/>
  <c r="CK335" i="1"/>
  <c r="CL335" i="1" s="1"/>
  <c r="CK351" i="1"/>
  <c r="CL351" i="1" s="1"/>
  <c r="CK359" i="1"/>
  <c r="CL359" i="1" s="1"/>
  <c r="CK367" i="1"/>
  <c r="CL367" i="1" s="1"/>
  <c r="CK383" i="1"/>
  <c r="CL383" i="1" s="1"/>
  <c r="CK391" i="1"/>
  <c r="CL391" i="1" s="1"/>
  <c r="CK399" i="1"/>
  <c r="CL399" i="1" s="1"/>
  <c r="CK415" i="1"/>
  <c r="CL415" i="1" s="1"/>
  <c r="CK423" i="1"/>
  <c r="CL423" i="1" s="1"/>
  <c r="CK44" i="1"/>
  <c r="CL44" i="1" s="1"/>
  <c r="CK60" i="1"/>
  <c r="CL60" i="1" s="1"/>
  <c r="CK68" i="1"/>
  <c r="CL68" i="1" s="1"/>
  <c r="CK84" i="1"/>
  <c r="CL84" i="1" s="1"/>
  <c r="CK104" i="1"/>
  <c r="CL104" i="1" s="1"/>
  <c r="CK116" i="1"/>
  <c r="CL116" i="1" s="1"/>
  <c r="CK132" i="1"/>
  <c r="CL132" i="1" s="1"/>
  <c r="CK156" i="1"/>
  <c r="CL156" i="1" s="1"/>
  <c r="CK172" i="1"/>
  <c r="CL172" i="1" s="1"/>
  <c r="CK200" i="1"/>
  <c r="CL200" i="1" s="1"/>
  <c r="CK256" i="1"/>
  <c r="CL256" i="1" s="1"/>
  <c r="CK284" i="1"/>
  <c r="CL284" i="1" s="1"/>
  <c r="CK296" i="1"/>
  <c r="CL296" i="1" s="1"/>
  <c r="CK324" i="1"/>
  <c r="CL324" i="1" s="1"/>
  <c r="CK356" i="1"/>
  <c r="CL356" i="1" s="1"/>
  <c r="CK368" i="1"/>
  <c r="CL368" i="1" s="1"/>
  <c r="CK400" i="1"/>
  <c r="CL400" i="1" s="1"/>
  <c r="CK420" i="1"/>
  <c r="CL420" i="1" s="1"/>
  <c r="CK21" i="1"/>
  <c r="CL21" i="1" s="1"/>
  <c r="CK53" i="1"/>
  <c r="CL53" i="1" s="1"/>
  <c r="CK85" i="1"/>
  <c r="CL85" i="1" s="1"/>
  <c r="CK117" i="1"/>
  <c r="CL117" i="1" s="1"/>
  <c r="CK149" i="1"/>
  <c r="CL149" i="1" s="1"/>
  <c r="CK181" i="1"/>
  <c r="CL181" i="1" s="1"/>
  <c r="CK213" i="1"/>
  <c r="CL213" i="1" s="1"/>
  <c r="CK221" i="1"/>
  <c r="CL221" i="1" s="1"/>
  <c r="CK245" i="1"/>
  <c r="CL245" i="1" s="1"/>
  <c r="CK293" i="1"/>
  <c r="CL293" i="1" s="1"/>
  <c r="CK301" i="1"/>
  <c r="CL301" i="1" s="1"/>
  <c r="CK325" i="1"/>
  <c r="CL325" i="1" s="1"/>
  <c r="CK357" i="1"/>
  <c r="CL357" i="1" s="1"/>
  <c r="CK389" i="1"/>
  <c r="CL389" i="1" s="1"/>
  <c r="CK421" i="1"/>
  <c r="CL421" i="1" s="1"/>
  <c r="CK6" i="1"/>
  <c r="CL6" i="1" s="1"/>
  <c r="CK7" i="1"/>
  <c r="CL7" i="1" s="1"/>
  <c r="CK39" i="1"/>
  <c r="CL39" i="1" s="1"/>
  <c r="CK71" i="1"/>
  <c r="CL71" i="1" s="1"/>
  <c r="CK103" i="1"/>
  <c r="CL103" i="1" s="1"/>
  <c r="CK135" i="1"/>
  <c r="CL135" i="1" s="1"/>
  <c r="CK167" i="1"/>
  <c r="CL167" i="1" s="1"/>
  <c r="CK199" i="1"/>
  <c r="CL199" i="1" s="1"/>
  <c r="CK223" i="1"/>
  <c r="CL223" i="1" s="1"/>
  <c r="CK231" i="1"/>
  <c r="CL231" i="1" s="1"/>
  <c r="CK239" i="1"/>
  <c r="CL239" i="1" s="1"/>
  <c r="CK255" i="1"/>
  <c r="CL255" i="1" s="1"/>
  <c r="CK271" i="1"/>
  <c r="CL271" i="1" s="1"/>
  <c r="CK279" i="1"/>
  <c r="CL279" i="1" s="1"/>
  <c r="CK287" i="1"/>
  <c r="CL287" i="1" s="1"/>
  <c r="CK303" i="1"/>
  <c r="CL303" i="1" s="1"/>
  <c r="CK311" i="1"/>
  <c r="CL311" i="1" s="1"/>
  <c r="CK343" i="1"/>
  <c r="CL343" i="1" s="1"/>
  <c r="CK375" i="1"/>
  <c r="CL375" i="1" s="1"/>
  <c r="CK407" i="1"/>
  <c r="CL407" i="1" s="1"/>
  <c r="CK8" i="1"/>
  <c r="CL8" i="1" s="1"/>
  <c r="CK25" i="1"/>
  <c r="CL25" i="1" s="1"/>
  <c r="CK57" i="1"/>
  <c r="CL57" i="1" s="1"/>
  <c r="CK89" i="1"/>
  <c r="CL89" i="1" s="1"/>
  <c r="CK121" i="1"/>
  <c r="CL121" i="1" s="1"/>
  <c r="CK153" i="1"/>
  <c r="CL153" i="1" s="1"/>
  <c r="CK185" i="1"/>
  <c r="CL185" i="1" s="1"/>
  <c r="CK217" i="1"/>
  <c r="CL217" i="1" s="1"/>
  <c r="CK249" i="1"/>
  <c r="CL249" i="1" s="1"/>
  <c r="CK273" i="1"/>
  <c r="CL273" i="1" s="1"/>
  <c r="CK297" i="1"/>
  <c r="CL297" i="1" s="1"/>
  <c r="CK321" i="1"/>
  <c r="CL321" i="1" s="1"/>
  <c r="CK353" i="1"/>
  <c r="CL353" i="1" s="1"/>
  <c r="CK385" i="1"/>
  <c r="CL385" i="1" s="1"/>
  <c r="CK417" i="1"/>
  <c r="CL417" i="1" s="1"/>
  <c r="CK10" i="1"/>
  <c r="CL10" i="1" s="1"/>
  <c r="CK11" i="1"/>
  <c r="CL11" i="1" s="1"/>
  <c r="CK43" i="1"/>
  <c r="CL43" i="1" s="1"/>
  <c r="CK75" i="1"/>
  <c r="CL75" i="1" s="1"/>
  <c r="CK107" i="1"/>
  <c r="CL107" i="1" s="1"/>
  <c r="CK139" i="1"/>
  <c r="CL139" i="1" s="1"/>
  <c r="CK171" i="1"/>
  <c r="CL171" i="1" s="1"/>
  <c r="CK203" i="1"/>
  <c r="CL203" i="1" s="1"/>
  <c r="CK227" i="1"/>
  <c r="CL227" i="1" s="1"/>
  <c r="CK235" i="1"/>
  <c r="CL235" i="1" s="1"/>
  <c r="CK243" i="1"/>
  <c r="CL243" i="1" s="1"/>
  <c r="CK251" i="1"/>
  <c r="CL251" i="1" s="1"/>
  <c r="CK259" i="1"/>
  <c r="CL259" i="1" s="1"/>
  <c r="CK275" i="1"/>
  <c r="CL275" i="1" s="1"/>
  <c r="CK283" i="1"/>
  <c r="CL283" i="1" s="1"/>
  <c r="CK291" i="1"/>
  <c r="CL291" i="1" s="1"/>
  <c r="CK307" i="1"/>
  <c r="CL307" i="1" s="1"/>
  <c r="CK339" i="1"/>
  <c r="CL339" i="1" s="1"/>
  <c r="CK371" i="1"/>
  <c r="CL371" i="1" s="1"/>
  <c r="CK403" i="1"/>
  <c r="CL403" i="1" s="1"/>
  <c r="CK4" i="1"/>
  <c r="CL4" i="1" s="1"/>
  <c r="E2" i="12"/>
  <c r="BG293" i="1"/>
  <c r="BK169" i="1"/>
  <c r="AM117" i="1"/>
  <c r="AR379" i="1"/>
  <c r="AW379" i="1" s="1"/>
  <c r="BB379" i="1" s="1"/>
  <c r="BG7" i="1"/>
  <c r="BG383" i="1"/>
  <c r="BG384" i="1"/>
  <c r="BF201" i="1"/>
  <c r="AR342" i="1"/>
  <c r="AW342" i="1" s="1"/>
  <c r="BB342" i="1" s="1"/>
  <c r="AR384" i="1"/>
  <c r="AW384" i="1" s="1"/>
  <c r="BB384" i="1" s="1"/>
  <c r="AQ155" i="1"/>
  <c r="AV155" i="1" s="1"/>
  <c r="BA155" i="1" s="1"/>
  <c r="BG85" i="1"/>
  <c r="BF318" i="1"/>
  <c r="BG315" i="1"/>
  <c r="BG354" i="1"/>
  <c r="AR241" i="1"/>
  <c r="AW241" i="1" s="1"/>
  <c r="BB241" i="1" s="1"/>
  <c r="AL27" i="1"/>
  <c r="AM347" i="1"/>
  <c r="AR399" i="1"/>
  <c r="AW399" i="1" s="1"/>
  <c r="BB399" i="1" s="1"/>
  <c r="AM278" i="1"/>
  <c r="AM380" i="1"/>
  <c r="BG157" i="1"/>
  <c r="BG341" i="1"/>
  <c r="AR358" i="1"/>
  <c r="AW358" i="1" s="1"/>
  <c r="BB358" i="1" s="1"/>
  <c r="BG47" i="1"/>
  <c r="BG351" i="1"/>
  <c r="BG415" i="1"/>
  <c r="AR320" i="1"/>
  <c r="AW320" i="1" s="1"/>
  <c r="BB320" i="1" s="1"/>
  <c r="AM373" i="1"/>
  <c r="AM390" i="1"/>
  <c r="BK27" i="1"/>
  <c r="BM27" i="1" s="1"/>
  <c r="BG63" i="1"/>
  <c r="AR319" i="1"/>
  <c r="AW319" i="1" s="1"/>
  <c r="BB319" i="1" s="1"/>
  <c r="AM363" i="1"/>
  <c r="BK388" i="1"/>
  <c r="BM388" i="1" s="1"/>
  <c r="AR348" i="1"/>
  <c r="AW348" i="1" s="1"/>
  <c r="BB348" i="1" s="1"/>
  <c r="BG412" i="1"/>
  <c r="AL137" i="1"/>
  <c r="BF169" i="1"/>
  <c r="AR261" i="1"/>
  <c r="AW261" i="1" s="1"/>
  <c r="BB261" i="1" s="1"/>
  <c r="AM405" i="1"/>
  <c r="BG335" i="1"/>
  <c r="BG374" i="1"/>
  <c r="BK318" i="1"/>
  <c r="AQ27" i="1"/>
  <c r="AV27" i="1" s="1"/>
  <c r="BA27" i="1" s="1"/>
  <c r="AM95" i="1"/>
  <c r="AM335" i="1"/>
  <c r="AM367" i="1"/>
  <c r="AM399" i="1"/>
  <c r="AR226" i="1"/>
  <c r="AW226" i="1" s="1"/>
  <c r="BB226" i="1" s="1"/>
  <c r="AM326" i="1"/>
  <c r="AL201" i="1"/>
  <c r="BL318" i="1"/>
  <c r="AR352" i="1"/>
  <c r="AW352" i="1" s="1"/>
  <c r="BB352" i="1" s="1"/>
  <c r="AR37" i="1"/>
  <c r="AW37" i="1" s="1"/>
  <c r="BB37" i="1" s="1"/>
  <c r="AQ137" i="1"/>
  <c r="AV137" i="1" s="1"/>
  <c r="BA137" i="1" s="1"/>
  <c r="AR181" i="1"/>
  <c r="AW181" i="1" s="1"/>
  <c r="BB181" i="1" s="1"/>
  <c r="AR366" i="1"/>
  <c r="AW366" i="1" s="1"/>
  <c r="BB366" i="1" s="1"/>
  <c r="BF153" i="1"/>
  <c r="AQ219" i="1"/>
  <c r="AV219" i="1" s="1"/>
  <c r="BA219" i="1" s="1"/>
  <c r="AR414" i="1"/>
  <c r="AW414" i="1" s="1"/>
  <c r="BB414" i="1" s="1"/>
  <c r="BK74" i="1"/>
  <c r="AR404" i="1"/>
  <c r="AW404" i="1" s="1"/>
  <c r="BB404" i="1" s="1"/>
  <c r="BF121" i="1"/>
  <c r="BF185" i="1"/>
  <c r="AR245" i="1"/>
  <c r="AW245" i="1" s="1"/>
  <c r="BB245" i="1" s="1"/>
  <c r="AR305" i="1"/>
  <c r="AW305" i="1" s="1"/>
  <c r="BB305" i="1" s="1"/>
  <c r="AR325" i="1"/>
  <c r="AW325" i="1" s="1"/>
  <c r="BB325" i="1" s="1"/>
  <c r="AR357" i="1"/>
  <c r="AW357" i="1" s="1"/>
  <c r="BB357" i="1" s="1"/>
  <c r="AR389" i="1"/>
  <c r="AW389" i="1" s="1"/>
  <c r="BB389" i="1" s="1"/>
  <c r="AM222" i="1"/>
  <c r="AM391" i="1"/>
  <c r="AL91" i="1"/>
  <c r="BF219" i="1"/>
  <c r="AR421" i="1"/>
  <c r="AW421" i="1" s="1"/>
  <c r="BB421" i="1" s="1"/>
  <c r="AM262" i="1"/>
  <c r="BG302" i="1"/>
  <c r="AR374" i="1"/>
  <c r="AW374" i="1" s="1"/>
  <c r="BB374" i="1" s="1"/>
  <c r="BG332" i="1"/>
  <c r="BL137" i="1"/>
  <c r="BG316" i="1"/>
  <c r="AM372" i="1"/>
  <c r="AM125" i="1"/>
  <c r="BG141" i="1"/>
  <c r="AL169" i="1"/>
  <c r="BG193" i="1"/>
  <c r="AM350" i="1"/>
  <c r="AR372" i="1"/>
  <c r="AW372" i="1" s="1"/>
  <c r="BB372" i="1" s="1"/>
  <c r="BL201" i="1"/>
  <c r="BG320" i="1"/>
  <c r="BG285" i="1"/>
  <c r="AM129" i="1"/>
  <c r="AR193" i="1"/>
  <c r="AW193" i="1" s="1"/>
  <c r="BB193" i="1" s="1"/>
  <c r="AM309" i="1"/>
  <c r="AO50" i="1"/>
  <c r="AT50" i="1" s="1"/>
  <c r="AY50" i="1" s="1"/>
  <c r="BI50" i="1"/>
  <c r="AI50" i="1"/>
  <c r="AN50" i="1"/>
  <c r="AS50" i="1" s="1"/>
  <c r="BD50" i="1"/>
  <c r="AJ50" i="1"/>
  <c r="BH50" i="1"/>
  <c r="BC50" i="1"/>
  <c r="BD82" i="1"/>
  <c r="BH82" i="1"/>
  <c r="BC82" i="1"/>
  <c r="BI82" i="1"/>
  <c r="AI82" i="1"/>
  <c r="AO82" i="1"/>
  <c r="AT82" i="1" s="1"/>
  <c r="AY82" i="1" s="1"/>
  <c r="AJ82" i="1"/>
  <c r="AN82" i="1"/>
  <c r="AS82" i="1" s="1"/>
  <c r="AO98" i="1"/>
  <c r="AT98" i="1" s="1"/>
  <c r="AY98" i="1" s="1"/>
  <c r="BD98" i="1"/>
  <c r="BH98" i="1"/>
  <c r="AI98" i="1"/>
  <c r="AN98" i="1"/>
  <c r="AS98" i="1" s="1"/>
  <c r="BI98" i="1"/>
  <c r="BC98" i="1"/>
  <c r="AJ98" i="1"/>
  <c r="BI130" i="1"/>
  <c r="AI130" i="1"/>
  <c r="AN130" i="1"/>
  <c r="AS130" i="1" s="1"/>
  <c r="AJ130" i="1"/>
  <c r="BD130" i="1"/>
  <c r="BC130" i="1"/>
  <c r="BH130" i="1"/>
  <c r="AO130" i="1"/>
  <c r="AT130" i="1" s="1"/>
  <c r="AY130" i="1" s="1"/>
  <c r="AI162" i="1"/>
  <c r="BD162" i="1"/>
  <c r="BI162" i="1"/>
  <c r="AN162" i="1"/>
  <c r="AS162" i="1" s="1"/>
  <c r="AO162" i="1"/>
  <c r="AT162" i="1" s="1"/>
  <c r="AY162" i="1" s="1"/>
  <c r="AJ162" i="1"/>
  <c r="BC162" i="1"/>
  <c r="BH162" i="1"/>
  <c r="BI194" i="1"/>
  <c r="AJ194" i="1"/>
  <c r="AO194" i="1"/>
  <c r="AT194" i="1" s="1"/>
  <c r="AY194" i="1" s="1"/>
  <c r="BC194" i="1"/>
  <c r="BH194" i="1"/>
  <c r="BJ194" i="1" s="1"/>
  <c r="BD194" i="1"/>
  <c r="AI194" i="1"/>
  <c r="AN194" i="1"/>
  <c r="AS194" i="1" s="1"/>
  <c r="AI226" i="1"/>
  <c r="BI226" i="1"/>
  <c r="AJ226" i="1"/>
  <c r="AN226" i="1"/>
  <c r="AS226" i="1" s="1"/>
  <c r="BD226" i="1"/>
  <c r="AO226" i="1"/>
  <c r="AT226" i="1" s="1"/>
  <c r="AY226" i="1" s="1"/>
  <c r="BH226" i="1"/>
  <c r="BC226" i="1"/>
  <c r="AJ258" i="1"/>
  <c r="AN258" i="1"/>
  <c r="AS258" i="1" s="1"/>
  <c r="BC258" i="1"/>
  <c r="AO258" i="1"/>
  <c r="AT258" i="1" s="1"/>
  <c r="AY258" i="1" s="1"/>
  <c r="BD258" i="1"/>
  <c r="BH258" i="1"/>
  <c r="BI258" i="1"/>
  <c r="AI258" i="1"/>
  <c r="AJ290" i="1"/>
  <c r="AN290" i="1"/>
  <c r="AS290" i="1" s="1"/>
  <c r="BC290" i="1"/>
  <c r="BD290" i="1"/>
  <c r="BI290" i="1"/>
  <c r="BH290" i="1"/>
  <c r="AI290" i="1"/>
  <c r="AO290" i="1"/>
  <c r="AT290" i="1" s="1"/>
  <c r="AY290" i="1" s="1"/>
  <c r="AJ338" i="1"/>
  <c r="AN338" i="1"/>
  <c r="AS338" i="1" s="1"/>
  <c r="AO338" i="1"/>
  <c r="AT338" i="1" s="1"/>
  <c r="AY338" i="1" s="1"/>
  <c r="BC338" i="1"/>
  <c r="BH338" i="1"/>
  <c r="BI338" i="1"/>
  <c r="BD338" i="1"/>
  <c r="AI338" i="1"/>
  <c r="AJ354" i="1"/>
  <c r="AN354" i="1"/>
  <c r="AS354" i="1" s="1"/>
  <c r="AO354" i="1"/>
  <c r="AT354" i="1" s="1"/>
  <c r="AY354" i="1" s="1"/>
  <c r="BC354" i="1"/>
  <c r="BD354" i="1"/>
  <c r="AI354" i="1"/>
  <c r="BH354" i="1"/>
  <c r="BI354" i="1"/>
  <c r="AJ386" i="1"/>
  <c r="AN386" i="1"/>
  <c r="AS386" i="1" s="1"/>
  <c r="AO386" i="1"/>
  <c r="AT386" i="1" s="1"/>
  <c r="AY386" i="1" s="1"/>
  <c r="BC386" i="1"/>
  <c r="BH386" i="1"/>
  <c r="BI386" i="1"/>
  <c r="AI386" i="1"/>
  <c r="BD386" i="1"/>
  <c r="AI418" i="1"/>
  <c r="AJ418" i="1"/>
  <c r="AN418" i="1"/>
  <c r="AS418" i="1" s="1"/>
  <c r="BC418" i="1"/>
  <c r="BH418" i="1"/>
  <c r="BI418" i="1"/>
  <c r="BD418" i="1"/>
  <c r="AO418" i="1"/>
  <c r="AT418" i="1" s="1"/>
  <c r="AY418" i="1" s="1"/>
  <c r="AP16" i="1"/>
  <c r="AU16" i="1" s="1"/>
  <c r="AZ16" i="1" s="1"/>
  <c r="BE16" i="1"/>
  <c r="AK16" i="1"/>
  <c r="BE48" i="1"/>
  <c r="AK48" i="1"/>
  <c r="AP48" i="1"/>
  <c r="AU48" i="1" s="1"/>
  <c r="AZ48" i="1" s="1"/>
  <c r="AP80" i="1"/>
  <c r="AU80" i="1" s="1"/>
  <c r="AZ80" i="1" s="1"/>
  <c r="AK80" i="1"/>
  <c r="BE80" i="1"/>
  <c r="BE112" i="1"/>
  <c r="AK112" i="1"/>
  <c r="AP112" i="1"/>
  <c r="AU112" i="1" s="1"/>
  <c r="AZ112" i="1" s="1"/>
  <c r="AK144" i="1"/>
  <c r="AP144" i="1"/>
  <c r="AU144" i="1" s="1"/>
  <c r="AZ144" i="1" s="1"/>
  <c r="BE144" i="1"/>
  <c r="BE176" i="1"/>
  <c r="AP176" i="1"/>
  <c r="AU176" i="1" s="1"/>
  <c r="AZ176" i="1" s="1"/>
  <c r="AK176" i="1"/>
  <c r="BE192" i="1"/>
  <c r="AK192" i="1"/>
  <c r="AP192" i="1"/>
  <c r="AU192" i="1" s="1"/>
  <c r="AZ192" i="1" s="1"/>
  <c r="AK224" i="1"/>
  <c r="AP224" i="1"/>
  <c r="AU224" i="1" s="1"/>
  <c r="AZ224" i="1" s="1"/>
  <c r="BE224" i="1"/>
  <c r="AP256" i="1"/>
  <c r="AU256" i="1" s="1"/>
  <c r="AZ256" i="1" s="1"/>
  <c r="BE256" i="1"/>
  <c r="AK256" i="1"/>
  <c r="AP288" i="1"/>
  <c r="AU288" i="1" s="1"/>
  <c r="AZ288" i="1" s="1"/>
  <c r="BE288" i="1"/>
  <c r="AK288" i="1"/>
  <c r="AP320" i="1"/>
  <c r="AU320" i="1" s="1"/>
  <c r="AZ320" i="1" s="1"/>
  <c r="BE320" i="1"/>
  <c r="AK320" i="1"/>
  <c r="AK352" i="1"/>
  <c r="AP352" i="1"/>
  <c r="AU352" i="1" s="1"/>
  <c r="AZ352" i="1" s="1"/>
  <c r="BE352" i="1"/>
  <c r="BE400" i="1"/>
  <c r="AP400" i="1"/>
  <c r="AU400" i="1" s="1"/>
  <c r="AZ400" i="1" s="1"/>
  <c r="AK400" i="1"/>
  <c r="AJ15" i="1"/>
  <c r="AN15" i="1"/>
  <c r="AS15" i="1" s="1"/>
  <c r="AO15" i="1"/>
  <c r="AT15" i="1" s="1"/>
  <c r="AY15" i="1" s="1"/>
  <c r="BD15" i="1"/>
  <c r="BH15" i="1"/>
  <c r="AI15" i="1"/>
  <c r="BC15" i="1"/>
  <c r="BI15" i="1"/>
  <c r="AP35" i="1"/>
  <c r="AU35" i="1" s="1"/>
  <c r="AZ35" i="1" s="1"/>
  <c r="BE35" i="1"/>
  <c r="AK35" i="1"/>
  <c r="AO47" i="1"/>
  <c r="AT47" i="1" s="1"/>
  <c r="AY47" i="1" s="1"/>
  <c r="BD47" i="1"/>
  <c r="BH47" i="1"/>
  <c r="BC47" i="1"/>
  <c r="BI47" i="1"/>
  <c r="AJ47" i="1"/>
  <c r="AI47" i="1"/>
  <c r="AN47" i="1"/>
  <c r="AS47" i="1" s="1"/>
  <c r="BE67" i="1"/>
  <c r="AK67" i="1"/>
  <c r="AP67" i="1"/>
  <c r="AU67" i="1" s="1"/>
  <c r="AZ67" i="1" s="1"/>
  <c r="AJ79" i="1"/>
  <c r="AN79" i="1"/>
  <c r="AS79" i="1" s="1"/>
  <c r="BC79" i="1"/>
  <c r="BH79" i="1"/>
  <c r="AO79" i="1"/>
  <c r="AT79" i="1" s="1"/>
  <c r="AY79" i="1" s="1"/>
  <c r="BI79" i="1"/>
  <c r="AI79" i="1"/>
  <c r="BD79" i="1"/>
  <c r="BE99" i="1"/>
  <c r="AP99" i="1"/>
  <c r="AU99" i="1" s="1"/>
  <c r="AZ99" i="1" s="1"/>
  <c r="AK99" i="1"/>
  <c r="BD111" i="1"/>
  <c r="BH111" i="1"/>
  <c r="BC111" i="1"/>
  <c r="BI111" i="1"/>
  <c r="AN111" i="1"/>
  <c r="AS111" i="1" s="1"/>
  <c r="AI111" i="1"/>
  <c r="AO111" i="1"/>
  <c r="AT111" i="1" s="1"/>
  <c r="AY111" i="1" s="1"/>
  <c r="AJ111" i="1"/>
  <c r="AK131" i="1"/>
  <c r="BE131" i="1"/>
  <c r="AP131" i="1"/>
  <c r="AU131" i="1" s="1"/>
  <c r="AZ131" i="1" s="1"/>
  <c r="BC143" i="1"/>
  <c r="BH143" i="1"/>
  <c r="AI143" i="1"/>
  <c r="AO143" i="1"/>
  <c r="AT143" i="1" s="1"/>
  <c r="AY143" i="1" s="1"/>
  <c r="BI143" i="1"/>
  <c r="AJ143" i="1"/>
  <c r="BD143" i="1"/>
  <c r="AN143" i="1"/>
  <c r="AS143" i="1" s="1"/>
  <c r="BI159" i="1"/>
  <c r="BD159" i="1"/>
  <c r="BC159" i="1"/>
  <c r="AN159" i="1"/>
  <c r="AS159" i="1" s="1"/>
  <c r="AI159" i="1"/>
  <c r="AJ159" i="1"/>
  <c r="AO159" i="1"/>
  <c r="AT159" i="1" s="1"/>
  <c r="AY159" i="1" s="1"/>
  <c r="BH159" i="1"/>
  <c r="AK179" i="1"/>
  <c r="AP179" i="1"/>
  <c r="AU179" i="1" s="1"/>
  <c r="AZ179" i="1" s="1"/>
  <c r="BE179" i="1"/>
  <c r="AO191" i="1"/>
  <c r="AT191" i="1" s="1"/>
  <c r="AY191" i="1" s="1"/>
  <c r="BD191" i="1"/>
  <c r="BH191" i="1"/>
  <c r="AN191" i="1"/>
  <c r="AS191" i="1" s="1"/>
  <c r="BC191" i="1"/>
  <c r="AJ191" i="1"/>
  <c r="BI191" i="1"/>
  <c r="AI191" i="1"/>
  <c r="AK211" i="1"/>
  <c r="BE211" i="1"/>
  <c r="AP211" i="1"/>
  <c r="AU211" i="1" s="1"/>
  <c r="AZ211" i="1" s="1"/>
  <c r="BI223" i="1"/>
  <c r="AI223" i="1"/>
  <c r="AN223" i="1"/>
  <c r="AS223" i="1" s="1"/>
  <c r="BC223" i="1"/>
  <c r="AO223" i="1"/>
  <c r="AT223" i="1" s="1"/>
  <c r="AY223" i="1" s="1"/>
  <c r="BD223" i="1"/>
  <c r="AJ223" i="1"/>
  <c r="BH223" i="1"/>
  <c r="AP243" i="1"/>
  <c r="AU243" i="1" s="1"/>
  <c r="AZ243" i="1" s="1"/>
  <c r="BE243" i="1"/>
  <c r="AK243" i="1"/>
  <c r="AI255" i="1"/>
  <c r="AJ255" i="1"/>
  <c r="AN255" i="1"/>
  <c r="AS255" i="1" s="1"/>
  <c r="BC255" i="1"/>
  <c r="AO255" i="1"/>
  <c r="AT255" i="1" s="1"/>
  <c r="AY255" i="1" s="1"/>
  <c r="BD255" i="1"/>
  <c r="BH255" i="1"/>
  <c r="BI255" i="1"/>
  <c r="AP275" i="1"/>
  <c r="AU275" i="1" s="1"/>
  <c r="AZ275" i="1" s="1"/>
  <c r="BE275" i="1"/>
  <c r="AK275" i="1"/>
  <c r="AI287" i="1"/>
  <c r="BD287" i="1"/>
  <c r="BI287" i="1"/>
  <c r="AN287" i="1"/>
  <c r="AS287" i="1" s="1"/>
  <c r="AO287" i="1"/>
  <c r="AT287" i="1" s="1"/>
  <c r="AY287" i="1" s="1"/>
  <c r="BH287" i="1"/>
  <c r="BC287" i="1"/>
  <c r="AJ287" i="1"/>
  <c r="AK307" i="1"/>
  <c r="AP307" i="1"/>
  <c r="AU307" i="1" s="1"/>
  <c r="AZ307" i="1" s="1"/>
  <c r="BE307" i="1"/>
  <c r="AJ319" i="1"/>
  <c r="AN319" i="1"/>
  <c r="AS319" i="1" s="1"/>
  <c r="BC319" i="1"/>
  <c r="AO319" i="1"/>
  <c r="AT319" i="1" s="1"/>
  <c r="AY319" i="1" s="1"/>
  <c r="BD319" i="1"/>
  <c r="BH319" i="1"/>
  <c r="AI319" i="1"/>
  <c r="BI319" i="1"/>
  <c r="AP339" i="1"/>
  <c r="AU339" i="1" s="1"/>
  <c r="AZ339" i="1" s="1"/>
  <c r="BE339" i="1"/>
  <c r="AK339" i="1"/>
  <c r="AP355" i="1"/>
  <c r="AU355" i="1" s="1"/>
  <c r="AZ355" i="1" s="1"/>
  <c r="BE355" i="1"/>
  <c r="AK355" i="1"/>
  <c r="AJ367" i="1"/>
  <c r="AN367" i="1"/>
  <c r="AS367" i="1" s="1"/>
  <c r="BC367" i="1"/>
  <c r="AO367" i="1"/>
  <c r="AT367" i="1" s="1"/>
  <c r="AY367" i="1" s="1"/>
  <c r="BD367" i="1"/>
  <c r="BH367" i="1"/>
  <c r="AI367" i="1"/>
  <c r="BI367" i="1"/>
  <c r="AP387" i="1"/>
  <c r="AU387" i="1" s="1"/>
  <c r="AZ387" i="1" s="1"/>
  <c r="BE387" i="1"/>
  <c r="AK387" i="1"/>
  <c r="AP403" i="1"/>
  <c r="AU403" i="1" s="1"/>
  <c r="AZ403" i="1" s="1"/>
  <c r="BE403" i="1"/>
  <c r="AK403" i="1"/>
  <c r="AJ415" i="1"/>
  <c r="AN415" i="1"/>
  <c r="AS415" i="1" s="1"/>
  <c r="AO415" i="1"/>
  <c r="AT415" i="1" s="1"/>
  <c r="AY415" i="1" s="1"/>
  <c r="BC415" i="1"/>
  <c r="BI415" i="1"/>
  <c r="BD415" i="1"/>
  <c r="AI415" i="1"/>
  <c r="BH415" i="1"/>
  <c r="AP121" i="1"/>
  <c r="AU121" i="1" s="1"/>
  <c r="AZ121" i="1" s="1"/>
  <c r="AK121" i="1"/>
  <c r="BE121" i="1"/>
  <c r="AJ5" i="1"/>
  <c r="AN5" i="1"/>
  <c r="AS5" i="1" s="1"/>
  <c r="AO5" i="1"/>
  <c r="AT5" i="1" s="1"/>
  <c r="AY5" i="1" s="1"/>
  <c r="BC5" i="1"/>
  <c r="BD5" i="1"/>
  <c r="BH5" i="1"/>
  <c r="BI5" i="1"/>
  <c r="AI5" i="1"/>
  <c r="BD29" i="1"/>
  <c r="BH29" i="1"/>
  <c r="AI29" i="1"/>
  <c r="AO29" i="1"/>
  <c r="AT29" i="1" s="1"/>
  <c r="AY29" i="1" s="1"/>
  <c r="BC29" i="1"/>
  <c r="AN29" i="1"/>
  <c r="AS29" i="1" s="1"/>
  <c r="BI29" i="1"/>
  <c r="AJ29" i="1"/>
  <c r="AJ49" i="1"/>
  <c r="AN49" i="1"/>
  <c r="AS49" i="1" s="1"/>
  <c r="BC49" i="1"/>
  <c r="BI49" i="1"/>
  <c r="AO49" i="1"/>
  <c r="AT49" i="1" s="1"/>
  <c r="AY49" i="1" s="1"/>
  <c r="BD49" i="1"/>
  <c r="AI49" i="1"/>
  <c r="BH49" i="1"/>
  <c r="AJ69" i="1"/>
  <c r="AN69" i="1"/>
  <c r="AS69" i="1" s="1"/>
  <c r="BD69" i="1"/>
  <c r="BH69" i="1"/>
  <c r="AI69" i="1"/>
  <c r="AO69" i="1"/>
  <c r="AT69" i="1" s="1"/>
  <c r="AY69" i="1" s="1"/>
  <c r="BC69" i="1"/>
  <c r="BI69" i="1"/>
  <c r="AO93" i="1"/>
  <c r="AT93" i="1" s="1"/>
  <c r="AY93" i="1" s="1"/>
  <c r="BC93" i="1"/>
  <c r="BH93" i="1"/>
  <c r="BD93" i="1"/>
  <c r="BI93" i="1"/>
  <c r="AJ93" i="1"/>
  <c r="AN93" i="1"/>
  <c r="AS93" i="1" s="1"/>
  <c r="AI93" i="1"/>
  <c r="AI113" i="1"/>
  <c r="BI113" i="1"/>
  <c r="BC113" i="1"/>
  <c r="BH113" i="1"/>
  <c r="AN113" i="1"/>
  <c r="AS113" i="1" s="1"/>
  <c r="AO113" i="1"/>
  <c r="AT113" i="1" s="1"/>
  <c r="AY113" i="1" s="1"/>
  <c r="AJ113" i="1"/>
  <c r="BD113" i="1"/>
  <c r="AI133" i="1"/>
  <c r="AJ133" i="1"/>
  <c r="AO133" i="1"/>
  <c r="AT133" i="1" s="1"/>
  <c r="AY133" i="1" s="1"/>
  <c r="BC133" i="1"/>
  <c r="BH133" i="1"/>
  <c r="BI133" i="1"/>
  <c r="BD133" i="1"/>
  <c r="AN133" i="1"/>
  <c r="AS133" i="1" s="1"/>
  <c r="AJ157" i="1"/>
  <c r="AN157" i="1"/>
  <c r="AS157" i="1" s="1"/>
  <c r="BC157" i="1"/>
  <c r="AI157" i="1"/>
  <c r="AO157" i="1"/>
  <c r="AT157" i="1" s="1"/>
  <c r="AY157" i="1" s="1"/>
  <c r="BH157" i="1"/>
  <c r="BD157" i="1"/>
  <c r="BI157" i="1"/>
  <c r="AI177" i="1"/>
  <c r="AN177" i="1"/>
  <c r="AS177" i="1" s="1"/>
  <c r="AJ177" i="1"/>
  <c r="AO177" i="1"/>
  <c r="AT177" i="1" s="1"/>
  <c r="AY177" i="1" s="1"/>
  <c r="BC177" i="1"/>
  <c r="BH177" i="1"/>
  <c r="BI177" i="1"/>
  <c r="BD177" i="1"/>
  <c r="AI197" i="1"/>
  <c r="AJ197" i="1"/>
  <c r="AO197" i="1"/>
  <c r="AT197" i="1" s="1"/>
  <c r="AY197" i="1" s="1"/>
  <c r="BC197" i="1"/>
  <c r="BH197" i="1"/>
  <c r="BD197" i="1"/>
  <c r="BI197" i="1"/>
  <c r="AN197" i="1"/>
  <c r="AS197" i="1" s="1"/>
  <c r="AO221" i="1"/>
  <c r="AT221" i="1" s="1"/>
  <c r="AY221" i="1" s="1"/>
  <c r="BD221" i="1"/>
  <c r="BH221" i="1"/>
  <c r="BI221" i="1"/>
  <c r="AN221" i="1"/>
  <c r="AS221" i="1" s="1"/>
  <c r="BC221" i="1"/>
  <c r="AI221" i="1"/>
  <c r="AJ221" i="1"/>
  <c r="AO241" i="1"/>
  <c r="AT241" i="1" s="1"/>
  <c r="AY241" i="1" s="1"/>
  <c r="BD241" i="1"/>
  <c r="BH241" i="1"/>
  <c r="BI241" i="1"/>
  <c r="AI241" i="1"/>
  <c r="AJ241" i="1"/>
  <c r="BC241" i="1"/>
  <c r="AN241" i="1"/>
  <c r="AS241" i="1" s="1"/>
  <c r="AO261" i="1"/>
  <c r="AT261" i="1" s="1"/>
  <c r="AY261" i="1" s="1"/>
  <c r="BD261" i="1"/>
  <c r="BH261" i="1"/>
  <c r="BI261" i="1"/>
  <c r="AI261" i="1"/>
  <c r="AJ261" i="1"/>
  <c r="BC261" i="1"/>
  <c r="AN261" i="1"/>
  <c r="AS261" i="1" s="1"/>
  <c r="AO285" i="1"/>
  <c r="AT285" i="1" s="1"/>
  <c r="AY285" i="1" s="1"/>
  <c r="BD285" i="1"/>
  <c r="BH285" i="1"/>
  <c r="BC285" i="1"/>
  <c r="BI285" i="1"/>
  <c r="AI285" i="1"/>
  <c r="AJ285" i="1"/>
  <c r="AN285" i="1"/>
  <c r="AS285" i="1" s="1"/>
  <c r="BI305" i="1"/>
  <c r="AI305" i="1"/>
  <c r="AJ305" i="1"/>
  <c r="BH305" i="1"/>
  <c r="BC305" i="1"/>
  <c r="AN305" i="1"/>
  <c r="AS305" i="1" s="1"/>
  <c r="AO305" i="1"/>
  <c r="AT305" i="1" s="1"/>
  <c r="AY305" i="1" s="1"/>
  <c r="BD305" i="1"/>
  <c r="BI325" i="1"/>
  <c r="AI325" i="1"/>
  <c r="AJ325" i="1"/>
  <c r="BH325" i="1"/>
  <c r="BC325" i="1"/>
  <c r="AN325" i="1"/>
  <c r="AS325" i="1" s="1"/>
  <c r="BD325" i="1"/>
  <c r="AO325" i="1"/>
  <c r="AT325" i="1" s="1"/>
  <c r="AY325" i="1" s="1"/>
  <c r="BD349" i="1"/>
  <c r="BH349" i="1"/>
  <c r="AI349" i="1"/>
  <c r="BI349" i="1"/>
  <c r="AJ349" i="1"/>
  <c r="BC349" i="1"/>
  <c r="AO349" i="1"/>
  <c r="AT349" i="1" s="1"/>
  <c r="AY349" i="1" s="1"/>
  <c r="AN349" i="1"/>
  <c r="AS349" i="1" s="1"/>
  <c r="AO369" i="1"/>
  <c r="AT369" i="1" s="1"/>
  <c r="AY369" i="1" s="1"/>
  <c r="BD369" i="1"/>
  <c r="BH369" i="1"/>
  <c r="BI369" i="1"/>
  <c r="AI369" i="1"/>
  <c r="AJ369" i="1"/>
  <c r="BC369" i="1"/>
  <c r="AN369" i="1"/>
  <c r="AS369" i="1" s="1"/>
  <c r="AI389" i="1"/>
  <c r="AJ389" i="1"/>
  <c r="AN389" i="1"/>
  <c r="AS389" i="1" s="1"/>
  <c r="BC389" i="1"/>
  <c r="AO389" i="1"/>
  <c r="AT389" i="1" s="1"/>
  <c r="AY389" i="1" s="1"/>
  <c r="BD389" i="1"/>
  <c r="BI389" i="1"/>
  <c r="BH389" i="1"/>
  <c r="AI413" i="1"/>
  <c r="AJ413" i="1"/>
  <c r="AN413" i="1"/>
  <c r="AS413" i="1" s="1"/>
  <c r="BC413" i="1"/>
  <c r="BH413" i="1"/>
  <c r="BI413" i="1"/>
  <c r="BD413" i="1"/>
  <c r="AO413" i="1"/>
  <c r="AT413" i="1" s="1"/>
  <c r="AY413" i="1" s="1"/>
  <c r="AI312" i="1"/>
  <c r="AJ312" i="1"/>
  <c r="AN312" i="1"/>
  <c r="AS312" i="1" s="1"/>
  <c r="BC312" i="1"/>
  <c r="BH312" i="1"/>
  <c r="BI312" i="1"/>
  <c r="BD312" i="1"/>
  <c r="AO312" i="1"/>
  <c r="AT312" i="1" s="1"/>
  <c r="AY312" i="1" s="1"/>
  <c r="BD16" i="1"/>
  <c r="BH16" i="1"/>
  <c r="AJ16" i="1"/>
  <c r="AN16" i="1"/>
  <c r="AS16" i="1" s="1"/>
  <c r="AO16" i="1"/>
  <c r="AT16" i="1" s="1"/>
  <c r="AY16" i="1" s="1"/>
  <c r="BC16" i="1"/>
  <c r="AI16" i="1"/>
  <c r="BI16" i="1"/>
  <c r="AJ44" i="1"/>
  <c r="AO44" i="1"/>
  <c r="AT44" i="1" s="1"/>
  <c r="AY44" i="1" s="1"/>
  <c r="BC44" i="1"/>
  <c r="BH44" i="1"/>
  <c r="AI44" i="1"/>
  <c r="BD44" i="1"/>
  <c r="AN44" i="1"/>
  <c r="AS44" i="1" s="1"/>
  <c r="BI44" i="1"/>
  <c r="BD80" i="1"/>
  <c r="BH80" i="1"/>
  <c r="AJ80" i="1"/>
  <c r="AO80" i="1"/>
  <c r="AT80" i="1" s="1"/>
  <c r="AY80" i="1" s="1"/>
  <c r="AN80" i="1"/>
  <c r="AS80" i="1" s="1"/>
  <c r="BI80" i="1"/>
  <c r="AI80" i="1"/>
  <c r="BC80" i="1"/>
  <c r="AJ112" i="1"/>
  <c r="AN112" i="1"/>
  <c r="AS112" i="1" s="1"/>
  <c r="BC112" i="1"/>
  <c r="BD112" i="1"/>
  <c r="BI112" i="1"/>
  <c r="BH112" i="1"/>
  <c r="AO112" i="1"/>
  <c r="AT112" i="1" s="1"/>
  <c r="AY112" i="1" s="1"/>
  <c r="AI112" i="1"/>
  <c r="BD140" i="1"/>
  <c r="BH140" i="1"/>
  <c r="AN140" i="1"/>
  <c r="AS140" i="1" s="1"/>
  <c r="BI140" i="1"/>
  <c r="AJ140" i="1"/>
  <c r="AO140" i="1"/>
  <c r="AT140" i="1" s="1"/>
  <c r="AY140" i="1" s="1"/>
  <c r="AI140" i="1"/>
  <c r="BC140" i="1"/>
  <c r="AJ176" i="1"/>
  <c r="AN176" i="1"/>
  <c r="AS176" i="1" s="1"/>
  <c r="BC176" i="1"/>
  <c r="BD176" i="1"/>
  <c r="AI176" i="1"/>
  <c r="BH176" i="1"/>
  <c r="AO176" i="1"/>
  <c r="AT176" i="1" s="1"/>
  <c r="AY176" i="1" s="1"/>
  <c r="BI176" i="1"/>
  <c r="AJ204" i="1"/>
  <c r="AN204" i="1"/>
  <c r="AS204" i="1" s="1"/>
  <c r="BC204" i="1"/>
  <c r="AI204" i="1"/>
  <c r="AO204" i="1"/>
  <c r="AT204" i="1" s="1"/>
  <c r="AY204" i="1" s="1"/>
  <c r="BH204" i="1"/>
  <c r="BI204" i="1"/>
  <c r="BD204" i="1"/>
  <c r="BI236" i="1"/>
  <c r="AI236" i="1"/>
  <c r="AO236" i="1"/>
  <c r="AT236" i="1" s="1"/>
  <c r="AY236" i="1" s="1"/>
  <c r="BD236" i="1"/>
  <c r="AJ236" i="1"/>
  <c r="AN236" i="1"/>
  <c r="AS236" i="1" s="1"/>
  <c r="BH236" i="1"/>
  <c r="BC236" i="1"/>
  <c r="BI280" i="1"/>
  <c r="AI280" i="1"/>
  <c r="AO280" i="1"/>
  <c r="AT280" i="1" s="1"/>
  <c r="AY280" i="1" s="1"/>
  <c r="BD280" i="1"/>
  <c r="AJ280" i="1"/>
  <c r="AN280" i="1"/>
  <c r="AS280" i="1" s="1"/>
  <c r="BC280" i="1"/>
  <c r="BH280" i="1"/>
  <c r="AJ332" i="1"/>
  <c r="AN332" i="1"/>
  <c r="AS332" i="1" s="1"/>
  <c r="BI332" i="1"/>
  <c r="AO332" i="1"/>
  <c r="AT332" i="1" s="1"/>
  <c r="AY332" i="1" s="1"/>
  <c r="BH332" i="1"/>
  <c r="BC332" i="1"/>
  <c r="AI332" i="1"/>
  <c r="BD332" i="1"/>
  <c r="AI368" i="1"/>
  <c r="BI368" i="1"/>
  <c r="AJ368" i="1"/>
  <c r="AN368" i="1"/>
  <c r="AS368" i="1" s="1"/>
  <c r="BD368" i="1"/>
  <c r="AO368" i="1"/>
  <c r="AT368" i="1" s="1"/>
  <c r="AY368" i="1" s="1"/>
  <c r="BC368" i="1"/>
  <c r="BH368" i="1"/>
  <c r="AJ420" i="1"/>
  <c r="AN420" i="1"/>
  <c r="AS420" i="1" s="1"/>
  <c r="AO420" i="1"/>
  <c r="AT420" i="1" s="1"/>
  <c r="AY420" i="1" s="1"/>
  <c r="BC420" i="1"/>
  <c r="BI420" i="1"/>
  <c r="BD420" i="1"/>
  <c r="AI420" i="1"/>
  <c r="BH420" i="1"/>
  <c r="AJ328" i="1"/>
  <c r="AN328" i="1"/>
  <c r="AS328" i="1" s="1"/>
  <c r="AO328" i="1"/>
  <c r="AT328" i="1" s="1"/>
  <c r="AY328" i="1" s="1"/>
  <c r="BC328" i="1"/>
  <c r="BH328" i="1"/>
  <c r="BI328" i="1"/>
  <c r="BD328" i="1"/>
  <c r="AI328" i="1"/>
  <c r="BD12" i="1"/>
  <c r="BH12" i="1"/>
  <c r="AI12" i="1"/>
  <c r="BI12" i="1"/>
  <c r="AJ12" i="1"/>
  <c r="AN12" i="1"/>
  <c r="AS12" i="1" s="1"/>
  <c r="BC12" i="1"/>
  <c r="AO12" i="1"/>
  <c r="AT12" i="1" s="1"/>
  <c r="AY12" i="1" s="1"/>
  <c r="AJ48" i="1"/>
  <c r="AN48" i="1"/>
  <c r="AS48" i="1" s="1"/>
  <c r="BD48" i="1"/>
  <c r="BH48" i="1"/>
  <c r="AO48" i="1"/>
  <c r="AT48" i="1" s="1"/>
  <c r="AY48" i="1" s="1"/>
  <c r="BI48" i="1"/>
  <c r="BC48" i="1"/>
  <c r="AI48" i="1"/>
  <c r="BD76" i="1"/>
  <c r="BH76" i="1"/>
  <c r="AJ76" i="1"/>
  <c r="AO76" i="1"/>
  <c r="AT76" i="1" s="1"/>
  <c r="AY76" i="1" s="1"/>
  <c r="AN76" i="1"/>
  <c r="AS76" i="1" s="1"/>
  <c r="BI76" i="1"/>
  <c r="AI76" i="1"/>
  <c r="BC76" i="1"/>
  <c r="BI92" i="1"/>
  <c r="BC92" i="1"/>
  <c r="BH92" i="1"/>
  <c r="BD92" i="1"/>
  <c r="AN92" i="1"/>
  <c r="AS92" i="1" s="1"/>
  <c r="AO92" i="1"/>
  <c r="AT92" i="1" s="1"/>
  <c r="AY92" i="1" s="1"/>
  <c r="AI92" i="1"/>
  <c r="AJ92" i="1"/>
  <c r="AJ124" i="1"/>
  <c r="AN124" i="1"/>
  <c r="AS124" i="1" s="1"/>
  <c r="BD124" i="1"/>
  <c r="BI124" i="1"/>
  <c r="AO124" i="1"/>
  <c r="AT124" i="1" s="1"/>
  <c r="AY124" i="1" s="1"/>
  <c r="BH124" i="1"/>
  <c r="AI124" i="1"/>
  <c r="BC124" i="1"/>
  <c r="AO160" i="1"/>
  <c r="AT160" i="1" s="1"/>
  <c r="AY160" i="1" s="1"/>
  <c r="BD160" i="1"/>
  <c r="BH160" i="1"/>
  <c r="AN160" i="1"/>
  <c r="AS160" i="1" s="1"/>
  <c r="AI160" i="1"/>
  <c r="AJ160" i="1"/>
  <c r="BC160" i="1"/>
  <c r="BI160" i="1"/>
  <c r="AJ188" i="1"/>
  <c r="AN188" i="1"/>
  <c r="AS188" i="1" s="1"/>
  <c r="BC188" i="1"/>
  <c r="AI188" i="1"/>
  <c r="AO188" i="1"/>
  <c r="AT188" i="1" s="1"/>
  <c r="AY188" i="1" s="1"/>
  <c r="BH188" i="1"/>
  <c r="BI188" i="1"/>
  <c r="BD188" i="1"/>
  <c r="AI220" i="1"/>
  <c r="BI220" i="1"/>
  <c r="AJ220" i="1"/>
  <c r="AN220" i="1"/>
  <c r="AS220" i="1" s="1"/>
  <c r="BC220" i="1"/>
  <c r="BD220" i="1"/>
  <c r="AO220" i="1"/>
  <c r="AT220" i="1" s="1"/>
  <c r="AY220" i="1" s="1"/>
  <c r="BH220" i="1"/>
  <c r="BI256" i="1"/>
  <c r="AI256" i="1"/>
  <c r="AO256" i="1"/>
  <c r="AT256" i="1" s="1"/>
  <c r="AY256" i="1" s="1"/>
  <c r="BD256" i="1"/>
  <c r="AJ256" i="1"/>
  <c r="AN256" i="1"/>
  <c r="AS256" i="1" s="1"/>
  <c r="BH256" i="1"/>
  <c r="BC256" i="1"/>
  <c r="BI284" i="1"/>
  <c r="BC284" i="1"/>
  <c r="BH284" i="1"/>
  <c r="BD284" i="1"/>
  <c r="AJ284" i="1"/>
  <c r="AN284" i="1"/>
  <c r="AS284" i="1" s="1"/>
  <c r="AI284" i="1"/>
  <c r="AO284" i="1"/>
  <c r="AT284" i="1" s="1"/>
  <c r="AY284" i="1" s="1"/>
  <c r="AI316" i="1"/>
  <c r="AJ316" i="1"/>
  <c r="AN316" i="1"/>
  <c r="AS316" i="1" s="1"/>
  <c r="BC316" i="1"/>
  <c r="BH316" i="1"/>
  <c r="BI316" i="1"/>
  <c r="AO316" i="1"/>
  <c r="AT316" i="1" s="1"/>
  <c r="AY316" i="1" s="1"/>
  <c r="BD316" i="1"/>
  <c r="AJ352" i="1"/>
  <c r="AN352" i="1"/>
  <c r="AS352" i="1" s="1"/>
  <c r="AO352" i="1"/>
  <c r="AT352" i="1" s="1"/>
  <c r="AY352" i="1" s="1"/>
  <c r="BC352" i="1"/>
  <c r="BI352" i="1"/>
  <c r="BD352" i="1"/>
  <c r="AI352" i="1"/>
  <c r="BH352" i="1"/>
  <c r="AO396" i="1"/>
  <c r="AT396" i="1" s="1"/>
  <c r="AY396" i="1" s="1"/>
  <c r="BC396" i="1"/>
  <c r="BD396" i="1"/>
  <c r="BH396" i="1"/>
  <c r="AI396" i="1"/>
  <c r="AJ396" i="1"/>
  <c r="AN396" i="1"/>
  <c r="AS396" i="1" s="1"/>
  <c r="BI396" i="1"/>
  <c r="AP89" i="1"/>
  <c r="AU89" i="1" s="1"/>
  <c r="AZ89" i="1" s="1"/>
  <c r="AK89" i="1"/>
  <c r="BE89" i="1"/>
  <c r="AL106" i="1"/>
  <c r="BF106" i="1"/>
  <c r="AQ106" i="1"/>
  <c r="AV106" i="1" s="1"/>
  <c r="BA106" i="1" s="1"/>
  <c r="BK106" i="1"/>
  <c r="BL106" i="1"/>
  <c r="AQ225" i="1"/>
  <c r="AV225" i="1" s="1"/>
  <c r="BA225" i="1" s="1"/>
  <c r="AL225" i="1"/>
  <c r="BF225" i="1"/>
  <c r="BK225" i="1"/>
  <c r="BL225" i="1"/>
  <c r="AL257" i="1"/>
  <c r="AQ257" i="1"/>
  <c r="AV257" i="1" s="1"/>
  <c r="BA257" i="1" s="1"/>
  <c r="BF257" i="1"/>
  <c r="BL257" i="1"/>
  <c r="BK257" i="1"/>
  <c r="AL317" i="1"/>
  <c r="AQ317" i="1"/>
  <c r="AV317" i="1" s="1"/>
  <c r="BA317" i="1" s="1"/>
  <c r="BF317" i="1"/>
  <c r="BL317" i="1"/>
  <c r="BK317" i="1"/>
  <c r="AL349" i="1"/>
  <c r="AQ349" i="1"/>
  <c r="AV349" i="1" s="1"/>
  <c r="BA349" i="1" s="1"/>
  <c r="BF349" i="1"/>
  <c r="BK349" i="1"/>
  <c r="BL349" i="1"/>
  <c r="AQ381" i="1"/>
  <c r="AV381" i="1" s="1"/>
  <c r="BA381" i="1" s="1"/>
  <c r="BF381" i="1"/>
  <c r="AL381" i="1"/>
  <c r="BK381" i="1"/>
  <c r="BL381" i="1"/>
  <c r="AQ413" i="1"/>
  <c r="AV413" i="1" s="1"/>
  <c r="BA413" i="1" s="1"/>
  <c r="BF413" i="1"/>
  <c r="AL413" i="1"/>
  <c r="BK413" i="1"/>
  <c r="BL413" i="1"/>
  <c r="BF9" i="1"/>
  <c r="AL9" i="1"/>
  <c r="AQ9" i="1"/>
  <c r="AV9" i="1" s="1"/>
  <c r="BA9" i="1" s="1"/>
  <c r="BK9" i="1"/>
  <c r="BL9" i="1"/>
  <c r="BG25" i="1"/>
  <c r="AM25" i="1"/>
  <c r="AR25" i="1"/>
  <c r="AW25" i="1" s="1"/>
  <c r="BB25" i="1" s="1"/>
  <c r="AJ41" i="1"/>
  <c r="AN41" i="1"/>
  <c r="AS41" i="1" s="1"/>
  <c r="BC41" i="1"/>
  <c r="AI41" i="1"/>
  <c r="AO41" i="1"/>
  <c r="AT41" i="1" s="1"/>
  <c r="AY41" i="1" s="1"/>
  <c r="BD41" i="1"/>
  <c r="BH41" i="1"/>
  <c r="BI41" i="1"/>
  <c r="AL61" i="1"/>
  <c r="AQ61" i="1"/>
  <c r="AV61" i="1" s="1"/>
  <c r="BA61" i="1" s="1"/>
  <c r="BF61" i="1"/>
  <c r="BL61" i="1"/>
  <c r="BK61" i="1"/>
  <c r="AR77" i="1"/>
  <c r="AW77" i="1" s="1"/>
  <c r="BB77" i="1" s="1"/>
  <c r="BG77" i="1"/>
  <c r="AM77" i="1"/>
  <c r="AI105" i="1"/>
  <c r="BI105" i="1"/>
  <c r="AN105" i="1"/>
  <c r="AS105" i="1" s="1"/>
  <c r="BH105" i="1"/>
  <c r="AO105" i="1"/>
  <c r="AT105" i="1" s="1"/>
  <c r="AY105" i="1" s="1"/>
  <c r="BC105" i="1"/>
  <c r="AJ105" i="1"/>
  <c r="BD105" i="1"/>
  <c r="AJ137" i="1"/>
  <c r="AN137" i="1"/>
  <c r="AS137" i="1" s="1"/>
  <c r="BC137" i="1"/>
  <c r="BI137" i="1"/>
  <c r="BD137" i="1"/>
  <c r="AI137" i="1"/>
  <c r="AO137" i="1"/>
  <c r="AT137" i="1" s="1"/>
  <c r="AY137" i="1" s="1"/>
  <c r="BH137" i="1"/>
  <c r="AI201" i="1"/>
  <c r="AJ201" i="1"/>
  <c r="AO201" i="1"/>
  <c r="AT201" i="1" s="1"/>
  <c r="AY201" i="1" s="1"/>
  <c r="BC201" i="1"/>
  <c r="BH201" i="1"/>
  <c r="BD201" i="1"/>
  <c r="BI201" i="1"/>
  <c r="AN201" i="1"/>
  <c r="AS201" i="1" s="1"/>
  <c r="AO265" i="1"/>
  <c r="AT265" i="1" s="1"/>
  <c r="AY265" i="1" s="1"/>
  <c r="BD265" i="1"/>
  <c r="BH265" i="1"/>
  <c r="BI265" i="1"/>
  <c r="AI265" i="1"/>
  <c r="AJ265" i="1"/>
  <c r="BC265" i="1"/>
  <c r="AN265" i="1"/>
  <c r="AS265" i="1" s="1"/>
  <c r="BI329" i="1"/>
  <c r="AI329" i="1"/>
  <c r="BH329" i="1"/>
  <c r="AN329" i="1"/>
  <c r="AS329" i="1" s="1"/>
  <c r="BC329" i="1"/>
  <c r="BD329" i="1"/>
  <c r="AO329" i="1"/>
  <c r="AT329" i="1" s="1"/>
  <c r="AY329" i="1" s="1"/>
  <c r="AJ329" i="1"/>
  <c r="AO393" i="1"/>
  <c r="AT393" i="1" s="1"/>
  <c r="AY393" i="1" s="1"/>
  <c r="BD393" i="1"/>
  <c r="BH393" i="1"/>
  <c r="BI393" i="1"/>
  <c r="AN393" i="1"/>
  <c r="AS393" i="1" s="1"/>
  <c r="BC393" i="1"/>
  <c r="AJ393" i="1"/>
  <c r="AI393" i="1"/>
  <c r="AR83" i="1"/>
  <c r="AW83" i="1" s="1"/>
  <c r="BB83" i="1" s="1"/>
  <c r="BG83" i="1"/>
  <c r="AM83" i="1"/>
  <c r="AM171" i="1"/>
  <c r="BG171" i="1"/>
  <c r="AR171" i="1"/>
  <c r="AW171" i="1" s="1"/>
  <c r="BB171" i="1" s="1"/>
  <c r="AM215" i="1"/>
  <c r="AR215" i="1"/>
  <c r="AW215" i="1" s="1"/>
  <c r="BB215" i="1" s="1"/>
  <c r="BG215" i="1"/>
  <c r="AM255" i="1"/>
  <c r="AR255" i="1"/>
  <c r="AW255" i="1" s="1"/>
  <c r="BB255" i="1" s="1"/>
  <c r="BG255" i="1"/>
  <c r="AM299" i="1"/>
  <c r="AR299" i="1"/>
  <c r="AW299" i="1" s="1"/>
  <c r="BB299" i="1" s="1"/>
  <c r="BG299" i="1"/>
  <c r="BF360" i="1"/>
  <c r="BK360" i="1"/>
  <c r="BL360" i="1"/>
  <c r="AQ360" i="1"/>
  <c r="AV360" i="1" s="1"/>
  <c r="BA360" i="1" s="1"/>
  <c r="AL360" i="1"/>
  <c r="AQ32" i="1"/>
  <c r="AV32" i="1" s="1"/>
  <c r="BA32" i="1" s="1"/>
  <c r="BF32" i="1"/>
  <c r="AL32" i="1"/>
  <c r="BK32" i="1"/>
  <c r="BL32" i="1"/>
  <c r="AL76" i="1"/>
  <c r="BF76" i="1"/>
  <c r="BK76" i="1"/>
  <c r="AQ76" i="1"/>
  <c r="AV76" i="1" s="1"/>
  <c r="BA76" i="1" s="1"/>
  <c r="BL76" i="1"/>
  <c r="AL116" i="1"/>
  <c r="BF116" i="1"/>
  <c r="AQ116" i="1"/>
  <c r="AV116" i="1" s="1"/>
  <c r="BA116" i="1" s="1"/>
  <c r="BK116" i="1"/>
  <c r="BL116" i="1"/>
  <c r="BF160" i="1"/>
  <c r="AL160" i="1"/>
  <c r="AQ160" i="1"/>
  <c r="AV160" i="1" s="1"/>
  <c r="BA160" i="1" s="1"/>
  <c r="BK160" i="1"/>
  <c r="BL160" i="1"/>
  <c r="BF204" i="1"/>
  <c r="AQ204" i="1"/>
  <c r="AV204" i="1" s="1"/>
  <c r="BA204" i="1" s="1"/>
  <c r="BK204" i="1"/>
  <c r="BL204" i="1"/>
  <c r="AL204" i="1"/>
  <c r="AL244" i="1"/>
  <c r="AQ244" i="1"/>
  <c r="AV244" i="1" s="1"/>
  <c r="BA244" i="1" s="1"/>
  <c r="BF244" i="1"/>
  <c r="BK244" i="1"/>
  <c r="BL244" i="1"/>
  <c r="AR328" i="1"/>
  <c r="AW328" i="1" s="1"/>
  <c r="BB328" i="1" s="1"/>
  <c r="BG328" i="1"/>
  <c r="AM328" i="1"/>
  <c r="AQ145" i="1"/>
  <c r="AV145" i="1" s="1"/>
  <c r="BA145" i="1" s="1"/>
  <c r="BF145" i="1"/>
  <c r="AL145" i="1"/>
  <c r="BK145" i="1"/>
  <c r="BL145" i="1"/>
  <c r="AL242" i="1"/>
  <c r="AQ242" i="1"/>
  <c r="AV242" i="1" s="1"/>
  <c r="BA242" i="1" s="1"/>
  <c r="BL242" i="1"/>
  <c r="BK242" i="1"/>
  <c r="BF242" i="1"/>
  <c r="AL306" i="1"/>
  <c r="BL306" i="1"/>
  <c r="BK306" i="1"/>
  <c r="AQ306" i="1"/>
  <c r="AV306" i="1" s="1"/>
  <c r="BA306" i="1" s="1"/>
  <c r="BF306" i="1"/>
  <c r="BF346" i="1"/>
  <c r="AQ346" i="1"/>
  <c r="AV346" i="1" s="1"/>
  <c r="BA346" i="1" s="1"/>
  <c r="BK346" i="1"/>
  <c r="AL346" i="1"/>
  <c r="BL346" i="1"/>
  <c r="BF378" i="1"/>
  <c r="AQ378" i="1"/>
  <c r="AV378" i="1" s="1"/>
  <c r="BA378" i="1" s="1"/>
  <c r="AL378" i="1"/>
  <c r="BK378" i="1"/>
  <c r="BL378" i="1"/>
  <c r="BF410" i="1"/>
  <c r="AQ410" i="1"/>
  <c r="AV410" i="1" s="1"/>
  <c r="BA410" i="1" s="1"/>
  <c r="AL410" i="1"/>
  <c r="BL410" i="1"/>
  <c r="BK410" i="1"/>
  <c r="AL10" i="1"/>
  <c r="AQ10" i="1"/>
  <c r="AV10" i="1" s="1"/>
  <c r="BA10" i="1" s="1"/>
  <c r="BF10" i="1"/>
  <c r="BK10" i="1"/>
  <c r="BL10" i="1"/>
  <c r="AR22" i="1"/>
  <c r="AW22" i="1" s="1"/>
  <c r="BB22" i="1" s="1"/>
  <c r="BG22" i="1"/>
  <c r="AM22" i="1"/>
  <c r="BG38" i="1"/>
  <c r="AR38" i="1"/>
  <c r="AW38" i="1" s="1"/>
  <c r="BB38" i="1" s="1"/>
  <c r="AM38" i="1"/>
  <c r="AM54" i="1"/>
  <c r="BG54" i="1"/>
  <c r="AR54" i="1"/>
  <c r="AW54" i="1" s="1"/>
  <c r="BB54" i="1" s="1"/>
  <c r="AR70" i="1"/>
  <c r="AW70" i="1" s="1"/>
  <c r="BB70" i="1" s="1"/>
  <c r="BG70" i="1"/>
  <c r="AM70" i="1"/>
  <c r="AM86" i="1"/>
  <c r="AR86" i="1"/>
  <c r="AW86" i="1" s="1"/>
  <c r="BB86" i="1" s="1"/>
  <c r="BG86" i="1"/>
  <c r="AM102" i="1"/>
  <c r="AR102" i="1"/>
  <c r="AW102" i="1" s="1"/>
  <c r="BB102" i="1" s="1"/>
  <c r="BG102" i="1"/>
  <c r="AM118" i="1"/>
  <c r="BG118" i="1"/>
  <c r="AR118" i="1"/>
  <c r="AW118" i="1" s="1"/>
  <c r="BB118" i="1" s="1"/>
  <c r="BE138" i="1"/>
  <c r="AP138" i="1"/>
  <c r="AU138" i="1" s="1"/>
  <c r="AZ138" i="1" s="1"/>
  <c r="AK138" i="1"/>
  <c r="AM154" i="1"/>
  <c r="AR154" i="1"/>
  <c r="AW154" i="1" s="1"/>
  <c r="BB154" i="1" s="1"/>
  <c r="BG154" i="1"/>
  <c r="AQ170" i="1"/>
  <c r="AV170" i="1" s="1"/>
  <c r="BA170" i="1" s="1"/>
  <c r="BF170" i="1"/>
  <c r="BK170" i="1"/>
  <c r="AL170" i="1"/>
  <c r="BL170" i="1"/>
  <c r="BG182" i="1"/>
  <c r="AM182" i="1"/>
  <c r="AR182" i="1"/>
  <c r="AW182" i="1" s="1"/>
  <c r="BB182" i="1" s="1"/>
  <c r="AL198" i="1"/>
  <c r="AQ198" i="1"/>
  <c r="AV198" i="1" s="1"/>
  <c r="BA198" i="1" s="1"/>
  <c r="BF198" i="1"/>
  <c r="BK198" i="1"/>
  <c r="BL198" i="1"/>
  <c r="BG210" i="1"/>
  <c r="AM210" i="1"/>
  <c r="AR210" i="1"/>
  <c r="AW210" i="1" s="1"/>
  <c r="BB210" i="1" s="1"/>
  <c r="AK266" i="1"/>
  <c r="BE266" i="1"/>
  <c r="AP266" i="1"/>
  <c r="AU266" i="1" s="1"/>
  <c r="AZ266" i="1" s="1"/>
  <c r="AK330" i="1"/>
  <c r="AP330" i="1"/>
  <c r="AU330" i="1" s="1"/>
  <c r="AZ330" i="1" s="1"/>
  <c r="BE330" i="1"/>
  <c r="AK394" i="1"/>
  <c r="AP394" i="1"/>
  <c r="AU394" i="1" s="1"/>
  <c r="AZ394" i="1" s="1"/>
  <c r="BE394" i="1"/>
  <c r="AR115" i="1"/>
  <c r="AW115" i="1" s="1"/>
  <c r="BB115" i="1" s="1"/>
  <c r="AM115" i="1"/>
  <c r="BG115" i="1"/>
  <c r="BG163" i="1"/>
  <c r="AR163" i="1"/>
  <c r="AW163" i="1" s="1"/>
  <c r="BB163" i="1" s="1"/>
  <c r="AM163" i="1"/>
  <c r="AM199" i="1"/>
  <c r="AR199" i="1"/>
  <c r="AW199" i="1" s="1"/>
  <c r="BB199" i="1" s="1"/>
  <c r="BG199" i="1"/>
  <c r="AM259" i="1"/>
  <c r="AR259" i="1"/>
  <c r="AW259" i="1" s="1"/>
  <c r="BB259" i="1" s="1"/>
  <c r="BG259" i="1"/>
  <c r="AQ324" i="1"/>
  <c r="AV324" i="1" s="1"/>
  <c r="BA324" i="1" s="1"/>
  <c r="BF324" i="1"/>
  <c r="BK324" i="1"/>
  <c r="AL324" i="1"/>
  <c r="BL324" i="1"/>
  <c r="AQ392" i="1"/>
  <c r="AV392" i="1" s="1"/>
  <c r="BA392" i="1" s="1"/>
  <c r="BF392" i="1"/>
  <c r="AL392" i="1"/>
  <c r="BK392" i="1"/>
  <c r="BL392" i="1"/>
  <c r="AL4" i="1"/>
  <c r="AQ4" i="1"/>
  <c r="AV4" i="1" s="1"/>
  <c r="BA4" i="1" s="1"/>
  <c r="BF4" i="1"/>
  <c r="BK4" i="1"/>
  <c r="BL4" i="1"/>
  <c r="AL48" i="1"/>
  <c r="AQ48" i="1"/>
  <c r="AV48" i="1" s="1"/>
  <c r="BA48" i="1" s="1"/>
  <c r="BF48" i="1"/>
  <c r="BK48" i="1"/>
  <c r="BL48" i="1"/>
  <c r="BF68" i="1"/>
  <c r="AL68" i="1"/>
  <c r="AQ68" i="1"/>
  <c r="AV68" i="1" s="1"/>
  <c r="BA68" i="1" s="1"/>
  <c r="BK68" i="1"/>
  <c r="BL68" i="1"/>
  <c r="AL140" i="1"/>
  <c r="AQ140" i="1"/>
  <c r="AV140" i="1" s="1"/>
  <c r="BA140" i="1" s="1"/>
  <c r="BF140" i="1"/>
  <c r="BK140" i="1"/>
  <c r="BL140" i="1"/>
  <c r="AL184" i="1"/>
  <c r="AQ184" i="1"/>
  <c r="AV184" i="1" s="1"/>
  <c r="BA184" i="1" s="1"/>
  <c r="BF184" i="1"/>
  <c r="BK184" i="1"/>
  <c r="BL184" i="1"/>
  <c r="BF208" i="1"/>
  <c r="AQ208" i="1"/>
  <c r="AV208" i="1" s="1"/>
  <c r="BA208" i="1" s="1"/>
  <c r="AL208" i="1"/>
  <c r="BK208" i="1"/>
  <c r="BL208" i="1"/>
  <c r="AL248" i="1"/>
  <c r="AQ248" i="1"/>
  <c r="AV248" i="1" s="1"/>
  <c r="BA248" i="1" s="1"/>
  <c r="BF248" i="1"/>
  <c r="BK248" i="1"/>
  <c r="BL248" i="1"/>
  <c r="AL288" i="1"/>
  <c r="AQ288" i="1"/>
  <c r="AV288" i="1" s="1"/>
  <c r="BA288" i="1" s="1"/>
  <c r="BF288" i="1"/>
  <c r="BK288" i="1"/>
  <c r="BL288" i="1"/>
  <c r="AL31" i="1"/>
  <c r="BF31" i="1"/>
  <c r="AQ31" i="1"/>
  <c r="AV31" i="1" s="1"/>
  <c r="BA31" i="1" s="1"/>
  <c r="BK31" i="1"/>
  <c r="BL31" i="1"/>
  <c r="AQ197" i="1"/>
  <c r="AV197" i="1" s="1"/>
  <c r="BA197" i="1" s="1"/>
  <c r="BF197" i="1"/>
  <c r="AL197" i="1"/>
  <c r="BL197" i="1"/>
  <c r="BK197" i="1"/>
  <c r="AL269" i="1"/>
  <c r="AQ269" i="1"/>
  <c r="AV269" i="1" s="1"/>
  <c r="BA269" i="1" s="1"/>
  <c r="BF269" i="1"/>
  <c r="BL269" i="1"/>
  <c r="BK269" i="1"/>
  <c r="BK323" i="1"/>
  <c r="BL323" i="1"/>
  <c r="AQ323" i="1"/>
  <c r="AV323" i="1" s="1"/>
  <c r="BA323" i="1" s="1"/>
  <c r="BF323" i="1"/>
  <c r="AL323" i="1"/>
  <c r="AL355" i="1"/>
  <c r="AQ355" i="1"/>
  <c r="AV355" i="1" s="1"/>
  <c r="BA355" i="1" s="1"/>
  <c r="BK355" i="1"/>
  <c r="BL355" i="1"/>
  <c r="BF355" i="1"/>
  <c r="BG355" i="1"/>
  <c r="AL387" i="1"/>
  <c r="AQ387" i="1"/>
  <c r="AV387" i="1" s="1"/>
  <c r="BA387" i="1" s="1"/>
  <c r="BF387" i="1"/>
  <c r="BK387" i="1"/>
  <c r="BL387" i="1"/>
  <c r="BG387" i="1"/>
  <c r="AL419" i="1"/>
  <c r="AQ419" i="1"/>
  <c r="AV419" i="1" s="1"/>
  <c r="BA419" i="1" s="1"/>
  <c r="BK419" i="1"/>
  <c r="BL419" i="1"/>
  <c r="BF419" i="1"/>
  <c r="AR19" i="1"/>
  <c r="AW19" i="1" s="1"/>
  <c r="BB19" i="1" s="1"/>
  <c r="AM19" i="1"/>
  <c r="BG19" i="1"/>
  <c r="AM43" i="1"/>
  <c r="AR43" i="1"/>
  <c r="AW43" i="1" s="1"/>
  <c r="BB43" i="1" s="1"/>
  <c r="BG43" i="1"/>
  <c r="AR67" i="1"/>
  <c r="AW67" i="1" s="1"/>
  <c r="BB67" i="1" s="1"/>
  <c r="BG67" i="1"/>
  <c r="AM67" i="1"/>
  <c r="BF75" i="1"/>
  <c r="AL75" i="1"/>
  <c r="AQ75" i="1"/>
  <c r="AV75" i="1" s="1"/>
  <c r="BA75" i="1" s="1"/>
  <c r="BK75" i="1"/>
  <c r="BL75" i="1"/>
  <c r="BG143" i="1"/>
  <c r="AM143" i="1"/>
  <c r="AR143" i="1"/>
  <c r="AW143" i="1" s="1"/>
  <c r="BB143" i="1" s="1"/>
  <c r="AL203" i="1"/>
  <c r="AQ203" i="1"/>
  <c r="AV203" i="1" s="1"/>
  <c r="BA203" i="1" s="1"/>
  <c r="BF203" i="1"/>
  <c r="BK203" i="1"/>
  <c r="BL203" i="1"/>
  <c r="AM263" i="1"/>
  <c r="AR263" i="1"/>
  <c r="AW263" i="1" s="1"/>
  <c r="BB263" i="1" s="1"/>
  <c r="BG263" i="1"/>
  <c r="AM8" i="1"/>
  <c r="AR8" i="1"/>
  <c r="AW8" i="1" s="1"/>
  <c r="BB8" i="1" s="1"/>
  <c r="BG8" i="1"/>
  <c r="AM72" i="1"/>
  <c r="AR72" i="1"/>
  <c r="AW72" i="1" s="1"/>
  <c r="BB72" i="1" s="1"/>
  <c r="BG72" i="1"/>
  <c r="BG132" i="1"/>
  <c r="AR132" i="1"/>
  <c r="AW132" i="1" s="1"/>
  <c r="BB132" i="1" s="1"/>
  <c r="AM132" i="1"/>
  <c r="AR188" i="1"/>
  <c r="AW188" i="1" s="1"/>
  <c r="BB188" i="1" s="1"/>
  <c r="BG188" i="1"/>
  <c r="AM188" i="1"/>
  <c r="AM252" i="1"/>
  <c r="AR252" i="1"/>
  <c r="AW252" i="1" s="1"/>
  <c r="BB252" i="1" s="1"/>
  <c r="BG252" i="1"/>
  <c r="AL310" i="1"/>
  <c r="BK310" i="1"/>
  <c r="BL310" i="1"/>
  <c r="AQ310" i="1"/>
  <c r="AV310" i="1" s="1"/>
  <c r="BA310" i="1" s="1"/>
  <c r="BF310" i="1"/>
  <c r="AL230" i="1"/>
  <c r="AQ230" i="1"/>
  <c r="AV230" i="1" s="1"/>
  <c r="BA230" i="1" s="1"/>
  <c r="BK230" i="1"/>
  <c r="BF230" i="1"/>
  <c r="BL230" i="1"/>
  <c r="AR230" i="1"/>
  <c r="AW230" i="1" s="1"/>
  <c r="BB230" i="1" s="1"/>
  <c r="AR242" i="1"/>
  <c r="AW242" i="1" s="1"/>
  <c r="BB242" i="1" s="1"/>
  <c r="BG274" i="1"/>
  <c r="AM145" i="1"/>
  <c r="AM197" i="1"/>
  <c r="BG225" i="1"/>
  <c r="AR269" i="1"/>
  <c r="AW269" i="1" s="1"/>
  <c r="BB269" i="1" s="1"/>
  <c r="AR349" i="1"/>
  <c r="AW349" i="1" s="1"/>
  <c r="BB349" i="1" s="1"/>
  <c r="AM381" i="1"/>
  <c r="BD6" i="1"/>
  <c r="BH6" i="1"/>
  <c r="AI6" i="1"/>
  <c r="BI6" i="1"/>
  <c r="AJ6" i="1"/>
  <c r="AN6" i="1"/>
  <c r="AS6" i="1" s="1"/>
  <c r="AO6" i="1"/>
  <c r="AT6" i="1" s="1"/>
  <c r="AY6" i="1" s="1"/>
  <c r="BC6" i="1"/>
  <c r="AO38" i="1"/>
  <c r="AT38" i="1" s="1"/>
  <c r="AY38" i="1" s="1"/>
  <c r="BI38" i="1"/>
  <c r="BD38" i="1"/>
  <c r="AI38" i="1"/>
  <c r="AN38" i="1"/>
  <c r="AS38" i="1" s="1"/>
  <c r="BH38" i="1"/>
  <c r="BJ38" i="1" s="1"/>
  <c r="BC38" i="1"/>
  <c r="AJ38" i="1"/>
  <c r="AJ70" i="1"/>
  <c r="AN70" i="1"/>
  <c r="AS70" i="1" s="1"/>
  <c r="BC70" i="1"/>
  <c r="BD70" i="1"/>
  <c r="AO70" i="1"/>
  <c r="AT70" i="1" s="1"/>
  <c r="AY70" i="1" s="1"/>
  <c r="BH70" i="1"/>
  <c r="BI70" i="1"/>
  <c r="AI70" i="1"/>
  <c r="BI86" i="1"/>
  <c r="BD86" i="1"/>
  <c r="AI86" i="1"/>
  <c r="AO86" i="1"/>
  <c r="AT86" i="1" s="1"/>
  <c r="AY86" i="1" s="1"/>
  <c r="BC86" i="1"/>
  <c r="AJ86" i="1"/>
  <c r="BH86" i="1"/>
  <c r="AN86" i="1"/>
  <c r="AS86" i="1" s="1"/>
  <c r="AI118" i="1"/>
  <c r="AJ118" i="1"/>
  <c r="AO118" i="1"/>
  <c r="AT118" i="1" s="1"/>
  <c r="AY118" i="1" s="1"/>
  <c r="BH118" i="1"/>
  <c r="BD118" i="1"/>
  <c r="AN118" i="1"/>
  <c r="AS118" i="1" s="1"/>
  <c r="BI118" i="1"/>
  <c r="BC118" i="1"/>
  <c r="AI166" i="1"/>
  <c r="BD166" i="1"/>
  <c r="BI166" i="1"/>
  <c r="AJ166" i="1"/>
  <c r="BH166" i="1"/>
  <c r="BC166" i="1"/>
  <c r="AO166" i="1"/>
  <c r="AT166" i="1" s="1"/>
  <c r="AY166" i="1" s="1"/>
  <c r="AN166" i="1"/>
  <c r="AS166" i="1" s="1"/>
  <c r="BI198" i="1"/>
  <c r="AJ198" i="1"/>
  <c r="AO198" i="1"/>
  <c r="AT198" i="1" s="1"/>
  <c r="AY198" i="1" s="1"/>
  <c r="BC198" i="1"/>
  <c r="BH198" i="1"/>
  <c r="BD198" i="1"/>
  <c r="AI198" i="1"/>
  <c r="AN198" i="1"/>
  <c r="AS198" i="1" s="1"/>
  <c r="BI214" i="1"/>
  <c r="AJ214" i="1"/>
  <c r="AO214" i="1"/>
  <c r="AT214" i="1" s="1"/>
  <c r="AY214" i="1" s="1"/>
  <c r="BC214" i="1"/>
  <c r="BH214" i="1"/>
  <c r="BJ214" i="1" s="1"/>
  <c r="BD214" i="1"/>
  <c r="AI214" i="1"/>
  <c r="AN214" i="1"/>
  <c r="AS214" i="1" s="1"/>
  <c r="AJ246" i="1"/>
  <c r="AN246" i="1"/>
  <c r="AS246" i="1" s="1"/>
  <c r="BC246" i="1"/>
  <c r="AO246" i="1"/>
  <c r="AT246" i="1" s="1"/>
  <c r="AY246" i="1" s="1"/>
  <c r="BD246" i="1"/>
  <c r="BH246" i="1"/>
  <c r="BI246" i="1"/>
  <c r="AI246" i="1"/>
  <c r="AJ278" i="1"/>
  <c r="AN278" i="1"/>
  <c r="AS278" i="1" s="1"/>
  <c r="BC278" i="1"/>
  <c r="AO278" i="1"/>
  <c r="AT278" i="1" s="1"/>
  <c r="AY278" i="1" s="1"/>
  <c r="BD278" i="1"/>
  <c r="BH278" i="1"/>
  <c r="BI278" i="1"/>
  <c r="AI278" i="1"/>
  <c r="AO310" i="1"/>
  <c r="AT310" i="1" s="1"/>
  <c r="AY310" i="1" s="1"/>
  <c r="BD310" i="1"/>
  <c r="BH310" i="1"/>
  <c r="BI310" i="1"/>
  <c r="AJ310" i="1"/>
  <c r="AN310" i="1"/>
  <c r="AS310" i="1" s="1"/>
  <c r="BC310" i="1"/>
  <c r="AI310" i="1"/>
  <c r="AJ342" i="1"/>
  <c r="AN342" i="1"/>
  <c r="AS342" i="1" s="1"/>
  <c r="AO342" i="1"/>
  <c r="AT342" i="1" s="1"/>
  <c r="AY342" i="1" s="1"/>
  <c r="BC342" i="1"/>
  <c r="BH342" i="1"/>
  <c r="BI342" i="1"/>
  <c r="AI342" i="1"/>
  <c r="BD342" i="1"/>
  <c r="BD374" i="1"/>
  <c r="BH374" i="1"/>
  <c r="AI374" i="1"/>
  <c r="BI374" i="1"/>
  <c r="AO374" i="1"/>
  <c r="AT374" i="1" s="1"/>
  <c r="AY374" i="1" s="1"/>
  <c r="BC374" i="1"/>
  <c r="AJ374" i="1"/>
  <c r="AN374" i="1"/>
  <c r="AS374" i="1" s="1"/>
  <c r="BD406" i="1"/>
  <c r="BH406" i="1"/>
  <c r="AI406" i="1"/>
  <c r="BI406" i="1"/>
  <c r="AO406" i="1"/>
  <c r="AT406" i="1" s="1"/>
  <c r="AY406" i="1" s="1"/>
  <c r="BC406" i="1"/>
  <c r="AJ406" i="1"/>
  <c r="AN406" i="1"/>
  <c r="AS406" i="1" s="1"/>
  <c r="AP4" i="1"/>
  <c r="AU4" i="1" s="1"/>
  <c r="AZ4" i="1" s="1"/>
  <c r="BE4" i="1"/>
  <c r="AK4" i="1"/>
  <c r="AP36" i="1"/>
  <c r="AU36" i="1" s="1"/>
  <c r="AZ36" i="1" s="1"/>
  <c r="AK36" i="1"/>
  <c r="BE36" i="1"/>
  <c r="AK68" i="1"/>
  <c r="AP68" i="1"/>
  <c r="AU68" i="1" s="1"/>
  <c r="AZ68" i="1" s="1"/>
  <c r="BE68" i="1"/>
  <c r="AP100" i="1"/>
  <c r="AU100" i="1" s="1"/>
  <c r="AZ100" i="1" s="1"/>
  <c r="BE100" i="1"/>
  <c r="AK100" i="1"/>
  <c r="AK132" i="1"/>
  <c r="AP132" i="1"/>
  <c r="AU132" i="1" s="1"/>
  <c r="AZ132" i="1" s="1"/>
  <c r="BE132" i="1"/>
  <c r="AK164" i="1"/>
  <c r="BE164" i="1"/>
  <c r="AP164" i="1"/>
  <c r="AU164" i="1" s="1"/>
  <c r="AZ164" i="1" s="1"/>
  <c r="BE212" i="1"/>
  <c r="AK212" i="1"/>
  <c r="AP212" i="1"/>
  <c r="AU212" i="1" s="1"/>
  <c r="AZ212" i="1" s="1"/>
  <c r="AP244" i="1"/>
  <c r="AU244" i="1" s="1"/>
  <c r="AZ244" i="1" s="1"/>
  <c r="BE244" i="1"/>
  <c r="AK244" i="1"/>
  <c r="AP276" i="1"/>
  <c r="AU276" i="1" s="1"/>
  <c r="AZ276" i="1" s="1"/>
  <c r="BE276" i="1"/>
  <c r="AK276" i="1"/>
  <c r="AP308" i="1"/>
  <c r="AU308" i="1" s="1"/>
  <c r="AZ308" i="1" s="1"/>
  <c r="BE308" i="1"/>
  <c r="AK308" i="1"/>
  <c r="BE340" i="1"/>
  <c r="AK340" i="1"/>
  <c r="AP340" i="1"/>
  <c r="AU340" i="1" s="1"/>
  <c r="AZ340" i="1" s="1"/>
  <c r="AK356" i="1"/>
  <c r="BE356" i="1"/>
  <c r="AP356" i="1"/>
  <c r="AU356" i="1" s="1"/>
  <c r="AZ356" i="1" s="1"/>
  <c r="AK388" i="1"/>
  <c r="AP388" i="1"/>
  <c r="AU388" i="1" s="1"/>
  <c r="AZ388" i="1" s="1"/>
  <c r="BE388" i="1"/>
  <c r="AK420" i="1"/>
  <c r="AP420" i="1"/>
  <c r="AU420" i="1" s="1"/>
  <c r="AZ420" i="1" s="1"/>
  <c r="BE420" i="1"/>
  <c r="AK15" i="1"/>
  <c r="AP15" i="1"/>
  <c r="AU15" i="1" s="1"/>
  <c r="AZ15" i="1" s="1"/>
  <c r="BE15" i="1"/>
  <c r="BD27" i="1"/>
  <c r="BH27" i="1"/>
  <c r="AI27" i="1"/>
  <c r="AN27" i="1"/>
  <c r="AS27" i="1" s="1"/>
  <c r="AO27" i="1"/>
  <c r="AT27" i="1" s="1"/>
  <c r="AY27" i="1" s="1"/>
  <c r="BC27" i="1"/>
  <c r="BI27" i="1"/>
  <c r="AJ27" i="1"/>
  <c r="AK47" i="1"/>
  <c r="AP47" i="1"/>
  <c r="AU47" i="1" s="1"/>
  <c r="AZ47" i="1" s="1"/>
  <c r="BE47" i="1"/>
  <c r="AO59" i="1"/>
  <c r="AT59" i="1" s="1"/>
  <c r="AY59" i="1" s="1"/>
  <c r="BD59" i="1"/>
  <c r="BH59" i="1"/>
  <c r="AI59" i="1"/>
  <c r="AN59" i="1"/>
  <c r="AS59" i="1" s="1"/>
  <c r="BI59" i="1"/>
  <c r="AJ59" i="1"/>
  <c r="BC59" i="1"/>
  <c r="AP79" i="1"/>
  <c r="AU79" i="1" s="1"/>
  <c r="AZ79" i="1" s="1"/>
  <c r="AK79" i="1"/>
  <c r="BE79" i="1"/>
  <c r="AJ91" i="1"/>
  <c r="AN91" i="1"/>
  <c r="AS91" i="1" s="1"/>
  <c r="BD91" i="1"/>
  <c r="BI91" i="1"/>
  <c r="AI91" i="1"/>
  <c r="AO91" i="1"/>
  <c r="AT91" i="1" s="1"/>
  <c r="AY91" i="1" s="1"/>
  <c r="BH91" i="1"/>
  <c r="BC91" i="1"/>
  <c r="AP111" i="1"/>
  <c r="AU111" i="1" s="1"/>
  <c r="AZ111" i="1" s="1"/>
  <c r="BE111" i="1"/>
  <c r="AK111" i="1"/>
  <c r="AK127" i="1"/>
  <c r="BE127" i="1"/>
  <c r="AP127" i="1"/>
  <c r="AU127" i="1" s="1"/>
  <c r="AZ127" i="1" s="1"/>
  <c r="AP143" i="1"/>
  <c r="AU143" i="1" s="1"/>
  <c r="AZ143" i="1" s="1"/>
  <c r="BE143" i="1"/>
  <c r="AK143" i="1"/>
  <c r="AJ155" i="1"/>
  <c r="AN155" i="1"/>
  <c r="AS155" i="1" s="1"/>
  <c r="BI155" i="1"/>
  <c r="AI155" i="1"/>
  <c r="AO155" i="1"/>
  <c r="AT155" i="1" s="1"/>
  <c r="AY155" i="1" s="1"/>
  <c r="BD155" i="1"/>
  <c r="BH155" i="1"/>
  <c r="BC155" i="1"/>
  <c r="AK175" i="1"/>
  <c r="AP175" i="1"/>
  <c r="AU175" i="1" s="1"/>
  <c r="AZ175" i="1" s="1"/>
  <c r="BE175" i="1"/>
  <c r="AO187" i="1"/>
  <c r="AT187" i="1" s="1"/>
  <c r="AY187" i="1" s="1"/>
  <c r="BD187" i="1"/>
  <c r="BH187" i="1"/>
  <c r="AN187" i="1"/>
  <c r="AS187" i="1" s="1"/>
  <c r="BC187" i="1"/>
  <c r="AI187" i="1"/>
  <c r="AJ187" i="1"/>
  <c r="BI187" i="1"/>
  <c r="AK207" i="1"/>
  <c r="BE207" i="1"/>
  <c r="AP207" i="1"/>
  <c r="AU207" i="1" s="1"/>
  <c r="AZ207" i="1" s="1"/>
  <c r="AJ219" i="1"/>
  <c r="AN219" i="1"/>
  <c r="AS219" i="1" s="1"/>
  <c r="BC219" i="1"/>
  <c r="AO219" i="1"/>
  <c r="AT219" i="1" s="1"/>
  <c r="AY219" i="1" s="1"/>
  <c r="BD219" i="1"/>
  <c r="BH219" i="1"/>
  <c r="BI219" i="1"/>
  <c r="AI219" i="1"/>
  <c r="AP239" i="1"/>
  <c r="AU239" i="1" s="1"/>
  <c r="AZ239" i="1" s="1"/>
  <c r="BE239" i="1"/>
  <c r="AK239" i="1"/>
  <c r="AI251" i="1"/>
  <c r="AJ251" i="1"/>
  <c r="AN251" i="1"/>
  <c r="AS251" i="1" s="1"/>
  <c r="BC251" i="1"/>
  <c r="AO251" i="1"/>
  <c r="AT251" i="1" s="1"/>
  <c r="AY251" i="1" s="1"/>
  <c r="BD251" i="1"/>
  <c r="BH251" i="1"/>
  <c r="BI251" i="1"/>
  <c r="AP271" i="1"/>
  <c r="AU271" i="1" s="1"/>
  <c r="AZ271" i="1" s="1"/>
  <c r="BE271" i="1"/>
  <c r="AK271" i="1"/>
  <c r="BE287" i="1"/>
  <c r="AP287" i="1"/>
  <c r="AU287" i="1" s="1"/>
  <c r="AZ287" i="1" s="1"/>
  <c r="AK287" i="1"/>
  <c r="AI299" i="1"/>
  <c r="BD299" i="1"/>
  <c r="BI299" i="1"/>
  <c r="AN299" i="1"/>
  <c r="AS299" i="1" s="1"/>
  <c r="AO299" i="1"/>
  <c r="AT299" i="1" s="1"/>
  <c r="AY299" i="1" s="1"/>
  <c r="BH299" i="1"/>
  <c r="BC299" i="1"/>
  <c r="AJ299" i="1"/>
  <c r="AK319" i="1"/>
  <c r="AP319" i="1"/>
  <c r="AU319" i="1" s="1"/>
  <c r="AZ319" i="1" s="1"/>
  <c r="BE319" i="1"/>
  <c r="BD331" i="1"/>
  <c r="BH331" i="1"/>
  <c r="AI331" i="1"/>
  <c r="BI331" i="1"/>
  <c r="AN331" i="1"/>
  <c r="AS331" i="1" s="1"/>
  <c r="BC331" i="1"/>
  <c r="AJ331" i="1"/>
  <c r="AO331" i="1"/>
  <c r="AT331" i="1" s="1"/>
  <c r="AY331" i="1" s="1"/>
  <c r="BD347" i="1"/>
  <c r="BH347" i="1"/>
  <c r="AI347" i="1"/>
  <c r="BI347" i="1"/>
  <c r="AO347" i="1"/>
  <c r="AT347" i="1" s="1"/>
  <c r="AY347" i="1" s="1"/>
  <c r="BC347" i="1"/>
  <c r="AJ347" i="1"/>
  <c r="AN347" i="1"/>
  <c r="AS347" i="1" s="1"/>
  <c r="BI363" i="1"/>
  <c r="AI363" i="1"/>
  <c r="AO363" i="1"/>
  <c r="AT363" i="1" s="1"/>
  <c r="AY363" i="1" s="1"/>
  <c r="BD363" i="1"/>
  <c r="AJ363" i="1"/>
  <c r="BC363" i="1"/>
  <c r="BH363" i="1"/>
  <c r="AN363" i="1"/>
  <c r="AS363" i="1" s="1"/>
  <c r="BI379" i="1"/>
  <c r="AI379" i="1"/>
  <c r="AO379" i="1"/>
  <c r="AT379" i="1" s="1"/>
  <c r="AY379" i="1" s="1"/>
  <c r="BD379" i="1"/>
  <c r="AJ379" i="1"/>
  <c r="AN379" i="1"/>
  <c r="AS379" i="1" s="1"/>
  <c r="BC379" i="1"/>
  <c r="BH379" i="1"/>
  <c r="AK399" i="1"/>
  <c r="AP399" i="1"/>
  <c r="AU399" i="1" s="1"/>
  <c r="AZ399" i="1" s="1"/>
  <c r="BE399" i="1"/>
  <c r="BI411" i="1"/>
  <c r="AI411" i="1"/>
  <c r="AO411" i="1"/>
  <c r="AT411" i="1" s="1"/>
  <c r="AY411" i="1" s="1"/>
  <c r="BD411" i="1"/>
  <c r="AJ411" i="1"/>
  <c r="AN411" i="1"/>
  <c r="AS411" i="1" s="1"/>
  <c r="BC411" i="1"/>
  <c r="BH411" i="1"/>
  <c r="AP21" i="1"/>
  <c r="AU21" i="1" s="1"/>
  <c r="AZ21" i="1" s="1"/>
  <c r="AK21" i="1"/>
  <c r="BE21" i="1"/>
  <c r="AP45" i="1"/>
  <c r="AU45" i="1" s="1"/>
  <c r="AZ45" i="1" s="1"/>
  <c r="BE45" i="1"/>
  <c r="AK45" i="1"/>
  <c r="AK65" i="1"/>
  <c r="AP65" i="1"/>
  <c r="AU65" i="1" s="1"/>
  <c r="AZ65" i="1" s="1"/>
  <c r="BE65" i="1"/>
  <c r="BE97" i="1"/>
  <c r="AP97" i="1"/>
  <c r="AU97" i="1" s="1"/>
  <c r="AZ97" i="1" s="1"/>
  <c r="AK97" i="1"/>
  <c r="AK117" i="1"/>
  <c r="AP117" i="1"/>
  <c r="AU117" i="1" s="1"/>
  <c r="AZ117" i="1" s="1"/>
  <c r="BE117" i="1"/>
  <c r="AK141" i="1"/>
  <c r="AP141" i="1"/>
  <c r="AU141" i="1" s="1"/>
  <c r="AZ141" i="1" s="1"/>
  <c r="BE141" i="1"/>
  <c r="AK161" i="1"/>
  <c r="BE161" i="1"/>
  <c r="AP161" i="1"/>
  <c r="AU161" i="1" s="1"/>
  <c r="AZ161" i="1" s="1"/>
  <c r="BE181" i="1"/>
  <c r="AK181" i="1"/>
  <c r="AP181" i="1"/>
  <c r="AU181" i="1" s="1"/>
  <c r="AZ181" i="1" s="1"/>
  <c r="AK205" i="1"/>
  <c r="AP205" i="1"/>
  <c r="AU205" i="1" s="1"/>
  <c r="AZ205" i="1" s="1"/>
  <c r="BE205" i="1"/>
  <c r="AK225" i="1"/>
  <c r="BE225" i="1"/>
  <c r="AP225" i="1"/>
  <c r="AU225" i="1" s="1"/>
  <c r="AZ225" i="1" s="1"/>
  <c r="AK245" i="1"/>
  <c r="AP245" i="1"/>
  <c r="AU245" i="1" s="1"/>
  <c r="AZ245" i="1" s="1"/>
  <c r="BE245" i="1"/>
  <c r="AK269" i="1"/>
  <c r="AP269" i="1"/>
  <c r="AU269" i="1" s="1"/>
  <c r="AZ269" i="1" s="1"/>
  <c r="BE269" i="1"/>
  <c r="AK289" i="1"/>
  <c r="BE289" i="1"/>
  <c r="AP289" i="1"/>
  <c r="AU289" i="1" s="1"/>
  <c r="AZ289" i="1" s="1"/>
  <c r="AP309" i="1"/>
  <c r="AU309" i="1" s="1"/>
  <c r="AZ309" i="1" s="1"/>
  <c r="BE309" i="1"/>
  <c r="AK309" i="1"/>
  <c r="AK333" i="1"/>
  <c r="AP333" i="1"/>
  <c r="AU333" i="1" s="1"/>
  <c r="AZ333" i="1" s="1"/>
  <c r="BE333" i="1"/>
  <c r="AP353" i="1"/>
  <c r="AU353" i="1" s="1"/>
  <c r="AZ353" i="1" s="1"/>
  <c r="BE353" i="1"/>
  <c r="AK353" i="1"/>
  <c r="AK365" i="1"/>
  <c r="BE365" i="1"/>
  <c r="AP365" i="1"/>
  <c r="AU365" i="1" s="1"/>
  <c r="AZ365" i="1" s="1"/>
  <c r="AK397" i="1"/>
  <c r="BE397" i="1"/>
  <c r="AP397" i="1"/>
  <c r="AU397" i="1" s="1"/>
  <c r="AZ397" i="1" s="1"/>
  <c r="AK417" i="1"/>
  <c r="AP417" i="1"/>
  <c r="AU417" i="1" s="1"/>
  <c r="AZ417" i="1" s="1"/>
  <c r="BE417" i="1"/>
  <c r="AK265" i="1"/>
  <c r="AP265" i="1"/>
  <c r="AU265" i="1" s="1"/>
  <c r="AZ265" i="1" s="1"/>
  <c r="BE265" i="1"/>
  <c r="AP14" i="1"/>
  <c r="AU14" i="1" s="1"/>
  <c r="AZ14" i="1" s="1"/>
  <c r="BE14" i="1"/>
  <c r="AK14" i="1"/>
  <c r="AK34" i="1"/>
  <c r="AP34" i="1"/>
  <c r="AU34" i="1" s="1"/>
  <c r="AZ34" i="1" s="1"/>
  <c r="BE34" i="1"/>
  <c r="BE54" i="1"/>
  <c r="AK54" i="1"/>
  <c r="AP54" i="1"/>
  <c r="AU54" i="1" s="1"/>
  <c r="AZ54" i="1" s="1"/>
  <c r="AP78" i="1"/>
  <c r="AU78" i="1" s="1"/>
  <c r="AZ78" i="1" s="1"/>
  <c r="BE78" i="1"/>
  <c r="AK78" i="1"/>
  <c r="AK98" i="1"/>
  <c r="AP98" i="1"/>
  <c r="AU98" i="1" s="1"/>
  <c r="AZ98" i="1" s="1"/>
  <c r="BE98" i="1"/>
  <c r="AK118" i="1"/>
  <c r="BE118" i="1"/>
  <c r="AP118" i="1"/>
  <c r="AU118" i="1" s="1"/>
  <c r="AZ118" i="1" s="1"/>
  <c r="BE142" i="1"/>
  <c r="AP142" i="1"/>
  <c r="AU142" i="1" s="1"/>
  <c r="AZ142" i="1" s="1"/>
  <c r="AK142" i="1"/>
  <c r="AK162" i="1"/>
  <c r="AP162" i="1"/>
  <c r="AU162" i="1" s="1"/>
  <c r="AZ162" i="1" s="1"/>
  <c r="BE162" i="1"/>
  <c r="AP182" i="1"/>
  <c r="AU182" i="1" s="1"/>
  <c r="AZ182" i="1" s="1"/>
  <c r="BE182" i="1"/>
  <c r="AK182" i="1"/>
  <c r="AP206" i="1"/>
  <c r="AU206" i="1" s="1"/>
  <c r="AZ206" i="1" s="1"/>
  <c r="BE206" i="1"/>
  <c r="AK206" i="1"/>
  <c r="BE226" i="1"/>
  <c r="AK226" i="1"/>
  <c r="AP226" i="1"/>
  <c r="AU226" i="1" s="1"/>
  <c r="AZ226" i="1" s="1"/>
  <c r="AK246" i="1"/>
  <c r="BE246" i="1"/>
  <c r="AP246" i="1"/>
  <c r="AU246" i="1" s="1"/>
  <c r="AZ246" i="1" s="1"/>
  <c r="AK270" i="1"/>
  <c r="BE270" i="1"/>
  <c r="AP270" i="1"/>
  <c r="AU270" i="1" s="1"/>
  <c r="AZ270" i="1" s="1"/>
  <c r="BE290" i="1"/>
  <c r="AP290" i="1"/>
  <c r="AU290" i="1" s="1"/>
  <c r="AZ290" i="1" s="1"/>
  <c r="AK290" i="1"/>
  <c r="BE302" i="1"/>
  <c r="AP302" i="1"/>
  <c r="AU302" i="1" s="1"/>
  <c r="AZ302" i="1" s="1"/>
  <c r="AK302" i="1"/>
  <c r="AK322" i="1"/>
  <c r="AP322" i="1"/>
  <c r="AU322" i="1" s="1"/>
  <c r="AZ322" i="1" s="1"/>
  <c r="BE322" i="1"/>
  <c r="AK342" i="1"/>
  <c r="BE342" i="1"/>
  <c r="AP342" i="1"/>
  <c r="AU342" i="1" s="1"/>
  <c r="AZ342" i="1" s="1"/>
  <c r="AP374" i="1"/>
  <c r="AU374" i="1" s="1"/>
  <c r="AZ374" i="1" s="1"/>
  <c r="BE374" i="1"/>
  <c r="AK374" i="1"/>
  <c r="AP398" i="1"/>
  <c r="AU398" i="1" s="1"/>
  <c r="AZ398" i="1" s="1"/>
  <c r="BE398" i="1"/>
  <c r="AK398" i="1"/>
  <c r="AK418" i="1"/>
  <c r="AP418" i="1"/>
  <c r="AU418" i="1" s="1"/>
  <c r="AZ418" i="1" s="1"/>
  <c r="BE418" i="1"/>
  <c r="AI408" i="1"/>
  <c r="BI408" i="1"/>
  <c r="AJ408" i="1"/>
  <c r="AN408" i="1"/>
  <c r="AS408" i="1" s="1"/>
  <c r="BH408" i="1"/>
  <c r="AO408" i="1"/>
  <c r="AT408" i="1" s="1"/>
  <c r="AY408" i="1" s="1"/>
  <c r="BC408" i="1"/>
  <c r="BD408" i="1"/>
  <c r="AI392" i="1"/>
  <c r="BI392" i="1"/>
  <c r="AJ392" i="1"/>
  <c r="AN392" i="1"/>
  <c r="AS392" i="1" s="1"/>
  <c r="BH392" i="1"/>
  <c r="AO392" i="1"/>
  <c r="AT392" i="1" s="1"/>
  <c r="AY392" i="1" s="1"/>
  <c r="BC392" i="1"/>
  <c r="BD392" i="1"/>
  <c r="AQ42" i="1"/>
  <c r="AV42" i="1" s="1"/>
  <c r="BA42" i="1" s="1"/>
  <c r="AL42" i="1"/>
  <c r="BF42" i="1"/>
  <c r="BK42" i="1"/>
  <c r="BL42" i="1"/>
  <c r="AQ189" i="1"/>
  <c r="AV189" i="1" s="1"/>
  <c r="BA189" i="1" s="1"/>
  <c r="BF189" i="1"/>
  <c r="AL189" i="1"/>
  <c r="BL189" i="1"/>
  <c r="BK189" i="1"/>
  <c r="AL265" i="1"/>
  <c r="AQ265" i="1"/>
  <c r="AV265" i="1" s="1"/>
  <c r="BA265" i="1" s="1"/>
  <c r="BF265" i="1"/>
  <c r="BK265" i="1"/>
  <c r="BL265" i="1"/>
  <c r="AL321" i="1"/>
  <c r="AQ321" i="1"/>
  <c r="AV321" i="1" s="1"/>
  <c r="BA321" i="1" s="1"/>
  <c r="BF321" i="1"/>
  <c r="BL321" i="1"/>
  <c r="BK321" i="1"/>
  <c r="AL369" i="1"/>
  <c r="AQ369" i="1"/>
  <c r="AV369" i="1" s="1"/>
  <c r="BA369" i="1" s="1"/>
  <c r="BF369" i="1"/>
  <c r="BL369" i="1"/>
  <c r="BK369" i="1"/>
  <c r="AL401" i="1"/>
  <c r="AQ401" i="1"/>
  <c r="AV401" i="1" s="1"/>
  <c r="BA401" i="1" s="1"/>
  <c r="BF401" i="1"/>
  <c r="BL401" i="1"/>
  <c r="BK401" i="1"/>
  <c r="AQ417" i="1"/>
  <c r="AV417" i="1" s="1"/>
  <c r="BA417" i="1" s="1"/>
  <c r="BF417" i="1"/>
  <c r="AL417" i="1"/>
  <c r="BK417" i="1"/>
  <c r="BL417" i="1"/>
  <c r="AR9" i="1"/>
  <c r="AW9" i="1" s="1"/>
  <c r="BB9" i="1" s="1"/>
  <c r="BG9" i="1"/>
  <c r="AM9" i="1"/>
  <c r="BD25" i="1"/>
  <c r="BH25" i="1"/>
  <c r="AI25" i="1"/>
  <c r="AO25" i="1"/>
  <c r="AT25" i="1" s="1"/>
  <c r="AY25" i="1" s="1"/>
  <c r="BC25" i="1"/>
  <c r="AN25" i="1"/>
  <c r="AS25" i="1" s="1"/>
  <c r="AJ25" i="1"/>
  <c r="BI25" i="1"/>
  <c r="AL45" i="1"/>
  <c r="AQ45" i="1"/>
  <c r="AV45" i="1" s="1"/>
  <c r="BA45" i="1" s="1"/>
  <c r="BF45" i="1"/>
  <c r="BL45" i="1"/>
  <c r="BK45" i="1"/>
  <c r="AR61" i="1"/>
  <c r="AW61" i="1" s="1"/>
  <c r="BB61" i="1" s="1"/>
  <c r="BG61" i="1"/>
  <c r="AM61" i="1"/>
  <c r="BF81" i="1"/>
  <c r="AL81" i="1"/>
  <c r="AQ81" i="1"/>
  <c r="AV81" i="1" s="1"/>
  <c r="BA81" i="1" s="1"/>
  <c r="BL81" i="1"/>
  <c r="BK81" i="1"/>
  <c r="AM97" i="1"/>
  <c r="BG97" i="1"/>
  <c r="AR97" i="1"/>
  <c r="AW97" i="1" s="1"/>
  <c r="BB97" i="1" s="1"/>
  <c r="AL109" i="1"/>
  <c r="BF109" i="1"/>
  <c r="AQ109" i="1"/>
  <c r="AV109" i="1" s="1"/>
  <c r="BA109" i="1" s="1"/>
  <c r="BL109" i="1"/>
  <c r="BK109" i="1"/>
  <c r="BG153" i="1"/>
  <c r="AM153" i="1"/>
  <c r="AR153" i="1"/>
  <c r="AW153" i="1" s="1"/>
  <c r="BB153" i="1" s="1"/>
  <c r="AR249" i="1"/>
  <c r="AW249" i="1" s="1"/>
  <c r="BB249" i="1" s="1"/>
  <c r="BG249" i="1"/>
  <c r="AM249" i="1"/>
  <c r="AM313" i="1"/>
  <c r="AR313" i="1"/>
  <c r="AW313" i="1" s="1"/>
  <c r="BB313" i="1" s="1"/>
  <c r="BG313" i="1"/>
  <c r="AM377" i="1"/>
  <c r="AR377" i="1"/>
  <c r="AW377" i="1" s="1"/>
  <c r="BB377" i="1" s="1"/>
  <c r="BG377" i="1"/>
  <c r="AQ147" i="1"/>
  <c r="AV147" i="1" s="1"/>
  <c r="BA147" i="1" s="1"/>
  <c r="AL147" i="1"/>
  <c r="BF147" i="1"/>
  <c r="BK147" i="1"/>
  <c r="BL147" i="1"/>
  <c r="AL227" i="1"/>
  <c r="AQ227" i="1"/>
  <c r="AV227" i="1" s="1"/>
  <c r="BA227" i="1" s="1"/>
  <c r="BF227" i="1"/>
  <c r="BK227" i="1"/>
  <c r="BL227" i="1"/>
  <c r="AQ267" i="1"/>
  <c r="AV267" i="1" s="1"/>
  <c r="BA267" i="1" s="1"/>
  <c r="BF267" i="1"/>
  <c r="BK267" i="1"/>
  <c r="BL267" i="1"/>
  <c r="AL267" i="1"/>
  <c r="BK311" i="1"/>
  <c r="BL311" i="1"/>
  <c r="AL311" i="1"/>
  <c r="BF311" i="1"/>
  <c r="AQ311" i="1"/>
  <c r="AV311" i="1" s="1"/>
  <c r="BA311" i="1" s="1"/>
  <c r="AQ368" i="1"/>
  <c r="AV368" i="1" s="1"/>
  <c r="BA368" i="1" s="1"/>
  <c r="BF368" i="1"/>
  <c r="BK368" i="1"/>
  <c r="BL368" i="1"/>
  <c r="AL368" i="1"/>
  <c r="AM32" i="1"/>
  <c r="BG32" i="1"/>
  <c r="AR32" i="1"/>
  <c r="AW32" i="1" s="1"/>
  <c r="BB32" i="1" s="1"/>
  <c r="AM76" i="1"/>
  <c r="BG76" i="1"/>
  <c r="AR76" i="1"/>
  <c r="AW76" i="1" s="1"/>
  <c r="BB76" i="1" s="1"/>
  <c r="BG116" i="1"/>
  <c r="AR116" i="1"/>
  <c r="AW116" i="1" s="1"/>
  <c r="BB116" i="1" s="1"/>
  <c r="AM116" i="1"/>
  <c r="AM160" i="1"/>
  <c r="AR160" i="1"/>
  <c r="AW160" i="1" s="1"/>
  <c r="BB160" i="1" s="1"/>
  <c r="BG160" i="1"/>
  <c r="BG224" i="1"/>
  <c r="AM224" i="1"/>
  <c r="AR224" i="1"/>
  <c r="AW224" i="1" s="1"/>
  <c r="BB224" i="1" s="1"/>
  <c r="AM268" i="1"/>
  <c r="AR268" i="1"/>
  <c r="AW268" i="1" s="1"/>
  <c r="BB268" i="1" s="1"/>
  <c r="BG268" i="1"/>
  <c r="AQ161" i="1"/>
  <c r="AV161" i="1" s="1"/>
  <c r="BA161" i="1" s="1"/>
  <c r="AL161" i="1"/>
  <c r="BF161" i="1"/>
  <c r="BL161" i="1"/>
  <c r="BK161" i="1"/>
  <c r="AL250" i="1"/>
  <c r="AQ250" i="1"/>
  <c r="AV250" i="1" s="1"/>
  <c r="BA250" i="1" s="1"/>
  <c r="BL250" i="1"/>
  <c r="BF250" i="1"/>
  <c r="BK250" i="1"/>
  <c r="AL314" i="1"/>
  <c r="BK314" i="1"/>
  <c r="AQ314" i="1"/>
  <c r="AV314" i="1" s="1"/>
  <c r="BA314" i="1" s="1"/>
  <c r="BL314" i="1"/>
  <c r="BF314" i="1"/>
  <c r="BF334" i="1"/>
  <c r="AQ334" i="1"/>
  <c r="AV334" i="1" s="1"/>
  <c r="BA334" i="1" s="1"/>
  <c r="BK334" i="1"/>
  <c r="AL334" i="1"/>
  <c r="BL334" i="1"/>
  <c r="AL366" i="1"/>
  <c r="AQ366" i="1"/>
  <c r="AV366" i="1" s="1"/>
  <c r="BA366" i="1" s="1"/>
  <c r="BF366" i="1"/>
  <c r="BK366" i="1"/>
  <c r="BL366" i="1"/>
  <c r="AL398" i="1"/>
  <c r="AQ398" i="1"/>
  <c r="AV398" i="1" s="1"/>
  <c r="BA398" i="1" s="1"/>
  <c r="BF398" i="1"/>
  <c r="BK398" i="1"/>
  <c r="BL398" i="1"/>
  <c r="AL18" i="1"/>
  <c r="BF18" i="1"/>
  <c r="AQ18" i="1"/>
  <c r="AV18" i="1" s="1"/>
  <c r="BA18" i="1" s="1"/>
  <c r="BL18" i="1"/>
  <c r="BK18" i="1"/>
  <c r="AQ34" i="1"/>
  <c r="AV34" i="1" s="1"/>
  <c r="BA34" i="1" s="1"/>
  <c r="BF34" i="1"/>
  <c r="AL34" i="1"/>
  <c r="BL34" i="1"/>
  <c r="BK34" i="1"/>
  <c r="AM58" i="1"/>
  <c r="AR58" i="1"/>
  <c r="AW58" i="1" s="1"/>
  <c r="BB58" i="1" s="1"/>
  <c r="BG58" i="1"/>
  <c r="AM74" i="1"/>
  <c r="AR74" i="1"/>
  <c r="AW74" i="1" s="1"/>
  <c r="BB74" i="1" s="1"/>
  <c r="BG74" i="1"/>
  <c r="AM90" i="1"/>
  <c r="AR90" i="1"/>
  <c r="AW90" i="1" s="1"/>
  <c r="BB90" i="1" s="1"/>
  <c r="BG90" i="1"/>
  <c r="BF98" i="1"/>
  <c r="AL98" i="1"/>
  <c r="AQ98" i="1"/>
  <c r="AV98" i="1" s="1"/>
  <c r="BA98" i="1" s="1"/>
  <c r="BL98" i="1"/>
  <c r="BK98" i="1"/>
  <c r="AL114" i="1"/>
  <c r="AQ114" i="1"/>
  <c r="AV114" i="1" s="1"/>
  <c r="BA114" i="1" s="1"/>
  <c r="BL114" i="1"/>
  <c r="BF114" i="1"/>
  <c r="BK114" i="1"/>
  <c r="AR126" i="1"/>
  <c r="AW126" i="1" s="1"/>
  <c r="BB126" i="1" s="1"/>
  <c r="AM126" i="1"/>
  <c r="BG126" i="1"/>
  <c r="AQ142" i="1"/>
  <c r="AV142" i="1" s="1"/>
  <c r="BA142" i="1" s="1"/>
  <c r="BF142" i="1"/>
  <c r="AL142" i="1"/>
  <c r="BK142" i="1"/>
  <c r="BL142" i="1"/>
  <c r="AK154" i="1"/>
  <c r="AP154" i="1"/>
  <c r="AU154" i="1" s="1"/>
  <c r="AZ154" i="1" s="1"/>
  <c r="BE154" i="1"/>
  <c r="AL178" i="1"/>
  <c r="AQ178" i="1"/>
  <c r="AV178" i="1" s="1"/>
  <c r="BA178" i="1" s="1"/>
  <c r="BF178" i="1"/>
  <c r="BL178" i="1"/>
  <c r="BK178" i="1"/>
  <c r="BG190" i="1"/>
  <c r="AM190" i="1"/>
  <c r="AR190" i="1"/>
  <c r="AW190" i="1" s="1"/>
  <c r="BB190" i="1" s="1"/>
  <c r="AL206" i="1"/>
  <c r="AQ206" i="1"/>
  <c r="AV206" i="1" s="1"/>
  <c r="BA206" i="1" s="1"/>
  <c r="BF206" i="1"/>
  <c r="BK206" i="1"/>
  <c r="BL206" i="1"/>
  <c r="AR250" i="1"/>
  <c r="AW250" i="1" s="1"/>
  <c r="BB250" i="1" s="1"/>
  <c r="BG250" i="1"/>
  <c r="AM250" i="1"/>
  <c r="AR314" i="1"/>
  <c r="AW314" i="1" s="1"/>
  <c r="BB314" i="1" s="1"/>
  <c r="BG314" i="1"/>
  <c r="AM314" i="1"/>
  <c r="AR378" i="1"/>
  <c r="AW378" i="1" s="1"/>
  <c r="BB378" i="1" s="1"/>
  <c r="BG378" i="1"/>
  <c r="AM378" i="1"/>
  <c r="BF107" i="1"/>
  <c r="AQ107" i="1"/>
  <c r="AV107" i="1" s="1"/>
  <c r="BA107" i="1" s="1"/>
  <c r="AL107" i="1"/>
  <c r="BK107" i="1"/>
  <c r="BL107" i="1"/>
  <c r="AL151" i="1"/>
  <c r="AQ151" i="1"/>
  <c r="AV151" i="1" s="1"/>
  <c r="BA151" i="1" s="1"/>
  <c r="BF151" i="1"/>
  <c r="BK151" i="1"/>
  <c r="BL151" i="1"/>
  <c r="AL187" i="1"/>
  <c r="AQ187" i="1"/>
  <c r="AV187" i="1" s="1"/>
  <c r="BA187" i="1" s="1"/>
  <c r="BF187" i="1"/>
  <c r="BK187" i="1"/>
  <c r="BL187" i="1"/>
  <c r="AQ243" i="1"/>
  <c r="AV243" i="1" s="1"/>
  <c r="BA243" i="1" s="1"/>
  <c r="BF243" i="1"/>
  <c r="BK243" i="1"/>
  <c r="BL243" i="1"/>
  <c r="AL243" i="1"/>
  <c r="BK303" i="1"/>
  <c r="BL303" i="1"/>
  <c r="AL303" i="1"/>
  <c r="BF303" i="1"/>
  <c r="AQ303" i="1"/>
  <c r="AV303" i="1" s="1"/>
  <c r="BA303" i="1" s="1"/>
  <c r="AL364" i="1"/>
  <c r="AQ364" i="1"/>
  <c r="AV364" i="1" s="1"/>
  <c r="BA364" i="1" s="1"/>
  <c r="BF364" i="1"/>
  <c r="BK364" i="1"/>
  <c r="AM364" i="1"/>
  <c r="BL364" i="1"/>
  <c r="AR28" i="1"/>
  <c r="AW28" i="1" s="1"/>
  <c r="BB28" i="1" s="1"/>
  <c r="AM28" i="1"/>
  <c r="BG28" i="1"/>
  <c r="AM68" i="1"/>
  <c r="BG68" i="1"/>
  <c r="AR68" i="1"/>
  <c r="AW68" i="1" s="1"/>
  <c r="BB68" i="1" s="1"/>
  <c r="AR120" i="1"/>
  <c r="AW120" i="1" s="1"/>
  <c r="BB120" i="1" s="1"/>
  <c r="AM120" i="1"/>
  <c r="BG120" i="1"/>
  <c r="AM164" i="1"/>
  <c r="AR164" i="1"/>
  <c r="AW164" i="1" s="1"/>
  <c r="BB164" i="1" s="1"/>
  <c r="BG164" i="1"/>
  <c r="AR208" i="1"/>
  <c r="AW208" i="1" s="1"/>
  <c r="BB208" i="1" s="1"/>
  <c r="BG208" i="1"/>
  <c r="AM208" i="1"/>
  <c r="AM248" i="1"/>
  <c r="AR248" i="1"/>
  <c r="AW248" i="1" s="1"/>
  <c r="BB248" i="1" s="1"/>
  <c r="BG248" i="1"/>
  <c r="AM288" i="1"/>
  <c r="AR288" i="1"/>
  <c r="AW288" i="1" s="1"/>
  <c r="BB288" i="1" s="1"/>
  <c r="BG288" i="1"/>
  <c r="AM376" i="1"/>
  <c r="AR376" i="1"/>
  <c r="AW376" i="1" s="1"/>
  <c r="BB376" i="1" s="1"/>
  <c r="BG376" i="1"/>
  <c r="AR420" i="1"/>
  <c r="AW420" i="1" s="1"/>
  <c r="BB420" i="1" s="1"/>
  <c r="BG420" i="1"/>
  <c r="AM420" i="1"/>
  <c r="AL420" i="1"/>
  <c r="AQ420" i="1"/>
  <c r="AV420" i="1" s="1"/>
  <c r="BA420" i="1" s="1"/>
  <c r="AL149" i="1"/>
  <c r="AQ149" i="1"/>
  <c r="AV149" i="1" s="1"/>
  <c r="BA149" i="1" s="1"/>
  <c r="BF149" i="1"/>
  <c r="BL149" i="1"/>
  <c r="BK149" i="1"/>
  <c r="AQ213" i="1"/>
  <c r="AV213" i="1" s="1"/>
  <c r="BA213" i="1" s="1"/>
  <c r="BF213" i="1"/>
  <c r="AL213" i="1"/>
  <c r="BL213" i="1"/>
  <c r="BK213" i="1"/>
  <c r="AL277" i="1"/>
  <c r="AQ277" i="1"/>
  <c r="AV277" i="1" s="1"/>
  <c r="BA277" i="1" s="1"/>
  <c r="BF277" i="1"/>
  <c r="BL277" i="1"/>
  <c r="BK277" i="1"/>
  <c r="AL327" i="1"/>
  <c r="AQ327" i="1"/>
  <c r="AV327" i="1" s="1"/>
  <c r="BA327" i="1" s="1"/>
  <c r="BF327" i="1"/>
  <c r="BK327" i="1"/>
  <c r="BL327" i="1"/>
  <c r="AQ375" i="1"/>
  <c r="AV375" i="1" s="1"/>
  <c r="BA375" i="1" s="1"/>
  <c r="BF375" i="1"/>
  <c r="BK375" i="1"/>
  <c r="BL375" i="1"/>
  <c r="AL375" i="1"/>
  <c r="AM375" i="1"/>
  <c r="AQ407" i="1"/>
  <c r="AV407" i="1" s="1"/>
  <c r="BA407" i="1" s="1"/>
  <c r="BF407" i="1"/>
  <c r="BK407" i="1"/>
  <c r="BL407" i="1"/>
  <c r="AL407" i="1"/>
  <c r="AM407" i="1"/>
  <c r="BF423" i="1"/>
  <c r="AQ423" i="1"/>
  <c r="AV423" i="1" s="1"/>
  <c r="BA423" i="1" s="1"/>
  <c r="BK423" i="1"/>
  <c r="BL423" i="1"/>
  <c r="AL423" i="1"/>
  <c r="AR11" i="1"/>
  <c r="AW11" i="1" s="1"/>
  <c r="BB11" i="1" s="1"/>
  <c r="BG11" i="1"/>
  <c r="AM11" i="1"/>
  <c r="AL39" i="1"/>
  <c r="BF39" i="1"/>
  <c r="AQ39" i="1"/>
  <c r="AV39" i="1" s="1"/>
  <c r="BA39" i="1" s="1"/>
  <c r="BK39" i="1"/>
  <c r="BL39" i="1"/>
  <c r="AM59" i="1"/>
  <c r="BG59" i="1"/>
  <c r="AR59" i="1"/>
  <c r="AW59" i="1" s="1"/>
  <c r="BB59" i="1" s="1"/>
  <c r="AL103" i="1"/>
  <c r="AQ103" i="1"/>
  <c r="AV103" i="1" s="1"/>
  <c r="BA103" i="1" s="1"/>
  <c r="BF103" i="1"/>
  <c r="BK103" i="1"/>
  <c r="BL103" i="1"/>
  <c r="AL159" i="1"/>
  <c r="AQ159" i="1"/>
  <c r="AV159" i="1" s="1"/>
  <c r="BA159" i="1" s="1"/>
  <c r="BF159" i="1"/>
  <c r="BK159" i="1"/>
  <c r="BL159" i="1"/>
  <c r="AL223" i="1"/>
  <c r="AQ223" i="1"/>
  <c r="AV223" i="1" s="1"/>
  <c r="BA223" i="1" s="1"/>
  <c r="BF223" i="1"/>
  <c r="BK223" i="1"/>
  <c r="BL223" i="1"/>
  <c r="AQ279" i="1"/>
  <c r="AV279" i="1" s="1"/>
  <c r="BA279" i="1" s="1"/>
  <c r="BF279" i="1"/>
  <c r="BK279" i="1"/>
  <c r="BL279" i="1"/>
  <c r="AL279" i="1"/>
  <c r="BF24" i="1"/>
  <c r="AQ24" i="1"/>
  <c r="AV24" i="1" s="1"/>
  <c r="BA24" i="1" s="1"/>
  <c r="AL24" i="1"/>
  <c r="BK24" i="1"/>
  <c r="BL24" i="1"/>
  <c r="AQ88" i="1"/>
  <c r="AV88" i="1" s="1"/>
  <c r="BA88" i="1" s="1"/>
  <c r="BF88" i="1"/>
  <c r="AL88" i="1"/>
  <c r="BK88" i="1"/>
  <c r="BL88" i="1"/>
  <c r="BF148" i="1"/>
  <c r="AQ148" i="1"/>
  <c r="AV148" i="1" s="1"/>
  <c r="BA148" i="1" s="1"/>
  <c r="AL148" i="1"/>
  <c r="BK148" i="1"/>
  <c r="BL148" i="1"/>
  <c r="BF200" i="1"/>
  <c r="AQ200" i="1"/>
  <c r="AV200" i="1" s="1"/>
  <c r="BA200" i="1" s="1"/>
  <c r="AL200" i="1"/>
  <c r="BK200" i="1"/>
  <c r="BL200" i="1"/>
  <c r="AQ308" i="1"/>
  <c r="AV308" i="1" s="1"/>
  <c r="BA308" i="1" s="1"/>
  <c r="BF308" i="1"/>
  <c r="BK308" i="1"/>
  <c r="AL308" i="1"/>
  <c r="BL308" i="1"/>
  <c r="BF15" i="1"/>
  <c r="AL15" i="1"/>
  <c r="AQ15" i="1"/>
  <c r="AV15" i="1" s="1"/>
  <c r="BA15" i="1" s="1"/>
  <c r="BK15" i="1"/>
  <c r="BL15" i="1"/>
  <c r="AL286" i="1"/>
  <c r="AQ286" i="1"/>
  <c r="AV286" i="1" s="1"/>
  <c r="BA286" i="1" s="1"/>
  <c r="BK286" i="1"/>
  <c r="BL286" i="1"/>
  <c r="BF286" i="1"/>
  <c r="AL270" i="1"/>
  <c r="AQ270" i="1"/>
  <c r="AV270" i="1" s="1"/>
  <c r="BA270" i="1" s="1"/>
  <c r="BK270" i="1"/>
  <c r="BF270" i="1"/>
  <c r="BL270" i="1"/>
  <c r="BG213" i="1"/>
  <c r="BF275" i="1"/>
  <c r="AR407" i="1"/>
  <c r="AW407" i="1" s="1"/>
  <c r="BB407" i="1" s="1"/>
  <c r="AM419" i="1"/>
  <c r="BL74" i="1"/>
  <c r="AM214" i="1"/>
  <c r="AM254" i="1"/>
  <c r="BG414" i="1"/>
  <c r="BK420" i="1"/>
  <c r="BG289" i="1"/>
  <c r="AM53" i="1"/>
  <c r="BG69" i="1"/>
  <c r="BG209" i="1"/>
  <c r="AM225" i="1"/>
  <c r="BG257" i="1"/>
  <c r="AR289" i="1"/>
  <c r="AW289" i="1" s="1"/>
  <c r="BB289" i="1" s="1"/>
  <c r="AR321" i="1"/>
  <c r="AW321" i="1" s="1"/>
  <c r="BB321" i="1" s="1"/>
  <c r="AQ58" i="1"/>
  <c r="AV58" i="1" s="1"/>
  <c r="BA58" i="1" s="1"/>
  <c r="AM230" i="1"/>
  <c r="BD10" i="1"/>
  <c r="BH10" i="1"/>
  <c r="AI10" i="1"/>
  <c r="BI10" i="1"/>
  <c r="AJ10" i="1"/>
  <c r="AN10" i="1"/>
  <c r="AS10" i="1" s="1"/>
  <c r="AO10" i="1"/>
  <c r="AT10" i="1" s="1"/>
  <c r="AY10" i="1" s="1"/>
  <c r="BC10" i="1"/>
  <c r="AJ26" i="1"/>
  <c r="AN26" i="1"/>
  <c r="AS26" i="1" s="1"/>
  <c r="AO26" i="1"/>
  <c r="AT26" i="1" s="1"/>
  <c r="AY26" i="1" s="1"/>
  <c r="BC26" i="1"/>
  <c r="BI26" i="1"/>
  <c r="AI26" i="1"/>
  <c r="BH26" i="1"/>
  <c r="BD26" i="1"/>
  <c r="AI42" i="1"/>
  <c r="BC42" i="1"/>
  <c r="AJ42" i="1"/>
  <c r="AO42" i="1"/>
  <c r="AT42" i="1" s="1"/>
  <c r="AY42" i="1" s="1"/>
  <c r="BH42" i="1"/>
  <c r="BI42" i="1"/>
  <c r="AN42" i="1"/>
  <c r="AS42" i="1" s="1"/>
  <c r="BD42" i="1"/>
  <c r="AO58" i="1"/>
  <c r="AT58" i="1" s="1"/>
  <c r="AY58" i="1" s="1"/>
  <c r="BI58" i="1"/>
  <c r="BH58" i="1"/>
  <c r="AI58" i="1"/>
  <c r="AJ58" i="1"/>
  <c r="BC58" i="1"/>
  <c r="AN58" i="1"/>
  <c r="AS58" i="1" s="1"/>
  <c r="BD58" i="1"/>
  <c r="BD74" i="1"/>
  <c r="BH74" i="1"/>
  <c r="BC74" i="1"/>
  <c r="BI74" i="1"/>
  <c r="AI74" i="1"/>
  <c r="AO74" i="1"/>
  <c r="AT74" i="1" s="1"/>
  <c r="AY74" i="1" s="1"/>
  <c r="AJ74" i="1"/>
  <c r="AN74" i="1"/>
  <c r="AS74" i="1" s="1"/>
  <c r="AO90" i="1"/>
  <c r="AT90" i="1" s="1"/>
  <c r="AY90" i="1" s="1"/>
  <c r="BD90" i="1"/>
  <c r="BH90" i="1"/>
  <c r="AI90" i="1"/>
  <c r="AN90" i="1"/>
  <c r="AS90" i="1" s="1"/>
  <c r="AJ90" i="1"/>
  <c r="BC90" i="1"/>
  <c r="BI90" i="1"/>
  <c r="AO106" i="1"/>
  <c r="AT106" i="1" s="1"/>
  <c r="AY106" i="1" s="1"/>
  <c r="BD106" i="1"/>
  <c r="BH106" i="1"/>
  <c r="AJ106" i="1"/>
  <c r="BI106" i="1"/>
  <c r="AN106" i="1"/>
  <c r="AS106" i="1" s="1"/>
  <c r="BC106" i="1"/>
  <c r="AI106" i="1"/>
  <c r="AJ122" i="1"/>
  <c r="AN122" i="1"/>
  <c r="AS122" i="1" s="1"/>
  <c r="BH122" i="1"/>
  <c r="AI122" i="1"/>
  <c r="BD122" i="1"/>
  <c r="AO122" i="1"/>
  <c r="AT122" i="1" s="1"/>
  <c r="AY122" i="1" s="1"/>
  <c r="BI122" i="1"/>
  <c r="BC122" i="1"/>
  <c r="AI138" i="1"/>
  <c r="AJ138" i="1"/>
  <c r="AO138" i="1"/>
  <c r="AT138" i="1" s="1"/>
  <c r="AY138" i="1" s="1"/>
  <c r="BC138" i="1"/>
  <c r="BH138" i="1"/>
  <c r="AN138" i="1"/>
  <c r="AS138" i="1" s="1"/>
  <c r="BD138" i="1"/>
  <c r="BI138" i="1"/>
  <c r="AI154" i="1"/>
  <c r="BD154" i="1"/>
  <c r="BH154" i="1"/>
  <c r="AO154" i="1"/>
  <c r="AT154" i="1" s="1"/>
  <c r="AY154" i="1" s="1"/>
  <c r="BI154" i="1"/>
  <c r="AJ154" i="1"/>
  <c r="BC154" i="1"/>
  <c r="AN154" i="1"/>
  <c r="AS154" i="1" s="1"/>
  <c r="AI170" i="1"/>
  <c r="BI170" i="1"/>
  <c r="AN170" i="1"/>
  <c r="AS170" i="1" s="1"/>
  <c r="AO170" i="1"/>
  <c r="AT170" i="1" s="1"/>
  <c r="AY170" i="1" s="1"/>
  <c r="BC170" i="1"/>
  <c r="BH170" i="1"/>
  <c r="BD170" i="1"/>
  <c r="AJ170" i="1"/>
  <c r="BI186" i="1"/>
  <c r="AI186" i="1"/>
  <c r="AN186" i="1"/>
  <c r="AS186" i="1" s="1"/>
  <c r="BC186" i="1"/>
  <c r="BH186" i="1"/>
  <c r="BJ186" i="1" s="1"/>
  <c r="BD186" i="1"/>
  <c r="AO186" i="1"/>
  <c r="AT186" i="1" s="1"/>
  <c r="AY186" i="1" s="1"/>
  <c r="AJ186" i="1"/>
  <c r="BI202" i="1"/>
  <c r="AJ202" i="1"/>
  <c r="AO202" i="1"/>
  <c r="AT202" i="1" s="1"/>
  <c r="AY202" i="1" s="1"/>
  <c r="BC202" i="1"/>
  <c r="BH202" i="1"/>
  <c r="BJ202" i="1" s="1"/>
  <c r="BD202" i="1"/>
  <c r="AI202" i="1"/>
  <c r="AN202" i="1"/>
  <c r="AS202" i="1" s="1"/>
  <c r="AI218" i="1"/>
  <c r="BD218" i="1"/>
  <c r="BH218" i="1"/>
  <c r="AJ218" i="1"/>
  <c r="AN218" i="1"/>
  <c r="AS218" i="1" s="1"/>
  <c r="BI218" i="1"/>
  <c r="BC218" i="1"/>
  <c r="AO218" i="1"/>
  <c r="AT218" i="1" s="1"/>
  <c r="AY218" i="1" s="1"/>
  <c r="AJ234" i="1"/>
  <c r="AN234" i="1"/>
  <c r="AS234" i="1" s="1"/>
  <c r="BC234" i="1"/>
  <c r="AO234" i="1"/>
  <c r="AT234" i="1" s="1"/>
  <c r="AY234" i="1" s="1"/>
  <c r="BD234" i="1"/>
  <c r="BH234" i="1"/>
  <c r="BI234" i="1"/>
  <c r="AI234" i="1"/>
  <c r="AJ250" i="1"/>
  <c r="AN250" i="1"/>
  <c r="AS250" i="1" s="1"/>
  <c r="BC250" i="1"/>
  <c r="AO250" i="1"/>
  <c r="AT250" i="1" s="1"/>
  <c r="AY250" i="1" s="1"/>
  <c r="BD250" i="1"/>
  <c r="BH250" i="1"/>
  <c r="BI250" i="1"/>
  <c r="AI250" i="1"/>
  <c r="AJ266" i="1"/>
  <c r="AN266" i="1"/>
  <c r="AS266" i="1" s="1"/>
  <c r="BC266" i="1"/>
  <c r="AO266" i="1"/>
  <c r="AT266" i="1" s="1"/>
  <c r="AY266" i="1" s="1"/>
  <c r="BD266" i="1"/>
  <c r="BH266" i="1"/>
  <c r="BI266" i="1"/>
  <c r="AI266" i="1"/>
  <c r="AJ282" i="1"/>
  <c r="AN282" i="1"/>
  <c r="AS282" i="1" s="1"/>
  <c r="BC282" i="1"/>
  <c r="AO282" i="1"/>
  <c r="AT282" i="1" s="1"/>
  <c r="AY282" i="1" s="1"/>
  <c r="BD282" i="1"/>
  <c r="BH282" i="1"/>
  <c r="BI282" i="1"/>
  <c r="AI282" i="1"/>
  <c r="AJ298" i="1"/>
  <c r="AN298" i="1"/>
  <c r="AS298" i="1" s="1"/>
  <c r="BC298" i="1"/>
  <c r="BD298" i="1"/>
  <c r="BI298" i="1"/>
  <c r="BH298" i="1"/>
  <c r="AI298" i="1"/>
  <c r="AO298" i="1"/>
  <c r="AT298" i="1" s="1"/>
  <c r="AY298" i="1" s="1"/>
  <c r="AO314" i="1"/>
  <c r="AT314" i="1" s="1"/>
  <c r="AY314" i="1" s="1"/>
  <c r="BD314" i="1"/>
  <c r="BH314" i="1"/>
  <c r="BI314" i="1"/>
  <c r="AJ314" i="1"/>
  <c r="AN314" i="1"/>
  <c r="AS314" i="1" s="1"/>
  <c r="AI314" i="1"/>
  <c r="BC314" i="1"/>
  <c r="AO330" i="1"/>
  <c r="AT330" i="1" s="1"/>
  <c r="AY330" i="1" s="1"/>
  <c r="BC330" i="1"/>
  <c r="BH330" i="1"/>
  <c r="AN330" i="1"/>
  <c r="AS330" i="1" s="1"/>
  <c r="BI330" i="1"/>
  <c r="AJ330" i="1"/>
  <c r="BD330" i="1"/>
  <c r="AI330" i="1"/>
  <c r="AJ346" i="1"/>
  <c r="AN346" i="1"/>
  <c r="AS346" i="1" s="1"/>
  <c r="AO346" i="1"/>
  <c r="AT346" i="1" s="1"/>
  <c r="AY346" i="1" s="1"/>
  <c r="BC346" i="1"/>
  <c r="BD346" i="1"/>
  <c r="AI346" i="1"/>
  <c r="BH346" i="1"/>
  <c r="BI346" i="1"/>
  <c r="AJ362" i="1"/>
  <c r="AN362" i="1"/>
  <c r="AS362" i="1" s="1"/>
  <c r="AO362" i="1"/>
  <c r="AT362" i="1" s="1"/>
  <c r="AY362" i="1" s="1"/>
  <c r="BC362" i="1"/>
  <c r="BD362" i="1"/>
  <c r="AI362" i="1"/>
  <c r="BH362" i="1"/>
  <c r="BI362" i="1"/>
  <c r="AJ378" i="1"/>
  <c r="AN378" i="1"/>
  <c r="AS378" i="1" s="1"/>
  <c r="AO378" i="1"/>
  <c r="AT378" i="1" s="1"/>
  <c r="AY378" i="1" s="1"/>
  <c r="BC378" i="1"/>
  <c r="BD378" i="1"/>
  <c r="AI378" i="1"/>
  <c r="BH378" i="1"/>
  <c r="BI378" i="1"/>
  <c r="AJ394" i="1"/>
  <c r="AN394" i="1"/>
  <c r="AS394" i="1" s="1"/>
  <c r="AO394" i="1"/>
  <c r="AT394" i="1" s="1"/>
  <c r="AY394" i="1" s="1"/>
  <c r="BC394" i="1"/>
  <c r="BD394" i="1"/>
  <c r="AI394" i="1"/>
  <c r="BH394" i="1"/>
  <c r="BI394" i="1"/>
  <c r="AJ410" i="1"/>
  <c r="AN410" i="1"/>
  <c r="AS410" i="1" s="1"/>
  <c r="AO410" i="1"/>
  <c r="AT410" i="1" s="1"/>
  <c r="AY410" i="1" s="1"/>
  <c r="BC410" i="1"/>
  <c r="BD410" i="1"/>
  <c r="AI410" i="1"/>
  <c r="BH410" i="1"/>
  <c r="BI410" i="1"/>
  <c r="AP8" i="1"/>
  <c r="AU8" i="1" s="1"/>
  <c r="AZ8" i="1" s="1"/>
  <c r="BE8" i="1"/>
  <c r="AK8" i="1"/>
  <c r="AK24" i="1"/>
  <c r="BE24" i="1"/>
  <c r="AP24" i="1"/>
  <c r="AU24" i="1" s="1"/>
  <c r="AZ24" i="1" s="1"/>
  <c r="AP40" i="1"/>
  <c r="AU40" i="1" s="1"/>
  <c r="AZ40" i="1" s="1"/>
  <c r="AK40" i="1"/>
  <c r="BE40" i="1"/>
  <c r="AP56" i="1"/>
  <c r="AU56" i="1" s="1"/>
  <c r="AZ56" i="1" s="1"/>
  <c r="BE56" i="1"/>
  <c r="AK56" i="1"/>
  <c r="AK72" i="1"/>
  <c r="AP72" i="1"/>
  <c r="AU72" i="1" s="1"/>
  <c r="AZ72" i="1" s="1"/>
  <c r="BE72" i="1"/>
  <c r="BE88" i="1"/>
  <c r="AK88" i="1"/>
  <c r="AP88" i="1"/>
  <c r="AU88" i="1" s="1"/>
  <c r="AZ88" i="1" s="1"/>
  <c r="AK104" i="1"/>
  <c r="AP104" i="1"/>
  <c r="AU104" i="1" s="1"/>
  <c r="AZ104" i="1" s="1"/>
  <c r="BE104" i="1"/>
  <c r="AP120" i="1"/>
  <c r="AU120" i="1" s="1"/>
  <c r="AZ120" i="1" s="1"/>
  <c r="AK120" i="1"/>
  <c r="BE120" i="1"/>
  <c r="AP136" i="1"/>
  <c r="AU136" i="1" s="1"/>
  <c r="AZ136" i="1" s="1"/>
  <c r="BE136" i="1"/>
  <c r="AK136" i="1"/>
  <c r="AK152" i="1"/>
  <c r="AP152" i="1"/>
  <c r="AU152" i="1" s="1"/>
  <c r="AZ152" i="1" s="1"/>
  <c r="BE152" i="1"/>
  <c r="AK168" i="1"/>
  <c r="BE168" i="1"/>
  <c r="AP168" i="1"/>
  <c r="AU168" i="1" s="1"/>
  <c r="AZ168" i="1" s="1"/>
  <c r="BE184" i="1"/>
  <c r="AP184" i="1"/>
  <c r="AU184" i="1" s="1"/>
  <c r="AZ184" i="1" s="1"/>
  <c r="AK184" i="1"/>
  <c r="BE200" i="1"/>
  <c r="AK200" i="1"/>
  <c r="AP200" i="1"/>
  <c r="AU200" i="1" s="1"/>
  <c r="AZ200" i="1" s="1"/>
  <c r="AP216" i="1"/>
  <c r="AU216" i="1" s="1"/>
  <c r="AZ216" i="1" s="1"/>
  <c r="BE216" i="1"/>
  <c r="AK216" i="1"/>
  <c r="AP232" i="1"/>
  <c r="AU232" i="1" s="1"/>
  <c r="AZ232" i="1" s="1"/>
  <c r="BE232" i="1"/>
  <c r="AK232" i="1"/>
  <c r="AP248" i="1"/>
  <c r="AU248" i="1" s="1"/>
  <c r="AZ248" i="1" s="1"/>
  <c r="BE248" i="1"/>
  <c r="AK248" i="1"/>
  <c r="AP264" i="1"/>
  <c r="AU264" i="1" s="1"/>
  <c r="AZ264" i="1" s="1"/>
  <c r="BE264" i="1"/>
  <c r="AK264" i="1"/>
  <c r="AP280" i="1"/>
  <c r="AU280" i="1" s="1"/>
  <c r="AZ280" i="1" s="1"/>
  <c r="BE280" i="1"/>
  <c r="AK280" i="1"/>
  <c r="AP296" i="1"/>
  <c r="AU296" i="1" s="1"/>
  <c r="AZ296" i="1" s="1"/>
  <c r="BE296" i="1"/>
  <c r="AK296" i="1"/>
  <c r="AP312" i="1"/>
  <c r="AU312" i="1" s="1"/>
  <c r="AZ312" i="1" s="1"/>
  <c r="BE312" i="1"/>
  <c r="AK312" i="1"/>
  <c r="AK328" i="1"/>
  <c r="AP328" i="1"/>
  <c r="AU328" i="1" s="1"/>
  <c r="AZ328" i="1" s="1"/>
  <c r="BE328" i="1"/>
  <c r="AK344" i="1"/>
  <c r="AP344" i="1"/>
  <c r="AU344" i="1" s="1"/>
  <c r="AZ344" i="1" s="1"/>
  <c r="BE344" i="1"/>
  <c r="AK360" i="1"/>
  <c r="AP360" i="1"/>
  <c r="AU360" i="1" s="1"/>
  <c r="AZ360" i="1" s="1"/>
  <c r="BE360" i="1"/>
  <c r="BE376" i="1"/>
  <c r="AP376" i="1"/>
  <c r="AU376" i="1" s="1"/>
  <c r="AZ376" i="1" s="1"/>
  <c r="AK376" i="1"/>
  <c r="BE392" i="1"/>
  <c r="AK392" i="1"/>
  <c r="AP392" i="1"/>
  <c r="AU392" i="1" s="1"/>
  <c r="AZ392" i="1" s="1"/>
  <c r="BE408" i="1"/>
  <c r="AP408" i="1"/>
  <c r="AU408" i="1" s="1"/>
  <c r="AZ408" i="1" s="1"/>
  <c r="AK408" i="1"/>
  <c r="AP424" i="1"/>
  <c r="AU424" i="1" s="1"/>
  <c r="AZ424" i="1" s="1"/>
  <c r="BE424" i="1"/>
  <c r="AK424" i="1"/>
  <c r="AJ7" i="1"/>
  <c r="AN7" i="1"/>
  <c r="AS7" i="1" s="1"/>
  <c r="AO7" i="1"/>
  <c r="AT7" i="1" s="1"/>
  <c r="AY7" i="1" s="1"/>
  <c r="BC7" i="1"/>
  <c r="BD7" i="1"/>
  <c r="BH7" i="1"/>
  <c r="AI7" i="1"/>
  <c r="BI7" i="1"/>
  <c r="AK11" i="1"/>
  <c r="AP11" i="1"/>
  <c r="AU11" i="1" s="1"/>
  <c r="AZ11" i="1" s="1"/>
  <c r="BE11" i="1"/>
  <c r="BD23" i="1"/>
  <c r="BH23" i="1"/>
  <c r="AI23" i="1"/>
  <c r="AN23" i="1"/>
  <c r="AS23" i="1" s="1"/>
  <c r="AO23" i="1"/>
  <c r="AT23" i="1" s="1"/>
  <c r="AY23" i="1" s="1"/>
  <c r="BC23" i="1"/>
  <c r="AJ23" i="1"/>
  <c r="BI23" i="1"/>
  <c r="AP27" i="1"/>
  <c r="AU27" i="1" s="1"/>
  <c r="AZ27" i="1" s="1"/>
  <c r="BE27" i="1"/>
  <c r="AK27" i="1"/>
  <c r="AO39" i="1"/>
  <c r="AT39" i="1" s="1"/>
  <c r="AY39" i="1" s="1"/>
  <c r="BD39" i="1"/>
  <c r="BH39" i="1"/>
  <c r="AI39" i="1"/>
  <c r="BC39" i="1"/>
  <c r="AN39" i="1"/>
  <c r="AS39" i="1" s="1"/>
  <c r="BI39" i="1"/>
  <c r="AJ39" i="1"/>
  <c r="AK43" i="1"/>
  <c r="AP43" i="1"/>
  <c r="AU43" i="1" s="1"/>
  <c r="AZ43" i="1" s="1"/>
  <c r="BE43" i="1"/>
  <c r="AI55" i="1"/>
  <c r="AN55" i="1"/>
  <c r="AS55" i="1" s="1"/>
  <c r="AO55" i="1"/>
  <c r="AT55" i="1" s="1"/>
  <c r="AY55" i="1" s="1"/>
  <c r="BD55" i="1"/>
  <c r="BH55" i="1"/>
  <c r="AJ55" i="1"/>
  <c r="BC55" i="1"/>
  <c r="BI55" i="1"/>
  <c r="AK59" i="1"/>
  <c r="BE59" i="1"/>
  <c r="AP59" i="1"/>
  <c r="AU59" i="1" s="1"/>
  <c r="AZ59" i="1" s="1"/>
  <c r="AI71" i="1"/>
  <c r="BC71" i="1"/>
  <c r="AN71" i="1"/>
  <c r="AS71" i="1" s="1"/>
  <c r="BH71" i="1"/>
  <c r="AO71" i="1"/>
  <c r="AT71" i="1" s="1"/>
  <c r="AY71" i="1" s="1"/>
  <c r="AJ71" i="1"/>
  <c r="BI71" i="1"/>
  <c r="BD71" i="1"/>
  <c r="AP75" i="1"/>
  <c r="AU75" i="1" s="1"/>
  <c r="AZ75" i="1" s="1"/>
  <c r="AK75" i="1"/>
  <c r="BE75" i="1"/>
  <c r="AO87" i="1"/>
  <c r="AT87" i="1" s="1"/>
  <c r="AY87" i="1" s="1"/>
  <c r="BC87" i="1"/>
  <c r="BD87" i="1"/>
  <c r="BI87" i="1"/>
  <c r="AN87" i="1"/>
  <c r="AS87" i="1" s="1"/>
  <c r="BH87" i="1"/>
  <c r="AI87" i="1"/>
  <c r="AJ87" i="1"/>
  <c r="BE91" i="1"/>
  <c r="AK91" i="1"/>
  <c r="AP91" i="1"/>
  <c r="AU91" i="1" s="1"/>
  <c r="AZ91" i="1" s="1"/>
  <c r="BD103" i="1"/>
  <c r="BH103" i="1"/>
  <c r="AN103" i="1"/>
  <c r="AS103" i="1" s="1"/>
  <c r="BI103" i="1"/>
  <c r="AI103" i="1"/>
  <c r="AO103" i="1"/>
  <c r="AT103" i="1" s="1"/>
  <c r="AY103" i="1" s="1"/>
  <c r="BC103" i="1"/>
  <c r="AJ103" i="1"/>
  <c r="AK107" i="1"/>
  <c r="AP107" i="1"/>
  <c r="AU107" i="1" s="1"/>
  <c r="AZ107" i="1" s="1"/>
  <c r="BE107" i="1"/>
  <c r="BD119" i="1"/>
  <c r="BH119" i="1"/>
  <c r="AI119" i="1"/>
  <c r="AN119" i="1"/>
  <c r="AS119" i="1" s="1"/>
  <c r="AJ119" i="1"/>
  <c r="BC119" i="1"/>
  <c r="AO119" i="1"/>
  <c r="AT119" i="1" s="1"/>
  <c r="AY119" i="1" s="1"/>
  <c r="BI119" i="1"/>
  <c r="AP123" i="1"/>
  <c r="AU123" i="1" s="1"/>
  <c r="AZ123" i="1" s="1"/>
  <c r="BE123" i="1"/>
  <c r="AK123" i="1"/>
  <c r="AO135" i="1"/>
  <c r="AT135" i="1" s="1"/>
  <c r="AY135" i="1" s="1"/>
  <c r="AI135" i="1"/>
  <c r="BC135" i="1"/>
  <c r="BI135" i="1"/>
  <c r="AJ135" i="1"/>
  <c r="BD135" i="1"/>
  <c r="BH135" i="1"/>
  <c r="AN135" i="1"/>
  <c r="AS135" i="1" s="1"/>
  <c r="AP139" i="1"/>
  <c r="AU139" i="1" s="1"/>
  <c r="AZ139" i="1" s="1"/>
  <c r="AK139" i="1"/>
  <c r="BE139" i="1"/>
  <c r="AJ151" i="1"/>
  <c r="AN151" i="1"/>
  <c r="AS151" i="1" s="1"/>
  <c r="BI151" i="1"/>
  <c r="AI151" i="1"/>
  <c r="BC151" i="1"/>
  <c r="BD151" i="1"/>
  <c r="AO151" i="1"/>
  <c r="AT151" i="1" s="1"/>
  <c r="AY151" i="1" s="1"/>
  <c r="BH151" i="1"/>
  <c r="BE155" i="1"/>
  <c r="AP155" i="1"/>
  <c r="AU155" i="1" s="1"/>
  <c r="AZ155" i="1" s="1"/>
  <c r="AK155" i="1"/>
  <c r="BI167" i="1"/>
  <c r="BD167" i="1"/>
  <c r="BC167" i="1"/>
  <c r="AN167" i="1"/>
  <c r="AS167" i="1" s="1"/>
  <c r="AO167" i="1"/>
  <c r="AT167" i="1" s="1"/>
  <c r="AY167" i="1" s="1"/>
  <c r="BH167" i="1"/>
  <c r="AI167" i="1"/>
  <c r="AJ167" i="1"/>
  <c r="AK171" i="1"/>
  <c r="AP171" i="1"/>
  <c r="AU171" i="1" s="1"/>
  <c r="AZ171" i="1" s="1"/>
  <c r="BE171" i="1"/>
  <c r="AO183" i="1"/>
  <c r="AT183" i="1" s="1"/>
  <c r="AY183" i="1" s="1"/>
  <c r="BD183" i="1"/>
  <c r="BH183" i="1"/>
  <c r="AJ183" i="1"/>
  <c r="BC183" i="1"/>
  <c r="BI183" i="1"/>
  <c r="AN183" i="1"/>
  <c r="AS183" i="1" s="1"/>
  <c r="AI183" i="1"/>
  <c r="AK187" i="1"/>
  <c r="BE187" i="1"/>
  <c r="AP187" i="1"/>
  <c r="AU187" i="1" s="1"/>
  <c r="AZ187" i="1" s="1"/>
  <c r="AO199" i="1"/>
  <c r="AT199" i="1" s="1"/>
  <c r="AY199" i="1" s="1"/>
  <c r="BD199" i="1"/>
  <c r="BH199" i="1"/>
  <c r="AN199" i="1"/>
  <c r="AS199" i="1" s="1"/>
  <c r="BC199" i="1"/>
  <c r="BI199" i="1"/>
  <c r="AI199" i="1"/>
  <c r="AJ199" i="1"/>
  <c r="AK203" i="1"/>
  <c r="BE203" i="1"/>
  <c r="AP203" i="1"/>
  <c r="AU203" i="1" s="1"/>
  <c r="AZ203" i="1" s="1"/>
  <c r="AO215" i="1"/>
  <c r="AT215" i="1" s="1"/>
  <c r="AY215" i="1" s="1"/>
  <c r="BC215" i="1"/>
  <c r="AN215" i="1"/>
  <c r="AS215" i="1" s="1"/>
  <c r="BH215" i="1"/>
  <c r="BI215" i="1"/>
  <c r="AI215" i="1"/>
  <c r="AJ215" i="1"/>
  <c r="BD215" i="1"/>
  <c r="AK219" i="1"/>
  <c r="BE219" i="1"/>
  <c r="AP219" i="1"/>
  <c r="AU219" i="1" s="1"/>
  <c r="AZ219" i="1" s="1"/>
  <c r="AI231" i="1"/>
  <c r="AJ231" i="1"/>
  <c r="AN231" i="1"/>
  <c r="AS231" i="1" s="1"/>
  <c r="BC231" i="1"/>
  <c r="AO231" i="1"/>
  <c r="AT231" i="1" s="1"/>
  <c r="AY231" i="1" s="1"/>
  <c r="BD231" i="1"/>
  <c r="BH231" i="1"/>
  <c r="BI231" i="1"/>
  <c r="AP235" i="1"/>
  <c r="AU235" i="1" s="1"/>
  <c r="AZ235" i="1" s="1"/>
  <c r="BE235" i="1"/>
  <c r="AK235" i="1"/>
  <c r="AI247" i="1"/>
  <c r="AJ247" i="1"/>
  <c r="AN247" i="1"/>
  <c r="AS247" i="1" s="1"/>
  <c r="BC247" i="1"/>
  <c r="AO247" i="1"/>
  <c r="AT247" i="1" s="1"/>
  <c r="AY247" i="1" s="1"/>
  <c r="BD247" i="1"/>
  <c r="BH247" i="1"/>
  <c r="BI247" i="1"/>
  <c r="AP251" i="1"/>
  <c r="AU251" i="1" s="1"/>
  <c r="AZ251" i="1" s="1"/>
  <c r="BE251" i="1"/>
  <c r="AK251" i="1"/>
  <c r="AI263" i="1"/>
  <c r="AJ263" i="1"/>
  <c r="AN263" i="1"/>
  <c r="AS263" i="1" s="1"/>
  <c r="BC263" i="1"/>
  <c r="AO263" i="1"/>
  <c r="AT263" i="1" s="1"/>
  <c r="AY263" i="1" s="1"/>
  <c r="BD263" i="1"/>
  <c r="BH263" i="1"/>
  <c r="BI263" i="1"/>
  <c r="AP267" i="1"/>
  <c r="AU267" i="1" s="1"/>
  <c r="AZ267" i="1" s="1"/>
  <c r="BE267" i="1"/>
  <c r="AK267" i="1"/>
  <c r="AI279" i="1"/>
  <c r="AJ279" i="1"/>
  <c r="AN279" i="1"/>
  <c r="AS279" i="1" s="1"/>
  <c r="BC279" i="1"/>
  <c r="AO279" i="1"/>
  <c r="AT279" i="1" s="1"/>
  <c r="AY279" i="1" s="1"/>
  <c r="BD279" i="1"/>
  <c r="BH279" i="1"/>
  <c r="BI279" i="1"/>
  <c r="AP283" i="1"/>
  <c r="AU283" i="1" s="1"/>
  <c r="AZ283" i="1" s="1"/>
  <c r="BE283" i="1"/>
  <c r="AK283" i="1"/>
  <c r="AI295" i="1"/>
  <c r="BD295" i="1"/>
  <c r="BI295" i="1"/>
  <c r="AN295" i="1"/>
  <c r="AS295" i="1" s="1"/>
  <c r="AO295" i="1"/>
  <c r="AT295" i="1" s="1"/>
  <c r="AY295" i="1" s="1"/>
  <c r="BH295" i="1"/>
  <c r="BC295" i="1"/>
  <c r="AJ295" i="1"/>
  <c r="BE299" i="1"/>
  <c r="AP299" i="1"/>
  <c r="AU299" i="1" s="1"/>
  <c r="AZ299" i="1" s="1"/>
  <c r="AK299" i="1"/>
  <c r="AJ311" i="1"/>
  <c r="AN311" i="1"/>
  <c r="AS311" i="1" s="1"/>
  <c r="BC311" i="1"/>
  <c r="AO311" i="1"/>
  <c r="AT311" i="1" s="1"/>
  <c r="AY311" i="1" s="1"/>
  <c r="BD311" i="1"/>
  <c r="BH311" i="1"/>
  <c r="AI311" i="1"/>
  <c r="BI311" i="1"/>
  <c r="AK315" i="1"/>
  <c r="AP315" i="1"/>
  <c r="AU315" i="1" s="1"/>
  <c r="AZ315" i="1" s="1"/>
  <c r="BE315" i="1"/>
  <c r="BD327" i="1"/>
  <c r="BH327" i="1"/>
  <c r="AI327" i="1"/>
  <c r="BI327" i="1"/>
  <c r="AJ327" i="1"/>
  <c r="AO327" i="1"/>
  <c r="AT327" i="1" s="1"/>
  <c r="AY327" i="1" s="1"/>
  <c r="BC327" i="1"/>
  <c r="AN327" i="1"/>
  <c r="AS327" i="1" s="1"/>
  <c r="AP331" i="1"/>
  <c r="AU331" i="1" s="1"/>
  <c r="AZ331" i="1" s="1"/>
  <c r="BE331" i="1"/>
  <c r="AK331" i="1"/>
  <c r="BD343" i="1"/>
  <c r="BH343" i="1"/>
  <c r="AI343" i="1"/>
  <c r="BI343" i="1"/>
  <c r="AN343" i="1"/>
  <c r="AS343" i="1" s="1"/>
  <c r="AO343" i="1"/>
  <c r="AT343" i="1" s="1"/>
  <c r="AY343" i="1" s="1"/>
  <c r="BC343" i="1"/>
  <c r="AJ343" i="1"/>
  <c r="AP347" i="1"/>
  <c r="AU347" i="1" s="1"/>
  <c r="AZ347" i="1" s="1"/>
  <c r="BE347" i="1"/>
  <c r="AK347" i="1"/>
  <c r="BD359" i="1"/>
  <c r="BH359" i="1"/>
  <c r="AI359" i="1"/>
  <c r="BI359" i="1"/>
  <c r="AN359" i="1"/>
  <c r="AS359" i="1" s="1"/>
  <c r="AJ359" i="1"/>
  <c r="BC359" i="1"/>
  <c r="AO359" i="1"/>
  <c r="AT359" i="1" s="1"/>
  <c r="AY359" i="1" s="1"/>
  <c r="AP363" i="1"/>
  <c r="AU363" i="1" s="1"/>
  <c r="AZ363" i="1" s="1"/>
  <c r="BE363" i="1"/>
  <c r="AK363" i="1"/>
  <c r="AJ375" i="1"/>
  <c r="AN375" i="1"/>
  <c r="AS375" i="1" s="1"/>
  <c r="BC375" i="1"/>
  <c r="AO375" i="1"/>
  <c r="AT375" i="1" s="1"/>
  <c r="AY375" i="1" s="1"/>
  <c r="BD375" i="1"/>
  <c r="BH375" i="1"/>
  <c r="AI375" i="1"/>
  <c r="BI375" i="1"/>
  <c r="AP379" i="1"/>
  <c r="AU379" i="1" s="1"/>
  <c r="AZ379" i="1" s="1"/>
  <c r="BE379" i="1"/>
  <c r="AK379" i="1"/>
  <c r="AJ391" i="1"/>
  <c r="AN391" i="1"/>
  <c r="AS391" i="1" s="1"/>
  <c r="BC391" i="1"/>
  <c r="AO391" i="1"/>
  <c r="AT391" i="1" s="1"/>
  <c r="AY391" i="1" s="1"/>
  <c r="BD391" i="1"/>
  <c r="BH391" i="1"/>
  <c r="AI391" i="1"/>
  <c r="BI391" i="1"/>
  <c r="AP395" i="1"/>
  <c r="AU395" i="1" s="1"/>
  <c r="AZ395" i="1" s="1"/>
  <c r="BE395" i="1"/>
  <c r="AK395" i="1"/>
  <c r="AJ407" i="1"/>
  <c r="AN407" i="1"/>
  <c r="AS407" i="1" s="1"/>
  <c r="BC407" i="1"/>
  <c r="AO407" i="1"/>
  <c r="AT407" i="1" s="1"/>
  <c r="AY407" i="1" s="1"/>
  <c r="BD407" i="1"/>
  <c r="BH407" i="1"/>
  <c r="AI407" i="1"/>
  <c r="BI407" i="1"/>
  <c r="AP411" i="1"/>
  <c r="AU411" i="1" s="1"/>
  <c r="AZ411" i="1" s="1"/>
  <c r="BE411" i="1"/>
  <c r="AK411" i="1"/>
  <c r="AJ423" i="1"/>
  <c r="AN423" i="1"/>
  <c r="AS423" i="1" s="1"/>
  <c r="AO423" i="1"/>
  <c r="AT423" i="1" s="1"/>
  <c r="AY423" i="1" s="1"/>
  <c r="BC423" i="1"/>
  <c r="AI423" i="1"/>
  <c r="BH423" i="1"/>
  <c r="BD423" i="1"/>
  <c r="BI423" i="1"/>
  <c r="AK249" i="1"/>
  <c r="AP249" i="1"/>
  <c r="AU249" i="1" s="1"/>
  <c r="AZ249" i="1" s="1"/>
  <c r="BE249" i="1"/>
  <c r="AJ13" i="1"/>
  <c r="AN13" i="1"/>
  <c r="AS13" i="1" s="1"/>
  <c r="AO13" i="1"/>
  <c r="AT13" i="1" s="1"/>
  <c r="AY13" i="1" s="1"/>
  <c r="BC13" i="1"/>
  <c r="BD13" i="1"/>
  <c r="BH13" i="1"/>
  <c r="BI13" i="1"/>
  <c r="AI13" i="1"/>
  <c r="BD21" i="1"/>
  <c r="BH21" i="1"/>
  <c r="AI21" i="1"/>
  <c r="AO21" i="1"/>
  <c r="AT21" i="1" s="1"/>
  <c r="AY21" i="1" s="1"/>
  <c r="BC21" i="1"/>
  <c r="AN21" i="1"/>
  <c r="AS21" i="1" s="1"/>
  <c r="AJ21" i="1"/>
  <c r="BI21" i="1"/>
  <c r="AI33" i="1"/>
  <c r="BC33" i="1"/>
  <c r="AN33" i="1"/>
  <c r="AS33" i="1" s="1"/>
  <c r="BH33" i="1"/>
  <c r="BD33" i="1"/>
  <c r="BI33" i="1"/>
  <c r="AO33" i="1"/>
  <c r="AT33" i="1" s="1"/>
  <c r="AY33" i="1" s="1"/>
  <c r="AJ33" i="1"/>
  <c r="BI45" i="1"/>
  <c r="AJ45" i="1"/>
  <c r="AO45" i="1"/>
  <c r="AT45" i="1" s="1"/>
  <c r="AY45" i="1" s="1"/>
  <c r="AI45" i="1"/>
  <c r="BD45" i="1"/>
  <c r="BC45" i="1"/>
  <c r="BH45" i="1"/>
  <c r="AN45" i="1"/>
  <c r="AS45" i="1" s="1"/>
  <c r="AJ53" i="1"/>
  <c r="AN53" i="1"/>
  <c r="AS53" i="1" s="1"/>
  <c r="BC53" i="1"/>
  <c r="BD53" i="1"/>
  <c r="BI53" i="1"/>
  <c r="AI53" i="1"/>
  <c r="BH53" i="1"/>
  <c r="AO53" i="1"/>
  <c r="AT53" i="1" s="1"/>
  <c r="AY53" i="1" s="1"/>
  <c r="AI65" i="1"/>
  <c r="BD65" i="1"/>
  <c r="BH65" i="1"/>
  <c r="AO65" i="1"/>
  <c r="AT65" i="1" s="1"/>
  <c r="AY65" i="1" s="1"/>
  <c r="BI65" i="1"/>
  <c r="AN65" i="1"/>
  <c r="AS65" i="1" s="1"/>
  <c r="BC65" i="1"/>
  <c r="AJ65" i="1"/>
  <c r="AJ77" i="1"/>
  <c r="AN77" i="1"/>
  <c r="AS77" i="1" s="1"/>
  <c r="AI77" i="1"/>
  <c r="AO77" i="1"/>
  <c r="AT77" i="1" s="1"/>
  <c r="AY77" i="1" s="1"/>
  <c r="BH77" i="1"/>
  <c r="BI77" i="1"/>
  <c r="BC77" i="1"/>
  <c r="BD77" i="1"/>
  <c r="AJ85" i="1"/>
  <c r="AN85" i="1"/>
  <c r="AS85" i="1" s="1"/>
  <c r="AI85" i="1"/>
  <c r="AO85" i="1"/>
  <c r="AT85" i="1" s="1"/>
  <c r="AY85" i="1" s="1"/>
  <c r="BH85" i="1"/>
  <c r="BI85" i="1"/>
  <c r="BC85" i="1"/>
  <c r="BD85" i="1"/>
  <c r="AI97" i="1"/>
  <c r="BI97" i="1"/>
  <c r="AJ97" i="1"/>
  <c r="AO97" i="1"/>
  <c r="AT97" i="1" s="1"/>
  <c r="AY97" i="1" s="1"/>
  <c r="AN97" i="1"/>
  <c r="AS97" i="1" s="1"/>
  <c r="BH97" i="1"/>
  <c r="BJ97" i="1" s="1"/>
  <c r="BC97" i="1"/>
  <c r="BD97" i="1"/>
  <c r="AO109" i="1"/>
  <c r="AT109" i="1" s="1"/>
  <c r="AY109" i="1" s="1"/>
  <c r="BC109" i="1"/>
  <c r="AI109" i="1"/>
  <c r="AN109" i="1"/>
  <c r="AS109" i="1" s="1"/>
  <c r="BH109" i="1"/>
  <c r="BI109" i="1"/>
  <c r="AJ109" i="1"/>
  <c r="BD109" i="1"/>
  <c r="AO117" i="1"/>
  <c r="AT117" i="1" s="1"/>
  <c r="AY117" i="1" s="1"/>
  <c r="BC117" i="1"/>
  <c r="AJ117" i="1"/>
  <c r="BH117" i="1"/>
  <c r="AI117" i="1"/>
  <c r="AN117" i="1"/>
  <c r="AS117" i="1" s="1"/>
  <c r="BD117" i="1"/>
  <c r="BI117" i="1"/>
  <c r="AI129" i="1"/>
  <c r="AJ129" i="1"/>
  <c r="AO129" i="1"/>
  <c r="AT129" i="1" s="1"/>
  <c r="AY129" i="1" s="1"/>
  <c r="BH129" i="1"/>
  <c r="BC129" i="1"/>
  <c r="BD129" i="1"/>
  <c r="BI129" i="1"/>
  <c r="AN129" i="1"/>
  <c r="AS129" i="1" s="1"/>
  <c r="AJ141" i="1"/>
  <c r="AN141" i="1"/>
  <c r="AS141" i="1" s="1"/>
  <c r="BC141" i="1"/>
  <c r="BD141" i="1"/>
  <c r="BI141" i="1"/>
  <c r="BH141" i="1"/>
  <c r="AI141" i="1"/>
  <c r="AO141" i="1"/>
  <c r="AT141" i="1" s="1"/>
  <c r="AY141" i="1" s="1"/>
  <c r="BC149" i="1"/>
  <c r="AJ149" i="1"/>
  <c r="AO149" i="1"/>
  <c r="AT149" i="1" s="1"/>
  <c r="AY149" i="1" s="1"/>
  <c r="AN149" i="1"/>
  <c r="AS149" i="1" s="1"/>
  <c r="BH149" i="1"/>
  <c r="AI149" i="1"/>
  <c r="BI149" i="1"/>
  <c r="BD149" i="1"/>
  <c r="AJ161" i="1"/>
  <c r="AN161" i="1"/>
  <c r="AS161" i="1" s="1"/>
  <c r="BC161" i="1"/>
  <c r="AI161" i="1"/>
  <c r="AO161" i="1"/>
  <c r="AT161" i="1" s="1"/>
  <c r="AY161" i="1" s="1"/>
  <c r="BH161" i="1"/>
  <c r="BI161" i="1"/>
  <c r="BD161" i="1"/>
  <c r="AI173" i="1"/>
  <c r="AN173" i="1"/>
  <c r="AS173" i="1" s="1"/>
  <c r="AJ173" i="1"/>
  <c r="AO173" i="1"/>
  <c r="AT173" i="1" s="1"/>
  <c r="AY173" i="1" s="1"/>
  <c r="BC173" i="1"/>
  <c r="BH173" i="1"/>
  <c r="BI173" i="1"/>
  <c r="BD173" i="1"/>
  <c r="AI181" i="1"/>
  <c r="AN181" i="1"/>
  <c r="AS181" i="1" s="1"/>
  <c r="BD181" i="1"/>
  <c r="AO181" i="1"/>
  <c r="AT181" i="1" s="1"/>
  <c r="AY181" i="1" s="1"/>
  <c r="BC181" i="1"/>
  <c r="BH181" i="1"/>
  <c r="AJ181" i="1"/>
  <c r="BI181" i="1"/>
  <c r="AI193" i="1"/>
  <c r="AJ193" i="1"/>
  <c r="AO193" i="1"/>
  <c r="AT193" i="1" s="1"/>
  <c r="AY193" i="1" s="1"/>
  <c r="BC193" i="1"/>
  <c r="BH193" i="1"/>
  <c r="BD193" i="1"/>
  <c r="BI193" i="1"/>
  <c r="AN193" i="1"/>
  <c r="AS193" i="1" s="1"/>
  <c r="AI205" i="1"/>
  <c r="AJ205" i="1"/>
  <c r="AO205" i="1"/>
  <c r="AT205" i="1" s="1"/>
  <c r="AY205" i="1" s="1"/>
  <c r="BC205" i="1"/>
  <c r="BH205" i="1"/>
  <c r="BD205" i="1"/>
  <c r="BI205" i="1"/>
  <c r="AN205" i="1"/>
  <c r="AS205" i="1" s="1"/>
  <c r="AI213" i="1"/>
  <c r="AJ213" i="1"/>
  <c r="AO213" i="1"/>
  <c r="AT213" i="1" s="1"/>
  <c r="AY213" i="1" s="1"/>
  <c r="BC213" i="1"/>
  <c r="BH213" i="1"/>
  <c r="BD213" i="1"/>
  <c r="BI213" i="1"/>
  <c r="AN213" i="1"/>
  <c r="AS213" i="1" s="1"/>
  <c r="AI225" i="1"/>
  <c r="BC225" i="1"/>
  <c r="AJ225" i="1"/>
  <c r="AN225" i="1"/>
  <c r="AS225" i="1" s="1"/>
  <c r="BD225" i="1"/>
  <c r="BH225" i="1"/>
  <c r="AO225" i="1"/>
  <c r="AT225" i="1" s="1"/>
  <c r="AY225" i="1" s="1"/>
  <c r="BI225" i="1"/>
  <c r="AO237" i="1"/>
  <c r="AT237" i="1" s="1"/>
  <c r="AY237" i="1" s="1"/>
  <c r="BD237" i="1"/>
  <c r="BH237" i="1"/>
  <c r="BI237" i="1"/>
  <c r="AI237" i="1"/>
  <c r="AJ237" i="1"/>
  <c r="BC237" i="1"/>
  <c r="AN237" i="1"/>
  <c r="AS237" i="1" s="1"/>
  <c r="AO245" i="1"/>
  <c r="AT245" i="1" s="1"/>
  <c r="AY245" i="1" s="1"/>
  <c r="BD245" i="1"/>
  <c r="BH245" i="1"/>
  <c r="BI245" i="1"/>
  <c r="AI245" i="1"/>
  <c r="AJ245" i="1"/>
  <c r="BC245" i="1"/>
  <c r="AN245" i="1"/>
  <c r="AS245" i="1" s="1"/>
  <c r="AO257" i="1"/>
  <c r="AT257" i="1" s="1"/>
  <c r="AY257" i="1" s="1"/>
  <c r="BD257" i="1"/>
  <c r="BH257" i="1"/>
  <c r="BI257" i="1"/>
  <c r="AI257" i="1"/>
  <c r="AJ257" i="1"/>
  <c r="BC257" i="1"/>
  <c r="AN257" i="1"/>
  <c r="AS257" i="1" s="1"/>
  <c r="AO269" i="1"/>
  <c r="AT269" i="1" s="1"/>
  <c r="AY269" i="1" s="1"/>
  <c r="BD269" i="1"/>
  <c r="BH269" i="1"/>
  <c r="BI269" i="1"/>
  <c r="AI269" i="1"/>
  <c r="AJ269" i="1"/>
  <c r="BC269" i="1"/>
  <c r="AN269" i="1"/>
  <c r="AS269" i="1" s="1"/>
  <c r="AO277" i="1"/>
  <c r="AT277" i="1" s="1"/>
  <c r="AY277" i="1" s="1"/>
  <c r="BD277" i="1"/>
  <c r="BH277" i="1"/>
  <c r="BI277" i="1"/>
  <c r="AI277" i="1"/>
  <c r="AJ277" i="1"/>
  <c r="BC277" i="1"/>
  <c r="AN277" i="1"/>
  <c r="AS277" i="1" s="1"/>
  <c r="AO289" i="1"/>
  <c r="AT289" i="1" s="1"/>
  <c r="AY289" i="1" s="1"/>
  <c r="BD289" i="1"/>
  <c r="BH289" i="1"/>
  <c r="BC289" i="1"/>
  <c r="BI289" i="1"/>
  <c r="AI289" i="1"/>
  <c r="AJ289" i="1"/>
  <c r="AN289" i="1"/>
  <c r="AS289" i="1" s="1"/>
  <c r="AO301" i="1"/>
  <c r="AT301" i="1" s="1"/>
  <c r="AY301" i="1" s="1"/>
  <c r="BD301" i="1"/>
  <c r="BH301" i="1"/>
  <c r="BC301" i="1"/>
  <c r="BI301" i="1"/>
  <c r="AI301" i="1"/>
  <c r="AJ301" i="1"/>
  <c r="AN301" i="1"/>
  <c r="AS301" i="1" s="1"/>
  <c r="BI309" i="1"/>
  <c r="AI309" i="1"/>
  <c r="AJ309" i="1"/>
  <c r="BH309" i="1"/>
  <c r="BC309" i="1"/>
  <c r="BD309" i="1"/>
  <c r="AN309" i="1"/>
  <c r="AS309" i="1" s="1"/>
  <c r="AO309" i="1"/>
  <c r="AT309" i="1" s="1"/>
  <c r="AY309" i="1" s="1"/>
  <c r="BI321" i="1"/>
  <c r="AI321" i="1"/>
  <c r="AJ321" i="1"/>
  <c r="BH321" i="1"/>
  <c r="BC321" i="1"/>
  <c r="AO321" i="1"/>
  <c r="AT321" i="1" s="1"/>
  <c r="AY321" i="1" s="1"/>
  <c r="BD321" i="1"/>
  <c r="AN321" i="1"/>
  <c r="AS321" i="1" s="1"/>
  <c r="AO333" i="1"/>
  <c r="AT333" i="1" s="1"/>
  <c r="AY333" i="1" s="1"/>
  <c r="BD333" i="1"/>
  <c r="BH333" i="1"/>
  <c r="BI333" i="1"/>
  <c r="AN333" i="1"/>
  <c r="AS333" i="1" s="1"/>
  <c r="BC333" i="1"/>
  <c r="AJ333" i="1"/>
  <c r="AI333" i="1"/>
  <c r="AO341" i="1"/>
  <c r="AT341" i="1" s="1"/>
  <c r="AY341" i="1" s="1"/>
  <c r="BD341" i="1"/>
  <c r="BH341" i="1"/>
  <c r="BI341" i="1"/>
  <c r="AN341" i="1"/>
  <c r="AS341" i="1" s="1"/>
  <c r="AJ341" i="1"/>
  <c r="AI341" i="1"/>
  <c r="BC341" i="1"/>
  <c r="BD353" i="1"/>
  <c r="BH353" i="1"/>
  <c r="AI353" i="1"/>
  <c r="BI353" i="1"/>
  <c r="AN353" i="1"/>
  <c r="AS353" i="1" s="1"/>
  <c r="AO353" i="1"/>
  <c r="AT353" i="1" s="1"/>
  <c r="AY353" i="1" s="1"/>
  <c r="BC353" i="1"/>
  <c r="AJ353" i="1"/>
  <c r="AI365" i="1"/>
  <c r="AJ365" i="1"/>
  <c r="AN365" i="1"/>
  <c r="AS365" i="1" s="1"/>
  <c r="BC365" i="1"/>
  <c r="BH365" i="1"/>
  <c r="BI365" i="1"/>
  <c r="AO365" i="1"/>
  <c r="AT365" i="1" s="1"/>
  <c r="AY365" i="1" s="1"/>
  <c r="BD365" i="1"/>
  <c r="AI373" i="1"/>
  <c r="AJ373" i="1"/>
  <c r="AN373" i="1"/>
  <c r="AS373" i="1" s="1"/>
  <c r="BC373" i="1"/>
  <c r="AO373" i="1"/>
  <c r="AT373" i="1" s="1"/>
  <c r="AY373" i="1" s="1"/>
  <c r="BD373" i="1"/>
  <c r="BH373" i="1"/>
  <c r="BI373" i="1"/>
  <c r="AO385" i="1"/>
  <c r="AT385" i="1" s="1"/>
  <c r="AY385" i="1" s="1"/>
  <c r="BD385" i="1"/>
  <c r="BH385" i="1"/>
  <c r="BI385" i="1"/>
  <c r="AI385" i="1"/>
  <c r="AJ385" i="1"/>
  <c r="AN385" i="1"/>
  <c r="AS385" i="1" s="1"/>
  <c r="BC385" i="1"/>
  <c r="AI397" i="1"/>
  <c r="AJ397" i="1"/>
  <c r="AN397" i="1"/>
  <c r="AS397" i="1" s="1"/>
  <c r="BC397" i="1"/>
  <c r="BH397" i="1"/>
  <c r="BI397" i="1"/>
  <c r="AO397" i="1"/>
  <c r="AT397" i="1" s="1"/>
  <c r="AY397" i="1" s="1"/>
  <c r="BD397" i="1"/>
  <c r="AI405" i="1"/>
  <c r="AJ405" i="1"/>
  <c r="AN405" i="1"/>
  <c r="AS405" i="1" s="1"/>
  <c r="BC405" i="1"/>
  <c r="AO405" i="1"/>
  <c r="AT405" i="1" s="1"/>
  <c r="AY405" i="1" s="1"/>
  <c r="BD405" i="1"/>
  <c r="BH405" i="1"/>
  <c r="BI405" i="1"/>
  <c r="AJ417" i="1"/>
  <c r="AN417" i="1"/>
  <c r="AS417" i="1" s="1"/>
  <c r="BC417" i="1"/>
  <c r="AO417" i="1"/>
  <c r="AT417" i="1" s="1"/>
  <c r="AY417" i="1" s="1"/>
  <c r="BD417" i="1"/>
  <c r="BH417" i="1"/>
  <c r="AI417" i="1"/>
  <c r="BI417" i="1"/>
  <c r="AP73" i="1"/>
  <c r="AU73" i="1" s="1"/>
  <c r="AZ73" i="1" s="1"/>
  <c r="AK73" i="1"/>
  <c r="BE73" i="1"/>
  <c r="AP329" i="1"/>
  <c r="AU329" i="1" s="1"/>
  <c r="AZ329" i="1" s="1"/>
  <c r="BE329" i="1"/>
  <c r="AK329" i="1"/>
  <c r="BD4" i="1"/>
  <c r="BH4" i="1"/>
  <c r="AI4" i="1"/>
  <c r="BI4" i="1"/>
  <c r="AJ4" i="1"/>
  <c r="AN4" i="1"/>
  <c r="AS4" i="1" s="1"/>
  <c r="BC4" i="1"/>
  <c r="AO4" i="1"/>
  <c r="AT4" i="1" s="1"/>
  <c r="AY4" i="1" s="1"/>
  <c r="AJ24" i="1"/>
  <c r="AN24" i="1"/>
  <c r="AS24" i="1" s="1"/>
  <c r="BD24" i="1"/>
  <c r="BI24" i="1"/>
  <c r="AI24" i="1"/>
  <c r="BH24" i="1"/>
  <c r="AO24" i="1"/>
  <c r="AT24" i="1" s="1"/>
  <c r="AY24" i="1" s="1"/>
  <c r="BC24" i="1"/>
  <c r="BD36" i="1"/>
  <c r="BI36" i="1"/>
  <c r="AI36" i="1"/>
  <c r="AO36" i="1"/>
  <c r="AT36" i="1" s="1"/>
  <c r="AY36" i="1" s="1"/>
  <c r="AJ36" i="1"/>
  <c r="BC36" i="1"/>
  <c r="AN36" i="1"/>
  <c r="AS36" i="1" s="1"/>
  <c r="BH36" i="1"/>
  <c r="AJ52" i="1"/>
  <c r="AN52" i="1"/>
  <c r="AS52" i="1" s="1"/>
  <c r="BD52" i="1"/>
  <c r="BH52" i="1"/>
  <c r="BC52" i="1"/>
  <c r="BI52" i="1"/>
  <c r="AI52" i="1"/>
  <c r="AO52" i="1"/>
  <c r="AT52" i="1" s="1"/>
  <c r="AY52" i="1" s="1"/>
  <c r="AO68" i="1"/>
  <c r="AT68" i="1" s="1"/>
  <c r="AY68" i="1" s="1"/>
  <c r="BD68" i="1"/>
  <c r="BH68" i="1"/>
  <c r="AI68" i="1"/>
  <c r="AN68" i="1"/>
  <c r="AS68" i="1" s="1"/>
  <c r="BC68" i="1"/>
  <c r="AJ68" i="1"/>
  <c r="BI68" i="1"/>
  <c r="BD84" i="1"/>
  <c r="BH84" i="1"/>
  <c r="AJ84" i="1"/>
  <c r="AO84" i="1"/>
  <c r="AT84" i="1" s="1"/>
  <c r="AY84" i="1" s="1"/>
  <c r="AN84" i="1"/>
  <c r="AS84" i="1" s="1"/>
  <c r="BI84" i="1"/>
  <c r="AI84" i="1"/>
  <c r="BC84" i="1"/>
  <c r="AJ104" i="1"/>
  <c r="AN104" i="1"/>
  <c r="AS104" i="1" s="1"/>
  <c r="BC104" i="1"/>
  <c r="BH104" i="1"/>
  <c r="BI104" i="1"/>
  <c r="AO104" i="1"/>
  <c r="AT104" i="1" s="1"/>
  <c r="AY104" i="1" s="1"/>
  <c r="BD104" i="1"/>
  <c r="AI104" i="1"/>
  <c r="AJ120" i="1"/>
  <c r="AN120" i="1"/>
  <c r="AS120" i="1" s="1"/>
  <c r="BD120" i="1"/>
  <c r="BI120" i="1"/>
  <c r="AO120" i="1"/>
  <c r="AT120" i="1" s="1"/>
  <c r="AY120" i="1" s="1"/>
  <c r="BH120" i="1"/>
  <c r="AI120" i="1"/>
  <c r="BC120" i="1"/>
  <c r="AO132" i="1"/>
  <c r="AT132" i="1" s="1"/>
  <c r="AY132" i="1" s="1"/>
  <c r="BC132" i="1"/>
  <c r="AJ132" i="1"/>
  <c r="BH132" i="1"/>
  <c r="AI132" i="1"/>
  <c r="BD132" i="1"/>
  <c r="AN132" i="1"/>
  <c r="AS132" i="1" s="1"/>
  <c r="BI132" i="1"/>
  <c r="AO148" i="1"/>
  <c r="AT148" i="1" s="1"/>
  <c r="AY148" i="1" s="1"/>
  <c r="BC148" i="1"/>
  <c r="BH148" i="1"/>
  <c r="AJ148" i="1"/>
  <c r="BD148" i="1"/>
  <c r="AN148" i="1"/>
  <c r="AS148" i="1" s="1"/>
  <c r="BI148" i="1"/>
  <c r="AI148" i="1"/>
  <c r="AO164" i="1"/>
  <c r="AT164" i="1" s="1"/>
  <c r="AY164" i="1" s="1"/>
  <c r="BD164" i="1"/>
  <c r="BH164" i="1"/>
  <c r="AJ164" i="1"/>
  <c r="BI164" i="1"/>
  <c r="BC164" i="1"/>
  <c r="AN164" i="1"/>
  <c r="AS164" i="1" s="1"/>
  <c r="AI164" i="1"/>
  <c r="AJ184" i="1"/>
  <c r="AN184" i="1"/>
  <c r="AS184" i="1" s="1"/>
  <c r="BC184" i="1"/>
  <c r="AO184" i="1"/>
  <c r="AT184" i="1" s="1"/>
  <c r="AY184" i="1" s="1"/>
  <c r="AI184" i="1"/>
  <c r="BH184" i="1"/>
  <c r="BD184" i="1"/>
  <c r="BI184" i="1"/>
  <c r="AJ196" i="1"/>
  <c r="AN196" i="1"/>
  <c r="AS196" i="1" s="1"/>
  <c r="BC196" i="1"/>
  <c r="AI196" i="1"/>
  <c r="AO196" i="1"/>
  <c r="AT196" i="1" s="1"/>
  <c r="AY196" i="1" s="1"/>
  <c r="BH196" i="1"/>
  <c r="BI196" i="1"/>
  <c r="BD196" i="1"/>
  <c r="AJ212" i="1"/>
  <c r="AN212" i="1"/>
  <c r="AS212" i="1" s="1"/>
  <c r="BC212" i="1"/>
  <c r="AI212" i="1"/>
  <c r="AO212" i="1"/>
  <c r="AT212" i="1" s="1"/>
  <c r="AY212" i="1" s="1"/>
  <c r="BH212" i="1"/>
  <c r="BI212" i="1"/>
  <c r="BD212" i="1"/>
  <c r="BI232" i="1"/>
  <c r="AI232" i="1"/>
  <c r="AO232" i="1"/>
  <c r="AT232" i="1" s="1"/>
  <c r="AY232" i="1" s="1"/>
  <c r="BD232" i="1"/>
  <c r="AJ232" i="1"/>
  <c r="AN232" i="1"/>
  <c r="AS232" i="1" s="1"/>
  <c r="BH232" i="1"/>
  <c r="BC232" i="1"/>
  <c r="BI244" i="1"/>
  <c r="AI244" i="1"/>
  <c r="AO244" i="1"/>
  <c r="AT244" i="1" s="1"/>
  <c r="AY244" i="1" s="1"/>
  <c r="BD244" i="1"/>
  <c r="AJ244" i="1"/>
  <c r="AN244" i="1"/>
  <c r="AS244" i="1" s="1"/>
  <c r="BH244" i="1"/>
  <c r="BC244" i="1"/>
  <c r="BI272" i="1"/>
  <c r="AI272" i="1"/>
  <c r="AO272" i="1"/>
  <c r="AT272" i="1" s="1"/>
  <c r="AY272" i="1" s="1"/>
  <c r="BD272" i="1"/>
  <c r="AJ272" i="1"/>
  <c r="AN272" i="1"/>
  <c r="AS272" i="1" s="1"/>
  <c r="BC272" i="1"/>
  <c r="BH272" i="1"/>
  <c r="BI288" i="1"/>
  <c r="BC288" i="1"/>
  <c r="BH288" i="1"/>
  <c r="BD288" i="1"/>
  <c r="AJ288" i="1"/>
  <c r="AN288" i="1"/>
  <c r="AS288" i="1" s="1"/>
  <c r="AI288" i="1"/>
  <c r="AO288" i="1"/>
  <c r="AT288" i="1" s="1"/>
  <c r="AY288" i="1" s="1"/>
  <c r="AI324" i="1"/>
  <c r="AJ324" i="1"/>
  <c r="AN324" i="1"/>
  <c r="AS324" i="1" s="1"/>
  <c r="BC324" i="1"/>
  <c r="BH324" i="1"/>
  <c r="BI324" i="1"/>
  <c r="AO324" i="1"/>
  <c r="AT324" i="1" s="1"/>
  <c r="AY324" i="1" s="1"/>
  <c r="BD324" i="1"/>
  <c r="AJ336" i="1"/>
  <c r="AN336" i="1"/>
  <c r="AS336" i="1" s="1"/>
  <c r="BI336" i="1"/>
  <c r="AO336" i="1"/>
  <c r="AT336" i="1" s="1"/>
  <c r="AY336" i="1" s="1"/>
  <c r="AI336" i="1"/>
  <c r="BD336" i="1"/>
  <c r="BH336" i="1"/>
  <c r="BJ336" i="1" s="1"/>
  <c r="BC336" i="1"/>
  <c r="AO364" i="1"/>
  <c r="AT364" i="1" s="1"/>
  <c r="AY364" i="1" s="1"/>
  <c r="BC364" i="1"/>
  <c r="BD364" i="1"/>
  <c r="BH364" i="1"/>
  <c r="AI364" i="1"/>
  <c r="AJ364" i="1"/>
  <c r="AN364" i="1"/>
  <c r="AS364" i="1" s="1"/>
  <c r="BI364" i="1"/>
  <c r="AI384" i="1"/>
  <c r="BI384" i="1"/>
  <c r="AJ384" i="1"/>
  <c r="AN384" i="1"/>
  <c r="AS384" i="1" s="1"/>
  <c r="BD384" i="1"/>
  <c r="BC384" i="1"/>
  <c r="BH384" i="1"/>
  <c r="AO384" i="1"/>
  <c r="AT384" i="1" s="1"/>
  <c r="AY384" i="1" s="1"/>
  <c r="AO412" i="1"/>
  <c r="AT412" i="1" s="1"/>
  <c r="AY412" i="1" s="1"/>
  <c r="BC412" i="1"/>
  <c r="BD412" i="1"/>
  <c r="BH412" i="1"/>
  <c r="AI412" i="1"/>
  <c r="AJ412" i="1"/>
  <c r="AN412" i="1"/>
  <c r="AS412" i="1" s="1"/>
  <c r="BI412" i="1"/>
  <c r="BD8" i="1"/>
  <c r="BH8" i="1"/>
  <c r="AI8" i="1"/>
  <c r="BI8" i="1"/>
  <c r="AJ8" i="1"/>
  <c r="AN8" i="1"/>
  <c r="AS8" i="1" s="1"/>
  <c r="AO8" i="1"/>
  <c r="AT8" i="1" s="1"/>
  <c r="AY8" i="1" s="1"/>
  <c r="BC8" i="1"/>
  <c r="BD20" i="1"/>
  <c r="BH20" i="1"/>
  <c r="AJ20" i="1"/>
  <c r="AN20" i="1"/>
  <c r="AS20" i="1" s="1"/>
  <c r="AO20" i="1"/>
  <c r="AT20" i="1" s="1"/>
  <c r="AY20" i="1" s="1"/>
  <c r="BC20" i="1"/>
  <c r="AI20" i="1"/>
  <c r="BI20" i="1"/>
  <c r="AJ40" i="1"/>
  <c r="AN40" i="1"/>
  <c r="AS40" i="1" s="1"/>
  <c r="BD40" i="1"/>
  <c r="BH40" i="1"/>
  <c r="AO40" i="1"/>
  <c r="AT40" i="1" s="1"/>
  <c r="AY40" i="1" s="1"/>
  <c r="BC40" i="1"/>
  <c r="AI40" i="1"/>
  <c r="BI40" i="1"/>
  <c r="AI56" i="1"/>
  <c r="AO56" i="1"/>
  <c r="AT56" i="1" s="1"/>
  <c r="AY56" i="1" s="1"/>
  <c r="BD56" i="1"/>
  <c r="AJ56" i="1"/>
  <c r="BI56" i="1"/>
  <c r="BC56" i="1"/>
  <c r="BH56" i="1"/>
  <c r="AN56" i="1"/>
  <c r="AS56" i="1" s="1"/>
  <c r="AI72" i="1"/>
  <c r="BD72" i="1"/>
  <c r="BI72" i="1"/>
  <c r="BC72" i="1"/>
  <c r="AN72" i="1"/>
  <c r="AS72" i="1" s="1"/>
  <c r="BH72" i="1"/>
  <c r="AO72" i="1"/>
  <c r="AT72" i="1" s="1"/>
  <c r="AY72" i="1" s="1"/>
  <c r="AJ72" i="1"/>
  <c r="AI88" i="1"/>
  <c r="BD88" i="1"/>
  <c r="BI88" i="1"/>
  <c r="AN88" i="1"/>
  <c r="AS88" i="1" s="1"/>
  <c r="BH88" i="1"/>
  <c r="AO88" i="1"/>
  <c r="AT88" i="1" s="1"/>
  <c r="AY88" i="1" s="1"/>
  <c r="BC88" i="1"/>
  <c r="AJ88" i="1"/>
  <c r="BI100" i="1"/>
  <c r="BD100" i="1"/>
  <c r="AJ100" i="1"/>
  <c r="AI100" i="1"/>
  <c r="BC100" i="1"/>
  <c r="AN100" i="1"/>
  <c r="AS100" i="1" s="1"/>
  <c r="AO100" i="1"/>
  <c r="AT100" i="1" s="1"/>
  <c r="AY100" i="1" s="1"/>
  <c r="BH100" i="1"/>
  <c r="BI116" i="1"/>
  <c r="AJ116" i="1"/>
  <c r="AO116" i="1"/>
  <c r="AT116" i="1" s="1"/>
  <c r="AY116" i="1" s="1"/>
  <c r="BH116" i="1"/>
  <c r="AI116" i="1"/>
  <c r="BD116" i="1"/>
  <c r="AN116" i="1"/>
  <c r="AS116" i="1" s="1"/>
  <c r="BC116" i="1"/>
  <c r="BD136" i="1"/>
  <c r="BH136" i="1"/>
  <c r="AI136" i="1"/>
  <c r="AN136" i="1"/>
  <c r="AS136" i="1" s="1"/>
  <c r="AO136" i="1"/>
  <c r="AT136" i="1" s="1"/>
  <c r="AY136" i="1" s="1"/>
  <c r="BI136" i="1"/>
  <c r="AJ136" i="1"/>
  <c r="BC136" i="1"/>
  <c r="AO152" i="1"/>
  <c r="AT152" i="1" s="1"/>
  <c r="AY152" i="1" s="1"/>
  <c r="AJ152" i="1"/>
  <c r="AN152" i="1"/>
  <c r="AS152" i="1" s="1"/>
  <c r="BH152" i="1"/>
  <c r="AI152" i="1"/>
  <c r="BC152" i="1"/>
  <c r="BI152" i="1"/>
  <c r="BD152" i="1"/>
  <c r="AO168" i="1"/>
  <c r="AT168" i="1" s="1"/>
  <c r="AY168" i="1" s="1"/>
  <c r="BD168" i="1"/>
  <c r="BH168" i="1"/>
  <c r="AN168" i="1"/>
  <c r="AS168" i="1" s="1"/>
  <c r="AI168" i="1"/>
  <c r="BC168" i="1"/>
  <c r="BI168" i="1"/>
  <c r="AJ168" i="1"/>
  <c r="AJ180" i="1"/>
  <c r="AN180" i="1"/>
  <c r="AS180" i="1" s="1"/>
  <c r="BC180" i="1"/>
  <c r="BI180" i="1"/>
  <c r="BD180" i="1"/>
  <c r="AO180" i="1"/>
  <c r="AT180" i="1" s="1"/>
  <c r="AY180" i="1" s="1"/>
  <c r="BH180" i="1"/>
  <c r="AI180" i="1"/>
  <c r="AJ200" i="1"/>
  <c r="AN200" i="1"/>
  <c r="AS200" i="1" s="1"/>
  <c r="BC200" i="1"/>
  <c r="AI200" i="1"/>
  <c r="AO200" i="1"/>
  <c r="AT200" i="1" s="1"/>
  <c r="AY200" i="1" s="1"/>
  <c r="BH200" i="1"/>
  <c r="BI200" i="1"/>
  <c r="BD200" i="1"/>
  <c r="BI216" i="1"/>
  <c r="AI216" i="1"/>
  <c r="BD216" i="1"/>
  <c r="AN216" i="1"/>
  <c r="AS216" i="1" s="1"/>
  <c r="AJ216" i="1"/>
  <c r="BC216" i="1"/>
  <c r="BH216" i="1"/>
  <c r="AO216" i="1"/>
  <c r="AT216" i="1" s="1"/>
  <c r="AY216" i="1" s="1"/>
  <c r="AI228" i="1"/>
  <c r="BI228" i="1"/>
  <c r="AJ228" i="1"/>
  <c r="AN228" i="1"/>
  <c r="AS228" i="1" s="1"/>
  <c r="BC228" i="1"/>
  <c r="BD228" i="1"/>
  <c r="BH228" i="1"/>
  <c r="AO228" i="1"/>
  <c r="AT228" i="1" s="1"/>
  <c r="AY228" i="1" s="1"/>
  <c r="BI248" i="1"/>
  <c r="AI248" i="1"/>
  <c r="AO248" i="1"/>
  <c r="AT248" i="1" s="1"/>
  <c r="AY248" i="1" s="1"/>
  <c r="BD248" i="1"/>
  <c r="AJ248" i="1"/>
  <c r="AN248" i="1"/>
  <c r="AS248" i="1" s="1"/>
  <c r="BC248" i="1"/>
  <c r="BH248" i="1"/>
  <c r="BI260" i="1"/>
  <c r="AI260" i="1"/>
  <c r="AO260" i="1"/>
  <c r="AT260" i="1" s="1"/>
  <c r="AY260" i="1" s="1"/>
  <c r="BD260" i="1"/>
  <c r="AJ260" i="1"/>
  <c r="AN260" i="1"/>
  <c r="AS260" i="1" s="1"/>
  <c r="BH260" i="1"/>
  <c r="BC260" i="1"/>
  <c r="BI276" i="1"/>
  <c r="AI276" i="1"/>
  <c r="AO276" i="1"/>
  <c r="AT276" i="1" s="1"/>
  <c r="AY276" i="1" s="1"/>
  <c r="BD276" i="1"/>
  <c r="AJ276" i="1"/>
  <c r="AN276" i="1"/>
  <c r="AS276" i="1" s="1"/>
  <c r="BH276" i="1"/>
  <c r="BC276" i="1"/>
  <c r="BI292" i="1"/>
  <c r="BC292" i="1"/>
  <c r="BH292" i="1"/>
  <c r="BD292" i="1"/>
  <c r="AJ292" i="1"/>
  <c r="AN292" i="1"/>
  <c r="AS292" i="1" s="1"/>
  <c r="AO292" i="1"/>
  <c r="AT292" i="1" s="1"/>
  <c r="AY292" i="1" s="1"/>
  <c r="AI292" i="1"/>
  <c r="AI304" i="1"/>
  <c r="AJ304" i="1"/>
  <c r="AN304" i="1"/>
  <c r="AS304" i="1" s="1"/>
  <c r="BC304" i="1"/>
  <c r="BH304" i="1"/>
  <c r="BI304" i="1"/>
  <c r="AO304" i="1"/>
  <c r="AT304" i="1" s="1"/>
  <c r="AY304" i="1" s="1"/>
  <c r="BD304" i="1"/>
  <c r="AI320" i="1"/>
  <c r="AJ320" i="1"/>
  <c r="AN320" i="1"/>
  <c r="AS320" i="1" s="1"/>
  <c r="BC320" i="1"/>
  <c r="BH320" i="1"/>
  <c r="BI320" i="1"/>
  <c r="AO320" i="1"/>
  <c r="AT320" i="1" s="1"/>
  <c r="AY320" i="1" s="1"/>
  <c r="BD320" i="1"/>
  <c r="AJ348" i="1"/>
  <c r="AN348" i="1"/>
  <c r="AS348" i="1" s="1"/>
  <c r="AO348" i="1"/>
  <c r="AT348" i="1" s="1"/>
  <c r="AY348" i="1" s="1"/>
  <c r="BC348" i="1"/>
  <c r="AI348" i="1"/>
  <c r="BH348" i="1"/>
  <c r="BD348" i="1"/>
  <c r="BI348" i="1"/>
  <c r="AO372" i="1"/>
  <c r="AT372" i="1" s="1"/>
  <c r="AY372" i="1" s="1"/>
  <c r="BC372" i="1"/>
  <c r="BD372" i="1"/>
  <c r="BH372" i="1"/>
  <c r="BI372" i="1"/>
  <c r="AN372" i="1"/>
  <c r="AS372" i="1" s="1"/>
  <c r="AI372" i="1"/>
  <c r="AJ372" i="1"/>
  <c r="AO388" i="1"/>
  <c r="AT388" i="1" s="1"/>
  <c r="AY388" i="1" s="1"/>
  <c r="BC388" i="1"/>
  <c r="BD388" i="1"/>
  <c r="BH388" i="1"/>
  <c r="BI388" i="1"/>
  <c r="AN388" i="1"/>
  <c r="AS388" i="1" s="1"/>
  <c r="AI388" i="1"/>
  <c r="AJ388" i="1"/>
  <c r="AI400" i="1"/>
  <c r="BI400" i="1"/>
  <c r="AJ400" i="1"/>
  <c r="AN400" i="1"/>
  <c r="AS400" i="1" s="1"/>
  <c r="BD400" i="1"/>
  <c r="AO400" i="1"/>
  <c r="AT400" i="1" s="1"/>
  <c r="AY400" i="1" s="1"/>
  <c r="BC400" i="1"/>
  <c r="BH400" i="1"/>
  <c r="BI296" i="1"/>
  <c r="BC296" i="1"/>
  <c r="BH296" i="1"/>
  <c r="BD296" i="1"/>
  <c r="AJ296" i="1"/>
  <c r="AN296" i="1"/>
  <c r="AS296" i="1" s="1"/>
  <c r="AI296" i="1"/>
  <c r="AO296" i="1"/>
  <c r="AT296" i="1" s="1"/>
  <c r="AY296" i="1" s="1"/>
  <c r="AK425" i="1"/>
  <c r="BE425" i="1"/>
  <c r="AP425" i="1"/>
  <c r="AU425" i="1" s="1"/>
  <c r="AZ425" i="1" s="1"/>
  <c r="BE105" i="1"/>
  <c r="AK105" i="1"/>
  <c r="AP105" i="1"/>
  <c r="AU105" i="1" s="1"/>
  <c r="AZ105" i="1" s="1"/>
  <c r="AP153" i="1"/>
  <c r="AU153" i="1" s="1"/>
  <c r="AZ153" i="1" s="1"/>
  <c r="AK153" i="1"/>
  <c r="BE153" i="1"/>
  <c r="AP25" i="1"/>
  <c r="AU25" i="1" s="1"/>
  <c r="AZ25" i="1" s="1"/>
  <c r="AK25" i="1"/>
  <c r="BE25" i="1"/>
  <c r="AK233" i="1"/>
  <c r="AP233" i="1"/>
  <c r="AU233" i="1" s="1"/>
  <c r="AZ233" i="1" s="1"/>
  <c r="BE233" i="1"/>
  <c r="AR155" i="1"/>
  <c r="AW155" i="1" s="1"/>
  <c r="BB155" i="1" s="1"/>
  <c r="AM155" i="1"/>
  <c r="BG155" i="1"/>
  <c r="AQ63" i="1"/>
  <c r="AV63" i="1" s="1"/>
  <c r="BA63" i="1" s="1"/>
  <c r="AL63" i="1"/>
  <c r="BF63" i="1"/>
  <c r="BK63" i="1"/>
  <c r="BL63" i="1"/>
  <c r="AL141" i="1"/>
  <c r="AQ141" i="1"/>
  <c r="AV141" i="1" s="1"/>
  <c r="BA141" i="1" s="1"/>
  <c r="BF141" i="1"/>
  <c r="BL141" i="1"/>
  <c r="BK141" i="1"/>
  <c r="AQ205" i="1"/>
  <c r="AV205" i="1" s="1"/>
  <c r="BA205" i="1" s="1"/>
  <c r="BF205" i="1"/>
  <c r="AL205" i="1"/>
  <c r="BL205" i="1"/>
  <c r="BK205" i="1"/>
  <c r="AL241" i="1"/>
  <c r="AQ241" i="1"/>
  <c r="AV241" i="1" s="1"/>
  <c r="BA241" i="1" s="1"/>
  <c r="BF241" i="1"/>
  <c r="BL241" i="1"/>
  <c r="BK241" i="1"/>
  <c r="AL273" i="1"/>
  <c r="AQ273" i="1"/>
  <c r="AV273" i="1" s="1"/>
  <c r="BA273" i="1" s="1"/>
  <c r="BF273" i="1"/>
  <c r="BK273" i="1"/>
  <c r="BL273" i="1"/>
  <c r="AL305" i="1"/>
  <c r="AQ305" i="1"/>
  <c r="AV305" i="1" s="1"/>
  <c r="BA305" i="1" s="1"/>
  <c r="BF305" i="1"/>
  <c r="BK305" i="1"/>
  <c r="BL305" i="1"/>
  <c r="AL325" i="1"/>
  <c r="AQ325" i="1"/>
  <c r="AV325" i="1" s="1"/>
  <c r="BA325" i="1" s="1"/>
  <c r="BF325" i="1"/>
  <c r="BL325" i="1"/>
  <c r="BK325" i="1"/>
  <c r="AL341" i="1"/>
  <c r="BF341" i="1"/>
  <c r="BL341" i="1"/>
  <c r="AQ341" i="1"/>
  <c r="AV341" i="1" s="1"/>
  <c r="BA341" i="1" s="1"/>
  <c r="BK341" i="1"/>
  <c r="AL357" i="1"/>
  <c r="AQ357" i="1"/>
  <c r="AV357" i="1" s="1"/>
  <c r="BA357" i="1" s="1"/>
  <c r="BF357" i="1"/>
  <c r="BK357" i="1"/>
  <c r="BL357" i="1"/>
  <c r="AQ373" i="1"/>
  <c r="AV373" i="1" s="1"/>
  <c r="BA373" i="1" s="1"/>
  <c r="BF373" i="1"/>
  <c r="AL373" i="1"/>
  <c r="BK373" i="1"/>
  <c r="BL373" i="1"/>
  <c r="AQ389" i="1"/>
  <c r="AV389" i="1" s="1"/>
  <c r="BA389" i="1" s="1"/>
  <c r="BF389" i="1"/>
  <c r="AL389" i="1"/>
  <c r="BK389" i="1"/>
  <c r="BL389" i="1"/>
  <c r="AQ405" i="1"/>
  <c r="AV405" i="1" s="1"/>
  <c r="BA405" i="1" s="1"/>
  <c r="BF405" i="1"/>
  <c r="AL405" i="1"/>
  <c r="BK405" i="1"/>
  <c r="BL405" i="1"/>
  <c r="AL421" i="1"/>
  <c r="AQ421" i="1"/>
  <c r="AV421" i="1" s="1"/>
  <c r="BA421" i="1" s="1"/>
  <c r="BF421" i="1"/>
  <c r="BK421" i="1"/>
  <c r="BL421" i="1"/>
  <c r="BF5" i="1"/>
  <c r="AL5" i="1"/>
  <c r="AQ5" i="1"/>
  <c r="AV5" i="1" s="1"/>
  <c r="BA5" i="1" s="1"/>
  <c r="BL5" i="1"/>
  <c r="BK5" i="1"/>
  <c r="AJ9" i="1"/>
  <c r="AN9" i="1"/>
  <c r="AS9" i="1" s="1"/>
  <c r="AO9" i="1"/>
  <c r="AT9" i="1" s="1"/>
  <c r="AY9" i="1" s="1"/>
  <c r="BC9" i="1"/>
  <c r="BD9" i="1"/>
  <c r="BH9" i="1"/>
  <c r="BI9" i="1"/>
  <c r="AI9" i="1"/>
  <c r="AR17" i="1"/>
  <c r="AW17" i="1" s="1"/>
  <c r="BB17" i="1" s="1"/>
  <c r="AM17" i="1"/>
  <c r="BG17" i="1"/>
  <c r="AL29" i="1"/>
  <c r="AQ29" i="1"/>
  <c r="AV29" i="1" s="1"/>
  <c r="BA29" i="1" s="1"/>
  <c r="BF29" i="1"/>
  <c r="BL29" i="1"/>
  <c r="BK29" i="1"/>
  <c r="BF41" i="1"/>
  <c r="AL41" i="1"/>
  <c r="AQ41" i="1"/>
  <c r="AV41" i="1" s="1"/>
  <c r="BA41" i="1" s="1"/>
  <c r="BK41" i="1"/>
  <c r="BL41" i="1"/>
  <c r="BG45" i="1"/>
  <c r="AM45" i="1"/>
  <c r="AR45" i="1"/>
  <c r="AW45" i="1" s="1"/>
  <c r="BB45" i="1" s="1"/>
  <c r="AM57" i="1"/>
  <c r="AR57" i="1"/>
  <c r="AW57" i="1" s="1"/>
  <c r="BB57" i="1" s="1"/>
  <c r="BG57" i="1"/>
  <c r="AQ65" i="1"/>
  <c r="AV65" i="1" s="1"/>
  <c r="BA65" i="1" s="1"/>
  <c r="BF65" i="1"/>
  <c r="BK65" i="1"/>
  <c r="AL65" i="1"/>
  <c r="BL65" i="1"/>
  <c r="AN73" i="1"/>
  <c r="AS73" i="1" s="1"/>
  <c r="AI73" i="1"/>
  <c r="AO73" i="1"/>
  <c r="AT73" i="1" s="1"/>
  <c r="AY73" i="1" s="1"/>
  <c r="BH73" i="1"/>
  <c r="BI73" i="1"/>
  <c r="AJ73" i="1"/>
  <c r="BC73" i="1"/>
  <c r="BD73" i="1"/>
  <c r="AR81" i="1"/>
  <c r="AW81" i="1" s="1"/>
  <c r="BB81" i="1" s="1"/>
  <c r="BG81" i="1"/>
  <c r="AM81" i="1"/>
  <c r="AL93" i="1"/>
  <c r="AQ93" i="1"/>
  <c r="AV93" i="1" s="1"/>
  <c r="BA93" i="1" s="1"/>
  <c r="BF93" i="1"/>
  <c r="BL93" i="1"/>
  <c r="BK93" i="1"/>
  <c r="AQ105" i="1"/>
  <c r="AV105" i="1" s="1"/>
  <c r="BA105" i="1" s="1"/>
  <c r="AL105" i="1"/>
  <c r="BF105" i="1"/>
  <c r="BK105" i="1"/>
  <c r="BL105" i="1"/>
  <c r="BG109" i="1"/>
  <c r="AR109" i="1"/>
  <c r="AW109" i="1" s="1"/>
  <c r="BB109" i="1" s="1"/>
  <c r="AM109" i="1"/>
  <c r="BD121" i="1"/>
  <c r="BH121" i="1"/>
  <c r="AN121" i="1"/>
  <c r="AS121" i="1" s="1"/>
  <c r="BI121" i="1"/>
  <c r="AI121" i="1"/>
  <c r="BC121" i="1"/>
  <c r="AJ121" i="1"/>
  <c r="AO121" i="1"/>
  <c r="AT121" i="1" s="1"/>
  <c r="AY121" i="1" s="1"/>
  <c r="BC153" i="1"/>
  <c r="BH153" i="1"/>
  <c r="AJ153" i="1"/>
  <c r="BD153" i="1"/>
  <c r="AN153" i="1"/>
  <c r="AS153" i="1" s="1"/>
  <c r="AO153" i="1"/>
  <c r="AT153" i="1" s="1"/>
  <c r="AY153" i="1" s="1"/>
  <c r="BI153" i="1"/>
  <c r="AI153" i="1"/>
  <c r="AI185" i="1"/>
  <c r="AN185" i="1"/>
  <c r="AS185" i="1" s="1"/>
  <c r="AJ185" i="1"/>
  <c r="BH185" i="1"/>
  <c r="BC185" i="1"/>
  <c r="BI185" i="1"/>
  <c r="AO185" i="1"/>
  <c r="AT185" i="1" s="1"/>
  <c r="AY185" i="1" s="1"/>
  <c r="BD185" i="1"/>
  <c r="AO217" i="1"/>
  <c r="AT217" i="1" s="1"/>
  <c r="AY217" i="1" s="1"/>
  <c r="BC217" i="1"/>
  <c r="BD217" i="1"/>
  <c r="BH217" i="1"/>
  <c r="AI217" i="1"/>
  <c r="AJ217" i="1"/>
  <c r="BI217" i="1"/>
  <c r="AN217" i="1"/>
  <c r="AS217" i="1" s="1"/>
  <c r="AO249" i="1"/>
  <c r="AT249" i="1" s="1"/>
  <c r="AY249" i="1" s="1"/>
  <c r="BD249" i="1"/>
  <c r="BH249" i="1"/>
  <c r="BI249" i="1"/>
  <c r="AI249" i="1"/>
  <c r="AJ249" i="1"/>
  <c r="BC249" i="1"/>
  <c r="AN249" i="1"/>
  <c r="AS249" i="1" s="1"/>
  <c r="AO281" i="1"/>
  <c r="AT281" i="1" s="1"/>
  <c r="AY281" i="1" s="1"/>
  <c r="BD281" i="1"/>
  <c r="BH281" i="1"/>
  <c r="BI281" i="1"/>
  <c r="AI281" i="1"/>
  <c r="AJ281" i="1"/>
  <c r="BC281" i="1"/>
  <c r="AN281" i="1"/>
  <c r="AS281" i="1" s="1"/>
  <c r="BI313" i="1"/>
  <c r="AI313" i="1"/>
  <c r="AJ313" i="1"/>
  <c r="BH313" i="1"/>
  <c r="BC313" i="1"/>
  <c r="AN313" i="1"/>
  <c r="AS313" i="1" s="1"/>
  <c r="AO313" i="1"/>
  <c r="AT313" i="1" s="1"/>
  <c r="AY313" i="1" s="1"/>
  <c r="BD313" i="1"/>
  <c r="BD345" i="1"/>
  <c r="BH345" i="1"/>
  <c r="AI345" i="1"/>
  <c r="BI345" i="1"/>
  <c r="AN345" i="1"/>
  <c r="AS345" i="1" s="1"/>
  <c r="AO345" i="1"/>
  <c r="AT345" i="1" s="1"/>
  <c r="AY345" i="1" s="1"/>
  <c r="BC345" i="1"/>
  <c r="AJ345" i="1"/>
  <c r="AO377" i="1"/>
  <c r="AT377" i="1" s="1"/>
  <c r="AY377" i="1" s="1"/>
  <c r="BD377" i="1"/>
  <c r="BH377" i="1"/>
  <c r="BI377" i="1"/>
  <c r="AN377" i="1"/>
  <c r="AS377" i="1" s="1"/>
  <c r="BC377" i="1"/>
  <c r="AI377" i="1"/>
  <c r="AJ377" i="1"/>
  <c r="AO409" i="1"/>
  <c r="AT409" i="1" s="1"/>
  <c r="AY409" i="1" s="1"/>
  <c r="BD409" i="1"/>
  <c r="BH409" i="1"/>
  <c r="BI409" i="1"/>
  <c r="AN409" i="1"/>
  <c r="AS409" i="1" s="1"/>
  <c r="BC409" i="1"/>
  <c r="AJ409" i="1"/>
  <c r="AI409" i="1"/>
  <c r="AR123" i="1"/>
  <c r="AW123" i="1" s="1"/>
  <c r="BB123" i="1" s="1"/>
  <c r="AM123" i="1"/>
  <c r="BG123" i="1"/>
  <c r="BG147" i="1"/>
  <c r="AM147" i="1"/>
  <c r="AR147" i="1"/>
  <c r="AW147" i="1" s="1"/>
  <c r="BB147" i="1" s="1"/>
  <c r="AR183" i="1"/>
  <c r="AW183" i="1" s="1"/>
  <c r="BB183" i="1" s="1"/>
  <c r="AM183" i="1"/>
  <c r="BG183" i="1"/>
  <c r="AM207" i="1"/>
  <c r="AR207" i="1"/>
  <c r="AW207" i="1" s="1"/>
  <c r="BB207" i="1" s="1"/>
  <c r="BG207" i="1"/>
  <c r="BG227" i="1"/>
  <c r="AR227" i="1"/>
  <c r="AW227" i="1" s="1"/>
  <c r="BB227" i="1" s="1"/>
  <c r="AM227" i="1"/>
  <c r="AM247" i="1"/>
  <c r="AR247" i="1"/>
  <c r="AW247" i="1" s="1"/>
  <c r="BB247" i="1" s="1"/>
  <c r="BG247" i="1"/>
  <c r="AM267" i="1"/>
  <c r="AR267" i="1"/>
  <c r="AW267" i="1" s="1"/>
  <c r="BB267" i="1" s="1"/>
  <c r="BG267" i="1"/>
  <c r="AM287" i="1"/>
  <c r="AR287" i="1"/>
  <c r="AW287" i="1" s="1"/>
  <c r="BB287" i="1" s="1"/>
  <c r="BG287" i="1"/>
  <c r="AR311" i="1"/>
  <c r="AW311" i="1" s="1"/>
  <c r="BB311" i="1" s="1"/>
  <c r="BG311" i="1"/>
  <c r="AM311" i="1"/>
  <c r="BF344" i="1"/>
  <c r="BK344" i="1"/>
  <c r="BL344" i="1"/>
  <c r="AL344" i="1"/>
  <c r="AQ344" i="1"/>
  <c r="AV344" i="1" s="1"/>
  <c r="BA344" i="1" s="1"/>
  <c r="AL372" i="1"/>
  <c r="AQ372" i="1"/>
  <c r="AV372" i="1" s="1"/>
  <c r="BA372" i="1" s="1"/>
  <c r="BF372" i="1"/>
  <c r="BK372" i="1"/>
  <c r="BL372" i="1"/>
  <c r="AL416" i="1"/>
  <c r="AQ416" i="1"/>
  <c r="AV416" i="1" s="1"/>
  <c r="BA416" i="1" s="1"/>
  <c r="BG416" i="1"/>
  <c r="AR416" i="1"/>
  <c r="AW416" i="1" s="1"/>
  <c r="BB416" i="1" s="1"/>
  <c r="BF416" i="1"/>
  <c r="BK416" i="1"/>
  <c r="BL416" i="1"/>
  <c r="AL20" i="1"/>
  <c r="BF20" i="1"/>
  <c r="AQ20" i="1"/>
  <c r="AV20" i="1" s="1"/>
  <c r="BA20" i="1" s="1"/>
  <c r="BK20" i="1"/>
  <c r="BL20" i="1"/>
  <c r="AL44" i="1"/>
  <c r="BF44" i="1"/>
  <c r="AQ44" i="1"/>
  <c r="AV44" i="1" s="1"/>
  <c r="BA44" i="1" s="1"/>
  <c r="BK44" i="1"/>
  <c r="BL44" i="1"/>
  <c r="AL64" i="1"/>
  <c r="AQ64" i="1"/>
  <c r="AV64" i="1" s="1"/>
  <c r="BA64" i="1" s="1"/>
  <c r="BF64" i="1"/>
  <c r="BK64" i="1"/>
  <c r="BL64" i="1"/>
  <c r="AL84" i="1"/>
  <c r="BF84" i="1"/>
  <c r="BK84" i="1"/>
  <c r="BL84" i="1"/>
  <c r="AQ84" i="1"/>
  <c r="AV84" i="1" s="1"/>
  <c r="BA84" i="1" s="1"/>
  <c r="AL104" i="1"/>
  <c r="BK104" i="1"/>
  <c r="BF104" i="1"/>
  <c r="BL104" i="1"/>
  <c r="AQ104" i="1"/>
  <c r="AV104" i="1" s="1"/>
  <c r="BA104" i="1" s="1"/>
  <c r="BF128" i="1"/>
  <c r="AQ128" i="1"/>
  <c r="AV128" i="1" s="1"/>
  <c r="BA128" i="1" s="1"/>
  <c r="AL128" i="1"/>
  <c r="BK128" i="1"/>
  <c r="BL128" i="1"/>
  <c r="AQ144" i="1"/>
  <c r="AV144" i="1" s="1"/>
  <c r="BA144" i="1" s="1"/>
  <c r="BF144" i="1"/>
  <c r="AL144" i="1"/>
  <c r="BK144" i="1"/>
  <c r="BL144" i="1"/>
  <c r="AL172" i="1"/>
  <c r="AQ172" i="1"/>
  <c r="AV172" i="1" s="1"/>
  <c r="BA172" i="1" s="1"/>
  <c r="BF172" i="1"/>
  <c r="BK172" i="1"/>
  <c r="BL172" i="1"/>
  <c r="BF192" i="1"/>
  <c r="AQ192" i="1"/>
  <c r="AV192" i="1" s="1"/>
  <c r="BA192" i="1" s="1"/>
  <c r="AL192" i="1"/>
  <c r="BK192" i="1"/>
  <c r="BL192" i="1"/>
  <c r="BF212" i="1"/>
  <c r="AQ212" i="1"/>
  <c r="AV212" i="1" s="1"/>
  <c r="BA212" i="1" s="1"/>
  <c r="BK212" i="1"/>
  <c r="AL212" i="1"/>
  <c r="BL212" i="1"/>
  <c r="AL232" i="1"/>
  <c r="AQ232" i="1"/>
  <c r="AV232" i="1" s="1"/>
  <c r="BA232" i="1" s="1"/>
  <c r="BF232" i="1"/>
  <c r="BK232" i="1"/>
  <c r="BL232" i="1"/>
  <c r="AL256" i="1"/>
  <c r="AQ256" i="1"/>
  <c r="AV256" i="1" s="1"/>
  <c r="BA256" i="1" s="1"/>
  <c r="BF256" i="1"/>
  <c r="BK256" i="1"/>
  <c r="BL256" i="1"/>
  <c r="AL280" i="1"/>
  <c r="AQ280" i="1"/>
  <c r="AV280" i="1" s="1"/>
  <c r="BA280" i="1" s="1"/>
  <c r="BF280" i="1"/>
  <c r="BK280" i="1"/>
  <c r="BL280" i="1"/>
  <c r="AQ304" i="1"/>
  <c r="AV304" i="1" s="1"/>
  <c r="BA304" i="1" s="1"/>
  <c r="BF304" i="1"/>
  <c r="BK304" i="1"/>
  <c r="AL304" i="1"/>
  <c r="BL304" i="1"/>
  <c r="AR219" i="1"/>
  <c r="AW219" i="1" s="1"/>
  <c r="BB219" i="1" s="1"/>
  <c r="BG219" i="1"/>
  <c r="AM219" i="1"/>
  <c r="BF26" i="1"/>
  <c r="AQ26" i="1"/>
  <c r="AV26" i="1" s="1"/>
  <c r="BA26" i="1" s="1"/>
  <c r="AL26" i="1"/>
  <c r="BK26" i="1"/>
  <c r="BL26" i="1"/>
  <c r="AL111" i="1"/>
  <c r="BF111" i="1"/>
  <c r="BK111" i="1"/>
  <c r="BL111" i="1"/>
  <c r="AQ111" i="1"/>
  <c r="AV111" i="1" s="1"/>
  <c r="BA111" i="1" s="1"/>
  <c r="AQ177" i="1"/>
  <c r="AV177" i="1" s="1"/>
  <c r="BA177" i="1" s="1"/>
  <c r="BF177" i="1"/>
  <c r="AL177" i="1"/>
  <c r="BK177" i="1"/>
  <c r="BL177" i="1"/>
  <c r="AQ226" i="1"/>
  <c r="AV226" i="1" s="1"/>
  <c r="BA226" i="1" s="1"/>
  <c r="BF226" i="1"/>
  <c r="AL226" i="1"/>
  <c r="BL226" i="1"/>
  <c r="BK226" i="1"/>
  <c r="AL258" i="1"/>
  <c r="AQ258" i="1"/>
  <c r="AV258" i="1" s="1"/>
  <c r="BA258" i="1" s="1"/>
  <c r="BL258" i="1"/>
  <c r="BK258" i="1"/>
  <c r="BF258" i="1"/>
  <c r="AL290" i="1"/>
  <c r="AQ290" i="1"/>
  <c r="AV290" i="1" s="1"/>
  <c r="BA290" i="1" s="1"/>
  <c r="BL290" i="1"/>
  <c r="BK290" i="1"/>
  <c r="BF290" i="1"/>
  <c r="AL322" i="1"/>
  <c r="BL322" i="1"/>
  <c r="AQ322" i="1"/>
  <c r="AV322" i="1" s="1"/>
  <c r="BA322" i="1" s="1"/>
  <c r="BK322" i="1"/>
  <c r="BF322" i="1"/>
  <c r="BF338" i="1"/>
  <c r="AL338" i="1"/>
  <c r="AQ338" i="1"/>
  <c r="AV338" i="1" s="1"/>
  <c r="BA338" i="1" s="1"/>
  <c r="BL338" i="1"/>
  <c r="BK338" i="1"/>
  <c r="BF354" i="1"/>
  <c r="AQ354" i="1"/>
  <c r="AV354" i="1" s="1"/>
  <c r="BA354" i="1" s="1"/>
  <c r="AL354" i="1"/>
  <c r="BK354" i="1"/>
  <c r="BL354" i="1"/>
  <c r="BF370" i="1"/>
  <c r="AL370" i="1"/>
  <c r="AQ370" i="1"/>
  <c r="AV370" i="1" s="1"/>
  <c r="BA370" i="1" s="1"/>
  <c r="BK370" i="1"/>
  <c r="BL370" i="1"/>
  <c r="BF386" i="1"/>
  <c r="AL386" i="1"/>
  <c r="BK386" i="1"/>
  <c r="BL386" i="1"/>
  <c r="AQ386" i="1"/>
  <c r="AV386" i="1" s="1"/>
  <c r="BA386" i="1" s="1"/>
  <c r="BF402" i="1"/>
  <c r="AL402" i="1"/>
  <c r="AQ402" i="1"/>
  <c r="AV402" i="1" s="1"/>
  <c r="BA402" i="1" s="1"/>
  <c r="BK402" i="1"/>
  <c r="BL402" i="1"/>
  <c r="AQ418" i="1"/>
  <c r="AV418" i="1" s="1"/>
  <c r="BA418" i="1" s="1"/>
  <c r="BF418" i="1"/>
  <c r="AL418" i="1"/>
  <c r="BK418" i="1"/>
  <c r="BL418" i="1"/>
  <c r="AL6" i="1"/>
  <c r="AQ6" i="1"/>
  <c r="AV6" i="1" s="1"/>
  <c r="BA6" i="1" s="1"/>
  <c r="BF6" i="1"/>
  <c r="BK6" i="1"/>
  <c r="BL6" i="1"/>
  <c r="AP10" i="1"/>
  <c r="AU10" i="1" s="1"/>
  <c r="AZ10" i="1" s="1"/>
  <c r="BE10" i="1"/>
  <c r="AK10" i="1"/>
  <c r="AR18" i="1"/>
  <c r="AW18" i="1" s="1"/>
  <c r="BB18" i="1" s="1"/>
  <c r="BG18" i="1"/>
  <c r="AM18" i="1"/>
  <c r="AK26" i="1"/>
  <c r="AP26" i="1"/>
  <c r="AU26" i="1" s="1"/>
  <c r="AZ26" i="1" s="1"/>
  <c r="BE26" i="1"/>
  <c r="AM34" i="1"/>
  <c r="BG34" i="1"/>
  <c r="AR34" i="1"/>
  <c r="AW34" i="1" s="1"/>
  <c r="BB34" i="1" s="1"/>
  <c r="AP42" i="1"/>
  <c r="AU42" i="1" s="1"/>
  <c r="AZ42" i="1" s="1"/>
  <c r="BE42" i="1"/>
  <c r="AK42" i="1"/>
  <c r="BG50" i="1"/>
  <c r="AM50" i="1"/>
  <c r="AR50" i="1"/>
  <c r="AW50" i="1" s="1"/>
  <c r="BB50" i="1" s="1"/>
  <c r="AK58" i="1"/>
  <c r="BE58" i="1"/>
  <c r="AP58" i="1"/>
  <c r="AU58" i="1" s="1"/>
  <c r="AZ58" i="1" s="1"/>
  <c r="AR66" i="1"/>
  <c r="AW66" i="1" s="1"/>
  <c r="BB66" i="1" s="1"/>
  <c r="BG66" i="1"/>
  <c r="AM66" i="1"/>
  <c r="AP74" i="1"/>
  <c r="AU74" i="1" s="1"/>
  <c r="AZ74" i="1" s="1"/>
  <c r="BE74" i="1"/>
  <c r="AK74" i="1"/>
  <c r="AM82" i="1"/>
  <c r="AR82" i="1"/>
  <c r="AW82" i="1" s="1"/>
  <c r="BB82" i="1" s="1"/>
  <c r="BG82" i="1"/>
  <c r="AK90" i="1"/>
  <c r="BE90" i="1"/>
  <c r="AP90" i="1"/>
  <c r="AU90" i="1" s="1"/>
  <c r="AZ90" i="1" s="1"/>
  <c r="AM98" i="1"/>
  <c r="BG98" i="1"/>
  <c r="AR98" i="1"/>
  <c r="AW98" i="1" s="1"/>
  <c r="BB98" i="1" s="1"/>
  <c r="AK106" i="1"/>
  <c r="AP106" i="1"/>
  <c r="AU106" i="1" s="1"/>
  <c r="AZ106" i="1" s="1"/>
  <c r="BE106" i="1"/>
  <c r="AM114" i="1"/>
  <c r="BG114" i="1"/>
  <c r="AR114" i="1"/>
  <c r="AW114" i="1" s="1"/>
  <c r="BB114" i="1" s="1"/>
  <c r="AR122" i="1"/>
  <c r="AW122" i="1" s="1"/>
  <c r="BB122" i="1" s="1"/>
  <c r="BG122" i="1"/>
  <c r="AM122" i="1"/>
  <c r="AL130" i="1"/>
  <c r="BF130" i="1"/>
  <c r="AQ130" i="1"/>
  <c r="AV130" i="1" s="1"/>
  <c r="BA130" i="1" s="1"/>
  <c r="BL130" i="1"/>
  <c r="BK130" i="1"/>
  <c r="AQ138" i="1"/>
  <c r="AV138" i="1" s="1"/>
  <c r="BA138" i="1" s="1"/>
  <c r="BF138" i="1"/>
  <c r="AL138" i="1"/>
  <c r="BK138" i="1"/>
  <c r="BL138" i="1"/>
  <c r="AM142" i="1"/>
  <c r="AR142" i="1"/>
  <c r="AW142" i="1" s="1"/>
  <c r="BB142" i="1" s="1"/>
  <c r="BG142" i="1"/>
  <c r="AM150" i="1"/>
  <c r="AR150" i="1"/>
  <c r="AW150" i="1" s="1"/>
  <c r="BB150" i="1" s="1"/>
  <c r="BG150" i="1"/>
  <c r="AQ158" i="1"/>
  <c r="AV158" i="1" s="1"/>
  <c r="BA158" i="1" s="1"/>
  <c r="BF158" i="1"/>
  <c r="AL158" i="1"/>
  <c r="BK158" i="1"/>
  <c r="BL158" i="1"/>
  <c r="AQ166" i="1"/>
  <c r="AV166" i="1" s="1"/>
  <c r="BA166" i="1" s="1"/>
  <c r="BF166" i="1"/>
  <c r="AL166" i="1"/>
  <c r="BK166" i="1"/>
  <c r="BL166" i="1"/>
  <c r="AK170" i="1"/>
  <c r="AP170" i="1"/>
  <c r="AU170" i="1" s="1"/>
  <c r="AZ170" i="1" s="1"/>
  <c r="BE170" i="1"/>
  <c r="BG178" i="1"/>
  <c r="AR178" i="1"/>
  <c r="AW178" i="1" s="1"/>
  <c r="BB178" i="1" s="1"/>
  <c r="AM178" i="1"/>
  <c r="AR186" i="1"/>
  <c r="AW186" i="1" s="1"/>
  <c r="BB186" i="1" s="1"/>
  <c r="AM186" i="1"/>
  <c r="BG186" i="1"/>
  <c r="AL194" i="1"/>
  <c r="AQ194" i="1"/>
  <c r="AV194" i="1" s="1"/>
  <c r="BA194" i="1" s="1"/>
  <c r="BL194" i="1"/>
  <c r="BK194" i="1"/>
  <c r="BF194" i="1"/>
  <c r="AL202" i="1"/>
  <c r="AQ202" i="1"/>
  <c r="AV202" i="1" s="1"/>
  <c r="BA202" i="1" s="1"/>
  <c r="BK202" i="1"/>
  <c r="BF202" i="1"/>
  <c r="BL202" i="1"/>
  <c r="BG206" i="1"/>
  <c r="AM206" i="1"/>
  <c r="AR206" i="1"/>
  <c r="AW206" i="1" s="1"/>
  <c r="BB206" i="1" s="1"/>
  <c r="BE218" i="1"/>
  <c r="AK218" i="1"/>
  <c r="AP218" i="1"/>
  <c r="AU218" i="1" s="1"/>
  <c r="AZ218" i="1" s="1"/>
  <c r="AK250" i="1"/>
  <c r="BE250" i="1"/>
  <c r="AP250" i="1"/>
  <c r="AU250" i="1" s="1"/>
  <c r="AZ250" i="1" s="1"/>
  <c r="AK282" i="1"/>
  <c r="BE282" i="1"/>
  <c r="AP282" i="1"/>
  <c r="AU282" i="1" s="1"/>
  <c r="AZ282" i="1" s="1"/>
  <c r="AK314" i="1"/>
  <c r="AP314" i="1"/>
  <c r="AU314" i="1" s="1"/>
  <c r="AZ314" i="1" s="1"/>
  <c r="BE314" i="1"/>
  <c r="AK346" i="1"/>
  <c r="AP346" i="1"/>
  <c r="AU346" i="1" s="1"/>
  <c r="AZ346" i="1" s="1"/>
  <c r="BE346" i="1"/>
  <c r="AK378" i="1"/>
  <c r="AP378" i="1"/>
  <c r="AU378" i="1" s="1"/>
  <c r="AZ378" i="1" s="1"/>
  <c r="BE378" i="1"/>
  <c r="AK410" i="1"/>
  <c r="AP410" i="1"/>
  <c r="AU410" i="1" s="1"/>
  <c r="AZ410" i="1" s="1"/>
  <c r="BE410" i="1"/>
  <c r="BG87" i="1"/>
  <c r="AM87" i="1"/>
  <c r="AR87" i="1"/>
  <c r="AW87" i="1" s="1"/>
  <c r="BB87" i="1" s="1"/>
  <c r="AR107" i="1"/>
  <c r="AW107" i="1" s="1"/>
  <c r="BB107" i="1" s="1"/>
  <c r="BG107" i="1"/>
  <c r="AM107" i="1"/>
  <c r="AR127" i="1"/>
  <c r="AW127" i="1" s="1"/>
  <c r="BB127" i="1" s="1"/>
  <c r="BG127" i="1"/>
  <c r="AM127" i="1"/>
  <c r="AR151" i="1"/>
  <c r="AW151" i="1" s="1"/>
  <c r="BB151" i="1" s="1"/>
  <c r="BG151" i="1"/>
  <c r="AM151" i="1"/>
  <c r="AM167" i="1"/>
  <c r="BG167" i="1"/>
  <c r="AR167" i="1"/>
  <c r="AW167" i="1" s="1"/>
  <c r="BB167" i="1" s="1"/>
  <c r="AM187" i="1"/>
  <c r="AR187" i="1"/>
  <c r="AW187" i="1" s="1"/>
  <c r="BB187" i="1" s="1"/>
  <c r="BG187" i="1"/>
  <c r="AM211" i="1"/>
  <c r="AR211" i="1"/>
  <c r="AW211" i="1" s="1"/>
  <c r="BB211" i="1" s="1"/>
  <c r="BG211" i="1"/>
  <c r="AM243" i="1"/>
  <c r="AR243" i="1"/>
  <c r="AW243" i="1" s="1"/>
  <c r="BB243" i="1" s="1"/>
  <c r="BG243" i="1"/>
  <c r="AM271" i="1"/>
  <c r="AR271" i="1"/>
  <c r="AW271" i="1" s="1"/>
  <c r="BB271" i="1" s="1"/>
  <c r="BG271" i="1"/>
  <c r="AR303" i="1"/>
  <c r="AW303" i="1" s="1"/>
  <c r="BB303" i="1" s="1"/>
  <c r="BG303" i="1"/>
  <c r="AM303" i="1"/>
  <c r="BF340" i="1"/>
  <c r="BK340" i="1"/>
  <c r="AQ340" i="1"/>
  <c r="AV340" i="1" s="1"/>
  <c r="BA340" i="1" s="1"/>
  <c r="BL340" i="1"/>
  <c r="AL340" i="1"/>
  <c r="BG340" i="1"/>
  <c r="AQ376" i="1"/>
  <c r="AV376" i="1" s="1"/>
  <c r="BA376" i="1" s="1"/>
  <c r="BF376" i="1"/>
  <c r="AL376" i="1"/>
  <c r="BK376" i="1"/>
  <c r="BL376" i="1"/>
  <c r="AL404" i="1"/>
  <c r="AQ404" i="1"/>
  <c r="AV404" i="1" s="1"/>
  <c r="BA404" i="1" s="1"/>
  <c r="BF404" i="1"/>
  <c r="BK404" i="1"/>
  <c r="BL404" i="1"/>
  <c r="AL16" i="1"/>
  <c r="BF16" i="1"/>
  <c r="AQ16" i="1"/>
  <c r="AV16" i="1" s="1"/>
  <c r="BA16" i="1" s="1"/>
  <c r="BK16" i="1"/>
  <c r="BL16" i="1"/>
  <c r="AL36" i="1"/>
  <c r="BF36" i="1"/>
  <c r="AQ36" i="1"/>
  <c r="AV36" i="1" s="1"/>
  <c r="BA36" i="1" s="1"/>
  <c r="BK36" i="1"/>
  <c r="BL36" i="1"/>
  <c r="BF60" i="1"/>
  <c r="AQ60" i="1"/>
  <c r="AV60" i="1" s="1"/>
  <c r="BA60" i="1" s="1"/>
  <c r="AL60" i="1"/>
  <c r="BK60" i="1"/>
  <c r="BL60" i="1"/>
  <c r="AL80" i="1"/>
  <c r="BF80" i="1"/>
  <c r="BK80" i="1"/>
  <c r="AQ80" i="1"/>
  <c r="AV80" i="1" s="1"/>
  <c r="BA80" i="1" s="1"/>
  <c r="BL80" i="1"/>
  <c r="AL108" i="1"/>
  <c r="BF108" i="1"/>
  <c r="AQ108" i="1"/>
  <c r="AV108" i="1" s="1"/>
  <c r="BA108" i="1" s="1"/>
  <c r="BK108" i="1"/>
  <c r="BL108" i="1"/>
  <c r="BF124" i="1"/>
  <c r="AQ124" i="1"/>
  <c r="AV124" i="1" s="1"/>
  <c r="BA124" i="1" s="1"/>
  <c r="AL124" i="1"/>
  <c r="BK124" i="1"/>
  <c r="BL124" i="1"/>
  <c r="BF152" i="1"/>
  <c r="AQ152" i="1"/>
  <c r="AV152" i="1" s="1"/>
  <c r="BA152" i="1" s="1"/>
  <c r="AL152" i="1"/>
  <c r="BK152" i="1"/>
  <c r="BL152" i="1"/>
  <c r="AL176" i="1"/>
  <c r="AQ176" i="1"/>
  <c r="AV176" i="1" s="1"/>
  <c r="BA176" i="1" s="1"/>
  <c r="BF176" i="1"/>
  <c r="BK176" i="1"/>
  <c r="BL176" i="1"/>
  <c r="BF196" i="1"/>
  <c r="AQ196" i="1"/>
  <c r="AV196" i="1" s="1"/>
  <c r="BA196" i="1" s="1"/>
  <c r="BK196" i="1"/>
  <c r="AL196" i="1"/>
  <c r="BL196" i="1"/>
  <c r="AL216" i="1"/>
  <c r="AQ216" i="1"/>
  <c r="AV216" i="1" s="1"/>
  <c r="BA216" i="1" s="1"/>
  <c r="BF216" i="1"/>
  <c r="BK216" i="1"/>
  <c r="BL216" i="1"/>
  <c r="AL240" i="1"/>
  <c r="AQ240" i="1"/>
  <c r="AV240" i="1" s="1"/>
  <c r="BA240" i="1" s="1"/>
  <c r="BF240" i="1"/>
  <c r="BK240" i="1"/>
  <c r="BL240" i="1"/>
  <c r="AL260" i="1"/>
  <c r="AQ260" i="1"/>
  <c r="AV260" i="1" s="1"/>
  <c r="BA260" i="1" s="1"/>
  <c r="BF260" i="1"/>
  <c r="BK260" i="1"/>
  <c r="BL260" i="1"/>
  <c r="AL276" i="1"/>
  <c r="AQ276" i="1"/>
  <c r="AV276" i="1" s="1"/>
  <c r="BA276" i="1" s="1"/>
  <c r="BF276" i="1"/>
  <c r="BK276" i="1"/>
  <c r="BL276" i="1"/>
  <c r="AL300" i="1"/>
  <c r="AQ300" i="1"/>
  <c r="AV300" i="1" s="1"/>
  <c r="BA300" i="1" s="1"/>
  <c r="BF300" i="1"/>
  <c r="BK300" i="1"/>
  <c r="BL300" i="1"/>
  <c r="AL95" i="1"/>
  <c r="BF95" i="1"/>
  <c r="AQ95" i="1"/>
  <c r="AV95" i="1" s="1"/>
  <c r="BA95" i="1" s="1"/>
  <c r="BK95" i="1"/>
  <c r="BL95" i="1"/>
  <c r="BF165" i="1"/>
  <c r="AL165" i="1"/>
  <c r="AQ165" i="1"/>
  <c r="AV165" i="1" s="1"/>
  <c r="BA165" i="1" s="1"/>
  <c r="BL165" i="1"/>
  <c r="BK165" i="1"/>
  <c r="AL221" i="1"/>
  <c r="AQ221" i="1"/>
  <c r="AV221" i="1" s="1"/>
  <c r="BA221" i="1" s="1"/>
  <c r="BF221" i="1"/>
  <c r="BL221" i="1"/>
  <c r="BK221" i="1"/>
  <c r="AL253" i="1"/>
  <c r="AQ253" i="1"/>
  <c r="AV253" i="1" s="1"/>
  <c r="BA253" i="1" s="1"/>
  <c r="BF253" i="1"/>
  <c r="BL253" i="1"/>
  <c r="BK253" i="1"/>
  <c r="AL285" i="1"/>
  <c r="AQ285" i="1"/>
  <c r="AV285" i="1" s="1"/>
  <c r="BA285" i="1" s="1"/>
  <c r="BL285" i="1"/>
  <c r="BK285" i="1"/>
  <c r="BF285" i="1"/>
  <c r="BK315" i="1"/>
  <c r="BL315" i="1"/>
  <c r="AL315" i="1"/>
  <c r="BF315" i="1"/>
  <c r="AQ315" i="1"/>
  <c r="AV315" i="1" s="1"/>
  <c r="BA315" i="1" s="1"/>
  <c r="AL331" i="1"/>
  <c r="AQ331" i="1"/>
  <c r="AV331" i="1" s="1"/>
  <c r="BA331" i="1" s="1"/>
  <c r="BK331" i="1"/>
  <c r="BL331" i="1"/>
  <c r="BF331" i="1"/>
  <c r="AL347" i="1"/>
  <c r="AQ347" i="1"/>
  <c r="AV347" i="1" s="1"/>
  <c r="BA347" i="1" s="1"/>
  <c r="BK347" i="1"/>
  <c r="BL347" i="1"/>
  <c r="BF347" i="1"/>
  <c r="AL363" i="1"/>
  <c r="AQ363" i="1"/>
  <c r="AV363" i="1" s="1"/>
  <c r="BA363" i="1" s="1"/>
  <c r="BF363" i="1"/>
  <c r="BK363" i="1"/>
  <c r="BL363" i="1"/>
  <c r="AL379" i="1"/>
  <c r="AQ379" i="1"/>
  <c r="AV379" i="1" s="1"/>
  <c r="BA379" i="1" s="1"/>
  <c r="BF379" i="1"/>
  <c r="BK379" i="1"/>
  <c r="BL379" i="1"/>
  <c r="AL395" i="1"/>
  <c r="AQ395" i="1"/>
  <c r="AV395" i="1" s="1"/>
  <c r="BA395" i="1" s="1"/>
  <c r="BF395" i="1"/>
  <c r="BK395" i="1"/>
  <c r="BL395" i="1"/>
  <c r="AL411" i="1"/>
  <c r="AQ411" i="1"/>
  <c r="AV411" i="1" s="1"/>
  <c r="BA411" i="1" s="1"/>
  <c r="BF411" i="1"/>
  <c r="BK411" i="1"/>
  <c r="BL411" i="1"/>
  <c r="BF11" i="1"/>
  <c r="AL11" i="1"/>
  <c r="AQ11" i="1"/>
  <c r="AV11" i="1" s="1"/>
  <c r="BA11" i="1" s="1"/>
  <c r="BK11" i="1"/>
  <c r="BL11" i="1"/>
  <c r="AM23" i="1"/>
  <c r="BG23" i="1"/>
  <c r="AR23" i="1"/>
  <c r="AW23" i="1" s="1"/>
  <c r="BB23" i="1" s="1"/>
  <c r="AM39" i="1"/>
  <c r="AR39" i="1"/>
  <c r="AW39" i="1" s="1"/>
  <c r="BB39" i="1" s="1"/>
  <c r="BG39" i="1"/>
  <c r="BG51" i="1"/>
  <c r="AM51" i="1"/>
  <c r="AR51" i="1"/>
  <c r="AW51" i="1" s="1"/>
  <c r="BB51" i="1" s="1"/>
  <c r="BF59" i="1"/>
  <c r="AQ59" i="1"/>
  <c r="AV59" i="1" s="1"/>
  <c r="BA59" i="1" s="1"/>
  <c r="AL59" i="1"/>
  <c r="BK59" i="1"/>
  <c r="BL59" i="1"/>
  <c r="AM71" i="1"/>
  <c r="BG71" i="1"/>
  <c r="AR71" i="1"/>
  <c r="AW71" i="1" s="1"/>
  <c r="BB71" i="1" s="1"/>
  <c r="BG103" i="1"/>
  <c r="AR103" i="1"/>
  <c r="AW103" i="1" s="1"/>
  <c r="BB103" i="1" s="1"/>
  <c r="AM103" i="1"/>
  <c r="BG131" i="1"/>
  <c r="AR131" i="1"/>
  <c r="AW131" i="1" s="1"/>
  <c r="BB131" i="1" s="1"/>
  <c r="AM131" i="1"/>
  <c r="AM159" i="1"/>
  <c r="AR159" i="1"/>
  <c r="AW159" i="1" s="1"/>
  <c r="BB159" i="1" s="1"/>
  <c r="BG159" i="1"/>
  <c r="AM191" i="1"/>
  <c r="AR191" i="1"/>
  <c r="AW191" i="1" s="1"/>
  <c r="BB191" i="1" s="1"/>
  <c r="BG191" i="1"/>
  <c r="AM223" i="1"/>
  <c r="AR223" i="1"/>
  <c r="AW223" i="1" s="1"/>
  <c r="BB223" i="1" s="1"/>
  <c r="BG223" i="1"/>
  <c r="AM251" i="1"/>
  <c r="AR251" i="1"/>
  <c r="AW251" i="1" s="1"/>
  <c r="BB251" i="1" s="1"/>
  <c r="BG251" i="1"/>
  <c r="AM279" i="1"/>
  <c r="AR279" i="1"/>
  <c r="AW279" i="1" s="1"/>
  <c r="BB279" i="1" s="1"/>
  <c r="BG279" i="1"/>
  <c r="BK307" i="1"/>
  <c r="BL307" i="1"/>
  <c r="BF307" i="1"/>
  <c r="AL307" i="1"/>
  <c r="AQ307" i="1"/>
  <c r="AV307" i="1" s="1"/>
  <c r="BA307" i="1" s="1"/>
  <c r="AR24" i="1"/>
  <c r="AW24" i="1" s="1"/>
  <c r="BB24" i="1" s="1"/>
  <c r="AM24" i="1"/>
  <c r="BG24" i="1"/>
  <c r="AM56" i="1"/>
  <c r="AR56" i="1"/>
  <c r="AW56" i="1" s="1"/>
  <c r="BB56" i="1" s="1"/>
  <c r="BG56" i="1"/>
  <c r="AM88" i="1"/>
  <c r="AR88" i="1"/>
  <c r="AW88" i="1" s="1"/>
  <c r="BB88" i="1" s="1"/>
  <c r="BG88" i="1"/>
  <c r="AR112" i="1"/>
  <c r="AW112" i="1" s="1"/>
  <c r="BB112" i="1" s="1"/>
  <c r="BG112" i="1"/>
  <c r="AM112" i="1"/>
  <c r="AM148" i="1"/>
  <c r="AR148" i="1"/>
  <c r="AW148" i="1" s="1"/>
  <c r="BB148" i="1" s="1"/>
  <c r="BG148" i="1"/>
  <c r="AM168" i="1"/>
  <c r="AR168" i="1"/>
  <c r="AW168" i="1" s="1"/>
  <c r="BB168" i="1" s="1"/>
  <c r="BG168" i="1"/>
  <c r="AR200" i="1"/>
  <c r="AW200" i="1" s="1"/>
  <c r="BB200" i="1" s="1"/>
  <c r="BG200" i="1"/>
  <c r="AM200" i="1"/>
  <c r="AM236" i="1"/>
  <c r="AR236" i="1"/>
  <c r="AW236" i="1" s="1"/>
  <c r="BB236" i="1" s="1"/>
  <c r="BG236" i="1"/>
  <c r="AL264" i="1"/>
  <c r="AQ264" i="1"/>
  <c r="AV264" i="1" s="1"/>
  <c r="BA264" i="1" s="1"/>
  <c r="BF264" i="1"/>
  <c r="BK264" i="1"/>
  <c r="BL264" i="1"/>
  <c r="AL296" i="1"/>
  <c r="AQ296" i="1"/>
  <c r="AV296" i="1" s="1"/>
  <c r="BA296" i="1" s="1"/>
  <c r="BF296" i="1"/>
  <c r="BK296" i="1"/>
  <c r="BL296" i="1"/>
  <c r="AM308" i="1"/>
  <c r="AR308" i="1"/>
  <c r="AW308" i="1" s="1"/>
  <c r="BB308" i="1" s="1"/>
  <c r="BG308" i="1"/>
  <c r="AL246" i="1"/>
  <c r="AQ246" i="1"/>
  <c r="AV246" i="1" s="1"/>
  <c r="BA246" i="1" s="1"/>
  <c r="BK246" i="1"/>
  <c r="BF246" i="1"/>
  <c r="BL246" i="1"/>
  <c r="AQ101" i="1"/>
  <c r="AV101" i="1" s="1"/>
  <c r="BA101" i="1" s="1"/>
  <c r="AL101" i="1"/>
  <c r="BF101" i="1"/>
  <c r="BL101" i="1"/>
  <c r="BK101" i="1"/>
  <c r="AR91" i="1"/>
  <c r="AW91" i="1" s="1"/>
  <c r="BB91" i="1" s="1"/>
  <c r="AM91" i="1"/>
  <c r="BG91" i="1"/>
  <c r="AL294" i="1"/>
  <c r="AQ294" i="1"/>
  <c r="AV294" i="1" s="1"/>
  <c r="BA294" i="1" s="1"/>
  <c r="BK294" i="1"/>
  <c r="BF294" i="1"/>
  <c r="BL294" i="1"/>
  <c r="AL302" i="1"/>
  <c r="AQ302" i="1"/>
  <c r="AV302" i="1" s="1"/>
  <c r="BA302" i="1" s="1"/>
  <c r="BK302" i="1"/>
  <c r="BF302" i="1"/>
  <c r="BL302" i="1"/>
  <c r="AR343" i="1"/>
  <c r="AW343" i="1" s="1"/>
  <c r="BB343" i="1" s="1"/>
  <c r="AM15" i="1"/>
  <c r="AR31" i="1"/>
  <c r="AW31" i="1" s="1"/>
  <c r="BB31" i="1" s="1"/>
  <c r="AM63" i="1"/>
  <c r="BL91" i="1"/>
  <c r="BF91" i="1"/>
  <c r="BG111" i="1"/>
  <c r="BK155" i="1"/>
  <c r="BM155" i="1" s="1"/>
  <c r="BL219" i="1"/>
  <c r="AL275" i="1"/>
  <c r="BG323" i="1"/>
  <c r="AM327" i="1"/>
  <c r="BG375" i="1"/>
  <c r="AM379" i="1"/>
  <c r="AM387" i="1"/>
  <c r="AR395" i="1"/>
  <c r="AW395" i="1" s="1"/>
  <c r="BB395" i="1" s="1"/>
  <c r="BG411" i="1"/>
  <c r="BG423" i="1"/>
  <c r="BG205" i="1"/>
  <c r="BG301" i="1"/>
  <c r="BG422" i="1"/>
  <c r="AM242" i="1"/>
  <c r="BG290" i="1"/>
  <c r="AR302" i="1"/>
  <c r="AW302" i="1" s="1"/>
  <c r="BB302" i="1" s="1"/>
  <c r="AM322" i="1"/>
  <c r="AR354" i="1"/>
  <c r="AW354" i="1" s="1"/>
  <c r="BB354" i="1" s="1"/>
  <c r="AM398" i="1"/>
  <c r="AM229" i="1"/>
  <c r="AM356" i="1"/>
  <c r="BF388" i="1"/>
  <c r="AM417" i="1"/>
  <c r="BK121" i="1"/>
  <c r="BK185" i="1"/>
  <c r="BL169" i="1"/>
  <c r="BM169" i="1" s="1"/>
  <c r="AM340" i="1"/>
  <c r="AR368" i="1"/>
  <c r="AW368" i="1" s="1"/>
  <c r="BB368" i="1" s="1"/>
  <c r="BG404" i="1"/>
  <c r="BF420" i="1"/>
  <c r="AR333" i="1"/>
  <c r="AW333" i="1" s="1"/>
  <c r="BB333" i="1" s="1"/>
  <c r="BL58" i="1"/>
  <c r="AR101" i="1"/>
  <c r="AW101" i="1" s="1"/>
  <c r="BB101" i="1" s="1"/>
  <c r="AR145" i="1"/>
  <c r="AW145" i="1" s="1"/>
  <c r="BB145" i="1" s="1"/>
  <c r="AM149" i="1"/>
  <c r="AL153" i="1"/>
  <c r="AM161" i="1"/>
  <c r="BG165" i="1"/>
  <c r="AR177" i="1"/>
  <c r="AW177" i="1" s="1"/>
  <c r="BB177" i="1" s="1"/>
  <c r="AR189" i="1"/>
  <c r="AW189" i="1" s="1"/>
  <c r="BB189" i="1" s="1"/>
  <c r="BG221" i="1"/>
  <c r="BG253" i="1"/>
  <c r="AR257" i="1"/>
  <c r="AW257" i="1" s="1"/>
  <c r="BB257" i="1" s="1"/>
  <c r="AM269" i="1"/>
  <c r="BG273" i="1"/>
  <c r="AR277" i="1"/>
  <c r="AW277" i="1" s="1"/>
  <c r="BB277" i="1" s="1"/>
  <c r="AR317" i="1"/>
  <c r="AW317" i="1" s="1"/>
  <c r="BB317" i="1" s="1"/>
  <c r="AM321" i="1"/>
  <c r="AM341" i="1"/>
  <c r="AR369" i="1"/>
  <c r="AW369" i="1" s="1"/>
  <c r="BB369" i="1" s="1"/>
  <c r="BG381" i="1"/>
  <c r="AR401" i="1"/>
  <c r="AW401" i="1" s="1"/>
  <c r="BB401" i="1" s="1"/>
  <c r="BG413" i="1"/>
  <c r="AR417" i="1"/>
  <c r="AW417" i="1" s="1"/>
  <c r="BB417" i="1" s="1"/>
  <c r="AL58" i="1"/>
  <c r="AL74" i="1"/>
  <c r="BG230" i="1"/>
  <c r="AM246" i="1"/>
  <c r="BG258" i="1"/>
  <c r="AR270" i="1"/>
  <c r="AW270" i="1" s="1"/>
  <c r="BB270" i="1" s="1"/>
  <c r="AM294" i="1"/>
  <c r="BG306" i="1"/>
  <c r="BG338" i="1"/>
  <c r="AM370" i="1"/>
  <c r="BG386" i="1"/>
  <c r="AM402" i="1"/>
  <c r="AR418" i="1"/>
  <c r="AW418" i="1" s="1"/>
  <c r="BB418" i="1" s="1"/>
  <c r="AM423" i="1"/>
  <c r="BD18" i="1"/>
  <c r="BH18" i="1"/>
  <c r="AJ18" i="1"/>
  <c r="AN18" i="1"/>
  <c r="AS18" i="1" s="1"/>
  <c r="AO18" i="1"/>
  <c r="AT18" i="1" s="1"/>
  <c r="AY18" i="1" s="1"/>
  <c r="BC18" i="1"/>
  <c r="AI18" i="1"/>
  <c r="BI18" i="1"/>
  <c r="AI34" i="1"/>
  <c r="BC34" i="1"/>
  <c r="BD34" i="1"/>
  <c r="BI34" i="1"/>
  <c r="AO34" i="1"/>
  <c r="AT34" i="1" s="1"/>
  <c r="AY34" i="1" s="1"/>
  <c r="AN34" i="1"/>
  <c r="AS34" i="1" s="1"/>
  <c r="BH34" i="1"/>
  <c r="AJ34" i="1"/>
  <c r="AJ66" i="1"/>
  <c r="AN66" i="1"/>
  <c r="AS66" i="1" s="1"/>
  <c r="BD66" i="1"/>
  <c r="BH66" i="1"/>
  <c r="AI66" i="1"/>
  <c r="AO66" i="1"/>
  <c r="AT66" i="1" s="1"/>
  <c r="AY66" i="1" s="1"/>
  <c r="BC66" i="1"/>
  <c r="BI66" i="1"/>
  <c r="AO114" i="1"/>
  <c r="AT114" i="1" s="1"/>
  <c r="AY114" i="1" s="1"/>
  <c r="BD114" i="1"/>
  <c r="BH114" i="1"/>
  <c r="BC114" i="1"/>
  <c r="BI114" i="1"/>
  <c r="AN114" i="1"/>
  <c r="AS114" i="1" s="1"/>
  <c r="AI114" i="1"/>
  <c r="AJ114" i="1"/>
  <c r="BI146" i="1"/>
  <c r="AI146" i="1"/>
  <c r="AN146" i="1"/>
  <c r="AS146" i="1" s="1"/>
  <c r="BC146" i="1"/>
  <c r="BD146" i="1"/>
  <c r="AJ146" i="1"/>
  <c r="AO146" i="1"/>
  <c r="AT146" i="1" s="1"/>
  <c r="AY146" i="1" s="1"/>
  <c r="BH146" i="1"/>
  <c r="BI178" i="1"/>
  <c r="AI178" i="1"/>
  <c r="AN178" i="1"/>
  <c r="AS178" i="1" s="1"/>
  <c r="AJ178" i="1"/>
  <c r="AO178" i="1"/>
  <c r="AT178" i="1" s="1"/>
  <c r="AY178" i="1" s="1"/>
  <c r="BC178" i="1"/>
  <c r="BD178" i="1"/>
  <c r="BH178" i="1"/>
  <c r="BI210" i="1"/>
  <c r="AJ210" i="1"/>
  <c r="AO210" i="1"/>
  <c r="AT210" i="1" s="1"/>
  <c r="AY210" i="1" s="1"/>
  <c r="BC210" i="1"/>
  <c r="BH210" i="1"/>
  <c r="BJ210" i="1" s="1"/>
  <c r="BD210" i="1"/>
  <c r="AI210" i="1"/>
  <c r="AN210" i="1"/>
  <c r="AS210" i="1" s="1"/>
  <c r="AJ242" i="1"/>
  <c r="AN242" i="1"/>
  <c r="AS242" i="1" s="1"/>
  <c r="BC242" i="1"/>
  <c r="AO242" i="1"/>
  <c r="AT242" i="1" s="1"/>
  <c r="AY242" i="1" s="1"/>
  <c r="BD242" i="1"/>
  <c r="BH242" i="1"/>
  <c r="BI242" i="1"/>
  <c r="AI242" i="1"/>
  <c r="AJ274" i="1"/>
  <c r="AN274" i="1"/>
  <c r="AS274" i="1" s="1"/>
  <c r="BC274" i="1"/>
  <c r="AO274" i="1"/>
  <c r="AT274" i="1" s="1"/>
  <c r="AY274" i="1" s="1"/>
  <c r="BD274" i="1"/>
  <c r="BH274" i="1"/>
  <c r="BI274" i="1"/>
  <c r="AI274" i="1"/>
  <c r="AO306" i="1"/>
  <c r="AT306" i="1" s="1"/>
  <c r="AY306" i="1" s="1"/>
  <c r="BD306" i="1"/>
  <c r="BH306" i="1"/>
  <c r="BI306" i="1"/>
  <c r="AJ306" i="1"/>
  <c r="AN306" i="1"/>
  <c r="AS306" i="1" s="1"/>
  <c r="BC306" i="1"/>
  <c r="AI306" i="1"/>
  <c r="AO322" i="1"/>
  <c r="AT322" i="1" s="1"/>
  <c r="AY322" i="1" s="1"/>
  <c r="BD322" i="1"/>
  <c r="BH322" i="1"/>
  <c r="BI322" i="1"/>
  <c r="AJ322" i="1"/>
  <c r="AN322" i="1"/>
  <c r="AS322" i="1" s="1"/>
  <c r="BC322" i="1"/>
  <c r="AI322" i="1"/>
  <c r="AJ370" i="1"/>
  <c r="AN370" i="1"/>
  <c r="AS370" i="1" s="1"/>
  <c r="AO370" i="1"/>
  <c r="AT370" i="1" s="1"/>
  <c r="AY370" i="1" s="1"/>
  <c r="BC370" i="1"/>
  <c r="BH370" i="1"/>
  <c r="BI370" i="1"/>
  <c r="BD370" i="1"/>
  <c r="AI370" i="1"/>
  <c r="AJ402" i="1"/>
  <c r="AN402" i="1"/>
  <c r="AS402" i="1" s="1"/>
  <c r="AO402" i="1"/>
  <c r="AT402" i="1" s="1"/>
  <c r="AY402" i="1" s="1"/>
  <c r="BC402" i="1"/>
  <c r="BH402" i="1"/>
  <c r="BI402" i="1"/>
  <c r="AI402" i="1"/>
  <c r="BD402" i="1"/>
  <c r="AK32" i="1"/>
  <c r="AP32" i="1"/>
  <c r="AU32" i="1" s="1"/>
  <c r="AZ32" i="1" s="1"/>
  <c r="BE32" i="1"/>
  <c r="AK64" i="1"/>
  <c r="AP64" i="1"/>
  <c r="AU64" i="1" s="1"/>
  <c r="AZ64" i="1" s="1"/>
  <c r="BE64" i="1"/>
  <c r="AK96" i="1"/>
  <c r="AP96" i="1"/>
  <c r="AU96" i="1" s="1"/>
  <c r="AZ96" i="1" s="1"/>
  <c r="BE96" i="1"/>
  <c r="AK128" i="1"/>
  <c r="BE128" i="1"/>
  <c r="AP128" i="1"/>
  <c r="AU128" i="1" s="1"/>
  <c r="AZ128" i="1" s="1"/>
  <c r="AK160" i="1"/>
  <c r="BE160" i="1"/>
  <c r="AP160" i="1"/>
  <c r="AU160" i="1" s="1"/>
  <c r="AZ160" i="1" s="1"/>
  <c r="BE208" i="1"/>
  <c r="AK208" i="1"/>
  <c r="AP208" i="1"/>
  <c r="AU208" i="1" s="1"/>
  <c r="AZ208" i="1" s="1"/>
  <c r="AP240" i="1"/>
  <c r="AU240" i="1" s="1"/>
  <c r="AZ240" i="1" s="1"/>
  <c r="BE240" i="1"/>
  <c r="AK240" i="1"/>
  <c r="AP272" i="1"/>
  <c r="AU272" i="1" s="1"/>
  <c r="AZ272" i="1" s="1"/>
  <c r="BE272" i="1"/>
  <c r="AK272" i="1"/>
  <c r="AP304" i="1"/>
  <c r="AU304" i="1" s="1"/>
  <c r="AZ304" i="1" s="1"/>
  <c r="BE304" i="1"/>
  <c r="AK304" i="1"/>
  <c r="BE336" i="1"/>
  <c r="AK336" i="1"/>
  <c r="AP336" i="1"/>
  <c r="AU336" i="1" s="1"/>
  <c r="AZ336" i="1" s="1"/>
  <c r="BE368" i="1"/>
  <c r="AP368" i="1"/>
  <c r="AU368" i="1" s="1"/>
  <c r="AZ368" i="1" s="1"/>
  <c r="AK368" i="1"/>
  <c r="BE384" i="1"/>
  <c r="AP384" i="1"/>
  <c r="AU384" i="1" s="1"/>
  <c r="AZ384" i="1" s="1"/>
  <c r="AK384" i="1"/>
  <c r="AP416" i="1"/>
  <c r="AU416" i="1" s="1"/>
  <c r="AZ416" i="1" s="1"/>
  <c r="BE416" i="1"/>
  <c r="AK416" i="1"/>
  <c r="AP19" i="1"/>
  <c r="AU19" i="1" s="1"/>
  <c r="AZ19" i="1" s="1"/>
  <c r="BE19" i="1"/>
  <c r="AK19" i="1"/>
  <c r="BC31" i="1"/>
  <c r="AI31" i="1"/>
  <c r="AN31" i="1"/>
  <c r="AS31" i="1" s="1"/>
  <c r="BH31" i="1"/>
  <c r="BD31" i="1"/>
  <c r="AO31" i="1"/>
  <c r="AT31" i="1" s="1"/>
  <c r="AY31" i="1" s="1"/>
  <c r="BI31" i="1"/>
  <c r="AJ31" i="1"/>
  <c r="AK51" i="1"/>
  <c r="AP51" i="1"/>
  <c r="AU51" i="1" s="1"/>
  <c r="AZ51" i="1" s="1"/>
  <c r="BE51" i="1"/>
  <c r="AI63" i="1"/>
  <c r="BD63" i="1"/>
  <c r="BH63" i="1"/>
  <c r="AJ63" i="1"/>
  <c r="BC63" i="1"/>
  <c r="AO63" i="1"/>
  <c r="AT63" i="1" s="1"/>
  <c r="AY63" i="1" s="1"/>
  <c r="AN63" i="1"/>
  <c r="AS63" i="1" s="1"/>
  <c r="BI63" i="1"/>
  <c r="AP83" i="1"/>
  <c r="AU83" i="1" s="1"/>
  <c r="AZ83" i="1" s="1"/>
  <c r="AK83" i="1"/>
  <c r="BE83" i="1"/>
  <c r="BD95" i="1"/>
  <c r="BH95" i="1"/>
  <c r="AJ95" i="1"/>
  <c r="AO95" i="1"/>
  <c r="AT95" i="1" s="1"/>
  <c r="AY95" i="1" s="1"/>
  <c r="AI95" i="1"/>
  <c r="BC95" i="1"/>
  <c r="BI95" i="1"/>
  <c r="AN95" i="1"/>
  <c r="AS95" i="1" s="1"/>
  <c r="AK115" i="1"/>
  <c r="AP115" i="1"/>
  <c r="AU115" i="1" s="1"/>
  <c r="AZ115" i="1" s="1"/>
  <c r="BE115" i="1"/>
  <c r="AO127" i="1"/>
  <c r="AT127" i="1" s="1"/>
  <c r="AY127" i="1" s="1"/>
  <c r="BD127" i="1"/>
  <c r="BH127" i="1"/>
  <c r="AI127" i="1"/>
  <c r="AN127" i="1"/>
  <c r="AS127" i="1" s="1"/>
  <c r="AJ127" i="1"/>
  <c r="BC127" i="1"/>
  <c r="BI127" i="1"/>
  <c r="AK147" i="1"/>
  <c r="BE147" i="1"/>
  <c r="AP147" i="1"/>
  <c r="AU147" i="1" s="1"/>
  <c r="AZ147" i="1" s="1"/>
  <c r="AP163" i="1"/>
  <c r="AU163" i="1" s="1"/>
  <c r="AZ163" i="1" s="1"/>
  <c r="BE163" i="1"/>
  <c r="AK163" i="1"/>
  <c r="AO175" i="1"/>
  <c r="AT175" i="1" s="1"/>
  <c r="AY175" i="1" s="1"/>
  <c r="BD175" i="1"/>
  <c r="BH175" i="1"/>
  <c r="AJ175" i="1"/>
  <c r="BC175" i="1"/>
  <c r="BI175" i="1"/>
  <c r="AN175" i="1"/>
  <c r="AS175" i="1" s="1"/>
  <c r="AI175" i="1"/>
  <c r="AK195" i="1"/>
  <c r="BE195" i="1"/>
  <c r="AP195" i="1"/>
  <c r="AU195" i="1" s="1"/>
  <c r="AZ195" i="1" s="1"/>
  <c r="AO207" i="1"/>
  <c r="AT207" i="1" s="1"/>
  <c r="AY207" i="1" s="1"/>
  <c r="BD207" i="1"/>
  <c r="BH207" i="1"/>
  <c r="AN207" i="1"/>
  <c r="AS207" i="1" s="1"/>
  <c r="BC207" i="1"/>
  <c r="AJ207" i="1"/>
  <c r="BI207" i="1"/>
  <c r="AI207" i="1"/>
  <c r="AK227" i="1"/>
  <c r="AP227" i="1"/>
  <c r="AU227" i="1" s="1"/>
  <c r="AZ227" i="1" s="1"/>
  <c r="BE227" i="1"/>
  <c r="AI239" i="1"/>
  <c r="AJ239" i="1"/>
  <c r="AN239" i="1"/>
  <c r="AS239" i="1" s="1"/>
  <c r="BC239" i="1"/>
  <c r="AO239" i="1"/>
  <c r="AT239" i="1" s="1"/>
  <c r="AY239" i="1" s="1"/>
  <c r="BD239" i="1"/>
  <c r="BH239" i="1"/>
  <c r="BI239" i="1"/>
  <c r="AP259" i="1"/>
  <c r="AU259" i="1" s="1"/>
  <c r="AZ259" i="1" s="1"/>
  <c r="BE259" i="1"/>
  <c r="AK259" i="1"/>
  <c r="AI271" i="1"/>
  <c r="AJ271" i="1"/>
  <c r="AN271" i="1"/>
  <c r="AS271" i="1" s="1"/>
  <c r="BC271" i="1"/>
  <c r="AO271" i="1"/>
  <c r="AT271" i="1" s="1"/>
  <c r="AY271" i="1" s="1"/>
  <c r="BD271" i="1"/>
  <c r="BH271" i="1"/>
  <c r="BI271" i="1"/>
  <c r="BE291" i="1"/>
  <c r="AP291" i="1"/>
  <c r="AU291" i="1" s="1"/>
  <c r="AZ291" i="1" s="1"/>
  <c r="AK291" i="1"/>
  <c r="AJ303" i="1"/>
  <c r="AN303" i="1"/>
  <c r="AS303" i="1" s="1"/>
  <c r="BC303" i="1"/>
  <c r="AO303" i="1"/>
  <c r="AT303" i="1" s="1"/>
  <c r="AY303" i="1" s="1"/>
  <c r="BD303" i="1"/>
  <c r="BH303" i="1"/>
  <c r="AI303" i="1"/>
  <c r="BI303" i="1"/>
  <c r="AK323" i="1"/>
  <c r="AP323" i="1"/>
  <c r="AU323" i="1" s="1"/>
  <c r="AZ323" i="1" s="1"/>
  <c r="BE323" i="1"/>
  <c r="BD335" i="1"/>
  <c r="BH335" i="1"/>
  <c r="AI335" i="1"/>
  <c r="BI335" i="1"/>
  <c r="AO335" i="1"/>
  <c r="AT335" i="1" s="1"/>
  <c r="AY335" i="1" s="1"/>
  <c r="BC335" i="1"/>
  <c r="AJ335" i="1"/>
  <c r="AN335" i="1"/>
  <c r="AS335" i="1" s="1"/>
  <c r="BD351" i="1"/>
  <c r="BH351" i="1"/>
  <c r="AI351" i="1"/>
  <c r="BI351" i="1"/>
  <c r="AN351" i="1"/>
  <c r="AS351" i="1" s="1"/>
  <c r="AJ351" i="1"/>
  <c r="BC351" i="1"/>
  <c r="AO351" i="1"/>
  <c r="AT351" i="1" s="1"/>
  <c r="AY351" i="1" s="1"/>
  <c r="AP371" i="1"/>
  <c r="AU371" i="1" s="1"/>
  <c r="AZ371" i="1" s="1"/>
  <c r="BE371" i="1"/>
  <c r="AK371" i="1"/>
  <c r="AJ383" i="1"/>
  <c r="AN383" i="1"/>
  <c r="AS383" i="1" s="1"/>
  <c r="BC383" i="1"/>
  <c r="AO383" i="1"/>
  <c r="AT383" i="1" s="1"/>
  <c r="AY383" i="1" s="1"/>
  <c r="BD383" i="1"/>
  <c r="BH383" i="1"/>
  <c r="AI383" i="1"/>
  <c r="BI383" i="1"/>
  <c r="AJ399" i="1"/>
  <c r="AN399" i="1"/>
  <c r="AS399" i="1" s="1"/>
  <c r="BC399" i="1"/>
  <c r="AO399" i="1"/>
  <c r="AT399" i="1" s="1"/>
  <c r="AY399" i="1" s="1"/>
  <c r="BD399" i="1"/>
  <c r="BH399" i="1"/>
  <c r="AI399" i="1"/>
  <c r="BI399" i="1"/>
  <c r="AP419" i="1"/>
  <c r="AU419" i="1" s="1"/>
  <c r="AZ419" i="1" s="1"/>
  <c r="BE419" i="1"/>
  <c r="AK419" i="1"/>
  <c r="AK377" i="1"/>
  <c r="AP377" i="1"/>
  <c r="AU377" i="1" s="1"/>
  <c r="AZ377" i="1" s="1"/>
  <c r="BE377" i="1"/>
  <c r="AJ17" i="1"/>
  <c r="AN17" i="1"/>
  <c r="AS17" i="1" s="1"/>
  <c r="BD17" i="1"/>
  <c r="BH17" i="1"/>
  <c r="AO17" i="1"/>
  <c r="AT17" i="1" s="1"/>
  <c r="AY17" i="1" s="1"/>
  <c r="BC17" i="1"/>
  <c r="BI17" i="1"/>
  <c r="AI17" i="1"/>
  <c r="BI37" i="1"/>
  <c r="BC37" i="1"/>
  <c r="BH37" i="1"/>
  <c r="AI37" i="1"/>
  <c r="AO37" i="1"/>
  <c r="AT37" i="1" s="1"/>
  <c r="AY37" i="1" s="1"/>
  <c r="BD37" i="1"/>
  <c r="AJ37" i="1"/>
  <c r="AN37" i="1"/>
  <c r="AS37" i="1" s="1"/>
  <c r="AJ61" i="1"/>
  <c r="AN61" i="1"/>
  <c r="AS61" i="1" s="1"/>
  <c r="BC61" i="1"/>
  <c r="BH61" i="1"/>
  <c r="AO61" i="1"/>
  <c r="AT61" i="1" s="1"/>
  <c r="AY61" i="1" s="1"/>
  <c r="BD61" i="1"/>
  <c r="AI61" i="1"/>
  <c r="BI61" i="1"/>
  <c r="AJ81" i="1"/>
  <c r="AN81" i="1"/>
  <c r="AS81" i="1" s="1"/>
  <c r="AI81" i="1"/>
  <c r="AO81" i="1"/>
  <c r="AT81" i="1" s="1"/>
  <c r="AY81" i="1" s="1"/>
  <c r="BH81" i="1"/>
  <c r="BI81" i="1"/>
  <c r="BC81" i="1"/>
  <c r="BD81" i="1"/>
  <c r="AO101" i="1"/>
  <c r="AT101" i="1" s="1"/>
  <c r="AY101" i="1" s="1"/>
  <c r="BC101" i="1"/>
  <c r="BD101" i="1"/>
  <c r="BI101" i="1"/>
  <c r="AI101" i="1"/>
  <c r="AJ101" i="1"/>
  <c r="AN101" i="1"/>
  <c r="AS101" i="1" s="1"/>
  <c r="BH101" i="1"/>
  <c r="BD125" i="1"/>
  <c r="BH125" i="1"/>
  <c r="AN125" i="1"/>
  <c r="AS125" i="1" s="1"/>
  <c r="BI125" i="1"/>
  <c r="AI125" i="1"/>
  <c r="BC125" i="1"/>
  <c r="AJ125" i="1"/>
  <c r="AO125" i="1"/>
  <c r="AT125" i="1" s="1"/>
  <c r="AY125" i="1" s="1"/>
  <c r="AI145" i="1"/>
  <c r="AN145" i="1"/>
  <c r="AS145" i="1" s="1"/>
  <c r="AJ145" i="1"/>
  <c r="BH145" i="1"/>
  <c r="BC145" i="1"/>
  <c r="BI145" i="1"/>
  <c r="BD145" i="1"/>
  <c r="AO145" i="1"/>
  <c r="AT145" i="1" s="1"/>
  <c r="AY145" i="1" s="1"/>
  <c r="AJ165" i="1"/>
  <c r="AN165" i="1"/>
  <c r="AS165" i="1" s="1"/>
  <c r="BC165" i="1"/>
  <c r="AI165" i="1"/>
  <c r="AO165" i="1"/>
  <c r="AT165" i="1" s="1"/>
  <c r="AY165" i="1" s="1"/>
  <c r="BH165" i="1"/>
  <c r="BD165" i="1"/>
  <c r="BI165" i="1"/>
  <c r="AI189" i="1"/>
  <c r="AJ189" i="1"/>
  <c r="AO189" i="1"/>
  <c r="AT189" i="1" s="1"/>
  <c r="AY189" i="1" s="1"/>
  <c r="BC189" i="1"/>
  <c r="BH189" i="1"/>
  <c r="BD189" i="1"/>
  <c r="BI189" i="1"/>
  <c r="AN189" i="1"/>
  <c r="AS189" i="1" s="1"/>
  <c r="AI209" i="1"/>
  <c r="AJ209" i="1"/>
  <c r="AO209" i="1"/>
  <c r="AT209" i="1" s="1"/>
  <c r="AY209" i="1" s="1"/>
  <c r="BC209" i="1"/>
  <c r="BH209" i="1"/>
  <c r="BD209" i="1"/>
  <c r="BI209" i="1"/>
  <c r="AN209" i="1"/>
  <c r="AS209" i="1" s="1"/>
  <c r="AO229" i="1"/>
  <c r="AT229" i="1" s="1"/>
  <c r="AY229" i="1" s="1"/>
  <c r="BC229" i="1"/>
  <c r="AN229" i="1"/>
  <c r="AS229" i="1" s="1"/>
  <c r="BI229" i="1"/>
  <c r="AI229" i="1"/>
  <c r="BD229" i="1"/>
  <c r="AJ229" i="1"/>
  <c r="BH229" i="1"/>
  <c r="BJ229" i="1" s="1"/>
  <c r="AO253" i="1"/>
  <c r="AT253" i="1" s="1"/>
  <c r="AY253" i="1" s="1"/>
  <c r="BD253" i="1"/>
  <c r="BH253" i="1"/>
  <c r="BI253" i="1"/>
  <c r="AI253" i="1"/>
  <c r="AJ253" i="1"/>
  <c r="BC253" i="1"/>
  <c r="AN253" i="1"/>
  <c r="AS253" i="1" s="1"/>
  <c r="AO273" i="1"/>
  <c r="AT273" i="1" s="1"/>
  <c r="AY273" i="1" s="1"/>
  <c r="BD273" i="1"/>
  <c r="BH273" i="1"/>
  <c r="BI273" i="1"/>
  <c r="AI273" i="1"/>
  <c r="AJ273" i="1"/>
  <c r="BC273" i="1"/>
  <c r="AN273" i="1"/>
  <c r="AS273" i="1" s="1"/>
  <c r="AO293" i="1"/>
  <c r="AT293" i="1" s="1"/>
  <c r="AY293" i="1" s="1"/>
  <c r="BD293" i="1"/>
  <c r="BH293" i="1"/>
  <c r="BC293" i="1"/>
  <c r="BI293" i="1"/>
  <c r="AI293" i="1"/>
  <c r="AJ293" i="1"/>
  <c r="AN293" i="1"/>
  <c r="AS293" i="1" s="1"/>
  <c r="BI317" i="1"/>
  <c r="AI317" i="1"/>
  <c r="AJ317" i="1"/>
  <c r="BH317" i="1"/>
  <c r="BC317" i="1"/>
  <c r="AO317" i="1"/>
  <c r="AT317" i="1" s="1"/>
  <c r="AY317" i="1" s="1"/>
  <c r="BD317" i="1"/>
  <c r="AN317" i="1"/>
  <c r="AS317" i="1" s="1"/>
  <c r="AO337" i="1"/>
  <c r="AT337" i="1" s="1"/>
  <c r="AY337" i="1" s="1"/>
  <c r="BD337" i="1"/>
  <c r="BH337" i="1"/>
  <c r="BI337" i="1"/>
  <c r="AI337" i="1"/>
  <c r="AJ337" i="1"/>
  <c r="BC337" i="1"/>
  <c r="AN337" i="1"/>
  <c r="AS337" i="1" s="1"/>
  <c r="BD357" i="1"/>
  <c r="BH357" i="1"/>
  <c r="AI357" i="1"/>
  <c r="BI357" i="1"/>
  <c r="AJ357" i="1"/>
  <c r="AO357" i="1"/>
  <c r="AT357" i="1" s="1"/>
  <c r="AY357" i="1" s="1"/>
  <c r="BC357" i="1"/>
  <c r="AN357" i="1"/>
  <c r="AS357" i="1" s="1"/>
  <c r="AI381" i="1"/>
  <c r="AJ381" i="1"/>
  <c r="AN381" i="1"/>
  <c r="AS381" i="1" s="1"/>
  <c r="BC381" i="1"/>
  <c r="BH381" i="1"/>
  <c r="BI381" i="1"/>
  <c r="BD381" i="1"/>
  <c r="AO381" i="1"/>
  <c r="AT381" i="1" s="1"/>
  <c r="AY381" i="1" s="1"/>
  <c r="AO401" i="1"/>
  <c r="AT401" i="1" s="1"/>
  <c r="AY401" i="1" s="1"/>
  <c r="BD401" i="1"/>
  <c r="BH401" i="1"/>
  <c r="BI401" i="1"/>
  <c r="AI401" i="1"/>
  <c r="AJ401" i="1"/>
  <c r="BC401" i="1"/>
  <c r="AN401" i="1"/>
  <c r="AS401" i="1" s="1"/>
  <c r="BI421" i="1"/>
  <c r="AI421" i="1"/>
  <c r="AN421" i="1"/>
  <c r="AS421" i="1" s="1"/>
  <c r="BC421" i="1"/>
  <c r="AO421" i="1"/>
  <c r="AT421" i="1" s="1"/>
  <c r="AY421" i="1" s="1"/>
  <c r="BD421" i="1"/>
  <c r="AJ421" i="1"/>
  <c r="BH421" i="1"/>
  <c r="AK201" i="1"/>
  <c r="AP201" i="1"/>
  <c r="AU201" i="1" s="1"/>
  <c r="AZ201" i="1" s="1"/>
  <c r="BE201" i="1"/>
  <c r="BI252" i="1"/>
  <c r="AI252" i="1"/>
  <c r="AO252" i="1"/>
  <c r="AT252" i="1" s="1"/>
  <c r="AY252" i="1" s="1"/>
  <c r="BD252" i="1"/>
  <c r="AJ252" i="1"/>
  <c r="AN252" i="1"/>
  <c r="AS252" i="1" s="1"/>
  <c r="BH252" i="1"/>
  <c r="BC252" i="1"/>
  <c r="AJ28" i="1"/>
  <c r="AN28" i="1"/>
  <c r="AS28" i="1" s="1"/>
  <c r="BD28" i="1"/>
  <c r="BI28" i="1"/>
  <c r="AI28" i="1"/>
  <c r="BH28" i="1"/>
  <c r="BC28" i="1"/>
  <c r="AO28" i="1"/>
  <c r="AT28" i="1" s="1"/>
  <c r="AY28" i="1" s="1"/>
  <c r="AJ60" i="1"/>
  <c r="AN60" i="1"/>
  <c r="AS60" i="1" s="1"/>
  <c r="BD60" i="1"/>
  <c r="BH60" i="1"/>
  <c r="AI60" i="1"/>
  <c r="AO60" i="1"/>
  <c r="AT60" i="1" s="1"/>
  <c r="AY60" i="1" s="1"/>
  <c r="BC60" i="1"/>
  <c r="BI60" i="1"/>
  <c r="AJ96" i="1"/>
  <c r="AN96" i="1"/>
  <c r="AS96" i="1" s="1"/>
  <c r="BC96" i="1"/>
  <c r="AI96" i="1"/>
  <c r="AO96" i="1"/>
  <c r="AT96" i="1" s="1"/>
  <c r="AY96" i="1" s="1"/>
  <c r="BI96" i="1"/>
  <c r="BD96" i="1"/>
  <c r="BH96" i="1"/>
  <c r="AJ128" i="1"/>
  <c r="AN128" i="1"/>
  <c r="AS128" i="1" s="1"/>
  <c r="BC128" i="1"/>
  <c r="AI128" i="1"/>
  <c r="AO128" i="1"/>
  <c r="AT128" i="1" s="1"/>
  <c r="AY128" i="1" s="1"/>
  <c r="BH128" i="1"/>
  <c r="BD128" i="1"/>
  <c r="BI128" i="1"/>
  <c r="AO156" i="1"/>
  <c r="AT156" i="1" s="1"/>
  <c r="AY156" i="1" s="1"/>
  <c r="BD156" i="1"/>
  <c r="BH156" i="1"/>
  <c r="AJ156" i="1"/>
  <c r="BI156" i="1"/>
  <c r="BC156" i="1"/>
  <c r="AI156" i="1"/>
  <c r="AN156" i="1"/>
  <c r="AS156" i="1" s="1"/>
  <c r="AJ192" i="1"/>
  <c r="AN192" i="1"/>
  <c r="AS192" i="1" s="1"/>
  <c r="BC192" i="1"/>
  <c r="AI192" i="1"/>
  <c r="AO192" i="1"/>
  <c r="AT192" i="1" s="1"/>
  <c r="AY192" i="1" s="1"/>
  <c r="BH192" i="1"/>
  <c r="BI192" i="1"/>
  <c r="BD192" i="1"/>
  <c r="AO224" i="1"/>
  <c r="AT224" i="1" s="1"/>
  <c r="AY224" i="1" s="1"/>
  <c r="BC224" i="1"/>
  <c r="BD224" i="1"/>
  <c r="BH224" i="1"/>
  <c r="AN224" i="1"/>
  <c r="AS224" i="1" s="1"/>
  <c r="AI224" i="1"/>
  <c r="BI224" i="1"/>
  <c r="AJ224" i="1"/>
  <c r="BI264" i="1"/>
  <c r="AI264" i="1"/>
  <c r="AO264" i="1"/>
  <c r="AT264" i="1" s="1"/>
  <c r="AY264" i="1" s="1"/>
  <c r="BD264" i="1"/>
  <c r="AJ264" i="1"/>
  <c r="AN264" i="1"/>
  <c r="AS264" i="1" s="1"/>
  <c r="BC264" i="1"/>
  <c r="BH264" i="1"/>
  <c r="AI308" i="1"/>
  <c r="AJ308" i="1"/>
  <c r="AN308" i="1"/>
  <c r="AS308" i="1" s="1"/>
  <c r="BC308" i="1"/>
  <c r="BH308" i="1"/>
  <c r="BI308" i="1"/>
  <c r="BD308" i="1"/>
  <c r="AO308" i="1"/>
  <c r="AT308" i="1" s="1"/>
  <c r="AY308" i="1" s="1"/>
  <c r="AJ356" i="1"/>
  <c r="AN356" i="1"/>
  <c r="AS356" i="1" s="1"/>
  <c r="AO356" i="1"/>
  <c r="AT356" i="1" s="1"/>
  <c r="AY356" i="1" s="1"/>
  <c r="BC356" i="1"/>
  <c r="AI356" i="1"/>
  <c r="BH356" i="1"/>
  <c r="BD356" i="1"/>
  <c r="BI356" i="1"/>
  <c r="AO404" i="1"/>
  <c r="AT404" i="1" s="1"/>
  <c r="AY404" i="1" s="1"/>
  <c r="BC404" i="1"/>
  <c r="BD404" i="1"/>
  <c r="BH404" i="1"/>
  <c r="BI404" i="1"/>
  <c r="AN404" i="1"/>
  <c r="AS404" i="1" s="1"/>
  <c r="AI404" i="1"/>
  <c r="AJ404" i="1"/>
  <c r="AJ344" i="1"/>
  <c r="AN344" i="1"/>
  <c r="AS344" i="1" s="1"/>
  <c r="AO344" i="1"/>
  <c r="AT344" i="1" s="1"/>
  <c r="AY344" i="1" s="1"/>
  <c r="BC344" i="1"/>
  <c r="BI344" i="1"/>
  <c r="BD344" i="1"/>
  <c r="AI344" i="1"/>
  <c r="BH344" i="1"/>
  <c r="AI32" i="1"/>
  <c r="BC32" i="1"/>
  <c r="AO32" i="1"/>
  <c r="AT32" i="1" s="1"/>
  <c r="AY32" i="1" s="1"/>
  <c r="BH32" i="1"/>
  <c r="AJ32" i="1"/>
  <c r="BI32" i="1"/>
  <c r="BD32" i="1"/>
  <c r="AN32" i="1"/>
  <c r="AS32" i="1" s="1"/>
  <c r="AJ64" i="1"/>
  <c r="AN64" i="1"/>
  <c r="AS64" i="1" s="1"/>
  <c r="BC64" i="1"/>
  <c r="BH64" i="1"/>
  <c r="AO64" i="1"/>
  <c r="AT64" i="1" s="1"/>
  <c r="AY64" i="1" s="1"/>
  <c r="BD64" i="1"/>
  <c r="AI64" i="1"/>
  <c r="BI64" i="1"/>
  <c r="BI108" i="1"/>
  <c r="AI108" i="1"/>
  <c r="AN108" i="1"/>
  <c r="AS108" i="1" s="1"/>
  <c r="BH108" i="1"/>
  <c r="BC108" i="1"/>
  <c r="AJ108" i="1"/>
  <c r="BD108" i="1"/>
  <c r="AO108" i="1"/>
  <c r="AT108" i="1" s="1"/>
  <c r="AY108" i="1" s="1"/>
  <c r="AI144" i="1"/>
  <c r="BC144" i="1"/>
  <c r="AN144" i="1"/>
  <c r="AS144" i="1" s="1"/>
  <c r="AO144" i="1"/>
  <c r="AT144" i="1" s="1"/>
  <c r="AY144" i="1" s="1"/>
  <c r="BH144" i="1"/>
  <c r="AJ144" i="1"/>
  <c r="BI144" i="1"/>
  <c r="BD144" i="1"/>
  <c r="AJ172" i="1"/>
  <c r="AN172" i="1"/>
  <c r="AS172" i="1" s="1"/>
  <c r="BC172" i="1"/>
  <c r="BD172" i="1"/>
  <c r="AI172" i="1"/>
  <c r="BH172" i="1"/>
  <c r="BI172" i="1"/>
  <c r="AO172" i="1"/>
  <c r="AT172" i="1" s="1"/>
  <c r="AY172" i="1" s="1"/>
  <c r="AJ208" i="1"/>
  <c r="AN208" i="1"/>
  <c r="AS208" i="1" s="1"/>
  <c r="BC208" i="1"/>
  <c r="AI208" i="1"/>
  <c r="AO208" i="1"/>
  <c r="AT208" i="1" s="1"/>
  <c r="AY208" i="1" s="1"/>
  <c r="BH208" i="1"/>
  <c r="BI208" i="1"/>
  <c r="BD208" i="1"/>
  <c r="BI240" i="1"/>
  <c r="AI240" i="1"/>
  <c r="AO240" i="1"/>
  <c r="AT240" i="1" s="1"/>
  <c r="AY240" i="1" s="1"/>
  <c r="BD240" i="1"/>
  <c r="AJ240" i="1"/>
  <c r="AN240" i="1"/>
  <c r="AS240" i="1" s="1"/>
  <c r="BH240" i="1"/>
  <c r="BC240" i="1"/>
  <c r="BI268" i="1"/>
  <c r="AI268" i="1"/>
  <c r="AO268" i="1"/>
  <c r="AT268" i="1" s="1"/>
  <c r="AY268" i="1" s="1"/>
  <c r="BD268" i="1"/>
  <c r="AJ268" i="1"/>
  <c r="AN268" i="1"/>
  <c r="AS268" i="1" s="1"/>
  <c r="BH268" i="1"/>
  <c r="BC268" i="1"/>
  <c r="BI300" i="1"/>
  <c r="BC300" i="1"/>
  <c r="BH300" i="1"/>
  <c r="BD300" i="1"/>
  <c r="AJ300" i="1"/>
  <c r="AN300" i="1"/>
  <c r="AS300" i="1" s="1"/>
  <c r="AI300" i="1"/>
  <c r="AO300" i="1"/>
  <c r="AT300" i="1" s="1"/>
  <c r="AY300" i="1" s="1"/>
  <c r="AJ340" i="1"/>
  <c r="AN340" i="1"/>
  <c r="AS340" i="1" s="1"/>
  <c r="BI340" i="1"/>
  <c r="AO340" i="1"/>
  <c r="AT340" i="1" s="1"/>
  <c r="AY340" i="1" s="1"/>
  <c r="BH340" i="1"/>
  <c r="BC340" i="1"/>
  <c r="AI340" i="1"/>
  <c r="BD340" i="1"/>
  <c r="AO380" i="1"/>
  <c r="AT380" i="1" s="1"/>
  <c r="AY380" i="1" s="1"/>
  <c r="BC380" i="1"/>
  <c r="BD380" i="1"/>
  <c r="BH380" i="1"/>
  <c r="AI380" i="1"/>
  <c r="AJ380" i="1"/>
  <c r="AN380" i="1"/>
  <c r="AS380" i="1" s="1"/>
  <c r="BI380" i="1"/>
  <c r="BD416" i="1"/>
  <c r="BH416" i="1"/>
  <c r="AI416" i="1"/>
  <c r="BI416" i="1"/>
  <c r="AN416" i="1"/>
  <c r="AS416" i="1" s="1"/>
  <c r="AO416" i="1"/>
  <c r="AT416" i="1" s="1"/>
  <c r="AY416" i="1" s="1"/>
  <c r="BC416" i="1"/>
  <c r="AJ416" i="1"/>
  <c r="AK169" i="1"/>
  <c r="AP169" i="1"/>
  <c r="AU169" i="1" s="1"/>
  <c r="AZ169" i="1" s="1"/>
  <c r="BE169" i="1"/>
  <c r="BD424" i="1"/>
  <c r="BH424" i="1"/>
  <c r="AI424" i="1"/>
  <c r="BI424" i="1"/>
  <c r="AJ424" i="1"/>
  <c r="AO424" i="1"/>
  <c r="AT424" i="1" s="1"/>
  <c r="AY424" i="1" s="1"/>
  <c r="AN424" i="1"/>
  <c r="AS424" i="1" s="1"/>
  <c r="BC424" i="1"/>
  <c r="AP361" i="1"/>
  <c r="AU361" i="1" s="1"/>
  <c r="AZ361" i="1" s="1"/>
  <c r="BE361" i="1"/>
  <c r="AK361" i="1"/>
  <c r="AL21" i="1"/>
  <c r="AQ21" i="1"/>
  <c r="AV21" i="1" s="1"/>
  <c r="BA21" i="1" s="1"/>
  <c r="BF21" i="1"/>
  <c r="BK21" i="1"/>
  <c r="BL21" i="1"/>
  <c r="AQ173" i="1"/>
  <c r="AV173" i="1" s="1"/>
  <c r="BA173" i="1" s="1"/>
  <c r="BF173" i="1"/>
  <c r="AL173" i="1"/>
  <c r="BL173" i="1"/>
  <c r="BK173" i="1"/>
  <c r="AL289" i="1"/>
  <c r="AQ289" i="1"/>
  <c r="AV289" i="1" s="1"/>
  <c r="BA289" i="1" s="1"/>
  <c r="BL289" i="1"/>
  <c r="BF289" i="1"/>
  <c r="BK289" i="1"/>
  <c r="AL333" i="1"/>
  <c r="BL333" i="1"/>
  <c r="BK333" i="1"/>
  <c r="AQ333" i="1"/>
  <c r="AV333" i="1" s="1"/>
  <c r="BA333" i="1" s="1"/>
  <c r="BF333" i="1"/>
  <c r="AQ365" i="1"/>
  <c r="AV365" i="1" s="1"/>
  <c r="BA365" i="1" s="1"/>
  <c r="BF365" i="1"/>
  <c r="AL365" i="1"/>
  <c r="BK365" i="1"/>
  <c r="BL365" i="1"/>
  <c r="AQ397" i="1"/>
  <c r="AV397" i="1" s="1"/>
  <c r="BA397" i="1" s="1"/>
  <c r="BF397" i="1"/>
  <c r="AL397" i="1"/>
  <c r="BK397" i="1"/>
  <c r="BL397" i="1"/>
  <c r="AR13" i="1"/>
  <c r="AW13" i="1" s="1"/>
  <c r="BB13" i="1" s="1"/>
  <c r="BG13" i="1"/>
  <c r="AM13" i="1"/>
  <c r="AQ33" i="1"/>
  <c r="AV33" i="1" s="1"/>
  <c r="BA33" i="1" s="1"/>
  <c r="AL33" i="1"/>
  <c r="BF33" i="1"/>
  <c r="BL33" i="1"/>
  <c r="BK33" i="1"/>
  <c r="AR49" i="1"/>
  <c r="AW49" i="1" s="1"/>
  <c r="BB49" i="1" s="1"/>
  <c r="AM49" i="1"/>
  <c r="BG49" i="1"/>
  <c r="AL73" i="1"/>
  <c r="BF73" i="1"/>
  <c r="AQ73" i="1"/>
  <c r="AV73" i="1" s="1"/>
  <c r="BA73" i="1" s="1"/>
  <c r="BK73" i="1"/>
  <c r="BL73" i="1"/>
  <c r="AM89" i="1"/>
  <c r="BG89" i="1"/>
  <c r="AR89" i="1"/>
  <c r="AW89" i="1" s="1"/>
  <c r="BB89" i="1" s="1"/>
  <c r="AQ97" i="1"/>
  <c r="AV97" i="1" s="1"/>
  <c r="BA97" i="1" s="1"/>
  <c r="BF97" i="1"/>
  <c r="AL97" i="1"/>
  <c r="BK97" i="1"/>
  <c r="BL97" i="1"/>
  <c r="AM113" i="1"/>
  <c r="AR113" i="1"/>
  <c r="AW113" i="1" s="1"/>
  <c r="BB113" i="1" s="1"/>
  <c r="BG113" i="1"/>
  <c r="AJ169" i="1"/>
  <c r="AN169" i="1"/>
  <c r="AS169" i="1" s="1"/>
  <c r="BC169" i="1"/>
  <c r="AI169" i="1"/>
  <c r="AO169" i="1"/>
  <c r="AT169" i="1" s="1"/>
  <c r="AY169" i="1" s="1"/>
  <c r="BH169" i="1"/>
  <c r="BI169" i="1"/>
  <c r="BD169" i="1"/>
  <c r="AO233" i="1"/>
  <c r="AT233" i="1" s="1"/>
  <c r="AY233" i="1" s="1"/>
  <c r="BD233" i="1"/>
  <c r="BH233" i="1"/>
  <c r="BI233" i="1"/>
  <c r="AI233" i="1"/>
  <c r="AJ233" i="1"/>
  <c r="BC233" i="1"/>
  <c r="AN233" i="1"/>
  <c r="AS233" i="1" s="1"/>
  <c r="AO297" i="1"/>
  <c r="AT297" i="1" s="1"/>
  <c r="AY297" i="1" s="1"/>
  <c r="BD297" i="1"/>
  <c r="BH297" i="1"/>
  <c r="BC297" i="1"/>
  <c r="BI297" i="1"/>
  <c r="AI297" i="1"/>
  <c r="AJ297" i="1"/>
  <c r="AN297" i="1"/>
  <c r="AS297" i="1" s="1"/>
  <c r="BD361" i="1"/>
  <c r="BH361" i="1"/>
  <c r="AI361" i="1"/>
  <c r="BI361" i="1"/>
  <c r="AN361" i="1"/>
  <c r="AS361" i="1" s="1"/>
  <c r="AO361" i="1"/>
  <c r="AT361" i="1" s="1"/>
  <c r="AY361" i="1" s="1"/>
  <c r="BC361" i="1"/>
  <c r="AJ361" i="1"/>
  <c r="AJ425" i="1"/>
  <c r="AN425" i="1"/>
  <c r="AS425" i="1" s="1"/>
  <c r="BC425" i="1"/>
  <c r="AO425" i="1"/>
  <c r="AT425" i="1" s="1"/>
  <c r="AY425" i="1" s="1"/>
  <c r="BD425" i="1"/>
  <c r="BH425" i="1"/>
  <c r="BI425" i="1"/>
  <c r="AI425" i="1"/>
  <c r="AL139" i="1"/>
  <c r="BF139" i="1"/>
  <c r="AQ139" i="1"/>
  <c r="AV139" i="1" s="1"/>
  <c r="BA139" i="1" s="1"/>
  <c r="BK139" i="1"/>
  <c r="BL139" i="1"/>
  <c r="AM195" i="1"/>
  <c r="AR195" i="1"/>
  <c r="AW195" i="1" s="1"/>
  <c r="BB195" i="1" s="1"/>
  <c r="BG195" i="1"/>
  <c r="AM239" i="1"/>
  <c r="AR239" i="1"/>
  <c r="AW239" i="1" s="1"/>
  <c r="BB239" i="1" s="1"/>
  <c r="BG239" i="1"/>
  <c r="AM283" i="1"/>
  <c r="AR283" i="1"/>
  <c r="AW283" i="1" s="1"/>
  <c r="BB283" i="1" s="1"/>
  <c r="BG283" i="1"/>
  <c r="BF328" i="1"/>
  <c r="AL328" i="1"/>
  <c r="BK328" i="1"/>
  <c r="BL328" i="1"/>
  <c r="AQ328" i="1"/>
  <c r="AV328" i="1" s="1"/>
  <c r="BA328" i="1" s="1"/>
  <c r="AQ400" i="1"/>
  <c r="AV400" i="1" s="1"/>
  <c r="BA400" i="1" s="1"/>
  <c r="BF400" i="1"/>
  <c r="BL400" i="1"/>
  <c r="AL400" i="1"/>
  <c r="BK400" i="1"/>
  <c r="AL12" i="1"/>
  <c r="AQ12" i="1"/>
  <c r="AV12" i="1" s="1"/>
  <c r="BA12" i="1" s="1"/>
  <c r="BF12" i="1"/>
  <c r="BK12" i="1"/>
  <c r="BL12" i="1"/>
  <c r="AQ52" i="1"/>
  <c r="AV52" i="1" s="1"/>
  <c r="BA52" i="1" s="1"/>
  <c r="BF52" i="1"/>
  <c r="AL52" i="1"/>
  <c r="BK52" i="1"/>
  <c r="BL52" i="1"/>
  <c r="AL92" i="1"/>
  <c r="AQ92" i="1"/>
  <c r="AV92" i="1" s="1"/>
  <c r="BA92" i="1" s="1"/>
  <c r="BF92" i="1"/>
  <c r="BK92" i="1"/>
  <c r="BL92" i="1"/>
  <c r="AL136" i="1"/>
  <c r="BF136" i="1"/>
  <c r="AQ136" i="1"/>
  <c r="AV136" i="1" s="1"/>
  <c r="BA136" i="1" s="1"/>
  <c r="BK136" i="1"/>
  <c r="BL136" i="1"/>
  <c r="AL180" i="1"/>
  <c r="AQ180" i="1"/>
  <c r="AV180" i="1" s="1"/>
  <c r="BA180" i="1" s="1"/>
  <c r="BF180" i="1"/>
  <c r="BK180" i="1"/>
  <c r="BL180" i="1"/>
  <c r="AL224" i="1"/>
  <c r="BF224" i="1"/>
  <c r="AQ224" i="1"/>
  <c r="AV224" i="1" s="1"/>
  <c r="BA224" i="1" s="1"/>
  <c r="BK224" i="1"/>
  <c r="BL224" i="1"/>
  <c r="AL268" i="1"/>
  <c r="AQ268" i="1"/>
  <c r="AV268" i="1" s="1"/>
  <c r="BA268" i="1" s="1"/>
  <c r="BF268" i="1"/>
  <c r="BK268" i="1"/>
  <c r="BL268" i="1"/>
  <c r="AL292" i="1"/>
  <c r="AQ292" i="1"/>
  <c r="AV292" i="1" s="1"/>
  <c r="BA292" i="1" s="1"/>
  <c r="BF292" i="1"/>
  <c r="BK292" i="1"/>
  <c r="BL292" i="1"/>
  <c r="AQ69" i="1"/>
  <c r="AV69" i="1" s="1"/>
  <c r="BA69" i="1" s="1"/>
  <c r="BF69" i="1"/>
  <c r="AL69" i="1"/>
  <c r="BL69" i="1"/>
  <c r="BK69" i="1"/>
  <c r="AQ209" i="1"/>
  <c r="AV209" i="1" s="1"/>
  <c r="BA209" i="1" s="1"/>
  <c r="BF209" i="1"/>
  <c r="BK209" i="1"/>
  <c r="AL209" i="1"/>
  <c r="BL209" i="1"/>
  <c r="AL274" i="1"/>
  <c r="AQ274" i="1"/>
  <c r="AV274" i="1" s="1"/>
  <c r="BA274" i="1" s="1"/>
  <c r="BL274" i="1"/>
  <c r="BK274" i="1"/>
  <c r="BF274" i="1"/>
  <c r="BF330" i="1"/>
  <c r="AL330" i="1"/>
  <c r="BK330" i="1"/>
  <c r="BL330" i="1"/>
  <c r="AQ330" i="1"/>
  <c r="AV330" i="1" s="1"/>
  <c r="BA330" i="1" s="1"/>
  <c r="BF362" i="1"/>
  <c r="AQ362" i="1"/>
  <c r="AV362" i="1" s="1"/>
  <c r="BA362" i="1" s="1"/>
  <c r="AL362" i="1"/>
  <c r="BK362" i="1"/>
  <c r="BL362" i="1"/>
  <c r="BF394" i="1"/>
  <c r="AQ394" i="1"/>
  <c r="AV394" i="1" s="1"/>
  <c r="BA394" i="1" s="1"/>
  <c r="AL394" i="1"/>
  <c r="BK394" i="1"/>
  <c r="BL394" i="1"/>
  <c r="AM14" i="1"/>
  <c r="AR14" i="1"/>
  <c r="AW14" i="1" s="1"/>
  <c r="BB14" i="1" s="1"/>
  <c r="BG14" i="1"/>
  <c r="AR30" i="1"/>
  <c r="AW30" i="1" s="1"/>
  <c r="BB30" i="1" s="1"/>
  <c r="BG30" i="1"/>
  <c r="AM30" i="1"/>
  <c r="AR46" i="1"/>
  <c r="AW46" i="1" s="1"/>
  <c r="BB46" i="1" s="1"/>
  <c r="AM46" i="1"/>
  <c r="BG46" i="1"/>
  <c r="AM62" i="1"/>
  <c r="BG62" i="1"/>
  <c r="AR62" i="1"/>
  <c r="AW62" i="1" s="1"/>
  <c r="BB62" i="1" s="1"/>
  <c r="AM78" i="1"/>
  <c r="AR78" i="1"/>
  <c r="AW78" i="1" s="1"/>
  <c r="BB78" i="1" s="1"/>
  <c r="BG78" i="1"/>
  <c r="AM94" i="1"/>
  <c r="AR94" i="1"/>
  <c r="AW94" i="1" s="1"/>
  <c r="BB94" i="1" s="1"/>
  <c r="BG94" i="1"/>
  <c r="AM110" i="1"/>
  <c r="AR110" i="1"/>
  <c r="AW110" i="1" s="1"/>
  <c r="BB110" i="1" s="1"/>
  <c r="BG110" i="1"/>
  <c r="BF126" i="1"/>
  <c r="AL126" i="1"/>
  <c r="AQ126" i="1"/>
  <c r="AV126" i="1" s="1"/>
  <c r="BA126" i="1" s="1"/>
  <c r="BK126" i="1"/>
  <c r="BL126" i="1"/>
  <c r="AL134" i="1"/>
  <c r="BF134" i="1"/>
  <c r="AQ134" i="1"/>
  <c r="AV134" i="1" s="1"/>
  <c r="BA134" i="1" s="1"/>
  <c r="BK134" i="1"/>
  <c r="BL134" i="1"/>
  <c r="BG146" i="1"/>
  <c r="AR146" i="1"/>
  <c r="AW146" i="1" s="1"/>
  <c r="BB146" i="1" s="1"/>
  <c r="AM146" i="1"/>
  <c r="AQ162" i="1"/>
  <c r="AV162" i="1" s="1"/>
  <c r="BA162" i="1" s="1"/>
  <c r="BF162" i="1"/>
  <c r="AL162" i="1"/>
  <c r="BL162" i="1"/>
  <c r="BK162" i="1"/>
  <c r="BG174" i="1"/>
  <c r="AR174" i="1"/>
  <c r="AW174" i="1" s="1"/>
  <c r="BB174" i="1" s="1"/>
  <c r="AM174" i="1"/>
  <c r="AL190" i="1"/>
  <c r="AQ190" i="1"/>
  <c r="AV190" i="1" s="1"/>
  <c r="BA190" i="1" s="1"/>
  <c r="BF190" i="1"/>
  <c r="BK190" i="1"/>
  <c r="BL190" i="1"/>
  <c r="AP202" i="1"/>
  <c r="AU202" i="1" s="1"/>
  <c r="AZ202" i="1" s="1"/>
  <c r="BE202" i="1"/>
  <c r="AK202" i="1"/>
  <c r="AK234" i="1"/>
  <c r="BE234" i="1"/>
  <c r="AP234" i="1"/>
  <c r="AU234" i="1" s="1"/>
  <c r="AZ234" i="1" s="1"/>
  <c r="BE298" i="1"/>
  <c r="AP298" i="1"/>
  <c r="AU298" i="1" s="1"/>
  <c r="AZ298" i="1" s="1"/>
  <c r="AK298" i="1"/>
  <c r="AK362" i="1"/>
  <c r="AP362" i="1"/>
  <c r="AU362" i="1" s="1"/>
  <c r="AZ362" i="1" s="1"/>
  <c r="BE362" i="1"/>
  <c r="AR99" i="1"/>
  <c r="AW99" i="1" s="1"/>
  <c r="BB99" i="1" s="1"/>
  <c r="AM99" i="1"/>
  <c r="BG99" i="1"/>
  <c r="BG135" i="1"/>
  <c r="AR135" i="1"/>
  <c r="AW135" i="1" s="1"/>
  <c r="BB135" i="1" s="1"/>
  <c r="AM135" i="1"/>
  <c r="BG179" i="1"/>
  <c r="AM179" i="1"/>
  <c r="AR179" i="1"/>
  <c r="AW179" i="1" s="1"/>
  <c r="BB179" i="1" s="1"/>
  <c r="AM231" i="1"/>
  <c r="AR231" i="1"/>
  <c r="AW231" i="1" s="1"/>
  <c r="BB231" i="1" s="1"/>
  <c r="BG231" i="1"/>
  <c r="AM291" i="1"/>
  <c r="AR291" i="1"/>
  <c r="AW291" i="1" s="1"/>
  <c r="BB291" i="1" s="1"/>
  <c r="BG291" i="1"/>
  <c r="BF356" i="1"/>
  <c r="AQ356" i="1"/>
  <c r="AV356" i="1" s="1"/>
  <c r="BA356" i="1" s="1"/>
  <c r="AL356" i="1"/>
  <c r="BK356" i="1"/>
  <c r="BL356" i="1"/>
  <c r="BF28" i="1"/>
  <c r="AQ28" i="1"/>
  <c r="AV28" i="1" s="1"/>
  <c r="BA28" i="1" s="1"/>
  <c r="AL28" i="1"/>
  <c r="BK28" i="1"/>
  <c r="BL28" i="1"/>
  <c r="BF96" i="1"/>
  <c r="AL96" i="1"/>
  <c r="AQ96" i="1"/>
  <c r="AV96" i="1" s="1"/>
  <c r="BA96" i="1" s="1"/>
  <c r="BK96" i="1"/>
  <c r="BL96" i="1"/>
  <c r="BF120" i="1"/>
  <c r="AQ120" i="1"/>
  <c r="AV120" i="1" s="1"/>
  <c r="BA120" i="1" s="1"/>
  <c r="AL120" i="1"/>
  <c r="BK120" i="1"/>
  <c r="BL120" i="1"/>
  <c r="BF164" i="1"/>
  <c r="AQ164" i="1"/>
  <c r="AV164" i="1" s="1"/>
  <c r="BA164" i="1" s="1"/>
  <c r="AL164" i="1"/>
  <c r="BK164" i="1"/>
  <c r="BL164" i="1"/>
  <c r="AQ228" i="1"/>
  <c r="AV228" i="1" s="1"/>
  <c r="BA228" i="1" s="1"/>
  <c r="BF228" i="1"/>
  <c r="AL228" i="1"/>
  <c r="BK228" i="1"/>
  <c r="BL228" i="1"/>
  <c r="AL272" i="1"/>
  <c r="AQ272" i="1"/>
  <c r="AV272" i="1" s="1"/>
  <c r="BA272" i="1" s="1"/>
  <c r="BF272" i="1"/>
  <c r="BK272" i="1"/>
  <c r="BL272" i="1"/>
  <c r="AQ312" i="1"/>
  <c r="AV312" i="1" s="1"/>
  <c r="BA312" i="1" s="1"/>
  <c r="BF312" i="1"/>
  <c r="BK312" i="1"/>
  <c r="AL312" i="1"/>
  <c r="BL312" i="1"/>
  <c r="AM275" i="1"/>
  <c r="AR275" i="1"/>
  <c r="AW275" i="1" s="1"/>
  <c r="BB275" i="1" s="1"/>
  <c r="BG275" i="1"/>
  <c r="AQ133" i="1"/>
  <c r="AV133" i="1" s="1"/>
  <c r="BA133" i="1" s="1"/>
  <c r="BF133" i="1"/>
  <c r="AL133" i="1"/>
  <c r="BL133" i="1"/>
  <c r="BK133" i="1"/>
  <c r="AL237" i="1"/>
  <c r="AQ237" i="1"/>
  <c r="AV237" i="1" s="1"/>
  <c r="BA237" i="1" s="1"/>
  <c r="BF237" i="1"/>
  <c r="BL237" i="1"/>
  <c r="BK237" i="1"/>
  <c r="AL301" i="1"/>
  <c r="AQ301" i="1"/>
  <c r="AV301" i="1" s="1"/>
  <c r="BA301" i="1" s="1"/>
  <c r="BL301" i="1"/>
  <c r="BK301" i="1"/>
  <c r="BF301" i="1"/>
  <c r="AL339" i="1"/>
  <c r="AQ339" i="1"/>
  <c r="AV339" i="1" s="1"/>
  <c r="BA339" i="1" s="1"/>
  <c r="BK339" i="1"/>
  <c r="BL339" i="1"/>
  <c r="BF339" i="1"/>
  <c r="AR339" i="1"/>
  <c r="AW339" i="1" s="1"/>
  <c r="BB339" i="1" s="1"/>
  <c r="AL371" i="1"/>
  <c r="AQ371" i="1"/>
  <c r="AV371" i="1" s="1"/>
  <c r="BA371" i="1" s="1"/>
  <c r="BF371" i="1"/>
  <c r="BK371" i="1"/>
  <c r="BL371" i="1"/>
  <c r="AR371" i="1"/>
  <c r="AW371" i="1" s="1"/>
  <c r="BB371" i="1" s="1"/>
  <c r="AL403" i="1"/>
  <c r="AQ403" i="1"/>
  <c r="AV403" i="1" s="1"/>
  <c r="BA403" i="1" s="1"/>
  <c r="BF403" i="1"/>
  <c r="BK403" i="1"/>
  <c r="BL403" i="1"/>
  <c r="AR403" i="1"/>
  <c r="AW403" i="1" s="1"/>
  <c r="BB403" i="1" s="1"/>
  <c r="AM35" i="1"/>
  <c r="AR35" i="1"/>
  <c r="AW35" i="1" s="1"/>
  <c r="BB35" i="1" s="1"/>
  <c r="BG35" i="1"/>
  <c r="AM55" i="1"/>
  <c r="AR55" i="1"/>
  <c r="AW55" i="1" s="1"/>
  <c r="BB55" i="1" s="1"/>
  <c r="BG55" i="1"/>
  <c r="AR119" i="1"/>
  <c r="AW119" i="1" s="1"/>
  <c r="BB119" i="1" s="1"/>
  <c r="AM119" i="1"/>
  <c r="BG119" i="1"/>
  <c r="AM175" i="1"/>
  <c r="BG175" i="1"/>
  <c r="AR175" i="1"/>
  <c r="AW175" i="1" s="1"/>
  <c r="BB175" i="1" s="1"/>
  <c r="AM235" i="1"/>
  <c r="AR235" i="1"/>
  <c r="AW235" i="1" s="1"/>
  <c r="BB235" i="1" s="1"/>
  <c r="BG235" i="1"/>
  <c r="AM295" i="1"/>
  <c r="AR295" i="1"/>
  <c r="AW295" i="1" s="1"/>
  <c r="BB295" i="1" s="1"/>
  <c r="BG295" i="1"/>
  <c r="AR40" i="1"/>
  <c r="AW40" i="1" s="1"/>
  <c r="BB40" i="1" s="1"/>
  <c r="AM40" i="1"/>
  <c r="BG40" i="1"/>
  <c r="AM100" i="1"/>
  <c r="AR100" i="1"/>
  <c r="AW100" i="1" s="1"/>
  <c r="BB100" i="1" s="1"/>
  <c r="BG100" i="1"/>
  <c r="AM156" i="1"/>
  <c r="AR156" i="1"/>
  <c r="AW156" i="1" s="1"/>
  <c r="BB156" i="1" s="1"/>
  <c r="BG156" i="1"/>
  <c r="AM220" i="1"/>
  <c r="AR220" i="1"/>
  <c r="AW220" i="1" s="1"/>
  <c r="BB220" i="1" s="1"/>
  <c r="BG220" i="1"/>
  <c r="AL284" i="1"/>
  <c r="AQ284" i="1"/>
  <c r="AV284" i="1" s="1"/>
  <c r="BA284" i="1" s="1"/>
  <c r="BF284" i="1"/>
  <c r="BK284" i="1"/>
  <c r="BL284" i="1"/>
  <c r="BF79" i="1"/>
  <c r="AL79" i="1"/>
  <c r="AQ79" i="1"/>
  <c r="AV79" i="1" s="1"/>
  <c r="BA79" i="1" s="1"/>
  <c r="BK79" i="1"/>
  <c r="BL79" i="1"/>
  <c r="AL254" i="1"/>
  <c r="AQ254" i="1"/>
  <c r="AV254" i="1" s="1"/>
  <c r="BA254" i="1" s="1"/>
  <c r="BK254" i="1"/>
  <c r="BL254" i="1"/>
  <c r="BF254" i="1"/>
  <c r="AL238" i="1"/>
  <c r="AQ238" i="1"/>
  <c r="AV238" i="1" s="1"/>
  <c r="BA238" i="1" s="1"/>
  <c r="BK238" i="1"/>
  <c r="BL238" i="1"/>
  <c r="BF238" i="1"/>
  <c r="BG197" i="1"/>
  <c r="BG333" i="1"/>
  <c r="BG31" i="1"/>
  <c r="BG79" i="1"/>
  <c r="BK275" i="1"/>
  <c r="AM339" i="1"/>
  <c r="AM355" i="1"/>
  <c r="BG419" i="1"/>
  <c r="BG310" i="1"/>
  <c r="AR324" i="1"/>
  <c r="AW324" i="1" s="1"/>
  <c r="BB324" i="1" s="1"/>
  <c r="AM400" i="1"/>
  <c r="AM21" i="1"/>
  <c r="AM69" i="1"/>
  <c r="BG173" i="1"/>
  <c r="AM237" i="1"/>
  <c r="AM257" i="1"/>
  <c r="AM365" i="1"/>
  <c r="AM397" i="1"/>
  <c r="AM413" i="1"/>
  <c r="BG238" i="1"/>
  <c r="AJ22" i="1"/>
  <c r="AN22" i="1"/>
  <c r="AS22" i="1" s="1"/>
  <c r="AO22" i="1"/>
  <c r="AT22" i="1" s="1"/>
  <c r="AY22" i="1" s="1"/>
  <c r="BC22" i="1"/>
  <c r="BI22" i="1"/>
  <c r="AI22" i="1"/>
  <c r="BH22" i="1"/>
  <c r="BD22" i="1"/>
  <c r="AI54" i="1"/>
  <c r="BC54" i="1"/>
  <c r="BH54" i="1"/>
  <c r="BI54" i="1"/>
  <c r="AJ54" i="1"/>
  <c r="BD54" i="1"/>
  <c r="AN54" i="1"/>
  <c r="AS54" i="1" s="1"/>
  <c r="AO54" i="1"/>
  <c r="AT54" i="1" s="1"/>
  <c r="AY54" i="1" s="1"/>
  <c r="AI102" i="1"/>
  <c r="BD102" i="1"/>
  <c r="BI102" i="1"/>
  <c r="AO102" i="1"/>
  <c r="AT102" i="1" s="1"/>
  <c r="AY102" i="1" s="1"/>
  <c r="BC102" i="1"/>
  <c r="AJ102" i="1"/>
  <c r="AN102" i="1"/>
  <c r="AS102" i="1" s="1"/>
  <c r="BH102" i="1"/>
  <c r="BI134" i="1"/>
  <c r="AJ134" i="1"/>
  <c r="AO134" i="1"/>
  <c r="AT134" i="1" s="1"/>
  <c r="AY134" i="1" s="1"/>
  <c r="BC134" i="1"/>
  <c r="BH134" i="1"/>
  <c r="BD134" i="1"/>
  <c r="AN134" i="1"/>
  <c r="AS134" i="1" s="1"/>
  <c r="AI134" i="1"/>
  <c r="AI150" i="1"/>
  <c r="BD150" i="1"/>
  <c r="BH150" i="1"/>
  <c r="AN150" i="1"/>
  <c r="AS150" i="1" s="1"/>
  <c r="BC150" i="1"/>
  <c r="BI150" i="1"/>
  <c r="AJ150" i="1"/>
  <c r="AO150" i="1"/>
  <c r="AT150" i="1" s="1"/>
  <c r="AY150" i="1" s="1"/>
  <c r="BI182" i="1"/>
  <c r="AI182" i="1"/>
  <c r="AN182" i="1"/>
  <c r="AS182" i="1" s="1"/>
  <c r="AO182" i="1"/>
  <c r="AT182" i="1" s="1"/>
  <c r="AY182" i="1" s="1"/>
  <c r="AJ182" i="1"/>
  <c r="BH182" i="1"/>
  <c r="BC182" i="1"/>
  <c r="BD182" i="1"/>
  <c r="BC230" i="1"/>
  <c r="AI230" i="1"/>
  <c r="BD230" i="1"/>
  <c r="BH230" i="1"/>
  <c r="AN230" i="1"/>
  <c r="AS230" i="1" s="1"/>
  <c r="BI230" i="1"/>
  <c r="AO230" i="1"/>
  <c r="AT230" i="1" s="1"/>
  <c r="AY230" i="1" s="1"/>
  <c r="AJ230" i="1"/>
  <c r="AJ262" i="1"/>
  <c r="AN262" i="1"/>
  <c r="AS262" i="1" s="1"/>
  <c r="BC262" i="1"/>
  <c r="AO262" i="1"/>
  <c r="AT262" i="1" s="1"/>
  <c r="AY262" i="1" s="1"/>
  <c r="BD262" i="1"/>
  <c r="BH262" i="1"/>
  <c r="BI262" i="1"/>
  <c r="AI262" i="1"/>
  <c r="AJ294" i="1"/>
  <c r="AN294" i="1"/>
  <c r="AS294" i="1" s="1"/>
  <c r="BC294" i="1"/>
  <c r="BD294" i="1"/>
  <c r="BI294" i="1"/>
  <c r="BH294" i="1"/>
  <c r="AI294" i="1"/>
  <c r="AO294" i="1"/>
  <c r="AT294" i="1" s="1"/>
  <c r="AY294" i="1" s="1"/>
  <c r="AO326" i="1"/>
  <c r="AT326" i="1" s="1"/>
  <c r="AY326" i="1" s="1"/>
  <c r="BC326" i="1"/>
  <c r="AJ326" i="1"/>
  <c r="BH326" i="1"/>
  <c r="AN326" i="1"/>
  <c r="AS326" i="1" s="1"/>
  <c r="BI326" i="1"/>
  <c r="BD326" i="1"/>
  <c r="AI326" i="1"/>
  <c r="AJ358" i="1"/>
  <c r="AN358" i="1"/>
  <c r="AS358" i="1" s="1"/>
  <c r="AO358" i="1"/>
  <c r="AT358" i="1" s="1"/>
  <c r="AY358" i="1" s="1"/>
  <c r="BC358" i="1"/>
  <c r="BH358" i="1"/>
  <c r="BI358" i="1"/>
  <c r="AI358" i="1"/>
  <c r="BD358" i="1"/>
  <c r="BD390" i="1"/>
  <c r="BH390" i="1"/>
  <c r="AI390" i="1"/>
  <c r="BI390" i="1"/>
  <c r="AO390" i="1"/>
  <c r="AT390" i="1" s="1"/>
  <c r="AY390" i="1" s="1"/>
  <c r="BC390" i="1"/>
  <c r="AJ390" i="1"/>
  <c r="AN390" i="1"/>
  <c r="AS390" i="1" s="1"/>
  <c r="AO422" i="1"/>
  <c r="AT422" i="1" s="1"/>
  <c r="AY422" i="1" s="1"/>
  <c r="BD422" i="1"/>
  <c r="BH422" i="1"/>
  <c r="BI422" i="1"/>
  <c r="AN422" i="1"/>
  <c r="AS422" i="1" s="1"/>
  <c r="BC422" i="1"/>
  <c r="AI422" i="1"/>
  <c r="AJ422" i="1"/>
  <c r="AP20" i="1"/>
  <c r="AU20" i="1" s="1"/>
  <c r="AZ20" i="1" s="1"/>
  <c r="BE20" i="1"/>
  <c r="AK20" i="1"/>
  <c r="AK52" i="1"/>
  <c r="AP52" i="1"/>
  <c r="AU52" i="1" s="1"/>
  <c r="AZ52" i="1" s="1"/>
  <c r="BE52" i="1"/>
  <c r="AP84" i="1"/>
  <c r="AU84" i="1" s="1"/>
  <c r="AZ84" i="1" s="1"/>
  <c r="AK84" i="1"/>
  <c r="BE84" i="1"/>
  <c r="AP116" i="1"/>
  <c r="AU116" i="1" s="1"/>
  <c r="AZ116" i="1" s="1"/>
  <c r="BE116" i="1"/>
  <c r="AK116" i="1"/>
  <c r="AK148" i="1"/>
  <c r="BE148" i="1"/>
  <c r="AP148" i="1"/>
  <c r="AU148" i="1" s="1"/>
  <c r="AZ148" i="1" s="1"/>
  <c r="BE180" i="1"/>
  <c r="AK180" i="1"/>
  <c r="AP180" i="1"/>
  <c r="AU180" i="1" s="1"/>
  <c r="AZ180" i="1" s="1"/>
  <c r="BE196" i="1"/>
  <c r="AK196" i="1"/>
  <c r="AP196" i="1"/>
  <c r="AU196" i="1" s="1"/>
  <c r="AZ196" i="1" s="1"/>
  <c r="BE228" i="1"/>
  <c r="AK228" i="1"/>
  <c r="AP228" i="1"/>
  <c r="AU228" i="1" s="1"/>
  <c r="AZ228" i="1" s="1"/>
  <c r="AP260" i="1"/>
  <c r="AU260" i="1" s="1"/>
  <c r="AZ260" i="1" s="1"/>
  <c r="BE260" i="1"/>
  <c r="AK260" i="1"/>
  <c r="AP292" i="1"/>
  <c r="AU292" i="1" s="1"/>
  <c r="AZ292" i="1" s="1"/>
  <c r="BE292" i="1"/>
  <c r="AK292" i="1"/>
  <c r="AP324" i="1"/>
  <c r="AU324" i="1" s="1"/>
  <c r="AZ324" i="1" s="1"/>
  <c r="BE324" i="1"/>
  <c r="AK324" i="1"/>
  <c r="AK372" i="1"/>
  <c r="AP372" i="1"/>
  <c r="AU372" i="1" s="1"/>
  <c r="AZ372" i="1" s="1"/>
  <c r="BE372" i="1"/>
  <c r="AK404" i="1"/>
  <c r="AP404" i="1"/>
  <c r="AU404" i="1" s="1"/>
  <c r="AZ404" i="1" s="1"/>
  <c r="BE404" i="1"/>
  <c r="AJ11" i="1"/>
  <c r="AN11" i="1"/>
  <c r="AS11" i="1" s="1"/>
  <c r="AO11" i="1"/>
  <c r="AT11" i="1" s="1"/>
  <c r="AY11" i="1" s="1"/>
  <c r="BC11" i="1"/>
  <c r="BD11" i="1"/>
  <c r="BH11" i="1"/>
  <c r="AI11" i="1"/>
  <c r="BI11" i="1"/>
  <c r="AP31" i="1"/>
  <c r="AU31" i="1" s="1"/>
  <c r="AZ31" i="1" s="1"/>
  <c r="AK31" i="1"/>
  <c r="BE31" i="1"/>
  <c r="AI43" i="1"/>
  <c r="BC43" i="1"/>
  <c r="BH43" i="1"/>
  <c r="AJ43" i="1"/>
  <c r="AO43" i="1"/>
  <c r="AT43" i="1" s="1"/>
  <c r="AY43" i="1" s="1"/>
  <c r="BI43" i="1"/>
  <c r="AN43" i="1"/>
  <c r="AS43" i="1" s="1"/>
  <c r="BD43" i="1"/>
  <c r="AP63" i="1"/>
  <c r="AU63" i="1" s="1"/>
  <c r="AZ63" i="1" s="1"/>
  <c r="BE63" i="1"/>
  <c r="AK63" i="1"/>
  <c r="AJ75" i="1"/>
  <c r="AN75" i="1"/>
  <c r="AS75" i="1" s="1"/>
  <c r="BC75" i="1"/>
  <c r="BH75" i="1"/>
  <c r="AO75" i="1"/>
  <c r="AT75" i="1" s="1"/>
  <c r="AY75" i="1" s="1"/>
  <c r="BI75" i="1"/>
  <c r="AI75" i="1"/>
  <c r="BD75" i="1"/>
  <c r="AP95" i="1"/>
  <c r="AU95" i="1" s="1"/>
  <c r="AZ95" i="1" s="1"/>
  <c r="AK95" i="1"/>
  <c r="BE95" i="1"/>
  <c r="AJ107" i="1"/>
  <c r="AN107" i="1"/>
  <c r="AS107" i="1" s="1"/>
  <c r="BH107" i="1"/>
  <c r="AO107" i="1"/>
  <c r="AT107" i="1" s="1"/>
  <c r="AY107" i="1" s="1"/>
  <c r="BC107" i="1"/>
  <c r="BI107" i="1"/>
  <c r="AI107" i="1"/>
  <c r="BD107" i="1"/>
  <c r="BD123" i="1"/>
  <c r="BH123" i="1"/>
  <c r="AI123" i="1"/>
  <c r="AN123" i="1"/>
  <c r="AS123" i="1" s="1"/>
  <c r="AJ123" i="1"/>
  <c r="BC123" i="1"/>
  <c r="AO123" i="1"/>
  <c r="AT123" i="1" s="1"/>
  <c r="AY123" i="1" s="1"/>
  <c r="BI123" i="1"/>
  <c r="AJ139" i="1"/>
  <c r="AO139" i="1"/>
  <c r="AT139" i="1" s="1"/>
  <c r="AY139" i="1" s="1"/>
  <c r="BD139" i="1"/>
  <c r="BI139" i="1"/>
  <c r="AI139" i="1"/>
  <c r="BH139" i="1"/>
  <c r="BC139" i="1"/>
  <c r="AN139" i="1"/>
  <c r="AS139" i="1" s="1"/>
  <c r="AP159" i="1"/>
  <c r="AU159" i="1" s="1"/>
  <c r="AZ159" i="1" s="1"/>
  <c r="BE159" i="1"/>
  <c r="AK159" i="1"/>
  <c r="AO171" i="1"/>
  <c r="AT171" i="1" s="1"/>
  <c r="AY171" i="1" s="1"/>
  <c r="BD171" i="1"/>
  <c r="BH171" i="1"/>
  <c r="AJ171" i="1"/>
  <c r="BC171" i="1"/>
  <c r="BI171" i="1"/>
  <c r="AN171" i="1"/>
  <c r="AS171" i="1" s="1"/>
  <c r="AI171" i="1"/>
  <c r="AK191" i="1"/>
  <c r="BE191" i="1"/>
  <c r="AP191" i="1"/>
  <c r="AU191" i="1" s="1"/>
  <c r="AZ191" i="1" s="1"/>
  <c r="AO203" i="1"/>
  <c r="AT203" i="1" s="1"/>
  <c r="AY203" i="1" s="1"/>
  <c r="BD203" i="1"/>
  <c r="BH203" i="1"/>
  <c r="AN203" i="1"/>
  <c r="AS203" i="1" s="1"/>
  <c r="BC203" i="1"/>
  <c r="AI203" i="1"/>
  <c r="AJ203" i="1"/>
  <c r="BI203" i="1"/>
  <c r="AP223" i="1"/>
  <c r="AU223" i="1" s="1"/>
  <c r="AZ223" i="1" s="1"/>
  <c r="BE223" i="1"/>
  <c r="AK223" i="1"/>
  <c r="AI235" i="1"/>
  <c r="AJ235" i="1"/>
  <c r="AN235" i="1"/>
  <c r="AS235" i="1" s="1"/>
  <c r="BC235" i="1"/>
  <c r="AO235" i="1"/>
  <c r="AT235" i="1" s="1"/>
  <c r="AY235" i="1" s="1"/>
  <c r="BD235" i="1"/>
  <c r="BH235" i="1"/>
  <c r="BI235" i="1"/>
  <c r="AP255" i="1"/>
  <c r="AU255" i="1" s="1"/>
  <c r="AZ255" i="1" s="1"/>
  <c r="BE255" i="1"/>
  <c r="AK255" i="1"/>
  <c r="AI267" i="1"/>
  <c r="AJ267" i="1"/>
  <c r="AN267" i="1"/>
  <c r="AS267" i="1" s="1"/>
  <c r="BC267" i="1"/>
  <c r="AO267" i="1"/>
  <c r="AT267" i="1" s="1"/>
  <c r="AY267" i="1" s="1"/>
  <c r="BD267" i="1"/>
  <c r="BH267" i="1"/>
  <c r="BI267" i="1"/>
  <c r="AI283" i="1"/>
  <c r="AJ283" i="1"/>
  <c r="AN283" i="1"/>
  <c r="AS283" i="1" s="1"/>
  <c r="BC283" i="1"/>
  <c r="AO283" i="1"/>
  <c r="AT283" i="1" s="1"/>
  <c r="AY283" i="1" s="1"/>
  <c r="BD283" i="1"/>
  <c r="BI283" i="1"/>
  <c r="BH283" i="1"/>
  <c r="AK303" i="1"/>
  <c r="AP303" i="1"/>
  <c r="AU303" i="1" s="1"/>
  <c r="AZ303" i="1" s="1"/>
  <c r="BE303" i="1"/>
  <c r="AJ315" i="1"/>
  <c r="AN315" i="1"/>
  <c r="AS315" i="1" s="1"/>
  <c r="BC315" i="1"/>
  <c r="AO315" i="1"/>
  <c r="AT315" i="1" s="1"/>
  <c r="AY315" i="1" s="1"/>
  <c r="BD315" i="1"/>
  <c r="BH315" i="1"/>
  <c r="AI315" i="1"/>
  <c r="BI315" i="1"/>
  <c r="AP335" i="1"/>
  <c r="AU335" i="1" s="1"/>
  <c r="AZ335" i="1" s="1"/>
  <c r="BE335" i="1"/>
  <c r="AK335" i="1"/>
  <c r="AP351" i="1"/>
  <c r="AU351" i="1" s="1"/>
  <c r="AZ351" i="1" s="1"/>
  <c r="BE351" i="1"/>
  <c r="AK351" i="1"/>
  <c r="AK367" i="1"/>
  <c r="AP367" i="1"/>
  <c r="AU367" i="1" s="1"/>
  <c r="AZ367" i="1" s="1"/>
  <c r="BE367" i="1"/>
  <c r="AK383" i="1"/>
  <c r="AP383" i="1"/>
  <c r="AU383" i="1" s="1"/>
  <c r="AZ383" i="1" s="1"/>
  <c r="BE383" i="1"/>
  <c r="BI395" i="1"/>
  <c r="AI395" i="1"/>
  <c r="AO395" i="1"/>
  <c r="AT395" i="1" s="1"/>
  <c r="AY395" i="1" s="1"/>
  <c r="BD395" i="1"/>
  <c r="AJ395" i="1"/>
  <c r="BC395" i="1"/>
  <c r="BH395" i="1"/>
  <c r="AN395" i="1"/>
  <c r="AS395" i="1" s="1"/>
  <c r="AK415" i="1"/>
  <c r="AP415" i="1"/>
  <c r="AU415" i="1" s="1"/>
  <c r="AZ415" i="1" s="1"/>
  <c r="BE415" i="1"/>
  <c r="AP185" i="1"/>
  <c r="AU185" i="1" s="1"/>
  <c r="AZ185" i="1" s="1"/>
  <c r="AK185" i="1"/>
  <c r="BE185" i="1"/>
  <c r="AK13" i="1"/>
  <c r="AP13" i="1"/>
  <c r="AU13" i="1" s="1"/>
  <c r="AZ13" i="1" s="1"/>
  <c r="BE13" i="1"/>
  <c r="AK33" i="1"/>
  <c r="AP33" i="1"/>
  <c r="AU33" i="1" s="1"/>
  <c r="AZ33" i="1" s="1"/>
  <c r="BE33" i="1"/>
  <c r="AK53" i="1"/>
  <c r="BE53" i="1"/>
  <c r="AP53" i="1"/>
  <c r="AU53" i="1" s="1"/>
  <c r="AZ53" i="1" s="1"/>
  <c r="BE77" i="1"/>
  <c r="AP77" i="1"/>
  <c r="AU77" i="1" s="1"/>
  <c r="AZ77" i="1" s="1"/>
  <c r="AK77" i="1"/>
  <c r="BE85" i="1"/>
  <c r="AP85" i="1"/>
  <c r="AU85" i="1" s="1"/>
  <c r="AZ85" i="1" s="1"/>
  <c r="AK85" i="1"/>
  <c r="AK109" i="1"/>
  <c r="BE109" i="1"/>
  <c r="AP109" i="1"/>
  <c r="AU109" i="1" s="1"/>
  <c r="AZ109" i="1" s="1"/>
  <c r="AK129" i="1"/>
  <c r="BE129" i="1"/>
  <c r="AP129" i="1"/>
  <c r="AU129" i="1" s="1"/>
  <c r="AZ129" i="1" s="1"/>
  <c r="AP149" i="1"/>
  <c r="AU149" i="1" s="1"/>
  <c r="AZ149" i="1" s="1"/>
  <c r="BE149" i="1"/>
  <c r="AK149" i="1"/>
  <c r="AK173" i="1"/>
  <c r="BE173" i="1"/>
  <c r="AP173" i="1"/>
  <c r="AU173" i="1" s="1"/>
  <c r="AZ173" i="1" s="1"/>
  <c r="AK193" i="1"/>
  <c r="AP193" i="1"/>
  <c r="AU193" i="1" s="1"/>
  <c r="AZ193" i="1" s="1"/>
  <c r="BE193" i="1"/>
  <c r="AK213" i="1"/>
  <c r="AP213" i="1"/>
  <c r="AU213" i="1" s="1"/>
  <c r="AZ213" i="1" s="1"/>
  <c r="BE213" i="1"/>
  <c r="AK237" i="1"/>
  <c r="AP237" i="1"/>
  <c r="AU237" i="1" s="1"/>
  <c r="AZ237" i="1" s="1"/>
  <c r="BE237" i="1"/>
  <c r="AK257" i="1"/>
  <c r="AP257" i="1"/>
  <c r="AU257" i="1" s="1"/>
  <c r="AZ257" i="1" s="1"/>
  <c r="BE257" i="1"/>
  <c r="AK277" i="1"/>
  <c r="AP277" i="1"/>
  <c r="AU277" i="1" s="1"/>
  <c r="AZ277" i="1" s="1"/>
  <c r="BE277" i="1"/>
  <c r="AK301" i="1"/>
  <c r="BE301" i="1"/>
  <c r="AP301" i="1"/>
  <c r="AU301" i="1" s="1"/>
  <c r="AZ301" i="1" s="1"/>
  <c r="AP321" i="1"/>
  <c r="AU321" i="1" s="1"/>
  <c r="AZ321" i="1" s="1"/>
  <c r="BE321" i="1"/>
  <c r="AK321" i="1"/>
  <c r="AK341" i="1"/>
  <c r="AP341" i="1"/>
  <c r="AU341" i="1" s="1"/>
  <c r="AZ341" i="1" s="1"/>
  <c r="BE341" i="1"/>
  <c r="AP373" i="1"/>
  <c r="AU373" i="1" s="1"/>
  <c r="AZ373" i="1" s="1"/>
  <c r="BE373" i="1"/>
  <c r="AK373" i="1"/>
  <c r="AK385" i="1"/>
  <c r="AP385" i="1"/>
  <c r="AU385" i="1" s="1"/>
  <c r="AZ385" i="1" s="1"/>
  <c r="BE385" i="1"/>
  <c r="AP405" i="1"/>
  <c r="AU405" i="1" s="1"/>
  <c r="AZ405" i="1" s="1"/>
  <c r="BE405" i="1"/>
  <c r="AK405" i="1"/>
  <c r="AK9" i="1"/>
  <c r="AP9" i="1"/>
  <c r="AU9" i="1" s="1"/>
  <c r="AZ9" i="1" s="1"/>
  <c r="BE9" i="1"/>
  <c r="AK22" i="1"/>
  <c r="AP22" i="1"/>
  <c r="AU22" i="1" s="1"/>
  <c r="AZ22" i="1" s="1"/>
  <c r="BE22" i="1"/>
  <c r="AK46" i="1"/>
  <c r="BE46" i="1"/>
  <c r="AP46" i="1"/>
  <c r="AU46" i="1" s="1"/>
  <c r="AZ46" i="1" s="1"/>
  <c r="AK66" i="1"/>
  <c r="BE66" i="1"/>
  <c r="AP66" i="1"/>
  <c r="AU66" i="1" s="1"/>
  <c r="AZ66" i="1" s="1"/>
  <c r="AP86" i="1"/>
  <c r="AU86" i="1" s="1"/>
  <c r="AZ86" i="1" s="1"/>
  <c r="BE86" i="1"/>
  <c r="AK86" i="1"/>
  <c r="BE110" i="1"/>
  <c r="AP110" i="1"/>
  <c r="AU110" i="1" s="1"/>
  <c r="AZ110" i="1" s="1"/>
  <c r="AK110" i="1"/>
  <c r="AP130" i="1"/>
  <c r="AU130" i="1" s="1"/>
  <c r="AZ130" i="1" s="1"/>
  <c r="BE130" i="1"/>
  <c r="AK130" i="1"/>
  <c r="AK150" i="1"/>
  <c r="BE150" i="1"/>
  <c r="AP150" i="1"/>
  <c r="AU150" i="1" s="1"/>
  <c r="AZ150" i="1" s="1"/>
  <c r="AP174" i="1"/>
  <c r="AU174" i="1" s="1"/>
  <c r="AZ174" i="1" s="1"/>
  <c r="BE174" i="1"/>
  <c r="AK174" i="1"/>
  <c r="AP194" i="1"/>
  <c r="AU194" i="1" s="1"/>
  <c r="AZ194" i="1" s="1"/>
  <c r="BE194" i="1"/>
  <c r="AK194" i="1"/>
  <c r="AP214" i="1"/>
  <c r="AU214" i="1" s="1"/>
  <c r="AZ214" i="1" s="1"/>
  <c r="BE214" i="1"/>
  <c r="AK214" i="1"/>
  <c r="AK238" i="1"/>
  <c r="BE238" i="1"/>
  <c r="AP238" i="1"/>
  <c r="AU238" i="1" s="1"/>
  <c r="AZ238" i="1" s="1"/>
  <c r="AK258" i="1"/>
  <c r="BE258" i="1"/>
  <c r="AP258" i="1"/>
  <c r="AU258" i="1" s="1"/>
  <c r="AZ258" i="1" s="1"/>
  <c r="AK278" i="1"/>
  <c r="BE278" i="1"/>
  <c r="AP278" i="1"/>
  <c r="AU278" i="1" s="1"/>
  <c r="AZ278" i="1" s="1"/>
  <c r="AK310" i="1"/>
  <c r="AP310" i="1"/>
  <c r="AU310" i="1" s="1"/>
  <c r="AZ310" i="1" s="1"/>
  <c r="BE310" i="1"/>
  <c r="AK334" i="1"/>
  <c r="AP334" i="1"/>
  <c r="AU334" i="1" s="1"/>
  <c r="AZ334" i="1" s="1"/>
  <c r="BE334" i="1"/>
  <c r="AK354" i="1"/>
  <c r="AP354" i="1"/>
  <c r="AU354" i="1" s="1"/>
  <c r="AZ354" i="1" s="1"/>
  <c r="BE354" i="1"/>
  <c r="AP366" i="1"/>
  <c r="AU366" i="1" s="1"/>
  <c r="AZ366" i="1" s="1"/>
  <c r="BE366" i="1"/>
  <c r="AK366" i="1"/>
  <c r="AK386" i="1"/>
  <c r="BE386" i="1"/>
  <c r="AP386" i="1"/>
  <c r="AU386" i="1" s="1"/>
  <c r="AZ386" i="1" s="1"/>
  <c r="AP406" i="1"/>
  <c r="AU406" i="1" s="1"/>
  <c r="AZ406" i="1" s="1"/>
  <c r="BE406" i="1"/>
  <c r="AK406" i="1"/>
  <c r="AI376" i="1"/>
  <c r="BI376" i="1"/>
  <c r="AJ376" i="1"/>
  <c r="AN376" i="1"/>
  <c r="AS376" i="1" s="1"/>
  <c r="BH376" i="1"/>
  <c r="AO376" i="1"/>
  <c r="AT376" i="1" s="1"/>
  <c r="AY376" i="1" s="1"/>
  <c r="BC376" i="1"/>
  <c r="BD376" i="1"/>
  <c r="AK297" i="1"/>
  <c r="BE297" i="1"/>
  <c r="AP297" i="1"/>
  <c r="AU297" i="1" s="1"/>
  <c r="AZ297" i="1" s="1"/>
  <c r="AL125" i="1"/>
  <c r="AQ125" i="1"/>
  <c r="AV125" i="1" s="1"/>
  <c r="BA125" i="1" s="1"/>
  <c r="BF125" i="1"/>
  <c r="BL125" i="1"/>
  <c r="BK125" i="1"/>
  <c r="AL233" i="1"/>
  <c r="AQ233" i="1"/>
  <c r="AV233" i="1" s="1"/>
  <c r="BA233" i="1" s="1"/>
  <c r="BF233" i="1"/>
  <c r="BK233" i="1"/>
  <c r="BL233" i="1"/>
  <c r="AL297" i="1"/>
  <c r="AQ297" i="1"/>
  <c r="AV297" i="1" s="1"/>
  <c r="BA297" i="1" s="1"/>
  <c r="BF297" i="1"/>
  <c r="BK297" i="1"/>
  <c r="BL297" i="1"/>
  <c r="AL337" i="1"/>
  <c r="AQ337" i="1"/>
  <c r="AV337" i="1" s="1"/>
  <c r="BA337" i="1" s="1"/>
  <c r="BF337" i="1"/>
  <c r="BK337" i="1"/>
  <c r="BL337" i="1"/>
  <c r="AL353" i="1"/>
  <c r="AQ353" i="1"/>
  <c r="AV353" i="1" s="1"/>
  <c r="BA353" i="1" s="1"/>
  <c r="BK353" i="1"/>
  <c r="BL353" i="1"/>
  <c r="BF353" i="1"/>
  <c r="AR353" i="1"/>
  <c r="AW353" i="1" s="1"/>
  <c r="BB353" i="1" s="1"/>
  <c r="AL385" i="1"/>
  <c r="AQ385" i="1"/>
  <c r="AV385" i="1" s="1"/>
  <c r="BA385" i="1" s="1"/>
  <c r="BF385" i="1"/>
  <c r="BK385" i="1"/>
  <c r="AM385" i="1"/>
  <c r="BL385" i="1"/>
  <c r="BF17" i="1"/>
  <c r="AL17" i="1"/>
  <c r="AQ17" i="1"/>
  <c r="AV17" i="1" s="1"/>
  <c r="BA17" i="1" s="1"/>
  <c r="BK17" i="1"/>
  <c r="BL17" i="1"/>
  <c r="AM33" i="1"/>
  <c r="BG33" i="1"/>
  <c r="AR33" i="1"/>
  <c r="AW33" i="1" s="1"/>
  <c r="BB33" i="1" s="1"/>
  <c r="AL57" i="1"/>
  <c r="BF57" i="1"/>
  <c r="AQ57" i="1"/>
  <c r="AV57" i="1" s="1"/>
  <c r="BA57" i="1" s="1"/>
  <c r="BK57" i="1"/>
  <c r="BL57" i="1"/>
  <c r="BG73" i="1"/>
  <c r="AR73" i="1"/>
  <c r="AW73" i="1" s="1"/>
  <c r="BB73" i="1" s="1"/>
  <c r="AM73" i="1"/>
  <c r="BI89" i="1"/>
  <c r="BD89" i="1"/>
  <c r="AN89" i="1"/>
  <c r="AS89" i="1" s="1"/>
  <c r="AJ89" i="1"/>
  <c r="BC89" i="1"/>
  <c r="AO89" i="1"/>
  <c r="AT89" i="1" s="1"/>
  <c r="AY89" i="1" s="1"/>
  <c r="BH89" i="1"/>
  <c r="AI89" i="1"/>
  <c r="BG121" i="1"/>
  <c r="AM121" i="1"/>
  <c r="AR121" i="1"/>
  <c r="AW121" i="1" s="1"/>
  <c r="BB121" i="1" s="1"/>
  <c r="AM185" i="1"/>
  <c r="BG185" i="1"/>
  <c r="AR185" i="1"/>
  <c r="AW185" i="1" s="1"/>
  <c r="BB185" i="1" s="1"/>
  <c r="BG217" i="1"/>
  <c r="AR217" i="1"/>
  <c r="AW217" i="1" s="1"/>
  <c r="BB217" i="1" s="1"/>
  <c r="AM217" i="1"/>
  <c r="AR281" i="1"/>
  <c r="AW281" i="1" s="1"/>
  <c r="BB281" i="1" s="1"/>
  <c r="BG281" i="1"/>
  <c r="AM281" i="1"/>
  <c r="AM345" i="1"/>
  <c r="BG345" i="1"/>
  <c r="AR345" i="1"/>
  <c r="AW345" i="1" s="1"/>
  <c r="BB345" i="1" s="1"/>
  <c r="AM409" i="1"/>
  <c r="AR409" i="1"/>
  <c r="AW409" i="1" s="1"/>
  <c r="BB409" i="1" s="1"/>
  <c r="BG409" i="1"/>
  <c r="AL123" i="1"/>
  <c r="AQ123" i="1"/>
  <c r="AV123" i="1" s="1"/>
  <c r="BA123" i="1" s="1"/>
  <c r="BF123" i="1"/>
  <c r="BK123" i="1"/>
  <c r="BL123" i="1"/>
  <c r="AL183" i="1"/>
  <c r="BF183" i="1"/>
  <c r="AQ183" i="1"/>
  <c r="AV183" i="1" s="1"/>
  <c r="BA183" i="1" s="1"/>
  <c r="BK183" i="1"/>
  <c r="BL183" i="1"/>
  <c r="AL207" i="1"/>
  <c r="AQ207" i="1"/>
  <c r="AV207" i="1" s="1"/>
  <c r="BA207" i="1" s="1"/>
  <c r="BF207" i="1"/>
  <c r="BK207" i="1"/>
  <c r="BL207" i="1"/>
  <c r="AQ247" i="1"/>
  <c r="AV247" i="1" s="1"/>
  <c r="BA247" i="1" s="1"/>
  <c r="BF247" i="1"/>
  <c r="BK247" i="1"/>
  <c r="BL247" i="1"/>
  <c r="AL247" i="1"/>
  <c r="AQ287" i="1"/>
  <c r="AV287" i="1" s="1"/>
  <c r="BA287" i="1" s="1"/>
  <c r="BF287" i="1"/>
  <c r="AL287" i="1"/>
  <c r="BK287" i="1"/>
  <c r="BL287" i="1"/>
  <c r="BF336" i="1"/>
  <c r="AQ336" i="1"/>
  <c r="AV336" i="1" s="1"/>
  <c r="BA336" i="1" s="1"/>
  <c r="AL336" i="1"/>
  <c r="BK336" i="1"/>
  <c r="BL336" i="1"/>
  <c r="AM336" i="1"/>
  <c r="AQ408" i="1"/>
  <c r="AV408" i="1" s="1"/>
  <c r="BA408" i="1" s="1"/>
  <c r="BF408" i="1"/>
  <c r="AL408" i="1"/>
  <c r="BK408" i="1"/>
  <c r="BL408" i="1"/>
  <c r="AM12" i="1"/>
  <c r="AR12" i="1"/>
  <c r="AW12" i="1" s="1"/>
  <c r="BB12" i="1" s="1"/>
  <c r="BG12" i="1"/>
  <c r="AR52" i="1"/>
  <c r="AW52" i="1" s="1"/>
  <c r="BB52" i="1" s="1"/>
  <c r="AM52" i="1"/>
  <c r="BG52" i="1"/>
  <c r="AM92" i="1"/>
  <c r="AR92" i="1"/>
  <c r="AW92" i="1" s="1"/>
  <c r="BB92" i="1" s="1"/>
  <c r="BG92" i="1"/>
  <c r="AM136" i="1"/>
  <c r="BG136" i="1"/>
  <c r="AR136" i="1"/>
  <c r="AW136" i="1" s="1"/>
  <c r="BB136" i="1" s="1"/>
  <c r="AR180" i="1"/>
  <c r="AW180" i="1" s="1"/>
  <c r="BB180" i="1" s="1"/>
  <c r="BG180" i="1"/>
  <c r="AM180" i="1"/>
  <c r="AR204" i="1"/>
  <c r="AW204" i="1" s="1"/>
  <c r="BB204" i="1" s="1"/>
  <c r="BG204" i="1"/>
  <c r="AM204" i="1"/>
  <c r="AM244" i="1"/>
  <c r="AR244" i="1"/>
  <c r="AW244" i="1" s="1"/>
  <c r="BB244" i="1" s="1"/>
  <c r="BG244" i="1"/>
  <c r="AM292" i="1"/>
  <c r="AR292" i="1"/>
  <c r="AW292" i="1" s="1"/>
  <c r="BB292" i="1" s="1"/>
  <c r="BG292" i="1"/>
  <c r="BF90" i="1"/>
  <c r="AL90" i="1"/>
  <c r="AQ90" i="1"/>
  <c r="AV90" i="1" s="1"/>
  <c r="BA90" i="1" s="1"/>
  <c r="BK90" i="1"/>
  <c r="BL90" i="1"/>
  <c r="AQ218" i="1"/>
  <c r="AV218" i="1" s="1"/>
  <c r="BA218" i="1" s="1"/>
  <c r="BF218" i="1"/>
  <c r="AL218" i="1"/>
  <c r="BK218" i="1"/>
  <c r="BL218" i="1"/>
  <c r="AL282" i="1"/>
  <c r="AQ282" i="1"/>
  <c r="AV282" i="1" s="1"/>
  <c r="BA282" i="1" s="1"/>
  <c r="BL282" i="1"/>
  <c r="BF282" i="1"/>
  <c r="BK282" i="1"/>
  <c r="BF350" i="1"/>
  <c r="AL350" i="1"/>
  <c r="AQ350" i="1"/>
  <c r="AV350" i="1" s="1"/>
  <c r="BA350" i="1" s="1"/>
  <c r="BK350" i="1"/>
  <c r="BL350" i="1"/>
  <c r="AL382" i="1"/>
  <c r="AQ382" i="1"/>
  <c r="AV382" i="1" s="1"/>
  <c r="BA382" i="1" s="1"/>
  <c r="BF382" i="1"/>
  <c r="BK382" i="1"/>
  <c r="BL382" i="1"/>
  <c r="AL414" i="1"/>
  <c r="AQ414" i="1"/>
  <c r="AV414" i="1" s="1"/>
  <c r="BA414" i="1" s="1"/>
  <c r="BF414" i="1"/>
  <c r="BK414" i="1"/>
  <c r="BL414" i="1"/>
  <c r="AM10" i="1"/>
  <c r="AR10" i="1"/>
  <c r="AW10" i="1" s="1"/>
  <c r="BB10" i="1" s="1"/>
  <c r="BG10" i="1"/>
  <c r="AR26" i="1"/>
  <c r="AW26" i="1" s="1"/>
  <c r="BB26" i="1" s="1"/>
  <c r="BG26" i="1"/>
  <c r="AM26" i="1"/>
  <c r="AM42" i="1"/>
  <c r="BG42" i="1"/>
  <c r="AR42" i="1"/>
  <c r="AW42" i="1" s="1"/>
  <c r="BB42" i="1" s="1"/>
  <c r="AQ50" i="1"/>
  <c r="AV50" i="1" s="1"/>
  <c r="BA50" i="1" s="1"/>
  <c r="AL50" i="1"/>
  <c r="BF50" i="1"/>
  <c r="BL50" i="1"/>
  <c r="BK50" i="1"/>
  <c r="AL66" i="1"/>
  <c r="AQ66" i="1"/>
  <c r="AV66" i="1" s="1"/>
  <c r="BA66" i="1" s="1"/>
  <c r="BF66" i="1"/>
  <c r="BL66" i="1"/>
  <c r="BK66" i="1"/>
  <c r="AL82" i="1"/>
  <c r="AQ82" i="1"/>
  <c r="AV82" i="1" s="1"/>
  <c r="BA82" i="1" s="1"/>
  <c r="BF82" i="1"/>
  <c r="BL82" i="1"/>
  <c r="BK82" i="1"/>
  <c r="BG106" i="1"/>
  <c r="AM106" i="1"/>
  <c r="AR106" i="1"/>
  <c r="AW106" i="1" s="1"/>
  <c r="BB106" i="1" s="1"/>
  <c r="BF122" i="1"/>
  <c r="AL122" i="1"/>
  <c r="AQ122" i="1"/>
  <c r="AV122" i="1" s="1"/>
  <c r="BA122" i="1" s="1"/>
  <c r="BK122" i="1"/>
  <c r="BL122" i="1"/>
  <c r="AM134" i="1"/>
  <c r="BG134" i="1"/>
  <c r="AR134" i="1"/>
  <c r="AW134" i="1" s="1"/>
  <c r="BB134" i="1" s="1"/>
  <c r="AQ150" i="1"/>
  <c r="AV150" i="1" s="1"/>
  <c r="BA150" i="1" s="1"/>
  <c r="AL150" i="1"/>
  <c r="BF150" i="1"/>
  <c r="BK150" i="1"/>
  <c r="BL150" i="1"/>
  <c r="AM162" i="1"/>
  <c r="BG162" i="1"/>
  <c r="AR162" i="1"/>
  <c r="AW162" i="1" s="1"/>
  <c r="BB162" i="1" s="1"/>
  <c r="AM170" i="1"/>
  <c r="BG170" i="1"/>
  <c r="AR170" i="1"/>
  <c r="AW170" i="1" s="1"/>
  <c r="BB170" i="1" s="1"/>
  <c r="AL186" i="1"/>
  <c r="AQ186" i="1"/>
  <c r="AV186" i="1" s="1"/>
  <c r="BA186" i="1" s="1"/>
  <c r="BK186" i="1"/>
  <c r="BL186" i="1"/>
  <c r="BF186" i="1"/>
  <c r="BG198" i="1"/>
  <c r="AM198" i="1"/>
  <c r="AR198" i="1"/>
  <c r="AW198" i="1" s="1"/>
  <c r="BB198" i="1" s="1"/>
  <c r="AM218" i="1"/>
  <c r="AR218" i="1"/>
  <c r="AW218" i="1" s="1"/>
  <c r="BB218" i="1" s="1"/>
  <c r="BG218" i="1"/>
  <c r="AR282" i="1"/>
  <c r="AW282" i="1" s="1"/>
  <c r="BB282" i="1" s="1"/>
  <c r="BG282" i="1"/>
  <c r="AM282" i="1"/>
  <c r="AR346" i="1"/>
  <c r="AW346" i="1" s="1"/>
  <c r="BB346" i="1" s="1"/>
  <c r="BG346" i="1"/>
  <c r="AM346" i="1"/>
  <c r="AR410" i="1"/>
  <c r="AW410" i="1" s="1"/>
  <c r="BB410" i="1" s="1"/>
  <c r="BG410" i="1"/>
  <c r="AM410" i="1"/>
  <c r="BF87" i="1"/>
  <c r="AQ87" i="1"/>
  <c r="AV87" i="1" s="1"/>
  <c r="BA87" i="1" s="1"/>
  <c r="AL87" i="1"/>
  <c r="BK87" i="1"/>
  <c r="BL87" i="1"/>
  <c r="BF127" i="1"/>
  <c r="AQ127" i="1"/>
  <c r="AV127" i="1" s="1"/>
  <c r="BA127" i="1" s="1"/>
  <c r="AL127" i="1"/>
  <c r="BK127" i="1"/>
  <c r="BL127" i="1"/>
  <c r="AL167" i="1"/>
  <c r="AQ167" i="1"/>
  <c r="AV167" i="1" s="1"/>
  <c r="BA167" i="1" s="1"/>
  <c r="BF167" i="1"/>
  <c r="BK167" i="1"/>
  <c r="BL167" i="1"/>
  <c r="AL211" i="1"/>
  <c r="AQ211" i="1"/>
  <c r="AV211" i="1" s="1"/>
  <c r="BA211" i="1" s="1"/>
  <c r="BF211" i="1"/>
  <c r="BK211" i="1"/>
  <c r="BL211" i="1"/>
  <c r="AQ271" i="1"/>
  <c r="AV271" i="1" s="1"/>
  <c r="BA271" i="1" s="1"/>
  <c r="BF271" i="1"/>
  <c r="BK271" i="1"/>
  <c r="BL271" i="1"/>
  <c r="AL271" i="1"/>
  <c r="BF332" i="1"/>
  <c r="BK332" i="1"/>
  <c r="BL332" i="1"/>
  <c r="AL332" i="1"/>
  <c r="AQ332" i="1"/>
  <c r="AV332" i="1" s="1"/>
  <c r="BA332" i="1" s="1"/>
  <c r="AL396" i="1"/>
  <c r="AQ396" i="1"/>
  <c r="AV396" i="1" s="1"/>
  <c r="BA396" i="1" s="1"/>
  <c r="BF396" i="1"/>
  <c r="AM396" i="1"/>
  <c r="BK396" i="1"/>
  <c r="BL396" i="1"/>
  <c r="AM4" i="1"/>
  <c r="AR4" i="1"/>
  <c r="AW4" i="1" s="1"/>
  <c r="BB4" i="1" s="1"/>
  <c r="BG4" i="1"/>
  <c r="AR48" i="1"/>
  <c r="AW48" i="1" s="1"/>
  <c r="BB48" i="1" s="1"/>
  <c r="BG48" i="1"/>
  <c r="AM48" i="1"/>
  <c r="AR96" i="1"/>
  <c r="AW96" i="1" s="1"/>
  <c r="BB96" i="1" s="1"/>
  <c r="BG96" i="1"/>
  <c r="AM96" i="1"/>
  <c r="BG140" i="1"/>
  <c r="AM140" i="1"/>
  <c r="AR140" i="1"/>
  <c r="AW140" i="1" s="1"/>
  <c r="BB140" i="1" s="1"/>
  <c r="AR184" i="1"/>
  <c r="AW184" i="1" s="1"/>
  <c r="BB184" i="1" s="1"/>
  <c r="BG184" i="1"/>
  <c r="AM184" i="1"/>
  <c r="AM228" i="1"/>
  <c r="AR228" i="1"/>
  <c r="AW228" i="1" s="1"/>
  <c r="BB228" i="1" s="1"/>
  <c r="BG228" i="1"/>
  <c r="AM272" i="1"/>
  <c r="AR272" i="1"/>
  <c r="AW272" i="1" s="1"/>
  <c r="BB272" i="1" s="1"/>
  <c r="BG272" i="1"/>
  <c r="AM312" i="1"/>
  <c r="AR312" i="1"/>
  <c r="AW312" i="1" s="1"/>
  <c r="BB312" i="1" s="1"/>
  <c r="BG312" i="1"/>
  <c r="AL53" i="1"/>
  <c r="AQ53" i="1"/>
  <c r="AV53" i="1" s="1"/>
  <c r="BA53" i="1" s="1"/>
  <c r="BF53" i="1"/>
  <c r="BL53" i="1"/>
  <c r="BK53" i="1"/>
  <c r="AL245" i="1"/>
  <c r="AQ245" i="1"/>
  <c r="AV245" i="1" s="1"/>
  <c r="BA245" i="1" s="1"/>
  <c r="BF245" i="1"/>
  <c r="BL245" i="1"/>
  <c r="BK245" i="1"/>
  <c r="AL309" i="1"/>
  <c r="AQ309" i="1"/>
  <c r="AV309" i="1" s="1"/>
  <c r="BA309" i="1" s="1"/>
  <c r="BF309" i="1"/>
  <c r="BL309" i="1"/>
  <c r="BK309" i="1"/>
  <c r="AL343" i="1"/>
  <c r="AQ343" i="1"/>
  <c r="AV343" i="1" s="1"/>
  <c r="BA343" i="1" s="1"/>
  <c r="BK343" i="1"/>
  <c r="BL343" i="1"/>
  <c r="BF343" i="1"/>
  <c r="AL359" i="1"/>
  <c r="AQ359" i="1"/>
  <c r="AV359" i="1" s="1"/>
  <c r="BA359" i="1" s="1"/>
  <c r="BK359" i="1"/>
  <c r="BL359" i="1"/>
  <c r="BF359" i="1"/>
  <c r="AQ391" i="1"/>
  <c r="AV391" i="1" s="1"/>
  <c r="BA391" i="1" s="1"/>
  <c r="BF391" i="1"/>
  <c r="BK391" i="1"/>
  <c r="BL391" i="1"/>
  <c r="AL391" i="1"/>
  <c r="AL23" i="1"/>
  <c r="BF23" i="1"/>
  <c r="AQ23" i="1"/>
  <c r="AV23" i="1" s="1"/>
  <c r="BA23" i="1" s="1"/>
  <c r="BK23" i="1"/>
  <c r="BL23" i="1"/>
  <c r="AQ51" i="1"/>
  <c r="AV51" i="1" s="1"/>
  <c r="BA51" i="1" s="1"/>
  <c r="BF51" i="1"/>
  <c r="AL51" i="1"/>
  <c r="BK51" i="1"/>
  <c r="BL51" i="1"/>
  <c r="AQ71" i="1"/>
  <c r="AV71" i="1" s="1"/>
  <c r="BA71" i="1" s="1"/>
  <c r="BF71" i="1"/>
  <c r="AL71" i="1"/>
  <c r="BK71" i="1"/>
  <c r="BL71" i="1"/>
  <c r="AQ131" i="1"/>
  <c r="AV131" i="1" s="1"/>
  <c r="BA131" i="1" s="1"/>
  <c r="BF131" i="1"/>
  <c r="AL131" i="1"/>
  <c r="BK131" i="1"/>
  <c r="BL131" i="1"/>
  <c r="AL191" i="1"/>
  <c r="AQ191" i="1"/>
  <c r="AV191" i="1" s="1"/>
  <c r="BA191" i="1" s="1"/>
  <c r="BF191" i="1"/>
  <c r="BK191" i="1"/>
  <c r="BL191" i="1"/>
  <c r="AQ251" i="1"/>
  <c r="AV251" i="1" s="1"/>
  <c r="BA251" i="1" s="1"/>
  <c r="BF251" i="1"/>
  <c r="BK251" i="1"/>
  <c r="BL251" i="1"/>
  <c r="AL251" i="1"/>
  <c r="AR307" i="1"/>
  <c r="AW307" i="1" s="1"/>
  <c r="BB307" i="1" s="1"/>
  <c r="BG307" i="1"/>
  <c r="AM307" i="1"/>
  <c r="AL56" i="1"/>
  <c r="BF56" i="1"/>
  <c r="AQ56" i="1"/>
  <c r="AV56" i="1" s="1"/>
  <c r="BA56" i="1" s="1"/>
  <c r="BK56" i="1"/>
  <c r="BL56" i="1"/>
  <c r="AL112" i="1"/>
  <c r="AQ112" i="1"/>
  <c r="AV112" i="1" s="1"/>
  <c r="BA112" i="1" s="1"/>
  <c r="BF112" i="1"/>
  <c r="BK112" i="1"/>
  <c r="BL112" i="1"/>
  <c r="BF168" i="1"/>
  <c r="AL168" i="1"/>
  <c r="AQ168" i="1"/>
  <c r="AV168" i="1" s="1"/>
  <c r="BA168" i="1" s="1"/>
  <c r="BK168" i="1"/>
  <c r="BL168" i="1"/>
  <c r="AL236" i="1"/>
  <c r="AQ236" i="1"/>
  <c r="AV236" i="1" s="1"/>
  <c r="BA236" i="1" s="1"/>
  <c r="BF236" i="1"/>
  <c r="BK236" i="1"/>
  <c r="BL236" i="1"/>
  <c r="AM284" i="1"/>
  <c r="AR284" i="1"/>
  <c r="AW284" i="1" s="1"/>
  <c r="BB284" i="1" s="1"/>
  <c r="BG284" i="1"/>
  <c r="AM392" i="1"/>
  <c r="AR392" i="1"/>
  <c r="AW392" i="1" s="1"/>
  <c r="BB392" i="1" s="1"/>
  <c r="BG392" i="1"/>
  <c r="AL214" i="1"/>
  <c r="AQ214" i="1"/>
  <c r="AV214" i="1" s="1"/>
  <c r="BA214" i="1" s="1"/>
  <c r="BF214" i="1"/>
  <c r="BK214" i="1"/>
  <c r="BL214" i="1"/>
  <c r="AL262" i="1"/>
  <c r="AQ262" i="1"/>
  <c r="AV262" i="1" s="1"/>
  <c r="BA262" i="1" s="1"/>
  <c r="BK262" i="1"/>
  <c r="BF262" i="1"/>
  <c r="BL262" i="1"/>
  <c r="AR398" i="1"/>
  <c r="AW398" i="1" s="1"/>
  <c r="BB398" i="1" s="1"/>
  <c r="AM323" i="1"/>
  <c r="AR327" i="1"/>
  <c r="AW327" i="1" s="1"/>
  <c r="BB327" i="1" s="1"/>
  <c r="BG343" i="1"/>
  <c r="BG359" i="1"/>
  <c r="AM371" i="1"/>
  <c r="AM334" i="1"/>
  <c r="BG262" i="1"/>
  <c r="AR310" i="1"/>
  <c r="AW310" i="1" s="1"/>
  <c r="BB310" i="1" s="1"/>
  <c r="AR334" i="1"/>
  <c r="AW334" i="1" s="1"/>
  <c r="BB334" i="1" s="1"/>
  <c r="BG398" i="1"/>
  <c r="AM337" i="1"/>
  <c r="BL153" i="1"/>
  <c r="BM153" i="1" s="1"/>
  <c r="AM324" i="1"/>
  <c r="AR336" i="1"/>
  <c r="AW336" i="1" s="1"/>
  <c r="BB336" i="1" s="1"/>
  <c r="BG356" i="1"/>
  <c r="BG368" i="1"/>
  <c r="BG396" i="1"/>
  <c r="AQ121" i="1"/>
  <c r="AV121" i="1" s="1"/>
  <c r="BA121" i="1" s="1"/>
  <c r="BG133" i="1"/>
  <c r="AR149" i="1"/>
  <c r="AW149" i="1" s="1"/>
  <c r="BB149" i="1" s="1"/>
  <c r="AQ153" i="1"/>
  <c r="AV153" i="1" s="1"/>
  <c r="BA153" i="1" s="1"/>
  <c r="AQ185" i="1"/>
  <c r="AV185" i="1" s="1"/>
  <c r="BA185" i="1" s="1"/>
  <c r="AM213" i="1"/>
  <c r="BG237" i="1"/>
  <c r="BG277" i="1"/>
  <c r="AR301" i="1"/>
  <c r="AW301" i="1" s="1"/>
  <c r="BB301" i="1" s="1"/>
  <c r="BG317" i="1"/>
  <c r="AM349" i="1"/>
  <c r="BG369" i="1"/>
  <c r="BG385" i="1"/>
  <c r="BG401" i="1"/>
  <c r="BG417" i="1"/>
  <c r="AQ74" i="1"/>
  <c r="AV74" i="1" s="1"/>
  <c r="BA74" i="1" s="1"/>
  <c r="AR238" i="1"/>
  <c r="AW238" i="1" s="1"/>
  <c r="BB238" i="1" s="1"/>
  <c r="BG270" i="1"/>
  <c r="AR286" i="1"/>
  <c r="AW286" i="1" s="1"/>
  <c r="BB286" i="1" s="1"/>
  <c r="AM306" i="1"/>
  <c r="BG350" i="1"/>
  <c r="AR382" i="1"/>
  <c r="AW382" i="1" s="1"/>
  <c r="BB382" i="1" s="1"/>
  <c r="AR419" i="1"/>
  <c r="AW419" i="1" s="1"/>
  <c r="BB419" i="1" s="1"/>
  <c r="BD14" i="1"/>
  <c r="BH14" i="1"/>
  <c r="AI14" i="1"/>
  <c r="BI14" i="1"/>
  <c r="AJ14" i="1"/>
  <c r="AN14" i="1"/>
  <c r="AS14" i="1" s="1"/>
  <c r="AO14" i="1"/>
  <c r="AT14" i="1" s="1"/>
  <c r="AY14" i="1" s="1"/>
  <c r="BC14" i="1"/>
  <c r="AJ30" i="1"/>
  <c r="AN30" i="1"/>
  <c r="AS30" i="1" s="1"/>
  <c r="AO30" i="1"/>
  <c r="AT30" i="1" s="1"/>
  <c r="AY30" i="1" s="1"/>
  <c r="BC30" i="1"/>
  <c r="BI30" i="1"/>
  <c r="AI30" i="1"/>
  <c r="BH30" i="1"/>
  <c r="BD30" i="1"/>
  <c r="AO46" i="1"/>
  <c r="AT46" i="1" s="1"/>
  <c r="AY46" i="1" s="1"/>
  <c r="BI46" i="1"/>
  <c r="AJ46" i="1"/>
  <c r="BC46" i="1"/>
  <c r="BH46" i="1"/>
  <c r="AI46" i="1"/>
  <c r="AN46" i="1"/>
  <c r="AS46" i="1" s="1"/>
  <c r="BD46" i="1"/>
  <c r="AI62" i="1"/>
  <c r="BC62" i="1"/>
  <c r="BD62" i="1"/>
  <c r="BI62" i="1"/>
  <c r="AO62" i="1"/>
  <c r="AT62" i="1" s="1"/>
  <c r="AY62" i="1" s="1"/>
  <c r="BH62" i="1"/>
  <c r="AJ62" i="1"/>
  <c r="AN62" i="1"/>
  <c r="AS62" i="1" s="1"/>
  <c r="BD78" i="1"/>
  <c r="BH78" i="1"/>
  <c r="BC78" i="1"/>
  <c r="BI78" i="1"/>
  <c r="AI78" i="1"/>
  <c r="AO78" i="1"/>
  <c r="AT78" i="1" s="1"/>
  <c r="AY78" i="1" s="1"/>
  <c r="AJ78" i="1"/>
  <c r="AN78" i="1"/>
  <c r="AS78" i="1" s="1"/>
  <c r="AI94" i="1"/>
  <c r="BC94" i="1"/>
  <c r="BH94" i="1"/>
  <c r="BD94" i="1"/>
  <c r="BI94" i="1"/>
  <c r="AJ94" i="1"/>
  <c r="AN94" i="1"/>
  <c r="AS94" i="1" s="1"/>
  <c r="AO94" i="1"/>
  <c r="AT94" i="1" s="1"/>
  <c r="AY94" i="1" s="1"/>
  <c r="AI110" i="1"/>
  <c r="AN110" i="1"/>
  <c r="AS110" i="1" s="1"/>
  <c r="AJ110" i="1"/>
  <c r="BD110" i="1"/>
  <c r="BC110" i="1"/>
  <c r="AO110" i="1"/>
  <c r="AT110" i="1" s="1"/>
  <c r="AY110" i="1" s="1"/>
  <c r="BH110" i="1"/>
  <c r="BI110" i="1"/>
  <c r="AJ126" i="1"/>
  <c r="AN126" i="1"/>
  <c r="AS126" i="1" s="1"/>
  <c r="BI126" i="1"/>
  <c r="BD126" i="1"/>
  <c r="AI126" i="1"/>
  <c r="BC126" i="1"/>
  <c r="AO126" i="1"/>
  <c r="AT126" i="1" s="1"/>
  <c r="AY126" i="1" s="1"/>
  <c r="BH126" i="1"/>
  <c r="AI142" i="1"/>
  <c r="AO142" i="1"/>
  <c r="AT142" i="1" s="1"/>
  <c r="AY142" i="1" s="1"/>
  <c r="AJ142" i="1"/>
  <c r="BH142" i="1"/>
  <c r="BI142" i="1"/>
  <c r="BC142" i="1"/>
  <c r="BD142" i="1"/>
  <c r="AN142" i="1"/>
  <c r="AS142" i="1" s="1"/>
  <c r="AI158" i="1"/>
  <c r="BD158" i="1"/>
  <c r="BI158" i="1"/>
  <c r="AJ158" i="1"/>
  <c r="BH158" i="1"/>
  <c r="BC158" i="1"/>
  <c r="AN158" i="1"/>
  <c r="AS158" i="1" s="1"/>
  <c r="AO158" i="1"/>
  <c r="AT158" i="1" s="1"/>
  <c r="AY158" i="1" s="1"/>
  <c r="BI174" i="1"/>
  <c r="AI174" i="1"/>
  <c r="AN174" i="1"/>
  <c r="AS174" i="1" s="1"/>
  <c r="AJ174" i="1"/>
  <c r="AO174" i="1"/>
  <c r="AT174" i="1" s="1"/>
  <c r="AY174" i="1" s="1"/>
  <c r="BC174" i="1"/>
  <c r="BH174" i="1"/>
  <c r="BD174" i="1"/>
  <c r="BI190" i="1"/>
  <c r="AJ190" i="1"/>
  <c r="AO190" i="1"/>
  <c r="AT190" i="1" s="1"/>
  <c r="AY190" i="1" s="1"/>
  <c r="BC190" i="1"/>
  <c r="BH190" i="1"/>
  <c r="BJ190" i="1" s="1"/>
  <c r="BD190" i="1"/>
  <c r="AI190" i="1"/>
  <c r="AN190" i="1"/>
  <c r="AS190" i="1" s="1"/>
  <c r="BI206" i="1"/>
  <c r="AJ206" i="1"/>
  <c r="AO206" i="1"/>
  <c r="AT206" i="1" s="1"/>
  <c r="AY206" i="1" s="1"/>
  <c r="BC206" i="1"/>
  <c r="BH206" i="1"/>
  <c r="BJ206" i="1" s="1"/>
  <c r="BD206" i="1"/>
  <c r="AI206" i="1"/>
  <c r="AN206" i="1"/>
  <c r="AS206" i="1" s="1"/>
  <c r="AJ222" i="1"/>
  <c r="AN222" i="1"/>
  <c r="AS222" i="1" s="1"/>
  <c r="AO222" i="1"/>
  <c r="AT222" i="1" s="1"/>
  <c r="AY222" i="1" s="1"/>
  <c r="BC222" i="1"/>
  <c r="AI222" i="1"/>
  <c r="BI222" i="1"/>
  <c r="BD222" i="1"/>
  <c r="BH222" i="1"/>
  <c r="AJ238" i="1"/>
  <c r="AN238" i="1"/>
  <c r="AS238" i="1" s="1"/>
  <c r="BC238" i="1"/>
  <c r="AO238" i="1"/>
  <c r="AT238" i="1" s="1"/>
  <c r="AY238" i="1" s="1"/>
  <c r="BD238" i="1"/>
  <c r="BH238" i="1"/>
  <c r="BI238" i="1"/>
  <c r="AI238" i="1"/>
  <c r="AJ254" i="1"/>
  <c r="AN254" i="1"/>
  <c r="AS254" i="1" s="1"/>
  <c r="BC254" i="1"/>
  <c r="AO254" i="1"/>
  <c r="AT254" i="1" s="1"/>
  <c r="AY254" i="1" s="1"/>
  <c r="BD254" i="1"/>
  <c r="BH254" i="1"/>
  <c r="BI254" i="1"/>
  <c r="AI254" i="1"/>
  <c r="AJ270" i="1"/>
  <c r="AN270" i="1"/>
  <c r="AS270" i="1" s="1"/>
  <c r="BC270" i="1"/>
  <c r="AO270" i="1"/>
  <c r="AT270" i="1" s="1"/>
  <c r="AY270" i="1" s="1"/>
  <c r="BD270" i="1"/>
  <c r="BH270" i="1"/>
  <c r="BI270" i="1"/>
  <c r="AI270" i="1"/>
  <c r="AJ286" i="1"/>
  <c r="AN286" i="1"/>
  <c r="AS286" i="1" s="1"/>
  <c r="BC286" i="1"/>
  <c r="BD286" i="1"/>
  <c r="BI286" i="1"/>
  <c r="BH286" i="1"/>
  <c r="AI286" i="1"/>
  <c r="AO286" i="1"/>
  <c r="AT286" i="1" s="1"/>
  <c r="AY286" i="1" s="1"/>
  <c r="AJ302" i="1"/>
  <c r="AN302" i="1"/>
  <c r="AS302" i="1" s="1"/>
  <c r="BC302" i="1"/>
  <c r="BD302" i="1"/>
  <c r="BH302" i="1"/>
  <c r="BI302" i="1"/>
  <c r="AI302" i="1"/>
  <c r="AO302" i="1"/>
  <c r="AT302" i="1" s="1"/>
  <c r="AY302" i="1" s="1"/>
  <c r="AO318" i="1"/>
  <c r="AT318" i="1" s="1"/>
  <c r="AY318" i="1" s="1"/>
  <c r="BD318" i="1"/>
  <c r="BH318" i="1"/>
  <c r="BI318" i="1"/>
  <c r="AJ318" i="1"/>
  <c r="AN318" i="1"/>
  <c r="AS318" i="1" s="1"/>
  <c r="BC318" i="1"/>
  <c r="AI318" i="1"/>
  <c r="AJ334" i="1"/>
  <c r="AN334" i="1"/>
  <c r="AS334" i="1" s="1"/>
  <c r="AO334" i="1"/>
  <c r="AT334" i="1" s="1"/>
  <c r="AY334" i="1" s="1"/>
  <c r="BC334" i="1"/>
  <c r="BD334" i="1"/>
  <c r="AI334" i="1"/>
  <c r="BH334" i="1"/>
  <c r="BI334" i="1"/>
  <c r="AJ350" i="1"/>
  <c r="AN350" i="1"/>
  <c r="AS350" i="1" s="1"/>
  <c r="AO350" i="1"/>
  <c r="AT350" i="1" s="1"/>
  <c r="AY350" i="1" s="1"/>
  <c r="BC350" i="1"/>
  <c r="BH350" i="1"/>
  <c r="BI350" i="1"/>
  <c r="AI350" i="1"/>
  <c r="BD350" i="1"/>
  <c r="BD366" i="1"/>
  <c r="BH366" i="1"/>
  <c r="AI366" i="1"/>
  <c r="BI366" i="1"/>
  <c r="AN366" i="1"/>
  <c r="AS366" i="1" s="1"/>
  <c r="BC366" i="1"/>
  <c r="AJ366" i="1"/>
  <c r="AO366" i="1"/>
  <c r="AT366" i="1" s="1"/>
  <c r="AY366" i="1" s="1"/>
  <c r="BD382" i="1"/>
  <c r="BH382" i="1"/>
  <c r="AI382" i="1"/>
  <c r="BI382" i="1"/>
  <c r="AN382" i="1"/>
  <c r="AS382" i="1" s="1"/>
  <c r="AJ382" i="1"/>
  <c r="AO382" i="1"/>
  <c r="AT382" i="1" s="1"/>
  <c r="AY382" i="1" s="1"/>
  <c r="BC382" i="1"/>
  <c r="BD398" i="1"/>
  <c r="BH398" i="1"/>
  <c r="AI398" i="1"/>
  <c r="BI398" i="1"/>
  <c r="AN398" i="1"/>
  <c r="AS398" i="1" s="1"/>
  <c r="AO398" i="1"/>
  <c r="AT398" i="1" s="1"/>
  <c r="AY398" i="1" s="1"/>
  <c r="BC398" i="1"/>
  <c r="AJ398" i="1"/>
  <c r="BD414" i="1"/>
  <c r="BH414" i="1"/>
  <c r="AI414" i="1"/>
  <c r="BI414" i="1"/>
  <c r="AN414" i="1"/>
  <c r="AS414" i="1" s="1"/>
  <c r="AJ414" i="1"/>
  <c r="BC414" i="1"/>
  <c r="AO414" i="1"/>
  <c r="AT414" i="1" s="1"/>
  <c r="AY414" i="1" s="1"/>
  <c r="AP12" i="1"/>
  <c r="AU12" i="1" s="1"/>
  <c r="AZ12" i="1" s="1"/>
  <c r="BE12" i="1"/>
  <c r="AK12" i="1"/>
  <c r="AK28" i="1"/>
  <c r="BE28" i="1"/>
  <c r="AP28" i="1"/>
  <c r="AU28" i="1" s="1"/>
  <c r="AZ28" i="1" s="1"/>
  <c r="AP44" i="1"/>
  <c r="AU44" i="1" s="1"/>
  <c r="AZ44" i="1" s="1"/>
  <c r="BE44" i="1"/>
  <c r="AK44" i="1"/>
  <c r="AP60" i="1"/>
  <c r="AU60" i="1" s="1"/>
  <c r="AZ60" i="1" s="1"/>
  <c r="BE60" i="1"/>
  <c r="AK60" i="1"/>
  <c r="AP76" i="1"/>
  <c r="AU76" i="1" s="1"/>
  <c r="AZ76" i="1" s="1"/>
  <c r="AK76" i="1"/>
  <c r="BE76" i="1"/>
  <c r="AP92" i="1"/>
  <c r="AU92" i="1" s="1"/>
  <c r="AZ92" i="1" s="1"/>
  <c r="BE92" i="1"/>
  <c r="AK92" i="1"/>
  <c r="AP108" i="1"/>
  <c r="AU108" i="1" s="1"/>
  <c r="AZ108" i="1" s="1"/>
  <c r="BE108" i="1"/>
  <c r="AK108" i="1"/>
  <c r="AP124" i="1"/>
  <c r="AU124" i="1" s="1"/>
  <c r="AZ124" i="1" s="1"/>
  <c r="AK124" i="1"/>
  <c r="BE124" i="1"/>
  <c r="AP140" i="1"/>
  <c r="AU140" i="1" s="1"/>
  <c r="AZ140" i="1" s="1"/>
  <c r="AK140" i="1"/>
  <c r="BE140" i="1"/>
  <c r="AK156" i="1"/>
  <c r="AP156" i="1"/>
  <c r="AU156" i="1" s="1"/>
  <c r="AZ156" i="1" s="1"/>
  <c r="BE156" i="1"/>
  <c r="BE172" i="1"/>
  <c r="AP172" i="1"/>
  <c r="AU172" i="1" s="1"/>
  <c r="AZ172" i="1" s="1"/>
  <c r="AK172" i="1"/>
  <c r="BE188" i="1"/>
  <c r="AK188" i="1"/>
  <c r="AP188" i="1"/>
  <c r="AU188" i="1" s="1"/>
  <c r="AZ188" i="1" s="1"/>
  <c r="BE204" i="1"/>
  <c r="AK204" i="1"/>
  <c r="AP204" i="1"/>
  <c r="AU204" i="1" s="1"/>
  <c r="AZ204" i="1" s="1"/>
  <c r="BE220" i="1"/>
  <c r="AK220" i="1"/>
  <c r="AP220" i="1"/>
  <c r="AU220" i="1" s="1"/>
  <c r="AZ220" i="1" s="1"/>
  <c r="AP236" i="1"/>
  <c r="AU236" i="1" s="1"/>
  <c r="AZ236" i="1" s="1"/>
  <c r="BE236" i="1"/>
  <c r="AK236" i="1"/>
  <c r="AP252" i="1"/>
  <c r="AU252" i="1" s="1"/>
  <c r="AZ252" i="1" s="1"/>
  <c r="BE252" i="1"/>
  <c r="AK252" i="1"/>
  <c r="AP268" i="1"/>
  <c r="AU268" i="1" s="1"/>
  <c r="AZ268" i="1" s="1"/>
  <c r="BE268" i="1"/>
  <c r="AK268" i="1"/>
  <c r="AP284" i="1"/>
  <c r="AU284" i="1" s="1"/>
  <c r="AZ284" i="1" s="1"/>
  <c r="BE284" i="1"/>
  <c r="AK284" i="1"/>
  <c r="AP300" i="1"/>
  <c r="AU300" i="1" s="1"/>
  <c r="AZ300" i="1" s="1"/>
  <c r="BE300" i="1"/>
  <c r="AK300" i="1"/>
  <c r="AP316" i="1"/>
  <c r="AU316" i="1" s="1"/>
  <c r="AZ316" i="1" s="1"/>
  <c r="BE316" i="1"/>
  <c r="AK316" i="1"/>
  <c r="BE332" i="1"/>
  <c r="AK332" i="1"/>
  <c r="AP332" i="1"/>
  <c r="AU332" i="1" s="1"/>
  <c r="AZ332" i="1" s="1"/>
  <c r="AK348" i="1"/>
  <c r="BE348" i="1"/>
  <c r="AP348" i="1"/>
  <c r="AU348" i="1" s="1"/>
  <c r="AZ348" i="1" s="1"/>
  <c r="AK364" i="1"/>
  <c r="AP364" i="1"/>
  <c r="AU364" i="1" s="1"/>
  <c r="AZ364" i="1" s="1"/>
  <c r="BE364" i="1"/>
  <c r="AK380" i="1"/>
  <c r="AP380" i="1"/>
  <c r="AU380" i="1" s="1"/>
  <c r="AZ380" i="1" s="1"/>
  <c r="BE380" i="1"/>
  <c r="AK396" i="1"/>
  <c r="AP396" i="1"/>
  <c r="AU396" i="1" s="1"/>
  <c r="AZ396" i="1" s="1"/>
  <c r="BE396" i="1"/>
  <c r="AK412" i="1"/>
  <c r="AP412" i="1"/>
  <c r="AU412" i="1" s="1"/>
  <c r="AZ412" i="1" s="1"/>
  <c r="BE412" i="1"/>
  <c r="AK7" i="1"/>
  <c r="AP7" i="1"/>
  <c r="AU7" i="1" s="1"/>
  <c r="AZ7" i="1" s="1"/>
  <c r="BE7" i="1"/>
  <c r="AJ19" i="1"/>
  <c r="AN19" i="1"/>
  <c r="AS19" i="1" s="1"/>
  <c r="BD19" i="1"/>
  <c r="BH19" i="1"/>
  <c r="AO19" i="1"/>
  <c r="AT19" i="1" s="1"/>
  <c r="AY19" i="1" s="1"/>
  <c r="BC19" i="1"/>
  <c r="BI19" i="1"/>
  <c r="AI19" i="1"/>
  <c r="AP23" i="1"/>
  <c r="AU23" i="1" s="1"/>
  <c r="AZ23" i="1" s="1"/>
  <c r="BE23" i="1"/>
  <c r="AK23" i="1"/>
  <c r="AI35" i="1"/>
  <c r="BD35" i="1"/>
  <c r="BI35" i="1"/>
  <c r="AJ35" i="1"/>
  <c r="AN35" i="1"/>
  <c r="AS35" i="1" s="1"/>
  <c r="BC35" i="1"/>
  <c r="AO35" i="1"/>
  <c r="AT35" i="1" s="1"/>
  <c r="AY35" i="1" s="1"/>
  <c r="BH35" i="1"/>
  <c r="AK39" i="1"/>
  <c r="BE39" i="1"/>
  <c r="AP39" i="1"/>
  <c r="AU39" i="1" s="1"/>
  <c r="AZ39" i="1" s="1"/>
  <c r="AO51" i="1"/>
  <c r="AT51" i="1" s="1"/>
  <c r="AY51" i="1" s="1"/>
  <c r="BD51" i="1"/>
  <c r="BH51" i="1"/>
  <c r="AJ51" i="1"/>
  <c r="AI51" i="1"/>
  <c r="BC51" i="1"/>
  <c r="AN51" i="1"/>
  <c r="AS51" i="1" s="1"/>
  <c r="BI51" i="1"/>
  <c r="BE55" i="1"/>
  <c r="AK55" i="1"/>
  <c r="AP55" i="1"/>
  <c r="AU55" i="1" s="1"/>
  <c r="AZ55" i="1" s="1"/>
  <c r="AJ67" i="1"/>
  <c r="AN67" i="1"/>
  <c r="AS67" i="1" s="1"/>
  <c r="BI67" i="1"/>
  <c r="AO67" i="1"/>
  <c r="AT67" i="1" s="1"/>
  <c r="AY67" i="1" s="1"/>
  <c r="BH67" i="1"/>
  <c r="BD67" i="1"/>
  <c r="AI67" i="1"/>
  <c r="BC67" i="1"/>
  <c r="AP71" i="1"/>
  <c r="AU71" i="1" s="1"/>
  <c r="AZ71" i="1" s="1"/>
  <c r="BE71" i="1"/>
  <c r="AK71" i="1"/>
  <c r="AJ83" i="1"/>
  <c r="AN83" i="1"/>
  <c r="AS83" i="1" s="1"/>
  <c r="BC83" i="1"/>
  <c r="BH83" i="1"/>
  <c r="AO83" i="1"/>
  <c r="AT83" i="1" s="1"/>
  <c r="AY83" i="1" s="1"/>
  <c r="BI83" i="1"/>
  <c r="AI83" i="1"/>
  <c r="BD83" i="1"/>
  <c r="AK87" i="1"/>
  <c r="AP87" i="1"/>
  <c r="AU87" i="1" s="1"/>
  <c r="AZ87" i="1" s="1"/>
  <c r="BE87" i="1"/>
  <c r="AJ99" i="1"/>
  <c r="AN99" i="1"/>
  <c r="AS99" i="1" s="1"/>
  <c r="AI99" i="1"/>
  <c r="AO99" i="1"/>
  <c r="AT99" i="1" s="1"/>
  <c r="AY99" i="1" s="1"/>
  <c r="BH99" i="1"/>
  <c r="BC99" i="1"/>
  <c r="BI99" i="1"/>
  <c r="BD99" i="1"/>
  <c r="AP103" i="1"/>
  <c r="AU103" i="1" s="1"/>
  <c r="AZ103" i="1" s="1"/>
  <c r="AK103" i="1"/>
  <c r="BE103" i="1"/>
  <c r="AJ115" i="1"/>
  <c r="AN115" i="1"/>
  <c r="AS115" i="1" s="1"/>
  <c r="BC115" i="1"/>
  <c r="BH115" i="1"/>
  <c r="AO115" i="1"/>
  <c r="AT115" i="1" s="1"/>
  <c r="AY115" i="1" s="1"/>
  <c r="BI115" i="1"/>
  <c r="AI115" i="1"/>
  <c r="BD115" i="1"/>
  <c r="AP119" i="1"/>
  <c r="AU119" i="1" s="1"/>
  <c r="AZ119" i="1" s="1"/>
  <c r="BE119" i="1"/>
  <c r="AK119" i="1"/>
  <c r="AO131" i="1"/>
  <c r="AT131" i="1" s="1"/>
  <c r="AY131" i="1" s="1"/>
  <c r="BI131" i="1"/>
  <c r="AI131" i="1"/>
  <c r="AN131" i="1"/>
  <c r="AS131" i="1" s="1"/>
  <c r="AJ131" i="1"/>
  <c r="BH131" i="1"/>
  <c r="BC131" i="1"/>
  <c r="BD131" i="1"/>
  <c r="AK135" i="1"/>
  <c r="AP135" i="1"/>
  <c r="AU135" i="1" s="1"/>
  <c r="AZ135" i="1" s="1"/>
  <c r="BE135" i="1"/>
  <c r="AO147" i="1"/>
  <c r="AT147" i="1" s="1"/>
  <c r="AY147" i="1" s="1"/>
  <c r="BI147" i="1"/>
  <c r="AJ147" i="1"/>
  <c r="BD147" i="1"/>
  <c r="AN147" i="1"/>
  <c r="AS147" i="1" s="1"/>
  <c r="AI147" i="1"/>
  <c r="BH147" i="1"/>
  <c r="BC147" i="1"/>
  <c r="BE151" i="1"/>
  <c r="AP151" i="1"/>
  <c r="AU151" i="1" s="1"/>
  <c r="AZ151" i="1" s="1"/>
  <c r="AK151" i="1"/>
  <c r="BI163" i="1"/>
  <c r="BD163" i="1"/>
  <c r="AI163" i="1"/>
  <c r="AO163" i="1"/>
  <c r="AT163" i="1" s="1"/>
  <c r="AY163" i="1" s="1"/>
  <c r="AJ163" i="1"/>
  <c r="BH163" i="1"/>
  <c r="BC163" i="1"/>
  <c r="AN163" i="1"/>
  <c r="AS163" i="1" s="1"/>
  <c r="AP167" i="1"/>
  <c r="AU167" i="1" s="1"/>
  <c r="AZ167" i="1" s="1"/>
  <c r="BE167" i="1"/>
  <c r="AK167" i="1"/>
  <c r="AO179" i="1"/>
  <c r="AT179" i="1" s="1"/>
  <c r="AY179" i="1" s="1"/>
  <c r="BD179" i="1"/>
  <c r="BH179" i="1"/>
  <c r="AJ179" i="1"/>
  <c r="BC179" i="1"/>
  <c r="BI179" i="1"/>
  <c r="AN179" i="1"/>
  <c r="AS179" i="1" s="1"/>
  <c r="AI179" i="1"/>
  <c r="AK183" i="1"/>
  <c r="AP183" i="1"/>
  <c r="AU183" i="1" s="1"/>
  <c r="AZ183" i="1" s="1"/>
  <c r="BE183" i="1"/>
  <c r="AO195" i="1"/>
  <c r="AT195" i="1" s="1"/>
  <c r="AY195" i="1" s="1"/>
  <c r="BD195" i="1"/>
  <c r="BH195" i="1"/>
  <c r="AN195" i="1"/>
  <c r="AS195" i="1" s="1"/>
  <c r="BC195" i="1"/>
  <c r="AI195" i="1"/>
  <c r="AJ195" i="1"/>
  <c r="BI195" i="1"/>
  <c r="AK199" i="1"/>
  <c r="BE199" i="1"/>
  <c r="AP199" i="1"/>
  <c r="AU199" i="1" s="1"/>
  <c r="AZ199" i="1" s="1"/>
  <c r="AO211" i="1"/>
  <c r="AT211" i="1" s="1"/>
  <c r="AY211" i="1" s="1"/>
  <c r="BD211" i="1"/>
  <c r="BH211" i="1"/>
  <c r="AN211" i="1"/>
  <c r="AS211" i="1" s="1"/>
  <c r="BC211" i="1"/>
  <c r="AI211" i="1"/>
  <c r="AJ211" i="1"/>
  <c r="BI211" i="1"/>
  <c r="AK215" i="1"/>
  <c r="AP215" i="1"/>
  <c r="AU215" i="1" s="1"/>
  <c r="AZ215" i="1" s="1"/>
  <c r="BE215" i="1"/>
  <c r="AO227" i="1"/>
  <c r="AT227" i="1" s="1"/>
  <c r="AY227" i="1" s="1"/>
  <c r="BC227" i="1"/>
  <c r="BD227" i="1"/>
  <c r="BH227" i="1"/>
  <c r="AI227" i="1"/>
  <c r="AJ227" i="1"/>
  <c r="BI227" i="1"/>
  <c r="AN227" i="1"/>
  <c r="AS227" i="1" s="1"/>
  <c r="AP231" i="1"/>
  <c r="AU231" i="1" s="1"/>
  <c r="AZ231" i="1" s="1"/>
  <c r="BE231" i="1"/>
  <c r="AK231" i="1"/>
  <c r="AI243" i="1"/>
  <c r="AJ243" i="1"/>
  <c r="AN243" i="1"/>
  <c r="AS243" i="1" s="1"/>
  <c r="BC243" i="1"/>
  <c r="AO243" i="1"/>
  <c r="AT243" i="1" s="1"/>
  <c r="AY243" i="1" s="1"/>
  <c r="BD243" i="1"/>
  <c r="BH243" i="1"/>
  <c r="BI243" i="1"/>
  <c r="AP247" i="1"/>
  <c r="AU247" i="1" s="1"/>
  <c r="AZ247" i="1" s="1"/>
  <c r="BE247" i="1"/>
  <c r="AK247" i="1"/>
  <c r="AI259" i="1"/>
  <c r="AJ259" i="1"/>
  <c r="AN259" i="1"/>
  <c r="AS259" i="1" s="1"/>
  <c r="BC259" i="1"/>
  <c r="AO259" i="1"/>
  <c r="AT259" i="1" s="1"/>
  <c r="AY259" i="1" s="1"/>
  <c r="BD259" i="1"/>
  <c r="BH259" i="1"/>
  <c r="BI259" i="1"/>
  <c r="AP263" i="1"/>
  <c r="AU263" i="1" s="1"/>
  <c r="AZ263" i="1" s="1"/>
  <c r="BE263" i="1"/>
  <c r="AK263" i="1"/>
  <c r="AI275" i="1"/>
  <c r="AJ275" i="1"/>
  <c r="AN275" i="1"/>
  <c r="AS275" i="1" s="1"/>
  <c r="BC275" i="1"/>
  <c r="AO275" i="1"/>
  <c r="AT275" i="1" s="1"/>
  <c r="AY275" i="1" s="1"/>
  <c r="BD275" i="1"/>
  <c r="BH275" i="1"/>
  <c r="BI275" i="1"/>
  <c r="AP279" i="1"/>
  <c r="AU279" i="1" s="1"/>
  <c r="AZ279" i="1" s="1"/>
  <c r="BE279" i="1"/>
  <c r="AK279" i="1"/>
  <c r="AI291" i="1"/>
  <c r="BD291" i="1"/>
  <c r="BI291" i="1"/>
  <c r="AN291" i="1"/>
  <c r="AS291" i="1" s="1"/>
  <c r="AO291" i="1"/>
  <c r="AT291" i="1" s="1"/>
  <c r="AY291" i="1" s="1"/>
  <c r="BH291" i="1"/>
  <c r="BC291" i="1"/>
  <c r="AJ291" i="1"/>
  <c r="BE295" i="1"/>
  <c r="AP295" i="1"/>
  <c r="AU295" i="1" s="1"/>
  <c r="AZ295" i="1" s="1"/>
  <c r="AK295" i="1"/>
  <c r="AJ307" i="1"/>
  <c r="AN307" i="1"/>
  <c r="AS307" i="1" s="1"/>
  <c r="BC307" i="1"/>
  <c r="AO307" i="1"/>
  <c r="AT307" i="1" s="1"/>
  <c r="AY307" i="1" s="1"/>
  <c r="BD307" i="1"/>
  <c r="BH307" i="1"/>
  <c r="BI307" i="1"/>
  <c r="AI307" i="1"/>
  <c r="AK311" i="1"/>
  <c r="AP311" i="1"/>
  <c r="AU311" i="1" s="1"/>
  <c r="AZ311" i="1" s="1"/>
  <c r="BE311" i="1"/>
  <c r="AJ323" i="1"/>
  <c r="AN323" i="1"/>
  <c r="AS323" i="1" s="1"/>
  <c r="BC323" i="1"/>
  <c r="AO323" i="1"/>
  <c r="AT323" i="1" s="1"/>
  <c r="AY323" i="1" s="1"/>
  <c r="BD323" i="1"/>
  <c r="BH323" i="1"/>
  <c r="BI323" i="1"/>
  <c r="AI323" i="1"/>
  <c r="AP327" i="1"/>
  <c r="AU327" i="1" s="1"/>
  <c r="AZ327" i="1" s="1"/>
  <c r="BE327" i="1"/>
  <c r="AK327" i="1"/>
  <c r="BD339" i="1"/>
  <c r="BH339" i="1"/>
  <c r="AI339" i="1"/>
  <c r="BI339" i="1"/>
  <c r="AN339" i="1"/>
  <c r="AS339" i="1" s="1"/>
  <c r="AJ339" i="1"/>
  <c r="BC339" i="1"/>
  <c r="AO339" i="1"/>
  <c r="AT339" i="1" s="1"/>
  <c r="AY339" i="1" s="1"/>
  <c r="AP343" i="1"/>
  <c r="AU343" i="1" s="1"/>
  <c r="AZ343" i="1" s="1"/>
  <c r="BE343" i="1"/>
  <c r="AK343" i="1"/>
  <c r="BD355" i="1"/>
  <c r="BH355" i="1"/>
  <c r="AI355" i="1"/>
  <c r="BI355" i="1"/>
  <c r="AO355" i="1"/>
  <c r="AT355" i="1" s="1"/>
  <c r="AY355" i="1" s="1"/>
  <c r="BC355" i="1"/>
  <c r="AJ355" i="1"/>
  <c r="AN355" i="1"/>
  <c r="AS355" i="1" s="1"/>
  <c r="AP359" i="1"/>
  <c r="AU359" i="1" s="1"/>
  <c r="AZ359" i="1" s="1"/>
  <c r="BE359" i="1"/>
  <c r="AK359" i="1"/>
  <c r="BI371" i="1"/>
  <c r="AI371" i="1"/>
  <c r="BH371" i="1"/>
  <c r="AN371" i="1"/>
  <c r="AS371" i="1" s="1"/>
  <c r="BC371" i="1"/>
  <c r="AJ371" i="1"/>
  <c r="AO371" i="1"/>
  <c r="AT371" i="1" s="1"/>
  <c r="AY371" i="1" s="1"/>
  <c r="BD371" i="1"/>
  <c r="AK375" i="1"/>
  <c r="BE375" i="1"/>
  <c r="AP375" i="1"/>
  <c r="AU375" i="1" s="1"/>
  <c r="AZ375" i="1" s="1"/>
  <c r="BI387" i="1"/>
  <c r="AI387" i="1"/>
  <c r="BH387" i="1"/>
  <c r="AN387" i="1"/>
  <c r="AS387" i="1" s="1"/>
  <c r="BC387" i="1"/>
  <c r="AJ387" i="1"/>
  <c r="AO387" i="1"/>
  <c r="AT387" i="1" s="1"/>
  <c r="AY387" i="1" s="1"/>
  <c r="BD387" i="1"/>
  <c r="AK391" i="1"/>
  <c r="BE391" i="1"/>
  <c r="AP391" i="1"/>
  <c r="AU391" i="1" s="1"/>
  <c r="AZ391" i="1" s="1"/>
  <c r="BI403" i="1"/>
  <c r="AI403" i="1"/>
  <c r="BH403" i="1"/>
  <c r="AN403" i="1"/>
  <c r="AS403" i="1" s="1"/>
  <c r="BC403" i="1"/>
  <c r="AJ403" i="1"/>
  <c r="AO403" i="1"/>
  <c r="AT403" i="1" s="1"/>
  <c r="AY403" i="1" s="1"/>
  <c r="BD403" i="1"/>
  <c r="AK407" i="1"/>
  <c r="AP407" i="1"/>
  <c r="AU407" i="1" s="1"/>
  <c r="AZ407" i="1" s="1"/>
  <c r="BE407" i="1"/>
  <c r="BD419" i="1"/>
  <c r="BH419" i="1"/>
  <c r="AI419" i="1"/>
  <c r="BI419" i="1"/>
  <c r="AN419" i="1"/>
  <c r="AS419" i="1" s="1"/>
  <c r="AO419" i="1"/>
  <c r="AT419" i="1" s="1"/>
  <c r="AY419" i="1" s="1"/>
  <c r="BC419" i="1"/>
  <c r="AJ419" i="1"/>
  <c r="AK423" i="1"/>
  <c r="BE423" i="1"/>
  <c r="AP423" i="1"/>
  <c r="AU423" i="1" s="1"/>
  <c r="AZ423" i="1" s="1"/>
  <c r="AP57" i="1"/>
  <c r="AU57" i="1" s="1"/>
  <c r="AZ57" i="1" s="1"/>
  <c r="BE57" i="1"/>
  <c r="AK57" i="1"/>
  <c r="AP313" i="1"/>
  <c r="AU313" i="1" s="1"/>
  <c r="AZ313" i="1" s="1"/>
  <c r="BE313" i="1"/>
  <c r="AK313" i="1"/>
  <c r="AK5" i="1"/>
  <c r="AP5" i="1"/>
  <c r="AU5" i="1" s="1"/>
  <c r="AZ5" i="1" s="1"/>
  <c r="BE5" i="1"/>
  <c r="AP17" i="1"/>
  <c r="AU17" i="1" s="1"/>
  <c r="AZ17" i="1" s="1"/>
  <c r="BE17" i="1"/>
  <c r="AK17" i="1"/>
  <c r="AP29" i="1"/>
  <c r="AU29" i="1" s="1"/>
  <c r="AZ29" i="1" s="1"/>
  <c r="AK29" i="1"/>
  <c r="BE29" i="1"/>
  <c r="AP37" i="1"/>
  <c r="AU37" i="1" s="1"/>
  <c r="AZ37" i="1" s="1"/>
  <c r="BE37" i="1"/>
  <c r="AK37" i="1"/>
  <c r="BE49" i="1"/>
  <c r="AK49" i="1"/>
  <c r="AP49" i="1"/>
  <c r="AU49" i="1" s="1"/>
  <c r="AZ49" i="1" s="1"/>
  <c r="AK61" i="1"/>
  <c r="AP61" i="1"/>
  <c r="AU61" i="1" s="1"/>
  <c r="AZ61" i="1" s="1"/>
  <c r="BE61" i="1"/>
  <c r="AP69" i="1"/>
  <c r="AU69" i="1" s="1"/>
  <c r="AZ69" i="1" s="1"/>
  <c r="AK69" i="1"/>
  <c r="BE69" i="1"/>
  <c r="BE81" i="1"/>
  <c r="AP81" i="1"/>
  <c r="AU81" i="1" s="1"/>
  <c r="AZ81" i="1" s="1"/>
  <c r="AK81" i="1"/>
  <c r="AK93" i="1"/>
  <c r="BE93" i="1"/>
  <c r="AP93" i="1"/>
  <c r="AU93" i="1" s="1"/>
  <c r="AZ93" i="1" s="1"/>
  <c r="AK101" i="1"/>
  <c r="AP101" i="1"/>
  <c r="AU101" i="1" s="1"/>
  <c r="AZ101" i="1" s="1"/>
  <c r="BE101" i="1"/>
  <c r="BE113" i="1"/>
  <c r="AK113" i="1"/>
  <c r="AP113" i="1"/>
  <c r="AU113" i="1" s="1"/>
  <c r="AZ113" i="1" s="1"/>
  <c r="AP125" i="1"/>
  <c r="AU125" i="1" s="1"/>
  <c r="AZ125" i="1" s="1"/>
  <c r="AK125" i="1"/>
  <c r="BE125" i="1"/>
  <c r="AK133" i="1"/>
  <c r="AP133" i="1"/>
  <c r="AU133" i="1" s="1"/>
  <c r="AZ133" i="1" s="1"/>
  <c r="BE133" i="1"/>
  <c r="AP145" i="1"/>
  <c r="AU145" i="1" s="1"/>
  <c r="AZ145" i="1" s="1"/>
  <c r="AK145" i="1"/>
  <c r="BE145" i="1"/>
  <c r="BE157" i="1"/>
  <c r="AP157" i="1"/>
  <c r="AU157" i="1" s="1"/>
  <c r="AZ157" i="1" s="1"/>
  <c r="AK157" i="1"/>
  <c r="BE165" i="1"/>
  <c r="AP165" i="1"/>
  <c r="AU165" i="1" s="1"/>
  <c r="AZ165" i="1" s="1"/>
  <c r="AK165" i="1"/>
  <c r="AK177" i="1"/>
  <c r="AP177" i="1"/>
  <c r="AU177" i="1" s="1"/>
  <c r="AZ177" i="1" s="1"/>
  <c r="BE177" i="1"/>
  <c r="AK189" i="1"/>
  <c r="AP189" i="1"/>
  <c r="AU189" i="1" s="1"/>
  <c r="AZ189" i="1" s="1"/>
  <c r="BE189" i="1"/>
  <c r="AK197" i="1"/>
  <c r="AP197" i="1"/>
  <c r="AU197" i="1" s="1"/>
  <c r="AZ197" i="1" s="1"/>
  <c r="BE197" i="1"/>
  <c r="AK209" i="1"/>
  <c r="AP209" i="1"/>
  <c r="AU209" i="1" s="1"/>
  <c r="AZ209" i="1" s="1"/>
  <c r="BE209" i="1"/>
  <c r="AK221" i="1"/>
  <c r="AP221" i="1"/>
  <c r="AU221" i="1" s="1"/>
  <c r="AZ221" i="1" s="1"/>
  <c r="BE221" i="1"/>
  <c r="AK229" i="1"/>
  <c r="AP229" i="1"/>
  <c r="AU229" i="1" s="1"/>
  <c r="AZ229" i="1" s="1"/>
  <c r="BE229" i="1"/>
  <c r="AK241" i="1"/>
  <c r="AP241" i="1"/>
  <c r="AU241" i="1" s="1"/>
  <c r="AZ241" i="1" s="1"/>
  <c r="BE241" i="1"/>
  <c r="AK253" i="1"/>
  <c r="AP253" i="1"/>
  <c r="AU253" i="1" s="1"/>
  <c r="AZ253" i="1" s="1"/>
  <c r="BE253" i="1"/>
  <c r="AK261" i="1"/>
  <c r="AP261" i="1"/>
  <c r="AU261" i="1" s="1"/>
  <c r="AZ261" i="1" s="1"/>
  <c r="BE261" i="1"/>
  <c r="AK273" i="1"/>
  <c r="AP273" i="1"/>
  <c r="AU273" i="1" s="1"/>
  <c r="AZ273" i="1" s="1"/>
  <c r="BE273" i="1"/>
  <c r="AK285" i="1"/>
  <c r="BE285" i="1"/>
  <c r="AP285" i="1"/>
  <c r="AU285" i="1" s="1"/>
  <c r="AZ285" i="1" s="1"/>
  <c r="AK293" i="1"/>
  <c r="BE293" i="1"/>
  <c r="AP293" i="1"/>
  <c r="AU293" i="1" s="1"/>
  <c r="AZ293" i="1" s="1"/>
  <c r="AP305" i="1"/>
  <c r="AU305" i="1" s="1"/>
  <c r="AZ305" i="1" s="1"/>
  <c r="BE305" i="1"/>
  <c r="AK305" i="1"/>
  <c r="AP317" i="1"/>
  <c r="AU317" i="1" s="1"/>
  <c r="AZ317" i="1" s="1"/>
  <c r="BE317" i="1"/>
  <c r="AK317" i="1"/>
  <c r="AP325" i="1"/>
  <c r="AU325" i="1" s="1"/>
  <c r="AZ325" i="1" s="1"/>
  <c r="BE325" i="1"/>
  <c r="AK325" i="1"/>
  <c r="AK337" i="1"/>
  <c r="AP337" i="1"/>
  <c r="AU337" i="1" s="1"/>
  <c r="AZ337" i="1" s="1"/>
  <c r="BE337" i="1"/>
  <c r="AP349" i="1"/>
  <c r="AU349" i="1" s="1"/>
  <c r="AZ349" i="1" s="1"/>
  <c r="BE349" i="1"/>
  <c r="AK349" i="1"/>
  <c r="AP357" i="1"/>
  <c r="AU357" i="1" s="1"/>
  <c r="AZ357" i="1" s="1"/>
  <c r="BE357" i="1"/>
  <c r="AK357" i="1"/>
  <c r="AK369" i="1"/>
  <c r="AP369" i="1"/>
  <c r="AU369" i="1" s="1"/>
  <c r="AZ369" i="1" s="1"/>
  <c r="BE369" i="1"/>
  <c r="AK381" i="1"/>
  <c r="AP381" i="1"/>
  <c r="AU381" i="1" s="1"/>
  <c r="AZ381" i="1" s="1"/>
  <c r="BE381" i="1"/>
  <c r="AP389" i="1"/>
  <c r="AU389" i="1" s="1"/>
  <c r="AZ389" i="1" s="1"/>
  <c r="BE389" i="1"/>
  <c r="AK389" i="1"/>
  <c r="AK401" i="1"/>
  <c r="AP401" i="1"/>
  <c r="AU401" i="1" s="1"/>
  <c r="AZ401" i="1" s="1"/>
  <c r="BE401" i="1"/>
  <c r="AK413" i="1"/>
  <c r="AP413" i="1"/>
  <c r="AU413" i="1" s="1"/>
  <c r="AZ413" i="1" s="1"/>
  <c r="BE413" i="1"/>
  <c r="AP421" i="1"/>
  <c r="AU421" i="1" s="1"/>
  <c r="AZ421" i="1" s="1"/>
  <c r="BE421" i="1"/>
  <c r="AK421" i="1"/>
  <c r="AK137" i="1"/>
  <c r="BE137" i="1"/>
  <c r="AP137" i="1"/>
  <c r="AU137" i="1" s="1"/>
  <c r="AZ137" i="1" s="1"/>
  <c r="AK393" i="1"/>
  <c r="AP393" i="1"/>
  <c r="AU393" i="1" s="1"/>
  <c r="AZ393" i="1" s="1"/>
  <c r="BE393" i="1"/>
  <c r="AP6" i="1"/>
  <c r="AU6" i="1" s="1"/>
  <c r="AZ6" i="1" s="1"/>
  <c r="BE6" i="1"/>
  <c r="AK6" i="1"/>
  <c r="AP18" i="1"/>
  <c r="AU18" i="1" s="1"/>
  <c r="AZ18" i="1" s="1"/>
  <c r="AK18" i="1"/>
  <c r="BE18" i="1"/>
  <c r="AK30" i="1"/>
  <c r="AP30" i="1"/>
  <c r="AU30" i="1" s="1"/>
  <c r="AZ30" i="1" s="1"/>
  <c r="BE30" i="1"/>
  <c r="AK38" i="1"/>
  <c r="BE38" i="1"/>
  <c r="AP38" i="1"/>
  <c r="AU38" i="1" s="1"/>
  <c r="AZ38" i="1" s="1"/>
  <c r="AK50" i="1"/>
  <c r="BE50" i="1"/>
  <c r="AP50" i="1"/>
  <c r="AU50" i="1" s="1"/>
  <c r="AZ50" i="1" s="1"/>
  <c r="AK62" i="1"/>
  <c r="AP62" i="1"/>
  <c r="AU62" i="1" s="1"/>
  <c r="AZ62" i="1" s="1"/>
  <c r="BE62" i="1"/>
  <c r="BE70" i="1"/>
  <c r="AP70" i="1"/>
  <c r="AU70" i="1" s="1"/>
  <c r="AZ70" i="1" s="1"/>
  <c r="AK70" i="1"/>
  <c r="AP82" i="1"/>
  <c r="AU82" i="1" s="1"/>
  <c r="AZ82" i="1" s="1"/>
  <c r="BE82" i="1"/>
  <c r="AK82" i="1"/>
  <c r="AK94" i="1"/>
  <c r="AP94" i="1"/>
  <c r="AU94" i="1" s="1"/>
  <c r="AZ94" i="1" s="1"/>
  <c r="BE94" i="1"/>
  <c r="AP102" i="1"/>
  <c r="AU102" i="1" s="1"/>
  <c r="AZ102" i="1" s="1"/>
  <c r="BE102" i="1"/>
  <c r="AK102" i="1"/>
  <c r="AK114" i="1"/>
  <c r="AP114" i="1"/>
  <c r="AU114" i="1" s="1"/>
  <c r="AZ114" i="1" s="1"/>
  <c r="BE114" i="1"/>
  <c r="BE126" i="1"/>
  <c r="AK126" i="1"/>
  <c r="AP126" i="1"/>
  <c r="AU126" i="1" s="1"/>
  <c r="AZ126" i="1" s="1"/>
  <c r="AP134" i="1"/>
  <c r="AU134" i="1" s="1"/>
  <c r="AZ134" i="1" s="1"/>
  <c r="BE134" i="1"/>
  <c r="AK134" i="1"/>
  <c r="AP146" i="1"/>
  <c r="AU146" i="1" s="1"/>
  <c r="AZ146" i="1" s="1"/>
  <c r="BE146" i="1"/>
  <c r="AK146" i="1"/>
  <c r="AK158" i="1"/>
  <c r="AP158" i="1"/>
  <c r="AU158" i="1" s="1"/>
  <c r="AZ158" i="1" s="1"/>
  <c r="BE158" i="1"/>
  <c r="AK166" i="1"/>
  <c r="AP166" i="1"/>
  <c r="AU166" i="1" s="1"/>
  <c r="AZ166" i="1" s="1"/>
  <c r="BE166" i="1"/>
  <c r="AP178" i="1"/>
  <c r="AU178" i="1" s="1"/>
  <c r="AZ178" i="1" s="1"/>
  <c r="BE178" i="1"/>
  <c r="AK178" i="1"/>
  <c r="AP190" i="1"/>
  <c r="AU190" i="1" s="1"/>
  <c r="AZ190" i="1" s="1"/>
  <c r="BE190" i="1"/>
  <c r="AK190" i="1"/>
  <c r="AP198" i="1"/>
  <c r="AU198" i="1" s="1"/>
  <c r="AZ198" i="1" s="1"/>
  <c r="BE198" i="1"/>
  <c r="AK198" i="1"/>
  <c r="AP210" i="1"/>
  <c r="AU210" i="1" s="1"/>
  <c r="AZ210" i="1" s="1"/>
  <c r="BE210" i="1"/>
  <c r="AK210" i="1"/>
  <c r="AK222" i="1"/>
  <c r="AP222" i="1"/>
  <c r="AU222" i="1" s="1"/>
  <c r="AZ222" i="1" s="1"/>
  <c r="BE222" i="1"/>
  <c r="AP230" i="1"/>
  <c r="AU230" i="1" s="1"/>
  <c r="AZ230" i="1" s="1"/>
  <c r="BE230" i="1"/>
  <c r="AK230" i="1"/>
  <c r="AK242" i="1"/>
  <c r="BE242" i="1"/>
  <c r="AP242" i="1"/>
  <c r="AU242" i="1" s="1"/>
  <c r="AZ242" i="1" s="1"/>
  <c r="AK254" i="1"/>
  <c r="BE254" i="1"/>
  <c r="AP254" i="1"/>
  <c r="AU254" i="1" s="1"/>
  <c r="AZ254" i="1" s="1"/>
  <c r="AK262" i="1"/>
  <c r="BE262" i="1"/>
  <c r="AP262" i="1"/>
  <c r="AU262" i="1" s="1"/>
  <c r="AZ262" i="1" s="1"/>
  <c r="AK274" i="1"/>
  <c r="BE274" i="1"/>
  <c r="AP274" i="1"/>
  <c r="AU274" i="1" s="1"/>
  <c r="AZ274" i="1" s="1"/>
  <c r="BE286" i="1"/>
  <c r="AP286" i="1"/>
  <c r="AU286" i="1" s="1"/>
  <c r="AZ286" i="1" s="1"/>
  <c r="AK286" i="1"/>
  <c r="BE294" i="1"/>
  <c r="AP294" i="1"/>
  <c r="AU294" i="1" s="1"/>
  <c r="AZ294" i="1" s="1"/>
  <c r="AK294" i="1"/>
  <c r="AK306" i="1"/>
  <c r="AP306" i="1"/>
  <c r="AU306" i="1" s="1"/>
  <c r="AZ306" i="1" s="1"/>
  <c r="BE306" i="1"/>
  <c r="AK318" i="1"/>
  <c r="AP318" i="1"/>
  <c r="AU318" i="1" s="1"/>
  <c r="AZ318" i="1" s="1"/>
  <c r="BE318" i="1"/>
  <c r="AK326" i="1"/>
  <c r="AP326" i="1"/>
  <c r="AU326" i="1" s="1"/>
  <c r="AZ326" i="1" s="1"/>
  <c r="BE326" i="1"/>
  <c r="AK338" i="1"/>
  <c r="BE338" i="1"/>
  <c r="AP338" i="1"/>
  <c r="AU338" i="1" s="1"/>
  <c r="AZ338" i="1" s="1"/>
  <c r="AK350" i="1"/>
  <c r="BE350" i="1"/>
  <c r="AP350" i="1"/>
  <c r="AU350" i="1" s="1"/>
  <c r="AZ350" i="1" s="1"/>
  <c r="AK358" i="1"/>
  <c r="BE358" i="1"/>
  <c r="AP358" i="1"/>
  <c r="AU358" i="1" s="1"/>
  <c r="AZ358" i="1" s="1"/>
  <c r="AK370" i="1"/>
  <c r="BE370" i="1"/>
  <c r="AP370" i="1"/>
  <c r="AU370" i="1" s="1"/>
  <c r="AZ370" i="1" s="1"/>
  <c r="AP382" i="1"/>
  <c r="AU382" i="1" s="1"/>
  <c r="AZ382" i="1" s="1"/>
  <c r="BE382" i="1"/>
  <c r="AK382" i="1"/>
  <c r="AP390" i="1"/>
  <c r="AU390" i="1" s="1"/>
  <c r="AZ390" i="1" s="1"/>
  <c r="BE390" i="1"/>
  <c r="AK390" i="1"/>
  <c r="AK402" i="1"/>
  <c r="BE402" i="1"/>
  <c r="AP402" i="1"/>
  <c r="AU402" i="1" s="1"/>
  <c r="AZ402" i="1" s="1"/>
  <c r="AP414" i="1"/>
  <c r="AU414" i="1" s="1"/>
  <c r="AZ414" i="1" s="1"/>
  <c r="BE414" i="1"/>
  <c r="AK414" i="1"/>
  <c r="AK422" i="1"/>
  <c r="AP422" i="1"/>
  <c r="AU422" i="1" s="1"/>
  <c r="AZ422" i="1" s="1"/>
  <c r="BE422" i="1"/>
  <c r="AP41" i="1"/>
  <c r="AU41" i="1" s="1"/>
  <c r="AZ41" i="1" s="1"/>
  <c r="BE41" i="1"/>
  <c r="AK41" i="1"/>
  <c r="AJ360" i="1"/>
  <c r="AN360" i="1"/>
  <c r="AS360" i="1" s="1"/>
  <c r="AO360" i="1"/>
  <c r="AT360" i="1" s="1"/>
  <c r="AY360" i="1" s="1"/>
  <c r="BC360" i="1"/>
  <c r="BI360" i="1"/>
  <c r="BD360" i="1"/>
  <c r="AI360" i="1"/>
  <c r="BH360" i="1"/>
  <c r="AK281" i="1"/>
  <c r="AP281" i="1"/>
  <c r="AU281" i="1" s="1"/>
  <c r="AZ281" i="1" s="1"/>
  <c r="BE281" i="1"/>
  <c r="AP345" i="1"/>
  <c r="AU345" i="1" s="1"/>
  <c r="AZ345" i="1" s="1"/>
  <c r="BE345" i="1"/>
  <c r="AK345" i="1"/>
  <c r="AK217" i="1"/>
  <c r="AP217" i="1"/>
  <c r="AU217" i="1" s="1"/>
  <c r="AZ217" i="1" s="1"/>
  <c r="BE217" i="1"/>
  <c r="AK409" i="1"/>
  <c r="AP409" i="1"/>
  <c r="AU409" i="1" s="1"/>
  <c r="AZ409" i="1" s="1"/>
  <c r="BE409" i="1"/>
  <c r="BF85" i="1"/>
  <c r="AL85" i="1"/>
  <c r="AQ85" i="1"/>
  <c r="AV85" i="1" s="1"/>
  <c r="BA85" i="1" s="1"/>
  <c r="BL85" i="1"/>
  <c r="BK85" i="1"/>
  <c r="BF157" i="1"/>
  <c r="AL157" i="1"/>
  <c r="AQ157" i="1"/>
  <c r="AV157" i="1" s="1"/>
  <c r="BA157" i="1" s="1"/>
  <c r="BL157" i="1"/>
  <c r="BK157" i="1"/>
  <c r="AL217" i="1"/>
  <c r="AQ217" i="1"/>
  <c r="AV217" i="1" s="1"/>
  <c r="BA217" i="1" s="1"/>
  <c r="BF217" i="1"/>
  <c r="BK217" i="1"/>
  <c r="BL217" i="1"/>
  <c r="AL249" i="1"/>
  <c r="AQ249" i="1"/>
  <c r="AV249" i="1" s="1"/>
  <c r="BA249" i="1" s="1"/>
  <c r="BF249" i="1"/>
  <c r="BK249" i="1"/>
  <c r="BL249" i="1"/>
  <c r="AL281" i="1"/>
  <c r="AQ281" i="1"/>
  <c r="AV281" i="1" s="1"/>
  <c r="BA281" i="1" s="1"/>
  <c r="BF281" i="1"/>
  <c r="BK281" i="1"/>
  <c r="BL281" i="1"/>
  <c r="AL313" i="1"/>
  <c r="AQ313" i="1"/>
  <c r="AV313" i="1" s="1"/>
  <c r="BA313" i="1" s="1"/>
  <c r="BF313" i="1"/>
  <c r="BK313" i="1"/>
  <c r="BL313" i="1"/>
  <c r="AL329" i="1"/>
  <c r="AQ329" i="1"/>
  <c r="AV329" i="1" s="1"/>
  <c r="BA329" i="1" s="1"/>
  <c r="BF329" i="1"/>
  <c r="BK329" i="1"/>
  <c r="BL329" i="1"/>
  <c r="AL345" i="1"/>
  <c r="AQ345" i="1"/>
  <c r="AV345" i="1" s="1"/>
  <c r="BA345" i="1" s="1"/>
  <c r="BK345" i="1"/>
  <c r="BL345" i="1"/>
  <c r="BF345" i="1"/>
  <c r="AL361" i="1"/>
  <c r="AQ361" i="1"/>
  <c r="AV361" i="1" s="1"/>
  <c r="BA361" i="1" s="1"/>
  <c r="BK361" i="1"/>
  <c r="BL361" i="1"/>
  <c r="BF361" i="1"/>
  <c r="AL377" i="1"/>
  <c r="AQ377" i="1"/>
  <c r="AV377" i="1" s="1"/>
  <c r="BA377" i="1" s="1"/>
  <c r="BF377" i="1"/>
  <c r="BK377" i="1"/>
  <c r="BL377" i="1"/>
  <c r="AL393" i="1"/>
  <c r="BF393" i="1"/>
  <c r="AQ393" i="1"/>
  <c r="AV393" i="1" s="1"/>
  <c r="BA393" i="1" s="1"/>
  <c r="BK393" i="1"/>
  <c r="BL393" i="1"/>
  <c r="AL409" i="1"/>
  <c r="AQ409" i="1"/>
  <c r="AV409" i="1" s="1"/>
  <c r="BA409" i="1" s="1"/>
  <c r="BF409" i="1"/>
  <c r="BK409" i="1"/>
  <c r="BL409" i="1"/>
  <c r="AL425" i="1"/>
  <c r="BF425" i="1"/>
  <c r="AQ425" i="1"/>
  <c r="AV425" i="1" s="1"/>
  <c r="BA425" i="1" s="1"/>
  <c r="BK425" i="1"/>
  <c r="BL425" i="1"/>
  <c r="AR5" i="1"/>
  <c r="AW5" i="1" s="1"/>
  <c r="BB5" i="1" s="1"/>
  <c r="BG5" i="1"/>
  <c r="AM5" i="1"/>
  <c r="BF13" i="1"/>
  <c r="AL13" i="1"/>
  <c r="AQ13" i="1"/>
  <c r="AV13" i="1" s="1"/>
  <c r="BA13" i="1" s="1"/>
  <c r="BL13" i="1"/>
  <c r="BK13" i="1"/>
  <c r="AL25" i="1"/>
  <c r="AQ25" i="1"/>
  <c r="AV25" i="1" s="1"/>
  <c r="BA25" i="1" s="1"/>
  <c r="BF25" i="1"/>
  <c r="BK25" i="1"/>
  <c r="BL25" i="1"/>
  <c r="BG29" i="1"/>
  <c r="AM29" i="1"/>
  <c r="AR29" i="1"/>
  <c r="AW29" i="1" s="1"/>
  <c r="BB29" i="1" s="1"/>
  <c r="AR41" i="1"/>
  <c r="AW41" i="1" s="1"/>
  <c r="BB41" i="1" s="1"/>
  <c r="BG41" i="1"/>
  <c r="AM41" i="1"/>
  <c r="AQ49" i="1"/>
  <c r="AV49" i="1" s="1"/>
  <c r="BA49" i="1" s="1"/>
  <c r="BF49" i="1"/>
  <c r="AL49" i="1"/>
  <c r="BK49" i="1"/>
  <c r="BL49" i="1"/>
  <c r="BI57" i="1"/>
  <c r="BD57" i="1"/>
  <c r="AN57" i="1"/>
  <c r="AS57" i="1" s="1"/>
  <c r="BH57" i="1"/>
  <c r="BC57" i="1"/>
  <c r="AO57" i="1"/>
  <c r="AT57" i="1" s="1"/>
  <c r="AY57" i="1" s="1"/>
  <c r="AJ57" i="1"/>
  <c r="AI57" i="1"/>
  <c r="AM65" i="1"/>
  <c r="AR65" i="1"/>
  <c r="AW65" i="1" s="1"/>
  <c r="BB65" i="1" s="1"/>
  <c r="BG65" i="1"/>
  <c r="BF77" i="1"/>
  <c r="AL77" i="1"/>
  <c r="AQ77" i="1"/>
  <c r="AV77" i="1" s="1"/>
  <c r="BA77" i="1" s="1"/>
  <c r="BL77" i="1"/>
  <c r="BK77" i="1"/>
  <c r="AL89" i="1"/>
  <c r="AQ89" i="1"/>
  <c r="AV89" i="1" s="1"/>
  <c r="BA89" i="1" s="1"/>
  <c r="BF89" i="1"/>
  <c r="BK89" i="1"/>
  <c r="BL89" i="1"/>
  <c r="BG93" i="1"/>
  <c r="AM93" i="1"/>
  <c r="AR93" i="1"/>
  <c r="AW93" i="1" s="1"/>
  <c r="BB93" i="1" s="1"/>
  <c r="AM105" i="1"/>
  <c r="BG105" i="1"/>
  <c r="AR105" i="1"/>
  <c r="AW105" i="1" s="1"/>
  <c r="BB105" i="1" s="1"/>
  <c r="AQ113" i="1"/>
  <c r="AV113" i="1" s="1"/>
  <c r="BA113" i="1" s="1"/>
  <c r="AL113" i="1"/>
  <c r="BF113" i="1"/>
  <c r="BL113" i="1"/>
  <c r="BK113" i="1"/>
  <c r="AR137" i="1"/>
  <c r="AW137" i="1" s="1"/>
  <c r="BB137" i="1" s="1"/>
  <c r="BG137" i="1"/>
  <c r="AM137" i="1"/>
  <c r="AR169" i="1"/>
  <c r="AW169" i="1" s="1"/>
  <c r="BB169" i="1" s="1"/>
  <c r="BG169" i="1"/>
  <c r="AM169" i="1"/>
  <c r="AM201" i="1"/>
  <c r="AR201" i="1"/>
  <c r="AW201" i="1" s="1"/>
  <c r="BB201" i="1" s="1"/>
  <c r="BG201" i="1"/>
  <c r="AR233" i="1"/>
  <c r="AW233" i="1" s="1"/>
  <c r="BB233" i="1" s="1"/>
  <c r="BG233" i="1"/>
  <c r="AM233" i="1"/>
  <c r="AR265" i="1"/>
  <c r="AW265" i="1" s="1"/>
  <c r="BB265" i="1" s="1"/>
  <c r="BG265" i="1"/>
  <c r="AM265" i="1"/>
  <c r="AM297" i="1"/>
  <c r="AR297" i="1"/>
  <c r="AW297" i="1" s="1"/>
  <c r="BB297" i="1" s="1"/>
  <c r="BG297" i="1"/>
  <c r="AM329" i="1"/>
  <c r="BG329" i="1"/>
  <c r="AR329" i="1"/>
  <c r="AW329" i="1" s="1"/>
  <c r="BB329" i="1" s="1"/>
  <c r="AM361" i="1"/>
  <c r="BG361" i="1"/>
  <c r="AR361" i="1"/>
  <c r="AW361" i="1" s="1"/>
  <c r="BB361" i="1" s="1"/>
  <c r="AM393" i="1"/>
  <c r="BG393" i="1"/>
  <c r="AR393" i="1"/>
  <c r="AW393" i="1" s="1"/>
  <c r="BB393" i="1" s="1"/>
  <c r="AR425" i="1"/>
  <c r="AW425" i="1" s="1"/>
  <c r="BB425" i="1" s="1"/>
  <c r="BG425" i="1"/>
  <c r="AM425" i="1"/>
  <c r="BF83" i="1"/>
  <c r="AL83" i="1"/>
  <c r="AQ83" i="1"/>
  <c r="AV83" i="1" s="1"/>
  <c r="BA83" i="1" s="1"/>
  <c r="BK83" i="1"/>
  <c r="BL83" i="1"/>
  <c r="AR139" i="1"/>
  <c r="AW139" i="1" s="1"/>
  <c r="BB139" i="1" s="1"/>
  <c r="AM139" i="1"/>
  <c r="BG139" i="1"/>
  <c r="AL171" i="1"/>
  <c r="AQ171" i="1"/>
  <c r="AV171" i="1" s="1"/>
  <c r="BA171" i="1" s="1"/>
  <c r="BF171" i="1"/>
  <c r="BK171" i="1"/>
  <c r="BL171" i="1"/>
  <c r="AL195" i="1"/>
  <c r="AQ195" i="1"/>
  <c r="AV195" i="1" s="1"/>
  <c r="BA195" i="1" s="1"/>
  <c r="BF195" i="1"/>
  <c r="BK195" i="1"/>
  <c r="BL195" i="1"/>
  <c r="AL215" i="1"/>
  <c r="AQ215" i="1"/>
  <c r="AV215" i="1" s="1"/>
  <c r="BA215" i="1" s="1"/>
  <c r="BF215" i="1"/>
  <c r="BK215" i="1"/>
  <c r="BL215" i="1"/>
  <c r="AQ239" i="1"/>
  <c r="AV239" i="1" s="1"/>
  <c r="BA239" i="1" s="1"/>
  <c r="BF239" i="1"/>
  <c r="BK239" i="1"/>
  <c r="BL239" i="1"/>
  <c r="AL239" i="1"/>
  <c r="AQ255" i="1"/>
  <c r="AV255" i="1" s="1"/>
  <c r="BA255" i="1" s="1"/>
  <c r="BF255" i="1"/>
  <c r="BK255" i="1"/>
  <c r="BL255" i="1"/>
  <c r="AL255" i="1"/>
  <c r="AQ283" i="1"/>
  <c r="AV283" i="1" s="1"/>
  <c r="BA283" i="1" s="1"/>
  <c r="BF283" i="1"/>
  <c r="BK283" i="1"/>
  <c r="BL283" i="1"/>
  <c r="AL283" i="1"/>
  <c r="AQ299" i="1"/>
  <c r="AV299" i="1" s="1"/>
  <c r="BA299" i="1" s="1"/>
  <c r="BF299" i="1"/>
  <c r="AL299" i="1"/>
  <c r="BK299" i="1"/>
  <c r="BL299" i="1"/>
  <c r="AQ320" i="1"/>
  <c r="AV320" i="1" s="1"/>
  <c r="BA320" i="1" s="1"/>
  <c r="BF320" i="1"/>
  <c r="BK320" i="1"/>
  <c r="AL320" i="1"/>
  <c r="BL320" i="1"/>
  <c r="BF352" i="1"/>
  <c r="AQ352" i="1"/>
  <c r="AV352" i="1" s="1"/>
  <c r="BA352" i="1" s="1"/>
  <c r="BL352" i="1"/>
  <c r="BK352" i="1"/>
  <c r="AL352" i="1"/>
  <c r="AL380" i="1"/>
  <c r="AQ380" i="1"/>
  <c r="AV380" i="1" s="1"/>
  <c r="BA380" i="1" s="1"/>
  <c r="BF380" i="1"/>
  <c r="BL380" i="1"/>
  <c r="BK380" i="1"/>
  <c r="AL424" i="1"/>
  <c r="AQ424" i="1"/>
  <c r="AV424" i="1" s="1"/>
  <c r="BA424" i="1" s="1"/>
  <c r="BF424" i="1"/>
  <c r="BK424" i="1"/>
  <c r="BL424" i="1"/>
  <c r="AR20" i="1"/>
  <c r="AW20" i="1" s="1"/>
  <c r="BB20" i="1" s="1"/>
  <c r="BG20" i="1"/>
  <c r="AM20" i="1"/>
  <c r="AM44" i="1"/>
  <c r="BG44" i="1"/>
  <c r="AR44" i="1"/>
  <c r="AW44" i="1" s="1"/>
  <c r="BB44" i="1" s="1"/>
  <c r="AR64" i="1"/>
  <c r="AW64" i="1" s="1"/>
  <c r="BB64" i="1" s="1"/>
  <c r="BG64" i="1"/>
  <c r="AM64" i="1"/>
  <c r="AM84" i="1"/>
  <c r="BG84" i="1"/>
  <c r="AR84" i="1"/>
  <c r="AW84" i="1" s="1"/>
  <c r="BB84" i="1" s="1"/>
  <c r="AR104" i="1"/>
  <c r="AW104" i="1" s="1"/>
  <c r="BB104" i="1" s="1"/>
  <c r="BG104" i="1"/>
  <c r="AM104" i="1"/>
  <c r="AR128" i="1"/>
  <c r="AW128" i="1" s="1"/>
  <c r="BB128" i="1" s="1"/>
  <c r="BG128" i="1"/>
  <c r="AM128" i="1"/>
  <c r="AM144" i="1"/>
  <c r="BG144" i="1"/>
  <c r="AR144" i="1"/>
  <c r="AW144" i="1" s="1"/>
  <c r="BB144" i="1" s="1"/>
  <c r="AR172" i="1"/>
  <c r="AW172" i="1" s="1"/>
  <c r="BB172" i="1" s="1"/>
  <c r="BG172" i="1"/>
  <c r="AM172" i="1"/>
  <c r="AR192" i="1"/>
  <c r="AW192" i="1" s="1"/>
  <c r="BB192" i="1" s="1"/>
  <c r="BG192" i="1"/>
  <c r="AM192" i="1"/>
  <c r="AR212" i="1"/>
  <c r="AW212" i="1" s="1"/>
  <c r="BB212" i="1" s="1"/>
  <c r="BG212" i="1"/>
  <c r="AM212" i="1"/>
  <c r="AM232" i="1"/>
  <c r="AR232" i="1"/>
  <c r="AW232" i="1" s="1"/>
  <c r="BB232" i="1" s="1"/>
  <c r="BG232" i="1"/>
  <c r="AM256" i="1"/>
  <c r="AR256" i="1"/>
  <c r="AW256" i="1" s="1"/>
  <c r="BB256" i="1" s="1"/>
  <c r="BG256" i="1"/>
  <c r="AM280" i="1"/>
  <c r="AR280" i="1"/>
  <c r="AW280" i="1" s="1"/>
  <c r="BB280" i="1" s="1"/>
  <c r="BG280" i="1"/>
  <c r="AM304" i="1"/>
  <c r="AR304" i="1"/>
  <c r="AW304" i="1" s="1"/>
  <c r="BB304" i="1" s="1"/>
  <c r="BG304" i="1"/>
  <c r="BG388" i="1"/>
  <c r="AM388" i="1"/>
  <c r="AQ388" i="1"/>
  <c r="AV388" i="1" s="1"/>
  <c r="BA388" i="1" s="1"/>
  <c r="AR388" i="1"/>
  <c r="AW388" i="1" s="1"/>
  <c r="BB388" i="1" s="1"/>
  <c r="AL47" i="1"/>
  <c r="AQ47" i="1"/>
  <c r="AV47" i="1" s="1"/>
  <c r="BA47" i="1" s="1"/>
  <c r="BF47" i="1"/>
  <c r="BK47" i="1"/>
  <c r="BL47" i="1"/>
  <c r="AQ129" i="1"/>
  <c r="AV129" i="1" s="1"/>
  <c r="BA129" i="1" s="1"/>
  <c r="BF129" i="1"/>
  <c r="AL129" i="1"/>
  <c r="BL129" i="1"/>
  <c r="BK129" i="1"/>
  <c r="AQ193" i="1"/>
  <c r="AV193" i="1" s="1"/>
  <c r="BA193" i="1" s="1"/>
  <c r="BF193" i="1"/>
  <c r="BL193" i="1"/>
  <c r="BK193" i="1"/>
  <c r="AL193" i="1"/>
  <c r="AL234" i="1"/>
  <c r="AQ234" i="1"/>
  <c r="AV234" i="1" s="1"/>
  <c r="BA234" i="1" s="1"/>
  <c r="BF234" i="1"/>
  <c r="BK234" i="1"/>
  <c r="BL234" i="1"/>
  <c r="AL266" i="1"/>
  <c r="AQ266" i="1"/>
  <c r="AV266" i="1" s="1"/>
  <c r="BA266" i="1" s="1"/>
  <c r="BF266" i="1"/>
  <c r="BK266" i="1"/>
  <c r="BL266" i="1"/>
  <c r="AL298" i="1"/>
  <c r="AQ298" i="1"/>
  <c r="AV298" i="1" s="1"/>
  <c r="BA298" i="1" s="1"/>
  <c r="BF298" i="1"/>
  <c r="BK298" i="1"/>
  <c r="BL298" i="1"/>
  <c r="BF326" i="1"/>
  <c r="AL326" i="1"/>
  <c r="BK326" i="1"/>
  <c r="AQ326" i="1"/>
  <c r="AV326" i="1" s="1"/>
  <c r="BA326" i="1" s="1"/>
  <c r="BL326" i="1"/>
  <c r="BF342" i="1"/>
  <c r="AL342" i="1"/>
  <c r="BK342" i="1"/>
  <c r="AQ342" i="1"/>
  <c r="AV342" i="1" s="1"/>
  <c r="BA342" i="1" s="1"/>
  <c r="BL342" i="1"/>
  <c r="BF358" i="1"/>
  <c r="AL358" i="1"/>
  <c r="AQ358" i="1"/>
  <c r="AV358" i="1" s="1"/>
  <c r="BA358" i="1" s="1"/>
  <c r="BK358" i="1"/>
  <c r="BL358" i="1"/>
  <c r="AL374" i="1"/>
  <c r="AQ374" i="1"/>
  <c r="AV374" i="1" s="1"/>
  <c r="BA374" i="1" s="1"/>
  <c r="BF374" i="1"/>
  <c r="BK374" i="1"/>
  <c r="BL374" i="1"/>
  <c r="AL390" i="1"/>
  <c r="AQ390" i="1"/>
  <c r="AV390" i="1" s="1"/>
  <c r="BA390" i="1" s="1"/>
  <c r="BF390" i="1"/>
  <c r="BL390" i="1"/>
  <c r="BK390" i="1"/>
  <c r="AL406" i="1"/>
  <c r="AQ406" i="1"/>
  <c r="AV406" i="1" s="1"/>
  <c r="BA406" i="1" s="1"/>
  <c r="BF406" i="1"/>
  <c r="BK406" i="1"/>
  <c r="BL406" i="1"/>
  <c r="AL422" i="1"/>
  <c r="AQ422" i="1"/>
  <c r="AV422" i="1" s="1"/>
  <c r="BA422" i="1" s="1"/>
  <c r="BF422" i="1"/>
  <c r="BL422" i="1"/>
  <c r="BK422" i="1"/>
  <c r="AM6" i="1"/>
  <c r="AR6" i="1"/>
  <c r="AW6" i="1" s="1"/>
  <c r="BB6" i="1" s="1"/>
  <c r="BG6" i="1"/>
  <c r="AL14" i="1"/>
  <c r="AQ14" i="1"/>
  <c r="AV14" i="1" s="1"/>
  <c r="BA14" i="1" s="1"/>
  <c r="BF14" i="1"/>
  <c r="BK14" i="1"/>
  <c r="BL14" i="1"/>
  <c r="BF22" i="1"/>
  <c r="AQ22" i="1"/>
  <c r="AV22" i="1" s="1"/>
  <c r="BA22" i="1" s="1"/>
  <c r="AL22" i="1"/>
  <c r="BK22" i="1"/>
  <c r="BL22" i="1"/>
  <c r="BF30" i="1"/>
  <c r="AQ30" i="1"/>
  <c r="AV30" i="1" s="1"/>
  <c r="BA30" i="1" s="1"/>
  <c r="AL30" i="1"/>
  <c r="BK30" i="1"/>
  <c r="BL30" i="1"/>
  <c r="AL38" i="1"/>
  <c r="AQ38" i="1"/>
  <c r="AV38" i="1" s="1"/>
  <c r="BA38" i="1" s="1"/>
  <c r="BF38" i="1"/>
  <c r="BK38" i="1"/>
  <c r="BL38" i="1"/>
  <c r="AQ46" i="1"/>
  <c r="AV46" i="1" s="1"/>
  <c r="BA46" i="1" s="1"/>
  <c r="BF46" i="1"/>
  <c r="AL46" i="1"/>
  <c r="BK46" i="1"/>
  <c r="BL46" i="1"/>
  <c r="AQ54" i="1"/>
  <c r="AV54" i="1" s="1"/>
  <c r="BA54" i="1" s="1"/>
  <c r="AL54" i="1"/>
  <c r="BF54" i="1"/>
  <c r="BK54" i="1"/>
  <c r="BL54" i="1"/>
  <c r="AQ62" i="1"/>
  <c r="AV62" i="1" s="1"/>
  <c r="BA62" i="1" s="1"/>
  <c r="BF62" i="1"/>
  <c r="AL62" i="1"/>
  <c r="BK62" i="1"/>
  <c r="BL62" i="1"/>
  <c r="AL70" i="1"/>
  <c r="AQ70" i="1"/>
  <c r="AV70" i="1" s="1"/>
  <c r="BA70" i="1" s="1"/>
  <c r="BF70" i="1"/>
  <c r="BK70" i="1"/>
  <c r="BL70" i="1"/>
  <c r="AL78" i="1"/>
  <c r="AQ78" i="1"/>
  <c r="AV78" i="1" s="1"/>
  <c r="BA78" i="1" s="1"/>
  <c r="BF78" i="1"/>
  <c r="BK78" i="1"/>
  <c r="BL78" i="1"/>
  <c r="AL86" i="1"/>
  <c r="AQ86" i="1"/>
  <c r="AV86" i="1" s="1"/>
  <c r="BA86" i="1" s="1"/>
  <c r="BF86" i="1"/>
  <c r="BK86" i="1"/>
  <c r="BL86" i="1"/>
  <c r="AQ94" i="1"/>
  <c r="AV94" i="1" s="1"/>
  <c r="BA94" i="1" s="1"/>
  <c r="BF94" i="1"/>
  <c r="AL94" i="1"/>
  <c r="BK94" i="1"/>
  <c r="BL94" i="1"/>
  <c r="AQ102" i="1"/>
  <c r="AV102" i="1" s="1"/>
  <c r="BA102" i="1" s="1"/>
  <c r="BF102" i="1"/>
  <c r="AL102" i="1"/>
  <c r="BK102" i="1"/>
  <c r="BL102" i="1"/>
  <c r="AQ110" i="1"/>
  <c r="AV110" i="1" s="1"/>
  <c r="BA110" i="1" s="1"/>
  <c r="BF110" i="1"/>
  <c r="AL110" i="1"/>
  <c r="BK110" i="1"/>
  <c r="BL110" i="1"/>
  <c r="AQ118" i="1"/>
  <c r="AV118" i="1" s="1"/>
  <c r="BA118" i="1" s="1"/>
  <c r="BF118" i="1"/>
  <c r="AL118" i="1"/>
  <c r="BK118" i="1"/>
  <c r="BL118" i="1"/>
  <c r="AK122" i="1"/>
  <c r="AP122" i="1"/>
  <c r="AU122" i="1" s="1"/>
  <c r="AZ122" i="1" s="1"/>
  <c r="BE122" i="1"/>
  <c r="AR130" i="1"/>
  <c r="AW130" i="1" s="1"/>
  <c r="BB130" i="1" s="1"/>
  <c r="BG130" i="1"/>
  <c r="AM130" i="1"/>
  <c r="AM138" i="1"/>
  <c r="BG138" i="1"/>
  <c r="AR138" i="1"/>
  <c r="AW138" i="1" s="1"/>
  <c r="BB138" i="1" s="1"/>
  <c r="AL146" i="1"/>
  <c r="BF146" i="1"/>
  <c r="AQ146" i="1"/>
  <c r="AV146" i="1" s="1"/>
  <c r="BA146" i="1" s="1"/>
  <c r="BL146" i="1"/>
  <c r="BK146" i="1"/>
  <c r="AQ154" i="1"/>
  <c r="AV154" i="1" s="1"/>
  <c r="BA154" i="1" s="1"/>
  <c r="BF154" i="1"/>
  <c r="AL154" i="1"/>
  <c r="BK154" i="1"/>
  <c r="BL154" i="1"/>
  <c r="AM158" i="1"/>
  <c r="AR158" i="1"/>
  <c r="AW158" i="1" s="1"/>
  <c r="BB158" i="1" s="1"/>
  <c r="BG158" i="1"/>
  <c r="AM166" i="1"/>
  <c r="AR166" i="1"/>
  <c r="AW166" i="1" s="1"/>
  <c r="BB166" i="1" s="1"/>
  <c r="BG166" i="1"/>
  <c r="AL174" i="1"/>
  <c r="AQ174" i="1"/>
  <c r="AV174" i="1" s="1"/>
  <c r="BA174" i="1" s="1"/>
  <c r="BF174" i="1"/>
  <c r="BK174" i="1"/>
  <c r="BL174" i="1"/>
  <c r="AL182" i="1"/>
  <c r="BF182" i="1"/>
  <c r="AQ182" i="1"/>
  <c r="AV182" i="1" s="1"/>
  <c r="BA182" i="1" s="1"/>
  <c r="BK182" i="1"/>
  <c r="BL182" i="1"/>
  <c r="AP186" i="1"/>
  <c r="AU186" i="1" s="1"/>
  <c r="AZ186" i="1" s="1"/>
  <c r="BE186" i="1"/>
  <c r="AK186" i="1"/>
  <c r="BG194" i="1"/>
  <c r="AM194" i="1"/>
  <c r="AR194" i="1"/>
  <c r="AW194" i="1" s="1"/>
  <c r="BB194" i="1" s="1"/>
  <c r="BG202" i="1"/>
  <c r="AM202" i="1"/>
  <c r="AR202" i="1"/>
  <c r="AW202" i="1" s="1"/>
  <c r="BB202" i="1" s="1"/>
  <c r="AL210" i="1"/>
  <c r="AQ210" i="1"/>
  <c r="AV210" i="1" s="1"/>
  <c r="BA210" i="1" s="1"/>
  <c r="BL210" i="1"/>
  <c r="BK210" i="1"/>
  <c r="BF210" i="1"/>
  <c r="AR234" i="1"/>
  <c r="AW234" i="1" s="1"/>
  <c r="BB234" i="1" s="1"/>
  <c r="BG234" i="1"/>
  <c r="AM234" i="1"/>
  <c r="AR266" i="1"/>
  <c r="AW266" i="1" s="1"/>
  <c r="BB266" i="1" s="1"/>
  <c r="BG266" i="1"/>
  <c r="AM266" i="1"/>
  <c r="AR298" i="1"/>
  <c r="AW298" i="1" s="1"/>
  <c r="BB298" i="1" s="1"/>
  <c r="BG298" i="1"/>
  <c r="AM298" i="1"/>
  <c r="BG330" i="1"/>
  <c r="AM330" i="1"/>
  <c r="AR330" i="1"/>
  <c r="AW330" i="1" s="1"/>
  <c r="BB330" i="1" s="1"/>
  <c r="AR362" i="1"/>
  <c r="AW362" i="1" s="1"/>
  <c r="BB362" i="1" s="1"/>
  <c r="BG362" i="1"/>
  <c r="AM362" i="1"/>
  <c r="AR394" i="1"/>
  <c r="AW394" i="1" s="1"/>
  <c r="BB394" i="1" s="1"/>
  <c r="BG394" i="1"/>
  <c r="AM394" i="1"/>
  <c r="BF99" i="1"/>
  <c r="AQ99" i="1"/>
  <c r="AV99" i="1" s="1"/>
  <c r="BA99" i="1" s="1"/>
  <c r="AL99" i="1"/>
  <c r="BK99" i="1"/>
  <c r="BL99" i="1"/>
  <c r="BF115" i="1"/>
  <c r="AL115" i="1"/>
  <c r="AQ115" i="1"/>
  <c r="AV115" i="1" s="1"/>
  <c r="BA115" i="1" s="1"/>
  <c r="BK115" i="1"/>
  <c r="BL115" i="1"/>
  <c r="BF135" i="1"/>
  <c r="AL135" i="1"/>
  <c r="AQ135" i="1"/>
  <c r="AV135" i="1" s="1"/>
  <c r="BA135" i="1" s="1"/>
  <c r="BK135" i="1"/>
  <c r="BL135" i="1"/>
  <c r="AL163" i="1"/>
  <c r="AQ163" i="1"/>
  <c r="AV163" i="1" s="1"/>
  <c r="BA163" i="1" s="1"/>
  <c r="BF163" i="1"/>
  <c r="BK163" i="1"/>
  <c r="BL163" i="1"/>
  <c r="BF179" i="1"/>
  <c r="AQ179" i="1"/>
  <c r="AV179" i="1" s="1"/>
  <c r="BA179" i="1" s="1"/>
  <c r="AL179" i="1"/>
  <c r="BK179" i="1"/>
  <c r="BL179" i="1"/>
  <c r="AL199" i="1"/>
  <c r="AQ199" i="1"/>
  <c r="AV199" i="1" s="1"/>
  <c r="BA199" i="1" s="1"/>
  <c r="BF199" i="1"/>
  <c r="BK199" i="1"/>
  <c r="BL199" i="1"/>
  <c r="AQ231" i="1"/>
  <c r="AV231" i="1" s="1"/>
  <c r="BA231" i="1" s="1"/>
  <c r="BF231" i="1"/>
  <c r="BK231" i="1"/>
  <c r="BL231" i="1"/>
  <c r="AL231" i="1"/>
  <c r="AQ259" i="1"/>
  <c r="AV259" i="1" s="1"/>
  <c r="BA259" i="1" s="1"/>
  <c r="BF259" i="1"/>
  <c r="BK259" i="1"/>
  <c r="BL259" i="1"/>
  <c r="AL259" i="1"/>
  <c r="AQ291" i="1"/>
  <c r="AV291" i="1" s="1"/>
  <c r="BA291" i="1" s="1"/>
  <c r="BF291" i="1"/>
  <c r="AL291" i="1"/>
  <c r="BK291" i="1"/>
  <c r="BL291" i="1"/>
  <c r="AQ316" i="1"/>
  <c r="AV316" i="1" s="1"/>
  <c r="BA316" i="1" s="1"/>
  <c r="BF316" i="1"/>
  <c r="BK316" i="1"/>
  <c r="AL316" i="1"/>
  <c r="BL316" i="1"/>
  <c r="BF348" i="1"/>
  <c r="AQ348" i="1"/>
  <c r="AV348" i="1" s="1"/>
  <c r="BA348" i="1" s="1"/>
  <c r="AL348" i="1"/>
  <c r="AM348" i="1"/>
  <c r="BK348" i="1"/>
  <c r="BL348" i="1"/>
  <c r="AQ384" i="1"/>
  <c r="AV384" i="1" s="1"/>
  <c r="BA384" i="1" s="1"/>
  <c r="BF384" i="1"/>
  <c r="AL384" i="1"/>
  <c r="BK384" i="1"/>
  <c r="BL384" i="1"/>
  <c r="AL412" i="1"/>
  <c r="AQ412" i="1"/>
  <c r="AV412" i="1" s="1"/>
  <c r="BA412" i="1" s="1"/>
  <c r="BF412" i="1"/>
  <c r="BL412" i="1"/>
  <c r="BK412" i="1"/>
  <c r="BL3" i="1"/>
  <c r="BK3" i="1"/>
  <c r="AR16" i="1"/>
  <c r="AW16" i="1" s="1"/>
  <c r="BB16" i="1" s="1"/>
  <c r="AM16" i="1"/>
  <c r="BG16" i="1"/>
  <c r="AM36" i="1"/>
  <c r="AR36" i="1"/>
  <c r="AW36" i="1" s="1"/>
  <c r="BB36" i="1" s="1"/>
  <c r="BG36" i="1"/>
  <c r="AR60" i="1"/>
  <c r="AW60" i="1" s="1"/>
  <c r="BB60" i="1" s="1"/>
  <c r="BG60" i="1"/>
  <c r="AM60" i="1"/>
  <c r="AM80" i="1"/>
  <c r="BG80" i="1"/>
  <c r="AR80" i="1"/>
  <c r="AW80" i="1" s="1"/>
  <c r="BB80" i="1" s="1"/>
  <c r="AR108" i="1"/>
  <c r="AW108" i="1" s="1"/>
  <c r="BB108" i="1" s="1"/>
  <c r="BG108" i="1"/>
  <c r="AM108" i="1"/>
  <c r="AR124" i="1"/>
  <c r="AW124" i="1" s="1"/>
  <c r="BB124" i="1" s="1"/>
  <c r="AM124" i="1"/>
  <c r="BG124" i="1"/>
  <c r="AM152" i="1"/>
  <c r="BG152" i="1"/>
  <c r="AR152" i="1"/>
  <c r="AW152" i="1" s="1"/>
  <c r="BB152" i="1" s="1"/>
  <c r="AR176" i="1"/>
  <c r="AW176" i="1" s="1"/>
  <c r="BB176" i="1" s="1"/>
  <c r="BG176" i="1"/>
  <c r="AM176" i="1"/>
  <c r="AR196" i="1"/>
  <c r="AW196" i="1" s="1"/>
  <c r="BB196" i="1" s="1"/>
  <c r="BG196" i="1"/>
  <c r="AM196" i="1"/>
  <c r="AM216" i="1"/>
  <c r="BG216" i="1"/>
  <c r="AR216" i="1"/>
  <c r="AW216" i="1" s="1"/>
  <c r="BB216" i="1" s="1"/>
  <c r="AM240" i="1"/>
  <c r="AR240" i="1"/>
  <c r="AW240" i="1" s="1"/>
  <c r="BB240" i="1" s="1"/>
  <c r="BG240" i="1"/>
  <c r="AM260" i="1"/>
  <c r="AR260" i="1"/>
  <c r="AW260" i="1" s="1"/>
  <c r="BB260" i="1" s="1"/>
  <c r="BG260" i="1"/>
  <c r="AM276" i="1"/>
  <c r="AR276" i="1"/>
  <c r="AW276" i="1" s="1"/>
  <c r="BB276" i="1" s="1"/>
  <c r="BG276" i="1"/>
  <c r="AM300" i="1"/>
  <c r="AR300" i="1"/>
  <c r="AW300" i="1" s="1"/>
  <c r="BB300" i="1" s="1"/>
  <c r="BG300" i="1"/>
  <c r="AR344" i="1"/>
  <c r="AW344" i="1" s="1"/>
  <c r="BB344" i="1" s="1"/>
  <c r="BG344" i="1"/>
  <c r="AM344" i="1"/>
  <c r="AM408" i="1"/>
  <c r="AR408" i="1"/>
  <c r="AW408" i="1" s="1"/>
  <c r="BB408" i="1" s="1"/>
  <c r="BG408" i="1"/>
  <c r="AM27" i="1"/>
  <c r="BG27" i="1"/>
  <c r="AR27" i="1"/>
  <c r="AW27" i="1" s="1"/>
  <c r="BB27" i="1" s="1"/>
  <c r="BF7" i="1"/>
  <c r="AL7" i="1"/>
  <c r="AQ7" i="1"/>
  <c r="AV7" i="1" s="1"/>
  <c r="BA7" i="1" s="1"/>
  <c r="BK7" i="1"/>
  <c r="BL7" i="1"/>
  <c r="BF117" i="1"/>
  <c r="AL117" i="1"/>
  <c r="AQ117" i="1"/>
  <c r="AV117" i="1" s="1"/>
  <c r="BA117" i="1" s="1"/>
  <c r="BK117" i="1"/>
  <c r="BL117" i="1"/>
  <c r="AQ181" i="1"/>
  <c r="AV181" i="1" s="1"/>
  <c r="BA181" i="1" s="1"/>
  <c r="BF181" i="1"/>
  <c r="AL181" i="1"/>
  <c r="BL181" i="1"/>
  <c r="BK181" i="1"/>
  <c r="BF229" i="1"/>
  <c r="AL229" i="1"/>
  <c r="AQ229" i="1"/>
  <c r="AV229" i="1" s="1"/>
  <c r="BA229" i="1" s="1"/>
  <c r="BL229" i="1"/>
  <c r="BK229" i="1"/>
  <c r="AL261" i="1"/>
  <c r="AQ261" i="1"/>
  <c r="AV261" i="1" s="1"/>
  <c r="BA261" i="1" s="1"/>
  <c r="BF261" i="1"/>
  <c r="BL261" i="1"/>
  <c r="BK261" i="1"/>
  <c r="AL293" i="1"/>
  <c r="AQ293" i="1"/>
  <c r="AV293" i="1" s="1"/>
  <c r="BA293" i="1" s="1"/>
  <c r="BL293" i="1"/>
  <c r="BF293" i="1"/>
  <c r="BK293" i="1"/>
  <c r="BK319" i="1"/>
  <c r="BL319" i="1"/>
  <c r="AL319" i="1"/>
  <c r="BF319" i="1"/>
  <c r="AQ319" i="1"/>
  <c r="AV319" i="1" s="1"/>
  <c r="BA319" i="1" s="1"/>
  <c r="AL335" i="1"/>
  <c r="AQ335" i="1"/>
  <c r="AV335" i="1" s="1"/>
  <c r="BA335" i="1" s="1"/>
  <c r="BK335" i="1"/>
  <c r="BL335" i="1"/>
  <c r="BF335" i="1"/>
  <c r="AL351" i="1"/>
  <c r="AQ351" i="1"/>
  <c r="AV351" i="1" s="1"/>
  <c r="BA351" i="1" s="1"/>
  <c r="BK351" i="1"/>
  <c r="BL351" i="1"/>
  <c r="BF351" i="1"/>
  <c r="AR351" i="1"/>
  <c r="AW351" i="1" s="1"/>
  <c r="BB351" i="1" s="1"/>
  <c r="BK367" i="1"/>
  <c r="BL367" i="1"/>
  <c r="BF367" i="1"/>
  <c r="AL367" i="1"/>
  <c r="AQ367" i="1"/>
  <c r="AV367" i="1" s="1"/>
  <c r="BA367" i="1" s="1"/>
  <c r="BK383" i="1"/>
  <c r="BL383" i="1"/>
  <c r="AQ383" i="1"/>
  <c r="AV383" i="1" s="1"/>
  <c r="BA383" i="1" s="1"/>
  <c r="BF383" i="1"/>
  <c r="AL383" i="1"/>
  <c r="BK399" i="1"/>
  <c r="BL399" i="1"/>
  <c r="BF399" i="1"/>
  <c r="AL399" i="1"/>
  <c r="AQ399" i="1"/>
  <c r="AV399" i="1" s="1"/>
  <c r="BA399" i="1" s="1"/>
  <c r="BF415" i="1"/>
  <c r="BK415" i="1"/>
  <c r="BL415" i="1"/>
  <c r="AQ415" i="1"/>
  <c r="AV415" i="1" s="1"/>
  <c r="BA415" i="1" s="1"/>
  <c r="AL415" i="1"/>
  <c r="BF19" i="1"/>
  <c r="AL19" i="1"/>
  <c r="AQ19" i="1"/>
  <c r="AV19" i="1" s="1"/>
  <c r="BA19" i="1" s="1"/>
  <c r="BK19" i="1"/>
  <c r="BL19" i="1"/>
  <c r="AQ35" i="1"/>
  <c r="AV35" i="1" s="1"/>
  <c r="BA35" i="1" s="1"/>
  <c r="BF35" i="1"/>
  <c r="AL35" i="1"/>
  <c r="BK35" i="1"/>
  <c r="BL35" i="1"/>
  <c r="AQ43" i="1"/>
  <c r="AV43" i="1" s="1"/>
  <c r="BA43" i="1" s="1"/>
  <c r="BF43" i="1"/>
  <c r="AL43" i="1"/>
  <c r="BK43" i="1"/>
  <c r="BL43" i="1"/>
  <c r="AQ55" i="1"/>
  <c r="AV55" i="1" s="1"/>
  <c r="BA55" i="1" s="1"/>
  <c r="BF55" i="1"/>
  <c r="AL55" i="1"/>
  <c r="BK55" i="1"/>
  <c r="BL55" i="1"/>
  <c r="BF67" i="1"/>
  <c r="AQ67" i="1"/>
  <c r="AV67" i="1" s="1"/>
  <c r="BA67" i="1" s="1"/>
  <c r="AL67" i="1"/>
  <c r="BK67" i="1"/>
  <c r="BL67" i="1"/>
  <c r="AR75" i="1"/>
  <c r="AW75" i="1" s="1"/>
  <c r="BB75" i="1" s="1"/>
  <c r="BG75" i="1"/>
  <c r="AM75" i="1"/>
  <c r="AL119" i="1"/>
  <c r="AQ119" i="1"/>
  <c r="AV119" i="1" s="1"/>
  <c r="BA119" i="1" s="1"/>
  <c r="BF119" i="1"/>
  <c r="BK119" i="1"/>
  <c r="BL119" i="1"/>
  <c r="AL143" i="1"/>
  <c r="AQ143" i="1"/>
  <c r="AV143" i="1" s="1"/>
  <c r="BA143" i="1" s="1"/>
  <c r="BK143" i="1"/>
  <c r="BL143" i="1"/>
  <c r="BF143" i="1"/>
  <c r="AL175" i="1"/>
  <c r="AQ175" i="1"/>
  <c r="AV175" i="1" s="1"/>
  <c r="BA175" i="1" s="1"/>
  <c r="BK175" i="1"/>
  <c r="BL175" i="1"/>
  <c r="BF175" i="1"/>
  <c r="AM203" i="1"/>
  <c r="AR203" i="1"/>
  <c r="AW203" i="1" s="1"/>
  <c r="BB203" i="1" s="1"/>
  <c r="BG203" i="1"/>
  <c r="AQ235" i="1"/>
  <c r="AV235" i="1" s="1"/>
  <c r="BA235" i="1" s="1"/>
  <c r="BF235" i="1"/>
  <c r="BK235" i="1"/>
  <c r="BL235" i="1"/>
  <c r="AL235" i="1"/>
  <c r="AQ263" i="1"/>
  <c r="AV263" i="1" s="1"/>
  <c r="BA263" i="1" s="1"/>
  <c r="BF263" i="1"/>
  <c r="BK263" i="1"/>
  <c r="BL263" i="1"/>
  <c r="AL263" i="1"/>
  <c r="AQ295" i="1"/>
  <c r="AV295" i="1" s="1"/>
  <c r="BA295" i="1" s="1"/>
  <c r="BF295" i="1"/>
  <c r="AL295" i="1"/>
  <c r="BK295" i="1"/>
  <c r="BL295" i="1"/>
  <c r="AL8" i="1"/>
  <c r="AQ8" i="1"/>
  <c r="AV8" i="1" s="1"/>
  <c r="BA8" i="1" s="1"/>
  <c r="BF8" i="1"/>
  <c r="BK8" i="1"/>
  <c r="BL8" i="1"/>
  <c r="BF40" i="1"/>
  <c r="AQ40" i="1"/>
  <c r="AV40" i="1" s="1"/>
  <c r="BA40" i="1" s="1"/>
  <c r="AL40" i="1"/>
  <c r="BK40" i="1"/>
  <c r="BL40" i="1"/>
  <c r="AQ72" i="1"/>
  <c r="AV72" i="1" s="1"/>
  <c r="BA72" i="1" s="1"/>
  <c r="BF72" i="1"/>
  <c r="AL72" i="1"/>
  <c r="BK72" i="1"/>
  <c r="BL72" i="1"/>
  <c r="AL100" i="1"/>
  <c r="AQ100" i="1"/>
  <c r="AV100" i="1" s="1"/>
  <c r="BA100" i="1" s="1"/>
  <c r="BF100" i="1"/>
  <c r="BK100" i="1"/>
  <c r="BL100" i="1"/>
  <c r="BF132" i="1"/>
  <c r="AL132" i="1"/>
  <c r="AQ132" i="1"/>
  <c r="AV132" i="1" s="1"/>
  <c r="BA132" i="1" s="1"/>
  <c r="BK132" i="1"/>
  <c r="BL132" i="1"/>
  <c r="BF156" i="1"/>
  <c r="AQ156" i="1"/>
  <c r="AV156" i="1" s="1"/>
  <c r="BA156" i="1" s="1"/>
  <c r="AL156" i="1"/>
  <c r="BK156" i="1"/>
  <c r="BL156" i="1"/>
  <c r="BF188" i="1"/>
  <c r="AQ188" i="1"/>
  <c r="AV188" i="1" s="1"/>
  <c r="BA188" i="1" s="1"/>
  <c r="BK188" i="1"/>
  <c r="AL188" i="1"/>
  <c r="BL188" i="1"/>
  <c r="AQ220" i="1"/>
  <c r="AV220" i="1" s="1"/>
  <c r="BA220" i="1" s="1"/>
  <c r="BF220" i="1"/>
  <c r="AL220" i="1"/>
  <c r="BK220" i="1"/>
  <c r="BL220" i="1"/>
  <c r="AL252" i="1"/>
  <c r="AQ252" i="1"/>
  <c r="AV252" i="1" s="1"/>
  <c r="BA252" i="1" s="1"/>
  <c r="BF252" i="1"/>
  <c r="BK252" i="1"/>
  <c r="BL252" i="1"/>
  <c r="AM264" i="1"/>
  <c r="AR264" i="1"/>
  <c r="AW264" i="1" s="1"/>
  <c r="BB264" i="1" s="1"/>
  <c r="BG264" i="1"/>
  <c r="AM296" i="1"/>
  <c r="AR296" i="1"/>
  <c r="AW296" i="1" s="1"/>
  <c r="BB296" i="1" s="1"/>
  <c r="BG296" i="1"/>
  <c r="AR360" i="1"/>
  <c r="AW360" i="1" s="1"/>
  <c r="BB360" i="1" s="1"/>
  <c r="BG360" i="1"/>
  <c r="AM360" i="1"/>
  <c r="AM424" i="1"/>
  <c r="AR424" i="1"/>
  <c r="AW424" i="1" s="1"/>
  <c r="BB424" i="1" s="1"/>
  <c r="BG424" i="1"/>
  <c r="AL278" i="1"/>
  <c r="AQ278" i="1"/>
  <c r="AV278" i="1" s="1"/>
  <c r="BA278" i="1" s="1"/>
  <c r="BK278" i="1"/>
  <c r="BF278" i="1"/>
  <c r="BL278" i="1"/>
  <c r="BF222" i="1"/>
  <c r="AQ222" i="1"/>
  <c r="AV222" i="1" s="1"/>
  <c r="BA222" i="1" s="1"/>
  <c r="AL222" i="1"/>
  <c r="BK222" i="1"/>
  <c r="BL222" i="1"/>
  <c r="AL37" i="1"/>
  <c r="AQ37" i="1"/>
  <c r="AV37" i="1" s="1"/>
  <c r="BA37" i="1" s="1"/>
  <c r="BF37" i="1"/>
  <c r="BK37" i="1"/>
  <c r="BL37" i="1"/>
  <c r="AR318" i="1"/>
  <c r="AW318" i="1" s="1"/>
  <c r="BB318" i="1" s="1"/>
  <c r="BG318" i="1"/>
  <c r="AM318" i="1"/>
  <c r="BF155" i="1"/>
  <c r="AR331" i="1"/>
  <c r="AW331" i="1" s="1"/>
  <c r="BB331" i="1" s="1"/>
  <c r="AR359" i="1"/>
  <c r="AW359" i="1" s="1"/>
  <c r="BB359" i="1" s="1"/>
  <c r="AR387" i="1"/>
  <c r="AW387" i="1" s="1"/>
  <c r="BB387" i="1" s="1"/>
  <c r="BG406" i="1"/>
  <c r="AM7" i="1"/>
  <c r="BG15" i="1"/>
  <c r="BF27" i="1"/>
  <c r="AM31" i="1"/>
  <c r="AR47" i="1"/>
  <c r="AW47" i="1" s="1"/>
  <c r="BB47" i="1" s="1"/>
  <c r="AM79" i="1"/>
  <c r="BK91" i="1"/>
  <c r="AR95" i="1"/>
  <c r="AW95" i="1" s="1"/>
  <c r="BB95" i="1" s="1"/>
  <c r="AR111" i="1"/>
  <c r="AW111" i="1" s="1"/>
  <c r="BB111" i="1" s="1"/>
  <c r="AL155" i="1"/>
  <c r="BK219" i="1"/>
  <c r="BL275" i="1"/>
  <c r="AM315" i="1"/>
  <c r="BG319" i="1"/>
  <c r="AR323" i="1"/>
  <c r="AW323" i="1" s="1"/>
  <c r="BB323" i="1" s="1"/>
  <c r="BG331" i="1"/>
  <c r="BG339" i="1"/>
  <c r="AR347" i="1"/>
  <c r="AW347" i="1" s="1"/>
  <c r="BB347" i="1" s="1"/>
  <c r="AR355" i="1"/>
  <c r="AW355" i="1" s="1"/>
  <c r="BB355" i="1" s="1"/>
  <c r="BG363" i="1"/>
  <c r="BG367" i="1"/>
  <c r="AR375" i="1"/>
  <c r="AW375" i="1" s="1"/>
  <c r="BB375" i="1" s="1"/>
  <c r="AM383" i="1"/>
  <c r="BG391" i="1"/>
  <c r="AM395" i="1"/>
  <c r="AM403" i="1"/>
  <c r="AR411" i="1"/>
  <c r="AW411" i="1" s="1"/>
  <c r="BB411" i="1" s="1"/>
  <c r="AR415" i="1"/>
  <c r="AW415" i="1" s="1"/>
  <c r="BB415" i="1" s="1"/>
  <c r="AR423" i="1"/>
  <c r="AW423" i="1" s="1"/>
  <c r="BB423" i="1" s="1"/>
  <c r="AR221" i="1"/>
  <c r="AW221" i="1" s="1"/>
  <c r="BB221" i="1" s="1"/>
  <c r="BG390" i="1"/>
  <c r="BK58" i="1"/>
  <c r="BG226" i="1"/>
  <c r="BG242" i="1"/>
  <c r="AR254" i="1"/>
  <c r="AW254" i="1" s="1"/>
  <c r="BB254" i="1" s="1"/>
  <c r="AM274" i="1"/>
  <c r="BG278" i="1"/>
  <c r="AR290" i="1"/>
  <c r="AW290" i="1" s="1"/>
  <c r="BB290" i="1" s="1"/>
  <c r="AM310" i="1"/>
  <c r="BG322" i="1"/>
  <c r="BG326" i="1"/>
  <c r="BG342" i="1"/>
  <c r="BG366" i="1"/>
  <c r="BG382" i="1"/>
  <c r="AR406" i="1"/>
  <c r="AW406" i="1" s="1"/>
  <c r="BB406" i="1" s="1"/>
  <c r="AQ318" i="1"/>
  <c r="AV318" i="1" s="1"/>
  <c r="BA318" i="1" s="1"/>
  <c r="AM369" i="1"/>
  <c r="AM401" i="1"/>
  <c r="AR422" i="1"/>
  <c r="AW422" i="1" s="1"/>
  <c r="BB422" i="1" s="1"/>
  <c r="BK137" i="1"/>
  <c r="BK201" i="1"/>
  <c r="BL121" i="1"/>
  <c r="BL185" i="1"/>
  <c r="BL420" i="1"/>
  <c r="AM316" i="1"/>
  <c r="BG324" i="1"/>
  <c r="AR332" i="1"/>
  <c r="AW332" i="1" s="1"/>
  <c r="BB332" i="1" s="1"/>
  <c r="AR340" i="1"/>
  <c r="AW340" i="1" s="1"/>
  <c r="BB340" i="1" s="1"/>
  <c r="BG352" i="1"/>
  <c r="AR364" i="1"/>
  <c r="AW364" i="1" s="1"/>
  <c r="BB364" i="1" s="1"/>
  <c r="AM368" i="1"/>
  <c r="BG380" i="1"/>
  <c r="AL388" i="1"/>
  <c r="AR400" i="1"/>
  <c r="AW400" i="1" s="1"/>
  <c r="BB400" i="1" s="1"/>
  <c r="AR412" i="1"/>
  <c r="AW412" i="1" s="1"/>
  <c r="BB412" i="1" s="1"/>
  <c r="BG189" i="1"/>
  <c r="BG353" i="1"/>
  <c r="AR21" i="1"/>
  <c r="AW21" i="1" s="1"/>
  <c r="BB21" i="1" s="1"/>
  <c r="BG37" i="1"/>
  <c r="AR53" i="1"/>
  <c r="AW53" i="1" s="1"/>
  <c r="BB53" i="1" s="1"/>
  <c r="AM85" i="1"/>
  <c r="AM101" i="1"/>
  <c r="BG117" i="1"/>
  <c r="AR125" i="1"/>
  <c r="AW125" i="1" s="1"/>
  <c r="BB125" i="1" s="1"/>
  <c r="BG129" i="1"/>
  <c r="AM133" i="1"/>
  <c r="AM141" i="1"/>
  <c r="BG145" i="1"/>
  <c r="BG149" i="1"/>
  <c r="AM157" i="1"/>
  <c r="BG161" i="1"/>
  <c r="AR165" i="1"/>
  <c r="AW165" i="1" s="1"/>
  <c r="BB165" i="1" s="1"/>
  <c r="AR173" i="1"/>
  <c r="AW173" i="1" s="1"/>
  <c r="BB173" i="1" s="1"/>
  <c r="BG177" i="1"/>
  <c r="AM181" i="1"/>
  <c r="AM189" i="1"/>
  <c r="AR197" i="1"/>
  <c r="AW197" i="1" s="1"/>
  <c r="BB197" i="1" s="1"/>
  <c r="AR205" i="1"/>
  <c r="AW205" i="1" s="1"/>
  <c r="BB205" i="1" s="1"/>
  <c r="AM209" i="1"/>
  <c r="AR225" i="1"/>
  <c r="AW225" i="1" s="1"/>
  <c r="BB225" i="1" s="1"/>
  <c r="BG229" i="1"/>
  <c r="AM241" i="1"/>
  <c r="BG245" i="1"/>
  <c r="AR253" i="1"/>
  <c r="AW253" i="1" s="1"/>
  <c r="BB253" i="1" s="1"/>
  <c r="AM261" i="1"/>
  <c r="BG269" i="1"/>
  <c r="AR273" i="1"/>
  <c r="AW273" i="1" s="1"/>
  <c r="BB273" i="1" s="1"/>
  <c r="AR285" i="1"/>
  <c r="AW285" i="1" s="1"/>
  <c r="BB285" i="1" s="1"/>
  <c r="AR293" i="1"/>
  <c r="AW293" i="1" s="1"/>
  <c r="BB293" i="1" s="1"/>
  <c r="BG305" i="1"/>
  <c r="AR309" i="1"/>
  <c r="AW309" i="1" s="1"/>
  <c r="BB309" i="1" s="1"/>
  <c r="AM317" i="1"/>
  <c r="BG325" i="1"/>
  <c r="BG337" i="1"/>
  <c r="BG349" i="1"/>
  <c r="BG357" i="1"/>
  <c r="AR365" i="1"/>
  <c r="AW365" i="1" s="1"/>
  <c r="BB365" i="1" s="1"/>
  <c r="BG373" i="1"/>
  <c r="AR381" i="1"/>
  <c r="AW381" i="1" s="1"/>
  <c r="BB381" i="1" s="1"/>
  <c r="BG389" i="1"/>
  <c r="AR397" i="1"/>
  <c r="AW397" i="1" s="1"/>
  <c r="BB397" i="1" s="1"/>
  <c r="BG405" i="1"/>
  <c r="AR413" i="1"/>
  <c r="AW413" i="1" s="1"/>
  <c r="BB413" i="1" s="1"/>
  <c r="AM421" i="1"/>
  <c r="BF58" i="1"/>
  <c r="BG222" i="1"/>
  <c r="AM238" i="1"/>
  <c r="BG246" i="1"/>
  <c r="AR258" i="1"/>
  <c r="AW258" i="1" s="1"/>
  <c r="BB258" i="1" s="1"/>
  <c r="AM286" i="1"/>
  <c r="BG294" i="1"/>
  <c r="AR306" i="1"/>
  <c r="AW306" i="1" s="1"/>
  <c r="BB306" i="1" s="1"/>
  <c r="AR338" i="1"/>
  <c r="AW338" i="1" s="1"/>
  <c r="BB338" i="1" s="1"/>
  <c r="AM358" i="1"/>
  <c r="BG370" i="1"/>
  <c r="AR386" i="1"/>
  <c r="AW386" i="1" s="1"/>
  <c r="BB386" i="1" s="1"/>
  <c r="BG402" i="1"/>
  <c r="AM418" i="1"/>
  <c r="AR214" i="1"/>
  <c r="AW214" i="1" s="1"/>
  <c r="BB214" i="1" s="1"/>
  <c r="BF3" i="1"/>
  <c r="BG3" i="1"/>
  <c r="AL3" i="1"/>
  <c r="AQ3" i="1"/>
  <c r="AV3" i="1" s="1"/>
  <c r="BA3" i="1" s="1"/>
  <c r="AR3" i="1"/>
  <c r="AW3" i="1" s="1"/>
  <c r="BB3" i="1" s="1"/>
  <c r="AO3" i="1"/>
  <c r="AM3" i="1"/>
  <c r="AI3" i="1"/>
  <c r="BC3" i="1"/>
  <c r="BH3" i="1"/>
  <c r="AN3" i="1"/>
  <c r="AS3" i="1" s="1"/>
  <c r="BD3" i="1"/>
  <c r="BE3" i="1"/>
  <c r="AP3" i="1"/>
  <c r="AK3" i="1"/>
  <c r="AJ3" i="1"/>
  <c r="BI3" i="1"/>
  <c r="CO167" i="1" l="1"/>
  <c r="CP167" i="1" s="1"/>
  <c r="CO218" i="1"/>
  <c r="CP218" i="1" s="1"/>
  <c r="CO347" i="1"/>
  <c r="CP347" i="1" s="1"/>
  <c r="CO79" i="1"/>
  <c r="CP79" i="1" s="1"/>
  <c r="CO339" i="1"/>
  <c r="CP339" i="1" s="1"/>
  <c r="CO323" i="1"/>
  <c r="CP323" i="1" s="1"/>
  <c r="CO275" i="1"/>
  <c r="CP275" i="1" s="1"/>
  <c r="CO211" i="1"/>
  <c r="CP211" i="1" s="1"/>
  <c r="CO179" i="1"/>
  <c r="CP179" i="1" s="1"/>
  <c r="CO163" i="1"/>
  <c r="CP163" i="1" s="1"/>
  <c r="CO115" i="1"/>
  <c r="CP115" i="1" s="1"/>
  <c r="CO67" i="1"/>
  <c r="CP67" i="1" s="1"/>
  <c r="CO395" i="1"/>
  <c r="CP395" i="1" s="1"/>
  <c r="CO267" i="1"/>
  <c r="CP267" i="1" s="1"/>
  <c r="CO139" i="1"/>
  <c r="CP139" i="1" s="1"/>
  <c r="CO123" i="1"/>
  <c r="CP123" i="1" s="1"/>
  <c r="CO351" i="1"/>
  <c r="CP351" i="1" s="1"/>
  <c r="CO335" i="1"/>
  <c r="CP335" i="1" s="1"/>
  <c r="CO423" i="1"/>
  <c r="CP423" i="1" s="1"/>
  <c r="CO359" i="1"/>
  <c r="CP359" i="1" s="1"/>
  <c r="CO231" i="1"/>
  <c r="CP231" i="1" s="1"/>
  <c r="CO199" i="1"/>
  <c r="CP199" i="1" s="1"/>
  <c r="CO151" i="1"/>
  <c r="CP151" i="1" s="1"/>
  <c r="CO103" i="1"/>
  <c r="CP103" i="1" s="1"/>
  <c r="CO330" i="1"/>
  <c r="CP330" i="1" s="1"/>
  <c r="CO298" i="1"/>
  <c r="CP298" i="1" s="1"/>
  <c r="CO202" i="1"/>
  <c r="CP202" i="1" s="1"/>
  <c r="CO251" i="1"/>
  <c r="CP251" i="1" s="1"/>
  <c r="CO219" i="1"/>
  <c r="CP219" i="1" s="1"/>
  <c r="CO319" i="1"/>
  <c r="CP319" i="1" s="1"/>
  <c r="CO287" i="1"/>
  <c r="CP287" i="1" s="1"/>
  <c r="CO223" i="1"/>
  <c r="CP223" i="1" s="1"/>
  <c r="BJ198" i="1"/>
  <c r="BJ134" i="1"/>
  <c r="BJ155" i="1"/>
  <c r="BJ49" i="1"/>
  <c r="BJ137" i="1"/>
  <c r="BJ131" i="1"/>
  <c r="BM58" i="1"/>
  <c r="AX403" i="1"/>
  <c r="AX259" i="1"/>
  <c r="AX383" i="1"/>
  <c r="AX365" i="1"/>
  <c r="AX199" i="1"/>
  <c r="AX415" i="1"/>
  <c r="AX194" i="1"/>
  <c r="AX414" i="1"/>
  <c r="AX57" i="1"/>
  <c r="AX419" i="1"/>
  <c r="AX254" i="1"/>
  <c r="AX222" i="1"/>
  <c r="AX235" i="1"/>
  <c r="AX139" i="1"/>
  <c r="AX123" i="1"/>
  <c r="AX361" i="1"/>
  <c r="AX381" i="1"/>
  <c r="AX351" i="1"/>
  <c r="AX271" i="1"/>
  <c r="AX402" i="1"/>
  <c r="AX322" i="1"/>
  <c r="AX114" i="1"/>
  <c r="AX34" i="1"/>
  <c r="AX121" i="1"/>
  <c r="AX247" i="1"/>
  <c r="AX135" i="1"/>
  <c r="AX87" i="1"/>
  <c r="AX39" i="1"/>
  <c r="AX170" i="1"/>
  <c r="AX58" i="1"/>
  <c r="AX319" i="1"/>
  <c r="AX226" i="1"/>
  <c r="AX355" i="1"/>
  <c r="AX291" i="1"/>
  <c r="AX395" i="1"/>
  <c r="AX134" i="1"/>
  <c r="AX54" i="1"/>
  <c r="AX233" i="1"/>
  <c r="AX165" i="1"/>
  <c r="AX9" i="1"/>
  <c r="AX168" i="1"/>
  <c r="AX417" i="1"/>
  <c r="AX181" i="1"/>
  <c r="AX77" i="1"/>
  <c r="AX13" i="1"/>
  <c r="AX55" i="1"/>
  <c r="AX394" i="1"/>
  <c r="AX155" i="1"/>
  <c r="AX166" i="1"/>
  <c r="AX86" i="1"/>
  <c r="AX137" i="1"/>
  <c r="AX41" i="1"/>
  <c r="AX396" i="1"/>
  <c r="AX44" i="1"/>
  <c r="AX325" i="1"/>
  <c r="AX305" i="1"/>
  <c r="AX157" i="1"/>
  <c r="AX287" i="1"/>
  <c r="AX255" i="1"/>
  <c r="AX143" i="1"/>
  <c r="AX418" i="1"/>
  <c r="AX83" i="1"/>
  <c r="AX19" i="1"/>
  <c r="AX206" i="1"/>
  <c r="AX190" i="1"/>
  <c r="AX142" i="1"/>
  <c r="AX78" i="1"/>
  <c r="AX171" i="1"/>
  <c r="AX107" i="1"/>
  <c r="AX358" i="1"/>
  <c r="AX294" i="1"/>
  <c r="AX262" i="1"/>
  <c r="AX22" i="1"/>
  <c r="AX424" i="1"/>
  <c r="AX340" i="1"/>
  <c r="AX64" i="1"/>
  <c r="AX404" i="1"/>
  <c r="AX264" i="1"/>
  <c r="AX192" i="1"/>
  <c r="AX96" i="1"/>
  <c r="AX60" i="1"/>
  <c r="AX28" i="1"/>
  <c r="AX252" i="1"/>
  <c r="AX303" i="1"/>
  <c r="AX210" i="1"/>
  <c r="AX18" i="1"/>
  <c r="AX377" i="1"/>
  <c r="AX320" i="1"/>
  <c r="AX304" i="1"/>
  <c r="AX152" i="1"/>
  <c r="AX116" i="1"/>
  <c r="AX364" i="1"/>
  <c r="AX324" i="1"/>
  <c r="AX164" i="1"/>
  <c r="AX36" i="1"/>
  <c r="AX341" i="1"/>
  <c r="AX333" i="1"/>
  <c r="AX295" i="1"/>
  <c r="AX215" i="1"/>
  <c r="AX7" i="1"/>
  <c r="AX218" i="1"/>
  <c r="AX91" i="1"/>
  <c r="AX59" i="1"/>
  <c r="AX27" i="1"/>
  <c r="AX352" i="1"/>
  <c r="AX256" i="1"/>
  <c r="AX48" i="1"/>
  <c r="AX12" i="1"/>
  <c r="AX280" i="1"/>
  <c r="AX236" i="1"/>
  <c r="AX112" i="1"/>
  <c r="AX258" i="1"/>
  <c r="AX307" i="1"/>
  <c r="AX286" i="1"/>
  <c r="AX101" i="1"/>
  <c r="AX66" i="1"/>
  <c r="AX385" i="1"/>
  <c r="AX373" i="1"/>
  <c r="AX343" i="1"/>
  <c r="AX186" i="1"/>
  <c r="AX331" i="1"/>
  <c r="AX187" i="1"/>
  <c r="AX275" i="1"/>
  <c r="AX227" i="1"/>
  <c r="AX67" i="1"/>
  <c r="AX398" i="1"/>
  <c r="AX75" i="1"/>
  <c r="AX182" i="1"/>
  <c r="AX308" i="1"/>
  <c r="AX145" i="1"/>
  <c r="AX207" i="1"/>
  <c r="AX175" i="1"/>
  <c r="AX95" i="1"/>
  <c r="AX228" i="1"/>
  <c r="AX216" i="1"/>
  <c r="AX88" i="1"/>
  <c r="AX173" i="1"/>
  <c r="AX141" i="1"/>
  <c r="AX85" i="1"/>
  <c r="AX65" i="1"/>
  <c r="AX410" i="1"/>
  <c r="AX378" i="1"/>
  <c r="AX362" i="1"/>
  <c r="AX298" i="1"/>
  <c r="AX266" i="1"/>
  <c r="AX250" i="1"/>
  <c r="AX234" i="1"/>
  <c r="AX25" i="1"/>
  <c r="AX408" i="1"/>
  <c r="AX363" i="1"/>
  <c r="AX214" i="1"/>
  <c r="AX198" i="1"/>
  <c r="AX140" i="1"/>
  <c r="AX387" i="1"/>
  <c r="AX147" i="1"/>
  <c r="AX99" i="1"/>
  <c r="AX51" i="1"/>
  <c r="AX94" i="1"/>
  <c r="AX46" i="1"/>
  <c r="AX315" i="1"/>
  <c r="AX43" i="1"/>
  <c r="AX224" i="1"/>
  <c r="AX357" i="1"/>
  <c r="AX337" i="1"/>
  <c r="AX317" i="1"/>
  <c r="AX273" i="1"/>
  <c r="AX253" i="1"/>
  <c r="AX37" i="1"/>
  <c r="AX239" i="1"/>
  <c r="AX178" i="1"/>
  <c r="AX281" i="1"/>
  <c r="AX217" i="1"/>
  <c r="AX296" i="1"/>
  <c r="AX292" i="1"/>
  <c r="AX100" i="1"/>
  <c r="AX40" i="1"/>
  <c r="AX288" i="1"/>
  <c r="AX272" i="1"/>
  <c r="AX244" i="1"/>
  <c r="AX120" i="1"/>
  <c r="AX104" i="1"/>
  <c r="AX52" i="1"/>
  <c r="AX24" i="1"/>
  <c r="AX4" i="1"/>
  <c r="AX301" i="1"/>
  <c r="AX289" i="1"/>
  <c r="AX277" i="1"/>
  <c r="AX269" i="1"/>
  <c r="AX193" i="1"/>
  <c r="AX231" i="1"/>
  <c r="AX119" i="1"/>
  <c r="AX330" i="1"/>
  <c r="AX202" i="1"/>
  <c r="AX154" i="1"/>
  <c r="AX379" i="1"/>
  <c r="AX251" i="1"/>
  <c r="AX342" i="1"/>
  <c r="AX278" i="1"/>
  <c r="AX246" i="1"/>
  <c r="AX118" i="1"/>
  <c r="AX6" i="1"/>
  <c r="AX329" i="1"/>
  <c r="AX201" i="1"/>
  <c r="AX92" i="1"/>
  <c r="AX76" i="1"/>
  <c r="AX133" i="1"/>
  <c r="AX15" i="1"/>
  <c r="AX98" i="1"/>
  <c r="AX323" i="1"/>
  <c r="AX163" i="1"/>
  <c r="AX382" i="1"/>
  <c r="AX366" i="1"/>
  <c r="AX89" i="1"/>
  <c r="AX376" i="1"/>
  <c r="AX283" i="1"/>
  <c r="AX267" i="1"/>
  <c r="AX297" i="1"/>
  <c r="AX380" i="1"/>
  <c r="AX144" i="1"/>
  <c r="AX81" i="1"/>
  <c r="AX61" i="1"/>
  <c r="AX335" i="1"/>
  <c r="AX127" i="1"/>
  <c r="AX63" i="1"/>
  <c r="AX313" i="1"/>
  <c r="AX185" i="1"/>
  <c r="AX400" i="1"/>
  <c r="AX136" i="1"/>
  <c r="AX20" i="1"/>
  <c r="AX384" i="1"/>
  <c r="AX117" i="1"/>
  <c r="AX21" i="1"/>
  <c r="AX311" i="1"/>
  <c r="AX263" i="1"/>
  <c r="AX346" i="1"/>
  <c r="AX282" i="1"/>
  <c r="AX106" i="1"/>
  <c r="AX10" i="1"/>
  <c r="AX347" i="1"/>
  <c r="AX406" i="1"/>
  <c r="AX374" i="1"/>
  <c r="AX316" i="1"/>
  <c r="AX177" i="1"/>
  <c r="AX69" i="1"/>
  <c r="AX29" i="1"/>
  <c r="AX159" i="1"/>
  <c r="AX79" i="1"/>
  <c r="AX130" i="1"/>
  <c r="AX371" i="1"/>
  <c r="AX203" i="1"/>
  <c r="AX268" i="1"/>
  <c r="AX208" i="1"/>
  <c r="AX344" i="1"/>
  <c r="AX356" i="1"/>
  <c r="AX128" i="1"/>
  <c r="AX409" i="1"/>
  <c r="AX153" i="1"/>
  <c r="AX132" i="1"/>
  <c r="AX353" i="1"/>
  <c r="AX279" i="1"/>
  <c r="AX393" i="1"/>
  <c r="AX284" i="1"/>
  <c r="AX188" i="1"/>
  <c r="AX124" i="1"/>
  <c r="AX328" i="1"/>
  <c r="AX420" i="1"/>
  <c r="AX332" i="1"/>
  <c r="AX204" i="1"/>
  <c r="AX176" i="1"/>
  <c r="AX221" i="1"/>
  <c r="AX113" i="1"/>
  <c r="AX367" i="1"/>
  <c r="AX191" i="1"/>
  <c r="AX47" i="1"/>
  <c r="AX386" i="1"/>
  <c r="AX354" i="1"/>
  <c r="AX338" i="1"/>
  <c r="AX290" i="1"/>
  <c r="AX360" i="1"/>
  <c r="AX339" i="1"/>
  <c r="AX243" i="1"/>
  <c r="AX195" i="1"/>
  <c r="AX179" i="1"/>
  <c r="AX131" i="1"/>
  <c r="AX174" i="1"/>
  <c r="AX158" i="1"/>
  <c r="AX11" i="1"/>
  <c r="AX422" i="1"/>
  <c r="AX326" i="1"/>
  <c r="AX230" i="1"/>
  <c r="AX425" i="1"/>
  <c r="AX169" i="1"/>
  <c r="AX416" i="1"/>
  <c r="AX401" i="1"/>
  <c r="AX293" i="1"/>
  <c r="AX209" i="1"/>
  <c r="AX189" i="1"/>
  <c r="AX146" i="1"/>
  <c r="AX249" i="1"/>
  <c r="AX388" i="1"/>
  <c r="AX372" i="1"/>
  <c r="AX348" i="1"/>
  <c r="AX276" i="1"/>
  <c r="AX260" i="1"/>
  <c r="AX248" i="1"/>
  <c r="AX200" i="1"/>
  <c r="AX180" i="1"/>
  <c r="AX8" i="1"/>
  <c r="AX336" i="1"/>
  <c r="AX232" i="1"/>
  <c r="AX212" i="1"/>
  <c r="AX196" i="1"/>
  <c r="AX184" i="1"/>
  <c r="AX148" i="1"/>
  <c r="AX321" i="1"/>
  <c r="AX257" i="1"/>
  <c r="AX245" i="1"/>
  <c r="AX237" i="1"/>
  <c r="AX225" i="1"/>
  <c r="AX213" i="1"/>
  <c r="AX205" i="1"/>
  <c r="AX149" i="1"/>
  <c r="AX129" i="1"/>
  <c r="AX109" i="1"/>
  <c r="AX45" i="1"/>
  <c r="AX407" i="1"/>
  <c r="AX151" i="1"/>
  <c r="AX103" i="1"/>
  <c r="AX74" i="1"/>
  <c r="AX219" i="1"/>
  <c r="AX310" i="1"/>
  <c r="AX70" i="1"/>
  <c r="AX265" i="1"/>
  <c r="AX80" i="1"/>
  <c r="AX369" i="1"/>
  <c r="AX349" i="1"/>
  <c r="AX285" i="1"/>
  <c r="AX261" i="1"/>
  <c r="AX241" i="1"/>
  <c r="AX197" i="1"/>
  <c r="AX111" i="1"/>
  <c r="AX102" i="1"/>
  <c r="AX108" i="1"/>
  <c r="AX17" i="1"/>
  <c r="AX56" i="1"/>
  <c r="AX161" i="1"/>
  <c r="AX53" i="1"/>
  <c r="AX375" i="1"/>
  <c r="AX359" i="1"/>
  <c r="AX71" i="1"/>
  <c r="AX23" i="1"/>
  <c r="AX314" i="1"/>
  <c r="AX138" i="1"/>
  <c r="AX122" i="1"/>
  <c r="AX26" i="1"/>
  <c r="AX392" i="1"/>
  <c r="AX312" i="1"/>
  <c r="AX49" i="1"/>
  <c r="AX5" i="1"/>
  <c r="AX62" i="1"/>
  <c r="AX300" i="1"/>
  <c r="AX240" i="1"/>
  <c r="AX172" i="1"/>
  <c r="AX345" i="1"/>
  <c r="AX73" i="1"/>
  <c r="AX412" i="1"/>
  <c r="AX97" i="1"/>
  <c r="AX391" i="1"/>
  <c r="AX167" i="1"/>
  <c r="AX90" i="1"/>
  <c r="AX211" i="1"/>
  <c r="AX115" i="1"/>
  <c r="AX35" i="1"/>
  <c r="AX350" i="1"/>
  <c r="AX334" i="1"/>
  <c r="AX318" i="1"/>
  <c r="AX302" i="1"/>
  <c r="AX270" i="1"/>
  <c r="AX238" i="1"/>
  <c r="AX126" i="1"/>
  <c r="AX110" i="1"/>
  <c r="AX30" i="1"/>
  <c r="AX14" i="1"/>
  <c r="AX390" i="1"/>
  <c r="AX150" i="1"/>
  <c r="AX32" i="1"/>
  <c r="AX156" i="1"/>
  <c r="AX421" i="1"/>
  <c r="AX229" i="1"/>
  <c r="AX125" i="1"/>
  <c r="AX399" i="1"/>
  <c r="AX31" i="1"/>
  <c r="AX370" i="1"/>
  <c r="AX306" i="1"/>
  <c r="AX274" i="1"/>
  <c r="AX242" i="1"/>
  <c r="AX72" i="1"/>
  <c r="AX84" i="1"/>
  <c r="AX68" i="1"/>
  <c r="AX405" i="1"/>
  <c r="AX397" i="1"/>
  <c r="AX309" i="1"/>
  <c r="AX33" i="1"/>
  <c r="AX423" i="1"/>
  <c r="AX327" i="1"/>
  <c r="AX183" i="1"/>
  <c r="AX42" i="1"/>
  <c r="AX411" i="1"/>
  <c r="AX299" i="1"/>
  <c r="AX38" i="1"/>
  <c r="AX105" i="1"/>
  <c r="AX220" i="1"/>
  <c r="AX160" i="1"/>
  <c r="AX368" i="1"/>
  <c r="AX16" i="1"/>
  <c r="AX413" i="1"/>
  <c r="AX389" i="1"/>
  <c r="AX93" i="1"/>
  <c r="AX223" i="1"/>
  <c r="AX162" i="1"/>
  <c r="AX82" i="1"/>
  <c r="AX50" i="1"/>
  <c r="BM74" i="1"/>
  <c r="BM181" i="1"/>
  <c r="BM390" i="1"/>
  <c r="BM157" i="1"/>
  <c r="BJ286" i="1"/>
  <c r="BM318" i="1"/>
  <c r="BM238" i="1"/>
  <c r="BM95" i="1"/>
  <c r="BM216" i="1"/>
  <c r="BM124" i="1"/>
  <c r="BM36" i="1"/>
  <c r="BM166" i="1"/>
  <c r="BM177" i="1"/>
  <c r="BM84" i="1"/>
  <c r="BJ295" i="1"/>
  <c r="BJ247" i="1"/>
  <c r="BJ394" i="1"/>
  <c r="BM323" i="1"/>
  <c r="BM31" i="1"/>
  <c r="BM184" i="1"/>
  <c r="BM4" i="1"/>
  <c r="BM204" i="1"/>
  <c r="BJ393" i="1"/>
  <c r="BJ265" i="1"/>
  <c r="BJ41" i="1"/>
  <c r="BM413" i="1"/>
  <c r="BJ352" i="1"/>
  <c r="BJ420" i="1"/>
  <c r="BJ280" i="1"/>
  <c r="BJ241" i="1"/>
  <c r="BJ221" i="1"/>
  <c r="BM137" i="1"/>
  <c r="BJ416" i="1"/>
  <c r="BJ356" i="1"/>
  <c r="BJ128" i="1"/>
  <c r="BJ28" i="1"/>
  <c r="BJ375" i="1"/>
  <c r="BJ311" i="1"/>
  <c r="BJ23" i="1"/>
  <c r="BM346" i="1"/>
  <c r="BJ284" i="1"/>
  <c r="BJ236" i="1"/>
  <c r="BJ157" i="1"/>
  <c r="BM201" i="1"/>
  <c r="BM126" i="1"/>
  <c r="BM268" i="1"/>
  <c r="BM92" i="1"/>
  <c r="BM139" i="1"/>
  <c r="BM363" i="1"/>
  <c r="BM300" i="1"/>
  <c r="BM138" i="1"/>
  <c r="BM416" i="1"/>
  <c r="BJ410" i="1"/>
  <c r="BM53" i="1"/>
  <c r="BM50" i="1"/>
  <c r="BJ43" i="1"/>
  <c r="BM133" i="1"/>
  <c r="BM162" i="1"/>
  <c r="BM69" i="1"/>
  <c r="BJ31" i="1"/>
  <c r="BM165" i="1"/>
  <c r="BM194" i="1"/>
  <c r="BM338" i="1"/>
  <c r="BM258" i="1"/>
  <c r="BM226" i="1"/>
  <c r="BJ296" i="1"/>
  <c r="BJ292" i="1"/>
  <c r="BJ276" i="1"/>
  <c r="BJ260" i="1"/>
  <c r="BJ138" i="1"/>
  <c r="BM270" i="1"/>
  <c r="BM314" i="1"/>
  <c r="BJ363" i="1"/>
  <c r="BJ86" i="1"/>
  <c r="BM197" i="1"/>
  <c r="BM306" i="1"/>
  <c r="BM242" i="1"/>
  <c r="BM61" i="1"/>
  <c r="BM317" i="1"/>
  <c r="BM309" i="1"/>
  <c r="BM82" i="1"/>
  <c r="BM125" i="1"/>
  <c r="BJ107" i="1"/>
  <c r="BJ150" i="1"/>
  <c r="BJ162" i="1"/>
  <c r="BM93" i="1"/>
  <c r="BM29" i="1"/>
  <c r="BM5" i="1"/>
  <c r="BM241" i="1"/>
  <c r="BM178" i="1"/>
  <c r="BM18" i="1"/>
  <c r="BM401" i="1"/>
  <c r="BM189" i="1"/>
  <c r="BJ27" i="1"/>
  <c r="BJ312" i="1"/>
  <c r="BJ287" i="1"/>
  <c r="BM301" i="1"/>
  <c r="BM237" i="1"/>
  <c r="BM274" i="1"/>
  <c r="BJ297" i="1"/>
  <c r="BJ209" i="1"/>
  <c r="BJ189" i="1"/>
  <c r="BJ303" i="1"/>
  <c r="BM302" i="1"/>
  <c r="BM395" i="1"/>
  <c r="BM221" i="1"/>
  <c r="BM290" i="1"/>
  <c r="BJ345" i="1"/>
  <c r="BJ153" i="1"/>
  <c r="BJ121" i="1"/>
  <c r="BM65" i="1"/>
  <c r="BM389" i="1"/>
  <c r="BM141" i="1"/>
  <c r="BJ400" i="1"/>
  <c r="BJ388" i="1"/>
  <c r="BJ372" i="1"/>
  <c r="BJ248" i="1"/>
  <c r="BJ152" i="1"/>
  <c r="BJ116" i="1"/>
  <c r="BJ100" i="1"/>
  <c r="BJ104" i="1"/>
  <c r="BJ225" i="1"/>
  <c r="BJ181" i="1"/>
  <c r="BJ173" i="1"/>
  <c r="BJ161" i="1"/>
  <c r="BJ141" i="1"/>
  <c r="BJ199" i="1"/>
  <c r="BJ151" i="1"/>
  <c r="BJ119" i="1"/>
  <c r="BJ298" i="1"/>
  <c r="BJ282" i="1"/>
  <c r="BJ266" i="1"/>
  <c r="BJ250" i="1"/>
  <c r="BM148" i="1"/>
  <c r="BM279" i="1"/>
  <c r="BM223" i="1"/>
  <c r="BM407" i="1"/>
  <c r="BM398" i="1"/>
  <c r="BM368" i="1"/>
  <c r="BM321" i="1"/>
  <c r="BM42" i="1"/>
  <c r="BJ379" i="1"/>
  <c r="BJ187" i="1"/>
  <c r="BJ91" i="1"/>
  <c r="BJ256" i="1"/>
  <c r="BJ92" i="1"/>
  <c r="BJ226" i="1"/>
  <c r="BJ50" i="1"/>
  <c r="BM220" i="1"/>
  <c r="BM100" i="1"/>
  <c r="BM295" i="1"/>
  <c r="BM143" i="1"/>
  <c r="BM119" i="1"/>
  <c r="BM67" i="1"/>
  <c r="BM19" i="1"/>
  <c r="BM383" i="1"/>
  <c r="BM7" i="1"/>
  <c r="BM231" i="1"/>
  <c r="BM199" i="1"/>
  <c r="BM115" i="1"/>
  <c r="BM94" i="1"/>
  <c r="BM62" i="1"/>
  <c r="BM30" i="1"/>
  <c r="BM358" i="1"/>
  <c r="BM266" i="1"/>
  <c r="BM47" i="1"/>
  <c r="BM283" i="1"/>
  <c r="BM171" i="1"/>
  <c r="BM83" i="1"/>
  <c r="BM89" i="1"/>
  <c r="BJ57" i="1"/>
  <c r="BM25" i="1"/>
  <c r="BM409" i="1"/>
  <c r="BM361" i="1"/>
  <c r="BM249" i="1"/>
  <c r="BJ291" i="1"/>
  <c r="BJ243" i="1"/>
  <c r="BJ51" i="1"/>
  <c r="BJ110" i="1"/>
  <c r="BM37" i="1"/>
  <c r="BM72" i="1"/>
  <c r="BM55" i="1"/>
  <c r="BM415" i="1"/>
  <c r="BM367" i="1"/>
  <c r="BM351" i="1"/>
  <c r="BM319" i="1"/>
  <c r="BM384" i="1"/>
  <c r="BM316" i="1"/>
  <c r="BM291" i="1"/>
  <c r="BM179" i="1"/>
  <c r="BM99" i="1"/>
  <c r="BM118" i="1"/>
  <c r="BM86" i="1"/>
  <c r="BM54" i="1"/>
  <c r="BM22" i="1"/>
  <c r="BM406" i="1"/>
  <c r="BM234" i="1"/>
  <c r="BM255" i="1"/>
  <c r="BM49" i="1"/>
  <c r="BM393" i="1"/>
  <c r="BM345" i="1"/>
  <c r="BM329" i="1"/>
  <c r="BM217" i="1"/>
  <c r="BM188" i="1"/>
  <c r="BM399" i="1"/>
  <c r="BM293" i="1"/>
  <c r="BM146" i="1"/>
  <c r="BM342" i="1"/>
  <c r="BM193" i="1"/>
  <c r="BM129" i="1"/>
  <c r="BM380" i="1"/>
  <c r="BM320" i="1"/>
  <c r="BM85" i="1"/>
  <c r="BJ387" i="1"/>
  <c r="BJ307" i="1"/>
  <c r="BJ259" i="1"/>
  <c r="BJ195" i="1"/>
  <c r="BJ99" i="1"/>
  <c r="BJ83" i="1"/>
  <c r="BJ414" i="1"/>
  <c r="BJ398" i="1"/>
  <c r="BJ382" i="1"/>
  <c r="BJ366" i="1"/>
  <c r="BJ270" i="1"/>
  <c r="BJ254" i="1"/>
  <c r="BJ238" i="1"/>
  <c r="BJ78" i="1"/>
  <c r="BJ62" i="1"/>
  <c r="BJ14" i="1"/>
  <c r="BM56" i="1"/>
  <c r="BM51" i="1"/>
  <c r="BM127" i="1"/>
  <c r="BM350" i="1"/>
  <c r="BM282" i="1"/>
  <c r="BM287" i="1"/>
  <c r="BM123" i="1"/>
  <c r="BM353" i="1"/>
  <c r="BM337" i="1"/>
  <c r="BJ315" i="1"/>
  <c r="BJ203" i="1"/>
  <c r="BJ75" i="1"/>
  <c r="BJ358" i="1"/>
  <c r="BJ361" i="1"/>
  <c r="BM289" i="1"/>
  <c r="BJ424" i="1"/>
  <c r="BJ340" i="1"/>
  <c r="BJ144" i="1"/>
  <c r="BJ145" i="1"/>
  <c r="BJ61" i="1"/>
  <c r="BJ351" i="1"/>
  <c r="BJ335" i="1"/>
  <c r="BJ114" i="1"/>
  <c r="BM185" i="1"/>
  <c r="BM294" i="1"/>
  <c r="BM196" i="1"/>
  <c r="BM202" i="1"/>
  <c r="BM304" i="1"/>
  <c r="BM212" i="1"/>
  <c r="BJ228" i="1"/>
  <c r="BJ168" i="1"/>
  <c r="BJ56" i="1"/>
  <c r="BJ384" i="1"/>
  <c r="BJ288" i="1"/>
  <c r="BJ244" i="1"/>
  <c r="BJ232" i="1"/>
  <c r="BJ164" i="1"/>
  <c r="BJ213" i="1"/>
  <c r="BJ205" i="1"/>
  <c r="BJ193" i="1"/>
  <c r="BJ149" i="1"/>
  <c r="BJ391" i="1"/>
  <c r="BJ327" i="1"/>
  <c r="BJ55" i="1"/>
  <c r="BM420" i="1"/>
  <c r="BM34" i="1"/>
  <c r="BM109" i="1"/>
  <c r="BM81" i="1"/>
  <c r="BM45" i="1"/>
  <c r="BM269" i="1"/>
  <c r="BM410" i="1"/>
  <c r="BJ349" i="1"/>
  <c r="BJ130" i="1"/>
  <c r="BJ98" i="1"/>
  <c r="BJ403" i="1"/>
  <c r="BJ227" i="1"/>
  <c r="BJ147" i="1"/>
  <c r="BJ35" i="1"/>
  <c r="BJ158" i="1"/>
  <c r="BM385" i="1"/>
  <c r="BJ283" i="1"/>
  <c r="BJ326" i="1"/>
  <c r="BJ230" i="1"/>
  <c r="BJ102" i="1"/>
  <c r="BM33" i="1"/>
  <c r="BM333" i="1"/>
  <c r="BM173" i="1"/>
  <c r="BJ224" i="1"/>
  <c r="BJ217" i="1"/>
  <c r="BJ129" i="1"/>
  <c r="BJ112" i="1"/>
  <c r="BJ290" i="1"/>
  <c r="BJ405" i="1"/>
  <c r="BJ378" i="1"/>
  <c r="BJ362" i="1"/>
  <c r="BJ346" i="1"/>
  <c r="BJ90" i="1"/>
  <c r="BM107" i="1"/>
  <c r="BM206" i="1"/>
  <c r="BM203" i="1"/>
  <c r="BJ325" i="1"/>
  <c r="BJ305" i="1"/>
  <c r="BJ223" i="1"/>
  <c r="BM112" i="1"/>
  <c r="BM150" i="1"/>
  <c r="BM122" i="1"/>
  <c r="BM382" i="1"/>
  <c r="BM90" i="1"/>
  <c r="BM254" i="1"/>
  <c r="BM79" i="1"/>
  <c r="BM339" i="1"/>
  <c r="BM228" i="1"/>
  <c r="BM28" i="1"/>
  <c r="BM356" i="1"/>
  <c r="BM330" i="1"/>
  <c r="BM224" i="1"/>
  <c r="BM52" i="1"/>
  <c r="BJ233" i="1"/>
  <c r="BM365" i="1"/>
  <c r="BM21" i="1"/>
  <c r="BJ208" i="1"/>
  <c r="BJ172" i="1"/>
  <c r="BJ192" i="1"/>
  <c r="BJ381" i="1"/>
  <c r="BJ81" i="1"/>
  <c r="BJ207" i="1"/>
  <c r="BJ178" i="1"/>
  <c r="BJ146" i="1"/>
  <c r="BJ66" i="1"/>
  <c r="BM59" i="1"/>
  <c r="BM411" i="1"/>
  <c r="BM276" i="1"/>
  <c r="BM108" i="1"/>
  <c r="BM16" i="1"/>
  <c r="BM158" i="1"/>
  <c r="BM386" i="1"/>
  <c r="BM370" i="1"/>
  <c r="BM128" i="1"/>
  <c r="BM44" i="1"/>
  <c r="BJ40" i="1"/>
  <c r="BJ272" i="1"/>
  <c r="BJ132" i="1"/>
  <c r="BJ52" i="1"/>
  <c r="BJ36" i="1"/>
  <c r="BJ417" i="1"/>
  <c r="BJ353" i="1"/>
  <c r="BJ263" i="1"/>
  <c r="BJ215" i="1"/>
  <c r="BJ135" i="1"/>
  <c r="BJ234" i="1"/>
  <c r="BJ74" i="1"/>
  <c r="BJ10" i="1"/>
  <c r="BM149" i="1"/>
  <c r="BM161" i="1"/>
  <c r="BJ118" i="1"/>
  <c r="BM230" i="1"/>
  <c r="BM324" i="1"/>
  <c r="BM160" i="1"/>
  <c r="BJ329" i="1"/>
  <c r="BJ220" i="1"/>
  <c r="BJ48" i="1"/>
  <c r="BJ368" i="1"/>
  <c r="BJ369" i="1"/>
  <c r="BJ285" i="1"/>
  <c r="BJ261" i="1"/>
  <c r="BJ93" i="1"/>
  <c r="BJ29" i="1"/>
  <c r="BJ5" i="1"/>
  <c r="BJ319" i="1"/>
  <c r="BJ323" i="1"/>
  <c r="BJ46" i="1"/>
  <c r="BM191" i="1"/>
  <c r="BM391" i="1"/>
  <c r="BM87" i="1"/>
  <c r="BM408" i="1"/>
  <c r="BM17" i="1"/>
  <c r="BJ235" i="1"/>
  <c r="BM371" i="1"/>
  <c r="BM164" i="1"/>
  <c r="BJ421" i="1"/>
  <c r="BM116" i="1"/>
  <c r="BM381" i="1"/>
  <c r="BM225" i="1"/>
  <c r="BJ160" i="1"/>
  <c r="BJ177" i="1"/>
  <c r="BJ255" i="1"/>
  <c r="BJ159" i="1"/>
  <c r="BJ15" i="1"/>
  <c r="BJ354" i="1"/>
  <c r="BJ396" i="1"/>
  <c r="BJ44" i="1"/>
  <c r="BM222" i="1"/>
  <c r="BM156" i="1"/>
  <c r="BM263" i="1"/>
  <c r="BM335" i="1"/>
  <c r="BM182" i="1"/>
  <c r="BM154" i="1"/>
  <c r="BM46" i="1"/>
  <c r="BM239" i="1"/>
  <c r="BM377" i="1"/>
  <c r="BM313" i="1"/>
  <c r="BJ360" i="1"/>
  <c r="BJ275" i="1"/>
  <c r="BJ19" i="1"/>
  <c r="BJ302" i="1"/>
  <c r="BM251" i="1"/>
  <c r="BJ376" i="1"/>
  <c r="BM394" i="1"/>
  <c r="BJ425" i="1"/>
  <c r="BJ101" i="1"/>
  <c r="BJ239" i="1"/>
  <c r="BJ322" i="1"/>
  <c r="BJ34" i="1"/>
  <c r="BM260" i="1"/>
  <c r="BM404" i="1"/>
  <c r="BM111" i="1"/>
  <c r="BM280" i="1"/>
  <c r="BM192" i="1"/>
  <c r="BM20" i="1"/>
  <c r="BM373" i="1"/>
  <c r="BJ180" i="1"/>
  <c r="BJ77" i="1"/>
  <c r="BJ42" i="1"/>
  <c r="BM88" i="1"/>
  <c r="BM159" i="1"/>
  <c r="BM243" i="1"/>
  <c r="BM366" i="1"/>
  <c r="BJ411" i="1"/>
  <c r="BJ299" i="1"/>
  <c r="BM140" i="1"/>
  <c r="BM219" i="1"/>
  <c r="BM91" i="1"/>
  <c r="BM252" i="1"/>
  <c r="BM132" i="1"/>
  <c r="BM8" i="1"/>
  <c r="BM235" i="1"/>
  <c r="BM175" i="1"/>
  <c r="BM35" i="1"/>
  <c r="BM261" i="1"/>
  <c r="BM117" i="1"/>
  <c r="BM3" i="1"/>
  <c r="BM412" i="1"/>
  <c r="BM259" i="1"/>
  <c r="BM135" i="1"/>
  <c r="BM174" i="1"/>
  <c r="BM102" i="1"/>
  <c r="BM70" i="1"/>
  <c r="BM38" i="1"/>
  <c r="BM422" i="1"/>
  <c r="BM374" i="1"/>
  <c r="BM326" i="1"/>
  <c r="BM298" i="1"/>
  <c r="BM195" i="1"/>
  <c r="BM425" i="1"/>
  <c r="BM281" i="1"/>
  <c r="BJ339" i="1"/>
  <c r="BJ115" i="1"/>
  <c r="BJ67" i="1"/>
  <c r="BJ222" i="1"/>
  <c r="BJ142" i="1"/>
  <c r="BJ126" i="1"/>
  <c r="BM262" i="1"/>
  <c r="BM214" i="1"/>
  <c r="BM168" i="1"/>
  <c r="BM131" i="1"/>
  <c r="BM359" i="1"/>
  <c r="BM396" i="1"/>
  <c r="BM332" i="1"/>
  <c r="BM271" i="1"/>
  <c r="BM211" i="1"/>
  <c r="BM414" i="1"/>
  <c r="BM218" i="1"/>
  <c r="BM247" i="1"/>
  <c r="BM207" i="1"/>
  <c r="BJ89" i="1"/>
  <c r="BM233" i="1"/>
  <c r="BJ267" i="1"/>
  <c r="BJ11" i="1"/>
  <c r="BJ422" i="1"/>
  <c r="BJ54" i="1"/>
  <c r="BJ22" i="1"/>
  <c r="BM403" i="1"/>
  <c r="BM120" i="1"/>
  <c r="BM190" i="1"/>
  <c r="BM134" i="1"/>
  <c r="BM362" i="1"/>
  <c r="BM209" i="1"/>
  <c r="BM292" i="1"/>
  <c r="BM136" i="1"/>
  <c r="BM328" i="1"/>
  <c r="BJ380" i="1"/>
  <c r="BJ108" i="1"/>
  <c r="BJ64" i="1"/>
  <c r="BJ32" i="1"/>
  <c r="BJ344" i="1"/>
  <c r="BJ404" i="1"/>
  <c r="BJ264" i="1"/>
  <c r="BJ96" i="1"/>
  <c r="BJ60" i="1"/>
  <c r="BJ401" i="1"/>
  <c r="BJ337" i="1"/>
  <c r="BJ293" i="1"/>
  <c r="BJ273" i="1"/>
  <c r="BJ253" i="1"/>
  <c r="BJ37" i="1"/>
  <c r="BJ17" i="1"/>
  <c r="BJ399" i="1"/>
  <c r="BJ383" i="1"/>
  <c r="BJ271" i="1"/>
  <c r="BJ274" i="1"/>
  <c r="BJ242" i="1"/>
  <c r="BJ18" i="1"/>
  <c r="BM121" i="1"/>
  <c r="BM246" i="1"/>
  <c r="BM264" i="1"/>
  <c r="BM307" i="1"/>
  <c r="BM11" i="1"/>
  <c r="BM379" i="1"/>
  <c r="BM331" i="1"/>
  <c r="BM240" i="1"/>
  <c r="BM152" i="1"/>
  <c r="BM80" i="1"/>
  <c r="BM60" i="1"/>
  <c r="BM376" i="1"/>
  <c r="BM340" i="1"/>
  <c r="BM6" i="1"/>
  <c r="BM402" i="1"/>
  <c r="BM256" i="1"/>
  <c r="BM172" i="1"/>
  <c r="BM372" i="1"/>
  <c r="BJ313" i="1"/>
  <c r="BJ185" i="1"/>
  <c r="BM105" i="1"/>
  <c r="BJ73" i="1"/>
  <c r="BM41" i="1"/>
  <c r="BM421" i="1"/>
  <c r="BM357" i="1"/>
  <c r="BM341" i="1"/>
  <c r="BM273" i="1"/>
  <c r="BM63" i="1"/>
  <c r="BJ348" i="1"/>
  <c r="BJ200" i="1"/>
  <c r="BJ136" i="1"/>
  <c r="BJ72" i="1"/>
  <c r="BJ20" i="1"/>
  <c r="BJ8" i="1"/>
  <c r="BJ212" i="1"/>
  <c r="BJ196" i="1"/>
  <c r="BJ184" i="1"/>
  <c r="BJ120" i="1"/>
  <c r="BJ84" i="1"/>
  <c r="BJ24" i="1"/>
  <c r="BJ4" i="1"/>
  <c r="BJ321" i="1"/>
  <c r="BJ309" i="1"/>
  <c r="BJ117" i="1"/>
  <c r="BJ33" i="1"/>
  <c r="BJ21" i="1"/>
  <c r="BJ407" i="1"/>
  <c r="BJ343" i="1"/>
  <c r="BJ231" i="1"/>
  <c r="BJ87" i="1"/>
  <c r="BJ39" i="1"/>
  <c r="BM286" i="1"/>
  <c r="BM15" i="1"/>
  <c r="BM24" i="1"/>
  <c r="BM103" i="1"/>
  <c r="BM39" i="1"/>
  <c r="BM423" i="1"/>
  <c r="BM375" i="1"/>
  <c r="BM327" i="1"/>
  <c r="BM277" i="1"/>
  <c r="BM364" i="1"/>
  <c r="BM303" i="1"/>
  <c r="BM151" i="1"/>
  <c r="BM114" i="1"/>
  <c r="BM267" i="1"/>
  <c r="BM227" i="1"/>
  <c r="BJ25" i="1"/>
  <c r="BM417" i="1"/>
  <c r="BM265" i="1"/>
  <c r="BJ347" i="1"/>
  <c r="BJ331" i="1"/>
  <c r="BJ251" i="1"/>
  <c r="BJ219" i="1"/>
  <c r="BJ406" i="1"/>
  <c r="BJ374" i="1"/>
  <c r="BJ278" i="1"/>
  <c r="BJ246" i="1"/>
  <c r="BJ70" i="1"/>
  <c r="BJ6" i="1"/>
  <c r="BM310" i="1"/>
  <c r="BM387" i="1"/>
  <c r="BM248" i="1"/>
  <c r="BM68" i="1"/>
  <c r="BM392" i="1"/>
  <c r="BM198" i="1"/>
  <c r="BM10" i="1"/>
  <c r="BM244" i="1"/>
  <c r="BM360" i="1"/>
  <c r="BJ201" i="1"/>
  <c r="BM349" i="1"/>
  <c r="BM106" i="1"/>
  <c r="BJ188" i="1"/>
  <c r="BJ124" i="1"/>
  <c r="BJ76" i="1"/>
  <c r="BJ12" i="1"/>
  <c r="BJ204" i="1"/>
  <c r="BJ176" i="1"/>
  <c r="BJ140" i="1"/>
  <c r="BJ80" i="1"/>
  <c r="BJ16" i="1"/>
  <c r="BJ413" i="1"/>
  <c r="BJ197" i="1"/>
  <c r="BJ133" i="1"/>
  <c r="BJ415" i="1"/>
  <c r="BJ367" i="1"/>
  <c r="BJ111" i="1"/>
  <c r="BJ258" i="1"/>
  <c r="BJ82" i="1"/>
  <c r="BJ412" i="1"/>
  <c r="BJ364" i="1"/>
  <c r="BJ170" i="1"/>
  <c r="BM40" i="1"/>
  <c r="BM43" i="1"/>
  <c r="BM348" i="1"/>
  <c r="BM163" i="1"/>
  <c r="BM110" i="1"/>
  <c r="BM78" i="1"/>
  <c r="BM14" i="1"/>
  <c r="BM424" i="1"/>
  <c r="BM299" i="1"/>
  <c r="BM215" i="1"/>
  <c r="BJ211" i="1"/>
  <c r="BJ350" i="1"/>
  <c r="BM236" i="1"/>
  <c r="BM23" i="1"/>
  <c r="BM186" i="1"/>
  <c r="BM57" i="1"/>
  <c r="BM297" i="1"/>
  <c r="BM284" i="1"/>
  <c r="BM180" i="1"/>
  <c r="BM12" i="1"/>
  <c r="BJ169" i="1"/>
  <c r="BJ308" i="1"/>
  <c r="BJ317" i="1"/>
  <c r="BJ127" i="1"/>
  <c r="BJ95" i="1"/>
  <c r="BJ306" i="1"/>
  <c r="BM296" i="1"/>
  <c r="BM347" i="1"/>
  <c r="BM315" i="1"/>
  <c r="BM176" i="1"/>
  <c r="BM418" i="1"/>
  <c r="BM354" i="1"/>
  <c r="BM26" i="1"/>
  <c r="BM344" i="1"/>
  <c r="BM305" i="1"/>
  <c r="BJ148" i="1"/>
  <c r="BJ68" i="1"/>
  <c r="BJ397" i="1"/>
  <c r="BJ365" i="1"/>
  <c r="BJ109" i="1"/>
  <c r="BJ85" i="1"/>
  <c r="BJ279" i="1"/>
  <c r="BM187" i="1"/>
  <c r="BJ310" i="1"/>
  <c r="BM419" i="1"/>
  <c r="BM355" i="1"/>
  <c r="BM288" i="1"/>
  <c r="BM278" i="1"/>
  <c r="BM229" i="1"/>
  <c r="BM210" i="1"/>
  <c r="BM352" i="1"/>
  <c r="BM113" i="1"/>
  <c r="BM77" i="1"/>
  <c r="BM13" i="1"/>
  <c r="BJ419" i="1"/>
  <c r="BJ371" i="1"/>
  <c r="BJ355" i="1"/>
  <c r="BJ179" i="1"/>
  <c r="BJ163" i="1"/>
  <c r="BJ334" i="1"/>
  <c r="BJ318" i="1"/>
  <c r="BJ174" i="1"/>
  <c r="BJ94" i="1"/>
  <c r="BJ30" i="1"/>
  <c r="BM71" i="1"/>
  <c r="BM343" i="1"/>
  <c r="BM245" i="1"/>
  <c r="BM167" i="1"/>
  <c r="BM66" i="1"/>
  <c r="BM336" i="1"/>
  <c r="BM183" i="1"/>
  <c r="BJ395" i="1"/>
  <c r="BJ171" i="1"/>
  <c r="BJ139" i="1"/>
  <c r="BJ123" i="1"/>
  <c r="BJ390" i="1"/>
  <c r="BJ294" i="1"/>
  <c r="BJ262" i="1"/>
  <c r="BJ182" i="1"/>
  <c r="BM275" i="1"/>
  <c r="BM312" i="1"/>
  <c r="BM272" i="1"/>
  <c r="BM96" i="1"/>
  <c r="BM400" i="1"/>
  <c r="BM97" i="1"/>
  <c r="BM73" i="1"/>
  <c r="BM397" i="1"/>
  <c r="BJ300" i="1"/>
  <c r="BJ268" i="1"/>
  <c r="BJ240" i="1"/>
  <c r="BJ156" i="1"/>
  <c r="BJ252" i="1"/>
  <c r="BJ357" i="1"/>
  <c r="BJ165" i="1"/>
  <c r="BJ125" i="1"/>
  <c r="BJ175" i="1"/>
  <c r="BJ63" i="1"/>
  <c r="BJ402" i="1"/>
  <c r="BJ370" i="1"/>
  <c r="BM101" i="1"/>
  <c r="BM285" i="1"/>
  <c r="BM253" i="1"/>
  <c r="BM130" i="1"/>
  <c r="BM322" i="1"/>
  <c r="BM232" i="1"/>
  <c r="BM144" i="1"/>
  <c r="BM104" i="1"/>
  <c r="BM64" i="1"/>
  <c r="BJ409" i="1"/>
  <c r="BJ377" i="1"/>
  <c r="BJ281" i="1"/>
  <c r="BJ249" i="1"/>
  <c r="BJ9" i="1"/>
  <c r="BM405" i="1"/>
  <c r="BM325" i="1"/>
  <c r="BM205" i="1"/>
  <c r="BJ320" i="1"/>
  <c r="BJ304" i="1"/>
  <c r="BJ216" i="1"/>
  <c r="BJ88" i="1"/>
  <c r="BJ324" i="1"/>
  <c r="BJ385" i="1"/>
  <c r="BJ373" i="1"/>
  <c r="BJ341" i="1"/>
  <c r="BJ333" i="1"/>
  <c r="BJ301" i="1"/>
  <c r="BJ289" i="1"/>
  <c r="BJ277" i="1"/>
  <c r="BJ269" i="1"/>
  <c r="BJ257" i="1"/>
  <c r="BJ245" i="1"/>
  <c r="BJ237" i="1"/>
  <c r="BJ65" i="1"/>
  <c r="BJ53" i="1"/>
  <c r="BJ45" i="1"/>
  <c r="BJ13" i="1"/>
  <c r="BJ423" i="1"/>
  <c r="BJ359" i="1"/>
  <c r="BJ183" i="1"/>
  <c r="BJ167" i="1"/>
  <c r="BJ103" i="1"/>
  <c r="BJ71" i="1"/>
  <c r="BJ7" i="1"/>
  <c r="BJ330" i="1"/>
  <c r="BJ314" i="1"/>
  <c r="BJ218" i="1"/>
  <c r="BJ154" i="1"/>
  <c r="BJ122" i="1"/>
  <c r="BJ106" i="1"/>
  <c r="BJ58" i="1"/>
  <c r="BJ26" i="1"/>
  <c r="BM308" i="1"/>
  <c r="BM200" i="1"/>
  <c r="BM213" i="1"/>
  <c r="BM142" i="1"/>
  <c r="BM98" i="1"/>
  <c r="BM334" i="1"/>
  <c r="BM250" i="1"/>
  <c r="BM311" i="1"/>
  <c r="BM147" i="1"/>
  <c r="BM369" i="1"/>
  <c r="BJ392" i="1"/>
  <c r="BJ408" i="1"/>
  <c r="BJ59" i="1"/>
  <c r="BJ342" i="1"/>
  <c r="BJ166" i="1"/>
  <c r="BM75" i="1"/>
  <c r="BM208" i="1"/>
  <c r="BM48" i="1"/>
  <c r="BM170" i="1"/>
  <c r="BM378" i="1"/>
  <c r="BM145" i="1"/>
  <c r="BM76" i="1"/>
  <c r="BM32" i="1"/>
  <c r="BJ105" i="1"/>
  <c r="BM9" i="1"/>
  <c r="BM257" i="1"/>
  <c r="BJ316" i="1"/>
  <c r="BJ328" i="1"/>
  <c r="BJ332" i="1"/>
  <c r="BJ389" i="1"/>
  <c r="BJ113" i="1"/>
  <c r="BJ69" i="1"/>
  <c r="BJ191" i="1"/>
  <c r="BJ143" i="1"/>
  <c r="BJ79" i="1"/>
  <c r="BJ47" i="1"/>
  <c r="BJ418" i="1"/>
  <c r="BJ386" i="1"/>
  <c r="BJ338" i="1"/>
  <c r="BJ3" i="1"/>
  <c r="CO171" i="1" l="1"/>
  <c r="CP171" i="1" s="1"/>
  <c r="CO47" i="1"/>
  <c r="CP47" i="1" s="1"/>
  <c r="CO299" i="1"/>
  <c r="CP299" i="1" s="1"/>
  <c r="CO411" i="1"/>
  <c r="CP411" i="1" s="1"/>
  <c r="CO195" i="1"/>
  <c r="CP195" i="1" s="1"/>
  <c r="CO82" i="1"/>
  <c r="CP82" i="1" s="1"/>
  <c r="CO29" i="1"/>
  <c r="CP29" i="1" s="1"/>
  <c r="CO197" i="1"/>
  <c r="CP197" i="1" s="1"/>
  <c r="CO16" i="1"/>
  <c r="CP16" i="1" s="1"/>
  <c r="CO140" i="1"/>
  <c r="CP140" i="1" s="1"/>
  <c r="CO12" i="1"/>
  <c r="CP12" i="1" s="1"/>
  <c r="CO160" i="1"/>
  <c r="CP160" i="1" s="1"/>
  <c r="CO201" i="1"/>
  <c r="CP201" i="1" s="1"/>
  <c r="CO198" i="1"/>
  <c r="CP198" i="1" s="1"/>
  <c r="CO7" i="1"/>
  <c r="CP7" i="1" s="1"/>
  <c r="CO13" i="1"/>
  <c r="CP13" i="1" s="1"/>
  <c r="CO149" i="1"/>
  <c r="CP149" i="1" s="1"/>
  <c r="CO173" i="1"/>
  <c r="CP173" i="1" s="1"/>
  <c r="CO205" i="1"/>
  <c r="CP205" i="1" s="1"/>
  <c r="CO104" i="1"/>
  <c r="CP104" i="1" s="1"/>
  <c r="CO232" i="1"/>
  <c r="CP232" i="1" s="1"/>
  <c r="CO272" i="1"/>
  <c r="CP272" i="1" s="1"/>
  <c r="CO56" i="1"/>
  <c r="CP56" i="1" s="1"/>
  <c r="CO116" i="1"/>
  <c r="CP116" i="1" s="1"/>
  <c r="CO248" i="1"/>
  <c r="CP248" i="1" s="1"/>
  <c r="CO276" i="1"/>
  <c r="CP276" i="1" s="1"/>
  <c r="CO372" i="1"/>
  <c r="CP372" i="1" s="1"/>
  <c r="CO296" i="1"/>
  <c r="CP296" i="1" s="1"/>
  <c r="CO153" i="1"/>
  <c r="CP153" i="1" s="1"/>
  <c r="CO242" i="1"/>
  <c r="CP242" i="1" s="1"/>
  <c r="CO354" i="1"/>
  <c r="CP354" i="1" s="1"/>
  <c r="CO5" i="1"/>
  <c r="CP5" i="1" s="1"/>
  <c r="CO177" i="1"/>
  <c r="CP177" i="1" s="1"/>
  <c r="CO389" i="1"/>
  <c r="CP389" i="1" s="1"/>
  <c r="CO44" i="1"/>
  <c r="CP44" i="1" s="1"/>
  <c r="CO176" i="1"/>
  <c r="CP176" i="1" s="1"/>
  <c r="CO124" i="1"/>
  <c r="CP124" i="1" s="1"/>
  <c r="CO396" i="1"/>
  <c r="CP396" i="1" s="1"/>
  <c r="CO86" i="1"/>
  <c r="CP86" i="1" s="1"/>
  <c r="CO214" i="1"/>
  <c r="CP214" i="1" s="1"/>
  <c r="CO122" i="1"/>
  <c r="CP122" i="1" s="1"/>
  <c r="CO129" i="1"/>
  <c r="CP129" i="1" s="1"/>
  <c r="CO161" i="1"/>
  <c r="CP161" i="1" s="1"/>
  <c r="CO193" i="1"/>
  <c r="CP193" i="1" s="1"/>
  <c r="CO213" i="1"/>
  <c r="CP213" i="1" s="1"/>
  <c r="CO164" i="1"/>
  <c r="CP164" i="1" s="1"/>
  <c r="CO244" i="1"/>
  <c r="CP244" i="1" s="1"/>
  <c r="CO288" i="1"/>
  <c r="CP288" i="1" s="1"/>
  <c r="CO100" i="1"/>
  <c r="CP100" i="1" s="1"/>
  <c r="CO216" i="1"/>
  <c r="CP216" i="1" s="1"/>
  <c r="CO260" i="1"/>
  <c r="CP260" i="1" s="1"/>
  <c r="CO292" i="1"/>
  <c r="CP292" i="1" s="1"/>
  <c r="CO388" i="1"/>
  <c r="CP388" i="1" s="1"/>
  <c r="CO9" i="1"/>
  <c r="CP9" i="1" s="1"/>
  <c r="CO217" i="1"/>
  <c r="CP217" i="1" s="1"/>
  <c r="CO274" i="1"/>
  <c r="CP274" i="1" s="1"/>
  <c r="CO61" i="1"/>
  <c r="CP61" i="1" s="1"/>
  <c r="CO125" i="1"/>
  <c r="CP125" i="1" s="1"/>
  <c r="CO101" i="1"/>
  <c r="CP101" i="1" s="1"/>
  <c r="CO165" i="1"/>
  <c r="CP165" i="1" s="1"/>
  <c r="CO229" i="1"/>
  <c r="CP229" i="1" s="1"/>
  <c r="CO273" i="1"/>
  <c r="CP273" i="1" s="1"/>
  <c r="CO357" i="1"/>
  <c r="CP357" i="1" s="1"/>
  <c r="CO252" i="1"/>
  <c r="CP252" i="1" s="1"/>
  <c r="CO264" i="1"/>
  <c r="CP264" i="1" s="1"/>
  <c r="CO344" i="1"/>
  <c r="CP344" i="1" s="1"/>
  <c r="CO240" i="1"/>
  <c r="CP240" i="1" s="1"/>
  <c r="CO300" i="1"/>
  <c r="CP300" i="1" s="1"/>
  <c r="CO230" i="1"/>
  <c r="CP230" i="1" s="1"/>
  <c r="CO358" i="1"/>
  <c r="CP358" i="1" s="1"/>
  <c r="CO62" i="1"/>
  <c r="CP62" i="1" s="1"/>
  <c r="CO110" i="1"/>
  <c r="CP110" i="1" s="1"/>
  <c r="CO334" i="1"/>
  <c r="CP334" i="1" s="1"/>
  <c r="CO382" i="1"/>
  <c r="CP382" i="1" s="1"/>
  <c r="CO414" i="1"/>
  <c r="CP414" i="1" s="1"/>
  <c r="CO57" i="1"/>
  <c r="CP57" i="1" s="1"/>
  <c r="CO132" i="1"/>
  <c r="CP132" i="1" s="1"/>
  <c r="CO31" i="1"/>
  <c r="CP31" i="1" s="1"/>
  <c r="CO189" i="1"/>
  <c r="CP189" i="1" s="1"/>
  <c r="CO60" i="1"/>
  <c r="CP60" i="1" s="1"/>
  <c r="CO380" i="1"/>
  <c r="CP380" i="1" s="1"/>
  <c r="CO22" i="1"/>
  <c r="CP22" i="1" s="1"/>
  <c r="CO376" i="1"/>
  <c r="CP376" i="1" s="1"/>
  <c r="CO270" i="1"/>
  <c r="CP270" i="1" s="1"/>
  <c r="CO194" i="1"/>
  <c r="CP194" i="1" s="1"/>
  <c r="CO69" i="1"/>
  <c r="CP69" i="1" s="1"/>
  <c r="CO221" i="1"/>
  <c r="CP221" i="1" s="1"/>
  <c r="CO261" i="1"/>
  <c r="CP261" i="1" s="1"/>
  <c r="CO369" i="1"/>
  <c r="CP369" i="1" s="1"/>
  <c r="CO236" i="1"/>
  <c r="CP236" i="1" s="1"/>
  <c r="CO420" i="1"/>
  <c r="CP420" i="1" s="1"/>
  <c r="CO256" i="1"/>
  <c r="CP256" i="1" s="1"/>
  <c r="CO352" i="1"/>
  <c r="CP352" i="1" s="1"/>
  <c r="CO137" i="1"/>
  <c r="CP137" i="1" s="1"/>
  <c r="CO393" i="1"/>
  <c r="CP393" i="1" s="1"/>
  <c r="CO342" i="1"/>
  <c r="CP342" i="1" s="1"/>
  <c r="CO408" i="1"/>
  <c r="CP408" i="1" s="1"/>
  <c r="CO25" i="1"/>
  <c r="CP25" i="1" s="1"/>
  <c r="CO74" i="1"/>
  <c r="CP74" i="1" s="1"/>
  <c r="CO138" i="1"/>
  <c r="CP138" i="1" s="1"/>
  <c r="CO21" i="1"/>
  <c r="CP21" i="1" s="1"/>
  <c r="CO181" i="1"/>
  <c r="CP181" i="1" s="1"/>
  <c r="CO237" i="1"/>
  <c r="CP237" i="1" s="1"/>
  <c r="CO257" i="1"/>
  <c r="CP257" i="1" s="1"/>
  <c r="CO277" i="1"/>
  <c r="CP277" i="1" s="1"/>
  <c r="CO341" i="1"/>
  <c r="CP341" i="1" s="1"/>
  <c r="CO373" i="1"/>
  <c r="CP373" i="1" s="1"/>
  <c r="CO405" i="1"/>
  <c r="CP405" i="1" s="1"/>
  <c r="CO36" i="1"/>
  <c r="CP36" i="1" s="1"/>
  <c r="CO84" i="1"/>
  <c r="CP84" i="1" s="1"/>
  <c r="CO384" i="1"/>
  <c r="CP384" i="1" s="1"/>
  <c r="CO228" i="1"/>
  <c r="CP228" i="1" s="1"/>
  <c r="CO320" i="1"/>
  <c r="CP320" i="1" s="1"/>
  <c r="CO121" i="1"/>
  <c r="CP121" i="1" s="1"/>
  <c r="CO281" i="1"/>
  <c r="CP281" i="1" s="1"/>
  <c r="CO377" i="1"/>
  <c r="CP377" i="1" s="1"/>
  <c r="CO18" i="1"/>
  <c r="CP18" i="1" s="1"/>
  <c r="CO66" i="1"/>
  <c r="CP66" i="1" s="1"/>
  <c r="CO322" i="1"/>
  <c r="CP322" i="1" s="1"/>
  <c r="CO37" i="1"/>
  <c r="CP37" i="1" s="1"/>
  <c r="CO317" i="1"/>
  <c r="CP317" i="1" s="1"/>
  <c r="CO96" i="1"/>
  <c r="CP96" i="1" s="1"/>
  <c r="CO32" i="1"/>
  <c r="CP32" i="1" s="1"/>
  <c r="CO425" i="1"/>
  <c r="CP425" i="1" s="1"/>
  <c r="CO262" i="1"/>
  <c r="CP262" i="1" s="1"/>
  <c r="CO94" i="1"/>
  <c r="CP94" i="1" s="1"/>
  <c r="CO174" i="1"/>
  <c r="CP174" i="1" s="1"/>
  <c r="CO206" i="1"/>
  <c r="CP206" i="1" s="1"/>
  <c r="CO258" i="1"/>
  <c r="CP258" i="1" s="1"/>
  <c r="CO133" i="1"/>
  <c r="CP133" i="1" s="1"/>
  <c r="CO332" i="1"/>
  <c r="CP332" i="1" s="1"/>
  <c r="CO105" i="1"/>
  <c r="CP105" i="1" s="1"/>
  <c r="CO310" i="1"/>
  <c r="CP310" i="1" s="1"/>
  <c r="CO33" i="1"/>
  <c r="CP33" i="1" s="1"/>
  <c r="CO365" i="1"/>
  <c r="CP365" i="1" s="1"/>
  <c r="CO120" i="1"/>
  <c r="CP120" i="1" s="1"/>
  <c r="CO20" i="1"/>
  <c r="CP20" i="1" s="1"/>
  <c r="CO185" i="1"/>
  <c r="CP185" i="1" s="1"/>
  <c r="CO402" i="1"/>
  <c r="CP402" i="1" s="1"/>
  <c r="CO17" i="1"/>
  <c r="CP17" i="1" s="1"/>
  <c r="CO128" i="1"/>
  <c r="CP128" i="1" s="1"/>
  <c r="CO297" i="1"/>
  <c r="CP297" i="1" s="1"/>
  <c r="CO294" i="1"/>
  <c r="CP294" i="1" s="1"/>
  <c r="CO238" i="1"/>
  <c r="CP238" i="1" s="1"/>
  <c r="CO253" i="1"/>
  <c r="CP253" i="1" s="1"/>
  <c r="CO337" i="1"/>
  <c r="CP337" i="1" s="1"/>
  <c r="CO401" i="1"/>
  <c r="CP401" i="1" s="1"/>
  <c r="CO156" i="1"/>
  <c r="CP156" i="1" s="1"/>
  <c r="CO404" i="1"/>
  <c r="CP404" i="1" s="1"/>
  <c r="CO108" i="1"/>
  <c r="CP108" i="1" s="1"/>
  <c r="CO268" i="1"/>
  <c r="CP268" i="1" s="1"/>
  <c r="CO150" i="1"/>
  <c r="CP150" i="1" s="1"/>
  <c r="CO326" i="1"/>
  <c r="CP326" i="1" s="1"/>
  <c r="CO14" i="1"/>
  <c r="CP14" i="1" s="1"/>
  <c r="CO78" i="1"/>
  <c r="CP78" i="1" s="1"/>
  <c r="CO318" i="1"/>
  <c r="CP318" i="1" s="1"/>
  <c r="CO366" i="1"/>
  <c r="CP366" i="1" s="1"/>
  <c r="CO398" i="1"/>
  <c r="CP398" i="1" s="1"/>
  <c r="CO15" i="1"/>
  <c r="CP15" i="1" s="1"/>
  <c r="CO58" i="1"/>
  <c r="CP58" i="1" s="1"/>
  <c r="CO184" i="1"/>
  <c r="CP184" i="1" s="1"/>
  <c r="CO28" i="1"/>
  <c r="CP28" i="1" s="1"/>
  <c r="CO64" i="1"/>
  <c r="CP64" i="1" s="1"/>
  <c r="CO416" i="1"/>
  <c r="CP416" i="1" s="1"/>
  <c r="CO158" i="1"/>
  <c r="CP158" i="1" s="1"/>
  <c r="CO130" i="1"/>
  <c r="CP130" i="1" s="1"/>
  <c r="CO290" i="1"/>
  <c r="CP290" i="1" s="1"/>
  <c r="CO49" i="1"/>
  <c r="CP49" i="1" s="1"/>
  <c r="CO157" i="1"/>
  <c r="CP157" i="1" s="1"/>
  <c r="CO241" i="1"/>
  <c r="CP241" i="1" s="1"/>
  <c r="CO349" i="1"/>
  <c r="CP349" i="1" s="1"/>
  <c r="CO112" i="1"/>
  <c r="CP112" i="1" s="1"/>
  <c r="CO280" i="1"/>
  <c r="CP280" i="1" s="1"/>
  <c r="CO92" i="1"/>
  <c r="CP92" i="1" s="1"/>
  <c r="CO284" i="1"/>
  <c r="CP284" i="1" s="1"/>
  <c r="CO41" i="1"/>
  <c r="CP41" i="1" s="1"/>
  <c r="CO265" i="1"/>
  <c r="CP265" i="1" s="1"/>
  <c r="CO38" i="1"/>
  <c r="CP38" i="1" s="1"/>
  <c r="CO392" i="1"/>
  <c r="CP392" i="1" s="1"/>
  <c r="CO10" i="1"/>
  <c r="CP10" i="1" s="1"/>
  <c r="CO90" i="1"/>
  <c r="CP90" i="1" s="1"/>
  <c r="CO39" i="1"/>
  <c r="CP39" i="1" s="1"/>
  <c r="CO117" i="1"/>
  <c r="CP117" i="1" s="1"/>
  <c r="CO225" i="1"/>
  <c r="CP225" i="1" s="1"/>
  <c r="CO245" i="1"/>
  <c r="CP245" i="1" s="1"/>
  <c r="CO269" i="1"/>
  <c r="CP269" i="1" s="1"/>
  <c r="CO333" i="1"/>
  <c r="CP333" i="1" s="1"/>
  <c r="CO353" i="1"/>
  <c r="CP353" i="1" s="1"/>
  <c r="CO385" i="1"/>
  <c r="CP385" i="1" s="1"/>
  <c r="CO417" i="1"/>
  <c r="CP417" i="1" s="1"/>
  <c r="CO52" i="1"/>
  <c r="CP52" i="1" s="1"/>
  <c r="CO324" i="1"/>
  <c r="CP324" i="1" s="1"/>
  <c r="CO136" i="1"/>
  <c r="CP136" i="1" s="1"/>
  <c r="CO304" i="1"/>
  <c r="CP304" i="1" s="1"/>
  <c r="CO400" i="1"/>
  <c r="CP400" i="1" s="1"/>
  <c r="CO249" i="1"/>
  <c r="CP249" i="1" s="1"/>
  <c r="CO345" i="1"/>
  <c r="CP345" i="1" s="1"/>
  <c r="CO409" i="1"/>
  <c r="CP409" i="1" s="1"/>
  <c r="CO34" i="1"/>
  <c r="CP34" i="1" s="1"/>
  <c r="CO306" i="1"/>
  <c r="CP306" i="1" s="1"/>
  <c r="CO293" i="1"/>
  <c r="CP293" i="1" s="1"/>
  <c r="CO421" i="1"/>
  <c r="CP421" i="1" s="1"/>
  <c r="CO308" i="1"/>
  <c r="CP308" i="1" s="1"/>
  <c r="CO169" i="1"/>
  <c r="CP169" i="1" s="1"/>
  <c r="CO102" i="1"/>
  <c r="CP102" i="1" s="1"/>
  <c r="CO30" i="1"/>
  <c r="CP30" i="1" s="1"/>
  <c r="CO142" i="1"/>
  <c r="CP142" i="1" s="1"/>
  <c r="CO190" i="1"/>
  <c r="CP190" i="1" s="1"/>
  <c r="CO286" i="1"/>
  <c r="CP286" i="1" s="1"/>
  <c r="CO162" i="1"/>
  <c r="CP162" i="1" s="1"/>
  <c r="CO113" i="1"/>
  <c r="CP113" i="1" s="1"/>
  <c r="CO413" i="1"/>
  <c r="CP413" i="1" s="1"/>
  <c r="CO188" i="1"/>
  <c r="CP188" i="1" s="1"/>
  <c r="CO6" i="1"/>
  <c r="CP6" i="1" s="1"/>
  <c r="CO406" i="1"/>
  <c r="CP406" i="1" s="1"/>
  <c r="CO85" i="1"/>
  <c r="CP85" i="1" s="1"/>
  <c r="CO68" i="1"/>
  <c r="CP68" i="1" s="1"/>
  <c r="CO412" i="1"/>
  <c r="CP412" i="1" s="1"/>
  <c r="CO40" i="1"/>
  <c r="CP40" i="1" s="1"/>
  <c r="CO370" i="1"/>
  <c r="CP370" i="1" s="1"/>
  <c r="CO209" i="1"/>
  <c r="CP209" i="1" s="1"/>
  <c r="CO356" i="1"/>
  <c r="CP356" i="1" s="1"/>
  <c r="CO182" i="1"/>
  <c r="CP182" i="1" s="1"/>
  <c r="CO89" i="1"/>
  <c r="CP89" i="1" s="1"/>
  <c r="CO111" i="1"/>
  <c r="CP111" i="1" s="1"/>
  <c r="CO159" i="1"/>
  <c r="CP159" i="1" s="1"/>
  <c r="CO367" i="1"/>
  <c r="CP367" i="1" s="1"/>
  <c r="CO91" i="1"/>
  <c r="CP91" i="1" s="1"/>
  <c r="CO187" i="1"/>
  <c r="CP187" i="1" s="1"/>
  <c r="CO379" i="1"/>
  <c r="CP379" i="1" s="1"/>
  <c r="CO234" i="1"/>
  <c r="CP234" i="1" s="1"/>
  <c r="CO266" i="1"/>
  <c r="CP266" i="1" s="1"/>
  <c r="CO215" i="1"/>
  <c r="CP215" i="1" s="1"/>
  <c r="CO327" i="1"/>
  <c r="CP327" i="1" s="1"/>
  <c r="CO203" i="1"/>
  <c r="CP203" i="1" s="1"/>
  <c r="CO35" i="1"/>
  <c r="CP35" i="1" s="1"/>
  <c r="CO83" i="1"/>
  <c r="CP83" i="1" s="1"/>
  <c r="CO147" i="1"/>
  <c r="CP147" i="1" s="1"/>
  <c r="CO243" i="1"/>
  <c r="CP243" i="1" s="1"/>
  <c r="CO387" i="1"/>
  <c r="CP387" i="1" s="1"/>
  <c r="CO59" i="1"/>
  <c r="CP59" i="1" s="1"/>
  <c r="CO87" i="1"/>
  <c r="CP87" i="1" s="1"/>
  <c r="CO279" i="1"/>
  <c r="CP279" i="1" s="1"/>
  <c r="CO235" i="1"/>
  <c r="CP235" i="1" s="1"/>
  <c r="CO259" i="1"/>
  <c r="CP259" i="1" s="1"/>
  <c r="CO27" i="1"/>
  <c r="CP27" i="1" s="1"/>
  <c r="CO346" i="1"/>
  <c r="CP346" i="1" s="1"/>
  <c r="CO378" i="1"/>
  <c r="CP378" i="1" s="1"/>
  <c r="CO410" i="1"/>
  <c r="CP410" i="1" s="1"/>
  <c r="CO119" i="1"/>
  <c r="CP119" i="1" s="1"/>
  <c r="CO295" i="1"/>
  <c r="CP295" i="1" s="1"/>
  <c r="CO375" i="1"/>
  <c r="CP375" i="1" s="1"/>
  <c r="CO127" i="1"/>
  <c r="CP127" i="1" s="1"/>
  <c r="CO207" i="1"/>
  <c r="CP207" i="1" s="1"/>
  <c r="CO383" i="1"/>
  <c r="CP383" i="1" s="1"/>
  <c r="CO11" i="1"/>
  <c r="CP11" i="1" s="1"/>
  <c r="CO283" i="1"/>
  <c r="CP283" i="1" s="1"/>
  <c r="CO131" i="1"/>
  <c r="CP131" i="1" s="1"/>
  <c r="CO371" i="1"/>
  <c r="CP371" i="1" s="1"/>
  <c r="CO71" i="1"/>
  <c r="CP71" i="1" s="1"/>
  <c r="CO50" i="1"/>
  <c r="CP50" i="1" s="1"/>
  <c r="CO226" i="1"/>
  <c r="CP226" i="1" s="1"/>
  <c r="CO386" i="1"/>
  <c r="CP386" i="1" s="1"/>
  <c r="CO285" i="1"/>
  <c r="CP285" i="1" s="1"/>
  <c r="CO325" i="1"/>
  <c r="CP325" i="1" s="1"/>
  <c r="CO80" i="1"/>
  <c r="CP80" i="1" s="1"/>
  <c r="CO328" i="1"/>
  <c r="CP328" i="1" s="1"/>
  <c r="CO76" i="1"/>
  <c r="CP76" i="1" s="1"/>
  <c r="CO316" i="1"/>
  <c r="CP316" i="1" s="1"/>
  <c r="CO329" i="1"/>
  <c r="CP329" i="1" s="1"/>
  <c r="CO118" i="1"/>
  <c r="CP118" i="1" s="1"/>
  <c r="CO246" i="1"/>
  <c r="CP246" i="1" s="1"/>
  <c r="CO106" i="1"/>
  <c r="CP106" i="1" s="1"/>
  <c r="CO186" i="1"/>
  <c r="CP186" i="1" s="1"/>
  <c r="CO53" i="1"/>
  <c r="CP53" i="1" s="1"/>
  <c r="CO141" i="1"/>
  <c r="CP141" i="1" s="1"/>
  <c r="CO301" i="1"/>
  <c r="CP301" i="1" s="1"/>
  <c r="CO321" i="1"/>
  <c r="CP321" i="1" s="1"/>
  <c r="CO196" i="1"/>
  <c r="CP196" i="1" s="1"/>
  <c r="CO336" i="1"/>
  <c r="CP336" i="1" s="1"/>
  <c r="CO88" i="1"/>
  <c r="CP88" i="1" s="1"/>
  <c r="CO168" i="1"/>
  <c r="CP168" i="1" s="1"/>
  <c r="CO73" i="1"/>
  <c r="CP73" i="1" s="1"/>
  <c r="CO114" i="1"/>
  <c r="CP114" i="1" s="1"/>
  <c r="CO178" i="1"/>
  <c r="CP178" i="1" s="1"/>
  <c r="CO145" i="1"/>
  <c r="CP145" i="1" s="1"/>
  <c r="CO224" i="1"/>
  <c r="CP224" i="1" s="1"/>
  <c r="CO172" i="1"/>
  <c r="CP172" i="1" s="1"/>
  <c r="CO340" i="1"/>
  <c r="CP340" i="1" s="1"/>
  <c r="CO424" i="1"/>
  <c r="CP424" i="1" s="1"/>
  <c r="CO361" i="1"/>
  <c r="CP361" i="1" s="1"/>
  <c r="CO390" i="1"/>
  <c r="CP390" i="1" s="1"/>
  <c r="CO222" i="1"/>
  <c r="CP222" i="1" s="1"/>
  <c r="CO350" i="1"/>
  <c r="CP350" i="1" s="1"/>
  <c r="CO360" i="1"/>
  <c r="CP360" i="1" s="1"/>
  <c r="CO374" i="1"/>
  <c r="CP374" i="1" s="1"/>
  <c r="CO42" i="1"/>
  <c r="CP42" i="1" s="1"/>
  <c r="CO97" i="1"/>
  <c r="CP97" i="1" s="1"/>
  <c r="CO397" i="1"/>
  <c r="CP397" i="1" s="1"/>
  <c r="CO24" i="1"/>
  <c r="CP24" i="1" s="1"/>
  <c r="CO180" i="1"/>
  <c r="CP180" i="1" s="1"/>
  <c r="CO134" i="1"/>
  <c r="CP134" i="1" s="1"/>
  <c r="CO126" i="1"/>
  <c r="CP126" i="1" s="1"/>
  <c r="CO143" i="1"/>
  <c r="CP143" i="1" s="1"/>
  <c r="CO255" i="1"/>
  <c r="CP255" i="1" s="1"/>
  <c r="CO155" i="1"/>
  <c r="CP155" i="1" s="1"/>
  <c r="CO363" i="1"/>
  <c r="CP363" i="1" s="1"/>
  <c r="CO250" i="1"/>
  <c r="CP250" i="1" s="1"/>
  <c r="CO282" i="1"/>
  <c r="CP282" i="1" s="1"/>
  <c r="CO135" i="1"/>
  <c r="CP135" i="1" s="1"/>
  <c r="CO263" i="1"/>
  <c r="CP263" i="1" s="1"/>
  <c r="CO391" i="1"/>
  <c r="CP391" i="1" s="1"/>
  <c r="CO271" i="1"/>
  <c r="CP271" i="1" s="1"/>
  <c r="CO107" i="1"/>
  <c r="CP107" i="1" s="1"/>
  <c r="CO51" i="1"/>
  <c r="CP51" i="1" s="1"/>
  <c r="CO99" i="1"/>
  <c r="CP99" i="1" s="1"/>
  <c r="CO227" i="1"/>
  <c r="CP227" i="1" s="1"/>
  <c r="CO291" i="1"/>
  <c r="CP291" i="1" s="1"/>
  <c r="CO415" i="1"/>
  <c r="CP415" i="1" s="1"/>
  <c r="CO331" i="1"/>
  <c r="CP331" i="1" s="1"/>
  <c r="CO183" i="1"/>
  <c r="CP183" i="1" s="1"/>
  <c r="CO407" i="1"/>
  <c r="CP407" i="1" s="1"/>
  <c r="CO303" i="1"/>
  <c r="CP303" i="1" s="1"/>
  <c r="CO307" i="1"/>
  <c r="CP307" i="1" s="1"/>
  <c r="CO191" i="1"/>
  <c r="CP191" i="1" s="1"/>
  <c r="CO314" i="1"/>
  <c r="CP314" i="1" s="1"/>
  <c r="CO362" i="1"/>
  <c r="CP362" i="1" s="1"/>
  <c r="CO394" i="1"/>
  <c r="CP394" i="1" s="1"/>
  <c r="CO55" i="1"/>
  <c r="CP55" i="1" s="1"/>
  <c r="CO247" i="1"/>
  <c r="CP247" i="1" s="1"/>
  <c r="CO311" i="1"/>
  <c r="CP311" i="1" s="1"/>
  <c r="CO95" i="1"/>
  <c r="CP95" i="1" s="1"/>
  <c r="CO175" i="1"/>
  <c r="CP175" i="1" s="1"/>
  <c r="CO239" i="1"/>
  <c r="CP239" i="1" s="1"/>
  <c r="CO399" i="1"/>
  <c r="CP399" i="1" s="1"/>
  <c r="CO75" i="1"/>
  <c r="CP75" i="1" s="1"/>
  <c r="CO315" i="1"/>
  <c r="CP315" i="1" s="1"/>
  <c r="CO19" i="1"/>
  <c r="CP19" i="1" s="1"/>
  <c r="CO355" i="1"/>
  <c r="CP355" i="1" s="1"/>
  <c r="CO419" i="1"/>
  <c r="CP419" i="1" s="1"/>
  <c r="CO343" i="1"/>
  <c r="CP343" i="1" s="1"/>
  <c r="CO63" i="1"/>
  <c r="CP63" i="1" s="1"/>
  <c r="CO403" i="1"/>
  <c r="CP403" i="1" s="1"/>
  <c r="CO98" i="1"/>
  <c r="CP98" i="1" s="1"/>
  <c r="CO338" i="1"/>
  <c r="CP338" i="1" s="1"/>
  <c r="CO418" i="1"/>
  <c r="CP418" i="1" s="1"/>
  <c r="CO93" i="1"/>
  <c r="CP93" i="1" s="1"/>
  <c r="CO305" i="1"/>
  <c r="CP305" i="1" s="1"/>
  <c r="CO312" i="1"/>
  <c r="CP312" i="1" s="1"/>
  <c r="CO368" i="1"/>
  <c r="CP368" i="1" s="1"/>
  <c r="CO48" i="1"/>
  <c r="CP48" i="1" s="1"/>
  <c r="CO220" i="1"/>
  <c r="CP220" i="1" s="1"/>
  <c r="CO70" i="1"/>
  <c r="CP70" i="1" s="1"/>
  <c r="CO166" i="1"/>
  <c r="CP166" i="1" s="1"/>
  <c r="CO278" i="1"/>
  <c r="CP278" i="1" s="1"/>
  <c r="CO26" i="1"/>
  <c r="CP26" i="1" s="1"/>
  <c r="CO154" i="1"/>
  <c r="CP154" i="1" s="1"/>
  <c r="CO45" i="1"/>
  <c r="CP45" i="1" s="1"/>
  <c r="CO65" i="1"/>
  <c r="CP65" i="1" s="1"/>
  <c r="CO289" i="1"/>
  <c r="CP289" i="1" s="1"/>
  <c r="CO309" i="1"/>
  <c r="CP309" i="1" s="1"/>
  <c r="CO148" i="1"/>
  <c r="CP148" i="1" s="1"/>
  <c r="CO212" i="1"/>
  <c r="CP212" i="1" s="1"/>
  <c r="CO72" i="1"/>
  <c r="CP72" i="1" s="1"/>
  <c r="CO152" i="1"/>
  <c r="CP152" i="1" s="1"/>
  <c r="CO200" i="1"/>
  <c r="CP200" i="1" s="1"/>
  <c r="CO313" i="1"/>
  <c r="CP313" i="1" s="1"/>
  <c r="CO146" i="1"/>
  <c r="CP146" i="1" s="1"/>
  <c r="CO210" i="1"/>
  <c r="CP210" i="1" s="1"/>
  <c r="CO81" i="1"/>
  <c r="CP81" i="1" s="1"/>
  <c r="CO381" i="1"/>
  <c r="CP381" i="1" s="1"/>
  <c r="CO192" i="1"/>
  <c r="CP192" i="1" s="1"/>
  <c r="CO144" i="1"/>
  <c r="CP144" i="1" s="1"/>
  <c r="CO208" i="1"/>
  <c r="CP208" i="1" s="1"/>
  <c r="CO233" i="1"/>
  <c r="CP233" i="1" s="1"/>
  <c r="CO54" i="1"/>
  <c r="CP54" i="1" s="1"/>
  <c r="CO422" i="1"/>
  <c r="CP422" i="1" s="1"/>
  <c r="CO43" i="1"/>
  <c r="CP43" i="1" s="1"/>
  <c r="CO46" i="1"/>
  <c r="CP46" i="1" s="1"/>
  <c r="CO302" i="1"/>
  <c r="CP302" i="1" s="1"/>
  <c r="CO204" i="1"/>
  <c r="CP204" i="1" s="1"/>
  <c r="CO170" i="1"/>
  <c r="CP170" i="1" s="1"/>
  <c r="CO23" i="1"/>
  <c r="CP23" i="1" s="1"/>
  <c r="CO77" i="1"/>
  <c r="CP77" i="1" s="1"/>
  <c r="CO109" i="1"/>
  <c r="CP109" i="1" s="1"/>
  <c r="CO4" i="1"/>
  <c r="CP4" i="1" s="1"/>
  <c r="CO364" i="1"/>
  <c r="CP364" i="1" s="1"/>
  <c r="CO8" i="1"/>
  <c r="CP8" i="1" s="1"/>
  <c r="CO348" i="1"/>
  <c r="CP348" i="1" s="1"/>
  <c r="CO254" i="1"/>
  <c r="CP254" i="1" s="1"/>
  <c r="CF5" i="1"/>
  <c r="AU3" i="1"/>
  <c r="AZ3" i="1" s="1"/>
  <c r="AT3" i="1"/>
  <c r="AY3" i="1" s="1"/>
  <c r="AX3" i="1"/>
  <c r="AF3" i="1"/>
  <c r="AE3" i="1"/>
  <c r="AD3" i="1"/>
  <c r="AC3" i="1"/>
  <c r="AB3" i="1"/>
  <c r="AA3" i="1"/>
  <c r="BP383" i="1"/>
  <c r="BQ383" i="1" s="1"/>
  <c r="BP384" i="1"/>
  <c r="BQ384" i="1" s="1"/>
  <c r="BP385" i="1"/>
  <c r="BQ385" i="1" s="1"/>
  <c r="BP386" i="1"/>
  <c r="BQ386" i="1" s="1"/>
  <c r="BP387" i="1"/>
  <c r="BQ387" i="1" s="1"/>
  <c r="BP388" i="1"/>
  <c r="BQ388" i="1" s="1"/>
  <c r="BP389" i="1"/>
  <c r="BQ389" i="1" s="1"/>
  <c r="BP390" i="1"/>
  <c r="BQ390" i="1" s="1"/>
  <c r="BP391" i="1"/>
  <c r="BQ391" i="1" s="1"/>
  <c r="BP392" i="1"/>
  <c r="BQ392" i="1" s="1"/>
  <c r="BP393" i="1"/>
  <c r="BQ393" i="1" s="1"/>
  <c r="BP394" i="1"/>
  <c r="BQ394" i="1" s="1"/>
  <c r="BP395" i="1"/>
  <c r="BQ395" i="1" s="1"/>
  <c r="BP396" i="1"/>
  <c r="BQ396" i="1" s="1"/>
  <c r="BP397" i="1"/>
  <c r="BQ397" i="1" s="1"/>
  <c r="BP398" i="1"/>
  <c r="BQ398" i="1" s="1"/>
  <c r="BP399" i="1"/>
  <c r="BQ399" i="1" s="1"/>
  <c r="BP400" i="1"/>
  <c r="BQ400" i="1" s="1"/>
  <c r="BP401" i="1"/>
  <c r="BQ401" i="1" s="1"/>
  <c r="BP402" i="1"/>
  <c r="BQ402" i="1" s="1"/>
  <c r="BP403" i="1"/>
  <c r="BQ403" i="1" s="1"/>
  <c r="BP404" i="1"/>
  <c r="BQ404" i="1" s="1"/>
  <c r="BP405" i="1"/>
  <c r="BQ405" i="1" s="1"/>
  <c r="BP406" i="1"/>
  <c r="BQ406" i="1" s="1"/>
  <c r="BP407" i="1"/>
  <c r="BQ407" i="1" s="1"/>
  <c r="BP408" i="1"/>
  <c r="BQ408" i="1" s="1"/>
  <c r="BP409" i="1"/>
  <c r="BQ409" i="1" s="1"/>
  <c r="BP410" i="1"/>
  <c r="BQ410" i="1" s="1"/>
  <c r="BP411" i="1"/>
  <c r="BQ411" i="1" s="1"/>
  <c r="BP412" i="1"/>
  <c r="BQ412" i="1" s="1"/>
  <c r="BP413" i="1"/>
  <c r="BQ413" i="1" s="1"/>
  <c r="BP414" i="1"/>
  <c r="BQ414" i="1" s="1"/>
  <c r="BP415" i="1"/>
  <c r="BQ415" i="1" s="1"/>
  <c r="BP416" i="1"/>
  <c r="BQ416" i="1" s="1"/>
  <c r="BP417" i="1"/>
  <c r="BQ417" i="1" s="1"/>
  <c r="BP418" i="1"/>
  <c r="BQ418" i="1" s="1"/>
  <c r="BP419" i="1"/>
  <c r="BQ419" i="1" s="1"/>
  <c r="BP420" i="1"/>
  <c r="BQ420" i="1" s="1"/>
  <c r="BP421" i="1"/>
  <c r="BQ421" i="1" s="1"/>
  <c r="BP422" i="1"/>
  <c r="BQ422" i="1" s="1"/>
  <c r="BP423" i="1"/>
  <c r="BQ423" i="1" s="1"/>
  <c r="BP424" i="1"/>
  <c r="BQ424" i="1" s="1"/>
  <c r="BP425" i="1"/>
  <c r="BQ425" i="1" s="1"/>
  <c r="BP4" i="1"/>
  <c r="BQ4" i="1" s="1"/>
  <c r="BP5" i="1"/>
  <c r="BQ5" i="1" s="1"/>
  <c r="BP6" i="1"/>
  <c r="BQ6" i="1" s="1"/>
  <c r="BP7" i="1"/>
  <c r="BQ7" i="1" s="1"/>
  <c r="BP8" i="1"/>
  <c r="BQ8" i="1" s="1"/>
  <c r="BP9" i="1"/>
  <c r="BQ9" i="1" s="1"/>
  <c r="BP10" i="1"/>
  <c r="BQ10" i="1" s="1"/>
  <c r="BP11" i="1"/>
  <c r="BQ11" i="1" s="1"/>
  <c r="BP12" i="1"/>
  <c r="BQ12" i="1" s="1"/>
  <c r="BP13" i="1"/>
  <c r="BQ13" i="1" s="1"/>
  <c r="BP14" i="1"/>
  <c r="BQ14" i="1" s="1"/>
  <c r="BP15" i="1"/>
  <c r="BQ15" i="1" s="1"/>
  <c r="BP16" i="1"/>
  <c r="BQ16" i="1" s="1"/>
  <c r="BP17" i="1"/>
  <c r="BQ17" i="1" s="1"/>
  <c r="BP18" i="1"/>
  <c r="BQ18" i="1" s="1"/>
  <c r="BP19" i="1"/>
  <c r="BQ19" i="1" s="1"/>
  <c r="BP20" i="1"/>
  <c r="BQ20" i="1" s="1"/>
  <c r="BP21" i="1"/>
  <c r="BQ21" i="1" s="1"/>
  <c r="BP22" i="1"/>
  <c r="BQ22" i="1" s="1"/>
  <c r="BP23" i="1"/>
  <c r="BQ23" i="1" s="1"/>
  <c r="BP24" i="1"/>
  <c r="BQ24" i="1" s="1"/>
  <c r="BP25" i="1"/>
  <c r="BQ25" i="1" s="1"/>
  <c r="BP26" i="1"/>
  <c r="BQ26" i="1" s="1"/>
  <c r="BP27" i="1"/>
  <c r="BQ27" i="1" s="1"/>
  <c r="BP28" i="1"/>
  <c r="BQ28" i="1" s="1"/>
  <c r="BP29" i="1"/>
  <c r="BQ29" i="1" s="1"/>
  <c r="BP30" i="1"/>
  <c r="BQ30" i="1" s="1"/>
  <c r="BP31" i="1"/>
  <c r="BQ31" i="1" s="1"/>
  <c r="BP32" i="1"/>
  <c r="BQ32" i="1" s="1"/>
  <c r="BP33" i="1"/>
  <c r="BQ33" i="1" s="1"/>
  <c r="BP34" i="1"/>
  <c r="BQ34" i="1" s="1"/>
  <c r="BP35" i="1"/>
  <c r="BQ35" i="1" s="1"/>
  <c r="BP36" i="1"/>
  <c r="BQ36" i="1" s="1"/>
  <c r="BP37" i="1"/>
  <c r="BQ37" i="1" s="1"/>
  <c r="BP38" i="1"/>
  <c r="BQ38" i="1" s="1"/>
  <c r="BP39" i="1"/>
  <c r="BQ39" i="1" s="1"/>
  <c r="BP40" i="1"/>
  <c r="BQ40" i="1" s="1"/>
  <c r="BP41" i="1"/>
  <c r="BQ41" i="1" s="1"/>
  <c r="BP42" i="1"/>
  <c r="BQ42" i="1" s="1"/>
  <c r="BP43" i="1"/>
  <c r="BQ43" i="1" s="1"/>
  <c r="BP44" i="1"/>
  <c r="BQ44" i="1" s="1"/>
  <c r="BP45" i="1"/>
  <c r="BQ45" i="1" s="1"/>
  <c r="BP46" i="1"/>
  <c r="BQ46" i="1" s="1"/>
  <c r="BP47" i="1"/>
  <c r="BQ47" i="1" s="1"/>
  <c r="BP48" i="1"/>
  <c r="BQ48" i="1" s="1"/>
  <c r="BP49" i="1"/>
  <c r="BQ49" i="1" s="1"/>
  <c r="BP50" i="1"/>
  <c r="BQ50" i="1" s="1"/>
  <c r="BP51" i="1"/>
  <c r="BQ51" i="1" s="1"/>
  <c r="BP52" i="1"/>
  <c r="BQ52" i="1" s="1"/>
  <c r="BP53" i="1"/>
  <c r="BQ53" i="1" s="1"/>
  <c r="BP54" i="1"/>
  <c r="BQ54" i="1" s="1"/>
  <c r="BP55" i="1"/>
  <c r="BQ55" i="1" s="1"/>
  <c r="BP56" i="1"/>
  <c r="BQ56" i="1" s="1"/>
  <c r="BP57" i="1"/>
  <c r="BQ57" i="1" s="1"/>
  <c r="BP58" i="1"/>
  <c r="BQ58" i="1" s="1"/>
  <c r="BP59" i="1"/>
  <c r="BQ59" i="1" s="1"/>
  <c r="BP60" i="1"/>
  <c r="BQ60" i="1" s="1"/>
  <c r="BP61" i="1"/>
  <c r="BQ61" i="1" s="1"/>
  <c r="BP62" i="1"/>
  <c r="BQ62" i="1" s="1"/>
  <c r="BP63" i="1"/>
  <c r="BQ63" i="1" s="1"/>
  <c r="BP64" i="1"/>
  <c r="BQ64" i="1" s="1"/>
  <c r="BP65" i="1"/>
  <c r="BQ65" i="1" s="1"/>
  <c r="BP66" i="1"/>
  <c r="BQ66" i="1" s="1"/>
  <c r="BP67" i="1"/>
  <c r="BQ67" i="1" s="1"/>
  <c r="BP68" i="1"/>
  <c r="BQ68" i="1" s="1"/>
  <c r="BP69" i="1"/>
  <c r="BQ69" i="1" s="1"/>
  <c r="BP70" i="1"/>
  <c r="BQ70" i="1" s="1"/>
  <c r="BP71" i="1"/>
  <c r="BQ71" i="1" s="1"/>
  <c r="BP72" i="1"/>
  <c r="BQ72" i="1" s="1"/>
  <c r="BP73" i="1"/>
  <c r="BQ73" i="1" s="1"/>
  <c r="BP74" i="1"/>
  <c r="BQ74" i="1" s="1"/>
  <c r="BP75" i="1"/>
  <c r="BQ75" i="1" s="1"/>
  <c r="BP76" i="1"/>
  <c r="BQ76" i="1" s="1"/>
  <c r="BP77" i="1"/>
  <c r="BQ77" i="1" s="1"/>
  <c r="BP78" i="1"/>
  <c r="BQ78" i="1" s="1"/>
  <c r="BP79" i="1"/>
  <c r="BQ79" i="1" s="1"/>
  <c r="BP80" i="1"/>
  <c r="BQ80" i="1" s="1"/>
  <c r="BP81" i="1"/>
  <c r="BQ81" i="1" s="1"/>
  <c r="BP82" i="1"/>
  <c r="BQ82" i="1" s="1"/>
  <c r="BP83" i="1"/>
  <c r="BQ83" i="1" s="1"/>
  <c r="BP84" i="1"/>
  <c r="BQ84" i="1" s="1"/>
  <c r="BP85" i="1"/>
  <c r="BQ85" i="1" s="1"/>
  <c r="BP86" i="1"/>
  <c r="BQ86" i="1" s="1"/>
  <c r="BP87" i="1"/>
  <c r="BQ87" i="1" s="1"/>
  <c r="BP88" i="1"/>
  <c r="BQ88" i="1" s="1"/>
  <c r="BP89" i="1"/>
  <c r="BQ89" i="1" s="1"/>
  <c r="BP90" i="1"/>
  <c r="BQ90" i="1" s="1"/>
  <c r="BP91" i="1"/>
  <c r="BQ91" i="1" s="1"/>
  <c r="BP92" i="1"/>
  <c r="BQ92" i="1" s="1"/>
  <c r="BP93" i="1"/>
  <c r="BQ93" i="1" s="1"/>
  <c r="BP94" i="1"/>
  <c r="BQ94" i="1" s="1"/>
  <c r="BP95" i="1"/>
  <c r="BQ95" i="1" s="1"/>
  <c r="BP96" i="1"/>
  <c r="BQ96" i="1" s="1"/>
  <c r="BP97" i="1"/>
  <c r="BQ97" i="1" s="1"/>
  <c r="BP98" i="1"/>
  <c r="BQ98" i="1" s="1"/>
  <c r="BP99" i="1"/>
  <c r="BQ99" i="1" s="1"/>
  <c r="BP100" i="1"/>
  <c r="BQ100" i="1" s="1"/>
  <c r="BP101" i="1"/>
  <c r="BQ101" i="1" s="1"/>
  <c r="BP102" i="1"/>
  <c r="BQ102" i="1" s="1"/>
  <c r="BP103" i="1"/>
  <c r="BQ103" i="1" s="1"/>
  <c r="BP104" i="1"/>
  <c r="BQ104" i="1" s="1"/>
  <c r="BP105" i="1"/>
  <c r="BQ105" i="1" s="1"/>
  <c r="BP106" i="1"/>
  <c r="BQ106" i="1" s="1"/>
  <c r="BP107" i="1"/>
  <c r="BQ107" i="1" s="1"/>
  <c r="BP108" i="1"/>
  <c r="BQ108" i="1" s="1"/>
  <c r="BP109" i="1"/>
  <c r="BQ109" i="1" s="1"/>
  <c r="BP110" i="1"/>
  <c r="BQ110" i="1" s="1"/>
  <c r="BP111" i="1"/>
  <c r="BQ111" i="1" s="1"/>
  <c r="BP112" i="1"/>
  <c r="BQ112" i="1" s="1"/>
  <c r="BP113" i="1"/>
  <c r="BQ113" i="1" s="1"/>
  <c r="BP114" i="1"/>
  <c r="BQ114" i="1" s="1"/>
  <c r="BP115" i="1"/>
  <c r="BQ115" i="1" s="1"/>
  <c r="BP116" i="1"/>
  <c r="BQ116" i="1" s="1"/>
  <c r="BP117" i="1"/>
  <c r="BQ117" i="1" s="1"/>
  <c r="BP118" i="1"/>
  <c r="BQ118" i="1" s="1"/>
  <c r="BP119" i="1"/>
  <c r="BQ119" i="1" s="1"/>
  <c r="BP120" i="1"/>
  <c r="BQ120" i="1" s="1"/>
  <c r="BP121" i="1"/>
  <c r="BQ121" i="1" s="1"/>
  <c r="BP122" i="1"/>
  <c r="BQ122" i="1" s="1"/>
  <c r="BP123" i="1"/>
  <c r="BQ123" i="1" s="1"/>
  <c r="BP124" i="1"/>
  <c r="BQ124" i="1" s="1"/>
  <c r="BP125" i="1"/>
  <c r="BQ125" i="1" s="1"/>
  <c r="BP126" i="1"/>
  <c r="BQ126" i="1" s="1"/>
  <c r="BP127" i="1"/>
  <c r="BQ127" i="1" s="1"/>
  <c r="BP128" i="1"/>
  <c r="BQ128" i="1" s="1"/>
  <c r="BP129" i="1"/>
  <c r="BQ129" i="1" s="1"/>
  <c r="BP130" i="1"/>
  <c r="BQ130" i="1" s="1"/>
  <c r="BP131" i="1"/>
  <c r="BQ131" i="1" s="1"/>
  <c r="BP132" i="1"/>
  <c r="BQ132" i="1" s="1"/>
  <c r="BP133" i="1"/>
  <c r="BQ133" i="1" s="1"/>
  <c r="BP134" i="1"/>
  <c r="BQ134" i="1" s="1"/>
  <c r="BP135" i="1"/>
  <c r="BQ135" i="1" s="1"/>
  <c r="BP136" i="1"/>
  <c r="BQ136" i="1" s="1"/>
  <c r="BP137" i="1"/>
  <c r="BQ137" i="1" s="1"/>
  <c r="BP138" i="1"/>
  <c r="BQ138" i="1" s="1"/>
  <c r="BP139" i="1"/>
  <c r="BQ139" i="1" s="1"/>
  <c r="BP140" i="1"/>
  <c r="BQ140" i="1" s="1"/>
  <c r="BP141" i="1"/>
  <c r="BQ141" i="1" s="1"/>
  <c r="BP142" i="1"/>
  <c r="BQ142" i="1" s="1"/>
  <c r="BP143" i="1"/>
  <c r="BQ143" i="1" s="1"/>
  <c r="BP144" i="1"/>
  <c r="BQ144" i="1" s="1"/>
  <c r="BP145" i="1"/>
  <c r="BQ145" i="1" s="1"/>
  <c r="BP146" i="1"/>
  <c r="BQ146" i="1" s="1"/>
  <c r="BP147" i="1"/>
  <c r="BQ147" i="1" s="1"/>
  <c r="BP148" i="1"/>
  <c r="BQ148" i="1" s="1"/>
  <c r="BP149" i="1"/>
  <c r="BQ149" i="1" s="1"/>
  <c r="BP150" i="1"/>
  <c r="BQ150" i="1" s="1"/>
  <c r="BP151" i="1"/>
  <c r="BQ151" i="1" s="1"/>
  <c r="BP152" i="1"/>
  <c r="BQ152" i="1" s="1"/>
  <c r="BP153" i="1"/>
  <c r="BQ153" i="1" s="1"/>
  <c r="BP154" i="1"/>
  <c r="BQ154" i="1" s="1"/>
  <c r="BP155" i="1"/>
  <c r="BQ155" i="1" s="1"/>
  <c r="BP156" i="1"/>
  <c r="BQ156" i="1" s="1"/>
  <c r="BP157" i="1"/>
  <c r="BQ157" i="1" s="1"/>
  <c r="BP158" i="1"/>
  <c r="BQ158" i="1" s="1"/>
  <c r="BP159" i="1"/>
  <c r="BQ159" i="1" s="1"/>
  <c r="BP160" i="1"/>
  <c r="BQ160" i="1" s="1"/>
  <c r="BP161" i="1"/>
  <c r="BQ161" i="1" s="1"/>
  <c r="BP162" i="1"/>
  <c r="BQ162" i="1" s="1"/>
  <c r="BP163" i="1"/>
  <c r="BQ163" i="1" s="1"/>
  <c r="BP164" i="1"/>
  <c r="BQ164" i="1" s="1"/>
  <c r="BP165" i="1"/>
  <c r="BQ165" i="1" s="1"/>
  <c r="BP166" i="1"/>
  <c r="BQ166" i="1" s="1"/>
  <c r="BP167" i="1"/>
  <c r="BQ167" i="1" s="1"/>
  <c r="BP168" i="1"/>
  <c r="BQ168" i="1" s="1"/>
  <c r="BP169" i="1"/>
  <c r="BQ169" i="1" s="1"/>
  <c r="BP170" i="1"/>
  <c r="BQ170" i="1" s="1"/>
  <c r="BP171" i="1"/>
  <c r="BQ171" i="1" s="1"/>
  <c r="BP172" i="1"/>
  <c r="BQ172" i="1" s="1"/>
  <c r="BP173" i="1"/>
  <c r="BQ173" i="1" s="1"/>
  <c r="BP174" i="1"/>
  <c r="BQ174" i="1" s="1"/>
  <c r="BP175" i="1"/>
  <c r="BQ175" i="1" s="1"/>
  <c r="BP176" i="1"/>
  <c r="BQ176" i="1" s="1"/>
  <c r="BP177" i="1"/>
  <c r="BQ177" i="1" s="1"/>
  <c r="BP178" i="1"/>
  <c r="BQ178" i="1" s="1"/>
  <c r="BP179" i="1"/>
  <c r="BQ179" i="1" s="1"/>
  <c r="BP180" i="1"/>
  <c r="BQ180" i="1" s="1"/>
  <c r="BP181" i="1"/>
  <c r="BQ181" i="1" s="1"/>
  <c r="BP182" i="1"/>
  <c r="BQ182" i="1" s="1"/>
  <c r="BP183" i="1"/>
  <c r="BQ183" i="1" s="1"/>
  <c r="BP184" i="1"/>
  <c r="BQ184" i="1" s="1"/>
  <c r="BP185" i="1"/>
  <c r="BQ185" i="1" s="1"/>
  <c r="BP186" i="1"/>
  <c r="BQ186" i="1" s="1"/>
  <c r="BP187" i="1"/>
  <c r="BQ187" i="1" s="1"/>
  <c r="BP188" i="1"/>
  <c r="BQ188" i="1" s="1"/>
  <c r="BP189" i="1"/>
  <c r="BQ189" i="1" s="1"/>
  <c r="BP190" i="1"/>
  <c r="BQ190" i="1" s="1"/>
  <c r="BP191" i="1"/>
  <c r="BQ191" i="1" s="1"/>
  <c r="BP192" i="1"/>
  <c r="BQ192" i="1" s="1"/>
  <c r="BP193" i="1"/>
  <c r="BQ193" i="1" s="1"/>
  <c r="BP194" i="1"/>
  <c r="BQ194" i="1" s="1"/>
  <c r="BP195" i="1"/>
  <c r="BQ195" i="1" s="1"/>
  <c r="BP196" i="1"/>
  <c r="BQ196" i="1" s="1"/>
  <c r="BP197" i="1"/>
  <c r="BQ197" i="1" s="1"/>
  <c r="BP198" i="1"/>
  <c r="BQ198" i="1" s="1"/>
  <c r="BP199" i="1"/>
  <c r="BQ199" i="1" s="1"/>
  <c r="BP200" i="1"/>
  <c r="BQ200" i="1" s="1"/>
  <c r="BP201" i="1"/>
  <c r="BQ201" i="1" s="1"/>
  <c r="BP202" i="1"/>
  <c r="BQ202" i="1" s="1"/>
  <c r="BP203" i="1"/>
  <c r="BQ203" i="1" s="1"/>
  <c r="BP204" i="1"/>
  <c r="BQ204" i="1" s="1"/>
  <c r="BP205" i="1"/>
  <c r="BQ205" i="1" s="1"/>
  <c r="BP206" i="1"/>
  <c r="BQ206" i="1" s="1"/>
  <c r="BP207" i="1"/>
  <c r="BQ207" i="1" s="1"/>
  <c r="BP208" i="1"/>
  <c r="BQ208" i="1" s="1"/>
  <c r="BP209" i="1"/>
  <c r="BQ209" i="1" s="1"/>
  <c r="BP210" i="1"/>
  <c r="BQ210" i="1" s="1"/>
  <c r="BP211" i="1"/>
  <c r="BQ211" i="1" s="1"/>
  <c r="BP212" i="1"/>
  <c r="BQ212" i="1" s="1"/>
  <c r="BP213" i="1"/>
  <c r="BQ213" i="1" s="1"/>
  <c r="BP214" i="1"/>
  <c r="BQ214" i="1" s="1"/>
  <c r="BP215" i="1"/>
  <c r="BQ215" i="1" s="1"/>
  <c r="BP216" i="1"/>
  <c r="BQ216" i="1" s="1"/>
  <c r="BP217" i="1"/>
  <c r="BQ217" i="1" s="1"/>
  <c r="BP218" i="1"/>
  <c r="BQ218" i="1" s="1"/>
  <c r="BP219" i="1"/>
  <c r="BQ219" i="1" s="1"/>
  <c r="BP220" i="1"/>
  <c r="BQ220" i="1" s="1"/>
  <c r="BP221" i="1"/>
  <c r="BQ221" i="1" s="1"/>
  <c r="BP222" i="1"/>
  <c r="BQ222" i="1" s="1"/>
  <c r="BP223" i="1"/>
  <c r="BQ223" i="1" s="1"/>
  <c r="BP224" i="1"/>
  <c r="BQ224" i="1" s="1"/>
  <c r="BP225" i="1"/>
  <c r="BQ225" i="1" s="1"/>
  <c r="BP226" i="1"/>
  <c r="BQ226" i="1" s="1"/>
  <c r="BP227" i="1"/>
  <c r="BQ227" i="1" s="1"/>
  <c r="BP228" i="1"/>
  <c r="BQ228" i="1" s="1"/>
  <c r="BP229" i="1"/>
  <c r="BQ229" i="1" s="1"/>
  <c r="BP230" i="1"/>
  <c r="BQ230" i="1" s="1"/>
  <c r="BP231" i="1"/>
  <c r="BQ231" i="1" s="1"/>
  <c r="BP232" i="1"/>
  <c r="BQ232" i="1" s="1"/>
  <c r="BP233" i="1"/>
  <c r="BQ233" i="1" s="1"/>
  <c r="BP234" i="1"/>
  <c r="BQ234" i="1" s="1"/>
  <c r="BP235" i="1"/>
  <c r="BQ235" i="1" s="1"/>
  <c r="BP236" i="1"/>
  <c r="BQ236" i="1" s="1"/>
  <c r="BP237" i="1"/>
  <c r="BQ237" i="1" s="1"/>
  <c r="BP238" i="1"/>
  <c r="BQ238" i="1" s="1"/>
  <c r="BP239" i="1"/>
  <c r="BQ239" i="1" s="1"/>
  <c r="BP240" i="1"/>
  <c r="BQ240" i="1" s="1"/>
  <c r="BP241" i="1"/>
  <c r="BQ241" i="1" s="1"/>
  <c r="BP242" i="1"/>
  <c r="BQ242" i="1" s="1"/>
  <c r="BP243" i="1"/>
  <c r="BQ243" i="1" s="1"/>
  <c r="BP244" i="1"/>
  <c r="BQ244" i="1" s="1"/>
  <c r="BP245" i="1"/>
  <c r="BQ245" i="1" s="1"/>
  <c r="BP246" i="1"/>
  <c r="BQ246" i="1" s="1"/>
  <c r="BP247" i="1"/>
  <c r="BQ247" i="1" s="1"/>
  <c r="BP248" i="1"/>
  <c r="BQ248" i="1" s="1"/>
  <c r="BP249" i="1"/>
  <c r="BQ249" i="1" s="1"/>
  <c r="BP250" i="1"/>
  <c r="BQ250" i="1" s="1"/>
  <c r="BP251" i="1"/>
  <c r="BQ251" i="1" s="1"/>
  <c r="BP252" i="1"/>
  <c r="BQ252" i="1" s="1"/>
  <c r="BP253" i="1"/>
  <c r="BQ253" i="1" s="1"/>
  <c r="BP254" i="1"/>
  <c r="BQ254" i="1" s="1"/>
  <c r="BP255" i="1"/>
  <c r="BQ255" i="1" s="1"/>
  <c r="BP256" i="1"/>
  <c r="BQ256" i="1" s="1"/>
  <c r="BP257" i="1"/>
  <c r="BQ257" i="1" s="1"/>
  <c r="BP258" i="1"/>
  <c r="BQ258" i="1" s="1"/>
  <c r="BP259" i="1"/>
  <c r="BQ259" i="1" s="1"/>
  <c r="BP260" i="1"/>
  <c r="BQ260" i="1" s="1"/>
  <c r="BP261" i="1"/>
  <c r="BQ261" i="1" s="1"/>
  <c r="BP262" i="1"/>
  <c r="BQ262" i="1" s="1"/>
  <c r="BP263" i="1"/>
  <c r="BQ263" i="1" s="1"/>
  <c r="BP264" i="1"/>
  <c r="BQ264" i="1" s="1"/>
  <c r="BP265" i="1"/>
  <c r="BQ265" i="1" s="1"/>
  <c r="BP266" i="1"/>
  <c r="BQ266" i="1" s="1"/>
  <c r="BP267" i="1"/>
  <c r="BQ267" i="1" s="1"/>
  <c r="BP268" i="1"/>
  <c r="BQ268" i="1" s="1"/>
  <c r="BP269" i="1"/>
  <c r="BQ269" i="1" s="1"/>
  <c r="BP270" i="1"/>
  <c r="BQ270" i="1" s="1"/>
  <c r="BP271" i="1"/>
  <c r="BQ271" i="1" s="1"/>
  <c r="BP272" i="1"/>
  <c r="BQ272" i="1" s="1"/>
  <c r="BP273" i="1"/>
  <c r="BQ273" i="1" s="1"/>
  <c r="BP274" i="1"/>
  <c r="BQ274" i="1" s="1"/>
  <c r="BP275" i="1"/>
  <c r="BQ275" i="1" s="1"/>
  <c r="BP276" i="1"/>
  <c r="BQ276" i="1" s="1"/>
  <c r="BP277" i="1"/>
  <c r="BQ277" i="1" s="1"/>
  <c r="BP278" i="1"/>
  <c r="BQ278" i="1" s="1"/>
  <c r="BP279" i="1"/>
  <c r="BQ279" i="1" s="1"/>
  <c r="BP280" i="1"/>
  <c r="BQ280" i="1" s="1"/>
  <c r="BP281" i="1"/>
  <c r="BQ281" i="1" s="1"/>
  <c r="BP282" i="1"/>
  <c r="BQ282" i="1" s="1"/>
  <c r="BP283" i="1"/>
  <c r="BQ283" i="1" s="1"/>
  <c r="BP284" i="1"/>
  <c r="BQ284" i="1" s="1"/>
  <c r="BP285" i="1"/>
  <c r="BQ285" i="1" s="1"/>
  <c r="BP286" i="1"/>
  <c r="BQ286" i="1" s="1"/>
  <c r="BP287" i="1"/>
  <c r="BQ287" i="1" s="1"/>
  <c r="BP288" i="1"/>
  <c r="BQ288" i="1" s="1"/>
  <c r="BP289" i="1"/>
  <c r="BQ289" i="1" s="1"/>
  <c r="BP290" i="1"/>
  <c r="BQ290" i="1" s="1"/>
  <c r="BP291" i="1"/>
  <c r="BQ291" i="1" s="1"/>
  <c r="BP292" i="1"/>
  <c r="BQ292" i="1" s="1"/>
  <c r="BP293" i="1"/>
  <c r="BQ293" i="1" s="1"/>
  <c r="BP294" i="1"/>
  <c r="BQ294" i="1" s="1"/>
  <c r="BP295" i="1"/>
  <c r="BQ295" i="1" s="1"/>
  <c r="BP296" i="1"/>
  <c r="BQ296" i="1" s="1"/>
  <c r="BP297" i="1"/>
  <c r="BQ297" i="1" s="1"/>
  <c r="BP298" i="1"/>
  <c r="BQ298" i="1" s="1"/>
  <c r="BP299" i="1"/>
  <c r="BQ299" i="1" s="1"/>
  <c r="BP300" i="1"/>
  <c r="BQ300" i="1" s="1"/>
  <c r="BP301" i="1"/>
  <c r="BQ301" i="1" s="1"/>
  <c r="BP302" i="1"/>
  <c r="BQ302" i="1" s="1"/>
  <c r="BP303" i="1"/>
  <c r="BQ303" i="1" s="1"/>
  <c r="BP304" i="1"/>
  <c r="BQ304" i="1" s="1"/>
  <c r="BP305" i="1"/>
  <c r="BQ305" i="1" s="1"/>
  <c r="BP306" i="1"/>
  <c r="BQ306" i="1" s="1"/>
  <c r="BP307" i="1"/>
  <c r="BQ307" i="1" s="1"/>
  <c r="BP308" i="1"/>
  <c r="BQ308" i="1" s="1"/>
  <c r="BP309" i="1"/>
  <c r="BQ309" i="1" s="1"/>
  <c r="BP310" i="1"/>
  <c r="BQ310" i="1" s="1"/>
  <c r="BP311" i="1"/>
  <c r="BQ311" i="1" s="1"/>
  <c r="BP312" i="1"/>
  <c r="BQ312" i="1" s="1"/>
  <c r="BP313" i="1"/>
  <c r="BQ313" i="1" s="1"/>
  <c r="BP314" i="1"/>
  <c r="BQ314" i="1" s="1"/>
  <c r="BP315" i="1"/>
  <c r="BQ315" i="1" s="1"/>
  <c r="BP316" i="1"/>
  <c r="BQ316" i="1" s="1"/>
  <c r="BP317" i="1"/>
  <c r="BQ317" i="1" s="1"/>
  <c r="BP318" i="1"/>
  <c r="BQ318" i="1" s="1"/>
  <c r="BP319" i="1"/>
  <c r="BQ319" i="1" s="1"/>
  <c r="BP320" i="1"/>
  <c r="BQ320" i="1" s="1"/>
  <c r="BP321" i="1"/>
  <c r="BQ321" i="1" s="1"/>
  <c r="BP322" i="1"/>
  <c r="BQ322" i="1" s="1"/>
  <c r="BP323" i="1"/>
  <c r="BQ323" i="1" s="1"/>
  <c r="BP324" i="1"/>
  <c r="BQ324" i="1" s="1"/>
  <c r="BP325" i="1"/>
  <c r="BQ325" i="1" s="1"/>
  <c r="BP326" i="1"/>
  <c r="BQ326" i="1" s="1"/>
  <c r="BP327" i="1"/>
  <c r="BQ327" i="1" s="1"/>
  <c r="BP328" i="1"/>
  <c r="BQ328" i="1" s="1"/>
  <c r="BP329" i="1"/>
  <c r="BQ329" i="1" s="1"/>
  <c r="BP330" i="1"/>
  <c r="BQ330" i="1" s="1"/>
  <c r="BP331" i="1"/>
  <c r="BQ331" i="1" s="1"/>
  <c r="BP332" i="1"/>
  <c r="BQ332" i="1" s="1"/>
  <c r="BP333" i="1"/>
  <c r="BQ333" i="1" s="1"/>
  <c r="BP334" i="1"/>
  <c r="BQ334" i="1" s="1"/>
  <c r="BP335" i="1"/>
  <c r="BQ335" i="1" s="1"/>
  <c r="BP336" i="1"/>
  <c r="BQ336" i="1" s="1"/>
  <c r="BP337" i="1"/>
  <c r="BQ337" i="1" s="1"/>
  <c r="BP338" i="1"/>
  <c r="BQ338" i="1" s="1"/>
  <c r="BP339" i="1"/>
  <c r="BQ339" i="1" s="1"/>
  <c r="BP340" i="1"/>
  <c r="BQ340" i="1" s="1"/>
  <c r="BP341" i="1"/>
  <c r="BQ341" i="1" s="1"/>
  <c r="BP342" i="1"/>
  <c r="BQ342" i="1" s="1"/>
  <c r="BP343" i="1"/>
  <c r="BQ343" i="1" s="1"/>
  <c r="BP344" i="1"/>
  <c r="BQ344" i="1" s="1"/>
  <c r="BP345" i="1"/>
  <c r="BQ345" i="1" s="1"/>
  <c r="BP346" i="1"/>
  <c r="BQ346" i="1" s="1"/>
  <c r="BP347" i="1"/>
  <c r="BQ347" i="1" s="1"/>
  <c r="BP348" i="1"/>
  <c r="BQ348" i="1" s="1"/>
  <c r="BP349" i="1"/>
  <c r="BQ349" i="1" s="1"/>
  <c r="BP350" i="1"/>
  <c r="BQ350" i="1" s="1"/>
  <c r="BP351" i="1"/>
  <c r="BQ351" i="1" s="1"/>
  <c r="BP352" i="1"/>
  <c r="BQ352" i="1" s="1"/>
  <c r="BP353" i="1"/>
  <c r="BQ353" i="1" s="1"/>
  <c r="BP354" i="1"/>
  <c r="BQ354" i="1" s="1"/>
  <c r="BP355" i="1"/>
  <c r="BQ355" i="1" s="1"/>
  <c r="BP356" i="1"/>
  <c r="BQ356" i="1" s="1"/>
  <c r="BP357" i="1"/>
  <c r="BQ357" i="1" s="1"/>
  <c r="BP358" i="1"/>
  <c r="BQ358" i="1" s="1"/>
  <c r="BP359" i="1"/>
  <c r="BQ359" i="1" s="1"/>
  <c r="BP360" i="1"/>
  <c r="BQ360" i="1" s="1"/>
  <c r="BP361" i="1"/>
  <c r="BQ361" i="1" s="1"/>
  <c r="BP362" i="1"/>
  <c r="BQ362" i="1" s="1"/>
  <c r="BP363" i="1"/>
  <c r="BQ363" i="1" s="1"/>
  <c r="BP364" i="1"/>
  <c r="BQ364" i="1" s="1"/>
  <c r="BP365" i="1"/>
  <c r="BQ365" i="1" s="1"/>
  <c r="BP366" i="1"/>
  <c r="BQ366" i="1" s="1"/>
  <c r="BP367" i="1"/>
  <c r="BQ367" i="1" s="1"/>
  <c r="BP368" i="1"/>
  <c r="BQ368" i="1" s="1"/>
  <c r="BP369" i="1"/>
  <c r="BQ369" i="1" s="1"/>
  <c r="BP370" i="1"/>
  <c r="BQ370" i="1" s="1"/>
  <c r="BP371" i="1"/>
  <c r="BQ371" i="1" s="1"/>
  <c r="BP372" i="1"/>
  <c r="BQ372" i="1" s="1"/>
  <c r="BP373" i="1"/>
  <c r="BQ373" i="1" s="1"/>
  <c r="BP374" i="1"/>
  <c r="BQ374" i="1" s="1"/>
  <c r="BP375" i="1"/>
  <c r="BQ375" i="1" s="1"/>
  <c r="BP376" i="1"/>
  <c r="BQ376" i="1" s="1"/>
  <c r="BP377" i="1"/>
  <c r="BQ377" i="1" s="1"/>
  <c r="BP378" i="1"/>
  <c r="BQ378" i="1" s="1"/>
  <c r="BP379" i="1"/>
  <c r="BQ379" i="1" s="1"/>
  <c r="BP380" i="1"/>
  <c r="BQ380" i="1" s="1"/>
  <c r="BP381" i="1"/>
  <c r="BQ381" i="1" s="1"/>
  <c r="BP382" i="1"/>
  <c r="BQ382" i="1" s="1"/>
  <c r="BP3" i="1"/>
  <c r="W3" i="1"/>
  <c r="X3" i="1"/>
  <c r="V3" i="1"/>
  <c r="CN3" i="1" l="1"/>
  <c r="CM3" i="1"/>
  <c r="CJ3" i="1"/>
  <c r="CI3" i="1"/>
  <c r="CD3" i="1"/>
  <c r="CE3" i="1"/>
  <c r="BQ3" i="1"/>
  <c r="CF417" i="1"/>
  <c r="CG417" i="1" s="1"/>
  <c r="CF413" i="1"/>
  <c r="CG413" i="1" s="1"/>
  <c r="CF401" i="1"/>
  <c r="CG401" i="1" s="1"/>
  <c r="CF389" i="1"/>
  <c r="CG389" i="1" s="1"/>
  <c r="CF377" i="1"/>
  <c r="CG377" i="1" s="1"/>
  <c r="CF369" i="1"/>
  <c r="CG369" i="1" s="1"/>
  <c r="CF357" i="1"/>
  <c r="CG357" i="1" s="1"/>
  <c r="CF349" i="1"/>
  <c r="CG349" i="1" s="1"/>
  <c r="CF337" i="1"/>
  <c r="CG337" i="1" s="1"/>
  <c r="CF329" i="1"/>
  <c r="CG329" i="1" s="1"/>
  <c r="CF317" i="1"/>
  <c r="CG317" i="1" s="1"/>
  <c r="CF305" i="1"/>
  <c r="CG305" i="1" s="1"/>
  <c r="CF301" i="1"/>
  <c r="CG301" i="1" s="1"/>
  <c r="CF289" i="1"/>
  <c r="CG289" i="1" s="1"/>
  <c r="CF281" i="1"/>
  <c r="CG281" i="1" s="1"/>
  <c r="CF269" i="1"/>
  <c r="CG269" i="1" s="1"/>
  <c r="CF257" i="1"/>
  <c r="CG257" i="1" s="1"/>
  <c r="CF241" i="1"/>
  <c r="CG241" i="1" s="1"/>
  <c r="CF233" i="1"/>
  <c r="CG233" i="1" s="1"/>
  <c r="CF221" i="1"/>
  <c r="CG221" i="1" s="1"/>
  <c r="CF213" i="1"/>
  <c r="CG213" i="1" s="1"/>
  <c r="CF201" i="1"/>
  <c r="CG201" i="1" s="1"/>
  <c r="CF193" i="1"/>
  <c r="CG193" i="1" s="1"/>
  <c r="CF181" i="1"/>
  <c r="CG181" i="1" s="1"/>
  <c r="CF173" i="1"/>
  <c r="CG173" i="1" s="1"/>
  <c r="CF161" i="1"/>
  <c r="CG161" i="1" s="1"/>
  <c r="CF153" i="1"/>
  <c r="CG153" i="1" s="1"/>
  <c r="CF145" i="1"/>
  <c r="CG145" i="1" s="1"/>
  <c r="CF137" i="1"/>
  <c r="CG137" i="1" s="1"/>
  <c r="CF125" i="1"/>
  <c r="CG125" i="1" s="1"/>
  <c r="CF117" i="1"/>
  <c r="CG117" i="1" s="1"/>
  <c r="CF105" i="1"/>
  <c r="CG105" i="1" s="1"/>
  <c r="CF97" i="1"/>
  <c r="CG97" i="1" s="1"/>
  <c r="CF85" i="1"/>
  <c r="CG85" i="1" s="1"/>
  <c r="CF77" i="1"/>
  <c r="CG77" i="1" s="1"/>
  <c r="CF65" i="1"/>
  <c r="CG65" i="1" s="1"/>
  <c r="CF53" i="1"/>
  <c r="CG53" i="1" s="1"/>
  <c r="CF49" i="1"/>
  <c r="CG49" i="1" s="1"/>
  <c r="CF37" i="1"/>
  <c r="CG37" i="1" s="1"/>
  <c r="CF29" i="1"/>
  <c r="CG29" i="1" s="1"/>
  <c r="CF17" i="1"/>
  <c r="CG17" i="1" s="1"/>
  <c r="CF13" i="1"/>
  <c r="CG13" i="1" s="1"/>
  <c r="CF424" i="1"/>
  <c r="CG424" i="1" s="1"/>
  <c r="CF416" i="1"/>
  <c r="CG416" i="1" s="1"/>
  <c r="CF408" i="1"/>
  <c r="CG408" i="1" s="1"/>
  <c r="CF400" i="1"/>
  <c r="CG400" i="1" s="1"/>
  <c r="CF392" i="1"/>
  <c r="CG392" i="1" s="1"/>
  <c r="CF384" i="1"/>
  <c r="CG384" i="1" s="1"/>
  <c r="CF376" i="1"/>
  <c r="CG376" i="1" s="1"/>
  <c r="CF368" i="1"/>
  <c r="CG368" i="1" s="1"/>
  <c r="CF360" i="1"/>
  <c r="CG360" i="1" s="1"/>
  <c r="CF352" i="1"/>
  <c r="CG352" i="1" s="1"/>
  <c r="CF344" i="1"/>
  <c r="CG344" i="1" s="1"/>
  <c r="CF340" i="1"/>
  <c r="CG340" i="1" s="1"/>
  <c r="CF336" i="1"/>
  <c r="CG336" i="1" s="1"/>
  <c r="CF328" i="1"/>
  <c r="CG328" i="1" s="1"/>
  <c r="CF324" i="1"/>
  <c r="CG324" i="1" s="1"/>
  <c r="CF320" i="1"/>
  <c r="CG320" i="1" s="1"/>
  <c r="CF316" i="1"/>
  <c r="CG316" i="1" s="1"/>
  <c r="CF312" i="1"/>
  <c r="CG312" i="1" s="1"/>
  <c r="CF308" i="1"/>
  <c r="CG308" i="1" s="1"/>
  <c r="CF304" i="1"/>
  <c r="CG304" i="1" s="1"/>
  <c r="CF300" i="1"/>
  <c r="CG300" i="1" s="1"/>
  <c r="CF296" i="1"/>
  <c r="CG296" i="1" s="1"/>
  <c r="CF292" i="1"/>
  <c r="CG292" i="1" s="1"/>
  <c r="CF288" i="1"/>
  <c r="CG288" i="1" s="1"/>
  <c r="CF284" i="1"/>
  <c r="CG284" i="1" s="1"/>
  <c r="CF280" i="1"/>
  <c r="CG280" i="1" s="1"/>
  <c r="CF276" i="1"/>
  <c r="CG276" i="1" s="1"/>
  <c r="CF272" i="1"/>
  <c r="CG272" i="1" s="1"/>
  <c r="CF268" i="1"/>
  <c r="CG268" i="1" s="1"/>
  <c r="CF264" i="1"/>
  <c r="CG264" i="1" s="1"/>
  <c r="CF260" i="1"/>
  <c r="CG260" i="1" s="1"/>
  <c r="CF256" i="1"/>
  <c r="CG256" i="1" s="1"/>
  <c r="CF252" i="1"/>
  <c r="CG252" i="1" s="1"/>
  <c r="CF248" i="1"/>
  <c r="CG248" i="1" s="1"/>
  <c r="CF240" i="1"/>
  <c r="CG240" i="1" s="1"/>
  <c r="CF232" i="1"/>
  <c r="CG232" i="1" s="1"/>
  <c r="CF224" i="1"/>
  <c r="CG224" i="1" s="1"/>
  <c r="CF216" i="1"/>
  <c r="CG216" i="1" s="1"/>
  <c r="CF208" i="1"/>
  <c r="CG208" i="1" s="1"/>
  <c r="CF196" i="1"/>
  <c r="CG196" i="1" s="1"/>
  <c r="CF192" i="1"/>
  <c r="CG192" i="1" s="1"/>
  <c r="CF184" i="1"/>
  <c r="CG184" i="1" s="1"/>
  <c r="CF176" i="1"/>
  <c r="CG176" i="1" s="1"/>
  <c r="CF164" i="1"/>
  <c r="CG164" i="1" s="1"/>
  <c r="CF156" i="1"/>
  <c r="CG156" i="1" s="1"/>
  <c r="CF148" i="1"/>
  <c r="CG148" i="1" s="1"/>
  <c r="CF140" i="1"/>
  <c r="CG140" i="1" s="1"/>
  <c r="CF132" i="1"/>
  <c r="CG132" i="1" s="1"/>
  <c r="CF124" i="1"/>
  <c r="CG124" i="1" s="1"/>
  <c r="CF120" i="1"/>
  <c r="CG120" i="1" s="1"/>
  <c r="CF112" i="1"/>
  <c r="CG112" i="1" s="1"/>
  <c r="CF104" i="1"/>
  <c r="CG104" i="1" s="1"/>
  <c r="CF96" i="1"/>
  <c r="CG96" i="1" s="1"/>
  <c r="CF88" i="1"/>
  <c r="CG88" i="1" s="1"/>
  <c r="CF80" i="1"/>
  <c r="CG80" i="1" s="1"/>
  <c r="CF72" i="1"/>
  <c r="CG72" i="1" s="1"/>
  <c r="CF64" i="1"/>
  <c r="CG64" i="1" s="1"/>
  <c r="CF56" i="1"/>
  <c r="CG56" i="1" s="1"/>
  <c r="CF52" i="1"/>
  <c r="CG52" i="1" s="1"/>
  <c r="CF44" i="1"/>
  <c r="CG44" i="1" s="1"/>
  <c r="CF36" i="1"/>
  <c r="CG36" i="1" s="1"/>
  <c r="CF28" i="1"/>
  <c r="CG28" i="1" s="1"/>
  <c r="CF20" i="1"/>
  <c r="CG20" i="1" s="1"/>
  <c r="CF12" i="1"/>
  <c r="CG12" i="1" s="1"/>
  <c r="CF4" i="1"/>
  <c r="CG4" i="1" s="1"/>
  <c r="CF423" i="1"/>
  <c r="CG423" i="1" s="1"/>
  <c r="CF419" i="1"/>
  <c r="CG419" i="1" s="1"/>
  <c r="CF415" i="1"/>
  <c r="CG415" i="1" s="1"/>
  <c r="CF411" i="1"/>
  <c r="CG411" i="1" s="1"/>
  <c r="CF407" i="1"/>
  <c r="CG407" i="1" s="1"/>
  <c r="CF403" i="1"/>
  <c r="CG403" i="1" s="1"/>
  <c r="CF399" i="1"/>
  <c r="CG399" i="1" s="1"/>
  <c r="CF395" i="1"/>
  <c r="CG395" i="1" s="1"/>
  <c r="CF391" i="1"/>
  <c r="CG391" i="1" s="1"/>
  <c r="CF387" i="1"/>
  <c r="CG387" i="1" s="1"/>
  <c r="CF383" i="1"/>
  <c r="CG383" i="1" s="1"/>
  <c r="CF379" i="1"/>
  <c r="CG379" i="1" s="1"/>
  <c r="CF375" i="1"/>
  <c r="CG375" i="1" s="1"/>
  <c r="CF371" i="1"/>
  <c r="CG371" i="1" s="1"/>
  <c r="CF367" i="1"/>
  <c r="CG367" i="1" s="1"/>
  <c r="CF363" i="1"/>
  <c r="CG363" i="1" s="1"/>
  <c r="CF359" i="1"/>
  <c r="CG359" i="1" s="1"/>
  <c r="CF355" i="1"/>
  <c r="CG355" i="1" s="1"/>
  <c r="CF351" i="1"/>
  <c r="CG351" i="1" s="1"/>
  <c r="CF347" i="1"/>
  <c r="CG347" i="1" s="1"/>
  <c r="CF343" i="1"/>
  <c r="CG343" i="1" s="1"/>
  <c r="CF339" i="1"/>
  <c r="CG339" i="1" s="1"/>
  <c r="CF335" i="1"/>
  <c r="CG335" i="1" s="1"/>
  <c r="CF331" i="1"/>
  <c r="CG331" i="1" s="1"/>
  <c r="CF327" i="1"/>
  <c r="CG327" i="1" s="1"/>
  <c r="CF323" i="1"/>
  <c r="CG323" i="1" s="1"/>
  <c r="CF319" i="1"/>
  <c r="CG319" i="1" s="1"/>
  <c r="CF315" i="1"/>
  <c r="CG315" i="1" s="1"/>
  <c r="CF311" i="1"/>
  <c r="CG311" i="1" s="1"/>
  <c r="CF307" i="1"/>
  <c r="CG307" i="1" s="1"/>
  <c r="CF303" i="1"/>
  <c r="CG303" i="1" s="1"/>
  <c r="CF299" i="1"/>
  <c r="CG299" i="1" s="1"/>
  <c r="CF295" i="1"/>
  <c r="CG295" i="1" s="1"/>
  <c r="CF291" i="1"/>
  <c r="CG291" i="1" s="1"/>
  <c r="CF287" i="1"/>
  <c r="CG287" i="1" s="1"/>
  <c r="CF283" i="1"/>
  <c r="CG283" i="1" s="1"/>
  <c r="CF279" i="1"/>
  <c r="CG279" i="1" s="1"/>
  <c r="CF275" i="1"/>
  <c r="CG275" i="1" s="1"/>
  <c r="CF271" i="1"/>
  <c r="CG271" i="1" s="1"/>
  <c r="CF267" i="1"/>
  <c r="CG267" i="1" s="1"/>
  <c r="CF263" i="1"/>
  <c r="CG263" i="1" s="1"/>
  <c r="CF259" i="1"/>
  <c r="CG259" i="1" s="1"/>
  <c r="CF255" i="1"/>
  <c r="CG255" i="1" s="1"/>
  <c r="CF251" i="1"/>
  <c r="CG251" i="1" s="1"/>
  <c r="CF247" i="1"/>
  <c r="CG247" i="1" s="1"/>
  <c r="CF243" i="1"/>
  <c r="CG243" i="1" s="1"/>
  <c r="CF239" i="1"/>
  <c r="CG239" i="1" s="1"/>
  <c r="CF235" i="1"/>
  <c r="CG235" i="1" s="1"/>
  <c r="CF231" i="1"/>
  <c r="CG231" i="1" s="1"/>
  <c r="CF227" i="1"/>
  <c r="CG227" i="1" s="1"/>
  <c r="CF223" i="1"/>
  <c r="CG223" i="1" s="1"/>
  <c r="CF219" i="1"/>
  <c r="CG219" i="1" s="1"/>
  <c r="CF215" i="1"/>
  <c r="CG215" i="1" s="1"/>
  <c r="CF211" i="1"/>
  <c r="CG211" i="1" s="1"/>
  <c r="CF207" i="1"/>
  <c r="CG207" i="1" s="1"/>
  <c r="CF203" i="1"/>
  <c r="CG203" i="1" s="1"/>
  <c r="CF199" i="1"/>
  <c r="CG199" i="1" s="1"/>
  <c r="CF195" i="1"/>
  <c r="CG195" i="1" s="1"/>
  <c r="CF191" i="1"/>
  <c r="CG191" i="1" s="1"/>
  <c r="CF187" i="1"/>
  <c r="CG187" i="1" s="1"/>
  <c r="CF183" i="1"/>
  <c r="CG183" i="1" s="1"/>
  <c r="CF179" i="1"/>
  <c r="CG179" i="1" s="1"/>
  <c r="CF175" i="1"/>
  <c r="CG175" i="1" s="1"/>
  <c r="CF171" i="1"/>
  <c r="CG171" i="1" s="1"/>
  <c r="CF167" i="1"/>
  <c r="CG167" i="1" s="1"/>
  <c r="CF163" i="1"/>
  <c r="CG163" i="1" s="1"/>
  <c r="CF159" i="1"/>
  <c r="CG159" i="1" s="1"/>
  <c r="CF155" i="1"/>
  <c r="CG155" i="1" s="1"/>
  <c r="CF151" i="1"/>
  <c r="CG151" i="1" s="1"/>
  <c r="CF147" i="1"/>
  <c r="CG147" i="1" s="1"/>
  <c r="CF143" i="1"/>
  <c r="CG143" i="1" s="1"/>
  <c r="CF139" i="1"/>
  <c r="CG139" i="1" s="1"/>
  <c r="CF135" i="1"/>
  <c r="CG135" i="1" s="1"/>
  <c r="CF131" i="1"/>
  <c r="CG131" i="1" s="1"/>
  <c r="CF127" i="1"/>
  <c r="CG127" i="1" s="1"/>
  <c r="CF123" i="1"/>
  <c r="CG123" i="1" s="1"/>
  <c r="CF119" i="1"/>
  <c r="CG119" i="1" s="1"/>
  <c r="CF115" i="1"/>
  <c r="CG115" i="1" s="1"/>
  <c r="CF111" i="1"/>
  <c r="CG111" i="1" s="1"/>
  <c r="CF107" i="1"/>
  <c r="CG107" i="1" s="1"/>
  <c r="CF103" i="1"/>
  <c r="CG103" i="1" s="1"/>
  <c r="CF99" i="1"/>
  <c r="CG99" i="1" s="1"/>
  <c r="CF95" i="1"/>
  <c r="CG95" i="1" s="1"/>
  <c r="CF91" i="1"/>
  <c r="CG91" i="1" s="1"/>
  <c r="CF87" i="1"/>
  <c r="CG87" i="1" s="1"/>
  <c r="CF83" i="1"/>
  <c r="CG83" i="1" s="1"/>
  <c r="CF79" i="1"/>
  <c r="CG79" i="1" s="1"/>
  <c r="CF75" i="1"/>
  <c r="CG75" i="1" s="1"/>
  <c r="CF71" i="1"/>
  <c r="CG71" i="1" s="1"/>
  <c r="CF67" i="1"/>
  <c r="CG67" i="1" s="1"/>
  <c r="CF63" i="1"/>
  <c r="CG63" i="1" s="1"/>
  <c r="CF59" i="1"/>
  <c r="CG59" i="1" s="1"/>
  <c r="CF55" i="1"/>
  <c r="CG55" i="1" s="1"/>
  <c r="CF51" i="1"/>
  <c r="CG51" i="1" s="1"/>
  <c r="CF47" i="1"/>
  <c r="CG47" i="1" s="1"/>
  <c r="CF43" i="1"/>
  <c r="CG43" i="1" s="1"/>
  <c r="CF39" i="1"/>
  <c r="CG39" i="1" s="1"/>
  <c r="CF35" i="1"/>
  <c r="CG35" i="1" s="1"/>
  <c r="CF31" i="1"/>
  <c r="CG31" i="1" s="1"/>
  <c r="CF27" i="1"/>
  <c r="CG27" i="1" s="1"/>
  <c r="CF23" i="1"/>
  <c r="CG23" i="1" s="1"/>
  <c r="CF19" i="1"/>
  <c r="CG19" i="1" s="1"/>
  <c r="CF15" i="1"/>
  <c r="CG15" i="1" s="1"/>
  <c r="CF11" i="1"/>
  <c r="CG11" i="1" s="1"/>
  <c r="CF7" i="1"/>
  <c r="CG7" i="1" s="1"/>
  <c r="CF425" i="1"/>
  <c r="CG425" i="1" s="1"/>
  <c r="CF405" i="1"/>
  <c r="CG405" i="1" s="1"/>
  <c r="CF385" i="1"/>
  <c r="CG385" i="1" s="1"/>
  <c r="CF365" i="1"/>
  <c r="CG365" i="1" s="1"/>
  <c r="CF345" i="1"/>
  <c r="CG345" i="1" s="1"/>
  <c r="CF325" i="1"/>
  <c r="CG325" i="1" s="1"/>
  <c r="CF309" i="1"/>
  <c r="CG309" i="1" s="1"/>
  <c r="CF293" i="1"/>
  <c r="CG293" i="1" s="1"/>
  <c r="CF277" i="1"/>
  <c r="CG277" i="1" s="1"/>
  <c r="CF261" i="1"/>
  <c r="CG261" i="1" s="1"/>
  <c r="CF249" i="1"/>
  <c r="CG249" i="1" s="1"/>
  <c r="CF225" i="1"/>
  <c r="CG225" i="1" s="1"/>
  <c r="CF205" i="1"/>
  <c r="CG205" i="1" s="1"/>
  <c r="CF185" i="1"/>
  <c r="CG185" i="1" s="1"/>
  <c r="CF169" i="1"/>
  <c r="CG169" i="1" s="1"/>
  <c r="CF149" i="1"/>
  <c r="CG149" i="1" s="1"/>
  <c r="CF129" i="1"/>
  <c r="CG129" i="1" s="1"/>
  <c r="CF109" i="1"/>
  <c r="CG109" i="1" s="1"/>
  <c r="CF93" i="1"/>
  <c r="CG93" i="1" s="1"/>
  <c r="CF73" i="1"/>
  <c r="CG73" i="1" s="1"/>
  <c r="CF57" i="1"/>
  <c r="CG57" i="1" s="1"/>
  <c r="CF41" i="1"/>
  <c r="CG41" i="1" s="1"/>
  <c r="CF25" i="1"/>
  <c r="CG25" i="1" s="1"/>
  <c r="CG5" i="1"/>
  <c r="CF420" i="1"/>
  <c r="CG420" i="1" s="1"/>
  <c r="CF412" i="1"/>
  <c r="CG412" i="1" s="1"/>
  <c r="CF404" i="1"/>
  <c r="CG404" i="1" s="1"/>
  <c r="CF396" i="1"/>
  <c r="CG396" i="1" s="1"/>
  <c r="CF388" i="1"/>
  <c r="CG388" i="1" s="1"/>
  <c r="CF380" i="1"/>
  <c r="CG380" i="1" s="1"/>
  <c r="CF372" i="1"/>
  <c r="CG372" i="1" s="1"/>
  <c r="CF364" i="1"/>
  <c r="CG364" i="1" s="1"/>
  <c r="CF356" i="1"/>
  <c r="CG356" i="1" s="1"/>
  <c r="CF348" i="1"/>
  <c r="CG348" i="1" s="1"/>
  <c r="CF332" i="1"/>
  <c r="CG332" i="1" s="1"/>
  <c r="CF244" i="1"/>
  <c r="CG244" i="1" s="1"/>
  <c r="CF236" i="1"/>
  <c r="CG236" i="1" s="1"/>
  <c r="CF228" i="1"/>
  <c r="CG228" i="1" s="1"/>
  <c r="CF220" i="1"/>
  <c r="CG220" i="1" s="1"/>
  <c r="CF212" i="1"/>
  <c r="CG212" i="1" s="1"/>
  <c r="CF204" i="1"/>
  <c r="CG204" i="1" s="1"/>
  <c r="CF200" i="1"/>
  <c r="CG200" i="1" s="1"/>
  <c r="CF188" i="1"/>
  <c r="CG188" i="1" s="1"/>
  <c r="CF180" i="1"/>
  <c r="CG180" i="1" s="1"/>
  <c r="CF172" i="1"/>
  <c r="CG172" i="1" s="1"/>
  <c r="CF168" i="1"/>
  <c r="CG168" i="1" s="1"/>
  <c r="CF160" i="1"/>
  <c r="CG160" i="1" s="1"/>
  <c r="CF152" i="1"/>
  <c r="CG152" i="1" s="1"/>
  <c r="CF144" i="1"/>
  <c r="CG144" i="1" s="1"/>
  <c r="CF136" i="1"/>
  <c r="CG136" i="1" s="1"/>
  <c r="CF128" i="1"/>
  <c r="CG128" i="1" s="1"/>
  <c r="CF116" i="1"/>
  <c r="CG116" i="1" s="1"/>
  <c r="CF108" i="1"/>
  <c r="CG108" i="1" s="1"/>
  <c r="CF100" i="1"/>
  <c r="CG100" i="1" s="1"/>
  <c r="CF92" i="1"/>
  <c r="CG92" i="1" s="1"/>
  <c r="CF84" i="1"/>
  <c r="CG84" i="1" s="1"/>
  <c r="CF76" i="1"/>
  <c r="CG76" i="1" s="1"/>
  <c r="CF68" i="1"/>
  <c r="CG68" i="1" s="1"/>
  <c r="CF60" i="1"/>
  <c r="CG60" i="1" s="1"/>
  <c r="CF48" i="1"/>
  <c r="CG48" i="1" s="1"/>
  <c r="CF40" i="1"/>
  <c r="CG40" i="1" s="1"/>
  <c r="CF32" i="1"/>
  <c r="CG32" i="1" s="1"/>
  <c r="CF24" i="1"/>
  <c r="CG24" i="1" s="1"/>
  <c r="CF16" i="1"/>
  <c r="CG16" i="1" s="1"/>
  <c r="CF8" i="1"/>
  <c r="CG8" i="1" s="1"/>
  <c r="CF422" i="1"/>
  <c r="CG422" i="1" s="1"/>
  <c r="CF418" i="1"/>
  <c r="CG418" i="1" s="1"/>
  <c r="CF414" i="1"/>
  <c r="CG414" i="1" s="1"/>
  <c r="CF410" i="1"/>
  <c r="CG410" i="1" s="1"/>
  <c r="CF406" i="1"/>
  <c r="CG406" i="1" s="1"/>
  <c r="CF402" i="1"/>
  <c r="CG402" i="1" s="1"/>
  <c r="CF398" i="1"/>
  <c r="CG398" i="1" s="1"/>
  <c r="CF394" i="1"/>
  <c r="CG394" i="1" s="1"/>
  <c r="CF390" i="1"/>
  <c r="CG390" i="1" s="1"/>
  <c r="CF386" i="1"/>
  <c r="CG386" i="1" s="1"/>
  <c r="CF382" i="1"/>
  <c r="CG382" i="1" s="1"/>
  <c r="CF378" i="1"/>
  <c r="CG378" i="1" s="1"/>
  <c r="CF374" i="1"/>
  <c r="CG374" i="1" s="1"/>
  <c r="CF370" i="1"/>
  <c r="CG370" i="1" s="1"/>
  <c r="CF366" i="1"/>
  <c r="CG366" i="1" s="1"/>
  <c r="CF362" i="1"/>
  <c r="CG362" i="1" s="1"/>
  <c r="CF358" i="1"/>
  <c r="CG358" i="1" s="1"/>
  <c r="CF354" i="1"/>
  <c r="CG354" i="1" s="1"/>
  <c r="CF350" i="1"/>
  <c r="CG350" i="1" s="1"/>
  <c r="CF346" i="1"/>
  <c r="CG346" i="1" s="1"/>
  <c r="CF342" i="1"/>
  <c r="CG342" i="1" s="1"/>
  <c r="CF338" i="1"/>
  <c r="CG338" i="1" s="1"/>
  <c r="CF334" i="1"/>
  <c r="CG334" i="1" s="1"/>
  <c r="CF330" i="1"/>
  <c r="CG330" i="1" s="1"/>
  <c r="CF326" i="1"/>
  <c r="CG326" i="1" s="1"/>
  <c r="CF322" i="1"/>
  <c r="CG322" i="1" s="1"/>
  <c r="CF318" i="1"/>
  <c r="CG318" i="1" s="1"/>
  <c r="CF314" i="1"/>
  <c r="CG314" i="1" s="1"/>
  <c r="CF310" i="1"/>
  <c r="CG310" i="1" s="1"/>
  <c r="CF306" i="1"/>
  <c r="CG306" i="1" s="1"/>
  <c r="CF302" i="1"/>
  <c r="CG302" i="1" s="1"/>
  <c r="CF298" i="1"/>
  <c r="CG298" i="1" s="1"/>
  <c r="CF294" i="1"/>
  <c r="CG294" i="1" s="1"/>
  <c r="CF290" i="1"/>
  <c r="CG290" i="1" s="1"/>
  <c r="CF286" i="1"/>
  <c r="CG286" i="1" s="1"/>
  <c r="CF282" i="1"/>
  <c r="CG282" i="1" s="1"/>
  <c r="CF278" i="1"/>
  <c r="CG278" i="1" s="1"/>
  <c r="CF274" i="1"/>
  <c r="CG274" i="1" s="1"/>
  <c r="CF270" i="1"/>
  <c r="CG270" i="1" s="1"/>
  <c r="CF266" i="1"/>
  <c r="CG266" i="1" s="1"/>
  <c r="CF262" i="1"/>
  <c r="CG262" i="1" s="1"/>
  <c r="CF258" i="1"/>
  <c r="CG258" i="1" s="1"/>
  <c r="CF254" i="1"/>
  <c r="CG254" i="1" s="1"/>
  <c r="CF250" i="1"/>
  <c r="CG250" i="1" s="1"/>
  <c r="CF246" i="1"/>
  <c r="CG246" i="1" s="1"/>
  <c r="CF242" i="1"/>
  <c r="CG242" i="1" s="1"/>
  <c r="CF238" i="1"/>
  <c r="CG238" i="1" s="1"/>
  <c r="CF234" i="1"/>
  <c r="CG234" i="1" s="1"/>
  <c r="CF230" i="1"/>
  <c r="CG230" i="1" s="1"/>
  <c r="CF226" i="1"/>
  <c r="CG226" i="1" s="1"/>
  <c r="CF222" i="1"/>
  <c r="CG222" i="1" s="1"/>
  <c r="CF218" i="1"/>
  <c r="CG218" i="1" s="1"/>
  <c r="CF214" i="1"/>
  <c r="CG214" i="1" s="1"/>
  <c r="CF210" i="1"/>
  <c r="CG210" i="1" s="1"/>
  <c r="CF206" i="1"/>
  <c r="CG206" i="1" s="1"/>
  <c r="CF202" i="1"/>
  <c r="CG202" i="1" s="1"/>
  <c r="CF198" i="1"/>
  <c r="CG198" i="1" s="1"/>
  <c r="CF194" i="1"/>
  <c r="CG194" i="1" s="1"/>
  <c r="CF190" i="1"/>
  <c r="CG190" i="1" s="1"/>
  <c r="CF186" i="1"/>
  <c r="CG186" i="1" s="1"/>
  <c r="CF182" i="1"/>
  <c r="CG182" i="1" s="1"/>
  <c r="CF178" i="1"/>
  <c r="CG178" i="1" s="1"/>
  <c r="CF174" i="1"/>
  <c r="CG174" i="1" s="1"/>
  <c r="CF170" i="1"/>
  <c r="CG170" i="1" s="1"/>
  <c r="CF166" i="1"/>
  <c r="CG166" i="1" s="1"/>
  <c r="CF162" i="1"/>
  <c r="CG162" i="1" s="1"/>
  <c r="CF158" i="1"/>
  <c r="CG158" i="1" s="1"/>
  <c r="CF154" i="1"/>
  <c r="CG154" i="1" s="1"/>
  <c r="CF150" i="1"/>
  <c r="CG150" i="1" s="1"/>
  <c r="CF146" i="1"/>
  <c r="CG146" i="1" s="1"/>
  <c r="CF142" i="1"/>
  <c r="CG142" i="1" s="1"/>
  <c r="CF138" i="1"/>
  <c r="CG138" i="1" s="1"/>
  <c r="CF134" i="1"/>
  <c r="CG134" i="1" s="1"/>
  <c r="CF130" i="1"/>
  <c r="CG130" i="1" s="1"/>
  <c r="CF126" i="1"/>
  <c r="CG126" i="1" s="1"/>
  <c r="CF122" i="1"/>
  <c r="CG122" i="1" s="1"/>
  <c r="CF118" i="1"/>
  <c r="CG118" i="1" s="1"/>
  <c r="CF114" i="1"/>
  <c r="CG114" i="1" s="1"/>
  <c r="CF110" i="1"/>
  <c r="CG110" i="1" s="1"/>
  <c r="CF106" i="1"/>
  <c r="CG106" i="1" s="1"/>
  <c r="CF102" i="1"/>
  <c r="CG102" i="1" s="1"/>
  <c r="CF98" i="1"/>
  <c r="CG98" i="1" s="1"/>
  <c r="CF94" i="1"/>
  <c r="CG94" i="1" s="1"/>
  <c r="CF90" i="1"/>
  <c r="CG90" i="1" s="1"/>
  <c r="CF86" i="1"/>
  <c r="CG86" i="1" s="1"/>
  <c r="CF82" i="1"/>
  <c r="CG82" i="1" s="1"/>
  <c r="CF78" i="1"/>
  <c r="CG78" i="1" s="1"/>
  <c r="CF74" i="1"/>
  <c r="CG74" i="1" s="1"/>
  <c r="CF70" i="1"/>
  <c r="CG70" i="1" s="1"/>
  <c r="CF66" i="1"/>
  <c r="CG66" i="1" s="1"/>
  <c r="CF62" i="1"/>
  <c r="CG62" i="1" s="1"/>
  <c r="CF58" i="1"/>
  <c r="CG58" i="1" s="1"/>
  <c r="CF54" i="1"/>
  <c r="CG54" i="1" s="1"/>
  <c r="CF50" i="1"/>
  <c r="CG50" i="1" s="1"/>
  <c r="CF46" i="1"/>
  <c r="CG46" i="1" s="1"/>
  <c r="CF42" i="1"/>
  <c r="CG42" i="1" s="1"/>
  <c r="CF38" i="1"/>
  <c r="CG38" i="1" s="1"/>
  <c r="CF34" i="1"/>
  <c r="CG34" i="1" s="1"/>
  <c r="CF30" i="1"/>
  <c r="CG30" i="1" s="1"/>
  <c r="CF26" i="1"/>
  <c r="CG26" i="1" s="1"/>
  <c r="CF22" i="1"/>
  <c r="CG22" i="1" s="1"/>
  <c r="CF18" i="1"/>
  <c r="CG18" i="1" s="1"/>
  <c r="CF14" i="1"/>
  <c r="CG14" i="1" s="1"/>
  <c r="CF10" i="1"/>
  <c r="CG10" i="1" s="1"/>
  <c r="CF6" i="1"/>
  <c r="CG6" i="1" s="1"/>
  <c r="CF421" i="1"/>
  <c r="CG421" i="1" s="1"/>
  <c r="CF409" i="1"/>
  <c r="CG409" i="1" s="1"/>
  <c r="CF397" i="1"/>
  <c r="CG397" i="1" s="1"/>
  <c r="CF393" i="1"/>
  <c r="CG393" i="1" s="1"/>
  <c r="CF381" i="1"/>
  <c r="CG381" i="1" s="1"/>
  <c r="CF373" i="1"/>
  <c r="CG373" i="1" s="1"/>
  <c r="CF361" i="1"/>
  <c r="CG361" i="1" s="1"/>
  <c r="CF353" i="1"/>
  <c r="CG353" i="1" s="1"/>
  <c r="CF341" i="1"/>
  <c r="CG341" i="1" s="1"/>
  <c r="CF333" i="1"/>
  <c r="CG333" i="1" s="1"/>
  <c r="CF321" i="1"/>
  <c r="CG321" i="1" s="1"/>
  <c r="CF313" i="1"/>
  <c r="CG313" i="1" s="1"/>
  <c r="CF297" i="1"/>
  <c r="CG297" i="1" s="1"/>
  <c r="CF285" i="1"/>
  <c r="CG285" i="1" s="1"/>
  <c r="CF273" i="1"/>
  <c r="CG273" i="1" s="1"/>
  <c r="CF265" i="1"/>
  <c r="CG265" i="1" s="1"/>
  <c r="CF253" i="1"/>
  <c r="CG253" i="1" s="1"/>
  <c r="CF245" i="1"/>
  <c r="CG245" i="1" s="1"/>
  <c r="CF237" i="1"/>
  <c r="CG237" i="1" s="1"/>
  <c r="CF229" i="1"/>
  <c r="CG229" i="1" s="1"/>
  <c r="CF217" i="1"/>
  <c r="CG217" i="1" s="1"/>
  <c r="CF209" i="1"/>
  <c r="CG209" i="1" s="1"/>
  <c r="CF197" i="1"/>
  <c r="CG197" i="1" s="1"/>
  <c r="CF189" i="1"/>
  <c r="CG189" i="1" s="1"/>
  <c r="CF177" i="1"/>
  <c r="CG177" i="1" s="1"/>
  <c r="CF165" i="1"/>
  <c r="CG165" i="1" s="1"/>
  <c r="CF157" i="1"/>
  <c r="CG157" i="1" s="1"/>
  <c r="CF141" i="1"/>
  <c r="CG141" i="1" s="1"/>
  <c r="CF133" i="1"/>
  <c r="CG133" i="1" s="1"/>
  <c r="CF121" i="1"/>
  <c r="CG121" i="1" s="1"/>
  <c r="CF113" i="1"/>
  <c r="CG113" i="1" s="1"/>
  <c r="CF101" i="1"/>
  <c r="CG101" i="1" s="1"/>
  <c r="CF89" i="1"/>
  <c r="CG89" i="1" s="1"/>
  <c r="CF81" i="1"/>
  <c r="CG81" i="1" s="1"/>
  <c r="CF69" i="1"/>
  <c r="CG69" i="1" s="1"/>
  <c r="CF61" i="1"/>
  <c r="CG61" i="1" s="1"/>
  <c r="CF45" i="1"/>
  <c r="CG45" i="1" s="1"/>
  <c r="CF33" i="1"/>
  <c r="CG33" i="1" s="1"/>
  <c r="CF21" i="1"/>
  <c r="CG21" i="1" s="1"/>
  <c r="CF9" i="1"/>
  <c r="CG9" i="1" s="1"/>
  <c r="CO3" i="1" l="1"/>
  <c r="CP3" i="1" s="1"/>
  <c r="CK3" i="1"/>
  <c r="CL3" i="1" s="1"/>
  <c r="CF3" i="1"/>
  <c r="CG3" i="1" s="1"/>
</calcChain>
</file>

<file path=xl/sharedStrings.xml><?xml version="1.0" encoding="utf-8"?>
<sst xmlns="http://schemas.openxmlformats.org/spreadsheetml/2006/main" count="8599" uniqueCount="660">
  <si>
    <t>Div</t>
  </si>
  <si>
    <t>Date</t>
  </si>
  <si>
    <t>Time</t>
  </si>
  <si>
    <t>HomeTeam</t>
  </si>
  <si>
    <t>AwayTeam</t>
  </si>
  <si>
    <t>FTHG</t>
  </si>
  <si>
    <t>FTAG</t>
  </si>
  <si>
    <t>FTR</t>
  </si>
  <si>
    <t>B365H</t>
  </si>
  <si>
    <t>B365D</t>
  </si>
  <si>
    <t>B365A</t>
  </si>
  <si>
    <t>Burnley</t>
  </si>
  <si>
    <t>Arsenal</t>
  </si>
  <si>
    <t>Bournemouth</t>
  </si>
  <si>
    <t>West Ham</t>
  </si>
  <si>
    <t>Brighton</t>
  </si>
  <si>
    <t>Luton</t>
  </si>
  <si>
    <t>Everton</t>
  </si>
  <si>
    <t>Fulham</t>
  </si>
  <si>
    <t>Crystal Palace</t>
  </si>
  <si>
    <t>Newcastle</t>
  </si>
  <si>
    <t>Aston Villa</t>
  </si>
  <si>
    <t>Brentford</t>
  </si>
  <si>
    <t>Tottenham</t>
  </si>
  <si>
    <t>Chelsea</t>
  </si>
  <si>
    <t>Liverpool</t>
  </si>
  <si>
    <t>Wolves</t>
  </si>
  <si>
    <t>Leicester</t>
  </si>
  <si>
    <t>Ipswich</t>
  </si>
  <si>
    <t>Southampton</t>
  </si>
  <si>
    <t>p_H</t>
  </si>
  <si>
    <t>p_D</t>
  </si>
  <si>
    <t>p_A</t>
  </si>
  <si>
    <t>BackCasa</t>
  </si>
  <si>
    <t>v1</t>
  </si>
  <si>
    <t>v2</t>
  </si>
  <si>
    <t>soma</t>
  </si>
  <si>
    <t>DP_Odds</t>
  </si>
  <si>
    <t>M_Odds</t>
  </si>
  <si>
    <t>CV_Odds</t>
  </si>
  <si>
    <t>H_D</t>
  </si>
  <si>
    <t>H_A</t>
  </si>
  <si>
    <t>D_H</t>
  </si>
  <si>
    <t>D_A</t>
  </si>
  <si>
    <t>A_H</t>
  </si>
  <si>
    <t>A_D</t>
  </si>
  <si>
    <t>DifAbs_HomeAway</t>
  </si>
  <si>
    <t>DifAbs_HomeDraw</t>
  </si>
  <si>
    <t>DifAbs_DrawAway</t>
  </si>
  <si>
    <t>Angulo_HomeAway</t>
  </si>
  <si>
    <t>Angulo_HomeDraw</t>
  </si>
  <si>
    <t>Angulo_DrawAway</t>
  </si>
  <si>
    <t>ATAN_HomeAway</t>
  </si>
  <si>
    <t>ATAN_HomeDraw</t>
  </si>
  <si>
    <t>ATAN_DrawAway</t>
  </si>
  <si>
    <t>Graus_HomeAway</t>
  </si>
  <si>
    <t>Graus_HomeDraw</t>
  </si>
  <si>
    <t>Graus_DrawAway</t>
  </si>
  <si>
    <t>DifPerc_HomeAway</t>
  </si>
  <si>
    <t>DifPerc_HomeDraw</t>
  </si>
  <si>
    <t>DifPerc_DrawAway</t>
  </si>
  <si>
    <t>OddReal_H</t>
  </si>
  <si>
    <t>OddReal_D</t>
  </si>
  <si>
    <t>OddReal_A</t>
  </si>
  <si>
    <t>p_O2.5</t>
  </si>
  <si>
    <t>p_U2.5</t>
  </si>
  <si>
    <t>B365&gt;2,5</t>
  </si>
  <si>
    <t>B365&lt;2,5</t>
  </si>
  <si>
    <t>Juíce MO</t>
  </si>
  <si>
    <t>Juíce OU</t>
  </si>
  <si>
    <t>OddReal_O2.5</t>
  </si>
  <si>
    <t>OddReal_U2.5</t>
  </si>
  <si>
    <t>Odds Reais MO</t>
  </si>
  <si>
    <t>Odds Reais OU</t>
  </si>
  <si>
    <t>Probabilidades MO</t>
  </si>
  <si>
    <t>Probabilidades OU</t>
  </si>
  <si>
    <t>Proporção entre as Odds MO</t>
  </si>
  <si>
    <t>Proporção entre as Odds OU</t>
  </si>
  <si>
    <t>O_U</t>
  </si>
  <si>
    <t>U_O</t>
  </si>
  <si>
    <t>DifAbs_OverUnder</t>
  </si>
  <si>
    <t>DifAbs_UnderOver</t>
  </si>
  <si>
    <t>Diferença Absoluta das Odds MO</t>
  </si>
  <si>
    <t>Diferença Absoluta das Odds OU</t>
  </si>
  <si>
    <t>Angulo_OverUnder</t>
  </si>
  <si>
    <t>Angulo_UnderOver</t>
  </si>
  <si>
    <t>Ângulo das Odds MO</t>
  </si>
  <si>
    <t>Ângulo das Odds OU</t>
  </si>
  <si>
    <t>ATAN_OverUnder</t>
  </si>
  <si>
    <t>ATAN_UnderOver</t>
  </si>
  <si>
    <t>Arco Tangente MO</t>
  </si>
  <si>
    <t>Arco Tangente OU</t>
  </si>
  <si>
    <t>Arco tangente em Graus MO</t>
  </si>
  <si>
    <t>Arco tangente em Graus OU</t>
  </si>
  <si>
    <t>Graus_OverUnder</t>
  </si>
  <si>
    <t>Graus_UnderOver</t>
  </si>
  <si>
    <t>Diferença Percentual das Odds MO</t>
  </si>
  <si>
    <t>Diferença Percentual das Odds OU</t>
  </si>
  <si>
    <t>DifPerc_OverUnder</t>
  </si>
  <si>
    <t>DifPerc_UnderOver</t>
  </si>
  <si>
    <t>Desvio Padão_CV Das Odds MO</t>
  </si>
  <si>
    <t>Desvio Padão_CV Das Odds OU</t>
  </si>
  <si>
    <t>Resultado</t>
  </si>
  <si>
    <t>Acomulado</t>
  </si>
  <si>
    <t>Odds</t>
  </si>
  <si>
    <t>Peguei</t>
  </si>
  <si>
    <t>Winrate BackCasa</t>
  </si>
  <si>
    <t>Stake</t>
  </si>
  <si>
    <t>BackCasaR$100,00</t>
  </si>
  <si>
    <t>BackVisitante</t>
  </si>
  <si>
    <t>Winrate BackVisitante</t>
  </si>
  <si>
    <t>BackVisitanteR$100,00</t>
  </si>
  <si>
    <t>BackEmpate</t>
  </si>
  <si>
    <t>Winrate BackEmpate</t>
  </si>
  <si>
    <t>BackEmpateR$100,00</t>
  </si>
  <si>
    <t>BackOver2.5GolsFT</t>
  </si>
  <si>
    <t>Winrate BackOver2.5FT</t>
  </si>
  <si>
    <t>BackOver2.5FT</t>
  </si>
  <si>
    <t>BackOver2.5FTR$100,00</t>
  </si>
  <si>
    <t>ContagemGols</t>
  </si>
  <si>
    <t>Winrate BackUnder2.5FT</t>
  </si>
  <si>
    <t>BackUnder2.5FT</t>
  </si>
  <si>
    <t>BackUnder2.5FTR$100,00</t>
  </si>
  <si>
    <t>Método BackCasa</t>
  </si>
  <si>
    <t>Método BackOver2.5</t>
  </si>
  <si>
    <t>Método BackUnder2.5</t>
  </si>
  <si>
    <t>Drawndown</t>
  </si>
  <si>
    <t>ENGLAND - PREMIER LEAGUE</t>
  </si>
  <si>
    <t>2023-08-11</t>
  </si>
  <si>
    <t>16:00</t>
  </si>
  <si>
    <t>Manchester City</t>
  </si>
  <si>
    <t>2023-08-12</t>
  </si>
  <si>
    <t>08:30</t>
  </si>
  <si>
    <t>Nottingham</t>
  </si>
  <si>
    <t>11:00</t>
  </si>
  <si>
    <t>Sheffield Utd</t>
  </si>
  <si>
    <t>13:30</t>
  </si>
  <si>
    <t>2023-08-13</t>
  </si>
  <si>
    <t>10:00</t>
  </si>
  <si>
    <t>12:30</t>
  </si>
  <si>
    <t>2023-08-14</t>
  </si>
  <si>
    <t>Manchester Utd</t>
  </si>
  <si>
    <t>2023-08-18</t>
  </si>
  <si>
    <t>15:45</t>
  </si>
  <si>
    <t>2023-08-19</t>
  </si>
  <si>
    <t>2023-08-20</t>
  </si>
  <si>
    <t>2023-08-21</t>
  </si>
  <si>
    <t>2023-08-25</t>
  </si>
  <si>
    <t>2023-08-26</t>
  </si>
  <si>
    <t>2023-08-27</t>
  </si>
  <si>
    <t>2023-09-01</t>
  </si>
  <si>
    <t>2023-09-02</t>
  </si>
  <si>
    <t>2023-09-03</t>
  </si>
  <si>
    <t>2023-09-16</t>
  </si>
  <si>
    <t>2023-09-17</t>
  </si>
  <si>
    <t>2023-09-18</t>
  </si>
  <si>
    <t>2023-09-23</t>
  </si>
  <si>
    <t>2023-09-24</t>
  </si>
  <si>
    <t>2023-09-30</t>
  </si>
  <si>
    <t>2023-10-01</t>
  </si>
  <si>
    <t>2023-10-02</t>
  </si>
  <si>
    <t>2023-10-03</t>
  </si>
  <si>
    <t>15:30</t>
  </si>
  <si>
    <t>2023-10-07</t>
  </si>
  <si>
    <t>2023-10-08</t>
  </si>
  <si>
    <t>2023-10-21</t>
  </si>
  <si>
    <t>2023-10-22</t>
  </si>
  <si>
    <t>2023-10-23</t>
  </si>
  <si>
    <t>2023-10-27</t>
  </si>
  <si>
    <t>2023-10-28</t>
  </si>
  <si>
    <t>2023-10-29</t>
  </si>
  <si>
    <t>2023-11-04</t>
  </si>
  <si>
    <t>09:30</t>
  </si>
  <si>
    <t>12:00</t>
  </si>
  <si>
    <t>14:30</t>
  </si>
  <si>
    <t>2023-11-05</t>
  </si>
  <si>
    <t>2023-11-06</t>
  </si>
  <si>
    <t>17:00</t>
  </si>
  <si>
    <t>2023-11-11</t>
  </si>
  <si>
    <t>2023-11-12</t>
  </si>
  <si>
    <t>2023-11-25</t>
  </si>
  <si>
    <t>2023-11-26</t>
  </si>
  <si>
    <t>2023-11-27</t>
  </si>
  <si>
    <t>2023-12-02</t>
  </si>
  <si>
    <t>2023-12-03</t>
  </si>
  <si>
    <t>2023-12-05</t>
  </si>
  <si>
    <t>16:30</t>
  </si>
  <si>
    <t>17:15</t>
  </si>
  <si>
    <t>2023-12-06</t>
  </si>
  <si>
    <t>2023-12-07</t>
  </si>
  <si>
    <t>2023-12-09</t>
  </si>
  <si>
    <t>2023-12-10</t>
  </si>
  <si>
    <t>2023-12-15</t>
  </si>
  <si>
    <t>2023-12-16</t>
  </si>
  <si>
    <t>2023-12-17</t>
  </si>
  <si>
    <t>2023-12-21</t>
  </si>
  <si>
    <t>2023-12-22</t>
  </si>
  <si>
    <t>2023-12-23</t>
  </si>
  <si>
    <t>2023-12-24</t>
  </si>
  <si>
    <t>2023-12-26</t>
  </si>
  <si>
    <t>2023-12-27</t>
  </si>
  <si>
    <t>2023-12-28</t>
  </si>
  <si>
    <t>2023-12-30</t>
  </si>
  <si>
    <t>2023-12-31</t>
  </si>
  <si>
    <t>2024-01-01</t>
  </si>
  <si>
    <t>2024-01-02</t>
  </si>
  <si>
    <t>2024-01-12</t>
  </si>
  <si>
    <t>16:45</t>
  </si>
  <si>
    <t>2024-01-13</t>
  </si>
  <si>
    <t>2024-01-14</t>
  </si>
  <si>
    <t>2024-01-20</t>
  </si>
  <si>
    <t>2024-01-21</t>
  </si>
  <si>
    <t>2024-01-22</t>
  </si>
  <si>
    <t>2024-01-30</t>
  </si>
  <si>
    <t>2024-01-31</t>
  </si>
  <si>
    <t>2024-02-01</t>
  </si>
  <si>
    <t>2024-02-03</t>
  </si>
  <si>
    <t>2024-02-04</t>
  </si>
  <si>
    <t>2024-02-05</t>
  </si>
  <si>
    <t>2024-02-10</t>
  </si>
  <si>
    <t>2024-02-11</t>
  </si>
  <si>
    <t>2024-02-12</t>
  </si>
  <si>
    <t>2024-02-17</t>
  </si>
  <si>
    <t>2024-02-18</t>
  </si>
  <si>
    <t>2024-02-19</t>
  </si>
  <si>
    <t>2024-02-20</t>
  </si>
  <si>
    <t>2024-02-21</t>
  </si>
  <si>
    <t>2024-02-24</t>
  </si>
  <si>
    <t>2024-02-25</t>
  </si>
  <si>
    <t>10:30</t>
  </si>
  <si>
    <t>2024-02-26</t>
  </si>
  <si>
    <t>2024-03-02</t>
  </si>
  <si>
    <t>2024-03-03</t>
  </si>
  <si>
    <t>2024-03-04</t>
  </si>
  <si>
    <t>2024-03-09</t>
  </si>
  <si>
    <t>2024-03-10</t>
  </si>
  <si>
    <t>12:45</t>
  </si>
  <si>
    <t>2024-03-11</t>
  </si>
  <si>
    <t>2024-03-13</t>
  </si>
  <si>
    <t>2024-03-16</t>
  </si>
  <si>
    <t>2024-03-17</t>
  </si>
  <si>
    <t>2024-03-30</t>
  </si>
  <si>
    <t>2024-03-31</t>
  </si>
  <si>
    <t>2024-04-02</t>
  </si>
  <si>
    <t>16:15</t>
  </si>
  <si>
    <t>2024-04-03</t>
  </si>
  <si>
    <t>2024-04-04</t>
  </si>
  <si>
    <t>2024-04-06</t>
  </si>
  <si>
    <t>2024-04-07</t>
  </si>
  <si>
    <t>11:30</t>
  </si>
  <si>
    <t>14:00</t>
  </si>
  <si>
    <t>2024-04-13</t>
  </si>
  <si>
    <t>2024-04-14</t>
  </si>
  <si>
    <t>2024-04-15</t>
  </si>
  <si>
    <t>2024-04-20</t>
  </si>
  <si>
    <t>2024-04-21</t>
  </si>
  <si>
    <t>2024-04-23</t>
  </si>
  <si>
    <t>2024-04-24</t>
  </si>
  <si>
    <t>2024-04-25</t>
  </si>
  <si>
    <t>2024-04-27</t>
  </si>
  <si>
    <t>2024-04-28</t>
  </si>
  <si>
    <t>2024-05-02</t>
  </si>
  <si>
    <t>2024-05-03</t>
  </si>
  <si>
    <t>2024-05-04</t>
  </si>
  <si>
    <t>2024-05-05</t>
  </si>
  <si>
    <t>2024-05-06</t>
  </si>
  <si>
    <t>2024-05-11</t>
  </si>
  <si>
    <t>2024-05-12</t>
  </si>
  <si>
    <t>2024-05-13</t>
  </si>
  <si>
    <t>2024-05-14</t>
  </si>
  <si>
    <t>2024-05-15</t>
  </si>
  <si>
    <t>2024-05-19</t>
  </si>
  <si>
    <t>2024-08-16</t>
  </si>
  <si>
    <t>2024-08-17</t>
  </si>
  <si>
    <t>2024-08-18</t>
  </si>
  <si>
    <t>2024-08-19</t>
  </si>
  <si>
    <t>2024-08-24</t>
  </si>
  <si>
    <t>2024-08-25</t>
  </si>
  <si>
    <t>2024-08-31</t>
  </si>
  <si>
    <t>2024-09-01</t>
  </si>
  <si>
    <t>2024-09-14</t>
  </si>
  <si>
    <t>2024-09-15</t>
  </si>
  <si>
    <t>2024-09-21</t>
  </si>
  <si>
    <t>2024-09-22</t>
  </si>
  <si>
    <t>2024-09-28</t>
  </si>
  <si>
    <t>2024-09-29</t>
  </si>
  <si>
    <t>2024-09-30</t>
  </si>
  <si>
    <t>2024-10-05</t>
  </si>
  <si>
    <t>2024-10-06</t>
  </si>
  <si>
    <t>2024-10-19</t>
  </si>
  <si>
    <t>2024-10-20</t>
  </si>
  <si>
    <t>2024-10-21</t>
  </si>
  <si>
    <t>2024-10-25</t>
  </si>
  <si>
    <t>2024-10-26</t>
  </si>
  <si>
    <t>2024-10-27</t>
  </si>
  <si>
    <t>2024-11-02</t>
  </si>
  <si>
    <t>2024-11-03</t>
  </si>
  <si>
    <t>2024-11-04</t>
  </si>
  <si>
    <t>2024-11-09</t>
  </si>
  <si>
    <t>2024-11-10</t>
  </si>
  <si>
    <t>2024-11-23</t>
  </si>
  <si>
    <t>2024-11-24</t>
  </si>
  <si>
    <t>2024-11-25</t>
  </si>
  <si>
    <t>2024-11-29</t>
  </si>
  <si>
    <t>2024-11-30</t>
  </si>
  <si>
    <t>2024-12-01</t>
  </si>
  <si>
    <t>13:00</t>
  </si>
  <si>
    <t>2024-12-03</t>
  </si>
  <si>
    <t>2024-12-04</t>
  </si>
  <si>
    <t>2024-12-05</t>
  </si>
  <si>
    <t>2024-12-07</t>
  </si>
  <si>
    <t>2024-12-08</t>
  </si>
  <si>
    <t>2024-12-09</t>
  </si>
  <si>
    <t>2024-12-14</t>
  </si>
  <si>
    <t>DP_Odds2</t>
  </si>
  <si>
    <t>M_Odds3</t>
  </si>
  <si>
    <t>CV_Odds4</t>
  </si>
  <si>
    <t>XGH</t>
  </si>
  <si>
    <t>XGA</t>
  </si>
  <si>
    <t>Coluna1</t>
  </si>
  <si>
    <t>Diff_XG</t>
  </si>
  <si>
    <t>Coluna2</t>
  </si>
  <si>
    <t>Pontos_H</t>
  </si>
  <si>
    <t>Pontos_A</t>
  </si>
  <si>
    <t>ValordoGol_H</t>
  </si>
  <si>
    <t>ValordoGol_A</t>
  </si>
  <si>
    <t>01_CustodoGol2.0_H_Marcado</t>
  </si>
  <si>
    <t>02_CustodoGol2.0_A_Marcado</t>
  </si>
  <si>
    <t>03_CustodoGol2.0_H_Sofrido</t>
  </si>
  <si>
    <t>04_CustodoGol2.0_A_Sofrido</t>
  </si>
  <si>
    <t>01_Diff_Custo2.0_(MH-MA)</t>
  </si>
  <si>
    <t>02_Diff_Custo2.0_(MH-SH)</t>
  </si>
  <si>
    <t>03_Diff_Custo2.0_(MH-SA)</t>
  </si>
  <si>
    <t>04_Diff_Custo2.0_(MA-MH)</t>
  </si>
  <si>
    <t>05_Diff_Custo2.0_(MA-SH)</t>
  </si>
  <si>
    <t>06_Diff_Custo2.0_(MA-SA)</t>
  </si>
  <si>
    <t>Média_CustodoGol2.0_01+02</t>
  </si>
  <si>
    <t>Média_CustodoGol2.0_01+04</t>
  </si>
  <si>
    <t>Média_CustodoGol2.0_02+01</t>
  </si>
  <si>
    <t>Média_CustodoGol2.0_02+03</t>
  </si>
  <si>
    <t>Média_CustodoGol2.0_02+04</t>
  </si>
  <si>
    <t>Média_CustodoGol2.0_03+01</t>
  </si>
  <si>
    <t>Média_CustodoGol2.0_03+02</t>
  </si>
  <si>
    <t>Média_CustodoGol2.0_03+04</t>
  </si>
  <si>
    <t>Média_CustodoGol2.0_04+01</t>
  </si>
  <si>
    <t>Média_CustodoGol2.0_04+02</t>
  </si>
  <si>
    <t>Média_CustodoGol2.0_04+03</t>
  </si>
  <si>
    <t>Média_CustodoGol2.0_01+03</t>
  </si>
  <si>
    <t>01_CV_CustodoGol2.0_01+02</t>
  </si>
  <si>
    <t>02_CV_CustodoGol2.0_01+03</t>
  </si>
  <si>
    <t>03_CV_CustodoGol2.0_01+04</t>
  </si>
  <si>
    <t>04_CV_CustodoGol2.0_02+01</t>
  </si>
  <si>
    <t>05_CV_CustodoGol2.0_02+03</t>
  </si>
  <si>
    <t>06_CV_CustodoGol2.0_02+04</t>
  </si>
  <si>
    <t>07_CV_CustodoGol2.0_03+01</t>
  </si>
  <si>
    <t>08_CV_CustodoGol2.0_03+02</t>
  </si>
  <si>
    <t>09_CV_CustodoGol2.0_03+04</t>
  </si>
  <si>
    <t>10_CV_CustodoGol2.0_04+01</t>
  </si>
  <si>
    <t>11_CV_CustodoGol2.0_04+02</t>
  </si>
  <si>
    <t>12_CV_CustodoGol2.0_04+031</t>
  </si>
  <si>
    <t>01_DP_CustodoGol2.0_01+02</t>
  </si>
  <si>
    <t>02_DP_CustodoGol2.0_01+03</t>
  </si>
  <si>
    <t>03_DP_CustodoGol2.0_01+04</t>
  </si>
  <si>
    <t>04_DP_CustodoGol2.0_02+01</t>
  </si>
  <si>
    <t>05_DP_CustodoGol2.0_02+03</t>
  </si>
  <si>
    <t>06_DP_CustodoGol2.0_02+04</t>
  </si>
  <si>
    <t>07_DP_CustodoGol2.0_03+01</t>
  </si>
  <si>
    <t>08_DP_CustodoGol2.0_03+02</t>
  </si>
  <si>
    <t>09_DP_CustodoGol2.0_03+04</t>
  </si>
  <si>
    <t>12_DP_CustodoGol2.0_04+03</t>
  </si>
  <si>
    <t>11_DP_CustodoGol2.0_04+02</t>
  </si>
  <si>
    <t>10_DP_CustodoGol2.0_04+01</t>
  </si>
  <si>
    <t>03_DP_Diff_Custo2.0_(MH-MA)+(MA-MH)</t>
  </si>
  <si>
    <t>04_DP_Diff_Custo2.0_(MH-MA)+(MA-SH)</t>
  </si>
  <si>
    <t>05_DP_Diff_Custo2.0_(MH-MA)+(MA-SA)</t>
  </si>
  <si>
    <t>06_DP_Diff_Custo2.0_(MH-SH)+(MH-MA)</t>
  </si>
  <si>
    <t>07_DP_Diff_Custo2.0_(MH-SH)+(MH-SA)</t>
  </si>
  <si>
    <t>08_DP_Diff_Custo2.0_(MH-SH)+(MA-MH)</t>
  </si>
  <si>
    <t>09_DP_Diff_Custo2.0_(MH-SH)+(MA-SH)</t>
  </si>
  <si>
    <t>10_DP_Diff_Custo2.0_(MH-SH)+(MA-SA)</t>
  </si>
  <si>
    <t>11_DP_Diff_Custo2.0_(MH-SA)+(MH-MA)</t>
  </si>
  <si>
    <t>12_DP_Diff_Custo2.0_(MH-SA)+(MH-SH)</t>
  </si>
  <si>
    <t>13_DP_Diff_Custo2.0_(MH-SA)+(MA-MH)</t>
  </si>
  <si>
    <t>14_DP_Diff_Custo2.0_(MH-SA)+(MA-SH)</t>
  </si>
  <si>
    <t>15_DP_Diff_Custo2.0_(MH-SA)+(MA-SA)</t>
  </si>
  <si>
    <t>16_DP_Diff_Custo2.0_(MA-MH)+(MH-MA)</t>
  </si>
  <si>
    <t>17_DP_Diff_Custo2.0_(MA-MH)+(MH-SH)</t>
  </si>
  <si>
    <t>18_DP_Diff_Custo2.0_(MA-MH)+(MH-SA)</t>
  </si>
  <si>
    <t>19_DP_Diff_Custo2.0_(MA-MH)+(MA-SH)</t>
  </si>
  <si>
    <t>20_DP_Diff_Custo2.0_(MA-MH)+(MA-SA)</t>
  </si>
  <si>
    <t>21_DP_Diff_Custo2.0_(MA-SH)+(MH-MA)</t>
  </si>
  <si>
    <t>22_DP_Diff_Custo2.0_(MA-SH)+(MH-SH)</t>
  </si>
  <si>
    <t>22_DP_Diff_Custo2.0_(MA-SH)+(MH-SA)</t>
  </si>
  <si>
    <t>23_DP_Diff_Custo2.0_(MA-SH)+(MA-MH)</t>
  </si>
  <si>
    <t>24_DP_Diff_Custo2.0_(MA-SH)+(MA-SA)</t>
  </si>
  <si>
    <t>25_DP_Diff_Custo2.0_(MA-SA)+(MH-MA)</t>
  </si>
  <si>
    <t>26_DP_Diff_Custo2.0_(MA-SA)+(MH-SH)</t>
  </si>
  <si>
    <t>27_DP_Diff_Custo2.0_(MA-SA)+(MH-SA)</t>
  </si>
  <si>
    <t>28_DP_Diff_Custo2.0_(MA-SA)+(MA-MH)</t>
  </si>
  <si>
    <t>29_DP_Diff_Custo2.0_(MA-SA)+(MA-SH)</t>
  </si>
  <si>
    <t>01_DP_Diff_Custo2.0_(MH-MA)+(MH-SH)</t>
  </si>
  <si>
    <t>Média_Diff_Custo2.0_(MH-MA)+(MH-SH)</t>
  </si>
  <si>
    <t>Média_Diff_Custo2.0_(MH-MA)+(MA-MH)</t>
  </si>
  <si>
    <t>Média_Diff_Custo2.0_(MH-MA)+(MA-SH)</t>
  </si>
  <si>
    <t>Média_Diff_Custo2.0_(MH-MA)+(MA-SA)</t>
  </si>
  <si>
    <t>Média_Diff_Custo2.0_(MH-SH)+(MH-MA)</t>
  </si>
  <si>
    <t>Média_Diff_Custo2.0_(MH-SH)+(MH-SA)</t>
  </si>
  <si>
    <t>Média_Custo2.0_(MH-SH)+(MA-MH)</t>
  </si>
  <si>
    <t>Média_Diff_Custo2.0_(MH-SH)+(MA-SH)</t>
  </si>
  <si>
    <t>Média_Diff_Custo2.0_(MH-SH)+(MA-SA)</t>
  </si>
  <si>
    <t>Média_Diff_Custo2.0_(MH-SA)+(MH-MA)</t>
  </si>
  <si>
    <t>Média_Diff_Custo2.0_(MH-SA)+(MH-SH)</t>
  </si>
  <si>
    <t>Média_Diff_Custo2.0_(MH-SA)+(MA-MH)</t>
  </si>
  <si>
    <t>Média_Diff_Custo2.0_(MH-SA)+(MA-SH)</t>
  </si>
  <si>
    <t>Média_DP_Diff_Custo2.0_(MH-SA)+(MA-SA)</t>
  </si>
  <si>
    <t>Média_Diff_Custo2.0_(MA-MH)+(MH-MA)</t>
  </si>
  <si>
    <t>Média_Diff_Custo2.0_(MA-MH)+(MH-SH)</t>
  </si>
  <si>
    <t>Média_Diff_Custo2.0_(MA-MH)+(MH-SA)</t>
  </si>
  <si>
    <t>Média_Diff_Custo2.0_(MA-MH)+(MA-SH)</t>
  </si>
  <si>
    <t>Média_Diff_Custo2.0_(MA-MH)+(MA-SA)</t>
  </si>
  <si>
    <t>Média_Diff_Custo2.0_(MA-SH)+(MH-MA)</t>
  </si>
  <si>
    <t>Média_Diff_Custo2.0_(MA-SH)+(MH-SH)</t>
  </si>
  <si>
    <t>Média_Diff_Custo2.0_(MA-SH)+(MH-SA)</t>
  </si>
  <si>
    <t>Média_Diff_Custo2.0_(MA-SH)+(MA-MH)</t>
  </si>
  <si>
    <t>Média_Diff_Custo2.0_(MA-SH)+(MA-SA)</t>
  </si>
  <si>
    <t>Média_Diff_Custo2.0_(MA-SA)+(MH-MA)</t>
  </si>
  <si>
    <t>Média_Diff_Custo2.0_(MA-SA)+(MH-SH)</t>
  </si>
  <si>
    <t>Média_Diff_Custo2.0_(MA-SA)+(MH-SA)</t>
  </si>
  <si>
    <t>Média_Diff_Custo2.0_(MA-SA)+(MA-MH)</t>
  </si>
  <si>
    <t>Média_Diff_Custo2.0_(MA-SA)+(MA-SH)</t>
  </si>
  <si>
    <t>02_DP_Diff_Custo2.0_(MH-MA)+(MH-SA)2</t>
  </si>
  <si>
    <t>01_CV_Diff_Custo2.0_(MH-MA)+(MH-SH)</t>
  </si>
  <si>
    <t>Média_Diff_Custo2.0_(MH-MA)+(MH-SA)</t>
  </si>
  <si>
    <t>02_CV_Diff_Custo2.0_(MH-MA)+(MH-SA)</t>
  </si>
  <si>
    <t>03_CV_Diff_Custo2.0_(MH-MA)+(MA-MH)</t>
  </si>
  <si>
    <t>04_CV_Diff_Custo2.0_(MH-MA)+(MA-SH)</t>
  </si>
  <si>
    <t>05_CV_Diff_Custo2.0_(MH-MA)+(MA-SA)2</t>
  </si>
  <si>
    <t>06_CV_Diff_Custo2.0_(MH-SH)+(MH-MA)2</t>
  </si>
  <si>
    <t>07_CV_Diff_Custo2.0_(MH-SH)+(MH-SA)8</t>
  </si>
  <si>
    <t>08_CV_Diff_Custo2.0_(MH-SH)+(MA-MH)2</t>
  </si>
  <si>
    <t>09_CV_Diff_Custo2.0_(MH-SH)+(MA-SH)2</t>
  </si>
  <si>
    <t>10_CV_Diff_Custo2.0_(MH-SH)+(MA-SA)2</t>
  </si>
  <si>
    <t>11_CV_Diff_Custo2.0_(MH-SA)+(MH-MA)12</t>
  </si>
  <si>
    <t>12_CV_Diff_Custo2.0_(MH-SA)+(MH-SH)13</t>
  </si>
  <si>
    <t>13_CV_Diff_Custo2.0_(MH-SA)+(MA-MH)14</t>
  </si>
  <si>
    <t>14_CV_Diff_Custo2.0_(MH-SA)+(MA-SH)15</t>
  </si>
  <si>
    <t>15_CV_Diff_Custo2.0_(MH-SA)+(MA-SA)16</t>
  </si>
  <si>
    <t>16_CV_Diff_Custo2.0_(MA-MH)+(MH-MA)17</t>
  </si>
  <si>
    <t>17_CV_Diff_Custo2.0_(MA-MH)+(MH-SH)18</t>
  </si>
  <si>
    <t>18_CV_Diff_Custo2.0_(MA-MH)+(MH-SA)19</t>
  </si>
  <si>
    <t>19_CV_Diff_Custo2.0_(MA-MH)+(MA-SH)20</t>
  </si>
  <si>
    <t>20_CV_Diff_Custo2.0_(MA-MH)+(MA-SA)21</t>
  </si>
  <si>
    <t>21_CV_Diff_Custo2.0_(MA-SH)+(MH-MA)22</t>
  </si>
  <si>
    <t>22_CV_Diff_Custo2.0_(MA-SH)+(MH-SH)23</t>
  </si>
  <si>
    <t>22_CV_Diff_Custo2.0_(MA-SH)+(MH-SA)24</t>
  </si>
  <si>
    <t>23_CV_Diff_Custo2.0_(MA-SH)+(MA-MH)25</t>
  </si>
  <si>
    <t>24_CV_Diff_Custo2.0_(MA-SH)+(MA-SA)26</t>
  </si>
  <si>
    <t>25_CV_Diff_Custo2.0_(MA-SA)+(MH-MA)27</t>
  </si>
  <si>
    <t>26_CV_Diff_Custo2.0_(MA-SA)+(MH-SH)28</t>
  </si>
  <si>
    <t>27_CV_Diff_Custo2.0_(MA-SA)+(MH-SA)29</t>
  </si>
  <si>
    <t>28_CV_Diff_Custo2.0_(MA-SA)+(MA-MH)30</t>
  </si>
  <si>
    <t>29_CV_Diff_Custo2.0_(MA-SA)+(MA-SH)31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</si>
  <si>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</si>
  <si>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</si>
  <si>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</si>
  <si>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</si>
  <si>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</si>
  <si>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</si>
  <si>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</si>
  <si>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</si>
  <si>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</si>
  <si>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</si>
  <si>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</si>
  <si>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</si>
  <si>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</si>
  <si>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</si>
  <si>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</si>
  <si>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</si>
  <si>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</si>
  <si>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</si>
  <si>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</si>
  <si>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</si>
  <si>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</si>
  <si>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</si>
  <si>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</si>
  <si>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</si>
  <si>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</si>
  <si>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</si>
  <si>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</si>
  <si>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</si>
  <si>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</si>
  <si>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</si>
  <si>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</si>
  <si>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</si>
  <si>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</si>
  <si>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</si>
  <si>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</si>
  <si>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</si>
  <si>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</si>
  <si>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</si>
  <si>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</si>
  <si>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</si>
  <si>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</si>
  <si>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</si>
  <si>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</si>
  <si>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</si>
  <si>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</si>
  <si>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</si>
  <si>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</si>
  <si>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</si>
  <si>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</si>
  <si>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</si>
  <si>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</si>
  <si>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</si>
  <si>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</si>
  <si>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</si>
  <si>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</si>
  <si>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</si>
  <si>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</si>
  <si>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</si>
  <si>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</si>
  <si>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</si>
  <si>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</si>
  <si>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</si>
  <si>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</si>
  <si>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</si>
  <si>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</si>
  <si>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</si>
  <si>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</si>
  <si>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</si>
  <si>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</si>
  <si>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</si>
  <si>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</si>
  <si>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</si>
  <si>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</si>
  <si>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</si>
  <si>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</si>
  <si>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</si>
  <si>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</si>
  <si>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</si>
  <si>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</si>
  <si>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</si>
  <si>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</si>
  <si>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</si>
  <si>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</si>
  <si>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</si>
  <si>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</si>
  <si>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</si>
  <si>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</si>
  <si>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</si>
  <si>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</si>
  <si>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</si>
  <si>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</si>
  <si>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</si>
  <si>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</si>
  <si>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</si>
  <si>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</si>
  <si>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</si>
  <si>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</si>
  <si>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</si>
  <si>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</si>
  <si>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</si>
  <si>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</si>
  <si>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</si>
  <si>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</si>
  <si>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</si>
  <si>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</si>
  <si>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</si>
  <si>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</si>
  <si>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</si>
  <si>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</si>
  <si>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</si>
  <si>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</si>
  <si>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</si>
  <si>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</si>
  <si>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</si>
  <si>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</si>
  <si>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</si>
  <si>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</si>
  <si>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</si>
  <si>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</si>
  <si>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</si>
  <si>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</si>
  <si>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</si>
  <si>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</si>
  <si>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</si>
  <si>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</si>
  <si>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</si>
  <si>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</si>
  <si>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</si>
  <si>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</si>
  <si>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</si>
  <si>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</si>
  <si>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</si>
  <si>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</si>
  <si>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</si>
  <si>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</si>
  <si>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</si>
  <si>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</si>
  <si>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</si>
  <si>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</si>
  <si>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</si>
  <si>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</si>
  <si>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</si>
  <si>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01_Angulo_Custo2.0_(MH-MA)</t>
  </si>
  <si>
    <t>03_Angulo_Custo2.0_(MH-SA)</t>
  </si>
  <si>
    <t>04_Angulo_Custo2.0_(MA-MH)</t>
  </si>
  <si>
    <t>05_Angulo_Custo2.0_(MA-SH)</t>
  </si>
  <si>
    <t>06_Angulo_Custo2.0_(MA-SA)</t>
  </si>
  <si>
    <t>02_Angulo_Custo2.0_(MH-SH)</t>
  </si>
  <si>
    <t>01_ATAN_Custo2.0_(MH-MA)</t>
  </si>
  <si>
    <t>02_ATAN_Custo2.0_(MH-SH)</t>
  </si>
  <si>
    <t>03_ATAN_Custo2.0_(MH-SA)</t>
  </si>
  <si>
    <t>04_ATANo_Custo2.0_(MA-MH)</t>
  </si>
  <si>
    <t>05_ATAN_Custo2.0_(MA-SH)</t>
  </si>
  <si>
    <t>06_ATAN_Custo2.0_(MA-SA)</t>
  </si>
  <si>
    <t>01_GRAUS_Custo2.0_(MH-MA)</t>
  </si>
  <si>
    <t>02_GRAUS_Custo2.0_(MH-SH)</t>
  </si>
  <si>
    <t>03_GRAUS_Custo2.0_(MH-SA)</t>
  </si>
  <si>
    <t>04_GRAUS_Custo2.0_(MA-MH)</t>
  </si>
  <si>
    <t>05_GRAUS_Custo2.0_(MA-SH)</t>
  </si>
  <si>
    <t>06_GRAUS_Custo2.0_(MA-SA)</t>
  </si>
  <si>
    <t>01_DiffPerc_Custo2.0_(MH-MA)</t>
  </si>
  <si>
    <t>02_DiffPerc_Custo2.0_(MH-SH)</t>
  </si>
  <si>
    <t>03_DiffPerc_Custo2.0_(MH-SA)</t>
  </si>
  <si>
    <t>04_DiffPerc_Custo2.0_(MA-MH)</t>
  </si>
  <si>
    <t>05_DiffPerc_Custo2.0_(MA-SH)</t>
  </si>
  <si>
    <t>06_DiffPerc_Custo2.0_(MA-SA)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</si>
  <si>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</si>
  <si>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</si>
  <si>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</si>
  <si>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</si>
  <si>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</si>
  <si>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</si>
  <si>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</si>
  <si>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</si>
  <si>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</si>
  <si>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</si>
  <si>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</si>
  <si>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</si>
  <si>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</si>
  <si>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</si>
  <si>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</si>
  <si>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</si>
  <si>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</si>
  <si>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</si>
  <si>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</si>
  <si>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</si>
  <si>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</si>
  <si>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</si>
  <si>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</si>
  <si>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</si>
  <si>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</si>
  <si>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</si>
  <si>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Contagem_H</t>
  </si>
  <si>
    <t>Contagem_A</t>
  </si>
  <si>
    <t>Média_H_5p</t>
  </si>
  <si>
    <t>Média_A_5p</t>
  </si>
  <si>
    <t>Média_Profit_H_5p</t>
  </si>
  <si>
    <t>Média_Profit_A_5p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</si>
</sst>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R$&quot;\ #,##0.00"/>
    <numFmt numFmtId="165" formatCode="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rgb="FFFFFF0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2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35" borderId="0" xfId="0" applyFill="1" applyAlignment="1">
      <alignment horizontal="center"/>
    </xf>
    <xf numFmtId="164" fontId="0" fillId="0" borderId="0" xfId="0" applyNumberFormat="1"/>
    <xf numFmtId="10" fontId="0" fillId="0" borderId="0" xfId="0" applyNumberFormat="1"/>
    <xf numFmtId="165" fontId="0" fillId="0" borderId="0" xfId="0" applyNumberFormat="1"/>
    <xf numFmtId="10" fontId="0" fillId="0" borderId="0" xfId="0" applyNumberFormat="1" applyAlignment="1">
      <alignment horizont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0" fillId="0" borderId="0" xfId="0" applyFont="1" applyAlignment="1">
      <alignment horizontal="center"/>
    </xf>
    <xf numFmtId="0" fontId="0" fillId="36" borderId="0" xfId="0" applyFill="1" applyAlignment="1">
      <alignment horizontal="center"/>
    </xf>
    <xf numFmtId="0" fontId="20" fillId="37" borderId="0" xfId="0" applyFont="1" applyFill="1" applyAlignment="1">
      <alignment horizontal="center"/>
    </xf>
    <xf numFmtId="0" fontId="20" fillId="38" borderId="0" xfId="0" applyFont="1" applyFill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/>
    <xf numFmtId="0" fontId="21" fillId="0" borderId="0" xfId="0" applyFont="1"/>
    <xf numFmtId="0" fontId="21" fillId="35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2" fontId="21" fillId="0" borderId="0" xfId="0" applyNumberFormat="1" applyFont="1" applyAlignment="1">
      <alignment horizontal="center"/>
    </xf>
    <xf numFmtId="0" fontId="0" fillId="0" borderId="10" xfId="0" applyBorder="1"/>
    <xf numFmtId="0" fontId="0" fillId="0" borderId="10" xfId="0" applyBorder="1" applyAlignment="1">
      <alignment horizontal="center"/>
    </xf>
    <xf numFmtId="164" fontId="0" fillId="0" borderId="0" xfId="0" applyNumberFormat="1" applyAlignment="1">
      <alignment horizontal="center"/>
    </xf>
    <xf numFmtId="2" fontId="20" fillId="41" borderId="0" xfId="0" applyNumberFormat="1" applyFont="1" applyFill="1" applyAlignment="1">
      <alignment horizontal="center"/>
    </xf>
    <xf numFmtId="2" fontId="23" fillId="41" borderId="10" xfId="0" applyNumberFormat="1" applyFont="1" applyFill="1" applyBorder="1" applyAlignment="1">
      <alignment horizontal="center"/>
    </xf>
    <xf numFmtId="2" fontId="23" fillId="34" borderId="10" xfId="0" applyNumberFormat="1" applyFont="1" applyFill="1" applyBorder="1" applyAlignment="1">
      <alignment horizontal="center"/>
    </xf>
    <xf numFmtId="2" fontId="23" fillId="36" borderId="10" xfId="0" applyNumberFormat="1" applyFont="1" applyFill="1" applyBorder="1" applyAlignment="1">
      <alignment horizontal="center"/>
    </xf>
    <xf numFmtId="2" fontId="23" fillId="42" borderId="10" xfId="0" applyNumberFormat="1" applyFont="1" applyFill="1" applyBorder="1" applyAlignment="1">
      <alignment horizontal="center"/>
    </xf>
    <xf numFmtId="2" fontId="23" fillId="39" borderId="10" xfId="0" applyNumberFormat="1" applyFont="1" applyFill="1" applyBorder="1" applyAlignment="1">
      <alignment horizontal="center"/>
    </xf>
    <xf numFmtId="2" fontId="13" fillId="40" borderId="10" xfId="0" applyNumberFormat="1" applyFont="1" applyFill="1" applyBorder="1" applyAlignment="1">
      <alignment horizontal="center"/>
    </xf>
    <xf numFmtId="2" fontId="13" fillId="43" borderId="10" xfId="0" applyNumberFormat="1" applyFont="1" applyFill="1" applyBorder="1" applyAlignment="1">
      <alignment horizontal="center"/>
    </xf>
    <xf numFmtId="2" fontId="13" fillId="44" borderId="10" xfId="0" applyNumberFormat="1" applyFont="1" applyFill="1" applyBorder="1" applyAlignment="1">
      <alignment horizontal="center"/>
    </xf>
    <xf numFmtId="0" fontId="24" fillId="0" borderId="0" xfId="0" applyFont="1" applyAlignment="1">
      <alignment horizontal="center"/>
    </xf>
    <xf numFmtId="0" fontId="21" fillId="38" borderId="0" xfId="0" applyFont="1" applyFill="1" applyAlignment="1">
      <alignment horizontal="center"/>
    </xf>
    <xf numFmtId="0" fontId="0" fillId="0" borderId="0" xfId="0" applyAlignment="1">
      <alignment horizontal="center"/>
    </xf>
    <xf numFmtId="2" fontId="0" fillId="33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20" fillId="0" borderId="0" xfId="0" applyFont="1" applyAlignment="1">
      <alignment horizontal="center"/>
    </xf>
    <xf numFmtId="0" fontId="20" fillId="34" borderId="0" xfId="0" applyFont="1" applyFill="1" applyAlignment="1">
      <alignment horizontal="center"/>
    </xf>
    <xf numFmtId="0" fontId="20" fillId="33" borderId="0" xfId="0" applyFont="1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71"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color auto="1"/>
      </font>
      <alignment horizontal="center" vertical="bottom" textRotation="0" wrapText="0" indent="0" justifyLastLine="0" shrinkToFit="0" readingOrder="0"/>
    </dxf>
    <dxf>
      <font>
        <color auto="1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0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00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</dxfs>
  <tableStyles count="3" defaultTableStyle="TableStyleMedium2" defaultPivotStyle="PivotStyleLight16">
    <tableStyle name="Estilo de Tabela 1" pivot="0" count="0" xr9:uid="{37D2D92C-335F-45E7-98D6-76FDB429C5A1}"/>
    <tableStyle name="Estilo de Tabela 2" pivot="0" count="0" xr9:uid="{2E4BAA03-DFD4-4048-86F4-A543005FA906}"/>
    <tableStyle name="Estilo de Tabela 3" pivot="0" count="0" xr9:uid="{60F1E26B-2EDB-41A2-A778-BF2E116C40B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DrawnDown!$C$2</c:f>
              <c:strCache>
                <c:ptCount val="1"/>
                <c:pt idx="0">
                  <c:v>Acomulado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DrawnDown!$C$3:$C$76</c:f>
              <c:numCache>
                <c:formatCode>General</c:formatCode>
                <c:ptCount val="74"/>
                <c:pt idx="0">
                  <c:v>33</c:v>
                </c:pt>
                <c:pt idx="1">
                  <c:v>-67</c:v>
                </c:pt>
                <c:pt idx="2">
                  <c:v>43</c:v>
                </c:pt>
                <c:pt idx="3">
                  <c:v>93</c:v>
                </c:pt>
                <c:pt idx="4">
                  <c:v>118</c:v>
                </c:pt>
                <c:pt idx="5">
                  <c:v>18</c:v>
                </c:pt>
                <c:pt idx="6">
                  <c:v>71</c:v>
                </c:pt>
                <c:pt idx="7">
                  <c:v>111</c:v>
                </c:pt>
                <c:pt idx="8">
                  <c:v>164</c:v>
                </c:pt>
                <c:pt idx="9">
                  <c:v>221</c:v>
                </c:pt>
                <c:pt idx="10">
                  <c:v>251</c:v>
                </c:pt>
                <c:pt idx="11">
                  <c:v>284</c:v>
                </c:pt>
                <c:pt idx="12">
                  <c:v>184</c:v>
                </c:pt>
                <c:pt idx="13">
                  <c:v>217</c:v>
                </c:pt>
                <c:pt idx="14">
                  <c:v>117</c:v>
                </c:pt>
                <c:pt idx="15">
                  <c:v>17</c:v>
                </c:pt>
                <c:pt idx="16">
                  <c:v>53</c:v>
                </c:pt>
                <c:pt idx="17">
                  <c:v>115</c:v>
                </c:pt>
                <c:pt idx="18">
                  <c:v>159</c:v>
                </c:pt>
                <c:pt idx="19">
                  <c:v>59</c:v>
                </c:pt>
                <c:pt idx="20">
                  <c:v>-41</c:v>
                </c:pt>
                <c:pt idx="21">
                  <c:v>-1</c:v>
                </c:pt>
                <c:pt idx="22">
                  <c:v>-101</c:v>
                </c:pt>
                <c:pt idx="23">
                  <c:v>-57</c:v>
                </c:pt>
                <c:pt idx="24">
                  <c:v>-4</c:v>
                </c:pt>
                <c:pt idx="25">
                  <c:v>-104</c:v>
                </c:pt>
                <c:pt idx="26">
                  <c:v>-15</c:v>
                </c:pt>
                <c:pt idx="27">
                  <c:v>38</c:v>
                </c:pt>
                <c:pt idx="28">
                  <c:v>78</c:v>
                </c:pt>
                <c:pt idx="29">
                  <c:v>-22</c:v>
                </c:pt>
                <c:pt idx="30">
                  <c:v>-122</c:v>
                </c:pt>
                <c:pt idx="31">
                  <c:v>-69</c:v>
                </c:pt>
                <c:pt idx="32">
                  <c:v>-2</c:v>
                </c:pt>
                <c:pt idx="33">
                  <c:v>48</c:v>
                </c:pt>
                <c:pt idx="34">
                  <c:v>88</c:v>
                </c:pt>
                <c:pt idx="35">
                  <c:v>141</c:v>
                </c:pt>
                <c:pt idx="36">
                  <c:v>194</c:v>
                </c:pt>
                <c:pt idx="37">
                  <c:v>94</c:v>
                </c:pt>
                <c:pt idx="38">
                  <c:v>138</c:v>
                </c:pt>
                <c:pt idx="39">
                  <c:v>200</c:v>
                </c:pt>
                <c:pt idx="40">
                  <c:v>229</c:v>
                </c:pt>
                <c:pt idx="41">
                  <c:v>273</c:v>
                </c:pt>
                <c:pt idx="42">
                  <c:v>346</c:v>
                </c:pt>
                <c:pt idx="43">
                  <c:v>399</c:v>
                </c:pt>
                <c:pt idx="44">
                  <c:v>432</c:v>
                </c:pt>
                <c:pt idx="45">
                  <c:v>332</c:v>
                </c:pt>
                <c:pt idx="46">
                  <c:v>232</c:v>
                </c:pt>
                <c:pt idx="47">
                  <c:v>276</c:v>
                </c:pt>
                <c:pt idx="48">
                  <c:v>338</c:v>
                </c:pt>
                <c:pt idx="49">
                  <c:v>388</c:v>
                </c:pt>
                <c:pt idx="50">
                  <c:v>288</c:v>
                </c:pt>
                <c:pt idx="51">
                  <c:v>188</c:v>
                </c:pt>
                <c:pt idx="52">
                  <c:v>224</c:v>
                </c:pt>
                <c:pt idx="53">
                  <c:v>268</c:v>
                </c:pt>
                <c:pt idx="54">
                  <c:v>738</c:v>
                </c:pt>
                <c:pt idx="55">
                  <c:v>1338</c:v>
                </c:pt>
                <c:pt idx="56">
                  <c:v>1238</c:v>
                </c:pt>
                <c:pt idx="57">
                  <c:v>1758</c:v>
                </c:pt>
                <c:pt idx="58">
                  <c:v>2908</c:v>
                </c:pt>
                <c:pt idx="59">
                  <c:v>3668</c:v>
                </c:pt>
                <c:pt idx="60">
                  <c:v>3568</c:v>
                </c:pt>
                <c:pt idx="61">
                  <c:v>3928</c:v>
                </c:pt>
                <c:pt idx="62">
                  <c:v>3828</c:v>
                </c:pt>
                <c:pt idx="63">
                  <c:v>4308</c:v>
                </c:pt>
                <c:pt idx="64">
                  <c:v>4208</c:v>
                </c:pt>
                <c:pt idx="65">
                  <c:v>4503</c:v>
                </c:pt>
                <c:pt idx="66">
                  <c:v>5003</c:v>
                </c:pt>
                <c:pt idx="67">
                  <c:v>6603</c:v>
                </c:pt>
                <c:pt idx="68">
                  <c:v>6503</c:v>
                </c:pt>
                <c:pt idx="69">
                  <c:v>6403</c:v>
                </c:pt>
                <c:pt idx="70">
                  <c:v>6793</c:v>
                </c:pt>
                <c:pt idx="71">
                  <c:v>6693</c:v>
                </c:pt>
                <c:pt idx="72">
                  <c:v>6993</c:v>
                </c:pt>
                <c:pt idx="73">
                  <c:v>6893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D6-4999-AD49-8315309FE9FC}"/>
            </c:ext>
          </c:extLst>
        </c:ser>
        <c:ser>
          <c:idx val="1"/>
          <c:order val="1"/>
          <c:tx>
            <c:strRef>
              <c:f>DrawnDown!$D$2</c:f>
              <c:strCache>
                <c:ptCount val="1"/>
                <c:pt idx="0">
                  <c:v>Drawndown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DrawnDown!$D$3:$D$76</c:f>
              <c:numCache>
                <c:formatCode>0.0</c:formatCode>
                <c:ptCount val="74"/>
                <c:pt idx="1">
                  <c:v>-3.0303030303030303</c:v>
                </c:pt>
                <c:pt idx="2">
                  <c:v>0.30303030303030298</c:v>
                </c:pt>
                <c:pt idx="3">
                  <c:v>1.1627906976744184</c:v>
                </c:pt>
                <c:pt idx="4">
                  <c:v>0.26881720430107525</c:v>
                </c:pt>
                <c:pt idx="5">
                  <c:v>-0.84745762711864403</c:v>
                </c:pt>
                <c:pt idx="6">
                  <c:v>-0.39830508474576276</c:v>
                </c:pt>
                <c:pt idx="7">
                  <c:v>-5.9322033898305038E-2</c:v>
                </c:pt>
                <c:pt idx="8">
                  <c:v>0.38983050847457634</c:v>
                </c:pt>
                <c:pt idx="9">
                  <c:v>0.34756097560975618</c:v>
                </c:pt>
                <c:pt idx="10">
                  <c:v>0.13574660633484159</c:v>
                </c:pt>
                <c:pt idx="11">
                  <c:v>0.13147410358565748</c:v>
                </c:pt>
                <c:pt idx="12">
                  <c:v>-0.352112676056338</c:v>
                </c:pt>
                <c:pt idx="13">
                  <c:v>-0.2359154929577465</c:v>
                </c:pt>
                <c:pt idx="14">
                  <c:v>-0.5880281690140845</c:v>
                </c:pt>
                <c:pt idx="15">
                  <c:v>-0.9401408450704225</c:v>
                </c:pt>
                <c:pt idx="16">
                  <c:v>-0.81338028169014087</c:v>
                </c:pt>
                <c:pt idx="17">
                  <c:v>-0.59507042253521125</c:v>
                </c:pt>
                <c:pt idx="18">
                  <c:v>-0.4401408450704225</c:v>
                </c:pt>
                <c:pt idx="19">
                  <c:v>-0.79225352112676051</c:v>
                </c:pt>
                <c:pt idx="20">
                  <c:v>-1.1443661971830985</c:v>
                </c:pt>
                <c:pt idx="21">
                  <c:v>-1.0035211267605635</c:v>
                </c:pt>
                <c:pt idx="22">
                  <c:v>-1.3556338028169015</c:v>
                </c:pt>
                <c:pt idx="23">
                  <c:v>-1.2007042253521127</c:v>
                </c:pt>
                <c:pt idx="24">
                  <c:v>-1.0140845070422535</c:v>
                </c:pt>
                <c:pt idx="25">
                  <c:v>-1.3661971830985915</c:v>
                </c:pt>
                <c:pt idx="26">
                  <c:v>-1.0528169014084507</c:v>
                </c:pt>
                <c:pt idx="27">
                  <c:v>-0.86619718309859151</c:v>
                </c:pt>
                <c:pt idx="28">
                  <c:v>-0.72535211267605626</c:v>
                </c:pt>
                <c:pt idx="29">
                  <c:v>-1.0774647887323943</c:v>
                </c:pt>
                <c:pt idx="30">
                  <c:v>-1.4295774647887325</c:v>
                </c:pt>
                <c:pt idx="31">
                  <c:v>-1.2429577464788732</c:v>
                </c:pt>
                <c:pt idx="32">
                  <c:v>-1.0070422535211268</c:v>
                </c:pt>
                <c:pt idx="33">
                  <c:v>-0.83098591549295775</c:v>
                </c:pt>
                <c:pt idx="34">
                  <c:v>-0.6901408450704225</c:v>
                </c:pt>
                <c:pt idx="35">
                  <c:v>-0.50352112676056338</c:v>
                </c:pt>
                <c:pt idx="36">
                  <c:v>-0.31690140845070425</c:v>
                </c:pt>
                <c:pt idx="37">
                  <c:v>-0.66901408450704225</c:v>
                </c:pt>
                <c:pt idx="38">
                  <c:v>-0.5140845070422535</c:v>
                </c:pt>
                <c:pt idx="39">
                  <c:v>-0.29577464788732399</c:v>
                </c:pt>
                <c:pt idx="40">
                  <c:v>-0.19366197183098588</c:v>
                </c:pt>
                <c:pt idx="41">
                  <c:v>-3.8732394366197131E-2</c:v>
                </c:pt>
                <c:pt idx="42">
                  <c:v>0.21830985915492951</c:v>
                </c:pt>
                <c:pt idx="43">
                  <c:v>0.15317919075144504</c:v>
                </c:pt>
                <c:pt idx="44">
                  <c:v>8.2706766917293173E-2</c:v>
                </c:pt>
                <c:pt idx="45">
                  <c:v>-0.23148148148148151</c:v>
                </c:pt>
                <c:pt idx="46">
                  <c:v>-0.46296296296296291</c:v>
                </c:pt>
                <c:pt idx="47">
                  <c:v>-0.36111111111111116</c:v>
                </c:pt>
                <c:pt idx="48">
                  <c:v>-0.21759259259259256</c:v>
                </c:pt>
                <c:pt idx="49">
                  <c:v>-0.10185185185185186</c:v>
                </c:pt>
                <c:pt idx="50">
                  <c:v>-0.33333333333333337</c:v>
                </c:pt>
                <c:pt idx="51">
                  <c:v>-0.56481481481481488</c:v>
                </c:pt>
                <c:pt idx="52">
                  <c:v>-0.48148148148148151</c:v>
                </c:pt>
                <c:pt idx="53">
                  <c:v>-0.37962962962962965</c:v>
                </c:pt>
                <c:pt idx="54">
                  <c:v>0.70833333333333326</c:v>
                </c:pt>
                <c:pt idx="55">
                  <c:v>0.81300813008130079</c:v>
                </c:pt>
                <c:pt idx="56">
                  <c:v>-7.4738415545590464E-2</c:v>
                </c:pt>
                <c:pt idx="57">
                  <c:v>0.31390134529147984</c:v>
                </c:pt>
                <c:pt idx="58">
                  <c:v>0.65415244596131972</c:v>
                </c:pt>
                <c:pt idx="59">
                  <c:v>0.26134800550206316</c:v>
                </c:pt>
                <c:pt idx="60">
                  <c:v>-2.7262813522355489E-2</c:v>
                </c:pt>
                <c:pt idx="61">
                  <c:v>7.0883315158124294E-2</c:v>
                </c:pt>
                <c:pt idx="62">
                  <c:v>-2.5458248472505107E-2</c:v>
                </c:pt>
                <c:pt idx="63">
                  <c:v>9.6741344195519385E-2</c:v>
                </c:pt>
                <c:pt idx="64">
                  <c:v>-2.3212627669452202E-2</c:v>
                </c:pt>
                <c:pt idx="65">
                  <c:v>4.5264623955431738E-2</c:v>
                </c:pt>
                <c:pt idx="66">
                  <c:v>0.11103708638685328</c:v>
                </c:pt>
                <c:pt idx="67">
                  <c:v>0.31980811513092156</c:v>
                </c:pt>
                <c:pt idx="68">
                  <c:v>-1.5144631228229621E-2</c:v>
                </c:pt>
                <c:pt idx="69">
                  <c:v>-3.0289262456459132E-2</c:v>
                </c:pt>
                <c:pt idx="70">
                  <c:v>2.8774799333636247E-2</c:v>
                </c:pt>
                <c:pt idx="71">
                  <c:v>-1.4721036360959783E-2</c:v>
                </c:pt>
                <c:pt idx="72">
                  <c:v>2.9442072721919565E-2</c:v>
                </c:pt>
                <c:pt idx="73">
                  <c:v>-1.4300014300014263E-2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D6-4999-AD49-8315309FE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745248"/>
        <c:axId val="442740928"/>
      </c:lineChart>
      <c:catAx>
        <c:axId val="442745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2740928"/>
        <c:crosses val="autoZero"/>
        <c:auto val="1"/>
        <c:lblAlgn val="ctr"/>
        <c:lblOffset val="100"/>
        <c:noMultiLvlLbl val="0"/>
      </c:catAx>
      <c:valAx>
        <c:axId val="44274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274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171450</xdr:rowOff>
    </xdr:from>
    <xdr:to>
      <xdr:col>21</xdr:col>
      <xdr:colOff>142875</xdr:colOff>
      <xdr:row>31</xdr:row>
      <xdr:rowOff>161926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77A3D99-EAEB-16C5-A54B-1AC4A6DB8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5FBF62-39BD-4073-9EAA-51060CD8A911}" name="Tabela1" displayName="Tabela1" ref="A2:BQ536" totalsRowShown="0" headerRowDxfId="270" dataDxfId="269">
  <autoFilter ref="A2:BQ536" xr:uid="{1A5FBF62-39BD-4073-9EAA-51060CD8A911}"/>
  <tableColumns count="69">
    <tableColumn id="1" xr3:uid="{72D242FC-D842-4F71-9439-4B75BAFA9DBA}" name="Div"/>
    <tableColumn id="2" xr3:uid="{38EC8726-643F-4EE5-8CF8-058F578C83BE}" name="Date"/>
    <tableColumn id="3" xr3:uid="{D5C42900-8CED-4891-A8B8-3BFE75E548DF}" name="Time"/>
    <tableColumn id="4" xr3:uid="{FB571C19-C6BE-4F89-8276-F8DD67A23398}" name="HomeTeam"/>
    <tableColumn id="5" xr3:uid="{581AD5A8-C064-4491-A035-A2045184C760}" name="AwayTeam"/>
    <tableColumn id="6" xr3:uid="{21146CD8-D73F-4D7F-B842-F1170EAD0A7D}" name="FTHG" dataDxfId="268"/>
    <tableColumn id="7" xr3:uid="{222050FB-5E5D-4F30-A003-DE01F4F68B3A}" name="FTAG" dataDxfId="267"/>
    <tableColumn id="8" xr3:uid="{DADF9437-5837-405F-B759-1CC2636B3CBB}" name="FTR" dataDxfId="266">
      <calculatedColumnFormula>IF(F3&gt;G3,"H",IF(F3=G3,"D","A"))</calculatedColumnFormula>
    </tableColumn>
    <tableColumn id="9" xr3:uid="{E171CC79-7B05-4490-9314-5000E06EC4C9}" name="B365H" dataDxfId="265"/>
    <tableColumn id="10" xr3:uid="{B3E74CF4-7335-4598-B26C-3EB57AF57C94}" name="B365D" dataDxfId="264"/>
    <tableColumn id="11" xr3:uid="{E6B285FD-0CD8-4033-955A-6913C1573629}" name="B365A" dataDxfId="263"/>
    <tableColumn id="12" xr3:uid="{02010DB3-A7DC-4BB1-8464-CE8B645A56E1}" name="B365&gt;2,5" dataDxfId="262"/>
    <tableColumn id="13" xr3:uid="{C3A037FF-5AFE-4F2D-A9D4-505B930221FD}" name="B365&lt;2,5" dataDxfId="261"/>
    <tableColumn id="14" xr3:uid="{7BD9CCF8-FB5B-4398-A831-69F8890E5831}" name="ContagemGols" dataDxfId="260">
      <calculatedColumnFormula>SUM(F3:G3)</calculatedColumnFormula>
    </tableColumn>
    <tableColumn id="15" xr3:uid="{9FE9EDB9-2568-4B61-8ECA-EA67AD2A38C1}" name="Juíce MO" dataDxfId="259">
      <calculatedColumnFormula>((1/I3)+(1/J3)+(1/K3))-1</calculatedColumnFormula>
    </tableColumn>
    <tableColumn id="16" xr3:uid="{D5A456F2-00AA-4939-A324-425984DF5320}" name="Juíce OU" dataDxfId="258">
      <calculatedColumnFormula>((1/L3)+(1/M3-1))</calculatedColumnFormula>
    </tableColumn>
    <tableColumn id="17" xr3:uid="{7D9C61CA-45D9-42F1-87E4-19DDC3E6F473}" name="OddReal_H" dataDxfId="257">
      <calculatedColumnFormula>I3*(1+O3)</calculatedColumnFormula>
    </tableColumn>
    <tableColumn id="18" xr3:uid="{8567EB87-D817-4D46-B504-AAA258D4B964}" name="OddReal_D" dataDxfId="256">
      <calculatedColumnFormula>J3*(1+O3)</calculatedColumnFormula>
    </tableColumn>
    <tableColumn id="19" xr3:uid="{A5751A72-0229-4127-B4DD-ACA33E0DA9F1}" name="OddReal_A" dataDxfId="255">
      <calculatedColumnFormula>K3*(1+O3)</calculatedColumnFormula>
    </tableColumn>
    <tableColumn id="20" xr3:uid="{307EE5A9-DEF1-4C52-9A44-0667A85D7657}" name="OddReal_O2.5" dataDxfId="254">
      <calculatedColumnFormula>L3*(1+O3)</calculatedColumnFormula>
    </tableColumn>
    <tableColumn id="21" xr3:uid="{A4E9E3D3-9300-4B8D-ABC3-B32901298F83}" name="OddReal_U2.5" dataDxfId="253">
      <calculatedColumnFormula>M3*(1+O3)</calculatedColumnFormula>
    </tableColumn>
    <tableColumn id="22" xr3:uid="{5355B2C7-5553-4232-AB84-CA5CFD6A0F5B}" name="p_H" dataDxfId="252">
      <calculatedColumnFormula>1/I3</calculatedColumnFormula>
    </tableColumn>
    <tableColumn id="23" xr3:uid="{EFAC3FFD-D9C0-4FEA-95A6-46F3CCD18CD5}" name="p_D" dataDxfId="251">
      <calculatedColumnFormula>1/J3</calculatedColumnFormula>
    </tableColumn>
    <tableColumn id="24" xr3:uid="{EDEB4A04-D090-4496-AC96-815EC6B7DBEA}" name="p_A" dataDxfId="250">
      <calculatedColumnFormula>1/K3</calculatedColumnFormula>
    </tableColumn>
    <tableColumn id="25" xr3:uid="{58CF1F26-21A2-4055-8BAC-A58D6F9AB090}" name="p_O2.5" dataDxfId="249">
      <calculatedColumnFormula>1/L3</calculatedColumnFormula>
    </tableColumn>
    <tableColumn id="26" xr3:uid="{D2ACA4FB-FA15-4C27-BED9-2CE35C9EEA19}" name="p_U2.5" dataDxfId="248">
      <calculatedColumnFormula>1/M3</calculatedColumnFormula>
    </tableColumn>
    <tableColumn id="27" xr3:uid="{1073B410-82B0-459B-9BE4-8F3DBAA9E2CA}" name="H_D" dataDxfId="247">
      <calculatedColumnFormula>(I3/J3)</calculatedColumnFormula>
    </tableColumn>
    <tableColumn id="28" xr3:uid="{F4151384-2E30-4427-B98C-8EE65B937B3D}" name="H_A" dataDxfId="246">
      <calculatedColumnFormula>(I3/K3)</calculatedColumnFormula>
    </tableColumn>
    <tableColumn id="29" xr3:uid="{31244FE7-2A4A-4B10-BDA9-AC76B89099B4}" name="D_H" dataDxfId="245">
      <calculatedColumnFormula>(J3/I3)</calculatedColumnFormula>
    </tableColumn>
    <tableColumn id="30" xr3:uid="{9754D574-7E52-4AC0-B6E2-B5E3E3FB817B}" name="D_A" dataDxfId="244">
      <calculatedColumnFormula>(J3/K3)</calculatedColumnFormula>
    </tableColumn>
    <tableColumn id="31" xr3:uid="{DA1CFBB7-0294-4634-83D2-CF0A20DB68EA}" name="A_H" dataDxfId="243">
      <calculatedColumnFormula>(K3/I3)</calculatedColumnFormula>
    </tableColumn>
    <tableColumn id="32" xr3:uid="{73F2A780-8CA1-4D9F-A043-2691861C53A7}" name="A_D" dataDxfId="242">
      <calculatedColumnFormula>(K3/J3)</calculatedColumnFormula>
    </tableColumn>
    <tableColumn id="33" xr3:uid="{86044AB9-20D3-4AD1-83DE-6403CAA827A9}" name="O_U" dataDxfId="241">
      <calculatedColumnFormula>(L3/M3)</calculatedColumnFormula>
    </tableColumn>
    <tableColumn id="34" xr3:uid="{C938A703-0CE4-4840-A4C9-EF6A588987D1}" name="U_O" dataDxfId="240">
      <calculatedColumnFormula>(M3/L3)</calculatedColumnFormula>
    </tableColumn>
    <tableColumn id="35" xr3:uid="{BB83ABF9-34E9-4513-A594-6873E661CA87}" name="DifAbs_HomeAway" dataDxfId="239">
      <calculatedColumnFormula>Q3-S3</calculatedColumnFormula>
    </tableColumn>
    <tableColumn id="36" xr3:uid="{38871A98-60B1-44F0-96F6-1B8A33EEA11F}" name="DifAbs_HomeDraw" dataDxfId="238">
      <calculatedColumnFormula>Q3-R3</calculatedColumnFormula>
    </tableColumn>
    <tableColumn id="37" xr3:uid="{1E855C27-5014-4A2F-AA49-D1A73F9367E9}" name="DifAbs_DrawAway" dataDxfId="237">
      <calculatedColumnFormula>R3-S3</calculatedColumnFormula>
    </tableColumn>
    <tableColumn id="38" xr3:uid="{C0D4517D-4B1B-49C1-AD00-3F99DB86BD29}" name="DifAbs_OverUnder" dataDxfId="236">
      <calculatedColumnFormula>T3-U3</calculatedColumnFormula>
    </tableColumn>
    <tableColumn id="39" xr3:uid="{C3DF86C2-EB2F-475E-AAD4-355608C3C64E}" name="DifAbs_UnderOver" dataDxfId="235">
      <calculatedColumnFormula>U3-T3</calculatedColumnFormula>
    </tableColumn>
    <tableColumn id="40" xr3:uid="{56E128FC-9C3C-4A2C-BEBA-A72CE389AE59}" name="Angulo_HomeAway" dataDxfId="234">
      <calculatedColumnFormula>(Q3-S3)/2</calculatedColumnFormula>
    </tableColumn>
    <tableColumn id="41" xr3:uid="{A060C06C-3FFC-4B56-AEEC-9067F86BFC98}" name="Angulo_HomeDraw" dataDxfId="233">
      <calculatedColumnFormula>(Q3-R3)/2</calculatedColumnFormula>
    </tableColumn>
    <tableColumn id="42" xr3:uid="{752CBF1D-B9B6-455C-8666-8D1E9CC4A32A}" name="Angulo_DrawAway" dataDxfId="232">
      <calculatedColumnFormula>(R3-S3)/2</calculatedColumnFormula>
    </tableColumn>
    <tableColumn id="43" xr3:uid="{CCD19B89-8440-4482-91B4-27953AB1BE53}" name="Angulo_OverUnder" dataDxfId="231">
      <calculatedColumnFormula>(T3-U3)/2</calculatedColumnFormula>
    </tableColumn>
    <tableColumn id="44" xr3:uid="{3E70CD5F-8F72-4848-B717-173CF86C6E23}" name="Angulo_UnderOver" dataDxfId="230">
      <calculatedColumnFormula>(U3-T3)/2</calculatedColumnFormula>
    </tableColumn>
    <tableColumn id="45" xr3:uid="{E3FD2364-47BF-4373-8E73-022E4B72021E}" name="ATAN_HomeAway" dataDxfId="229">
      <calculatedColumnFormula>ATAN(AN3)</calculatedColumnFormula>
    </tableColumn>
    <tableColumn id="46" xr3:uid="{083DE78B-FD71-4BD9-ABAE-FBF7279864AD}" name="ATAN_HomeDraw" dataDxfId="228">
      <calculatedColumnFormula>ATAN(AO3)</calculatedColumnFormula>
    </tableColumn>
    <tableColumn id="47" xr3:uid="{8E3DA349-9B27-49EE-BA95-778F84E97301}" name="ATAN_DrawAway" dataDxfId="227">
      <calculatedColumnFormula>ATAN(AP3)</calculatedColumnFormula>
    </tableColumn>
    <tableColumn id="48" xr3:uid="{8EAC49AA-7BEC-4CE0-A96A-271DB3809F3D}" name="ATAN_OverUnder" dataDxfId="226">
      <calculatedColumnFormula>ATAN(AQ3)</calculatedColumnFormula>
    </tableColumn>
    <tableColumn id="49" xr3:uid="{47962F6D-97C8-435D-B79C-313660F3CD2F}" name="ATAN_UnderOver" dataDxfId="225">
      <calculatedColumnFormula>ATAN(AR3)</calculatedColumnFormula>
    </tableColumn>
    <tableColumn id="50" xr3:uid="{E30368E5-A77A-4CD6-B300-C9B6E5FD84FF}" name="Graus_HomeAway" dataDxfId="224">
      <calculatedColumnFormula>DEGREES(AS3)*PI()</calculatedColumnFormula>
    </tableColumn>
    <tableColumn id="51" xr3:uid="{04D73407-078C-4610-B302-A9ACA3F612E6}" name="Graus_HomeDraw" dataDxfId="223">
      <calculatedColumnFormula>DEGREES(AT3)*PI()</calculatedColumnFormula>
    </tableColumn>
    <tableColumn id="52" xr3:uid="{295E4E54-59DF-47FB-815E-B7131FD46BB4}" name="Graus_DrawAway" dataDxfId="222">
      <calculatedColumnFormula>DEGREES(AU3)*PI()</calculatedColumnFormula>
    </tableColumn>
    <tableColumn id="53" xr3:uid="{C4CCDD11-2523-488B-8344-2CE58D335235}" name="Graus_OverUnder" dataDxfId="221">
      <calculatedColumnFormula>DEGREES(AV3)*PI()</calculatedColumnFormula>
    </tableColumn>
    <tableColumn id="54" xr3:uid="{F431F2BB-E503-4F59-AAB7-40A83C9791F9}" name="Graus_UnderOver" dataDxfId="220">
      <calculatedColumnFormula>DEGREES(AW3)*PI()</calculatedColumnFormula>
    </tableColumn>
    <tableColumn id="55" xr3:uid="{FF3D4078-4E07-4525-8DEB-0F0A9C48E2D4}" name="DifPerc_HomeAway" dataDxfId="219">
      <calculatedColumnFormula>(Q3-S3)/S3</calculatedColumnFormula>
    </tableColumn>
    <tableColumn id="56" xr3:uid="{C66AEBFA-5794-4118-AA75-14650E6EF45F}" name="DifPerc_HomeDraw" dataDxfId="218">
      <calculatedColumnFormula>(Q3-R3)/R3</calculatedColumnFormula>
    </tableColumn>
    <tableColumn id="57" xr3:uid="{A49978DF-D297-4005-83E3-B99FE3F06E7D}" name="DifPerc_DrawAway" dataDxfId="217">
      <calculatedColumnFormula>(R3-S3)/S3</calculatedColumnFormula>
    </tableColumn>
    <tableColumn id="58" xr3:uid="{817464AD-9442-4502-958E-12B9AAA0F5F8}" name="DifPerc_OverUnder" dataDxfId="216">
      <calculatedColumnFormula>(T3-U3)/U3</calculatedColumnFormula>
    </tableColumn>
    <tableColumn id="59" xr3:uid="{7FAF7A56-2DF4-4AFD-8823-C6987BFFAA44}" name="DifPerc_UnderOver" dataDxfId="215">
      <calculatedColumnFormula>(U3-T3)/T3</calculatedColumnFormula>
    </tableColumn>
    <tableColumn id="60" xr3:uid="{26FE8B04-D714-4380-A6AF-98F99B3A30A5}" name="DP_Odds" dataDxfId="214">
      <calculatedColumnFormula>_xlfn.STDEV.S(Q3:S3)</calculatedColumnFormula>
    </tableColumn>
    <tableColumn id="61" xr3:uid="{3741C1D2-653D-47D5-AEAD-839F808D04F0}" name="M_Odds" dataDxfId="213">
      <calculatedColumnFormula>AVERAGE(Q3:S3)</calculatedColumnFormula>
    </tableColumn>
    <tableColumn id="62" xr3:uid="{FCCB092D-3E52-493A-A584-1A630444EFB1}" name="CV_Odds" dataDxfId="212">
      <calculatedColumnFormula>BH3/BI3</calculatedColumnFormula>
    </tableColumn>
    <tableColumn id="63" xr3:uid="{321F4EB9-6575-48FE-B662-F805D1D4664C}" name="DP_Odds2" dataDxfId="211">
      <calculatedColumnFormula>_xlfn.STDEV.S(T3:U3)</calculatedColumnFormula>
    </tableColumn>
    <tableColumn id="64" xr3:uid="{EE6E929D-2BC5-48D3-A6C5-12955F767A15}" name="M_Odds3" dataDxfId="210">
      <calculatedColumnFormula>AVERAGE(T3:U3)</calculatedColumnFormula>
    </tableColumn>
    <tableColumn id="65" xr3:uid="{04AD20D9-1A22-4C44-8B08-94E2504973D8}" name="CV_Odds4" dataDxfId="209">
      <calculatedColumnFormula>BK3/BL3</calculatedColumnFormula>
    </tableColumn>
    <tableColumn id="66" xr3:uid="{03F1B3B3-BC51-4BFD-9AA1-88F4CBCD189C}" name="Winrate BackCasa" dataDxfId="208">
      <calculatedColumnFormula>IF(H3="H",1,0)</calculatedColumnFormula>
    </tableColumn>
    <tableColumn id="67" xr3:uid="{8E8DDA48-D733-4DA4-A92B-EA0616567B7E}" name="Stake" dataDxfId="207"/>
    <tableColumn id="68" xr3:uid="{E411BF9F-9182-40A7-95EA-8B3B505388A6}" name="BackCasa" dataDxfId="206">
      <calculatedColumnFormula>IF(H3="H",I3-1,-1)</calculatedColumnFormula>
    </tableColumn>
    <tableColumn id="69" xr3:uid="{5224118A-8C43-48E9-B3D9-9EB7A0C620F7}" name="BackCasaR$100,00" dataDxfId="205">
      <calculatedColumnFormula>BP3*100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8145E9-AC7C-4F78-B387-DE0121B21737}" name="Tabela13" displayName="Tabela13" ref="A2:GZ536" totalsRowShown="0" headerRowDxfId="204" dataDxfId="203">
  <autoFilter ref="A2:GZ536" xr:uid="{1A5FBF62-39BD-4073-9EAA-51060CD8A911}"/>
  <tableColumns count="208">
    <tableColumn id="1" xr3:uid="{126733E2-365D-46E8-ADC5-47A864FAA29D}" name="Div"/>
    <tableColumn id="2" xr3:uid="{4FF8BB32-E7CF-4A34-8A85-954633958ADB}" name="Date"/>
    <tableColumn id="3" xr3:uid="{9A636451-9476-4DA2-A2A0-05C2EC8C10CA}" name="Time"/>
    <tableColumn id="4" xr3:uid="{74D32156-1F0A-416F-B9BF-8F3B7C4BDDE9}" name="HomeTeam"/>
    <tableColumn id="5" xr3:uid="{25F76E36-9E23-46CB-97A5-FC2A7FF2E6A9}" name="AwayTeam"/>
    <tableColumn id="6" xr3:uid="{F552D6C9-C0CE-4534-953D-CD87A4DED293}" name="FTHG" dataDxfId="202"/>
    <tableColumn id="7" xr3:uid="{F9B85AA8-4CA0-4460-89B9-728FBFE14569}" name="FTAG" dataDxfId="201"/>
    <tableColumn id="8" xr3:uid="{EC1418E6-826F-4EC1-B2F2-A319F28DBFEB}" name="FTR" dataDxfId="200">
      <calculatedColumnFormula>IF(F3&gt;G3,"H",IF(F3=G3,"D","A"))</calculatedColumnFormula>
    </tableColumn>
    <tableColumn id="9" xr3:uid="{BC6B5003-58B0-427D-9659-379F4C4CF62E}" name="B365H" dataDxfId="199"/>
    <tableColumn id="10" xr3:uid="{DFED111C-DA79-4432-B6D1-029133B7A7ED}" name="B365D" dataDxfId="198"/>
    <tableColumn id="11" xr3:uid="{F02C5968-6DDA-49FC-84D2-F525532B0134}" name="B365A" dataDxfId="197"/>
    <tableColumn id="12" xr3:uid="{392CB5A8-59B3-4E11-ACD7-112582BFDE97}" name="B365&gt;2,5" dataDxfId="196"/>
    <tableColumn id="13" xr3:uid="{F12A8E83-98F7-4336-9701-BA3F30A6D2BA}" name="B365&lt;2,5" dataDxfId="195"/>
    <tableColumn id="14" xr3:uid="{5C81C4E6-62BA-4CF6-B94C-07D651FEC893}" name="ContagemGols" dataDxfId="194">
      <calculatedColumnFormula>SUM(F3:G3)</calculatedColumnFormula>
    </tableColumn>
    <tableColumn id="78" xr3:uid="{AB93BD3C-DE9D-412A-9E1B-A117FF5FF7A4}" name="Pontos_H" dataDxfId="193">
      <calculatedColumnFormula>IF(H3="H",3,IF(H3="D",1,0))</calculatedColumnFormula>
    </tableColumn>
    <tableColumn id="77" xr3:uid="{F1A63341-96AD-42FC-B536-69303487D507}" name="Pontos_A" dataDxfId="192">
      <calculatedColumnFormula>IF(H3="A",3,IF(H3="D",1,0))</calculatedColumnFormula>
    </tableColumn>
    <tableColumn id="15" xr3:uid="{11EDAA39-4EEB-407B-A01A-3CFC6D58EE19}" name="Juíce MO" dataDxfId="191">
      <calculatedColumnFormula>((1/I3)+(1/J3)+(1/K3))-1</calculatedColumnFormula>
    </tableColumn>
    <tableColumn id="16" xr3:uid="{57F6E6D1-159F-4245-B0DF-7B1AF3E9D4A8}" name="Juíce OU" dataDxfId="190">
      <calculatedColumnFormula>((1/L3)+(1/M3-1))</calculatedColumnFormula>
    </tableColumn>
    <tableColumn id="17" xr3:uid="{555DA45E-EF22-4D10-90BB-81E532C55C7E}" name="OddReal_H" dataDxfId="189">
      <calculatedColumnFormula>I3*(1+Q3)</calculatedColumnFormula>
    </tableColumn>
    <tableColumn id="18" xr3:uid="{8AA04C22-0F48-4328-B49B-E8E3F7F05805}" name="OddReal_D" dataDxfId="188">
      <calculatedColumnFormula>J3*(1+Q3)</calculatedColumnFormula>
    </tableColumn>
    <tableColumn id="19" xr3:uid="{041A874E-3373-40F0-84E7-1C5CCC2857B3}" name="OddReal_A" dataDxfId="187">
      <calculatedColumnFormula>K3*(1+Q3)</calculatedColumnFormula>
    </tableColumn>
    <tableColumn id="20" xr3:uid="{970E1191-5BC0-48CA-B938-2013447E442F}" name="OddReal_O2.5" dataDxfId="186">
      <calculatedColumnFormula>L3*(1+Q3)</calculatedColumnFormula>
    </tableColumn>
    <tableColumn id="21" xr3:uid="{11C8BABC-C657-41D6-B153-CFEFAE8ABA79}" name="OddReal_U2.5" dataDxfId="185">
      <calculatedColumnFormula>M3*(1+Q3)</calculatedColumnFormula>
    </tableColumn>
    <tableColumn id="22" xr3:uid="{3AAF3086-F12C-44CE-A9CC-65849E98EE43}" name="p_H" dataDxfId="184">
      <calculatedColumnFormula>1/I3</calculatedColumnFormula>
    </tableColumn>
    <tableColumn id="23" xr3:uid="{181E19EA-FAD5-41E5-8170-01398C9ECEC4}" name="p_D" dataDxfId="183">
      <calculatedColumnFormula>1/J3</calculatedColumnFormula>
    </tableColumn>
    <tableColumn id="24" xr3:uid="{41D0A163-6EB2-47E9-9FF0-6234D1C78413}" name="p_A" dataDxfId="182">
      <calculatedColumnFormula>1/K3</calculatedColumnFormula>
    </tableColumn>
    <tableColumn id="25" xr3:uid="{E5261ADB-4308-4253-AAC9-4423F20A2270}" name="p_O2.5" dataDxfId="181">
      <calculatedColumnFormula>1/L3</calculatedColumnFormula>
    </tableColumn>
    <tableColumn id="26" xr3:uid="{9054E3FE-47FF-4A67-A4EF-D74581F0CC76}" name="p_U2.5" dataDxfId="180">
      <calculatedColumnFormula>1/M3</calculatedColumnFormula>
    </tableColumn>
    <tableColumn id="27" xr3:uid="{76099451-9DAE-4284-B7AD-29E9358B650A}" name="V1" dataDxfId="179">
      <calculatedColumnFormula>(X3+F3)/2</calculatedColumnFormula>
    </tableColumn>
    <tableColumn id="28" xr3:uid="{83FF575A-B7FF-4439-8AAB-427CC0BB2850}" name="V2" dataDxfId="178">
      <calculatedColumnFormula>(Z3+G3)/2</calculatedColumnFormula>
    </tableColumn>
    <tableColumn id="29" xr3:uid="{6DDD17D5-73B7-42F0-B701-D2167FB54FFB}" name="V3" dataDxfId="177">
      <calculatedColumnFormula>(X3+G3)/2</calculatedColumnFormula>
    </tableColumn>
    <tableColumn id="30" xr3:uid="{67BAC230-666C-44C2-A303-8AA3E1BD8059}" name="V4" dataDxfId="176">
      <calculatedColumnFormula>(Z3+F3)/2</calculatedColumnFormula>
    </tableColumn>
    <tableColumn id="96" xr3:uid="{9C4E8AAD-99BF-4F1B-9071-9B0D305641DC}" name="V5" dataDxfId="175">
      <calculatedColumnFormula>IFERROR(AVERAGE(Tabela13[[#This Row],[V1]],Tabela13[[#This Row],[V2]]),"")</calculatedColumnFormula>
    </tableColumn>
    <tableColumn id="95" xr3:uid="{0D70F20F-3899-4DE5-BA6C-5D5C0C69F3CA}" name="V6" dataDxfId="174">
      <calculatedColumnFormula>IFERROR(AVERAGE(Tabela13[[#This Row],[V1]],Tabela13[[#This Row],[V3]]),"")</calculatedColumnFormula>
    </tableColumn>
    <tableColumn id="94" xr3:uid="{70AEEAB5-D9AD-4E03-B977-780939D128DA}" name="V7" dataDxfId="173">
      <calculatedColumnFormula>IFERROR(AVERAGE(Tabela13[[#This Row],[V1]],Tabela13[[#This Row],[V4]]),"")</calculatedColumnFormula>
    </tableColumn>
    <tableColumn id="117" xr3:uid="{8D6814B0-864A-4092-8B6F-D46D2D4D0FE5}" name="V8" dataDxfId="172">
      <calculatedColumnFormula>IFERROR(AVERAGE(Tabela13[[#This Row],[V2]],Tabela13[[#This Row],[V1]]),"")</calculatedColumnFormula>
    </tableColumn>
    <tableColumn id="116" xr3:uid="{E0A8510D-D591-431B-9C13-544977A44BD3}" name="V9" dataDxfId="171">
      <calculatedColumnFormula>IFERROR(AVERAGE(Tabela13[[#This Row],[V2]],Tabela13[[#This Row],[V3]]),"")</calculatedColumnFormula>
    </tableColumn>
    <tableColumn id="115" xr3:uid="{6C8D2B14-B548-4E93-9BFC-5EF1C920D2EF}" name="V10" dataDxfId="170">
      <calculatedColumnFormula>IFERROR(AVERAGE(Tabela13[[#This Row],[V2]],Tabela13[[#This Row],[V4]]),"")</calculatedColumnFormula>
    </tableColumn>
    <tableColumn id="114" xr3:uid="{661CA924-F460-454E-B310-4D94999A8724}" name="V11" dataDxfId="169">
      <calculatedColumnFormula>IFERROR(AVERAGE(Tabela13[[#This Row],[V3]],Tabela13[[#This Row],[V1]]),"")</calculatedColumnFormula>
    </tableColumn>
    <tableColumn id="120" xr3:uid="{030DD32F-3D0B-4764-B616-A014E10D59F9}" name="V12" dataDxfId="168">
      <calculatedColumnFormula>IFERROR(AVERAGE(Tabela13[[#This Row],[V3]],Tabela13[[#This Row],[V2]]),"")</calculatedColumnFormula>
    </tableColumn>
    <tableColumn id="118" xr3:uid="{42D27F10-40AF-42EF-8416-A16ED86A1F9E}" name="V13" dataDxfId="167">
      <calculatedColumnFormula>IFERROR(AVERAGE(Tabela13[[#This Row],[V3]],Tabela13[[#This Row],[V4]]),"")</calculatedColumnFormula>
    </tableColumn>
    <tableColumn id="123" xr3:uid="{59095FA1-5F79-4823-9709-54C0B1557A30}" name="V14" dataDxfId="166">
      <calculatedColumnFormula>IFERROR(AVERAGE(Tabela13[[#This Row],[V4]],Tabela13[[#This Row],[V1]]),"")</calculatedColumnFormula>
    </tableColumn>
    <tableColumn id="122" xr3:uid="{D13DA316-1AF2-46CA-B498-47AAB30C6049}" name="V15" dataDxfId="165">
      <calculatedColumnFormula>IFERROR(AVERAGE(Tabela13[[#This Row],[V4]],Tabela13[[#This Row],[V2]]),"")</calculatedColumnFormula>
    </tableColumn>
    <tableColumn id="121" xr3:uid="{303FFFA9-0F4B-4DF6-AFD6-0BB88CE91D93}" name="V16" dataDxfId="164">
      <calculatedColumnFormula>IFERROR(AVERAGE(Tabela13[[#This Row],[V4]],Tabela13[[#This Row],[V3]]),"")</calculatedColumnFormula>
    </tableColumn>
    <tableColumn id="102" xr3:uid="{73937A1C-2CE6-409A-834D-C4CBF82A9D2C}" name="V17" dataDxfId="163">
      <calculatedColumnFormula>_xlfn.STDEV.S(Tabela13[[#This Row],[V1]:[V2]])</calculatedColumnFormula>
    </tableColumn>
    <tableColumn id="101" xr3:uid="{7BA9E082-6A50-4179-A918-A699A7AA77A2}" name="V18" dataDxfId="162">
      <calculatedColumnFormula>_xlfn.STDEV.S(Tabela13[[#This Row],[V1]],Tabela13[[#This Row],[V3]])</calculatedColumnFormula>
    </tableColumn>
    <tableColumn id="100" xr3:uid="{FD9CEEE1-3248-4374-B071-EC022C01B5C0}" name="V19" dataDxfId="161">
      <calculatedColumnFormula>_xlfn.STDEV.S(Tabela13[[#This Row],[V1]],Tabela13[[#This Row],[V4]])</calculatedColumnFormula>
    </tableColumn>
    <tableColumn id="99" xr3:uid="{4A9CA387-57A4-4C21-8A81-8C5056DE7F0C}" name="V20" dataDxfId="160">
      <calculatedColumnFormula>_xlfn.STDEV.S(Tabela13[[#This Row],[V2]],Tabela13[[#This Row],[V1]])</calculatedColumnFormula>
    </tableColumn>
    <tableColumn id="98" xr3:uid="{E4202846-5AD4-4407-8A57-3CC228654A3D}" name="V21" dataDxfId="159">
      <calculatedColumnFormula>_xlfn.STDEV.S(Tabela13[[#This Row],[V2]],Tabela13[[#This Row],[V3]])</calculatedColumnFormula>
    </tableColumn>
    <tableColumn id="97" xr3:uid="{A1F12071-2B44-4099-9C7D-C747CC7C332F}" name="V22" dataDxfId="158">
      <calculatedColumnFormula>_xlfn.STDEV.S(Tabela13[[#This Row],[V42]],Tabela13[[#This Row],[V44]])</calculatedColumnFormula>
    </tableColumn>
    <tableColumn id="105" xr3:uid="{6FCF3675-5509-477C-85D1-DBB9CB0177B6}" name="V23" dataDxfId="157">
      <calculatedColumnFormula>_xlfn.STDEV.S(Tabela13[[#This Row],[V3]],Tabela13[[#This Row],[V1]])</calculatedColumnFormula>
    </tableColumn>
    <tableColumn id="104" xr3:uid="{46863837-7815-4390-975B-FC88062C48D8}" name="V24" dataDxfId="156">
      <calculatedColumnFormula>_xlfn.STDEV.S(Tabela13[[#This Row],[V3]],Tabela13[[#This Row],[V2]])</calculatedColumnFormula>
    </tableColumn>
    <tableColumn id="103" xr3:uid="{D00FDC2E-A9EE-4C74-A40C-5BADAC8C6280}" name="V25" dataDxfId="155">
      <calculatedColumnFormula>_xlfn.STDEV.S(Tabela13[[#This Row],[V3]],Tabela13[[#This Row],[V4]])</calculatedColumnFormula>
    </tableColumn>
    <tableColumn id="109" xr3:uid="{0788EAA0-DA3B-495F-AF22-9BB50AC9B26D}" name="V26" dataDxfId="154">
      <calculatedColumnFormula>_xlfn.STDEV.S(Tabela13[[#This Row],[V4]],Tabela13[[#This Row],[V1]])</calculatedColumnFormula>
    </tableColumn>
    <tableColumn id="108" xr3:uid="{B859923E-D94D-4FF2-BB6E-6D1C970226BE}" name="V27" dataDxfId="153">
      <calculatedColumnFormula>_xlfn.STDEV.S(Tabela13[[#This Row],[V4]],Tabela13[[#This Row],[V2]])</calculatedColumnFormula>
    </tableColumn>
    <tableColumn id="107" xr3:uid="{2B2A8882-7CC4-4699-8ECF-559E6C29960C}" name="V28" dataDxfId="152">
      <calculatedColumnFormula>_xlfn.STDEV.S(Tabela13[[#This Row],[V4]],Tabela13[[#This Row],[V3]])</calculatedColumnFormula>
    </tableColumn>
    <tableColumn id="136" xr3:uid="{DB55C36A-600A-4E62-A190-BEF24686870C}" name="V29" dataDxfId="151">
      <calculatedColumnFormula>Tabela13[[#This Row],[V17]]/Tabela13[[#This Row],[V5]]</calculatedColumnFormula>
    </tableColumn>
    <tableColumn id="135" xr3:uid="{18BF4397-AAE0-4DBE-8BEE-89D24DB09452}" name="V30" dataDxfId="150">
      <calculatedColumnFormula>Tabela13[[#This Row],[V18]]/Tabela13[[#This Row],[V6]]</calculatedColumnFormula>
    </tableColumn>
    <tableColumn id="133" xr3:uid="{216816C8-2889-43FA-9C2E-771045468E41}" name="V31" dataDxfId="149">
      <calculatedColumnFormula>Tabela13[[#This Row],[V19]]/Tabela13[[#This Row],[V7]]</calculatedColumnFormula>
    </tableColumn>
    <tableColumn id="132" xr3:uid="{5C34337A-186D-408B-A388-9968FA4498ED}" name="V32" dataDxfId="148">
      <calculatedColumnFormula>Tabela13[[#This Row],[V20]]/Tabela13[[#This Row],[V8]]</calculatedColumnFormula>
    </tableColumn>
    <tableColumn id="131" xr3:uid="{50CC7630-02A9-4647-A911-154C02FFDA91}" name="V33" dataDxfId="147">
      <calculatedColumnFormula>Tabela13[[#This Row],[V21]]/Tabela13[[#This Row],[V9]]</calculatedColumnFormula>
    </tableColumn>
    <tableColumn id="130" xr3:uid="{792C54AC-054A-4268-8E0C-212D060DA0DC}" name="V34" dataDxfId="146">
      <calculatedColumnFormula>Tabela13[[#This Row],[V22]]/Tabela13[[#This Row],[V10]]</calculatedColumnFormula>
    </tableColumn>
    <tableColumn id="129" xr3:uid="{F2A562EC-D0F2-413B-ABCE-785F7033D30F}" name="V35" dataDxfId="145">
      <calculatedColumnFormula>Tabela13[[#This Row],[V23]]/Tabela13[[#This Row],[V11]]</calculatedColumnFormula>
    </tableColumn>
    <tableColumn id="128" xr3:uid="{77BCF50F-7697-43F9-9CFC-769E8FB5C06E}" name="V36" dataDxfId="144">
      <calculatedColumnFormula>Tabela13[[#This Row],[V24]]/Tabela13[[#This Row],[V12]]</calculatedColumnFormula>
    </tableColumn>
    <tableColumn id="127" xr3:uid="{950C66C9-8EE9-44F8-9585-7E1B1AB06A12}" name="V37" dataDxfId="143">
      <calculatedColumnFormula>Tabela13[[#This Row],[V25]]/Tabela13[[#This Row],[V13]]</calculatedColumnFormula>
    </tableColumn>
    <tableColumn id="126" xr3:uid="{13683BAB-4EDB-427B-A014-90FD90254530}" name="V38" dataDxfId="142">
      <calculatedColumnFormula>Tabela13[[#This Row],[V26]]/Tabela13[[#This Row],[V14]]</calculatedColumnFormula>
    </tableColumn>
    <tableColumn id="125" xr3:uid="{41EA448F-AFFD-4927-9C17-2899EBBB16C4}" name="V39" dataDxfId="141">
      <calculatedColumnFormula>Tabela13[[#This Row],[V27]]/Tabela13[[#This Row],[V15]]</calculatedColumnFormula>
    </tableColumn>
    <tableColumn id="124" xr3:uid="{7316C25B-1F44-4040-B83E-4F3C3C3DDBC6}" name="V40" dataDxfId="140">
      <calculatedColumnFormula>Tabela13[[#This Row],[V28]]/Tabela13[[#This Row],[V16]]</calculatedColumnFormula>
    </tableColumn>
    <tableColumn id="70" xr3:uid="{6347D504-D7FE-4753-82C3-49152C3ECE6C}" name="V41" dataDxfId="139">
      <calculatedColumnFormula>Tabela13[[#This Row],[V1]]-Tabela13[[#This Row],[V2]]</calculatedColumnFormula>
    </tableColumn>
    <tableColumn id="71" xr3:uid="{C7DC7765-C71C-4A5B-ADC6-FEA568F13455}" name="V42" dataDxfId="138">
      <calculatedColumnFormula>Tabela13[[#This Row],[V1]]-Tabela13[[#This Row],[V3]]</calculatedColumnFormula>
    </tableColumn>
    <tableColumn id="72" xr3:uid="{4336EE3F-5603-4BFC-8429-07270C863E10}" name="V43" dataDxfId="137">
      <calculatedColumnFormula>Tabela13[[#This Row],[V1]]-Tabela13[[#This Row],[V4]]</calculatedColumnFormula>
    </tableColumn>
    <tableColumn id="75" xr3:uid="{62C60893-6F1D-4E11-AFB6-CDCDFEDED671}" name="V44" dataDxfId="136">
      <calculatedColumnFormula>Tabela13[[#This Row],[V2]]-Tabela13[[#This Row],[V1]]</calculatedColumnFormula>
    </tableColumn>
    <tableColumn id="74" xr3:uid="{60536B48-0696-468C-ADB8-143E2091C81B}" name="V45" dataDxfId="135">
      <calculatedColumnFormula>Tabela13[[#This Row],[V2]]-Tabela13[[#This Row],[V3]]</calculatedColumnFormula>
    </tableColumn>
    <tableColumn id="73" xr3:uid="{C4D03DD0-1455-4109-82A3-CBC8931C0B6B}" name="V46" dataDxfId="134">
      <calculatedColumnFormula>Tabela13[[#This Row],[V2]]-Tabela13[[#This Row],[V4]]</calculatedColumnFormula>
    </tableColumn>
    <tableColumn id="205" xr3:uid="{964E1D12-29B7-4E30-9B5E-904DF76DC371}" name="V47" dataDxfId="133">
      <calculatedColumnFormula>AVERAGE(Tabela13[[#This Row],[V41]],Tabela13[[#This Row],[V42]])</calculatedColumnFormula>
    </tableColumn>
    <tableColumn id="206" xr3:uid="{13ECED95-A3AC-49BD-8964-364714B28D39}" name="V48" dataDxfId="132">
      <calculatedColumnFormula>AVERAGE(Tabela13[[#This Row],[V41]],Tabela13[[#This Row],[V43]])</calculatedColumnFormula>
    </tableColumn>
    <tableColumn id="207" xr3:uid="{E8BBDB3D-4D90-49CA-BC24-1E9069B4F0F8}" name="V49" dataDxfId="131">
      <calculatedColumnFormula>AVERAGE(Tabela13[[#This Row],[V41]],Tabela13[[#This Row],[V44]])</calculatedColumnFormula>
    </tableColumn>
    <tableColumn id="208" xr3:uid="{51925195-783D-4C05-85CF-D1469AB52439}" name="V50" dataDxfId="130">
      <calculatedColumnFormula>AVERAGE(Tabela13[[#This Row],[V41]],Tabela13[[#This Row],[V45]])</calculatedColumnFormula>
    </tableColumn>
    <tableColumn id="209" xr3:uid="{F1F1A101-62FE-4EA8-9B0E-9F51A7FAE78A}" name="V51" dataDxfId="129">
      <calculatedColumnFormula>AVERAGE(Tabela13[[#This Row],[V41]],Tabela13[[#This Row],[V46]])</calculatedColumnFormula>
    </tableColumn>
    <tableColumn id="210" xr3:uid="{45F74C74-3C6B-48CD-B309-95CEF5C19851}" name="V52" dataDxfId="128">
      <calculatedColumnFormula>AVERAGE(Tabela13[[#This Row],[V42]],Tabela13[[#This Row],[V41]])</calculatedColumnFormula>
    </tableColumn>
    <tableColumn id="199" xr3:uid="{47416FFD-7B35-4B36-8D0B-C46D61E21CE4}" name="V53" dataDxfId="127">
      <calculatedColumnFormula>AVERAGE(Tabela13[[#This Row],[V42]],Tabela13[[#This Row],[V43]])</calculatedColumnFormula>
    </tableColumn>
    <tableColumn id="200" xr3:uid="{F5756658-345F-4105-B4BA-8312A6821E5A}" name="V54" dataDxfId="126">
      <calculatedColumnFormula>AVERAGE(Tabela13[[#This Row],[V42]],Tabela13[[#This Row],[V44]])</calculatedColumnFormula>
    </tableColumn>
    <tableColumn id="201" xr3:uid="{376457B5-FF8A-47C9-A18C-88815EA03E97}" name="V55" dataDxfId="125">
      <calculatedColumnFormula>AVERAGE(Tabela13[[#This Row],[V42]],Tabela13[[#This Row],[V45]])</calculatedColumnFormula>
    </tableColumn>
    <tableColumn id="202" xr3:uid="{76448C76-1FDE-45FC-8717-46682A928DCD}" name="V56" dataDxfId="124">
      <calculatedColumnFormula>AVERAGE(Tabela13[[#This Row],[V42]],Tabela13[[#This Row],[V46]])</calculatedColumnFormula>
    </tableColumn>
    <tableColumn id="203" xr3:uid="{D6B06D24-FA65-4890-B215-5C8D84510B68}" name="V57" dataDxfId="123">
      <calculatedColumnFormula>AVERAGE(Tabela13[[#This Row],[V43]],Tabela13[[#This Row],[V41]])</calculatedColumnFormula>
    </tableColumn>
    <tableColumn id="204" xr3:uid="{E037D730-E947-4E11-B237-E51F6FC3E4D8}" name="V58" dataDxfId="122">
      <calculatedColumnFormula>AVERAGE(Tabela13[[#This Row],[V43]],Tabela13[[#This Row],[V42]])</calculatedColumnFormula>
    </tableColumn>
    <tableColumn id="193" xr3:uid="{0A72DD14-0A17-463B-8DEF-B1545B54AE75}" name="V59" dataDxfId="121">
      <calculatedColumnFormula>AVERAGE(Tabela13[[#This Row],[V43]],Tabela13[[#This Row],[V44]])</calculatedColumnFormula>
    </tableColumn>
    <tableColumn id="194" xr3:uid="{095056A3-3EFD-40E6-BE6F-07D4C214C2EC}" name="V60" dataDxfId="120">
      <calculatedColumnFormula>AVERAGE(Tabela13[[#This Row],[V43]],Tabela13[[#This Row],[V45]])</calculatedColumnFormula>
    </tableColumn>
    <tableColumn id="195" xr3:uid="{5A4654F1-5004-4E89-A5EC-EEA927C553AD}" name="V61" dataDxfId="119">
      <calculatedColumnFormula>AVERAGE(Tabela13[[#This Row],[V43]],Tabela13[[#This Row],[V46]])</calculatedColumnFormula>
    </tableColumn>
    <tableColumn id="196" xr3:uid="{B5EEE5F1-ECA0-4AD0-858A-317D257D2D9E}" name="V62" dataDxfId="118">
      <calculatedColumnFormula>AVERAGE(Tabela13[[#This Row],[V44]],Tabela13[[#This Row],[V41]])</calculatedColumnFormula>
    </tableColumn>
    <tableColumn id="197" xr3:uid="{DE84E14D-0106-451B-87C3-E997A9FFFCC1}" name="V63" dataDxfId="117">
      <calculatedColumnFormula>AVERAGE(Tabela13[[#This Row],[V44]],Tabela13[[#This Row],[V42]])</calculatedColumnFormula>
    </tableColumn>
    <tableColumn id="198" xr3:uid="{9C5FE309-5EE1-4691-BF90-C51994DC6FF5}" name="V64" dataDxfId="116">
      <calculatedColumnFormula>AVERAGE(Tabela13[[#This Row],[V44]],Tabela13[[#This Row],[V43]])</calculatedColumnFormula>
    </tableColumn>
    <tableColumn id="187" xr3:uid="{30D395E6-28EB-4C93-9E0F-D8CF842940D9}" name="V65" dataDxfId="115">
      <calculatedColumnFormula>AVERAGE(Tabela13[[#This Row],[V44]],Tabela13[[#This Row],[V45]])</calculatedColumnFormula>
    </tableColumn>
    <tableColumn id="188" xr3:uid="{D9BA6582-A285-499E-B86A-D4F6A1583D5F}" name="V66" dataDxfId="114">
      <calculatedColumnFormula>AVERAGE(Tabela13[[#This Row],[V44]],Tabela13[[#This Row],[V46]])</calculatedColumnFormula>
    </tableColumn>
    <tableColumn id="189" xr3:uid="{3D56FC97-B235-4B55-B0E1-5AA54B06A94C}" name="V67" dataDxfId="113">
      <calculatedColumnFormula>AVERAGE(Tabela13[[#This Row],[V45]],Tabela13[[#This Row],[V41]])</calculatedColumnFormula>
    </tableColumn>
    <tableColumn id="190" xr3:uid="{DDDDDF0C-0CA5-4E72-8E42-B8FCF8FA8C7D}" name="V68" dataDxfId="112">
      <calculatedColumnFormula>AVERAGE(Tabela13[[#This Row],[V45]],Tabela13[[#This Row],[V42]])</calculatedColumnFormula>
    </tableColumn>
    <tableColumn id="191" xr3:uid="{4A6F8A85-EC03-41B4-8DCE-CE245500617A}" name="V69" dataDxfId="111">
      <calculatedColumnFormula>AVERAGE(Tabela13[[#This Row],[V45]],Tabela13[[#This Row],[V43]])</calculatedColumnFormula>
    </tableColumn>
    <tableColumn id="192" xr3:uid="{9653DA89-75BB-44C3-A6F3-CD86D8A06D5A}" name="V70" dataDxfId="110">
      <calculatedColumnFormula>AVERAGE(Tabela13[[#This Row],[V45]],Tabela13[[#This Row],[V44]])</calculatedColumnFormula>
    </tableColumn>
    <tableColumn id="181" xr3:uid="{273427A0-89D9-4C08-BDC7-3BDCA6A6DA97}" name="V71" dataDxfId="109">
      <calculatedColumnFormula>AVERAGE(Tabela13[[#This Row],[V45]],Tabela13[[#This Row],[V46]])</calculatedColumnFormula>
    </tableColumn>
    <tableColumn id="182" xr3:uid="{9A03028D-EDE4-4E6D-8CC1-CBB12E4CD6B9}" name="V72" dataDxfId="108">
      <calculatedColumnFormula>AVERAGE(Tabela13[[#This Row],[V46]],Tabela13[[#This Row],[V41]])</calculatedColumnFormula>
    </tableColumn>
    <tableColumn id="183" xr3:uid="{F072B86C-E306-4598-AD56-54DAAE3F5E6C}" name="V73" dataDxfId="107">
      <calculatedColumnFormula>AVERAGE(Tabela13[[#This Row],[V46]],Tabela13[[#This Row],[V42]])</calculatedColumnFormula>
    </tableColumn>
    <tableColumn id="184" xr3:uid="{AC176A5F-DE4E-4102-9453-12370F67FD6D}" name="V74" dataDxfId="106">
      <calculatedColumnFormula>AVERAGE(Tabela13[[#This Row],[V46]],Tabela13[[#This Row],[V43]])</calculatedColumnFormula>
    </tableColumn>
    <tableColumn id="185" xr3:uid="{99014751-E2F4-4808-9888-6DCDDB54D571}" name="V75" dataDxfId="105">
      <calculatedColumnFormula>AVERAGE(Tabela13[[#This Row],[V46]],Tabela13[[#This Row],[V44]])</calculatedColumnFormula>
    </tableColumn>
    <tableColumn id="186" xr3:uid="{E059C0D8-0DA5-4455-AE18-040D70121427}" name="V76" dataDxfId="104">
      <calculatedColumnFormula>AVERAGE(Tabela13[[#This Row],[V46]],Tabela13[[#This Row],[V45]])</calculatedColumnFormula>
    </tableColumn>
    <tableColumn id="84" xr3:uid="{6528EACE-D464-4C4D-A11A-83BCEBE089F8}" name="V77" dataDxfId="103">
      <calculatedColumnFormula>_xlfn.STDEV.S(Tabela13[[#This Row],[V41]],Tabela13[[#This Row],[V42]])</calculatedColumnFormula>
    </tableColumn>
    <tableColumn id="83" xr3:uid="{07E9BFB5-6D11-4FA8-847F-CA1730057301}" name="V78" dataDxfId="102">
      <calculatedColumnFormula>_xlfn.STDEV.S(Tabela13[[#This Row],[V41]],Tabela13[[#This Row],[V43]])</calculatedColumnFormula>
    </tableColumn>
    <tableColumn id="82" xr3:uid="{A66B8F5D-E858-47E7-AC43-7270F6369787}" name="V79" dataDxfId="101">
      <calculatedColumnFormula>_xlfn.STDEV.S(Tabela13[[#This Row],[V41]],Tabela13[[#This Row],[V44]])</calculatedColumnFormula>
    </tableColumn>
    <tableColumn id="81" xr3:uid="{22E341C8-4FB6-4FDE-8271-E9EDF5812B3D}" name="V80" dataDxfId="100">
      <calculatedColumnFormula>_xlfn.STDEV.S(Tabela13[[#This Row],[V41]],Tabela13[[#This Row],[V45]])</calculatedColumnFormula>
    </tableColumn>
    <tableColumn id="85" xr3:uid="{0C7D1B54-410C-4A71-8FF3-55BA11316869}" name="V81" dataDxfId="99">
      <calculatedColumnFormula>_xlfn.STDEV.S(Tabela13[[#This Row],[V41]],Tabela13[[#This Row],[V46]])</calculatedColumnFormula>
    </tableColumn>
    <tableColumn id="86" xr3:uid="{3676DEFC-2AB4-4316-9FB0-0AB389F5450A}" name="V82" dataDxfId="98">
      <calculatedColumnFormula>_xlfn.STDEV.S(Tabela13[[#This Row],[V42]],Tabela13[[#This Row],[V41]])</calculatedColumnFormula>
    </tableColumn>
    <tableColumn id="87" xr3:uid="{00069BF2-2D5B-4C80-AFCE-BA3DB83F5B24}" name="V83" dataDxfId="97">
      <calculatedColumnFormula>_xlfn.STDEV.S(Tabela13[[#This Row],[V42]],Tabela13[[#This Row],[V43]])</calculatedColumnFormula>
    </tableColumn>
    <tableColumn id="88" xr3:uid="{1CACB66E-5182-40CA-AB12-C672225D4BB6}" name="V84" dataDxfId="96">
      <calculatedColumnFormula>_xlfn.STDEV.S(Tabela13[[#This Row],[V42]],Tabela13[[#This Row],[V44]])</calculatedColumnFormula>
    </tableColumn>
    <tableColumn id="89" xr3:uid="{F3A3E573-4CDF-46DE-90DC-D9827A05B1F9}" name="V85" dataDxfId="95">
      <calculatedColumnFormula>_xlfn.STDEV.S(Tabela13[[#This Row],[V42]],Tabela13[[#This Row],[V45]])</calculatedColumnFormula>
    </tableColumn>
    <tableColumn id="90" xr3:uid="{4382AF87-9808-4B0C-9CE3-C7487833668B}" name="V86" dataDxfId="94">
      <calculatedColumnFormula>_xlfn.STDEV.S(Tabela13[[#This Row],[V42]],Tabela13[[#This Row],[V46]])</calculatedColumnFormula>
    </tableColumn>
    <tableColumn id="143" xr3:uid="{F236DA1A-1322-4212-898D-8D06B8D992BB}" name="V87" dataDxfId="93">
      <calculatedColumnFormula>_xlfn.STDEV.S(Tabela13[[#This Row],[V43]],Tabela13[[#This Row],[V41]])</calculatedColumnFormula>
    </tableColumn>
    <tableColumn id="142" xr3:uid="{4DE2EA16-385A-4F16-824E-A49D4C21E18A}" name="V88" dataDxfId="92">
      <calculatedColumnFormula>_xlfn.STDEV.S(Tabela13[[#This Row],[V43]],Tabela13[[#This Row],[V42]])</calculatedColumnFormula>
    </tableColumn>
    <tableColumn id="141" xr3:uid="{AB708A92-6037-4FCA-AA7A-4F8A0A1F8A67}" name="V89" dataDxfId="91">
      <calculatedColumnFormula>_xlfn.STDEV.S(Tabela13[[#This Row],[V43]],Tabela13[[#This Row],[V44]])</calculatedColumnFormula>
    </tableColumn>
    <tableColumn id="140" xr3:uid="{F2A84792-B7AC-4F22-BACF-B0AA938BE2D6}" name="V90" dataDxfId="90">
      <calculatedColumnFormula>_xlfn.STDEV.S(Tabela13[[#This Row],[V43]],Tabela13[[#This Row],[V45]])</calculatedColumnFormula>
    </tableColumn>
    <tableColumn id="134" xr3:uid="{6B052C7F-F7EB-4DF0-8873-7E75F0019D9D}" name="V91" dataDxfId="89">
      <calculatedColumnFormula>_xlfn.STDEV.S(Tabela13[[#This Row],[V43]],Tabela13[[#This Row],[V46]])</calculatedColumnFormula>
    </tableColumn>
    <tableColumn id="137" xr3:uid="{CFD7ED45-0EFC-487E-87C2-1D847C4C204C}" name="V92" dataDxfId="88">
      <calculatedColumnFormula>_xlfn.STDEV.S(Tabela13[[#This Row],[V44]],Tabela13[[#This Row],[V41]])</calculatedColumnFormula>
    </tableColumn>
    <tableColumn id="138" xr3:uid="{D8CCCACB-B886-4342-8829-46D5078173F2}" name="V93" dataDxfId="87">
      <calculatedColumnFormula>_xlfn.STDEV.S(Tabela13[[#This Row],[V44]],Tabela13[[#This Row],[V42]])</calculatedColumnFormula>
    </tableColumn>
    <tableColumn id="139" xr3:uid="{2B23E394-8239-4E90-B384-4E2F6DD79F1C}" name="V94" dataDxfId="86">
      <calculatedColumnFormula>_xlfn.STDEV.S(Tabela13[[#This Row],[V44]],Tabela13[[#This Row],[V43]])</calculatedColumnFormula>
    </tableColumn>
    <tableColumn id="111" xr3:uid="{5F375CB5-9879-4AF9-B7F3-5375C644D8DE}" name="V95" dataDxfId="85">
      <calculatedColumnFormula>_xlfn.STDEV.S(Tabela13[[#This Row],[V44]],Tabela13[[#This Row],[V45]])</calculatedColumnFormula>
    </tableColumn>
    <tableColumn id="112" xr3:uid="{09BB62DE-8A6F-490F-8887-880200FF046C}" name="V96" dataDxfId="84">
      <calculatedColumnFormula>_xlfn.STDEV.S(Tabela13[[#This Row],[V44]],Tabela13[[#This Row],[V46]])</calculatedColumnFormula>
    </tableColumn>
    <tableColumn id="147" xr3:uid="{C9FACE50-E86F-4375-92DA-7EB1BC271610}" name="V97" dataDxfId="83">
      <calculatedColumnFormula>_xlfn.STDEV.S(Tabela13[[#This Row],[V45]],Tabela13[[#This Row],[V41]])</calculatedColumnFormula>
    </tableColumn>
    <tableColumn id="146" xr3:uid="{4FCD6EA4-B8BA-466C-8036-AE8536B6C0C3}" name="V98" dataDxfId="82">
      <calculatedColumnFormula>_xlfn.STDEV.S(Tabela13[[#This Row],[V45]],Tabela13[[#This Row],[V42]])</calculatedColumnFormula>
    </tableColumn>
    <tableColumn id="145" xr3:uid="{159C7599-627F-4C61-B94F-D0AE960D5EC9}" name="V99" dataDxfId="81">
      <calculatedColumnFormula>_xlfn.STDEV.S(Tabela13[[#This Row],[V45]],Tabela13[[#This Row],[V43]])</calculatedColumnFormula>
    </tableColumn>
    <tableColumn id="144" xr3:uid="{5BB5C694-6295-4801-93F2-4125C9B98960}" name="V100" dataDxfId="80">
      <calculatedColumnFormula>_xlfn.STDEV.S(Tabela13[[#This Row],[V45]],Tabela13[[#This Row],[V44]])</calculatedColumnFormula>
    </tableColumn>
    <tableColumn id="113" xr3:uid="{1B94B7E5-4ABA-469A-A8EF-561C025B70FC}" name="V101" dataDxfId="79">
      <calculatedColumnFormula>_xlfn.STDEV.S(Tabela13[[#This Row],[V45]],Tabela13[[#This Row],[V46]])</calculatedColumnFormula>
    </tableColumn>
    <tableColumn id="154" xr3:uid="{CFDD587A-AF35-40BE-9450-76056E4C486D}" name="V102" dataDxfId="78">
      <calculatedColumnFormula>_xlfn.STDEV.S(Tabela13[[#This Row],[V46]],Tabela13[[#This Row],[V41]])</calculatedColumnFormula>
    </tableColumn>
    <tableColumn id="155" xr3:uid="{53D9CA22-9899-4425-8004-A6C7CBC444EC}" name="V103" dataDxfId="77">
      <calculatedColumnFormula>_xlfn.STDEV.S(Tabela13[[#This Row],[V46]],Tabela13[[#This Row],[V42]])</calculatedColumnFormula>
    </tableColumn>
    <tableColumn id="152" xr3:uid="{7FE98D43-8612-4C74-AAFD-0C5E84310843}" name="V104" dataDxfId="76">
      <calculatedColumnFormula>_xlfn.STDEV.S(Tabela13[[#This Row],[V46]],Tabela13[[#This Row],[V43]])</calculatedColumnFormula>
    </tableColumn>
    <tableColumn id="153" xr3:uid="{25C2F89E-A0EC-4026-87A2-03451372347E}" name="V105" dataDxfId="75">
      <calculatedColumnFormula>_xlfn.STDEV.S(Tabela13[[#This Row],[V46]],Tabela13[[#This Row],[V44]])</calculatedColumnFormula>
    </tableColumn>
    <tableColumn id="150" xr3:uid="{062B3980-C6C7-43B4-A9E4-9D6AD6DBE39A}" name="V106" dataDxfId="74">
      <calculatedColumnFormula>_xlfn.STDEV.S(Tabela13[[#This Row],[V46]],Tabela13[[#This Row],[V45]])</calculatedColumnFormula>
    </tableColumn>
    <tableColumn id="241" xr3:uid="{CD6A17FA-96FC-4DD4-86DD-EE7C6C34ACEE}" name="V107" dataDxfId="73">
      <calculatedColumnFormula>DA3/BW3</calculatedColumnFormula>
    </tableColumn>
    <tableColumn id="242" xr3:uid="{9CDDBD3E-8703-4DE0-A2C8-7C37E3261A43}" name="V108" dataDxfId="72">
      <calculatedColumnFormula>DB3/BX3</calculatedColumnFormula>
    </tableColumn>
    <tableColumn id="243" xr3:uid="{F4085FEE-318A-495D-BF2E-DD3B1237382E}" name="V109" dataDxfId="71">
      <calculatedColumnFormula>IFERROR(DC3/BY3,"")</calculatedColumnFormula>
    </tableColumn>
    <tableColumn id="244" xr3:uid="{49E6906C-2392-4138-A8F4-CECADBFE912C}" name="V110" dataDxfId="70">
      <calculatedColumnFormula>IFERROR(DD3/BZ3,"")</calculatedColumnFormula>
    </tableColumn>
    <tableColumn id="245" xr3:uid="{67B9CC5F-07F0-4E08-9323-7D7B9DA9655A}" name="V111" dataDxfId="69">
      <calculatedColumnFormula>IFERROR(DE3/CA3,"")</calculatedColumnFormula>
    </tableColumn>
    <tableColumn id="246" xr3:uid="{8E392165-BB3C-4AFB-9F88-AA397ACB98D5}" name="V112" dataDxfId="68">
      <calculatedColumnFormula>IFERROR(DF3/CB3,"")</calculatedColumnFormula>
    </tableColumn>
    <tableColumn id="235" xr3:uid="{9A89D9E0-FABB-44E5-A637-75A6DE93D63C}" name="V113" dataDxfId="67">
      <calculatedColumnFormula>IFERROR(DG3/CC3,"")</calculatedColumnFormula>
    </tableColumn>
    <tableColumn id="236" xr3:uid="{14B6CEAC-95C4-48A3-9489-9871D4C45EE7}" name="V114" dataDxfId="66">
      <calculatedColumnFormula>IFERROR(DH3/CD3,"")</calculatedColumnFormula>
    </tableColumn>
    <tableColumn id="237" xr3:uid="{8AC43571-C8B4-47E9-8731-997E568FC520}" name="V115" dataDxfId="65">
      <calculatedColumnFormula>IFERROR(DI3/CE3,"")</calculatedColumnFormula>
    </tableColumn>
    <tableColumn id="238" xr3:uid="{C6B0EB4D-9474-4E1E-B0AD-3EFE477F45AC}" name="V116" dataDxfId="64">
      <calculatedColumnFormula>IFERROR(DJ3/CF3,"")</calculatedColumnFormula>
    </tableColumn>
    <tableColumn id="239" xr3:uid="{540E16D7-CA5C-4FE7-9262-062C785A0887}" name="V117" dataDxfId="63">
      <calculatedColumnFormula>IFERROR(DK3/CG3,"")</calculatedColumnFormula>
    </tableColumn>
    <tableColumn id="240" xr3:uid="{BB304028-83A3-4712-83E6-BD7A206CC63D}" name="V118" dataDxfId="62">
      <calculatedColumnFormula>IFERROR(DL3/CH3,"")</calculatedColumnFormula>
    </tableColumn>
    <tableColumn id="229" xr3:uid="{8561B0E9-51C8-46A2-8DE5-01963419F0A8}" name="V119" dataDxfId="61">
      <calculatedColumnFormula>IFERROR(DM3/CI3,"")</calculatedColumnFormula>
    </tableColumn>
    <tableColumn id="230" xr3:uid="{56E1440D-537E-4A64-8871-7525FA495D5E}" name="V120" dataDxfId="60">
      <calculatedColumnFormula>IFERROR(DN3/CJ3,"")</calculatedColumnFormula>
    </tableColumn>
    <tableColumn id="231" xr3:uid="{1CBC9ACF-A197-4B00-A3D6-A68CFAABA122}" name="V121" dataDxfId="59">
      <calculatedColumnFormula>IFERROR(D3/CK3,"")</calculatedColumnFormula>
    </tableColumn>
    <tableColumn id="232" xr3:uid="{3EBBB198-7EE2-43A6-8D4F-DABEA7670DC4}" name="V122" dataDxfId="58">
      <calculatedColumnFormula>IFERROR(DP3/CL3,"")</calculatedColumnFormula>
    </tableColumn>
    <tableColumn id="233" xr3:uid="{25118E65-5974-4DC9-90B4-4777F906FAA0}" name="V123" dataDxfId="57">
      <calculatedColumnFormula>IFERROR(D13/CM3,"")</calculatedColumnFormula>
    </tableColumn>
    <tableColumn id="234" xr3:uid="{02E0D7A0-CCFF-41F4-BB85-CD2C4816D326}" name="V124" dataDxfId="56">
      <calculatedColumnFormula>IFERROR(DR3/CN3,"")</calculatedColumnFormula>
    </tableColumn>
    <tableColumn id="223" xr3:uid="{3885F9B3-A786-4416-BB96-BA666D528C0B}" name="V125" dataDxfId="55">
      <calculatedColumnFormula>IFERROR(DS3/CO3,"")</calculatedColumnFormula>
    </tableColumn>
    <tableColumn id="224" xr3:uid="{3CBC2A0A-D1B1-4CA8-9EB3-47A644E05AD7}" name="V126" dataDxfId="54">
      <calculatedColumnFormula>IFERROR(DT3/CP3,"")</calculatedColumnFormula>
    </tableColumn>
    <tableColumn id="225" xr3:uid="{C00CED09-BB30-41C6-AE93-FDAAA6ECDD75}" name="V127" dataDxfId="53">
      <calculatedColumnFormula>IFERROR(DU3/CQ3,"")</calculatedColumnFormula>
    </tableColumn>
    <tableColumn id="226" xr3:uid="{C9F8E316-5B5E-43A8-83F3-09AFDF64DD9E}" name="V128" dataDxfId="52">
      <calculatedColumnFormula>IFERROR(DV3/CR3,"")</calculatedColumnFormula>
    </tableColumn>
    <tableColumn id="227" xr3:uid="{7F510664-06F1-44CE-96BF-7FA28071B4A7}" name="V129" dataDxfId="51">
      <calculatedColumnFormula>IFERROR(DW3/CS3,"")</calculatedColumnFormula>
    </tableColumn>
    <tableColumn id="228" xr3:uid="{BF4723F8-40C3-40BB-9787-43CF97709CF9}" name="V130" dataDxfId="50">
      <calculatedColumnFormula>IFERROR(DX3/CT3,"")</calculatedColumnFormula>
    </tableColumn>
    <tableColumn id="211" xr3:uid="{1FAAB806-2EC9-4DEE-A0A4-4F958607152F}" name="V131" dataDxfId="49">
      <calculatedColumnFormula>IFERROR(DY3/CU3,"")</calculatedColumnFormula>
    </tableColumn>
    <tableColumn id="212" xr3:uid="{294398BB-76E1-480A-8308-80E13A81FF8C}" name="V132" dataDxfId="48">
      <calculatedColumnFormula>IFERROR(DZ3/CV3,"")</calculatedColumnFormula>
    </tableColumn>
    <tableColumn id="213" xr3:uid="{3B26150A-BE2D-4245-B823-371BE361282E}" name="V133" dataDxfId="47">
      <calculatedColumnFormula>IFERROR(EA3/CW3,"")</calculatedColumnFormula>
    </tableColumn>
    <tableColumn id="214" xr3:uid="{C1BCD4F5-5399-4676-BCA2-600291D1C8E4}" name="V134" dataDxfId="46">
      <calculatedColumnFormula>IFERROR(EB3/CX3,"")</calculatedColumnFormula>
    </tableColumn>
    <tableColumn id="215" xr3:uid="{762F9639-D89B-468A-AB08-676F4183EC0C}" name="V135" dataDxfId="45">
      <calculatedColumnFormula>IFERROR(EC3/CY3,"")</calculatedColumnFormula>
    </tableColumn>
    <tableColumn id="216" xr3:uid="{048AA613-B8B0-49D1-AB68-62090FB3F835}" name="V136" dataDxfId="44">
      <calculatedColumnFormula>IFERROR(ED3/CZ3,"")</calculatedColumnFormula>
    </tableColumn>
    <tableColumn id="79" xr3:uid="{4017BF14-990A-4DFD-81F2-2759D464E056}" name="V137" dataDxfId="43">
      <calculatedColumnFormula>(F3*Z3)</calculatedColumnFormula>
    </tableColumn>
    <tableColumn id="80" xr3:uid="{62EE900D-9094-412E-B2ED-1FB84DBAE349}" name="V138" dataDxfId="42">
      <calculatedColumnFormula>(G3*X3)</calculatedColumnFormula>
    </tableColumn>
    <tableColumn id="31" xr3:uid="{3B57AC2D-A2E6-4FA3-882F-02D44D5A9CA4}" name="V139" dataDxfId="41">
      <calculatedColumnFormula>((1/S3)*3+(1/T3))</calculatedColumnFormula>
    </tableColumn>
    <tableColumn id="32" xr3:uid="{4647A7E1-5B89-4BCE-8147-98F298510AE3}" name="V140" dataDxfId="40">
      <calculatedColumnFormula>((1/U3)*3+(1/T3))</calculatedColumnFormula>
    </tableColumn>
    <tableColumn id="76" xr3:uid="{A0CA7149-01C6-422A-BE97-5CBAD2865FC3}" name="V141" dataDxfId="39">
      <calculatedColumnFormula>Tabela13[[#This Row],[V139]]-Tabela13[[#This Row],[V140]]</calculatedColumnFormula>
    </tableColumn>
    <tableColumn id="278" xr3:uid="{4585CCB0-A706-42F3-B53E-5F9BC4A685B3}" name="V142" dataDxfId="38">
      <calculatedColumnFormula>Tabela13[[#This Row],[V1]]-Tabela13[[#This Row],[V2]]/2</calculatedColumnFormula>
    </tableColumn>
    <tableColumn id="279" xr3:uid="{4CE80E14-84C5-4338-83F7-11E8F77D7845}" name="V143" dataDxfId="37">
      <calculatedColumnFormula>Tabela13[[#This Row],[V1]]-Tabela13[[#This Row],[V3]]/2</calculatedColumnFormula>
    </tableColumn>
    <tableColumn id="280" xr3:uid="{1924F921-1616-44B9-8151-9A0FD3D58520}" name="V144" dataDxfId="36">
      <calculatedColumnFormula>Tabela13[[#This Row],[V1]]-Tabela13[[#This Row],[V4]]/2</calculatedColumnFormula>
    </tableColumn>
    <tableColumn id="281" xr3:uid="{2E36875D-D632-4122-868B-6F64ABE0488E}" name="V145" dataDxfId="35">
      <calculatedColumnFormula>Tabela13[[#This Row],[V2]]-Tabela13[[#This Row],[V1]]/2</calculatedColumnFormula>
    </tableColumn>
    <tableColumn id="282" xr3:uid="{AB418699-C179-4919-867F-F916EB3E66FA}" name="V146" dataDxfId="34">
      <calculatedColumnFormula>Tabela13[[#This Row],[V2]]-Tabela13[[#This Row],[V3]]/2</calculatedColumnFormula>
    </tableColumn>
    <tableColumn id="283" xr3:uid="{78C1328C-E390-4D4B-93CD-415C43EC9E9A}" name="V147" dataDxfId="33">
      <calculatedColumnFormula>Tabela13[[#This Row],[V2]]-Tabela13[[#This Row],[V4]]/2</calculatedColumnFormula>
    </tableColumn>
    <tableColumn id="45" xr3:uid="{2CD9C6A5-A0B2-491D-A2DC-4113BD786A85}" name="V148" dataDxfId="32">
      <calculatedColumnFormula>ATAN(FN3)</calculatedColumnFormula>
    </tableColumn>
    <tableColumn id="46" xr3:uid="{2C7A34D1-A231-4DB0-8ED7-D730EF4FEB1E}" name="V149" dataDxfId="31">
      <calculatedColumnFormula>ATAN(FO3)</calculatedColumnFormula>
    </tableColumn>
    <tableColumn id="47" xr3:uid="{063CBBBE-5168-4365-89AB-11988F4F45AA}" name="V150" dataDxfId="30">
      <calculatedColumnFormula>ATAN(FP3)</calculatedColumnFormula>
    </tableColumn>
    <tableColumn id="48" xr3:uid="{57B40682-9BE9-49C6-8101-2D58DC97C782}" name="V151" dataDxfId="29">
      <calculatedColumnFormula>ATAN(FQ3)</calculatedColumnFormula>
    </tableColumn>
    <tableColumn id="49" xr3:uid="{193E19CF-FC12-4F52-A27C-D8AA709A6486}" name="V152" dataDxfId="28">
      <calculatedColumnFormula>ATAN(FR3)</calculatedColumnFormula>
    </tableColumn>
    <tableColumn id="50" xr3:uid="{880DB85F-49AF-4200-85D4-683E099DB004}" name="V153" dataDxfId="27">
      <calculatedColumnFormula>ATAN(FS3)</calculatedColumnFormula>
    </tableColumn>
    <tableColumn id="51" xr3:uid="{C2B0BFA5-031A-48B5-9049-F9727F794226}" name="V154" dataDxfId="26">
      <calculatedColumnFormula>DEGREES(FT3)*PI()</calculatedColumnFormula>
    </tableColumn>
    <tableColumn id="52" xr3:uid="{0AC909C5-1B1B-41D1-B89D-7869ECDED2B9}" name="V155" dataDxfId="25">
      <calculatedColumnFormula>DEGREES(FU3)*PI()</calculatedColumnFormula>
    </tableColumn>
    <tableColumn id="53" xr3:uid="{3755B877-26F1-4E33-BE6C-3F110EE9E987}" name="V156" dataDxfId="24">
      <calculatedColumnFormula>DEGREES(FV3)*PI()</calculatedColumnFormula>
    </tableColumn>
    <tableColumn id="289" xr3:uid="{5F4A61AF-8795-4FA5-8CFD-030EE1F9D4F8}" name="V157" dataDxfId="23">
      <calculatedColumnFormula>DEGREES(FW3)*PI()</calculatedColumnFormula>
    </tableColumn>
    <tableColumn id="288" xr3:uid="{5EBC5CB5-F5D9-4F67-80A8-B319E3315FA2}" name="V158" dataDxfId="22">
      <calculatedColumnFormula>DEGREES(FX3)*PI()</calculatedColumnFormula>
    </tableColumn>
    <tableColumn id="287" xr3:uid="{644A4CFA-FB23-4DC2-8960-6BAEEF0A63C4}" name="V159" dataDxfId="21">
      <calculatedColumnFormula>DEGREES(FY3)*PI()</calculatedColumnFormula>
    </tableColumn>
    <tableColumn id="293" xr3:uid="{9A6C2405-0A92-440D-A121-7D3BB5F50A7F}" name="V160" dataDxfId="20">
      <calculatedColumnFormula>Tabela13[[#This Row],[V1]]-Tabela13[[#This Row],[V2]]/Tabela13[[#This Row],[V2]]</calculatedColumnFormula>
    </tableColumn>
    <tableColumn id="294" xr3:uid="{FB46DE57-EB7B-43E0-AD84-0B3733B47B44}" name="V161" dataDxfId="19">
      <calculatedColumnFormula>Tabela13[[#This Row],[V1]]-Tabela13[[#This Row],[V3]]/Tabela13[[#This Row],[V3]]</calculatedColumnFormula>
    </tableColumn>
    <tableColumn id="295" xr3:uid="{30DBFFAF-D0D7-45E7-B07D-DB7324044B02}" name="V162" dataDxfId="18">
      <calculatedColumnFormula>Tabela13[[#This Row],[V1]]-Tabela13[[#This Row],[V4]]/Tabela13[[#This Row],[V4]]</calculatedColumnFormula>
    </tableColumn>
    <tableColumn id="292" xr3:uid="{664320A6-054D-4E8A-A545-A041E0B4520E}" name="V163" dataDxfId="17">
      <calculatedColumnFormula>Tabela13[[#This Row],[V2]]-Tabela13[[#This Row],[V1]]/Tabela13[[#This Row],[V1]]</calculatedColumnFormula>
    </tableColumn>
    <tableColumn id="291" xr3:uid="{36B22E58-195F-4248-8E2E-E17F6113C595}" name="V164" dataDxfId="16">
      <calculatedColumnFormula>Tabela13[[#This Row],[V2]]-Tabela13[[#This Row],[V3]]/Tabela13[[#This Row],[V3]]</calculatedColumnFormula>
    </tableColumn>
    <tableColumn id="290" xr3:uid="{5733BC1D-511F-48FD-8F24-C58E9EE7CE11}" name="V165" dataDxfId="15">
      <calculatedColumnFormula>Tabela13[[#This Row],[V2]]-Tabela13[[#This Row],[V4]]/Tabela13[[#This Row],[V4]]</calculatedColumnFormula>
    </tableColumn>
    <tableColumn id="299" xr3:uid="{5EF65D7F-4AFD-41A0-85ED-35B9D6547D6A}" name="V166" dataDxfId="14">
      <calculatedColumnFormula>_xlfn.STDEV.S(AC3:AF3)</calculatedColumnFormula>
    </tableColumn>
    <tableColumn id="298" xr3:uid="{E65A820A-784F-4BF5-8FB9-BCFE1ACA1647}" name="V167" dataDxfId="13">
      <calculatedColumnFormula>AVERAGE(AC3:AF3)</calculatedColumnFormula>
    </tableColumn>
    <tableColumn id="297" xr3:uid="{EFB31B1B-99B8-4B92-92D4-B2D34C2184AD}" name="V168" dataDxfId="12">
      <calculatedColumnFormula>GL3/GM3</calculatedColumnFormula>
    </tableColumn>
    <tableColumn id="66" xr3:uid="{73F2C5C5-AA5F-42AC-868A-3FB1A9E7814D}" name="Winrate BackCasa" dataDxfId="11">
      <calculatedColumnFormula>IF(H3="H",1,0)</calculatedColumnFormula>
    </tableColumn>
    <tableColumn id="67" xr3:uid="{8420B12A-9DA5-475B-9C49-03D61F97F226}" name="Stake" dataDxfId="10"/>
    <tableColumn id="68" xr3:uid="{A9D7C430-D460-40CE-9E1E-ED1201599D42}" name="BackCasa" dataDxfId="9">
      <calculatedColumnFormula>IF(H3="H",I3-1,-1)</calculatedColumnFormula>
    </tableColumn>
    <tableColumn id="69" xr3:uid="{848B2453-C090-40A3-BBF0-D3A0161C0DEE}" name="BackCasaR$100,00" dataDxfId="8">
      <calculatedColumnFormula>GQ3*100</calculatedColumnFormula>
    </tableColumn>
    <tableColumn id="306" xr3:uid="{A6B65C92-670C-44EB-8365-F883869CEB35}" name="Contagem_H" dataDxfId="7">
      <calculatedColumnFormula>COUNTIF($D$2:D2,Tabela13[[#This Row],[HomeTeam]])</calculatedColumnFormula>
    </tableColumn>
    <tableColumn id="307" xr3:uid="{E48DAD59-5A21-4DC0-9F60-C2D4264A0B12}" name="Contagem_A" dataDxfId="6">
      <calculatedColumnFormula>COUNTIF($E$2:E2,Tabela13[[#This Row],[AwayTeam]])</calculatedColumnFormula>
    </tableColumn>
    <tableColumn id="304" xr3:uid="{5DAF0ED7-09A0-411C-8246-369D5B1432C9}" name="Média_H_5p" dataDxfId="0">
      <calculatedColumnFormula>IFERROR(AVERAGEIFS($AD$2:AD2,$D$2:D2,Tabela13[[#This Row],[HomeTeam]],$GS$2:GS2,"&gt;="&amp;Tabela13[[#This Row],[Contagem_H]]-5),"")</calculatedColumnFormula>
    </tableColumn>
    <tableColumn id="305" xr3:uid="{50A19AFD-C28A-46A8-AC62-E1231D2D3C3B}" name="Média_A_5p" dataDxfId="5">
      <calculatedColumnFormula>IFERROR(AVERAGEIFS($G$2:G2,$E$2:E2,Tabela13[[#This Row],[AwayTeam]],$GT$2:GT2,"&gt;="&amp;Tabela13[[#This Row],[Contagem_A]]-5),"")</calculatedColumnFormula>
    </tableColumn>
    <tableColumn id="303" xr3:uid="{7A19F72C-796E-49A4-A17A-022E4032F035}" name="Média_Profit_H_5p" dataDxfId="4">
      <calculatedColumnFormula>IFERROR(AVERAGEIFS($GQ$2:GQ2,$D$2:D2,Tabela13[[#This Row],[HomeTeam]],$GS$2:GS2,"&gt;="&amp;Tabela13[[#This Row],[Contagem_H]]-5),"")</calculatedColumnFormula>
    </tableColumn>
    <tableColumn id="302" xr3:uid="{C7BF4802-F876-4F5A-B267-33B112CFD2FC}" name="Média_Profit_A_5p" dataDxfId="3"/>
    <tableColumn id="300" xr3:uid="{EECBBCF8-2A0E-4BFF-9D40-04CEDA87BF08}" name="Coluna1" dataDxfId="2"/>
    <tableColumn id="301" xr3:uid="{6F1B7221-C0DE-4C2F-A752-408E990F8FB1}" name="Coluna2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1DFE0-920C-4D72-B227-87120C24BB6B}">
  <sheetPr>
    <tabColor rgb="FFFFFF00"/>
  </sheetPr>
  <dimension ref="A1:BV551"/>
  <sheetViews>
    <sheetView tabSelected="1" topLeftCell="A2" zoomScale="80" zoomScaleNormal="80" workbookViewId="0">
      <selection activeCell="D11" sqref="D11"/>
    </sheetView>
  </sheetViews>
  <sheetFormatPr defaultRowHeight="15" x14ac:dyDescent="0.25"/>
  <cols>
    <col min="1" max="1" width="26.5703125" bestFit="1" customWidth="1"/>
    <col min="2" max="2" width="11.140625" bestFit="1" customWidth="1"/>
    <col min="3" max="3" width="8.42578125" bestFit="1" customWidth="1"/>
    <col min="4" max="4" width="15.5703125" bestFit="1" customWidth="1"/>
    <col min="5" max="5" width="16.7109375" bestFit="1" customWidth="1"/>
    <col min="6" max="7" width="8.5703125" bestFit="1" customWidth="1"/>
    <col min="8" max="8" width="7.140625" bestFit="1" customWidth="1"/>
    <col min="9" max="11" width="12.7109375" style="3" bestFit="1" customWidth="1"/>
    <col min="12" max="13" width="15.140625" style="3" bestFit="1" customWidth="1"/>
    <col min="14" max="14" width="19.42578125" style="3" bestFit="1" customWidth="1"/>
    <col min="15" max="15" width="15" style="3" bestFit="1" customWidth="1"/>
    <col min="16" max="16" width="14.42578125" style="3" bestFit="1" customWidth="1"/>
    <col min="17" max="19" width="16.42578125" style="3" bestFit="1" customWidth="1"/>
    <col min="20" max="21" width="19.140625" style="3" bestFit="1" customWidth="1"/>
    <col min="22" max="24" width="10.42578125" style="4" bestFit="1" customWidth="1"/>
    <col min="25" max="26" width="13.140625" style="4" bestFit="1" customWidth="1"/>
    <col min="27" max="34" width="10.5703125" style="4" bestFit="1" customWidth="1"/>
    <col min="35" max="35" width="23.42578125" style="4" bestFit="1" customWidth="1"/>
    <col min="36" max="36" width="23.28515625" style="4" bestFit="1" customWidth="1"/>
    <col min="37" max="37" width="22.7109375" style="4" bestFit="1" customWidth="1"/>
    <col min="38" max="39" width="23" style="4" bestFit="1" customWidth="1"/>
    <col min="40" max="40" width="24" style="4" bestFit="1" customWidth="1"/>
    <col min="41" max="41" width="23.7109375" style="4" bestFit="1" customWidth="1"/>
    <col min="42" max="42" width="23.28515625" style="4" bestFit="1" customWidth="1"/>
    <col min="43" max="44" width="23.5703125" style="4" bestFit="1" customWidth="1"/>
    <col min="45" max="45" width="22.7109375" style="4" bestFit="1" customWidth="1"/>
    <col min="46" max="46" width="22.42578125" style="4" bestFit="1" customWidth="1"/>
    <col min="47" max="47" width="22" style="4" bestFit="1" customWidth="1"/>
    <col min="48" max="49" width="22.28515625" style="4" bestFit="1" customWidth="1"/>
    <col min="50" max="50" width="22.7109375" style="4" bestFit="1" customWidth="1"/>
    <col min="51" max="51" width="22.42578125" style="4" bestFit="1" customWidth="1"/>
    <col min="52" max="52" width="22" style="4" bestFit="1" customWidth="1"/>
    <col min="53" max="54" width="22.28515625" style="4" bestFit="1" customWidth="1"/>
    <col min="55" max="55" width="24.140625" style="4" bestFit="1" customWidth="1"/>
    <col min="56" max="56" width="24" style="4" bestFit="1" customWidth="1"/>
    <col min="57" max="57" width="23.42578125" style="4" bestFit="1" customWidth="1"/>
    <col min="58" max="59" width="23.7109375" style="4" bestFit="1" customWidth="1"/>
    <col min="60" max="60" width="14.5703125" style="4" bestFit="1" customWidth="1"/>
    <col min="61" max="61" width="14" style="4" bestFit="1" customWidth="1"/>
    <col min="62" max="62" width="14.5703125" style="4" bestFit="1" customWidth="1"/>
    <col min="63" max="63" width="15.7109375" style="4" bestFit="1" customWidth="1"/>
    <col min="64" max="64" width="15.140625" style="4" bestFit="1" customWidth="1"/>
    <col min="65" max="65" width="15.7109375" style="4" bestFit="1" customWidth="1"/>
    <col min="66" max="66" width="22.140625" style="3" bestFit="1" customWidth="1"/>
    <col min="67" max="67" width="12.5703125" style="3" bestFit="1" customWidth="1"/>
    <col min="68" max="68" width="14.5703125" style="3" bestFit="1" customWidth="1"/>
    <col min="69" max="69" width="23" style="3" bestFit="1" customWidth="1"/>
    <col min="70" max="70" width="26.7109375" style="17" bestFit="1" customWidth="1"/>
  </cols>
  <sheetData>
    <row r="1" spans="1:74" x14ac:dyDescent="0.25">
      <c r="Q1" s="38" t="s">
        <v>72</v>
      </c>
      <c r="R1" s="38"/>
      <c r="S1" s="38"/>
      <c r="T1" s="38" t="s">
        <v>73</v>
      </c>
      <c r="U1" s="38"/>
      <c r="V1" s="37" t="s">
        <v>74</v>
      </c>
      <c r="W1" s="37"/>
      <c r="X1" s="37"/>
      <c r="Y1" s="37" t="s">
        <v>75</v>
      </c>
      <c r="Z1" s="37"/>
      <c r="AA1" s="37" t="s">
        <v>76</v>
      </c>
      <c r="AB1" s="37"/>
      <c r="AC1" s="37"/>
      <c r="AD1" s="37"/>
      <c r="AE1" s="37"/>
      <c r="AF1" s="37"/>
      <c r="AG1" s="37" t="s">
        <v>77</v>
      </c>
      <c r="AH1" s="37"/>
      <c r="AI1" s="37" t="s">
        <v>82</v>
      </c>
      <c r="AJ1" s="37"/>
      <c r="AK1" s="37"/>
      <c r="AL1" s="37" t="s">
        <v>83</v>
      </c>
      <c r="AM1" s="37"/>
      <c r="AN1" s="37" t="s">
        <v>86</v>
      </c>
      <c r="AO1" s="37"/>
      <c r="AP1" s="37"/>
      <c r="AQ1" s="37" t="s">
        <v>87</v>
      </c>
      <c r="AR1" s="37"/>
      <c r="AS1" s="37" t="s">
        <v>90</v>
      </c>
      <c r="AT1" s="37"/>
      <c r="AU1" s="37"/>
      <c r="AV1" s="37" t="s">
        <v>91</v>
      </c>
      <c r="AW1" s="37"/>
      <c r="AX1" s="37" t="s">
        <v>92</v>
      </c>
      <c r="AY1" s="37"/>
      <c r="AZ1" s="37"/>
      <c r="BA1" s="37" t="s">
        <v>93</v>
      </c>
      <c r="BB1" s="37"/>
      <c r="BC1" s="37" t="s">
        <v>96</v>
      </c>
      <c r="BD1" s="37"/>
      <c r="BE1" s="37"/>
      <c r="BF1" s="37" t="s">
        <v>97</v>
      </c>
      <c r="BG1" s="37"/>
      <c r="BH1" s="37" t="s">
        <v>100</v>
      </c>
      <c r="BI1" s="37"/>
      <c r="BJ1" s="37"/>
      <c r="BK1" s="37" t="s">
        <v>101</v>
      </c>
      <c r="BL1" s="37"/>
      <c r="BM1" s="37"/>
      <c r="BN1"/>
      <c r="BO1" s="24">
        <f>SUM(BO3:BO1000)</f>
        <v>53400</v>
      </c>
      <c r="BP1" s="36" t="s">
        <v>33</v>
      </c>
      <c r="BQ1" s="36"/>
      <c r="BR1" s="12"/>
      <c r="BS1" s="3"/>
      <c r="BU1" s="36"/>
      <c r="BV1" s="36"/>
    </row>
    <row r="2" spans="1:74" x14ac:dyDescent="0.25">
      <c r="A2" s="18" t="s">
        <v>0</v>
      </c>
      <c r="B2" s="18" t="s">
        <v>1</v>
      </c>
      <c r="C2" s="18" t="s">
        <v>2</v>
      </c>
      <c r="D2" s="18" t="s">
        <v>3</v>
      </c>
      <c r="E2" s="18" t="s">
        <v>4</v>
      </c>
      <c r="F2" s="18" t="s">
        <v>5</v>
      </c>
      <c r="G2" s="18" t="s">
        <v>6</v>
      </c>
      <c r="H2" s="18" t="s">
        <v>7</v>
      </c>
      <c r="I2" s="19" t="s">
        <v>8</v>
      </c>
      <c r="J2" s="19" t="s">
        <v>9</v>
      </c>
      <c r="K2" s="19" t="s">
        <v>10</v>
      </c>
      <c r="L2" s="19" t="s">
        <v>66</v>
      </c>
      <c r="M2" s="19" t="s">
        <v>67</v>
      </c>
      <c r="N2" s="19" t="s">
        <v>119</v>
      </c>
      <c r="O2" s="20" t="s">
        <v>68</v>
      </c>
      <c r="P2" s="20" t="s">
        <v>69</v>
      </c>
      <c r="Q2" s="20" t="s">
        <v>61</v>
      </c>
      <c r="R2" s="20" t="s">
        <v>62</v>
      </c>
      <c r="S2" s="20" t="s">
        <v>63</v>
      </c>
      <c r="T2" s="20" t="s">
        <v>70</v>
      </c>
      <c r="U2" s="20" t="s">
        <v>71</v>
      </c>
      <c r="V2" s="21" t="s">
        <v>30</v>
      </c>
      <c r="W2" s="21" t="s">
        <v>31</v>
      </c>
      <c r="X2" s="21" t="s">
        <v>32</v>
      </c>
      <c r="Y2" s="21" t="s">
        <v>64</v>
      </c>
      <c r="Z2" s="21" t="s">
        <v>65</v>
      </c>
      <c r="AA2" s="21" t="s">
        <v>40</v>
      </c>
      <c r="AB2" s="21" t="s">
        <v>41</v>
      </c>
      <c r="AC2" s="21" t="s">
        <v>42</v>
      </c>
      <c r="AD2" s="21" t="s">
        <v>43</v>
      </c>
      <c r="AE2" s="21" t="s">
        <v>44</v>
      </c>
      <c r="AF2" s="21" t="s">
        <v>45</v>
      </c>
      <c r="AG2" s="21" t="s">
        <v>78</v>
      </c>
      <c r="AH2" s="21" t="s">
        <v>79</v>
      </c>
      <c r="AI2" s="21" t="s">
        <v>46</v>
      </c>
      <c r="AJ2" s="21" t="s">
        <v>47</v>
      </c>
      <c r="AK2" s="21" t="s">
        <v>48</v>
      </c>
      <c r="AL2" s="21" t="s">
        <v>80</v>
      </c>
      <c r="AM2" s="21" t="s">
        <v>81</v>
      </c>
      <c r="AN2" s="21" t="s">
        <v>49</v>
      </c>
      <c r="AO2" s="21" t="s">
        <v>50</v>
      </c>
      <c r="AP2" s="21" t="s">
        <v>51</v>
      </c>
      <c r="AQ2" s="21" t="s">
        <v>84</v>
      </c>
      <c r="AR2" s="21" t="s">
        <v>85</v>
      </c>
      <c r="AS2" s="21" t="s">
        <v>52</v>
      </c>
      <c r="AT2" s="21" t="s">
        <v>53</v>
      </c>
      <c r="AU2" s="21" t="s">
        <v>54</v>
      </c>
      <c r="AV2" s="21" t="s">
        <v>88</v>
      </c>
      <c r="AW2" s="21" t="s">
        <v>89</v>
      </c>
      <c r="AX2" s="21" t="s">
        <v>55</v>
      </c>
      <c r="AY2" s="21" t="s">
        <v>56</v>
      </c>
      <c r="AZ2" s="21" t="s">
        <v>57</v>
      </c>
      <c r="BA2" s="21" t="s">
        <v>94</v>
      </c>
      <c r="BB2" s="21" t="s">
        <v>95</v>
      </c>
      <c r="BC2" s="21" t="s">
        <v>58</v>
      </c>
      <c r="BD2" s="21" t="s">
        <v>59</v>
      </c>
      <c r="BE2" s="21" t="s">
        <v>60</v>
      </c>
      <c r="BF2" s="21" t="s">
        <v>98</v>
      </c>
      <c r="BG2" s="21" t="s">
        <v>99</v>
      </c>
      <c r="BH2" s="21" t="s">
        <v>37</v>
      </c>
      <c r="BI2" s="21" t="s">
        <v>38</v>
      </c>
      <c r="BJ2" s="21" t="s">
        <v>39</v>
      </c>
      <c r="BK2" s="21" t="s">
        <v>314</v>
      </c>
      <c r="BL2" s="21" t="s">
        <v>315</v>
      </c>
      <c r="BM2" s="21" t="s">
        <v>316</v>
      </c>
      <c r="BN2" s="20" t="s">
        <v>106</v>
      </c>
      <c r="BO2" s="20" t="s">
        <v>107</v>
      </c>
      <c r="BP2" s="20" t="s">
        <v>33</v>
      </c>
      <c r="BQ2" s="20" t="s">
        <v>108</v>
      </c>
      <c r="BR2"/>
    </row>
    <row r="3" spans="1:74" x14ac:dyDescent="0.25">
      <c r="A3" t="s">
        <v>127</v>
      </c>
      <c r="B3" t="s">
        <v>128</v>
      </c>
      <c r="C3" t="s">
        <v>129</v>
      </c>
      <c r="D3" t="s">
        <v>11</v>
      </c>
      <c r="E3" t="s">
        <v>130</v>
      </c>
      <c r="F3" s="3">
        <v>0</v>
      </c>
      <c r="G3" s="3">
        <v>3</v>
      </c>
      <c r="H3" s="3" t="str">
        <f>IF(F3&gt;G3,"H",IF(F3=G3,"D","A"))</f>
        <v>A</v>
      </c>
      <c r="I3" s="3">
        <v>9</v>
      </c>
      <c r="J3" s="3">
        <v>5.25</v>
      </c>
      <c r="K3" s="3">
        <v>1.33</v>
      </c>
      <c r="L3" s="3">
        <v>1.67</v>
      </c>
      <c r="M3" s="3">
        <v>2.2000000000000002</v>
      </c>
      <c r="N3" s="3">
        <f t="shared" ref="N3:N66" si="0">SUM(F3:G3)</f>
        <v>3</v>
      </c>
      <c r="O3" s="3">
        <f t="shared" ref="O3:O66" si="1">((1/I3)+(1/J3)+(1/K3))-1</f>
        <v>5.3467000835421885E-2</v>
      </c>
      <c r="P3" s="3">
        <f t="shared" ref="P3:P66" si="2">((1/L3)+(1/M3-1))</f>
        <v>5.3347849755035481E-2</v>
      </c>
      <c r="Q3" s="3">
        <f t="shared" ref="Q3:Q66" si="3">I3*(1+O3)</f>
        <v>9.481203007518797</v>
      </c>
      <c r="R3" s="3">
        <f t="shared" ref="R3:R66" si="4">J3*(1+O3)</f>
        <v>5.5307017543859649</v>
      </c>
      <c r="S3" s="3">
        <f t="shared" ref="S3:S66" si="5">K3*(1+O3)</f>
        <v>1.4011111111111112</v>
      </c>
      <c r="T3" s="3">
        <f t="shared" ref="T3:T66" si="6">L3*(1+O3)</f>
        <v>1.7592898913951545</v>
      </c>
      <c r="U3" s="3">
        <f t="shared" ref="U3:U66" si="7">M3*(1+O3)</f>
        <v>2.3176274018379281</v>
      </c>
      <c r="V3" s="4">
        <f t="shared" ref="V3:V66" si="8">1/I3</f>
        <v>0.1111111111111111</v>
      </c>
      <c r="W3" s="4">
        <f t="shared" ref="W3:W66" si="9">1/J3</f>
        <v>0.19047619047619047</v>
      </c>
      <c r="X3" s="4">
        <f t="shared" ref="X3:X66" si="10">1/K3</f>
        <v>0.75187969924812026</v>
      </c>
      <c r="Y3" s="4">
        <f t="shared" ref="Y3:Y66" si="11">1/L3</f>
        <v>0.5988023952095809</v>
      </c>
      <c r="Z3" s="4">
        <f t="shared" ref="Z3:Z66" si="12">1/M3</f>
        <v>0.45454545454545453</v>
      </c>
      <c r="AA3" s="4">
        <f t="shared" ref="AA3:AA66" si="13">(I3/J3)</f>
        <v>1.7142857142857142</v>
      </c>
      <c r="AB3" s="4">
        <f t="shared" ref="AB3:AB66" si="14">(I3/K3)</f>
        <v>6.7669172932330826</v>
      </c>
      <c r="AC3" s="4">
        <f t="shared" ref="AC3:AC66" si="15">(J3/I3)</f>
        <v>0.58333333333333337</v>
      </c>
      <c r="AD3" s="4">
        <f t="shared" ref="AD3:AD66" si="16">(J3/K3)</f>
        <v>3.9473684210526314</v>
      </c>
      <c r="AE3" s="4">
        <f t="shared" ref="AE3:AE66" si="17">(K3/I3)</f>
        <v>0.14777777777777779</v>
      </c>
      <c r="AF3" s="4">
        <f t="shared" ref="AF3:AF66" si="18">(K3/J3)</f>
        <v>0.25333333333333335</v>
      </c>
      <c r="AG3" s="4">
        <f t="shared" ref="AG3:AG66" si="19">(L3/M3)</f>
        <v>0.75909090909090904</v>
      </c>
      <c r="AH3" s="4">
        <f t="shared" ref="AH3:AH66" si="20">(M3/L3)</f>
        <v>1.317365269461078</v>
      </c>
      <c r="AI3" s="4">
        <f t="shared" ref="AI3:AI66" si="21">Q3-S3</f>
        <v>8.0800918964076853</v>
      </c>
      <c r="AJ3" s="4">
        <f t="shared" ref="AJ3:AK66" si="22">Q3-R3</f>
        <v>3.9505012531328321</v>
      </c>
      <c r="AK3" s="4">
        <f t="shared" si="22"/>
        <v>4.1295906432748541</v>
      </c>
      <c r="AL3" s="4">
        <f t="shared" ref="AL3:AL66" si="23">T3-U3</f>
        <v>-0.55833751044277369</v>
      </c>
      <c r="AM3" s="4">
        <f t="shared" ref="AM3:AM66" si="24">U3-T3</f>
        <v>0.55833751044277369</v>
      </c>
      <c r="AN3" s="4">
        <f t="shared" ref="AN3:AN66" si="25">(Q3-S3)/2</f>
        <v>4.0400459482038427</v>
      </c>
      <c r="AO3" s="4">
        <f t="shared" ref="AO3:AP66" si="26">(Q3-R3)/2</f>
        <v>1.975250626566416</v>
      </c>
      <c r="AP3" s="4">
        <f t="shared" si="26"/>
        <v>2.0647953216374271</v>
      </c>
      <c r="AQ3" s="4">
        <f t="shared" ref="AQ3:AQ66" si="27">(T3-U3)/2</f>
        <v>-0.27916875522138684</v>
      </c>
      <c r="AR3" s="4">
        <f t="shared" ref="AR3:AR66" si="28">(U3-T3)/2</f>
        <v>0.27916875522138684</v>
      </c>
      <c r="AS3" s="4">
        <f t="shared" ref="AS3:AW53" si="29">ATAN(AN3)</f>
        <v>1.3281513144022881</v>
      </c>
      <c r="AT3" s="4">
        <f t="shared" si="29"/>
        <v>1.1021493922756009</v>
      </c>
      <c r="AU3" s="4">
        <f t="shared" si="29"/>
        <v>1.1197797209760123</v>
      </c>
      <c r="AV3" s="4">
        <f t="shared" si="29"/>
        <v>-0.27223772380424199</v>
      </c>
      <c r="AW3" s="4">
        <f t="shared" si="29"/>
        <v>0.27223772380424199</v>
      </c>
      <c r="AX3" s="4">
        <f t="shared" ref="AX3:BB53" si="30">DEGREES(AS3)*PI()</f>
        <v>239.06723659241186</v>
      </c>
      <c r="AY3" s="4">
        <f t="shared" si="30"/>
        <v>198.38689060960817</v>
      </c>
      <c r="AZ3" s="4">
        <f t="shared" si="30"/>
        <v>201.56034977568223</v>
      </c>
      <c r="BA3" s="4">
        <f t="shared" si="30"/>
        <v>-49.002790284763556</v>
      </c>
      <c r="BB3" s="4">
        <f t="shared" si="30"/>
        <v>49.002790284763556</v>
      </c>
      <c r="BC3" s="4">
        <f t="shared" ref="BC3:BC66" si="31">(Q3-S3)/S3</f>
        <v>5.7669172932330817</v>
      </c>
      <c r="BD3" s="4">
        <f t="shared" ref="BD3:BE66" si="32">(Q3-R3)/R3</f>
        <v>0.7142857142857143</v>
      </c>
      <c r="BE3" s="4">
        <f t="shared" si="32"/>
        <v>2.9473684210526319</v>
      </c>
      <c r="BF3" s="4">
        <f t="shared" ref="BF3:BF66" si="33">(T3-U3)/U3</f>
        <v>-0.24090909090909093</v>
      </c>
      <c r="BG3" s="4">
        <f t="shared" ref="BG3:BG66" si="34">(U3-T3)/T3</f>
        <v>0.3173652694610779</v>
      </c>
      <c r="BH3" s="4">
        <f t="shared" ref="BH3:BH66" si="35">_xlfn.STDEV.S(Q3:S3)</f>
        <v>4.0403767168920535</v>
      </c>
      <c r="BI3" s="4">
        <f t="shared" ref="BI3:BI66" si="36">AVERAGE(Q3:S3)</f>
        <v>5.4710052910052909</v>
      </c>
      <c r="BJ3" s="4">
        <f t="shared" ref="BJ3:BJ66" si="37">BH3/BI3</f>
        <v>0.73850718505696034</v>
      </c>
      <c r="BK3" s="4">
        <f t="shared" ref="BK3:BK66" si="38">_xlfn.STDEV.S(T3:U3)</f>
        <v>0.39480423982490132</v>
      </c>
      <c r="BL3" s="4">
        <f t="shared" ref="BL3:BL66" si="39">AVERAGE(T3:U3)</f>
        <v>2.0384586466165411</v>
      </c>
      <c r="BM3" s="4">
        <f t="shared" ref="BM3:BM66" si="40">BK3/BL3</f>
        <v>0.19367782637150982</v>
      </c>
      <c r="BN3" s="3">
        <f t="shared" ref="BN3:BN66" si="41">IF(H3="H",1,0)</f>
        <v>0</v>
      </c>
      <c r="BO3" s="3">
        <v>100</v>
      </c>
      <c r="BP3" s="3">
        <f t="shared" ref="BP3:BP66" si="42">IF(H3="H",I3-1,-1)</f>
        <v>-1</v>
      </c>
      <c r="BQ3" s="3">
        <f t="shared" ref="BQ3:BQ66" si="43">BP3*100</f>
        <v>-100</v>
      </c>
      <c r="BR3"/>
    </row>
    <row r="4" spans="1:74" x14ac:dyDescent="0.25">
      <c r="A4" t="s">
        <v>127</v>
      </c>
      <c r="B4" t="s">
        <v>131</v>
      </c>
      <c r="C4" t="s">
        <v>132</v>
      </c>
      <c r="D4" t="s">
        <v>12</v>
      </c>
      <c r="E4" t="s">
        <v>133</v>
      </c>
      <c r="F4" s="3">
        <v>2</v>
      </c>
      <c r="G4" s="3">
        <v>1</v>
      </c>
      <c r="H4" s="3" t="str">
        <f t="shared" ref="H4:H67" si="44">IF(F4&gt;G4,"H",IF(F4=G4,"D","A"))</f>
        <v>H</v>
      </c>
      <c r="I4" s="3">
        <v>1.18</v>
      </c>
      <c r="J4" s="3">
        <v>7</v>
      </c>
      <c r="K4" s="3">
        <v>15</v>
      </c>
      <c r="L4" s="3">
        <v>1.5</v>
      </c>
      <c r="M4" s="3">
        <v>2.63</v>
      </c>
      <c r="N4" s="3">
        <f t="shared" si="0"/>
        <v>3</v>
      </c>
      <c r="O4" s="3">
        <f t="shared" si="1"/>
        <v>5.6981436642453698E-2</v>
      </c>
      <c r="P4" s="3">
        <f t="shared" si="2"/>
        <v>4.6894803548795938E-2</v>
      </c>
      <c r="Q4" s="3">
        <f t="shared" si="3"/>
        <v>1.2472380952380953</v>
      </c>
      <c r="R4" s="3">
        <f t="shared" si="4"/>
        <v>7.3988700564971754</v>
      </c>
      <c r="S4" s="3">
        <f t="shared" si="5"/>
        <v>15.854721549636805</v>
      </c>
      <c r="T4" s="3">
        <f t="shared" si="6"/>
        <v>1.5854721549636805</v>
      </c>
      <c r="U4" s="3">
        <f t="shared" si="7"/>
        <v>2.7798611783696532</v>
      </c>
      <c r="V4" s="4">
        <f t="shared" si="8"/>
        <v>0.84745762711864414</v>
      </c>
      <c r="W4" s="4">
        <f t="shared" si="9"/>
        <v>0.14285714285714285</v>
      </c>
      <c r="X4" s="4">
        <f t="shared" si="10"/>
        <v>6.6666666666666666E-2</v>
      </c>
      <c r="Y4" s="4">
        <f t="shared" si="11"/>
        <v>0.66666666666666663</v>
      </c>
      <c r="Z4" s="4">
        <f t="shared" si="12"/>
        <v>0.38022813688212931</v>
      </c>
      <c r="AA4" s="4">
        <f t="shared" si="13"/>
        <v>0.16857142857142857</v>
      </c>
      <c r="AB4" s="4">
        <f t="shared" si="14"/>
        <v>7.8666666666666663E-2</v>
      </c>
      <c r="AC4" s="4">
        <f t="shared" si="15"/>
        <v>5.9322033898305087</v>
      </c>
      <c r="AD4" s="4">
        <f t="shared" si="16"/>
        <v>0.46666666666666667</v>
      </c>
      <c r="AE4" s="4">
        <f t="shared" si="17"/>
        <v>12.711864406779661</v>
      </c>
      <c r="AF4" s="4">
        <f t="shared" si="18"/>
        <v>2.1428571428571428</v>
      </c>
      <c r="AG4" s="4">
        <f t="shared" si="19"/>
        <v>0.57034220532319391</v>
      </c>
      <c r="AH4" s="4">
        <f t="shared" si="20"/>
        <v>1.7533333333333332</v>
      </c>
      <c r="AI4" s="4">
        <f t="shared" si="21"/>
        <v>-14.607483454398709</v>
      </c>
      <c r="AJ4" s="4">
        <f t="shared" si="22"/>
        <v>-6.1516319612590804</v>
      </c>
      <c r="AK4" s="4">
        <f t="shared" si="22"/>
        <v>-8.4558514931396296</v>
      </c>
      <c r="AL4" s="4">
        <f t="shared" si="23"/>
        <v>-1.1943890234059726</v>
      </c>
      <c r="AM4" s="4">
        <f t="shared" si="24"/>
        <v>1.1943890234059726</v>
      </c>
      <c r="AN4" s="4">
        <f t="shared" si="25"/>
        <v>-7.3037417271993545</v>
      </c>
      <c r="AO4" s="4">
        <f t="shared" si="26"/>
        <v>-3.0758159806295402</v>
      </c>
      <c r="AP4" s="4">
        <f t="shared" si="26"/>
        <v>-4.2279257465698148</v>
      </c>
      <c r="AQ4" s="4">
        <f t="shared" si="27"/>
        <v>-0.59719451170298632</v>
      </c>
      <c r="AR4" s="4">
        <f t="shared" si="28"/>
        <v>0.59719451170298632</v>
      </c>
      <c r="AS4" s="4">
        <f t="shared" si="29"/>
        <v>-1.434726252395742</v>
      </c>
      <c r="AT4" s="4">
        <f t="shared" si="29"/>
        <v>-1.2564586277213481</v>
      </c>
      <c r="AU4" s="4">
        <f t="shared" si="29"/>
        <v>-1.3385419392811655</v>
      </c>
      <c r="AV4" s="4">
        <f t="shared" si="29"/>
        <v>-0.53835408776908733</v>
      </c>
      <c r="AW4" s="4">
        <f t="shared" si="29"/>
        <v>0.53835408776908733</v>
      </c>
      <c r="AX4" s="4">
        <f t="shared" si="30"/>
        <v>-258.25072543123355</v>
      </c>
      <c r="AY4" s="4">
        <f t="shared" si="30"/>
        <v>-226.16255298984265</v>
      </c>
      <c r="AZ4" s="4">
        <f t="shared" si="30"/>
        <v>-240.9375490706098</v>
      </c>
      <c r="BA4" s="4">
        <f t="shared" si="30"/>
        <v>-96.903735798435719</v>
      </c>
      <c r="BB4" s="4">
        <f t="shared" si="30"/>
        <v>96.903735798435719</v>
      </c>
      <c r="BC4" s="4">
        <f t="shared" si="31"/>
        <v>-0.92133333333333334</v>
      </c>
      <c r="BD4" s="4">
        <f t="shared" si="32"/>
        <v>-0.83142857142857152</v>
      </c>
      <c r="BE4" s="4">
        <f t="shared" si="32"/>
        <v>-0.53333333333333333</v>
      </c>
      <c r="BF4" s="4">
        <f t="shared" si="33"/>
        <v>-0.42965779467680609</v>
      </c>
      <c r="BG4" s="4">
        <f t="shared" si="34"/>
        <v>0.7533333333333333</v>
      </c>
      <c r="BH4" s="4">
        <f t="shared" si="35"/>
        <v>7.3339686065520722</v>
      </c>
      <c r="BI4" s="4">
        <f t="shared" si="36"/>
        <v>8.1669432337906915</v>
      </c>
      <c r="BJ4" s="4">
        <f t="shared" si="37"/>
        <v>0.89800656091348963</v>
      </c>
      <c r="BK4" s="4">
        <f t="shared" si="38"/>
        <v>0.84456057782513982</v>
      </c>
      <c r="BL4" s="4">
        <f t="shared" si="39"/>
        <v>2.182666666666667</v>
      </c>
      <c r="BM4" s="4">
        <f t="shared" si="40"/>
        <v>0.38693978825220204</v>
      </c>
      <c r="BN4" s="3">
        <f t="shared" si="41"/>
        <v>1</v>
      </c>
      <c r="BO4" s="3">
        <v>100</v>
      </c>
      <c r="BP4" s="3">
        <f t="shared" si="42"/>
        <v>0.17999999999999994</v>
      </c>
      <c r="BQ4" s="3">
        <f t="shared" si="43"/>
        <v>17.999999999999993</v>
      </c>
      <c r="BR4"/>
    </row>
    <row r="5" spans="1:74" x14ac:dyDescent="0.25">
      <c r="A5" t="s">
        <v>127</v>
      </c>
      <c r="B5" t="s">
        <v>131</v>
      </c>
      <c r="C5" t="s">
        <v>134</v>
      </c>
      <c r="D5" t="s">
        <v>13</v>
      </c>
      <c r="E5" t="s">
        <v>14</v>
      </c>
      <c r="F5" s="3">
        <v>1</v>
      </c>
      <c r="G5" s="3">
        <v>1</v>
      </c>
      <c r="H5" s="3" t="str">
        <f t="shared" si="44"/>
        <v>D</v>
      </c>
      <c r="I5" s="3">
        <v>2.63</v>
      </c>
      <c r="J5" s="3">
        <v>3.5</v>
      </c>
      <c r="K5" s="3">
        <v>2.6</v>
      </c>
      <c r="L5" s="3">
        <v>1.73</v>
      </c>
      <c r="M5" s="3">
        <v>2.1</v>
      </c>
      <c r="N5" s="3">
        <f t="shared" si="0"/>
        <v>2</v>
      </c>
      <c r="O5" s="3">
        <f t="shared" si="1"/>
        <v>5.0557807211799588E-2</v>
      </c>
      <c r="P5" s="3">
        <f t="shared" si="2"/>
        <v>5.4225158271401064E-2</v>
      </c>
      <c r="Q5" s="3">
        <f t="shared" si="3"/>
        <v>2.7629670329670328</v>
      </c>
      <c r="R5" s="3">
        <f t="shared" si="4"/>
        <v>3.6769523252412988</v>
      </c>
      <c r="S5" s="3">
        <f t="shared" si="5"/>
        <v>2.731450298750679</v>
      </c>
      <c r="T5" s="3">
        <f t="shared" si="6"/>
        <v>1.8174650064764133</v>
      </c>
      <c r="U5" s="3">
        <f t="shared" si="7"/>
        <v>2.2061713951447794</v>
      </c>
      <c r="V5" s="4">
        <f t="shared" si="8"/>
        <v>0.38022813688212931</v>
      </c>
      <c r="W5" s="4">
        <f t="shared" si="9"/>
        <v>0.2857142857142857</v>
      </c>
      <c r="X5" s="4">
        <f t="shared" si="10"/>
        <v>0.38461538461538458</v>
      </c>
      <c r="Y5" s="4">
        <f t="shared" si="11"/>
        <v>0.5780346820809249</v>
      </c>
      <c r="Z5" s="4">
        <f t="shared" si="12"/>
        <v>0.47619047619047616</v>
      </c>
      <c r="AA5" s="4">
        <f t="shared" si="13"/>
        <v>0.75142857142857145</v>
      </c>
      <c r="AB5" s="4">
        <f t="shared" si="14"/>
        <v>1.0115384615384615</v>
      </c>
      <c r="AC5" s="4">
        <f t="shared" si="15"/>
        <v>1.3307984790874525</v>
      </c>
      <c r="AD5" s="4">
        <f t="shared" si="16"/>
        <v>1.346153846153846</v>
      </c>
      <c r="AE5" s="4">
        <f t="shared" si="17"/>
        <v>0.98859315589353625</v>
      </c>
      <c r="AF5" s="4">
        <f t="shared" si="18"/>
        <v>0.74285714285714288</v>
      </c>
      <c r="AG5" s="4">
        <f t="shared" si="19"/>
        <v>0.82380952380952377</v>
      </c>
      <c r="AH5" s="4">
        <f t="shared" si="20"/>
        <v>1.2138728323699424</v>
      </c>
      <c r="AI5" s="4">
        <f t="shared" si="21"/>
        <v>3.1516734216353814E-2</v>
      </c>
      <c r="AJ5" s="4">
        <f t="shared" si="22"/>
        <v>-0.91398529227426595</v>
      </c>
      <c r="AK5" s="4">
        <f t="shared" si="22"/>
        <v>0.94550202649061976</v>
      </c>
      <c r="AL5" s="4">
        <f t="shared" si="23"/>
        <v>-0.38870638866836615</v>
      </c>
      <c r="AM5" s="4">
        <f t="shared" si="24"/>
        <v>0.38870638866836615</v>
      </c>
      <c r="AN5" s="4">
        <f t="shared" si="25"/>
        <v>1.5758367108176907E-2</v>
      </c>
      <c r="AO5" s="4">
        <f t="shared" si="26"/>
        <v>-0.45699264613713297</v>
      </c>
      <c r="AP5" s="4">
        <f t="shared" si="26"/>
        <v>0.47275101324530988</v>
      </c>
      <c r="AQ5" s="4">
        <f t="shared" si="27"/>
        <v>-0.19435319433418308</v>
      </c>
      <c r="AR5" s="4">
        <f t="shared" si="28"/>
        <v>0.19435319433418308</v>
      </c>
      <c r="AS5" s="4">
        <f t="shared" si="29"/>
        <v>1.5757062897699518E-2</v>
      </c>
      <c r="AT5" s="4">
        <f t="shared" si="29"/>
        <v>-0.42865377428395501</v>
      </c>
      <c r="AU5" s="4">
        <f t="shared" si="29"/>
        <v>0.44161176636249422</v>
      </c>
      <c r="AV5" s="4">
        <f t="shared" si="29"/>
        <v>-0.19196008998089087</v>
      </c>
      <c r="AW5" s="4">
        <f t="shared" si="29"/>
        <v>0.19196008998089087</v>
      </c>
      <c r="AX5" s="4">
        <f t="shared" si="30"/>
        <v>2.836271321585913</v>
      </c>
      <c r="AY5" s="4">
        <f t="shared" si="30"/>
        <v>-77.157679371111911</v>
      </c>
      <c r="AZ5" s="4">
        <f t="shared" si="30"/>
        <v>79.490117945248969</v>
      </c>
      <c r="BA5" s="4">
        <f t="shared" si="30"/>
        <v>-34.552816196560357</v>
      </c>
      <c r="BB5" s="4">
        <f t="shared" si="30"/>
        <v>34.552816196560357</v>
      </c>
      <c r="BC5" s="4">
        <f t="shared" si="31"/>
        <v>1.1538461538461475E-2</v>
      </c>
      <c r="BD5" s="4">
        <f t="shared" si="32"/>
        <v>-0.24857142857142864</v>
      </c>
      <c r="BE5" s="4">
        <f t="shared" si="32"/>
        <v>0.3461538461538462</v>
      </c>
      <c r="BF5" s="4">
        <f t="shared" si="33"/>
        <v>-0.17619047619047631</v>
      </c>
      <c r="BG5" s="4">
        <f t="shared" si="34"/>
        <v>0.21387283236994237</v>
      </c>
      <c r="BH5" s="4">
        <f t="shared" si="35"/>
        <v>0.53701900977016637</v>
      </c>
      <c r="BI5" s="4">
        <f t="shared" si="36"/>
        <v>3.0571232189863373</v>
      </c>
      <c r="BJ5" s="4">
        <f t="shared" si="37"/>
        <v>0.17566155215301657</v>
      </c>
      <c r="BK5" s="4">
        <f t="shared" si="38"/>
        <v>0.27485692331793549</v>
      </c>
      <c r="BL5" s="4">
        <f t="shared" si="39"/>
        <v>2.0118182008105965</v>
      </c>
      <c r="BM5" s="4">
        <f t="shared" si="40"/>
        <v>0.13662115354518159</v>
      </c>
      <c r="BN5" s="3">
        <f t="shared" si="41"/>
        <v>0</v>
      </c>
      <c r="BO5" s="3">
        <v>100</v>
      </c>
      <c r="BP5" s="3">
        <f t="shared" si="42"/>
        <v>-1</v>
      </c>
      <c r="BQ5" s="3">
        <f t="shared" si="43"/>
        <v>-100</v>
      </c>
      <c r="BR5"/>
    </row>
    <row r="6" spans="1:74" x14ac:dyDescent="0.25">
      <c r="A6" t="s">
        <v>127</v>
      </c>
      <c r="B6" t="s">
        <v>131</v>
      </c>
      <c r="C6" t="s">
        <v>134</v>
      </c>
      <c r="D6" t="s">
        <v>15</v>
      </c>
      <c r="E6" t="s">
        <v>16</v>
      </c>
      <c r="F6" s="3">
        <v>4</v>
      </c>
      <c r="G6" s="3">
        <v>1</v>
      </c>
      <c r="H6" s="3" t="str">
        <f t="shared" si="44"/>
        <v>H</v>
      </c>
      <c r="I6" s="3">
        <v>1.25</v>
      </c>
      <c r="J6" s="3">
        <v>6.5</v>
      </c>
      <c r="K6" s="3">
        <v>11</v>
      </c>
      <c r="L6" s="3">
        <v>1.53</v>
      </c>
      <c r="M6" s="3">
        <v>2.5</v>
      </c>
      <c r="N6" s="3">
        <f t="shared" si="0"/>
        <v>5</v>
      </c>
      <c r="O6" s="3">
        <f t="shared" si="1"/>
        <v>4.4755244755244838E-2</v>
      </c>
      <c r="P6" s="3">
        <f t="shared" si="2"/>
        <v>5.3594771241830097E-2</v>
      </c>
      <c r="Q6" s="3">
        <f t="shared" si="3"/>
        <v>1.305944055944056</v>
      </c>
      <c r="R6" s="3">
        <f t="shared" si="4"/>
        <v>6.790909090909091</v>
      </c>
      <c r="S6" s="3">
        <f t="shared" si="5"/>
        <v>11.492307692307694</v>
      </c>
      <c r="T6" s="3">
        <f t="shared" si="6"/>
        <v>1.5984755244755247</v>
      </c>
      <c r="U6" s="3">
        <f t="shared" si="7"/>
        <v>2.6118881118881121</v>
      </c>
      <c r="V6" s="4">
        <f t="shared" si="8"/>
        <v>0.8</v>
      </c>
      <c r="W6" s="4">
        <f t="shared" si="9"/>
        <v>0.15384615384615385</v>
      </c>
      <c r="X6" s="4">
        <f t="shared" si="10"/>
        <v>9.0909090909090912E-2</v>
      </c>
      <c r="Y6" s="4">
        <f t="shared" si="11"/>
        <v>0.65359477124183007</v>
      </c>
      <c r="Z6" s="4">
        <f t="shared" si="12"/>
        <v>0.4</v>
      </c>
      <c r="AA6" s="4">
        <f t="shared" si="13"/>
        <v>0.19230769230769232</v>
      </c>
      <c r="AB6" s="4">
        <f t="shared" si="14"/>
        <v>0.11363636363636363</v>
      </c>
      <c r="AC6" s="4">
        <f t="shared" si="15"/>
        <v>5.2</v>
      </c>
      <c r="AD6" s="4">
        <f t="shared" si="16"/>
        <v>0.59090909090909094</v>
      </c>
      <c r="AE6" s="4">
        <f t="shared" si="17"/>
        <v>8.8000000000000007</v>
      </c>
      <c r="AF6" s="4">
        <f t="shared" si="18"/>
        <v>1.6923076923076923</v>
      </c>
      <c r="AG6" s="4">
        <f t="shared" si="19"/>
        <v>0.61199999999999999</v>
      </c>
      <c r="AH6" s="4">
        <f t="shared" si="20"/>
        <v>1.6339869281045751</v>
      </c>
      <c r="AI6" s="4">
        <f t="shared" si="21"/>
        <v>-10.186363636363637</v>
      </c>
      <c r="AJ6" s="4">
        <f t="shared" si="22"/>
        <v>-5.4849650349650352</v>
      </c>
      <c r="AK6" s="4">
        <f t="shared" si="22"/>
        <v>-4.7013986013986031</v>
      </c>
      <c r="AL6" s="4">
        <f t="shared" si="23"/>
        <v>-1.0134125874125874</v>
      </c>
      <c r="AM6" s="4">
        <f t="shared" si="24"/>
        <v>1.0134125874125874</v>
      </c>
      <c r="AN6" s="4">
        <f t="shared" si="25"/>
        <v>-5.0931818181818187</v>
      </c>
      <c r="AO6" s="4">
        <f t="shared" si="26"/>
        <v>-2.7424825174825176</v>
      </c>
      <c r="AP6" s="4">
        <f t="shared" si="26"/>
        <v>-2.3506993006993016</v>
      </c>
      <c r="AQ6" s="4">
        <f t="shared" si="27"/>
        <v>-0.50670629370629372</v>
      </c>
      <c r="AR6" s="4">
        <f t="shared" si="28"/>
        <v>0.50670629370629372</v>
      </c>
      <c r="AS6" s="4">
        <f t="shared" si="29"/>
        <v>-1.3769215767849874</v>
      </c>
      <c r="AT6" s="4">
        <f t="shared" si="29"/>
        <v>-1.2211452444357673</v>
      </c>
      <c r="AU6" s="4">
        <f t="shared" si="29"/>
        <v>-1.1685824155271465</v>
      </c>
      <c r="AV6" s="4">
        <f t="shared" si="29"/>
        <v>-0.46899823960662879</v>
      </c>
      <c r="AW6" s="4">
        <f t="shared" si="29"/>
        <v>0.46899823960662879</v>
      </c>
      <c r="AX6" s="4">
        <f t="shared" si="30"/>
        <v>-247.84588382129775</v>
      </c>
      <c r="AY6" s="4">
        <f t="shared" si="30"/>
        <v>-219.8061439984381</v>
      </c>
      <c r="AZ6" s="4">
        <f t="shared" si="30"/>
        <v>-210.34483479488637</v>
      </c>
      <c r="BA6" s="4">
        <f t="shared" si="30"/>
        <v>-84.419683129193189</v>
      </c>
      <c r="BB6" s="4">
        <f t="shared" si="30"/>
        <v>84.419683129193189</v>
      </c>
      <c r="BC6" s="4">
        <f t="shared" si="31"/>
        <v>-0.88636363636363635</v>
      </c>
      <c r="BD6" s="4">
        <f t="shared" si="32"/>
        <v>-0.80769230769230771</v>
      </c>
      <c r="BE6" s="4">
        <f t="shared" si="32"/>
        <v>-0.40909090909090917</v>
      </c>
      <c r="BF6" s="4">
        <f t="shared" si="33"/>
        <v>-0.38799999999999996</v>
      </c>
      <c r="BG6" s="4">
        <f t="shared" si="34"/>
        <v>0.63398692810457513</v>
      </c>
      <c r="BH6" s="4">
        <f t="shared" si="35"/>
        <v>5.0982022056187155</v>
      </c>
      <c r="BI6" s="4">
        <f t="shared" si="36"/>
        <v>6.52972027972028</v>
      </c>
      <c r="BJ6" s="4">
        <f t="shared" si="37"/>
        <v>0.7807688518377256</v>
      </c>
      <c r="BK6" s="4">
        <f t="shared" si="38"/>
        <v>0.71659091269924557</v>
      </c>
      <c r="BL6" s="4">
        <f t="shared" si="39"/>
        <v>2.1051818181818183</v>
      </c>
      <c r="BM6" s="4">
        <f t="shared" si="40"/>
        <v>0.34039383511213461</v>
      </c>
      <c r="BN6" s="3">
        <f t="shared" si="41"/>
        <v>1</v>
      </c>
      <c r="BO6" s="3">
        <v>100</v>
      </c>
      <c r="BP6" s="3">
        <f t="shared" si="42"/>
        <v>0.25</v>
      </c>
      <c r="BQ6" s="3">
        <f t="shared" si="43"/>
        <v>25</v>
      </c>
      <c r="BR6"/>
    </row>
    <row r="7" spans="1:74" x14ac:dyDescent="0.25">
      <c r="A7" t="s">
        <v>127</v>
      </c>
      <c r="B7" t="s">
        <v>131</v>
      </c>
      <c r="C7" t="s">
        <v>134</v>
      </c>
      <c r="D7" t="s">
        <v>17</v>
      </c>
      <c r="E7" t="s">
        <v>18</v>
      </c>
      <c r="F7" s="3">
        <v>0</v>
      </c>
      <c r="G7" s="3">
        <v>1</v>
      </c>
      <c r="H7" s="3" t="str">
        <f t="shared" si="44"/>
        <v>A</v>
      </c>
      <c r="I7" s="3">
        <v>2.2999999999999998</v>
      </c>
      <c r="J7" s="3">
        <v>3.2</v>
      </c>
      <c r="K7" s="3">
        <v>3.2</v>
      </c>
      <c r="L7" s="3">
        <v>2.1</v>
      </c>
      <c r="M7" s="3">
        <v>1.73</v>
      </c>
      <c r="N7" s="3">
        <f t="shared" si="0"/>
        <v>1</v>
      </c>
      <c r="O7" s="3">
        <f t="shared" si="1"/>
        <v>5.9782608695652328E-2</v>
      </c>
      <c r="P7" s="3">
        <f t="shared" si="2"/>
        <v>5.4225158271401064E-2</v>
      </c>
      <c r="Q7" s="3">
        <f t="shared" si="3"/>
        <v>2.4375</v>
      </c>
      <c r="R7" s="3">
        <f t="shared" si="4"/>
        <v>3.3913043478260878</v>
      </c>
      <c r="S7" s="3">
        <f t="shared" si="5"/>
        <v>3.3913043478260878</v>
      </c>
      <c r="T7" s="3">
        <f t="shared" si="6"/>
        <v>2.2255434782608701</v>
      </c>
      <c r="U7" s="3">
        <f t="shared" si="7"/>
        <v>1.8334239130434784</v>
      </c>
      <c r="V7" s="4">
        <f t="shared" si="8"/>
        <v>0.43478260869565222</v>
      </c>
      <c r="W7" s="4">
        <f t="shared" si="9"/>
        <v>0.3125</v>
      </c>
      <c r="X7" s="4">
        <f t="shared" si="10"/>
        <v>0.3125</v>
      </c>
      <c r="Y7" s="4">
        <f t="shared" si="11"/>
        <v>0.47619047619047616</v>
      </c>
      <c r="Z7" s="4">
        <f t="shared" si="12"/>
        <v>0.5780346820809249</v>
      </c>
      <c r="AA7" s="4">
        <f t="shared" si="13"/>
        <v>0.71874999999999989</v>
      </c>
      <c r="AB7" s="4">
        <f t="shared" si="14"/>
        <v>0.71874999999999989</v>
      </c>
      <c r="AC7" s="4">
        <f t="shared" si="15"/>
        <v>1.3913043478260871</v>
      </c>
      <c r="AD7" s="4">
        <f t="shared" si="16"/>
        <v>1</v>
      </c>
      <c r="AE7" s="4">
        <f t="shared" si="17"/>
        <v>1.3913043478260871</v>
      </c>
      <c r="AF7" s="4">
        <f t="shared" si="18"/>
        <v>1</v>
      </c>
      <c r="AG7" s="4">
        <f t="shared" si="19"/>
        <v>1.2138728323699424</v>
      </c>
      <c r="AH7" s="4">
        <f t="shared" si="20"/>
        <v>0.82380952380952377</v>
      </c>
      <c r="AI7" s="4">
        <f t="shared" si="21"/>
        <v>-0.95380434782608781</v>
      </c>
      <c r="AJ7" s="4">
        <f t="shared" si="22"/>
        <v>-0.95380434782608781</v>
      </c>
      <c r="AK7" s="4">
        <f t="shared" si="22"/>
        <v>0</v>
      </c>
      <c r="AL7" s="4">
        <f t="shared" si="23"/>
        <v>0.39211956521739166</v>
      </c>
      <c r="AM7" s="4">
        <f t="shared" si="24"/>
        <v>-0.39211956521739166</v>
      </c>
      <c r="AN7" s="4">
        <f t="shared" si="25"/>
        <v>-0.4769021739130439</v>
      </c>
      <c r="AO7" s="4">
        <f t="shared" si="26"/>
        <v>-0.4769021739130439</v>
      </c>
      <c r="AP7" s="4">
        <f t="shared" si="26"/>
        <v>0</v>
      </c>
      <c r="AQ7" s="4">
        <f t="shared" si="27"/>
        <v>0.19605978260869583</v>
      </c>
      <c r="AR7" s="4">
        <f t="shared" si="28"/>
        <v>-0.19605978260869583</v>
      </c>
      <c r="AS7" s="4">
        <f t="shared" si="29"/>
        <v>-0.44499919507280633</v>
      </c>
      <c r="AT7" s="4">
        <f t="shared" si="29"/>
        <v>-0.44499919507280633</v>
      </c>
      <c r="AU7" s="4">
        <f t="shared" si="29"/>
        <v>0</v>
      </c>
      <c r="AV7" s="4">
        <f t="shared" si="29"/>
        <v>0.19360403446809762</v>
      </c>
      <c r="AW7" s="4">
        <f t="shared" si="29"/>
        <v>-0.19360403446809762</v>
      </c>
      <c r="AX7" s="4">
        <f t="shared" si="30"/>
        <v>-80.099855113105136</v>
      </c>
      <c r="AY7" s="4">
        <f t="shared" si="30"/>
        <v>-80.099855113105136</v>
      </c>
      <c r="AZ7" s="4">
        <f t="shared" si="30"/>
        <v>0</v>
      </c>
      <c r="BA7" s="4">
        <f t="shared" si="30"/>
        <v>34.848726204257574</v>
      </c>
      <c r="BB7" s="4">
        <f t="shared" si="30"/>
        <v>-34.848726204257574</v>
      </c>
      <c r="BC7" s="4">
        <f t="shared" si="31"/>
        <v>-0.28125000000000017</v>
      </c>
      <c r="BD7" s="4">
        <f t="shared" si="32"/>
        <v>-0.28125000000000017</v>
      </c>
      <c r="BE7" s="4">
        <f t="shared" si="32"/>
        <v>0</v>
      </c>
      <c r="BF7" s="4">
        <f t="shared" si="33"/>
        <v>0.21387283236994237</v>
      </c>
      <c r="BG7" s="4">
        <f t="shared" si="34"/>
        <v>-0.17619047619047631</v>
      </c>
      <c r="BH7" s="4">
        <f t="shared" si="35"/>
        <v>0.55067919697162915</v>
      </c>
      <c r="BI7" s="4">
        <f t="shared" si="36"/>
        <v>3.073369565217392</v>
      </c>
      <c r="BJ7" s="4">
        <f t="shared" si="37"/>
        <v>0.1791776697485053</v>
      </c>
      <c r="BK7" s="4">
        <f t="shared" si="38"/>
        <v>0.2772704036011383</v>
      </c>
      <c r="BL7" s="4">
        <f t="shared" si="39"/>
        <v>2.029483695652174</v>
      </c>
      <c r="BM7" s="4">
        <f t="shared" si="40"/>
        <v>0.13662115354518162</v>
      </c>
      <c r="BN7" s="3">
        <f t="shared" si="41"/>
        <v>0</v>
      </c>
      <c r="BO7" s="3">
        <v>100</v>
      </c>
      <c r="BP7" s="3">
        <f t="shared" si="42"/>
        <v>-1</v>
      </c>
      <c r="BQ7" s="3">
        <f t="shared" si="43"/>
        <v>-100</v>
      </c>
      <c r="BR7"/>
    </row>
    <row r="8" spans="1:74" x14ac:dyDescent="0.25">
      <c r="A8" t="s">
        <v>127</v>
      </c>
      <c r="B8" t="s">
        <v>131</v>
      </c>
      <c r="C8" t="s">
        <v>134</v>
      </c>
      <c r="D8" t="s">
        <v>135</v>
      </c>
      <c r="E8" t="s">
        <v>19</v>
      </c>
      <c r="F8" s="3">
        <v>0</v>
      </c>
      <c r="G8" s="3">
        <v>1</v>
      </c>
      <c r="H8" s="3" t="str">
        <f t="shared" si="44"/>
        <v>A</v>
      </c>
      <c r="I8" s="3">
        <v>3.6</v>
      </c>
      <c r="J8" s="3">
        <v>3.2</v>
      </c>
      <c r="K8" s="3">
        <v>2.15</v>
      </c>
      <c r="L8" s="3">
        <v>2.5</v>
      </c>
      <c r="M8" s="3">
        <v>1.53</v>
      </c>
      <c r="N8" s="3">
        <f t="shared" si="0"/>
        <v>1</v>
      </c>
      <c r="O8" s="3">
        <f t="shared" si="1"/>
        <v>5.5394056847545281E-2</v>
      </c>
      <c r="P8" s="3">
        <f t="shared" si="2"/>
        <v>5.3594771241830097E-2</v>
      </c>
      <c r="Q8" s="3">
        <f t="shared" si="3"/>
        <v>3.7994186046511631</v>
      </c>
      <c r="R8" s="3">
        <f t="shared" si="4"/>
        <v>3.3772609819121451</v>
      </c>
      <c r="S8" s="3">
        <f t="shared" si="5"/>
        <v>2.2690972222222223</v>
      </c>
      <c r="T8" s="3">
        <f t="shared" si="6"/>
        <v>2.6384851421188631</v>
      </c>
      <c r="U8" s="3">
        <f t="shared" si="7"/>
        <v>1.6147529069767443</v>
      </c>
      <c r="V8" s="4">
        <f t="shared" si="8"/>
        <v>0.27777777777777779</v>
      </c>
      <c r="W8" s="4">
        <f t="shared" si="9"/>
        <v>0.3125</v>
      </c>
      <c r="X8" s="4">
        <f t="shared" si="10"/>
        <v>0.46511627906976744</v>
      </c>
      <c r="Y8" s="4">
        <f t="shared" si="11"/>
        <v>0.4</v>
      </c>
      <c r="Z8" s="4">
        <f t="shared" si="12"/>
        <v>0.65359477124183007</v>
      </c>
      <c r="AA8" s="4">
        <f t="shared" si="13"/>
        <v>1.125</v>
      </c>
      <c r="AB8" s="4">
        <f t="shared" si="14"/>
        <v>1.6744186046511629</v>
      </c>
      <c r="AC8" s="4">
        <f t="shared" si="15"/>
        <v>0.88888888888888895</v>
      </c>
      <c r="AD8" s="4">
        <f t="shared" si="16"/>
        <v>1.488372093023256</v>
      </c>
      <c r="AE8" s="4">
        <f t="shared" si="17"/>
        <v>0.59722222222222221</v>
      </c>
      <c r="AF8" s="4">
        <f t="shared" si="18"/>
        <v>0.67187499999999989</v>
      </c>
      <c r="AG8" s="4">
        <f t="shared" si="19"/>
        <v>1.6339869281045751</v>
      </c>
      <c r="AH8" s="4">
        <f t="shared" si="20"/>
        <v>0.61199999999999999</v>
      </c>
      <c r="AI8" s="4">
        <f t="shared" si="21"/>
        <v>1.5303213824289408</v>
      </c>
      <c r="AJ8" s="4">
        <f t="shared" si="22"/>
        <v>0.42215762273901802</v>
      </c>
      <c r="AK8" s="4">
        <f t="shared" si="22"/>
        <v>1.1081637596899228</v>
      </c>
      <c r="AL8" s="4">
        <f t="shared" si="23"/>
        <v>1.0237322351421188</v>
      </c>
      <c r="AM8" s="4">
        <f t="shared" si="24"/>
        <v>-1.0237322351421188</v>
      </c>
      <c r="AN8" s="4">
        <f t="shared" si="25"/>
        <v>0.76516069121447039</v>
      </c>
      <c r="AO8" s="4">
        <f t="shared" si="26"/>
        <v>0.21107881136950901</v>
      </c>
      <c r="AP8" s="4">
        <f t="shared" si="26"/>
        <v>0.55408187984496138</v>
      </c>
      <c r="AQ8" s="4">
        <f t="shared" si="27"/>
        <v>0.51186611757105938</v>
      </c>
      <c r="AR8" s="4">
        <f t="shared" si="28"/>
        <v>-0.51186611757105938</v>
      </c>
      <c r="AS8" s="4">
        <f t="shared" si="29"/>
        <v>0.6531335545023299</v>
      </c>
      <c r="AT8" s="4">
        <f t="shared" si="29"/>
        <v>0.20802521495970736</v>
      </c>
      <c r="AU8" s="4">
        <f t="shared" si="29"/>
        <v>0.50597168922966407</v>
      </c>
      <c r="AV8" s="4">
        <f t="shared" si="29"/>
        <v>0.47309537727803724</v>
      </c>
      <c r="AW8" s="4">
        <f t="shared" si="29"/>
        <v>-0.47309537727803724</v>
      </c>
      <c r="AX8" s="4">
        <f t="shared" si="30"/>
        <v>117.56403981041939</v>
      </c>
      <c r="AY8" s="4">
        <f t="shared" si="30"/>
        <v>37.444538692747322</v>
      </c>
      <c r="AZ8" s="4">
        <f t="shared" si="30"/>
        <v>91.074904061339538</v>
      </c>
      <c r="BA8" s="4">
        <f t="shared" si="30"/>
        <v>85.157167910046695</v>
      </c>
      <c r="BB8" s="4">
        <f t="shared" si="30"/>
        <v>-85.157167910046695</v>
      </c>
      <c r="BC8" s="4">
        <f t="shared" si="31"/>
        <v>0.67441860465116288</v>
      </c>
      <c r="BD8" s="4">
        <f t="shared" si="32"/>
        <v>0.12499999999999997</v>
      </c>
      <c r="BE8" s="4">
        <f t="shared" si="32"/>
        <v>0.4883720930232559</v>
      </c>
      <c r="BF8" s="4">
        <f t="shared" si="33"/>
        <v>0.63398692810457502</v>
      </c>
      <c r="BG8" s="4">
        <f t="shared" si="34"/>
        <v>-0.38799999999999996</v>
      </c>
      <c r="BH8" s="4">
        <f t="shared" si="35"/>
        <v>0.79037201264615098</v>
      </c>
      <c r="BI8" s="4">
        <f t="shared" si="36"/>
        <v>3.1485922695951771</v>
      </c>
      <c r="BJ8" s="4">
        <f t="shared" si="37"/>
        <v>0.25102393227554076</v>
      </c>
      <c r="BK8" s="4">
        <f t="shared" si="38"/>
        <v>0.72388800558825528</v>
      </c>
      <c r="BL8" s="4">
        <f t="shared" si="39"/>
        <v>2.1266190245478036</v>
      </c>
      <c r="BM8" s="4">
        <f t="shared" si="40"/>
        <v>0.34039383511213539</v>
      </c>
      <c r="BN8" s="3">
        <f t="shared" si="41"/>
        <v>0</v>
      </c>
      <c r="BO8" s="3">
        <v>100</v>
      </c>
      <c r="BP8" s="3">
        <f t="shared" si="42"/>
        <v>-1</v>
      </c>
      <c r="BQ8" s="3">
        <f t="shared" si="43"/>
        <v>-100</v>
      </c>
      <c r="BR8"/>
    </row>
    <row r="9" spans="1:74" x14ac:dyDescent="0.25">
      <c r="A9" t="s">
        <v>127</v>
      </c>
      <c r="B9" t="s">
        <v>131</v>
      </c>
      <c r="C9" t="s">
        <v>136</v>
      </c>
      <c r="D9" t="s">
        <v>20</v>
      </c>
      <c r="E9" t="s">
        <v>21</v>
      </c>
      <c r="F9" s="3">
        <v>5</v>
      </c>
      <c r="G9" s="3">
        <v>1</v>
      </c>
      <c r="H9" s="3" t="str">
        <f t="shared" si="44"/>
        <v>H</v>
      </c>
      <c r="I9" s="3">
        <v>1.62</v>
      </c>
      <c r="J9" s="3">
        <v>4</v>
      </c>
      <c r="K9" s="3">
        <v>5.25</v>
      </c>
      <c r="L9" s="3">
        <v>1.67</v>
      </c>
      <c r="M9" s="3">
        <v>2.2000000000000002</v>
      </c>
      <c r="N9" s="3">
        <f t="shared" si="0"/>
        <v>6</v>
      </c>
      <c r="O9" s="3">
        <f t="shared" si="1"/>
        <v>5.7760141093474271E-2</v>
      </c>
      <c r="P9" s="3">
        <f t="shared" si="2"/>
        <v>5.3347849755035481E-2</v>
      </c>
      <c r="Q9" s="3">
        <f t="shared" si="3"/>
        <v>1.7135714285714285</v>
      </c>
      <c r="R9" s="3">
        <f t="shared" si="4"/>
        <v>4.2310405643738971</v>
      </c>
      <c r="S9" s="3">
        <f t="shared" si="5"/>
        <v>5.5532407407407396</v>
      </c>
      <c r="T9" s="3">
        <f t="shared" si="6"/>
        <v>1.7664594356261019</v>
      </c>
      <c r="U9" s="3">
        <f t="shared" si="7"/>
        <v>2.3270723104056437</v>
      </c>
      <c r="V9" s="4">
        <f t="shared" si="8"/>
        <v>0.61728395061728392</v>
      </c>
      <c r="W9" s="4">
        <f t="shared" si="9"/>
        <v>0.25</v>
      </c>
      <c r="X9" s="4">
        <f t="shared" si="10"/>
        <v>0.19047619047619047</v>
      </c>
      <c r="Y9" s="4">
        <f t="shared" si="11"/>
        <v>0.5988023952095809</v>
      </c>
      <c r="Z9" s="4">
        <f t="shared" si="12"/>
        <v>0.45454545454545453</v>
      </c>
      <c r="AA9" s="4">
        <f t="shared" si="13"/>
        <v>0.40500000000000003</v>
      </c>
      <c r="AB9" s="4">
        <f t="shared" si="14"/>
        <v>0.30857142857142861</v>
      </c>
      <c r="AC9" s="4">
        <f t="shared" si="15"/>
        <v>2.4691358024691357</v>
      </c>
      <c r="AD9" s="4">
        <f t="shared" si="16"/>
        <v>0.76190476190476186</v>
      </c>
      <c r="AE9" s="4">
        <f t="shared" si="17"/>
        <v>3.2407407407407405</v>
      </c>
      <c r="AF9" s="4">
        <f t="shared" si="18"/>
        <v>1.3125</v>
      </c>
      <c r="AG9" s="4">
        <f t="shared" si="19"/>
        <v>0.75909090909090904</v>
      </c>
      <c r="AH9" s="4">
        <f t="shared" si="20"/>
        <v>1.317365269461078</v>
      </c>
      <c r="AI9" s="4">
        <f t="shared" si="21"/>
        <v>-3.8396693121693111</v>
      </c>
      <c r="AJ9" s="4">
        <f t="shared" si="22"/>
        <v>-2.5174691358024686</v>
      </c>
      <c r="AK9" s="4">
        <f t="shared" si="22"/>
        <v>-1.3222001763668425</v>
      </c>
      <c r="AL9" s="4">
        <f t="shared" si="23"/>
        <v>-0.5606128747795418</v>
      </c>
      <c r="AM9" s="4">
        <f t="shared" si="24"/>
        <v>0.5606128747795418</v>
      </c>
      <c r="AN9" s="4">
        <f t="shared" si="25"/>
        <v>-1.9198346560846555</v>
      </c>
      <c r="AO9" s="4">
        <f t="shared" si="26"/>
        <v>-1.2587345679012343</v>
      </c>
      <c r="AP9" s="4">
        <f t="shared" si="26"/>
        <v>-0.66110008818342125</v>
      </c>
      <c r="AQ9" s="4">
        <f t="shared" si="27"/>
        <v>-0.2803064373897709</v>
      </c>
      <c r="AR9" s="4">
        <f t="shared" si="28"/>
        <v>0.2803064373897709</v>
      </c>
      <c r="AS9" s="4">
        <f t="shared" si="29"/>
        <v>-1.090586013153183</v>
      </c>
      <c r="AT9" s="4">
        <f t="shared" si="29"/>
        <v>-0.89944952172575565</v>
      </c>
      <c r="AU9" s="4">
        <f t="shared" si="29"/>
        <v>-0.58413891106002025</v>
      </c>
      <c r="AV9" s="4">
        <f t="shared" si="29"/>
        <v>-0.27329283977244417</v>
      </c>
      <c r="AW9" s="4">
        <f t="shared" si="29"/>
        <v>0.27329283977244417</v>
      </c>
      <c r="AX9" s="4">
        <f t="shared" si="30"/>
        <v>-196.30548236757295</v>
      </c>
      <c r="AY9" s="4">
        <f t="shared" si="30"/>
        <v>-161.90091391063601</v>
      </c>
      <c r="AZ9" s="4">
        <f t="shared" si="30"/>
        <v>-105.14500399080364</v>
      </c>
      <c r="BA9" s="4">
        <f t="shared" si="30"/>
        <v>-49.192711159039952</v>
      </c>
      <c r="BB9" s="4">
        <f t="shared" si="30"/>
        <v>49.192711159039952</v>
      </c>
      <c r="BC9" s="4">
        <f t="shared" si="31"/>
        <v>-0.69142857142857139</v>
      </c>
      <c r="BD9" s="4">
        <f t="shared" si="32"/>
        <v>-0.59499999999999997</v>
      </c>
      <c r="BE9" s="4">
        <f t="shared" si="32"/>
        <v>-0.23809523809523805</v>
      </c>
      <c r="BF9" s="4">
        <f t="shared" si="33"/>
        <v>-0.24090909090909107</v>
      </c>
      <c r="BG9" s="4">
        <f t="shared" si="34"/>
        <v>0.31736526946107813</v>
      </c>
      <c r="BH9" s="4">
        <f t="shared" si="35"/>
        <v>1.9505949768774506</v>
      </c>
      <c r="BI9" s="4">
        <f t="shared" si="36"/>
        <v>3.8326175778953555</v>
      </c>
      <c r="BJ9" s="4">
        <f t="shared" si="37"/>
        <v>0.50894589330475304</v>
      </c>
      <c r="BK9" s="4">
        <f t="shared" si="38"/>
        <v>0.3964131653771002</v>
      </c>
      <c r="BL9" s="4">
        <f t="shared" si="39"/>
        <v>2.0467658730158726</v>
      </c>
      <c r="BM9" s="4">
        <f t="shared" si="40"/>
        <v>0.19367782637150996</v>
      </c>
      <c r="BN9" s="3">
        <f t="shared" si="41"/>
        <v>1</v>
      </c>
      <c r="BO9" s="3">
        <v>100</v>
      </c>
      <c r="BP9" s="3">
        <f t="shared" si="42"/>
        <v>0.62000000000000011</v>
      </c>
      <c r="BQ9" s="3">
        <f t="shared" si="43"/>
        <v>62.000000000000014</v>
      </c>
      <c r="BR9"/>
    </row>
    <row r="10" spans="1:74" x14ac:dyDescent="0.25">
      <c r="A10" t="s">
        <v>127</v>
      </c>
      <c r="B10" t="s">
        <v>137</v>
      </c>
      <c r="C10" t="s">
        <v>138</v>
      </c>
      <c r="D10" t="s">
        <v>22</v>
      </c>
      <c r="E10" t="s">
        <v>23</v>
      </c>
      <c r="F10" s="3">
        <v>2</v>
      </c>
      <c r="G10" s="3">
        <v>2</v>
      </c>
      <c r="H10" s="3" t="str">
        <f t="shared" si="44"/>
        <v>D</v>
      </c>
      <c r="I10" s="3">
        <v>2.5</v>
      </c>
      <c r="J10" s="3">
        <v>3.6</v>
      </c>
      <c r="K10" s="3">
        <v>2.63</v>
      </c>
      <c r="L10" s="3">
        <v>1.73</v>
      </c>
      <c r="M10" s="3">
        <v>2.1</v>
      </c>
      <c r="N10" s="3">
        <f t="shared" si="0"/>
        <v>4</v>
      </c>
      <c r="O10" s="3">
        <f t="shared" si="1"/>
        <v>5.800591465990701E-2</v>
      </c>
      <c r="P10" s="3">
        <f t="shared" si="2"/>
        <v>5.4225158271401064E-2</v>
      </c>
      <c r="Q10" s="3">
        <f t="shared" si="3"/>
        <v>2.6450147866497673</v>
      </c>
      <c r="R10" s="3">
        <f t="shared" si="4"/>
        <v>3.8088212927756655</v>
      </c>
      <c r="S10" s="3">
        <f t="shared" si="5"/>
        <v>2.7825555555555552</v>
      </c>
      <c r="T10" s="3">
        <f t="shared" si="6"/>
        <v>1.8303502323616392</v>
      </c>
      <c r="U10" s="3">
        <f t="shared" si="7"/>
        <v>2.2218124207858048</v>
      </c>
      <c r="V10" s="4">
        <f t="shared" si="8"/>
        <v>0.4</v>
      </c>
      <c r="W10" s="4">
        <f t="shared" si="9"/>
        <v>0.27777777777777779</v>
      </c>
      <c r="X10" s="4">
        <f t="shared" si="10"/>
        <v>0.38022813688212931</v>
      </c>
      <c r="Y10" s="4">
        <f t="shared" si="11"/>
        <v>0.5780346820809249</v>
      </c>
      <c r="Z10" s="4">
        <f t="shared" si="12"/>
        <v>0.47619047619047616</v>
      </c>
      <c r="AA10" s="4">
        <f t="shared" si="13"/>
        <v>0.69444444444444442</v>
      </c>
      <c r="AB10" s="4">
        <f t="shared" si="14"/>
        <v>0.95057034220532322</v>
      </c>
      <c r="AC10" s="4">
        <f t="shared" si="15"/>
        <v>1.44</v>
      </c>
      <c r="AD10" s="4">
        <f t="shared" si="16"/>
        <v>1.3688212927756656</v>
      </c>
      <c r="AE10" s="4">
        <f t="shared" si="17"/>
        <v>1.052</v>
      </c>
      <c r="AF10" s="4">
        <f t="shared" si="18"/>
        <v>0.73055555555555551</v>
      </c>
      <c r="AG10" s="4">
        <f t="shared" si="19"/>
        <v>0.82380952380952377</v>
      </c>
      <c r="AH10" s="4">
        <f t="shared" si="20"/>
        <v>1.2138728323699424</v>
      </c>
      <c r="AI10" s="4">
        <f t="shared" si="21"/>
        <v>-0.13754076890578792</v>
      </c>
      <c r="AJ10" s="4">
        <f t="shared" si="22"/>
        <v>-1.1638065061258982</v>
      </c>
      <c r="AK10" s="4">
        <f t="shared" si="22"/>
        <v>1.0262657372201103</v>
      </c>
      <c r="AL10" s="4">
        <f t="shared" si="23"/>
        <v>-0.39146218842416558</v>
      </c>
      <c r="AM10" s="4">
        <f t="shared" si="24"/>
        <v>0.39146218842416558</v>
      </c>
      <c r="AN10" s="4">
        <f t="shared" si="25"/>
        <v>-6.8770384452893962E-2</v>
      </c>
      <c r="AO10" s="4">
        <f t="shared" si="26"/>
        <v>-0.5819032530629491</v>
      </c>
      <c r="AP10" s="4">
        <f t="shared" si="26"/>
        <v>0.51313286861005514</v>
      </c>
      <c r="AQ10" s="4">
        <f t="shared" si="27"/>
        <v>-0.19573109421208279</v>
      </c>
      <c r="AR10" s="4">
        <f t="shared" si="28"/>
        <v>0.19573109421208279</v>
      </c>
      <c r="AS10" s="4">
        <f t="shared" si="29"/>
        <v>-6.8662277619289808E-2</v>
      </c>
      <c r="AT10" s="4">
        <f t="shared" si="29"/>
        <v>-0.52700678140019663</v>
      </c>
      <c r="AU10" s="4">
        <f t="shared" si="29"/>
        <v>0.47409862066889263</v>
      </c>
      <c r="AV10" s="4">
        <f t="shared" si="29"/>
        <v>-0.19328749334666218</v>
      </c>
      <c r="AW10" s="4">
        <f t="shared" si="29"/>
        <v>0.19328749334666218</v>
      </c>
      <c r="AX10" s="4">
        <f t="shared" si="30"/>
        <v>-12.359209971472167</v>
      </c>
      <c r="AY10" s="4">
        <f t="shared" si="30"/>
        <v>-94.861220652035399</v>
      </c>
      <c r="AZ10" s="4">
        <f t="shared" si="30"/>
        <v>85.337751720400675</v>
      </c>
      <c r="BA10" s="4">
        <f t="shared" si="30"/>
        <v>-34.791748802399191</v>
      </c>
      <c r="BB10" s="4">
        <f t="shared" si="30"/>
        <v>34.791748802399191</v>
      </c>
      <c r="BC10" s="4">
        <f t="shared" si="31"/>
        <v>-4.9429657794676812E-2</v>
      </c>
      <c r="BD10" s="4">
        <f t="shared" si="32"/>
        <v>-0.30555555555555564</v>
      </c>
      <c r="BE10" s="4">
        <f t="shared" si="32"/>
        <v>0.36882129277566561</v>
      </c>
      <c r="BF10" s="4">
        <f t="shared" si="33"/>
        <v>-0.17619047619047618</v>
      </c>
      <c r="BG10" s="4">
        <f t="shared" si="34"/>
        <v>0.21387283236994217</v>
      </c>
      <c r="BH10" s="4">
        <f t="shared" si="35"/>
        <v>0.63594868899465395</v>
      </c>
      <c r="BI10" s="4">
        <f t="shared" si="36"/>
        <v>3.0787972116603295</v>
      </c>
      <c r="BJ10" s="4">
        <f t="shared" si="37"/>
        <v>0.20655751102609984</v>
      </c>
      <c r="BK10" s="4">
        <f t="shared" si="38"/>
        <v>0.2768055680128535</v>
      </c>
      <c r="BL10" s="4">
        <f t="shared" si="39"/>
        <v>2.0260813265737219</v>
      </c>
      <c r="BM10" s="4">
        <f t="shared" si="40"/>
        <v>0.13662115354518151</v>
      </c>
      <c r="BN10" s="3">
        <f t="shared" si="41"/>
        <v>0</v>
      </c>
      <c r="BO10" s="3">
        <v>100</v>
      </c>
      <c r="BP10" s="3">
        <f t="shared" si="42"/>
        <v>-1</v>
      </c>
      <c r="BQ10" s="3">
        <f t="shared" si="43"/>
        <v>-100</v>
      </c>
      <c r="BR10"/>
    </row>
    <row r="11" spans="1:74" x14ac:dyDescent="0.25">
      <c r="A11" t="s">
        <v>127</v>
      </c>
      <c r="B11" t="s">
        <v>137</v>
      </c>
      <c r="C11" t="s">
        <v>139</v>
      </c>
      <c r="D11" t="s">
        <v>24</v>
      </c>
      <c r="E11" t="s">
        <v>25</v>
      </c>
      <c r="F11" s="3">
        <v>1</v>
      </c>
      <c r="G11" s="3">
        <v>1</v>
      </c>
      <c r="H11" s="3" t="str">
        <f t="shared" si="44"/>
        <v>D</v>
      </c>
      <c r="I11" s="3">
        <v>3.1</v>
      </c>
      <c r="J11" s="3">
        <v>3.6</v>
      </c>
      <c r="K11" s="3">
        <v>2.15</v>
      </c>
      <c r="L11" s="3">
        <v>1.53</v>
      </c>
      <c r="M11" s="3">
        <v>2.5</v>
      </c>
      <c r="N11" s="3">
        <f t="shared" si="0"/>
        <v>2</v>
      </c>
      <c r="O11" s="3">
        <f t="shared" si="1"/>
        <v>6.5474702008835539E-2</v>
      </c>
      <c r="P11" s="3">
        <f t="shared" si="2"/>
        <v>5.3594771241830097E-2</v>
      </c>
      <c r="Q11" s="3">
        <f t="shared" si="3"/>
        <v>3.3029715762273901</v>
      </c>
      <c r="R11" s="3">
        <f t="shared" si="4"/>
        <v>3.8357089272318081</v>
      </c>
      <c r="S11" s="3">
        <f t="shared" si="5"/>
        <v>2.2907706093189963</v>
      </c>
      <c r="T11" s="3">
        <f t="shared" si="6"/>
        <v>1.6301762940735185</v>
      </c>
      <c r="U11" s="3">
        <f t="shared" si="7"/>
        <v>2.6636867550220886</v>
      </c>
      <c r="V11" s="4">
        <f t="shared" si="8"/>
        <v>0.32258064516129031</v>
      </c>
      <c r="W11" s="4">
        <f t="shared" si="9"/>
        <v>0.27777777777777779</v>
      </c>
      <c r="X11" s="4">
        <f t="shared" si="10"/>
        <v>0.46511627906976744</v>
      </c>
      <c r="Y11" s="4">
        <f t="shared" si="11"/>
        <v>0.65359477124183007</v>
      </c>
      <c r="Z11" s="4">
        <f t="shared" si="12"/>
        <v>0.4</v>
      </c>
      <c r="AA11" s="4">
        <f t="shared" si="13"/>
        <v>0.86111111111111116</v>
      </c>
      <c r="AB11" s="4">
        <f t="shared" si="14"/>
        <v>1.4418604651162792</v>
      </c>
      <c r="AC11" s="4">
        <f t="shared" si="15"/>
        <v>1.1612903225806452</v>
      </c>
      <c r="AD11" s="4">
        <f t="shared" si="16"/>
        <v>1.6744186046511629</v>
      </c>
      <c r="AE11" s="4">
        <f t="shared" si="17"/>
        <v>0.69354838709677413</v>
      </c>
      <c r="AF11" s="4">
        <f t="shared" si="18"/>
        <v>0.59722222222222221</v>
      </c>
      <c r="AG11" s="4">
        <f t="shared" si="19"/>
        <v>0.61199999999999999</v>
      </c>
      <c r="AH11" s="4">
        <f t="shared" si="20"/>
        <v>1.6339869281045751</v>
      </c>
      <c r="AI11" s="4">
        <f t="shared" si="21"/>
        <v>1.0122009669083938</v>
      </c>
      <c r="AJ11" s="4">
        <f t="shared" si="22"/>
        <v>-0.53273735100441799</v>
      </c>
      <c r="AK11" s="4">
        <f t="shared" si="22"/>
        <v>1.5449383179128118</v>
      </c>
      <c r="AL11" s="4">
        <f t="shared" si="23"/>
        <v>-1.0335104609485701</v>
      </c>
      <c r="AM11" s="4">
        <f t="shared" si="24"/>
        <v>1.0335104609485701</v>
      </c>
      <c r="AN11" s="4">
        <f t="shared" si="25"/>
        <v>0.50610048345419689</v>
      </c>
      <c r="AO11" s="4">
        <f t="shared" si="26"/>
        <v>-0.266368675502209</v>
      </c>
      <c r="AP11" s="4">
        <f t="shared" si="26"/>
        <v>0.77246915895640589</v>
      </c>
      <c r="AQ11" s="4">
        <f t="shared" si="27"/>
        <v>-0.51675523047428507</v>
      </c>
      <c r="AR11" s="4">
        <f t="shared" si="28"/>
        <v>0.51675523047428507</v>
      </c>
      <c r="AS11" s="4">
        <f t="shared" si="29"/>
        <v>0.46851607720193861</v>
      </c>
      <c r="AT11" s="4">
        <f t="shared" si="29"/>
        <v>-0.26032416359445815</v>
      </c>
      <c r="AU11" s="4">
        <f t="shared" si="29"/>
        <v>0.65772697171878791</v>
      </c>
      <c r="AV11" s="4">
        <f t="shared" si="29"/>
        <v>-0.4769617686066045</v>
      </c>
      <c r="AW11" s="4">
        <f t="shared" si="29"/>
        <v>0.4769617686066045</v>
      </c>
      <c r="AX11" s="4">
        <f t="shared" si="30"/>
        <v>84.332893896348949</v>
      </c>
      <c r="AY11" s="4">
        <f t="shared" si="30"/>
        <v>-46.858349447002468</v>
      </c>
      <c r="AZ11" s="4">
        <f t="shared" si="30"/>
        <v>118.39085490938182</v>
      </c>
      <c r="BA11" s="4">
        <f t="shared" si="30"/>
        <v>-85.853118349188804</v>
      </c>
      <c r="BB11" s="4">
        <f t="shared" si="30"/>
        <v>85.853118349188804</v>
      </c>
      <c r="BC11" s="4">
        <f t="shared" si="31"/>
        <v>0.44186046511627908</v>
      </c>
      <c r="BD11" s="4">
        <f t="shared" si="32"/>
        <v>-0.13888888888888895</v>
      </c>
      <c r="BE11" s="4">
        <f t="shared" si="32"/>
        <v>0.67441860465116288</v>
      </c>
      <c r="BF11" s="4">
        <f t="shared" si="33"/>
        <v>-0.3879999999999999</v>
      </c>
      <c r="BG11" s="4">
        <f t="shared" si="34"/>
        <v>0.63398692810457491</v>
      </c>
      <c r="BH11" s="4">
        <f t="shared" si="35"/>
        <v>0.78477112254898074</v>
      </c>
      <c r="BI11" s="4">
        <f t="shared" si="36"/>
        <v>3.1431503709260653</v>
      </c>
      <c r="BJ11" s="4">
        <f t="shared" si="37"/>
        <v>0.2496766078416299</v>
      </c>
      <c r="BK11" s="4">
        <f t="shared" si="38"/>
        <v>0.73080225536396715</v>
      </c>
      <c r="BL11" s="4">
        <f t="shared" si="39"/>
        <v>2.1469315245478038</v>
      </c>
      <c r="BM11" s="4">
        <f t="shared" si="40"/>
        <v>0.34039383511213378</v>
      </c>
      <c r="BN11" s="3">
        <f t="shared" si="41"/>
        <v>0</v>
      </c>
      <c r="BO11" s="3">
        <v>100</v>
      </c>
      <c r="BP11" s="3">
        <f t="shared" si="42"/>
        <v>-1</v>
      </c>
      <c r="BQ11" s="3">
        <f t="shared" si="43"/>
        <v>-100</v>
      </c>
      <c r="BR11"/>
    </row>
    <row r="12" spans="1:74" x14ac:dyDescent="0.25">
      <c r="A12" t="s">
        <v>127</v>
      </c>
      <c r="B12" t="s">
        <v>140</v>
      </c>
      <c r="C12" t="s">
        <v>129</v>
      </c>
      <c r="D12" t="s">
        <v>141</v>
      </c>
      <c r="E12" t="s">
        <v>26</v>
      </c>
      <c r="F12" s="3">
        <v>1</v>
      </c>
      <c r="G12" s="3">
        <v>0</v>
      </c>
      <c r="H12" s="3" t="str">
        <f t="shared" si="44"/>
        <v>H</v>
      </c>
      <c r="I12" s="3">
        <v>1.25</v>
      </c>
      <c r="J12" s="3">
        <v>6</v>
      </c>
      <c r="K12" s="3">
        <v>10</v>
      </c>
      <c r="L12" s="3">
        <v>1.62</v>
      </c>
      <c r="M12" s="3">
        <v>2.2999999999999998</v>
      </c>
      <c r="N12" s="3">
        <f t="shared" si="0"/>
        <v>1</v>
      </c>
      <c r="O12" s="3">
        <f t="shared" si="1"/>
        <v>6.6666666666666652E-2</v>
      </c>
      <c r="P12" s="3">
        <f t="shared" si="2"/>
        <v>5.2066559312936134E-2</v>
      </c>
      <c r="Q12" s="3">
        <f t="shared" si="3"/>
        <v>1.3333333333333333</v>
      </c>
      <c r="R12" s="3">
        <f t="shared" si="4"/>
        <v>6.4</v>
      </c>
      <c r="S12" s="3">
        <f t="shared" si="5"/>
        <v>10.666666666666666</v>
      </c>
      <c r="T12" s="3">
        <f t="shared" si="6"/>
        <v>1.728</v>
      </c>
      <c r="U12" s="3">
        <f t="shared" si="7"/>
        <v>2.4533333333333331</v>
      </c>
      <c r="V12" s="4">
        <f t="shared" si="8"/>
        <v>0.8</v>
      </c>
      <c r="W12" s="4">
        <f t="shared" si="9"/>
        <v>0.16666666666666666</v>
      </c>
      <c r="X12" s="4">
        <f t="shared" si="10"/>
        <v>0.1</v>
      </c>
      <c r="Y12" s="4">
        <f t="shared" si="11"/>
        <v>0.61728395061728392</v>
      </c>
      <c r="Z12" s="4">
        <f t="shared" si="12"/>
        <v>0.43478260869565222</v>
      </c>
      <c r="AA12" s="4">
        <f t="shared" si="13"/>
        <v>0.20833333333333334</v>
      </c>
      <c r="AB12" s="4">
        <f t="shared" si="14"/>
        <v>0.125</v>
      </c>
      <c r="AC12" s="4">
        <f t="shared" si="15"/>
        <v>4.8</v>
      </c>
      <c r="AD12" s="4">
        <f t="shared" si="16"/>
        <v>0.6</v>
      </c>
      <c r="AE12" s="4">
        <f t="shared" si="17"/>
        <v>8</v>
      </c>
      <c r="AF12" s="4">
        <f t="shared" si="18"/>
        <v>1.6666666666666667</v>
      </c>
      <c r="AG12" s="4">
        <f t="shared" si="19"/>
        <v>0.70434782608695667</v>
      </c>
      <c r="AH12" s="4">
        <f t="shared" si="20"/>
        <v>1.419753086419753</v>
      </c>
      <c r="AI12" s="4">
        <f t="shared" si="21"/>
        <v>-9.3333333333333321</v>
      </c>
      <c r="AJ12" s="4">
        <f t="shared" si="22"/>
        <v>-5.0666666666666673</v>
      </c>
      <c r="AK12" s="4">
        <f t="shared" si="22"/>
        <v>-4.2666666666666657</v>
      </c>
      <c r="AL12" s="4">
        <f t="shared" si="23"/>
        <v>-0.72533333333333316</v>
      </c>
      <c r="AM12" s="4">
        <f t="shared" si="24"/>
        <v>0.72533333333333316</v>
      </c>
      <c r="AN12" s="4">
        <f t="shared" si="25"/>
        <v>-4.6666666666666661</v>
      </c>
      <c r="AO12" s="4">
        <f t="shared" si="26"/>
        <v>-2.5333333333333337</v>
      </c>
      <c r="AP12" s="4">
        <f t="shared" si="26"/>
        <v>-2.1333333333333329</v>
      </c>
      <c r="AQ12" s="4">
        <f t="shared" si="27"/>
        <v>-0.36266666666666658</v>
      </c>
      <c r="AR12" s="4">
        <f t="shared" si="28"/>
        <v>0.36266666666666658</v>
      </c>
      <c r="AS12" s="4">
        <f t="shared" si="29"/>
        <v>-1.3597029935721501</v>
      </c>
      <c r="AT12" s="4">
        <f t="shared" si="29"/>
        <v>-1.194835372923591</v>
      </c>
      <c r="AU12" s="4">
        <f t="shared" si="29"/>
        <v>-1.1324597669369387</v>
      </c>
      <c r="AV12" s="4">
        <f t="shared" si="29"/>
        <v>-0.3479142892936119</v>
      </c>
      <c r="AW12" s="4">
        <f t="shared" si="29"/>
        <v>0.3479142892936119</v>
      </c>
      <c r="AX12" s="4">
        <f t="shared" si="30"/>
        <v>-244.74653884298698</v>
      </c>
      <c r="AY12" s="4">
        <f t="shared" si="30"/>
        <v>-215.0703671262464</v>
      </c>
      <c r="AZ12" s="4">
        <f t="shared" si="30"/>
        <v>-203.84275804864896</v>
      </c>
      <c r="BA12" s="4">
        <f t="shared" si="30"/>
        <v>-62.624572072850135</v>
      </c>
      <c r="BB12" s="4">
        <f t="shared" si="30"/>
        <v>62.624572072850135</v>
      </c>
      <c r="BC12" s="4">
        <f t="shared" si="31"/>
        <v>-0.87499999999999989</v>
      </c>
      <c r="BD12" s="4">
        <f t="shared" si="32"/>
        <v>-0.79166666666666674</v>
      </c>
      <c r="BE12" s="4">
        <f t="shared" si="32"/>
        <v>-0.39999999999999991</v>
      </c>
      <c r="BF12" s="4">
        <f t="shared" si="33"/>
        <v>-0.29565217391304344</v>
      </c>
      <c r="BG12" s="4">
        <f t="shared" si="34"/>
        <v>0.41975308641975301</v>
      </c>
      <c r="BH12" s="4">
        <f t="shared" si="35"/>
        <v>4.6723774581160624</v>
      </c>
      <c r="BI12" s="4">
        <f t="shared" si="36"/>
        <v>6.1333333333333329</v>
      </c>
      <c r="BJ12" s="4">
        <f t="shared" si="37"/>
        <v>0.76180067251892325</v>
      </c>
      <c r="BK12" s="4">
        <f t="shared" si="38"/>
        <v>0.51288811862064343</v>
      </c>
      <c r="BL12" s="4">
        <f t="shared" si="39"/>
        <v>2.0906666666666665</v>
      </c>
      <c r="BM12" s="4">
        <f t="shared" si="40"/>
        <v>0.2453227608198231</v>
      </c>
      <c r="BN12" s="3">
        <f t="shared" si="41"/>
        <v>1</v>
      </c>
      <c r="BO12" s="3">
        <v>100</v>
      </c>
      <c r="BP12" s="3">
        <f t="shared" si="42"/>
        <v>0.25</v>
      </c>
      <c r="BQ12" s="3">
        <f t="shared" si="43"/>
        <v>25</v>
      </c>
      <c r="BR12"/>
    </row>
    <row r="13" spans="1:74" x14ac:dyDescent="0.25">
      <c r="A13" t="s">
        <v>127</v>
      </c>
      <c r="B13" t="s">
        <v>142</v>
      </c>
      <c r="C13" t="s">
        <v>143</v>
      </c>
      <c r="D13" t="s">
        <v>133</v>
      </c>
      <c r="E13" t="s">
        <v>135</v>
      </c>
      <c r="F13" s="3">
        <v>2</v>
      </c>
      <c r="G13" s="3">
        <v>1</v>
      </c>
      <c r="H13" s="3" t="str">
        <f t="shared" si="44"/>
        <v>H</v>
      </c>
      <c r="I13" s="3">
        <v>1.91</v>
      </c>
      <c r="J13" s="3">
        <v>3.4</v>
      </c>
      <c r="K13" s="3">
        <v>4.2</v>
      </c>
      <c r="L13" s="3">
        <v>2.2000000000000002</v>
      </c>
      <c r="M13" s="3">
        <v>1.67</v>
      </c>
      <c r="N13" s="3">
        <f t="shared" si="0"/>
        <v>3</v>
      </c>
      <c r="O13" s="3">
        <f t="shared" si="1"/>
        <v>5.5773094578145388E-2</v>
      </c>
      <c r="P13" s="3">
        <f t="shared" si="2"/>
        <v>5.3347849755035426E-2</v>
      </c>
      <c r="Q13" s="3">
        <f t="shared" si="3"/>
        <v>2.0165266106442576</v>
      </c>
      <c r="R13" s="3">
        <f t="shared" si="4"/>
        <v>3.589628521565694</v>
      </c>
      <c r="S13" s="3">
        <f t="shared" si="5"/>
        <v>4.434246997228211</v>
      </c>
      <c r="T13" s="3">
        <f t="shared" si="6"/>
        <v>2.3227008080719203</v>
      </c>
      <c r="U13" s="3">
        <f t="shared" si="7"/>
        <v>1.7631410679455026</v>
      </c>
      <c r="V13" s="4">
        <f t="shared" si="8"/>
        <v>0.52356020942408377</v>
      </c>
      <c r="W13" s="4">
        <f t="shared" si="9"/>
        <v>0.29411764705882354</v>
      </c>
      <c r="X13" s="4">
        <f t="shared" si="10"/>
        <v>0.23809523809523808</v>
      </c>
      <c r="Y13" s="4">
        <f t="shared" si="11"/>
        <v>0.45454545454545453</v>
      </c>
      <c r="Z13" s="4">
        <f t="shared" si="12"/>
        <v>0.5988023952095809</v>
      </c>
      <c r="AA13" s="4">
        <f t="shared" si="13"/>
        <v>0.56176470588235294</v>
      </c>
      <c r="AB13" s="4">
        <f t="shared" si="14"/>
        <v>0.4547619047619047</v>
      </c>
      <c r="AC13" s="4">
        <f t="shared" si="15"/>
        <v>1.7801047120418849</v>
      </c>
      <c r="AD13" s="4">
        <f t="shared" si="16"/>
        <v>0.80952380952380942</v>
      </c>
      <c r="AE13" s="4">
        <f t="shared" si="17"/>
        <v>2.1989528795811522</v>
      </c>
      <c r="AF13" s="4">
        <f t="shared" si="18"/>
        <v>1.2352941176470589</v>
      </c>
      <c r="AG13" s="4">
        <f t="shared" si="19"/>
        <v>1.317365269461078</v>
      </c>
      <c r="AH13" s="4">
        <f t="shared" si="20"/>
        <v>0.75909090909090904</v>
      </c>
      <c r="AI13" s="4">
        <f t="shared" si="21"/>
        <v>-2.4177203865839534</v>
      </c>
      <c r="AJ13" s="4">
        <f t="shared" si="22"/>
        <v>-1.5731019109214364</v>
      </c>
      <c r="AK13" s="4">
        <f t="shared" si="22"/>
        <v>-0.84461847566251702</v>
      </c>
      <c r="AL13" s="4">
        <f t="shared" si="23"/>
        <v>0.55955974012641763</v>
      </c>
      <c r="AM13" s="4">
        <f t="shared" si="24"/>
        <v>-0.55955974012641763</v>
      </c>
      <c r="AN13" s="4">
        <f t="shared" si="25"/>
        <v>-1.2088601932919767</v>
      </c>
      <c r="AO13" s="4">
        <f t="shared" si="26"/>
        <v>-0.78655095546071818</v>
      </c>
      <c r="AP13" s="4">
        <f t="shared" si="26"/>
        <v>-0.42230923783125851</v>
      </c>
      <c r="AQ13" s="4">
        <f t="shared" si="27"/>
        <v>0.27977987006320881</v>
      </c>
      <c r="AR13" s="4">
        <f t="shared" si="28"/>
        <v>-0.27977987006320881</v>
      </c>
      <c r="AS13" s="4">
        <f t="shared" si="29"/>
        <v>-0.87967350728361893</v>
      </c>
      <c r="AT13" s="4">
        <f t="shared" si="29"/>
        <v>-0.66648633715468331</v>
      </c>
      <c r="AU13" s="4">
        <f t="shared" si="29"/>
        <v>-0.39958934190960749</v>
      </c>
      <c r="AV13" s="4">
        <f t="shared" si="29"/>
        <v>0.2728045649968861</v>
      </c>
      <c r="AW13" s="4">
        <f t="shared" si="29"/>
        <v>-0.2728045649968861</v>
      </c>
      <c r="AX13" s="4">
        <f t="shared" si="30"/>
        <v>-158.34123131105139</v>
      </c>
      <c r="AY13" s="4">
        <f t="shared" si="30"/>
        <v>-119.96754068784301</v>
      </c>
      <c r="AZ13" s="4">
        <f t="shared" si="30"/>
        <v>-71.926081543729353</v>
      </c>
      <c r="BA13" s="4">
        <f t="shared" si="30"/>
        <v>49.104821699439498</v>
      </c>
      <c r="BB13" s="4">
        <f t="shared" si="30"/>
        <v>-49.104821699439498</v>
      </c>
      <c r="BC13" s="4">
        <f t="shared" si="31"/>
        <v>-0.5452380952380953</v>
      </c>
      <c r="BD13" s="4">
        <f t="shared" si="32"/>
        <v>-0.438235294117647</v>
      </c>
      <c r="BE13" s="4">
        <f t="shared" si="32"/>
        <v>-0.19047619047619063</v>
      </c>
      <c r="BF13" s="4">
        <f t="shared" si="33"/>
        <v>0.31736526946107818</v>
      </c>
      <c r="BG13" s="4">
        <f t="shared" si="34"/>
        <v>-0.2409090909090911</v>
      </c>
      <c r="BH13" s="4">
        <f t="shared" si="35"/>
        <v>1.2270154752677185</v>
      </c>
      <c r="BI13" s="4">
        <f t="shared" si="36"/>
        <v>3.346800709812721</v>
      </c>
      <c r="BJ13" s="4">
        <f t="shared" si="37"/>
        <v>0.36662340595008996</v>
      </c>
      <c r="BK13" s="4">
        <f t="shared" si="38"/>
        <v>0.39566848672237315</v>
      </c>
      <c r="BL13" s="4">
        <f t="shared" si="39"/>
        <v>2.0429209380087112</v>
      </c>
      <c r="BM13" s="4">
        <f t="shared" si="40"/>
        <v>0.19367782637150982</v>
      </c>
      <c r="BN13" s="3">
        <f t="shared" si="41"/>
        <v>1</v>
      </c>
      <c r="BO13" s="3">
        <v>100</v>
      </c>
      <c r="BP13" s="3">
        <f t="shared" si="42"/>
        <v>0.90999999999999992</v>
      </c>
      <c r="BQ13" s="3">
        <f t="shared" si="43"/>
        <v>90.999999999999986</v>
      </c>
      <c r="BR13"/>
    </row>
    <row r="14" spans="1:74" x14ac:dyDescent="0.25">
      <c r="A14" t="s">
        <v>127</v>
      </c>
      <c r="B14" t="s">
        <v>144</v>
      </c>
      <c r="C14" t="s">
        <v>134</v>
      </c>
      <c r="D14" t="s">
        <v>18</v>
      </c>
      <c r="E14" t="s">
        <v>22</v>
      </c>
      <c r="F14" s="3">
        <v>0</v>
      </c>
      <c r="G14" s="3">
        <v>3</v>
      </c>
      <c r="H14" s="3" t="str">
        <f t="shared" si="44"/>
        <v>A</v>
      </c>
      <c r="I14" s="3">
        <v>2.8</v>
      </c>
      <c r="J14" s="3">
        <v>3.2</v>
      </c>
      <c r="K14" s="3">
        <v>2.63</v>
      </c>
      <c r="L14" s="3">
        <v>2.1</v>
      </c>
      <c r="M14" s="3">
        <v>1.73</v>
      </c>
      <c r="N14" s="3">
        <f t="shared" si="0"/>
        <v>3</v>
      </c>
      <c r="O14" s="3">
        <f t="shared" si="1"/>
        <v>4.9870994024986626E-2</v>
      </c>
      <c r="P14" s="3">
        <f t="shared" si="2"/>
        <v>5.4225158271401064E-2</v>
      </c>
      <c r="Q14" s="3">
        <f t="shared" si="3"/>
        <v>2.9396387832699622</v>
      </c>
      <c r="R14" s="3">
        <f t="shared" si="4"/>
        <v>3.3595871808799576</v>
      </c>
      <c r="S14" s="3">
        <f t="shared" si="5"/>
        <v>2.7611607142857149</v>
      </c>
      <c r="T14" s="3">
        <f t="shared" si="6"/>
        <v>2.2047290874524719</v>
      </c>
      <c r="U14" s="3">
        <f t="shared" si="7"/>
        <v>1.8162768196632268</v>
      </c>
      <c r="V14" s="4">
        <f t="shared" si="8"/>
        <v>0.35714285714285715</v>
      </c>
      <c r="W14" s="4">
        <f t="shared" si="9"/>
        <v>0.3125</v>
      </c>
      <c r="X14" s="4">
        <f t="shared" si="10"/>
        <v>0.38022813688212931</v>
      </c>
      <c r="Y14" s="4">
        <f t="shared" si="11"/>
        <v>0.47619047619047616</v>
      </c>
      <c r="Z14" s="4">
        <f t="shared" si="12"/>
        <v>0.5780346820809249</v>
      </c>
      <c r="AA14" s="4">
        <f t="shared" si="13"/>
        <v>0.87499999999999989</v>
      </c>
      <c r="AB14" s="4">
        <f t="shared" si="14"/>
        <v>1.064638783269962</v>
      </c>
      <c r="AC14" s="4">
        <f t="shared" si="15"/>
        <v>1.142857142857143</v>
      </c>
      <c r="AD14" s="4">
        <f t="shared" si="16"/>
        <v>1.2167300380228139</v>
      </c>
      <c r="AE14" s="4">
        <f t="shared" si="17"/>
        <v>0.93928571428571428</v>
      </c>
      <c r="AF14" s="4">
        <f t="shared" si="18"/>
        <v>0.82187499999999991</v>
      </c>
      <c r="AG14" s="4">
        <f t="shared" si="19"/>
        <v>1.2138728323699424</v>
      </c>
      <c r="AH14" s="4">
        <f t="shared" si="20"/>
        <v>0.82380952380952377</v>
      </c>
      <c r="AI14" s="4">
        <f t="shared" si="21"/>
        <v>0.17847806898424734</v>
      </c>
      <c r="AJ14" s="4">
        <f t="shared" si="22"/>
        <v>-0.41994839760999536</v>
      </c>
      <c r="AK14" s="4">
        <f t="shared" si="22"/>
        <v>0.5984264665942427</v>
      </c>
      <c r="AL14" s="4">
        <f t="shared" si="23"/>
        <v>0.38845226778924502</v>
      </c>
      <c r="AM14" s="4">
        <f t="shared" si="24"/>
        <v>-0.38845226778924502</v>
      </c>
      <c r="AN14" s="4">
        <f t="shared" si="25"/>
        <v>8.923903449212367E-2</v>
      </c>
      <c r="AO14" s="4">
        <f t="shared" si="26"/>
        <v>-0.20997419880499768</v>
      </c>
      <c r="AP14" s="4">
        <f t="shared" si="26"/>
        <v>0.29921323329712135</v>
      </c>
      <c r="AQ14" s="4">
        <f t="shared" si="27"/>
        <v>0.19422613389462251</v>
      </c>
      <c r="AR14" s="4">
        <f t="shared" si="28"/>
        <v>-0.19422613389462251</v>
      </c>
      <c r="AS14" s="4">
        <f t="shared" si="29"/>
        <v>8.900327183478457E-2</v>
      </c>
      <c r="AT14" s="4">
        <f t="shared" si="29"/>
        <v>-0.20696748267026596</v>
      </c>
      <c r="AU14" s="4">
        <f t="shared" si="29"/>
        <v>0.29073483395444127</v>
      </c>
      <c r="AV14" s="4">
        <f t="shared" si="29"/>
        <v>0.1918376514106068</v>
      </c>
      <c r="AW14" s="4">
        <f t="shared" si="29"/>
        <v>-0.1918376514106068</v>
      </c>
      <c r="AX14" s="4">
        <f t="shared" si="30"/>
        <v>16.020588930261223</v>
      </c>
      <c r="AY14" s="4">
        <f t="shared" si="30"/>
        <v>-37.254146880647873</v>
      </c>
      <c r="AZ14" s="4">
        <f t="shared" si="30"/>
        <v>52.332270111799431</v>
      </c>
      <c r="BA14" s="4">
        <f t="shared" si="30"/>
        <v>34.530777253909228</v>
      </c>
      <c r="BB14" s="4">
        <f t="shared" si="30"/>
        <v>-34.530777253909228</v>
      </c>
      <c r="BC14" s="4">
        <f t="shared" si="31"/>
        <v>6.4638783269961836E-2</v>
      </c>
      <c r="BD14" s="4">
        <f t="shared" si="32"/>
        <v>-0.12500000000000019</v>
      </c>
      <c r="BE14" s="4">
        <f t="shared" si="32"/>
        <v>0.21673003802281379</v>
      </c>
      <c r="BF14" s="4">
        <f t="shared" si="33"/>
        <v>0.21387283236994217</v>
      </c>
      <c r="BG14" s="4">
        <f t="shared" si="34"/>
        <v>-0.17619047619047618</v>
      </c>
      <c r="BH14" s="4">
        <f t="shared" si="35"/>
        <v>0.30722557230912567</v>
      </c>
      <c r="BI14" s="4">
        <f t="shared" si="36"/>
        <v>3.0201288928118779</v>
      </c>
      <c r="BJ14" s="4">
        <f t="shared" si="37"/>
        <v>0.10172598031837132</v>
      </c>
      <c r="BK14" s="4">
        <f t="shared" si="38"/>
        <v>0.27467723272106781</v>
      </c>
      <c r="BL14" s="4">
        <f t="shared" si="39"/>
        <v>2.0105029535578494</v>
      </c>
      <c r="BM14" s="4">
        <f t="shared" si="40"/>
        <v>0.13662115354518148</v>
      </c>
      <c r="BN14" s="3">
        <f t="shared" si="41"/>
        <v>0</v>
      </c>
      <c r="BO14" s="3">
        <v>100</v>
      </c>
      <c r="BP14" s="3">
        <f t="shared" si="42"/>
        <v>-1</v>
      </c>
      <c r="BQ14" s="3">
        <f t="shared" si="43"/>
        <v>-100</v>
      </c>
      <c r="BR14"/>
    </row>
    <row r="15" spans="1:74" x14ac:dyDescent="0.25">
      <c r="A15" t="s">
        <v>127</v>
      </c>
      <c r="B15" t="s">
        <v>144</v>
      </c>
      <c r="C15" t="s">
        <v>134</v>
      </c>
      <c r="D15" t="s">
        <v>25</v>
      </c>
      <c r="E15" t="s">
        <v>13</v>
      </c>
      <c r="F15" s="3">
        <v>3</v>
      </c>
      <c r="G15" s="3">
        <v>1</v>
      </c>
      <c r="H15" s="3" t="str">
        <f t="shared" si="44"/>
        <v>H</v>
      </c>
      <c r="I15" s="3">
        <v>1.2</v>
      </c>
      <c r="J15" s="3">
        <v>7.5</v>
      </c>
      <c r="K15" s="3">
        <v>12</v>
      </c>
      <c r="L15" s="3">
        <v>1.25</v>
      </c>
      <c r="M15" s="3">
        <v>4</v>
      </c>
      <c r="N15" s="3">
        <f t="shared" si="0"/>
        <v>4</v>
      </c>
      <c r="O15" s="3">
        <f t="shared" si="1"/>
        <v>5.0000000000000044E-2</v>
      </c>
      <c r="P15" s="3">
        <f t="shared" si="2"/>
        <v>5.0000000000000044E-2</v>
      </c>
      <c r="Q15" s="3">
        <f t="shared" si="3"/>
        <v>1.26</v>
      </c>
      <c r="R15" s="3">
        <f t="shared" si="4"/>
        <v>7.875</v>
      </c>
      <c r="S15" s="3">
        <f t="shared" si="5"/>
        <v>12.600000000000001</v>
      </c>
      <c r="T15" s="3">
        <f t="shared" si="6"/>
        <v>1.3125</v>
      </c>
      <c r="U15" s="3">
        <f t="shared" si="7"/>
        <v>4.2</v>
      </c>
      <c r="V15" s="4">
        <f t="shared" si="8"/>
        <v>0.83333333333333337</v>
      </c>
      <c r="W15" s="4">
        <f t="shared" si="9"/>
        <v>0.13333333333333333</v>
      </c>
      <c r="X15" s="4">
        <f t="shared" si="10"/>
        <v>8.3333333333333329E-2</v>
      </c>
      <c r="Y15" s="4">
        <f t="shared" si="11"/>
        <v>0.8</v>
      </c>
      <c r="Z15" s="4">
        <f t="shared" si="12"/>
        <v>0.25</v>
      </c>
      <c r="AA15" s="4">
        <f t="shared" si="13"/>
        <v>0.16</v>
      </c>
      <c r="AB15" s="4">
        <f t="shared" si="14"/>
        <v>9.9999999999999992E-2</v>
      </c>
      <c r="AC15" s="4">
        <f t="shared" si="15"/>
        <v>6.25</v>
      </c>
      <c r="AD15" s="4">
        <f t="shared" si="16"/>
        <v>0.625</v>
      </c>
      <c r="AE15" s="4">
        <f t="shared" si="17"/>
        <v>10</v>
      </c>
      <c r="AF15" s="4">
        <f t="shared" si="18"/>
        <v>1.6</v>
      </c>
      <c r="AG15" s="4">
        <f t="shared" si="19"/>
        <v>0.3125</v>
      </c>
      <c r="AH15" s="4">
        <f t="shared" si="20"/>
        <v>3.2</v>
      </c>
      <c r="AI15" s="4">
        <f t="shared" si="21"/>
        <v>-11.340000000000002</v>
      </c>
      <c r="AJ15" s="4">
        <f t="shared" si="22"/>
        <v>-6.6150000000000002</v>
      </c>
      <c r="AK15" s="4">
        <f t="shared" si="22"/>
        <v>-4.7250000000000014</v>
      </c>
      <c r="AL15" s="4">
        <f t="shared" si="23"/>
        <v>-2.8875000000000002</v>
      </c>
      <c r="AM15" s="4">
        <f t="shared" si="24"/>
        <v>2.8875000000000002</v>
      </c>
      <c r="AN15" s="4">
        <f t="shared" si="25"/>
        <v>-5.6700000000000008</v>
      </c>
      <c r="AO15" s="4">
        <f t="shared" si="26"/>
        <v>-3.3075000000000001</v>
      </c>
      <c r="AP15" s="4">
        <f t="shared" si="26"/>
        <v>-2.3625000000000007</v>
      </c>
      <c r="AQ15" s="4">
        <f t="shared" si="27"/>
        <v>-1.4437500000000001</v>
      </c>
      <c r="AR15" s="4">
        <f t="shared" si="28"/>
        <v>1.4437500000000001</v>
      </c>
      <c r="AS15" s="4">
        <f t="shared" si="29"/>
        <v>-1.3962247415301547</v>
      </c>
      <c r="AT15" s="4">
        <f t="shared" si="29"/>
        <v>-1.2771912334736677</v>
      </c>
      <c r="AU15" s="4">
        <f t="shared" si="29"/>
        <v>-1.170383077425736</v>
      </c>
      <c r="AV15" s="4">
        <f t="shared" si="29"/>
        <v>-0.96502659004495384</v>
      </c>
      <c r="AW15" s="4">
        <f t="shared" si="29"/>
        <v>0.96502659004495384</v>
      </c>
      <c r="AX15" s="4">
        <f t="shared" si="30"/>
        <v>-251.32045347542783</v>
      </c>
      <c r="AY15" s="4">
        <f t="shared" si="30"/>
        <v>-229.89442202526021</v>
      </c>
      <c r="AZ15" s="4">
        <f t="shared" si="30"/>
        <v>-210.66895393663251</v>
      </c>
      <c r="BA15" s="4">
        <f t="shared" si="30"/>
        <v>-173.70478620809169</v>
      </c>
      <c r="BB15" s="4">
        <f t="shared" si="30"/>
        <v>173.70478620809169</v>
      </c>
      <c r="BC15" s="4">
        <f t="shared" si="31"/>
        <v>-0.9</v>
      </c>
      <c r="BD15" s="4">
        <f t="shared" si="32"/>
        <v>-0.84000000000000008</v>
      </c>
      <c r="BE15" s="4">
        <f t="shared" si="32"/>
        <v>-0.37500000000000006</v>
      </c>
      <c r="BF15" s="4">
        <f t="shared" si="33"/>
        <v>-0.6875</v>
      </c>
      <c r="BG15" s="4">
        <f t="shared" si="34"/>
        <v>2.2000000000000002</v>
      </c>
      <c r="BH15" s="4">
        <f t="shared" si="35"/>
        <v>5.6961895158079177</v>
      </c>
      <c r="BI15" s="4">
        <f t="shared" si="36"/>
        <v>7.2450000000000001</v>
      </c>
      <c r="BJ15" s="4">
        <f t="shared" si="37"/>
        <v>0.78622353565326675</v>
      </c>
      <c r="BK15" s="4">
        <f t="shared" si="38"/>
        <v>2.0417708306761559</v>
      </c>
      <c r="BL15" s="4">
        <f t="shared" si="39"/>
        <v>2.7562500000000001</v>
      </c>
      <c r="BM15" s="4">
        <f t="shared" si="40"/>
        <v>0.74077853267162119</v>
      </c>
      <c r="BN15" s="3">
        <f t="shared" si="41"/>
        <v>1</v>
      </c>
      <c r="BO15" s="3">
        <v>100</v>
      </c>
      <c r="BP15" s="3">
        <f t="shared" si="42"/>
        <v>0.19999999999999996</v>
      </c>
      <c r="BQ15" s="3">
        <f t="shared" si="43"/>
        <v>19.999999999999996</v>
      </c>
      <c r="BR15"/>
    </row>
    <row r="16" spans="1:74" x14ac:dyDescent="0.25">
      <c r="A16" t="s">
        <v>127</v>
      </c>
      <c r="B16" t="s">
        <v>144</v>
      </c>
      <c r="C16" t="s">
        <v>134</v>
      </c>
      <c r="D16" t="s">
        <v>26</v>
      </c>
      <c r="E16" t="s">
        <v>15</v>
      </c>
      <c r="F16" s="3">
        <v>1</v>
      </c>
      <c r="G16" s="3">
        <v>4</v>
      </c>
      <c r="H16" s="3" t="str">
        <f t="shared" si="44"/>
        <v>A</v>
      </c>
      <c r="I16" s="3">
        <v>4.2</v>
      </c>
      <c r="J16" s="3">
        <v>4</v>
      </c>
      <c r="K16" s="3">
        <v>1.8</v>
      </c>
      <c r="L16" s="3">
        <v>1.53</v>
      </c>
      <c r="M16" s="3">
        <v>2.5</v>
      </c>
      <c r="N16" s="3">
        <f t="shared" si="0"/>
        <v>5</v>
      </c>
      <c r="O16" s="3">
        <f t="shared" si="1"/>
        <v>4.3650793650793718E-2</v>
      </c>
      <c r="P16" s="3">
        <f t="shared" si="2"/>
        <v>5.3594771241830097E-2</v>
      </c>
      <c r="Q16" s="3">
        <f t="shared" si="3"/>
        <v>4.3833333333333337</v>
      </c>
      <c r="R16" s="3">
        <f t="shared" si="4"/>
        <v>4.1746031746031749</v>
      </c>
      <c r="S16" s="3">
        <f t="shared" si="5"/>
        <v>1.8785714285714288</v>
      </c>
      <c r="T16" s="3">
        <f t="shared" si="6"/>
        <v>1.5967857142857145</v>
      </c>
      <c r="U16" s="3">
        <f t="shared" si="7"/>
        <v>2.6091269841269842</v>
      </c>
      <c r="V16" s="4">
        <f t="shared" si="8"/>
        <v>0.23809523809523808</v>
      </c>
      <c r="W16" s="4">
        <f t="shared" si="9"/>
        <v>0.25</v>
      </c>
      <c r="X16" s="4">
        <f t="shared" si="10"/>
        <v>0.55555555555555558</v>
      </c>
      <c r="Y16" s="4">
        <f t="shared" si="11"/>
        <v>0.65359477124183007</v>
      </c>
      <c r="Z16" s="4">
        <f t="shared" si="12"/>
        <v>0.4</v>
      </c>
      <c r="AA16" s="4">
        <f t="shared" si="13"/>
        <v>1.05</v>
      </c>
      <c r="AB16" s="4">
        <f t="shared" si="14"/>
        <v>2.3333333333333335</v>
      </c>
      <c r="AC16" s="4">
        <f t="shared" si="15"/>
        <v>0.95238095238095233</v>
      </c>
      <c r="AD16" s="4">
        <f t="shared" si="16"/>
        <v>2.2222222222222223</v>
      </c>
      <c r="AE16" s="4">
        <f t="shared" si="17"/>
        <v>0.42857142857142855</v>
      </c>
      <c r="AF16" s="4">
        <f t="shared" si="18"/>
        <v>0.45</v>
      </c>
      <c r="AG16" s="4">
        <f t="shared" si="19"/>
        <v>0.61199999999999999</v>
      </c>
      <c r="AH16" s="4">
        <f t="shared" si="20"/>
        <v>1.6339869281045751</v>
      </c>
      <c r="AI16" s="4">
        <f t="shared" si="21"/>
        <v>2.5047619047619047</v>
      </c>
      <c r="AJ16" s="4">
        <f t="shared" si="22"/>
        <v>0.20873015873015888</v>
      </c>
      <c r="AK16" s="4">
        <f t="shared" si="22"/>
        <v>2.2960317460317459</v>
      </c>
      <c r="AL16" s="4">
        <f t="shared" si="23"/>
        <v>-1.0123412698412697</v>
      </c>
      <c r="AM16" s="4">
        <f t="shared" si="24"/>
        <v>1.0123412698412697</v>
      </c>
      <c r="AN16" s="4">
        <f t="shared" si="25"/>
        <v>1.2523809523809524</v>
      </c>
      <c r="AO16" s="4">
        <f t="shared" si="26"/>
        <v>0.10436507936507944</v>
      </c>
      <c r="AP16" s="4">
        <f t="shared" si="26"/>
        <v>1.1480158730158729</v>
      </c>
      <c r="AQ16" s="4">
        <f t="shared" si="27"/>
        <v>-0.50617063492063485</v>
      </c>
      <c r="AR16" s="4">
        <f t="shared" si="28"/>
        <v>0.50617063492063485</v>
      </c>
      <c r="AS16" s="4">
        <f t="shared" si="29"/>
        <v>0.89698345855082695</v>
      </c>
      <c r="AT16" s="4">
        <f t="shared" si="29"/>
        <v>0.10398861933409706</v>
      </c>
      <c r="AU16" s="4">
        <f t="shared" si="29"/>
        <v>0.85419759063404932</v>
      </c>
      <c r="AV16" s="4">
        <f t="shared" si="29"/>
        <v>-0.46857192257914859</v>
      </c>
      <c r="AW16" s="4">
        <f t="shared" si="29"/>
        <v>0.46857192257914859</v>
      </c>
      <c r="AX16" s="4">
        <f t="shared" si="30"/>
        <v>161.45702253914885</v>
      </c>
      <c r="AY16" s="4">
        <f t="shared" si="30"/>
        <v>18.717951480137472</v>
      </c>
      <c r="AZ16" s="4">
        <f t="shared" si="30"/>
        <v>153.75556631412888</v>
      </c>
      <c r="BA16" s="4">
        <f t="shared" si="30"/>
        <v>-84.342946064246746</v>
      </c>
      <c r="BB16" s="4">
        <f t="shared" si="30"/>
        <v>84.342946064246746</v>
      </c>
      <c r="BC16" s="4">
        <f t="shared" si="31"/>
        <v>1.3333333333333333</v>
      </c>
      <c r="BD16" s="4">
        <f t="shared" si="32"/>
        <v>5.0000000000000031E-2</v>
      </c>
      <c r="BE16" s="4">
        <f t="shared" si="32"/>
        <v>1.2222222222222221</v>
      </c>
      <c r="BF16" s="4">
        <f t="shared" si="33"/>
        <v>-0.38799999999999996</v>
      </c>
      <c r="BG16" s="4">
        <f t="shared" si="34"/>
        <v>0.63398692810457502</v>
      </c>
      <c r="BH16" s="4">
        <f t="shared" si="35"/>
        <v>1.3897938850476839</v>
      </c>
      <c r="BI16" s="4">
        <f t="shared" si="36"/>
        <v>3.4788359788359791</v>
      </c>
      <c r="BJ16" s="4">
        <f t="shared" si="37"/>
        <v>0.39949968710876388</v>
      </c>
      <c r="BK16" s="4">
        <f t="shared" si="38"/>
        <v>0.71583337677976178</v>
      </c>
      <c r="BL16" s="4">
        <f t="shared" si="39"/>
        <v>2.1029563492063494</v>
      </c>
      <c r="BM16" s="4">
        <f t="shared" si="40"/>
        <v>0.34039383511213417</v>
      </c>
      <c r="BN16" s="3">
        <f t="shared" si="41"/>
        <v>0</v>
      </c>
      <c r="BO16" s="3">
        <v>100</v>
      </c>
      <c r="BP16" s="3">
        <f t="shared" si="42"/>
        <v>-1</v>
      </c>
      <c r="BQ16" s="3">
        <f t="shared" si="43"/>
        <v>-100</v>
      </c>
      <c r="BR16"/>
    </row>
    <row r="17" spans="1:74" x14ac:dyDescent="0.25">
      <c r="A17" t="s">
        <v>127</v>
      </c>
      <c r="B17" t="s">
        <v>144</v>
      </c>
      <c r="C17" t="s">
        <v>136</v>
      </c>
      <c r="D17" t="s">
        <v>23</v>
      </c>
      <c r="E17" t="s">
        <v>141</v>
      </c>
      <c r="F17" s="3">
        <v>2</v>
      </c>
      <c r="G17" s="3">
        <v>0</v>
      </c>
      <c r="H17" s="3" t="str">
        <f t="shared" si="44"/>
        <v>H</v>
      </c>
      <c r="I17" s="3">
        <v>3</v>
      </c>
      <c r="J17" s="3">
        <v>3.75</v>
      </c>
      <c r="K17" s="3">
        <v>2.2000000000000002</v>
      </c>
      <c r="L17" s="3">
        <v>1.53</v>
      </c>
      <c r="M17" s="3">
        <v>2.5</v>
      </c>
      <c r="N17" s="3">
        <f t="shared" si="0"/>
        <v>2</v>
      </c>
      <c r="O17" s="3">
        <f t="shared" si="1"/>
        <v>5.4545454545454453E-2</v>
      </c>
      <c r="P17" s="3">
        <f t="shared" si="2"/>
        <v>5.3594771241830097E-2</v>
      </c>
      <c r="Q17" s="3">
        <f t="shared" si="3"/>
        <v>3.1636363636363631</v>
      </c>
      <c r="R17" s="3">
        <f t="shared" si="4"/>
        <v>3.9545454545454541</v>
      </c>
      <c r="S17" s="3">
        <f t="shared" si="5"/>
        <v>2.3199999999999998</v>
      </c>
      <c r="T17" s="3">
        <f t="shared" si="6"/>
        <v>1.6134545454545453</v>
      </c>
      <c r="U17" s="3">
        <f t="shared" si="7"/>
        <v>2.6363636363636362</v>
      </c>
      <c r="V17" s="4">
        <f t="shared" si="8"/>
        <v>0.33333333333333331</v>
      </c>
      <c r="W17" s="4">
        <f t="shared" si="9"/>
        <v>0.26666666666666666</v>
      </c>
      <c r="X17" s="4">
        <f t="shared" si="10"/>
        <v>0.45454545454545453</v>
      </c>
      <c r="Y17" s="4">
        <f t="shared" si="11"/>
        <v>0.65359477124183007</v>
      </c>
      <c r="Z17" s="4">
        <f t="shared" si="12"/>
        <v>0.4</v>
      </c>
      <c r="AA17" s="4">
        <f t="shared" si="13"/>
        <v>0.8</v>
      </c>
      <c r="AB17" s="4">
        <f t="shared" si="14"/>
        <v>1.3636363636363635</v>
      </c>
      <c r="AC17" s="4">
        <f t="shared" si="15"/>
        <v>1.25</v>
      </c>
      <c r="AD17" s="4">
        <f t="shared" si="16"/>
        <v>1.7045454545454544</v>
      </c>
      <c r="AE17" s="4">
        <f t="shared" si="17"/>
        <v>0.73333333333333339</v>
      </c>
      <c r="AF17" s="4">
        <f t="shared" si="18"/>
        <v>0.58666666666666667</v>
      </c>
      <c r="AG17" s="4">
        <f t="shared" si="19"/>
        <v>0.61199999999999999</v>
      </c>
      <c r="AH17" s="4">
        <f t="shared" si="20"/>
        <v>1.6339869281045751</v>
      </c>
      <c r="AI17" s="4">
        <f t="shared" si="21"/>
        <v>0.8436363636363633</v>
      </c>
      <c r="AJ17" s="4">
        <f t="shared" si="22"/>
        <v>-0.79090909090909101</v>
      </c>
      <c r="AK17" s="4">
        <f t="shared" si="22"/>
        <v>1.6345454545454543</v>
      </c>
      <c r="AL17" s="4">
        <f t="shared" si="23"/>
        <v>-1.022909090909091</v>
      </c>
      <c r="AM17" s="4">
        <f t="shared" si="24"/>
        <v>1.022909090909091</v>
      </c>
      <c r="AN17" s="4">
        <f t="shared" si="25"/>
        <v>0.42181818181818165</v>
      </c>
      <c r="AO17" s="4">
        <f t="shared" si="26"/>
        <v>-0.3954545454545455</v>
      </c>
      <c r="AP17" s="4">
        <f t="shared" si="26"/>
        <v>0.81727272727272715</v>
      </c>
      <c r="AQ17" s="4">
        <f t="shared" si="27"/>
        <v>-0.51145454545454549</v>
      </c>
      <c r="AR17" s="4">
        <f t="shared" si="28"/>
        <v>0.51145454545454549</v>
      </c>
      <c r="AS17" s="4">
        <f t="shared" si="29"/>
        <v>0.39917253496213145</v>
      </c>
      <c r="AT17" s="4">
        <f t="shared" si="29"/>
        <v>-0.37658175048064074</v>
      </c>
      <c r="AU17" s="4">
        <f t="shared" si="29"/>
        <v>0.68518471377332013</v>
      </c>
      <c r="AV17" s="4">
        <f t="shared" si="29"/>
        <v>-0.47276919775332904</v>
      </c>
      <c r="AW17" s="4">
        <f t="shared" si="29"/>
        <v>0.47276919775332904</v>
      </c>
      <c r="AX17" s="4">
        <f t="shared" si="30"/>
        <v>71.85105629318366</v>
      </c>
      <c r="AY17" s="4">
        <f t="shared" si="30"/>
        <v>-67.784715086515334</v>
      </c>
      <c r="AZ17" s="4">
        <f t="shared" si="30"/>
        <v>123.33324847919762</v>
      </c>
      <c r="BA17" s="4">
        <f t="shared" si="30"/>
        <v>-85.098455595599233</v>
      </c>
      <c r="BB17" s="4">
        <f t="shared" si="30"/>
        <v>85.098455595599233</v>
      </c>
      <c r="BC17" s="4">
        <f t="shared" si="31"/>
        <v>0.36363636363636354</v>
      </c>
      <c r="BD17" s="4">
        <f t="shared" si="32"/>
        <v>-0.20000000000000004</v>
      </c>
      <c r="BE17" s="4">
        <f t="shared" si="32"/>
        <v>0.70454545454545447</v>
      </c>
      <c r="BF17" s="4">
        <f t="shared" si="33"/>
        <v>-0.38800000000000007</v>
      </c>
      <c r="BG17" s="4">
        <f t="shared" si="34"/>
        <v>0.63398692810457524</v>
      </c>
      <c r="BH17" s="4">
        <f t="shared" si="35"/>
        <v>0.81741445496429399</v>
      </c>
      <c r="BI17" s="4">
        <f t="shared" si="36"/>
        <v>3.146060606060606</v>
      </c>
      <c r="BJ17" s="4">
        <f t="shared" si="37"/>
        <v>0.2598215855694635</v>
      </c>
      <c r="BK17" s="4">
        <f t="shared" si="38"/>
        <v>0.72330595471918679</v>
      </c>
      <c r="BL17" s="4">
        <f t="shared" si="39"/>
        <v>2.1249090909090906</v>
      </c>
      <c r="BM17" s="4">
        <f t="shared" si="40"/>
        <v>0.3403938351121355</v>
      </c>
      <c r="BN17" s="3">
        <f t="shared" si="41"/>
        <v>1</v>
      </c>
      <c r="BO17" s="3">
        <v>100</v>
      </c>
      <c r="BP17" s="3">
        <f t="shared" si="42"/>
        <v>2</v>
      </c>
      <c r="BQ17" s="3">
        <f t="shared" si="43"/>
        <v>200</v>
      </c>
      <c r="BR17"/>
    </row>
    <row r="18" spans="1:74" x14ac:dyDescent="0.25">
      <c r="A18" t="s">
        <v>127</v>
      </c>
      <c r="B18" t="s">
        <v>144</v>
      </c>
      <c r="C18" t="s">
        <v>129</v>
      </c>
      <c r="D18" t="s">
        <v>130</v>
      </c>
      <c r="E18" t="s">
        <v>20</v>
      </c>
      <c r="F18" s="3">
        <v>1</v>
      </c>
      <c r="G18" s="3">
        <v>0</v>
      </c>
      <c r="H18" s="3" t="str">
        <f t="shared" si="44"/>
        <v>H</v>
      </c>
      <c r="I18" s="3">
        <v>1.83</v>
      </c>
      <c r="J18" s="3">
        <v>3.75</v>
      </c>
      <c r="K18" s="3">
        <v>4.33</v>
      </c>
      <c r="L18" s="3">
        <v>1.85</v>
      </c>
      <c r="M18" s="3">
        <v>2.0499999999999998</v>
      </c>
      <c r="N18" s="3">
        <f t="shared" si="0"/>
        <v>1</v>
      </c>
      <c r="O18" s="3">
        <f t="shared" si="1"/>
        <v>4.4061636315450681E-2</v>
      </c>
      <c r="P18" s="3">
        <f t="shared" si="2"/>
        <v>2.8345418589320936E-2</v>
      </c>
      <c r="Q18" s="3">
        <f t="shared" si="3"/>
        <v>1.9106327944572747</v>
      </c>
      <c r="R18" s="3">
        <f t="shared" si="4"/>
        <v>3.9152311361829399</v>
      </c>
      <c r="S18" s="3">
        <f t="shared" si="5"/>
        <v>4.5207868852459017</v>
      </c>
      <c r="T18" s="3">
        <f t="shared" si="6"/>
        <v>1.9315140271835838</v>
      </c>
      <c r="U18" s="3">
        <f t="shared" si="7"/>
        <v>2.1403263544466737</v>
      </c>
      <c r="V18" s="4">
        <f t="shared" si="8"/>
        <v>0.54644808743169393</v>
      </c>
      <c r="W18" s="4">
        <f t="shared" si="9"/>
        <v>0.26666666666666666</v>
      </c>
      <c r="X18" s="4">
        <f t="shared" si="10"/>
        <v>0.23094688221709006</v>
      </c>
      <c r="Y18" s="4">
        <f t="shared" si="11"/>
        <v>0.54054054054054046</v>
      </c>
      <c r="Z18" s="4">
        <f t="shared" si="12"/>
        <v>0.48780487804878053</v>
      </c>
      <c r="AA18" s="4">
        <f t="shared" si="13"/>
        <v>0.48800000000000004</v>
      </c>
      <c r="AB18" s="4">
        <f t="shared" si="14"/>
        <v>0.42263279445727486</v>
      </c>
      <c r="AC18" s="4">
        <f t="shared" si="15"/>
        <v>2.0491803278688523</v>
      </c>
      <c r="AD18" s="4">
        <f t="shared" si="16"/>
        <v>0.86605080831408776</v>
      </c>
      <c r="AE18" s="4">
        <f t="shared" si="17"/>
        <v>2.3661202185792347</v>
      </c>
      <c r="AF18" s="4">
        <f t="shared" si="18"/>
        <v>1.1546666666666667</v>
      </c>
      <c r="AG18" s="4">
        <f t="shared" si="19"/>
        <v>0.90243902439024404</v>
      </c>
      <c r="AH18" s="4">
        <f t="shared" si="20"/>
        <v>1.1081081081081079</v>
      </c>
      <c r="AI18" s="4">
        <f t="shared" si="21"/>
        <v>-2.6101540907886269</v>
      </c>
      <c r="AJ18" s="4">
        <f t="shared" si="22"/>
        <v>-2.0045983417256652</v>
      </c>
      <c r="AK18" s="4">
        <f t="shared" si="22"/>
        <v>-0.60555574906296172</v>
      </c>
      <c r="AL18" s="4">
        <f t="shared" si="23"/>
        <v>-0.20881232726308996</v>
      </c>
      <c r="AM18" s="4">
        <f t="shared" si="24"/>
        <v>0.20881232726308996</v>
      </c>
      <c r="AN18" s="4">
        <f t="shared" si="25"/>
        <v>-1.3050770453943135</v>
      </c>
      <c r="AO18" s="4">
        <f t="shared" si="26"/>
        <v>-1.0022991708628326</v>
      </c>
      <c r="AP18" s="4">
        <f t="shared" si="26"/>
        <v>-0.30277787453148086</v>
      </c>
      <c r="AQ18" s="4">
        <f t="shared" si="27"/>
        <v>-0.10440616363154498</v>
      </c>
      <c r="AR18" s="4">
        <f t="shared" si="28"/>
        <v>0.10440616363154498</v>
      </c>
      <c r="AS18" s="4">
        <f t="shared" si="29"/>
        <v>-0.91698345628129396</v>
      </c>
      <c r="AT18" s="4">
        <f t="shared" si="29"/>
        <v>-0.78654642829501942</v>
      </c>
      <c r="AU18" s="4">
        <f t="shared" si="29"/>
        <v>-0.29400335073709122</v>
      </c>
      <c r="AV18" s="4">
        <f t="shared" si="29"/>
        <v>-0.10402926075706384</v>
      </c>
      <c r="AW18" s="4">
        <f t="shared" si="29"/>
        <v>0.10402926075706384</v>
      </c>
      <c r="AX18" s="4">
        <f t="shared" si="30"/>
        <v>-165.0570221306329</v>
      </c>
      <c r="AY18" s="4">
        <f t="shared" si="30"/>
        <v>-141.57835709310351</v>
      </c>
      <c r="AZ18" s="4">
        <f t="shared" si="30"/>
        <v>-52.920603132676426</v>
      </c>
      <c r="BA18" s="4">
        <f t="shared" si="30"/>
        <v>-18.725266936271492</v>
      </c>
      <c r="BB18" s="4">
        <f t="shared" si="30"/>
        <v>18.725266936271492</v>
      </c>
      <c r="BC18" s="4">
        <f t="shared" si="31"/>
        <v>-0.57736720554272525</v>
      </c>
      <c r="BD18" s="4">
        <f t="shared" si="32"/>
        <v>-0.51200000000000001</v>
      </c>
      <c r="BE18" s="4">
        <f t="shared" si="32"/>
        <v>-0.13394919168591229</v>
      </c>
      <c r="BF18" s="4">
        <f t="shared" si="33"/>
        <v>-9.7560975609756018E-2</v>
      </c>
      <c r="BG18" s="4">
        <f t="shared" si="34"/>
        <v>0.10810810810810802</v>
      </c>
      <c r="BH18" s="4">
        <f t="shared" si="35"/>
        <v>1.3661391250853085</v>
      </c>
      <c r="BI18" s="4">
        <f t="shared" si="36"/>
        <v>3.448883605295372</v>
      </c>
      <c r="BJ18" s="4">
        <f t="shared" si="37"/>
        <v>0.39611053356157222</v>
      </c>
      <c r="BK18" s="4">
        <f t="shared" si="38"/>
        <v>0.14765261260307549</v>
      </c>
      <c r="BL18" s="4">
        <f t="shared" si="39"/>
        <v>2.035920190815129</v>
      </c>
      <c r="BM18" s="4">
        <f t="shared" si="40"/>
        <v>7.2523772429389413E-2</v>
      </c>
      <c r="BN18" s="3">
        <f t="shared" si="41"/>
        <v>1</v>
      </c>
      <c r="BO18" s="3">
        <v>100</v>
      </c>
      <c r="BP18" s="3">
        <f t="shared" si="42"/>
        <v>0.83000000000000007</v>
      </c>
      <c r="BQ18" s="3">
        <f t="shared" si="43"/>
        <v>83</v>
      </c>
      <c r="BR18"/>
    </row>
    <row r="19" spans="1:74" x14ac:dyDescent="0.25">
      <c r="A19" t="s">
        <v>127</v>
      </c>
      <c r="B19" t="s">
        <v>145</v>
      </c>
      <c r="C19" t="s">
        <v>138</v>
      </c>
      <c r="D19" t="s">
        <v>21</v>
      </c>
      <c r="E19" t="s">
        <v>17</v>
      </c>
      <c r="F19" s="3">
        <v>4</v>
      </c>
      <c r="G19" s="3">
        <v>0</v>
      </c>
      <c r="H19" s="3" t="str">
        <f t="shared" si="44"/>
        <v>H</v>
      </c>
      <c r="I19" s="3">
        <v>1.8</v>
      </c>
      <c r="J19" s="3">
        <v>3.8</v>
      </c>
      <c r="K19" s="3">
        <v>4.2</v>
      </c>
      <c r="L19" s="3">
        <v>1.73</v>
      </c>
      <c r="M19" s="3">
        <v>2.1</v>
      </c>
      <c r="N19" s="3">
        <f t="shared" si="0"/>
        <v>4</v>
      </c>
      <c r="O19" s="3">
        <f t="shared" si="1"/>
        <v>5.6808688387635753E-2</v>
      </c>
      <c r="P19" s="3">
        <f t="shared" si="2"/>
        <v>5.4225158271401064E-2</v>
      </c>
      <c r="Q19" s="3">
        <f t="shared" si="3"/>
        <v>1.9022556390977443</v>
      </c>
      <c r="R19" s="3">
        <f t="shared" si="4"/>
        <v>4.0158730158730158</v>
      </c>
      <c r="S19" s="3">
        <f t="shared" si="5"/>
        <v>4.4385964912280702</v>
      </c>
      <c r="T19" s="3">
        <f t="shared" si="6"/>
        <v>1.8282790309106098</v>
      </c>
      <c r="U19" s="3">
        <f t="shared" si="7"/>
        <v>2.2192982456140351</v>
      </c>
      <c r="V19" s="4">
        <f t="shared" si="8"/>
        <v>0.55555555555555558</v>
      </c>
      <c r="W19" s="4">
        <f t="shared" si="9"/>
        <v>0.26315789473684209</v>
      </c>
      <c r="X19" s="4">
        <f t="shared" si="10"/>
        <v>0.23809523809523808</v>
      </c>
      <c r="Y19" s="4">
        <f t="shared" si="11"/>
        <v>0.5780346820809249</v>
      </c>
      <c r="Z19" s="4">
        <f t="shared" si="12"/>
        <v>0.47619047619047616</v>
      </c>
      <c r="AA19" s="4">
        <f t="shared" si="13"/>
        <v>0.47368421052631582</v>
      </c>
      <c r="AB19" s="4">
        <f t="shared" si="14"/>
        <v>0.42857142857142855</v>
      </c>
      <c r="AC19" s="4">
        <f t="shared" si="15"/>
        <v>2.1111111111111112</v>
      </c>
      <c r="AD19" s="4">
        <f t="shared" si="16"/>
        <v>0.90476190476190466</v>
      </c>
      <c r="AE19" s="4">
        <f t="shared" si="17"/>
        <v>2.3333333333333335</v>
      </c>
      <c r="AF19" s="4">
        <f t="shared" si="18"/>
        <v>1.1052631578947369</v>
      </c>
      <c r="AG19" s="4">
        <f t="shared" si="19"/>
        <v>0.82380952380952377</v>
      </c>
      <c r="AH19" s="4">
        <f t="shared" si="20"/>
        <v>1.2138728323699424</v>
      </c>
      <c r="AI19" s="4">
        <f t="shared" si="21"/>
        <v>-2.5363408521303259</v>
      </c>
      <c r="AJ19" s="4">
        <f t="shared" si="22"/>
        <v>-2.1136173767752715</v>
      </c>
      <c r="AK19" s="4">
        <f t="shared" si="22"/>
        <v>-0.42272347535505439</v>
      </c>
      <c r="AL19" s="4">
        <f t="shared" si="23"/>
        <v>-0.39101921470342527</v>
      </c>
      <c r="AM19" s="4">
        <f t="shared" si="24"/>
        <v>0.39101921470342527</v>
      </c>
      <c r="AN19" s="4">
        <f t="shared" si="25"/>
        <v>-1.2681704260651629</v>
      </c>
      <c r="AO19" s="4">
        <f t="shared" si="26"/>
        <v>-1.0568086883876358</v>
      </c>
      <c r="AP19" s="4">
        <f t="shared" si="26"/>
        <v>-0.21136173767752719</v>
      </c>
      <c r="AQ19" s="4">
        <f t="shared" si="27"/>
        <v>-0.19550960735171263</v>
      </c>
      <c r="AR19" s="4">
        <f t="shared" si="28"/>
        <v>0.19550960735171263</v>
      </c>
      <c r="AS19" s="4">
        <f t="shared" si="29"/>
        <v>-0.90308386796183493</v>
      </c>
      <c r="AT19" s="4">
        <f t="shared" si="29"/>
        <v>-0.81301096459195454</v>
      </c>
      <c r="AU19" s="4">
        <f t="shared" si="29"/>
        <v>-0.20829605787904082</v>
      </c>
      <c r="AV19" s="4">
        <f t="shared" si="29"/>
        <v>-0.19307416980752121</v>
      </c>
      <c r="AW19" s="4">
        <f t="shared" si="29"/>
        <v>0.19307416980752121</v>
      </c>
      <c r="AX19" s="4">
        <f t="shared" si="30"/>
        <v>-162.55509623313029</v>
      </c>
      <c r="AY19" s="4">
        <f t="shared" si="30"/>
        <v>-146.34197362655183</v>
      </c>
      <c r="AZ19" s="4">
        <f t="shared" si="30"/>
        <v>-37.493290418227346</v>
      </c>
      <c r="BA19" s="4">
        <f t="shared" si="30"/>
        <v>-34.753350565353813</v>
      </c>
      <c r="BB19" s="4">
        <f t="shared" si="30"/>
        <v>34.753350565353813</v>
      </c>
      <c r="BC19" s="4">
        <f t="shared" si="31"/>
        <v>-0.5714285714285714</v>
      </c>
      <c r="BD19" s="4">
        <f t="shared" si="32"/>
        <v>-0.52631578947368418</v>
      </c>
      <c r="BE19" s="4">
        <f t="shared" si="32"/>
        <v>-9.5238095238095261E-2</v>
      </c>
      <c r="BF19" s="4">
        <f t="shared" si="33"/>
        <v>-0.1761904761904762</v>
      </c>
      <c r="BG19" s="4">
        <f t="shared" si="34"/>
        <v>0.21387283236994223</v>
      </c>
      <c r="BH19" s="4">
        <f t="shared" si="35"/>
        <v>1.3588658549324513</v>
      </c>
      <c r="BI19" s="4">
        <f t="shared" si="36"/>
        <v>3.4522417153996101</v>
      </c>
      <c r="BJ19" s="4">
        <f t="shared" si="37"/>
        <v>0.39361839840787549</v>
      </c>
      <c r="BK19" s="4">
        <f t="shared" si="38"/>
        <v>0.27649233829103059</v>
      </c>
      <c r="BL19" s="4">
        <f t="shared" si="39"/>
        <v>2.0237886382623227</v>
      </c>
      <c r="BM19" s="4">
        <f t="shared" si="40"/>
        <v>0.13662115354518151</v>
      </c>
      <c r="BN19" s="3">
        <f t="shared" si="41"/>
        <v>1</v>
      </c>
      <c r="BO19" s="3">
        <v>100</v>
      </c>
      <c r="BP19" s="3">
        <f t="shared" si="42"/>
        <v>0.8</v>
      </c>
      <c r="BQ19" s="3">
        <f t="shared" si="43"/>
        <v>80</v>
      </c>
      <c r="BR19"/>
    </row>
    <row r="20" spans="1:74" x14ac:dyDescent="0.25">
      <c r="A20" t="s">
        <v>127</v>
      </c>
      <c r="B20" t="s">
        <v>145</v>
      </c>
      <c r="C20" t="s">
        <v>139</v>
      </c>
      <c r="D20" t="s">
        <v>14</v>
      </c>
      <c r="E20" t="s">
        <v>24</v>
      </c>
      <c r="F20" s="3">
        <v>3</v>
      </c>
      <c r="G20" s="3">
        <v>1</v>
      </c>
      <c r="H20" s="3" t="str">
        <f t="shared" si="44"/>
        <v>H</v>
      </c>
      <c r="I20" s="3">
        <v>3.1</v>
      </c>
      <c r="J20" s="3">
        <v>3.6</v>
      </c>
      <c r="K20" s="3">
        <v>2.15</v>
      </c>
      <c r="L20" s="3">
        <v>1.73</v>
      </c>
      <c r="M20" s="3">
        <v>2.1</v>
      </c>
      <c r="N20" s="3">
        <f t="shared" si="0"/>
        <v>4</v>
      </c>
      <c r="O20" s="3">
        <f t="shared" si="1"/>
        <v>6.5474702008835539E-2</v>
      </c>
      <c r="P20" s="3">
        <f t="shared" si="2"/>
        <v>5.4225158271401064E-2</v>
      </c>
      <c r="Q20" s="3">
        <f t="shared" si="3"/>
        <v>3.3029715762273901</v>
      </c>
      <c r="R20" s="3">
        <f t="shared" si="4"/>
        <v>3.8357089272318081</v>
      </c>
      <c r="S20" s="3">
        <f t="shared" si="5"/>
        <v>2.2907706093189963</v>
      </c>
      <c r="T20" s="3">
        <f t="shared" si="6"/>
        <v>1.8432712344752855</v>
      </c>
      <c r="U20" s="3">
        <f t="shared" si="7"/>
        <v>2.2374968742185546</v>
      </c>
      <c r="V20" s="4">
        <f t="shared" si="8"/>
        <v>0.32258064516129031</v>
      </c>
      <c r="W20" s="4">
        <f t="shared" si="9"/>
        <v>0.27777777777777779</v>
      </c>
      <c r="X20" s="4">
        <f t="shared" si="10"/>
        <v>0.46511627906976744</v>
      </c>
      <c r="Y20" s="4">
        <f t="shared" si="11"/>
        <v>0.5780346820809249</v>
      </c>
      <c r="Z20" s="4">
        <f t="shared" si="12"/>
        <v>0.47619047619047616</v>
      </c>
      <c r="AA20" s="4">
        <f t="shared" si="13"/>
        <v>0.86111111111111116</v>
      </c>
      <c r="AB20" s="4">
        <f t="shared" si="14"/>
        <v>1.4418604651162792</v>
      </c>
      <c r="AC20" s="4">
        <f t="shared" si="15"/>
        <v>1.1612903225806452</v>
      </c>
      <c r="AD20" s="4">
        <f t="shared" si="16"/>
        <v>1.6744186046511629</v>
      </c>
      <c r="AE20" s="4">
        <f t="shared" si="17"/>
        <v>0.69354838709677413</v>
      </c>
      <c r="AF20" s="4">
        <f t="shared" si="18"/>
        <v>0.59722222222222221</v>
      </c>
      <c r="AG20" s="4">
        <f t="shared" si="19"/>
        <v>0.82380952380952377</v>
      </c>
      <c r="AH20" s="4">
        <f t="shared" si="20"/>
        <v>1.2138728323699424</v>
      </c>
      <c r="AI20" s="4">
        <f t="shared" si="21"/>
        <v>1.0122009669083938</v>
      </c>
      <c r="AJ20" s="4">
        <f t="shared" si="22"/>
        <v>-0.53273735100441799</v>
      </c>
      <c r="AK20" s="4">
        <f t="shared" si="22"/>
        <v>1.5449383179128118</v>
      </c>
      <c r="AL20" s="4">
        <f t="shared" si="23"/>
        <v>-0.39422563974326907</v>
      </c>
      <c r="AM20" s="4">
        <f t="shared" si="24"/>
        <v>0.39422563974326907</v>
      </c>
      <c r="AN20" s="4">
        <f t="shared" si="25"/>
        <v>0.50610048345419689</v>
      </c>
      <c r="AO20" s="4">
        <f t="shared" si="26"/>
        <v>-0.266368675502209</v>
      </c>
      <c r="AP20" s="4">
        <f t="shared" si="26"/>
        <v>0.77246915895640589</v>
      </c>
      <c r="AQ20" s="4">
        <f t="shared" si="27"/>
        <v>-0.19711281987163454</v>
      </c>
      <c r="AR20" s="4">
        <f t="shared" si="28"/>
        <v>0.19711281987163454</v>
      </c>
      <c r="AS20" s="4">
        <f t="shared" si="29"/>
        <v>0.46851607720193861</v>
      </c>
      <c r="AT20" s="4">
        <f t="shared" si="29"/>
        <v>-0.26032416359445815</v>
      </c>
      <c r="AU20" s="4">
        <f t="shared" si="29"/>
        <v>0.65772697171878791</v>
      </c>
      <c r="AV20" s="4">
        <f t="shared" si="29"/>
        <v>-0.19461789001363575</v>
      </c>
      <c r="AW20" s="4">
        <f t="shared" si="29"/>
        <v>0.19461789001363575</v>
      </c>
      <c r="AX20" s="4">
        <f t="shared" si="30"/>
        <v>84.332893896348949</v>
      </c>
      <c r="AY20" s="4">
        <f t="shared" si="30"/>
        <v>-46.858349447002468</v>
      </c>
      <c r="AZ20" s="4">
        <f t="shared" si="30"/>
        <v>118.39085490938182</v>
      </c>
      <c r="BA20" s="4">
        <f t="shared" si="30"/>
        <v>-35.031220202454435</v>
      </c>
      <c r="BB20" s="4">
        <f t="shared" si="30"/>
        <v>35.031220202454435</v>
      </c>
      <c r="BC20" s="4">
        <f t="shared" si="31"/>
        <v>0.44186046511627908</v>
      </c>
      <c r="BD20" s="4">
        <f t="shared" si="32"/>
        <v>-0.13888888888888895</v>
      </c>
      <c r="BE20" s="4">
        <f t="shared" si="32"/>
        <v>0.67441860465116288</v>
      </c>
      <c r="BF20" s="4">
        <f t="shared" si="33"/>
        <v>-0.17619047619047615</v>
      </c>
      <c r="BG20" s="4">
        <f t="shared" si="34"/>
        <v>0.21387283236994215</v>
      </c>
      <c r="BH20" s="4">
        <f t="shared" si="35"/>
        <v>0.78477112254898074</v>
      </c>
      <c r="BI20" s="4">
        <f t="shared" si="36"/>
        <v>3.1431503709260653</v>
      </c>
      <c r="BJ20" s="4">
        <f t="shared" si="37"/>
        <v>0.2496766078416299</v>
      </c>
      <c r="BK20" s="4">
        <f t="shared" si="38"/>
        <v>0.27875962318007047</v>
      </c>
      <c r="BL20" s="4">
        <f t="shared" si="39"/>
        <v>2.0403840543469203</v>
      </c>
      <c r="BM20" s="4">
        <f t="shared" si="40"/>
        <v>0.13662115354518145</v>
      </c>
      <c r="BN20" s="3">
        <f t="shared" si="41"/>
        <v>1</v>
      </c>
      <c r="BO20" s="3">
        <v>100</v>
      </c>
      <c r="BP20" s="3">
        <f t="shared" si="42"/>
        <v>2.1</v>
      </c>
      <c r="BQ20" s="3">
        <f t="shared" si="43"/>
        <v>210</v>
      </c>
      <c r="BR20"/>
      <c r="BT20" s="36"/>
      <c r="BU20" s="36"/>
      <c r="BV20" s="36"/>
    </row>
    <row r="21" spans="1:74" x14ac:dyDescent="0.25">
      <c r="A21" t="s">
        <v>127</v>
      </c>
      <c r="B21" t="s">
        <v>146</v>
      </c>
      <c r="C21" t="s">
        <v>129</v>
      </c>
      <c r="D21" t="s">
        <v>19</v>
      </c>
      <c r="E21" t="s">
        <v>12</v>
      </c>
      <c r="F21" s="3">
        <v>0</v>
      </c>
      <c r="G21" s="3">
        <v>1</v>
      </c>
      <c r="H21" s="3" t="str">
        <f t="shared" si="44"/>
        <v>A</v>
      </c>
      <c r="I21" s="3">
        <v>4.2</v>
      </c>
      <c r="J21" s="3">
        <v>3.4</v>
      </c>
      <c r="K21" s="3">
        <v>1.91</v>
      </c>
      <c r="L21" s="3">
        <v>2</v>
      </c>
      <c r="M21" s="3">
        <v>1.8</v>
      </c>
      <c r="N21" s="3">
        <f t="shared" si="0"/>
        <v>1</v>
      </c>
      <c r="O21" s="3">
        <f t="shared" si="1"/>
        <v>5.5773094578145388E-2</v>
      </c>
      <c r="P21" s="3">
        <f t="shared" si="2"/>
        <v>5.555555555555558E-2</v>
      </c>
      <c r="Q21" s="3">
        <f t="shared" si="3"/>
        <v>4.434246997228211</v>
      </c>
      <c r="R21" s="3">
        <f t="shared" si="4"/>
        <v>3.589628521565694</v>
      </c>
      <c r="S21" s="3">
        <f t="shared" si="5"/>
        <v>2.0165266106442576</v>
      </c>
      <c r="T21" s="3">
        <f t="shared" si="6"/>
        <v>2.1115461891562908</v>
      </c>
      <c r="U21" s="3">
        <f t="shared" si="7"/>
        <v>1.9003915702406617</v>
      </c>
      <c r="V21" s="4">
        <f t="shared" si="8"/>
        <v>0.23809523809523808</v>
      </c>
      <c r="W21" s="4">
        <f t="shared" si="9"/>
        <v>0.29411764705882354</v>
      </c>
      <c r="X21" s="4">
        <f t="shared" si="10"/>
        <v>0.52356020942408377</v>
      </c>
      <c r="Y21" s="4">
        <f t="shared" si="11"/>
        <v>0.5</v>
      </c>
      <c r="Z21" s="4">
        <f t="shared" si="12"/>
        <v>0.55555555555555558</v>
      </c>
      <c r="AA21" s="4">
        <f t="shared" si="13"/>
        <v>1.2352941176470589</v>
      </c>
      <c r="AB21" s="4">
        <f t="shared" si="14"/>
        <v>2.1989528795811522</v>
      </c>
      <c r="AC21" s="4">
        <f t="shared" si="15"/>
        <v>0.80952380952380942</v>
      </c>
      <c r="AD21" s="4">
        <f t="shared" si="16"/>
        <v>1.7801047120418849</v>
      </c>
      <c r="AE21" s="4">
        <f t="shared" si="17"/>
        <v>0.4547619047619047</v>
      </c>
      <c r="AF21" s="4">
        <f t="shared" si="18"/>
        <v>0.56176470588235294</v>
      </c>
      <c r="AG21" s="4">
        <f t="shared" si="19"/>
        <v>1.1111111111111112</v>
      </c>
      <c r="AH21" s="4">
        <f t="shared" si="20"/>
        <v>0.9</v>
      </c>
      <c r="AI21" s="4">
        <f t="shared" si="21"/>
        <v>2.4177203865839534</v>
      </c>
      <c r="AJ21" s="4">
        <f t="shared" si="22"/>
        <v>0.84461847566251702</v>
      </c>
      <c r="AK21" s="4">
        <f t="shared" si="22"/>
        <v>1.5731019109214364</v>
      </c>
      <c r="AL21" s="4">
        <f t="shared" si="23"/>
        <v>0.21115461891562903</v>
      </c>
      <c r="AM21" s="4">
        <f t="shared" si="24"/>
        <v>-0.21115461891562903</v>
      </c>
      <c r="AN21" s="4">
        <f t="shared" si="25"/>
        <v>1.2088601932919767</v>
      </c>
      <c r="AO21" s="4">
        <f t="shared" si="26"/>
        <v>0.42230923783125851</v>
      </c>
      <c r="AP21" s="4">
        <f t="shared" si="26"/>
        <v>0.78655095546071818</v>
      </c>
      <c r="AQ21" s="4">
        <f t="shared" si="27"/>
        <v>0.10557730945781452</v>
      </c>
      <c r="AR21" s="4">
        <f t="shared" si="28"/>
        <v>-0.10557730945781452</v>
      </c>
      <c r="AS21" s="4">
        <f t="shared" si="29"/>
        <v>0.87967350728361893</v>
      </c>
      <c r="AT21" s="4">
        <f t="shared" si="29"/>
        <v>0.39958934190960749</v>
      </c>
      <c r="AU21" s="4">
        <f t="shared" si="29"/>
        <v>0.66648633715468331</v>
      </c>
      <c r="AV21" s="4">
        <f t="shared" si="29"/>
        <v>0.10518763736468936</v>
      </c>
      <c r="AW21" s="4">
        <f t="shared" si="29"/>
        <v>-0.10518763736468936</v>
      </c>
      <c r="AX21" s="4">
        <f t="shared" si="30"/>
        <v>158.34123131105139</v>
      </c>
      <c r="AY21" s="4">
        <f t="shared" si="30"/>
        <v>71.926081543729353</v>
      </c>
      <c r="AZ21" s="4">
        <f t="shared" si="30"/>
        <v>119.96754068784301</v>
      </c>
      <c r="BA21" s="4">
        <f t="shared" si="30"/>
        <v>18.933774725644085</v>
      </c>
      <c r="BB21" s="4">
        <f t="shared" si="30"/>
        <v>-18.933774725644085</v>
      </c>
      <c r="BC21" s="4">
        <f t="shared" si="31"/>
        <v>1.1989528795811522</v>
      </c>
      <c r="BD21" s="4">
        <f t="shared" si="32"/>
        <v>0.23529411764705904</v>
      </c>
      <c r="BE21" s="4">
        <f t="shared" si="32"/>
        <v>0.7801047120418847</v>
      </c>
      <c r="BF21" s="4">
        <f t="shared" si="33"/>
        <v>0.11111111111111109</v>
      </c>
      <c r="BG21" s="4">
        <f t="shared" si="34"/>
        <v>-9.9999999999999978E-2</v>
      </c>
      <c r="BH21" s="4">
        <f t="shared" si="35"/>
        <v>1.2270154752677198</v>
      </c>
      <c r="BI21" s="4">
        <f t="shared" si="36"/>
        <v>3.3468007098127206</v>
      </c>
      <c r="BJ21" s="4">
        <f t="shared" si="37"/>
        <v>0.36662340595009041</v>
      </c>
      <c r="BK21" s="4">
        <f t="shared" si="38"/>
        <v>0.14930886291410253</v>
      </c>
      <c r="BL21" s="4">
        <f t="shared" si="39"/>
        <v>2.005968879698476</v>
      </c>
      <c r="BM21" s="4">
        <f t="shared" si="40"/>
        <v>7.4432292756478682E-2</v>
      </c>
      <c r="BN21" s="3">
        <f t="shared" si="41"/>
        <v>0</v>
      </c>
      <c r="BO21" s="3">
        <v>100</v>
      </c>
      <c r="BP21" s="3">
        <f t="shared" si="42"/>
        <v>-1</v>
      </c>
      <c r="BQ21" s="3">
        <f t="shared" si="43"/>
        <v>-100</v>
      </c>
      <c r="BR21"/>
    </row>
    <row r="22" spans="1:74" x14ac:dyDescent="0.25">
      <c r="A22" t="s">
        <v>127</v>
      </c>
      <c r="B22" t="s">
        <v>147</v>
      </c>
      <c r="C22" t="s">
        <v>129</v>
      </c>
      <c r="D22" t="s">
        <v>24</v>
      </c>
      <c r="E22" t="s">
        <v>16</v>
      </c>
      <c r="F22" s="3">
        <v>3</v>
      </c>
      <c r="G22" s="3">
        <v>0</v>
      </c>
      <c r="H22" s="3" t="str">
        <f t="shared" si="44"/>
        <v>H</v>
      </c>
      <c r="I22" s="3">
        <v>1.25</v>
      </c>
      <c r="J22" s="3">
        <v>6</v>
      </c>
      <c r="K22" s="3">
        <v>11</v>
      </c>
      <c r="L22" s="3">
        <v>1.62</v>
      </c>
      <c r="M22" s="3">
        <v>2.2999999999999998</v>
      </c>
      <c r="N22" s="3">
        <f t="shared" si="0"/>
        <v>3</v>
      </c>
      <c r="O22" s="3">
        <f t="shared" si="1"/>
        <v>5.7575757575757613E-2</v>
      </c>
      <c r="P22" s="3">
        <f t="shared" si="2"/>
        <v>5.2066559312936134E-2</v>
      </c>
      <c r="Q22" s="3">
        <f t="shared" si="3"/>
        <v>1.321969696969697</v>
      </c>
      <c r="R22" s="3">
        <f t="shared" si="4"/>
        <v>6.3454545454545457</v>
      </c>
      <c r="S22" s="3">
        <f t="shared" si="5"/>
        <v>11.633333333333333</v>
      </c>
      <c r="T22" s="3">
        <f t="shared" si="6"/>
        <v>1.7132727272727275</v>
      </c>
      <c r="U22" s="3">
        <f t="shared" si="7"/>
        <v>2.4324242424242422</v>
      </c>
      <c r="V22" s="4">
        <f t="shared" si="8"/>
        <v>0.8</v>
      </c>
      <c r="W22" s="4">
        <f t="shared" si="9"/>
        <v>0.16666666666666666</v>
      </c>
      <c r="X22" s="4">
        <f t="shared" si="10"/>
        <v>9.0909090909090912E-2</v>
      </c>
      <c r="Y22" s="4">
        <f t="shared" si="11"/>
        <v>0.61728395061728392</v>
      </c>
      <c r="Z22" s="4">
        <f t="shared" si="12"/>
        <v>0.43478260869565222</v>
      </c>
      <c r="AA22" s="4">
        <f t="shared" si="13"/>
        <v>0.20833333333333334</v>
      </c>
      <c r="AB22" s="4">
        <f t="shared" si="14"/>
        <v>0.11363636363636363</v>
      </c>
      <c r="AC22" s="4">
        <f t="shared" si="15"/>
        <v>4.8</v>
      </c>
      <c r="AD22" s="4">
        <f t="shared" si="16"/>
        <v>0.54545454545454541</v>
      </c>
      <c r="AE22" s="4">
        <f t="shared" si="17"/>
        <v>8.8000000000000007</v>
      </c>
      <c r="AF22" s="4">
        <f t="shared" si="18"/>
        <v>1.8333333333333333</v>
      </c>
      <c r="AG22" s="4">
        <f t="shared" si="19"/>
        <v>0.70434782608695667</v>
      </c>
      <c r="AH22" s="4">
        <f t="shared" si="20"/>
        <v>1.419753086419753</v>
      </c>
      <c r="AI22" s="4">
        <f t="shared" si="21"/>
        <v>-10.311363636363636</v>
      </c>
      <c r="AJ22" s="4">
        <f t="shared" si="22"/>
        <v>-5.0234848484848484</v>
      </c>
      <c r="AK22" s="4">
        <f t="shared" si="22"/>
        <v>-5.2878787878787872</v>
      </c>
      <c r="AL22" s="4">
        <f t="shared" si="23"/>
        <v>-0.71915151515151465</v>
      </c>
      <c r="AM22" s="4">
        <f t="shared" si="24"/>
        <v>0.71915151515151465</v>
      </c>
      <c r="AN22" s="4">
        <f t="shared" si="25"/>
        <v>-5.1556818181818178</v>
      </c>
      <c r="AO22" s="4">
        <f t="shared" si="26"/>
        <v>-2.5117424242424242</v>
      </c>
      <c r="AP22" s="4">
        <f t="shared" si="26"/>
        <v>-2.6439393939393936</v>
      </c>
      <c r="AQ22" s="4">
        <f t="shared" si="27"/>
        <v>-0.35957575757575733</v>
      </c>
      <c r="AR22" s="4">
        <f t="shared" si="28"/>
        <v>0.35957575757575733</v>
      </c>
      <c r="AS22" s="4">
        <f t="shared" si="29"/>
        <v>-1.3792144082153373</v>
      </c>
      <c r="AT22" s="4">
        <f t="shared" si="29"/>
        <v>-1.1919030613313584</v>
      </c>
      <c r="AU22" s="4">
        <f t="shared" si="29"/>
        <v>-1.2092025774494621</v>
      </c>
      <c r="AV22" s="4">
        <f t="shared" si="29"/>
        <v>-0.34517996109549554</v>
      </c>
      <c r="AW22" s="4">
        <f t="shared" si="29"/>
        <v>0.34517996109549554</v>
      </c>
      <c r="AX22" s="4">
        <f t="shared" si="30"/>
        <v>-248.2585934787607</v>
      </c>
      <c r="AY22" s="4">
        <f t="shared" si="30"/>
        <v>-214.54255103964451</v>
      </c>
      <c r="AZ22" s="4">
        <f t="shared" si="30"/>
        <v>-217.65646394090317</v>
      </c>
      <c r="BA22" s="4">
        <f t="shared" si="30"/>
        <v>-62.1323929971892</v>
      </c>
      <c r="BB22" s="4">
        <f t="shared" si="30"/>
        <v>62.1323929971892</v>
      </c>
      <c r="BC22" s="4">
        <f t="shared" si="31"/>
        <v>-0.88636363636363635</v>
      </c>
      <c r="BD22" s="4">
        <f t="shared" si="32"/>
        <v>-0.79166666666666663</v>
      </c>
      <c r="BE22" s="4">
        <f t="shared" si="32"/>
        <v>-0.45454545454545453</v>
      </c>
      <c r="BF22" s="4">
        <f t="shared" si="33"/>
        <v>-0.29565217391304333</v>
      </c>
      <c r="BG22" s="4">
        <f t="shared" si="34"/>
        <v>0.41975308641975273</v>
      </c>
      <c r="BH22" s="4">
        <f t="shared" si="35"/>
        <v>5.156246731547693</v>
      </c>
      <c r="BI22" s="4">
        <f t="shared" si="36"/>
        <v>6.4335858585858583</v>
      </c>
      <c r="BJ22" s="4">
        <f t="shared" si="37"/>
        <v>0.80145766993479861</v>
      </c>
      <c r="BK22" s="4">
        <f t="shared" si="38"/>
        <v>0.50851691306421531</v>
      </c>
      <c r="BL22" s="4">
        <f t="shared" si="39"/>
        <v>2.0728484848484849</v>
      </c>
      <c r="BM22" s="4">
        <f t="shared" si="40"/>
        <v>0.24532276081982202</v>
      </c>
      <c r="BN22" s="3">
        <f t="shared" si="41"/>
        <v>1</v>
      </c>
      <c r="BO22" s="3">
        <v>100</v>
      </c>
      <c r="BP22" s="3">
        <f t="shared" si="42"/>
        <v>0.25</v>
      </c>
      <c r="BQ22" s="3">
        <f t="shared" si="43"/>
        <v>25</v>
      </c>
      <c r="BR22"/>
    </row>
    <row r="23" spans="1:74" x14ac:dyDescent="0.25">
      <c r="A23" t="s">
        <v>127</v>
      </c>
      <c r="B23" t="s">
        <v>148</v>
      </c>
      <c r="C23" t="s">
        <v>132</v>
      </c>
      <c r="D23" t="s">
        <v>13</v>
      </c>
      <c r="E23" t="s">
        <v>23</v>
      </c>
      <c r="F23" s="3">
        <v>0</v>
      </c>
      <c r="G23" s="3">
        <v>2</v>
      </c>
      <c r="H23" s="3" t="str">
        <f t="shared" si="44"/>
        <v>A</v>
      </c>
      <c r="I23" s="3">
        <v>3.5</v>
      </c>
      <c r="J23" s="3">
        <v>3.8</v>
      </c>
      <c r="K23" s="3">
        <v>2</v>
      </c>
      <c r="L23" s="3">
        <v>1.57</v>
      </c>
      <c r="M23" s="3">
        <v>2.38</v>
      </c>
      <c r="N23" s="3">
        <f t="shared" si="0"/>
        <v>2</v>
      </c>
      <c r="O23" s="3">
        <f t="shared" si="1"/>
        <v>4.8872180451127845E-2</v>
      </c>
      <c r="P23" s="3">
        <f t="shared" si="2"/>
        <v>5.7110742386126456E-2</v>
      </c>
      <c r="Q23" s="3">
        <f t="shared" si="3"/>
        <v>3.6710526315789473</v>
      </c>
      <c r="R23" s="3">
        <f t="shared" si="4"/>
        <v>3.9857142857142858</v>
      </c>
      <c r="S23" s="3">
        <f t="shared" si="5"/>
        <v>2.0977443609022557</v>
      </c>
      <c r="T23" s="3">
        <f t="shared" si="6"/>
        <v>1.6467293233082707</v>
      </c>
      <c r="U23" s="3">
        <f t="shared" si="7"/>
        <v>2.4963157894736843</v>
      </c>
      <c r="V23" s="4">
        <f t="shared" si="8"/>
        <v>0.2857142857142857</v>
      </c>
      <c r="W23" s="4">
        <f t="shared" si="9"/>
        <v>0.26315789473684209</v>
      </c>
      <c r="X23" s="4">
        <f t="shared" si="10"/>
        <v>0.5</v>
      </c>
      <c r="Y23" s="4">
        <f t="shared" si="11"/>
        <v>0.63694267515923564</v>
      </c>
      <c r="Z23" s="4">
        <f t="shared" si="12"/>
        <v>0.42016806722689076</v>
      </c>
      <c r="AA23" s="4">
        <f t="shared" si="13"/>
        <v>0.92105263157894746</v>
      </c>
      <c r="AB23" s="4">
        <f t="shared" si="14"/>
        <v>1.75</v>
      </c>
      <c r="AC23" s="4">
        <f t="shared" si="15"/>
        <v>1.0857142857142856</v>
      </c>
      <c r="AD23" s="4">
        <f t="shared" si="16"/>
        <v>1.9</v>
      </c>
      <c r="AE23" s="4">
        <f t="shared" si="17"/>
        <v>0.5714285714285714</v>
      </c>
      <c r="AF23" s="4">
        <f t="shared" si="18"/>
        <v>0.52631578947368418</v>
      </c>
      <c r="AG23" s="4">
        <f t="shared" si="19"/>
        <v>0.65966386554621859</v>
      </c>
      <c r="AH23" s="4">
        <f t="shared" si="20"/>
        <v>1.5159235668789808</v>
      </c>
      <c r="AI23" s="4">
        <f t="shared" si="21"/>
        <v>1.5733082706766917</v>
      </c>
      <c r="AJ23" s="4">
        <f t="shared" si="22"/>
        <v>-0.31466165413533842</v>
      </c>
      <c r="AK23" s="4">
        <f t="shared" si="22"/>
        <v>1.8879699248120301</v>
      </c>
      <c r="AL23" s="4">
        <f t="shared" si="23"/>
        <v>-0.84958646616541356</v>
      </c>
      <c r="AM23" s="4">
        <f t="shared" si="24"/>
        <v>0.84958646616541356</v>
      </c>
      <c r="AN23" s="4">
        <f t="shared" si="25"/>
        <v>0.78665413533834583</v>
      </c>
      <c r="AO23" s="4">
        <f t="shared" si="26"/>
        <v>-0.15733082706766921</v>
      </c>
      <c r="AP23" s="4">
        <f t="shared" si="26"/>
        <v>0.94398496240601504</v>
      </c>
      <c r="AQ23" s="4">
        <f t="shared" si="27"/>
        <v>-0.42479323308270678</v>
      </c>
      <c r="AR23" s="4">
        <f t="shared" si="28"/>
        <v>0.42479323308270678</v>
      </c>
      <c r="AS23" s="4">
        <f t="shared" si="29"/>
        <v>0.66655007787305587</v>
      </c>
      <c r="AT23" s="4">
        <f t="shared" si="29"/>
        <v>-0.15605163618650741</v>
      </c>
      <c r="AU23" s="4">
        <f t="shared" si="29"/>
        <v>0.75659159147776167</v>
      </c>
      <c r="AV23" s="4">
        <f t="shared" si="29"/>
        <v>-0.40169550096605522</v>
      </c>
      <c r="AW23" s="4">
        <f t="shared" si="29"/>
        <v>0.40169550096605522</v>
      </c>
      <c r="AX23" s="4">
        <f t="shared" si="30"/>
        <v>119.97901401715005</v>
      </c>
      <c r="AY23" s="4">
        <f t="shared" si="30"/>
        <v>-28.089294513571335</v>
      </c>
      <c r="AZ23" s="4">
        <f t="shared" si="30"/>
        <v>136.18648646599709</v>
      </c>
      <c r="BA23" s="4">
        <f t="shared" si="30"/>
        <v>-72.30519017388994</v>
      </c>
      <c r="BB23" s="4">
        <f t="shared" si="30"/>
        <v>72.30519017388994</v>
      </c>
      <c r="BC23" s="4">
        <f t="shared" si="31"/>
        <v>0.75</v>
      </c>
      <c r="BD23" s="4">
        <f t="shared" si="32"/>
        <v>-7.8947368421052655E-2</v>
      </c>
      <c r="BE23" s="4">
        <f t="shared" si="32"/>
        <v>0.9</v>
      </c>
      <c r="BF23" s="4">
        <f t="shared" si="33"/>
        <v>-0.34033613445378152</v>
      </c>
      <c r="BG23" s="4">
        <f t="shared" si="34"/>
        <v>0.51592356687898089</v>
      </c>
      <c r="BH23" s="4">
        <f t="shared" si="35"/>
        <v>1.0114957001191855</v>
      </c>
      <c r="BI23" s="4">
        <f t="shared" si="36"/>
        <v>3.2515037593984961</v>
      </c>
      <c r="BJ23" s="4">
        <f t="shared" si="37"/>
        <v>0.31108550841912747</v>
      </c>
      <c r="BK23" s="4">
        <f t="shared" si="38"/>
        <v>0.6007483514298787</v>
      </c>
      <c r="BL23" s="4">
        <f t="shared" si="39"/>
        <v>2.0715225563909776</v>
      </c>
      <c r="BM23" s="4">
        <f t="shared" si="40"/>
        <v>0.29000328747397619</v>
      </c>
      <c r="BN23" s="3">
        <f t="shared" si="41"/>
        <v>0</v>
      </c>
      <c r="BO23" s="3">
        <v>100</v>
      </c>
      <c r="BP23" s="3">
        <f t="shared" si="42"/>
        <v>-1</v>
      </c>
      <c r="BQ23" s="3">
        <f t="shared" si="43"/>
        <v>-100</v>
      </c>
      <c r="BR23"/>
    </row>
    <row r="24" spans="1:74" x14ac:dyDescent="0.25">
      <c r="A24" t="s">
        <v>127</v>
      </c>
      <c r="B24" t="s">
        <v>148</v>
      </c>
      <c r="C24" t="s">
        <v>134</v>
      </c>
      <c r="D24" t="s">
        <v>12</v>
      </c>
      <c r="E24" t="s">
        <v>18</v>
      </c>
      <c r="F24" s="3">
        <v>2</v>
      </c>
      <c r="G24" s="3">
        <v>2</v>
      </c>
      <c r="H24" s="3" t="str">
        <f t="shared" si="44"/>
        <v>D</v>
      </c>
      <c r="I24" s="3">
        <v>1.3</v>
      </c>
      <c r="J24" s="3">
        <v>5.75</v>
      </c>
      <c r="K24" s="3">
        <v>10</v>
      </c>
      <c r="L24" s="3">
        <v>1.5</v>
      </c>
      <c r="M24" s="3">
        <v>2.63</v>
      </c>
      <c r="N24" s="3">
        <f t="shared" si="0"/>
        <v>4</v>
      </c>
      <c r="O24" s="3">
        <f t="shared" si="1"/>
        <v>4.3143812709030005E-2</v>
      </c>
      <c r="P24" s="3">
        <f t="shared" si="2"/>
        <v>4.6894803548795938E-2</v>
      </c>
      <c r="Q24" s="3">
        <f t="shared" si="3"/>
        <v>1.3560869565217391</v>
      </c>
      <c r="R24" s="3">
        <f t="shared" si="4"/>
        <v>5.9980769230769226</v>
      </c>
      <c r="S24" s="3">
        <f t="shared" si="5"/>
        <v>10.431438127090299</v>
      </c>
      <c r="T24" s="3">
        <f t="shared" si="6"/>
        <v>1.564715719063545</v>
      </c>
      <c r="U24" s="3">
        <f t="shared" si="7"/>
        <v>2.7434682274247488</v>
      </c>
      <c r="V24" s="4">
        <f t="shared" si="8"/>
        <v>0.76923076923076916</v>
      </c>
      <c r="W24" s="4">
        <f t="shared" si="9"/>
        <v>0.17391304347826086</v>
      </c>
      <c r="X24" s="4">
        <f t="shared" si="10"/>
        <v>0.1</v>
      </c>
      <c r="Y24" s="4">
        <f t="shared" si="11"/>
        <v>0.66666666666666663</v>
      </c>
      <c r="Z24" s="4">
        <f t="shared" si="12"/>
        <v>0.38022813688212931</v>
      </c>
      <c r="AA24" s="4">
        <f t="shared" si="13"/>
        <v>0.22608695652173913</v>
      </c>
      <c r="AB24" s="4">
        <f t="shared" si="14"/>
        <v>0.13</v>
      </c>
      <c r="AC24" s="4">
        <f t="shared" si="15"/>
        <v>4.4230769230769234</v>
      </c>
      <c r="AD24" s="4">
        <f t="shared" si="16"/>
        <v>0.57499999999999996</v>
      </c>
      <c r="AE24" s="4">
        <f t="shared" si="17"/>
        <v>7.6923076923076916</v>
      </c>
      <c r="AF24" s="4">
        <f t="shared" si="18"/>
        <v>1.7391304347826086</v>
      </c>
      <c r="AG24" s="4">
        <f t="shared" si="19"/>
        <v>0.57034220532319391</v>
      </c>
      <c r="AH24" s="4">
        <f t="shared" si="20"/>
        <v>1.7533333333333332</v>
      </c>
      <c r="AI24" s="4">
        <f t="shared" si="21"/>
        <v>-9.0753511705685597</v>
      </c>
      <c r="AJ24" s="4">
        <f t="shared" si="22"/>
        <v>-4.6419899665551831</v>
      </c>
      <c r="AK24" s="4">
        <f t="shared" si="22"/>
        <v>-4.4333612040133765</v>
      </c>
      <c r="AL24" s="4">
        <f t="shared" si="23"/>
        <v>-1.1787525083612038</v>
      </c>
      <c r="AM24" s="4">
        <f t="shared" si="24"/>
        <v>1.1787525083612038</v>
      </c>
      <c r="AN24" s="4">
        <f t="shared" si="25"/>
        <v>-4.5376755852842798</v>
      </c>
      <c r="AO24" s="4">
        <f t="shared" si="26"/>
        <v>-2.3209949832775916</v>
      </c>
      <c r="AP24" s="4">
        <f t="shared" si="26"/>
        <v>-2.2166806020066883</v>
      </c>
      <c r="AQ24" s="4">
        <f t="shared" si="27"/>
        <v>-0.58937625418060191</v>
      </c>
      <c r="AR24" s="4">
        <f t="shared" si="28"/>
        <v>0.58937625418060191</v>
      </c>
      <c r="AS24" s="4">
        <f t="shared" si="29"/>
        <v>-1.3538863144085458</v>
      </c>
      <c r="AT24" s="4">
        <f t="shared" si="29"/>
        <v>-1.1639813799097722</v>
      </c>
      <c r="AU24" s="4">
        <f t="shared" si="29"/>
        <v>-1.1470072574100052</v>
      </c>
      <c r="AV24" s="4">
        <f t="shared" si="29"/>
        <v>-0.53257129874353482</v>
      </c>
      <c r="AW24" s="4">
        <f t="shared" si="29"/>
        <v>0.53257129874353482</v>
      </c>
      <c r="AX24" s="4">
        <f t="shared" si="30"/>
        <v>-243.69953659353823</v>
      </c>
      <c r="AY24" s="4">
        <f t="shared" si="30"/>
        <v>-209.51664838375902</v>
      </c>
      <c r="AZ24" s="4">
        <f t="shared" si="30"/>
        <v>-206.46130633380093</v>
      </c>
      <c r="BA24" s="4">
        <f t="shared" si="30"/>
        <v>-95.862833773836257</v>
      </c>
      <c r="BB24" s="4">
        <f t="shared" si="30"/>
        <v>95.862833773836257</v>
      </c>
      <c r="BC24" s="4">
        <f t="shared" si="31"/>
        <v>-0.87</v>
      </c>
      <c r="BD24" s="4">
        <f t="shared" si="32"/>
        <v>-0.77391304347826084</v>
      </c>
      <c r="BE24" s="4">
        <f t="shared" si="32"/>
        <v>-0.42499999999999993</v>
      </c>
      <c r="BF24" s="4">
        <f t="shared" si="33"/>
        <v>-0.42965779467680609</v>
      </c>
      <c r="BG24" s="4">
        <f t="shared" si="34"/>
        <v>0.7533333333333333</v>
      </c>
      <c r="BH24" s="4">
        <f t="shared" si="35"/>
        <v>4.5380752396434554</v>
      </c>
      <c r="BI24" s="4">
        <f t="shared" si="36"/>
        <v>5.9285340022296538</v>
      </c>
      <c r="BJ24" s="4">
        <f t="shared" si="37"/>
        <v>0.76546330643237215</v>
      </c>
      <c r="BK24" s="4">
        <f t="shared" si="38"/>
        <v>0.83350389200286001</v>
      </c>
      <c r="BL24" s="4">
        <f t="shared" si="39"/>
        <v>2.1540919732441468</v>
      </c>
      <c r="BM24" s="4">
        <f t="shared" si="40"/>
        <v>0.38693978825220288</v>
      </c>
      <c r="BN24" s="3">
        <f t="shared" si="41"/>
        <v>0</v>
      </c>
      <c r="BO24" s="3">
        <v>100</v>
      </c>
      <c r="BP24" s="3">
        <f t="shared" si="42"/>
        <v>-1</v>
      </c>
      <c r="BQ24" s="3">
        <f t="shared" si="43"/>
        <v>-100</v>
      </c>
      <c r="BR24"/>
    </row>
    <row r="25" spans="1:74" x14ac:dyDescent="0.25">
      <c r="A25" t="s">
        <v>127</v>
      </c>
      <c r="B25" t="s">
        <v>148</v>
      </c>
      <c r="C25" t="s">
        <v>134</v>
      </c>
      <c r="D25" t="s">
        <v>22</v>
      </c>
      <c r="E25" t="s">
        <v>19</v>
      </c>
      <c r="F25" s="3">
        <v>1</v>
      </c>
      <c r="G25" s="3">
        <v>1</v>
      </c>
      <c r="H25" s="3" t="str">
        <f t="shared" si="44"/>
        <v>D</v>
      </c>
      <c r="I25" s="3">
        <v>2.15</v>
      </c>
      <c r="J25" s="3">
        <v>3.4</v>
      </c>
      <c r="K25" s="3">
        <v>3.5</v>
      </c>
      <c r="L25" s="3">
        <v>2.2000000000000002</v>
      </c>
      <c r="M25" s="3">
        <v>1.67</v>
      </c>
      <c r="N25" s="3">
        <f t="shared" si="0"/>
        <v>2</v>
      </c>
      <c r="O25" s="3">
        <f t="shared" si="1"/>
        <v>4.4948211842876784E-2</v>
      </c>
      <c r="P25" s="3">
        <f t="shared" si="2"/>
        <v>5.3347849755035426E-2</v>
      </c>
      <c r="Q25" s="3">
        <f t="shared" si="3"/>
        <v>2.2466386554621849</v>
      </c>
      <c r="R25" s="3">
        <f t="shared" si="4"/>
        <v>3.552823920265781</v>
      </c>
      <c r="S25" s="3">
        <f t="shared" si="5"/>
        <v>3.6573187414500685</v>
      </c>
      <c r="T25" s="3">
        <f t="shared" si="6"/>
        <v>2.2988860660543291</v>
      </c>
      <c r="U25" s="3">
        <f t="shared" si="7"/>
        <v>1.745063513777604</v>
      </c>
      <c r="V25" s="4">
        <f t="shared" si="8"/>
        <v>0.46511627906976744</v>
      </c>
      <c r="W25" s="4">
        <f t="shared" si="9"/>
        <v>0.29411764705882354</v>
      </c>
      <c r="X25" s="4">
        <f t="shared" si="10"/>
        <v>0.2857142857142857</v>
      </c>
      <c r="Y25" s="4">
        <f t="shared" si="11"/>
        <v>0.45454545454545453</v>
      </c>
      <c r="Z25" s="4">
        <f t="shared" si="12"/>
        <v>0.5988023952095809</v>
      </c>
      <c r="AA25" s="4">
        <f t="shared" si="13"/>
        <v>0.63235294117647056</v>
      </c>
      <c r="AB25" s="4">
        <f t="shared" si="14"/>
        <v>0.61428571428571421</v>
      </c>
      <c r="AC25" s="4">
        <f t="shared" si="15"/>
        <v>1.5813953488372092</v>
      </c>
      <c r="AD25" s="4">
        <f t="shared" si="16"/>
        <v>0.97142857142857142</v>
      </c>
      <c r="AE25" s="4">
        <f t="shared" si="17"/>
        <v>1.6279069767441861</v>
      </c>
      <c r="AF25" s="4">
        <f t="shared" si="18"/>
        <v>1.0294117647058825</v>
      </c>
      <c r="AG25" s="4">
        <f t="shared" si="19"/>
        <v>1.317365269461078</v>
      </c>
      <c r="AH25" s="4">
        <f t="shared" si="20"/>
        <v>0.75909090909090904</v>
      </c>
      <c r="AI25" s="4">
        <f t="shared" si="21"/>
        <v>-1.4106800859878836</v>
      </c>
      <c r="AJ25" s="4">
        <f t="shared" si="22"/>
        <v>-1.3061852648035961</v>
      </c>
      <c r="AK25" s="4">
        <f t="shared" si="22"/>
        <v>-0.10449482118428755</v>
      </c>
      <c r="AL25" s="4">
        <f t="shared" si="23"/>
        <v>0.55382255227672506</v>
      </c>
      <c r="AM25" s="4">
        <f t="shared" si="24"/>
        <v>-0.55382255227672506</v>
      </c>
      <c r="AN25" s="4">
        <f t="shared" si="25"/>
        <v>-0.70534004299394182</v>
      </c>
      <c r="AO25" s="4">
        <f t="shared" si="26"/>
        <v>-0.65309263240179805</v>
      </c>
      <c r="AP25" s="4">
        <f t="shared" si="26"/>
        <v>-5.2247410592143773E-2</v>
      </c>
      <c r="AQ25" s="4">
        <f t="shared" si="27"/>
        <v>0.27691127613836253</v>
      </c>
      <c r="AR25" s="4">
        <f t="shared" si="28"/>
        <v>-0.27691127613836253</v>
      </c>
      <c r="AS25" s="4">
        <f t="shared" si="29"/>
        <v>-0.61430090198698717</v>
      </c>
      <c r="AT25" s="4">
        <f t="shared" si="29"/>
        <v>-0.5785462317351957</v>
      </c>
      <c r="AU25" s="4">
        <f t="shared" si="29"/>
        <v>-5.2199946788063015E-2</v>
      </c>
      <c r="AV25" s="4">
        <f t="shared" si="29"/>
        <v>0.27014223939776588</v>
      </c>
      <c r="AW25" s="4">
        <f t="shared" si="29"/>
        <v>-0.27014223939776588</v>
      </c>
      <c r="AX25" s="4">
        <f t="shared" si="30"/>
        <v>-110.57416235765768</v>
      </c>
      <c r="AY25" s="4">
        <f t="shared" si="30"/>
        <v>-104.13832171233524</v>
      </c>
      <c r="AZ25" s="4">
        <f t="shared" si="30"/>
        <v>-9.3959904218513426</v>
      </c>
      <c r="BA25" s="4">
        <f t="shared" si="30"/>
        <v>48.62560309159786</v>
      </c>
      <c r="BB25" s="4">
        <f t="shared" si="30"/>
        <v>-48.62560309159786</v>
      </c>
      <c r="BC25" s="4">
        <f t="shared" si="31"/>
        <v>-0.38571428571428573</v>
      </c>
      <c r="BD25" s="4">
        <f t="shared" si="32"/>
        <v>-0.36764705882352944</v>
      </c>
      <c r="BE25" s="4">
        <f t="shared" si="32"/>
        <v>-2.8571428571428536E-2</v>
      </c>
      <c r="BF25" s="4">
        <f t="shared" si="33"/>
        <v>0.31736526946107807</v>
      </c>
      <c r="BG25" s="4">
        <f t="shared" si="34"/>
        <v>-0.24090909090909104</v>
      </c>
      <c r="BH25" s="4">
        <f t="shared" si="35"/>
        <v>0.78602983601633203</v>
      </c>
      <c r="BI25" s="4">
        <f t="shared" si="36"/>
        <v>3.1522604390593449</v>
      </c>
      <c r="BJ25" s="4">
        <f t="shared" si="37"/>
        <v>0.24935434467175194</v>
      </c>
      <c r="BK25" s="4">
        <f t="shared" si="38"/>
        <v>0.39161168228891402</v>
      </c>
      <c r="BL25" s="4">
        <f t="shared" si="39"/>
        <v>2.0219747899159666</v>
      </c>
      <c r="BM25" s="4">
        <f t="shared" si="40"/>
        <v>0.19367782637150951</v>
      </c>
      <c r="BN25" s="3">
        <f t="shared" si="41"/>
        <v>0</v>
      </c>
      <c r="BO25" s="3">
        <v>100</v>
      </c>
      <c r="BP25" s="3">
        <f t="shared" si="42"/>
        <v>-1</v>
      </c>
      <c r="BQ25" s="3">
        <f t="shared" si="43"/>
        <v>-100</v>
      </c>
      <c r="BR25"/>
    </row>
    <row r="26" spans="1:74" x14ac:dyDescent="0.25">
      <c r="A26" t="s">
        <v>127</v>
      </c>
      <c r="B26" t="s">
        <v>148</v>
      </c>
      <c r="C26" t="s">
        <v>134</v>
      </c>
      <c r="D26" t="s">
        <v>17</v>
      </c>
      <c r="E26" t="s">
        <v>26</v>
      </c>
      <c r="F26" s="3">
        <v>0</v>
      </c>
      <c r="G26" s="3">
        <v>1</v>
      </c>
      <c r="H26" s="3" t="str">
        <f t="shared" si="44"/>
        <v>A</v>
      </c>
      <c r="I26" s="3">
        <v>2.4</v>
      </c>
      <c r="J26" s="3">
        <v>3.3</v>
      </c>
      <c r="K26" s="3">
        <v>2.9</v>
      </c>
      <c r="L26" s="3">
        <v>1.99</v>
      </c>
      <c r="M26" s="3">
        <v>1.91</v>
      </c>
      <c r="N26" s="3">
        <f t="shared" si="0"/>
        <v>1</v>
      </c>
      <c r="O26" s="3">
        <f t="shared" si="1"/>
        <v>6.4524555903866299E-2</v>
      </c>
      <c r="P26" s="3">
        <f t="shared" si="2"/>
        <v>2.6072772238154074E-2</v>
      </c>
      <c r="Q26" s="3">
        <f t="shared" si="3"/>
        <v>2.5548589341692791</v>
      </c>
      <c r="R26" s="3">
        <f t="shared" si="4"/>
        <v>3.5129310344827585</v>
      </c>
      <c r="S26" s="3">
        <f t="shared" si="5"/>
        <v>3.0871212121212124</v>
      </c>
      <c r="T26" s="3">
        <f t="shared" si="6"/>
        <v>2.1184038662486939</v>
      </c>
      <c r="U26" s="3">
        <f t="shared" si="7"/>
        <v>2.0332419017763845</v>
      </c>
      <c r="V26" s="4">
        <f t="shared" si="8"/>
        <v>0.41666666666666669</v>
      </c>
      <c r="W26" s="4">
        <f t="shared" si="9"/>
        <v>0.30303030303030304</v>
      </c>
      <c r="X26" s="4">
        <f t="shared" si="10"/>
        <v>0.34482758620689657</v>
      </c>
      <c r="Y26" s="4">
        <f t="shared" si="11"/>
        <v>0.50251256281407031</v>
      </c>
      <c r="Z26" s="4">
        <f t="shared" si="12"/>
        <v>0.52356020942408377</v>
      </c>
      <c r="AA26" s="4">
        <f t="shared" si="13"/>
        <v>0.72727272727272729</v>
      </c>
      <c r="AB26" s="4">
        <f t="shared" si="14"/>
        <v>0.82758620689655171</v>
      </c>
      <c r="AC26" s="4">
        <f t="shared" si="15"/>
        <v>1.375</v>
      </c>
      <c r="AD26" s="4">
        <f t="shared" si="16"/>
        <v>1.1379310344827587</v>
      </c>
      <c r="AE26" s="4">
        <f t="shared" si="17"/>
        <v>1.2083333333333333</v>
      </c>
      <c r="AF26" s="4">
        <f t="shared" si="18"/>
        <v>0.87878787878787878</v>
      </c>
      <c r="AG26" s="4">
        <f t="shared" si="19"/>
        <v>1.0418848167539267</v>
      </c>
      <c r="AH26" s="4">
        <f t="shared" si="20"/>
        <v>0.95979899497487431</v>
      </c>
      <c r="AI26" s="4">
        <f t="shared" si="21"/>
        <v>-0.53226227795193326</v>
      </c>
      <c r="AJ26" s="4">
        <f t="shared" si="22"/>
        <v>-0.95807210031347934</v>
      </c>
      <c r="AK26" s="4">
        <f t="shared" si="22"/>
        <v>0.42580982236154608</v>
      </c>
      <c r="AL26" s="4">
        <f t="shared" si="23"/>
        <v>8.5161964472309393E-2</v>
      </c>
      <c r="AM26" s="4">
        <f t="shared" si="24"/>
        <v>-8.5161964472309393E-2</v>
      </c>
      <c r="AN26" s="4">
        <f t="shared" si="25"/>
        <v>-0.26613113897596663</v>
      </c>
      <c r="AO26" s="4">
        <f t="shared" si="26"/>
        <v>-0.47903605015673967</v>
      </c>
      <c r="AP26" s="4">
        <f t="shared" si="26"/>
        <v>0.21290491118077304</v>
      </c>
      <c r="AQ26" s="4">
        <f t="shared" si="27"/>
        <v>4.2580982236154696E-2</v>
      </c>
      <c r="AR26" s="4">
        <f t="shared" si="28"/>
        <v>-4.2580982236154696E-2</v>
      </c>
      <c r="AS26" s="4">
        <f t="shared" si="29"/>
        <v>-0.26010235113530616</v>
      </c>
      <c r="AT26" s="4">
        <f t="shared" si="29"/>
        <v>-0.44673623630910114</v>
      </c>
      <c r="AU26" s="4">
        <f t="shared" si="29"/>
        <v>0.20977277792919696</v>
      </c>
      <c r="AV26" s="4">
        <f t="shared" si="29"/>
        <v>4.2555275102017676E-2</v>
      </c>
      <c r="AW26" s="4">
        <f t="shared" si="29"/>
        <v>-4.2555275102017676E-2</v>
      </c>
      <c r="AX26" s="4">
        <f t="shared" si="30"/>
        <v>-46.818423204355113</v>
      </c>
      <c r="AY26" s="4">
        <f t="shared" si="30"/>
        <v>-80.412522535638203</v>
      </c>
      <c r="AZ26" s="4">
        <f t="shared" si="30"/>
        <v>37.759100027255457</v>
      </c>
      <c r="BA26" s="4">
        <f t="shared" si="30"/>
        <v>7.6599495183631818</v>
      </c>
      <c r="BB26" s="4">
        <f t="shared" si="30"/>
        <v>-7.6599495183631818</v>
      </c>
      <c r="BC26" s="4">
        <f t="shared" si="31"/>
        <v>-0.17241379310344832</v>
      </c>
      <c r="BD26" s="4">
        <f t="shared" si="32"/>
        <v>-0.27272727272727265</v>
      </c>
      <c r="BE26" s="4">
        <f t="shared" si="32"/>
        <v>0.13793103448275848</v>
      </c>
      <c r="BF26" s="4">
        <f t="shared" si="33"/>
        <v>4.1884816753926746E-2</v>
      </c>
      <c r="BG26" s="4">
        <f t="shared" si="34"/>
        <v>-4.020100502512567E-2</v>
      </c>
      <c r="BH26" s="4">
        <f t="shared" si="35"/>
        <v>0.48002070905833694</v>
      </c>
      <c r="BI26" s="4">
        <f t="shared" si="36"/>
        <v>3.0516370602577503</v>
      </c>
      <c r="BJ26" s="4">
        <f t="shared" si="37"/>
        <v>0.15729940998219263</v>
      </c>
      <c r="BK26" s="4">
        <f t="shared" si="38"/>
        <v>6.0218602577537812E-2</v>
      </c>
      <c r="BL26" s="4">
        <f t="shared" si="39"/>
        <v>2.0758228840125392</v>
      </c>
      <c r="BM26" s="4">
        <f t="shared" si="40"/>
        <v>2.9009508971755828E-2</v>
      </c>
      <c r="BN26" s="3">
        <f t="shared" si="41"/>
        <v>0</v>
      </c>
      <c r="BO26" s="3">
        <v>100</v>
      </c>
      <c r="BP26" s="3">
        <f t="shared" si="42"/>
        <v>-1</v>
      </c>
      <c r="BQ26" s="3">
        <f t="shared" si="43"/>
        <v>-100</v>
      </c>
      <c r="BR26"/>
    </row>
    <row r="27" spans="1:74" x14ac:dyDescent="0.25">
      <c r="A27" t="s">
        <v>127</v>
      </c>
      <c r="B27" t="s">
        <v>148</v>
      </c>
      <c r="C27" t="s">
        <v>134</v>
      </c>
      <c r="D27" t="s">
        <v>141</v>
      </c>
      <c r="E27" t="s">
        <v>133</v>
      </c>
      <c r="F27" s="3">
        <v>3</v>
      </c>
      <c r="G27" s="3">
        <v>2</v>
      </c>
      <c r="H27" s="3" t="str">
        <f t="shared" si="44"/>
        <v>H</v>
      </c>
      <c r="I27" s="3">
        <v>1.36</v>
      </c>
      <c r="J27" s="3">
        <v>5</v>
      </c>
      <c r="K27" s="3">
        <v>8</v>
      </c>
      <c r="L27" s="3">
        <v>1.57</v>
      </c>
      <c r="M27" s="3">
        <v>2.38</v>
      </c>
      <c r="N27" s="3">
        <f t="shared" si="0"/>
        <v>5</v>
      </c>
      <c r="O27" s="3">
        <f t="shared" si="1"/>
        <v>6.0294117647058831E-2</v>
      </c>
      <c r="P27" s="3">
        <f t="shared" si="2"/>
        <v>5.7110742386126456E-2</v>
      </c>
      <c r="Q27" s="3">
        <f t="shared" si="3"/>
        <v>1.4420000000000002</v>
      </c>
      <c r="R27" s="3">
        <f t="shared" si="4"/>
        <v>5.3014705882352944</v>
      </c>
      <c r="S27" s="3">
        <f t="shared" si="5"/>
        <v>8.4823529411764707</v>
      </c>
      <c r="T27" s="3">
        <f t="shared" si="6"/>
        <v>1.6646617647058823</v>
      </c>
      <c r="U27" s="3">
        <f t="shared" si="7"/>
        <v>2.5234999999999999</v>
      </c>
      <c r="V27" s="4">
        <f t="shared" si="8"/>
        <v>0.73529411764705876</v>
      </c>
      <c r="W27" s="4">
        <f t="shared" si="9"/>
        <v>0.2</v>
      </c>
      <c r="X27" s="4">
        <f t="shared" si="10"/>
        <v>0.125</v>
      </c>
      <c r="Y27" s="4">
        <f t="shared" si="11"/>
        <v>0.63694267515923564</v>
      </c>
      <c r="Z27" s="4">
        <f t="shared" si="12"/>
        <v>0.42016806722689076</v>
      </c>
      <c r="AA27" s="4">
        <f t="shared" si="13"/>
        <v>0.27200000000000002</v>
      </c>
      <c r="AB27" s="4">
        <f t="shared" si="14"/>
        <v>0.17</v>
      </c>
      <c r="AC27" s="4">
        <f t="shared" si="15"/>
        <v>3.6764705882352939</v>
      </c>
      <c r="AD27" s="4">
        <f t="shared" si="16"/>
        <v>0.625</v>
      </c>
      <c r="AE27" s="4">
        <f t="shared" si="17"/>
        <v>5.8823529411764701</v>
      </c>
      <c r="AF27" s="4">
        <f t="shared" si="18"/>
        <v>1.6</v>
      </c>
      <c r="AG27" s="4">
        <f t="shared" si="19"/>
        <v>0.65966386554621859</v>
      </c>
      <c r="AH27" s="4">
        <f t="shared" si="20"/>
        <v>1.5159235668789808</v>
      </c>
      <c r="AI27" s="4">
        <f t="shared" si="21"/>
        <v>-7.0403529411764705</v>
      </c>
      <c r="AJ27" s="4">
        <f t="shared" si="22"/>
        <v>-3.8594705882352942</v>
      </c>
      <c r="AK27" s="4">
        <f t="shared" si="22"/>
        <v>-3.1808823529411763</v>
      </c>
      <c r="AL27" s="4">
        <f t="shared" si="23"/>
        <v>-0.85883823529411751</v>
      </c>
      <c r="AM27" s="4">
        <f t="shared" si="24"/>
        <v>0.85883823529411751</v>
      </c>
      <c r="AN27" s="4">
        <f t="shared" si="25"/>
        <v>-3.5201764705882352</v>
      </c>
      <c r="AO27" s="4">
        <f t="shared" si="26"/>
        <v>-1.9297352941176471</v>
      </c>
      <c r="AP27" s="4">
        <f t="shared" si="26"/>
        <v>-1.5904411764705881</v>
      </c>
      <c r="AQ27" s="4">
        <f t="shared" si="27"/>
        <v>-0.42941911764705876</v>
      </c>
      <c r="AR27" s="4">
        <f t="shared" si="28"/>
        <v>0.42941911764705876</v>
      </c>
      <c r="AS27" s="4">
        <f t="shared" si="29"/>
        <v>-1.2940113464400447</v>
      </c>
      <c r="AT27" s="4">
        <f t="shared" si="29"/>
        <v>-1.0926903918470594</v>
      </c>
      <c r="AU27" s="4">
        <f t="shared" si="29"/>
        <v>-1.0095003701286225</v>
      </c>
      <c r="AV27" s="4">
        <f t="shared" si="29"/>
        <v>-0.40560771754335895</v>
      </c>
      <c r="AW27" s="4">
        <f t="shared" si="29"/>
        <v>0.40560771754335895</v>
      </c>
      <c r="AX27" s="4">
        <f t="shared" si="30"/>
        <v>-232.92204235920804</v>
      </c>
      <c r="AY27" s="4">
        <f t="shared" si="30"/>
        <v>-196.68427053247069</v>
      </c>
      <c r="AZ27" s="4">
        <f t="shared" si="30"/>
        <v>-181.71006662315204</v>
      </c>
      <c r="BA27" s="4">
        <f t="shared" si="30"/>
        <v>-73.009389157804605</v>
      </c>
      <c r="BB27" s="4">
        <f t="shared" si="30"/>
        <v>73.009389157804605</v>
      </c>
      <c r="BC27" s="4">
        <f t="shared" si="31"/>
        <v>-0.83</v>
      </c>
      <c r="BD27" s="4">
        <f t="shared" si="32"/>
        <v>-0.72799999999999998</v>
      </c>
      <c r="BE27" s="4">
        <f t="shared" si="32"/>
        <v>-0.375</v>
      </c>
      <c r="BF27" s="4">
        <f t="shared" si="33"/>
        <v>-0.34033613445378147</v>
      </c>
      <c r="BG27" s="4">
        <f t="shared" si="34"/>
        <v>0.51592356687898078</v>
      </c>
      <c r="BH27" s="4">
        <f t="shared" si="35"/>
        <v>3.5256227653432157</v>
      </c>
      <c r="BI27" s="4">
        <f t="shared" si="36"/>
        <v>5.075274509803922</v>
      </c>
      <c r="BJ27" s="4">
        <f t="shared" si="37"/>
        <v>0.69466641824649289</v>
      </c>
      <c r="BK27" s="4">
        <f t="shared" si="38"/>
        <v>0.60729034011875838</v>
      </c>
      <c r="BL27" s="4">
        <f t="shared" si="39"/>
        <v>2.0940808823529409</v>
      </c>
      <c r="BM27" s="4">
        <f t="shared" si="40"/>
        <v>0.29000328747397652</v>
      </c>
      <c r="BN27" s="3">
        <f t="shared" si="41"/>
        <v>1</v>
      </c>
      <c r="BO27" s="3">
        <v>100</v>
      </c>
      <c r="BP27" s="3">
        <f t="shared" si="42"/>
        <v>0.3600000000000001</v>
      </c>
      <c r="BQ27" s="3">
        <f t="shared" si="43"/>
        <v>36.000000000000007</v>
      </c>
      <c r="BR27"/>
    </row>
    <row r="28" spans="1:74" x14ac:dyDescent="0.25">
      <c r="A28" t="s">
        <v>127</v>
      </c>
      <c r="B28" t="s">
        <v>148</v>
      </c>
      <c r="C28" t="s">
        <v>136</v>
      </c>
      <c r="D28" t="s">
        <v>15</v>
      </c>
      <c r="E28" t="s">
        <v>14</v>
      </c>
      <c r="F28" s="3">
        <v>1</v>
      </c>
      <c r="G28" s="3">
        <v>3</v>
      </c>
      <c r="H28" s="3" t="str">
        <f t="shared" si="44"/>
        <v>A</v>
      </c>
      <c r="I28" s="3">
        <v>1.5</v>
      </c>
      <c r="J28" s="3">
        <v>4.75</v>
      </c>
      <c r="K28" s="3">
        <v>5.5</v>
      </c>
      <c r="L28" s="3">
        <v>1.44</v>
      </c>
      <c r="M28" s="3">
        <v>2.75</v>
      </c>
      <c r="N28" s="3">
        <f t="shared" si="0"/>
        <v>4</v>
      </c>
      <c r="O28" s="3">
        <f t="shared" si="1"/>
        <v>5.901116427432207E-2</v>
      </c>
      <c r="P28" s="3">
        <f t="shared" si="2"/>
        <v>5.8080808080808066E-2</v>
      </c>
      <c r="Q28" s="3">
        <f t="shared" si="3"/>
        <v>1.5885167464114831</v>
      </c>
      <c r="R28" s="3">
        <f t="shared" si="4"/>
        <v>5.0303030303030294</v>
      </c>
      <c r="S28" s="3">
        <f t="shared" si="5"/>
        <v>5.8245614035087714</v>
      </c>
      <c r="T28" s="3">
        <f t="shared" si="6"/>
        <v>1.5249760765550238</v>
      </c>
      <c r="U28" s="3">
        <f t="shared" si="7"/>
        <v>2.9122807017543857</v>
      </c>
      <c r="V28" s="4">
        <f t="shared" si="8"/>
        <v>0.66666666666666663</v>
      </c>
      <c r="W28" s="4">
        <f t="shared" si="9"/>
        <v>0.21052631578947367</v>
      </c>
      <c r="X28" s="4">
        <f t="shared" si="10"/>
        <v>0.18181818181818182</v>
      </c>
      <c r="Y28" s="4">
        <f t="shared" si="11"/>
        <v>0.69444444444444442</v>
      </c>
      <c r="Z28" s="4">
        <f t="shared" si="12"/>
        <v>0.36363636363636365</v>
      </c>
      <c r="AA28" s="4">
        <f t="shared" si="13"/>
        <v>0.31578947368421051</v>
      </c>
      <c r="AB28" s="4">
        <f t="shared" si="14"/>
        <v>0.27272727272727271</v>
      </c>
      <c r="AC28" s="4">
        <f t="shared" si="15"/>
        <v>3.1666666666666665</v>
      </c>
      <c r="AD28" s="4">
        <f t="shared" si="16"/>
        <v>0.86363636363636365</v>
      </c>
      <c r="AE28" s="4">
        <f t="shared" si="17"/>
        <v>3.6666666666666665</v>
      </c>
      <c r="AF28" s="4">
        <f t="shared" si="18"/>
        <v>1.1578947368421053</v>
      </c>
      <c r="AG28" s="4">
        <f t="shared" si="19"/>
        <v>0.52363636363636357</v>
      </c>
      <c r="AH28" s="4">
        <f t="shared" si="20"/>
        <v>1.9097222222222223</v>
      </c>
      <c r="AI28" s="4">
        <f t="shared" si="21"/>
        <v>-4.2360446570972883</v>
      </c>
      <c r="AJ28" s="4">
        <f t="shared" si="22"/>
        <v>-3.4417862838915463</v>
      </c>
      <c r="AK28" s="4">
        <f t="shared" si="22"/>
        <v>-0.794258373205742</v>
      </c>
      <c r="AL28" s="4">
        <f t="shared" si="23"/>
        <v>-1.3873046251993619</v>
      </c>
      <c r="AM28" s="4">
        <f t="shared" si="24"/>
        <v>1.3873046251993619</v>
      </c>
      <c r="AN28" s="4">
        <f t="shared" si="25"/>
        <v>-2.1180223285486441</v>
      </c>
      <c r="AO28" s="4">
        <f t="shared" si="26"/>
        <v>-1.7208931419457731</v>
      </c>
      <c r="AP28" s="4">
        <f t="shared" si="26"/>
        <v>-0.397129186602871</v>
      </c>
      <c r="AQ28" s="4">
        <f t="shared" si="27"/>
        <v>-0.69365231259968096</v>
      </c>
      <c r="AR28" s="4">
        <f t="shared" si="28"/>
        <v>0.69365231259968096</v>
      </c>
      <c r="AS28" s="4">
        <f t="shared" si="29"/>
        <v>-1.129685261041071</v>
      </c>
      <c r="AT28" s="4">
        <f t="shared" si="29"/>
        <v>-1.0443945998862554</v>
      </c>
      <c r="AU28" s="4">
        <f t="shared" si="29"/>
        <v>-0.3780290906854043</v>
      </c>
      <c r="AV28" s="4">
        <f t="shared" si="29"/>
        <v>-0.60645305503768943</v>
      </c>
      <c r="AW28" s="4">
        <f t="shared" si="29"/>
        <v>0.60645305503768943</v>
      </c>
      <c r="AX28" s="4">
        <f t="shared" si="30"/>
        <v>-203.34334698739278</v>
      </c>
      <c r="AY28" s="4">
        <f t="shared" si="30"/>
        <v>-187.99102797952597</v>
      </c>
      <c r="AZ28" s="4">
        <f t="shared" si="30"/>
        <v>-68.045236323372777</v>
      </c>
      <c r="BA28" s="4">
        <f t="shared" si="30"/>
        <v>-109.16154990678409</v>
      </c>
      <c r="BB28" s="4">
        <f t="shared" si="30"/>
        <v>109.16154990678409</v>
      </c>
      <c r="BC28" s="4">
        <f t="shared" si="31"/>
        <v>-0.72727272727272729</v>
      </c>
      <c r="BD28" s="4">
        <f t="shared" si="32"/>
        <v>-0.68421052631578949</v>
      </c>
      <c r="BE28" s="4">
        <f t="shared" si="32"/>
        <v>-0.13636363636363644</v>
      </c>
      <c r="BF28" s="4">
        <f t="shared" si="33"/>
        <v>-0.47636363636363638</v>
      </c>
      <c r="BG28" s="4">
        <f t="shared" si="34"/>
        <v>0.90972222222222221</v>
      </c>
      <c r="BH28" s="4">
        <f t="shared" si="35"/>
        <v>2.2516961578742469</v>
      </c>
      <c r="BI28" s="4">
        <f t="shared" si="36"/>
        <v>4.1477937267410949</v>
      </c>
      <c r="BJ28" s="4">
        <f t="shared" si="37"/>
        <v>0.54286599243289657</v>
      </c>
      <c r="BK28" s="4">
        <f t="shared" si="38"/>
        <v>0.9809725080499303</v>
      </c>
      <c r="BL28" s="4">
        <f t="shared" si="39"/>
        <v>2.2186283891547047</v>
      </c>
      <c r="BM28" s="4">
        <f t="shared" si="40"/>
        <v>0.44215268895196996</v>
      </c>
      <c r="BN28" s="3">
        <f t="shared" si="41"/>
        <v>0</v>
      </c>
      <c r="BO28" s="3">
        <v>100</v>
      </c>
      <c r="BP28" s="3">
        <f t="shared" si="42"/>
        <v>-1</v>
      </c>
      <c r="BQ28" s="3">
        <f t="shared" si="43"/>
        <v>-100</v>
      </c>
      <c r="BR28"/>
    </row>
    <row r="29" spans="1:74" x14ac:dyDescent="0.25">
      <c r="A29" t="s">
        <v>127</v>
      </c>
      <c r="B29" t="s">
        <v>149</v>
      </c>
      <c r="C29" t="s">
        <v>138</v>
      </c>
      <c r="D29" t="s">
        <v>11</v>
      </c>
      <c r="E29" t="s">
        <v>21</v>
      </c>
      <c r="F29" s="3">
        <v>1</v>
      </c>
      <c r="G29" s="3">
        <v>3</v>
      </c>
      <c r="H29" s="3" t="str">
        <f t="shared" si="44"/>
        <v>A</v>
      </c>
      <c r="I29" s="3">
        <v>3.2</v>
      </c>
      <c r="J29" s="3">
        <v>3.4</v>
      </c>
      <c r="K29" s="3">
        <v>2.25</v>
      </c>
      <c r="L29" s="3">
        <v>1.8</v>
      </c>
      <c r="M29" s="3">
        <v>2</v>
      </c>
      <c r="N29" s="3">
        <f t="shared" si="0"/>
        <v>4</v>
      </c>
      <c r="O29" s="3">
        <f t="shared" si="1"/>
        <v>5.1062091503268014E-2</v>
      </c>
      <c r="P29" s="3">
        <f t="shared" si="2"/>
        <v>5.555555555555558E-2</v>
      </c>
      <c r="Q29" s="3">
        <f t="shared" si="3"/>
        <v>3.363398692810458</v>
      </c>
      <c r="R29" s="3">
        <f t="shared" si="4"/>
        <v>3.5736111111111111</v>
      </c>
      <c r="S29" s="3">
        <f t="shared" si="5"/>
        <v>2.3648897058823533</v>
      </c>
      <c r="T29" s="3">
        <f t="shared" si="6"/>
        <v>1.8919117647058825</v>
      </c>
      <c r="U29" s="3">
        <f t="shared" si="7"/>
        <v>2.102124183006536</v>
      </c>
      <c r="V29" s="4">
        <f t="shared" si="8"/>
        <v>0.3125</v>
      </c>
      <c r="W29" s="4">
        <f t="shared" si="9"/>
        <v>0.29411764705882354</v>
      </c>
      <c r="X29" s="4">
        <f t="shared" si="10"/>
        <v>0.44444444444444442</v>
      </c>
      <c r="Y29" s="4">
        <f t="shared" si="11"/>
        <v>0.55555555555555558</v>
      </c>
      <c r="Z29" s="4">
        <f t="shared" si="12"/>
        <v>0.5</v>
      </c>
      <c r="AA29" s="4">
        <f t="shared" si="13"/>
        <v>0.94117647058823539</v>
      </c>
      <c r="AB29" s="4">
        <f t="shared" si="14"/>
        <v>1.4222222222222223</v>
      </c>
      <c r="AC29" s="4">
        <f t="shared" si="15"/>
        <v>1.0625</v>
      </c>
      <c r="AD29" s="4">
        <f t="shared" si="16"/>
        <v>1.5111111111111111</v>
      </c>
      <c r="AE29" s="4">
        <f t="shared" si="17"/>
        <v>0.703125</v>
      </c>
      <c r="AF29" s="4">
        <f t="shared" si="18"/>
        <v>0.66176470588235292</v>
      </c>
      <c r="AG29" s="4">
        <f t="shared" si="19"/>
        <v>0.9</v>
      </c>
      <c r="AH29" s="4">
        <f t="shared" si="20"/>
        <v>1.1111111111111112</v>
      </c>
      <c r="AI29" s="4">
        <f t="shared" si="21"/>
        <v>0.99850898692810475</v>
      </c>
      <c r="AJ29" s="4">
        <f t="shared" si="22"/>
        <v>-0.21021241830065307</v>
      </c>
      <c r="AK29" s="4">
        <f t="shared" si="22"/>
        <v>1.2087214052287578</v>
      </c>
      <c r="AL29" s="4">
        <f t="shared" si="23"/>
        <v>-0.21021241830065351</v>
      </c>
      <c r="AM29" s="4">
        <f t="shared" si="24"/>
        <v>0.21021241830065351</v>
      </c>
      <c r="AN29" s="4">
        <f t="shared" si="25"/>
        <v>0.49925449346405237</v>
      </c>
      <c r="AO29" s="4">
        <f t="shared" si="26"/>
        <v>-0.10510620915032653</v>
      </c>
      <c r="AP29" s="4">
        <f t="shared" si="26"/>
        <v>0.60436070261437891</v>
      </c>
      <c r="AQ29" s="4">
        <f t="shared" si="27"/>
        <v>-0.10510620915032676</v>
      </c>
      <c r="AR29" s="4">
        <f t="shared" si="28"/>
        <v>0.10510620915032676</v>
      </c>
      <c r="AS29" s="4">
        <f t="shared" si="29"/>
        <v>0.46305102594017544</v>
      </c>
      <c r="AT29" s="4">
        <f t="shared" si="29"/>
        <v>-0.1047217074368515</v>
      </c>
      <c r="AU29" s="4">
        <f t="shared" si="29"/>
        <v>0.5436197315746113</v>
      </c>
      <c r="AV29" s="4">
        <f t="shared" si="29"/>
        <v>-0.10472170743685172</v>
      </c>
      <c r="AW29" s="4">
        <f t="shared" si="29"/>
        <v>0.10472170743685172</v>
      </c>
      <c r="AX29" s="4">
        <f t="shared" si="30"/>
        <v>83.349184669231576</v>
      </c>
      <c r="AY29" s="4">
        <f t="shared" si="30"/>
        <v>-18.849907338633269</v>
      </c>
      <c r="AZ29" s="4">
        <f t="shared" si="30"/>
        <v>97.851551683430031</v>
      </c>
      <c r="BA29" s="4">
        <f t="shared" si="30"/>
        <v>-18.849907338633308</v>
      </c>
      <c r="BB29" s="4">
        <f t="shared" si="30"/>
        <v>18.849907338633308</v>
      </c>
      <c r="BC29" s="4">
        <f t="shared" si="31"/>
        <v>0.42222222222222222</v>
      </c>
      <c r="BD29" s="4">
        <f t="shared" si="32"/>
        <v>-5.8823529411764559E-2</v>
      </c>
      <c r="BE29" s="4">
        <f t="shared" si="32"/>
        <v>0.51111111111111085</v>
      </c>
      <c r="BF29" s="4">
        <f t="shared" si="33"/>
        <v>-9.9999999999999964E-2</v>
      </c>
      <c r="BG29" s="4">
        <f t="shared" si="34"/>
        <v>0.11111111111111106</v>
      </c>
      <c r="BH29" s="4">
        <f t="shared" si="35"/>
        <v>0.64578336063551423</v>
      </c>
      <c r="BI29" s="4">
        <f t="shared" si="36"/>
        <v>3.1006331699346408</v>
      </c>
      <c r="BJ29" s="4">
        <f t="shared" si="37"/>
        <v>0.20827467334651745</v>
      </c>
      <c r="BK29" s="4">
        <f t="shared" si="38"/>
        <v>0.14864262647001522</v>
      </c>
      <c r="BL29" s="4">
        <f t="shared" si="39"/>
        <v>1.9970179738562093</v>
      </c>
      <c r="BM29" s="4">
        <f t="shared" si="40"/>
        <v>7.4432292756478668E-2</v>
      </c>
      <c r="BN29" s="3">
        <f t="shared" si="41"/>
        <v>0</v>
      </c>
      <c r="BO29" s="3">
        <v>100</v>
      </c>
      <c r="BP29" s="3">
        <f t="shared" si="42"/>
        <v>-1</v>
      </c>
      <c r="BQ29" s="3">
        <f t="shared" si="43"/>
        <v>-100</v>
      </c>
      <c r="BR29"/>
    </row>
    <row r="30" spans="1:74" x14ac:dyDescent="0.25">
      <c r="A30" t="s">
        <v>127</v>
      </c>
      <c r="B30" t="s">
        <v>149</v>
      </c>
      <c r="C30" t="s">
        <v>138</v>
      </c>
      <c r="D30" t="s">
        <v>135</v>
      </c>
      <c r="E30" t="s">
        <v>130</v>
      </c>
      <c r="F30" s="3">
        <v>1</v>
      </c>
      <c r="G30" s="3">
        <v>2</v>
      </c>
      <c r="H30" s="3" t="str">
        <f t="shared" si="44"/>
        <v>A</v>
      </c>
      <c r="I30" s="3">
        <v>12</v>
      </c>
      <c r="J30" s="3">
        <v>7</v>
      </c>
      <c r="K30" s="3">
        <v>1.2</v>
      </c>
      <c r="L30" s="3">
        <v>1.57</v>
      </c>
      <c r="M30" s="3">
        <v>2.38</v>
      </c>
      <c r="N30" s="3">
        <f t="shared" si="0"/>
        <v>3</v>
      </c>
      <c r="O30" s="3">
        <f t="shared" si="1"/>
        <v>5.9523809523809534E-2</v>
      </c>
      <c r="P30" s="3">
        <f t="shared" si="2"/>
        <v>5.7110742386126456E-2</v>
      </c>
      <c r="Q30" s="3">
        <f t="shared" si="3"/>
        <v>12.714285714285715</v>
      </c>
      <c r="R30" s="3">
        <f t="shared" si="4"/>
        <v>7.416666666666667</v>
      </c>
      <c r="S30" s="3">
        <f t="shared" si="5"/>
        <v>1.2714285714285714</v>
      </c>
      <c r="T30" s="3">
        <f t="shared" si="6"/>
        <v>1.6634523809523811</v>
      </c>
      <c r="U30" s="3">
        <f t="shared" si="7"/>
        <v>2.5216666666666665</v>
      </c>
      <c r="V30" s="4">
        <f t="shared" si="8"/>
        <v>8.3333333333333329E-2</v>
      </c>
      <c r="W30" s="4">
        <f t="shared" si="9"/>
        <v>0.14285714285714285</v>
      </c>
      <c r="X30" s="4">
        <f t="shared" si="10"/>
        <v>0.83333333333333337</v>
      </c>
      <c r="Y30" s="4">
        <f t="shared" si="11"/>
        <v>0.63694267515923564</v>
      </c>
      <c r="Z30" s="4">
        <f t="shared" si="12"/>
        <v>0.42016806722689076</v>
      </c>
      <c r="AA30" s="4">
        <f t="shared" si="13"/>
        <v>1.7142857142857142</v>
      </c>
      <c r="AB30" s="4">
        <f t="shared" si="14"/>
        <v>10</v>
      </c>
      <c r="AC30" s="4">
        <f t="shared" si="15"/>
        <v>0.58333333333333337</v>
      </c>
      <c r="AD30" s="4">
        <f t="shared" si="16"/>
        <v>5.8333333333333339</v>
      </c>
      <c r="AE30" s="4">
        <f t="shared" si="17"/>
        <v>9.9999999999999992E-2</v>
      </c>
      <c r="AF30" s="4">
        <f t="shared" si="18"/>
        <v>0.17142857142857143</v>
      </c>
      <c r="AG30" s="4">
        <f t="shared" si="19"/>
        <v>0.65966386554621859</v>
      </c>
      <c r="AH30" s="4">
        <f t="shared" si="20"/>
        <v>1.5159235668789808</v>
      </c>
      <c r="AI30" s="4">
        <f t="shared" si="21"/>
        <v>11.442857142857143</v>
      </c>
      <c r="AJ30" s="4">
        <f t="shared" si="22"/>
        <v>5.2976190476190483</v>
      </c>
      <c r="AK30" s="4">
        <f t="shared" si="22"/>
        <v>6.1452380952380956</v>
      </c>
      <c r="AL30" s="4">
        <f t="shared" si="23"/>
        <v>-0.85821428571428537</v>
      </c>
      <c r="AM30" s="4">
        <f t="shared" si="24"/>
        <v>0.85821428571428537</v>
      </c>
      <c r="AN30" s="4">
        <f t="shared" si="25"/>
        <v>5.7214285714285715</v>
      </c>
      <c r="AO30" s="4">
        <f t="shared" si="26"/>
        <v>2.6488095238095242</v>
      </c>
      <c r="AP30" s="4">
        <f t="shared" si="26"/>
        <v>3.0726190476190478</v>
      </c>
      <c r="AQ30" s="4">
        <f t="shared" si="27"/>
        <v>-0.42910714285714269</v>
      </c>
      <c r="AR30" s="4">
        <f t="shared" si="28"/>
        <v>0.42910714285714269</v>
      </c>
      <c r="AS30" s="4">
        <f t="shared" si="29"/>
        <v>1.3977626530710336</v>
      </c>
      <c r="AT30" s="4">
        <f t="shared" si="29"/>
        <v>1.2098110932154851</v>
      </c>
      <c r="AU30" s="4">
        <f t="shared" si="29"/>
        <v>1.256152724860659</v>
      </c>
      <c r="AV30" s="4">
        <f t="shared" si="29"/>
        <v>-0.40534428469200257</v>
      </c>
      <c r="AW30" s="4">
        <f t="shared" si="29"/>
        <v>0.40534428469200257</v>
      </c>
      <c r="AX30" s="4">
        <f t="shared" si="30"/>
        <v>251.59727755278604</v>
      </c>
      <c r="AY30" s="4">
        <f t="shared" si="30"/>
        <v>217.7659967787873</v>
      </c>
      <c r="AZ30" s="4">
        <f t="shared" si="30"/>
        <v>226.10749047491859</v>
      </c>
      <c r="BA30" s="4">
        <f t="shared" si="30"/>
        <v>-72.961971244560459</v>
      </c>
      <c r="BB30" s="4">
        <f t="shared" si="30"/>
        <v>72.961971244560459</v>
      </c>
      <c r="BC30" s="4">
        <f t="shared" si="31"/>
        <v>9</v>
      </c>
      <c r="BD30" s="4">
        <f t="shared" si="32"/>
        <v>0.7142857142857143</v>
      </c>
      <c r="BE30" s="4">
        <f t="shared" si="32"/>
        <v>4.8333333333333339</v>
      </c>
      <c r="BF30" s="4">
        <f t="shared" si="33"/>
        <v>-0.34033613445378141</v>
      </c>
      <c r="BG30" s="4">
        <f t="shared" si="34"/>
        <v>0.51592356687898067</v>
      </c>
      <c r="BH30" s="4">
        <f t="shared" si="35"/>
        <v>5.7266583975400875</v>
      </c>
      <c r="BI30" s="4">
        <f t="shared" si="36"/>
        <v>7.1341269841269854</v>
      </c>
      <c r="BJ30" s="4">
        <f t="shared" si="37"/>
        <v>0.8027132696518533</v>
      </c>
      <c r="BK30" s="4">
        <f t="shared" si="38"/>
        <v>0.60684914113974009</v>
      </c>
      <c r="BL30" s="4">
        <f t="shared" si="39"/>
        <v>2.0925595238095238</v>
      </c>
      <c r="BM30" s="4">
        <f t="shared" si="40"/>
        <v>0.29000328747397619</v>
      </c>
      <c r="BN30" s="3">
        <f t="shared" si="41"/>
        <v>0</v>
      </c>
      <c r="BO30" s="3">
        <v>100</v>
      </c>
      <c r="BP30" s="3">
        <f t="shared" si="42"/>
        <v>-1</v>
      </c>
      <c r="BQ30" s="3">
        <f t="shared" si="43"/>
        <v>-100</v>
      </c>
      <c r="BR30"/>
    </row>
    <row r="31" spans="1:74" x14ac:dyDescent="0.25">
      <c r="A31" t="s">
        <v>127</v>
      </c>
      <c r="B31" t="s">
        <v>149</v>
      </c>
      <c r="C31" t="s">
        <v>139</v>
      </c>
      <c r="D31" t="s">
        <v>20</v>
      </c>
      <c r="E31" t="s">
        <v>25</v>
      </c>
      <c r="F31" s="3">
        <v>1</v>
      </c>
      <c r="G31" s="3">
        <v>2</v>
      </c>
      <c r="H31" s="3" t="str">
        <f t="shared" si="44"/>
        <v>A</v>
      </c>
      <c r="I31" s="3">
        <v>2.2000000000000002</v>
      </c>
      <c r="J31" s="3">
        <v>3.75</v>
      </c>
      <c r="K31" s="3">
        <v>3.1</v>
      </c>
      <c r="L31" s="3">
        <v>1.53</v>
      </c>
      <c r="M31" s="3">
        <v>2.5</v>
      </c>
      <c r="N31" s="3">
        <f t="shared" si="0"/>
        <v>3</v>
      </c>
      <c r="O31" s="3">
        <f t="shared" si="1"/>
        <v>4.3792766373411451E-2</v>
      </c>
      <c r="P31" s="3">
        <f t="shared" si="2"/>
        <v>5.3594771241830097E-2</v>
      </c>
      <c r="Q31" s="3">
        <f t="shared" si="3"/>
        <v>2.2963440860215054</v>
      </c>
      <c r="R31" s="3">
        <f t="shared" si="4"/>
        <v>3.9142228739002931</v>
      </c>
      <c r="S31" s="3">
        <f t="shared" si="5"/>
        <v>3.2357575757575754</v>
      </c>
      <c r="T31" s="3">
        <f t="shared" si="6"/>
        <v>1.5970029325513195</v>
      </c>
      <c r="U31" s="3">
        <f t="shared" si="7"/>
        <v>2.6094819159335287</v>
      </c>
      <c r="V31" s="4">
        <f t="shared" si="8"/>
        <v>0.45454545454545453</v>
      </c>
      <c r="W31" s="4">
        <f t="shared" si="9"/>
        <v>0.26666666666666666</v>
      </c>
      <c r="X31" s="4">
        <f t="shared" si="10"/>
        <v>0.32258064516129031</v>
      </c>
      <c r="Y31" s="4">
        <f t="shared" si="11"/>
        <v>0.65359477124183007</v>
      </c>
      <c r="Z31" s="4">
        <f t="shared" si="12"/>
        <v>0.4</v>
      </c>
      <c r="AA31" s="4">
        <f t="shared" si="13"/>
        <v>0.58666666666666667</v>
      </c>
      <c r="AB31" s="4">
        <f t="shared" si="14"/>
        <v>0.70967741935483875</v>
      </c>
      <c r="AC31" s="4">
        <f t="shared" si="15"/>
        <v>1.7045454545454544</v>
      </c>
      <c r="AD31" s="4">
        <f t="shared" si="16"/>
        <v>1.2096774193548387</v>
      </c>
      <c r="AE31" s="4">
        <f t="shared" si="17"/>
        <v>1.4090909090909089</v>
      </c>
      <c r="AF31" s="4">
        <f t="shared" si="18"/>
        <v>0.82666666666666666</v>
      </c>
      <c r="AG31" s="4">
        <f t="shared" si="19"/>
        <v>0.61199999999999999</v>
      </c>
      <c r="AH31" s="4">
        <f t="shared" si="20"/>
        <v>1.6339869281045751</v>
      </c>
      <c r="AI31" s="4">
        <f t="shared" si="21"/>
        <v>-0.93941348973606997</v>
      </c>
      <c r="AJ31" s="4">
        <f t="shared" si="22"/>
        <v>-1.6178787878787877</v>
      </c>
      <c r="AK31" s="4">
        <f t="shared" si="22"/>
        <v>0.67846529814271772</v>
      </c>
      <c r="AL31" s="4">
        <f t="shared" si="23"/>
        <v>-1.0124789833822092</v>
      </c>
      <c r="AM31" s="4">
        <f t="shared" si="24"/>
        <v>1.0124789833822092</v>
      </c>
      <c r="AN31" s="4">
        <f t="shared" si="25"/>
        <v>-0.46970674486803499</v>
      </c>
      <c r="AO31" s="4">
        <f t="shared" si="26"/>
        <v>-0.80893939393939385</v>
      </c>
      <c r="AP31" s="4">
        <f t="shared" si="26"/>
        <v>0.33923264907135886</v>
      </c>
      <c r="AQ31" s="4">
        <f t="shared" si="27"/>
        <v>-0.5062394916911046</v>
      </c>
      <c r="AR31" s="4">
        <f t="shared" si="28"/>
        <v>0.5062394916911046</v>
      </c>
      <c r="AS31" s="4">
        <f t="shared" si="29"/>
        <v>-0.43912066430462893</v>
      </c>
      <c r="AT31" s="4">
        <f t="shared" si="29"/>
        <v>-0.6801680726913828</v>
      </c>
      <c r="AU31" s="4">
        <f t="shared" si="29"/>
        <v>0.32705050901637994</v>
      </c>
      <c r="AV31" s="4">
        <f t="shared" si="29"/>
        <v>-0.46862673421944112</v>
      </c>
      <c r="AW31" s="4">
        <f t="shared" si="29"/>
        <v>0.46862673421944112</v>
      </c>
      <c r="AX31" s="4">
        <f t="shared" si="30"/>
        <v>-79.041719574833195</v>
      </c>
      <c r="AY31" s="4">
        <f t="shared" si="30"/>
        <v>-122.43025308444891</v>
      </c>
      <c r="AZ31" s="4">
        <f t="shared" si="30"/>
        <v>58.869091622948389</v>
      </c>
      <c r="BA31" s="4">
        <f t="shared" si="30"/>
        <v>-84.352812159499393</v>
      </c>
      <c r="BB31" s="4">
        <f t="shared" si="30"/>
        <v>84.352812159499393</v>
      </c>
      <c r="BC31" s="4">
        <f t="shared" si="31"/>
        <v>-0.2903225806451612</v>
      </c>
      <c r="BD31" s="4">
        <f t="shared" si="32"/>
        <v>-0.41333333333333327</v>
      </c>
      <c r="BE31" s="4">
        <f t="shared" si="32"/>
        <v>0.2096774193548388</v>
      </c>
      <c r="BF31" s="4">
        <f t="shared" si="33"/>
        <v>-0.38800000000000001</v>
      </c>
      <c r="BG31" s="4">
        <f t="shared" si="34"/>
        <v>0.63398692810457524</v>
      </c>
      <c r="BH31" s="4">
        <f t="shared" si="35"/>
        <v>0.81243919133989517</v>
      </c>
      <c r="BI31" s="4">
        <f t="shared" si="36"/>
        <v>3.1487748452264577</v>
      </c>
      <c r="BJ31" s="4">
        <f t="shared" si="37"/>
        <v>0.25801755643835661</v>
      </c>
      <c r="BK31" s="4">
        <f t="shared" si="38"/>
        <v>0.71593075495842196</v>
      </c>
      <c r="BL31" s="4">
        <f t="shared" si="39"/>
        <v>2.1032424242424241</v>
      </c>
      <c r="BM31" s="4">
        <f t="shared" si="40"/>
        <v>0.34039383511213461</v>
      </c>
      <c r="BN31" s="3">
        <f t="shared" si="41"/>
        <v>0</v>
      </c>
      <c r="BO31" s="3">
        <v>100</v>
      </c>
      <c r="BP31" s="3">
        <f t="shared" si="42"/>
        <v>-1</v>
      </c>
      <c r="BQ31" s="3">
        <f t="shared" si="43"/>
        <v>-100</v>
      </c>
      <c r="BR31"/>
    </row>
    <row r="32" spans="1:74" x14ac:dyDescent="0.25">
      <c r="A32" t="s">
        <v>127</v>
      </c>
      <c r="B32" t="s">
        <v>150</v>
      </c>
      <c r="C32" t="s">
        <v>129</v>
      </c>
      <c r="D32" t="s">
        <v>16</v>
      </c>
      <c r="E32" t="s">
        <v>14</v>
      </c>
      <c r="F32" s="3">
        <v>1</v>
      </c>
      <c r="G32" s="3">
        <v>2</v>
      </c>
      <c r="H32" s="3" t="str">
        <f t="shared" si="44"/>
        <v>A</v>
      </c>
      <c r="I32" s="3">
        <v>4.5</v>
      </c>
      <c r="J32" s="3">
        <v>4</v>
      </c>
      <c r="K32" s="3">
        <v>1.73</v>
      </c>
      <c r="L32" s="3">
        <v>1.73</v>
      </c>
      <c r="M32" s="3">
        <v>2.1</v>
      </c>
      <c r="N32" s="3">
        <f t="shared" si="0"/>
        <v>3</v>
      </c>
      <c r="O32" s="3">
        <f t="shared" si="1"/>
        <v>5.025690430314711E-2</v>
      </c>
      <c r="P32" s="3">
        <f t="shared" si="2"/>
        <v>5.4225158271401064E-2</v>
      </c>
      <c r="Q32" s="3">
        <f t="shared" si="3"/>
        <v>4.726156069364162</v>
      </c>
      <c r="R32" s="3">
        <f t="shared" si="4"/>
        <v>4.2010276172125884</v>
      </c>
      <c r="S32" s="3">
        <f t="shared" si="5"/>
        <v>1.8169444444444445</v>
      </c>
      <c r="T32" s="3">
        <f t="shared" si="6"/>
        <v>1.8169444444444445</v>
      </c>
      <c r="U32" s="3">
        <f t="shared" si="7"/>
        <v>2.2055394990366088</v>
      </c>
      <c r="V32" s="4">
        <f t="shared" si="8"/>
        <v>0.22222222222222221</v>
      </c>
      <c r="W32" s="4">
        <f t="shared" si="9"/>
        <v>0.25</v>
      </c>
      <c r="X32" s="4">
        <f t="shared" si="10"/>
        <v>0.5780346820809249</v>
      </c>
      <c r="Y32" s="4">
        <f t="shared" si="11"/>
        <v>0.5780346820809249</v>
      </c>
      <c r="Z32" s="4">
        <f t="shared" si="12"/>
        <v>0.47619047619047616</v>
      </c>
      <c r="AA32" s="4">
        <f t="shared" si="13"/>
        <v>1.125</v>
      </c>
      <c r="AB32" s="4">
        <f t="shared" si="14"/>
        <v>2.601156069364162</v>
      </c>
      <c r="AC32" s="4">
        <f t="shared" si="15"/>
        <v>0.88888888888888884</v>
      </c>
      <c r="AD32" s="4">
        <f t="shared" si="16"/>
        <v>2.3121387283236996</v>
      </c>
      <c r="AE32" s="4">
        <f t="shared" si="17"/>
        <v>0.38444444444444442</v>
      </c>
      <c r="AF32" s="4">
        <f t="shared" si="18"/>
        <v>0.4325</v>
      </c>
      <c r="AG32" s="4">
        <f t="shared" si="19"/>
        <v>0.82380952380952377</v>
      </c>
      <c r="AH32" s="4">
        <f t="shared" si="20"/>
        <v>1.2138728323699424</v>
      </c>
      <c r="AI32" s="4">
        <f t="shared" si="21"/>
        <v>2.9092116249197177</v>
      </c>
      <c r="AJ32" s="4">
        <f t="shared" si="22"/>
        <v>0.52512845215157355</v>
      </c>
      <c r="AK32" s="4">
        <f t="shared" si="22"/>
        <v>2.3840831727681442</v>
      </c>
      <c r="AL32" s="4">
        <f t="shared" si="23"/>
        <v>-0.38859505459216437</v>
      </c>
      <c r="AM32" s="4">
        <f t="shared" si="24"/>
        <v>0.38859505459216437</v>
      </c>
      <c r="AN32" s="4">
        <f t="shared" si="25"/>
        <v>1.4546058124598589</v>
      </c>
      <c r="AO32" s="4">
        <f t="shared" si="26"/>
        <v>0.26256422607578678</v>
      </c>
      <c r="AP32" s="4">
        <f t="shared" si="26"/>
        <v>1.1920415863840721</v>
      </c>
      <c r="AQ32" s="4">
        <f t="shared" si="27"/>
        <v>-0.19429752729608218</v>
      </c>
      <c r="AR32" s="4">
        <f t="shared" si="28"/>
        <v>0.19429752729608218</v>
      </c>
      <c r="AS32" s="4">
        <f t="shared" si="29"/>
        <v>0.96852835228289635</v>
      </c>
      <c r="AT32" s="4">
        <f t="shared" si="29"/>
        <v>0.2567684152749875</v>
      </c>
      <c r="AU32" s="4">
        <f t="shared" si="29"/>
        <v>0.87278360122135157</v>
      </c>
      <c r="AV32" s="4">
        <f t="shared" si="29"/>
        <v>-0.19190644856837349</v>
      </c>
      <c r="AW32" s="4">
        <f t="shared" si="29"/>
        <v>0.19190644856837349</v>
      </c>
      <c r="AX32" s="4">
        <f t="shared" si="30"/>
        <v>174.33510341092133</v>
      </c>
      <c r="AY32" s="4">
        <f t="shared" si="30"/>
        <v>46.21831474949775</v>
      </c>
      <c r="AZ32" s="4">
        <f t="shared" si="30"/>
        <v>157.10104821984328</v>
      </c>
      <c r="BA32" s="4">
        <f t="shared" si="30"/>
        <v>-34.543160742307229</v>
      </c>
      <c r="BB32" s="4">
        <f t="shared" si="30"/>
        <v>34.543160742307229</v>
      </c>
      <c r="BC32" s="4">
        <f t="shared" si="31"/>
        <v>1.601156069364162</v>
      </c>
      <c r="BD32" s="4">
        <f t="shared" si="32"/>
        <v>0.125</v>
      </c>
      <c r="BE32" s="4">
        <f t="shared" si="32"/>
        <v>1.3121387283236996</v>
      </c>
      <c r="BF32" s="4">
        <f t="shared" si="33"/>
        <v>-0.17619047619047618</v>
      </c>
      <c r="BG32" s="4">
        <f t="shared" si="34"/>
        <v>0.21387283236994217</v>
      </c>
      <c r="BH32" s="4">
        <f t="shared" si="35"/>
        <v>1.5504367526874137</v>
      </c>
      <c r="BI32" s="4">
        <f t="shared" si="36"/>
        <v>3.5813760436737319</v>
      </c>
      <c r="BJ32" s="4">
        <f t="shared" si="37"/>
        <v>0.43291649181217912</v>
      </c>
      <c r="BK32" s="4">
        <f t="shared" si="38"/>
        <v>0.27477819823767607</v>
      </c>
      <c r="BL32" s="4">
        <f t="shared" si="39"/>
        <v>2.0112419717405268</v>
      </c>
      <c r="BM32" s="4">
        <f t="shared" si="40"/>
        <v>0.13662115354518148</v>
      </c>
      <c r="BN32" s="3">
        <f t="shared" si="41"/>
        <v>0</v>
      </c>
      <c r="BO32" s="3">
        <v>100</v>
      </c>
      <c r="BP32" s="3">
        <f t="shared" si="42"/>
        <v>-1</v>
      </c>
      <c r="BQ32" s="3">
        <f t="shared" si="43"/>
        <v>-100</v>
      </c>
      <c r="BR32"/>
    </row>
    <row r="33" spans="1:70" x14ac:dyDescent="0.25">
      <c r="A33" t="s">
        <v>127</v>
      </c>
      <c r="B33" t="s">
        <v>151</v>
      </c>
      <c r="C33" t="s">
        <v>132</v>
      </c>
      <c r="D33" t="s">
        <v>135</v>
      </c>
      <c r="E33" t="s">
        <v>17</v>
      </c>
      <c r="F33" s="3">
        <v>2</v>
      </c>
      <c r="G33" s="3">
        <v>2</v>
      </c>
      <c r="H33" s="3" t="str">
        <f t="shared" si="44"/>
        <v>D</v>
      </c>
      <c r="I33" s="3">
        <v>3.1</v>
      </c>
      <c r="J33" s="3">
        <v>3.4</v>
      </c>
      <c r="K33" s="3">
        <v>2.38</v>
      </c>
      <c r="L33" s="3">
        <v>2.04</v>
      </c>
      <c r="M33" s="3">
        <v>1.86</v>
      </c>
      <c r="N33" s="3">
        <f t="shared" si="0"/>
        <v>4</v>
      </c>
      <c r="O33" s="3">
        <f t="shared" si="1"/>
        <v>3.6866359447004671E-2</v>
      </c>
      <c r="P33" s="3">
        <f t="shared" si="2"/>
        <v>2.7830487033523033E-2</v>
      </c>
      <c r="Q33" s="3">
        <f t="shared" si="3"/>
        <v>3.2142857142857144</v>
      </c>
      <c r="R33" s="3">
        <f t="shared" si="4"/>
        <v>3.5253456221198158</v>
      </c>
      <c r="S33" s="3">
        <f t="shared" si="5"/>
        <v>2.467741935483871</v>
      </c>
      <c r="T33" s="3">
        <f t="shared" si="6"/>
        <v>2.1152073732718897</v>
      </c>
      <c r="U33" s="3">
        <f t="shared" si="7"/>
        <v>1.9285714285714288</v>
      </c>
      <c r="V33" s="4">
        <f t="shared" si="8"/>
        <v>0.32258064516129031</v>
      </c>
      <c r="W33" s="4">
        <f t="shared" si="9"/>
        <v>0.29411764705882354</v>
      </c>
      <c r="X33" s="4">
        <f t="shared" si="10"/>
        <v>0.42016806722689076</v>
      </c>
      <c r="Y33" s="4">
        <f t="shared" si="11"/>
        <v>0.49019607843137253</v>
      </c>
      <c r="Z33" s="4">
        <f t="shared" si="12"/>
        <v>0.5376344086021505</v>
      </c>
      <c r="AA33" s="4">
        <f t="shared" si="13"/>
        <v>0.91176470588235303</v>
      </c>
      <c r="AB33" s="4">
        <f t="shared" si="14"/>
        <v>1.3025210084033614</v>
      </c>
      <c r="AC33" s="4">
        <f t="shared" si="15"/>
        <v>1.096774193548387</v>
      </c>
      <c r="AD33" s="4">
        <f t="shared" si="16"/>
        <v>1.4285714285714286</v>
      </c>
      <c r="AE33" s="4">
        <f t="shared" si="17"/>
        <v>0.76774193548387093</v>
      </c>
      <c r="AF33" s="4">
        <f t="shared" si="18"/>
        <v>0.7</v>
      </c>
      <c r="AG33" s="4">
        <f t="shared" si="19"/>
        <v>1.096774193548387</v>
      </c>
      <c r="AH33" s="4">
        <f t="shared" si="20"/>
        <v>0.91176470588235292</v>
      </c>
      <c r="AI33" s="4">
        <f t="shared" si="21"/>
        <v>0.74654377880184342</v>
      </c>
      <c r="AJ33" s="4">
        <f t="shared" si="22"/>
        <v>-0.31105990783410142</v>
      </c>
      <c r="AK33" s="4">
        <f t="shared" si="22"/>
        <v>1.0576036866359448</v>
      </c>
      <c r="AL33" s="4">
        <f t="shared" si="23"/>
        <v>0.18663594470046085</v>
      </c>
      <c r="AM33" s="4">
        <f t="shared" si="24"/>
        <v>-0.18663594470046085</v>
      </c>
      <c r="AN33" s="4">
        <f t="shared" si="25"/>
        <v>0.37327188940092171</v>
      </c>
      <c r="AO33" s="4">
        <f t="shared" si="26"/>
        <v>-0.15552995391705071</v>
      </c>
      <c r="AP33" s="4">
        <f t="shared" si="26"/>
        <v>0.52880184331797242</v>
      </c>
      <c r="AQ33" s="4">
        <f t="shared" si="27"/>
        <v>9.3317972350230427E-2</v>
      </c>
      <c r="AR33" s="4">
        <f t="shared" si="28"/>
        <v>-9.3317972350230427E-2</v>
      </c>
      <c r="AS33" s="4">
        <f t="shared" si="29"/>
        <v>0.35725475430190201</v>
      </c>
      <c r="AT33" s="4">
        <f t="shared" si="29"/>
        <v>-0.15429377905073369</v>
      </c>
      <c r="AU33" s="4">
        <f t="shared" si="29"/>
        <v>0.4864227136072774</v>
      </c>
      <c r="AV33" s="4">
        <f t="shared" si="29"/>
        <v>9.3048500375324472E-2</v>
      </c>
      <c r="AW33" s="4">
        <f t="shared" si="29"/>
        <v>-9.3048500375324472E-2</v>
      </c>
      <c r="AX33" s="4">
        <f t="shared" si="30"/>
        <v>64.305855774342362</v>
      </c>
      <c r="AY33" s="4">
        <f t="shared" si="30"/>
        <v>-27.772880229132063</v>
      </c>
      <c r="AZ33" s="4">
        <f t="shared" si="30"/>
        <v>87.556088449309925</v>
      </c>
      <c r="BA33" s="4">
        <f t="shared" si="30"/>
        <v>16.748730067558405</v>
      </c>
      <c r="BB33" s="4">
        <f t="shared" si="30"/>
        <v>-16.748730067558405</v>
      </c>
      <c r="BC33" s="4">
        <f t="shared" si="31"/>
        <v>0.30252100840336138</v>
      </c>
      <c r="BD33" s="4">
        <f t="shared" si="32"/>
        <v>-8.8235294117647065E-2</v>
      </c>
      <c r="BE33" s="4">
        <f t="shared" si="32"/>
        <v>0.4285714285714286</v>
      </c>
      <c r="BF33" s="4">
        <f t="shared" si="33"/>
        <v>9.6774193548387094E-2</v>
      </c>
      <c r="BG33" s="4">
        <f t="shared" si="34"/>
        <v>-8.8235294117647065E-2</v>
      </c>
      <c r="BH33" s="4">
        <f t="shared" si="35"/>
        <v>0.54353954745958388</v>
      </c>
      <c r="BI33" s="4">
        <f t="shared" si="36"/>
        <v>3.0691244239631339</v>
      </c>
      <c r="BJ33" s="4">
        <f t="shared" si="37"/>
        <v>0.17709922192001457</v>
      </c>
      <c r="BK33" s="4">
        <f t="shared" si="38"/>
        <v>0.13197154211085335</v>
      </c>
      <c r="BL33" s="4">
        <f t="shared" si="39"/>
        <v>2.0218894009216593</v>
      </c>
      <c r="BM33" s="4">
        <f t="shared" si="40"/>
        <v>6.5271395186450532E-2</v>
      </c>
      <c r="BN33" s="3">
        <f t="shared" si="41"/>
        <v>0</v>
      </c>
      <c r="BO33" s="3">
        <v>100</v>
      </c>
      <c r="BP33" s="3">
        <f t="shared" si="42"/>
        <v>-1</v>
      </c>
      <c r="BQ33" s="3">
        <f t="shared" si="43"/>
        <v>-100</v>
      </c>
      <c r="BR33"/>
    </row>
    <row r="34" spans="1:70" x14ac:dyDescent="0.25">
      <c r="A34" t="s">
        <v>127</v>
      </c>
      <c r="B34" t="s">
        <v>151</v>
      </c>
      <c r="C34" t="s">
        <v>134</v>
      </c>
      <c r="D34" t="s">
        <v>22</v>
      </c>
      <c r="E34" t="s">
        <v>13</v>
      </c>
      <c r="F34" s="3">
        <v>2</v>
      </c>
      <c r="G34" s="3">
        <v>2</v>
      </c>
      <c r="H34" s="3" t="str">
        <f t="shared" si="44"/>
        <v>D</v>
      </c>
      <c r="I34" s="3">
        <v>1.73</v>
      </c>
      <c r="J34" s="3">
        <v>4</v>
      </c>
      <c r="K34" s="3">
        <v>4.5</v>
      </c>
      <c r="L34" s="3">
        <v>1.8</v>
      </c>
      <c r="M34" s="3">
        <v>2</v>
      </c>
      <c r="N34" s="3">
        <f t="shared" si="0"/>
        <v>4</v>
      </c>
      <c r="O34" s="3">
        <f t="shared" si="1"/>
        <v>5.025690430314711E-2</v>
      </c>
      <c r="P34" s="3">
        <f t="shared" si="2"/>
        <v>5.555555555555558E-2</v>
      </c>
      <c r="Q34" s="3">
        <f t="shared" si="3"/>
        <v>1.8169444444444445</v>
      </c>
      <c r="R34" s="3">
        <f t="shared" si="4"/>
        <v>4.2010276172125884</v>
      </c>
      <c r="S34" s="3">
        <f t="shared" si="5"/>
        <v>4.726156069364162</v>
      </c>
      <c r="T34" s="3">
        <f t="shared" si="6"/>
        <v>1.8904624277456648</v>
      </c>
      <c r="U34" s="3">
        <f t="shared" si="7"/>
        <v>2.1005138086062942</v>
      </c>
      <c r="V34" s="4">
        <f t="shared" si="8"/>
        <v>0.5780346820809249</v>
      </c>
      <c r="W34" s="4">
        <f t="shared" si="9"/>
        <v>0.25</v>
      </c>
      <c r="X34" s="4">
        <f t="shared" si="10"/>
        <v>0.22222222222222221</v>
      </c>
      <c r="Y34" s="4">
        <f t="shared" si="11"/>
        <v>0.55555555555555558</v>
      </c>
      <c r="Z34" s="4">
        <f t="shared" si="12"/>
        <v>0.5</v>
      </c>
      <c r="AA34" s="4">
        <f t="shared" si="13"/>
        <v>0.4325</v>
      </c>
      <c r="AB34" s="4">
        <f t="shared" si="14"/>
        <v>0.38444444444444442</v>
      </c>
      <c r="AC34" s="4">
        <f t="shared" si="15"/>
        <v>2.3121387283236996</v>
      </c>
      <c r="AD34" s="4">
        <f t="shared" si="16"/>
        <v>0.88888888888888884</v>
      </c>
      <c r="AE34" s="4">
        <f t="shared" si="17"/>
        <v>2.601156069364162</v>
      </c>
      <c r="AF34" s="4">
        <f t="shared" si="18"/>
        <v>1.125</v>
      </c>
      <c r="AG34" s="4">
        <f t="shared" si="19"/>
        <v>0.9</v>
      </c>
      <c r="AH34" s="4">
        <f t="shared" si="20"/>
        <v>1.1111111111111112</v>
      </c>
      <c r="AI34" s="4">
        <f t="shared" si="21"/>
        <v>-2.9092116249197177</v>
      </c>
      <c r="AJ34" s="4">
        <f t="shared" si="22"/>
        <v>-2.3840831727681442</v>
      </c>
      <c r="AK34" s="4">
        <f t="shared" si="22"/>
        <v>-0.52512845215157355</v>
      </c>
      <c r="AL34" s="4">
        <f t="shared" si="23"/>
        <v>-0.21005138086062947</v>
      </c>
      <c r="AM34" s="4">
        <f t="shared" si="24"/>
        <v>0.21005138086062947</v>
      </c>
      <c r="AN34" s="4">
        <f t="shared" si="25"/>
        <v>-1.4546058124598589</v>
      </c>
      <c r="AO34" s="4">
        <f t="shared" si="26"/>
        <v>-1.1920415863840721</v>
      </c>
      <c r="AP34" s="4">
        <f t="shared" si="26"/>
        <v>-0.26256422607578678</v>
      </c>
      <c r="AQ34" s="4">
        <f t="shared" si="27"/>
        <v>-0.10502569043031473</v>
      </c>
      <c r="AR34" s="4">
        <f t="shared" si="28"/>
        <v>0.10502569043031473</v>
      </c>
      <c r="AS34" s="4">
        <f t="shared" si="29"/>
        <v>-0.96852835228289635</v>
      </c>
      <c r="AT34" s="4">
        <f t="shared" si="29"/>
        <v>-0.87278360122135157</v>
      </c>
      <c r="AU34" s="4">
        <f t="shared" si="29"/>
        <v>-0.2567684152749875</v>
      </c>
      <c r="AV34" s="4">
        <f t="shared" si="29"/>
        <v>-0.10464206784667393</v>
      </c>
      <c r="AW34" s="4">
        <f t="shared" si="29"/>
        <v>0.10464206784667393</v>
      </c>
      <c r="AX34" s="4">
        <f t="shared" si="30"/>
        <v>-174.33510341092133</v>
      </c>
      <c r="AY34" s="4">
        <f t="shared" si="30"/>
        <v>-157.10104821984328</v>
      </c>
      <c r="AZ34" s="4">
        <f t="shared" si="30"/>
        <v>-46.21831474949775</v>
      </c>
      <c r="BA34" s="4">
        <f t="shared" si="30"/>
        <v>-18.83557221240131</v>
      </c>
      <c r="BB34" s="4">
        <f t="shared" si="30"/>
        <v>18.83557221240131</v>
      </c>
      <c r="BC34" s="4">
        <f t="shared" si="31"/>
        <v>-0.61555555555555563</v>
      </c>
      <c r="BD34" s="4">
        <f t="shared" si="32"/>
        <v>-0.5675</v>
      </c>
      <c r="BE34" s="4">
        <f t="shared" si="32"/>
        <v>-0.1111111111111111</v>
      </c>
      <c r="BF34" s="4">
        <f t="shared" si="33"/>
        <v>-0.10000000000000002</v>
      </c>
      <c r="BG34" s="4">
        <f t="shared" si="34"/>
        <v>0.11111111111111113</v>
      </c>
      <c r="BH34" s="4">
        <f t="shared" si="35"/>
        <v>1.5504367526874137</v>
      </c>
      <c r="BI34" s="4">
        <f t="shared" si="36"/>
        <v>3.5813760436737319</v>
      </c>
      <c r="BJ34" s="4">
        <f t="shared" si="37"/>
        <v>0.43291649181217912</v>
      </c>
      <c r="BK34" s="4">
        <f t="shared" si="38"/>
        <v>0.14852875580414926</v>
      </c>
      <c r="BL34" s="4">
        <f t="shared" si="39"/>
        <v>1.9954881181759796</v>
      </c>
      <c r="BM34" s="4">
        <f t="shared" si="40"/>
        <v>7.4432292756478696E-2</v>
      </c>
      <c r="BN34" s="3">
        <f t="shared" si="41"/>
        <v>0</v>
      </c>
      <c r="BO34" s="3">
        <v>100</v>
      </c>
      <c r="BP34" s="3">
        <f t="shared" si="42"/>
        <v>-1</v>
      </c>
      <c r="BQ34" s="3">
        <f t="shared" si="43"/>
        <v>-100</v>
      </c>
      <c r="BR34"/>
    </row>
    <row r="35" spans="1:70" x14ac:dyDescent="0.25">
      <c r="A35" t="s">
        <v>127</v>
      </c>
      <c r="B35" t="s">
        <v>151</v>
      </c>
      <c r="C35" t="s">
        <v>134</v>
      </c>
      <c r="D35" t="s">
        <v>11</v>
      </c>
      <c r="E35" t="s">
        <v>23</v>
      </c>
      <c r="F35" s="3">
        <v>2</v>
      </c>
      <c r="G35" s="3">
        <v>5</v>
      </c>
      <c r="H35" s="3" t="str">
        <f t="shared" si="44"/>
        <v>A</v>
      </c>
      <c r="I35" s="3">
        <v>3.5</v>
      </c>
      <c r="J35" s="3">
        <v>3.8</v>
      </c>
      <c r="K35" s="3">
        <v>1.95</v>
      </c>
      <c r="L35" s="3">
        <v>1.67</v>
      </c>
      <c r="M35" s="3">
        <v>2.2000000000000002</v>
      </c>
      <c r="N35" s="3">
        <f t="shared" si="0"/>
        <v>7</v>
      </c>
      <c r="O35" s="3">
        <f t="shared" si="1"/>
        <v>6.1692693271640842E-2</v>
      </c>
      <c r="P35" s="3">
        <f t="shared" si="2"/>
        <v>5.3347849755035481E-2</v>
      </c>
      <c r="Q35" s="3">
        <f t="shared" si="3"/>
        <v>3.7159244264507429</v>
      </c>
      <c r="R35" s="3">
        <f t="shared" si="4"/>
        <v>4.0344322344322352</v>
      </c>
      <c r="S35" s="3">
        <f t="shared" si="5"/>
        <v>2.0703007518796994</v>
      </c>
      <c r="T35" s="3">
        <f t="shared" si="6"/>
        <v>1.77302679776364</v>
      </c>
      <c r="U35" s="3">
        <f t="shared" si="7"/>
        <v>2.3357239251976099</v>
      </c>
      <c r="V35" s="4">
        <f t="shared" si="8"/>
        <v>0.2857142857142857</v>
      </c>
      <c r="W35" s="4">
        <f t="shared" si="9"/>
        <v>0.26315789473684209</v>
      </c>
      <c r="X35" s="4">
        <f t="shared" si="10"/>
        <v>0.51282051282051289</v>
      </c>
      <c r="Y35" s="4">
        <f t="shared" si="11"/>
        <v>0.5988023952095809</v>
      </c>
      <c r="Z35" s="4">
        <f t="shared" si="12"/>
        <v>0.45454545454545453</v>
      </c>
      <c r="AA35" s="4">
        <f t="shared" si="13"/>
        <v>0.92105263157894746</v>
      </c>
      <c r="AB35" s="4">
        <f t="shared" si="14"/>
        <v>1.7948717948717949</v>
      </c>
      <c r="AC35" s="4">
        <f t="shared" si="15"/>
        <v>1.0857142857142856</v>
      </c>
      <c r="AD35" s="4">
        <f t="shared" si="16"/>
        <v>1.9487179487179487</v>
      </c>
      <c r="AE35" s="4">
        <f t="shared" si="17"/>
        <v>0.55714285714285716</v>
      </c>
      <c r="AF35" s="4">
        <f t="shared" si="18"/>
        <v>0.51315789473684215</v>
      </c>
      <c r="AG35" s="4">
        <f t="shared" si="19"/>
        <v>0.75909090909090904</v>
      </c>
      <c r="AH35" s="4">
        <f t="shared" si="20"/>
        <v>1.317365269461078</v>
      </c>
      <c r="AI35" s="4">
        <f t="shared" si="21"/>
        <v>1.6456236745710435</v>
      </c>
      <c r="AJ35" s="4">
        <f t="shared" si="22"/>
        <v>-0.31850780798149225</v>
      </c>
      <c r="AK35" s="4">
        <f t="shared" si="22"/>
        <v>1.9641314825525358</v>
      </c>
      <c r="AL35" s="4">
        <f t="shared" si="23"/>
        <v>-0.56269712743396982</v>
      </c>
      <c r="AM35" s="4">
        <f t="shared" si="24"/>
        <v>0.56269712743396982</v>
      </c>
      <c r="AN35" s="4">
        <f t="shared" si="25"/>
        <v>0.82281183728552176</v>
      </c>
      <c r="AO35" s="4">
        <f t="shared" si="26"/>
        <v>-0.15925390399074613</v>
      </c>
      <c r="AP35" s="4">
        <f t="shared" si="26"/>
        <v>0.98206574127626789</v>
      </c>
      <c r="AQ35" s="4">
        <f t="shared" si="27"/>
        <v>-0.28134856371698491</v>
      </c>
      <c r="AR35" s="4">
        <f t="shared" si="28"/>
        <v>0.28134856371698491</v>
      </c>
      <c r="AS35" s="4">
        <f t="shared" si="29"/>
        <v>0.68849665200497911</v>
      </c>
      <c r="AT35" s="4">
        <f t="shared" si="29"/>
        <v>-0.15792770492234209</v>
      </c>
      <c r="AU35" s="4">
        <f t="shared" si="29"/>
        <v>0.77635014397928959</v>
      </c>
      <c r="AV35" s="4">
        <f t="shared" si="29"/>
        <v>-0.27425878745740234</v>
      </c>
      <c r="AW35" s="4">
        <f t="shared" si="29"/>
        <v>0.27425878745740234</v>
      </c>
      <c r="AX35" s="4">
        <f t="shared" si="30"/>
        <v>123.92939736089625</v>
      </c>
      <c r="AY35" s="4">
        <f t="shared" si="30"/>
        <v>-28.426986886021574</v>
      </c>
      <c r="AZ35" s="4">
        <f t="shared" si="30"/>
        <v>139.7430259162721</v>
      </c>
      <c r="BA35" s="4">
        <f t="shared" si="30"/>
        <v>-49.366581742332421</v>
      </c>
      <c r="BB35" s="4">
        <f t="shared" si="30"/>
        <v>49.366581742332421</v>
      </c>
      <c r="BC35" s="4">
        <f t="shared" si="31"/>
        <v>0.79487179487179505</v>
      </c>
      <c r="BD35" s="4">
        <f t="shared" si="32"/>
        <v>-7.8947368421052627E-2</v>
      </c>
      <c r="BE35" s="4">
        <f t="shared" si="32"/>
        <v>0.9487179487179489</v>
      </c>
      <c r="BF35" s="4">
        <f t="shared" si="33"/>
        <v>-0.24090909090909099</v>
      </c>
      <c r="BG35" s="4">
        <f t="shared" si="34"/>
        <v>0.31736526946107796</v>
      </c>
      <c r="BH35" s="4">
        <f t="shared" si="35"/>
        <v>1.0541455452014128</v>
      </c>
      <c r="BI35" s="4">
        <f t="shared" si="36"/>
        <v>3.2735524709208925</v>
      </c>
      <c r="BJ35" s="4">
        <f t="shared" si="37"/>
        <v>0.3220188326185186</v>
      </c>
      <c r="BK35" s="4">
        <f t="shared" si="38"/>
        <v>0.39788695456275114</v>
      </c>
      <c r="BL35" s="4">
        <f t="shared" si="39"/>
        <v>2.0543753614806248</v>
      </c>
      <c r="BM35" s="4">
        <f t="shared" si="40"/>
        <v>0.19367782637150932</v>
      </c>
      <c r="BN35" s="3">
        <f t="shared" si="41"/>
        <v>0</v>
      </c>
      <c r="BO35" s="3">
        <v>100</v>
      </c>
      <c r="BP35" s="3">
        <f t="shared" si="42"/>
        <v>-1</v>
      </c>
      <c r="BQ35" s="3">
        <f t="shared" si="43"/>
        <v>-100</v>
      </c>
      <c r="BR35"/>
    </row>
    <row r="36" spans="1:70" x14ac:dyDescent="0.25">
      <c r="A36" t="s">
        <v>127</v>
      </c>
      <c r="B36" t="s">
        <v>151</v>
      </c>
      <c r="C36" t="s">
        <v>134</v>
      </c>
      <c r="D36" t="s">
        <v>24</v>
      </c>
      <c r="E36" t="s">
        <v>133</v>
      </c>
      <c r="F36" s="3">
        <v>0</v>
      </c>
      <c r="G36" s="3">
        <v>1</v>
      </c>
      <c r="H36" s="3" t="str">
        <f t="shared" si="44"/>
        <v>A</v>
      </c>
      <c r="I36" s="3">
        <v>1.4</v>
      </c>
      <c r="J36" s="3">
        <v>4.75</v>
      </c>
      <c r="K36" s="3">
        <v>7.5</v>
      </c>
      <c r="L36" s="3">
        <v>1.73</v>
      </c>
      <c r="M36" s="3">
        <v>2.1</v>
      </c>
      <c r="N36" s="3">
        <f t="shared" si="0"/>
        <v>1</v>
      </c>
      <c r="O36" s="3">
        <f t="shared" si="1"/>
        <v>5.8145363408521389E-2</v>
      </c>
      <c r="P36" s="3">
        <f t="shared" si="2"/>
        <v>5.4225158271401064E-2</v>
      </c>
      <c r="Q36" s="3">
        <f t="shared" si="3"/>
        <v>1.4814035087719299</v>
      </c>
      <c r="R36" s="3">
        <f t="shared" si="4"/>
        <v>5.026190476190477</v>
      </c>
      <c r="S36" s="3">
        <f t="shared" si="5"/>
        <v>7.9360902255639107</v>
      </c>
      <c r="T36" s="3">
        <f t="shared" si="6"/>
        <v>1.8305914786967419</v>
      </c>
      <c r="U36" s="3">
        <f t="shared" si="7"/>
        <v>2.222105263157895</v>
      </c>
      <c r="V36" s="4">
        <f t="shared" si="8"/>
        <v>0.7142857142857143</v>
      </c>
      <c r="W36" s="4">
        <f t="shared" si="9"/>
        <v>0.21052631578947367</v>
      </c>
      <c r="X36" s="4">
        <f t="shared" si="10"/>
        <v>0.13333333333333333</v>
      </c>
      <c r="Y36" s="4">
        <f t="shared" si="11"/>
        <v>0.5780346820809249</v>
      </c>
      <c r="Z36" s="4">
        <f t="shared" si="12"/>
        <v>0.47619047619047616</v>
      </c>
      <c r="AA36" s="4">
        <f t="shared" si="13"/>
        <v>0.29473684210526313</v>
      </c>
      <c r="AB36" s="4">
        <f t="shared" si="14"/>
        <v>0.18666666666666665</v>
      </c>
      <c r="AC36" s="4">
        <f t="shared" si="15"/>
        <v>3.3928571428571432</v>
      </c>
      <c r="AD36" s="4">
        <f t="shared" si="16"/>
        <v>0.6333333333333333</v>
      </c>
      <c r="AE36" s="4">
        <f t="shared" si="17"/>
        <v>5.3571428571428577</v>
      </c>
      <c r="AF36" s="4">
        <f t="shared" si="18"/>
        <v>1.5789473684210527</v>
      </c>
      <c r="AG36" s="4">
        <f t="shared" si="19"/>
        <v>0.82380952380952377</v>
      </c>
      <c r="AH36" s="4">
        <f t="shared" si="20"/>
        <v>1.2138728323699424</v>
      </c>
      <c r="AI36" s="4">
        <f t="shared" si="21"/>
        <v>-6.454686716791981</v>
      </c>
      <c r="AJ36" s="4">
        <f t="shared" si="22"/>
        <v>-3.5447869674185473</v>
      </c>
      <c r="AK36" s="4">
        <f t="shared" si="22"/>
        <v>-2.9098997493734338</v>
      </c>
      <c r="AL36" s="4">
        <f t="shared" si="23"/>
        <v>-0.39151378446115315</v>
      </c>
      <c r="AM36" s="4">
        <f t="shared" si="24"/>
        <v>0.39151378446115315</v>
      </c>
      <c r="AN36" s="4">
        <f t="shared" si="25"/>
        <v>-3.2273433583959905</v>
      </c>
      <c r="AO36" s="4">
        <f t="shared" si="26"/>
        <v>-1.7723934837092736</v>
      </c>
      <c r="AP36" s="4">
        <f t="shared" si="26"/>
        <v>-1.4549498746867169</v>
      </c>
      <c r="AQ36" s="4">
        <f t="shared" si="27"/>
        <v>-0.19575689223057657</v>
      </c>
      <c r="AR36" s="4">
        <f t="shared" si="28"/>
        <v>0.19575689223057657</v>
      </c>
      <c r="AS36" s="4">
        <f t="shared" si="29"/>
        <v>-1.2703253457130017</v>
      </c>
      <c r="AT36" s="4">
        <f t="shared" si="29"/>
        <v>-1.0571097350578058</v>
      </c>
      <c r="AU36" s="4">
        <f t="shared" si="29"/>
        <v>-0.96863875678624556</v>
      </c>
      <c r="AV36" s="4">
        <f t="shared" si="29"/>
        <v>-0.19331233937203021</v>
      </c>
      <c r="AW36" s="4">
        <f t="shared" si="29"/>
        <v>0.19331233937203021</v>
      </c>
      <c r="AX36" s="4">
        <f t="shared" si="30"/>
        <v>-228.65856222834032</v>
      </c>
      <c r="AY36" s="4">
        <f t="shared" si="30"/>
        <v>-190.27975231040503</v>
      </c>
      <c r="AZ36" s="4">
        <f t="shared" si="30"/>
        <v>-174.3549762215242</v>
      </c>
      <c r="BA36" s="4">
        <f t="shared" si="30"/>
        <v>-34.796221086965438</v>
      </c>
      <c r="BB36" s="4">
        <f t="shared" si="30"/>
        <v>34.796221086965438</v>
      </c>
      <c r="BC36" s="4">
        <f t="shared" si="31"/>
        <v>-0.81333333333333335</v>
      </c>
      <c r="BD36" s="4">
        <f t="shared" si="32"/>
        <v>-0.70526315789473693</v>
      </c>
      <c r="BE36" s="4">
        <f t="shared" si="32"/>
        <v>-0.36666666666666664</v>
      </c>
      <c r="BF36" s="4">
        <f t="shared" si="33"/>
        <v>-0.17619047619047629</v>
      </c>
      <c r="BG36" s="4">
        <f t="shared" si="34"/>
        <v>0.21387283236994234</v>
      </c>
      <c r="BH36" s="4">
        <f t="shared" si="35"/>
        <v>3.2325431630970991</v>
      </c>
      <c r="BI36" s="4">
        <f t="shared" si="36"/>
        <v>4.8145614035087725</v>
      </c>
      <c r="BJ36" s="4">
        <f t="shared" si="37"/>
        <v>0.67140968661055511</v>
      </c>
      <c r="BK36" s="4">
        <f t="shared" si="38"/>
        <v>0.27684205192048977</v>
      </c>
      <c r="BL36" s="4">
        <f t="shared" si="39"/>
        <v>2.0263483709273187</v>
      </c>
      <c r="BM36" s="4">
        <f t="shared" si="40"/>
        <v>0.13662115354518159</v>
      </c>
      <c r="BN36" s="3">
        <f t="shared" si="41"/>
        <v>0</v>
      </c>
      <c r="BO36" s="3">
        <v>100</v>
      </c>
      <c r="BP36" s="3">
        <f t="shared" si="42"/>
        <v>-1</v>
      </c>
      <c r="BQ36" s="3">
        <f t="shared" si="43"/>
        <v>-100</v>
      </c>
      <c r="BR36"/>
    </row>
    <row r="37" spans="1:70" x14ac:dyDescent="0.25">
      <c r="A37" t="s">
        <v>127</v>
      </c>
      <c r="B37" t="s">
        <v>151</v>
      </c>
      <c r="C37" t="s">
        <v>134</v>
      </c>
      <c r="D37" t="s">
        <v>130</v>
      </c>
      <c r="E37" t="s">
        <v>18</v>
      </c>
      <c r="F37" s="3">
        <v>5</v>
      </c>
      <c r="G37" s="3">
        <v>1</v>
      </c>
      <c r="H37" s="3" t="str">
        <f t="shared" si="44"/>
        <v>H</v>
      </c>
      <c r="I37" s="3">
        <v>1.18</v>
      </c>
      <c r="J37" s="3">
        <v>8</v>
      </c>
      <c r="K37" s="3">
        <v>13</v>
      </c>
      <c r="L37" s="3">
        <v>1.44</v>
      </c>
      <c r="M37" s="3">
        <v>2.75</v>
      </c>
      <c r="N37" s="3">
        <f t="shared" si="0"/>
        <v>6</v>
      </c>
      <c r="O37" s="3">
        <f t="shared" si="1"/>
        <v>4.9380704041721124E-2</v>
      </c>
      <c r="P37" s="3">
        <f t="shared" si="2"/>
        <v>5.8080808080808066E-2</v>
      </c>
      <c r="Q37" s="3">
        <f t="shared" si="3"/>
        <v>1.2382692307692309</v>
      </c>
      <c r="R37" s="3">
        <f t="shared" si="4"/>
        <v>8.395045632333769</v>
      </c>
      <c r="S37" s="3">
        <f t="shared" si="5"/>
        <v>13.641949152542374</v>
      </c>
      <c r="T37" s="3">
        <f t="shared" si="6"/>
        <v>1.5111082138200784</v>
      </c>
      <c r="U37" s="3">
        <f t="shared" si="7"/>
        <v>2.8857969361147333</v>
      </c>
      <c r="V37" s="4">
        <f t="shared" si="8"/>
        <v>0.84745762711864414</v>
      </c>
      <c r="W37" s="4">
        <f t="shared" si="9"/>
        <v>0.125</v>
      </c>
      <c r="X37" s="4">
        <f t="shared" si="10"/>
        <v>7.6923076923076927E-2</v>
      </c>
      <c r="Y37" s="4">
        <f t="shared" si="11"/>
        <v>0.69444444444444442</v>
      </c>
      <c r="Z37" s="4">
        <f t="shared" si="12"/>
        <v>0.36363636363636365</v>
      </c>
      <c r="AA37" s="4">
        <f t="shared" si="13"/>
        <v>0.14749999999999999</v>
      </c>
      <c r="AB37" s="4">
        <f t="shared" si="14"/>
        <v>9.0769230769230769E-2</v>
      </c>
      <c r="AC37" s="4">
        <f t="shared" si="15"/>
        <v>6.7796610169491531</v>
      </c>
      <c r="AD37" s="4">
        <f t="shared" si="16"/>
        <v>0.61538461538461542</v>
      </c>
      <c r="AE37" s="4">
        <f t="shared" si="17"/>
        <v>11.016949152542374</v>
      </c>
      <c r="AF37" s="4">
        <f t="shared" si="18"/>
        <v>1.625</v>
      </c>
      <c r="AG37" s="4">
        <f t="shared" si="19"/>
        <v>0.52363636363636357</v>
      </c>
      <c r="AH37" s="4">
        <f t="shared" si="20"/>
        <v>1.9097222222222223</v>
      </c>
      <c r="AI37" s="4">
        <f t="shared" si="21"/>
        <v>-12.403679921773143</v>
      </c>
      <c r="AJ37" s="4">
        <f t="shared" si="22"/>
        <v>-7.1567764015645379</v>
      </c>
      <c r="AK37" s="4">
        <f t="shared" si="22"/>
        <v>-5.2469035202086047</v>
      </c>
      <c r="AL37" s="4">
        <f t="shared" si="23"/>
        <v>-1.3746887222946549</v>
      </c>
      <c r="AM37" s="4">
        <f t="shared" si="24"/>
        <v>1.3746887222946549</v>
      </c>
      <c r="AN37" s="4">
        <f t="shared" si="25"/>
        <v>-6.2018399608865717</v>
      </c>
      <c r="AO37" s="4">
        <f t="shared" si="26"/>
        <v>-3.5783882007822689</v>
      </c>
      <c r="AP37" s="4">
        <f t="shared" si="26"/>
        <v>-2.6234517601043024</v>
      </c>
      <c r="AQ37" s="4">
        <f t="shared" si="27"/>
        <v>-0.68734436114732744</v>
      </c>
      <c r="AR37" s="4">
        <f t="shared" si="28"/>
        <v>0.68734436114732744</v>
      </c>
      <c r="AS37" s="4">
        <f t="shared" si="29"/>
        <v>-1.4109298422990173</v>
      </c>
      <c r="AT37" s="4">
        <f t="shared" si="29"/>
        <v>-1.2982926781381547</v>
      </c>
      <c r="AU37" s="4">
        <f t="shared" si="29"/>
        <v>-1.2066210565939901</v>
      </c>
      <c r="AV37" s="4">
        <f t="shared" si="29"/>
        <v>-0.60218165265661439</v>
      </c>
      <c r="AW37" s="4">
        <f t="shared" si="29"/>
        <v>0.60218165265661439</v>
      </c>
      <c r="AX37" s="4">
        <f t="shared" si="30"/>
        <v>-253.9673716138231</v>
      </c>
      <c r="AY37" s="4">
        <f t="shared" si="30"/>
        <v>-233.69268206486785</v>
      </c>
      <c r="AZ37" s="4">
        <f t="shared" si="30"/>
        <v>-217.19179018691821</v>
      </c>
      <c r="BA37" s="4">
        <f t="shared" si="30"/>
        <v>-108.39269747819058</v>
      </c>
      <c r="BB37" s="4">
        <f t="shared" si="30"/>
        <v>108.39269747819058</v>
      </c>
      <c r="BC37" s="4">
        <f t="shared" si="31"/>
        <v>-0.90923076923076929</v>
      </c>
      <c r="BD37" s="4">
        <f t="shared" si="32"/>
        <v>-0.85249999999999992</v>
      </c>
      <c r="BE37" s="4">
        <f t="shared" si="32"/>
        <v>-0.38461538461538458</v>
      </c>
      <c r="BF37" s="4">
        <f t="shared" si="33"/>
        <v>-0.47636363636363638</v>
      </c>
      <c r="BG37" s="4">
        <f t="shared" si="34"/>
        <v>0.90972222222222232</v>
      </c>
      <c r="BH37" s="4">
        <f t="shared" si="35"/>
        <v>6.2262979987330977</v>
      </c>
      <c r="BI37" s="4">
        <f t="shared" si="36"/>
        <v>7.7584213385484579</v>
      </c>
      <c r="BJ37" s="4">
        <f t="shared" si="37"/>
        <v>0.80252125104331995</v>
      </c>
      <c r="BK37" s="4">
        <f t="shared" si="38"/>
        <v>0.97205171755522124</v>
      </c>
      <c r="BL37" s="4">
        <f t="shared" si="39"/>
        <v>2.1984525749674058</v>
      </c>
      <c r="BM37" s="4">
        <f t="shared" si="40"/>
        <v>0.44215268895197019</v>
      </c>
      <c r="BN37" s="3">
        <f t="shared" si="41"/>
        <v>1</v>
      </c>
      <c r="BO37" s="3">
        <v>100</v>
      </c>
      <c r="BP37" s="3">
        <f t="shared" si="42"/>
        <v>0.17999999999999994</v>
      </c>
      <c r="BQ37" s="3">
        <f t="shared" si="43"/>
        <v>17.999999999999993</v>
      </c>
      <c r="BR37"/>
    </row>
    <row r="38" spans="1:70" x14ac:dyDescent="0.25">
      <c r="A38" t="s">
        <v>127</v>
      </c>
      <c r="B38" t="s">
        <v>151</v>
      </c>
      <c r="C38" t="s">
        <v>136</v>
      </c>
      <c r="D38" t="s">
        <v>15</v>
      </c>
      <c r="E38" t="s">
        <v>20</v>
      </c>
      <c r="F38" s="3">
        <v>3</v>
      </c>
      <c r="G38" s="3">
        <v>1</v>
      </c>
      <c r="H38" s="3" t="str">
        <f t="shared" si="44"/>
        <v>H</v>
      </c>
      <c r="I38" s="3">
        <v>2.5</v>
      </c>
      <c r="J38" s="3">
        <v>3.8</v>
      </c>
      <c r="K38" s="3">
        <v>2.5</v>
      </c>
      <c r="L38" s="3">
        <v>1.5</v>
      </c>
      <c r="M38" s="3">
        <v>2.63</v>
      </c>
      <c r="N38" s="3">
        <f t="shared" si="0"/>
        <v>4</v>
      </c>
      <c r="O38" s="3">
        <f t="shared" si="1"/>
        <v>6.3157894736842302E-2</v>
      </c>
      <c r="P38" s="3">
        <f t="shared" si="2"/>
        <v>4.6894803548795938E-2</v>
      </c>
      <c r="Q38" s="3">
        <f t="shared" si="3"/>
        <v>2.6578947368421058</v>
      </c>
      <c r="R38" s="3">
        <f t="shared" si="4"/>
        <v>4.0400000000000009</v>
      </c>
      <c r="S38" s="3">
        <f t="shared" si="5"/>
        <v>2.6578947368421058</v>
      </c>
      <c r="T38" s="3">
        <f t="shared" si="6"/>
        <v>1.5947368421052635</v>
      </c>
      <c r="U38" s="3">
        <f t="shared" si="7"/>
        <v>2.7961052631578953</v>
      </c>
      <c r="V38" s="4">
        <f t="shared" si="8"/>
        <v>0.4</v>
      </c>
      <c r="W38" s="4">
        <f t="shared" si="9"/>
        <v>0.26315789473684209</v>
      </c>
      <c r="X38" s="4">
        <f t="shared" si="10"/>
        <v>0.4</v>
      </c>
      <c r="Y38" s="4">
        <f t="shared" si="11"/>
        <v>0.66666666666666663</v>
      </c>
      <c r="Z38" s="4">
        <f t="shared" si="12"/>
        <v>0.38022813688212931</v>
      </c>
      <c r="AA38" s="4">
        <f t="shared" si="13"/>
        <v>0.65789473684210531</v>
      </c>
      <c r="AB38" s="4">
        <f t="shared" si="14"/>
        <v>1</v>
      </c>
      <c r="AC38" s="4">
        <f t="shared" si="15"/>
        <v>1.52</v>
      </c>
      <c r="AD38" s="4">
        <f t="shared" si="16"/>
        <v>1.52</v>
      </c>
      <c r="AE38" s="4">
        <f t="shared" si="17"/>
        <v>1</v>
      </c>
      <c r="AF38" s="4">
        <f t="shared" si="18"/>
        <v>0.65789473684210531</v>
      </c>
      <c r="AG38" s="4">
        <f t="shared" si="19"/>
        <v>0.57034220532319391</v>
      </c>
      <c r="AH38" s="4">
        <f t="shared" si="20"/>
        <v>1.7533333333333332</v>
      </c>
      <c r="AI38" s="4">
        <f t="shared" si="21"/>
        <v>0</v>
      </c>
      <c r="AJ38" s="4">
        <f t="shared" si="22"/>
        <v>-1.3821052631578952</v>
      </c>
      <c r="AK38" s="4">
        <f t="shared" si="22"/>
        <v>1.3821052631578952</v>
      </c>
      <c r="AL38" s="4">
        <f t="shared" si="23"/>
        <v>-1.2013684210526319</v>
      </c>
      <c r="AM38" s="4">
        <f t="shared" si="24"/>
        <v>1.2013684210526319</v>
      </c>
      <c r="AN38" s="4">
        <f t="shared" si="25"/>
        <v>0</v>
      </c>
      <c r="AO38" s="4">
        <f t="shared" si="26"/>
        <v>-0.69105263157894758</v>
      </c>
      <c r="AP38" s="4">
        <f t="shared" si="26"/>
        <v>0.69105263157894758</v>
      </c>
      <c r="AQ38" s="4">
        <f t="shared" si="27"/>
        <v>-0.60068421052631593</v>
      </c>
      <c r="AR38" s="4">
        <f t="shared" si="28"/>
        <v>0.60068421052631593</v>
      </c>
      <c r="AS38" s="4">
        <f t="shared" si="29"/>
        <v>0</v>
      </c>
      <c r="AT38" s="4">
        <f t="shared" si="29"/>
        <v>-0.60469574412765459</v>
      </c>
      <c r="AU38" s="4">
        <f t="shared" si="29"/>
        <v>0.60469574412765459</v>
      </c>
      <c r="AV38" s="4">
        <f t="shared" si="29"/>
        <v>-0.54092244438590054</v>
      </c>
      <c r="AW38" s="4">
        <f t="shared" si="29"/>
        <v>0.54092244438590054</v>
      </c>
      <c r="AX38" s="4">
        <f t="shared" si="30"/>
        <v>0</v>
      </c>
      <c r="AY38" s="4">
        <f t="shared" si="30"/>
        <v>-108.84523394297783</v>
      </c>
      <c r="AZ38" s="4">
        <f t="shared" si="30"/>
        <v>108.84523394297783</v>
      </c>
      <c r="BA38" s="4">
        <f t="shared" si="30"/>
        <v>-97.366039989462095</v>
      </c>
      <c r="BB38" s="4">
        <f t="shared" si="30"/>
        <v>97.366039989462095</v>
      </c>
      <c r="BC38" s="4">
        <f t="shared" si="31"/>
        <v>0</v>
      </c>
      <c r="BD38" s="4">
        <f t="shared" si="32"/>
        <v>-0.34210526315789475</v>
      </c>
      <c r="BE38" s="4">
        <f t="shared" si="32"/>
        <v>0.52</v>
      </c>
      <c r="BF38" s="4">
        <f t="shared" si="33"/>
        <v>-0.42965779467680609</v>
      </c>
      <c r="BG38" s="4">
        <f t="shared" si="34"/>
        <v>0.75333333333333341</v>
      </c>
      <c r="BH38" s="4">
        <f t="shared" si="35"/>
        <v>0.79795884573260789</v>
      </c>
      <c r="BI38" s="4">
        <f t="shared" si="36"/>
        <v>3.1185964912280713</v>
      </c>
      <c r="BJ38" s="4">
        <f t="shared" si="37"/>
        <v>0.25587114202722006</v>
      </c>
      <c r="BK38" s="4">
        <f t="shared" si="38"/>
        <v>0.84949575722969106</v>
      </c>
      <c r="BL38" s="4">
        <f t="shared" si="39"/>
        <v>2.1954210526315796</v>
      </c>
      <c r="BM38" s="4">
        <f t="shared" si="40"/>
        <v>0.38693978825220254</v>
      </c>
      <c r="BN38" s="3">
        <f t="shared" si="41"/>
        <v>1</v>
      </c>
      <c r="BO38" s="3">
        <v>100</v>
      </c>
      <c r="BP38" s="3">
        <f t="shared" si="42"/>
        <v>1.5</v>
      </c>
      <c r="BQ38" s="3">
        <f t="shared" si="43"/>
        <v>150</v>
      </c>
      <c r="BR38"/>
    </row>
    <row r="39" spans="1:70" x14ac:dyDescent="0.25">
      <c r="A39" t="s">
        <v>127</v>
      </c>
      <c r="B39" t="s">
        <v>152</v>
      </c>
      <c r="C39" t="s">
        <v>138</v>
      </c>
      <c r="D39" t="s">
        <v>19</v>
      </c>
      <c r="E39" t="s">
        <v>26</v>
      </c>
      <c r="F39" s="3">
        <v>3</v>
      </c>
      <c r="G39" s="3">
        <v>2</v>
      </c>
      <c r="H39" s="3" t="str">
        <f t="shared" si="44"/>
        <v>H</v>
      </c>
      <c r="I39" s="3">
        <v>1.85</v>
      </c>
      <c r="J39" s="3">
        <v>3.4</v>
      </c>
      <c r="K39" s="3">
        <v>4.5</v>
      </c>
      <c r="L39" s="3">
        <v>2.1</v>
      </c>
      <c r="M39" s="3">
        <v>1.73</v>
      </c>
      <c r="N39" s="3">
        <f t="shared" si="0"/>
        <v>5</v>
      </c>
      <c r="O39" s="3">
        <f t="shared" si="1"/>
        <v>5.6880409821586042E-2</v>
      </c>
      <c r="P39" s="3">
        <f t="shared" si="2"/>
        <v>5.4225158271401064E-2</v>
      </c>
      <c r="Q39" s="3">
        <f t="shared" si="3"/>
        <v>1.9552287581699344</v>
      </c>
      <c r="R39" s="3">
        <f t="shared" si="4"/>
        <v>3.5933933933933924</v>
      </c>
      <c r="S39" s="3">
        <f t="shared" si="5"/>
        <v>4.7559618441971372</v>
      </c>
      <c r="T39" s="3">
        <f t="shared" si="6"/>
        <v>2.2194488606253309</v>
      </c>
      <c r="U39" s="3">
        <f t="shared" si="7"/>
        <v>1.8284031089913437</v>
      </c>
      <c r="V39" s="4">
        <f t="shared" si="8"/>
        <v>0.54054054054054046</v>
      </c>
      <c r="W39" s="4">
        <f t="shared" si="9"/>
        <v>0.29411764705882354</v>
      </c>
      <c r="X39" s="4">
        <f t="shared" si="10"/>
        <v>0.22222222222222221</v>
      </c>
      <c r="Y39" s="4">
        <f t="shared" si="11"/>
        <v>0.47619047619047616</v>
      </c>
      <c r="Z39" s="4">
        <f t="shared" si="12"/>
        <v>0.5780346820809249</v>
      </c>
      <c r="AA39" s="4">
        <f t="shared" si="13"/>
        <v>0.54411764705882359</v>
      </c>
      <c r="AB39" s="4">
        <f t="shared" si="14"/>
        <v>0.41111111111111115</v>
      </c>
      <c r="AC39" s="4">
        <f t="shared" si="15"/>
        <v>1.8378378378378377</v>
      </c>
      <c r="AD39" s="4">
        <f t="shared" si="16"/>
        <v>0.75555555555555554</v>
      </c>
      <c r="AE39" s="4">
        <f t="shared" si="17"/>
        <v>2.4324324324324325</v>
      </c>
      <c r="AF39" s="4">
        <f t="shared" si="18"/>
        <v>1.3235294117647058</v>
      </c>
      <c r="AG39" s="4">
        <f t="shared" si="19"/>
        <v>1.2138728323699424</v>
      </c>
      <c r="AH39" s="4">
        <f t="shared" si="20"/>
        <v>0.82380952380952377</v>
      </c>
      <c r="AI39" s="4">
        <f t="shared" si="21"/>
        <v>-2.8007330860272028</v>
      </c>
      <c r="AJ39" s="4">
        <f t="shared" si="22"/>
        <v>-1.638164635223458</v>
      </c>
      <c r="AK39" s="4">
        <f t="shared" si="22"/>
        <v>-1.1625684508037448</v>
      </c>
      <c r="AL39" s="4">
        <f t="shared" si="23"/>
        <v>0.39104575163398714</v>
      </c>
      <c r="AM39" s="4">
        <f t="shared" si="24"/>
        <v>-0.39104575163398714</v>
      </c>
      <c r="AN39" s="4">
        <f t="shared" si="25"/>
        <v>-1.4003665430136014</v>
      </c>
      <c r="AO39" s="4">
        <f t="shared" si="26"/>
        <v>-0.819082317611729</v>
      </c>
      <c r="AP39" s="4">
        <f t="shared" si="26"/>
        <v>-0.58128422540187241</v>
      </c>
      <c r="AQ39" s="4">
        <f t="shared" si="27"/>
        <v>0.19552287581699357</v>
      </c>
      <c r="AR39" s="4">
        <f t="shared" si="28"/>
        <v>-0.19552287581699357</v>
      </c>
      <c r="AS39" s="4">
        <f t="shared" si="29"/>
        <v>-0.9506706514462091</v>
      </c>
      <c r="AT39" s="4">
        <f t="shared" si="29"/>
        <v>-0.68626868097435179</v>
      </c>
      <c r="AU39" s="4">
        <f t="shared" si="29"/>
        <v>-0.52654421680441366</v>
      </c>
      <c r="AV39" s="4">
        <f t="shared" si="29"/>
        <v>0.19308694973944701</v>
      </c>
      <c r="AW39" s="4">
        <f t="shared" si="29"/>
        <v>-0.19308694973944701</v>
      </c>
      <c r="AX39" s="4">
        <f t="shared" si="30"/>
        <v>-171.12071726031763</v>
      </c>
      <c r="AY39" s="4">
        <f t="shared" si="30"/>
        <v>-123.52836257538331</v>
      </c>
      <c r="AZ39" s="4">
        <f t="shared" si="30"/>
        <v>-94.777959024794455</v>
      </c>
      <c r="BA39" s="4">
        <f t="shared" si="30"/>
        <v>34.755650953100464</v>
      </c>
      <c r="BB39" s="4">
        <f t="shared" si="30"/>
        <v>-34.755650953100464</v>
      </c>
      <c r="BC39" s="4">
        <f t="shared" si="31"/>
        <v>-0.58888888888888891</v>
      </c>
      <c r="BD39" s="4">
        <f t="shared" si="32"/>
        <v>-0.45588235294117641</v>
      </c>
      <c r="BE39" s="4">
        <f t="shared" si="32"/>
        <v>-0.24444444444444449</v>
      </c>
      <c r="BF39" s="4">
        <f t="shared" si="33"/>
        <v>0.21387283236994237</v>
      </c>
      <c r="BG39" s="4">
        <f t="shared" si="34"/>
        <v>-0.17619047619047631</v>
      </c>
      <c r="BH39" s="4">
        <f t="shared" si="35"/>
        <v>1.4070805825104986</v>
      </c>
      <c r="BI39" s="4">
        <f t="shared" si="36"/>
        <v>3.4348613319201546</v>
      </c>
      <c r="BJ39" s="4">
        <f t="shared" si="37"/>
        <v>0.40964698325213411</v>
      </c>
      <c r="BK39" s="4">
        <f t="shared" si="38"/>
        <v>0.27651110273458274</v>
      </c>
      <c r="BL39" s="4">
        <f t="shared" si="39"/>
        <v>2.0239259848083373</v>
      </c>
      <c r="BM39" s="4">
        <f t="shared" si="40"/>
        <v>0.13662115354518159</v>
      </c>
      <c r="BN39" s="3">
        <f t="shared" si="41"/>
        <v>1</v>
      </c>
      <c r="BO39" s="3">
        <v>100</v>
      </c>
      <c r="BP39" s="3">
        <f t="shared" si="42"/>
        <v>0.85000000000000009</v>
      </c>
      <c r="BQ39" s="3">
        <f t="shared" si="43"/>
        <v>85.000000000000014</v>
      </c>
      <c r="BR39"/>
    </row>
    <row r="40" spans="1:70" x14ac:dyDescent="0.25">
      <c r="A40" t="s">
        <v>127</v>
      </c>
      <c r="B40" t="s">
        <v>152</v>
      </c>
      <c r="C40" t="s">
        <v>138</v>
      </c>
      <c r="D40" t="s">
        <v>25</v>
      </c>
      <c r="E40" t="s">
        <v>21</v>
      </c>
      <c r="F40" s="3">
        <v>3</v>
      </c>
      <c r="G40" s="3">
        <v>0</v>
      </c>
      <c r="H40" s="3" t="str">
        <f t="shared" si="44"/>
        <v>H</v>
      </c>
      <c r="I40" s="3">
        <v>1.6</v>
      </c>
      <c r="J40" s="3">
        <v>4.75</v>
      </c>
      <c r="K40" s="3">
        <v>4.75</v>
      </c>
      <c r="L40" s="3">
        <v>1.4</v>
      </c>
      <c r="M40" s="3">
        <v>3</v>
      </c>
      <c r="N40" s="3">
        <f t="shared" si="0"/>
        <v>3</v>
      </c>
      <c r="O40" s="3">
        <f t="shared" si="1"/>
        <v>4.6052631578947345E-2</v>
      </c>
      <c r="P40" s="3">
        <f t="shared" si="2"/>
        <v>4.7619047619047561E-2</v>
      </c>
      <c r="Q40" s="3">
        <f t="shared" si="3"/>
        <v>1.6736842105263159</v>
      </c>
      <c r="R40" s="3">
        <f t="shared" si="4"/>
        <v>4.96875</v>
      </c>
      <c r="S40" s="3">
        <f t="shared" si="5"/>
        <v>4.96875</v>
      </c>
      <c r="T40" s="3">
        <f t="shared" si="6"/>
        <v>1.4644736842105261</v>
      </c>
      <c r="U40" s="3">
        <f t="shared" si="7"/>
        <v>3.138157894736842</v>
      </c>
      <c r="V40" s="4">
        <f t="shared" si="8"/>
        <v>0.625</v>
      </c>
      <c r="W40" s="4">
        <f t="shared" si="9"/>
        <v>0.21052631578947367</v>
      </c>
      <c r="X40" s="4">
        <f t="shared" si="10"/>
        <v>0.21052631578947367</v>
      </c>
      <c r="Y40" s="4">
        <f t="shared" si="11"/>
        <v>0.7142857142857143</v>
      </c>
      <c r="Z40" s="4">
        <f t="shared" si="12"/>
        <v>0.33333333333333331</v>
      </c>
      <c r="AA40" s="4">
        <f t="shared" si="13"/>
        <v>0.33684210526315789</v>
      </c>
      <c r="AB40" s="4">
        <f t="shared" si="14"/>
        <v>0.33684210526315789</v>
      </c>
      <c r="AC40" s="4">
        <f t="shared" si="15"/>
        <v>2.96875</v>
      </c>
      <c r="AD40" s="4">
        <f t="shared" si="16"/>
        <v>1</v>
      </c>
      <c r="AE40" s="4">
        <f t="shared" si="17"/>
        <v>2.96875</v>
      </c>
      <c r="AF40" s="4">
        <f t="shared" si="18"/>
        <v>1</v>
      </c>
      <c r="AG40" s="4">
        <f t="shared" si="19"/>
        <v>0.46666666666666662</v>
      </c>
      <c r="AH40" s="4">
        <f t="shared" si="20"/>
        <v>2.1428571428571428</v>
      </c>
      <c r="AI40" s="4">
        <f t="shared" si="21"/>
        <v>-3.2950657894736839</v>
      </c>
      <c r="AJ40" s="4">
        <f t="shared" si="22"/>
        <v>-3.2950657894736839</v>
      </c>
      <c r="AK40" s="4">
        <f t="shared" si="22"/>
        <v>0</v>
      </c>
      <c r="AL40" s="4">
        <f t="shared" si="23"/>
        <v>-1.6736842105263159</v>
      </c>
      <c r="AM40" s="4">
        <f t="shared" si="24"/>
        <v>1.6736842105263159</v>
      </c>
      <c r="AN40" s="4">
        <f t="shared" si="25"/>
        <v>-1.6475328947368419</v>
      </c>
      <c r="AO40" s="4">
        <f t="shared" si="26"/>
        <v>-1.6475328947368419</v>
      </c>
      <c r="AP40" s="4">
        <f t="shared" si="26"/>
        <v>0</v>
      </c>
      <c r="AQ40" s="4">
        <f t="shared" si="27"/>
        <v>-0.83684210526315794</v>
      </c>
      <c r="AR40" s="4">
        <f t="shared" si="28"/>
        <v>0.83684210526315794</v>
      </c>
      <c r="AS40" s="4">
        <f t="shared" si="29"/>
        <v>-1.0252689309547758</v>
      </c>
      <c r="AT40" s="4">
        <f t="shared" si="29"/>
        <v>-1.0252689309547758</v>
      </c>
      <c r="AU40" s="4">
        <f t="shared" si="29"/>
        <v>0</v>
      </c>
      <c r="AV40" s="4">
        <f t="shared" si="29"/>
        <v>-0.69680545671471428</v>
      </c>
      <c r="AW40" s="4">
        <f t="shared" si="29"/>
        <v>0.69680545671471428</v>
      </c>
      <c r="AX40" s="4">
        <f t="shared" si="30"/>
        <v>-184.54840757185963</v>
      </c>
      <c r="AY40" s="4">
        <f t="shared" si="30"/>
        <v>-184.54840757185963</v>
      </c>
      <c r="AZ40" s="4">
        <f t="shared" si="30"/>
        <v>0</v>
      </c>
      <c r="BA40" s="4">
        <f t="shared" si="30"/>
        <v>-125.42498220864856</v>
      </c>
      <c r="BB40" s="4">
        <f t="shared" si="30"/>
        <v>125.42498220864856</v>
      </c>
      <c r="BC40" s="4">
        <f t="shared" si="31"/>
        <v>-0.66315789473684206</v>
      </c>
      <c r="BD40" s="4">
        <f t="shared" si="32"/>
        <v>-0.66315789473684206</v>
      </c>
      <c r="BE40" s="4">
        <f t="shared" si="32"/>
        <v>0</v>
      </c>
      <c r="BF40" s="4">
        <f t="shared" si="33"/>
        <v>-0.53333333333333333</v>
      </c>
      <c r="BG40" s="4">
        <f t="shared" si="34"/>
        <v>1.142857142857143</v>
      </c>
      <c r="BH40" s="4">
        <f t="shared" si="35"/>
        <v>1.9024071205501587</v>
      </c>
      <c r="BI40" s="4">
        <f t="shared" si="36"/>
        <v>3.8703947368421052</v>
      </c>
      <c r="BJ40" s="4">
        <f t="shared" si="37"/>
        <v>0.49152793187765448</v>
      </c>
      <c r="BK40" s="4">
        <f t="shared" si="38"/>
        <v>1.1834734548280121</v>
      </c>
      <c r="BL40" s="4">
        <f t="shared" si="39"/>
        <v>2.301315789473684</v>
      </c>
      <c r="BM40" s="4">
        <f t="shared" si="40"/>
        <v>0.5142594772265805</v>
      </c>
      <c r="BN40" s="3">
        <f t="shared" si="41"/>
        <v>1</v>
      </c>
      <c r="BO40" s="3">
        <v>100</v>
      </c>
      <c r="BP40" s="3">
        <f t="shared" si="42"/>
        <v>0.60000000000000009</v>
      </c>
      <c r="BQ40" s="3">
        <f t="shared" si="43"/>
        <v>60.000000000000007</v>
      </c>
      <c r="BR40"/>
    </row>
    <row r="41" spans="1:70" x14ac:dyDescent="0.25">
      <c r="A41" t="s">
        <v>127</v>
      </c>
      <c r="B41" t="s">
        <v>152</v>
      </c>
      <c r="C41" t="s">
        <v>139</v>
      </c>
      <c r="D41" t="s">
        <v>12</v>
      </c>
      <c r="E41" t="s">
        <v>141</v>
      </c>
      <c r="F41" s="3">
        <v>3</v>
      </c>
      <c r="G41" s="3">
        <v>1</v>
      </c>
      <c r="H41" s="3" t="str">
        <f t="shared" si="44"/>
        <v>H</v>
      </c>
      <c r="I41" s="3">
        <v>1.75</v>
      </c>
      <c r="J41" s="3">
        <v>4.0999999999999996</v>
      </c>
      <c r="K41" s="3">
        <v>4.2</v>
      </c>
      <c r="L41" s="3">
        <v>1.44</v>
      </c>
      <c r="M41" s="3">
        <v>2.75</v>
      </c>
      <c r="N41" s="3">
        <f t="shared" si="0"/>
        <v>4</v>
      </c>
      <c r="O41" s="3">
        <f t="shared" si="1"/>
        <v>5.3426248548199773E-2</v>
      </c>
      <c r="P41" s="3">
        <f t="shared" si="2"/>
        <v>5.8080808080808066E-2</v>
      </c>
      <c r="Q41" s="3">
        <f t="shared" si="3"/>
        <v>1.8434959349593496</v>
      </c>
      <c r="R41" s="3">
        <f t="shared" si="4"/>
        <v>4.3190476190476188</v>
      </c>
      <c r="S41" s="3">
        <f t="shared" si="5"/>
        <v>4.4243902439024394</v>
      </c>
      <c r="T41" s="3">
        <f t="shared" si="6"/>
        <v>1.5169337979094075</v>
      </c>
      <c r="U41" s="3">
        <f t="shared" si="7"/>
        <v>2.8969221835075496</v>
      </c>
      <c r="V41" s="4">
        <f t="shared" si="8"/>
        <v>0.5714285714285714</v>
      </c>
      <c r="W41" s="4">
        <f t="shared" si="9"/>
        <v>0.24390243902439027</v>
      </c>
      <c r="X41" s="4">
        <f t="shared" si="10"/>
        <v>0.23809523809523808</v>
      </c>
      <c r="Y41" s="4">
        <f t="shared" si="11"/>
        <v>0.69444444444444442</v>
      </c>
      <c r="Z41" s="4">
        <f t="shared" si="12"/>
        <v>0.36363636363636365</v>
      </c>
      <c r="AA41" s="4">
        <f t="shared" si="13"/>
        <v>0.42682926829268297</v>
      </c>
      <c r="AB41" s="4">
        <f t="shared" si="14"/>
        <v>0.41666666666666663</v>
      </c>
      <c r="AC41" s="4">
        <f t="shared" si="15"/>
        <v>2.3428571428571425</v>
      </c>
      <c r="AD41" s="4">
        <f t="shared" si="16"/>
        <v>0.97619047619047605</v>
      </c>
      <c r="AE41" s="4">
        <f t="shared" si="17"/>
        <v>2.4</v>
      </c>
      <c r="AF41" s="4">
        <f t="shared" si="18"/>
        <v>1.024390243902439</v>
      </c>
      <c r="AG41" s="4">
        <f t="shared" si="19"/>
        <v>0.52363636363636357</v>
      </c>
      <c r="AH41" s="4">
        <f t="shared" si="20"/>
        <v>1.9097222222222223</v>
      </c>
      <c r="AI41" s="4">
        <f t="shared" si="21"/>
        <v>-2.5808943089430896</v>
      </c>
      <c r="AJ41" s="4">
        <f t="shared" si="22"/>
        <v>-2.475551684088269</v>
      </c>
      <c r="AK41" s="4">
        <f t="shared" si="22"/>
        <v>-0.1053426248548206</v>
      </c>
      <c r="AL41" s="4">
        <f t="shared" si="23"/>
        <v>-1.3799883855981421</v>
      </c>
      <c r="AM41" s="4">
        <f t="shared" si="24"/>
        <v>1.3799883855981421</v>
      </c>
      <c r="AN41" s="4">
        <f t="shared" si="25"/>
        <v>-1.2904471544715448</v>
      </c>
      <c r="AO41" s="4">
        <f t="shared" si="26"/>
        <v>-1.2377758420441345</v>
      </c>
      <c r="AP41" s="4">
        <f t="shared" si="26"/>
        <v>-5.26713124274103E-2</v>
      </c>
      <c r="AQ41" s="4">
        <f t="shared" si="27"/>
        <v>-0.68999419279907104</v>
      </c>
      <c r="AR41" s="4">
        <f t="shared" si="28"/>
        <v>0.68999419279907104</v>
      </c>
      <c r="AS41" s="4">
        <f t="shared" si="29"/>
        <v>-0.91153300122917658</v>
      </c>
      <c r="AT41" s="4">
        <f t="shared" si="29"/>
        <v>-0.89125640173456222</v>
      </c>
      <c r="AU41" s="4">
        <f t="shared" si="29"/>
        <v>-5.2622685247334801E-2</v>
      </c>
      <c r="AV41" s="4">
        <f t="shared" si="29"/>
        <v>-0.60397904409088632</v>
      </c>
      <c r="AW41" s="4">
        <f t="shared" si="29"/>
        <v>0.60397904409088632</v>
      </c>
      <c r="AX41" s="4">
        <f t="shared" si="30"/>
        <v>-164.07594022125178</v>
      </c>
      <c r="AY41" s="4">
        <f t="shared" si="30"/>
        <v>-160.42615231222121</v>
      </c>
      <c r="AZ41" s="4">
        <f t="shared" si="30"/>
        <v>-9.4720833445202643</v>
      </c>
      <c r="BA41" s="4">
        <f t="shared" si="30"/>
        <v>-108.71622793635953</v>
      </c>
      <c r="BB41" s="4">
        <f t="shared" si="30"/>
        <v>108.71622793635953</v>
      </c>
      <c r="BC41" s="4">
        <f t="shared" si="31"/>
        <v>-0.58333333333333337</v>
      </c>
      <c r="BD41" s="4">
        <f t="shared" si="32"/>
        <v>-0.57317073170731703</v>
      </c>
      <c r="BE41" s="4">
        <f t="shared" si="32"/>
        <v>-2.3809523809523947E-2</v>
      </c>
      <c r="BF41" s="4">
        <f t="shared" si="33"/>
        <v>-0.47636363636363643</v>
      </c>
      <c r="BG41" s="4">
        <f t="shared" si="34"/>
        <v>0.90972222222222254</v>
      </c>
      <c r="BH41" s="4">
        <f t="shared" si="35"/>
        <v>1.460620224604283</v>
      </c>
      <c r="BI41" s="4">
        <f t="shared" si="36"/>
        <v>3.5289779326364692</v>
      </c>
      <c r="BJ41" s="4">
        <f t="shared" si="37"/>
        <v>0.41389327235409096</v>
      </c>
      <c r="BK41" s="4">
        <f t="shared" si="38"/>
        <v>0.97579914541512203</v>
      </c>
      <c r="BL41" s="4">
        <f t="shared" si="39"/>
        <v>2.2069279907084787</v>
      </c>
      <c r="BM41" s="4">
        <f t="shared" si="40"/>
        <v>0.44215268895196996</v>
      </c>
      <c r="BN41" s="3">
        <f t="shared" si="41"/>
        <v>1</v>
      </c>
      <c r="BO41" s="3">
        <v>100</v>
      </c>
      <c r="BP41" s="3">
        <f t="shared" si="42"/>
        <v>0.75</v>
      </c>
      <c r="BQ41" s="3">
        <f t="shared" si="43"/>
        <v>75</v>
      </c>
      <c r="BR41"/>
    </row>
    <row r="42" spans="1:70" x14ac:dyDescent="0.25">
      <c r="A42" t="s">
        <v>127</v>
      </c>
      <c r="B42" t="s">
        <v>153</v>
      </c>
      <c r="C42" t="s">
        <v>132</v>
      </c>
      <c r="D42" t="s">
        <v>26</v>
      </c>
      <c r="E42" t="s">
        <v>25</v>
      </c>
      <c r="F42" s="3">
        <v>1</v>
      </c>
      <c r="G42" s="3">
        <v>3</v>
      </c>
      <c r="H42" s="3" t="str">
        <f t="shared" si="44"/>
        <v>A</v>
      </c>
      <c r="I42" s="3">
        <v>4.33</v>
      </c>
      <c r="J42" s="3">
        <v>4.33</v>
      </c>
      <c r="K42" s="3">
        <v>1.7</v>
      </c>
      <c r="L42" s="3">
        <v>1.53</v>
      </c>
      <c r="M42" s="3">
        <v>2.5</v>
      </c>
      <c r="N42" s="3">
        <f t="shared" si="0"/>
        <v>4</v>
      </c>
      <c r="O42" s="3">
        <f t="shared" si="1"/>
        <v>5.0129058551827255E-2</v>
      </c>
      <c r="P42" s="3">
        <f t="shared" si="2"/>
        <v>5.3594771241830097E-2</v>
      </c>
      <c r="Q42" s="3">
        <f t="shared" si="3"/>
        <v>4.5470588235294125</v>
      </c>
      <c r="R42" s="3">
        <f t="shared" si="4"/>
        <v>4.5470588235294125</v>
      </c>
      <c r="S42" s="3">
        <f t="shared" si="5"/>
        <v>1.7852193995381063</v>
      </c>
      <c r="T42" s="3">
        <f t="shared" si="6"/>
        <v>1.6066974595842958</v>
      </c>
      <c r="U42" s="3">
        <f t="shared" si="7"/>
        <v>2.6253226463795682</v>
      </c>
      <c r="V42" s="4">
        <f t="shared" si="8"/>
        <v>0.23094688221709006</v>
      </c>
      <c r="W42" s="4">
        <f t="shared" si="9"/>
        <v>0.23094688221709006</v>
      </c>
      <c r="X42" s="4">
        <f t="shared" si="10"/>
        <v>0.58823529411764708</v>
      </c>
      <c r="Y42" s="4">
        <f t="shared" si="11"/>
        <v>0.65359477124183007</v>
      </c>
      <c r="Z42" s="4">
        <f t="shared" si="12"/>
        <v>0.4</v>
      </c>
      <c r="AA42" s="4">
        <f t="shared" si="13"/>
        <v>1</v>
      </c>
      <c r="AB42" s="4">
        <f t="shared" si="14"/>
        <v>2.547058823529412</v>
      </c>
      <c r="AC42" s="4">
        <f t="shared" si="15"/>
        <v>1</v>
      </c>
      <c r="AD42" s="4">
        <f t="shared" si="16"/>
        <v>2.547058823529412</v>
      </c>
      <c r="AE42" s="4">
        <f t="shared" si="17"/>
        <v>0.39260969976905308</v>
      </c>
      <c r="AF42" s="4">
        <f t="shared" si="18"/>
        <v>0.39260969976905308</v>
      </c>
      <c r="AG42" s="4">
        <f t="shared" si="19"/>
        <v>0.61199999999999999</v>
      </c>
      <c r="AH42" s="4">
        <f t="shared" si="20"/>
        <v>1.6339869281045751</v>
      </c>
      <c r="AI42" s="4">
        <f t="shared" si="21"/>
        <v>2.7618394239913062</v>
      </c>
      <c r="AJ42" s="4">
        <f t="shared" si="22"/>
        <v>0</v>
      </c>
      <c r="AK42" s="4">
        <f t="shared" si="22"/>
        <v>2.7618394239913062</v>
      </c>
      <c r="AL42" s="4">
        <f t="shared" si="23"/>
        <v>-1.0186251867952725</v>
      </c>
      <c r="AM42" s="4">
        <f t="shared" si="24"/>
        <v>1.0186251867952725</v>
      </c>
      <c r="AN42" s="4">
        <f t="shared" si="25"/>
        <v>1.3809197119956531</v>
      </c>
      <c r="AO42" s="4">
        <f t="shared" si="26"/>
        <v>0</v>
      </c>
      <c r="AP42" s="4">
        <f t="shared" si="26"/>
        <v>1.3809197119956531</v>
      </c>
      <c r="AQ42" s="4">
        <f t="shared" si="27"/>
        <v>-0.50931259339763624</v>
      </c>
      <c r="AR42" s="4">
        <f t="shared" si="28"/>
        <v>0.50931259339763624</v>
      </c>
      <c r="AS42" s="4">
        <f t="shared" si="29"/>
        <v>0.94404218749219404</v>
      </c>
      <c r="AT42" s="4">
        <f t="shared" si="29"/>
        <v>0</v>
      </c>
      <c r="AU42" s="4">
        <f t="shared" si="29"/>
        <v>0.94404218749219404</v>
      </c>
      <c r="AV42" s="4">
        <f t="shared" si="29"/>
        <v>-0.47106989860319765</v>
      </c>
      <c r="AW42" s="4">
        <f t="shared" si="29"/>
        <v>0.47106989860319765</v>
      </c>
      <c r="AX42" s="4">
        <f t="shared" si="30"/>
        <v>169.92759374859492</v>
      </c>
      <c r="AY42" s="4">
        <f t="shared" si="30"/>
        <v>0</v>
      </c>
      <c r="AZ42" s="4">
        <f t="shared" si="30"/>
        <v>169.92759374859492</v>
      </c>
      <c r="BA42" s="4">
        <f t="shared" si="30"/>
        <v>-84.792581748575572</v>
      </c>
      <c r="BB42" s="4">
        <f t="shared" si="30"/>
        <v>84.792581748575572</v>
      </c>
      <c r="BC42" s="4">
        <f t="shared" si="31"/>
        <v>1.547058823529412</v>
      </c>
      <c r="BD42" s="4">
        <f t="shared" si="32"/>
        <v>0</v>
      </c>
      <c r="BE42" s="4">
        <f t="shared" si="32"/>
        <v>1.547058823529412</v>
      </c>
      <c r="BF42" s="4">
        <f t="shared" si="33"/>
        <v>-0.38800000000000001</v>
      </c>
      <c r="BG42" s="4">
        <f t="shared" si="34"/>
        <v>0.63398692810457513</v>
      </c>
      <c r="BH42" s="4">
        <f t="shared" si="35"/>
        <v>1.5945487348999023</v>
      </c>
      <c r="BI42" s="4">
        <f t="shared" si="36"/>
        <v>3.6264456821989768</v>
      </c>
      <c r="BJ42" s="4">
        <f t="shared" si="37"/>
        <v>0.43970015674769791</v>
      </c>
      <c r="BK42" s="4">
        <f t="shared" si="38"/>
        <v>0.72027677707035143</v>
      </c>
      <c r="BL42" s="4">
        <f t="shared" si="39"/>
        <v>2.1160100529819319</v>
      </c>
      <c r="BM42" s="4">
        <f t="shared" si="40"/>
        <v>0.34039383511213483</v>
      </c>
      <c r="BN42" s="3">
        <f t="shared" si="41"/>
        <v>0</v>
      </c>
      <c r="BO42" s="3">
        <v>100</v>
      </c>
      <c r="BP42" s="3">
        <f t="shared" si="42"/>
        <v>-1</v>
      </c>
      <c r="BQ42" s="3">
        <f t="shared" si="43"/>
        <v>-100</v>
      </c>
      <c r="BR42"/>
    </row>
    <row r="43" spans="1:70" x14ac:dyDescent="0.25">
      <c r="A43" t="s">
        <v>127</v>
      </c>
      <c r="B43" t="s">
        <v>153</v>
      </c>
      <c r="C43" t="s">
        <v>134</v>
      </c>
      <c r="D43" t="s">
        <v>21</v>
      </c>
      <c r="E43" t="s">
        <v>19</v>
      </c>
      <c r="F43" s="3">
        <v>3</v>
      </c>
      <c r="G43" s="3">
        <v>1</v>
      </c>
      <c r="H43" s="3" t="str">
        <f t="shared" si="44"/>
        <v>H</v>
      </c>
      <c r="I43" s="3">
        <v>1.95</v>
      </c>
      <c r="J43" s="3">
        <v>3.6</v>
      </c>
      <c r="K43" s="3">
        <v>4</v>
      </c>
      <c r="L43" s="3">
        <v>1.93</v>
      </c>
      <c r="M43" s="3">
        <v>1.97</v>
      </c>
      <c r="N43" s="3">
        <f t="shared" si="0"/>
        <v>4</v>
      </c>
      <c r="O43" s="3">
        <f t="shared" si="1"/>
        <v>4.0598290598290676E-2</v>
      </c>
      <c r="P43" s="3">
        <f t="shared" si="2"/>
        <v>2.5748928223876311E-2</v>
      </c>
      <c r="Q43" s="3">
        <f t="shared" si="3"/>
        <v>2.0291666666666668</v>
      </c>
      <c r="R43" s="3">
        <f t="shared" si="4"/>
        <v>3.7461538461538466</v>
      </c>
      <c r="S43" s="3">
        <f t="shared" si="5"/>
        <v>4.1623931623931627</v>
      </c>
      <c r="T43" s="3">
        <f t="shared" si="6"/>
        <v>2.0083547008547011</v>
      </c>
      <c r="U43" s="3">
        <f t="shared" si="7"/>
        <v>2.0499786324786324</v>
      </c>
      <c r="V43" s="4">
        <f t="shared" si="8"/>
        <v>0.51282051282051289</v>
      </c>
      <c r="W43" s="4">
        <f t="shared" si="9"/>
        <v>0.27777777777777779</v>
      </c>
      <c r="X43" s="4">
        <f t="shared" si="10"/>
        <v>0.25</v>
      </c>
      <c r="Y43" s="4">
        <f t="shared" si="11"/>
        <v>0.5181347150259068</v>
      </c>
      <c r="Z43" s="4">
        <f t="shared" si="12"/>
        <v>0.50761421319796951</v>
      </c>
      <c r="AA43" s="4">
        <f t="shared" si="13"/>
        <v>0.54166666666666663</v>
      </c>
      <c r="AB43" s="4">
        <f t="shared" si="14"/>
        <v>0.48749999999999999</v>
      </c>
      <c r="AC43" s="4">
        <f t="shared" si="15"/>
        <v>1.8461538461538463</v>
      </c>
      <c r="AD43" s="4">
        <f t="shared" si="16"/>
        <v>0.9</v>
      </c>
      <c r="AE43" s="4">
        <f t="shared" si="17"/>
        <v>2.0512820512820515</v>
      </c>
      <c r="AF43" s="4">
        <f t="shared" si="18"/>
        <v>1.1111111111111112</v>
      </c>
      <c r="AG43" s="4">
        <f t="shared" si="19"/>
        <v>0.97969543147208116</v>
      </c>
      <c r="AH43" s="4">
        <f t="shared" si="20"/>
        <v>1.0207253886010363</v>
      </c>
      <c r="AI43" s="4">
        <f t="shared" si="21"/>
        <v>-2.1332264957264959</v>
      </c>
      <c r="AJ43" s="4">
        <f t="shared" si="22"/>
        <v>-1.7169871794871798</v>
      </c>
      <c r="AK43" s="4">
        <f t="shared" si="22"/>
        <v>-0.41623931623931609</v>
      </c>
      <c r="AL43" s="4">
        <f t="shared" si="23"/>
        <v>-4.1623931623931298E-2</v>
      </c>
      <c r="AM43" s="4">
        <f t="shared" si="24"/>
        <v>4.1623931623931298E-2</v>
      </c>
      <c r="AN43" s="4">
        <f t="shared" si="25"/>
        <v>-1.066613247863248</v>
      </c>
      <c r="AO43" s="4">
        <f t="shared" si="26"/>
        <v>-0.85849358974358991</v>
      </c>
      <c r="AP43" s="4">
        <f t="shared" si="26"/>
        <v>-0.20811965811965805</v>
      </c>
      <c r="AQ43" s="4">
        <f t="shared" si="27"/>
        <v>-2.0811965811965649E-2</v>
      </c>
      <c r="AR43" s="4">
        <f t="shared" si="28"/>
        <v>2.0811965811965649E-2</v>
      </c>
      <c r="AS43" s="4">
        <f t="shared" si="29"/>
        <v>-0.81762005716090536</v>
      </c>
      <c r="AT43" s="4">
        <f t="shared" si="29"/>
        <v>-0.70940441024183054</v>
      </c>
      <c r="AU43" s="4">
        <f t="shared" si="29"/>
        <v>-0.20519059356160391</v>
      </c>
      <c r="AV43" s="4">
        <f t="shared" si="29"/>
        <v>-2.0808961775423348E-2</v>
      </c>
      <c r="AW43" s="4">
        <f t="shared" si="29"/>
        <v>2.0808961775423348E-2</v>
      </c>
      <c r="AX43" s="4">
        <f t="shared" si="30"/>
        <v>-147.17161028896297</v>
      </c>
      <c r="AY43" s="4">
        <f t="shared" si="30"/>
        <v>-127.6927938435295</v>
      </c>
      <c r="AZ43" s="4">
        <f t="shared" si="30"/>
        <v>-36.934306841088706</v>
      </c>
      <c r="BA43" s="4">
        <f t="shared" si="30"/>
        <v>-3.7456131195762028</v>
      </c>
      <c r="BB43" s="4">
        <f t="shared" si="30"/>
        <v>3.7456131195762028</v>
      </c>
      <c r="BC43" s="4">
        <f t="shared" si="31"/>
        <v>-0.51249999999999996</v>
      </c>
      <c r="BD43" s="4">
        <f t="shared" si="32"/>
        <v>-0.45833333333333337</v>
      </c>
      <c r="BE43" s="4">
        <f t="shared" si="32"/>
        <v>-9.9999999999999964E-2</v>
      </c>
      <c r="BF43" s="4">
        <f t="shared" si="33"/>
        <v>-2.0304568527918624E-2</v>
      </c>
      <c r="BG43" s="4">
        <f t="shared" si="34"/>
        <v>2.0725388601036104E-2</v>
      </c>
      <c r="BH43" s="4">
        <f t="shared" si="35"/>
        <v>1.1307781557388008</v>
      </c>
      <c r="BI43" s="4">
        <f t="shared" si="36"/>
        <v>3.3125712250712254</v>
      </c>
      <c r="BJ43" s="4">
        <f t="shared" si="37"/>
        <v>0.34135965052781236</v>
      </c>
      <c r="BK43" s="4">
        <f t="shared" si="38"/>
        <v>2.9432564310927004E-2</v>
      </c>
      <c r="BL43" s="4">
        <f t="shared" si="39"/>
        <v>2.0291666666666668</v>
      </c>
      <c r="BM43" s="4">
        <f t="shared" si="40"/>
        <v>1.4504754485877784E-2</v>
      </c>
      <c r="BN43" s="3">
        <f t="shared" si="41"/>
        <v>1</v>
      </c>
      <c r="BO43" s="3">
        <v>100</v>
      </c>
      <c r="BP43" s="3">
        <f t="shared" si="42"/>
        <v>0.95</v>
      </c>
      <c r="BQ43" s="3">
        <f t="shared" si="43"/>
        <v>95</v>
      </c>
      <c r="BR43"/>
    </row>
    <row r="44" spans="1:70" x14ac:dyDescent="0.25">
      <c r="A44" t="s">
        <v>127</v>
      </c>
      <c r="B44" t="s">
        <v>153</v>
      </c>
      <c r="C44" t="s">
        <v>134</v>
      </c>
      <c r="D44" t="s">
        <v>18</v>
      </c>
      <c r="E44" t="s">
        <v>16</v>
      </c>
      <c r="F44" s="3">
        <v>1</v>
      </c>
      <c r="G44" s="3">
        <v>0</v>
      </c>
      <c r="H44" s="3" t="str">
        <f t="shared" si="44"/>
        <v>H</v>
      </c>
      <c r="I44" s="3">
        <v>1.65</v>
      </c>
      <c r="J44" s="3">
        <v>3.6</v>
      </c>
      <c r="K44" s="3">
        <v>6</v>
      </c>
      <c r="L44" s="3">
        <v>2.1</v>
      </c>
      <c r="M44" s="3">
        <v>1.73</v>
      </c>
      <c r="N44" s="3">
        <f t="shared" si="0"/>
        <v>1</v>
      </c>
      <c r="O44" s="3">
        <f t="shared" si="1"/>
        <v>5.0505050505050608E-2</v>
      </c>
      <c r="P44" s="3">
        <f t="shared" si="2"/>
        <v>5.4225158271401064E-2</v>
      </c>
      <c r="Q44" s="3">
        <f t="shared" si="3"/>
        <v>1.7333333333333334</v>
      </c>
      <c r="R44" s="3">
        <f t="shared" si="4"/>
        <v>3.7818181818181822</v>
      </c>
      <c r="S44" s="3">
        <f t="shared" si="5"/>
        <v>6.3030303030303036</v>
      </c>
      <c r="T44" s="3">
        <f t="shared" si="6"/>
        <v>2.2060606060606065</v>
      </c>
      <c r="U44" s="3">
        <f t="shared" si="7"/>
        <v>1.8173737373737375</v>
      </c>
      <c r="V44" s="4">
        <f t="shared" si="8"/>
        <v>0.60606060606060608</v>
      </c>
      <c r="W44" s="4">
        <f t="shared" si="9"/>
        <v>0.27777777777777779</v>
      </c>
      <c r="X44" s="4">
        <f t="shared" si="10"/>
        <v>0.16666666666666666</v>
      </c>
      <c r="Y44" s="4">
        <f t="shared" si="11"/>
        <v>0.47619047619047616</v>
      </c>
      <c r="Z44" s="4">
        <f t="shared" si="12"/>
        <v>0.5780346820809249</v>
      </c>
      <c r="AA44" s="4">
        <f t="shared" si="13"/>
        <v>0.45833333333333331</v>
      </c>
      <c r="AB44" s="4">
        <f t="shared" si="14"/>
        <v>0.27499999999999997</v>
      </c>
      <c r="AC44" s="4">
        <f t="shared" si="15"/>
        <v>2.1818181818181821</v>
      </c>
      <c r="AD44" s="4">
        <f t="shared" si="16"/>
        <v>0.6</v>
      </c>
      <c r="AE44" s="4">
        <f t="shared" si="17"/>
        <v>3.6363636363636367</v>
      </c>
      <c r="AF44" s="4">
        <f t="shared" si="18"/>
        <v>1.6666666666666665</v>
      </c>
      <c r="AG44" s="4">
        <f t="shared" si="19"/>
        <v>1.2138728323699424</v>
      </c>
      <c r="AH44" s="4">
        <f t="shared" si="20"/>
        <v>0.82380952380952377</v>
      </c>
      <c r="AI44" s="4">
        <f t="shared" si="21"/>
        <v>-4.5696969696969703</v>
      </c>
      <c r="AJ44" s="4">
        <f t="shared" si="22"/>
        <v>-2.0484848484848488</v>
      </c>
      <c r="AK44" s="4">
        <f t="shared" si="22"/>
        <v>-2.5212121212121215</v>
      </c>
      <c r="AL44" s="4">
        <f t="shared" si="23"/>
        <v>0.38868686868686897</v>
      </c>
      <c r="AM44" s="4">
        <f t="shared" si="24"/>
        <v>-0.38868686868686897</v>
      </c>
      <c r="AN44" s="4">
        <f t="shared" si="25"/>
        <v>-2.2848484848484851</v>
      </c>
      <c r="AO44" s="4">
        <f t="shared" si="26"/>
        <v>-1.0242424242424244</v>
      </c>
      <c r="AP44" s="4">
        <f t="shared" si="26"/>
        <v>-1.2606060606060607</v>
      </c>
      <c r="AQ44" s="4">
        <f t="shared" si="27"/>
        <v>0.19434343434343448</v>
      </c>
      <c r="AR44" s="4">
        <f t="shared" si="28"/>
        <v>-0.19434343434343448</v>
      </c>
      <c r="AS44" s="4">
        <f t="shared" si="29"/>
        <v>-1.1582467450843124</v>
      </c>
      <c r="AT44" s="4">
        <f t="shared" si="29"/>
        <v>-0.79737363879312861</v>
      </c>
      <c r="AU44" s="4">
        <f t="shared" si="29"/>
        <v>-0.90017300835881187</v>
      </c>
      <c r="AV44" s="4">
        <f t="shared" si="29"/>
        <v>0.19195068521988409</v>
      </c>
      <c r="AW44" s="4">
        <f t="shared" si="29"/>
        <v>-0.19195068521988409</v>
      </c>
      <c r="AX44" s="4">
        <f t="shared" si="30"/>
        <v>-208.48441411517621</v>
      </c>
      <c r="AY44" s="4">
        <f t="shared" si="30"/>
        <v>-143.52725498276314</v>
      </c>
      <c r="AZ44" s="4">
        <f t="shared" si="30"/>
        <v>-162.03114150458612</v>
      </c>
      <c r="BA44" s="4">
        <f t="shared" si="30"/>
        <v>34.551123339579142</v>
      </c>
      <c r="BB44" s="4">
        <f t="shared" si="30"/>
        <v>-34.551123339579142</v>
      </c>
      <c r="BC44" s="4">
        <f t="shared" si="31"/>
        <v>-0.72499999999999998</v>
      </c>
      <c r="BD44" s="4">
        <f t="shared" si="32"/>
        <v>-0.54166666666666674</v>
      </c>
      <c r="BE44" s="4">
        <f t="shared" si="32"/>
        <v>-0.4</v>
      </c>
      <c r="BF44" s="4">
        <f t="shared" si="33"/>
        <v>0.21387283236994234</v>
      </c>
      <c r="BG44" s="4">
        <f t="shared" si="34"/>
        <v>-0.17619047619047629</v>
      </c>
      <c r="BH44" s="4">
        <f t="shared" si="35"/>
        <v>2.2889200921495916</v>
      </c>
      <c r="BI44" s="4">
        <f t="shared" si="36"/>
        <v>3.9393939393939399</v>
      </c>
      <c r="BJ44" s="4">
        <f t="shared" si="37"/>
        <v>0.58103356185335775</v>
      </c>
      <c r="BK44" s="4">
        <f t="shared" si="38"/>
        <v>0.27484312060665017</v>
      </c>
      <c r="BL44" s="4">
        <f t="shared" si="39"/>
        <v>2.011717171717172</v>
      </c>
      <c r="BM44" s="4">
        <f t="shared" si="40"/>
        <v>0.13662115354518159</v>
      </c>
      <c r="BN44" s="3">
        <f t="shared" si="41"/>
        <v>1</v>
      </c>
      <c r="BO44" s="3">
        <v>100</v>
      </c>
      <c r="BP44" s="3">
        <f t="shared" si="42"/>
        <v>0.64999999999999991</v>
      </c>
      <c r="BQ44" s="3">
        <f t="shared" si="43"/>
        <v>64.999999999999986</v>
      </c>
      <c r="BR44"/>
    </row>
    <row r="45" spans="1:70" x14ac:dyDescent="0.25">
      <c r="A45" t="s">
        <v>127</v>
      </c>
      <c r="B45" t="s">
        <v>153</v>
      </c>
      <c r="C45" t="s">
        <v>134</v>
      </c>
      <c r="D45" t="s">
        <v>141</v>
      </c>
      <c r="E45" t="s">
        <v>15</v>
      </c>
      <c r="F45" s="3">
        <v>1</v>
      </c>
      <c r="G45" s="3">
        <v>3</v>
      </c>
      <c r="H45" s="3" t="str">
        <f t="shared" si="44"/>
        <v>A</v>
      </c>
      <c r="I45" s="3">
        <v>2</v>
      </c>
      <c r="J45" s="3">
        <v>4</v>
      </c>
      <c r="K45" s="3">
        <v>3.25</v>
      </c>
      <c r="L45" s="3">
        <v>1.44</v>
      </c>
      <c r="M45" s="3">
        <v>2.75</v>
      </c>
      <c r="N45" s="3">
        <f t="shared" si="0"/>
        <v>4</v>
      </c>
      <c r="O45" s="3">
        <f t="shared" si="1"/>
        <v>5.7692307692307709E-2</v>
      </c>
      <c r="P45" s="3">
        <f t="shared" si="2"/>
        <v>5.8080808080808066E-2</v>
      </c>
      <c r="Q45" s="3">
        <f t="shared" si="3"/>
        <v>2.1153846153846154</v>
      </c>
      <c r="R45" s="3">
        <f t="shared" si="4"/>
        <v>4.2307692307692308</v>
      </c>
      <c r="S45" s="3">
        <f t="shared" si="5"/>
        <v>3.4375</v>
      </c>
      <c r="T45" s="3">
        <f t="shared" si="6"/>
        <v>1.523076923076923</v>
      </c>
      <c r="U45" s="3">
        <f t="shared" si="7"/>
        <v>2.9086538461538463</v>
      </c>
      <c r="V45" s="4">
        <f t="shared" si="8"/>
        <v>0.5</v>
      </c>
      <c r="W45" s="4">
        <f t="shared" si="9"/>
        <v>0.25</v>
      </c>
      <c r="X45" s="4">
        <f t="shared" si="10"/>
        <v>0.30769230769230771</v>
      </c>
      <c r="Y45" s="4">
        <f t="shared" si="11"/>
        <v>0.69444444444444442</v>
      </c>
      <c r="Z45" s="4">
        <f t="shared" si="12"/>
        <v>0.36363636363636365</v>
      </c>
      <c r="AA45" s="4">
        <f t="shared" si="13"/>
        <v>0.5</v>
      </c>
      <c r="AB45" s="4">
        <f t="shared" si="14"/>
        <v>0.61538461538461542</v>
      </c>
      <c r="AC45" s="4">
        <f t="shared" si="15"/>
        <v>2</v>
      </c>
      <c r="AD45" s="4">
        <f t="shared" si="16"/>
        <v>1.2307692307692308</v>
      </c>
      <c r="AE45" s="4">
        <f t="shared" si="17"/>
        <v>1.625</v>
      </c>
      <c r="AF45" s="4">
        <f t="shared" si="18"/>
        <v>0.8125</v>
      </c>
      <c r="AG45" s="4">
        <f t="shared" si="19"/>
        <v>0.52363636363636357</v>
      </c>
      <c r="AH45" s="4">
        <f t="shared" si="20"/>
        <v>1.9097222222222223</v>
      </c>
      <c r="AI45" s="4">
        <f t="shared" si="21"/>
        <v>-1.3221153846153846</v>
      </c>
      <c r="AJ45" s="4">
        <f t="shared" si="22"/>
        <v>-2.1153846153846154</v>
      </c>
      <c r="AK45" s="4">
        <f t="shared" si="22"/>
        <v>0.79326923076923084</v>
      </c>
      <c r="AL45" s="4">
        <f t="shared" si="23"/>
        <v>-1.3855769230769233</v>
      </c>
      <c r="AM45" s="4">
        <f t="shared" si="24"/>
        <v>1.3855769230769233</v>
      </c>
      <c r="AN45" s="4">
        <f t="shared" si="25"/>
        <v>-0.66105769230769229</v>
      </c>
      <c r="AO45" s="4">
        <f t="shared" si="26"/>
        <v>-1.0576923076923077</v>
      </c>
      <c r="AP45" s="4">
        <f t="shared" si="26"/>
        <v>0.39663461538461542</v>
      </c>
      <c r="AQ45" s="4">
        <f t="shared" si="27"/>
        <v>-0.69278846153846163</v>
      </c>
      <c r="AR45" s="4">
        <f t="shared" si="28"/>
        <v>0.69278846153846163</v>
      </c>
      <c r="AS45" s="4">
        <f t="shared" si="29"/>
        <v>-0.58410940853438231</v>
      </c>
      <c r="AT45" s="4">
        <f t="shared" si="29"/>
        <v>-0.81342820335729482</v>
      </c>
      <c r="AU45" s="4">
        <f t="shared" si="29"/>
        <v>0.37760182096508388</v>
      </c>
      <c r="AV45" s="4">
        <f t="shared" si="29"/>
        <v>-0.60586959048498457</v>
      </c>
      <c r="AW45" s="4">
        <f t="shared" si="29"/>
        <v>0.60586959048498457</v>
      </c>
      <c r="AX45" s="4">
        <f t="shared" si="30"/>
        <v>-105.13969353618882</v>
      </c>
      <c r="AY45" s="4">
        <f t="shared" si="30"/>
        <v>-146.41707660431305</v>
      </c>
      <c r="AZ45" s="4">
        <f t="shared" si="30"/>
        <v>67.968327773715103</v>
      </c>
      <c r="BA45" s="4">
        <f t="shared" si="30"/>
        <v>-109.05652628729722</v>
      </c>
      <c r="BB45" s="4">
        <f t="shared" si="30"/>
        <v>109.05652628729722</v>
      </c>
      <c r="BC45" s="4">
        <f t="shared" si="31"/>
        <v>-0.38461538461538458</v>
      </c>
      <c r="BD45" s="4">
        <f t="shared" si="32"/>
        <v>-0.5</v>
      </c>
      <c r="BE45" s="4">
        <f t="shared" si="32"/>
        <v>0.23076923076923078</v>
      </c>
      <c r="BF45" s="4">
        <f t="shared" si="33"/>
        <v>-0.47636363636363643</v>
      </c>
      <c r="BG45" s="4">
        <f t="shared" si="34"/>
        <v>0.90972222222222243</v>
      </c>
      <c r="BH45" s="4">
        <f t="shared" si="35"/>
        <v>1.0686531424904113</v>
      </c>
      <c r="BI45" s="4">
        <f t="shared" si="36"/>
        <v>3.2612179487179489</v>
      </c>
      <c r="BJ45" s="4">
        <f t="shared" si="37"/>
        <v>0.32768528791843571</v>
      </c>
      <c r="BK45" s="4">
        <f t="shared" si="38"/>
        <v>0.97975083816328279</v>
      </c>
      <c r="BL45" s="4">
        <f t="shared" si="39"/>
        <v>2.2158653846153848</v>
      </c>
      <c r="BM45" s="4">
        <f t="shared" si="40"/>
        <v>0.44215268895196963</v>
      </c>
      <c r="BN45" s="3">
        <f t="shared" si="41"/>
        <v>0</v>
      </c>
      <c r="BO45" s="3">
        <v>100</v>
      </c>
      <c r="BP45" s="3">
        <f t="shared" si="42"/>
        <v>-1</v>
      </c>
      <c r="BQ45" s="3">
        <f t="shared" si="43"/>
        <v>-100</v>
      </c>
      <c r="BR45"/>
    </row>
    <row r="46" spans="1:70" x14ac:dyDescent="0.25">
      <c r="A46" t="s">
        <v>127</v>
      </c>
      <c r="B46" t="s">
        <v>153</v>
      </c>
      <c r="C46" t="s">
        <v>134</v>
      </c>
      <c r="D46" t="s">
        <v>23</v>
      </c>
      <c r="E46" t="s">
        <v>135</v>
      </c>
      <c r="F46" s="3">
        <v>2</v>
      </c>
      <c r="G46" s="3">
        <v>1</v>
      </c>
      <c r="H46" s="3" t="str">
        <f t="shared" si="44"/>
        <v>H</v>
      </c>
      <c r="I46" s="3">
        <v>1.29</v>
      </c>
      <c r="J46" s="3">
        <v>5.75</v>
      </c>
      <c r="K46" s="3">
        <v>10</v>
      </c>
      <c r="L46" s="3">
        <v>1.4</v>
      </c>
      <c r="M46" s="3">
        <v>3</v>
      </c>
      <c r="N46" s="3">
        <f t="shared" si="0"/>
        <v>3</v>
      </c>
      <c r="O46" s="3">
        <f t="shared" si="1"/>
        <v>4.910684192787329E-2</v>
      </c>
      <c r="P46" s="3">
        <f t="shared" si="2"/>
        <v>4.7619047619047561E-2</v>
      </c>
      <c r="Q46" s="3">
        <f t="shared" si="3"/>
        <v>1.3533478260869565</v>
      </c>
      <c r="R46" s="3">
        <f t="shared" si="4"/>
        <v>6.0323643410852714</v>
      </c>
      <c r="S46" s="3">
        <f t="shared" si="5"/>
        <v>10.491068419278733</v>
      </c>
      <c r="T46" s="3">
        <f t="shared" si="6"/>
        <v>1.4687495786990226</v>
      </c>
      <c r="U46" s="3">
        <f t="shared" si="7"/>
        <v>3.1473205257836199</v>
      </c>
      <c r="V46" s="4">
        <f t="shared" si="8"/>
        <v>0.77519379844961234</v>
      </c>
      <c r="W46" s="4">
        <f t="shared" si="9"/>
        <v>0.17391304347826086</v>
      </c>
      <c r="X46" s="4">
        <f t="shared" si="10"/>
        <v>0.1</v>
      </c>
      <c r="Y46" s="4">
        <f t="shared" si="11"/>
        <v>0.7142857142857143</v>
      </c>
      <c r="Z46" s="4">
        <f t="shared" si="12"/>
        <v>0.33333333333333331</v>
      </c>
      <c r="AA46" s="4">
        <f t="shared" si="13"/>
        <v>0.22434782608695653</v>
      </c>
      <c r="AB46" s="4">
        <f t="shared" si="14"/>
        <v>0.129</v>
      </c>
      <c r="AC46" s="4">
        <f t="shared" si="15"/>
        <v>4.4573643410852712</v>
      </c>
      <c r="AD46" s="4">
        <f t="shared" si="16"/>
        <v>0.57499999999999996</v>
      </c>
      <c r="AE46" s="4">
        <f t="shared" si="17"/>
        <v>7.7519379844961236</v>
      </c>
      <c r="AF46" s="4">
        <f t="shared" si="18"/>
        <v>1.7391304347826086</v>
      </c>
      <c r="AG46" s="4">
        <f t="shared" si="19"/>
        <v>0.46666666666666662</v>
      </c>
      <c r="AH46" s="4">
        <f t="shared" si="20"/>
        <v>2.1428571428571428</v>
      </c>
      <c r="AI46" s="4">
        <f t="shared" si="21"/>
        <v>-9.1377205931917764</v>
      </c>
      <c r="AJ46" s="4">
        <f t="shared" si="22"/>
        <v>-4.6790165149983149</v>
      </c>
      <c r="AK46" s="4">
        <f t="shared" si="22"/>
        <v>-4.4587040781934615</v>
      </c>
      <c r="AL46" s="4">
        <f t="shared" si="23"/>
        <v>-1.6785709470845973</v>
      </c>
      <c r="AM46" s="4">
        <f t="shared" si="24"/>
        <v>1.6785709470845973</v>
      </c>
      <c r="AN46" s="4">
        <f t="shared" si="25"/>
        <v>-4.5688602965958882</v>
      </c>
      <c r="AO46" s="4">
        <f t="shared" si="26"/>
        <v>-2.3395082574991575</v>
      </c>
      <c r="AP46" s="4">
        <f t="shared" si="26"/>
        <v>-2.2293520390967307</v>
      </c>
      <c r="AQ46" s="4">
        <f t="shared" si="27"/>
        <v>-0.83928547354229865</v>
      </c>
      <c r="AR46" s="4">
        <f t="shared" si="28"/>
        <v>0.83928547354229865</v>
      </c>
      <c r="AS46" s="4">
        <f t="shared" si="29"/>
        <v>-1.3553212804289325</v>
      </c>
      <c r="AT46" s="4">
        <f t="shared" si="29"/>
        <v>-1.1668605806404875</v>
      </c>
      <c r="AU46" s="4">
        <f t="shared" si="29"/>
        <v>-1.1491398603511587</v>
      </c>
      <c r="AV46" s="4">
        <f t="shared" si="29"/>
        <v>-0.69824074759500032</v>
      </c>
      <c r="AW46" s="4">
        <f t="shared" si="29"/>
        <v>0.69824074759500032</v>
      </c>
      <c r="AX46" s="4">
        <f t="shared" si="30"/>
        <v>-243.95783047720784</v>
      </c>
      <c r="AY46" s="4">
        <f t="shared" si="30"/>
        <v>-210.03490451528774</v>
      </c>
      <c r="AZ46" s="4">
        <f t="shared" si="30"/>
        <v>-206.84517486320857</v>
      </c>
      <c r="BA46" s="4">
        <f t="shared" si="30"/>
        <v>-125.68333456710006</v>
      </c>
      <c r="BB46" s="4">
        <f t="shared" si="30"/>
        <v>125.68333456710006</v>
      </c>
      <c r="BC46" s="4">
        <f t="shared" si="31"/>
        <v>-0.871</v>
      </c>
      <c r="BD46" s="4">
        <f t="shared" si="32"/>
        <v>-0.77565217391304353</v>
      </c>
      <c r="BE46" s="4">
        <f t="shared" si="32"/>
        <v>-0.42499999999999999</v>
      </c>
      <c r="BF46" s="4">
        <f t="shared" si="33"/>
        <v>-0.53333333333333333</v>
      </c>
      <c r="BG46" s="4">
        <f t="shared" si="34"/>
        <v>1.142857142857143</v>
      </c>
      <c r="BH46" s="4">
        <f t="shared" si="35"/>
        <v>4.569302923564436</v>
      </c>
      <c r="BI46" s="4">
        <f t="shared" si="36"/>
        <v>5.9589268621503209</v>
      </c>
      <c r="BJ46" s="4">
        <f t="shared" si="37"/>
        <v>0.76679963175711319</v>
      </c>
      <c r="BK46" s="4">
        <f t="shared" si="38"/>
        <v>1.1869288993862432</v>
      </c>
      <c r="BL46" s="4">
        <f t="shared" si="39"/>
        <v>2.3080350522413213</v>
      </c>
      <c r="BM46" s="4">
        <f t="shared" si="40"/>
        <v>0.51425947722657961</v>
      </c>
      <c r="BN46" s="3">
        <f t="shared" si="41"/>
        <v>1</v>
      </c>
      <c r="BO46" s="3">
        <v>100</v>
      </c>
      <c r="BP46" s="3">
        <f t="shared" si="42"/>
        <v>0.29000000000000004</v>
      </c>
      <c r="BQ46" s="3">
        <f t="shared" si="43"/>
        <v>29.000000000000004</v>
      </c>
      <c r="BR46"/>
    </row>
    <row r="47" spans="1:70" x14ac:dyDescent="0.25">
      <c r="A47" t="s">
        <v>127</v>
      </c>
      <c r="B47" t="s">
        <v>153</v>
      </c>
      <c r="C47" t="s">
        <v>134</v>
      </c>
      <c r="D47" t="s">
        <v>14</v>
      </c>
      <c r="E47" t="s">
        <v>130</v>
      </c>
      <c r="F47" s="3">
        <v>1</v>
      </c>
      <c r="G47" s="3">
        <v>3</v>
      </c>
      <c r="H47" s="3" t="str">
        <f t="shared" si="44"/>
        <v>A</v>
      </c>
      <c r="I47" s="3">
        <v>5.25</v>
      </c>
      <c r="J47" s="3">
        <v>4.2</v>
      </c>
      <c r="K47" s="3">
        <v>1.6</v>
      </c>
      <c r="L47" s="3">
        <v>1.73</v>
      </c>
      <c r="M47" s="3">
        <v>2.1</v>
      </c>
      <c r="N47" s="3">
        <f t="shared" si="0"/>
        <v>4</v>
      </c>
      <c r="O47" s="3">
        <f t="shared" si="1"/>
        <v>5.3571428571428603E-2</v>
      </c>
      <c r="P47" s="3">
        <f t="shared" si="2"/>
        <v>5.4225158271401064E-2</v>
      </c>
      <c r="Q47" s="3">
        <f t="shared" si="3"/>
        <v>5.53125</v>
      </c>
      <c r="R47" s="3">
        <f t="shared" si="4"/>
        <v>4.4250000000000007</v>
      </c>
      <c r="S47" s="3">
        <f t="shared" si="5"/>
        <v>1.6857142857142859</v>
      </c>
      <c r="T47" s="3">
        <f t="shared" si="6"/>
        <v>1.8226785714285714</v>
      </c>
      <c r="U47" s="3">
        <f t="shared" si="7"/>
        <v>2.2125000000000004</v>
      </c>
      <c r="V47" s="4">
        <f t="shared" si="8"/>
        <v>0.19047619047619047</v>
      </c>
      <c r="W47" s="4">
        <f t="shared" si="9"/>
        <v>0.23809523809523808</v>
      </c>
      <c r="X47" s="4">
        <f t="shared" si="10"/>
        <v>0.625</v>
      </c>
      <c r="Y47" s="4">
        <f t="shared" si="11"/>
        <v>0.5780346820809249</v>
      </c>
      <c r="Z47" s="4">
        <f t="shared" si="12"/>
        <v>0.47619047619047616</v>
      </c>
      <c r="AA47" s="4">
        <f t="shared" si="13"/>
        <v>1.25</v>
      </c>
      <c r="AB47" s="4">
        <f t="shared" si="14"/>
        <v>3.28125</v>
      </c>
      <c r="AC47" s="4">
        <f t="shared" si="15"/>
        <v>0.8</v>
      </c>
      <c r="AD47" s="4">
        <f t="shared" si="16"/>
        <v>2.625</v>
      </c>
      <c r="AE47" s="4">
        <f t="shared" si="17"/>
        <v>0.30476190476190479</v>
      </c>
      <c r="AF47" s="4">
        <f t="shared" si="18"/>
        <v>0.38095238095238093</v>
      </c>
      <c r="AG47" s="4">
        <f t="shared" si="19"/>
        <v>0.82380952380952377</v>
      </c>
      <c r="AH47" s="4">
        <f t="shared" si="20"/>
        <v>1.2138728323699424</v>
      </c>
      <c r="AI47" s="4">
        <f t="shared" si="21"/>
        <v>3.8455357142857141</v>
      </c>
      <c r="AJ47" s="4">
        <f t="shared" si="22"/>
        <v>1.1062499999999993</v>
      </c>
      <c r="AK47" s="4">
        <f t="shared" si="22"/>
        <v>2.7392857142857148</v>
      </c>
      <c r="AL47" s="4">
        <f t="shared" si="23"/>
        <v>-0.38982142857142899</v>
      </c>
      <c r="AM47" s="4">
        <f t="shared" si="24"/>
        <v>0.38982142857142899</v>
      </c>
      <c r="AN47" s="4">
        <f t="shared" si="25"/>
        <v>1.922767857142857</v>
      </c>
      <c r="AO47" s="4">
        <f t="shared" si="26"/>
        <v>0.55312499999999964</v>
      </c>
      <c r="AP47" s="4">
        <f t="shared" si="26"/>
        <v>1.3696428571428574</v>
      </c>
      <c r="AQ47" s="4">
        <f t="shared" si="27"/>
        <v>-0.19491071428571449</v>
      </c>
      <c r="AR47" s="4">
        <f t="shared" si="28"/>
        <v>0.19491071428571449</v>
      </c>
      <c r="AS47" s="4">
        <f t="shared" si="29"/>
        <v>1.0912112429240373</v>
      </c>
      <c r="AT47" s="4">
        <f t="shared" si="29"/>
        <v>0.50523927678694458</v>
      </c>
      <c r="AU47" s="4">
        <f t="shared" si="29"/>
        <v>0.94014202595024232</v>
      </c>
      <c r="AV47" s="4">
        <f t="shared" si="29"/>
        <v>-0.19249726102324996</v>
      </c>
      <c r="AW47" s="4">
        <f t="shared" si="29"/>
        <v>0.19249726102324996</v>
      </c>
      <c r="AX47" s="4">
        <f t="shared" si="30"/>
        <v>196.41802372632671</v>
      </c>
      <c r="AY47" s="4">
        <f t="shared" si="30"/>
        <v>90.943069821650028</v>
      </c>
      <c r="AZ47" s="4">
        <f t="shared" si="30"/>
        <v>169.22556467104363</v>
      </c>
      <c r="BA47" s="4">
        <f t="shared" si="30"/>
        <v>-34.649506984184995</v>
      </c>
      <c r="BB47" s="4">
        <f t="shared" si="30"/>
        <v>34.649506984184995</v>
      </c>
      <c r="BC47" s="4">
        <f t="shared" si="31"/>
        <v>2.2812499999999996</v>
      </c>
      <c r="BD47" s="4">
        <f t="shared" si="32"/>
        <v>0.24999999999999981</v>
      </c>
      <c r="BE47" s="4">
        <f t="shared" si="32"/>
        <v>1.625</v>
      </c>
      <c r="BF47" s="4">
        <f t="shared" si="33"/>
        <v>-0.17619047619047634</v>
      </c>
      <c r="BG47" s="4">
        <f t="shared" si="34"/>
        <v>0.21387283236994242</v>
      </c>
      <c r="BH47" s="4">
        <f t="shared" si="35"/>
        <v>1.9797146350268393</v>
      </c>
      <c r="BI47" s="4">
        <f t="shared" si="36"/>
        <v>3.8806547619047627</v>
      </c>
      <c r="BJ47" s="4">
        <f t="shared" si="37"/>
        <v>0.51014964135978058</v>
      </c>
      <c r="BK47" s="4">
        <f t="shared" si="38"/>
        <v>0.27564537559468483</v>
      </c>
      <c r="BL47" s="4">
        <f t="shared" si="39"/>
        <v>2.0175892857142861</v>
      </c>
      <c r="BM47" s="4">
        <f t="shared" si="40"/>
        <v>0.13662115354518165</v>
      </c>
      <c r="BN47" s="3">
        <f t="shared" si="41"/>
        <v>0</v>
      </c>
      <c r="BO47" s="3">
        <v>100</v>
      </c>
      <c r="BP47" s="3">
        <f t="shared" si="42"/>
        <v>-1</v>
      </c>
      <c r="BQ47" s="3">
        <f t="shared" si="43"/>
        <v>-100</v>
      </c>
      <c r="BR47"/>
    </row>
    <row r="48" spans="1:70" x14ac:dyDescent="0.25">
      <c r="A48" t="s">
        <v>127</v>
      </c>
      <c r="B48" t="s">
        <v>153</v>
      </c>
      <c r="C48" t="s">
        <v>136</v>
      </c>
      <c r="D48" t="s">
        <v>20</v>
      </c>
      <c r="E48" t="s">
        <v>22</v>
      </c>
      <c r="F48" s="3">
        <v>1</v>
      </c>
      <c r="G48" s="3">
        <v>0</v>
      </c>
      <c r="H48" s="3" t="str">
        <f t="shared" si="44"/>
        <v>H</v>
      </c>
      <c r="I48" s="3">
        <v>1.6</v>
      </c>
      <c r="J48" s="3">
        <v>4</v>
      </c>
      <c r="K48" s="3">
        <v>5.5</v>
      </c>
      <c r="L48" s="3">
        <v>1.73</v>
      </c>
      <c r="M48" s="3">
        <v>2.1</v>
      </c>
      <c r="N48" s="3">
        <f t="shared" si="0"/>
        <v>1</v>
      </c>
      <c r="O48" s="3">
        <f t="shared" si="1"/>
        <v>5.6818181818181879E-2</v>
      </c>
      <c r="P48" s="3">
        <f t="shared" si="2"/>
        <v>5.4225158271401064E-2</v>
      </c>
      <c r="Q48" s="3">
        <f t="shared" si="3"/>
        <v>1.6909090909090911</v>
      </c>
      <c r="R48" s="3">
        <f t="shared" si="4"/>
        <v>4.2272727272727275</v>
      </c>
      <c r="S48" s="3">
        <f t="shared" si="5"/>
        <v>5.8125</v>
      </c>
      <c r="T48" s="3">
        <f t="shared" si="6"/>
        <v>1.8282954545454546</v>
      </c>
      <c r="U48" s="3">
        <f t="shared" si="7"/>
        <v>2.2193181818181822</v>
      </c>
      <c r="V48" s="4">
        <f t="shared" si="8"/>
        <v>0.625</v>
      </c>
      <c r="W48" s="4">
        <f t="shared" si="9"/>
        <v>0.25</v>
      </c>
      <c r="X48" s="4">
        <f t="shared" si="10"/>
        <v>0.18181818181818182</v>
      </c>
      <c r="Y48" s="4">
        <f t="shared" si="11"/>
        <v>0.5780346820809249</v>
      </c>
      <c r="Z48" s="4">
        <f t="shared" si="12"/>
        <v>0.47619047619047616</v>
      </c>
      <c r="AA48" s="4">
        <f t="shared" si="13"/>
        <v>0.4</v>
      </c>
      <c r="AB48" s="4">
        <f t="shared" si="14"/>
        <v>0.29090909090909095</v>
      </c>
      <c r="AC48" s="4">
        <f t="shared" si="15"/>
        <v>2.5</v>
      </c>
      <c r="AD48" s="4">
        <f t="shared" si="16"/>
        <v>0.72727272727272729</v>
      </c>
      <c r="AE48" s="4">
        <f t="shared" si="17"/>
        <v>3.4375</v>
      </c>
      <c r="AF48" s="4">
        <f t="shared" si="18"/>
        <v>1.375</v>
      </c>
      <c r="AG48" s="4">
        <f t="shared" si="19"/>
        <v>0.82380952380952377</v>
      </c>
      <c r="AH48" s="4">
        <f t="shared" si="20"/>
        <v>1.2138728323699424</v>
      </c>
      <c r="AI48" s="4">
        <f t="shared" si="21"/>
        <v>-4.1215909090909086</v>
      </c>
      <c r="AJ48" s="4">
        <f t="shared" si="22"/>
        <v>-2.5363636363636362</v>
      </c>
      <c r="AK48" s="4">
        <f t="shared" si="22"/>
        <v>-1.5852272727272725</v>
      </c>
      <c r="AL48" s="4">
        <f t="shared" si="23"/>
        <v>-0.39102272727272758</v>
      </c>
      <c r="AM48" s="4">
        <f t="shared" si="24"/>
        <v>0.39102272727272758</v>
      </c>
      <c r="AN48" s="4">
        <f t="shared" si="25"/>
        <v>-2.0607954545454543</v>
      </c>
      <c r="AO48" s="4">
        <f t="shared" si="26"/>
        <v>-1.2681818181818181</v>
      </c>
      <c r="AP48" s="4">
        <f t="shared" si="26"/>
        <v>-0.79261363636363624</v>
      </c>
      <c r="AQ48" s="4">
        <f t="shared" si="27"/>
        <v>-0.19551136363636379</v>
      </c>
      <c r="AR48" s="4">
        <f t="shared" si="28"/>
        <v>0.19551136363636379</v>
      </c>
      <c r="AS48" s="4">
        <f t="shared" si="29"/>
        <v>-1.1190185840846658</v>
      </c>
      <c r="AT48" s="4">
        <f t="shared" si="29"/>
        <v>-0.90308823565141449</v>
      </c>
      <c r="AU48" s="4">
        <f t="shared" si="29"/>
        <v>-0.67022080610991774</v>
      </c>
      <c r="AV48" s="4">
        <f t="shared" si="29"/>
        <v>-0.19307586143096586</v>
      </c>
      <c r="AW48" s="4">
        <f t="shared" si="29"/>
        <v>0.19307586143096586</v>
      </c>
      <c r="AX48" s="4">
        <f t="shared" si="30"/>
        <v>-201.42334513523983</v>
      </c>
      <c r="AY48" s="4">
        <f t="shared" si="30"/>
        <v>-162.55588241725462</v>
      </c>
      <c r="AZ48" s="4">
        <f t="shared" si="30"/>
        <v>-120.6397450997852</v>
      </c>
      <c r="BA48" s="4">
        <f t="shared" si="30"/>
        <v>-34.753655057573859</v>
      </c>
      <c r="BB48" s="4">
        <f t="shared" si="30"/>
        <v>34.753655057573859</v>
      </c>
      <c r="BC48" s="4">
        <f t="shared" si="31"/>
        <v>-0.70909090909090899</v>
      </c>
      <c r="BD48" s="4">
        <f t="shared" si="32"/>
        <v>-0.59999999999999987</v>
      </c>
      <c r="BE48" s="4">
        <f t="shared" si="32"/>
        <v>-0.27272727272727271</v>
      </c>
      <c r="BF48" s="4">
        <f t="shared" si="33"/>
        <v>-0.17619047619047629</v>
      </c>
      <c r="BG48" s="4">
        <f t="shared" si="34"/>
        <v>0.21387283236994237</v>
      </c>
      <c r="BH48" s="4">
        <f t="shared" si="35"/>
        <v>2.0790060775912034</v>
      </c>
      <c r="BI48" s="4">
        <f t="shared" si="36"/>
        <v>3.9102272727272727</v>
      </c>
      <c r="BJ48" s="4">
        <f t="shared" si="37"/>
        <v>0.53168420467313537</v>
      </c>
      <c r="BK48" s="4">
        <f t="shared" si="38"/>
        <v>0.27649482205260367</v>
      </c>
      <c r="BL48" s="4">
        <f t="shared" si="39"/>
        <v>2.0238068181818183</v>
      </c>
      <c r="BM48" s="4">
        <f t="shared" si="40"/>
        <v>0.13662115354518162</v>
      </c>
      <c r="BN48" s="3">
        <f t="shared" si="41"/>
        <v>1</v>
      </c>
      <c r="BO48" s="3">
        <v>100</v>
      </c>
      <c r="BP48" s="3">
        <f t="shared" si="42"/>
        <v>0.60000000000000009</v>
      </c>
      <c r="BQ48" s="3">
        <f t="shared" si="43"/>
        <v>60.000000000000007</v>
      </c>
      <c r="BR48"/>
    </row>
    <row r="49" spans="1:70" x14ac:dyDescent="0.25">
      <c r="A49" t="s">
        <v>127</v>
      </c>
      <c r="B49" t="s">
        <v>154</v>
      </c>
      <c r="C49" t="s">
        <v>138</v>
      </c>
      <c r="D49" t="s">
        <v>13</v>
      </c>
      <c r="E49" t="s">
        <v>24</v>
      </c>
      <c r="F49" s="3">
        <v>0</v>
      </c>
      <c r="G49" s="3">
        <v>0</v>
      </c>
      <c r="H49" s="3" t="str">
        <f t="shared" si="44"/>
        <v>D</v>
      </c>
      <c r="I49" s="3">
        <v>4.2</v>
      </c>
      <c r="J49" s="3">
        <v>3.75</v>
      </c>
      <c r="K49" s="3">
        <v>1.83</v>
      </c>
      <c r="L49" s="3">
        <v>1.73</v>
      </c>
      <c r="M49" s="3">
        <v>2.1</v>
      </c>
      <c r="N49" s="3">
        <f t="shared" si="0"/>
        <v>0</v>
      </c>
      <c r="O49" s="3">
        <f t="shared" si="1"/>
        <v>5.1209992193598675E-2</v>
      </c>
      <c r="P49" s="3">
        <f t="shared" si="2"/>
        <v>5.4225158271401064E-2</v>
      </c>
      <c r="Q49" s="3">
        <f t="shared" si="3"/>
        <v>4.4150819672131147</v>
      </c>
      <c r="R49" s="3">
        <f t="shared" si="4"/>
        <v>3.9420374707259951</v>
      </c>
      <c r="S49" s="3">
        <f t="shared" si="5"/>
        <v>1.9237142857142857</v>
      </c>
      <c r="T49" s="3">
        <f t="shared" si="6"/>
        <v>1.8185932864949257</v>
      </c>
      <c r="U49" s="3">
        <f t="shared" si="7"/>
        <v>2.2075409836065574</v>
      </c>
      <c r="V49" s="4">
        <f t="shared" si="8"/>
        <v>0.23809523809523808</v>
      </c>
      <c r="W49" s="4">
        <f t="shared" si="9"/>
        <v>0.26666666666666666</v>
      </c>
      <c r="X49" s="4">
        <f t="shared" si="10"/>
        <v>0.54644808743169393</v>
      </c>
      <c r="Y49" s="4">
        <f t="shared" si="11"/>
        <v>0.5780346820809249</v>
      </c>
      <c r="Z49" s="4">
        <f t="shared" si="12"/>
        <v>0.47619047619047616</v>
      </c>
      <c r="AA49" s="4">
        <f t="shared" si="13"/>
        <v>1.1200000000000001</v>
      </c>
      <c r="AB49" s="4">
        <f t="shared" si="14"/>
        <v>2.2950819672131146</v>
      </c>
      <c r="AC49" s="4">
        <f t="shared" si="15"/>
        <v>0.89285714285714279</v>
      </c>
      <c r="AD49" s="4">
        <f t="shared" si="16"/>
        <v>2.0491803278688523</v>
      </c>
      <c r="AE49" s="4">
        <f t="shared" si="17"/>
        <v>0.43571428571428572</v>
      </c>
      <c r="AF49" s="4">
        <f t="shared" si="18"/>
        <v>0.48800000000000004</v>
      </c>
      <c r="AG49" s="4">
        <f t="shared" si="19"/>
        <v>0.82380952380952377</v>
      </c>
      <c r="AH49" s="4">
        <f t="shared" si="20"/>
        <v>1.2138728323699424</v>
      </c>
      <c r="AI49" s="4">
        <f t="shared" si="21"/>
        <v>2.4913676814988293</v>
      </c>
      <c r="AJ49" s="4">
        <f t="shared" si="22"/>
        <v>0.47304449648711966</v>
      </c>
      <c r="AK49" s="4">
        <f t="shared" si="22"/>
        <v>2.0183231850117096</v>
      </c>
      <c r="AL49" s="4">
        <f t="shared" si="23"/>
        <v>-0.38894769711163169</v>
      </c>
      <c r="AM49" s="4">
        <f t="shared" si="24"/>
        <v>0.38894769711163169</v>
      </c>
      <c r="AN49" s="4">
        <f t="shared" si="25"/>
        <v>1.2456838407494146</v>
      </c>
      <c r="AO49" s="4">
        <f t="shared" si="26"/>
        <v>0.23652224824355983</v>
      </c>
      <c r="AP49" s="4">
        <f t="shared" si="26"/>
        <v>1.0091615925058548</v>
      </c>
      <c r="AQ49" s="4">
        <f t="shared" si="27"/>
        <v>-0.19447384855581584</v>
      </c>
      <c r="AR49" s="4">
        <f t="shared" si="28"/>
        <v>0.19447384855581584</v>
      </c>
      <c r="AS49" s="4">
        <f t="shared" si="29"/>
        <v>0.89436747754850798</v>
      </c>
      <c r="AT49" s="4">
        <f t="shared" si="29"/>
        <v>0.23225405219467754</v>
      </c>
      <c r="AU49" s="4">
        <f t="shared" si="29"/>
        <v>0.78995804003581571</v>
      </c>
      <c r="AV49" s="4">
        <f t="shared" si="29"/>
        <v>-0.19207634996815481</v>
      </c>
      <c r="AW49" s="4">
        <f t="shared" si="29"/>
        <v>0.19207634996815481</v>
      </c>
      <c r="AX49" s="4">
        <f t="shared" si="30"/>
        <v>160.98614595873144</v>
      </c>
      <c r="AY49" s="4">
        <f t="shared" si="30"/>
        <v>41.805729395041958</v>
      </c>
      <c r="AZ49" s="4">
        <f t="shared" si="30"/>
        <v>142.19244720644681</v>
      </c>
      <c r="BA49" s="4">
        <f t="shared" si="30"/>
        <v>-34.573742994267867</v>
      </c>
      <c r="BB49" s="4">
        <f t="shared" si="30"/>
        <v>34.573742994267867</v>
      </c>
      <c r="BC49" s="4">
        <f t="shared" si="31"/>
        <v>1.2950819672131149</v>
      </c>
      <c r="BD49" s="4">
        <f t="shared" si="32"/>
        <v>0.12000000000000006</v>
      </c>
      <c r="BE49" s="4">
        <f t="shared" si="32"/>
        <v>1.0491803278688525</v>
      </c>
      <c r="BF49" s="4">
        <f t="shared" si="33"/>
        <v>-0.17619047619047626</v>
      </c>
      <c r="BG49" s="4">
        <f t="shared" si="34"/>
        <v>0.21387283236994228</v>
      </c>
      <c r="BH49" s="4">
        <f t="shared" si="35"/>
        <v>1.3231472895606016</v>
      </c>
      <c r="BI49" s="4">
        <f t="shared" si="36"/>
        <v>3.4269445745511322</v>
      </c>
      <c r="BJ49" s="4">
        <f t="shared" si="37"/>
        <v>0.38610116410590328</v>
      </c>
      <c r="BK49" s="4">
        <f t="shared" si="38"/>
        <v>0.27502755415452612</v>
      </c>
      <c r="BL49" s="4">
        <f t="shared" si="39"/>
        <v>2.0130671350507416</v>
      </c>
      <c r="BM49" s="4">
        <f t="shared" si="40"/>
        <v>0.13662115354518156</v>
      </c>
      <c r="BN49" s="3">
        <f t="shared" si="41"/>
        <v>0</v>
      </c>
      <c r="BO49" s="3">
        <v>100</v>
      </c>
      <c r="BP49" s="3">
        <f t="shared" si="42"/>
        <v>-1</v>
      </c>
      <c r="BQ49" s="3">
        <f t="shared" si="43"/>
        <v>-100</v>
      </c>
      <c r="BR49"/>
    </row>
    <row r="50" spans="1:70" x14ac:dyDescent="0.25">
      <c r="A50" t="s">
        <v>127</v>
      </c>
      <c r="B50" t="s">
        <v>154</v>
      </c>
      <c r="C50" t="s">
        <v>139</v>
      </c>
      <c r="D50" t="s">
        <v>17</v>
      </c>
      <c r="E50" t="s">
        <v>12</v>
      </c>
      <c r="F50" s="3">
        <v>0</v>
      </c>
      <c r="G50" s="3">
        <v>1</v>
      </c>
      <c r="H50" s="3" t="str">
        <f t="shared" si="44"/>
        <v>A</v>
      </c>
      <c r="I50" s="3">
        <v>5.5</v>
      </c>
      <c r="J50" s="3">
        <v>4.33</v>
      </c>
      <c r="K50" s="3">
        <v>1.55</v>
      </c>
      <c r="L50" s="3">
        <v>1.73</v>
      </c>
      <c r="M50" s="3">
        <v>2.1</v>
      </c>
      <c r="N50" s="3">
        <f t="shared" si="0"/>
        <v>1</v>
      </c>
      <c r="O50" s="3">
        <f t="shared" si="1"/>
        <v>5.7926354357852539E-2</v>
      </c>
      <c r="P50" s="3">
        <f t="shared" si="2"/>
        <v>5.4225158271401064E-2</v>
      </c>
      <c r="Q50" s="3">
        <f t="shared" si="3"/>
        <v>5.8185949489681885</v>
      </c>
      <c r="R50" s="3">
        <f t="shared" si="4"/>
        <v>4.5808211143695017</v>
      </c>
      <c r="S50" s="3">
        <f t="shared" si="5"/>
        <v>1.6397858492546715</v>
      </c>
      <c r="T50" s="3">
        <f t="shared" si="6"/>
        <v>1.8302125930390849</v>
      </c>
      <c r="U50" s="3">
        <f t="shared" si="7"/>
        <v>2.2216453441514905</v>
      </c>
      <c r="V50" s="4">
        <f t="shared" si="8"/>
        <v>0.18181818181818182</v>
      </c>
      <c r="W50" s="4">
        <f t="shared" si="9"/>
        <v>0.23094688221709006</v>
      </c>
      <c r="X50" s="4">
        <f t="shared" si="10"/>
        <v>0.64516129032258063</v>
      </c>
      <c r="Y50" s="4">
        <f t="shared" si="11"/>
        <v>0.5780346820809249</v>
      </c>
      <c r="Z50" s="4">
        <f t="shared" si="12"/>
        <v>0.47619047619047616</v>
      </c>
      <c r="AA50" s="4">
        <f t="shared" si="13"/>
        <v>1.2702078521939955</v>
      </c>
      <c r="AB50" s="4">
        <f t="shared" si="14"/>
        <v>3.5483870967741935</v>
      </c>
      <c r="AC50" s="4">
        <f t="shared" si="15"/>
        <v>0.78727272727272724</v>
      </c>
      <c r="AD50" s="4">
        <f t="shared" si="16"/>
        <v>2.7935483870967741</v>
      </c>
      <c r="AE50" s="4">
        <f t="shared" si="17"/>
        <v>0.2818181818181818</v>
      </c>
      <c r="AF50" s="4">
        <f t="shared" si="18"/>
        <v>0.35796766743648961</v>
      </c>
      <c r="AG50" s="4">
        <f t="shared" si="19"/>
        <v>0.82380952380952377</v>
      </c>
      <c r="AH50" s="4">
        <f t="shared" si="20"/>
        <v>1.2138728323699424</v>
      </c>
      <c r="AI50" s="4">
        <f t="shared" si="21"/>
        <v>4.1788090997135168</v>
      </c>
      <c r="AJ50" s="4">
        <f t="shared" si="22"/>
        <v>1.2377738345986868</v>
      </c>
      <c r="AK50" s="4">
        <f t="shared" si="22"/>
        <v>2.9410352651148299</v>
      </c>
      <c r="AL50" s="4">
        <f t="shared" si="23"/>
        <v>-0.39143275111240561</v>
      </c>
      <c r="AM50" s="4">
        <f t="shared" si="24"/>
        <v>0.39143275111240561</v>
      </c>
      <c r="AN50" s="4">
        <f t="shared" si="25"/>
        <v>2.0894045498567584</v>
      </c>
      <c r="AO50" s="4">
        <f t="shared" si="26"/>
        <v>0.61888691729934342</v>
      </c>
      <c r="AP50" s="4">
        <f t="shared" si="26"/>
        <v>1.470517632557415</v>
      </c>
      <c r="AQ50" s="4">
        <f t="shared" si="27"/>
        <v>-0.1957163755562028</v>
      </c>
      <c r="AR50" s="4">
        <f t="shared" si="28"/>
        <v>0.1957163755562028</v>
      </c>
      <c r="AS50" s="4">
        <f t="shared" si="29"/>
        <v>1.1244105376427393</v>
      </c>
      <c r="AT50" s="4">
        <f t="shared" si="29"/>
        <v>0.55419130838513575</v>
      </c>
      <c r="AU50" s="4">
        <f t="shared" si="29"/>
        <v>0.97359734390923758</v>
      </c>
      <c r="AV50" s="4">
        <f t="shared" si="29"/>
        <v>-0.19327331772729608</v>
      </c>
      <c r="AW50" s="4">
        <f t="shared" si="29"/>
        <v>0.19327331772729608</v>
      </c>
      <c r="AX50" s="4">
        <f t="shared" si="30"/>
        <v>202.39389677569309</v>
      </c>
      <c r="AY50" s="4">
        <f t="shared" si="30"/>
        <v>99.754435509324438</v>
      </c>
      <c r="AZ50" s="4">
        <f t="shared" si="30"/>
        <v>175.24752190366277</v>
      </c>
      <c r="BA50" s="4">
        <f t="shared" si="30"/>
        <v>-34.789197190913292</v>
      </c>
      <c r="BB50" s="4">
        <f t="shared" si="30"/>
        <v>34.789197190913292</v>
      </c>
      <c r="BC50" s="4">
        <f t="shared" si="31"/>
        <v>2.5483870967741931</v>
      </c>
      <c r="BD50" s="4">
        <f t="shared" si="32"/>
        <v>0.27020785219399523</v>
      </c>
      <c r="BE50" s="4">
        <f t="shared" si="32"/>
        <v>1.7935483870967741</v>
      </c>
      <c r="BF50" s="4">
        <f t="shared" si="33"/>
        <v>-0.17619047619047626</v>
      </c>
      <c r="BG50" s="4">
        <f t="shared" si="34"/>
        <v>0.21387283236994228</v>
      </c>
      <c r="BH50" s="4">
        <f t="shared" si="35"/>
        <v>2.1464784333148517</v>
      </c>
      <c r="BI50" s="4">
        <f t="shared" si="36"/>
        <v>4.0130673041974534</v>
      </c>
      <c r="BJ50" s="4">
        <f t="shared" si="37"/>
        <v>0.53487227365206413</v>
      </c>
      <c r="BK50" s="4">
        <f t="shared" si="38"/>
        <v>0.27678475269008812</v>
      </c>
      <c r="BL50" s="4">
        <f t="shared" si="39"/>
        <v>2.0259289685952879</v>
      </c>
      <c r="BM50" s="4">
        <f t="shared" si="40"/>
        <v>0.13662115354518156</v>
      </c>
      <c r="BN50" s="3">
        <f t="shared" si="41"/>
        <v>0</v>
      </c>
      <c r="BO50" s="3">
        <v>100</v>
      </c>
      <c r="BP50" s="3">
        <f t="shared" si="42"/>
        <v>-1</v>
      </c>
      <c r="BQ50" s="3">
        <f t="shared" si="43"/>
        <v>-100</v>
      </c>
      <c r="BR50"/>
    </row>
    <row r="51" spans="1:70" x14ac:dyDescent="0.25">
      <c r="A51" t="s">
        <v>127</v>
      </c>
      <c r="B51" t="s">
        <v>155</v>
      </c>
      <c r="C51" t="s">
        <v>143</v>
      </c>
      <c r="D51" t="s">
        <v>133</v>
      </c>
      <c r="E51" t="s">
        <v>11</v>
      </c>
      <c r="F51" s="3">
        <v>1</v>
      </c>
      <c r="G51" s="3">
        <v>1</v>
      </c>
      <c r="H51" s="3" t="str">
        <f t="shared" si="44"/>
        <v>D</v>
      </c>
      <c r="I51" s="3">
        <v>2.0499999999999998</v>
      </c>
      <c r="J51" s="3">
        <v>3.5</v>
      </c>
      <c r="K51" s="3">
        <v>3.5</v>
      </c>
      <c r="L51" s="3">
        <v>2.06</v>
      </c>
      <c r="M51" s="3">
        <v>1.84</v>
      </c>
      <c r="N51" s="3">
        <f t="shared" si="0"/>
        <v>2</v>
      </c>
      <c r="O51" s="3">
        <f t="shared" si="1"/>
        <v>5.9233449477352096E-2</v>
      </c>
      <c r="P51" s="3">
        <f t="shared" si="2"/>
        <v>2.891515407344869E-2</v>
      </c>
      <c r="Q51" s="3">
        <f t="shared" si="3"/>
        <v>2.1714285714285717</v>
      </c>
      <c r="R51" s="3">
        <f t="shared" si="4"/>
        <v>3.7073170731707323</v>
      </c>
      <c r="S51" s="3">
        <f t="shared" si="5"/>
        <v>3.7073170731707323</v>
      </c>
      <c r="T51" s="3">
        <f t="shared" si="6"/>
        <v>2.1820209059233453</v>
      </c>
      <c r="U51" s="3">
        <f t="shared" si="7"/>
        <v>1.9489895470383281</v>
      </c>
      <c r="V51" s="4">
        <f t="shared" si="8"/>
        <v>0.48780487804878053</v>
      </c>
      <c r="W51" s="4">
        <f t="shared" si="9"/>
        <v>0.2857142857142857</v>
      </c>
      <c r="X51" s="4">
        <f t="shared" si="10"/>
        <v>0.2857142857142857</v>
      </c>
      <c r="Y51" s="4">
        <f t="shared" si="11"/>
        <v>0.4854368932038835</v>
      </c>
      <c r="Z51" s="4">
        <f t="shared" si="12"/>
        <v>0.54347826086956519</v>
      </c>
      <c r="AA51" s="4">
        <f t="shared" si="13"/>
        <v>0.58571428571428563</v>
      </c>
      <c r="AB51" s="4">
        <f t="shared" si="14"/>
        <v>0.58571428571428563</v>
      </c>
      <c r="AC51" s="4">
        <f t="shared" si="15"/>
        <v>1.7073170731707319</v>
      </c>
      <c r="AD51" s="4">
        <f t="shared" si="16"/>
        <v>1</v>
      </c>
      <c r="AE51" s="4">
        <f t="shared" si="17"/>
        <v>1.7073170731707319</v>
      </c>
      <c r="AF51" s="4">
        <f t="shared" si="18"/>
        <v>1</v>
      </c>
      <c r="AG51" s="4">
        <f t="shared" si="19"/>
        <v>1.1195652173913044</v>
      </c>
      <c r="AH51" s="4">
        <f t="shared" si="20"/>
        <v>0.89320388349514568</v>
      </c>
      <c r="AI51" s="4">
        <f t="shared" si="21"/>
        <v>-1.5358885017421606</v>
      </c>
      <c r="AJ51" s="4">
        <f t="shared" si="22"/>
        <v>-1.5358885017421606</v>
      </c>
      <c r="AK51" s="4">
        <f t="shared" si="22"/>
        <v>0</v>
      </c>
      <c r="AL51" s="4">
        <f t="shared" si="23"/>
        <v>0.23303135888501725</v>
      </c>
      <c r="AM51" s="4">
        <f t="shared" si="24"/>
        <v>-0.23303135888501725</v>
      </c>
      <c r="AN51" s="4">
        <f t="shared" si="25"/>
        <v>-0.76794425087108031</v>
      </c>
      <c r="AO51" s="4">
        <f t="shared" si="26"/>
        <v>-0.76794425087108031</v>
      </c>
      <c r="AP51" s="4">
        <f t="shared" si="26"/>
        <v>0</v>
      </c>
      <c r="AQ51" s="4">
        <f t="shared" si="27"/>
        <v>0.11651567944250862</v>
      </c>
      <c r="AR51" s="4">
        <f t="shared" si="28"/>
        <v>-0.11651567944250862</v>
      </c>
      <c r="AS51" s="4">
        <f t="shared" si="29"/>
        <v>-0.65488686483404723</v>
      </c>
      <c r="AT51" s="4">
        <f t="shared" si="29"/>
        <v>-0.65488686483404723</v>
      </c>
      <c r="AU51" s="4">
        <f t="shared" si="29"/>
        <v>0</v>
      </c>
      <c r="AV51" s="4">
        <f t="shared" si="29"/>
        <v>0.11599266457543048</v>
      </c>
      <c r="AW51" s="4">
        <f t="shared" si="29"/>
        <v>-0.11599266457543048</v>
      </c>
      <c r="AX51" s="4">
        <f t="shared" si="30"/>
        <v>-117.87963567012849</v>
      </c>
      <c r="AY51" s="4">
        <f t="shared" si="30"/>
        <v>-117.87963567012849</v>
      </c>
      <c r="AZ51" s="4">
        <f t="shared" si="30"/>
        <v>0</v>
      </c>
      <c r="BA51" s="4">
        <f t="shared" si="30"/>
        <v>20.878679623577483</v>
      </c>
      <c r="BB51" s="4">
        <f t="shared" si="30"/>
        <v>-20.878679623577483</v>
      </c>
      <c r="BC51" s="4">
        <f t="shared" si="31"/>
        <v>-0.41428571428571431</v>
      </c>
      <c r="BD51" s="4">
        <f t="shared" si="32"/>
        <v>-0.41428571428571431</v>
      </c>
      <c r="BE51" s="4">
        <f t="shared" si="32"/>
        <v>0</v>
      </c>
      <c r="BF51" s="4">
        <f t="shared" si="33"/>
        <v>0.11956521739130423</v>
      </c>
      <c r="BG51" s="4">
        <f t="shared" si="34"/>
        <v>-0.10679611650485427</v>
      </c>
      <c r="BH51" s="4">
        <f t="shared" si="35"/>
        <v>0.88674563992608524</v>
      </c>
      <c r="BI51" s="4">
        <f t="shared" si="36"/>
        <v>3.1953542392566789</v>
      </c>
      <c r="BJ51" s="4">
        <f t="shared" si="37"/>
        <v>0.27751090287015096</v>
      </c>
      <c r="BK51" s="4">
        <f t="shared" si="38"/>
        <v>0.16477805409671173</v>
      </c>
      <c r="BL51" s="4">
        <f t="shared" si="39"/>
        <v>2.0655052264808367</v>
      </c>
      <c r="BM51" s="4">
        <f t="shared" si="40"/>
        <v>7.9776149672328364E-2</v>
      </c>
      <c r="BN51" s="3">
        <f t="shared" si="41"/>
        <v>0</v>
      </c>
      <c r="BO51" s="3">
        <v>100</v>
      </c>
      <c r="BP51" s="3">
        <f t="shared" si="42"/>
        <v>-1</v>
      </c>
      <c r="BQ51" s="3">
        <f t="shared" si="43"/>
        <v>-100</v>
      </c>
      <c r="BR51"/>
    </row>
    <row r="52" spans="1:70" x14ac:dyDescent="0.25">
      <c r="A52" t="s">
        <v>127</v>
      </c>
      <c r="B52" t="s">
        <v>156</v>
      </c>
      <c r="C52" t="s">
        <v>134</v>
      </c>
      <c r="D52" t="s">
        <v>19</v>
      </c>
      <c r="E52" t="s">
        <v>18</v>
      </c>
      <c r="F52" s="3">
        <v>0</v>
      </c>
      <c r="G52" s="3">
        <v>0</v>
      </c>
      <c r="H52" s="3" t="str">
        <f t="shared" si="44"/>
        <v>D</v>
      </c>
      <c r="I52" s="3">
        <v>2.0499999999999998</v>
      </c>
      <c r="J52" s="3">
        <v>3.25</v>
      </c>
      <c r="K52" s="3">
        <v>3.8</v>
      </c>
      <c r="L52" s="3">
        <v>2.2000000000000002</v>
      </c>
      <c r="M52" s="3">
        <v>1.67</v>
      </c>
      <c r="N52" s="3">
        <f t="shared" si="0"/>
        <v>0</v>
      </c>
      <c r="O52" s="3">
        <f t="shared" si="1"/>
        <v>5.8655080477930222E-2</v>
      </c>
      <c r="P52" s="3">
        <f t="shared" si="2"/>
        <v>5.3347849755035426E-2</v>
      </c>
      <c r="Q52" s="3">
        <f t="shared" si="3"/>
        <v>2.1702429149797569</v>
      </c>
      <c r="R52" s="3">
        <f t="shared" si="4"/>
        <v>3.4406290115532734</v>
      </c>
      <c r="S52" s="3">
        <f t="shared" si="5"/>
        <v>4.0228893058161344</v>
      </c>
      <c r="T52" s="3">
        <f t="shared" si="6"/>
        <v>2.3290411770514465</v>
      </c>
      <c r="U52" s="3">
        <f t="shared" si="7"/>
        <v>1.7679539843981433</v>
      </c>
      <c r="V52" s="4">
        <f t="shared" si="8"/>
        <v>0.48780487804878053</v>
      </c>
      <c r="W52" s="4">
        <f t="shared" si="9"/>
        <v>0.30769230769230771</v>
      </c>
      <c r="X52" s="4">
        <f t="shared" si="10"/>
        <v>0.26315789473684209</v>
      </c>
      <c r="Y52" s="4">
        <f t="shared" si="11"/>
        <v>0.45454545454545453</v>
      </c>
      <c r="Z52" s="4">
        <f t="shared" si="12"/>
        <v>0.5988023952095809</v>
      </c>
      <c r="AA52" s="4">
        <f t="shared" si="13"/>
        <v>0.63076923076923075</v>
      </c>
      <c r="AB52" s="4">
        <f t="shared" si="14"/>
        <v>0.53947368421052633</v>
      </c>
      <c r="AC52" s="4">
        <f t="shared" si="15"/>
        <v>1.5853658536585367</v>
      </c>
      <c r="AD52" s="4">
        <f t="shared" si="16"/>
        <v>0.85526315789473684</v>
      </c>
      <c r="AE52" s="4">
        <f t="shared" si="17"/>
        <v>1.8536585365853659</v>
      </c>
      <c r="AF52" s="4">
        <f t="shared" si="18"/>
        <v>1.1692307692307691</v>
      </c>
      <c r="AG52" s="4">
        <f t="shared" si="19"/>
        <v>1.317365269461078</v>
      </c>
      <c r="AH52" s="4">
        <f t="shared" si="20"/>
        <v>0.75909090909090904</v>
      </c>
      <c r="AI52" s="4">
        <f t="shared" si="21"/>
        <v>-1.8526463908363775</v>
      </c>
      <c r="AJ52" s="4">
        <f t="shared" si="22"/>
        <v>-1.2703860965735165</v>
      </c>
      <c r="AK52" s="4">
        <f t="shared" si="22"/>
        <v>-0.58226029426286097</v>
      </c>
      <c r="AL52" s="4">
        <f t="shared" si="23"/>
        <v>0.5610871926533032</v>
      </c>
      <c r="AM52" s="4">
        <f t="shared" si="24"/>
        <v>-0.5610871926533032</v>
      </c>
      <c r="AN52" s="4">
        <f t="shared" si="25"/>
        <v>-0.92632319541818875</v>
      </c>
      <c r="AO52" s="4">
        <f t="shared" si="26"/>
        <v>-0.63519304828675827</v>
      </c>
      <c r="AP52" s="4">
        <f t="shared" si="26"/>
        <v>-0.29113014713143048</v>
      </c>
      <c r="AQ52" s="4">
        <f t="shared" si="27"/>
        <v>0.2805435963266516</v>
      </c>
      <c r="AR52" s="4">
        <f t="shared" si="28"/>
        <v>-0.2805435963266516</v>
      </c>
      <c r="AS52" s="4">
        <f t="shared" si="29"/>
        <v>-0.74716942279298604</v>
      </c>
      <c r="AT52" s="4">
        <f t="shared" si="29"/>
        <v>-0.56589559244395615</v>
      </c>
      <c r="AU52" s="4">
        <f t="shared" si="29"/>
        <v>-0.28329958152593454</v>
      </c>
      <c r="AV52" s="4">
        <f t="shared" si="29"/>
        <v>0.27351270862034127</v>
      </c>
      <c r="AW52" s="4">
        <f t="shared" si="29"/>
        <v>-0.27351270862034127</v>
      </c>
      <c r="AX52" s="4">
        <f t="shared" si="30"/>
        <v>-134.4904961027375</v>
      </c>
      <c r="AY52" s="4">
        <f t="shared" si="30"/>
        <v>-101.8612066399121</v>
      </c>
      <c r="AZ52" s="4">
        <f t="shared" si="30"/>
        <v>-50.993924674668222</v>
      </c>
      <c r="BA52" s="4">
        <f t="shared" si="30"/>
        <v>49.232287551661429</v>
      </c>
      <c r="BB52" s="4">
        <f t="shared" si="30"/>
        <v>-49.232287551661429</v>
      </c>
      <c r="BC52" s="4">
        <f t="shared" si="31"/>
        <v>-0.46052631578947362</v>
      </c>
      <c r="BD52" s="4">
        <f t="shared" si="32"/>
        <v>-0.36923076923076931</v>
      </c>
      <c r="BE52" s="4">
        <f t="shared" si="32"/>
        <v>-0.14473684210526302</v>
      </c>
      <c r="BF52" s="4">
        <f t="shared" si="33"/>
        <v>0.31736526946107796</v>
      </c>
      <c r="BG52" s="4">
        <f t="shared" si="34"/>
        <v>-0.24090909090909099</v>
      </c>
      <c r="BH52" s="4">
        <f t="shared" si="35"/>
        <v>0.94738293332398993</v>
      </c>
      <c r="BI52" s="4">
        <f t="shared" si="36"/>
        <v>3.2112537441163886</v>
      </c>
      <c r="BJ52" s="4">
        <f t="shared" si="37"/>
        <v>0.29501964304744555</v>
      </c>
      <c r="BK52" s="4">
        <f t="shared" si="38"/>
        <v>0.39674855876207499</v>
      </c>
      <c r="BL52" s="4">
        <f t="shared" si="39"/>
        <v>2.0484975807247947</v>
      </c>
      <c r="BM52" s="4">
        <f t="shared" si="40"/>
        <v>0.19367782637150996</v>
      </c>
      <c r="BN52" s="3">
        <f t="shared" si="41"/>
        <v>0</v>
      </c>
      <c r="BO52" s="3">
        <v>100</v>
      </c>
      <c r="BP52" s="3">
        <f t="shared" si="42"/>
        <v>-1</v>
      </c>
      <c r="BQ52" s="3">
        <f t="shared" si="43"/>
        <v>-100</v>
      </c>
      <c r="BR52"/>
    </row>
    <row r="53" spans="1:70" x14ac:dyDescent="0.25">
      <c r="A53" t="s">
        <v>127</v>
      </c>
      <c r="B53" t="s">
        <v>156</v>
      </c>
      <c r="C53" t="s">
        <v>134</v>
      </c>
      <c r="D53" t="s">
        <v>16</v>
      </c>
      <c r="E53" t="s">
        <v>26</v>
      </c>
      <c r="F53" s="3">
        <v>1</v>
      </c>
      <c r="G53" s="3">
        <v>1</v>
      </c>
      <c r="H53" s="3" t="str">
        <f t="shared" si="44"/>
        <v>D</v>
      </c>
      <c r="I53" s="3">
        <v>3.1</v>
      </c>
      <c r="J53" s="3">
        <v>3.3</v>
      </c>
      <c r="K53" s="3">
        <v>2.38</v>
      </c>
      <c r="L53" s="3">
        <v>2.1</v>
      </c>
      <c r="M53" s="3">
        <v>1.73</v>
      </c>
      <c r="N53" s="3">
        <f t="shared" si="0"/>
        <v>2</v>
      </c>
      <c r="O53" s="3">
        <f t="shared" si="1"/>
        <v>4.5779015418484059E-2</v>
      </c>
      <c r="P53" s="3">
        <f t="shared" si="2"/>
        <v>5.4225158271401064E-2</v>
      </c>
      <c r="Q53" s="3">
        <f t="shared" si="3"/>
        <v>3.2419149477973006</v>
      </c>
      <c r="R53" s="3">
        <f t="shared" si="4"/>
        <v>3.451070750880997</v>
      </c>
      <c r="S53" s="3">
        <f t="shared" si="5"/>
        <v>2.488954056695992</v>
      </c>
      <c r="T53" s="3">
        <f t="shared" si="6"/>
        <v>2.1961359323788168</v>
      </c>
      <c r="U53" s="3">
        <f t="shared" si="7"/>
        <v>1.8091976966739773</v>
      </c>
      <c r="V53" s="4">
        <f t="shared" si="8"/>
        <v>0.32258064516129031</v>
      </c>
      <c r="W53" s="4">
        <f t="shared" si="9"/>
        <v>0.30303030303030304</v>
      </c>
      <c r="X53" s="4">
        <f t="shared" si="10"/>
        <v>0.42016806722689076</v>
      </c>
      <c r="Y53" s="4">
        <f t="shared" si="11"/>
        <v>0.47619047619047616</v>
      </c>
      <c r="Z53" s="4">
        <f t="shared" si="12"/>
        <v>0.5780346820809249</v>
      </c>
      <c r="AA53" s="4">
        <f t="shared" si="13"/>
        <v>0.93939393939393945</v>
      </c>
      <c r="AB53" s="4">
        <f t="shared" si="14"/>
        <v>1.3025210084033614</v>
      </c>
      <c r="AC53" s="4">
        <f t="shared" si="15"/>
        <v>1.064516129032258</v>
      </c>
      <c r="AD53" s="4">
        <f t="shared" si="16"/>
        <v>1.3865546218487395</v>
      </c>
      <c r="AE53" s="4">
        <f t="shared" si="17"/>
        <v>0.76774193548387093</v>
      </c>
      <c r="AF53" s="4">
        <f t="shared" si="18"/>
        <v>0.72121212121212119</v>
      </c>
      <c r="AG53" s="4">
        <f t="shared" si="19"/>
        <v>1.2138728323699424</v>
      </c>
      <c r="AH53" s="4">
        <f t="shared" si="20"/>
        <v>0.82380952380952377</v>
      </c>
      <c r="AI53" s="4">
        <f t="shared" si="21"/>
        <v>0.75296089110130859</v>
      </c>
      <c r="AJ53" s="4">
        <f t="shared" si="22"/>
        <v>-0.20915580308369641</v>
      </c>
      <c r="AK53" s="4">
        <f t="shared" si="22"/>
        <v>0.96211669418500501</v>
      </c>
      <c r="AL53" s="4">
        <f t="shared" si="23"/>
        <v>0.38693823570483943</v>
      </c>
      <c r="AM53" s="4">
        <f t="shared" si="24"/>
        <v>-0.38693823570483943</v>
      </c>
      <c r="AN53" s="4">
        <f t="shared" si="25"/>
        <v>0.3764804455506543</v>
      </c>
      <c r="AO53" s="4">
        <f t="shared" si="26"/>
        <v>-0.10457790154184821</v>
      </c>
      <c r="AP53" s="4">
        <f t="shared" si="26"/>
        <v>0.4810583470925025</v>
      </c>
      <c r="AQ53" s="4">
        <f t="shared" si="27"/>
        <v>0.19346911785241971</v>
      </c>
      <c r="AR53" s="4">
        <f t="shared" si="28"/>
        <v>-0.19346911785241971</v>
      </c>
      <c r="AS53" s="4">
        <f t="shared" si="29"/>
        <v>0.36006796298809812</v>
      </c>
      <c r="AT53" s="4">
        <f t="shared" si="29"/>
        <v>-0.10419914378471153</v>
      </c>
      <c r="AU53" s="4">
        <f t="shared" si="29"/>
        <v>0.44837978500975145</v>
      </c>
      <c r="AV53" s="4">
        <f t="shared" si="29"/>
        <v>0.19110805150248744</v>
      </c>
      <c r="AW53" s="4">
        <f t="shared" si="29"/>
        <v>-0.19110805150248744</v>
      </c>
      <c r="AX53" s="4">
        <f t="shared" si="30"/>
        <v>64.812233337857663</v>
      </c>
      <c r="AY53" s="4">
        <f t="shared" si="30"/>
        <v>-18.755845881248074</v>
      </c>
      <c r="AZ53" s="4">
        <f t="shared" si="30"/>
        <v>80.708361301755261</v>
      </c>
      <c r="BA53" s="4">
        <f t="shared" si="30"/>
        <v>34.399449270447739</v>
      </c>
      <c r="BB53" s="4">
        <f t="shared" si="30"/>
        <v>-34.399449270447739</v>
      </c>
      <c r="BC53" s="4">
        <f t="shared" si="31"/>
        <v>0.30252100840336138</v>
      </c>
      <c r="BD53" s="4">
        <f t="shared" si="32"/>
        <v>-6.0606060606060497E-2</v>
      </c>
      <c r="BE53" s="4">
        <f t="shared" si="32"/>
        <v>0.38655462184873934</v>
      </c>
      <c r="BF53" s="4">
        <f t="shared" si="33"/>
        <v>0.21387283236994239</v>
      </c>
      <c r="BG53" s="4">
        <f t="shared" si="34"/>
        <v>-0.17619047619047631</v>
      </c>
      <c r="BH53" s="4">
        <f t="shared" si="35"/>
        <v>0.5060245031486702</v>
      </c>
      <c r="BI53" s="4">
        <f t="shared" si="36"/>
        <v>3.0606465851247631</v>
      </c>
      <c r="BJ53" s="4">
        <f t="shared" si="37"/>
        <v>0.16533254953643817</v>
      </c>
      <c r="BK53" s="4">
        <f t="shared" si="38"/>
        <v>0.27360665036725068</v>
      </c>
      <c r="BL53" s="4">
        <f t="shared" si="39"/>
        <v>2.0026668145263971</v>
      </c>
      <c r="BM53" s="4">
        <f t="shared" si="40"/>
        <v>0.13662115354518165</v>
      </c>
      <c r="BN53" s="3">
        <f t="shared" si="41"/>
        <v>0</v>
      </c>
      <c r="BO53" s="3">
        <v>100</v>
      </c>
      <c r="BP53" s="3">
        <f t="shared" si="42"/>
        <v>-1</v>
      </c>
      <c r="BQ53" s="3">
        <f t="shared" si="43"/>
        <v>-100</v>
      </c>
      <c r="BR53"/>
    </row>
    <row r="54" spans="1:70" x14ac:dyDescent="0.25">
      <c r="A54" t="s">
        <v>127</v>
      </c>
      <c r="B54" t="s">
        <v>156</v>
      </c>
      <c r="C54" t="s">
        <v>134</v>
      </c>
      <c r="D54" t="s">
        <v>130</v>
      </c>
      <c r="E54" t="s">
        <v>133</v>
      </c>
      <c r="F54" s="3">
        <v>2</v>
      </c>
      <c r="G54" s="3">
        <v>0</v>
      </c>
      <c r="H54" s="3" t="str">
        <f t="shared" si="44"/>
        <v>H</v>
      </c>
      <c r="I54" s="3">
        <v>1.17</v>
      </c>
      <c r="J54" s="3">
        <v>8</v>
      </c>
      <c r="K54" s="3">
        <v>15</v>
      </c>
      <c r="L54" s="3">
        <v>1.5</v>
      </c>
      <c r="M54" s="3">
        <v>2.63</v>
      </c>
      <c r="N54" s="3">
        <f t="shared" si="0"/>
        <v>2</v>
      </c>
      <c r="O54" s="3">
        <f t="shared" si="1"/>
        <v>4.6367521367521425E-2</v>
      </c>
      <c r="P54" s="3">
        <f t="shared" si="2"/>
        <v>4.6894803548795938E-2</v>
      </c>
      <c r="Q54" s="3">
        <f t="shared" si="3"/>
        <v>1.2242500000000001</v>
      </c>
      <c r="R54" s="3">
        <f t="shared" si="4"/>
        <v>8.3709401709401714</v>
      </c>
      <c r="S54" s="3">
        <f t="shared" si="5"/>
        <v>15.695512820512821</v>
      </c>
      <c r="T54" s="3">
        <f t="shared" si="6"/>
        <v>1.569551282051282</v>
      </c>
      <c r="U54" s="3">
        <f t="shared" si="7"/>
        <v>2.7519465811965813</v>
      </c>
      <c r="V54" s="4">
        <f t="shared" si="8"/>
        <v>0.85470085470085477</v>
      </c>
      <c r="W54" s="4">
        <f t="shared" si="9"/>
        <v>0.125</v>
      </c>
      <c r="X54" s="4">
        <f t="shared" si="10"/>
        <v>6.6666666666666666E-2</v>
      </c>
      <c r="Y54" s="4">
        <f t="shared" si="11"/>
        <v>0.66666666666666663</v>
      </c>
      <c r="Z54" s="4">
        <f t="shared" si="12"/>
        <v>0.38022813688212931</v>
      </c>
      <c r="AA54" s="4">
        <f t="shared" si="13"/>
        <v>0.14624999999999999</v>
      </c>
      <c r="AB54" s="4">
        <f t="shared" si="14"/>
        <v>7.8E-2</v>
      </c>
      <c r="AC54" s="4">
        <f t="shared" si="15"/>
        <v>6.8376068376068382</v>
      </c>
      <c r="AD54" s="4">
        <f t="shared" si="16"/>
        <v>0.53333333333333333</v>
      </c>
      <c r="AE54" s="4">
        <f t="shared" si="17"/>
        <v>12.820512820512821</v>
      </c>
      <c r="AF54" s="4">
        <f t="shared" si="18"/>
        <v>1.875</v>
      </c>
      <c r="AG54" s="4">
        <f t="shared" si="19"/>
        <v>0.57034220532319391</v>
      </c>
      <c r="AH54" s="4">
        <f t="shared" si="20"/>
        <v>1.7533333333333332</v>
      </c>
      <c r="AI54" s="4">
        <f t="shared" si="21"/>
        <v>-14.471262820512822</v>
      </c>
      <c r="AJ54" s="4">
        <f t="shared" si="22"/>
        <v>-7.1466901709401718</v>
      </c>
      <c r="AK54" s="4">
        <f t="shared" si="22"/>
        <v>-7.3245726495726498</v>
      </c>
      <c r="AL54" s="4">
        <f t="shared" si="23"/>
        <v>-1.1823952991452993</v>
      </c>
      <c r="AM54" s="4">
        <f t="shared" si="24"/>
        <v>1.1823952991452993</v>
      </c>
      <c r="AN54" s="4">
        <f t="shared" si="25"/>
        <v>-7.2356314102564108</v>
      </c>
      <c r="AO54" s="4">
        <f t="shared" si="26"/>
        <v>-3.5733450854700859</v>
      </c>
      <c r="AP54" s="4">
        <f t="shared" si="26"/>
        <v>-3.6622863247863249</v>
      </c>
      <c r="AQ54" s="4">
        <f t="shared" si="27"/>
        <v>-0.59119764957264964</v>
      </c>
      <c r="AR54" s="4">
        <f t="shared" si="28"/>
        <v>0.59119764957264964</v>
      </c>
      <c r="AS54" s="4">
        <f t="shared" ref="AS54:AW104" si="45">ATAN(AN54)</f>
        <v>-1.4334613713609958</v>
      </c>
      <c r="AT54" s="4">
        <f t="shared" si="45"/>
        <v>-1.2979268855485486</v>
      </c>
      <c r="AU54" s="4">
        <f t="shared" si="45"/>
        <v>-1.3042406856414708</v>
      </c>
      <c r="AV54" s="4">
        <f t="shared" si="45"/>
        <v>-0.53392204269956878</v>
      </c>
      <c r="AW54" s="4">
        <f t="shared" si="45"/>
        <v>0.53392204269956878</v>
      </c>
      <c r="AX54" s="4">
        <f t="shared" ref="AX54:BB104" si="46">DEGREES(AS54)*PI()</f>
        <v>-258.02304684497921</v>
      </c>
      <c r="AY54" s="4">
        <f t="shared" si="46"/>
        <v>-233.62683939873878</v>
      </c>
      <c r="AZ54" s="4">
        <f t="shared" si="46"/>
        <v>-234.76332341546475</v>
      </c>
      <c r="BA54" s="4">
        <f t="shared" si="46"/>
        <v>-96.10596768592238</v>
      </c>
      <c r="BB54" s="4">
        <f t="shared" si="46"/>
        <v>96.10596768592238</v>
      </c>
      <c r="BC54" s="4">
        <f t="shared" si="31"/>
        <v>-0.92200000000000004</v>
      </c>
      <c r="BD54" s="4">
        <f t="shared" si="32"/>
        <v>-0.85375000000000001</v>
      </c>
      <c r="BE54" s="4">
        <f t="shared" si="32"/>
        <v>-0.46666666666666667</v>
      </c>
      <c r="BF54" s="4">
        <f t="shared" si="33"/>
        <v>-0.42965779467680609</v>
      </c>
      <c r="BG54" s="4">
        <f t="shared" si="34"/>
        <v>0.75333333333333341</v>
      </c>
      <c r="BH54" s="4">
        <f t="shared" si="35"/>
        <v>7.2358136206722614</v>
      </c>
      <c r="BI54" s="4">
        <f t="shared" si="36"/>
        <v>8.4302343304843301</v>
      </c>
      <c r="BJ54" s="4">
        <f t="shared" si="37"/>
        <v>0.85831702145064248</v>
      </c>
      <c r="BK54" s="4">
        <f t="shared" si="38"/>
        <v>0.83607973406873848</v>
      </c>
      <c r="BL54" s="4">
        <f t="shared" si="39"/>
        <v>2.1607489316239317</v>
      </c>
      <c r="BM54" s="4">
        <f t="shared" si="40"/>
        <v>0.38693978825220321</v>
      </c>
      <c r="BN54" s="3">
        <f t="shared" si="41"/>
        <v>1</v>
      </c>
      <c r="BO54" s="3">
        <v>100</v>
      </c>
      <c r="BP54" s="3">
        <f t="shared" si="42"/>
        <v>0.16999999999999993</v>
      </c>
      <c r="BQ54" s="3">
        <f t="shared" si="43"/>
        <v>16.999999999999993</v>
      </c>
      <c r="BR54"/>
    </row>
    <row r="55" spans="1:70" x14ac:dyDescent="0.25">
      <c r="A55" t="s">
        <v>127</v>
      </c>
      <c r="B55" t="s">
        <v>156</v>
      </c>
      <c r="C55" t="s">
        <v>136</v>
      </c>
      <c r="D55" t="s">
        <v>22</v>
      </c>
      <c r="E55" t="s">
        <v>17</v>
      </c>
      <c r="F55" s="3">
        <v>1</v>
      </c>
      <c r="G55" s="3">
        <v>3</v>
      </c>
      <c r="H55" s="3" t="str">
        <f t="shared" si="44"/>
        <v>A</v>
      </c>
      <c r="I55" s="3">
        <v>1.91</v>
      </c>
      <c r="J55" s="3">
        <v>3.5</v>
      </c>
      <c r="K55" s="3">
        <v>4.33</v>
      </c>
      <c r="L55" s="3">
        <v>2.1</v>
      </c>
      <c r="M55" s="3">
        <v>1.73</v>
      </c>
      <c r="N55" s="3">
        <f t="shared" si="0"/>
        <v>4</v>
      </c>
      <c r="O55" s="3">
        <f t="shared" si="1"/>
        <v>4.0221377355459609E-2</v>
      </c>
      <c r="P55" s="3">
        <f t="shared" si="2"/>
        <v>5.4225158271401064E-2</v>
      </c>
      <c r="Q55" s="3">
        <f t="shared" si="3"/>
        <v>1.9868228307489277</v>
      </c>
      <c r="R55" s="3">
        <f t="shared" si="4"/>
        <v>3.6407748207441086</v>
      </c>
      <c r="S55" s="3">
        <f t="shared" si="5"/>
        <v>4.5041585639491402</v>
      </c>
      <c r="T55" s="3">
        <f t="shared" si="6"/>
        <v>2.1844648924464654</v>
      </c>
      <c r="U55" s="3">
        <f t="shared" si="7"/>
        <v>1.799582982824945</v>
      </c>
      <c r="V55" s="4">
        <f t="shared" si="8"/>
        <v>0.52356020942408377</v>
      </c>
      <c r="W55" s="4">
        <f t="shared" si="9"/>
        <v>0.2857142857142857</v>
      </c>
      <c r="X55" s="4">
        <f t="shared" si="10"/>
        <v>0.23094688221709006</v>
      </c>
      <c r="Y55" s="4">
        <f t="shared" si="11"/>
        <v>0.47619047619047616</v>
      </c>
      <c r="Z55" s="4">
        <f t="shared" si="12"/>
        <v>0.5780346820809249</v>
      </c>
      <c r="AA55" s="4">
        <f t="shared" si="13"/>
        <v>0.54571428571428571</v>
      </c>
      <c r="AB55" s="4">
        <f t="shared" si="14"/>
        <v>0.44110854503464203</v>
      </c>
      <c r="AC55" s="4">
        <f t="shared" si="15"/>
        <v>1.8324607329842932</v>
      </c>
      <c r="AD55" s="4">
        <f t="shared" si="16"/>
        <v>0.80831408775981528</v>
      </c>
      <c r="AE55" s="4">
        <f t="shared" si="17"/>
        <v>2.2670157068062831</v>
      </c>
      <c r="AF55" s="4">
        <f t="shared" si="18"/>
        <v>1.2371428571428571</v>
      </c>
      <c r="AG55" s="4">
        <f t="shared" si="19"/>
        <v>1.2138728323699424</v>
      </c>
      <c r="AH55" s="4">
        <f t="shared" si="20"/>
        <v>0.82380952380952377</v>
      </c>
      <c r="AI55" s="4">
        <f t="shared" si="21"/>
        <v>-2.5173357332002126</v>
      </c>
      <c r="AJ55" s="4">
        <f t="shared" si="22"/>
        <v>-1.6539519899951809</v>
      </c>
      <c r="AK55" s="4">
        <f t="shared" si="22"/>
        <v>-0.86338374320503153</v>
      </c>
      <c r="AL55" s="4">
        <f t="shared" si="23"/>
        <v>0.38488190962152036</v>
      </c>
      <c r="AM55" s="4">
        <f t="shared" si="24"/>
        <v>-0.38488190962152036</v>
      </c>
      <c r="AN55" s="4">
        <f t="shared" si="25"/>
        <v>-1.2586678666001063</v>
      </c>
      <c r="AO55" s="4">
        <f t="shared" si="26"/>
        <v>-0.82697599499759045</v>
      </c>
      <c r="AP55" s="4">
        <f t="shared" si="26"/>
        <v>-0.43169187160251576</v>
      </c>
      <c r="AQ55" s="4">
        <f t="shared" si="27"/>
        <v>0.19244095481076018</v>
      </c>
      <c r="AR55" s="4">
        <f t="shared" si="28"/>
        <v>-0.19244095481076018</v>
      </c>
      <c r="AS55" s="4">
        <f t="shared" si="45"/>
        <v>-0.89942371181243452</v>
      </c>
      <c r="AT55" s="4">
        <f t="shared" si="45"/>
        <v>-0.69097465491978649</v>
      </c>
      <c r="AU55" s="4">
        <f t="shared" si="45"/>
        <v>-0.40752504145296498</v>
      </c>
      <c r="AV55" s="4">
        <f t="shared" si="45"/>
        <v>0.19011679465953041</v>
      </c>
      <c r="AW55" s="4">
        <f t="shared" si="45"/>
        <v>-0.19011679465953041</v>
      </c>
      <c r="AX55" s="4">
        <f t="shared" si="46"/>
        <v>-161.89626812623823</v>
      </c>
      <c r="AY55" s="4">
        <f t="shared" si="46"/>
        <v>-124.37543788556157</v>
      </c>
      <c r="AZ55" s="4">
        <f t="shared" si="46"/>
        <v>-73.3545074615337</v>
      </c>
      <c r="BA55" s="4">
        <f t="shared" si="46"/>
        <v>34.221023038715472</v>
      </c>
      <c r="BB55" s="4">
        <f t="shared" si="46"/>
        <v>-34.221023038715472</v>
      </c>
      <c r="BC55" s="4">
        <f t="shared" si="31"/>
        <v>-0.55889145496535808</v>
      </c>
      <c r="BD55" s="4">
        <f t="shared" si="32"/>
        <v>-0.45428571428571429</v>
      </c>
      <c r="BE55" s="4">
        <f t="shared" si="32"/>
        <v>-0.19168591224018477</v>
      </c>
      <c r="BF55" s="4">
        <f t="shared" si="33"/>
        <v>0.21387283236994237</v>
      </c>
      <c r="BG55" s="4">
        <f t="shared" si="34"/>
        <v>-0.17619047619047631</v>
      </c>
      <c r="BH55" s="4">
        <f t="shared" si="35"/>
        <v>1.2791903602726218</v>
      </c>
      <c r="BI55" s="4">
        <f t="shared" si="36"/>
        <v>3.3772520718140591</v>
      </c>
      <c r="BJ55" s="4">
        <f t="shared" si="37"/>
        <v>0.37876662241131348</v>
      </c>
      <c r="BK55" s="4">
        <f t="shared" si="38"/>
        <v>0.27215260824940496</v>
      </c>
      <c r="BL55" s="4">
        <f t="shared" si="39"/>
        <v>1.9920239376357052</v>
      </c>
      <c r="BM55" s="4">
        <f t="shared" si="40"/>
        <v>0.13662115354518162</v>
      </c>
      <c r="BN55" s="3">
        <f t="shared" si="41"/>
        <v>0</v>
      </c>
      <c r="BO55" s="3">
        <v>100</v>
      </c>
      <c r="BP55" s="3">
        <f t="shared" si="42"/>
        <v>-1</v>
      </c>
      <c r="BQ55" s="3">
        <f t="shared" si="43"/>
        <v>-100</v>
      </c>
      <c r="BR55"/>
    </row>
    <row r="56" spans="1:70" x14ac:dyDescent="0.25">
      <c r="A56" t="s">
        <v>127</v>
      </c>
      <c r="B56" t="s">
        <v>156</v>
      </c>
      <c r="C56" t="s">
        <v>129</v>
      </c>
      <c r="D56" t="s">
        <v>11</v>
      </c>
      <c r="E56" t="s">
        <v>141</v>
      </c>
      <c r="F56" s="3">
        <v>0</v>
      </c>
      <c r="G56" s="3">
        <v>1</v>
      </c>
      <c r="H56" s="3" t="str">
        <f t="shared" si="44"/>
        <v>A</v>
      </c>
      <c r="I56" s="3">
        <v>4</v>
      </c>
      <c r="J56" s="3">
        <v>3.8</v>
      </c>
      <c r="K56" s="3">
        <v>1.83</v>
      </c>
      <c r="L56" s="3">
        <v>1.73</v>
      </c>
      <c r="M56" s="3">
        <v>2.1</v>
      </c>
      <c r="N56" s="3">
        <f t="shared" si="0"/>
        <v>1</v>
      </c>
      <c r="O56" s="3">
        <f t="shared" si="1"/>
        <v>5.9605982168535965E-2</v>
      </c>
      <c r="P56" s="3">
        <f t="shared" si="2"/>
        <v>5.4225158271401064E-2</v>
      </c>
      <c r="Q56" s="3">
        <f t="shared" si="3"/>
        <v>4.2384239286741439</v>
      </c>
      <c r="R56" s="3">
        <f t="shared" si="4"/>
        <v>4.0265027322404361</v>
      </c>
      <c r="S56" s="3">
        <f t="shared" si="5"/>
        <v>1.9390789473684209</v>
      </c>
      <c r="T56" s="3">
        <f t="shared" si="6"/>
        <v>1.8331183491515672</v>
      </c>
      <c r="U56" s="3">
        <f t="shared" si="7"/>
        <v>2.2251725625539258</v>
      </c>
      <c r="V56" s="4">
        <f t="shared" si="8"/>
        <v>0.25</v>
      </c>
      <c r="W56" s="4">
        <f t="shared" si="9"/>
        <v>0.26315789473684209</v>
      </c>
      <c r="X56" s="4">
        <f t="shared" si="10"/>
        <v>0.54644808743169393</v>
      </c>
      <c r="Y56" s="4">
        <f t="shared" si="11"/>
        <v>0.5780346820809249</v>
      </c>
      <c r="Z56" s="4">
        <f t="shared" si="12"/>
        <v>0.47619047619047616</v>
      </c>
      <c r="AA56" s="4">
        <f t="shared" si="13"/>
        <v>1.0526315789473684</v>
      </c>
      <c r="AB56" s="4">
        <f t="shared" si="14"/>
        <v>2.1857923497267757</v>
      </c>
      <c r="AC56" s="4">
        <f t="shared" si="15"/>
        <v>0.95</v>
      </c>
      <c r="AD56" s="4">
        <f t="shared" si="16"/>
        <v>2.0765027322404368</v>
      </c>
      <c r="AE56" s="4">
        <f t="shared" si="17"/>
        <v>0.45750000000000002</v>
      </c>
      <c r="AF56" s="4">
        <f t="shared" si="18"/>
        <v>0.48157894736842111</v>
      </c>
      <c r="AG56" s="4">
        <f t="shared" si="19"/>
        <v>0.82380952380952377</v>
      </c>
      <c r="AH56" s="4">
        <f t="shared" si="20"/>
        <v>1.2138728323699424</v>
      </c>
      <c r="AI56" s="4">
        <f t="shared" si="21"/>
        <v>2.299344981305723</v>
      </c>
      <c r="AJ56" s="4">
        <f t="shared" si="22"/>
        <v>0.21192119643370777</v>
      </c>
      <c r="AK56" s="4">
        <f t="shared" si="22"/>
        <v>2.0874237848720152</v>
      </c>
      <c r="AL56" s="4">
        <f t="shared" si="23"/>
        <v>-0.39205421340235858</v>
      </c>
      <c r="AM56" s="4">
        <f t="shared" si="24"/>
        <v>0.39205421340235858</v>
      </c>
      <c r="AN56" s="4">
        <f t="shared" si="25"/>
        <v>1.1496724906528615</v>
      </c>
      <c r="AO56" s="4">
        <f t="shared" si="26"/>
        <v>0.10596059821685389</v>
      </c>
      <c r="AP56" s="4">
        <f t="shared" si="26"/>
        <v>1.0437118924360076</v>
      </c>
      <c r="AQ56" s="4">
        <f t="shared" si="27"/>
        <v>-0.19602710670117929</v>
      </c>
      <c r="AR56" s="4">
        <f t="shared" si="28"/>
        <v>0.19602710670117929</v>
      </c>
      <c r="AS56" s="4">
        <f t="shared" si="45"/>
        <v>0.85491169838965608</v>
      </c>
      <c r="AT56" s="4">
        <f t="shared" si="45"/>
        <v>0.10556668567866682</v>
      </c>
      <c r="AU56" s="4">
        <f t="shared" si="45"/>
        <v>0.80678338351697609</v>
      </c>
      <c r="AV56" s="4">
        <f t="shared" si="45"/>
        <v>-0.19357256791560826</v>
      </c>
      <c r="AW56" s="4">
        <f t="shared" si="45"/>
        <v>0.19357256791560826</v>
      </c>
      <c r="AX56" s="4">
        <f t="shared" si="46"/>
        <v>153.8841057101381</v>
      </c>
      <c r="AY56" s="4">
        <f t="shared" si="46"/>
        <v>19.00200342216003</v>
      </c>
      <c r="AZ56" s="4">
        <f t="shared" si="46"/>
        <v>145.22100903305571</v>
      </c>
      <c r="BA56" s="4">
        <f t="shared" si="46"/>
        <v>-34.843062224809486</v>
      </c>
      <c r="BB56" s="4">
        <f t="shared" si="46"/>
        <v>34.843062224809486</v>
      </c>
      <c r="BC56" s="4">
        <f t="shared" si="31"/>
        <v>1.1857923497267759</v>
      </c>
      <c r="BD56" s="4">
        <f t="shared" si="32"/>
        <v>5.2631578947368571E-2</v>
      </c>
      <c r="BE56" s="4">
        <f t="shared" si="32"/>
        <v>1.0765027322404368</v>
      </c>
      <c r="BF56" s="4">
        <f t="shared" si="33"/>
        <v>-0.17619047619047629</v>
      </c>
      <c r="BG56" s="4">
        <f t="shared" si="34"/>
        <v>0.21387283236994234</v>
      </c>
      <c r="BH56" s="4">
        <f t="shared" si="35"/>
        <v>1.2707764027162767</v>
      </c>
      <c r="BI56" s="4">
        <f t="shared" si="36"/>
        <v>3.401335202761</v>
      </c>
      <c r="BJ56" s="4">
        <f t="shared" si="37"/>
        <v>0.37361104594593808</v>
      </c>
      <c r="BK56" s="4">
        <f t="shared" si="38"/>
        <v>0.27722419288956557</v>
      </c>
      <c r="BL56" s="4">
        <f t="shared" si="39"/>
        <v>2.0291454558527464</v>
      </c>
      <c r="BM56" s="4">
        <f t="shared" si="40"/>
        <v>0.13662115354518159</v>
      </c>
      <c r="BN56" s="3">
        <f t="shared" si="41"/>
        <v>0</v>
      </c>
      <c r="BO56" s="3">
        <v>100</v>
      </c>
      <c r="BP56" s="3">
        <f t="shared" si="42"/>
        <v>-1</v>
      </c>
      <c r="BQ56" s="3">
        <f t="shared" si="43"/>
        <v>-100</v>
      </c>
      <c r="BR56"/>
    </row>
    <row r="57" spans="1:70" x14ac:dyDescent="0.25">
      <c r="A57" t="s">
        <v>127</v>
      </c>
      <c r="B57" t="s">
        <v>157</v>
      </c>
      <c r="C57" t="s">
        <v>138</v>
      </c>
      <c r="D57" t="s">
        <v>12</v>
      </c>
      <c r="E57" t="s">
        <v>23</v>
      </c>
      <c r="F57" s="3">
        <v>2</v>
      </c>
      <c r="G57" s="3">
        <v>2</v>
      </c>
      <c r="H57" s="3" t="str">
        <f t="shared" si="44"/>
        <v>D</v>
      </c>
      <c r="I57" s="3">
        <v>1.62</v>
      </c>
      <c r="J57" s="3">
        <v>4.33</v>
      </c>
      <c r="K57" s="3">
        <v>4.75</v>
      </c>
      <c r="L57" s="3">
        <v>1.53</v>
      </c>
      <c r="M57" s="3">
        <v>2.5</v>
      </c>
      <c r="N57" s="3">
        <f t="shared" si="0"/>
        <v>4</v>
      </c>
      <c r="O57" s="3">
        <f t="shared" si="1"/>
        <v>5.8757148623847621E-2</v>
      </c>
      <c r="P57" s="3">
        <f t="shared" si="2"/>
        <v>5.3594771241830097E-2</v>
      </c>
      <c r="Q57" s="3">
        <f t="shared" si="3"/>
        <v>1.7151865807706332</v>
      </c>
      <c r="R57" s="3">
        <f t="shared" si="4"/>
        <v>4.58441845354126</v>
      </c>
      <c r="S57" s="3">
        <f t="shared" si="5"/>
        <v>5.029096455963276</v>
      </c>
      <c r="T57" s="3">
        <f t="shared" si="6"/>
        <v>1.6198984373944869</v>
      </c>
      <c r="U57" s="3">
        <f t="shared" si="7"/>
        <v>2.6468928715596189</v>
      </c>
      <c r="V57" s="4">
        <f t="shared" si="8"/>
        <v>0.61728395061728392</v>
      </c>
      <c r="W57" s="4">
        <f t="shared" si="9"/>
        <v>0.23094688221709006</v>
      </c>
      <c r="X57" s="4">
        <f t="shared" si="10"/>
        <v>0.21052631578947367</v>
      </c>
      <c r="Y57" s="4">
        <f t="shared" si="11"/>
        <v>0.65359477124183007</v>
      </c>
      <c r="Z57" s="4">
        <f t="shared" si="12"/>
        <v>0.4</v>
      </c>
      <c r="AA57" s="4">
        <f t="shared" si="13"/>
        <v>0.37413394919168591</v>
      </c>
      <c r="AB57" s="4">
        <f t="shared" si="14"/>
        <v>0.34105263157894739</v>
      </c>
      <c r="AC57" s="4">
        <f t="shared" si="15"/>
        <v>2.6728395061728394</v>
      </c>
      <c r="AD57" s="4">
        <f t="shared" si="16"/>
        <v>0.91157894736842104</v>
      </c>
      <c r="AE57" s="4">
        <f t="shared" si="17"/>
        <v>2.9320987654320985</v>
      </c>
      <c r="AF57" s="4">
        <f t="shared" si="18"/>
        <v>1.0969976905311778</v>
      </c>
      <c r="AG57" s="4">
        <f t="shared" si="19"/>
        <v>0.61199999999999999</v>
      </c>
      <c r="AH57" s="4">
        <f t="shared" si="20"/>
        <v>1.6339869281045751</v>
      </c>
      <c r="AI57" s="4">
        <f t="shared" si="21"/>
        <v>-3.3139098751926426</v>
      </c>
      <c r="AJ57" s="4">
        <f t="shared" si="22"/>
        <v>-2.8692318727706265</v>
      </c>
      <c r="AK57" s="4">
        <f t="shared" si="22"/>
        <v>-0.44467800242201605</v>
      </c>
      <c r="AL57" s="4">
        <f t="shared" si="23"/>
        <v>-1.026994434165132</v>
      </c>
      <c r="AM57" s="4">
        <f t="shared" si="24"/>
        <v>1.026994434165132</v>
      </c>
      <c r="AN57" s="4">
        <f t="shared" si="25"/>
        <v>-1.6569549375963213</v>
      </c>
      <c r="AO57" s="4">
        <f t="shared" si="26"/>
        <v>-1.4346159363853133</v>
      </c>
      <c r="AP57" s="4">
        <f t="shared" si="26"/>
        <v>-0.22233900121100802</v>
      </c>
      <c r="AQ57" s="4">
        <f t="shared" si="27"/>
        <v>-0.51349721708256602</v>
      </c>
      <c r="AR57" s="4">
        <f t="shared" si="28"/>
        <v>0.51349721708256602</v>
      </c>
      <c r="AS57" s="4">
        <f t="shared" si="45"/>
        <v>-1.0277950184438867</v>
      </c>
      <c r="AT57" s="4">
        <f t="shared" si="45"/>
        <v>-0.96205252222013182</v>
      </c>
      <c r="AU57" s="4">
        <f t="shared" si="45"/>
        <v>-0.21878022662850705</v>
      </c>
      <c r="AV57" s="4">
        <f t="shared" si="45"/>
        <v>-0.47438698686028496</v>
      </c>
      <c r="AW57" s="4">
        <f t="shared" si="45"/>
        <v>0.47438698686028496</v>
      </c>
      <c r="AX57" s="4">
        <f t="shared" si="46"/>
        <v>-185.00310331989959</v>
      </c>
      <c r="AY57" s="4">
        <f t="shared" si="46"/>
        <v>-173.16945399962373</v>
      </c>
      <c r="AZ57" s="4">
        <f t="shared" si="46"/>
        <v>-39.380440793131271</v>
      </c>
      <c r="BA57" s="4">
        <f t="shared" si="46"/>
        <v>-85.389657634851289</v>
      </c>
      <c r="BB57" s="4">
        <f t="shared" si="46"/>
        <v>85.389657634851289</v>
      </c>
      <c r="BC57" s="4">
        <f t="shared" si="31"/>
        <v>-0.6589473684210525</v>
      </c>
      <c r="BD57" s="4">
        <f t="shared" si="32"/>
        <v>-0.62586605080831403</v>
      </c>
      <c r="BE57" s="4">
        <f t="shared" si="32"/>
        <v>-8.8421052631578956E-2</v>
      </c>
      <c r="BF57" s="4">
        <f t="shared" si="33"/>
        <v>-0.38799999999999996</v>
      </c>
      <c r="BG57" s="4">
        <f t="shared" si="34"/>
        <v>0.63398692810457502</v>
      </c>
      <c r="BH57" s="4">
        <f t="shared" si="35"/>
        <v>1.7987138333848547</v>
      </c>
      <c r="BI57" s="4">
        <f t="shared" si="36"/>
        <v>3.7762338300917229</v>
      </c>
      <c r="BJ57" s="4">
        <f t="shared" si="37"/>
        <v>0.47632480251922449</v>
      </c>
      <c r="BK57" s="4">
        <f t="shared" si="38"/>
        <v>0.72619472863900558</v>
      </c>
      <c r="BL57" s="4">
        <f t="shared" si="39"/>
        <v>2.1333956544770531</v>
      </c>
      <c r="BM57" s="4">
        <f t="shared" si="40"/>
        <v>0.34039383511213417</v>
      </c>
      <c r="BN57" s="3">
        <f t="shared" si="41"/>
        <v>0</v>
      </c>
      <c r="BO57" s="3">
        <v>100</v>
      </c>
      <c r="BP57" s="3">
        <f t="shared" si="42"/>
        <v>-1</v>
      </c>
      <c r="BQ57" s="3">
        <f t="shared" si="43"/>
        <v>-100</v>
      </c>
      <c r="BR57"/>
    </row>
    <row r="58" spans="1:70" x14ac:dyDescent="0.25">
      <c r="A58" t="s">
        <v>127</v>
      </c>
      <c r="B58" t="s">
        <v>157</v>
      </c>
      <c r="C58" t="s">
        <v>138</v>
      </c>
      <c r="D58" t="s">
        <v>15</v>
      </c>
      <c r="E58" t="s">
        <v>13</v>
      </c>
      <c r="F58" s="3">
        <v>3</v>
      </c>
      <c r="G58" s="3">
        <v>1</v>
      </c>
      <c r="H58" s="3" t="str">
        <f t="shared" si="44"/>
        <v>H</v>
      </c>
      <c r="I58" s="3">
        <v>1.5</v>
      </c>
      <c r="J58" s="3">
        <v>4.75</v>
      </c>
      <c r="K58" s="3">
        <v>5.5</v>
      </c>
      <c r="L58" s="3">
        <v>1.44</v>
      </c>
      <c r="M58" s="3">
        <v>2.75</v>
      </c>
      <c r="N58" s="3">
        <f t="shared" si="0"/>
        <v>4</v>
      </c>
      <c r="O58" s="3">
        <f t="shared" si="1"/>
        <v>5.901116427432207E-2</v>
      </c>
      <c r="P58" s="3">
        <f t="shared" si="2"/>
        <v>5.8080808080808066E-2</v>
      </c>
      <c r="Q58" s="3">
        <f t="shared" si="3"/>
        <v>1.5885167464114831</v>
      </c>
      <c r="R58" s="3">
        <f t="shared" si="4"/>
        <v>5.0303030303030294</v>
      </c>
      <c r="S58" s="3">
        <f t="shared" si="5"/>
        <v>5.8245614035087714</v>
      </c>
      <c r="T58" s="3">
        <f t="shared" si="6"/>
        <v>1.5249760765550238</v>
      </c>
      <c r="U58" s="3">
        <f t="shared" si="7"/>
        <v>2.9122807017543857</v>
      </c>
      <c r="V58" s="4">
        <f t="shared" si="8"/>
        <v>0.66666666666666663</v>
      </c>
      <c r="W58" s="4">
        <f t="shared" si="9"/>
        <v>0.21052631578947367</v>
      </c>
      <c r="X58" s="4">
        <f t="shared" si="10"/>
        <v>0.18181818181818182</v>
      </c>
      <c r="Y58" s="4">
        <f t="shared" si="11"/>
        <v>0.69444444444444442</v>
      </c>
      <c r="Z58" s="4">
        <f t="shared" si="12"/>
        <v>0.36363636363636365</v>
      </c>
      <c r="AA58" s="4">
        <f t="shared" si="13"/>
        <v>0.31578947368421051</v>
      </c>
      <c r="AB58" s="4">
        <f t="shared" si="14"/>
        <v>0.27272727272727271</v>
      </c>
      <c r="AC58" s="4">
        <f t="shared" si="15"/>
        <v>3.1666666666666665</v>
      </c>
      <c r="AD58" s="4">
        <f t="shared" si="16"/>
        <v>0.86363636363636365</v>
      </c>
      <c r="AE58" s="4">
        <f t="shared" si="17"/>
        <v>3.6666666666666665</v>
      </c>
      <c r="AF58" s="4">
        <f t="shared" si="18"/>
        <v>1.1578947368421053</v>
      </c>
      <c r="AG58" s="4">
        <f t="shared" si="19"/>
        <v>0.52363636363636357</v>
      </c>
      <c r="AH58" s="4">
        <f t="shared" si="20"/>
        <v>1.9097222222222223</v>
      </c>
      <c r="AI58" s="4">
        <f t="shared" si="21"/>
        <v>-4.2360446570972883</v>
      </c>
      <c r="AJ58" s="4">
        <f t="shared" si="22"/>
        <v>-3.4417862838915463</v>
      </c>
      <c r="AK58" s="4">
        <f t="shared" si="22"/>
        <v>-0.794258373205742</v>
      </c>
      <c r="AL58" s="4">
        <f t="shared" si="23"/>
        <v>-1.3873046251993619</v>
      </c>
      <c r="AM58" s="4">
        <f t="shared" si="24"/>
        <v>1.3873046251993619</v>
      </c>
      <c r="AN58" s="4">
        <f t="shared" si="25"/>
        <v>-2.1180223285486441</v>
      </c>
      <c r="AO58" s="4">
        <f t="shared" si="26"/>
        <v>-1.7208931419457731</v>
      </c>
      <c r="AP58" s="4">
        <f t="shared" si="26"/>
        <v>-0.397129186602871</v>
      </c>
      <c r="AQ58" s="4">
        <f t="shared" si="27"/>
        <v>-0.69365231259968096</v>
      </c>
      <c r="AR58" s="4">
        <f t="shared" si="28"/>
        <v>0.69365231259968096</v>
      </c>
      <c r="AS58" s="4">
        <f t="shared" si="45"/>
        <v>-1.129685261041071</v>
      </c>
      <c r="AT58" s="4">
        <f t="shared" si="45"/>
        <v>-1.0443945998862554</v>
      </c>
      <c r="AU58" s="4">
        <f t="shared" si="45"/>
        <v>-0.3780290906854043</v>
      </c>
      <c r="AV58" s="4">
        <f t="shared" si="45"/>
        <v>-0.60645305503768943</v>
      </c>
      <c r="AW58" s="4">
        <f t="shared" si="45"/>
        <v>0.60645305503768943</v>
      </c>
      <c r="AX58" s="4">
        <f t="shared" si="46"/>
        <v>-203.34334698739278</v>
      </c>
      <c r="AY58" s="4">
        <f t="shared" si="46"/>
        <v>-187.99102797952597</v>
      </c>
      <c r="AZ58" s="4">
        <f t="shared" si="46"/>
        <v>-68.045236323372777</v>
      </c>
      <c r="BA58" s="4">
        <f t="shared" si="46"/>
        <v>-109.16154990678409</v>
      </c>
      <c r="BB58" s="4">
        <f t="shared" si="46"/>
        <v>109.16154990678409</v>
      </c>
      <c r="BC58" s="4">
        <f t="shared" si="31"/>
        <v>-0.72727272727272729</v>
      </c>
      <c r="BD58" s="4">
        <f t="shared" si="32"/>
        <v>-0.68421052631578949</v>
      </c>
      <c r="BE58" s="4">
        <f t="shared" si="32"/>
        <v>-0.13636363636363644</v>
      </c>
      <c r="BF58" s="4">
        <f t="shared" si="33"/>
        <v>-0.47636363636363638</v>
      </c>
      <c r="BG58" s="4">
        <f t="shared" si="34"/>
        <v>0.90972222222222221</v>
      </c>
      <c r="BH58" s="4">
        <f t="shared" si="35"/>
        <v>2.2516961578742469</v>
      </c>
      <c r="BI58" s="4">
        <f t="shared" si="36"/>
        <v>4.1477937267410949</v>
      </c>
      <c r="BJ58" s="4">
        <f t="shared" si="37"/>
        <v>0.54286599243289657</v>
      </c>
      <c r="BK58" s="4">
        <f t="shared" si="38"/>
        <v>0.9809725080499303</v>
      </c>
      <c r="BL58" s="4">
        <f t="shared" si="39"/>
        <v>2.2186283891547047</v>
      </c>
      <c r="BM58" s="4">
        <f t="shared" si="40"/>
        <v>0.44215268895196996</v>
      </c>
      <c r="BN58" s="3">
        <f t="shared" si="41"/>
        <v>1</v>
      </c>
      <c r="BO58" s="3">
        <v>100</v>
      </c>
      <c r="BP58" s="3">
        <f t="shared" si="42"/>
        <v>0.5</v>
      </c>
      <c r="BQ58" s="3">
        <f t="shared" si="43"/>
        <v>50</v>
      </c>
      <c r="BR58"/>
    </row>
    <row r="59" spans="1:70" x14ac:dyDescent="0.25">
      <c r="A59" t="s">
        <v>127</v>
      </c>
      <c r="B59" t="s">
        <v>157</v>
      </c>
      <c r="C59" t="s">
        <v>138</v>
      </c>
      <c r="D59" t="s">
        <v>24</v>
      </c>
      <c r="E59" t="s">
        <v>21</v>
      </c>
      <c r="F59" s="3">
        <v>0</v>
      </c>
      <c r="G59" s="3">
        <v>1</v>
      </c>
      <c r="H59" s="3" t="str">
        <f t="shared" si="44"/>
        <v>A</v>
      </c>
      <c r="I59" s="3">
        <v>1.85</v>
      </c>
      <c r="J59" s="3">
        <v>3.75</v>
      </c>
      <c r="K59" s="3">
        <v>4</v>
      </c>
      <c r="L59" s="3">
        <v>1.73</v>
      </c>
      <c r="M59" s="3">
        <v>2.1</v>
      </c>
      <c r="N59" s="3">
        <f t="shared" si="0"/>
        <v>1</v>
      </c>
      <c r="O59" s="3">
        <f t="shared" si="1"/>
        <v>5.7207207207207178E-2</v>
      </c>
      <c r="P59" s="3">
        <f t="shared" si="2"/>
        <v>5.4225158271401064E-2</v>
      </c>
      <c r="Q59" s="3">
        <f t="shared" si="3"/>
        <v>1.9558333333333333</v>
      </c>
      <c r="R59" s="3">
        <f t="shared" si="4"/>
        <v>3.9645270270270268</v>
      </c>
      <c r="S59" s="3">
        <f t="shared" si="5"/>
        <v>4.2288288288288287</v>
      </c>
      <c r="T59" s="3">
        <f t="shared" si="6"/>
        <v>1.8289684684684684</v>
      </c>
      <c r="U59" s="3">
        <f t="shared" si="7"/>
        <v>2.2201351351351351</v>
      </c>
      <c r="V59" s="4">
        <f t="shared" si="8"/>
        <v>0.54054054054054046</v>
      </c>
      <c r="W59" s="4">
        <f t="shared" si="9"/>
        <v>0.26666666666666666</v>
      </c>
      <c r="X59" s="4">
        <f t="shared" si="10"/>
        <v>0.25</v>
      </c>
      <c r="Y59" s="4">
        <f t="shared" si="11"/>
        <v>0.5780346820809249</v>
      </c>
      <c r="Z59" s="4">
        <f t="shared" si="12"/>
        <v>0.47619047619047616</v>
      </c>
      <c r="AA59" s="4">
        <f t="shared" si="13"/>
        <v>0.49333333333333335</v>
      </c>
      <c r="AB59" s="4">
        <f t="shared" si="14"/>
        <v>0.46250000000000002</v>
      </c>
      <c r="AC59" s="4">
        <f t="shared" si="15"/>
        <v>2.0270270270270268</v>
      </c>
      <c r="AD59" s="4">
        <f t="shared" si="16"/>
        <v>0.9375</v>
      </c>
      <c r="AE59" s="4">
        <f t="shared" si="17"/>
        <v>2.1621621621621618</v>
      </c>
      <c r="AF59" s="4">
        <f t="shared" si="18"/>
        <v>1.0666666666666667</v>
      </c>
      <c r="AG59" s="4">
        <f t="shared" si="19"/>
        <v>0.82380952380952377</v>
      </c>
      <c r="AH59" s="4">
        <f t="shared" si="20"/>
        <v>1.2138728323699424</v>
      </c>
      <c r="AI59" s="4">
        <f t="shared" si="21"/>
        <v>-2.2729954954954952</v>
      </c>
      <c r="AJ59" s="4">
        <f t="shared" si="22"/>
        <v>-2.0086936936936937</v>
      </c>
      <c r="AK59" s="4">
        <f t="shared" si="22"/>
        <v>-0.26430180180180196</v>
      </c>
      <c r="AL59" s="4">
        <f t="shared" si="23"/>
        <v>-0.39116666666666666</v>
      </c>
      <c r="AM59" s="4">
        <f t="shared" si="24"/>
        <v>0.39116666666666666</v>
      </c>
      <c r="AN59" s="4">
        <f t="shared" si="25"/>
        <v>-1.1364977477477476</v>
      </c>
      <c r="AO59" s="4">
        <f t="shared" si="26"/>
        <v>-1.0043468468468468</v>
      </c>
      <c r="AP59" s="4">
        <f t="shared" si="26"/>
        <v>-0.13215090090090098</v>
      </c>
      <c r="AQ59" s="4">
        <f t="shared" si="27"/>
        <v>-0.19558333333333333</v>
      </c>
      <c r="AR59" s="4">
        <f t="shared" si="28"/>
        <v>0.19558333333333333</v>
      </c>
      <c r="AS59" s="4">
        <f t="shared" si="45"/>
        <v>-0.84920000216355918</v>
      </c>
      <c r="AT59" s="4">
        <f t="shared" si="45"/>
        <v>-0.78756686989595626</v>
      </c>
      <c r="AU59" s="4">
        <f t="shared" si="45"/>
        <v>-0.13138957423698042</v>
      </c>
      <c r="AV59" s="4">
        <f t="shared" si="45"/>
        <v>-0.19314518045404183</v>
      </c>
      <c r="AW59" s="4">
        <f t="shared" si="45"/>
        <v>0.19314518045404183</v>
      </c>
      <c r="AX59" s="4">
        <f t="shared" si="46"/>
        <v>-152.85600038944065</v>
      </c>
      <c r="AY59" s="4">
        <f t="shared" si="46"/>
        <v>-141.76203658127213</v>
      </c>
      <c r="AZ59" s="4">
        <f t="shared" si="46"/>
        <v>-23.650123362656476</v>
      </c>
      <c r="BA59" s="4">
        <f t="shared" si="46"/>
        <v>-34.766132481727531</v>
      </c>
      <c r="BB59" s="4">
        <f t="shared" si="46"/>
        <v>34.766132481727531</v>
      </c>
      <c r="BC59" s="4">
        <f t="shared" si="31"/>
        <v>-0.53749999999999998</v>
      </c>
      <c r="BD59" s="4">
        <f t="shared" si="32"/>
        <v>-0.50666666666666671</v>
      </c>
      <c r="BE59" s="4">
        <f t="shared" si="32"/>
        <v>-6.2500000000000042E-2</v>
      </c>
      <c r="BF59" s="4">
        <f t="shared" si="33"/>
        <v>-0.1761904761904762</v>
      </c>
      <c r="BG59" s="4">
        <f t="shared" si="34"/>
        <v>0.2138728323699422</v>
      </c>
      <c r="BH59" s="4">
        <f t="shared" si="35"/>
        <v>1.2430616986606973</v>
      </c>
      <c r="BI59" s="4">
        <f t="shared" si="36"/>
        <v>3.3830630630630627</v>
      </c>
      <c r="BJ59" s="4">
        <f t="shared" si="37"/>
        <v>0.36743675050952657</v>
      </c>
      <c r="BK59" s="4">
        <f t="shared" si="38"/>
        <v>0.27659660257413782</v>
      </c>
      <c r="BL59" s="4">
        <f t="shared" si="39"/>
        <v>2.0245518018018016</v>
      </c>
      <c r="BM59" s="4">
        <f t="shared" si="40"/>
        <v>0.13662115354518151</v>
      </c>
      <c r="BN59" s="3">
        <f t="shared" si="41"/>
        <v>0</v>
      </c>
      <c r="BO59" s="3">
        <v>100</v>
      </c>
      <c r="BP59" s="3">
        <f t="shared" si="42"/>
        <v>-1</v>
      </c>
      <c r="BQ59" s="3">
        <f t="shared" si="43"/>
        <v>-100</v>
      </c>
      <c r="BR59"/>
    </row>
    <row r="60" spans="1:70" x14ac:dyDescent="0.25">
      <c r="A60" t="s">
        <v>127</v>
      </c>
      <c r="B60" t="s">
        <v>157</v>
      </c>
      <c r="C60" t="s">
        <v>138</v>
      </c>
      <c r="D60" t="s">
        <v>25</v>
      </c>
      <c r="E60" t="s">
        <v>14</v>
      </c>
      <c r="F60" s="3">
        <v>3</v>
      </c>
      <c r="G60" s="3">
        <v>1</v>
      </c>
      <c r="H60" s="3" t="str">
        <f t="shared" si="44"/>
        <v>H</v>
      </c>
      <c r="I60" s="3">
        <v>1.36</v>
      </c>
      <c r="J60" s="3">
        <v>5.25</v>
      </c>
      <c r="K60" s="3">
        <v>7.5</v>
      </c>
      <c r="L60" s="3">
        <v>1.4</v>
      </c>
      <c r="M60" s="3">
        <v>3</v>
      </c>
      <c r="N60" s="3">
        <f t="shared" si="0"/>
        <v>4</v>
      </c>
      <c r="O60" s="3">
        <f t="shared" si="1"/>
        <v>5.9103641456582645E-2</v>
      </c>
      <c r="P60" s="3">
        <f t="shared" si="2"/>
        <v>4.7619047619047561E-2</v>
      </c>
      <c r="Q60" s="3">
        <f t="shared" si="3"/>
        <v>1.4403809523809525</v>
      </c>
      <c r="R60" s="3">
        <f t="shared" si="4"/>
        <v>5.5602941176470591</v>
      </c>
      <c r="S60" s="3">
        <f t="shared" si="5"/>
        <v>7.9432773109243699</v>
      </c>
      <c r="T60" s="3">
        <f t="shared" si="6"/>
        <v>1.4827450980392156</v>
      </c>
      <c r="U60" s="3">
        <f t="shared" si="7"/>
        <v>3.1773109243697482</v>
      </c>
      <c r="V60" s="4">
        <f t="shared" si="8"/>
        <v>0.73529411764705876</v>
      </c>
      <c r="W60" s="4">
        <f t="shared" si="9"/>
        <v>0.19047619047619047</v>
      </c>
      <c r="X60" s="4">
        <f t="shared" si="10"/>
        <v>0.13333333333333333</v>
      </c>
      <c r="Y60" s="4">
        <f t="shared" si="11"/>
        <v>0.7142857142857143</v>
      </c>
      <c r="Z60" s="4">
        <f t="shared" si="12"/>
        <v>0.33333333333333331</v>
      </c>
      <c r="AA60" s="4">
        <f t="shared" si="13"/>
        <v>0.25904761904761908</v>
      </c>
      <c r="AB60" s="4">
        <f t="shared" si="14"/>
        <v>0.18133333333333335</v>
      </c>
      <c r="AC60" s="4">
        <f t="shared" si="15"/>
        <v>3.8602941176470584</v>
      </c>
      <c r="AD60" s="4">
        <f t="shared" si="16"/>
        <v>0.7</v>
      </c>
      <c r="AE60" s="4">
        <f t="shared" si="17"/>
        <v>5.5147058823529411</v>
      </c>
      <c r="AF60" s="4">
        <f t="shared" si="18"/>
        <v>1.4285714285714286</v>
      </c>
      <c r="AG60" s="4">
        <f t="shared" si="19"/>
        <v>0.46666666666666662</v>
      </c>
      <c r="AH60" s="4">
        <f t="shared" si="20"/>
        <v>2.1428571428571428</v>
      </c>
      <c r="AI60" s="4">
        <f t="shared" si="21"/>
        <v>-6.502896358543417</v>
      </c>
      <c r="AJ60" s="4">
        <f t="shared" si="22"/>
        <v>-4.119913165266107</v>
      </c>
      <c r="AK60" s="4">
        <f t="shared" si="22"/>
        <v>-2.3829831932773109</v>
      </c>
      <c r="AL60" s="4">
        <f t="shared" si="23"/>
        <v>-1.6945658263305325</v>
      </c>
      <c r="AM60" s="4">
        <f t="shared" si="24"/>
        <v>1.6945658263305325</v>
      </c>
      <c r="AN60" s="4">
        <f t="shared" si="25"/>
        <v>-3.2514481792717085</v>
      </c>
      <c r="AO60" s="4">
        <f t="shared" si="26"/>
        <v>-2.0599565826330535</v>
      </c>
      <c r="AP60" s="4">
        <f t="shared" si="26"/>
        <v>-1.1914915966386554</v>
      </c>
      <c r="AQ60" s="4">
        <f t="shared" si="27"/>
        <v>-0.84728291316526627</v>
      </c>
      <c r="AR60" s="4">
        <f t="shared" si="28"/>
        <v>0.84728291316526627</v>
      </c>
      <c r="AS60" s="4">
        <f t="shared" si="45"/>
        <v>-1.2724225921829218</v>
      </c>
      <c r="AT60" s="4">
        <f t="shared" si="45"/>
        <v>-1.1188586511867955</v>
      </c>
      <c r="AU60" s="4">
        <f t="shared" si="45"/>
        <v>-0.87255636161297689</v>
      </c>
      <c r="AV60" s="4">
        <f t="shared" si="45"/>
        <v>-0.70291453882760779</v>
      </c>
      <c r="AW60" s="4">
        <f t="shared" si="45"/>
        <v>0.70291453882760779</v>
      </c>
      <c r="AX60" s="4">
        <f t="shared" si="46"/>
        <v>-229.03606659292589</v>
      </c>
      <c r="AY60" s="4">
        <f t="shared" si="46"/>
        <v>-201.39455721362319</v>
      </c>
      <c r="AZ60" s="4">
        <f t="shared" si="46"/>
        <v>-157.06014509033585</v>
      </c>
      <c r="BA60" s="4">
        <f t="shared" si="46"/>
        <v>-126.52461698896941</v>
      </c>
      <c r="BB60" s="4">
        <f t="shared" si="46"/>
        <v>126.52461698896941</v>
      </c>
      <c r="BC60" s="4">
        <f t="shared" si="31"/>
        <v>-0.81866666666666654</v>
      </c>
      <c r="BD60" s="4">
        <f t="shared" si="32"/>
        <v>-0.74095238095238103</v>
      </c>
      <c r="BE60" s="4">
        <f t="shared" si="32"/>
        <v>-0.3</v>
      </c>
      <c r="BF60" s="4">
        <f t="shared" si="33"/>
        <v>-0.53333333333333344</v>
      </c>
      <c r="BG60" s="4">
        <f t="shared" si="34"/>
        <v>1.1428571428571432</v>
      </c>
      <c r="BH60" s="4">
        <f t="shared" si="35"/>
        <v>3.2898823291705628</v>
      </c>
      <c r="BI60" s="4">
        <f t="shared" si="36"/>
        <v>4.9813174603174604</v>
      </c>
      <c r="BJ60" s="4">
        <f t="shared" si="37"/>
        <v>0.66044422090715293</v>
      </c>
      <c r="BK60" s="4">
        <f t="shared" si="38"/>
        <v>1.1982389869653052</v>
      </c>
      <c r="BL60" s="4">
        <f t="shared" si="39"/>
        <v>2.3300280112044818</v>
      </c>
      <c r="BM60" s="4">
        <f t="shared" si="40"/>
        <v>0.51425947722658016</v>
      </c>
      <c r="BN60" s="3">
        <f t="shared" si="41"/>
        <v>1</v>
      </c>
      <c r="BO60" s="3">
        <v>100</v>
      </c>
      <c r="BP60" s="3">
        <f t="shared" si="42"/>
        <v>0.3600000000000001</v>
      </c>
      <c r="BQ60" s="3">
        <f t="shared" si="43"/>
        <v>36.000000000000007</v>
      </c>
      <c r="BR60"/>
    </row>
    <row r="61" spans="1:70" x14ac:dyDescent="0.25">
      <c r="A61" t="s">
        <v>127</v>
      </c>
      <c r="B61" t="s">
        <v>157</v>
      </c>
      <c r="C61" t="s">
        <v>139</v>
      </c>
      <c r="D61" t="s">
        <v>135</v>
      </c>
      <c r="E61" t="s">
        <v>20</v>
      </c>
      <c r="F61" s="3">
        <v>0</v>
      </c>
      <c r="G61" s="3">
        <v>8</v>
      </c>
      <c r="H61" s="3" t="str">
        <f t="shared" si="44"/>
        <v>A</v>
      </c>
      <c r="I61" s="3">
        <v>6</v>
      </c>
      <c r="J61" s="3">
        <v>4.2</v>
      </c>
      <c r="K61" s="3">
        <v>1.53</v>
      </c>
      <c r="L61" s="3">
        <v>1.85</v>
      </c>
      <c r="M61" s="3">
        <v>2.0499999999999998</v>
      </c>
      <c r="N61" s="3">
        <f t="shared" si="0"/>
        <v>8</v>
      </c>
      <c r="O61" s="3">
        <f t="shared" si="1"/>
        <v>5.8356676003734842E-2</v>
      </c>
      <c r="P61" s="3">
        <f t="shared" si="2"/>
        <v>2.8345418589320936E-2</v>
      </c>
      <c r="Q61" s="3">
        <f t="shared" si="3"/>
        <v>6.3501400560224095</v>
      </c>
      <c r="R61" s="3">
        <f t="shared" si="4"/>
        <v>4.4450980392156865</v>
      </c>
      <c r="S61" s="3">
        <f t="shared" si="5"/>
        <v>1.6192857142857144</v>
      </c>
      <c r="T61" s="3">
        <f t="shared" si="6"/>
        <v>1.9579598506069096</v>
      </c>
      <c r="U61" s="3">
        <f t="shared" si="7"/>
        <v>2.1696311858076562</v>
      </c>
      <c r="V61" s="4">
        <f t="shared" si="8"/>
        <v>0.16666666666666666</v>
      </c>
      <c r="W61" s="4">
        <f t="shared" si="9"/>
        <v>0.23809523809523808</v>
      </c>
      <c r="X61" s="4">
        <f t="shared" si="10"/>
        <v>0.65359477124183007</v>
      </c>
      <c r="Y61" s="4">
        <f t="shared" si="11"/>
        <v>0.54054054054054046</v>
      </c>
      <c r="Z61" s="4">
        <f t="shared" si="12"/>
        <v>0.48780487804878053</v>
      </c>
      <c r="AA61" s="4">
        <f t="shared" si="13"/>
        <v>1.4285714285714286</v>
      </c>
      <c r="AB61" s="4">
        <f t="shared" si="14"/>
        <v>3.9215686274509802</v>
      </c>
      <c r="AC61" s="4">
        <f t="shared" si="15"/>
        <v>0.70000000000000007</v>
      </c>
      <c r="AD61" s="4">
        <f t="shared" si="16"/>
        <v>2.7450980392156863</v>
      </c>
      <c r="AE61" s="4">
        <f t="shared" si="17"/>
        <v>0.255</v>
      </c>
      <c r="AF61" s="4">
        <f t="shared" si="18"/>
        <v>0.36428571428571427</v>
      </c>
      <c r="AG61" s="4">
        <f t="shared" si="19"/>
        <v>0.90243902439024404</v>
      </c>
      <c r="AH61" s="4">
        <f t="shared" si="20"/>
        <v>1.1081081081081079</v>
      </c>
      <c r="AI61" s="4">
        <f t="shared" si="21"/>
        <v>4.7308543417366948</v>
      </c>
      <c r="AJ61" s="4">
        <f t="shared" si="22"/>
        <v>1.905042016806723</v>
      </c>
      <c r="AK61" s="4">
        <f t="shared" si="22"/>
        <v>2.8258123249299718</v>
      </c>
      <c r="AL61" s="4">
        <f t="shared" si="23"/>
        <v>-0.21167133520074666</v>
      </c>
      <c r="AM61" s="4">
        <f t="shared" si="24"/>
        <v>0.21167133520074666</v>
      </c>
      <c r="AN61" s="4">
        <f t="shared" si="25"/>
        <v>2.3654271708683474</v>
      </c>
      <c r="AO61" s="4">
        <f t="shared" si="26"/>
        <v>0.95252100840336151</v>
      </c>
      <c r="AP61" s="4">
        <f t="shared" si="26"/>
        <v>1.4129061624649859</v>
      </c>
      <c r="AQ61" s="4">
        <f t="shared" si="27"/>
        <v>-0.10583566760037333</v>
      </c>
      <c r="AR61" s="4">
        <f t="shared" si="28"/>
        <v>0.10583566760037333</v>
      </c>
      <c r="AS61" s="4">
        <f t="shared" si="45"/>
        <v>1.1708273742911517</v>
      </c>
      <c r="AT61" s="4">
        <f t="shared" si="45"/>
        <v>0.76108619106891173</v>
      </c>
      <c r="AU61" s="4">
        <f t="shared" si="45"/>
        <v>0.95488054942742084</v>
      </c>
      <c r="AV61" s="4">
        <f t="shared" si="45"/>
        <v>-0.10544314054864398</v>
      </c>
      <c r="AW61" s="4">
        <f t="shared" si="45"/>
        <v>0.10544314054864398</v>
      </c>
      <c r="AX61" s="4">
        <f t="shared" si="46"/>
        <v>210.74892737240728</v>
      </c>
      <c r="AY61" s="4">
        <f t="shared" si="46"/>
        <v>136.99551439240412</v>
      </c>
      <c r="AZ61" s="4">
        <f t="shared" si="46"/>
        <v>171.87849889693575</v>
      </c>
      <c r="BA61" s="4">
        <f t="shared" si="46"/>
        <v>-18.979765298755915</v>
      </c>
      <c r="BB61" s="4">
        <f t="shared" si="46"/>
        <v>18.979765298755915</v>
      </c>
      <c r="BC61" s="4">
        <f t="shared" si="31"/>
        <v>2.9215686274509802</v>
      </c>
      <c r="BD61" s="4">
        <f t="shared" si="32"/>
        <v>0.4285714285714286</v>
      </c>
      <c r="BE61" s="4">
        <f t="shared" si="32"/>
        <v>1.7450980392156861</v>
      </c>
      <c r="BF61" s="4">
        <f t="shared" si="33"/>
        <v>-9.7560975609755962E-2</v>
      </c>
      <c r="BG61" s="4">
        <f t="shared" si="34"/>
        <v>0.10810810810810795</v>
      </c>
      <c r="BH61" s="4">
        <f t="shared" si="35"/>
        <v>2.3803145164821577</v>
      </c>
      <c r="BI61" s="4">
        <f t="shared" si="36"/>
        <v>4.1381746031746038</v>
      </c>
      <c r="BJ61" s="4">
        <f t="shared" si="37"/>
        <v>0.57520881662559564</v>
      </c>
      <c r="BK61" s="4">
        <f t="shared" si="38"/>
        <v>0.14967423650325873</v>
      </c>
      <c r="BL61" s="4">
        <f t="shared" si="39"/>
        <v>2.0637955182072831</v>
      </c>
      <c r="BM61" s="4">
        <f t="shared" si="40"/>
        <v>7.2523772429389385E-2</v>
      </c>
      <c r="BN61" s="3">
        <f t="shared" si="41"/>
        <v>0</v>
      </c>
      <c r="BO61" s="3">
        <v>100</v>
      </c>
      <c r="BP61" s="3">
        <f t="shared" si="42"/>
        <v>-1</v>
      </c>
      <c r="BQ61" s="3">
        <f t="shared" si="43"/>
        <v>-100</v>
      </c>
      <c r="BR61"/>
    </row>
    <row r="62" spans="1:70" x14ac:dyDescent="0.25">
      <c r="A62" t="s">
        <v>127</v>
      </c>
      <c r="B62" t="s">
        <v>158</v>
      </c>
      <c r="C62" t="s">
        <v>132</v>
      </c>
      <c r="D62" t="s">
        <v>21</v>
      </c>
      <c r="E62" t="s">
        <v>15</v>
      </c>
      <c r="F62" s="3">
        <v>6</v>
      </c>
      <c r="G62" s="3">
        <v>1</v>
      </c>
      <c r="H62" s="3" t="str">
        <f t="shared" si="44"/>
        <v>H</v>
      </c>
      <c r="I62" s="3">
        <v>2.4500000000000002</v>
      </c>
      <c r="J62" s="3">
        <v>3.6</v>
      </c>
      <c r="K62" s="3">
        <v>2.7</v>
      </c>
      <c r="L62" s="3">
        <v>1.5</v>
      </c>
      <c r="M62" s="3">
        <v>2.63</v>
      </c>
      <c r="N62" s="3">
        <f t="shared" si="0"/>
        <v>7</v>
      </c>
      <c r="O62" s="3">
        <f t="shared" si="1"/>
        <v>5.6311413454270376E-2</v>
      </c>
      <c r="P62" s="3">
        <f t="shared" si="2"/>
        <v>4.6894803548795938E-2</v>
      </c>
      <c r="Q62" s="3">
        <f t="shared" si="3"/>
        <v>2.5879629629629628</v>
      </c>
      <c r="R62" s="3">
        <f t="shared" si="4"/>
        <v>3.8027210884353733</v>
      </c>
      <c r="S62" s="3">
        <f t="shared" si="5"/>
        <v>2.8520408163265301</v>
      </c>
      <c r="T62" s="3">
        <f t="shared" si="6"/>
        <v>1.5844671201814056</v>
      </c>
      <c r="U62" s="3">
        <f t="shared" si="7"/>
        <v>2.7780990173847311</v>
      </c>
      <c r="V62" s="4">
        <f t="shared" si="8"/>
        <v>0.4081632653061224</v>
      </c>
      <c r="W62" s="4">
        <f t="shared" si="9"/>
        <v>0.27777777777777779</v>
      </c>
      <c r="X62" s="4">
        <f t="shared" si="10"/>
        <v>0.37037037037037035</v>
      </c>
      <c r="Y62" s="4">
        <f t="shared" si="11"/>
        <v>0.66666666666666663</v>
      </c>
      <c r="Z62" s="4">
        <f t="shared" si="12"/>
        <v>0.38022813688212931</v>
      </c>
      <c r="AA62" s="4">
        <f t="shared" si="13"/>
        <v>0.68055555555555558</v>
      </c>
      <c r="AB62" s="4">
        <f t="shared" si="14"/>
        <v>0.90740740740740744</v>
      </c>
      <c r="AC62" s="4">
        <f t="shared" si="15"/>
        <v>1.4693877551020407</v>
      </c>
      <c r="AD62" s="4">
        <f t="shared" si="16"/>
        <v>1.3333333333333333</v>
      </c>
      <c r="AE62" s="4">
        <f t="shared" si="17"/>
        <v>1.1020408163265305</v>
      </c>
      <c r="AF62" s="4">
        <f t="shared" si="18"/>
        <v>0.75</v>
      </c>
      <c r="AG62" s="4">
        <f t="shared" si="19"/>
        <v>0.57034220532319391</v>
      </c>
      <c r="AH62" s="4">
        <f t="shared" si="20"/>
        <v>1.7533333333333332</v>
      </c>
      <c r="AI62" s="4">
        <f t="shared" si="21"/>
        <v>-0.26407785336356726</v>
      </c>
      <c r="AJ62" s="4">
        <f t="shared" si="22"/>
        <v>-1.2147581254724105</v>
      </c>
      <c r="AK62" s="4">
        <f t="shared" si="22"/>
        <v>0.95068027210884321</v>
      </c>
      <c r="AL62" s="4">
        <f t="shared" si="23"/>
        <v>-1.1936318972033255</v>
      </c>
      <c r="AM62" s="4">
        <f t="shared" si="24"/>
        <v>1.1936318972033255</v>
      </c>
      <c r="AN62" s="4">
        <f t="shared" si="25"/>
        <v>-0.13203892668178363</v>
      </c>
      <c r="AO62" s="4">
        <f t="shared" si="26"/>
        <v>-0.60737906273620523</v>
      </c>
      <c r="AP62" s="4">
        <f t="shared" si="26"/>
        <v>0.4753401360544216</v>
      </c>
      <c r="AQ62" s="4">
        <f t="shared" si="27"/>
        <v>-0.59681594860166276</v>
      </c>
      <c r="AR62" s="4">
        <f t="shared" si="28"/>
        <v>0.59681594860166276</v>
      </c>
      <c r="AS62" s="4">
        <f t="shared" si="45"/>
        <v>-0.13127952035544019</v>
      </c>
      <c r="AT62" s="4">
        <f t="shared" si="45"/>
        <v>-0.5458276228222636</v>
      </c>
      <c r="AU62" s="4">
        <f t="shared" si="45"/>
        <v>0.44372582032722052</v>
      </c>
      <c r="AV62" s="4">
        <f t="shared" si="45"/>
        <v>-0.53807499690591931</v>
      </c>
      <c r="AW62" s="4">
        <f t="shared" si="45"/>
        <v>0.53807499690591931</v>
      </c>
      <c r="AX62" s="4">
        <f t="shared" si="46"/>
        <v>-23.630313663979233</v>
      </c>
      <c r="AY62" s="4">
        <f t="shared" si="46"/>
        <v>-98.24897210800745</v>
      </c>
      <c r="AZ62" s="4">
        <f t="shared" si="46"/>
        <v>79.870647658899699</v>
      </c>
      <c r="BA62" s="4">
        <f t="shared" si="46"/>
        <v>-96.853499443065473</v>
      </c>
      <c r="BB62" s="4">
        <f t="shared" si="46"/>
        <v>96.853499443065473</v>
      </c>
      <c r="BC62" s="4">
        <f t="shared" si="31"/>
        <v>-9.2592592592592476E-2</v>
      </c>
      <c r="BD62" s="4">
        <f t="shared" si="32"/>
        <v>-0.31944444444444431</v>
      </c>
      <c r="BE62" s="4">
        <f t="shared" si="32"/>
        <v>0.33333333333333326</v>
      </c>
      <c r="BF62" s="4">
        <f t="shared" si="33"/>
        <v>-0.42965779467680609</v>
      </c>
      <c r="BG62" s="4">
        <f t="shared" si="34"/>
        <v>0.7533333333333333</v>
      </c>
      <c r="BH62" s="4">
        <f t="shared" si="35"/>
        <v>0.63890106117396051</v>
      </c>
      <c r="BI62" s="4">
        <f t="shared" si="36"/>
        <v>3.0809082892416222</v>
      </c>
      <c r="BJ62" s="4">
        <f t="shared" si="37"/>
        <v>0.20737425498998821</v>
      </c>
      <c r="BK62" s="4">
        <f t="shared" si="38"/>
        <v>0.84402520875303566</v>
      </c>
      <c r="BL62" s="4">
        <f t="shared" si="39"/>
        <v>2.1812830687830682</v>
      </c>
      <c r="BM62" s="4">
        <f t="shared" si="40"/>
        <v>0.38693978825220288</v>
      </c>
      <c r="BN62" s="3">
        <f t="shared" si="41"/>
        <v>1</v>
      </c>
      <c r="BO62" s="3">
        <v>100</v>
      </c>
      <c r="BP62" s="3">
        <f t="shared" si="42"/>
        <v>1.4500000000000002</v>
      </c>
      <c r="BQ62" s="3">
        <f t="shared" si="43"/>
        <v>145.00000000000003</v>
      </c>
      <c r="BR62"/>
    </row>
    <row r="63" spans="1:70" x14ac:dyDescent="0.25">
      <c r="A63" t="s">
        <v>127</v>
      </c>
      <c r="B63" t="s">
        <v>158</v>
      </c>
      <c r="C63" t="s">
        <v>134</v>
      </c>
      <c r="D63" t="s">
        <v>13</v>
      </c>
      <c r="E63" t="s">
        <v>12</v>
      </c>
      <c r="F63" s="3">
        <v>0</v>
      </c>
      <c r="G63" s="3">
        <v>4</v>
      </c>
      <c r="H63" s="3" t="str">
        <f t="shared" si="44"/>
        <v>A</v>
      </c>
      <c r="I63" s="3">
        <v>5.5</v>
      </c>
      <c r="J63" s="3">
        <v>4.5</v>
      </c>
      <c r="K63" s="3">
        <v>1.53</v>
      </c>
      <c r="L63" s="3">
        <v>1.62</v>
      </c>
      <c r="M63" s="3">
        <v>2.2999999999999998</v>
      </c>
      <c r="N63" s="3">
        <f t="shared" si="0"/>
        <v>4</v>
      </c>
      <c r="O63" s="3">
        <f t="shared" si="1"/>
        <v>5.7635175282234163E-2</v>
      </c>
      <c r="P63" s="3">
        <f t="shared" si="2"/>
        <v>5.2066559312936134E-2</v>
      </c>
      <c r="Q63" s="3">
        <f t="shared" si="3"/>
        <v>5.8169934640522882</v>
      </c>
      <c r="R63" s="3">
        <f t="shared" si="4"/>
        <v>4.7593582887700538</v>
      </c>
      <c r="S63" s="3">
        <f t="shared" si="5"/>
        <v>1.6181818181818184</v>
      </c>
      <c r="T63" s="3">
        <f t="shared" si="6"/>
        <v>1.7133689839572195</v>
      </c>
      <c r="U63" s="3">
        <f t="shared" si="7"/>
        <v>2.4325609031491382</v>
      </c>
      <c r="V63" s="4">
        <f t="shared" si="8"/>
        <v>0.18181818181818182</v>
      </c>
      <c r="W63" s="4">
        <f t="shared" si="9"/>
        <v>0.22222222222222221</v>
      </c>
      <c r="X63" s="4">
        <f t="shared" si="10"/>
        <v>0.65359477124183007</v>
      </c>
      <c r="Y63" s="4">
        <f t="shared" si="11"/>
        <v>0.61728395061728392</v>
      </c>
      <c r="Z63" s="4">
        <f t="shared" si="12"/>
        <v>0.43478260869565222</v>
      </c>
      <c r="AA63" s="4">
        <f t="shared" si="13"/>
        <v>1.2222222222222223</v>
      </c>
      <c r="AB63" s="4">
        <f t="shared" si="14"/>
        <v>3.5947712418300655</v>
      </c>
      <c r="AC63" s="4">
        <f t="shared" si="15"/>
        <v>0.81818181818181823</v>
      </c>
      <c r="AD63" s="4">
        <f t="shared" si="16"/>
        <v>2.9411764705882351</v>
      </c>
      <c r="AE63" s="4">
        <f t="shared" si="17"/>
        <v>0.2781818181818182</v>
      </c>
      <c r="AF63" s="4">
        <f t="shared" si="18"/>
        <v>0.34</v>
      </c>
      <c r="AG63" s="4">
        <f t="shared" si="19"/>
        <v>0.70434782608695667</v>
      </c>
      <c r="AH63" s="4">
        <f t="shared" si="20"/>
        <v>1.419753086419753</v>
      </c>
      <c r="AI63" s="4">
        <f t="shared" si="21"/>
        <v>4.1988116458704701</v>
      </c>
      <c r="AJ63" s="4">
        <f t="shared" si="22"/>
        <v>1.0576351752822344</v>
      </c>
      <c r="AK63" s="4">
        <f t="shared" si="22"/>
        <v>3.1411764705882357</v>
      </c>
      <c r="AL63" s="4">
        <f t="shared" si="23"/>
        <v>-0.71919191919191872</v>
      </c>
      <c r="AM63" s="4">
        <f t="shared" si="24"/>
        <v>0.71919191919191872</v>
      </c>
      <c r="AN63" s="4">
        <f t="shared" si="25"/>
        <v>2.099405822935235</v>
      </c>
      <c r="AO63" s="4">
        <f t="shared" si="26"/>
        <v>0.52881758764111719</v>
      </c>
      <c r="AP63" s="4">
        <f t="shared" si="26"/>
        <v>1.5705882352941178</v>
      </c>
      <c r="AQ63" s="4">
        <f t="shared" si="27"/>
        <v>-0.35959595959595936</v>
      </c>
      <c r="AR63" s="4">
        <f t="shared" si="28"/>
        <v>0.35959595959595936</v>
      </c>
      <c r="AS63" s="4">
        <f t="shared" si="45"/>
        <v>1.1262672621551613</v>
      </c>
      <c r="AT63" s="4">
        <f t="shared" si="45"/>
        <v>0.48643501732289196</v>
      </c>
      <c r="AU63" s="4">
        <f t="shared" si="45"/>
        <v>1.0038248025157739</v>
      </c>
      <c r="AV63" s="4">
        <f t="shared" si="45"/>
        <v>-0.34519785003962744</v>
      </c>
      <c r="AW63" s="4">
        <f t="shared" si="45"/>
        <v>0.34519785003962744</v>
      </c>
      <c r="AX63" s="4">
        <f t="shared" si="46"/>
        <v>202.72810718792903</v>
      </c>
      <c r="AY63" s="4">
        <f t="shared" si="46"/>
        <v>87.558303118120563</v>
      </c>
      <c r="AZ63" s="4">
        <f t="shared" si="46"/>
        <v>180.6884644528393</v>
      </c>
      <c r="BA63" s="4">
        <f t="shared" si="46"/>
        <v>-62.135613007132939</v>
      </c>
      <c r="BB63" s="4">
        <f t="shared" si="46"/>
        <v>62.135613007132939</v>
      </c>
      <c r="BC63" s="4">
        <f t="shared" si="31"/>
        <v>2.5947712418300655</v>
      </c>
      <c r="BD63" s="4">
        <f t="shared" si="32"/>
        <v>0.22222222222222227</v>
      </c>
      <c r="BE63" s="4">
        <f t="shared" si="32"/>
        <v>1.9411764705882353</v>
      </c>
      <c r="BF63" s="4">
        <f t="shared" si="33"/>
        <v>-0.29565217391304333</v>
      </c>
      <c r="BG63" s="4">
        <f t="shared" si="34"/>
        <v>0.41975308641975273</v>
      </c>
      <c r="BH63" s="4">
        <f t="shared" si="35"/>
        <v>2.1838651141523111</v>
      </c>
      <c r="BI63" s="4">
        <f t="shared" si="36"/>
        <v>4.0648445236680537</v>
      </c>
      <c r="BJ63" s="4">
        <f t="shared" si="37"/>
        <v>0.53725673920281325</v>
      </c>
      <c r="BK63" s="4">
        <f t="shared" si="38"/>
        <v>0.50854548303517266</v>
      </c>
      <c r="BL63" s="4">
        <f t="shared" si="39"/>
        <v>2.072964943553179</v>
      </c>
      <c r="BM63" s="4">
        <f t="shared" si="40"/>
        <v>0.24532276081982216</v>
      </c>
      <c r="BN63" s="3">
        <f t="shared" si="41"/>
        <v>0</v>
      </c>
      <c r="BO63" s="3">
        <v>100</v>
      </c>
      <c r="BP63" s="3">
        <f t="shared" si="42"/>
        <v>-1</v>
      </c>
      <c r="BQ63" s="3">
        <f t="shared" si="43"/>
        <v>-100</v>
      </c>
      <c r="BR63"/>
    </row>
    <row r="64" spans="1:70" x14ac:dyDescent="0.25">
      <c r="A64" t="s">
        <v>127</v>
      </c>
      <c r="B64" t="s">
        <v>158</v>
      </c>
      <c r="C64" t="s">
        <v>134</v>
      </c>
      <c r="D64" t="s">
        <v>17</v>
      </c>
      <c r="E64" t="s">
        <v>16</v>
      </c>
      <c r="F64" s="3">
        <v>1</v>
      </c>
      <c r="G64" s="3">
        <v>2</v>
      </c>
      <c r="H64" s="3" t="str">
        <f t="shared" si="44"/>
        <v>A</v>
      </c>
      <c r="I64" s="3">
        <v>1.67</v>
      </c>
      <c r="J64" s="3">
        <v>3.75</v>
      </c>
      <c r="K64" s="3">
        <v>5.25</v>
      </c>
      <c r="L64" s="3">
        <v>2.0299999999999998</v>
      </c>
      <c r="M64" s="3">
        <v>1.87</v>
      </c>
      <c r="N64" s="3">
        <f t="shared" si="0"/>
        <v>3</v>
      </c>
      <c r="O64" s="3">
        <f t="shared" si="1"/>
        <v>5.5945252352437969E-2</v>
      </c>
      <c r="P64" s="3">
        <f t="shared" si="2"/>
        <v>2.737019572719368E-2</v>
      </c>
      <c r="Q64" s="3">
        <f t="shared" si="3"/>
        <v>1.7634285714285713</v>
      </c>
      <c r="R64" s="3">
        <f t="shared" si="4"/>
        <v>3.9597946963216426</v>
      </c>
      <c r="S64" s="3">
        <f t="shared" si="5"/>
        <v>5.5437125748502991</v>
      </c>
      <c r="T64" s="3">
        <f t="shared" si="6"/>
        <v>2.143568862275449</v>
      </c>
      <c r="U64" s="3">
        <f t="shared" si="7"/>
        <v>1.9746176218990592</v>
      </c>
      <c r="V64" s="4">
        <f t="shared" si="8"/>
        <v>0.5988023952095809</v>
      </c>
      <c r="W64" s="4">
        <f t="shared" si="9"/>
        <v>0.26666666666666666</v>
      </c>
      <c r="X64" s="4">
        <f t="shared" si="10"/>
        <v>0.19047619047619047</v>
      </c>
      <c r="Y64" s="4">
        <f t="shared" si="11"/>
        <v>0.49261083743842371</v>
      </c>
      <c r="Z64" s="4">
        <f t="shared" si="12"/>
        <v>0.53475935828876997</v>
      </c>
      <c r="AA64" s="4">
        <f t="shared" si="13"/>
        <v>0.4453333333333333</v>
      </c>
      <c r="AB64" s="4">
        <f t="shared" si="14"/>
        <v>0.3180952380952381</v>
      </c>
      <c r="AC64" s="4">
        <f t="shared" si="15"/>
        <v>2.2455089820359282</v>
      </c>
      <c r="AD64" s="4">
        <f t="shared" si="16"/>
        <v>0.7142857142857143</v>
      </c>
      <c r="AE64" s="4">
        <f t="shared" si="17"/>
        <v>3.1437125748502996</v>
      </c>
      <c r="AF64" s="4">
        <f t="shared" si="18"/>
        <v>1.4</v>
      </c>
      <c r="AG64" s="4">
        <f t="shared" si="19"/>
        <v>1.0855614973262031</v>
      </c>
      <c r="AH64" s="4">
        <f t="shared" si="20"/>
        <v>0.92118226600985231</v>
      </c>
      <c r="AI64" s="4">
        <f t="shared" si="21"/>
        <v>-3.7802840034217278</v>
      </c>
      <c r="AJ64" s="4">
        <f t="shared" si="22"/>
        <v>-2.1963661248930713</v>
      </c>
      <c r="AK64" s="4">
        <f t="shared" si="22"/>
        <v>-1.5839178785286565</v>
      </c>
      <c r="AL64" s="4">
        <f t="shared" si="23"/>
        <v>0.16895124037638976</v>
      </c>
      <c r="AM64" s="4">
        <f t="shared" si="24"/>
        <v>-0.16895124037638976</v>
      </c>
      <c r="AN64" s="4">
        <f t="shared" si="25"/>
        <v>-1.8901420017108639</v>
      </c>
      <c r="AO64" s="4">
        <f t="shared" si="26"/>
        <v>-1.0981830624465356</v>
      </c>
      <c r="AP64" s="4">
        <f t="shared" si="26"/>
        <v>-0.79195893926432825</v>
      </c>
      <c r="AQ64" s="4">
        <f t="shared" si="27"/>
        <v>8.4475620188194878E-2</v>
      </c>
      <c r="AR64" s="4">
        <f t="shared" si="28"/>
        <v>-8.4475620188194878E-2</v>
      </c>
      <c r="AS64" s="4">
        <f t="shared" si="45"/>
        <v>-1.0841712830025261</v>
      </c>
      <c r="AT64" s="4">
        <f t="shared" si="45"/>
        <v>-0.83215837898553868</v>
      </c>
      <c r="AU64" s="4">
        <f t="shared" si="45"/>
        <v>-0.66981858822983553</v>
      </c>
      <c r="AV64" s="4">
        <f t="shared" si="45"/>
        <v>8.4275533186264476E-2</v>
      </c>
      <c r="AW64" s="4">
        <f t="shared" si="45"/>
        <v>-8.4275533186264476E-2</v>
      </c>
      <c r="AX64" s="4">
        <f t="shared" si="46"/>
        <v>-195.15083094045468</v>
      </c>
      <c r="AY64" s="4">
        <f t="shared" si="46"/>
        <v>-149.78850821739695</v>
      </c>
      <c r="AZ64" s="4">
        <f t="shared" si="46"/>
        <v>-120.5673458813704</v>
      </c>
      <c r="BA64" s="4">
        <f t="shared" si="46"/>
        <v>15.169595973527604</v>
      </c>
      <c r="BB64" s="4">
        <f t="shared" si="46"/>
        <v>-15.169595973527604</v>
      </c>
      <c r="BC64" s="4">
        <f t="shared" si="31"/>
        <v>-0.6819047619047619</v>
      </c>
      <c r="BD64" s="4">
        <f t="shared" si="32"/>
        <v>-0.55466666666666675</v>
      </c>
      <c r="BE64" s="4">
        <f t="shared" si="32"/>
        <v>-0.28571428571428564</v>
      </c>
      <c r="BF64" s="4">
        <f t="shared" si="33"/>
        <v>8.5561497326203037E-2</v>
      </c>
      <c r="BG64" s="4">
        <f t="shared" si="34"/>
        <v>-7.8817733990147631E-2</v>
      </c>
      <c r="BH64" s="4">
        <f t="shared" si="35"/>
        <v>1.8983926160055646</v>
      </c>
      <c r="BI64" s="4">
        <f t="shared" si="36"/>
        <v>3.7556452808668381</v>
      </c>
      <c r="BJ64" s="4">
        <f t="shared" si="37"/>
        <v>0.50547708157555227</v>
      </c>
      <c r="BK64" s="4">
        <f t="shared" si="38"/>
        <v>0.11946656776002362</v>
      </c>
      <c r="BL64" s="4">
        <f t="shared" si="39"/>
        <v>2.0590932420872541</v>
      </c>
      <c r="BM64" s="4">
        <f t="shared" si="40"/>
        <v>5.8019017943511483E-2</v>
      </c>
      <c r="BN64" s="3">
        <f t="shared" si="41"/>
        <v>0</v>
      </c>
      <c r="BO64" s="3">
        <v>100</v>
      </c>
      <c r="BP64" s="3">
        <f t="shared" si="42"/>
        <v>-1</v>
      </c>
      <c r="BQ64" s="3">
        <f t="shared" si="43"/>
        <v>-100</v>
      </c>
      <c r="BR64"/>
    </row>
    <row r="65" spans="1:70" x14ac:dyDescent="0.25">
      <c r="A65" t="s">
        <v>127</v>
      </c>
      <c r="B65" t="s">
        <v>158</v>
      </c>
      <c r="C65" t="s">
        <v>134</v>
      </c>
      <c r="D65" t="s">
        <v>141</v>
      </c>
      <c r="E65" t="s">
        <v>19</v>
      </c>
      <c r="F65" s="3">
        <v>0</v>
      </c>
      <c r="G65" s="3">
        <v>1</v>
      </c>
      <c r="H65" s="3" t="str">
        <f t="shared" si="44"/>
        <v>A</v>
      </c>
      <c r="I65" s="3">
        <v>1.55</v>
      </c>
      <c r="J65" s="3">
        <v>4.2</v>
      </c>
      <c r="K65" s="3">
        <v>6</v>
      </c>
      <c r="L65" s="3">
        <v>1.82</v>
      </c>
      <c r="M65" s="3">
        <v>2.08</v>
      </c>
      <c r="N65" s="3">
        <f t="shared" si="0"/>
        <v>1</v>
      </c>
      <c r="O65" s="3">
        <f t="shared" si="1"/>
        <v>4.9923195084485394E-2</v>
      </c>
      <c r="P65" s="3">
        <f t="shared" si="2"/>
        <v>3.0219780219780112E-2</v>
      </c>
      <c r="Q65" s="3">
        <f t="shared" si="3"/>
        <v>1.6273809523809524</v>
      </c>
      <c r="R65" s="3">
        <f t="shared" si="4"/>
        <v>4.4096774193548391</v>
      </c>
      <c r="S65" s="3">
        <f t="shared" si="5"/>
        <v>6.2995391705069128</v>
      </c>
      <c r="T65" s="3">
        <f t="shared" si="6"/>
        <v>1.9108602150537635</v>
      </c>
      <c r="U65" s="3">
        <f t="shared" si="7"/>
        <v>2.1838402457757295</v>
      </c>
      <c r="V65" s="4">
        <f t="shared" si="8"/>
        <v>0.64516129032258063</v>
      </c>
      <c r="W65" s="4">
        <f t="shared" si="9"/>
        <v>0.23809523809523808</v>
      </c>
      <c r="X65" s="4">
        <f t="shared" si="10"/>
        <v>0.16666666666666666</v>
      </c>
      <c r="Y65" s="4">
        <f t="shared" si="11"/>
        <v>0.54945054945054939</v>
      </c>
      <c r="Z65" s="4">
        <f t="shared" si="12"/>
        <v>0.48076923076923073</v>
      </c>
      <c r="AA65" s="4">
        <f t="shared" si="13"/>
        <v>0.36904761904761907</v>
      </c>
      <c r="AB65" s="4">
        <f t="shared" si="14"/>
        <v>0.25833333333333336</v>
      </c>
      <c r="AC65" s="4">
        <f t="shared" si="15"/>
        <v>2.709677419354839</v>
      </c>
      <c r="AD65" s="4">
        <f t="shared" si="16"/>
        <v>0.70000000000000007</v>
      </c>
      <c r="AE65" s="4">
        <f t="shared" si="17"/>
        <v>3.8709677419354835</v>
      </c>
      <c r="AF65" s="4">
        <f t="shared" si="18"/>
        <v>1.4285714285714286</v>
      </c>
      <c r="AG65" s="4">
        <f t="shared" si="19"/>
        <v>0.875</v>
      </c>
      <c r="AH65" s="4">
        <f t="shared" si="20"/>
        <v>1.1428571428571428</v>
      </c>
      <c r="AI65" s="4">
        <f t="shared" si="21"/>
        <v>-4.6721582181259604</v>
      </c>
      <c r="AJ65" s="4">
        <f t="shared" si="22"/>
        <v>-2.7822964669738868</v>
      </c>
      <c r="AK65" s="4">
        <f t="shared" si="22"/>
        <v>-1.8898617511520737</v>
      </c>
      <c r="AL65" s="4">
        <f t="shared" si="23"/>
        <v>-0.27298003072196608</v>
      </c>
      <c r="AM65" s="4">
        <f t="shared" si="24"/>
        <v>0.27298003072196608</v>
      </c>
      <c r="AN65" s="4">
        <f t="shared" si="25"/>
        <v>-2.3360791090629802</v>
      </c>
      <c r="AO65" s="4">
        <f t="shared" si="26"/>
        <v>-1.3911482334869434</v>
      </c>
      <c r="AP65" s="4">
        <f t="shared" si="26"/>
        <v>-0.94493087557603683</v>
      </c>
      <c r="AQ65" s="4">
        <f t="shared" si="27"/>
        <v>-0.13649001536098304</v>
      </c>
      <c r="AR65" s="4">
        <f t="shared" si="28"/>
        <v>0.13649001536098304</v>
      </c>
      <c r="AS65" s="4">
        <f t="shared" si="45"/>
        <v>-1.1663301859720177</v>
      </c>
      <c r="AT65" s="4">
        <f t="shared" si="45"/>
        <v>-0.94754381553702427</v>
      </c>
      <c r="AU65" s="4">
        <f t="shared" si="45"/>
        <v>-0.75709154540096812</v>
      </c>
      <c r="AV65" s="4">
        <f t="shared" si="45"/>
        <v>-0.13565178376143222</v>
      </c>
      <c r="AW65" s="4">
        <f t="shared" si="45"/>
        <v>0.13565178376143222</v>
      </c>
      <c r="AX65" s="4">
        <f t="shared" si="46"/>
        <v>-209.93943347496315</v>
      </c>
      <c r="AY65" s="4">
        <f t="shared" si="46"/>
        <v>-170.55788679666438</v>
      </c>
      <c r="AZ65" s="4">
        <f t="shared" si="46"/>
        <v>-136.27647817217428</v>
      </c>
      <c r="BA65" s="4">
        <f t="shared" si="46"/>
        <v>-24.4173210770578</v>
      </c>
      <c r="BB65" s="4">
        <f t="shared" si="46"/>
        <v>24.4173210770578</v>
      </c>
      <c r="BC65" s="4">
        <f t="shared" si="31"/>
        <v>-0.7416666666666667</v>
      </c>
      <c r="BD65" s="4">
        <f t="shared" si="32"/>
        <v>-0.63095238095238104</v>
      </c>
      <c r="BE65" s="4">
        <f t="shared" si="32"/>
        <v>-0.3</v>
      </c>
      <c r="BF65" s="4">
        <f t="shared" si="33"/>
        <v>-0.12499999999999994</v>
      </c>
      <c r="BG65" s="4">
        <f t="shared" si="34"/>
        <v>0.14285714285714279</v>
      </c>
      <c r="BH65" s="4">
        <f t="shared" si="35"/>
        <v>2.3502416004815658</v>
      </c>
      <c r="BI65" s="4">
        <f t="shared" si="36"/>
        <v>4.1121991807475675</v>
      </c>
      <c r="BJ65" s="4">
        <f t="shared" si="37"/>
        <v>0.57152912521477361</v>
      </c>
      <c r="BK65" s="4">
        <f t="shared" si="38"/>
        <v>0.19302603085201428</v>
      </c>
      <c r="BL65" s="4">
        <f t="shared" si="39"/>
        <v>2.0473502304147466</v>
      </c>
      <c r="BM65" s="4">
        <f t="shared" si="40"/>
        <v>9.428090415820628E-2</v>
      </c>
      <c r="BN65" s="3">
        <f t="shared" si="41"/>
        <v>0</v>
      </c>
      <c r="BO65" s="3">
        <v>100</v>
      </c>
      <c r="BP65" s="3">
        <f t="shared" si="42"/>
        <v>-1</v>
      </c>
      <c r="BQ65" s="3">
        <f t="shared" si="43"/>
        <v>-100</v>
      </c>
      <c r="BR65"/>
    </row>
    <row r="66" spans="1:70" x14ac:dyDescent="0.25">
      <c r="A66" t="s">
        <v>127</v>
      </c>
      <c r="B66" t="s">
        <v>158</v>
      </c>
      <c r="C66" t="s">
        <v>134</v>
      </c>
      <c r="D66" t="s">
        <v>20</v>
      </c>
      <c r="E66" t="s">
        <v>11</v>
      </c>
      <c r="F66" s="3">
        <v>2</v>
      </c>
      <c r="G66" s="3">
        <v>0</v>
      </c>
      <c r="H66" s="3" t="str">
        <f t="shared" si="44"/>
        <v>H</v>
      </c>
      <c r="I66" s="3">
        <v>1.36</v>
      </c>
      <c r="J66" s="3">
        <v>5</v>
      </c>
      <c r="K66" s="3">
        <v>7.5</v>
      </c>
      <c r="L66" s="3">
        <v>1.67</v>
      </c>
      <c r="M66" s="3">
        <v>2.2000000000000002</v>
      </c>
      <c r="N66" s="3">
        <f t="shared" si="0"/>
        <v>2</v>
      </c>
      <c r="O66" s="3">
        <f t="shared" si="1"/>
        <v>6.8627450980392135E-2</v>
      </c>
      <c r="P66" s="3">
        <f t="shared" si="2"/>
        <v>5.3347849755035481E-2</v>
      </c>
      <c r="Q66" s="3">
        <f t="shared" si="3"/>
        <v>1.4533333333333334</v>
      </c>
      <c r="R66" s="3">
        <f t="shared" si="4"/>
        <v>5.3431372549019605</v>
      </c>
      <c r="S66" s="3">
        <f t="shared" si="5"/>
        <v>8.0147058823529402</v>
      </c>
      <c r="T66" s="3">
        <f t="shared" si="6"/>
        <v>1.7846078431372547</v>
      </c>
      <c r="U66" s="3">
        <f t="shared" si="7"/>
        <v>2.3509803921568628</v>
      </c>
      <c r="V66" s="4">
        <f t="shared" si="8"/>
        <v>0.73529411764705876</v>
      </c>
      <c r="W66" s="4">
        <f t="shared" si="9"/>
        <v>0.2</v>
      </c>
      <c r="X66" s="4">
        <f t="shared" si="10"/>
        <v>0.13333333333333333</v>
      </c>
      <c r="Y66" s="4">
        <f t="shared" si="11"/>
        <v>0.5988023952095809</v>
      </c>
      <c r="Z66" s="4">
        <f t="shared" si="12"/>
        <v>0.45454545454545453</v>
      </c>
      <c r="AA66" s="4">
        <f t="shared" si="13"/>
        <v>0.27200000000000002</v>
      </c>
      <c r="AB66" s="4">
        <f t="shared" si="14"/>
        <v>0.18133333333333335</v>
      </c>
      <c r="AC66" s="4">
        <f t="shared" si="15"/>
        <v>3.6764705882352939</v>
      </c>
      <c r="AD66" s="4">
        <f t="shared" si="16"/>
        <v>0.66666666666666663</v>
      </c>
      <c r="AE66" s="4">
        <f t="shared" si="17"/>
        <v>5.5147058823529411</v>
      </c>
      <c r="AF66" s="4">
        <f t="shared" si="18"/>
        <v>1.5</v>
      </c>
      <c r="AG66" s="4">
        <f t="shared" si="19"/>
        <v>0.75909090909090904</v>
      </c>
      <c r="AH66" s="4">
        <f t="shared" si="20"/>
        <v>1.317365269461078</v>
      </c>
      <c r="AI66" s="4">
        <f t="shared" si="21"/>
        <v>-6.5613725490196071</v>
      </c>
      <c r="AJ66" s="4">
        <f t="shared" si="22"/>
        <v>-3.8898039215686273</v>
      </c>
      <c r="AK66" s="4">
        <f t="shared" si="22"/>
        <v>-2.6715686274509798</v>
      </c>
      <c r="AL66" s="4">
        <f t="shared" si="23"/>
        <v>-0.5663725490196081</v>
      </c>
      <c r="AM66" s="4">
        <f t="shared" si="24"/>
        <v>0.5663725490196081</v>
      </c>
      <c r="AN66" s="4">
        <f t="shared" si="25"/>
        <v>-3.2806862745098035</v>
      </c>
      <c r="AO66" s="4">
        <f t="shared" si="26"/>
        <v>-1.9449019607843137</v>
      </c>
      <c r="AP66" s="4">
        <f t="shared" si="26"/>
        <v>-1.3357843137254899</v>
      </c>
      <c r="AQ66" s="4">
        <f t="shared" si="27"/>
        <v>-0.28318627450980405</v>
      </c>
      <c r="AR66" s="4">
        <f t="shared" si="28"/>
        <v>0.28318627450980405</v>
      </c>
      <c r="AS66" s="4">
        <f t="shared" si="45"/>
        <v>-1.2749286417764429</v>
      </c>
      <c r="AT66" s="4">
        <f t="shared" si="45"/>
        <v>-1.0958812501394994</v>
      </c>
      <c r="AU66" s="4">
        <f t="shared" si="45"/>
        <v>-0.92817653387214161</v>
      </c>
      <c r="AV66" s="4">
        <f t="shared" si="45"/>
        <v>-0.27596088358113791</v>
      </c>
      <c r="AW66" s="4">
        <f t="shared" si="45"/>
        <v>0.27596088358113791</v>
      </c>
      <c r="AX66" s="4">
        <f t="shared" si="46"/>
        <v>-229.48715551975971</v>
      </c>
      <c r="AY66" s="4">
        <f t="shared" si="46"/>
        <v>-197.25862502510989</v>
      </c>
      <c r="AZ66" s="4">
        <f t="shared" si="46"/>
        <v>-167.0717760969855</v>
      </c>
      <c r="BA66" s="4">
        <f t="shared" si="46"/>
        <v>-49.672959044604823</v>
      </c>
      <c r="BB66" s="4">
        <f t="shared" si="46"/>
        <v>49.672959044604823</v>
      </c>
      <c r="BC66" s="4">
        <f t="shared" si="31"/>
        <v>-0.81866666666666665</v>
      </c>
      <c r="BD66" s="4">
        <f t="shared" si="32"/>
        <v>-0.72799999999999998</v>
      </c>
      <c r="BE66" s="4">
        <f t="shared" si="32"/>
        <v>-0.33333333333333331</v>
      </c>
      <c r="BF66" s="4">
        <f t="shared" si="33"/>
        <v>-0.24090909090909102</v>
      </c>
      <c r="BG66" s="4">
        <f t="shared" si="34"/>
        <v>0.31736526946107801</v>
      </c>
      <c r="BH66" s="4">
        <f t="shared" si="35"/>
        <v>3.2994813533457821</v>
      </c>
      <c r="BI66" s="4">
        <f t="shared" si="36"/>
        <v>4.9370588235294113</v>
      </c>
      <c r="BJ66" s="4">
        <f t="shared" si="37"/>
        <v>0.66830910290573453</v>
      </c>
      <c r="BK66" s="4">
        <f t="shared" si="38"/>
        <v>0.40048587008967407</v>
      </c>
      <c r="BL66" s="4">
        <f t="shared" si="39"/>
        <v>2.0677941176470589</v>
      </c>
      <c r="BM66" s="4">
        <f t="shared" si="40"/>
        <v>0.19367782637150868</v>
      </c>
      <c r="BN66" s="3">
        <f t="shared" si="41"/>
        <v>1</v>
      </c>
      <c r="BO66" s="3">
        <v>100</v>
      </c>
      <c r="BP66" s="3">
        <f t="shared" si="42"/>
        <v>0.3600000000000001</v>
      </c>
      <c r="BQ66" s="3">
        <f t="shared" si="43"/>
        <v>36.000000000000007</v>
      </c>
      <c r="BR66"/>
    </row>
    <row r="67" spans="1:70" x14ac:dyDescent="0.25">
      <c r="A67" t="s">
        <v>127</v>
      </c>
      <c r="B67" t="s">
        <v>158</v>
      </c>
      <c r="C67" t="s">
        <v>134</v>
      </c>
      <c r="D67" t="s">
        <v>14</v>
      </c>
      <c r="E67" t="s">
        <v>135</v>
      </c>
      <c r="F67" s="3">
        <v>2</v>
      </c>
      <c r="G67" s="3">
        <v>0</v>
      </c>
      <c r="H67" s="3" t="str">
        <f t="shared" si="44"/>
        <v>H</v>
      </c>
      <c r="I67" s="3">
        <v>1.44</v>
      </c>
      <c r="J67" s="3">
        <v>4.5</v>
      </c>
      <c r="K67" s="3">
        <v>7</v>
      </c>
      <c r="L67" s="3">
        <v>1.73</v>
      </c>
      <c r="M67" s="3">
        <v>2.1</v>
      </c>
      <c r="N67" s="3">
        <f t="shared" ref="N67:N130" si="47">SUM(F67:G67)</f>
        <v>2</v>
      </c>
      <c r="O67" s="3">
        <f t="shared" ref="O67:O130" si="48">((1/I67)+(1/J67)+(1/K67))-1</f>
        <v>5.9523809523809534E-2</v>
      </c>
      <c r="P67" s="3">
        <f t="shared" ref="P67:P130" si="49">((1/L67)+(1/M67-1))</f>
        <v>5.4225158271401064E-2</v>
      </c>
      <c r="Q67" s="3">
        <f t="shared" ref="Q67:Q130" si="50">I67*(1+O67)</f>
        <v>1.5257142857142856</v>
      </c>
      <c r="R67" s="3">
        <f t="shared" ref="R67:R130" si="51">J67*(1+O67)</f>
        <v>4.7678571428571432</v>
      </c>
      <c r="S67" s="3">
        <f t="shared" ref="S67:S130" si="52">K67*(1+O67)</f>
        <v>7.416666666666667</v>
      </c>
      <c r="T67" s="3">
        <f t="shared" ref="T67:T130" si="53">L67*(1+O67)</f>
        <v>1.8329761904761905</v>
      </c>
      <c r="U67" s="3">
        <f t="shared" ref="U67:U130" si="54">M67*(1+O67)</f>
        <v>2.2250000000000001</v>
      </c>
      <c r="V67" s="4">
        <f t="shared" ref="V67:V130" si="55">1/I67</f>
        <v>0.69444444444444442</v>
      </c>
      <c r="W67" s="4">
        <f t="shared" ref="W67:W130" si="56">1/J67</f>
        <v>0.22222222222222221</v>
      </c>
      <c r="X67" s="4">
        <f t="shared" ref="X67:X130" si="57">1/K67</f>
        <v>0.14285714285714285</v>
      </c>
      <c r="Y67" s="4">
        <f t="shared" ref="Y67:Y130" si="58">1/L67</f>
        <v>0.5780346820809249</v>
      </c>
      <c r="Z67" s="4">
        <f t="shared" ref="Z67:Z130" si="59">1/M67</f>
        <v>0.47619047619047616</v>
      </c>
      <c r="AA67" s="4">
        <f t="shared" ref="AA67:AA130" si="60">(I67/J67)</f>
        <v>0.32</v>
      </c>
      <c r="AB67" s="4">
        <f t="shared" ref="AB67:AB130" si="61">(I67/K67)</f>
        <v>0.20571428571428571</v>
      </c>
      <c r="AC67" s="4">
        <f t="shared" ref="AC67:AC130" si="62">(J67/I67)</f>
        <v>3.125</v>
      </c>
      <c r="AD67" s="4">
        <f t="shared" ref="AD67:AD130" si="63">(J67/K67)</f>
        <v>0.6428571428571429</v>
      </c>
      <c r="AE67" s="4">
        <f t="shared" ref="AE67:AE130" si="64">(K67/I67)</f>
        <v>4.8611111111111116</v>
      </c>
      <c r="AF67" s="4">
        <f t="shared" ref="AF67:AF130" si="65">(K67/J67)</f>
        <v>1.5555555555555556</v>
      </c>
      <c r="AG67" s="4">
        <f t="shared" ref="AG67:AG130" si="66">(L67/M67)</f>
        <v>0.82380952380952377</v>
      </c>
      <c r="AH67" s="4">
        <f t="shared" ref="AH67:AH130" si="67">(M67/L67)</f>
        <v>1.2138728323699424</v>
      </c>
      <c r="AI67" s="4">
        <f t="shared" ref="AI67:AI130" si="68">Q67-S67</f>
        <v>-5.8909523809523812</v>
      </c>
      <c r="AJ67" s="4">
        <f t="shared" ref="AJ67:AK130" si="69">Q67-R67</f>
        <v>-3.2421428571428574</v>
      </c>
      <c r="AK67" s="4">
        <f t="shared" si="69"/>
        <v>-2.6488095238095237</v>
      </c>
      <c r="AL67" s="4">
        <f t="shared" ref="AL67:AL130" si="70">T67-U67</f>
        <v>-0.39202380952380955</v>
      </c>
      <c r="AM67" s="4">
        <f t="shared" ref="AM67:AM130" si="71">U67-T67</f>
        <v>0.39202380952380955</v>
      </c>
      <c r="AN67" s="4">
        <f t="shared" ref="AN67:AN130" si="72">(Q67-S67)/2</f>
        <v>-2.9454761904761906</v>
      </c>
      <c r="AO67" s="4">
        <f t="shared" ref="AO67:AP130" si="73">(Q67-R67)/2</f>
        <v>-1.6210714285714287</v>
      </c>
      <c r="AP67" s="4">
        <f t="shared" si="73"/>
        <v>-1.3244047619047619</v>
      </c>
      <c r="AQ67" s="4">
        <f t="shared" ref="AQ67:AQ130" si="74">(T67-U67)/2</f>
        <v>-0.19601190476190478</v>
      </c>
      <c r="AR67" s="4">
        <f t="shared" ref="AR67:AR130" si="75">(U67-T67)/2</f>
        <v>0.19601190476190478</v>
      </c>
      <c r="AS67" s="4">
        <f t="shared" si="45"/>
        <v>-1.2435027797646696</v>
      </c>
      <c r="AT67" s="4">
        <f t="shared" si="45"/>
        <v>-1.0180603565659925</v>
      </c>
      <c r="AU67" s="4">
        <f t="shared" si="45"/>
        <v>-0.92406710869820141</v>
      </c>
      <c r="AV67" s="4">
        <f t="shared" si="45"/>
        <v>-0.19355792847695175</v>
      </c>
      <c r="AW67" s="4">
        <f t="shared" si="45"/>
        <v>0.19355792847695175</v>
      </c>
      <c r="AX67" s="4">
        <f t="shared" si="46"/>
        <v>-223.83050035764055</v>
      </c>
      <c r="AY67" s="4">
        <f t="shared" si="46"/>
        <v>-183.25086418187865</v>
      </c>
      <c r="AZ67" s="4">
        <f t="shared" si="46"/>
        <v>-166.33207956567625</v>
      </c>
      <c r="BA67" s="4">
        <f t="shared" si="46"/>
        <v>-34.840427125851313</v>
      </c>
      <c r="BB67" s="4">
        <f t="shared" si="46"/>
        <v>34.840427125851313</v>
      </c>
      <c r="BC67" s="4">
        <f t="shared" ref="BC67:BC130" si="76">(Q67-S67)/S67</f>
        <v>-0.79428571428571426</v>
      </c>
      <c r="BD67" s="4">
        <f t="shared" ref="BD67:BE130" si="77">(Q67-R67)/R67</f>
        <v>-0.68</v>
      </c>
      <c r="BE67" s="4">
        <f t="shared" si="77"/>
        <v>-0.3571428571428571</v>
      </c>
      <c r="BF67" s="4">
        <f t="shared" ref="BF67:BF130" si="78">(T67-U67)/U67</f>
        <v>-0.1761904761904762</v>
      </c>
      <c r="BG67" s="4">
        <f t="shared" ref="BG67:BG130" si="79">(U67-T67)/T67</f>
        <v>0.2138728323699422</v>
      </c>
      <c r="BH67" s="4">
        <f t="shared" ref="BH67:BH130" si="80">_xlfn.STDEV.S(Q67:S67)</f>
        <v>2.950452003625744</v>
      </c>
      <c r="BI67" s="4">
        <f t="shared" ref="BI67:BI130" si="81">AVERAGE(Q67:S67)</f>
        <v>4.5700793650793656</v>
      </c>
      <c r="BJ67" s="4">
        <f t="shared" ref="BJ67:BJ130" si="82">BH67/BI67</f>
        <v>0.64560191802588207</v>
      </c>
      <c r="BK67" s="4">
        <f t="shared" ref="BK67:BK130" si="83">_xlfn.STDEV.S(T67:U67)</f>
        <v>0.27720269410086917</v>
      </c>
      <c r="BL67" s="4">
        <f t="shared" ref="BL67:BL130" si="84">AVERAGE(T67:U67)</f>
        <v>2.0289880952380952</v>
      </c>
      <c r="BM67" s="4">
        <f t="shared" ref="BM67:BM130" si="85">BK67/BL67</f>
        <v>0.13662115354518151</v>
      </c>
      <c r="BN67" s="3">
        <f t="shared" ref="BN67:BN130" si="86">IF(H67="H",1,0)</f>
        <v>1</v>
      </c>
      <c r="BO67" s="3">
        <v>100</v>
      </c>
      <c r="BP67" s="3">
        <f t="shared" ref="BP67:BP130" si="87">IF(H67="H",I67-1,-1)</f>
        <v>0.43999999999999995</v>
      </c>
      <c r="BQ67" s="3">
        <f t="shared" ref="BQ67:BQ130" si="88">BP67*100</f>
        <v>43.999999999999993</v>
      </c>
      <c r="BR67"/>
    </row>
    <row r="68" spans="1:70" x14ac:dyDescent="0.25">
      <c r="A68" t="s">
        <v>127</v>
      </c>
      <c r="B68" t="s">
        <v>158</v>
      </c>
      <c r="C68" t="s">
        <v>134</v>
      </c>
      <c r="D68" t="s">
        <v>26</v>
      </c>
      <c r="E68" t="s">
        <v>130</v>
      </c>
      <c r="F68" s="3">
        <v>2</v>
      </c>
      <c r="G68" s="3">
        <v>1</v>
      </c>
      <c r="H68" s="3" t="str">
        <f t="shared" ref="H68:H131" si="89">IF(F68&gt;G68,"H",IF(F68=G68,"D","A"))</f>
        <v>H</v>
      </c>
      <c r="I68" s="3">
        <v>7.5</v>
      </c>
      <c r="J68" s="3">
        <v>5</v>
      </c>
      <c r="K68" s="3">
        <v>1.4</v>
      </c>
      <c r="L68" s="3">
        <v>1.67</v>
      </c>
      <c r="M68" s="3">
        <v>2.2000000000000002</v>
      </c>
      <c r="N68" s="3">
        <f t="shared" si="47"/>
        <v>3</v>
      </c>
      <c r="O68" s="3">
        <f t="shared" si="48"/>
        <v>4.7619047619047672E-2</v>
      </c>
      <c r="P68" s="3">
        <f t="shared" si="49"/>
        <v>5.3347849755035481E-2</v>
      </c>
      <c r="Q68" s="3">
        <f t="shared" si="50"/>
        <v>7.8571428571428577</v>
      </c>
      <c r="R68" s="3">
        <f t="shared" si="51"/>
        <v>5.2380952380952381</v>
      </c>
      <c r="S68" s="3">
        <f t="shared" si="52"/>
        <v>1.4666666666666666</v>
      </c>
      <c r="T68" s="3">
        <f t="shared" si="53"/>
        <v>1.7495238095238095</v>
      </c>
      <c r="U68" s="3">
        <f t="shared" si="54"/>
        <v>2.304761904761905</v>
      </c>
      <c r="V68" s="4">
        <f t="shared" si="55"/>
        <v>0.13333333333333333</v>
      </c>
      <c r="W68" s="4">
        <f t="shared" si="56"/>
        <v>0.2</v>
      </c>
      <c r="X68" s="4">
        <f t="shared" si="57"/>
        <v>0.7142857142857143</v>
      </c>
      <c r="Y68" s="4">
        <f t="shared" si="58"/>
        <v>0.5988023952095809</v>
      </c>
      <c r="Z68" s="4">
        <f t="shared" si="59"/>
        <v>0.45454545454545453</v>
      </c>
      <c r="AA68" s="4">
        <f t="shared" si="60"/>
        <v>1.5</v>
      </c>
      <c r="AB68" s="4">
        <f t="shared" si="61"/>
        <v>5.3571428571428577</v>
      </c>
      <c r="AC68" s="4">
        <f t="shared" si="62"/>
        <v>0.66666666666666663</v>
      </c>
      <c r="AD68" s="4">
        <f t="shared" si="63"/>
        <v>3.5714285714285716</v>
      </c>
      <c r="AE68" s="4">
        <f t="shared" si="64"/>
        <v>0.18666666666666665</v>
      </c>
      <c r="AF68" s="4">
        <f t="shared" si="65"/>
        <v>0.27999999999999997</v>
      </c>
      <c r="AG68" s="4">
        <f t="shared" si="66"/>
        <v>0.75909090909090904</v>
      </c>
      <c r="AH68" s="4">
        <f t="shared" si="67"/>
        <v>1.317365269461078</v>
      </c>
      <c r="AI68" s="4">
        <f t="shared" si="68"/>
        <v>6.3904761904761909</v>
      </c>
      <c r="AJ68" s="4">
        <f t="shared" si="69"/>
        <v>2.6190476190476195</v>
      </c>
      <c r="AK68" s="4">
        <f t="shared" si="69"/>
        <v>3.7714285714285714</v>
      </c>
      <c r="AL68" s="4">
        <f t="shared" si="70"/>
        <v>-0.55523809523809553</v>
      </c>
      <c r="AM68" s="4">
        <f t="shared" si="71"/>
        <v>0.55523809523809553</v>
      </c>
      <c r="AN68" s="4">
        <f t="shared" si="72"/>
        <v>3.1952380952380954</v>
      </c>
      <c r="AO68" s="4">
        <f t="shared" si="73"/>
        <v>1.3095238095238098</v>
      </c>
      <c r="AP68" s="4">
        <f t="shared" si="73"/>
        <v>1.8857142857142857</v>
      </c>
      <c r="AQ68" s="4">
        <f t="shared" si="74"/>
        <v>-0.27761904761904777</v>
      </c>
      <c r="AR68" s="4">
        <f t="shared" si="75"/>
        <v>0.27761904761904777</v>
      </c>
      <c r="AS68" s="4">
        <f t="shared" si="45"/>
        <v>1.2674872263055483</v>
      </c>
      <c r="AT68" s="4">
        <f t="shared" si="45"/>
        <v>0.91862491503782684</v>
      </c>
      <c r="AU68" s="4">
        <f t="shared" si="45"/>
        <v>1.083201200871883</v>
      </c>
      <c r="AV68" s="4">
        <f t="shared" si="45"/>
        <v>-0.27079948450380037</v>
      </c>
      <c r="AW68" s="4">
        <f t="shared" si="45"/>
        <v>0.27079948450380037</v>
      </c>
      <c r="AX68" s="4">
        <f t="shared" si="46"/>
        <v>228.14770073499872</v>
      </c>
      <c r="AY68" s="4">
        <f t="shared" si="46"/>
        <v>165.35248470680881</v>
      </c>
      <c r="AZ68" s="4">
        <f t="shared" si="46"/>
        <v>194.97621615693893</v>
      </c>
      <c r="BA68" s="4">
        <f t="shared" si="46"/>
        <v>-48.743907210684064</v>
      </c>
      <c r="BB68" s="4">
        <f t="shared" si="46"/>
        <v>48.743907210684064</v>
      </c>
      <c r="BC68" s="4">
        <f t="shared" si="76"/>
        <v>4.3571428571428577</v>
      </c>
      <c r="BD68" s="4">
        <f t="shared" si="77"/>
        <v>0.50000000000000011</v>
      </c>
      <c r="BE68" s="4">
        <f t="shared" si="77"/>
        <v>2.5714285714285716</v>
      </c>
      <c r="BF68" s="4">
        <f t="shared" si="78"/>
        <v>-0.24090909090909102</v>
      </c>
      <c r="BG68" s="4">
        <f t="shared" si="79"/>
        <v>0.31736526946107801</v>
      </c>
      <c r="BH68" s="4">
        <f t="shared" si="80"/>
        <v>3.2125086210330465</v>
      </c>
      <c r="BI68" s="4">
        <f t="shared" si="81"/>
        <v>4.8539682539682536</v>
      </c>
      <c r="BJ68" s="4">
        <f t="shared" si="82"/>
        <v>0.66183140328672974</v>
      </c>
      <c r="BK68" s="4">
        <f t="shared" si="83"/>
        <v>0.39261262231596222</v>
      </c>
      <c r="BL68" s="4">
        <f t="shared" si="84"/>
        <v>2.0271428571428571</v>
      </c>
      <c r="BM68" s="4">
        <f t="shared" si="85"/>
        <v>0.1936778263715106</v>
      </c>
      <c r="BN68" s="3">
        <f t="shared" si="86"/>
        <v>1</v>
      </c>
      <c r="BO68" s="3">
        <v>100</v>
      </c>
      <c r="BP68" s="3">
        <f t="shared" si="87"/>
        <v>6.5</v>
      </c>
      <c r="BQ68" s="3">
        <f t="shared" si="88"/>
        <v>650</v>
      </c>
      <c r="BR68"/>
    </row>
    <row r="69" spans="1:70" x14ac:dyDescent="0.25">
      <c r="A69" t="s">
        <v>127</v>
      </c>
      <c r="B69" t="s">
        <v>158</v>
      </c>
      <c r="C69" t="s">
        <v>136</v>
      </c>
      <c r="D69" t="s">
        <v>23</v>
      </c>
      <c r="E69" t="s">
        <v>25</v>
      </c>
      <c r="F69" s="3">
        <v>2</v>
      </c>
      <c r="G69" s="3">
        <v>1</v>
      </c>
      <c r="H69" s="3" t="str">
        <f t="shared" si="89"/>
        <v>H</v>
      </c>
      <c r="I69" s="3">
        <v>3</v>
      </c>
      <c r="J69" s="3">
        <v>3.8</v>
      </c>
      <c r="K69" s="3">
        <v>2.2000000000000002</v>
      </c>
      <c r="L69" s="3">
        <v>1.36</v>
      </c>
      <c r="M69" s="3">
        <v>3.2</v>
      </c>
      <c r="N69" s="3">
        <f t="shared" si="47"/>
        <v>3</v>
      </c>
      <c r="O69" s="3">
        <f t="shared" si="48"/>
        <v>5.103668261562988E-2</v>
      </c>
      <c r="P69" s="3">
        <f t="shared" si="49"/>
        <v>4.7794117647058765E-2</v>
      </c>
      <c r="Q69" s="3">
        <f t="shared" si="50"/>
        <v>3.1531100478468899</v>
      </c>
      <c r="R69" s="3">
        <f t="shared" si="51"/>
        <v>3.9939393939393932</v>
      </c>
      <c r="S69" s="3">
        <f t="shared" si="52"/>
        <v>2.312280701754386</v>
      </c>
      <c r="T69" s="3">
        <f t="shared" si="53"/>
        <v>1.4294098883572568</v>
      </c>
      <c r="U69" s="3">
        <f t="shared" si="54"/>
        <v>3.3633173843700157</v>
      </c>
      <c r="V69" s="4">
        <f t="shared" si="55"/>
        <v>0.33333333333333331</v>
      </c>
      <c r="W69" s="4">
        <f t="shared" si="56"/>
        <v>0.26315789473684209</v>
      </c>
      <c r="X69" s="4">
        <f t="shared" si="57"/>
        <v>0.45454545454545453</v>
      </c>
      <c r="Y69" s="4">
        <f t="shared" si="58"/>
        <v>0.73529411764705876</v>
      </c>
      <c r="Z69" s="4">
        <f t="shared" si="59"/>
        <v>0.3125</v>
      </c>
      <c r="AA69" s="4">
        <f t="shared" si="60"/>
        <v>0.78947368421052633</v>
      </c>
      <c r="AB69" s="4">
        <f t="shared" si="61"/>
        <v>1.3636363636363635</v>
      </c>
      <c r="AC69" s="4">
        <f t="shared" si="62"/>
        <v>1.2666666666666666</v>
      </c>
      <c r="AD69" s="4">
        <f t="shared" si="63"/>
        <v>1.7272727272727271</v>
      </c>
      <c r="AE69" s="4">
        <f t="shared" si="64"/>
        <v>0.73333333333333339</v>
      </c>
      <c r="AF69" s="4">
        <f t="shared" si="65"/>
        <v>0.57894736842105265</v>
      </c>
      <c r="AG69" s="4">
        <f t="shared" si="66"/>
        <v>0.42499999999999999</v>
      </c>
      <c r="AH69" s="4">
        <f t="shared" si="67"/>
        <v>2.3529411764705883</v>
      </c>
      <c r="AI69" s="4">
        <f t="shared" si="68"/>
        <v>0.84082934609250382</v>
      </c>
      <c r="AJ69" s="4">
        <f t="shared" si="69"/>
        <v>-0.84082934609250337</v>
      </c>
      <c r="AK69" s="4">
        <f t="shared" si="69"/>
        <v>1.6816586921850072</v>
      </c>
      <c r="AL69" s="4">
        <f t="shared" si="70"/>
        <v>-1.9339074960127589</v>
      </c>
      <c r="AM69" s="4">
        <f t="shared" si="71"/>
        <v>1.9339074960127589</v>
      </c>
      <c r="AN69" s="4">
        <f t="shared" si="72"/>
        <v>0.42041467304625191</v>
      </c>
      <c r="AO69" s="4">
        <f t="shared" si="73"/>
        <v>-0.42041467304625169</v>
      </c>
      <c r="AP69" s="4">
        <f t="shared" si="73"/>
        <v>0.84082934609250359</v>
      </c>
      <c r="AQ69" s="4">
        <f t="shared" si="74"/>
        <v>-0.96695374800637945</v>
      </c>
      <c r="AR69" s="4">
        <f t="shared" si="75"/>
        <v>0.96695374800637945</v>
      </c>
      <c r="AS69" s="4">
        <f t="shared" si="45"/>
        <v>0.3979804325685467</v>
      </c>
      <c r="AT69" s="4">
        <f t="shared" si="45"/>
        <v>-0.39798043256854654</v>
      </c>
      <c r="AU69" s="4">
        <f t="shared" si="45"/>
        <v>0.69914587503800407</v>
      </c>
      <c r="AV69" s="4">
        <f t="shared" si="45"/>
        <v>-0.76859901736094649</v>
      </c>
      <c r="AW69" s="4">
        <f t="shared" si="45"/>
        <v>0.76859901736094649</v>
      </c>
      <c r="AX69" s="4">
        <f t="shared" si="46"/>
        <v>71.63647786233841</v>
      </c>
      <c r="AY69" s="4">
        <f t="shared" si="46"/>
        <v>-71.636477862338367</v>
      </c>
      <c r="AZ69" s="4">
        <f t="shared" si="46"/>
        <v>125.84625750684073</v>
      </c>
      <c r="BA69" s="4">
        <f t="shared" si="46"/>
        <v>-138.34782312497038</v>
      </c>
      <c r="BB69" s="4">
        <f t="shared" si="46"/>
        <v>138.34782312497038</v>
      </c>
      <c r="BC69" s="4">
        <f t="shared" si="76"/>
        <v>0.36363636363636354</v>
      </c>
      <c r="BD69" s="4">
        <f t="shared" si="77"/>
        <v>-0.21052631578947356</v>
      </c>
      <c r="BE69" s="4">
        <f t="shared" si="77"/>
        <v>0.72727272727272696</v>
      </c>
      <c r="BF69" s="4">
        <f t="shared" si="78"/>
        <v>-0.57499999999999996</v>
      </c>
      <c r="BG69" s="4">
        <f t="shared" si="79"/>
        <v>1.3529411764705881</v>
      </c>
      <c r="BH69" s="4">
        <f t="shared" si="80"/>
        <v>0.84082934609250415</v>
      </c>
      <c r="BI69" s="4">
        <f t="shared" si="81"/>
        <v>3.1531100478468894</v>
      </c>
      <c r="BJ69" s="4">
        <f t="shared" si="82"/>
        <v>0.26666666666666677</v>
      </c>
      <c r="BK69" s="4">
        <f t="shared" si="83"/>
        <v>1.3674791046181169</v>
      </c>
      <c r="BL69" s="4">
        <f t="shared" si="84"/>
        <v>2.3963636363636365</v>
      </c>
      <c r="BM69" s="4">
        <f t="shared" si="85"/>
        <v>0.57064757779966946</v>
      </c>
      <c r="BN69" s="3">
        <f t="shared" si="86"/>
        <v>1</v>
      </c>
      <c r="BO69" s="3">
        <v>100</v>
      </c>
      <c r="BP69" s="3">
        <f t="shared" si="87"/>
        <v>2</v>
      </c>
      <c r="BQ69" s="3">
        <f t="shared" si="88"/>
        <v>200</v>
      </c>
      <c r="BR69"/>
    </row>
    <row r="70" spans="1:70" x14ac:dyDescent="0.25">
      <c r="A70" t="s">
        <v>127</v>
      </c>
      <c r="B70" t="s">
        <v>159</v>
      </c>
      <c r="C70" t="s">
        <v>138</v>
      </c>
      <c r="D70" t="s">
        <v>133</v>
      </c>
      <c r="E70" t="s">
        <v>22</v>
      </c>
      <c r="F70" s="3">
        <v>1</v>
      </c>
      <c r="G70" s="3">
        <v>1</v>
      </c>
      <c r="H70" s="3" t="str">
        <f t="shared" si="89"/>
        <v>D</v>
      </c>
      <c r="I70" s="3">
        <v>2.63</v>
      </c>
      <c r="J70" s="3">
        <v>3</v>
      </c>
      <c r="K70" s="3">
        <v>2.88</v>
      </c>
      <c r="L70" s="3">
        <v>2.1</v>
      </c>
      <c r="M70" s="3">
        <v>1.73</v>
      </c>
      <c r="N70" s="3">
        <f t="shared" si="47"/>
        <v>2</v>
      </c>
      <c r="O70" s="3">
        <f t="shared" si="48"/>
        <v>6.0783692437684778E-2</v>
      </c>
      <c r="P70" s="3">
        <f t="shared" si="49"/>
        <v>5.4225158271401064E-2</v>
      </c>
      <c r="Q70" s="3">
        <f t="shared" si="50"/>
        <v>2.7898611111111107</v>
      </c>
      <c r="R70" s="3">
        <f t="shared" si="51"/>
        <v>3.1823510773130543</v>
      </c>
      <c r="S70" s="3">
        <f t="shared" si="52"/>
        <v>3.0550570342205319</v>
      </c>
      <c r="T70" s="3">
        <f t="shared" si="53"/>
        <v>2.2276457541191381</v>
      </c>
      <c r="U70" s="3">
        <f t="shared" si="54"/>
        <v>1.8351557879171947</v>
      </c>
      <c r="V70" s="4">
        <f t="shared" si="55"/>
        <v>0.38022813688212931</v>
      </c>
      <c r="W70" s="4">
        <f t="shared" si="56"/>
        <v>0.33333333333333331</v>
      </c>
      <c r="X70" s="4">
        <f t="shared" si="57"/>
        <v>0.34722222222222221</v>
      </c>
      <c r="Y70" s="4">
        <f t="shared" si="58"/>
        <v>0.47619047619047616</v>
      </c>
      <c r="Z70" s="4">
        <f t="shared" si="59"/>
        <v>0.5780346820809249</v>
      </c>
      <c r="AA70" s="4">
        <f t="shared" si="60"/>
        <v>0.87666666666666659</v>
      </c>
      <c r="AB70" s="4">
        <f t="shared" si="61"/>
        <v>0.91319444444444442</v>
      </c>
      <c r="AC70" s="4">
        <f t="shared" si="62"/>
        <v>1.1406844106463878</v>
      </c>
      <c r="AD70" s="4">
        <f t="shared" si="63"/>
        <v>1.0416666666666667</v>
      </c>
      <c r="AE70" s="4">
        <f t="shared" si="64"/>
        <v>1.0950570342205324</v>
      </c>
      <c r="AF70" s="4">
        <f t="shared" si="65"/>
        <v>0.96</v>
      </c>
      <c r="AG70" s="4">
        <f t="shared" si="66"/>
        <v>1.2138728323699424</v>
      </c>
      <c r="AH70" s="4">
        <f t="shared" si="67"/>
        <v>0.82380952380952377</v>
      </c>
      <c r="AI70" s="4">
        <f t="shared" si="68"/>
        <v>-0.26519592310942119</v>
      </c>
      <c r="AJ70" s="4">
        <f t="shared" si="69"/>
        <v>-0.39248996620194365</v>
      </c>
      <c r="AK70" s="4">
        <f t="shared" si="69"/>
        <v>0.12729404309252246</v>
      </c>
      <c r="AL70" s="4">
        <f t="shared" si="70"/>
        <v>0.39248996620194343</v>
      </c>
      <c r="AM70" s="4">
        <f t="shared" si="71"/>
        <v>-0.39248996620194343</v>
      </c>
      <c r="AN70" s="4">
        <f t="shared" si="72"/>
        <v>-0.1325979615547106</v>
      </c>
      <c r="AO70" s="4">
        <f t="shared" si="73"/>
        <v>-0.19624498310097183</v>
      </c>
      <c r="AP70" s="4">
        <f t="shared" si="73"/>
        <v>6.3647021546261229E-2</v>
      </c>
      <c r="AQ70" s="4">
        <f t="shared" si="74"/>
        <v>0.19624498310097171</v>
      </c>
      <c r="AR70" s="4">
        <f t="shared" si="75"/>
        <v>-0.19624498310097171</v>
      </c>
      <c r="AS70" s="4">
        <f t="shared" si="45"/>
        <v>-0.13182893595300135</v>
      </c>
      <c r="AT70" s="4">
        <f t="shared" si="45"/>
        <v>-0.19378237324061107</v>
      </c>
      <c r="AU70" s="4">
        <f t="shared" si="45"/>
        <v>6.3561286342128931E-2</v>
      </c>
      <c r="AV70" s="4">
        <f t="shared" si="45"/>
        <v>0.19378237324061096</v>
      </c>
      <c r="AW70" s="4">
        <f t="shared" si="45"/>
        <v>-0.19378237324061096</v>
      </c>
      <c r="AX70" s="4">
        <f t="shared" si="46"/>
        <v>-23.729208471540243</v>
      </c>
      <c r="AY70" s="4">
        <f t="shared" si="46"/>
        <v>-34.880827183309989</v>
      </c>
      <c r="AZ70" s="4">
        <f t="shared" si="46"/>
        <v>11.441031541583207</v>
      </c>
      <c r="BA70" s="4">
        <f t="shared" si="46"/>
        <v>34.880827183309975</v>
      </c>
      <c r="BB70" s="4">
        <f t="shared" si="46"/>
        <v>-34.880827183309975</v>
      </c>
      <c r="BC70" s="4">
        <f t="shared" si="76"/>
        <v>-8.6805555555555566E-2</v>
      </c>
      <c r="BD70" s="4">
        <f t="shared" si="77"/>
        <v>-0.12333333333333342</v>
      </c>
      <c r="BE70" s="4">
        <f t="shared" si="77"/>
        <v>4.1666666666666761E-2</v>
      </c>
      <c r="BF70" s="4">
        <f t="shared" si="78"/>
        <v>0.21387283236994223</v>
      </c>
      <c r="BG70" s="4">
        <f t="shared" si="79"/>
        <v>-0.1761904761904762</v>
      </c>
      <c r="BH70" s="4">
        <f t="shared" si="80"/>
        <v>0.20024194724129019</v>
      </c>
      <c r="BI70" s="4">
        <f t="shared" si="81"/>
        <v>3.0090897408815658</v>
      </c>
      <c r="BJ70" s="4">
        <f t="shared" si="82"/>
        <v>6.6545688060013056E-2</v>
      </c>
      <c r="BK70" s="4">
        <f t="shared" si="83"/>
        <v>0.27753231664907307</v>
      </c>
      <c r="BL70" s="4">
        <f t="shared" si="84"/>
        <v>2.0314007710181663</v>
      </c>
      <c r="BM70" s="4">
        <f t="shared" si="85"/>
        <v>0.13662115354518153</v>
      </c>
      <c r="BN70" s="3">
        <f t="shared" si="86"/>
        <v>0</v>
      </c>
      <c r="BO70" s="3">
        <v>100</v>
      </c>
      <c r="BP70" s="3">
        <f t="shared" si="87"/>
        <v>-1</v>
      </c>
      <c r="BQ70" s="3">
        <f t="shared" si="88"/>
        <v>-100</v>
      </c>
      <c r="BR70"/>
    </row>
    <row r="71" spans="1:70" x14ac:dyDescent="0.25">
      <c r="A71" t="s">
        <v>127</v>
      </c>
      <c r="B71" t="s">
        <v>160</v>
      </c>
      <c r="C71" t="s">
        <v>129</v>
      </c>
      <c r="D71" t="s">
        <v>18</v>
      </c>
      <c r="E71" t="s">
        <v>24</v>
      </c>
      <c r="F71" s="3">
        <v>0</v>
      </c>
      <c r="G71" s="3">
        <v>2</v>
      </c>
      <c r="H71" s="3" t="str">
        <f t="shared" si="89"/>
        <v>A</v>
      </c>
      <c r="I71" s="3">
        <v>3.4</v>
      </c>
      <c r="J71" s="3">
        <v>3.4</v>
      </c>
      <c r="K71" s="3">
        <v>2.15</v>
      </c>
      <c r="L71" s="3">
        <v>2.0099999999999998</v>
      </c>
      <c r="M71" s="3">
        <v>1.89</v>
      </c>
      <c r="N71" s="3">
        <f t="shared" si="47"/>
        <v>2</v>
      </c>
      <c r="O71" s="3">
        <f t="shared" si="48"/>
        <v>5.3351573187414569E-2</v>
      </c>
      <c r="P71" s="3">
        <f t="shared" si="49"/>
        <v>2.6612966911474523E-2</v>
      </c>
      <c r="Q71" s="3">
        <f t="shared" si="50"/>
        <v>3.5813953488372094</v>
      </c>
      <c r="R71" s="3">
        <f t="shared" si="51"/>
        <v>3.5813953488372094</v>
      </c>
      <c r="S71" s="3">
        <f t="shared" si="52"/>
        <v>2.2647058823529411</v>
      </c>
      <c r="T71" s="3">
        <f t="shared" si="53"/>
        <v>2.1172366621067029</v>
      </c>
      <c r="U71" s="3">
        <f t="shared" si="54"/>
        <v>1.9908344733242134</v>
      </c>
      <c r="V71" s="4">
        <f t="shared" si="55"/>
        <v>0.29411764705882354</v>
      </c>
      <c r="W71" s="4">
        <f t="shared" si="56"/>
        <v>0.29411764705882354</v>
      </c>
      <c r="X71" s="4">
        <f t="shared" si="57"/>
        <v>0.46511627906976744</v>
      </c>
      <c r="Y71" s="4">
        <f t="shared" si="58"/>
        <v>0.49751243781094534</v>
      </c>
      <c r="Z71" s="4">
        <f t="shared" si="59"/>
        <v>0.52910052910052918</v>
      </c>
      <c r="AA71" s="4">
        <f t="shared" si="60"/>
        <v>1</v>
      </c>
      <c r="AB71" s="4">
        <f t="shared" si="61"/>
        <v>1.5813953488372092</v>
      </c>
      <c r="AC71" s="4">
        <f t="shared" si="62"/>
        <v>1</v>
      </c>
      <c r="AD71" s="4">
        <f t="shared" si="63"/>
        <v>1.5813953488372092</v>
      </c>
      <c r="AE71" s="4">
        <f t="shared" si="64"/>
        <v>0.63235294117647056</v>
      </c>
      <c r="AF71" s="4">
        <f t="shared" si="65"/>
        <v>0.63235294117647056</v>
      </c>
      <c r="AG71" s="4">
        <f t="shared" si="66"/>
        <v>1.0634920634920635</v>
      </c>
      <c r="AH71" s="4">
        <f t="shared" si="67"/>
        <v>0.94029850746268662</v>
      </c>
      <c r="AI71" s="4">
        <f t="shared" si="68"/>
        <v>1.3166894664842683</v>
      </c>
      <c r="AJ71" s="4">
        <f t="shared" si="69"/>
        <v>0</v>
      </c>
      <c r="AK71" s="4">
        <f t="shared" si="69"/>
        <v>1.3166894664842683</v>
      </c>
      <c r="AL71" s="4">
        <f t="shared" si="70"/>
        <v>0.12640218878248954</v>
      </c>
      <c r="AM71" s="4">
        <f t="shared" si="71"/>
        <v>-0.12640218878248954</v>
      </c>
      <c r="AN71" s="4">
        <f t="shared" si="72"/>
        <v>0.65834473324213416</v>
      </c>
      <c r="AO71" s="4">
        <f t="shared" si="73"/>
        <v>0</v>
      </c>
      <c r="AP71" s="4">
        <f t="shared" si="73"/>
        <v>0.65834473324213416</v>
      </c>
      <c r="AQ71" s="4">
        <f t="shared" si="74"/>
        <v>6.3201094391244772E-2</v>
      </c>
      <c r="AR71" s="4">
        <f t="shared" si="75"/>
        <v>-6.3201094391244772E-2</v>
      </c>
      <c r="AS71" s="4">
        <f t="shared" si="45"/>
        <v>0.58221911550454808</v>
      </c>
      <c r="AT71" s="4">
        <f t="shared" si="45"/>
        <v>0</v>
      </c>
      <c r="AU71" s="4">
        <f t="shared" si="45"/>
        <v>0.58221911550454808</v>
      </c>
      <c r="AV71" s="4">
        <f t="shared" si="45"/>
        <v>6.3117145799045885E-2</v>
      </c>
      <c r="AW71" s="4">
        <f t="shared" si="45"/>
        <v>-6.3117145799045885E-2</v>
      </c>
      <c r="AX71" s="4">
        <f t="shared" si="46"/>
        <v>104.79944079081866</v>
      </c>
      <c r="AY71" s="4">
        <f t="shared" si="46"/>
        <v>0</v>
      </c>
      <c r="AZ71" s="4">
        <f t="shared" si="46"/>
        <v>104.79944079081866</v>
      </c>
      <c r="BA71" s="4">
        <f t="shared" si="46"/>
        <v>11.361086243828259</v>
      </c>
      <c r="BB71" s="4">
        <f t="shared" si="46"/>
        <v>-11.361086243828259</v>
      </c>
      <c r="BC71" s="4">
        <f t="shared" si="76"/>
        <v>0.58139534883720945</v>
      </c>
      <c r="BD71" s="4">
        <f t="shared" si="77"/>
        <v>0</v>
      </c>
      <c r="BE71" s="4">
        <f t="shared" si="77"/>
        <v>0.58139534883720945</v>
      </c>
      <c r="BF71" s="4">
        <f t="shared" si="78"/>
        <v>6.3492063492063391E-2</v>
      </c>
      <c r="BG71" s="4">
        <f t="shared" si="79"/>
        <v>-5.9701492537313348E-2</v>
      </c>
      <c r="BH71" s="4">
        <f t="shared" si="80"/>
        <v>0.76019101791384025</v>
      </c>
      <c r="BI71" s="4">
        <f t="shared" si="81"/>
        <v>3.1424988600091197</v>
      </c>
      <c r="BJ71" s="4">
        <f t="shared" si="82"/>
        <v>0.24190653736995602</v>
      </c>
      <c r="BK71" s="4">
        <f t="shared" si="83"/>
        <v>8.9379844844920509E-2</v>
      </c>
      <c r="BL71" s="4">
        <f t="shared" si="84"/>
        <v>2.054035567715458</v>
      </c>
      <c r="BM71" s="4">
        <f t="shared" si="85"/>
        <v>4.351426345763363E-2</v>
      </c>
      <c r="BN71" s="3">
        <f t="shared" si="86"/>
        <v>0</v>
      </c>
      <c r="BO71" s="3">
        <v>100</v>
      </c>
      <c r="BP71" s="3">
        <f t="shared" si="87"/>
        <v>-1</v>
      </c>
      <c r="BQ71" s="3">
        <f t="shared" si="88"/>
        <v>-100</v>
      </c>
      <c r="BR71"/>
    </row>
    <row r="72" spans="1:70" x14ac:dyDescent="0.25">
      <c r="A72" t="s">
        <v>127</v>
      </c>
      <c r="B72" t="s">
        <v>161</v>
      </c>
      <c r="C72" t="s">
        <v>162</v>
      </c>
      <c r="D72" t="s">
        <v>16</v>
      </c>
      <c r="E72" t="s">
        <v>11</v>
      </c>
      <c r="F72" s="3">
        <v>1</v>
      </c>
      <c r="G72" s="3">
        <v>2</v>
      </c>
      <c r="H72" s="3" t="str">
        <f t="shared" si="89"/>
        <v>A</v>
      </c>
      <c r="I72" s="3">
        <v>2.88</v>
      </c>
      <c r="J72" s="3">
        <v>3.1</v>
      </c>
      <c r="K72" s="3">
        <v>2.6</v>
      </c>
      <c r="L72" s="3">
        <v>2.2000000000000002</v>
      </c>
      <c r="M72" s="3">
        <v>1.65</v>
      </c>
      <c r="N72" s="3">
        <f t="shared" si="47"/>
        <v>3</v>
      </c>
      <c r="O72" s="3">
        <f t="shared" si="48"/>
        <v>5.441825199889716E-2</v>
      </c>
      <c r="P72" s="3">
        <f t="shared" si="49"/>
        <v>6.0606060606060608E-2</v>
      </c>
      <c r="Q72" s="3">
        <f t="shared" si="50"/>
        <v>3.0367245657568236</v>
      </c>
      <c r="R72" s="3">
        <f t="shared" si="51"/>
        <v>3.2686965811965814</v>
      </c>
      <c r="S72" s="3">
        <f t="shared" si="52"/>
        <v>2.7414874551971327</v>
      </c>
      <c r="T72" s="3">
        <f t="shared" si="53"/>
        <v>2.3197201543975741</v>
      </c>
      <c r="U72" s="3">
        <f t="shared" si="54"/>
        <v>1.7397901157981803</v>
      </c>
      <c r="V72" s="4">
        <f t="shared" si="55"/>
        <v>0.34722222222222221</v>
      </c>
      <c r="W72" s="4">
        <f t="shared" si="56"/>
        <v>0.32258064516129031</v>
      </c>
      <c r="X72" s="4">
        <f t="shared" si="57"/>
        <v>0.38461538461538458</v>
      </c>
      <c r="Y72" s="4">
        <f t="shared" si="58"/>
        <v>0.45454545454545453</v>
      </c>
      <c r="Z72" s="4">
        <f t="shared" si="59"/>
        <v>0.60606060606060608</v>
      </c>
      <c r="AA72" s="4">
        <f t="shared" si="60"/>
        <v>0.92903225806451606</v>
      </c>
      <c r="AB72" s="4">
        <f t="shared" si="61"/>
        <v>1.1076923076923075</v>
      </c>
      <c r="AC72" s="4">
        <f t="shared" si="62"/>
        <v>1.0763888888888891</v>
      </c>
      <c r="AD72" s="4">
        <f t="shared" si="63"/>
        <v>1.1923076923076923</v>
      </c>
      <c r="AE72" s="4">
        <f t="shared" si="64"/>
        <v>0.90277777777777779</v>
      </c>
      <c r="AF72" s="4">
        <f t="shared" si="65"/>
        <v>0.83870967741935487</v>
      </c>
      <c r="AG72" s="4">
        <f t="shared" si="66"/>
        <v>1.3333333333333335</v>
      </c>
      <c r="AH72" s="4">
        <f t="shared" si="67"/>
        <v>0.74999999999999989</v>
      </c>
      <c r="AI72" s="4">
        <f t="shared" si="68"/>
        <v>0.29523711055969093</v>
      </c>
      <c r="AJ72" s="4">
        <f t="shared" si="69"/>
        <v>-0.23197201543975776</v>
      </c>
      <c r="AK72" s="4">
        <f t="shared" si="69"/>
        <v>0.52720912599944869</v>
      </c>
      <c r="AL72" s="4">
        <f t="shared" si="70"/>
        <v>0.57993003859939374</v>
      </c>
      <c r="AM72" s="4">
        <f t="shared" si="71"/>
        <v>-0.57993003859939374</v>
      </c>
      <c r="AN72" s="4">
        <f t="shared" si="72"/>
        <v>0.14761855527984546</v>
      </c>
      <c r="AO72" s="4">
        <f t="shared" si="73"/>
        <v>-0.11598600771987888</v>
      </c>
      <c r="AP72" s="4">
        <f t="shared" si="73"/>
        <v>0.26360456299972435</v>
      </c>
      <c r="AQ72" s="4">
        <f t="shared" si="74"/>
        <v>0.28996501929969687</v>
      </c>
      <c r="AR72" s="4">
        <f t="shared" si="75"/>
        <v>-0.28996501929969687</v>
      </c>
      <c r="AS72" s="4">
        <f t="shared" si="45"/>
        <v>0.14656009658468008</v>
      </c>
      <c r="AT72" s="4">
        <f t="shared" si="45"/>
        <v>-0.11547005553806242</v>
      </c>
      <c r="AU72" s="4">
        <f t="shared" si="45"/>
        <v>0.25774140800049833</v>
      </c>
      <c r="AV72" s="4">
        <f t="shared" si="45"/>
        <v>0.28222515463749709</v>
      </c>
      <c r="AW72" s="4">
        <f t="shared" si="45"/>
        <v>-0.28222515463749709</v>
      </c>
      <c r="AX72" s="4">
        <f t="shared" si="46"/>
        <v>26.380817385242413</v>
      </c>
      <c r="AY72" s="4">
        <f t="shared" si="46"/>
        <v>-20.784609996851234</v>
      </c>
      <c r="AZ72" s="4">
        <f t="shared" si="46"/>
        <v>46.393453440089701</v>
      </c>
      <c r="BA72" s="4">
        <f t="shared" si="46"/>
        <v>50.800527834749481</v>
      </c>
      <c r="BB72" s="4">
        <f t="shared" si="46"/>
        <v>-50.800527834749481</v>
      </c>
      <c r="BC72" s="4">
        <f t="shared" si="76"/>
        <v>0.10769230769230759</v>
      </c>
      <c r="BD72" s="4">
        <f t="shared" si="77"/>
        <v>-7.0967741935483983E-2</v>
      </c>
      <c r="BE72" s="4">
        <f t="shared" si="77"/>
        <v>0.19230769230769235</v>
      </c>
      <c r="BF72" s="4">
        <f t="shared" si="78"/>
        <v>0.33333333333333348</v>
      </c>
      <c r="BG72" s="4">
        <f t="shared" si="79"/>
        <v>-0.25000000000000011</v>
      </c>
      <c r="BH72" s="4">
        <f t="shared" si="80"/>
        <v>0.26423645658636918</v>
      </c>
      <c r="BI72" s="4">
        <f t="shared" si="81"/>
        <v>3.015636200716846</v>
      </c>
      <c r="BJ72" s="4">
        <f t="shared" si="82"/>
        <v>8.7622126476515169E-2</v>
      </c>
      <c r="BK72" s="4">
        <f t="shared" si="83"/>
        <v>0.41007246290740945</v>
      </c>
      <c r="BL72" s="4">
        <f t="shared" si="84"/>
        <v>2.0297551350978771</v>
      </c>
      <c r="BM72" s="4">
        <f t="shared" si="85"/>
        <v>0.20203050891044319</v>
      </c>
      <c r="BN72" s="3">
        <f t="shared" si="86"/>
        <v>0</v>
      </c>
      <c r="BO72" s="3">
        <v>100</v>
      </c>
      <c r="BP72" s="3">
        <f t="shared" si="87"/>
        <v>-1</v>
      </c>
      <c r="BQ72" s="3">
        <f t="shared" si="88"/>
        <v>-100</v>
      </c>
      <c r="BR72"/>
    </row>
    <row r="73" spans="1:70" x14ac:dyDescent="0.25">
      <c r="A73" t="s">
        <v>127</v>
      </c>
      <c r="B73" t="s">
        <v>163</v>
      </c>
      <c r="C73" t="s">
        <v>132</v>
      </c>
      <c r="D73" t="s">
        <v>16</v>
      </c>
      <c r="E73" t="s">
        <v>23</v>
      </c>
      <c r="F73" s="3">
        <v>0</v>
      </c>
      <c r="G73" s="3">
        <v>1</v>
      </c>
      <c r="H73" s="3" t="str">
        <f t="shared" si="89"/>
        <v>A</v>
      </c>
      <c r="I73" s="3">
        <v>7</v>
      </c>
      <c r="J73" s="3">
        <v>5</v>
      </c>
      <c r="K73" s="3">
        <v>1.4</v>
      </c>
      <c r="L73" s="3">
        <v>1.48</v>
      </c>
      <c r="M73" s="3">
        <v>2.6</v>
      </c>
      <c r="N73" s="3">
        <f t="shared" si="47"/>
        <v>1</v>
      </c>
      <c r="O73" s="3">
        <f t="shared" si="48"/>
        <v>5.7142857142857162E-2</v>
      </c>
      <c r="P73" s="3">
        <f t="shared" si="49"/>
        <v>6.0291060291060239E-2</v>
      </c>
      <c r="Q73" s="3">
        <f t="shared" si="50"/>
        <v>7.4</v>
      </c>
      <c r="R73" s="3">
        <f t="shared" si="51"/>
        <v>5.2857142857142856</v>
      </c>
      <c r="S73" s="3">
        <f t="shared" si="52"/>
        <v>1.48</v>
      </c>
      <c r="T73" s="3">
        <f t="shared" si="53"/>
        <v>1.5645714285714285</v>
      </c>
      <c r="U73" s="3">
        <f t="shared" si="54"/>
        <v>2.7485714285714287</v>
      </c>
      <c r="V73" s="4">
        <f t="shared" si="55"/>
        <v>0.14285714285714285</v>
      </c>
      <c r="W73" s="4">
        <f t="shared" si="56"/>
        <v>0.2</v>
      </c>
      <c r="X73" s="4">
        <f t="shared" si="57"/>
        <v>0.7142857142857143</v>
      </c>
      <c r="Y73" s="4">
        <f t="shared" si="58"/>
        <v>0.67567567567567566</v>
      </c>
      <c r="Z73" s="4">
        <f t="shared" si="59"/>
        <v>0.38461538461538458</v>
      </c>
      <c r="AA73" s="4">
        <f t="shared" si="60"/>
        <v>1.4</v>
      </c>
      <c r="AB73" s="4">
        <f t="shared" si="61"/>
        <v>5</v>
      </c>
      <c r="AC73" s="4">
        <f t="shared" si="62"/>
        <v>0.7142857142857143</v>
      </c>
      <c r="AD73" s="4">
        <f t="shared" si="63"/>
        <v>3.5714285714285716</v>
      </c>
      <c r="AE73" s="4">
        <f t="shared" si="64"/>
        <v>0.19999999999999998</v>
      </c>
      <c r="AF73" s="4">
        <f t="shared" si="65"/>
        <v>0.27999999999999997</v>
      </c>
      <c r="AG73" s="4">
        <f t="shared" si="66"/>
        <v>0.56923076923076921</v>
      </c>
      <c r="AH73" s="4">
        <f t="shared" si="67"/>
        <v>1.7567567567567568</v>
      </c>
      <c r="AI73" s="4">
        <f t="shared" si="68"/>
        <v>5.92</v>
      </c>
      <c r="AJ73" s="4">
        <f t="shared" si="69"/>
        <v>2.1142857142857148</v>
      </c>
      <c r="AK73" s="4">
        <f t="shared" si="69"/>
        <v>3.8057142857142856</v>
      </c>
      <c r="AL73" s="4">
        <f t="shared" si="70"/>
        <v>-1.1840000000000002</v>
      </c>
      <c r="AM73" s="4">
        <f t="shared" si="71"/>
        <v>1.1840000000000002</v>
      </c>
      <c r="AN73" s="4">
        <f t="shared" si="72"/>
        <v>2.96</v>
      </c>
      <c r="AO73" s="4">
        <f t="shared" si="73"/>
        <v>1.0571428571428574</v>
      </c>
      <c r="AP73" s="4">
        <f t="shared" si="73"/>
        <v>1.9028571428571428</v>
      </c>
      <c r="AQ73" s="4">
        <f t="shared" si="74"/>
        <v>-0.59200000000000008</v>
      </c>
      <c r="AR73" s="4">
        <f t="shared" si="75"/>
        <v>0.59200000000000008</v>
      </c>
      <c r="AS73" s="4">
        <f t="shared" si="45"/>
        <v>1.2449972115222261</v>
      </c>
      <c r="AT73" s="4">
        <f t="shared" si="45"/>
        <v>0.81316879999086944</v>
      </c>
      <c r="AU73" s="4">
        <f t="shared" si="45"/>
        <v>1.0869374394022107</v>
      </c>
      <c r="AV73" s="4">
        <f t="shared" si="45"/>
        <v>-0.53451638111847222</v>
      </c>
      <c r="AW73" s="4">
        <f t="shared" si="45"/>
        <v>0.53451638111847222</v>
      </c>
      <c r="AX73" s="4">
        <f t="shared" si="46"/>
        <v>224.09949807400071</v>
      </c>
      <c r="AY73" s="4">
        <f t="shared" si="46"/>
        <v>146.37038399835652</v>
      </c>
      <c r="AZ73" s="4">
        <f t="shared" si="46"/>
        <v>195.64873909239793</v>
      </c>
      <c r="BA73" s="4">
        <f t="shared" si="46"/>
        <v>-96.212948601324996</v>
      </c>
      <c r="BB73" s="4">
        <f t="shared" si="46"/>
        <v>96.212948601324996</v>
      </c>
      <c r="BC73" s="4">
        <f t="shared" si="76"/>
        <v>4</v>
      </c>
      <c r="BD73" s="4">
        <f t="shared" si="77"/>
        <v>0.40000000000000008</v>
      </c>
      <c r="BE73" s="4">
        <f t="shared" si="77"/>
        <v>2.5714285714285712</v>
      </c>
      <c r="BF73" s="4">
        <f t="shared" si="78"/>
        <v>-0.43076923076923079</v>
      </c>
      <c r="BG73" s="4">
        <f t="shared" si="79"/>
        <v>0.75675675675675691</v>
      </c>
      <c r="BH73" s="4">
        <f t="shared" si="80"/>
        <v>3.0000018140584075</v>
      </c>
      <c r="BI73" s="4">
        <f t="shared" si="81"/>
        <v>4.7219047619047627</v>
      </c>
      <c r="BJ73" s="4">
        <f t="shared" si="82"/>
        <v>0.63533721354605233</v>
      </c>
      <c r="BK73" s="4">
        <f t="shared" si="83"/>
        <v>0.83721442892487186</v>
      </c>
      <c r="BL73" s="4">
        <f t="shared" si="84"/>
        <v>2.1565714285714286</v>
      </c>
      <c r="BM73" s="4">
        <f t="shared" si="85"/>
        <v>0.38821548771026121</v>
      </c>
      <c r="BN73" s="3">
        <f t="shared" si="86"/>
        <v>0</v>
      </c>
      <c r="BO73" s="3">
        <v>100</v>
      </c>
      <c r="BP73" s="3">
        <f t="shared" si="87"/>
        <v>-1</v>
      </c>
      <c r="BQ73" s="3">
        <f t="shared" si="88"/>
        <v>-100</v>
      </c>
      <c r="BR73"/>
    </row>
    <row r="74" spans="1:70" x14ac:dyDescent="0.25">
      <c r="A74" t="s">
        <v>127</v>
      </c>
      <c r="B74" t="s">
        <v>163</v>
      </c>
      <c r="C74" t="s">
        <v>134</v>
      </c>
      <c r="D74" t="s">
        <v>11</v>
      </c>
      <c r="E74" t="s">
        <v>24</v>
      </c>
      <c r="F74" s="3">
        <v>1</v>
      </c>
      <c r="G74" s="3">
        <v>4</v>
      </c>
      <c r="H74" s="3" t="str">
        <f t="shared" si="89"/>
        <v>A</v>
      </c>
      <c r="I74" s="3">
        <v>5.25</v>
      </c>
      <c r="J74" s="3">
        <v>4</v>
      </c>
      <c r="K74" s="3">
        <v>1.67</v>
      </c>
      <c r="L74" s="3">
        <v>1.85</v>
      </c>
      <c r="M74" s="3">
        <v>2.0499999999999998</v>
      </c>
      <c r="N74" s="3">
        <f t="shared" si="47"/>
        <v>5</v>
      </c>
      <c r="O74" s="3">
        <f t="shared" si="48"/>
        <v>3.9278585685771361E-2</v>
      </c>
      <c r="P74" s="3">
        <f t="shared" si="49"/>
        <v>2.8345418589320936E-2</v>
      </c>
      <c r="Q74" s="3">
        <f t="shared" si="50"/>
        <v>5.4562125748502996</v>
      </c>
      <c r="R74" s="3">
        <f t="shared" si="51"/>
        <v>4.1571143427430854</v>
      </c>
      <c r="S74" s="3">
        <f t="shared" si="52"/>
        <v>1.7355952380952382</v>
      </c>
      <c r="T74" s="3">
        <f t="shared" si="53"/>
        <v>1.9226653835186771</v>
      </c>
      <c r="U74" s="3">
        <f t="shared" si="54"/>
        <v>2.1305211006558311</v>
      </c>
      <c r="V74" s="4">
        <f t="shared" si="55"/>
        <v>0.19047619047619047</v>
      </c>
      <c r="W74" s="4">
        <f t="shared" si="56"/>
        <v>0.25</v>
      </c>
      <c r="X74" s="4">
        <f t="shared" si="57"/>
        <v>0.5988023952095809</v>
      </c>
      <c r="Y74" s="4">
        <f t="shared" si="58"/>
        <v>0.54054054054054046</v>
      </c>
      <c r="Z74" s="4">
        <f t="shared" si="59"/>
        <v>0.48780487804878053</v>
      </c>
      <c r="AA74" s="4">
        <f t="shared" si="60"/>
        <v>1.3125</v>
      </c>
      <c r="AB74" s="4">
        <f t="shared" si="61"/>
        <v>3.1437125748502996</v>
      </c>
      <c r="AC74" s="4">
        <f t="shared" si="62"/>
        <v>0.76190476190476186</v>
      </c>
      <c r="AD74" s="4">
        <f t="shared" si="63"/>
        <v>2.3952095808383236</v>
      </c>
      <c r="AE74" s="4">
        <f t="shared" si="64"/>
        <v>0.3180952380952381</v>
      </c>
      <c r="AF74" s="4">
        <f t="shared" si="65"/>
        <v>0.41749999999999998</v>
      </c>
      <c r="AG74" s="4">
        <f t="shared" si="66"/>
        <v>0.90243902439024404</v>
      </c>
      <c r="AH74" s="4">
        <f t="shared" si="67"/>
        <v>1.1081081081081079</v>
      </c>
      <c r="AI74" s="4">
        <f t="shared" si="68"/>
        <v>3.7206173367550615</v>
      </c>
      <c r="AJ74" s="4">
        <f t="shared" si="69"/>
        <v>1.2990982321072142</v>
      </c>
      <c r="AK74" s="4">
        <f t="shared" si="69"/>
        <v>2.4215191046478473</v>
      </c>
      <c r="AL74" s="4">
        <f t="shared" si="70"/>
        <v>-0.20785571713715401</v>
      </c>
      <c r="AM74" s="4">
        <f t="shared" si="71"/>
        <v>0.20785571713715401</v>
      </c>
      <c r="AN74" s="4">
        <f t="shared" si="72"/>
        <v>1.8603086683775307</v>
      </c>
      <c r="AO74" s="4">
        <f t="shared" si="73"/>
        <v>0.6495491160536071</v>
      </c>
      <c r="AP74" s="4">
        <f t="shared" si="73"/>
        <v>1.2107595523239236</v>
      </c>
      <c r="AQ74" s="4">
        <f t="shared" si="74"/>
        <v>-0.103927858568577</v>
      </c>
      <c r="AR74" s="4">
        <f t="shared" si="75"/>
        <v>0.103927858568577</v>
      </c>
      <c r="AS74" s="4">
        <f t="shared" si="45"/>
        <v>1.0775656000602489</v>
      </c>
      <c r="AT74" s="4">
        <f t="shared" si="45"/>
        <v>0.5760581894171517</v>
      </c>
      <c r="AU74" s="4">
        <f t="shared" si="45"/>
        <v>0.88044446383822916</v>
      </c>
      <c r="AV74" s="4">
        <f t="shared" si="45"/>
        <v>-0.10355608996833129</v>
      </c>
      <c r="AW74" s="4">
        <f t="shared" si="45"/>
        <v>0.10355608996833129</v>
      </c>
      <c r="AX74" s="4">
        <f t="shared" si="46"/>
        <v>193.96180801084481</v>
      </c>
      <c r="AY74" s="4">
        <f t="shared" si="46"/>
        <v>103.69047409508731</v>
      </c>
      <c r="AZ74" s="4">
        <f t="shared" si="46"/>
        <v>158.48000349088124</v>
      </c>
      <c r="BA74" s="4">
        <f t="shared" si="46"/>
        <v>-18.640096194299634</v>
      </c>
      <c r="BB74" s="4">
        <f t="shared" si="46"/>
        <v>18.640096194299634</v>
      </c>
      <c r="BC74" s="4">
        <f t="shared" si="76"/>
        <v>2.1437125748502992</v>
      </c>
      <c r="BD74" s="4">
        <f t="shared" si="77"/>
        <v>0.3125</v>
      </c>
      <c r="BE74" s="4">
        <f t="shared" si="77"/>
        <v>1.3952095808383234</v>
      </c>
      <c r="BF74" s="4">
        <f t="shared" si="78"/>
        <v>-9.7560975609755976E-2</v>
      </c>
      <c r="BG74" s="4">
        <f t="shared" si="79"/>
        <v>0.10810810810810796</v>
      </c>
      <c r="BH74" s="4">
        <f t="shared" si="80"/>
        <v>1.8883151377793976</v>
      </c>
      <c r="BI74" s="4">
        <f t="shared" si="81"/>
        <v>3.7829740518962076</v>
      </c>
      <c r="BJ74" s="4">
        <f t="shared" si="82"/>
        <v>0.49916153583789025</v>
      </c>
      <c r="BK74" s="4">
        <f t="shared" si="83"/>
        <v>0.14697618709607446</v>
      </c>
      <c r="BL74" s="4">
        <f t="shared" si="84"/>
        <v>2.0265932420872543</v>
      </c>
      <c r="BM74" s="4">
        <f t="shared" si="85"/>
        <v>7.2523772429389385E-2</v>
      </c>
      <c r="BN74" s="3">
        <f t="shared" si="86"/>
        <v>0</v>
      </c>
      <c r="BO74" s="3">
        <v>100</v>
      </c>
      <c r="BP74" s="3">
        <f t="shared" si="87"/>
        <v>-1</v>
      </c>
      <c r="BQ74" s="3">
        <f t="shared" si="88"/>
        <v>-100</v>
      </c>
      <c r="BR74"/>
    </row>
    <row r="75" spans="1:70" x14ac:dyDescent="0.25">
      <c r="A75" t="s">
        <v>127</v>
      </c>
      <c r="B75" t="s">
        <v>163</v>
      </c>
      <c r="C75" t="s">
        <v>134</v>
      </c>
      <c r="D75" t="s">
        <v>17</v>
      </c>
      <c r="E75" t="s">
        <v>13</v>
      </c>
      <c r="F75" s="3">
        <v>3</v>
      </c>
      <c r="G75" s="3">
        <v>0</v>
      </c>
      <c r="H75" s="3" t="str">
        <f t="shared" si="89"/>
        <v>H</v>
      </c>
      <c r="I75" s="3">
        <v>1.85</v>
      </c>
      <c r="J75" s="3">
        <v>3.75</v>
      </c>
      <c r="K75" s="3">
        <v>4</v>
      </c>
      <c r="L75" s="3">
        <v>1.86</v>
      </c>
      <c r="M75" s="3">
        <v>2.04</v>
      </c>
      <c r="N75" s="3">
        <f t="shared" si="47"/>
        <v>3</v>
      </c>
      <c r="O75" s="3">
        <f t="shared" si="48"/>
        <v>5.7207207207207178E-2</v>
      </c>
      <c r="P75" s="3">
        <f t="shared" si="49"/>
        <v>2.7830487033523088E-2</v>
      </c>
      <c r="Q75" s="3">
        <f t="shared" si="50"/>
        <v>1.9558333333333333</v>
      </c>
      <c r="R75" s="3">
        <f t="shared" si="51"/>
        <v>3.9645270270270268</v>
      </c>
      <c r="S75" s="3">
        <f t="shared" si="52"/>
        <v>4.2288288288288287</v>
      </c>
      <c r="T75" s="3">
        <f t="shared" si="53"/>
        <v>1.9664054054054054</v>
      </c>
      <c r="U75" s="3">
        <f t="shared" si="54"/>
        <v>2.1567027027027028</v>
      </c>
      <c r="V75" s="4">
        <f t="shared" si="55"/>
        <v>0.54054054054054046</v>
      </c>
      <c r="W75" s="4">
        <f t="shared" si="56"/>
        <v>0.26666666666666666</v>
      </c>
      <c r="X75" s="4">
        <f t="shared" si="57"/>
        <v>0.25</v>
      </c>
      <c r="Y75" s="4">
        <f t="shared" si="58"/>
        <v>0.5376344086021505</v>
      </c>
      <c r="Z75" s="4">
        <f t="shared" si="59"/>
        <v>0.49019607843137253</v>
      </c>
      <c r="AA75" s="4">
        <f t="shared" si="60"/>
        <v>0.49333333333333335</v>
      </c>
      <c r="AB75" s="4">
        <f t="shared" si="61"/>
        <v>0.46250000000000002</v>
      </c>
      <c r="AC75" s="4">
        <f t="shared" si="62"/>
        <v>2.0270270270270268</v>
      </c>
      <c r="AD75" s="4">
        <f t="shared" si="63"/>
        <v>0.9375</v>
      </c>
      <c r="AE75" s="4">
        <f t="shared" si="64"/>
        <v>2.1621621621621618</v>
      </c>
      <c r="AF75" s="4">
        <f t="shared" si="65"/>
        <v>1.0666666666666667</v>
      </c>
      <c r="AG75" s="4">
        <f t="shared" si="66"/>
        <v>0.91176470588235292</v>
      </c>
      <c r="AH75" s="4">
        <f t="shared" si="67"/>
        <v>1.096774193548387</v>
      </c>
      <c r="AI75" s="4">
        <f t="shared" si="68"/>
        <v>-2.2729954954954952</v>
      </c>
      <c r="AJ75" s="4">
        <f t="shared" si="69"/>
        <v>-2.0086936936936937</v>
      </c>
      <c r="AK75" s="4">
        <f t="shared" si="69"/>
        <v>-0.26430180180180196</v>
      </c>
      <c r="AL75" s="4">
        <f t="shared" si="70"/>
        <v>-0.19029729729729739</v>
      </c>
      <c r="AM75" s="4">
        <f t="shared" si="71"/>
        <v>0.19029729729729739</v>
      </c>
      <c r="AN75" s="4">
        <f t="shared" si="72"/>
        <v>-1.1364977477477476</v>
      </c>
      <c r="AO75" s="4">
        <f t="shared" si="73"/>
        <v>-1.0043468468468468</v>
      </c>
      <c r="AP75" s="4">
        <f t="shared" si="73"/>
        <v>-0.13215090090090098</v>
      </c>
      <c r="AQ75" s="4">
        <f t="shared" si="74"/>
        <v>-9.5148648648648693E-2</v>
      </c>
      <c r="AR75" s="4">
        <f t="shared" si="75"/>
        <v>9.5148648648648693E-2</v>
      </c>
      <c r="AS75" s="4">
        <f t="shared" si="45"/>
        <v>-0.84920000216355918</v>
      </c>
      <c r="AT75" s="4">
        <f t="shared" si="45"/>
        <v>-0.78756686989595626</v>
      </c>
      <c r="AU75" s="4">
        <f t="shared" si="45"/>
        <v>-0.13138957423698042</v>
      </c>
      <c r="AV75" s="4">
        <f t="shared" si="45"/>
        <v>-9.486306301948888E-2</v>
      </c>
      <c r="AW75" s="4">
        <f t="shared" si="45"/>
        <v>9.486306301948888E-2</v>
      </c>
      <c r="AX75" s="4">
        <f t="shared" si="46"/>
        <v>-152.85600038944065</v>
      </c>
      <c r="AY75" s="4">
        <f t="shared" si="46"/>
        <v>-141.76203658127213</v>
      </c>
      <c r="AZ75" s="4">
        <f t="shared" si="46"/>
        <v>-23.650123362656476</v>
      </c>
      <c r="BA75" s="4">
        <f t="shared" si="46"/>
        <v>-17.075351343507997</v>
      </c>
      <c r="BB75" s="4">
        <f t="shared" si="46"/>
        <v>17.075351343507997</v>
      </c>
      <c r="BC75" s="4">
        <f t="shared" si="76"/>
        <v>-0.53749999999999998</v>
      </c>
      <c r="BD75" s="4">
        <f t="shared" si="77"/>
        <v>-0.50666666666666671</v>
      </c>
      <c r="BE75" s="4">
        <f t="shared" si="77"/>
        <v>-6.2500000000000042E-2</v>
      </c>
      <c r="BF75" s="4">
        <f t="shared" si="78"/>
        <v>-8.8235294117647092E-2</v>
      </c>
      <c r="BG75" s="4">
        <f t="shared" si="79"/>
        <v>9.6774193548387136E-2</v>
      </c>
      <c r="BH75" s="4">
        <f t="shared" si="80"/>
        <v>1.2430616986606973</v>
      </c>
      <c r="BI75" s="4">
        <f t="shared" si="81"/>
        <v>3.3830630630630627</v>
      </c>
      <c r="BJ75" s="4">
        <f t="shared" si="82"/>
        <v>0.36743675050952657</v>
      </c>
      <c r="BK75" s="4">
        <f t="shared" si="83"/>
        <v>0.13456050936039143</v>
      </c>
      <c r="BL75" s="4">
        <f t="shared" si="84"/>
        <v>2.0615540540540542</v>
      </c>
      <c r="BM75" s="4">
        <f t="shared" si="85"/>
        <v>6.5271395186450559E-2</v>
      </c>
      <c r="BN75" s="3">
        <f t="shared" si="86"/>
        <v>1</v>
      </c>
      <c r="BO75" s="3">
        <v>100</v>
      </c>
      <c r="BP75" s="3">
        <f t="shared" si="87"/>
        <v>0.85000000000000009</v>
      </c>
      <c r="BQ75" s="3">
        <f t="shared" si="88"/>
        <v>85.000000000000014</v>
      </c>
      <c r="BR75"/>
    </row>
    <row r="76" spans="1:70" x14ac:dyDescent="0.25">
      <c r="A76" t="s">
        <v>127</v>
      </c>
      <c r="B76" t="s">
        <v>163</v>
      </c>
      <c r="C76" t="s">
        <v>134</v>
      </c>
      <c r="D76" t="s">
        <v>18</v>
      </c>
      <c r="E76" t="s">
        <v>135</v>
      </c>
      <c r="F76" s="3">
        <v>3</v>
      </c>
      <c r="G76" s="3">
        <v>1</v>
      </c>
      <c r="H76" s="3" t="str">
        <f t="shared" si="89"/>
        <v>H</v>
      </c>
      <c r="I76" s="3">
        <v>1.45</v>
      </c>
      <c r="J76" s="3">
        <v>4.2</v>
      </c>
      <c r="K76" s="3">
        <v>7.5</v>
      </c>
      <c r="L76" s="3">
        <v>1.73</v>
      </c>
      <c r="M76" s="3">
        <v>2.08</v>
      </c>
      <c r="N76" s="3">
        <f t="shared" si="47"/>
        <v>4</v>
      </c>
      <c r="O76" s="3">
        <f t="shared" si="48"/>
        <v>6.1083743842364591E-2</v>
      </c>
      <c r="P76" s="3">
        <f t="shared" si="49"/>
        <v>5.8803912850155626E-2</v>
      </c>
      <c r="Q76" s="3">
        <f t="shared" si="50"/>
        <v>1.5385714285714287</v>
      </c>
      <c r="R76" s="3">
        <f t="shared" si="51"/>
        <v>4.4565517241379311</v>
      </c>
      <c r="S76" s="3">
        <f t="shared" si="52"/>
        <v>7.9581280788177349</v>
      </c>
      <c r="T76" s="3">
        <f t="shared" si="53"/>
        <v>1.8356748768472908</v>
      </c>
      <c r="U76" s="3">
        <f t="shared" si="54"/>
        <v>2.2070541871921185</v>
      </c>
      <c r="V76" s="4">
        <f t="shared" si="55"/>
        <v>0.68965517241379315</v>
      </c>
      <c r="W76" s="4">
        <f t="shared" si="56"/>
        <v>0.23809523809523808</v>
      </c>
      <c r="X76" s="4">
        <f t="shared" si="57"/>
        <v>0.13333333333333333</v>
      </c>
      <c r="Y76" s="4">
        <f t="shared" si="58"/>
        <v>0.5780346820809249</v>
      </c>
      <c r="Z76" s="4">
        <f t="shared" si="59"/>
        <v>0.48076923076923073</v>
      </c>
      <c r="AA76" s="4">
        <f t="shared" si="60"/>
        <v>0.34523809523809523</v>
      </c>
      <c r="AB76" s="4">
        <f t="shared" si="61"/>
        <v>0.19333333333333333</v>
      </c>
      <c r="AC76" s="4">
        <f t="shared" si="62"/>
        <v>2.896551724137931</v>
      </c>
      <c r="AD76" s="4">
        <f t="shared" si="63"/>
        <v>0.56000000000000005</v>
      </c>
      <c r="AE76" s="4">
        <f t="shared" si="64"/>
        <v>5.1724137931034484</v>
      </c>
      <c r="AF76" s="4">
        <f t="shared" si="65"/>
        <v>1.7857142857142856</v>
      </c>
      <c r="AG76" s="4">
        <f t="shared" si="66"/>
        <v>0.83173076923076916</v>
      </c>
      <c r="AH76" s="4">
        <f t="shared" si="67"/>
        <v>1.2023121387283238</v>
      </c>
      <c r="AI76" s="4">
        <f t="shared" si="68"/>
        <v>-6.4195566502463066</v>
      </c>
      <c r="AJ76" s="4">
        <f t="shared" si="69"/>
        <v>-2.9179802955665024</v>
      </c>
      <c r="AK76" s="4">
        <f t="shared" si="69"/>
        <v>-3.5015763546798038</v>
      </c>
      <c r="AL76" s="4">
        <f t="shared" si="70"/>
        <v>-0.37137931034482774</v>
      </c>
      <c r="AM76" s="4">
        <f t="shared" si="71"/>
        <v>0.37137931034482774</v>
      </c>
      <c r="AN76" s="4">
        <f t="shared" si="72"/>
        <v>-3.2097783251231533</v>
      </c>
      <c r="AO76" s="4">
        <f t="shared" si="73"/>
        <v>-1.4589901477832512</v>
      </c>
      <c r="AP76" s="4">
        <f t="shared" si="73"/>
        <v>-1.7507881773399019</v>
      </c>
      <c r="AQ76" s="4">
        <f t="shared" si="74"/>
        <v>-0.18568965517241387</v>
      </c>
      <c r="AR76" s="4">
        <f t="shared" si="75"/>
        <v>0.18568965517241387</v>
      </c>
      <c r="AS76" s="4">
        <f t="shared" si="45"/>
        <v>-1.2687790008320565</v>
      </c>
      <c r="AT76" s="4">
        <f t="shared" si="45"/>
        <v>-0.96993257188390491</v>
      </c>
      <c r="AU76" s="4">
        <f t="shared" si="45"/>
        <v>-1.051844159580219</v>
      </c>
      <c r="AV76" s="4">
        <f t="shared" si="45"/>
        <v>-0.1835985167021644</v>
      </c>
      <c r="AW76" s="4">
        <f t="shared" si="45"/>
        <v>0.1835985167021644</v>
      </c>
      <c r="AX76" s="4">
        <f t="shared" si="46"/>
        <v>-228.38022014977017</v>
      </c>
      <c r="AY76" s="4">
        <f t="shared" si="46"/>
        <v>-174.58786293910291</v>
      </c>
      <c r="AZ76" s="4">
        <f t="shared" si="46"/>
        <v>-189.33194872443943</v>
      </c>
      <c r="BA76" s="4">
        <f t="shared" si="46"/>
        <v>-33.047733006389592</v>
      </c>
      <c r="BB76" s="4">
        <f t="shared" si="46"/>
        <v>33.047733006389592</v>
      </c>
      <c r="BC76" s="4">
        <f t="shared" si="76"/>
        <v>-0.80666666666666675</v>
      </c>
      <c r="BD76" s="4">
        <f t="shared" si="77"/>
        <v>-0.65476190476190477</v>
      </c>
      <c r="BE76" s="4">
        <f t="shared" si="77"/>
        <v>-0.44000000000000006</v>
      </c>
      <c r="BF76" s="4">
        <f t="shared" si="78"/>
        <v>-0.16826923076923081</v>
      </c>
      <c r="BG76" s="4">
        <f t="shared" si="79"/>
        <v>0.20231213872832376</v>
      </c>
      <c r="BH76" s="4">
        <f t="shared" si="80"/>
        <v>3.214196466684653</v>
      </c>
      <c r="BI76" s="4">
        <f t="shared" si="81"/>
        <v>4.6510837438423644</v>
      </c>
      <c r="BJ76" s="4">
        <f t="shared" si="82"/>
        <v>0.69106398502068966</v>
      </c>
      <c r="BK76" s="4">
        <f t="shared" si="83"/>
        <v>0.26260482873721103</v>
      </c>
      <c r="BL76" s="4">
        <f t="shared" si="84"/>
        <v>2.0213645320197049</v>
      </c>
      <c r="BM76" s="4">
        <f t="shared" si="85"/>
        <v>0.12991463171406387</v>
      </c>
      <c r="BN76" s="3">
        <f t="shared" si="86"/>
        <v>1</v>
      </c>
      <c r="BO76" s="3">
        <v>100</v>
      </c>
      <c r="BP76" s="3">
        <f t="shared" si="87"/>
        <v>0.44999999999999996</v>
      </c>
      <c r="BQ76" s="3">
        <f t="shared" si="88"/>
        <v>44.999999999999993</v>
      </c>
      <c r="BR76"/>
    </row>
    <row r="77" spans="1:70" x14ac:dyDescent="0.25">
      <c r="A77" t="s">
        <v>127</v>
      </c>
      <c r="B77" t="s">
        <v>163</v>
      </c>
      <c r="C77" t="s">
        <v>134</v>
      </c>
      <c r="D77" t="s">
        <v>141</v>
      </c>
      <c r="E77" t="s">
        <v>22</v>
      </c>
      <c r="F77" s="3">
        <v>2</v>
      </c>
      <c r="G77" s="3">
        <v>1</v>
      </c>
      <c r="H77" s="3" t="str">
        <f t="shared" si="89"/>
        <v>H</v>
      </c>
      <c r="I77" s="3">
        <v>1.6</v>
      </c>
      <c r="J77" s="3">
        <v>4.33</v>
      </c>
      <c r="K77" s="3">
        <v>5</v>
      </c>
      <c r="L77" s="3">
        <v>1.62</v>
      </c>
      <c r="M77" s="3">
        <v>2.25</v>
      </c>
      <c r="N77" s="3">
        <f t="shared" si="47"/>
        <v>3</v>
      </c>
      <c r="O77" s="3">
        <f t="shared" si="48"/>
        <v>5.5946882217090099E-2</v>
      </c>
      <c r="P77" s="3">
        <f t="shared" si="49"/>
        <v>6.1728395061728336E-2</v>
      </c>
      <c r="Q77" s="3">
        <f t="shared" si="50"/>
        <v>1.6895150115473443</v>
      </c>
      <c r="R77" s="3">
        <f t="shared" si="51"/>
        <v>4.5722500000000004</v>
      </c>
      <c r="S77" s="3">
        <f t="shared" si="52"/>
        <v>5.2797344110854505</v>
      </c>
      <c r="T77" s="3">
        <f t="shared" si="53"/>
        <v>1.710633949191686</v>
      </c>
      <c r="U77" s="3">
        <f t="shared" si="54"/>
        <v>2.3758804849884525</v>
      </c>
      <c r="V77" s="4">
        <f t="shared" si="55"/>
        <v>0.625</v>
      </c>
      <c r="W77" s="4">
        <f t="shared" si="56"/>
        <v>0.23094688221709006</v>
      </c>
      <c r="X77" s="4">
        <f t="shared" si="57"/>
        <v>0.2</v>
      </c>
      <c r="Y77" s="4">
        <f t="shared" si="58"/>
        <v>0.61728395061728392</v>
      </c>
      <c r="Z77" s="4">
        <f t="shared" si="59"/>
        <v>0.44444444444444442</v>
      </c>
      <c r="AA77" s="4">
        <f t="shared" si="60"/>
        <v>0.36951501154734412</v>
      </c>
      <c r="AB77" s="4">
        <f t="shared" si="61"/>
        <v>0.32</v>
      </c>
      <c r="AC77" s="4">
        <f t="shared" si="62"/>
        <v>2.7062499999999998</v>
      </c>
      <c r="AD77" s="4">
        <f t="shared" si="63"/>
        <v>0.86599999999999999</v>
      </c>
      <c r="AE77" s="4">
        <f t="shared" si="64"/>
        <v>3.125</v>
      </c>
      <c r="AF77" s="4">
        <f t="shared" si="65"/>
        <v>1.1547344110854503</v>
      </c>
      <c r="AG77" s="4">
        <f t="shared" si="66"/>
        <v>0.72000000000000008</v>
      </c>
      <c r="AH77" s="4">
        <f t="shared" si="67"/>
        <v>1.3888888888888888</v>
      </c>
      <c r="AI77" s="4">
        <f t="shared" si="68"/>
        <v>-3.590219399538106</v>
      </c>
      <c r="AJ77" s="4">
        <f t="shared" si="69"/>
        <v>-2.8827349884526559</v>
      </c>
      <c r="AK77" s="4">
        <f t="shared" si="69"/>
        <v>-0.70748441108545013</v>
      </c>
      <c r="AL77" s="4">
        <f t="shared" si="70"/>
        <v>-0.66524653579676651</v>
      </c>
      <c r="AM77" s="4">
        <f t="shared" si="71"/>
        <v>0.66524653579676651</v>
      </c>
      <c r="AN77" s="4">
        <f t="shared" si="72"/>
        <v>-1.795109699769053</v>
      </c>
      <c r="AO77" s="4">
        <f t="shared" si="73"/>
        <v>-1.4413674942263279</v>
      </c>
      <c r="AP77" s="4">
        <f t="shared" si="73"/>
        <v>-0.35374220554272506</v>
      </c>
      <c r="AQ77" s="4">
        <f t="shared" si="74"/>
        <v>-0.33262326789838326</v>
      </c>
      <c r="AR77" s="4">
        <f t="shared" si="75"/>
        <v>0.33262326789838326</v>
      </c>
      <c r="AS77" s="4">
        <f t="shared" si="45"/>
        <v>-1.0625420507563159</v>
      </c>
      <c r="AT77" s="4">
        <f t="shared" si="45"/>
        <v>-0.96425329398614967</v>
      </c>
      <c r="AU77" s="4">
        <f t="shared" si="45"/>
        <v>-0.34000473500460049</v>
      </c>
      <c r="AV77" s="4">
        <f t="shared" si="45"/>
        <v>-0.32111135943114522</v>
      </c>
      <c r="AW77" s="4">
        <f t="shared" si="45"/>
        <v>0.32111135943114522</v>
      </c>
      <c r="AX77" s="4">
        <f t="shared" si="46"/>
        <v>-191.25756913613685</v>
      </c>
      <c r="AY77" s="4">
        <f t="shared" si="46"/>
        <v>-173.56559291750696</v>
      </c>
      <c r="AZ77" s="4">
        <f t="shared" si="46"/>
        <v>-61.200852300828082</v>
      </c>
      <c r="BA77" s="4">
        <f t="shared" si="46"/>
        <v>-57.800044697606133</v>
      </c>
      <c r="BB77" s="4">
        <f t="shared" si="46"/>
        <v>57.800044697606133</v>
      </c>
      <c r="BC77" s="4">
        <f t="shared" si="76"/>
        <v>-0.67999999999999994</v>
      </c>
      <c r="BD77" s="4">
        <f t="shared" si="77"/>
        <v>-0.63048498845265588</v>
      </c>
      <c r="BE77" s="4">
        <f t="shared" si="77"/>
        <v>-0.13399999999999995</v>
      </c>
      <c r="BF77" s="4">
        <f t="shared" si="78"/>
        <v>-0.27999999999999992</v>
      </c>
      <c r="BG77" s="4">
        <f t="shared" si="79"/>
        <v>0.38888888888888873</v>
      </c>
      <c r="BH77" s="4">
        <f t="shared" si="80"/>
        <v>1.9017698135507792</v>
      </c>
      <c r="BI77" s="4">
        <f t="shared" si="81"/>
        <v>3.8471664742109319</v>
      </c>
      <c r="BJ77" s="4">
        <f t="shared" si="82"/>
        <v>0.49433000269135463</v>
      </c>
      <c r="BK77" s="4">
        <f t="shared" si="83"/>
        <v>0.47040033662275427</v>
      </c>
      <c r="BL77" s="4">
        <f t="shared" si="84"/>
        <v>2.0432572170900691</v>
      </c>
      <c r="BM77" s="4">
        <f t="shared" si="85"/>
        <v>0.23022081247934165</v>
      </c>
      <c r="BN77" s="3">
        <f t="shared" si="86"/>
        <v>1</v>
      </c>
      <c r="BO77" s="3">
        <v>100</v>
      </c>
      <c r="BP77" s="3">
        <f t="shared" si="87"/>
        <v>0.60000000000000009</v>
      </c>
      <c r="BQ77" s="3">
        <f t="shared" si="88"/>
        <v>60.000000000000007</v>
      </c>
      <c r="BR77"/>
    </row>
    <row r="78" spans="1:70" x14ac:dyDescent="0.25">
      <c r="A78" t="s">
        <v>127</v>
      </c>
      <c r="B78" t="s">
        <v>163</v>
      </c>
      <c r="C78" t="s">
        <v>136</v>
      </c>
      <c r="D78" t="s">
        <v>19</v>
      </c>
      <c r="E78" t="s">
        <v>133</v>
      </c>
      <c r="F78" s="3">
        <v>0</v>
      </c>
      <c r="G78" s="3">
        <v>0</v>
      </c>
      <c r="H78" s="3" t="str">
        <f t="shared" si="89"/>
        <v>D</v>
      </c>
      <c r="I78" s="3">
        <v>2.25</v>
      </c>
      <c r="J78" s="3">
        <v>3.1</v>
      </c>
      <c r="K78" s="3">
        <v>3.4</v>
      </c>
      <c r="L78" s="3">
        <v>2.35</v>
      </c>
      <c r="M78" s="3">
        <v>1.57</v>
      </c>
      <c r="N78" s="3">
        <f t="shared" si="47"/>
        <v>0</v>
      </c>
      <c r="O78" s="3">
        <f t="shared" si="48"/>
        <v>6.1142736664558273E-2</v>
      </c>
      <c r="P78" s="3">
        <f t="shared" si="49"/>
        <v>6.2474590052852663E-2</v>
      </c>
      <c r="Q78" s="3">
        <f t="shared" si="50"/>
        <v>2.3875711574952563</v>
      </c>
      <c r="R78" s="3">
        <f t="shared" si="51"/>
        <v>3.2895424836601306</v>
      </c>
      <c r="S78" s="3">
        <f t="shared" si="52"/>
        <v>3.6078853046594981</v>
      </c>
      <c r="T78" s="3">
        <f t="shared" si="53"/>
        <v>2.4936854311617118</v>
      </c>
      <c r="U78" s="3">
        <f t="shared" si="54"/>
        <v>1.6659940965633566</v>
      </c>
      <c r="V78" s="4">
        <f t="shared" si="55"/>
        <v>0.44444444444444442</v>
      </c>
      <c r="W78" s="4">
        <f t="shared" si="56"/>
        <v>0.32258064516129031</v>
      </c>
      <c r="X78" s="4">
        <f t="shared" si="57"/>
        <v>0.29411764705882354</v>
      </c>
      <c r="Y78" s="4">
        <f t="shared" si="58"/>
        <v>0.42553191489361702</v>
      </c>
      <c r="Z78" s="4">
        <f t="shared" si="59"/>
        <v>0.63694267515923564</v>
      </c>
      <c r="AA78" s="4">
        <f t="shared" si="60"/>
        <v>0.72580645161290325</v>
      </c>
      <c r="AB78" s="4">
        <f t="shared" si="61"/>
        <v>0.66176470588235292</v>
      </c>
      <c r="AC78" s="4">
        <f t="shared" si="62"/>
        <v>1.3777777777777778</v>
      </c>
      <c r="AD78" s="4">
        <f t="shared" si="63"/>
        <v>0.91176470588235303</v>
      </c>
      <c r="AE78" s="4">
        <f t="shared" si="64"/>
        <v>1.5111111111111111</v>
      </c>
      <c r="AF78" s="4">
        <f t="shared" si="65"/>
        <v>1.096774193548387</v>
      </c>
      <c r="AG78" s="4">
        <f t="shared" si="66"/>
        <v>1.4968152866242037</v>
      </c>
      <c r="AH78" s="4">
        <f t="shared" si="67"/>
        <v>0.66808510638297869</v>
      </c>
      <c r="AI78" s="4">
        <f t="shared" si="68"/>
        <v>-1.2203141471642418</v>
      </c>
      <c r="AJ78" s="4">
        <f t="shared" si="69"/>
        <v>-0.9019713261648743</v>
      </c>
      <c r="AK78" s="4">
        <f t="shared" si="69"/>
        <v>-0.3183428209993675</v>
      </c>
      <c r="AL78" s="4">
        <f t="shared" si="70"/>
        <v>0.8276913345983552</v>
      </c>
      <c r="AM78" s="4">
        <f t="shared" si="71"/>
        <v>-0.8276913345983552</v>
      </c>
      <c r="AN78" s="4">
        <f t="shared" si="72"/>
        <v>-0.6101570735821209</v>
      </c>
      <c r="AO78" s="4">
        <f t="shared" si="73"/>
        <v>-0.45098566308243715</v>
      </c>
      <c r="AP78" s="4">
        <f t="shared" si="73"/>
        <v>-0.15917141049968375</v>
      </c>
      <c r="AQ78" s="4">
        <f t="shared" si="74"/>
        <v>0.4138456672991776</v>
      </c>
      <c r="AR78" s="4">
        <f t="shared" si="75"/>
        <v>-0.4138456672991776</v>
      </c>
      <c r="AS78" s="4">
        <f t="shared" si="45"/>
        <v>-0.54785448249632795</v>
      </c>
      <c r="AT78" s="4">
        <f t="shared" si="45"/>
        <v>-0.4236733019574962</v>
      </c>
      <c r="AU78" s="4">
        <f t="shared" si="45"/>
        <v>-0.15784725083543819</v>
      </c>
      <c r="AV78" s="4">
        <f t="shared" si="45"/>
        <v>0.39238502277150589</v>
      </c>
      <c r="AW78" s="4">
        <f t="shared" si="45"/>
        <v>-0.39238502277150589</v>
      </c>
      <c r="AX78" s="4">
        <f t="shared" si="46"/>
        <v>-98.613806849339028</v>
      </c>
      <c r="AY78" s="4">
        <f t="shared" si="46"/>
        <v>-76.261194352349321</v>
      </c>
      <c r="AZ78" s="4">
        <f t="shared" si="46"/>
        <v>-28.412505150378873</v>
      </c>
      <c r="BA78" s="4">
        <f t="shared" si="46"/>
        <v>70.62930409887106</v>
      </c>
      <c r="BB78" s="4">
        <f t="shared" si="46"/>
        <v>-70.62930409887106</v>
      </c>
      <c r="BC78" s="4">
        <f t="shared" si="76"/>
        <v>-0.33823529411764702</v>
      </c>
      <c r="BD78" s="4">
        <f t="shared" si="77"/>
        <v>-0.2741935483870967</v>
      </c>
      <c r="BE78" s="4">
        <f t="shared" si="77"/>
        <v>-8.8235294117647065E-2</v>
      </c>
      <c r="BF78" s="4">
        <f t="shared" si="78"/>
        <v>0.49681528662420366</v>
      </c>
      <c r="BG78" s="4">
        <f t="shared" si="79"/>
        <v>-0.3319148936170212</v>
      </c>
      <c r="BH78" s="4">
        <f t="shared" si="80"/>
        <v>0.63299039522395273</v>
      </c>
      <c r="BI78" s="4">
        <f t="shared" si="81"/>
        <v>3.0949996486049614</v>
      </c>
      <c r="BJ78" s="4">
        <f t="shared" si="82"/>
        <v>0.20452034477912348</v>
      </c>
      <c r="BK78" s="4">
        <f t="shared" si="83"/>
        <v>0.58526615542384086</v>
      </c>
      <c r="BL78" s="4">
        <f t="shared" si="84"/>
        <v>2.0798397638625343</v>
      </c>
      <c r="BM78" s="4">
        <f t="shared" si="85"/>
        <v>0.28139963741097301</v>
      </c>
      <c r="BN78" s="3">
        <f t="shared" si="86"/>
        <v>0</v>
      </c>
      <c r="BO78" s="3">
        <v>100</v>
      </c>
      <c r="BP78" s="3">
        <f t="shared" si="87"/>
        <v>-1</v>
      </c>
      <c r="BQ78" s="3">
        <f t="shared" si="88"/>
        <v>-100</v>
      </c>
      <c r="BR78"/>
    </row>
    <row r="79" spans="1:70" x14ac:dyDescent="0.25">
      <c r="A79" t="s">
        <v>127</v>
      </c>
      <c r="B79" t="s">
        <v>164</v>
      </c>
      <c r="C79" t="s">
        <v>138</v>
      </c>
      <c r="D79" t="s">
        <v>15</v>
      </c>
      <c r="E79" t="s">
        <v>25</v>
      </c>
      <c r="F79" s="3">
        <v>2</v>
      </c>
      <c r="G79" s="3">
        <v>2</v>
      </c>
      <c r="H79" s="3" t="str">
        <f t="shared" si="89"/>
        <v>D</v>
      </c>
      <c r="I79" s="3">
        <v>3.2</v>
      </c>
      <c r="J79" s="3">
        <v>4.2</v>
      </c>
      <c r="K79" s="3">
        <v>2.0499999999999998</v>
      </c>
      <c r="L79" s="3">
        <v>1.3</v>
      </c>
      <c r="M79" s="3">
        <v>3.5</v>
      </c>
      <c r="N79" s="3">
        <f t="shared" si="47"/>
        <v>4</v>
      </c>
      <c r="O79" s="3">
        <f t="shared" si="48"/>
        <v>3.8400116144018615E-2</v>
      </c>
      <c r="P79" s="3">
        <f t="shared" si="49"/>
        <v>5.4945054945054861E-2</v>
      </c>
      <c r="Q79" s="3">
        <f t="shared" si="50"/>
        <v>3.3228803716608599</v>
      </c>
      <c r="R79" s="3">
        <f t="shared" si="51"/>
        <v>4.3612804878048781</v>
      </c>
      <c r="S79" s="3">
        <f t="shared" si="52"/>
        <v>2.1287202380952381</v>
      </c>
      <c r="T79" s="3">
        <f t="shared" si="53"/>
        <v>1.3499201509872243</v>
      </c>
      <c r="U79" s="3">
        <f t="shared" si="54"/>
        <v>3.6344004065040654</v>
      </c>
      <c r="V79" s="4">
        <f t="shared" si="55"/>
        <v>0.3125</v>
      </c>
      <c r="W79" s="4">
        <f t="shared" si="56"/>
        <v>0.23809523809523808</v>
      </c>
      <c r="X79" s="4">
        <f t="shared" si="57"/>
        <v>0.48780487804878053</v>
      </c>
      <c r="Y79" s="4">
        <f t="shared" si="58"/>
        <v>0.76923076923076916</v>
      </c>
      <c r="Z79" s="4">
        <f t="shared" si="59"/>
        <v>0.2857142857142857</v>
      </c>
      <c r="AA79" s="4">
        <f t="shared" si="60"/>
        <v>0.76190476190476186</v>
      </c>
      <c r="AB79" s="4">
        <f t="shared" si="61"/>
        <v>1.5609756097560978</v>
      </c>
      <c r="AC79" s="4">
        <f t="shared" si="62"/>
        <v>1.3125</v>
      </c>
      <c r="AD79" s="4">
        <f t="shared" si="63"/>
        <v>2.0487804878048781</v>
      </c>
      <c r="AE79" s="4">
        <f t="shared" si="64"/>
        <v>0.64062499999999989</v>
      </c>
      <c r="AF79" s="4">
        <f t="shared" si="65"/>
        <v>0.48809523809523803</v>
      </c>
      <c r="AG79" s="4">
        <f t="shared" si="66"/>
        <v>0.37142857142857144</v>
      </c>
      <c r="AH79" s="4">
        <f t="shared" si="67"/>
        <v>2.6923076923076921</v>
      </c>
      <c r="AI79" s="4">
        <f t="shared" si="68"/>
        <v>1.1941601335656218</v>
      </c>
      <c r="AJ79" s="4">
        <f t="shared" si="69"/>
        <v>-1.0384001161440182</v>
      </c>
      <c r="AK79" s="4">
        <f t="shared" si="69"/>
        <v>2.23256024970964</v>
      </c>
      <c r="AL79" s="4">
        <f t="shared" si="70"/>
        <v>-2.2844802555168409</v>
      </c>
      <c r="AM79" s="4">
        <f t="shared" si="71"/>
        <v>2.2844802555168409</v>
      </c>
      <c r="AN79" s="4">
        <f t="shared" si="72"/>
        <v>0.59708006678281089</v>
      </c>
      <c r="AO79" s="4">
        <f t="shared" si="73"/>
        <v>-0.51920005807200909</v>
      </c>
      <c r="AP79" s="4">
        <f t="shared" si="73"/>
        <v>1.11628012485482</v>
      </c>
      <c r="AQ79" s="4">
        <f t="shared" si="74"/>
        <v>-1.1422401277584204</v>
      </c>
      <c r="AR79" s="4">
        <f t="shared" si="75"/>
        <v>1.1422401277584204</v>
      </c>
      <c r="AS79" s="4">
        <f t="shared" si="45"/>
        <v>0.53826972450588217</v>
      </c>
      <c r="AT79" s="4">
        <f t="shared" si="45"/>
        <v>-0.47888940862148527</v>
      </c>
      <c r="AU79" s="4">
        <f t="shared" si="45"/>
        <v>0.8402884957376987</v>
      </c>
      <c r="AV79" s="4">
        <f t="shared" si="45"/>
        <v>-0.85169869012250043</v>
      </c>
      <c r="AW79" s="4">
        <f t="shared" si="45"/>
        <v>0.85169869012250043</v>
      </c>
      <c r="AX79" s="4">
        <f t="shared" si="46"/>
        <v>96.888550411058787</v>
      </c>
      <c r="AY79" s="4">
        <f t="shared" si="46"/>
        <v>-86.200093551867354</v>
      </c>
      <c r="AZ79" s="4">
        <f t="shared" si="46"/>
        <v>151.25192923278576</v>
      </c>
      <c r="BA79" s="4">
        <f t="shared" si="46"/>
        <v>-153.30576422205007</v>
      </c>
      <c r="BB79" s="4">
        <f t="shared" si="46"/>
        <v>153.30576422205007</v>
      </c>
      <c r="BC79" s="4">
        <f t="shared" si="76"/>
        <v>0.56097560975609773</v>
      </c>
      <c r="BD79" s="4">
        <f t="shared" si="77"/>
        <v>-0.238095238095238</v>
      </c>
      <c r="BE79" s="4">
        <f t="shared" si="77"/>
        <v>1.0487804878048781</v>
      </c>
      <c r="BF79" s="4">
        <f t="shared" si="78"/>
        <v>-0.62857142857142856</v>
      </c>
      <c r="BG79" s="4">
        <f t="shared" si="79"/>
        <v>1.6923076923076921</v>
      </c>
      <c r="BH79" s="4">
        <f t="shared" si="80"/>
        <v>1.1171853393229612</v>
      </c>
      <c r="BI79" s="4">
        <f t="shared" si="81"/>
        <v>3.2709603658536586</v>
      </c>
      <c r="BJ79" s="4">
        <f t="shared" si="82"/>
        <v>0.34154658398968307</v>
      </c>
      <c r="BK79" s="4">
        <f t="shared" si="83"/>
        <v>1.6153714801627346</v>
      </c>
      <c r="BL79" s="4">
        <f t="shared" si="84"/>
        <v>2.4921602787456449</v>
      </c>
      <c r="BM79" s="4">
        <f t="shared" si="85"/>
        <v>0.64818121608766832</v>
      </c>
      <c r="BN79" s="3">
        <f t="shared" si="86"/>
        <v>0</v>
      </c>
      <c r="BO79" s="3">
        <v>100</v>
      </c>
      <c r="BP79" s="3">
        <f t="shared" si="87"/>
        <v>-1</v>
      </c>
      <c r="BQ79" s="3">
        <f t="shared" si="88"/>
        <v>-100</v>
      </c>
      <c r="BR79"/>
    </row>
    <row r="80" spans="1:70" x14ac:dyDescent="0.25">
      <c r="A80" t="s">
        <v>127</v>
      </c>
      <c r="B80" t="s">
        <v>164</v>
      </c>
      <c r="C80" t="s">
        <v>138</v>
      </c>
      <c r="D80" t="s">
        <v>14</v>
      </c>
      <c r="E80" t="s">
        <v>20</v>
      </c>
      <c r="F80" s="3">
        <v>2</v>
      </c>
      <c r="G80" s="3">
        <v>2</v>
      </c>
      <c r="H80" s="3" t="str">
        <f t="shared" si="89"/>
        <v>D</v>
      </c>
      <c r="I80" s="3">
        <v>3.4</v>
      </c>
      <c r="J80" s="3">
        <v>3.75</v>
      </c>
      <c r="K80" s="3">
        <v>2</v>
      </c>
      <c r="L80" s="3">
        <v>1.73</v>
      </c>
      <c r="M80" s="3">
        <v>2.08</v>
      </c>
      <c r="N80" s="3">
        <f t="shared" si="47"/>
        <v>4</v>
      </c>
      <c r="O80" s="3">
        <f t="shared" si="48"/>
        <v>6.0784313725490202E-2</v>
      </c>
      <c r="P80" s="3">
        <f t="shared" si="49"/>
        <v>5.8803912850155626E-2</v>
      </c>
      <c r="Q80" s="3">
        <f t="shared" si="50"/>
        <v>3.6066666666666665</v>
      </c>
      <c r="R80" s="3">
        <f t="shared" si="51"/>
        <v>3.9779411764705883</v>
      </c>
      <c r="S80" s="3">
        <f t="shared" si="52"/>
        <v>2.1215686274509804</v>
      </c>
      <c r="T80" s="3">
        <f t="shared" si="53"/>
        <v>1.835156862745098</v>
      </c>
      <c r="U80" s="3">
        <f t="shared" si="54"/>
        <v>2.2064313725490199</v>
      </c>
      <c r="V80" s="4">
        <f t="shared" si="55"/>
        <v>0.29411764705882354</v>
      </c>
      <c r="W80" s="4">
        <f t="shared" si="56"/>
        <v>0.26666666666666666</v>
      </c>
      <c r="X80" s="4">
        <f t="shared" si="57"/>
        <v>0.5</v>
      </c>
      <c r="Y80" s="4">
        <f t="shared" si="58"/>
        <v>0.5780346820809249</v>
      </c>
      <c r="Z80" s="4">
        <f t="shared" si="59"/>
        <v>0.48076923076923073</v>
      </c>
      <c r="AA80" s="4">
        <f t="shared" si="60"/>
        <v>0.90666666666666662</v>
      </c>
      <c r="AB80" s="4">
        <f t="shared" si="61"/>
        <v>1.7</v>
      </c>
      <c r="AC80" s="4">
        <f t="shared" si="62"/>
        <v>1.1029411764705883</v>
      </c>
      <c r="AD80" s="4">
        <f t="shared" si="63"/>
        <v>1.875</v>
      </c>
      <c r="AE80" s="4">
        <f t="shared" si="64"/>
        <v>0.58823529411764708</v>
      </c>
      <c r="AF80" s="4">
        <f t="shared" si="65"/>
        <v>0.53333333333333333</v>
      </c>
      <c r="AG80" s="4">
        <f t="shared" si="66"/>
        <v>0.83173076923076916</v>
      </c>
      <c r="AH80" s="4">
        <f t="shared" si="67"/>
        <v>1.2023121387283238</v>
      </c>
      <c r="AI80" s="4">
        <f t="shared" si="68"/>
        <v>1.4850980392156861</v>
      </c>
      <c r="AJ80" s="4">
        <f t="shared" si="69"/>
        <v>-0.37127450980392185</v>
      </c>
      <c r="AK80" s="4">
        <f t="shared" si="69"/>
        <v>1.8563725490196079</v>
      </c>
      <c r="AL80" s="4">
        <f t="shared" si="70"/>
        <v>-0.37127450980392185</v>
      </c>
      <c r="AM80" s="4">
        <f t="shared" si="71"/>
        <v>0.37127450980392185</v>
      </c>
      <c r="AN80" s="4">
        <f t="shared" si="72"/>
        <v>0.74254901960784303</v>
      </c>
      <c r="AO80" s="4">
        <f t="shared" si="73"/>
        <v>-0.18563725490196092</v>
      </c>
      <c r="AP80" s="4">
        <f t="shared" si="73"/>
        <v>0.92818627450980395</v>
      </c>
      <c r="AQ80" s="4">
        <f t="shared" si="74"/>
        <v>-0.18563725490196092</v>
      </c>
      <c r="AR80" s="4">
        <f t="shared" si="75"/>
        <v>0.18563725490196092</v>
      </c>
      <c r="AS80" s="4">
        <f t="shared" si="45"/>
        <v>0.6387154018073582</v>
      </c>
      <c r="AT80" s="4">
        <f t="shared" si="45"/>
        <v>-0.18354786252764488</v>
      </c>
      <c r="AU80" s="4">
        <f t="shared" si="45"/>
        <v>0.74817118534369687</v>
      </c>
      <c r="AV80" s="4">
        <f t="shared" si="45"/>
        <v>-0.18354786252764488</v>
      </c>
      <c r="AW80" s="4">
        <f t="shared" si="45"/>
        <v>0.18354786252764488</v>
      </c>
      <c r="AX80" s="4">
        <f t="shared" si="46"/>
        <v>114.96877232532447</v>
      </c>
      <c r="AY80" s="4">
        <f t="shared" si="46"/>
        <v>-33.038615254976079</v>
      </c>
      <c r="AZ80" s="4">
        <f t="shared" si="46"/>
        <v>134.67081336186544</v>
      </c>
      <c r="BA80" s="4">
        <f t="shared" si="46"/>
        <v>-33.038615254976079</v>
      </c>
      <c r="BB80" s="4">
        <f t="shared" si="46"/>
        <v>33.038615254976079</v>
      </c>
      <c r="BC80" s="4">
        <f t="shared" si="76"/>
        <v>0.69999999999999984</v>
      </c>
      <c r="BD80" s="4">
        <f t="shared" si="77"/>
        <v>-9.3333333333333407E-2</v>
      </c>
      <c r="BE80" s="4">
        <f t="shared" si="77"/>
        <v>0.875</v>
      </c>
      <c r="BF80" s="4">
        <f t="shared" si="78"/>
        <v>-0.16826923076923087</v>
      </c>
      <c r="BG80" s="4">
        <f t="shared" si="79"/>
        <v>0.20231213872832385</v>
      </c>
      <c r="BH80" s="4">
        <f t="shared" si="80"/>
        <v>0.98230002107859049</v>
      </c>
      <c r="BI80" s="4">
        <f t="shared" si="81"/>
        <v>3.2353921568627446</v>
      </c>
      <c r="BJ80" s="4">
        <f t="shared" si="82"/>
        <v>0.3036108061877405</v>
      </c>
      <c r="BK80" s="4">
        <f t="shared" si="83"/>
        <v>0.26253072356406448</v>
      </c>
      <c r="BL80" s="4">
        <f t="shared" si="84"/>
        <v>2.0207941176470587</v>
      </c>
      <c r="BM80" s="4">
        <f t="shared" si="85"/>
        <v>0.12991463171406398</v>
      </c>
      <c r="BN80" s="3">
        <f t="shared" si="86"/>
        <v>0</v>
      </c>
      <c r="BO80" s="3">
        <v>100</v>
      </c>
      <c r="BP80" s="3">
        <f t="shared" si="87"/>
        <v>-1</v>
      </c>
      <c r="BQ80" s="3">
        <f t="shared" si="88"/>
        <v>-100</v>
      </c>
      <c r="BR80"/>
    </row>
    <row r="81" spans="1:70" x14ac:dyDescent="0.25">
      <c r="A81" t="s">
        <v>127</v>
      </c>
      <c r="B81" t="s">
        <v>164</v>
      </c>
      <c r="C81" t="s">
        <v>138</v>
      </c>
      <c r="D81" t="s">
        <v>26</v>
      </c>
      <c r="E81" t="s">
        <v>21</v>
      </c>
      <c r="F81" s="3">
        <v>1</v>
      </c>
      <c r="G81" s="3">
        <v>1</v>
      </c>
      <c r="H81" s="3" t="str">
        <f t="shared" si="89"/>
        <v>D</v>
      </c>
      <c r="I81" s="3">
        <v>3.75</v>
      </c>
      <c r="J81" s="3">
        <v>3.4</v>
      </c>
      <c r="K81" s="3">
        <v>2</v>
      </c>
      <c r="L81" s="3">
        <v>1.84</v>
      </c>
      <c r="M81" s="3">
        <v>2.06</v>
      </c>
      <c r="N81" s="3">
        <f t="shared" si="47"/>
        <v>2</v>
      </c>
      <c r="O81" s="3">
        <f t="shared" si="48"/>
        <v>6.0784313725490202E-2</v>
      </c>
      <c r="P81" s="3">
        <f t="shared" si="49"/>
        <v>2.891515407344869E-2</v>
      </c>
      <c r="Q81" s="3">
        <f t="shared" si="50"/>
        <v>3.9779411764705883</v>
      </c>
      <c r="R81" s="3">
        <f t="shared" si="51"/>
        <v>3.6066666666666665</v>
      </c>
      <c r="S81" s="3">
        <f t="shared" si="52"/>
        <v>2.1215686274509804</v>
      </c>
      <c r="T81" s="3">
        <f t="shared" si="53"/>
        <v>1.9518431372549021</v>
      </c>
      <c r="U81" s="3">
        <f t="shared" si="54"/>
        <v>2.18521568627451</v>
      </c>
      <c r="V81" s="4">
        <f t="shared" si="55"/>
        <v>0.26666666666666666</v>
      </c>
      <c r="W81" s="4">
        <f t="shared" si="56"/>
        <v>0.29411764705882354</v>
      </c>
      <c r="X81" s="4">
        <f t="shared" si="57"/>
        <v>0.5</v>
      </c>
      <c r="Y81" s="4">
        <f t="shared" si="58"/>
        <v>0.54347826086956519</v>
      </c>
      <c r="Z81" s="4">
        <f t="shared" si="59"/>
        <v>0.4854368932038835</v>
      </c>
      <c r="AA81" s="4">
        <f t="shared" si="60"/>
        <v>1.1029411764705883</v>
      </c>
      <c r="AB81" s="4">
        <f t="shared" si="61"/>
        <v>1.875</v>
      </c>
      <c r="AC81" s="4">
        <f t="shared" si="62"/>
        <v>0.90666666666666662</v>
      </c>
      <c r="AD81" s="4">
        <f t="shared" si="63"/>
        <v>1.7</v>
      </c>
      <c r="AE81" s="4">
        <f t="shared" si="64"/>
        <v>0.53333333333333333</v>
      </c>
      <c r="AF81" s="4">
        <f t="shared" si="65"/>
        <v>0.58823529411764708</v>
      </c>
      <c r="AG81" s="4">
        <f t="shared" si="66"/>
        <v>0.89320388349514568</v>
      </c>
      <c r="AH81" s="4">
        <f t="shared" si="67"/>
        <v>1.1195652173913044</v>
      </c>
      <c r="AI81" s="4">
        <f t="shared" si="68"/>
        <v>1.8563725490196079</v>
      </c>
      <c r="AJ81" s="4">
        <f t="shared" si="69"/>
        <v>0.37127450980392185</v>
      </c>
      <c r="AK81" s="4">
        <f t="shared" si="69"/>
        <v>1.4850980392156861</v>
      </c>
      <c r="AL81" s="4">
        <f t="shared" si="70"/>
        <v>-0.23337254901960791</v>
      </c>
      <c r="AM81" s="4">
        <f t="shared" si="71"/>
        <v>0.23337254901960791</v>
      </c>
      <c r="AN81" s="4">
        <f t="shared" si="72"/>
        <v>0.92818627450980395</v>
      </c>
      <c r="AO81" s="4">
        <f t="shared" si="73"/>
        <v>0.18563725490196092</v>
      </c>
      <c r="AP81" s="4">
        <f t="shared" si="73"/>
        <v>0.74254901960784303</v>
      </c>
      <c r="AQ81" s="4">
        <f t="shared" si="74"/>
        <v>-0.11668627450980396</v>
      </c>
      <c r="AR81" s="4">
        <f t="shared" si="75"/>
        <v>0.11668627450980396</v>
      </c>
      <c r="AS81" s="4">
        <f t="shared" si="45"/>
        <v>0.74817118534369687</v>
      </c>
      <c r="AT81" s="4">
        <f t="shared" si="45"/>
        <v>0.18354786252764488</v>
      </c>
      <c r="AU81" s="4">
        <f t="shared" si="45"/>
        <v>0.6387154018073582</v>
      </c>
      <c r="AV81" s="4">
        <f t="shared" si="45"/>
        <v>-0.11616097137875092</v>
      </c>
      <c r="AW81" s="4">
        <f t="shared" si="45"/>
        <v>0.11616097137875092</v>
      </c>
      <c r="AX81" s="4">
        <f t="shared" si="46"/>
        <v>134.67081336186544</v>
      </c>
      <c r="AY81" s="4">
        <f t="shared" si="46"/>
        <v>33.038615254976079</v>
      </c>
      <c r="AZ81" s="4">
        <f t="shared" si="46"/>
        <v>114.96877232532447</v>
      </c>
      <c r="BA81" s="4">
        <f t="shared" si="46"/>
        <v>-20.908974848175166</v>
      </c>
      <c r="BB81" s="4">
        <f t="shared" si="46"/>
        <v>20.908974848175166</v>
      </c>
      <c r="BC81" s="4">
        <f t="shared" si="76"/>
        <v>0.875</v>
      </c>
      <c r="BD81" s="4">
        <f t="shared" si="77"/>
        <v>0.10294117647058831</v>
      </c>
      <c r="BE81" s="4">
        <f t="shared" si="77"/>
        <v>0.69999999999999984</v>
      </c>
      <c r="BF81" s="4">
        <f t="shared" si="78"/>
        <v>-0.10679611650485439</v>
      </c>
      <c r="BG81" s="4">
        <f t="shared" si="79"/>
        <v>0.11956521739130438</v>
      </c>
      <c r="BH81" s="4">
        <f t="shared" si="80"/>
        <v>0.98230002107859049</v>
      </c>
      <c r="BI81" s="4">
        <f t="shared" si="81"/>
        <v>3.2353921568627446</v>
      </c>
      <c r="BJ81" s="4">
        <f t="shared" si="82"/>
        <v>0.3036108061877405</v>
      </c>
      <c r="BK81" s="4">
        <f t="shared" si="83"/>
        <v>0.16501931195455471</v>
      </c>
      <c r="BL81" s="4">
        <f t="shared" si="84"/>
        <v>2.0685294117647062</v>
      </c>
      <c r="BM81" s="4">
        <f t="shared" si="85"/>
        <v>7.9776149672328447E-2</v>
      </c>
      <c r="BN81" s="3">
        <f t="shared" si="86"/>
        <v>0</v>
      </c>
      <c r="BO81" s="3">
        <v>100</v>
      </c>
      <c r="BP81" s="3">
        <f t="shared" si="87"/>
        <v>-1</v>
      </c>
      <c r="BQ81" s="3">
        <f t="shared" si="88"/>
        <v>-100</v>
      </c>
      <c r="BR81"/>
    </row>
    <row r="82" spans="1:70" x14ac:dyDescent="0.25">
      <c r="A82" t="s">
        <v>127</v>
      </c>
      <c r="B82" t="s">
        <v>164</v>
      </c>
      <c r="C82" t="s">
        <v>139</v>
      </c>
      <c r="D82" t="s">
        <v>12</v>
      </c>
      <c r="E82" t="s">
        <v>130</v>
      </c>
      <c r="F82" s="3">
        <v>1</v>
      </c>
      <c r="G82" s="3">
        <v>0</v>
      </c>
      <c r="H82" s="3" t="str">
        <f t="shared" si="89"/>
        <v>H</v>
      </c>
      <c r="I82" s="3">
        <v>2.9</v>
      </c>
      <c r="J82" s="3">
        <v>3.3</v>
      </c>
      <c r="K82" s="3">
        <v>2.4500000000000002</v>
      </c>
      <c r="L82" s="3">
        <v>2.08</v>
      </c>
      <c r="M82" s="3">
        <v>1.82</v>
      </c>
      <c r="N82" s="3">
        <f t="shared" si="47"/>
        <v>1</v>
      </c>
      <c r="O82" s="3">
        <f t="shared" si="48"/>
        <v>5.6021154543322016E-2</v>
      </c>
      <c r="P82" s="3">
        <f t="shared" si="49"/>
        <v>3.0219780219780112E-2</v>
      </c>
      <c r="Q82" s="3">
        <f t="shared" si="50"/>
        <v>3.0624613481756335</v>
      </c>
      <c r="R82" s="3">
        <f t="shared" si="51"/>
        <v>3.4848698099929623</v>
      </c>
      <c r="S82" s="3">
        <f t="shared" si="52"/>
        <v>2.587251828631139</v>
      </c>
      <c r="T82" s="3">
        <f t="shared" si="53"/>
        <v>2.19652400145011</v>
      </c>
      <c r="U82" s="3">
        <f t="shared" si="54"/>
        <v>1.921958501268846</v>
      </c>
      <c r="V82" s="4">
        <f t="shared" si="55"/>
        <v>0.34482758620689657</v>
      </c>
      <c r="W82" s="4">
        <f t="shared" si="56"/>
        <v>0.30303030303030304</v>
      </c>
      <c r="X82" s="4">
        <f t="shared" si="57"/>
        <v>0.4081632653061224</v>
      </c>
      <c r="Y82" s="4">
        <f t="shared" si="58"/>
        <v>0.48076923076923073</v>
      </c>
      <c r="Z82" s="4">
        <f t="shared" si="59"/>
        <v>0.54945054945054939</v>
      </c>
      <c r="AA82" s="4">
        <f t="shared" si="60"/>
        <v>0.87878787878787878</v>
      </c>
      <c r="AB82" s="4">
        <f t="shared" si="61"/>
        <v>1.1836734693877551</v>
      </c>
      <c r="AC82" s="4">
        <f t="shared" si="62"/>
        <v>1.1379310344827587</v>
      </c>
      <c r="AD82" s="4">
        <f t="shared" si="63"/>
        <v>1.3469387755102038</v>
      </c>
      <c r="AE82" s="4">
        <f t="shared" si="64"/>
        <v>0.84482758620689669</v>
      </c>
      <c r="AF82" s="4">
        <f t="shared" si="65"/>
        <v>0.74242424242424254</v>
      </c>
      <c r="AG82" s="4">
        <f t="shared" si="66"/>
        <v>1.1428571428571428</v>
      </c>
      <c r="AH82" s="4">
        <f t="shared" si="67"/>
        <v>0.875</v>
      </c>
      <c r="AI82" s="4">
        <f t="shared" si="68"/>
        <v>0.47520951954449453</v>
      </c>
      <c r="AJ82" s="4">
        <f t="shared" si="69"/>
        <v>-0.42240846181732872</v>
      </c>
      <c r="AK82" s="4">
        <f t="shared" si="69"/>
        <v>0.89761798136182325</v>
      </c>
      <c r="AL82" s="4">
        <f t="shared" si="70"/>
        <v>0.27456550018126391</v>
      </c>
      <c r="AM82" s="4">
        <f t="shared" si="71"/>
        <v>-0.27456550018126391</v>
      </c>
      <c r="AN82" s="4">
        <f t="shared" si="72"/>
        <v>0.23760475977224726</v>
      </c>
      <c r="AO82" s="4">
        <f t="shared" si="73"/>
        <v>-0.21120423090866436</v>
      </c>
      <c r="AP82" s="4">
        <f t="shared" si="73"/>
        <v>0.44880899068091162</v>
      </c>
      <c r="AQ82" s="4">
        <f t="shared" si="74"/>
        <v>0.13728275009063196</v>
      </c>
      <c r="AR82" s="4">
        <f t="shared" si="75"/>
        <v>-0.13728275009063196</v>
      </c>
      <c r="AS82" s="4">
        <f t="shared" si="45"/>
        <v>0.23327896449089933</v>
      </c>
      <c r="AT82" s="4">
        <f t="shared" si="45"/>
        <v>-0.20814528182863204</v>
      </c>
      <c r="AU82" s="4">
        <f t="shared" si="45"/>
        <v>0.42186304047921047</v>
      </c>
      <c r="AV82" s="4">
        <f t="shared" si="45"/>
        <v>0.13642993750056098</v>
      </c>
      <c r="AW82" s="4">
        <f t="shared" si="45"/>
        <v>-0.13642993750056098</v>
      </c>
      <c r="AX82" s="4">
        <f t="shared" si="46"/>
        <v>41.990213608361877</v>
      </c>
      <c r="AY82" s="4">
        <f t="shared" si="46"/>
        <v>-37.466150729153767</v>
      </c>
      <c r="AZ82" s="4">
        <f t="shared" si="46"/>
        <v>75.93534728625788</v>
      </c>
      <c r="BA82" s="4">
        <f t="shared" si="46"/>
        <v>24.557388750100976</v>
      </c>
      <c r="BB82" s="4">
        <f t="shared" si="46"/>
        <v>-24.557388750100976</v>
      </c>
      <c r="BC82" s="4">
        <f t="shared" si="76"/>
        <v>0.18367346938775495</v>
      </c>
      <c r="BD82" s="4">
        <f t="shared" si="77"/>
        <v>-0.1212121212121212</v>
      </c>
      <c r="BE82" s="4">
        <f t="shared" si="77"/>
        <v>0.34693877551020391</v>
      </c>
      <c r="BF82" s="4">
        <f t="shared" si="78"/>
        <v>0.14285714285714296</v>
      </c>
      <c r="BG82" s="4">
        <f t="shared" si="79"/>
        <v>-0.12500000000000008</v>
      </c>
      <c r="BH82" s="4">
        <f t="shared" si="80"/>
        <v>0.44906774480484601</v>
      </c>
      <c r="BI82" s="4">
        <f t="shared" si="81"/>
        <v>3.0448609955999117</v>
      </c>
      <c r="BJ82" s="4">
        <f t="shared" si="82"/>
        <v>0.14748382453379247</v>
      </c>
      <c r="BK82" s="4">
        <f t="shared" si="83"/>
        <v>0.19414712705804796</v>
      </c>
      <c r="BL82" s="4">
        <f t="shared" si="84"/>
        <v>2.0592412513594782</v>
      </c>
      <c r="BM82" s="4">
        <f t="shared" si="85"/>
        <v>9.4280904158206391E-2</v>
      </c>
      <c r="BN82" s="3">
        <f t="shared" si="86"/>
        <v>1</v>
      </c>
      <c r="BO82" s="3">
        <v>100</v>
      </c>
      <c r="BP82" s="3">
        <f t="shared" si="87"/>
        <v>1.9</v>
      </c>
      <c r="BQ82" s="3">
        <f t="shared" si="88"/>
        <v>190</v>
      </c>
      <c r="BR82"/>
    </row>
    <row r="83" spans="1:70" x14ac:dyDescent="0.25">
      <c r="A83" t="s">
        <v>127</v>
      </c>
      <c r="B83" t="s">
        <v>165</v>
      </c>
      <c r="C83" t="s">
        <v>132</v>
      </c>
      <c r="D83" t="s">
        <v>25</v>
      </c>
      <c r="E83" t="s">
        <v>17</v>
      </c>
      <c r="F83" s="3">
        <v>2</v>
      </c>
      <c r="G83" s="3">
        <v>0</v>
      </c>
      <c r="H83" s="3" t="str">
        <f t="shared" si="89"/>
        <v>H</v>
      </c>
      <c r="I83" s="3">
        <v>1.4</v>
      </c>
      <c r="J83" s="3">
        <v>5.25</v>
      </c>
      <c r="K83" s="3">
        <v>7</v>
      </c>
      <c r="L83" s="3">
        <v>1.4</v>
      </c>
      <c r="M83" s="3">
        <v>2.88</v>
      </c>
      <c r="N83" s="3">
        <f t="shared" si="47"/>
        <v>2</v>
      </c>
      <c r="O83" s="3">
        <f t="shared" si="48"/>
        <v>4.7619047619047672E-2</v>
      </c>
      <c r="P83" s="3">
        <f t="shared" si="49"/>
        <v>6.1507936507936511E-2</v>
      </c>
      <c r="Q83" s="3">
        <f t="shared" si="50"/>
        <v>1.4666666666666666</v>
      </c>
      <c r="R83" s="3">
        <f t="shared" si="51"/>
        <v>5.5</v>
      </c>
      <c r="S83" s="3">
        <f t="shared" si="52"/>
        <v>7.3333333333333339</v>
      </c>
      <c r="T83" s="3">
        <f t="shared" si="53"/>
        <v>1.4666666666666666</v>
      </c>
      <c r="U83" s="3">
        <f t="shared" si="54"/>
        <v>3.0171428571428573</v>
      </c>
      <c r="V83" s="4">
        <f t="shared" si="55"/>
        <v>0.7142857142857143</v>
      </c>
      <c r="W83" s="4">
        <f t="shared" si="56"/>
        <v>0.19047619047619047</v>
      </c>
      <c r="X83" s="4">
        <f t="shared" si="57"/>
        <v>0.14285714285714285</v>
      </c>
      <c r="Y83" s="4">
        <f t="shared" si="58"/>
        <v>0.7142857142857143</v>
      </c>
      <c r="Z83" s="4">
        <f t="shared" si="59"/>
        <v>0.34722222222222221</v>
      </c>
      <c r="AA83" s="4">
        <f t="shared" si="60"/>
        <v>0.26666666666666666</v>
      </c>
      <c r="AB83" s="4">
        <f t="shared" si="61"/>
        <v>0.19999999999999998</v>
      </c>
      <c r="AC83" s="4">
        <f t="shared" si="62"/>
        <v>3.7500000000000004</v>
      </c>
      <c r="AD83" s="4">
        <f t="shared" si="63"/>
        <v>0.75</v>
      </c>
      <c r="AE83" s="4">
        <f t="shared" si="64"/>
        <v>5</v>
      </c>
      <c r="AF83" s="4">
        <f t="shared" si="65"/>
        <v>1.3333333333333333</v>
      </c>
      <c r="AG83" s="4">
        <f t="shared" si="66"/>
        <v>0.4861111111111111</v>
      </c>
      <c r="AH83" s="4">
        <f t="shared" si="67"/>
        <v>2.0571428571428574</v>
      </c>
      <c r="AI83" s="4">
        <f t="shared" si="68"/>
        <v>-5.8666666666666671</v>
      </c>
      <c r="AJ83" s="4">
        <f t="shared" si="69"/>
        <v>-4.0333333333333332</v>
      </c>
      <c r="AK83" s="4">
        <f t="shared" si="69"/>
        <v>-1.8333333333333339</v>
      </c>
      <c r="AL83" s="4">
        <f t="shared" si="70"/>
        <v>-1.5504761904761908</v>
      </c>
      <c r="AM83" s="4">
        <f t="shared" si="71"/>
        <v>1.5504761904761908</v>
      </c>
      <c r="AN83" s="4">
        <f t="shared" si="72"/>
        <v>-2.9333333333333336</v>
      </c>
      <c r="AO83" s="4">
        <f t="shared" si="73"/>
        <v>-2.0166666666666666</v>
      </c>
      <c r="AP83" s="4">
        <f t="shared" si="73"/>
        <v>-0.91666666666666696</v>
      </c>
      <c r="AQ83" s="4">
        <f t="shared" si="74"/>
        <v>-0.77523809523809539</v>
      </c>
      <c r="AR83" s="4">
        <f t="shared" si="75"/>
        <v>0.77523809523809539</v>
      </c>
      <c r="AS83" s="4">
        <f t="shared" si="45"/>
        <v>-1.2422431562434457</v>
      </c>
      <c r="AT83" s="4">
        <f t="shared" si="45"/>
        <v>-1.1104599639702943</v>
      </c>
      <c r="AU83" s="4">
        <f t="shared" si="45"/>
        <v>-0.74194726800591759</v>
      </c>
      <c r="AV83" s="4">
        <f t="shared" si="45"/>
        <v>-0.65945880260311207</v>
      </c>
      <c r="AW83" s="4">
        <f t="shared" si="45"/>
        <v>0.65945880260311207</v>
      </c>
      <c r="AX83" s="4">
        <f t="shared" si="46"/>
        <v>-223.60376812382023</v>
      </c>
      <c r="AY83" s="4">
        <f t="shared" si="46"/>
        <v>-199.882793514653</v>
      </c>
      <c r="AZ83" s="4">
        <f t="shared" si="46"/>
        <v>-133.55050824106516</v>
      </c>
      <c r="BA83" s="4">
        <f t="shared" si="46"/>
        <v>-118.70258446856018</v>
      </c>
      <c r="BB83" s="4">
        <f t="shared" si="46"/>
        <v>118.70258446856018</v>
      </c>
      <c r="BC83" s="4">
        <f t="shared" si="76"/>
        <v>-0.8</v>
      </c>
      <c r="BD83" s="4">
        <f t="shared" si="77"/>
        <v>-0.73333333333333328</v>
      </c>
      <c r="BE83" s="4">
        <f t="shared" si="77"/>
        <v>-0.25000000000000006</v>
      </c>
      <c r="BF83" s="4">
        <f t="shared" si="78"/>
        <v>-0.51388888888888895</v>
      </c>
      <c r="BG83" s="4">
        <f t="shared" si="79"/>
        <v>1.0571428571428574</v>
      </c>
      <c r="BH83" s="4">
        <f t="shared" si="80"/>
        <v>3.0012960163532325</v>
      </c>
      <c r="BI83" s="4">
        <f t="shared" si="81"/>
        <v>4.7666666666666666</v>
      </c>
      <c r="BJ83" s="4">
        <f t="shared" si="82"/>
        <v>0.62964252091326556</v>
      </c>
      <c r="BK83" s="4">
        <f t="shared" si="83"/>
        <v>1.0963522283540006</v>
      </c>
      <c r="BL83" s="4">
        <f t="shared" si="84"/>
        <v>2.2419047619047618</v>
      </c>
      <c r="BM83" s="4">
        <f t="shared" si="85"/>
        <v>0.48902711969910817</v>
      </c>
      <c r="BN83" s="3">
        <f t="shared" si="86"/>
        <v>1</v>
      </c>
      <c r="BO83" s="3">
        <v>100</v>
      </c>
      <c r="BP83" s="3">
        <f t="shared" si="87"/>
        <v>0.39999999999999991</v>
      </c>
      <c r="BQ83" s="3">
        <f t="shared" si="88"/>
        <v>39.999999999999993</v>
      </c>
      <c r="BR83"/>
    </row>
    <row r="84" spans="1:70" x14ac:dyDescent="0.25">
      <c r="A84" t="s">
        <v>127</v>
      </c>
      <c r="B84" t="s">
        <v>165</v>
      </c>
      <c r="C84" t="s">
        <v>134</v>
      </c>
      <c r="D84" t="s">
        <v>13</v>
      </c>
      <c r="E84" t="s">
        <v>26</v>
      </c>
      <c r="F84" s="3">
        <v>1</v>
      </c>
      <c r="G84" s="3">
        <v>2</v>
      </c>
      <c r="H84" s="3" t="str">
        <f t="shared" si="89"/>
        <v>A</v>
      </c>
      <c r="I84" s="3">
        <v>2.25</v>
      </c>
      <c r="J84" s="3">
        <v>3.4</v>
      </c>
      <c r="K84" s="3">
        <v>3.1</v>
      </c>
      <c r="L84" s="3">
        <v>1.96</v>
      </c>
      <c r="M84" s="3">
        <v>1.94</v>
      </c>
      <c r="N84" s="3">
        <f t="shared" si="47"/>
        <v>3</v>
      </c>
      <c r="O84" s="3">
        <f t="shared" si="48"/>
        <v>6.1142736664558273E-2</v>
      </c>
      <c r="P84" s="3">
        <f t="shared" si="49"/>
        <v>2.5667999158426325E-2</v>
      </c>
      <c r="Q84" s="3">
        <f t="shared" si="50"/>
        <v>2.3875711574952563</v>
      </c>
      <c r="R84" s="3">
        <f t="shared" si="51"/>
        <v>3.6078853046594981</v>
      </c>
      <c r="S84" s="3">
        <f t="shared" si="52"/>
        <v>3.2895424836601306</v>
      </c>
      <c r="T84" s="3">
        <f t="shared" si="53"/>
        <v>2.0798397638625343</v>
      </c>
      <c r="U84" s="3">
        <f t="shared" si="54"/>
        <v>2.0586169091292428</v>
      </c>
      <c r="V84" s="4">
        <f t="shared" si="55"/>
        <v>0.44444444444444442</v>
      </c>
      <c r="W84" s="4">
        <f t="shared" si="56"/>
        <v>0.29411764705882354</v>
      </c>
      <c r="X84" s="4">
        <f t="shared" si="57"/>
        <v>0.32258064516129031</v>
      </c>
      <c r="Y84" s="4">
        <f t="shared" si="58"/>
        <v>0.51020408163265307</v>
      </c>
      <c r="Z84" s="4">
        <f t="shared" si="59"/>
        <v>0.51546391752577325</v>
      </c>
      <c r="AA84" s="4">
        <f t="shared" si="60"/>
        <v>0.66176470588235292</v>
      </c>
      <c r="AB84" s="4">
        <f t="shared" si="61"/>
        <v>0.72580645161290325</v>
      </c>
      <c r="AC84" s="4">
        <f t="shared" si="62"/>
        <v>1.5111111111111111</v>
      </c>
      <c r="AD84" s="4">
        <f t="shared" si="63"/>
        <v>1.096774193548387</v>
      </c>
      <c r="AE84" s="4">
        <f t="shared" si="64"/>
        <v>1.3777777777777778</v>
      </c>
      <c r="AF84" s="4">
        <f t="shared" si="65"/>
        <v>0.91176470588235303</v>
      </c>
      <c r="AG84" s="4">
        <f t="shared" si="66"/>
        <v>1.0103092783505154</v>
      </c>
      <c r="AH84" s="4">
        <f t="shared" si="67"/>
        <v>0.98979591836734693</v>
      </c>
      <c r="AI84" s="4">
        <f t="shared" si="68"/>
        <v>-0.9019713261648743</v>
      </c>
      <c r="AJ84" s="4">
        <f t="shared" si="69"/>
        <v>-1.2203141471642418</v>
      </c>
      <c r="AK84" s="4">
        <f t="shared" si="69"/>
        <v>0.3183428209993675</v>
      </c>
      <c r="AL84" s="4">
        <f t="shared" si="70"/>
        <v>2.1222854733291552E-2</v>
      </c>
      <c r="AM84" s="4">
        <f t="shared" si="71"/>
        <v>-2.1222854733291552E-2</v>
      </c>
      <c r="AN84" s="4">
        <f t="shared" si="72"/>
        <v>-0.45098566308243715</v>
      </c>
      <c r="AO84" s="4">
        <f t="shared" si="73"/>
        <v>-0.6101570735821209</v>
      </c>
      <c r="AP84" s="4">
        <f t="shared" si="73"/>
        <v>0.15917141049968375</v>
      </c>
      <c r="AQ84" s="4">
        <f t="shared" si="74"/>
        <v>1.0611427366645776E-2</v>
      </c>
      <c r="AR84" s="4">
        <f t="shared" si="75"/>
        <v>-1.0611427366645776E-2</v>
      </c>
      <c r="AS84" s="4">
        <f t="shared" si="45"/>
        <v>-0.4236733019574962</v>
      </c>
      <c r="AT84" s="4">
        <f t="shared" si="45"/>
        <v>-0.54785448249632795</v>
      </c>
      <c r="AU84" s="4">
        <f t="shared" si="45"/>
        <v>0.15784725083543819</v>
      </c>
      <c r="AV84" s="4">
        <f t="shared" si="45"/>
        <v>1.0611029102855758E-2</v>
      </c>
      <c r="AW84" s="4">
        <f t="shared" si="45"/>
        <v>-1.0611029102855758E-2</v>
      </c>
      <c r="AX84" s="4">
        <f t="shared" si="46"/>
        <v>-76.261194352349321</v>
      </c>
      <c r="AY84" s="4">
        <f t="shared" si="46"/>
        <v>-98.613806849339028</v>
      </c>
      <c r="AZ84" s="4">
        <f t="shared" si="46"/>
        <v>28.412505150378873</v>
      </c>
      <c r="BA84" s="4">
        <f t="shared" si="46"/>
        <v>1.9099852385140363</v>
      </c>
      <c r="BB84" s="4">
        <f t="shared" si="46"/>
        <v>-1.9099852385140363</v>
      </c>
      <c r="BC84" s="4">
        <f t="shared" si="76"/>
        <v>-0.2741935483870967</v>
      </c>
      <c r="BD84" s="4">
        <f t="shared" si="77"/>
        <v>-0.33823529411764702</v>
      </c>
      <c r="BE84" s="4">
        <f t="shared" si="77"/>
        <v>9.6774193548387108E-2</v>
      </c>
      <c r="BF84" s="4">
        <f t="shared" si="78"/>
        <v>1.0309278350515653E-2</v>
      </c>
      <c r="BG84" s="4">
        <f t="shared" si="79"/>
        <v>-1.0204081632653246E-2</v>
      </c>
      <c r="BH84" s="4">
        <f t="shared" si="80"/>
        <v>0.63299039522395417</v>
      </c>
      <c r="BI84" s="4">
        <f t="shared" si="81"/>
        <v>3.0949996486049614</v>
      </c>
      <c r="BJ84" s="4">
        <f t="shared" si="82"/>
        <v>0.20452034477912395</v>
      </c>
      <c r="BK84" s="4">
        <f t="shared" si="83"/>
        <v>1.5006824498047475E-2</v>
      </c>
      <c r="BL84" s="4">
        <f t="shared" si="84"/>
        <v>2.0692283364958888</v>
      </c>
      <c r="BM84" s="4">
        <f t="shared" si="85"/>
        <v>7.2523772429390811E-3</v>
      </c>
      <c r="BN84" s="3">
        <f t="shared" si="86"/>
        <v>0</v>
      </c>
      <c r="BO84" s="3">
        <v>100</v>
      </c>
      <c r="BP84" s="3">
        <f t="shared" si="87"/>
        <v>-1</v>
      </c>
      <c r="BQ84" s="3">
        <f t="shared" si="88"/>
        <v>-100</v>
      </c>
      <c r="BR84"/>
    </row>
    <row r="85" spans="1:70" x14ac:dyDescent="0.25">
      <c r="A85" t="s">
        <v>127</v>
      </c>
      <c r="B85" t="s">
        <v>165</v>
      </c>
      <c r="C85" t="s">
        <v>134</v>
      </c>
      <c r="D85" t="s">
        <v>22</v>
      </c>
      <c r="E85" t="s">
        <v>11</v>
      </c>
      <c r="F85" s="3">
        <v>3</v>
      </c>
      <c r="G85" s="3">
        <v>0</v>
      </c>
      <c r="H85" s="3" t="str">
        <f t="shared" si="89"/>
        <v>H</v>
      </c>
      <c r="I85" s="3">
        <v>1.7</v>
      </c>
      <c r="J85" s="3">
        <v>3.8</v>
      </c>
      <c r="K85" s="3">
        <v>4.75</v>
      </c>
      <c r="L85" s="3">
        <v>1.92</v>
      </c>
      <c r="M85" s="3">
        <v>1.98</v>
      </c>
      <c r="N85" s="3">
        <f t="shared" si="47"/>
        <v>3</v>
      </c>
      <c r="O85" s="3">
        <f t="shared" si="48"/>
        <v>6.1919504643962897E-2</v>
      </c>
      <c r="P85" s="3">
        <f t="shared" si="49"/>
        <v>2.5883838383838453E-2</v>
      </c>
      <c r="Q85" s="3">
        <f t="shared" si="50"/>
        <v>1.8052631578947369</v>
      </c>
      <c r="R85" s="3">
        <f t="shared" si="51"/>
        <v>4.0352941176470587</v>
      </c>
      <c r="S85" s="3">
        <f t="shared" si="52"/>
        <v>5.0441176470588234</v>
      </c>
      <c r="T85" s="3">
        <f t="shared" si="53"/>
        <v>2.0388854489164085</v>
      </c>
      <c r="U85" s="3">
        <f t="shared" si="54"/>
        <v>2.1026006191950466</v>
      </c>
      <c r="V85" s="4">
        <f t="shared" si="55"/>
        <v>0.58823529411764708</v>
      </c>
      <c r="W85" s="4">
        <f t="shared" si="56"/>
        <v>0.26315789473684209</v>
      </c>
      <c r="X85" s="4">
        <f t="shared" si="57"/>
        <v>0.21052631578947367</v>
      </c>
      <c r="Y85" s="4">
        <f t="shared" si="58"/>
        <v>0.52083333333333337</v>
      </c>
      <c r="Z85" s="4">
        <f t="shared" si="59"/>
        <v>0.50505050505050508</v>
      </c>
      <c r="AA85" s="4">
        <f t="shared" si="60"/>
        <v>0.44736842105263158</v>
      </c>
      <c r="AB85" s="4">
        <f t="shared" si="61"/>
        <v>0.35789473684210527</v>
      </c>
      <c r="AC85" s="4">
        <f t="shared" si="62"/>
        <v>2.2352941176470589</v>
      </c>
      <c r="AD85" s="4">
        <f t="shared" si="63"/>
        <v>0.79999999999999993</v>
      </c>
      <c r="AE85" s="4">
        <f t="shared" si="64"/>
        <v>2.7941176470588238</v>
      </c>
      <c r="AF85" s="4">
        <f t="shared" si="65"/>
        <v>1.25</v>
      </c>
      <c r="AG85" s="4">
        <f t="shared" si="66"/>
        <v>0.96969696969696972</v>
      </c>
      <c r="AH85" s="4">
        <f t="shared" si="67"/>
        <v>1.03125</v>
      </c>
      <c r="AI85" s="4">
        <f t="shared" si="68"/>
        <v>-3.2388544891640865</v>
      </c>
      <c r="AJ85" s="4">
        <f t="shared" si="69"/>
        <v>-2.2300309597523218</v>
      </c>
      <c r="AK85" s="4">
        <f t="shared" si="69"/>
        <v>-1.0088235294117647</v>
      </c>
      <c r="AL85" s="4">
        <f t="shared" si="70"/>
        <v>-6.3715170278638045E-2</v>
      </c>
      <c r="AM85" s="4">
        <f t="shared" si="71"/>
        <v>6.3715170278638045E-2</v>
      </c>
      <c r="AN85" s="4">
        <f t="shared" si="72"/>
        <v>-1.6194272445820432</v>
      </c>
      <c r="AO85" s="4">
        <f t="shared" si="73"/>
        <v>-1.1150154798761609</v>
      </c>
      <c r="AP85" s="4">
        <f t="shared" si="73"/>
        <v>-0.50441176470588234</v>
      </c>
      <c r="AQ85" s="4">
        <f t="shared" si="74"/>
        <v>-3.1857585139319022E-2</v>
      </c>
      <c r="AR85" s="4">
        <f t="shared" si="75"/>
        <v>3.1857585139319022E-2</v>
      </c>
      <c r="AS85" s="4">
        <f t="shared" si="45"/>
        <v>-1.0176068145284671</v>
      </c>
      <c r="AT85" s="4">
        <f t="shared" si="45"/>
        <v>-0.83972509663695982</v>
      </c>
      <c r="AU85" s="4">
        <f t="shared" si="45"/>
        <v>-0.46717078878611901</v>
      </c>
      <c r="AV85" s="4">
        <f t="shared" si="45"/>
        <v>-3.1846814215531753E-2</v>
      </c>
      <c r="AW85" s="4">
        <f t="shared" si="45"/>
        <v>3.1846814215531753E-2</v>
      </c>
      <c r="AX85" s="4">
        <f t="shared" si="46"/>
        <v>-183.16922661512407</v>
      </c>
      <c r="AY85" s="4">
        <f t="shared" si="46"/>
        <v>-151.15051739465278</v>
      </c>
      <c r="AZ85" s="4">
        <f t="shared" si="46"/>
        <v>-84.090741981501424</v>
      </c>
      <c r="BA85" s="4">
        <f t="shared" si="46"/>
        <v>-5.7324265587957157</v>
      </c>
      <c r="BB85" s="4">
        <f t="shared" si="46"/>
        <v>5.7324265587957157</v>
      </c>
      <c r="BC85" s="4">
        <f t="shared" si="76"/>
        <v>-0.64210526315789473</v>
      </c>
      <c r="BD85" s="4">
        <f t="shared" si="77"/>
        <v>-0.55263157894736836</v>
      </c>
      <c r="BE85" s="4">
        <f t="shared" si="77"/>
        <v>-0.2</v>
      </c>
      <c r="BF85" s="4">
        <f t="shared" si="78"/>
        <v>-3.0303030303030432E-2</v>
      </c>
      <c r="BG85" s="4">
        <f t="shared" si="79"/>
        <v>3.1250000000000139E-2</v>
      </c>
      <c r="BH85" s="4">
        <f t="shared" si="80"/>
        <v>1.6573543876173558</v>
      </c>
      <c r="BI85" s="4">
        <f t="shared" si="81"/>
        <v>3.6282249742002066</v>
      </c>
      <c r="BJ85" s="4">
        <f t="shared" si="82"/>
        <v>0.45679482375061298</v>
      </c>
      <c r="BK85" s="4">
        <f t="shared" si="83"/>
        <v>4.5053428968480524E-2</v>
      </c>
      <c r="BL85" s="4">
        <f t="shared" si="84"/>
        <v>2.0707430340557273</v>
      </c>
      <c r="BM85" s="4">
        <f t="shared" si="85"/>
        <v>2.175713172881694E-2</v>
      </c>
      <c r="BN85" s="3">
        <f t="shared" si="86"/>
        <v>1</v>
      </c>
      <c r="BO85" s="3">
        <v>100</v>
      </c>
      <c r="BP85" s="3">
        <f t="shared" si="87"/>
        <v>0.7</v>
      </c>
      <c r="BQ85" s="3">
        <f t="shared" si="88"/>
        <v>70</v>
      </c>
      <c r="BR85"/>
    </row>
    <row r="86" spans="1:70" x14ac:dyDescent="0.25">
      <c r="A86" t="s">
        <v>127</v>
      </c>
      <c r="B86" t="s">
        <v>165</v>
      </c>
      <c r="C86" t="s">
        <v>134</v>
      </c>
      <c r="D86" t="s">
        <v>130</v>
      </c>
      <c r="E86" t="s">
        <v>15</v>
      </c>
      <c r="F86" s="3">
        <v>2</v>
      </c>
      <c r="G86" s="3">
        <v>1</v>
      </c>
      <c r="H86" s="3" t="str">
        <f t="shared" si="89"/>
        <v>H</v>
      </c>
      <c r="I86" s="3">
        <v>1.36</v>
      </c>
      <c r="J86" s="3">
        <v>6</v>
      </c>
      <c r="K86" s="3">
        <v>6.5</v>
      </c>
      <c r="L86" s="3">
        <v>1.33</v>
      </c>
      <c r="M86" s="3">
        <v>3.4</v>
      </c>
      <c r="N86" s="3">
        <f t="shared" si="47"/>
        <v>3</v>
      </c>
      <c r="O86" s="3">
        <f t="shared" si="48"/>
        <v>5.5806938159879138E-2</v>
      </c>
      <c r="P86" s="3">
        <f t="shared" si="49"/>
        <v>4.5997346306943854E-2</v>
      </c>
      <c r="Q86" s="3">
        <f t="shared" si="50"/>
        <v>1.4358974358974357</v>
      </c>
      <c r="R86" s="3">
        <f t="shared" si="51"/>
        <v>6.3348416289592748</v>
      </c>
      <c r="S86" s="3">
        <f t="shared" si="52"/>
        <v>6.8627450980392144</v>
      </c>
      <c r="T86" s="3">
        <f t="shared" si="53"/>
        <v>1.4042232277526394</v>
      </c>
      <c r="U86" s="3">
        <f t="shared" si="54"/>
        <v>3.589743589743589</v>
      </c>
      <c r="V86" s="4">
        <f t="shared" si="55"/>
        <v>0.73529411764705876</v>
      </c>
      <c r="W86" s="4">
        <f t="shared" si="56"/>
        <v>0.16666666666666666</v>
      </c>
      <c r="X86" s="4">
        <f t="shared" si="57"/>
        <v>0.15384615384615385</v>
      </c>
      <c r="Y86" s="4">
        <f t="shared" si="58"/>
        <v>0.75187969924812026</v>
      </c>
      <c r="Z86" s="4">
        <f t="shared" si="59"/>
        <v>0.29411764705882354</v>
      </c>
      <c r="AA86" s="4">
        <f t="shared" si="60"/>
        <v>0.22666666666666668</v>
      </c>
      <c r="AB86" s="4">
        <f t="shared" si="61"/>
        <v>0.20923076923076925</v>
      </c>
      <c r="AC86" s="4">
        <f t="shared" si="62"/>
        <v>4.4117647058823524</v>
      </c>
      <c r="AD86" s="4">
        <f t="shared" si="63"/>
        <v>0.92307692307692313</v>
      </c>
      <c r="AE86" s="4">
        <f t="shared" si="64"/>
        <v>4.7794117647058822</v>
      </c>
      <c r="AF86" s="4">
        <f t="shared" si="65"/>
        <v>1.0833333333333333</v>
      </c>
      <c r="AG86" s="4">
        <f t="shared" si="66"/>
        <v>0.39117647058823535</v>
      </c>
      <c r="AH86" s="4">
        <f t="shared" si="67"/>
        <v>2.5563909774436087</v>
      </c>
      <c r="AI86" s="4">
        <f t="shared" si="68"/>
        <v>-5.4268476621417783</v>
      </c>
      <c r="AJ86" s="4">
        <f t="shared" si="69"/>
        <v>-4.8989441930618387</v>
      </c>
      <c r="AK86" s="4">
        <f t="shared" si="69"/>
        <v>-0.52790346907993957</v>
      </c>
      <c r="AL86" s="4">
        <f t="shared" si="70"/>
        <v>-2.1855203619909496</v>
      </c>
      <c r="AM86" s="4">
        <f t="shared" si="71"/>
        <v>2.1855203619909496</v>
      </c>
      <c r="AN86" s="4">
        <f t="shared" si="72"/>
        <v>-2.7134238310708891</v>
      </c>
      <c r="AO86" s="4">
        <f t="shared" si="73"/>
        <v>-2.4494720965309194</v>
      </c>
      <c r="AP86" s="4">
        <f t="shared" si="73"/>
        <v>-0.26395173453996978</v>
      </c>
      <c r="AQ86" s="4">
        <f t="shared" si="74"/>
        <v>-1.0927601809954748</v>
      </c>
      <c r="AR86" s="4">
        <f t="shared" si="75"/>
        <v>1.0927601809954748</v>
      </c>
      <c r="AS86" s="4">
        <f t="shared" si="45"/>
        <v>-1.217702904606391</v>
      </c>
      <c r="AT86" s="4">
        <f t="shared" si="45"/>
        <v>-1.1831971192309698</v>
      </c>
      <c r="AU86" s="4">
        <f t="shared" si="45"/>
        <v>-0.25806599511979705</v>
      </c>
      <c r="AV86" s="4">
        <f t="shared" si="45"/>
        <v>-0.82969349469259923</v>
      </c>
      <c r="AW86" s="4">
        <f t="shared" si="45"/>
        <v>0.82969349469259923</v>
      </c>
      <c r="AX86" s="4">
        <f t="shared" si="46"/>
        <v>-219.18652282915036</v>
      </c>
      <c r="AY86" s="4">
        <f t="shared" si="46"/>
        <v>-212.97548146157456</v>
      </c>
      <c r="AZ86" s="4">
        <f t="shared" si="46"/>
        <v>-46.451879121563472</v>
      </c>
      <c r="BA86" s="4">
        <f t="shared" si="46"/>
        <v>-149.34482904466785</v>
      </c>
      <c r="BB86" s="4">
        <f t="shared" si="46"/>
        <v>149.34482904466785</v>
      </c>
      <c r="BC86" s="4">
        <f t="shared" si="76"/>
        <v>-0.79076923076923067</v>
      </c>
      <c r="BD86" s="4">
        <f t="shared" si="77"/>
        <v>-0.77333333333333321</v>
      </c>
      <c r="BE86" s="4">
        <f t="shared" si="77"/>
        <v>-7.6923076923076927E-2</v>
      </c>
      <c r="BF86" s="4">
        <f t="shared" si="78"/>
        <v>-0.60882352941176465</v>
      </c>
      <c r="BG86" s="4">
        <f t="shared" si="79"/>
        <v>1.5563909774436087</v>
      </c>
      <c r="BH86" s="4">
        <f t="shared" si="80"/>
        <v>2.9924630832447106</v>
      </c>
      <c r="BI86" s="4">
        <f t="shared" si="81"/>
        <v>4.8778280542986421</v>
      </c>
      <c r="BJ86" s="4">
        <f t="shared" si="82"/>
        <v>0.61348269146296952</v>
      </c>
      <c r="BK86" s="4">
        <f t="shared" si="83"/>
        <v>1.5453962683850786</v>
      </c>
      <c r="BL86" s="4">
        <f t="shared" si="84"/>
        <v>2.4969834087481142</v>
      </c>
      <c r="BM86" s="4">
        <f t="shared" si="85"/>
        <v>0.61890530108082586</v>
      </c>
      <c r="BN86" s="3">
        <f t="shared" si="86"/>
        <v>1</v>
      </c>
      <c r="BO86" s="3">
        <v>100</v>
      </c>
      <c r="BP86" s="3">
        <f t="shared" si="87"/>
        <v>0.3600000000000001</v>
      </c>
      <c r="BQ86" s="3">
        <f t="shared" si="88"/>
        <v>36.000000000000007</v>
      </c>
      <c r="BR86"/>
    </row>
    <row r="87" spans="1:70" x14ac:dyDescent="0.25">
      <c r="A87" t="s">
        <v>127</v>
      </c>
      <c r="B87" t="s">
        <v>165</v>
      </c>
      <c r="C87" t="s">
        <v>134</v>
      </c>
      <c r="D87" t="s">
        <v>20</v>
      </c>
      <c r="E87" t="s">
        <v>19</v>
      </c>
      <c r="F87" s="3">
        <v>4</v>
      </c>
      <c r="G87" s="3">
        <v>0</v>
      </c>
      <c r="H87" s="3" t="str">
        <f t="shared" si="89"/>
        <v>H</v>
      </c>
      <c r="I87" s="3">
        <v>1.45</v>
      </c>
      <c r="J87" s="3">
        <v>4.5</v>
      </c>
      <c r="K87" s="3">
        <v>7</v>
      </c>
      <c r="L87" s="3">
        <v>2.0099999999999998</v>
      </c>
      <c r="M87" s="3">
        <v>1.89</v>
      </c>
      <c r="N87" s="3">
        <f t="shared" si="47"/>
        <v>4</v>
      </c>
      <c r="O87" s="3">
        <f t="shared" si="48"/>
        <v>5.4734537493158264E-2</v>
      </c>
      <c r="P87" s="3">
        <f t="shared" si="49"/>
        <v>2.6612966911474523E-2</v>
      </c>
      <c r="Q87" s="3">
        <f t="shared" si="50"/>
        <v>1.5293650793650795</v>
      </c>
      <c r="R87" s="3">
        <f t="shared" si="51"/>
        <v>4.7463054187192117</v>
      </c>
      <c r="S87" s="3">
        <f t="shared" si="52"/>
        <v>7.3831417624521078</v>
      </c>
      <c r="T87" s="3">
        <f t="shared" si="53"/>
        <v>2.1200164203612477</v>
      </c>
      <c r="U87" s="3">
        <f t="shared" si="54"/>
        <v>1.9934482758620691</v>
      </c>
      <c r="V87" s="4">
        <f t="shared" si="55"/>
        <v>0.68965517241379315</v>
      </c>
      <c r="W87" s="4">
        <f t="shared" si="56"/>
        <v>0.22222222222222221</v>
      </c>
      <c r="X87" s="4">
        <f t="shared" si="57"/>
        <v>0.14285714285714285</v>
      </c>
      <c r="Y87" s="4">
        <f t="shared" si="58"/>
        <v>0.49751243781094534</v>
      </c>
      <c r="Z87" s="4">
        <f t="shared" si="59"/>
        <v>0.52910052910052918</v>
      </c>
      <c r="AA87" s="4">
        <f t="shared" si="60"/>
        <v>0.32222222222222219</v>
      </c>
      <c r="AB87" s="4">
        <f t="shared" si="61"/>
        <v>0.20714285714285713</v>
      </c>
      <c r="AC87" s="4">
        <f t="shared" si="62"/>
        <v>3.103448275862069</v>
      </c>
      <c r="AD87" s="4">
        <f t="shared" si="63"/>
        <v>0.6428571428571429</v>
      </c>
      <c r="AE87" s="4">
        <f t="shared" si="64"/>
        <v>4.8275862068965516</v>
      </c>
      <c r="AF87" s="4">
        <f t="shared" si="65"/>
        <v>1.5555555555555556</v>
      </c>
      <c r="AG87" s="4">
        <f t="shared" si="66"/>
        <v>1.0634920634920635</v>
      </c>
      <c r="AH87" s="4">
        <f t="shared" si="67"/>
        <v>0.94029850746268662</v>
      </c>
      <c r="AI87" s="4">
        <f t="shared" si="68"/>
        <v>-5.8537766830870286</v>
      </c>
      <c r="AJ87" s="4">
        <f t="shared" si="69"/>
        <v>-3.2169403393541325</v>
      </c>
      <c r="AK87" s="4">
        <f t="shared" si="69"/>
        <v>-2.6368363437328961</v>
      </c>
      <c r="AL87" s="4">
        <f t="shared" si="70"/>
        <v>0.12656814449917864</v>
      </c>
      <c r="AM87" s="4">
        <f t="shared" si="71"/>
        <v>-0.12656814449917864</v>
      </c>
      <c r="AN87" s="4">
        <f t="shared" si="72"/>
        <v>-2.9268883415435143</v>
      </c>
      <c r="AO87" s="4">
        <f t="shared" si="73"/>
        <v>-1.6084701696770662</v>
      </c>
      <c r="AP87" s="4">
        <f t="shared" si="73"/>
        <v>-1.3184181718664481</v>
      </c>
      <c r="AQ87" s="4">
        <f t="shared" si="74"/>
        <v>6.3284072249589318E-2</v>
      </c>
      <c r="AR87" s="4">
        <f t="shared" si="75"/>
        <v>-6.3284072249589318E-2</v>
      </c>
      <c r="AS87" s="4">
        <f t="shared" si="45"/>
        <v>-1.2415707902212834</v>
      </c>
      <c r="AT87" s="4">
        <f t="shared" si="45"/>
        <v>-1.0145672450933116</v>
      </c>
      <c r="AU87" s="4">
        <f t="shared" si="45"/>
        <v>-0.92188709396114255</v>
      </c>
      <c r="AV87" s="4">
        <f t="shared" si="45"/>
        <v>6.3199793099190063E-2</v>
      </c>
      <c r="AW87" s="4">
        <f t="shared" si="45"/>
        <v>-6.3199793099190063E-2</v>
      </c>
      <c r="AX87" s="4">
        <f t="shared" si="46"/>
        <v>-223.482742239831</v>
      </c>
      <c r="AY87" s="4">
        <f t="shared" si="46"/>
        <v>-182.62210411679609</v>
      </c>
      <c r="AZ87" s="4">
        <f t="shared" si="46"/>
        <v>-165.93967691300566</v>
      </c>
      <c r="BA87" s="4">
        <f t="shared" si="46"/>
        <v>11.375962757854213</v>
      </c>
      <c r="BB87" s="4">
        <f t="shared" si="46"/>
        <v>-11.375962757854213</v>
      </c>
      <c r="BC87" s="4">
        <f t="shared" si="76"/>
        <v>-0.79285714285714293</v>
      </c>
      <c r="BD87" s="4">
        <f t="shared" si="77"/>
        <v>-0.67777777777777781</v>
      </c>
      <c r="BE87" s="4">
        <f t="shared" si="77"/>
        <v>-0.35714285714285721</v>
      </c>
      <c r="BF87" s="4">
        <f t="shared" si="78"/>
        <v>6.3492063492063322E-2</v>
      </c>
      <c r="BG87" s="4">
        <f t="shared" si="79"/>
        <v>-5.9701492537313279E-2</v>
      </c>
      <c r="BH87" s="4">
        <f t="shared" si="80"/>
        <v>2.9316750759604981</v>
      </c>
      <c r="BI87" s="4">
        <f t="shared" si="81"/>
        <v>4.5529374201787993</v>
      </c>
      <c r="BJ87" s="4">
        <f t="shared" si="82"/>
        <v>0.64390849366108083</v>
      </c>
      <c r="BK87" s="4">
        <f t="shared" si="83"/>
        <v>8.9497193257568039E-2</v>
      </c>
      <c r="BL87" s="4">
        <f t="shared" si="84"/>
        <v>2.0567323481116584</v>
      </c>
      <c r="BM87" s="4">
        <f t="shared" si="85"/>
        <v>4.3514263457633574E-2</v>
      </c>
      <c r="BN87" s="3">
        <f t="shared" si="86"/>
        <v>1</v>
      </c>
      <c r="BO87" s="3">
        <v>100</v>
      </c>
      <c r="BP87" s="3">
        <f t="shared" si="87"/>
        <v>0.44999999999999996</v>
      </c>
      <c r="BQ87" s="3">
        <f t="shared" si="88"/>
        <v>44.999999999999993</v>
      </c>
      <c r="BR87"/>
    </row>
    <row r="88" spans="1:70" x14ac:dyDescent="0.25">
      <c r="A88" t="s">
        <v>127</v>
      </c>
      <c r="B88" t="s">
        <v>165</v>
      </c>
      <c r="C88" t="s">
        <v>134</v>
      </c>
      <c r="D88" t="s">
        <v>133</v>
      </c>
      <c r="E88" t="s">
        <v>16</v>
      </c>
      <c r="F88" s="3">
        <v>2</v>
      </c>
      <c r="G88" s="3">
        <v>2</v>
      </c>
      <c r="H88" s="3" t="str">
        <f t="shared" si="89"/>
        <v>D</v>
      </c>
      <c r="I88" s="3">
        <v>1.73</v>
      </c>
      <c r="J88" s="3">
        <v>3.75</v>
      </c>
      <c r="K88" s="3">
        <v>5.25</v>
      </c>
      <c r="L88" s="3">
        <v>2.1</v>
      </c>
      <c r="M88" s="3">
        <v>1.7</v>
      </c>
      <c r="N88" s="3">
        <f t="shared" si="47"/>
        <v>4</v>
      </c>
      <c r="O88" s="3">
        <f t="shared" si="48"/>
        <v>3.5177539223782084E-2</v>
      </c>
      <c r="P88" s="3">
        <f t="shared" si="49"/>
        <v>6.4425770308123242E-2</v>
      </c>
      <c r="Q88" s="3">
        <f t="shared" si="50"/>
        <v>1.7908571428571429</v>
      </c>
      <c r="R88" s="3">
        <f t="shared" si="51"/>
        <v>3.881915772089183</v>
      </c>
      <c r="S88" s="3">
        <f t="shared" si="52"/>
        <v>5.4346820809248557</v>
      </c>
      <c r="T88" s="3">
        <f t="shared" si="53"/>
        <v>2.1738728323699426</v>
      </c>
      <c r="U88" s="3">
        <f t="shared" si="54"/>
        <v>1.7598018166804295</v>
      </c>
      <c r="V88" s="4">
        <f t="shared" si="55"/>
        <v>0.5780346820809249</v>
      </c>
      <c r="W88" s="4">
        <f t="shared" si="56"/>
        <v>0.26666666666666666</v>
      </c>
      <c r="X88" s="4">
        <f t="shared" si="57"/>
        <v>0.19047619047619047</v>
      </c>
      <c r="Y88" s="4">
        <f t="shared" si="58"/>
        <v>0.47619047619047616</v>
      </c>
      <c r="Z88" s="4">
        <f t="shared" si="59"/>
        <v>0.58823529411764708</v>
      </c>
      <c r="AA88" s="4">
        <f t="shared" si="60"/>
        <v>0.46133333333333332</v>
      </c>
      <c r="AB88" s="4">
        <f t="shared" si="61"/>
        <v>0.3295238095238095</v>
      </c>
      <c r="AC88" s="4">
        <f t="shared" si="62"/>
        <v>2.1676300578034682</v>
      </c>
      <c r="AD88" s="4">
        <f t="shared" si="63"/>
        <v>0.7142857142857143</v>
      </c>
      <c r="AE88" s="4">
        <f t="shared" si="64"/>
        <v>3.0346820809248554</v>
      </c>
      <c r="AF88" s="4">
        <f t="shared" si="65"/>
        <v>1.4</v>
      </c>
      <c r="AG88" s="4">
        <f t="shared" si="66"/>
        <v>1.2352941176470589</v>
      </c>
      <c r="AH88" s="4">
        <f t="shared" si="67"/>
        <v>0.80952380952380942</v>
      </c>
      <c r="AI88" s="4">
        <f t="shared" si="68"/>
        <v>-3.6438249380677128</v>
      </c>
      <c r="AJ88" s="4">
        <f t="shared" si="69"/>
        <v>-2.0910586292320401</v>
      </c>
      <c r="AK88" s="4">
        <f t="shared" si="69"/>
        <v>-1.5527663088356727</v>
      </c>
      <c r="AL88" s="4">
        <f t="shared" si="70"/>
        <v>0.4140710156895131</v>
      </c>
      <c r="AM88" s="4">
        <f t="shared" si="71"/>
        <v>-0.4140710156895131</v>
      </c>
      <c r="AN88" s="4">
        <f t="shared" si="72"/>
        <v>-1.8219124690338564</v>
      </c>
      <c r="AO88" s="4">
        <f t="shared" si="73"/>
        <v>-1.0455293146160201</v>
      </c>
      <c r="AP88" s="4">
        <f t="shared" si="73"/>
        <v>-0.77638315441783634</v>
      </c>
      <c r="AQ88" s="4">
        <f t="shared" si="74"/>
        <v>0.20703550784475655</v>
      </c>
      <c r="AR88" s="4">
        <f t="shared" si="75"/>
        <v>-0.20703550784475655</v>
      </c>
      <c r="AS88" s="4">
        <f t="shared" si="45"/>
        <v>-1.0688181804440731</v>
      </c>
      <c r="AT88" s="4">
        <f t="shared" si="45"/>
        <v>-0.80765245125392138</v>
      </c>
      <c r="AU88" s="4">
        <f t="shared" si="45"/>
        <v>-0.66017362375051458</v>
      </c>
      <c r="AV88" s="4">
        <f t="shared" si="45"/>
        <v>0.20415122802472577</v>
      </c>
      <c r="AW88" s="4">
        <f t="shared" si="45"/>
        <v>-0.20415122802472577</v>
      </c>
      <c r="AX88" s="4">
        <f t="shared" si="46"/>
        <v>-192.38727247993316</v>
      </c>
      <c r="AY88" s="4">
        <f t="shared" si="46"/>
        <v>-145.37744122570587</v>
      </c>
      <c r="AZ88" s="4">
        <f t="shared" si="46"/>
        <v>-118.83125227509262</v>
      </c>
      <c r="BA88" s="4">
        <f t="shared" si="46"/>
        <v>36.747221044450633</v>
      </c>
      <c r="BB88" s="4">
        <f t="shared" si="46"/>
        <v>-36.747221044450633</v>
      </c>
      <c r="BC88" s="4">
        <f t="shared" si="76"/>
        <v>-0.67047619047619045</v>
      </c>
      <c r="BD88" s="4">
        <f t="shared" si="77"/>
        <v>-0.53866666666666674</v>
      </c>
      <c r="BE88" s="4">
        <f t="shared" si="77"/>
        <v>-0.28571428571428564</v>
      </c>
      <c r="BF88" s="4">
        <f t="shared" si="78"/>
        <v>0.23529411764705899</v>
      </c>
      <c r="BG88" s="4">
        <f t="shared" si="79"/>
        <v>-0.19047619047619058</v>
      </c>
      <c r="BH88" s="4">
        <f t="shared" si="80"/>
        <v>1.8285271659646862</v>
      </c>
      <c r="BI88" s="4">
        <f t="shared" si="81"/>
        <v>3.7024849986237274</v>
      </c>
      <c r="BJ88" s="4">
        <f t="shared" si="82"/>
        <v>0.49386484121998575</v>
      </c>
      <c r="BK88" s="4">
        <f t="shared" si="83"/>
        <v>0.29279242308685599</v>
      </c>
      <c r="BL88" s="4">
        <f t="shared" si="84"/>
        <v>1.966837324525186</v>
      </c>
      <c r="BM88" s="4">
        <f t="shared" si="85"/>
        <v>0.14886458551295745</v>
      </c>
      <c r="BN88" s="3">
        <f t="shared" si="86"/>
        <v>0</v>
      </c>
      <c r="BO88" s="3">
        <v>100</v>
      </c>
      <c r="BP88" s="3">
        <f t="shared" si="87"/>
        <v>-1</v>
      </c>
      <c r="BQ88" s="3">
        <f t="shared" si="88"/>
        <v>-100</v>
      </c>
      <c r="BR88"/>
    </row>
    <row r="89" spans="1:70" x14ac:dyDescent="0.25">
      <c r="A89" t="s">
        <v>127</v>
      </c>
      <c r="B89" t="s">
        <v>165</v>
      </c>
      <c r="C89" t="s">
        <v>136</v>
      </c>
      <c r="D89" t="s">
        <v>24</v>
      </c>
      <c r="E89" t="s">
        <v>12</v>
      </c>
      <c r="F89" s="3">
        <v>2</v>
      </c>
      <c r="G89" s="3">
        <v>2</v>
      </c>
      <c r="H89" s="3" t="str">
        <f t="shared" si="89"/>
        <v>D</v>
      </c>
      <c r="I89" s="3">
        <v>3.3</v>
      </c>
      <c r="J89" s="3">
        <v>3.25</v>
      </c>
      <c r="K89" s="3">
        <v>2.25</v>
      </c>
      <c r="L89" s="3">
        <v>2.0499999999999998</v>
      </c>
      <c r="M89" s="3">
        <v>1.85</v>
      </c>
      <c r="N89" s="3">
        <f t="shared" si="47"/>
        <v>4</v>
      </c>
      <c r="O89" s="3">
        <f t="shared" si="48"/>
        <v>5.5167055167055112E-2</v>
      </c>
      <c r="P89" s="3">
        <f t="shared" si="49"/>
        <v>2.8345418589320992E-2</v>
      </c>
      <c r="Q89" s="3">
        <f t="shared" si="50"/>
        <v>3.4820512820512817</v>
      </c>
      <c r="R89" s="3">
        <f t="shared" si="51"/>
        <v>3.4292929292929291</v>
      </c>
      <c r="S89" s="3">
        <f t="shared" si="52"/>
        <v>2.3741258741258742</v>
      </c>
      <c r="T89" s="3">
        <f t="shared" si="53"/>
        <v>2.1630924630924628</v>
      </c>
      <c r="U89" s="3">
        <f t="shared" si="54"/>
        <v>1.9520590520590519</v>
      </c>
      <c r="V89" s="4">
        <f t="shared" si="55"/>
        <v>0.30303030303030304</v>
      </c>
      <c r="W89" s="4">
        <f t="shared" si="56"/>
        <v>0.30769230769230771</v>
      </c>
      <c r="X89" s="4">
        <f t="shared" si="57"/>
        <v>0.44444444444444442</v>
      </c>
      <c r="Y89" s="4">
        <f t="shared" si="58"/>
        <v>0.48780487804878053</v>
      </c>
      <c r="Z89" s="4">
        <f t="shared" si="59"/>
        <v>0.54054054054054046</v>
      </c>
      <c r="AA89" s="4">
        <f t="shared" si="60"/>
        <v>1.0153846153846153</v>
      </c>
      <c r="AB89" s="4">
        <f t="shared" si="61"/>
        <v>1.4666666666666666</v>
      </c>
      <c r="AC89" s="4">
        <f t="shared" si="62"/>
        <v>0.98484848484848486</v>
      </c>
      <c r="AD89" s="4">
        <f t="shared" si="63"/>
        <v>1.4444444444444444</v>
      </c>
      <c r="AE89" s="4">
        <f t="shared" si="64"/>
        <v>0.68181818181818188</v>
      </c>
      <c r="AF89" s="4">
        <f t="shared" si="65"/>
        <v>0.69230769230769229</v>
      </c>
      <c r="AG89" s="4">
        <f t="shared" si="66"/>
        <v>1.1081081081081079</v>
      </c>
      <c r="AH89" s="4">
        <f t="shared" si="67"/>
        <v>0.90243902439024404</v>
      </c>
      <c r="AI89" s="4">
        <f t="shared" si="68"/>
        <v>1.1079254079254075</v>
      </c>
      <c r="AJ89" s="4">
        <f t="shared" si="69"/>
        <v>5.2758352758352611E-2</v>
      </c>
      <c r="AK89" s="4">
        <f t="shared" si="69"/>
        <v>1.0551670551670549</v>
      </c>
      <c r="AL89" s="4">
        <f t="shared" si="70"/>
        <v>0.21103341103341089</v>
      </c>
      <c r="AM89" s="4">
        <f t="shared" si="71"/>
        <v>-0.21103341103341089</v>
      </c>
      <c r="AN89" s="4">
        <f t="shared" si="72"/>
        <v>0.55396270396270375</v>
      </c>
      <c r="AO89" s="4">
        <f t="shared" si="73"/>
        <v>2.6379176379176306E-2</v>
      </c>
      <c r="AP89" s="4">
        <f t="shared" si="73"/>
        <v>0.52758352758352745</v>
      </c>
      <c r="AQ89" s="4">
        <f t="shared" si="74"/>
        <v>0.10551670551670544</v>
      </c>
      <c r="AR89" s="4">
        <f t="shared" si="75"/>
        <v>-0.10551670551670544</v>
      </c>
      <c r="AS89" s="4">
        <f t="shared" si="45"/>
        <v>0.50588050232098658</v>
      </c>
      <c r="AT89" s="4">
        <f t="shared" si="45"/>
        <v>2.6373060186371252E-2</v>
      </c>
      <c r="AU89" s="4">
        <f t="shared" si="45"/>
        <v>0.4854701509691931</v>
      </c>
      <c r="AV89" s="4">
        <f t="shared" si="45"/>
        <v>0.10512770112356049</v>
      </c>
      <c r="AW89" s="4">
        <f t="shared" si="45"/>
        <v>-0.10512770112356049</v>
      </c>
      <c r="AX89" s="4">
        <f t="shared" si="46"/>
        <v>91.058490417777577</v>
      </c>
      <c r="AY89" s="4">
        <f t="shared" si="46"/>
        <v>4.7471508335468258</v>
      </c>
      <c r="AZ89" s="4">
        <f t="shared" si="46"/>
        <v>87.384627174454764</v>
      </c>
      <c r="BA89" s="4">
        <f t="shared" si="46"/>
        <v>18.922986202240885</v>
      </c>
      <c r="BB89" s="4">
        <f t="shared" si="46"/>
        <v>-18.922986202240885</v>
      </c>
      <c r="BC89" s="4">
        <f t="shared" si="76"/>
        <v>0.46666666666666645</v>
      </c>
      <c r="BD89" s="4">
        <f t="shared" si="77"/>
        <v>1.5384615384615342E-2</v>
      </c>
      <c r="BE89" s="4">
        <f t="shared" si="77"/>
        <v>0.44444444444444431</v>
      </c>
      <c r="BF89" s="4">
        <f t="shared" si="78"/>
        <v>0.10810810810810804</v>
      </c>
      <c r="BG89" s="4">
        <f t="shared" si="79"/>
        <v>-9.7560975609756045E-2</v>
      </c>
      <c r="BH89" s="4">
        <f t="shared" si="80"/>
        <v>0.62498795556692921</v>
      </c>
      <c r="BI89" s="4">
        <f t="shared" si="81"/>
        <v>3.0951566951566947</v>
      </c>
      <c r="BJ89" s="4">
        <f t="shared" si="82"/>
        <v>0.20192449595360107</v>
      </c>
      <c r="BK89" s="4">
        <f t="shared" si="83"/>
        <v>0.14922315599865282</v>
      </c>
      <c r="BL89" s="4">
        <f t="shared" si="84"/>
        <v>2.0575757575757576</v>
      </c>
      <c r="BM89" s="4">
        <f t="shared" si="85"/>
        <v>7.2523772429389441E-2</v>
      </c>
      <c r="BN89" s="3">
        <f t="shared" si="86"/>
        <v>0</v>
      </c>
      <c r="BO89" s="3">
        <v>100</v>
      </c>
      <c r="BP89" s="3">
        <f t="shared" si="87"/>
        <v>-1</v>
      </c>
      <c r="BQ89" s="3">
        <f t="shared" si="88"/>
        <v>-100</v>
      </c>
      <c r="BR89"/>
    </row>
    <row r="90" spans="1:70" x14ac:dyDescent="0.25">
      <c r="A90" t="s">
        <v>127</v>
      </c>
      <c r="B90" t="s">
        <v>165</v>
      </c>
      <c r="C90" t="s">
        <v>129</v>
      </c>
      <c r="D90" t="s">
        <v>135</v>
      </c>
      <c r="E90" t="s">
        <v>141</v>
      </c>
      <c r="F90" s="3">
        <v>1</v>
      </c>
      <c r="G90" s="3">
        <v>2</v>
      </c>
      <c r="H90" s="3" t="str">
        <f t="shared" si="89"/>
        <v>A</v>
      </c>
      <c r="I90" s="3">
        <v>7.5</v>
      </c>
      <c r="J90" s="3">
        <v>5.75</v>
      </c>
      <c r="K90" s="3">
        <v>1.36</v>
      </c>
      <c r="L90" s="3">
        <v>1.44</v>
      </c>
      <c r="M90" s="3">
        <v>2.7</v>
      </c>
      <c r="N90" s="3">
        <f t="shared" si="47"/>
        <v>3</v>
      </c>
      <c r="O90" s="3">
        <f t="shared" si="48"/>
        <v>4.2540494458652933E-2</v>
      </c>
      <c r="P90" s="3">
        <f t="shared" si="49"/>
        <v>6.481481481481477E-2</v>
      </c>
      <c r="Q90" s="3">
        <f t="shared" si="50"/>
        <v>7.8190537084398972</v>
      </c>
      <c r="R90" s="3">
        <f t="shared" si="51"/>
        <v>5.9946078431372545</v>
      </c>
      <c r="S90" s="3">
        <f t="shared" si="52"/>
        <v>1.4178550724637682</v>
      </c>
      <c r="T90" s="3">
        <f t="shared" si="53"/>
        <v>1.5012583120204601</v>
      </c>
      <c r="U90" s="3">
        <f t="shared" si="54"/>
        <v>2.8148593350383631</v>
      </c>
      <c r="V90" s="4">
        <f t="shared" si="55"/>
        <v>0.13333333333333333</v>
      </c>
      <c r="W90" s="4">
        <f t="shared" si="56"/>
        <v>0.17391304347826086</v>
      </c>
      <c r="X90" s="4">
        <f t="shared" si="57"/>
        <v>0.73529411764705876</v>
      </c>
      <c r="Y90" s="4">
        <f t="shared" si="58"/>
        <v>0.69444444444444442</v>
      </c>
      <c r="Z90" s="4">
        <f t="shared" si="59"/>
        <v>0.37037037037037035</v>
      </c>
      <c r="AA90" s="4">
        <f t="shared" si="60"/>
        <v>1.3043478260869565</v>
      </c>
      <c r="AB90" s="4">
        <f t="shared" si="61"/>
        <v>5.5147058823529411</v>
      </c>
      <c r="AC90" s="4">
        <f t="shared" si="62"/>
        <v>0.76666666666666672</v>
      </c>
      <c r="AD90" s="4">
        <f t="shared" si="63"/>
        <v>4.2279411764705879</v>
      </c>
      <c r="AE90" s="4">
        <f t="shared" si="64"/>
        <v>0.18133333333333335</v>
      </c>
      <c r="AF90" s="4">
        <f t="shared" si="65"/>
        <v>0.23652173913043481</v>
      </c>
      <c r="AG90" s="4">
        <f t="shared" si="66"/>
        <v>0.53333333333333333</v>
      </c>
      <c r="AH90" s="4">
        <f t="shared" si="67"/>
        <v>1.8750000000000002</v>
      </c>
      <c r="AI90" s="4">
        <f t="shared" si="68"/>
        <v>6.4011986359761295</v>
      </c>
      <c r="AJ90" s="4">
        <f t="shared" si="69"/>
        <v>1.8244458653026427</v>
      </c>
      <c r="AK90" s="4">
        <f t="shared" si="69"/>
        <v>4.5767527706734867</v>
      </c>
      <c r="AL90" s="4">
        <f t="shared" si="70"/>
        <v>-1.3136010230179029</v>
      </c>
      <c r="AM90" s="4">
        <f t="shared" si="71"/>
        <v>1.3136010230179029</v>
      </c>
      <c r="AN90" s="4">
        <f t="shared" si="72"/>
        <v>3.2005993179880647</v>
      </c>
      <c r="AO90" s="4">
        <f t="shared" si="73"/>
        <v>0.91222293265132137</v>
      </c>
      <c r="AP90" s="4">
        <f t="shared" si="73"/>
        <v>2.2883763853367434</v>
      </c>
      <c r="AQ90" s="4">
        <f t="shared" si="74"/>
        <v>-0.65680051150895147</v>
      </c>
      <c r="AR90" s="4">
        <f t="shared" si="75"/>
        <v>0.65680051150895147</v>
      </c>
      <c r="AS90" s="4">
        <f t="shared" si="45"/>
        <v>1.2679647694294187</v>
      </c>
      <c r="AT90" s="4">
        <f t="shared" si="45"/>
        <v>0.73952720766338742</v>
      </c>
      <c r="AU90" s="4">
        <f t="shared" si="45"/>
        <v>1.1588131490749978</v>
      </c>
      <c r="AV90" s="4">
        <f t="shared" si="45"/>
        <v>-0.58114105079704104</v>
      </c>
      <c r="AW90" s="4">
        <f t="shared" si="45"/>
        <v>0.58114105079704104</v>
      </c>
      <c r="AX90" s="4">
        <f t="shared" si="46"/>
        <v>228.23365849729538</v>
      </c>
      <c r="AY90" s="4">
        <f t="shared" si="46"/>
        <v>133.11489737940974</v>
      </c>
      <c r="AZ90" s="4">
        <f t="shared" si="46"/>
        <v>208.5863668334996</v>
      </c>
      <c r="BA90" s="4">
        <f t="shared" si="46"/>
        <v>-104.60538914346739</v>
      </c>
      <c r="BB90" s="4">
        <f t="shared" si="46"/>
        <v>104.60538914346739</v>
      </c>
      <c r="BC90" s="4">
        <f t="shared" si="76"/>
        <v>4.5147058823529411</v>
      </c>
      <c r="BD90" s="4">
        <f t="shared" si="77"/>
        <v>0.30434782608695654</v>
      </c>
      <c r="BE90" s="4">
        <f t="shared" si="77"/>
        <v>3.2279411764705879</v>
      </c>
      <c r="BF90" s="4">
        <f t="shared" si="78"/>
        <v>-0.46666666666666673</v>
      </c>
      <c r="BG90" s="4">
        <f t="shared" si="79"/>
        <v>0.87500000000000022</v>
      </c>
      <c r="BH90" s="4">
        <f t="shared" si="80"/>
        <v>3.2977419703111495</v>
      </c>
      <c r="BI90" s="4">
        <f t="shared" si="81"/>
        <v>5.0771722080136401</v>
      </c>
      <c r="BJ90" s="4">
        <f t="shared" si="82"/>
        <v>0.6495233636365737</v>
      </c>
      <c r="BK90" s="4">
        <f t="shared" si="83"/>
        <v>0.92885619114954565</v>
      </c>
      <c r="BL90" s="4">
        <f t="shared" si="84"/>
        <v>2.1580588235294114</v>
      </c>
      <c r="BM90" s="4">
        <f t="shared" si="85"/>
        <v>0.43041282333094227</v>
      </c>
      <c r="BN90" s="3">
        <f t="shared" si="86"/>
        <v>0</v>
      </c>
      <c r="BO90" s="3">
        <v>100</v>
      </c>
      <c r="BP90" s="3">
        <f t="shared" si="87"/>
        <v>-1</v>
      </c>
      <c r="BQ90" s="3">
        <f t="shared" si="88"/>
        <v>-100</v>
      </c>
      <c r="BR90"/>
    </row>
    <row r="91" spans="1:70" x14ac:dyDescent="0.25">
      <c r="A91" t="s">
        <v>127</v>
      </c>
      <c r="B91" t="s">
        <v>166</v>
      </c>
      <c r="C91" t="s">
        <v>139</v>
      </c>
      <c r="D91" t="s">
        <v>21</v>
      </c>
      <c r="E91" t="s">
        <v>14</v>
      </c>
      <c r="F91" s="3">
        <v>4</v>
      </c>
      <c r="G91" s="3">
        <v>1</v>
      </c>
      <c r="H91" s="3" t="str">
        <f t="shared" si="89"/>
        <v>H</v>
      </c>
      <c r="I91" s="3">
        <v>1.73</v>
      </c>
      <c r="J91" s="3">
        <v>3.8</v>
      </c>
      <c r="K91" s="3">
        <v>4.5</v>
      </c>
      <c r="L91" s="3">
        <v>1.6</v>
      </c>
      <c r="M91" s="3">
        <v>2.2999999999999998</v>
      </c>
      <c r="N91" s="3">
        <f t="shared" si="47"/>
        <v>5</v>
      </c>
      <c r="O91" s="3">
        <f t="shared" si="48"/>
        <v>6.3414799039989145E-2</v>
      </c>
      <c r="P91" s="3">
        <f t="shared" si="49"/>
        <v>5.9782608695652217E-2</v>
      </c>
      <c r="Q91" s="3">
        <f t="shared" si="50"/>
        <v>1.8397076023391812</v>
      </c>
      <c r="R91" s="3">
        <f t="shared" si="51"/>
        <v>4.0409762363519581</v>
      </c>
      <c r="S91" s="3">
        <f t="shared" si="52"/>
        <v>4.7853665956799514</v>
      </c>
      <c r="T91" s="3">
        <f t="shared" si="53"/>
        <v>1.7014636784639827</v>
      </c>
      <c r="U91" s="3">
        <f t="shared" si="54"/>
        <v>2.4458540377919746</v>
      </c>
      <c r="V91" s="4">
        <f t="shared" si="55"/>
        <v>0.5780346820809249</v>
      </c>
      <c r="W91" s="4">
        <f t="shared" si="56"/>
        <v>0.26315789473684209</v>
      </c>
      <c r="X91" s="4">
        <f t="shared" si="57"/>
        <v>0.22222222222222221</v>
      </c>
      <c r="Y91" s="4">
        <f t="shared" si="58"/>
        <v>0.625</v>
      </c>
      <c r="Z91" s="4">
        <f t="shared" si="59"/>
        <v>0.43478260869565222</v>
      </c>
      <c r="AA91" s="4">
        <f t="shared" si="60"/>
        <v>0.45526315789473687</v>
      </c>
      <c r="AB91" s="4">
        <f t="shared" si="61"/>
        <v>0.38444444444444442</v>
      </c>
      <c r="AC91" s="4">
        <f t="shared" si="62"/>
        <v>2.1965317919075145</v>
      </c>
      <c r="AD91" s="4">
        <f t="shared" si="63"/>
        <v>0.84444444444444444</v>
      </c>
      <c r="AE91" s="4">
        <f t="shared" si="64"/>
        <v>2.601156069364162</v>
      </c>
      <c r="AF91" s="4">
        <f t="shared" si="65"/>
        <v>1.1842105263157896</v>
      </c>
      <c r="AG91" s="4">
        <f t="shared" si="66"/>
        <v>0.69565217391304357</v>
      </c>
      <c r="AH91" s="4">
        <f t="shared" si="67"/>
        <v>1.4374999999999998</v>
      </c>
      <c r="AI91" s="4">
        <f t="shared" si="68"/>
        <v>-2.9456589933407704</v>
      </c>
      <c r="AJ91" s="4">
        <f t="shared" si="69"/>
        <v>-2.2012686340127772</v>
      </c>
      <c r="AK91" s="4">
        <f t="shared" si="69"/>
        <v>-0.74439035932799325</v>
      </c>
      <c r="AL91" s="4">
        <f t="shared" si="70"/>
        <v>-0.74439035932799191</v>
      </c>
      <c r="AM91" s="4">
        <f t="shared" si="71"/>
        <v>0.74439035932799191</v>
      </c>
      <c r="AN91" s="4">
        <f t="shared" si="72"/>
        <v>-1.4728294966703852</v>
      </c>
      <c r="AO91" s="4">
        <f t="shared" si="73"/>
        <v>-1.1006343170063886</v>
      </c>
      <c r="AP91" s="4">
        <f t="shared" si="73"/>
        <v>-0.37219517966399662</v>
      </c>
      <c r="AQ91" s="4">
        <f t="shared" si="74"/>
        <v>-0.37219517966399596</v>
      </c>
      <c r="AR91" s="4">
        <f t="shared" si="75"/>
        <v>0.37219517966399596</v>
      </c>
      <c r="AS91" s="4">
        <f t="shared" si="45"/>
        <v>-0.97432760097628723</v>
      </c>
      <c r="AT91" s="4">
        <f t="shared" si="45"/>
        <v>-0.83326819734568791</v>
      </c>
      <c r="AU91" s="4">
        <f t="shared" si="45"/>
        <v>-0.35630938503591264</v>
      </c>
      <c r="AV91" s="4">
        <f t="shared" si="45"/>
        <v>-0.35630938503591203</v>
      </c>
      <c r="AW91" s="4">
        <f t="shared" si="45"/>
        <v>0.35630938503591203</v>
      </c>
      <c r="AX91" s="4">
        <f t="shared" si="46"/>
        <v>-175.3789681757317</v>
      </c>
      <c r="AY91" s="4">
        <f t="shared" si="46"/>
        <v>-149.98827552222383</v>
      </c>
      <c r="AZ91" s="4">
        <f t="shared" si="46"/>
        <v>-64.135689306464272</v>
      </c>
      <c r="BA91" s="4">
        <f t="shared" si="46"/>
        <v>-64.135689306464172</v>
      </c>
      <c r="BB91" s="4">
        <f t="shared" si="46"/>
        <v>64.135689306464172</v>
      </c>
      <c r="BC91" s="4">
        <f t="shared" si="76"/>
        <v>-0.61555555555555563</v>
      </c>
      <c r="BD91" s="4">
        <f t="shared" si="77"/>
        <v>-0.54473684210526319</v>
      </c>
      <c r="BE91" s="4">
        <f t="shared" si="77"/>
        <v>-0.15555555555555572</v>
      </c>
      <c r="BF91" s="4">
        <f t="shared" si="78"/>
        <v>-0.30434782608695637</v>
      </c>
      <c r="BG91" s="4">
        <f t="shared" si="79"/>
        <v>0.43749999999999967</v>
      </c>
      <c r="BH91" s="4">
        <f t="shared" si="80"/>
        <v>1.531698812386556</v>
      </c>
      <c r="BI91" s="4">
        <f t="shared" si="81"/>
        <v>3.5553501447903635</v>
      </c>
      <c r="BJ91" s="4">
        <f t="shared" si="82"/>
        <v>0.43081517994252871</v>
      </c>
      <c r="BK91" s="4">
        <f t="shared" si="83"/>
        <v>0.52636347093071467</v>
      </c>
      <c r="BL91" s="4">
        <f t="shared" si="84"/>
        <v>2.0736588581279785</v>
      </c>
      <c r="BM91" s="4">
        <f t="shared" si="85"/>
        <v>0.25383320350286348</v>
      </c>
      <c r="BN91" s="3">
        <f t="shared" si="86"/>
        <v>1</v>
      </c>
      <c r="BO91" s="3">
        <v>100</v>
      </c>
      <c r="BP91" s="3">
        <f t="shared" si="87"/>
        <v>0.73</v>
      </c>
      <c r="BQ91" s="3">
        <f t="shared" si="88"/>
        <v>73</v>
      </c>
      <c r="BR91"/>
    </row>
    <row r="92" spans="1:70" x14ac:dyDescent="0.25">
      <c r="A92" t="s">
        <v>127</v>
      </c>
      <c r="B92" t="s">
        <v>167</v>
      </c>
      <c r="C92" t="s">
        <v>129</v>
      </c>
      <c r="D92" t="s">
        <v>23</v>
      </c>
      <c r="E92" t="s">
        <v>18</v>
      </c>
      <c r="F92" s="3">
        <v>2</v>
      </c>
      <c r="G92" s="3">
        <v>0</v>
      </c>
      <c r="H92" s="3" t="str">
        <f t="shared" si="89"/>
        <v>H</v>
      </c>
      <c r="I92" s="3">
        <v>1.5</v>
      </c>
      <c r="J92" s="3">
        <v>4.5999999999999996</v>
      </c>
      <c r="K92" s="3">
        <v>6</v>
      </c>
      <c r="L92" s="3">
        <v>1.5</v>
      </c>
      <c r="M92" s="3">
        <v>2.5</v>
      </c>
      <c r="N92" s="3">
        <f t="shared" si="47"/>
        <v>2</v>
      </c>
      <c r="O92" s="3">
        <f t="shared" si="48"/>
        <v>5.0724637681159424E-2</v>
      </c>
      <c r="P92" s="3">
        <f t="shared" si="49"/>
        <v>6.6666666666666652E-2</v>
      </c>
      <c r="Q92" s="3">
        <f t="shared" si="50"/>
        <v>1.5760869565217392</v>
      </c>
      <c r="R92" s="3">
        <f t="shared" si="51"/>
        <v>4.833333333333333</v>
      </c>
      <c r="S92" s="3">
        <f t="shared" si="52"/>
        <v>6.304347826086957</v>
      </c>
      <c r="T92" s="3">
        <f t="shared" si="53"/>
        <v>1.5760869565217392</v>
      </c>
      <c r="U92" s="3">
        <f t="shared" si="54"/>
        <v>2.6268115942028984</v>
      </c>
      <c r="V92" s="4">
        <f t="shared" si="55"/>
        <v>0.66666666666666663</v>
      </c>
      <c r="W92" s="4">
        <f t="shared" si="56"/>
        <v>0.21739130434782611</v>
      </c>
      <c r="X92" s="4">
        <f t="shared" si="57"/>
        <v>0.16666666666666666</v>
      </c>
      <c r="Y92" s="4">
        <f t="shared" si="58"/>
        <v>0.66666666666666663</v>
      </c>
      <c r="Z92" s="4">
        <f t="shared" si="59"/>
        <v>0.4</v>
      </c>
      <c r="AA92" s="4">
        <f t="shared" si="60"/>
        <v>0.32608695652173914</v>
      </c>
      <c r="AB92" s="4">
        <f t="shared" si="61"/>
        <v>0.25</v>
      </c>
      <c r="AC92" s="4">
        <f t="shared" si="62"/>
        <v>3.0666666666666664</v>
      </c>
      <c r="AD92" s="4">
        <f t="shared" si="63"/>
        <v>0.76666666666666661</v>
      </c>
      <c r="AE92" s="4">
        <f t="shared" si="64"/>
        <v>4</v>
      </c>
      <c r="AF92" s="4">
        <f t="shared" si="65"/>
        <v>1.3043478260869565</v>
      </c>
      <c r="AG92" s="4">
        <f t="shared" si="66"/>
        <v>0.6</v>
      </c>
      <c r="AH92" s="4">
        <f t="shared" si="67"/>
        <v>1.6666666666666667</v>
      </c>
      <c r="AI92" s="4">
        <f t="shared" si="68"/>
        <v>-4.7282608695652177</v>
      </c>
      <c r="AJ92" s="4">
        <f t="shared" si="69"/>
        <v>-3.2572463768115938</v>
      </c>
      <c r="AK92" s="4">
        <f t="shared" si="69"/>
        <v>-1.4710144927536239</v>
      </c>
      <c r="AL92" s="4">
        <f t="shared" si="70"/>
        <v>-1.0507246376811592</v>
      </c>
      <c r="AM92" s="4">
        <f t="shared" si="71"/>
        <v>1.0507246376811592</v>
      </c>
      <c r="AN92" s="4">
        <f t="shared" si="72"/>
        <v>-2.3641304347826089</v>
      </c>
      <c r="AO92" s="4">
        <f t="shared" si="73"/>
        <v>-1.6286231884057969</v>
      </c>
      <c r="AP92" s="4">
        <f t="shared" si="73"/>
        <v>-0.73550724637681197</v>
      </c>
      <c r="AQ92" s="4">
        <f t="shared" si="74"/>
        <v>-0.5253623188405796</v>
      </c>
      <c r="AR92" s="4">
        <f t="shared" si="75"/>
        <v>0.5253623188405796</v>
      </c>
      <c r="AS92" s="4">
        <f t="shared" si="45"/>
        <v>-1.1706306660109693</v>
      </c>
      <c r="AT92" s="4">
        <f t="shared" si="45"/>
        <v>-1.0201349476157056</v>
      </c>
      <c r="AU92" s="4">
        <f t="shared" si="45"/>
        <v>-0.63416104181483279</v>
      </c>
      <c r="AV92" s="4">
        <f t="shared" si="45"/>
        <v>-0.48373099161991218</v>
      </c>
      <c r="AW92" s="4">
        <f t="shared" si="45"/>
        <v>0.48373099161991218</v>
      </c>
      <c r="AX92" s="4">
        <f t="shared" si="46"/>
        <v>-210.71351988197449</v>
      </c>
      <c r="AY92" s="4">
        <f t="shared" si="46"/>
        <v>-183.62429057082699</v>
      </c>
      <c r="AZ92" s="4">
        <f t="shared" si="46"/>
        <v>-114.1489875266699</v>
      </c>
      <c r="BA92" s="4">
        <f t="shared" si="46"/>
        <v>-87.071578491584191</v>
      </c>
      <c r="BB92" s="4">
        <f t="shared" si="46"/>
        <v>87.071578491584191</v>
      </c>
      <c r="BC92" s="4">
        <f t="shared" si="76"/>
        <v>-0.75</v>
      </c>
      <c r="BD92" s="4">
        <f t="shared" si="77"/>
        <v>-0.67391304347826086</v>
      </c>
      <c r="BE92" s="4">
        <f t="shared" si="77"/>
        <v>-0.23333333333333345</v>
      </c>
      <c r="BF92" s="4">
        <f t="shared" si="78"/>
        <v>-0.39999999999999991</v>
      </c>
      <c r="BG92" s="4">
        <f t="shared" si="79"/>
        <v>0.66666666666666652</v>
      </c>
      <c r="BH92" s="4">
        <f t="shared" si="80"/>
        <v>2.4197103286621271</v>
      </c>
      <c r="BI92" s="4">
        <f t="shared" si="81"/>
        <v>4.2379227053140101</v>
      </c>
      <c r="BJ92" s="4">
        <f t="shared" si="82"/>
        <v>0.57096613055920231</v>
      </c>
      <c r="BK92" s="4">
        <f t="shared" si="83"/>
        <v>0.74297451646412571</v>
      </c>
      <c r="BL92" s="4">
        <f t="shared" si="84"/>
        <v>2.1014492753623188</v>
      </c>
      <c r="BM92" s="4">
        <f t="shared" si="85"/>
        <v>0.35355339059327362</v>
      </c>
      <c r="BN92" s="3">
        <f t="shared" si="86"/>
        <v>1</v>
      </c>
      <c r="BO92" s="3">
        <v>100</v>
      </c>
      <c r="BP92" s="3">
        <f t="shared" si="87"/>
        <v>0.5</v>
      </c>
      <c r="BQ92" s="3">
        <f t="shared" si="88"/>
        <v>50</v>
      </c>
      <c r="BR92"/>
    </row>
    <row r="93" spans="1:70" x14ac:dyDescent="0.25">
      <c r="A93" t="s">
        <v>127</v>
      </c>
      <c r="B93" t="s">
        <v>168</v>
      </c>
      <c r="C93" t="s">
        <v>129</v>
      </c>
      <c r="D93" t="s">
        <v>19</v>
      </c>
      <c r="E93" t="s">
        <v>23</v>
      </c>
      <c r="F93" s="3">
        <v>1</v>
      </c>
      <c r="G93" s="3">
        <v>2</v>
      </c>
      <c r="H93" s="3" t="str">
        <f t="shared" si="89"/>
        <v>A</v>
      </c>
      <c r="I93" s="3">
        <v>4.5</v>
      </c>
      <c r="J93" s="3">
        <v>3.8</v>
      </c>
      <c r="K93" s="3">
        <v>1.75</v>
      </c>
      <c r="L93" s="3">
        <v>1.92</v>
      </c>
      <c r="M93" s="3">
        <v>1.98</v>
      </c>
      <c r="N93" s="3">
        <f t="shared" si="47"/>
        <v>3</v>
      </c>
      <c r="O93" s="3">
        <f t="shared" si="48"/>
        <v>5.6808688387635753E-2</v>
      </c>
      <c r="P93" s="3">
        <f t="shared" si="49"/>
        <v>2.5883838383838453E-2</v>
      </c>
      <c r="Q93" s="3">
        <f t="shared" si="50"/>
        <v>4.7556390977443606</v>
      </c>
      <c r="R93" s="3">
        <f t="shared" si="51"/>
        <v>4.0158730158730158</v>
      </c>
      <c r="S93" s="3">
        <f t="shared" si="52"/>
        <v>1.8494152046783625</v>
      </c>
      <c r="T93" s="3">
        <f t="shared" si="53"/>
        <v>2.0290726817042604</v>
      </c>
      <c r="U93" s="3">
        <f t="shared" si="54"/>
        <v>2.0924812030075186</v>
      </c>
      <c r="V93" s="4">
        <f t="shared" si="55"/>
        <v>0.22222222222222221</v>
      </c>
      <c r="W93" s="4">
        <f t="shared" si="56"/>
        <v>0.26315789473684209</v>
      </c>
      <c r="X93" s="4">
        <f t="shared" si="57"/>
        <v>0.5714285714285714</v>
      </c>
      <c r="Y93" s="4">
        <f t="shared" si="58"/>
        <v>0.52083333333333337</v>
      </c>
      <c r="Z93" s="4">
        <f t="shared" si="59"/>
        <v>0.50505050505050508</v>
      </c>
      <c r="AA93" s="4">
        <f t="shared" si="60"/>
        <v>1.1842105263157896</v>
      </c>
      <c r="AB93" s="4">
        <f t="shared" si="61"/>
        <v>2.5714285714285716</v>
      </c>
      <c r="AC93" s="4">
        <f t="shared" si="62"/>
        <v>0.84444444444444444</v>
      </c>
      <c r="AD93" s="4">
        <f t="shared" si="63"/>
        <v>2.1714285714285713</v>
      </c>
      <c r="AE93" s="4">
        <f t="shared" si="64"/>
        <v>0.3888888888888889</v>
      </c>
      <c r="AF93" s="4">
        <f t="shared" si="65"/>
        <v>0.46052631578947373</v>
      </c>
      <c r="AG93" s="4">
        <f t="shared" si="66"/>
        <v>0.96969696969696972</v>
      </c>
      <c r="AH93" s="4">
        <f t="shared" si="67"/>
        <v>1.03125</v>
      </c>
      <c r="AI93" s="4">
        <f t="shared" si="68"/>
        <v>2.9062238930659978</v>
      </c>
      <c r="AJ93" s="4">
        <f t="shared" si="69"/>
        <v>0.73976608187134474</v>
      </c>
      <c r="AK93" s="4">
        <f t="shared" si="69"/>
        <v>2.1664578111946531</v>
      </c>
      <c r="AL93" s="4">
        <f t="shared" si="70"/>
        <v>-6.3408521303258247E-2</v>
      </c>
      <c r="AM93" s="4">
        <f t="shared" si="71"/>
        <v>6.3408521303258247E-2</v>
      </c>
      <c r="AN93" s="4">
        <f t="shared" si="72"/>
        <v>1.4531119465329989</v>
      </c>
      <c r="AO93" s="4">
        <f t="shared" si="73"/>
        <v>0.36988304093567237</v>
      </c>
      <c r="AP93" s="4">
        <f t="shared" si="73"/>
        <v>1.0832289055973265</v>
      </c>
      <c r="AQ93" s="4">
        <f t="shared" si="74"/>
        <v>-3.1704260651629124E-2</v>
      </c>
      <c r="AR93" s="4">
        <f t="shared" si="75"/>
        <v>3.1704260651629124E-2</v>
      </c>
      <c r="AS93" s="4">
        <f t="shared" si="45"/>
        <v>0.96804858115103243</v>
      </c>
      <c r="AT93" s="4">
        <f t="shared" si="45"/>
        <v>0.35427703978840114</v>
      </c>
      <c r="AU93" s="4">
        <f t="shared" si="45"/>
        <v>0.82532880458886437</v>
      </c>
      <c r="AV93" s="4">
        <f t="shared" si="45"/>
        <v>-3.1693644433765079E-2</v>
      </c>
      <c r="AW93" s="4">
        <f t="shared" si="45"/>
        <v>3.1693644433765079E-2</v>
      </c>
      <c r="AX93" s="4">
        <f t="shared" si="46"/>
        <v>174.24874460718584</v>
      </c>
      <c r="AY93" s="4">
        <f t="shared" si="46"/>
        <v>63.769867161912202</v>
      </c>
      <c r="AZ93" s="4">
        <f t="shared" si="46"/>
        <v>148.5591848259956</v>
      </c>
      <c r="BA93" s="4">
        <f t="shared" si="46"/>
        <v>-5.704855998077714</v>
      </c>
      <c r="BB93" s="4">
        <f t="shared" si="46"/>
        <v>5.704855998077714</v>
      </c>
      <c r="BC93" s="4">
        <f t="shared" si="76"/>
        <v>1.5714285714285712</v>
      </c>
      <c r="BD93" s="4">
        <f t="shared" si="77"/>
        <v>0.18421052631578941</v>
      </c>
      <c r="BE93" s="4">
        <f t="shared" si="77"/>
        <v>1.1714285714285713</v>
      </c>
      <c r="BF93" s="4">
        <f t="shared" si="78"/>
        <v>-3.0303030303030356E-2</v>
      </c>
      <c r="BG93" s="4">
        <f t="shared" si="79"/>
        <v>3.1250000000000056E-2</v>
      </c>
      <c r="BH93" s="4">
        <f t="shared" si="80"/>
        <v>1.5103493315676624</v>
      </c>
      <c r="BI93" s="4">
        <f t="shared" si="81"/>
        <v>3.5403091060985794</v>
      </c>
      <c r="BJ93" s="4">
        <f t="shared" si="82"/>
        <v>0.42661510232705846</v>
      </c>
      <c r="BK93" s="4">
        <f t="shared" si="83"/>
        <v>4.4836595398545565E-2</v>
      </c>
      <c r="BL93" s="4">
        <f t="shared" si="84"/>
        <v>2.0607769423558895</v>
      </c>
      <c r="BM93" s="4">
        <f t="shared" si="85"/>
        <v>2.1757131728816884E-2</v>
      </c>
      <c r="BN93" s="3">
        <f t="shared" si="86"/>
        <v>0</v>
      </c>
      <c r="BO93" s="3">
        <v>100</v>
      </c>
      <c r="BP93" s="3">
        <f t="shared" si="87"/>
        <v>-1</v>
      </c>
      <c r="BQ93" s="3">
        <f t="shared" si="88"/>
        <v>-100</v>
      </c>
      <c r="BR93"/>
    </row>
    <row r="94" spans="1:70" x14ac:dyDescent="0.25">
      <c r="A94" t="s">
        <v>127</v>
      </c>
      <c r="B94" t="s">
        <v>169</v>
      </c>
      <c r="C94" t="s">
        <v>132</v>
      </c>
      <c r="D94" t="s">
        <v>24</v>
      </c>
      <c r="E94" t="s">
        <v>22</v>
      </c>
      <c r="F94" s="3">
        <v>0</v>
      </c>
      <c r="G94" s="3">
        <v>2</v>
      </c>
      <c r="H94" s="3" t="str">
        <f t="shared" si="89"/>
        <v>A</v>
      </c>
      <c r="I94" s="3">
        <v>1.62</v>
      </c>
      <c r="J94" s="3">
        <v>4</v>
      </c>
      <c r="K94" s="3">
        <v>5.25</v>
      </c>
      <c r="L94" s="3">
        <v>1.85</v>
      </c>
      <c r="M94" s="3">
        <v>2.0499999999999998</v>
      </c>
      <c r="N94" s="3">
        <f t="shared" si="47"/>
        <v>2</v>
      </c>
      <c r="O94" s="3">
        <f t="shared" si="48"/>
        <v>5.7760141093474271E-2</v>
      </c>
      <c r="P94" s="3">
        <f t="shared" si="49"/>
        <v>2.8345418589320936E-2</v>
      </c>
      <c r="Q94" s="3">
        <f t="shared" si="50"/>
        <v>1.7135714285714285</v>
      </c>
      <c r="R94" s="3">
        <f t="shared" si="51"/>
        <v>4.2310405643738971</v>
      </c>
      <c r="S94" s="3">
        <f t="shared" si="52"/>
        <v>5.5532407407407396</v>
      </c>
      <c r="T94" s="3">
        <f t="shared" si="53"/>
        <v>1.9568562610229274</v>
      </c>
      <c r="U94" s="3">
        <f t="shared" si="54"/>
        <v>2.1684082892416221</v>
      </c>
      <c r="V94" s="4">
        <f t="shared" si="55"/>
        <v>0.61728395061728392</v>
      </c>
      <c r="W94" s="4">
        <f t="shared" si="56"/>
        <v>0.25</v>
      </c>
      <c r="X94" s="4">
        <f t="shared" si="57"/>
        <v>0.19047619047619047</v>
      </c>
      <c r="Y94" s="4">
        <f t="shared" si="58"/>
        <v>0.54054054054054046</v>
      </c>
      <c r="Z94" s="4">
        <f t="shared" si="59"/>
        <v>0.48780487804878053</v>
      </c>
      <c r="AA94" s="4">
        <f t="shared" si="60"/>
        <v>0.40500000000000003</v>
      </c>
      <c r="AB94" s="4">
        <f t="shared" si="61"/>
        <v>0.30857142857142861</v>
      </c>
      <c r="AC94" s="4">
        <f t="shared" si="62"/>
        <v>2.4691358024691357</v>
      </c>
      <c r="AD94" s="4">
        <f t="shared" si="63"/>
        <v>0.76190476190476186</v>
      </c>
      <c r="AE94" s="4">
        <f t="shared" si="64"/>
        <v>3.2407407407407405</v>
      </c>
      <c r="AF94" s="4">
        <f t="shared" si="65"/>
        <v>1.3125</v>
      </c>
      <c r="AG94" s="4">
        <f t="shared" si="66"/>
        <v>0.90243902439024404</v>
      </c>
      <c r="AH94" s="4">
        <f t="shared" si="67"/>
        <v>1.1081081081081079</v>
      </c>
      <c r="AI94" s="4">
        <f t="shared" si="68"/>
        <v>-3.8396693121693111</v>
      </c>
      <c r="AJ94" s="4">
        <f t="shared" si="69"/>
        <v>-2.5174691358024686</v>
      </c>
      <c r="AK94" s="4">
        <f t="shared" si="69"/>
        <v>-1.3222001763668425</v>
      </c>
      <c r="AL94" s="4">
        <f t="shared" si="70"/>
        <v>-0.21155202821869468</v>
      </c>
      <c r="AM94" s="4">
        <f t="shared" si="71"/>
        <v>0.21155202821869468</v>
      </c>
      <c r="AN94" s="4">
        <f t="shared" si="72"/>
        <v>-1.9198346560846555</v>
      </c>
      <c r="AO94" s="4">
        <f t="shared" si="73"/>
        <v>-1.2587345679012343</v>
      </c>
      <c r="AP94" s="4">
        <f t="shared" si="73"/>
        <v>-0.66110008818342125</v>
      </c>
      <c r="AQ94" s="4">
        <f t="shared" si="74"/>
        <v>-0.10577601410934734</v>
      </c>
      <c r="AR94" s="4">
        <f t="shared" si="75"/>
        <v>0.10577601410934734</v>
      </c>
      <c r="AS94" s="4">
        <f t="shared" si="45"/>
        <v>-1.090586013153183</v>
      </c>
      <c r="AT94" s="4">
        <f t="shared" si="45"/>
        <v>-0.89944952172575565</v>
      </c>
      <c r="AU94" s="4">
        <f t="shared" si="45"/>
        <v>-0.58413891106002025</v>
      </c>
      <c r="AV94" s="4">
        <f t="shared" si="45"/>
        <v>-0.10538414747774585</v>
      </c>
      <c r="AW94" s="4">
        <f t="shared" si="45"/>
        <v>0.10538414747774585</v>
      </c>
      <c r="AX94" s="4">
        <f t="shared" si="46"/>
        <v>-196.30548236757295</v>
      </c>
      <c r="AY94" s="4">
        <f t="shared" si="46"/>
        <v>-161.90091391063601</v>
      </c>
      <c r="AZ94" s="4">
        <f t="shared" si="46"/>
        <v>-105.14500399080364</v>
      </c>
      <c r="BA94" s="4">
        <f t="shared" si="46"/>
        <v>-18.969146545994253</v>
      </c>
      <c r="BB94" s="4">
        <f t="shared" si="46"/>
        <v>18.969146545994253</v>
      </c>
      <c r="BC94" s="4">
        <f t="shared" si="76"/>
        <v>-0.69142857142857139</v>
      </c>
      <c r="BD94" s="4">
        <f t="shared" si="77"/>
        <v>-0.59499999999999997</v>
      </c>
      <c r="BE94" s="4">
        <f t="shared" si="77"/>
        <v>-0.23809523809523805</v>
      </c>
      <c r="BF94" s="4">
        <f t="shared" si="78"/>
        <v>-9.7560975609756018E-2</v>
      </c>
      <c r="BG94" s="4">
        <f t="shared" si="79"/>
        <v>0.10810810810810802</v>
      </c>
      <c r="BH94" s="4">
        <f t="shared" si="80"/>
        <v>1.9505949768774506</v>
      </c>
      <c r="BI94" s="4">
        <f t="shared" si="81"/>
        <v>3.8326175778953555</v>
      </c>
      <c r="BJ94" s="4">
        <f t="shared" si="82"/>
        <v>0.50894589330475304</v>
      </c>
      <c r="BK94" s="4">
        <f t="shared" si="83"/>
        <v>0.14958987372720686</v>
      </c>
      <c r="BL94" s="4">
        <f t="shared" si="84"/>
        <v>2.062632275132275</v>
      </c>
      <c r="BM94" s="4">
        <f t="shared" si="85"/>
        <v>7.2523772429389427E-2</v>
      </c>
      <c r="BN94" s="3">
        <f t="shared" si="86"/>
        <v>0</v>
      </c>
      <c r="BO94" s="3">
        <v>100</v>
      </c>
      <c r="BP94" s="3">
        <f t="shared" si="87"/>
        <v>-1</v>
      </c>
      <c r="BQ94" s="3">
        <f t="shared" si="88"/>
        <v>-100</v>
      </c>
      <c r="BR94"/>
    </row>
    <row r="95" spans="1:70" x14ac:dyDescent="0.25">
      <c r="A95" t="s">
        <v>127</v>
      </c>
      <c r="B95" t="s">
        <v>169</v>
      </c>
      <c r="C95" t="s">
        <v>134</v>
      </c>
      <c r="D95" t="s">
        <v>12</v>
      </c>
      <c r="E95" t="s">
        <v>135</v>
      </c>
      <c r="F95" s="3">
        <v>5</v>
      </c>
      <c r="G95" s="3">
        <v>0</v>
      </c>
      <c r="H95" s="3" t="str">
        <f t="shared" si="89"/>
        <v>H</v>
      </c>
      <c r="I95" s="3">
        <v>1.1299999999999999</v>
      </c>
      <c r="J95" s="3">
        <v>8.5</v>
      </c>
      <c r="K95" s="3">
        <v>19</v>
      </c>
      <c r="L95" s="3">
        <v>1.36</v>
      </c>
      <c r="M95" s="3">
        <v>3.1</v>
      </c>
      <c r="N95" s="3">
        <f t="shared" si="47"/>
        <v>5</v>
      </c>
      <c r="O95" s="3">
        <f t="shared" si="48"/>
        <v>5.5234389983287224E-2</v>
      </c>
      <c r="P95" s="3">
        <f t="shared" si="49"/>
        <v>5.7874762808349023E-2</v>
      </c>
      <c r="Q95" s="3">
        <f t="shared" si="50"/>
        <v>1.1924148606811145</v>
      </c>
      <c r="R95" s="3">
        <f t="shared" si="51"/>
        <v>8.9694923148579413</v>
      </c>
      <c r="S95" s="3">
        <f t="shared" si="52"/>
        <v>20.049453409682457</v>
      </c>
      <c r="T95" s="3">
        <f t="shared" si="53"/>
        <v>1.4351187703772708</v>
      </c>
      <c r="U95" s="3">
        <f t="shared" si="54"/>
        <v>3.2712266089481905</v>
      </c>
      <c r="V95" s="4">
        <f t="shared" si="55"/>
        <v>0.88495575221238942</v>
      </c>
      <c r="W95" s="4">
        <f t="shared" si="56"/>
        <v>0.11764705882352941</v>
      </c>
      <c r="X95" s="4">
        <f t="shared" si="57"/>
        <v>5.2631578947368418E-2</v>
      </c>
      <c r="Y95" s="4">
        <f t="shared" si="58"/>
        <v>0.73529411764705876</v>
      </c>
      <c r="Z95" s="4">
        <f t="shared" si="59"/>
        <v>0.32258064516129031</v>
      </c>
      <c r="AA95" s="4">
        <f t="shared" si="60"/>
        <v>0.13294117647058823</v>
      </c>
      <c r="AB95" s="4">
        <f t="shared" si="61"/>
        <v>5.9473684210526311E-2</v>
      </c>
      <c r="AC95" s="4">
        <f t="shared" si="62"/>
        <v>7.5221238938053103</v>
      </c>
      <c r="AD95" s="4">
        <f t="shared" si="63"/>
        <v>0.44736842105263158</v>
      </c>
      <c r="AE95" s="4">
        <f t="shared" si="64"/>
        <v>16.814159292035399</v>
      </c>
      <c r="AF95" s="4">
        <f t="shared" si="65"/>
        <v>2.2352941176470589</v>
      </c>
      <c r="AG95" s="4">
        <f t="shared" si="66"/>
        <v>0.43870967741935485</v>
      </c>
      <c r="AH95" s="4">
        <f t="shared" si="67"/>
        <v>2.2794117647058822</v>
      </c>
      <c r="AI95" s="4">
        <f t="shared" si="68"/>
        <v>-18.857038549001341</v>
      </c>
      <c r="AJ95" s="4">
        <f t="shared" si="69"/>
        <v>-7.7770774541768271</v>
      </c>
      <c r="AK95" s="4">
        <f t="shared" si="69"/>
        <v>-11.079961094824515</v>
      </c>
      <c r="AL95" s="4">
        <f t="shared" si="70"/>
        <v>-1.8361078385709197</v>
      </c>
      <c r="AM95" s="4">
        <f t="shared" si="71"/>
        <v>1.8361078385709197</v>
      </c>
      <c r="AN95" s="4">
        <f t="shared" si="72"/>
        <v>-9.4285192745006707</v>
      </c>
      <c r="AO95" s="4">
        <f t="shared" si="73"/>
        <v>-3.8885387270884135</v>
      </c>
      <c r="AP95" s="4">
        <f t="shared" si="73"/>
        <v>-5.5399805474122576</v>
      </c>
      <c r="AQ95" s="4">
        <f t="shared" si="74"/>
        <v>-0.91805391928545987</v>
      </c>
      <c r="AR95" s="4">
        <f t="shared" si="75"/>
        <v>0.91805391928545987</v>
      </c>
      <c r="AS95" s="4">
        <f t="shared" si="45"/>
        <v>-1.4651301645444288</v>
      </c>
      <c r="AT95" s="4">
        <f t="shared" si="45"/>
        <v>-1.3190846356634311</v>
      </c>
      <c r="AU95" s="4">
        <f t="shared" si="45"/>
        <v>-1.3922132643022496</v>
      </c>
      <c r="AV95" s="4">
        <f t="shared" si="45"/>
        <v>-0.74270057515955101</v>
      </c>
      <c r="AW95" s="4">
        <f t="shared" si="45"/>
        <v>0.74270057515955101</v>
      </c>
      <c r="AX95" s="4">
        <f t="shared" si="46"/>
        <v>-263.72342961799717</v>
      </c>
      <c r="AY95" s="4">
        <f t="shared" si="46"/>
        <v>-237.43523441941761</v>
      </c>
      <c r="AZ95" s="4">
        <f t="shared" si="46"/>
        <v>-250.59838757440494</v>
      </c>
      <c r="BA95" s="4">
        <f t="shared" si="46"/>
        <v>-133.68610352871917</v>
      </c>
      <c r="BB95" s="4">
        <f t="shared" si="46"/>
        <v>133.68610352871917</v>
      </c>
      <c r="BC95" s="4">
        <f t="shared" si="76"/>
        <v>-0.94052631578947365</v>
      </c>
      <c r="BD95" s="4">
        <f t="shared" si="77"/>
        <v>-0.86705882352941177</v>
      </c>
      <c r="BE95" s="4">
        <f t="shared" si="77"/>
        <v>-0.55263157894736836</v>
      </c>
      <c r="BF95" s="4">
        <f t="shared" si="78"/>
        <v>-0.56129032258064515</v>
      </c>
      <c r="BG95" s="4">
        <f t="shared" si="79"/>
        <v>1.2794117647058822</v>
      </c>
      <c r="BH95" s="4">
        <f t="shared" si="80"/>
        <v>9.4766060593935997</v>
      </c>
      <c r="BI95" s="4">
        <f t="shared" si="81"/>
        <v>10.070453528407171</v>
      </c>
      <c r="BJ95" s="4">
        <f t="shared" si="82"/>
        <v>0.94103071253559523</v>
      </c>
      <c r="BK95" s="4">
        <f t="shared" si="83"/>
        <v>1.2983243036432717</v>
      </c>
      <c r="BL95" s="4">
        <f t="shared" si="84"/>
        <v>2.3531726896627307</v>
      </c>
      <c r="BM95" s="4">
        <f t="shared" si="85"/>
        <v>0.55173354227111759</v>
      </c>
      <c r="BN95" s="3">
        <f t="shared" si="86"/>
        <v>1</v>
      </c>
      <c r="BO95" s="3">
        <v>100</v>
      </c>
      <c r="BP95" s="3">
        <f t="shared" si="87"/>
        <v>0.12999999999999989</v>
      </c>
      <c r="BQ95" s="3">
        <f t="shared" si="88"/>
        <v>12.999999999999989</v>
      </c>
      <c r="BR95"/>
    </row>
    <row r="96" spans="1:70" x14ac:dyDescent="0.25">
      <c r="A96" t="s">
        <v>127</v>
      </c>
      <c r="B96" t="s">
        <v>169</v>
      </c>
      <c r="C96" t="s">
        <v>134</v>
      </c>
      <c r="D96" t="s">
        <v>13</v>
      </c>
      <c r="E96" t="s">
        <v>11</v>
      </c>
      <c r="F96" s="3">
        <v>2</v>
      </c>
      <c r="G96" s="3">
        <v>1</v>
      </c>
      <c r="H96" s="3" t="str">
        <f t="shared" si="89"/>
        <v>H</v>
      </c>
      <c r="I96" s="3">
        <v>2.15</v>
      </c>
      <c r="J96" s="3">
        <v>3.5</v>
      </c>
      <c r="K96" s="3">
        <v>3.25</v>
      </c>
      <c r="L96" s="3">
        <v>1.87</v>
      </c>
      <c r="M96" s="3">
        <v>2.0299999999999998</v>
      </c>
      <c r="N96" s="3">
        <f t="shared" si="47"/>
        <v>3</v>
      </c>
      <c r="O96" s="3">
        <f t="shared" si="48"/>
        <v>5.8522872476360899E-2</v>
      </c>
      <c r="P96" s="3">
        <f t="shared" si="49"/>
        <v>2.737019572719368E-2</v>
      </c>
      <c r="Q96" s="3">
        <f t="shared" si="50"/>
        <v>2.2758241758241757</v>
      </c>
      <c r="R96" s="3">
        <f t="shared" si="51"/>
        <v>3.7048300536672629</v>
      </c>
      <c r="S96" s="3">
        <f t="shared" si="52"/>
        <v>3.440199335548173</v>
      </c>
      <c r="T96" s="3">
        <f t="shared" si="53"/>
        <v>1.9794377715307949</v>
      </c>
      <c r="U96" s="3">
        <f t="shared" si="54"/>
        <v>2.1488014311270125</v>
      </c>
      <c r="V96" s="4">
        <f t="shared" si="55"/>
        <v>0.46511627906976744</v>
      </c>
      <c r="W96" s="4">
        <f t="shared" si="56"/>
        <v>0.2857142857142857</v>
      </c>
      <c r="X96" s="4">
        <f t="shared" si="57"/>
        <v>0.30769230769230771</v>
      </c>
      <c r="Y96" s="4">
        <f t="shared" si="58"/>
        <v>0.53475935828876997</v>
      </c>
      <c r="Z96" s="4">
        <f t="shared" si="59"/>
        <v>0.49261083743842371</v>
      </c>
      <c r="AA96" s="4">
        <f t="shared" si="60"/>
        <v>0.61428571428571421</v>
      </c>
      <c r="AB96" s="4">
        <f t="shared" si="61"/>
        <v>0.66153846153846152</v>
      </c>
      <c r="AC96" s="4">
        <f t="shared" si="62"/>
        <v>1.6279069767441861</v>
      </c>
      <c r="AD96" s="4">
        <f t="shared" si="63"/>
        <v>1.0769230769230769</v>
      </c>
      <c r="AE96" s="4">
        <f t="shared" si="64"/>
        <v>1.5116279069767442</v>
      </c>
      <c r="AF96" s="4">
        <f t="shared" si="65"/>
        <v>0.9285714285714286</v>
      </c>
      <c r="AG96" s="4">
        <f t="shared" si="66"/>
        <v>0.92118226600985231</v>
      </c>
      <c r="AH96" s="4">
        <f t="shared" si="67"/>
        <v>1.0855614973262031</v>
      </c>
      <c r="AI96" s="4">
        <f t="shared" si="68"/>
        <v>-1.1643751597239973</v>
      </c>
      <c r="AJ96" s="4">
        <f t="shared" si="69"/>
        <v>-1.4290058778430872</v>
      </c>
      <c r="AK96" s="4">
        <f t="shared" si="69"/>
        <v>0.26463071811908989</v>
      </c>
      <c r="AL96" s="4">
        <f t="shared" si="70"/>
        <v>-0.16936365959621758</v>
      </c>
      <c r="AM96" s="4">
        <f t="shared" si="71"/>
        <v>0.16936365959621758</v>
      </c>
      <c r="AN96" s="4">
        <f t="shared" si="72"/>
        <v>-0.58218757986199865</v>
      </c>
      <c r="AO96" s="4">
        <f t="shared" si="73"/>
        <v>-0.7145029389215436</v>
      </c>
      <c r="AP96" s="4">
        <f t="shared" si="73"/>
        <v>0.13231535905954495</v>
      </c>
      <c r="AQ96" s="4">
        <f t="shared" si="74"/>
        <v>-8.4681829798108788E-2</v>
      </c>
      <c r="AR96" s="4">
        <f t="shared" si="75"/>
        <v>8.4681829798108788E-2</v>
      </c>
      <c r="AS96" s="4">
        <f t="shared" si="45"/>
        <v>-0.52721915943429076</v>
      </c>
      <c r="AT96" s="4">
        <f t="shared" si="45"/>
        <v>-0.62039330913977542</v>
      </c>
      <c r="AU96" s="4">
        <f t="shared" si="45"/>
        <v>0.13155120616395541</v>
      </c>
      <c r="AV96" s="4">
        <f t="shared" si="45"/>
        <v>-8.4480278140014409E-2</v>
      </c>
      <c r="AW96" s="4">
        <f t="shared" si="45"/>
        <v>8.4480278140014409E-2</v>
      </c>
      <c r="AX96" s="4">
        <f t="shared" si="46"/>
        <v>-94.899448698172336</v>
      </c>
      <c r="AY96" s="4">
        <f t="shared" si="46"/>
        <v>-111.67079564515959</v>
      </c>
      <c r="AZ96" s="4">
        <f t="shared" si="46"/>
        <v>23.679217109511974</v>
      </c>
      <c r="BA96" s="4">
        <f t="shared" si="46"/>
        <v>-15.206450065202594</v>
      </c>
      <c r="BB96" s="4">
        <f t="shared" si="46"/>
        <v>15.206450065202594</v>
      </c>
      <c r="BC96" s="4">
        <f t="shared" si="76"/>
        <v>-0.33846153846153854</v>
      </c>
      <c r="BD96" s="4">
        <f t="shared" si="77"/>
        <v>-0.38571428571428573</v>
      </c>
      <c r="BE96" s="4">
        <f t="shared" si="77"/>
        <v>7.692307692307683E-2</v>
      </c>
      <c r="BF96" s="4">
        <f t="shared" si="78"/>
        <v>-7.8817733990147715E-2</v>
      </c>
      <c r="BG96" s="4">
        <f t="shared" si="79"/>
        <v>8.556149732620312E-2</v>
      </c>
      <c r="BH96" s="4">
        <f t="shared" si="80"/>
        <v>0.76024740802634161</v>
      </c>
      <c r="BI96" s="4">
        <f t="shared" si="81"/>
        <v>3.1402845216798703</v>
      </c>
      <c r="BJ96" s="4">
        <f t="shared" si="82"/>
        <v>0.2420950722069137</v>
      </c>
      <c r="BK96" s="4">
        <f t="shared" si="83"/>
        <v>0.11975819218705554</v>
      </c>
      <c r="BL96" s="4">
        <f t="shared" si="84"/>
        <v>2.0641196013289038</v>
      </c>
      <c r="BM96" s="4">
        <f t="shared" si="85"/>
        <v>5.8019017943511532E-2</v>
      </c>
      <c r="BN96" s="3">
        <f t="shared" si="86"/>
        <v>1</v>
      </c>
      <c r="BO96" s="3">
        <v>100</v>
      </c>
      <c r="BP96" s="3">
        <f t="shared" si="87"/>
        <v>1.1499999999999999</v>
      </c>
      <c r="BQ96" s="3">
        <f t="shared" si="88"/>
        <v>114.99999999999999</v>
      </c>
      <c r="BR96"/>
    </row>
    <row r="97" spans="1:70" x14ac:dyDescent="0.25">
      <c r="A97" t="s">
        <v>127</v>
      </c>
      <c r="B97" t="s">
        <v>169</v>
      </c>
      <c r="C97" t="s">
        <v>136</v>
      </c>
      <c r="D97" t="s">
        <v>26</v>
      </c>
      <c r="E97" t="s">
        <v>20</v>
      </c>
      <c r="F97" s="3">
        <v>2</v>
      </c>
      <c r="G97" s="3">
        <v>2</v>
      </c>
      <c r="H97" s="3" t="str">
        <f t="shared" si="89"/>
        <v>D</v>
      </c>
      <c r="I97" s="3">
        <v>3.8</v>
      </c>
      <c r="J97" s="3">
        <v>3.8</v>
      </c>
      <c r="K97" s="3">
        <v>1.91</v>
      </c>
      <c r="L97" s="3">
        <v>1.88</v>
      </c>
      <c r="M97" s="3">
        <v>2.02</v>
      </c>
      <c r="N97" s="3">
        <f t="shared" si="47"/>
        <v>4</v>
      </c>
      <c r="O97" s="3">
        <f t="shared" si="48"/>
        <v>4.9875998897767948E-2</v>
      </c>
      <c r="P97" s="3">
        <f t="shared" si="49"/>
        <v>2.6964398567516312E-2</v>
      </c>
      <c r="Q97" s="3">
        <f t="shared" si="50"/>
        <v>3.989528795811518</v>
      </c>
      <c r="R97" s="3">
        <f t="shared" si="51"/>
        <v>3.989528795811518</v>
      </c>
      <c r="S97" s="3">
        <f t="shared" si="52"/>
        <v>2.0052631578947366</v>
      </c>
      <c r="T97" s="3">
        <f t="shared" si="53"/>
        <v>1.9737668779278037</v>
      </c>
      <c r="U97" s="3">
        <f t="shared" si="54"/>
        <v>2.1207495177734912</v>
      </c>
      <c r="V97" s="4">
        <f t="shared" si="55"/>
        <v>0.26315789473684209</v>
      </c>
      <c r="W97" s="4">
        <f t="shared" si="56"/>
        <v>0.26315789473684209</v>
      </c>
      <c r="X97" s="4">
        <f t="shared" si="57"/>
        <v>0.52356020942408377</v>
      </c>
      <c r="Y97" s="4">
        <f t="shared" si="58"/>
        <v>0.53191489361702127</v>
      </c>
      <c r="Z97" s="4">
        <f t="shared" si="59"/>
        <v>0.49504950495049505</v>
      </c>
      <c r="AA97" s="4">
        <f t="shared" si="60"/>
        <v>1</v>
      </c>
      <c r="AB97" s="4">
        <f t="shared" si="61"/>
        <v>1.9895287958115184</v>
      </c>
      <c r="AC97" s="4">
        <f t="shared" si="62"/>
        <v>1</v>
      </c>
      <c r="AD97" s="4">
        <f t="shared" si="63"/>
        <v>1.9895287958115184</v>
      </c>
      <c r="AE97" s="4">
        <f t="shared" si="64"/>
        <v>0.50263157894736843</v>
      </c>
      <c r="AF97" s="4">
        <f t="shared" si="65"/>
        <v>0.50263157894736843</v>
      </c>
      <c r="AG97" s="4">
        <f t="shared" si="66"/>
        <v>0.93069306930693063</v>
      </c>
      <c r="AH97" s="4">
        <f t="shared" si="67"/>
        <v>1.074468085106383</v>
      </c>
      <c r="AI97" s="4">
        <f t="shared" si="68"/>
        <v>1.9842656379167813</v>
      </c>
      <c r="AJ97" s="4">
        <f t="shared" si="69"/>
        <v>0</v>
      </c>
      <c r="AK97" s="4">
        <f t="shared" si="69"/>
        <v>1.9842656379167813</v>
      </c>
      <c r="AL97" s="4">
        <f t="shared" si="70"/>
        <v>-0.14698263984568749</v>
      </c>
      <c r="AM97" s="4">
        <f t="shared" si="71"/>
        <v>0.14698263984568749</v>
      </c>
      <c r="AN97" s="4">
        <f t="shared" si="72"/>
        <v>0.99213281895839067</v>
      </c>
      <c r="AO97" s="4">
        <f t="shared" si="73"/>
        <v>0</v>
      </c>
      <c r="AP97" s="4">
        <f t="shared" si="73"/>
        <v>0.99213281895839067</v>
      </c>
      <c r="AQ97" s="4">
        <f t="shared" si="74"/>
        <v>-7.3491319922843745E-2</v>
      </c>
      <c r="AR97" s="4">
        <f t="shared" si="75"/>
        <v>7.3491319922843745E-2</v>
      </c>
      <c r="AS97" s="4">
        <f t="shared" si="45"/>
        <v>0.78144905916636687</v>
      </c>
      <c r="AT97" s="4">
        <f t="shared" si="45"/>
        <v>0</v>
      </c>
      <c r="AU97" s="4">
        <f t="shared" si="45"/>
        <v>0.78144905916636687</v>
      </c>
      <c r="AV97" s="4">
        <f t="shared" si="45"/>
        <v>-7.335943879312147E-2</v>
      </c>
      <c r="AW97" s="4">
        <f t="shared" si="45"/>
        <v>7.335943879312147E-2</v>
      </c>
      <c r="AX97" s="4">
        <f t="shared" si="46"/>
        <v>140.66083064994604</v>
      </c>
      <c r="AY97" s="4">
        <f t="shared" si="46"/>
        <v>0</v>
      </c>
      <c r="AZ97" s="4">
        <f t="shared" si="46"/>
        <v>140.66083064994604</v>
      </c>
      <c r="BA97" s="4">
        <f t="shared" si="46"/>
        <v>-13.204698982761865</v>
      </c>
      <c r="BB97" s="4">
        <f t="shared" si="46"/>
        <v>13.204698982761865</v>
      </c>
      <c r="BC97" s="4">
        <f t="shared" si="76"/>
        <v>0.98952879581151831</v>
      </c>
      <c r="BD97" s="4">
        <f t="shared" si="77"/>
        <v>0</v>
      </c>
      <c r="BE97" s="4">
        <f t="shared" si="77"/>
        <v>0.98952879581151831</v>
      </c>
      <c r="BF97" s="4">
        <f t="shared" si="78"/>
        <v>-6.9306930693069299E-2</v>
      </c>
      <c r="BG97" s="4">
        <f t="shared" si="79"/>
        <v>7.4468085106382975E-2</v>
      </c>
      <c r="BH97" s="4">
        <f t="shared" si="80"/>
        <v>1.1456163001949775</v>
      </c>
      <c r="BI97" s="4">
        <f t="shared" si="81"/>
        <v>3.3281069165059241</v>
      </c>
      <c r="BJ97" s="4">
        <f t="shared" si="82"/>
        <v>0.34422460844428771</v>
      </c>
      <c r="BK97" s="4">
        <f t="shared" si="83"/>
        <v>0.10393242135158566</v>
      </c>
      <c r="BL97" s="4">
        <f t="shared" si="84"/>
        <v>2.0472581978506472</v>
      </c>
      <c r="BM97" s="4">
        <f t="shared" si="85"/>
        <v>5.0766640700572636E-2</v>
      </c>
      <c r="BN97" s="3">
        <f t="shared" si="86"/>
        <v>0</v>
      </c>
      <c r="BO97" s="3">
        <v>100</v>
      </c>
      <c r="BP97" s="3">
        <f t="shared" si="87"/>
        <v>-1</v>
      </c>
      <c r="BQ97" s="3">
        <f t="shared" si="88"/>
        <v>-100</v>
      </c>
      <c r="BR97"/>
    </row>
    <row r="98" spans="1:70" x14ac:dyDescent="0.25">
      <c r="A98" t="s">
        <v>127</v>
      </c>
      <c r="B98" t="s">
        <v>170</v>
      </c>
      <c r="C98" t="s">
        <v>138</v>
      </c>
      <c r="D98" t="s">
        <v>14</v>
      </c>
      <c r="E98" t="s">
        <v>17</v>
      </c>
      <c r="F98" s="3">
        <v>0</v>
      </c>
      <c r="G98" s="3">
        <v>1</v>
      </c>
      <c r="H98" s="3" t="str">
        <f t="shared" si="89"/>
        <v>A</v>
      </c>
      <c r="I98" s="3">
        <v>2.1</v>
      </c>
      <c r="J98" s="3">
        <v>3.6</v>
      </c>
      <c r="K98" s="3">
        <v>3.4</v>
      </c>
      <c r="L98" s="3">
        <v>1.73</v>
      </c>
      <c r="M98" s="3">
        <v>2.08</v>
      </c>
      <c r="N98" s="3">
        <f t="shared" si="47"/>
        <v>1</v>
      </c>
      <c r="O98" s="3">
        <f t="shared" si="48"/>
        <v>4.8085901027077549E-2</v>
      </c>
      <c r="P98" s="3">
        <f t="shared" si="49"/>
        <v>5.8803912850155626E-2</v>
      </c>
      <c r="Q98" s="3">
        <f t="shared" si="50"/>
        <v>2.2009803921568629</v>
      </c>
      <c r="R98" s="3">
        <f t="shared" si="51"/>
        <v>3.7731092436974794</v>
      </c>
      <c r="S98" s="3">
        <f t="shared" si="52"/>
        <v>3.5634920634920637</v>
      </c>
      <c r="T98" s="3">
        <f t="shared" si="53"/>
        <v>1.8131886087768441</v>
      </c>
      <c r="U98" s="3">
        <f t="shared" si="54"/>
        <v>2.1800186741363214</v>
      </c>
      <c r="V98" s="4">
        <f t="shared" si="55"/>
        <v>0.47619047619047616</v>
      </c>
      <c r="W98" s="4">
        <f t="shared" si="56"/>
        <v>0.27777777777777779</v>
      </c>
      <c r="X98" s="4">
        <f t="shared" si="57"/>
        <v>0.29411764705882354</v>
      </c>
      <c r="Y98" s="4">
        <f t="shared" si="58"/>
        <v>0.5780346820809249</v>
      </c>
      <c r="Z98" s="4">
        <f t="shared" si="59"/>
        <v>0.48076923076923073</v>
      </c>
      <c r="AA98" s="4">
        <f t="shared" si="60"/>
        <v>0.58333333333333337</v>
      </c>
      <c r="AB98" s="4">
        <f t="shared" si="61"/>
        <v>0.61764705882352944</v>
      </c>
      <c r="AC98" s="4">
        <f t="shared" si="62"/>
        <v>1.7142857142857142</v>
      </c>
      <c r="AD98" s="4">
        <f t="shared" si="63"/>
        <v>1.0588235294117647</v>
      </c>
      <c r="AE98" s="4">
        <f t="shared" si="64"/>
        <v>1.6190476190476188</v>
      </c>
      <c r="AF98" s="4">
        <f t="shared" si="65"/>
        <v>0.94444444444444442</v>
      </c>
      <c r="AG98" s="4">
        <f t="shared" si="66"/>
        <v>0.83173076923076916</v>
      </c>
      <c r="AH98" s="4">
        <f t="shared" si="67"/>
        <v>1.2023121387283238</v>
      </c>
      <c r="AI98" s="4">
        <f t="shared" si="68"/>
        <v>-1.3625116713352008</v>
      </c>
      <c r="AJ98" s="4">
        <f t="shared" si="69"/>
        <v>-1.5721288515406164</v>
      </c>
      <c r="AK98" s="4">
        <f t="shared" si="69"/>
        <v>0.20961718020541564</v>
      </c>
      <c r="AL98" s="4">
        <f t="shared" si="70"/>
        <v>-0.36683006535947738</v>
      </c>
      <c r="AM98" s="4">
        <f t="shared" si="71"/>
        <v>0.36683006535947738</v>
      </c>
      <c r="AN98" s="4">
        <f t="shared" si="72"/>
        <v>-0.6812558356676004</v>
      </c>
      <c r="AO98" s="4">
        <f t="shared" si="73"/>
        <v>-0.78606442577030822</v>
      </c>
      <c r="AP98" s="4">
        <f t="shared" si="73"/>
        <v>0.10480859010270782</v>
      </c>
      <c r="AQ98" s="4">
        <f t="shared" si="74"/>
        <v>-0.18341503267973869</v>
      </c>
      <c r="AR98" s="4">
        <f t="shared" si="75"/>
        <v>0.18341503267973869</v>
      </c>
      <c r="AS98" s="4">
        <f t="shared" si="45"/>
        <v>-0.59803490648051782</v>
      </c>
      <c r="AT98" s="4">
        <f t="shared" si="45"/>
        <v>-0.66618569093870972</v>
      </c>
      <c r="AU98" s="4">
        <f t="shared" si="45"/>
        <v>0.10442733125572969</v>
      </c>
      <c r="AV98" s="4">
        <f t="shared" si="45"/>
        <v>-0.18139881589152129</v>
      </c>
      <c r="AW98" s="4">
        <f t="shared" si="45"/>
        <v>0.18139881589152129</v>
      </c>
      <c r="AX98" s="4">
        <f t="shared" si="46"/>
        <v>-107.64628316649322</v>
      </c>
      <c r="AY98" s="4">
        <f t="shared" si="46"/>
        <v>-119.91342436896775</v>
      </c>
      <c r="AZ98" s="4">
        <f t="shared" si="46"/>
        <v>18.796919626031343</v>
      </c>
      <c r="BA98" s="4">
        <f t="shared" si="46"/>
        <v>-32.651786860473834</v>
      </c>
      <c r="BB98" s="4">
        <f t="shared" si="46"/>
        <v>32.651786860473834</v>
      </c>
      <c r="BC98" s="4">
        <f t="shared" si="76"/>
        <v>-0.38235294117647056</v>
      </c>
      <c r="BD98" s="4">
        <f t="shared" si="77"/>
        <v>-0.41666666666666669</v>
      </c>
      <c r="BE98" s="4">
        <f t="shared" si="77"/>
        <v>5.882352941176474E-2</v>
      </c>
      <c r="BF98" s="4">
        <f t="shared" si="78"/>
        <v>-0.16826923076923087</v>
      </c>
      <c r="BG98" s="4">
        <f t="shared" si="79"/>
        <v>0.20231213872832385</v>
      </c>
      <c r="BH98" s="4">
        <f t="shared" si="80"/>
        <v>0.85361647736833302</v>
      </c>
      <c r="BI98" s="4">
        <f t="shared" si="81"/>
        <v>3.1791938997821352</v>
      </c>
      <c r="BJ98" s="4">
        <f t="shared" si="82"/>
        <v>0.26850091698616746</v>
      </c>
      <c r="BK98" s="4">
        <f t="shared" si="83"/>
        <v>0.25938802675879091</v>
      </c>
      <c r="BL98" s="4">
        <f t="shared" si="84"/>
        <v>1.9966036414565829</v>
      </c>
      <c r="BM98" s="4">
        <f t="shared" si="85"/>
        <v>0.12991463171406392</v>
      </c>
      <c r="BN98" s="3">
        <f t="shared" si="86"/>
        <v>0</v>
      </c>
      <c r="BO98" s="3">
        <v>100</v>
      </c>
      <c r="BP98" s="3">
        <f t="shared" si="87"/>
        <v>-1</v>
      </c>
      <c r="BQ98" s="3">
        <f t="shared" si="88"/>
        <v>-100</v>
      </c>
      <c r="BR98"/>
    </row>
    <row r="99" spans="1:70" x14ac:dyDescent="0.25">
      <c r="A99" t="s">
        <v>127</v>
      </c>
      <c r="B99" t="s">
        <v>170</v>
      </c>
      <c r="C99" t="s">
        <v>134</v>
      </c>
      <c r="D99" t="s">
        <v>21</v>
      </c>
      <c r="E99" t="s">
        <v>16</v>
      </c>
      <c r="F99" s="3">
        <v>3</v>
      </c>
      <c r="G99" s="3">
        <v>1</v>
      </c>
      <c r="H99" s="3" t="str">
        <f t="shared" si="89"/>
        <v>H</v>
      </c>
      <c r="I99" s="3">
        <v>1.36</v>
      </c>
      <c r="J99" s="3">
        <v>5.5</v>
      </c>
      <c r="K99" s="3">
        <v>7.5</v>
      </c>
      <c r="L99" s="3">
        <v>1.44</v>
      </c>
      <c r="M99" s="3">
        <v>2.7</v>
      </c>
      <c r="N99" s="3">
        <f t="shared" si="47"/>
        <v>4</v>
      </c>
      <c r="O99" s="3">
        <f t="shared" si="48"/>
        <v>5.0445632798573836E-2</v>
      </c>
      <c r="P99" s="3">
        <f t="shared" si="49"/>
        <v>6.481481481481477E-2</v>
      </c>
      <c r="Q99" s="3">
        <f t="shared" si="50"/>
        <v>1.4286060606060604</v>
      </c>
      <c r="R99" s="3">
        <f t="shared" si="51"/>
        <v>5.7774509803921559</v>
      </c>
      <c r="S99" s="3">
        <f t="shared" si="52"/>
        <v>7.8783422459893035</v>
      </c>
      <c r="T99" s="3">
        <f t="shared" si="53"/>
        <v>1.5126417112299462</v>
      </c>
      <c r="U99" s="3">
        <f t="shared" si="54"/>
        <v>2.8362032085561495</v>
      </c>
      <c r="V99" s="4">
        <f t="shared" si="55"/>
        <v>0.73529411764705876</v>
      </c>
      <c r="W99" s="4">
        <f t="shared" si="56"/>
        <v>0.18181818181818182</v>
      </c>
      <c r="X99" s="4">
        <f t="shared" si="57"/>
        <v>0.13333333333333333</v>
      </c>
      <c r="Y99" s="4">
        <f t="shared" si="58"/>
        <v>0.69444444444444442</v>
      </c>
      <c r="Z99" s="4">
        <f t="shared" si="59"/>
        <v>0.37037037037037035</v>
      </c>
      <c r="AA99" s="4">
        <f t="shared" si="60"/>
        <v>0.24727272727272728</v>
      </c>
      <c r="AB99" s="4">
        <f t="shared" si="61"/>
        <v>0.18133333333333335</v>
      </c>
      <c r="AC99" s="4">
        <f t="shared" si="62"/>
        <v>4.0441176470588234</v>
      </c>
      <c r="AD99" s="4">
        <f t="shared" si="63"/>
        <v>0.73333333333333328</v>
      </c>
      <c r="AE99" s="4">
        <f t="shared" si="64"/>
        <v>5.5147058823529411</v>
      </c>
      <c r="AF99" s="4">
        <f t="shared" si="65"/>
        <v>1.3636363636363635</v>
      </c>
      <c r="AG99" s="4">
        <f t="shared" si="66"/>
        <v>0.53333333333333333</v>
      </c>
      <c r="AH99" s="4">
        <f t="shared" si="67"/>
        <v>1.8750000000000002</v>
      </c>
      <c r="AI99" s="4">
        <f t="shared" si="68"/>
        <v>-6.4497361853832427</v>
      </c>
      <c r="AJ99" s="4">
        <f t="shared" si="69"/>
        <v>-4.3488449197860959</v>
      </c>
      <c r="AK99" s="4">
        <f t="shared" si="69"/>
        <v>-2.1008912655971477</v>
      </c>
      <c r="AL99" s="4">
        <f t="shared" si="70"/>
        <v>-1.3235614973262033</v>
      </c>
      <c r="AM99" s="4">
        <f t="shared" si="71"/>
        <v>1.3235614973262033</v>
      </c>
      <c r="AN99" s="4">
        <f t="shared" si="72"/>
        <v>-3.2248680926916213</v>
      </c>
      <c r="AO99" s="4">
        <f t="shared" si="73"/>
        <v>-2.1744224598930479</v>
      </c>
      <c r="AP99" s="4">
        <f t="shared" si="73"/>
        <v>-1.0504456327985738</v>
      </c>
      <c r="AQ99" s="4">
        <f t="shared" si="74"/>
        <v>-0.66178074866310166</v>
      </c>
      <c r="AR99" s="4">
        <f t="shared" si="75"/>
        <v>0.66178074866310166</v>
      </c>
      <c r="AS99" s="4">
        <f t="shared" si="45"/>
        <v>-1.2701083647808313</v>
      </c>
      <c r="AT99" s="4">
        <f t="shared" si="45"/>
        <v>-1.1397465359517518</v>
      </c>
      <c r="AU99" s="4">
        <f t="shared" si="45"/>
        <v>-0.8099954791755144</v>
      </c>
      <c r="AV99" s="4">
        <f t="shared" si="45"/>
        <v>-0.58461241287630217</v>
      </c>
      <c r="AW99" s="4">
        <f t="shared" si="45"/>
        <v>0.58461241287630217</v>
      </c>
      <c r="AX99" s="4">
        <f t="shared" si="46"/>
        <v>-228.61950566054966</v>
      </c>
      <c r="AY99" s="4">
        <f t="shared" si="46"/>
        <v>-205.15437647131532</v>
      </c>
      <c r="AZ99" s="4">
        <f t="shared" si="46"/>
        <v>-145.7991862515926</v>
      </c>
      <c r="BA99" s="4">
        <f t="shared" si="46"/>
        <v>-105.23023431773439</v>
      </c>
      <c r="BB99" s="4">
        <f t="shared" si="46"/>
        <v>105.23023431773439</v>
      </c>
      <c r="BC99" s="4">
        <f t="shared" si="76"/>
        <v>-0.81866666666666665</v>
      </c>
      <c r="BD99" s="4">
        <f t="shared" si="77"/>
        <v>-0.7527272727272728</v>
      </c>
      <c r="BE99" s="4">
        <f t="shared" si="77"/>
        <v>-0.26666666666666666</v>
      </c>
      <c r="BF99" s="4">
        <f t="shared" si="78"/>
        <v>-0.46666666666666673</v>
      </c>
      <c r="BG99" s="4">
        <f t="shared" si="79"/>
        <v>0.87500000000000022</v>
      </c>
      <c r="BH99" s="4">
        <f t="shared" si="80"/>
        <v>3.289510933944785</v>
      </c>
      <c r="BI99" s="4">
        <f t="shared" si="81"/>
        <v>5.0281330956625068</v>
      </c>
      <c r="BJ99" s="4">
        <f t="shared" si="82"/>
        <v>0.6542211336415229</v>
      </c>
      <c r="BK99" s="4">
        <f t="shared" si="83"/>
        <v>0.93589931007677862</v>
      </c>
      <c r="BL99" s="4">
        <f t="shared" si="84"/>
        <v>2.1744224598930479</v>
      </c>
      <c r="BM99" s="4">
        <f t="shared" si="85"/>
        <v>0.43041282333094194</v>
      </c>
      <c r="BN99" s="3">
        <f t="shared" si="86"/>
        <v>1</v>
      </c>
      <c r="BO99" s="3">
        <v>100</v>
      </c>
      <c r="BP99" s="3">
        <f t="shared" si="87"/>
        <v>0.3600000000000001</v>
      </c>
      <c r="BQ99" s="3">
        <f t="shared" si="88"/>
        <v>36.000000000000007</v>
      </c>
      <c r="BR99"/>
    </row>
    <row r="100" spans="1:70" x14ac:dyDescent="0.25">
      <c r="A100" t="s">
        <v>127</v>
      </c>
      <c r="B100" t="s">
        <v>170</v>
      </c>
      <c r="C100" t="s">
        <v>134</v>
      </c>
      <c r="D100" t="s">
        <v>15</v>
      </c>
      <c r="E100" t="s">
        <v>18</v>
      </c>
      <c r="F100" s="3">
        <v>1</v>
      </c>
      <c r="G100" s="3">
        <v>1</v>
      </c>
      <c r="H100" s="3" t="str">
        <f t="shared" si="89"/>
        <v>D</v>
      </c>
      <c r="I100" s="3">
        <v>1.62</v>
      </c>
      <c r="J100" s="3">
        <v>4</v>
      </c>
      <c r="K100" s="3">
        <v>5.5</v>
      </c>
      <c r="L100" s="3">
        <v>1.65</v>
      </c>
      <c r="M100" s="3">
        <v>2.2000000000000002</v>
      </c>
      <c r="N100" s="3">
        <f t="shared" si="47"/>
        <v>2</v>
      </c>
      <c r="O100" s="3">
        <f t="shared" si="48"/>
        <v>4.9102132435465684E-2</v>
      </c>
      <c r="P100" s="3">
        <f t="shared" si="49"/>
        <v>6.0606060606060663E-2</v>
      </c>
      <c r="Q100" s="3">
        <f t="shared" si="50"/>
        <v>1.6995454545454545</v>
      </c>
      <c r="R100" s="3">
        <f t="shared" si="51"/>
        <v>4.1964085297418627</v>
      </c>
      <c r="S100" s="3">
        <f t="shared" si="52"/>
        <v>5.7700617283950617</v>
      </c>
      <c r="T100" s="3">
        <f t="shared" si="53"/>
        <v>1.7310185185185183</v>
      </c>
      <c r="U100" s="3">
        <f t="shared" si="54"/>
        <v>2.3080246913580247</v>
      </c>
      <c r="V100" s="4">
        <f t="shared" si="55"/>
        <v>0.61728395061728392</v>
      </c>
      <c r="W100" s="4">
        <f t="shared" si="56"/>
        <v>0.25</v>
      </c>
      <c r="X100" s="4">
        <f t="shared" si="57"/>
        <v>0.18181818181818182</v>
      </c>
      <c r="Y100" s="4">
        <f t="shared" si="58"/>
        <v>0.60606060606060608</v>
      </c>
      <c r="Z100" s="4">
        <f t="shared" si="59"/>
        <v>0.45454545454545453</v>
      </c>
      <c r="AA100" s="4">
        <f t="shared" si="60"/>
        <v>0.40500000000000003</v>
      </c>
      <c r="AB100" s="4">
        <f t="shared" si="61"/>
        <v>0.29454545454545455</v>
      </c>
      <c r="AC100" s="4">
        <f t="shared" si="62"/>
        <v>2.4691358024691357</v>
      </c>
      <c r="AD100" s="4">
        <f t="shared" si="63"/>
        <v>0.72727272727272729</v>
      </c>
      <c r="AE100" s="4">
        <f t="shared" si="64"/>
        <v>3.3950617283950617</v>
      </c>
      <c r="AF100" s="4">
        <f t="shared" si="65"/>
        <v>1.375</v>
      </c>
      <c r="AG100" s="4">
        <f t="shared" si="66"/>
        <v>0.74999999999999989</v>
      </c>
      <c r="AH100" s="4">
        <f t="shared" si="67"/>
        <v>1.3333333333333335</v>
      </c>
      <c r="AI100" s="4">
        <f t="shared" si="68"/>
        <v>-4.0705162738496075</v>
      </c>
      <c r="AJ100" s="4">
        <f t="shared" si="69"/>
        <v>-2.4968630751964085</v>
      </c>
      <c r="AK100" s="4">
        <f t="shared" si="69"/>
        <v>-1.573653198653199</v>
      </c>
      <c r="AL100" s="4">
        <f t="shared" si="70"/>
        <v>-0.57700617283950639</v>
      </c>
      <c r="AM100" s="4">
        <f t="shared" si="71"/>
        <v>0.57700617283950639</v>
      </c>
      <c r="AN100" s="4">
        <f t="shared" si="72"/>
        <v>-2.0352581369248037</v>
      </c>
      <c r="AO100" s="4">
        <f t="shared" si="73"/>
        <v>-1.2484315375982042</v>
      </c>
      <c r="AP100" s="4">
        <f t="shared" si="73"/>
        <v>-0.78682659932659949</v>
      </c>
      <c r="AQ100" s="4">
        <f t="shared" si="74"/>
        <v>-0.2885030864197532</v>
      </c>
      <c r="AR100" s="4">
        <f t="shared" si="75"/>
        <v>0.2885030864197532</v>
      </c>
      <c r="AS100" s="4">
        <f t="shared" si="45"/>
        <v>-1.1141021652874137</v>
      </c>
      <c r="AT100" s="4">
        <f t="shared" si="45"/>
        <v>-0.89544283309404638</v>
      </c>
      <c r="AU100" s="4">
        <f t="shared" si="45"/>
        <v>-0.66665660548657735</v>
      </c>
      <c r="AV100" s="4">
        <f t="shared" si="45"/>
        <v>-0.28087608052285606</v>
      </c>
      <c r="AW100" s="4">
        <f t="shared" si="45"/>
        <v>0.28087608052285606</v>
      </c>
      <c r="AX100" s="4">
        <f t="shared" si="46"/>
        <v>-200.53838975173446</v>
      </c>
      <c r="AY100" s="4">
        <f t="shared" si="46"/>
        <v>-161.17970995692835</v>
      </c>
      <c r="AZ100" s="4">
        <f t="shared" si="46"/>
        <v>-119.99818898758392</v>
      </c>
      <c r="BA100" s="4">
        <f t="shared" si="46"/>
        <v>-50.557694494114088</v>
      </c>
      <c r="BB100" s="4">
        <f t="shared" si="46"/>
        <v>50.557694494114088</v>
      </c>
      <c r="BC100" s="4">
        <f t="shared" si="76"/>
        <v>-0.70545454545454556</v>
      </c>
      <c r="BD100" s="4">
        <f t="shared" si="77"/>
        <v>-0.59500000000000008</v>
      </c>
      <c r="BE100" s="4">
        <f t="shared" si="77"/>
        <v>-0.27272727272727276</v>
      </c>
      <c r="BF100" s="4">
        <f t="shared" si="78"/>
        <v>-0.25000000000000011</v>
      </c>
      <c r="BG100" s="4">
        <f t="shared" si="79"/>
        <v>0.33333333333333348</v>
      </c>
      <c r="BH100" s="4">
        <f t="shared" si="80"/>
        <v>2.0526329571871509</v>
      </c>
      <c r="BI100" s="4">
        <f t="shared" si="81"/>
        <v>3.8886719042274596</v>
      </c>
      <c r="BJ100" s="4">
        <f t="shared" si="82"/>
        <v>0.52784935518876996</v>
      </c>
      <c r="BK100" s="4">
        <f t="shared" si="83"/>
        <v>0.40800497760131105</v>
      </c>
      <c r="BL100" s="4">
        <f t="shared" si="84"/>
        <v>2.0195216049382716</v>
      </c>
      <c r="BM100" s="4">
        <f t="shared" si="85"/>
        <v>0.20203050891044172</v>
      </c>
      <c r="BN100" s="3">
        <f t="shared" si="86"/>
        <v>0</v>
      </c>
      <c r="BO100" s="3">
        <v>100</v>
      </c>
      <c r="BP100" s="3">
        <f t="shared" si="87"/>
        <v>-1</v>
      </c>
      <c r="BQ100" s="3">
        <f t="shared" si="88"/>
        <v>-100</v>
      </c>
      <c r="BR100"/>
    </row>
    <row r="101" spans="1:70" x14ac:dyDescent="0.25">
      <c r="A101" t="s">
        <v>127</v>
      </c>
      <c r="B101" t="s">
        <v>170</v>
      </c>
      <c r="C101" t="s">
        <v>134</v>
      </c>
      <c r="D101" t="s">
        <v>25</v>
      </c>
      <c r="E101" t="s">
        <v>133</v>
      </c>
      <c r="F101" s="3">
        <v>3</v>
      </c>
      <c r="G101" s="3">
        <v>0</v>
      </c>
      <c r="H101" s="3" t="str">
        <f t="shared" si="89"/>
        <v>H</v>
      </c>
      <c r="I101" s="3">
        <v>1.22</v>
      </c>
      <c r="J101" s="3">
        <v>7</v>
      </c>
      <c r="K101" s="3">
        <v>11</v>
      </c>
      <c r="L101" s="3">
        <v>1.44</v>
      </c>
      <c r="M101" s="3">
        <v>2.7</v>
      </c>
      <c r="N101" s="3">
        <f t="shared" si="47"/>
        <v>3</v>
      </c>
      <c r="O101" s="3">
        <f t="shared" si="48"/>
        <v>5.3438364913774627E-2</v>
      </c>
      <c r="P101" s="3">
        <f t="shared" si="49"/>
        <v>6.481481481481477E-2</v>
      </c>
      <c r="Q101" s="3">
        <f t="shared" si="50"/>
        <v>1.285194805194805</v>
      </c>
      <c r="R101" s="3">
        <f t="shared" si="51"/>
        <v>7.3740685543964224</v>
      </c>
      <c r="S101" s="3">
        <f t="shared" si="52"/>
        <v>11.587822014051522</v>
      </c>
      <c r="T101" s="3">
        <f t="shared" si="53"/>
        <v>1.5169512454758354</v>
      </c>
      <c r="U101" s="3">
        <f t="shared" si="54"/>
        <v>2.8442835852671915</v>
      </c>
      <c r="V101" s="4">
        <f t="shared" si="55"/>
        <v>0.81967213114754101</v>
      </c>
      <c r="W101" s="4">
        <f t="shared" si="56"/>
        <v>0.14285714285714285</v>
      </c>
      <c r="X101" s="4">
        <f t="shared" si="57"/>
        <v>9.0909090909090912E-2</v>
      </c>
      <c r="Y101" s="4">
        <f t="shared" si="58"/>
        <v>0.69444444444444442</v>
      </c>
      <c r="Z101" s="4">
        <f t="shared" si="59"/>
        <v>0.37037037037037035</v>
      </c>
      <c r="AA101" s="4">
        <f t="shared" si="60"/>
        <v>0.17428571428571429</v>
      </c>
      <c r="AB101" s="4">
        <f t="shared" si="61"/>
        <v>0.1109090909090909</v>
      </c>
      <c r="AC101" s="4">
        <f t="shared" si="62"/>
        <v>5.7377049180327866</v>
      </c>
      <c r="AD101" s="4">
        <f t="shared" si="63"/>
        <v>0.63636363636363635</v>
      </c>
      <c r="AE101" s="4">
        <f t="shared" si="64"/>
        <v>9.0163934426229506</v>
      </c>
      <c r="AF101" s="4">
        <f t="shared" si="65"/>
        <v>1.5714285714285714</v>
      </c>
      <c r="AG101" s="4">
        <f t="shared" si="66"/>
        <v>0.53333333333333333</v>
      </c>
      <c r="AH101" s="4">
        <f t="shared" si="67"/>
        <v>1.8750000000000002</v>
      </c>
      <c r="AI101" s="4">
        <f t="shared" si="68"/>
        <v>-10.302627208856716</v>
      </c>
      <c r="AJ101" s="4">
        <f t="shared" si="69"/>
        <v>-6.0888737492016176</v>
      </c>
      <c r="AK101" s="4">
        <f t="shared" si="69"/>
        <v>-4.2137534596550994</v>
      </c>
      <c r="AL101" s="4">
        <f t="shared" si="70"/>
        <v>-1.3273323397913561</v>
      </c>
      <c r="AM101" s="4">
        <f t="shared" si="71"/>
        <v>1.3273323397913561</v>
      </c>
      <c r="AN101" s="4">
        <f t="shared" si="72"/>
        <v>-5.1513136044283581</v>
      </c>
      <c r="AO101" s="4">
        <f t="shared" si="73"/>
        <v>-3.0444368746008088</v>
      </c>
      <c r="AP101" s="4">
        <f t="shared" si="73"/>
        <v>-2.1068767298275497</v>
      </c>
      <c r="AQ101" s="4">
        <f t="shared" si="74"/>
        <v>-0.66366616989567806</v>
      </c>
      <c r="AR101" s="4">
        <f t="shared" si="75"/>
        <v>0.66366616989567806</v>
      </c>
      <c r="AS101" s="4">
        <f t="shared" si="45"/>
        <v>-1.3790559014626087</v>
      </c>
      <c r="AT101" s="4">
        <f t="shared" si="45"/>
        <v>-1.2534309720047938</v>
      </c>
      <c r="AU101" s="4">
        <f t="shared" si="45"/>
        <v>-1.1276448467807016</v>
      </c>
      <c r="AV101" s="4">
        <f t="shared" si="45"/>
        <v>-0.58592245887112682</v>
      </c>
      <c r="AW101" s="4">
        <f t="shared" si="45"/>
        <v>0.58592245887112682</v>
      </c>
      <c r="AX101" s="4">
        <f t="shared" si="46"/>
        <v>-248.23006226326959</v>
      </c>
      <c r="AY101" s="4">
        <f t="shared" si="46"/>
        <v>-225.61757496086287</v>
      </c>
      <c r="AZ101" s="4">
        <f t="shared" si="46"/>
        <v>-202.97607242052632</v>
      </c>
      <c r="BA101" s="4">
        <f t="shared" si="46"/>
        <v>-105.46604259680284</v>
      </c>
      <c r="BB101" s="4">
        <f t="shared" si="46"/>
        <v>105.46604259680284</v>
      </c>
      <c r="BC101" s="4">
        <f t="shared" si="76"/>
        <v>-0.88909090909090904</v>
      </c>
      <c r="BD101" s="4">
        <f t="shared" si="77"/>
        <v>-0.82571428571428573</v>
      </c>
      <c r="BE101" s="4">
        <f t="shared" si="77"/>
        <v>-0.3636363636363637</v>
      </c>
      <c r="BF101" s="4">
        <f t="shared" si="78"/>
        <v>-0.46666666666666667</v>
      </c>
      <c r="BG101" s="4">
        <f t="shared" si="79"/>
        <v>0.87500000000000011</v>
      </c>
      <c r="BH101" s="4">
        <f t="shared" si="80"/>
        <v>5.1796754910764244</v>
      </c>
      <c r="BI101" s="4">
        <f t="shared" si="81"/>
        <v>6.7490284578809154</v>
      </c>
      <c r="BJ101" s="4">
        <f t="shared" si="82"/>
        <v>0.76746979560118167</v>
      </c>
      <c r="BK101" s="4">
        <f t="shared" si="83"/>
        <v>0.93856569835467485</v>
      </c>
      <c r="BL101" s="4">
        <f t="shared" si="84"/>
        <v>2.1806174153715134</v>
      </c>
      <c r="BM101" s="4">
        <f t="shared" si="85"/>
        <v>0.43041282333094211</v>
      </c>
      <c r="BN101" s="3">
        <f t="shared" si="86"/>
        <v>1</v>
      </c>
      <c r="BO101" s="3">
        <v>100</v>
      </c>
      <c r="BP101" s="3">
        <f t="shared" si="87"/>
        <v>0.21999999999999997</v>
      </c>
      <c r="BQ101" s="3">
        <f t="shared" si="88"/>
        <v>21.999999999999996</v>
      </c>
      <c r="BR101"/>
    </row>
    <row r="102" spans="1:70" x14ac:dyDescent="0.25">
      <c r="A102" t="s">
        <v>127</v>
      </c>
      <c r="B102" t="s">
        <v>170</v>
      </c>
      <c r="C102" t="s">
        <v>139</v>
      </c>
      <c r="D102" t="s">
        <v>141</v>
      </c>
      <c r="E102" t="s">
        <v>130</v>
      </c>
      <c r="F102" s="3">
        <v>0</v>
      </c>
      <c r="G102" s="3">
        <v>3</v>
      </c>
      <c r="H102" s="3" t="str">
        <f t="shared" si="89"/>
        <v>A</v>
      </c>
      <c r="I102" s="3">
        <v>5.5</v>
      </c>
      <c r="J102" s="3">
        <v>4.2</v>
      </c>
      <c r="K102" s="3">
        <v>1.57</v>
      </c>
      <c r="L102" s="3">
        <v>1.65</v>
      </c>
      <c r="M102" s="3">
        <v>2.2000000000000002</v>
      </c>
      <c r="N102" s="3">
        <f t="shared" si="47"/>
        <v>3</v>
      </c>
      <c r="O102" s="3">
        <f t="shared" si="48"/>
        <v>5.6856095072655544E-2</v>
      </c>
      <c r="P102" s="3">
        <f t="shared" si="49"/>
        <v>6.0606060606060663E-2</v>
      </c>
      <c r="Q102" s="3">
        <f t="shared" si="50"/>
        <v>5.8127085228996052</v>
      </c>
      <c r="R102" s="3">
        <f t="shared" si="51"/>
        <v>4.4387955993051538</v>
      </c>
      <c r="S102" s="3">
        <f t="shared" si="52"/>
        <v>1.6592640692640692</v>
      </c>
      <c r="T102" s="3">
        <f t="shared" si="53"/>
        <v>1.7438125568698815</v>
      </c>
      <c r="U102" s="3">
        <f t="shared" si="54"/>
        <v>2.3250834091598422</v>
      </c>
      <c r="V102" s="4">
        <f t="shared" si="55"/>
        <v>0.18181818181818182</v>
      </c>
      <c r="W102" s="4">
        <f t="shared" si="56"/>
        <v>0.23809523809523808</v>
      </c>
      <c r="X102" s="4">
        <f t="shared" si="57"/>
        <v>0.63694267515923564</v>
      </c>
      <c r="Y102" s="4">
        <f t="shared" si="58"/>
        <v>0.60606060606060608</v>
      </c>
      <c r="Z102" s="4">
        <f t="shared" si="59"/>
        <v>0.45454545454545453</v>
      </c>
      <c r="AA102" s="4">
        <f t="shared" si="60"/>
        <v>1.3095238095238095</v>
      </c>
      <c r="AB102" s="4">
        <f t="shared" si="61"/>
        <v>3.5031847133757958</v>
      </c>
      <c r="AC102" s="4">
        <f t="shared" si="62"/>
        <v>0.76363636363636367</v>
      </c>
      <c r="AD102" s="4">
        <f t="shared" si="63"/>
        <v>2.6751592356687897</v>
      </c>
      <c r="AE102" s="4">
        <f t="shared" si="64"/>
        <v>0.28545454545454546</v>
      </c>
      <c r="AF102" s="4">
        <f t="shared" si="65"/>
        <v>0.37380952380952381</v>
      </c>
      <c r="AG102" s="4">
        <f t="shared" si="66"/>
        <v>0.74999999999999989</v>
      </c>
      <c r="AH102" s="4">
        <f t="shared" si="67"/>
        <v>1.3333333333333335</v>
      </c>
      <c r="AI102" s="4">
        <f t="shared" si="68"/>
        <v>4.1534444536355357</v>
      </c>
      <c r="AJ102" s="4">
        <f t="shared" si="69"/>
        <v>1.3739129235944514</v>
      </c>
      <c r="AK102" s="4">
        <f t="shared" si="69"/>
        <v>2.7795315300410843</v>
      </c>
      <c r="AL102" s="4">
        <f t="shared" si="70"/>
        <v>-0.58127085228996078</v>
      </c>
      <c r="AM102" s="4">
        <f t="shared" si="71"/>
        <v>0.58127085228996078</v>
      </c>
      <c r="AN102" s="4">
        <f t="shared" si="72"/>
        <v>2.0767222268177679</v>
      </c>
      <c r="AO102" s="4">
        <f t="shared" si="73"/>
        <v>0.68695646179722569</v>
      </c>
      <c r="AP102" s="4">
        <f t="shared" si="73"/>
        <v>1.3897657650205422</v>
      </c>
      <c r="AQ102" s="4">
        <f t="shared" si="74"/>
        <v>-0.29063542614498039</v>
      </c>
      <c r="AR102" s="4">
        <f t="shared" si="75"/>
        <v>0.29063542614498039</v>
      </c>
      <c r="AS102" s="4">
        <f t="shared" si="45"/>
        <v>1.1220351806318682</v>
      </c>
      <c r="AT102" s="4">
        <f t="shared" si="45"/>
        <v>0.60191816552379329</v>
      </c>
      <c r="AU102" s="4">
        <f t="shared" si="45"/>
        <v>0.94707252542531428</v>
      </c>
      <c r="AV102" s="4">
        <f t="shared" si="45"/>
        <v>-0.2828434547108406</v>
      </c>
      <c r="AW102" s="4">
        <f t="shared" si="45"/>
        <v>0.2828434547108406</v>
      </c>
      <c r="AX102" s="4">
        <f t="shared" si="46"/>
        <v>201.96633251373629</v>
      </c>
      <c r="AY102" s="4">
        <f t="shared" si="46"/>
        <v>108.3452697942828</v>
      </c>
      <c r="AZ102" s="4">
        <f t="shared" si="46"/>
        <v>170.47305457655659</v>
      </c>
      <c r="BA102" s="4">
        <f t="shared" si="46"/>
        <v>-50.911821847951302</v>
      </c>
      <c r="BB102" s="4">
        <f t="shared" si="46"/>
        <v>50.911821847951302</v>
      </c>
      <c r="BC102" s="4">
        <f t="shared" si="76"/>
        <v>2.5031847133757958</v>
      </c>
      <c r="BD102" s="4">
        <f t="shared" si="77"/>
        <v>0.30952380952380931</v>
      </c>
      <c r="BE102" s="4">
        <f t="shared" si="77"/>
        <v>1.6751592356687899</v>
      </c>
      <c r="BF102" s="4">
        <f t="shared" si="78"/>
        <v>-0.25000000000000011</v>
      </c>
      <c r="BG102" s="4">
        <f t="shared" si="79"/>
        <v>0.33333333333333348</v>
      </c>
      <c r="BH102" s="4">
        <f t="shared" si="80"/>
        <v>2.1159920083949659</v>
      </c>
      <c r="BI102" s="4">
        <f t="shared" si="81"/>
        <v>3.9702560638229425</v>
      </c>
      <c r="BJ102" s="4">
        <f t="shared" si="82"/>
        <v>0.53296109227712796</v>
      </c>
      <c r="BK102" s="4">
        <f t="shared" si="83"/>
        <v>0.41102056136031689</v>
      </c>
      <c r="BL102" s="4">
        <f t="shared" si="84"/>
        <v>2.0344479830148616</v>
      </c>
      <c r="BM102" s="4">
        <f t="shared" si="85"/>
        <v>0.20203050891044305</v>
      </c>
      <c r="BN102" s="3">
        <f t="shared" si="86"/>
        <v>0</v>
      </c>
      <c r="BO102" s="3">
        <v>100</v>
      </c>
      <c r="BP102" s="3">
        <f t="shared" si="87"/>
        <v>-1</v>
      </c>
      <c r="BQ102" s="3">
        <f t="shared" si="88"/>
        <v>-100</v>
      </c>
      <c r="BR102"/>
    </row>
    <row r="103" spans="1:70" x14ac:dyDescent="0.25">
      <c r="A103" t="s">
        <v>127</v>
      </c>
      <c r="B103" t="s">
        <v>171</v>
      </c>
      <c r="C103" t="s">
        <v>172</v>
      </c>
      <c r="D103" t="s">
        <v>18</v>
      </c>
      <c r="E103" t="s">
        <v>141</v>
      </c>
      <c r="F103" s="3">
        <v>0</v>
      </c>
      <c r="G103" s="3">
        <v>1</v>
      </c>
      <c r="H103" s="3" t="str">
        <f t="shared" si="89"/>
        <v>A</v>
      </c>
      <c r="I103" s="3">
        <v>2.9</v>
      </c>
      <c r="J103" s="3">
        <v>3.6</v>
      </c>
      <c r="K103" s="3">
        <v>2.2999999999999998</v>
      </c>
      <c r="L103" s="3">
        <v>1.75</v>
      </c>
      <c r="M103" s="3">
        <v>2.0499999999999998</v>
      </c>
      <c r="N103" s="3">
        <f t="shared" si="47"/>
        <v>1</v>
      </c>
      <c r="O103" s="3">
        <f t="shared" si="48"/>
        <v>5.7387972680326582E-2</v>
      </c>
      <c r="P103" s="3">
        <f t="shared" si="49"/>
        <v>5.9233449477351874E-2</v>
      </c>
      <c r="Q103" s="3">
        <f t="shared" si="50"/>
        <v>3.0664251207729469</v>
      </c>
      <c r="R103" s="3">
        <f t="shared" si="51"/>
        <v>3.806596701649176</v>
      </c>
      <c r="S103" s="3">
        <f t="shared" si="52"/>
        <v>2.4319923371647509</v>
      </c>
      <c r="T103" s="3">
        <f t="shared" si="53"/>
        <v>1.8504289521905715</v>
      </c>
      <c r="U103" s="3">
        <f t="shared" si="54"/>
        <v>2.1676453439946695</v>
      </c>
      <c r="V103" s="4">
        <f t="shared" si="55"/>
        <v>0.34482758620689657</v>
      </c>
      <c r="W103" s="4">
        <f t="shared" si="56"/>
        <v>0.27777777777777779</v>
      </c>
      <c r="X103" s="4">
        <f t="shared" si="57"/>
        <v>0.43478260869565222</v>
      </c>
      <c r="Y103" s="4">
        <f t="shared" si="58"/>
        <v>0.5714285714285714</v>
      </c>
      <c r="Z103" s="4">
        <f t="shared" si="59"/>
        <v>0.48780487804878053</v>
      </c>
      <c r="AA103" s="4">
        <f t="shared" si="60"/>
        <v>0.80555555555555547</v>
      </c>
      <c r="AB103" s="4">
        <f t="shared" si="61"/>
        <v>1.2608695652173914</v>
      </c>
      <c r="AC103" s="4">
        <f t="shared" si="62"/>
        <v>1.2413793103448276</v>
      </c>
      <c r="AD103" s="4">
        <f t="shared" si="63"/>
        <v>1.5652173913043479</v>
      </c>
      <c r="AE103" s="4">
        <f t="shared" si="64"/>
        <v>0.79310344827586199</v>
      </c>
      <c r="AF103" s="4">
        <f t="shared" si="65"/>
        <v>0.63888888888888884</v>
      </c>
      <c r="AG103" s="4">
        <f t="shared" si="66"/>
        <v>0.85365853658536595</v>
      </c>
      <c r="AH103" s="4">
        <f t="shared" si="67"/>
        <v>1.1714285714285713</v>
      </c>
      <c r="AI103" s="4">
        <f t="shared" si="68"/>
        <v>0.63443278360819599</v>
      </c>
      <c r="AJ103" s="4">
        <f t="shared" si="69"/>
        <v>-0.74017158087622903</v>
      </c>
      <c r="AK103" s="4">
        <f t="shared" si="69"/>
        <v>1.374604364484425</v>
      </c>
      <c r="AL103" s="4">
        <f t="shared" si="70"/>
        <v>-0.317216391804098</v>
      </c>
      <c r="AM103" s="4">
        <f t="shared" si="71"/>
        <v>0.317216391804098</v>
      </c>
      <c r="AN103" s="4">
        <f t="shared" si="72"/>
        <v>0.317216391804098</v>
      </c>
      <c r="AO103" s="4">
        <f t="shared" si="73"/>
        <v>-0.37008579043811451</v>
      </c>
      <c r="AP103" s="4">
        <f t="shared" si="73"/>
        <v>0.68730218224221251</v>
      </c>
      <c r="AQ103" s="4">
        <f t="shared" si="74"/>
        <v>-0.158608195902049</v>
      </c>
      <c r="AR103" s="4">
        <f t="shared" si="75"/>
        <v>0.158608195902049</v>
      </c>
      <c r="AS103" s="4">
        <f t="shared" si="45"/>
        <v>0.30717586428227456</v>
      </c>
      <c r="AT103" s="4">
        <f t="shared" si="45"/>
        <v>-0.35445537698493257</v>
      </c>
      <c r="AU103" s="4">
        <f t="shared" si="45"/>
        <v>0.60215300655181869</v>
      </c>
      <c r="AV103" s="4">
        <f t="shared" si="45"/>
        <v>-0.1572979050186635</v>
      </c>
      <c r="AW103" s="4">
        <f t="shared" si="45"/>
        <v>0.1572979050186635</v>
      </c>
      <c r="AX103" s="4">
        <f t="shared" si="46"/>
        <v>55.291655570809418</v>
      </c>
      <c r="AY103" s="4">
        <f t="shared" si="46"/>
        <v>-63.801967857287856</v>
      </c>
      <c r="AZ103" s="4">
        <f t="shared" si="46"/>
        <v>108.38754117932736</v>
      </c>
      <c r="BA103" s="4">
        <f t="shared" si="46"/>
        <v>-28.31362290335943</v>
      </c>
      <c r="BB103" s="4">
        <f t="shared" si="46"/>
        <v>28.31362290335943</v>
      </c>
      <c r="BC103" s="4">
        <f t="shared" si="76"/>
        <v>0.26086956521739135</v>
      </c>
      <c r="BD103" s="4">
        <f t="shared" si="77"/>
        <v>-0.19444444444444453</v>
      </c>
      <c r="BE103" s="4">
        <f t="shared" si="77"/>
        <v>0.56521739130434812</v>
      </c>
      <c r="BF103" s="4">
        <f t="shared" si="78"/>
        <v>-0.14634146341463417</v>
      </c>
      <c r="BG103" s="4">
        <f t="shared" si="79"/>
        <v>0.17142857142857146</v>
      </c>
      <c r="BH103" s="4">
        <f t="shared" si="80"/>
        <v>0.68797966114719988</v>
      </c>
      <c r="BI103" s="4">
        <f t="shared" si="81"/>
        <v>3.1016713865289578</v>
      </c>
      <c r="BJ103" s="4">
        <f t="shared" si="82"/>
        <v>0.22180933290844504</v>
      </c>
      <c r="BK103" s="4">
        <f t="shared" si="83"/>
        <v>0.22430586174820646</v>
      </c>
      <c r="BL103" s="4">
        <f t="shared" si="84"/>
        <v>2.0090371480926206</v>
      </c>
      <c r="BM103" s="4">
        <f t="shared" si="85"/>
        <v>0.11164843913471804</v>
      </c>
      <c r="BN103" s="3">
        <f t="shared" si="86"/>
        <v>0</v>
      </c>
      <c r="BO103" s="3">
        <v>100</v>
      </c>
      <c r="BP103" s="3">
        <f t="shared" si="87"/>
        <v>-1</v>
      </c>
      <c r="BQ103" s="3">
        <f t="shared" si="88"/>
        <v>-100</v>
      </c>
      <c r="BR103"/>
    </row>
    <row r="104" spans="1:70" x14ac:dyDescent="0.25">
      <c r="A104" t="s">
        <v>127</v>
      </c>
      <c r="B104" t="s">
        <v>171</v>
      </c>
      <c r="C104" t="s">
        <v>173</v>
      </c>
      <c r="D104" t="s">
        <v>22</v>
      </c>
      <c r="E104" t="s">
        <v>14</v>
      </c>
      <c r="F104" s="3">
        <v>3</v>
      </c>
      <c r="G104" s="3">
        <v>2</v>
      </c>
      <c r="H104" s="3" t="str">
        <f t="shared" si="89"/>
        <v>H</v>
      </c>
      <c r="I104" s="3">
        <v>2.15</v>
      </c>
      <c r="J104" s="3">
        <v>3.5</v>
      </c>
      <c r="K104" s="3">
        <v>3.3</v>
      </c>
      <c r="L104" s="3">
        <v>1.7</v>
      </c>
      <c r="M104" s="3">
        <v>2.1</v>
      </c>
      <c r="N104" s="3">
        <f t="shared" si="47"/>
        <v>5</v>
      </c>
      <c r="O104" s="3">
        <f t="shared" si="48"/>
        <v>5.3860867814356173E-2</v>
      </c>
      <c r="P104" s="3">
        <f t="shared" si="49"/>
        <v>6.4425770308123242E-2</v>
      </c>
      <c r="Q104" s="3">
        <f t="shared" si="50"/>
        <v>2.2658008658008657</v>
      </c>
      <c r="R104" s="3">
        <f t="shared" si="51"/>
        <v>3.6885130373502468</v>
      </c>
      <c r="S104" s="3">
        <f t="shared" si="52"/>
        <v>3.4777408637873752</v>
      </c>
      <c r="T104" s="3">
        <f t="shared" si="53"/>
        <v>1.7915634752844054</v>
      </c>
      <c r="U104" s="3">
        <f t="shared" si="54"/>
        <v>2.2131078224101479</v>
      </c>
      <c r="V104" s="4">
        <f t="shared" si="55"/>
        <v>0.46511627906976744</v>
      </c>
      <c r="W104" s="4">
        <f t="shared" si="56"/>
        <v>0.2857142857142857</v>
      </c>
      <c r="X104" s="4">
        <f t="shared" si="57"/>
        <v>0.30303030303030304</v>
      </c>
      <c r="Y104" s="4">
        <f t="shared" si="58"/>
        <v>0.58823529411764708</v>
      </c>
      <c r="Z104" s="4">
        <f t="shared" si="59"/>
        <v>0.47619047619047616</v>
      </c>
      <c r="AA104" s="4">
        <f t="shared" si="60"/>
        <v>0.61428571428571421</v>
      </c>
      <c r="AB104" s="4">
        <f t="shared" si="61"/>
        <v>0.65151515151515149</v>
      </c>
      <c r="AC104" s="4">
        <f t="shared" si="62"/>
        <v>1.6279069767441861</v>
      </c>
      <c r="AD104" s="4">
        <f t="shared" si="63"/>
        <v>1.0606060606060606</v>
      </c>
      <c r="AE104" s="4">
        <f t="shared" si="64"/>
        <v>1.5348837209302326</v>
      </c>
      <c r="AF104" s="4">
        <f t="shared" si="65"/>
        <v>0.94285714285714284</v>
      </c>
      <c r="AG104" s="4">
        <f t="shared" si="66"/>
        <v>0.80952380952380942</v>
      </c>
      <c r="AH104" s="4">
        <f t="shared" si="67"/>
        <v>1.2352941176470589</v>
      </c>
      <c r="AI104" s="4">
        <f t="shared" si="68"/>
        <v>-1.2119399979865095</v>
      </c>
      <c r="AJ104" s="4">
        <f t="shared" si="69"/>
        <v>-1.4227121715493811</v>
      </c>
      <c r="AK104" s="4">
        <f t="shared" si="69"/>
        <v>0.21077217356287159</v>
      </c>
      <c r="AL104" s="4">
        <f t="shared" si="70"/>
        <v>-0.42154434712574251</v>
      </c>
      <c r="AM104" s="4">
        <f t="shared" si="71"/>
        <v>0.42154434712574251</v>
      </c>
      <c r="AN104" s="4">
        <f t="shared" si="72"/>
        <v>-0.60596999899325477</v>
      </c>
      <c r="AO104" s="4">
        <f t="shared" si="73"/>
        <v>-0.71135608577469056</v>
      </c>
      <c r="AP104" s="4">
        <f t="shared" si="73"/>
        <v>0.10538608678143579</v>
      </c>
      <c r="AQ104" s="4">
        <f t="shared" si="74"/>
        <v>-0.21077217356287126</v>
      </c>
      <c r="AR104" s="4">
        <f t="shared" si="75"/>
        <v>0.21077217356287126</v>
      </c>
      <c r="AS104" s="4">
        <f t="shared" si="45"/>
        <v>-0.54479764610355697</v>
      </c>
      <c r="AT104" s="4">
        <f t="shared" si="45"/>
        <v>-0.61830690756891205</v>
      </c>
      <c r="AU104" s="4">
        <f t="shared" si="45"/>
        <v>0.10499851889445999</v>
      </c>
      <c r="AV104" s="4">
        <f t="shared" si="45"/>
        <v>-0.20773163825441279</v>
      </c>
      <c r="AW104" s="4">
        <f t="shared" si="45"/>
        <v>0.20773163825441279</v>
      </c>
      <c r="AX104" s="4">
        <f t="shared" si="46"/>
        <v>-98.063576298640257</v>
      </c>
      <c r="AY104" s="4">
        <f t="shared" si="46"/>
        <v>-111.29524336240416</v>
      </c>
      <c r="AZ104" s="4">
        <f t="shared" si="46"/>
        <v>18.899733401002798</v>
      </c>
      <c r="BA104" s="4">
        <f t="shared" si="46"/>
        <v>-37.391694885794301</v>
      </c>
      <c r="BB104" s="4">
        <f t="shared" si="46"/>
        <v>37.391694885794301</v>
      </c>
      <c r="BC104" s="4">
        <f t="shared" si="76"/>
        <v>-0.34848484848484845</v>
      </c>
      <c r="BD104" s="4">
        <f t="shared" si="77"/>
        <v>-0.38571428571428579</v>
      </c>
      <c r="BE104" s="4">
        <f t="shared" si="77"/>
        <v>6.0606060606060712E-2</v>
      </c>
      <c r="BF104" s="4">
        <f t="shared" si="78"/>
        <v>-0.19047619047619049</v>
      </c>
      <c r="BG104" s="4">
        <f t="shared" si="79"/>
        <v>0.23529411764705885</v>
      </c>
      <c r="BH104" s="4">
        <f t="shared" si="80"/>
        <v>0.76782521784395696</v>
      </c>
      <c r="BI104" s="4">
        <f t="shared" si="81"/>
        <v>3.1440182556461624</v>
      </c>
      <c r="BJ104" s="4">
        <f t="shared" si="82"/>
        <v>0.24421779882004935</v>
      </c>
      <c r="BK104" s="4">
        <f t="shared" si="83"/>
        <v>0.29807686642346581</v>
      </c>
      <c r="BL104" s="4">
        <f t="shared" si="84"/>
        <v>2.0023356488472768</v>
      </c>
      <c r="BM104" s="4">
        <f t="shared" si="85"/>
        <v>0.14886458551295606</v>
      </c>
      <c r="BN104" s="3">
        <f t="shared" si="86"/>
        <v>1</v>
      </c>
      <c r="BO104" s="3">
        <v>100</v>
      </c>
      <c r="BP104" s="3">
        <f t="shared" si="87"/>
        <v>1.1499999999999999</v>
      </c>
      <c r="BQ104" s="3">
        <f t="shared" si="88"/>
        <v>114.99999999999999</v>
      </c>
      <c r="BR104"/>
    </row>
    <row r="105" spans="1:70" x14ac:dyDescent="0.25">
      <c r="A105" t="s">
        <v>127</v>
      </c>
      <c r="B105" t="s">
        <v>171</v>
      </c>
      <c r="C105" t="s">
        <v>173</v>
      </c>
      <c r="D105" t="s">
        <v>11</v>
      </c>
      <c r="E105" t="s">
        <v>19</v>
      </c>
      <c r="F105" s="3">
        <v>0</v>
      </c>
      <c r="G105" s="3">
        <v>2</v>
      </c>
      <c r="H105" s="3" t="str">
        <f t="shared" si="89"/>
        <v>A</v>
      </c>
      <c r="I105" s="3">
        <v>3.25</v>
      </c>
      <c r="J105" s="3">
        <v>3.2</v>
      </c>
      <c r="K105" s="3">
        <v>2.2999999999999998</v>
      </c>
      <c r="L105" s="3">
        <v>2.35</v>
      </c>
      <c r="M105" s="3">
        <v>1.57</v>
      </c>
      <c r="N105" s="3">
        <f t="shared" si="47"/>
        <v>2</v>
      </c>
      <c r="O105" s="3">
        <f t="shared" si="48"/>
        <v>5.4974916387959816E-2</v>
      </c>
      <c r="P105" s="3">
        <f t="shared" si="49"/>
        <v>6.2474590052852663E-2</v>
      </c>
      <c r="Q105" s="3">
        <f t="shared" si="50"/>
        <v>3.4286684782608692</v>
      </c>
      <c r="R105" s="3">
        <f t="shared" si="51"/>
        <v>3.3759197324414716</v>
      </c>
      <c r="S105" s="3">
        <f t="shared" si="52"/>
        <v>2.4264423076923074</v>
      </c>
      <c r="T105" s="3">
        <f t="shared" si="53"/>
        <v>2.4791910535117059</v>
      </c>
      <c r="U105" s="3">
        <f t="shared" si="54"/>
        <v>1.656310618729097</v>
      </c>
      <c r="V105" s="4">
        <f t="shared" si="55"/>
        <v>0.30769230769230771</v>
      </c>
      <c r="W105" s="4">
        <f t="shared" si="56"/>
        <v>0.3125</v>
      </c>
      <c r="X105" s="4">
        <f t="shared" si="57"/>
        <v>0.43478260869565222</v>
      </c>
      <c r="Y105" s="4">
        <f t="shared" si="58"/>
        <v>0.42553191489361702</v>
      </c>
      <c r="Z105" s="4">
        <f t="shared" si="59"/>
        <v>0.63694267515923564</v>
      </c>
      <c r="AA105" s="4">
        <f t="shared" si="60"/>
        <v>1.015625</v>
      </c>
      <c r="AB105" s="4">
        <f t="shared" si="61"/>
        <v>1.4130434782608696</v>
      </c>
      <c r="AC105" s="4">
        <f t="shared" si="62"/>
        <v>0.98461538461538467</v>
      </c>
      <c r="AD105" s="4">
        <f t="shared" si="63"/>
        <v>1.3913043478260871</v>
      </c>
      <c r="AE105" s="4">
        <f t="shared" si="64"/>
        <v>0.70769230769230762</v>
      </c>
      <c r="AF105" s="4">
        <f t="shared" si="65"/>
        <v>0.71874999999999989</v>
      </c>
      <c r="AG105" s="4">
        <f t="shared" si="66"/>
        <v>1.4968152866242037</v>
      </c>
      <c r="AH105" s="4">
        <f t="shared" si="67"/>
        <v>0.66808510638297869</v>
      </c>
      <c r="AI105" s="4">
        <f t="shared" si="68"/>
        <v>1.0022261705685618</v>
      </c>
      <c r="AJ105" s="4">
        <f t="shared" si="69"/>
        <v>5.2748745819397591E-2</v>
      </c>
      <c r="AK105" s="4">
        <f t="shared" si="69"/>
        <v>0.94947742474916419</v>
      </c>
      <c r="AL105" s="4">
        <f t="shared" si="70"/>
        <v>0.82288043478260886</v>
      </c>
      <c r="AM105" s="4">
        <f t="shared" si="71"/>
        <v>-0.82288043478260886</v>
      </c>
      <c r="AN105" s="4">
        <f t="shared" si="72"/>
        <v>0.50111308528428089</v>
      </c>
      <c r="AO105" s="4">
        <f t="shared" si="73"/>
        <v>2.6374372909698796E-2</v>
      </c>
      <c r="AP105" s="4">
        <f t="shared" si="73"/>
        <v>0.47473871237458209</v>
      </c>
      <c r="AQ105" s="4">
        <f t="shared" si="74"/>
        <v>0.41144021739130443</v>
      </c>
      <c r="AR105" s="4">
        <f t="shared" si="75"/>
        <v>-0.41144021739130443</v>
      </c>
      <c r="AS105" s="4">
        <f t="shared" ref="AS105:AW155" si="90">ATAN(AN105)</f>
        <v>0.46453768070279428</v>
      </c>
      <c r="AT105" s="4">
        <f t="shared" si="90"/>
        <v>2.6368260056508455E-2</v>
      </c>
      <c r="AU105" s="4">
        <f t="shared" si="90"/>
        <v>0.4432351275808572</v>
      </c>
      <c r="AV105" s="4">
        <f t="shared" si="90"/>
        <v>0.39032956474468467</v>
      </c>
      <c r="AW105" s="4">
        <f t="shared" si="90"/>
        <v>-0.39032956474468467</v>
      </c>
      <c r="AX105" s="4">
        <f t="shared" ref="AX105:BB155" si="91">DEGREES(AS105)*PI()</f>
        <v>83.616782526502973</v>
      </c>
      <c r="AY105" s="4">
        <f t="shared" si="91"/>
        <v>4.7462868101715214</v>
      </c>
      <c r="AZ105" s="4">
        <f t="shared" si="91"/>
        <v>79.782322964554297</v>
      </c>
      <c r="BA105" s="4">
        <f t="shared" si="91"/>
        <v>70.259321654043234</v>
      </c>
      <c r="BB105" s="4">
        <f t="shared" si="91"/>
        <v>-70.259321654043234</v>
      </c>
      <c r="BC105" s="4">
        <f t="shared" si="76"/>
        <v>0.41304347826086957</v>
      </c>
      <c r="BD105" s="4">
        <f t="shared" si="77"/>
        <v>1.562499999999988E-2</v>
      </c>
      <c r="BE105" s="4">
        <f t="shared" si="77"/>
        <v>0.39130434782608714</v>
      </c>
      <c r="BF105" s="4">
        <f t="shared" si="78"/>
        <v>0.49681528662420393</v>
      </c>
      <c r="BG105" s="4">
        <f t="shared" si="79"/>
        <v>-0.33191489361702131</v>
      </c>
      <c r="BH105" s="4">
        <f t="shared" si="80"/>
        <v>0.56402528123987683</v>
      </c>
      <c r="BI105" s="4">
        <f t="shared" si="81"/>
        <v>3.0770101727982162</v>
      </c>
      <c r="BJ105" s="4">
        <f t="shared" si="82"/>
        <v>0.1833030277982329</v>
      </c>
      <c r="BK105" s="4">
        <f t="shared" si="83"/>
        <v>0.58186433554051631</v>
      </c>
      <c r="BL105" s="4">
        <f t="shared" si="84"/>
        <v>2.0677508361204016</v>
      </c>
      <c r="BM105" s="4">
        <f t="shared" si="85"/>
        <v>0.28139963741097257</v>
      </c>
      <c r="BN105" s="3">
        <f t="shared" si="86"/>
        <v>0</v>
      </c>
      <c r="BO105" s="3">
        <v>100</v>
      </c>
      <c r="BP105" s="3">
        <f t="shared" si="87"/>
        <v>-1</v>
      </c>
      <c r="BQ105" s="3">
        <f t="shared" si="88"/>
        <v>-100</v>
      </c>
      <c r="BR105"/>
    </row>
    <row r="106" spans="1:70" x14ac:dyDescent="0.25">
      <c r="A106" t="s">
        <v>127</v>
      </c>
      <c r="B106" t="s">
        <v>171</v>
      </c>
      <c r="C106" t="s">
        <v>173</v>
      </c>
      <c r="D106" t="s">
        <v>17</v>
      </c>
      <c r="E106" t="s">
        <v>15</v>
      </c>
      <c r="F106" s="3">
        <v>1</v>
      </c>
      <c r="G106" s="3">
        <v>1</v>
      </c>
      <c r="H106" s="3" t="str">
        <f t="shared" si="89"/>
        <v>D</v>
      </c>
      <c r="I106" s="3">
        <v>2.8</v>
      </c>
      <c r="J106" s="3">
        <v>3.4</v>
      </c>
      <c r="K106" s="3">
        <v>2.4500000000000002</v>
      </c>
      <c r="L106" s="3">
        <v>1.7</v>
      </c>
      <c r="M106" s="3">
        <v>2.1</v>
      </c>
      <c r="N106" s="3">
        <f t="shared" si="47"/>
        <v>2</v>
      </c>
      <c r="O106" s="3">
        <f t="shared" si="48"/>
        <v>5.9423769507803037E-2</v>
      </c>
      <c r="P106" s="3">
        <f t="shared" si="49"/>
        <v>6.4425770308123242E-2</v>
      </c>
      <c r="Q106" s="3">
        <f t="shared" si="50"/>
        <v>2.9663865546218484</v>
      </c>
      <c r="R106" s="3">
        <f t="shared" si="51"/>
        <v>3.6020408163265301</v>
      </c>
      <c r="S106" s="3">
        <f t="shared" si="52"/>
        <v>2.5955882352941178</v>
      </c>
      <c r="T106" s="3">
        <f t="shared" si="53"/>
        <v>1.801020408163265</v>
      </c>
      <c r="U106" s="3">
        <f t="shared" si="54"/>
        <v>2.2247899159663866</v>
      </c>
      <c r="V106" s="4">
        <f t="shared" si="55"/>
        <v>0.35714285714285715</v>
      </c>
      <c r="W106" s="4">
        <f t="shared" si="56"/>
        <v>0.29411764705882354</v>
      </c>
      <c r="X106" s="4">
        <f t="shared" si="57"/>
        <v>0.4081632653061224</v>
      </c>
      <c r="Y106" s="4">
        <f t="shared" si="58"/>
        <v>0.58823529411764708</v>
      </c>
      <c r="Z106" s="4">
        <f t="shared" si="59"/>
        <v>0.47619047619047616</v>
      </c>
      <c r="AA106" s="4">
        <f t="shared" si="60"/>
        <v>0.82352941176470584</v>
      </c>
      <c r="AB106" s="4">
        <f t="shared" si="61"/>
        <v>1.1428571428571428</v>
      </c>
      <c r="AC106" s="4">
        <f t="shared" si="62"/>
        <v>1.2142857142857144</v>
      </c>
      <c r="AD106" s="4">
        <f t="shared" si="63"/>
        <v>1.3877551020408161</v>
      </c>
      <c r="AE106" s="4">
        <f t="shared" si="64"/>
        <v>0.87500000000000011</v>
      </c>
      <c r="AF106" s="4">
        <f t="shared" si="65"/>
        <v>0.72058823529411775</v>
      </c>
      <c r="AG106" s="4">
        <f t="shared" si="66"/>
        <v>0.80952380952380942</v>
      </c>
      <c r="AH106" s="4">
        <f t="shared" si="67"/>
        <v>1.2352941176470589</v>
      </c>
      <c r="AI106" s="4">
        <f t="shared" si="68"/>
        <v>0.37079831932773066</v>
      </c>
      <c r="AJ106" s="4">
        <f t="shared" si="69"/>
        <v>-0.63565426170468164</v>
      </c>
      <c r="AK106" s="4">
        <f t="shared" si="69"/>
        <v>1.0064525810324123</v>
      </c>
      <c r="AL106" s="4">
        <f t="shared" si="70"/>
        <v>-0.42376950780312161</v>
      </c>
      <c r="AM106" s="4">
        <f t="shared" si="71"/>
        <v>0.42376950780312161</v>
      </c>
      <c r="AN106" s="4">
        <f t="shared" si="72"/>
        <v>0.18539915966386533</v>
      </c>
      <c r="AO106" s="4">
        <f t="shared" si="73"/>
        <v>-0.31782713085234082</v>
      </c>
      <c r="AP106" s="4">
        <f t="shared" si="73"/>
        <v>0.50322629051620615</v>
      </c>
      <c r="AQ106" s="4">
        <f t="shared" si="74"/>
        <v>-0.21188475390156081</v>
      </c>
      <c r="AR106" s="4">
        <f t="shared" si="75"/>
        <v>0.21188475390156081</v>
      </c>
      <c r="AS106" s="4">
        <f t="shared" si="90"/>
        <v>0.18331768916820829</v>
      </c>
      <c r="AT106" s="4">
        <f t="shared" si="90"/>
        <v>-0.30773066797323212</v>
      </c>
      <c r="AU106" s="4">
        <f t="shared" si="90"/>
        <v>0.46622530913338267</v>
      </c>
      <c r="AV106" s="4">
        <f t="shared" si="90"/>
        <v>-0.20879665514628626</v>
      </c>
      <c r="AW106" s="4">
        <f t="shared" si="90"/>
        <v>0.20879665514628626</v>
      </c>
      <c r="AX106" s="4">
        <f t="shared" si="91"/>
        <v>32.997184050277497</v>
      </c>
      <c r="AY106" s="4">
        <f t="shared" si="91"/>
        <v>-55.39152023518178</v>
      </c>
      <c r="AZ106" s="4">
        <f t="shared" si="91"/>
        <v>83.920555644008886</v>
      </c>
      <c r="BA106" s="4">
        <f t="shared" si="91"/>
        <v>-37.583397926331529</v>
      </c>
      <c r="BB106" s="4">
        <f t="shared" si="91"/>
        <v>37.583397926331529</v>
      </c>
      <c r="BC106" s="4">
        <f t="shared" si="76"/>
        <v>0.14285714285714268</v>
      </c>
      <c r="BD106" s="4">
        <f t="shared" si="77"/>
        <v>-0.17647058823529407</v>
      </c>
      <c r="BE106" s="4">
        <f t="shared" si="77"/>
        <v>0.38775510204081604</v>
      </c>
      <c r="BF106" s="4">
        <f t="shared" si="78"/>
        <v>-0.19047619047619063</v>
      </c>
      <c r="BG106" s="4">
        <f t="shared" si="79"/>
        <v>0.23529411764705907</v>
      </c>
      <c r="BH106" s="4">
        <f t="shared" si="80"/>
        <v>0.50900139683933598</v>
      </c>
      <c r="BI106" s="4">
        <f t="shared" si="81"/>
        <v>3.0546718687474992</v>
      </c>
      <c r="BJ106" s="4">
        <f t="shared" si="82"/>
        <v>0.16663046595837502</v>
      </c>
      <c r="BK106" s="4">
        <f t="shared" si="83"/>
        <v>0.29965029262767084</v>
      </c>
      <c r="BL106" s="4">
        <f t="shared" si="84"/>
        <v>2.0129051620648259</v>
      </c>
      <c r="BM106" s="4">
        <f t="shared" si="85"/>
        <v>0.1488645855129565</v>
      </c>
      <c r="BN106" s="3">
        <f t="shared" si="86"/>
        <v>0</v>
      </c>
      <c r="BO106" s="3">
        <v>100</v>
      </c>
      <c r="BP106" s="3">
        <f t="shared" si="87"/>
        <v>-1</v>
      </c>
      <c r="BQ106" s="3">
        <f t="shared" si="88"/>
        <v>-100</v>
      </c>
      <c r="BR106"/>
    </row>
    <row r="107" spans="1:70" x14ac:dyDescent="0.25">
      <c r="A107" t="s">
        <v>127</v>
      </c>
      <c r="B107" t="s">
        <v>171</v>
      </c>
      <c r="C107" t="s">
        <v>173</v>
      </c>
      <c r="D107" t="s">
        <v>130</v>
      </c>
      <c r="E107" t="s">
        <v>13</v>
      </c>
      <c r="F107" s="3">
        <v>6</v>
      </c>
      <c r="G107" s="3">
        <v>1</v>
      </c>
      <c r="H107" s="3" t="str">
        <f t="shared" si="89"/>
        <v>H</v>
      </c>
      <c r="I107" s="3">
        <v>1.0900000000000001</v>
      </c>
      <c r="J107" s="3">
        <v>11</v>
      </c>
      <c r="K107" s="3">
        <v>21</v>
      </c>
      <c r="L107" s="3">
        <v>1.3</v>
      </c>
      <c r="M107" s="3">
        <v>3.5</v>
      </c>
      <c r="N107" s="3">
        <f t="shared" si="47"/>
        <v>7</v>
      </c>
      <c r="O107" s="3">
        <f t="shared" si="48"/>
        <v>5.595933118868901E-2</v>
      </c>
      <c r="P107" s="3">
        <f t="shared" si="49"/>
        <v>5.4945054945054861E-2</v>
      </c>
      <c r="Q107" s="3">
        <f t="shared" si="50"/>
        <v>1.150995670995671</v>
      </c>
      <c r="R107" s="3">
        <f t="shared" si="51"/>
        <v>11.61555264307558</v>
      </c>
      <c r="S107" s="3">
        <f t="shared" si="52"/>
        <v>22.175145954962471</v>
      </c>
      <c r="T107" s="3">
        <f t="shared" si="53"/>
        <v>1.3727471305452958</v>
      </c>
      <c r="U107" s="3">
        <f t="shared" si="54"/>
        <v>3.6958576591604118</v>
      </c>
      <c r="V107" s="4">
        <f t="shared" si="55"/>
        <v>0.9174311926605504</v>
      </c>
      <c r="W107" s="4">
        <f t="shared" si="56"/>
        <v>9.0909090909090912E-2</v>
      </c>
      <c r="X107" s="4">
        <f t="shared" si="57"/>
        <v>4.7619047619047616E-2</v>
      </c>
      <c r="Y107" s="4">
        <f t="shared" si="58"/>
        <v>0.76923076923076916</v>
      </c>
      <c r="Z107" s="4">
        <f t="shared" si="59"/>
        <v>0.2857142857142857</v>
      </c>
      <c r="AA107" s="4">
        <f t="shared" si="60"/>
        <v>9.9090909090909104E-2</v>
      </c>
      <c r="AB107" s="4">
        <f t="shared" si="61"/>
        <v>5.1904761904761912E-2</v>
      </c>
      <c r="AC107" s="4">
        <f t="shared" si="62"/>
        <v>10.091743119266054</v>
      </c>
      <c r="AD107" s="4">
        <f t="shared" si="63"/>
        <v>0.52380952380952384</v>
      </c>
      <c r="AE107" s="4">
        <f t="shared" si="64"/>
        <v>19.266055045871557</v>
      </c>
      <c r="AF107" s="4">
        <f t="shared" si="65"/>
        <v>1.9090909090909092</v>
      </c>
      <c r="AG107" s="4">
        <f t="shared" si="66"/>
        <v>0.37142857142857144</v>
      </c>
      <c r="AH107" s="4">
        <f t="shared" si="67"/>
        <v>2.6923076923076921</v>
      </c>
      <c r="AI107" s="4">
        <f t="shared" si="68"/>
        <v>-21.024150283966801</v>
      </c>
      <c r="AJ107" s="4">
        <f t="shared" si="69"/>
        <v>-10.464556972079908</v>
      </c>
      <c r="AK107" s="4">
        <f t="shared" si="69"/>
        <v>-10.559593311886891</v>
      </c>
      <c r="AL107" s="4">
        <f t="shared" si="70"/>
        <v>-2.3231105286151159</v>
      </c>
      <c r="AM107" s="4">
        <f t="shared" si="71"/>
        <v>2.3231105286151159</v>
      </c>
      <c r="AN107" s="4">
        <f t="shared" si="72"/>
        <v>-10.5120751419834</v>
      </c>
      <c r="AO107" s="4">
        <f t="shared" si="73"/>
        <v>-5.232278486039954</v>
      </c>
      <c r="AP107" s="4">
        <f t="shared" si="73"/>
        <v>-5.2797966559434455</v>
      </c>
      <c r="AQ107" s="4">
        <f t="shared" si="74"/>
        <v>-1.161555264307558</v>
      </c>
      <c r="AR107" s="4">
        <f t="shared" si="75"/>
        <v>1.161555264307558</v>
      </c>
      <c r="AS107" s="4">
        <f t="shared" si="90"/>
        <v>-1.4759530374934782</v>
      </c>
      <c r="AT107" s="4">
        <f t="shared" si="90"/>
        <v>-1.3819523470774031</v>
      </c>
      <c r="AU107" s="4">
        <f t="shared" si="90"/>
        <v>-1.383612347704243</v>
      </c>
      <c r="AV107" s="4">
        <f t="shared" si="90"/>
        <v>-0.85999974742975049</v>
      </c>
      <c r="AW107" s="4">
        <f t="shared" si="90"/>
        <v>0.85999974742975049</v>
      </c>
      <c r="AX107" s="4">
        <f t="shared" si="91"/>
        <v>-265.67154674882607</v>
      </c>
      <c r="AY107" s="4">
        <f t="shared" si="91"/>
        <v>-248.75142247393254</v>
      </c>
      <c r="AZ107" s="4">
        <f t="shared" si="91"/>
        <v>-249.05022258676374</v>
      </c>
      <c r="BA107" s="4">
        <f t="shared" si="91"/>
        <v>-154.79995453735509</v>
      </c>
      <c r="BB107" s="4">
        <f t="shared" si="91"/>
        <v>154.79995453735509</v>
      </c>
      <c r="BC107" s="4">
        <f t="shared" si="76"/>
        <v>-0.94809523809523821</v>
      </c>
      <c r="BD107" s="4">
        <f t="shared" si="77"/>
        <v>-0.90090909090909088</v>
      </c>
      <c r="BE107" s="4">
        <f t="shared" si="77"/>
        <v>-0.47619047619047622</v>
      </c>
      <c r="BF107" s="4">
        <f t="shared" si="78"/>
        <v>-0.62857142857142856</v>
      </c>
      <c r="BG107" s="4">
        <f t="shared" si="79"/>
        <v>1.6923076923076923</v>
      </c>
      <c r="BH107" s="4">
        <f t="shared" si="80"/>
        <v>10.512110941648636</v>
      </c>
      <c r="BI107" s="4">
        <f t="shared" si="81"/>
        <v>11.64723142301124</v>
      </c>
      <c r="BJ107" s="4">
        <f t="shared" si="82"/>
        <v>0.90254160494141422</v>
      </c>
      <c r="BK107" s="4">
        <f t="shared" si="83"/>
        <v>1.6426872082296133</v>
      </c>
      <c r="BL107" s="4">
        <f t="shared" si="84"/>
        <v>2.5343023948528538</v>
      </c>
      <c r="BM107" s="4">
        <f t="shared" si="85"/>
        <v>0.64818121608766843</v>
      </c>
      <c r="BN107" s="3">
        <f t="shared" si="86"/>
        <v>1</v>
      </c>
      <c r="BO107" s="3">
        <v>100</v>
      </c>
      <c r="BP107" s="3">
        <f t="shared" si="87"/>
        <v>9.000000000000008E-2</v>
      </c>
      <c r="BQ107" s="3">
        <f t="shared" si="88"/>
        <v>9.0000000000000071</v>
      </c>
      <c r="BR107"/>
    </row>
    <row r="108" spans="1:70" x14ac:dyDescent="0.25">
      <c r="A108" t="s">
        <v>127</v>
      </c>
      <c r="B108" t="s">
        <v>171</v>
      </c>
      <c r="C108" t="s">
        <v>173</v>
      </c>
      <c r="D108" t="s">
        <v>135</v>
      </c>
      <c r="E108" t="s">
        <v>26</v>
      </c>
      <c r="F108" s="3">
        <v>2</v>
      </c>
      <c r="G108" s="3">
        <v>1</v>
      </c>
      <c r="H108" s="3" t="str">
        <f t="shared" si="89"/>
        <v>H</v>
      </c>
      <c r="I108" s="3">
        <v>4.2</v>
      </c>
      <c r="J108" s="3">
        <v>3.6</v>
      </c>
      <c r="K108" s="3">
        <v>1.85</v>
      </c>
      <c r="L108" s="3">
        <v>1.89</v>
      </c>
      <c r="M108" s="3">
        <v>2.0099999999999998</v>
      </c>
      <c r="N108" s="3">
        <f t="shared" si="47"/>
        <v>3</v>
      </c>
      <c r="O108" s="3">
        <f t="shared" si="48"/>
        <v>5.6413556413556165E-2</v>
      </c>
      <c r="P108" s="3">
        <f t="shared" si="49"/>
        <v>2.6612966911474523E-2</v>
      </c>
      <c r="Q108" s="3">
        <f t="shared" si="50"/>
        <v>4.4369369369369362</v>
      </c>
      <c r="R108" s="3">
        <f t="shared" si="51"/>
        <v>3.8030888030888024</v>
      </c>
      <c r="S108" s="3">
        <f t="shared" si="52"/>
        <v>1.9543650793650791</v>
      </c>
      <c r="T108" s="3">
        <f t="shared" si="53"/>
        <v>1.996621621621621</v>
      </c>
      <c r="U108" s="3">
        <f t="shared" si="54"/>
        <v>2.1233912483912478</v>
      </c>
      <c r="V108" s="4">
        <f t="shared" si="55"/>
        <v>0.23809523809523808</v>
      </c>
      <c r="W108" s="4">
        <f t="shared" si="56"/>
        <v>0.27777777777777779</v>
      </c>
      <c r="X108" s="4">
        <f t="shared" si="57"/>
        <v>0.54054054054054046</v>
      </c>
      <c r="Y108" s="4">
        <f t="shared" si="58"/>
        <v>0.52910052910052918</v>
      </c>
      <c r="Z108" s="4">
        <f t="shared" si="59"/>
        <v>0.49751243781094534</v>
      </c>
      <c r="AA108" s="4">
        <f t="shared" si="60"/>
        <v>1.1666666666666667</v>
      </c>
      <c r="AB108" s="4">
        <f t="shared" si="61"/>
        <v>2.2702702702702702</v>
      </c>
      <c r="AC108" s="4">
        <f t="shared" si="62"/>
        <v>0.8571428571428571</v>
      </c>
      <c r="AD108" s="4">
        <f t="shared" si="63"/>
        <v>1.9459459459459458</v>
      </c>
      <c r="AE108" s="4">
        <f t="shared" si="64"/>
        <v>0.44047619047619047</v>
      </c>
      <c r="AF108" s="4">
        <f t="shared" si="65"/>
        <v>0.51388888888888895</v>
      </c>
      <c r="AG108" s="4">
        <f t="shared" si="66"/>
        <v>0.94029850746268662</v>
      </c>
      <c r="AH108" s="4">
        <f t="shared" si="67"/>
        <v>1.0634920634920635</v>
      </c>
      <c r="AI108" s="4">
        <f t="shared" si="68"/>
        <v>2.4825718575718572</v>
      </c>
      <c r="AJ108" s="4">
        <f t="shared" si="69"/>
        <v>0.63384813384813388</v>
      </c>
      <c r="AK108" s="4">
        <f t="shared" si="69"/>
        <v>1.8487237237237233</v>
      </c>
      <c r="AL108" s="4">
        <f t="shared" si="70"/>
        <v>-0.12676962676962678</v>
      </c>
      <c r="AM108" s="4">
        <f t="shared" si="71"/>
        <v>0.12676962676962678</v>
      </c>
      <c r="AN108" s="4">
        <f t="shared" si="72"/>
        <v>1.2412859287859286</v>
      </c>
      <c r="AO108" s="4">
        <f t="shared" si="73"/>
        <v>0.31692406692406694</v>
      </c>
      <c r="AP108" s="4">
        <f t="shared" si="73"/>
        <v>0.92436186186186164</v>
      </c>
      <c r="AQ108" s="4">
        <f t="shared" si="74"/>
        <v>-6.3384813384813388E-2</v>
      </c>
      <c r="AR108" s="4">
        <f t="shared" si="75"/>
        <v>6.3384813384813388E-2</v>
      </c>
      <c r="AS108" s="4">
        <f t="shared" si="90"/>
        <v>0.89264026777121686</v>
      </c>
      <c r="AT108" s="4">
        <f t="shared" si="90"/>
        <v>0.30691024322596927</v>
      </c>
      <c r="AU108" s="4">
        <f t="shared" si="90"/>
        <v>0.74611281697512255</v>
      </c>
      <c r="AV108" s="4">
        <f t="shared" si="90"/>
        <v>-6.3300131750749306E-2</v>
      </c>
      <c r="AW108" s="4">
        <f t="shared" si="90"/>
        <v>6.3300131750749306E-2</v>
      </c>
      <c r="AX108" s="4">
        <f t="shared" si="91"/>
        <v>160.67524819881902</v>
      </c>
      <c r="AY108" s="4">
        <f t="shared" si="91"/>
        <v>55.243843780674467</v>
      </c>
      <c r="AZ108" s="4">
        <f t="shared" si="91"/>
        <v>134.30030705552207</v>
      </c>
      <c r="BA108" s="4">
        <f t="shared" si="91"/>
        <v>-11.394023715134875</v>
      </c>
      <c r="BB108" s="4">
        <f t="shared" si="91"/>
        <v>11.394023715134875</v>
      </c>
      <c r="BC108" s="4">
        <f t="shared" si="76"/>
        <v>1.2702702702702702</v>
      </c>
      <c r="BD108" s="4">
        <f t="shared" si="77"/>
        <v>0.16666666666666671</v>
      </c>
      <c r="BE108" s="4">
        <f t="shared" si="77"/>
        <v>0.94594594594594583</v>
      </c>
      <c r="BF108" s="4">
        <f t="shared" si="78"/>
        <v>-5.9701492537313453E-2</v>
      </c>
      <c r="BG108" s="4">
        <f t="shared" si="79"/>
        <v>6.3492063492063516E-2</v>
      </c>
      <c r="BH108" s="4">
        <f t="shared" si="80"/>
        <v>1.2898776357630095</v>
      </c>
      <c r="BI108" s="4">
        <f t="shared" si="81"/>
        <v>3.3981302731302727</v>
      </c>
      <c r="BJ108" s="4">
        <f t="shared" si="82"/>
        <v>0.37958451621538525</v>
      </c>
      <c r="BK108" s="4">
        <f t="shared" si="83"/>
        <v>8.9639662737290779E-2</v>
      </c>
      <c r="BL108" s="4">
        <f t="shared" si="84"/>
        <v>2.0600064350064344</v>
      </c>
      <c r="BM108" s="4">
        <f t="shared" si="85"/>
        <v>4.3514263457633706E-2</v>
      </c>
      <c r="BN108" s="3">
        <f t="shared" si="86"/>
        <v>1</v>
      </c>
      <c r="BO108" s="3">
        <v>100</v>
      </c>
      <c r="BP108" s="3">
        <f t="shared" si="87"/>
        <v>3.2</v>
      </c>
      <c r="BQ108" s="3">
        <f t="shared" si="88"/>
        <v>320</v>
      </c>
      <c r="BR108"/>
    </row>
    <row r="109" spans="1:70" x14ac:dyDescent="0.25">
      <c r="A109" t="s">
        <v>127</v>
      </c>
      <c r="B109" t="s">
        <v>171</v>
      </c>
      <c r="C109" t="s">
        <v>174</v>
      </c>
      <c r="D109" t="s">
        <v>20</v>
      </c>
      <c r="E109" t="s">
        <v>12</v>
      </c>
      <c r="F109" s="3">
        <v>1</v>
      </c>
      <c r="G109" s="3">
        <v>0</v>
      </c>
      <c r="H109" s="3" t="str">
        <f t="shared" si="89"/>
        <v>H</v>
      </c>
      <c r="I109" s="3">
        <v>2.8</v>
      </c>
      <c r="J109" s="3">
        <v>3</v>
      </c>
      <c r="K109" s="3">
        <v>2.7</v>
      </c>
      <c r="L109" s="3">
        <v>2.1</v>
      </c>
      <c r="M109" s="3">
        <v>1.7</v>
      </c>
      <c r="N109" s="3">
        <f t="shared" si="47"/>
        <v>1</v>
      </c>
      <c r="O109" s="3">
        <f t="shared" si="48"/>
        <v>6.0846560846560926E-2</v>
      </c>
      <c r="P109" s="3">
        <f t="shared" si="49"/>
        <v>6.4425770308123242E-2</v>
      </c>
      <c r="Q109" s="3">
        <f t="shared" si="50"/>
        <v>2.9703703703703703</v>
      </c>
      <c r="R109" s="3">
        <f t="shared" si="51"/>
        <v>3.1825396825396828</v>
      </c>
      <c r="S109" s="3">
        <f t="shared" si="52"/>
        <v>2.8642857142857148</v>
      </c>
      <c r="T109" s="3">
        <f t="shared" si="53"/>
        <v>2.2277777777777779</v>
      </c>
      <c r="U109" s="3">
        <f t="shared" si="54"/>
        <v>1.8034391534391536</v>
      </c>
      <c r="V109" s="4">
        <f t="shared" si="55"/>
        <v>0.35714285714285715</v>
      </c>
      <c r="W109" s="4">
        <f t="shared" si="56"/>
        <v>0.33333333333333331</v>
      </c>
      <c r="X109" s="4">
        <f t="shared" si="57"/>
        <v>0.37037037037037035</v>
      </c>
      <c r="Y109" s="4">
        <f t="shared" si="58"/>
        <v>0.47619047619047616</v>
      </c>
      <c r="Z109" s="4">
        <f t="shared" si="59"/>
        <v>0.58823529411764708</v>
      </c>
      <c r="AA109" s="4">
        <f t="shared" si="60"/>
        <v>0.93333333333333324</v>
      </c>
      <c r="AB109" s="4">
        <f t="shared" si="61"/>
        <v>1.037037037037037</v>
      </c>
      <c r="AC109" s="4">
        <f t="shared" si="62"/>
        <v>1.0714285714285714</v>
      </c>
      <c r="AD109" s="4">
        <f t="shared" si="63"/>
        <v>1.1111111111111109</v>
      </c>
      <c r="AE109" s="4">
        <f t="shared" si="64"/>
        <v>0.96428571428571441</v>
      </c>
      <c r="AF109" s="4">
        <f t="shared" si="65"/>
        <v>0.9</v>
      </c>
      <c r="AG109" s="4">
        <f t="shared" si="66"/>
        <v>1.2352941176470589</v>
      </c>
      <c r="AH109" s="4">
        <f t="shared" si="67"/>
        <v>0.80952380952380942</v>
      </c>
      <c r="AI109" s="4">
        <f t="shared" si="68"/>
        <v>0.10608465608465556</v>
      </c>
      <c r="AJ109" s="4">
        <f t="shared" si="69"/>
        <v>-0.21216931216931245</v>
      </c>
      <c r="AK109" s="4">
        <f t="shared" si="69"/>
        <v>0.31825396825396801</v>
      </c>
      <c r="AL109" s="4">
        <f t="shared" si="70"/>
        <v>0.42433862433862424</v>
      </c>
      <c r="AM109" s="4">
        <f t="shared" si="71"/>
        <v>-0.42433862433862424</v>
      </c>
      <c r="AN109" s="4">
        <f t="shared" si="72"/>
        <v>5.304232804232778E-2</v>
      </c>
      <c r="AO109" s="4">
        <f t="shared" si="73"/>
        <v>-0.10608465608465623</v>
      </c>
      <c r="AP109" s="4">
        <f t="shared" si="73"/>
        <v>0.15912698412698401</v>
      </c>
      <c r="AQ109" s="4">
        <f t="shared" si="74"/>
        <v>0.21216931216931212</v>
      </c>
      <c r="AR109" s="4">
        <f t="shared" si="75"/>
        <v>-0.21216931216931212</v>
      </c>
      <c r="AS109" s="4">
        <f t="shared" si="90"/>
        <v>5.2992667186440037E-2</v>
      </c>
      <c r="AT109" s="4">
        <f t="shared" si="90"/>
        <v>-0.10568936453810628</v>
      </c>
      <c r="AU109" s="4">
        <f t="shared" si="90"/>
        <v>0.15780392191780551</v>
      </c>
      <c r="AV109" s="4">
        <f t="shared" si="90"/>
        <v>0.20906897131322075</v>
      </c>
      <c r="AW109" s="4">
        <f t="shared" si="90"/>
        <v>-0.20906897131322075</v>
      </c>
      <c r="AX109" s="4">
        <f t="shared" si="91"/>
        <v>9.5386800935592078</v>
      </c>
      <c r="AY109" s="4">
        <f t="shared" si="91"/>
        <v>-19.024085616859132</v>
      </c>
      <c r="AZ109" s="4">
        <f t="shared" si="91"/>
        <v>28.404705945204991</v>
      </c>
      <c r="BA109" s="4">
        <f t="shared" si="91"/>
        <v>37.632414836379738</v>
      </c>
      <c r="BB109" s="4">
        <f t="shared" si="91"/>
        <v>-37.632414836379738</v>
      </c>
      <c r="BC109" s="4">
        <f t="shared" si="76"/>
        <v>3.7037037037036848E-2</v>
      </c>
      <c r="BD109" s="4">
        <f t="shared" si="77"/>
        <v>-6.6666666666666749E-2</v>
      </c>
      <c r="BE109" s="4">
        <f t="shared" si="77"/>
        <v>0.11111111111111101</v>
      </c>
      <c r="BF109" s="4">
        <f t="shared" si="78"/>
        <v>0.23529411764705874</v>
      </c>
      <c r="BG109" s="4">
        <f t="shared" si="79"/>
        <v>-0.19047619047619041</v>
      </c>
      <c r="BH109" s="4">
        <f t="shared" si="80"/>
        <v>0.16204698886043131</v>
      </c>
      <c r="BI109" s="4">
        <f t="shared" si="81"/>
        <v>3.0057319223985899</v>
      </c>
      <c r="BJ109" s="4">
        <f t="shared" si="82"/>
        <v>5.3912655234774551E-2</v>
      </c>
      <c r="BK109" s="4">
        <f t="shared" si="83"/>
        <v>0.30005271878921141</v>
      </c>
      <c r="BL109" s="4">
        <f t="shared" si="84"/>
        <v>2.0156084656084658</v>
      </c>
      <c r="BM109" s="4">
        <f t="shared" si="85"/>
        <v>0.14886458551295695</v>
      </c>
      <c r="BN109" s="3">
        <f t="shared" si="86"/>
        <v>1</v>
      </c>
      <c r="BO109" s="3">
        <v>100</v>
      </c>
      <c r="BP109" s="3">
        <f t="shared" si="87"/>
        <v>1.7999999999999998</v>
      </c>
      <c r="BQ109" s="3">
        <f t="shared" si="88"/>
        <v>179.99999999999997</v>
      </c>
      <c r="BR109"/>
    </row>
    <row r="110" spans="1:70" x14ac:dyDescent="0.25">
      <c r="A110" t="s">
        <v>127</v>
      </c>
      <c r="B110" t="s">
        <v>175</v>
      </c>
      <c r="C110" t="s">
        <v>134</v>
      </c>
      <c r="D110" t="s">
        <v>133</v>
      </c>
      <c r="E110" t="s">
        <v>21</v>
      </c>
      <c r="F110" s="3">
        <v>2</v>
      </c>
      <c r="G110" s="3">
        <v>0</v>
      </c>
      <c r="H110" s="3" t="str">
        <f t="shared" si="89"/>
        <v>H</v>
      </c>
      <c r="I110" s="3">
        <v>3.75</v>
      </c>
      <c r="J110" s="3">
        <v>3.75</v>
      </c>
      <c r="K110" s="3">
        <v>1.91</v>
      </c>
      <c r="L110" s="3">
        <v>1.7</v>
      </c>
      <c r="M110" s="3">
        <v>2.1</v>
      </c>
      <c r="N110" s="3">
        <f t="shared" si="47"/>
        <v>2</v>
      </c>
      <c r="O110" s="3">
        <f t="shared" si="48"/>
        <v>5.6893542757417093E-2</v>
      </c>
      <c r="P110" s="3">
        <f t="shared" si="49"/>
        <v>6.4425770308123242E-2</v>
      </c>
      <c r="Q110" s="3">
        <f t="shared" si="50"/>
        <v>3.9633507853403143</v>
      </c>
      <c r="R110" s="3">
        <f t="shared" si="51"/>
        <v>3.9633507853403143</v>
      </c>
      <c r="S110" s="3">
        <f t="shared" si="52"/>
        <v>2.0186666666666664</v>
      </c>
      <c r="T110" s="3">
        <f t="shared" si="53"/>
        <v>1.7967190226876091</v>
      </c>
      <c r="U110" s="3">
        <f t="shared" si="54"/>
        <v>2.2194764397905762</v>
      </c>
      <c r="V110" s="4">
        <f t="shared" si="55"/>
        <v>0.26666666666666666</v>
      </c>
      <c r="W110" s="4">
        <f t="shared" si="56"/>
        <v>0.26666666666666666</v>
      </c>
      <c r="X110" s="4">
        <f t="shared" si="57"/>
        <v>0.52356020942408377</v>
      </c>
      <c r="Y110" s="4">
        <f t="shared" si="58"/>
        <v>0.58823529411764708</v>
      </c>
      <c r="Z110" s="4">
        <f t="shared" si="59"/>
        <v>0.47619047619047616</v>
      </c>
      <c r="AA110" s="4">
        <f t="shared" si="60"/>
        <v>1</v>
      </c>
      <c r="AB110" s="4">
        <f t="shared" si="61"/>
        <v>1.9633507853403143</v>
      </c>
      <c r="AC110" s="4">
        <f t="shared" si="62"/>
        <v>1</v>
      </c>
      <c r="AD110" s="4">
        <f t="shared" si="63"/>
        <v>1.9633507853403143</v>
      </c>
      <c r="AE110" s="4">
        <f t="shared" si="64"/>
        <v>0.5093333333333333</v>
      </c>
      <c r="AF110" s="4">
        <f t="shared" si="65"/>
        <v>0.5093333333333333</v>
      </c>
      <c r="AG110" s="4">
        <f t="shared" si="66"/>
        <v>0.80952380952380942</v>
      </c>
      <c r="AH110" s="4">
        <f t="shared" si="67"/>
        <v>1.2352941176470589</v>
      </c>
      <c r="AI110" s="4">
        <f t="shared" si="68"/>
        <v>1.9446841186736479</v>
      </c>
      <c r="AJ110" s="4">
        <f t="shared" si="69"/>
        <v>0</v>
      </c>
      <c r="AK110" s="4">
        <f t="shared" si="69"/>
        <v>1.9446841186736479</v>
      </c>
      <c r="AL110" s="4">
        <f t="shared" si="70"/>
        <v>-0.4227574171029671</v>
      </c>
      <c r="AM110" s="4">
        <f t="shared" si="71"/>
        <v>0.4227574171029671</v>
      </c>
      <c r="AN110" s="4">
        <f t="shared" si="72"/>
        <v>0.97234205933682394</v>
      </c>
      <c r="AO110" s="4">
        <f t="shared" si="73"/>
        <v>0</v>
      </c>
      <c r="AP110" s="4">
        <f t="shared" si="73"/>
        <v>0.97234205933682394</v>
      </c>
      <c r="AQ110" s="4">
        <f t="shared" si="74"/>
        <v>-0.21137870855148355</v>
      </c>
      <c r="AR110" s="4">
        <f t="shared" si="75"/>
        <v>0.21137870855148355</v>
      </c>
      <c r="AS110" s="4">
        <f t="shared" si="90"/>
        <v>0.77137618995407664</v>
      </c>
      <c r="AT110" s="4">
        <f t="shared" si="90"/>
        <v>0</v>
      </c>
      <c r="AU110" s="4">
        <f t="shared" si="90"/>
        <v>0.77137618995407664</v>
      </c>
      <c r="AV110" s="4">
        <f t="shared" si="90"/>
        <v>-0.2083123029652498</v>
      </c>
      <c r="AW110" s="4">
        <f t="shared" si="90"/>
        <v>0.2083123029652498</v>
      </c>
      <c r="AX110" s="4">
        <f t="shared" si="91"/>
        <v>138.84771419173379</v>
      </c>
      <c r="AY110" s="4">
        <f t="shared" si="91"/>
        <v>0</v>
      </c>
      <c r="AZ110" s="4">
        <f t="shared" si="91"/>
        <v>138.84771419173379</v>
      </c>
      <c r="BA110" s="4">
        <f t="shared" si="91"/>
        <v>-37.496214533744968</v>
      </c>
      <c r="BB110" s="4">
        <f t="shared" si="91"/>
        <v>37.496214533744968</v>
      </c>
      <c r="BC110" s="4">
        <f t="shared" si="76"/>
        <v>0.96335078534031449</v>
      </c>
      <c r="BD110" s="4">
        <f t="shared" si="77"/>
        <v>0</v>
      </c>
      <c r="BE110" s="4">
        <f t="shared" si="77"/>
        <v>0.96335078534031449</v>
      </c>
      <c r="BF110" s="4">
        <f t="shared" si="78"/>
        <v>-0.19047619047619058</v>
      </c>
      <c r="BG110" s="4">
        <f t="shared" si="79"/>
        <v>0.23529411764705896</v>
      </c>
      <c r="BH110" s="4">
        <f t="shared" si="80"/>
        <v>1.1227638994050191</v>
      </c>
      <c r="BI110" s="4">
        <f t="shared" si="81"/>
        <v>3.3151227457824319</v>
      </c>
      <c r="BJ110" s="4">
        <f t="shared" si="82"/>
        <v>0.33867943527382888</v>
      </c>
      <c r="BK110" s="4">
        <f t="shared" si="83"/>
        <v>0.29893463643041535</v>
      </c>
      <c r="BL110" s="4">
        <f t="shared" si="84"/>
        <v>2.0080977312390926</v>
      </c>
      <c r="BM110" s="4">
        <f t="shared" si="85"/>
        <v>0.14886458551295625</v>
      </c>
      <c r="BN110" s="3">
        <f t="shared" si="86"/>
        <v>1</v>
      </c>
      <c r="BO110" s="3">
        <v>100</v>
      </c>
      <c r="BP110" s="3">
        <f t="shared" si="87"/>
        <v>2.75</v>
      </c>
      <c r="BQ110" s="3">
        <f t="shared" si="88"/>
        <v>275</v>
      </c>
      <c r="BR110"/>
    </row>
    <row r="111" spans="1:70" x14ac:dyDescent="0.25">
      <c r="A111" t="s">
        <v>127</v>
      </c>
      <c r="B111" t="s">
        <v>175</v>
      </c>
      <c r="C111" t="s">
        <v>136</v>
      </c>
      <c r="D111" t="s">
        <v>16</v>
      </c>
      <c r="E111" t="s">
        <v>25</v>
      </c>
      <c r="F111" s="3">
        <v>1</v>
      </c>
      <c r="G111" s="3">
        <v>1</v>
      </c>
      <c r="H111" s="3" t="str">
        <f t="shared" si="89"/>
        <v>D</v>
      </c>
      <c r="I111" s="3">
        <v>11</v>
      </c>
      <c r="J111" s="3">
        <v>7.5</v>
      </c>
      <c r="K111" s="3">
        <v>1.2</v>
      </c>
      <c r="L111" s="3">
        <v>1.36</v>
      </c>
      <c r="M111" s="3">
        <v>3.1</v>
      </c>
      <c r="N111" s="3">
        <f t="shared" si="47"/>
        <v>2</v>
      </c>
      <c r="O111" s="3">
        <f t="shared" si="48"/>
        <v>5.7575757575757613E-2</v>
      </c>
      <c r="P111" s="3">
        <f t="shared" si="49"/>
        <v>5.7874762808349023E-2</v>
      </c>
      <c r="Q111" s="3">
        <f t="shared" si="50"/>
        <v>11.633333333333333</v>
      </c>
      <c r="R111" s="3">
        <f t="shared" si="51"/>
        <v>7.9318181818181817</v>
      </c>
      <c r="S111" s="3">
        <f t="shared" si="52"/>
        <v>1.269090909090909</v>
      </c>
      <c r="T111" s="3">
        <f t="shared" si="53"/>
        <v>1.4383030303030304</v>
      </c>
      <c r="U111" s="3">
        <f t="shared" si="54"/>
        <v>3.2784848484848488</v>
      </c>
      <c r="V111" s="4">
        <f t="shared" si="55"/>
        <v>9.0909090909090912E-2</v>
      </c>
      <c r="W111" s="4">
        <f t="shared" si="56"/>
        <v>0.13333333333333333</v>
      </c>
      <c r="X111" s="4">
        <f t="shared" si="57"/>
        <v>0.83333333333333337</v>
      </c>
      <c r="Y111" s="4">
        <f t="shared" si="58"/>
        <v>0.73529411764705876</v>
      </c>
      <c r="Z111" s="4">
        <f t="shared" si="59"/>
        <v>0.32258064516129031</v>
      </c>
      <c r="AA111" s="4">
        <f t="shared" si="60"/>
        <v>1.4666666666666666</v>
      </c>
      <c r="AB111" s="4">
        <f t="shared" si="61"/>
        <v>9.1666666666666679</v>
      </c>
      <c r="AC111" s="4">
        <f t="shared" si="62"/>
        <v>0.68181818181818177</v>
      </c>
      <c r="AD111" s="4">
        <f t="shared" si="63"/>
        <v>6.25</v>
      </c>
      <c r="AE111" s="4">
        <f t="shared" si="64"/>
        <v>0.10909090909090909</v>
      </c>
      <c r="AF111" s="4">
        <f t="shared" si="65"/>
        <v>0.16</v>
      </c>
      <c r="AG111" s="4">
        <f t="shared" si="66"/>
        <v>0.43870967741935485</v>
      </c>
      <c r="AH111" s="4">
        <f t="shared" si="67"/>
        <v>2.2794117647058822</v>
      </c>
      <c r="AI111" s="4">
        <f t="shared" si="68"/>
        <v>10.364242424242423</v>
      </c>
      <c r="AJ111" s="4">
        <f t="shared" si="69"/>
        <v>3.7015151515151512</v>
      </c>
      <c r="AK111" s="4">
        <f t="shared" si="69"/>
        <v>6.6627272727272722</v>
      </c>
      <c r="AL111" s="4">
        <f t="shared" si="70"/>
        <v>-1.8401818181818184</v>
      </c>
      <c r="AM111" s="4">
        <f t="shared" si="71"/>
        <v>1.8401818181818184</v>
      </c>
      <c r="AN111" s="4">
        <f t="shared" si="72"/>
        <v>5.1821212121212117</v>
      </c>
      <c r="AO111" s="4">
        <f t="shared" si="73"/>
        <v>1.8507575757575756</v>
      </c>
      <c r="AP111" s="4">
        <f t="shared" si="73"/>
        <v>3.3313636363636361</v>
      </c>
      <c r="AQ111" s="4">
        <f t="shared" si="74"/>
        <v>-0.92009090909090918</v>
      </c>
      <c r="AR111" s="4">
        <f t="shared" si="75"/>
        <v>0.92009090909090918</v>
      </c>
      <c r="AS111" s="4">
        <f t="shared" si="90"/>
        <v>1.3801683005839231</v>
      </c>
      <c r="AT111" s="4">
        <f t="shared" si="90"/>
        <v>1.0754158993794374</v>
      </c>
      <c r="AU111" s="4">
        <f t="shared" si="90"/>
        <v>1.2791768085733162</v>
      </c>
      <c r="AV111" s="4">
        <f t="shared" si="90"/>
        <v>-0.74380481792814612</v>
      </c>
      <c r="AW111" s="4">
        <f t="shared" si="90"/>
        <v>0.74380481792814612</v>
      </c>
      <c r="AX111" s="4">
        <f t="shared" si="91"/>
        <v>248.43029410510616</v>
      </c>
      <c r="AY111" s="4">
        <f t="shared" si="91"/>
        <v>193.57486188829873</v>
      </c>
      <c r="AZ111" s="4">
        <f t="shared" si="91"/>
        <v>230.25182554319693</v>
      </c>
      <c r="BA111" s="4">
        <f t="shared" si="91"/>
        <v>-133.88486722706631</v>
      </c>
      <c r="BB111" s="4">
        <f t="shared" si="91"/>
        <v>133.88486722706631</v>
      </c>
      <c r="BC111" s="4">
        <f t="shared" si="76"/>
        <v>8.1666666666666661</v>
      </c>
      <c r="BD111" s="4">
        <f t="shared" si="77"/>
        <v>0.46666666666666662</v>
      </c>
      <c r="BE111" s="4">
        <f t="shared" si="77"/>
        <v>5.25</v>
      </c>
      <c r="BF111" s="4">
        <f t="shared" si="78"/>
        <v>-0.56129032258064515</v>
      </c>
      <c r="BG111" s="4">
        <f t="shared" si="79"/>
        <v>1.2794117647058825</v>
      </c>
      <c r="BH111" s="4">
        <f t="shared" si="80"/>
        <v>5.2521530530520941</v>
      </c>
      <c r="BI111" s="4">
        <f t="shared" si="81"/>
        <v>6.9447474747474738</v>
      </c>
      <c r="BJ111" s="4">
        <f t="shared" si="82"/>
        <v>0.75627703845964156</v>
      </c>
      <c r="BK111" s="4">
        <f t="shared" si="83"/>
        <v>1.3012050422525545</v>
      </c>
      <c r="BL111" s="4">
        <f t="shared" si="84"/>
        <v>2.3583939393939395</v>
      </c>
      <c r="BM111" s="4">
        <f t="shared" si="85"/>
        <v>0.55173354227111793</v>
      </c>
      <c r="BN111" s="3">
        <f t="shared" si="86"/>
        <v>0</v>
      </c>
      <c r="BO111" s="3">
        <v>100</v>
      </c>
      <c r="BP111" s="3">
        <f t="shared" si="87"/>
        <v>-1</v>
      </c>
      <c r="BQ111" s="3">
        <f t="shared" si="88"/>
        <v>-100</v>
      </c>
      <c r="BR111"/>
    </row>
    <row r="112" spans="1:70" x14ac:dyDescent="0.25">
      <c r="A112" t="s">
        <v>127</v>
      </c>
      <c r="B112" t="s">
        <v>176</v>
      </c>
      <c r="C112" t="s">
        <v>177</v>
      </c>
      <c r="D112" t="s">
        <v>23</v>
      </c>
      <c r="E112" t="s">
        <v>24</v>
      </c>
      <c r="F112" s="3">
        <v>1</v>
      </c>
      <c r="G112" s="3">
        <v>4</v>
      </c>
      <c r="H112" s="3" t="str">
        <f t="shared" si="89"/>
        <v>A</v>
      </c>
      <c r="I112" s="3">
        <v>2.2999999999999998</v>
      </c>
      <c r="J112" s="3">
        <v>3.6</v>
      </c>
      <c r="K112" s="3">
        <v>2.9</v>
      </c>
      <c r="L112" s="3">
        <v>1.67</v>
      </c>
      <c r="M112" s="3">
        <v>2.15</v>
      </c>
      <c r="N112" s="3">
        <f t="shared" si="47"/>
        <v>5</v>
      </c>
      <c r="O112" s="3">
        <f t="shared" si="48"/>
        <v>5.7387972680326582E-2</v>
      </c>
      <c r="P112" s="3">
        <f t="shared" si="49"/>
        <v>6.3918674279348275E-2</v>
      </c>
      <c r="Q112" s="3">
        <f t="shared" si="50"/>
        <v>2.4319923371647509</v>
      </c>
      <c r="R112" s="3">
        <f t="shared" si="51"/>
        <v>3.806596701649176</v>
      </c>
      <c r="S112" s="3">
        <f t="shared" si="52"/>
        <v>3.0664251207729469</v>
      </c>
      <c r="T112" s="3">
        <f t="shared" si="53"/>
        <v>1.7658379143761453</v>
      </c>
      <c r="U112" s="3">
        <f t="shared" si="54"/>
        <v>2.2733841412627021</v>
      </c>
      <c r="V112" s="4">
        <f t="shared" si="55"/>
        <v>0.43478260869565222</v>
      </c>
      <c r="W112" s="4">
        <f t="shared" si="56"/>
        <v>0.27777777777777779</v>
      </c>
      <c r="X112" s="4">
        <f t="shared" si="57"/>
        <v>0.34482758620689657</v>
      </c>
      <c r="Y112" s="4">
        <f t="shared" si="58"/>
        <v>0.5988023952095809</v>
      </c>
      <c r="Z112" s="4">
        <f t="shared" si="59"/>
        <v>0.46511627906976744</v>
      </c>
      <c r="AA112" s="4">
        <f t="shared" si="60"/>
        <v>0.63888888888888884</v>
      </c>
      <c r="AB112" s="4">
        <f t="shared" si="61"/>
        <v>0.79310344827586199</v>
      </c>
      <c r="AC112" s="4">
        <f t="shared" si="62"/>
        <v>1.5652173913043479</v>
      </c>
      <c r="AD112" s="4">
        <f t="shared" si="63"/>
        <v>1.2413793103448276</v>
      </c>
      <c r="AE112" s="4">
        <f t="shared" si="64"/>
        <v>1.2608695652173914</v>
      </c>
      <c r="AF112" s="4">
        <f t="shared" si="65"/>
        <v>0.80555555555555547</v>
      </c>
      <c r="AG112" s="4">
        <f t="shared" si="66"/>
        <v>0.77674418604651163</v>
      </c>
      <c r="AH112" s="4">
        <f t="shared" si="67"/>
        <v>1.2874251497005988</v>
      </c>
      <c r="AI112" s="4">
        <f t="shared" si="68"/>
        <v>-0.63443278360819599</v>
      </c>
      <c r="AJ112" s="4">
        <f t="shared" si="69"/>
        <v>-1.374604364484425</v>
      </c>
      <c r="AK112" s="4">
        <f t="shared" si="69"/>
        <v>0.74017158087622903</v>
      </c>
      <c r="AL112" s="4">
        <f t="shared" si="70"/>
        <v>-0.50754622688655671</v>
      </c>
      <c r="AM112" s="4">
        <f t="shared" si="71"/>
        <v>0.50754622688655671</v>
      </c>
      <c r="AN112" s="4">
        <f t="shared" si="72"/>
        <v>-0.317216391804098</v>
      </c>
      <c r="AO112" s="4">
        <f t="shared" si="73"/>
        <v>-0.68730218224221251</v>
      </c>
      <c r="AP112" s="4">
        <f t="shared" si="73"/>
        <v>0.37008579043811451</v>
      </c>
      <c r="AQ112" s="4">
        <f t="shared" si="74"/>
        <v>-0.25377311344327835</v>
      </c>
      <c r="AR112" s="4">
        <f t="shared" si="75"/>
        <v>0.25377311344327835</v>
      </c>
      <c r="AS112" s="4">
        <f t="shared" si="90"/>
        <v>-0.30717586428227456</v>
      </c>
      <c r="AT112" s="4">
        <f t="shared" si="90"/>
        <v>-0.60215300655181869</v>
      </c>
      <c r="AU112" s="4">
        <f t="shared" si="90"/>
        <v>0.35445537698493257</v>
      </c>
      <c r="AV112" s="4">
        <f t="shared" si="90"/>
        <v>-0.248526663934869</v>
      </c>
      <c r="AW112" s="4">
        <f t="shared" si="90"/>
        <v>0.248526663934869</v>
      </c>
      <c r="AX112" s="4">
        <f t="shared" si="91"/>
        <v>-55.291655570809418</v>
      </c>
      <c r="AY112" s="4">
        <f t="shared" si="91"/>
        <v>-108.38754117932736</v>
      </c>
      <c r="AZ112" s="4">
        <f t="shared" si="91"/>
        <v>63.801967857287856</v>
      </c>
      <c r="BA112" s="4">
        <f t="shared" si="91"/>
        <v>-44.734799508276417</v>
      </c>
      <c r="BB112" s="4">
        <f t="shared" si="91"/>
        <v>44.734799508276417</v>
      </c>
      <c r="BC112" s="4">
        <f t="shared" si="76"/>
        <v>-0.20689655172413796</v>
      </c>
      <c r="BD112" s="4">
        <f t="shared" si="77"/>
        <v>-0.36111111111111122</v>
      </c>
      <c r="BE112" s="4">
        <f t="shared" si="77"/>
        <v>0.24137931034482774</v>
      </c>
      <c r="BF112" s="4">
        <f t="shared" si="78"/>
        <v>-0.22325581395348837</v>
      </c>
      <c r="BG112" s="4">
        <f t="shared" si="79"/>
        <v>0.28742514970059879</v>
      </c>
      <c r="BH112" s="4">
        <f t="shared" si="80"/>
        <v>0.68797966114719722</v>
      </c>
      <c r="BI112" s="4">
        <f t="shared" si="81"/>
        <v>3.1016713865289582</v>
      </c>
      <c r="BJ112" s="4">
        <f t="shared" si="82"/>
        <v>0.22180933290844415</v>
      </c>
      <c r="BK112" s="4">
        <f t="shared" si="83"/>
        <v>0.35888937879713267</v>
      </c>
      <c r="BL112" s="4">
        <f t="shared" si="84"/>
        <v>2.0196110278194235</v>
      </c>
      <c r="BM112" s="4">
        <f t="shared" si="85"/>
        <v>0.17770222773274613</v>
      </c>
      <c r="BN112" s="3">
        <f t="shared" si="86"/>
        <v>0</v>
      </c>
      <c r="BO112" s="3">
        <v>100</v>
      </c>
      <c r="BP112" s="3">
        <f t="shared" si="87"/>
        <v>-1</v>
      </c>
      <c r="BQ112" s="3">
        <f t="shared" si="88"/>
        <v>-100</v>
      </c>
      <c r="BR112"/>
    </row>
    <row r="113" spans="1:70" x14ac:dyDescent="0.25">
      <c r="A113" t="s">
        <v>127</v>
      </c>
      <c r="B113" t="s">
        <v>178</v>
      </c>
      <c r="C113" t="s">
        <v>172</v>
      </c>
      <c r="D113" t="s">
        <v>26</v>
      </c>
      <c r="E113" t="s">
        <v>23</v>
      </c>
      <c r="F113" s="3">
        <v>2</v>
      </c>
      <c r="G113" s="3">
        <v>1</v>
      </c>
      <c r="H113" s="3" t="str">
        <f t="shared" si="89"/>
        <v>H</v>
      </c>
      <c r="I113" s="3">
        <v>3.1</v>
      </c>
      <c r="J113" s="3">
        <v>3.5</v>
      </c>
      <c r="K113" s="3">
        <v>2.2999999999999998</v>
      </c>
      <c r="L113" s="3">
        <v>1.89</v>
      </c>
      <c r="M113" s="3">
        <v>2.0099999999999998</v>
      </c>
      <c r="N113" s="3">
        <f t="shared" si="47"/>
        <v>3</v>
      </c>
      <c r="O113" s="3">
        <f t="shared" si="48"/>
        <v>4.3077539571228396E-2</v>
      </c>
      <c r="P113" s="3">
        <f t="shared" si="49"/>
        <v>2.6612966911474523E-2</v>
      </c>
      <c r="Q113" s="3">
        <f t="shared" si="50"/>
        <v>3.2335403726708081</v>
      </c>
      <c r="R113" s="3">
        <f t="shared" si="51"/>
        <v>3.6507713884992992</v>
      </c>
      <c r="S113" s="3">
        <f t="shared" si="52"/>
        <v>2.399078341013825</v>
      </c>
      <c r="T113" s="3">
        <f t="shared" si="53"/>
        <v>1.9714165497896217</v>
      </c>
      <c r="U113" s="3">
        <f t="shared" si="54"/>
        <v>2.0965858545381688</v>
      </c>
      <c r="V113" s="4">
        <f t="shared" si="55"/>
        <v>0.32258064516129031</v>
      </c>
      <c r="W113" s="4">
        <f t="shared" si="56"/>
        <v>0.2857142857142857</v>
      </c>
      <c r="X113" s="4">
        <f t="shared" si="57"/>
        <v>0.43478260869565222</v>
      </c>
      <c r="Y113" s="4">
        <f t="shared" si="58"/>
        <v>0.52910052910052918</v>
      </c>
      <c r="Z113" s="4">
        <f t="shared" si="59"/>
        <v>0.49751243781094534</v>
      </c>
      <c r="AA113" s="4">
        <f t="shared" si="60"/>
        <v>0.88571428571428579</v>
      </c>
      <c r="AB113" s="4">
        <f t="shared" si="61"/>
        <v>1.347826086956522</v>
      </c>
      <c r="AC113" s="4">
        <f t="shared" si="62"/>
        <v>1.129032258064516</v>
      </c>
      <c r="AD113" s="4">
        <f t="shared" si="63"/>
        <v>1.5217391304347827</v>
      </c>
      <c r="AE113" s="4">
        <f t="shared" si="64"/>
        <v>0.74193548387096764</v>
      </c>
      <c r="AF113" s="4">
        <f t="shared" si="65"/>
        <v>0.65714285714285714</v>
      </c>
      <c r="AG113" s="4">
        <f t="shared" si="66"/>
        <v>0.94029850746268662</v>
      </c>
      <c r="AH113" s="4">
        <f t="shared" si="67"/>
        <v>1.0634920634920635</v>
      </c>
      <c r="AI113" s="4">
        <f t="shared" si="68"/>
        <v>0.83446203165698307</v>
      </c>
      <c r="AJ113" s="4">
        <f t="shared" si="69"/>
        <v>-0.41723101582849109</v>
      </c>
      <c r="AK113" s="4">
        <f t="shared" si="69"/>
        <v>1.2516930474854742</v>
      </c>
      <c r="AL113" s="4">
        <f t="shared" si="70"/>
        <v>-0.12516930474854715</v>
      </c>
      <c r="AM113" s="4">
        <f t="shared" si="71"/>
        <v>0.12516930474854715</v>
      </c>
      <c r="AN113" s="4">
        <f t="shared" si="72"/>
        <v>0.41723101582849154</v>
      </c>
      <c r="AO113" s="4">
        <f t="shared" si="73"/>
        <v>-0.20861550791424555</v>
      </c>
      <c r="AP113" s="4">
        <f t="shared" si="73"/>
        <v>0.62584652374273708</v>
      </c>
      <c r="AQ113" s="4">
        <f t="shared" si="74"/>
        <v>-6.2584652374273575E-2</v>
      </c>
      <c r="AR113" s="4">
        <f t="shared" si="75"/>
        <v>6.2584652374273575E-2</v>
      </c>
      <c r="AS113" s="4">
        <f t="shared" si="90"/>
        <v>0.39527188889348946</v>
      </c>
      <c r="AT113" s="4">
        <f t="shared" si="90"/>
        <v>-0.20566581081690621</v>
      </c>
      <c r="AU113" s="4">
        <f t="shared" si="90"/>
        <v>0.55920781993125923</v>
      </c>
      <c r="AV113" s="4">
        <f t="shared" si="90"/>
        <v>-6.2503132538965195E-2</v>
      </c>
      <c r="AW113" s="4">
        <f t="shared" si="90"/>
        <v>6.2503132538965195E-2</v>
      </c>
      <c r="AX113" s="4">
        <f t="shared" si="91"/>
        <v>71.148940000828105</v>
      </c>
      <c r="AY113" s="4">
        <f t="shared" si="91"/>
        <v>-37.019845947043116</v>
      </c>
      <c r="AZ113" s="4">
        <f t="shared" si="91"/>
        <v>100.65740758762666</v>
      </c>
      <c r="BA113" s="4">
        <f t="shared" si="91"/>
        <v>-11.250563857013736</v>
      </c>
      <c r="BB113" s="4">
        <f t="shared" si="91"/>
        <v>11.250563857013736</v>
      </c>
      <c r="BC113" s="4">
        <f t="shared" si="76"/>
        <v>0.34782608695652195</v>
      </c>
      <c r="BD113" s="4">
        <f t="shared" si="77"/>
        <v>-0.11428571428571421</v>
      </c>
      <c r="BE113" s="4">
        <f t="shared" si="77"/>
        <v>0.52173913043478271</v>
      </c>
      <c r="BF113" s="4">
        <f t="shared" si="78"/>
        <v>-5.9701492537313321E-2</v>
      </c>
      <c r="BG113" s="4">
        <f t="shared" si="79"/>
        <v>6.3492063492063364E-2</v>
      </c>
      <c r="BH113" s="4">
        <f t="shared" si="80"/>
        <v>0.63733090410579762</v>
      </c>
      <c r="BI113" s="4">
        <f t="shared" si="81"/>
        <v>3.0944633673946438</v>
      </c>
      <c r="BJ113" s="4">
        <f t="shared" si="82"/>
        <v>0.2059584582002639</v>
      </c>
      <c r="BK113" s="4">
        <f t="shared" si="83"/>
        <v>8.8508064184103216E-2</v>
      </c>
      <c r="BL113" s="4">
        <f t="shared" si="84"/>
        <v>2.0340012021638953</v>
      </c>
      <c r="BM113" s="4">
        <f t="shared" si="85"/>
        <v>4.3514263457633609E-2</v>
      </c>
      <c r="BN113" s="3">
        <f t="shared" si="86"/>
        <v>1</v>
      </c>
      <c r="BO113" s="3">
        <v>100</v>
      </c>
      <c r="BP113" s="3">
        <f t="shared" si="87"/>
        <v>2.1</v>
      </c>
      <c r="BQ113" s="3">
        <f t="shared" si="88"/>
        <v>210</v>
      </c>
      <c r="BR113"/>
    </row>
    <row r="114" spans="1:70" x14ac:dyDescent="0.25">
      <c r="A114" t="s">
        <v>127</v>
      </c>
      <c r="B114" t="s">
        <v>178</v>
      </c>
      <c r="C114" t="s">
        <v>173</v>
      </c>
      <c r="D114" t="s">
        <v>12</v>
      </c>
      <c r="E114" t="s">
        <v>11</v>
      </c>
      <c r="F114" s="3">
        <v>3</v>
      </c>
      <c r="G114" s="3">
        <v>1</v>
      </c>
      <c r="H114" s="3" t="str">
        <f t="shared" si="89"/>
        <v>H</v>
      </c>
      <c r="I114" s="3">
        <v>1.2</v>
      </c>
      <c r="J114" s="3">
        <v>6.5</v>
      </c>
      <c r="K114" s="3">
        <v>15</v>
      </c>
      <c r="L114" s="3">
        <v>1.62</v>
      </c>
      <c r="M114" s="3">
        <v>2.25</v>
      </c>
      <c r="N114" s="3">
        <f t="shared" si="47"/>
        <v>4</v>
      </c>
      <c r="O114" s="3">
        <f t="shared" si="48"/>
        <v>5.3846153846153877E-2</v>
      </c>
      <c r="P114" s="3">
        <f t="shared" si="49"/>
        <v>6.1728395061728336E-2</v>
      </c>
      <c r="Q114" s="3">
        <f t="shared" si="50"/>
        <v>1.2646153846153847</v>
      </c>
      <c r="R114" s="3">
        <f t="shared" si="51"/>
        <v>6.8500000000000005</v>
      </c>
      <c r="S114" s="3">
        <f t="shared" si="52"/>
        <v>15.807692307692308</v>
      </c>
      <c r="T114" s="3">
        <f t="shared" si="53"/>
        <v>1.7072307692307693</v>
      </c>
      <c r="U114" s="3">
        <f t="shared" si="54"/>
        <v>2.3711538461538462</v>
      </c>
      <c r="V114" s="4">
        <f t="shared" si="55"/>
        <v>0.83333333333333337</v>
      </c>
      <c r="W114" s="4">
        <f t="shared" si="56"/>
        <v>0.15384615384615385</v>
      </c>
      <c r="X114" s="4">
        <f t="shared" si="57"/>
        <v>6.6666666666666666E-2</v>
      </c>
      <c r="Y114" s="4">
        <f t="shared" si="58"/>
        <v>0.61728395061728392</v>
      </c>
      <c r="Z114" s="4">
        <f t="shared" si="59"/>
        <v>0.44444444444444442</v>
      </c>
      <c r="AA114" s="4">
        <f t="shared" si="60"/>
        <v>0.1846153846153846</v>
      </c>
      <c r="AB114" s="4">
        <f t="shared" si="61"/>
        <v>0.08</v>
      </c>
      <c r="AC114" s="4">
        <f t="shared" si="62"/>
        <v>5.416666666666667</v>
      </c>
      <c r="AD114" s="4">
        <f t="shared" si="63"/>
        <v>0.43333333333333335</v>
      </c>
      <c r="AE114" s="4">
        <f t="shared" si="64"/>
        <v>12.5</v>
      </c>
      <c r="AF114" s="4">
        <f t="shared" si="65"/>
        <v>2.3076923076923075</v>
      </c>
      <c r="AG114" s="4">
        <f t="shared" si="66"/>
        <v>0.72000000000000008</v>
      </c>
      <c r="AH114" s="4">
        <f t="shared" si="67"/>
        <v>1.3888888888888888</v>
      </c>
      <c r="AI114" s="4">
        <f t="shared" si="68"/>
        <v>-14.543076923076924</v>
      </c>
      <c r="AJ114" s="4">
        <f t="shared" si="69"/>
        <v>-5.5853846153846156</v>
      </c>
      <c r="AK114" s="4">
        <f t="shared" si="69"/>
        <v>-8.9576923076923087</v>
      </c>
      <c r="AL114" s="4">
        <f t="shared" si="70"/>
        <v>-0.66392307692307684</v>
      </c>
      <c r="AM114" s="4">
        <f t="shared" si="71"/>
        <v>0.66392307692307684</v>
      </c>
      <c r="AN114" s="4">
        <f t="shared" si="72"/>
        <v>-7.2715384615384622</v>
      </c>
      <c r="AO114" s="4">
        <f t="shared" si="73"/>
        <v>-2.7926923076923078</v>
      </c>
      <c r="AP114" s="4">
        <f t="shared" si="73"/>
        <v>-4.4788461538461544</v>
      </c>
      <c r="AQ114" s="4">
        <f t="shared" si="74"/>
        <v>-0.33196153846153842</v>
      </c>
      <c r="AR114" s="4">
        <f t="shared" si="75"/>
        <v>0.33196153846153842</v>
      </c>
      <c r="AS114" s="4">
        <f t="shared" si="90"/>
        <v>-1.4341311018541025</v>
      </c>
      <c r="AT114" s="4">
        <f t="shared" si="90"/>
        <v>-1.226943806662544</v>
      </c>
      <c r="AU114" s="4">
        <f t="shared" si="90"/>
        <v>-1.3511274267067217</v>
      </c>
      <c r="AV114" s="4">
        <f t="shared" si="90"/>
        <v>-0.3205154313391978</v>
      </c>
      <c r="AW114" s="4">
        <f t="shared" si="90"/>
        <v>0.3205154313391978</v>
      </c>
      <c r="AX114" s="4">
        <f t="shared" si="91"/>
        <v>-258.14359833373845</v>
      </c>
      <c r="AY114" s="4">
        <f t="shared" si="91"/>
        <v>-220.84988519925793</v>
      </c>
      <c r="AZ114" s="4">
        <f t="shared" si="91"/>
        <v>-243.20293680720991</v>
      </c>
      <c r="BA114" s="4">
        <f t="shared" si="91"/>
        <v>-57.692777641055606</v>
      </c>
      <c r="BB114" s="4">
        <f t="shared" si="91"/>
        <v>57.692777641055606</v>
      </c>
      <c r="BC114" s="4">
        <f t="shared" si="76"/>
        <v>-0.92</v>
      </c>
      <c r="BD114" s="4">
        <f t="shared" si="77"/>
        <v>-0.81538461538461537</v>
      </c>
      <c r="BE114" s="4">
        <f t="shared" si="77"/>
        <v>-0.56666666666666676</v>
      </c>
      <c r="BF114" s="4">
        <f t="shared" si="78"/>
        <v>-0.27999999999999997</v>
      </c>
      <c r="BG114" s="4">
        <f t="shared" si="79"/>
        <v>0.38888888888888884</v>
      </c>
      <c r="BH114" s="4">
        <f t="shared" si="80"/>
        <v>7.3364144190878156</v>
      </c>
      <c r="BI114" s="4">
        <f t="shared" si="81"/>
        <v>7.9741025641025649</v>
      </c>
      <c r="BJ114" s="4">
        <f t="shared" si="82"/>
        <v>0.92003010496937132</v>
      </c>
      <c r="BK114" s="4">
        <f t="shared" si="83"/>
        <v>0.4694645098785441</v>
      </c>
      <c r="BL114" s="4">
        <f t="shared" si="84"/>
        <v>2.039192307692308</v>
      </c>
      <c r="BM114" s="4">
        <f t="shared" si="85"/>
        <v>0.23022081247934034</v>
      </c>
      <c r="BN114" s="3">
        <f t="shared" si="86"/>
        <v>1</v>
      </c>
      <c r="BO114" s="3">
        <v>100</v>
      </c>
      <c r="BP114" s="3">
        <f t="shared" si="87"/>
        <v>0.19999999999999996</v>
      </c>
      <c r="BQ114" s="3">
        <f t="shared" si="88"/>
        <v>19.999999999999996</v>
      </c>
      <c r="BR114"/>
    </row>
    <row r="115" spans="1:70" x14ac:dyDescent="0.25">
      <c r="A115" t="s">
        <v>127</v>
      </c>
      <c r="B115" t="s">
        <v>178</v>
      </c>
      <c r="C115" t="s">
        <v>173</v>
      </c>
      <c r="D115" t="s">
        <v>19</v>
      </c>
      <c r="E115" t="s">
        <v>17</v>
      </c>
      <c r="F115" s="3">
        <v>2</v>
      </c>
      <c r="G115" s="3">
        <v>3</v>
      </c>
      <c r="H115" s="3" t="str">
        <f t="shared" si="89"/>
        <v>A</v>
      </c>
      <c r="I115" s="3">
        <v>2.6</v>
      </c>
      <c r="J115" s="3">
        <v>3</v>
      </c>
      <c r="K115" s="3">
        <v>2.9</v>
      </c>
      <c r="L115" s="3">
        <v>2.4</v>
      </c>
      <c r="M115" s="3">
        <v>1.53</v>
      </c>
      <c r="N115" s="3">
        <f t="shared" si="47"/>
        <v>5</v>
      </c>
      <c r="O115" s="3">
        <f t="shared" si="48"/>
        <v>6.2776304155614415E-2</v>
      </c>
      <c r="P115" s="3">
        <f t="shared" si="49"/>
        <v>7.026143790849676E-2</v>
      </c>
      <c r="Q115" s="3">
        <f t="shared" si="50"/>
        <v>2.7632183908045977</v>
      </c>
      <c r="R115" s="3">
        <f t="shared" si="51"/>
        <v>3.1883289124668432</v>
      </c>
      <c r="S115" s="3">
        <f t="shared" si="52"/>
        <v>3.0820512820512818</v>
      </c>
      <c r="T115" s="3">
        <f t="shared" si="53"/>
        <v>2.5506631299734743</v>
      </c>
      <c r="U115" s="3">
        <f t="shared" si="54"/>
        <v>1.6260477453580902</v>
      </c>
      <c r="V115" s="4">
        <f t="shared" si="55"/>
        <v>0.38461538461538458</v>
      </c>
      <c r="W115" s="4">
        <f t="shared" si="56"/>
        <v>0.33333333333333331</v>
      </c>
      <c r="X115" s="4">
        <f t="shared" si="57"/>
        <v>0.34482758620689657</v>
      </c>
      <c r="Y115" s="4">
        <f t="shared" si="58"/>
        <v>0.41666666666666669</v>
      </c>
      <c r="Z115" s="4">
        <f t="shared" si="59"/>
        <v>0.65359477124183007</v>
      </c>
      <c r="AA115" s="4">
        <f t="shared" si="60"/>
        <v>0.8666666666666667</v>
      </c>
      <c r="AB115" s="4">
        <f t="shared" si="61"/>
        <v>0.89655172413793105</v>
      </c>
      <c r="AC115" s="4">
        <f t="shared" si="62"/>
        <v>1.1538461538461537</v>
      </c>
      <c r="AD115" s="4">
        <f t="shared" si="63"/>
        <v>1.0344827586206897</v>
      </c>
      <c r="AE115" s="4">
        <f t="shared" si="64"/>
        <v>1.1153846153846154</v>
      </c>
      <c r="AF115" s="4">
        <f t="shared" si="65"/>
        <v>0.96666666666666667</v>
      </c>
      <c r="AG115" s="4">
        <f t="shared" si="66"/>
        <v>1.5686274509803921</v>
      </c>
      <c r="AH115" s="4">
        <f t="shared" si="67"/>
        <v>0.63750000000000007</v>
      </c>
      <c r="AI115" s="4">
        <f t="shared" si="68"/>
        <v>-0.31883289124668401</v>
      </c>
      <c r="AJ115" s="4">
        <f t="shared" si="69"/>
        <v>-0.4251105216622455</v>
      </c>
      <c r="AK115" s="4">
        <f t="shared" si="69"/>
        <v>0.10627763041556149</v>
      </c>
      <c r="AL115" s="4">
        <f t="shared" si="70"/>
        <v>0.92461538461538417</v>
      </c>
      <c r="AM115" s="4">
        <f t="shared" si="71"/>
        <v>-0.92461538461538417</v>
      </c>
      <c r="AN115" s="4">
        <f t="shared" si="72"/>
        <v>-0.15941644562334201</v>
      </c>
      <c r="AO115" s="4">
        <f t="shared" si="73"/>
        <v>-0.21255526083112275</v>
      </c>
      <c r="AP115" s="4">
        <f t="shared" si="73"/>
        <v>5.3138815207780743E-2</v>
      </c>
      <c r="AQ115" s="4">
        <f t="shared" si="74"/>
        <v>0.46230769230769209</v>
      </c>
      <c r="AR115" s="4">
        <f t="shared" si="75"/>
        <v>-0.46230769230769209</v>
      </c>
      <c r="AS115" s="4">
        <f t="shared" si="90"/>
        <v>-0.15808622216670679</v>
      </c>
      <c r="AT115" s="4">
        <f t="shared" si="90"/>
        <v>-0.20943826563180679</v>
      </c>
      <c r="AU115" s="4">
        <f t="shared" si="90"/>
        <v>5.3088883156639323E-2</v>
      </c>
      <c r="AV115" s="4">
        <f t="shared" si="90"/>
        <v>0.43304173627757009</v>
      </c>
      <c r="AW115" s="4">
        <f t="shared" si="90"/>
        <v>-0.43304173627757009</v>
      </c>
      <c r="AX115" s="4">
        <f t="shared" si="91"/>
        <v>-28.455519990007222</v>
      </c>
      <c r="AY115" s="4">
        <f t="shared" si="91"/>
        <v>-37.698887813725221</v>
      </c>
      <c r="AZ115" s="4">
        <f t="shared" si="91"/>
        <v>9.5559989681950785</v>
      </c>
      <c r="BA115" s="4">
        <f t="shared" si="91"/>
        <v>77.947512529962623</v>
      </c>
      <c r="BB115" s="4">
        <f t="shared" si="91"/>
        <v>-77.947512529962623</v>
      </c>
      <c r="BC115" s="4">
        <f t="shared" si="76"/>
        <v>-0.10344827586206887</v>
      </c>
      <c r="BD115" s="4">
        <f t="shared" si="77"/>
        <v>-0.13333333333333325</v>
      </c>
      <c r="BE115" s="4">
        <f t="shared" si="77"/>
        <v>3.4482758620689669E-2</v>
      </c>
      <c r="BF115" s="4">
        <f t="shared" si="78"/>
        <v>0.56862745098039191</v>
      </c>
      <c r="BG115" s="4">
        <f t="shared" si="79"/>
        <v>-0.36249999999999988</v>
      </c>
      <c r="BH115" s="4">
        <f t="shared" si="80"/>
        <v>0.22123452973990182</v>
      </c>
      <c r="BI115" s="4">
        <f t="shared" si="81"/>
        <v>3.0111995284409079</v>
      </c>
      <c r="BJ115" s="4">
        <f t="shared" si="82"/>
        <v>7.3470564687039913E-2</v>
      </c>
      <c r="BK115" s="4">
        <f t="shared" si="83"/>
        <v>0.65380180845094638</v>
      </c>
      <c r="BL115" s="4">
        <f t="shared" si="84"/>
        <v>2.0883554376657822</v>
      </c>
      <c r="BM115" s="4">
        <f t="shared" si="85"/>
        <v>0.31307017792992192</v>
      </c>
      <c r="BN115" s="3">
        <f t="shared" si="86"/>
        <v>0</v>
      </c>
      <c r="BO115" s="3">
        <v>100</v>
      </c>
      <c r="BP115" s="3">
        <f t="shared" si="87"/>
        <v>-1</v>
      </c>
      <c r="BQ115" s="3">
        <f t="shared" si="88"/>
        <v>-100</v>
      </c>
      <c r="BR115"/>
    </row>
    <row r="116" spans="1:70" x14ac:dyDescent="0.25">
      <c r="A116" t="s">
        <v>127</v>
      </c>
      <c r="B116" t="s">
        <v>178</v>
      </c>
      <c r="C116" t="s">
        <v>173</v>
      </c>
      <c r="D116" t="s">
        <v>141</v>
      </c>
      <c r="E116" t="s">
        <v>16</v>
      </c>
      <c r="F116" s="3">
        <v>1</v>
      </c>
      <c r="G116" s="3">
        <v>0</v>
      </c>
      <c r="H116" s="3" t="str">
        <f t="shared" si="89"/>
        <v>H</v>
      </c>
      <c r="I116" s="3">
        <v>1.29</v>
      </c>
      <c r="J116" s="3">
        <v>6</v>
      </c>
      <c r="K116" s="3">
        <v>9.5</v>
      </c>
      <c r="L116" s="3">
        <v>1.44</v>
      </c>
      <c r="M116" s="3">
        <v>2.7</v>
      </c>
      <c r="N116" s="3">
        <f t="shared" si="47"/>
        <v>1</v>
      </c>
      <c r="O116" s="3">
        <f t="shared" si="48"/>
        <v>4.7123623011015692E-2</v>
      </c>
      <c r="P116" s="3">
        <f t="shared" si="49"/>
        <v>6.481481481481477E-2</v>
      </c>
      <c r="Q116" s="3">
        <f t="shared" si="50"/>
        <v>1.3507894736842103</v>
      </c>
      <c r="R116" s="3">
        <f t="shared" si="51"/>
        <v>6.2827417380660942</v>
      </c>
      <c r="S116" s="3">
        <f t="shared" si="52"/>
        <v>9.9476744186046488</v>
      </c>
      <c r="T116" s="3">
        <f t="shared" si="53"/>
        <v>1.5078580171358626</v>
      </c>
      <c r="U116" s="3">
        <f t="shared" si="54"/>
        <v>2.8272337821297424</v>
      </c>
      <c r="V116" s="4">
        <f t="shared" si="55"/>
        <v>0.77519379844961234</v>
      </c>
      <c r="W116" s="4">
        <f t="shared" si="56"/>
        <v>0.16666666666666666</v>
      </c>
      <c r="X116" s="4">
        <f t="shared" si="57"/>
        <v>0.10526315789473684</v>
      </c>
      <c r="Y116" s="4">
        <f t="shared" si="58"/>
        <v>0.69444444444444442</v>
      </c>
      <c r="Z116" s="4">
        <f t="shared" si="59"/>
        <v>0.37037037037037035</v>
      </c>
      <c r="AA116" s="4">
        <f t="shared" si="60"/>
        <v>0.215</v>
      </c>
      <c r="AB116" s="4">
        <f t="shared" si="61"/>
        <v>0.13578947368421054</v>
      </c>
      <c r="AC116" s="4">
        <f t="shared" si="62"/>
        <v>4.6511627906976747</v>
      </c>
      <c r="AD116" s="4">
        <f t="shared" si="63"/>
        <v>0.63157894736842102</v>
      </c>
      <c r="AE116" s="4">
        <f t="shared" si="64"/>
        <v>7.3643410852713176</v>
      </c>
      <c r="AF116" s="4">
        <f t="shared" si="65"/>
        <v>1.5833333333333333</v>
      </c>
      <c r="AG116" s="4">
        <f t="shared" si="66"/>
        <v>0.53333333333333333</v>
      </c>
      <c r="AH116" s="4">
        <f t="shared" si="67"/>
        <v>1.8750000000000002</v>
      </c>
      <c r="AI116" s="4">
        <f t="shared" si="68"/>
        <v>-8.5968849449204381</v>
      </c>
      <c r="AJ116" s="4">
        <f t="shared" si="69"/>
        <v>-4.9319522643818843</v>
      </c>
      <c r="AK116" s="4">
        <f t="shared" si="69"/>
        <v>-3.6649326805385547</v>
      </c>
      <c r="AL116" s="4">
        <f t="shared" si="70"/>
        <v>-1.3193757649938798</v>
      </c>
      <c r="AM116" s="4">
        <f t="shared" si="71"/>
        <v>1.3193757649938798</v>
      </c>
      <c r="AN116" s="4">
        <f t="shared" si="72"/>
        <v>-4.298442472460219</v>
      </c>
      <c r="AO116" s="4">
        <f t="shared" si="73"/>
        <v>-2.4659761321909421</v>
      </c>
      <c r="AP116" s="4">
        <f t="shared" si="73"/>
        <v>-1.8324663402692773</v>
      </c>
      <c r="AQ116" s="4">
        <f t="shared" si="74"/>
        <v>-0.65968788249693988</v>
      </c>
      <c r="AR116" s="4">
        <f t="shared" si="75"/>
        <v>0.65968788249693988</v>
      </c>
      <c r="AS116" s="4">
        <f t="shared" si="90"/>
        <v>-1.3422197458439677</v>
      </c>
      <c r="AT116" s="4">
        <f t="shared" si="90"/>
        <v>-1.1855413250604572</v>
      </c>
      <c r="AU116" s="4">
        <f t="shared" si="90"/>
        <v>-1.0712507316769362</v>
      </c>
      <c r="AV116" s="4">
        <f t="shared" si="90"/>
        <v>-0.5831555632135359</v>
      </c>
      <c r="AW116" s="4">
        <f t="shared" si="90"/>
        <v>0.5831555632135359</v>
      </c>
      <c r="AX116" s="4">
        <f t="shared" si="91"/>
        <v>-241.59955425191418</v>
      </c>
      <c r="AY116" s="4">
        <f t="shared" si="91"/>
        <v>-213.3974385108823</v>
      </c>
      <c r="AZ116" s="4">
        <f t="shared" si="91"/>
        <v>-192.82513170184851</v>
      </c>
      <c r="BA116" s="4">
        <f t="shared" si="91"/>
        <v>-104.96800137843647</v>
      </c>
      <c r="BB116" s="4">
        <f t="shared" si="91"/>
        <v>104.96800137843647</v>
      </c>
      <c r="BC116" s="4">
        <f t="shared" si="76"/>
        <v>-0.86421052631578943</v>
      </c>
      <c r="BD116" s="4">
        <f t="shared" si="77"/>
        <v>-0.78500000000000003</v>
      </c>
      <c r="BE116" s="4">
        <f t="shared" si="77"/>
        <v>-0.36842105263157893</v>
      </c>
      <c r="BF116" s="4">
        <f t="shared" si="78"/>
        <v>-0.46666666666666667</v>
      </c>
      <c r="BG116" s="4">
        <f t="shared" si="79"/>
        <v>0.875</v>
      </c>
      <c r="BH116" s="4">
        <f t="shared" si="80"/>
        <v>4.3139756498930488</v>
      </c>
      <c r="BI116" s="4">
        <f t="shared" si="81"/>
        <v>5.8604018767849837</v>
      </c>
      <c r="BJ116" s="4">
        <f t="shared" si="82"/>
        <v>0.73612283604340389</v>
      </c>
      <c r="BK116" s="4">
        <f t="shared" si="83"/>
        <v>0.93293955036036047</v>
      </c>
      <c r="BL116" s="4">
        <f t="shared" si="84"/>
        <v>2.1675458996328025</v>
      </c>
      <c r="BM116" s="4">
        <f t="shared" si="85"/>
        <v>0.43041282333094166</v>
      </c>
      <c r="BN116" s="3">
        <f t="shared" si="86"/>
        <v>1</v>
      </c>
      <c r="BO116" s="3">
        <v>100</v>
      </c>
      <c r="BP116" s="3">
        <f t="shared" si="87"/>
        <v>0.29000000000000004</v>
      </c>
      <c r="BQ116" s="3">
        <f t="shared" si="88"/>
        <v>29.000000000000004</v>
      </c>
      <c r="BR116"/>
    </row>
    <row r="117" spans="1:70" x14ac:dyDescent="0.25">
      <c r="A117" t="s">
        <v>127</v>
      </c>
      <c r="B117" t="s">
        <v>178</v>
      </c>
      <c r="C117" t="s">
        <v>174</v>
      </c>
      <c r="D117" t="s">
        <v>13</v>
      </c>
      <c r="E117" t="s">
        <v>20</v>
      </c>
      <c r="F117" s="3">
        <v>2</v>
      </c>
      <c r="G117" s="3">
        <v>0</v>
      </c>
      <c r="H117" s="3" t="str">
        <f t="shared" si="89"/>
        <v>H</v>
      </c>
      <c r="I117" s="3">
        <v>4</v>
      </c>
      <c r="J117" s="3">
        <v>3.6</v>
      </c>
      <c r="K117" s="3">
        <v>1.91</v>
      </c>
      <c r="L117" s="3">
        <v>1.83</v>
      </c>
      <c r="M117" s="3">
        <v>2.0699999999999998</v>
      </c>
      <c r="N117" s="3">
        <f t="shared" si="47"/>
        <v>2</v>
      </c>
      <c r="O117" s="3">
        <f t="shared" si="48"/>
        <v>5.1337987201861557E-2</v>
      </c>
      <c r="P117" s="3">
        <f t="shared" si="49"/>
        <v>2.9539874871307492E-2</v>
      </c>
      <c r="Q117" s="3">
        <f t="shared" si="50"/>
        <v>4.2053519488074462</v>
      </c>
      <c r="R117" s="3">
        <f t="shared" si="51"/>
        <v>3.7848167539267017</v>
      </c>
      <c r="S117" s="3">
        <f t="shared" si="52"/>
        <v>2.0080555555555555</v>
      </c>
      <c r="T117" s="3">
        <f t="shared" si="53"/>
        <v>1.9239485165794068</v>
      </c>
      <c r="U117" s="3">
        <f t="shared" si="54"/>
        <v>2.1762696335078533</v>
      </c>
      <c r="V117" s="4">
        <f t="shared" si="55"/>
        <v>0.25</v>
      </c>
      <c r="W117" s="4">
        <f t="shared" si="56"/>
        <v>0.27777777777777779</v>
      </c>
      <c r="X117" s="4">
        <f t="shared" si="57"/>
        <v>0.52356020942408377</v>
      </c>
      <c r="Y117" s="4">
        <f t="shared" si="58"/>
        <v>0.54644808743169393</v>
      </c>
      <c r="Z117" s="4">
        <f t="shared" si="59"/>
        <v>0.48309178743961356</v>
      </c>
      <c r="AA117" s="4">
        <f t="shared" si="60"/>
        <v>1.1111111111111112</v>
      </c>
      <c r="AB117" s="4">
        <f t="shared" si="61"/>
        <v>2.0942408376963351</v>
      </c>
      <c r="AC117" s="4">
        <f t="shared" si="62"/>
        <v>0.9</v>
      </c>
      <c r="AD117" s="4">
        <f t="shared" si="63"/>
        <v>1.8848167539267018</v>
      </c>
      <c r="AE117" s="4">
        <f t="shared" si="64"/>
        <v>0.47749999999999998</v>
      </c>
      <c r="AF117" s="4">
        <f t="shared" si="65"/>
        <v>0.53055555555555556</v>
      </c>
      <c r="AG117" s="4">
        <f t="shared" si="66"/>
        <v>0.8840579710144929</v>
      </c>
      <c r="AH117" s="4">
        <f t="shared" si="67"/>
        <v>1.1311475409836065</v>
      </c>
      <c r="AI117" s="4">
        <f t="shared" si="68"/>
        <v>2.1972963932518907</v>
      </c>
      <c r="AJ117" s="4">
        <f t="shared" si="69"/>
        <v>0.42053519488074453</v>
      </c>
      <c r="AK117" s="4">
        <f t="shared" si="69"/>
        <v>1.7767611983711462</v>
      </c>
      <c r="AL117" s="4">
        <f t="shared" si="70"/>
        <v>-0.2523211169284465</v>
      </c>
      <c r="AM117" s="4">
        <f t="shared" si="71"/>
        <v>0.2523211169284465</v>
      </c>
      <c r="AN117" s="4">
        <f t="shared" si="72"/>
        <v>1.0986481966259454</v>
      </c>
      <c r="AO117" s="4">
        <f t="shared" si="73"/>
        <v>0.21026759744037227</v>
      </c>
      <c r="AP117" s="4">
        <f t="shared" si="73"/>
        <v>0.88838059918557311</v>
      </c>
      <c r="AQ117" s="4">
        <f t="shared" si="74"/>
        <v>-0.12616055846422325</v>
      </c>
      <c r="AR117" s="4">
        <f t="shared" si="75"/>
        <v>0.12616055846422325</v>
      </c>
      <c r="AS117" s="4">
        <f t="shared" si="90"/>
        <v>0.83236917917697695</v>
      </c>
      <c r="AT117" s="4">
        <f t="shared" si="90"/>
        <v>0.20724847525868911</v>
      </c>
      <c r="AU117" s="4">
        <f t="shared" si="90"/>
        <v>0.72635832786214916</v>
      </c>
      <c r="AV117" s="4">
        <f t="shared" si="90"/>
        <v>-0.12549753457006194</v>
      </c>
      <c r="AW117" s="4">
        <f t="shared" si="90"/>
        <v>0.12549753457006194</v>
      </c>
      <c r="AX117" s="4">
        <f t="shared" si="91"/>
        <v>149.82645225185587</v>
      </c>
      <c r="AY117" s="4">
        <f t="shared" si="91"/>
        <v>37.304725546564036</v>
      </c>
      <c r="AZ117" s="4">
        <f t="shared" si="91"/>
        <v>130.74449901518685</v>
      </c>
      <c r="BA117" s="4">
        <f t="shared" si="91"/>
        <v>-22.589556222611147</v>
      </c>
      <c r="BB117" s="4">
        <f t="shared" si="91"/>
        <v>22.589556222611147</v>
      </c>
      <c r="BC117" s="4">
        <f t="shared" si="76"/>
        <v>1.0942408376963351</v>
      </c>
      <c r="BD117" s="4">
        <f t="shared" si="77"/>
        <v>0.11111111111111109</v>
      </c>
      <c r="BE117" s="4">
        <f t="shared" si="77"/>
        <v>0.88481675392670167</v>
      </c>
      <c r="BF117" s="4">
        <f t="shared" si="78"/>
        <v>-0.11594202898550712</v>
      </c>
      <c r="BG117" s="4">
        <f t="shared" si="79"/>
        <v>0.1311475409836064</v>
      </c>
      <c r="BH117" s="4">
        <f t="shared" si="80"/>
        <v>1.1663219714104418</v>
      </c>
      <c r="BI117" s="4">
        <f t="shared" si="81"/>
        <v>3.332741419429901</v>
      </c>
      <c r="BJ117" s="4">
        <f t="shared" si="82"/>
        <v>0.34995873505540459</v>
      </c>
      <c r="BK117" s="4">
        <f t="shared" si="83"/>
        <v>0.1784179728166683</v>
      </c>
      <c r="BL117" s="4">
        <f t="shared" si="84"/>
        <v>2.0501090750436299</v>
      </c>
      <c r="BM117" s="4">
        <f t="shared" si="85"/>
        <v>8.7028526915267301E-2</v>
      </c>
      <c r="BN117" s="3">
        <f t="shared" si="86"/>
        <v>1</v>
      </c>
      <c r="BO117" s="3">
        <v>100</v>
      </c>
      <c r="BP117" s="3">
        <f t="shared" si="87"/>
        <v>3</v>
      </c>
      <c r="BQ117" s="3">
        <f t="shared" si="88"/>
        <v>300</v>
      </c>
      <c r="BR117"/>
    </row>
    <row r="118" spans="1:70" x14ac:dyDescent="0.25">
      <c r="A118" t="s">
        <v>127</v>
      </c>
      <c r="B118" t="s">
        <v>179</v>
      </c>
      <c r="C118" t="s">
        <v>134</v>
      </c>
      <c r="D118" t="s">
        <v>21</v>
      </c>
      <c r="E118" t="s">
        <v>18</v>
      </c>
      <c r="F118" s="3">
        <v>3</v>
      </c>
      <c r="G118" s="3">
        <v>1</v>
      </c>
      <c r="H118" s="3" t="str">
        <f t="shared" si="89"/>
        <v>H</v>
      </c>
      <c r="I118" s="3">
        <v>1.62</v>
      </c>
      <c r="J118" s="3">
        <v>4</v>
      </c>
      <c r="K118" s="3">
        <v>5.25</v>
      </c>
      <c r="L118" s="3">
        <v>1.7</v>
      </c>
      <c r="M118" s="3">
        <v>2.1</v>
      </c>
      <c r="N118" s="3">
        <f t="shared" si="47"/>
        <v>4</v>
      </c>
      <c r="O118" s="3">
        <f t="shared" si="48"/>
        <v>5.7760141093474271E-2</v>
      </c>
      <c r="P118" s="3">
        <f t="shared" si="49"/>
        <v>6.4425770308123242E-2</v>
      </c>
      <c r="Q118" s="3">
        <f t="shared" si="50"/>
        <v>1.7135714285714285</v>
      </c>
      <c r="R118" s="3">
        <f t="shared" si="51"/>
        <v>4.2310405643738971</v>
      </c>
      <c r="S118" s="3">
        <f t="shared" si="52"/>
        <v>5.5532407407407396</v>
      </c>
      <c r="T118" s="3">
        <f t="shared" si="53"/>
        <v>1.7981922398589063</v>
      </c>
      <c r="U118" s="3">
        <f t="shared" si="54"/>
        <v>2.2212962962962961</v>
      </c>
      <c r="V118" s="4">
        <f t="shared" si="55"/>
        <v>0.61728395061728392</v>
      </c>
      <c r="W118" s="4">
        <f t="shared" si="56"/>
        <v>0.25</v>
      </c>
      <c r="X118" s="4">
        <f t="shared" si="57"/>
        <v>0.19047619047619047</v>
      </c>
      <c r="Y118" s="4">
        <f t="shared" si="58"/>
        <v>0.58823529411764708</v>
      </c>
      <c r="Z118" s="4">
        <f t="shared" si="59"/>
        <v>0.47619047619047616</v>
      </c>
      <c r="AA118" s="4">
        <f t="shared" si="60"/>
        <v>0.40500000000000003</v>
      </c>
      <c r="AB118" s="4">
        <f t="shared" si="61"/>
        <v>0.30857142857142861</v>
      </c>
      <c r="AC118" s="4">
        <f t="shared" si="62"/>
        <v>2.4691358024691357</v>
      </c>
      <c r="AD118" s="4">
        <f t="shared" si="63"/>
        <v>0.76190476190476186</v>
      </c>
      <c r="AE118" s="4">
        <f t="shared" si="64"/>
        <v>3.2407407407407405</v>
      </c>
      <c r="AF118" s="4">
        <f t="shared" si="65"/>
        <v>1.3125</v>
      </c>
      <c r="AG118" s="4">
        <f t="shared" si="66"/>
        <v>0.80952380952380942</v>
      </c>
      <c r="AH118" s="4">
        <f t="shared" si="67"/>
        <v>1.2352941176470589</v>
      </c>
      <c r="AI118" s="4">
        <f t="shared" si="68"/>
        <v>-3.8396693121693111</v>
      </c>
      <c r="AJ118" s="4">
        <f t="shared" si="69"/>
        <v>-2.5174691358024686</v>
      </c>
      <c r="AK118" s="4">
        <f t="shared" si="69"/>
        <v>-1.3222001763668425</v>
      </c>
      <c r="AL118" s="4">
        <f t="shared" si="70"/>
        <v>-0.4231040564373898</v>
      </c>
      <c r="AM118" s="4">
        <f t="shared" si="71"/>
        <v>0.4231040564373898</v>
      </c>
      <c r="AN118" s="4">
        <f t="shared" si="72"/>
        <v>-1.9198346560846555</v>
      </c>
      <c r="AO118" s="4">
        <f t="shared" si="73"/>
        <v>-1.2587345679012343</v>
      </c>
      <c r="AP118" s="4">
        <f t="shared" si="73"/>
        <v>-0.66110008818342125</v>
      </c>
      <c r="AQ118" s="4">
        <f t="shared" si="74"/>
        <v>-0.2115520282186949</v>
      </c>
      <c r="AR118" s="4">
        <f t="shared" si="75"/>
        <v>0.2115520282186949</v>
      </c>
      <c r="AS118" s="4">
        <f t="shared" si="90"/>
        <v>-1.090586013153183</v>
      </c>
      <c r="AT118" s="4">
        <f t="shared" si="90"/>
        <v>-0.89944952172575565</v>
      </c>
      <c r="AU118" s="4">
        <f t="shared" si="90"/>
        <v>-0.58413891106002025</v>
      </c>
      <c r="AV118" s="4">
        <f t="shared" si="90"/>
        <v>-0.20847820393842284</v>
      </c>
      <c r="AW118" s="4">
        <f t="shared" si="90"/>
        <v>0.20847820393842284</v>
      </c>
      <c r="AX118" s="4">
        <f t="shared" si="91"/>
        <v>-196.30548236757295</v>
      </c>
      <c r="AY118" s="4">
        <f t="shared" si="91"/>
        <v>-161.90091391063601</v>
      </c>
      <c r="AZ118" s="4">
        <f t="shared" si="91"/>
        <v>-105.14500399080364</v>
      </c>
      <c r="BA118" s="4">
        <f t="shared" si="91"/>
        <v>-37.526076708916115</v>
      </c>
      <c r="BB118" s="4">
        <f t="shared" si="91"/>
        <v>37.526076708916115</v>
      </c>
      <c r="BC118" s="4">
        <f t="shared" si="76"/>
        <v>-0.69142857142857139</v>
      </c>
      <c r="BD118" s="4">
        <f t="shared" si="77"/>
        <v>-0.59499999999999997</v>
      </c>
      <c r="BE118" s="4">
        <f t="shared" si="77"/>
        <v>-0.23809523809523805</v>
      </c>
      <c r="BF118" s="4">
        <f t="shared" si="78"/>
        <v>-0.19047619047619049</v>
      </c>
      <c r="BG118" s="4">
        <f t="shared" si="79"/>
        <v>0.23529411764705888</v>
      </c>
      <c r="BH118" s="4">
        <f t="shared" si="80"/>
        <v>1.9505949768774506</v>
      </c>
      <c r="BI118" s="4">
        <f t="shared" si="81"/>
        <v>3.8326175778953555</v>
      </c>
      <c r="BJ118" s="4">
        <f t="shared" si="82"/>
        <v>0.50894589330475304</v>
      </c>
      <c r="BK118" s="4">
        <f t="shared" si="83"/>
        <v>0.29917974745441245</v>
      </c>
      <c r="BL118" s="4">
        <f t="shared" si="84"/>
        <v>2.0097442680776014</v>
      </c>
      <c r="BM118" s="4">
        <f t="shared" si="85"/>
        <v>0.14886458551295659</v>
      </c>
      <c r="BN118" s="3">
        <f t="shared" si="86"/>
        <v>1</v>
      </c>
      <c r="BO118" s="3">
        <v>100</v>
      </c>
      <c r="BP118" s="3">
        <f t="shared" si="87"/>
        <v>0.62000000000000011</v>
      </c>
      <c r="BQ118" s="3">
        <f t="shared" si="88"/>
        <v>62.000000000000014</v>
      </c>
      <c r="BR118"/>
    </row>
    <row r="119" spans="1:70" x14ac:dyDescent="0.25">
      <c r="A119" t="s">
        <v>127</v>
      </c>
      <c r="B119" t="s">
        <v>179</v>
      </c>
      <c r="C119" t="s">
        <v>134</v>
      </c>
      <c r="D119" t="s">
        <v>15</v>
      </c>
      <c r="E119" t="s">
        <v>135</v>
      </c>
      <c r="F119" s="3">
        <v>1</v>
      </c>
      <c r="G119" s="3">
        <v>1</v>
      </c>
      <c r="H119" s="3" t="str">
        <f t="shared" si="89"/>
        <v>D</v>
      </c>
      <c r="I119" s="3">
        <v>1.25</v>
      </c>
      <c r="J119" s="3">
        <v>6</v>
      </c>
      <c r="K119" s="3">
        <v>10</v>
      </c>
      <c r="L119" s="3">
        <v>1.5</v>
      </c>
      <c r="M119" s="3">
        <v>2.5</v>
      </c>
      <c r="N119" s="3">
        <f t="shared" si="47"/>
        <v>2</v>
      </c>
      <c r="O119" s="3">
        <f t="shared" si="48"/>
        <v>6.6666666666666652E-2</v>
      </c>
      <c r="P119" s="3">
        <f t="shared" si="49"/>
        <v>6.6666666666666652E-2</v>
      </c>
      <c r="Q119" s="3">
        <f t="shared" si="50"/>
        <v>1.3333333333333333</v>
      </c>
      <c r="R119" s="3">
        <f t="shared" si="51"/>
        <v>6.4</v>
      </c>
      <c r="S119" s="3">
        <f t="shared" si="52"/>
        <v>10.666666666666666</v>
      </c>
      <c r="T119" s="3">
        <f t="shared" si="53"/>
        <v>1.6</v>
      </c>
      <c r="U119" s="3">
        <f t="shared" si="54"/>
        <v>2.6666666666666665</v>
      </c>
      <c r="V119" s="4">
        <f t="shared" si="55"/>
        <v>0.8</v>
      </c>
      <c r="W119" s="4">
        <f t="shared" si="56"/>
        <v>0.16666666666666666</v>
      </c>
      <c r="X119" s="4">
        <f t="shared" si="57"/>
        <v>0.1</v>
      </c>
      <c r="Y119" s="4">
        <f t="shared" si="58"/>
        <v>0.66666666666666663</v>
      </c>
      <c r="Z119" s="4">
        <f t="shared" si="59"/>
        <v>0.4</v>
      </c>
      <c r="AA119" s="4">
        <f t="shared" si="60"/>
        <v>0.20833333333333334</v>
      </c>
      <c r="AB119" s="4">
        <f t="shared" si="61"/>
        <v>0.125</v>
      </c>
      <c r="AC119" s="4">
        <f t="shared" si="62"/>
        <v>4.8</v>
      </c>
      <c r="AD119" s="4">
        <f t="shared" si="63"/>
        <v>0.6</v>
      </c>
      <c r="AE119" s="4">
        <f t="shared" si="64"/>
        <v>8</v>
      </c>
      <c r="AF119" s="4">
        <f t="shared" si="65"/>
        <v>1.6666666666666667</v>
      </c>
      <c r="AG119" s="4">
        <f t="shared" si="66"/>
        <v>0.6</v>
      </c>
      <c r="AH119" s="4">
        <f t="shared" si="67"/>
        <v>1.6666666666666667</v>
      </c>
      <c r="AI119" s="4">
        <f t="shared" si="68"/>
        <v>-9.3333333333333321</v>
      </c>
      <c r="AJ119" s="4">
        <f t="shared" si="69"/>
        <v>-5.0666666666666673</v>
      </c>
      <c r="AK119" s="4">
        <f t="shared" si="69"/>
        <v>-4.2666666666666657</v>
      </c>
      <c r="AL119" s="4">
        <f t="shared" si="70"/>
        <v>-1.0666666666666664</v>
      </c>
      <c r="AM119" s="4">
        <f t="shared" si="71"/>
        <v>1.0666666666666664</v>
      </c>
      <c r="AN119" s="4">
        <f t="shared" si="72"/>
        <v>-4.6666666666666661</v>
      </c>
      <c r="AO119" s="4">
        <f t="shared" si="73"/>
        <v>-2.5333333333333337</v>
      </c>
      <c r="AP119" s="4">
        <f t="shared" si="73"/>
        <v>-2.1333333333333329</v>
      </c>
      <c r="AQ119" s="4">
        <f t="shared" si="74"/>
        <v>-0.53333333333333321</v>
      </c>
      <c r="AR119" s="4">
        <f t="shared" si="75"/>
        <v>0.53333333333333321</v>
      </c>
      <c r="AS119" s="4">
        <f t="shared" si="90"/>
        <v>-1.3597029935721501</v>
      </c>
      <c r="AT119" s="4">
        <f t="shared" si="90"/>
        <v>-1.194835372923591</v>
      </c>
      <c r="AU119" s="4">
        <f t="shared" si="90"/>
        <v>-1.1324597669369387</v>
      </c>
      <c r="AV119" s="4">
        <f t="shared" si="90"/>
        <v>-0.48995732625372823</v>
      </c>
      <c r="AW119" s="4">
        <f t="shared" si="90"/>
        <v>0.48995732625372823</v>
      </c>
      <c r="AX119" s="4">
        <f t="shared" si="91"/>
        <v>-244.74653884298698</v>
      </c>
      <c r="AY119" s="4">
        <f t="shared" si="91"/>
        <v>-215.0703671262464</v>
      </c>
      <c r="AZ119" s="4">
        <f t="shared" si="91"/>
        <v>-203.84275804864896</v>
      </c>
      <c r="BA119" s="4">
        <f t="shared" si="91"/>
        <v>-88.192318725671086</v>
      </c>
      <c r="BB119" s="4">
        <f t="shared" si="91"/>
        <v>88.192318725671086</v>
      </c>
      <c r="BC119" s="4">
        <f t="shared" si="76"/>
        <v>-0.87499999999999989</v>
      </c>
      <c r="BD119" s="4">
        <f t="shared" si="77"/>
        <v>-0.79166666666666674</v>
      </c>
      <c r="BE119" s="4">
        <f t="shared" si="77"/>
        <v>-0.39999999999999991</v>
      </c>
      <c r="BF119" s="4">
        <f t="shared" si="78"/>
        <v>-0.39999999999999991</v>
      </c>
      <c r="BG119" s="4">
        <f t="shared" si="79"/>
        <v>0.66666666666666652</v>
      </c>
      <c r="BH119" s="4">
        <f t="shared" si="80"/>
        <v>4.6723774581160624</v>
      </c>
      <c r="BI119" s="4">
        <f t="shared" si="81"/>
        <v>6.1333333333333329</v>
      </c>
      <c r="BJ119" s="4">
        <f t="shared" si="82"/>
        <v>0.76180067251892325</v>
      </c>
      <c r="BK119" s="4">
        <f t="shared" si="83"/>
        <v>0.7542472332656508</v>
      </c>
      <c r="BL119" s="4">
        <f t="shared" si="84"/>
        <v>2.1333333333333333</v>
      </c>
      <c r="BM119" s="4">
        <f t="shared" si="85"/>
        <v>0.35355339059327384</v>
      </c>
      <c r="BN119" s="3">
        <f t="shared" si="86"/>
        <v>0</v>
      </c>
      <c r="BO119" s="3">
        <v>100</v>
      </c>
      <c r="BP119" s="3">
        <f t="shared" si="87"/>
        <v>-1</v>
      </c>
      <c r="BQ119" s="3">
        <f t="shared" si="88"/>
        <v>-100</v>
      </c>
      <c r="BR119"/>
    </row>
    <row r="120" spans="1:70" x14ac:dyDescent="0.25">
      <c r="A120" t="s">
        <v>127</v>
      </c>
      <c r="B120" t="s">
        <v>179</v>
      </c>
      <c r="C120" t="s">
        <v>134</v>
      </c>
      <c r="D120" t="s">
        <v>25</v>
      </c>
      <c r="E120" t="s">
        <v>22</v>
      </c>
      <c r="F120" s="3">
        <v>3</v>
      </c>
      <c r="G120" s="3">
        <v>0</v>
      </c>
      <c r="H120" s="3" t="str">
        <f t="shared" si="89"/>
        <v>H</v>
      </c>
      <c r="I120" s="3">
        <v>1.36</v>
      </c>
      <c r="J120" s="3">
        <v>5.5</v>
      </c>
      <c r="K120" s="3">
        <v>7.5</v>
      </c>
      <c r="L120" s="3">
        <v>1.44</v>
      </c>
      <c r="M120" s="3">
        <v>2.7</v>
      </c>
      <c r="N120" s="3">
        <f t="shared" si="47"/>
        <v>3</v>
      </c>
      <c r="O120" s="3">
        <f t="shared" si="48"/>
        <v>5.0445632798573836E-2</v>
      </c>
      <c r="P120" s="3">
        <f t="shared" si="49"/>
        <v>6.481481481481477E-2</v>
      </c>
      <c r="Q120" s="3">
        <f t="shared" si="50"/>
        <v>1.4286060606060604</v>
      </c>
      <c r="R120" s="3">
        <f t="shared" si="51"/>
        <v>5.7774509803921559</v>
      </c>
      <c r="S120" s="3">
        <f t="shared" si="52"/>
        <v>7.8783422459893035</v>
      </c>
      <c r="T120" s="3">
        <f t="shared" si="53"/>
        <v>1.5126417112299462</v>
      </c>
      <c r="U120" s="3">
        <f t="shared" si="54"/>
        <v>2.8362032085561495</v>
      </c>
      <c r="V120" s="4">
        <f t="shared" si="55"/>
        <v>0.73529411764705876</v>
      </c>
      <c r="W120" s="4">
        <f t="shared" si="56"/>
        <v>0.18181818181818182</v>
      </c>
      <c r="X120" s="4">
        <f t="shared" si="57"/>
        <v>0.13333333333333333</v>
      </c>
      <c r="Y120" s="4">
        <f t="shared" si="58"/>
        <v>0.69444444444444442</v>
      </c>
      <c r="Z120" s="4">
        <f t="shared" si="59"/>
        <v>0.37037037037037035</v>
      </c>
      <c r="AA120" s="4">
        <f t="shared" si="60"/>
        <v>0.24727272727272728</v>
      </c>
      <c r="AB120" s="4">
        <f t="shared" si="61"/>
        <v>0.18133333333333335</v>
      </c>
      <c r="AC120" s="4">
        <f t="shared" si="62"/>
        <v>4.0441176470588234</v>
      </c>
      <c r="AD120" s="4">
        <f t="shared" si="63"/>
        <v>0.73333333333333328</v>
      </c>
      <c r="AE120" s="4">
        <f t="shared" si="64"/>
        <v>5.5147058823529411</v>
      </c>
      <c r="AF120" s="4">
        <f t="shared" si="65"/>
        <v>1.3636363636363635</v>
      </c>
      <c r="AG120" s="4">
        <f t="shared" si="66"/>
        <v>0.53333333333333333</v>
      </c>
      <c r="AH120" s="4">
        <f t="shared" si="67"/>
        <v>1.8750000000000002</v>
      </c>
      <c r="AI120" s="4">
        <f t="shared" si="68"/>
        <v>-6.4497361853832427</v>
      </c>
      <c r="AJ120" s="4">
        <f t="shared" si="69"/>
        <v>-4.3488449197860959</v>
      </c>
      <c r="AK120" s="4">
        <f t="shared" si="69"/>
        <v>-2.1008912655971477</v>
      </c>
      <c r="AL120" s="4">
        <f t="shared" si="70"/>
        <v>-1.3235614973262033</v>
      </c>
      <c r="AM120" s="4">
        <f t="shared" si="71"/>
        <v>1.3235614973262033</v>
      </c>
      <c r="AN120" s="4">
        <f t="shared" si="72"/>
        <v>-3.2248680926916213</v>
      </c>
      <c r="AO120" s="4">
        <f t="shared" si="73"/>
        <v>-2.1744224598930479</v>
      </c>
      <c r="AP120" s="4">
        <f t="shared" si="73"/>
        <v>-1.0504456327985738</v>
      </c>
      <c r="AQ120" s="4">
        <f t="shared" si="74"/>
        <v>-0.66178074866310166</v>
      </c>
      <c r="AR120" s="4">
        <f t="shared" si="75"/>
        <v>0.66178074866310166</v>
      </c>
      <c r="AS120" s="4">
        <f t="shared" si="90"/>
        <v>-1.2701083647808313</v>
      </c>
      <c r="AT120" s="4">
        <f t="shared" si="90"/>
        <v>-1.1397465359517518</v>
      </c>
      <c r="AU120" s="4">
        <f t="shared" si="90"/>
        <v>-0.8099954791755144</v>
      </c>
      <c r="AV120" s="4">
        <f t="shared" si="90"/>
        <v>-0.58461241287630217</v>
      </c>
      <c r="AW120" s="4">
        <f t="shared" si="90"/>
        <v>0.58461241287630217</v>
      </c>
      <c r="AX120" s="4">
        <f t="shared" si="91"/>
        <v>-228.61950566054966</v>
      </c>
      <c r="AY120" s="4">
        <f t="shared" si="91"/>
        <v>-205.15437647131532</v>
      </c>
      <c r="AZ120" s="4">
        <f t="shared" si="91"/>
        <v>-145.7991862515926</v>
      </c>
      <c r="BA120" s="4">
        <f t="shared" si="91"/>
        <v>-105.23023431773439</v>
      </c>
      <c r="BB120" s="4">
        <f t="shared" si="91"/>
        <v>105.23023431773439</v>
      </c>
      <c r="BC120" s="4">
        <f t="shared" si="76"/>
        <v>-0.81866666666666665</v>
      </c>
      <c r="BD120" s="4">
        <f t="shared" si="77"/>
        <v>-0.7527272727272728</v>
      </c>
      <c r="BE120" s="4">
        <f t="shared" si="77"/>
        <v>-0.26666666666666666</v>
      </c>
      <c r="BF120" s="4">
        <f t="shared" si="78"/>
        <v>-0.46666666666666673</v>
      </c>
      <c r="BG120" s="4">
        <f t="shared" si="79"/>
        <v>0.87500000000000022</v>
      </c>
      <c r="BH120" s="4">
        <f t="shared" si="80"/>
        <v>3.289510933944785</v>
      </c>
      <c r="BI120" s="4">
        <f t="shared" si="81"/>
        <v>5.0281330956625068</v>
      </c>
      <c r="BJ120" s="4">
        <f t="shared" si="82"/>
        <v>0.6542211336415229</v>
      </c>
      <c r="BK120" s="4">
        <f t="shared" si="83"/>
        <v>0.93589931007677862</v>
      </c>
      <c r="BL120" s="4">
        <f t="shared" si="84"/>
        <v>2.1744224598930479</v>
      </c>
      <c r="BM120" s="4">
        <f t="shared" si="85"/>
        <v>0.43041282333094194</v>
      </c>
      <c r="BN120" s="3">
        <f t="shared" si="86"/>
        <v>1</v>
      </c>
      <c r="BO120" s="3">
        <v>100</v>
      </c>
      <c r="BP120" s="3">
        <f t="shared" si="87"/>
        <v>0.3600000000000001</v>
      </c>
      <c r="BQ120" s="3">
        <f t="shared" si="88"/>
        <v>36.000000000000007</v>
      </c>
      <c r="BR120"/>
    </row>
    <row r="121" spans="1:70" x14ac:dyDescent="0.25">
      <c r="A121" t="s">
        <v>127</v>
      </c>
      <c r="B121" t="s">
        <v>179</v>
      </c>
      <c r="C121" t="s">
        <v>134</v>
      </c>
      <c r="D121" t="s">
        <v>14</v>
      </c>
      <c r="E121" t="s">
        <v>133</v>
      </c>
      <c r="F121" s="3">
        <v>3</v>
      </c>
      <c r="G121" s="3">
        <v>2</v>
      </c>
      <c r="H121" s="3" t="str">
        <f t="shared" si="89"/>
        <v>H</v>
      </c>
      <c r="I121" s="3">
        <v>1.8</v>
      </c>
      <c r="J121" s="3">
        <v>3.75</v>
      </c>
      <c r="K121" s="3">
        <v>4.5</v>
      </c>
      <c r="L121" s="3">
        <v>1.95</v>
      </c>
      <c r="M121" s="3">
        <v>1.95</v>
      </c>
      <c r="N121" s="3">
        <f t="shared" si="47"/>
        <v>5</v>
      </c>
      <c r="O121" s="3">
        <f t="shared" si="48"/>
        <v>4.4444444444444287E-2</v>
      </c>
      <c r="P121" s="3">
        <f t="shared" si="49"/>
        <v>2.5641025641025772E-2</v>
      </c>
      <c r="Q121" s="3">
        <f t="shared" si="50"/>
        <v>1.8799999999999997</v>
      </c>
      <c r="R121" s="3">
        <f t="shared" si="51"/>
        <v>3.9166666666666661</v>
      </c>
      <c r="S121" s="3">
        <f t="shared" si="52"/>
        <v>4.6999999999999993</v>
      </c>
      <c r="T121" s="3">
        <f t="shared" si="53"/>
        <v>2.0366666666666662</v>
      </c>
      <c r="U121" s="3">
        <f t="shared" si="54"/>
        <v>2.0366666666666662</v>
      </c>
      <c r="V121" s="4">
        <f t="shared" si="55"/>
        <v>0.55555555555555558</v>
      </c>
      <c r="W121" s="4">
        <f t="shared" si="56"/>
        <v>0.26666666666666666</v>
      </c>
      <c r="X121" s="4">
        <f t="shared" si="57"/>
        <v>0.22222222222222221</v>
      </c>
      <c r="Y121" s="4">
        <f t="shared" si="58"/>
        <v>0.51282051282051289</v>
      </c>
      <c r="Z121" s="4">
        <f t="shared" si="59"/>
        <v>0.51282051282051289</v>
      </c>
      <c r="AA121" s="4">
        <f t="shared" si="60"/>
        <v>0.48000000000000004</v>
      </c>
      <c r="AB121" s="4">
        <f t="shared" si="61"/>
        <v>0.4</v>
      </c>
      <c r="AC121" s="4">
        <f t="shared" si="62"/>
        <v>2.0833333333333335</v>
      </c>
      <c r="AD121" s="4">
        <f t="shared" si="63"/>
        <v>0.83333333333333337</v>
      </c>
      <c r="AE121" s="4">
        <f t="shared" si="64"/>
        <v>2.5</v>
      </c>
      <c r="AF121" s="4">
        <f t="shared" si="65"/>
        <v>1.2</v>
      </c>
      <c r="AG121" s="4">
        <f t="shared" si="66"/>
        <v>1</v>
      </c>
      <c r="AH121" s="4">
        <f t="shared" si="67"/>
        <v>1</v>
      </c>
      <c r="AI121" s="4">
        <f t="shared" si="68"/>
        <v>-2.8199999999999994</v>
      </c>
      <c r="AJ121" s="4">
        <f t="shared" si="69"/>
        <v>-2.0366666666666662</v>
      </c>
      <c r="AK121" s="4">
        <f t="shared" si="69"/>
        <v>-0.78333333333333321</v>
      </c>
      <c r="AL121" s="4">
        <f t="shared" si="70"/>
        <v>0</v>
      </c>
      <c r="AM121" s="4">
        <f t="shared" si="71"/>
        <v>0</v>
      </c>
      <c r="AN121" s="4">
        <f t="shared" si="72"/>
        <v>-1.4099999999999997</v>
      </c>
      <c r="AO121" s="4">
        <f t="shared" si="73"/>
        <v>-1.0183333333333331</v>
      </c>
      <c r="AP121" s="4">
        <f t="shared" si="73"/>
        <v>-0.39166666666666661</v>
      </c>
      <c r="AQ121" s="4">
        <f t="shared" si="74"/>
        <v>0</v>
      </c>
      <c r="AR121" s="4">
        <f t="shared" si="75"/>
        <v>0</v>
      </c>
      <c r="AS121" s="4">
        <f t="shared" si="90"/>
        <v>-0.95390930292128828</v>
      </c>
      <c r="AT121" s="4">
        <f t="shared" si="90"/>
        <v>-0.79448131573843006</v>
      </c>
      <c r="AU121" s="4">
        <f t="shared" si="90"/>
        <v>-0.37330189081265891</v>
      </c>
      <c r="AV121" s="4">
        <f t="shared" si="90"/>
        <v>0</v>
      </c>
      <c r="AW121" s="4">
        <f t="shared" si="90"/>
        <v>0</v>
      </c>
      <c r="AX121" s="4">
        <f t="shared" si="91"/>
        <v>-171.70367452583187</v>
      </c>
      <c r="AY121" s="4">
        <f t="shared" si="91"/>
        <v>-143.00663683291739</v>
      </c>
      <c r="AZ121" s="4">
        <f t="shared" si="91"/>
        <v>-67.194340346278594</v>
      </c>
      <c r="BA121" s="4">
        <f t="shared" si="91"/>
        <v>0</v>
      </c>
      <c r="BB121" s="4">
        <f t="shared" si="91"/>
        <v>0</v>
      </c>
      <c r="BC121" s="4">
        <f t="shared" si="76"/>
        <v>-0.6</v>
      </c>
      <c r="BD121" s="4">
        <f t="shared" si="77"/>
        <v>-0.51999999999999991</v>
      </c>
      <c r="BE121" s="4">
        <f t="shared" si="77"/>
        <v>-0.16666666666666666</v>
      </c>
      <c r="BF121" s="4">
        <f t="shared" si="78"/>
        <v>0</v>
      </c>
      <c r="BG121" s="4">
        <f t="shared" si="79"/>
        <v>0</v>
      </c>
      <c r="BH121" s="4">
        <f t="shared" si="80"/>
        <v>1.4556798080978182</v>
      </c>
      <c r="BI121" s="4">
        <f t="shared" si="81"/>
        <v>3.4988888888888887</v>
      </c>
      <c r="BJ121" s="4">
        <f t="shared" si="82"/>
        <v>0.41604059297809987</v>
      </c>
      <c r="BK121" s="4">
        <f t="shared" si="83"/>
        <v>0</v>
      </c>
      <c r="BL121" s="4">
        <f t="shared" si="84"/>
        <v>2.0366666666666662</v>
      </c>
      <c r="BM121" s="4">
        <f t="shared" si="85"/>
        <v>0</v>
      </c>
      <c r="BN121" s="3">
        <f t="shared" si="86"/>
        <v>1</v>
      </c>
      <c r="BO121" s="3">
        <v>100</v>
      </c>
      <c r="BP121" s="3">
        <f t="shared" si="87"/>
        <v>0.8</v>
      </c>
      <c r="BQ121" s="3">
        <f t="shared" si="88"/>
        <v>80</v>
      </c>
      <c r="BR121"/>
    </row>
    <row r="122" spans="1:70" x14ac:dyDescent="0.25">
      <c r="A122" t="s">
        <v>127</v>
      </c>
      <c r="B122" t="s">
        <v>179</v>
      </c>
      <c r="C122" t="s">
        <v>136</v>
      </c>
      <c r="D122" t="s">
        <v>24</v>
      </c>
      <c r="E122" t="s">
        <v>130</v>
      </c>
      <c r="F122" s="3">
        <v>4</v>
      </c>
      <c r="G122" s="3">
        <v>4</v>
      </c>
      <c r="H122" s="3" t="str">
        <f t="shared" si="89"/>
        <v>D</v>
      </c>
      <c r="I122" s="3">
        <v>4.75</v>
      </c>
      <c r="J122" s="3">
        <v>3.75</v>
      </c>
      <c r="K122" s="3">
        <v>1.73</v>
      </c>
      <c r="L122" s="3">
        <v>1.83</v>
      </c>
      <c r="M122" s="3">
        <v>2.0699999999999998</v>
      </c>
      <c r="N122" s="3">
        <f t="shared" si="47"/>
        <v>8</v>
      </c>
      <c r="O122" s="3">
        <f t="shared" si="48"/>
        <v>5.5227664537065291E-2</v>
      </c>
      <c r="P122" s="3">
        <f t="shared" si="49"/>
        <v>2.9539874871307492E-2</v>
      </c>
      <c r="Q122" s="3">
        <f t="shared" si="50"/>
        <v>5.01233140655106</v>
      </c>
      <c r="R122" s="3">
        <f t="shared" si="51"/>
        <v>3.9571037420139947</v>
      </c>
      <c r="S122" s="3">
        <f t="shared" si="52"/>
        <v>1.8255438596491229</v>
      </c>
      <c r="T122" s="3">
        <f t="shared" si="53"/>
        <v>1.9310666261028295</v>
      </c>
      <c r="U122" s="3">
        <f t="shared" si="54"/>
        <v>2.1843212655917248</v>
      </c>
      <c r="V122" s="4">
        <f t="shared" si="55"/>
        <v>0.21052631578947367</v>
      </c>
      <c r="W122" s="4">
        <f t="shared" si="56"/>
        <v>0.26666666666666666</v>
      </c>
      <c r="X122" s="4">
        <f t="shared" si="57"/>
        <v>0.5780346820809249</v>
      </c>
      <c r="Y122" s="4">
        <f t="shared" si="58"/>
        <v>0.54644808743169393</v>
      </c>
      <c r="Z122" s="4">
        <f t="shared" si="59"/>
        <v>0.48309178743961356</v>
      </c>
      <c r="AA122" s="4">
        <f t="shared" si="60"/>
        <v>1.2666666666666666</v>
      </c>
      <c r="AB122" s="4">
        <f t="shared" si="61"/>
        <v>2.745664739884393</v>
      </c>
      <c r="AC122" s="4">
        <f t="shared" si="62"/>
        <v>0.78947368421052633</v>
      </c>
      <c r="AD122" s="4">
        <f t="shared" si="63"/>
        <v>2.1676300578034682</v>
      </c>
      <c r="AE122" s="4">
        <f t="shared" si="64"/>
        <v>0.36421052631578948</v>
      </c>
      <c r="AF122" s="4">
        <f t="shared" si="65"/>
        <v>0.46133333333333332</v>
      </c>
      <c r="AG122" s="4">
        <f t="shared" si="66"/>
        <v>0.8840579710144929</v>
      </c>
      <c r="AH122" s="4">
        <f t="shared" si="67"/>
        <v>1.1311475409836065</v>
      </c>
      <c r="AI122" s="4">
        <f t="shared" si="68"/>
        <v>3.1867875469019369</v>
      </c>
      <c r="AJ122" s="4">
        <f t="shared" si="69"/>
        <v>1.0552276645370653</v>
      </c>
      <c r="AK122" s="4">
        <f t="shared" si="69"/>
        <v>2.131559882364872</v>
      </c>
      <c r="AL122" s="4">
        <f t="shared" si="70"/>
        <v>-0.25325463948889526</v>
      </c>
      <c r="AM122" s="4">
        <f t="shared" si="71"/>
        <v>0.25325463948889526</v>
      </c>
      <c r="AN122" s="4">
        <f t="shared" si="72"/>
        <v>1.5933937734509684</v>
      </c>
      <c r="AO122" s="4">
        <f t="shared" si="73"/>
        <v>0.52761383226853265</v>
      </c>
      <c r="AP122" s="4">
        <f t="shared" si="73"/>
        <v>1.065779941182436</v>
      </c>
      <c r="AQ122" s="4">
        <f t="shared" si="74"/>
        <v>-0.12662731974444763</v>
      </c>
      <c r="AR122" s="4">
        <f t="shared" si="75"/>
        <v>0.12662731974444763</v>
      </c>
      <c r="AS122" s="4">
        <f t="shared" si="90"/>
        <v>1.0103358058912821</v>
      </c>
      <c r="AT122" s="4">
        <f t="shared" si="90"/>
        <v>0.48549385687074154</v>
      </c>
      <c r="AU122" s="4">
        <f t="shared" si="90"/>
        <v>0.81723007382771218</v>
      </c>
      <c r="AV122" s="4">
        <f t="shared" si="90"/>
        <v>-0.12595695638245683</v>
      </c>
      <c r="AW122" s="4">
        <f t="shared" si="90"/>
        <v>0.12595695638245683</v>
      </c>
      <c r="AX122" s="4">
        <f t="shared" si="91"/>
        <v>181.86044506043078</v>
      </c>
      <c r="AY122" s="4">
        <f t="shared" si="91"/>
        <v>87.388894236733478</v>
      </c>
      <c r="AZ122" s="4">
        <f t="shared" si="91"/>
        <v>147.1014132889882</v>
      </c>
      <c r="BA122" s="4">
        <f t="shared" si="91"/>
        <v>-22.67225214884223</v>
      </c>
      <c r="BB122" s="4">
        <f t="shared" si="91"/>
        <v>22.67225214884223</v>
      </c>
      <c r="BC122" s="4">
        <f t="shared" si="76"/>
        <v>1.745664739884393</v>
      </c>
      <c r="BD122" s="4">
        <f t="shared" si="77"/>
        <v>0.26666666666666666</v>
      </c>
      <c r="BE122" s="4">
        <f t="shared" si="77"/>
        <v>1.1676300578034684</v>
      </c>
      <c r="BF122" s="4">
        <f t="shared" si="78"/>
        <v>-0.11594202898550708</v>
      </c>
      <c r="BG122" s="4">
        <f t="shared" si="79"/>
        <v>0.13114754098360634</v>
      </c>
      <c r="BH122" s="4">
        <f t="shared" si="80"/>
        <v>1.6234052597960547</v>
      </c>
      <c r="BI122" s="4">
        <f t="shared" si="81"/>
        <v>3.5983263360713926</v>
      </c>
      <c r="BJ122" s="4">
        <f t="shared" si="82"/>
        <v>0.4511556507596996</v>
      </c>
      <c r="BK122" s="4">
        <f t="shared" si="83"/>
        <v>0.17907807294955225</v>
      </c>
      <c r="BL122" s="4">
        <f t="shared" si="84"/>
        <v>2.0576939458472774</v>
      </c>
      <c r="BM122" s="4">
        <f t="shared" si="85"/>
        <v>8.7028526915267246E-2</v>
      </c>
      <c r="BN122" s="3">
        <f t="shared" si="86"/>
        <v>0</v>
      </c>
      <c r="BO122" s="3">
        <v>100</v>
      </c>
      <c r="BP122" s="3">
        <f t="shared" si="87"/>
        <v>-1</v>
      </c>
      <c r="BQ122" s="3">
        <f t="shared" si="88"/>
        <v>-100</v>
      </c>
      <c r="BR122"/>
    </row>
    <row r="123" spans="1:70" x14ac:dyDescent="0.25">
      <c r="A123" t="s">
        <v>127</v>
      </c>
      <c r="B123" t="s">
        <v>180</v>
      </c>
      <c r="C123" t="s">
        <v>172</v>
      </c>
      <c r="D123" t="s">
        <v>130</v>
      </c>
      <c r="E123" t="s">
        <v>25</v>
      </c>
      <c r="F123" s="3">
        <v>1</v>
      </c>
      <c r="G123" s="3">
        <v>1</v>
      </c>
      <c r="H123" s="3" t="str">
        <f t="shared" si="89"/>
        <v>D</v>
      </c>
      <c r="I123" s="3">
        <v>1.7</v>
      </c>
      <c r="J123" s="3">
        <v>4.2</v>
      </c>
      <c r="K123" s="3">
        <v>4.33</v>
      </c>
      <c r="L123" s="3">
        <v>1.48</v>
      </c>
      <c r="M123" s="3">
        <v>2.6</v>
      </c>
      <c r="N123" s="3">
        <f t="shared" si="47"/>
        <v>2</v>
      </c>
      <c r="O123" s="3">
        <f t="shared" si="48"/>
        <v>5.7277414429975249E-2</v>
      </c>
      <c r="P123" s="3">
        <f t="shared" si="49"/>
        <v>6.0291060291060239E-2</v>
      </c>
      <c r="Q123" s="3">
        <f t="shared" si="50"/>
        <v>1.7973716045309578</v>
      </c>
      <c r="R123" s="3">
        <f t="shared" si="51"/>
        <v>4.4405651406058961</v>
      </c>
      <c r="S123" s="3">
        <f t="shared" si="52"/>
        <v>4.5780112044817933</v>
      </c>
      <c r="T123" s="3">
        <f t="shared" si="53"/>
        <v>1.5647705733563633</v>
      </c>
      <c r="U123" s="3">
        <f t="shared" si="54"/>
        <v>2.7489212775179359</v>
      </c>
      <c r="V123" s="4">
        <f t="shared" si="55"/>
        <v>0.58823529411764708</v>
      </c>
      <c r="W123" s="4">
        <f t="shared" si="56"/>
        <v>0.23809523809523808</v>
      </c>
      <c r="X123" s="4">
        <f t="shared" si="57"/>
        <v>0.23094688221709006</v>
      </c>
      <c r="Y123" s="4">
        <f t="shared" si="58"/>
        <v>0.67567567567567566</v>
      </c>
      <c r="Z123" s="4">
        <f t="shared" si="59"/>
        <v>0.38461538461538458</v>
      </c>
      <c r="AA123" s="4">
        <f t="shared" si="60"/>
        <v>0.40476190476190471</v>
      </c>
      <c r="AB123" s="4">
        <f t="shared" si="61"/>
        <v>0.39260969976905308</v>
      </c>
      <c r="AC123" s="4">
        <f t="shared" si="62"/>
        <v>2.4705882352941178</v>
      </c>
      <c r="AD123" s="4">
        <f t="shared" si="63"/>
        <v>0.96997690531177827</v>
      </c>
      <c r="AE123" s="4">
        <f t="shared" si="64"/>
        <v>2.547058823529412</v>
      </c>
      <c r="AF123" s="4">
        <f t="shared" si="65"/>
        <v>1.0309523809523808</v>
      </c>
      <c r="AG123" s="4">
        <f t="shared" si="66"/>
        <v>0.56923076923076921</v>
      </c>
      <c r="AH123" s="4">
        <f t="shared" si="67"/>
        <v>1.7567567567567568</v>
      </c>
      <c r="AI123" s="4">
        <f t="shared" si="68"/>
        <v>-2.7806395999508355</v>
      </c>
      <c r="AJ123" s="4">
        <f t="shared" si="69"/>
        <v>-2.6431935360749383</v>
      </c>
      <c r="AK123" s="4">
        <f t="shared" si="69"/>
        <v>-0.1374460638758972</v>
      </c>
      <c r="AL123" s="4">
        <f t="shared" si="70"/>
        <v>-1.1841507041615726</v>
      </c>
      <c r="AM123" s="4">
        <f t="shared" si="71"/>
        <v>1.1841507041615726</v>
      </c>
      <c r="AN123" s="4">
        <f t="shared" si="72"/>
        <v>-1.3903197999754178</v>
      </c>
      <c r="AO123" s="4">
        <f t="shared" si="73"/>
        <v>-1.3215967680374692</v>
      </c>
      <c r="AP123" s="4">
        <f t="shared" si="73"/>
        <v>-6.8723031937948598E-2</v>
      </c>
      <c r="AQ123" s="4">
        <f t="shared" si="74"/>
        <v>-0.59207535208078632</v>
      </c>
      <c r="AR123" s="4">
        <f t="shared" si="75"/>
        <v>0.59207535208078632</v>
      </c>
      <c r="AS123" s="4">
        <f t="shared" si="90"/>
        <v>-0.94726147276337214</v>
      </c>
      <c r="AT123" s="4">
        <f t="shared" si="90"/>
        <v>-0.92304614253829165</v>
      </c>
      <c r="AU123" s="4">
        <f t="shared" si="90"/>
        <v>-6.8615147844846097E-2</v>
      </c>
      <c r="AV123" s="4">
        <f t="shared" si="90"/>
        <v>-0.53457217645382782</v>
      </c>
      <c r="AW123" s="4">
        <f t="shared" si="90"/>
        <v>0.53457217645382782</v>
      </c>
      <c r="AX123" s="4">
        <f t="shared" si="91"/>
        <v>-170.50706509740698</v>
      </c>
      <c r="AY123" s="4">
        <f t="shared" si="91"/>
        <v>-166.14830565689249</v>
      </c>
      <c r="AZ123" s="4">
        <f t="shared" si="91"/>
        <v>-12.350726612072297</v>
      </c>
      <c r="BA123" s="4">
        <f t="shared" si="91"/>
        <v>-96.222991761689002</v>
      </c>
      <c r="BB123" s="4">
        <f t="shared" si="91"/>
        <v>96.222991761689002</v>
      </c>
      <c r="BC123" s="4">
        <f t="shared" si="76"/>
        <v>-0.60739030023094698</v>
      </c>
      <c r="BD123" s="4">
        <f t="shared" si="77"/>
        <v>-0.59523809523809523</v>
      </c>
      <c r="BE123" s="4">
        <f t="shared" si="77"/>
        <v>-3.0023094688221796E-2</v>
      </c>
      <c r="BF123" s="4">
        <f t="shared" si="78"/>
        <v>-0.43076923076923085</v>
      </c>
      <c r="BG123" s="4">
        <f t="shared" si="79"/>
        <v>0.75675675675675702</v>
      </c>
      <c r="BH123" s="4">
        <f t="shared" si="80"/>
        <v>1.5672332348461553</v>
      </c>
      <c r="BI123" s="4">
        <f t="shared" si="81"/>
        <v>3.6053159832062156</v>
      </c>
      <c r="BJ123" s="4">
        <f t="shared" si="82"/>
        <v>0.43470065928934509</v>
      </c>
      <c r="BK123" s="4">
        <f t="shared" si="83"/>
        <v>0.8373209928594727</v>
      </c>
      <c r="BL123" s="4">
        <f t="shared" si="84"/>
        <v>2.1568459254371497</v>
      </c>
      <c r="BM123" s="4">
        <f t="shared" si="85"/>
        <v>0.38821548771026121</v>
      </c>
      <c r="BN123" s="3">
        <f t="shared" si="86"/>
        <v>0</v>
      </c>
      <c r="BO123" s="3">
        <v>100</v>
      </c>
      <c r="BP123" s="3">
        <f t="shared" si="87"/>
        <v>-1</v>
      </c>
      <c r="BQ123" s="3">
        <f t="shared" si="88"/>
        <v>-100</v>
      </c>
      <c r="BR123"/>
    </row>
    <row r="124" spans="1:70" x14ac:dyDescent="0.25">
      <c r="A124" t="s">
        <v>127</v>
      </c>
      <c r="B124" t="s">
        <v>180</v>
      </c>
      <c r="C124" t="s">
        <v>173</v>
      </c>
      <c r="D124" t="s">
        <v>11</v>
      </c>
      <c r="E124" t="s">
        <v>14</v>
      </c>
      <c r="F124" s="3">
        <v>1</v>
      </c>
      <c r="G124" s="3">
        <v>2</v>
      </c>
      <c r="H124" s="3" t="str">
        <f t="shared" si="89"/>
        <v>A</v>
      </c>
      <c r="I124" s="3">
        <v>3.4</v>
      </c>
      <c r="J124" s="3">
        <v>3.4</v>
      </c>
      <c r="K124" s="3">
        <v>2.15</v>
      </c>
      <c r="L124" s="3">
        <v>2.06</v>
      </c>
      <c r="M124" s="3">
        <v>1.84</v>
      </c>
      <c r="N124" s="3">
        <f t="shared" si="47"/>
        <v>3</v>
      </c>
      <c r="O124" s="3">
        <f t="shared" si="48"/>
        <v>5.3351573187414569E-2</v>
      </c>
      <c r="P124" s="3">
        <f t="shared" si="49"/>
        <v>2.891515407344869E-2</v>
      </c>
      <c r="Q124" s="3">
        <f t="shared" si="50"/>
        <v>3.5813953488372094</v>
      </c>
      <c r="R124" s="3">
        <f t="shared" si="51"/>
        <v>3.5813953488372094</v>
      </c>
      <c r="S124" s="3">
        <f t="shared" si="52"/>
        <v>2.2647058823529411</v>
      </c>
      <c r="T124" s="3">
        <f t="shared" si="53"/>
        <v>2.169904240766074</v>
      </c>
      <c r="U124" s="3">
        <f t="shared" si="54"/>
        <v>1.9381668946648429</v>
      </c>
      <c r="V124" s="4">
        <f t="shared" si="55"/>
        <v>0.29411764705882354</v>
      </c>
      <c r="W124" s="4">
        <f t="shared" si="56"/>
        <v>0.29411764705882354</v>
      </c>
      <c r="X124" s="4">
        <f t="shared" si="57"/>
        <v>0.46511627906976744</v>
      </c>
      <c r="Y124" s="4">
        <f t="shared" si="58"/>
        <v>0.4854368932038835</v>
      </c>
      <c r="Z124" s="4">
        <f t="shared" si="59"/>
        <v>0.54347826086956519</v>
      </c>
      <c r="AA124" s="4">
        <f t="shared" si="60"/>
        <v>1</v>
      </c>
      <c r="AB124" s="4">
        <f t="shared" si="61"/>
        <v>1.5813953488372092</v>
      </c>
      <c r="AC124" s="4">
        <f t="shared" si="62"/>
        <v>1</v>
      </c>
      <c r="AD124" s="4">
        <f t="shared" si="63"/>
        <v>1.5813953488372092</v>
      </c>
      <c r="AE124" s="4">
        <f t="shared" si="64"/>
        <v>0.63235294117647056</v>
      </c>
      <c r="AF124" s="4">
        <f t="shared" si="65"/>
        <v>0.63235294117647056</v>
      </c>
      <c r="AG124" s="4">
        <f t="shared" si="66"/>
        <v>1.1195652173913044</v>
      </c>
      <c r="AH124" s="4">
        <f t="shared" si="67"/>
        <v>0.89320388349514568</v>
      </c>
      <c r="AI124" s="4">
        <f t="shared" si="68"/>
        <v>1.3166894664842683</v>
      </c>
      <c r="AJ124" s="4">
        <f t="shared" si="69"/>
        <v>0</v>
      </c>
      <c r="AK124" s="4">
        <f t="shared" si="69"/>
        <v>1.3166894664842683</v>
      </c>
      <c r="AL124" s="4">
        <f t="shared" si="70"/>
        <v>0.23173734610123109</v>
      </c>
      <c r="AM124" s="4">
        <f t="shared" si="71"/>
        <v>-0.23173734610123109</v>
      </c>
      <c r="AN124" s="4">
        <f t="shared" si="72"/>
        <v>0.65834473324213416</v>
      </c>
      <c r="AO124" s="4">
        <f t="shared" si="73"/>
        <v>0</v>
      </c>
      <c r="AP124" s="4">
        <f t="shared" si="73"/>
        <v>0.65834473324213416</v>
      </c>
      <c r="AQ124" s="4">
        <f t="shared" si="74"/>
        <v>0.11586867305061554</v>
      </c>
      <c r="AR124" s="4">
        <f t="shared" si="75"/>
        <v>-0.11586867305061554</v>
      </c>
      <c r="AS124" s="4">
        <f t="shared" si="90"/>
        <v>0.58221911550454808</v>
      </c>
      <c r="AT124" s="4">
        <f t="shared" si="90"/>
        <v>0</v>
      </c>
      <c r="AU124" s="4">
        <f t="shared" si="90"/>
        <v>0.58221911550454808</v>
      </c>
      <c r="AV124" s="4">
        <f t="shared" si="90"/>
        <v>0.11535427683606507</v>
      </c>
      <c r="AW124" s="4">
        <f t="shared" si="90"/>
        <v>-0.11535427683606507</v>
      </c>
      <c r="AX124" s="4">
        <f t="shared" si="91"/>
        <v>104.79944079081866</v>
      </c>
      <c r="AY124" s="4">
        <f t="shared" si="91"/>
        <v>0</v>
      </c>
      <c r="AZ124" s="4">
        <f t="shared" si="91"/>
        <v>104.79944079081866</v>
      </c>
      <c r="BA124" s="4">
        <f t="shared" si="91"/>
        <v>20.763769830491714</v>
      </c>
      <c r="BB124" s="4">
        <f t="shared" si="91"/>
        <v>-20.763769830491714</v>
      </c>
      <c r="BC124" s="4">
        <f t="shared" si="76"/>
        <v>0.58139534883720945</v>
      </c>
      <c r="BD124" s="4">
        <f t="shared" si="77"/>
        <v>0</v>
      </c>
      <c r="BE124" s="4">
        <f t="shared" si="77"/>
        <v>0.58139534883720945</v>
      </c>
      <c r="BF124" s="4">
        <f t="shared" si="78"/>
        <v>0.11956521739130428</v>
      </c>
      <c r="BG124" s="4">
        <f t="shared" si="79"/>
        <v>-0.10679611650485432</v>
      </c>
      <c r="BH124" s="4">
        <f t="shared" si="80"/>
        <v>0.76019101791384025</v>
      </c>
      <c r="BI124" s="4">
        <f t="shared" si="81"/>
        <v>3.1424988600091197</v>
      </c>
      <c r="BJ124" s="4">
        <f t="shared" si="82"/>
        <v>0.24190653736995602</v>
      </c>
      <c r="BK124" s="4">
        <f t="shared" si="83"/>
        <v>0.16386304888235445</v>
      </c>
      <c r="BL124" s="4">
        <f t="shared" si="84"/>
        <v>2.0540355677154585</v>
      </c>
      <c r="BM124" s="4">
        <f t="shared" si="85"/>
        <v>7.9776149672328406E-2</v>
      </c>
      <c r="BN124" s="3">
        <f t="shared" si="86"/>
        <v>0</v>
      </c>
      <c r="BO124" s="3">
        <v>100</v>
      </c>
      <c r="BP124" s="3">
        <f t="shared" si="87"/>
        <v>-1</v>
      </c>
      <c r="BQ124" s="3">
        <f t="shared" si="88"/>
        <v>-100</v>
      </c>
      <c r="BR124"/>
    </row>
    <row r="125" spans="1:70" x14ac:dyDescent="0.25">
      <c r="A125" t="s">
        <v>127</v>
      </c>
      <c r="B125" t="s">
        <v>180</v>
      </c>
      <c r="C125" t="s">
        <v>173</v>
      </c>
      <c r="D125" t="s">
        <v>16</v>
      </c>
      <c r="E125" t="s">
        <v>19</v>
      </c>
      <c r="F125" s="3">
        <v>2</v>
      </c>
      <c r="G125" s="3">
        <v>1</v>
      </c>
      <c r="H125" s="3" t="str">
        <f t="shared" si="89"/>
        <v>H</v>
      </c>
      <c r="I125" s="3">
        <v>4</v>
      </c>
      <c r="J125" s="3">
        <v>3.25</v>
      </c>
      <c r="K125" s="3">
        <v>2</v>
      </c>
      <c r="L125" s="3">
        <v>2.25</v>
      </c>
      <c r="M125" s="3">
        <v>1.62</v>
      </c>
      <c r="N125" s="3">
        <f t="shared" si="47"/>
        <v>3</v>
      </c>
      <c r="O125" s="3">
        <f t="shared" si="48"/>
        <v>5.7692307692307709E-2</v>
      </c>
      <c r="P125" s="3">
        <f t="shared" si="49"/>
        <v>6.1728395061728336E-2</v>
      </c>
      <c r="Q125" s="3">
        <f t="shared" si="50"/>
        <v>4.2307692307692308</v>
      </c>
      <c r="R125" s="3">
        <f t="shared" si="51"/>
        <v>3.4375</v>
      </c>
      <c r="S125" s="3">
        <f t="shared" si="52"/>
        <v>2.1153846153846154</v>
      </c>
      <c r="T125" s="3">
        <f t="shared" si="53"/>
        <v>2.3798076923076925</v>
      </c>
      <c r="U125" s="3">
        <f t="shared" si="54"/>
        <v>1.7134615384615386</v>
      </c>
      <c r="V125" s="4">
        <f t="shared" si="55"/>
        <v>0.25</v>
      </c>
      <c r="W125" s="4">
        <f t="shared" si="56"/>
        <v>0.30769230769230771</v>
      </c>
      <c r="X125" s="4">
        <f t="shared" si="57"/>
        <v>0.5</v>
      </c>
      <c r="Y125" s="4">
        <f t="shared" si="58"/>
        <v>0.44444444444444442</v>
      </c>
      <c r="Z125" s="4">
        <f t="shared" si="59"/>
        <v>0.61728395061728392</v>
      </c>
      <c r="AA125" s="4">
        <f t="shared" si="60"/>
        <v>1.2307692307692308</v>
      </c>
      <c r="AB125" s="4">
        <f t="shared" si="61"/>
        <v>2</v>
      </c>
      <c r="AC125" s="4">
        <f t="shared" si="62"/>
        <v>0.8125</v>
      </c>
      <c r="AD125" s="4">
        <f t="shared" si="63"/>
        <v>1.625</v>
      </c>
      <c r="AE125" s="4">
        <f t="shared" si="64"/>
        <v>0.5</v>
      </c>
      <c r="AF125" s="4">
        <f t="shared" si="65"/>
        <v>0.61538461538461542</v>
      </c>
      <c r="AG125" s="4">
        <f t="shared" si="66"/>
        <v>1.3888888888888888</v>
      </c>
      <c r="AH125" s="4">
        <f t="shared" si="67"/>
        <v>0.72000000000000008</v>
      </c>
      <c r="AI125" s="4">
        <f t="shared" si="68"/>
        <v>2.1153846153846154</v>
      </c>
      <c r="AJ125" s="4">
        <f t="shared" si="69"/>
        <v>0.79326923076923084</v>
      </c>
      <c r="AK125" s="4">
        <f t="shared" si="69"/>
        <v>1.3221153846153846</v>
      </c>
      <c r="AL125" s="4">
        <f t="shared" si="70"/>
        <v>0.66634615384615392</v>
      </c>
      <c r="AM125" s="4">
        <f t="shared" si="71"/>
        <v>-0.66634615384615392</v>
      </c>
      <c r="AN125" s="4">
        <f t="shared" si="72"/>
        <v>1.0576923076923077</v>
      </c>
      <c r="AO125" s="4">
        <f t="shared" si="73"/>
        <v>0.39663461538461542</v>
      </c>
      <c r="AP125" s="4">
        <f t="shared" si="73"/>
        <v>0.66105769230769229</v>
      </c>
      <c r="AQ125" s="4">
        <f t="shared" si="74"/>
        <v>0.33317307692307696</v>
      </c>
      <c r="AR125" s="4">
        <f t="shared" si="75"/>
        <v>-0.33317307692307696</v>
      </c>
      <c r="AS125" s="4">
        <f t="shared" si="90"/>
        <v>0.81342820335729482</v>
      </c>
      <c r="AT125" s="4">
        <f t="shared" si="90"/>
        <v>0.37760182096508388</v>
      </c>
      <c r="AU125" s="4">
        <f t="shared" si="90"/>
        <v>0.58410940853438231</v>
      </c>
      <c r="AV125" s="4">
        <f t="shared" si="90"/>
        <v>0.32160631669390671</v>
      </c>
      <c r="AW125" s="4">
        <f t="shared" si="90"/>
        <v>-0.32160631669390671</v>
      </c>
      <c r="AX125" s="4">
        <f t="shared" si="91"/>
        <v>146.41707660431305</v>
      </c>
      <c r="AY125" s="4">
        <f t="shared" si="91"/>
        <v>67.968327773715103</v>
      </c>
      <c r="AZ125" s="4">
        <f t="shared" si="91"/>
        <v>105.13969353618882</v>
      </c>
      <c r="BA125" s="4">
        <f t="shared" si="91"/>
        <v>57.889137004903205</v>
      </c>
      <c r="BB125" s="4">
        <f t="shared" si="91"/>
        <v>-57.889137004903205</v>
      </c>
      <c r="BC125" s="4">
        <f t="shared" si="76"/>
        <v>1</v>
      </c>
      <c r="BD125" s="4">
        <f t="shared" si="77"/>
        <v>0.23076923076923078</v>
      </c>
      <c r="BE125" s="4">
        <f t="shared" si="77"/>
        <v>0.625</v>
      </c>
      <c r="BF125" s="4">
        <f t="shared" si="78"/>
        <v>0.3888888888888889</v>
      </c>
      <c r="BG125" s="4">
        <f t="shared" si="79"/>
        <v>-0.28000000000000003</v>
      </c>
      <c r="BH125" s="4">
        <f t="shared" si="80"/>
        <v>1.0686531424904113</v>
      </c>
      <c r="BI125" s="4">
        <f t="shared" si="81"/>
        <v>3.2612179487179489</v>
      </c>
      <c r="BJ125" s="4">
        <f t="shared" si="82"/>
        <v>0.32768528791843571</v>
      </c>
      <c r="BK125" s="4">
        <f t="shared" si="83"/>
        <v>0.47117788400219196</v>
      </c>
      <c r="BL125" s="4">
        <f t="shared" si="84"/>
        <v>2.0466346153846153</v>
      </c>
      <c r="BM125" s="4">
        <f t="shared" si="85"/>
        <v>0.23022081247934209</v>
      </c>
      <c r="BN125" s="3">
        <f t="shared" si="86"/>
        <v>1</v>
      </c>
      <c r="BO125" s="3">
        <v>100</v>
      </c>
      <c r="BP125" s="3">
        <f t="shared" si="87"/>
        <v>3</v>
      </c>
      <c r="BQ125" s="3">
        <f t="shared" si="88"/>
        <v>300</v>
      </c>
      <c r="BR125"/>
    </row>
    <row r="126" spans="1:70" x14ac:dyDescent="0.25">
      <c r="A126" t="s">
        <v>127</v>
      </c>
      <c r="B126" t="s">
        <v>180</v>
      </c>
      <c r="C126" t="s">
        <v>173</v>
      </c>
      <c r="D126" t="s">
        <v>20</v>
      </c>
      <c r="E126" t="s">
        <v>24</v>
      </c>
      <c r="F126" s="3">
        <v>4</v>
      </c>
      <c r="G126" s="3">
        <v>1</v>
      </c>
      <c r="H126" s="3" t="str">
        <f t="shared" si="89"/>
        <v>H</v>
      </c>
      <c r="I126" s="3">
        <v>2.63</v>
      </c>
      <c r="J126" s="3">
        <v>3.6</v>
      </c>
      <c r="K126" s="3">
        <v>2.5</v>
      </c>
      <c r="L126" s="3">
        <v>1.7</v>
      </c>
      <c r="M126" s="3">
        <v>2.1</v>
      </c>
      <c r="N126" s="3">
        <f t="shared" si="47"/>
        <v>5</v>
      </c>
      <c r="O126" s="3">
        <f t="shared" si="48"/>
        <v>5.800591465990701E-2</v>
      </c>
      <c r="P126" s="3">
        <f t="shared" si="49"/>
        <v>6.4425770308123242E-2</v>
      </c>
      <c r="Q126" s="3">
        <f t="shared" si="50"/>
        <v>2.7825555555555552</v>
      </c>
      <c r="R126" s="3">
        <f t="shared" si="51"/>
        <v>3.8088212927756655</v>
      </c>
      <c r="S126" s="3">
        <f t="shared" si="52"/>
        <v>2.6450147866497673</v>
      </c>
      <c r="T126" s="3">
        <f t="shared" si="53"/>
        <v>1.7986100549218418</v>
      </c>
      <c r="U126" s="3">
        <f t="shared" si="54"/>
        <v>2.2218124207858048</v>
      </c>
      <c r="V126" s="4">
        <f t="shared" si="55"/>
        <v>0.38022813688212931</v>
      </c>
      <c r="W126" s="4">
        <f t="shared" si="56"/>
        <v>0.27777777777777779</v>
      </c>
      <c r="X126" s="4">
        <f t="shared" si="57"/>
        <v>0.4</v>
      </c>
      <c r="Y126" s="4">
        <f t="shared" si="58"/>
        <v>0.58823529411764708</v>
      </c>
      <c r="Z126" s="4">
        <f t="shared" si="59"/>
        <v>0.47619047619047616</v>
      </c>
      <c r="AA126" s="4">
        <f t="shared" si="60"/>
        <v>0.73055555555555551</v>
      </c>
      <c r="AB126" s="4">
        <f t="shared" si="61"/>
        <v>1.052</v>
      </c>
      <c r="AC126" s="4">
        <f t="shared" si="62"/>
        <v>1.3688212927756656</v>
      </c>
      <c r="AD126" s="4">
        <f t="shared" si="63"/>
        <v>1.44</v>
      </c>
      <c r="AE126" s="4">
        <f t="shared" si="64"/>
        <v>0.95057034220532322</v>
      </c>
      <c r="AF126" s="4">
        <f t="shared" si="65"/>
        <v>0.69444444444444442</v>
      </c>
      <c r="AG126" s="4">
        <f t="shared" si="66"/>
        <v>0.80952380952380942</v>
      </c>
      <c r="AH126" s="4">
        <f t="shared" si="67"/>
        <v>1.2352941176470589</v>
      </c>
      <c r="AI126" s="4">
        <f t="shared" si="68"/>
        <v>0.13754076890578792</v>
      </c>
      <c r="AJ126" s="4">
        <f t="shared" si="69"/>
        <v>-1.0262657372201103</v>
      </c>
      <c r="AK126" s="4">
        <f t="shared" si="69"/>
        <v>1.1638065061258982</v>
      </c>
      <c r="AL126" s="4">
        <f t="shared" si="70"/>
        <v>-0.42320236586396298</v>
      </c>
      <c r="AM126" s="4">
        <f t="shared" si="71"/>
        <v>0.42320236586396298</v>
      </c>
      <c r="AN126" s="4">
        <f t="shared" si="72"/>
        <v>6.8770384452893962E-2</v>
      </c>
      <c r="AO126" s="4">
        <f t="shared" si="73"/>
        <v>-0.51313286861005514</v>
      </c>
      <c r="AP126" s="4">
        <f t="shared" si="73"/>
        <v>0.5819032530629491</v>
      </c>
      <c r="AQ126" s="4">
        <f t="shared" si="74"/>
        <v>-0.21160118293198149</v>
      </c>
      <c r="AR126" s="4">
        <f t="shared" si="75"/>
        <v>0.21160118293198149</v>
      </c>
      <c r="AS126" s="4">
        <f t="shared" si="90"/>
        <v>6.8662277619289808E-2</v>
      </c>
      <c r="AT126" s="4">
        <f t="shared" si="90"/>
        <v>-0.47409862066889263</v>
      </c>
      <c r="AU126" s="4">
        <f t="shared" si="90"/>
        <v>0.52700678140019663</v>
      </c>
      <c r="AV126" s="4">
        <f t="shared" si="90"/>
        <v>-0.20852525253717374</v>
      </c>
      <c r="AW126" s="4">
        <f t="shared" si="90"/>
        <v>0.20852525253717374</v>
      </c>
      <c r="AX126" s="4">
        <f t="shared" si="91"/>
        <v>12.359209971472167</v>
      </c>
      <c r="AY126" s="4">
        <f t="shared" si="91"/>
        <v>-85.337751720400675</v>
      </c>
      <c r="AZ126" s="4">
        <f t="shared" si="91"/>
        <v>94.861220652035399</v>
      </c>
      <c r="BA126" s="4">
        <f t="shared" si="91"/>
        <v>-37.534545456691276</v>
      </c>
      <c r="BB126" s="4">
        <f t="shared" si="91"/>
        <v>37.534545456691276</v>
      </c>
      <c r="BC126" s="4">
        <f t="shared" si="76"/>
        <v>5.2000000000000011E-2</v>
      </c>
      <c r="BD126" s="4">
        <f t="shared" si="77"/>
        <v>-0.26944444444444454</v>
      </c>
      <c r="BE126" s="4">
        <f t="shared" si="77"/>
        <v>0.44000000000000022</v>
      </c>
      <c r="BF126" s="4">
        <f t="shared" si="78"/>
        <v>-0.19047619047619055</v>
      </c>
      <c r="BG126" s="4">
        <f t="shared" si="79"/>
        <v>0.23529411764705893</v>
      </c>
      <c r="BH126" s="4">
        <f t="shared" si="80"/>
        <v>0.63594868899465251</v>
      </c>
      <c r="BI126" s="4">
        <f t="shared" si="81"/>
        <v>3.0787972116603295</v>
      </c>
      <c r="BJ126" s="4">
        <f t="shared" si="82"/>
        <v>0.20655751102609937</v>
      </c>
      <c r="BK126" s="4">
        <f t="shared" si="83"/>
        <v>0.29924926271659891</v>
      </c>
      <c r="BL126" s="4">
        <f t="shared" si="84"/>
        <v>2.0102112378538233</v>
      </c>
      <c r="BM126" s="4">
        <f t="shared" si="85"/>
        <v>0.14886458551295764</v>
      </c>
      <c r="BN126" s="3">
        <f t="shared" si="86"/>
        <v>1</v>
      </c>
      <c r="BO126" s="3">
        <v>100</v>
      </c>
      <c r="BP126" s="3">
        <f t="shared" si="87"/>
        <v>1.63</v>
      </c>
      <c r="BQ126" s="3">
        <f t="shared" si="88"/>
        <v>163</v>
      </c>
      <c r="BR126"/>
    </row>
    <row r="127" spans="1:70" x14ac:dyDescent="0.25">
      <c r="A127" t="s">
        <v>127</v>
      </c>
      <c r="B127" t="s">
        <v>180</v>
      </c>
      <c r="C127" t="s">
        <v>173</v>
      </c>
      <c r="D127" t="s">
        <v>133</v>
      </c>
      <c r="E127" t="s">
        <v>15</v>
      </c>
      <c r="F127" s="3">
        <v>2</v>
      </c>
      <c r="G127" s="3">
        <v>3</v>
      </c>
      <c r="H127" s="3" t="str">
        <f t="shared" si="89"/>
        <v>A</v>
      </c>
      <c r="I127" s="3">
        <v>3.6</v>
      </c>
      <c r="J127" s="3">
        <v>3.6</v>
      </c>
      <c r="K127" s="3">
        <v>2</v>
      </c>
      <c r="L127" s="3">
        <v>1.92</v>
      </c>
      <c r="M127" s="3">
        <v>1.98</v>
      </c>
      <c r="N127" s="3">
        <f t="shared" si="47"/>
        <v>5</v>
      </c>
      <c r="O127" s="3">
        <f t="shared" si="48"/>
        <v>5.555555555555558E-2</v>
      </c>
      <c r="P127" s="3">
        <f t="shared" si="49"/>
        <v>2.5883838383838453E-2</v>
      </c>
      <c r="Q127" s="3">
        <f t="shared" si="50"/>
        <v>3.8000000000000003</v>
      </c>
      <c r="R127" s="3">
        <f t="shared" si="51"/>
        <v>3.8000000000000003</v>
      </c>
      <c r="S127" s="3">
        <f t="shared" si="52"/>
        <v>2.1111111111111112</v>
      </c>
      <c r="T127" s="3">
        <f t="shared" si="53"/>
        <v>2.0266666666666668</v>
      </c>
      <c r="U127" s="3">
        <f t="shared" si="54"/>
        <v>2.09</v>
      </c>
      <c r="V127" s="4">
        <f t="shared" si="55"/>
        <v>0.27777777777777779</v>
      </c>
      <c r="W127" s="4">
        <f t="shared" si="56"/>
        <v>0.27777777777777779</v>
      </c>
      <c r="X127" s="4">
        <f t="shared" si="57"/>
        <v>0.5</v>
      </c>
      <c r="Y127" s="4">
        <f t="shared" si="58"/>
        <v>0.52083333333333337</v>
      </c>
      <c r="Z127" s="4">
        <f t="shared" si="59"/>
        <v>0.50505050505050508</v>
      </c>
      <c r="AA127" s="4">
        <f t="shared" si="60"/>
        <v>1</v>
      </c>
      <c r="AB127" s="4">
        <f t="shared" si="61"/>
        <v>1.8</v>
      </c>
      <c r="AC127" s="4">
        <f t="shared" si="62"/>
        <v>1</v>
      </c>
      <c r="AD127" s="4">
        <f t="shared" si="63"/>
        <v>1.8</v>
      </c>
      <c r="AE127" s="4">
        <f t="shared" si="64"/>
        <v>0.55555555555555558</v>
      </c>
      <c r="AF127" s="4">
        <f t="shared" si="65"/>
        <v>0.55555555555555558</v>
      </c>
      <c r="AG127" s="4">
        <f t="shared" si="66"/>
        <v>0.96969696969696972</v>
      </c>
      <c r="AH127" s="4">
        <f t="shared" si="67"/>
        <v>1.03125</v>
      </c>
      <c r="AI127" s="4">
        <f t="shared" si="68"/>
        <v>1.6888888888888891</v>
      </c>
      <c r="AJ127" s="4">
        <f t="shared" si="69"/>
        <v>0</v>
      </c>
      <c r="AK127" s="4">
        <f t="shared" si="69"/>
        <v>1.6888888888888891</v>
      </c>
      <c r="AL127" s="4">
        <f t="shared" si="70"/>
        <v>-6.333333333333302E-2</v>
      </c>
      <c r="AM127" s="4">
        <f t="shared" si="71"/>
        <v>6.333333333333302E-2</v>
      </c>
      <c r="AN127" s="4">
        <f t="shared" si="72"/>
        <v>0.84444444444444455</v>
      </c>
      <c r="AO127" s="4">
        <f t="shared" si="73"/>
        <v>0</v>
      </c>
      <c r="AP127" s="4">
        <f t="shared" si="73"/>
        <v>0.84444444444444455</v>
      </c>
      <c r="AQ127" s="4">
        <f t="shared" si="74"/>
        <v>-3.166666666666651E-2</v>
      </c>
      <c r="AR127" s="4">
        <f t="shared" si="75"/>
        <v>3.166666666666651E-2</v>
      </c>
      <c r="AS127" s="4">
        <f t="shared" si="90"/>
        <v>0.70125992286627747</v>
      </c>
      <c r="AT127" s="4">
        <f t="shared" si="90"/>
        <v>0</v>
      </c>
      <c r="AU127" s="4">
        <f t="shared" si="90"/>
        <v>0.70125992286627747</v>
      </c>
      <c r="AV127" s="4">
        <f t="shared" si="90"/>
        <v>-3.1656088154132629E-2</v>
      </c>
      <c r="AW127" s="4">
        <f t="shared" si="90"/>
        <v>3.1656088154132629E-2</v>
      </c>
      <c r="AX127" s="4">
        <f t="shared" si="91"/>
        <v>126.22678611592995</v>
      </c>
      <c r="AY127" s="4">
        <f t="shared" si="91"/>
        <v>0</v>
      </c>
      <c r="AZ127" s="4">
        <f t="shared" si="91"/>
        <v>126.22678611592995</v>
      </c>
      <c r="BA127" s="4">
        <f t="shared" si="91"/>
        <v>-5.6980958677438727</v>
      </c>
      <c r="BB127" s="4">
        <f t="shared" si="91"/>
        <v>5.6980958677438727</v>
      </c>
      <c r="BC127" s="4">
        <f t="shared" si="76"/>
        <v>0.8</v>
      </c>
      <c r="BD127" s="4">
        <f t="shared" si="77"/>
        <v>0</v>
      </c>
      <c r="BE127" s="4">
        <f t="shared" si="77"/>
        <v>0.8</v>
      </c>
      <c r="BF127" s="4">
        <f t="shared" si="78"/>
        <v>-3.0303030303030155E-2</v>
      </c>
      <c r="BG127" s="4">
        <f t="shared" si="79"/>
        <v>3.1249999999999844E-2</v>
      </c>
      <c r="BH127" s="4">
        <f t="shared" si="80"/>
        <v>0.9750804546313675</v>
      </c>
      <c r="BI127" s="4">
        <f t="shared" si="81"/>
        <v>3.2370370370370374</v>
      </c>
      <c r="BJ127" s="4">
        <f t="shared" si="82"/>
        <v>0.30122622740328281</v>
      </c>
      <c r="BK127" s="4">
        <f t="shared" si="83"/>
        <v>4.4783429475147789E-2</v>
      </c>
      <c r="BL127" s="4">
        <f t="shared" si="84"/>
        <v>2.0583333333333336</v>
      </c>
      <c r="BM127" s="4">
        <f t="shared" si="85"/>
        <v>2.1757131728816739E-2</v>
      </c>
      <c r="BN127" s="3">
        <f t="shared" si="86"/>
        <v>0</v>
      </c>
      <c r="BO127" s="3">
        <v>100</v>
      </c>
      <c r="BP127" s="3">
        <f t="shared" si="87"/>
        <v>-1</v>
      </c>
      <c r="BQ127" s="3">
        <f t="shared" si="88"/>
        <v>-100</v>
      </c>
      <c r="BR127"/>
    </row>
    <row r="128" spans="1:70" x14ac:dyDescent="0.25">
      <c r="A128" t="s">
        <v>127</v>
      </c>
      <c r="B128" t="s">
        <v>180</v>
      </c>
      <c r="C128" t="s">
        <v>173</v>
      </c>
      <c r="D128" t="s">
        <v>135</v>
      </c>
      <c r="E128" t="s">
        <v>13</v>
      </c>
      <c r="F128" s="3">
        <v>1</v>
      </c>
      <c r="G128" s="3">
        <v>3</v>
      </c>
      <c r="H128" s="3" t="str">
        <f t="shared" si="89"/>
        <v>A</v>
      </c>
      <c r="I128" s="3">
        <v>3.4</v>
      </c>
      <c r="J128" s="3">
        <v>3.5</v>
      </c>
      <c r="K128" s="3">
        <v>2.15</v>
      </c>
      <c r="L128" s="3">
        <v>1.94</v>
      </c>
      <c r="M128" s="3">
        <v>1.96</v>
      </c>
      <c r="N128" s="3">
        <f t="shared" si="47"/>
        <v>4</v>
      </c>
      <c r="O128" s="3">
        <f t="shared" si="48"/>
        <v>4.4948211842876562E-2</v>
      </c>
      <c r="P128" s="3">
        <f t="shared" si="49"/>
        <v>2.5667999158426325E-2</v>
      </c>
      <c r="Q128" s="3">
        <f t="shared" si="50"/>
        <v>3.5528239202657801</v>
      </c>
      <c r="R128" s="3">
        <f t="shared" si="51"/>
        <v>3.6573187414500681</v>
      </c>
      <c r="S128" s="3">
        <f t="shared" si="52"/>
        <v>2.2466386554621844</v>
      </c>
      <c r="T128" s="3">
        <f t="shared" si="53"/>
        <v>2.0271995309751807</v>
      </c>
      <c r="U128" s="3">
        <f t="shared" si="54"/>
        <v>2.048098495212038</v>
      </c>
      <c r="V128" s="4">
        <f t="shared" si="55"/>
        <v>0.29411764705882354</v>
      </c>
      <c r="W128" s="4">
        <f t="shared" si="56"/>
        <v>0.2857142857142857</v>
      </c>
      <c r="X128" s="4">
        <f t="shared" si="57"/>
        <v>0.46511627906976744</v>
      </c>
      <c r="Y128" s="4">
        <f t="shared" si="58"/>
        <v>0.51546391752577325</v>
      </c>
      <c r="Z128" s="4">
        <f t="shared" si="59"/>
        <v>0.51020408163265307</v>
      </c>
      <c r="AA128" s="4">
        <f t="shared" si="60"/>
        <v>0.97142857142857142</v>
      </c>
      <c r="AB128" s="4">
        <f t="shared" si="61"/>
        <v>1.5813953488372092</v>
      </c>
      <c r="AC128" s="4">
        <f t="shared" si="62"/>
        <v>1.0294117647058825</v>
      </c>
      <c r="AD128" s="4">
        <f t="shared" si="63"/>
        <v>1.6279069767441861</v>
      </c>
      <c r="AE128" s="4">
        <f t="shared" si="64"/>
        <v>0.63235294117647056</v>
      </c>
      <c r="AF128" s="4">
        <f t="shared" si="65"/>
        <v>0.61428571428571421</v>
      </c>
      <c r="AG128" s="4">
        <f t="shared" si="66"/>
        <v>0.98979591836734693</v>
      </c>
      <c r="AH128" s="4">
        <f t="shared" si="67"/>
        <v>1.0103092783505154</v>
      </c>
      <c r="AI128" s="4">
        <f t="shared" si="68"/>
        <v>1.3061852648035956</v>
      </c>
      <c r="AJ128" s="4">
        <f t="shared" si="69"/>
        <v>-0.10449482118428799</v>
      </c>
      <c r="AK128" s="4">
        <f t="shared" si="69"/>
        <v>1.4106800859878836</v>
      </c>
      <c r="AL128" s="4">
        <f t="shared" si="70"/>
        <v>-2.0898964236857331E-2</v>
      </c>
      <c r="AM128" s="4">
        <f t="shared" si="71"/>
        <v>2.0898964236857331E-2</v>
      </c>
      <c r="AN128" s="4">
        <f t="shared" si="72"/>
        <v>0.65309263240179782</v>
      </c>
      <c r="AO128" s="4">
        <f t="shared" si="73"/>
        <v>-5.2247410592143995E-2</v>
      </c>
      <c r="AP128" s="4">
        <f t="shared" si="73"/>
        <v>0.70534004299394182</v>
      </c>
      <c r="AQ128" s="4">
        <f t="shared" si="74"/>
        <v>-1.0449482118428666E-2</v>
      </c>
      <c r="AR128" s="4">
        <f t="shared" si="75"/>
        <v>1.0449482118428666E-2</v>
      </c>
      <c r="AS128" s="4">
        <f t="shared" si="90"/>
        <v>0.57854623173519548</v>
      </c>
      <c r="AT128" s="4">
        <f t="shared" si="90"/>
        <v>-5.2199946788063237E-2</v>
      </c>
      <c r="AU128" s="4">
        <f t="shared" si="90"/>
        <v>0.61430090198698717</v>
      </c>
      <c r="AV128" s="4">
        <f t="shared" si="90"/>
        <v>-1.0449101811187012E-2</v>
      </c>
      <c r="AW128" s="4">
        <f t="shared" si="90"/>
        <v>1.0449101811187012E-2</v>
      </c>
      <c r="AX128" s="4">
        <f t="shared" si="91"/>
        <v>104.1383217123352</v>
      </c>
      <c r="AY128" s="4">
        <f t="shared" si="91"/>
        <v>-9.3959904218513817</v>
      </c>
      <c r="AZ128" s="4">
        <f t="shared" si="91"/>
        <v>110.57416235765768</v>
      </c>
      <c r="BA128" s="4">
        <f t="shared" si="91"/>
        <v>-1.8808383260136623</v>
      </c>
      <c r="BB128" s="4">
        <f t="shared" si="91"/>
        <v>1.8808383260136623</v>
      </c>
      <c r="BC128" s="4">
        <f t="shared" si="76"/>
        <v>0.58139534883720934</v>
      </c>
      <c r="BD128" s="4">
        <f t="shared" si="77"/>
        <v>-2.8571428571428661E-2</v>
      </c>
      <c r="BE128" s="4">
        <f t="shared" si="77"/>
        <v>0.62790697674418616</v>
      </c>
      <c r="BF128" s="4">
        <f t="shared" si="78"/>
        <v>-1.0204081632652963E-2</v>
      </c>
      <c r="BG128" s="4">
        <f t="shared" si="79"/>
        <v>1.0309278350515365E-2</v>
      </c>
      <c r="BH128" s="4">
        <f t="shared" si="80"/>
        <v>0.78602983601632981</v>
      </c>
      <c r="BI128" s="4">
        <f t="shared" si="81"/>
        <v>3.1522604390593441</v>
      </c>
      <c r="BJ128" s="4">
        <f t="shared" si="82"/>
        <v>0.24935434467175133</v>
      </c>
      <c r="BK128" s="4">
        <f t="shared" si="83"/>
        <v>1.4777799331656958E-2</v>
      </c>
      <c r="BL128" s="4">
        <f t="shared" si="84"/>
        <v>2.0376490130936094</v>
      </c>
      <c r="BM128" s="4">
        <f t="shared" si="85"/>
        <v>7.252377242938879E-3</v>
      </c>
      <c r="BN128" s="3">
        <f t="shared" si="86"/>
        <v>0</v>
      </c>
      <c r="BO128" s="3">
        <v>100</v>
      </c>
      <c r="BP128" s="3">
        <f t="shared" si="87"/>
        <v>-1</v>
      </c>
      <c r="BQ128" s="3">
        <f t="shared" si="88"/>
        <v>-100</v>
      </c>
      <c r="BR128"/>
    </row>
    <row r="129" spans="1:70" x14ac:dyDescent="0.25">
      <c r="A129" t="s">
        <v>127</v>
      </c>
      <c r="B129" t="s">
        <v>180</v>
      </c>
      <c r="C129" t="s">
        <v>174</v>
      </c>
      <c r="D129" t="s">
        <v>22</v>
      </c>
      <c r="E129" t="s">
        <v>12</v>
      </c>
      <c r="F129" s="3">
        <v>0</v>
      </c>
      <c r="G129" s="3">
        <v>1</v>
      </c>
      <c r="H129" s="3" t="str">
        <f t="shared" si="89"/>
        <v>A</v>
      </c>
      <c r="I129" s="3">
        <v>5.5</v>
      </c>
      <c r="J129" s="3">
        <v>3.8</v>
      </c>
      <c r="K129" s="3">
        <v>1.6</v>
      </c>
      <c r="L129" s="3">
        <v>1.96</v>
      </c>
      <c r="M129" s="3">
        <v>1.94</v>
      </c>
      <c r="N129" s="3">
        <f t="shared" si="47"/>
        <v>1</v>
      </c>
      <c r="O129" s="3">
        <f t="shared" si="48"/>
        <v>6.9976076555023914E-2</v>
      </c>
      <c r="P129" s="3">
        <f t="shared" si="49"/>
        <v>2.5667999158426325E-2</v>
      </c>
      <c r="Q129" s="3">
        <f t="shared" si="50"/>
        <v>5.8848684210526319</v>
      </c>
      <c r="R129" s="3">
        <f t="shared" si="51"/>
        <v>4.0659090909090905</v>
      </c>
      <c r="S129" s="3">
        <f t="shared" si="52"/>
        <v>1.7119617224880384</v>
      </c>
      <c r="T129" s="3">
        <f t="shared" si="53"/>
        <v>2.0971531100478469</v>
      </c>
      <c r="U129" s="3">
        <f t="shared" si="54"/>
        <v>2.0757535885167462</v>
      </c>
      <c r="V129" s="4">
        <f t="shared" si="55"/>
        <v>0.18181818181818182</v>
      </c>
      <c r="W129" s="4">
        <f t="shared" si="56"/>
        <v>0.26315789473684209</v>
      </c>
      <c r="X129" s="4">
        <f t="shared" si="57"/>
        <v>0.625</v>
      </c>
      <c r="Y129" s="4">
        <f t="shared" si="58"/>
        <v>0.51020408163265307</v>
      </c>
      <c r="Z129" s="4">
        <f t="shared" si="59"/>
        <v>0.51546391752577325</v>
      </c>
      <c r="AA129" s="4">
        <f t="shared" si="60"/>
        <v>1.4473684210526316</v>
      </c>
      <c r="AB129" s="4">
        <f t="shared" si="61"/>
        <v>3.4375</v>
      </c>
      <c r="AC129" s="4">
        <f t="shared" si="62"/>
        <v>0.69090909090909092</v>
      </c>
      <c r="AD129" s="4">
        <f t="shared" si="63"/>
        <v>2.3749999999999996</v>
      </c>
      <c r="AE129" s="4">
        <f t="shared" si="64"/>
        <v>0.29090909090909095</v>
      </c>
      <c r="AF129" s="4">
        <f t="shared" si="65"/>
        <v>0.4210526315789474</v>
      </c>
      <c r="AG129" s="4">
        <f t="shared" si="66"/>
        <v>1.0103092783505154</v>
      </c>
      <c r="AH129" s="4">
        <f t="shared" si="67"/>
        <v>0.98979591836734693</v>
      </c>
      <c r="AI129" s="4">
        <f t="shared" si="68"/>
        <v>4.172906698564594</v>
      </c>
      <c r="AJ129" s="4">
        <f t="shared" si="69"/>
        <v>1.8189593301435414</v>
      </c>
      <c r="AK129" s="4">
        <f t="shared" si="69"/>
        <v>2.3539473684210521</v>
      </c>
      <c r="AL129" s="4">
        <f t="shared" si="70"/>
        <v>2.1399521531100696E-2</v>
      </c>
      <c r="AM129" s="4">
        <f t="shared" si="71"/>
        <v>-2.1399521531100696E-2</v>
      </c>
      <c r="AN129" s="4">
        <f t="shared" si="72"/>
        <v>2.086453349282297</v>
      </c>
      <c r="AO129" s="4">
        <f t="shared" si="73"/>
        <v>0.90947966507177069</v>
      </c>
      <c r="AP129" s="4">
        <f t="shared" si="73"/>
        <v>1.1769736842105261</v>
      </c>
      <c r="AQ129" s="4">
        <f t="shared" si="74"/>
        <v>1.0699760765550348E-2</v>
      </c>
      <c r="AR129" s="4">
        <f t="shared" si="75"/>
        <v>-1.0699760765550348E-2</v>
      </c>
      <c r="AS129" s="4">
        <f t="shared" si="90"/>
        <v>1.1238598835713729</v>
      </c>
      <c r="AT129" s="4">
        <f t="shared" si="90"/>
        <v>0.73802786723661806</v>
      </c>
      <c r="AU129" s="4">
        <f t="shared" si="90"/>
        <v>0.86651323301368377</v>
      </c>
      <c r="AV129" s="4">
        <f t="shared" si="90"/>
        <v>1.0699352473318626E-2</v>
      </c>
      <c r="AW129" s="4">
        <f t="shared" si="90"/>
        <v>-1.0699352473318626E-2</v>
      </c>
      <c r="AX129" s="4">
        <f t="shared" si="91"/>
        <v>202.29477904284713</v>
      </c>
      <c r="AY129" s="4">
        <f t="shared" si="91"/>
        <v>132.84501610259127</v>
      </c>
      <c r="AZ129" s="4">
        <f t="shared" si="91"/>
        <v>155.97238194246307</v>
      </c>
      <c r="BA129" s="4">
        <f t="shared" si="91"/>
        <v>1.9258834451973528</v>
      </c>
      <c r="BB129" s="4">
        <f t="shared" si="91"/>
        <v>-1.9258834451973528</v>
      </c>
      <c r="BC129" s="4">
        <f t="shared" si="76"/>
        <v>2.4375000000000004</v>
      </c>
      <c r="BD129" s="4">
        <f t="shared" si="77"/>
        <v>0.4473684210526318</v>
      </c>
      <c r="BE129" s="4">
        <f t="shared" si="77"/>
        <v>1.3749999999999996</v>
      </c>
      <c r="BF129" s="4">
        <f t="shared" si="78"/>
        <v>1.030927835051557E-2</v>
      </c>
      <c r="BG129" s="4">
        <f t="shared" si="79"/>
        <v>-1.0204081632653164E-2</v>
      </c>
      <c r="BH129" s="4">
        <f t="shared" si="80"/>
        <v>2.0921612259789297</v>
      </c>
      <c r="BI129" s="4">
        <f t="shared" si="81"/>
        <v>3.8875797448165863</v>
      </c>
      <c r="BJ129" s="4">
        <f t="shared" si="82"/>
        <v>0.53816548169036638</v>
      </c>
      <c r="BK129" s="4">
        <f t="shared" si="83"/>
        <v>1.5131746788788833E-2</v>
      </c>
      <c r="BL129" s="4">
        <f t="shared" si="84"/>
        <v>2.0864533492822965</v>
      </c>
      <c r="BM129" s="4">
        <f t="shared" si="85"/>
        <v>7.252377242939023E-3</v>
      </c>
      <c r="BN129" s="3">
        <f t="shared" si="86"/>
        <v>0</v>
      </c>
      <c r="BO129" s="3">
        <v>100</v>
      </c>
      <c r="BP129" s="3">
        <f t="shared" si="87"/>
        <v>-1</v>
      </c>
      <c r="BQ129" s="3">
        <f t="shared" si="88"/>
        <v>-100</v>
      </c>
      <c r="BR129"/>
    </row>
    <row r="130" spans="1:70" x14ac:dyDescent="0.25">
      <c r="A130" t="s">
        <v>127</v>
      </c>
      <c r="B130" t="s">
        <v>181</v>
      </c>
      <c r="C130" t="s">
        <v>134</v>
      </c>
      <c r="D130" t="s">
        <v>23</v>
      </c>
      <c r="E130" t="s">
        <v>21</v>
      </c>
      <c r="F130" s="3">
        <v>1</v>
      </c>
      <c r="G130" s="3">
        <v>2</v>
      </c>
      <c r="H130" s="3" t="str">
        <f t="shared" si="89"/>
        <v>A</v>
      </c>
      <c r="I130" s="3">
        <v>2.5499999999999998</v>
      </c>
      <c r="J130" s="3">
        <v>3.75</v>
      </c>
      <c r="K130" s="3">
        <v>2.5</v>
      </c>
      <c r="L130" s="3">
        <v>1.53</v>
      </c>
      <c r="M130" s="3">
        <v>2.4</v>
      </c>
      <c r="N130" s="3">
        <f t="shared" si="47"/>
        <v>3</v>
      </c>
      <c r="O130" s="3">
        <f t="shared" si="48"/>
        <v>5.8823529411764941E-2</v>
      </c>
      <c r="P130" s="3">
        <f t="shared" si="49"/>
        <v>7.0261437908496815E-2</v>
      </c>
      <c r="Q130" s="3">
        <f t="shared" si="50"/>
        <v>2.7000000000000006</v>
      </c>
      <c r="R130" s="3">
        <f t="shared" si="51"/>
        <v>3.9705882352941186</v>
      </c>
      <c r="S130" s="3">
        <f t="shared" si="52"/>
        <v>2.6470588235294121</v>
      </c>
      <c r="T130" s="3">
        <f t="shared" si="53"/>
        <v>1.6200000000000003</v>
      </c>
      <c r="U130" s="3">
        <f t="shared" si="54"/>
        <v>2.5411764705882356</v>
      </c>
      <c r="V130" s="4">
        <f t="shared" si="55"/>
        <v>0.39215686274509809</v>
      </c>
      <c r="W130" s="4">
        <f t="shared" si="56"/>
        <v>0.26666666666666666</v>
      </c>
      <c r="X130" s="4">
        <f t="shared" si="57"/>
        <v>0.4</v>
      </c>
      <c r="Y130" s="4">
        <f t="shared" si="58"/>
        <v>0.65359477124183007</v>
      </c>
      <c r="Z130" s="4">
        <f t="shared" si="59"/>
        <v>0.41666666666666669</v>
      </c>
      <c r="AA130" s="4">
        <f t="shared" si="60"/>
        <v>0.67999999999999994</v>
      </c>
      <c r="AB130" s="4">
        <f t="shared" si="61"/>
        <v>1.02</v>
      </c>
      <c r="AC130" s="4">
        <f t="shared" si="62"/>
        <v>1.4705882352941178</v>
      </c>
      <c r="AD130" s="4">
        <f t="shared" si="63"/>
        <v>1.5</v>
      </c>
      <c r="AE130" s="4">
        <f t="shared" si="64"/>
        <v>0.98039215686274517</v>
      </c>
      <c r="AF130" s="4">
        <f t="shared" si="65"/>
        <v>0.66666666666666663</v>
      </c>
      <c r="AG130" s="4">
        <f t="shared" si="66"/>
        <v>0.63750000000000007</v>
      </c>
      <c r="AH130" s="4">
        <f t="shared" si="67"/>
        <v>1.5686274509803921</v>
      </c>
      <c r="AI130" s="4">
        <f t="shared" si="68"/>
        <v>5.2941176470588491E-2</v>
      </c>
      <c r="AJ130" s="4">
        <f t="shared" si="69"/>
        <v>-1.270588235294118</v>
      </c>
      <c r="AK130" s="4">
        <f t="shared" si="69"/>
        <v>1.3235294117647065</v>
      </c>
      <c r="AL130" s="4">
        <f t="shared" si="70"/>
        <v>-0.92117647058823526</v>
      </c>
      <c r="AM130" s="4">
        <f t="shared" si="71"/>
        <v>0.92117647058823526</v>
      </c>
      <c r="AN130" s="4">
        <f t="shared" si="72"/>
        <v>2.6470588235294246E-2</v>
      </c>
      <c r="AO130" s="4">
        <f t="shared" si="73"/>
        <v>-0.63529411764705901</v>
      </c>
      <c r="AP130" s="4">
        <f t="shared" si="73"/>
        <v>0.66176470588235325</v>
      </c>
      <c r="AQ130" s="4">
        <f t="shared" si="74"/>
        <v>-0.46058823529411763</v>
      </c>
      <c r="AR130" s="4">
        <f t="shared" si="75"/>
        <v>0.46058823529411763</v>
      </c>
      <c r="AS130" s="4">
        <f t="shared" si="90"/>
        <v>2.6464408256406512E-2</v>
      </c>
      <c r="AT130" s="4">
        <f t="shared" si="90"/>
        <v>-0.56596760304776561</v>
      </c>
      <c r="AU130" s="4">
        <f t="shared" si="90"/>
        <v>0.58460125612032654</v>
      </c>
      <c r="AV130" s="4">
        <f t="shared" si="90"/>
        <v>-0.43162413516075526</v>
      </c>
      <c r="AW130" s="4">
        <f t="shared" si="90"/>
        <v>0.43162413516075526</v>
      </c>
      <c r="AX130" s="4">
        <f t="shared" si="91"/>
        <v>4.7635934861531721</v>
      </c>
      <c r="AY130" s="4">
        <f t="shared" si="91"/>
        <v>-101.87416854859781</v>
      </c>
      <c r="AZ130" s="4">
        <f t="shared" si="91"/>
        <v>105.22822610165879</v>
      </c>
      <c r="BA130" s="4">
        <f t="shared" si="91"/>
        <v>-77.692344328935945</v>
      </c>
      <c r="BB130" s="4">
        <f t="shared" si="91"/>
        <v>77.692344328935945</v>
      </c>
      <c r="BC130" s="4">
        <f t="shared" si="76"/>
        <v>2.0000000000000094E-2</v>
      </c>
      <c r="BD130" s="4">
        <f t="shared" si="77"/>
        <v>-0.32</v>
      </c>
      <c r="BE130" s="4">
        <f t="shared" si="77"/>
        <v>0.50000000000000022</v>
      </c>
      <c r="BF130" s="4">
        <f t="shared" si="78"/>
        <v>-0.36249999999999993</v>
      </c>
      <c r="BG130" s="4">
        <f t="shared" si="79"/>
        <v>0.56862745098039202</v>
      </c>
      <c r="BH130" s="4">
        <f t="shared" si="80"/>
        <v>0.74932495572572189</v>
      </c>
      <c r="BI130" s="4">
        <f t="shared" si="81"/>
        <v>3.1058823529411774</v>
      </c>
      <c r="BJ130" s="4">
        <f t="shared" si="82"/>
        <v>0.2412599289268422</v>
      </c>
      <c r="BK130" s="4">
        <f t="shared" si="83"/>
        <v>0.65137012902243174</v>
      </c>
      <c r="BL130" s="4">
        <f t="shared" si="84"/>
        <v>2.0805882352941181</v>
      </c>
      <c r="BM130" s="4">
        <f t="shared" si="85"/>
        <v>0.31307017792992187</v>
      </c>
      <c r="BN130" s="3">
        <f t="shared" si="86"/>
        <v>0</v>
      </c>
      <c r="BO130" s="3">
        <v>100</v>
      </c>
      <c r="BP130" s="3">
        <f t="shared" si="87"/>
        <v>-1</v>
      </c>
      <c r="BQ130" s="3">
        <f t="shared" si="88"/>
        <v>-100</v>
      </c>
      <c r="BR130"/>
    </row>
    <row r="131" spans="1:70" x14ac:dyDescent="0.25">
      <c r="A131" t="s">
        <v>127</v>
      </c>
      <c r="B131" t="s">
        <v>181</v>
      </c>
      <c r="C131" t="s">
        <v>136</v>
      </c>
      <c r="D131" t="s">
        <v>17</v>
      </c>
      <c r="E131" t="s">
        <v>141</v>
      </c>
      <c r="F131" s="3">
        <v>0</v>
      </c>
      <c r="G131" s="3">
        <v>3</v>
      </c>
      <c r="H131" s="3" t="str">
        <f t="shared" si="89"/>
        <v>A</v>
      </c>
      <c r="I131" s="3">
        <v>2.63</v>
      </c>
      <c r="J131" s="3">
        <v>3.3</v>
      </c>
      <c r="K131" s="3">
        <v>2.7</v>
      </c>
      <c r="L131" s="3">
        <v>1.94</v>
      </c>
      <c r="M131" s="3">
        <v>1.96</v>
      </c>
      <c r="N131" s="3">
        <f t="shared" ref="N131:N194" si="92">SUM(F131:G131)</f>
        <v>3</v>
      </c>
      <c r="O131" s="3">
        <f t="shared" ref="O131:O194" si="93">((1/I131)+(1/J131)+(1/K131))-1</f>
        <v>5.3628810282802863E-2</v>
      </c>
      <c r="P131" s="3">
        <f t="shared" ref="P131:P194" si="94">((1/L131)+(1/M131-1))</f>
        <v>2.5667999158426325E-2</v>
      </c>
      <c r="Q131" s="3">
        <f t="shared" ref="Q131:Q194" si="95">I131*(1+O131)</f>
        <v>2.7710437710437712</v>
      </c>
      <c r="R131" s="3">
        <f t="shared" ref="R131:R194" si="96">J131*(1+O131)</f>
        <v>3.4769750739332492</v>
      </c>
      <c r="S131" s="3">
        <f t="shared" ref="S131:S194" si="97">K131*(1+O131)</f>
        <v>2.844797787763568</v>
      </c>
      <c r="T131" s="3">
        <f t="shared" ref="T131:T194" si="98">L131*(1+O131)</f>
        <v>2.0440398919486373</v>
      </c>
      <c r="U131" s="3">
        <f t="shared" ref="U131:U194" si="99">M131*(1+O131)</f>
        <v>2.0651124681542936</v>
      </c>
      <c r="V131" s="4">
        <f t="shared" ref="V131:V194" si="100">1/I131</f>
        <v>0.38022813688212931</v>
      </c>
      <c r="W131" s="4">
        <f t="shared" ref="W131:W194" si="101">1/J131</f>
        <v>0.30303030303030304</v>
      </c>
      <c r="X131" s="4">
        <f t="shared" ref="X131:X194" si="102">1/K131</f>
        <v>0.37037037037037035</v>
      </c>
      <c r="Y131" s="4">
        <f t="shared" ref="Y131:Y194" si="103">1/L131</f>
        <v>0.51546391752577325</v>
      </c>
      <c r="Z131" s="4">
        <f t="shared" ref="Z131:Z194" si="104">1/M131</f>
        <v>0.51020408163265307</v>
      </c>
      <c r="AA131" s="4">
        <f t="shared" ref="AA131:AA194" si="105">(I131/J131)</f>
        <v>0.79696969696969699</v>
      </c>
      <c r="AB131" s="4">
        <f t="shared" ref="AB131:AB194" si="106">(I131/K131)</f>
        <v>0.97407407407407398</v>
      </c>
      <c r="AC131" s="4">
        <f t="shared" ref="AC131:AC194" si="107">(J131/I131)</f>
        <v>1.2547528517110267</v>
      </c>
      <c r="AD131" s="4">
        <f t="shared" ref="AD131:AD194" si="108">(J131/K131)</f>
        <v>1.2222222222222221</v>
      </c>
      <c r="AE131" s="4">
        <f t="shared" ref="AE131:AE194" si="109">(K131/I131)</f>
        <v>1.0266159695817492</v>
      </c>
      <c r="AF131" s="4">
        <f t="shared" ref="AF131:AF194" si="110">(K131/J131)</f>
        <v>0.81818181818181823</v>
      </c>
      <c r="AG131" s="4">
        <f t="shared" ref="AG131:AG194" si="111">(L131/M131)</f>
        <v>0.98979591836734693</v>
      </c>
      <c r="AH131" s="4">
        <f t="shared" ref="AH131:AH194" si="112">(M131/L131)</f>
        <v>1.0103092783505154</v>
      </c>
      <c r="AI131" s="4">
        <f t="shared" ref="AI131:AI194" si="113">Q131-S131</f>
        <v>-7.3754016719796756E-2</v>
      </c>
      <c r="AJ131" s="4">
        <f t="shared" ref="AJ131:AK194" si="114">Q131-R131</f>
        <v>-0.70593130288947803</v>
      </c>
      <c r="AK131" s="4">
        <f t="shared" si="114"/>
        <v>0.63217728616968127</v>
      </c>
      <c r="AL131" s="4">
        <f t="shared" ref="AL131:AL194" si="115">T131-U131</f>
        <v>-2.1072576205656279E-2</v>
      </c>
      <c r="AM131" s="4">
        <f t="shared" ref="AM131:AM194" si="116">U131-T131</f>
        <v>2.1072576205656279E-2</v>
      </c>
      <c r="AN131" s="4">
        <f t="shared" ref="AN131:AN194" si="117">(Q131-S131)/2</f>
        <v>-3.6877008359898378E-2</v>
      </c>
      <c r="AO131" s="4">
        <f t="shared" ref="AO131:AP194" si="118">(Q131-R131)/2</f>
        <v>-0.35296565144473901</v>
      </c>
      <c r="AP131" s="4">
        <f t="shared" si="118"/>
        <v>0.31608864308484064</v>
      </c>
      <c r="AQ131" s="4">
        <f t="shared" ref="AQ131:AQ194" si="119">(T131-U131)/2</f>
        <v>-1.053628810282814E-2</v>
      </c>
      <c r="AR131" s="4">
        <f t="shared" ref="AR131:AR194" si="120">(U131-T131)/2</f>
        <v>1.053628810282814E-2</v>
      </c>
      <c r="AS131" s="4">
        <f t="shared" si="90"/>
        <v>-3.6860305469620963E-2</v>
      </c>
      <c r="AT131" s="4">
        <f t="shared" si="90"/>
        <v>-0.33931437818695681</v>
      </c>
      <c r="AU131" s="4">
        <f t="shared" si="90"/>
        <v>0.30615088871902951</v>
      </c>
      <c r="AV131" s="4">
        <f t="shared" si="90"/>
        <v>-1.0535898239189913E-2</v>
      </c>
      <c r="AW131" s="4">
        <f t="shared" si="90"/>
        <v>1.0535898239189913E-2</v>
      </c>
      <c r="AX131" s="4">
        <f t="shared" si="91"/>
        <v>-6.6348549845317732</v>
      </c>
      <c r="AY131" s="4">
        <f t="shared" si="91"/>
        <v>-61.076588073652225</v>
      </c>
      <c r="AZ131" s="4">
        <f t="shared" si="91"/>
        <v>55.107159969425304</v>
      </c>
      <c r="BA131" s="4">
        <f t="shared" si="91"/>
        <v>-1.8964616830541843</v>
      </c>
      <c r="BB131" s="4">
        <f t="shared" si="91"/>
        <v>1.8964616830541843</v>
      </c>
      <c r="BC131" s="4">
        <f t="shared" ref="BC131:BC194" si="121">(Q131-S131)/S131</f>
        <v>-2.5925925925926119E-2</v>
      </c>
      <c r="BD131" s="4">
        <f t="shared" ref="BD131:BE194" si="122">(Q131-R131)/R131</f>
        <v>-0.20303030303030309</v>
      </c>
      <c r="BE131" s="4">
        <f t="shared" si="122"/>
        <v>0.22222222222222204</v>
      </c>
      <c r="BF131" s="4">
        <f t="shared" ref="BF131:BF194" si="123">(T131-U131)/U131</f>
        <v>-1.0204081632653168E-2</v>
      </c>
      <c r="BG131" s="4">
        <f t="shared" ref="BG131:BG194" si="124">(U131-T131)/T131</f>
        <v>1.0309278350515573E-2</v>
      </c>
      <c r="BH131" s="4">
        <f t="shared" ref="BH131:BH194" si="125">_xlfn.STDEV.S(Q131:S131)</f>
        <v>0.38803495987913689</v>
      </c>
      <c r="BI131" s="4">
        <f t="shared" ref="BI131:BI194" si="126">AVERAGE(Q131:S131)</f>
        <v>3.030938877580196</v>
      </c>
      <c r="BJ131" s="4">
        <f t="shared" ref="BJ131:BJ194" si="127">BH131/BI131</f>
        <v>0.12802467339391929</v>
      </c>
      <c r="BK131" s="4">
        <f t="shared" ref="BK131:BK194" si="128">_xlfn.STDEV.S(T131:U131)</f>
        <v>1.4900561532089842E-2</v>
      </c>
      <c r="BL131" s="4">
        <f t="shared" ref="BL131:BL194" si="129">AVERAGE(T131:U131)</f>
        <v>2.0545761800514653</v>
      </c>
      <c r="BM131" s="4">
        <f t="shared" ref="BM131:BM194" si="130">BK131/BL131</f>
        <v>7.2523772429390265E-3</v>
      </c>
      <c r="BN131" s="3">
        <f t="shared" ref="BN131:BN194" si="131">IF(H131="H",1,0)</f>
        <v>0</v>
      </c>
      <c r="BO131" s="3">
        <v>100</v>
      </c>
      <c r="BP131" s="3">
        <f t="shared" ref="BP131:BP194" si="132">IF(H131="H",I131-1,-1)</f>
        <v>-1</v>
      </c>
      <c r="BQ131" s="3">
        <f t="shared" ref="BQ131:BQ194" si="133">BP131*100</f>
        <v>-100</v>
      </c>
      <c r="BR131"/>
    </row>
    <row r="132" spans="1:70" x14ac:dyDescent="0.25">
      <c r="A132" t="s">
        <v>127</v>
      </c>
      <c r="B132" t="s">
        <v>182</v>
      </c>
      <c r="C132" t="s">
        <v>177</v>
      </c>
      <c r="D132" t="s">
        <v>18</v>
      </c>
      <c r="E132" t="s">
        <v>26</v>
      </c>
      <c r="F132" s="3">
        <v>3</v>
      </c>
      <c r="G132" s="3">
        <v>2</v>
      </c>
      <c r="H132" s="3" t="str">
        <f t="shared" ref="H132:H195" si="134">IF(F132&gt;G132,"H",IF(F132=G132,"D","A"))</f>
        <v>H</v>
      </c>
      <c r="I132" s="3">
        <v>2.38</v>
      </c>
      <c r="J132" s="3">
        <v>3.3</v>
      </c>
      <c r="K132" s="3">
        <v>3</v>
      </c>
      <c r="L132" s="3">
        <v>2.1</v>
      </c>
      <c r="M132" s="3">
        <v>1.7</v>
      </c>
      <c r="N132" s="3">
        <f t="shared" si="92"/>
        <v>5</v>
      </c>
      <c r="O132" s="3">
        <f t="shared" si="93"/>
        <v>5.653170359052706E-2</v>
      </c>
      <c r="P132" s="3">
        <f t="shared" si="94"/>
        <v>6.4425770308123242E-2</v>
      </c>
      <c r="Q132" s="3">
        <f t="shared" si="95"/>
        <v>2.5145454545454542</v>
      </c>
      <c r="R132" s="3">
        <f t="shared" si="96"/>
        <v>3.4865546218487391</v>
      </c>
      <c r="S132" s="3">
        <f t="shared" si="97"/>
        <v>3.1695951107715814</v>
      </c>
      <c r="T132" s="3">
        <f t="shared" si="98"/>
        <v>2.218716577540107</v>
      </c>
      <c r="U132" s="3">
        <f t="shared" si="99"/>
        <v>1.796103896103896</v>
      </c>
      <c r="V132" s="4">
        <f t="shared" si="100"/>
        <v>0.42016806722689076</v>
      </c>
      <c r="W132" s="4">
        <f t="shared" si="101"/>
        <v>0.30303030303030304</v>
      </c>
      <c r="X132" s="4">
        <f t="shared" si="102"/>
        <v>0.33333333333333331</v>
      </c>
      <c r="Y132" s="4">
        <f t="shared" si="103"/>
        <v>0.47619047619047616</v>
      </c>
      <c r="Z132" s="4">
        <f t="shared" si="104"/>
        <v>0.58823529411764708</v>
      </c>
      <c r="AA132" s="4">
        <f t="shared" si="105"/>
        <v>0.72121212121212119</v>
      </c>
      <c r="AB132" s="4">
        <f t="shared" si="106"/>
        <v>0.79333333333333333</v>
      </c>
      <c r="AC132" s="4">
        <f t="shared" si="107"/>
        <v>1.3865546218487395</v>
      </c>
      <c r="AD132" s="4">
        <f t="shared" si="108"/>
        <v>1.0999999999999999</v>
      </c>
      <c r="AE132" s="4">
        <f t="shared" si="109"/>
        <v>1.2605042016806722</v>
      </c>
      <c r="AF132" s="4">
        <f t="shared" si="110"/>
        <v>0.90909090909090917</v>
      </c>
      <c r="AG132" s="4">
        <f t="shared" si="111"/>
        <v>1.2352941176470589</v>
      </c>
      <c r="AH132" s="4">
        <f t="shared" si="112"/>
        <v>0.80952380952380942</v>
      </c>
      <c r="AI132" s="4">
        <f t="shared" si="113"/>
        <v>-0.65504965622612721</v>
      </c>
      <c r="AJ132" s="4">
        <f t="shared" si="114"/>
        <v>-0.9720091673032849</v>
      </c>
      <c r="AK132" s="4">
        <f t="shared" si="114"/>
        <v>0.3169595110771577</v>
      </c>
      <c r="AL132" s="4">
        <f t="shared" si="115"/>
        <v>0.422612681436211</v>
      </c>
      <c r="AM132" s="4">
        <f t="shared" si="116"/>
        <v>-0.422612681436211</v>
      </c>
      <c r="AN132" s="4">
        <f t="shared" si="117"/>
        <v>-0.3275248281130636</v>
      </c>
      <c r="AO132" s="4">
        <f t="shared" si="118"/>
        <v>-0.48600458365164245</v>
      </c>
      <c r="AP132" s="4">
        <f t="shared" si="118"/>
        <v>0.15847975553857885</v>
      </c>
      <c r="AQ132" s="4">
        <f t="shared" si="119"/>
        <v>0.2113063407181055</v>
      </c>
      <c r="AR132" s="4">
        <f t="shared" si="120"/>
        <v>-0.2113063407181055</v>
      </c>
      <c r="AS132" s="4">
        <f t="shared" si="90"/>
        <v>-0.3165138222092384</v>
      </c>
      <c r="AT132" s="4">
        <f t="shared" si="90"/>
        <v>-0.45238871988182028</v>
      </c>
      <c r="AU132" s="4">
        <f t="shared" si="90"/>
        <v>0.1571726139946148</v>
      </c>
      <c r="AV132" s="4">
        <f t="shared" si="90"/>
        <v>0.20824302928666</v>
      </c>
      <c r="AW132" s="4">
        <f t="shared" si="90"/>
        <v>-0.20824302928666</v>
      </c>
      <c r="AX132" s="4">
        <f t="shared" si="91"/>
        <v>-56.972487997662917</v>
      </c>
      <c r="AY132" s="4">
        <f t="shared" si="91"/>
        <v>-81.429969578727651</v>
      </c>
      <c r="AZ132" s="4">
        <f t="shared" si="91"/>
        <v>28.291070519030662</v>
      </c>
      <c r="BA132" s="4">
        <f t="shared" si="91"/>
        <v>37.483745271598799</v>
      </c>
      <c r="BB132" s="4">
        <f t="shared" si="91"/>
        <v>-37.483745271598799</v>
      </c>
      <c r="BC132" s="4">
        <f t="shared" si="121"/>
        <v>-0.20666666666666678</v>
      </c>
      <c r="BD132" s="4">
        <f t="shared" si="122"/>
        <v>-0.27878787878787881</v>
      </c>
      <c r="BE132" s="4">
        <f t="shared" si="122"/>
        <v>9.9999999999999867E-2</v>
      </c>
      <c r="BF132" s="4">
        <f t="shared" si="123"/>
        <v>0.23529411764705893</v>
      </c>
      <c r="BG132" s="4">
        <f t="shared" si="124"/>
        <v>-0.19047619047619055</v>
      </c>
      <c r="BH132" s="4">
        <f t="shared" si="125"/>
        <v>0.4957074414588124</v>
      </c>
      <c r="BI132" s="4">
        <f t="shared" si="126"/>
        <v>3.0568983957219249</v>
      </c>
      <c r="BJ132" s="4">
        <f t="shared" si="127"/>
        <v>0.16216026092085564</v>
      </c>
      <c r="BK132" s="4">
        <f t="shared" si="128"/>
        <v>0.29883229285898022</v>
      </c>
      <c r="BL132" s="4">
        <f t="shared" si="129"/>
        <v>2.0074102368220013</v>
      </c>
      <c r="BM132" s="4">
        <f t="shared" si="130"/>
        <v>0.14886458551296006</v>
      </c>
      <c r="BN132" s="3">
        <f t="shared" si="131"/>
        <v>1</v>
      </c>
      <c r="BO132" s="3">
        <v>100</v>
      </c>
      <c r="BP132" s="3">
        <f t="shared" si="132"/>
        <v>1.38</v>
      </c>
      <c r="BQ132" s="3">
        <f t="shared" si="133"/>
        <v>138</v>
      </c>
      <c r="BR132"/>
    </row>
    <row r="133" spans="1:70" x14ac:dyDescent="0.25">
      <c r="A133" t="s">
        <v>127</v>
      </c>
      <c r="B133" t="s">
        <v>183</v>
      </c>
      <c r="C133" t="s">
        <v>173</v>
      </c>
      <c r="D133" t="s">
        <v>12</v>
      </c>
      <c r="E133" t="s">
        <v>26</v>
      </c>
      <c r="F133" s="3">
        <v>2</v>
      </c>
      <c r="G133" s="3">
        <v>1</v>
      </c>
      <c r="H133" s="3" t="str">
        <f t="shared" si="134"/>
        <v>H</v>
      </c>
      <c r="I133" s="3">
        <v>1.22</v>
      </c>
      <c r="J133" s="3">
        <v>6.5</v>
      </c>
      <c r="K133" s="3">
        <v>12</v>
      </c>
      <c r="L133" s="3">
        <v>1.62</v>
      </c>
      <c r="M133" s="3">
        <v>2.25</v>
      </c>
      <c r="N133" s="3">
        <f t="shared" si="92"/>
        <v>3</v>
      </c>
      <c r="O133" s="3">
        <f t="shared" si="93"/>
        <v>5.685161832702823E-2</v>
      </c>
      <c r="P133" s="3">
        <f t="shared" si="94"/>
        <v>6.1728395061728336E-2</v>
      </c>
      <c r="Q133" s="3">
        <f t="shared" si="95"/>
        <v>1.2893589743589744</v>
      </c>
      <c r="R133" s="3">
        <f t="shared" si="96"/>
        <v>6.8695355191256837</v>
      </c>
      <c r="S133" s="3">
        <f t="shared" si="97"/>
        <v>12.682219419924339</v>
      </c>
      <c r="T133" s="3">
        <f t="shared" si="98"/>
        <v>1.7120996216897859</v>
      </c>
      <c r="U133" s="3">
        <f t="shared" si="99"/>
        <v>2.3779161412358136</v>
      </c>
      <c r="V133" s="4">
        <f t="shared" si="100"/>
        <v>0.81967213114754101</v>
      </c>
      <c r="W133" s="4">
        <f t="shared" si="101"/>
        <v>0.15384615384615385</v>
      </c>
      <c r="X133" s="4">
        <f t="shared" si="102"/>
        <v>8.3333333333333329E-2</v>
      </c>
      <c r="Y133" s="4">
        <f t="shared" si="103"/>
        <v>0.61728395061728392</v>
      </c>
      <c r="Z133" s="4">
        <f t="shared" si="104"/>
        <v>0.44444444444444442</v>
      </c>
      <c r="AA133" s="4">
        <f t="shared" si="105"/>
        <v>0.18769230769230769</v>
      </c>
      <c r="AB133" s="4">
        <f t="shared" si="106"/>
        <v>0.10166666666666667</v>
      </c>
      <c r="AC133" s="4">
        <f t="shared" si="107"/>
        <v>5.3278688524590168</v>
      </c>
      <c r="AD133" s="4">
        <f t="shared" si="108"/>
        <v>0.54166666666666663</v>
      </c>
      <c r="AE133" s="4">
        <f t="shared" si="109"/>
        <v>9.8360655737704921</v>
      </c>
      <c r="AF133" s="4">
        <f t="shared" si="110"/>
        <v>1.8461538461538463</v>
      </c>
      <c r="AG133" s="4">
        <f t="shared" si="111"/>
        <v>0.72000000000000008</v>
      </c>
      <c r="AH133" s="4">
        <f t="shared" si="112"/>
        <v>1.3888888888888888</v>
      </c>
      <c r="AI133" s="4">
        <f t="shared" si="113"/>
        <v>-11.392860445565365</v>
      </c>
      <c r="AJ133" s="4">
        <f t="shared" si="114"/>
        <v>-5.5801765447667098</v>
      </c>
      <c r="AK133" s="4">
        <f t="shared" si="114"/>
        <v>-5.812683900798655</v>
      </c>
      <c r="AL133" s="4">
        <f t="shared" si="115"/>
        <v>-0.66581651954602772</v>
      </c>
      <c r="AM133" s="4">
        <f t="shared" si="116"/>
        <v>0.66581651954602772</v>
      </c>
      <c r="AN133" s="4">
        <f t="shared" si="117"/>
        <v>-5.6964302227826824</v>
      </c>
      <c r="AO133" s="4">
        <f t="shared" si="118"/>
        <v>-2.7900882723833549</v>
      </c>
      <c r="AP133" s="4">
        <f t="shared" si="118"/>
        <v>-2.9063419503993275</v>
      </c>
      <c r="AQ133" s="4">
        <f t="shared" si="119"/>
        <v>-0.33290825977301386</v>
      </c>
      <c r="AR133" s="4">
        <f t="shared" si="120"/>
        <v>0.33290825977301386</v>
      </c>
      <c r="AS133" s="4">
        <f t="shared" si="90"/>
        <v>-1.3970184713188238</v>
      </c>
      <c r="AT133" s="4">
        <f t="shared" si="90"/>
        <v>-1.2266476195293807</v>
      </c>
      <c r="AU133" s="4">
        <f t="shared" si="90"/>
        <v>-1.239409503078672</v>
      </c>
      <c r="AV133" s="4">
        <f t="shared" si="90"/>
        <v>-0.32136793941916997</v>
      </c>
      <c r="AW133" s="4">
        <f t="shared" si="90"/>
        <v>0.32136793941916997</v>
      </c>
      <c r="AX133" s="4">
        <f t="shared" si="91"/>
        <v>-251.46332483738826</v>
      </c>
      <c r="AY133" s="4">
        <f t="shared" si="91"/>
        <v>-220.79657151528855</v>
      </c>
      <c r="AZ133" s="4">
        <f t="shared" si="91"/>
        <v>-223.09371055416094</v>
      </c>
      <c r="BA133" s="4">
        <f t="shared" si="91"/>
        <v>-57.846229095450589</v>
      </c>
      <c r="BB133" s="4">
        <f t="shared" si="91"/>
        <v>57.846229095450589</v>
      </c>
      <c r="BC133" s="4">
        <f t="shared" si="121"/>
        <v>-0.89833333333333332</v>
      </c>
      <c r="BD133" s="4">
        <f t="shared" si="122"/>
        <v>-0.8123076923076924</v>
      </c>
      <c r="BE133" s="4">
        <f t="shared" si="122"/>
        <v>-0.45833333333333331</v>
      </c>
      <c r="BF133" s="4">
        <f t="shared" si="123"/>
        <v>-0.27999999999999997</v>
      </c>
      <c r="BG133" s="4">
        <f t="shared" si="124"/>
        <v>0.38888888888888878</v>
      </c>
      <c r="BH133" s="4">
        <f t="shared" si="125"/>
        <v>5.6968256297329916</v>
      </c>
      <c r="BI133" s="4">
        <f t="shared" si="126"/>
        <v>6.9470379711363321</v>
      </c>
      <c r="BJ133" s="4">
        <f t="shared" si="127"/>
        <v>0.82003663336838761</v>
      </c>
      <c r="BK133" s="4">
        <f t="shared" si="128"/>
        <v>0.47080337599702188</v>
      </c>
      <c r="BL133" s="4">
        <f t="shared" si="129"/>
        <v>2.0450078814627997</v>
      </c>
      <c r="BM133" s="4">
        <f t="shared" si="130"/>
        <v>0.23022081247934112</v>
      </c>
      <c r="BN133" s="3">
        <f t="shared" si="131"/>
        <v>1</v>
      </c>
      <c r="BO133" s="3">
        <v>100</v>
      </c>
      <c r="BP133" s="3">
        <f t="shared" si="132"/>
        <v>0.21999999999999997</v>
      </c>
      <c r="BQ133" s="3">
        <f t="shared" si="133"/>
        <v>21.999999999999996</v>
      </c>
      <c r="BR133"/>
    </row>
    <row r="134" spans="1:70" x14ac:dyDescent="0.25">
      <c r="A134" t="s">
        <v>127</v>
      </c>
      <c r="B134" t="s">
        <v>183</v>
      </c>
      <c r="C134" t="s">
        <v>173</v>
      </c>
      <c r="D134" t="s">
        <v>22</v>
      </c>
      <c r="E134" t="s">
        <v>16</v>
      </c>
      <c r="F134" s="3">
        <v>3</v>
      </c>
      <c r="G134" s="3">
        <v>1</v>
      </c>
      <c r="H134" s="3" t="str">
        <f t="shared" si="134"/>
        <v>H</v>
      </c>
      <c r="I134" s="3">
        <v>1.53</v>
      </c>
      <c r="J134" s="3">
        <v>4.2</v>
      </c>
      <c r="K134" s="3">
        <v>6</v>
      </c>
      <c r="L134" s="3">
        <v>1.75</v>
      </c>
      <c r="M134" s="3">
        <v>2.0499999999999998</v>
      </c>
      <c r="N134" s="3">
        <f t="shared" si="92"/>
        <v>4</v>
      </c>
      <c r="O134" s="3">
        <f t="shared" si="93"/>
        <v>5.8356676003734842E-2</v>
      </c>
      <c r="P134" s="3">
        <f t="shared" si="94"/>
        <v>5.9233449477351874E-2</v>
      </c>
      <c r="Q134" s="3">
        <f t="shared" si="95"/>
        <v>1.6192857142857144</v>
      </c>
      <c r="R134" s="3">
        <f t="shared" si="96"/>
        <v>4.4450980392156865</v>
      </c>
      <c r="S134" s="3">
        <f t="shared" si="97"/>
        <v>6.3501400560224095</v>
      </c>
      <c r="T134" s="3">
        <f t="shared" si="98"/>
        <v>1.852124183006536</v>
      </c>
      <c r="U134" s="3">
        <f t="shared" si="99"/>
        <v>2.1696311858076562</v>
      </c>
      <c r="V134" s="4">
        <f t="shared" si="100"/>
        <v>0.65359477124183007</v>
      </c>
      <c r="W134" s="4">
        <f t="shared" si="101"/>
        <v>0.23809523809523808</v>
      </c>
      <c r="X134" s="4">
        <f t="shared" si="102"/>
        <v>0.16666666666666666</v>
      </c>
      <c r="Y134" s="4">
        <f t="shared" si="103"/>
        <v>0.5714285714285714</v>
      </c>
      <c r="Z134" s="4">
        <f t="shared" si="104"/>
        <v>0.48780487804878053</v>
      </c>
      <c r="AA134" s="4">
        <f t="shared" si="105"/>
        <v>0.36428571428571427</v>
      </c>
      <c r="AB134" s="4">
        <f t="shared" si="106"/>
        <v>0.255</v>
      </c>
      <c r="AC134" s="4">
        <f t="shared" si="107"/>
        <v>2.7450980392156863</v>
      </c>
      <c r="AD134" s="4">
        <f t="shared" si="108"/>
        <v>0.70000000000000007</v>
      </c>
      <c r="AE134" s="4">
        <f t="shared" si="109"/>
        <v>3.9215686274509802</v>
      </c>
      <c r="AF134" s="4">
        <f t="shared" si="110"/>
        <v>1.4285714285714286</v>
      </c>
      <c r="AG134" s="4">
        <f t="shared" si="111"/>
        <v>0.85365853658536595</v>
      </c>
      <c r="AH134" s="4">
        <f t="shared" si="112"/>
        <v>1.1714285714285713</v>
      </c>
      <c r="AI134" s="4">
        <f t="shared" si="113"/>
        <v>-4.7308543417366948</v>
      </c>
      <c r="AJ134" s="4">
        <f t="shared" si="114"/>
        <v>-2.8258123249299718</v>
      </c>
      <c r="AK134" s="4">
        <f t="shared" si="114"/>
        <v>-1.905042016806723</v>
      </c>
      <c r="AL134" s="4">
        <f t="shared" si="115"/>
        <v>-0.31750700280112021</v>
      </c>
      <c r="AM134" s="4">
        <f t="shared" si="116"/>
        <v>0.31750700280112021</v>
      </c>
      <c r="AN134" s="4">
        <f t="shared" si="117"/>
        <v>-2.3654271708683474</v>
      </c>
      <c r="AO134" s="4">
        <f t="shared" si="118"/>
        <v>-1.4129061624649859</v>
      </c>
      <c r="AP134" s="4">
        <f t="shared" si="118"/>
        <v>-0.95252100840336151</v>
      </c>
      <c r="AQ134" s="4">
        <f t="shared" si="119"/>
        <v>-0.1587535014005601</v>
      </c>
      <c r="AR134" s="4">
        <f t="shared" si="120"/>
        <v>0.1587535014005601</v>
      </c>
      <c r="AS134" s="4">
        <f t="shared" si="90"/>
        <v>-1.1708273742911517</v>
      </c>
      <c r="AT134" s="4">
        <f t="shared" si="90"/>
        <v>-0.95488054942742084</v>
      </c>
      <c r="AU134" s="4">
        <f t="shared" si="90"/>
        <v>-0.76108619106891173</v>
      </c>
      <c r="AV134" s="4">
        <f t="shared" si="90"/>
        <v>-0.15743964164376201</v>
      </c>
      <c r="AW134" s="4">
        <f t="shared" si="90"/>
        <v>0.15743964164376201</v>
      </c>
      <c r="AX134" s="4">
        <f t="shared" si="91"/>
        <v>-210.74892737240728</v>
      </c>
      <c r="AY134" s="4">
        <f t="shared" si="91"/>
        <v>-171.87849889693575</v>
      </c>
      <c r="AZ134" s="4">
        <f t="shared" si="91"/>
        <v>-136.99551439240412</v>
      </c>
      <c r="BA134" s="4">
        <f t="shared" si="91"/>
        <v>-28.339135495877162</v>
      </c>
      <c r="BB134" s="4">
        <f t="shared" si="91"/>
        <v>28.339135495877162</v>
      </c>
      <c r="BC134" s="4">
        <f t="shared" si="121"/>
        <v>-0.745</v>
      </c>
      <c r="BD134" s="4">
        <f t="shared" si="122"/>
        <v>-0.63571428571428568</v>
      </c>
      <c r="BE134" s="4">
        <f t="shared" si="122"/>
        <v>-0.30000000000000004</v>
      </c>
      <c r="BF134" s="4">
        <f t="shared" si="123"/>
        <v>-0.14634146341463405</v>
      </c>
      <c r="BG134" s="4">
        <f t="shared" si="124"/>
        <v>0.17142857142857129</v>
      </c>
      <c r="BH134" s="4">
        <f t="shared" si="125"/>
        <v>2.3803145164821569</v>
      </c>
      <c r="BI134" s="4">
        <f t="shared" si="126"/>
        <v>4.1381746031746038</v>
      </c>
      <c r="BJ134" s="4">
        <f t="shared" si="127"/>
        <v>0.57520881662559542</v>
      </c>
      <c r="BK134" s="4">
        <f t="shared" si="128"/>
        <v>0.22451135475488823</v>
      </c>
      <c r="BL134" s="4">
        <f t="shared" si="129"/>
        <v>2.0108776844070961</v>
      </c>
      <c r="BM134" s="4">
        <f t="shared" si="130"/>
        <v>0.11164843913471795</v>
      </c>
      <c r="BN134" s="3">
        <f t="shared" si="131"/>
        <v>1</v>
      </c>
      <c r="BO134" s="3">
        <v>100</v>
      </c>
      <c r="BP134" s="3">
        <f t="shared" si="132"/>
        <v>0.53</v>
      </c>
      <c r="BQ134" s="3">
        <f t="shared" si="133"/>
        <v>53</v>
      </c>
      <c r="BR134"/>
    </row>
    <row r="135" spans="1:70" x14ac:dyDescent="0.25">
      <c r="A135" t="s">
        <v>127</v>
      </c>
      <c r="B135" t="s">
        <v>183</v>
      </c>
      <c r="C135" t="s">
        <v>173</v>
      </c>
      <c r="D135" t="s">
        <v>11</v>
      </c>
      <c r="E135" t="s">
        <v>135</v>
      </c>
      <c r="F135" s="3">
        <v>5</v>
      </c>
      <c r="G135" s="3">
        <v>0</v>
      </c>
      <c r="H135" s="3" t="str">
        <f t="shared" si="134"/>
        <v>H</v>
      </c>
      <c r="I135" s="3">
        <v>1.7</v>
      </c>
      <c r="J135" s="3">
        <v>3.6</v>
      </c>
      <c r="K135" s="3">
        <v>5.25</v>
      </c>
      <c r="L135" s="3">
        <v>2.08</v>
      </c>
      <c r="M135" s="3">
        <v>1.73</v>
      </c>
      <c r="N135" s="3">
        <f t="shared" si="92"/>
        <v>5</v>
      </c>
      <c r="O135" s="3">
        <f t="shared" si="93"/>
        <v>5.6489262371615334E-2</v>
      </c>
      <c r="P135" s="3">
        <f t="shared" si="94"/>
        <v>5.8803912850155626E-2</v>
      </c>
      <c r="Q135" s="3">
        <f t="shared" si="95"/>
        <v>1.7960317460317461</v>
      </c>
      <c r="R135" s="3">
        <f t="shared" si="96"/>
        <v>3.8033613445378154</v>
      </c>
      <c r="S135" s="3">
        <f t="shared" si="97"/>
        <v>5.5465686274509807</v>
      </c>
      <c r="T135" s="3">
        <f t="shared" si="98"/>
        <v>2.1974976657329601</v>
      </c>
      <c r="U135" s="3">
        <f t="shared" si="99"/>
        <v>1.8277264239028945</v>
      </c>
      <c r="V135" s="4">
        <f t="shared" si="100"/>
        <v>0.58823529411764708</v>
      </c>
      <c r="W135" s="4">
        <f t="shared" si="101"/>
        <v>0.27777777777777779</v>
      </c>
      <c r="X135" s="4">
        <f t="shared" si="102"/>
        <v>0.19047619047619047</v>
      </c>
      <c r="Y135" s="4">
        <f t="shared" si="103"/>
        <v>0.48076923076923073</v>
      </c>
      <c r="Z135" s="4">
        <f t="shared" si="104"/>
        <v>0.5780346820809249</v>
      </c>
      <c r="AA135" s="4">
        <f t="shared" si="105"/>
        <v>0.47222222222222221</v>
      </c>
      <c r="AB135" s="4">
        <f t="shared" si="106"/>
        <v>0.32380952380952382</v>
      </c>
      <c r="AC135" s="4">
        <f t="shared" si="107"/>
        <v>2.1176470588235294</v>
      </c>
      <c r="AD135" s="4">
        <f t="shared" si="108"/>
        <v>0.68571428571428572</v>
      </c>
      <c r="AE135" s="4">
        <f t="shared" si="109"/>
        <v>3.0882352941176472</v>
      </c>
      <c r="AF135" s="4">
        <f t="shared" si="110"/>
        <v>1.4583333333333333</v>
      </c>
      <c r="AG135" s="4">
        <f t="shared" si="111"/>
        <v>1.2023121387283238</v>
      </c>
      <c r="AH135" s="4">
        <f t="shared" si="112"/>
        <v>0.83173076923076916</v>
      </c>
      <c r="AI135" s="4">
        <f t="shared" si="113"/>
        <v>-3.7505368814192348</v>
      </c>
      <c r="AJ135" s="4">
        <f t="shared" si="114"/>
        <v>-2.0073295985060691</v>
      </c>
      <c r="AK135" s="4">
        <f t="shared" si="114"/>
        <v>-1.7432072829131653</v>
      </c>
      <c r="AL135" s="4">
        <f t="shared" si="115"/>
        <v>0.3697712418300656</v>
      </c>
      <c r="AM135" s="4">
        <f t="shared" si="116"/>
        <v>-0.3697712418300656</v>
      </c>
      <c r="AN135" s="4">
        <f t="shared" si="117"/>
        <v>-1.8752684407096174</v>
      </c>
      <c r="AO135" s="4">
        <f t="shared" si="118"/>
        <v>-1.0036647992530345</v>
      </c>
      <c r="AP135" s="4">
        <f t="shared" si="118"/>
        <v>-0.87160364145658265</v>
      </c>
      <c r="AQ135" s="4">
        <f t="shared" si="119"/>
        <v>0.1848856209150328</v>
      </c>
      <c r="AR135" s="4">
        <f t="shared" si="120"/>
        <v>-0.1848856209150328</v>
      </c>
      <c r="AS135" s="4">
        <f t="shared" si="90"/>
        <v>-1.0808984409932334</v>
      </c>
      <c r="AT135" s="4">
        <f t="shared" si="90"/>
        <v>-0.78722720943730917</v>
      </c>
      <c r="AU135" s="4">
        <f t="shared" si="90"/>
        <v>-0.71690315753685141</v>
      </c>
      <c r="AV135" s="4">
        <f t="shared" si="90"/>
        <v>0.18282116996737621</v>
      </c>
      <c r="AW135" s="4">
        <f t="shared" si="90"/>
        <v>-0.18282116996737621</v>
      </c>
      <c r="AX135" s="4">
        <f t="shared" si="91"/>
        <v>-194.56171937878202</v>
      </c>
      <c r="AY135" s="4">
        <f t="shared" si="91"/>
        <v>-141.70089769871566</v>
      </c>
      <c r="AZ135" s="4">
        <f t="shared" si="91"/>
        <v>-129.04256835663327</v>
      </c>
      <c r="BA135" s="4">
        <f t="shared" si="91"/>
        <v>32.907810594127717</v>
      </c>
      <c r="BB135" s="4">
        <f t="shared" si="91"/>
        <v>-32.907810594127717</v>
      </c>
      <c r="BC135" s="4">
        <f t="shared" si="121"/>
        <v>-0.67619047619047623</v>
      </c>
      <c r="BD135" s="4">
        <f t="shared" si="122"/>
        <v>-0.52777777777777779</v>
      </c>
      <c r="BE135" s="4">
        <f t="shared" si="122"/>
        <v>-0.31428571428571428</v>
      </c>
      <c r="BF135" s="4">
        <f t="shared" si="123"/>
        <v>0.20231213872832382</v>
      </c>
      <c r="BG135" s="4">
        <f t="shared" si="124"/>
        <v>-0.16826923076923087</v>
      </c>
      <c r="BH135" s="4">
        <f t="shared" si="125"/>
        <v>1.8768178142415219</v>
      </c>
      <c r="BI135" s="4">
        <f t="shared" si="126"/>
        <v>3.7153205726735141</v>
      </c>
      <c r="BJ135" s="4">
        <f t="shared" si="127"/>
        <v>0.50515635933159309</v>
      </c>
      <c r="BK135" s="4">
        <f t="shared" si="128"/>
        <v>0.26146775258581012</v>
      </c>
      <c r="BL135" s="4">
        <f t="shared" si="129"/>
        <v>2.0126120448179274</v>
      </c>
      <c r="BM135" s="4">
        <f t="shared" si="130"/>
        <v>0.12991463171406389</v>
      </c>
      <c r="BN135" s="3">
        <f t="shared" si="131"/>
        <v>1</v>
      </c>
      <c r="BO135" s="3">
        <v>100</v>
      </c>
      <c r="BP135" s="3">
        <f t="shared" si="132"/>
        <v>0.7</v>
      </c>
      <c r="BQ135" s="3">
        <f t="shared" si="133"/>
        <v>70</v>
      </c>
      <c r="BR135"/>
    </row>
    <row r="136" spans="1:70" x14ac:dyDescent="0.25">
      <c r="A136" t="s">
        <v>127</v>
      </c>
      <c r="B136" t="s">
        <v>183</v>
      </c>
      <c r="C136" t="s">
        <v>174</v>
      </c>
      <c r="D136" t="s">
        <v>133</v>
      </c>
      <c r="E136" t="s">
        <v>17</v>
      </c>
      <c r="F136" s="3">
        <v>0</v>
      </c>
      <c r="G136" s="3">
        <v>1</v>
      </c>
      <c r="H136" s="3" t="str">
        <f t="shared" si="134"/>
        <v>A</v>
      </c>
      <c r="I136" s="3">
        <v>2.8</v>
      </c>
      <c r="J136" s="3">
        <v>3.1</v>
      </c>
      <c r="K136" s="3">
        <v>2.7</v>
      </c>
      <c r="L136" s="3">
        <v>2.25</v>
      </c>
      <c r="M136" s="3">
        <v>1.62</v>
      </c>
      <c r="N136" s="3">
        <f t="shared" si="92"/>
        <v>1</v>
      </c>
      <c r="O136" s="3">
        <f t="shared" si="93"/>
        <v>5.0093872674517925E-2</v>
      </c>
      <c r="P136" s="3">
        <f t="shared" si="94"/>
        <v>6.1728395061728336E-2</v>
      </c>
      <c r="Q136" s="3">
        <f t="shared" si="95"/>
        <v>2.9402628434886502</v>
      </c>
      <c r="R136" s="3">
        <f t="shared" si="96"/>
        <v>3.2552910052910056</v>
      </c>
      <c r="S136" s="3">
        <f t="shared" si="97"/>
        <v>2.8352534562211984</v>
      </c>
      <c r="T136" s="3">
        <f t="shared" si="98"/>
        <v>2.3627112135176653</v>
      </c>
      <c r="U136" s="3">
        <f t="shared" si="99"/>
        <v>1.7011520737327193</v>
      </c>
      <c r="V136" s="4">
        <f t="shared" si="100"/>
        <v>0.35714285714285715</v>
      </c>
      <c r="W136" s="4">
        <f t="shared" si="101"/>
        <v>0.32258064516129031</v>
      </c>
      <c r="X136" s="4">
        <f t="shared" si="102"/>
        <v>0.37037037037037035</v>
      </c>
      <c r="Y136" s="4">
        <f t="shared" si="103"/>
        <v>0.44444444444444442</v>
      </c>
      <c r="Z136" s="4">
        <f t="shared" si="104"/>
        <v>0.61728395061728392</v>
      </c>
      <c r="AA136" s="4">
        <f t="shared" si="105"/>
        <v>0.90322580645161277</v>
      </c>
      <c r="AB136" s="4">
        <f t="shared" si="106"/>
        <v>1.037037037037037</v>
      </c>
      <c r="AC136" s="4">
        <f t="shared" si="107"/>
        <v>1.1071428571428572</v>
      </c>
      <c r="AD136" s="4">
        <f t="shared" si="108"/>
        <v>1.1481481481481481</v>
      </c>
      <c r="AE136" s="4">
        <f t="shared" si="109"/>
        <v>0.96428571428571441</v>
      </c>
      <c r="AF136" s="4">
        <f t="shared" si="110"/>
        <v>0.87096774193548387</v>
      </c>
      <c r="AG136" s="4">
        <f t="shared" si="111"/>
        <v>1.3888888888888888</v>
      </c>
      <c r="AH136" s="4">
        <f t="shared" si="112"/>
        <v>0.72000000000000008</v>
      </c>
      <c r="AI136" s="4">
        <f t="shared" si="113"/>
        <v>0.10500938726745179</v>
      </c>
      <c r="AJ136" s="4">
        <f t="shared" si="114"/>
        <v>-0.31502816180235538</v>
      </c>
      <c r="AK136" s="4">
        <f t="shared" si="114"/>
        <v>0.42003754906980717</v>
      </c>
      <c r="AL136" s="4">
        <f t="shared" si="115"/>
        <v>0.66155913978494607</v>
      </c>
      <c r="AM136" s="4">
        <f t="shared" si="116"/>
        <v>-0.66155913978494607</v>
      </c>
      <c r="AN136" s="4">
        <f t="shared" si="117"/>
        <v>5.2504693633725896E-2</v>
      </c>
      <c r="AO136" s="4">
        <f t="shared" si="118"/>
        <v>-0.15751408090117769</v>
      </c>
      <c r="AP136" s="4">
        <f t="shared" si="118"/>
        <v>0.21001877453490359</v>
      </c>
      <c r="AQ136" s="4">
        <f t="shared" si="119"/>
        <v>0.33077956989247304</v>
      </c>
      <c r="AR136" s="4">
        <f t="shared" si="120"/>
        <v>-0.33077956989247304</v>
      </c>
      <c r="AS136" s="4">
        <f t="shared" si="90"/>
        <v>5.2456525967197895E-2</v>
      </c>
      <c r="AT136" s="4">
        <f t="shared" si="90"/>
        <v>-0.15623045847615707</v>
      </c>
      <c r="AU136" s="4">
        <f t="shared" si="90"/>
        <v>0.20701017570052865</v>
      </c>
      <c r="AV136" s="4">
        <f t="shared" si="90"/>
        <v>0.31945040914514827</v>
      </c>
      <c r="AW136" s="4">
        <f t="shared" si="90"/>
        <v>-0.31945040914514827</v>
      </c>
      <c r="AX136" s="4">
        <f t="shared" si="91"/>
        <v>9.4421746740956216</v>
      </c>
      <c r="AY136" s="4">
        <f t="shared" si="91"/>
        <v>-28.121482525708274</v>
      </c>
      <c r="AZ136" s="4">
        <f t="shared" si="91"/>
        <v>37.261831626095159</v>
      </c>
      <c r="BA136" s="4">
        <f t="shared" si="91"/>
        <v>57.501073646126684</v>
      </c>
      <c r="BB136" s="4">
        <f t="shared" si="91"/>
        <v>-57.501073646126684</v>
      </c>
      <c r="BC136" s="4">
        <f t="shared" si="121"/>
        <v>3.7037037037037035E-2</v>
      </c>
      <c r="BD136" s="4">
        <f t="shared" si="122"/>
        <v>-9.6774193548387094E-2</v>
      </c>
      <c r="BE136" s="4">
        <f t="shared" si="122"/>
        <v>0.14814814814814814</v>
      </c>
      <c r="BF136" s="4">
        <f t="shared" si="123"/>
        <v>0.38888888888888873</v>
      </c>
      <c r="BG136" s="4">
        <f t="shared" si="124"/>
        <v>-0.27999999999999992</v>
      </c>
      <c r="BH136" s="4">
        <f t="shared" si="125"/>
        <v>0.21859447109942623</v>
      </c>
      <c r="BI136" s="4">
        <f t="shared" si="126"/>
        <v>3.0102691016669514</v>
      </c>
      <c r="BJ136" s="4">
        <f t="shared" si="127"/>
        <v>7.2616255795330209E-2</v>
      </c>
      <c r="BK136" s="4">
        <f t="shared" si="128"/>
        <v>0.46779295389787406</v>
      </c>
      <c r="BL136" s="4">
        <f t="shared" si="129"/>
        <v>2.0319316436251924</v>
      </c>
      <c r="BM136" s="4">
        <f t="shared" si="130"/>
        <v>0.23022081247934076</v>
      </c>
      <c r="BN136" s="3">
        <f t="shared" si="131"/>
        <v>0</v>
      </c>
      <c r="BO136" s="3">
        <v>100</v>
      </c>
      <c r="BP136" s="3">
        <f t="shared" si="132"/>
        <v>-1</v>
      </c>
      <c r="BQ136" s="3">
        <f t="shared" si="133"/>
        <v>-100</v>
      </c>
      <c r="BR136"/>
    </row>
    <row r="137" spans="1:70" x14ac:dyDescent="0.25">
      <c r="A137" t="s">
        <v>127</v>
      </c>
      <c r="B137" t="s">
        <v>183</v>
      </c>
      <c r="C137" t="s">
        <v>177</v>
      </c>
      <c r="D137" t="s">
        <v>20</v>
      </c>
      <c r="E137" t="s">
        <v>141</v>
      </c>
      <c r="F137" s="3">
        <v>1</v>
      </c>
      <c r="G137" s="3">
        <v>0</v>
      </c>
      <c r="H137" s="3" t="str">
        <f t="shared" si="134"/>
        <v>H</v>
      </c>
      <c r="I137" s="3">
        <v>1.95</v>
      </c>
      <c r="J137" s="3">
        <v>3.75</v>
      </c>
      <c r="K137" s="3">
        <v>3.6</v>
      </c>
      <c r="L137" s="3">
        <v>1.73</v>
      </c>
      <c r="M137" s="3">
        <v>2.08</v>
      </c>
      <c r="N137" s="3">
        <f t="shared" si="92"/>
        <v>1</v>
      </c>
      <c r="O137" s="3">
        <f t="shared" si="93"/>
        <v>5.7264957264957506E-2</v>
      </c>
      <c r="P137" s="3">
        <f t="shared" si="94"/>
        <v>5.8803912850155626E-2</v>
      </c>
      <c r="Q137" s="3">
        <f t="shared" si="95"/>
        <v>2.061666666666667</v>
      </c>
      <c r="R137" s="3">
        <f t="shared" si="96"/>
        <v>3.9647435897435908</v>
      </c>
      <c r="S137" s="3">
        <f t="shared" si="97"/>
        <v>3.8061538461538471</v>
      </c>
      <c r="T137" s="3">
        <f t="shared" si="98"/>
        <v>1.8290683760683764</v>
      </c>
      <c r="U137" s="3">
        <f t="shared" si="99"/>
        <v>2.1991111111111117</v>
      </c>
      <c r="V137" s="4">
        <f t="shared" si="100"/>
        <v>0.51282051282051289</v>
      </c>
      <c r="W137" s="4">
        <f t="shared" si="101"/>
        <v>0.26666666666666666</v>
      </c>
      <c r="X137" s="4">
        <f t="shared" si="102"/>
        <v>0.27777777777777779</v>
      </c>
      <c r="Y137" s="4">
        <f t="shared" si="103"/>
        <v>0.5780346820809249</v>
      </c>
      <c r="Z137" s="4">
        <f t="shared" si="104"/>
        <v>0.48076923076923073</v>
      </c>
      <c r="AA137" s="4">
        <f t="shared" si="105"/>
        <v>0.52</v>
      </c>
      <c r="AB137" s="4">
        <f t="shared" si="106"/>
        <v>0.54166666666666663</v>
      </c>
      <c r="AC137" s="4">
        <f t="shared" si="107"/>
        <v>1.9230769230769231</v>
      </c>
      <c r="AD137" s="4">
        <f t="shared" si="108"/>
        <v>1.0416666666666667</v>
      </c>
      <c r="AE137" s="4">
        <f t="shared" si="109"/>
        <v>1.8461538461538463</v>
      </c>
      <c r="AF137" s="4">
        <f t="shared" si="110"/>
        <v>0.96000000000000008</v>
      </c>
      <c r="AG137" s="4">
        <f t="shared" si="111"/>
        <v>0.83173076923076916</v>
      </c>
      <c r="AH137" s="4">
        <f t="shared" si="112"/>
        <v>1.2023121387283238</v>
      </c>
      <c r="AI137" s="4">
        <f t="shared" si="113"/>
        <v>-1.7444871794871801</v>
      </c>
      <c r="AJ137" s="4">
        <f t="shared" si="114"/>
        <v>-1.9030769230769238</v>
      </c>
      <c r="AK137" s="4">
        <f t="shared" si="114"/>
        <v>0.15858974358974365</v>
      </c>
      <c r="AL137" s="4">
        <f t="shared" si="115"/>
        <v>-0.37004273504273533</v>
      </c>
      <c r="AM137" s="4">
        <f t="shared" si="116"/>
        <v>0.37004273504273533</v>
      </c>
      <c r="AN137" s="4">
        <f t="shared" si="117"/>
        <v>-0.87224358974359006</v>
      </c>
      <c r="AO137" s="4">
        <f t="shared" si="118"/>
        <v>-0.95153846153846189</v>
      </c>
      <c r="AP137" s="4">
        <f t="shared" si="118"/>
        <v>7.9294871794871824E-2</v>
      </c>
      <c r="AQ137" s="4">
        <f t="shared" si="119"/>
        <v>-0.18502136752136766</v>
      </c>
      <c r="AR137" s="4">
        <f t="shared" si="120"/>
        <v>0.18502136752136766</v>
      </c>
      <c r="AS137" s="4">
        <f t="shared" si="90"/>
        <v>-0.71726671271838949</v>
      </c>
      <c r="AT137" s="4">
        <f t="shared" si="90"/>
        <v>-0.76057078653636656</v>
      </c>
      <c r="AU137" s="4">
        <f t="shared" si="90"/>
        <v>7.9129302469536922E-2</v>
      </c>
      <c r="AV137" s="4">
        <f t="shared" si="90"/>
        <v>-0.18295242657442673</v>
      </c>
      <c r="AW137" s="4">
        <f t="shared" si="90"/>
        <v>0.18295242657442673</v>
      </c>
      <c r="AX137" s="4">
        <f t="shared" si="91"/>
        <v>-129.10800828931011</v>
      </c>
      <c r="AY137" s="4">
        <f t="shared" si="91"/>
        <v>-136.90274157654599</v>
      </c>
      <c r="AZ137" s="4">
        <f t="shared" si="91"/>
        <v>14.243274444516647</v>
      </c>
      <c r="BA137" s="4">
        <f t="shared" si="91"/>
        <v>-32.931436783396812</v>
      </c>
      <c r="BB137" s="4">
        <f t="shared" si="91"/>
        <v>32.931436783396812</v>
      </c>
      <c r="BC137" s="4">
        <f t="shared" si="121"/>
        <v>-0.45833333333333337</v>
      </c>
      <c r="BD137" s="4">
        <f t="shared" si="122"/>
        <v>-0.48000000000000004</v>
      </c>
      <c r="BE137" s="4">
        <f t="shared" si="122"/>
        <v>4.1666666666666671E-2</v>
      </c>
      <c r="BF137" s="4">
        <f t="shared" si="123"/>
        <v>-0.16826923076923087</v>
      </c>
      <c r="BG137" s="4">
        <f t="shared" si="124"/>
        <v>0.20231213872832382</v>
      </c>
      <c r="BH137" s="4">
        <f t="shared" si="125"/>
        <v>1.0559425490460281</v>
      </c>
      <c r="BI137" s="4">
        <f t="shared" si="126"/>
        <v>3.2775213675213681</v>
      </c>
      <c r="BJ137" s="4">
        <f t="shared" si="127"/>
        <v>0.32217716702319676</v>
      </c>
      <c r="BK137" s="4">
        <f t="shared" si="128"/>
        <v>0.261659727277535</v>
      </c>
      <c r="BL137" s="4">
        <f t="shared" si="129"/>
        <v>2.0140897435897438</v>
      </c>
      <c r="BM137" s="4">
        <f t="shared" si="130"/>
        <v>0.12991463171406392</v>
      </c>
      <c r="BN137" s="3">
        <f t="shared" si="131"/>
        <v>1</v>
      </c>
      <c r="BO137" s="3">
        <v>100</v>
      </c>
      <c r="BP137" s="3">
        <f t="shared" si="132"/>
        <v>0.95</v>
      </c>
      <c r="BQ137" s="3">
        <f t="shared" si="133"/>
        <v>95</v>
      </c>
      <c r="BR137"/>
    </row>
    <row r="138" spans="1:70" x14ac:dyDescent="0.25">
      <c r="A138" t="s">
        <v>127</v>
      </c>
      <c r="B138" t="s">
        <v>184</v>
      </c>
      <c r="C138" t="s">
        <v>134</v>
      </c>
      <c r="D138" t="s">
        <v>13</v>
      </c>
      <c r="E138" t="s">
        <v>21</v>
      </c>
      <c r="F138" s="3">
        <v>2</v>
      </c>
      <c r="G138" s="3">
        <v>2</v>
      </c>
      <c r="H138" s="3" t="str">
        <f t="shared" si="134"/>
        <v>D</v>
      </c>
      <c r="I138" s="3">
        <v>3</v>
      </c>
      <c r="J138" s="3">
        <v>4</v>
      </c>
      <c r="K138" s="3">
        <v>2.1</v>
      </c>
      <c r="L138" s="3">
        <v>1.48</v>
      </c>
      <c r="M138" s="3">
        <v>2.6</v>
      </c>
      <c r="N138" s="3">
        <f t="shared" si="92"/>
        <v>4</v>
      </c>
      <c r="O138" s="3">
        <f t="shared" si="93"/>
        <v>5.9523809523809312E-2</v>
      </c>
      <c r="P138" s="3">
        <f t="shared" si="94"/>
        <v>6.0291060291060239E-2</v>
      </c>
      <c r="Q138" s="3">
        <f t="shared" si="95"/>
        <v>3.1785714285714279</v>
      </c>
      <c r="R138" s="3">
        <f t="shared" si="96"/>
        <v>4.2380952380952372</v>
      </c>
      <c r="S138" s="3">
        <f t="shared" si="97"/>
        <v>2.2249999999999996</v>
      </c>
      <c r="T138" s="3">
        <f t="shared" si="98"/>
        <v>1.5680952380952378</v>
      </c>
      <c r="U138" s="3">
        <f t="shared" si="99"/>
        <v>2.7547619047619043</v>
      </c>
      <c r="V138" s="4">
        <f t="shared" si="100"/>
        <v>0.33333333333333331</v>
      </c>
      <c r="W138" s="4">
        <f t="shared" si="101"/>
        <v>0.25</v>
      </c>
      <c r="X138" s="4">
        <f t="shared" si="102"/>
        <v>0.47619047619047616</v>
      </c>
      <c r="Y138" s="4">
        <f t="shared" si="103"/>
        <v>0.67567567567567566</v>
      </c>
      <c r="Z138" s="4">
        <f t="shared" si="104"/>
        <v>0.38461538461538458</v>
      </c>
      <c r="AA138" s="4">
        <f t="shared" si="105"/>
        <v>0.75</v>
      </c>
      <c r="AB138" s="4">
        <f t="shared" si="106"/>
        <v>1.4285714285714286</v>
      </c>
      <c r="AC138" s="4">
        <f t="shared" si="107"/>
        <v>1.3333333333333333</v>
      </c>
      <c r="AD138" s="4">
        <f t="shared" si="108"/>
        <v>1.9047619047619047</v>
      </c>
      <c r="AE138" s="4">
        <f t="shared" si="109"/>
        <v>0.70000000000000007</v>
      </c>
      <c r="AF138" s="4">
        <f t="shared" si="110"/>
        <v>0.52500000000000002</v>
      </c>
      <c r="AG138" s="4">
        <f t="shared" si="111"/>
        <v>0.56923076923076921</v>
      </c>
      <c r="AH138" s="4">
        <f t="shared" si="112"/>
        <v>1.7567567567567568</v>
      </c>
      <c r="AI138" s="4">
        <f t="shared" si="113"/>
        <v>0.95357142857142829</v>
      </c>
      <c r="AJ138" s="4">
        <f t="shared" si="114"/>
        <v>-1.0595238095238093</v>
      </c>
      <c r="AK138" s="4">
        <f t="shared" si="114"/>
        <v>2.0130952380952376</v>
      </c>
      <c r="AL138" s="4">
        <f t="shared" si="115"/>
        <v>-1.1866666666666665</v>
      </c>
      <c r="AM138" s="4">
        <f t="shared" si="116"/>
        <v>1.1866666666666665</v>
      </c>
      <c r="AN138" s="4">
        <f t="shared" si="117"/>
        <v>0.47678571428571415</v>
      </c>
      <c r="AO138" s="4">
        <f t="shared" si="118"/>
        <v>-0.52976190476190466</v>
      </c>
      <c r="AP138" s="4">
        <f t="shared" si="118"/>
        <v>1.0065476190476188</v>
      </c>
      <c r="AQ138" s="4">
        <f t="shared" si="119"/>
        <v>-0.59333333333333327</v>
      </c>
      <c r="AR138" s="4">
        <f t="shared" si="120"/>
        <v>0.59333333333333327</v>
      </c>
      <c r="AS138" s="4">
        <f t="shared" si="90"/>
        <v>0.44490431034814759</v>
      </c>
      <c r="AT138" s="4">
        <f t="shared" si="90"/>
        <v>-0.48717267998602293</v>
      </c>
      <c r="AU138" s="4">
        <f t="shared" si="90"/>
        <v>0.78866127848424694</v>
      </c>
      <c r="AV138" s="4">
        <f t="shared" si="90"/>
        <v>-0.53550311903630587</v>
      </c>
      <c r="AW138" s="4">
        <f t="shared" si="90"/>
        <v>0.53550311903630587</v>
      </c>
      <c r="AX138" s="4">
        <f t="shared" si="91"/>
        <v>80.082775862666566</v>
      </c>
      <c r="AY138" s="4">
        <f t="shared" si="91"/>
        <v>-87.691082397484124</v>
      </c>
      <c r="AZ138" s="4">
        <f t="shared" si="91"/>
        <v>141.95903012716445</v>
      </c>
      <c r="BA138" s="4">
        <f t="shared" si="91"/>
        <v>-96.390561426535058</v>
      </c>
      <c r="BB138" s="4">
        <f t="shared" si="91"/>
        <v>96.390561426535058</v>
      </c>
      <c r="BC138" s="4">
        <f t="shared" si="121"/>
        <v>0.42857142857142849</v>
      </c>
      <c r="BD138" s="4">
        <f t="shared" si="122"/>
        <v>-0.25</v>
      </c>
      <c r="BE138" s="4">
        <f t="shared" si="122"/>
        <v>0.90476190476190466</v>
      </c>
      <c r="BF138" s="4">
        <f t="shared" si="123"/>
        <v>-0.43076923076923079</v>
      </c>
      <c r="BG138" s="4">
        <f t="shared" si="124"/>
        <v>0.7567567567567568</v>
      </c>
      <c r="BH138" s="4">
        <f t="shared" si="125"/>
        <v>1.0070122152500856</v>
      </c>
      <c r="BI138" s="4">
        <f t="shared" si="126"/>
        <v>3.2138888888888886</v>
      </c>
      <c r="BJ138" s="4">
        <f t="shared" si="127"/>
        <v>0.3133313720743568</v>
      </c>
      <c r="BK138" s="4">
        <f t="shared" si="128"/>
        <v>0.83910004700803609</v>
      </c>
      <c r="BL138" s="4">
        <f t="shared" si="129"/>
        <v>2.161428571428571</v>
      </c>
      <c r="BM138" s="4">
        <f t="shared" si="130"/>
        <v>0.38821548771026132</v>
      </c>
      <c r="BN138" s="3">
        <f t="shared" si="131"/>
        <v>0</v>
      </c>
      <c r="BO138" s="3">
        <v>100</v>
      </c>
      <c r="BP138" s="3">
        <f t="shared" si="132"/>
        <v>-1</v>
      </c>
      <c r="BQ138" s="3">
        <f t="shared" si="133"/>
        <v>-100</v>
      </c>
      <c r="BR138"/>
    </row>
    <row r="139" spans="1:70" x14ac:dyDescent="0.25">
      <c r="A139" t="s">
        <v>127</v>
      </c>
      <c r="B139" t="s">
        <v>184</v>
      </c>
      <c r="C139" t="s">
        <v>134</v>
      </c>
      <c r="D139" t="s">
        <v>24</v>
      </c>
      <c r="E139" t="s">
        <v>15</v>
      </c>
      <c r="F139" s="3">
        <v>3</v>
      </c>
      <c r="G139" s="3">
        <v>2</v>
      </c>
      <c r="H139" s="3" t="str">
        <f t="shared" si="134"/>
        <v>H</v>
      </c>
      <c r="I139" s="3">
        <v>1.57</v>
      </c>
      <c r="J139" s="3">
        <v>4.33</v>
      </c>
      <c r="K139" s="3">
        <v>5.25</v>
      </c>
      <c r="L139" s="3">
        <v>1.65</v>
      </c>
      <c r="M139" s="3">
        <v>2.2000000000000002</v>
      </c>
      <c r="N139" s="3">
        <f t="shared" si="92"/>
        <v>5</v>
      </c>
      <c r="O139" s="3">
        <f t="shared" si="93"/>
        <v>5.8365747852516137E-2</v>
      </c>
      <c r="P139" s="3">
        <f t="shared" si="94"/>
        <v>6.0606060606060663E-2</v>
      </c>
      <c r="Q139" s="3">
        <f t="shared" si="95"/>
        <v>1.6616342241284503</v>
      </c>
      <c r="R139" s="3">
        <f t="shared" si="96"/>
        <v>4.5827236882013951</v>
      </c>
      <c r="S139" s="3">
        <f t="shared" si="97"/>
        <v>5.5564201762257097</v>
      </c>
      <c r="T139" s="3">
        <f t="shared" si="98"/>
        <v>1.7463034839566516</v>
      </c>
      <c r="U139" s="3">
        <f t="shared" si="99"/>
        <v>2.3284046452755356</v>
      </c>
      <c r="V139" s="4">
        <f t="shared" si="100"/>
        <v>0.63694267515923564</v>
      </c>
      <c r="W139" s="4">
        <f t="shared" si="101"/>
        <v>0.23094688221709006</v>
      </c>
      <c r="X139" s="4">
        <f t="shared" si="102"/>
        <v>0.19047619047619047</v>
      </c>
      <c r="Y139" s="4">
        <f t="shared" si="103"/>
        <v>0.60606060606060608</v>
      </c>
      <c r="Z139" s="4">
        <f t="shared" si="104"/>
        <v>0.45454545454545453</v>
      </c>
      <c r="AA139" s="4">
        <f t="shared" si="105"/>
        <v>0.3625866050808314</v>
      </c>
      <c r="AB139" s="4">
        <f t="shared" si="106"/>
        <v>0.29904761904761906</v>
      </c>
      <c r="AC139" s="4">
        <f t="shared" si="107"/>
        <v>2.7579617834394905</v>
      </c>
      <c r="AD139" s="4">
        <f t="shared" si="108"/>
        <v>0.82476190476190481</v>
      </c>
      <c r="AE139" s="4">
        <f t="shared" si="109"/>
        <v>3.3439490445859872</v>
      </c>
      <c r="AF139" s="4">
        <f t="shared" si="110"/>
        <v>1.2124711316397228</v>
      </c>
      <c r="AG139" s="4">
        <f t="shared" si="111"/>
        <v>0.74999999999999989</v>
      </c>
      <c r="AH139" s="4">
        <f t="shared" si="112"/>
        <v>1.3333333333333335</v>
      </c>
      <c r="AI139" s="4">
        <f t="shared" si="113"/>
        <v>-3.8947859520972594</v>
      </c>
      <c r="AJ139" s="4">
        <f t="shared" si="114"/>
        <v>-2.9210894640729448</v>
      </c>
      <c r="AK139" s="4">
        <f t="shared" si="114"/>
        <v>-0.97369648802431463</v>
      </c>
      <c r="AL139" s="4">
        <f t="shared" si="115"/>
        <v>-0.58210116131888401</v>
      </c>
      <c r="AM139" s="4">
        <f t="shared" si="116"/>
        <v>0.58210116131888401</v>
      </c>
      <c r="AN139" s="4">
        <f t="shared" si="117"/>
        <v>-1.9473929760486297</v>
      </c>
      <c r="AO139" s="4">
        <f t="shared" si="118"/>
        <v>-1.4605447320364724</v>
      </c>
      <c r="AP139" s="4">
        <f t="shared" si="118"/>
        <v>-0.48684824401215732</v>
      </c>
      <c r="AQ139" s="4">
        <f t="shared" si="119"/>
        <v>-0.291050580659442</v>
      </c>
      <c r="AR139" s="4">
        <f t="shared" si="120"/>
        <v>0.291050580659442</v>
      </c>
      <c r="AS139" s="4">
        <f t="shared" si="90"/>
        <v>-1.096401567855652</v>
      </c>
      <c r="AT139" s="4">
        <f t="shared" si="90"/>
        <v>-0.97042909812524869</v>
      </c>
      <c r="AU139" s="4">
        <f t="shared" si="90"/>
        <v>-0.45307095591696694</v>
      </c>
      <c r="AV139" s="4">
        <f t="shared" si="90"/>
        <v>-0.28322623036214162</v>
      </c>
      <c r="AW139" s="4">
        <f t="shared" si="90"/>
        <v>0.28322623036214162</v>
      </c>
      <c r="AX139" s="4">
        <f t="shared" si="91"/>
        <v>-197.35228221401735</v>
      </c>
      <c r="AY139" s="4">
        <f t="shared" si="91"/>
        <v>-174.67723766254477</v>
      </c>
      <c r="AZ139" s="4">
        <f t="shared" si="91"/>
        <v>-81.552772065054043</v>
      </c>
      <c r="BA139" s="4">
        <f t="shared" si="91"/>
        <v>-50.980721465185489</v>
      </c>
      <c r="BB139" s="4">
        <f t="shared" si="91"/>
        <v>50.980721465185489</v>
      </c>
      <c r="BC139" s="4">
        <f t="shared" si="121"/>
        <v>-0.70095238095238099</v>
      </c>
      <c r="BD139" s="4">
        <f t="shared" si="122"/>
        <v>-0.6374133949191686</v>
      </c>
      <c r="BE139" s="4">
        <f t="shared" si="122"/>
        <v>-0.17523809523809519</v>
      </c>
      <c r="BF139" s="4">
        <f t="shared" si="123"/>
        <v>-0.25000000000000006</v>
      </c>
      <c r="BG139" s="4">
        <f t="shared" si="124"/>
        <v>0.33333333333333343</v>
      </c>
      <c r="BH139" s="4">
        <f t="shared" si="125"/>
        <v>2.0269108729197982</v>
      </c>
      <c r="BI139" s="4">
        <f t="shared" si="126"/>
        <v>3.933592696185185</v>
      </c>
      <c r="BJ139" s="4">
        <f t="shared" si="127"/>
        <v>0.51528234605619061</v>
      </c>
      <c r="BK139" s="4">
        <f t="shared" si="128"/>
        <v>0.41160767850514779</v>
      </c>
      <c r="BL139" s="4">
        <f t="shared" si="129"/>
        <v>2.0373540646160935</v>
      </c>
      <c r="BM139" s="4">
        <f t="shared" si="130"/>
        <v>0.20203050891044244</v>
      </c>
      <c r="BN139" s="3">
        <f t="shared" si="131"/>
        <v>1</v>
      </c>
      <c r="BO139" s="3">
        <v>100</v>
      </c>
      <c r="BP139" s="3">
        <f t="shared" si="132"/>
        <v>0.57000000000000006</v>
      </c>
      <c r="BQ139" s="3">
        <f t="shared" si="133"/>
        <v>57.000000000000007</v>
      </c>
      <c r="BR139"/>
    </row>
    <row r="140" spans="1:70" x14ac:dyDescent="0.25">
      <c r="A140" t="s">
        <v>127</v>
      </c>
      <c r="B140" t="s">
        <v>184</v>
      </c>
      <c r="C140" t="s">
        <v>134</v>
      </c>
      <c r="D140" t="s">
        <v>25</v>
      </c>
      <c r="E140" t="s">
        <v>18</v>
      </c>
      <c r="F140" s="3">
        <v>4</v>
      </c>
      <c r="G140" s="3">
        <v>3</v>
      </c>
      <c r="H140" s="3" t="str">
        <f t="shared" si="134"/>
        <v>H</v>
      </c>
      <c r="I140" s="3">
        <v>1.25</v>
      </c>
      <c r="J140" s="3">
        <v>7</v>
      </c>
      <c r="K140" s="3">
        <v>10</v>
      </c>
      <c r="L140" s="3">
        <v>1.4</v>
      </c>
      <c r="M140" s="3">
        <v>2.88</v>
      </c>
      <c r="N140" s="3">
        <f t="shared" si="92"/>
        <v>7</v>
      </c>
      <c r="O140" s="3">
        <f t="shared" si="93"/>
        <v>4.2857142857142927E-2</v>
      </c>
      <c r="P140" s="3">
        <f t="shared" si="94"/>
        <v>6.1507936507936511E-2</v>
      </c>
      <c r="Q140" s="3">
        <f t="shared" si="95"/>
        <v>1.3035714285714286</v>
      </c>
      <c r="R140" s="3">
        <f t="shared" si="96"/>
        <v>7.3000000000000007</v>
      </c>
      <c r="S140" s="3">
        <f t="shared" si="97"/>
        <v>10.428571428571429</v>
      </c>
      <c r="T140" s="3">
        <f t="shared" si="98"/>
        <v>1.46</v>
      </c>
      <c r="U140" s="3">
        <f t="shared" si="99"/>
        <v>3.0034285714285716</v>
      </c>
      <c r="V140" s="4">
        <f t="shared" si="100"/>
        <v>0.8</v>
      </c>
      <c r="W140" s="4">
        <f t="shared" si="101"/>
        <v>0.14285714285714285</v>
      </c>
      <c r="X140" s="4">
        <f t="shared" si="102"/>
        <v>0.1</v>
      </c>
      <c r="Y140" s="4">
        <f t="shared" si="103"/>
        <v>0.7142857142857143</v>
      </c>
      <c r="Z140" s="4">
        <f t="shared" si="104"/>
        <v>0.34722222222222221</v>
      </c>
      <c r="AA140" s="4">
        <f t="shared" si="105"/>
        <v>0.17857142857142858</v>
      </c>
      <c r="AB140" s="4">
        <f t="shared" si="106"/>
        <v>0.125</v>
      </c>
      <c r="AC140" s="4">
        <f t="shared" si="107"/>
        <v>5.6</v>
      </c>
      <c r="AD140" s="4">
        <f t="shared" si="108"/>
        <v>0.7</v>
      </c>
      <c r="AE140" s="4">
        <f t="shared" si="109"/>
        <v>8</v>
      </c>
      <c r="AF140" s="4">
        <f t="shared" si="110"/>
        <v>1.4285714285714286</v>
      </c>
      <c r="AG140" s="4">
        <f t="shared" si="111"/>
        <v>0.4861111111111111</v>
      </c>
      <c r="AH140" s="4">
        <f t="shared" si="112"/>
        <v>2.0571428571428574</v>
      </c>
      <c r="AI140" s="4">
        <f t="shared" si="113"/>
        <v>-9.125</v>
      </c>
      <c r="AJ140" s="4">
        <f t="shared" si="114"/>
        <v>-5.9964285714285719</v>
      </c>
      <c r="AK140" s="4">
        <f t="shared" si="114"/>
        <v>-3.1285714285714281</v>
      </c>
      <c r="AL140" s="4">
        <f t="shared" si="115"/>
        <v>-1.5434285714285716</v>
      </c>
      <c r="AM140" s="4">
        <f t="shared" si="116"/>
        <v>1.5434285714285716</v>
      </c>
      <c r="AN140" s="4">
        <f t="shared" si="117"/>
        <v>-4.5625</v>
      </c>
      <c r="AO140" s="4">
        <f t="shared" si="118"/>
        <v>-2.9982142857142859</v>
      </c>
      <c r="AP140" s="4">
        <f t="shared" si="118"/>
        <v>-1.5642857142857141</v>
      </c>
      <c r="AQ140" s="4">
        <f t="shared" si="119"/>
        <v>-0.7717142857142858</v>
      </c>
      <c r="AR140" s="4">
        <f t="shared" si="120"/>
        <v>0.7717142857142858</v>
      </c>
      <c r="AS140" s="4">
        <f t="shared" si="90"/>
        <v>-1.3550301303878542</v>
      </c>
      <c r="AT140" s="4">
        <f t="shared" si="90"/>
        <v>-1.2488671052570433</v>
      </c>
      <c r="AU140" s="4">
        <f t="shared" si="90"/>
        <v>-1.0020016061597674</v>
      </c>
      <c r="AV140" s="4">
        <f t="shared" si="90"/>
        <v>-0.65725403071708166</v>
      </c>
      <c r="AW140" s="4">
        <f t="shared" si="90"/>
        <v>0.65725403071708166</v>
      </c>
      <c r="AX140" s="4">
        <f t="shared" si="91"/>
        <v>-243.90542346981377</v>
      </c>
      <c r="AY140" s="4">
        <f t="shared" si="91"/>
        <v>-224.79607894626781</v>
      </c>
      <c r="AZ140" s="4">
        <f t="shared" si="91"/>
        <v>-180.36028910875814</v>
      </c>
      <c r="BA140" s="4">
        <f t="shared" si="91"/>
        <v>-118.30572552907469</v>
      </c>
      <c r="BB140" s="4">
        <f t="shared" si="91"/>
        <v>118.30572552907469</v>
      </c>
      <c r="BC140" s="4">
        <f t="shared" si="121"/>
        <v>-0.875</v>
      </c>
      <c r="BD140" s="4">
        <f t="shared" si="122"/>
        <v>-0.8214285714285714</v>
      </c>
      <c r="BE140" s="4">
        <f t="shared" si="122"/>
        <v>-0.29999999999999993</v>
      </c>
      <c r="BF140" s="4">
        <f t="shared" si="123"/>
        <v>-0.51388888888888895</v>
      </c>
      <c r="BG140" s="4">
        <f t="shared" si="124"/>
        <v>1.0571428571428574</v>
      </c>
      <c r="BH140" s="4">
        <f t="shared" si="125"/>
        <v>4.6370022607269012</v>
      </c>
      <c r="BI140" s="4">
        <f t="shared" si="126"/>
        <v>6.3440476190476192</v>
      </c>
      <c r="BJ140" s="4">
        <f t="shared" si="127"/>
        <v>0.73092172997008764</v>
      </c>
      <c r="BK140" s="4">
        <f t="shared" si="128"/>
        <v>1.0913688091342082</v>
      </c>
      <c r="BL140" s="4">
        <f t="shared" si="129"/>
        <v>2.2317142857142858</v>
      </c>
      <c r="BM140" s="4">
        <f t="shared" si="130"/>
        <v>0.4890271196991075</v>
      </c>
      <c r="BN140" s="3">
        <f t="shared" si="131"/>
        <v>1</v>
      </c>
      <c r="BO140" s="3">
        <v>100</v>
      </c>
      <c r="BP140" s="3">
        <f t="shared" si="132"/>
        <v>0.25</v>
      </c>
      <c r="BQ140" s="3">
        <f t="shared" si="133"/>
        <v>25</v>
      </c>
      <c r="BR140"/>
    </row>
    <row r="141" spans="1:70" x14ac:dyDescent="0.25">
      <c r="A141" t="s">
        <v>127</v>
      </c>
      <c r="B141" t="s">
        <v>184</v>
      </c>
      <c r="C141" t="s">
        <v>134</v>
      </c>
      <c r="D141" t="s">
        <v>14</v>
      </c>
      <c r="E141" t="s">
        <v>19</v>
      </c>
      <c r="F141" s="3">
        <v>1</v>
      </c>
      <c r="G141" s="3">
        <v>1</v>
      </c>
      <c r="H141" s="3" t="str">
        <f t="shared" si="134"/>
        <v>D</v>
      </c>
      <c r="I141" s="3">
        <v>1.91</v>
      </c>
      <c r="J141" s="3">
        <v>3.6</v>
      </c>
      <c r="K141" s="3">
        <v>4</v>
      </c>
      <c r="L141" s="3">
        <v>2.08</v>
      </c>
      <c r="M141" s="3">
        <v>1.73</v>
      </c>
      <c r="N141" s="3">
        <f t="shared" si="92"/>
        <v>2</v>
      </c>
      <c r="O141" s="3">
        <f t="shared" si="93"/>
        <v>5.1337987201861557E-2</v>
      </c>
      <c r="P141" s="3">
        <f t="shared" si="94"/>
        <v>5.8803912850155626E-2</v>
      </c>
      <c r="Q141" s="3">
        <f t="shared" si="95"/>
        <v>2.0080555555555555</v>
      </c>
      <c r="R141" s="3">
        <f t="shared" si="96"/>
        <v>3.7848167539267017</v>
      </c>
      <c r="S141" s="3">
        <f t="shared" si="97"/>
        <v>4.2053519488074462</v>
      </c>
      <c r="T141" s="3">
        <f t="shared" si="98"/>
        <v>2.186783013379872</v>
      </c>
      <c r="U141" s="3">
        <f t="shared" si="99"/>
        <v>1.8188147178592204</v>
      </c>
      <c r="V141" s="4">
        <f t="shared" si="100"/>
        <v>0.52356020942408377</v>
      </c>
      <c r="W141" s="4">
        <f t="shared" si="101"/>
        <v>0.27777777777777779</v>
      </c>
      <c r="X141" s="4">
        <f t="shared" si="102"/>
        <v>0.25</v>
      </c>
      <c r="Y141" s="4">
        <f t="shared" si="103"/>
        <v>0.48076923076923073</v>
      </c>
      <c r="Z141" s="4">
        <f t="shared" si="104"/>
        <v>0.5780346820809249</v>
      </c>
      <c r="AA141" s="4">
        <f t="shared" si="105"/>
        <v>0.53055555555555556</v>
      </c>
      <c r="AB141" s="4">
        <f t="shared" si="106"/>
        <v>0.47749999999999998</v>
      </c>
      <c r="AC141" s="4">
        <f t="shared" si="107"/>
        <v>1.8848167539267018</v>
      </c>
      <c r="AD141" s="4">
        <f t="shared" si="108"/>
        <v>0.9</v>
      </c>
      <c r="AE141" s="4">
        <f t="shared" si="109"/>
        <v>2.0942408376963351</v>
      </c>
      <c r="AF141" s="4">
        <f t="shared" si="110"/>
        <v>1.1111111111111112</v>
      </c>
      <c r="AG141" s="4">
        <f t="shared" si="111"/>
        <v>1.2023121387283238</v>
      </c>
      <c r="AH141" s="4">
        <f t="shared" si="112"/>
        <v>0.83173076923076916</v>
      </c>
      <c r="AI141" s="4">
        <f t="shared" si="113"/>
        <v>-2.1972963932518907</v>
      </c>
      <c r="AJ141" s="4">
        <f t="shared" si="114"/>
        <v>-1.7767611983711462</v>
      </c>
      <c r="AK141" s="4">
        <f t="shared" si="114"/>
        <v>-0.42053519488074453</v>
      </c>
      <c r="AL141" s="4">
        <f t="shared" si="115"/>
        <v>0.36796829552065158</v>
      </c>
      <c r="AM141" s="4">
        <f t="shared" si="116"/>
        <v>-0.36796829552065158</v>
      </c>
      <c r="AN141" s="4">
        <f t="shared" si="117"/>
        <v>-1.0986481966259454</v>
      </c>
      <c r="AO141" s="4">
        <f t="shared" si="118"/>
        <v>-0.88838059918557311</v>
      </c>
      <c r="AP141" s="4">
        <f t="shared" si="118"/>
        <v>-0.21026759744037227</v>
      </c>
      <c r="AQ141" s="4">
        <f t="shared" si="119"/>
        <v>0.18398414776032579</v>
      </c>
      <c r="AR141" s="4">
        <f t="shared" si="120"/>
        <v>-0.18398414776032579</v>
      </c>
      <c r="AS141" s="4">
        <f t="shared" si="90"/>
        <v>-0.83236917917697695</v>
      </c>
      <c r="AT141" s="4">
        <f t="shared" si="90"/>
        <v>-0.72635832786214916</v>
      </c>
      <c r="AU141" s="4">
        <f t="shared" si="90"/>
        <v>-0.20724847525868911</v>
      </c>
      <c r="AV141" s="4">
        <f t="shared" si="90"/>
        <v>0.18194935279441551</v>
      </c>
      <c r="AW141" s="4">
        <f t="shared" si="90"/>
        <v>-0.18194935279441551</v>
      </c>
      <c r="AX141" s="4">
        <f t="shared" si="91"/>
        <v>-149.82645225185587</v>
      </c>
      <c r="AY141" s="4">
        <f t="shared" si="91"/>
        <v>-130.74449901518685</v>
      </c>
      <c r="AZ141" s="4">
        <f t="shared" si="91"/>
        <v>-37.304725546564036</v>
      </c>
      <c r="BA141" s="4">
        <f t="shared" si="91"/>
        <v>32.750883502994796</v>
      </c>
      <c r="BB141" s="4">
        <f t="shared" si="91"/>
        <v>-32.750883502994796</v>
      </c>
      <c r="BC141" s="4">
        <f t="shared" si="121"/>
        <v>-0.52250000000000008</v>
      </c>
      <c r="BD141" s="4">
        <f t="shared" si="122"/>
        <v>-0.4694444444444445</v>
      </c>
      <c r="BE141" s="4">
        <f t="shared" si="122"/>
        <v>-9.9999999999999978E-2</v>
      </c>
      <c r="BF141" s="4">
        <f t="shared" si="123"/>
        <v>0.20231213872832374</v>
      </c>
      <c r="BG141" s="4">
        <f t="shared" si="124"/>
        <v>-0.16826923076923078</v>
      </c>
      <c r="BH141" s="4">
        <f t="shared" si="125"/>
        <v>1.1663219714104418</v>
      </c>
      <c r="BI141" s="4">
        <f t="shared" si="126"/>
        <v>3.332741419429901</v>
      </c>
      <c r="BJ141" s="4">
        <f t="shared" si="127"/>
        <v>0.34995873505540459</v>
      </c>
      <c r="BK141" s="4">
        <f t="shared" si="128"/>
        <v>0.26019287702430821</v>
      </c>
      <c r="BL141" s="4">
        <f t="shared" si="129"/>
        <v>2.0027988656195461</v>
      </c>
      <c r="BM141" s="4">
        <f t="shared" si="130"/>
        <v>0.12991463171406387</v>
      </c>
      <c r="BN141" s="3">
        <f t="shared" si="131"/>
        <v>0</v>
      </c>
      <c r="BO141" s="3">
        <v>100</v>
      </c>
      <c r="BP141" s="3">
        <f t="shared" si="132"/>
        <v>-1</v>
      </c>
      <c r="BQ141" s="3">
        <f t="shared" si="133"/>
        <v>-100</v>
      </c>
      <c r="BR141"/>
    </row>
    <row r="142" spans="1:70" x14ac:dyDescent="0.25">
      <c r="A142" t="s">
        <v>127</v>
      </c>
      <c r="B142" t="s">
        <v>184</v>
      </c>
      <c r="C142" t="s">
        <v>136</v>
      </c>
      <c r="D142" t="s">
        <v>130</v>
      </c>
      <c r="E142" t="s">
        <v>23</v>
      </c>
      <c r="F142" s="3">
        <v>3</v>
      </c>
      <c r="G142" s="3">
        <v>3</v>
      </c>
      <c r="H142" s="3" t="str">
        <f t="shared" si="134"/>
        <v>D</v>
      </c>
      <c r="I142" s="3">
        <v>1.25</v>
      </c>
      <c r="J142" s="3">
        <v>6.5</v>
      </c>
      <c r="K142" s="3">
        <v>10</v>
      </c>
      <c r="L142" s="3">
        <v>1.29</v>
      </c>
      <c r="M142" s="3">
        <v>3.6</v>
      </c>
      <c r="N142" s="3">
        <f t="shared" si="92"/>
        <v>6</v>
      </c>
      <c r="O142" s="3">
        <f t="shared" si="93"/>
        <v>5.3846153846153877E-2</v>
      </c>
      <c r="P142" s="3">
        <f t="shared" si="94"/>
        <v>5.2971576227390127E-2</v>
      </c>
      <c r="Q142" s="3">
        <f t="shared" si="95"/>
        <v>1.3173076923076923</v>
      </c>
      <c r="R142" s="3">
        <f t="shared" si="96"/>
        <v>6.8500000000000005</v>
      </c>
      <c r="S142" s="3">
        <f t="shared" si="97"/>
        <v>10.538461538461538</v>
      </c>
      <c r="T142" s="3">
        <f t="shared" si="98"/>
        <v>1.3594615384615385</v>
      </c>
      <c r="U142" s="3">
        <f t="shared" si="99"/>
        <v>3.7938461538461539</v>
      </c>
      <c r="V142" s="4">
        <f t="shared" si="100"/>
        <v>0.8</v>
      </c>
      <c r="W142" s="4">
        <f t="shared" si="101"/>
        <v>0.15384615384615385</v>
      </c>
      <c r="X142" s="4">
        <f t="shared" si="102"/>
        <v>0.1</v>
      </c>
      <c r="Y142" s="4">
        <f t="shared" si="103"/>
        <v>0.77519379844961234</v>
      </c>
      <c r="Z142" s="4">
        <f t="shared" si="104"/>
        <v>0.27777777777777779</v>
      </c>
      <c r="AA142" s="4">
        <f t="shared" si="105"/>
        <v>0.19230769230769232</v>
      </c>
      <c r="AB142" s="4">
        <f t="shared" si="106"/>
        <v>0.125</v>
      </c>
      <c r="AC142" s="4">
        <f t="shared" si="107"/>
        <v>5.2</v>
      </c>
      <c r="AD142" s="4">
        <f t="shared" si="108"/>
        <v>0.65</v>
      </c>
      <c r="AE142" s="4">
        <f t="shared" si="109"/>
        <v>8</v>
      </c>
      <c r="AF142" s="4">
        <f t="shared" si="110"/>
        <v>1.5384615384615385</v>
      </c>
      <c r="AG142" s="4">
        <f t="shared" si="111"/>
        <v>0.35833333333333334</v>
      </c>
      <c r="AH142" s="4">
        <f t="shared" si="112"/>
        <v>2.7906976744186047</v>
      </c>
      <c r="AI142" s="4">
        <f t="shared" si="113"/>
        <v>-9.2211538461538467</v>
      </c>
      <c r="AJ142" s="4">
        <f t="shared" si="114"/>
        <v>-5.532692307692308</v>
      </c>
      <c r="AK142" s="4">
        <f t="shared" si="114"/>
        <v>-3.6884615384615378</v>
      </c>
      <c r="AL142" s="4">
        <f t="shared" si="115"/>
        <v>-2.4343846153846154</v>
      </c>
      <c r="AM142" s="4">
        <f t="shared" si="116"/>
        <v>2.4343846153846154</v>
      </c>
      <c r="AN142" s="4">
        <f t="shared" si="117"/>
        <v>-4.6105769230769234</v>
      </c>
      <c r="AO142" s="4">
        <f t="shared" si="118"/>
        <v>-2.766346153846154</v>
      </c>
      <c r="AP142" s="4">
        <f t="shared" si="118"/>
        <v>-1.8442307692307689</v>
      </c>
      <c r="AQ142" s="4">
        <f t="shared" si="119"/>
        <v>-1.2171923076923077</v>
      </c>
      <c r="AR142" s="4">
        <f t="shared" si="120"/>
        <v>1.2171923076923077</v>
      </c>
      <c r="AS142" s="4">
        <f t="shared" si="90"/>
        <v>-1.3572118955222099</v>
      </c>
      <c r="AT142" s="4">
        <f t="shared" si="90"/>
        <v>-1.2239243909422599</v>
      </c>
      <c r="AU142" s="4">
        <f t="shared" si="90"/>
        <v>-1.0739369801883083</v>
      </c>
      <c r="AV142" s="4">
        <f t="shared" si="90"/>
        <v>-0.8830448883447215</v>
      </c>
      <c r="AW142" s="4">
        <f t="shared" si="90"/>
        <v>0.8830448883447215</v>
      </c>
      <c r="AX142" s="4">
        <f t="shared" si="91"/>
        <v>-244.29814119399776</v>
      </c>
      <c r="AY142" s="4">
        <f t="shared" si="91"/>
        <v>-220.30639036960679</v>
      </c>
      <c r="AZ142" s="4">
        <f t="shared" si="91"/>
        <v>-193.30865643389549</v>
      </c>
      <c r="BA142" s="4">
        <f t="shared" si="91"/>
        <v>-158.94807990204987</v>
      </c>
      <c r="BB142" s="4">
        <f t="shared" si="91"/>
        <v>158.94807990204987</v>
      </c>
      <c r="BC142" s="4">
        <f t="shared" si="121"/>
        <v>-0.87500000000000011</v>
      </c>
      <c r="BD142" s="4">
        <f t="shared" si="122"/>
        <v>-0.80769230769230771</v>
      </c>
      <c r="BE142" s="4">
        <f t="shared" si="122"/>
        <v>-0.34999999999999992</v>
      </c>
      <c r="BF142" s="4">
        <f t="shared" si="123"/>
        <v>-0.64166666666666661</v>
      </c>
      <c r="BG142" s="4">
        <f t="shared" si="124"/>
        <v>1.7906976744186045</v>
      </c>
      <c r="BH142" s="4">
        <f t="shared" si="125"/>
        <v>4.6412123227081068</v>
      </c>
      <c r="BI142" s="4">
        <f t="shared" si="126"/>
        <v>6.2352564102564108</v>
      </c>
      <c r="BJ142" s="4">
        <f t="shared" si="127"/>
        <v>0.74434987389993279</v>
      </c>
      <c r="BK142" s="4">
        <f t="shared" si="128"/>
        <v>1.7213698695546675</v>
      </c>
      <c r="BL142" s="4">
        <f t="shared" si="129"/>
        <v>2.576653846153846</v>
      </c>
      <c r="BM142" s="4">
        <f t="shared" si="130"/>
        <v>0.6680640754768612</v>
      </c>
      <c r="BN142" s="3">
        <f t="shared" si="131"/>
        <v>0</v>
      </c>
      <c r="BO142" s="3">
        <v>100</v>
      </c>
      <c r="BP142" s="3">
        <f t="shared" si="132"/>
        <v>-1</v>
      </c>
      <c r="BQ142" s="3">
        <f t="shared" si="133"/>
        <v>-100</v>
      </c>
      <c r="BR142"/>
    </row>
    <row r="143" spans="1:70" x14ac:dyDescent="0.25">
      <c r="A143" t="s">
        <v>127</v>
      </c>
      <c r="B143" t="s">
        <v>185</v>
      </c>
      <c r="C143" t="s">
        <v>186</v>
      </c>
      <c r="D143" t="s">
        <v>26</v>
      </c>
      <c r="E143" t="s">
        <v>11</v>
      </c>
      <c r="F143" s="3">
        <v>1</v>
      </c>
      <c r="G143" s="3">
        <v>0</v>
      </c>
      <c r="H143" s="3" t="str">
        <f t="shared" si="134"/>
        <v>H</v>
      </c>
      <c r="I143" s="3">
        <v>1.91</v>
      </c>
      <c r="J143" s="3">
        <v>3.6</v>
      </c>
      <c r="K143" s="3">
        <v>4</v>
      </c>
      <c r="L143" s="3">
        <v>1.98</v>
      </c>
      <c r="M143" s="3">
        <v>1.92</v>
      </c>
      <c r="N143" s="3">
        <f t="shared" si="92"/>
        <v>1</v>
      </c>
      <c r="O143" s="3">
        <f t="shared" si="93"/>
        <v>5.1337987201861557E-2</v>
      </c>
      <c r="P143" s="3">
        <f t="shared" si="94"/>
        <v>2.5883838383838453E-2</v>
      </c>
      <c r="Q143" s="3">
        <f t="shared" si="95"/>
        <v>2.0080555555555555</v>
      </c>
      <c r="R143" s="3">
        <f t="shared" si="96"/>
        <v>3.7848167539267017</v>
      </c>
      <c r="S143" s="3">
        <f t="shared" si="97"/>
        <v>4.2053519488074462</v>
      </c>
      <c r="T143" s="3">
        <f t="shared" si="98"/>
        <v>2.0816492146596857</v>
      </c>
      <c r="U143" s="3">
        <f t="shared" si="99"/>
        <v>2.0185689354275742</v>
      </c>
      <c r="V143" s="4">
        <f t="shared" si="100"/>
        <v>0.52356020942408377</v>
      </c>
      <c r="W143" s="4">
        <f t="shared" si="101"/>
        <v>0.27777777777777779</v>
      </c>
      <c r="X143" s="4">
        <f t="shared" si="102"/>
        <v>0.25</v>
      </c>
      <c r="Y143" s="4">
        <f t="shared" si="103"/>
        <v>0.50505050505050508</v>
      </c>
      <c r="Z143" s="4">
        <f t="shared" si="104"/>
        <v>0.52083333333333337</v>
      </c>
      <c r="AA143" s="4">
        <f t="shared" si="105"/>
        <v>0.53055555555555556</v>
      </c>
      <c r="AB143" s="4">
        <f t="shared" si="106"/>
        <v>0.47749999999999998</v>
      </c>
      <c r="AC143" s="4">
        <f t="shared" si="107"/>
        <v>1.8848167539267018</v>
      </c>
      <c r="AD143" s="4">
        <f t="shared" si="108"/>
        <v>0.9</v>
      </c>
      <c r="AE143" s="4">
        <f t="shared" si="109"/>
        <v>2.0942408376963351</v>
      </c>
      <c r="AF143" s="4">
        <f t="shared" si="110"/>
        <v>1.1111111111111112</v>
      </c>
      <c r="AG143" s="4">
        <f t="shared" si="111"/>
        <v>1.03125</v>
      </c>
      <c r="AH143" s="4">
        <f t="shared" si="112"/>
        <v>0.96969696969696972</v>
      </c>
      <c r="AI143" s="4">
        <f t="shared" si="113"/>
        <v>-2.1972963932518907</v>
      </c>
      <c r="AJ143" s="4">
        <f t="shared" si="114"/>
        <v>-1.7767611983711462</v>
      </c>
      <c r="AK143" s="4">
        <f t="shared" si="114"/>
        <v>-0.42053519488074453</v>
      </c>
      <c r="AL143" s="4">
        <f t="shared" si="115"/>
        <v>6.3080279232111458E-2</v>
      </c>
      <c r="AM143" s="4">
        <f t="shared" si="116"/>
        <v>-6.3080279232111458E-2</v>
      </c>
      <c r="AN143" s="4">
        <f t="shared" si="117"/>
        <v>-1.0986481966259454</v>
      </c>
      <c r="AO143" s="4">
        <f t="shared" si="118"/>
        <v>-0.88838059918557311</v>
      </c>
      <c r="AP143" s="4">
        <f t="shared" si="118"/>
        <v>-0.21026759744037227</v>
      </c>
      <c r="AQ143" s="4">
        <f t="shared" si="119"/>
        <v>3.1540139616055729E-2</v>
      </c>
      <c r="AR143" s="4">
        <f t="shared" si="120"/>
        <v>-3.1540139616055729E-2</v>
      </c>
      <c r="AS143" s="4">
        <f t="shared" si="90"/>
        <v>-0.83236917917697695</v>
      </c>
      <c r="AT143" s="4">
        <f t="shared" si="90"/>
        <v>-0.72635832786214916</v>
      </c>
      <c r="AU143" s="4">
        <f t="shared" si="90"/>
        <v>-0.20724847525868911</v>
      </c>
      <c r="AV143" s="4">
        <f t="shared" si="90"/>
        <v>3.152968734966468E-2</v>
      </c>
      <c r="AW143" s="4">
        <f t="shared" si="90"/>
        <v>-3.152968734966468E-2</v>
      </c>
      <c r="AX143" s="4">
        <f t="shared" si="91"/>
        <v>-149.82645225185587</v>
      </c>
      <c r="AY143" s="4">
        <f t="shared" si="91"/>
        <v>-130.74449901518685</v>
      </c>
      <c r="AZ143" s="4">
        <f t="shared" si="91"/>
        <v>-37.304725546564036</v>
      </c>
      <c r="BA143" s="4">
        <f t="shared" si="91"/>
        <v>5.6753437229396422</v>
      </c>
      <c r="BB143" s="4">
        <f t="shared" si="91"/>
        <v>-5.6753437229396422</v>
      </c>
      <c r="BC143" s="4">
        <f t="shared" si="121"/>
        <v>-0.52250000000000008</v>
      </c>
      <c r="BD143" s="4">
        <f t="shared" si="122"/>
        <v>-0.4694444444444445</v>
      </c>
      <c r="BE143" s="4">
        <f t="shared" si="122"/>
        <v>-9.9999999999999978E-2</v>
      </c>
      <c r="BF143" s="4">
        <f t="shared" si="123"/>
        <v>3.1249999999999882E-2</v>
      </c>
      <c r="BG143" s="4">
        <f t="shared" si="124"/>
        <v>-3.0303030303030193E-2</v>
      </c>
      <c r="BH143" s="4">
        <f t="shared" si="125"/>
        <v>1.1663219714104418</v>
      </c>
      <c r="BI143" s="4">
        <f t="shared" si="126"/>
        <v>3.332741419429901</v>
      </c>
      <c r="BJ143" s="4">
        <f t="shared" si="127"/>
        <v>0.34995873505540459</v>
      </c>
      <c r="BK143" s="4">
        <f t="shared" si="128"/>
        <v>4.4604493204166956E-2</v>
      </c>
      <c r="BL143" s="4">
        <f t="shared" si="129"/>
        <v>2.0501090750436299</v>
      </c>
      <c r="BM143" s="4">
        <f t="shared" si="130"/>
        <v>2.1757131728816766E-2</v>
      </c>
      <c r="BN143" s="3">
        <f t="shared" si="131"/>
        <v>1</v>
      </c>
      <c r="BO143" s="3">
        <v>100</v>
      </c>
      <c r="BP143" s="3">
        <f t="shared" si="132"/>
        <v>0.90999999999999992</v>
      </c>
      <c r="BQ143" s="3">
        <f t="shared" si="133"/>
        <v>90.999999999999986</v>
      </c>
      <c r="BR143"/>
    </row>
    <row r="144" spans="1:70" x14ac:dyDescent="0.25">
      <c r="A144" t="s">
        <v>127</v>
      </c>
      <c r="B144" t="s">
        <v>185</v>
      </c>
      <c r="C144" t="s">
        <v>187</v>
      </c>
      <c r="D144" t="s">
        <v>16</v>
      </c>
      <c r="E144" t="s">
        <v>12</v>
      </c>
      <c r="F144" s="3">
        <v>3</v>
      </c>
      <c r="G144" s="3">
        <v>4</v>
      </c>
      <c r="H144" s="3" t="str">
        <f t="shared" si="134"/>
        <v>A</v>
      </c>
      <c r="I144" s="3">
        <v>17</v>
      </c>
      <c r="J144" s="3">
        <v>8</v>
      </c>
      <c r="K144" s="3">
        <v>1.17</v>
      </c>
      <c r="L144" s="3">
        <v>1.62</v>
      </c>
      <c r="M144" s="3">
        <v>2.25</v>
      </c>
      <c r="N144" s="3">
        <f t="shared" si="92"/>
        <v>7</v>
      </c>
      <c r="O144" s="3">
        <f t="shared" si="93"/>
        <v>3.8524384112619492E-2</v>
      </c>
      <c r="P144" s="3">
        <f t="shared" si="94"/>
        <v>6.1728395061728336E-2</v>
      </c>
      <c r="Q144" s="3">
        <f t="shared" si="95"/>
        <v>17.654914529914532</v>
      </c>
      <c r="R144" s="3">
        <f t="shared" si="96"/>
        <v>8.3081950729009559</v>
      </c>
      <c r="S144" s="3">
        <f t="shared" si="97"/>
        <v>1.2150735294117647</v>
      </c>
      <c r="T144" s="3">
        <f t="shared" si="98"/>
        <v>1.6824095022624437</v>
      </c>
      <c r="U144" s="3">
        <f t="shared" si="99"/>
        <v>2.3366798642533939</v>
      </c>
      <c r="V144" s="4">
        <f t="shared" si="100"/>
        <v>5.8823529411764705E-2</v>
      </c>
      <c r="W144" s="4">
        <f t="shared" si="101"/>
        <v>0.125</v>
      </c>
      <c r="X144" s="4">
        <f t="shared" si="102"/>
        <v>0.85470085470085477</v>
      </c>
      <c r="Y144" s="4">
        <f t="shared" si="103"/>
        <v>0.61728395061728392</v>
      </c>
      <c r="Z144" s="4">
        <f t="shared" si="104"/>
        <v>0.44444444444444442</v>
      </c>
      <c r="AA144" s="4">
        <f t="shared" si="105"/>
        <v>2.125</v>
      </c>
      <c r="AB144" s="4">
        <f t="shared" si="106"/>
        <v>14.529914529914532</v>
      </c>
      <c r="AC144" s="4">
        <f t="shared" si="107"/>
        <v>0.47058823529411764</v>
      </c>
      <c r="AD144" s="4">
        <f t="shared" si="108"/>
        <v>6.8376068376068382</v>
      </c>
      <c r="AE144" s="4">
        <f t="shared" si="109"/>
        <v>6.88235294117647E-2</v>
      </c>
      <c r="AF144" s="4">
        <f t="shared" si="110"/>
        <v>0.14624999999999999</v>
      </c>
      <c r="AG144" s="4">
        <f t="shared" si="111"/>
        <v>0.72000000000000008</v>
      </c>
      <c r="AH144" s="4">
        <f t="shared" si="112"/>
        <v>1.3888888888888888</v>
      </c>
      <c r="AI144" s="4">
        <f t="shared" si="113"/>
        <v>16.439841000502767</v>
      </c>
      <c r="AJ144" s="4">
        <f t="shared" si="114"/>
        <v>9.3467194570135756</v>
      </c>
      <c r="AK144" s="4">
        <f t="shared" si="114"/>
        <v>7.0931215434891914</v>
      </c>
      <c r="AL144" s="4">
        <f t="shared" si="115"/>
        <v>-0.65427036199095023</v>
      </c>
      <c r="AM144" s="4">
        <f t="shared" si="116"/>
        <v>0.65427036199095023</v>
      </c>
      <c r="AN144" s="4">
        <f t="shared" si="117"/>
        <v>8.2199205002513835</v>
      </c>
      <c r="AO144" s="4">
        <f t="shared" si="118"/>
        <v>4.6733597285067878</v>
      </c>
      <c r="AP144" s="4">
        <f t="shared" si="118"/>
        <v>3.5465607717445957</v>
      </c>
      <c r="AQ144" s="4">
        <f t="shared" si="119"/>
        <v>-0.32713518099547512</v>
      </c>
      <c r="AR144" s="4">
        <f t="shared" si="120"/>
        <v>0.32713518099547512</v>
      </c>
      <c r="AS144" s="4">
        <f t="shared" si="90"/>
        <v>1.44973554734475</v>
      </c>
      <c r="AT144" s="4">
        <f t="shared" si="90"/>
        <v>1.3599964329209715</v>
      </c>
      <c r="AU144" s="4">
        <f t="shared" si="90"/>
        <v>1.2959679802628563</v>
      </c>
      <c r="AV144" s="4">
        <f t="shared" si="90"/>
        <v>-0.31616188353920605</v>
      </c>
      <c r="AW144" s="4">
        <f t="shared" si="90"/>
        <v>0.31616188353920605</v>
      </c>
      <c r="AX144" s="4">
        <f t="shared" si="91"/>
        <v>260.95239852205498</v>
      </c>
      <c r="AY144" s="4">
        <f t="shared" si="91"/>
        <v>244.79935792577487</v>
      </c>
      <c r="AZ144" s="4">
        <f t="shared" si="91"/>
        <v>233.27423644731414</v>
      </c>
      <c r="BA144" s="4">
        <f t="shared" si="91"/>
        <v>-56.909139037057081</v>
      </c>
      <c r="BB144" s="4">
        <f t="shared" si="91"/>
        <v>56.909139037057081</v>
      </c>
      <c r="BC144" s="4">
        <f t="shared" si="121"/>
        <v>13.529914529914532</v>
      </c>
      <c r="BD144" s="4">
        <f t="shared" si="122"/>
        <v>1.125</v>
      </c>
      <c r="BE144" s="4">
        <f t="shared" si="122"/>
        <v>5.8376068376068382</v>
      </c>
      <c r="BF144" s="4">
        <f t="shared" si="123"/>
        <v>-0.27999999999999997</v>
      </c>
      <c r="BG144" s="4">
        <f t="shared" si="124"/>
        <v>0.38888888888888884</v>
      </c>
      <c r="BH144" s="4">
        <f t="shared" si="125"/>
        <v>8.245624192671718</v>
      </c>
      <c r="BI144" s="4">
        <f t="shared" si="126"/>
        <v>9.0593943774090828</v>
      </c>
      <c r="BJ144" s="4">
        <f t="shared" si="127"/>
        <v>0.91017388681448519</v>
      </c>
      <c r="BK144" s="4">
        <f t="shared" si="128"/>
        <v>0.46263900969317839</v>
      </c>
      <c r="BL144" s="4">
        <f t="shared" si="129"/>
        <v>2.0095446832579187</v>
      </c>
      <c r="BM144" s="4">
        <f t="shared" si="130"/>
        <v>0.2302208124793412</v>
      </c>
      <c r="BN144" s="3">
        <f t="shared" si="131"/>
        <v>0</v>
      </c>
      <c r="BO144" s="3">
        <v>100</v>
      </c>
      <c r="BP144" s="3">
        <f t="shared" si="132"/>
        <v>-1</v>
      </c>
      <c r="BQ144" s="3">
        <f t="shared" si="133"/>
        <v>-100</v>
      </c>
      <c r="BR144"/>
    </row>
    <row r="145" spans="1:70" x14ac:dyDescent="0.25">
      <c r="A145" t="s">
        <v>127</v>
      </c>
      <c r="B145" t="s">
        <v>188</v>
      </c>
      <c r="C145" t="s">
        <v>186</v>
      </c>
      <c r="D145" t="s">
        <v>15</v>
      </c>
      <c r="E145" t="s">
        <v>22</v>
      </c>
      <c r="F145" s="3">
        <v>2</v>
      </c>
      <c r="G145" s="3">
        <v>1</v>
      </c>
      <c r="H145" s="3" t="str">
        <f t="shared" si="134"/>
        <v>H</v>
      </c>
      <c r="I145" s="3">
        <v>1.7</v>
      </c>
      <c r="J145" s="3">
        <v>4.2</v>
      </c>
      <c r="K145" s="3">
        <v>4.5</v>
      </c>
      <c r="L145" s="3">
        <v>1.62</v>
      </c>
      <c r="M145" s="3">
        <v>2.25</v>
      </c>
      <c r="N145" s="3">
        <f t="shared" si="92"/>
        <v>3</v>
      </c>
      <c r="O145" s="3">
        <f t="shared" si="93"/>
        <v>4.8552754435107204E-2</v>
      </c>
      <c r="P145" s="3">
        <f t="shared" si="94"/>
        <v>6.1728395061728336E-2</v>
      </c>
      <c r="Q145" s="3">
        <f t="shared" si="95"/>
        <v>1.7825396825396822</v>
      </c>
      <c r="R145" s="3">
        <f t="shared" si="96"/>
        <v>4.4039215686274504</v>
      </c>
      <c r="S145" s="3">
        <f t="shared" si="97"/>
        <v>4.7184873949579824</v>
      </c>
      <c r="T145" s="3">
        <f t="shared" si="98"/>
        <v>1.6986554621848737</v>
      </c>
      <c r="U145" s="3">
        <f t="shared" si="99"/>
        <v>2.3592436974789912</v>
      </c>
      <c r="V145" s="4">
        <f t="shared" si="100"/>
        <v>0.58823529411764708</v>
      </c>
      <c r="W145" s="4">
        <f t="shared" si="101"/>
        <v>0.23809523809523808</v>
      </c>
      <c r="X145" s="4">
        <f t="shared" si="102"/>
        <v>0.22222222222222221</v>
      </c>
      <c r="Y145" s="4">
        <f t="shared" si="103"/>
        <v>0.61728395061728392</v>
      </c>
      <c r="Z145" s="4">
        <f t="shared" si="104"/>
        <v>0.44444444444444442</v>
      </c>
      <c r="AA145" s="4">
        <f t="shared" si="105"/>
        <v>0.40476190476190471</v>
      </c>
      <c r="AB145" s="4">
        <f t="shared" si="106"/>
        <v>0.37777777777777777</v>
      </c>
      <c r="AC145" s="4">
        <f t="shared" si="107"/>
        <v>2.4705882352941178</v>
      </c>
      <c r="AD145" s="4">
        <f t="shared" si="108"/>
        <v>0.93333333333333335</v>
      </c>
      <c r="AE145" s="4">
        <f t="shared" si="109"/>
        <v>2.6470588235294117</v>
      </c>
      <c r="AF145" s="4">
        <f t="shared" si="110"/>
        <v>1.0714285714285714</v>
      </c>
      <c r="AG145" s="4">
        <f t="shared" si="111"/>
        <v>0.72000000000000008</v>
      </c>
      <c r="AH145" s="4">
        <f t="shared" si="112"/>
        <v>1.3888888888888888</v>
      </c>
      <c r="AI145" s="4">
        <f t="shared" si="113"/>
        <v>-2.9359477124183</v>
      </c>
      <c r="AJ145" s="4">
        <f t="shared" si="114"/>
        <v>-2.621381886087768</v>
      </c>
      <c r="AK145" s="4">
        <f t="shared" si="114"/>
        <v>-0.31456582633053198</v>
      </c>
      <c r="AL145" s="4">
        <f t="shared" si="115"/>
        <v>-0.66058823529411748</v>
      </c>
      <c r="AM145" s="4">
        <f t="shared" si="116"/>
        <v>0.66058823529411748</v>
      </c>
      <c r="AN145" s="4">
        <f t="shared" si="117"/>
        <v>-1.46797385620915</v>
      </c>
      <c r="AO145" s="4">
        <f t="shared" si="118"/>
        <v>-1.310690943043884</v>
      </c>
      <c r="AP145" s="4">
        <f t="shared" si="118"/>
        <v>-0.15728291316526599</v>
      </c>
      <c r="AQ145" s="4">
        <f t="shared" si="119"/>
        <v>-0.33029411764705874</v>
      </c>
      <c r="AR145" s="4">
        <f t="shared" si="120"/>
        <v>0.33029411764705874</v>
      </c>
      <c r="AS145" s="4">
        <f t="shared" si="90"/>
        <v>-0.97279201553190364</v>
      </c>
      <c r="AT145" s="4">
        <f t="shared" si="90"/>
        <v>-0.91905457989323869</v>
      </c>
      <c r="AU145" s="4">
        <f t="shared" si="90"/>
        <v>-0.15600487930426868</v>
      </c>
      <c r="AV145" s="4">
        <f t="shared" si="90"/>
        <v>-0.3190127708987272</v>
      </c>
      <c r="AW145" s="4">
        <f t="shared" si="90"/>
        <v>0.3190127708987272</v>
      </c>
      <c r="AX145" s="4">
        <f t="shared" si="91"/>
        <v>-175.10256279574267</v>
      </c>
      <c r="AY145" s="4">
        <f t="shared" si="91"/>
        <v>-165.42982438078297</v>
      </c>
      <c r="AZ145" s="4">
        <f t="shared" si="91"/>
        <v>-28.080878274768363</v>
      </c>
      <c r="BA145" s="4">
        <f t="shared" si="91"/>
        <v>-57.422298761770897</v>
      </c>
      <c r="BB145" s="4">
        <f t="shared" si="91"/>
        <v>57.422298761770897</v>
      </c>
      <c r="BC145" s="4">
        <f t="shared" si="121"/>
        <v>-0.62222222222222223</v>
      </c>
      <c r="BD145" s="4">
        <f t="shared" si="122"/>
        <v>-0.59523809523809523</v>
      </c>
      <c r="BE145" s="4">
        <f t="shared" si="122"/>
        <v>-6.6666666666666624E-2</v>
      </c>
      <c r="BF145" s="4">
        <f t="shared" si="123"/>
        <v>-0.27999999999999997</v>
      </c>
      <c r="BG145" s="4">
        <f t="shared" si="124"/>
        <v>0.38888888888888884</v>
      </c>
      <c r="BH145" s="4">
        <f t="shared" si="125"/>
        <v>1.6119544876669818</v>
      </c>
      <c r="BI145" s="4">
        <f t="shared" si="126"/>
        <v>3.6349828820417049</v>
      </c>
      <c r="BJ145" s="4">
        <f t="shared" si="127"/>
        <v>0.44345586760000799</v>
      </c>
      <c r="BK145" s="4">
        <f t="shared" si="128"/>
        <v>0.46710642074852426</v>
      </c>
      <c r="BL145" s="4">
        <f t="shared" si="129"/>
        <v>2.0289495798319326</v>
      </c>
      <c r="BM145" s="4">
        <f t="shared" si="130"/>
        <v>0.23022081247934062</v>
      </c>
      <c r="BN145" s="3">
        <f t="shared" si="131"/>
        <v>1</v>
      </c>
      <c r="BO145" s="3">
        <v>100</v>
      </c>
      <c r="BP145" s="3">
        <f t="shared" si="132"/>
        <v>0.7</v>
      </c>
      <c r="BQ145" s="3">
        <f t="shared" si="133"/>
        <v>70</v>
      </c>
      <c r="BR145"/>
    </row>
    <row r="146" spans="1:70" x14ac:dyDescent="0.25">
      <c r="A146" t="s">
        <v>127</v>
      </c>
      <c r="B146" t="s">
        <v>188</v>
      </c>
      <c r="C146" t="s">
        <v>186</v>
      </c>
      <c r="D146" t="s">
        <v>19</v>
      </c>
      <c r="E146" t="s">
        <v>13</v>
      </c>
      <c r="F146" s="3">
        <v>0</v>
      </c>
      <c r="G146" s="3">
        <v>2</v>
      </c>
      <c r="H146" s="3" t="str">
        <f t="shared" si="134"/>
        <v>A</v>
      </c>
      <c r="I146" s="3">
        <v>2.2999999999999998</v>
      </c>
      <c r="J146" s="3">
        <v>3.5</v>
      </c>
      <c r="K146" s="3">
        <v>3</v>
      </c>
      <c r="L146" s="3">
        <v>2.0699999999999998</v>
      </c>
      <c r="M146" s="3">
        <v>1.83</v>
      </c>
      <c r="N146" s="3">
        <f t="shared" si="92"/>
        <v>2</v>
      </c>
      <c r="O146" s="3">
        <f t="shared" si="93"/>
        <v>5.3830227743271175E-2</v>
      </c>
      <c r="P146" s="3">
        <f t="shared" si="94"/>
        <v>2.9539874871307492E-2</v>
      </c>
      <c r="Q146" s="3">
        <f t="shared" si="95"/>
        <v>2.4238095238095236</v>
      </c>
      <c r="R146" s="3">
        <f t="shared" si="96"/>
        <v>3.6884057971014492</v>
      </c>
      <c r="S146" s="3">
        <f t="shared" si="97"/>
        <v>3.1614906832298137</v>
      </c>
      <c r="T146" s="3">
        <f t="shared" si="98"/>
        <v>2.1814285714285711</v>
      </c>
      <c r="U146" s="3">
        <f t="shared" si="99"/>
        <v>1.9285093167701863</v>
      </c>
      <c r="V146" s="4">
        <f t="shared" si="100"/>
        <v>0.43478260869565222</v>
      </c>
      <c r="W146" s="4">
        <f t="shared" si="101"/>
        <v>0.2857142857142857</v>
      </c>
      <c r="X146" s="4">
        <f t="shared" si="102"/>
        <v>0.33333333333333331</v>
      </c>
      <c r="Y146" s="4">
        <f t="shared" si="103"/>
        <v>0.48309178743961356</v>
      </c>
      <c r="Z146" s="4">
        <f t="shared" si="104"/>
        <v>0.54644808743169393</v>
      </c>
      <c r="AA146" s="4">
        <f t="shared" si="105"/>
        <v>0.65714285714285714</v>
      </c>
      <c r="AB146" s="4">
        <f t="shared" si="106"/>
        <v>0.76666666666666661</v>
      </c>
      <c r="AC146" s="4">
        <f t="shared" si="107"/>
        <v>1.5217391304347827</v>
      </c>
      <c r="AD146" s="4">
        <f t="shared" si="108"/>
        <v>1.1666666666666667</v>
      </c>
      <c r="AE146" s="4">
        <f t="shared" si="109"/>
        <v>1.3043478260869565</v>
      </c>
      <c r="AF146" s="4">
        <f t="shared" si="110"/>
        <v>0.8571428571428571</v>
      </c>
      <c r="AG146" s="4">
        <f t="shared" si="111"/>
        <v>1.1311475409836065</v>
      </c>
      <c r="AH146" s="4">
        <f t="shared" si="112"/>
        <v>0.8840579710144929</v>
      </c>
      <c r="AI146" s="4">
        <f t="shared" si="113"/>
        <v>-0.73768115942029011</v>
      </c>
      <c r="AJ146" s="4">
        <f t="shared" si="114"/>
        <v>-1.2645962732919256</v>
      </c>
      <c r="AK146" s="4">
        <f t="shared" si="114"/>
        <v>0.52691511387163548</v>
      </c>
      <c r="AL146" s="4">
        <f t="shared" si="115"/>
        <v>0.25291925465838472</v>
      </c>
      <c r="AM146" s="4">
        <f t="shared" si="116"/>
        <v>-0.25291925465838472</v>
      </c>
      <c r="AN146" s="4">
        <f t="shared" si="117"/>
        <v>-0.36884057971014506</v>
      </c>
      <c r="AO146" s="4">
        <f t="shared" si="118"/>
        <v>-0.63229813664596279</v>
      </c>
      <c r="AP146" s="4">
        <f t="shared" si="118"/>
        <v>0.26345755693581774</v>
      </c>
      <c r="AQ146" s="4">
        <f t="shared" si="119"/>
        <v>0.12645962732919236</v>
      </c>
      <c r="AR146" s="4">
        <f t="shared" si="120"/>
        <v>-0.12645962732919236</v>
      </c>
      <c r="AS146" s="4">
        <f t="shared" si="90"/>
        <v>-0.35335972602319127</v>
      </c>
      <c r="AT146" s="4">
        <f t="shared" si="90"/>
        <v>-0.56383020808971063</v>
      </c>
      <c r="AU146" s="4">
        <f t="shared" si="90"/>
        <v>0.25760394832171285</v>
      </c>
      <c r="AV146" s="4">
        <f t="shared" si="90"/>
        <v>0.12579190694557377</v>
      </c>
      <c r="AW146" s="4">
        <f t="shared" si="90"/>
        <v>-0.12579190694557377</v>
      </c>
      <c r="AX146" s="4">
        <f t="shared" si="91"/>
        <v>-63.604750684174427</v>
      </c>
      <c r="AY146" s="4">
        <f t="shared" si="91"/>
        <v>-101.4894374561479</v>
      </c>
      <c r="AZ146" s="4">
        <f t="shared" si="91"/>
        <v>46.368710697908313</v>
      </c>
      <c r="BA146" s="4">
        <f t="shared" si="91"/>
        <v>22.642543250203278</v>
      </c>
      <c r="BB146" s="4">
        <f t="shared" si="91"/>
        <v>-22.642543250203278</v>
      </c>
      <c r="BC146" s="4">
        <f t="shared" si="121"/>
        <v>-0.23333333333333342</v>
      </c>
      <c r="BD146" s="4">
        <f t="shared" si="122"/>
        <v>-0.34285714285714292</v>
      </c>
      <c r="BE146" s="4">
        <f t="shared" si="122"/>
        <v>0.16666666666666663</v>
      </c>
      <c r="BF146" s="4">
        <f t="shared" si="123"/>
        <v>0.13114754098360637</v>
      </c>
      <c r="BG146" s="4">
        <f t="shared" si="124"/>
        <v>-0.1159420289855071</v>
      </c>
      <c r="BH146" s="4">
        <f t="shared" si="125"/>
        <v>0.63521869785319229</v>
      </c>
      <c r="BI146" s="4">
        <f t="shared" si="126"/>
        <v>3.0912353347135961</v>
      </c>
      <c r="BJ146" s="4">
        <f t="shared" si="127"/>
        <v>0.20549024227301202</v>
      </c>
      <c r="BK146" s="4">
        <f t="shared" si="128"/>
        <v>0.17884092006159114</v>
      </c>
      <c r="BL146" s="4">
        <f t="shared" si="129"/>
        <v>2.0549689440993788</v>
      </c>
      <c r="BM146" s="4">
        <f t="shared" si="130"/>
        <v>8.702852691526726E-2</v>
      </c>
      <c r="BN146" s="3">
        <f t="shared" si="131"/>
        <v>0</v>
      </c>
      <c r="BO146" s="3">
        <v>100</v>
      </c>
      <c r="BP146" s="3">
        <f t="shared" si="132"/>
        <v>-1</v>
      </c>
      <c r="BQ146" s="3">
        <f t="shared" si="133"/>
        <v>-100</v>
      </c>
      <c r="BR146"/>
    </row>
    <row r="147" spans="1:70" x14ac:dyDescent="0.25">
      <c r="A147" t="s">
        <v>127</v>
      </c>
      <c r="B147" t="s">
        <v>188</v>
      </c>
      <c r="C147" t="s">
        <v>186</v>
      </c>
      <c r="D147" t="s">
        <v>18</v>
      </c>
      <c r="E147" t="s">
        <v>133</v>
      </c>
      <c r="F147" s="3">
        <v>5</v>
      </c>
      <c r="G147" s="3">
        <v>0</v>
      </c>
      <c r="H147" s="3" t="str">
        <f t="shared" si="134"/>
        <v>H</v>
      </c>
      <c r="I147" s="3">
        <v>2</v>
      </c>
      <c r="J147" s="3">
        <v>3.4</v>
      </c>
      <c r="K147" s="3">
        <v>3.75</v>
      </c>
      <c r="L147" s="3">
        <v>2.1</v>
      </c>
      <c r="M147" s="3">
        <v>1.7</v>
      </c>
      <c r="N147" s="3">
        <f t="shared" si="92"/>
        <v>5</v>
      </c>
      <c r="O147" s="3">
        <f t="shared" si="93"/>
        <v>6.0784313725490202E-2</v>
      </c>
      <c r="P147" s="3">
        <f t="shared" si="94"/>
        <v>6.4425770308123242E-2</v>
      </c>
      <c r="Q147" s="3">
        <f t="shared" si="95"/>
        <v>2.1215686274509804</v>
      </c>
      <c r="R147" s="3">
        <f t="shared" si="96"/>
        <v>3.6066666666666665</v>
      </c>
      <c r="S147" s="3">
        <f t="shared" si="97"/>
        <v>3.9779411764705883</v>
      </c>
      <c r="T147" s="3">
        <f t="shared" si="98"/>
        <v>2.2276470588235293</v>
      </c>
      <c r="U147" s="3">
        <f t="shared" si="99"/>
        <v>1.8033333333333332</v>
      </c>
      <c r="V147" s="4">
        <f t="shared" si="100"/>
        <v>0.5</v>
      </c>
      <c r="W147" s="4">
        <f t="shared" si="101"/>
        <v>0.29411764705882354</v>
      </c>
      <c r="X147" s="4">
        <f t="shared" si="102"/>
        <v>0.26666666666666666</v>
      </c>
      <c r="Y147" s="4">
        <f t="shared" si="103"/>
        <v>0.47619047619047616</v>
      </c>
      <c r="Z147" s="4">
        <f t="shared" si="104"/>
        <v>0.58823529411764708</v>
      </c>
      <c r="AA147" s="4">
        <f t="shared" si="105"/>
        <v>0.58823529411764708</v>
      </c>
      <c r="AB147" s="4">
        <f t="shared" si="106"/>
        <v>0.53333333333333333</v>
      </c>
      <c r="AC147" s="4">
        <f t="shared" si="107"/>
        <v>1.7</v>
      </c>
      <c r="AD147" s="4">
        <f t="shared" si="108"/>
        <v>0.90666666666666662</v>
      </c>
      <c r="AE147" s="4">
        <f t="shared" si="109"/>
        <v>1.875</v>
      </c>
      <c r="AF147" s="4">
        <f t="shared" si="110"/>
        <v>1.1029411764705883</v>
      </c>
      <c r="AG147" s="4">
        <f t="shared" si="111"/>
        <v>1.2352941176470589</v>
      </c>
      <c r="AH147" s="4">
        <f t="shared" si="112"/>
        <v>0.80952380952380942</v>
      </c>
      <c r="AI147" s="4">
        <f t="shared" si="113"/>
        <v>-1.8563725490196079</v>
      </c>
      <c r="AJ147" s="4">
        <f t="shared" si="114"/>
        <v>-1.4850980392156861</v>
      </c>
      <c r="AK147" s="4">
        <f t="shared" si="114"/>
        <v>-0.37127450980392185</v>
      </c>
      <c r="AL147" s="4">
        <f t="shared" si="115"/>
        <v>0.42431372549019608</v>
      </c>
      <c r="AM147" s="4">
        <f t="shared" si="116"/>
        <v>-0.42431372549019608</v>
      </c>
      <c r="AN147" s="4">
        <f t="shared" si="117"/>
        <v>-0.92818627450980395</v>
      </c>
      <c r="AO147" s="4">
        <f t="shared" si="118"/>
        <v>-0.74254901960784303</v>
      </c>
      <c r="AP147" s="4">
        <f t="shared" si="118"/>
        <v>-0.18563725490196092</v>
      </c>
      <c r="AQ147" s="4">
        <f t="shared" si="119"/>
        <v>0.21215686274509804</v>
      </c>
      <c r="AR147" s="4">
        <f t="shared" si="120"/>
        <v>-0.21215686274509804</v>
      </c>
      <c r="AS147" s="4">
        <f t="shared" si="90"/>
        <v>-0.74817118534369687</v>
      </c>
      <c r="AT147" s="4">
        <f t="shared" si="90"/>
        <v>-0.6387154018073582</v>
      </c>
      <c r="AU147" s="4">
        <f t="shared" si="90"/>
        <v>-0.18354786252764488</v>
      </c>
      <c r="AV147" s="4">
        <f t="shared" si="90"/>
        <v>0.20905705813881903</v>
      </c>
      <c r="AW147" s="4">
        <f t="shared" si="90"/>
        <v>-0.20905705813881903</v>
      </c>
      <c r="AX147" s="4">
        <f t="shared" si="91"/>
        <v>-134.67081336186544</v>
      </c>
      <c r="AY147" s="4">
        <f t="shared" si="91"/>
        <v>-114.96877232532447</v>
      </c>
      <c r="AZ147" s="4">
        <f t="shared" si="91"/>
        <v>-33.038615254976079</v>
      </c>
      <c r="BA147" s="4">
        <f t="shared" si="91"/>
        <v>37.630270464987426</v>
      </c>
      <c r="BB147" s="4">
        <f t="shared" si="91"/>
        <v>-37.630270464987426</v>
      </c>
      <c r="BC147" s="4">
        <f t="shared" si="121"/>
        <v>-0.46666666666666667</v>
      </c>
      <c r="BD147" s="4">
        <f t="shared" si="122"/>
        <v>-0.41176470588235292</v>
      </c>
      <c r="BE147" s="4">
        <f t="shared" si="122"/>
        <v>-9.3333333333333407E-2</v>
      </c>
      <c r="BF147" s="4">
        <f t="shared" si="123"/>
        <v>0.23529411764705885</v>
      </c>
      <c r="BG147" s="4">
        <f t="shared" si="124"/>
        <v>-0.19047619047619049</v>
      </c>
      <c r="BH147" s="4">
        <f t="shared" si="125"/>
        <v>0.98230002107858683</v>
      </c>
      <c r="BI147" s="4">
        <f t="shared" si="126"/>
        <v>3.2353921568627455</v>
      </c>
      <c r="BJ147" s="4">
        <f t="shared" si="127"/>
        <v>0.30361080618773928</v>
      </c>
      <c r="BK147" s="4">
        <f t="shared" si="128"/>
        <v>0.30003511264464117</v>
      </c>
      <c r="BL147" s="4">
        <f t="shared" si="129"/>
        <v>2.0154901960784315</v>
      </c>
      <c r="BM147" s="4">
        <f t="shared" si="130"/>
        <v>0.14886458551295553</v>
      </c>
      <c r="BN147" s="3">
        <f t="shared" si="131"/>
        <v>1</v>
      </c>
      <c r="BO147" s="3">
        <v>100</v>
      </c>
      <c r="BP147" s="3">
        <f t="shared" si="132"/>
        <v>1</v>
      </c>
      <c r="BQ147" s="3">
        <f t="shared" si="133"/>
        <v>100</v>
      </c>
      <c r="BR147"/>
    </row>
    <row r="148" spans="1:70" x14ac:dyDescent="0.25">
      <c r="A148" t="s">
        <v>127</v>
      </c>
      <c r="B148" t="s">
        <v>188</v>
      </c>
      <c r="C148" t="s">
        <v>186</v>
      </c>
      <c r="D148" t="s">
        <v>135</v>
      </c>
      <c r="E148" t="s">
        <v>25</v>
      </c>
      <c r="F148" s="3">
        <v>0</v>
      </c>
      <c r="G148" s="3">
        <v>2</v>
      </c>
      <c r="H148" s="3" t="str">
        <f t="shared" si="134"/>
        <v>A</v>
      </c>
      <c r="I148" s="3">
        <v>15</v>
      </c>
      <c r="J148" s="3">
        <v>7.5</v>
      </c>
      <c r="K148" s="3">
        <v>1.18</v>
      </c>
      <c r="L148" s="3">
        <v>1.3</v>
      </c>
      <c r="M148" s="3">
        <v>3.5</v>
      </c>
      <c r="N148" s="3">
        <f t="shared" si="92"/>
        <v>2</v>
      </c>
      <c r="O148" s="3">
        <f t="shared" si="93"/>
        <v>4.7457627118644208E-2</v>
      </c>
      <c r="P148" s="3">
        <f t="shared" si="94"/>
        <v>5.4945054945054861E-2</v>
      </c>
      <c r="Q148" s="3">
        <f t="shared" si="95"/>
        <v>15.711864406779663</v>
      </c>
      <c r="R148" s="3">
        <f t="shared" si="96"/>
        <v>7.8559322033898313</v>
      </c>
      <c r="S148" s="3">
        <f t="shared" si="97"/>
        <v>1.2360000000000002</v>
      </c>
      <c r="T148" s="3">
        <f t="shared" si="98"/>
        <v>1.3616949152542375</v>
      </c>
      <c r="U148" s="3">
        <f t="shared" si="99"/>
        <v>3.6661016949152545</v>
      </c>
      <c r="V148" s="4">
        <f t="shared" si="100"/>
        <v>6.6666666666666666E-2</v>
      </c>
      <c r="W148" s="4">
        <f t="shared" si="101"/>
        <v>0.13333333333333333</v>
      </c>
      <c r="X148" s="4">
        <f t="shared" si="102"/>
        <v>0.84745762711864414</v>
      </c>
      <c r="Y148" s="4">
        <f t="shared" si="103"/>
        <v>0.76923076923076916</v>
      </c>
      <c r="Z148" s="4">
        <f t="shared" si="104"/>
        <v>0.2857142857142857</v>
      </c>
      <c r="AA148" s="4">
        <f t="shared" si="105"/>
        <v>2</v>
      </c>
      <c r="AB148" s="4">
        <f t="shared" si="106"/>
        <v>12.711864406779661</v>
      </c>
      <c r="AC148" s="4">
        <f t="shared" si="107"/>
        <v>0.5</v>
      </c>
      <c r="AD148" s="4">
        <f t="shared" si="108"/>
        <v>6.3559322033898304</v>
      </c>
      <c r="AE148" s="4">
        <f t="shared" si="109"/>
        <v>7.8666666666666663E-2</v>
      </c>
      <c r="AF148" s="4">
        <f t="shared" si="110"/>
        <v>0.15733333333333333</v>
      </c>
      <c r="AG148" s="4">
        <f t="shared" si="111"/>
        <v>0.37142857142857144</v>
      </c>
      <c r="AH148" s="4">
        <f t="shared" si="112"/>
        <v>2.6923076923076921</v>
      </c>
      <c r="AI148" s="4">
        <f t="shared" si="113"/>
        <v>14.475864406779662</v>
      </c>
      <c r="AJ148" s="4">
        <f t="shared" si="114"/>
        <v>7.8559322033898313</v>
      </c>
      <c r="AK148" s="4">
        <f t="shared" si="114"/>
        <v>6.6199322033898316</v>
      </c>
      <c r="AL148" s="4">
        <f t="shared" si="115"/>
        <v>-2.3044067796610168</v>
      </c>
      <c r="AM148" s="4">
        <f t="shared" si="116"/>
        <v>2.3044067796610168</v>
      </c>
      <c r="AN148" s="4">
        <f t="shared" si="117"/>
        <v>7.237932203389831</v>
      </c>
      <c r="AO148" s="4">
        <f t="shared" si="118"/>
        <v>3.9279661016949157</v>
      </c>
      <c r="AP148" s="4">
        <f t="shared" si="118"/>
        <v>3.3099661016949158</v>
      </c>
      <c r="AQ148" s="4">
        <f t="shared" si="119"/>
        <v>-1.1522033898305084</v>
      </c>
      <c r="AR148" s="4">
        <f t="shared" si="120"/>
        <v>1.1522033898305084</v>
      </c>
      <c r="AS148" s="4">
        <f t="shared" si="90"/>
        <v>1.4335044807784381</v>
      </c>
      <c r="AT148" s="4">
        <f t="shared" si="90"/>
        <v>1.3215073455342186</v>
      </c>
      <c r="AU148" s="4">
        <f t="shared" si="90"/>
        <v>1.2773976413179458</v>
      </c>
      <c r="AV148" s="4">
        <f t="shared" si="90"/>
        <v>-0.85600041757596368</v>
      </c>
      <c r="AW148" s="4">
        <f t="shared" si="90"/>
        <v>0.85600041757596368</v>
      </c>
      <c r="AX148" s="4">
        <f t="shared" si="91"/>
        <v>258.03080654011887</v>
      </c>
      <c r="AY148" s="4">
        <f t="shared" si="91"/>
        <v>237.87132219615933</v>
      </c>
      <c r="AZ148" s="4">
        <f t="shared" si="91"/>
        <v>229.93157543723024</v>
      </c>
      <c r="BA148" s="4">
        <f t="shared" si="91"/>
        <v>-154.08007516367346</v>
      </c>
      <c r="BB148" s="4">
        <f t="shared" si="91"/>
        <v>154.08007516367346</v>
      </c>
      <c r="BC148" s="4">
        <f t="shared" si="121"/>
        <v>11.711864406779659</v>
      </c>
      <c r="BD148" s="4">
        <f t="shared" si="122"/>
        <v>1</v>
      </c>
      <c r="BE148" s="4">
        <f t="shared" si="122"/>
        <v>5.3559322033898304</v>
      </c>
      <c r="BF148" s="4">
        <f t="shared" si="123"/>
        <v>-0.62857142857142845</v>
      </c>
      <c r="BG148" s="4">
        <f t="shared" si="124"/>
        <v>1.6923076923076921</v>
      </c>
      <c r="BH148" s="4">
        <f t="shared" si="125"/>
        <v>7.2467213676853595</v>
      </c>
      <c r="BI148" s="4">
        <f t="shared" si="126"/>
        <v>8.2679322033898313</v>
      </c>
      <c r="BJ148" s="4">
        <f t="shared" si="127"/>
        <v>0.8764853399153687</v>
      </c>
      <c r="BK148" s="4">
        <f t="shared" si="128"/>
        <v>1.629461660510559</v>
      </c>
      <c r="BL148" s="4">
        <f t="shared" si="129"/>
        <v>2.5138983050847461</v>
      </c>
      <c r="BM148" s="4">
        <f t="shared" si="130"/>
        <v>0.64818121608766832</v>
      </c>
      <c r="BN148" s="3">
        <f t="shared" si="131"/>
        <v>0</v>
      </c>
      <c r="BO148" s="3">
        <v>100</v>
      </c>
      <c r="BP148" s="3">
        <f t="shared" si="132"/>
        <v>-1</v>
      </c>
      <c r="BQ148" s="3">
        <f t="shared" si="133"/>
        <v>-100</v>
      </c>
      <c r="BR148"/>
    </row>
    <row r="149" spans="1:70" x14ac:dyDescent="0.25">
      <c r="A149" t="s">
        <v>127</v>
      </c>
      <c r="B149" t="s">
        <v>188</v>
      </c>
      <c r="C149" t="s">
        <v>187</v>
      </c>
      <c r="D149" t="s">
        <v>21</v>
      </c>
      <c r="E149" t="s">
        <v>130</v>
      </c>
      <c r="F149" s="3">
        <v>1</v>
      </c>
      <c r="G149" s="3">
        <v>0</v>
      </c>
      <c r="H149" s="3" t="str">
        <f t="shared" si="134"/>
        <v>H</v>
      </c>
      <c r="I149" s="3">
        <v>5</v>
      </c>
      <c r="J149" s="3">
        <v>4.2</v>
      </c>
      <c r="K149" s="3">
        <v>1.62</v>
      </c>
      <c r="L149" s="3">
        <v>1.62</v>
      </c>
      <c r="M149" s="3">
        <v>2.25</v>
      </c>
      <c r="N149" s="3">
        <f t="shared" si="92"/>
        <v>1</v>
      </c>
      <c r="O149" s="3">
        <f t="shared" si="93"/>
        <v>5.5379188712521898E-2</v>
      </c>
      <c r="P149" s="3">
        <f t="shared" si="94"/>
        <v>6.1728395061728336E-2</v>
      </c>
      <c r="Q149" s="3">
        <f t="shared" si="95"/>
        <v>5.276895943562609</v>
      </c>
      <c r="R149" s="3">
        <f t="shared" si="96"/>
        <v>4.4325925925925924</v>
      </c>
      <c r="S149" s="3">
        <f t="shared" si="97"/>
        <v>1.7097142857142855</v>
      </c>
      <c r="T149" s="3">
        <f t="shared" si="98"/>
        <v>1.7097142857142855</v>
      </c>
      <c r="U149" s="3">
        <f t="shared" si="99"/>
        <v>2.3746031746031742</v>
      </c>
      <c r="V149" s="4">
        <f t="shared" si="100"/>
        <v>0.2</v>
      </c>
      <c r="W149" s="4">
        <f t="shared" si="101"/>
        <v>0.23809523809523808</v>
      </c>
      <c r="X149" s="4">
        <f t="shared" si="102"/>
        <v>0.61728395061728392</v>
      </c>
      <c r="Y149" s="4">
        <f t="shared" si="103"/>
        <v>0.61728395061728392</v>
      </c>
      <c r="Z149" s="4">
        <f t="shared" si="104"/>
        <v>0.44444444444444442</v>
      </c>
      <c r="AA149" s="4">
        <f t="shared" si="105"/>
        <v>1.1904761904761905</v>
      </c>
      <c r="AB149" s="4">
        <f t="shared" si="106"/>
        <v>3.0864197530864197</v>
      </c>
      <c r="AC149" s="4">
        <f t="shared" si="107"/>
        <v>0.84000000000000008</v>
      </c>
      <c r="AD149" s="4">
        <f t="shared" si="108"/>
        <v>2.5925925925925926</v>
      </c>
      <c r="AE149" s="4">
        <f t="shared" si="109"/>
        <v>0.32400000000000001</v>
      </c>
      <c r="AF149" s="4">
        <f t="shared" si="110"/>
        <v>0.38571428571428573</v>
      </c>
      <c r="AG149" s="4">
        <f t="shared" si="111"/>
        <v>0.72000000000000008</v>
      </c>
      <c r="AH149" s="4">
        <f t="shared" si="112"/>
        <v>1.3888888888888888</v>
      </c>
      <c r="AI149" s="4">
        <f t="shared" si="113"/>
        <v>3.5671816578483235</v>
      </c>
      <c r="AJ149" s="4">
        <f t="shared" si="114"/>
        <v>0.84430335097001663</v>
      </c>
      <c r="AK149" s="4">
        <f t="shared" si="114"/>
        <v>2.7228783068783069</v>
      </c>
      <c r="AL149" s="4">
        <f t="shared" si="115"/>
        <v>-0.66488888888888864</v>
      </c>
      <c r="AM149" s="4">
        <f t="shared" si="116"/>
        <v>0.66488888888888864</v>
      </c>
      <c r="AN149" s="4">
        <f t="shared" si="117"/>
        <v>1.7835908289241618</v>
      </c>
      <c r="AO149" s="4">
        <f t="shared" si="118"/>
        <v>0.42215167548500832</v>
      </c>
      <c r="AP149" s="4">
        <f t="shared" si="118"/>
        <v>1.3614391534391534</v>
      </c>
      <c r="AQ149" s="4">
        <f t="shared" si="119"/>
        <v>-0.33244444444444432</v>
      </c>
      <c r="AR149" s="4">
        <f t="shared" si="120"/>
        <v>0.33244444444444432</v>
      </c>
      <c r="AS149" s="4">
        <f t="shared" si="90"/>
        <v>1.0598006058536222</v>
      </c>
      <c r="AT149" s="4">
        <f t="shared" si="90"/>
        <v>0.39945561941673824</v>
      </c>
      <c r="AU149" s="4">
        <f t="shared" si="90"/>
        <v>0.93727829744327906</v>
      </c>
      <c r="AV149" s="4">
        <f t="shared" si="90"/>
        <v>-0.32095034117720789</v>
      </c>
      <c r="AW149" s="4">
        <f t="shared" si="90"/>
        <v>0.32095034117720789</v>
      </c>
      <c r="AX149" s="4">
        <f t="shared" si="91"/>
        <v>190.76410905365199</v>
      </c>
      <c r="AY149" s="4">
        <f t="shared" si="91"/>
        <v>71.902011495012886</v>
      </c>
      <c r="AZ149" s="4">
        <f t="shared" si="91"/>
        <v>168.71009353979022</v>
      </c>
      <c r="BA149" s="4">
        <f t="shared" si="91"/>
        <v>-57.771061411897421</v>
      </c>
      <c r="BB149" s="4">
        <f t="shared" si="91"/>
        <v>57.771061411897421</v>
      </c>
      <c r="BC149" s="4">
        <f t="shared" si="121"/>
        <v>2.0864197530864192</v>
      </c>
      <c r="BD149" s="4">
        <f t="shared" si="122"/>
        <v>0.19047619047619024</v>
      </c>
      <c r="BE149" s="4">
        <f t="shared" si="122"/>
        <v>1.5925925925925928</v>
      </c>
      <c r="BF149" s="4">
        <f t="shared" si="123"/>
        <v>-0.27999999999999997</v>
      </c>
      <c r="BG149" s="4">
        <f t="shared" si="124"/>
        <v>0.38888888888888878</v>
      </c>
      <c r="BH149" s="4">
        <f t="shared" si="125"/>
        <v>1.864211155896651</v>
      </c>
      <c r="BI149" s="4">
        <f t="shared" si="126"/>
        <v>3.8064009406231629</v>
      </c>
      <c r="BJ149" s="4">
        <f t="shared" si="127"/>
        <v>0.48975690815993039</v>
      </c>
      <c r="BK149" s="4">
        <f t="shared" si="128"/>
        <v>0.47014744206892378</v>
      </c>
      <c r="BL149" s="4">
        <f t="shared" si="129"/>
        <v>2.0421587301587296</v>
      </c>
      <c r="BM149" s="4">
        <f t="shared" si="130"/>
        <v>0.23022081247934187</v>
      </c>
      <c r="BN149" s="3">
        <f t="shared" si="131"/>
        <v>1</v>
      </c>
      <c r="BO149" s="3">
        <v>100</v>
      </c>
      <c r="BP149" s="3">
        <f t="shared" si="132"/>
        <v>4</v>
      </c>
      <c r="BQ149" s="3">
        <f t="shared" si="133"/>
        <v>400</v>
      </c>
      <c r="BR149"/>
    </row>
    <row r="150" spans="1:70" x14ac:dyDescent="0.25">
      <c r="A150" t="s">
        <v>127</v>
      </c>
      <c r="B150" t="s">
        <v>188</v>
      </c>
      <c r="C150" t="s">
        <v>187</v>
      </c>
      <c r="D150" t="s">
        <v>141</v>
      </c>
      <c r="E150" t="s">
        <v>24</v>
      </c>
      <c r="F150" s="3">
        <v>2</v>
      </c>
      <c r="G150" s="3">
        <v>1</v>
      </c>
      <c r="H150" s="3" t="str">
        <f t="shared" si="134"/>
        <v>H</v>
      </c>
      <c r="I150" s="3">
        <v>2.75</v>
      </c>
      <c r="J150" s="3">
        <v>3.5</v>
      </c>
      <c r="K150" s="3">
        <v>2.4500000000000002</v>
      </c>
      <c r="L150" s="3">
        <v>1.62</v>
      </c>
      <c r="M150" s="3">
        <v>2.25</v>
      </c>
      <c r="N150" s="3">
        <f t="shared" si="92"/>
        <v>3</v>
      </c>
      <c r="O150" s="3">
        <f t="shared" si="93"/>
        <v>5.7513914656771803E-2</v>
      </c>
      <c r="P150" s="3">
        <f t="shared" si="94"/>
        <v>6.1728395061728336E-2</v>
      </c>
      <c r="Q150" s="3">
        <f t="shared" si="95"/>
        <v>2.9081632653061225</v>
      </c>
      <c r="R150" s="3">
        <f t="shared" si="96"/>
        <v>3.7012987012987013</v>
      </c>
      <c r="S150" s="3">
        <f t="shared" si="97"/>
        <v>2.5909090909090913</v>
      </c>
      <c r="T150" s="3">
        <f t="shared" si="98"/>
        <v>1.7131725417439705</v>
      </c>
      <c r="U150" s="3">
        <f t="shared" si="99"/>
        <v>2.3794063079777366</v>
      </c>
      <c r="V150" s="4">
        <f t="shared" si="100"/>
        <v>0.36363636363636365</v>
      </c>
      <c r="W150" s="4">
        <f t="shared" si="101"/>
        <v>0.2857142857142857</v>
      </c>
      <c r="X150" s="4">
        <f t="shared" si="102"/>
        <v>0.4081632653061224</v>
      </c>
      <c r="Y150" s="4">
        <f t="shared" si="103"/>
        <v>0.61728395061728392</v>
      </c>
      <c r="Z150" s="4">
        <f t="shared" si="104"/>
        <v>0.44444444444444442</v>
      </c>
      <c r="AA150" s="4">
        <f t="shared" si="105"/>
        <v>0.7857142857142857</v>
      </c>
      <c r="AB150" s="4">
        <f t="shared" si="106"/>
        <v>1.1224489795918366</v>
      </c>
      <c r="AC150" s="4">
        <f t="shared" si="107"/>
        <v>1.2727272727272727</v>
      </c>
      <c r="AD150" s="4">
        <f t="shared" si="108"/>
        <v>1.4285714285714284</v>
      </c>
      <c r="AE150" s="4">
        <f t="shared" si="109"/>
        <v>0.89090909090909098</v>
      </c>
      <c r="AF150" s="4">
        <f t="shared" si="110"/>
        <v>0.70000000000000007</v>
      </c>
      <c r="AG150" s="4">
        <f t="shared" si="111"/>
        <v>0.72000000000000008</v>
      </c>
      <c r="AH150" s="4">
        <f t="shared" si="112"/>
        <v>1.3888888888888888</v>
      </c>
      <c r="AI150" s="4">
        <f t="shared" si="113"/>
        <v>0.31725417439703119</v>
      </c>
      <c r="AJ150" s="4">
        <f t="shared" si="114"/>
        <v>-0.79313543599257885</v>
      </c>
      <c r="AK150" s="4">
        <f t="shared" si="114"/>
        <v>1.11038961038961</v>
      </c>
      <c r="AL150" s="4">
        <f t="shared" si="115"/>
        <v>-0.66623376623376607</v>
      </c>
      <c r="AM150" s="4">
        <f t="shared" si="116"/>
        <v>0.66623376623376607</v>
      </c>
      <c r="AN150" s="4">
        <f t="shared" si="117"/>
        <v>0.15862708719851559</v>
      </c>
      <c r="AO150" s="4">
        <f t="shared" si="118"/>
        <v>-0.39656771799628943</v>
      </c>
      <c r="AP150" s="4">
        <f t="shared" si="118"/>
        <v>0.55519480519480502</v>
      </c>
      <c r="AQ150" s="4">
        <f t="shared" si="119"/>
        <v>-0.33311688311688303</v>
      </c>
      <c r="AR150" s="4">
        <f t="shared" si="120"/>
        <v>0.33311688311688303</v>
      </c>
      <c r="AS150" s="4">
        <f t="shared" si="90"/>
        <v>0.1573163326832662</v>
      </c>
      <c r="AT150" s="4">
        <f t="shared" si="90"/>
        <v>-0.3775440158819619</v>
      </c>
      <c r="AU150" s="4">
        <f t="shared" si="90"/>
        <v>0.5068227944461936</v>
      </c>
      <c r="AV150" s="4">
        <f t="shared" si="90"/>
        <v>-0.32155573655379222</v>
      </c>
      <c r="AW150" s="4">
        <f t="shared" si="90"/>
        <v>0.32155573655379222</v>
      </c>
      <c r="AX150" s="4">
        <f t="shared" si="91"/>
        <v>28.316939882987917</v>
      </c>
      <c r="AY150" s="4">
        <f t="shared" si="91"/>
        <v>-67.957922858753136</v>
      </c>
      <c r="AZ150" s="4">
        <f t="shared" si="91"/>
        <v>91.228103000314846</v>
      </c>
      <c r="BA150" s="4">
        <f t="shared" si="91"/>
        <v>-57.880032579682599</v>
      </c>
      <c r="BB150" s="4">
        <f t="shared" si="91"/>
        <v>57.880032579682599</v>
      </c>
      <c r="BC150" s="4">
        <f t="shared" si="121"/>
        <v>0.12244897959183658</v>
      </c>
      <c r="BD150" s="4">
        <f t="shared" si="122"/>
        <v>-0.21428571428571427</v>
      </c>
      <c r="BE150" s="4">
        <f t="shared" si="122"/>
        <v>0.42857142857142838</v>
      </c>
      <c r="BF150" s="4">
        <f t="shared" si="123"/>
        <v>-0.27999999999999992</v>
      </c>
      <c r="BG150" s="4">
        <f t="shared" si="124"/>
        <v>0.38888888888888873</v>
      </c>
      <c r="BH150" s="4">
        <f t="shared" si="125"/>
        <v>0.57193809657174532</v>
      </c>
      <c r="BI150" s="4">
        <f t="shared" si="126"/>
        <v>3.0667903525046385</v>
      </c>
      <c r="BJ150" s="4">
        <f t="shared" si="127"/>
        <v>0.18649403148951646</v>
      </c>
      <c r="BK150" s="4">
        <f t="shared" si="128"/>
        <v>0.47109841395935104</v>
      </c>
      <c r="BL150" s="4">
        <f t="shared" si="129"/>
        <v>2.0462894248608534</v>
      </c>
      <c r="BM150" s="4">
        <f t="shared" si="130"/>
        <v>0.23022081247934195</v>
      </c>
      <c r="BN150" s="3">
        <f t="shared" si="131"/>
        <v>1</v>
      </c>
      <c r="BO150" s="3">
        <v>100</v>
      </c>
      <c r="BP150" s="3">
        <f t="shared" si="132"/>
        <v>1.75</v>
      </c>
      <c r="BQ150" s="3">
        <f t="shared" si="133"/>
        <v>175</v>
      </c>
      <c r="BR150"/>
    </row>
    <row r="151" spans="1:70" x14ac:dyDescent="0.25">
      <c r="A151" t="s">
        <v>127</v>
      </c>
      <c r="B151" t="s">
        <v>189</v>
      </c>
      <c r="C151" t="s">
        <v>186</v>
      </c>
      <c r="D151" t="s">
        <v>17</v>
      </c>
      <c r="E151" t="s">
        <v>20</v>
      </c>
      <c r="F151" s="3">
        <v>3</v>
      </c>
      <c r="G151" s="3">
        <v>0</v>
      </c>
      <c r="H151" s="3" t="str">
        <f t="shared" si="134"/>
        <v>H</v>
      </c>
      <c r="I151" s="3">
        <v>3.1</v>
      </c>
      <c r="J151" s="3">
        <v>3.4</v>
      </c>
      <c r="K151" s="3">
        <v>2.25</v>
      </c>
      <c r="L151" s="3">
        <v>2.04</v>
      </c>
      <c r="M151" s="3">
        <v>1.86</v>
      </c>
      <c r="N151" s="3">
        <f t="shared" si="92"/>
        <v>3</v>
      </c>
      <c r="O151" s="3">
        <f t="shared" si="93"/>
        <v>6.1142736664558273E-2</v>
      </c>
      <c r="P151" s="3">
        <f t="shared" si="94"/>
        <v>2.7830487033523033E-2</v>
      </c>
      <c r="Q151" s="3">
        <f t="shared" si="95"/>
        <v>3.2895424836601306</v>
      </c>
      <c r="R151" s="3">
        <f t="shared" si="96"/>
        <v>3.6078853046594981</v>
      </c>
      <c r="S151" s="3">
        <f t="shared" si="97"/>
        <v>2.3875711574952563</v>
      </c>
      <c r="T151" s="3">
        <f t="shared" si="98"/>
        <v>2.1647311827956988</v>
      </c>
      <c r="U151" s="3">
        <f t="shared" si="99"/>
        <v>1.9737254901960786</v>
      </c>
      <c r="V151" s="4">
        <f t="shared" si="100"/>
        <v>0.32258064516129031</v>
      </c>
      <c r="W151" s="4">
        <f t="shared" si="101"/>
        <v>0.29411764705882354</v>
      </c>
      <c r="X151" s="4">
        <f t="shared" si="102"/>
        <v>0.44444444444444442</v>
      </c>
      <c r="Y151" s="4">
        <f t="shared" si="103"/>
        <v>0.49019607843137253</v>
      </c>
      <c r="Z151" s="4">
        <f t="shared" si="104"/>
        <v>0.5376344086021505</v>
      </c>
      <c r="AA151" s="4">
        <f t="shared" si="105"/>
        <v>0.91176470588235303</v>
      </c>
      <c r="AB151" s="4">
        <f t="shared" si="106"/>
        <v>1.3777777777777778</v>
      </c>
      <c r="AC151" s="4">
        <f t="shared" si="107"/>
        <v>1.096774193548387</v>
      </c>
      <c r="AD151" s="4">
        <f t="shared" si="108"/>
        <v>1.5111111111111111</v>
      </c>
      <c r="AE151" s="4">
        <f t="shared" si="109"/>
        <v>0.72580645161290325</v>
      </c>
      <c r="AF151" s="4">
        <f t="shared" si="110"/>
        <v>0.66176470588235292</v>
      </c>
      <c r="AG151" s="4">
        <f t="shared" si="111"/>
        <v>1.096774193548387</v>
      </c>
      <c r="AH151" s="4">
        <f t="shared" si="112"/>
        <v>0.91176470588235292</v>
      </c>
      <c r="AI151" s="4">
        <f t="shared" si="113"/>
        <v>0.9019713261648743</v>
      </c>
      <c r="AJ151" s="4">
        <f t="shared" si="114"/>
        <v>-0.3183428209993675</v>
      </c>
      <c r="AK151" s="4">
        <f t="shared" si="114"/>
        <v>1.2203141471642418</v>
      </c>
      <c r="AL151" s="4">
        <f t="shared" si="115"/>
        <v>0.19100569259962019</v>
      </c>
      <c r="AM151" s="4">
        <f t="shared" si="116"/>
        <v>-0.19100569259962019</v>
      </c>
      <c r="AN151" s="4">
        <f t="shared" si="117"/>
        <v>0.45098566308243715</v>
      </c>
      <c r="AO151" s="4">
        <f t="shared" si="118"/>
        <v>-0.15917141049968375</v>
      </c>
      <c r="AP151" s="4">
        <f t="shared" si="118"/>
        <v>0.6101570735821209</v>
      </c>
      <c r="AQ151" s="4">
        <f t="shared" si="119"/>
        <v>9.5502846299810096E-2</v>
      </c>
      <c r="AR151" s="4">
        <f t="shared" si="120"/>
        <v>-9.5502846299810096E-2</v>
      </c>
      <c r="AS151" s="4">
        <f t="shared" si="90"/>
        <v>0.4236733019574962</v>
      </c>
      <c r="AT151" s="4">
        <f t="shared" si="90"/>
        <v>-0.15784725083543819</v>
      </c>
      <c r="AU151" s="4">
        <f t="shared" si="90"/>
        <v>0.54785448249632795</v>
      </c>
      <c r="AV151" s="4">
        <f t="shared" si="90"/>
        <v>9.5214071057725183E-2</v>
      </c>
      <c r="AW151" s="4">
        <f t="shared" si="90"/>
        <v>-9.5214071057725183E-2</v>
      </c>
      <c r="AX151" s="4">
        <f t="shared" si="91"/>
        <v>76.261194352349321</v>
      </c>
      <c r="AY151" s="4">
        <f t="shared" si="91"/>
        <v>-28.412505150378873</v>
      </c>
      <c r="AZ151" s="4">
        <f t="shared" si="91"/>
        <v>98.613806849339028</v>
      </c>
      <c r="BA151" s="4">
        <f t="shared" si="91"/>
        <v>17.138532790390531</v>
      </c>
      <c r="BB151" s="4">
        <f t="shared" si="91"/>
        <v>-17.138532790390531</v>
      </c>
      <c r="BC151" s="4">
        <f t="shared" si="121"/>
        <v>0.37777777777777766</v>
      </c>
      <c r="BD151" s="4">
        <f t="shared" si="122"/>
        <v>-8.8235294117647065E-2</v>
      </c>
      <c r="BE151" s="4">
        <f t="shared" si="122"/>
        <v>0.51111111111111096</v>
      </c>
      <c r="BF151" s="4">
        <f t="shared" si="123"/>
        <v>9.6774193548386941E-2</v>
      </c>
      <c r="BG151" s="4">
        <f t="shared" si="124"/>
        <v>-8.8235294117646926E-2</v>
      </c>
      <c r="BH151" s="4">
        <f t="shared" si="125"/>
        <v>0.63299039522395417</v>
      </c>
      <c r="BI151" s="4">
        <f t="shared" si="126"/>
        <v>3.0949996486049614</v>
      </c>
      <c r="BJ151" s="4">
        <f t="shared" si="127"/>
        <v>0.20452034477912395</v>
      </c>
      <c r="BK151" s="4">
        <f t="shared" si="128"/>
        <v>0.13506142048242459</v>
      </c>
      <c r="BL151" s="4">
        <f t="shared" si="129"/>
        <v>2.0692283364958888</v>
      </c>
      <c r="BM151" s="4">
        <f t="shared" si="130"/>
        <v>6.5271395186450434E-2</v>
      </c>
      <c r="BN151" s="3">
        <f t="shared" si="131"/>
        <v>1</v>
      </c>
      <c r="BO151" s="3">
        <v>100</v>
      </c>
      <c r="BP151" s="3">
        <f t="shared" si="132"/>
        <v>2.1</v>
      </c>
      <c r="BQ151" s="3">
        <f t="shared" si="133"/>
        <v>210</v>
      </c>
      <c r="BR151"/>
    </row>
    <row r="152" spans="1:70" x14ac:dyDescent="0.25">
      <c r="A152" t="s">
        <v>127</v>
      </c>
      <c r="B152" t="s">
        <v>189</v>
      </c>
      <c r="C152" t="s">
        <v>187</v>
      </c>
      <c r="D152" t="s">
        <v>23</v>
      </c>
      <c r="E152" t="s">
        <v>14</v>
      </c>
      <c r="F152" s="3">
        <v>1</v>
      </c>
      <c r="G152" s="3">
        <v>2</v>
      </c>
      <c r="H152" s="3" t="str">
        <f t="shared" si="134"/>
        <v>A</v>
      </c>
      <c r="I152" s="3">
        <v>1.7</v>
      </c>
      <c r="J152" s="3">
        <v>4.2</v>
      </c>
      <c r="K152" s="3">
        <v>4.75</v>
      </c>
      <c r="L152" s="3">
        <v>1.53</v>
      </c>
      <c r="M152" s="3">
        <v>2.4</v>
      </c>
      <c r="N152" s="3">
        <f t="shared" si="92"/>
        <v>3</v>
      </c>
      <c r="O152" s="3">
        <f t="shared" si="93"/>
        <v>3.6856848002358777E-2</v>
      </c>
      <c r="P152" s="3">
        <f t="shared" si="94"/>
        <v>7.0261437908496815E-2</v>
      </c>
      <c r="Q152" s="3">
        <f t="shared" si="95"/>
        <v>1.7626566416040099</v>
      </c>
      <c r="R152" s="3">
        <f t="shared" si="96"/>
        <v>4.3547987616099073</v>
      </c>
      <c r="S152" s="3">
        <f t="shared" si="97"/>
        <v>4.9250700280112039</v>
      </c>
      <c r="T152" s="3">
        <f t="shared" si="98"/>
        <v>1.5863909774436089</v>
      </c>
      <c r="U152" s="3">
        <f t="shared" si="99"/>
        <v>2.4884564352056611</v>
      </c>
      <c r="V152" s="4">
        <f t="shared" si="100"/>
        <v>0.58823529411764708</v>
      </c>
      <c r="W152" s="4">
        <f t="shared" si="101"/>
        <v>0.23809523809523808</v>
      </c>
      <c r="X152" s="4">
        <f t="shared" si="102"/>
        <v>0.21052631578947367</v>
      </c>
      <c r="Y152" s="4">
        <f t="shared" si="103"/>
        <v>0.65359477124183007</v>
      </c>
      <c r="Z152" s="4">
        <f t="shared" si="104"/>
        <v>0.41666666666666669</v>
      </c>
      <c r="AA152" s="4">
        <f t="shared" si="105"/>
        <v>0.40476190476190471</v>
      </c>
      <c r="AB152" s="4">
        <f t="shared" si="106"/>
        <v>0.35789473684210527</v>
      </c>
      <c r="AC152" s="4">
        <f t="shared" si="107"/>
        <v>2.4705882352941178</v>
      </c>
      <c r="AD152" s="4">
        <f t="shared" si="108"/>
        <v>0.88421052631578956</v>
      </c>
      <c r="AE152" s="4">
        <f t="shared" si="109"/>
        <v>2.7941176470588238</v>
      </c>
      <c r="AF152" s="4">
        <f t="shared" si="110"/>
        <v>1.1309523809523809</v>
      </c>
      <c r="AG152" s="4">
        <f t="shared" si="111"/>
        <v>0.63750000000000007</v>
      </c>
      <c r="AH152" s="4">
        <f t="shared" si="112"/>
        <v>1.5686274509803921</v>
      </c>
      <c r="AI152" s="4">
        <f t="shared" si="113"/>
        <v>-3.1624133864071942</v>
      </c>
      <c r="AJ152" s="4">
        <f t="shared" si="114"/>
        <v>-2.5921421200058976</v>
      </c>
      <c r="AK152" s="4">
        <f t="shared" si="114"/>
        <v>-0.57027126640129655</v>
      </c>
      <c r="AL152" s="4">
        <f t="shared" si="115"/>
        <v>-0.90206545776205216</v>
      </c>
      <c r="AM152" s="4">
        <f t="shared" si="116"/>
        <v>0.90206545776205216</v>
      </c>
      <c r="AN152" s="4">
        <f t="shared" si="117"/>
        <v>-1.5812066932035971</v>
      </c>
      <c r="AO152" s="4">
        <f t="shared" si="118"/>
        <v>-1.2960710600029488</v>
      </c>
      <c r="AP152" s="4">
        <f t="shared" si="118"/>
        <v>-0.28513563320064828</v>
      </c>
      <c r="AQ152" s="4">
        <f t="shared" si="119"/>
        <v>-0.45103272888102608</v>
      </c>
      <c r="AR152" s="4">
        <f t="shared" si="120"/>
        <v>0.45103272888102608</v>
      </c>
      <c r="AS152" s="4">
        <f t="shared" si="90"/>
        <v>-1.0068730743025402</v>
      </c>
      <c r="AT152" s="4">
        <f t="shared" si="90"/>
        <v>-0.91363735057897388</v>
      </c>
      <c r="AU152" s="4">
        <f t="shared" si="90"/>
        <v>-0.27776459664520736</v>
      </c>
      <c r="AV152" s="4">
        <f t="shared" si="90"/>
        <v>-0.42371241234062823</v>
      </c>
      <c r="AW152" s="4">
        <f t="shared" si="90"/>
        <v>0.42371241234062823</v>
      </c>
      <c r="AX152" s="4">
        <f t="shared" si="91"/>
        <v>-181.23715337445725</v>
      </c>
      <c r="AY152" s="4">
        <f t="shared" si="91"/>
        <v>-164.4547231042153</v>
      </c>
      <c r="AZ152" s="4">
        <f t="shared" si="91"/>
        <v>-49.997627396137325</v>
      </c>
      <c r="BA152" s="4">
        <f t="shared" si="91"/>
        <v>-76.26823422131308</v>
      </c>
      <c r="BB152" s="4">
        <f t="shared" si="91"/>
        <v>76.26823422131308</v>
      </c>
      <c r="BC152" s="4">
        <f t="shared" si="121"/>
        <v>-0.64210526315789473</v>
      </c>
      <c r="BD152" s="4">
        <f t="shared" si="122"/>
        <v>-0.59523809523809534</v>
      </c>
      <c r="BE152" s="4">
        <f t="shared" si="122"/>
        <v>-0.11578947368421037</v>
      </c>
      <c r="BF152" s="4">
        <f t="shared" si="123"/>
        <v>-0.36249999999999999</v>
      </c>
      <c r="BG152" s="4">
        <f t="shared" si="124"/>
        <v>0.56862745098039214</v>
      </c>
      <c r="BH152" s="4">
        <f t="shared" si="125"/>
        <v>1.6854904584976163</v>
      </c>
      <c r="BI152" s="4">
        <f t="shared" si="126"/>
        <v>3.6808418104083738</v>
      </c>
      <c r="BJ152" s="4">
        <f t="shared" si="127"/>
        <v>0.45790896357771438</v>
      </c>
      <c r="BK152" s="4">
        <f t="shared" si="128"/>
        <v>0.63785660225769658</v>
      </c>
      <c r="BL152" s="4">
        <f t="shared" si="129"/>
        <v>2.0374237063246348</v>
      </c>
      <c r="BM152" s="4">
        <f t="shared" si="130"/>
        <v>0.31307017792992298</v>
      </c>
      <c r="BN152" s="3">
        <f t="shared" si="131"/>
        <v>0</v>
      </c>
      <c r="BO152" s="3">
        <v>100</v>
      </c>
      <c r="BP152" s="3">
        <f t="shared" si="132"/>
        <v>-1</v>
      </c>
      <c r="BQ152" s="3">
        <f t="shared" si="133"/>
        <v>-100</v>
      </c>
      <c r="BR152"/>
    </row>
    <row r="153" spans="1:70" x14ac:dyDescent="0.25">
      <c r="A153" t="s">
        <v>127</v>
      </c>
      <c r="B153" t="s">
        <v>190</v>
      </c>
      <c r="C153" t="s">
        <v>172</v>
      </c>
      <c r="D153" t="s">
        <v>19</v>
      </c>
      <c r="E153" t="s">
        <v>25</v>
      </c>
      <c r="F153" s="3">
        <v>1</v>
      </c>
      <c r="G153" s="3">
        <v>2</v>
      </c>
      <c r="H153" s="3" t="str">
        <f t="shared" si="134"/>
        <v>A</v>
      </c>
      <c r="I153" s="3">
        <v>6.5</v>
      </c>
      <c r="J153" s="3">
        <v>4.75</v>
      </c>
      <c r="K153" s="3">
        <v>1.44</v>
      </c>
      <c r="L153" s="3">
        <v>1.65</v>
      </c>
      <c r="M153" s="3">
        <v>2.2000000000000002</v>
      </c>
      <c r="N153" s="3">
        <f t="shared" si="92"/>
        <v>3</v>
      </c>
      <c r="O153" s="3">
        <f t="shared" si="93"/>
        <v>5.8816914080071836E-2</v>
      </c>
      <c r="P153" s="3">
        <f t="shared" si="94"/>
        <v>6.0606060606060663E-2</v>
      </c>
      <c r="Q153" s="3">
        <f t="shared" si="95"/>
        <v>6.8823099415204672</v>
      </c>
      <c r="R153" s="3">
        <f t="shared" si="96"/>
        <v>5.0293803418803416</v>
      </c>
      <c r="S153" s="3">
        <f t="shared" si="97"/>
        <v>1.5246963562753033</v>
      </c>
      <c r="T153" s="3">
        <f t="shared" si="98"/>
        <v>1.7470479082321184</v>
      </c>
      <c r="U153" s="3">
        <f t="shared" si="99"/>
        <v>2.329397210976158</v>
      </c>
      <c r="V153" s="4">
        <f t="shared" si="100"/>
        <v>0.15384615384615385</v>
      </c>
      <c r="W153" s="4">
        <f t="shared" si="101"/>
        <v>0.21052631578947367</v>
      </c>
      <c r="X153" s="4">
        <f t="shared" si="102"/>
        <v>0.69444444444444442</v>
      </c>
      <c r="Y153" s="4">
        <f t="shared" si="103"/>
        <v>0.60606060606060608</v>
      </c>
      <c r="Z153" s="4">
        <f t="shared" si="104"/>
        <v>0.45454545454545453</v>
      </c>
      <c r="AA153" s="4">
        <f t="shared" si="105"/>
        <v>1.368421052631579</v>
      </c>
      <c r="AB153" s="4">
        <f t="shared" si="106"/>
        <v>4.5138888888888893</v>
      </c>
      <c r="AC153" s="4">
        <f t="shared" si="107"/>
        <v>0.73076923076923073</v>
      </c>
      <c r="AD153" s="4">
        <f t="shared" si="108"/>
        <v>3.2986111111111112</v>
      </c>
      <c r="AE153" s="4">
        <f t="shared" si="109"/>
        <v>0.22153846153846152</v>
      </c>
      <c r="AF153" s="4">
        <f t="shared" si="110"/>
        <v>0.30315789473684207</v>
      </c>
      <c r="AG153" s="4">
        <f t="shared" si="111"/>
        <v>0.74999999999999989</v>
      </c>
      <c r="AH153" s="4">
        <f t="shared" si="112"/>
        <v>1.3333333333333335</v>
      </c>
      <c r="AI153" s="4">
        <f t="shared" si="113"/>
        <v>5.3576135852451641</v>
      </c>
      <c r="AJ153" s="4">
        <f t="shared" si="114"/>
        <v>1.8529295996401256</v>
      </c>
      <c r="AK153" s="4">
        <f t="shared" si="114"/>
        <v>3.5046839856050385</v>
      </c>
      <c r="AL153" s="4">
        <f t="shared" si="115"/>
        <v>-0.58234930274403962</v>
      </c>
      <c r="AM153" s="4">
        <f t="shared" si="116"/>
        <v>0.58234930274403962</v>
      </c>
      <c r="AN153" s="4">
        <f t="shared" si="117"/>
        <v>2.678806792622582</v>
      </c>
      <c r="AO153" s="4">
        <f t="shared" si="118"/>
        <v>0.9264647998200628</v>
      </c>
      <c r="AP153" s="4">
        <f t="shared" si="118"/>
        <v>1.7523419928025192</v>
      </c>
      <c r="AQ153" s="4">
        <f t="shared" si="119"/>
        <v>-0.29117465137201981</v>
      </c>
      <c r="AR153" s="4">
        <f t="shared" si="120"/>
        <v>0.29117465137201981</v>
      </c>
      <c r="AS153" s="4">
        <f t="shared" si="90"/>
        <v>1.2135164331746076</v>
      </c>
      <c r="AT153" s="4">
        <f t="shared" si="90"/>
        <v>0.74724562769936576</v>
      </c>
      <c r="AU153" s="4">
        <f t="shared" si="90"/>
        <v>1.0522261220095237</v>
      </c>
      <c r="AV153" s="4">
        <f t="shared" si="90"/>
        <v>-0.28334060796664445</v>
      </c>
      <c r="AW153" s="4">
        <f t="shared" si="90"/>
        <v>0.28334060796664445</v>
      </c>
      <c r="AX153" s="4">
        <f t="shared" si="91"/>
        <v>218.43295797142935</v>
      </c>
      <c r="AY153" s="4">
        <f t="shared" si="91"/>
        <v>134.50421298588583</v>
      </c>
      <c r="AZ153" s="4">
        <f t="shared" si="91"/>
        <v>189.40070196171428</v>
      </c>
      <c r="BA153" s="4">
        <f t="shared" si="91"/>
        <v>-51.001309433995999</v>
      </c>
      <c r="BB153" s="4">
        <f t="shared" si="91"/>
        <v>51.001309433995999</v>
      </c>
      <c r="BC153" s="4">
        <f t="shared" si="121"/>
        <v>3.5138888888888897</v>
      </c>
      <c r="BD153" s="4">
        <f t="shared" si="122"/>
        <v>0.36842105263157893</v>
      </c>
      <c r="BE153" s="4">
        <f t="shared" si="122"/>
        <v>2.2986111111111116</v>
      </c>
      <c r="BF153" s="4">
        <f t="shared" si="123"/>
        <v>-0.25000000000000006</v>
      </c>
      <c r="BG153" s="4">
        <f t="shared" si="124"/>
        <v>0.33333333333333343</v>
      </c>
      <c r="BH153" s="4">
        <f t="shared" si="125"/>
        <v>2.7209122633466896</v>
      </c>
      <c r="BI153" s="4">
        <f t="shared" si="126"/>
        <v>4.4787955465587039</v>
      </c>
      <c r="BJ153" s="4">
        <f t="shared" si="127"/>
        <v>0.60750981710636709</v>
      </c>
      <c r="BK153" s="4">
        <f t="shared" si="128"/>
        <v>0.41178314098956786</v>
      </c>
      <c r="BL153" s="4">
        <f t="shared" si="129"/>
        <v>2.0382225596041383</v>
      </c>
      <c r="BM153" s="4">
        <f t="shared" si="130"/>
        <v>0.20203050891044205</v>
      </c>
      <c r="BN153" s="3">
        <f t="shared" si="131"/>
        <v>0</v>
      </c>
      <c r="BO153" s="3">
        <v>100</v>
      </c>
      <c r="BP153" s="3">
        <f t="shared" si="132"/>
        <v>-1</v>
      </c>
      <c r="BQ153" s="3">
        <f t="shared" si="133"/>
        <v>-100</v>
      </c>
      <c r="BR153"/>
    </row>
    <row r="154" spans="1:70" x14ac:dyDescent="0.25">
      <c r="A154" t="s">
        <v>127</v>
      </c>
      <c r="B154" t="s">
        <v>190</v>
      </c>
      <c r="C154" t="s">
        <v>173</v>
      </c>
      <c r="D154" t="s">
        <v>15</v>
      </c>
      <c r="E154" t="s">
        <v>11</v>
      </c>
      <c r="F154" s="3">
        <v>1</v>
      </c>
      <c r="G154" s="3">
        <v>1</v>
      </c>
      <c r="H154" s="3" t="str">
        <f t="shared" si="134"/>
        <v>D</v>
      </c>
      <c r="I154" s="3">
        <v>1.55</v>
      </c>
      <c r="J154" s="3">
        <v>4.2</v>
      </c>
      <c r="K154" s="3">
        <v>5.75</v>
      </c>
      <c r="L154" s="3">
        <v>1.67</v>
      </c>
      <c r="M154" s="3">
        <v>2.15</v>
      </c>
      <c r="N154" s="3">
        <f t="shared" si="92"/>
        <v>2</v>
      </c>
      <c r="O154" s="3">
        <f t="shared" si="93"/>
        <v>5.7169571896079407E-2</v>
      </c>
      <c r="P154" s="3">
        <f t="shared" si="94"/>
        <v>6.3918674279348275E-2</v>
      </c>
      <c r="Q154" s="3">
        <f t="shared" si="95"/>
        <v>1.6386128364389232</v>
      </c>
      <c r="R154" s="3">
        <f t="shared" si="96"/>
        <v>4.440112201963534</v>
      </c>
      <c r="S154" s="3">
        <f t="shared" si="97"/>
        <v>6.0787250384024567</v>
      </c>
      <c r="T154" s="3">
        <f t="shared" si="98"/>
        <v>1.7654731850664525</v>
      </c>
      <c r="U154" s="3">
        <f t="shared" si="99"/>
        <v>2.2729145795765708</v>
      </c>
      <c r="V154" s="4">
        <f t="shared" si="100"/>
        <v>0.64516129032258063</v>
      </c>
      <c r="W154" s="4">
        <f t="shared" si="101"/>
        <v>0.23809523809523808</v>
      </c>
      <c r="X154" s="4">
        <f t="shared" si="102"/>
        <v>0.17391304347826086</v>
      </c>
      <c r="Y154" s="4">
        <f t="shared" si="103"/>
        <v>0.5988023952095809</v>
      </c>
      <c r="Z154" s="4">
        <f t="shared" si="104"/>
        <v>0.46511627906976744</v>
      </c>
      <c r="AA154" s="4">
        <f t="shared" si="105"/>
        <v>0.36904761904761907</v>
      </c>
      <c r="AB154" s="4">
        <f t="shared" si="106"/>
        <v>0.26956521739130435</v>
      </c>
      <c r="AC154" s="4">
        <f t="shared" si="107"/>
        <v>2.709677419354839</v>
      </c>
      <c r="AD154" s="4">
        <f t="shared" si="108"/>
        <v>0.73043478260869565</v>
      </c>
      <c r="AE154" s="4">
        <f t="shared" si="109"/>
        <v>3.7096774193548385</v>
      </c>
      <c r="AF154" s="4">
        <f t="shared" si="110"/>
        <v>1.3690476190476191</v>
      </c>
      <c r="AG154" s="4">
        <f t="shared" si="111"/>
        <v>0.77674418604651163</v>
      </c>
      <c r="AH154" s="4">
        <f t="shared" si="112"/>
        <v>1.2874251497005988</v>
      </c>
      <c r="AI154" s="4">
        <f t="shared" si="113"/>
        <v>-4.4401122019635331</v>
      </c>
      <c r="AJ154" s="4">
        <f t="shared" si="114"/>
        <v>-2.8014993655246108</v>
      </c>
      <c r="AK154" s="4">
        <f t="shared" si="114"/>
        <v>-1.6386128364389227</v>
      </c>
      <c r="AL154" s="4">
        <f t="shared" si="115"/>
        <v>-0.50744139451011838</v>
      </c>
      <c r="AM154" s="4">
        <f t="shared" si="116"/>
        <v>0.50744139451011838</v>
      </c>
      <c r="AN154" s="4">
        <f t="shared" si="117"/>
        <v>-2.2200561009817665</v>
      </c>
      <c r="AO154" s="4">
        <f t="shared" si="118"/>
        <v>-1.4007496827623054</v>
      </c>
      <c r="AP154" s="4">
        <f t="shared" si="118"/>
        <v>-0.81930641821946137</v>
      </c>
      <c r="AQ154" s="4">
        <f t="shared" si="119"/>
        <v>-0.25372069725505919</v>
      </c>
      <c r="AR154" s="4">
        <f t="shared" si="120"/>
        <v>0.25372069725505919</v>
      </c>
      <c r="AS154" s="4">
        <f t="shared" si="90"/>
        <v>-1.1475773317352982</v>
      </c>
      <c r="AT154" s="4">
        <f t="shared" si="90"/>
        <v>-0.9508000222371551</v>
      </c>
      <c r="AU154" s="4">
        <f t="shared" si="90"/>
        <v>-0.68640278627563578</v>
      </c>
      <c r="AV154" s="4">
        <f t="shared" si="90"/>
        <v>-0.24847741853448066</v>
      </c>
      <c r="AW154" s="4">
        <f t="shared" si="90"/>
        <v>0.24847741853448066</v>
      </c>
      <c r="AX154" s="4">
        <f t="shared" si="91"/>
        <v>-206.56391971235368</v>
      </c>
      <c r="AY154" s="4">
        <f t="shared" si="91"/>
        <v>-171.14400400268792</v>
      </c>
      <c r="AZ154" s="4">
        <f t="shared" si="91"/>
        <v>-123.55250152961443</v>
      </c>
      <c r="BA154" s="4">
        <f t="shared" si="91"/>
        <v>-44.725935336206518</v>
      </c>
      <c r="BB154" s="4">
        <f t="shared" si="91"/>
        <v>44.725935336206518</v>
      </c>
      <c r="BC154" s="4">
        <f t="shared" si="121"/>
        <v>-0.73043478260869554</v>
      </c>
      <c r="BD154" s="4">
        <f t="shared" si="122"/>
        <v>-0.63095238095238093</v>
      </c>
      <c r="BE154" s="4">
        <f t="shared" si="122"/>
        <v>-0.26956521739130429</v>
      </c>
      <c r="BF154" s="4">
        <f t="shared" si="123"/>
        <v>-0.22325581395348848</v>
      </c>
      <c r="BG154" s="4">
        <f t="shared" si="124"/>
        <v>0.28742514970059896</v>
      </c>
      <c r="BH154" s="4">
        <f t="shared" si="125"/>
        <v>2.2452931170488886</v>
      </c>
      <c r="BI154" s="4">
        <f t="shared" si="126"/>
        <v>4.0524833589349711</v>
      </c>
      <c r="BJ154" s="4">
        <f t="shared" si="127"/>
        <v>0.55405363037418409</v>
      </c>
      <c r="BK154" s="4">
        <f t="shared" si="128"/>
        <v>0.35881525111286339</v>
      </c>
      <c r="BL154" s="4">
        <f t="shared" si="129"/>
        <v>2.0191938823215114</v>
      </c>
      <c r="BM154" s="4">
        <f t="shared" si="130"/>
        <v>0.17770222773274533</v>
      </c>
      <c r="BN154" s="3">
        <f t="shared" si="131"/>
        <v>0</v>
      </c>
      <c r="BO154" s="3">
        <v>100</v>
      </c>
      <c r="BP154" s="3">
        <f t="shared" si="132"/>
        <v>-1</v>
      </c>
      <c r="BQ154" s="3">
        <f t="shared" si="133"/>
        <v>-100</v>
      </c>
      <c r="BR154"/>
    </row>
    <row r="155" spans="1:70" x14ac:dyDescent="0.25">
      <c r="A155" t="s">
        <v>127</v>
      </c>
      <c r="B155" t="s">
        <v>190</v>
      </c>
      <c r="C155" t="s">
        <v>173</v>
      </c>
      <c r="D155" t="s">
        <v>141</v>
      </c>
      <c r="E155" t="s">
        <v>13</v>
      </c>
      <c r="F155" s="3">
        <v>0</v>
      </c>
      <c r="G155" s="3">
        <v>3</v>
      </c>
      <c r="H155" s="3" t="str">
        <f t="shared" si="134"/>
        <v>A</v>
      </c>
      <c r="I155" s="3">
        <v>1.65</v>
      </c>
      <c r="J155" s="3">
        <v>4.33</v>
      </c>
      <c r="K155" s="3">
        <v>4.5</v>
      </c>
      <c r="L155" s="3">
        <v>1.48</v>
      </c>
      <c r="M155" s="3">
        <v>2.6</v>
      </c>
      <c r="N155" s="3">
        <f t="shared" si="92"/>
        <v>3</v>
      </c>
      <c r="O155" s="3">
        <f t="shared" si="93"/>
        <v>5.9229710499918209E-2</v>
      </c>
      <c r="P155" s="3">
        <f t="shared" si="94"/>
        <v>6.0291060291060239E-2</v>
      </c>
      <c r="Q155" s="3">
        <f t="shared" si="95"/>
        <v>1.7477290223248649</v>
      </c>
      <c r="R155" s="3">
        <f t="shared" si="96"/>
        <v>4.5864646464646457</v>
      </c>
      <c r="S155" s="3">
        <f t="shared" si="97"/>
        <v>4.7665336972496322</v>
      </c>
      <c r="T155" s="3">
        <f t="shared" si="98"/>
        <v>1.5676599715398789</v>
      </c>
      <c r="U155" s="3">
        <f t="shared" si="99"/>
        <v>2.7539972472997873</v>
      </c>
      <c r="V155" s="4">
        <f t="shared" si="100"/>
        <v>0.60606060606060608</v>
      </c>
      <c r="W155" s="4">
        <f t="shared" si="101"/>
        <v>0.23094688221709006</v>
      </c>
      <c r="X155" s="4">
        <f t="shared" si="102"/>
        <v>0.22222222222222221</v>
      </c>
      <c r="Y155" s="4">
        <f t="shared" si="103"/>
        <v>0.67567567567567566</v>
      </c>
      <c r="Z155" s="4">
        <f t="shared" si="104"/>
        <v>0.38461538461538458</v>
      </c>
      <c r="AA155" s="4">
        <f t="shared" si="105"/>
        <v>0.38106235565819857</v>
      </c>
      <c r="AB155" s="4">
        <f t="shared" si="106"/>
        <v>0.36666666666666664</v>
      </c>
      <c r="AC155" s="4">
        <f t="shared" si="107"/>
        <v>2.6242424242424245</v>
      </c>
      <c r="AD155" s="4">
        <f t="shared" si="108"/>
        <v>0.9622222222222222</v>
      </c>
      <c r="AE155" s="4">
        <f t="shared" si="109"/>
        <v>2.7272727272727275</v>
      </c>
      <c r="AF155" s="4">
        <f t="shared" si="110"/>
        <v>1.0392609699769053</v>
      </c>
      <c r="AG155" s="4">
        <f t="shared" si="111"/>
        <v>0.56923076923076921</v>
      </c>
      <c r="AH155" s="4">
        <f t="shared" si="112"/>
        <v>1.7567567567567568</v>
      </c>
      <c r="AI155" s="4">
        <f t="shared" si="113"/>
        <v>-3.018804674924767</v>
      </c>
      <c r="AJ155" s="4">
        <f t="shared" si="114"/>
        <v>-2.8387356241397805</v>
      </c>
      <c r="AK155" s="4">
        <f t="shared" si="114"/>
        <v>-0.18006905078498647</v>
      </c>
      <c r="AL155" s="4">
        <f t="shared" si="115"/>
        <v>-1.1863372757599084</v>
      </c>
      <c r="AM155" s="4">
        <f t="shared" si="116"/>
        <v>1.1863372757599084</v>
      </c>
      <c r="AN155" s="4">
        <f t="shared" si="117"/>
        <v>-1.5094023374623835</v>
      </c>
      <c r="AO155" s="4">
        <f t="shared" si="118"/>
        <v>-1.4193678120698903</v>
      </c>
      <c r="AP155" s="4">
        <f t="shared" si="118"/>
        <v>-9.0034525392493236E-2</v>
      </c>
      <c r="AQ155" s="4">
        <f t="shared" si="119"/>
        <v>-0.59316863787995422</v>
      </c>
      <c r="AR155" s="4">
        <f t="shared" si="120"/>
        <v>0.59316863787995422</v>
      </c>
      <c r="AS155" s="4">
        <f t="shared" si="90"/>
        <v>-0.9856742420297695</v>
      </c>
      <c r="AT155" s="4">
        <f t="shared" si="90"/>
        <v>-0.95703053530715487</v>
      </c>
      <c r="AU155" s="4">
        <f t="shared" si="90"/>
        <v>-8.9792422068198527E-2</v>
      </c>
      <c r="AV155" s="4">
        <f t="shared" si="90"/>
        <v>-0.53538129807287471</v>
      </c>
      <c r="AW155" s="4">
        <f t="shared" si="90"/>
        <v>0.53538129807287471</v>
      </c>
      <c r="AX155" s="4">
        <f t="shared" si="91"/>
        <v>-177.42136356535849</v>
      </c>
      <c r="AY155" s="4">
        <f t="shared" si="91"/>
        <v>-172.26549635528787</v>
      </c>
      <c r="AZ155" s="4">
        <f t="shared" si="91"/>
        <v>-16.162635972275737</v>
      </c>
      <c r="BA155" s="4">
        <f t="shared" si="91"/>
        <v>-96.368633653117442</v>
      </c>
      <c r="BB155" s="4">
        <f t="shared" si="91"/>
        <v>96.368633653117442</v>
      </c>
      <c r="BC155" s="4">
        <f t="shared" si="121"/>
        <v>-0.6333333333333333</v>
      </c>
      <c r="BD155" s="4">
        <f t="shared" si="122"/>
        <v>-0.61893764434180132</v>
      </c>
      <c r="BE155" s="4">
        <f t="shared" si="122"/>
        <v>-3.7777777777777855E-2</v>
      </c>
      <c r="BF155" s="4">
        <f t="shared" si="123"/>
        <v>-0.43076923076923079</v>
      </c>
      <c r="BG155" s="4">
        <f t="shared" si="124"/>
        <v>0.7567567567567568</v>
      </c>
      <c r="BH155" s="4">
        <f t="shared" si="125"/>
        <v>1.6933215126962013</v>
      </c>
      <c r="BI155" s="4">
        <f t="shared" si="126"/>
        <v>3.7002424553463809</v>
      </c>
      <c r="BJ155" s="4">
        <f t="shared" si="127"/>
        <v>0.45762447545824103</v>
      </c>
      <c r="BK155" s="4">
        <f t="shared" si="128"/>
        <v>0.83886713246420586</v>
      </c>
      <c r="BL155" s="4">
        <f t="shared" si="129"/>
        <v>2.1608286094198332</v>
      </c>
      <c r="BM155" s="4">
        <f t="shared" si="130"/>
        <v>0.3882154877102611</v>
      </c>
      <c r="BN155" s="3">
        <f t="shared" si="131"/>
        <v>0</v>
      </c>
      <c r="BO155" s="3">
        <v>100</v>
      </c>
      <c r="BP155" s="3">
        <f t="shared" si="132"/>
        <v>-1</v>
      </c>
      <c r="BQ155" s="3">
        <f t="shared" si="133"/>
        <v>-100</v>
      </c>
      <c r="BR155"/>
    </row>
    <row r="156" spans="1:70" x14ac:dyDescent="0.25">
      <c r="A156" t="s">
        <v>127</v>
      </c>
      <c r="B156" t="s">
        <v>190</v>
      </c>
      <c r="C156" t="s">
        <v>173</v>
      </c>
      <c r="D156" t="s">
        <v>135</v>
      </c>
      <c r="E156" t="s">
        <v>22</v>
      </c>
      <c r="F156" s="3">
        <v>1</v>
      </c>
      <c r="G156" s="3">
        <v>0</v>
      </c>
      <c r="H156" s="3" t="str">
        <f t="shared" si="134"/>
        <v>H</v>
      </c>
      <c r="I156" s="3">
        <v>4.5</v>
      </c>
      <c r="J156" s="3">
        <v>3.8</v>
      </c>
      <c r="K156" s="3">
        <v>1.73</v>
      </c>
      <c r="L156" s="3">
        <v>1.95</v>
      </c>
      <c r="M156" s="3">
        <v>1.95</v>
      </c>
      <c r="N156" s="3">
        <f t="shared" si="92"/>
        <v>1</v>
      </c>
      <c r="O156" s="3">
        <f t="shared" si="93"/>
        <v>6.3414799039989145E-2</v>
      </c>
      <c r="P156" s="3">
        <f t="shared" si="94"/>
        <v>2.5641025641025772E-2</v>
      </c>
      <c r="Q156" s="3">
        <f t="shared" si="95"/>
        <v>4.7853665956799514</v>
      </c>
      <c r="R156" s="3">
        <f t="shared" si="96"/>
        <v>4.0409762363519581</v>
      </c>
      <c r="S156" s="3">
        <f t="shared" si="97"/>
        <v>1.8397076023391812</v>
      </c>
      <c r="T156" s="3">
        <f t="shared" si="98"/>
        <v>2.0736588581279789</v>
      </c>
      <c r="U156" s="3">
        <f t="shared" si="99"/>
        <v>2.0736588581279789</v>
      </c>
      <c r="V156" s="4">
        <f t="shared" si="100"/>
        <v>0.22222222222222221</v>
      </c>
      <c r="W156" s="4">
        <f t="shared" si="101"/>
        <v>0.26315789473684209</v>
      </c>
      <c r="X156" s="4">
        <f t="shared" si="102"/>
        <v>0.5780346820809249</v>
      </c>
      <c r="Y156" s="4">
        <f t="shared" si="103"/>
        <v>0.51282051282051289</v>
      </c>
      <c r="Z156" s="4">
        <f t="shared" si="104"/>
        <v>0.51282051282051289</v>
      </c>
      <c r="AA156" s="4">
        <f t="shared" si="105"/>
        <v>1.1842105263157896</v>
      </c>
      <c r="AB156" s="4">
        <f t="shared" si="106"/>
        <v>2.601156069364162</v>
      </c>
      <c r="AC156" s="4">
        <f t="shared" si="107"/>
        <v>0.84444444444444444</v>
      </c>
      <c r="AD156" s="4">
        <f t="shared" si="108"/>
        <v>2.1965317919075145</v>
      </c>
      <c r="AE156" s="4">
        <f t="shared" si="109"/>
        <v>0.38444444444444442</v>
      </c>
      <c r="AF156" s="4">
        <f t="shared" si="110"/>
        <v>0.45526315789473687</v>
      </c>
      <c r="AG156" s="4">
        <f t="shared" si="111"/>
        <v>1</v>
      </c>
      <c r="AH156" s="4">
        <f t="shared" si="112"/>
        <v>1</v>
      </c>
      <c r="AI156" s="4">
        <f t="shared" si="113"/>
        <v>2.9456589933407704</v>
      </c>
      <c r="AJ156" s="4">
        <f t="shared" si="114"/>
        <v>0.74439035932799325</v>
      </c>
      <c r="AK156" s="4">
        <f t="shared" si="114"/>
        <v>2.2012686340127772</v>
      </c>
      <c r="AL156" s="4">
        <f t="shared" si="115"/>
        <v>0</v>
      </c>
      <c r="AM156" s="4">
        <f t="shared" si="116"/>
        <v>0</v>
      </c>
      <c r="AN156" s="4">
        <f t="shared" si="117"/>
        <v>1.4728294966703852</v>
      </c>
      <c r="AO156" s="4">
        <f t="shared" si="118"/>
        <v>0.37219517966399662</v>
      </c>
      <c r="AP156" s="4">
        <f t="shared" si="118"/>
        <v>1.1006343170063886</v>
      </c>
      <c r="AQ156" s="4">
        <f t="shared" si="119"/>
        <v>0</v>
      </c>
      <c r="AR156" s="4">
        <f t="shared" si="120"/>
        <v>0</v>
      </c>
      <c r="AS156" s="4">
        <f t="shared" ref="AS156:AW206" si="135">ATAN(AN156)</f>
        <v>0.97432760097628723</v>
      </c>
      <c r="AT156" s="4">
        <f t="shared" si="135"/>
        <v>0.35630938503591264</v>
      </c>
      <c r="AU156" s="4">
        <f t="shared" si="135"/>
        <v>0.83326819734568791</v>
      </c>
      <c r="AV156" s="4">
        <f t="shared" si="135"/>
        <v>0</v>
      </c>
      <c r="AW156" s="4">
        <f t="shared" si="135"/>
        <v>0</v>
      </c>
      <c r="AX156" s="4">
        <f t="shared" ref="AX156:BB206" si="136">DEGREES(AS156)*PI()</f>
        <v>175.3789681757317</v>
      </c>
      <c r="AY156" s="4">
        <f t="shared" si="136"/>
        <v>64.135689306464272</v>
      </c>
      <c r="AZ156" s="4">
        <f t="shared" si="136"/>
        <v>149.98827552222383</v>
      </c>
      <c r="BA156" s="4">
        <f t="shared" si="136"/>
        <v>0</v>
      </c>
      <c r="BB156" s="4">
        <f t="shared" si="136"/>
        <v>0</v>
      </c>
      <c r="BC156" s="4">
        <f t="shared" si="121"/>
        <v>1.6011560693641622</v>
      </c>
      <c r="BD156" s="4">
        <f t="shared" si="122"/>
        <v>0.18421052631578971</v>
      </c>
      <c r="BE156" s="4">
        <f t="shared" si="122"/>
        <v>1.1965317919075142</v>
      </c>
      <c r="BF156" s="4">
        <f t="shared" si="123"/>
        <v>0</v>
      </c>
      <c r="BG156" s="4">
        <f t="shared" si="124"/>
        <v>0</v>
      </c>
      <c r="BH156" s="4">
        <f t="shared" si="125"/>
        <v>1.531698812386556</v>
      </c>
      <c r="BI156" s="4">
        <f t="shared" si="126"/>
        <v>3.5553501447903635</v>
      </c>
      <c r="BJ156" s="4">
        <f t="shared" si="127"/>
        <v>0.43081517994252871</v>
      </c>
      <c r="BK156" s="4">
        <f t="shared" si="128"/>
        <v>0</v>
      </c>
      <c r="BL156" s="4">
        <f t="shared" si="129"/>
        <v>2.0736588581279789</v>
      </c>
      <c r="BM156" s="4">
        <f t="shared" si="130"/>
        <v>0</v>
      </c>
      <c r="BN156" s="3">
        <f t="shared" si="131"/>
        <v>1</v>
      </c>
      <c r="BO156" s="3">
        <v>100</v>
      </c>
      <c r="BP156" s="3">
        <f t="shared" si="132"/>
        <v>3.5</v>
      </c>
      <c r="BQ156" s="3">
        <f t="shared" si="133"/>
        <v>350</v>
      </c>
      <c r="BR156"/>
    </row>
    <row r="157" spans="1:70" x14ac:dyDescent="0.25">
      <c r="A157" t="s">
        <v>127</v>
      </c>
      <c r="B157" t="s">
        <v>190</v>
      </c>
      <c r="C157" t="s">
        <v>173</v>
      </c>
      <c r="D157" t="s">
        <v>26</v>
      </c>
      <c r="E157" t="s">
        <v>133</v>
      </c>
      <c r="F157" s="3">
        <v>1</v>
      </c>
      <c r="G157" s="3">
        <v>1</v>
      </c>
      <c r="H157" s="3" t="str">
        <f t="shared" si="134"/>
        <v>D</v>
      </c>
      <c r="I157" s="3">
        <v>1.91</v>
      </c>
      <c r="J157" s="3">
        <v>3.25</v>
      </c>
      <c r="K157" s="3">
        <v>4.33</v>
      </c>
      <c r="L157" s="3">
        <v>2.4</v>
      </c>
      <c r="M157" s="3">
        <v>1.53</v>
      </c>
      <c r="N157" s="3">
        <f t="shared" si="92"/>
        <v>2</v>
      </c>
      <c r="O157" s="3">
        <f t="shared" si="93"/>
        <v>6.2199399333481509E-2</v>
      </c>
      <c r="P157" s="3">
        <f t="shared" si="94"/>
        <v>7.026143790849676E-2</v>
      </c>
      <c r="Q157" s="3">
        <f t="shared" si="95"/>
        <v>2.0288008527269494</v>
      </c>
      <c r="R157" s="3">
        <f t="shared" si="96"/>
        <v>3.4521480478338149</v>
      </c>
      <c r="S157" s="3">
        <f t="shared" si="97"/>
        <v>4.5993233991139748</v>
      </c>
      <c r="T157" s="3">
        <f t="shared" si="98"/>
        <v>2.5492785584003554</v>
      </c>
      <c r="U157" s="3">
        <f t="shared" si="99"/>
        <v>1.6251650809802267</v>
      </c>
      <c r="V157" s="4">
        <f t="shared" si="100"/>
        <v>0.52356020942408377</v>
      </c>
      <c r="W157" s="4">
        <f t="shared" si="101"/>
        <v>0.30769230769230771</v>
      </c>
      <c r="X157" s="4">
        <f t="shared" si="102"/>
        <v>0.23094688221709006</v>
      </c>
      <c r="Y157" s="4">
        <f t="shared" si="103"/>
        <v>0.41666666666666669</v>
      </c>
      <c r="Z157" s="4">
        <f t="shared" si="104"/>
        <v>0.65359477124183007</v>
      </c>
      <c r="AA157" s="4">
        <f t="shared" si="105"/>
        <v>0.58769230769230763</v>
      </c>
      <c r="AB157" s="4">
        <f t="shared" si="106"/>
        <v>0.44110854503464203</v>
      </c>
      <c r="AC157" s="4">
        <f t="shared" si="107"/>
        <v>1.7015706806282722</v>
      </c>
      <c r="AD157" s="4">
        <f t="shared" si="108"/>
        <v>0.75057736720554269</v>
      </c>
      <c r="AE157" s="4">
        <f t="shared" si="109"/>
        <v>2.2670157068062831</v>
      </c>
      <c r="AF157" s="4">
        <f t="shared" si="110"/>
        <v>1.3323076923076924</v>
      </c>
      <c r="AG157" s="4">
        <f t="shared" si="111"/>
        <v>1.5686274509803921</v>
      </c>
      <c r="AH157" s="4">
        <f t="shared" si="112"/>
        <v>0.63750000000000007</v>
      </c>
      <c r="AI157" s="4">
        <f t="shared" si="113"/>
        <v>-2.5705225463870254</v>
      </c>
      <c r="AJ157" s="4">
        <f t="shared" si="114"/>
        <v>-1.4233471951068655</v>
      </c>
      <c r="AK157" s="4">
        <f t="shared" si="114"/>
        <v>-1.1471753512801599</v>
      </c>
      <c r="AL157" s="4">
        <f t="shared" si="115"/>
        <v>0.92411347742012873</v>
      </c>
      <c r="AM157" s="4">
        <f t="shared" si="116"/>
        <v>-0.92411347742012873</v>
      </c>
      <c r="AN157" s="4">
        <f t="shared" si="117"/>
        <v>-1.2852612731935127</v>
      </c>
      <c r="AO157" s="4">
        <f t="shared" si="118"/>
        <v>-0.71167359755343274</v>
      </c>
      <c r="AP157" s="4">
        <f t="shared" si="118"/>
        <v>-0.57358767564007995</v>
      </c>
      <c r="AQ157" s="4">
        <f t="shared" si="119"/>
        <v>0.46205673871006436</v>
      </c>
      <c r="AR157" s="4">
        <f t="shared" si="120"/>
        <v>-0.46205673871006436</v>
      </c>
      <c r="AS157" s="4">
        <f t="shared" si="135"/>
        <v>-0.90958236957831784</v>
      </c>
      <c r="AT157" s="4">
        <f t="shared" si="135"/>
        <v>-0.61851770329936173</v>
      </c>
      <c r="AU157" s="4">
        <f t="shared" si="135"/>
        <v>-0.52077223280420148</v>
      </c>
      <c r="AV157" s="4">
        <f t="shared" si="135"/>
        <v>0.43283495394967214</v>
      </c>
      <c r="AW157" s="4">
        <f t="shared" si="135"/>
        <v>-0.43283495394967214</v>
      </c>
      <c r="AX157" s="4">
        <f t="shared" si="136"/>
        <v>-163.72482652409721</v>
      </c>
      <c r="AY157" s="4">
        <f t="shared" si="136"/>
        <v>-111.33318659388512</v>
      </c>
      <c r="AZ157" s="4">
        <f t="shared" si="136"/>
        <v>-93.739001904756265</v>
      </c>
      <c r="BA157" s="4">
        <f t="shared" si="136"/>
        <v>77.910291710940982</v>
      </c>
      <c r="BB157" s="4">
        <f t="shared" si="136"/>
        <v>-77.910291710940982</v>
      </c>
      <c r="BC157" s="4">
        <f t="shared" si="121"/>
        <v>-0.55889145496535797</v>
      </c>
      <c r="BD157" s="4">
        <f t="shared" si="122"/>
        <v>-0.41230769230769237</v>
      </c>
      <c r="BE157" s="4">
        <f t="shared" si="122"/>
        <v>-0.24942263279445726</v>
      </c>
      <c r="BF157" s="4">
        <f t="shared" si="123"/>
        <v>0.56862745098039202</v>
      </c>
      <c r="BG157" s="4">
        <f t="shared" si="124"/>
        <v>-0.36249999999999993</v>
      </c>
      <c r="BH157" s="4">
        <f t="shared" si="125"/>
        <v>1.2877315122524182</v>
      </c>
      <c r="BI157" s="4">
        <f t="shared" si="126"/>
        <v>3.3600907665582462</v>
      </c>
      <c r="BJ157" s="4">
        <f t="shared" si="127"/>
        <v>0.38324307339216507</v>
      </c>
      <c r="BK157" s="4">
        <f t="shared" si="128"/>
        <v>0.65344690646965353</v>
      </c>
      <c r="BL157" s="4">
        <f t="shared" si="129"/>
        <v>2.0872218196902912</v>
      </c>
      <c r="BM157" s="4">
        <f t="shared" si="130"/>
        <v>0.31307017792992126</v>
      </c>
      <c r="BN157" s="3">
        <f t="shared" si="131"/>
        <v>0</v>
      </c>
      <c r="BO157" s="3">
        <v>100</v>
      </c>
      <c r="BP157" s="3">
        <f t="shared" si="132"/>
        <v>-1</v>
      </c>
      <c r="BQ157" s="3">
        <f t="shared" si="133"/>
        <v>-100</v>
      </c>
      <c r="BR157"/>
    </row>
    <row r="158" spans="1:70" x14ac:dyDescent="0.25">
      <c r="A158" t="s">
        <v>127</v>
      </c>
      <c r="B158" t="s">
        <v>190</v>
      </c>
      <c r="C158" t="s">
        <v>174</v>
      </c>
      <c r="D158" t="s">
        <v>21</v>
      </c>
      <c r="E158" t="s">
        <v>12</v>
      </c>
      <c r="F158" s="3">
        <v>1</v>
      </c>
      <c r="G158" s="3">
        <v>0</v>
      </c>
      <c r="H158" s="3" t="str">
        <f t="shared" si="134"/>
        <v>H</v>
      </c>
      <c r="I158" s="3">
        <v>3.6</v>
      </c>
      <c r="J158" s="3">
        <v>3.75</v>
      </c>
      <c r="K158" s="3">
        <v>2</v>
      </c>
      <c r="L158" s="3">
        <v>1.73</v>
      </c>
      <c r="M158" s="3">
        <v>2.08</v>
      </c>
      <c r="N158" s="3">
        <f t="shared" si="92"/>
        <v>1</v>
      </c>
      <c r="O158" s="3">
        <f t="shared" si="93"/>
        <v>4.4444444444444509E-2</v>
      </c>
      <c r="P158" s="3">
        <f t="shared" si="94"/>
        <v>5.8803912850155626E-2</v>
      </c>
      <c r="Q158" s="3">
        <f t="shared" si="95"/>
        <v>3.7600000000000002</v>
      </c>
      <c r="R158" s="3">
        <f t="shared" si="96"/>
        <v>3.916666666666667</v>
      </c>
      <c r="S158" s="3">
        <f t="shared" si="97"/>
        <v>2.088888888888889</v>
      </c>
      <c r="T158" s="3">
        <f t="shared" si="98"/>
        <v>1.806888888888889</v>
      </c>
      <c r="U158" s="3">
        <f t="shared" si="99"/>
        <v>2.1724444444444448</v>
      </c>
      <c r="V158" s="4">
        <f t="shared" si="100"/>
        <v>0.27777777777777779</v>
      </c>
      <c r="W158" s="4">
        <f t="shared" si="101"/>
        <v>0.26666666666666666</v>
      </c>
      <c r="X158" s="4">
        <f t="shared" si="102"/>
        <v>0.5</v>
      </c>
      <c r="Y158" s="4">
        <f t="shared" si="103"/>
        <v>0.5780346820809249</v>
      </c>
      <c r="Z158" s="4">
        <f t="shared" si="104"/>
        <v>0.48076923076923073</v>
      </c>
      <c r="AA158" s="4">
        <f t="shared" si="105"/>
        <v>0.96000000000000008</v>
      </c>
      <c r="AB158" s="4">
        <f t="shared" si="106"/>
        <v>1.8</v>
      </c>
      <c r="AC158" s="4">
        <f t="shared" si="107"/>
        <v>1.0416666666666667</v>
      </c>
      <c r="AD158" s="4">
        <f t="shared" si="108"/>
        <v>1.875</v>
      </c>
      <c r="AE158" s="4">
        <f t="shared" si="109"/>
        <v>0.55555555555555558</v>
      </c>
      <c r="AF158" s="4">
        <f t="shared" si="110"/>
        <v>0.53333333333333333</v>
      </c>
      <c r="AG158" s="4">
        <f t="shared" si="111"/>
        <v>0.83173076923076916</v>
      </c>
      <c r="AH158" s="4">
        <f t="shared" si="112"/>
        <v>1.2023121387283238</v>
      </c>
      <c r="AI158" s="4">
        <f t="shared" si="113"/>
        <v>1.6711111111111112</v>
      </c>
      <c r="AJ158" s="4">
        <f t="shared" si="114"/>
        <v>-0.15666666666666673</v>
      </c>
      <c r="AK158" s="4">
        <f t="shared" si="114"/>
        <v>1.8277777777777779</v>
      </c>
      <c r="AL158" s="4">
        <f t="shared" si="115"/>
        <v>-0.36555555555555586</v>
      </c>
      <c r="AM158" s="4">
        <f t="shared" si="116"/>
        <v>0.36555555555555586</v>
      </c>
      <c r="AN158" s="4">
        <f t="shared" si="117"/>
        <v>0.83555555555555561</v>
      </c>
      <c r="AO158" s="4">
        <f t="shared" si="118"/>
        <v>-7.8333333333333366E-2</v>
      </c>
      <c r="AP158" s="4">
        <f t="shared" si="118"/>
        <v>0.91388888888888897</v>
      </c>
      <c r="AQ158" s="4">
        <f t="shared" si="119"/>
        <v>-0.18277777777777793</v>
      </c>
      <c r="AR158" s="4">
        <f t="shared" si="120"/>
        <v>0.18277777777777793</v>
      </c>
      <c r="AS158" s="4">
        <f t="shared" si="135"/>
        <v>0.69604831911538767</v>
      </c>
      <c r="AT158" s="4">
        <f t="shared" si="135"/>
        <v>-7.8173699960328746E-2</v>
      </c>
      <c r="AU158" s="4">
        <f t="shared" si="135"/>
        <v>0.7404357437760174</v>
      </c>
      <c r="AV158" s="4">
        <f t="shared" si="135"/>
        <v>-0.18078223156182191</v>
      </c>
      <c r="AW158" s="4">
        <f t="shared" si="135"/>
        <v>0.18078223156182191</v>
      </c>
      <c r="AX158" s="4">
        <f t="shared" si="136"/>
        <v>125.28869744076978</v>
      </c>
      <c r="AY158" s="4">
        <f t="shared" si="136"/>
        <v>-14.071265992859173</v>
      </c>
      <c r="AZ158" s="4">
        <f t="shared" si="136"/>
        <v>133.27843387968315</v>
      </c>
      <c r="BA158" s="4">
        <f t="shared" si="136"/>
        <v>-32.540801681127945</v>
      </c>
      <c r="BB158" s="4">
        <f t="shared" si="136"/>
        <v>32.540801681127945</v>
      </c>
      <c r="BC158" s="4">
        <f t="shared" si="121"/>
        <v>0.8</v>
      </c>
      <c r="BD158" s="4">
        <f t="shared" si="122"/>
        <v>-4.0000000000000015E-2</v>
      </c>
      <c r="BE158" s="4">
        <f t="shared" si="122"/>
        <v>0.875</v>
      </c>
      <c r="BF158" s="4">
        <f t="shared" si="123"/>
        <v>-0.16826923076923087</v>
      </c>
      <c r="BG158" s="4">
        <f t="shared" si="124"/>
        <v>0.20231213872832385</v>
      </c>
      <c r="BH158" s="4">
        <f t="shared" si="125"/>
        <v>1.0130752189136587</v>
      </c>
      <c r="BI158" s="4">
        <f t="shared" si="126"/>
        <v>3.2551851851851854</v>
      </c>
      <c r="BJ158" s="4">
        <f t="shared" si="127"/>
        <v>0.31121892036259852</v>
      </c>
      <c r="BK158" s="4">
        <f t="shared" si="128"/>
        <v>0.25848681223374925</v>
      </c>
      <c r="BL158" s="4">
        <f t="shared" si="129"/>
        <v>1.9896666666666669</v>
      </c>
      <c r="BM158" s="4">
        <f t="shared" si="130"/>
        <v>0.12991463171406395</v>
      </c>
      <c r="BN158" s="3">
        <f t="shared" si="131"/>
        <v>1</v>
      </c>
      <c r="BO158" s="3">
        <v>100</v>
      </c>
      <c r="BP158" s="3">
        <f t="shared" si="132"/>
        <v>2.6</v>
      </c>
      <c r="BQ158" s="3">
        <f t="shared" si="133"/>
        <v>260</v>
      </c>
      <c r="BR158"/>
    </row>
    <row r="159" spans="1:70" x14ac:dyDescent="0.25">
      <c r="A159" t="s">
        <v>127</v>
      </c>
      <c r="B159" t="s">
        <v>191</v>
      </c>
      <c r="C159" t="s">
        <v>134</v>
      </c>
      <c r="D159" t="s">
        <v>17</v>
      </c>
      <c r="E159" t="s">
        <v>24</v>
      </c>
      <c r="F159" s="3">
        <v>2</v>
      </c>
      <c r="G159" s="3">
        <v>0</v>
      </c>
      <c r="H159" s="3" t="str">
        <f t="shared" si="134"/>
        <v>H</v>
      </c>
      <c r="I159" s="3">
        <v>2.4</v>
      </c>
      <c r="J159" s="3">
        <v>3.5</v>
      </c>
      <c r="K159" s="3">
        <v>2.8</v>
      </c>
      <c r="L159" s="3">
        <v>1.91</v>
      </c>
      <c r="M159" s="3">
        <v>1.99</v>
      </c>
      <c r="N159" s="3">
        <f t="shared" si="92"/>
        <v>2</v>
      </c>
      <c r="O159" s="3">
        <f t="shared" si="93"/>
        <v>5.9523809523809534E-2</v>
      </c>
      <c r="P159" s="3">
        <f t="shared" si="94"/>
        <v>2.6072772238154074E-2</v>
      </c>
      <c r="Q159" s="3">
        <f t="shared" si="95"/>
        <v>2.5428571428571427</v>
      </c>
      <c r="R159" s="3">
        <f t="shared" si="96"/>
        <v>3.7083333333333335</v>
      </c>
      <c r="S159" s="3">
        <f t="shared" si="97"/>
        <v>2.9666666666666663</v>
      </c>
      <c r="T159" s="3">
        <f t="shared" si="98"/>
        <v>2.0236904761904762</v>
      </c>
      <c r="U159" s="3">
        <f t="shared" si="99"/>
        <v>2.108452380952381</v>
      </c>
      <c r="V159" s="4">
        <f t="shared" si="100"/>
        <v>0.41666666666666669</v>
      </c>
      <c r="W159" s="4">
        <f t="shared" si="101"/>
        <v>0.2857142857142857</v>
      </c>
      <c r="X159" s="4">
        <f t="shared" si="102"/>
        <v>0.35714285714285715</v>
      </c>
      <c r="Y159" s="4">
        <f t="shared" si="103"/>
        <v>0.52356020942408377</v>
      </c>
      <c r="Z159" s="4">
        <f t="shared" si="104"/>
        <v>0.50251256281407031</v>
      </c>
      <c r="AA159" s="4">
        <f t="shared" si="105"/>
        <v>0.68571428571428572</v>
      </c>
      <c r="AB159" s="4">
        <f t="shared" si="106"/>
        <v>0.85714285714285721</v>
      </c>
      <c r="AC159" s="4">
        <f t="shared" si="107"/>
        <v>1.4583333333333335</v>
      </c>
      <c r="AD159" s="4">
        <f t="shared" si="108"/>
        <v>1.25</v>
      </c>
      <c r="AE159" s="4">
        <f t="shared" si="109"/>
        <v>1.1666666666666667</v>
      </c>
      <c r="AF159" s="4">
        <f t="shared" si="110"/>
        <v>0.79999999999999993</v>
      </c>
      <c r="AG159" s="4">
        <f t="shared" si="111"/>
        <v>0.95979899497487431</v>
      </c>
      <c r="AH159" s="4">
        <f t="shared" si="112"/>
        <v>1.0418848167539267</v>
      </c>
      <c r="AI159" s="4">
        <f t="shared" si="113"/>
        <v>-0.42380952380952364</v>
      </c>
      <c r="AJ159" s="4">
        <f t="shared" si="114"/>
        <v>-1.1654761904761908</v>
      </c>
      <c r="AK159" s="4">
        <f t="shared" si="114"/>
        <v>0.74166666666666714</v>
      </c>
      <c r="AL159" s="4">
        <f t="shared" si="115"/>
        <v>-8.4761904761904816E-2</v>
      </c>
      <c r="AM159" s="4">
        <f t="shared" si="116"/>
        <v>8.4761904761904816E-2</v>
      </c>
      <c r="AN159" s="4">
        <f t="shared" si="117"/>
        <v>-0.21190476190476182</v>
      </c>
      <c r="AO159" s="4">
        <f t="shared" si="118"/>
        <v>-0.58273809523809539</v>
      </c>
      <c r="AP159" s="4">
        <f t="shared" si="118"/>
        <v>0.37083333333333357</v>
      </c>
      <c r="AQ159" s="4">
        <f t="shared" si="119"/>
        <v>-4.2380952380952408E-2</v>
      </c>
      <c r="AR159" s="4">
        <f t="shared" si="120"/>
        <v>4.2380952380952408E-2</v>
      </c>
      <c r="AS159" s="4">
        <f t="shared" si="135"/>
        <v>-0.20881580340440767</v>
      </c>
      <c r="AT159" s="4">
        <f t="shared" si="135"/>
        <v>-0.52763021789992304</v>
      </c>
      <c r="AU159" s="4">
        <f t="shared" si="135"/>
        <v>0.35511270761939451</v>
      </c>
      <c r="AV159" s="4">
        <f t="shared" si="135"/>
        <v>-4.235560557760603E-2</v>
      </c>
      <c r="AW159" s="4">
        <f t="shared" si="135"/>
        <v>4.235560557760603E-2</v>
      </c>
      <c r="AX159" s="4">
        <f t="shared" si="136"/>
        <v>-37.586844612793378</v>
      </c>
      <c r="AY159" s="4">
        <f t="shared" si="136"/>
        <v>-94.973439221986141</v>
      </c>
      <c r="AZ159" s="4">
        <f t="shared" si="136"/>
        <v>63.920287371491007</v>
      </c>
      <c r="BA159" s="4">
        <f t="shared" si="136"/>
        <v>-7.6240090039690847</v>
      </c>
      <c r="BB159" s="4">
        <f t="shared" si="136"/>
        <v>7.6240090039690847</v>
      </c>
      <c r="BC159" s="4">
        <f t="shared" si="121"/>
        <v>-0.14285714285714282</v>
      </c>
      <c r="BD159" s="4">
        <f t="shared" si="122"/>
        <v>-0.31428571428571433</v>
      </c>
      <c r="BE159" s="4">
        <f t="shared" si="122"/>
        <v>0.25000000000000017</v>
      </c>
      <c r="BF159" s="4">
        <f t="shared" si="123"/>
        <v>-4.0201005025125656E-2</v>
      </c>
      <c r="BG159" s="4">
        <f t="shared" si="124"/>
        <v>4.1884816753926732E-2</v>
      </c>
      <c r="BH159" s="4">
        <f t="shared" si="125"/>
        <v>0.58991789082365531</v>
      </c>
      <c r="BI159" s="4">
        <f t="shared" si="126"/>
        <v>3.0726190476190478</v>
      </c>
      <c r="BJ159" s="4">
        <f t="shared" si="127"/>
        <v>0.191991874580345</v>
      </c>
      <c r="BK159" s="4">
        <f t="shared" si="128"/>
        <v>5.9935717643431211E-2</v>
      </c>
      <c r="BL159" s="4">
        <f t="shared" si="129"/>
        <v>2.0660714285714286</v>
      </c>
      <c r="BM159" s="4">
        <f t="shared" si="130"/>
        <v>2.9009508971755815E-2</v>
      </c>
      <c r="BN159" s="3">
        <f t="shared" si="131"/>
        <v>1</v>
      </c>
      <c r="BO159" s="3">
        <v>100</v>
      </c>
      <c r="BP159" s="3">
        <f t="shared" si="132"/>
        <v>1.4</v>
      </c>
      <c r="BQ159" s="3">
        <f t="shared" si="133"/>
        <v>140</v>
      </c>
      <c r="BR159"/>
    </row>
    <row r="160" spans="1:70" x14ac:dyDescent="0.25">
      <c r="A160" t="s">
        <v>127</v>
      </c>
      <c r="B160" t="s">
        <v>191</v>
      </c>
      <c r="C160" t="s">
        <v>134</v>
      </c>
      <c r="D160" t="s">
        <v>18</v>
      </c>
      <c r="E160" t="s">
        <v>14</v>
      </c>
      <c r="F160" s="3">
        <v>5</v>
      </c>
      <c r="G160" s="3">
        <v>0</v>
      </c>
      <c r="H160" s="3" t="str">
        <f t="shared" si="134"/>
        <v>H</v>
      </c>
      <c r="I160" s="3">
        <v>2.2000000000000002</v>
      </c>
      <c r="J160" s="3">
        <v>3.5</v>
      </c>
      <c r="K160" s="3">
        <v>3.25</v>
      </c>
      <c r="L160" s="3">
        <v>1.86</v>
      </c>
      <c r="M160" s="3">
        <v>2.04</v>
      </c>
      <c r="N160" s="3">
        <f t="shared" si="92"/>
        <v>5</v>
      </c>
      <c r="O160" s="3">
        <f t="shared" si="93"/>
        <v>4.7952047952047883E-2</v>
      </c>
      <c r="P160" s="3">
        <f t="shared" si="94"/>
        <v>2.7830487033523088E-2</v>
      </c>
      <c r="Q160" s="3">
        <f t="shared" si="95"/>
        <v>2.3054945054945057</v>
      </c>
      <c r="R160" s="3">
        <f t="shared" si="96"/>
        <v>3.6678321678321675</v>
      </c>
      <c r="S160" s="3">
        <f t="shared" si="97"/>
        <v>3.4058441558441555</v>
      </c>
      <c r="T160" s="3">
        <f t="shared" si="98"/>
        <v>1.9491908091908092</v>
      </c>
      <c r="U160" s="3">
        <f t="shared" si="99"/>
        <v>2.1378221778221778</v>
      </c>
      <c r="V160" s="4">
        <f t="shared" si="100"/>
        <v>0.45454545454545453</v>
      </c>
      <c r="W160" s="4">
        <f t="shared" si="101"/>
        <v>0.2857142857142857</v>
      </c>
      <c r="X160" s="4">
        <f t="shared" si="102"/>
        <v>0.30769230769230771</v>
      </c>
      <c r="Y160" s="4">
        <f t="shared" si="103"/>
        <v>0.5376344086021505</v>
      </c>
      <c r="Z160" s="4">
        <f t="shared" si="104"/>
        <v>0.49019607843137253</v>
      </c>
      <c r="AA160" s="4">
        <f t="shared" si="105"/>
        <v>0.62857142857142867</v>
      </c>
      <c r="AB160" s="4">
        <f t="shared" si="106"/>
        <v>0.67692307692307696</v>
      </c>
      <c r="AC160" s="4">
        <f t="shared" si="107"/>
        <v>1.5909090909090908</v>
      </c>
      <c r="AD160" s="4">
        <f t="shared" si="108"/>
        <v>1.0769230769230769</v>
      </c>
      <c r="AE160" s="4">
        <f t="shared" si="109"/>
        <v>1.4772727272727271</v>
      </c>
      <c r="AF160" s="4">
        <f t="shared" si="110"/>
        <v>0.9285714285714286</v>
      </c>
      <c r="AG160" s="4">
        <f t="shared" si="111"/>
        <v>0.91176470588235292</v>
      </c>
      <c r="AH160" s="4">
        <f t="shared" si="112"/>
        <v>1.096774193548387</v>
      </c>
      <c r="AI160" s="4">
        <f t="shared" si="113"/>
        <v>-1.1003496503496497</v>
      </c>
      <c r="AJ160" s="4">
        <f t="shared" si="114"/>
        <v>-1.3623376623376617</v>
      </c>
      <c r="AK160" s="4">
        <f t="shared" si="114"/>
        <v>0.26198801198801203</v>
      </c>
      <c r="AL160" s="4">
        <f t="shared" si="115"/>
        <v>-0.18863136863136853</v>
      </c>
      <c r="AM160" s="4">
        <f t="shared" si="116"/>
        <v>0.18863136863136853</v>
      </c>
      <c r="AN160" s="4">
        <f t="shared" si="117"/>
        <v>-0.55017482517482486</v>
      </c>
      <c r="AO160" s="4">
        <f t="shared" si="118"/>
        <v>-0.68116883116883087</v>
      </c>
      <c r="AP160" s="4">
        <f t="shared" si="118"/>
        <v>0.13099400599400601</v>
      </c>
      <c r="AQ160" s="4">
        <f t="shared" si="119"/>
        <v>-9.4315684315684267E-2</v>
      </c>
      <c r="AR160" s="4">
        <f t="shared" si="120"/>
        <v>9.4315684315684267E-2</v>
      </c>
      <c r="AS160" s="4">
        <f t="shared" si="135"/>
        <v>-0.50297742380209587</v>
      </c>
      <c r="AT160" s="4">
        <f t="shared" si="135"/>
        <v>-0.59797547921756455</v>
      </c>
      <c r="AU160" s="4">
        <f t="shared" si="135"/>
        <v>0.1302523660129653</v>
      </c>
      <c r="AV160" s="4">
        <f t="shared" si="135"/>
        <v>-9.4037507419889116E-2</v>
      </c>
      <c r="AW160" s="4">
        <f t="shared" si="135"/>
        <v>9.4037507419889116E-2</v>
      </c>
      <c r="AX160" s="4">
        <f t="shared" si="136"/>
        <v>-90.535936284377257</v>
      </c>
      <c r="AY160" s="4">
        <f t="shared" si="136"/>
        <v>-107.63558625916161</v>
      </c>
      <c r="AZ160" s="4">
        <f t="shared" si="136"/>
        <v>23.445425882333755</v>
      </c>
      <c r="BA160" s="4">
        <f t="shared" si="136"/>
        <v>-16.92675133558004</v>
      </c>
      <c r="BB160" s="4">
        <f t="shared" si="136"/>
        <v>16.92675133558004</v>
      </c>
      <c r="BC160" s="4">
        <f t="shared" si="121"/>
        <v>-0.32307692307692293</v>
      </c>
      <c r="BD160" s="4">
        <f t="shared" si="122"/>
        <v>-0.37142857142857127</v>
      </c>
      <c r="BE160" s="4">
        <f t="shared" si="122"/>
        <v>7.6923076923076941E-2</v>
      </c>
      <c r="BF160" s="4">
        <f t="shared" si="123"/>
        <v>-8.8235294117647023E-2</v>
      </c>
      <c r="BG160" s="4">
        <f t="shared" si="124"/>
        <v>9.6774193548387039E-2</v>
      </c>
      <c r="BH160" s="4">
        <f t="shared" si="125"/>
        <v>0.72288438191199067</v>
      </c>
      <c r="BI160" s="4">
        <f t="shared" si="126"/>
        <v>3.1263902763902762</v>
      </c>
      <c r="BJ160" s="4">
        <f t="shared" si="127"/>
        <v>0.23122013504552971</v>
      </c>
      <c r="BK160" s="4">
        <f t="shared" si="128"/>
        <v>0.13338251990374009</v>
      </c>
      <c r="BL160" s="4">
        <f t="shared" si="129"/>
        <v>2.0435064935064933</v>
      </c>
      <c r="BM160" s="4">
        <f t="shared" si="130"/>
        <v>6.5271395186450518E-2</v>
      </c>
      <c r="BN160" s="3">
        <f t="shared" si="131"/>
        <v>1</v>
      </c>
      <c r="BO160" s="3">
        <v>100</v>
      </c>
      <c r="BP160" s="3">
        <f t="shared" si="132"/>
        <v>1.2000000000000002</v>
      </c>
      <c r="BQ160" s="3">
        <f t="shared" si="133"/>
        <v>120.00000000000001</v>
      </c>
      <c r="BR160"/>
    </row>
    <row r="161" spans="1:70" x14ac:dyDescent="0.25">
      <c r="A161" t="s">
        <v>127</v>
      </c>
      <c r="B161" t="s">
        <v>191</v>
      </c>
      <c r="C161" t="s">
        <v>134</v>
      </c>
      <c r="D161" t="s">
        <v>16</v>
      </c>
      <c r="E161" t="s">
        <v>130</v>
      </c>
      <c r="F161" s="3">
        <v>1</v>
      </c>
      <c r="G161" s="3">
        <v>2</v>
      </c>
      <c r="H161" s="3" t="str">
        <f t="shared" si="134"/>
        <v>A</v>
      </c>
      <c r="I161" s="3">
        <v>13</v>
      </c>
      <c r="J161" s="3">
        <v>7.5</v>
      </c>
      <c r="K161" s="3">
        <v>1.18</v>
      </c>
      <c r="L161" s="3">
        <v>1.53</v>
      </c>
      <c r="M161" s="3">
        <v>2.4</v>
      </c>
      <c r="N161" s="3">
        <f t="shared" si="92"/>
        <v>3</v>
      </c>
      <c r="O161" s="3">
        <f t="shared" si="93"/>
        <v>5.7714037375054428E-2</v>
      </c>
      <c r="P161" s="3">
        <f t="shared" si="94"/>
        <v>7.0261437908496815E-2</v>
      </c>
      <c r="Q161" s="3">
        <f t="shared" si="95"/>
        <v>13.750282485875708</v>
      </c>
      <c r="R161" s="3">
        <f t="shared" si="96"/>
        <v>7.932855280312908</v>
      </c>
      <c r="S161" s="3">
        <f t="shared" si="97"/>
        <v>1.2481025641025643</v>
      </c>
      <c r="T161" s="3">
        <f t="shared" si="98"/>
        <v>1.6183024771838332</v>
      </c>
      <c r="U161" s="3">
        <f t="shared" si="99"/>
        <v>2.5385136897001304</v>
      </c>
      <c r="V161" s="4">
        <f t="shared" si="100"/>
        <v>7.6923076923076927E-2</v>
      </c>
      <c r="W161" s="4">
        <f t="shared" si="101"/>
        <v>0.13333333333333333</v>
      </c>
      <c r="X161" s="4">
        <f t="shared" si="102"/>
        <v>0.84745762711864414</v>
      </c>
      <c r="Y161" s="4">
        <f t="shared" si="103"/>
        <v>0.65359477124183007</v>
      </c>
      <c r="Z161" s="4">
        <f t="shared" si="104"/>
        <v>0.41666666666666669</v>
      </c>
      <c r="AA161" s="4">
        <f t="shared" si="105"/>
        <v>1.7333333333333334</v>
      </c>
      <c r="AB161" s="4">
        <f t="shared" si="106"/>
        <v>11.016949152542374</v>
      </c>
      <c r="AC161" s="4">
        <f t="shared" si="107"/>
        <v>0.57692307692307687</v>
      </c>
      <c r="AD161" s="4">
        <f t="shared" si="108"/>
        <v>6.3559322033898304</v>
      </c>
      <c r="AE161" s="4">
        <f t="shared" si="109"/>
        <v>9.0769230769230769E-2</v>
      </c>
      <c r="AF161" s="4">
        <f t="shared" si="110"/>
        <v>0.15733333333333333</v>
      </c>
      <c r="AG161" s="4">
        <f t="shared" si="111"/>
        <v>0.63750000000000007</v>
      </c>
      <c r="AH161" s="4">
        <f t="shared" si="112"/>
        <v>1.5686274509803921</v>
      </c>
      <c r="AI161" s="4">
        <f t="shared" si="113"/>
        <v>12.502179921773143</v>
      </c>
      <c r="AJ161" s="4">
        <f t="shared" si="114"/>
        <v>5.8174272055628</v>
      </c>
      <c r="AK161" s="4">
        <f t="shared" si="114"/>
        <v>6.6847527162103439</v>
      </c>
      <c r="AL161" s="4">
        <f t="shared" si="115"/>
        <v>-0.92021121251629712</v>
      </c>
      <c r="AM161" s="4">
        <f t="shared" si="116"/>
        <v>0.92021121251629712</v>
      </c>
      <c r="AN161" s="4">
        <f t="shared" si="117"/>
        <v>6.2510899608865715</v>
      </c>
      <c r="AO161" s="4">
        <f t="shared" si="118"/>
        <v>2.9087136027814</v>
      </c>
      <c r="AP161" s="4">
        <f t="shared" si="118"/>
        <v>3.342376358105172</v>
      </c>
      <c r="AQ161" s="4">
        <f t="shared" si="119"/>
        <v>-0.46010560625814856</v>
      </c>
      <c r="AR161" s="4">
        <f t="shared" si="120"/>
        <v>0.46010560625814856</v>
      </c>
      <c r="AS161" s="4">
        <f t="shared" si="135"/>
        <v>1.4121682664950499</v>
      </c>
      <c r="AT161" s="4">
        <f t="shared" si="135"/>
        <v>1.2396603729208204</v>
      </c>
      <c r="AU161" s="4">
        <f t="shared" si="135"/>
        <v>1.2800843501675654</v>
      </c>
      <c r="AV161" s="4">
        <f t="shared" si="135"/>
        <v>-0.43122589986684051</v>
      </c>
      <c r="AW161" s="4">
        <f t="shared" si="135"/>
        <v>0.43122589986684051</v>
      </c>
      <c r="AX161" s="4">
        <f t="shared" si="136"/>
        <v>254.19028796910897</v>
      </c>
      <c r="AY161" s="4">
        <f t="shared" si="136"/>
        <v>223.13886712574771</v>
      </c>
      <c r="AZ161" s="4">
        <f t="shared" si="136"/>
        <v>230.41518303016178</v>
      </c>
      <c r="BA161" s="4">
        <f t="shared" si="136"/>
        <v>-77.620661976031286</v>
      </c>
      <c r="BB161" s="4">
        <f t="shared" si="136"/>
        <v>77.620661976031286</v>
      </c>
      <c r="BC161" s="4">
        <f t="shared" si="121"/>
        <v>10.016949152542372</v>
      </c>
      <c r="BD161" s="4">
        <f t="shared" si="122"/>
        <v>0.73333333333333339</v>
      </c>
      <c r="BE161" s="4">
        <f t="shared" si="122"/>
        <v>5.3559322033898304</v>
      </c>
      <c r="BF161" s="4">
        <f t="shared" si="123"/>
        <v>-0.36249999999999993</v>
      </c>
      <c r="BG161" s="4">
        <f t="shared" si="124"/>
        <v>0.56862745098039202</v>
      </c>
      <c r="BH161" s="4">
        <f t="shared" si="125"/>
        <v>6.2561021006865962</v>
      </c>
      <c r="BI161" s="4">
        <f t="shared" si="126"/>
        <v>7.6437467767637264</v>
      </c>
      <c r="BJ161" s="4">
        <f t="shared" si="127"/>
        <v>0.81846014571081294</v>
      </c>
      <c r="BK161" s="4">
        <f t="shared" si="128"/>
        <v>0.65068758849416874</v>
      </c>
      <c r="BL161" s="4">
        <f t="shared" si="129"/>
        <v>2.0784080834419818</v>
      </c>
      <c r="BM161" s="4">
        <f t="shared" si="130"/>
        <v>0.3130701779299217</v>
      </c>
      <c r="BN161" s="3">
        <f t="shared" si="131"/>
        <v>0</v>
      </c>
      <c r="BO161" s="3">
        <v>100</v>
      </c>
      <c r="BP161" s="3">
        <f t="shared" si="132"/>
        <v>-1</v>
      </c>
      <c r="BQ161" s="3">
        <f t="shared" si="133"/>
        <v>-100</v>
      </c>
      <c r="BR161"/>
    </row>
    <row r="162" spans="1:70" x14ac:dyDescent="0.25">
      <c r="A162" t="s">
        <v>127</v>
      </c>
      <c r="B162" t="s">
        <v>191</v>
      </c>
      <c r="C162" t="s">
        <v>136</v>
      </c>
      <c r="D162" t="s">
        <v>23</v>
      </c>
      <c r="E162" t="s">
        <v>20</v>
      </c>
      <c r="F162" s="3">
        <v>4</v>
      </c>
      <c r="G162" s="3">
        <v>1</v>
      </c>
      <c r="H162" s="3" t="str">
        <f t="shared" si="134"/>
        <v>H</v>
      </c>
      <c r="I162" s="3">
        <v>2</v>
      </c>
      <c r="J162" s="3">
        <v>3.75</v>
      </c>
      <c r="K162" s="3">
        <v>3.4</v>
      </c>
      <c r="L162" s="3">
        <v>1.5</v>
      </c>
      <c r="M162" s="3">
        <v>2.5</v>
      </c>
      <c r="N162" s="3">
        <f t="shared" si="92"/>
        <v>5</v>
      </c>
      <c r="O162" s="3">
        <f t="shared" si="93"/>
        <v>6.0784313725490202E-2</v>
      </c>
      <c r="P162" s="3">
        <f t="shared" si="94"/>
        <v>6.6666666666666652E-2</v>
      </c>
      <c r="Q162" s="3">
        <f t="shared" si="95"/>
        <v>2.1215686274509804</v>
      </c>
      <c r="R162" s="3">
        <f t="shared" si="96"/>
        <v>3.9779411764705883</v>
      </c>
      <c r="S162" s="3">
        <f t="shared" si="97"/>
        <v>3.6066666666666665</v>
      </c>
      <c r="T162" s="3">
        <f t="shared" si="98"/>
        <v>1.5911764705882354</v>
      </c>
      <c r="U162" s="3">
        <f t="shared" si="99"/>
        <v>2.6519607843137254</v>
      </c>
      <c r="V162" s="4">
        <f t="shared" si="100"/>
        <v>0.5</v>
      </c>
      <c r="W162" s="4">
        <f t="shared" si="101"/>
        <v>0.26666666666666666</v>
      </c>
      <c r="X162" s="4">
        <f t="shared" si="102"/>
        <v>0.29411764705882354</v>
      </c>
      <c r="Y162" s="4">
        <f t="shared" si="103"/>
        <v>0.66666666666666663</v>
      </c>
      <c r="Z162" s="4">
        <f t="shared" si="104"/>
        <v>0.4</v>
      </c>
      <c r="AA162" s="4">
        <f t="shared" si="105"/>
        <v>0.53333333333333333</v>
      </c>
      <c r="AB162" s="4">
        <f t="shared" si="106"/>
        <v>0.58823529411764708</v>
      </c>
      <c r="AC162" s="4">
        <f t="shared" si="107"/>
        <v>1.875</v>
      </c>
      <c r="AD162" s="4">
        <f t="shared" si="108"/>
        <v>1.1029411764705883</v>
      </c>
      <c r="AE162" s="4">
        <f t="shared" si="109"/>
        <v>1.7</v>
      </c>
      <c r="AF162" s="4">
        <f t="shared" si="110"/>
        <v>0.90666666666666662</v>
      </c>
      <c r="AG162" s="4">
        <f t="shared" si="111"/>
        <v>0.6</v>
      </c>
      <c r="AH162" s="4">
        <f t="shared" si="112"/>
        <v>1.6666666666666667</v>
      </c>
      <c r="AI162" s="4">
        <f t="shared" si="113"/>
        <v>-1.4850980392156861</v>
      </c>
      <c r="AJ162" s="4">
        <f t="shared" si="114"/>
        <v>-1.8563725490196079</v>
      </c>
      <c r="AK162" s="4">
        <f t="shared" si="114"/>
        <v>0.37127450980392185</v>
      </c>
      <c r="AL162" s="4">
        <f t="shared" si="115"/>
        <v>-1.06078431372549</v>
      </c>
      <c r="AM162" s="4">
        <f t="shared" si="116"/>
        <v>1.06078431372549</v>
      </c>
      <c r="AN162" s="4">
        <f t="shared" si="117"/>
        <v>-0.74254901960784303</v>
      </c>
      <c r="AO162" s="4">
        <f t="shared" si="118"/>
        <v>-0.92818627450980395</v>
      </c>
      <c r="AP162" s="4">
        <f t="shared" si="118"/>
        <v>0.18563725490196092</v>
      </c>
      <c r="AQ162" s="4">
        <f t="shared" si="119"/>
        <v>-0.53039215686274499</v>
      </c>
      <c r="AR162" s="4">
        <f t="shared" si="120"/>
        <v>0.53039215686274499</v>
      </c>
      <c r="AS162" s="4">
        <f t="shared" si="135"/>
        <v>-0.6387154018073582</v>
      </c>
      <c r="AT162" s="4">
        <f t="shared" si="135"/>
        <v>-0.74817118534369687</v>
      </c>
      <c r="AU162" s="4">
        <f t="shared" si="135"/>
        <v>0.18354786252764488</v>
      </c>
      <c r="AV162" s="4">
        <f t="shared" si="135"/>
        <v>-0.48766468710776029</v>
      </c>
      <c r="AW162" s="4">
        <f t="shared" si="135"/>
        <v>0.48766468710776029</v>
      </c>
      <c r="AX162" s="4">
        <f t="shared" si="136"/>
        <v>-114.96877232532447</v>
      </c>
      <c r="AY162" s="4">
        <f t="shared" si="136"/>
        <v>-134.67081336186544</v>
      </c>
      <c r="AZ162" s="4">
        <f t="shared" si="136"/>
        <v>33.038615254976079</v>
      </c>
      <c r="BA162" s="4">
        <f t="shared" si="136"/>
        <v>-87.779643679396855</v>
      </c>
      <c r="BB162" s="4">
        <f t="shared" si="136"/>
        <v>87.779643679396855</v>
      </c>
      <c r="BC162" s="4">
        <f t="shared" si="121"/>
        <v>-0.41176470588235292</v>
      </c>
      <c r="BD162" s="4">
        <f t="shared" si="122"/>
        <v>-0.46666666666666667</v>
      </c>
      <c r="BE162" s="4">
        <f t="shared" si="122"/>
        <v>0.10294117647058831</v>
      </c>
      <c r="BF162" s="4">
        <f t="shared" si="123"/>
        <v>-0.39999999999999991</v>
      </c>
      <c r="BG162" s="4">
        <f t="shared" si="124"/>
        <v>0.66666666666666652</v>
      </c>
      <c r="BH162" s="4">
        <f t="shared" si="125"/>
        <v>0.98230002107858683</v>
      </c>
      <c r="BI162" s="4">
        <f t="shared" si="126"/>
        <v>3.2353921568627455</v>
      </c>
      <c r="BJ162" s="4">
        <f t="shared" si="127"/>
        <v>0.30361080618773928</v>
      </c>
      <c r="BK162" s="4">
        <f t="shared" si="128"/>
        <v>0.75008778161161094</v>
      </c>
      <c r="BL162" s="4">
        <f t="shared" si="129"/>
        <v>2.1215686274509804</v>
      </c>
      <c r="BM162" s="4">
        <f t="shared" si="130"/>
        <v>0.35355339059327318</v>
      </c>
      <c r="BN162" s="3">
        <f t="shared" si="131"/>
        <v>1</v>
      </c>
      <c r="BO162" s="3">
        <v>100</v>
      </c>
      <c r="BP162" s="3">
        <f t="shared" si="132"/>
        <v>1</v>
      </c>
      <c r="BQ162" s="3">
        <f t="shared" si="133"/>
        <v>100</v>
      </c>
      <c r="BR162"/>
    </row>
    <row r="163" spans="1:70" x14ac:dyDescent="0.25">
      <c r="A163" t="s">
        <v>127</v>
      </c>
      <c r="B163" t="s">
        <v>192</v>
      </c>
      <c r="C163" t="s">
        <v>177</v>
      </c>
      <c r="D163" t="s">
        <v>133</v>
      </c>
      <c r="E163" t="s">
        <v>23</v>
      </c>
      <c r="F163" s="3">
        <v>0</v>
      </c>
      <c r="G163" s="3">
        <v>2</v>
      </c>
      <c r="H163" s="3" t="str">
        <f t="shared" si="134"/>
        <v>A</v>
      </c>
      <c r="I163" s="3">
        <v>4.75</v>
      </c>
      <c r="J163" s="3">
        <v>4.2</v>
      </c>
      <c r="K163" s="3">
        <v>1.67</v>
      </c>
      <c r="L163" s="3">
        <v>1.7</v>
      </c>
      <c r="M163" s="3">
        <v>2.1</v>
      </c>
      <c r="N163" s="3">
        <f t="shared" si="92"/>
        <v>2</v>
      </c>
      <c r="O163" s="3">
        <f t="shared" si="93"/>
        <v>4.7423949094292706E-2</v>
      </c>
      <c r="P163" s="3">
        <f t="shared" si="94"/>
        <v>6.4425770308123242E-2</v>
      </c>
      <c r="Q163" s="3">
        <f t="shared" si="95"/>
        <v>4.9752637581978902</v>
      </c>
      <c r="R163" s="3">
        <f t="shared" si="96"/>
        <v>4.3991805861960298</v>
      </c>
      <c r="S163" s="3">
        <f t="shared" si="97"/>
        <v>1.7491979949874688</v>
      </c>
      <c r="T163" s="3">
        <f t="shared" si="98"/>
        <v>1.7806207134602976</v>
      </c>
      <c r="U163" s="3">
        <f t="shared" si="99"/>
        <v>2.1995902930980149</v>
      </c>
      <c r="V163" s="4">
        <f t="shared" si="100"/>
        <v>0.21052631578947367</v>
      </c>
      <c r="W163" s="4">
        <f t="shared" si="101"/>
        <v>0.23809523809523808</v>
      </c>
      <c r="X163" s="4">
        <f t="shared" si="102"/>
        <v>0.5988023952095809</v>
      </c>
      <c r="Y163" s="4">
        <f t="shared" si="103"/>
        <v>0.58823529411764708</v>
      </c>
      <c r="Z163" s="4">
        <f t="shared" si="104"/>
        <v>0.47619047619047616</v>
      </c>
      <c r="AA163" s="4">
        <f t="shared" si="105"/>
        <v>1.1309523809523809</v>
      </c>
      <c r="AB163" s="4">
        <f t="shared" si="106"/>
        <v>2.8443113772455093</v>
      </c>
      <c r="AC163" s="4">
        <f t="shared" si="107"/>
        <v>0.88421052631578956</v>
      </c>
      <c r="AD163" s="4">
        <f t="shared" si="108"/>
        <v>2.5149700598802398</v>
      </c>
      <c r="AE163" s="4">
        <f t="shared" si="109"/>
        <v>0.35157894736842105</v>
      </c>
      <c r="AF163" s="4">
        <f t="shared" si="110"/>
        <v>0.39761904761904759</v>
      </c>
      <c r="AG163" s="4">
        <f t="shared" si="111"/>
        <v>0.80952380952380942</v>
      </c>
      <c r="AH163" s="4">
        <f t="shared" si="112"/>
        <v>1.2352941176470589</v>
      </c>
      <c r="AI163" s="4">
        <f t="shared" si="113"/>
        <v>3.2260657632104213</v>
      </c>
      <c r="AJ163" s="4">
        <f t="shared" si="114"/>
        <v>0.57608317200186043</v>
      </c>
      <c r="AK163" s="4">
        <f t="shared" si="114"/>
        <v>2.6499825912085608</v>
      </c>
      <c r="AL163" s="4">
        <f t="shared" si="115"/>
        <v>-0.4189695796377173</v>
      </c>
      <c r="AM163" s="4">
        <f t="shared" si="116"/>
        <v>0.4189695796377173</v>
      </c>
      <c r="AN163" s="4">
        <f t="shared" si="117"/>
        <v>1.6130328816052106</v>
      </c>
      <c r="AO163" s="4">
        <f t="shared" si="118"/>
        <v>0.28804158600093022</v>
      </c>
      <c r="AP163" s="4">
        <f t="shared" si="118"/>
        <v>1.3249912956042804</v>
      </c>
      <c r="AQ163" s="4">
        <f t="shared" si="119"/>
        <v>-0.20948478981885865</v>
      </c>
      <c r="AR163" s="4">
        <f t="shared" si="120"/>
        <v>0.20948478981885865</v>
      </c>
      <c r="AS163" s="4">
        <f t="shared" si="135"/>
        <v>1.0158365982971054</v>
      </c>
      <c r="AT163" s="4">
        <f t="shared" si="135"/>
        <v>0.28044998873712063</v>
      </c>
      <c r="AU163" s="4">
        <f t="shared" si="135"/>
        <v>0.92428002013076149</v>
      </c>
      <c r="AV163" s="4">
        <f t="shared" si="135"/>
        <v>-0.2064986940444142</v>
      </c>
      <c r="AW163" s="4">
        <f t="shared" si="135"/>
        <v>0.2064986940444142</v>
      </c>
      <c r="AX163" s="4">
        <f t="shared" si="136"/>
        <v>182.85058769347899</v>
      </c>
      <c r="AY163" s="4">
        <f t="shared" si="136"/>
        <v>50.480997972681706</v>
      </c>
      <c r="AZ163" s="4">
        <f t="shared" si="136"/>
        <v>166.37040362353707</v>
      </c>
      <c r="BA163" s="4">
        <f t="shared" si="136"/>
        <v>-37.169764927994557</v>
      </c>
      <c r="BB163" s="4">
        <f t="shared" si="136"/>
        <v>37.169764927994557</v>
      </c>
      <c r="BC163" s="4">
        <f t="shared" si="121"/>
        <v>1.8443113772455089</v>
      </c>
      <c r="BD163" s="4">
        <f t="shared" si="122"/>
        <v>0.13095238095238082</v>
      </c>
      <c r="BE163" s="4">
        <f t="shared" si="122"/>
        <v>1.5149700598802398</v>
      </c>
      <c r="BF163" s="4">
        <f t="shared" si="123"/>
        <v>-0.19047619047619055</v>
      </c>
      <c r="BG163" s="4">
        <f t="shared" si="124"/>
        <v>0.23529411764705896</v>
      </c>
      <c r="BH163" s="4">
        <f t="shared" si="125"/>
        <v>1.7205512616276313</v>
      </c>
      <c r="BI163" s="4">
        <f t="shared" si="126"/>
        <v>3.7078807797937965</v>
      </c>
      <c r="BJ163" s="4">
        <f t="shared" si="127"/>
        <v>0.46402550777895157</v>
      </c>
      <c r="BK163" s="4">
        <f t="shared" si="128"/>
        <v>0.29625623087270608</v>
      </c>
      <c r="BL163" s="4">
        <f t="shared" si="129"/>
        <v>1.9901055032791564</v>
      </c>
      <c r="BM163" s="4">
        <f t="shared" si="130"/>
        <v>0.14886458551295689</v>
      </c>
      <c r="BN163" s="3">
        <f t="shared" si="131"/>
        <v>0</v>
      </c>
      <c r="BO163" s="3">
        <v>100</v>
      </c>
      <c r="BP163" s="3">
        <f t="shared" si="132"/>
        <v>-1</v>
      </c>
      <c r="BQ163" s="3">
        <f t="shared" si="133"/>
        <v>-100</v>
      </c>
      <c r="BR163"/>
    </row>
    <row r="164" spans="1:70" x14ac:dyDescent="0.25">
      <c r="A164" t="s">
        <v>127</v>
      </c>
      <c r="B164" t="s">
        <v>193</v>
      </c>
      <c r="C164" t="s">
        <v>173</v>
      </c>
      <c r="D164" t="s">
        <v>24</v>
      </c>
      <c r="E164" t="s">
        <v>135</v>
      </c>
      <c r="F164" s="3">
        <v>2</v>
      </c>
      <c r="G164" s="3">
        <v>0</v>
      </c>
      <c r="H164" s="3" t="str">
        <f t="shared" si="134"/>
        <v>H</v>
      </c>
      <c r="I164" s="3">
        <v>1.18</v>
      </c>
      <c r="J164" s="3">
        <v>7.5</v>
      </c>
      <c r="K164" s="3">
        <v>13</v>
      </c>
      <c r="L164" s="3">
        <v>1.4</v>
      </c>
      <c r="M164" s="3">
        <v>2.88</v>
      </c>
      <c r="N164" s="3">
        <f t="shared" si="92"/>
        <v>2</v>
      </c>
      <c r="O164" s="3">
        <f t="shared" si="93"/>
        <v>5.7714037375054428E-2</v>
      </c>
      <c r="P164" s="3">
        <f t="shared" si="94"/>
        <v>6.1507936507936511E-2</v>
      </c>
      <c r="Q164" s="3">
        <f t="shared" si="95"/>
        <v>1.2481025641025643</v>
      </c>
      <c r="R164" s="3">
        <f t="shared" si="96"/>
        <v>7.932855280312908</v>
      </c>
      <c r="S164" s="3">
        <f t="shared" si="97"/>
        <v>13.750282485875708</v>
      </c>
      <c r="T164" s="3">
        <f t="shared" si="98"/>
        <v>1.4807996523250762</v>
      </c>
      <c r="U164" s="3">
        <f t="shared" si="99"/>
        <v>3.0462164276401564</v>
      </c>
      <c r="V164" s="4">
        <f t="shared" si="100"/>
        <v>0.84745762711864414</v>
      </c>
      <c r="W164" s="4">
        <f t="shared" si="101"/>
        <v>0.13333333333333333</v>
      </c>
      <c r="X164" s="4">
        <f t="shared" si="102"/>
        <v>7.6923076923076927E-2</v>
      </c>
      <c r="Y164" s="4">
        <f t="shared" si="103"/>
        <v>0.7142857142857143</v>
      </c>
      <c r="Z164" s="4">
        <f t="shared" si="104"/>
        <v>0.34722222222222221</v>
      </c>
      <c r="AA164" s="4">
        <f t="shared" si="105"/>
        <v>0.15733333333333333</v>
      </c>
      <c r="AB164" s="4">
        <f t="shared" si="106"/>
        <v>9.0769230769230769E-2</v>
      </c>
      <c r="AC164" s="4">
        <f t="shared" si="107"/>
        <v>6.3559322033898304</v>
      </c>
      <c r="AD164" s="4">
        <f t="shared" si="108"/>
        <v>0.57692307692307687</v>
      </c>
      <c r="AE164" s="4">
        <f t="shared" si="109"/>
        <v>11.016949152542374</v>
      </c>
      <c r="AF164" s="4">
        <f t="shared" si="110"/>
        <v>1.7333333333333334</v>
      </c>
      <c r="AG164" s="4">
        <f t="shared" si="111"/>
        <v>0.4861111111111111</v>
      </c>
      <c r="AH164" s="4">
        <f t="shared" si="112"/>
        <v>2.0571428571428574</v>
      </c>
      <c r="AI164" s="4">
        <f t="shared" si="113"/>
        <v>-12.502179921773143</v>
      </c>
      <c r="AJ164" s="4">
        <f t="shared" si="114"/>
        <v>-6.6847527162103439</v>
      </c>
      <c r="AK164" s="4">
        <f t="shared" si="114"/>
        <v>-5.8174272055628</v>
      </c>
      <c r="AL164" s="4">
        <f t="shared" si="115"/>
        <v>-1.5654167753150803</v>
      </c>
      <c r="AM164" s="4">
        <f t="shared" si="116"/>
        <v>1.5654167753150803</v>
      </c>
      <c r="AN164" s="4">
        <f t="shared" si="117"/>
        <v>-6.2510899608865715</v>
      </c>
      <c r="AO164" s="4">
        <f t="shared" si="118"/>
        <v>-3.342376358105172</v>
      </c>
      <c r="AP164" s="4">
        <f t="shared" si="118"/>
        <v>-2.9087136027814</v>
      </c>
      <c r="AQ164" s="4">
        <f t="shared" si="119"/>
        <v>-0.78270838765754014</v>
      </c>
      <c r="AR164" s="4">
        <f t="shared" si="120"/>
        <v>0.78270838765754014</v>
      </c>
      <c r="AS164" s="4">
        <f t="shared" si="135"/>
        <v>-1.4121682664950499</v>
      </c>
      <c r="AT164" s="4">
        <f t="shared" si="135"/>
        <v>-1.2800843501675654</v>
      </c>
      <c r="AU164" s="4">
        <f t="shared" si="135"/>
        <v>-1.2396603729208204</v>
      </c>
      <c r="AV164" s="4">
        <f t="shared" si="135"/>
        <v>-0.66410798524076031</v>
      </c>
      <c r="AW164" s="4">
        <f t="shared" si="135"/>
        <v>0.66410798524076031</v>
      </c>
      <c r="AX164" s="4">
        <f t="shared" si="136"/>
        <v>-254.19028796910897</v>
      </c>
      <c r="AY164" s="4">
        <f t="shared" si="136"/>
        <v>-230.41518303016178</v>
      </c>
      <c r="AZ164" s="4">
        <f t="shared" si="136"/>
        <v>-223.13886712574771</v>
      </c>
      <c r="BA164" s="4">
        <f t="shared" si="136"/>
        <v>-119.53943734333686</v>
      </c>
      <c r="BB164" s="4">
        <f t="shared" si="136"/>
        <v>119.53943734333686</v>
      </c>
      <c r="BC164" s="4">
        <f t="shared" si="121"/>
        <v>-0.90923076923076918</v>
      </c>
      <c r="BD164" s="4">
        <f t="shared" si="122"/>
        <v>-0.84266666666666667</v>
      </c>
      <c r="BE164" s="4">
        <f t="shared" si="122"/>
        <v>-0.42307692307692313</v>
      </c>
      <c r="BF164" s="4">
        <f t="shared" si="123"/>
        <v>-0.51388888888888884</v>
      </c>
      <c r="BG164" s="4">
        <f t="shared" si="124"/>
        <v>1.0571428571428569</v>
      </c>
      <c r="BH164" s="4">
        <f t="shared" si="125"/>
        <v>6.2561021006865927</v>
      </c>
      <c r="BI164" s="4">
        <f t="shared" si="126"/>
        <v>7.6437467767637273</v>
      </c>
      <c r="BJ164" s="4">
        <f t="shared" si="127"/>
        <v>0.81846014571081238</v>
      </c>
      <c r="BK164" s="4">
        <f t="shared" si="128"/>
        <v>1.106916817208472</v>
      </c>
      <c r="BL164" s="4">
        <f t="shared" si="129"/>
        <v>2.2635080399826162</v>
      </c>
      <c r="BM164" s="4">
        <f t="shared" si="130"/>
        <v>0.48902711969910795</v>
      </c>
      <c r="BN164" s="3">
        <f t="shared" si="131"/>
        <v>1</v>
      </c>
      <c r="BO164" s="3">
        <v>100</v>
      </c>
      <c r="BP164" s="3">
        <f t="shared" si="132"/>
        <v>0.17999999999999994</v>
      </c>
      <c r="BQ164" s="3">
        <f t="shared" si="133"/>
        <v>17.999999999999993</v>
      </c>
      <c r="BR164"/>
    </row>
    <row r="165" spans="1:70" x14ac:dyDescent="0.25">
      <c r="A165" t="s">
        <v>127</v>
      </c>
      <c r="B165" t="s">
        <v>193</v>
      </c>
      <c r="C165" t="s">
        <v>173</v>
      </c>
      <c r="D165" t="s">
        <v>130</v>
      </c>
      <c r="E165" t="s">
        <v>19</v>
      </c>
      <c r="F165" s="3">
        <v>2</v>
      </c>
      <c r="G165" s="3">
        <v>2</v>
      </c>
      <c r="H165" s="3" t="str">
        <f t="shared" si="134"/>
        <v>D</v>
      </c>
      <c r="I165" s="3">
        <v>1.17</v>
      </c>
      <c r="J165" s="3">
        <v>7.5</v>
      </c>
      <c r="K165" s="3">
        <v>15</v>
      </c>
      <c r="L165" s="3">
        <v>1.73</v>
      </c>
      <c r="M165" s="3">
        <v>2.08</v>
      </c>
      <c r="N165" s="3">
        <f t="shared" si="92"/>
        <v>4</v>
      </c>
      <c r="O165" s="3">
        <f t="shared" si="93"/>
        <v>5.4700854700854729E-2</v>
      </c>
      <c r="P165" s="3">
        <f t="shared" si="94"/>
        <v>5.8803912850155626E-2</v>
      </c>
      <c r="Q165" s="3">
        <f t="shared" si="95"/>
        <v>1.234</v>
      </c>
      <c r="R165" s="3">
        <f t="shared" si="96"/>
        <v>7.9102564102564106</v>
      </c>
      <c r="S165" s="3">
        <f t="shared" si="97"/>
        <v>15.820512820512821</v>
      </c>
      <c r="T165" s="3">
        <f t="shared" si="98"/>
        <v>1.8246324786324786</v>
      </c>
      <c r="U165" s="3">
        <f t="shared" si="99"/>
        <v>2.193777777777778</v>
      </c>
      <c r="V165" s="4">
        <f t="shared" si="100"/>
        <v>0.85470085470085477</v>
      </c>
      <c r="W165" s="4">
        <f t="shared" si="101"/>
        <v>0.13333333333333333</v>
      </c>
      <c r="X165" s="4">
        <f t="shared" si="102"/>
        <v>6.6666666666666666E-2</v>
      </c>
      <c r="Y165" s="4">
        <f t="shared" si="103"/>
        <v>0.5780346820809249</v>
      </c>
      <c r="Z165" s="4">
        <f t="shared" si="104"/>
        <v>0.48076923076923073</v>
      </c>
      <c r="AA165" s="4">
        <f t="shared" si="105"/>
        <v>0.156</v>
      </c>
      <c r="AB165" s="4">
        <f t="shared" si="106"/>
        <v>7.8E-2</v>
      </c>
      <c r="AC165" s="4">
        <f t="shared" si="107"/>
        <v>6.4102564102564106</v>
      </c>
      <c r="AD165" s="4">
        <f t="shared" si="108"/>
        <v>0.5</v>
      </c>
      <c r="AE165" s="4">
        <f t="shared" si="109"/>
        <v>12.820512820512821</v>
      </c>
      <c r="AF165" s="4">
        <f t="shared" si="110"/>
        <v>2</v>
      </c>
      <c r="AG165" s="4">
        <f t="shared" si="111"/>
        <v>0.83173076923076916</v>
      </c>
      <c r="AH165" s="4">
        <f t="shared" si="112"/>
        <v>1.2023121387283238</v>
      </c>
      <c r="AI165" s="4">
        <f t="shared" si="113"/>
        <v>-14.586512820512821</v>
      </c>
      <c r="AJ165" s="4">
        <f t="shared" si="114"/>
        <v>-6.6762564102564106</v>
      </c>
      <c r="AK165" s="4">
        <f t="shared" si="114"/>
        <v>-7.9102564102564106</v>
      </c>
      <c r="AL165" s="4">
        <f t="shared" si="115"/>
        <v>-0.36914529914529948</v>
      </c>
      <c r="AM165" s="4">
        <f t="shared" si="116"/>
        <v>0.36914529914529948</v>
      </c>
      <c r="AN165" s="4">
        <f t="shared" si="117"/>
        <v>-7.2932564102564106</v>
      </c>
      <c r="AO165" s="4">
        <f t="shared" si="118"/>
        <v>-3.3381282051282053</v>
      </c>
      <c r="AP165" s="4">
        <f t="shared" si="118"/>
        <v>-3.9551282051282053</v>
      </c>
      <c r="AQ165" s="4">
        <f t="shared" si="119"/>
        <v>-0.18457264957264974</v>
      </c>
      <c r="AR165" s="4">
        <f t="shared" si="120"/>
        <v>0.18457264957264974</v>
      </c>
      <c r="AS165" s="4">
        <f t="shared" si="135"/>
        <v>-1.434533038992015</v>
      </c>
      <c r="AT165" s="4">
        <f t="shared" si="135"/>
        <v>-1.2797349173563681</v>
      </c>
      <c r="AU165" s="4">
        <f t="shared" si="135"/>
        <v>-1.3231499870693932</v>
      </c>
      <c r="AV165" s="4">
        <f t="shared" si="135"/>
        <v>-0.18251852629799009</v>
      </c>
      <c r="AW165" s="4">
        <f t="shared" si="135"/>
        <v>0.18251852629799009</v>
      </c>
      <c r="AX165" s="4">
        <f t="shared" si="136"/>
        <v>-258.2159470185627</v>
      </c>
      <c r="AY165" s="4">
        <f t="shared" si="136"/>
        <v>-230.35228512414628</v>
      </c>
      <c r="AZ165" s="4">
        <f t="shared" si="136"/>
        <v>-238.16699767249079</v>
      </c>
      <c r="BA165" s="4">
        <f t="shared" si="136"/>
        <v>-32.853334733638221</v>
      </c>
      <c r="BB165" s="4">
        <f t="shared" si="136"/>
        <v>32.853334733638221</v>
      </c>
      <c r="BC165" s="4">
        <f t="shared" si="121"/>
        <v>-0.92200000000000004</v>
      </c>
      <c r="BD165" s="4">
        <f t="shared" si="122"/>
        <v>-0.84399999999999997</v>
      </c>
      <c r="BE165" s="4">
        <f t="shared" si="122"/>
        <v>-0.5</v>
      </c>
      <c r="BF165" s="4">
        <f t="shared" si="123"/>
        <v>-0.16826923076923089</v>
      </c>
      <c r="BG165" s="4">
        <f t="shared" si="124"/>
        <v>0.20231213872832388</v>
      </c>
      <c r="BH165" s="4">
        <f t="shared" si="125"/>
        <v>7.3019507940741128</v>
      </c>
      <c r="BI165" s="4">
        <f t="shared" si="126"/>
        <v>8.3215897435897439</v>
      </c>
      <c r="BJ165" s="4">
        <f t="shared" si="127"/>
        <v>0.87747065393351364</v>
      </c>
      <c r="BK165" s="4">
        <f t="shared" si="128"/>
        <v>0.26102514426877793</v>
      </c>
      <c r="BL165" s="4">
        <f t="shared" si="129"/>
        <v>2.0092051282051284</v>
      </c>
      <c r="BM165" s="4">
        <f t="shared" si="130"/>
        <v>0.12991463171406398</v>
      </c>
      <c r="BN165" s="3">
        <f t="shared" si="131"/>
        <v>0</v>
      </c>
      <c r="BO165" s="3">
        <v>100</v>
      </c>
      <c r="BP165" s="3">
        <f t="shared" si="132"/>
        <v>-1</v>
      </c>
      <c r="BQ165" s="3">
        <f t="shared" si="133"/>
        <v>-100</v>
      </c>
      <c r="BR165"/>
    </row>
    <row r="166" spans="1:70" x14ac:dyDescent="0.25">
      <c r="A166" t="s">
        <v>127</v>
      </c>
      <c r="B166" t="s">
        <v>193</v>
      </c>
      <c r="C166" t="s">
        <v>173</v>
      </c>
      <c r="D166" t="s">
        <v>20</v>
      </c>
      <c r="E166" t="s">
        <v>18</v>
      </c>
      <c r="F166" s="3">
        <v>3</v>
      </c>
      <c r="G166" s="3">
        <v>0</v>
      </c>
      <c r="H166" s="3" t="str">
        <f t="shared" si="134"/>
        <v>H</v>
      </c>
      <c r="I166" s="3">
        <v>1.91</v>
      </c>
      <c r="J166" s="3">
        <v>3.8</v>
      </c>
      <c r="K166" s="3">
        <v>4</v>
      </c>
      <c r="L166" s="3">
        <v>1.8</v>
      </c>
      <c r="M166" s="3">
        <v>2</v>
      </c>
      <c r="N166" s="3">
        <f t="shared" si="92"/>
        <v>3</v>
      </c>
      <c r="O166" s="3">
        <f t="shared" si="93"/>
        <v>3.6718104160925913E-2</v>
      </c>
      <c r="P166" s="3">
        <f t="shared" si="94"/>
        <v>5.555555555555558E-2</v>
      </c>
      <c r="Q166" s="3">
        <f t="shared" si="95"/>
        <v>1.9801315789473684</v>
      </c>
      <c r="R166" s="3">
        <f t="shared" si="96"/>
        <v>3.9395287958115182</v>
      </c>
      <c r="S166" s="3">
        <f t="shared" si="97"/>
        <v>4.1468724166437037</v>
      </c>
      <c r="T166" s="3">
        <f t="shared" si="98"/>
        <v>1.8660925874896668</v>
      </c>
      <c r="U166" s="3">
        <f t="shared" si="99"/>
        <v>2.0734362083218518</v>
      </c>
      <c r="V166" s="4">
        <f t="shared" si="100"/>
        <v>0.52356020942408377</v>
      </c>
      <c r="W166" s="4">
        <f t="shared" si="101"/>
        <v>0.26315789473684209</v>
      </c>
      <c r="X166" s="4">
        <f t="shared" si="102"/>
        <v>0.25</v>
      </c>
      <c r="Y166" s="4">
        <f t="shared" si="103"/>
        <v>0.55555555555555558</v>
      </c>
      <c r="Z166" s="4">
        <f t="shared" si="104"/>
        <v>0.5</v>
      </c>
      <c r="AA166" s="4">
        <f t="shared" si="105"/>
        <v>0.50263157894736843</v>
      </c>
      <c r="AB166" s="4">
        <f t="shared" si="106"/>
        <v>0.47749999999999998</v>
      </c>
      <c r="AC166" s="4">
        <f t="shared" si="107"/>
        <v>1.9895287958115184</v>
      </c>
      <c r="AD166" s="4">
        <f t="shared" si="108"/>
        <v>0.95</v>
      </c>
      <c r="AE166" s="4">
        <f t="shared" si="109"/>
        <v>2.0942408376963351</v>
      </c>
      <c r="AF166" s="4">
        <f t="shared" si="110"/>
        <v>1.0526315789473684</v>
      </c>
      <c r="AG166" s="4">
        <f t="shared" si="111"/>
        <v>0.9</v>
      </c>
      <c r="AH166" s="4">
        <f t="shared" si="112"/>
        <v>1.1111111111111112</v>
      </c>
      <c r="AI166" s="4">
        <f t="shared" si="113"/>
        <v>-2.1667408376963353</v>
      </c>
      <c r="AJ166" s="4">
        <f t="shared" si="114"/>
        <v>-1.9593972168641498</v>
      </c>
      <c r="AK166" s="4">
        <f t="shared" si="114"/>
        <v>-0.20734362083218549</v>
      </c>
      <c r="AL166" s="4">
        <f t="shared" si="115"/>
        <v>-0.20734362083218505</v>
      </c>
      <c r="AM166" s="4">
        <f t="shared" si="116"/>
        <v>0.20734362083218505</v>
      </c>
      <c r="AN166" s="4">
        <f t="shared" si="117"/>
        <v>-1.0833704188481676</v>
      </c>
      <c r="AO166" s="4">
        <f t="shared" si="118"/>
        <v>-0.9796986084320749</v>
      </c>
      <c r="AP166" s="4">
        <f t="shared" si="118"/>
        <v>-0.10367181041609275</v>
      </c>
      <c r="AQ166" s="4">
        <f t="shared" si="119"/>
        <v>-0.10367181041609252</v>
      </c>
      <c r="AR166" s="4">
        <f t="shared" si="120"/>
        <v>0.10367181041609252</v>
      </c>
      <c r="AS166" s="4">
        <f t="shared" si="135"/>
        <v>-0.82539391191188749</v>
      </c>
      <c r="AT166" s="4">
        <f t="shared" si="135"/>
        <v>-0.77514373381398138</v>
      </c>
      <c r="AU166" s="4">
        <f t="shared" si="135"/>
        <v>-0.10330277117659062</v>
      </c>
      <c r="AV166" s="4">
        <f t="shared" si="135"/>
        <v>-0.1033027711765904</v>
      </c>
      <c r="AW166" s="4">
        <f t="shared" si="135"/>
        <v>0.1033027711765904</v>
      </c>
      <c r="AX166" s="4">
        <f t="shared" si="136"/>
        <v>-148.57090414413975</v>
      </c>
      <c r="AY166" s="4">
        <f t="shared" si="136"/>
        <v>-139.52587208651664</v>
      </c>
      <c r="AZ166" s="4">
        <f t="shared" si="136"/>
        <v>-18.594498811786313</v>
      </c>
      <c r="BA166" s="4">
        <f t="shared" si="136"/>
        <v>-18.59449881178627</v>
      </c>
      <c r="BB166" s="4">
        <f t="shared" si="136"/>
        <v>18.59449881178627</v>
      </c>
      <c r="BC166" s="4">
        <f t="shared" si="121"/>
        <v>-0.52250000000000008</v>
      </c>
      <c r="BD166" s="4">
        <f t="shared" si="122"/>
        <v>-0.49736842105263157</v>
      </c>
      <c r="BE166" s="4">
        <f t="shared" si="122"/>
        <v>-5.0000000000000072E-2</v>
      </c>
      <c r="BF166" s="4">
        <f t="shared" si="123"/>
        <v>-9.9999999999999936E-2</v>
      </c>
      <c r="BG166" s="4">
        <f t="shared" si="124"/>
        <v>0.11111111111111104</v>
      </c>
      <c r="BH166" s="4">
        <f t="shared" si="125"/>
        <v>1.1956166253092848</v>
      </c>
      <c r="BI166" s="4">
        <f t="shared" si="126"/>
        <v>3.3555109304675299</v>
      </c>
      <c r="BJ166" s="4">
        <f t="shared" si="127"/>
        <v>0.35631432890093351</v>
      </c>
      <c r="BK166" s="4">
        <f t="shared" si="128"/>
        <v>0.14661408032621034</v>
      </c>
      <c r="BL166" s="4">
        <f t="shared" si="129"/>
        <v>1.9697643979057593</v>
      </c>
      <c r="BM166" s="4">
        <f t="shared" si="130"/>
        <v>7.4432292756478627E-2</v>
      </c>
      <c r="BN166" s="3">
        <f t="shared" si="131"/>
        <v>1</v>
      </c>
      <c r="BO166" s="3">
        <v>100</v>
      </c>
      <c r="BP166" s="3">
        <f t="shared" si="132"/>
        <v>0.90999999999999992</v>
      </c>
      <c r="BQ166" s="3">
        <f t="shared" si="133"/>
        <v>90.999999999999986</v>
      </c>
      <c r="BR166"/>
    </row>
    <row r="167" spans="1:70" x14ac:dyDescent="0.25">
      <c r="A167" t="s">
        <v>127</v>
      </c>
      <c r="B167" t="s">
        <v>193</v>
      </c>
      <c r="C167" t="s">
        <v>174</v>
      </c>
      <c r="D167" t="s">
        <v>11</v>
      </c>
      <c r="E167" t="s">
        <v>17</v>
      </c>
      <c r="F167" s="3">
        <v>0</v>
      </c>
      <c r="G167" s="3">
        <v>2</v>
      </c>
      <c r="H167" s="3" t="str">
        <f t="shared" si="134"/>
        <v>A</v>
      </c>
      <c r="I167" s="3">
        <v>3.2</v>
      </c>
      <c r="J167" s="3">
        <v>3.5</v>
      </c>
      <c r="K167" s="3">
        <v>2.25</v>
      </c>
      <c r="L167" s="3">
        <v>1.99</v>
      </c>
      <c r="M167" s="3">
        <v>1.91</v>
      </c>
      <c r="N167" s="3">
        <f t="shared" si="92"/>
        <v>2</v>
      </c>
      <c r="O167" s="3">
        <f t="shared" si="93"/>
        <v>4.2658730158730229E-2</v>
      </c>
      <c r="P167" s="3">
        <f t="shared" si="94"/>
        <v>2.6072772238154074E-2</v>
      </c>
      <c r="Q167" s="3">
        <f t="shared" si="95"/>
        <v>3.3365079365079371</v>
      </c>
      <c r="R167" s="3">
        <f t="shared" si="96"/>
        <v>3.6493055555555558</v>
      </c>
      <c r="S167" s="3">
        <f t="shared" si="97"/>
        <v>2.3459821428571432</v>
      </c>
      <c r="T167" s="3">
        <f t="shared" si="98"/>
        <v>2.0748908730158733</v>
      </c>
      <c r="U167" s="3">
        <f t="shared" si="99"/>
        <v>1.9914781746031747</v>
      </c>
      <c r="V167" s="4">
        <f t="shared" si="100"/>
        <v>0.3125</v>
      </c>
      <c r="W167" s="4">
        <f t="shared" si="101"/>
        <v>0.2857142857142857</v>
      </c>
      <c r="X167" s="4">
        <f t="shared" si="102"/>
        <v>0.44444444444444442</v>
      </c>
      <c r="Y167" s="4">
        <f t="shared" si="103"/>
        <v>0.50251256281407031</v>
      </c>
      <c r="Z167" s="4">
        <f t="shared" si="104"/>
        <v>0.52356020942408377</v>
      </c>
      <c r="AA167" s="4">
        <f t="shared" si="105"/>
        <v>0.91428571428571437</v>
      </c>
      <c r="AB167" s="4">
        <f t="shared" si="106"/>
        <v>1.4222222222222223</v>
      </c>
      <c r="AC167" s="4">
        <f t="shared" si="107"/>
        <v>1.09375</v>
      </c>
      <c r="AD167" s="4">
        <f t="shared" si="108"/>
        <v>1.5555555555555556</v>
      </c>
      <c r="AE167" s="4">
        <f t="shared" si="109"/>
        <v>0.703125</v>
      </c>
      <c r="AF167" s="4">
        <f t="shared" si="110"/>
        <v>0.6428571428571429</v>
      </c>
      <c r="AG167" s="4">
        <f t="shared" si="111"/>
        <v>1.0418848167539267</v>
      </c>
      <c r="AH167" s="4">
        <f t="shared" si="112"/>
        <v>0.95979899497487431</v>
      </c>
      <c r="AI167" s="4">
        <f t="shared" si="113"/>
        <v>0.99052579365079385</v>
      </c>
      <c r="AJ167" s="4">
        <f t="shared" si="114"/>
        <v>-0.31279761904761871</v>
      </c>
      <c r="AK167" s="4">
        <f t="shared" si="114"/>
        <v>1.3033234126984126</v>
      </c>
      <c r="AL167" s="4">
        <f t="shared" si="115"/>
        <v>8.3412698412698605E-2</v>
      </c>
      <c r="AM167" s="4">
        <f t="shared" si="116"/>
        <v>-8.3412698412698605E-2</v>
      </c>
      <c r="AN167" s="4">
        <f t="shared" si="117"/>
        <v>0.49526289682539693</v>
      </c>
      <c r="AO167" s="4">
        <f t="shared" si="118"/>
        <v>-0.15639880952380936</v>
      </c>
      <c r="AP167" s="4">
        <f t="shared" si="118"/>
        <v>0.65166170634920628</v>
      </c>
      <c r="AQ167" s="4">
        <f t="shared" si="119"/>
        <v>4.1706349206349302E-2</v>
      </c>
      <c r="AR167" s="4">
        <f t="shared" si="120"/>
        <v>-4.1706349206349302E-2</v>
      </c>
      <c r="AS167" s="4">
        <f t="shared" si="135"/>
        <v>0.45985075022730171</v>
      </c>
      <c r="AT167" s="4">
        <f t="shared" si="135"/>
        <v>-0.15514200168823383</v>
      </c>
      <c r="AU167" s="4">
        <f t="shared" si="135"/>
        <v>0.57754249286750114</v>
      </c>
      <c r="AV167" s="4">
        <f t="shared" si="135"/>
        <v>4.1682192798966081E-2</v>
      </c>
      <c r="AW167" s="4">
        <f t="shared" si="135"/>
        <v>-4.1682192798966081E-2</v>
      </c>
      <c r="AX167" s="4">
        <f t="shared" si="136"/>
        <v>82.773135040914312</v>
      </c>
      <c r="AY167" s="4">
        <f t="shared" si="136"/>
        <v>-27.92556030388209</v>
      </c>
      <c r="AZ167" s="4">
        <f t="shared" si="136"/>
        <v>103.9576487161502</v>
      </c>
      <c r="BA167" s="4">
        <f t="shared" si="136"/>
        <v>7.5027947038138949</v>
      </c>
      <c r="BB167" s="4">
        <f t="shared" si="136"/>
        <v>-7.5027947038138949</v>
      </c>
      <c r="BC167" s="4">
        <f t="shared" si="121"/>
        <v>0.42222222222222222</v>
      </c>
      <c r="BD167" s="4">
        <f t="shared" si="122"/>
        <v>-8.5714285714285618E-2</v>
      </c>
      <c r="BE167" s="4">
        <f t="shared" si="122"/>
        <v>0.55555555555555536</v>
      </c>
      <c r="BF167" s="4">
        <f t="shared" si="123"/>
        <v>4.1884816753926794E-2</v>
      </c>
      <c r="BG167" s="4">
        <f t="shared" si="124"/>
        <v>-4.0201005025125719E-2</v>
      </c>
      <c r="BH167" s="4">
        <f t="shared" si="125"/>
        <v>0.680396406082178</v>
      </c>
      <c r="BI167" s="4">
        <f t="shared" si="126"/>
        <v>3.1105985449735449</v>
      </c>
      <c r="BJ167" s="4">
        <f t="shared" si="127"/>
        <v>0.21873488212795542</v>
      </c>
      <c r="BK167" s="4">
        <f t="shared" si="128"/>
        <v>5.8981684684687549E-2</v>
      </c>
      <c r="BL167" s="4">
        <f t="shared" si="129"/>
        <v>2.0331845238095241</v>
      </c>
      <c r="BM167" s="4">
        <f t="shared" si="130"/>
        <v>2.9009508971755856E-2</v>
      </c>
      <c r="BN167" s="3">
        <f t="shared" si="131"/>
        <v>0</v>
      </c>
      <c r="BO167" s="3">
        <v>100</v>
      </c>
      <c r="BP167" s="3">
        <f t="shared" si="132"/>
        <v>-1</v>
      </c>
      <c r="BQ167" s="3">
        <f t="shared" si="133"/>
        <v>-100</v>
      </c>
      <c r="BR167"/>
    </row>
    <row r="168" spans="1:70" x14ac:dyDescent="0.25">
      <c r="A168" t="s">
        <v>127</v>
      </c>
      <c r="B168" t="s">
        <v>194</v>
      </c>
      <c r="C168" t="s">
        <v>134</v>
      </c>
      <c r="D168" t="s">
        <v>12</v>
      </c>
      <c r="E168" t="s">
        <v>15</v>
      </c>
      <c r="F168" s="3">
        <v>2</v>
      </c>
      <c r="G168" s="3">
        <v>0</v>
      </c>
      <c r="H168" s="3" t="str">
        <f t="shared" si="134"/>
        <v>H</v>
      </c>
      <c r="I168" s="3">
        <v>1.45</v>
      </c>
      <c r="J168" s="3">
        <v>5</v>
      </c>
      <c r="K168" s="3">
        <v>6</v>
      </c>
      <c r="L168" s="3">
        <v>1.57</v>
      </c>
      <c r="M168" s="3">
        <v>2.35</v>
      </c>
      <c r="N168" s="3">
        <f t="shared" si="92"/>
        <v>2</v>
      </c>
      <c r="O168" s="3">
        <f t="shared" si="93"/>
        <v>5.6321839080459846E-2</v>
      </c>
      <c r="P168" s="3">
        <f t="shared" si="94"/>
        <v>6.2474590052852608E-2</v>
      </c>
      <c r="Q168" s="3">
        <f t="shared" si="95"/>
        <v>1.5316666666666667</v>
      </c>
      <c r="R168" s="3">
        <f t="shared" si="96"/>
        <v>5.2816091954022992</v>
      </c>
      <c r="S168" s="3">
        <f t="shared" si="97"/>
        <v>6.3379310344827591</v>
      </c>
      <c r="T168" s="3">
        <f t="shared" si="98"/>
        <v>1.6584252873563221</v>
      </c>
      <c r="U168" s="3">
        <f t="shared" si="99"/>
        <v>2.4823563218390809</v>
      </c>
      <c r="V168" s="4">
        <f t="shared" si="100"/>
        <v>0.68965517241379315</v>
      </c>
      <c r="W168" s="4">
        <f t="shared" si="101"/>
        <v>0.2</v>
      </c>
      <c r="X168" s="4">
        <f t="shared" si="102"/>
        <v>0.16666666666666666</v>
      </c>
      <c r="Y168" s="4">
        <f t="shared" si="103"/>
        <v>0.63694267515923564</v>
      </c>
      <c r="Z168" s="4">
        <f t="shared" si="104"/>
        <v>0.42553191489361702</v>
      </c>
      <c r="AA168" s="4">
        <f t="shared" si="105"/>
        <v>0.28999999999999998</v>
      </c>
      <c r="AB168" s="4">
        <f t="shared" si="106"/>
        <v>0.24166666666666667</v>
      </c>
      <c r="AC168" s="4">
        <f t="shared" si="107"/>
        <v>3.4482758620689657</v>
      </c>
      <c r="AD168" s="4">
        <f t="shared" si="108"/>
        <v>0.83333333333333337</v>
      </c>
      <c r="AE168" s="4">
        <f t="shared" si="109"/>
        <v>4.1379310344827589</v>
      </c>
      <c r="AF168" s="4">
        <f t="shared" si="110"/>
        <v>1.2</v>
      </c>
      <c r="AG168" s="4">
        <f t="shared" si="111"/>
        <v>0.66808510638297869</v>
      </c>
      <c r="AH168" s="4">
        <f t="shared" si="112"/>
        <v>1.4968152866242037</v>
      </c>
      <c r="AI168" s="4">
        <f t="shared" si="113"/>
        <v>-4.8062643678160928</v>
      </c>
      <c r="AJ168" s="4">
        <f t="shared" si="114"/>
        <v>-3.7499425287356325</v>
      </c>
      <c r="AK168" s="4">
        <f t="shared" si="114"/>
        <v>-1.0563218390804598</v>
      </c>
      <c r="AL168" s="4">
        <f t="shared" si="115"/>
        <v>-0.82393103448275884</v>
      </c>
      <c r="AM168" s="4">
        <f t="shared" si="116"/>
        <v>0.82393103448275884</v>
      </c>
      <c r="AN168" s="4">
        <f t="shared" si="117"/>
        <v>-2.4031321839080464</v>
      </c>
      <c r="AO168" s="4">
        <f t="shared" si="118"/>
        <v>-1.8749712643678162</v>
      </c>
      <c r="AP168" s="4">
        <f t="shared" si="118"/>
        <v>-0.52816091954022992</v>
      </c>
      <c r="AQ168" s="4">
        <f t="shared" si="119"/>
        <v>-0.41196551724137942</v>
      </c>
      <c r="AR168" s="4">
        <f t="shared" si="120"/>
        <v>0.41196551724137942</v>
      </c>
      <c r="AS168" s="4">
        <f t="shared" si="135"/>
        <v>-1.1764680332059057</v>
      </c>
      <c r="AT168" s="4">
        <f t="shared" si="135"/>
        <v>-1.0808326368650318</v>
      </c>
      <c r="AU168" s="4">
        <f t="shared" si="135"/>
        <v>-0.48592171501607168</v>
      </c>
      <c r="AV168" s="4">
        <f t="shared" si="135"/>
        <v>-0.39077873121084922</v>
      </c>
      <c r="AW168" s="4">
        <f t="shared" si="135"/>
        <v>0.39077873121084922</v>
      </c>
      <c r="AX168" s="4">
        <f t="shared" si="136"/>
        <v>-211.76424597706301</v>
      </c>
      <c r="AY168" s="4">
        <f t="shared" si="136"/>
        <v>-194.54987463570575</v>
      </c>
      <c r="AZ168" s="4">
        <f t="shared" si="136"/>
        <v>-87.465908702892904</v>
      </c>
      <c r="BA168" s="4">
        <f t="shared" si="136"/>
        <v>-70.340171617952862</v>
      </c>
      <c r="BB168" s="4">
        <f t="shared" si="136"/>
        <v>70.340171617952862</v>
      </c>
      <c r="BC168" s="4">
        <f t="shared" si="121"/>
        <v>-0.75833333333333341</v>
      </c>
      <c r="BD168" s="4">
        <f t="shared" si="122"/>
        <v>-0.71</v>
      </c>
      <c r="BE168" s="4">
        <f t="shared" si="122"/>
        <v>-0.16666666666666666</v>
      </c>
      <c r="BF168" s="4">
        <f t="shared" si="123"/>
        <v>-0.33191489361702131</v>
      </c>
      <c r="BG168" s="4">
        <f t="shared" si="124"/>
        <v>0.49681528662420388</v>
      </c>
      <c r="BH168" s="4">
        <f t="shared" si="125"/>
        <v>2.5258022477976212</v>
      </c>
      <c r="BI168" s="4">
        <f t="shared" si="126"/>
        <v>4.3837356321839085</v>
      </c>
      <c r="BJ168" s="4">
        <f t="shared" si="127"/>
        <v>0.57617576873341381</v>
      </c>
      <c r="BK168" s="4">
        <f t="shared" si="128"/>
        <v>0.58260722171280666</v>
      </c>
      <c r="BL168" s="4">
        <f t="shared" si="129"/>
        <v>2.0703908045977015</v>
      </c>
      <c r="BM168" s="4">
        <f t="shared" si="130"/>
        <v>0.2813996374109734</v>
      </c>
      <c r="BN168" s="3">
        <f t="shared" si="131"/>
        <v>1</v>
      </c>
      <c r="BO168" s="3">
        <v>100</v>
      </c>
      <c r="BP168" s="3">
        <f t="shared" si="132"/>
        <v>0.44999999999999996</v>
      </c>
      <c r="BQ168" s="3">
        <f t="shared" si="133"/>
        <v>44.999999999999993</v>
      </c>
      <c r="BR168"/>
    </row>
    <row r="169" spans="1:70" x14ac:dyDescent="0.25">
      <c r="A169" t="s">
        <v>127</v>
      </c>
      <c r="B169" t="s">
        <v>194</v>
      </c>
      <c r="C169" t="s">
        <v>134</v>
      </c>
      <c r="D169" t="s">
        <v>22</v>
      </c>
      <c r="E169" t="s">
        <v>21</v>
      </c>
      <c r="F169" s="3">
        <v>1</v>
      </c>
      <c r="G169" s="3">
        <v>2</v>
      </c>
      <c r="H169" s="3" t="str">
        <f t="shared" si="134"/>
        <v>A</v>
      </c>
      <c r="I169" s="3">
        <v>3</v>
      </c>
      <c r="J169" s="3">
        <v>3.4</v>
      </c>
      <c r="K169" s="3">
        <v>2.25</v>
      </c>
      <c r="L169" s="3">
        <v>1.98</v>
      </c>
      <c r="M169" s="3">
        <v>1.92</v>
      </c>
      <c r="N169" s="3">
        <f t="shared" si="92"/>
        <v>3</v>
      </c>
      <c r="O169" s="3">
        <f t="shared" si="93"/>
        <v>7.1895424836601274E-2</v>
      </c>
      <c r="P169" s="3">
        <f t="shared" si="94"/>
        <v>2.5883838383838453E-2</v>
      </c>
      <c r="Q169" s="3">
        <f t="shared" si="95"/>
        <v>3.215686274509804</v>
      </c>
      <c r="R169" s="3">
        <f t="shared" si="96"/>
        <v>3.6444444444444444</v>
      </c>
      <c r="S169" s="3">
        <f t="shared" si="97"/>
        <v>2.4117647058823528</v>
      </c>
      <c r="T169" s="3">
        <f t="shared" si="98"/>
        <v>2.1223529411764703</v>
      </c>
      <c r="U169" s="3">
        <f t="shared" si="99"/>
        <v>2.0580392156862746</v>
      </c>
      <c r="V169" s="4">
        <f t="shared" si="100"/>
        <v>0.33333333333333331</v>
      </c>
      <c r="W169" s="4">
        <f t="shared" si="101"/>
        <v>0.29411764705882354</v>
      </c>
      <c r="X169" s="4">
        <f t="shared" si="102"/>
        <v>0.44444444444444442</v>
      </c>
      <c r="Y169" s="4">
        <f t="shared" si="103"/>
        <v>0.50505050505050508</v>
      </c>
      <c r="Z169" s="4">
        <f t="shared" si="104"/>
        <v>0.52083333333333337</v>
      </c>
      <c r="AA169" s="4">
        <f t="shared" si="105"/>
        <v>0.88235294117647056</v>
      </c>
      <c r="AB169" s="4">
        <f t="shared" si="106"/>
        <v>1.3333333333333333</v>
      </c>
      <c r="AC169" s="4">
        <f t="shared" si="107"/>
        <v>1.1333333333333333</v>
      </c>
      <c r="AD169" s="4">
        <f t="shared" si="108"/>
        <v>1.5111111111111111</v>
      </c>
      <c r="AE169" s="4">
        <f t="shared" si="109"/>
        <v>0.75</v>
      </c>
      <c r="AF169" s="4">
        <f t="shared" si="110"/>
        <v>0.66176470588235292</v>
      </c>
      <c r="AG169" s="4">
        <f t="shared" si="111"/>
        <v>1.03125</v>
      </c>
      <c r="AH169" s="4">
        <f t="shared" si="112"/>
        <v>0.96969696969696972</v>
      </c>
      <c r="AI169" s="4">
        <f t="shared" si="113"/>
        <v>0.80392156862745123</v>
      </c>
      <c r="AJ169" s="4">
        <f t="shared" si="114"/>
        <v>-0.42875816993464033</v>
      </c>
      <c r="AK169" s="4">
        <f t="shared" si="114"/>
        <v>1.2326797385620916</v>
      </c>
      <c r="AL169" s="4">
        <f t="shared" si="115"/>
        <v>6.4313725490195761E-2</v>
      </c>
      <c r="AM169" s="4">
        <f t="shared" si="116"/>
        <v>-6.4313725490195761E-2</v>
      </c>
      <c r="AN169" s="4">
        <f t="shared" si="117"/>
        <v>0.40196078431372562</v>
      </c>
      <c r="AO169" s="4">
        <f t="shared" si="118"/>
        <v>-0.21437908496732017</v>
      </c>
      <c r="AP169" s="4">
        <f t="shared" si="118"/>
        <v>0.61633986928104578</v>
      </c>
      <c r="AQ169" s="4">
        <f t="shared" si="119"/>
        <v>3.2156862745097881E-2</v>
      </c>
      <c r="AR169" s="4">
        <f t="shared" si="120"/>
        <v>-3.2156862745097881E-2</v>
      </c>
      <c r="AS169" s="4">
        <f t="shared" si="135"/>
        <v>0.38219556469493526</v>
      </c>
      <c r="AT169" s="4">
        <f t="shared" si="135"/>
        <v>-0.21118260299576411</v>
      </c>
      <c r="AU169" s="4">
        <f t="shared" si="135"/>
        <v>0.55234755367975297</v>
      </c>
      <c r="AV169" s="4">
        <f t="shared" si="135"/>
        <v>3.2145785534218214E-2</v>
      </c>
      <c r="AW169" s="4">
        <f t="shared" si="135"/>
        <v>-3.2145785534218214E-2</v>
      </c>
      <c r="AX169" s="4">
        <f t="shared" si="136"/>
        <v>68.795201645088355</v>
      </c>
      <c r="AY169" s="4">
        <f t="shared" si="136"/>
        <v>-38.012868539237537</v>
      </c>
      <c r="AZ169" s="4">
        <f t="shared" si="136"/>
        <v>99.422559662355539</v>
      </c>
      <c r="BA169" s="4">
        <f t="shared" si="136"/>
        <v>5.7862413961592782</v>
      </c>
      <c r="BB169" s="4">
        <f t="shared" si="136"/>
        <v>-5.7862413961592782</v>
      </c>
      <c r="BC169" s="4">
        <f t="shared" si="121"/>
        <v>0.33333333333333348</v>
      </c>
      <c r="BD169" s="4">
        <f t="shared" si="122"/>
        <v>-0.11764705882352937</v>
      </c>
      <c r="BE169" s="4">
        <f t="shared" si="122"/>
        <v>0.51111111111111118</v>
      </c>
      <c r="BF169" s="4">
        <f t="shared" si="123"/>
        <v>3.1249999999999844E-2</v>
      </c>
      <c r="BG169" s="4">
        <f t="shared" si="124"/>
        <v>-3.0303030303030158E-2</v>
      </c>
      <c r="BH169" s="4">
        <f t="shared" si="125"/>
        <v>0.62578254938005684</v>
      </c>
      <c r="BI169" s="4">
        <f t="shared" si="126"/>
        <v>3.0906318082788675</v>
      </c>
      <c r="BJ169" s="4">
        <f t="shared" si="127"/>
        <v>0.20247722414031161</v>
      </c>
      <c r="BK169" s="4">
        <f t="shared" si="128"/>
        <v>4.5476671417487541E-2</v>
      </c>
      <c r="BL169" s="4">
        <f t="shared" si="129"/>
        <v>2.0901960784313722</v>
      </c>
      <c r="BM169" s="4">
        <f t="shared" si="130"/>
        <v>2.1757131728816746E-2</v>
      </c>
      <c r="BN169" s="3">
        <f t="shared" si="131"/>
        <v>0</v>
      </c>
      <c r="BO169" s="3">
        <v>100</v>
      </c>
      <c r="BP169" s="3">
        <f t="shared" si="132"/>
        <v>-1</v>
      </c>
      <c r="BQ169" s="3">
        <f t="shared" si="133"/>
        <v>-100</v>
      </c>
      <c r="BR169"/>
    </row>
    <row r="170" spans="1:70" x14ac:dyDescent="0.25">
      <c r="A170" t="s">
        <v>127</v>
      </c>
      <c r="B170" t="s">
        <v>194</v>
      </c>
      <c r="C170" t="s">
        <v>134</v>
      </c>
      <c r="D170" t="s">
        <v>14</v>
      </c>
      <c r="E170" t="s">
        <v>26</v>
      </c>
      <c r="F170" s="3">
        <v>3</v>
      </c>
      <c r="G170" s="3">
        <v>0</v>
      </c>
      <c r="H170" s="3" t="str">
        <f t="shared" si="134"/>
        <v>H</v>
      </c>
      <c r="I170" s="3">
        <v>1.91</v>
      </c>
      <c r="J170" s="3">
        <v>3.6</v>
      </c>
      <c r="K170" s="3">
        <v>4</v>
      </c>
      <c r="L170" s="3">
        <v>2.0299999999999998</v>
      </c>
      <c r="M170" s="3">
        <v>1.87</v>
      </c>
      <c r="N170" s="3">
        <f t="shared" si="92"/>
        <v>3</v>
      </c>
      <c r="O170" s="3">
        <f t="shared" si="93"/>
        <v>5.1337987201861557E-2</v>
      </c>
      <c r="P170" s="3">
        <f t="shared" si="94"/>
        <v>2.737019572719368E-2</v>
      </c>
      <c r="Q170" s="3">
        <f t="shared" si="95"/>
        <v>2.0080555555555555</v>
      </c>
      <c r="R170" s="3">
        <f t="shared" si="96"/>
        <v>3.7848167539267017</v>
      </c>
      <c r="S170" s="3">
        <f t="shared" si="97"/>
        <v>4.2053519488074462</v>
      </c>
      <c r="T170" s="3">
        <f t="shared" si="98"/>
        <v>2.1342161140197788</v>
      </c>
      <c r="U170" s="3">
        <f t="shared" si="99"/>
        <v>1.9660020360674813</v>
      </c>
      <c r="V170" s="4">
        <f t="shared" si="100"/>
        <v>0.52356020942408377</v>
      </c>
      <c r="W170" s="4">
        <f t="shared" si="101"/>
        <v>0.27777777777777779</v>
      </c>
      <c r="X170" s="4">
        <f t="shared" si="102"/>
        <v>0.25</v>
      </c>
      <c r="Y170" s="4">
        <f t="shared" si="103"/>
        <v>0.49261083743842371</v>
      </c>
      <c r="Z170" s="4">
        <f t="shared" si="104"/>
        <v>0.53475935828876997</v>
      </c>
      <c r="AA170" s="4">
        <f t="shared" si="105"/>
        <v>0.53055555555555556</v>
      </c>
      <c r="AB170" s="4">
        <f t="shared" si="106"/>
        <v>0.47749999999999998</v>
      </c>
      <c r="AC170" s="4">
        <f t="shared" si="107"/>
        <v>1.8848167539267018</v>
      </c>
      <c r="AD170" s="4">
        <f t="shared" si="108"/>
        <v>0.9</v>
      </c>
      <c r="AE170" s="4">
        <f t="shared" si="109"/>
        <v>2.0942408376963351</v>
      </c>
      <c r="AF170" s="4">
        <f t="shared" si="110"/>
        <v>1.1111111111111112</v>
      </c>
      <c r="AG170" s="4">
        <f t="shared" si="111"/>
        <v>1.0855614973262031</v>
      </c>
      <c r="AH170" s="4">
        <f t="shared" si="112"/>
        <v>0.92118226600985231</v>
      </c>
      <c r="AI170" s="4">
        <f t="shared" si="113"/>
        <v>-2.1972963932518907</v>
      </c>
      <c r="AJ170" s="4">
        <f t="shared" si="114"/>
        <v>-1.7767611983711462</v>
      </c>
      <c r="AK170" s="4">
        <f t="shared" si="114"/>
        <v>-0.42053519488074453</v>
      </c>
      <c r="AL170" s="4">
        <f t="shared" si="115"/>
        <v>0.16821407795229759</v>
      </c>
      <c r="AM170" s="4">
        <f t="shared" si="116"/>
        <v>-0.16821407795229759</v>
      </c>
      <c r="AN170" s="4">
        <f t="shared" si="117"/>
        <v>-1.0986481966259454</v>
      </c>
      <c r="AO170" s="4">
        <f t="shared" si="118"/>
        <v>-0.88838059918557311</v>
      </c>
      <c r="AP170" s="4">
        <f t="shared" si="118"/>
        <v>-0.21026759744037227</v>
      </c>
      <c r="AQ170" s="4">
        <f t="shared" si="119"/>
        <v>8.4107038976148796E-2</v>
      </c>
      <c r="AR170" s="4">
        <f t="shared" si="120"/>
        <v>-8.4107038976148796E-2</v>
      </c>
      <c r="AS170" s="4">
        <f t="shared" si="135"/>
        <v>-0.83236917917697695</v>
      </c>
      <c r="AT170" s="4">
        <f t="shared" si="135"/>
        <v>-0.72635832786214916</v>
      </c>
      <c r="AU170" s="4">
        <f t="shared" si="135"/>
        <v>-0.20724847525868911</v>
      </c>
      <c r="AV170" s="4">
        <f t="shared" si="135"/>
        <v>8.3909552282899452E-2</v>
      </c>
      <c r="AW170" s="4">
        <f t="shared" si="135"/>
        <v>-8.3909552282899452E-2</v>
      </c>
      <c r="AX170" s="4">
        <f t="shared" si="136"/>
        <v>-149.82645225185587</v>
      </c>
      <c r="AY170" s="4">
        <f t="shared" si="136"/>
        <v>-130.74449901518685</v>
      </c>
      <c r="AZ170" s="4">
        <f t="shared" si="136"/>
        <v>-37.304725546564036</v>
      </c>
      <c r="BA170" s="4">
        <f t="shared" si="136"/>
        <v>15.103719410921901</v>
      </c>
      <c r="BB170" s="4">
        <f t="shared" si="136"/>
        <v>-15.103719410921901</v>
      </c>
      <c r="BC170" s="4">
        <f t="shared" si="121"/>
        <v>-0.52250000000000008</v>
      </c>
      <c r="BD170" s="4">
        <f t="shared" si="122"/>
        <v>-0.4694444444444445</v>
      </c>
      <c r="BE170" s="4">
        <f t="shared" si="122"/>
        <v>-9.9999999999999978E-2</v>
      </c>
      <c r="BF170" s="4">
        <f t="shared" si="123"/>
        <v>8.5561497326203065E-2</v>
      </c>
      <c r="BG170" s="4">
        <f t="shared" si="124"/>
        <v>-7.8817733990147673E-2</v>
      </c>
      <c r="BH170" s="4">
        <f t="shared" si="125"/>
        <v>1.1663219714104418</v>
      </c>
      <c r="BI170" s="4">
        <f t="shared" si="126"/>
        <v>3.332741419429901</v>
      </c>
      <c r="BJ170" s="4">
        <f t="shared" si="127"/>
        <v>0.34995873505540459</v>
      </c>
      <c r="BK170" s="4">
        <f t="shared" si="128"/>
        <v>0.11894531521111214</v>
      </c>
      <c r="BL170" s="4">
        <f t="shared" si="129"/>
        <v>2.0501090750436299</v>
      </c>
      <c r="BM170" s="4">
        <f t="shared" si="130"/>
        <v>5.8019017943511504E-2</v>
      </c>
      <c r="BN170" s="3">
        <f t="shared" si="131"/>
        <v>1</v>
      </c>
      <c r="BO170" s="3">
        <v>100</v>
      </c>
      <c r="BP170" s="3">
        <f t="shared" si="132"/>
        <v>0.90999999999999992</v>
      </c>
      <c r="BQ170" s="3">
        <f t="shared" si="133"/>
        <v>90.999999999999986</v>
      </c>
      <c r="BR170"/>
    </row>
    <row r="171" spans="1:70" x14ac:dyDescent="0.25">
      <c r="A171" t="s">
        <v>127</v>
      </c>
      <c r="B171" t="s">
        <v>194</v>
      </c>
      <c r="C171" t="s">
        <v>136</v>
      </c>
      <c r="D171" t="s">
        <v>25</v>
      </c>
      <c r="E171" t="s">
        <v>141</v>
      </c>
      <c r="F171" s="3">
        <v>0</v>
      </c>
      <c r="G171" s="3">
        <v>0</v>
      </c>
      <c r="H171" s="3" t="str">
        <f t="shared" si="134"/>
        <v>D</v>
      </c>
      <c r="I171" s="3">
        <v>1.33</v>
      </c>
      <c r="J171" s="3">
        <v>5.75</v>
      </c>
      <c r="K171" s="3">
        <v>7</v>
      </c>
      <c r="L171" s="3">
        <v>1.36</v>
      </c>
      <c r="M171" s="3">
        <v>3.1</v>
      </c>
      <c r="N171" s="3">
        <f t="shared" si="92"/>
        <v>0</v>
      </c>
      <c r="O171" s="3">
        <f t="shared" si="93"/>
        <v>6.8649885583524028E-2</v>
      </c>
      <c r="P171" s="3">
        <f t="shared" si="94"/>
        <v>5.7874762808349023E-2</v>
      </c>
      <c r="Q171" s="3">
        <f t="shared" si="95"/>
        <v>1.4213043478260869</v>
      </c>
      <c r="R171" s="3">
        <f t="shared" si="96"/>
        <v>6.1447368421052628</v>
      </c>
      <c r="S171" s="3">
        <f t="shared" si="97"/>
        <v>7.4805491990846686</v>
      </c>
      <c r="T171" s="3">
        <f t="shared" si="98"/>
        <v>1.4533638443935928</v>
      </c>
      <c r="U171" s="3">
        <f t="shared" si="99"/>
        <v>3.3128146453089244</v>
      </c>
      <c r="V171" s="4">
        <f t="shared" si="100"/>
        <v>0.75187969924812026</v>
      </c>
      <c r="W171" s="4">
        <f t="shared" si="101"/>
        <v>0.17391304347826086</v>
      </c>
      <c r="X171" s="4">
        <f t="shared" si="102"/>
        <v>0.14285714285714285</v>
      </c>
      <c r="Y171" s="4">
        <f t="shared" si="103"/>
        <v>0.73529411764705876</v>
      </c>
      <c r="Z171" s="4">
        <f t="shared" si="104"/>
        <v>0.32258064516129031</v>
      </c>
      <c r="AA171" s="4">
        <f t="shared" si="105"/>
        <v>0.23130434782608697</v>
      </c>
      <c r="AB171" s="4">
        <f t="shared" si="106"/>
        <v>0.19</v>
      </c>
      <c r="AC171" s="4">
        <f t="shared" si="107"/>
        <v>4.3233082706766917</v>
      </c>
      <c r="AD171" s="4">
        <f t="shared" si="108"/>
        <v>0.8214285714285714</v>
      </c>
      <c r="AE171" s="4">
        <f t="shared" si="109"/>
        <v>5.2631578947368416</v>
      </c>
      <c r="AF171" s="4">
        <f t="shared" si="110"/>
        <v>1.2173913043478262</v>
      </c>
      <c r="AG171" s="4">
        <f t="shared" si="111"/>
        <v>0.43870967741935485</v>
      </c>
      <c r="AH171" s="4">
        <f t="shared" si="112"/>
        <v>2.2794117647058822</v>
      </c>
      <c r="AI171" s="4">
        <f t="shared" si="113"/>
        <v>-6.0592448512585815</v>
      </c>
      <c r="AJ171" s="4">
        <f t="shared" si="114"/>
        <v>-4.7234324942791757</v>
      </c>
      <c r="AK171" s="4">
        <f t="shared" si="114"/>
        <v>-1.3358123569794058</v>
      </c>
      <c r="AL171" s="4">
        <f t="shared" si="115"/>
        <v>-1.8594508009153317</v>
      </c>
      <c r="AM171" s="4">
        <f t="shared" si="116"/>
        <v>1.8594508009153317</v>
      </c>
      <c r="AN171" s="4">
        <f t="shared" si="117"/>
        <v>-3.0296224256292907</v>
      </c>
      <c r="AO171" s="4">
        <f t="shared" si="118"/>
        <v>-2.3617162471395878</v>
      </c>
      <c r="AP171" s="4">
        <f t="shared" si="118"/>
        <v>-0.66790617848970291</v>
      </c>
      <c r="AQ171" s="4">
        <f t="shared" si="119"/>
        <v>-0.92972540045766583</v>
      </c>
      <c r="AR171" s="4">
        <f t="shared" si="120"/>
        <v>0.92972540045766583</v>
      </c>
      <c r="AS171" s="4">
        <f t="shared" si="135"/>
        <v>-1.2519819137600161</v>
      </c>
      <c r="AT171" s="4">
        <f t="shared" si="135"/>
        <v>-1.1702639579867589</v>
      </c>
      <c r="AU171" s="4">
        <f t="shared" si="135"/>
        <v>-0.58886023627039974</v>
      </c>
      <c r="AV171" s="4">
        <f t="shared" si="135"/>
        <v>-0.74899735818482005</v>
      </c>
      <c r="AW171" s="4">
        <f t="shared" si="135"/>
        <v>0.74899735818482005</v>
      </c>
      <c r="AX171" s="4">
        <f t="shared" si="136"/>
        <v>-225.35674447680287</v>
      </c>
      <c r="AY171" s="4">
        <f t="shared" si="136"/>
        <v>-210.64751243761657</v>
      </c>
      <c r="AZ171" s="4">
        <f t="shared" si="136"/>
        <v>-105.99484252867195</v>
      </c>
      <c r="BA171" s="4">
        <f t="shared" si="136"/>
        <v>-134.81952447326759</v>
      </c>
      <c r="BB171" s="4">
        <f t="shared" si="136"/>
        <v>134.81952447326759</v>
      </c>
      <c r="BC171" s="4">
        <f t="shared" si="121"/>
        <v>-0.80999999999999994</v>
      </c>
      <c r="BD171" s="4">
        <f t="shared" si="122"/>
        <v>-0.768695652173913</v>
      </c>
      <c r="BE171" s="4">
        <f t="shared" si="122"/>
        <v>-0.17857142857142866</v>
      </c>
      <c r="BF171" s="4">
        <f t="shared" si="123"/>
        <v>-0.56129032258064515</v>
      </c>
      <c r="BG171" s="4">
        <f t="shared" si="124"/>
        <v>1.2794117647058822</v>
      </c>
      <c r="BH171" s="4">
        <f t="shared" si="125"/>
        <v>3.1835425066157286</v>
      </c>
      <c r="BI171" s="4">
        <f t="shared" si="126"/>
        <v>5.0155301296720056</v>
      </c>
      <c r="BJ171" s="4">
        <f t="shared" si="127"/>
        <v>0.63473699176519927</v>
      </c>
      <c r="BK171" s="4">
        <f t="shared" si="128"/>
        <v>1.3148302706099888</v>
      </c>
      <c r="BL171" s="4">
        <f t="shared" si="129"/>
        <v>2.3830892448512584</v>
      </c>
      <c r="BM171" s="4">
        <f t="shared" si="130"/>
        <v>0.55173354227111815</v>
      </c>
      <c r="BN171" s="3">
        <f t="shared" si="131"/>
        <v>0</v>
      </c>
      <c r="BO171" s="3">
        <v>100</v>
      </c>
      <c r="BP171" s="3">
        <f t="shared" si="132"/>
        <v>-1</v>
      </c>
      <c r="BQ171" s="3">
        <f t="shared" si="133"/>
        <v>-100</v>
      </c>
      <c r="BR171"/>
    </row>
    <row r="172" spans="1:70" x14ac:dyDescent="0.25">
      <c r="A172" t="s">
        <v>127</v>
      </c>
      <c r="B172" t="s">
        <v>195</v>
      </c>
      <c r="C172" t="s">
        <v>177</v>
      </c>
      <c r="D172" t="s">
        <v>19</v>
      </c>
      <c r="E172" t="s">
        <v>15</v>
      </c>
      <c r="F172" s="3">
        <v>1</v>
      </c>
      <c r="G172" s="3">
        <v>1</v>
      </c>
      <c r="H172" s="3" t="str">
        <f t="shared" si="134"/>
        <v>D</v>
      </c>
      <c r="I172" s="3">
        <v>3.4</v>
      </c>
      <c r="J172" s="3">
        <v>3.25</v>
      </c>
      <c r="K172" s="3">
        <v>2.25</v>
      </c>
      <c r="L172" s="3">
        <v>2.1</v>
      </c>
      <c r="M172" s="3">
        <v>1.7</v>
      </c>
      <c r="N172" s="3">
        <f t="shared" si="92"/>
        <v>2</v>
      </c>
      <c r="O172" s="3">
        <f t="shared" si="93"/>
        <v>4.6254399195575724E-2</v>
      </c>
      <c r="P172" s="3">
        <f t="shared" si="94"/>
        <v>6.4425770308123242E-2</v>
      </c>
      <c r="Q172" s="3">
        <f t="shared" si="95"/>
        <v>3.5572649572649575</v>
      </c>
      <c r="R172" s="3">
        <f t="shared" si="96"/>
        <v>3.4003267973856213</v>
      </c>
      <c r="S172" s="3">
        <f t="shared" si="97"/>
        <v>2.3540723981900453</v>
      </c>
      <c r="T172" s="3">
        <f t="shared" si="98"/>
        <v>2.1971342383107091</v>
      </c>
      <c r="U172" s="3">
        <f t="shared" si="99"/>
        <v>1.7786324786324788</v>
      </c>
      <c r="V172" s="4">
        <f t="shared" si="100"/>
        <v>0.29411764705882354</v>
      </c>
      <c r="W172" s="4">
        <f t="shared" si="101"/>
        <v>0.30769230769230771</v>
      </c>
      <c r="X172" s="4">
        <f t="shared" si="102"/>
        <v>0.44444444444444442</v>
      </c>
      <c r="Y172" s="4">
        <f t="shared" si="103"/>
        <v>0.47619047619047616</v>
      </c>
      <c r="Z172" s="4">
        <f t="shared" si="104"/>
        <v>0.58823529411764708</v>
      </c>
      <c r="AA172" s="4">
        <f t="shared" si="105"/>
        <v>1.0461538461538462</v>
      </c>
      <c r="AB172" s="4">
        <f t="shared" si="106"/>
        <v>1.5111111111111111</v>
      </c>
      <c r="AC172" s="4">
        <f t="shared" si="107"/>
        <v>0.95588235294117652</v>
      </c>
      <c r="AD172" s="4">
        <f t="shared" si="108"/>
        <v>1.4444444444444444</v>
      </c>
      <c r="AE172" s="4">
        <f t="shared" si="109"/>
        <v>0.66176470588235292</v>
      </c>
      <c r="AF172" s="4">
        <f t="shared" si="110"/>
        <v>0.69230769230769229</v>
      </c>
      <c r="AG172" s="4">
        <f t="shared" si="111"/>
        <v>1.2352941176470589</v>
      </c>
      <c r="AH172" s="4">
        <f t="shared" si="112"/>
        <v>0.80952380952380942</v>
      </c>
      <c r="AI172" s="4">
        <f t="shared" si="113"/>
        <v>1.2031925590749122</v>
      </c>
      <c r="AJ172" s="4">
        <f t="shared" si="114"/>
        <v>0.15693815987933624</v>
      </c>
      <c r="AK172" s="4">
        <f t="shared" si="114"/>
        <v>1.0462543991955759</v>
      </c>
      <c r="AL172" s="4">
        <f t="shared" si="115"/>
        <v>0.41850175967823033</v>
      </c>
      <c r="AM172" s="4">
        <f t="shared" si="116"/>
        <v>-0.41850175967823033</v>
      </c>
      <c r="AN172" s="4">
        <f t="shared" si="117"/>
        <v>0.60159627953745609</v>
      </c>
      <c r="AO172" s="4">
        <f t="shared" si="118"/>
        <v>7.8469079939668118E-2</v>
      </c>
      <c r="AP172" s="4">
        <f t="shared" si="118"/>
        <v>0.52312719959778797</v>
      </c>
      <c r="AQ172" s="4">
        <f t="shared" si="119"/>
        <v>0.20925087983911517</v>
      </c>
      <c r="AR172" s="4">
        <f t="shared" si="120"/>
        <v>-0.20925087983911517</v>
      </c>
      <c r="AS172" s="4">
        <f t="shared" si="135"/>
        <v>0.54159240867619862</v>
      </c>
      <c r="AT172" s="4">
        <f t="shared" si="135"/>
        <v>7.8308617263634944E-2</v>
      </c>
      <c r="AU172" s="4">
        <f t="shared" si="135"/>
        <v>0.48197772676053557</v>
      </c>
      <c r="AV172" s="4">
        <f t="shared" si="135"/>
        <v>0.2062746069008671</v>
      </c>
      <c r="AW172" s="4">
        <f t="shared" si="135"/>
        <v>-0.2062746069008671</v>
      </c>
      <c r="AX172" s="4">
        <f t="shared" si="136"/>
        <v>97.486633561715749</v>
      </c>
      <c r="AY172" s="4">
        <f t="shared" si="136"/>
        <v>14.095551107454289</v>
      </c>
      <c r="AZ172" s="4">
        <f t="shared" si="136"/>
        <v>86.7559908168964</v>
      </c>
      <c r="BA172" s="4">
        <f t="shared" si="136"/>
        <v>37.129429242156078</v>
      </c>
      <c r="BB172" s="4">
        <f t="shared" si="136"/>
        <v>-37.129429242156078</v>
      </c>
      <c r="BC172" s="4">
        <f t="shared" si="121"/>
        <v>0.51111111111111118</v>
      </c>
      <c r="BD172" s="4">
        <f t="shared" si="122"/>
        <v>4.6153846153846115E-2</v>
      </c>
      <c r="BE172" s="4">
        <f t="shared" si="122"/>
        <v>0.44444444444444453</v>
      </c>
      <c r="BF172" s="4">
        <f t="shared" si="123"/>
        <v>0.23529411764705885</v>
      </c>
      <c r="BG172" s="4">
        <f t="shared" si="124"/>
        <v>-0.19047619047619049</v>
      </c>
      <c r="BH172" s="4">
        <f t="shared" si="125"/>
        <v>0.65408335198653489</v>
      </c>
      <c r="BI172" s="4">
        <f t="shared" si="126"/>
        <v>3.1038880509468747</v>
      </c>
      <c r="BJ172" s="4">
        <f t="shared" si="127"/>
        <v>0.21073032959001201</v>
      </c>
      <c r="BK172" s="4">
        <f t="shared" si="128"/>
        <v>0.29592543220698109</v>
      </c>
      <c r="BL172" s="4">
        <f t="shared" si="129"/>
        <v>1.9878833584715938</v>
      </c>
      <c r="BM172" s="4">
        <f t="shared" si="130"/>
        <v>0.1488645855129582</v>
      </c>
      <c r="BN172" s="3">
        <f t="shared" si="131"/>
        <v>0</v>
      </c>
      <c r="BO172" s="3">
        <v>100</v>
      </c>
      <c r="BP172" s="3">
        <f t="shared" si="132"/>
        <v>-1</v>
      </c>
      <c r="BQ172" s="3">
        <f t="shared" si="133"/>
        <v>-100</v>
      </c>
      <c r="BR172"/>
    </row>
    <row r="173" spans="1:70" x14ac:dyDescent="0.25">
      <c r="A173" t="s">
        <v>127</v>
      </c>
      <c r="B173" t="s">
        <v>196</v>
      </c>
      <c r="C173" t="s">
        <v>177</v>
      </c>
      <c r="D173" t="s">
        <v>21</v>
      </c>
      <c r="E173" t="s">
        <v>135</v>
      </c>
      <c r="F173" s="3">
        <v>1</v>
      </c>
      <c r="G173" s="3">
        <v>1</v>
      </c>
      <c r="H173" s="3" t="str">
        <f t="shared" si="134"/>
        <v>D</v>
      </c>
      <c r="I173" s="3">
        <v>1.2</v>
      </c>
      <c r="J173" s="3">
        <v>7</v>
      </c>
      <c r="K173" s="3">
        <v>13</v>
      </c>
      <c r="L173" s="3">
        <v>1.4</v>
      </c>
      <c r="M173" s="3">
        <v>2.88</v>
      </c>
      <c r="N173" s="3">
        <f t="shared" si="92"/>
        <v>2</v>
      </c>
      <c r="O173" s="3">
        <f t="shared" si="93"/>
        <v>5.3113553113553147E-2</v>
      </c>
      <c r="P173" s="3">
        <f t="shared" si="94"/>
        <v>6.1507936507936511E-2</v>
      </c>
      <c r="Q173" s="3">
        <f t="shared" si="95"/>
        <v>1.2637362637362637</v>
      </c>
      <c r="R173" s="3">
        <f t="shared" si="96"/>
        <v>7.3717948717948723</v>
      </c>
      <c r="S173" s="3">
        <f t="shared" si="97"/>
        <v>13.690476190476192</v>
      </c>
      <c r="T173" s="3">
        <f t="shared" si="98"/>
        <v>1.4743589743589742</v>
      </c>
      <c r="U173" s="3">
        <f t="shared" si="99"/>
        <v>3.0329670329670328</v>
      </c>
      <c r="V173" s="4">
        <f t="shared" si="100"/>
        <v>0.83333333333333337</v>
      </c>
      <c r="W173" s="4">
        <f t="shared" si="101"/>
        <v>0.14285714285714285</v>
      </c>
      <c r="X173" s="4">
        <f t="shared" si="102"/>
        <v>7.6923076923076927E-2</v>
      </c>
      <c r="Y173" s="4">
        <f t="shared" si="103"/>
        <v>0.7142857142857143</v>
      </c>
      <c r="Z173" s="4">
        <f t="shared" si="104"/>
        <v>0.34722222222222221</v>
      </c>
      <c r="AA173" s="4">
        <f t="shared" si="105"/>
        <v>0.17142857142857143</v>
      </c>
      <c r="AB173" s="4">
        <f t="shared" si="106"/>
        <v>9.2307692307692299E-2</v>
      </c>
      <c r="AC173" s="4">
        <f t="shared" si="107"/>
        <v>5.8333333333333339</v>
      </c>
      <c r="AD173" s="4">
        <f t="shared" si="108"/>
        <v>0.53846153846153844</v>
      </c>
      <c r="AE173" s="4">
        <f t="shared" si="109"/>
        <v>10.833333333333334</v>
      </c>
      <c r="AF173" s="4">
        <f t="shared" si="110"/>
        <v>1.8571428571428572</v>
      </c>
      <c r="AG173" s="4">
        <f t="shared" si="111"/>
        <v>0.4861111111111111</v>
      </c>
      <c r="AH173" s="4">
        <f t="shared" si="112"/>
        <v>2.0571428571428574</v>
      </c>
      <c r="AI173" s="4">
        <f t="shared" si="113"/>
        <v>-12.426739926739927</v>
      </c>
      <c r="AJ173" s="4">
        <f t="shared" si="114"/>
        <v>-6.1080586080586086</v>
      </c>
      <c r="AK173" s="4">
        <f t="shared" si="114"/>
        <v>-6.3186813186813193</v>
      </c>
      <c r="AL173" s="4">
        <f t="shared" si="115"/>
        <v>-1.5586080586080586</v>
      </c>
      <c r="AM173" s="4">
        <f t="shared" si="116"/>
        <v>1.5586080586080586</v>
      </c>
      <c r="AN173" s="4">
        <f t="shared" si="117"/>
        <v>-6.2133699633699635</v>
      </c>
      <c r="AO173" s="4">
        <f t="shared" si="118"/>
        <v>-3.0540293040293043</v>
      </c>
      <c r="AP173" s="4">
        <f t="shared" si="118"/>
        <v>-3.1593406593406597</v>
      </c>
      <c r="AQ173" s="4">
        <f t="shared" si="119"/>
        <v>-0.77930402930402931</v>
      </c>
      <c r="AR173" s="4">
        <f t="shared" si="120"/>
        <v>0.77930402930402931</v>
      </c>
      <c r="AS173" s="4">
        <f t="shared" si="135"/>
        <v>-1.4112214876433289</v>
      </c>
      <c r="AT173" s="4">
        <f t="shared" si="135"/>
        <v>-1.2543624745767668</v>
      </c>
      <c r="AU173" s="4">
        <f t="shared" si="135"/>
        <v>-1.264251731930099</v>
      </c>
      <c r="AV173" s="4">
        <f t="shared" si="135"/>
        <v>-0.66199343780760445</v>
      </c>
      <c r="AW173" s="4">
        <f t="shared" si="135"/>
        <v>0.66199343780760445</v>
      </c>
      <c r="AX173" s="4">
        <f t="shared" si="136"/>
        <v>-254.01986777579918</v>
      </c>
      <c r="AY173" s="4">
        <f t="shared" si="136"/>
        <v>-225.785245423818</v>
      </c>
      <c r="AZ173" s="4">
        <f t="shared" si="136"/>
        <v>-227.56531174741781</v>
      </c>
      <c r="BA173" s="4">
        <f t="shared" si="136"/>
        <v>-119.1588188053688</v>
      </c>
      <c r="BB173" s="4">
        <f t="shared" si="136"/>
        <v>119.1588188053688</v>
      </c>
      <c r="BC173" s="4">
        <f t="shared" si="121"/>
        <v>-0.90769230769230769</v>
      </c>
      <c r="BD173" s="4">
        <f t="shared" si="122"/>
        <v>-0.82857142857142863</v>
      </c>
      <c r="BE173" s="4">
        <f t="shared" si="122"/>
        <v>-0.46153846153846156</v>
      </c>
      <c r="BF173" s="4">
        <f t="shared" si="123"/>
        <v>-0.51388888888888895</v>
      </c>
      <c r="BG173" s="4">
        <f t="shared" si="124"/>
        <v>1.0571428571428572</v>
      </c>
      <c r="BH173" s="4">
        <f t="shared" si="125"/>
        <v>6.2136674459528232</v>
      </c>
      <c r="BI173" s="4">
        <f t="shared" si="126"/>
        <v>7.4420024420024431</v>
      </c>
      <c r="BJ173" s="4">
        <f t="shared" si="127"/>
        <v>0.83494563383681075</v>
      </c>
      <c r="BK173" s="4">
        <f t="shared" si="128"/>
        <v>1.1021023274537578</v>
      </c>
      <c r="BL173" s="4">
        <f t="shared" si="129"/>
        <v>2.2536630036630036</v>
      </c>
      <c r="BM173" s="4">
        <f t="shared" si="130"/>
        <v>0.4890271196991075</v>
      </c>
      <c r="BN173" s="3">
        <f t="shared" si="131"/>
        <v>0</v>
      </c>
      <c r="BO173" s="3">
        <v>100</v>
      </c>
      <c r="BP173" s="3">
        <f t="shared" si="132"/>
        <v>-1</v>
      </c>
      <c r="BQ173" s="3">
        <f t="shared" si="133"/>
        <v>-100</v>
      </c>
      <c r="BR173"/>
    </row>
    <row r="174" spans="1:70" x14ac:dyDescent="0.25">
      <c r="A174" t="s">
        <v>127</v>
      </c>
      <c r="B174" t="s">
        <v>197</v>
      </c>
      <c r="C174" t="s">
        <v>172</v>
      </c>
      <c r="D174" t="s">
        <v>14</v>
      </c>
      <c r="E174" t="s">
        <v>141</v>
      </c>
      <c r="F174" s="3">
        <v>2</v>
      </c>
      <c r="G174" s="3">
        <v>0</v>
      </c>
      <c r="H174" s="3" t="str">
        <f t="shared" si="134"/>
        <v>H</v>
      </c>
      <c r="I174" s="3">
        <v>2.1</v>
      </c>
      <c r="J174" s="3">
        <v>3.8</v>
      </c>
      <c r="K174" s="3">
        <v>3.25</v>
      </c>
      <c r="L174" s="3">
        <v>1.6</v>
      </c>
      <c r="M174" s="3">
        <v>2.2999999999999998</v>
      </c>
      <c r="N174" s="3">
        <f t="shared" si="92"/>
        <v>2</v>
      </c>
      <c r="O174" s="3">
        <f t="shared" si="93"/>
        <v>4.704067861962602E-2</v>
      </c>
      <c r="P174" s="3">
        <f t="shared" si="94"/>
        <v>5.9782608695652217E-2</v>
      </c>
      <c r="Q174" s="3">
        <f t="shared" si="95"/>
        <v>2.1987854251012147</v>
      </c>
      <c r="R174" s="3">
        <f t="shared" si="96"/>
        <v>3.9787545787545788</v>
      </c>
      <c r="S174" s="3">
        <f t="shared" si="97"/>
        <v>3.4028822055137846</v>
      </c>
      <c r="T174" s="3">
        <f t="shared" si="98"/>
        <v>1.6752650857914018</v>
      </c>
      <c r="U174" s="3">
        <f t="shared" si="99"/>
        <v>2.4081935608251395</v>
      </c>
      <c r="V174" s="4">
        <f t="shared" si="100"/>
        <v>0.47619047619047616</v>
      </c>
      <c r="W174" s="4">
        <f t="shared" si="101"/>
        <v>0.26315789473684209</v>
      </c>
      <c r="X174" s="4">
        <f t="shared" si="102"/>
        <v>0.30769230769230771</v>
      </c>
      <c r="Y174" s="4">
        <f t="shared" si="103"/>
        <v>0.625</v>
      </c>
      <c r="Z174" s="4">
        <f t="shared" si="104"/>
        <v>0.43478260869565222</v>
      </c>
      <c r="AA174" s="4">
        <f t="shared" si="105"/>
        <v>0.55263157894736847</v>
      </c>
      <c r="AB174" s="4">
        <f t="shared" si="106"/>
        <v>0.64615384615384619</v>
      </c>
      <c r="AC174" s="4">
        <f t="shared" si="107"/>
        <v>1.8095238095238093</v>
      </c>
      <c r="AD174" s="4">
        <f t="shared" si="108"/>
        <v>1.1692307692307691</v>
      </c>
      <c r="AE174" s="4">
        <f t="shared" si="109"/>
        <v>1.5476190476190474</v>
      </c>
      <c r="AF174" s="4">
        <f t="shared" si="110"/>
        <v>0.85526315789473684</v>
      </c>
      <c r="AG174" s="4">
        <f t="shared" si="111"/>
        <v>0.69565217391304357</v>
      </c>
      <c r="AH174" s="4">
        <f t="shared" si="112"/>
        <v>1.4374999999999998</v>
      </c>
      <c r="AI174" s="4">
        <f t="shared" si="113"/>
        <v>-1.20409678041257</v>
      </c>
      <c r="AJ174" s="4">
        <f t="shared" si="114"/>
        <v>-1.7799691536533642</v>
      </c>
      <c r="AK174" s="4">
        <f t="shared" si="114"/>
        <v>0.57587237324079421</v>
      </c>
      <c r="AL174" s="4">
        <f t="shared" si="115"/>
        <v>-0.7329284750337377</v>
      </c>
      <c r="AM174" s="4">
        <f t="shared" si="116"/>
        <v>0.7329284750337377</v>
      </c>
      <c r="AN174" s="4">
        <f t="shared" si="117"/>
        <v>-0.60204839020628498</v>
      </c>
      <c r="AO174" s="4">
        <f t="shared" si="118"/>
        <v>-0.88998457682668208</v>
      </c>
      <c r="AP174" s="4">
        <f t="shared" si="118"/>
        <v>0.28793618662039711</v>
      </c>
      <c r="AQ174" s="4">
        <f t="shared" si="119"/>
        <v>-0.36646423751686885</v>
      </c>
      <c r="AR174" s="4">
        <f t="shared" si="120"/>
        <v>0.36646423751686885</v>
      </c>
      <c r="AS174" s="4">
        <f t="shared" si="135"/>
        <v>-0.54192430850547879</v>
      </c>
      <c r="AT174" s="4">
        <f t="shared" si="135"/>
        <v>-0.72725408172948836</v>
      </c>
      <c r="AU174" s="4">
        <f t="shared" si="135"/>
        <v>0.28035266144826931</v>
      </c>
      <c r="AV174" s="4">
        <f t="shared" si="135"/>
        <v>-0.35126634331434586</v>
      </c>
      <c r="AW174" s="4">
        <f t="shared" si="135"/>
        <v>0.35126634331434586</v>
      </c>
      <c r="AX174" s="4">
        <f t="shared" si="136"/>
        <v>-97.546375530986182</v>
      </c>
      <c r="AY174" s="4">
        <f t="shared" si="136"/>
        <v>-130.9057347113079</v>
      </c>
      <c r="AZ174" s="4">
        <f t="shared" si="136"/>
        <v>50.463479060688485</v>
      </c>
      <c r="BA174" s="4">
        <f t="shared" si="136"/>
        <v>-63.22794179658225</v>
      </c>
      <c r="BB174" s="4">
        <f t="shared" si="136"/>
        <v>63.22794179658225</v>
      </c>
      <c r="BC174" s="4">
        <f t="shared" si="121"/>
        <v>-0.35384615384615387</v>
      </c>
      <c r="BD174" s="4">
        <f t="shared" si="122"/>
        <v>-0.44736842105263158</v>
      </c>
      <c r="BE174" s="4">
        <f t="shared" si="122"/>
        <v>0.16923076923076921</v>
      </c>
      <c r="BF174" s="4">
        <f t="shared" si="123"/>
        <v>-0.30434782608695637</v>
      </c>
      <c r="BG174" s="4">
        <f t="shared" si="124"/>
        <v>0.43749999999999967</v>
      </c>
      <c r="BH174" s="4">
        <f t="shared" si="125"/>
        <v>0.90827384222485374</v>
      </c>
      <c r="BI174" s="4">
        <f t="shared" si="126"/>
        <v>3.1934740697898594</v>
      </c>
      <c r="BJ174" s="4">
        <f t="shared" si="127"/>
        <v>0.28441559955569673</v>
      </c>
      <c r="BK174" s="4">
        <f t="shared" si="128"/>
        <v>0.51825869482107267</v>
      </c>
      <c r="BL174" s="4">
        <f t="shared" si="129"/>
        <v>2.0417293233082705</v>
      </c>
      <c r="BM174" s="4">
        <f t="shared" si="130"/>
        <v>0.25383320350286381</v>
      </c>
      <c r="BN174" s="3">
        <f t="shared" si="131"/>
        <v>1</v>
      </c>
      <c r="BO174" s="3">
        <v>100</v>
      </c>
      <c r="BP174" s="3">
        <f t="shared" si="132"/>
        <v>1.1000000000000001</v>
      </c>
      <c r="BQ174" s="3">
        <f t="shared" si="133"/>
        <v>110.00000000000001</v>
      </c>
      <c r="BR174"/>
    </row>
    <row r="175" spans="1:70" x14ac:dyDescent="0.25">
      <c r="A175" t="s">
        <v>127</v>
      </c>
      <c r="B175" t="s">
        <v>197</v>
      </c>
      <c r="C175" t="s">
        <v>173</v>
      </c>
      <c r="D175" t="s">
        <v>18</v>
      </c>
      <c r="E175" t="s">
        <v>11</v>
      </c>
      <c r="F175" s="3">
        <v>0</v>
      </c>
      <c r="G175" s="3">
        <v>2</v>
      </c>
      <c r="H175" s="3" t="str">
        <f t="shared" si="134"/>
        <v>A</v>
      </c>
      <c r="I175" s="3">
        <v>1.67</v>
      </c>
      <c r="J175" s="3">
        <v>3.75</v>
      </c>
      <c r="K175" s="3">
        <v>5.25</v>
      </c>
      <c r="L175" s="3">
        <v>1.97</v>
      </c>
      <c r="M175" s="3">
        <v>1.93</v>
      </c>
      <c r="N175" s="3">
        <f t="shared" si="92"/>
        <v>2</v>
      </c>
      <c r="O175" s="3">
        <f t="shared" si="93"/>
        <v>5.5945252352437969E-2</v>
      </c>
      <c r="P175" s="3">
        <f t="shared" si="94"/>
        <v>2.5748928223876311E-2</v>
      </c>
      <c r="Q175" s="3">
        <f t="shared" si="95"/>
        <v>1.7634285714285713</v>
      </c>
      <c r="R175" s="3">
        <f t="shared" si="96"/>
        <v>3.9597946963216426</v>
      </c>
      <c r="S175" s="3">
        <f t="shared" si="97"/>
        <v>5.5437125748502991</v>
      </c>
      <c r="T175" s="3">
        <f t="shared" si="98"/>
        <v>2.0802121471343029</v>
      </c>
      <c r="U175" s="3">
        <f t="shared" si="99"/>
        <v>2.0379743370402053</v>
      </c>
      <c r="V175" s="4">
        <f t="shared" si="100"/>
        <v>0.5988023952095809</v>
      </c>
      <c r="W175" s="4">
        <f t="shared" si="101"/>
        <v>0.26666666666666666</v>
      </c>
      <c r="X175" s="4">
        <f t="shared" si="102"/>
        <v>0.19047619047619047</v>
      </c>
      <c r="Y175" s="4">
        <f t="shared" si="103"/>
        <v>0.50761421319796951</v>
      </c>
      <c r="Z175" s="4">
        <f t="shared" si="104"/>
        <v>0.5181347150259068</v>
      </c>
      <c r="AA175" s="4">
        <f t="shared" si="105"/>
        <v>0.4453333333333333</v>
      </c>
      <c r="AB175" s="4">
        <f t="shared" si="106"/>
        <v>0.3180952380952381</v>
      </c>
      <c r="AC175" s="4">
        <f t="shared" si="107"/>
        <v>2.2455089820359282</v>
      </c>
      <c r="AD175" s="4">
        <f t="shared" si="108"/>
        <v>0.7142857142857143</v>
      </c>
      <c r="AE175" s="4">
        <f t="shared" si="109"/>
        <v>3.1437125748502996</v>
      </c>
      <c r="AF175" s="4">
        <f t="shared" si="110"/>
        <v>1.4</v>
      </c>
      <c r="AG175" s="4">
        <f t="shared" si="111"/>
        <v>1.0207253886010363</v>
      </c>
      <c r="AH175" s="4">
        <f t="shared" si="112"/>
        <v>0.97969543147208116</v>
      </c>
      <c r="AI175" s="4">
        <f t="shared" si="113"/>
        <v>-3.7802840034217278</v>
      </c>
      <c r="AJ175" s="4">
        <f t="shared" si="114"/>
        <v>-2.1963661248930713</v>
      </c>
      <c r="AK175" s="4">
        <f t="shared" si="114"/>
        <v>-1.5839178785286565</v>
      </c>
      <c r="AL175" s="4">
        <f t="shared" si="115"/>
        <v>4.2237810094097661E-2</v>
      </c>
      <c r="AM175" s="4">
        <f t="shared" si="116"/>
        <v>-4.2237810094097661E-2</v>
      </c>
      <c r="AN175" s="4">
        <f t="shared" si="117"/>
        <v>-1.8901420017108639</v>
      </c>
      <c r="AO175" s="4">
        <f t="shared" si="118"/>
        <v>-1.0981830624465356</v>
      </c>
      <c r="AP175" s="4">
        <f t="shared" si="118"/>
        <v>-0.79195893926432825</v>
      </c>
      <c r="AQ175" s="4">
        <f t="shared" si="119"/>
        <v>2.111890504704883E-2</v>
      </c>
      <c r="AR175" s="4">
        <f t="shared" si="120"/>
        <v>-2.111890504704883E-2</v>
      </c>
      <c r="AS175" s="4">
        <f t="shared" si="135"/>
        <v>-1.0841712830025261</v>
      </c>
      <c r="AT175" s="4">
        <f t="shared" si="135"/>
        <v>-0.83215837898553868</v>
      </c>
      <c r="AU175" s="4">
        <f t="shared" si="135"/>
        <v>-0.66981858822983553</v>
      </c>
      <c r="AV175" s="4">
        <f t="shared" si="135"/>
        <v>2.1115766152396843E-2</v>
      </c>
      <c r="AW175" s="4">
        <f t="shared" si="135"/>
        <v>-2.1115766152396843E-2</v>
      </c>
      <c r="AX175" s="4">
        <f t="shared" si="136"/>
        <v>-195.15083094045468</v>
      </c>
      <c r="AY175" s="4">
        <f t="shared" si="136"/>
        <v>-149.78850821739695</v>
      </c>
      <c r="AZ175" s="4">
        <f t="shared" si="136"/>
        <v>-120.5673458813704</v>
      </c>
      <c r="BA175" s="4">
        <f t="shared" si="136"/>
        <v>3.8008379074314314</v>
      </c>
      <c r="BB175" s="4">
        <f t="shared" si="136"/>
        <v>-3.8008379074314314</v>
      </c>
      <c r="BC175" s="4">
        <f t="shared" si="121"/>
        <v>-0.6819047619047619</v>
      </c>
      <c r="BD175" s="4">
        <f t="shared" si="122"/>
        <v>-0.55466666666666675</v>
      </c>
      <c r="BE175" s="4">
        <f t="shared" si="122"/>
        <v>-0.28571428571428564</v>
      </c>
      <c r="BF175" s="4">
        <f t="shared" si="123"/>
        <v>2.072538860103634E-2</v>
      </c>
      <c r="BG175" s="4">
        <f t="shared" si="124"/>
        <v>-2.030456852791885E-2</v>
      </c>
      <c r="BH175" s="4">
        <f t="shared" si="125"/>
        <v>1.8983926160055646</v>
      </c>
      <c r="BI175" s="4">
        <f t="shared" si="126"/>
        <v>3.7556452808668381</v>
      </c>
      <c r="BJ175" s="4">
        <f t="shared" si="127"/>
        <v>0.50547708157555227</v>
      </c>
      <c r="BK175" s="4">
        <f t="shared" si="128"/>
        <v>2.9866641940006062E-2</v>
      </c>
      <c r="BL175" s="4">
        <f t="shared" si="129"/>
        <v>2.0590932420872541</v>
      </c>
      <c r="BM175" s="4">
        <f t="shared" si="130"/>
        <v>1.4504754485877945E-2</v>
      </c>
      <c r="BN175" s="3">
        <f t="shared" si="131"/>
        <v>0</v>
      </c>
      <c r="BO175" s="3">
        <v>100</v>
      </c>
      <c r="BP175" s="3">
        <f t="shared" si="132"/>
        <v>-1</v>
      </c>
      <c r="BQ175" s="3">
        <f t="shared" si="133"/>
        <v>-100</v>
      </c>
      <c r="BR175"/>
    </row>
    <row r="176" spans="1:70" x14ac:dyDescent="0.25">
      <c r="A176" t="s">
        <v>127</v>
      </c>
      <c r="B176" t="s">
        <v>197</v>
      </c>
      <c r="C176" t="s">
        <v>173</v>
      </c>
      <c r="D176" t="s">
        <v>16</v>
      </c>
      <c r="E176" t="s">
        <v>20</v>
      </c>
      <c r="F176" s="3">
        <v>1</v>
      </c>
      <c r="G176" s="3">
        <v>0</v>
      </c>
      <c r="H176" s="3" t="str">
        <f t="shared" si="134"/>
        <v>H</v>
      </c>
      <c r="I176" s="3">
        <v>5.25</v>
      </c>
      <c r="J176" s="3">
        <v>4.2</v>
      </c>
      <c r="K176" s="3">
        <v>1.62</v>
      </c>
      <c r="L176" s="3">
        <v>1.87</v>
      </c>
      <c r="M176" s="3">
        <v>2.0299999999999998</v>
      </c>
      <c r="N176" s="3">
        <f t="shared" si="92"/>
        <v>1</v>
      </c>
      <c r="O176" s="3">
        <f t="shared" si="93"/>
        <v>4.5855379188712408E-2</v>
      </c>
      <c r="P176" s="3">
        <f t="shared" si="94"/>
        <v>2.737019572719368E-2</v>
      </c>
      <c r="Q176" s="3">
        <f t="shared" si="95"/>
        <v>5.4907407407407405</v>
      </c>
      <c r="R176" s="3">
        <f t="shared" si="96"/>
        <v>4.3925925925925924</v>
      </c>
      <c r="S176" s="3">
        <f t="shared" si="97"/>
        <v>1.6942857142857142</v>
      </c>
      <c r="T176" s="3">
        <f t="shared" si="98"/>
        <v>1.9557495590828924</v>
      </c>
      <c r="U176" s="3">
        <f t="shared" si="99"/>
        <v>2.1230864197530859</v>
      </c>
      <c r="V176" s="4">
        <f t="shared" si="100"/>
        <v>0.19047619047619047</v>
      </c>
      <c r="W176" s="4">
        <f t="shared" si="101"/>
        <v>0.23809523809523808</v>
      </c>
      <c r="X176" s="4">
        <f t="shared" si="102"/>
        <v>0.61728395061728392</v>
      </c>
      <c r="Y176" s="4">
        <f t="shared" si="103"/>
        <v>0.53475935828876997</v>
      </c>
      <c r="Z176" s="4">
        <f t="shared" si="104"/>
        <v>0.49261083743842371</v>
      </c>
      <c r="AA176" s="4">
        <f t="shared" si="105"/>
        <v>1.25</v>
      </c>
      <c r="AB176" s="4">
        <f t="shared" si="106"/>
        <v>3.2407407407407405</v>
      </c>
      <c r="AC176" s="4">
        <f t="shared" si="107"/>
        <v>0.8</v>
      </c>
      <c r="AD176" s="4">
        <f t="shared" si="108"/>
        <v>2.5925925925925926</v>
      </c>
      <c r="AE176" s="4">
        <f t="shared" si="109"/>
        <v>0.30857142857142861</v>
      </c>
      <c r="AF176" s="4">
        <f t="shared" si="110"/>
        <v>0.38571428571428573</v>
      </c>
      <c r="AG176" s="4">
        <f t="shared" si="111"/>
        <v>0.92118226600985231</v>
      </c>
      <c r="AH176" s="4">
        <f t="shared" si="112"/>
        <v>1.0855614973262031</v>
      </c>
      <c r="AI176" s="4">
        <f t="shared" si="113"/>
        <v>3.7964550264550265</v>
      </c>
      <c r="AJ176" s="4">
        <f t="shared" si="114"/>
        <v>1.0981481481481481</v>
      </c>
      <c r="AK176" s="4">
        <f t="shared" si="114"/>
        <v>2.6983068783068784</v>
      </c>
      <c r="AL176" s="4">
        <f t="shared" si="115"/>
        <v>-0.16733686067019349</v>
      </c>
      <c r="AM176" s="4">
        <f t="shared" si="116"/>
        <v>0.16733686067019349</v>
      </c>
      <c r="AN176" s="4">
        <f t="shared" si="117"/>
        <v>1.8982275132275133</v>
      </c>
      <c r="AO176" s="4">
        <f t="shared" si="118"/>
        <v>0.54907407407407405</v>
      </c>
      <c r="AP176" s="4">
        <f t="shared" si="118"/>
        <v>1.3491534391534392</v>
      </c>
      <c r="AQ176" s="4">
        <f t="shared" si="119"/>
        <v>-8.3668430335096744E-2</v>
      </c>
      <c r="AR176" s="4">
        <f t="shared" si="120"/>
        <v>8.3668430335096744E-2</v>
      </c>
      <c r="AS176" s="4">
        <f t="shared" si="135"/>
        <v>1.085933629324199</v>
      </c>
      <c r="AT176" s="4">
        <f t="shared" si="135"/>
        <v>0.50213204936514244</v>
      </c>
      <c r="AU176" s="4">
        <f t="shared" si="135"/>
        <v>0.93294747418656754</v>
      </c>
      <c r="AV176" s="4">
        <f t="shared" si="135"/>
        <v>-8.3474008635495214E-2</v>
      </c>
      <c r="AW176" s="4">
        <f t="shared" si="135"/>
        <v>8.3474008635495214E-2</v>
      </c>
      <c r="AX176" s="4">
        <f t="shared" si="136"/>
        <v>195.46805327835582</v>
      </c>
      <c r="AY176" s="4">
        <f t="shared" si="136"/>
        <v>90.383768885725644</v>
      </c>
      <c r="AZ176" s="4">
        <f t="shared" si="136"/>
        <v>167.93054535358218</v>
      </c>
      <c r="BA176" s="4">
        <f t="shared" si="136"/>
        <v>-15.025321554389139</v>
      </c>
      <c r="BB176" s="4">
        <f t="shared" si="136"/>
        <v>15.025321554389139</v>
      </c>
      <c r="BC176" s="4">
        <f t="shared" si="121"/>
        <v>2.2407407407407409</v>
      </c>
      <c r="BD176" s="4">
        <f t="shared" si="122"/>
        <v>0.25</v>
      </c>
      <c r="BE176" s="4">
        <f t="shared" si="122"/>
        <v>1.5925925925925928</v>
      </c>
      <c r="BF176" s="4">
        <f t="shared" si="123"/>
        <v>-7.8817733990147562E-2</v>
      </c>
      <c r="BG176" s="4">
        <f t="shared" si="124"/>
        <v>8.556149732620294E-2</v>
      </c>
      <c r="BH176" s="4">
        <f t="shared" si="125"/>
        <v>1.9536231354714177</v>
      </c>
      <c r="BI176" s="4">
        <f t="shared" si="126"/>
        <v>3.8592063492063491</v>
      </c>
      <c r="BJ176" s="4">
        <f t="shared" si="127"/>
        <v>0.50622406751408433</v>
      </c>
      <c r="BK176" s="4">
        <f t="shared" si="128"/>
        <v>0.1183250289223623</v>
      </c>
      <c r="BL176" s="4">
        <f t="shared" si="129"/>
        <v>2.0394179894179891</v>
      </c>
      <c r="BM176" s="4">
        <f t="shared" si="130"/>
        <v>5.8019017943511421E-2</v>
      </c>
      <c r="BN176" s="3">
        <f t="shared" si="131"/>
        <v>1</v>
      </c>
      <c r="BO176" s="3">
        <v>100</v>
      </c>
      <c r="BP176" s="3">
        <f t="shared" si="132"/>
        <v>4.25</v>
      </c>
      <c r="BQ176" s="3">
        <f t="shared" si="133"/>
        <v>425</v>
      </c>
      <c r="BR176"/>
    </row>
    <row r="177" spans="1:70" x14ac:dyDescent="0.25">
      <c r="A177" t="s">
        <v>127</v>
      </c>
      <c r="B177" t="s">
        <v>197</v>
      </c>
      <c r="C177" t="s">
        <v>173</v>
      </c>
      <c r="D177" t="s">
        <v>133</v>
      </c>
      <c r="E177" t="s">
        <v>13</v>
      </c>
      <c r="F177" s="3">
        <v>2</v>
      </c>
      <c r="G177" s="3">
        <v>3</v>
      </c>
      <c r="H177" s="3" t="str">
        <f t="shared" si="134"/>
        <v>A</v>
      </c>
      <c r="I177" s="3">
        <v>2.9</v>
      </c>
      <c r="J177" s="3">
        <v>3.4</v>
      </c>
      <c r="K177" s="3">
        <v>2.4500000000000002</v>
      </c>
      <c r="L177" s="3">
        <v>1.95</v>
      </c>
      <c r="M177" s="3">
        <v>1.95</v>
      </c>
      <c r="N177" s="3">
        <f t="shared" si="92"/>
        <v>5</v>
      </c>
      <c r="O177" s="3">
        <f t="shared" si="93"/>
        <v>4.7108498571842627E-2</v>
      </c>
      <c r="P177" s="3">
        <f t="shared" si="94"/>
        <v>2.5641025641025772E-2</v>
      </c>
      <c r="Q177" s="3">
        <f t="shared" si="95"/>
        <v>3.0366146458583434</v>
      </c>
      <c r="R177" s="3">
        <f t="shared" si="96"/>
        <v>3.5601688951442649</v>
      </c>
      <c r="S177" s="3">
        <f t="shared" si="97"/>
        <v>2.5654158215010145</v>
      </c>
      <c r="T177" s="3">
        <f t="shared" si="98"/>
        <v>2.041861572215093</v>
      </c>
      <c r="U177" s="3">
        <f t="shared" si="99"/>
        <v>2.041861572215093</v>
      </c>
      <c r="V177" s="4">
        <f t="shared" si="100"/>
        <v>0.34482758620689657</v>
      </c>
      <c r="W177" s="4">
        <f t="shared" si="101"/>
        <v>0.29411764705882354</v>
      </c>
      <c r="X177" s="4">
        <f t="shared" si="102"/>
        <v>0.4081632653061224</v>
      </c>
      <c r="Y177" s="4">
        <f t="shared" si="103"/>
        <v>0.51282051282051289</v>
      </c>
      <c r="Z177" s="4">
        <f t="shared" si="104"/>
        <v>0.51282051282051289</v>
      </c>
      <c r="AA177" s="4">
        <f t="shared" si="105"/>
        <v>0.8529411764705882</v>
      </c>
      <c r="AB177" s="4">
        <f t="shared" si="106"/>
        <v>1.1836734693877551</v>
      </c>
      <c r="AC177" s="4">
        <f t="shared" si="107"/>
        <v>1.1724137931034482</v>
      </c>
      <c r="AD177" s="4">
        <f t="shared" si="108"/>
        <v>1.3877551020408161</v>
      </c>
      <c r="AE177" s="4">
        <f t="shared" si="109"/>
        <v>0.84482758620689669</v>
      </c>
      <c r="AF177" s="4">
        <f t="shared" si="110"/>
        <v>0.72058823529411775</v>
      </c>
      <c r="AG177" s="4">
        <f t="shared" si="111"/>
        <v>1</v>
      </c>
      <c r="AH177" s="4">
        <f t="shared" si="112"/>
        <v>1</v>
      </c>
      <c r="AI177" s="4">
        <f t="shared" si="113"/>
        <v>0.47119882435732885</v>
      </c>
      <c r="AJ177" s="4">
        <f t="shared" si="114"/>
        <v>-0.52355424928592154</v>
      </c>
      <c r="AK177" s="4">
        <f t="shared" si="114"/>
        <v>0.99475307364325039</v>
      </c>
      <c r="AL177" s="4">
        <f t="shared" si="115"/>
        <v>0</v>
      </c>
      <c r="AM177" s="4">
        <f t="shared" si="116"/>
        <v>0</v>
      </c>
      <c r="AN177" s="4">
        <f t="shared" si="117"/>
        <v>0.23559941217866442</v>
      </c>
      <c r="AO177" s="4">
        <f t="shared" si="118"/>
        <v>-0.26177712464296077</v>
      </c>
      <c r="AP177" s="4">
        <f t="shared" si="118"/>
        <v>0.49737653682162519</v>
      </c>
      <c r="AQ177" s="4">
        <f t="shared" si="119"/>
        <v>0</v>
      </c>
      <c r="AR177" s="4">
        <f t="shared" si="120"/>
        <v>0</v>
      </c>
      <c r="AS177" s="4">
        <f t="shared" si="135"/>
        <v>0.23137992657996362</v>
      </c>
      <c r="AT177" s="4">
        <f t="shared" si="135"/>
        <v>-0.2560319347287886</v>
      </c>
      <c r="AU177" s="4">
        <f t="shared" si="135"/>
        <v>0.46154663681689179</v>
      </c>
      <c r="AV177" s="4">
        <f t="shared" si="135"/>
        <v>0</v>
      </c>
      <c r="AW177" s="4">
        <f t="shared" si="135"/>
        <v>0</v>
      </c>
      <c r="AX177" s="4">
        <f t="shared" si="136"/>
        <v>41.648386784393452</v>
      </c>
      <c r="AY177" s="4">
        <f t="shared" si="136"/>
        <v>-46.085748251181947</v>
      </c>
      <c r="AZ177" s="4">
        <f t="shared" si="136"/>
        <v>83.078394627040524</v>
      </c>
      <c r="BA177" s="4">
        <f t="shared" si="136"/>
        <v>0</v>
      </c>
      <c r="BB177" s="4">
        <f t="shared" si="136"/>
        <v>0</v>
      </c>
      <c r="BC177" s="4">
        <f t="shared" si="121"/>
        <v>0.18367346938775497</v>
      </c>
      <c r="BD177" s="4">
        <f t="shared" si="122"/>
        <v>-0.14705882352941183</v>
      </c>
      <c r="BE177" s="4">
        <f t="shared" si="122"/>
        <v>0.38775510204081626</v>
      </c>
      <c r="BF177" s="4">
        <f t="shared" si="123"/>
        <v>0</v>
      </c>
      <c r="BG177" s="4">
        <f t="shared" si="124"/>
        <v>0</v>
      </c>
      <c r="BH177" s="4">
        <f t="shared" si="125"/>
        <v>0.49760611289515511</v>
      </c>
      <c r="BI177" s="4">
        <f t="shared" si="126"/>
        <v>3.0540664541678741</v>
      </c>
      <c r="BJ177" s="4">
        <f t="shared" si="127"/>
        <v>0.16293231347866505</v>
      </c>
      <c r="BK177" s="4">
        <f t="shared" si="128"/>
        <v>0</v>
      </c>
      <c r="BL177" s="4">
        <f t="shared" si="129"/>
        <v>2.041861572215093</v>
      </c>
      <c r="BM177" s="4">
        <f t="shared" si="130"/>
        <v>0</v>
      </c>
      <c r="BN177" s="3">
        <f t="shared" si="131"/>
        <v>0</v>
      </c>
      <c r="BO177" s="3">
        <v>100</v>
      </c>
      <c r="BP177" s="3">
        <f t="shared" si="132"/>
        <v>-1</v>
      </c>
      <c r="BQ177" s="3">
        <f t="shared" si="133"/>
        <v>-100</v>
      </c>
      <c r="BR177"/>
    </row>
    <row r="178" spans="1:70" x14ac:dyDescent="0.25">
      <c r="A178" t="s">
        <v>127</v>
      </c>
      <c r="B178" t="s">
        <v>197</v>
      </c>
      <c r="C178" t="s">
        <v>173</v>
      </c>
      <c r="D178" t="s">
        <v>23</v>
      </c>
      <c r="E178" t="s">
        <v>17</v>
      </c>
      <c r="F178" s="3">
        <v>2</v>
      </c>
      <c r="G178" s="3">
        <v>1</v>
      </c>
      <c r="H178" s="3" t="str">
        <f t="shared" si="134"/>
        <v>H</v>
      </c>
      <c r="I178" s="3">
        <v>1.7</v>
      </c>
      <c r="J178" s="3">
        <v>4.2</v>
      </c>
      <c r="K178" s="3">
        <v>4.33</v>
      </c>
      <c r="L178" s="3">
        <v>1.53</v>
      </c>
      <c r="M178" s="3">
        <v>2.4</v>
      </c>
      <c r="N178" s="3">
        <f t="shared" si="92"/>
        <v>3</v>
      </c>
      <c r="O178" s="3">
        <f t="shared" si="93"/>
        <v>5.7277414429975249E-2</v>
      </c>
      <c r="P178" s="3">
        <f t="shared" si="94"/>
        <v>7.0261437908496815E-2</v>
      </c>
      <c r="Q178" s="3">
        <f t="shared" si="95"/>
        <v>1.7973716045309578</v>
      </c>
      <c r="R178" s="3">
        <f t="shared" si="96"/>
        <v>4.4405651406058961</v>
      </c>
      <c r="S178" s="3">
        <f t="shared" si="97"/>
        <v>4.5780112044817933</v>
      </c>
      <c r="T178" s="3">
        <f t="shared" si="98"/>
        <v>1.6176344440778621</v>
      </c>
      <c r="U178" s="3">
        <f t="shared" si="99"/>
        <v>2.5374657946319403</v>
      </c>
      <c r="V178" s="4">
        <f t="shared" si="100"/>
        <v>0.58823529411764708</v>
      </c>
      <c r="W178" s="4">
        <f t="shared" si="101"/>
        <v>0.23809523809523808</v>
      </c>
      <c r="X178" s="4">
        <f t="shared" si="102"/>
        <v>0.23094688221709006</v>
      </c>
      <c r="Y178" s="4">
        <f t="shared" si="103"/>
        <v>0.65359477124183007</v>
      </c>
      <c r="Z178" s="4">
        <f t="shared" si="104"/>
        <v>0.41666666666666669</v>
      </c>
      <c r="AA178" s="4">
        <f t="shared" si="105"/>
        <v>0.40476190476190471</v>
      </c>
      <c r="AB178" s="4">
        <f t="shared" si="106"/>
        <v>0.39260969976905308</v>
      </c>
      <c r="AC178" s="4">
        <f t="shared" si="107"/>
        <v>2.4705882352941178</v>
      </c>
      <c r="AD178" s="4">
        <f t="shared" si="108"/>
        <v>0.96997690531177827</v>
      </c>
      <c r="AE178" s="4">
        <f t="shared" si="109"/>
        <v>2.547058823529412</v>
      </c>
      <c r="AF178" s="4">
        <f t="shared" si="110"/>
        <v>1.0309523809523808</v>
      </c>
      <c r="AG178" s="4">
        <f t="shared" si="111"/>
        <v>0.63750000000000007</v>
      </c>
      <c r="AH178" s="4">
        <f t="shared" si="112"/>
        <v>1.5686274509803921</v>
      </c>
      <c r="AI178" s="4">
        <f t="shared" si="113"/>
        <v>-2.7806395999508355</v>
      </c>
      <c r="AJ178" s="4">
        <f t="shared" si="114"/>
        <v>-2.6431935360749383</v>
      </c>
      <c r="AK178" s="4">
        <f t="shared" si="114"/>
        <v>-0.1374460638758972</v>
      </c>
      <c r="AL178" s="4">
        <f t="shared" si="115"/>
        <v>-0.91983135055407828</v>
      </c>
      <c r="AM178" s="4">
        <f t="shared" si="116"/>
        <v>0.91983135055407828</v>
      </c>
      <c r="AN178" s="4">
        <f t="shared" si="117"/>
        <v>-1.3903197999754178</v>
      </c>
      <c r="AO178" s="4">
        <f t="shared" si="118"/>
        <v>-1.3215967680374692</v>
      </c>
      <c r="AP178" s="4">
        <f t="shared" si="118"/>
        <v>-6.8723031937948598E-2</v>
      </c>
      <c r="AQ178" s="4">
        <f t="shared" si="119"/>
        <v>-0.45991567527703914</v>
      </c>
      <c r="AR178" s="4">
        <f t="shared" si="120"/>
        <v>0.45991567527703914</v>
      </c>
      <c r="AS178" s="4">
        <f t="shared" si="135"/>
        <v>-0.94726147276337214</v>
      </c>
      <c r="AT178" s="4">
        <f t="shared" si="135"/>
        <v>-0.92304614253829165</v>
      </c>
      <c r="AU178" s="4">
        <f t="shared" si="135"/>
        <v>-6.8615147844846097E-2</v>
      </c>
      <c r="AV178" s="4">
        <f t="shared" si="135"/>
        <v>-0.43106914066714219</v>
      </c>
      <c r="AW178" s="4">
        <f t="shared" si="135"/>
        <v>0.43106914066714219</v>
      </c>
      <c r="AX178" s="4">
        <f t="shared" si="136"/>
        <v>-170.50706509740698</v>
      </c>
      <c r="AY178" s="4">
        <f t="shared" si="136"/>
        <v>-166.14830565689249</v>
      </c>
      <c r="AZ178" s="4">
        <f t="shared" si="136"/>
        <v>-12.350726612072297</v>
      </c>
      <c r="BA178" s="4">
        <f t="shared" si="136"/>
        <v>-77.592445320085602</v>
      </c>
      <c r="BB178" s="4">
        <f t="shared" si="136"/>
        <v>77.592445320085602</v>
      </c>
      <c r="BC178" s="4">
        <f t="shared" si="121"/>
        <v>-0.60739030023094698</v>
      </c>
      <c r="BD178" s="4">
        <f t="shared" si="122"/>
        <v>-0.59523809523809523</v>
      </c>
      <c r="BE178" s="4">
        <f t="shared" si="122"/>
        <v>-3.0023094688221796E-2</v>
      </c>
      <c r="BF178" s="4">
        <f t="shared" si="123"/>
        <v>-0.36249999999999999</v>
      </c>
      <c r="BG178" s="4">
        <f t="shared" si="124"/>
        <v>0.56862745098039202</v>
      </c>
      <c r="BH178" s="4">
        <f t="shared" si="125"/>
        <v>1.5672332348461553</v>
      </c>
      <c r="BI178" s="4">
        <f t="shared" si="126"/>
        <v>3.6053159832062156</v>
      </c>
      <c r="BJ178" s="4">
        <f t="shared" si="127"/>
        <v>0.43470065928934509</v>
      </c>
      <c r="BK178" s="4">
        <f t="shared" si="128"/>
        <v>0.65041898552476995</v>
      </c>
      <c r="BL178" s="4">
        <f t="shared" si="129"/>
        <v>2.0775501193549011</v>
      </c>
      <c r="BM178" s="4">
        <f t="shared" si="130"/>
        <v>0.3130701779299222</v>
      </c>
      <c r="BN178" s="3">
        <f t="shared" si="131"/>
        <v>1</v>
      </c>
      <c r="BO178" s="3">
        <v>100</v>
      </c>
      <c r="BP178" s="3">
        <f t="shared" si="132"/>
        <v>0.7</v>
      </c>
      <c r="BQ178" s="3">
        <f t="shared" si="133"/>
        <v>70</v>
      </c>
      <c r="BR178"/>
    </row>
    <row r="179" spans="1:70" x14ac:dyDescent="0.25">
      <c r="A179" t="s">
        <v>127</v>
      </c>
      <c r="B179" t="s">
        <v>197</v>
      </c>
      <c r="C179" t="s">
        <v>174</v>
      </c>
      <c r="D179" t="s">
        <v>25</v>
      </c>
      <c r="E179" t="s">
        <v>12</v>
      </c>
      <c r="F179" s="3">
        <v>1</v>
      </c>
      <c r="G179" s="3">
        <v>1</v>
      </c>
      <c r="H179" s="3" t="str">
        <f t="shared" si="134"/>
        <v>D</v>
      </c>
      <c r="I179" s="3">
        <v>2.4500000000000002</v>
      </c>
      <c r="J179" s="3">
        <v>3.75</v>
      </c>
      <c r="K179" s="3">
        <v>2.63</v>
      </c>
      <c r="L179" s="3">
        <v>1.6</v>
      </c>
      <c r="M179" s="3">
        <v>2.2999999999999998</v>
      </c>
      <c r="N179" s="3">
        <f t="shared" si="92"/>
        <v>2</v>
      </c>
      <c r="O179" s="3">
        <f t="shared" si="93"/>
        <v>5.5058068854918485E-2</v>
      </c>
      <c r="P179" s="3">
        <f t="shared" si="94"/>
        <v>5.9782608695652217E-2</v>
      </c>
      <c r="Q179" s="3">
        <f t="shared" si="95"/>
        <v>2.5848922686945506</v>
      </c>
      <c r="R179" s="3">
        <f t="shared" si="96"/>
        <v>3.9564677582059442</v>
      </c>
      <c r="S179" s="3">
        <f t="shared" si="97"/>
        <v>2.7748027210884354</v>
      </c>
      <c r="T179" s="3">
        <f t="shared" si="98"/>
        <v>1.6880929101678697</v>
      </c>
      <c r="U179" s="3">
        <f t="shared" si="99"/>
        <v>2.4266335583663121</v>
      </c>
      <c r="V179" s="4">
        <f t="shared" si="100"/>
        <v>0.4081632653061224</v>
      </c>
      <c r="W179" s="4">
        <f t="shared" si="101"/>
        <v>0.26666666666666666</v>
      </c>
      <c r="X179" s="4">
        <f t="shared" si="102"/>
        <v>0.38022813688212931</v>
      </c>
      <c r="Y179" s="4">
        <f t="shared" si="103"/>
        <v>0.625</v>
      </c>
      <c r="Z179" s="4">
        <f t="shared" si="104"/>
        <v>0.43478260869565222</v>
      </c>
      <c r="AA179" s="4">
        <f t="shared" si="105"/>
        <v>0.65333333333333343</v>
      </c>
      <c r="AB179" s="4">
        <f t="shared" si="106"/>
        <v>0.93155893536121681</v>
      </c>
      <c r="AC179" s="4">
        <f t="shared" si="107"/>
        <v>1.5306122448979591</v>
      </c>
      <c r="AD179" s="4">
        <f t="shared" si="108"/>
        <v>1.4258555133079849</v>
      </c>
      <c r="AE179" s="4">
        <f t="shared" si="109"/>
        <v>1.0734693877551018</v>
      </c>
      <c r="AF179" s="4">
        <f t="shared" si="110"/>
        <v>0.70133333333333325</v>
      </c>
      <c r="AG179" s="4">
        <f t="shared" si="111"/>
        <v>0.69565217391304357</v>
      </c>
      <c r="AH179" s="4">
        <f t="shared" si="112"/>
        <v>1.4374999999999998</v>
      </c>
      <c r="AI179" s="4">
        <f t="shared" si="113"/>
        <v>-0.18991045239388482</v>
      </c>
      <c r="AJ179" s="4">
        <f t="shared" si="114"/>
        <v>-1.3715754895113936</v>
      </c>
      <c r="AK179" s="4">
        <f t="shared" si="114"/>
        <v>1.1816650371175088</v>
      </c>
      <c r="AL179" s="4">
        <f t="shared" si="115"/>
        <v>-0.73854064819844245</v>
      </c>
      <c r="AM179" s="4">
        <f t="shared" si="116"/>
        <v>0.73854064819844245</v>
      </c>
      <c r="AN179" s="4">
        <f t="shared" si="117"/>
        <v>-9.4955226196942411E-2</v>
      </c>
      <c r="AO179" s="4">
        <f t="shared" si="118"/>
        <v>-0.68578774475569682</v>
      </c>
      <c r="AP179" s="4">
        <f t="shared" si="118"/>
        <v>0.5908325185587544</v>
      </c>
      <c r="AQ179" s="4">
        <f t="shared" si="119"/>
        <v>-0.36927032409922123</v>
      </c>
      <c r="AR179" s="4">
        <f t="shared" si="120"/>
        <v>0.36927032409922123</v>
      </c>
      <c r="AS179" s="4">
        <f t="shared" si="135"/>
        <v>-9.4671372467729054E-2</v>
      </c>
      <c r="AT179" s="4">
        <f t="shared" si="135"/>
        <v>-0.6011237179861596</v>
      </c>
      <c r="AU179" s="4">
        <f t="shared" si="135"/>
        <v>0.53365143473193866</v>
      </c>
      <c r="AV179" s="4">
        <f t="shared" si="135"/>
        <v>-0.35373795490662546</v>
      </c>
      <c r="AW179" s="4">
        <f t="shared" si="135"/>
        <v>0.35373795490662546</v>
      </c>
      <c r="AX179" s="4">
        <f t="shared" si="136"/>
        <v>-17.040847044191228</v>
      </c>
      <c r="AY179" s="4">
        <f t="shared" si="136"/>
        <v>-108.20226923750873</v>
      </c>
      <c r="AZ179" s="4">
        <f t="shared" si="136"/>
        <v>96.057258251748962</v>
      </c>
      <c r="BA179" s="4">
        <f t="shared" si="136"/>
        <v>-63.672831883192586</v>
      </c>
      <c r="BB179" s="4">
        <f t="shared" si="136"/>
        <v>63.672831883192586</v>
      </c>
      <c r="BC179" s="4">
        <f t="shared" si="121"/>
        <v>-6.8441064638783092E-2</v>
      </c>
      <c r="BD179" s="4">
        <f t="shared" si="122"/>
        <v>-0.34666666666666657</v>
      </c>
      <c r="BE179" s="4">
        <f t="shared" si="122"/>
        <v>0.42585551330798488</v>
      </c>
      <c r="BF179" s="4">
        <f t="shared" si="123"/>
        <v>-0.30434782608695637</v>
      </c>
      <c r="BG179" s="4">
        <f t="shared" si="124"/>
        <v>0.43749999999999967</v>
      </c>
      <c r="BH179" s="4">
        <f t="shared" si="125"/>
        <v>0.7431484332781696</v>
      </c>
      <c r="BI179" s="4">
        <f t="shared" si="126"/>
        <v>3.1053875826629764</v>
      </c>
      <c r="BJ179" s="4">
        <f t="shared" si="127"/>
        <v>0.23930939810124902</v>
      </c>
      <c r="BK179" s="4">
        <f t="shared" si="128"/>
        <v>0.52222710052302856</v>
      </c>
      <c r="BL179" s="4">
        <f t="shared" si="129"/>
        <v>2.0573632342670907</v>
      </c>
      <c r="BM179" s="4">
        <f t="shared" si="130"/>
        <v>0.25383320350286387</v>
      </c>
      <c r="BN179" s="3">
        <f t="shared" si="131"/>
        <v>0</v>
      </c>
      <c r="BO179" s="3">
        <v>100</v>
      </c>
      <c r="BP179" s="3">
        <f t="shared" si="132"/>
        <v>-1</v>
      </c>
      <c r="BQ179" s="3">
        <f t="shared" si="133"/>
        <v>-100</v>
      </c>
      <c r="BR179"/>
    </row>
    <row r="180" spans="1:70" x14ac:dyDescent="0.25">
      <c r="A180" t="s">
        <v>127</v>
      </c>
      <c r="B180" t="s">
        <v>198</v>
      </c>
      <c r="C180" t="s">
        <v>138</v>
      </c>
      <c r="D180" t="s">
        <v>26</v>
      </c>
      <c r="E180" t="s">
        <v>24</v>
      </c>
      <c r="F180" s="3">
        <v>2</v>
      </c>
      <c r="G180" s="3">
        <v>1</v>
      </c>
      <c r="H180" s="3" t="str">
        <f t="shared" si="134"/>
        <v>H</v>
      </c>
      <c r="I180" s="3">
        <v>3.1</v>
      </c>
      <c r="J180" s="3">
        <v>3.6</v>
      </c>
      <c r="K180" s="3">
        <v>2.15</v>
      </c>
      <c r="L180" s="3">
        <v>1.75</v>
      </c>
      <c r="M180" s="3">
        <v>2.0499999999999998</v>
      </c>
      <c r="N180" s="3">
        <f t="shared" si="92"/>
        <v>3</v>
      </c>
      <c r="O180" s="3">
        <f t="shared" si="93"/>
        <v>6.5474702008835539E-2</v>
      </c>
      <c r="P180" s="3">
        <f t="shared" si="94"/>
        <v>5.9233449477351874E-2</v>
      </c>
      <c r="Q180" s="3">
        <f t="shared" si="95"/>
        <v>3.3029715762273901</v>
      </c>
      <c r="R180" s="3">
        <f t="shared" si="96"/>
        <v>3.8357089272318081</v>
      </c>
      <c r="S180" s="3">
        <f t="shared" si="97"/>
        <v>2.2907706093189963</v>
      </c>
      <c r="T180" s="3">
        <f t="shared" si="98"/>
        <v>1.8645807285154623</v>
      </c>
      <c r="U180" s="3">
        <f t="shared" si="99"/>
        <v>2.1842231391181128</v>
      </c>
      <c r="V180" s="4">
        <f t="shared" si="100"/>
        <v>0.32258064516129031</v>
      </c>
      <c r="W180" s="4">
        <f t="shared" si="101"/>
        <v>0.27777777777777779</v>
      </c>
      <c r="X180" s="4">
        <f t="shared" si="102"/>
        <v>0.46511627906976744</v>
      </c>
      <c r="Y180" s="4">
        <f t="shared" si="103"/>
        <v>0.5714285714285714</v>
      </c>
      <c r="Z180" s="4">
        <f t="shared" si="104"/>
        <v>0.48780487804878053</v>
      </c>
      <c r="AA180" s="4">
        <f t="shared" si="105"/>
        <v>0.86111111111111116</v>
      </c>
      <c r="AB180" s="4">
        <f t="shared" si="106"/>
        <v>1.4418604651162792</v>
      </c>
      <c r="AC180" s="4">
        <f t="shared" si="107"/>
        <v>1.1612903225806452</v>
      </c>
      <c r="AD180" s="4">
        <f t="shared" si="108"/>
        <v>1.6744186046511629</v>
      </c>
      <c r="AE180" s="4">
        <f t="shared" si="109"/>
        <v>0.69354838709677413</v>
      </c>
      <c r="AF180" s="4">
        <f t="shared" si="110"/>
        <v>0.59722222222222221</v>
      </c>
      <c r="AG180" s="4">
        <f t="shared" si="111"/>
        <v>0.85365853658536595</v>
      </c>
      <c r="AH180" s="4">
        <f t="shared" si="112"/>
        <v>1.1714285714285713</v>
      </c>
      <c r="AI180" s="4">
        <f t="shared" si="113"/>
        <v>1.0122009669083938</v>
      </c>
      <c r="AJ180" s="4">
        <f t="shared" si="114"/>
        <v>-0.53273735100441799</v>
      </c>
      <c r="AK180" s="4">
        <f t="shared" si="114"/>
        <v>1.5449383179128118</v>
      </c>
      <c r="AL180" s="4">
        <f t="shared" si="115"/>
        <v>-0.31964241060265053</v>
      </c>
      <c r="AM180" s="4">
        <f t="shared" si="116"/>
        <v>0.31964241060265053</v>
      </c>
      <c r="AN180" s="4">
        <f t="shared" si="117"/>
        <v>0.50610048345419689</v>
      </c>
      <c r="AO180" s="4">
        <f t="shared" si="118"/>
        <v>-0.266368675502209</v>
      </c>
      <c r="AP180" s="4">
        <f t="shared" si="118"/>
        <v>0.77246915895640589</v>
      </c>
      <c r="AQ180" s="4">
        <f t="shared" si="119"/>
        <v>-0.15982120530132526</v>
      </c>
      <c r="AR180" s="4">
        <f t="shared" si="120"/>
        <v>0.15982120530132526</v>
      </c>
      <c r="AS180" s="4">
        <f t="shared" si="135"/>
        <v>0.46851607720193861</v>
      </c>
      <c r="AT180" s="4">
        <f t="shared" si="135"/>
        <v>-0.26032416359445815</v>
      </c>
      <c r="AU180" s="4">
        <f t="shared" si="135"/>
        <v>0.65772697171878791</v>
      </c>
      <c r="AV180" s="4">
        <f t="shared" si="135"/>
        <v>-0.15848092552089946</v>
      </c>
      <c r="AW180" s="4">
        <f t="shared" si="135"/>
        <v>0.15848092552089946</v>
      </c>
      <c r="AX180" s="4">
        <f t="shared" si="136"/>
        <v>84.332893896348949</v>
      </c>
      <c r="AY180" s="4">
        <f t="shared" si="136"/>
        <v>-46.858349447002468</v>
      </c>
      <c r="AZ180" s="4">
        <f t="shared" si="136"/>
        <v>118.39085490938182</v>
      </c>
      <c r="BA180" s="4">
        <f t="shared" si="136"/>
        <v>-28.526566593761903</v>
      </c>
      <c r="BB180" s="4">
        <f t="shared" si="136"/>
        <v>28.526566593761903</v>
      </c>
      <c r="BC180" s="4">
        <f t="shared" si="121"/>
        <v>0.44186046511627908</v>
      </c>
      <c r="BD180" s="4">
        <f t="shared" si="122"/>
        <v>-0.13888888888888895</v>
      </c>
      <c r="BE180" s="4">
        <f t="shared" si="122"/>
        <v>0.67441860465116288</v>
      </c>
      <c r="BF180" s="4">
        <f t="shared" si="123"/>
        <v>-0.14634146341463408</v>
      </c>
      <c r="BG180" s="4">
        <f t="shared" si="124"/>
        <v>0.17142857142857135</v>
      </c>
      <c r="BH180" s="4">
        <f t="shared" si="125"/>
        <v>0.78477112254898074</v>
      </c>
      <c r="BI180" s="4">
        <f t="shared" si="126"/>
        <v>3.1431503709260653</v>
      </c>
      <c r="BJ180" s="4">
        <f t="shared" si="127"/>
        <v>0.2496766078416299</v>
      </c>
      <c r="BK180" s="4">
        <f t="shared" si="128"/>
        <v>0.22602131609194898</v>
      </c>
      <c r="BL180" s="4">
        <f t="shared" si="129"/>
        <v>2.0244019338167876</v>
      </c>
      <c r="BM180" s="4">
        <f t="shared" si="130"/>
        <v>0.11164843913471797</v>
      </c>
      <c r="BN180" s="3">
        <f t="shared" si="131"/>
        <v>1</v>
      </c>
      <c r="BO180" s="3">
        <v>100</v>
      </c>
      <c r="BP180" s="3">
        <f t="shared" si="132"/>
        <v>2.1</v>
      </c>
      <c r="BQ180" s="3">
        <f t="shared" si="133"/>
        <v>210</v>
      </c>
      <c r="BR180"/>
    </row>
    <row r="181" spans="1:70" x14ac:dyDescent="0.25">
      <c r="A181" t="s">
        <v>127</v>
      </c>
      <c r="B181" t="s">
        <v>199</v>
      </c>
      <c r="C181" t="s">
        <v>172</v>
      </c>
      <c r="D181" t="s">
        <v>20</v>
      </c>
      <c r="E181" t="s">
        <v>133</v>
      </c>
      <c r="F181" s="3">
        <v>1</v>
      </c>
      <c r="G181" s="3">
        <v>3</v>
      </c>
      <c r="H181" s="3" t="str">
        <f t="shared" si="134"/>
        <v>A</v>
      </c>
      <c r="I181" s="3">
        <v>1.4</v>
      </c>
      <c r="J181" s="3">
        <v>5</v>
      </c>
      <c r="K181" s="3">
        <v>6.5</v>
      </c>
      <c r="L181" s="3">
        <v>1.62</v>
      </c>
      <c r="M181" s="3">
        <v>2.25</v>
      </c>
      <c r="N181" s="3">
        <f t="shared" si="92"/>
        <v>4</v>
      </c>
      <c r="O181" s="3">
        <f t="shared" si="93"/>
        <v>6.8131868131868334E-2</v>
      </c>
      <c r="P181" s="3">
        <f t="shared" si="94"/>
        <v>6.1728395061728336E-2</v>
      </c>
      <c r="Q181" s="3">
        <f t="shared" si="95"/>
        <v>1.4953846153846155</v>
      </c>
      <c r="R181" s="3">
        <f t="shared" si="96"/>
        <v>5.3406593406593412</v>
      </c>
      <c r="S181" s="3">
        <f t="shared" si="97"/>
        <v>6.9428571428571439</v>
      </c>
      <c r="T181" s="3">
        <f t="shared" si="98"/>
        <v>1.7303736263736269</v>
      </c>
      <c r="U181" s="3">
        <f t="shared" si="99"/>
        <v>2.4032967032967036</v>
      </c>
      <c r="V181" s="4">
        <f t="shared" si="100"/>
        <v>0.7142857142857143</v>
      </c>
      <c r="W181" s="4">
        <f t="shared" si="101"/>
        <v>0.2</v>
      </c>
      <c r="X181" s="4">
        <f t="shared" si="102"/>
        <v>0.15384615384615385</v>
      </c>
      <c r="Y181" s="4">
        <f t="shared" si="103"/>
        <v>0.61728395061728392</v>
      </c>
      <c r="Z181" s="4">
        <f t="shared" si="104"/>
        <v>0.44444444444444442</v>
      </c>
      <c r="AA181" s="4">
        <f t="shared" si="105"/>
        <v>0.27999999999999997</v>
      </c>
      <c r="AB181" s="4">
        <f t="shared" si="106"/>
        <v>0.21538461538461537</v>
      </c>
      <c r="AC181" s="4">
        <f t="shared" si="107"/>
        <v>3.5714285714285716</v>
      </c>
      <c r="AD181" s="4">
        <f t="shared" si="108"/>
        <v>0.76923076923076927</v>
      </c>
      <c r="AE181" s="4">
        <f t="shared" si="109"/>
        <v>4.6428571428571432</v>
      </c>
      <c r="AF181" s="4">
        <f t="shared" si="110"/>
        <v>1.3</v>
      </c>
      <c r="AG181" s="4">
        <f t="shared" si="111"/>
        <v>0.72000000000000008</v>
      </c>
      <c r="AH181" s="4">
        <f t="shared" si="112"/>
        <v>1.3888888888888888</v>
      </c>
      <c r="AI181" s="4">
        <f t="shared" si="113"/>
        <v>-5.4474725274725282</v>
      </c>
      <c r="AJ181" s="4">
        <f t="shared" si="114"/>
        <v>-3.8452747252747255</v>
      </c>
      <c r="AK181" s="4">
        <f t="shared" si="114"/>
        <v>-1.6021978021978027</v>
      </c>
      <c r="AL181" s="4">
        <f t="shared" si="115"/>
        <v>-0.67292307692307674</v>
      </c>
      <c r="AM181" s="4">
        <f t="shared" si="116"/>
        <v>0.67292307692307674</v>
      </c>
      <c r="AN181" s="4">
        <f t="shared" si="117"/>
        <v>-2.7237362637362641</v>
      </c>
      <c r="AO181" s="4">
        <f t="shared" si="118"/>
        <v>-1.9226373626373627</v>
      </c>
      <c r="AP181" s="4">
        <f t="shared" si="118"/>
        <v>-0.80109890109890136</v>
      </c>
      <c r="AQ181" s="4">
        <f t="shared" si="119"/>
        <v>-0.33646153846153837</v>
      </c>
      <c r="AR181" s="4">
        <f t="shared" si="120"/>
        <v>0.33646153846153837</v>
      </c>
      <c r="AS181" s="4">
        <f t="shared" si="135"/>
        <v>-1.2189319424499532</v>
      </c>
      <c r="AT181" s="4">
        <f t="shared" si="135"/>
        <v>-1.0911834591322478</v>
      </c>
      <c r="AU181" s="4">
        <f t="shared" si="135"/>
        <v>-0.67541064477545443</v>
      </c>
      <c r="AV181" s="4">
        <f t="shared" si="135"/>
        <v>-0.32456329194138783</v>
      </c>
      <c r="AW181" s="4">
        <f t="shared" si="135"/>
        <v>0.32456329194138783</v>
      </c>
      <c r="AX181" s="4">
        <f t="shared" si="136"/>
        <v>-219.4077496409916</v>
      </c>
      <c r="AY181" s="4">
        <f t="shared" si="136"/>
        <v>-196.4130226438046</v>
      </c>
      <c r="AZ181" s="4">
        <f t="shared" si="136"/>
        <v>-121.57391605958179</v>
      </c>
      <c r="BA181" s="4">
        <f t="shared" si="136"/>
        <v>-58.421392549449813</v>
      </c>
      <c r="BB181" s="4">
        <f t="shared" si="136"/>
        <v>58.421392549449813</v>
      </c>
      <c r="BC181" s="4">
        <f t="shared" si="121"/>
        <v>-0.7846153846153846</v>
      </c>
      <c r="BD181" s="4">
        <f t="shared" si="122"/>
        <v>-0.72</v>
      </c>
      <c r="BE181" s="4">
        <f t="shared" si="122"/>
        <v>-0.23076923076923081</v>
      </c>
      <c r="BF181" s="4">
        <f t="shared" si="123"/>
        <v>-0.27999999999999986</v>
      </c>
      <c r="BG181" s="4">
        <f t="shared" si="124"/>
        <v>0.38888888888888867</v>
      </c>
      <c r="BH181" s="4">
        <f t="shared" si="125"/>
        <v>2.7996467767610729</v>
      </c>
      <c r="BI181" s="4">
        <f t="shared" si="126"/>
        <v>4.5929670329670342</v>
      </c>
      <c r="BJ181" s="4">
        <f t="shared" si="127"/>
        <v>0.60955081032935587</v>
      </c>
      <c r="BK181" s="4">
        <f t="shared" si="128"/>
        <v>0.47582847090922459</v>
      </c>
      <c r="BL181" s="4">
        <f t="shared" si="129"/>
        <v>2.0668351648351653</v>
      </c>
      <c r="BM181" s="4">
        <f t="shared" si="130"/>
        <v>0.23022081247934106</v>
      </c>
      <c r="BN181" s="3">
        <f t="shared" si="131"/>
        <v>0</v>
      </c>
      <c r="BO181" s="3">
        <v>100</v>
      </c>
      <c r="BP181" s="3">
        <f t="shared" si="132"/>
        <v>-1</v>
      </c>
      <c r="BQ181" s="3">
        <f t="shared" si="133"/>
        <v>-100</v>
      </c>
      <c r="BR181"/>
    </row>
    <row r="182" spans="1:70" x14ac:dyDescent="0.25">
      <c r="A182" t="s">
        <v>127</v>
      </c>
      <c r="B182" t="s">
        <v>199</v>
      </c>
      <c r="C182" t="s">
        <v>173</v>
      </c>
      <c r="D182" t="s">
        <v>13</v>
      </c>
      <c r="E182" t="s">
        <v>18</v>
      </c>
      <c r="F182" s="3">
        <v>3</v>
      </c>
      <c r="G182" s="3">
        <v>0</v>
      </c>
      <c r="H182" s="3" t="str">
        <f t="shared" si="134"/>
        <v>H</v>
      </c>
      <c r="I182" s="3">
        <v>1.91</v>
      </c>
      <c r="J182" s="3">
        <v>3.8</v>
      </c>
      <c r="K182" s="3">
        <v>3.75</v>
      </c>
      <c r="L182" s="3">
        <v>1.65</v>
      </c>
      <c r="M182" s="3">
        <v>2.2000000000000002</v>
      </c>
      <c r="N182" s="3">
        <f t="shared" si="92"/>
        <v>3</v>
      </c>
      <c r="O182" s="3">
        <f t="shared" si="93"/>
        <v>5.338477082759252E-2</v>
      </c>
      <c r="P182" s="3">
        <f t="shared" si="94"/>
        <v>6.0606060606060663E-2</v>
      </c>
      <c r="Q182" s="3">
        <f t="shared" si="95"/>
        <v>2.0119649122807015</v>
      </c>
      <c r="R182" s="3">
        <f t="shared" si="96"/>
        <v>4.0028621291448516</v>
      </c>
      <c r="S182" s="3">
        <f t="shared" si="97"/>
        <v>3.9501928906034718</v>
      </c>
      <c r="T182" s="3">
        <f t="shared" si="98"/>
        <v>1.7380848718655275</v>
      </c>
      <c r="U182" s="3">
        <f t="shared" si="99"/>
        <v>2.3174464958207039</v>
      </c>
      <c r="V182" s="4">
        <f t="shared" si="100"/>
        <v>0.52356020942408377</v>
      </c>
      <c r="W182" s="4">
        <f t="shared" si="101"/>
        <v>0.26315789473684209</v>
      </c>
      <c r="X182" s="4">
        <f t="shared" si="102"/>
        <v>0.26666666666666666</v>
      </c>
      <c r="Y182" s="4">
        <f t="shared" si="103"/>
        <v>0.60606060606060608</v>
      </c>
      <c r="Z182" s="4">
        <f t="shared" si="104"/>
        <v>0.45454545454545453</v>
      </c>
      <c r="AA182" s="4">
        <f t="shared" si="105"/>
        <v>0.50263157894736843</v>
      </c>
      <c r="AB182" s="4">
        <f t="shared" si="106"/>
        <v>0.5093333333333333</v>
      </c>
      <c r="AC182" s="4">
        <f t="shared" si="107"/>
        <v>1.9895287958115184</v>
      </c>
      <c r="AD182" s="4">
        <f t="shared" si="108"/>
        <v>1.0133333333333332</v>
      </c>
      <c r="AE182" s="4">
        <f t="shared" si="109"/>
        <v>1.9633507853403143</v>
      </c>
      <c r="AF182" s="4">
        <f t="shared" si="110"/>
        <v>0.98684210526315796</v>
      </c>
      <c r="AG182" s="4">
        <f t="shared" si="111"/>
        <v>0.74999999999999989</v>
      </c>
      <c r="AH182" s="4">
        <f t="shared" si="112"/>
        <v>1.3333333333333335</v>
      </c>
      <c r="AI182" s="4">
        <f t="shared" si="113"/>
        <v>-1.9382279783227703</v>
      </c>
      <c r="AJ182" s="4">
        <f t="shared" si="114"/>
        <v>-1.9908972168641501</v>
      </c>
      <c r="AK182" s="4">
        <f t="shared" si="114"/>
        <v>5.2669238541379837E-2</v>
      </c>
      <c r="AL182" s="4">
        <f t="shared" si="115"/>
        <v>-0.57936162395517643</v>
      </c>
      <c r="AM182" s="4">
        <f t="shared" si="116"/>
        <v>0.57936162395517643</v>
      </c>
      <c r="AN182" s="4">
        <f t="shared" si="117"/>
        <v>-0.96911398916138514</v>
      </c>
      <c r="AO182" s="4">
        <f t="shared" si="118"/>
        <v>-0.99544860843207505</v>
      </c>
      <c r="AP182" s="4">
        <f t="shared" si="118"/>
        <v>2.6334619270689918E-2</v>
      </c>
      <c r="AQ182" s="4">
        <f t="shared" si="119"/>
        <v>-0.28968081197758822</v>
      </c>
      <c r="AR182" s="4">
        <f t="shared" si="120"/>
        <v>0.28968081197758822</v>
      </c>
      <c r="AS182" s="4">
        <f t="shared" si="135"/>
        <v>-0.76971421698473741</v>
      </c>
      <c r="AT182" s="4">
        <f t="shared" si="135"/>
        <v>-0.7831172809653314</v>
      </c>
      <c r="AU182" s="4">
        <f t="shared" si="135"/>
        <v>2.6328534009606646E-2</v>
      </c>
      <c r="AV182" s="4">
        <f t="shared" si="135"/>
        <v>-0.28196297011451882</v>
      </c>
      <c r="AW182" s="4">
        <f t="shared" si="135"/>
        <v>0.28196297011451882</v>
      </c>
      <c r="AX182" s="4">
        <f t="shared" si="136"/>
        <v>-138.54855905725273</v>
      </c>
      <c r="AY182" s="4">
        <f t="shared" si="136"/>
        <v>-140.96111057375964</v>
      </c>
      <c r="AZ182" s="4">
        <f t="shared" si="136"/>
        <v>4.7391361217291958</v>
      </c>
      <c r="BA182" s="4">
        <f t="shared" si="136"/>
        <v>-50.75333462061338</v>
      </c>
      <c r="BB182" s="4">
        <f t="shared" si="136"/>
        <v>50.75333462061338</v>
      </c>
      <c r="BC182" s="4">
        <f t="shared" si="121"/>
        <v>-0.4906666666666667</v>
      </c>
      <c r="BD182" s="4">
        <f t="shared" si="122"/>
        <v>-0.49736842105263163</v>
      </c>
      <c r="BE182" s="4">
        <f t="shared" si="122"/>
        <v>1.3333333333333388E-2</v>
      </c>
      <c r="BF182" s="4">
        <f t="shared" si="123"/>
        <v>-0.25000000000000017</v>
      </c>
      <c r="BG182" s="4">
        <f t="shared" si="124"/>
        <v>0.33333333333333365</v>
      </c>
      <c r="BH182" s="4">
        <f t="shared" si="125"/>
        <v>1.1345464198494428</v>
      </c>
      <c r="BI182" s="4">
        <f t="shared" si="126"/>
        <v>3.3216733106763416</v>
      </c>
      <c r="BJ182" s="4">
        <f t="shared" si="127"/>
        <v>0.34155870061117855</v>
      </c>
      <c r="BK182" s="4">
        <f t="shared" si="128"/>
        <v>0.40967053305795209</v>
      </c>
      <c r="BL182" s="4">
        <f t="shared" si="129"/>
        <v>2.027765683843116</v>
      </c>
      <c r="BM182" s="4">
        <f t="shared" si="130"/>
        <v>0.2020305089104405</v>
      </c>
      <c r="BN182" s="3">
        <f t="shared" si="131"/>
        <v>1</v>
      </c>
      <c r="BO182" s="3">
        <v>100</v>
      </c>
      <c r="BP182" s="3">
        <f t="shared" si="132"/>
        <v>0.90999999999999992</v>
      </c>
      <c r="BQ182" s="3">
        <f t="shared" si="133"/>
        <v>90.999999999999986</v>
      </c>
      <c r="BR182"/>
    </row>
    <row r="183" spans="1:70" x14ac:dyDescent="0.25">
      <c r="A183" t="s">
        <v>127</v>
      </c>
      <c r="B183" t="s">
        <v>199</v>
      </c>
      <c r="C183" t="s">
        <v>173</v>
      </c>
      <c r="D183" t="s">
        <v>135</v>
      </c>
      <c r="E183" t="s">
        <v>16</v>
      </c>
      <c r="F183" s="3">
        <v>2</v>
      </c>
      <c r="G183" s="3">
        <v>3</v>
      </c>
      <c r="H183" s="3" t="str">
        <f t="shared" si="134"/>
        <v>A</v>
      </c>
      <c r="I183" s="3">
        <v>2.38</v>
      </c>
      <c r="J183" s="3">
        <v>3.25</v>
      </c>
      <c r="K183" s="3">
        <v>3.1</v>
      </c>
      <c r="L183" s="3">
        <v>2.15</v>
      </c>
      <c r="M183" s="3">
        <v>1.67</v>
      </c>
      <c r="N183" s="3">
        <f t="shared" si="92"/>
        <v>5</v>
      </c>
      <c r="O183" s="3">
        <f t="shared" si="93"/>
        <v>5.0441020080488785E-2</v>
      </c>
      <c r="P183" s="3">
        <f t="shared" si="94"/>
        <v>6.3918674279348331E-2</v>
      </c>
      <c r="Q183" s="3">
        <f t="shared" si="95"/>
        <v>2.5000496277915634</v>
      </c>
      <c r="R183" s="3">
        <f t="shared" si="96"/>
        <v>3.4139333152615885</v>
      </c>
      <c r="S183" s="3">
        <f t="shared" si="97"/>
        <v>3.2563671622495152</v>
      </c>
      <c r="T183" s="3">
        <f t="shared" si="98"/>
        <v>2.2584481931730509</v>
      </c>
      <c r="U183" s="3">
        <f t="shared" si="99"/>
        <v>1.7542365035344163</v>
      </c>
      <c r="V183" s="4">
        <f t="shared" si="100"/>
        <v>0.42016806722689076</v>
      </c>
      <c r="W183" s="4">
        <f t="shared" si="101"/>
        <v>0.30769230769230771</v>
      </c>
      <c r="X183" s="4">
        <f t="shared" si="102"/>
        <v>0.32258064516129031</v>
      </c>
      <c r="Y183" s="4">
        <f t="shared" si="103"/>
        <v>0.46511627906976744</v>
      </c>
      <c r="Z183" s="4">
        <f t="shared" si="104"/>
        <v>0.5988023952095809</v>
      </c>
      <c r="AA183" s="4">
        <f t="shared" si="105"/>
        <v>0.73230769230769233</v>
      </c>
      <c r="AB183" s="4">
        <f t="shared" si="106"/>
        <v>0.76774193548387093</v>
      </c>
      <c r="AC183" s="4">
        <f t="shared" si="107"/>
        <v>1.365546218487395</v>
      </c>
      <c r="AD183" s="4">
        <f t="shared" si="108"/>
        <v>1.0483870967741935</v>
      </c>
      <c r="AE183" s="4">
        <f t="shared" si="109"/>
        <v>1.3025210084033614</v>
      </c>
      <c r="AF183" s="4">
        <f t="shared" si="110"/>
        <v>0.9538461538461539</v>
      </c>
      <c r="AG183" s="4">
        <f t="shared" si="111"/>
        <v>1.2874251497005988</v>
      </c>
      <c r="AH183" s="4">
        <f t="shared" si="112"/>
        <v>0.77674418604651163</v>
      </c>
      <c r="AI183" s="4">
        <f t="shared" si="113"/>
        <v>-0.7563175344579518</v>
      </c>
      <c r="AJ183" s="4">
        <f t="shared" si="114"/>
        <v>-0.91388368747002513</v>
      </c>
      <c r="AK183" s="4">
        <f t="shared" si="114"/>
        <v>0.15756615301207333</v>
      </c>
      <c r="AL183" s="4">
        <f t="shared" si="115"/>
        <v>0.50421168963863461</v>
      </c>
      <c r="AM183" s="4">
        <f t="shared" si="116"/>
        <v>-0.50421168963863461</v>
      </c>
      <c r="AN183" s="4">
        <f t="shared" si="117"/>
        <v>-0.3781587672289759</v>
      </c>
      <c r="AO183" s="4">
        <f t="shared" si="118"/>
        <v>-0.45694184373501257</v>
      </c>
      <c r="AP183" s="4">
        <f t="shared" si="118"/>
        <v>7.8783076506036664E-2</v>
      </c>
      <c r="AQ183" s="4">
        <f t="shared" si="119"/>
        <v>0.2521058448193173</v>
      </c>
      <c r="AR183" s="4">
        <f t="shared" si="120"/>
        <v>-0.2521058448193173</v>
      </c>
      <c r="AS183" s="4">
        <f t="shared" si="135"/>
        <v>-0.36153712042392255</v>
      </c>
      <c r="AT183" s="4">
        <f t="shared" si="135"/>
        <v>-0.42861174781061839</v>
      </c>
      <c r="AU183" s="4">
        <f t="shared" si="135"/>
        <v>7.8620684608397995E-2</v>
      </c>
      <c r="AV183" s="4">
        <f t="shared" si="135"/>
        <v>0.24695965056368333</v>
      </c>
      <c r="AW183" s="4">
        <f t="shared" si="135"/>
        <v>-0.24695965056368333</v>
      </c>
      <c r="AX183" s="4">
        <f t="shared" si="136"/>
        <v>-65.076681676306066</v>
      </c>
      <c r="AY183" s="4">
        <f t="shared" si="136"/>
        <v>-77.150114605911313</v>
      </c>
      <c r="AZ183" s="4">
        <f t="shared" si="136"/>
        <v>14.151723229511639</v>
      </c>
      <c r="BA183" s="4">
        <f t="shared" si="136"/>
        <v>44.452737101463001</v>
      </c>
      <c r="BB183" s="4">
        <f t="shared" si="136"/>
        <v>-44.452737101463001</v>
      </c>
      <c r="BC183" s="4">
        <f t="shared" si="121"/>
        <v>-0.23225806451612899</v>
      </c>
      <c r="BD183" s="4">
        <f t="shared" si="122"/>
        <v>-0.26769230769230767</v>
      </c>
      <c r="BE183" s="4">
        <f t="shared" si="122"/>
        <v>4.8387096774193554E-2</v>
      </c>
      <c r="BF183" s="4">
        <f t="shared" si="123"/>
        <v>0.28742514970059879</v>
      </c>
      <c r="BG183" s="4">
        <f t="shared" si="124"/>
        <v>-0.22325581395348837</v>
      </c>
      <c r="BH183" s="4">
        <f t="shared" si="125"/>
        <v>0.48853977997828574</v>
      </c>
      <c r="BI183" s="4">
        <f t="shared" si="126"/>
        <v>3.0567833684342225</v>
      </c>
      <c r="BJ183" s="4">
        <f t="shared" si="127"/>
        <v>0.15982152514410292</v>
      </c>
      <c r="BK183" s="4">
        <f t="shared" si="128"/>
        <v>0.35653150489700874</v>
      </c>
      <c r="BL183" s="4">
        <f t="shared" si="129"/>
        <v>2.0063423483537335</v>
      </c>
      <c r="BM183" s="4">
        <f t="shared" si="130"/>
        <v>0.1777022277327466</v>
      </c>
      <c r="BN183" s="3">
        <f t="shared" si="131"/>
        <v>0</v>
      </c>
      <c r="BO183" s="3">
        <v>100</v>
      </c>
      <c r="BP183" s="3">
        <f t="shared" si="132"/>
        <v>-1</v>
      </c>
      <c r="BQ183" s="3">
        <f t="shared" si="133"/>
        <v>-100</v>
      </c>
      <c r="BR183"/>
    </row>
    <row r="184" spans="1:70" x14ac:dyDescent="0.25">
      <c r="A184" t="s">
        <v>127</v>
      </c>
      <c r="B184" t="s">
        <v>199</v>
      </c>
      <c r="C184" t="s">
        <v>174</v>
      </c>
      <c r="D184" t="s">
        <v>11</v>
      </c>
      <c r="E184" t="s">
        <v>25</v>
      </c>
      <c r="F184" s="3">
        <v>0</v>
      </c>
      <c r="G184" s="3">
        <v>2</v>
      </c>
      <c r="H184" s="3" t="str">
        <f t="shared" si="134"/>
        <v>A</v>
      </c>
      <c r="I184" s="3">
        <v>8</v>
      </c>
      <c r="J184" s="3">
        <v>5.25</v>
      </c>
      <c r="K184" s="3">
        <v>1.36</v>
      </c>
      <c r="L184" s="3">
        <v>1.44</v>
      </c>
      <c r="M184" s="3">
        <v>2.7</v>
      </c>
      <c r="N184" s="3">
        <f t="shared" si="92"/>
        <v>2</v>
      </c>
      <c r="O184" s="3">
        <f t="shared" si="93"/>
        <v>5.0770308123249119E-2</v>
      </c>
      <c r="P184" s="3">
        <f t="shared" si="94"/>
        <v>6.481481481481477E-2</v>
      </c>
      <c r="Q184" s="3">
        <f t="shared" si="95"/>
        <v>8.406162464985993</v>
      </c>
      <c r="R184" s="3">
        <f t="shared" si="96"/>
        <v>5.516544117647058</v>
      </c>
      <c r="S184" s="3">
        <f t="shared" si="97"/>
        <v>1.4290476190476189</v>
      </c>
      <c r="T184" s="3">
        <f t="shared" si="98"/>
        <v>1.5131092436974787</v>
      </c>
      <c r="U184" s="3">
        <f t="shared" si="99"/>
        <v>2.837079831932773</v>
      </c>
      <c r="V184" s="4">
        <f t="shared" si="100"/>
        <v>0.125</v>
      </c>
      <c r="W184" s="4">
        <f t="shared" si="101"/>
        <v>0.19047619047619047</v>
      </c>
      <c r="X184" s="4">
        <f t="shared" si="102"/>
        <v>0.73529411764705876</v>
      </c>
      <c r="Y184" s="4">
        <f t="shared" si="103"/>
        <v>0.69444444444444442</v>
      </c>
      <c r="Z184" s="4">
        <f t="shared" si="104"/>
        <v>0.37037037037037035</v>
      </c>
      <c r="AA184" s="4">
        <f t="shared" si="105"/>
        <v>1.5238095238095237</v>
      </c>
      <c r="AB184" s="4">
        <f t="shared" si="106"/>
        <v>5.8823529411764701</v>
      </c>
      <c r="AC184" s="4">
        <f t="shared" si="107"/>
        <v>0.65625</v>
      </c>
      <c r="AD184" s="4">
        <f t="shared" si="108"/>
        <v>3.8602941176470584</v>
      </c>
      <c r="AE184" s="4">
        <f t="shared" si="109"/>
        <v>0.17</v>
      </c>
      <c r="AF184" s="4">
        <f t="shared" si="110"/>
        <v>0.25904761904761908</v>
      </c>
      <c r="AG184" s="4">
        <f t="shared" si="111"/>
        <v>0.53333333333333333</v>
      </c>
      <c r="AH184" s="4">
        <f t="shared" si="112"/>
        <v>1.8750000000000002</v>
      </c>
      <c r="AI184" s="4">
        <f t="shared" si="113"/>
        <v>6.9771148459383738</v>
      </c>
      <c r="AJ184" s="4">
        <f t="shared" si="114"/>
        <v>2.889618347338935</v>
      </c>
      <c r="AK184" s="4">
        <f t="shared" si="114"/>
        <v>4.0874964985994389</v>
      </c>
      <c r="AL184" s="4">
        <f t="shared" si="115"/>
        <v>-1.3239705882352943</v>
      </c>
      <c r="AM184" s="4">
        <f t="shared" si="116"/>
        <v>1.3239705882352943</v>
      </c>
      <c r="AN184" s="4">
        <f t="shared" si="117"/>
        <v>3.4885574229691869</v>
      </c>
      <c r="AO184" s="4">
        <f t="shared" si="118"/>
        <v>1.4448091736694675</v>
      </c>
      <c r="AP184" s="4">
        <f t="shared" si="118"/>
        <v>2.0437482492997194</v>
      </c>
      <c r="AQ184" s="4">
        <f t="shared" si="119"/>
        <v>-0.66198529411764717</v>
      </c>
      <c r="AR184" s="4">
        <f t="shared" si="120"/>
        <v>0.66198529411764717</v>
      </c>
      <c r="AS184" s="4">
        <f t="shared" si="135"/>
        <v>1.2916304591122556</v>
      </c>
      <c r="AT184" s="4">
        <f t="shared" si="135"/>
        <v>0.96536981529051491</v>
      </c>
      <c r="AU184" s="4">
        <f t="shared" si="135"/>
        <v>1.1157476762459544</v>
      </c>
      <c r="AV184" s="4">
        <f t="shared" si="135"/>
        <v>-0.58475464707432045</v>
      </c>
      <c r="AW184" s="4">
        <f t="shared" si="135"/>
        <v>0.58475464707432045</v>
      </c>
      <c r="AX184" s="4">
        <f t="shared" si="136"/>
        <v>232.493482640206</v>
      </c>
      <c r="AY184" s="4">
        <f t="shared" si="136"/>
        <v>173.76656675229268</v>
      </c>
      <c r="AZ184" s="4">
        <f t="shared" si="136"/>
        <v>200.8345817242718</v>
      </c>
      <c r="BA184" s="4">
        <f t="shared" si="136"/>
        <v>-105.25583647337768</v>
      </c>
      <c r="BB184" s="4">
        <f t="shared" si="136"/>
        <v>105.25583647337768</v>
      </c>
      <c r="BC184" s="4">
        <f t="shared" si="121"/>
        <v>4.8823529411764701</v>
      </c>
      <c r="BD184" s="4">
        <f t="shared" si="122"/>
        <v>0.52380952380952372</v>
      </c>
      <c r="BE184" s="4">
        <f t="shared" si="122"/>
        <v>2.8602941176470584</v>
      </c>
      <c r="BF184" s="4">
        <f t="shared" si="123"/>
        <v>-0.46666666666666679</v>
      </c>
      <c r="BG184" s="4">
        <f t="shared" si="124"/>
        <v>0.87500000000000033</v>
      </c>
      <c r="BH184" s="4">
        <f t="shared" si="125"/>
        <v>3.505653847542904</v>
      </c>
      <c r="BI184" s="4">
        <f t="shared" si="126"/>
        <v>5.1172514005602237</v>
      </c>
      <c r="BJ184" s="4">
        <f t="shared" si="127"/>
        <v>0.68506578495618053</v>
      </c>
      <c r="BK184" s="4">
        <f t="shared" si="128"/>
        <v>0.93618858103271863</v>
      </c>
      <c r="BL184" s="4">
        <f t="shared" si="129"/>
        <v>2.1750945378151259</v>
      </c>
      <c r="BM184" s="4">
        <f t="shared" si="130"/>
        <v>0.43041282333094194</v>
      </c>
      <c r="BN184" s="3">
        <f t="shared" si="131"/>
        <v>0</v>
      </c>
      <c r="BO184" s="3">
        <v>100</v>
      </c>
      <c r="BP184" s="3">
        <f t="shared" si="132"/>
        <v>-1</v>
      </c>
      <c r="BQ184" s="3">
        <f t="shared" si="133"/>
        <v>-100</v>
      </c>
      <c r="BR184"/>
    </row>
    <row r="185" spans="1:70" x14ac:dyDescent="0.25">
      <c r="A185" t="s">
        <v>127</v>
      </c>
      <c r="B185" t="s">
        <v>199</v>
      </c>
      <c r="C185" t="s">
        <v>177</v>
      </c>
      <c r="D185" t="s">
        <v>141</v>
      </c>
      <c r="E185" t="s">
        <v>21</v>
      </c>
      <c r="F185" s="3">
        <v>3</v>
      </c>
      <c r="G185" s="3">
        <v>2</v>
      </c>
      <c r="H185" s="3" t="str">
        <f t="shared" si="134"/>
        <v>H</v>
      </c>
      <c r="I185" s="3">
        <v>2.25</v>
      </c>
      <c r="J185" s="3">
        <v>3.75</v>
      </c>
      <c r="K185" s="3">
        <v>2.9</v>
      </c>
      <c r="L185" s="3">
        <v>1.57</v>
      </c>
      <c r="M185" s="3">
        <v>2.35</v>
      </c>
      <c r="N185" s="3">
        <f t="shared" si="92"/>
        <v>5</v>
      </c>
      <c r="O185" s="3">
        <f t="shared" si="93"/>
        <v>5.5938697318007602E-2</v>
      </c>
      <c r="P185" s="3">
        <f t="shared" si="94"/>
        <v>6.2474590052852608E-2</v>
      </c>
      <c r="Q185" s="3">
        <f t="shared" si="95"/>
        <v>2.375862068965517</v>
      </c>
      <c r="R185" s="3">
        <f t="shared" si="96"/>
        <v>3.9597701149425286</v>
      </c>
      <c r="S185" s="3">
        <f t="shared" si="97"/>
        <v>3.0622222222222217</v>
      </c>
      <c r="T185" s="3">
        <f t="shared" si="98"/>
        <v>1.657823754789272</v>
      </c>
      <c r="U185" s="3">
        <f t="shared" si="99"/>
        <v>2.4814559386973181</v>
      </c>
      <c r="V185" s="4">
        <f t="shared" si="100"/>
        <v>0.44444444444444442</v>
      </c>
      <c r="W185" s="4">
        <f t="shared" si="101"/>
        <v>0.26666666666666666</v>
      </c>
      <c r="X185" s="4">
        <f t="shared" si="102"/>
        <v>0.34482758620689657</v>
      </c>
      <c r="Y185" s="4">
        <f t="shared" si="103"/>
        <v>0.63694267515923564</v>
      </c>
      <c r="Z185" s="4">
        <f t="shared" si="104"/>
        <v>0.42553191489361702</v>
      </c>
      <c r="AA185" s="4">
        <f t="shared" si="105"/>
        <v>0.6</v>
      </c>
      <c r="AB185" s="4">
        <f t="shared" si="106"/>
        <v>0.77586206896551724</v>
      </c>
      <c r="AC185" s="4">
        <f t="shared" si="107"/>
        <v>1.6666666666666667</v>
      </c>
      <c r="AD185" s="4">
        <f t="shared" si="108"/>
        <v>1.2931034482758621</v>
      </c>
      <c r="AE185" s="4">
        <f t="shared" si="109"/>
        <v>1.2888888888888888</v>
      </c>
      <c r="AF185" s="4">
        <f t="shared" si="110"/>
        <v>0.77333333333333332</v>
      </c>
      <c r="AG185" s="4">
        <f t="shared" si="111"/>
        <v>0.66808510638297869</v>
      </c>
      <c r="AH185" s="4">
        <f t="shared" si="112"/>
        <v>1.4968152866242037</v>
      </c>
      <c r="AI185" s="4">
        <f t="shared" si="113"/>
        <v>-0.68636015325670474</v>
      </c>
      <c r="AJ185" s="4">
        <f t="shared" si="114"/>
        <v>-1.5839080459770116</v>
      </c>
      <c r="AK185" s="4">
        <f t="shared" si="114"/>
        <v>0.89754789272030688</v>
      </c>
      <c r="AL185" s="4">
        <f t="shared" si="115"/>
        <v>-0.82363218390804604</v>
      </c>
      <c r="AM185" s="4">
        <f t="shared" si="116"/>
        <v>0.82363218390804604</v>
      </c>
      <c r="AN185" s="4">
        <f t="shared" si="117"/>
        <v>-0.34318007662835237</v>
      </c>
      <c r="AO185" s="4">
        <f t="shared" si="118"/>
        <v>-0.79195402298850581</v>
      </c>
      <c r="AP185" s="4">
        <f t="shared" si="118"/>
        <v>0.44877394636015344</v>
      </c>
      <c r="AQ185" s="4">
        <f t="shared" si="119"/>
        <v>-0.41181609195402302</v>
      </c>
      <c r="AR185" s="4">
        <f t="shared" si="120"/>
        <v>0.41181609195402302</v>
      </c>
      <c r="AS185" s="4">
        <f t="shared" si="135"/>
        <v>-0.330586291768315</v>
      </c>
      <c r="AT185" s="4">
        <f t="shared" si="135"/>
        <v>-0.66981556691056099</v>
      </c>
      <c r="AU185" s="4">
        <f t="shared" si="135"/>
        <v>0.42183387124436739</v>
      </c>
      <c r="AV185" s="4">
        <f t="shared" si="135"/>
        <v>-0.39065097951436756</v>
      </c>
      <c r="AW185" s="4">
        <f t="shared" si="135"/>
        <v>0.39065097951436756</v>
      </c>
      <c r="AX185" s="4">
        <f t="shared" si="136"/>
        <v>-59.505532518296697</v>
      </c>
      <c r="AY185" s="4">
        <f t="shared" si="136"/>
        <v>-120.56680204390098</v>
      </c>
      <c r="AZ185" s="4">
        <f t="shared" si="136"/>
        <v>75.930096823986119</v>
      </c>
      <c r="BA185" s="4">
        <f t="shared" si="136"/>
        <v>-70.31717631258617</v>
      </c>
      <c r="BB185" s="4">
        <f t="shared" si="136"/>
        <v>70.31717631258617</v>
      </c>
      <c r="BC185" s="4">
        <f t="shared" si="121"/>
        <v>-0.22413793103448271</v>
      </c>
      <c r="BD185" s="4">
        <f t="shared" si="122"/>
        <v>-0.4</v>
      </c>
      <c r="BE185" s="4">
        <f t="shared" si="122"/>
        <v>0.29310344827586221</v>
      </c>
      <c r="BF185" s="4">
        <f t="shared" si="123"/>
        <v>-0.33191489361702131</v>
      </c>
      <c r="BG185" s="4">
        <f t="shared" si="124"/>
        <v>0.49681528662420388</v>
      </c>
      <c r="BH185" s="4">
        <f t="shared" si="125"/>
        <v>0.7942970873478773</v>
      </c>
      <c r="BI185" s="4">
        <f t="shared" si="126"/>
        <v>3.1326181353767559</v>
      </c>
      <c r="BJ185" s="4">
        <f t="shared" si="127"/>
        <v>0.25355694598644346</v>
      </c>
      <c r="BK185" s="4">
        <f t="shared" si="128"/>
        <v>0.58239590244486461</v>
      </c>
      <c r="BL185" s="4">
        <f t="shared" si="129"/>
        <v>2.069639846743295</v>
      </c>
      <c r="BM185" s="4">
        <f t="shared" si="130"/>
        <v>0.28139963741097285</v>
      </c>
      <c r="BN185" s="3">
        <f t="shared" si="131"/>
        <v>1</v>
      </c>
      <c r="BO185" s="3">
        <v>100</v>
      </c>
      <c r="BP185" s="3">
        <f t="shared" si="132"/>
        <v>1.25</v>
      </c>
      <c r="BQ185" s="3">
        <f t="shared" si="133"/>
        <v>125</v>
      </c>
      <c r="BR185"/>
    </row>
    <row r="186" spans="1:70" x14ac:dyDescent="0.25">
      <c r="A186" t="s">
        <v>127</v>
      </c>
      <c r="B186" t="s">
        <v>200</v>
      </c>
      <c r="C186" t="s">
        <v>186</v>
      </c>
      <c r="D186" t="s">
        <v>22</v>
      </c>
      <c r="E186" t="s">
        <v>26</v>
      </c>
      <c r="F186" s="3">
        <v>1</v>
      </c>
      <c r="G186" s="3">
        <v>4</v>
      </c>
      <c r="H186" s="3" t="str">
        <f t="shared" si="134"/>
        <v>A</v>
      </c>
      <c r="I186" s="3">
        <v>2.2000000000000002</v>
      </c>
      <c r="J186" s="3">
        <v>3.4</v>
      </c>
      <c r="K186" s="3">
        <v>3.3</v>
      </c>
      <c r="L186" s="3">
        <v>2.08</v>
      </c>
      <c r="M186" s="3">
        <v>1.73</v>
      </c>
      <c r="N186" s="3">
        <f t="shared" si="92"/>
        <v>5</v>
      </c>
      <c r="O186" s="3">
        <f t="shared" si="93"/>
        <v>5.1693404634581164E-2</v>
      </c>
      <c r="P186" s="3">
        <f t="shared" si="94"/>
        <v>5.8803912850155626E-2</v>
      </c>
      <c r="Q186" s="3">
        <f t="shared" si="95"/>
        <v>2.3137254901960786</v>
      </c>
      <c r="R186" s="3">
        <f t="shared" si="96"/>
        <v>3.5757575757575757</v>
      </c>
      <c r="S186" s="3">
        <f t="shared" si="97"/>
        <v>3.4705882352941178</v>
      </c>
      <c r="T186" s="3">
        <f t="shared" si="98"/>
        <v>2.1875222816399287</v>
      </c>
      <c r="U186" s="3">
        <f t="shared" si="99"/>
        <v>1.8194295900178254</v>
      </c>
      <c r="V186" s="4">
        <f t="shared" si="100"/>
        <v>0.45454545454545453</v>
      </c>
      <c r="W186" s="4">
        <f t="shared" si="101"/>
        <v>0.29411764705882354</v>
      </c>
      <c r="X186" s="4">
        <f t="shared" si="102"/>
        <v>0.30303030303030304</v>
      </c>
      <c r="Y186" s="4">
        <f t="shared" si="103"/>
        <v>0.48076923076923073</v>
      </c>
      <c r="Z186" s="4">
        <f t="shared" si="104"/>
        <v>0.5780346820809249</v>
      </c>
      <c r="AA186" s="4">
        <f t="shared" si="105"/>
        <v>0.6470588235294118</v>
      </c>
      <c r="AB186" s="4">
        <f t="shared" si="106"/>
        <v>0.66666666666666674</v>
      </c>
      <c r="AC186" s="4">
        <f t="shared" si="107"/>
        <v>1.5454545454545452</v>
      </c>
      <c r="AD186" s="4">
        <f t="shared" si="108"/>
        <v>1.0303030303030303</v>
      </c>
      <c r="AE186" s="4">
        <f t="shared" si="109"/>
        <v>1.4999999999999998</v>
      </c>
      <c r="AF186" s="4">
        <f t="shared" si="110"/>
        <v>0.97058823529411764</v>
      </c>
      <c r="AG186" s="4">
        <f t="shared" si="111"/>
        <v>1.2023121387283238</v>
      </c>
      <c r="AH186" s="4">
        <f t="shared" si="112"/>
        <v>0.83173076923076916</v>
      </c>
      <c r="AI186" s="4">
        <f t="shared" si="113"/>
        <v>-1.1568627450980391</v>
      </c>
      <c r="AJ186" s="4">
        <f t="shared" si="114"/>
        <v>-1.262032085561497</v>
      </c>
      <c r="AK186" s="4">
        <f t="shared" si="114"/>
        <v>0.10516934046345794</v>
      </c>
      <c r="AL186" s="4">
        <f t="shared" si="115"/>
        <v>0.36809269162210323</v>
      </c>
      <c r="AM186" s="4">
        <f t="shared" si="116"/>
        <v>-0.36809269162210323</v>
      </c>
      <c r="AN186" s="4">
        <f t="shared" si="117"/>
        <v>-0.57843137254901955</v>
      </c>
      <c r="AO186" s="4">
        <f t="shared" si="118"/>
        <v>-0.63101604278074852</v>
      </c>
      <c r="AP186" s="4">
        <f t="shared" si="118"/>
        <v>5.2584670231728969E-2</v>
      </c>
      <c r="AQ186" s="4">
        <f t="shared" si="119"/>
        <v>0.18404634581105161</v>
      </c>
      <c r="AR186" s="4">
        <f t="shared" si="120"/>
        <v>-0.18404634581105161</v>
      </c>
      <c r="AS186" s="4">
        <f t="shared" si="135"/>
        <v>-0.52440922354411834</v>
      </c>
      <c r="AT186" s="4">
        <f t="shared" si="135"/>
        <v>-0.56291376604177723</v>
      </c>
      <c r="AU186" s="4">
        <f t="shared" si="135"/>
        <v>5.253628236225049E-2</v>
      </c>
      <c r="AV186" s="4">
        <f t="shared" si="135"/>
        <v>0.18200951369994117</v>
      </c>
      <c r="AW186" s="4">
        <f t="shared" si="135"/>
        <v>-0.18200951369994117</v>
      </c>
      <c r="AX186" s="4">
        <f t="shared" si="136"/>
        <v>-94.393660237941305</v>
      </c>
      <c r="AY186" s="4">
        <f t="shared" si="136"/>
        <v>-101.32447788751989</v>
      </c>
      <c r="AZ186" s="4">
        <f t="shared" si="136"/>
        <v>9.456530825205089</v>
      </c>
      <c r="BA186" s="4">
        <f t="shared" si="136"/>
        <v>32.761712465989412</v>
      </c>
      <c r="BB186" s="4">
        <f t="shared" si="136"/>
        <v>-32.761712465989412</v>
      </c>
      <c r="BC186" s="4">
        <f t="shared" si="121"/>
        <v>-0.33333333333333331</v>
      </c>
      <c r="BD186" s="4">
        <f t="shared" si="122"/>
        <v>-0.35294117647058815</v>
      </c>
      <c r="BE186" s="4">
        <f t="shared" si="122"/>
        <v>3.0303030303030252E-2</v>
      </c>
      <c r="BF186" s="4">
        <f t="shared" si="123"/>
        <v>0.2023121387283236</v>
      </c>
      <c r="BG186" s="4">
        <f t="shared" si="124"/>
        <v>-0.1682692307692307</v>
      </c>
      <c r="BH186" s="4">
        <f t="shared" si="125"/>
        <v>0.70025197680977647</v>
      </c>
      <c r="BI186" s="4">
        <f t="shared" si="126"/>
        <v>3.1200237670825905</v>
      </c>
      <c r="BJ186" s="4">
        <f t="shared" si="127"/>
        <v>0.22443802646559777</v>
      </c>
      <c r="BK186" s="4">
        <f t="shared" si="128"/>
        <v>0.26028083835119786</v>
      </c>
      <c r="BL186" s="4">
        <f t="shared" si="129"/>
        <v>2.003475935828877</v>
      </c>
      <c r="BM186" s="4">
        <f t="shared" si="130"/>
        <v>0.12991463171406381</v>
      </c>
      <c r="BN186" s="3">
        <f t="shared" si="131"/>
        <v>0</v>
      </c>
      <c r="BO186" s="3">
        <v>100</v>
      </c>
      <c r="BP186" s="3">
        <f t="shared" si="132"/>
        <v>-1</v>
      </c>
      <c r="BQ186" s="3">
        <f t="shared" si="133"/>
        <v>-100</v>
      </c>
      <c r="BR186"/>
    </row>
    <row r="187" spans="1:70" x14ac:dyDescent="0.25">
      <c r="A187" t="s">
        <v>127</v>
      </c>
      <c r="B187" t="s">
        <v>200</v>
      </c>
      <c r="C187" t="s">
        <v>186</v>
      </c>
      <c r="D187" t="s">
        <v>24</v>
      </c>
      <c r="E187" t="s">
        <v>19</v>
      </c>
      <c r="F187" s="3">
        <v>2</v>
      </c>
      <c r="G187" s="3">
        <v>1</v>
      </c>
      <c r="H187" s="3" t="str">
        <f t="shared" si="134"/>
        <v>H</v>
      </c>
      <c r="I187" s="3">
        <v>1.75</v>
      </c>
      <c r="J187" s="3">
        <v>3.75</v>
      </c>
      <c r="K187" s="3">
        <v>4.75</v>
      </c>
      <c r="L187" s="3">
        <v>1.99</v>
      </c>
      <c r="M187" s="3">
        <v>1.91</v>
      </c>
      <c r="N187" s="3">
        <f t="shared" si="92"/>
        <v>3</v>
      </c>
      <c r="O187" s="3">
        <f t="shared" si="93"/>
        <v>4.8621553884711677E-2</v>
      </c>
      <c r="P187" s="3">
        <f t="shared" si="94"/>
        <v>2.6072772238154074E-2</v>
      </c>
      <c r="Q187" s="3">
        <f t="shared" si="95"/>
        <v>1.8350877192982455</v>
      </c>
      <c r="R187" s="3">
        <f t="shared" si="96"/>
        <v>3.9323308270676689</v>
      </c>
      <c r="S187" s="3">
        <f t="shared" si="97"/>
        <v>4.9809523809523801</v>
      </c>
      <c r="T187" s="3">
        <f t="shared" si="98"/>
        <v>2.0867568922305764</v>
      </c>
      <c r="U187" s="3">
        <f t="shared" si="99"/>
        <v>2.0028671679197991</v>
      </c>
      <c r="V187" s="4">
        <f t="shared" si="100"/>
        <v>0.5714285714285714</v>
      </c>
      <c r="W187" s="4">
        <f t="shared" si="101"/>
        <v>0.26666666666666666</v>
      </c>
      <c r="X187" s="4">
        <f t="shared" si="102"/>
        <v>0.21052631578947367</v>
      </c>
      <c r="Y187" s="4">
        <f t="shared" si="103"/>
        <v>0.50251256281407031</v>
      </c>
      <c r="Z187" s="4">
        <f t="shared" si="104"/>
        <v>0.52356020942408377</v>
      </c>
      <c r="AA187" s="4">
        <f t="shared" si="105"/>
        <v>0.46666666666666667</v>
      </c>
      <c r="AB187" s="4">
        <f t="shared" si="106"/>
        <v>0.36842105263157893</v>
      </c>
      <c r="AC187" s="4">
        <f t="shared" si="107"/>
        <v>2.1428571428571428</v>
      </c>
      <c r="AD187" s="4">
        <f t="shared" si="108"/>
        <v>0.78947368421052633</v>
      </c>
      <c r="AE187" s="4">
        <f t="shared" si="109"/>
        <v>2.7142857142857144</v>
      </c>
      <c r="AF187" s="4">
        <f t="shared" si="110"/>
        <v>1.2666666666666666</v>
      </c>
      <c r="AG187" s="4">
        <f t="shared" si="111"/>
        <v>1.0418848167539267</v>
      </c>
      <c r="AH187" s="4">
        <f t="shared" si="112"/>
        <v>0.95979899497487431</v>
      </c>
      <c r="AI187" s="4">
        <f t="shared" si="113"/>
        <v>-3.1458646616541346</v>
      </c>
      <c r="AJ187" s="4">
        <f t="shared" si="114"/>
        <v>-2.0972431077694234</v>
      </c>
      <c r="AK187" s="4">
        <f t="shared" si="114"/>
        <v>-1.0486215538847112</v>
      </c>
      <c r="AL187" s="4">
        <f t="shared" si="115"/>
        <v>8.3889724310777236E-2</v>
      </c>
      <c r="AM187" s="4">
        <f t="shared" si="116"/>
        <v>-8.3889724310777236E-2</v>
      </c>
      <c r="AN187" s="4">
        <f t="shared" si="117"/>
        <v>-1.5729323308270673</v>
      </c>
      <c r="AO187" s="4">
        <f t="shared" si="118"/>
        <v>-1.0486215538847117</v>
      </c>
      <c r="AP187" s="4">
        <f t="shared" si="118"/>
        <v>-0.52431077694235562</v>
      </c>
      <c r="AQ187" s="4">
        <f t="shared" si="119"/>
        <v>4.1944862155388618E-2</v>
      </c>
      <c r="AR187" s="4">
        <f t="shared" si="120"/>
        <v>-4.1944862155388618E-2</v>
      </c>
      <c r="AS187" s="4">
        <f t="shared" si="135"/>
        <v>-1.0045002507578229</v>
      </c>
      <c r="AT187" s="4">
        <f t="shared" si="135"/>
        <v>-0.80912749861143118</v>
      </c>
      <c r="AU187" s="4">
        <f t="shared" si="135"/>
        <v>-0.48290654606491923</v>
      </c>
      <c r="AV187" s="4">
        <f t="shared" si="135"/>
        <v>4.1920289225450692E-2</v>
      </c>
      <c r="AW187" s="4">
        <f t="shared" si="135"/>
        <v>-4.1920289225450692E-2</v>
      </c>
      <c r="AX187" s="4">
        <f t="shared" si="136"/>
        <v>-180.81004513640812</v>
      </c>
      <c r="AY187" s="4">
        <f t="shared" si="136"/>
        <v>-145.64294975005762</v>
      </c>
      <c r="AZ187" s="4">
        <f t="shared" si="136"/>
        <v>-86.92317829168546</v>
      </c>
      <c r="BA187" s="4">
        <f t="shared" si="136"/>
        <v>7.5456520605811246</v>
      </c>
      <c r="BB187" s="4">
        <f t="shared" si="136"/>
        <v>-7.5456520605811246</v>
      </c>
      <c r="BC187" s="4">
        <f t="shared" si="121"/>
        <v>-0.63157894736842102</v>
      </c>
      <c r="BD187" s="4">
        <f t="shared" si="122"/>
        <v>-0.53333333333333333</v>
      </c>
      <c r="BE187" s="4">
        <f t="shared" si="122"/>
        <v>-0.21052631578947362</v>
      </c>
      <c r="BF187" s="4">
        <f t="shared" si="123"/>
        <v>4.1884816753926857E-2</v>
      </c>
      <c r="BG187" s="4">
        <f t="shared" si="124"/>
        <v>-4.0201005025125768E-2</v>
      </c>
      <c r="BH187" s="4">
        <f t="shared" si="125"/>
        <v>1.6017958820129672</v>
      </c>
      <c r="BI187" s="4">
        <f t="shared" si="126"/>
        <v>3.5827903091060982</v>
      </c>
      <c r="BJ187" s="4">
        <f t="shared" si="127"/>
        <v>0.44708055560544746</v>
      </c>
      <c r="BK187" s="4">
        <f t="shared" si="128"/>
        <v>5.9318992932020559E-2</v>
      </c>
      <c r="BL187" s="4">
        <f t="shared" si="129"/>
        <v>2.044812030075188</v>
      </c>
      <c r="BM187" s="4">
        <f t="shared" si="130"/>
        <v>2.9009508971755898E-2</v>
      </c>
      <c r="BN187" s="3">
        <f t="shared" si="131"/>
        <v>1</v>
      </c>
      <c r="BO187" s="3">
        <v>100</v>
      </c>
      <c r="BP187" s="3">
        <f t="shared" si="132"/>
        <v>0.75</v>
      </c>
      <c r="BQ187" s="3">
        <f t="shared" si="133"/>
        <v>75</v>
      </c>
      <c r="BR187"/>
    </row>
    <row r="188" spans="1:70" x14ac:dyDescent="0.25">
      <c r="A188" t="s">
        <v>127</v>
      </c>
      <c r="B188" t="s">
        <v>200</v>
      </c>
      <c r="C188" t="s">
        <v>187</v>
      </c>
      <c r="D188" t="s">
        <v>17</v>
      </c>
      <c r="E188" t="s">
        <v>130</v>
      </c>
      <c r="F188" s="3">
        <v>1</v>
      </c>
      <c r="G188" s="3">
        <v>3</v>
      </c>
      <c r="H188" s="3" t="str">
        <f t="shared" si="134"/>
        <v>A</v>
      </c>
      <c r="I188" s="3">
        <v>5</v>
      </c>
      <c r="J188" s="3">
        <v>4</v>
      </c>
      <c r="K188" s="3">
        <v>1.65</v>
      </c>
      <c r="L188" s="3">
        <v>1.95</v>
      </c>
      <c r="M188" s="3">
        <v>1.95</v>
      </c>
      <c r="N188" s="3">
        <f t="shared" si="92"/>
        <v>4</v>
      </c>
      <c r="O188" s="3">
        <f t="shared" si="93"/>
        <v>5.6060606060606144E-2</v>
      </c>
      <c r="P188" s="3">
        <f t="shared" si="94"/>
        <v>2.5641025641025772E-2</v>
      </c>
      <c r="Q188" s="3">
        <f t="shared" si="95"/>
        <v>5.2803030303030312</v>
      </c>
      <c r="R188" s="3">
        <f t="shared" si="96"/>
        <v>4.2242424242424246</v>
      </c>
      <c r="S188" s="3">
        <f t="shared" si="97"/>
        <v>1.7424999999999999</v>
      </c>
      <c r="T188" s="3">
        <f t="shared" si="98"/>
        <v>2.059318181818182</v>
      </c>
      <c r="U188" s="3">
        <f t="shared" si="99"/>
        <v>2.059318181818182</v>
      </c>
      <c r="V188" s="4">
        <f t="shared" si="100"/>
        <v>0.2</v>
      </c>
      <c r="W188" s="4">
        <f t="shared" si="101"/>
        <v>0.25</v>
      </c>
      <c r="X188" s="4">
        <f t="shared" si="102"/>
        <v>0.60606060606060608</v>
      </c>
      <c r="Y188" s="4">
        <f t="shared" si="103"/>
        <v>0.51282051282051289</v>
      </c>
      <c r="Z188" s="4">
        <f t="shared" si="104"/>
        <v>0.51282051282051289</v>
      </c>
      <c r="AA188" s="4">
        <f t="shared" si="105"/>
        <v>1.25</v>
      </c>
      <c r="AB188" s="4">
        <f t="shared" si="106"/>
        <v>3.0303030303030303</v>
      </c>
      <c r="AC188" s="4">
        <f t="shared" si="107"/>
        <v>0.8</v>
      </c>
      <c r="AD188" s="4">
        <f t="shared" si="108"/>
        <v>2.4242424242424243</v>
      </c>
      <c r="AE188" s="4">
        <f t="shared" si="109"/>
        <v>0.32999999999999996</v>
      </c>
      <c r="AF188" s="4">
        <f t="shared" si="110"/>
        <v>0.41249999999999998</v>
      </c>
      <c r="AG188" s="4">
        <f t="shared" si="111"/>
        <v>1</v>
      </c>
      <c r="AH188" s="4">
        <f t="shared" si="112"/>
        <v>1</v>
      </c>
      <c r="AI188" s="4">
        <f t="shared" si="113"/>
        <v>3.5378030303030314</v>
      </c>
      <c r="AJ188" s="4">
        <f t="shared" si="114"/>
        <v>1.0560606060606066</v>
      </c>
      <c r="AK188" s="4">
        <f t="shared" si="114"/>
        <v>2.4817424242424249</v>
      </c>
      <c r="AL188" s="4">
        <f t="shared" si="115"/>
        <v>0</v>
      </c>
      <c r="AM188" s="4">
        <f t="shared" si="116"/>
        <v>0</v>
      </c>
      <c r="AN188" s="4">
        <f t="shared" si="117"/>
        <v>1.7689015151515157</v>
      </c>
      <c r="AO188" s="4">
        <f t="shared" si="118"/>
        <v>0.52803030303030329</v>
      </c>
      <c r="AP188" s="4">
        <f t="shared" si="118"/>
        <v>1.2408712121212124</v>
      </c>
      <c r="AQ188" s="4">
        <f t="shared" si="119"/>
        <v>0</v>
      </c>
      <c r="AR188" s="4">
        <f t="shared" si="120"/>
        <v>0</v>
      </c>
      <c r="AS188" s="4">
        <f t="shared" si="135"/>
        <v>1.0562652833798691</v>
      </c>
      <c r="AT188" s="4">
        <f t="shared" si="135"/>
        <v>0.48581958189816327</v>
      </c>
      <c r="AU188" s="4">
        <f t="shared" si="135"/>
        <v>0.89247701123330281</v>
      </c>
      <c r="AV188" s="4">
        <f t="shared" si="135"/>
        <v>0</v>
      </c>
      <c r="AW188" s="4">
        <f t="shared" si="135"/>
        <v>0</v>
      </c>
      <c r="AX188" s="4">
        <f t="shared" si="136"/>
        <v>190.12775100837644</v>
      </c>
      <c r="AY188" s="4">
        <f t="shared" si="136"/>
        <v>87.447524741669397</v>
      </c>
      <c r="AZ188" s="4">
        <f t="shared" si="136"/>
        <v>160.6458620219945</v>
      </c>
      <c r="BA188" s="4">
        <f t="shared" si="136"/>
        <v>0</v>
      </c>
      <c r="BB188" s="4">
        <f t="shared" si="136"/>
        <v>0</v>
      </c>
      <c r="BC188" s="4">
        <f t="shared" si="121"/>
        <v>2.0303030303030312</v>
      </c>
      <c r="BD188" s="4">
        <f t="shared" si="122"/>
        <v>0.25000000000000011</v>
      </c>
      <c r="BE188" s="4">
        <f t="shared" si="122"/>
        <v>1.4242424242424248</v>
      </c>
      <c r="BF188" s="4">
        <f t="shared" si="123"/>
        <v>0</v>
      </c>
      <c r="BG188" s="4">
        <f t="shared" si="124"/>
        <v>0</v>
      </c>
      <c r="BH188" s="4">
        <f t="shared" si="125"/>
        <v>1.8161479264815357</v>
      </c>
      <c r="BI188" s="4">
        <f t="shared" si="126"/>
        <v>3.749015151515152</v>
      </c>
      <c r="BJ188" s="4">
        <f t="shared" si="127"/>
        <v>0.48443333864562954</v>
      </c>
      <c r="BK188" s="4">
        <f t="shared" si="128"/>
        <v>0</v>
      </c>
      <c r="BL188" s="4">
        <f t="shared" si="129"/>
        <v>2.059318181818182</v>
      </c>
      <c r="BM188" s="4">
        <f t="shared" si="130"/>
        <v>0</v>
      </c>
      <c r="BN188" s="3">
        <f t="shared" si="131"/>
        <v>0</v>
      </c>
      <c r="BO188" s="3">
        <v>100</v>
      </c>
      <c r="BP188" s="3">
        <f t="shared" si="132"/>
        <v>-1</v>
      </c>
      <c r="BQ188" s="3">
        <f t="shared" si="133"/>
        <v>-100</v>
      </c>
      <c r="BR188"/>
    </row>
    <row r="189" spans="1:70" x14ac:dyDescent="0.25">
      <c r="A189" t="s">
        <v>127</v>
      </c>
      <c r="B189" t="s">
        <v>201</v>
      </c>
      <c r="C189" t="s">
        <v>186</v>
      </c>
      <c r="D189" t="s">
        <v>15</v>
      </c>
      <c r="E189" t="s">
        <v>23</v>
      </c>
      <c r="F189" s="3">
        <v>4</v>
      </c>
      <c r="G189" s="3">
        <v>2</v>
      </c>
      <c r="H189" s="3" t="str">
        <f t="shared" si="134"/>
        <v>H</v>
      </c>
      <c r="I189" s="3">
        <v>2.5</v>
      </c>
      <c r="J189" s="3">
        <v>3.75</v>
      </c>
      <c r="K189" s="3">
        <v>2.63</v>
      </c>
      <c r="L189" s="3">
        <v>1.44</v>
      </c>
      <c r="M189" s="3">
        <v>2.7</v>
      </c>
      <c r="N189" s="3">
        <f t="shared" si="92"/>
        <v>6</v>
      </c>
      <c r="O189" s="3">
        <f t="shared" si="93"/>
        <v>4.6894803548795938E-2</v>
      </c>
      <c r="P189" s="3">
        <f t="shared" si="94"/>
        <v>6.481481481481477E-2</v>
      </c>
      <c r="Q189" s="3">
        <f t="shared" si="95"/>
        <v>2.6172370088719896</v>
      </c>
      <c r="R189" s="3">
        <f t="shared" si="96"/>
        <v>3.9258555133079849</v>
      </c>
      <c r="S189" s="3">
        <f t="shared" si="97"/>
        <v>2.7533333333333334</v>
      </c>
      <c r="T189" s="3">
        <f t="shared" si="98"/>
        <v>1.5075285171102661</v>
      </c>
      <c r="U189" s="3">
        <f t="shared" si="99"/>
        <v>2.8266159695817494</v>
      </c>
      <c r="V189" s="4">
        <f t="shared" si="100"/>
        <v>0.4</v>
      </c>
      <c r="W189" s="4">
        <f t="shared" si="101"/>
        <v>0.26666666666666666</v>
      </c>
      <c r="X189" s="4">
        <f t="shared" si="102"/>
        <v>0.38022813688212931</v>
      </c>
      <c r="Y189" s="4">
        <f t="shared" si="103"/>
        <v>0.69444444444444442</v>
      </c>
      <c r="Z189" s="4">
        <f t="shared" si="104"/>
        <v>0.37037037037037035</v>
      </c>
      <c r="AA189" s="4">
        <f t="shared" si="105"/>
        <v>0.66666666666666663</v>
      </c>
      <c r="AB189" s="4">
        <f t="shared" si="106"/>
        <v>0.95057034220532322</v>
      </c>
      <c r="AC189" s="4">
        <f t="shared" si="107"/>
        <v>1.5</v>
      </c>
      <c r="AD189" s="4">
        <f t="shared" si="108"/>
        <v>1.4258555133079849</v>
      </c>
      <c r="AE189" s="4">
        <f t="shared" si="109"/>
        <v>1.052</v>
      </c>
      <c r="AF189" s="4">
        <f t="shared" si="110"/>
        <v>0.70133333333333325</v>
      </c>
      <c r="AG189" s="4">
        <f t="shared" si="111"/>
        <v>0.53333333333333333</v>
      </c>
      <c r="AH189" s="4">
        <f t="shared" si="112"/>
        <v>1.8750000000000002</v>
      </c>
      <c r="AI189" s="4">
        <f t="shared" si="113"/>
        <v>-0.13609632446134379</v>
      </c>
      <c r="AJ189" s="4">
        <f t="shared" si="114"/>
        <v>-1.3086185044359953</v>
      </c>
      <c r="AK189" s="4">
        <f t="shared" si="114"/>
        <v>1.1725221799746515</v>
      </c>
      <c r="AL189" s="4">
        <f t="shared" si="115"/>
        <v>-1.3190874524714833</v>
      </c>
      <c r="AM189" s="4">
        <f t="shared" si="116"/>
        <v>1.3190874524714833</v>
      </c>
      <c r="AN189" s="4">
        <f t="shared" si="117"/>
        <v>-6.8048162230671894E-2</v>
      </c>
      <c r="AO189" s="4">
        <f t="shared" si="118"/>
        <v>-0.65430925221799763</v>
      </c>
      <c r="AP189" s="4">
        <f t="shared" si="118"/>
        <v>0.58626108998732573</v>
      </c>
      <c r="AQ189" s="4">
        <f t="shared" si="119"/>
        <v>-0.65954372623574165</v>
      </c>
      <c r="AR189" s="4">
        <f t="shared" si="120"/>
        <v>0.65954372623574165</v>
      </c>
      <c r="AS189" s="4">
        <f t="shared" si="135"/>
        <v>-6.7943419560292942E-2</v>
      </c>
      <c r="AT189" s="4">
        <f t="shared" si="135"/>
        <v>-0.57939860936711229</v>
      </c>
      <c r="AU189" s="4">
        <f t="shared" si="135"/>
        <v>0.53025610516755117</v>
      </c>
      <c r="AV189" s="4">
        <f t="shared" si="135"/>
        <v>-0.58305511239934193</v>
      </c>
      <c r="AW189" s="4">
        <f t="shared" si="135"/>
        <v>0.58305511239934193</v>
      </c>
      <c r="AX189" s="4">
        <f t="shared" si="136"/>
        <v>-12.229815520852728</v>
      </c>
      <c r="AY189" s="4">
        <f t="shared" si="136"/>
        <v>-104.29174968608021</v>
      </c>
      <c r="AZ189" s="4">
        <f t="shared" si="136"/>
        <v>95.446098930159209</v>
      </c>
      <c r="BA189" s="4">
        <f t="shared" si="136"/>
        <v>-104.94992023188155</v>
      </c>
      <c r="BB189" s="4">
        <f t="shared" si="136"/>
        <v>104.94992023188155</v>
      </c>
      <c r="BC189" s="4">
        <f t="shared" si="121"/>
        <v>-4.9429657794676916E-2</v>
      </c>
      <c r="BD189" s="4">
        <f t="shared" si="122"/>
        <v>-0.33333333333333343</v>
      </c>
      <c r="BE189" s="4">
        <f t="shared" si="122"/>
        <v>0.42585551330798477</v>
      </c>
      <c r="BF189" s="4">
        <f t="shared" si="123"/>
        <v>-0.46666666666666673</v>
      </c>
      <c r="BG189" s="4">
        <f t="shared" si="124"/>
        <v>0.87500000000000022</v>
      </c>
      <c r="BH189" s="4">
        <f t="shared" si="125"/>
        <v>0.71946888538429343</v>
      </c>
      <c r="BI189" s="4">
        <f t="shared" si="126"/>
        <v>3.0988086185044357</v>
      </c>
      <c r="BJ189" s="4">
        <f t="shared" si="127"/>
        <v>0.23217596630137408</v>
      </c>
      <c r="BK189" s="4">
        <f t="shared" si="128"/>
        <v>0.93273568262067297</v>
      </c>
      <c r="BL189" s="4">
        <f t="shared" si="129"/>
        <v>2.1670722433460079</v>
      </c>
      <c r="BM189" s="4">
        <f t="shared" si="130"/>
        <v>0.43041282333094177</v>
      </c>
      <c r="BN189" s="3">
        <f t="shared" si="131"/>
        <v>1</v>
      </c>
      <c r="BO189" s="3">
        <v>100</v>
      </c>
      <c r="BP189" s="3">
        <f t="shared" si="132"/>
        <v>1.5</v>
      </c>
      <c r="BQ189" s="3">
        <f t="shared" si="133"/>
        <v>150</v>
      </c>
      <c r="BR189"/>
    </row>
    <row r="190" spans="1:70" x14ac:dyDescent="0.25">
      <c r="A190" t="s">
        <v>127</v>
      </c>
      <c r="B190" t="s">
        <v>201</v>
      </c>
      <c r="C190" t="s">
        <v>187</v>
      </c>
      <c r="D190" t="s">
        <v>12</v>
      </c>
      <c r="E190" t="s">
        <v>14</v>
      </c>
      <c r="F190" s="3">
        <v>0</v>
      </c>
      <c r="G190" s="3">
        <v>2</v>
      </c>
      <c r="H190" s="3" t="str">
        <f t="shared" si="134"/>
        <v>A</v>
      </c>
      <c r="I190" s="3">
        <v>1.29</v>
      </c>
      <c r="J190" s="3">
        <v>6</v>
      </c>
      <c r="K190" s="3">
        <v>9.5</v>
      </c>
      <c r="L190" s="3">
        <v>1.57</v>
      </c>
      <c r="M190" s="3">
        <v>2.35</v>
      </c>
      <c r="N190" s="3">
        <f t="shared" si="92"/>
        <v>2</v>
      </c>
      <c r="O190" s="3">
        <f t="shared" si="93"/>
        <v>4.7123623011015692E-2</v>
      </c>
      <c r="P190" s="3">
        <f t="shared" si="94"/>
        <v>6.2474590052852608E-2</v>
      </c>
      <c r="Q190" s="3">
        <f t="shared" si="95"/>
        <v>1.3507894736842103</v>
      </c>
      <c r="R190" s="3">
        <f t="shared" si="96"/>
        <v>6.2827417380660942</v>
      </c>
      <c r="S190" s="3">
        <f t="shared" si="97"/>
        <v>9.9476744186046488</v>
      </c>
      <c r="T190" s="3">
        <f t="shared" si="98"/>
        <v>1.6439840881272947</v>
      </c>
      <c r="U190" s="3">
        <f t="shared" si="99"/>
        <v>2.4607405140758871</v>
      </c>
      <c r="V190" s="4">
        <f t="shared" si="100"/>
        <v>0.77519379844961234</v>
      </c>
      <c r="W190" s="4">
        <f t="shared" si="101"/>
        <v>0.16666666666666666</v>
      </c>
      <c r="X190" s="4">
        <f t="shared" si="102"/>
        <v>0.10526315789473684</v>
      </c>
      <c r="Y190" s="4">
        <f t="shared" si="103"/>
        <v>0.63694267515923564</v>
      </c>
      <c r="Z190" s="4">
        <f t="shared" si="104"/>
        <v>0.42553191489361702</v>
      </c>
      <c r="AA190" s="4">
        <f t="shared" si="105"/>
        <v>0.215</v>
      </c>
      <c r="AB190" s="4">
        <f t="shared" si="106"/>
        <v>0.13578947368421054</v>
      </c>
      <c r="AC190" s="4">
        <f t="shared" si="107"/>
        <v>4.6511627906976747</v>
      </c>
      <c r="AD190" s="4">
        <f t="shared" si="108"/>
        <v>0.63157894736842102</v>
      </c>
      <c r="AE190" s="4">
        <f t="shared" si="109"/>
        <v>7.3643410852713176</v>
      </c>
      <c r="AF190" s="4">
        <f t="shared" si="110"/>
        <v>1.5833333333333333</v>
      </c>
      <c r="AG190" s="4">
        <f t="shared" si="111"/>
        <v>0.66808510638297869</v>
      </c>
      <c r="AH190" s="4">
        <f t="shared" si="112"/>
        <v>1.4968152866242037</v>
      </c>
      <c r="AI190" s="4">
        <f t="shared" si="113"/>
        <v>-8.5968849449204381</v>
      </c>
      <c r="AJ190" s="4">
        <f t="shared" si="114"/>
        <v>-4.9319522643818843</v>
      </c>
      <c r="AK190" s="4">
        <f t="shared" si="114"/>
        <v>-3.6649326805385547</v>
      </c>
      <c r="AL190" s="4">
        <f t="shared" si="115"/>
        <v>-0.81675642594859243</v>
      </c>
      <c r="AM190" s="4">
        <f t="shared" si="116"/>
        <v>0.81675642594859243</v>
      </c>
      <c r="AN190" s="4">
        <f t="shared" si="117"/>
        <v>-4.298442472460219</v>
      </c>
      <c r="AO190" s="4">
        <f t="shared" si="118"/>
        <v>-2.4659761321909421</v>
      </c>
      <c r="AP190" s="4">
        <f t="shared" si="118"/>
        <v>-1.8324663402692773</v>
      </c>
      <c r="AQ190" s="4">
        <f t="shared" si="119"/>
        <v>-0.40837821297429622</v>
      </c>
      <c r="AR190" s="4">
        <f t="shared" si="120"/>
        <v>0.40837821297429622</v>
      </c>
      <c r="AS190" s="4">
        <f t="shared" si="135"/>
        <v>-1.3422197458439677</v>
      </c>
      <c r="AT190" s="4">
        <f t="shared" si="135"/>
        <v>-1.1855413250604572</v>
      </c>
      <c r="AU190" s="4">
        <f t="shared" si="135"/>
        <v>-1.0712507316769362</v>
      </c>
      <c r="AV190" s="4">
        <f t="shared" si="135"/>
        <v>-0.38770804374384749</v>
      </c>
      <c r="AW190" s="4">
        <f t="shared" si="135"/>
        <v>0.38770804374384749</v>
      </c>
      <c r="AX190" s="4">
        <f t="shared" si="136"/>
        <v>-241.59955425191418</v>
      </c>
      <c r="AY190" s="4">
        <f t="shared" si="136"/>
        <v>-213.3974385108823</v>
      </c>
      <c r="AZ190" s="4">
        <f t="shared" si="136"/>
        <v>-192.82513170184851</v>
      </c>
      <c r="BA190" s="4">
        <f t="shared" si="136"/>
        <v>-69.787447873892546</v>
      </c>
      <c r="BB190" s="4">
        <f t="shared" si="136"/>
        <v>69.787447873892546</v>
      </c>
      <c r="BC190" s="4">
        <f t="shared" si="121"/>
        <v>-0.86421052631578943</v>
      </c>
      <c r="BD190" s="4">
        <f t="shared" si="122"/>
        <v>-0.78500000000000003</v>
      </c>
      <c r="BE190" s="4">
        <f t="shared" si="122"/>
        <v>-0.36842105263157893</v>
      </c>
      <c r="BF190" s="4">
        <f t="shared" si="123"/>
        <v>-0.33191489361702131</v>
      </c>
      <c r="BG190" s="4">
        <f t="shared" si="124"/>
        <v>0.49681528662420393</v>
      </c>
      <c r="BH190" s="4">
        <f t="shared" si="125"/>
        <v>4.3139756498930488</v>
      </c>
      <c r="BI190" s="4">
        <f t="shared" si="126"/>
        <v>5.8604018767849837</v>
      </c>
      <c r="BJ190" s="4">
        <f t="shared" si="127"/>
        <v>0.73612283604340389</v>
      </c>
      <c r="BK190" s="4">
        <f t="shared" si="128"/>
        <v>0.57753400736593907</v>
      </c>
      <c r="BL190" s="4">
        <f t="shared" si="129"/>
        <v>2.0523623011015908</v>
      </c>
      <c r="BM190" s="4">
        <f t="shared" si="130"/>
        <v>0.28139963741097362</v>
      </c>
      <c r="BN190" s="3">
        <f t="shared" si="131"/>
        <v>0</v>
      </c>
      <c r="BO190" s="3">
        <v>100</v>
      </c>
      <c r="BP190" s="3">
        <f t="shared" si="132"/>
        <v>-1</v>
      </c>
      <c r="BQ190" s="3">
        <f t="shared" si="133"/>
        <v>-100</v>
      </c>
      <c r="BR190"/>
    </row>
    <row r="191" spans="1:70" x14ac:dyDescent="0.25">
      <c r="A191" t="s">
        <v>127</v>
      </c>
      <c r="B191" t="s">
        <v>202</v>
      </c>
      <c r="C191" t="s">
        <v>172</v>
      </c>
      <c r="D191" t="s">
        <v>16</v>
      </c>
      <c r="E191" t="s">
        <v>24</v>
      </c>
      <c r="F191" s="3">
        <v>2</v>
      </c>
      <c r="G191" s="3">
        <v>3</v>
      </c>
      <c r="H191" s="3" t="str">
        <f t="shared" si="134"/>
        <v>A</v>
      </c>
      <c r="I191" s="3">
        <v>5.25</v>
      </c>
      <c r="J191" s="3">
        <v>4.33</v>
      </c>
      <c r="K191" s="3">
        <v>1.57</v>
      </c>
      <c r="L191" s="3">
        <v>1.57</v>
      </c>
      <c r="M191" s="3">
        <v>2.35</v>
      </c>
      <c r="N191" s="3">
        <f t="shared" si="92"/>
        <v>5</v>
      </c>
      <c r="O191" s="3">
        <f t="shared" si="93"/>
        <v>5.8365747852516137E-2</v>
      </c>
      <c r="P191" s="3">
        <f t="shared" si="94"/>
        <v>6.2474590052852608E-2</v>
      </c>
      <c r="Q191" s="3">
        <f t="shared" si="95"/>
        <v>5.5564201762257097</v>
      </c>
      <c r="R191" s="3">
        <f t="shared" si="96"/>
        <v>4.5827236882013951</v>
      </c>
      <c r="S191" s="3">
        <f t="shared" si="97"/>
        <v>1.6616342241284503</v>
      </c>
      <c r="T191" s="3">
        <f t="shared" si="98"/>
        <v>1.6616342241284503</v>
      </c>
      <c r="U191" s="3">
        <f t="shared" si="99"/>
        <v>2.4871595074534132</v>
      </c>
      <c r="V191" s="4">
        <f t="shared" si="100"/>
        <v>0.19047619047619047</v>
      </c>
      <c r="W191" s="4">
        <f t="shared" si="101"/>
        <v>0.23094688221709006</v>
      </c>
      <c r="X191" s="4">
        <f t="shared" si="102"/>
        <v>0.63694267515923564</v>
      </c>
      <c r="Y191" s="4">
        <f t="shared" si="103"/>
        <v>0.63694267515923564</v>
      </c>
      <c r="Z191" s="4">
        <f t="shared" si="104"/>
        <v>0.42553191489361702</v>
      </c>
      <c r="AA191" s="4">
        <f t="shared" si="105"/>
        <v>1.2124711316397228</v>
      </c>
      <c r="AB191" s="4">
        <f t="shared" si="106"/>
        <v>3.3439490445859872</v>
      </c>
      <c r="AC191" s="4">
        <f t="shared" si="107"/>
        <v>0.82476190476190481</v>
      </c>
      <c r="AD191" s="4">
        <f t="shared" si="108"/>
        <v>2.7579617834394905</v>
      </c>
      <c r="AE191" s="4">
        <f t="shared" si="109"/>
        <v>0.29904761904761906</v>
      </c>
      <c r="AF191" s="4">
        <f t="shared" si="110"/>
        <v>0.3625866050808314</v>
      </c>
      <c r="AG191" s="4">
        <f t="shared" si="111"/>
        <v>0.66808510638297869</v>
      </c>
      <c r="AH191" s="4">
        <f t="shared" si="112"/>
        <v>1.4968152866242037</v>
      </c>
      <c r="AI191" s="4">
        <f t="shared" si="113"/>
        <v>3.8947859520972594</v>
      </c>
      <c r="AJ191" s="4">
        <f t="shared" si="114"/>
        <v>0.97369648802431463</v>
      </c>
      <c r="AK191" s="4">
        <f t="shared" si="114"/>
        <v>2.9210894640729448</v>
      </c>
      <c r="AL191" s="4">
        <f t="shared" si="115"/>
        <v>-0.82552528332496289</v>
      </c>
      <c r="AM191" s="4">
        <f t="shared" si="116"/>
        <v>0.82552528332496289</v>
      </c>
      <c r="AN191" s="4">
        <f t="shared" si="117"/>
        <v>1.9473929760486297</v>
      </c>
      <c r="AO191" s="4">
        <f t="shared" si="118"/>
        <v>0.48684824401215732</v>
      </c>
      <c r="AP191" s="4">
        <f t="shared" si="118"/>
        <v>1.4605447320364724</v>
      </c>
      <c r="AQ191" s="4">
        <f t="shared" si="119"/>
        <v>-0.41276264166248144</v>
      </c>
      <c r="AR191" s="4">
        <f t="shared" si="120"/>
        <v>0.41276264166248144</v>
      </c>
      <c r="AS191" s="4">
        <f t="shared" si="135"/>
        <v>1.096401567855652</v>
      </c>
      <c r="AT191" s="4">
        <f t="shared" si="135"/>
        <v>0.45307095591696694</v>
      </c>
      <c r="AU191" s="4">
        <f t="shared" si="135"/>
        <v>0.97042909812524869</v>
      </c>
      <c r="AV191" s="4">
        <f t="shared" si="135"/>
        <v>-0.39146000842323819</v>
      </c>
      <c r="AW191" s="4">
        <f t="shared" si="135"/>
        <v>0.39146000842323819</v>
      </c>
      <c r="AX191" s="4">
        <f t="shared" si="136"/>
        <v>197.35228221401735</v>
      </c>
      <c r="AY191" s="4">
        <f t="shared" si="136"/>
        <v>81.552772065054043</v>
      </c>
      <c r="AZ191" s="4">
        <f t="shared" si="136"/>
        <v>174.67723766254477</v>
      </c>
      <c r="BA191" s="4">
        <f t="shared" si="136"/>
        <v>-70.462801516182878</v>
      </c>
      <c r="BB191" s="4">
        <f t="shared" si="136"/>
        <v>70.462801516182878</v>
      </c>
      <c r="BC191" s="4">
        <f t="shared" si="121"/>
        <v>2.3439490445859872</v>
      </c>
      <c r="BD191" s="4">
        <f t="shared" si="122"/>
        <v>0.21247113163972281</v>
      </c>
      <c r="BE191" s="4">
        <f t="shared" si="122"/>
        <v>1.7579617834394907</v>
      </c>
      <c r="BF191" s="4">
        <f t="shared" si="123"/>
        <v>-0.33191489361702137</v>
      </c>
      <c r="BG191" s="4">
        <f t="shared" si="124"/>
        <v>0.49681528662420399</v>
      </c>
      <c r="BH191" s="4">
        <f t="shared" si="125"/>
        <v>2.0269108729197982</v>
      </c>
      <c r="BI191" s="4">
        <f t="shared" si="126"/>
        <v>3.933592696185185</v>
      </c>
      <c r="BJ191" s="4">
        <f t="shared" si="127"/>
        <v>0.51528234605619061</v>
      </c>
      <c r="BK191" s="4">
        <f t="shared" si="128"/>
        <v>0.58373452588002817</v>
      </c>
      <c r="BL191" s="4">
        <f t="shared" si="129"/>
        <v>2.0743968657909315</v>
      </c>
      <c r="BM191" s="4">
        <f t="shared" si="130"/>
        <v>0.28139963741097357</v>
      </c>
      <c r="BN191" s="3">
        <f t="shared" si="131"/>
        <v>0</v>
      </c>
      <c r="BO191" s="3">
        <v>100</v>
      </c>
      <c r="BP191" s="3">
        <f t="shared" si="132"/>
        <v>-1</v>
      </c>
      <c r="BQ191" s="3">
        <f t="shared" si="133"/>
        <v>-100</v>
      </c>
      <c r="BR191"/>
    </row>
    <row r="192" spans="1:70" x14ac:dyDescent="0.25">
      <c r="A192" t="s">
        <v>127</v>
      </c>
      <c r="B192" t="s">
        <v>202</v>
      </c>
      <c r="C192" t="s">
        <v>173</v>
      </c>
      <c r="D192" t="s">
        <v>21</v>
      </c>
      <c r="E192" t="s">
        <v>11</v>
      </c>
      <c r="F192" s="3">
        <v>3</v>
      </c>
      <c r="G192" s="3">
        <v>2</v>
      </c>
      <c r="H192" s="3" t="str">
        <f t="shared" si="134"/>
        <v>H</v>
      </c>
      <c r="I192" s="3">
        <v>1.36</v>
      </c>
      <c r="J192" s="3">
        <v>5.25</v>
      </c>
      <c r="K192" s="3">
        <v>7</v>
      </c>
      <c r="L192" s="3">
        <v>1.5</v>
      </c>
      <c r="M192" s="3">
        <v>2.5</v>
      </c>
      <c r="N192" s="3">
        <f t="shared" si="92"/>
        <v>5</v>
      </c>
      <c r="O192" s="3">
        <f t="shared" si="93"/>
        <v>6.8627450980392135E-2</v>
      </c>
      <c r="P192" s="3">
        <f t="shared" si="94"/>
        <v>6.6666666666666652E-2</v>
      </c>
      <c r="Q192" s="3">
        <f t="shared" si="95"/>
        <v>1.4533333333333334</v>
      </c>
      <c r="R192" s="3">
        <f t="shared" si="96"/>
        <v>5.6102941176470589</v>
      </c>
      <c r="S192" s="3">
        <f t="shared" si="97"/>
        <v>7.4803921568627452</v>
      </c>
      <c r="T192" s="3">
        <f t="shared" si="98"/>
        <v>1.6029411764705883</v>
      </c>
      <c r="U192" s="3">
        <f t="shared" si="99"/>
        <v>2.6715686274509802</v>
      </c>
      <c r="V192" s="4">
        <f t="shared" si="100"/>
        <v>0.73529411764705876</v>
      </c>
      <c r="W192" s="4">
        <f t="shared" si="101"/>
        <v>0.19047619047619047</v>
      </c>
      <c r="X192" s="4">
        <f t="shared" si="102"/>
        <v>0.14285714285714285</v>
      </c>
      <c r="Y192" s="4">
        <f t="shared" si="103"/>
        <v>0.66666666666666663</v>
      </c>
      <c r="Z192" s="4">
        <f t="shared" si="104"/>
        <v>0.4</v>
      </c>
      <c r="AA192" s="4">
        <f t="shared" si="105"/>
        <v>0.25904761904761908</v>
      </c>
      <c r="AB192" s="4">
        <f t="shared" si="106"/>
        <v>0.19428571428571431</v>
      </c>
      <c r="AC192" s="4">
        <f t="shared" si="107"/>
        <v>3.8602941176470584</v>
      </c>
      <c r="AD192" s="4">
        <f t="shared" si="108"/>
        <v>0.75</v>
      </c>
      <c r="AE192" s="4">
        <f t="shared" si="109"/>
        <v>5.1470588235294112</v>
      </c>
      <c r="AF192" s="4">
        <f t="shared" si="110"/>
        <v>1.3333333333333333</v>
      </c>
      <c r="AG192" s="4">
        <f t="shared" si="111"/>
        <v>0.6</v>
      </c>
      <c r="AH192" s="4">
        <f t="shared" si="112"/>
        <v>1.6666666666666667</v>
      </c>
      <c r="AI192" s="4">
        <f t="shared" si="113"/>
        <v>-6.027058823529412</v>
      </c>
      <c r="AJ192" s="4">
        <f t="shared" si="114"/>
        <v>-4.1569607843137257</v>
      </c>
      <c r="AK192" s="4">
        <f t="shared" si="114"/>
        <v>-1.8700980392156863</v>
      </c>
      <c r="AL192" s="4">
        <f t="shared" si="115"/>
        <v>-1.0686274509803919</v>
      </c>
      <c r="AM192" s="4">
        <f t="shared" si="116"/>
        <v>1.0686274509803919</v>
      </c>
      <c r="AN192" s="4">
        <f t="shared" si="117"/>
        <v>-3.013529411764706</v>
      </c>
      <c r="AO192" s="4">
        <f t="shared" si="118"/>
        <v>-2.0784803921568629</v>
      </c>
      <c r="AP192" s="4">
        <f t="shared" si="118"/>
        <v>-0.93504901960784315</v>
      </c>
      <c r="AQ192" s="4">
        <f t="shared" si="119"/>
        <v>-0.53431372549019596</v>
      </c>
      <c r="AR192" s="4">
        <f t="shared" si="120"/>
        <v>0.53431372549019596</v>
      </c>
      <c r="AS192" s="4">
        <f t="shared" si="135"/>
        <v>-1.2503932436080381</v>
      </c>
      <c r="AT192" s="4">
        <f t="shared" si="135"/>
        <v>-1.1223658849684524</v>
      </c>
      <c r="AU192" s="4">
        <f t="shared" si="135"/>
        <v>-0.75184521256479664</v>
      </c>
      <c r="AV192" s="4">
        <f t="shared" si="135"/>
        <v>-0.4907202966041545</v>
      </c>
      <c r="AW192" s="4">
        <f t="shared" si="135"/>
        <v>0.4907202966041545</v>
      </c>
      <c r="AX192" s="4">
        <f t="shared" si="136"/>
        <v>-225.07078384944685</v>
      </c>
      <c r="AY192" s="4">
        <f t="shared" si="136"/>
        <v>-202.02585929432144</v>
      </c>
      <c r="AZ192" s="4">
        <f t="shared" si="136"/>
        <v>-135.3321382616634</v>
      </c>
      <c r="BA192" s="4">
        <f t="shared" si="136"/>
        <v>-88.329653388747815</v>
      </c>
      <c r="BB192" s="4">
        <f t="shared" si="136"/>
        <v>88.329653388747815</v>
      </c>
      <c r="BC192" s="4">
        <f t="shared" si="121"/>
        <v>-0.80571428571428572</v>
      </c>
      <c r="BD192" s="4">
        <f t="shared" si="122"/>
        <v>-0.74095238095238103</v>
      </c>
      <c r="BE192" s="4">
        <f t="shared" si="122"/>
        <v>-0.25</v>
      </c>
      <c r="BF192" s="4">
        <f t="shared" si="123"/>
        <v>-0.39999999999999991</v>
      </c>
      <c r="BG192" s="4">
        <f t="shared" si="124"/>
        <v>0.66666666666666652</v>
      </c>
      <c r="BH192" s="4">
        <f t="shared" si="125"/>
        <v>3.0849912939067949</v>
      </c>
      <c r="BI192" s="4">
        <f t="shared" si="126"/>
        <v>4.8480065359477118</v>
      </c>
      <c r="BJ192" s="4">
        <f t="shared" si="127"/>
        <v>0.63634223077707253</v>
      </c>
      <c r="BK192" s="4">
        <f t="shared" si="128"/>
        <v>0.75563371715033067</v>
      </c>
      <c r="BL192" s="4">
        <f t="shared" si="129"/>
        <v>2.1372549019607843</v>
      </c>
      <c r="BM192" s="4">
        <f t="shared" si="130"/>
        <v>0.35355339059327401</v>
      </c>
      <c r="BN192" s="3">
        <f t="shared" si="131"/>
        <v>1</v>
      </c>
      <c r="BO192" s="3">
        <v>100</v>
      </c>
      <c r="BP192" s="3">
        <f t="shared" si="132"/>
        <v>0.3600000000000001</v>
      </c>
      <c r="BQ192" s="3">
        <f t="shared" si="133"/>
        <v>36.000000000000007</v>
      </c>
      <c r="BR192"/>
    </row>
    <row r="193" spans="1:70" x14ac:dyDescent="0.25">
      <c r="A193" t="s">
        <v>127</v>
      </c>
      <c r="B193" t="s">
        <v>202</v>
      </c>
      <c r="C193" t="s">
        <v>173</v>
      </c>
      <c r="D193" t="s">
        <v>19</v>
      </c>
      <c r="E193" t="s">
        <v>22</v>
      </c>
      <c r="F193" s="3">
        <v>3</v>
      </c>
      <c r="G193" s="3">
        <v>1</v>
      </c>
      <c r="H193" s="3" t="str">
        <f t="shared" si="134"/>
        <v>H</v>
      </c>
      <c r="I193" s="3">
        <v>2.0499999999999998</v>
      </c>
      <c r="J193" s="3">
        <v>3.3</v>
      </c>
      <c r="K193" s="3">
        <v>3.75</v>
      </c>
      <c r="L193" s="3">
        <v>2.2999999999999998</v>
      </c>
      <c r="M193" s="3">
        <v>1.6</v>
      </c>
      <c r="N193" s="3">
        <f t="shared" si="92"/>
        <v>4</v>
      </c>
      <c r="O193" s="3">
        <f t="shared" si="93"/>
        <v>5.750184774575029E-2</v>
      </c>
      <c r="P193" s="3">
        <f t="shared" si="94"/>
        <v>5.9782608695652217E-2</v>
      </c>
      <c r="Q193" s="3">
        <f t="shared" si="95"/>
        <v>2.167878787878788</v>
      </c>
      <c r="R193" s="3">
        <f t="shared" si="96"/>
        <v>3.4897560975609756</v>
      </c>
      <c r="S193" s="3">
        <f t="shared" si="97"/>
        <v>3.9656319290465634</v>
      </c>
      <c r="T193" s="3">
        <f t="shared" si="98"/>
        <v>2.4322542498152253</v>
      </c>
      <c r="U193" s="3">
        <f t="shared" si="99"/>
        <v>1.6920029563932006</v>
      </c>
      <c r="V193" s="4">
        <f t="shared" si="100"/>
        <v>0.48780487804878053</v>
      </c>
      <c r="W193" s="4">
        <f t="shared" si="101"/>
        <v>0.30303030303030304</v>
      </c>
      <c r="X193" s="4">
        <f t="shared" si="102"/>
        <v>0.26666666666666666</v>
      </c>
      <c r="Y193" s="4">
        <f t="shared" si="103"/>
        <v>0.43478260869565222</v>
      </c>
      <c r="Z193" s="4">
        <f t="shared" si="104"/>
        <v>0.625</v>
      </c>
      <c r="AA193" s="4">
        <f t="shared" si="105"/>
        <v>0.62121212121212122</v>
      </c>
      <c r="AB193" s="4">
        <f t="shared" si="106"/>
        <v>0.54666666666666663</v>
      </c>
      <c r="AC193" s="4">
        <f t="shared" si="107"/>
        <v>1.6097560975609757</v>
      </c>
      <c r="AD193" s="4">
        <f t="shared" si="108"/>
        <v>0.88</v>
      </c>
      <c r="AE193" s="4">
        <f t="shared" si="109"/>
        <v>1.8292682926829269</v>
      </c>
      <c r="AF193" s="4">
        <f t="shared" si="110"/>
        <v>1.1363636363636365</v>
      </c>
      <c r="AG193" s="4">
        <f t="shared" si="111"/>
        <v>1.4374999999999998</v>
      </c>
      <c r="AH193" s="4">
        <f t="shared" si="112"/>
        <v>0.69565217391304357</v>
      </c>
      <c r="AI193" s="4">
        <f t="shared" si="113"/>
        <v>-1.7977531411677754</v>
      </c>
      <c r="AJ193" s="4">
        <f t="shared" si="114"/>
        <v>-1.3218773096821876</v>
      </c>
      <c r="AK193" s="4">
        <f t="shared" si="114"/>
        <v>-0.47587583148558776</v>
      </c>
      <c r="AL193" s="4">
        <f t="shared" si="115"/>
        <v>0.74025129342202467</v>
      </c>
      <c r="AM193" s="4">
        <f t="shared" si="116"/>
        <v>-0.74025129342202467</v>
      </c>
      <c r="AN193" s="4">
        <f t="shared" si="117"/>
        <v>-0.8988765705838877</v>
      </c>
      <c r="AO193" s="4">
        <f t="shared" si="118"/>
        <v>-0.66093865484109382</v>
      </c>
      <c r="AP193" s="4">
        <f t="shared" si="118"/>
        <v>-0.23793791574279388</v>
      </c>
      <c r="AQ193" s="4">
        <f t="shared" si="119"/>
        <v>0.37012564671101233</v>
      </c>
      <c r="AR193" s="4">
        <f t="shared" si="120"/>
        <v>-0.37012564671101233</v>
      </c>
      <c r="AS193" s="4">
        <f t="shared" si="135"/>
        <v>-0.73219407571869211</v>
      </c>
      <c r="AT193" s="4">
        <f t="shared" si="135"/>
        <v>-0.5840265663554145</v>
      </c>
      <c r="AU193" s="4">
        <f t="shared" si="135"/>
        <v>-0.23359429328013201</v>
      </c>
      <c r="AV193" s="4">
        <f t="shared" si="135"/>
        <v>0.35449043154568916</v>
      </c>
      <c r="AW193" s="4">
        <f t="shared" si="135"/>
        <v>-0.35449043154568916</v>
      </c>
      <c r="AX193" s="4">
        <f t="shared" si="136"/>
        <v>-131.79493362936458</v>
      </c>
      <c r="AY193" s="4">
        <f t="shared" si="136"/>
        <v>-105.1247819439746</v>
      </c>
      <c r="AZ193" s="4">
        <f t="shared" si="136"/>
        <v>-42.046972790423759</v>
      </c>
      <c r="BA193" s="4">
        <f t="shared" si="136"/>
        <v>63.808277678224044</v>
      </c>
      <c r="BB193" s="4">
        <f t="shared" si="136"/>
        <v>-63.808277678224044</v>
      </c>
      <c r="BC193" s="4">
        <f t="shared" si="121"/>
        <v>-0.45333333333333331</v>
      </c>
      <c r="BD193" s="4">
        <f t="shared" si="122"/>
        <v>-0.37878787878787878</v>
      </c>
      <c r="BE193" s="4">
        <f t="shared" si="122"/>
        <v>-0.12000000000000004</v>
      </c>
      <c r="BF193" s="4">
        <f t="shared" si="123"/>
        <v>0.43749999999999961</v>
      </c>
      <c r="BG193" s="4">
        <f t="shared" si="124"/>
        <v>-0.30434782608695637</v>
      </c>
      <c r="BH193" s="4">
        <f t="shared" si="125"/>
        <v>0.93146245097188451</v>
      </c>
      <c r="BI193" s="4">
        <f t="shared" si="126"/>
        <v>3.2077556048287761</v>
      </c>
      <c r="BJ193" s="4">
        <f t="shared" si="127"/>
        <v>0.29037824751041286</v>
      </c>
      <c r="BK193" s="4">
        <f t="shared" si="128"/>
        <v>0.52343670936082509</v>
      </c>
      <c r="BL193" s="4">
        <f t="shared" si="129"/>
        <v>2.0621286031042132</v>
      </c>
      <c r="BM193" s="4">
        <f t="shared" si="130"/>
        <v>0.25383320350286237</v>
      </c>
      <c r="BN193" s="3">
        <f t="shared" si="131"/>
        <v>1</v>
      </c>
      <c r="BO193" s="3">
        <v>100</v>
      </c>
      <c r="BP193" s="3">
        <f t="shared" si="132"/>
        <v>1.0499999999999998</v>
      </c>
      <c r="BQ193" s="3">
        <f t="shared" si="133"/>
        <v>104.99999999999999</v>
      </c>
      <c r="BR193"/>
    </row>
    <row r="194" spans="1:70" x14ac:dyDescent="0.25">
      <c r="A194" t="s">
        <v>127</v>
      </c>
      <c r="B194" t="s">
        <v>202</v>
      </c>
      <c r="C194" t="s">
        <v>173</v>
      </c>
      <c r="D194" t="s">
        <v>130</v>
      </c>
      <c r="E194" t="s">
        <v>135</v>
      </c>
      <c r="F194" s="3">
        <v>2</v>
      </c>
      <c r="G194" s="3">
        <v>0</v>
      </c>
      <c r="H194" s="3" t="str">
        <f t="shared" si="134"/>
        <v>H</v>
      </c>
      <c r="I194" s="3">
        <v>1.08</v>
      </c>
      <c r="J194" s="3">
        <v>13</v>
      </c>
      <c r="K194" s="3">
        <v>19</v>
      </c>
      <c r="L194" s="3">
        <v>1.3</v>
      </c>
      <c r="M194" s="3">
        <v>3.5</v>
      </c>
      <c r="N194" s="3">
        <f t="shared" si="92"/>
        <v>2</v>
      </c>
      <c r="O194" s="3">
        <f t="shared" si="93"/>
        <v>5.5480581796371053E-2</v>
      </c>
      <c r="P194" s="3">
        <f t="shared" si="94"/>
        <v>5.4945054945054861E-2</v>
      </c>
      <c r="Q194" s="3">
        <f t="shared" si="95"/>
        <v>1.1399190283400809</v>
      </c>
      <c r="R194" s="3">
        <f t="shared" si="96"/>
        <v>13.721247563352824</v>
      </c>
      <c r="S194" s="3">
        <f t="shared" si="97"/>
        <v>20.054131054131052</v>
      </c>
      <c r="T194" s="3">
        <f t="shared" si="98"/>
        <v>1.3721247563352825</v>
      </c>
      <c r="U194" s="3">
        <f t="shared" si="99"/>
        <v>3.6941820362872986</v>
      </c>
      <c r="V194" s="4">
        <f t="shared" si="100"/>
        <v>0.92592592592592582</v>
      </c>
      <c r="W194" s="4">
        <f t="shared" si="101"/>
        <v>7.6923076923076927E-2</v>
      </c>
      <c r="X194" s="4">
        <f t="shared" si="102"/>
        <v>5.2631578947368418E-2</v>
      </c>
      <c r="Y194" s="4">
        <f t="shared" si="103"/>
        <v>0.76923076923076916</v>
      </c>
      <c r="Z194" s="4">
        <f t="shared" si="104"/>
        <v>0.2857142857142857</v>
      </c>
      <c r="AA194" s="4">
        <f t="shared" si="105"/>
        <v>8.3076923076923076E-2</v>
      </c>
      <c r="AB194" s="4">
        <f t="shared" si="106"/>
        <v>5.6842105263157895E-2</v>
      </c>
      <c r="AC194" s="4">
        <f t="shared" si="107"/>
        <v>12.037037037037036</v>
      </c>
      <c r="AD194" s="4">
        <f t="shared" si="108"/>
        <v>0.68421052631578949</v>
      </c>
      <c r="AE194" s="4">
        <f t="shared" si="109"/>
        <v>17.592592592592592</v>
      </c>
      <c r="AF194" s="4">
        <f t="shared" si="110"/>
        <v>1.4615384615384615</v>
      </c>
      <c r="AG194" s="4">
        <f t="shared" si="111"/>
        <v>0.37142857142857144</v>
      </c>
      <c r="AH194" s="4">
        <f t="shared" si="112"/>
        <v>2.6923076923076921</v>
      </c>
      <c r="AI194" s="4">
        <f t="shared" si="113"/>
        <v>-18.91421202579097</v>
      </c>
      <c r="AJ194" s="4">
        <f t="shared" si="114"/>
        <v>-12.581328535012743</v>
      </c>
      <c r="AK194" s="4">
        <f t="shared" si="114"/>
        <v>-6.3328834907782277</v>
      </c>
      <c r="AL194" s="4">
        <f t="shared" si="115"/>
        <v>-2.3220572799520163</v>
      </c>
      <c r="AM194" s="4">
        <f t="shared" si="116"/>
        <v>2.3220572799520163</v>
      </c>
      <c r="AN194" s="4">
        <f t="shared" si="117"/>
        <v>-9.4571060128954851</v>
      </c>
      <c r="AO194" s="4">
        <f t="shared" si="118"/>
        <v>-6.2906642675063713</v>
      </c>
      <c r="AP194" s="4">
        <f t="shared" si="118"/>
        <v>-3.1664417453891138</v>
      </c>
      <c r="AQ194" s="4">
        <f t="shared" si="119"/>
        <v>-1.1610286399760081</v>
      </c>
      <c r="AR194" s="4">
        <f t="shared" si="120"/>
        <v>1.1610286399760081</v>
      </c>
      <c r="AS194" s="4">
        <f t="shared" si="135"/>
        <v>-1.4654472084069736</v>
      </c>
      <c r="AT194" s="4">
        <f t="shared" si="135"/>
        <v>-1.4131496864069468</v>
      </c>
      <c r="AU194" s="4">
        <f t="shared" si="135"/>
        <v>-1.2648970581885433</v>
      </c>
      <c r="AV194" s="4">
        <f t="shared" si="135"/>
        <v>-0.85977551828774101</v>
      </c>
      <c r="AW194" s="4">
        <f t="shared" si="135"/>
        <v>0.85977551828774101</v>
      </c>
      <c r="AX194" s="4">
        <f t="shared" si="136"/>
        <v>-263.78049751325523</v>
      </c>
      <c r="AY194" s="4">
        <f t="shared" si="136"/>
        <v>-254.36694355325045</v>
      </c>
      <c r="AZ194" s="4">
        <f t="shared" si="136"/>
        <v>-227.68147047393779</v>
      </c>
      <c r="BA194" s="4">
        <f t="shared" si="136"/>
        <v>-154.75959329179338</v>
      </c>
      <c r="BB194" s="4">
        <f t="shared" si="136"/>
        <v>154.75959329179338</v>
      </c>
      <c r="BC194" s="4">
        <f t="shared" si="121"/>
        <v>-0.94315789473684208</v>
      </c>
      <c r="BD194" s="4">
        <f t="shared" si="122"/>
        <v>-0.91692307692307684</v>
      </c>
      <c r="BE194" s="4">
        <f t="shared" si="122"/>
        <v>-0.31578947368421056</v>
      </c>
      <c r="BF194" s="4">
        <f t="shared" si="123"/>
        <v>-0.62857142857142856</v>
      </c>
      <c r="BG194" s="4">
        <f t="shared" si="124"/>
        <v>1.6923076923076921</v>
      </c>
      <c r="BH194" s="4">
        <f t="shared" si="125"/>
        <v>9.6275875965051014</v>
      </c>
      <c r="BI194" s="4">
        <f t="shared" si="126"/>
        <v>11.638432548607986</v>
      </c>
      <c r="BJ194" s="4">
        <f t="shared" si="127"/>
        <v>0.82722373105617297</v>
      </c>
      <c r="BK194" s="4">
        <f t="shared" si="128"/>
        <v>1.6419424489576606</v>
      </c>
      <c r="BL194" s="4">
        <f t="shared" si="129"/>
        <v>2.5331533963112904</v>
      </c>
      <c r="BM194" s="4">
        <f t="shared" si="130"/>
        <v>0.64818121608766877</v>
      </c>
      <c r="BN194" s="3">
        <f t="shared" si="131"/>
        <v>1</v>
      </c>
      <c r="BO194" s="3">
        <v>100</v>
      </c>
      <c r="BP194" s="3">
        <f t="shared" si="132"/>
        <v>8.0000000000000071E-2</v>
      </c>
      <c r="BQ194" s="3">
        <f t="shared" si="133"/>
        <v>8.0000000000000071</v>
      </c>
      <c r="BR194"/>
    </row>
    <row r="195" spans="1:70" x14ac:dyDescent="0.25">
      <c r="A195" t="s">
        <v>127</v>
      </c>
      <c r="B195" t="s">
        <v>202</v>
      </c>
      <c r="C195" t="s">
        <v>173</v>
      </c>
      <c r="D195" t="s">
        <v>26</v>
      </c>
      <c r="E195" t="s">
        <v>17</v>
      </c>
      <c r="F195" s="3">
        <v>3</v>
      </c>
      <c r="G195" s="3">
        <v>0</v>
      </c>
      <c r="H195" s="3" t="str">
        <f t="shared" si="134"/>
        <v>H</v>
      </c>
      <c r="I195" s="3">
        <v>2.9</v>
      </c>
      <c r="J195" s="3">
        <v>3.25</v>
      </c>
      <c r="K195" s="3">
        <v>2.5</v>
      </c>
      <c r="L195" s="3">
        <v>2.1</v>
      </c>
      <c r="M195" s="3">
        <v>1.7</v>
      </c>
      <c r="N195" s="3">
        <f t="shared" ref="N195:N258" si="137">SUM(F195:G195)</f>
        <v>3</v>
      </c>
      <c r="O195" s="3">
        <f t="shared" ref="O195:O258" si="138">((1/I195)+(1/J195)+(1/K195))-1</f>
        <v>5.2519893899204195E-2</v>
      </c>
      <c r="P195" s="3">
        <f t="shared" ref="P195:P258" si="139">((1/L195)+(1/M195-1))</f>
        <v>6.4425770308123242E-2</v>
      </c>
      <c r="Q195" s="3">
        <f t="shared" ref="Q195:Q258" si="140">I195*(1+O195)</f>
        <v>3.0523076923076919</v>
      </c>
      <c r="R195" s="3">
        <f t="shared" ref="R195:R258" si="141">J195*(1+O195)</f>
        <v>3.4206896551724135</v>
      </c>
      <c r="S195" s="3">
        <f t="shared" ref="S195:S258" si="142">K195*(1+O195)</f>
        <v>2.6312997347480103</v>
      </c>
      <c r="T195" s="3">
        <f t="shared" ref="T195:T258" si="143">L195*(1+O195)</f>
        <v>2.210291777188329</v>
      </c>
      <c r="U195" s="3">
        <f t="shared" ref="U195:U258" si="144">M195*(1+O195)</f>
        <v>1.7892838196286471</v>
      </c>
      <c r="V195" s="4">
        <f t="shared" ref="V195:V258" si="145">1/I195</f>
        <v>0.34482758620689657</v>
      </c>
      <c r="W195" s="4">
        <f t="shared" ref="W195:W258" si="146">1/J195</f>
        <v>0.30769230769230771</v>
      </c>
      <c r="X195" s="4">
        <f t="shared" ref="X195:X258" si="147">1/K195</f>
        <v>0.4</v>
      </c>
      <c r="Y195" s="4">
        <f t="shared" ref="Y195:Y258" si="148">1/L195</f>
        <v>0.47619047619047616</v>
      </c>
      <c r="Z195" s="4">
        <f t="shared" ref="Z195:Z258" si="149">1/M195</f>
        <v>0.58823529411764708</v>
      </c>
      <c r="AA195" s="4">
        <f t="shared" ref="AA195:AA258" si="150">(I195/J195)</f>
        <v>0.89230769230769225</v>
      </c>
      <c r="AB195" s="4">
        <f t="shared" ref="AB195:AB258" si="151">(I195/K195)</f>
        <v>1.1599999999999999</v>
      </c>
      <c r="AC195" s="4">
        <f t="shared" ref="AC195:AC258" si="152">(J195/I195)</f>
        <v>1.1206896551724139</v>
      </c>
      <c r="AD195" s="4">
        <f t="shared" ref="AD195:AD258" si="153">(J195/K195)</f>
        <v>1.3</v>
      </c>
      <c r="AE195" s="4">
        <f t="shared" ref="AE195:AE258" si="154">(K195/I195)</f>
        <v>0.86206896551724144</v>
      </c>
      <c r="AF195" s="4">
        <f t="shared" ref="AF195:AF258" si="155">(K195/J195)</f>
        <v>0.76923076923076927</v>
      </c>
      <c r="AG195" s="4">
        <f t="shared" ref="AG195:AG258" si="156">(L195/M195)</f>
        <v>1.2352941176470589</v>
      </c>
      <c r="AH195" s="4">
        <f t="shared" ref="AH195:AH258" si="157">(M195/L195)</f>
        <v>0.80952380952380942</v>
      </c>
      <c r="AI195" s="4">
        <f t="shared" ref="AI195:AI258" si="158">Q195-S195</f>
        <v>0.42100795755968168</v>
      </c>
      <c r="AJ195" s="4">
        <f t="shared" ref="AJ195:AK258" si="159">Q195-R195</f>
        <v>-0.36838196286472158</v>
      </c>
      <c r="AK195" s="4">
        <f t="shared" si="159"/>
        <v>0.78938992042440326</v>
      </c>
      <c r="AL195" s="4">
        <f t="shared" ref="AL195:AL258" si="160">T195-U195</f>
        <v>0.4210079575596819</v>
      </c>
      <c r="AM195" s="4">
        <f t="shared" ref="AM195:AM258" si="161">U195-T195</f>
        <v>-0.4210079575596819</v>
      </c>
      <c r="AN195" s="4">
        <f t="shared" ref="AN195:AN258" si="162">(Q195-S195)/2</f>
        <v>0.21050397877984084</v>
      </c>
      <c r="AO195" s="4">
        <f t="shared" ref="AO195:AP258" si="163">(Q195-R195)/2</f>
        <v>-0.18419098143236079</v>
      </c>
      <c r="AP195" s="4">
        <f t="shared" si="163"/>
        <v>0.39469496021220163</v>
      </c>
      <c r="AQ195" s="4">
        <f t="shared" ref="AQ195:AQ258" si="164">(T195-U195)/2</f>
        <v>0.21050397877984095</v>
      </c>
      <c r="AR195" s="4">
        <f t="shared" ref="AR195:AR258" si="165">(U195-T195)/2</f>
        <v>-0.21050397877984095</v>
      </c>
      <c r="AS195" s="4">
        <f t="shared" si="135"/>
        <v>0.20747483731905766</v>
      </c>
      <c r="AT195" s="4">
        <f t="shared" si="135"/>
        <v>-0.18214940698318158</v>
      </c>
      <c r="AU195" s="4">
        <f t="shared" si="135"/>
        <v>0.37592471761090362</v>
      </c>
      <c r="AV195" s="4">
        <f t="shared" si="135"/>
        <v>0.20747483731905778</v>
      </c>
      <c r="AW195" s="4">
        <f t="shared" si="135"/>
        <v>-0.20747483731905778</v>
      </c>
      <c r="AX195" s="4">
        <f t="shared" si="136"/>
        <v>37.345470717430381</v>
      </c>
      <c r="AY195" s="4">
        <f t="shared" si="136"/>
        <v>-32.786893256972682</v>
      </c>
      <c r="AZ195" s="4">
        <f t="shared" si="136"/>
        <v>67.666449169962647</v>
      </c>
      <c r="BA195" s="4">
        <f t="shared" si="136"/>
        <v>37.345470717430395</v>
      </c>
      <c r="BB195" s="4">
        <f t="shared" si="136"/>
        <v>-37.345470717430395</v>
      </c>
      <c r="BC195" s="4">
        <f t="shared" ref="BC195:BC258" si="166">(Q195-S195)/S195</f>
        <v>0.16</v>
      </c>
      <c r="BD195" s="4">
        <f t="shared" ref="BD195:BE258" si="167">(Q195-R195)/R195</f>
        <v>-0.10769230769230773</v>
      </c>
      <c r="BE195" s="4">
        <f t="shared" si="167"/>
        <v>0.30000000000000004</v>
      </c>
      <c r="BF195" s="4">
        <f t="shared" ref="BF195:BF258" si="168">(T195-U195)/U195</f>
        <v>0.23529411764705896</v>
      </c>
      <c r="BG195" s="4">
        <f t="shared" ref="BG195:BG258" si="169">(U195-T195)/T195</f>
        <v>-0.19047619047619055</v>
      </c>
      <c r="BH195" s="4">
        <f t="shared" ref="BH195:BH258" si="170">_xlfn.STDEV.S(Q195:S195)</f>
        <v>0.39498721864559611</v>
      </c>
      <c r="BI195" s="4">
        <f t="shared" ref="BI195:BI258" si="171">AVERAGE(Q195:S195)</f>
        <v>3.0347656940760381</v>
      </c>
      <c r="BJ195" s="4">
        <f t="shared" ref="BJ195:BJ258" si="172">BH195/BI195</f>
        <v>0.13015410692714238</v>
      </c>
      <c r="BK195" s="4">
        <f t="shared" ref="BK195:BK258" si="173">_xlfn.STDEV.S(T195:U195)</f>
        <v>0.29769758172394939</v>
      </c>
      <c r="BL195" s="4">
        <f t="shared" ref="BL195:BL258" si="174">AVERAGE(T195:U195)</f>
        <v>1.9997877984084882</v>
      </c>
      <c r="BM195" s="4">
        <f t="shared" ref="BM195:BM258" si="175">BK195/BL195</f>
        <v>0.1488645855129575</v>
      </c>
      <c r="BN195" s="3">
        <f t="shared" ref="BN195:BN258" si="176">IF(H195="H",1,0)</f>
        <v>1</v>
      </c>
      <c r="BO195" s="3">
        <v>100</v>
      </c>
      <c r="BP195" s="3">
        <f t="shared" ref="BP195:BP258" si="177">IF(H195="H",I195-1,-1)</f>
        <v>1.9</v>
      </c>
      <c r="BQ195" s="3">
        <f t="shared" ref="BQ195:BQ258" si="178">BP195*100</f>
        <v>190</v>
      </c>
      <c r="BR195"/>
    </row>
    <row r="196" spans="1:70" x14ac:dyDescent="0.25">
      <c r="A196" t="s">
        <v>127</v>
      </c>
      <c r="B196" t="s">
        <v>202</v>
      </c>
      <c r="C196" t="s">
        <v>174</v>
      </c>
      <c r="D196" t="s">
        <v>133</v>
      </c>
      <c r="E196" t="s">
        <v>141</v>
      </c>
      <c r="F196" s="3">
        <v>2</v>
      </c>
      <c r="G196" s="3">
        <v>1</v>
      </c>
      <c r="H196" s="3" t="str">
        <f t="shared" ref="H196:H259" si="179">IF(F196&gt;G196,"H",IF(F196=G196,"D","A"))</f>
        <v>H</v>
      </c>
      <c r="I196" s="3">
        <v>3.2</v>
      </c>
      <c r="J196" s="3">
        <v>3.6</v>
      </c>
      <c r="K196" s="3">
        <v>2.15</v>
      </c>
      <c r="L196" s="3">
        <v>1.73</v>
      </c>
      <c r="M196" s="3">
        <v>2.08</v>
      </c>
      <c r="N196" s="3">
        <f t="shared" si="137"/>
        <v>3</v>
      </c>
      <c r="O196" s="3">
        <f t="shared" si="138"/>
        <v>5.5394056847545281E-2</v>
      </c>
      <c r="P196" s="3">
        <f t="shared" si="139"/>
        <v>5.8803912850155626E-2</v>
      </c>
      <c r="Q196" s="3">
        <f t="shared" si="140"/>
        <v>3.3772609819121451</v>
      </c>
      <c r="R196" s="3">
        <f t="shared" si="141"/>
        <v>3.7994186046511631</v>
      </c>
      <c r="S196" s="3">
        <f t="shared" si="142"/>
        <v>2.2690972222222223</v>
      </c>
      <c r="T196" s="3">
        <f t="shared" si="143"/>
        <v>1.8258317183462534</v>
      </c>
      <c r="U196" s="3">
        <f t="shared" si="144"/>
        <v>2.1952196382428943</v>
      </c>
      <c r="V196" s="4">
        <f t="shared" si="145"/>
        <v>0.3125</v>
      </c>
      <c r="W196" s="4">
        <f t="shared" si="146"/>
        <v>0.27777777777777779</v>
      </c>
      <c r="X196" s="4">
        <f t="shared" si="147"/>
        <v>0.46511627906976744</v>
      </c>
      <c r="Y196" s="4">
        <f t="shared" si="148"/>
        <v>0.5780346820809249</v>
      </c>
      <c r="Z196" s="4">
        <f t="shared" si="149"/>
        <v>0.48076923076923073</v>
      </c>
      <c r="AA196" s="4">
        <f t="shared" si="150"/>
        <v>0.88888888888888895</v>
      </c>
      <c r="AB196" s="4">
        <f t="shared" si="151"/>
        <v>1.488372093023256</v>
      </c>
      <c r="AC196" s="4">
        <f t="shared" si="152"/>
        <v>1.125</v>
      </c>
      <c r="AD196" s="4">
        <f t="shared" si="153"/>
        <v>1.6744186046511629</v>
      </c>
      <c r="AE196" s="4">
        <f t="shared" si="154"/>
        <v>0.67187499999999989</v>
      </c>
      <c r="AF196" s="4">
        <f t="shared" si="155"/>
        <v>0.59722222222222221</v>
      </c>
      <c r="AG196" s="4">
        <f t="shared" si="156"/>
        <v>0.83173076923076916</v>
      </c>
      <c r="AH196" s="4">
        <f t="shared" si="157"/>
        <v>1.2023121387283238</v>
      </c>
      <c r="AI196" s="4">
        <f t="shared" si="158"/>
        <v>1.1081637596899228</v>
      </c>
      <c r="AJ196" s="4">
        <f t="shared" si="159"/>
        <v>-0.42215762273901802</v>
      </c>
      <c r="AK196" s="4">
        <f t="shared" si="159"/>
        <v>1.5303213824289408</v>
      </c>
      <c r="AL196" s="4">
        <f t="shared" si="160"/>
        <v>-0.36938791989664099</v>
      </c>
      <c r="AM196" s="4">
        <f t="shared" si="161"/>
        <v>0.36938791989664099</v>
      </c>
      <c r="AN196" s="4">
        <f t="shared" si="162"/>
        <v>0.55408187984496138</v>
      </c>
      <c r="AO196" s="4">
        <f t="shared" si="163"/>
        <v>-0.21107881136950901</v>
      </c>
      <c r="AP196" s="4">
        <f t="shared" si="163"/>
        <v>0.76516069121447039</v>
      </c>
      <c r="AQ196" s="4">
        <f t="shared" si="164"/>
        <v>-0.1846939599483205</v>
      </c>
      <c r="AR196" s="4">
        <f t="shared" si="165"/>
        <v>0.1846939599483205</v>
      </c>
      <c r="AS196" s="4">
        <f t="shared" si="135"/>
        <v>0.50597168922966407</v>
      </c>
      <c r="AT196" s="4">
        <f t="shared" si="135"/>
        <v>-0.20802521495970736</v>
      </c>
      <c r="AU196" s="4">
        <f t="shared" si="135"/>
        <v>0.6531335545023299</v>
      </c>
      <c r="AV196" s="4">
        <f t="shared" si="135"/>
        <v>-0.18263583759509119</v>
      </c>
      <c r="AW196" s="4">
        <f t="shared" si="135"/>
        <v>0.18263583759509119</v>
      </c>
      <c r="AX196" s="4">
        <f t="shared" si="136"/>
        <v>91.074904061339538</v>
      </c>
      <c r="AY196" s="4">
        <f t="shared" si="136"/>
        <v>-37.444538692747322</v>
      </c>
      <c r="AZ196" s="4">
        <f t="shared" si="136"/>
        <v>117.56403981041939</v>
      </c>
      <c r="BA196" s="4">
        <f t="shared" si="136"/>
        <v>-32.874450767116414</v>
      </c>
      <c r="BB196" s="4">
        <f t="shared" si="136"/>
        <v>32.874450767116414</v>
      </c>
      <c r="BC196" s="4">
        <f t="shared" si="166"/>
        <v>0.4883720930232559</v>
      </c>
      <c r="BD196" s="4">
        <f t="shared" si="167"/>
        <v>-0.11111111111111109</v>
      </c>
      <c r="BE196" s="4">
        <f t="shared" si="167"/>
        <v>0.67441860465116288</v>
      </c>
      <c r="BF196" s="4">
        <f t="shared" si="168"/>
        <v>-0.16826923076923081</v>
      </c>
      <c r="BG196" s="4">
        <f t="shared" si="169"/>
        <v>0.20231213872832376</v>
      </c>
      <c r="BH196" s="4">
        <f t="shared" si="170"/>
        <v>0.79037201264615098</v>
      </c>
      <c r="BI196" s="4">
        <f t="shared" si="171"/>
        <v>3.1485922695951771</v>
      </c>
      <c r="BJ196" s="4">
        <f t="shared" si="172"/>
        <v>0.25102393227554076</v>
      </c>
      <c r="BK196" s="4">
        <f t="shared" si="173"/>
        <v>0.26119670304730808</v>
      </c>
      <c r="BL196" s="4">
        <f t="shared" si="174"/>
        <v>2.0105256782945737</v>
      </c>
      <c r="BM196" s="4">
        <f t="shared" si="175"/>
        <v>0.12991463171406389</v>
      </c>
      <c r="BN196" s="3">
        <f t="shared" si="176"/>
        <v>1</v>
      </c>
      <c r="BO196" s="3">
        <v>100</v>
      </c>
      <c r="BP196" s="3">
        <f t="shared" si="177"/>
        <v>2.2000000000000002</v>
      </c>
      <c r="BQ196" s="3">
        <f t="shared" si="178"/>
        <v>220.00000000000003</v>
      </c>
      <c r="BR196"/>
    </row>
    <row r="197" spans="1:70" x14ac:dyDescent="0.25">
      <c r="A197" t="s">
        <v>127</v>
      </c>
      <c r="B197" t="s">
        <v>203</v>
      </c>
      <c r="C197" t="s">
        <v>134</v>
      </c>
      <c r="D197" t="s">
        <v>18</v>
      </c>
      <c r="E197" t="s">
        <v>12</v>
      </c>
      <c r="F197" s="3">
        <v>2</v>
      </c>
      <c r="G197" s="3">
        <v>1</v>
      </c>
      <c r="H197" s="3" t="str">
        <f t="shared" si="179"/>
        <v>H</v>
      </c>
      <c r="I197" s="3">
        <v>6</v>
      </c>
      <c r="J197" s="3">
        <v>4</v>
      </c>
      <c r="K197" s="3">
        <v>1.57</v>
      </c>
      <c r="L197" s="3">
        <v>1.85</v>
      </c>
      <c r="M197" s="3">
        <v>2.0499999999999998</v>
      </c>
      <c r="N197" s="3">
        <f t="shared" si="137"/>
        <v>3</v>
      </c>
      <c r="O197" s="3">
        <f t="shared" si="138"/>
        <v>5.3609341825902268E-2</v>
      </c>
      <c r="P197" s="3">
        <f t="shared" si="139"/>
        <v>2.8345418589320936E-2</v>
      </c>
      <c r="Q197" s="3">
        <f t="shared" si="140"/>
        <v>6.3216560509554132</v>
      </c>
      <c r="R197" s="3">
        <f t="shared" si="141"/>
        <v>4.2144373673036091</v>
      </c>
      <c r="S197" s="3">
        <f t="shared" si="142"/>
        <v>1.6541666666666666</v>
      </c>
      <c r="T197" s="3">
        <f t="shared" si="143"/>
        <v>1.9491772823779192</v>
      </c>
      <c r="U197" s="3">
        <f t="shared" si="144"/>
        <v>2.1598991507430996</v>
      </c>
      <c r="V197" s="4">
        <f t="shared" si="145"/>
        <v>0.16666666666666666</v>
      </c>
      <c r="W197" s="4">
        <f t="shared" si="146"/>
        <v>0.25</v>
      </c>
      <c r="X197" s="4">
        <f t="shared" si="147"/>
        <v>0.63694267515923564</v>
      </c>
      <c r="Y197" s="4">
        <f t="shared" si="148"/>
        <v>0.54054054054054046</v>
      </c>
      <c r="Z197" s="4">
        <f t="shared" si="149"/>
        <v>0.48780487804878053</v>
      </c>
      <c r="AA197" s="4">
        <f t="shared" si="150"/>
        <v>1.5</v>
      </c>
      <c r="AB197" s="4">
        <f t="shared" si="151"/>
        <v>3.8216560509554141</v>
      </c>
      <c r="AC197" s="4">
        <f t="shared" si="152"/>
        <v>0.66666666666666663</v>
      </c>
      <c r="AD197" s="4">
        <f t="shared" si="153"/>
        <v>2.5477707006369426</v>
      </c>
      <c r="AE197" s="4">
        <f t="shared" si="154"/>
        <v>0.26166666666666666</v>
      </c>
      <c r="AF197" s="4">
        <f t="shared" si="155"/>
        <v>0.39250000000000002</v>
      </c>
      <c r="AG197" s="4">
        <f t="shared" si="156"/>
        <v>0.90243902439024404</v>
      </c>
      <c r="AH197" s="4">
        <f t="shared" si="157"/>
        <v>1.1081081081081079</v>
      </c>
      <c r="AI197" s="4">
        <f t="shared" si="158"/>
        <v>4.6674893842887464</v>
      </c>
      <c r="AJ197" s="4">
        <f t="shared" si="159"/>
        <v>2.1072186836518041</v>
      </c>
      <c r="AK197" s="4">
        <f t="shared" si="159"/>
        <v>2.5602707006369423</v>
      </c>
      <c r="AL197" s="4">
        <f t="shared" si="160"/>
        <v>-0.21072186836518036</v>
      </c>
      <c r="AM197" s="4">
        <f t="shared" si="161"/>
        <v>0.21072186836518036</v>
      </c>
      <c r="AN197" s="4">
        <f t="shared" si="162"/>
        <v>2.3337446921443732</v>
      </c>
      <c r="AO197" s="4">
        <f t="shared" si="163"/>
        <v>1.053609341825902</v>
      </c>
      <c r="AP197" s="4">
        <f t="shared" si="163"/>
        <v>1.2801353503184711</v>
      </c>
      <c r="AQ197" s="4">
        <f t="shared" si="164"/>
        <v>-0.10536093418259018</v>
      </c>
      <c r="AR197" s="4">
        <f t="shared" si="165"/>
        <v>0.10536093418259018</v>
      </c>
      <c r="AS197" s="4">
        <f t="shared" si="135"/>
        <v>1.1659683625437003</v>
      </c>
      <c r="AT197" s="4">
        <f t="shared" si="135"/>
        <v>0.81149717260648035</v>
      </c>
      <c r="AU197" s="4">
        <f t="shared" si="135"/>
        <v>0.90764463087142411</v>
      </c>
      <c r="AV197" s="4">
        <f t="shared" si="135"/>
        <v>-0.10497364251243178</v>
      </c>
      <c r="AW197" s="4">
        <f t="shared" si="135"/>
        <v>0.10497364251243178</v>
      </c>
      <c r="AX197" s="4">
        <f t="shared" si="136"/>
        <v>209.87430525786604</v>
      </c>
      <c r="AY197" s="4">
        <f t="shared" si="136"/>
        <v>146.06949106916647</v>
      </c>
      <c r="AZ197" s="4">
        <f t="shared" si="136"/>
        <v>163.37603355685636</v>
      </c>
      <c r="BA197" s="4">
        <f t="shared" si="136"/>
        <v>-18.895255652237722</v>
      </c>
      <c r="BB197" s="4">
        <f t="shared" si="136"/>
        <v>18.895255652237722</v>
      </c>
      <c r="BC197" s="4">
        <f t="shared" si="166"/>
        <v>2.8216560509554136</v>
      </c>
      <c r="BD197" s="4">
        <f t="shared" si="167"/>
        <v>0.49999999999999989</v>
      </c>
      <c r="BE197" s="4">
        <f t="shared" si="167"/>
        <v>1.5477707006369426</v>
      </c>
      <c r="BF197" s="4">
        <f t="shared" si="168"/>
        <v>-9.7560975609756059E-2</v>
      </c>
      <c r="BG197" s="4">
        <f t="shared" si="169"/>
        <v>0.10810810810810806</v>
      </c>
      <c r="BH197" s="4">
        <f t="shared" si="170"/>
        <v>2.3374064613626566</v>
      </c>
      <c r="BI197" s="4">
        <f t="shared" si="171"/>
        <v>4.0634200283085624</v>
      </c>
      <c r="BJ197" s="4">
        <f t="shared" si="172"/>
        <v>0.57523131871150035</v>
      </c>
      <c r="BK197" s="4">
        <f t="shared" si="173"/>
        <v>0.14900286206531807</v>
      </c>
      <c r="BL197" s="4">
        <f t="shared" si="174"/>
        <v>2.0545382165605095</v>
      </c>
      <c r="BM197" s="4">
        <f t="shared" si="175"/>
        <v>7.2523772429389455E-2</v>
      </c>
      <c r="BN197" s="3">
        <f t="shared" si="176"/>
        <v>1</v>
      </c>
      <c r="BO197" s="3">
        <v>100</v>
      </c>
      <c r="BP197" s="3">
        <f t="shared" si="177"/>
        <v>5</v>
      </c>
      <c r="BQ197" s="3">
        <f t="shared" si="178"/>
        <v>500</v>
      </c>
      <c r="BR197"/>
    </row>
    <row r="198" spans="1:70" x14ac:dyDescent="0.25">
      <c r="A198" t="s">
        <v>127</v>
      </c>
      <c r="B198" t="s">
        <v>203</v>
      </c>
      <c r="C198" t="s">
        <v>134</v>
      </c>
      <c r="D198" t="s">
        <v>23</v>
      </c>
      <c r="E198" t="s">
        <v>13</v>
      </c>
      <c r="F198" s="3">
        <v>3</v>
      </c>
      <c r="G198" s="3">
        <v>1</v>
      </c>
      <c r="H198" s="3" t="str">
        <f t="shared" si="179"/>
        <v>H</v>
      </c>
      <c r="I198" s="3">
        <v>1.75</v>
      </c>
      <c r="J198" s="3">
        <v>4.5</v>
      </c>
      <c r="K198" s="3">
        <v>3.8</v>
      </c>
      <c r="L198" s="3">
        <v>1.3</v>
      </c>
      <c r="M198" s="3">
        <v>3.5</v>
      </c>
      <c r="N198" s="3">
        <f t="shared" si="137"/>
        <v>4</v>
      </c>
      <c r="O198" s="3">
        <f t="shared" si="138"/>
        <v>5.6808688387635753E-2</v>
      </c>
      <c r="P198" s="3">
        <f t="shared" si="139"/>
        <v>5.4945054945054861E-2</v>
      </c>
      <c r="Q198" s="3">
        <f t="shared" si="140"/>
        <v>1.8494152046783625</v>
      </c>
      <c r="R198" s="3">
        <f t="shared" si="141"/>
        <v>4.7556390977443606</v>
      </c>
      <c r="S198" s="3">
        <f t="shared" si="142"/>
        <v>4.0158730158730158</v>
      </c>
      <c r="T198" s="3">
        <f t="shared" si="143"/>
        <v>1.3738512949039265</v>
      </c>
      <c r="U198" s="3">
        <f t="shared" si="144"/>
        <v>3.698830409356725</v>
      </c>
      <c r="V198" s="4">
        <f t="shared" si="145"/>
        <v>0.5714285714285714</v>
      </c>
      <c r="W198" s="4">
        <f t="shared" si="146"/>
        <v>0.22222222222222221</v>
      </c>
      <c r="X198" s="4">
        <f t="shared" si="147"/>
        <v>0.26315789473684209</v>
      </c>
      <c r="Y198" s="4">
        <f t="shared" si="148"/>
        <v>0.76923076923076916</v>
      </c>
      <c r="Z198" s="4">
        <f t="shared" si="149"/>
        <v>0.2857142857142857</v>
      </c>
      <c r="AA198" s="4">
        <f t="shared" si="150"/>
        <v>0.3888888888888889</v>
      </c>
      <c r="AB198" s="4">
        <f t="shared" si="151"/>
        <v>0.46052631578947373</v>
      </c>
      <c r="AC198" s="4">
        <f t="shared" si="152"/>
        <v>2.5714285714285716</v>
      </c>
      <c r="AD198" s="4">
        <f t="shared" si="153"/>
        <v>1.1842105263157896</v>
      </c>
      <c r="AE198" s="4">
        <f t="shared" si="154"/>
        <v>2.1714285714285713</v>
      </c>
      <c r="AF198" s="4">
        <f t="shared" si="155"/>
        <v>0.84444444444444444</v>
      </c>
      <c r="AG198" s="4">
        <f t="shared" si="156"/>
        <v>0.37142857142857144</v>
      </c>
      <c r="AH198" s="4">
        <f t="shared" si="157"/>
        <v>2.6923076923076921</v>
      </c>
      <c r="AI198" s="4">
        <f t="shared" si="158"/>
        <v>-2.1664578111946531</v>
      </c>
      <c r="AJ198" s="4">
        <f t="shared" si="159"/>
        <v>-2.9062238930659978</v>
      </c>
      <c r="AK198" s="4">
        <f t="shared" si="159"/>
        <v>0.73976608187134474</v>
      </c>
      <c r="AL198" s="4">
        <f t="shared" si="160"/>
        <v>-2.3249791144527983</v>
      </c>
      <c r="AM198" s="4">
        <f t="shared" si="161"/>
        <v>2.3249791144527983</v>
      </c>
      <c r="AN198" s="4">
        <f t="shared" si="162"/>
        <v>-1.0832289055973265</v>
      </c>
      <c r="AO198" s="4">
        <f t="shared" si="163"/>
        <v>-1.4531119465329989</v>
      </c>
      <c r="AP198" s="4">
        <f t="shared" si="163"/>
        <v>0.36988304093567237</v>
      </c>
      <c r="AQ198" s="4">
        <f t="shared" si="164"/>
        <v>-1.1624895572263991</v>
      </c>
      <c r="AR198" s="4">
        <f t="shared" si="165"/>
        <v>1.1624895572263991</v>
      </c>
      <c r="AS198" s="4">
        <f t="shared" si="135"/>
        <v>-0.82532880458886437</v>
      </c>
      <c r="AT198" s="4">
        <f t="shared" si="135"/>
        <v>-0.96804858115103243</v>
      </c>
      <c r="AU198" s="4">
        <f t="shared" si="135"/>
        <v>0.35427703978840114</v>
      </c>
      <c r="AV198" s="4">
        <f t="shared" si="135"/>
        <v>-0.86039726881570922</v>
      </c>
      <c r="AW198" s="4">
        <f t="shared" si="135"/>
        <v>0.86039726881570922</v>
      </c>
      <c r="AX198" s="4">
        <f t="shared" si="136"/>
        <v>-148.5591848259956</v>
      </c>
      <c r="AY198" s="4">
        <f t="shared" si="136"/>
        <v>-174.24874460718584</v>
      </c>
      <c r="AZ198" s="4">
        <f t="shared" si="136"/>
        <v>63.769867161912202</v>
      </c>
      <c r="BA198" s="4">
        <f t="shared" si="136"/>
        <v>-154.87150838682766</v>
      </c>
      <c r="BB198" s="4">
        <f t="shared" si="136"/>
        <v>154.87150838682766</v>
      </c>
      <c r="BC198" s="4">
        <f t="shared" si="166"/>
        <v>-0.53947368421052622</v>
      </c>
      <c r="BD198" s="4">
        <f t="shared" si="167"/>
        <v>-0.61111111111111105</v>
      </c>
      <c r="BE198" s="4">
        <f t="shared" si="167"/>
        <v>0.18421052631578941</v>
      </c>
      <c r="BF198" s="4">
        <f t="shared" si="168"/>
        <v>-0.62857142857142845</v>
      </c>
      <c r="BG198" s="4">
        <f t="shared" si="169"/>
        <v>1.6923076923076918</v>
      </c>
      <c r="BH198" s="4">
        <f t="shared" si="170"/>
        <v>1.5103493315676624</v>
      </c>
      <c r="BI198" s="4">
        <f t="shared" si="171"/>
        <v>3.5403091060985794</v>
      </c>
      <c r="BJ198" s="4">
        <f t="shared" si="172"/>
        <v>0.42661510232705846</v>
      </c>
      <c r="BK198" s="4">
        <f t="shared" si="173"/>
        <v>1.6440084979466671</v>
      </c>
      <c r="BL198" s="4">
        <f t="shared" si="174"/>
        <v>2.5363408521303259</v>
      </c>
      <c r="BM198" s="4">
        <f t="shared" si="175"/>
        <v>0.6481812160876681</v>
      </c>
      <c r="BN198" s="3">
        <f t="shared" si="176"/>
        <v>1</v>
      </c>
      <c r="BO198" s="3">
        <v>100</v>
      </c>
      <c r="BP198" s="3">
        <f t="shared" si="177"/>
        <v>0.75</v>
      </c>
      <c r="BQ198" s="3">
        <f t="shared" si="178"/>
        <v>75</v>
      </c>
      <c r="BR198"/>
    </row>
    <row r="199" spans="1:70" x14ac:dyDescent="0.25">
      <c r="A199" t="s">
        <v>127</v>
      </c>
      <c r="B199" t="s">
        <v>204</v>
      </c>
      <c r="C199" t="s">
        <v>177</v>
      </c>
      <c r="D199" t="s">
        <v>25</v>
      </c>
      <c r="E199" t="s">
        <v>20</v>
      </c>
      <c r="F199" s="3">
        <v>4</v>
      </c>
      <c r="G199" s="3">
        <v>2</v>
      </c>
      <c r="H199" s="3" t="str">
        <f t="shared" si="179"/>
        <v>H</v>
      </c>
      <c r="I199" s="3">
        <v>1.36</v>
      </c>
      <c r="J199" s="3">
        <v>5.25</v>
      </c>
      <c r="K199" s="3">
        <v>7.5</v>
      </c>
      <c r="L199" s="3">
        <v>1.36</v>
      </c>
      <c r="M199" s="3">
        <v>3.1</v>
      </c>
      <c r="N199" s="3">
        <f t="shared" si="137"/>
        <v>6</v>
      </c>
      <c r="O199" s="3">
        <f t="shared" si="138"/>
        <v>5.9103641456582645E-2</v>
      </c>
      <c r="P199" s="3">
        <f t="shared" si="139"/>
        <v>5.7874762808349023E-2</v>
      </c>
      <c r="Q199" s="3">
        <f t="shared" si="140"/>
        <v>1.4403809523809525</v>
      </c>
      <c r="R199" s="3">
        <f t="shared" si="141"/>
        <v>5.5602941176470591</v>
      </c>
      <c r="S199" s="3">
        <f t="shared" si="142"/>
        <v>7.9432773109243699</v>
      </c>
      <c r="T199" s="3">
        <f t="shared" si="143"/>
        <v>1.4403809523809525</v>
      </c>
      <c r="U199" s="3">
        <f t="shared" si="144"/>
        <v>3.2832212885154064</v>
      </c>
      <c r="V199" s="4">
        <f t="shared" si="145"/>
        <v>0.73529411764705876</v>
      </c>
      <c r="W199" s="4">
        <f t="shared" si="146"/>
        <v>0.19047619047619047</v>
      </c>
      <c r="X199" s="4">
        <f t="shared" si="147"/>
        <v>0.13333333333333333</v>
      </c>
      <c r="Y199" s="4">
        <f t="shared" si="148"/>
        <v>0.73529411764705876</v>
      </c>
      <c r="Z199" s="4">
        <f t="shared" si="149"/>
        <v>0.32258064516129031</v>
      </c>
      <c r="AA199" s="4">
        <f t="shared" si="150"/>
        <v>0.25904761904761908</v>
      </c>
      <c r="AB199" s="4">
        <f t="shared" si="151"/>
        <v>0.18133333333333335</v>
      </c>
      <c r="AC199" s="4">
        <f t="shared" si="152"/>
        <v>3.8602941176470584</v>
      </c>
      <c r="AD199" s="4">
        <f t="shared" si="153"/>
        <v>0.7</v>
      </c>
      <c r="AE199" s="4">
        <f t="shared" si="154"/>
        <v>5.5147058823529411</v>
      </c>
      <c r="AF199" s="4">
        <f t="shared" si="155"/>
        <v>1.4285714285714286</v>
      </c>
      <c r="AG199" s="4">
        <f t="shared" si="156"/>
        <v>0.43870967741935485</v>
      </c>
      <c r="AH199" s="4">
        <f t="shared" si="157"/>
        <v>2.2794117647058822</v>
      </c>
      <c r="AI199" s="4">
        <f t="shared" si="158"/>
        <v>-6.502896358543417</v>
      </c>
      <c r="AJ199" s="4">
        <f t="shared" si="159"/>
        <v>-4.119913165266107</v>
      </c>
      <c r="AK199" s="4">
        <f t="shared" si="159"/>
        <v>-2.3829831932773109</v>
      </c>
      <c r="AL199" s="4">
        <f t="shared" si="160"/>
        <v>-1.8428403361344539</v>
      </c>
      <c r="AM199" s="4">
        <f t="shared" si="161"/>
        <v>1.8428403361344539</v>
      </c>
      <c r="AN199" s="4">
        <f t="shared" si="162"/>
        <v>-3.2514481792717085</v>
      </c>
      <c r="AO199" s="4">
        <f t="shared" si="163"/>
        <v>-2.0599565826330535</v>
      </c>
      <c r="AP199" s="4">
        <f t="shared" si="163"/>
        <v>-1.1914915966386554</v>
      </c>
      <c r="AQ199" s="4">
        <f t="shared" si="164"/>
        <v>-0.92142016806722693</v>
      </c>
      <c r="AR199" s="4">
        <f t="shared" si="165"/>
        <v>0.92142016806722693</v>
      </c>
      <c r="AS199" s="4">
        <f t="shared" si="135"/>
        <v>-1.2724225921829218</v>
      </c>
      <c r="AT199" s="4">
        <f t="shared" si="135"/>
        <v>-1.1188586511867955</v>
      </c>
      <c r="AU199" s="4">
        <f t="shared" si="135"/>
        <v>-0.87255636161297689</v>
      </c>
      <c r="AV199" s="4">
        <f t="shared" si="135"/>
        <v>-0.74452419540976034</v>
      </c>
      <c r="AW199" s="4">
        <f t="shared" si="135"/>
        <v>0.74452419540976034</v>
      </c>
      <c r="AX199" s="4">
        <f t="shared" si="136"/>
        <v>-229.03606659292589</v>
      </c>
      <c r="AY199" s="4">
        <f t="shared" si="136"/>
        <v>-201.39455721362319</v>
      </c>
      <c r="AZ199" s="4">
        <f t="shared" si="136"/>
        <v>-157.06014509033585</v>
      </c>
      <c r="BA199" s="4">
        <f t="shared" si="136"/>
        <v>-134.01435517375685</v>
      </c>
      <c r="BB199" s="4">
        <f t="shared" si="136"/>
        <v>134.01435517375685</v>
      </c>
      <c r="BC199" s="4">
        <f t="shared" si="166"/>
        <v>-0.81866666666666654</v>
      </c>
      <c r="BD199" s="4">
        <f t="shared" si="167"/>
        <v>-0.74095238095238103</v>
      </c>
      <c r="BE199" s="4">
        <f t="shared" si="167"/>
        <v>-0.3</v>
      </c>
      <c r="BF199" s="4">
        <f t="shared" si="168"/>
        <v>-0.56129032258064515</v>
      </c>
      <c r="BG199" s="4">
        <f t="shared" si="169"/>
        <v>1.2794117647058822</v>
      </c>
      <c r="BH199" s="4">
        <f t="shared" si="170"/>
        <v>3.2898823291705628</v>
      </c>
      <c r="BI199" s="4">
        <f t="shared" si="171"/>
        <v>4.9813174603174604</v>
      </c>
      <c r="BJ199" s="4">
        <f t="shared" si="172"/>
        <v>0.66044422090715293</v>
      </c>
      <c r="BK199" s="4">
        <f t="shared" si="173"/>
        <v>1.3030848983247696</v>
      </c>
      <c r="BL199" s="4">
        <f t="shared" si="174"/>
        <v>2.3618011204481792</v>
      </c>
      <c r="BM199" s="4">
        <f t="shared" si="175"/>
        <v>0.55173354227111815</v>
      </c>
      <c r="BN199" s="3">
        <f t="shared" si="176"/>
        <v>1</v>
      </c>
      <c r="BO199" s="3">
        <v>100</v>
      </c>
      <c r="BP199" s="3">
        <f t="shared" si="177"/>
        <v>0.3600000000000001</v>
      </c>
      <c r="BQ199" s="3">
        <f t="shared" si="178"/>
        <v>36.000000000000007</v>
      </c>
      <c r="BR199"/>
    </row>
    <row r="200" spans="1:70" x14ac:dyDescent="0.25">
      <c r="A200" t="s">
        <v>127</v>
      </c>
      <c r="B200" t="s">
        <v>205</v>
      </c>
      <c r="C200" t="s">
        <v>186</v>
      </c>
      <c r="D200" t="s">
        <v>14</v>
      </c>
      <c r="E200" t="s">
        <v>15</v>
      </c>
      <c r="F200" s="3">
        <v>0</v>
      </c>
      <c r="G200" s="3">
        <v>0</v>
      </c>
      <c r="H200" s="3" t="str">
        <f t="shared" si="179"/>
        <v>D</v>
      </c>
      <c r="I200" s="3">
        <v>3.1</v>
      </c>
      <c r="J200" s="3">
        <v>3.5</v>
      </c>
      <c r="K200" s="3">
        <v>2.2000000000000002</v>
      </c>
      <c r="L200" s="3">
        <v>1.7</v>
      </c>
      <c r="M200" s="3">
        <v>2.1</v>
      </c>
      <c r="N200" s="3">
        <f t="shared" si="137"/>
        <v>0</v>
      </c>
      <c r="O200" s="3">
        <f t="shared" si="138"/>
        <v>6.2840385421030653E-2</v>
      </c>
      <c r="P200" s="3">
        <f t="shared" si="139"/>
        <v>6.4425770308123242E-2</v>
      </c>
      <c r="Q200" s="3">
        <f t="shared" si="140"/>
        <v>3.2948051948051953</v>
      </c>
      <c r="R200" s="3">
        <f t="shared" si="141"/>
        <v>3.7199413489736073</v>
      </c>
      <c r="S200" s="3">
        <f t="shared" si="142"/>
        <v>2.3382488479262675</v>
      </c>
      <c r="T200" s="3">
        <f t="shared" si="143"/>
        <v>1.806828655215752</v>
      </c>
      <c r="U200" s="3">
        <f t="shared" si="144"/>
        <v>2.2319648093841646</v>
      </c>
      <c r="V200" s="4">
        <f t="shared" si="145"/>
        <v>0.32258064516129031</v>
      </c>
      <c r="W200" s="4">
        <f t="shared" si="146"/>
        <v>0.2857142857142857</v>
      </c>
      <c r="X200" s="4">
        <f t="shared" si="147"/>
        <v>0.45454545454545453</v>
      </c>
      <c r="Y200" s="4">
        <f t="shared" si="148"/>
        <v>0.58823529411764708</v>
      </c>
      <c r="Z200" s="4">
        <f t="shared" si="149"/>
        <v>0.47619047619047616</v>
      </c>
      <c r="AA200" s="4">
        <f t="shared" si="150"/>
        <v>0.88571428571428579</v>
      </c>
      <c r="AB200" s="4">
        <f t="shared" si="151"/>
        <v>1.4090909090909089</v>
      </c>
      <c r="AC200" s="4">
        <f t="shared" si="152"/>
        <v>1.129032258064516</v>
      </c>
      <c r="AD200" s="4">
        <f t="shared" si="153"/>
        <v>1.5909090909090908</v>
      </c>
      <c r="AE200" s="4">
        <f t="shared" si="154"/>
        <v>0.70967741935483875</v>
      </c>
      <c r="AF200" s="4">
        <f t="shared" si="155"/>
        <v>0.62857142857142867</v>
      </c>
      <c r="AG200" s="4">
        <f t="shared" si="156"/>
        <v>0.80952380952380942</v>
      </c>
      <c r="AH200" s="4">
        <f t="shared" si="157"/>
        <v>1.2352941176470589</v>
      </c>
      <c r="AI200" s="4">
        <f t="shared" si="158"/>
        <v>0.95655634687892777</v>
      </c>
      <c r="AJ200" s="4">
        <f t="shared" si="159"/>
        <v>-0.42513615416841199</v>
      </c>
      <c r="AK200" s="4">
        <f t="shared" si="159"/>
        <v>1.3816925010473398</v>
      </c>
      <c r="AL200" s="4">
        <f t="shared" si="160"/>
        <v>-0.42513615416841266</v>
      </c>
      <c r="AM200" s="4">
        <f t="shared" si="161"/>
        <v>0.42513615416841266</v>
      </c>
      <c r="AN200" s="4">
        <f t="shared" si="162"/>
        <v>0.47827817343946388</v>
      </c>
      <c r="AO200" s="4">
        <f t="shared" si="163"/>
        <v>-0.212568077084206</v>
      </c>
      <c r="AP200" s="4">
        <f t="shared" si="163"/>
        <v>0.69084625052366988</v>
      </c>
      <c r="AQ200" s="4">
        <f t="shared" si="164"/>
        <v>-0.21256807708420633</v>
      </c>
      <c r="AR200" s="4">
        <f t="shared" si="165"/>
        <v>0.21256807708420633</v>
      </c>
      <c r="AS200" s="4">
        <f t="shared" si="135"/>
        <v>0.44611963154005574</v>
      </c>
      <c r="AT200" s="4">
        <f t="shared" si="135"/>
        <v>-0.20945052784776949</v>
      </c>
      <c r="AU200" s="4">
        <f t="shared" si="135"/>
        <v>0.60455605311597904</v>
      </c>
      <c r="AV200" s="4">
        <f t="shared" si="135"/>
        <v>-0.20945052784776982</v>
      </c>
      <c r="AW200" s="4">
        <f t="shared" si="135"/>
        <v>0.20945052784776982</v>
      </c>
      <c r="AX200" s="4">
        <f t="shared" si="136"/>
        <v>80.301533677210031</v>
      </c>
      <c r="AY200" s="4">
        <f t="shared" si="136"/>
        <v>-37.701095012598508</v>
      </c>
      <c r="AZ200" s="4">
        <f t="shared" si="136"/>
        <v>108.82008956087623</v>
      </c>
      <c r="BA200" s="4">
        <f t="shared" si="136"/>
        <v>-37.701095012598564</v>
      </c>
      <c r="BB200" s="4">
        <f t="shared" si="136"/>
        <v>37.701095012598564</v>
      </c>
      <c r="BC200" s="4">
        <f t="shared" si="166"/>
        <v>0.40909090909090917</v>
      </c>
      <c r="BD200" s="4">
        <f t="shared" si="167"/>
        <v>-0.11428571428571421</v>
      </c>
      <c r="BE200" s="4">
        <f t="shared" si="167"/>
        <v>0.59090909090909083</v>
      </c>
      <c r="BF200" s="4">
        <f t="shared" si="168"/>
        <v>-0.19047619047619063</v>
      </c>
      <c r="BG200" s="4">
        <f t="shared" si="169"/>
        <v>0.23529411764705907</v>
      </c>
      <c r="BH200" s="4">
        <f t="shared" si="170"/>
        <v>0.70767400237043254</v>
      </c>
      <c r="BI200" s="4">
        <f t="shared" si="171"/>
        <v>3.1176651305683567</v>
      </c>
      <c r="BJ200" s="4">
        <f t="shared" si="172"/>
        <v>0.22698845858452479</v>
      </c>
      <c r="BK200" s="4">
        <f t="shared" si="173"/>
        <v>0.30061665754005418</v>
      </c>
      <c r="BL200" s="4">
        <f t="shared" si="174"/>
        <v>2.0193967322999584</v>
      </c>
      <c r="BM200" s="4">
        <f t="shared" si="175"/>
        <v>0.14886458551295753</v>
      </c>
      <c r="BN200" s="3">
        <f t="shared" si="176"/>
        <v>0</v>
      </c>
      <c r="BO200" s="3">
        <v>100</v>
      </c>
      <c r="BP200" s="3">
        <f t="shared" si="177"/>
        <v>-1</v>
      </c>
      <c r="BQ200" s="3">
        <f t="shared" si="178"/>
        <v>-100</v>
      </c>
      <c r="BR200"/>
    </row>
    <row r="201" spans="1:70" x14ac:dyDescent="0.25">
      <c r="A201" t="s">
        <v>127</v>
      </c>
      <c r="B201" t="s">
        <v>206</v>
      </c>
      <c r="C201" t="s">
        <v>207</v>
      </c>
      <c r="D201" t="s">
        <v>11</v>
      </c>
      <c r="E201" t="s">
        <v>16</v>
      </c>
      <c r="F201" s="3">
        <v>1</v>
      </c>
      <c r="G201" s="3">
        <v>1</v>
      </c>
      <c r="H201" s="3" t="str">
        <f t="shared" si="179"/>
        <v>D</v>
      </c>
      <c r="I201" s="3">
        <v>2.15</v>
      </c>
      <c r="J201" s="3">
        <v>3.4</v>
      </c>
      <c r="K201" s="3">
        <v>3.4</v>
      </c>
      <c r="L201" s="3">
        <v>2.06</v>
      </c>
      <c r="M201" s="3">
        <v>1.84</v>
      </c>
      <c r="N201" s="3">
        <f t="shared" si="137"/>
        <v>2</v>
      </c>
      <c r="O201" s="3">
        <f t="shared" si="138"/>
        <v>5.3351573187414569E-2</v>
      </c>
      <c r="P201" s="3">
        <f t="shared" si="139"/>
        <v>2.891515407344869E-2</v>
      </c>
      <c r="Q201" s="3">
        <f t="shared" si="140"/>
        <v>2.2647058823529411</v>
      </c>
      <c r="R201" s="3">
        <f t="shared" si="141"/>
        <v>3.5813953488372094</v>
      </c>
      <c r="S201" s="3">
        <f t="shared" si="142"/>
        <v>3.5813953488372094</v>
      </c>
      <c r="T201" s="3">
        <f t="shared" si="143"/>
        <v>2.169904240766074</v>
      </c>
      <c r="U201" s="3">
        <f t="shared" si="144"/>
        <v>1.9381668946648429</v>
      </c>
      <c r="V201" s="4">
        <f t="shared" si="145"/>
        <v>0.46511627906976744</v>
      </c>
      <c r="W201" s="4">
        <f t="shared" si="146"/>
        <v>0.29411764705882354</v>
      </c>
      <c r="X201" s="4">
        <f t="shared" si="147"/>
        <v>0.29411764705882354</v>
      </c>
      <c r="Y201" s="4">
        <f t="shared" si="148"/>
        <v>0.4854368932038835</v>
      </c>
      <c r="Z201" s="4">
        <f t="shared" si="149"/>
        <v>0.54347826086956519</v>
      </c>
      <c r="AA201" s="4">
        <f t="shared" si="150"/>
        <v>0.63235294117647056</v>
      </c>
      <c r="AB201" s="4">
        <f t="shared" si="151"/>
        <v>0.63235294117647056</v>
      </c>
      <c r="AC201" s="4">
        <f t="shared" si="152"/>
        <v>1.5813953488372092</v>
      </c>
      <c r="AD201" s="4">
        <f t="shared" si="153"/>
        <v>1</v>
      </c>
      <c r="AE201" s="4">
        <f t="shared" si="154"/>
        <v>1.5813953488372092</v>
      </c>
      <c r="AF201" s="4">
        <f t="shared" si="155"/>
        <v>1</v>
      </c>
      <c r="AG201" s="4">
        <f t="shared" si="156"/>
        <v>1.1195652173913044</v>
      </c>
      <c r="AH201" s="4">
        <f t="shared" si="157"/>
        <v>0.89320388349514568</v>
      </c>
      <c r="AI201" s="4">
        <f t="shared" si="158"/>
        <v>-1.3166894664842683</v>
      </c>
      <c r="AJ201" s="4">
        <f t="shared" si="159"/>
        <v>-1.3166894664842683</v>
      </c>
      <c r="AK201" s="4">
        <f t="shared" si="159"/>
        <v>0</v>
      </c>
      <c r="AL201" s="4">
        <f t="shared" si="160"/>
        <v>0.23173734610123109</v>
      </c>
      <c r="AM201" s="4">
        <f t="shared" si="161"/>
        <v>-0.23173734610123109</v>
      </c>
      <c r="AN201" s="4">
        <f t="shared" si="162"/>
        <v>-0.65834473324213416</v>
      </c>
      <c r="AO201" s="4">
        <f t="shared" si="163"/>
        <v>-0.65834473324213416</v>
      </c>
      <c r="AP201" s="4">
        <f t="shared" si="163"/>
        <v>0</v>
      </c>
      <c r="AQ201" s="4">
        <f t="shared" si="164"/>
        <v>0.11586867305061554</v>
      </c>
      <c r="AR201" s="4">
        <f t="shared" si="165"/>
        <v>-0.11586867305061554</v>
      </c>
      <c r="AS201" s="4">
        <f t="shared" si="135"/>
        <v>-0.58221911550454808</v>
      </c>
      <c r="AT201" s="4">
        <f t="shared" si="135"/>
        <v>-0.58221911550454808</v>
      </c>
      <c r="AU201" s="4">
        <f t="shared" si="135"/>
        <v>0</v>
      </c>
      <c r="AV201" s="4">
        <f t="shared" si="135"/>
        <v>0.11535427683606507</v>
      </c>
      <c r="AW201" s="4">
        <f t="shared" si="135"/>
        <v>-0.11535427683606507</v>
      </c>
      <c r="AX201" s="4">
        <f t="shared" si="136"/>
        <v>-104.79944079081866</v>
      </c>
      <c r="AY201" s="4">
        <f t="shared" si="136"/>
        <v>-104.79944079081866</v>
      </c>
      <c r="AZ201" s="4">
        <f t="shared" si="136"/>
        <v>0</v>
      </c>
      <c r="BA201" s="4">
        <f t="shared" si="136"/>
        <v>20.763769830491714</v>
      </c>
      <c r="BB201" s="4">
        <f t="shared" si="136"/>
        <v>-20.763769830491714</v>
      </c>
      <c r="BC201" s="4">
        <f t="shared" si="166"/>
        <v>-0.36764705882352944</v>
      </c>
      <c r="BD201" s="4">
        <f t="shared" si="167"/>
        <v>-0.36764705882352944</v>
      </c>
      <c r="BE201" s="4">
        <f t="shared" si="167"/>
        <v>0</v>
      </c>
      <c r="BF201" s="4">
        <f t="shared" si="168"/>
        <v>0.11956521739130428</v>
      </c>
      <c r="BG201" s="4">
        <f t="shared" si="169"/>
        <v>-0.10679611650485432</v>
      </c>
      <c r="BH201" s="4">
        <f t="shared" si="170"/>
        <v>0.76019101791383903</v>
      </c>
      <c r="BI201" s="4">
        <f t="shared" si="171"/>
        <v>3.1424988600091197</v>
      </c>
      <c r="BJ201" s="4">
        <f t="shared" si="172"/>
        <v>0.24190653736995563</v>
      </c>
      <c r="BK201" s="4">
        <f t="shared" si="173"/>
        <v>0.16386304888235445</v>
      </c>
      <c r="BL201" s="4">
        <f t="shared" si="174"/>
        <v>2.0540355677154585</v>
      </c>
      <c r="BM201" s="4">
        <f t="shared" si="175"/>
        <v>7.9776149672328406E-2</v>
      </c>
      <c r="BN201" s="3">
        <f t="shared" si="176"/>
        <v>0</v>
      </c>
      <c r="BO201" s="3">
        <v>100</v>
      </c>
      <c r="BP201" s="3">
        <f t="shared" si="177"/>
        <v>-1</v>
      </c>
      <c r="BQ201" s="3">
        <f t="shared" si="178"/>
        <v>-100</v>
      </c>
      <c r="BR201"/>
    </row>
    <row r="202" spans="1:70" x14ac:dyDescent="0.25">
      <c r="A202" t="s">
        <v>127</v>
      </c>
      <c r="B202" t="s">
        <v>208</v>
      </c>
      <c r="C202" t="s">
        <v>172</v>
      </c>
      <c r="D202" t="s">
        <v>24</v>
      </c>
      <c r="E202" t="s">
        <v>18</v>
      </c>
      <c r="F202" s="3">
        <v>1</v>
      </c>
      <c r="G202" s="3">
        <v>0</v>
      </c>
      <c r="H202" s="3" t="str">
        <f t="shared" si="179"/>
        <v>H</v>
      </c>
      <c r="I202" s="3">
        <v>1.62</v>
      </c>
      <c r="J202" s="3">
        <v>4.2</v>
      </c>
      <c r="K202" s="3">
        <v>5.25</v>
      </c>
      <c r="L202" s="3">
        <v>1.7</v>
      </c>
      <c r="M202" s="3">
        <v>2.1</v>
      </c>
      <c r="N202" s="3">
        <f t="shared" si="137"/>
        <v>1</v>
      </c>
      <c r="O202" s="3">
        <f t="shared" si="138"/>
        <v>4.5855379188712408E-2</v>
      </c>
      <c r="P202" s="3">
        <f t="shared" si="139"/>
        <v>6.4425770308123242E-2</v>
      </c>
      <c r="Q202" s="3">
        <f t="shared" si="140"/>
        <v>1.6942857142857142</v>
      </c>
      <c r="R202" s="3">
        <f t="shared" si="141"/>
        <v>4.3925925925925924</v>
      </c>
      <c r="S202" s="3">
        <f t="shared" si="142"/>
        <v>5.4907407407407405</v>
      </c>
      <c r="T202" s="3">
        <f t="shared" si="143"/>
        <v>1.7779541446208111</v>
      </c>
      <c r="U202" s="3">
        <f t="shared" si="144"/>
        <v>2.1962962962962962</v>
      </c>
      <c r="V202" s="4">
        <f t="shared" si="145"/>
        <v>0.61728395061728392</v>
      </c>
      <c r="W202" s="4">
        <f t="shared" si="146"/>
        <v>0.23809523809523808</v>
      </c>
      <c r="X202" s="4">
        <f t="shared" si="147"/>
        <v>0.19047619047619047</v>
      </c>
      <c r="Y202" s="4">
        <f t="shared" si="148"/>
        <v>0.58823529411764708</v>
      </c>
      <c r="Z202" s="4">
        <f t="shared" si="149"/>
        <v>0.47619047619047616</v>
      </c>
      <c r="AA202" s="4">
        <f t="shared" si="150"/>
        <v>0.38571428571428573</v>
      </c>
      <c r="AB202" s="4">
        <f t="shared" si="151"/>
        <v>0.30857142857142861</v>
      </c>
      <c r="AC202" s="4">
        <f t="shared" si="152"/>
        <v>2.5925925925925926</v>
      </c>
      <c r="AD202" s="4">
        <f t="shared" si="153"/>
        <v>0.8</v>
      </c>
      <c r="AE202" s="4">
        <f t="shared" si="154"/>
        <v>3.2407407407407405</v>
      </c>
      <c r="AF202" s="4">
        <f t="shared" si="155"/>
        <v>1.25</v>
      </c>
      <c r="AG202" s="4">
        <f t="shared" si="156"/>
        <v>0.80952380952380942</v>
      </c>
      <c r="AH202" s="4">
        <f t="shared" si="157"/>
        <v>1.2352941176470589</v>
      </c>
      <c r="AI202" s="4">
        <f t="shared" si="158"/>
        <v>-3.7964550264550265</v>
      </c>
      <c r="AJ202" s="4">
        <f t="shared" si="159"/>
        <v>-2.6983068783068784</v>
      </c>
      <c r="AK202" s="4">
        <f t="shared" si="159"/>
        <v>-1.0981481481481481</v>
      </c>
      <c r="AL202" s="4">
        <f t="shared" si="160"/>
        <v>-0.41834215167548505</v>
      </c>
      <c r="AM202" s="4">
        <f t="shared" si="161"/>
        <v>0.41834215167548505</v>
      </c>
      <c r="AN202" s="4">
        <f t="shared" si="162"/>
        <v>-1.8982275132275133</v>
      </c>
      <c r="AO202" s="4">
        <f t="shared" si="163"/>
        <v>-1.3491534391534392</v>
      </c>
      <c r="AP202" s="4">
        <f t="shared" si="163"/>
        <v>-0.54907407407407405</v>
      </c>
      <c r="AQ202" s="4">
        <f t="shared" si="164"/>
        <v>-0.20917107583774253</v>
      </c>
      <c r="AR202" s="4">
        <f t="shared" si="165"/>
        <v>0.20917107583774253</v>
      </c>
      <c r="AS202" s="4">
        <f t="shared" si="135"/>
        <v>-1.085933629324199</v>
      </c>
      <c r="AT202" s="4">
        <f t="shared" si="135"/>
        <v>-0.93294747418656754</v>
      </c>
      <c r="AU202" s="4">
        <f t="shared" si="135"/>
        <v>-0.50213204936514244</v>
      </c>
      <c r="AV202" s="4">
        <f t="shared" si="135"/>
        <v>-0.20619814938631617</v>
      </c>
      <c r="AW202" s="4">
        <f t="shared" si="135"/>
        <v>0.20619814938631617</v>
      </c>
      <c r="AX202" s="4">
        <f t="shared" si="136"/>
        <v>-195.46805327835582</v>
      </c>
      <c r="AY202" s="4">
        <f t="shared" si="136"/>
        <v>-167.93054535358218</v>
      </c>
      <c r="AZ202" s="4">
        <f t="shared" si="136"/>
        <v>-90.383768885725644</v>
      </c>
      <c r="BA202" s="4">
        <f t="shared" si="136"/>
        <v>-37.115666889536911</v>
      </c>
      <c r="BB202" s="4">
        <f t="shared" si="136"/>
        <v>37.115666889536911</v>
      </c>
      <c r="BC202" s="4">
        <f t="shared" si="166"/>
        <v>-0.6914285714285715</v>
      </c>
      <c r="BD202" s="4">
        <f t="shared" si="167"/>
        <v>-0.61428571428571432</v>
      </c>
      <c r="BE202" s="4">
        <f t="shared" si="167"/>
        <v>-0.2</v>
      </c>
      <c r="BF202" s="4">
        <f t="shared" si="168"/>
        <v>-0.19047619047619049</v>
      </c>
      <c r="BG202" s="4">
        <f t="shared" si="169"/>
        <v>0.23529411764705888</v>
      </c>
      <c r="BH202" s="4">
        <f t="shared" si="170"/>
        <v>1.9536231354714177</v>
      </c>
      <c r="BI202" s="4">
        <f t="shared" si="171"/>
        <v>3.8592063492063491</v>
      </c>
      <c r="BJ202" s="4">
        <f t="shared" si="172"/>
        <v>0.50622406751408433</v>
      </c>
      <c r="BK202" s="4">
        <f t="shared" si="173"/>
        <v>0.29581257230590624</v>
      </c>
      <c r="BL202" s="4">
        <f t="shared" si="174"/>
        <v>1.9871252204585537</v>
      </c>
      <c r="BM202" s="4">
        <f t="shared" si="175"/>
        <v>0.14886458551295717</v>
      </c>
      <c r="BN202" s="3">
        <f t="shared" si="176"/>
        <v>1</v>
      </c>
      <c r="BO202" s="3">
        <v>100</v>
      </c>
      <c r="BP202" s="3">
        <f t="shared" si="177"/>
        <v>0.62000000000000011</v>
      </c>
      <c r="BQ202" s="3">
        <f t="shared" si="178"/>
        <v>62.000000000000014</v>
      </c>
      <c r="BR202"/>
    </row>
    <row r="203" spans="1:70" x14ac:dyDescent="0.25">
      <c r="A203" t="s">
        <v>127</v>
      </c>
      <c r="B203" t="s">
        <v>208</v>
      </c>
      <c r="C203" t="s">
        <v>174</v>
      </c>
      <c r="D203" t="s">
        <v>20</v>
      </c>
      <c r="E203" t="s">
        <v>130</v>
      </c>
      <c r="F203" s="3">
        <v>2</v>
      </c>
      <c r="G203" s="3">
        <v>3</v>
      </c>
      <c r="H203" s="3" t="str">
        <f t="shared" si="179"/>
        <v>A</v>
      </c>
      <c r="I203" s="3">
        <v>4.5</v>
      </c>
      <c r="J203" s="3">
        <v>4</v>
      </c>
      <c r="K203" s="3">
        <v>1.7</v>
      </c>
      <c r="L203" s="3">
        <v>1.67</v>
      </c>
      <c r="M203" s="3">
        <v>2.15</v>
      </c>
      <c r="N203" s="3">
        <f t="shared" si="137"/>
        <v>5</v>
      </c>
      <c r="O203" s="3">
        <f t="shared" si="138"/>
        <v>6.0457516339869288E-2</v>
      </c>
      <c r="P203" s="3">
        <f t="shared" si="139"/>
        <v>6.3918674279348275E-2</v>
      </c>
      <c r="Q203" s="3">
        <f t="shared" si="140"/>
        <v>4.7720588235294121</v>
      </c>
      <c r="R203" s="3">
        <f t="shared" si="141"/>
        <v>4.2418300653594772</v>
      </c>
      <c r="S203" s="3">
        <f t="shared" si="142"/>
        <v>1.8027777777777778</v>
      </c>
      <c r="T203" s="3">
        <f t="shared" si="143"/>
        <v>1.7709640522875816</v>
      </c>
      <c r="U203" s="3">
        <f t="shared" si="144"/>
        <v>2.2799836601307191</v>
      </c>
      <c r="V203" s="4">
        <f t="shared" si="145"/>
        <v>0.22222222222222221</v>
      </c>
      <c r="W203" s="4">
        <f t="shared" si="146"/>
        <v>0.25</v>
      </c>
      <c r="X203" s="4">
        <f t="shared" si="147"/>
        <v>0.58823529411764708</v>
      </c>
      <c r="Y203" s="4">
        <f t="shared" si="148"/>
        <v>0.5988023952095809</v>
      </c>
      <c r="Z203" s="4">
        <f t="shared" si="149"/>
        <v>0.46511627906976744</v>
      </c>
      <c r="AA203" s="4">
        <f t="shared" si="150"/>
        <v>1.125</v>
      </c>
      <c r="AB203" s="4">
        <f t="shared" si="151"/>
        <v>2.6470588235294117</v>
      </c>
      <c r="AC203" s="4">
        <f t="shared" si="152"/>
        <v>0.88888888888888884</v>
      </c>
      <c r="AD203" s="4">
        <f t="shared" si="153"/>
        <v>2.3529411764705883</v>
      </c>
      <c r="AE203" s="4">
        <f t="shared" si="154"/>
        <v>0.37777777777777777</v>
      </c>
      <c r="AF203" s="4">
        <f t="shared" si="155"/>
        <v>0.42499999999999999</v>
      </c>
      <c r="AG203" s="4">
        <f t="shared" si="156"/>
        <v>0.77674418604651163</v>
      </c>
      <c r="AH203" s="4">
        <f t="shared" si="157"/>
        <v>1.2874251497005988</v>
      </c>
      <c r="AI203" s="4">
        <f t="shared" si="158"/>
        <v>2.9692810457516341</v>
      </c>
      <c r="AJ203" s="4">
        <f t="shared" si="159"/>
        <v>0.53022875816993498</v>
      </c>
      <c r="AK203" s="4">
        <f t="shared" si="159"/>
        <v>2.4390522875816991</v>
      </c>
      <c r="AL203" s="4">
        <f t="shared" si="160"/>
        <v>-0.50901960784313749</v>
      </c>
      <c r="AM203" s="4">
        <f t="shared" si="161"/>
        <v>0.50901960784313749</v>
      </c>
      <c r="AN203" s="4">
        <f t="shared" si="162"/>
        <v>1.484640522875817</v>
      </c>
      <c r="AO203" s="4">
        <f t="shared" si="163"/>
        <v>0.26511437908496749</v>
      </c>
      <c r="AP203" s="4">
        <f t="shared" si="163"/>
        <v>1.2195261437908496</v>
      </c>
      <c r="AQ203" s="4">
        <f t="shared" si="164"/>
        <v>-0.25450980392156874</v>
      </c>
      <c r="AR203" s="4">
        <f t="shared" si="165"/>
        <v>0.25450980392156874</v>
      </c>
      <c r="AS203" s="4">
        <f t="shared" si="135"/>
        <v>0.97803402452077792</v>
      </c>
      <c r="AT203" s="4">
        <f t="shared" si="135"/>
        <v>0.25915260132959667</v>
      </c>
      <c r="AU203" s="4">
        <f t="shared" si="135"/>
        <v>0.88398428515680982</v>
      </c>
      <c r="AV203" s="4">
        <f t="shared" si="135"/>
        <v>-0.24921865984025385</v>
      </c>
      <c r="AW203" s="4">
        <f t="shared" si="135"/>
        <v>0.24921865984025385</v>
      </c>
      <c r="AX203" s="4">
        <f t="shared" si="136"/>
        <v>176.04612441374002</v>
      </c>
      <c r="AY203" s="4">
        <f t="shared" si="136"/>
        <v>46.647468239327402</v>
      </c>
      <c r="AZ203" s="4">
        <f t="shared" si="136"/>
        <v>159.11717132822577</v>
      </c>
      <c r="BA203" s="4">
        <f t="shared" si="136"/>
        <v>-44.859358771245688</v>
      </c>
      <c r="BB203" s="4">
        <f t="shared" si="136"/>
        <v>44.859358771245688</v>
      </c>
      <c r="BC203" s="4">
        <f t="shared" si="166"/>
        <v>1.6470588235294117</v>
      </c>
      <c r="BD203" s="4">
        <f t="shared" si="167"/>
        <v>0.12500000000000008</v>
      </c>
      <c r="BE203" s="4">
        <f t="shared" si="167"/>
        <v>1.3529411764705881</v>
      </c>
      <c r="BF203" s="4">
        <f t="shared" si="168"/>
        <v>-0.22325581395348845</v>
      </c>
      <c r="BG203" s="4">
        <f t="shared" si="169"/>
        <v>0.28742514970059896</v>
      </c>
      <c r="BH203" s="4">
        <f t="shared" si="170"/>
        <v>1.5836007770377767</v>
      </c>
      <c r="BI203" s="4">
        <f t="shared" si="171"/>
        <v>3.6055555555555556</v>
      </c>
      <c r="BJ203" s="4">
        <f t="shared" si="172"/>
        <v>0.43921130950200277</v>
      </c>
      <c r="BK203" s="4">
        <f t="shared" si="173"/>
        <v>0.3599312164627963</v>
      </c>
      <c r="BL203" s="4">
        <f t="shared" si="174"/>
        <v>2.0254738562091505</v>
      </c>
      <c r="BM203" s="4">
        <f t="shared" si="175"/>
        <v>0.17770222773274333</v>
      </c>
      <c r="BN203" s="3">
        <f t="shared" si="176"/>
        <v>0</v>
      </c>
      <c r="BO203" s="3">
        <v>100</v>
      </c>
      <c r="BP203" s="3">
        <f t="shared" si="177"/>
        <v>-1</v>
      </c>
      <c r="BQ203" s="3">
        <f t="shared" si="178"/>
        <v>-100</v>
      </c>
      <c r="BR203"/>
    </row>
    <row r="204" spans="1:70" x14ac:dyDescent="0.25">
      <c r="A204" t="s">
        <v>127</v>
      </c>
      <c r="B204" t="s">
        <v>209</v>
      </c>
      <c r="C204" t="s">
        <v>134</v>
      </c>
      <c r="D204" t="s">
        <v>17</v>
      </c>
      <c r="E204" t="s">
        <v>21</v>
      </c>
      <c r="F204" s="3">
        <v>0</v>
      </c>
      <c r="G204" s="3">
        <v>0</v>
      </c>
      <c r="H204" s="3" t="str">
        <f t="shared" si="179"/>
        <v>D</v>
      </c>
      <c r="I204" s="3">
        <v>2.5499999999999998</v>
      </c>
      <c r="J204" s="3">
        <v>3.5</v>
      </c>
      <c r="K204" s="3">
        <v>2.7</v>
      </c>
      <c r="L204" s="3">
        <v>1.7</v>
      </c>
      <c r="M204" s="3">
        <v>2.1</v>
      </c>
      <c r="N204" s="3">
        <f t="shared" si="137"/>
        <v>0</v>
      </c>
      <c r="O204" s="3">
        <f t="shared" si="138"/>
        <v>4.8241518829754249E-2</v>
      </c>
      <c r="P204" s="3">
        <f t="shared" si="139"/>
        <v>6.4425770308123242E-2</v>
      </c>
      <c r="Q204" s="3">
        <f t="shared" si="140"/>
        <v>2.6730158730158733</v>
      </c>
      <c r="R204" s="3">
        <f t="shared" si="141"/>
        <v>3.6688453159041399</v>
      </c>
      <c r="S204" s="3">
        <f t="shared" si="142"/>
        <v>2.8302521008403367</v>
      </c>
      <c r="T204" s="3">
        <f t="shared" si="143"/>
        <v>1.7820105820105823</v>
      </c>
      <c r="U204" s="3">
        <f t="shared" si="144"/>
        <v>2.2013071895424838</v>
      </c>
      <c r="V204" s="4">
        <f t="shared" si="145"/>
        <v>0.39215686274509809</v>
      </c>
      <c r="W204" s="4">
        <f t="shared" si="146"/>
        <v>0.2857142857142857</v>
      </c>
      <c r="X204" s="4">
        <f t="shared" si="147"/>
        <v>0.37037037037037035</v>
      </c>
      <c r="Y204" s="4">
        <f t="shared" si="148"/>
        <v>0.58823529411764708</v>
      </c>
      <c r="Z204" s="4">
        <f t="shared" si="149"/>
        <v>0.47619047619047616</v>
      </c>
      <c r="AA204" s="4">
        <f t="shared" si="150"/>
        <v>0.72857142857142854</v>
      </c>
      <c r="AB204" s="4">
        <f t="shared" si="151"/>
        <v>0.94444444444444431</v>
      </c>
      <c r="AC204" s="4">
        <f t="shared" si="152"/>
        <v>1.3725490196078431</v>
      </c>
      <c r="AD204" s="4">
        <f t="shared" si="153"/>
        <v>1.2962962962962963</v>
      </c>
      <c r="AE204" s="4">
        <f t="shared" si="154"/>
        <v>1.0588235294117649</v>
      </c>
      <c r="AF204" s="4">
        <f t="shared" si="155"/>
        <v>0.77142857142857146</v>
      </c>
      <c r="AG204" s="4">
        <f t="shared" si="156"/>
        <v>0.80952380952380942</v>
      </c>
      <c r="AH204" s="4">
        <f t="shared" si="157"/>
        <v>1.2352941176470589</v>
      </c>
      <c r="AI204" s="4">
        <f t="shared" si="158"/>
        <v>-0.15723622782446345</v>
      </c>
      <c r="AJ204" s="4">
        <f t="shared" si="159"/>
        <v>-0.99582944288826658</v>
      </c>
      <c r="AK204" s="4">
        <f t="shared" si="159"/>
        <v>0.83859321506380313</v>
      </c>
      <c r="AL204" s="4">
        <f t="shared" si="160"/>
        <v>-0.41929660753190157</v>
      </c>
      <c r="AM204" s="4">
        <f t="shared" si="161"/>
        <v>0.41929660753190157</v>
      </c>
      <c r="AN204" s="4">
        <f t="shared" si="162"/>
        <v>-7.8618113912231724E-2</v>
      </c>
      <c r="AO204" s="4">
        <f t="shared" si="163"/>
        <v>-0.49791472144413329</v>
      </c>
      <c r="AP204" s="4">
        <f t="shared" si="163"/>
        <v>0.41929660753190157</v>
      </c>
      <c r="AQ204" s="4">
        <f t="shared" si="164"/>
        <v>-0.20964830376595078</v>
      </c>
      <c r="AR204" s="4">
        <f t="shared" si="165"/>
        <v>0.20964830376595078</v>
      </c>
      <c r="AS204" s="4">
        <f t="shared" si="135"/>
        <v>-7.845673746807881E-2</v>
      </c>
      <c r="AT204" s="4">
        <f t="shared" si="135"/>
        <v>-0.46197799506217452</v>
      </c>
      <c r="AU204" s="4">
        <f t="shared" si="135"/>
        <v>0.39702992192943526</v>
      </c>
      <c r="AV204" s="4">
        <f t="shared" si="135"/>
        <v>-0.20665532888092356</v>
      </c>
      <c r="AW204" s="4">
        <f t="shared" si="135"/>
        <v>0.20665532888092356</v>
      </c>
      <c r="AX204" s="4">
        <f t="shared" si="136"/>
        <v>-14.122212744254185</v>
      </c>
      <c r="AY204" s="4">
        <f t="shared" si="136"/>
        <v>-83.156039111191419</v>
      </c>
      <c r="AZ204" s="4">
        <f t="shared" si="136"/>
        <v>71.465385947298344</v>
      </c>
      <c r="BA204" s="4">
        <f t="shared" si="136"/>
        <v>-37.197959198566238</v>
      </c>
      <c r="BB204" s="4">
        <f t="shared" si="136"/>
        <v>37.197959198566238</v>
      </c>
      <c r="BC204" s="4">
        <f t="shared" si="166"/>
        <v>-5.5555555555555663E-2</v>
      </c>
      <c r="BD204" s="4">
        <f t="shared" si="167"/>
        <v>-0.27142857142857146</v>
      </c>
      <c r="BE204" s="4">
        <f t="shared" si="167"/>
        <v>0.29629629629629617</v>
      </c>
      <c r="BF204" s="4">
        <f t="shared" si="168"/>
        <v>-0.19047619047619041</v>
      </c>
      <c r="BG204" s="4">
        <f t="shared" si="169"/>
        <v>0.23529411764705874</v>
      </c>
      <c r="BH204" s="4">
        <f t="shared" si="170"/>
        <v>0.5353562818370976</v>
      </c>
      <c r="BI204" s="4">
        <f t="shared" si="171"/>
        <v>3.0573710965867833</v>
      </c>
      <c r="BJ204" s="4">
        <f t="shared" si="172"/>
        <v>0.17510346795479415</v>
      </c>
      <c r="BK204" s="4">
        <f t="shared" si="173"/>
        <v>0.29648747451431945</v>
      </c>
      <c r="BL204" s="4">
        <f t="shared" si="174"/>
        <v>1.9916588857765332</v>
      </c>
      <c r="BM204" s="4">
        <f t="shared" si="175"/>
        <v>0.14886458551295603</v>
      </c>
      <c r="BN204" s="3">
        <f t="shared" si="176"/>
        <v>0</v>
      </c>
      <c r="BO204" s="3">
        <v>100</v>
      </c>
      <c r="BP204" s="3">
        <f t="shared" si="177"/>
        <v>-1</v>
      </c>
      <c r="BQ204" s="3">
        <f t="shared" si="178"/>
        <v>-100</v>
      </c>
      <c r="BR204"/>
    </row>
    <row r="205" spans="1:70" x14ac:dyDescent="0.25">
      <c r="A205" t="s">
        <v>127</v>
      </c>
      <c r="B205" t="s">
        <v>209</v>
      </c>
      <c r="C205" t="s">
        <v>136</v>
      </c>
      <c r="D205" t="s">
        <v>141</v>
      </c>
      <c r="E205" t="s">
        <v>23</v>
      </c>
      <c r="F205" s="3">
        <v>2</v>
      </c>
      <c r="G205" s="3">
        <v>2</v>
      </c>
      <c r="H205" s="3" t="str">
        <f t="shared" si="179"/>
        <v>D</v>
      </c>
      <c r="I205" s="3">
        <v>2.0499999999999998</v>
      </c>
      <c r="J205" s="3">
        <v>4</v>
      </c>
      <c r="K205" s="3">
        <v>3.25</v>
      </c>
      <c r="L205" s="3">
        <v>1.48</v>
      </c>
      <c r="M205" s="3">
        <v>2.6</v>
      </c>
      <c r="N205" s="3">
        <f t="shared" si="137"/>
        <v>4</v>
      </c>
      <c r="O205" s="3">
        <f t="shared" si="138"/>
        <v>4.5497185741088186E-2</v>
      </c>
      <c r="P205" s="3">
        <f t="shared" si="139"/>
        <v>6.0291060291060239E-2</v>
      </c>
      <c r="Q205" s="3">
        <f t="shared" si="140"/>
        <v>2.1432692307692305</v>
      </c>
      <c r="R205" s="3">
        <f t="shared" si="141"/>
        <v>4.1819887429643527</v>
      </c>
      <c r="S205" s="3">
        <f t="shared" si="142"/>
        <v>3.3978658536585367</v>
      </c>
      <c r="T205" s="3">
        <f t="shared" si="143"/>
        <v>1.5473358348968105</v>
      </c>
      <c r="U205" s="3">
        <f t="shared" si="144"/>
        <v>2.7182926829268292</v>
      </c>
      <c r="V205" s="4">
        <f t="shared" si="145"/>
        <v>0.48780487804878053</v>
      </c>
      <c r="W205" s="4">
        <f t="shared" si="146"/>
        <v>0.25</v>
      </c>
      <c r="X205" s="4">
        <f t="shared" si="147"/>
        <v>0.30769230769230771</v>
      </c>
      <c r="Y205" s="4">
        <f t="shared" si="148"/>
        <v>0.67567567567567566</v>
      </c>
      <c r="Z205" s="4">
        <f t="shared" si="149"/>
        <v>0.38461538461538458</v>
      </c>
      <c r="AA205" s="4">
        <f t="shared" si="150"/>
        <v>0.51249999999999996</v>
      </c>
      <c r="AB205" s="4">
        <f t="shared" si="151"/>
        <v>0.63076923076923075</v>
      </c>
      <c r="AC205" s="4">
        <f t="shared" si="152"/>
        <v>1.9512195121951221</v>
      </c>
      <c r="AD205" s="4">
        <f t="shared" si="153"/>
        <v>1.2307692307692308</v>
      </c>
      <c r="AE205" s="4">
        <f t="shared" si="154"/>
        <v>1.5853658536585367</v>
      </c>
      <c r="AF205" s="4">
        <f t="shared" si="155"/>
        <v>0.8125</v>
      </c>
      <c r="AG205" s="4">
        <f t="shared" si="156"/>
        <v>0.56923076923076921</v>
      </c>
      <c r="AH205" s="4">
        <f t="shared" si="157"/>
        <v>1.7567567567567568</v>
      </c>
      <c r="AI205" s="4">
        <f t="shared" si="158"/>
        <v>-1.2545966228893062</v>
      </c>
      <c r="AJ205" s="4">
        <f t="shared" si="159"/>
        <v>-2.0387195121951223</v>
      </c>
      <c r="AK205" s="4">
        <f t="shared" si="159"/>
        <v>0.78412288930581608</v>
      </c>
      <c r="AL205" s="4">
        <f t="shared" si="160"/>
        <v>-1.1709568480300188</v>
      </c>
      <c r="AM205" s="4">
        <f t="shared" si="161"/>
        <v>1.1709568480300188</v>
      </c>
      <c r="AN205" s="4">
        <f t="shared" si="162"/>
        <v>-0.62729831144465309</v>
      </c>
      <c r="AO205" s="4">
        <f t="shared" si="163"/>
        <v>-1.0193597560975611</v>
      </c>
      <c r="AP205" s="4">
        <f t="shared" si="163"/>
        <v>0.39206144465290804</v>
      </c>
      <c r="AQ205" s="4">
        <f t="shared" si="164"/>
        <v>-0.58547842401500938</v>
      </c>
      <c r="AR205" s="4">
        <f t="shared" si="165"/>
        <v>0.58547842401500938</v>
      </c>
      <c r="AS205" s="4">
        <f t="shared" si="135"/>
        <v>-0.56025032677355735</v>
      </c>
      <c r="AT205" s="4">
        <f t="shared" si="135"/>
        <v>-0.7949849460102556</v>
      </c>
      <c r="AU205" s="4">
        <f t="shared" si="135"/>
        <v>0.37364411736429681</v>
      </c>
      <c r="AV205" s="4">
        <f t="shared" si="135"/>
        <v>-0.52967343639047693</v>
      </c>
      <c r="AW205" s="4">
        <f t="shared" si="135"/>
        <v>0.52967343639047693</v>
      </c>
      <c r="AX205" s="4">
        <f t="shared" si="136"/>
        <v>-100.84505881924034</v>
      </c>
      <c r="AY205" s="4">
        <f t="shared" si="136"/>
        <v>-143.09729028184603</v>
      </c>
      <c r="AZ205" s="4">
        <f t="shared" si="136"/>
        <v>67.255941125573429</v>
      </c>
      <c r="BA205" s="4">
        <f t="shared" si="136"/>
        <v>-95.341218550285845</v>
      </c>
      <c r="BB205" s="4">
        <f t="shared" si="136"/>
        <v>95.341218550285845</v>
      </c>
      <c r="BC205" s="4">
        <f t="shared" si="166"/>
        <v>-0.36923076923076931</v>
      </c>
      <c r="BD205" s="4">
        <f t="shared" si="167"/>
        <v>-0.48750000000000004</v>
      </c>
      <c r="BE205" s="4">
        <f t="shared" si="167"/>
        <v>0.23076923076923075</v>
      </c>
      <c r="BF205" s="4">
        <f t="shared" si="168"/>
        <v>-0.43076923076923079</v>
      </c>
      <c r="BG205" s="4">
        <f t="shared" si="169"/>
        <v>0.7567567567567568</v>
      </c>
      <c r="BH205" s="4">
        <f t="shared" si="170"/>
        <v>1.0283675284241891</v>
      </c>
      <c r="BI205" s="4">
        <f t="shared" si="171"/>
        <v>3.2410412757973734</v>
      </c>
      <c r="BJ205" s="4">
        <f t="shared" si="172"/>
        <v>0.31729541246622545</v>
      </c>
      <c r="BK205" s="4">
        <f t="shared" si="173"/>
        <v>0.82799152771885165</v>
      </c>
      <c r="BL205" s="4">
        <f t="shared" si="174"/>
        <v>2.1328142589118197</v>
      </c>
      <c r="BM205" s="4">
        <f t="shared" si="175"/>
        <v>0.38821548771026132</v>
      </c>
      <c r="BN205" s="3">
        <f t="shared" si="176"/>
        <v>0</v>
      </c>
      <c r="BO205" s="3">
        <v>100</v>
      </c>
      <c r="BP205" s="3">
        <f t="shared" si="177"/>
        <v>-1</v>
      </c>
      <c r="BQ205" s="3">
        <f t="shared" si="178"/>
        <v>-100</v>
      </c>
      <c r="BR205"/>
    </row>
    <row r="206" spans="1:70" x14ac:dyDescent="0.25">
      <c r="A206" t="s">
        <v>127</v>
      </c>
      <c r="B206" t="s">
        <v>210</v>
      </c>
      <c r="C206" t="s">
        <v>172</v>
      </c>
      <c r="D206" t="s">
        <v>12</v>
      </c>
      <c r="E206" t="s">
        <v>19</v>
      </c>
      <c r="F206" s="3">
        <v>5</v>
      </c>
      <c r="G206" s="3">
        <v>0</v>
      </c>
      <c r="H206" s="3" t="str">
        <f t="shared" si="179"/>
        <v>H</v>
      </c>
      <c r="I206" s="3">
        <v>1.25</v>
      </c>
      <c r="J206" s="3">
        <v>6</v>
      </c>
      <c r="K206" s="3">
        <v>12</v>
      </c>
      <c r="L206" s="3">
        <v>1.7</v>
      </c>
      <c r="M206" s="3">
        <v>2.1</v>
      </c>
      <c r="N206" s="3">
        <f t="shared" si="137"/>
        <v>5</v>
      </c>
      <c r="O206" s="3">
        <f t="shared" si="138"/>
        <v>5.0000000000000044E-2</v>
      </c>
      <c r="P206" s="3">
        <f t="shared" si="139"/>
        <v>6.4425770308123242E-2</v>
      </c>
      <c r="Q206" s="3">
        <f t="shared" si="140"/>
        <v>1.3125</v>
      </c>
      <c r="R206" s="3">
        <f t="shared" si="141"/>
        <v>6.3000000000000007</v>
      </c>
      <c r="S206" s="3">
        <f t="shared" si="142"/>
        <v>12.600000000000001</v>
      </c>
      <c r="T206" s="3">
        <f t="shared" si="143"/>
        <v>1.7849999999999999</v>
      </c>
      <c r="U206" s="3">
        <f t="shared" si="144"/>
        <v>2.2050000000000001</v>
      </c>
      <c r="V206" s="4">
        <f t="shared" si="145"/>
        <v>0.8</v>
      </c>
      <c r="W206" s="4">
        <f t="shared" si="146"/>
        <v>0.16666666666666666</v>
      </c>
      <c r="X206" s="4">
        <f t="shared" si="147"/>
        <v>8.3333333333333329E-2</v>
      </c>
      <c r="Y206" s="4">
        <f t="shared" si="148"/>
        <v>0.58823529411764708</v>
      </c>
      <c r="Z206" s="4">
        <f t="shared" si="149"/>
        <v>0.47619047619047616</v>
      </c>
      <c r="AA206" s="4">
        <f t="shared" si="150"/>
        <v>0.20833333333333334</v>
      </c>
      <c r="AB206" s="4">
        <f t="shared" si="151"/>
        <v>0.10416666666666667</v>
      </c>
      <c r="AC206" s="4">
        <f t="shared" si="152"/>
        <v>4.8</v>
      </c>
      <c r="AD206" s="4">
        <f t="shared" si="153"/>
        <v>0.5</v>
      </c>
      <c r="AE206" s="4">
        <f t="shared" si="154"/>
        <v>9.6</v>
      </c>
      <c r="AF206" s="4">
        <f t="shared" si="155"/>
        <v>2</v>
      </c>
      <c r="AG206" s="4">
        <f t="shared" si="156"/>
        <v>0.80952380952380942</v>
      </c>
      <c r="AH206" s="4">
        <f t="shared" si="157"/>
        <v>1.2352941176470589</v>
      </c>
      <c r="AI206" s="4">
        <f t="shared" si="158"/>
        <v>-11.287500000000001</v>
      </c>
      <c r="AJ206" s="4">
        <f t="shared" si="159"/>
        <v>-4.9875000000000007</v>
      </c>
      <c r="AK206" s="4">
        <f t="shared" si="159"/>
        <v>-6.3000000000000007</v>
      </c>
      <c r="AL206" s="4">
        <f t="shared" si="160"/>
        <v>-0.42000000000000015</v>
      </c>
      <c r="AM206" s="4">
        <f t="shared" si="161"/>
        <v>0.42000000000000015</v>
      </c>
      <c r="AN206" s="4">
        <f t="shared" si="162"/>
        <v>-5.6437500000000007</v>
      </c>
      <c r="AO206" s="4">
        <f t="shared" si="163"/>
        <v>-2.4937500000000004</v>
      </c>
      <c r="AP206" s="4">
        <f t="shared" si="163"/>
        <v>-3.1500000000000004</v>
      </c>
      <c r="AQ206" s="4">
        <f t="shared" si="164"/>
        <v>-0.21000000000000008</v>
      </c>
      <c r="AR206" s="4">
        <f t="shared" si="165"/>
        <v>0.21000000000000008</v>
      </c>
      <c r="AS206" s="4">
        <f t="shared" si="135"/>
        <v>-1.3954292886590132</v>
      </c>
      <c r="AT206" s="4">
        <f t="shared" si="135"/>
        <v>-1.1894260190119419</v>
      </c>
      <c r="AU206" s="4">
        <f t="shared" si="135"/>
        <v>-1.2633988536720751</v>
      </c>
      <c r="AV206" s="4">
        <f t="shared" si="135"/>
        <v>-0.2069921942198211</v>
      </c>
      <c r="AW206" s="4">
        <f t="shared" si="135"/>
        <v>0.2069921942198211</v>
      </c>
      <c r="AX206" s="4">
        <f t="shared" si="136"/>
        <v>-251.17727195862236</v>
      </c>
      <c r="AY206" s="4">
        <f t="shared" si="136"/>
        <v>-214.09668342214957</v>
      </c>
      <c r="AZ206" s="4">
        <f t="shared" si="136"/>
        <v>-227.41179366097353</v>
      </c>
      <c r="BA206" s="4">
        <f t="shared" si="136"/>
        <v>-37.258594959567795</v>
      </c>
      <c r="BB206" s="4">
        <f t="shared" si="136"/>
        <v>37.258594959567795</v>
      </c>
      <c r="BC206" s="4">
        <f t="shared" si="166"/>
        <v>-0.89583333333333337</v>
      </c>
      <c r="BD206" s="4">
        <f t="shared" si="167"/>
        <v>-0.79166666666666674</v>
      </c>
      <c r="BE206" s="4">
        <f t="shared" si="167"/>
        <v>-0.5</v>
      </c>
      <c r="BF206" s="4">
        <f t="shared" si="168"/>
        <v>-0.19047619047619055</v>
      </c>
      <c r="BG206" s="4">
        <f t="shared" si="169"/>
        <v>0.23529411764705893</v>
      </c>
      <c r="BH206" s="4">
        <f t="shared" si="170"/>
        <v>5.6564537256128951</v>
      </c>
      <c r="BI206" s="4">
        <f t="shared" si="171"/>
        <v>6.7375000000000007</v>
      </c>
      <c r="BJ206" s="4">
        <f t="shared" si="172"/>
        <v>0.83954786279968752</v>
      </c>
      <c r="BK206" s="4">
        <f t="shared" si="173"/>
        <v>0.2969848480983478</v>
      </c>
      <c r="BL206" s="4">
        <f t="shared" si="174"/>
        <v>1.9950000000000001</v>
      </c>
      <c r="BM206" s="4">
        <f t="shared" si="175"/>
        <v>0.14886458551295628</v>
      </c>
      <c r="BN206" s="3">
        <f t="shared" si="176"/>
        <v>1</v>
      </c>
      <c r="BO206" s="3">
        <v>100</v>
      </c>
      <c r="BP206" s="3">
        <f t="shared" si="177"/>
        <v>0.25</v>
      </c>
      <c r="BQ206" s="3">
        <f t="shared" si="178"/>
        <v>25</v>
      </c>
      <c r="BR206"/>
    </row>
    <row r="207" spans="1:70" x14ac:dyDescent="0.25">
      <c r="A207" t="s">
        <v>127</v>
      </c>
      <c r="B207" t="s">
        <v>210</v>
      </c>
      <c r="C207" t="s">
        <v>174</v>
      </c>
      <c r="D207" t="s">
        <v>22</v>
      </c>
      <c r="E207" t="s">
        <v>133</v>
      </c>
      <c r="F207" s="3">
        <v>3</v>
      </c>
      <c r="G207" s="3">
        <v>2</v>
      </c>
      <c r="H207" s="3" t="str">
        <f t="shared" si="179"/>
        <v>H</v>
      </c>
      <c r="I207" s="3">
        <v>1.75</v>
      </c>
      <c r="J207" s="3">
        <v>3.75</v>
      </c>
      <c r="K207" s="3">
        <v>4.75</v>
      </c>
      <c r="L207" s="3">
        <v>1.95</v>
      </c>
      <c r="M207" s="3">
        <v>1.95</v>
      </c>
      <c r="N207" s="3">
        <f t="shared" si="137"/>
        <v>5</v>
      </c>
      <c r="O207" s="3">
        <f t="shared" si="138"/>
        <v>4.8621553884711677E-2</v>
      </c>
      <c r="P207" s="3">
        <f t="shared" si="139"/>
        <v>2.5641025641025772E-2</v>
      </c>
      <c r="Q207" s="3">
        <f t="shared" si="140"/>
        <v>1.8350877192982455</v>
      </c>
      <c r="R207" s="3">
        <f t="shared" si="141"/>
        <v>3.9323308270676689</v>
      </c>
      <c r="S207" s="3">
        <f t="shared" si="142"/>
        <v>4.9809523809523801</v>
      </c>
      <c r="T207" s="3">
        <f t="shared" si="143"/>
        <v>2.0448120300751875</v>
      </c>
      <c r="U207" s="3">
        <f t="shared" si="144"/>
        <v>2.0448120300751875</v>
      </c>
      <c r="V207" s="4">
        <f t="shared" si="145"/>
        <v>0.5714285714285714</v>
      </c>
      <c r="W207" s="4">
        <f t="shared" si="146"/>
        <v>0.26666666666666666</v>
      </c>
      <c r="X207" s="4">
        <f t="shared" si="147"/>
        <v>0.21052631578947367</v>
      </c>
      <c r="Y207" s="4">
        <f t="shared" si="148"/>
        <v>0.51282051282051289</v>
      </c>
      <c r="Z207" s="4">
        <f t="shared" si="149"/>
        <v>0.51282051282051289</v>
      </c>
      <c r="AA207" s="4">
        <f t="shared" si="150"/>
        <v>0.46666666666666667</v>
      </c>
      <c r="AB207" s="4">
        <f t="shared" si="151"/>
        <v>0.36842105263157893</v>
      </c>
      <c r="AC207" s="4">
        <f t="shared" si="152"/>
        <v>2.1428571428571428</v>
      </c>
      <c r="AD207" s="4">
        <f t="shared" si="153"/>
        <v>0.78947368421052633</v>
      </c>
      <c r="AE207" s="4">
        <f t="shared" si="154"/>
        <v>2.7142857142857144</v>
      </c>
      <c r="AF207" s="4">
        <f t="shared" si="155"/>
        <v>1.2666666666666666</v>
      </c>
      <c r="AG207" s="4">
        <f t="shared" si="156"/>
        <v>1</v>
      </c>
      <c r="AH207" s="4">
        <f t="shared" si="157"/>
        <v>1</v>
      </c>
      <c r="AI207" s="4">
        <f t="shared" si="158"/>
        <v>-3.1458646616541346</v>
      </c>
      <c r="AJ207" s="4">
        <f t="shared" si="159"/>
        <v>-2.0972431077694234</v>
      </c>
      <c r="AK207" s="4">
        <f t="shared" si="159"/>
        <v>-1.0486215538847112</v>
      </c>
      <c r="AL207" s="4">
        <f t="shared" si="160"/>
        <v>0</v>
      </c>
      <c r="AM207" s="4">
        <f t="shared" si="161"/>
        <v>0</v>
      </c>
      <c r="AN207" s="4">
        <f t="shared" si="162"/>
        <v>-1.5729323308270673</v>
      </c>
      <c r="AO207" s="4">
        <f t="shared" si="163"/>
        <v>-1.0486215538847117</v>
      </c>
      <c r="AP207" s="4">
        <f t="shared" si="163"/>
        <v>-0.52431077694235562</v>
      </c>
      <c r="AQ207" s="4">
        <f t="shared" si="164"/>
        <v>0</v>
      </c>
      <c r="AR207" s="4">
        <f t="shared" si="165"/>
        <v>0</v>
      </c>
      <c r="AS207" s="4">
        <f t="shared" ref="AS207:AW257" si="180">ATAN(AN207)</f>
        <v>-1.0045002507578229</v>
      </c>
      <c r="AT207" s="4">
        <f t="shared" si="180"/>
        <v>-0.80912749861143118</v>
      </c>
      <c r="AU207" s="4">
        <f t="shared" si="180"/>
        <v>-0.48290654606491923</v>
      </c>
      <c r="AV207" s="4">
        <f t="shared" si="180"/>
        <v>0</v>
      </c>
      <c r="AW207" s="4">
        <f t="shared" si="180"/>
        <v>0</v>
      </c>
      <c r="AX207" s="4">
        <f t="shared" ref="AX207:BB257" si="181">DEGREES(AS207)*PI()</f>
        <v>-180.81004513640812</v>
      </c>
      <c r="AY207" s="4">
        <f t="shared" si="181"/>
        <v>-145.64294975005762</v>
      </c>
      <c r="AZ207" s="4">
        <f t="shared" si="181"/>
        <v>-86.92317829168546</v>
      </c>
      <c r="BA207" s="4">
        <f t="shared" si="181"/>
        <v>0</v>
      </c>
      <c r="BB207" s="4">
        <f t="shared" si="181"/>
        <v>0</v>
      </c>
      <c r="BC207" s="4">
        <f t="shared" si="166"/>
        <v>-0.63157894736842102</v>
      </c>
      <c r="BD207" s="4">
        <f t="shared" si="167"/>
        <v>-0.53333333333333333</v>
      </c>
      <c r="BE207" s="4">
        <f t="shared" si="167"/>
        <v>-0.21052631578947362</v>
      </c>
      <c r="BF207" s="4">
        <f t="shared" si="168"/>
        <v>0</v>
      </c>
      <c r="BG207" s="4">
        <f t="shared" si="169"/>
        <v>0</v>
      </c>
      <c r="BH207" s="4">
        <f t="shared" si="170"/>
        <v>1.6017958820129672</v>
      </c>
      <c r="BI207" s="4">
        <f t="shared" si="171"/>
        <v>3.5827903091060982</v>
      </c>
      <c r="BJ207" s="4">
        <f t="shared" si="172"/>
        <v>0.44708055560544746</v>
      </c>
      <c r="BK207" s="4">
        <f t="shared" si="173"/>
        <v>0</v>
      </c>
      <c r="BL207" s="4">
        <f t="shared" si="174"/>
        <v>2.0448120300751875</v>
      </c>
      <c r="BM207" s="4">
        <f t="shared" si="175"/>
        <v>0</v>
      </c>
      <c r="BN207" s="3">
        <f t="shared" si="176"/>
        <v>1</v>
      </c>
      <c r="BO207" s="3">
        <v>100</v>
      </c>
      <c r="BP207" s="3">
        <f t="shared" si="177"/>
        <v>0.75</v>
      </c>
      <c r="BQ207" s="3">
        <f t="shared" si="178"/>
        <v>75</v>
      </c>
      <c r="BR207"/>
    </row>
    <row r="208" spans="1:70" x14ac:dyDescent="0.25">
      <c r="A208" t="s">
        <v>127</v>
      </c>
      <c r="B208" t="s">
        <v>211</v>
      </c>
      <c r="C208" t="s">
        <v>134</v>
      </c>
      <c r="D208" t="s">
        <v>135</v>
      </c>
      <c r="E208" t="s">
        <v>14</v>
      </c>
      <c r="F208" s="3">
        <v>2</v>
      </c>
      <c r="G208" s="3">
        <v>2</v>
      </c>
      <c r="H208" s="3" t="str">
        <f t="shared" si="179"/>
        <v>D</v>
      </c>
      <c r="I208" s="3">
        <v>2.75</v>
      </c>
      <c r="J208" s="3">
        <v>3.3</v>
      </c>
      <c r="K208" s="3">
        <v>2.6</v>
      </c>
      <c r="L208" s="3">
        <v>2.0299999999999998</v>
      </c>
      <c r="M208" s="3">
        <v>1.87</v>
      </c>
      <c r="N208" s="3">
        <f t="shared" si="137"/>
        <v>4</v>
      </c>
      <c r="O208" s="3">
        <f t="shared" si="138"/>
        <v>5.1282051282051322E-2</v>
      </c>
      <c r="P208" s="3">
        <f t="shared" si="139"/>
        <v>2.737019572719368E-2</v>
      </c>
      <c r="Q208" s="3">
        <f t="shared" si="140"/>
        <v>2.891025641025641</v>
      </c>
      <c r="R208" s="3">
        <f t="shared" si="141"/>
        <v>3.4692307692307693</v>
      </c>
      <c r="S208" s="3">
        <f t="shared" si="142"/>
        <v>2.7333333333333334</v>
      </c>
      <c r="T208" s="3">
        <f t="shared" si="143"/>
        <v>2.1341025641025642</v>
      </c>
      <c r="U208" s="3">
        <f t="shared" si="144"/>
        <v>1.9658974358974362</v>
      </c>
      <c r="V208" s="4">
        <f t="shared" si="145"/>
        <v>0.36363636363636365</v>
      </c>
      <c r="W208" s="4">
        <f t="shared" si="146"/>
        <v>0.30303030303030304</v>
      </c>
      <c r="X208" s="4">
        <f t="shared" si="147"/>
        <v>0.38461538461538458</v>
      </c>
      <c r="Y208" s="4">
        <f t="shared" si="148"/>
        <v>0.49261083743842371</v>
      </c>
      <c r="Z208" s="4">
        <f t="shared" si="149"/>
        <v>0.53475935828876997</v>
      </c>
      <c r="AA208" s="4">
        <f t="shared" si="150"/>
        <v>0.83333333333333337</v>
      </c>
      <c r="AB208" s="4">
        <f t="shared" si="151"/>
        <v>1.0576923076923077</v>
      </c>
      <c r="AC208" s="4">
        <f t="shared" si="152"/>
        <v>1.2</v>
      </c>
      <c r="AD208" s="4">
        <f t="shared" si="153"/>
        <v>1.2692307692307692</v>
      </c>
      <c r="AE208" s="4">
        <f t="shared" si="154"/>
        <v>0.94545454545454544</v>
      </c>
      <c r="AF208" s="4">
        <f t="shared" si="155"/>
        <v>0.78787878787878796</v>
      </c>
      <c r="AG208" s="4">
        <f t="shared" si="156"/>
        <v>1.0855614973262031</v>
      </c>
      <c r="AH208" s="4">
        <f t="shared" si="157"/>
        <v>0.92118226600985231</v>
      </c>
      <c r="AI208" s="4">
        <f t="shared" si="158"/>
        <v>0.15769230769230758</v>
      </c>
      <c r="AJ208" s="4">
        <f t="shared" si="159"/>
        <v>-0.57820512820512837</v>
      </c>
      <c r="AK208" s="4">
        <f t="shared" si="159"/>
        <v>0.73589743589743595</v>
      </c>
      <c r="AL208" s="4">
        <f t="shared" si="160"/>
        <v>0.16820512820512801</v>
      </c>
      <c r="AM208" s="4">
        <f t="shared" si="161"/>
        <v>-0.16820512820512801</v>
      </c>
      <c r="AN208" s="4">
        <f t="shared" si="162"/>
        <v>7.8846153846153788E-2</v>
      </c>
      <c r="AO208" s="4">
        <f t="shared" si="163"/>
        <v>-0.28910256410256419</v>
      </c>
      <c r="AP208" s="4">
        <f t="shared" si="163"/>
        <v>0.36794871794871797</v>
      </c>
      <c r="AQ208" s="4">
        <f t="shared" si="164"/>
        <v>8.4102564102564004E-2</v>
      </c>
      <c r="AR208" s="4">
        <f t="shared" si="165"/>
        <v>-8.4102564102564004E-2</v>
      </c>
      <c r="AS208" s="4">
        <f t="shared" si="180"/>
        <v>7.8683372547095023E-2</v>
      </c>
      <c r="AT208" s="4">
        <f t="shared" si="180"/>
        <v>-0.28142940686426843</v>
      </c>
      <c r="AU208" s="4">
        <f t="shared" si="180"/>
        <v>0.35257443919084758</v>
      </c>
      <c r="AV208" s="4">
        <f t="shared" si="180"/>
        <v>8.3905108840527015E-2</v>
      </c>
      <c r="AW208" s="4">
        <f t="shared" si="180"/>
        <v>-8.3905108840527015E-2</v>
      </c>
      <c r="AX208" s="4">
        <f t="shared" si="181"/>
        <v>14.163007058477104</v>
      </c>
      <c r="AY208" s="4">
        <f t="shared" si="181"/>
        <v>-50.657293235568311</v>
      </c>
      <c r="AZ208" s="4">
        <f t="shared" si="181"/>
        <v>63.463399054352564</v>
      </c>
      <c r="BA208" s="4">
        <f t="shared" si="181"/>
        <v>15.102919591294864</v>
      </c>
      <c r="BB208" s="4">
        <f t="shared" si="181"/>
        <v>-15.102919591294864</v>
      </c>
      <c r="BC208" s="4">
        <f t="shared" si="166"/>
        <v>5.7692307692307647E-2</v>
      </c>
      <c r="BD208" s="4">
        <f t="shared" si="167"/>
        <v>-0.16666666666666671</v>
      </c>
      <c r="BE208" s="4">
        <f t="shared" si="167"/>
        <v>0.26923076923076922</v>
      </c>
      <c r="BF208" s="4">
        <f t="shared" si="168"/>
        <v>8.5561497326203093E-2</v>
      </c>
      <c r="BG208" s="4">
        <f t="shared" si="169"/>
        <v>-7.8817733990147687E-2</v>
      </c>
      <c r="BH208" s="4">
        <f t="shared" si="170"/>
        <v>0.38745603413988988</v>
      </c>
      <c r="BI208" s="4">
        <f t="shared" si="171"/>
        <v>3.0311965811965806</v>
      </c>
      <c r="BJ208" s="4">
        <f t="shared" si="172"/>
        <v>0.12782279992772347</v>
      </c>
      <c r="BK208" s="4">
        <f t="shared" si="173"/>
        <v>0.11893898678419863</v>
      </c>
      <c r="BL208" s="4">
        <f t="shared" si="174"/>
        <v>2.0500000000000003</v>
      </c>
      <c r="BM208" s="4">
        <f t="shared" si="175"/>
        <v>5.8019017943511518E-2</v>
      </c>
      <c r="BN208" s="3">
        <f t="shared" si="176"/>
        <v>0</v>
      </c>
      <c r="BO208" s="3">
        <v>100</v>
      </c>
      <c r="BP208" s="3">
        <f t="shared" si="177"/>
        <v>-1</v>
      </c>
      <c r="BQ208" s="3">
        <f t="shared" si="178"/>
        <v>-100</v>
      </c>
      <c r="BR208"/>
    </row>
    <row r="209" spans="1:70" x14ac:dyDescent="0.25">
      <c r="A209" t="s">
        <v>127</v>
      </c>
      <c r="B209" t="s">
        <v>211</v>
      </c>
      <c r="C209" t="s">
        <v>136</v>
      </c>
      <c r="D209" t="s">
        <v>13</v>
      </c>
      <c r="E209" t="s">
        <v>25</v>
      </c>
      <c r="F209" s="3">
        <v>0</v>
      </c>
      <c r="G209" s="3">
        <v>4</v>
      </c>
      <c r="H209" s="3" t="str">
        <f t="shared" si="179"/>
        <v>A</v>
      </c>
      <c r="I209" s="3">
        <v>4.33</v>
      </c>
      <c r="J209" s="3">
        <v>4.5</v>
      </c>
      <c r="K209" s="3">
        <v>1.67</v>
      </c>
      <c r="L209" s="3">
        <v>1.4</v>
      </c>
      <c r="M209" s="3">
        <v>2.88</v>
      </c>
      <c r="N209" s="3">
        <f t="shared" si="137"/>
        <v>4</v>
      </c>
      <c r="O209" s="3">
        <f t="shared" si="138"/>
        <v>5.1971499648893138E-2</v>
      </c>
      <c r="P209" s="3">
        <f t="shared" si="139"/>
        <v>6.1507936507936511E-2</v>
      </c>
      <c r="Q209" s="3">
        <f t="shared" si="140"/>
        <v>4.5550365934797075</v>
      </c>
      <c r="R209" s="3">
        <f t="shared" si="141"/>
        <v>4.733871748420019</v>
      </c>
      <c r="S209" s="3">
        <f t="shared" si="142"/>
        <v>1.7567924044136514</v>
      </c>
      <c r="T209" s="3">
        <f t="shared" si="143"/>
        <v>1.4727600995084502</v>
      </c>
      <c r="U209" s="3">
        <f t="shared" si="144"/>
        <v>3.0296779189888121</v>
      </c>
      <c r="V209" s="4">
        <f t="shared" si="145"/>
        <v>0.23094688221709006</v>
      </c>
      <c r="W209" s="4">
        <f t="shared" si="146"/>
        <v>0.22222222222222221</v>
      </c>
      <c r="X209" s="4">
        <f t="shared" si="147"/>
        <v>0.5988023952095809</v>
      </c>
      <c r="Y209" s="4">
        <f t="shared" si="148"/>
        <v>0.7142857142857143</v>
      </c>
      <c r="Z209" s="4">
        <f t="shared" si="149"/>
        <v>0.34722222222222221</v>
      </c>
      <c r="AA209" s="4">
        <f t="shared" si="150"/>
        <v>0.9622222222222222</v>
      </c>
      <c r="AB209" s="4">
        <f t="shared" si="151"/>
        <v>2.5928143712574854</v>
      </c>
      <c r="AC209" s="4">
        <f t="shared" si="152"/>
        <v>1.0392609699769053</v>
      </c>
      <c r="AD209" s="4">
        <f t="shared" si="153"/>
        <v>2.6946107784431139</v>
      </c>
      <c r="AE209" s="4">
        <f t="shared" si="154"/>
        <v>0.38568129330254042</v>
      </c>
      <c r="AF209" s="4">
        <f t="shared" si="155"/>
        <v>0.37111111111111111</v>
      </c>
      <c r="AG209" s="4">
        <f t="shared" si="156"/>
        <v>0.4861111111111111</v>
      </c>
      <c r="AH209" s="4">
        <f t="shared" si="157"/>
        <v>2.0571428571428574</v>
      </c>
      <c r="AI209" s="4">
        <f t="shared" si="158"/>
        <v>2.7982441890660561</v>
      </c>
      <c r="AJ209" s="4">
        <f t="shared" si="159"/>
        <v>-0.17883515494031155</v>
      </c>
      <c r="AK209" s="4">
        <f t="shared" si="159"/>
        <v>2.9770793440063676</v>
      </c>
      <c r="AL209" s="4">
        <f t="shared" si="160"/>
        <v>-1.5569178194803619</v>
      </c>
      <c r="AM209" s="4">
        <f t="shared" si="161"/>
        <v>1.5569178194803619</v>
      </c>
      <c r="AN209" s="4">
        <f t="shared" si="162"/>
        <v>1.399122094533028</v>
      </c>
      <c r="AO209" s="4">
        <f t="shared" si="163"/>
        <v>-8.9417577470155774E-2</v>
      </c>
      <c r="AP209" s="4">
        <f t="shared" si="163"/>
        <v>1.4885396720031838</v>
      </c>
      <c r="AQ209" s="4">
        <f t="shared" si="164"/>
        <v>-0.77845890974018095</v>
      </c>
      <c r="AR209" s="4">
        <f t="shared" si="165"/>
        <v>0.77845890974018095</v>
      </c>
      <c r="AS209" s="4">
        <f t="shared" si="180"/>
        <v>0.95025012793322017</v>
      </c>
      <c r="AT209" s="4">
        <f t="shared" si="180"/>
        <v>-8.9180401398812725E-2</v>
      </c>
      <c r="AU209" s="4">
        <f t="shared" si="180"/>
        <v>0.97924873243941457</v>
      </c>
      <c r="AV209" s="4">
        <f t="shared" si="180"/>
        <v>-0.66146742639065692</v>
      </c>
      <c r="AW209" s="4">
        <f t="shared" si="180"/>
        <v>0.66146742639065692</v>
      </c>
      <c r="AX209" s="4">
        <f t="shared" si="181"/>
        <v>171.04502302797962</v>
      </c>
      <c r="AY209" s="4">
        <f t="shared" si="181"/>
        <v>-16.052472251786291</v>
      </c>
      <c r="AZ209" s="4">
        <f t="shared" si="181"/>
        <v>176.26477183909464</v>
      </c>
      <c r="BA209" s="4">
        <f t="shared" si="181"/>
        <v>-119.06413675031826</v>
      </c>
      <c r="BB209" s="4">
        <f t="shared" si="181"/>
        <v>119.06413675031826</v>
      </c>
      <c r="BC209" s="4">
        <f t="shared" si="166"/>
        <v>1.5928143712574854</v>
      </c>
      <c r="BD209" s="4">
        <f t="shared" si="167"/>
        <v>-3.7777777777777716E-2</v>
      </c>
      <c r="BE209" s="4">
        <f t="shared" si="167"/>
        <v>1.6946107784431139</v>
      </c>
      <c r="BF209" s="4">
        <f t="shared" si="168"/>
        <v>-0.51388888888888895</v>
      </c>
      <c r="BG209" s="4">
        <f t="shared" si="169"/>
        <v>1.0571428571428574</v>
      </c>
      <c r="BH209" s="4">
        <f t="shared" si="170"/>
        <v>1.6695884709908717</v>
      </c>
      <c r="BI209" s="4">
        <f t="shared" si="171"/>
        <v>3.6819002487711265</v>
      </c>
      <c r="BJ209" s="4">
        <f t="shared" si="172"/>
        <v>0.45345836611084578</v>
      </c>
      <c r="BK209" s="4">
        <f t="shared" si="173"/>
        <v>1.1009071479047365</v>
      </c>
      <c r="BL209" s="4">
        <f t="shared" si="174"/>
        <v>2.2512190092486311</v>
      </c>
      <c r="BM209" s="4">
        <f t="shared" si="175"/>
        <v>0.4890271196991075</v>
      </c>
      <c r="BN209" s="3">
        <f t="shared" si="176"/>
        <v>0</v>
      </c>
      <c r="BO209" s="3">
        <v>100</v>
      </c>
      <c r="BP209" s="3">
        <f t="shared" si="177"/>
        <v>-1</v>
      </c>
      <c r="BQ209" s="3">
        <f t="shared" si="178"/>
        <v>-100</v>
      </c>
      <c r="BR209"/>
    </row>
    <row r="210" spans="1:70" x14ac:dyDescent="0.25">
      <c r="A210" t="s">
        <v>127</v>
      </c>
      <c r="B210" t="s">
        <v>212</v>
      </c>
      <c r="C210" t="s">
        <v>207</v>
      </c>
      <c r="D210" t="s">
        <v>15</v>
      </c>
      <c r="E210" t="s">
        <v>26</v>
      </c>
      <c r="F210" s="3">
        <v>0</v>
      </c>
      <c r="G210" s="3">
        <v>0</v>
      </c>
      <c r="H210" s="3" t="str">
        <f t="shared" si="179"/>
        <v>D</v>
      </c>
      <c r="I210" s="3">
        <v>1.62</v>
      </c>
      <c r="J210" s="3">
        <v>4</v>
      </c>
      <c r="K210" s="3">
        <v>5</v>
      </c>
      <c r="L210" s="3">
        <v>1.62</v>
      </c>
      <c r="M210" s="3">
        <v>2.25</v>
      </c>
      <c r="N210" s="3">
        <f t="shared" si="137"/>
        <v>0</v>
      </c>
      <c r="O210" s="3">
        <f t="shared" si="138"/>
        <v>6.7283950617283983E-2</v>
      </c>
      <c r="P210" s="3">
        <f t="shared" si="139"/>
        <v>6.1728395061728336E-2</v>
      </c>
      <c r="Q210" s="3">
        <f t="shared" si="140"/>
        <v>1.7290000000000001</v>
      </c>
      <c r="R210" s="3">
        <f t="shared" si="141"/>
        <v>4.2691358024691359</v>
      </c>
      <c r="S210" s="3">
        <f t="shared" si="142"/>
        <v>5.3364197530864201</v>
      </c>
      <c r="T210" s="3">
        <f t="shared" si="143"/>
        <v>1.7290000000000001</v>
      </c>
      <c r="U210" s="3">
        <f t="shared" si="144"/>
        <v>2.401388888888889</v>
      </c>
      <c r="V210" s="4">
        <f t="shared" si="145"/>
        <v>0.61728395061728392</v>
      </c>
      <c r="W210" s="4">
        <f t="shared" si="146"/>
        <v>0.25</v>
      </c>
      <c r="X210" s="4">
        <f t="shared" si="147"/>
        <v>0.2</v>
      </c>
      <c r="Y210" s="4">
        <f t="shared" si="148"/>
        <v>0.61728395061728392</v>
      </c>
      <c r="Z210" s="4">
        <f t="shared" si="149"/>
        <v>0.44444444444444442</v>
      </c>
      <c r="AA210" s="4">
        <f t="shared" si="150"/>
        <v>0.40500000000000003</v>
      </c>
      <c r="AB210" s="4">
        <f t="shared" si="151"/>
        <v>0.32400000000000001</v>
      </c>
      <c r="AC210" s="4">
        <f t="shared" si="152"/>
        <v>2.4691358024691357</v>
      </c>
      <c r="AD210" s="4">
        <f t="shared" si="153"/>
        <v>0.8</v>
      </c>
      <c r="AE210" s="4">
        <f t="shared" si="154"/>
        <v>3.0864197530864197</v>
      </c>
      <c r="AF210" s="4">
        <f t="shared" si="155"/>
        <v>1.25</v>
      </c>
      <c r="AG210" s="4">
        <f t="shared" si="156"/>
        <v>0.72000000000000008</v>
      </c>
      <c r="AH210" s="4">
        <f t="shared" si="157"/>
        <v>1.3888888888888888</v>
      </c>
      <c r="AI210" s="4">
        <f t="shared" si="158"/>
        <v>-3.60741975308642</v>
      </c>
      <c r="AJ210" s="4">
        <f t="shared" si="159"/>
        <v>-2.5401358024691358</v>
      </c>
      <c r="AK210" s="4">
        <f t="shared" si="159"/>
        <v>-1.0672839506172842</v>
      </c>
      <c r="AL210" s="4">
        <f t="shared" si="160"/>
        <v>-0.67238888888888892</v>
      </c>
      <c r="AM210" s="4">
        <f t="shared" si="161"/>
        <v>0.67238888888888892</v>
      </c>
      <c r="AN210" s="4">
        <f t="shared" si="162"/>
        <v>-1.80370987654321</v>
      </c>
      <c r="AO210" s="4">
        <f t="shared" si="163"/>
        <v>-1.2700679012345679</v>
      </c>
      <c r="AP210" s="4">
        <f t="shared" si="163"/>
        <v>-0.5336419753086421</v>
      </c>
      <c r="AQ210" s="4">
        <f t="shared" si="164"/>
        <v>-0.33619444444444446</v>
      </c>
      <c r="AR210" s="4">
        <f t="shared" si="165"/>
        <v>0.33619444444444446</v>
      </c>
      <c r="AS210" s="4">
        <f t="shared" si="180"/>
        <v>-1.0645714171967939</v>
      </c>
      <c r="AT210" s="4">
        <f t="shared" si="180"/>
        <v>-0.90381068531103081</v>
      </c>
      <c r="AU210" s="4">
        <f t="shared" si="180"/>
        <v>-0.49019758765351334</v>
      </c>
      <c r="AV210" s="4">
        <f t="shared" si="180"/>
        <v>-0.32432334040714345</v>
      </c>
      <c r="AW210" s="4">
        <f t="shared" si="180"/>
        <v>0.32432334040714345</v>
      </c>
      <c r="AX210" s="4">
        <f t="shared" si="181"/>
        <v>-191.62285509542289</v>
      </c>
      <c r="AY210" s="4">
        <f t="shared" si="181"/>
        <v>-162.68592335598555</v>
      </c>
      <c r="AZ210" s="4">
        <f t="shared" si="181"/>
        <v>-88.235565777632402</v>
      </c>
      <c r="BA210" s="4">
        <f t="shared" si="181"/>
        <v>-58.378201273285825</v>
      </c>
      <c r="BB210" s="4">
        <f t="shared" si="181"/>
        <v>58.378201273285825</v>
      </c>
      <c r="BC210" s="4">
        <f t="shared" si="166"/>
        <v>-0.67600000000000005</v>
      </c>
      <c r="BD210" s="4">
        <f t="shared" si="167"/>
        <v>-0.59499999999999997</v>
      </c>
      <c r="BE210" s="4">
        <f t="shared" si="167"/>
        <v>-0.20000000000000004</v>
      </c>
      <c r="BF210" s="4">
        <f t="shared" si="168"/>
        <v>-0.28000000000000003</v>
      </c>
      <c r="BG210" s="4">
        <f t="shared" si="169"/>
        <v>0.3888888888888889</v>
      </c>
      <c r="BH210" s="4">
        <f t="shared" si="170"/>
        <v>1.8531442739835824</v>
      </c>
      <c r="BI210" s="4">
        <f t="shared" si="171"/>
        <v>3.7781851851851855</v>
      </c>
      <c r="BJ210" s="4">
        <f t="shared" si="172"/>
        <v>0.49048529469916696</v>
      </c>
      <c r="BK210" s="4">
        <f t="shared" si="173"/>
        <v>0.47545074292781991</v>
      </c>
      <c r="BL210" s="4">
        <f t="shared" si="174"/>
        <v>2.0651944444444448</v>
      </c>
      <c r="BM210" s="4">
        <f t="shared" si="175"/>
        <v>0.23022081247934031</v>
      </c>
      <c r="BN210" s="3">
        <f t="shared" si="176"/>
        <v>0</v>
      </c>
      <c r="BO210" s="3">
        <v>100</v>
      </c>
      <c r="BP210" s="3">
        <f t="shared" si="177"/>
        <v>-1</v>
      </c>
      <c r="BQ210" s="3">
        <f t="shared" si="178"/>
        <v>-100</v>
      </c>
      <c r="BR210"/>
    </row>
    <row r="211" spans="1:70" x14ac:dyDescent="0.25">
      <c r="A211" t="s">
        <v>127</v>
      </c>
      <c r="B211" t="s">
        <v>213</v>
      </c>
      <c r="C211" t="s">
        <v>186</v>
      </c>
      <c r="D211" t="s">
        <v>133</v>
      </c>
      <c r="E211" t="s">
        <v>12</v>
      </c>
      <c r="F211" s="3">
        <v>1</v>
      </c>
      <c r="G211" s="3">
        <v>2</v>
      </c>
      <c r="H211" s="3" t="str">
        <f t="shared" si="179"/>
        <v>A</v>
      </c>
      <c r="I211" s="3">
        <v>8.5</v>
      </c>
      <c r="J211" s="3">
        <v>5</v>
      </c>
      <c r="K211" s="3">
        <v>1.4</v>
      </c>
      <c r="L211" s="3">
        <v>1.75</v>
      </c>
      <c r="M211" s="3">
        <v>2.0499999999999998</v>
      </c>
      <c r="N211" s="3">
        <f t="shared" si="137"/>
        <v>3</v>
      </c>
      <c r="O211" s="3">
        <f t="shared" si="138"/>
        <v>3.1932773109243584E-2</v>
      </c>
      <c r="P211" s="3">
        <f t="shared" si="139"/>
        <v>5.9233449477351874E-2</v>
      </c>
      <c r="Q211" s="3">
        <f t="shared" si="140"/>
        <v>8.7714285714285705</v>
      </c>
      <c r="R211" s="3">
        <f t="shared" si="141"/>
        <v>5.1596638655462179</v>
      </c>
      <c r="S211" s="3">
        <f t="shared" si="142"/>
        <v>1.4447058823529408</v>
      </c>
      <c r="T211" s="3">
        <f t="shared" si="143"/>
        <v>1.8058823529411763</v>
      </c>
      <c r="U211" s="3">
        <f t="shared" si="144"/>
        <v>2.115462184873949</v>
      </c>
      <c r="V211" s="4">
        <f t="shared" si="145"/>
        <v>0.11764705882352941</v>
      </c>
      <c r="W211" s="4">
        <f t="shared" si="146"/>
        <v>0.2</v>
      </c>
      <c r="X211" s="4">
        <f t="shared" si="147"/>
        <v>0.7142857142857143</v>
      </c>
      <c r="Y211" s="4">
        <f t="shared" si="148"/>
        <v>0.5714285714285714</v>
      </c>
      <c r="Z211" s="4">
        <f t="shared" si="149"/>
        <v>0.48780487804878053</v>
      </c>
      <c r="AA211" s="4">
        <f t="shared" si="150"/>
        <v>1.7</v>
      </c>
      <c r="AB211" s="4">
        <f t="shared" si="151"/>
        <v>6.0714285714285721</v>
      </c>
      <c r="AC211" s="4">
        <f t="shared" si="152"/>
        <v>0.58823529411764708</v>
      </c>
      <c r="AD211" s="4">
        <f t="shared" si="153"/>
        <v>3.5714285714285716</v>
      </c>
      <c r="AE211" s="4">
        <f t="shared" si="154"/>
        <v>0.16470588235294117</v>
      </c>
      <c r="AF211" s="4">
        <f t="shared" si="155"/>
        <v>0.27999999999999997</v>
      </c>
      <c r="AG211" s="4">
        <f t="shared" si="156"/>
        <v>0.85365853658536595</v>
      </c>
      <c r="AH211" s="4">
        <f t="shared" si="157"/>
        <v>1.1714285714285713</v>
      </c>
      <c r="AI211" s="4">
        <f t="shared" si="158"/>
        <v>7.3267226890756296</v>
      </c>
      <c r="AJ211" s="4">
        <f t="shared" si="159"/>
        <v>3.6117647058823525</v>
      </c>
      <c r="AK211" s="4">
        <f t="shared" si="159"/>
        <v>3.7149579831932771</v>
      </c>
      <c r="AL211" s="4">
        <f t="shared" si="160"/>
        <v>-0.30957983193277272</v>
      </c>
      <c r="AM211" s="4">
        <f t="shared" si="161"/>
        <v>0.30957983193277272</v>
      </c>
      <c r="AN211" s="4">
        <f t="shared" si="162"/>
        <v>3.6633613445378148</v>
      </c>
      <c r="AO211" s="4">
        <f t="shared" si="163"/>
        <v>1.8058823529411763</v>
      </c>
      <c r="AP211" s="4">
        <f t="shared" si="163"/>
        <v>1.8574789915966385</v>
      </c>
      <c r="AQ211" s="4">
        <f t="shared" si="164"/>
        <v>-0.15478991596638636</v>
      </c>
      <c r="AR211" s="4">
        <f t="shared" si="165"/>
        <v>0.15478991596638636</v>
      </c>
      <c r="AS211" s="4">
        <f t="shared" si="180"/>
        <v>1.3043152554949342</v>
      </c>
      <c r="AT211" s="4">
        <f t="shared" si="180"/>
        <v>1.0650817130220109</v>
      </c>
      <c r="AU211" s="4">
        <f t="shared" si="180"/>
        <v>1.0769305004326111</v>
      </c>
      <c r="AV211" s="4">
        <f t="shared" si="180"/>
        <v>-0.15357113841803424</v>
      </c>
      <c r="AW211" s="4">
        <f t="shared" si="180"/>
        <v>0.15357113841803424</v>
      </c>
      <c r="AX211" s="4">
        <f t="shared" si="181"/>
        <v>234.77674598908817</v>
      </c>
      <c r="AY211" s="4">
        <f t="shared" si="181"/>
        <v>191.71470834396197</v>
      </c>
      <c r="AZ211" s="4">
        <f t="shared" si="181"/>
        <v>193.84749007786999</v>
      </c>
      <c r="BA211" s="4">
        <f t="shared" si="181"/>
        <v>-27.642804915246167</v>
      </c>
      <c r="BB211" s="4">
        <f t="shared" si="181"/>
        <v>27.642804915246167</v>
      </c>
      <c r="BC211" s="4">
        <f t="shared" si="166"/>
        <v>5.0714285714285721</v>
      </c>
      <c r="BD211" s="4">
        <f t="shared" si="167"/>
        <v>0.7</v>
      </c>
      <c r="BE211" s="4">
        <f t="shared" si="167"/>
        <v>2.5714285714285721</v>
      </c>
      <c r="BF211" s="4">
        <f t="shared" si="168"/>
        <v>-0.146341463414634</v>
      </c>
      <c r="BG211" s="4">
        <f t="shared" si="169"/>
        <v>0.17142857142857124</v>
      </c>
      <c r="BH211" s="4">
        <f t="shared" si="170"/>
        <v>3.663482461405736</v>
      </c>
      <c r="BI211" s="4">
        <f t="shared" si="171"/>
        <v>5.1252661064425764</v>
      </c>
      <c r="BJ211" s="4">
        <f t="shared" si="172"/>
        <v>0.71478873200372073</v>
      </c>
      <c r="BK211" s="4">
        <f t="shared" si="173"/>
        <v>0.21890599847825526</v>
      </c>
      <c r="BL211" s="4">
        <f t="shared" si="174"/>
        <v>1.9606722689075626</v>
      </c>
      <c r="BM211" s="4">
        <f t="shared" si="175"/>
        <v>0.11164843913471791</v>
      </c>
      <c r="BN211" s="3">
        <f t="shared" si="176"/>
        <v>0</v>
      </c>
      <c r="BO211" s="3">
        <v>100</v>
      </c>
      <c r="BP211" s="3">
        <f t="shared" si="177"/>
        <v>-1</v>
      </c>
      <c r="BQ211" s="3">
        <f t="shared" si="178"/>
        <v>-100</v>
      </c>
      <c r="BR211"/>
    </row>
    <row r="212" spans="1:70" x14ac:dyDescent="0.25">
      <c r="A212" t="s">
        <v>127</v>
      </c>
      <c r="B212" t="s">
        <v>213</v>
      </c>
      <c r="C212" t="s">
        <v>207</v>
      </c>
      <c r="D212" t="s">
        <v>18</v>
      </c>
      <c r="E212" t="s">
        <v>17</v>
      </c>
      <c r="F212" s="3">
        <v>0</v>
      </c>
      <c r="G212" s="3">
        <v>0</v>
      </c>
      <c r="H212" s="3" t="str">
        <f t="shared" si="179"/>
        <v>D</v>
      </c>
      <c r="I212" s="3">
        <v>2.25</v>
      </c>
      <c r="J212" s="3">
        <v>3.2</v>
      </c>
      <c r="K212" s="3">
        <v>3.5</v>
      </c>
      <c r="L212" s="3">
        <v>2.15</v>
      </c>
      <c r="M212" s="3">
        <v>1.67</v>
      </c>
      <c r="N212" s="3">
        <f t="shared" si="137"/>
        <v>0</v>
      </c>
      <c r="O212" s="3">
        <f t="shared" si="138"/>
        <v>4.2658730158730229E-2</v>
      </c>
      <c r="P212" s="3">
        <f t="shared" si="139"/>
        <v>6.3918674279348331E-2</v>
      </c>
      <c r="Q212" s="3">
        <f t="shared" si="140"/>
        <v>2.3459821428571432</v>
      </c>
      <c r="R212" s="3">
        <f t="shared" si="141"/>
        <v>3.3365079365079371</v>
      </c>
      <c r="S212" s="3">
        <f t="shared" si="142"/>
        <v>3.6493055555555558</v>
      </c>
      <c r="T212" s="3">
        <f t="shared" si="143"/>
        <v>2.24171626984127</v>
      </c>
      <c r="U212" s="3">
        <f t="shared" si="144"/>
        <v>1.7412400793650795</v>
      </c>
      <c r="V212" s="4">
        <f t="shared" si="145"/>
        <v>0.44444444444444442</v>
      </c>
      <c r="W212" s="4">
        <f t="shared" si="146"/>
        <v>0.3125</v>
      </c>
      <c r="X212" s="4">
        <f t="shared" si="147"/>
        <v>0.2857142857142857</v>
      </c>
      <c r="Y212" s="4">
        <f t="shared" si="148"/>
        <v>0.46511627906976744</v>
      </c>
      <c r="Z212" s="4">
        <f t="shared" si="149"/>
        <v>0.5988023952095809</v>
      </c>
      <c r="AA212" s="4">
        <f t="shared" si="150"/>
        <v>0.703125</v>
      </c>
      <c r="AB212" s="4">
        <f t="shared" si="151"/>
        <v>0.6428571428571429</v>
      </c>
      <c r="AC212" s="4">
        <f t="shared" si="152"/>
        <v>1.4222222222222223</v>
      </c>
      <c r="AD212" s="4">
        <f t="shared" si="153"/>
        <v>0.91428571428571437</v>
      </c>
      <c r="AE212" s="4">
        <f t="shared" si="154"/>
        <v>1.5555555555555556</v>
      </c>
      <c r="AF212" s="4">
        <f t="shared" si="155"/>
        <v>1.09375</v>
      </c>
      <c r="AG212" s="4">
        <f t="shared" si="156"/>
        <v>1.2874251497005988</v>
      </c>
      <c r="AH212" s="4">
        <f t="shared" si="157"/>
        <v>0.77674418604651163</v>
      </c>
      <c r="AI212" s="4">
        <f t="shared" si="158"/>
        <v>-1.3033234126984126</v>
      </c>
      <c r="AJ212" s="4">
        <f t="shared" si="159"/>
        <v>-0.99052579365079385</v>
      </c>
      <c r="AK212" s="4">
        <f t="shared" si="159"/>
        <v>-0.31279761904761871</v>
      </c>
      <c r="AL212" s="4">
        <f t="shared" si="160"/>
        <v>0.50047619047619052</v>
      </c>
      <c r="AM212" s="4">
        <f t="shared" si="161"/>
        <v>-0.50047619047619052</v>
      </c>
      <c r="AN212" s="4">
        <f t="shared" si="162"/>
        <v>-0.65166170634920628</v>
      </c>
      <c r="AO212" s="4">
        <f t="shared" si="163"/>
        <v>-0.49526289682539693</v>
      </c>
      <c r="AP212" s="4">
        <f t="shared" si="163"/>
        <v>-0.15639880952380936</v>
      </c>
      <c r="AQ212" s="4">
        <f t="shared" si="164"/>
        <v>0.25023809523809526</v>
      </c>
      <c r="AR212" s="4">
        <f t="shared" si="165"/>
        <v>-0.25023809523809526</v>
      </c>
      <c r="AS212" s="4">
        <f t="shared" si="180"/>
        <v>-0.57754249286750114</v>
      </c>
      <c r="AT212" s="4">
        <f t="shared" si="180"/>
        <v>-0.45985075022730171</v>
      </c>
      <c r="AU212" s="4">
        <f t="shared" si="180"/>
        <v>-0.15514200168823383</v>
      </c>
      <c r="AV212" s="4">
        <f t="shared" si="180"/>
        <v>0.24520274020563021</v>
      </c>
      <c r="AW212" s="4">
        <f t="shared" si="180"/>
        <v>-0.24520274020563021</v>
      </c>
      <c r="AX212" s="4">
        <f t="shared" si="181"/>
        <v>-103.9576487161502</v>
      </c>
      <c r="AY212" s="4">
        <f t="shared" si="181"/>
        <v>-82.773135040914312</v>
      </c>
      <c r="AZ212" s="4">
        <f t="shared" si="181"/>
        <v>-27.92556030388209</v>
      </c>
      <c r="BA212" s="4">
        <f t="shared" si="181"/>
        <v>44.13649323701344</v>
      </c>
      <c r="BB212" s="4">
        <f t="shared" si="181"/>
        <v>-44.13649323701344</v>
      </c>
      <c r="BC212" s="4">
        <f t="shared" si="166"/>
        <v>-0.3571428571428571</v>
      </c>
      <c r="BD212" s="4">
        <f t="shared" si="167"/>
        <v>-0.296875</v>
      </c>
      <c r="BE212" s="4">
        <f t="shared" si="167"/>
        <v>-8.5714285714285618E-2</v>
      </c>
      <c r="BF212" s="4">
        <f t="shared" si="168"/>
        <v>0.28742514970059879</v>
      </c>
      <c r="BG212" s="4">
        <f t="shared" si="169"/>
        <v>-0.22325581395348837</v>
      </c>
      <c r="BH212" s="4">
        <f t="shared" si="170"/>
        <v>0.68039640608217278</v>
      </c>
      <c r="BI212" s="4">
        <f t="shared" si="171"/>
        <v>3.1105985449735454</v>
      </c>
      <c r="BJ212" s="4">
        <f t="shared" si="172"/>
        <v>0.21873488212795372</v>
      </c>
      <c r="BK212" s="4">
        <f t="shared" si="173"/>
        <v>0.35389010810812227</v>
      </c>
      <c r="BL212" s="4">
        <f t="shared" si="174"/>
        <v>1.9914781746031749</v>
      </c>
      <c r="BM212" s="4">
        <f t="shared" si="175"/>
        <v>0.17770222773274377</v>
      </c>
      <c r="BN212" s="3">
        <f t="shared" si="176"/>
        <v>0</v>
      </c>
      <c r="BO212" s="3">
        <v>100</v>
      </c>
      <c r="BP212" s="3">
        <f t="shared" si="177"/>
        <v>-1</v>
      </c>
      <c r="BQ212" s="3">
        <f t="shared" si="178"/>
        <v>-100</v>
      </c>
      <c r="BR212"/>
    </row>
    <row r="213" spans="1:70" x14ac:dyDescent="0.25">
      <c r="A213" t="s">
        <v>127</v>
      </c>
      <c r="B213" t="s">
        <v>213</v>
      </c>
      <c r="C213" t="s">
        <v>207</v>
      </c>
      <c r="D213" t="s">
        <v>16</v>
      </c>
      <c r="E213" t="s">
        <v>15</v>
      </c>
      <c r="F213" s="3">
        <v>4</v>
      </c>
      <c r="G213" s="3">
        <v>0</v>
      </c>
      <c r="H213" s="3" t="str">
        <f t="shared" si="179"/>
        <v>H</v>
      </c>
      <c r="I213" s="3">
        <v>4</v>
      </c>
      <c r="J213" s="3">
        <v>4</v>
      </c>
      <c r="K213" s="3">
        <v>1.8</v>
      </c>
      <c r="L213" s="3">
        <v>1.67</v>
      </c>
      <c r="M213" s="3">
        <v>2.15</v>
      </c>
      <c r="N213" s="3">
        <f t="shared" si="137"/>
        <v>4</v>
      </c>
      <c r="O213" s="3">
        <f t="shared" si="138"/>
        <v>5.555555555555558E-2</v>
      </c>
      <c r="P213" s="3">
        <f t="shared" si="139"/>
        <v>6.3918674279348275E-2</v>
      </c>
      <c r="Q213" s="3">
        <f t="shared" si="140"/>
        <v>4.2222222222222223</v>
      </c>
      <c r="R213" s="3">
        <f t="shared" si="141"/>
        <v>4.2222222222222223</v>
      </c>
      <c r="S213" s="3">
        <f t="shared" si="142"/>
        <v>1.9000000000000001</v>
      </c>
      <c r="T213" s="3">
        <f t="shared" si="143"/>
        <v>1.7627777777777778</v>
      </c>
      <c r="U213" s="3">
        <f t="shared" si="144"/>
        <v>2.2694444444444444</v>
      </c>
      <c r="V213" s="4">
        <f t="shared" si="145"/>
        <v>0.25</v>
      </c>
      <c r="W213" s="4">
        <f t="shared" si="146"/>
        <v>0.25</v>
      </c>
      <c r="X213" s="4">
        <f t="shared" si="147"/>
        <v>0.55555555555555558</v>
      </c>
      <c r="Y213" s="4">
        <f t="shared" si="148"/>
        <v>0.5988023952095809</v>
      </c>
      <c r="Z213" s="4">
        <f t="shared" si="149"/>
        <v>0.46511627906976744</v>
      </c>
      <c r="AA213" s="4">
        <f t="shared" si="150"/>
        <v>1</v>
      </c>
      <c r="AB213" s="4">
        <f t="shared" si="151"/>
        <v>2.2222222222222223</v>
      </c>
      <c r="AC213" s="4">
        <f t="shared" si="152"/>
        <v>1</v>
      </c>
      <c r="AD213" s="4">
        <f t="shared" si="153"/>
        <v>2.2222222222222223</v>
      </c>
      <c r="AE213" s="4">
        <f t="shared" si="154"/>
        <v>0.45</v>
      </c>
      <c r="AF213" s="4">
        <f t="shared" si="155"/>
        <v>0.45</v>
      </c>
      <c r="AG213" s="4">
        <f t="shared" si="156"/>
        <v>0.77674418604651163</v>
      </c>
      <c r="AH213" s="4">
        <f t="shared" si="157"/>
        <v>1.2874251497005988</v>
      </c>
      <c r="AI213" s="4">
        <f t="shared" si="158"/>
        <v>2.322222222222222</v>
      </c>
      <c r="AJ213" s="4">
        <f t="shared" si="159"/>
        <v>0</v>
      </c>
      <c r="AK213" s="4">
        <f t="shared" si="159"/>
        <v>2.322222222222222</v>
      </c>
      <c r="AL213" s="4">
        <f t="shared" si="160"/>
        <v>-0.5066666666666666</v>
      </c>
      <c r="AM213" s="4">
        <f t="shared" si="161"/>
        <v>0.5066666666666666</v>
      </c>
      <c r="AN213" s="4">
        <f t="shared" si="162"/>
        <v>1.161111111111111</v>
      </c>
      <c r="AO213" s="4">
        <f t="shared" si="163"/>
        <v>0</v>
      </c>
      <c r="AP213" s="4">
        <f t="shared" si="163"/>
        <v>1.161111111111111</v>
      </c>
      <c r="AQ213" s="4">
        <f t="shared" si="164"/>
        <v>-0.2533333333333333</v>
      </c>
      <c r="AR213" s="4">
        <f t="shared" si="165"/>
        <v>0.2533333333333333</v>
      </c>
      <c r="AS213" s="4">
        <f t="shared" si="180"/>
        <v>0.85981064103516558</v>
      </c>
      <c r="AT213" s="4">
        <f t="shared" si="180"/>
        <v>0</v>
      </c>
      <c r="AU213" s="4">
        <f t="shared" si="180"/>
        <v>0.85981064103516558</v>
      </c>
      <c r="AV213" s="4">
        <f t="shared" si="180"/>
        <v>-0.24811344909667654</v>
      </c>
      <c r="AW213" s="4">
        <f t="shared" si="180"/>
        <v>0.24811344909667654</v>
      </c>
      <c r="AX213" s="4">
        <f t="shared" si="181"/>
        <v>154.76591538632979</v>
      </c>
      <c r="AY213" s="4">
        <f t="shared" si="181"/>
        <v>0</v>
      </c>
      <c r="AZ213" s="4">
        <f t="shared" si="181"/>
        <v>154.76591538632979</v>
      </c>
      <c r="BA213" s="4">
        <f t="shared" si="181"/>
        <v>-44.660420837401773</v>
      </c>
      <c r="BB213" s="4">
        <f t="shared" si="181"/>
        <v>44.660420837401773</v>
      </c>
      <c r="BC213" s="4">
        <f t="shared" si="166"/>
        <v>1.2222222222222221</v>
      </c>
      <c r="BD213" s="4">
        <f t="shared" si="167"/>
        <v>0</v>
      </c>
      <c r="BE213" s="4">
        <f t="shared" si="167"/>
        <v>1.2222222222222221</v>
      </c>
      <c r="BF213" s="4">
        <f t="shared" si="168"/>
        <v>-0.22325581395348834</v>
      </c>
      <c r="BG213" s="4">
        <f t="shared" si="169"/>
        <v>0.28742514970059874</v>
      </c>
      <c r="BH213" s="4">
        <f t="shared" si="170"/>
        <v>1.3407356251181306</v>
      </c>
      <c r="BI213" s="4">
        <f t="shared" si="171"/>
        <v>3.4481481481481482</v>
      </c>
      <c r="BJ213" s="4">
        <f t="shared" si="172"/>
        <v>0.38882773231138051</v>
      </c>
      <c r="BK213" s="4">
        <f t="shared" si="173"/>
        <v>0.35826743580118503</v>
      </c>
      <c r="BL213" s="4">
        <f t="shared" si="174"/>
        <v>2.016111111111111</v>
      </c>
      <c r="BM213" s="4">
        <f t="shared" si="175"/>
        <v>0.17770222773274541</v>
      </c>
      <c r="BN213" s="3">
        <f t="shared" si="176"/>
        <v>1</v>
      </c>
      <c r="BO213" s="3">
        <v>100</v>
      </c>
      <c r="BP213" s="3">
        <f t="shared" si="177"/>
        <v>3</v>
      </c>
      <c r="BQ213" s="3">
        <f t="shared" si="178"/>
        <v>300</v>
      </c>
      <c r="BR213"/>
    </row>
    <row r="214" spans="1:70" x14ac:dyDescent="0.25">
      <c r="A214" t="s">
        <v>127</v>
      </c>
      <c r="B214" t="s">
        <v>213</v>
      </c>
      <c r="C214" t="s">
        <v>177</v>
      </c>
      <c r="D214" t="s">
        <v>19</v>
      </c>
      <c r="E214" t="s">
        <v>135</v>
      </c>
      <c r="F214" s="3">
        <v>3</v>
      </c>
      <c r="G214" s="3">
        <v>2</v>
      </c>
      <c r="H214" s="3" t="str">
        <f t="shared" si="179"/>
        <v>H</v>
      </c>
      <c r="I214" s="3">
        <v>1.62</v>
      </c>
      <c r="J214" s="3">
        <v>3.75</v>
      </c>
      <c r="K214" s="3">
        <v>6</v>
      </c>
      <c r="L214" s="3">
        <v>2.0699999999999998</v>
      </c>
      <c r="M214" s="3">
        <v>1.83</v>
      </c>
      <c r="N214" s="3">
        <f t="shared" si="137"/>
        <v>5</v>
      </c>
      <c r="O214" s="3">
        <f t="shared" si="138"/>
        <v>5.0617283950617376E-2</v>
      </c>
      <c r="P214" s="3">
        <f t="shared" si="139"/>
        <v>2.9539874871307492E-2</v>
      </c>
      <c r="Q214" s="3">
        <f t="shared" si="140"/>
        <v>1.7020000000000002</v>
      </c>
      <c r="R214" s="3">
        <f t="shared" si="141"/>
        <v>3.9398148148148153</v>
      </c>
      <c r="S214" s="3">
        <f t="shared" si="142"/>
        <v>6.3037037037037038</v>
      </c>
      <c r="T214" s="3">
        <f t="shared" si="143"/>
        <v>2.1747777777777779</v>
      </c>
      <c r="U214" s="3">
        <f t="shared" si="144"/>
        <v>1.9226296296296299</v>
      </c>
      <c r="V214" s="4">
        <f t="shared" si="145"/>
        <v>0.61728395061728392</v>
      </c>
      <c r="W214" s="4">
        <f t="shared" si="146"/>
        <v>0.26666666666666666</v>
      </c>
      <c r="X214" s="4">
        <f t="shared" si="147"/>
        <v>0.16666666666666666</v>
      </c>
      <c r="Y214" s="4">
        <f t="shared" si="148"/>
        <v>0.48309178743961356</v>
      </c>
      <c r="Z214" s="4">
        <f t="shared" si="149"/>
        <v>0.54644808743169393</v>
      </c>
      <c r="AA214" s="4">
        <f t="shared" si="150"/>
        <v>0.43200000000000005</v>
      </c>
      <c r="AB214" s="4">
        <f t="shared" si="151"/>
        <v>0.27</v>
      </c>
      <c r="AC214" s="4">
        <f t="shared" si="152"/>
        <v>2.3148148148148149</v>
      </c>
      <c r="AD214" s="4">
        <f t="shared" si="153"/>
        <v>0.625</v>
      </c>
      <c r="AE214" s="4">
        <f t="shared" si="154"/>
        <v>3.7037037037037033</v>
      </c>
      <c r="AF214" s="4">
        <f t="shared" si="155"/>
        <v>1.6</v>
      </c>
      <c r="AG214" s="4">
        <f t="shared" si="156"/>
        <v>1.1311475409836065</v>
      </c>
      <c r="AH214" s="4">
        <f t="shared" si="157"/>
        <v>0.8840579710144929</v>
      </c>
      <c r="AI214" s="4">
        <f t="shared" si="158"/>
        <v>-4.6017037037037039</v>
      </c>
      <c r="AJ214" s="4">
        <f t="shared" si="159"/>
        <v>-2.2378148148148149</v>
      </c>
      <c r="AK214" s="4">
        <f t="shared" si="159"/>
        <v>-2.3638888888888885</v>
      </c>
      <c r="AL214" s="4">
        <f t="shared" si="160"/>
        <v>0.25214814814814801</v>
      </c>
      <c r="AM214" s="4">
        <f t="shared" si="161"/>
        <v>-0.25214814814814801</v>
      </c>
      <c r="AN214" s="4">
        <f t="shared" si="162"/>
        <v>-2.3008518518518519</v>
      </c>
      <c r="AO214" s="4">
        <f t="shared" si="163"/>
        <v>-1.1189074074074075</v>
      </c>
      <c r="AP214" s="4">
        <f t="shared" si="163"/>
        <v>-1.1819444444444442</v>
      </c>
      <c r="AQ214" s="4">
        <f t="shared" si="164"/>
        <v>0.12607407407407401</v>
      </c>
      <c r="AR214" s="4">
        <f t="shared" si="165"/>
        <v>-0.12607407407407401</v>
      </c>
      <c r="AS214" s="4">
        <f t="shared" si="180"/>
        <v>-1.1608043736282354</v>
      </c>
      <c r="AT214" s="4">
        <f t="shared" si="180"/>
        <v>-0.84145668821676922</v>
      </c>
      <c r="AU214" s="4">
        <f t="shared" si="180"/>
        <v>-0.86859207399837302</v>
      </c>
      <c r="AV214" s="4">
        <f t="shared" si="180"/>
        <v>0.12541240422722488</v>
      </c>
      <c r="AW214" s="4">
        <f t="shared" si="180"/>
        <v>-0.12541240422722488</v>
      </c>
      <c r="AX214" s="4">
        <f t="shared" si="181"/>
        <v>-208.94478725308238</v>
      </c>
      <c r="AY214" s="4">
        <f t="shared" si="181"/>
        <v>-151.46220387901846</v>
      </c>
      <c r="AZ214" s="4">
        <f t="shared" si="181"/>
        <v>-156.34657331970715</v>
      </c>
      <c r="BA214" s="4">
        <f t="shared" si="181"/>
        <v>22.574232760900479</v>
      </c>
      <c r="BB214" s="4">
        <f t="shared" si="181"/>
        <v>-22.574232760900479</v>
      </c>
      <c r="BC214" s="4">
        <f t="shared" si="166"/>
        <v>-0.73</v>
      </c>
      <c r="BD214" s="4">
        <f t="shared" si="167"/>
        <v>-0.56799999999999995</v>
      </c>
      <c r="BE214" s="4">
        <f t="shared" si="167"/>
        <v>-0.37499999999999994</v>
      </c>
      <c r="BF214" s="4">
        <f t="shared" si="168"/>
        <v>0.13114754098360645</v>
      </c>
      <c r="BG214" s="4">
        <f t="shared" si="169"/>
        <v>-0.11594202898550718</v>
      </c>
      <c r="BH214" s="4">
        <f t="shared" si="170"/>
        <v>2.3011396742012211</v>
      </c>
      <c r="BI214" s="4">
        <f t="shared" si="171"/>
        <v>3.9818395061728395</v>
      </c>
      <c r="BJ214" s="4">
        <f t="shared" si="172"/>
        <v>0.57790869537405598</v>
      </c>
      <c r="BK214" s="4">
        <f t="shared" si="173"/>
        <v>0.17829566541918568</v>
      </c>
      <c r="BL214" s="4">
        <f t="shared" si="174"/>
        <v>2.0487037037037039</v>
      </c>
      <c r="BM214" s="4">
        <f t="shared" si="175"/>
        <v>8.7028526915267343E-2</v>
      </c>
      <c r="BN214" s="3">
        <f t="shared" si="176"/>
        <v>1</v>
      </c>
      <c r="BO214" s="3">
        <v>100</v>
      </c>
      <c r="BP214" s="3">
        <f t="shared" si="177"/>
        <v>0.62000000000000011</v>
      </c>
      <c r="BQ214" s="3">
        <f t="shared" si="178"/>
        <v>62.000000000000014</v>
      </c>
      <c r="BR214"/>
    </row>
    <row r="215" spans="1:70" x14ac:dyDescent="0.25">
      <c r="A215" t="s">
        <v>127</v>
      </c>
      <c r="B215" t="s">
        <v>213</v>
      </c>
      <c r="C215" t="s">
        <v>187</v>
      </c>
      <c r="D215" t="s">
        <v>21</v>
      </c>
      <c r="E215" t="s">
        <v>20</v>
      </c>
      <c r="F215" s="3">
        <v>1</v>
      </c>
      <c r="G215" s="3">
        <v>3</v>
      </c>
      <c r="H215" s="3" t="str">
        <f t="shared" si="179"/>
        <v>A</v>
      </c>
      <c r="I215" s="3">
        <v>1.85</v>
      </c>
      <c r="J215" s="3">
        <v>4</v>
      </c>
      <c r="K215" s="3">
        <v>3.8</v>
      </c>
      <c r="L215" s="3">
        <v>1.57</v>
      </c>
      <c r="M215" s="3">
        <v>2.35</v>
      </c>
      <c r="N215" s="3">
        <f t="shared" si="137"/>
        <v>4</v>
      </c>
      <c r="O215" s="3">
        <f t="shared" si="138"/>
        <v>5.3698435277382606E-2</v>
      </c>
      <c r="P215" s="3">
        <f t="shared" si="139"/>
        <v>6.2474590052852608E-2</v>
      </c>
      <c r="Q215" s="3">
        <f t="shared" si="140"/>
        <v>1.9493421052631579</v>
      </c>
      <c r="R215" s="3">
        <f t="shared" si="141"/>
        <v>4.2147937411095304</v>
      </c>
      <c r="S215" s="3">
        <f t="shared" si="142"/>
        <v>4.0040540540540537</v>
      </c>
      <c r="T215" s="3">
        <f t="shared" si="143"/>
        <v>1.6543065433854907</v>
      </c>
      <c r="U215" s="3">
        <f t="shared" si="144"/>
        <v>2.4761913229018493</v>
      </c>
      <c r="V215" s="4">
        <f t="shared" si="145"/>
        <v>0.54054054054054046</v>
      </c>
      <c r="W215" s="4">
        <f t="shared" si="146"/>
        <v>0.25</v>
      </c>
      <c r="X215" s="4">
        <f t="shared" si="147"/>
        <v>0.26315789473684209</v>
      </c>
      <c r="Y215" s="4">
        <f t="shared" si="148"/>
        <v>0.63694267515923564</v>
      </c>
      <c r="Z215" s="4">
        <f t="shared" si="149"/>
        <v>0.42553191489361702</v>
      </c>
      <c r="AA215" s="4">
        <f t="shared" si="150"/>
        <v>0.46250000000000002</v>
      </c>
      <c r="AB215" s="4">
        <f t="shared" si="151"/>
        <v>0.48684210526315796</v>
      </c>
      <c r="AC215" s="4">
        <f t="shared" si="152"/>
        <v>2.1621621621621618</v>
      </c>
      <c r="AD215" s="4">
        <f t="shared" si="153"/>
        <v>1.0526315789473684</v>
      </c>
      <c r="AE215" s="4">
        <f t="shared" si="154"/>
        <v>2.0540540540540539</v>
      </c>
      <c r="AF215" s="4">
        <f t="shared" si="155"/>
        <v>0.95</v>
      </c>
      <c r="AG215" s="4">
        <f t="shared" si="156"/>
        <v>0.66808510638297869</v>
      </c>
      <c r="AH215" s="4">
        <f t="shared" si="157"/>
        <v>1.4968152866242037</v>
      </c>
      <c r="AI215" s="4">
        <f t="shared" si="158"/>
        <v>-2.0547119487908958</v>
      </c>
      <c r="AJ215" s="4">
        <f t="shared" si="159"/>
        <v>-2.2654516358463725</v>
      </c>
      <c r="AK215" s="4">
        <f t="shared" si="159"/>
        <v>0.21073968705547674</v>
      </c>
      <c r="AL215" s="4">
        <f t="shared" si="160"/>
        <v>-0.82188477951635863</v>
      </c>
      <c r="AM215" s="4">
        <f t="shared" si="161"/>
        <v>0.82188477951635863</v>
      </c>
      <c r="AN215" s="4">
        <f t="shared" si="162"/>
        <v>-1.0273559743954479</v>
      </c>
      <c r="AO215" s="4">
        <f t="shared" si="163"/>
        <v>-1.1327258179231863</v>
      </c>
      <c r="AP215" s="4">
        <f t="shared" si="163"/>
        <v>0.10536984352773837</v>
      </c>
      <c r="AQ215" s="4">
        <f t="shared" si="164"/>
        <v>-0.41094238975817932</v>
      </c>
      <c r="AR215" s="4">
        <f t="shared" si="165"/>
        <v>0.41094238975817932</v>
      </c>
      <c r="AS215" s="4">
        <f t="shared" si="180"/>
        <v>-0.79889076887245558</v>
      </c>
      <c r="AT215" s="4">
        <f t="shared" si="180"/>
        <v>-0.84755095749011233</v>
      </c>
      <c r="AU215" s="4">
        <f t="shared" si="180"/>
        <v>0.1049824540332637</v>
      </c>
      <c r="AV215" s="4">
        <f t="shared" si="180"/>
        <v>-0.38990373558125696</v>
      </c>
      <c r="AW215" s="4">
        <f t="shared" si="180"/>
        <v>0.38990373558125696</v>
      </c>
      <c r="AX215" s="4">
        <f t="shared" si="181"/>
        <v>-143.800338397042</v>
      </c>
      <c r="AY215" s="4">
        <f t="shared" si="181"/>
        <v>-152.55917234822022</v>
      </c>
      <c r="AZ215" s="4">
        <f t="shared" si="181"/>
        <v>18.896841725987464</v>
      </c>
      <c r="BA215" s="4">
        <f t="shared" si="181"/>
        <v>-70.182672404626246</v>
      </c>
      <c r="BB215" s="4">
        <f t="shared" si="181"/>
        <v>70.182672404626246</v>
      </c>
      <c r="BC215" s="4">
        <f t="shared" si="166"/>
        <v>-0.51315789473684204</v>
      </c>
      <c r="BD215" s="4">
        <f t="shared" si="167"/>
        <v>-0.53749999999999998</v>
      </c>
      <c r="BE215" s="4">
        <f t="shared" si="167"/>
        <v>5.2631578947368481E-2</v>
      </c>
      <c r="BF215" s="4">
        <f t="shared" si="168"/>
        <v>-0.33191489361702131</v>
      </c>
      <c r="BG215" s="4">
        <f t="shared" si="169"/>
        <v>0.49681528662420393</v>
      </c>
      <c r="BH215" s="4">
        <f t="shared" si="170"/>
        <v>1.2515672523256125</v>
      </c>
      <c r="BI215" s="4">
        <f t="shared" si="171"/>
        <v>3.389396633475581</v>
      </c>
      <c r="BJ215" s="4">
        <f t="shared" si="172"/>
        <v>0.36925960212635867</v>
      </c>
      <c r="BK215" s="4">
        <f t="shared" si="173"/>
        <v>0.58116030095002758</v>
      </c>
      <c r="BL215" s="4">
        <f t="shared" si="174"/>
        <v>2.0652489331436699</v>
      </c>
      <c r="BM215" s="4">
        <f t="shared" si="175"/>
        <v>0.28139963741097301</v>
      </c>
      <c r="BN215" s="3">
        <f t="shared" si="176"/>
        <v>0</v>
      </c>
      <c r="BO215" s="3">
        <v>100</v>
      </c>
      <c r="BP215" s="3">
        <f t="shared" si="177"/>
        <v>-1</v>
      </c>
      <c r="BQ215" s="3">
        <f t="shared" si="178"/>
        <v>-100</v>
      </c>
      <c r="BR215"/>
    </row>
    <row r="216" spans="1:70" x14ac:dyDescent="0.25">
      <c r="A216" t="s">
        <v>127</v>
      </c>
      <c r="B216" t="s">
        <v>214</v>
      </c>
      <c r="C216" t="s">
        <v>186</v>
      </c>
      <c r="D216" t="s">
        <v>130</v>
      </c>
      <c r="E216" t="s">
        <v>11</v>
      </c>
      <c r="F216" s="3">
        <v>3</v>
      </c>
      <c r="G216" s="3">
        <v>1</v>
      </c>
      <c r="H216" s="3" t="str">
        <f t="shared" si="179"/>
        <v>H</v>
      </c>
      <c r="I216" s="3">
        <v>1.1000000000000001</v>
      </c>
      <c r="J216" s="3">
        <v>11</v>
      </c>
      <c r="K216" s="3">
        <v>19</v>
      </c>
      <c r="L216" s="3">
        <v>1.33</v>
      </c>
      <c r="M216" s="3">
        <v>3.4</v>
      </c>
      <c r="N216" s="3">
        <f t="shared" si="137"/>
        <v>4</v>
      </c>
      <c r="O216" s="3">
        <f t="shared" si="138"/>
        <v>5.2631578947368363E-2</v>
      </c>
      <c r="P216" s="3">
        <f t="shared" si="139"/>
        <v>4.5997346306943854E-2</v>
      </c>
      <c r="Q216" s="3">
        <f t="shared" si="140"/>
        <v>1.1578947368421053</v>
      </c>
      <c r="R216" s="3">
        <f t="shared" si="141"/>
        <v>11.578947368421051</v>
      </c>
      <c r="S216" s="3">
        <f t="shared" si="142"/>
        <v>20</v>
      </c>
      <c r="T216" s="3">
        <f t="shared" si="143"/>
        <v>1.4</v>
      </c>
      <c r="U216" s="3">
        <f t="shared" si="144"/>
        <v>3.5789473684210522</v>
      </c>
      <c r="V216" s="4">
        <f t="shared" si="145"/>
        <v>0.90909090909090906</v>
      </c>
      <c r="W216" s="4">
        <f t="shared" si="146"/>
        <v>9.0909090909090912E-2</v>
      </c>
      <c r="X216" s="4">
        <f t="shared" si="147"/>
        <v>5.2631578947368418E-2</v>
      </c>
      <c r="Y216" s="4">
        <f t="shared" si="148"/>
        <v>0.75187969924812026</v>
      </c>
      <c r="Z216" s="4">
        <f t="shared" si="149"/>
        <v>0.29411764705882354</v>
      </c>
      <c r="AA216" s="4">
        <f t="shared" si="150"/>
        <v>0.1</v>
      </c>
      <c r="AB216" s="4">
        <f t="shared" si="151"/>
        <v>5.789473684210527E-2</v>
      </c>
      <c r="AC216" s="4">
        <f t="shared" si="152"/>
        <v>10</v>
      </c>
      <c r="AD216" s="4">
        <f t="shared" si="153"/>
        <v>0.57894736842105265</v>
      </c>
      <c r="AE216" s="4">
        <f t="shared" si="154"/>
        <v>17.27272727272727</v>
      </c>
      <c r="AF216" s="4">
        <f t="shared" si="155"/>
        <v>1.7272727272727273</v>
      </c>
      <c r="AG216" s="4">
        <f t="shared" si="156"/>
        <v>0.39117647058823535</v>
      </c>
      <c r="AH216" s="4">
        <f t="shared" si="157"/>
        <v>2.5563909774436087</v>
      </c>
      <c r="AI216" s="4">
        <f t="shared" si="158"/>
        <v>-18.842105263157894</v>
      </c>
      <c r="AJ216" s="4">
        <f t="shared" si="159"/>
        <v>-10.421052631578945</v>
      </c>
      <c r="AK216" s="4">
        <f t="shared" si="159"/>
        <v>-8.4210526315789487</v>
      </c>
      <c r="AL216" s="4">
        <f t="shared" si="160"/>
        <v>-2.1789473684210523</v>
      </c>
      <c r="AM216" s="4">
        <f t="shared" si="161"/>
        <v>2.1789473684210523</v>
      </c>
      <c r="AN216" s="4">
        <f t="shared" si="162"/>
        <v>-9.4210526315789469</v>
      </c>
      <c r="AO216" s="4">
        <f t="shared" si="163"/>
        <v>-5.2105263157894726</v>
      </c>
      <c r="AP216" s="4">
        <f t="shared" si="163"/>
        <v>-4.2105263157894743</v>
      </c>
      <c r="AQ216" s="4">
        <f t="shared" si="164"/>
        <v>-1.0894736842105261</v>
      </c>
      <c r="AR216" s="4">
        <f t="shared" si="165"/>
        <v>1.0894736842105261</v>
      </c>
      <c r="AS216" s="4">
        <f t="shared" si="180"/>
        <v>-1.4650470416735573</v>
      </c>
      <c r="AT216" s="4">
        <f t="shared" si="180"/>
        <v>-1.3811827110205073</v>
      </c>
      <c r="AU216" s="4">
        <f t="shared" si="180"/>
        <v>-1.3376165261480804</v>
      </c>
      <c r="AV216" s="4">
        <f t="shared" si="180"/>
        <v>-0.82819317781612811</v>
      </c>
      <c r="AW216" s="4">
        <f t="shared" si="180"/>
        <v>0.82819317781612811</v>
      </c>
      <c r="AX216" s="4">
        <f t="shared" si="181"/>
        <v>-263.70846750124031</v>
      </c>
      <c r="AY216" s="4">
        <f t="shared" si="181"/>
        <v>-248.61288798369131</v>
      </c>
      <c r="AZ216" s="4">
        <f t="shared" si="181"/>
        <v>-240.77097470665447</v>
      </c>
      <c r="BA216" s="4">
        <f t="shared" si="181"/>
        <v>-149.07477200690306</v>
      </c>
      <c r="BB216" s="4">
        <f t="shared" si="181"/>
        <v>149.07477200690306</v>
      </c>
      <c r="BC216" s="4">
        <f t="shared" si="166"/>
        <v>-0.94210526315789467</v>
      </c>
      <c r="BD216" s="4">
        <f t="shared" si="167"/>
        <v>-0.89999999999999991</v>
      </c>
      <c r="BE216" s="4">
        <f t="shared" si="167"/>
        <v>-0.42105263157894746</v>
      </c>
      <c r="BF216" s="4">
        <f t="shared" si="168"/>
        <v>-0.60882352941176465</v>
      </c>
      <c r="BG216" s="4">
        <f t="shared" si="169"/>
        <v>1.5563909774436089</v>
      </c>
      <c r="BH216" s="4">
        <f t="shared" si="170"/>
        <v>9.4387269279449963</v>
      </c>
      <c r="BI216" s="4">
        <f t="shared" si="171"/>
        <v>10.912280701754385</v>
      </c>
      <c r="BJ216" s="4">
        <f t="shared" si="172"/>
        <v>0.86496372169270874</v>
      </c>
      <c r="BK216" s="4">
        <f t="shared" si="173"/>
        <v>1.5407484600591088</v>
      </c>
      <c r="BL216" s="4">
        <f t="shared" si="174"/>
        <v>2.4894736842105258</v>
      </c>
      <c r="BM216" s="4">
        <f t="shared" si="175"/>
        <v>0.61890530108082609</v>
      </c>
      <c r="BN216" s="3">
        <f t="shared" si="176"/>
        <v>1</v>
      </c>
      <c r="BO216" s="3">
        <v>100</v>
      </c>
      <c r="BP216" s="3">
        <f t="shared" si="177"/>
        <v>0.10000000000000009</v>
      </c>
      <c r="BQ216" s="3">
        <f t="shared" si="178"/>
        <v>10.000000000000009</v>
      </c>
      <c r="BR216"/>
    </row>
    <row r="217" spans="1:70" x14ac:dyDescent="0.25">
      <c r="A217" t="s">
        <v>127</v>
      </c>
      <c r="B217" t="s">
        <v>214</v>
      </c>
      <c r="C217" t="s">
        <v>186</v>
      </c>
      <c r="D217" t="s">
        <v>23</v>
      </c>
      <c r="E217" t="s">
        <v>22</v>
      </c>
      <c r="F217" s="3">
        <v>3</v>
      </c>
      <c r="G217" s="3">
        <v>2</v>
      </c>
      <c r="H217" s="3" t="str">
        <f t="shared" si="179"/>
        <v>H</v>
      </c>
      <c r="I217" s="3">
        <v>1.6</v>
      </c>
      <c r="J217" s="3">
        <v>4.33</v>
      </c>
      <c r="K217" s="3">
        <v>5</v>
      </c>
      <c r="L217" s="3">
        <v>1.44</v>
      </c>
      <c r="M217" s="3">
        <v>2.7</v>
      </c>
      <c r="N217" s="3">
        <f t="shared" si="137"/>
        <v>5</v>
      </c>
      <c r="O217" s="3">
        <f t="shared" si="138"/>
        <v>5.5946882217090099E-2</v>
      </c>
      <c r="P217" s="3">
        <f t="shared" si="139"/>
        <v>6.481481481481477E-2</v>
      </c>
      <c r="Q217" s="3">
        <f t="shared" si="140"/>
        <v>1.6895150115473443</v>
      </c>
      <c r="R217" s="3">
        <f t="shared" si="141"/>
        <v>4.5722500000000004</v>
      </c>
      <c r="S217" s="3">
        <f t="shared" si="142"/>
        <v>5.2797344110854505</v>
      </c>
      <c r="T217" s="3">
        <f t="shared" si="143"/>
        <v>1.5205635103926096</v>
      </c>
      <c r="U217" s="3">
        <f t="shared" si="144"/>
        <v>2.8510565819861435</v>
      </c>
      <c r="V217" s="4">
        <f t="shared" si="145"/>
        <v>0.625</v>
      </c>
      <c r="W217" s="4">
        <f t="shared" si="146"/>
        <v>0.23094688221709006</v>
      </c>
      <c r="X217" s="4">
        <f t="shared" si="147"/>
        <v>0.2</v>
      </c>
      <c r="Y217" s="4">
        <f t="shared" si="148"/>
        <v>0.69444444444444442</v>
      </c>
      <c r="Z217" s="4">
        <f t="shared" si="149"/>
        <v>0.37037037037037035</v>
      </c>
      <c r="AA217" s="4">
        <f t="shared" si="150"/>
        <v>0.36951501154734412</v>
      </c>
      <c r="AB217" s="4">
        <f t="shared" si="151"/>
        <v>0.32</v>
      </c>
      <c r="AC217" s="4">
        <f t="shared" si="152"/>
        <v>2.7062499999999998</v>
      </c>
      <c r="AD217" s="4">
        <f t="shared" si="153"/>
        <v>0.86599999999999999</v>
      </c>
      <c r="AE217" s="4">
        <f t="shared" si="154"/>
        <v>3.125</v>
      </c>
      <c r="AF217" s="4">
        <f t="shared" si="155"/>
        <v>1.1547344110854503</v>
      </c>
      <c r="AG217" s="4">
        <f t="shared" si="156"/>
        <v>0.53333333333333333</v>
      </c>
      <c r="AH217" s="4">
        <f t="shared" si="157"/>
        <v>1.8750000000000002</v>
      </c>
      <c r="AI217" s="4">
        <f t="shared" si="158"/>
        <v>-3.590219399538106</v>
      </c>
      <c r="AJ217" s="4">
        <f t="shared" si="159"/>
        <v>-2.8827349884526559</v>
      </c>
      <c r="AK217" s="4">
        <f t="shared" si="159"/>
        <v>-0.70748441108545013</v>
      </c>
      <c r="AL217" s="4">
        <f t="shared" si="160"/>
        <v>-1.3304930715935339</v>
      </c>
      <c r="AM217" s="4">
        <f t="shared" si="161"/>
        <v>1.3304930715935339</v>
      </c>
      <c r="AN217" s="4">
        <f t="shared" si="162"/>
        <v>-1.795109699769053</v>
      </c>
      <c r="AO217" s="4">
        <f t="shared" si="163"/>
        <v>-1.4413674942263279</v>
      </c>
      <c r="AP217" s="4">
        <f t="shared" si="163"/>
        <v>-0.35374220554272506</v>
      </c>
      <c r="AQ217" s="4">
        <f t="shared" si="164"/>
        <v>-0.66524653579676696</v>
      </c>
      <c r="AR217" s="4">
        <f t="shared" si="165"/>
        <v>0.66524653579676696</v>
      </c>
      <c r="AS217" s="4">
        <f t="shared" si="180"/>
        <v>-1.0625420507563159</v>
      </c>
      <c r="AT217" s="4">
        <f t="shared" si="180"/>
        <v>-0.96425329398614967</v>
      </c>
      <c r="AU217" s="4">
        <f t="shared" si="180"/>
        <v>-0.34000473500460049</v>
      </c>
      <c r="AV217" s="4">
        <f t="shared" si="180"/>
        <v>-0.58701879150474945</v>
      </c>
      <c r="AW217" s="4">
        <f t="shared" si="180"/>
        <v>0.58701879150474945</v>
      </c>
      <c r="AX217" s="4">
        <f t="shared" si="181"/>
        <v>-191.25756913613685</v>
      </c>
      <c r="AY217" s="4">
        <f t="shared" si="181"/>
        <v>-173.56559291750696</v>
      </c>
      <c r="AZ217" s="4">
        <f t="shared" si="181"/>
        <v>-61.200852300828082</v>
      </c>
      <c r="BA217" s="4">
        <f t="shared" si="181"/>
        <v>-105.66338247085488</v>
      </c>
      <c r="BB217" s="4">
        <f t="shared" si="181"/>
        <v>105.66338247085488</v>
      </c>
      <c r="BC217" s="4">
        <f t="shared" si="166"/>
        <v>-0.67999999999999994</v>
      </c>
      <c r="BD217" s="4">
        <f t="shared" si="167"/>
        <v>-0.63048498845265588</v>
      </c>
      <c r="BE217" s="4">
        <f t="shared" si="167"/>
        <v>-0.13399999999999995</v>
      </c>
      <c r="BF217" s="4">
        <f t="shared" si="168"/>
        <v>-0.46666666666666679</v>
      </c>
      <c r="BG217" s="4">
        <f t="shared" si="169"/>
        <v>0.87500000000000033</v>
      </c>
      <c r="BH217" s="4">
        <f t="shared" si="170"/>
        <v>1.9017698135507792</v>
      </c>
      <c r="BI217" s="4">
        <f t="shared" si="171"/>
        <v>3.8471664742109319</v>
      </c>
      <c r="BJ217" s="4">
        <f t="shared" si="172"/>
        <v>0.49433000269135463</v>
      </c>
      <c r="BK217" s="4">
        <f t="shared" si="173"/>
        <v>0.94080067324550476</v>
      </c>
      <c r="BL217" s="4">
        <f t="shared" si="174"/>
        <v>2.1858100461893768</v>
      </c>
      <c r="BM217" s="4">
        <f t="shared" si="175"/>
        <v>0.43041282333094122</v>
      </c>
      <c r="BN217" s="3">
        <f t="shared" si="176"/>
        <v>1</v>
      </c>
      <c r="BO217" s="3">
        <v>100</v>
      </c>
      <c r="BP217" s="3">
        <f t="shared" si="177"/>
        <v>0.60000000000000009</v>
      </c>
      <c r="BQ217" s="3">
        <f t="shared" si="178"/>
        <v>60.000000000000007</v>
      </c>
      <c r="BR217"/>
    </row>
    <row r="218" spans="1:70" x14ac:dyDescent="0.25">
      <c r="A218" t="s">
        <v>127</v>
      </c>
      <c r="B218" t="s">
        <v>214</v>
      </c>
      <c r="C218" t="s">
        <v>187</v>
      </c>
      <c r="D218" t="s">
        <v>25</v>
      </c>
      <c r="E218" t="s">
        <v>24</v>
      </c>
      <c r="F218" s="3">
        <v>4</v>
      </c>
      <c r="G218" s="3">
        <v>1</v>
      </c>
      <c r="H218" s="3" t="str">
        <f t="shared" si="179"/>
        <v>H</v>
      </c>
      <c r="I218" s="3">
        <v>1.62</v>
      </c>
      <c r="J218" s="3">
        <v>4.2</v>
      </c>
      <c r="K218" s="3">
        <v>4.75</v>
      </c>
      <c r="L218" s="3">
        <v>1.48</v>
      </c>
      <c r="M218" s="3">
        <v>2.6</v>
      </c>
      <c r="N218" s="3">
        <f t="shared" si="137"/>
        <v>5</v>
      </c>
      <c r="O218" s="3">
        <f t="shared" si="138"/>
        <v>6.5905504501995615E-2</v>
      </c>
      <c r="P218" s="3">
        <f t="shared" si="139"/>
        <v>6.0291060291060239E-2</v>
      </c>
      <c r="Q218" s="3">
        <f t="shared" si="140"/>
        <v>1.726766917293233</v>
      </c>
      <c r="R218" s="3">
        <f t="shared" si="141"/>
        <v>4.4768031189083821</v>
      </c>
      <c r="S218" s="3">
        <f t="shared" si="142"/>
        <v>5.0630511463844794</v>
      </c>
      <c r="T218" s="3">
        <f t="shared" si="143"/>
        <v>1.5775401466629535</v>
      </c>
      <c r="U218" s="3">
        <f t="shared" si="144"/>
        <v>2.7713543117051889</v>
      </c>
      <c r="V218" s="4">
        <f t="shared" si="145"/>
        <v>0.61728395061728392</v>
      </c>
      <c r="W218" s="4">
        <f t="shared" si="146"/>
        <v>0.23809523809523808</v>
      </c>
      <c r="X218" s="4">
        <f t="shared" si="147"/>
        <v>0.21052631578947367</v>
      </c>
      <c r="Y218" s="4">
        <f t="shared" si="148"/>
        <v>0.67567567567567566</v>
      </c>
      <c r="Z218" s="4">
        <f t="shared" si="149"/>
        <v>0.38461538461538458</v>
      </c>
      <c r="AA218" s="4">
        <f t="shared" si="150"/>
        <v>0.38571428571428573</v>
      </c>
      <c r="AB218" s="4">
        <f t="shared" si="151"/>
        <v>0.34105263157894739</v>
      </c>
      <c r="AC218" s="4">
        <f t="shared" si="152"/>
        <v>2.5925925925925926</v>
      </c>
      <c r="AD218" s="4">
        <f t="shared" si="153"/>
        <v>0.88421052631578956</v>
      </c>
      <c r="AE218" s="4">
        <f t="shared" si="154"/>
        <v>2.9320987654320985</v>
      </c>
      <c r="AF218" s="4">
        <f t="shared" si="155"/>
        <v>1.1309523809523809</v>
      </c>
      <c r="AG218" s="4">
        <f t="shared" si="156"/>
        <v>0.56923076923076921</v>
      </c>
      <c r="AH218" s="4">
        <f t="shared" si="157"/>
        <v>1.7567567567567568</v>
      </c>
      <c r="AI218" s="4">
        <f t="shared" si="158"/>
        <v>-3.3362842290912464</v>
      </c>
      <c r="AJ218" s="4">
        <f t="shared" si="159"/>
        <v>-2.7500362016151492</v>
      </c>
      <c r="AK218" s="4">
        <f t="shared" si="159"/>
        <v>-0.58624802747609728</v>
      </c>
      <c r="AL218" s="4">
        <f t="shared" si="160"/>
        <v>-1.1938141650422354</v>
      </c>
      <c r="AM218" s="4">
        <f t="shared" si="161"/>
        <v>1.1938141650422354</v>
      </c>
      <c r="AN218" s="4">
        <f t="shared" si="162"/>
        <v>-1.6681421145456232</v>
      </c>
      <c r="AO218" s="4">
        <f t="shared" si="163"/>
        <v>-1.3750181008075746</v>
      </c>
      <c r="AP218" s="4">
        <f t="shared" si="163"/>
        <v>-0.29312401373804864</v>
      </c>
      <c r="AQ218" s="4">
        <f t="shared" si="164"/>
        <v>-0.59690708252111768</v>
      </c>
      <c r="AR218" s="4">
        <f t="shared" si="165"/>
        <v>0.59690708252111768</v>
      </c>
      <c r="AS218" s="4">
        <f t="shared" si="180"/>
        <v>-1.030767132174361</v>
      </c>
      <c r="AT218" s="4">
        <f t="shared" si="180"/>
        <v>-0.94200630222654713</v>
      </c>
      <c r="AU218" s="4">
        <f t="shared" si="180"/>
        <v>-0.28513667353305711</v>
      </c>
      <c r="AV218" s="4">
        <f t="shared" si="180"/>
        <v>-0.53814219273625319</v>
      </c>
      <c r="AW218" s="4">
        <f t="shared" si="180"/>
        <v>0.53814219273625319</v>
      </c>
      <c r="AX218" s="4">
        <f t="shared" si="181"/>
        <v>-185.53808379138496</v>
      </c>
      <c r="AY218" s="4">
        <f t="shared" si="181"/>
        <v>-169.56113440077849</v>
      </c>
      <c r="AZ218" s="4">
        <f t="shared" si="181"/>
        <v>-51.324601235950276</v>
      </c>
      <c r="BA218" s="4">
        <f t="shared" si="181"/>
        <v>-96.865594692525576</v>
      </c>
      <c r="BB218" s="4">
        <f t="shared" si="181"/>
        <v>96.865594692525576</v>
      </c>
      <c r="BC218" s="4">
        <f t="shared" si="166"/>
        <v>-0.65894736842105261</v>
      </c>
      <c r="BD218" s="4">
        <f t="shared" si="167"/>
        <v>-0.61428571428571432</v>
      </c>
      <c r="BE218" s="4">
        <f t="shared" si="167"/>
        <v>-0.11578947368421046</v>
      </c>
      <c r="BF218" s="4">
        <f t="shared" si="168"/>
        <v>-0.43076923076923085</v>
      </c>
      <c r="BG218" s="4">
        <f t="shared" si="169"/>
        <v>0.75675675675675691</v>
      </c>
      <c r="BH218" s="4">
        <f t="shared" si="170"/>
        <v>1.7812532253629962</v>
      </c>
      <c r="BI218" s="4">
        <f t="shared" si="171"/>
        <v>3.7555403941953647</v>
      </c>
      <c r="BJ218" s="4">
        <f t="shared" si="172"/>
        <v>0.47430011087515805</v>
      </c>
      <c r="BK218" s="4">
        <f t="shared" si="173"/>
        <v>0.84415409157792176</v>
      </c>
      <c r="BL218" s="4">
        <f t="shared" si="174"/>
        <v>2.1744472291840711</v>
      </c>
      <c r="BM218" s="4">
        <f t="shared" si="175"/>
        <v>0.38821548771026188</v>
      </c>
      <c r="BN218" s="3">
        <f t="shared" si="176"/>
        <v>1</v>
      </c>
      <c r="BO218" s="3">
        <v>100</v>
      </c>
      <c r="BP218" s="3">
        <f t="shared" si="177"/>
        <v>0.62000000000000011</v>
      </c>
      <c r="BQ218" s="3">
        <f t="shared" si="178"/>
        <v>62.000000000000014</v>
      </c>
      <c r="BR218"/>
    </row>
    <row r="219" spans="1:70" x14ac:dyDescent="0.25">
      <c r="A219" t="s">
        <v>127</v>
      </c>
      <c r="B219" t="s">
        <v>215</v>
      </c>
      <c r="C219" t="s">
        <v>186</v>
      </c>
      <c r="D219" t="s">
        <v>14</v>
      </c>
      <c r="E219" t="s">
        <v>13</v>
      </c>
      <c r="F219" s="3">
        <v>1</v>
      </c>
      <c r="G219" s="3">
        <v>1</v>
      </c>
      <c r="H219" s="3" t="str">
        <f t="shared" si="179"/>
        <v>D</v>
      </c>
      <c r="I219" s="3">
        <v>2.38</v>
      </c>
      <c r="J219" s="3">
        <v>3.6</v>
      </c>
      <c r="K219" s="3">
        <v>2.8</v>
      </c>
      <c r="L219" s="3">
        <v>1.75</v>
      </c>
      <c r="M219" s="3">
        <v>2.0499999999999998</v>
      </c>
      <c r="N219" s="3">
        <f t="shared" si="137"/>
        <v>2</v>
      </c>
      <c r="O219" s="3">
        <f t="shared" si="138"/>
        <v>5.5088702147525703E-2</v>
      </c>
      <c r="P219" s="3">
        <f t="shared" si="139"/>
        <v>5.9233449477351874E-2</v>
      </c>
      <c r="Q219" s="3">
        <f t="shared" si="140"/>
        <v>2.5111111111111111</v>
      </c>
      <c r="R219" s="3">
        <f t="shared" si="141"/>
        <v>3.7983193277310927</v>
      </c>
      <c r="S219" s="3">
        <f t="shared" si="142"/>
        <v>2.9542483660130716</v>
      </c>
      <c r="T219" s="3">
        <f t="shared" si="143"/>
        <v>1.84640522875817</v>
      </c>
      <c r="U219" s="3">
        <f t="shared" si="144"/>
        <v>2.1629318394024275</v>
      </c>
      <c r="V219" s="4">
        <f t="shared" si="145"/>
        <v>0.42016806722689076</v>
      </c>
      <c r="W219" s="4">
        <f t="shared" si="146"/>
        <v>0.27777777777777779</v>
      </c>
      <c r="X219" s="4">
        <f t="shared" si="147"/>
        <v>0.35714285714285715</v>
      </c>
      <c r="Y219" s="4">
        <f t="shared" si="148"/>
        <v>0.5714285714285714</v>
      </c>
      <c r="Z219" s="4">
        <f t="shared" si="149"/>
        <v>0.48780487804878053</v>
      </c>
      <c r="AA219" s="4">
        <f t="shared" si="150"/>
        <v>0.66111111111111109</v>
      </c>
      <c r="AB219" s="4">
        <f t="shared" si="151"/>
        <v>0.85</v>
      </c>
      <c r="AC219" s="4">
        <f t="shared" si="152"/>
        <v>1.5126050420168069</v>
      </c>
      <c r="AD219" s="4">
        <f t="shared" si="153"/>
        <v>1.2857142857142858</v>
      </c>
      <c r="AE219" s="4">
        <f t="shared" si="154"/>
        <v>1.1764705882352942</v>
      </c>
      <c r="AF219" s="4">
        <f t="shared" si="155"/>
        <v>0.77777777777777768</v>
      </c>
      <c r="AG219" s="4">
        <f t="shared" si="156"/>
        <v>0.85365853658536595</v>
      </c>
      <c r="AH219" s="4">
        <f t="shared" si="157"/>
        <v>1.1714285714285713</v>
      </c>
      <c r="AI219" s="4">
        <f t="shared" si="158"/>
        <v>-0.44313725490196054</v>
      </c>
      <c r="AJ219" s="4">
        <f t="shared" si="159"/>
        <v>-1.2872082166199816</v>
      </c>
      <c r="AK219" s="4">
        <f t="shared" si="159"/>
        <v>0.8440709617180211</v>
      </c>
      <c r="AL219" s="4">
        <f t="shared" si="160"/>
        <v>-0.31652661064425747</v>
      </c>
      <c r="AM219" s="4">
        <f t="shared" si="161"/>
        <v>0.31652661064425747</v>
      </c>
      <c r="AN219" s="4">
        <f t="shared" si="162"/>
        <v>-0.22156862745098027</v>
      </c>
      <c r="AO219" s="4">
        <f t="shared" si="163"/>
        <v>-0.64360410830999082</v>
      </c>
      <c r="AP219" s="4">
        <f t="shared" si="163"/>
        <v>0.42203548085901055</v>
      </c>
      <c r="AQ219" s="4">
        <f t="shared" si="164"/>
        <v>-0.15826330532212873</v>
      </c>
      <c r="AR219" s="4">
        <f t="shared" si="165"/>
        <v>0.15826330532212873</v>
      </c>
      <c r="AS219" s="4">
        <f t="shared" si="180"/>
        <v>-0.21804602236647377</v>
      </c>
      <c r="AT219" s="4">
        <f t="shared" si="180"/>
        <v>-0.57186583899324284</v>
      </c>
      <c r="AU219" s="4">
        <f t="shared" si="180"/>
        <v>0.39935699585865247</v>
      </c>
      <c r="AV219" s="4">
        <f t="shared" si="180"/>
        <v>-0.15696145985037196</v>
      </c>
      <c r="AW219" s="4">
        <f t="shared" si="180"/>
        <v>0.15696145985037196</v>
      </c>
      <c r="AX219" s="4">
        <f t="shared" si="181"/>
        <v>-39.248284025965276</v>
      </c>
      <c r="AY219" s="4">
        <f t="shared" si="181"/>
        <v>-102.93585101878371</v>
      </c>
      <c r="AZ219" s="4">
        <f t="shared" si="181"/>
        <v>71.884259254557435</v>
      </c>
      <c r="BA219" s="4">
        <f t="shared" si="181"/>
        <v>-28.253062773066951</v>
      </c>
      <c r="BB219" s="4">
        <f t="shared" si="181"/>
        <v>28.253062773066951</v>
      </c>
      <c r="BC219" s="4">
        <f t="shared" si="166"/>
        <v>-0.14999999999999994</v>
      </c>
      <c r="BD219" s="4">
        <f t="shared" si="167"/>
        <v>-0.33888888888888896</v>
      </c>
      <c r="BE219" s="4">
        <f t="shared" si="167"/>
        <v>0.28571428571428592</v>
      </c>
      <c r="BF219" s="4">
        <f t="shared" si="168"/>
        <v>-0.14634146341463405</v>
      </c>
      <c r="BG219" s="4">
        <f t="shared" si="169"/>
        <v>0.17142857142857129</v>
      </c>
      <c r="BH219" s="4">
        <f t="shared" si="170"/>
        <v>0.65392805517014041</v>
      </c>
      <c r="BI219" s="4">
        <f t="shared" si="171"/>
        <v>3.0878929349517588</v>
      </c>
      <c r="BJ219" s="4">
        <f t="shared" si="172"/>
        <v>0.21177160897269146</v>
      </c>
      <c r="BK219" s="4">
        <f t="shared" si="173"/>
        <v>0.22381811281254849</v>
      </c>
      <c r="BL219" s="4">
        <f t="shared" si="174"/>
        <v>2.0046685340802988</v>
      </c>
      <c r="BM219" s="4">
        <f t="shared" si="175"/>
        <v>0.11164843913471795</v>
      </c>
      <c r="BN219" s="3">
        <f t="shared" si="176"/>
        <v>0</v>
      </c>
      <c r="BO219" s="3">
        <v>100</v>
      </c>
      <c r="BP219" s="3">
        <f t="shared" si="177"/>
        <v>-1</v>
      </c>
      <c r="BQ219" s="3">
        <f t="shared" si="178"/>
        <v>-100</v>
      </c>
      <c r="BR219"/>
    </row>
    <row r="220" spans="1:70" x14ac:dyDescent="0.25">
      <c r="A220" t="s">
        <v>127</v>
      </c>
      <c r="B220" t="s">
        <v>215</v>
      </c>
      <c r="C220" t="s">
        <v>187</v>
      </c>
      <c r="D220" t="s">
        <v>26</v>
      </c>
      <c r="E220" t="s">
        <v>141</v>
      </c>
      <c r="F220" s="3">
        <v>3</v>
      </c>
      <c r="G220" s="3">
        <v>4</v>
      </c>
      <c r="H220" s="3" t="str">
        <f t="shared" si="179"/>
        <v>A</v>
      </c>
      <c r="I220" s="3">
        <v>2.8</v>
      </c>
      <c r="J220" s="3">
        <v>3.5</v>
      </c>
      <c r="K220" s="3">
        <v>2.4</v>
      </c>
      <c r="L220" s="3">
        <v>1.9</v>
      </c>
      <c r="M220" s="3">
        <v>2</v>
      </c>
      <c r="N220" s="3">
        <f t="shared" si="137"/>
        <v>7</v>
      </c>
      <c r="O220" s="3">
        <f t="shared" si="138"/>
        <v>5.9523809523809534E-2</v>
      </c>
      <c r="P220" s="3">
        <f t="shared" si="139"/>
        <v>2.6315789473684181E-2</v>
      </c>
      <c r="Q220" s="3">
        <f t="shared" si="140"/>
        <v>2.9666666666666663</v>
      </c>
      <c r="R220" s="3">
        <f t="shared" si="141"/>
        <v>3.7083333333333335</v>
      </c>
      <c r="S220" s="3">
        <f t="shared" si="142"/>
        <v>2.5428571428571427</v>
      </c>
      <c r="T220" s="3">
        <f t="shared" si="143"/>
        <v>2.013095238095238</v>
      </c>
      <c r="U220" s="3">
        <f t="shared" si="144"/>
        <v>2.1190476190476191</v>
      </c>
      <c r="V220" s="4">
        <f t="shared" si="145"/>
        <v>0.35714285714285715</v>
      </c>
      <c r="W220" s="4">
        <f t="shared" si="146"/>
        <v>0.2857142857142857</v>
      </c>
      <c r="X220" s="4">
        <f t="shared" si="147"/>
        <v>0.41666666666666669</v>
      </c>
      <c r="Y220" s="4">
        <f t="shared" si="148"/>
        <v>0.52631578947368418</v>
      </c>
      <c r="Z220" s="4">
        <f t="shared" si="149"/>
        <v>0.5</v>
      </c>
      <c r="AA220" s="4">
        <f t="shared" si="150"/>
        <v>0.79999999999999993</v>
      </c>
      <c r="AB220" s="4">
        <f t="shared" si="151"/>
        <v>1.1666666666666667</v>
      </c>
      <c r="AC220" s="4">
        <f t="shared" si="152"/>
        <v>1.25</v>
      </c>
      <c r="AD220" s="4">
        <f t="shared" si="153"/>
        <v>1.4583333333333335</v>
      </c>
      <c r="AE220" s="4">
        <f t="shared" si="154"/>
        <v>0.85714285714285721</v>
      </c>
      <c r="AF220" s="4">
        <f t="shared" si="155"/>
        <v>0.68571428571428572</v>
      </c>
      <c r="AG220" s="4">
        <f t="shared" si="156"/>
        <v>0.95</v>
      </c>
      <c r="AH220" s="4">
        <f t="shared" si="157"/>
        <v>1.0526315789473684</v>
      </c>
      <c r="AI220" s="4">
        <f t="shared" si="158"/>
        <v>0.42380952380952364</v>
      </c>
      <c r="AJ220" s="4">
        <f t="shared" si="159"/>
        <v>-0.74166666666666714</v>
      </c>
      <c r="AK220" s="4">
        <f t="shared" si="159"/>
        <v>1.1654761904761908</v>
      </c>
      <c r="AL220" s="4">
        <f t="shared" si="160"/>
        <v>-0.10595238095238102</v>
      </c>
      <c r="AM220" s="4">
        <f t="shared" si="161"/>
        <v>0.10595238095238102</v>
      </c>
      <c r="AN220" s="4">
        <f t="shared" si="162"/>
        <v>0.21190476190476182</v>
      </c>
      <c r="AO220" s="4">
        <f t="shared" si="163"/>
        <v>-0.37083333333333357</v>
      </c>
      <c r="AP220" s="4">
        <f t="shared" si="163"/>
        <v>0.58273809523809539</v>
      </c>
      <c r="AQ220" s="4">
        <f t="shared" si="164"/>
        <v>-5.297619047619051E-2</v>
      </c>
      <c r="AR220" s="4">
        <f t="shared" si="165"/>
        <v>5.297619047619051E-2</v>
      </c>
      <c r="AS220" s="4">
        <f t="shared" si="180"/>
        <v>0.20881580340440767</v>
      </c>
      <c r="AT220" s="4">
        <f t="shared" si="180"/>
        <v>-0.35511270761939451</v>
      </c>
      <c r="AU220" s="4">
        <f t="shared" si="180"/>
        <v>0.52763021789992304</v>
      </c>
      <c r="AV220" s="4">
        <f t="shared" si="180"/>
        <v>-5.2926714944909553E-2</v>
      </c>
      <c r="AW220" s="4">
        <f t="shared" si="180"/>
        <v>5.2926714944909553E-2</v>
      </c>
      <c r="AX220" s="4">
        <f t="shared" si="181"/>
        <v>37.586844612793378</v>
      </c>
      <c r="AY220" s="4">
        <f t="shared" si="181"/>
        <v>-63.920287371491007</v>
      </c>
      <c r="AZ220" s="4">
        <f t="shared" si="181"/>
        <v>94.973439221986141</v>
      </c>
      <c r="BA220" s="4">
        <f t="shared" si="181"/>
        <v>-9.526808690083719</v>
      </c>
      <c r="BB220" s="4">
        <f t="shared" si="181"/>
        <v>9.526808690083719</v>
      </c>
      <c r="BC220" s="4">
        <f t="shared" si="166"/>
        <v>0.1666666666666666</v>
      </c>
      <c r="BD220" s="4">
        <f t="shared" si="167"/>
        <v>-0.20000000000000012</v>
      </c>
      <c r="BE220" s="4">
        <f t="shared" si="167"/>
        <v>0.45833333333333348</v>
      </c>
      <c r="BF220" s="4">
        <f t="shared" si="168"/>
        <v>-5.0000000000000031E-2</v>
      </c>
      <c r="BG220" s="4">
        <f t="shared" si="169"/>
        <v>5.2631578947368453E-2</v>
      </c>
      <c r="BH220" s="4">
        <f t="shared" si="170"/>
        <v>0.58991789082365675</v>
      </c>
      <c r="BI220" s="4">
        <f t="shared" si="171"/>
        <v>3.0726190476190474</v>
      </c>
      <c r="BJ220" s="4">
        <f t="shared" si="172"/>
        <v>0.1919918745803455</v>
      </c>
      <c r="BK220" s="4">
        <f t="shared" si="173"/>
        <v>7.491964705428901E-2</v>
      </c>
      <c r="BL220" s="4">
        <f t="shared" si="174"/>
        <v>2.0660714285714286</v>
      </c>
      <c r="BM220" s="4">
        <f t="shared" si="175"/>
        <v>3.6261886214694769E-2</v>
      </c>
      <c r="BN220" s="3">
        <f t="shared" si="176"/>
        <v>0</v>
      </c>
      <c r="BO220" s="3">
        <v>100</v>
      </c>
      <c r="BP220" s="3">
        <f t="shared" si="177"/>
        <v>-1</v>
      </c>
      <c r="BQ220" s="3">
        <f t="shared" si="178"/>
        <v>-100</v>
      </c>
      <c r="BR220"/>
    </row>
    <row r="221" spans="1:70" x14ac:dyDescent="0.25">
      <c r="A221" t="s">
        <v>127</v>
      </c>
      <c r="B221" t="s">
        <v>216</v>
      </c>
      <c r="C221" t="s">
        <v>172</v>
      </c>
      <c r="D221" t="s">
        <v>17</v>
      </c>
      <c r="E221" t="s">
        <v>23</v>
      </c>
      <c r="F221" s="3">
        <v>2</v>
      </c>
      <c r="G221" s="3">
        <v>2</v>
      </c>
      <c r="H221" s="3" t="str">
        <f t="shared" si="179"/>
        <v>D</v>
      </c>
      <c r="I221" s="3">
        <v>3</v>
      </c>
      <c r="J221" s="3">
        <v>3.75</v>
      </c>
      <c r="K221" s="3">
        <v>2.2000000000000002</v>
      </c>
      <c r="L221" s="3">
        <v>1.62</v>
      </c>
      <c r="M221" s="3">
        <v>2.25</v>
      </c>
      <c r="N221" s="3">
        <f t="shared" si="137"/>
        <v>4</v>
      </c>
      <c r="O221" s="3">
        <f t="shared" si="138"/>
        <v>5.4545454545454453E-2</v>
      </c>
      <c r="P221" s="3">
        <f t="shared" si="139"/>
        <v>6.1728395061728336E-2</v>
      </c>
      <c r="Q221" s="3">
        <f t="shared" si="140"/>
        <v>3.1636363636363631</v>
      </c>
      <c r="R221" s="3">
        <f t="shared" si="141"/>
        <v>3.9545454545454541</v>
      </c>
      <c r="S221" s="3">
        <f t="shared" si="142"/>
        <v>2.3199999999999998</v>
      </c>
      <c r="T221" s="3">
        <f t="shared" si="143"/>
        <v>1.7083636363636363</v>
      </c>
      <c r="U221" s="3">
        <f t="shared" si="144"/>
        <v>2.3727272727272726</v>
      </c>
      <c r="V221" s="4">
        <f t="shared" si="145"/>
        <v>0.33333333333333331</v>
      </c>
      <c r="W221" s="4">
        <f t="shared" si="146"/>
        <v>0.26666666666666666</v>
      </c>
      <c r="X221" s="4">
        <f t="shared" si="147"/>
        <v>0.45454545454545453</v>
      </c>
      <c r="Y221" s="4">
        <f t="shared" si="148"/>
        <v>0.61728395061728392</v>
      </c>
      <c r="Z221" s="4">
        <f t="shared" si="149"/>
        <v>0.44444444444444442</v>
      </c>
      <c r="AA221" s="4">
        <f t="shared" si="150"/>
        <v>0.8</v>
      </c>
      <c r="AB221" s="4">
        <f t="shared" si="151"/>
        <v>1.3636363636363635</v>
      </c>
      <c r="AC221" s="4">
        <f t="shared" si="152"/>
        <v>1.25</v>
      </c>
      <c r="AD221" s="4">
        <f t="shared" si="153"/>
        <v>1.7045454545454544</v>
      </c>
      <c r="AE221" s="4">
        <f t="shared" si="154"/>
        <v>0.73333333333333339</v>
      </c>
      <c r="AF221" s="4">
        <f t="shared" si="155"/>
        <v>0.58666666666666667</v>
      </c>
      <c r="AG221" s="4">
        <f t="shared" si="156"/>
        <v>0.72000000000000008</v>
      </c>
      <c r="AH221" s="4">
        <f t="shared" si="157"/>
        <v>1.3888888888888888</v>
      </c>
      <c r="AI221" s="4">
        <f t="shared" si="158"/>
        <v>0.8436363636363633</v>
      </c>
      <c r="AJ221" s="4">
        <f t="shared" si="159"/>
        <v>-0.79090909090909101</v>
      </c>
      <c r="AK221" s="4">
        <f t="shared" si="159"/>
        <v>1.6345454545454543</v>
      </c>
      <c r="AL221" s="4">
        <f t="shared" si="160"/>
        <v>-0.66436363636363627</v>
      </c>
      <c r="AM221" s="4">
        <f t="shared" si="161"/>
        <v>0.66436363636363627</v>
      </c>
      <c r="AN221" s="4">
        <f t="shared" si="162"/>
        <v>0.42181818181818165</v>
      </c>
      <c r="AO221" s="4">
        <f t="shared" si="163"/>
        <v>-0.3954545454545455</v>
      </c>
      <c r="AP221" s="4">
        <f t="shared" si="163"/>
        <v>0.81727272727272715</v>
      </c>
      <c r="AQ221" s="4">
        <f t="shared" si="164"/>
        <v>-0.33218181818181813</v>
      </c>
      <c r="AR221" s="4">
        <f t="shared" si="165"/>
        <v>0.33218181818181813</v>
      </c>
      <c r="AS221" s="4">
        <f t="shared" si="180"/>
        <v>0.39917253496213145</v>
      </c>
      <c r="AT221" s="4">
        <f t="shared" si="180"/>
        <v>-0.37658175048064074</v>
      </c>
      <c r="AU221" s="4">
        <f t="shared" si="180"/>
        <v>0.68518471377332013</v>
      </c>
      <c r="AV221" s="4">
        <f t="shared" si="180"/>
        <v>-0.32071383299144829</v>
      </c>
      <c r="AW221" s="4">
        <f t="shared" si="180"/>
        <v>0.32071383299144829</v>
      </c>
      <c r="AX221" s="4">
        <f t="shared" si="181"/>
        <v>71.85105629318366</v>
      </c>
      <c r="AY221" s="4">
        <f t="shared" si="181"/>
        <v>-67.784715086515334</v>
      </c>
      <c r="AZ221" s="4">
        <f t="shared" si="181"/>
        <v>123.33324847919762</v>
      </c>
      <c r="BA221" s="4">
        <f t="shared" si="181"/>
        <v>-57.72848993846069</v>
      </c>
      <c r="BB221" s="4">
        <f t="shared" si="181"/>
        <v>57.72848993846069</v>
      </c>
      <c r="BC221" s="4">
        <f t="shared" si="166"/>
        <v>0.36363636363636354</v>
      </c>
      <c r="BD221" s="4">
        <f t="shared" si="167"/>
        <v>-0.20000000000000004</v>
      </c>
      <c r="BE221" s="4">
        <f t="shared" si="167"/>
        <v>0.70454545454545447</v>
      </c>
      <c r="BF221" s="4">
        <f t="shared" si="168"/>
        <v>-0.27999999999999997</v>
      </c>
      <c r="BG221" s="4">
        <f t="shared" si="169"/>
        <v>0.38888888888888884</v>
      </c>
      <c r="BH221" s="4">
        <f t="shared" si="170"/>
        <v>0.81741445496429399</v>
      </c>
      <c r="BI221" s="4">
        <f t="shared" si="171"/>
        <v>3.146060606060606</v>
      </c>
      <c r="BJ221" s="4">
        <f t="shared" si="172"/>
        <v>0.2598215855694635</v>
      </c>
      <c r="BK221" s="4">
        <f t="shared" si="173"/>
        <v>0.46977603244648081</v>
      </c>
      <c r="BL221" s="4">
        <f t="shared" si="174"/>
        <v>2.0405454545454544</v>
      </c>
      <c r="BM221" s="4">
        <f t="shared" si="175"/>
        <v>0.23022081247934104</v>
      </c>
      <c r="BN221" s="3">
        <f t="shared" si="176"/>
        <v>0</v>
      </c>
      <c r="BO221" s="3">
        <v>100</v>
      </c>
      <c r="BP221" s="3">
        <f t="shared" si="177"/>
        <v>-1</v>
      </c>
      <c r="BQ221" s="3">
        <f t="shared" si="178"/>
        <v>-100</v>
      </c>
      <c r="BR221"/>
    </row>
    <row r="222" spans="1:70" x14ac:dyDescent="0.25">
      <c r="A222" t="s">
        <v>127</v>
      </c>
      <c r="B222" t="s">
        <v>216</v>
      </c>
      <c r="C222" t="s">
        <v>173</v>
      </c>
      <c r="D222" t="s">
        <v>15</v>
      </c>
      <c r="E222" t="s">
        <v>19</v>
      </c>
      <c r="F222" s="3">
        <v>4</v>
      </c>
      <c r="G222" s="3">
        <v>1</v>
      </c>
      <c r="H222" s="3" t="str">
        <f t="shared" si="179"/>
        <v>H</v>
      </c>
      <c r="I222" s="3">
        <v>1.7</v>
      </c>
      <c r="J222" s="3">
        <v>3.8</v>
      </c>
      <c r="K222" s="3">
        <v>5</v>
      </c>
      <c r="L222" s="3">
        <v>2.06</v>
      </c>
      <c r="M222" s="3">
        <v>1.84</v>
      </c>
      <c r="N222" s="3">
        <f t="shared" si="137"/>
        <v>5</v>
      </c>
      <c r="O222" s="3">
        <f t="shared" si="138"/>
        <v>5.139318885448918E-2</v>
      </c>
      <c r="P222" s="3">
        <f t="shared" si="139"/>
        <v>2.891515407344869E-2</v>
      </c>
      <c r="Q222" s="3">
        <f t="shared" si="140"/>
        <v>1.7873684210526315</v>
      </c>
      <c r="R222" s="3">
        <f t="shared" si="141"/>
        <v>3.9952941176470587</v>
      </c>
      <c r="S222" s="3">
        <f t="shared" si="142"/>
        <v>5.2569659442724461</v>
      </c>
      <c r="T222" s="3">
        <f t="shared" si="143"/>
        <v>2.1658699690402479</v>
      </c>
      <c r="U222" s="3">
        <f t="shared" si="144"/>
        <v>1.9345634674922603</v>
      </c>
      <c r="V222" s="4">
        <f t="shared" si="145"/>
        <v>0.58823529411764708</v>
      </c>
      <c r="W222" s="4">
        <f t="shared" si="146"/>
        <v>0.26315789473684209</v>
      </c>
      <c r="X222" s="4">
        <f t="shared" si="147"/>
        <v>0.2</v>
      </c>
      <c r="Y222" s="4">
        <f t="shared" si="148"/>
        <v>0.4854368932038835</v>
      </c>
      <c r="Z222" s="4">
        <f t="shared" si="149"/>
        <v>0.54347826086956519</v>
      </c>
      <c r="AA222" s="4">
        <f t="shared" si="150"/>
        <v>0.44736842105263158</v>
      </c>
      <c r="AB222" s="4">
        <f t="shared" si="151"/>
        <v>0.33999999999999997</v>
      </c>
      <c r="AC222" s="4">
        <f t="shared" si="152"/>
        <v>2.2352941176470589</v>
      </c>
      <c r="AD222" s="4">
        <f t="shared" si="153"/>
        <v>0.76</v>
      </c>
      <c r="AE222" s="4">
        <f t="shared" si="154"/>
        <v>2.9411764705882355</v>
      </c>
      <c r="AF222" s="4">
        <f t="shared" si="155"/>
        <v>1.3157894736842106</v>
      </c>
      <c r="AG222" s="4">
        <f t="shared" si="156"/>
        <v>1.1195652173913044</v>
      </c>
      <c r="AH222" s="4">
        <f t="shared" si="157"/>
        <v>0.89320388349514568</v>
      </c>
      <c r="AI222" s="4">
        <f t="shared" si="158"/>
        <v>-3.4695975232198144</v>
      </c>
      <c r="AJ222" s="4">
        <f t="shared" si="159"/>
        <v>-2.2079256965944269</v>
      </c>
      <c r="AK222" s="4">
        <f t="shared" si="159"/>
        <v>-1.2616718266253875</v>
      </c>
      <c r="AL222" s="4">
        <f t="shared" si="160"/>
        <v>0.2313065015479876</v>
      </c>
      <c r="AM222" s="4">
        <f t="shared" si="161"/>
        <v>-0.2313065015479876</v>
      </c>
      <c r="AN222" s="4">
        <f t="shared" si="162"/>
        <v>-1.7347987616099072</v>
      </c>
      <c r="AO222" s="4">
        <f t="shared" si="163"/>
        <v>-1.1039628482972135</v>
      </c>
      <c r="AP222" s="4">
        <f t="shared" si="163"/>
        <v>-0.63083591331269373</v>
      </c>
      <c r="AQ222" s="4">
        <f t="shared" si="164"/>
        <v>0.1156532507739938</v>
      </c>
      <c r="AR222" s="4">
        <f t="shared" si="165"/>
        <v>-0.1156532507739938</v>
      </c>
      <c r="AS222" s="4">
        <f t="shared" si="180"/>
        <v>-1.0478837231237439</v>
      </c>
      <c r="AT222" s="4">
        <f t="shared" si="180"/>
        <v>-0.83477087885039181</v>
      </c>
      <c r="AU222" s="4">
        <f t="shared" si="180"/>
        <v>-0.56278492429662785</v>
      </c>
      <c r="AV222" s="4">
        <f t="shared" si="180"/>
        <v>0.11514170317489023</v>
      </c>
      <c r="AW222" s="4">
        <f t="shared" si="180"/>
        <v>-0.11514170317489023</v>
      </c>
      <c r="AX222" s="4">
        <f t="shared" si="181"/>
        <v>-188.61907016227391</v>
      </c>
      <c r="AY222" s="4">
        <f t="shared" si="181"/>
        <v>-150.25875819307052</v>
      </c>
      <c r="AZ222" s="4">
        <f t="shared" si="181"/>
        <v>-101.30128637339301</v>
      </c>
      <c r="BA222" s="4">
        <f t="shared" si="181"/>
        <v>20.725506571480242</v>
      </c>
      <c r="BB222" s="4">
        <f t="shared" si="181"/>
        <v>-20.725506571480242</v>
      </c>
      <c r="BC222" s="4">
        <f t="shared" si="166"/>
        <v>-0.66</v>
      </c>
      <c r="BD222" s="4">
        <f t="shared" si="167"/>
        <v>-0.55263157894736836</v>
      </c>
      <c r="BE222" s="4">
        <f t="shared" si="167"/>
        <v>-0.24000000000000007</v>
      </c>
      <c r="BF222" s="4">
        <f t="shared" si="168"/>
        <v>0.11956521739130432</v>
      </c>
      <c r="BG222" s="4">
        <f t="shared" si="169"/>
        <v>-0.10679611650485435</v>
      </c>
      <c r="BH222" s="4">
        <f t="shared" si="170"/>
        <v>1.7561728584678709</v>
      </c>
      <c r="BI222" s="4">
        <f t="shared" si="171"/>
        <v>3.6798761609907125</v>
      </c>
      <c r="BJ222" s="4">
        <f t="shared" si="172"/>
        <v>0.4772369453854301</v>
      </c>
      <c r="BK222" s="4">
        <f t="shared" si="173"/>
        <v>0.1635583957771187</v>
      </c>
      <c r="BL222" s="4">
        <f t="shared" si="174"/>
        <v>2.0502167182662543</v>
      </c>
      <c r="BM222" s="4">
        <f t="shared" si="175"/>
        <v>7.977614967232842E-2</v>
      </c>
      <c r="BN222" s="3">
        <f t="shared" si="176"/>
        <v>1</v>
      </c>
      <c r="BO222" s="3">
        <v>100</v>
      </c>
      <c r="BP222" s="3">
        <f t="shared" si="177"/>
        <v>0.7</v>
      </c>
      <c r="BQ222" s="3">
        <f t="shared" si="178"/>
        <v>70</v>
      </c>
      <c r="BR222"/>
    </row>
    <row r="223" spans="1:70" x14ac:dyDescent="0.25">
      <c r="A223" t="s">
        <v>127</v>
      </c>
      <c r="B223" t="s">
        <v>216</v>
      </c>
      <c r="C223" t="s">
        <v>173</v>
      </c>
      <c r="D223" t="s">
        <v>11</v>
      </c>
      <c r="E223" t="s">
        <v>18</v>
      </c>
      <c r="F223" s="3">
        <v>2</v>
      </c>
      <c r="G223" s="3">
        <v>2</v>
      </c>
      <c r="H223" s="3" t="str">
        <f t="shared" si="179"/>
        <v>D</v>
      </c>
      <c r="I223" s="3">
        <v>2.9</v>
      </c>
      <c r="J223" s="3">
        <v>3.3</v>
      </c>
      <c r="K223" s="3">
        <v>2.4</v>
      </c>
      <c r="L223" s="3">
        <v>2.1</v>
      </c>
      <c r="M223" s="3">
        <v>1.7</v>
      </c>
      <c r="N223" s="3">
        <f t="shared" si="137"/>
        <v>4</v>
      </c>
      <c r="O223" s="3">
        <f t="shared" si="138"/>
        <v>6.4524555903866299E-2</v>
      </c>
      <c r="P223" s="3">
        <f t="shared" si="139"/>
        <v>6.4425770308123242E-2</v>
      </c>
      <c r="Q223" s="3">
        <f t="shared" si="140"/>
        <v>3.0871212121212124</v>
      </c>
      <c r="R223" s="3">
        <f t="shared" si="141"/>
        <v>3.5129310344827585</v>
      </c>
      <c r="S223" s="3">
        <f t="shared" si="142"/>
        <v>2.5548589341692791</v>
      </c>
      <c r="T223" s="3">
        <f t="shared" si="143"/>
        <v>2.2355015673981193</v>
      </c>
      <c r="U223" s="3">
        <f t="shared" si="144"/>
        <v>1.8096917450365726</v>
      </c>
      <c r="V223" s="4">
        <f t="shared" si="145"/>
        <v>0.34482758620689657</v>
      </c>
      <c r="W223" s="4">
        <f t="shared" si="146"/>
        <v>0.30303030303030304</v>
      </c>
      <c r="X223" s="4">
        <f t="shared" si="147"/>
        <v>0.41666666666666669</v>
      </c>
      <c r="Y223" s="4">
        <f t="shared" si="148"/>
        <v>0.47619047619047616</v>
      </c>
      <c r="Z223" s="4">
        <f t="shared" si="149"/>
        <v>0.58823529411764708</v>
      </c>
      <c r="AA223" s="4">
        <f t="shared" si="150"/>
        <v>0.87878787878787878</v>
      </c>
      <c r="AB223" s="4">
        <f t="shared" si="151"/>
        <v>1.2083333333333333</v>
      </c>
      <c r="AC223" s="4">
        <f t="shared" si="152"/>
        <v>1.1379310344827587</v>
      </c>
      <c r="AD223" s="4">
        <f t="shared" si="153"/>
        <v>1.375</v>
      </c>
      <c r="AE223" s="4">
        <f t="shared" si="154"/>
        <v>0.82758620689655171</v>
      </c>
      <c r="AF223" s="4">
        <f t="shared" si="155"/>
        <v>0.72727272727272729</v>
      </c>
      <c r="AG223" s="4">
        <f t="shared" si="156"/>
        <v>1.2352941176470589</v>
      </c>
      <c r="AH223" s="4">
        <f t="shared" si="157"/>
        <v>0.80952380952380942</v>
      </c>
      <c r="AI223" s="4">
        <f t="shared" si="158"/>
        <v>0.53226227795193326</v>
      </c>
      <c r="AJ223" s="4">
        <f t="shared" si="159"/>
        <v>-0.42580982236154608</v>
      </c>
      <c r="AK223" s="4">
        <f t="shared" si="159"/>
        <v>0.95807210031347934</v>
      </c>
      <c r="AL223" s="4">
        <f t="shared" si="160"/>
        <v>0.42580982236154674</v>
      </c>
      <c r="AM223" s="4">
        <f t="shared" si="161"/>
        <v>-0.42580982236154674</v>
      </c>
      <c r="AN223" s="4">
        <f t="shared" si="162"/>
        <v>0.26613113897596663</v>
      </c>
      <c r="AO223" s="4">
        <f t="shared" si="163"/>
        <v>-0.21290491118077304</v>
      </c>
      <c r="AP223" s="4">
        <f t="shared" si="163"/>
        <v>0.47903605015673967</v>
      </c>
      <c r="AQ223" s="4">
        <f t="shared" si="164"/>
        <v>0.21290491118077337</v>
      </c>
      <c r="AR223" s="4">
        <f t="shared" si="165"/>
        <v>-0.21290491118077337</v>
      </c>
      <c r="AS223" s="4">
        <f t="shared" si="180"/>
        <v>0.26010235113530616</v>
      </c>
      <c r="AT223" s="4">
        <f t="shared" si="180"/>
        <v>-0.20977277792919696</v>
      </c>
      <c r="AU223" s="4">
        <f t="shared" si="180"/>
        <v>0.44673623630910114</v>
      </c>
      <c r="AV223" s="4">
        <f t="shared" si="180"/>
        <v>0.20977277792919727</v>
      </c>
      <c r="AW223" s="4">
        <f t="shared" si="180"/>
        <v>-0.20977277792919727</v>
      </c>
      <c r="AX223" s="4">
        <f t="shared" si="181"/>
        <v>46.818423204355113</v>
      </c>
      <c r="AY223" s="4">
        <f t="shared" si="181"/>
        <v>-37.759100027255457</v>
      </c>
      <c r="AZ223" s="4">
        <f t="shared" si="181"/>
        <v>80.412522535638203</v>
      </c>
      <c r="BA223" s="4">
        <f t="shared" si="181"/>
        <v>37.759100027255506</v>
      </c>
      <c r="BB223" s="4">
        <f t="shared" si="181"/>
        <v>-37.759100027255506</v>
      </c>
      <c r="BC223" s="4">
        <f t="shared" si="166"/>
        <v>0.20833333333333337</v>
      </c>
      <c r="BD223" s="4">
        <f t="shared" si="167"/>
        <v>-0.12121212121212109</v>
      </c>
      <c r="BE223" s="4">
        <f t="shared" si="167"/>
        <v>0.37499999999999989</v>
      </c>
      <c r="BF223" s="4">
        <f t="shared" si="168"/>
        <v>0.23529411764705896</v>
      </c>
      <c r="BG223" s="4">
        <f t="shared" si="169"/>
        <v>-0.19047619047619058</v>
      </c>
      <c r="BH223" s="4">
        <f t="shared" si="170"/>
        <v>0.48002070905833694</v>
      </c>
      <c r="BI223" s="4">
        <f t="shared" si="171"/>
        <v>3.0516370602577503</v>
      </c>
      <c r="BJ223" s="4">
        <f t="shared" si="172"/>
        <v>0.15729940998219263</v>
      </c>
      <c r="BK223" s="4">
        <f t="shared" si="173"/>
        <v>0.30109301288768953</v>
      </c>
      <c r="BL223" s="4">
        <f t="shared" si="174"/>
        <v>2.0225966562173459</v>
      </c>
      <c r="BM223" s="4">
        <f t="shared" si="175"/>
        <v>0.14886458551295778</v>
      </c>
      <c r="BN223" s="3">
        <f t="shared" si="176"/>
        <v>0</v>
      </c>
      <c r="BO223" s="3">
        <v>100</v>
      </c>
      <c r="BP223" s="3">
        <f t="shared" si="177"/>
        <v>-1</v>
      </c>
      <c r="BQ223" s="3">
        <f t="shared" si="178"/>
        <v>-100</v>
      </c>
      <c r="BR223"/>
    </row>
    <row r="224" spans="1:70" x14ac:dyDescent="0.25">
      <c r="A224" t="s">
        <v>127</v>
      </c>
      <c r="B224" t="s">
        <v>216</v>
      </c>
      <c r="C224" t="s">
        <v>173</v>
      </c>
      <c r="D224" t="s">
        <v>20</v>
      </c>
      <c r="E224" t="s">
        <v>16</v>
      </c>
      <c r="F224" s="3">
        <v>4</v>
      </c>
      <c r="G224" s="3">
        <v>4</v>
      </c>
      <c r="H224" s="3" t="str">
        <f t="shared" si="179"/>
        <v>D</v>
      </c>
      <c r="I224" s="3">
        <v>1.53</v>
      </c>
      <c r="J224" s="3">
        <v>4.5</v>
      </c>
      <c r="K224" s="3">
        <v>5.5</v>
      </c>
      <c r="L224" s="3">
        <v>1.57</v>
      </c>
      <c r="M224" s="3">
        <v>2.35</v>
      </c>
      <c r="N224" s="3">
        <f t="shared" si="137"/>
        <v>8</v>
      </c>
      <c r="O224" s="3">
        <f t="shared" si="138"/>
        <v>5.7635175282234163E-2</v>
      </c>
      <c r="P224" s="3">
        <f t="shared" si="139"/>
        <v>6.2474590052852608E-2</v>
      </c>
      <c r="Q224" s="3">
        <f t="shared" si="140"/>
        <v>1.6181818181818184</v>
      </c>
      <c r="R224" s="3">
        <f t="shared" si="141"/>
        <v>4.7593582887700538</v>
      </c>
      <c r="S224" s="3">
        <f t="shared" si="142"/>
        <v>5.8169934640522882</v>
      </c>
      <c r="T224" s="3">
        <f t="shared" si="143"/>
        <v>1.6604872251931078</v>
      </c>
      <c r="U224" s="3">
        <f t="shared" si="144"/>
        <v>2.4854426619132504</v>
      </c>
      <c r="V224" s="4">
        <f t="shared" si="145"/>
        <v>0.65359477124183007</v>
      </c>
      <c r="W224" s="4">
        <f t="shared" si="146"/>
        <v>0.22222222222222221</v>
      </c>
      <c r="X224" s="4">
        <f t="shared" si="147"/>
        <v>0.18181818181818182</v>
      </c>
      <c r="Y224" s="4">
        <f t="shared" si="148"/>
        <v>0.63694267515923564</v>
      </c>
      <c r="Z224" s="4">
        <f t="shared" si="149"/>
        <v>0.42553191489361702</v>
      </c>
      <c r="AA224" s="4">
        <f t="shared" si="150"/>
        <v>0.34</v>
      </c>
      <c r="AB224" s="4">
        <f t="shared" si="151"/>
        <v>0.2781818181818182</v>
      </c>
      <c r="AC224" s="4">
        <f t="shared" si="152"/>
        <v>2.9411764705882351</v>
      </c>
      <c r="AD224" s="4">
        <f t="shared" si="153"/>
        <v>0.81818181818181823</v>
      </c>
      <c r="AE224" s="4">
        <f t="shared" si="154"/>
        <v>3.5947712418300655</v>
      </c>
      <c r="AF224" s="4">
        <f t="shared" si="155"/>
        <v>1.2222222222222223</v>
      </c>
      <c r="AG224" s="4">
        <f t="shared" si="156"/>
        <v>0.66808510638297869</v>
      </c>
      <c r="AH224" s="4">
        <f t="shared" si="157"/>
        <v>1.4968152866242037</v>
      </c>
      <c r="AI224" s="4">
        <f t="shared" si="158"/>
        <v>-4.1988116458704701</v>
      </c>
      <c r="AJ224" s="4">
        <f t="shared" si="159"/>
        <v>-3.1411764705882357</v>
      </c>
      <c r="AK224" s="4">
        <f t="shared" si="159"/>
        <v>-1.0576351752822344</v>
      </c>
      <c r="AL224" s="4">
        <f t="shared" si="160"/>
        <v>-0.8249554367201426</v>
      </c>
      <c r="AM224" s="4">
        <f t="shared" si="161"/>
        <v>0.8249554367201426</v>
      </c>
      <c r="AN224" s="4">
        <f t="shared" si="162"/>
        <v>-2.099405822935235</v>
      </c>
      <c r="AO224" s="4">
        <f t="shared" si="163"/>
        <v>-1.5705882352941178</v>
      </c>
      <c r="AP224" s="4">
        <f t="shared" si="163"/>
        <v>-0.52881758764111719</v>
      </c>
      <c r="AQ224" s="4">
        <f t="shared" si="164"/>
        <v>-0.4124777183600713</v>
      </c>
      <c r="AR224" s="4">
        <f t="shared" si="165"/>
        <v>0.4124777183600713</v>
      </c>
      <c r="AS224" s="4">
        <f t="shared" si="180"/>
        <v>-1.1262672621551613</v>
      </c>
      <c r="AT224" s="4">
        <f t="shared" si="180"/>
        <v>-1.0038248025157739</v>
      </c>
      <c r="AU224" s="4">
        <f t="shared" si="180"/>
        <v>-0.48643501732289196</v>
      </c>
      <c r="AV224" s="4">
        <f t="shared" si="180"/>
        <v>-0.3912165373838668</v>
      </c>
      <c r="AW224" s="4">
        <f t="shared" si="180"/>
        <v>0.3912165373838668</v>
      </c>
      <c r="AX224" s="4">
        <f t="shared" si="181"/>
        <v>-202.72810718792903</v>
      </c>
      <c r="AY224" s="4">
        <f t="shared" si="181"/>
        <v>-180.6884644528393</v>
      </c>
      <c r="AZ224" s="4">
        <f t="shared" si="181"/>
        <v>-87.558303118120563</v>
      </c>
      <c r="BA224" s="4">
        <f t="shared" si="181"/>
        <v>-70.41897672909603</v>
      </c>
      <c r="BB224" s="4">
        <f t="shared" si="181"/>
        <v>70.41897672909603</v>
      </c>
      <c r="BC224" s="4">
        <f t="shared" si="166"/>
        <v>-0.7218181818181818</v>
      </c>
      <c r="BD224" s="4">
        <f t="shared" si="167"/>
        <v>-0.66</v>
      </c>
      <c r="BE224" s="4">
        <f t="shared" si="167"/>
        <v>-0.18181818181818185</v>
      </c>
      <c r="BF224" s="4">
        <f t="shared" si="168"/>
        <v>-0.33191489361702126</v>
      </c>
      <c r="BG224" s="4">
        <f t="shared" si="169"/>
        <v>0.49681528662420377</v>
      </c>
      <c r="BH224" s="4">
        <f t="shared" si="170"/>
        <v>2.1838651141523111</v>
      </c>
      <c r="BI224" s="4">
        <f t="shared" si="171"/>
        <v>4.0648445236680537</v>
      </c>
      <c r="BJ224" s="4">
        <f t="shared" si="172"/>
        <v>0.53725673920281325</v>
      </c>
      <c r="BK224" s="4">
        <f t="shared" si="173"/>
        <v>0.58333158348152503</v>
      </c>
      <c r="BL224" s="4">
        <f t="shared" si="174"/>
        <v>2.072964943553179</v>
      </c>
      <c r="BM224" s="4">
        <f t="shared" si="175"/>
        <v>0.28139963741097412</v>
      </c>
      <c r="BN224" s="3">
        <f t="shared" si="176"/>
        <v>0</v>
      </c>
      <c r="BO224" s="3">
        <v>100</v>
      </c>
      <c r="BP224" s="3">
        <f t="shared" si="177"/>
        <v>-1</v>
      </c>
      <c r="BQ224" s="3">
        <f t="shared" si="178"/>
        <v>-100</v>
      </c>
      <c r="BR224"/>
    </row>
    <row r="225" spans="1:70" x14ac:dyDescent="0.25">
      <c r="A225" t="s">
        <v>127</v>
      </c>
      <c r="B225" t="s">
        <v>216</v>
      </c>
      <c r="C225" t="s">
        <v>174</v>
      </c>
      <c r="D225" t="s">
        <v>135</v>
      </c>
      <c r="E225" t="s">
        <v>21</v>
      </c>
      <c r="F225" s="3">
        <v>0</v>
      </c>
      <c r="G225" s="3">
        <v>5</v>
      </c>
      <c r="H225" s="3" t="str">
        <f t="shared" si="179"/>
        <v>A</v>
      </c>
      <c r="I225" s="3">
        <v>5</v>
      </c>
      <c r="J225" s="3">
        <v>4.2</v>
      </c>
      <c r="K225" s="3">
        <v>1.62</v>
      </c>
      <c r="L225" s="3">
        <v>1.65</v>
      </c>
      <c r="M225" s="3">
        <v>2.2000000000000002</v>
      </c>
      <c r="N225" s="3">
        <f t="shared" si="137"/>
        <v>5</v>
      </c>
      <c r="O225" s="3">
        <f t="shared" si="138"/>
        <v>5.5379188712521898E-2</v>
      </c>
      <c r="P225" s="3">
        <f t="shared" si="139"/>
        <v>6.0606060606060663E-2</v>
      </c>
      <c r="Q225" s="3">
        <f t="shared" si="140"/>
        <v>5.276895943562609</v>
      </c>
      <c r="R225" s="3">
        <f t="shared" si="141"/>
        <v>4.4325925925925924</v>
      </c>
      <c r="S225" s="3">
        <f t="shared" si="142"/>
        <v>1.7097142857142855</v>
      </c>
      <c r="T225" s="3">
        <f t="shared" si="143"/>
        <v>1.741375661375661</v>
      </c>
      <c r="U225" s="3">
        <f t="shared" si="144"/>
        <v>2.3218342151675482</v>
      </c>
      <c r="V225" s="4">
        <f t="shared" si="145"/>
        <v>0.2</v>
      </c>
      <c r="W225" s="4">
        <f t="shared" si="146"/>
        <v>0.23809523809523808</v>
      </c>
      <c r="X225" s="4">
        <f t="shared" si="147"/>
        <v>0.61728395061728392</v>
      </c>
      <c r="Y225" s="4">
        <f t="shared" si="148"/>
        <v>0.60606060606060608</v>
      </c>
      <c r="Z225" s="4">
        <f t="shared" si="149"/>
        <v>0.45454545454545453</v>
      </c>
      <c r="AA225" s="4">
        <f t="shared" si="150"/>
        <v>1.1904761904761905</v>
      </c>
      <c r="AB225" s="4">
        <f t="shared" si="151"/>
        <v>3.0864197530864197</v>
      </c>
      <c r="AC225" s="4">
        <f t="shared" si="152"/>
        <v>0.84000000000000008</v>
      </c>
      <c r="AD225" s="4">
        <f t="shared" si="153"/>
        <v>2.5925925925925926</v>
      </c>
      <c r="AE225" s="4">
        <f t="shared" si="154"/>
        <v>0.32400000000000001</v>
      </c>
      <c r="AF225" s="4">
        <f t="shared" si="155"/>
        <v>0.38571428571428573</v>
      </c>
      <c r="AG225" s="4">
        <f t="shared" si="156"/>
        <v>0.74999999999999989</v>
      </c>
      <c r="AH225" s="4">
        <f t="shared" si="157"/>
        <v>1.3333333333333335</v>
      </c>
      <c r="AI225" s="4">
        <f t="shared" si="158"/>
        <v>3.5671816578483235</v>
      </c>
      <c r="AJ225" s="4">
        <f t="shared" si="159"/>
        <v>0.84430335097001663</v>
      </c>
      <c r="AK225" s="4">
        <f t="shared" si="159"/>
        <v>2.7228783068783069</v>
      </c>
      <c r="AL225" s="4">
        <f t="shared" si="160"/>
        <v>-0.58045855379188716</v>
      </c>
      <c r="AM225" s="4">
        <f t="shared" si="161"/>
        <v>0.58045855379188716</v>
      </c>
      <c r="AN225" s="4">
        <f t="shared" si="162"/>
        <v>1.7835908289241618</v>
      </c>
      <c r="AO225" s="4">
        <f t="shared" si="163"/>
        <v>0.42215167548500832</v>
      </c>
      <c r="AP225" s="4">
        <f t="shared" si="163"/>
        <v>1.3614391534391534</v>
      </c>
      <c r="AQ225" s="4">
        <f t="shared" si="164"/>
        <v>-0.29022927689594358</v>
      </c>
      <c r="AR225" s="4">
        <f t="shared" si="165"/>
        <v>0.29022927689594358</v>
      </c>
      <c r="AS225" s="4">
        <f t="shared" si="180"/>
        <v>1.0598006058536222</v>
      </c>
      <c r="AT225" s="4">
        <f t="shared" si="180"/>
        <v>0.39945561941673824</v>
      </c>
      <c r="AU225" s="4">
        <f t="shared" si="180"/>
        <v>0.93727829744327906</v>
      </c>
      <c r="AV225" s="4">
        <f t="shared" si="180"/>
        <v>-0.28246889954935267</v>
      </c>
      <c r="AW225" s="4">
        <f t="shared" si="180"/>
        <v>0.28246889954935267</v>
      </c>
      <c r="AX225" s="4">
        <f t="shared" si="181"/>
        <v>190.76410905365199</v>
      </c>
      <c r="AY225" s="4">
        <f t="shared" si="181"/>
        <v>71.902011495012886</v>
      </c>
      <c r="AZ225" s="4">
        <f t="shared" si="181"/>
        <v>168.71009353979022</v>
      </c>
      <c r="BA225" s="4">
        <f t="shared" si="181"/>
        <v>-50.844401918883477</v>
      </c>
      <c r="BB225" s="4">
        <f t="shared" si="181"/>
        <v>50.844401918883477</v>
      </c>
      <c r="BC225" s="4">
        <f t="shared" si="166"/>
        <v>2.0864197530864192</v>
      </c>
      <c r="BD225" s="4">
        <f t="shared" si="167"/>
        <v>0.19047619047619024</v>
      </c>
      <c r="BE225" s="4">
        <f t="shared" si="167"/>
        <v>1.5925925925925928</v>
      </c>
      <c r="BF225" s="4">
        <f t="shared" si="168"/>
        <v>-0.25000000000000006</v>
      </c>
      <c r="BG225" s="4">
        <f t="shared" si="169"/>
        <v>0.33333333333333343</v>
      </c>
      <c r="BH225" s="4">
        <f t="shared" si="170"/>
        <v>1.864211155896651</v>
      </c>
      <c r="BI225" s="4">
        <f t="shared" si="171"/>
        <v>3.8064009406231629</v>
      </c>
      <c r="BJ225" s="4">
        <f t="shared" si="172"/>
        <v>0.48975690815993039</v>
      </c>
      <c r="BK225" s="4">
        <f t="shared" si="173"/>
        <v>0.41044617958398083</v>
      </c>
      <c r="BL225" s="4">
        <f t="shared" si="174"/>
        <v>2.0316049382716046</v>
      </c>
      <c r="BM225" s="4">
        <f t="shared" si="175"/>
        <v>0.20203050891044272</v>
      </c>
      <c r="BN225" s="3">
        <f t="shared" si="176"/>
        <v>0</v>
      </c>
      <c r="BO225" s="3">
        <v>100</v>
      </c>
      <c r="BP225" s="3">
        <f t="shared" si="177"/>
        <v>-1</v>
      </c>
      <c r="BQ225" s="3">
        <f t="shared" si="178"/>
        <v>-100</v>
      </c>
      <c r="BR225"/>
    </row>
    <row r="226" spans="1:70" x14ac:dyDescent="0.25">
      <c r="A226" t="s">
        <v>127</v>
      </c>
      <c r="B226" t="s">
        <v>217</v>
      </c>
      <c r="C226" t="s">
        <v>134</v>
      </c>
      <c r="D226" t="s">
        <v>13</v>
      </c>
      <c r="E226" t="s">
        <v>133</v>
      </c>
      <c r="F226" s="3">
        <v>1</v>
      </c>
      <c r="G226" s="3">
        <v>1</v>
      </c>
      <c r="H226" s="3" t="str">
        <f t="shared" si="179"/>
        <v>D</v>
      </c>
      <c r="I226" s="3">
        <v>1.65</v>
      </c>
      <c r="J226" s="3">
        <v>4.5</v>
      </c>
      <c r="K226" s="3">
        <v>4.75</v>
      </c>
      <c r="L226" s="3">
        <v>1.57</v>
      </c>
      <c r="M226" s="3">
        <v>2.35</v>
      </c>
      <c r="N226" s="3">
        <f t="shared" si="137"/>
        <v>2</v>
      </c>
      <c r="O226" s="3">
        <f t="shared" si="138"/>
        <v>3.880914407230196E-2</v>
      </c>
      <c r="P226" s="3">
        <f t="shared" si="139"/>
        <v>6.2474590052852608E-2</v>
      </c>
      <c r="Q226" s="3">
        <f t="shared" si="140"/>
        <v>1.7140350877192982</v>
      </c>
      <c r="R226" s="3">
        <f t="shared" si="141"/>
        <v>4.6746411483253585</v>
      </c>
      <c r="S226" s="3">
        <f t="shared" si="142"/>
        <v>4.9343434343434343</v>
      </c>
      <c r="T226" s="3">
        <f t="shared" si="143"/>
        <v>1.6309303561935142</v>
      </c>
      <c r="U226" s="3">
        <f t="shared" si="144"/>
        <v>2.4412014885699098</v>
      </c>
      <c r="V226" s="4">
        <f t="shared" si="145"/>
        <v>0.60606060606060608</v>
      </c>
      <c r="W226" s="4">
        <f t="shared" si="146"/>
        <v>0.22222222222222221</v>
      </c>
      <c r="X226" s="4">
        <f t="shared" si="147"/>
        <v>0.21052631578947367</v>
      </c>
      <c r="Y226" s="4">
        <f t="shared" si="148"/>
        <v>0.63694267515923564</v>
      </c>
      <c r="Z226" s="4">
        <f t="shared" si="149"/>
        <v>0.42553191489361702</v>
      </c>
      <c r="AA226" s="4">
        <f t="shared" si="150"/>
        <v>0.36666666666666664</v>
      </c>
      <c r="AB226" s="4">
        <f t="shared" si="151"/>
        <v>0.34736842105263155</v>
      </c>
      <c r="AC226" s="4">
        <f t="shared" si="152"/>
        <v>2.7272727272727275</v>
      </c>
      <c r="AD226" s="4">
        <f t="shared" si="153"/>
        <v>0.94736842105263153</v>
      </c>
      <c r="AE226" s="4">
        <f t="shared" si="154"/>
        <v>2.8787878787878789</v>
      </c>
      <c r="AF226" s="4">
        <f t="shared" si="155"/>
        <v>1.0555555555555556</v>
      </c>
      <c r="AG226" s="4">
        <f t="shared" si="156"/>
        <v>0.66808510638297869</v>
      </c>
      <c r="AH226" s="4">
        <f t="shared" si="157"/>
        <v>1.4968152866242037</v>
      </c>
      <c r="AI226" s="4">
        <f t="shared" si="158"/>
        <v>-3.2203083466241358</v>
      </c>
      <c r="AJ226" s="4">
        <f t="shared" si="159"/>
        <v>-2.96060606060606</v>
      </c>
      <c r="AK226" s="4">
        <f t="shared" si="159"/>
        <v>-0.25970228601807577</v>
      </c>
      <c r="AL226" s="4">
        <f t="shared" si="160"/>
        <v>-0.81027113237639559</v>
      </c>
      <c r="AM226" s="4">
        <f t="shared" si="161"/>
        <v>0.81027113237639559</v>
      </c>
      <c r="AN226" s="4">
        <f t="shared" si="162"/>
        <v>-1.6101541733120679</v>
      </c>
      <c r="AO226" s="4">
        <f t="shared" si="163"/>
        <v>-1.48030303030303</v>
      </c>
      <c r="AP226" s="4">
        <f t="shared" si="163"/>
        <v>-0.12985114300903788</v>
      </c>
      <c r="AQ226" s="4">
        <f t="shared" si="164"/>
        <v>-0.40513556618819779</v>
      </c>
      <c r="AR226" s="4">
        <f t="shared" si="165"/>
        <v>0.40513556618819779</v>
      </c>
      <c r="AS226" s="4">
        <f t="shared" si="180"/>
        <v>-1.0150363418838644</v>
      </c>
      <c r="AT226" s="4">
        <f t="shared" si="180"/>
        <v>-0.976677591559582</v>
      </c>
      <c r="AU226" s="4">
        <f t="shared" si="180"/>
        <v>-0.12912861814719678</v>
      </c>
      <c r="AV226" s="4">
        <f t="shared" si="180"/>
        <v>-0.38492573434835686</v>
      </c>
      <c r="AW226" s="4">
        <f t="shared" si="180"/>
        <v>0.38492573434835686</v>
      </c>
      <c r="AX226" s="4">
        <f t="shared" si="181"/>
        <v>-182.70654153909558</v>
      </c>
      <c r="AY226" s="4">
        <f t="shared" si="181"/>
        <v>-175.80196648072476</v>
      </c>
      <c r="AZ226" s="4">
        <f t="shared" si="181"/>
        <v>-23.243151266495421</v>
      </c>
      <c r="BA226" s="4">
        <f t="shared" si="181"/>
        <v>-69.286632182704238</v>
      </c>
      <c r="BB226" s="4">
        <f t="shared" si="181"/>
        <v>69.286632182704238</v>
      </c>
      <c r="BC226" s="4">
        <f t="shared" si="166"/>
        <v>-0.65263157894736834</v>
      </c>
      <c r="BD226" s="4">
        <f t="shared" si="167"/>
        <v>-0.6333333333333333</v>
      </c>
      <c r="BE226" s="4">
        <f t="shared" si="167"/>
        <v>-5.2631578947368481E-2</v>
      </c>
      <c r="BF226" s="4">
        <f t="shared" si="168"/>
        <v>-0.33191489361702126</v>
      </c>
      <c r="BG226" s="4">
        <f t="shared" si="169"/>
        <v>0.49681528662420382</v>
      </c>
      <c r="BH226" s="4">
        <f t="shared" si="170"/>
        <v>1.7889950331027293</v>
      </c>
      <c r="BI226" s="4">
        <f t="shared" si="171"/>
        <v>3.7743398901293639</v>
      </c>
      <c r="BJ226" s="4">
        <f t="shared" si="172"/>
        <v>0.4739888524033834</v>
      </c>
      <c r="BK226" s="4">
        <f t="shared" si="173"/>
        <v>0.5729482123030516</v>
      </c>
      <c r="BL226" s="4">
        <f t="shared" si="174"/>
        <v>2.0360659223817121</v>
      </c>
      <c r="BM226" s="4">
        <f t="shared" si="175"/>
        <v>0.28139963741097274</v>
      </c>
      <c r="BN226" s="3">
        <f t="shared" si="176"/>
        <v>0</v>
      </c>
      <c r="BO226" s="3">
        <v>100</v>
      </c>
      <c r="BP226" s="3">
        <f t="shared" si="177"/>
        <v>-1</v>
      </c>
      <c r="BQ226" s="3">
        <f t="shared" si="178"/>
        <v>-100</v>
      </c>
      <c r="BR226"/>
    </row>
    <row r="227" spans="1:70" x14ac:dyDescent="0.25">
      <c r="A227" t="s">
        <v>127</v>
      </c>
      <c r="B227" t="s">
        <v>217</v>
      </c>
      <c r="C227" t="s">
        <v>134</v>
      </c>
      <c r="D227" t="s">
        <v>24</v>
      </c>
      <c r="E227" t="s">
        <v>26</v>
      </c>
      <c r="F227" s="3">
        <v>2</v>
      </c>
      <c r="G227" s="3">
        <v>4</v>
      </c>
      <c r="H227" s="3" t="str">
        <f t="shared" si="179"/>
        <v>A</v>
      </c>
      <c r="I227" s="3">
        <v>1.55</v>
      </c>
      <c r="J227" s="3">
        <v>4.2</v>
      </c>
      <c r="K227" s="3">
        <v>5.75</v>
      </c>
      <c r="L227" s="3">
        <v>1.57</v>
      </c>
      <c r="M227" s="3">
        <v>2.35</v>
      </c>
      <c r="N227" s="3">
        <f t="shared" si="137"/>
        <v>6</v>
      </c>
      <c r="O227" s="3">
        <f t="shared" si="138"/>
        <v>5.7169571896079407E-2</v>
      </c>
      <c r="P227" s="3">
        <f t="shared" si="139"/>
        <v>6.2474590052852608E-2</v>
      </c>
      <c r="Q227" s="3">
        <f t="shared" si="140"/>
        <v>1.6386128364389232</v>
      </c>
      <c r="R227" s="3">
        <f t="shared" si="141"/>
        <v>4.440112201963534</v>
      </c>
      <c r="S227" s="3">
        <f t="shared" si="142"/>
        <v>6.0787250384024567</v>
      </c>
      <c r="T227" s="3">
        <f t="shared" si="143"/>
        <v>1.6597562278768447</v>
      </c>
      <c r="U227" s="3">
        <f t="shared" si="144"/>
        <v>2.4843484939557867</v>
      </c>
      <c r="V227" s="4">
        <f t="shared" si="145"/>
        <v>0.64516129032258063</v>
      </c>
      <c r="W227" s="4">
        <f t="shared" si="146"/>
        <v>0.23809523809523808</v>
      </c>
      <c r="X227" s="4">
        <f t="shared" si="147"/>
        <v>0.17391304347826086</v>
      </c>
      <c r="Y227" s="4">
        <f t="shared" si="148"/>
        <v>0.63694267515923564</v>
      </c>
      <c r="Z227" s="4">
        <f t="shared" si="149"/>
        <v>0.42553191489361702</v>
      </c>
      <c r="AA227" s="4">
        <f t="shared" si="150"/>
        <v>0.36904761904761907</v>
      </c>
      <c r="AB227" s="4">
        <f t="shared" si="151"/>
        <v>0.26956521739130435</v>
      </c>
      <c r="AC227" s="4">
        <f t="shared" si="152"/>
        <v>2.709677419354839</v>
      </c>
      <c r="AD227" s="4">
        <f t="shared" si="153"/>
        <v>0.73043478260869565</v>
      </c>
      <c r="AE227" s="4">
        <f t="shared" si="154"/>
        <v>3.7096774193548385</v>
      </c>
      <c r="AF227" s="4">
        <f t="shared" si="155"/>
        <v>1.3690476190476191</v>
      </c>
      <c r="AG227" s="4">
        <f t="shared" si="156"/>
        <v>0.66808510638297869</v>
      </c>
      <c r="AH227" s="4">
        <f t="shared" si="157"/>
        <v>1.4968152866242037</v>
      </c>
      <c r="AI227" s="4">
        <f t="shared" si="158"/>
        <v>-4.4401122019635331</v>
      </c>
      <c r="AJ227" s="4">
        <f t="shared" si="159"/>
        <v>-2.8014993655246108</v>
      </c>
      <c r="AK227" s="4">
        <f t="shared" si="159"/>
        <v>-1.6386128364389227</v>
      </c>
      <c r="AL227" s="4">
        <f t="shared" si="160"/>
        <v>-0.82459226607894198</v>
      </c>
      <c r="AM227" s="4">
        <f t="shared" si="161"/>
        <v>0.82459226607894198</v>
      </c>
      <c r="AN227" s="4">
        <f t="shared" si="162"/>
        <v>-2.2200561009817665</v>
      </c>
      <c r="AO227" s="4">
        <f t="shared" si="163"/>
        <v>-1.4007496827623054</v>
      </c>
      <c r="AP227" s="4">
        <f t="shared" si="163"/>
        <v>-0.81930641821946137</v>
      </c>
      <c r="AQ227" s="4">
        <f t="shared" si="164"/>
        <v>-0.41229613303947099</v>
      </c>
      <c r="AR227" s="4">
        <f t="shared" si="165"/>
        <v>0.41229613303947099</v>
      </c>
      <c r="AS227" s="4">
        <f t="shared" si="180"/>
        <v>-1.1475773317352982</v>
      </c>
      <c r="AT227" s="4">
        <f t="shared" si="180"/>
        <v>-0.9508000222371551</v>
      </c>
      <c r="AU227" s="4">
        <f t="shared" si="180"/>
        <v>-0.68640278627563578</v>
      </c>
      <c r="AV227" s="4">
        <f t="shared" si="180"/>
        <v>-0.3910613446087165</v>
      </c>
      <c r="AW227" s="4">
        <f t="shared" si="180"/>
        <v>0.3910613446087165</v>
      </c>
      <c r="AX227" s="4">
        <f t="shared" si="181"/>
        <v>-206.56391971235368</v>
      </c>
      <c r="AY227" s="4">
        <f t="shared" si="181"/>
        <v>-171.14400400268792</v>
      </c>
      <c r="AZ227" s="4">
        <f t="shared" si="181"/>
        <v>-123.55250152961443</v>
      </c>
      <c r="BA227" s="4">
        <f t="shared" si="181"/>
        <v>-70.391042029568965</v>
      </c>
      <c r="BB227" s="4">
        <f t="shared" si="181"/>
        <v>70.391042029568965</v>
      </c>
      <c r="BC227" s="4">
        <f t="shared" si="166"/>
        <v>-0.73043478260869554</v>
      </c>
      <c r="BD227" s="4">
        <f t="shared" si="167"/>
        <v>-0.63095238095238093</v>
      </c>
      <c r="BE227" s="4">
        <f t="shared" si="167"/>
        <v>-0.26956521739130429</v>
      </c>
      <c r="BF227" s="4">
        <f t="shared" si="168"/>
        <v>-0.33191489361702126</v>
      </c>
      <c r="BG227" s="4">
        <f t="shared" si="169"/>
        <v>0.49681528662420382</v>
      </c>
      <c r="BH227" s="4">
        <f t="shared" si="170"/>
        <v>2.2452931170488886</v>
      </c>
      <c r="BI227" s="4">
        <f t="shared" si="171"/>
        <v>4.0524833589349711</v>
      </c>
      <c r="BJ227" s="4">
        <f t="shared" si="172"/>
        <v>0.55405363037418409</v>
      </c>
      <c r="BK227" s="4">
        <f t="shared" si="173"/>
        <v>0.58307478305840077</v>
      </c>
      <c r="BL227" s="4">
        <f t="shared" si="174"/>
        <v>2.0720523609163157</v>
      </c>
      <c r="BM227" s="4">
        <f t="shared" si="175"/>
        <v>0.28139963741097251</v>
      </c>
      <c r="BN227" s="3">
        <f t="shared" si="176"/>
        <v>0</v>
      </c>
      <c r="BO227" s="3">
        <v>100</v>
      </c>
      <c r="BP227" s="3">
        <f t="shared" si="177"/>
        <v>-1</v>
      </c>
      <c r="BQ227" s="3">
        <f t="shared" si="178"/>
        <v>-100</v>
      </c>
      <c r="BR227"/>
    </row>
    <row r="228" spans="1:70" x14ac:dyDescent="0.25">
      <c r="A228" t="s">
        <v>127</v>
      </c>
      <c r="B228" t="s">
        <v>217</v>
      </c>
      <c r="C228" t="s">
        <v>134</v>
      </c>
      <c r="D228" t="s">
        <v>141</v>
      </c>
      <c r="E228" t="s">
        <v>14</v>
      </c>
      <c r="F228" s="3">
        <v>3</v>
      </c>
      <c r="G228" s="3">
        <v>0</v>
      </c>
      <c r="H228" s="3" t="str">
        <f t="shared" si="179"/>
        <v>H</v>
      </c>
      <c r="I228" s="3">
        <v>1.55</v>
      </c>
      <c r="J228" s="3">
        <v>4.33</v>
      </c>
      <c r="K228" s="3">
        <v>5.5</v>
      </c>
      <c r="L228" s="3">
        <v>1.57</v>
      </c>
      <c r="M228" s="3">
        <v>2.35</v>
      </c>
      <c r="N228" s="3">
        <f t="shared" si="137"/>
        <v>3</v>
      </c>
      <c r="O228" s="3">
        <f t="shared" si="138"/>
        <v>5.7926354357852539E-2</v>
      </c>
      <c r="P228" s="3">
        <f t="shared" si="139"/>
        <v>6.2474590052852608E-2</v>
      </c>
      <c r="Q228" s="3">
        <f t="shared" si="140"/>
        <v>1.6397858492546715</v>
      </c>
      <c r="R228" s="3">
        <f t="shared" si="141"/>
        <v>4.5808211143695017</v>
      </c>
      <c r="S228" s="3">
        <f t="shared" si="142"/>
        <v>5.8185949489681885</v>
      </c>
      <c r="T228" s="3">
        <f t="shared" si="143"/>
        <v>1.6609443763418286</v>
      </c>
      <c r="U228" s="3">
        <f t="shared" si="144"/>
        <v>2.4861269327409534</v>
      </c>
      <c r="V228" s="4">
        <f t="shared" si="145"/>
        <v>0.64516129032258063</v>
      </c>
      <c r="W228" s="4">
        <f t="shared" si="146"/>
        <v>0.23094688221709006</v>
      </c>
      <c r="X228" s="4">
        <f t="shared" si="147"/>
        <v>0.18181818181818182</v>
      </c>
      <c r="Y228" s="4">
        <f t="shared" si="148"/>
        <v>0.63694267515923564</v>
      </c>
      <c r="Z228" s="4">
        <f t="shared" si="149"/>
        <v>0.42553191489361702</v>
      </c>
      <c r="AA228" s="4">
        <f t="shared" si="150"/>
        <v>0.35796766743648961</v>
      </c>
      <c r="AB228" s="4">
        <f t="shared" si="151"/>
        <v>0.2818181818181818</v>
      </c>
      <c r="AC228" s="4">
        <f t="shared" si="152"/>
        <v>2.7935483870967741</v>
      </c>
      <c r="AD228" s="4">
        <f t="shared" si="153"/>
        <v>0.78727272727272724</v>
      </c>
      <c r="AE228" s="4">
        <f t="shared" si="154"/>
        <v>3.5483870967741935</v>
      </c>
      <c r="AF228" s="4">
        <f t="shared" si="155"/>
        <v>1.2702078521939955</v>
      </c>
      <c r="AG228" s="4">
        <f t="shared" si="156"/>
        <v>0.66808510638297869</v>
      </c>
      <c r="AH228" s="4">
        <f t="shared" si="157"/>
        <v>1.4968152866242037</v>
      </c>
      <c r="AI228" s="4">
        <f t="shared" si="158"/>
        <v>-4.1788090997135168</v>
      </c>
      <c r="AJ228" s="4">
        <f t="shared" si="159"/>
        <v>-2.9410352651148299</v>
      </c>
      <c r="AK228" s="4">
        <f t="shared" si="159"/>
        <v>-1.2377738345986868</v>
      </c>
      <c r="AL228" s="4">
        <f t="shared" si="160"/>
        <v>-0.82518255639912486</v>
      </c>
      <c r="AM228" s="4">
        <f t="shared" si="161"/>
        <v>0.82518255639912486</v>
      </c>
      <c r="AN228" s="4">
        <f t="shared" si="162"/>
        <v>-2.0894045498567584</v>
      </c>
      <c r="AO228" s="4">
        <f t="shared" si="163"/>
        <v>-1.470517632557415</v>
      </c>
      <c r="AP228" s="4">
        <f t="shared" si="163"/>
        <v>-0.61888691729934342</v>
      </c>
      <c r="AQ228" s="4">
        <f t="shared" si="164"/>
        <v>-0.41259127819956243</v>
      </c>
      <c r="AR228" s="4">
        <f t="shared" si="165"/>
        <v>0.41259127819956243</v>
      </c>
      <c r="AS228" s="4">
        <f t="shared" si="180"/>
        <v>-1.1244105376427393</v>
      </c>
      <c r="AT228" s="4">
        <f t="shared" si="180"/>
        <v>-0.97359734390923758</v>
      </c>
      <c r="AU228" s="4">
        <f t="shared" si="180"/>
        <v>-0.55419130838513575</v>
      </c>
      <c r="AV228" s="4">
        <f t="shared" si="180"/>
        <v>-0.39131358175494485</v>
      </c>
      <c r="AW228" s="4">
        <f t="shared" si="180"/>
        <v>0.39131358175494485</v>
      </c>
      <c r="AX228" s="4">
        <f t="shared" si="181"/>
        <v>-202.39389677569309</v>
      </c>
      <c r="AY228" s="4">
        <f t="shared" si="181"/>
        <v>-175.24752190366277</v>
      </c>
      <c r="AZ228" s="4">
        <f t="shared" si="181"/>
        <v>-99.754435509324438</v>
      </c>
      <c r="BA228" s="4">
        <f t="shared" si="181"/>
        <v>-70.436444715890076</v>
      </c>
      <c r="BB228" s="4">
        <f t="shared" si="181"/>
        <v>70.436444715890076</v>
      </c>
      <c r="BC228" s="4">
        <f t="shared" si="166"/>
        <v>-0.71818181818181814</v>
      </c>
      <c r="BD228" s="4">
        <f t="shared" si="167"/>
        <v>-0.64203233256351033</v>
      </c>
      <c r="BE228" s="4">
        <f t="shared" si="167"/>
        <v>-0.21272727272727263</v>
      </c>
      <c r="BF228" s="4">
        <f t="shared" si="168"/>
        <v>-0.33191489361702126</v>
      </c>
      <c r="BG228" s="4">
        <f t="shared" si="169"/>
        <v>0.49681528662420371</v>
      </c>
      <c r="BH228" s="4">
        <f t="shared" si="170"/>
        <v>2.1464784333148517</v>
      </c>
      <c r="BI228" s="4">
        <f t="shared" si="171"/>
        <v>4.0130673041974534</v>
      </c>
      <c r="BJ228" s="4">
        <f t="shared" si="172"/>
        <v>0.53487227365206413</v>
      </c>
      <c r="BK228" s="4">
        <f t="shared" si="173"/>
        <v>0.58349218134667136</v>
      </c>
      <c r="BL228" s="4">
        <f t="shared" si="174"/>
        <v>2.073535654541391</v>
      </c>
      <c r="BM228" s="4">
        <f t="shared" si="175"/>
        <v>0.28139963741097268</v>
      </c>
      <c r="BN228" s="3">
        <f t="shared" si="176"/>
        <v>1</v>
      </c>
      <c r="BO228" s="3">
        <v>100</v>
      </c>
      <c r="BP228" s="3">
        <f t="shared" si="177"/>
        <v>0.55000000000000004</v>
      </c>
      <c r="BQ228" s="3">
        <f t="shared" si="178"/>
        <v>55.000000000000007</v>
      </c>
      <c r="BR228"/>
    </row>
    <row r="229" spans="1:70" x14ac:dyDescent="0.25">
      <c r="A229" t="s">
        <v>127</v>
      </c>
      <c r="B229" t="s">
        <v>217</v>
      </c>
      <c r="C229" t="s">
        <v>136</v>
      </c>
      <c r="D229" t="s">
        <v>12</v>
      </c>
      <c r="E229" t="s">
        <v>25</v>
      </c>
      <c r="F229" s="3">
        <v>3</v>
      </c>
      <c r="G229" s="3">
        <v>1</v>
      </c>
      <c r="H229" s="3" t="str">
        <f t="shared" si="179"/>
        <v>H</v>
      </c>
      <c r="I229" s="3">
        <v>2.1</v>
      </c>
      <c r="J229" s="3">
        <v>3.6</v>
      </c>
      <c r="K229" s="3">
        <v>3.25</v>
      </c>
      <c r="L229" s="3">
        <v>1.67</v>
      </c>
      <c r="M229" s="3">
        <v>2.15</v>
      </c>
      <c r="N229" s="3">
        <f t="shared" si="137"/>
        <v>4</v>
      </c>
      <c r="O229" s="3">
        <f t="shared" si="138"/>
        <v>6.1660561660561664E-2</v>
      </c>
      <c r="P229" s="3">
        <f t="shared" si="139"/>
        <v>6.3918674279348275E-2</v>
      </c>
      <c r="Q229" s="3">
        <f t="shared" si="140"/>
        <v>2.2294871794871796</v>
      </c>
      <c r="R229" s="3">
        <f t="shared" si="141"/>
        <v>3.8219780219780222</v>
      </c>
      <c r="S229" s="3">
        <f t="shared" si="142"/>
        <v>3.4503968253968256</v>
      </c>
      <c r="T229" s="3">
        <f t="shared" si="143"/>
        <v>1.7729731379731379</v>
      </c>
      <c r="U229" s="3">
        <f t="shared" si="144"/>
        <v>2.2825702075702075</v>
      </c>
      <c r="V229" s="4">
        <f t="shared" si="145"/>
        <v>0.47619047619047616</v>
      </c>
      <c r="W229" s="4">
        <f t="shared" si="146"/>
        <v>0.27777777777777779</v>
      </c>
      <c r="X229" s="4">
        <f t="shared" si="147"/>
        <v>0.30769230769230771</v>
      </c>
      <c r="Y229" s="4">
        <f t="shared" si="148"/>
        <v>0.5988023952095809</v>
      </c>
      <c r="Z229" s="4">
        <f t="shared" si="149"/>
        <v>0.46511627906976744</v>
      </c>
      <c r="AA229" s="4">
        <f t="shared" si="150"/>
        <v>0.58333333333333337</v>
      </c>
      <c r="AB229" s="4">
        <f t="shared" si="151"/>
        <v>0.64615384615384619</v>
      </c>
      <c r="AC229" s="4">
        <f t="shared" si="152"/>
        <v>1.7142857142857142</v>
      </c>
      <c r="AD229" s="4">
        <f t="shared" si="153"/>
        <v>1.1076923076923078</v>
      </c>
      <c r="AE229" s="4">
        <f t="shared" si="154"/>
        <v>1.5476190476190474</v>
      </c>
      <c r="AF229" s="4">
        <f t="shared" si="155"/>
        <v>0.90277777777777779</v>
      </c>
      <c r="AG229" s="4">
        <f t="shared" si="156"/>
        <v>0.77674418604651163</v>
      </c>
      <c r="AH229" s="4">
        <f t="shared" si="157"/>
        <v>1.2874251497005988</v>
      </c>
      <c r="AI229" s="4">
        <f t="shared" si="158"/>
        <v>-1.220909645909646</v>
      </c>
      <c r="AJ229" s="4">
        <f t="shared" si="159"/>
        <v>-1.5924908424908426</v>
      </c>
      <c r="AK229" s="4">
        <f t="shared" si="159"/>
        <v>0.37158119658119659</v>
      </c>
      <c r="AL229" s="4">
        <f t="shared" si="160"/>
        <v>-0.50959706959706952</v>
      </c>
      <c r="AM229" s="4">
        <f t="shared" si="161"/>
        <v>0.50959706959706952</v>
      </c>
      <c r="AN229" s="4">
        <f t="shared" si="162"/>
        <v>-0.61045482295482301</v>
      </c>
      <c r="AO229" s="4">
        <f t="shared" si="163"/>
        <v>-0.7962454212454213</v>
      </c>
      <c r="AP229" s="4">
        <f t="shared" si="163"/>
        <v>0.1857905982905983</v>
      </c>
      <c r="AQ229" s="4">
        <f t="shared" si="164"/>
        <v>-0.25479853479853476</v>
      </c>
      <c r="AR229" s="4">
        <f t="shared" si="165"/>
        <v>0.25479853479853476</v>
      </c>
      <c r="AS229" s="4">
        <f t="shared" si="180"/>
        <v>-0.54807142614243409</v>
      </c>
      <c r="AT229" s="4">
        <f t="shared" si="180"/>
        <v>-0.67244736826367757</v>
      </c>
      <c r="AU229" s="4">
        <f t="shared" si="180"/>
        <v>0.18369609348049012</v>
      </c>
      <c r="AV229" s="4">
        <f t="shared" si="180"/>
        <v>-0.24948980715261462</v>
      </c>
      <c r="AW229" s="4">
        <f t="shared" si="180"/>
        <v>0.24948980715261462</v>
      </c>
      <c r="AX229" s="4">
        <f t="shared" si="181"/>
        <v>-98.652856705638143</v>
      </c>
      <c r="AY229" s="4">
        <f t="shared" si="181"/>
        <v>-121.04052628746197</v>
      </c>
      <c r="AZ229" s="4">
        <f t="shared" si="181"/>
        <v>33.065296826488222</v>
      </c>
      <c r="BA229" s="4">
        <f t="shared" si="181"/>
        <v>-44.908165287470631</v>
      </c>
      <c r="BB229" s="4">
        <f t="shared" si="181"/>
        <v>44.908165287470631</v>
      </c>
      <c r="BC229" s="4">
        <f t="shared" si="166"/>
        <v>-0.35384615384615387</v>
      </c>
      <c r="BD229" s="4">
        <f t="shared" si="167"/>
        <v>-0.41666666666666669</v>
      </c>
      <c r="BE229" s="4">
        <f t="shared" si="167"/>
        <v>0.10769230769230768</v>
      </c>
      <c r="BF229" s="4">
        <f t="shared" si="168"/>
        <v>-0.22325581395348834</v>
      </c>
      <c r="BG229" s="4">
        <f t="shared" si="169"/>
        <v>0.28742514970059874</v>
      </c>
      <c r="BH229" s="4">
        <f t="shared" si="170"/>
        <v>0.83313864717955777</v>
      </c>
      <c r="BI229" s="4">
        <f t="shared" si="171"/>
        <v>3.1672873422873429</v>
      </c>
      <c r="BJ229" s="4">
        <f t="shared" si="172"/>
        <v>0.26304485736298366</v>
      </c>
      <c r="BK229" s="4">
        <f t="shared" si="173"/>
        <v>0.36033954358488191</v>
      </c>
      <c r="BL229" s="4">
        <f t="shared" si="174"/>
        <v>2.0277716727716726</v>
      </c>
      <c r="BM229" s="4">
        <f t="shared" si="175"/>
        <v>0.17770222773274544</v>
      </c>
      <c r="BN229" s="3">
        <f t="shared" si="176"/>
        <v>1</v>
      </c>
      <c r="BO229" s="3">
        <v>100</v>
      </c>
      <c r="BP229" s="3">
        <f t="shared" si="177"/>
        <v>1.1000000000000001</v>
      </c>
      <c r="BQ229" s="3">
        <f t="shared" si="178"/>
        <v>110.00000000000001</v>
      </c>
      <c r="BR229"/>
    </row>
    <row r="230" spans="1:70" x14ac:dyDescent="0.25">
      <c r="A230" t="s">
        <v>127</v>
      </c>
      <c r="B230" t="s">
        <v>218</v>
      </c>
      <c r="C230" t="s">
        <v>177</v>
      </c>
      <c r="D230" t="s">
        <v>22</v>
      </c>
      <c r="E230" t="s">
        <v>130</v>
      </c>
      <c r="F230" s="3">
        <v>1</v>
      </c>
      <c r="G230" s="3">
        <v>3</v>
      </c>
      <c r="H230" s="3" t="str">
        <f t="shared" si="179"/>
        <v>A</v>
      </c>
      <c r="I230" s="3">
        <v>7.5</v>
      </c>
      <c r="J230" s="3">
        <v>5.25</v>
      </c>
      <c r="K230" s="3">
        <v>1.4</v>
      </c>
      <c r="L230" s="3">
        <v>1.5</v>
      </c>
      <c r="M230" s="3">
        <v>2.5</v>
      </c>
      <c r="N230" s="3">
        <f t="shared" si="137"/>
        <v>4</v>
      </c>
      <c r="O230" s="3">
        <f t="shared" si="138"/>
        <v>3.809523809523796E-2</v>
      </c>
      <c r="P230" s="3">
        <f t="shared" si="139"/>
        <v>6.6666666666666652E-2</v>
      </c>
      <c r="Q230" s="3">
        <f t="shared" si="140"/>
        <v>7.7857142857142847</v>
      </c>
      <c r="R230" s="3">
        <f t="shared" si="141"/>
        <v>5.4499999999999993</v>
      </c>
      <c r="S230" s="3">
        <f t="shared" si="142"/>
        <v>1.4533333333333331</v>
      </c>
      <c r="T230" s="3">
        <f t="shared" si="143"/>
        <v>1.5571428571428569</v>
      </c>
      <c r="U230" s="3">
        <f t="shared" si="144"/>
        <v>2.5952380952380949</v>
      </c>
      <c r="V230" s="4">
        <f t="shared" si="145"/>
        <v>0.13333333333333333</v>
      </c>
      <c r="W230" s="4">
        <f t="shared" si="146"/>
        <v>0.19047619047619047</v>
      </c>
      <c r="X230" s="4">
        <f t="shared" si="147"/>
        <v>0.7142857142857143</v>
      </c>
      <c r="Y230" s="4">
        <f t="shared" si="148"/>
        <v>0.66666666666666663</v>
      </c>
      <c r="Z230" s="4">
        <f t="shared" si="149"/>
        <v>0.4</v>
      </c>
      <c r="AA230" s="4">
        <f t="shared" si="150"/>
        <v>1.4285714285714286</v>
      </c>
      <c r="AB230" s="4">
        <f t="shared" si="151"/>
        <v>5.3571428571428577</v>
      </c>
      <c r="AC230" s="4">
        <f t="shared" si="152"/>
        <v>0.7</v>
      </c>
      <c r="AD230" s="4">
        <f t="shared" si="153"/>
        <v>3.7500000000000004</v>
      </c>
      <c r="AE230" s="4">
        <f t="shared" si="154"/>
        <v>0.18666666666666665</v>
      </c>
      <c r="AF230" s="4">
        <f t="shared" si="155"/>
        <v>0.26666666666666666</v>
      </c>
      <c r="AG230" s="4">
        <f t="shared" si="156"/>
        <v>0.6</v>
      </c>
      <c r="AH230" s="4">
        <f t="shared" si="157"/>
        <v>1.6666666666666667</v>
      </c>
      <c r="AI230" s="4">
        <f t="shared" si="158"/>
        <v>6.3323809523809516</v>
      </c>
      <c r="AJ230" s="4">
        <f t="shared" si="159"/>
        <v>2.3357142857142854</v>
      </c>
      <c r="AK230" s="4">
        <f t="shared" si="159"/>
        <v>3.9966666666666661</v>
      </c>
      <c r="AL230" s="4">
        <f t="shared" si="160"/>
        <v>-1.038095238095238</v>
      </c>
      <c r="AM230" s="4">
        <f t="shared" si="161"/>
        <v>1.038095238095238</v>
      </c>
      <c r="AN230" s="4">
        <f t="shared" si="162"/>
        <v>3.1661904761904758</v>
      </c>
      <c r="AO230" s="4">
        <f t="shared" si="163"/>
        <v>1.1678571428571427</v>
      </c>
      <c r="AP230" s="4">
        <f t="shared" si="163"/>
        <v>1.9983333333333331</v>
      </c>
      <c r="AQ230" s="4">
        <f t="shared" si="164"/>
        <v>-0.51904761904761898</v>
      </c>
      <c r="AR230" s="4">
        <f t="shared" si="165"/>
        <v>0.51904761904761898</v>
      </c>
      <c r="AS230" s="4">
        <f t="shared" si="180"/>
        <v>1.264874268484341</v>
      </c>
      <c r="AT230" s="4">
        <f t="shared" si="180"/>
        <v>0.86267395989038564</v>
      </c>
      <c r="AU230" s="4">
        <f t="shared" si="180"/>
        <v>1.1068151621026583</v>
      </c>
      <c r="AV230" s="4">
        <f t="shared" si="180"/>
        <v>-0.47876932963132507</v>
      </c>
      <c r="AW230" s="4">
        <f t="shared" si="180"/>
        <v>0.47876932963132507</v>
      </c>
      <c r="AX230" s="4">
        <f t="shared" si="181"/>
        <v>227.67736832718137</v>
      </c>
      <c r="AY230" s="4">
        <f t="shared" si="181"/>
        <v>155.28131278026942</v>
      </c>
      <c r="AZ230" s="4">
        <f t="shared" si="181"/>
        <v>199.22672917847848</v>
      </c>
      <c r="BA230" s="4">
        <f t="shared" si="181"/>
        <v>-86.178479333638521</v>
      </c>
      <c r="BB230" s="4">
        <f t="shared" si="181"/>
        <v>86.178479333638521</v>
      </c>
      <c r="BC230" s="4">
        <f t="shared" si="166"/>
        <v>4.3571428571428568</v>
      </c>
      <c r="BD230" s="4">
        <f t="shared" si="167"/>
        <v>0.42857142857142855</v>
      </c>
      <c r="BE230" s="4">
        <f t="shared" si="167"/>
        <v>2.75</v>
      </c>
      <c r="BF230" s="4">
        <f t="shared" si="168"/>
        <v>-0.4</v>
      </c>
      <c r="BG230" s="4">
        <f t="shared" si="169"/>
        <v>0.66666666666666663</v>
      </c>
      <c r="BH230" s="4">
        <f t="shared" si="170"/>
        <v>3.2022896546848929</v>
      </c>
      <c r="BI230" s="4">
        <f t="shared" si="171"/>
        <v>4.896349206349206</v>
      </c>
      <c r="BJ230" s="4">
        <f t="shared" si="172"/>
        <v>0.6540157819079595</v>
      </c>
      <c r="BK230" s="4">
        <f t="shared" si="173"/>
        <v>0.73404418237460667</v>
      </c>
      <c r="BL230" s="4">
        <f t="shared" si="174"/>
        <v>2.0761904761904759</v>
      </c>
      <c r="BM230" s="4">
        <f t="shared" si="175"/>
        <v>0.3535533905932739</v>
      </c>
      <c r="BN230" s="3">
        <f t="shared" si="176"/>
        <v>0</v>
      </c>
      <c r="BO230" s="3">
        <v>100</v>
      </c>
      <c r="BP230" s="3">
        <f t="shared" si="177"/>
        <v>-1</v>
      </c>
      <c r="BQ230" s="3">
        <f t="shared" si="178"/>
        <v>-100</v>
      </c>
      <c r="BR230"/>
    </row>
    <row r="231" spans="1:70" x14ac:dyDescent="0.25">
      <c r="A231" t="s">
        <v>127</v>
      </c>
      <c r="B231" t="s">
        <v>219</v>
      </c>
      <c r="C231" t="s">
        <v>172</v>
      </c>
      <c r="D231" t="s">
        <v>130</v>
      </c>
      <c r="E231" t="s">
        <v>17</v>
      </c>
      <c r="F231" s="3">
        <v>2</v>
      </c>
      <c r="G231" s="3">
        <v>0</v>
      </c>
      <c r="H231" s="3" t="str">
        <f t="shared" si="179"/>
        <v>H</v>
      </c>
      <c r="I231" s="3">
        <v>1.2</v>
      </c>
      <c r="J231" s="3">
        <v>7</v>
      </c>
      <c r="K231" s="3">
        <v>13</v>
      </c>
      <c r="L231" s="3">
        <v>1.48</v>
      </c>
      <c r="M231" s="3">
        <v>2.6</v>
      </c>
      <c r="N231" s="3">
        <f t="shared" si="137"/>
        <v>2</v>
      </c>
      <c r="O231" s="3">
        <f t="shared" si="138"/>
        <v>5.3113553113553147E-2</v>
      </c>
      <c r="P231" s="3">
        <f t="shared" si="139"/>
        <v>6.0291060291060239E-2</v>
      </c>
      <c r="Q231" s="3">
        <f t="shared" si="140"/>
        <v>1.2637362637362637</v>
      </c>
      <c r="R231" s="3">
        <f t="shared" si="141"/>
        <v>7.3717948717948723</v>
      </c>
      <c r="S231" s="3">
        <f t="shared" si="142"/>
        <v>13.690476190476192</v>
      </c>
      <c r="T231" s="3">
        <f t="shared" si="143"/>
        <v>1.5586080586080586</v>
      </c>
      <c r="U231" s="3">
        <f t="shared" si="144"/>
        <v>2.7380952380952381</v>
      </c>
      <c r="V231" s="4">
        <f t="shared" si="145"/>
        <v>0.83333333333333337</v>
      </c>
      <c r="W231" s="4">
        <f t="shared" si="146"/>
        <v>0.14285714285714285</v>
      </c>
      <c r="X231" s="4">
        <f t="shared" si="147"/>
        <v>7.6923076923076927E-2</v>
      </c>
      <c r="Y231" s="4">
        <f t="shared" si="148"/>
        <v>0.67567567567567566</v>
      </c>
      <c r="Z231" s="4">
        <f t="shared" si="149"/>
        <v>0.38461538461538458</v>
      </c>
      <c r="AA231" s="4">
        <f t="shared" si="150"/>
        <v>0.17142857142857143</v>
      </c>
      <c r="AB231" s="4">
        <f t="shared" si="151"/>
        <v>9.2307692307692299E-2</v>
      </c>
      <c r="AC231" s="4">
        <f t="shared" si="152"/>
        <v>5.8333333333333339</v>
      </c>
      <c r="AD231" s="4">
        <f t="shared" si="153"/>
        <v>0.53846153846153844</v>
      </c>
      <c r="AE231" s="4">
        <f t="shared" si="154"/>
        <v>10.833333333333334</v>
      </c>
      <c r="AF231" s="4">
        <f t="shared" si="155"/>
        <v>1.8571428571428572</v>
      </c>
      <c r="AG231" s="4">
        <f t="shared" si="156"/>
        <v>0.56923076923076921</v>
      </c>
      <c r="AH231" s="4">
        <f t="shared" si="157"/>
        <v>1.7567567567567568</v>
      </c>
      <c r="AI231" s="4">
        <f t="shared" si="158"/>
        <v>-12.426739926739927</v>
      </c>
      <c r="AJ231" s="4">
        <f t="shared" si="159"/>
        <v>-6.1080586080586086</v>
      </c>
      <c r="AK231" s="4">
        <f t="shared" si="159"/>
        <v>-6.3186813186813193</v>
      </c>
      <c r="AL231" s="4">
        <f t="shared" si="160"/>
        <v>-1.1794871794871795</v>
      </c>
      <c r="AM231" s="4">
        <f t="shared" si="161"/>
        <v>1.1794871794871795</v>
      </c>
      <c r="AN231" s="4">
        <f t="shared" si="162"/>
        <v>-6.2133699633699635</v>
      </c>
      <c r="AO231" s="4">
        <f t="shared" si="163"/>
        <v>-3.0540293040293043</v>
      </c>
      <c r="AP231" s="4">
        <f t="shared" si="163"/>
        <v>-3.1593406593406597</v>
      </c>
      <c r="AQ231" s="4">
        <f t="shared" si="164"/>
        <v>-0.58974358974358976</v>
      </c>
      <c r="AR231" s="4">
        <f t="shared" si="165"/>
        <v>0.58974358974358976</v>
      </c>
      <c r="AS231" s="4">
        <f t="shared" si="180"/>
        <v>-1.4112214876433289</v>
      </c>
      <c r="AT231" s="4">
        <f t="shared" si="180"/>
        <v>-1.2543624745767668</v>
      </c>
      <c r="AU231" s="4">
        <f t="shared" si="180"/>
        <v>-1.264251731930099</v>
      </c>
      <c r="AV231" s="4">
        <f t="shared" si="180"/>
        <v>-0.53284388761938872</v>
      </c>
      <c r="AW231" s="4">
        <f t="shared" si="180"/>
        <v>0.53284388761938872</v>
      </c>
      <c r="AX231" s="4">
        <f t="shared" si="181"/>
        <v>-254.01986777579918</v>
      </c>
      <c r="AY231" s="4">
        <f t="shared" si="181"/>
        <v>-225.785245423818</v>
      </c>
      <c r="AZ231" s="4">
        <f t="shared" si="181"/>
        <v>-227.56531174741781</v>
      </c>
      <c r="BA231" s="4">
        <f t="shared" si="181"/>
        <v>-95.911899771489971</v>
      </c>
      <c r="BB231" s="4">
        <f t="shared" si="181"/>
        <v>95.911899771489971</v>
      </c>
      <c r="BC231" s="4">
        <f t="shared" si="166"/>
        <v>-0.90769230769230769</v>
      </c>
      <c r="BD231" s="4">
        <f t="shared" si="167"/>
        <v>-0.82857142857142863</v>
      </c>
      <c r="BE231" s="4">
        <f t="shared" si="167"/>
        <v>-0.46153846153846156</v>
      </c>
      <c r="BF231" s="4">
        <f t="shared" si="168"/>
        <v>-0.43076923076923079</v>
      </c>
      <c r="BG231" s="4">
        <f t="shared" si="169"/>
        <v>0.7567567567567568</v>
      </c>
      <c r="BH231" s="4">
        <f t="shared" si="170"/>
        <v>6.2136674459528232</v>
      </c>
      <c r="BI231" s="4">
        <f t="shared" si="171"/>
        <v>7.4420024420024431</v>
      </c>
      <c r="BJ231" s="4">
        <f t="shared" si="172"/>
        <v>0.83494563383681075</v>
      </c>
      <c r="BK231" s="4">
        <f t="shared" si="173"/>
        <v>0.83402338293798006</v>
      </c>
      <c r="BL231" s="4">
        <f t="shared" si="174"/>
        <v>2.1483516483516483</v>
      </c>
      <c r="BM231" s="4">
        <f t="shared" si="175"/>
        <v>0.38821548771026182</v>
      </c>
      <c r="BN231" s="3">
        <f t="shared" si="176"/>
        <v>1</v>
      </c>
      <c r="BO231" s="3">
        <v>100</v>
      </c>
      <c r="BP231" s="3">
        <f t="shared" si="177"/>
        <v>0.19999999999999996</v>
      </c>
      <c r="BQ231" s="3">
        <f t="shared" si="178"/>
        <v>19.999999999999996</v>
      </c>
      <c r="BR231"/>
    </row>
    <row r="232" spans="1:70" x14ac:dyDescent="0.25">
      <c r="A232" t="s">
        <v>127</v>
      </c>
      <c r="B232" t="s">
        <v>219</v>
      </c>
      <c r="C232" t="s">
        <v>173</v>
      </c>
      <c r="D232" t="s">
        <v>18</v>
      </c>
      <c r="E232" t="s">
        <v>13</v>
      </c>
      <c r="F232" s="3">
        <v>3</v>
      </c>
      <c r="G232" s="3">
        <v>1</v>
      </c>
      <c r="H232" s="3" t="str">
        <f t="shared" si="179"/>
        <v>H</v>
      </c>
      <c r="I232" s="3">
        <v>2.5499999999999998</v>
      </c>
      <c r="J232" s="3">
        <v>3.5</v>
      </c>
      <c r="K232" s="3">
        <v>2.63</v>
      </c>
      <c r="L232" s="3">
        <v>1.75</v>
      </c>
      <c r="M232" s="3">
        <v>2.0499999999999998</v>
      </c>
      <c r="N232" s="3">
        <f t="shared" si="137"/>
        <v>4</v>
      </c>
      <c r="O232" s="3">
        <f t="shared" si="138"/>
        <v>5.8099285341512985E-2</v>
      </c>
      <c r="P232" s="3">
        <f t="shared" si="139"/>
        <v>5.9233449477351874E-2</v>
      </c>
      <c r="Q232" s="3">
        <f t="shared" si="140"/>
        <v>2.698153177620858</v>
      </c>
      <c r="R232" s="3">
        <f t="shared" si="141"/>
        <v>3.7033474986952957</v>
      </c>
      <c r="S232" s="3">
        <f t="shared" si="142"/>
        <v>2.7828011204481791</v>
      </c>
      <c r="T232" s="3">
        <f t="shared" si="143"/>
        <v>1.8516737493476478</v>
      </c>
      <c r="U232" s="3">
        <f t="shared" si="144"/>
        <v>2.1691035349501013</v>
      </c>
      <c r="V232" s="4">
        <f t="shared" si="145"/>
        <v>0.39215686274509809</v>
      </c>
      <c r="W232" s="4">
        <f t="shared" si="146"/>
        <v>0.2857142857142857</v>
      </c>
      <c r="X232" s="4">
        <f t="shared" si="147"/>
        <v>0.38022813688212931</v>
      </c>
      <c r="Y232" s="4">
        <f t="shared" si="148"/>
        <v>0.5714285714285714</v>
      </c>
      <c r="Z232" s="4">
        <f t="shared" si="149"/>
        <v>0.48780487804878053</v>
      </c>
      <c r="AA232" s="4">
        <f t="shared" si="150"/>
        <v>0.72857142857142854</v>
      </c>
      <c r="AB232" s="4">
        <f t="shared" si="151"/>
        <v>0.96958174904942962</v>
      </c>
      <c r="AC232" s="4">
        <f t="shared" si="152"/>
        <v>1.3725490196078431</v>
      </c>
      <c r="AD232" s="4">
        <f t="shared" si="153"/>
        <v>1.3307984790874525</v>
      </c>
      <c r="AE232" s="4">
        <f t="shared" si="154"/>
        <v>1.031372549019608</v>
      </c>
      <c r="AF232" s="4">
        <f t="shared" si="155"/>
        <v>0.75142857142857145</v>
      </c>
      <c r="AG232" s="4">
        <f t="shared" si="156"/>
        <v>0.85365853658536595</v>
      </c>
      <c r="AH232" s="4">
        <f t="shared" si="157"/>
        <v>1.1714285714285713</v>
      </c>
      <c r="AI232" s="4">
        <f t="shared" si="158"/>
        <v>-8.4647942827321021E-2</v>
      </c>
      <c r="AJ232" s="4">
        <f t="shared" si="159"/>
        <v>-1.0051943210744376</v>
      </c>
      <c r="AK232" s="4">
        <f t="shared" si="159"/>
        <v>0.9205463782471166</v>
      </c>
      <c r="AL232" s="4">
        <f t="shared" si="160"/>
        <v>-0.3174297856024535</v>
      </c>
      <c r="AM232" s="4">
        <f t="shared" si="161"/>
        <v>0.3174297856024535</v>
      </c>
      <c r="AN232" s="4">
        <f t="shared" si="162"/>
        <v>-4.2323971413660511E-2</v>
      </c>
      <c r="AO232" s="4">
        <f t="shared" si="163"/>
        <v>-0.50259716053721881</v>
      </c>
      <c r="AP232" s="4">
        <f t="shared" si="163"/>
        <v>0.4602731891235583</v>
      </c>
      <c r="AQ232" s="4">
        <f t="shared" si="164"/>
        <v>-0.15871489280122675</v>
      </c>
      <c r="AR232" s="4">
        <f t="shared" si="165"/>
        <v>0.15871489280122675</v>
      </c>
      <c r="AS232" s="4">
        <f t="shared" si="180"/>
        <v>-4.2298726635852123E-2</v>
      </c>
      <c r="AT232" s="4">
        <f t="shared" si="180"/>
        <v>-0.46572317821239145</v>
      </c>
      <c r="AU232" s="4">
        <f t="shared" si="180"/>
        <v>0.43136419531330822</v>
      </c>
      <c r="AV232" s="4">
        <f t="shared" si="180"/>
        <v>-0.15740198193889368</v>
      </c>
      <c r="AW232" s="4">
        <f t="shared" si="180"/>
        <v>0.15740198193889368</v>
      </c>
      <c r="AX232" s="4">
        <f t="shared" si="181"/>
        <v>-7.6137707944533828</v>
      </c>
      <c r="AY232" s="4">
        <f t="shared" si="181"/>
        <v>-83.830172078230461</v>
      </c>
      <c r="AZ232" s="4">
        <f t="shared" si="181"/>
        <v>77.645555156395474</v>
      </c>
      <c r="BA232" s="4">
        <f t="shared" si="181"/>
        <v>-28.332356749000862</v>
      </c>
      <c r="BB232" s="4">
        <f t="shared" si="181"/>
        <v>28.332356749000862</v>
      </c>
      <c r="BC232" s="4">
        <f t="shared" si="166"/>
        <v>-3.0418250950570335E-2</v>
      </c>
      <c r="BD232" s="4">
        <f t="shared" si="167"/>
        <v>-0.27142857142857146</v>
      </c>
      <c r="BE232" s="4">
        <f t="shared" si="167"/>
        <v>0.33079847908745258</v>
      </c>
      <c r="BF232" s="4">
        <f t="shared" si="168"/>
        <v>-0.14634146341463397</v>
      </c>
      <c r="BG232" s="4">
        <f t="shared" si="169"/>
        <v>0.17142857142857121</v>
      </c>
      <c r="BH232" s="4">
        <f t="shared" si="170"/>
        <v>0.55752227636347607</v>
      </c>
      <c r="BI232" s="4">
        <f t="shared" si="171"/>
        <v>3.0614339322547774</v>
      </c>
      <c r="BJ232" s="4">
        <f t="shared" si="172"/>
        <v>0.18211148393225499</v>
      </c>
      <c r="BK232" s="4">
        <f t="shared" si="173"/>
        <v>0.22445675395008677</v>
      </c>
      <c r="BL232" s="4">
        <f t="shared" si="174"/>
        <v>2.0103886421488744</v>
      </c>
      <c r="BM232" s="4">
        <f t="shared" si="175"/>
        <v>0.11164843913471791</v>
      </c>
      <c r="BN232" s="3">
        <f t="shared" si="176"/>
        <v>1</v>
      </c>
      <c r="BO232" s="3">
        <v>100</v>
      </c>
      <c r="BP232" s="3">
        <f t="shared" si="177"/>
        <v>1.5499999999999998</v>
      </c>
      <c r="BQ232" s="3">
        <f t="shared" si="178"/>
        <v>154.99999999999997</v>
      </c>
      <c r="BR232"/>
    </row>
    <row r="233" spans="1:70" x14ac:dyDescent="0.25">
      <c r="A233" t="s">
        <v>127</v>
      </c>
      <c r="B233" t="s">
        <v>219</v>
      </c>
      <c r="C233" t="s">
        <v>173</v>
      </c>
      <c r="D233" t="s">
        <v>25</v>
      </c>
      <c r="E233" t="s">
        <v>11</v>
      </c>
      <c r="F233" s="3">
        <v>3</v>
      </c>
      <c r="G233" s="3">
        <v>1</v>
      </c>
      <c r="H233" s="3" t="str">
        <f t="shared" si="179"/>
        <v>H</v>
      </c>
      <c r="I233" s="3">
        <v>1.18</v>
      </c>
      <c r="J233" s="3">
        <v>8</v>
      </c>
      <c r="K233" s="3">
        <v>17</v>
      </c>
      <c r="L233" s="3">
        <v>1.3</v>
      </c>
      <c r="M233" s="3">
        <v>3.5</v>
      </c>
      <c r="N233" s="3">
        <f t="shared" si="137"/>
        <v>4</v>
      </c>
      <c r="O233" s="3">
        <f t="shared" si="138"/>
        <v>3.1281156530408749E-2</v>
      </c>
      <c r="P233" s="3">
        <f t="shared" si="139"/>
        <v>5.4945054945054861E-2</v>
      </c>
      <c r="Q233" s="3">
        <f t="shared" si="140"/>
        <v>1.2169117647058822</v>
      </c>
      <c r="R233" s="3">
        <f t="shared" si="141"/>
        <v>8.25024925224327</v>
      </c>
      <c r="S233" s="3">
        <f t="shared" si="142"/>
        <v>17.531779661016948</v>
      </c>
      <c r="T233" s="3">
        <f t="shared" si="143"/>
        <v>1.3406655034895314</v>
      </c>
      <c r="U233" s="3">
        <f t="shared" si="144"/>
        <v>3.6094840478564305</v>
      </c>
      <c r="V233" s="4">
        <f t="shared" si="145"/>
        <v>0.84745762711864414</v>
      </c>
      <c r="W233" s="4">
        <f t="shared" si="146"/>
        <v>0.125</v>
      </c>
      <c r="X233" s="4">
        <f t="shared" si="147"/>
        <v>5.8823529411764705E-2</v>
      </c>
      <c r="Y233" s="4">
        <f t="shared" si="148"/>
        <v>0.76923076923076916</v>
      </c>
      <c r="Z233" s="4">
        <f t="shared" si="149"/>
        <v>0.2857142857142857</v>
      </c>
      <c r="AA233" s="4">
        <f t="shared" si="150"/>
        <v>0.14749999999999999</v>
      </c>
      <c r="AB233" s="4">
        <f t="shared" si="151"/>
        <v>6.9411764705882353E-2</v>
      </c>
      <c r="AC233" s="4">
        <f t="shared" si="152"/>
        <v>6.7796610169491531</v>
      </c>
      <c r="AD233" s="4">
        <f t="shared" si="153"/>
        <v>0.47058823529411764</v>
      </c>
      <c r="AE233" s="4">
        <f t="shared" si="154"/>
        <v>14.40677966101695</v>
      </c>
      <c r="AF233" s="4">
        <f t="shared" si="155"/>
        <v>2.125</v>
      </c>
      <c r="AG233" s="4">
        <f t="shared" si="156"/>
        <v>0.37142857142857144</v>
      </c>
      <c r="AH233" s="4">
        <f t="shared" si="157"/>
        <v>2.6923076923076921</v>
      </c>
      <c r="AI233" s="4">
        <f t="shared" si="158"/>
        <v>-16.314867896311064</v>
      </c>
      <c r="AJ233" s="4">
        <f t="shared" si="159"/>
        <v>-7.0333374875373877</v>
      </c>
      <c r="AK233" s="4">
        <f t="shared" si="159"/>
        <v>-9.2815304087736781</v>
      </c>
      <c r="AL233" s="4">
        <f t="shared" si="160"/>
        <v>-2.2688185443668991</v>
      </c>
      <c r="AM233" s="4">
        <f t="shared" si="161"/>
        <v>2.2688185443668991</v>
      </c>
      <c r="AN233" s="4">
        <f t="shared" si="162"/>
        <v>-8.157433948155532</v>
      </c>
      <c r="AO233" s="4">
        <f t="shared" si="163"/>
        <v>-3.5166687437686939</v>
      </c>
      <c r="AP233" s="4">
        <f t="shared" si="163"/>
        <v>-4.640765204386839</v>
      </c>
      <c r="AQ233" s="4">
        <f t="shared" si="164"/>
        <v>-1.1344092721834496</v>
      </c>
      <c r="AR233" s="4">
        <f t="shared" si="165"/>
        <v>1.1344092721834496</v>
      </c>
      <c r="AS233" s="4">
        <f t="shared" si="180"/>
        <v>-1.4488173495650045</v>
      </c>
      <c r="AT233" s="4">
        <f t="shared" si="180"/>
        <v>-1.2937491706787072</v>
      </c>
      <c r="AU233" s="4">
        <f t="shared" si="180"/>
        <v>-1.358559790128824</v>
      </c>
      <c r="AV233" s="4">
        <f t="shared" si="180"/>
        <v>-0.84828770699428058</v>
      </c>
      <c r="AW233" s="4">
        <f t="shared" si="180"/>
        <v>0.84828770699428058</v>
      </c>
      <c r="AX233" s="4">
        <f t="shared" si="181"/>
        <v>-260.78712292170081</v>
      </c>
      <c r="AY233" s="4">
        <f t="shared" si="181"/>
        <v>-232.87485072216728</v>
      </c>
      <c r="AZ233" s="4">
        <f t="shared" si="181"/>
        <v>-244.54076222318832</v>
      </c>
      <c r="BA233" s="4">
        <f t="shared" si="181"/>
        <v>-152.69178725897049</v>
      </c>
      <c r="BB233" s="4">
        <f t="shared" si="181"/>
        <v>152.69178725897049</v>
      </c>
      <c r="BC233" s="4">
        <f t="shared" si="166"/>
        <v>-0.93058823529411749</v>
      </c>
      <c r="BD233" s="4">
        <f t="shared" si="167"/>
        <v>-0.85250000000000004</v>
      </c>
      <c r="BE233" s="4">
        <f t="shared" si="167"/>
        <v>-0.52941176470588236</v>
      </c>
      <c r="BF233" s="4">
        <f t="shared" si="168"/>
        <v>-0.62857142857142856</v>
      </c>
      <c r="BG233" s="4">
        <f t="shared" si="169"/>
        <v>1.6923076923076923</v>
      </c>
      <c r="BH233" s="4">
        <f t="shared" si="170"/>
        <v>8.1832100202861593</v>
      </c>
      <c r="BI233" s="4">
        <f t="shared" si="171"/>
        <v>8.9996468926553668</v>
      </c>
      <c r="BJ233" s="4">
        <f t="shared" si="172"/>
        <v>0.90928123268530636</v>
      </c>
      <c r="BK233" s="4">
        <f t="shared" si="173"/>
        <v>1.6042969780036256</v>
      </c>
      <c r="BL233" s="4">
        <f t="shared" si="174"/>
        <v>2.4750747756729812</v>
      </c>
      <c r="BM233" s="4">
        <f t="shared" si="175"/>
        <v>0.64818121608766821</v>
      </c>
      <c r="BN233" s="3">
        <f t="shared" si="176"/>
        <v>1</v>
      </c>
      <c r="BO233" s="3">
        <v>100</v>
      </c>
      <c r="BP233" s="3">
        <f t="shared" si="177"/>
        <v>0.17999999999999994</v>
      </c>
      <c r="BQ233" s="3">
        <f t="shared" si="178"/>
        <v>17.999999999999993</v>
      </c>
      <c r="BR233"/>
    </row>
    <row r="234" spans="1:70" x14ac:dyDescent="0.25">
      <c r="A234" t="s">
        <v>127</v>
      </c>
      <c r="B234" t="s">
        <v>219</v>
      </c>
      <c r="C234" t="s">
        <v>173</v>
      </c>
      <c r="D234" t="s">
        <v>16</v>
      </c>
      <c r="E234" t="s">
        <v>135</v>
      </c>
      <c r="F234" s="3">
        <v>1</v>
      </c>
      <c r="G234" s="3">
        <v>3</v>
      </c>
      <c r="H234" s="3" t="str">
        <f t="shared" si="179"/>
        <v>A</v>
      </c>
      <c r="I234" s="3">
        <v>1.7</v>
      </c>
      <c r="J234" s="3">
        <v>3.9</v>
      </c>
      <c r="K234" s="3">
        <v>4.75</v>
      </c>
      <c r="L234" s="3">
        <v>1.8</v>
      </c>
      <c r="M234" s="3">
        <v>2</v>
      </c>
      <c r="N234" s="3">
        <f t="shared" si="137"/>
        <v>4</v>
      </c>
      <c r="O234" s="3">
        <f t="shared" si="138"/>
        <v>5.5171866317377249E-2</v>
      </c>
      <c r="P234" s="3">
        <f t="shared" si="139"/>
        <v>5.555555555555558E-2</v>
      </c>
      <c r="Q234" s="3">
        <f t="shared" si="140"/>
        <v>1.7937921727395412</v>
      </c>
      <c r="R234" s="3">
        <f t="shared" si="141"/>
        <v>4.1151702786377715</v>
      </c>
      <c r="S234" s="3">
        <f t="shared" si="142"/>
        <v>5.0120663650075423</v>
      </c>
      <c r="T234" s="3">
        <f t="shared" si="143"/>
        <v>1.8993093593712791</v>
      </c>
      <c r="U234" s="3">
        <f t="shared" si="144"/>
        <v>2.1103437326347545</v>
      </c>
      <c r="V234" s="4">
        <f t="shared" si="145"/>
        <v>0.58823529411764708</v>
      </c>
      <c r="W234" s="4">
        <f t="shared" si="146"/>
        <v>0.25641025641025644</v>
      </c>
      <c r="X234" s="4">
        <f t="shared" si="147"/>
        <v>0.21052631578947367</v>
      </c>
      <c r="Y234" s="4">
        <f t="shared" si="148"/>
        <v>0.55555555555555558</v>
      </c>
      <c r="Z234" s="4">
        <f t="shared" si="149"/>
        <v>0.5</v>
      </c>
      <c r="AA234" s="4">
        <f t="shared" si="150"/>
        <v>0.4358974358974359</v>
      </c>
      <c r="AB234" s="4">
        <f t="shared" si="151"/>
        <v>0.35789473684210527</v>
      </c>
      <c r="AC234" s="4">
        <f t="shared" si="152"/>
        <v>2.2941176470588234</v>
      </c>
      <c r="AD234" s="4">
        <f t="shared" si="153"/>
        <v>0.82105263157894737</v>
      </c>
      <c r="AE234" s="4">
        <f t="shared" si="154"/>
        <v>2.7941176470588238</v>
      </c>
      <c r="AF234" s="4">
        <f t="shared" si="155"/>
        <v>1.2179487179487181</v>
      </c>
      <c r="AG234" s="4">
        <f t="shared" si="156"/>
        <v>0.9</v>
      </c>
      <c r="AH234" s="4">
        <f t="shared" si="157"/>
        <v>1.1111111111111112</v>
      </c>
      <c r="AI234" s="4">
        <f t="shared" si="158"/>
        <v>-3.2182741922680012</v>
      </c>
      <c r="AJ234" s="4">
        <f t="shared" si="159"/>
        <v>-2.3213781058982303</v>
      </c>
      <c r="AK234" s="4">
        <f t="shared" si="159"/>
        <v>-0.89689608636977081</v>
      </c>
      <c r="AL234" s="4">
        <f t="shared" si="160"/>
        <v>-0.21103437326347541</v>
      </c>
      <c r="AM234" s="4">
        <f t="shared" si="161"/>
        <v>0.21103437326347541</v>
      </c>
      <c r="AN234" s="4">
        <f t="shared" si="162"/>
        <v>-1.6091370961340006</v>
      </c>
      <c r="AO234" s="4">
        <f t="shared" si="163"/>
        <v>-1.1606890529491152</v>
      </c>
      <c r="AP234" s="4">
        <f t="shared" si="163"/>
        <v>-0.4484480431848854</v>
      </c>
      <c r="AQ234" s="4">
        <f t="shared" si="164"/>
        <v>-0.1055171866317377</v>
      </c>
      <c r="AR234" s="4">
        <f t="shared" si="165"/>
        <v>0.1055171866317377</v>
      </c>
      <c r="AS234" s="4">
        <f t="shared" si="180"/>
        <v>-1.0147531091305897</v>
      </c>
      <c r="AT234" s="4">
        <f t="shared" si="180"/>
        <v>-0.85963086502336306</v>
      </c>
      <c r="AU234" s="4">
        <f t="shared" si="180"/>
        <v>-0.4215625682854095</v>
      </c>
      <c r="AV234" s="4">
        <f t="shared" si="180"/>
        <v>-0.10512817694092504</v>
      </c>
      <c r="AW234" s="4">
        <f t="shared" si="180"/>
        <v>0.10512817694092504</v>
      </c>
      <c r="AX234" s="4">
        <f t="shared" si="181"/>
        <v>-182.65555964350617</v>
      </c>
      <c r="AY234" s="4">
        <f t="shared" si="181"/>
        <v>-154.73355570420534</v>
      </c>
      <c r="AZ234" s="4">
        <f t="shared" si="181"/>
        <v>-75.881262291373716</v>
      </c>
      <c r="BA234" s="4">
        <f t="shared" si="181"/>
        <v>-18.923071849366508</v>
      </c>
      <c r="BB234" s="4">
        <f t="shared" si="181"/>
        <v>18.923071849366508</v>
      </c>
      <c r="BC234" s="4">
        <f t="shared" si="166"/>
        <v>-0.64210526315789485</v>
      </c>
      <c r="BD234" s="4">
        <f t="shared" si="167"/>
        <v>-0.56410256410256421</v>
      </c>
      <c r="BE234" s="4">
        <f t="shared" si="167"/>
        <v>-0.17894736842105263</v>
      </c>
      <c r="BF234" s="4">
        <f t="shared" si="168"/>
        <v>-9.9999999999999978E-2</v>
      </c>
      <c r="BG234" s="4">
        <f t="shared" si="169"/>
        <v>0.11111111111111109</v>
      </c>
      <c r="BH234" s="4">
        <f t="shared" si="170"/>
        <v>1.6608485620763931</v>
      </c>
      <c r="BI234" s="4">
        <f t="shared" si="171"/>
        <v>3.6403429387949515</v>
      </c>
      <c r="BJ234" s="4">
        <f t="shared" si="172"/>
        <v>0.45623409387528124</v>
      </c>
      <c r="BK234" s="4">
        <f t="shared" si="173"/>
        <v>0.1492238363980565</v>
      </c>
      <c r="BL234" s="4">
        <f t="shared" si="174"/>
        <v>2.0048265460030166</v>
      </c>
      <c r="BM234" s="4">
        <f t="shared" si="175"/>
        <v>7.4432292756478682E-2</v>
      </c>
      <c r="BN234" s="3">
        <f t="shared" si="176"/>
        <v>0</v>
      </c>
      <c r="BO234" s="3">
        <v>100</v>
      </c>
      <c r="BP234" s="3">
        <f t="shared" si="177"/>
        <v>-1</v>
      </c>
      <c r="BQ234" s="3">
        <f t="shared" si="178"/>
        <v>-100</v>
      </c>
      <c r="BR234"/>
    </row>
    <row r="235" spans="1:70" x14ac:dyDescent="0.25">
      <c r="A235" t="s">
        <v>127</v>
      </c>
      <c r="B235" t="s">
        <v>219</v>
      </c>
      <c r="C235" t="s">
        <v>173</v>
      </c>
      <c r="D235" t="s">
        <v>23</v>
      </c>
      <c r="E235" t="s">
        <v>15</v>
      </c>
      <c r="F235" s="3">
        <v>2</v>
      </c>
      <c r="G235" s="3">
        <v>1</v>
      </c>
      <c r="H235" s="3" t="str">
        <f t="shared" si="179"/>
        <v>H</v>
      </c>
      <c r="I235" s="3">
        <v>1.73</v>
      </c>
      <c r="J235" s="3">
        <v>4.33</v>
      </c>
      <c r="K235" s="3">
        <v>4</v>
      </c>
      <c r="L235" s="3">
        <v>1.33</v>
      </c>
      <c r="M235" s="3">
        <v>3.4</v>
      </c>
      <c r="N235" s="3">
        <f t="shared" si="137"/>
        <v>3</v>
      </c>
      <c r="O235" s="3">
        <f t="shared" si="138"/>
        <v>5.8981564298014932E-2</v>
      </c>
      <c r="P235" s="3">
        <f t="shared" si="139"/>
        <v>4.5997346306943854E-2</v>
      </c>
      <c r="Q235" s="3">
        <f t="shared" si="140"/>
        <v>1.8320381062355657</v>
      </c>
      <c r="R235" s="3">
        <f t="shared" si="141"/>
        <v>4.5853901734104046</v>
      </c>
      <c r="S235" s="3">
        <f t="shared" si="142"/>
        <v>4.2359262571920597</v>
      </c>
      <c r="T235" s="3">
        <f t="shared" si="143"/>
        <v>1.40844548051636</v>
      </c>
      <c r="U235" s="3">
        <f t="shared" si="144"/>
        <v>3.6005373186132505</v>
      </c>
      <c r="V235" s="4">
        <f t="shared" si="145"/>
        <v>0.5780346820809249</v>
      </c>
      <c r="W235" s="4">
        <f t="shared" si="146"/>
        <v>0.23094688221709006</v>
      </c>
      <c r="X235" s="4">
        <f t="shared" si="147"/>
        <v>0.25</v>
      </c>
      <c r="Y235" s="4">
        <f t="shared" si="148"/>
        <v>0.75187969924812026</v>
      </c>
      <c r="Z235" s="4">
        <f t="shared" si="149"/>
        <v>0.29411764705882354</v>
      </c>
      <c r="AA235" s="4">
        <f t="shared" si="150"/>
        <v>0.39953810623556579</v>
      </c>
      <c r="AB235" s="4">
        <f t="shared" si="151"/>
        <v>0.4325</v>
      </c>
      <c r="AC235" s="4">
        <f t="shared" si="152"/>
        <v>2.5028901734104045</v>
      </c>
      <c r="AD235" s="4">
        <f t="shared" si="153"/>
        <v>1.0825</v>
      </c>
      <c r="AE235" s="4">
        <f t="shared" si="154"/>
        <v>2.3121387283236996</v>
      </c>
      <c r="AF235" s="4">
        <f t="shared" si="155"/>
        <v>0.92378752886836024</v>
      </c>
      <c r="AG235" s="4">
        <f t="shared" si="156"/>
        <v>0.39117647058823535</v>
      </c>
      <c r="AH235" s="4">
        <f t="shared" si="157"/>
        <v>2.5563909774436087</v>
      </c>
      <c r="AI235" s="4">
        <f t="shared" si="158"/>
        <v>-2.4038881509564938</v>
      </c>
      <c r="AJ235" s="4">
        <f t="shared" si="159"/>
        <v>-2.7533520671748386</v>
      </c>
      <c r="AK235" s="4">
        <f t="shared" si="159"/>
        <v>0.34946391621834483</v>
      </c>
      <c r="AL235" s="4">
        <f t="shared" si="160"/>
        <v>-2.1920918380968906</v>
      </c>
      <c r="AM235" s="4">
        <f t="shared" si="161"/>
        <v>2.1920918380968906</v>
      </c>
      <c r="AN235" s="4">
        <f t="shared" si="162"/>
        <v>-1.2019440754782469</v>
      </c>
      <c r="AO235" s="4">
        <f t="shared" si="163"/>
        <v>-1.3766760335874193</v>
      </c>
      <c r="AP235" s="4">
        <f t="shared" si="163"/>
        <v>0.17473195810917241</v>
      </c>
      <c r="AQ235" s="4">
        <f t="shared" si="164"/>
        <v>-1.0960459190484453</v>
      </c>
      <c r="AR235" s="4">
        <f t="shared" si="165"/>
        <v>1.0960459190484453</v>
      </c>
      <c r="AS235" s="4">
        <f t="shared" si="180"/>
        <v>-0.87685404162593583</v>
      </c>
      <c r="AT235" s="4">
        <f t="shared" si="180"/>
        <v>-0.94257939544952041</v>
      </c>
      <c r="AU235" s="4">
        <f t="shared" si="180"/>
        <v>0.17298557758894911</v>
      </c>
      <c r="AV235" s="4">
        <f t="shared" si="180"/>
        <v>-0.83118856348049286</v>
      </c>
      <c r="AW235" s="4">
        <f t="shared" si="180"/>
        <v>0.83118856348049286</v>
      </c>
      <c r="AX235" s="4">
        <f t="shared" si="181"/>
        <v>-157.83372749266846</v>
      </c>
      <c r="AY235" s="4">
        <f t="shared" si="181"/>
        <v>-169.66429118091366</v>
      </c>
      <c r="AZ235" s="4">
        <f t="shared" si="181"/>
        <v>31.13740396601084</v>
      </c>
      <c r="BA235" s="4">
        <f t="shared" si="181"/>
        <v>-149.61394142648871</v>
      </c>
      <c r="BB235" s="4">
        <f t="shared" si="181"/>
        <v>149.61394142648871</v>
      </c>
      <c r="BC235" s="4">
        <f t="shared" si="166"/>
        <v>-0.5675</v>
      </c>
      <c r="BD235" s="4">
        <f t="shared" si="167"/>
        <v>-0.60046189376443415</v>
      </c>
      <c r="BE235" s="4">
        <f t="shared" si="167"/>
        <v>8.2499999999999976E-2</v>
      </c>
      <c r="BF235" s="4">
        <f t="shared" si="168"/>
        <v>-0.60882352941176465</v>
      </c>
      <c r="BG235" s="4">
        <f t="shared" si="169"/>
        <v>1.5563909774436087</v>
      </c>
      <c r="BH235" s="4">
        <f t="shared" si="170"/>
        <v>1.4989858169700176</v>
      </c>
      <c r="BI235" s="4">
        <f t="shared" si="171"/>
        <v>3.5511181789460102</v>
      </c>
      <c r="BJ235" s="4">
        <f t="shared" si="172"/>
        <v>0.42211656763699262</v>
      </c>
      <c r="BK235" s="4">
        <f t="shared" si="173"/>
        <v>1.5500430037019954</v>
      </c>
      <c r="BL235" s="4">
        <f t="shared" si="174"/>
        <v>2.504491399564805</v>
      </c>
      <c r="BM235" s="4">
        <f t="shared" si="175"/>
        <v>0.6189053010808262</v>
      </c>
      <c r="BN235" s="3">
        <f t="shared" si="176"/>
        <v>1</v>
      </c>
      <c r="BO235" s="3">
        <v>100</v>
      </c>
      <c r="BP235" s="3">
        <f t="shared" si="177"/>
        <v>0.73</v>
      </c>
      <c r="BQ235" s="3">
        <f t="shared" si="178"/>
        <v>73</v>
      </c>
      <c r="BR235"/>
    </row>
    <row r="236" spans="1:70" x14ac:dyDescent="0.25">
      <c r="A236" t="s">
        <v>127</v>
      </c>
      <c r="B236" t="s">
        <v>219</v>
      </c>
      <c r="C236" t="s">
        <v>173</v>
      </c>
      <c r="D236" t="s">
        <v>26</v>
      </c>
      <c r="E236" t="s">
        <v>22</v>
      </c>
      <c r="F236" s="3">
        <v>0</v>
      </c>
      <c r="G236" s="3">
        <v>2</v>
      </c>
      <c r="H236" s="3" t="str">
        <f t="shared" si="179"/>
        <v>A</v>
      </c>
      <c r="I236" s="3">
        <v>2.2000000000000002</v>
      </c>
      <c r="J236" s="3">
        <v>3.5</v>
      </c>
      <c r="K236" s="3">
        <v>3.2</v>
      </c>
      <c r="L236" s="3">
        <v>1.84</v>
      </c>
      <c r="M236" s="3">
        <v>2.06</v>
      </c>
      <c r="N236" s="3">
        <f t="shared" si="137"/>
        <v>2</v>
      </c>
      <c r="O236" s="3">
        <f t="shared" si="138"/>
        <v>5.2759740259740173E-2</v>
      </c>
      <c r="P236" s="3">
        <f t="shared" si="139"/>
        <v>2.891515407344869E-2</v>
      </c>
      <c r="Q236" s="3">
        <f t="shared" si="140"/>
        <v>2.3160714285714286</v>
      </c>
      <c r="R236" s="3">
        <f t="shared" si="141"/>
        <v>3.6846590909090908</v>
      </c>
      <c r="S236" s="3">
        <f t="shared" si="142"/>
        <v>3.3688311688311687</v>
      </c>
      <c r="T236" s="3">
        <f t="shared" si="143"/>
        <v>1.937077922077922</v>
      </c>
      <c r="U236" s="3">
        <f t="shared" si="144"/>
        <v>2.1686850649350649</v>
      </c>
      <c r="V236" s="4">
        <f t="shared" si="145"/>
        <v>0.45454545454545453</v>
      </c>
      <c r="W236" s="4">
        <f t="shared" si="146"/>
        <v>0.2857142857142857</v>
      </c>
      <c r="X236" s="4">
        <f t="shared" si="147"/>
        <v>0.3125</v>
      </c>
      <c r="Y236" s="4">
        <f t="shared" si="148"/>
        <v>0.54347826086956519</v>
      </c>
      <c r="Z236" s="4">
        <f t="shared" si="149"/>
        <v>0.4854368932038835</v>
      </c>
      <c r="AA236" s="4">
        <f t="shared" si="150"/>
        <v>0.62857142857142867</v>
      </c>
      <c r="AB236" s="4">
        <f t="shared" si="151"/>
        <v>0.6875</v>
      </c>
      <c r="AC236" s="4">
        <f t="shared" si="152"/>
        <v>1.5909090909090908</v>
      </c>
      <c r="AD236" s="4">
        <f t="shared" si="153"/>
        <v>1.09375</v>
      </c>
      <c r="AE236" s="4">
        <f t="shared" si="154"/>
        <v>1.4545454545454546</v>
      </c>
      <c r="AF236" s="4">
        <f t="shared" si="155"/>
        <v>0.91428571428571437</v>
      </c>
      <c r="AG236" s="4">
        <f t="shared" si="156"/>
        <v>0.89320388349514568</v>
      </c>
      <c r="AH236" s="4">
        <f t="shared" si="157"/>
        <v>1.1195652173913044</v>
      </c>
      <c r="AI236" s="4">
        <f t="shared" si="158"/>
        <v>-1.0527597402597402</v>
      </c>
      <c r="AJ236" s="4">
        <f t="shared" si="159"/>
        <v>-1.3685876623376623</v>
      </c>
      <c r="AK236" s="4">
        <f t="shared" si="159"/>
        <v>0.3158279220779221</v>
      </c>
      <c r="AL236" s="4">
        <f t="shared" si="160"/>
        <v>-0.2316071428571429</v>
      </c>
      <c r="AM236" s="4">
        <f t="shared" si="161"/>
        <v>0.2316071428571429</v>
      </c>
      <c r="AN236" s="4">
        <f t="shared" si="162"/>
        <v>-0.52637987012987009</v>
      </c>
      <c r="AO236" s="4">
        <f t="shared" si="163"/>
        <v>-0.68429383116883113</v>
      </c>
      <c r="AP236" s="4">
        <f t="shared" si="163"/>
        <v>0.15791396103896105</v>
      </c>
      <c r="AQ236" s="4">
        <f t="shared" si="164"/>
        <v>-0.11580357142857145</v>
      </c>
      <c r="AR236" s="4">
        <f t="shared" si="165"/>
        <v>0.11580357142857145</v>
      </c>
      <c r="AS236" s="4">
        <f t="shared" si="180"/>
        <v>-0.48452810800864665</v>
      </c>
      <c r="AT236" s="4">
        <f t="shared" si="180"/>
        <v>-0.60010695280633619</v>
      </c>
      <c r="AU236" s="4">
        <f t="shared" si="180"/>
        <v>0.15662063350772107</v>
      </c>
      <c r="AV236" s="4">
        <f t="shared" si="180"/>
        <v>-0.11529003718218178</v>
      </c>
      <c r="AW236" s="4">
        <f t="shared" si="180"/>
        <v>0.11529003718218178</v>
      </c>
      <c r="AX236" s="4">
        <f t="shared" si="181"/>
        <v>-87.215059441556392</v>
      </c>
      <c r="AY236" s="4">
        <f t="shared" si="181"/>
        <v>-108.01925150514052</v>
      </c>
      <c r="AZ236" s="4">
        <f t="shared" si="181"/>
        <v>28.191714031389793</v>
      </c>
      <c r="BA236" s="4">
        <f t="shared" si="181"/>
        <v>-20.752206692792722</v>
      </c>
      <c r="BB236" s="4">
        <f t="shared" si="181"/>
        <v>20.752206692792722</v>
      </c>
      <c r="BC236" s="4">
        <f t="shared" si="166"/>
        <v>-0.3125</v>
      </c>
      <c r="BD236" s="4">
        <f t="shared" si="167"/>
        <v>-0.37142857142857144</v>
      </c>
      <c r="BE236" s="4">
        <f t="shared" si="167"/>
        <v>9.3750000000000014E-2</v>
      </c>
      <c r="BF236" s="4">
        <f t="shared" si="168"/>
        <v>-0.10679611650485439</v>
      </c>
      <c r="BG236" s="4">
        <f t="shared" si="169"/>
        <v>0.11956521739130438</v>
      </c>
      <c r="BH236" s="4">
        <f t="shared" si="170"/>
        <v>0.71659874134444945</v>
      </c>
      <c r="BI236" s="4">
        <f t="shared" si="171"/>
        <v>3.1231872294372294</v>
      </c>
      <c r="BJ236" s="4">
        <f t="shared" si="172"/>
        <v>0.22944469501867623</v>
      </c>
      <c r="BK236" s="4">
        <f t="shared" si="173"/>
        <v>0.1637709812855272</v>
      </c>
      <c r="BL236" s="4">
        <f t="shared" si="174"/>
        <v>2.0528814935064936</v>
      </c>
      <c r="BM236" s="4">
        <f t="shared" si="175"/>
        <v>7.9776149672328447E-2</v>
      </c>
      <c r="BN236" s="3">
        <f t="shared" si="176"/>
        <v>0</v>
      </c>
      <c r="BO236" s="3">
        <v>100</v>
      </c>
      <c r="BP236" s="3">
        <f t="shared" si="177"/>
        <v>-1</v>
      </c>
      <c r="BQ236" s="3">
        <f t="shared" si="178"/>
        <v>-100</v>
      </c>
      <c r="BR236"/>
    </row>
    <row r="237" spans="1:70" x14ac:dyDescent="0.25">
      <c r="A237" t="s">
        <v>127</v>
      </c>
      <c r="B237" t="s">
        <v>219</v>
      </c>
      <c r="C237" t="s">
        <v>174</v>
      </c>
      <c r="D237" t="s">
        <v>133</v>
      </c>
      <c r="E237" t="s">
        <v>20</v>
      </c>
      <c r="F237" s="3">
        <v>2</v>
      </c>
      <c r="G237" s="3">
        <v>3</v>
      </c>
      <c r="H237" s="3" t="str">
        <f t="shared" si="179"/>
        <v>A</v>
      </c>
      <c r="I237" s="3">
        <v>3.2</v>
      </c>
      <c r="J237" s="3">
        <v>3.75</v>
      </c>
      <c r="K237" s="3">
        <v>2.1</v>
      </c>
      <c r="L237" s="3">
        <v>1.62</v>
      </c>
      <c r="M237" s="3">
        <v>2.25</v>
      </c>
      <c r="N237" s="3">
        <f t="shared" si="137"/>
        <v>5</v>
      </c>
      <c r="O237" s="3">
        <f t="shared" si="138"/>
        <v>5.5357142857142883E-2</v>
      </c>
      <c r="P237" s="3">
        <f t="shared" si="139"/>
        <v>6.1728395061728336E-2</v>
      </c>
      <c r="Q237" s="3">
        <f t="shared" si="140"/>
        <v>3.3771428571428572</v>
      </c>
      <c r="R237" s="3">
        <f t="shared" si="141"/>
        <v>3.9575892857142856</v>
      </c>
      <c r="S237" s="3">
        <f t="shared" si="142"/>
        <v>2.2162500000000001</v>
      </c>
      <c r="T237" s="3">
        <f t="shared" si="143"/>
        <v>1.7096785714285716</v>
      </c>
      <c r="U237" s="3">
        <f t="shared" si="144"/>
        <v>2.3745535714285717</v>
      </c>
      <c r="V237" s="4">
        <f t="shared" si="145"/>
        <v>0.3125</v>
      </c>
      <c r="W237" s="4">
        <f t="shared" si="146"/>
        <v>0.26666666666666666</v>
      </c>
      <c r="X237" s="4">
        <f t="shared" si="147"/>
        <v>0.47619047619047616</v>
      </c>
      <c r="Y237" s="4">
        <f t="shared" si="148"/>
        <v>0.61728395061728392</v>
      </c>
      <c r="Z237" s="4">
        <f t="shared" si="149"/>
        <v>0.44444444444444442</v>
      </c>
      <c r="AA237" s="4">
        <f t="shared" si="150"/>
        <v>0.85333333333333339</v>
      </c>
      <c r="AB237" s="4">
        <f t="shared" si="151"/>
        <v>1.5238095238095237</v>
      </c>
      <c r="AC237" s="4">
        <f t="shared" si="152"/>
        <v>1.171875</v>
      </c>
      <c r="AD237" s="4">
        <f t="shared" si="153"/>
        <v>1.7857142857142856</v>
      </c>
      <c r="AE237" s="4">
        <f t="shared" si="154"/>
        <v>0.65625</v>
      </c>
      <c r="AF237" s="4">
        <f t="shared" si="155"/>
        <v>0.56000000000000005</v>
      </c>
      <c r="AG237" s="4">
        <f t="shared" si="156"/>
        <v>0.72000000000000008</v>
      </c>
      <c r="AH237" s="4">
        <f t="shared" si="157"/>
        <v>1.3888888888888888</v>
      </c>
      <c r="AI237" s="4">
        <f t="shared" si="158"/>
        <v>1.1608928571428572</v>
      </c>
      <c r="AJ237" s="4">
        <f t="shared" si="159"/>
        <v>-0.58044642857142836</v>
      </c>
      <c r="AK237" s="4">
        <f t="shared" si="159"/>
        <v>1.7413392857142855</v>
      </c>
      <c r="AL237" s="4">
        <f t="shared" si="160"/>
        <v>-0.6648750000000001</v>
      </c>
      <c r="AM237" s="4">
        <f t="shared" si="161"/>
        <v>0.6648750000000001</v>
      </c>
      <c r="AN237" s="4">
        <f t="shared" si="162"/>
        <v>0.58044642857142859</v>
      </c>
      <c r="AO237" s="4">
        <f t="shared" si="163"/>
        <v>-0.29022321428571418</v>
      </c>
      <c r="AP237" s="4">
        <f t="shared" si="163"/>
        <v>0.87066964285714277</v>
      </c>
      <c r="AQ237" s="4">
        <f t="shared" si="164"/>
        <v>-0.33243750000000005</v>
      </c>
      <c r="AR237" s="4">
        <f t="shared" si="165"/>
        <v>0.33243750000000005</v>
      </c>
      <c r="AS237" s="4">
        <f t="shared" si="180"/>
        <v>0.52591778193509875</v>
      </c>
      <c r="AT237" s="4">
        <f t="shared" si="180"/>
        <v>-0.28246330792847174</v>
      </c>
      <c r="AU237" s="4">
        <f t="shared" si="180"/>
        <v>0.71637213829034541</v>
      </c>
      <c r="AV237" s="4">
        <f t="shared" si="180"/>
        <v>-0.32094408783354528</v>
      </c>
      <c r="AW237" s="4">
        <f t="shared" si="180"/>
        <v>0.32094408783354528</v>
      </c>
      <c r="AX237" s="4">
        <f t="shared" si="181"/>
        <v>94.665200748317773</v>
      </c>
      <c r="AY237" s="4">
        <f t="shared" si="181"/>
        <v>-50.843395427124911</v>
      </c>
      <c r="AZ237" s="4">
        <f t="shared" si="181"/>
        <v>128.94698489226215</v>
      </c>
      <c r="BA237" s="4">
        <f t="shared" si="181"/>
        <v>-57.769935810038149</v>
      </c>
      <c r="BB237" s="4">
        <f t="shared" si="181"/>
        <v>57.769935810038149</v>
      </c>
      <c r="BC237" s="4">
        <f t="shared" si="166"/>
        <v>0.52380952380952384</v>
      </c>
      <c r="BD237" s="4">
        <f t="shared" si="167"/>
        <v>-0.14666666666666661</v>
      </c>
      <c r="BE237" s="4">
        <f t="shared" si="167"/>
        <v>0.78571428571428559</v>
      </c>
      <c r="BF237" s="4">
        <f t="shared" si="168"/>
        <v>-0.28000000000000003</v>
      </c>
      <c r="BG237" s="4">
        <f t="shared" si="169"/>
        <v>0.3888888888888889</v>
      </c>
      <c r="BH237" s="4">
        <f t="shared" si="170"/>
        <v>0.8866465652651172</v>
      </c>
      <c r="BI237" s="4">
        <f t="shared" si="171"/>
        <v>3.1836607142857143</v>
      </c>
      <c r="BJ237" s="4">
        <f t="shared" si="172"/>
        <v>0.27849907538405677</v>
      </c>
      <c r="BK237" s="4">
        <f t="shared" si="173"/>
        <v>0.47013762114140728</v>
      </c>
      <c r="BL237" s="4">
        <f t="shared" si="174"/>
        <v>2.0421160714285715</v>
      </c>
      <c r="BM237" s="4">
        <f t="shared" si="175"/>
        <v>0.23022081247934179</v>
      </c>
      <c r="BN237" s="3">
        <f t="shared" si="176"/>
        <v>0</v>
      </c>
      <c r="BO237" s="3">
        <v>100</v>
      </c>
      <c r="BP237" s="3">
        <f t="shared" si="177"/>
        <v>-1</v>
      </c>
      <c r="BQ237" s="3">
        <f t="shared" si="178"/>
        <v>-100</v>
      </c>
      <c r="BR237"/>
    </row>
    <row r="238" spans="1:70" x14ac:dyDescent="0.25">
      <c r="A238" t="s">
        <v>127</v>
      </c>
      <c r="B238" t="s">
        <v>220</v>
      </c>
      <c r="C238" t="s">
        <v>134</v>
      </c>
      <c r="D238" t="s">
        <v>14</v>
      </c>
      <c r="E238" t="s">
        <v>12</v>
      </c>
      <c r="F238" s="3">
        <v>0</v>
      </c>
      <c r="G238" s="3">
        <v>6</v>
      </c>
      <c r="H238" s="3" t="str">
        <f t="shared" si="179"/>
        <v>A</v>
      </c>
      <c r="I238" s="3">
        <v>6</v>
      </c>
      <c r="J238" s="3">
        <v>4.2</v>
      </c>
      <c r="K238" s="3">
        <v>1.53</v>
      </c>
      <c r="L238" s="3">
        <v>1.88</v>
      </c>
      <c r="M238" s="3">
        <v>2.02</v>
      </c>
      <c r="N238" s="3">
        <f t="shared" si="137"/>
        <v>6</v>
      </c>
      <c r="O238" s="3">
        <f t="shared" si="138"/>
        <v>5.8356676003734842E-2</v>
      </c>
      <c r="P238" s="3">
        <f t="shared" si="139"/>
        <v>2.6964398567516312E-2</v>
      </c>
      <c r="Q238" s="3">
        <f t="shared" si="140"/>
        <v>6.3501400560224095</v>
      </c>
      <c r="R238" s="3">
        <f t="shared" si="141"/>
        <v>4.4450980392156865</v>
      </c>
      <c r="S238" s="3">
        <f t="shared" si="142"/>
        <v>1.6192857142857144</v>
      </c>
      <c r="T238" s="3">
        <f t="shared" si="143"/>
        <v>1.9897105508870214</v>
      </c>
      <c r="U238" s="3">
        <f t="shared" si="144"/>
        <v>2.1378804855275444</v>
      </c>
      <c r="V238" s="4">
        <f t="shared" si="145"/>
        <v>0.16666666666666666</v>
      </c>
      <c r="W238" s="4">
        <f t="shared" si="146"/>
        <v>0.23809523809523808</v>
      </c>
      <c r="X238" s="4">
        <f t="shared" si="147"/>
        <v>0.65359477124183007</v>
      </c>
      <c r="Y238" s="4">
        <f t="shared" si="148"/>
        <v>0.53191489361702127</v>
      </c>
      <c r="Z238" s="4">
        <f t="shared" si="149"/>
        <v>0.49504950495049505</v>
      </c>
      <c r="AA238" s="4">
        <f t="shared" si="150"/>
        <v>1.4285714285714286</v>
      </c>
      <c r="AB238" s="4">
        <f t="shared" si="151"/>
        <v>3.9215686274509802</v>
      </c>
      <c r="AC238" s="4">
        <f t="shared" si="152"/>
        <v>0.70000000000000007</v>
      </c>
      <c r="AD238" s="4">
        <f t="shared" si="153"/>
        <v>2.7450980392156863</v>
      </c>
      <c r="AE238" s="4">
        <f t="shared" si="154"/>
        <v>0.255</v>
      </c>
      <c r="AF238" s="4">
        <f t="shared" si="155"/>
        <v>0.36428571428571427</v>
      </c>
      <c r="AG238" s="4">
        <f t="shared" si="156"/>
        <v>0.93069306930693063</v>
      </c>
      <c r="AH238" s="4">
        <f t="shared" si="157"/>
        <v>1.074468085106383</v>
      </c>
      <c r="AI238" s="4">
        <f t="shared" si="158"/>
        <v>4.7308543417366948</v>
      </c>
      <c r="AJ238" s="4">
        <f t="shared" si="159"/>
        <v>1.905042016806723</v>
      </c>
      <c r="AK238" s="4">
        <f t="shared" si="159"/>
        <v>2.8258123249299718</v>
      </c>
      <c r="AL238" s="4">
        <f t="shared" si="160"/>
        <v>-0.14816993464052297</v>
      </c>
      <c r="AM238" s="4">
        <f t="shared" si="161"/>
        <v>0.14816993464052297</v>
      </c>
      <c r="AN238" s="4">
        <f t="shared" si="162"/>
        <v>2.3654271708683474</v>
      </c>
      <c r="AO238" s="4">
        <f t="shared" si="163"/>
        <v>0.95252100840336151</v>
      </c>
      <c r="AP238" s="4">
        <f t="shared" si="163"/>
        <v>1.4129061624649859</v>
      </c>
      <c r="AQ238" s="4">
        <f t="shared" si="164"/>
        <v>-7.4084967320261486E-2</v>
      </c>
      <c r="AR238" s="4">
        <f t="shared" si="165"/>
        <v>7.4084967320261486E-2</v>
      </c>
      <c r="AS238" s="4">
        <f t="shared" si="180"/>
        <v>1.1708273742911517</v>
      </c>
      <c r="AT238" s="4">
        <f t="shared" si="180"/>
        <v>0.76108619106891173</v>
      </c>
      <c r="AU238" s="4">
        <f t="shared" si="180"/>
        <v>0.95488054942742084</v>
      </c>
      <c r="AV238" s="4">
        <f t="shared" si="180"/>
        <v>-7.3949871450706361E-2</v>
      </c>
      <c r="AW238" s="4">
        <f t="shared" si="180"/>
        <v>7.3949871450706361E-2</v>
      </c>
      <c r="AX238" s="4">
        <f t="shared" si="181"/>
        <v>210.74892737240728</v>
      </c>
      <c r="AY238" s="4">
        <f t="shared" si="181"/>
        <v>136.99551439240412</v>
      </c>
      <c r="AZ238" s="4">
        <f t="shared" si="181"/>
        <v>171.87849889693575</v>
      </c>
      <c r="BA238" s="4">
        <f t="shared" si="181"/>
        <v>-13.310976861127145</v>
      </c>
      <c r="BB238" s="4">
        <f t="shared" si="181"/>
        <v>13.310976861127145</v>
      </c>
      <c r="BC238" s="4">
        <f t="shared" si="166"/>
        <v>2.9215686274509802</v>
      </c>
      <c r="BD238" s="4">
        <f t="shared" si="167"/>
        <v>0.4285714285714286</v>
      </c>
      <c r="BE238" s="4">
        <f t="shared" si="167"/>
        <v>1.7450980392156861</v>
      </c>
      <c r="BF238" s="4">
        <f t="shared" si="168"/>
        <v>-6.9306930693069355E-2</v>
      </c>
      <c r="BG238" s="4">
        <f t="shared" si="169"/>
        <v>7.4468085106383031E-2</v>
      </c>
      <c r="BH238" s="4">
        <f t="shared" si="170"/>
        <v>2.3803145164821577</v>
      </c>
      <c r="BI238" s="4">
        <f t="shared" si="171"/>
        <v>4.1381746031746038</v>
      </c>
      <c r="BJ238" s="4">
        <f t="shared" si="172"/>
        <v>0.57520881662559564</v>
      </c>
      <c r="BK238" s="4">
        <f t="shared" si="173"/>
        <v>0.10477196555228133</v>
      </c>
      <c r="BL238" s="4">
        <f t="shared" si="174"/>
        <v>2.0637955182072831</v>
      </c>
      <c r="BM238" s="4">
        <f t="shared" si="175"/>
        <v>5.0766640700572671E-2</v>
      </c>
      <c r="BN238" s="3">
        <f t="shared" si="176"/>
        <v>0</v>
      </c>
      <c r="BO238" s="3">
        <v>100</v>
      </c>
      <c r="BP238" s="3">
        <f t="shared" si="177"/>
        <v>-1</v>
      </c>
      <c r="BQ238" s="3">
        <f t="shared" si="178"/>
        <v>-100</v>
      </c>
      <c r="BR238"/>
    </row>
    <row r="239" spans="1:70" x14ac:dyDescent="0.25">
      <c r="A239" t="s">
        <v>127</v>
      </c>
      <c r="B239" t="s">
        <v>220</v>
      </c>
      <c r="C239" t="s">
        <v>136</v>
      </c>
      <c r="D239" t="s">
        <v>21</v>
      </c>
      <c r="E239" t="s">
        <v>141</v>
      </c>
      <c r="F239" s="3">
        <v>1</v>
      </c>
      <c r="G239" s="3">
        <v>2</v>
      </c>
      <c r="H239" s="3" t="str">
        <f t="shared" si="179"/>
        <v>A</v>
      </c>
      <c r="I239" s="3">
        <v>2.15</v>
      </c>
      <c r="J239" s="3">
        <v>3.8</v>
      </c>
      <c r="K239" s="3">
        <v>3.1</v>
      </c>
      <c r="L239" s="3">
        <v>1.5</v>
      </c>
      <c r="M239" s="3">
        <v>2.5</v>
      </c>
      <c r="N239" s="3">
        <f t="shared" si="137"/>
        <v>3</v>
      </c>
      <c r="O239" s="3">
        <f t="shared" si="138"/>
        <v>5.0854818967899895E-2</v>
      </c>
      <c r="P239" s="3">
        <f t="shared" si="139"/>
        <v>6.6666666666666652E-2</v>
      </c>
      <c r="Q239" s="3">
        <f t="shared" si="140"/>
        <v>2.2593378607809846</v>
      </c>
      <c r="R239" s="3">
        <f t="shared" si="141"/>
        <v>3.9932483120780193</v>
      </c>
      <c r="S239" s="3">
        <f t="shared" si="142"/>
        <v>3.2576499388004896</v>
      </c>
      <c r="T239" s="3">
        <f t="shared" si="143"/>
        <v>1.5762822284518498</v>
      </c>
      <c r="U239" s="3">
        <f t="shared" si="144"/>
        <v>2.6271370474197497</v>
      </c>
      <c r="V239" s="4">
        <f t="shared" si="145"/>
        <v>0.46511627906976744</v>
      </c>
      <c r="W239" s="4">
        <f t="shared" si="146"/>
        <v>0.26315789473684209</v>
      </c>
      <c r="X239" s="4">
        <f t="shared" si="147"/>
        <v>0.32258064516129031</v>
      </c>
      <c r="Y239" s="4">
        <f t="shared" si="148"/>
        <v>0.66666666666666663</v>
      </c>
      <c r="Z239" s="4">
        <f t="shared" si="149"/>
        <v>0.4</v>
      </c>
      <c r="AA239" s="4">
        <f t="shared" si="150"/>
        <v>0.56578947368421051</v>
      </c>
      <c r="AB239" s="4">
        <f t="shared" si="151"/>
        <v>0.69354838709677413</v>
      </c>
      <c r="AC239" s="4">
        <f t="shared" si="152"/>
        <v>1.7674418604651163</v>
      </c>
      <c r="AD239" s="4">
        <f t="shared" si="153"/>
        <v>1.225806451612903</v>
      </c>
      <c r="AE239" s="4">
        <f t="shared" si="154"/>
        <v>1.4418604651162792</v>
      </c>
      <c r="AF239" s="4">
        <f t="shared" si="155"/>
        <v>0.81578947368421062</v>
      </c>
      <c r="AG239" s="4">
        <f t="shared" si="156"/>
        <v>0.6</v>
      </c>
      <c r="AH239" s="4">
        <f t="shared" si="157"/>
        <v>1.6666666666666667</v>
      </c>
      <c r="AI239" s="4">
        <f t="shared" si="158"/>
        <v>-0.99831207801950494</v>
      </c>
      <c r="AJ239" s="4">
        <f t="shared" si="159"/>
        <v>-1.7339104512970347</v>
      </c>
      <c r="AK239" s="4">
        <f t="shared" si="159"/>
        <v>0.73559837327752975</v>
      </c>
      <c r="AL239" s="4">
        <f t="shared" si="160"/>
        <v>-1.0508548189678999</v>
      </c>
      <c r="AM239" s="4">
        <f t="shared" si="161"/>
        <v>1.0508548189678999</v>
      </c>
      <c r="AN239" s="4">
        <f t="shared" si="162"/>
        <v>-0.49915603900975247</v>
      </c>
      <c r="AO239" s="4">
        <f t="shared" si="163"/>
        <v>-0.86695522564851735</v>
      </c>
      <c r="AP239" s="4">
        <f t="shared" si="163"/>
        <v>0.36779918663876487</v>
      </c>
      <c r="AQ239" s="4">
        <f t="shared" si="164"/>
        <v>-0.52542740948394995</v>
      </c>
      <c r="AR239" s="4">
        <f t="shared" si="165"/>
        <v>0.52542740948394995</v>
      </c>
      <c r="AS239" s="4">
        <f t="shared" si="180"/>
        <v>-0.46297221230788521</v>
      </c>
      <c r="AT239" s="4">
        <f t="shared" si="180"/>
        <v>-0.71425546130072892</v>
      </c>
      <c r="AU239" s="4">
        <f t="shared" si="180"/>
        <v>0.35244273198159681</v>
      </c>
      <c r="AV239" s="4">
        <f t="shared" si="180"/>
        <v>-0.48378200150631273</v>
      </c>
      <c r="AW239" s="4">
        <f t="shared" si="180"/>
        <v>0.48378200150631273</v>
      </c>
      <c r="AX239" s="4">
        <f t="shared" si="181"/>
        <v>-83.334998215419333</v>
      </c>
      <c r="AY239" s="4">
        <f t="shared" si="181"/>
        <v>-128.56598303413119</v>
      </c>
      <c r="AZ239" s="4">
        <f t="shared" si="181"/>
        <v>63.439691756687431</v>
      </c>
      <c r="BA239" s="4">
        <f t="shared" si="181"/>
        <v>-87.080760271136285</v>
      </c>
      <c r="BB239" s="4">
        <f t="shared" si="181"/>
        <v>87.080760271136285</v>
      </c>
      <c r="BC239" s="4">
        <f t="shared" si="166"/>
        <v>-0.30645161290322581</v>
      </c>
      <c r="BD239" s="4">
        <f t="shared" si="167"/>
        <v>-0.43421052631578949</v>
      </c>
      <c r="BE239" s="4">
        <f t="shared" si="167"/>
        <v>0.22580645161290316</v>
      </c>
      <c r="BF239" s="4">
        <f t="shared" si="168"/>
        <v>-0.4</v>
      </c>
      <c r="BG239" s="4">
        <f t="shared" si="169"/>
        <v>0.66666666666666663</v>
      </c>
      <c r="BH239" s="4">
        <f t="shared" si="170"/>
        <v>0.87026599621468481</v>
      </c>
      <c r="BI239" s="4">
        <f t="shared" si="171"/>
        <v>3.1700787038864982</v>
      </c>
      <c r="BJ239" s="4">
        <f t="shared" si="172"/>
        <v>0.2745250441724818</v>
      </c>
      <c r="BK239" s="4">
        <f t="shared" si="173"/>
        <v>0.74306656853476427</v>
      </c>
      <c r="BL239" s="4">
        <f t="shared" si="174"/>
        <v>2.1017096379357998</v>
      </c>
      <c r="BM239" s="4">
        <f t="shared" si="175"/>
        <v>0.35355339059327401</v>
      </c>
      <c r="BN239" s="3">
        <f t="shared" si="176"/>
        <v>0</v>
      </c>
      <c r="BO239" s="3">
        <v>100</v>
      </c>
      <c r="BP239" s="3">
        <f t="shared" si="177"/>
        <v>-1</v>
      </c>
      <c r="BQ239" s="3">
        <f t="shared" si="178"/>
        <v>-100</v>
      </c>
      <c r="BR239"/>
    </row>
    <row r="240" spans="1:70" x14ac:dyDescent="0.25">
      <c r="A240" t="s">
        <v>127</v>
      </c>
      <c r="B240" t="s">
        <v>221</v>
      </c>
      <c r="C240" t="s">
        <v>177</v>
      </c>
      <c r="D240" t="s">
        <v>19</v>
      </c>
      <c r="E240" t="s">
        <v>24</v>
      </c>
      <c r="F240" s="3">
        <v>1</v>
      </c>
      <c r="G240" s="3">
        <v>3</v>
      </c>
      <c r="H240" s="3" t="str">
        <f t="shared" si="179"/>
        <v>A</v>
      </c>
      <c r="I240" s="3">
        <v>4.75</v>
      </c>
      <c r="J240" s="3">
        <v>4</v>
      </c>
      <c r="K240" s="3">
        <v>1.7</v>
      </c>
      <c r="L240" s="3">
        <v>1.86</v>
      </c>
      <c r="M240" s="3">
        <v>2.04</v>
      </c>
      <c r="N240" s="3">
        <f t="shared" si="137"/>
        <v>4</v>
      </c>
      <c r="O240" s="3">
        <f t="shared" si="138"/>
        <v>4.876160990712064E-2</v>
      </c>
      <c r="P240" s="3">
        <f t="shared" si="139"/>
        <v>2.7830487033523088E-2</v>
      </c>
      <c r="Q240" s="3">
        <f t="shared" si="140"/>
        <v>4.9816176470588234</v>
      </c>
      <c r="R240" s="3">
        <f t="shared" si="141"/>
        <v>4.1950464396284826</v>
      </c>
      <c r="S240" s="3">
        <f t="shared" si="142"/>
        <v>1.7828947368421051</v>
      </c>
      <c r="T240" s="3">
        <f t="shared" si="143"/>
        <v>1.9506965944272445</v>
      </c>
      <c r="U240" s="3">
        <f t="shared" si="144"/>
        <v>2.1394736842105262</v>
      </c>
      <c r="V240" s="4">
        <f t="shared" si="145"/>
        <v>0.21052631578947367</v>
      </c>
      <c r="W240" s="4">
        <f t="shared" si="146"/>
        <v>0.25</v>
      </c>
      <c r="X240" s="4">
        <f t="shared" si="147"/>
        <v>0.58823529411764708</v>
      </c>
      <c r="Y240" s="4">
        <f t="shared" si="148"/>
        <v>0.5376344086021505</v>
      </c>
      <c r="Z240" s="4">
        <f t="shared" si="149"/>
        <v>0.49019607843137253</v>
      </c>
      <c r="AA240" s="4">
        <f t="shared" si="150"/>
        <v>1.1875</v>
      </c>
      <c r="AB240" s="4">
        <f t="shared" si="151"/>
        <v>2.7941176470588238</v>
      </c>
      <c r="AC240" s="4">
        <f t="shared" si="152"/>
        <v>0.84210526315789469</v>
      </c>
      <c r="AD240" s="4">
        <f t="shared" si="153"/>
        <v>2.3529411764705883</v>
      </c>
      <c r="AE240" s="4">
        <f t="shared" si="154"/>
        <v>0.35789473684210527</v>
      </c>
      <c r="AF240" s="4">
        <f t="shared" si="155"/>
        <v>0.42499999999999999</v>
      </c>
      <c r="AG240" s="4">
        <f t="shared" si="156"/>
        <v>0.91176470588235292</v>
      </c>
      <c r="AH240" s="4">
        <f t="shared" si="157"/>
        <v>1.096774193548387</v>
      </c>
      <c r="AI240" s="4">
        <f t="shared" si="158"/>
        <v>3.1987229102167181</v>
      </c>
      <c r="AJ240" s="4">
        <f t="shared" si="159"/>
        <v>0.78657120743034081</v>
      </c>
      <c r="AK240" s="4">
        <f t="shared" si="159"/>
        <v>2.4121517027863772</v>
      </c>
      <c r="AL240" s="4">
        <f t="shared" si="160"/>
        <v>-0.18877708978328167</v>
      </c>
      <c r="AM240" s="4">
        <f t="shared" si="161"/>
        <v>0.18877708978328167</v>
      </c>
      <c r="AN240" s="4">
        <f t="shared" si="162"/>
        <v>1.599361455108359</v>
      </c>
      <c r="AO240" s="4">
        <f t="shared" si="163"/>
        <v>0.39328560371517041</v>
      </c>
      <c r="AP240" s="4">
        <f t="shared" si="163"/>
        <v>1.2060758513931886</v>
      </c>
      <c r="AQ240" s="4">
        <f t="shared" si="164"/>
        <v>-9.4388544891640835E-2</v>
      </c>
      <c r="AR240" s="4">
        <f t="shared" si="165"/>
        <v>9.4388544891640835E-2</v>
      </c>
      <c r="AS240" s="4">
        <f t="shared" si="180"/>
        <v>1.0120175934201159</v>
      </c>
      <c r="AT240" s="4">
        <f t="shared" si="180"/>
        <v>0.37470473680533556</v>
      </c>
      <c r="AU240" s="4">
        <f t="shared" si="180"/>
        <v>0.87854072995922727</v>
      </c>
      <c r="AV240" s="4">
        <f t="shared" si="180"/>
        <v>-9.4109725090887469E-2</v>
      </c>
      <c r="AW240" s="4">
        <f t="shared" si="180"/>
        <v>9.4109725090887469E-2</v>
      </c>
      <c r="AX240" s="4">
        <f t="shared" si="181"/>
        <v>182.16316681562085</v>
      </c>
      <c r="AY240" s="4">
        <f t="shared" si="181"/>
        <v>67.4468526249604</v>
      </c>
      <c r="AZ240" s="4">
        <f t="shared" si="181"/>
        <v>158.13733139266091</v>
      </c>
      <c r="BA240" s="4">
        <f t="shared" si="181"/>
        <v>-16.939750516359744</v>
      </c>
      <c r="BB240" s="4">
        <f t="shared" si="181"/>
        <v>16.939750516359744</v>
      </c>
      <c r="BC240" s="4">
        <f t="shared" si="166"/>
        <v>1.7941176470588236</v>
      </c>
      <c r="BD240" s="4">
        <f t="shared" si="167"/>
        <v>0.18750000000000008</v>
      </c>
      <c r="BE240" s="4">
        <f t="shared" si="167"/>
        <v>1.3529411764705881</v>
      </c>
      <c r="BF240" s="4">
        <f t="shared" si="168"/>
        <v>-8.8235294117647037E-2</v>
      </c>
      <c r="BG240" s="4">
        <f t="shared" si="169"/>
        <v>9.6774193548387066E-2</v>
      </c>
      <c r="BH240" s="4">
        <f t="shared" si="170"/>
        <v>1.6667832471539785</v>
      </c>
      <c r="BI240" s="4">
        <f t="shared" si="171"/>
        <v>3.6531862745098036</v>
      </c>
      <c r="BJ240" s="4">
        <f t="shared" si="172"/>
        <v>0.45625465604751647</v>
      </c>
      <c r="BK240" s="4">
        <f t="shared" si="173"/>
        <v>0.13348556031842018</v>
      </c>
      <c r="BL240" s="4">
        <f t="shared" si="174"/>
        <v>2.0450851393188856</v>
      </c>
      <c r="BM240" s="4">
        <f t="shared" si="175"/>
        <v>6.5271395186450518E-2</v>
      </c>
      <c r="BN240" s="3">
        <f t="shared" si="176"/>
        <v>0</v>
      </c>
      <c r="BO240" s="3">
        <v>100</v>
      </c>
      <c r="BP240" s="3">
        <f t="shared" si="177"/>
        <v>-1</v>
      </c>
      <c r="BQ240" s="3">
        <f t="shared" si="178"/>
        <v>-100</v>
      </c>
      <c r="BR240"/>
    </row>
    <row r="241" spans="1:70" x14ac:dyDescent="0.25">
      <c r="A241" t="s">
        <v>127</v>
      </c>
      <c r="B241" t="s">
        <v>222</v>
      </c>
      <c r="C241" t="s">
        <v>172</v>
      </c>
      <c r="D241" t="s">
        <v>22</v>
      </c>
      <c r="E241" t="s">
        <v>25</v>
      </c>
      <c r="F241" s="3">
        <v>1</v>
      </c>
      <c r="G241" s="3">
        <v>4</v>
      </c>
      <c r="H241" s="3" t="str">
        <f t="shared" si="179"/>
        <v>A</v>
      </c>
      <c r="I241" s="3">
        <v>4.75</v>
      </c>
      <c r="J241" s="3">
        <v>4.2</v>
      </c>
      <c r="K241" s="3">
        <v>1.67</v>
      </c>
      <c r="L241" s="3">
        <v>1.44</v>
      </c>
      <c r="M241" s="3">
        <v>2.7</v>
      </c>
      <c r="N241" s="3">
        <f t="shared" si="137"/>
        <v>5</v>
      </c>
      <c r="O241" s="3">
        <f t="shared" si="138"/>
        <v>4.7423949094292706E-2</v>
      </c>
      <c r="P241" s="3">
        <f t="shared" si="139"/>
        <v>6.481481481481477E-2</v>
      </c>
      <c r="Q241" s="3">
        <f t="shared" si="140"/>
        <v>4.9752637581978902</v>
      </c>
      <c r="R241" s="3">
        <f t="shared" si="141"/>
        <v>4.3991805861960298</v>
      </c>
      <c r="S241" s="3">
        <f t="shared" si="142"/>
        <v>1.7491979949874688</v>
      </c>
      <c r="T241" s="3">
        <f t="shared" si="143"/>
        <v>1.5082904866957814</v>
      </c>
      <c r="U241" s="3">
        <f t="shared" si="144"/>
        <v>2.8280446625545905</v>
      </c>
      <c r="V241" s="4">
        <f t="shared" si="145"/>
        <v>0.21052631578947367</v>
      </c>
      <c r="W241" s="4">
        <f t="shared" si="146"/>
        <v>0.23809523809523808</v>
      </c>
      <c r="X241" s="4">
        <f t="shared" si="147"/>
        <v>0.5988023952095809</v>
      </c>
      <c r="Y241" s="4">
        <f t="shared" si="148"/>
        <v>0.69444444444444442</v>
      </c>
      <c r="Z241" s="4">
        <f t="shared" si="149"/>
        <v>0.37037037037037035</v>
      </c>
      <c r="AA241" s="4">
        <f t="shared" si="150"/>
        <v>1.1309523809523809</v>
      </c>
      <c r="AB241" s="4">
        <f t="shared" si="151"/>
        <v>2.8443113772455093</v>
      </c>
      <c r="AC241" s="4">
        <f t="shared" si="152"/>
        <v>0.88421052631578956</v>
      </c>
      <c r="AD241" s="4">
        <f t="shared" si="153"/>
        <v>2.5149700598802398</v>
      </c>
      <c r="AE241" s="4">
        <f t="shared" si="154"/>
        <v>0.35157894736842105</v>
      </c>
      <c r="AF241" s="4">
        <f t="shared" si="155"/>
        <v>0.39761904761904759</v>
      </c>
      <c r="AG241" s="4">
        <f t="shared" si="156"/>
        <v>0.53333333333333333</v>
      </c>
      <c r="AH241" s="4">
        <f t="shared" si="157"/>
        <v>1.8750000000000002</v>
      </c>
      <c r="AI241" s="4">
        <f t="shared" si="158"/>
        <v>3.2260657632104213</v>
      </c>
      <c r="AJ241" s="4">
        <f t="shared" si="159"/>
        <v>0.57608317200186043</v>
      </c>
      <c r="AK241" s="4">
        <f t="shared" si="159"/>
        <v>2.6499825912085608</v>
      </c>
      <c r="AL241" s="4">
        <f t="shared" si="160"/>
        <v>-1.3197541758588092</v>
      </c>
      <c r="AM241" s="4">
        <f t="shared" si="161"/>
        <v>1.3197541758588092</v>
      </c>
      <c r="AN241" s="4">
        <f t="shared" si="162"/>
        <v>1.6130328816052106</v>
      </c>
      <c r="AO241" s="4">
        <f t="shared" si="163"/>
        <v>0.28804158600093022</v>
      </c>
      <c r="AP241" s="4">
        <f t="shared" si="163"/>
        <v>1.3249912956042804</v>
      </c>
      <c r="AQ241" s="4">
        <f t="shared" si="164"/>
        <v>-0.65987708792940458</v>
      </c>
      <c r="AR241" s="4">
        <f t="shared" si="165"/>
        <v>0.65987708792940458</v>
      </c>
      <c r="AS241" s="4">
        <f t="shared" si="180"/>
        <v>1.0158365982971054</v>
      </c>
      <c r="AT241" s="4">
        <f t="shared" si="180"/>
        <v>0.28044998873712063</v>
      </c>
      <c r="AU241" s="4">
        <f t="shared" si="180"/>
        <v>0.92428002013076149</v>
      </c>
      <c r="AV241" s="4">
        <f t="shared" si="180"/>
        <v>-0.58328738494305887</v>
      </c>
      <c r="AW241" s="4">
        <f t="shared" si="180"/>
        <v>0.58328738494305887</v>
      </c>
      <c r="AX241" s="4">
        <f t="shared" si="181"/>
        <v>182.85058769347899</v>
      </c>
      <c r="AY241" s="4">
        <f t="shared" si="181"/>
        <v>50.480997972681706</v>
      </c>
      <c r="AZ241" s="4">
        <f t="shared" si="181"/>
        <v>166.37040362353707</v>
      </c>
      <c r="BA241" s="4">
        <f t="shared" si="181"/>
        <v>-104.99172928975059</v>
      </c>
      <c r="BB241" s="4">
        <f t="shared" si="181"/>
        <v>104.99172928975059</v>
      </c>
      <c r="BC241" s="4">
        <f t="shared" si="166"/>
        <v>1.8443113772455089</v>
      </c>
      <c r="BD241" s="4">
        <f t="shared" si="167"/>
        <v>0.13095238095238082</v>
      </c>
      <c r="BE241" s="4">
        <f t="shared" si="167"/>
        <v>1.5149700598802398</v>
      </c>
      <c r="BF241" s="4">
        <f t="shared" si="168"/>
        <v>-0.46666666666666673</v>
      </c>
      <c r="BG241" s="4">
        <f t="shared" si="169"/>
        <v>0.87500000000000033</v>
      </c>
      <c r="BH241" s="4">
        <f t="shared" si="170"/>
        <v>1.7205512616276313</v>
      </c>
      <c r="BI241" s="4">
        <f t="shared" si="171"/>
        <v>3.7078807797937965</v>
      </c>
      <c r="BJ241" s="4">
        <f t="shared" si="172"/>
        <v>0.46402550777895157</v>
      </c>
      <c r="BK241" s="4">
        <f t="shared" si="173"/>
        <v>0.93320712724902766</v>
      </c>
      <c r="BL241" s="4">
        <f t="shared" si="174"/>
        <v>2.1681675746251861</v>
      </c>
      <c r="BM241" s="4">
        <f t="shared" si="175"/>
        <v>0.43041282333094222</v>
      </c>
      <c r="BN241" s="3">
        <f t="shared" si="176"/>
        <v>0</v>
      </c>
      <c r="BO241" s="3">
        <v>100</v>
      </c>
      <c r="BP241" s="3">
        <f t="shared" si="177"/>
        <v>-1</v>
      </c>
      <c r="BQ241" s="3">
        <f t="shared" si="178"/>
        <v>-100</v>
      </c>
      <c r="BR241"/>
    </row>
    <row r="242" spans="1:70" x14ac:dyDescent="0.25">
      <c r="A242" t="s">
        <v>127</v>
      </c>
      <c r="B242" t="s">
        <v>222</v>
      </c>
      <c r="C242" t="s">
        <v>173</v>
      </c>
      <c r="D242" t="s">
        <v>11</v>
      </c>
      <c r="E242" t="s">
        <v>12</v>
      </c>
      <c r="F242" s="3">
        <v>0</v>
      </c>
      <c r="G242" s="3">
        <v>5</v>
      </c>
      <c r="H242" s="3" t="str">
        <f t="shared" si="179"/>
        <v>A</v>
      </c>
      <c r="I242" s="3">
        <v>10</v>
      </c>
      <c r="J242" s="3">
        <v>5.75</v>
      </c>
      <c r="K242" s="3">
        <v>1.29</v>
      </c>
      <c r="L242" s="3">
        <v>1.53</v>
      </c>
      <c r="M242" s="3">
        <v>2.4</v>
      </c>
      <c r="N242" s="3">
        <f t="shared" si="137"/>
        <v>5</v>
      </c>
      <c r="O242" s="3">
        <f t="shared" si="138"/>
        <v>4.910684192787329E-2</v>
      </c>
      <c r="P242" s="3">
        <f t="shared" si="139"/>
        <v>7.0261437908496815E-2</v>
      </c>
      <c r="Q242" s="3">
        <f t="shared" si="140"/>
        <v>10.491068419278733</v>
      </c>
      <c r="R242" s="3">
        <f t="shared" si="141"/>
        <v>6.0323643410852714</v>
      </c>
      <c r="S242" s="3">
        <f t="shared" si="142"/>
        <v>1.3533478260869565</v>
      </c>
      <c r="T242" s="3">
        <f t="shared" si="143"/>
        <v>1.6051334681496461</v>
      </c>
      <c r="U242" s="3">
        <f t="shared" si="144"/>
        <v>2.5178564206268956</v>
      </c>
      <c r="V242" s="4">
        <f t="shared" si="145"/>
        <v>0.1</v>
      </c>
      <c r="W242" s="4">
        <f t="shared" si="146"/>
        <v>0.17391304347826086</v>
      </c>
      <c r="X242" s="4">
        <f t="shared" si="147"/>
        <v>0.77519379844961234</v>
      </c>
      <c r="Y242" s="4">
        <f t="shared" si="148"/>
        <v>0.65359477124183007</v>
      </c>
      <c r="Z242" s="4">
        <f t="shared" si="149"/>
        <v>0.41666666666666669</v>
      </c>
      <c r="AA242" s="4">
        <f t="shared" si="150"/>
        <v>1.7391304347826086</v>
      </c>
      <c r="AB242" s="4">
        <f t="shared" si="151"/>
        <v>7.7519379844961236</v>
      </c>
      <c r="AC242" s="4">
        <f t="shared" si="152"/>
        <v>0.57499999999999996</v>
      </c>
      <c r="AD242" s="4">
        <f t="shared" si="153"/>
        <v>4.4573643410852712</v>
      </c>
      <c r="AE242" s="4">
        <f t="shared" si="154"/>
        <v>0.129</v>
      </c>
      <c r="AF242" s="4">
        <f t="shared" si="155"/>
        <v>0.22434782608695653</v>
      </c>
      <c r="AG242" s="4">
        <f t="shared" si="156"/>
        <v>0.63750000000000007</v>
      </c>
      <c r="AH242" s="4">
        <f t="shared" si="157"/>
        <v>1.5686274509803921</v>
      </c>
      <c r="AI242" s="4">
        <f t="shared" si="158"/>
        <v>9.1377205931917764</v>
      </c>
      <c r="AJ242" s="4">
        <f t="shared" si="159"/>
        <v>4.4587040781934615</v>
      </c>
      <c r="AK242" s="4">
        <f t="shared" si="159"/>
        <v>4.6790165149983149</v>
      </c>
      <c r="AL242" s="4">
        <f t="shared" si="160"/>
        <v>-0.91272295247724955</v>
      </c>
      <c r="AM242" s="4">
        <f t="shared" si="161"/>
        <v>0.91272295247724955</v>
      </c>
      <c r="AN242" s="4">
        <f t="shared" si="162"/>
        <v>4.5688602965958882</v>
      </c>
      <c r="AO242" s="4">
        <f t="shared" si="163"/>
        <v>2.2293520390967307</v>
      </c>
      <c r="AP242" s="4">
        <f t="shared" si="163"/>
        <v>2.3395082574991575</v>
      </c>
      <c r="AQ242" s="4">
        <f t="shared" si="164"/>
        <v>-0.45636147623862477</v>
      </c>
      <c r="AR242" s="4">
        <f t="shared" si="165"/>
        <v>0.45636147623862477</v>
      </c>
      <c r="AS242" s="4">
        <f t="shared" si="180"/>
        <v>1.3553212804289325</v>
      </c>
      <c r="AT242" s="4">
        <f t="shared" si="180"/>
        <v>1.1491398603511587</v>
      </c>
      <c r="AU242" s="4">
        <f t="shared" si="180"/>
        <v>1.1668605806404875</v>
      </c>
      <c r="AV242" s="4">
        <f t="shared" si="180"/>
        <v>-0.42813152213352956</v>
      </c>
      <c r="AW242" s="4">
        <f t="shared" si="180"/>
        <v>0.42813152213352956</v>
      </c>
      <c r="AX242" s="4">
        <f t="shared" si="181"/>
        <v>243.95783047720784</v>
      </c>
      <c r="AY242" s="4">
        <f t="shared" si="181"/>
        <v>206.84517486320857</v>
      </c>
      <c r="AZ242" s="4">
        <f t="shared" si="181"/>
        <v>210.03490451528774</v>
      </c>
      <c r="BA242" s="4">
        <f t="shared" si="181"/>
        <v>-77.063673984035333</v>
      </c>
      <c r="BB242" s="4">
        <f t="shared" si="181"/>
        <v>77.063673984035333</v>
      </c>
      <c r="BC242" s="4">
        <f t="shared" si="166"/>
        <v>6.7519379844961245</v>
      </c>
      <c r="BD242" s="4">
        <f t="shared" si="167"/>
        <v>0.73913043478260865</v>
      </c>
      <c r="BE242" s="4">
        <f t="shared" si="167"/>
        <v>3.4573643410852717</v>
      </c>
      <c r="BF242" s="4">
        <f t="shared" si="168"/>
        <v>-0.36249999999999993</v>
      </c>
      <c r="BG242" s="4">
        <f t="shared" si="169"/>
        <v>0.56862745098039202</v>
      </c>
      <c r="BH242" s="4">
        <f t="shared" si="170"/>
        <v>4.5693029235644369</v>
      </c>
      <c r="BI242" s="4">
        <f t="shared" si="171"/>
        <v>5.95892686215032</v>
      </c>
      <c r="BJ242" s="4">
        <f t="shared" si="172"/>
        <v>0.76679963175711341</v>
      </c>
      <c r="BK242" s="4">
        <f t="shared" si="173"/>
        <v>0.64539258904127006</v>
      </c>
      <c r="BL242" s="4">
        <f t="shared" si="174"/>
        <v>2.0614949443882709</v>
      </c>
      <c r="BM242" s="4">
        <f t="shared" si="175"/>
        <v>0.31307017792992176</v>
      </c>
      <c r="BN242" s="3">
        <f t="shared" si="176"/>
        <v>0</v>
      </c>
      <c r="BO242" s="3">
        <v>100</v>
      </c>
      <c r="BP242" s="3">
        <f t="shared" si="177"/>
        <v>-1</v>
      </c>
      <c r="BQ242" s="3">
        <f t="shared" si="178"/>
        <v>-100</v>
      </c>
      <c r="BR242"/>
    </row>
    <row r="243" spans="1:70" x14ac:dyDescent="0.25">
      <c r="A243" t="s">
        <v>127</v>
      </c>
      <c r="B243" t="s">
        <v>222</v>
      </c>
      <c r="C243" t="s">
        <v>173</v>
      </c>
      <c r="D243" t="s">
        <v>18</v>
      </c>
      <c r="E243" t="s">
        <v>21</v>
      </c>
      <c r="F243" s="3">
        <v>1</v>
      </c>
      <c r="G243" s="3">
        <v>2</v>
      </c>
      <c r="H243" s="3" t="str">
        <f t="shared" si="179"/>
        <v>A</v>
      </c>
      <c r="I243" s="3">
        <v>2.9</v>
      </c>
      <c r="J243" s="3">
        <v>3.75</v>
      </c>
      <c r="K243" s="3">
        <v>2.25</v>
      </c>
      <c r="L243" s="3">
        <v>1.6</v>
      </c>
      <c r="M243" s="3">
        <v>2.2999999999999998</v>
      </c>
      <c r="N243" s="3">
        <f t="shared" si="137"/>
        <v>3</v>
      </c>
      <c r="O243" s="3">
        <f t="shared" si="138"/>
        <v>5.5938697318007602E-2</v>
      </c>
      <c r="P243" s="3">
        <f t="shared" si="139"/>
        <v>5.9782608695652217E-2</v>
      </c>
      <c r="Q243" s="3">
        <f t="shared" si="140"/>
        <v>3.0622222222222217</v>
      </c>
      <c r="R243" s="3">
        <f t="shared" si="141"/>
        <v>3.9597701149425286</v>
      </c>
      <c r="S243" s="3">
        <f t="shared" si="142"/>
        <v>2.375862068965517</v>
      </c>
      <c r="T243" s="3">
        <f t="shared" si="143"/>
        <v>1.6895019157088123</v>
      </c>
      <c r="U243" s="3">
        <f t="shared" si="144"/>
        <v>2.4286590038314171</v>
      </c>
      <c r="V243" s="4">
        <f t="shared" si="145"/>
        <v>0.34482758620689657</v>
      </c>
      <c r="W243" s="4">
        <f t="shared" si="146"/>
        <v>0.26666666666666666</v>
      </c>
      <c r="X243" s="4">
        <f t="shared" si="147"/>
        <v>0.44444444444444442</v>
      </c>
      <c r="Y243" s="4">
        <f t="shared" si="148"/>
        <v>0.625</v>
      </c>
      <c r="Z243" s="4">
        <f t="shared" si="149"/>
        <v>0.43478260869565222</v>
      </c>
      <c r="AA243" s="4">
        <f t="shared" si="150"/>
        <v>0.77333333333333332</v>
      </c>
      <c r="AB243" s="4">
        <f t="shared" si="151"/>
        <v>1.2888888888888888</v>
      </c>
      <c r="AC243" s="4">
        <f t="shared" si="152"/>
        <v>1.2931034482758621</v>
      </c>
      <c r="AD243" s="4">
        <f t="shared" si="153"/>
        <v>1.6666666666666667</v>
      </c>
      <c r="AE243" s="4">
        <f t="shared" si="154"/>
        <v>0.77586206896551724</v>
      </c>
      <c r="AF243" s="4">
        <f t="shared" si="155"/>
        <v>0.6</v>
      </c>
      <c r="AG243" s="4">
        <f t="shared" si="156"/>
        <v>0.69565217391304357</v>
      </c>
      <c r="AH243" s="4">
        <f t="shared" si="157"/>
        <v>1.4374999999999998</v>
      </c>
      <c r="AI243" s="4">
        <f t="shared" si="158"/>
        <v>0.68636015325670474</v>
      </c>
      <c r="AJ243" s="4">
        <f t="shared" si="159"/>
        <v>-0.89754789272030688</v>
      </c>
      <c r="AK243" s="4">
        <f t="shared" si="159"/>
        <v>1.5839080459770116</v>
      </c>
      <c r="AL243" s="4">
        <f t="shared" si="160"/>
        <v>-0.73915708812260483</v>
      </c>
      <c r="AM243" s="4">
        <f t="shared" si="161"/>
        <v>0.73915708812260483</v>
      </c>
      <c r="AN243" s="4">
        <f t="shared" si="162"/>
        <v>0.34318007662835237</v>
      </c>
      <c r="AO243" s="4">
        <f t="shared" si="163"/>
        <v>-0.44877394636015344</v>
      </c>
      <c r="AP243" s="4">
        <f t="shared" si="163"/>
        <v>0.79195402298850581</v>
      </c>
      <c r="AQ243" s="4">
        <f t="shared" si="164"/>
        <v>-0.36957854406130242</v>
      </c>
      <c r="AR243" s="4">
        <f t="shared" si="165"/>
        <v>0.36957854406130242</v>
      </c>
      <c r="AS243" s="4">
        <f t="shared" si="180"/>
        <v>0.330586291768315</v>
      </c>
      <c r="AT243" s="4">
        <f t="shared" si="180"/>
        <v>-0.42183387124436739</v>
      </c>
      <c r="AU243" s="4">
        <f t="shared" si="180"/>
        <v>0.66981556691056099</v>
      </c>
      <c r="AV243" s="4">
        <f t="shared" si="180"/>
        <v>-0.35400916203419175</v>
      </c>
      <c r="AW243" s="4">
        <f t="shared" si="180"/>
        <v>0.35400916203419175</v>
      </c>
      <c r="AX243" s="4">
        <f t="shared" si="181"/>
        <v>59.505532518296697</v>
      </c>
      <c r="AY243" s="4">
        <f t="shared" si="181"/>
        <v>-75.930096823986119</v>
      </c>
      <c r="AZ243" s="4">
        <f t="shared" si="181"/>
        <v>120.56680204390098</v>
      </c>
      <c r="BA243" s="4">
        <f t="shared" si="181"/>
        <v>-63.721649166154513</v>
      </c>
      <c r="BB243" s="4">
        <f t="shared" si="181"/>
        <v>63.721649166154513</v>
      </c>
      <c r="BC243" s="4">
        <f t="shared" si="166"/>
        <v>0.28888888888888881</v>
      </c>
      <c r="BD243" s="4">
        <f t="shared" si="167"/>
        <v>-0.22666666666666677</v>
      </c>
      <c r="BE243" s="4">
        <f t="shared" si="167"/>
        <v>0.66666666666666674</v>
      </c>
      <c r="BF243" s="4">
        <f t="shared" si="168"/>
        <v>-0.30434782608695637</v>
      </c>
      <c r="BG243" s="4">
        <f t="shared" si="169"/>
        <v>0.43749999999999967</v>
      </c>
      <c r="BH243" s="4">
        <f t="shared" si="170"/>
        <v>0.79429708734787841</v>
      </c>
      <c r="BI243" s="4">
        <f t="shared" si="171"/>
        <v>3.1326181353767559</v>
      </c>
      <c r="BJ243" s="4">
        <f t="shared" si="172"/>
        <v>0.25355694598644379</v>
      </c>
      <c r="BK243" s="4">
        <f t="shared" si="173"/>
        <v>0.52266298937359668</v>
      </c>
      <c r="BL243" s="4">
        <f t="shared" si="174"/>
        <v>2.0590804597701147</v>
      </c>
      <c r="BM243" s="4">
        <f t="shared" si="175"/>
        <v>0.2538332035028632</v>
      </c>
      <c r="BN243" s="3">
        <f t="shared" si="176"/>
        <v>0</v>
      </c>
      <c r="BO243" s="3">
        <v>100</v>
      </c>
      <c r="BP243" s="3">
        <f t="shared" si="177"/>
        <v>-1</v>
      </c>
      <c r="BQ243" s="3">
        <f t="shared" si="178"/>
        <v>-100</v>
      </c>
      <c r="BR243"/>
    </row>
    <row r="244" spans="1:70" x14ac:dyDescent="0.25">
      <c r="A244" t="s">
        <v>127</v>
      </c>
      <c r="B244" t="s">
        <v>222</v>
      </c>
      <c r="C244" t="s">
        <v>173</v>
      </c>
      <c r="D244" t="s">
        <v>20</v>
      </c>
      <c r="E244" t="s">
        <v>13</v>
      </c>
      <c r="F244" s="3">
        <v>2</v>
      </c>
      <c r="G244" s="3">
        <v>2</v>
      </c>
      <c r="H244" s="3" t="str">
        <f t="shared" si="179"/>
        <v>D</v>
      </c>
      <c r="I244" s="3">
        <v>1.95</v>
      </c>
      <c r="J244" s="3">
        <v>4</v>
      </c>
      <c r="K244" s="3">
        <v>3.4</v>
      </c>
      <c r="L244" s="3">
        <v>1.53</v>
      </c>
      <c r="M244" s="3">
        <v>2.4</v>
      </c>
      <c r="N244" s="3">
        <f t="shared" si="137"/>
        <v>4</v>
      </c>
      <c r="O244" s="3">
        <f t="shared" si="138"/>
        <v>5.693815987933637E-2</v>
      </c>
      <c r="P244" s="3">
        <f t="shared" si="139"/>
        <v>7.0261437908496815E-2</v>
      </c>
      <c r="Q244" s="3">
        <f t="shared" si="140"/>
        <v>2.0610294117647059</v>
      </c>
      <c r="R244" s="3">
        <f t="shared" si="141"/>
        <v>4.2277526395173455</v>
      </c>
      <c r="S244" s="3">
        <f t="shared" si="142"/>
        <v>3.5935897435897437</v>
      </c>
      <c r="T244" s="3">
        <f t="shared" si="143"/>
        <v>1.6171153846153847</v>
      </c>
      <c r="U244" s="3">
        <f t="shared" si="144"/>
        <v>2.5366515837104071</v>
      </c>
      <c r="V244" s="4">
        <f t="shared" si="145"/>
        <v>0.51282051282051289</v>
      </c>
      <c r="W244" s="4">
        <f t="shared" si="146"/>
        <v>0.25</v>
      </c>
      <c r="X244" s="4">
        <f t="shared" si="147"/>
        <v>0.29411764705882354</v>
      </c>
      <c r="Y244" s="4">
        <f t="shared" si="148"/>
        <v>0.65359477124183007</v>
      </c>
      <c r="Z244" s="4">
        <f t="shared" si="149"/>
        <v>0.41666666666666669</v>
      </c>
      <c r="AA244" s="4">
        <f t="shared" si="150"/>
        <v>0.48749999999999999</v>
      </c>
      <c r="AB244" s="4">
        <f t="shared" si="151"/>
        <v>0.57352941176470584</v>
      </c>
      <c r="AC244" s="4">
        <f t="shared" si="152"/>
        <v>2.0512820512820515</v>
      </c>
      <c r="AD244" s="4">
        <f t="shared" si="153"/>
        <v>1.1764705882352942</v>
      </c>
      <c r="AE244" s="4">
        <f t="shared" si="154"/>
        <v>1.7435897435897436</v>
      </c>
      <c r="AF244" s="4">
        <f t="shared" si="155"/>
        <v>0.85</v>
      </c>
      <c r="AG244" s="4">
        <f t="shared" si="156"/>
        <v>0.63750000000000007</v>
      </c>
      <c r="AH244" s="4">
        <f t="shared" si="157"/>
        <v>1.5686274509803921</v>
      </c>
      <c r="AI244" s="4">
        <f t="shared" si="158"/>
        <v>-1.5325603318250378</v>
      </c>
      <c r="AJ244" s="4">
        <f t="shared" si="159"/>
        <v>-2.1667232277526396</v>
      </c>
      <c r="AK244" s="4">
        <f t="shared" si="159"/>
        <v>0.63416289592760178</v>
      </c>
      <c r="AL244" s="4">
        <f t="shared" si="160"/>
        <v>-0.91953619909502238</v>
      </c>
      <c r="AM244" s="4">
        <f t="shared" si="161"/>
        <v>0.91953619909502238</v>
      </c>
      <c r="AN244" s="4">
        <f t="shared" si="162"/>
        <v>-0.76628016591251891</v>
      </c>
      <c r="AO244" s="4">
        <f t="shared" si="163"/>
        <v>-1.0833616138763198</v>
      </c>
      <c r="AP244" s="4">
        <f t="shared" si="163"/>
        <v>0.31708144796380089</v>
      </c>
      <c r="AQ244" s="4">
        <f t="shared" si="164"/>
        <v>-0.45976809954751119</v>
      </c>
      <c r="AR244" s="4">
        <f t="shared" si="165"/>
        <v>0.45976809954751119</v>
      </c>
      <c r="AS244" s="4">
        <f t="shared" si="180"/>
        <v>-0.65383925653387165</v>
      </c>
      <c r="AT244" s="4">
        <f t="shared" si="180"/>
        <v>-0.82538986119418811</v>
      </c>
      <c r="AU244" s="4">
        <f t="shared" si="180"/>
        <v>0.30705325309661119</v>
      </c>
      <c r="AV244" s="4">
        <f t="shared" si="180"/>
        <v>-0.43094732369260508</v>
      </c>
      <c r="AW244" s="4">
        <f t="shared" si="180"/>
        <v>0.43094732369260508</v>
      </c>
      <c r="AX244" s="4">
        <f t="shared" si="181"/>
        <v>-117.6910661760969</v>
      </c>
      <c r="AY244" s="4">
        <f t="shared" si="181"/>
        <v>-148.57017501495386</v>
      </c>
      <c r="AZ244" s="4">
        <f t="shared" si="181"/>
        <v>55.269585557390016</v>
      </c>
      <c r="BA244" s="4">
        <f t="shared" si="181"/>
        <v>-77.57051826466892</v>
      </c>
      <c r="BB244" s="4">
        <f t="shared" si="181"/>
        <v>77.57051826466892</v>
      </c>
      <c r="BC244" s="4">
        <f t="shared" si="166"/>
        <v>-0.42647058823529416</v>
      </c>
      <c r="BD244" s="4">
        <f t="shared" si="167"/>
        <v>-0.51249999999999996</v>
      </c>
      <c r="BE244" s="4">
        <f t="shared" si="167"/>
        <v>0.1764705882352941</v>
      </c>
      <c r="BF244" s="4">
        <f t="shared" si="168"/>
        <v>-0.36249999999999993</v>
      </c>
      <c r="BG244" s="4">
        <f t="shared" si="169"/>
        <v>0.56862745098039191</v>
      </c>
      <c r="BH244" s="4">
        <f t="shared" si="170"/>
        <v>1.1139713711864225</v>
      </c>
      <c r="BI244" s="4">
        <f t="shared" si="171"/>
        <v>3.2941239316239321</v>
      </c>
      <c r="BJ244" s="4">
        <f t="shared" si="172"/>
        <v>0.33816923537459581</v>
      </c>
      <c r="BK244" s="4">
        <f t="shared" si="173"/>
        <v>0.65021028192659358</v>
      </c>
      <c r="BL244" s="4">
        <f t="shared" si="174"/>
        <v>2.076883484162896</v>
      </c>
      <c r="BM244" s="4">
        <f t="shared" si="175"/>
        <v>0.3130701779299217</v>
      </c>
      <c r="BN244" s="3">
        <f t="shared" si="176"/>
        <v>0</v>
      </c>
      <c r="BO244" s="3">
        <v>100</v>
      </c>
      <c r="BP244" s="3">
        <f t="shared" si="177"/>
        <v>-1</v>
      </c>
      <c r="BQ244" s="3">
        <f t="shared" si="178"/>
        <v>-100</v>
      </c>
      <c r="BR244"/>
    </row>
    <row r="245" spans="1:70" x14ac:dyDescent="0.25">
      <c r="A245" t="s">
        <v>127</v>
      </c>
      <c r="B245" t="s">
        <v>222</v>
      </c>
      <c r="C245" t="s">
        <v>173</v>
      </c>
      <c r="D245" t="s">
        <v>133</v>
      </c>
      <c r="E245" t="s">
        <v>14</v>
      </c>
      <c r="F245" s="3">
        <v>2</v>
      </c>
      <c r="G245" s="3">
        <v>0</v>
      </c>
      <c r="H245" s="3" t="str">
        <f t="shared" si="179"/>
        <v>H</v>
      </c>
      <c r="I245" s="3">
        <v>2.25</v>
      </c>
      <c r="J245" s="3">
        <v>3.6</v>
      </c>
      <c r="K245" s="3">
        <v>3.2</v>
      </c>
      <c r="L245" s="3">
        <v>1.86</v>
      </c>
      <c r="M245" s="3">
        <v>2.04</v>
      </c>
      <c r="N245" s="3">
        <f t="shared" si="137"/>
        <v>2</v>
      </c>
      <c r="O245" s="3">
        <f t="shared" si="138"/>
        <v>3.4722222222222321E-2</v>
      </c>
      <c r="P245" s="3">
        <f t="shared" si="139"/>
        <v>2.7830487033523088E-2</v>
      </c>
      <c r="Q245" s="3">
        <f t="shared" si="140"/>
        <v>2.328125</v>
      </c>
      <c r="R245" s="3">
        <f t="shared" si="141"/>
        <v>3.7250000000000005</v>
      </c>
      <c r="S245" s="3">
        <f t="shared" si="142"/>
        <v>3.3111111111111118</v>
      </c>
      <c r="T245" s="3">
        <f t="shared" si="143"/>
        <v>1.9245833333333335</v>
      </c>
      <c r="U245" s="3">
        <f t="shared" si="144"/>
        <v>2.1108333333333338</v>
      </c>
      <c r="V245" s="4">
        <f t="shared" si="145"/>
        <v>0.44444444444444442</v>
      </c>
      <c r="W245" s="4">
        <f t="shared" si="146"/>
        <v>0.27777777777777779</v>
      </c>
      <c r="X245" s="4">
        <f t="shared" si="147"/>
        <v>0.3125</v>
      </c>
      <c r="Y245" s="4">
        <f t="shared" si="148"/>
        <v>0.5376344086021505</v>
      </c>
      <c r="Z245" s="4">
        <f t="shared" si="149"/>
        <v>0.49019607843137253</v>
      </c>
      <c r="AA245" s="4">
        <f t="shared" si="150"/>
        <v>0.625</v>
      </c>
      <c r="AB245" s="4">
        <f t="shared" si="151"/>
        <v>0.703125</v>
      </c>
      <c r="AC245" s="4">
        <f t="shared" si="152"/>
        <v>1.6</v>
      </c>
      <c r="AD245" s="4">
        <f t="shared" si="153"/>
        <v>1.125</v>
      </c>
      <c r="AE245" s="4">
        <f t="shared" si="154"/>
        <v>1.4222222222222223</v>
      </c>
      <c r="AF245" s="4">
        <f t="shared" si="155"/>
        <v>0.88888888888888895</v>
      </c>
      <c r="AG245" s="4">
        <f t="shared" si="156"/>
        <v>0.91176470588235292</v>
      </c>
      <c r="AH245" s="4">
        <f t="shared" si="157"/>
        <v>1.096774193548387</v>
      </c>
      <c r="AI245" s="4">
        <f t="shared" si="158"/>
        <v>-0.98298611111111178</v>
      </c>
      <c r="AJ245" s="4">
        <f t="shared" si="159"/>
        <v>-1.3968750000000005</v>
      </c>
      <c r="AK245" s="4">
        <f t="shared" si="159"/>
        <v>0.41388888888888875</v>
      </c>
      <c r="AL245" s="4">
        <f t="shared" si="160"/>
        <v>-0.18625000000000025</v>
      </c>
      <c r="AM245" s="4">
        <f t="shared" si="161"/>
        <v>0.18625000000000025</v>
      </c>
      <c r="AN245" s="4">
        <f t="shared" si="162"/>
        <v>-0.49149305555555589</v>
      </c>
      <c r="AO245" s="4">
        <f t="shared" si="163"/>
        <v>-0.69843750000000027</v>
      </c>
      <c r="AP245" s="4">
        <f t="shared" si="163"/>
        <v>0.20694444444444438</v>
      </c>
      <c r="AQ245" s="4">
        <f t="shared" si="164"/>
        <v>-9.3125000000000124E-2</v>
      </c>
      <c r="AR245" s="4">
        <f t="shared" si="165"/>
        <v>9.3125000000000124E-2</v>
      </c>
      <c r="AS245" s="4">
        <f t="shared" si="180"/>
        <v>-0.45681892272686303</v>
      </c>
      <c r="AT245" s="4">
        <f t="shared" si="180"/>
        <v>-0.60967653671274691</v>
      </c>
      <c r="AU245" s="4">
        <f t="shared" si="180"/>
        <v>0.20406390592667623</v>
      </c>
      <c r="AV245" s="4">
        <f t="shared" si="180"/>
        <v>-9.2857190554969896E-2</v>
      </c>
      <c r="AW245" s="4">
        <f t="shared" si="180"/>
        <v>9.2857190554969896E-2</v>
      </c>
      <c r="AX245" s="4">
        <f t="shared" si="181"/>
        <v>-82.227406090835345</v>
      </c>
      <c r="AY245" s="4">
        <f t="shared" si="181"/>
        <v>-109.74177660829444</v>
      </c>
      <c r="AZ245" s="4">
        <f t="shared" si="181"/>
        <v>36.731503066801722</v>
      </c>
      <c r="BA245" s="4">
        <f t="shared" si="181"/>
        <v>-16.714294299894583</v>
      </c>
      <c r="BB245" s="4">
        <f t="shared" si="181"/>
        <v>16.714294299894583</v>
      </c>
      <c r="BC245" s="4">
        <f t="shared" si="166"/>
        <v>-0.29687500000000017</v>
      </c>
      <c r="BD245" s="4">
        <f t="shared" si="167"/>
        <v>-0.37500000000000011</v>
      </c>
      <c r="BE245" s="4">
        <f t="shared" si="167"/>
        <v>0.12499999999999993</v>
      </c>
      <c r="BF245" s="4">
        <f t="shared" si="168"/>
        <v>-8.8235294117647162E-2</v>
      </c>
      <c r="BG245" s="4">
        <f t="shared" si="169"/>
        <v>9.6774193548387219E-2</v>
      </c>
      <c r="BH245" s="4">
        <f t="shared" si="170"/>
        <v>0.71749860308900482</v>
      </c>
      <c r="BI245" s="4">
        <f t="shared" si="171"/>
        <v>3.1214120370370373</v>
      </c>
      <c r="BJ245" s="4">
        <f t="shared" si="172"/>
        <v>0.22986347030624055</v>
      </c>
      <c r="BK245" s="4">
        <f t="shared" si="173"/>
        <v>0.13169863799599466</v>
      </c>
      <c r="BL245" s="4">
        <f t="shared" si="174"/>
        <v>2.0177083333333337</v>
      </c>
      <c r="BM245" s="4">
        <f t="shared" si="175"/>
        <v>6.5271395186450615E-2</v>
      </c>
      <c r="BN245" s="3">
        <f t="shared" si="176"/>
        <v>1</v>
      </c>
      <c r="BO245" s="3">
        <v>100</v>
      </c>
      <c r="BP245" s="3">
        <f t="shared" si="177"/>
        <v>1.25</v>
      </c>
      <c r="BQ245" s="3">
        <f t="shared" si="178"/>
        <v>125</v>
      </c>
      <c r="BR245"/>
    </row>
    <row r="246" spans="1:70" x14ac:dyDescent="0.25">
      <c r="A246" t="s">
        <v>127</v>
      </c>
      <c r="B246" t="s">
        <v>222</v>
      </c>
      <c r="C246" t="s">
        <v>173</v>
      </c>
      <c r="D246" t="s">
        <v>23</v>
      </c>
      <c r="E246" t="s">
        <v>26</v>
      </c>
      <c r="F246" s="3">
        <v>1</v>
      </c>
      <c r="G246" s="3">
        <v>2</v>
      </c>
      <c r="H246" s="3" t="str">
        <f t="shared" si="179"/>
        <v>A</v>
      </c>
      <c r="I246" s="3">
        <v>1.5</v>
      </c>
      <c r="J246" s="3">
        <v>5</v>
      </c>
      <c r="K246" s="3">
        <v>5.25</v>
      </c>
      <c r="L246" s="3">
        <v>1.4</v>
      </c>
      <c r="M246" s="3">
        <v>2.88</v>
      </c>
      <c r="N246" s="3">
        <f t="shared" si="137"/>
        <v>3</v>
      </c>
      <c r="O246" s="3">
        <f t="shared" si="138"/>
        <v>5.7142857142857162E-2</v>
      </c>
      <c r="P246" s="3">
        <f t="shared" si="139"/>
        <v>6.1507936507936511E-2</v>
      </c>
      <c r="Q246" s="3">
        <f t="shared" si="140"/>
        <v>1.5857142857142859</v>
      </c>
      <c r="R246" s="3">
        <f t="shared" si="141"/>
        <v>5.2857142857142856</v>
      </c>
      <c r="S246" s="3">
        <f t="shared" si="142"/>
        <v>5.55</v>
      </c>
      <c r="T246" s="3">
        <f t="shared" si="143"/>
        <v>1.48</v>
      </c>
      <c r="U246" s="3">
        <f t="shared" si="144"/>
        <v>3.0445714285714285</v>
      </c>
      <c r="V246" s="4">
        <f t="shared" si="145"/>
        <v>0.66666666666666663</v>
      </c>
      <c r="W246" s="4">
        <f t="shared" si="146"/>
        <v>0.2</v>
      </c>
      <c r="X246" s="4">
        <f t="shared" si="147"/>
        <v>0.19047619047619047</v>
      </c>
      <c r="Y246" s="4">
        <f t="shared" si="148"/>
        <v>0.7142857142857143</v>
      </c>
      <c r="Z246" s="4">
        <f t="shared" si="149"/>
        <v>0.34722222222222221</v>
      </c>
      <c r="AA246" s="4">
        <f t="shared" si="150"/>
        <v>0.3</v>
      </c>
      <c r="AB246" s="4">
        <f t="shared" si="151"/>
        <v>0.2857142857142857</v>
      </c>
      <c r="AC246" s="4">
        <f t="shared" si="152"/>
        <v>3.3333333333333335</v>
      </c>
      <c r="AD246" s="4">
        <f t="shared" si="153"/>
        <v>0.95238095238095233</v>
      </c>
      <c r="AE246" s="4">
        <f t="shared" si="154"/>
        <v>3.5</v>
      </c>
      <c r="AF246" s="4">
        <f t="shared" si="155"/>
        <v>1.05</v>
      </c>
      <c r="AG246" s="4">
        <f t="shared" si="156"/>
        <v>0.4861111111111111</v>
      </c>
      <c r="AH246" s="4">
        <f t="shared" si="157"/>
        <v>2.0571428571428574</v>
      </c>
      <c r="AI246" s="4">
        <f t="shared" si="158"/>
        <v>-3.964285714285714</v>
      </c>
      <c r="AJ246" s="4">
        <f t="shared" si="159"/>
        <v>-3.6999999999999997</v>
      </c>
      <c r="AK246" s="4">
        <f t="shared" si="159"/>
        <v>-0.26428571428571423</v>
      </c>
      <c r="AL246" s="4">
        <f t="shared" si="160"/>
        <v>-1.5645714285714285</v>
      </c>
      <c r="AM246" s="4">
        <f t="shared" si="161"/>
        <v>1.5645714285714285</v>
      </c>
      <c r="AN246" s="4">
        <f t="shared" si="162"/>
        <v>-1.982142857142857</v>
      </c>
      <c r="AO246" s="4">
        <f t="shared" si="163"/>
        <v>-1.8499999999999999</v>
      </c>
      <c r="AP246" s="4">
        <f t="shared" si="163"/>
        <v>-0.13214285714285712</v>
      </c>
      <c r="AQ246" s="4">
        <f t="shared" si="164"/>
        <v>-0.78228571428571425</v>
      </c>
      <c r="AR246" s="4">
        <f t="shared" si="165"/>
        <v>0.78228571428571425</v>
      </c>
      <c r="AS246" s="4">
        <f t="shared" si="180"/>
        <v>-1.1035516110065466</v>
      </c>
      <c r="AT246" s="4">
        <f t="shared" si="180"/>
        <v>-1.075244653309068</v>
      </c>
      <c r="AU246" s="4">
        <f t="shared" si="180"/>
        <v>-0.13138166853461711</v>
      </c>
      <c r="AV246" s="4">
        <f t="shared" si="180"/>
        <v>-0.66384582996861141</v>
      </c>
      <c r="AW246" s="4">
        <f t="shared" si="180"/>
        <v>0.66384582996861141</v>
      </c>
      <c r="AX246" s="4">
        <f t="shared" si="181"/>
        <v>-198.63928998117839</v>
      </c>
      <c r="AY246" s="4">
        <f t="shared" si="181"/>
        <v>-193.54403759563223</v>
      </c>
      <c r="AZ246" s="4">
        <f t="shared" si="181"/>
        <v>-23.64870033623108</v>
      </c>
      <c r="BA246" s="4">
        <f t="shared" si="181"/>
        <v>-119.49224939435004</v>
      </c>
      <c r="BB246" s="4">
        <f t="shared" si="181"/>
        <v>119.49224939435004</v>
      </c>
      <c r="BC246" s="4">
        <f t="shared" si="166"/>
        <v>-0.7142857142857143</v>
      </c>
      <c r="BD246" s="4">
        <f t="shared" si="167"/>
        <v>-0.7</v>
      </c>
      <c r="BE246" s="4">
        <f t="shared" si="167"/>
        <v>-4.7619047619047609E-2</v>
      </c>
      <c r="BF246" s="4">
        <f t="shared" si="168"/>
        <v>-0.51388888888888884</v>
      </c>
      <c r="BG246" s="4">
        <f t="shared" si="169"/>
        <v>1.0571428571428572</v>
      </c>
      <c r="BH246" s="4">
        <f t="shared" si="170"/>
        <v>2.2164313720958932</v>
      </c>
      <c r="BI246" s="4">
        <f t="shared" si="171"/>
        <v>4.14047619047619</v>
      </c>
      <c r="BJ246" s="4">
        <f t="shared" si="172"/>
        <v>0.5353083244854947</v>
      </c>
      <c r="BK246" s="4">
        <f t="shared" si="173"/>
        <v>1.1063190667935812</v>
      </c>
      <c r="BL246" s="4">
        <f t="shared" si="174"/>
        <v>2.2622857142857145</v>
      </c>
      <c r="BM246" s="4">
        <f t="shared" si="175"/>
        <v>0.48902711969910756</v>
      </c>
      <c r="BN246" s="3">
        <f t="shared" si="176"/>
        <v>0</v>
      </c>
      <c r="BO246" s="3">
        <v>100</v>
      </c>
      <c r="BP246" s="3">
        <f t="shared" si="177"/>
        <v>-1</v>
      </c>
      <c r="BQ246" s="3">
        <f t="shared" si="178"/>
        <v>-100</v>
      </c>
      <c r="BR246"/>
    </row>
    <row r="247" spans="1:70" x14ac:dyDescent="0.25">
      <c r="A247" t="s">
        <v>127</v>
      </c>
      <c r="B247" t="s">
        <v>222</v>
      </c>
      <c r="C247" t="s">
        <v>174</v>
      </c>
      <c r="D247" t="s">
        <v>130</v>
      </c>
      <c r="E247" t="s">
        <v>24</v>
      </c>
      <c r="F247" s="3">
        <v>1</v>
      </c>
      <c r="G247" s="3">
        <v>1</v>
      </c>
      <c r="H247" s="3" t="str">
        <f t="shared" si="179"/>
        <v>D</v>
      </c>
      <c r="I247" s="3">
        <v>1.33</v>
      </c>
      <c r="J247" s="3">
        <v>6</v>
      </c>
      <c r="K247" s="3">
        <v>7.5</v>
      </c>
      <c r="L247" s="3">
        <v>1.33</v>
      </c>
      <c r="M247" s="3">
        <v>3.4</v>
      </c>
      <c r="N247" s="3">
        <f t="shared" si="137"/>
        <v>2</v>
      </c>
      <c r="O247" s="3">
        <f t="shared" si="138"/>
        <v>5.1879699248120303E-2</v>
      </c>
      <c r="P247" s="3">
        <f t="shared" si="139"/>
        <v>4.5997346306943854E-2</v>
      </c>
      <c r="Q247" s="3">
        <f t="shared" si="140"/>
        <v>1.399</v>
      </c>
      <c r="R247" s="3">
        <f t="shared" si="141"/>
        <v>6.3112781954887218</v>
      </c>
      <c r="S247" s="3">
        <f t="shared" si="142"/>
        <v>7.8890977443609023</v>
      </c>
      <c r="T247" s="3">
        <f t="shared" si="143"/>
        <v>1.399</v>
      </c>
      <c r="U247" s="3">
        <f t="shared" si="144"/>
        <v>3.5763909774436091</v>
      </c>
      <c r="V247" s="4">
        <f t="shared" si="145"/>
        <v>0.75187969924812026</v>
      </c>
      <c r="W247" s="4">
        <f t="shared" si="146"/>
        <v>0.16666666666666666</v>
      </c>
      <c r="X247" s="4">
        <f t="shared" si="147"/>
        <v>0.13333333333333333</v>
      </c>
      <c r="Y247" s="4">
        <f t="shared" si="148"/>
        <v>0.75187969924812026</v>
      </c>
      <c r="Z247" s="4">
        <f t="shared" si="149"/>
        <v>0.29411764705882354</v>
      </c>
      <c r="AA247" s="4">
        <f t="shared" si="150"/>
        <v>0.22166666666666668</v>
      </c>
      <c r="AB247" s="4">
        <f t="shared" si="151"/>
        <v>0.17733333333333334</v>
      </c>
      <c r="AC247" s="4">
        <f t="shared" si="152"/>
        <v>4.511278195488722</v>
      </c>
      <c r="AD247" s="4">
        <f t="shared" si="153"/>
        <v>0.8</v>
      </c>
      <c r="AE247" s="4">
        <f t="shared" si="154"/>
        <v>5.6390977443609023</v>
      </c>
      <c r="AF247" s="4">
        <f t="shared" si="155"/>
        <v>1.25</v>
      </c>
      <c r="AG247" s="4">
        <f t="shared" si="156"/>
        <v>0.39117647058823535</v>
      </c>
      <c r="AH247" s="4">
        <f t="shared" si="157"/>
        <v>2.5563909774436087</v>
      </c>
      <c r="AI247" s="4">
        <f t="shared" si="158"/>
        <v>-6.4900977443609023</v>
      </c>
      <c r="AJ247" s="4">
        <f t="shared" si="159"/>
        <v>-4.9122781954887218</v>
      </c>
      <c r="AK247" s="4">
        <f t="shared" si="159"/>
        <v>-1.5778195488721805</v>
      </c>
      <c r="AL247" s="4">
        <f t="shared" si="160"/>
        <v>-2.1773909774436091</v>
      </c>
      <c r="AM247" s="4">
        <f t="shared" si="161"/>
        <v>2.1773909774436091</v>
      </c>
      <c r="AN247" s="4">
        <f t="shared" si="162"/>
        <v>-3.2450488721804511</v>
      </c>
      <c r="AO247" s="4">
        <f t="shared" si="163"/>
        <v>-2.4561390977443609</v>
      </c>
      <c r="AP247" s="4">
        <f t="shared" si="163"/>
        <v>-0.78890977443609023</v>
      </c>
      <c r="AQ247" s="4">
        <f t="shared" si="164"/>
        <v>-1.0886954887218045</v>
      </c>
      <c r="AR247" s="4">
        <f t="shared" si="165"/>
        <v>1.0886954887218045</v>
      </c>
      <c r="AS247" s="4">
        <f t="shared" si="180"/>
        <v>-1.2718685928350077</v>
      </c>
      <c r="AT247" s="4">
        <f t="shared" si="180"/>
        <v>-1.1841473426027529</v>
      </c>
      <c r="AU247" s="4">
        <f t="shared" si="180"/>
        <v>-0.66794193202773211</v>
      </c>
      <c r="AV247" s="4">
        <f t="shared" si="180"/>
        <v>-0.82783720432649033</v>
      </c>
      <c r="AW247" s="4">
        <f t="shared" si="180"/>
        <v>0.82783720432649033</v>
      </c>
      <c r="AX247" s="4">
        <f t="shared" si="181"/>
        <v>-228.93634671030142</v>
      </c>
      <c r="AY247" s="4">
        <f t="shared" si="181"/>
        <v>-213.14652166849552</v>
      </c>
      <c r="AZ247" s="4">
        <f t="shared" si="181"/>
        <v>-120.22954776499178</v>
      </c>
      <c r="BA247" s="4">
        <f t="shared" si="181"/>
        <v>-149.01069677876825</v>
      </c>
      <c r="BB247" s="4">
        <f t="shared" si="181"/>
        <v>149.01069677876825</v>
      </c>
      <c r="BC247" s="4">
        <f t="shared" si="166"/>
        <v>-0.82266666666666666</v>
      </c>
      <c r="BD247" s="4">
        <f t="shared" si="167"/>
        <v>-0.77833333333333332</v>
      </c>
      <c r="BE247" s="4">
        <f t="shared" si="167"/>
        <v>-0.2</v>
      </c>
      <c r="BF247" s="4">
        <f t="shared" si="168"/>
        <v>-0.60882352941176476</v>
      </c>
      <c r="BG247" s="4">
        <f t="shared" si="169"/>
        <v>1.5563909774436091</v>
      </c>
      <c r="BH247" s="4">
        <f t="shared" si="170"/>
        <v>3.3848033012775303</v>
      </c>
      <c r="BI247" s="4">
        <f t="shared" si="171"/>
        <v>5.1997919799498744</v>
      </c>
      <c r="BJ247" s="4">
        <f t="shared" si="172"/>
        <v>0.65094975228415952</v>
      </c>
      <c r="BK247" s="4">
        <f t="shared" si="173"/>
        <v>1.5396479254447797</v>
      </c>
      <c r="BL247" s="4">
        <f t="shared" si="174"/>
        <v>2.4876954887218048</v>
      </c>
      <c r="BM247" s="4">
        <f t="shared" si="175"/>
        <v>0.61890530108082542</v>
      </c>
      <c r="BN247" s="3">
        <f t="shared" si="176"/>
        <v>0</v>
      </c>
      <c r="BO247" s="3">
        <v>100</v>
      </c>
      <c r="BP247" s="3">
        <f t="shared" si="177"/>
        <v>-1</v>
      </c>
      <c r="BQ247" s="3">
        <f t="shared" si="178"/>
        <v>-100</v>
      </c>
      <c r="BR247"/>
    </row>
    <row r="248" spans="1:70" x14ac:dyDescent="0.25">
      <c r="A248" t="s">
        <v>127</v>
      </c>
      <c r="B248" t="s">
        <v>223</v>
      </c>
      <c r="C248" t="s">
        <v>134</v>
      </c>
      <c r="D248" t="s">
        <v>135</v>
      </c>
      <c r="E248" t="s">
        <v>15</v>
      </c>
      <c r="F248" s="3">
        <v>0</v>
      </c>
      <c r="G248" s="3">
        <v>5</v>
      </c>
      <c r="H248" s="3" t="str">
        <f t="shared" si="179"/>
        <v>A</v>
      </c>
      <c r="I248" s="3">
        <v>4.5</v>
      </c>
      <c r="J248" s="3">
        <v>4.33</v>
      </c>
      <c r="K248" s="3">
        <v>1.67</v>
      </c>
      <c r="L248" s="3">
        <v>1.57</v>
      </c>
      <c r="M248" s="3">
        <v>2.35</v>
      </c>
      <c r="N248" s="3">
        <f t="shared" si="137"/>
        <v>5</v>
      </c>
      <c r="O248" s="3">
        <f t="shared" si="138"/>
        <v>5.1971499648893138E-2</v>
      </c>
      <c r="P248" s="3">
        <f t="shared" si="139"/>
        <v>6.2474590052852608E-2</v>
      </c>
      <c r="Q248" s="3">
        <f t="shared" si="140"/>
        <v>4.733871748420019</v>
      </c>
      <c r="R248" s="3">
        <f t="shared" si="141"/>
        <v>4.5550365934797075</v>
      </c>
      <c r="S248" s="3">
        <f t="shared" si="142"/>
        <v>1.7567924044136514</v>
      </c>
      <c r="T248" s="3">
        <f t="shared" si="143"/>
        <v>1.6515952544487622</v>
      </c>
      <c r="U248" s="3">
        <f t="shared" si="144"/>
        <v>2.4721330241748989</v>
      </c>
      <c r="V248" s="4">
        <f t="shared" si="145"/>
        <v>0.22222222222222221</v>
      </c>
      <c r="W248" s="4">
        <f t="shared" si="146"/>
        <v>0.23094688221709006</v>
      </c>
      <c r="X248" s="4">
        <f t="shared" si="147"/>
        <v>0.5988023952095809</v>
      </c>
      <c r="Y248" s="4">
        <f t="shared" si="148"/>
        <v>0.63694267515923564</v>
      </c>
      <c r="Z248" s="4">
        <f t="shared" si="149"/>
        <v>0.42553191489361702</v>
      </c>
      <c r="AA248" s="4">
        <f t="shared" si="150"/>
        <v>1.0392609699769053</v>
      </c>
      <c r="AB248" s="4">
        <f t="shared" si="151"/>
        <v>2.6946107784431139</v>
      </c>
      <c r="AC248" s="4">
        <f t="shared" si="152"/>
        <v>0.9622222222222222</v>
      </c>
      <c r="AD248" s="4">
        <f t="shared" si="153"/>
        <v>2.5928143712574854</v>
      </c>
      <c r="AE248" s="4">
        <f t="shared" si="154"/>
        <v>0.37111111111111111</v>
      </c>
      <c r="AF248" s="4">
        <f t="shared" si="155"/>
        <v>0.38568129330254042</v>
      </c>
      <c r="AG248" s="4">
        <f t="shared" si="156"/>
        <v>0.66808510638297869</v>
      </c>
      <c r="AH248" s="4">
        <f t="shared" si="157"/>
        <v>1.4968152866242037</v>
      </c>
      <c r="AI248" s="4">
        <f t="shared" si="158"/>
        <v>2.9770793440063676</v>
      </c>
      <c r="AJ248" s="4">
        <f t="shared" si="159"/>
        <v>0.17883515494031155</v>
      </c>
      <c r="AK248" s="4">
        <f t="shared" si="159"/>
        <v>2.7982441890660561</v>
      </c>
      <c r="AL248" s="4">
        <f t="shared" si="160"/>
        <v>-0.82053776972613668</v>
      </c>
      <c r="AM248" s="4">
        <f t="shared" si="161"/>
        <v>0.82053776972613668</v>
      </c>
      <c r="AN248" s="4">
        <f t="shared" si="162"/>
        <v>1.4885396720031838</v>
      </c>
      <c r="AO248" s="4">
        <f t="shared" si="163"/>
        <v>8.9417577470155774E-2</v>
      </c>
      <c r="AP248" s="4">
        <f t="shared" si="163"/>
        <v>1.399122094533028</v>
      </c>
      <c r="AQ248" s="4">
        <f t="shared" si="164"/>
        <v>-0.41026888486306834</v>
      </c>
      <c r="AR248" s="4">
        <f t="shared" si="165"/>
        <v>0.41026888486306834</v>
      </c>
      <c r="AS248" s="4">
        <f t="shared" si="180"/>
        <v>0.97924873243941457</v>
      </c>
      <c r="AT248" s="4">
        <f t="shared" si="180"/>
        <v>8.9180401398812725E-2</v>
      </c>
      <c r="AU248" s="4">
        <f t="shared" si="180"/>
        <v>0.95025012793322017</v>
      </c>
      <c r="AV248" s="4">
        <f t="shared" si="180"/>
        <v>-0.38932739926342302</v>
      </c>
      <c r="AW248" s="4">
        <f t="shared" si="180"/>
        <v>0.38932739926342302</v>
      </c>
      <c r="AX248" s="4">
        <f t="shared" si="181"/>
        <v>176.26477183909464</v>
      </c>
      <c r="AY248" s="4">
        <f t="shared" si="181"/>
        <v>16.052472251786291</v>
      </c>
      <c r="AZ248" s="4">
        <f t="shared" si="181"/>
        <v>171.04502302797962</v>
      </c>
      <c r="BA248" s="4">
        <f t="shared" si="181"/>
        <v>-70.078931867416145</v>
      </c>
      <c r="BB248" s="4">
        <f t="shared" si="181"/>
        <v>70.078931867416145</v>
      </c>
      <c r="BC248" s="4">
        <f t="shared" si="166"/>
        <v>1.6946107784431139</v>
      </c>
      <c r="BD248" s="4">
        <f t="shared" si="167"/>
        <v>3.9260969976905244E-2</v>
      </c>
      <c r="BE248" s="4">
        <f t="shared" si="167"/>
        <v>1.5928143712574854</v>
      </c>
      <c r="BF248" s="4">
        <f t="shared" si="168"/>
        <v>-0.33191489361702131</v>
      </c>
      <c r="BG248" s="4">
        <f t="shared" si="169"/>
        <v>0.49681528662420382</v>
      </c>
      <c r="BH248" s="4">
        <f t="shared" si="170"/>
        <v>1.6695884709908717</v>
      </c>
      <c r="BI248" s="4">
        <f t="shared" si="171"/>
        <v>3.6819002487711265</v>
      </c>
      <c r="BJ248" s="4">
        <f t="shared" si="172"/>
        <v>0.45345836611084578</v>
      </c>
      <c r="BK248" s="4">
        <f t="shared" si="173"/>
        <v>0.58020782119303793</v>
      </c>
      <c r="BL248" s="4">
        <f t="shared" si="174"/>
        <v>2.0618641393118304</v>
      </c>
      <c r="BM248" s="4">
        <f t="shared" si="175"/>
        <v>0.28139963741097346</v>
      </c>
      <c r="BN248" s="3">
        <f t="shared" si="176"/>
        <v>0</v>
      </c>
      <c r="BO248" s="3">
        <v>100</v>
      </c>
      <c r="BP248" s="3">
        <f t="shared" si="177"/>
        <v>-1</v>
      </c>
      <c r="BQ248" s="3">
        <f t="shared" si="178"/>
        <v>-100</v>
      </c>
      <c r="BR248"/>
    </row>
    <row r="249" spans="1:70" x14ac:dyDescent="0.25">
      <c r="A249" t="s">
        <v>127</v>
      </c>
      <c r="B249" t="s">
        <v>223</v>
      </c>
      <c r="C249" t="s">
        <v>136</v>
      </c>
      <c r="D249" t="s">
        <v>16</v>
      </c>
      <c r="E249" t="s">
        <v>141</v>
      </c>
      <c r="F249" s="3">
        <v>1</v>
      </c>
      <c r="G249" s="3">
        <v>2</v>
      </c>
      <c r="H249" s="3" t="str">
        <f t="shared" si="179"/>
        <v>A</v>
      </c>
      <c r="I249" s="3">
        <v>4.2</v>
      </c>
      <c r="J249" s="3">
        <v>4.2</v>
      </c>
      <c r="K249" s="3">
        <v>1.75</v>
      </c>
      <c r="L249" s="3">
        <v>1.5</v>
      </c>
      <c r="M249" s="3">
        <v>2.5</v>
      </c>
      <c r="N249" s="3">
        <f t="shared" si="137"/>
        <v>3</v>
      </c>
      <c r="O249" s="3">
        <f t="shared" si="138"/>
        <v>4.761904761904745E-2</v>
      </c>
      <c r="P249" s="3">
        <f t="shared" si="139"/>
        <v>6.6666666666666652E-2</v>
      </c>
      <c r="Q249" s="3">
        <f t="shared" si="140"/>
        <v>4.3999999999999995</v>
      </c>
      <c r="R249" s="3">
        <f t="shared" si="141"/>
        <v>4.3999999999999995</v>
      </c>
      <c r="S249" s="3">
        <f t="shared" si="142"/>
        <v>1.833333333333333</v>
      </c>
      <c r="T249" s="3">
        <f t="shared" si="143"/>
        <v>1.5714285714285712</v>
      </c>
      <c r="U249" s="3">
        <f t="shared" si="144"/>
        <v>2.6190476190476186</v>
      </c>
      <c r="V249" s="4">
        <f t="shared" si="145"/>
        <v>0.23809523809523808</v>
      </c>
      <c r="W249" s="4">
        <f t="shared" si="146"/>
        <v>0.23809523809523808</v>
      </c>
      <c r="X249" s="4">
        <f t="shared" si="147"/>
        <v>0.5714285714285714</v>
      </c>
      <c r="Y249" s="4">
        <f t="shared" si="148"/>
        <v>0.66666666666666663</v>
      </c>
      <c r="Z249" s="4">
        <f t="shared" si="149"/>
        <v>0.4</v>
      </c>
      <c r="AA249" s="4">
        <f t="shared" si="150"/>
        <v>1</v>
      </c>
      <c r="AB249" s="4">
        <f t="shared" si="151"/>
        <v>2.4</v>
      </c>
      <c r="AC249" s="4">
        <f t="shared" si="152"/>
        <v>1</v>
      </c>
      <c r="AD249" s="4">
        <f t="shared" si="153"/>
        <v>2.4</v>
      </c>
      <c r="AE249" s="4">
        <f t="shared" si="154"/>
        <v>0.41666666666666663</v>
      </c>
      <c r="AF249" s="4">
        <f t="shared" si="155"/>
        <v>0.41666666666666663</v>
      </c>
      <c r="AG249" s="4">
        <f t="shared" si="156"/>
        <v>0.6</v>
      </c>
      <c r="AH249" s="4">
        <f t="shared" si="157"/>
        <v>1.6666666666666667</v>
      </c>
      <c r="AI249" s="4">
        <f t="shared" si="158"/>
        <v>2.5666666666666664</v>
      </c>
      <c r="AJ249" s="4">
        <f t="shared" si="159"/>
        <v>0</v>
      </c>
      <c r="AK249" s="4">
        <f t="shared" si="159"/>
        <v>2.5666666666666664</v>
      </c>
      <c r="AL249" s="4">
        <f t="shared" si="160"/>
        <v>-1.0476190476190474</v>
      </c>
      <c r="AM249" s="4">
        <f t="shared" si="161"/>
        <v>1.0476190476190474</v>
      </c>
      <c r="AN249" s="4">
        <f t="shared" si="162"/>
        <v>1.2833333333333332</v>
      </c>
      <c r="AO249" s="4">
        <f t="shared" si="163"/>
        <v>0</v>
      </c>
      <c r="AP249" s="4">
        <f t="shared" si="163"/>
        <v>1.2833333333333332</v>
      </c>
      <c r="AQ249" s="4">
        <f t="shared" si="164"/>
        <v>-0.52380952380952372</v>
      </c>
      <c r="AR249" s="4">
        <f t="shared" si="165"/>
        <v>0.52380952380952372</v>
      </c>
      <c r="AS249" s="4">
        <f t="shared" si="180"/>
        <v>0.90885468558938864</v>
      </c>
      <c r="AT249" s="4">
        <f t="shared" si="180"/>
        <v>0</v>
      </c>
      <c r="AU249" s="4">
        <f t="shared" si="180"/>
        <v>0.90885468558938864</v>
      </c>
      <c r="AV249" s="4">
        <f t="shared" si="180"/>
        <v>-0.48251329502247686</v>
      </c>
      <c r="AW249" s="4">
        <f t="shared" si="180"/>
        <v>0.48251329502247686</v>
      </c>
      <c r="AX249" s="4">
        <f t="shared" si="181"/>
        <v>163.59384340608997</v>
      </c>
      <c r="AY249" s="4">
        <f t="shared" si="181"/>
        <v>0</v>
      </c>
      <c r="AZ249" s="4">
        <f t="shared" si="181"/>
        <v>163.59384340608997</v>
      </c>
      <c r="BA249" s="4">
        <f t="shared" si="181"/>
        <v>-86.852393104045845</v>
      </c>
      <c r="BB249" s="4">
        <f t="shared" si="181"/>
        <v>86.852393104045845</v>
      </c>
      <c r="BC249" s="4">
        <f t="shared" si="166"/>
        <v>1.4000000000000001</v>
      </c>
      <c r="BD249" s="4">
        <f t="shared" si="167"/>
        <v>0</v>
      </c>
      <c r="BE249" s="4">
        <f t="shared" si="167"/>
        <v>1.4000000000000001</v>
      </c>
      <c r="BF249" s="4">
        <f t="shared" si="168"/>
        <v>-0.4</v>
      </c>
      <c r="BG249" s="4">
        <f t="shared" si="169"/>
        <v>0.66666666666666663</v>
      </c>
      <c r="BH249" s="4">
        <f t="shared" si="170"/>
        <v>1.4818656909200385</v>
      </c>
      <c r="BI249" s="4">
        <f t="shared" si="171"/>
        <v>3.5444444444444443</v>
      </c>
      <c r="BJ249" s="4">
        <f t="shared" si="172"/>
        <v>0.41808122941317705</v>
      </c>
      <c r="BK249" s="4">
        <f t="shared" si="173"/>
        <v>0.74077853267162208</v>
      </c>
      <c r="BL249" s="4">
        <f t="shared" si="174"/>
        <v>2.0952380952380949</v>
      </c>
      <c r="BM249" s="4">
        <f t="shared" si="175"/>
        <v>0.35355339059327423</v>
      </c>
      <c r="BN249" s="3">
        <f t="shared" si="176"/>
        <v>0</v>
      </c>
      <c r="BO249" s="3">
        <v>100</v>
      </c>
      <c r="BP249" s="3">
        <f t="shared" si="177"/>
        <v>-1</v>
      </c>
      <c r="BQ249" s="3">
        <f t="shared" si="178"/>
        <v>-100</v>
      </c>
      <c r="BR249"/>
    </row>
    <row r="250" spans="1:70" x14ac:dyDescent="0.25">
      <c r="A250" t="s">
        <v>127</v>
      </c>
      <c r="B250" t="s">
        <v>224</v>
      </c>
      <c r="C250" t="s">
        <v>177</v>
      </c>
      <c r="D250" t="s">
        <v>17</v>
      </c>
      <c r="E250" t="s">
        <v>19</v>
      </c>
      <c r="F250" s="3">
        <v>1</v>
      </c>
      <c r="G250" s="3">
        <v>1</v>
      </c>
      <c r="H250" s="3" t="str">
        <f t="shared" si="179"/>
        <v>D</v>
      </c>
      <c r="I250" s="3">
        <v>1.8</v>
      </c>
      <c r="J250" s="3">
        <v>3.4</v>
      </c>
      <c r="K250" s="3">
        <v>5</v>
      </c>
      <c r="L250" s="3">
        <v>2.2999999999999998</v>
      </c>
      <c r="M250" s="3">
        <v>1.6</v>
      </c>
      <c r="N250" s="3">
        <f t="shared" si="137"/>
        <v>2</v>
      </c>
      <c r="O250" s="3">
        <f t="shared" si="138"/>
        <v>4.9673202614379131E-2</v>
      </c>
      <c r="P250" s="3">
        <f t="shared" si="139"/>
        <v>5.9782608695652217E-2</v>
      </c>
      <c r="Q250" s="3">
        <f t="shared" si="140"/>
        <v>1.8894117647058826</v>
      </c>
      <c r="R250" s="3">
        <f t="shared" si="141"/>
        <v>3.568888888888889</v>
      </c>
      <c r="S250" s="3">
        <f t="shared" si="142"/>
        <v>5.2483660130718954</v>
      </c>
      <c r="T250" s="3">
        <f t="shared" si="143"/>
        <v>2.414248366013072</v>
      </c>
      <c r="U250" s="3">
        <f t="shared" si="144"/>
        <v>1.6794771241830067</v>
      </c>
      <c r="V250" s="4">
        <f t="shared" si="145"/>
        <v>0.55555555555555558</v>
      </c>
      <c r="W250" s="4">
        <f t="shared" si="146"/>
        <v>0.29411764705882354</v>
      </c>
      <c r="X250" s="4">
        <f t="shared" si="147"/>
        <v>0.2</v>
      </c>
      <c r="Y250" s="4">
        <f t="shared" si="148"/>
        <v>0.43478260869565222</v>
      </c>
      <c r="Z250" s="4">
        <f t="shared" si="149"/>
        <v>0.625</v>
      </c>
      <c r="AA250" s="4">
        <f t="shared" si="150"/>
        <v>0.52941176470588236</v>
      </c>
      <c r="AB250" s="4">
        <f t="shared" si="151"/>
        <v>0.36</v>
      </c>
      <c r="AC250" s="4">
        <f t="shared" si="152"/>
        <v>1.8888888888888888</v>
      </c>
      <c r="AD250" s="4">
        <f t="shared" si="153"/>
        <v>0.67999999999999994</v>
      </c>
      <c r="AE250" s="4">
        <f t="shared" si="154"/>
        <v>2.7777777777777777</v>
      </c>
      <c r="AF250" s="4">
        <f t="shared" si="155"/>
        <v>1.4705882352941178</v>
      </c>
      <c r="AG250" s="4">
        <f t="shared" si="156"/>
        <v>1.4374999999999998</v>
      </c>
      <c r="AH250" s="4">
        <f t="shared" si="157"/>
        <v>0.69565217391304357</v>
      </c>
      <c r="AI250" s="4">
        <f t="shared" si="158"/>
        <v>-3.3589542483660129</v>
      </c>
      <c r="AJ250" s="4">
        <f t="shared" si="159"/>
        <v>-1.6794771241830064</v>
      </c>
      <c r="AK250" s="4">
        <f t="shared" si="159"/>
        <v>-1.6794771241830064</v>
      </c>
      <c r="AL250" s="4">
        <f t="shared" si="160"/>
        <v>0.73477124183006537</v>
      </c>
      <c r="AM250" s="4">
        <f t="shared" si="161"/>
        <v>-0.73477124183006537</v>
      </c>
      <c r="AN250" s="4">
        <f t="shared" si="162"/>
        <v>-1.6794771241830064</v>
      </c>
      <c r="AO250" s="4">
        <f t="shared" si="163"/>
        <v>-0.83973856209150322</v>
      </c>
      <c r="AP250" s="4">
        <f t="shared" si="163"/>
        <v>-0.83973856209150322</v>
      </c>
      <c r="AQ250" s="4">
        <f t="shared" si="164"/>
        <v>0.36738562091503268</v>
      </c>
      <c r="AR250" s="4">
        <f t="shared" si="165"/>
        <v>-0.36738562091503268</v>
      </c>
      <c r="AS250" s="4">
        <f t="shared" si="180"/>
        <v>-1.033748760068818</v>
      </c>
      <c r="AT250" s="4">
        <f t="shared" si="180"/>
        <v>-0.69850652290818382</v>
      </c>
      <c r="AU250" s="4">
        <f t="shared" si="180"/>
        <v>-0.69850652290818382</v>
      </c>
      <c r="AV250" s="4">
        <f t="shared" si="180"/>
        <v>0.35207839675730529</v>
      </c>
      <c r="AW250" s="4">
        <f t="shared" si="180"/>
        <v>-0.35207839675730529</v>
      </c>
      <c r="AX250" s="4">
        <f t="shared" si="181"/>
        <v>-186.07477681238723</v>
      </c>
      <c r="AY250" s="4">
        <f t="shared" si="181"/>
        <v>-125.7311741234731</v>
      </c>
      <c r="AZ250" s="4">
        <f t="shared" si="181"/>
        <v>-125.7311741234731</v>
      </c>
      <c r="BA250" s="4">
        <f t="shared" si="181"/>
        <v>63.374111416314953</v>
      </c>
      <c r="BB250" s="4">
        <f t="shared" si="181"/>
        <v>-63.374111416314953</v>
      </c>
      <c r="BC250" s="4">
        <f t="shared" si="166"/>
        <v>-0.64</v>
      </c>
      <c r="BD250" s="4">
        <f t="shared" si="167"/>
        <v>-0.47058823529411759</v>
      </c>
      <c r="BE250" s="4">
        <f t="shared" si="167"/>
        <v>-0.32</v>
      </c>
      <c r="BF250" s="4">
        <f t="shared" si="168"/>
        <v>0.4375</v>
      </c>
      <c r="BG250" s="4">
        <f t="shared" si="169"/>
        <v>-0.30434782608695649</v>
      </c>
      <c r="BH250" s="4">
        <f t="shared" si="170"/>
        <v>1.6794771241830064</v>
      </c>
      <c r="BI250" s="4">
        <f t="shared" si="171"/>
        <v>3.568888888888889</v>
      </c>
      <c r="BJ250" s="4">
        <f t="shared" si="172"/>
        <v>0.47058823529411759</v>
      </c>
      <c r="BK250" s="4">
        <f t="shared" si="173"/>
        <v>0.51956172771890019</v>
      </c>
      <c r="BL250" s="4">
        <f t="shared" si="174"/>
        <v>2.0468627450980392</v>
      </c>
      <c r="BM250" s="4">
        <f t="shared" si="175"/>
        <v>0.25383320350286337</v>
      </c>
      <c r="BN250" s="3">
        <f t="shared" si="176"/>
        <v>0</v>
      </c>
      <c r="BO250" s="3">
        <v>100</v>
      </c>
      <c r="BP250" s="3">
        <f t="shared" si="177"/>
        <v>-1</v>
      </c>
      <c r="BQ250" s="3">
        <f t="shared" si="178"/>
        <v>-100</v>
      </c>
      <c r="BR250"/>
    </row>
    <row r="251" spans="1:70" x14ac:dyDescent="0.25">
      <c r="A251" t="s">
        <v>127</v>
      </c>
      <c r="B251" t="s">
        <v>225</v>
      </c>
      <c r="C251" t="s">
        <v>186</v>
      </c>
      <c r="D251" t="s">
        <v>130</v>
      </c>
      <c r="E251" t="s">
        <v>22</v>
      </c>
      <c r="F251" s="3">
        <v>1</v>
      </c>
      <c r="G251" s="3">
        <v>0</v>
      </c>
      <c r="H251" s="3" t="str">
        <f t="shared" si="179"/>
        <v>H</v>
      </c>
      <c r="I251" s="3">
        <v>1.18</v>
      </c>
      <c r="J251" s="3">
        <v>7.5</v>
      </c>
      <c r="K251" s="3">
        <v>13</v>
      </c>
      <c r="L251" s="3">
        <v>1.36</v>
      </c>
      <c r="M251" s="3">
        <v>3.1</v>
      </c>
      <c r="N251" s="3">
        <f t="shared" si="137"/>
        <v>1</v>
      </c>
      <c r="O251" s="3">
        <f t="shared" si="138"/>
        <v>5.7714037375054428E-2</v>
      </c>
      <c r="P251" s="3">
        <f t="shared" si="139"/>
        <v>5.7874762808349023E-2</v>
      </c>
      <c r="Q251" s="3">
        <f t="shared" si="140"/>
        <v>1.2481025641025643</v>
      </c>
      <c r="R251" s="3">
        <f t="shared" si="141"/>
        <v>7.932855280312908</v>
      </c>
      <c r="S251" s="3">
        <f t="shared" si="142"/>
        <v>13.750282485875708</v>
      </c>
      <c r="T251" s="3">
        <f t="shared" si="143"/>
        <v>1.4384910908300741</v>
      </c>
      <c r="U251" s="3">
        <f t="shared" si="144"/>
        <v>3.2789135158626688</v>
      </c>
      <c r="V251" s="4">
        <f t="shared" si="145"/>
        <v>0.84745762711864414</v>
      </c>
      <c r="W251" s="4">
        <f t="shared" si="146"/>
        <v>0.13333333333333333</v>
      </c>
      <c r="X251" s="4">
        <f t="shared" si="147"/>
        <v>7.6923076923076927E-2</v>
      </c>
      <c r="Y251" s="4">
        <f t="shared" si="148"/>
        <v>0.73529411764705876</v>
      </c>
      <c r="Z251" s="4">
        <f t="shared" si="149"/>
        <v>0.32258064516129031</v>
      </c>
      <c r="AA251" s="4">
        <f t="shared" si="150"/>
        <v>0.15733333333333333</v>
      </c>
      <c r="AB251" s="4">
        <f t="shared" si="151"/>
        <v>9.0769230769230769E-2</v>
      </c>
      <c r="AC251" s="4">
        <f t="shared" si="152"/>
        <v>6.3559322033898304</v>
      </c>
      <c r="AD251" s="4">
        <f t="shared" si="153"/>
        <v>0.57692307692307687</v>
      </c>
      <c r="AE251" s="4">
        <f t="shared" si="154"/>
        <v>11.016949152542374</v>
      </c>
      <c r="AF251" s="4">
        <f t="shared" si="155"/>
        <v>1.7333333333333334</v>
      </c>
      <c r="AG251" s="4">
        <f t="shared" si="156"/>
        <v>0.43870967741935485</v>
      </c>
      <c r="AH251" s="4">
        <f t="shared" si="157"/>
        <v>2.2794117647058822</v>
      </c>
      <c r="AI251" s="4">
        <f t="shared" si="158"/>
        <v>-12.502179921773143</v>
      </c>
      <c r="AJ251" s="4">
        <f t="shared" si="159"/>
        <v>-6.6847527162103439</v>
      </c>
      <c r="AK251" s="4">
        <f t="shared" si="159"/>
        <v>-5.8174272055628</v>
      </c>
      <c r="AL251" s="4">
        <f t="shared" si="160"/>
        <v>-1.8404224250325947</v>
      </c>
      <c r="AM251" s="4">
        <f t="shared" si="161"/>
        <v>1.8404224250325947</v>
      </c>
      <c r="AN251" s="4">
        <f t="shared" si="162"/>
        <v>-6.2510899608865715</v>
      </c>
      <c r="AO251" s="4">
        <f t="shared" si="163"/>
        <v>-3.342376358105172</v>
      </c>
      <c r="AP251" s="4">
        <f t="shared" si="163"/>
        <v>-2.9087136027814</v>
      </c>
      <c r="AQ251" s="4">
        <f t="shared" si="164"/>
        <v>-0.92021121251629734</v>
      </c>
      <c r="AR251" s="4">
        <f t="shared" si="165"/>
        <v>0.92021121251629734</v>
      </c>
      <c r="AS251" s="4">
        <f t="shared" si="180"/>
        <v>-1.4121682664950499</v>
      </c>
      <c r="AT251" s="4">
        <f t="shared" si="180"/>
        <v>-1.2800843501675654</v>
      </c>
      <c r="AU251" s="4">
        <f t="shared" si="180"/>
        <v>-1.2396603729208204</v>
      </c>
      <c r="AV251" s="4">
        <f t="shared" si="180"/>
        <v>-0.74386996378849746</v>
      </c>
      <c r="AW251" s="4">
        <f t="shared" si="180"/>
        <v>0.74386996378849746</v>
      </c>
      <c r="AX251" s="4">
        <f t="shared" si="181"/>
        <v>-254.19028796910897</v>
      </c>
      <c r="AY251" s="4">
        <f t="shared" si="181"/>
        <v>-230.41518303016178</v>
      </c>
      <c r="AZ251" s="4">
        <f t="shared" si="181"/>
        <v>-223.13886712574771</v>
      </c>
      <c r="BA251" s="4">
        <f t="shared" si="181"/>
        <v>-133.89659348192956</v>
      </c>
      <c r="BB251" s="4">
        <f t="shared" si="181"/>
        <v>133.89659348192956</v>
      </c>
      <c r="BC251" s="4">
        <f t="shared" si="166"/>
        <v>-0.90923076923076918</v>
      </c>
      <c r="BD251" s="4">
        <f t="shared" si="167"/>
        <v>-0.84266666666666667</v>
      </c>
      <c r="BE251" s="4">
        <f t="shared" si="167"/>
        <v>-0.42307692307692313</v>
      </c>
      <c r="BF251" s="4">
        <f t="shared" si="168"/>
        <v>-0.56129032258064515</v>
      </c>
      <c r="BG251" s="4">
        <f t="shared" si="169"/>
        <v>1.2794117647058822</v>
      </c>
      <c r="BH251" s="4">
        <f t="shared" si="170"/>
        <v>6.2561021006865927</v>
      </c>
      <c r="BI251" s="4">
        <f t="shared" si="171"/>
        <v>7.6437467767637273</v>
      </c>
      <c r="BJ251" s="4">
        <f t="shared" si="172"/>
        <v>0.81846014571081238</v>
      </c>
      <c r="BK251" s="4">
        <f t="shared" si="173"/>
        <v>1.3013751769883382</v>
      </c>
      <c r="BL251" s="4">
        <f t="shared" si="174"/>
        <v>2.3587023033463712</v>
      </c>
      <c r="BM251" s="4">
        <f t="shared" si="175"/>
        <v>0.55173354227111782</v>
      </c>
      <c r="BN251" s="3">
        <f t="shared" si="176"/>
        <v>1</v>
      </c>
      <c r="BO251" s="3">
        <v>100</v>
      </c>
      <c r="BP251" s="3">
        <f t="shared" si="177"/>
        <v>0.17999999999999994</v>
      </c>
      <c r="BQ251" s="3">
        <f t="shared" si="178"/>
        <v>17.999999999999993</v>
      </c>
      <c r="BR251"/>
    </row>
    <row r="252" spans="1:70" x14ac:dyDescent="0.25">
      <c r="A252" t="s">
        <v>127</v>
      </c>
      <c r="B252" t="s">
        <v>226</v>
      </c>
      <c r="C252" t="s">
        <v>186</v>
      </c>
      <c r="D252" t="s">
        <v>25</v>
      </c>
      <c r="E252" t="s">
        <v>16</v>
      </c>
      <c r="F252" s="3">
        <v>4</v>
      </c>
      <c r="G252" s="3">
        <v>1</v>
      </c>
      <c r="H252" s="3" t="str">
        <f t="shared" si="179"/>
        <v>H</v>
      </c>
      <c r="I252" s="3">
        <v>1.29</v>
      </c>
      <c r="J252" s="3">
        <v>6</v>
      </c>
      <c r="K252" s="3">
        <v>8</v>
      </c>
      <c r="L252" s="3">
        <v>1.36</v>
      </c>
      <c r="M252" s="3">
        <v>3.1</v>
      </c>
      <c r="N252" s="3">
        <f t="shared" si="137"/>
        <v>5</v>
      </c>
      <c r="O252" s="3">
        <f t="shared" si="138"/>
        <v>6.6860465116278966E-2</v>
      </c>
      <c r="P252" s="3">
        <f t="shared" si="139"/>
        <v>5.7874762808349023E-2</v>
      </c>
      <c r="Q252" s="3">
        <f t="shared" si="140"/>
        <v>1.37625</v>
      </c>
      <c r="R252" s="3">
        <f t="shared" si="141"/>
        <v>6.4011627906976738</v>
      </c>
      <c r="S252" s="3">
        <f t="shared" si="142"/>
        <v>8.5348837209302317</v>
      </c>
      <c r="T252" s="3">
        <f t="shared" si="143"/>
        <v>1.4509302325581395</v>
      </c>
      <c r="U252" s="3">
        <f t="shared" si="144"/>
        <v>3.3072674418604651</v>
      </c>
      <c r="V252" s="4">
        <f t="shared" si="145"/>
        <v>0.77519379844961234</v>
      </c>
      <c r="W252" s="4">
        <f t="shared" si="146"/>
        <v>0.16666666666666666</v>
      </c>
      <c r="X252" s="4">
        <f t="shared" si="147"/>
        <v>0.125</v>
      </c>
      <c r="Y252" s="4">
        <f t="shared" si="148"/>
        <v>0.73529411764705876</v>
      </c>
      <c r="Z252" s="4">
        <f t="shared" si="149"/>
        <v>0.32258064516129031</v>
      </c>
      <c r="AA252" s="4">
        <f t="shared" si="150"/>
        <v>0.215</v>
      </c>
      <c r="AB252" s="4">
        <f t="shared" si="151"/>
        <v>0.16125</v>
      </c>
      <c r="AC252" s="4">
        <f t="shared" si="152"/>
        <v>4.6511627906976747</v>
      </c>
      <c r="AD252" s="4">
        <f t="shared" si="153"/>
        <v>0.75</v>
      </c>
      <c r="AE252" s="4">
        <f t="shared" si="154"/>
        <v>6.2015503875968987</v>
      </c>
      <c r="AF252" s="4">
        <f t="shared" si="155"/>
        <v>1.3333333333333333</v>
      </c>
      <c r="AG252" s="4">
        <f t="shared" si="156"/>
        <v>0.43870967741935485</v>
      </c>
      <c r="AH252" s="4">
        <f t="shared" si="157"/>
        <v>2.2794117647058822</v>
      </c>
      <c r="AI252" s="4">
        <f t="shared" si="158"/>
        <v>-7.158633720930232</v>
      </c>
      <c r="AJ252" s="4">
        <f t="shared" si="159"/>
        <v>-5.024912790697674</v>
      </c>
      <c r="AK252" s="4">
        <f t="shared" si="159"/>
        <v>-2.1337209302325579</v>
      </c>
      <c r="AL252" s="4">
        <f t="shared" si="160"/>
        <v>-1.8563372093023256</v>
      </c>
      <c r="AM252" s="4">
        <f t="shared" si="161"/>
        <v>1.8563372093023256</v>
      </c>
      <c r="AN252" s="4">
        <f t="shared" si="162"/>
        <v>-3.579316860465116</v>
      </c>
      <c r="AO252" s="4">
        <f t="shared" si="163"/>
        <v>-2.512456395348837</v>
      </c>
      <c r="AP252" s="4">
        <f t="shared" si="163"/>
        <v>-1.066860465116279</v>
      </c>
      <c r="AQ252" s="4">
        <f t="shared" si="164"/>
        <v>-0.9281686046511628</v>
      </c>
      <c r="AR252" s="4">
        <f t="shared" si="165"/>
        <v>0.9281686046511628</v>
      </c>
      <c r="AS252" s="4">
        <f t="shared" si="180"/>
        <v>-1.2983599324273047</v>
      </c>
      <c r="AT252" s="4">
        <f t="shared" si="180"/>
        <v>-1.1920007232022991</v>
      </c>
      <c r="AU252" s="4">
        <f t="shared" si="180"/>
        <v>-0.81773569122766787</v>
      </c>
      <c r="AV252" s="4">
        <f t="shared" si="180"/>
        <v>-0.74816169314287395</v>
      </c>
      <c r="AW252" s="4">
        <f t="shared" si="180"/>
        <v>0.74816169314287395</v>
      </c>
      <c r="AX252" s="4">
        <f t="shared" si="181"/>
        <v>-233.70478783691485</v>
      </c>
      <c r="AY252" s="4">
        <f t="shared" si="181"/>
        <v>-214.56013017641385</v>
      </c>
      <c r="AZ252" s="4">
        <f t="shared" si="181"/>
        <v>-147.19242442098022</v>
      </c>
      <c r="BA252" s="4">
        <f t="shared" si="181"/>
        <v>-134.66910476571732</v>
      </c>
      <c r="BB252" s="4">
        <f t="shared" si="181"/>
        <v>134.66910476571732</v>
      </c>
      <c r="BC252" s="4">
        <f t="shared" si="166"/>
        <v>-0.83875</v>
      </c>
      <c r="BD252" s="4">
        <f t="shared" si="167"/>
        <v>-0.78500000000000003</v>
      </c>
      <c r="BE252" s="4">
        <f t="shared" si="167"/>
        <v>-0.25</v>
      </c>
      <c r="BF252" s="4">
        <f t="shared" si="168"/>
        <v>-0.56129032258064515</v>
      </c>
      <c r="BG252" s="4">
        <f t="shared" si="169"/>
        <v>1.2794117647058825</v>
      </c>
      <c r="BH252" s="4">
        <f t="shared" si="170"/>
        <v>3.6753355926742484</v>
      </c>
      <c r="BI252" s="4">
        <f t="shared" si="171"/>
        <v>5.4374321705426354</v>
      </c>
      <c r="BJ252" s="4">
        <f t="shared" si="172"/>
        <v>0.67593221899583966</v>
      </c>
      <c r="BK252" s="4">
        <f t="shared" si="173"/>
        <v>1.3126286288665856</v>
      </c>
      <c r="BL252" s="4">
        <f t="shared" si="174"/>
        <v>2.3790988372093023</v>
      </c>
      <c r="BM252" s="4">
        <f t="shared" si="175"/>
        <v>0.55173354227111771</v>
      </c>
      <c r="BN252" s="3">
        <f t="shared" si="176"/>
        <v>1</v>
      </c>
      <c r="BO252" s="3">
        <v>100</v>
      </c>
      <c r="BP252" s="3">
        <f t="shared" si="177"/>
        <v>0.29000000000000004</v>
      </c>
      <c r="BQ252" s="3">
        <f t="shared" si="178"/>
        <v>29.000000000000004</v>
      </c>
      <c r="BR252"/>
    </row>
    <row r="253" spans="1:70" x14ac:dyDescent="0.25">
      <c r="A253" t="s">
        <v>127</v>
      </c>
      <c r="B253" t="s">
        <v>227</v>
      </c>
      <c r="C253" t="s">
        <v>173</v>
      </c>
      <c r="D253" t="s">
        <v>21</v>
      </c>
      <c r="E253" t="s">
        <v>133</v>
      </c>
      <c r="F253" s="3">
        <v>4</v>
      </c>
      <c r="G253" s="3">
        <v>2</v>
      </c>
      <c r="H253" s="3" t="str">
        <f t="shared" si="179"/>
        <v>H</v>
      </c>
      <c r="I253" s="3">
        <v>1.57</v>
      </c>
      <c r="J253" s="3">
        <v>4.5</v>
      </c>
      <c r="K253" s="3">
        <v>5.25</v>
      </c>
      <c r="L253" s="3">
        <v>1.5</v>
      </c>
      <c r="M253" s="3">
        <v>2.5</v>
      </c>
      <c r="N253" s="3">
        <f t="shared" si="137"/>
        <v>6</v>
      </c>
      <c r="O253" s="3">
        <f t="shared" si="138"/>
        <v>4.9641087857648314E-2</v>
      </c>
      <c r="P253" s="3">
        <f t="shared" si="139"/>
        <v>6.6666666666666652E-2</v>
      </c>
      <c r="Q253" s="3">
        <f t="shared" si="140"/>
        <v>1.6479365079365078</v>
      </c>
      <c r="R253" s="3">
        <f t="shared" si="141"/>
        <v>4.7233848953594171</v>
      </c>
      <c r="S253" s="3">
        <f t="shared" si="142"/>
        <v>5.5106157112526537</v>
      </c>
      <c r="T253" s="3">
        <f t="shared" si="143"/>
        <v>1.5744616317864724</v>
      </c>
      <c r="U253" s="3">
        <f t="shared" si="144"/>
        <v>2.6241027196441209</v>
      </c>
      <c r="V253" s="4">
        <f t="shared" si="145"/>
        <v>0.63694267515923564</v>
      </c>
      <c r="W253" s="4">
        <f t="shared" si="146"/>
        <v>0.22222222222222221</v>
      </c>
      <c r="X253" s="4">
        <f t="shared" si="147"/>
        <v>0.19047619047619047</v>
      </c>
      <c r="Y253" s="4">
        <f t="shared" si="148"/>
        <v>0.66666666666666663</v>
      </c>
      <c r="Z253" s="4">
        <f t="shared" si="149"/>
        <v>0.4</v>
      </c>
      <c r="AA253" s="4">
        <f t="shared" si="150"/>
        <v>0.34888888888888892</v>
      </c>
      <c r="AB253" s="4">
        <f t="shared" si="151"/>
        <v>0.29904761904761906</v>
      </c>
      <c r="AC253" s="4">
        <f t="shared" si="152"/>
        <v>2.8662420382165603</v>
      </c>
      <c r="AD253" s="4">
        <f t="shared" si="153"/>
        <v>0.8571428571428571</v>
      </c>
      <c r="AE253" s="4">
        <f t="shared" si="154"/>
        <v>3.3439490445859872</v>
      </c>
      <c r="AF253" s="4">
        <f t="shared" si="155"/>
        <v>1.1666666666666667</v>
      </c>
      <c r="AG253" s="4">
        <f t="shared" si="156"/>
        <v>0.6</v>
      </c>
      <c r="AH253" s="4">
        <f t="shared" si="157"/>
        <v>1.6666666666666667</v>
      </c>
      <c r="AI253" s="4">
        <f t="shared" si="158"/>
        <v>-3.8626792033161461</v>
      </c>
      <c r="AJ253" s="4">
        <f t="shared" si="159"/>
        <v>-3.0754483874229095</v>
      </c>
      <c r="AK253" s="4">
        <f t="shared" si="159"/>
        <v>-0.78723081589323662</v>
      </c>
      <c r="AL253" s="4">
        <f t="shared" si="160"/>
        <v>-1.0496410878576485</v>
      </c>
      <c r="AM253" s="4">
        <f t="shared" si="161"/>
        <v>1.0496410878576485</v>
      </c>
      <c r="AN253" s="4">
        <f t="shared" si="162"/>
        <v>-1.9313396016580731</v>
      </c>
      <c r="AO253" s="4">
        <f t="shared" si="163"/>
        <v>-1.5377241937114547</v>
      </c>
      <c r="AP253" s="4">
        <f t="shared" si="163"/>
        <v>-0.39361540794661831</v>
      </c>
      <c r="AQ253" s="4">
        <f t="shared" si="164"/>
        <v>-0.52482054392882427</v>
      </c>
      <c r="AR253" s="4">
        <f t="shared" si="165"/>
        <v>0.52482054392882427</v>
      </c>
      <c r="AS253" s="4">
        <f t="shared" si="180"/>
        <v>-1.09302978601612</v>
      </c>
      <c r="AT253" s="4">
        <f t="shared" si="180"/>
        <v>-0.99420203193408396</v>
      </c>
      <c r="AU253" s="4">
        <f t="shared" si="180"/>
        <v>-0.37499033023072104</v>
      </c>
      <c r="AV253" s="4">
        <f t="shared" si="180"/>
        <v>-0.4833063102785034</v>
      </c>
      <c r="AW253" s="4">
        <f t="shared" si="180"/>
        <v>0.4833063102785034</v>
      </c>
      <c r="AX253" s="4">
        <f t="shared" si="181"/>
        <v>-196.74536148290161</v>
      </c>
      <c r="AY253" s="4">
        <f t="shared" si="181"/>
        <v>-178.95636574813511</v>
      </c>
      <c r="AZ253" s="4">
        <f t="shared" si="181"/>
        <v>-67.498259441529797</v>
      </c>
      <c r="BA253" s="4">
        <f t="shared" si="181"/>
        <v>-86.995135850130609</v>
      </c>
      <c r="BB253" s="4">
        <f t="shared" si="181"/>
        <v>86.995135850130609</v>
      </c>
      <c r="BC253" s="4">
        <f t="shared" si="166"/>
        <v>-0.70095238095238099</v>
      </c>
      <c r="BD253" s="4">
        <f t="shared" si="167"/>
        <v>-0.6511111111111112</v>
      </c>
      <c r="BE253" s="4">
        <f t="shared" si="167"/>
        <v>-0.14285714285714293</v>
      </c>
      <c r="BF253" s="4">
        <f t="shared" si="168"/>
        <v>-0.40000000000000008</v>
      </c>
      <c r="BG253" s="4">
        <f t="shared" si="169"/>
        <v>0.66666666666666685</v>
      </c>
      <c r="BH253" s="4">
        <f t="shared" si="170"/>
        <v>2.0411763670705998</v>
      </c>
      <c r="BI253" s="4">
        <f t="shared" si="171"/>
        <v>3.9606457048495258</v>
      </c>
      <c r="BJ253" s="4">
        <f t="shared" si="172"/>
        <v>0.51536454385993835</v>
      </c>
      <c r="BK253" s="4">
        <f t="shared" si="173"/>
        <v>0.74220833103616812</v>
      </c>
      <c r="BL253" s="4">
        <f t="shared" si="174"/>
        <v>2.0992821757152966</v>
      </c>
      <c r="BM253" s="4">
        <f t="shared" si="175"/>
        <v>0.3535533905932739</v>
      </c>
      <c r="BN253" s="3">
        <f t="shared" si="176"/>
        <v>1</v>
      </c>
      <c r="BO253" s="3">
        <v>100</v>
      </c>
      <c r="BP253" s="3">
        <f t="shared" si="177"/>
        <v>0.57000000000000006</v>
      </c>
      <c r="BQ253" s="3">
        <f t="shared" si="178"/>
        <v>57.000000000000007</v>
      </c>
      <c r="BR253"/>
    </row>
    <row r="254" spans="1:70" x14ac:dyDescent="0.25">
      <c r="A254" t="s">
        <v>127</v>
      </c>
      <c r="B254" t="s">
        <v>227</v>
      </c>
      <c r="C254" t="s">
        <v>173</v>
      </c>
      <c r="D254" t="s">
        <v>15</v>
      </c>
      <c r="E254" t="s">
        <v>17</v>
      </c>
      <c r="F254" s="3">
        <v>1</v>
      </c>
      <c r="G254" s="3">
        <v>1</v>
      </c>
      <c r="H254" s="3" t="str">
        <f t="shared" si="179"/>
        <v>D</v>
      </c>
      <c r="I254" s="3">
        <v>1.83</v>
      </c>
      <c r="J254" s="3">
        <v>3.8</v>
      </c>
      <c r="K254" s="3">
        <v>4</v>
      </c>
      <c r="L254" s="3">
        <v>1.6</v>
      </c>
      <c r="M254" s="3">
        <v>2.2999999999999998</v>
      </c>
      <c r="N254" s="3">
        <f t="shared" si="137"/>
        <v>2</v>
      </c>
      <c r="O254" s="3">
        <f t="shared" si="138"/>
        <v>5.9605982168535965E-2</v>
      </c>
      <c r="P254" s="3">
        <f t="shared" si="139"/>
        <v>5.9782608695652217E-2</v>
      </c>
      <c r="Q254" s="3">
        <f t="shared" si="140"/>
        <v>1.9390789473684209</v>
      </c>
      <c r="R254" s="3">
        <f t="shared" si="141"/>
        <v>4.0265027322404361</v>
      </c>
      <c r="S254" s="3">
        <f t="shared" si="142"/>
        <v>4.2384239286741439</v>
      </c>
      <c r="T254" s="3">
        <f t="shared" si="143"/>
        <v>1.6953695714696577</v>
      </c>
      <c r="U254" s="3">
        <f t="shared" si="144"/>
        <v>2.4370937589876327</v>
      </c>
      <c r="V254" s="4">
        <f t="shared" si="145"/>
        <v>0.54644808743169393</v>
      </c>
      <c r="W254" s="4">
        <f t="shared" si="146"/>
        <v>0.26315789473684209</v>
      </c>
      <c r="X254" s="4">
        <f t="shared" si="147"/>
        <v>0.25</v>
      </c>
      <c r="Y254" s="4">
        <f t="shared" si="148"/>
        <v>0.625</v>
      </c>
      <c r="Z254" s="4">
        <f t="shared" si="149"/>
        <v>0.43478260869565222</v>
      </c>
      <c r="AA254" s="4">
        <f t="shared" si="150"/>
        <v>0.48157894736842111</v>
      </c>
      <c r="AB254" s="4">
        <f t="shared" si="151"/>
        <v>0.45750000000000002</v>
      </c>
      <c r="AC254" s="4">
        <f t="shared" si="152"/>
        <v>2.0765027322404368</v>
      </c>
      <c r="AD254" s="4">
        <f t="shared" si="153"/>
        <v>0.95</v>
      </c>
      <c r="AE254" s="4">
        <f t="shared" si="154"/>
        <v>2.1857923497267757</v>
      </c>
      <c r="AF254" s="4">
        <f t="shared" si="155"/>
        <v>1.0526315789473684</v>
      </c>
      <c r="AG254" s="4">
        <f t="shared" si="156"/>
        <v>0.69565217391304357</v>
      </c>
      <c r="AH254" s="4">
        <f t="shared" si="157"/>
        <v>1.4374999999999998</v>
      </c>
      <c r="AI254" s="4">
        <f t="shared" si="158"/>
        <v>-2.299344981305723</v>
      </c>
      <c r="AJ254" s="4">
        <f t="shared" si="159"/>
        <v>-2.0874237848720152</v>
      </c>
      <c r="AK254" s="4">
        <f t="shared" si="159"/>
        <v>-0.21192119643370777</v>
      </c>
      <c r="AL254" s="4">
        <f t="shared" si="160"/>
        <v>-0.74172418751797498</v>
      </c>
      <c r="AM254" s="4">
        <f t="shared" si="161"/>
        <v>0.74172418751797498</v>
      </c>
      <c r="AN254" s="4">
        <f t="shared" si="162"/>
        <v>-1.1496724906528615</v>
      </c>
      <c r="AO254" s="4">
        <f t="shared" si="163"/>
        <v>-1.0437118924360076</v>
      </c>
      <c r="AP254" s="4">
        <f t="shared" si="163"/>
        <v>-0.10596059821685389</v>
      </c>
      <c r="AQ254" s="4">
        <f t="shared" si="164"/>
        <v>-0.37086209375898749</v>
      </c>
      <c r="AR254" s="4">
        <f t="shared" si="165"/>
        <v>0.37086209375898749</v>
      </c>
      <c r="AS254" s="4">
        <f t="shared" si="180"/>
        <v>-0.85491169838965608</v>
      </c>
      <c r="AT254" s="4">
        <f t="shared" si="180"/>
        <v>-0.80678338351697609</v>
      </c>
      <c r="AU254" s="4">
        <f t="shared" si="180"/>
        <v>-0.10556668567866682</v>
      </c>
      <c r="AV254" s="4">
        <f t="shared" si="180"/>
        <v>-0.35513799088712894</v>
      </c>
      <c r="AW254" s="4">
        <f t="shared" si="180"/>
        <v>0.35513799088712894</v>
      </c>
      <c r="AX254" s="4">
        <f t="shared" si="181"/>
        <v>-153.8841057101381</v>
      </c>
      <c r="AY254" s="4">
        <f t="shared" si="181"/>
        <v>-145.22100903305571</v>
      </c>
      <c r="AZ254" s="4">
        <f t="shared" si="181"/>
        <v>-19.00200342216003</v>
      </c>
      <c r="BA254" s="4">
        <f t="shared" si="181"/>
        <v>-63.924838359683214</v>
      </c>
      <c r="BB254" s="4">
        <f t="shared" si="181"/>
        <v>63.924838359683214</v>
      </c>
      <c r="BC254" s="4">
        <f t="shared" si="166"/>
        <v>-0.54249999999999998</v>
      </c>
      <c r="BD254" s="4">
        <f t="shared" si="167"/>
        <v>-0.51842105263157889</v>
      </c>
      <c r="BE254" s="4">
        <f t="shared" si="167"/>
        <v>-5.0000000000000135E-2</v>
      </c>
      <c r="BF254" s="4">
        <f t="shared" si="168"/>
        <v>-0.30434782608695643</v>
      </c>
      <c r="BG254" s="4">
        <f t="shared" si="169"/>
        <v>0.43749999999999983</v>
      </c>
      <c r="BH254" s="4">
        <f t="shared" si="170"/>
        <v>1.2707764027162753</v>
      </c>
      <c r="BI254" s="4">
        <f t="shared" si="171"/>
        <v>3.4013352027610004</v>
      </c>
      <c r="BJ254" s="4">
        <f t="shared" si="172"/>
        <v>0.37361104594593769</v>
      </c>
      <c r="BK254" s="4">
        <f t="shared" si="173"/>
        <v>0.52447820276404178</v>
      </c>
      <c r="BL254" s="4">
        <f t="shared" si="174"/>
        <v>2.0662316652286452</v>
      </c>
      <c r="BM254" s="4">
        <f t="shared" si="175"/>
        <v>0.25383320350286281</v>
      </c>
      <c r="BN254" s="3">
        <f t="shared" si="176"/>
        <v>0</v>
      </c>
      <c r="BO254" s="3">
        <v>100</v>
      </c>
      <c r="BP254" s="3">
        <f t="shared" si="177"/>
        <v>-1</v>
      </c>
      <c r="BQ254" s="3">
        <f t="shared" si="178"/>
        <v>-100</v>
      </c>
      <c r="BR254"/>
    </row>
    <row r="255" spans="1:70" x14ac:dyDescent="0.25">
      <c r="A255" t="s">
        <v>127</v>
      </c>
      <c r="B255" t="s">
        <v>227</v>
      </c>
      <c r="C255" t="s">
        <v>173</v>
      </c>
      <c r="D255" t="s">
        <v>19</v>
      </c>
      <c r="E255" t="s">
        <v>11</v>
      </c>
      <c r="F255" s="3">
        <v>3</v>
      </c>
      <c r="G255" s="3">
        <v>0</v>
      </c>
      <c r="H255" s="3" t="str">
        <f t="shared" si="179"/>
        <v>H</v>
      </c>
      <c r="I255" s="3">
        <v>1.95</v>
      </c>
      <c r="J255" s="3">
        <v>3.5</v>
      </c>
      <c r="K255" s="3">
        <v>4</v>
      </c>
      <c r="L255" s="3">
        <v>2.1</v>
      </c>
      <c r="M255" s="3">
        <v>1.7</v>
      </c>
      <c r="N255" s="3">
        <f t="shared" si="137"/>
        <v>3</v>
      </c>
      <c r="O255" s="3">
        <f t="shared" si="138"/>
        <v>4.8534798534798584E-2</v>
      </c>
      <c r="P255" s="3">
        <f t="shared" si="139"/>
        <v>6.4425770308123242E-2</v>
      </c>
      <c r="Q255" s="3">
        <f t="shared" si="140"/>
        <v>2.0446428571428572</v>
      </c>
      <c r="R255" s="3">
        <f t="shared" si="141"/>
        <v>3.6698717948717952</v>
      </c>
      <c r="S255" s="3">
        <f t="shared" si="142"/>
        <v>4.1941391941391943</v>
      </c>
      <c r="T255" s="3">
        <f t="shared" si="143"/>
        <v>2.2019230769230771</v>
      </c>
      <c r="U255" s="3">
        <f t="shared" si="144"/>
        <v>1.7825091575091576</v>
      </c>
      <c r="V255" s="4">
        <f t="shared" si="145"/>
        <v>0.51282051282051289</v>
      </c>
      <c r="W255" s="4">
        <f t="shared" si="146"/>
        <v>0.2857142857142857</v>
      </c>
      <c r="X255" s="4">
        <f t="shared" si="147"/>
        <v>0.25</v>
      </c>
      <c r="Y255" s="4">
        <f t="shared" si="148"/>
        <v>0.47619047619047616</v>
      </c>
      <c r="Z255" s="4">
        <f t="shared" si="149"/>
        <v>0.58823529411764708</v>
      </c>
      <c r="AA255" s="4">
        <f t="shared" si="150"/>
        <v>0.55714285714285716</v>
      </c>
      <c r="AB255" s="4">
        <f t="shared" si="151"/>
        <v>0.48749999999999999</v>
      </c>
      <c r="AC255" s="4">
        <f t="shared" si="152"/>
        <v>1.7948717948717949</v>
      </c>
      <c r="AD255" s="4">
        <f t="shared" si="153"/>
        <v>0.875</v>
      </c>
      <c r="AE255" s="4">
        <f t="shared" si="154"/>
        <v>2.0512820512820515</v>
      </c>
      <c r="AF255" s="4">
        <f t="shared" si="155"/>
        <v>1.1428571428571428</v>
      </c>
      <c r="AG255" s="4">
        <f t="shared" si="156"/>
        <v>1.2352941176470589</v>
      </c>
      <c r="AH255" s="4">
        <f t="shared" si="157"/>
        <v>0.80952380952380942</v>
      </c>
      <c r="AI255" s="4">
        <f t="shared" si="158"/>
        <v>-2.1494963369963371</v>
      </c>
      <c r="AJ255" s="4">
        <f t="shared" si="159"/>
        <v>-1.625228937728938</v>
      </c>
      <c r="AK255" s="4">
        <f t="shared" si="159"/>
        <v>-0.52426739926739918</v>
      </c>
      <c r="AL255" s="4">
        <f t="shared" si="160"/>
        <v>0.41941391941391948</v>
      </c>
      <c r="AM255" s="4">
        <f t="shared" si="161"/>
        <v>-0.41941391941391948</v>
      </c>
      <c r="AN255" s="4">
        <f t="shared" si="162"/>
        <v>-1.0747481684981686</v>
      </c>
      <c r="AO255" s="4">
        <f t="shared" si="163"/>
        <v>-0.81261446886446898</v>
      </c>
      <c r="AP255" s="4">
        <f t="shared" si="163"/>
        <v>-0.26213369963369959</v>
      </c>
      <c r="AQ255" s="4">
        <f t="shared" si="164"/>
        <v>0.20970695970695974</v>
      </c>
      <c r="AR255" s="4">
        <f t="shared" si="165"/>
        <v>-0.20970695970695974</v>
      </c>
      <c r="AS255" s="4">
        <f t="shared" si="180"/>
        <v>-0.8214101739536146</v>
      </c>
      <c r="AT255" s="4">
        <f t="shared" si="180"/>
        <v>-0.68238550166925938</v>
      </c>
      <c r="AU255" s="4">
        <f t="shared" si="180"/>
        <v>-0.25636561253309897</v>
      </c>
      <c r="AV255" s="4">
        <f t="shared" si="180"/>
        <v>0.20671151463172127</v>
      </c>
      <c r="AW255" s="4">
        <f t="shared" si="180"/>
        <v>-0.20671151463172127</v>
      </c>
      <c r="AX255" s="4">
        <f t="shared" si="181"/>
        <v>-147.85383131165062</v>
      </c>
      <c r="AY255" s="4">
        <f t="shared" si="181"/>
        <v>-122.82939030046667</v>
      </c>
      <c r="AZ255" s="4">
        <f t="shared" si="181"/>
        <v>-46.145810255957812</v>
      </c>
      <c r="BA255" s="4">
        <f t="shared" si="181"/>
        <v>37.208072633709833</v>
      </c>
      <c r="BB255" s="4">
        <f t="shared" si="181"/>
        <v>-37.208072633709833</v>
      </c>
      <c r="BC255" s="4">
        <f t="shared" si="166"/>
        <v>-0.51249999999999996</v>
      </c>
      <c r="BD255" s="4">
        <f t="shared" si="167"/>
        <v>-0.44285714285714289</v>
      </c>
      <c r="BE255" s="4">
        <f t="shared" si="167"/>
        <v>-0.12499999999999997</v>
      </c>
      <c r="BF255" s="4">
        <f t="shared" si="168"/>
        <v>0.23529411764705885</v>
      </c>
      <c r="BG255" s="4">
        <f t="shared" si="169"/>
        <v>-0.19047619047619049</v>
      </c>
      <c r="BH255" s="4">
        <f t="shared" si="170"/>
        <v>1.1207556906485618</v>
      </c>
      <c r="BI255" s="4">
        <f t="shared" si="171"/>
        <v>3.3028846153846154</v>
      </c>
      <c r="BJ255" s="4">
        <f t="shared" si="172"/>
        <v>0.33932632264177709</v>
      </c>
      <c r="BK255" s="4">
        <f t="shared" si="173"/>
        <v>0.2965704265416127</v>
      </c>
      <c r="BL255" s="4">
        <f t="shared" si="174"/>
        <v>1.9922161172161172</v>
      </c>
      <c r="BM255" s="4">
        <f t="shared" si="175"/>
        <v>0.14886458551295842</v>
      </c>
      <c r="BN255" s="3">
        <f t="shared" si="176"/>
        <v>1</v>
      </c>
      <c r="BO255" s="3">
        <v>100</v>
      </c>
      <c r="BP255" s="3">
        <f t="shared" si="177"/>
        <v>0.95</v>
      </c>
      <c r="BQ255" s="3">
        <f t="shared" si="178"/>
        <v>95</v>
      </c>
      <c r="BR255"/>
    </row>
    <row r="256" spans="1:70" x14ac:dyDescent="0.25">
      <c r="A256" t="s">
        <v>127</v>
      </c>
      <c r="B256" t="s">
        <v>227</v>
      </c>
      <c r="C256" t="s">
        <v>173</v>
      </c>
      <c r="D256" t="s">
        <v>141</v>
      </c>
      <c r="E256" t="s">
        <v>18</v>
      </c>
      <c r="F256" s="3">
        <v>1</v>
      </c>
      <c r="G256" s="3">
        <v>2</v>
      </c>
      <c r="H256" s="3" t="str">
        <f t="shared" si="179"/>
        <v>A</v>
      </c>
      <c r="I256" s="3">
        <v>1.65</v>
      </c>
      <c r="J256" s="3">
        <v>4.33</v>
      </c>
      <c r="K256" s="3">
        <v>5</v>
      </c>
      <c r="L256" s="3">
        <v>1.53</v>
      </c>
      <c r="M256" s="3">
        <v>2.4</v>
      </c>
      <c r="N256" s="3">
        <f t="shared" si="137"/>
        <v>3</v>
      </c>
      <c r="O256" s="3">
        <f t="shared" si="138"/>
        <v>3.7007488277696066E-2</v>
      </c>
      <c r="P256" s="3">
        <f t="shared" si="139"/>
        <v>7.0261437908496815E-2</v>
      </c>
      <c r="Q256" s="3">
        <f t="shared" si="140"/>
        <v>1.7110623556581983</v>
      </c>
      <c r="R256" s="3">
        <f t="shared" si="141"/>
        <v>4.4902424242424237</v>
      </c>
      <c r="S256" s="3">
        <f t="shared" si="142"/>
        <v>5.1850374413884808</v>
      </c>
      <c r="T256" s="3">
        <f t="shared" si="143"/>
        <v>1.5866214570648751</v>
      </c>
      <c r="U256" s="3">
        <f t="shared" si="144"/>
        <v>2.4888179718664705</v>
      </c>
      <c r="V256" s="4">
        <f t="shared" si="145"/>
        <v>0.60606060606060608</v>
      </c>
      <c r="W256" s="4">
        <f t="shared" si="146"/>
        <v>0.23094688221709006</v>
      </c>
      <c r="X256" s="4">
        <f t="shared" si="147"/>
        <v>0.2</v>
      </c>
      <c r="Y256" s="4">
        <f t="shared" si="148"/>
        <v>0.65359477124183007</v>
      </c>
      <c r="Z256" s="4">
        <f t="shared" si="149"/>
        <v>0.41666666666666669</v>
      </c>
      <c r="AA256" s="4">
        <f t="shared" si="150"/>
        <v>0.38106235565819857</v>
      </c>
      <c r="AB256" s="4">
        <f t="shared" si="151"/>
        <v>0.32999999999999996</v>
      </c>
      <c r="AC256" s="4">
        <f t="shared" si="152"/>
        <v>2.6242424242424245</v>
      </c>
      <c r="AD256" s="4">
        <f t="shared" si="153"/>
        <v>0.86599999999999999</v>
      </c>
      <c r="AE256" s="4">
        <f t="shared" si="154"/>
        <v>3.0303030303030303</v>
      </c>
      <c r="AF256" s="4">
        <f t="shared" si="155"/>
        <v>1.1547344110854503</v>
      </c>
      <c r="AG256" s="4">
        <f t="shared" si="156"/>
        <v>0.63750000000000007</v>
      </c>
      <c r="AH256" s="4">
        <f t="shared" si="157"/>
        <v>1.5686274509803921</v>
      </c>
      <c r="AI256" s="4">
        <f t="shared" si="158"/>
        <v>-3.4739750857302827</v>
      </c>
      <c r="AJ256" s="4">
        <f t="shared" si="159"/>
        <v>-2.7791800685842256</v>
      </c>
      <c r="AK256" s="4">
        <f t="shared" si="159"/>
        <v>-0.69479501714605707</v>
      </c>
      <c r="AL256" s="4">
        <f t="shared" si="160"/>
        <v>-0.90219651480159535</v>
      </c>
      <c r="AM256" s="4">
        <f t="shared" si="161"/>
        <v>0.90219651480159535</v>
      </c>
      <c r="AN256" s="4">
        <f t="shared" si="162"/>
        <v>-1.7369875428651413</v>
      </c>
      <c r="AO256" s="4">
        <f t="shared" si="163"/>
        <v>-1.3895900342921128</v>
      </c>
      <c r="AP256" s="4">
        <f t="shared" si="163"/>
        <v>-0.34739750857302854</v>
      </c>
      <c r="AQ256" s="4">
        <f t="shared" si="164"/>
        <v>-0.45109825740079768</v>
      </c>
      <c r="AR256" s="4">
        <f t="shared" si="165"/>
        <v>0.45109825740079768</v>
      </c>
      <c r="AS256" s="4">
        <f t="shared" si="180"/>
        <v>-1.0484291017491467</v>
      </c>
      <c r="AT256" s="4">
        <f t="shared" si="180"/>
        <v>-0.94701257371645131</v>
      </c>
      <c r="AU256" s="4">
        <f t="shared" si="180"/>
        <v>-0.33435446276829506</v>
      </c>
      <c r="AV256" s="4">
        <f t="shared" si="180"/>
        <v>-0.42376686243905953</v>
      </c>
      <c r="AW256" s="4">
        <f t="shared" si="180"/>
        <v>0.42376686243905953</v>
      </c>
      <c r="AX256" s="4">
        <f t="shared" si="181"/>
        <v>-188.71723831484641</v>
      </c>
      <c r="AY256" s="4">
        <f t="shared" si="181"/>
        <v>-170.46226326896124</v>
      </c>
      <c r="AZ256" s="4">
        <f t="shared" si="181"/>
        <v>-60.183803298293114</v>
      </c>
      <c r="BA256" s="4">
        <f t="shared" si="181"/>
        <v>-76.278035239030714</v>
      </c>
      <c r="BB256" s="4">
        <f t="shared" si="181"/>
        <v>76.278035239030714</v>
      </c>
      <c r="BC256" s="4">
        <f t="shared" si="166"/>
        <v>-0.67000000000000015</v>
      </c>
      <c r="BD256" s="4">
        <f t="shared" si="167"/>
        <v>-0.61893764434180143</v>
      </c>
      <c r="BE256" s="4">
        <f t="shared" si="167"/>
        <v>-0.13400000000000012</v>
      </c>
      <c r="BF256" s="4">
        <f t="shared" si="168"/>
        <v>-0.36249999999999993</v>
      </c>
      <c r="BG256" s="4">
        <f t="shared" si="169"/>
        <v>0.56862745098039191</v>
      </c>
      <c r="BH256" s="4">
        <f t="shared" si="170"/>
        <v>1.8382548275353243</v>
      </c>
      <c r="BI256" s="4">
        <f t="shared" si="171"/>
        <v>3.7954474070963671</v>
      </c>
      <c r="BJ256" s="4">
        <f t="shared" si="172"/>
        <v>0.48433152415663305</v>
      </c>
      <c r="BK256" s="4">
        <f t="shared" si="173"/>
        <v>0.63794927357907716</v>
      </c>
      <c r="BL256" s="4">
        <f t="shared" si="174"/>
        <v>2.0377197144656729</v>
      </c>
      <c r="BM256" s="4">
        <f t="shared" si="175"/>
        <v>0.31307017792992153</v>
      </c>
      <c r="BN256" s="3">
        <f t="shared" si="176"/>
        <v>0</v>
      </c>
      <c r="BO256" s="3">
        <v>100</v>
      </c>
      <c r="BP256" s="3">
        <f t="shared" si="177"/>
        <v>-1</v>
      </c>
      <c r="BQ256" s="3">
        <f t="shared" si="178"/>
        <v>-100</v>
      </c>
      <c r="BR256"/>
    </row>
    <row r="257" spans="1:70" x14ac:dyDescent="0.25">
      <c r="A257" t="s">
        <v>127</v>
      </c>
      <c r="B257" t="s">
        <v>227</v>
      </c>
      <c r="C257" t="s">
        <v>174</v>
      </c>
      <c r="D257" t="s">
        <v>13</v>
      </c>
      <c r="E257" t="s">
        <v>130</v>
      </c>
      <c r="F257" s="3">
        <v>0</v>
      </c>
      <c r="G257" s="3">
        <v>1</v>
      </c>
      <c r="H257" s="3" t="str">
        <f t="shared" si="179"/>
        <v>A</v>
      </c>
      <c r="I257" s="3">
        <v>7</v>
      </c>
      <c r="J257" s="3">
        <v>4.5</v>
      </c>
      <c r="K257" s="3">
        <v>1.44</v>
      </c>
      <c r="L257" s="3">
        <v>1.48</v>
      </c>
      <c r="M257" s="3">
        <v>2.6</v>
      </c>
      <c r="N257" s="3">
        <f t="shared" si="137"/>
        <v>1</v>
      </c>
      <c r="O257" s="3">
        <f t="shared" si="138"/>
        <v>5.9523809523809534E-2</v>
      </c>
      <c r="P257" s="3">
        <f t="shared" si="139"/>
        <v>6.0291060291060239E-2</v>
      </c>
      <c r="Q257" s="3">
        <f t="shared" si="140"/>
        <v>7.416666666666667</v>
      </c>
      <c r="R257" s="3">
        <f t="shared" si="141"/>
        <v>4.7678571428571432</v>
      </c>
      <c r="S257" s="3">
        <f t="shared" si="142"/>
        <v>1.5257142857142856</v>
      </c>
      <c r="T257" s="3">
        <f t="shared" si="143"/>
        <v>1.568095238095238</v>
      </c>
      <c r="U257" s="3">
        <f t="shared" si="144"/>
        <v>2.7547619047619047</v>
      </c>
      <c r="V257" s="4">
        <f t="shared" si="145"/>
        <v>0.14285714285714285</v>
      </c>
      <c r="W257" s="4">
        <f t="shared" si="146"/>
        <v>0.22222222222222221</v>
      </c>
      <c r="X257" s="4">
        <f t="shared" si="147"/>
        <v>0.69444444444444442</v>
      </c>
      <c r="Y257" s="4">
        <f t="shared" si="148"/>
        <v>0.67567567567567566</v>
      </c>
      <c r="Z257" s="4">
        <f t="shared" si="149"/>
        <v>0.38461538461538458</v>
      </c>
      <c r="AA257" s="4">
        <f t="shared" si="150"/>
        <v>1.5555555555555556</v>
      </c>
      <c r="AB257" s="4">
        <f t="shared" si="151"/>
        <v>4.8611111111111116</v>
      </c>
      <c r="AC257" s="4">
        <f t="shared" si="152"/>
        <v>0.6428571428571429</v>
      </c>
      <c r="AD257" s="4">
        <f t="shared" si="153"/>
        <v>3.125</v>
      </c>
      <c r="AE257" s="4">
        <f t="shared" si="154"/>
        <v>0.20571428571428571</v>
      </c>
      <c r="AF257" s="4">
        <f t="shared" si="155"/>
        <v>0.32</v>
      </c>
      <c r="AG257" s="4">
        <f t="shared" si="156"/>
        <v>0.56923076923076921</v>
      </c>
      <c r="AH257" s="4">
        <f t="shared" si="157"/>
        <v>1.7567567567567568</v>
      </c>
      <c r="AI257" s="4">
        <f t="shared" si="158"/>
        <v>5.8909523809523812</v>
      </c>
      <c r="AJ257" s="4">
        <f t="shared" si="159"/>
        <v>2.6488095238095237</v>
      </c>
      <c r="AK257" s="4">
        <f t="shared" si="159"/>
        <v>3.2421428571428574</v>
      </c>
      <c r="AL257" s="4">
        <f t="shared" si="160"/>
        <v>-1.1866666666666668</v>
      </c>
      <c r="AM257" s="4">
        <f t="shared" si="161"/>
        <v>1.1866666666666668</v>
      </c>
      <c r="AN257" s="4">
        <f t="shared" si="162"/>
        <v>2.9454761904761906</v>
      </c>
      <c r="AO257" s="4">
        <f t="shared" si="163"/>
        <v>1.3244047619047619</v>
      </c>
      <c r="AP257" s="4">
        <f t="shared" si="163"/>
        <v>1.6210714285714287</v>
      </c>
      <c r="AQ257" s="4">
        <f t="shared" si="164"/>
        <v>-0.59333333333333338</v>
      </c>
      <c r="AR257" s="4">
        <f t="shared" si="165"/>
        <v>0.59333333333333338</v>
      </c>
      <c r="AS257" s="4">
        <f t="shared" si="180"/>
        <v>1.2435027797646696</v>
      </c>
      <c r="AT257" s="4">
        <f t="shared" si="180"/>
        <v>0.92406710869820141</v>
      </c>
      <c r="AU257" s="4">
        <f t="shared" si="180"/>
        <v>1.0180603565659925</v>
      </c>
      <c r="AV257" s="4">
        <f t="shared" si="180"/>
        <v>-0.53550311903630587</v>
      </c>
      <c r="AW257" s="4">
        <f t="shared" si="180"/>
        <v>0.53550311903630587</v>
      </c>
      <c r="AX257" s="4">
        <f t="shared" si="181"/>
        <v>223.83050035764055</v>
      </c>
      <c r="AY257" s="4">
        <f t="shared" si="181"/>
        <v>166.33207956567625</v>
      </c>
      <c r="AZ257" s="4">
        <f t="shared" si="181"/>
        <v>183.25086418187865</v>
      </c>
      <c r="BA257" s="4">
        <f t="shared" si="181"/>
        <v>-96.390561426535058</v>
      </c>
      <c r="BB257" s="4">
        <f t="shared" si="181"/>
        <v>96.390561426535058</v>
      </c>
      <c r="BC257" s="4">
        <f t="shared" si="166"/>
        <v>3.8611111111111116</v>
      </c>
      <c r="BD257" s="4">
        <f t="shared" si="167"/>
        <v>0.55555555555555547</v>
      </c>
      <c r="BE257" s="4">
        <f t="shared" si="167"/>
        <v>2.1250000000000004</v>
      </c>
      <c r="BF257" s="4">
        <f t="shared" si="168"/>
        <v>-0.43076923076923079</v>
      </c>
      <c r="BG257" s="4">
        <f t="shared" si="169"/>
        <v>0.75675675675675691</v>
      </c>
      <c r="BH257" s="4">
        <f t="shared" si="170"/>
        <v>2.9504520036257449</v>
      </c>
      <c r="BI257" s="4">
        <f t="shared" si="171"/>
        <v>4.5700793650793647</v>
      </c>
      <c r="BJ257" s="4">
        <f t="shared" si="172"/>
        <v>0.6456019180258824</v>
      </c>
      <c r="BK257" s="4">
        <f t="shared" si="173"/>
        <v>0.83910004700803609</v>
      </c>
      <c r="BL257" s="4">
        <f t="shared" si="174"/>
        <v>2.1614285714285715</v>
      </c>
      <c r="BM257" s="4">
        <f t="shared" si="175"/>
        <v>0.38821548771026121</v>
      </c>
      <c r="BN257" s="3">
        <f t="shared" si="176"/>
        <v>0</v>
      </c>
      <c r="BO257" s="3">
        <v>100</v>
      </c>
      <c r="BP257" s="3">
        <f t="shared" si="177"/>
        <v>-1</v>
      </c>
      <c r="BQ257" s="3">
        <f t="shared" si="178"/>
        <v>-100</v>
      </c>
      <c r="BR257"/>
    </row>
    <row r="258" spans="1:70" x14ac:dyDescent="0.25">
      <c r="A258" t="s">
        <v>127</v>
      </c>
      <c r="B258" t="s">
        <v>227</v>
      </c>
      <c r="C258" t="s">
        <v>177</v>
      </c>
      <c r="D258" t="s">
        <v>12</v>
      </c>
      <c r="E258" t="s">
        <v>20</v>
      </c>
      <c r="F258" s="3">
        <v>4</v>
      </c>
      <c r="G258" s="3">
        <v>1</v>
      </c>
      <c r="H258" s="3" t="str">
        <f t="shared" si="179"/>
        <v>H</v>
      </c>
      <c r="I258" s="3">
        <v>1.36</v>
      </c>
      <c r="J258" s="3">
        <v>5.5</v>
      </c>
      <c r="K258" s="3">
        <v>7.5</v>
      </c>
      <c r="L258" s="3">
        <v>1.44</v>
      </c>
      <c r="M258" s="3">
        <v>2.7</v>
      </c>
      <c r="N258" s="3">
        <f t="shared" si="137"/>
        <v>5</v>
      </c>
      <c r="O258" s="3">
        <f t="shared" si="138"/>
        <v>5.0445632798573836E-2</v>
      </c>
      <c r="P258" s="3">
        <f t="shared" si="139"/>
        <v>6.481481481481477E-2</v>
      </c>
      <c r="Q258" s="3">
        <f t="shared" si="140"/>
        <v>1.4286060606060604</v>
      </c>
      <c r="R258" s="3">
        <f t="shared" si="141"/>
        <v>5.7774509803921559</v>
      </c>
      <c r="S258" s="3">
        <f t="shared" si="142"/>
        <v>7.8783422459893035</v>
      </c>
      <c r="T258" s="3">
        <f t="shared" si="143"/>
        <v>1.5126417112299462</v>
      </c>
      <c r="U258" s="3">
        <f t="shared" si="144"/>
        <v>2.8362032085561495</v>
      </c>
      <c r="V258" s="4">
        <f t="shared" si="145"/>
        <v>0.73529411764705876</v>
      </c>
      <c r="W258" s="4">
        <f t="shared" si="146"/>
        <v>0.18181818181818182</v>
      </c>
      <c r="X258" s="4">
        <f t="shared" si="147"/>
        <v>0.13333333333333333</v>
      </c>
      <c r="Y258" s="4">
        <f t="shared" si="148"/>
        <v>0.69444444444444442</v>
      </c>
      <c r="Z258" s="4">
        <f t="shared" si="149"/>
        <v>0.37037037037037035</v>
      </c>
      <c r="AA258" s="4">
        <f t="shared" si="150"/>
        <v>0.24727272727272728</v>
      </c>
      <c r="AB258" s="4">
        <f t="shared" si="151"/>
        <v>0.18133333333333335</v>
      </c>
      <c r="AC258" s="4">
        <f t="shared" si="152"/>
        <v>4.0441176470588234</v>
      </c>
      <c r="AD258" s="4">
        <f t="shared" si="153"/>
        <v>0.73333333333333328</v>
      </c>
      <c r="AE258" s="4">
        <f t="shared" si="154"/>
        <v>5.5147058823529411</v>
      </c>
      <c r="AF258" s="4">
        <f t="shared" si="155"/>
        <v>1.3636363636363635</v>
      </c>
      <c r="AG258" s="4">
        <f t="shared" si="156"/>
        <v>0.53333333333333333</v>
      </c>
      <c r="AH258" s="4">
        <f t="shared" si="157"/>
        <v>1.8750000000000002</v>
      </c>
      <c r="AI258" s="4">
        <f t="shared" si="158"/>
        <v>-6.4497361853832427</v>
      </c>
      <c r="AJ258" s="4">
        <f t="shared" si="159"/>
        <v>-4.3488449197860959</v>
      </c>
      <c r="AK258" s="4">
        <f t="shared" si="159"/>
        <v>-2.1008912655971477</v>
      </c>
      <c r="AL258" s="4">
        <f t="shared" si="160"/>
        <v>-1.3235614973262033</v>
      </c>
      <c r="AM258" s="4">
        <f t="shared" si="161"/>
        <v>1.3235614973262033</v>
      </c>
      <c r="AN258" s="4">
        <f t="shared" si="162"/>
        <v>-3.2248680926916213</v>
      </c>
      <c r="AO258" s="4">
        <f t="shared" si="163"/>
        <v>-2.1744224598930479</v>
      </c>
      <c r="AP258" s="4">
        <f t="shared" si="163"/>
        <v>-1.0504456327985738</v>
      </c>
      <c r="AQ258" s="4">
        <f t="shared" si="164"/>
        <v>-0.66178074866310166</v>
      </c>
      <c r="AR258" s="4">
        <f t="shared" si="165"/>
        <v>0.66178074866310166</v>
      </c>
      <c r="AS258" s="4">
        <f t="shared" ref="AS258:AW308" si="182">ATAN(AN258)</f>
        <v>-1.2701083647808313</v>
      </c>
      <c r="AT258" s="4">
        <f t="shared" si="182"/>
        <v>-1.1397465359517518</v>
      </c>
      <c r="AU258" s="4">
        <f t="shared" si="182"/>
        <v>-0.8099954791755144</v>
      </c>
      <c r="AV258" s="4">
        <f t="shared" si="182"/>
        <v>-0.58461241287630217</v>
      </c>
      <c r="AW258" s="4">
        <f t="shared" si="182"/>
        <v>0.58461241287630217</v>
      </c>
      <c r="AX258" s="4">
        <f t="shared" ref="AX258:BB308" si="183">DEGREES(AS258)*PI()</f>
        <v>-228.61950566054966</v>
      </c>
      <c r="AY258" s="4">
        <f t="shared" si="183"/>
        <v>-205.15437647131532</v>
      </c>
      <c r="AZ258" s="4">
        <f t="shared" si="183"/>
        <v>-145.7991862515926</v>
      </c>
      <c r="BA258" s="4">
        <f t="shared" si="183"/>
        <v>-105.23023431773439</v>
      </c>
      <c r="BB258" s="4">
        <f t="shared" si="183"/>
        <v>105.23023431773439</v>
      </c>
      <c r="BC258" s="4">
        <f t="shared" si="166"/>
        <v>-0.81866666666666665</v>
      </c>
      <c r="BD258" s="4">
        <f t="shared" si="167"/>
        <v>-0.7527272727272728</v>
      </c>
      <c r="BE258" s="4">
        <f t="shared" si="167"/>
        <v>-0.26666666666666666</v>
      </c>
      <c r="BF258" s="4">
        <f t="shared" si="168"/>
        <v>-0.46666666666666673</v>
      </c>
      <c r="BG258" s="4">
        <f t="shared" si="169"/>
        <v>0.87500000000000022</v>
      </c>
      <c r="BH258" s="4">
        <f t="shared" si="170"/>
        <v>3.289510933944785</v>
      </c>
      <c r="BI258" s="4">
        <f t="shared" si="171"/>
        <v>5.0281330956625068</v>
      </c>
      <c r="BJ258" s="4">
        <f t="shared" si="172"/>
        <v>0.6542211336415229</v>
      </c>
      <c r="BK258" s="4">
        <f t="shared" si="173"/>
        <v>0.93589931007677862</v>
      </c>
      <c r="BL258" s="4">
        <f t="shared" si="174"/>
        <v>2.1744224598930479</v>
      </c>
      <c r="BM258" s="4">
        <f t="shared" si="175"/>
        <v>0.43041282333094194</v>
      </c>
      <c r="BN258" s="3">
        <f t="shared" si="176"/>
        <v>1</v>
      </c>
      <c r="BO258" s="3">
        <v>100</v>
      </c>
      <c r="BP258" s="3">
        <f t="shared" si="177"/>
        <v>0.3600000000000001</v>
      </c>
      <c r="BQ258" s="3">
        <f t="shared" si="178"/>
        <v>36.000000000000007</v>
      </c>
      <c r="BR258"/>
    </row>
    <row r="259" spans="1:70" x14ac:dyDescent="0.25">
      <c r="A259" t="s">
        <v>127</v>
      </c>
      <c r="B259" t="s">
        <v>228</v>
      </c>
      <c r="C259" t="s">
        <v>229</v>
      </c>
      <c r="D259" t="s">
        <v>26</v>
      </c>
      <c r="E259" t="s">
        <v>135</v>
      </c>
      <c r="F259" s="3">
        <v>1</v>
      </c>
      <c r="G259" s="3">
        <v>0</v>
      </c>
      <c r="H259" s="3" t="str">
        <f t="shared" si="179"/>
        <v>H</v>
      </c>
      <c r="I259" s="3">
        <v>1.45</v>
      </c>
      <c r="J259" s="3">
        <v>4.5</v>
      </c>
      <c r="K259" s="3">
        <v>7</v>
      </c>
      <c r="L259" s="3">
        <v>1.73</v>
      </c>
      <c r="M259" s="3">
        <v>2.08</v>
      </c>
      <c r="N259" s="3">
        <f t="shared" ref="N259:N322" si="184">SUM(F259:G259)</f>
        <v>1</v>
      </c>
      <c r="O259" s="3">
        <f t="shared" ref="O259:O322" si="185">((1/I259)+(1/J259)+(1/K259))-1</f>
        <v>5.4734537493158264E-2</v>
      </c>
      <c r="P259" s="3">
        <f t="shared" ref="P259:P322" si="186">((1/L259)+(1/M259-1))</f>
        <v>5.8803912850155626E-2</v>
      </c>
      <c r="Q259" s="3">
        <f t="shared" ref="Q259:Q322" si="187">I259*(1+O259)</f>
        <v>1.5293650793650795</v>
      </c>
      <c r="R259" s="3">
        <f t="shared" ref="R259:R322" si="188">J259*(1+O259)</f>
        <v>4.7463054187192117</v>
      </c>
      <c r="S259" s="3">
        <f t="shared" ref="S259:S322" si="189">K259*(1+O259)</f>
        <v>7.3831417624521078</v>
      </c>
      <c r="T259" s="3">
        <f t="shared" ref="T259:T322" si="190">L259*(1+O259)</f>
        <v>1.8246907498631637</v>
      </c>
      <c r="U259" s="3">
        <f t="shared" ref="U259:U322" si="191">M259*(1+O259)</f>
        <v>2.1938478379857691</v>
      </c>
      <c r="V259" s="4">
        <f t="shared" ref="V259:V322" si="192">1/I259</f>
        <v>0.68965517241379315</v>
      </c>
      <c r="W259" s="4">
        <f t="shared" ref="W259:W322" si="193">1/J259</f>
        <v>0.22222222222222221</v>
      </c>
      <c r="X259" s="4">
        <f t="shared" ref="X259:X322" si="194">1/K259</f>
        <v>0.14285714285714285</v>
      </c>
      <c r="Y259" s="4">
        <f t="shared" ref="Y259:Y322" si="195">1/L259</f>
        <v>0.5780346820809249</v>
      </c>
      <c r="Z259" s="4">
        <f t="shared" ref="Z259:Z322" si="196">1/M259</f>
        <v>0.48076923076923073</v>
      </c>
      <c r="AA259" s="4">
        <f t="shared" ref="AA259:AA322" si="197">(I259/J259)</f>
        <v>0.32222222222222219</v>
      </c>
      <c r="AB259" s="4">
        <f t="shared" ref="AB259:AB322" si="198">(I259/K259)</f>
        <v>0.20714285714285713</v>
      </c>
      <c r="AC259" s="4">
        <f t="shared" ref="AC259:AC322" si="199">(J259/I259)</f>
        <v>3.103448275862069</v>
      </c>
      <c r="AD259" s="4">
        <f t="shared" ref="AD259:AD322" si="200">(J259/K259)</f>
        <v>0.6428571428571429</v>
      </c>
      <c r="AE259" s="4">
        <f t="shared" ref="AE259:AE322" si="201">(K259/I259)</f>
        <v>4.8275862068965516</v>
      </c>
      <c r="AF259" s="4">
        <f t="shared" ref="AF259:AF322" si="202">(K259/J259)</f>
        <v>1.5555555555555556</v>
      </c>
      <c r="AG259" s="4">
        <f t="shared" ref="AG259:AG322" si="203">(L259/M259)</f>
        <v>0.83173076923076916</v>
      </c>
      <c r="AH259" s="4">
        <f t="shared" ref="AH259:AH322" si="204">(M259/L259)</f>
        <v>1.2023121387283238</v>
      </c>
      <c r="AI259" s="4">
        <f t="shared" ref="AI259:AI322" si="205">Q259-S259</f>
        <v>-5.8537766830870286</v>
      </c>
      <c r="AJ259" s="4">
        <f t="shared" ref="AJ259:AK322" si="206">Q259-R259</f>
        <v>-3.2169403393541325</v>
      </c>
      <c r="AK259" s="4">
        <f t="shared" si="206"/>
        <v>-2.6368363437328961</v>
      </c>
      <c r="AL259" s="4">
        <f t="shared" ref="AL259:AL322" si="207">T259-U259</f>
        <v>-0.36915708812260539</v>
      </c>
      <c r="AM259" s="4">
        <f t="shared" ref="AM259:AM322" si="208">U259-T259</f>
        <v>0.36915708812260539</v>
      </c>
      <c r="AN259" s="4">
        <f t="shared" ref="AN259:AN322" si="209">(Q259-S259)/2</f>
        <v>-2.9268883415435143</v>
      </c>
      <c r="AO259" s="4">
        <f t="shared" ref="AO259:AP322" si="210">(Q259-R259)/2</f>
        <v>-1.6084701696770662</v>
      </c>
      <c r="AP259" s="4">
        <f t="shared" si="210"/>
        <v>-1.3184181718664481</v>
      </c>
      <c r="AQ259" s="4">
        <f t="shared" ref="AQ259:AQ322" si="211">(T259-U259)/2</f>
        <v>-0.1845785440613027</v>
      </c>
      <c r="AR259" s="4">
        <f t="shared" ref="AR259:AR322" si="212">(U259-T259)/2</f>
        <v>0.1845785440613027</v>
      </c>
      <c r="AS259" s="4">
        <f t="shared" si="182"/>
        <v>-1.2415707902212834</v>
      </c>
      <c r="AT259" s="4">
        <f t="shared" si="182"/>
        <v>-1.0145672450933116</v>
      </c>
      <c r="AU259" s="4">
        <f t="shared" si="182"/>
        <v>-0.92188709396114255</v>
      </c>
      <c r="AV259" s="4">
        <f t="shared" si="182"/>
        <v>-0.18252422658829259</v>
      </c>
      <c r="AW259" s="4">
        <f t="shared" si="182"/>
        <v>0.18252422658829259</v>
      </c>
      <c r="AX259" s="4">
        <f t="shared" si="183"/>
        <v>-223.482742239831</v>
      </c>
      <c r="AY259" s="4">
        <f t="shared" si="183"/>
        <v>-182.62210411679609</v>
      </c>
      <c r="AZ259" s="4">
        <f t="shared" si="183"/>
        <v>-165.93967691300566</v>
      </c>
      <c r="BA259" s="4">
        <f t="shared" si="183"/>
        <v>-32.854360785892666</v>
      </c>
      <c r="BB259" s="4">
        <f t="shared" si="183"/>
        <v>32.854360785892666</v>
      </c>
      <c r="BC259" s="4">
        <f t="shared" ref="BC259:BC322" si="213">(Q259-S259)/S259</f>
        <v>-0.79285714285714293</v>
      </c>
      <c r="BD259" s="4">
        <f t="shared" ref="BD259:BE322" si="214">(Q259-R259)/R259</f>
        <v>-0.67777777777777781</v>
      </c>
      <c r="BE259" s="4">
        <f t="shared" si="214"/>
        <v>-0.35714285714285721</v>
      </c>
      <c r="BF259" s="4">
        <f t="shared" ref="BF259:BF322" si="215">(T259-U259)/U259</f>
        <v>-0.16826923076923078</v>
      </c>
      <c r="BG259" s="4">
        <f t="shared" ref="BG259:BG322" si="216">(U259-T259)/T259</f>
        <v>0.20231213872832371</v>
      </c>
      <c r="BH259" s="4">
        <f t="shared" ref="BH259:BH322" si="217">_xlfn.STDEV.S(Q259:S259)</f>
        <v>2.9316750759604981</v>
      </c>
      <c r="BI259" s="4">
        <f t="shared" ref="BI259:BI322" si="218">AVERAGE(Q259:S259)</f>
        <v>4.5529374201787993</v>
      </c>
      <c r="BJ259" s="4">
        <f t="shared" ref="BJ259:BJ322" si="219">BH259/BI259</f>
        <v>0.64390849366108083</v>
      </c>
      <c r="BK259" s="4">
        <f t="shared" ref="BK259:BK322" si="220">_xlfn.STDEV.S(T259:U259)</f>
        <v>0.26103348033457419</v>
      </c>
      <c r="BL259" s="4">
        <f t="shared" ref="BL259:BL322" si="221">AVERAGE(T259:U259)</f>
        <v>2.0092692939244663</v>
      </c>
      <c r="BM259" s="4">
        <f t="shared" ref="BM259:BM322" si="222">BK259/BL259</f>
        <v>0.12991463171406387</v>
      </c>
      <c r="BN259" s="3">
        <f t="shared" ref="BN259:BN322" si="223">IF(H259="H",1,0)</f>
        <v>1</v>
      </c>
      <c r="BO259" s="3">
        <v>100</v>
      </c>
      <c r="BP259" s="3">
        <f t="shared" ref="BP259:BP322" si="224">IF(H259="H",I259-1,-1)</f>
        <v>0.44999999999999996</v>
      </c>
      <c r="BQ259" s="3">
        <f t="shared" ref="BQ259:BQ322" si="225">BP259*100</f>
        <v>44.999999999999993</v>
      </c>
      <c r="BR259"/>
    </row>
    <row r="260" spans="1:70" x14ac:dyDescent="0.25">
      <c r="A260" t="s">
        <v>127</v>
      </c>
      <c r="B260" t="s">
        <v>230</v>
      </c>
      <c r="C260" t="s">
        <v>177</v>
      </c>
      <c r="D260" t="s">
        <v>14</v>
      </c>
      <c r="E260" t="s">
        <v>22</v>
      </c>
      <c r="F260" s="3">
        <v>4</v>
      </c>
      <c r="G260" s="3">
        <v>2</v>
      </c>
      <c r="H260" s="3" t="str">
        <f t="shared" ref="H260:H323" si="226">IF(F260&gt;G260,"H",IF(F260=G260,"D","A"))</f>
        <v>H</v>
      </c>
      <c r="I260" s="3">
        <v>2.2999999999999998</v>
      </c>
      <c r="J260" s="3">
        <v>3.6</v>
      </c>
      <c r="K260" s="3">
        <v>3</v>
      </c>
      <c r="L260" s="3">
        <v>1.75</v>
      </c>
      <c r="M260" s="3">
        <v>2.0499999999999998</v>
      </c>
      <c r="N260" s="3">
        <f t="shared" si="184"/>
        <v>6</v>
      </c>
      <c r="O260" s="3">
        <f t="shared" si="185"/>
        <v>4.5893719806763267E-2</v>
      </c>
      <c r="P260" s="3">
        <f t="shared" si="186"/>
        <v>5.9233449477351874E-2</v>
      </c>
      <c r="Q260" s="3">
        <f t="shared" si="187"/>
        <v>2.4055555555555554</v>
      </c>
      <c r="R260" s="3">
        <f t="shared" si="188"/>
        <v>3.7652173913043478</v>
      </c>
      <c r="S260" s="3">
        <f t="shared" si="189"/>
        <v>3.13768115942029</v>
      </c>
      <c r="T260" s="3">
        <f t="shared" si="190"/>
        <v>1.8303140096618358</v>
      </c>
      <c r="U260" s="3">
        <f t="shared" si="191"/>
        <v>2.1440821256038647</v>
      </c>
      <c r="V260" s="4">
        <f t="shared" si="192"/>
        <v>0.43478260869565222</v>
      </c>
      <c r="W260" s="4">
        <f t="shared" si="193"/>
        <v>0.27777777777777779</v>
      </c>
      <c r="X260" s="4">
        <f t="shared" si="194"/>
        <v>0.33333333333333331</v>
      </c>
      <c r="Y260" s="4">
        <f t="shared" si="195"/>
        <v>0.5714285714285714</v>
      </c>
      <c r="Z260" s="4">
        <f t="shared" si="196"/>
        <v>0.48780487804878053</v>
      </c>
      <c r="AA260" s="4">
        <f t="shared" si="197"/>
        <v>0.63888888888888884</v>
      </c>
      <c r="AB260" s="4">
        <f t="shared" si="198"/>
        <v>0.76666666666666661</v>
      </c>
      <c r="AC260" s="4">
        <f t="shared" si="199"/>
        <v>1.5652173913043479</v>
      </c>
      <c r="AD260" s="4">
        <f t="shared" si="200"/>
        <v>1.2</v>
      </c>
      <c r="AE260" s="4">
        <f t="shared" si="201"/>
        <v>1.3043478260869565</v>
      </c>
      <c r="AF260" s="4">
        <f t="shared" si="202"/>
        <v>0.83333333333333326</v>
      </c>
      <c r="AG260" s="4">
        <f t="shared" si="203"/>
        <v>0.85365853658536595</v>
      </c>
      <c r="AH260" s="4">
        <f t="shared" si="204"/>
        <v>1.1714285714285713</v>
      </c>
      <c r="AI260" s="4">
        <f t="shared" si="205"/>
        <v>-0.73212560386473458</v>
      </c>
      <c r="AJ260" s="4">
        <f t="shared" si="206"/>
        <v>-1.3596618357487924</v>
      </c>
      <c r="AK260" s="4">
        <f t="shared" si="206"/>
        <v>0.62753623188405783</v>
      </c>
      <c r="AL260" s="4">
        <f t="shared" si="207"/>
        <v>-0.31376811594202891</v>
      </c>
      <c r="AM260" s="4">
        <f t="shared" si="208"/>
        <v>0.31376811594202891</v>
      </c>
      <c r="AN260" s="4">
        <f t="shared" si="209"/>
        <v>-0.36606280193236729</v>
      </c>
      <c r="AO260" s="4">
        <f t="shared" si="210"/>
        <v>-0.6798309178743962</v>
      </c>
      <c r="AP260" s="4">
        <f t="shared" si="210"/>
        <v>0.31376811594202891</v>
      </c>
      <c r="AQ260" s="4">
        <f t="shared" si="211"/>
        <v>-0.15688405797101446</v>
      </c>
      <c r="AR260" s="4">
        <f t="shared" si="212"/>
        <v>0.15688405797101446</v>
      </c>
      <c r="AS260" s="4">
        <f t="shared" si="182"/>
        <v>-0.35091239017937537</v>
      </c>
      <c r="AT260" s="4">
        <f t="shared" si="182"/>
        <v>-0.59706102938687988</v>
      </c>
      <c r="AU260" s="4">
        <f t="shared" si="182"/>
        <v>0.30403974515582327</v>
      </c>
      <c r="AV260" s="4">
        <f t="shared" si="182"/>
        <v>-0.15561562895328582</v>
      </c>
      <c r="AW260" s="4">
        <f t="shared" si="182"/>
        <v>0.15561562895328582</v>
      </c>
      <c r="AX260" s="4">
        <f t="shared" si="183"/>
        <v>-63.164230232287565</v>
      </c>
      <c r="AY260" s="4">
        <f t="shared" si="183"/>
        <v>-107.47098528963838</v>
      </c>
      <c r="AZ260" s="4">
        <f t="shared" si="183"/>
        <v>54.727154128048191</v>
      </c>
      <c r="BA260" s="4">
        <f t="shared" si="183"/>
        <v>-28.010813211591447</v>
      </c>
      <c r="BB260" s="4">
        <f t="shared" si="183"/>
        <v>28.010813211591447</v>
      </c>
      <c r="BC260" s="4">
        <f t="shared" si="213"/>
        <v>-0.23333333333333342</v>
      </c>
      <c r="BD260" s="4">
        <f t="shared" si="214"/>
        <v>-0.36111111111111116</v>
      </c>
      <c r="BE260" s="4">
        <f t="shared" si="214"/>
        <v>0.19999999999999996</v>
      </c>
      <c r="BF260" s="4">
        <f t="shared" si="215"/>
        <v>-0.14634146341463411</v>
      </c>
      <c r="BG260" s="4">
        <f t="shared" si="216"/>
        <v>0.17142857142857137</v>
      </c>
      <c r="BH260" s="4">
        <f t="shared" si="217"/>
        <v>0.68050103229817549</v>
      </c>
      <c r="BI260" s="4">
        <f t="shared" si="218"/>
        <v>3.1028180354267314</v>
      </c>
      <c r="BJ260" s="4">
        <f t="shared" si="219"/>
        <v>0.21931709321284321</v>
      </c>
      <c r="BK260" s="4">
        <f t="shared" si="220"/>
        <v>0.22186756250273551</v>
      </c>
      <c r="BL260" s="4">
        <f t="shared" si="221"/>
        <v>1.9871980676328502</v>
      </c>
      <c r="BM260" s="4">
        <f t="shared" si="222"/>
        <v>0.111648439134718</v>
      </c>
      <c r="BN260" s="3">
        <f t="shared" si="223"/>
        <v>1</v>
      </c>
      <c r="BO260" s="3">
        <v>100</v>
      </c>
      <c r="BP260" s="3">
        <f t="shared" si="224"/>
        <v>1.2999999999999998</v>
      </c>
      <c r="BQ260" s="3">
        <f t="shared" si="225"/>
        <v>129.99999999999997</v>
      </c>
      <c r="BR260"/>
    </row>
    <row r="261" spans="1:70" x14ac:dyDescent="0.25">
      <c r="A261" t="s">
        <v>127</v>
      </c>
      <c r="B261" t="s">
        <v>231</v>
      </c>
      <c r="C261" t="s">
        <v>173</v>
      </c>
      <c r="D261" t="s">
        <v>22</v>
      </c>
      <c r="E261" t="s">
        <v>24</v>
      </c>
      <c r="F261" s="3">
        <v>2</v>
      </c>
      <c r="G261" s="3">
        <v>2</v>
      </c>
      <c r="H261" s="3" t="str">
        <f t="shared" si="226"/>
        <v>D</v>
      </c>
      <c r="I261" s="3">
        <v>3.25</v>
      </c>
      <c r="J261" s="3">
        <v>3.6</v>
      </c>
      <c r="K261" s="3">
        <v>2.15</v>
      </c>
      <c r="L261" s="3">
        <v>1.62</v>
      </c>
      <c r="M261" s="3">
        <v>2.25</v>
      </c>
      <c r="N261" s="3">
        <f t="shared" si="184"/>
        <v>4</v>
      </c>
      <c r="O261" s="3">
        <f t="shared" si="185"/>
        <v>5.058636453985299E-2</v>
      </c>
      <c r="P261" s="3">
        <f t="shared" si="186"/>
        <v>6.1728395061728336E-2</v>
      </c>
      <c r="Q261" s="3">
        <f t="shared" si="187"/>
        <v>3.4144056847545223</v>
      </c>
      <c r="R261" s="3">
        <f t="shared" si="188"/>
        <v>3.7821109123434709</v>
      </c>
      <c r="S261" s="3">
        <f t="shared" si="189"/>
        <v>2.2587606837606837</v>
      </c>
      <c r="T261" s="3">
        <f t="shared" si="190"/>
        <v>1.7019499105545619</v>
      </c>
      <c r="U261" s="3">
        <f t="shared" si="191"/>
        <v>2.3638193202146693</v>
      </c>
      <c r="V261" s="4">
        <f t="shared" si="192"/>
        <v>0.30769230769230771</v>
      </c>
      <c r="W261" s="4">
        <f t="shared" si="193"/>
        <v>0.27777777777777779</v>
      </c>
      <c r="X261" s="4">
        <f t="shared" si="194"/>
        <v>0.46511627906976744</v>
      </c>
      <c r="Y261" s="4">
        <f t="shared" si="195"/>
        <v>0.61728395061728392</v>
      </c>
      <c r="Z261" s="4">
        <f t="shared" si="196"/>
        <v>0.44444444444444442</v>
      </c>
      <c r="AA261" s="4">
        <f t="shared" si="197"/>
        <v>0.90277777777777779</v>
      </c>
      <c r="AB261" s="4">
        <f t="shared" si="198"/>
        <v>1.5116279069767442</v>
      </c>
      <c r="AC261" s="4">
        <f t="shared" si="199"/>
        <v>1.1076923076923078</v>
      </c>
      <c r="AD261" s="4">
        <f t="shared" si="200"/>
        <v>1.6744186046511629</v>
      </c>
      <c r="AE261" s="4">
        <f t="shared" si="201"/>
        <v>0.66153846153846152</v>
      </c>
      <c r="AF261" s="4">
        <f t="shared" si="202"/>
        <v>0.59722222222222221</v>
      </c>
      <c r="AG261" s="4">
        <f t="shared" si="203"/>
        <v>0.72000000000000008</v>
      </c>
      <c r="AH261" s="4">
        <f t="shared" si="204"/>
        <v>1.3888888888888888</v>
      </c>
      <c r="AI261" s="4">
        <f t="shared" si="205"/>
        <v>1.1556450009938386</v>
      </c>
      <c r="AJ261" s="4">
        <f t="shared" si="206"/>
        <v>-0.36770522758894852</v>
      </c>
      <c r="AK261" s="4">
        <f t="shared" si="206"/>
        <v>1.5233502285827871</v>
      </c>
      <c r="AL261" s="4">
        <f t="shared" si="207"/>
        <v>-0.66186940966010743</v>
      </c>
      <c r="AM261" s="4">
        <f t="shared" si="208"/>
        <v>0.66186940966010743</v>
      </c>
      <c r="AN261" s="4">
        <f t="shared" si="209"/>
        <v>0.5778225004969193</v>
      </c>
      <c r="AO261" s="4">
        <f t="shared" si="210"/>
        <v>-0.18385261379447426</v>
      </c>
      <c r="AP261" s="4">
        <f t="shared" si="210"/>
        <v>0.76167511429139356</v>
      </c>
      <c r="AQ261" s="4">
        <f t="shared" si="211"/>
        <v>-0.33093470483005372</v>
      </c>
      <c r="AR261" s="4">
        <f t="shared" si="212"/>
        <v>0.33093470483005372</v>
      </c>
      <c r="AS261" s="4">
        <f t="shared" si="182"/>
        <v>0.52395287665661883</v>
      </c>
      <c r="AT261" s="4">
        <f t="shared" si="182"/>
        <v>-0.18182212251639118</v>
      </c>
      <c r="AU261" s="4">
        <f t="shared" si="182"/>
        <v>0.65093140464439503</v>
      </c>
      <c r="AV261" s="4">
        <f t="shared" si="182"/>
        <v>-0.31959023756272875</v>
      </c>
      <c r="AW261" s="4">
        <f t="shared" si="182"/>
        <v>0.31959023756272875</v>
      </c>
      <c r="AX261" s="4">
        <f t="shared" si="183"/>
        <v>94.311517798191389</v>
      </c>
      <c r="AY261" s="4">
        <f t="shared" si="183"/>
        <v>-32.727982052950409</v>
      </c>
      <c r="AZ261" s="4">
        <f t="shared" si="183"/>
        <v>117.16765283599112</v>
      </c>
      <c r="BA261" s="4">
        <f t="shared" si="183"/>
        <v>-57.526242761291172</v>
      </c>
      <c r="BB261" s="4">
        <f t="shared" si="183"/>
        <v>57.526242761291172</v>
      </c>
      <c r="BC261" s="4">
        <f t="shared" si="213"/>
        <v>0.51162790697674432</v>
      </c>
      <c r="BD261" s="4">
        <f t="shared" si="214"/>
        <v>-9.722222222222221E-2</v>
      </c>
      <c r="BE261" s="4">
        <f t="shared" si="214"/>
        <v>0.67441860465116299</v>
      </c>
      <c r="BF261" s="4">
        <f t="shared" si="215"/>
        <v>-0.28000000000000003</v>
      </c>
      <c r="BG261" s="4">
        <f t="shared" si="216"/>
        <v>0.3888888888888889</v>
      </c>
      <c r="BH261" s="4">
        <f t="shared" si="217"/>
        <v>0.79491282767792737</v>
      </c>
      <c r="BI261" s="4">
        <f t="shared" si="218"/>
        <v>3.151759093619559</v>
      </c>
      <c r="BJ261" s="4">
        <f t="shared" si="219"/>
        <v>0.25221243250702563</v>
      </c>
      <c r="BK261" s="4">
        <f t="shared" si="220"/>
        <v>0.46801234783060069</v>
      </c>
      <c r="BL261" s="4">
        <f t="shared" si="221"/>
        <v>2.0328846153846154</v>
      </c>
      <c r="BM261" s="4">
        <f t="shared" si="222"/>
        <v>0.23022081247934192</v>
      </c>
      <c r="BN261" s="3">
        <f t="shared" si="223"/>
        <v>0</v>
      </c>
      <c r="BO261" s="3">
        <v>100</v>
      </c>
      <c r="BP261" s="3">
        <f t="shared" si="224"/>
        <v>-1</v>
      </c>
      <c r="BQ261" s="3">
        <f t="shared" si="225"/>
        <v>-100</v>
      </c>
      <c r="BR261"/>
    </row>
    <row r="262" spans="1:70" x14ac:dyDescent="0.25">
      <c r="A262" t="s">
        <v>127</v>
      </c>
      <c r="B262" t="s">
        <v>231</v>
      </c>
      <c r="C262" t="s">
        <v>173</v>
      </c>
      <c r="D262" t="s">
        <v>17</v>
      </c>
      <c r="E262" t="s">
        <v>14</v>
      </c>
      <c r="F262" s="3">
        <v>1</v>
      </c>
      <c r="G262" s="3">
        <v>3</v>
      </c>
      <c r="H262" s="3" t="str">
        <f t="shared" si="226"/>
        <v>A</v>
      </c>
      <c r="I262" s="3">
        <v>2.15</v>
      </c>
      <c r="J262" s="3">
        <v>3.6</v>
      </c>
      <c r="K262" s="3">
        <v>3.3</v>
      </c>
      <c r="L262" s="3">
        <v>1.95</v>
      </c>
      <c r="M262" s="3">
        <v>1.95</v>
      </c>
      <c r="N262" s="3">
        <f t="shared" si="184"/>
        <v>4</v>
      </c>
      <c r="O262" s="3">
        <f t="shared" si="185"/>
        <v>4.5924359877848264E-2</v>
      </c>
      <c r="P262" s="3">
        <f t="shared" si="186"/>
        <v>2.5641025641025772E-2</v>
      </c>
      <c r="Q262" s="3">
        <f t="shared" si="187"/>
        <v>2.2487373737373737</v>
      </c>
      <c r="R262" s="3">
        <f t="shared" si="188"/>
        <v>3.7653276955602539</v>
      </c>
      <c r="S262" s="3">
        <f t="shared" si="189"/>
        <v>3.4515503875968991</v>
      </c>
      <c r="T262" s="3">
        <f t="shared" si="190"/>
        <v>2.0395525017618041</v>
      </c>
      <c r="U262" s="3">
        <f t="shared" si="191"/>
        <v>2.0395525017618041</v>
      </c>
      <c r="V262" s="4">
        <f t="shared" si="192"/>
        <v>0.46511627906976744</v>
      </c>
      <c r="W262" s="4">
        <f t="shared" si="193"/>
        <v>0.27777777777777779</v>
      </c>
      <c r="X262" s="4">
        <f t="shared" si="194"/>
        <v>0.30303030303030304</v>
      </c>
      <c r="Y262" s="4">
        <f t="shared" si="195"/>
        <v>0.51282051282051289</v>
      </c>
      <c r="Z262" s="4">
        <f t="shared" si="196"/>
        <v>0.51282051282051289</v>
      </c>
      <c r="AA262" s="4">
        <f t="shared" si="197"/>
        <v>0.59722222222222221</v>
      </c>
      <c r="AB262" s="4">
        <f t="shared" si="198"/>
        <v>0.65151515151515149</v>
      </c>
      <c r="AC262" s="4">
        <f t="shared" si="199"/>
        <v>1.6744186046511629</v>
      </c>
      <c r="AD262" s="4">
        <f t="shared" si="200"/>
        <v>1.0909090909090911</v>
      </c>
      <c r="AE262" s="4">
        <f t="shared" si="201"/>
        <v>1.5348837209302326</v>
      </c>
      <c r="AF262" s="4">
        <f t="shared" si="202"/>
        <v>0.91666666666666663</v>
      </c>
      <c r="AG262" s="4">
        <f t="shared" si="203"/>
        <v>1</v>
      </c>
      <c r="AH262" s="4">
        <f t="shared" si="204"/>
        <v>1</v>
      </c>
      <c r="AI262" s="4">
        <f t="shared" si="205"/>
        <v>-1.2028130138595254</v>
      </c>
      <c r="AJ262" s="4">
        <f t="shared" si="206"/>
        <v>-1.5165903218228802</v>
      </c>
      <c r="AK262" s="4">
        <f t="shared" si="206"/>
        <v>0.31377730796335479</v>
      </c>
      <c r="AL262" s="4">
        <f t="shared" si="207"/>
        <v>0</v>
      </c>
      <c r="AM262" s="4">
        <f t="shared" si="208"/>
        <v>0</v>
      </c>
      <c r="AN262" s="4">
        <f t="shared" si="209"/>
        <v>-0.60140650692976272</v>
      </c>
      <c r="AO262" s="4">
        <f t="shared" si="210"/>
        <v>-0.75829516091144011</v>
      </c>
      <c r="AP262" s="4">
        <f t="shared" si="210"/>
        <v>0.1568886539816774</v>
      </c>
      <c r="AQ262" s="4">
        <f t="shared" si="211"/>
        <v>0</v>
      </c>
      <c r="AR262" s="4">
        <f t="shared" si="212"/>
        <v>0</v>
      </c>
      <c r="AS262" s="4">
        <f t="shared" si="182"/>
        <v>-0.54145305483524708</v>
      </c>
      <c r="AT262" s="4">
        <f t="shared" si="182"/>
        <v>-0.64878890798640276</v>
      </c>
      <c r="AU262" s="4">
        <f t="shared" si="182"/>
        <v>0.15562011455827868</v>
      </c>
      <c r="AV262" s="4">
        <f t="shared" si="182"/>
        <v>0</v>
      </c>
      <c r="AW262" s="4">
        <f t="shared" si="182"/>
        <v>0</v>
      </c>
      <c r="AX262" s="4">
        <f t="shared" si="183"/>
        <v>-97.461549870344484</v>
      </c>
      <c r="AY262" s="4">
        <f t="shared" si="183"/>
        <v>-116.78200343755249</v>
      </c>
      <c r="AZ262" s="4">
        <f t="shared" si="183"/>
        <v>28.011620620490159</v>
      </c>
      <c r="BA262" s="4">
        <f t="shared" si="183"/>
        <v>0</v>
      </c>
      <c r="BB262" s="4">
        <f t="shared" si="183"/>
        <v>0</v>
      </c>
      <c r="BC262" s="4">
        <f t="shared" si="213"/>
        <v>-0.34848484848484845</v>
      </c>
      <c r="BD262" s="4">
        <f t="shared" si="214"/>
        <v>-0.40277777777777785</v>
      </c>
      <c r="BE262" s="4">
        <f t="shared" si="214"/>
        <v>9.0909090909091009E-2</v>
      </c>
      <c r="BF262" s="4">
        <f t="shared" si="215"/>
        <v>0</v>
      </c>
      <c r="BG262" s="4">
        <f t="shared" si="216"/>
        <v>0</v>
      </c>
      <c r="BH262" s="4">
        <f t="shared" si="217"/>
        <v>0.8005478904630865</v>
      </c>
      <c r="BI262" s="4">
        <f t="shared" si="218"/>
        <v>3.1552051522981759</v>
      </c>
      <c r="BJ262" s="4">
        <f t="shared" si="219"/>
        <v>0.25372292824762493</v>
      </c>
      <c r="BK262" s="4">
        <f t="shared" si="220"/>
        <v>0</v>
      </c>
      <c r="BL262" s="4">
        <f t="shared" si="221"/>
        <v>2.0395525017618041</v>
      </c>
      <c r="BM262" s="4">
        <f t="shared" si="222"/>
        <v>0</v>
      </c>
      <c r="BN262" s="3">
        <f t="shared" si="223"/>
        <v>0</v>
      </c>
      <c r="BO262" s="3">
        <v>100</v>
      </c>
      <c r="BP262" s="3">
        <f t="shared" si="224"/>
        <v>-1</v>
      </c>
      <c r="BQ262" s="3">
        <f t="shared" si="225"/>
        <v>-100</v>
      </c>
      <c r="BR262"/>
    </row>
    <row r="263" spans="1:70" x14ac:dyDescent="0.25">
      <c r="A263" t="s">
        <v>127</v>
      </c>
      <c r="B263" t="s">
        <v>231</v>
      </c>
      <c r="C263" t="s">
        <v>173</v>
      </c>
      <c r="D263" t="s">
        <v>18</v>
      </c>
      <c r="E263" t="s">
        <v>15</v>
      </c>
      <c r="F263" s="3">
        <v>3</v>
      </c>
      <c r="G263" s="3">
        <v>0</v>
      </c>
      <c r="H263" s="3" t="str">
        <f t="shared" si="226"/>
        <v>H</v>
      </c>
      <c r="I263" s="3">
        <v>2.5499999999999998</v>
      </c>
      <c r="J263" s="3">
        <v>3.4</v>
      </c>
      <c r="K263" s="3">
        <v>2.8</v>
      </c>
      <c r="L263" s="3">
        <v>1.89</v>
      </c>
      <c r="M263" s="3">
        <v>2.0099999999999998</v>
      </c>
      <c r="N263" s="3">
        <f t="shared" si="184"/>
        <v>3</v>
      </c>
      <c r="O263" s="3">
        <f t="shared" si="185"/>
        <v>4.3417366946778779E-2</v>
      </c>
      <c r="P263" s="3">
        <f t="shared" si="186"/>
        <v>2.6612966911474523E-2</v>
      </c>
      <c r="Q263" s="3">
        <f t="shared" si="187"/>
        <v>2.6607142857142856</v>
      </c>
      <c r="R263" s="3">
        <f t="shared" si="188"/>
        <v>3.5476190476190479</v>
      </c>
      <c r="S263" s="3">
        <f t="shared" si="189"/>
        <v>2.9215686274509802</v>
      </c>
      <c r="T263" s="3">
        <f t="shared" si="190"/>
        <v>1.9720588235294119</v>
      </c>
      <c r="U263" s="3">
        <f t="shared" si="191"/>
        <v>2.0972689075630253</v>
      </c>
      <c r="V263" s="4">
        <f t="shared" si="192"/>
        <v>0.39215686274509809</v>
      </c>
      <c r="W263" s="4">
        <f t="shared" si="193"/>
        <v>0.29411764705882354</v>
      </c>
      <c r="X263" s="4">
        <f t="shared" si="194"/>
        <v>0.35714285714285715</v>
      </c>
      <c r="Y263" s="4">
        <f t="shared" si="195"/>
        <v>0.52910052910052918</v>
      </c>
      <c r="Z263" s="4">
        <f t="shared" si="196"/>
        <v>0.49751243781094534</v>
      </c>
      <c r="AA263" s="4">
        <f t="shared" si="197"/>
        <v>0.75</v>
      </c>
      <c r="AB263" s="4">
        <f t="shared" si="198"/>
        <v>0.9107142857142857</v>
      </c>
      <c r="AC263" s="4">
        <f t="shared" si="199"/>
        <v>1.3333333333333335</v>
      </c>
      <c r="AD263" s="4">
        <f t="shared" si="200"/>
        <v>1.2142857142857144</v>
      </c>
      <c r="AE263" s="4">
        <f t="shared" si="201"/>
        <v>1.0980392156862746</v>
      </c>
      <c r="AF263" s="4">
        <f t="shared" si="202"/>
        <v>0.82352941176470584</v>
      </c>
      <c r="AG263" s="4">
        <f t="shared" si="203"/>
        <v>0.94029850746268662</v>
      </c>
      <c r="AH263" s="4">
        <f t="shared" si="204"/>
        <v>1.0634920634920635</v>
      </c>
      <c r="AI263" s="4">
        <f t="shared" si="205"/>
        <v>-0.26085434173669464</v>
      </c>
      <c r="AJ263" s="4">
        <f t="shared" si="206"/>
        <v>-0.88690476190476231</v>
      </c>
      <c r="AK263" s="4">
        <f t="shared" si="206"/>
        <v>0.62605042016806767</v>
      </c>
      <c r="AL263" s="4">
        <f t="shared" si="207"/>
        <v>-0.12521008403361344</v>
      </c>
      <c r="AM263" s="4">
        <f t="shared" si="208"/>
        <v>0.12521008403361344</v>
      </c>
      <c r="AN263" s="4">
        <f t="shared" si="209"/>
        <v>-0.13042717086834732</v>
      </c>
      <c r="AO263" s="4">
        <f t="shared" si="210"/>
        <v>-0.44345238095238115</v>
      </c>
      <c r="AP263" s="4">
        <f t="shared" si="210"/>
        <v>0.31302521008403383</v>
      </c>
      <c r="AQ263" s="4">
        <f t="shared" si="211"/>
        <v>-6.2605042016806722E-2</v>
      </c>
      <c r="AR263" s="4">
        <f t="shared" si="212"/>
        <v>6.2605042016806722E-2</v>
      </c>
      <c r="AS263" s="4">
        <f t="shared" si="182"/>
        <v>-0.12969505274220378</v>
      </c>
      <c r="AT263" s="4">
        <f t="shared" si="182"/>
        <v>-0.41739560048718283</v>
      </c>
      <c r="AU263" s="4">
        <f t="shared" si="182"/>
        <v>0.3033632800117172</v>
      </c>
      <c r="AV263" s="4">
        <f t="shared" si="182"/>
        <v>-6.2523442604328031E-2</v>
      </c>
      <c r="AW263" s="4">
        <f t="shared" si="182"/>
        <v>6.2523442604328031E-2</v>
      </c>
      <c r="AX263" s="4">
        <f t="shared" si="183"/>
        <v>-23.345109493596681</v>
      </c>
      <c r="AY263" s="4">
        <f t="shared" si="183"/>
        <v>-75.131208087692912</v>
      </c>
      <c r="AZ263" s="4">
        <f t="shared" si="183"/>
        <v>54.605390402109094</v>
      </c>
      <c r="BA263" s="4">
        <f t="shared" si="183"/>
        <v>-11.254219668779045</v>
      </c>
      <c r="BB263" s="4">
        <f t="shared" si="183"/>
        <v>11.254219668779045</v>
      </c>
      <c r="BC263" s="4">
        <f t="shared" si="213"/>
        <v>-8.9285714285714274E-2</v>
      </c>
      <c r="BD263" s="4">
        <f t="shared" si="214"/>
        <v>-0.25000000000000011</v>
      </c>
      <c r="BE263" s="4">
        <f t="shared" si="214"/>
        <v>0.21428571428571444</v>
      </c>
      <c r="BF263" s="4">
        <f t="shared" si="215"/>
        <v>-5.9701492537313432E-2</v>
      </c>
      <c r="BG263" s="4">
        <f t="shared" si="216"/>
        <v>6.3492063492063489E-2</v>
      </c>
      <c r="BH263" s="4">
        <f t="shared" si="217"/>
        <v>0.45581139609945692</v>
      </c>
      <c r="BI263" s="4">
        <f t="shared" si="218"/>
        <v>3.0433006535947715</v>
      </c>
      <c r="BJ263" s="4">
        <f t="shared" si="219"/>
        <v>0.14977534196664033</v>
      </c>
      <c r="BK263" s="4">
        <f t="shared" si="220"/>
        <v>8.8536899493105531E-2</v>
      </c>
      <c r="BL263" s="4">
        <f t="shared" si="221"/>
        <v>2.0346638655462188</v>
      </c>
      <c r="BM263" s="4">
        <f t="shared" si="222"/>
        <v>4.3514263457633685E-2</v>
      </c>
      <c r="BN263" s="3">
        <f t="shared" si="223"/>
        <v>1</v>
      </c>
      <c r="BO263" s="3">
        <v>100</v>
      </c>
      <c r="BP263" s="3">
        <f t="shared" si="224"/>
        <v>1.5499999999999998</v>
      </c>
      <c r="BQ263" s="3">
        <f t="shared" si="225"/>
        <v>154.99999999999997</v>
      </c>
      <c r="BR263"/>
    </row>
    <row r="264" spans="1:70" x14ac:dyDescent="0.25">
      <c r="A264" t="s">
        <v>127</v>
      </c>
      <c r="B264" t="s">
        <v>231</v>
      </c>
      <c r="C264" t="s">
        <v>173</v>
      </c>
      <c r="D264" t="s">
        <v>20</v>
      </c>
      <c r="E264" t="s">
        <v>26</v>
      </c>
      <c r="F264" s="3">
        <v>3</v>
      </c>
      <c r="G264" s="3">
        <v>0</v>
      </c>
      <c r="H264" s="3" t="str">
        <f t="shared" si="226"/>
        <v>H</v>
      </c>
      <c r="I264" s="3">
        <v>1.73</v>
      </c>
      <c r="J264" s="3">
        <v>4.2</v>
      </c>
      <c r="K264" s="3">
        <v>4.33</v>
      </c>
      <c r="L264" s="3">
        <v>1.53</v>
      </c>
      <c r="M264" s="3">
        <v>2.4</v>
      </c>
      <c r="N264" s="3">
        <f t="shared" si="184"/>
        <v>3</v>
      </c>
      <c r="O264" s="3">
        <f t="shared" si="185"/>
        <v>4.707680239325307E-2</v>
      </c>
      <c r="P264" s="3">
        <f t="shared" si="186"/>
        <v>7.0261437908496815E-2</v>
      </c>
      <c r="Q264" s="3">
        <f t="shared" si="187"/>
        <v>1.8114428681403278</v>
      </c>
      <c r="R264" s="3">
        <f t="shared" si="188"/>
        <v>4.3977225700516627</v>
      </c>
      <c r="S264" s="3">
        <f t="shared" si="189"/>
        <v>4.5338425543627858</v>
      </c>
      <c r="T264" s="3">
        <f t="shared" si="190"/>
        <v>1.6020275076616772</v>
      </c>
      <c r="U264" s="3">
        <f t="shared" si="191"/>
        <v>2.5129843257438074</v>
      </c>
      <c r="V264" s="4">
        <f t="shared" si="192"/>
        <v>0.5780346820809249</v>
      </c>
      <c r="W264" s="4">
        <f t="shared" si="193"/>
        <v>0.23809523809523808</v>
      </c>
      <c r="X264" s="4">
        <f t="shared" si="194"/>
        <v>0.23094688221709006</v>
      </c>
      <c r="Y264" s="4">
        <f t="shared" si="195"/>
        <v>0.65359477124183007</v>
      </c>
      <c r="Z264" s="4">
        <f t="shared" si="196"/>
        <v>0.41666666666666669</v>
      </c>
      <c r="AA264" s="4">
        <f t="shared" si="197"/>
        <v>0.41190476190476188</v>
      </c>
      <c r="AB264" s="4">
        <f t="shared" si="198"/>
        <v>0.39953810623556579</v>
      </c>
      <c r="AC264" s="4">
        <f t="shared" si="199"/>
        <v>2.4277456647398847</v>
      </c>
      <c r="AD264" s="4">
        <f t="shared" si="200"/>
        <v>0.96997690531177827</v>
      </c>
      <c r="AE264" s="4">
        <f t="shared" si="201"/>
        <v>2.5028901734104045</v>
      </c>
      <c r="AF264" s="4">
        <f t="shared" si="202"/>
        <v>1.0309523809523808</v>
      </c>
      <c r="AG264" s="4">
        <f t="shared" si="203"/>
        <v>0.63750000000000007</v>
      </c>
      <c r="AH264" s="4">
        <f t="shared" si="204"/>
        <v>1.5686274509803921</v>
      </c>
      <c r="AI264" s="4">
        <f t="shared" si="205"/>
        <v>-2.7223996862224578</v>
      </c>
      <c r="AJ264" s="4">
        <f t="shared" si="206"/>
        <v>-2.5862797019113346</v>
      </c>
      <c r="AK264" s="4">
        <f t="shared" si="206"/>
        <v>-0.13611998431112315</v>
      </c>
      <c r="AL264" s="4">
        <f t="shared" si="207"/>
        <v>-0.91095681808213014</v>
      </c>
      <c r="AM264" s="4">
        <f t="shared" si="208"/>
        <v>0.91095681808213014</v>
      </c>
      <c r="AN264" s="4">
        <f t="shared" si="209"/>
        <v>-1.3611998431112289</v>
      </c>
      <c r="AO264" s="4">
        <f t="shared" si="210"/>
        <v>-1.2931398509556673</v>
      </c>
      <c r="AP264" s="4">
        <f t="shared" si="210"/>
        <v>-6.8059992155561577E-2</v>
      </c>
      <c r="AQ264" s="4">
        <f t="shared" si="211"/>
        <v>-0.45547840904106507</v>
      </c>
      <c r="AR264" s="4">
        <f t="shared" si="212"/>
        <v>0.45547840904106507</v>
      </c>
      <c r="AS264" s="4">
        <f t="shared" si="182"/>
        <v>-0.93719442281051879</v>
      </c>
      <c r="AT264" s="4">
        <f t="shared" si="182"/>
        <v>-0.91254198188348334</v>
      </c>
      <c r="AU264" s="4">
        <f t="shared" si="182"/>
        <v>-6.795519494914791E-2</v>
      </c>
      <c r="AV264" s="4">
        <f t="shared" si="182"/>
        <v>-0.4274004233358431</v>
      </c>
      <c r="AW264" s="4">
        <f t="shared" si="182"/>
        <v>0.4274004233358431</v>
      </c>
      <c r="AX264" s="4">
        <f t="shared" si="183"/>
        <v>-168.69499610589338</v>
      </c>
      <c r="AY264" s="4">
        <f t="shared" si="183"/>
        <v>-164.257556739027</v>
      </c>
      <c r="AZ264" s="4">
        <f t="shared" si="183"/>
        <v>-12.231935090846624</v>
      </c>
      <c r="BA264" s="4">
        <f t="shared" si="183"/>
        <v>-76.93207620045176</v>
      </c>
      <c r="BB264" s="4">
        <f t="shared" si="183"/>
        <v>76.93207620045176</v>
      </c>
      <c r="BC264" s="4">
        <f t="shared" si="213"/>
        <v>-0.60046189376443415</v>
      </c>
      <c r="BD264" s="4">
        <f t="shared" si="214"/>
        <v>-0.588095238095238</v>
      </c>
      <c r="BE264" s="4">
        <f t="shared" si="214"/>
        <v>-3.0023094688221764E-2</v>
      </c>
      <c r="BF264" s="4">
        <f t="shared" si="215"/>
        <v>-0.36249999999999999</v>
      </c>
      <c r="BG264" s="4">
        <f t="shared" si="216"/>
        <v>0.56862745098039214</v>
      </c>
      <c r="BH264" s="4">
        <f t="shared" si="217"/>
        <v>1.5339943175791961</v>
      </c>
      <c r="BI264" s="4">
        <f t="shared" si="218"/>
        <v>3.5810026641849255</v>
      </c>
      <c r="BJ264" s="4">
        <f t="shared" si="219"/>
        <v>0.42837005761579061</v>
      </c>
      <c r="BK264" s="4">
        <f t="shared" si="220"/>
        <v>0.6441437434339955</v>
      </c>
      <c r="BL264" s="4">
        <f t="shared" si="221"/>
        <v>2.0575059167027421</v>
      </c>
      <c r="BM264" s="4">
        <f t="shared" si="222"/>
        <v>0.31307017792992237</v>
      </c>
      <c r="BN264" s="3">
        <f t="shared" si="223"/>
        <v>1</v>
      </c>
      <c r="BO264" s="3">
        <v>100</v>
      </c>
      <c r="BP264" s="3">
        <f t="shared" si="224"/>
        <v>0.73</v>
      </c>
      <c r="BQ264" s="3">
        <f t="shared" si="225"/>
        <v>73</v>
      </c>
      <c r="BR264"/>
    </row>
    <row r="265" spans="1:70" x14ac:dyDescent="0.25">
      <c r="A265" t="s">
        <v>127</v>
      </c>
      <c r="B265" t="s">
        <v>231</v>
      </c>
      <c r="C265" t="s">
        <v>173</v>
      </c>
      <c r="D265" t="s">
        <v>23</v>
      </c>
      <c r="E265" t="s">
        <v>19</v>
      </c>
      <c r="F265" s="3">
        <v>3</v>
      </c>
      <c r="G265" s="3">
        <v>1</v>
      </c>
      <c r="H265" s="3" t="str">
        <f t="shared" si="226"/>
        <v>H</v>
      </c>
      <c r="I265" s="3">
        <v>1.53</v>
      </c>
      <c r="J265" s="3">
        <v>4.5</v>
      </c>
      <c r="K265" s="3">
        <v>5.75</v>
      </c>
      <c r="L265" s="3">
        <v>1.48</v>
      </c>
      <c r="M265" s="3">
        <v>2.6</v>
      </c>
      <c r="N265" s="3">
        <f t="shared" si="184"/>
        <v>4</v>
      </c>
      <c r="O265" s="3">
        <f t="shared" si="185"/>
        <v>4.9730036942313038E-2</v>
      </c>
      <c r="P265" s="3">
        <f t="shared" si="186"/>
        <v>6.0291060291060239E-2</v>
      </c>
      <c r="Q265" s="3">
        <f t="shared" si="187"/>
        <v>1.6060869565217391</v>
      </c>
      <c r="R265" s="3">
        <f t="shared" si="188"/>
        <v>4.7237851662404085</v>
      </c>
      <c r="S265" s="3">
        <f t="shared" si="189"/>
        <v>6.0359477124182996</v>
      </c>
      <c r="T265" s="3">
        <f t="shared" si="190"/>
        <v>1.5536004546746234</v>
      </c>
      <c r="U265" s="3">
        <f t="shared" si="191"/>
        <v>2.7292980960500142</v>
      </c>
      <c r="V265" s="4">
        <f t="shared" si="192"/>
        <v>0.65359477124183007</v>
      </c>
      <c r="W265" s="4">
        <f t="shared" si="193"/>
        <v>0.22222222222222221</v>
      </c>
      <c r="X265" s="4">
        <f t="shared" si="194"/>
        <v>0.17391304347826086</v>
      </c>
      <c r="Y265" s="4">
        <f t="shared" si="195"/>
        <v>0.67567567567567566</v>
      </c>
      <c r="Z265" s="4">
        <f t="shared" si="196"/>
        <v>0.38461538461538458</v>
      </c>
      <c r="AA265" s="4">
        <f t="shared" si="197"/>
        <v>0.34</v>
      </c>
      <c r="AB265" s="4">
        <f t="shared" si="198"/>
        <v>0.26608695652173914</v>
      </c>
      <c r="AC265" s="4">
        <f t="shared" si="199"/>
        <v>2.9411764705882351</v>
      </c>
      <c r="AD265" s="4">
        <f t="shared" si="200"/>
        <v>0.78260869565217395</v>
      </c>
      <c r="AE265" s="4">
        <f t="shared" si="201"/>
        <v>3.7581699346405228</v>
      </c>
      <c r="AF265" s="4">
        <f t="shared" si="202"/>
        <v>1.2777777777777777</v>
      </c>
      <c r="AG265" s="4">
        <f t="shared" si="203"/>
        <v>0.56923076923076921</v>
      </c>
      <c r="AH265" s="4">
        <f t="shared" si="204"/>
        <v>1.7567567567567568</v>
      </c>
      <c r="AI265" s="4">
        <f t="shared" si="205"/>
        <v>-4.429860755896561</v>
      </c>
      <c r="AJ265" s="4">
        <f t="shared" si="206"/>
        <v>-3.1176982097186694</v>
      </c>
      <c r="AK265" s="4">
        <f t="shared" si="206"/>
        <v>-1.3121625461778912</v>
      </c>
      <c r="AL265" s="4">
        <f t="shared" si="207"/>
        <v>-1.1756976413753908</v>
      </c>
      <c r="AM265" s="4">
        <f t="shared" si="208"/>
        <v>1.1756976413753908</v>
      </c>
      <c r="AN265" s="4">
        <f t="shared" si="209"/>
        <v>-2.2149303779482805</v>
      </c>
      <c r="AO265" s="4">
        <f t="shared" si="210"/>
        <v>-1.5588491048593347</v>
      </c>
      <c r="AP265" s="4">
        <f t="shared" si="210"/>
        <v>-0.65608127308894559</v>
      </c>
      <c r="AQ265" s="4">
        <f t="shared" si="211"/>
        <v>-0.58784882068769539</v>
      </c>
      <c r="AR265" s="4">
        <f t="shared" si="212"/>
        <v>0.58784882068769539</v>
      </c>
      <c r="AS265" s="4">
        <f t="shared" si="182"/>
        <v>-1.1467111008530935</v>
      </c>
      <c r="AT265" s="4">
        <f t="shared" si="182"/>
        <v>-1.0004205016074377</v>
      </c>
      <c r="AU265" s="4">
        <f t="shared" si="182"/>
        <v>-0.58063840835997405</v>
      </c>
      <c r="AV265" s="4">
        <f t="shared" si="182"/>
        <v>-0.53143689583081766</v>
      </c>
      <c r="AW265" s="4">
        <f t="shared" si="182"/>
        <v>0.53143689583081766</v>
      </c>
      <c r="AX265" s="4">
        <f t="shared" si="183"/>
        <v>-206.40799815355683</v>
      </c>
      <c r="AY265" s="4">
        <f t="shared" si="183"/>
        <v>-180.07569028933878</v>
      </c>
      <c r="AZ265" s="4">
        <f t="shared" si="183"/>
        <v>-104.51491350479533</v>
      </c>
      <c r="BA265" s="4">
        <f t="shared" si="183"/>
        <v>-95.658641249547173</v>
      </c>
      <c r="BB265" s="4">
        <f t="shared" si="183"/>
        <v>95.658641249547173</v>
      </c>
      <c r="BC265" s="4">
        <f t="shared" si="213"/>
        <v>-0.73391304347826092</v>
      </c>
      <c r="BD265" s="4">
        <f t="shared" si="214"/>
        <v>-0.65999999999999992</v>
      </c>
      <c r="BE265" s="4">
        <f t="shared" si="214"/>
        <v>-0.21739130434782608</v>
      </c>
      <c r="BF265" s="4">
        <f t="shared" si="215"/>
        <v>-0.43076923076923079</v>
      </c>
      <c r="BG265" s="4">
        <f t="shared" si="216"/>
        <v>0.7567567567567568</v>
      </c>
      <c r="BH265" s="4">
        <f t="shared" si="217"/>
        <v>2.2754295928134658</v>
      </c>
      <c r="BI265" s="4">
        <f t="shared" si="218"/>
        <v>4.1219399450601486</v>
      </c>
      <c r="BJ265" s="4">
        <f t="shared" si="219"/>
        <v>0.55202880758619643</v>
      </c>
      <c r="BK265" s="4">
        <f t="shared" si="220"/>
        <v>0.83134377484156818</v>
      </c>
      <c r="BL265" s="4">
        <f t="shared" si="221"/>
        <v>2.1414492753623189</v>
      </c>
      <c r="BM265" s="4">
        <f t="shared" si="222"/>
        <v>0.38821548771026126</v>
      </c>
      <c r="BN265" s="3">
        <f t="shared" si="223"/>
        <v>1</v>
      </c>
      <c r="BO265" s="3">
        <v>100</v>
      </c>
      <c r="BP265" s="3">
        <f t="shared" si="224"/>
        <v>0.53</v>
      </c>
      <c r="BQ265" s="3">
        <f t="shared" si="225"/>
        <v>53</v>
      </c>
      <c r="BR265"/>
    </row>
    <row r="266" spans="1:70" x14ac:dyDescent="0.25">
      <c r="A266" t="s">
        <v>127</v>
      </c>
      <c r="B266" t="s">
        <v>231</v>
      </c>
      <c r="C266" t="s">
        <v>173</v>
      </c>
      <c r="D266" t="s">
        <v>133</v>
      </c>
      <c r="E266" t="s">
        <v>25</v>
      </c>
      <c r="F266" s="3">
        <v>0</v>
      </c>
      <c r="G266" s="3">
        <v>1</v>
      </c>
      <c r="H266" s="3" t="str">
        <f t="shared" si="226"/>
        <v>A</v>
      </c>
      <c r="I266" s="3">
        <v>5.25</v>
      </c>
      <c r="J266" s="3">
        <v>4.33</v>
      </c>
      <c r="K266" s="3">
        <v>1.6</v>
      </c>
      <c r="L266" s="3">
        <v>1.53</v>
      </c>
      <c r="M266" s="3">
        <v>2.4</v>
      </c>
      <c r="N266" s="3">
        <f t="shared" si="184"/>
        <v>1</v>
      </c>
      <c r="O266" s="3">
        <f t="shared" si="185"/>
        <v>4.6423072693280609E-2</v>
      </c>
      <c r="P266" s="3">
        <f t="shared" si="186"/>
        <v>7.0261437908496815E-2</v>
      </c>
      <c r="Q266" s="3">
        <f t="shared" si="187"/>
        <v>5.493721131639723</v>
      </c>
      <c r="R266" s="3">
        <f t="shared" si="188"/>
        <v>4.5310119047619049</v>
      </c>
      <c r="S266" s="3">
        <f t="shared" si="189"/>
        <v>1.674276916309249</v>
      </c>
      <c r="T266" s="3">
        <f t="shared" si="190"/>
        <v>1.6010273012207195</v>
      </c>
      <c r="U266" s="3">
        <f t="shared" si="191"/>
        <v>2.5114153744638732</v>
      </c>
      <c r="V266" s="4">
        <f t="shared" si="192"/>
        <v>0.19047619047619047</v>
      </c>
      <c r="W266" s="4">
        <f t="shared" si="193"/>
        <v>0.23094688221709006</v>
      </c>
      <c r="X266" s="4">
        <f t="shared" si="194"/>
        <v>0.625</v>
      </c>
      <c r="Y266" s="4">
        <f t="shared" si="195"/>
        <v>0.65359477124183007</v>
      </c>
      <c r="Z266" s="4">
        <f t="shared" si="196"/>
        <v>0.41666666666666669</v>
      </c>
      <c r="AA266" s="4">
        <f t="shared" si="197"/>
        <v>1.2124711316397228</v>
      </c>
      <c r="AB266" s="4">
        <f t="shared" si="198"/>
        <v>3.28125</v>
      </c>
      <c r="AC266" s="4">
        <f t="shared" si="199"/>
        <v>0.82476190476190481</v>
      </c>
      <c r="AD266" s="4">
        <f t="shared" si="200"/>
        <v>2.7062499999999998</v>
      </c>
      <c r="AE266" s="4">
        <f t="shared" si="201"/>
        <v>0.30476190476190479</v>
      </c>
      <c r="AF266" s="4">
        <f t="shared" si="202"/>
        <v>0.36951501154734412</v>
      </c>
      <c r="AG266" s="4">
        <f t="shared" si="203"/>
        <v>0.63750000000000007</v>
      </c>
      <c r="AH266" s="4">
        <f t="shared" si="204"/>
        <v>1.5686274509803921</v>
      </c>
      <c r="AI266" s="4">
        <f t="shared" si="205"/>
        <v>3.8194442153304742</v>
      </c>
      <c r="AJ266" s="4">
        <f t="shared" si="206"/>
        <v>0.96270922687781812</v>
      </c>
      <c r="AK266" s="4">
        <f t="shared" si="206"/>
        <v>2.8567349884526561</v>
      </c>
      <c r="AL266" s="4">
        <f t="shared" si="207"/>
        <v>-0.91038807324315374</v>
      </c>
      <c r="AM266" s="4">
        <f t="shared" si="208"/>
        <v>0.91038807324315374</v>
      </c>
      <c r="AN266" s="4">
        <f t="shared" si="209"/>
        <v>1.9097221076652371</v>
      </c>
      <c r="AO266" s="4">
        <f t="shared" si="210"/>
        <v>0.48135461343890906</v>
      </c>
      <c r="AP266" s="4">
        <f t="shared" si="210"/>
        <v>1.428367494226328</v>
      </c>
      <c r="AQ266" s="4">
        <f t="shared" si="211"/>
        <v>-0.45519403662157687</v>
      </c>
      <c r="AR266" s="4">
        <f t="shared" si="212"/>
        <v>0.45519403662157687</v>
      </c>
      <c r="AS266" s="4">
        <f t="shared" si="182"/>
        <v>1.0884188951482383</v>
      </c>
      <c r="AT266" s="4">
        <f t="shared" si="182"/>
        <v>0.44862034691802721</v>
      </c>
      <c r="AU266" s="4">
        <f t="shared" si="182"/>
        <v>0.96000329032262732</v>
      </c>
      <c r="AV266" s="4">
        <f t="shared" si="182"/>
        <v>-0.42716488527616253</v>
      </c>
      <c r="AW266" s="4">
        <f t="shared" si="182"/>
        <v>0.42716488527616253</v>
      </c>
      <c r="AX266" s="4">
        <f t="shared" si="183"/>
        <v>195.91540112668289</v>
      </c>
      <c r="AY266" s="4">
        <f t="shared" si="183"/>
        <v>80.751662445244889</v>
      </c>
      <c r="AZ266" s="4">
        <f t="shared" si="183"/>
        <v>172.8005922580729</v>
      </c>
      <c r="BA266" s="4">
        <f t="shared" si="183"/>
        <v>-76.889679349709255</v>
      </c>
      <c r="BB266" s="4">
        <f t="shared" si="183"/>
        <v>76.889679349709255</v>
      </c>
      <c r="BC266" s="4">
        <f t="shared" si="213"/>
        <v>2.28125</v>
      </c>
      <c r="BD266" s="4">
        <f t="shared" si="214"/>
        <v>0.21247113163972287</v>
      </c>
      <c r="BE266" s="4">
        <f t="shared" si="214"/>
        <v>1.70625</v>
      </c>
      <c r="BF266" s="4">
        <f t="shared" si="215"/>
        <v>-0.36249999999999988</v>
      </c>
      <c r="BG266" s="4">
        <f t="shared" si="216"/>
        <v>0.56862745098039191</v>
      </c>
      <c r="BH266" s="4">
        <f t="shared" si="217"/>
        <v>1.9864498468283678</v>
      </c>
      <c r="BI266" s="4">
        <f t="shared" si="218"/>
        <v>3.8996699842369593</v>
      </c>
      <c r="BJ266" s="4">
        <f t="shared" si="219"/>
        <v>0.50938921879489563</v>
      </c>
      <c r="BK266" s="4">
        <f t="shared" si="220"/>
        <v>0.64374158010159066</v>
      </c>
      <c r="BL266" s="4">
        <f t="shared" si="221"/>
        <v>2.0562213378422962</v>
      </c>
      <c r="BM266" s="4">
        <f t="shared" si="222"/>
        <v>0.31307017792992237</v>
      </c>
      <c r="BN266" s="3">
        <f t="shared" si="223"/>
        <v>0</v>
      </c>
      <c r="BO266" s="3">
        <v>100</v>
      </c>
      <c r="BP266" s="3">
        <f t="shared" si="224"/>
        <v>-1</v>
      </c>
      <c r="BQ266" s="3">
        <f t="shared" si="225"/>
        <v>-100</v>
      </c>
      <c r="BR266"/>
    </row>
    <row r="267" spans="1:70" x14ac:dyDescent="0.25">
      <c r="A267" t="s">
        <v>127</v>
      </c>
      <c r="B267" t="s">
        <v>231</v>
      </c>
      <c r="C267" t="s">
        <v>174</v>
      </c>
      <c r="D267" t="s">
        <v>16</v>
      </c>
      <c r="E267" t="s">
        <v>21</v>
      </c>
      <c r="F267" s="3">
        <v>2</v>
      </c>
      <c r="G267" s="3">
        <v>3</v>
      </c>
      <c r="H267" s="3" t="str">
        <f t="shared" si="226"/>
        <v>A</v>
      </c>
      <c r="I267" s="3">
        <v>4.33</v>
      </c>
      <c r="J267" s="3">
        <v>4.33</v>
      </c>
      <c r="K267" s="3">
        <v>1.7</v>
      </c>
      <c r="L267" s="3">
        <v>1.44</v>
      </c>
      <c r="M267" s="3">
        <v>2.7</v>
      </c>
      <c r="N267" s="3">
        <f t="shared" si="184"/>
        <v>5</v>
      </c>
      <c r="O267" s="3">
        <f t="shared" si="185"/>
        <v>5.0129058551827255E-2</v>
      </c>
      <c r="P267" s="3">
        <f t="shared" si="186"/>
        <v>6.481481481481477E-2</v>
      </c>
      <c r="Q267" s="3">
        <f t="shared" si="187"/>
        <v>4.5470588235294125</v>
      </c>
      <c r="R267" s="3">
        <f t="shared" si="188"/>
        <v>4.5470588235294125</v>
      </c>
      <c r="S267" s="3">
        <f t="shared" si="189"/>
        <v>1.7852193995381063</v>
      </c>
      <c r="T267" s="3">
        <f t="shared" si="190"/>
        <v>1.5121858443146312</v>
      </c>
      <c r="U267" s="3">
        <f t="shared" si="191"/>
        <v>2.8353484580899337</v>
      </c>
      <c r="V267" s="4">
        <f t="shared" si="192"/>
        <v>0.23094688221709006</v>
      </c>
      <c r="W267" s="4">
        <f t="shared" si="193"/>
        <v>0.23094688221709006</v>
      </c>
      <c r="X267" s="4">
        <f t="shared" si="194"/>
        <v>0.58823529411764708</v>
      </c>
      <c r="Y267" s="4">
        <f t="shared" si="195"/>
        <v>0.69444444444444442</v>
      </c>
      <c r="Z267" s="4">
        <f t="shared" si="196"/>
        <v>0.37037037037037035</v>
      </c>
      <c r="AA267" s="4">
        <f t="shared" si="197"/>
        <v>1</v>
      </c>
      <c r="AB267" s="4">
        <f t="shared" si="198"/>
        <v>2.547058823529412</v>
      </c>
      <c r="AC267" s="4">
        <f t="shared" si="199"/>
        <v>1</v>
      </c>
      <c r="AD267" s="4">
        <f t="shared" si="200"/>
        <v>2.547058823529412</v>
      </c>
      <c r="AE267" s="4">
        <f t="shared" si="201"/>
        <v>0.39260969976905308</v>
      </c>
      <c r="AF267" s="4">
        <f t="shared" si="202"/>
        <v>0.39260969976905308</v>
      </c>
      <c r="AG267" s="4">
        <f t="shared" si="203"/>
        <v>0.53333333333333333</v>
      </c>
      <c r="AH267" s="4">
        <f t="shared" si="204"/>
        <v>1.8750000000000002</v>
      </c>
      <c r="AI267" s="4">
        <f t="shared" si="205"/>
        <v>2.7618394239913062</v>
      </c>
      <c r="AJ267" s="4">
        <f t="shared" si="206"/>
        <v>0</v>
      </c>
      <c r="AK267" s="4">
        <f t="shared" si="206"/>
        <v>2.7618394239913062</v>
      </c>
      <c r="AL267" s="4">
        <f t="shared" si="207"/>
        <v>-1.3231626137753025</v>
      </c>
      <c r="AM267" s="4">
        <f t="shared" si="208"/>
        <v>1.3231626137753025</v>
      </c>
      <c r="AN267" s="4">
        <f t="shared" si="209"/>
        <v>1.3809197119956531</v>
      </c>
      <c r="AO267" s="4">
        <f t="shared" si="210"/>
        <v>0</v>
      </c>
      <c r="AP267" s="4">
        <f t="shared" si="210"/>
        <v>1.3809197119956531</v>
      </c>
      <c r="AQ267" s="4">
        <f t="shared" si="211"/>
        <v>-0.66158130688765127</v>
      </c>
      <c r="AR267" s="4">
        <f t="shared" si="212"/>
        <v>0.66158130688765127</v>
      </c>
      <c r="AS267" s="4">
        <f t="shared" si="182"/>
        <v>0.94404218749219404</v>
      </c>
      <c r="AT267" s="4">
        <f t="shared" si="182"/>
        <v>0</v>
      </c>
      <c r="AU267" s="4">
        <f t="shared" si="182"/>
        <v>0.94404218749219404</v>
      </c>
      <c r="AV267" s="4">
        <f t="shared" si="182"/>
        <v>-0.58447370182186165</v>
      </c>
      <c r="AW267" s="4">
        <f t="shared" si="182"/>
        <v>0.58447370182186165</v>
      </c>
      <c r="AX267" s="4">
        <f t="shared" si="183"/>
        <v>169.92759374859492</v>
      </c>
      <c r="AY267" s="4">
        <f t="shared" si="183"/>
        <v>0</v>
      </c>
      <c r="AZ267" s="4">
        <f t="shared" si="183"/>
        <v>169.92759374859492</v>
      </c>
      <c r="BA267" s="4">
        <f t="shared" si="183"/>
        <v>-105.20526632793509</v>
      </c>
      <c r="BB267" s="4">
        <f t="shared" si="183"/>
        <v>105.20526632793509</v>
      </c>
      <c r="BC267" s="4">
        <f t="shared" si="213"/>
        <v>1.547058823529412</v>
      </c>
      <c r="BD267" s="4">
        <f t="shared" si="214"/>
        <v>0</v>
      </c>
      <c r="BE267" s="4">
        <f t="shared" si="214"/>
        <v>1.547058823529412</v>
      </c>
      <c r="BF267" s="4">
        <f t="shared" si="215"/>
        <v>-0.46666666666666673</v>
      </c>
      <c r="BG267" s="4">
        <f t="shared" si="216"/>
        <v>0.87500000000000011</v>
      </c>
      <c r="BH267" s="4">
        <f t="shared" si="217"/>
        <v>1.5945487348999023</v>
      </c>
      <c r="BI267" s="4">
        <f t="shared" si="218"/>
        <v>3.6264456821989768</v>
      </c>
      <c r="BJ267" s="4">
        <f t="shared" si="219"/>
        <v>0.43970015674769791</v>
      </c>
      <c r="BK267" s="4">
        <f t="shared" si="220"/>
        <v>0.93561725681303276</v>
      </c>
      <c r="BL267" s="4">
        <f t="shared" si="221"/>
        <v>2.1737671512022825</v>
      </c>
      <c r="BM267" s="4">
        <f t="shared" si="222"/>
        <v>0.43041282333094183</v>
      </c>
      <c r="BN267" s="3">
        <f t="shared" si="223"/>
        <v>0</v>
      </c>
      <c r="BO267" s="3">
        <v>100</v>
      </c>
      <c r="BP267" s="3">
        <f t="shared" si="224"/>
        <v>-1</v>
      </c>
      <c r="BQ267" s="3">
        <f t="shared" si="225"/>
        <v>-100</v>
      </c>
      <c r="BR267"/>
    </row>
    <row r="268" spans="1:70" x14ac:dyDescent="0.25">
      <c r="A268" t="s">
        <v>127</v>
      </c>
      <c r="B268" t="s">
        <v>232</v>
      </c>
      <c r="C268" t="s">
        <v>138</v>
      </c>
      <c r="D268" t="s">
        <v>11</v>
      </c>
      <c r="E268" t="s">
        <v>13</v>
      </c>
      <c r="F268" s="3">
        <v>0</v>
      </c>
      <c r="G268" s="3">
        <v>2</v>
      </c>
      <c r="H268" s="3" t="str">
        <f t="shared" si="226"/>
        <v>A</v>
      </c>
      <c r="I268" s="3">
        <v>3.6</v>
      </c>
      <c r="J268" s="3">
        <v>3.6</v>
      </c>
      <c r="K268" s="3">
        <v>2</v>
      </c>
      <c r="L268" s="3">
        <v>1.67</v>
      </c>
      <c r="M268" s="3">
        <v>2.15</v>
      </c>
      <c r="N268" s="3">
        <f t="shared" si="184"/>
        <v>2</v>
      </c>
      <c r="O268" s="3">
        <f t="shared" si="185"/>
        <v>5.555555555555558E-2</v>
      </c>
      <c r="P268" s="3">
        <f t="shared" si="186"/>
        <v>6.3918674279348275E-2</v>
      </c>
      <c r="Q268" s="3">
        <f t="shared" si="187"/>
        <v>3.8000000000000003</v>
      </c>
      <c r="R268" s="3">
        <f t="shared" si="188"/>
        <v>3.8000000000000003</v>
      </c>
      <c r="S268" s="3">
        <f t="shared" si="189"/>
        <v>2.1111111111111112</v>
      </c>
      <c r="T268" s="3">
        <f t="shared" si="190"/>
        <v>1.7627777777777778</v>
      </c>
      <c r="U268" s="3">
        <f t="shared" si="191"/>
        <v>2.2694444444444444</v>
      </c>
      <c r="V268" s="4">
        <f t="shared" si="192"/>
        <v>0.27777777777777779</v>
      </c>
      <c r="W268" s="4">
        <f t="shared" si="193"/>
        <v>0.27777777777777779</v>
      </c>
      <c r="X268" s="4">
        <f t="shared" si="194"/>
        <v>0.5</v>
      </c>
      <c r="Y268" s="4">
        <f t="shared" si="195"/>
        <v>0.5988023952095809</v>
      </c>
      <c r="Z268" s="4">
        <f t="shared" si="196"/>
        <v>0.46511627906976744</v>
      </c>
      <c r="AA268" s="4">
        <f t="shared" si="197"/>
        <v>1</v>
      </c>
      <c r="AB268" s="4">
        <f t="shared" si="198"/>
        <v>1.8</v>
      </c>
      <c r="AC268" s="4">
        <f t="shared" si="199"/>
        <v>1</v>
      </c>
      <c r="AD268" s="4">
        <f t="shared" si="200"/>
        <v>1.8</v>
      </c>
      <c r="AE268" s="4">
        <f t="shared" si="201"/>
        <v>0.55555555555555558</v>
      </c>
      <c r="AF268" s="4">
        <f t="shared" si="202"/>
        <v>0.55555555555555558</v>
      </c>
      <c r="AG268" s="4">
        <f t="shared" si="203"/>
        <v>0.77674418604651163</v>
      </c>
      <c r="AH268" s="4">
        <f t="shared" si="204"/>
        <v>1.2874251497005988</v>
      </c>
      <c r="AI268" s="4">
        <f t="shared" si="205"/>
        <v>1.6888888888888891</v>
      </c>
      <c r="AJ268" s="4">
        <f t="shared" si="206"/>
        <v>0</v>
      </c>
      <c r="AK268" s="4">
        <f t="shared" si="206"/>
        <v>1.6888888888888891</v>
      </c>
      <c r="AL268" s="4">
        <f t="shared" si="207"/>
        <v>-0.5066666666666666</v>
      </c>
      <c r="AM268" s="4">
        <f t="shared" si="208"/>
        <v>0.5066666666666666</v>
      </c>
      <c r="AN268" s="4">
        <f t="shared" si="209"/>
        <v>0.84444444444444455</v>
      </c>
      <c r="AO268" s="4">
        <f t="shared" si="210"/>
        <v>0</v>
      </c>
      <c r="AP268" s="4">
        <f t="shared" si="210"/>
        <v>0.84444444444444455</v>
      </c>
      <c r="AQ268" s="4">
        <f t="shared" si="211"/>
        <v>-0.2533333333333333</v>
      </c>
      <c r="AR268" s="4">
        <f t="shared" si="212"/>
        <v>0.2533333333333333</v>
      </c>
      <c r="AS268" s="4">
        <f t="shared" si="182"/>
        <v>0.70125992286627747</v>
      </c>
      <c r="AT268" s="4">
        <f t="shared" si="182"/>
        <v>0</v>
      </c>
      <c r="AU268" s="4">
        <f t="shared" si="182"/>
        <v>0.70125992286627747</v>
      </c>
      <c r="AV268" s="4">
        <f t="shared" si="182"/>
        <v>-0.24811344909667654</v>
      </c>
      <c r="AW268" s="4">
        <f t="shared" si="182"/>
        <v>0.24811344909667654</v>
      </c>
      <c r="AX268" s="4">
        <f t="shared" si="183"/>
        <v>126.22678611592995</v>
      </c>
      <c r="AY268" s="4">
        <f t="shared" si="183"/>
        <v>0</v>
      </c>
      <c r="AZ268" s="4">
        <f t="shared" si="183"/>
        <v>126.22678611592995</v>
      </c>
      <c r="BA268" s="4">
        <f t="shared" si="183"/>
        <v>-44.660420837401773</v>
      </c>
      <c r="BB268" s="4">
        <f t="shared" si="183"/>
        <v>44.660420837401773</v>
      </c>
      <c r="BC268" s="4">
        <f t="shared" si="213"/>
        <v>0.8</v>
      </c>
      <c r="BD268" s="4">
        <f t="shared" si="214"/>
        <v>0</v>
      </c>
      <c r="BE268" s="4">
        <f t="shared" si="214"/>
        <v>0.8</v>
      </c>
      <c r="BF268" s="4">
        <f t="shared" si="215"/>
        <v>-0.22325581395348834</v>
      </c>
      <c r="BG268" s="4">
        <f t="shared" si="216"/>
        <v>0.28742514970059874</v>
      </c>
      <c r="BH268" s="4">
        <f t="shared" si="217"/>
        <v>0.9750804546313675</v>
      </c>
      <c r="BI268" s="4">
        <f t="shared" si="218"/>
        <v>3.2370370370370374</v>
      </c>
      <c r="BJ268" s="4">
        <f t="shared" si="219"/>
        <v>0.30122622740328281</v>
      </c>
      <c r="BK268" s="4">
        <f t="shared" si="220"/>
        <v>0.35826743580118503</v>
      </c>
      <c r="BL268" s="4">
        <f t="shared" si="221"/>
        <v>2.016111111111111</v>
      </c>
      <c r="BM268" s="4">
        <f t="shared" si="222"/>
        <v>0.17770222773274541</v>
      </c>
      <c r="BN268" s="3">
        <f t="shared" si="223"/>
        <v>0</v>
      </c>
      <c r="BO268" s="3">
        <v>100</v>
      </c>
      <c r="BP268" s="3">
        <f t="shared" si="224"/>
        <v>-1</v>
      </c>
      <c r="BQ268" s="3">
        <f t="shared" si="225"/>
        <v>-100</v>
      </c>
      <c r="BR268"/>
    </row>
    <row r="269" spans="1:70" x14ac:dyDescent="0.25">
      <c r="A269" t="s">
        <v>127</v>
      </c>
      <c r="B269" t="s">
        <v>232</v>
      </c>
      <c r="C269" t="s">
        <v>139</v>
      </c>
      <c r="D269" t="s">
        <v>130</v>
      </c>
      <c r="E269" t="s">
        <v>141</v>
      </c>
      <c r="F269" s="3">
        <v>3</v>
      </c>
      <c r="G269" s="3">
        <v>1</v>
      </c>
      <c r="H269" s="3" t="str">
        <f t="shared" si="226"/>
        <v>H</v>
      </c>
      <c r="I269" s="3">
        <v>1.25</v>
      </c>
      <c r="J269" s="3">
        <v>6.5</v>
      </c>
      <c r="K269" s="3">
        <v>9.5</v>
      </c>
      <c r="L269" s="3">
        <v>1.36</v>
      </c>
      <c r="M269" s="3">
        <v>3.1</v>
      </c>
      <c r="N269" s="3">
        <f t="shared" si="184"/>
        <v>4</v>
      </c>
      <c r="O269" s="3">
        <f t="shared" si="185"/>
        <v>5.9109311740890735E-2</v>
      </c>
      <c r="P269" s="3">
        <f t="shared" si="186"/>
        <v>5.7874762808349023E-2</v>
      </c>
      <c r="Q269" s="3">
        <f t="shared" si="187"/>
        <v>1.3238866396761133</v>
      </c>
      <c r="R269" s="3">
        <f t="shared" si="188"/>
        <v>6.8842105263157896</v>
      </c>
      <c r="S269" s="3">
        <f t="shared" si="189"/>
        <v>10.061538461538461</v>
      </c>
      <c r="T269" s="3">
        <f t="shared" si="190"/>
        <v>1.4403886639676116</v>
      </c>
      <c r="U269" s="3">
        <f t="shared" si="191"/>
        <v>3.2832388663967613</v>
      </c>
      <c r="V269" s="4">
        <f t="shared" si="192"/>
        <v>0.8</v>
      </c>
      <c r="W269" s="4">
        <f t="shared" si="193"/>
        <v>0.15384615384615385</v>
      </c>
      <c r="X269" s="4">
        <f t="shared" si="194"/>
        <v>0.10526315789473684</v>
      </c>
      <c r="Y269" s="4">
        <f t="shared" si="195"/>
        <v>0.73529411764705876</v>
      </c>
      <c r="Z269" s="4">
        <f t="shared" si="196"/>
        <v>0.32258064516129031</v>
      </c>
      <c r="AA269" s="4">
        <f t="shared" si="197"/>
        <v>0.19230769230769232</v>
      </c>
      <c r="AB269" s="4">
        <f t="shared" si="198"/>
        <v>0.13157894736842105</v>
      </c>
      <c r="AC269" s="4">
        <f t="shared" si="199"/>
        <v>5.2</v>
      </c>
      <c r="AD269" s="4">
        <f t="shared" si="200"/>
        <v>0.68421052631578949</v>
      </c>
      <c r="AE269" s="4">
        <f t="shared" si="201"/>
        <v>7.6</v>
      </c>
      <c r="AF269" s="4">
        <f t="shared" si="202"/>
        <v>1.4615384615384615</v>
      </c>
      <c r="AG269" s="4">
        <f t="shared" si="203"/>
        <v>0.43870967741935485</v>
      </c>
      <c r="AH269" s="4">
        <f t="shared" si="204"/>
        <v>2.2794117647058822</v>
      </c>
      <c r="AI269" s="4">
        <f t="shared" si="205"/>
        <v>-8.7376518218623485</v>
      </c>
      <c r="AJ269" s="4">
        <f t="shared" si="206"/>
        <v>-5.5603238866396758</v>
      </c>
      <c r="AK269" s="4">
        <f t="shared" si="206"/>
        <v>-3.1773279352226718</v>
      </c>
      <c r="AL269" s="4">
        <f t="shared" si="207"/>
        <v>-1.8428502024291498</v>
      </c>
      <c r="AM269" s="4">
        <f t="shared" si="208"/>
        <v>1.8428502024291498</v>
      </c>
      <c r="AN269" s="4">
        <f t="shared" si="209"/>
        <v>-4.3688259109311742</v>
      </c>
      <c r="AO269" s="4">
        <f t="shared" si="210"/>
        <v>-2.7801619433198379</v>
      </c>
      <c r="AP269" s="4">
        <f t="shared" si="210"/>
        <v>-1.5886639676113359</v>
      </c>
      <c r="AQ269" s="4">
        <f t="shared" si="211"/>
        <v>-0.92142510121457488</v>
      </c>
      <c r="AR269" s="4">
        <f t="shared" si="212"/>
        <v>0.92142510121457488</v>
      </c>
      <c r="AS269" s="4">
        <f t="shared" si="182"/>
        <v>-1.3457781976783501</v>
      </c>
      <c r="AT269" s="4">
        <f t="shared" si="182"/>
        <v>-1.2255140759296959</v>
      </c>
      <c r="AU269" s="4">
        <f t="shared" si="182"/>
        <v>-1.0089964371300535</v>
      </c>
      <c r="AV269" s="4">
        <f t="shared" si="182"/>
        <v>-0.74452686338967622</v>
      </c>
      <c r="AW269" s="4">
        <f t="shared" si="182"/>
        <v>0.74452686338967622</v>
      </c>
      <c r="AX269" s="4">
        <f t="shared" si="183"/>
        <v>-242.24007558210297</v>
      </c>
      <c r="AY269" s="4">
        <f t="shared" si="183"/>
        <v>-220.59253366734524</v>
      </c>
      <c r="AZ269" s="4">
        <f t="shared" si="183"/>
        <v>-181.61935868340964</v>
      </c>
      <c r="BA269" s="4">
        <f t="shared" si="183"/>
        <v>-134.01483541014173</v>
      </c>
      <c r="BB269" s="4">
        <f t="shared" si="183"/>
        <v>134.01483541014173</v>
      </c>
      <c r="BC269" s="4">
        <f t="shared" si="213"/>
        <v>-0.86842105263157898</v>
      </c>
      <c r="BD269" s="4">
        <f t="shared" si="214"/>
        <v>-0.8076923076923076</v>
      </c>
      <c r="BE269" s="4">
        <f t="shared" si="214"/>
        <v>-0.31578947368421051</v>
      </c>
      <c r="BF269" s="4">
        <f t="shared" si="215"/>
        <v>-0.56129032258064515</v>
      </c>
      <c r="BG269" s="4">
        <f t="shared" si="216"/>
        <v>1.279411764705882</v>
      </c>
      <c r="BH269" s="4">
        <f t="shared" si="217"/>
        <v>4.4226533116892748</v>
      </c>
      <c r="BI269" s="4">
        <f t="shared" si="218"/>
        <v>6.089878542510121</v>
      </c>
      <c r="BJ269" s="4">
        <f t="shared" si="219"/>
        <v>0.7262301342821772</v>
      </c>
      <c r="BK269" s="4">
        <f t="shared" si="220"/>
        <v>1.3030918748486529</v>
      </c>
      <c r="BL269" s="4">
        <f t="shared" si="221"/>
        <v>2.3618137651821867</v>
      </c>
      <c r="BM269" s="4">
        <f t="shared" si="222"/>
        <v>0.55173354227111737</v>
      </c>
      <c r="BN269" s="3">
        <f t="shared" si="223"/>
        <v>1</v>
      </c>
      <c r="BO269" s="3">
        <v>100</v>
      </c>
      <c r="BP269" s="3">
        <f t="shared" si="224"/>
        <v>0.25</v>
      </c>
      <c r="BQ269" s="3">
        <f t="shared" si="225"/>
        <v>25</v>
      </c>
      <c r="BR269"/>
    </row>
    <row r="270" spans="1:70" x14ac:dyDescent="0.25">
      <c r="A270" t="s">
        <v>127</v>
      </c>
      <c r="B270" t="s">
        <v>233</v>
      </c>
      <c r="C270" t="s">
        <v>177</v>
      </c>
      <c r="D270" t="s">
        <v>135</v>
      </c>
      <c r="E270" t="s">
        <v>12</v>
      </c>
      <c r="F270" s="3">
        <v>0</v>
      </c>
      <c r="G270" s="3">
        <v>6</v>
      </c>
      <c r="H270" s="3" t="str">
        <f t="shared" si="226"/>
        <v>A</v>
      </c>
      <c r="I270" s="3">
        <v>13</v>
      </c>
      <c r="J270" s="3">
        <v>7.5</v>
      </c>
      <c r="K270" s="3">
        <v>1.18</v>
      </c>
      <c r="L270" s="3">
        <v>1.53</v>
      </c>
      <c r="M270" s="3">
        <v>2.4</v>
      </c>
      <c r="N270" s="3">
        <f t="shared" si="184"/>
        <v>6</v>
      </c>
      <c r="O270" s="3">
        <f t="shared" si="185"/>
        <v>5.7714037375054428E-2</v>
      </c>
      <c r="P270" s="3">
        <f t="shared" si="186"/>
        <v>7.0261437908496815E-2</v>
      </c>
      <c r="Q270" s="3">
        <f t="shared" si="187"/>
        <v>13.750282485875708</v>
      </c>
      <c r="R270" s="3">
        <f t="shared" si="188"/>
        <v>7.932855280312908</v>
      </c>
      <c r="S270" s="3">
        <f t="shared" si="189"/>
        <v>1.2481025641025643</v>
      </c>
      <c r="T270" s="3">
        <f t="shared" si="190"/>
        <v>1.6183024771838332</v>
      </c>
      <c r="U270" s="3">
        <f t="shared" si="191"/>
        <v>2.5385136897001304</v>
      </c>
      <c r="V270" s="4">
        <f t="shared" si="192"/>
        <v>7.6923076923076927E-2</v>
      </c>
      <c r="W270" s="4">
        <f t="shared" si="193"/>
        <v>0.13333333333333333</v>
      </c>
      <c r="X270" s="4">
        <f t="shared" si="194"/>
        <v>0.84745762711864414</v>
      </c>
      <c r="Y270" s="4">
        <f t="shared" si="195"/>
        <v>0.65359477124183007</v>
      </c>
      <c r="Z270" s="4">
        <f t="shared" si="196"/>
        <v>0.41666666666666669</v>
      </c>
      <c r="AA270" s="4">
        <f t="shared" si="197"/>
        <v>1.7333333333333334</v>
      </c>
      <c r="AB270" s="4">
        <f t="shared" si="198"/>
        <v>11.016949152542374</v>
      </c>
      <c r="AC270" s="4">
        <f t="shared" si="199"/>
        <v>0.57692307692307687</v>
      </c>
      <c r="AD270" s="4">
        <f t="shared" si="200"/>
        <v>6.3559322033898304</v>
      </c>
      <c r="AE270" s="4">
        <f t="shared" si="201"/>
        <v>9.0769230769230769E-2</v>
      </c>
      <c r="AF270" s="4">
        <f t="shared" si="202"/>
        <v>0.15733333333333333</v>
      </c>
      <c r="AG270" s="4">
        <f t="shared" si="203"/>
        <v>0.63750000000000007</v>
      </c>
      <c r="AH270" s="4">
        <f t="shared" si="204"/>
        <v>1.5686274509803921</v>
      </c>
      <c r="AI270" s="4">
        <f t="shared" si="205"/>
        <v>12.502179921773143</v>
      </c>
      <c r="AJ270" s="4">
        <f t="shared" si="206"/>
        <v>5.8174272055628</v>
      </c>
      <c r="AK270" s="4">
        <f t="shared" si="206"/>
        <v>6.6847527162103439</v>
      </c>
      <c r="AL270" s="4">
        <f t="shared" si="207"/>
        <v>-0.92021121251629712</v>
      </c>
      <c r="AM270" s="4">
        <f t="shared" si="208"/>
        <v>0.92021121251629712</v>
      </c>
      <c r="AN270" s="4">
        <f t="shared" si="209"/>
        <v>6.2510899608865715</v>
      </c>
      <c r="AO270" s="4">
        <f t="shared" si="210"/>
        <v>2.9087136027814</v>
      </c>
      <c r="AP270" s="4">
        <f t="shared" si="210"/>
        <v>3.342376358105172</v>
      </c>
      <c r="AQ270" s="4">
        <f t="shared" si="211"/>
        <v>-0.46010560625814856</v>
      </c>
      <c r="AR270" s="4">
        <f t="shared" si="212"/>
        <v>0.46010560625814856</v>
      </c>
      <c r="AS270" s="4">
        <f t="shared" si="182"/>
        <v>1.4121682664950499</v>
      </c>
      <c r="AT270" s="4">
        <f t="shared" si="182"/>
        <v>1.2396603729208204</v>
      </c>
      <c r="AU270" s="4">
        <f t="shared" si="182"/>
        <v>1.2800843501675654</v>
      </c>
      <c r="AV270" s="4">
        <f t="shared" si="182"/>
        <v>-0.43122589986684051</v>
      </c>
      <c r="AW270" s="4">
        <f t="shared" si="182"/>
        <v>0.43122589986684051</v>
      </c>
      <c r="AX270" s="4">
        <f t="shared" si="183"/>
        <v>254.19028796910897</v>
      </c>
      <c r="AY270" s="4">
        <f t="shared" si="183"/>
        <v>223.13886712574771</v>
      </c>
      <c r="AZ270" s="4">
        <f t="shared" si="183"/>
        <v>230.41518303016178</v>
      </c>
      <c r="BA270" s="4">
        <f t="shared" si="183"/>
        <v>-77.620661976031286</v>
      </c>
      <c r="BB270" s="4">
        <f t="shared" si="183"/>
        <v>77.620661976031286</v>
      </c>
      <c r="BC270" s="4">
        <f t="shared" si="213"/>
        <v>10.016949152542372</v>
      </c>
      <c r="BD270" s="4">
        <f t="shared" si="214"/>
        <v>0.73333333333333339</v>
      </c>
      <c r="BE270" s="4">
        <f t="shared" si="214"/>
        <v>5.3559322033898304</v>
      </c>
      <c r="BF270" s="4">
        <f t="shared" si="215"/>
        <v>-0.36249999999999993</v>
      </c>
      <c r="BG270" s="4">
        <f t="shared" si="216"/>
        <v>0.56862745098039202</v>
      </c>
      <c r="BH270" s="4">
        <f t="shared" si="217"/>
        <v>6.2561021006865962</v>
      </c>
      <c r="BI270" s="4">
        <f t="shared" si="218"/>
        <v>7.6437467767637264</v>
      </c>
      <c r="BJ270" s="4">
        <f t="shared" si="219"/>
        <v>0.81846014571081294</v>
      </c>
      <c r="BK270" s="4">
        <f t="shared" si="220"/>
        <v>0.65068758849416874</v>
      </c>
      <c r="BL270" s="4">
        <f t="shared" si="221"/>
        <v>2.0784080834419818</v>
      </c>
      <c r="BM270" s="4">
        <f t="shared" si="222"/>
        <v>0.3130701779299217</v>
      </c>
      <c r="BN270" s="3">
        <f t="shared" si="223"/>
        <v>0</v>
      </c>
      <c r="BO270" s="3">
        <v>100</v>
      </c>
      <c r="BP270" s="3">
        <f t="shared" si="224"/>
        <v>-1</v>
      </c>
      <c r="BQ270" s="3">
        <f t="shared" si="225"/>
        <v>-100</v>
      </c>
      <c r="BR270"/>
    </row>
    <row r="271" spans="1:70" x14ac:dyDescent="0.25">
      <c r="A271" t="s">
        <v>127</v>
      </c>
      <c r="B271" t="s">
        <v>234</v>
      </c>
      <c r="C271" t="s">
        <v>172</v>
      </c>
      <c r="D271" t="s">
        <v>141</v>
      </c>
      <c r="E271" t="s">
        <v>17</v>
      </c>
      <c r="F271" s="3">
        <v>2</v>
      </c>
      <c r="G271" s="3">
        <v>0</v>
      </c>
      <c r="H271" s="3" t="str">
        <f t="shared" si="226"/>
        <v>H</v>
      </c>
      <c r="I271" s="3">
        <v>1.91</v>
      </c>
      <c r="J271" s="3">
        <v>3.75</v>
      </c>
      <c r="K271" s="3">
        <v>3.8</v>
      </c>
      <c r="L271" s="3">
        <v>1.73</v>
      </c>
      <c r="M271" s="3">
        <v>2.08</v>
      </c>
      <c r="N271" s="3">
        <f t="shared" si="184"/>
        <v>2</v>
      </c>
      <c r="O271" s="3">
        <f t="shared" si="185"/>
        <v>5.338477082759252E-2</v>
      </c>
      <c r="P271" s="3">
        <f t="shared" si="186"/>
        <v>5.8803912850155626E-2</v>
      </c>
      <c r="Q271" s="3">
        <f t="shared" si="187"/>
        <v>2.0119649122807015</v>
      </c>
      <c r="R271" s="3">
        <f t="shared" si="188"/>
        <v>3.9501928906034718</v>
      </c>
      <c r="S271" s="3">
        <f t="shared" si="189"/>
        <v>4.0028621291448516</v>
      </c>
      <c r="T271" s="3">
        <f t="shared" si="190"/>
        <v>1.8223556535317351</v>
      </c>
      <c r="U271" s="3">
        <f t="shared" si="191"/>
        <v>2.1910403233213924</v>
      </c>
      <c r="V271" s="4">
        <f t="shared" si="192"/>
        <v>0.52356020942408377</v>
      </c>
      <c r="W271" s="4">
        <f t="shared" si="193"/>
        <v>0.26666666666666666</v>
      </c>
      <c r="X271" s="4">
        <f t="shared" si="194"/>
        <v>0.26315789473684209</v>
      </c>
      <c r="Y271" s="4">
        <f t="shared" si="195"/>
        <v>0.5780346820809249</v>
      </c>
      <c r="Z271" s="4">
        <f t="shared" si="196"/>
        <v>0.48076923076923073</v>
      </c>
      <c r="AA271" s="4">
        <f t="shared" si="197"/>
        <v>0.5093333333333333</v>
      </c>
      <c r="AB271" s="4">
        <f t="shared" si="198"/>
        <v>0.50263157894736843</v>
      </c>
      <c r="AC271" s="4">
        <f t="shared" si="199"/>
        <v>1.9633507853403143</v>
      </c>
      <c r="AD271" s="4">
        <f t="shared" si="200"/>
        <v>0.98684210526315796</v>
      </c>
      <c r="AE271" s="4">
        <f t="shared" si="201"/>
        <v>1.9895287958115184</v>
      </c>
      <c r="AF271" s="4">
        <f t="shared" si="202"/>
        <v>1.0133333333333332</v>
      </c>
      <c r="AG271" s="4">
        <f t="shared" si="203"/>
        <v>0.83173076923076916</v>
      </c>
      <c r="AH271" s="4">
        <f t="shared" si="204"/>
        <v>1.2023121387283238</v>
      </c>
      <c r="AI271" s="4">
        <f t="shared" si="205"/>
        <v>-1.9908972168641501</v>
      </c>
      <c r="AJ271" s="4">
        <f t="shared" si="206"/>
        <v>-1.9382279783227703</v>
      </c>
      <c r="AK271" s="4">
        <f t="shared" si="206"/>
        <v>-5.2669238541379837E-2</v>
      </c>
      <c r="AL271" s="4">
        <f t="shared" si="207"/>
        <v>-0.3686846697896573</v>
      </c>
      <c r="AM271" s="4">
        <f t="shared" si="208"/>
        <v>0.3686846697896573</v>
      </c>
      <c r="AN271" s="4">
        <f t="shared" si="209"/>
        <v>-0.99544860843207505</v>
      </c>
      <c r="AO271" s="4">
        <f t="shared" si="210"/>
        <v>-0.96911398916138514</v>
      </c>
      <c r="AP271" s="4">
        <f t="shared" si="210"/>
        <v>-2.6334619270689918E-2</v>
      </c>
      <c r="AQ271" s="4">
        <f t="shared" si="211"/>
        <v>-0.18434233489482865</v>
      </c>
      <c r="AR271" s="4">
        <f t="shared" si="212"/>
        <v>0.18434233489482865</v>
      </c>
      <c r="AS271" s="4">
        <f t="shared" si="182"/>
        <v>-0.7831172809653314</v>
      </c>
      <c r="AT271" s="4">
        <f t="shared" si="182"/>
        <v>-0.76971421698473741</v>
      </c>
      <c r="AU271" s="4">
        <f t="shared" si="182"/>
        <v>-2.6328534009606646E-2</v>
      </c>
      <c r="AV271" s="4">
        <f t="shared" si="182"/>
        <v>-0.18229579012281508</v>
      </c>
      <c r="AW271" s="4">
        <f t="shared" si="182"/>
        <v>0.18229579012281508</v>
      </c>
      <c r="AX271" s="4">
        <f t="shared" si="183"/>
        <v>-140.96111057375964</v>
      </c>
      <c r="AY271" s="4">
        <f t="shared" si="183"/>
        <v>-138.54855905725273</v>
      </c>
      <c r="AZ271" s="4">
        <f t="shared" si="183"/>
        <v>-4.7391361217291958</v>
      </c>
      <c r="BA271" s="4">
        <f t="shared" si="183"/>
        <v>-32.813242222106716</v>
      </c>
      <c r="BB271" s="4">
        <f t="shared" si="183"/>
        <v>32.813242222106716</v>
      </c>
      <c r="BC271" s="4">
        <f t="shared" si="213"/>
        <v>-0.49736842105263163</v>
      </c>
      <c r="BD271" s="4">
        <f t="shared" si="214"/>
        <v>-0.4906666666666667</v>
      </c>
      <c r="BE271" s="4">
        <f t="shared" si="214"/>
        <v>-1.3157894736842158E-2</v>
      </c>
      <c r="BF271" s="4">
        <f t="shared" si="215"/>
        <v>-0.16826923076923073</v>
      </c>
      <c r="BG271" s="4">
        <f t="shared" si="216"/>
        <v>0.20231213872832365</v>
      </c>
      <c r="BH271" s="4">
        <f t="shared" si="217"/>
        <v>1.1345464198494428</v>
      </c>
      <c r="BI271" s="4">
        <f t="shared" si="218"/>
        <v>3.3216733106763416</v>
      </c>
      <c r="BJ271" s="4">
        <f t="shared" si="219"/>
        <v>0.34155870061117855</v>
      </c>
      <c r="BK271" s="4">
        <f t="shared" si="220"/>
        <v>0.26069943012778973</v>
      </c>
      <c r="BL271" s="4">
        <f t="shared" si="221"/>
        <v>2.0066979884265637</v>
      </c>
      <c r="BM271" s="4">
        <f t="shared" si="222"/>
        <v>0.12991463171406384</v>
      </c>
      <c r="BN271" s="3">
        <f t="shared" si="223"/>
        <v>1</v>
      </c>
      <c r="BO271" s="3">
        <v>100</v>
      </c>
      <c r="BP271" s="3">
        <f t="shared" si="224"/>
        <v>0.90999999999999992</v>
      </c>
      <c r="BQ271" s="3">
        <f t="shared" si="225"/>
        <v>90.999999999999986</v>
      </c>
      <c r="BR271"/>
    </row>
    <row r="272" spans="1:70" x14ac:dyDescent="0.25">
      <c r="A272" t="s">
        <v>127</v>
      </c>
      <c r="B272" t="s">
        <v>234</v>
      </c>
      <c r="C272" t="s">
        <v>173</v>
      </c>
      <c r="D272" t="s">
        <v>13</v>
      </c>
      <c r="E272" t="s">
        <v>135</v>
      </c>
      <c r="F272" s="3">
        <v>2</v>
      </c>
      <c r="G272" s="3">
        <v>2</v>
      </c>
      <c r="H272" s="3" t="str">
        <f t="shared" si="226"/>
        <v>D</v>
      </c>
      <c r="I272" s="3">
        <v>1.33</v>
      </c>
      <c r="J272" s="3">
        <v>5.5</v>
      </c>
      <c r="K272" s="3">
        <v>7.5</v>
      </c>
      <c r="L272" s="3">
        <v>1.4</v>
      </c>
      <c r="M272" s="3">
        <v>2.88</v>
      </c>
      <c r="N272" s="3">
        <f t="shared" si="184"/>
        <v>4</v>
      </c>
      <c r="O272" s="3">
        <f t="shared" si="185"/>
        <v>6.7031214399635441E-2</v>
      </c>
      <c r="P272" s="3">
        <f t="shared" si="186"/>
        <v>6.1507936507936511E-2</v>
      </c>
      <c r="Q272" s="3">
        <f t="shared" si="187"/>
        <v>1.4191515151515153</v>
      </c>
      <c r="R272" s="3">
        <f t="shared" si="188"/>
        <v>5.8686716791979947</v>
      </c>
      <c r="S272" s="3">
        <f t="shared" si="189"/>
        <v>8.0027341079972665</v>
      </c>
      <c r="T272" s="3">
        <f t="shared" si="190"/>
        <v>1.4938437001594895</v>
      </c>
      <c r="U272" s="3">
        <f t="shared" si="191"/>
        <v>3.0730498974709501</v>
      </c>
      <c r="V272" s="4">
        <f t="shared" si="192"/>
        <v>0.75187969924812026</v>
      </c>
      <c r="W272" s="4">
        <f t="shared" si="193"/>
        <v>0.18181818181818182</v>
      </c>
      <c r="X272" s="4">
        <f t="shared" si="194"/>
        <v>0.13333333333333333</v>
      </c>
      <c r="Y272" s="4">
        <f t="shared" si="195"/>
        <v>0.7142857142857143</v>
      </c>
      <c r="Z272" s="4">
        <f t="shared" si="196"/>
        <v>0.34722222222222221</v>
      </c>
      <c r="AA272" s="4">
        <f t="shared" si="197"/>
        <v>0.24181818181818182</v>
      </c>
      <c r="AB272" s="4">
        <f t="shared" si="198"/>
        <v>0.17733333333333334</v>
      </c>
      <c r="AC272" s="4">
        <f t="shared" si="199"/>
        <v>4.1353383458646613</v>
      </c>
      <c r="AD272" s="4">
        <f t="shared" si="200"/>
        <v>0.73333333333333328</v>
      </c>
      <c r="AE272" s="4">
        <f t="shared" si="201"/>
        <v>5.6390977443609023</v>
      </c>
      <c r="AF272" s="4">
        <f t="shared" si="202"/>
        <v>1.3636363636363635</v>
      </c>
      <c r="AG272" s="4">
        <f t="shared" si="203"/>
        <v>0.4861111111111111</v>
      </c>
      <c r="AH272" s="4">
        <f t="shared" si="204"/>
        <v>2.0571428571428574</v>
      </c>
      <c r="AI272" s="4">
        <f t="shared" si="205"/>
        <v>-6.583582592845751</v>
      </c>
      <c r="AJ272" s="4">
        <f t="shared" si="206"/>
        <v>-4.4495201640464792</v>
      </c>
      <c r="AK272" s="4">
        <f t="shared" si="206"/>
        <v>-2.1340624287992718</v>
      </c>
      <c r="AL272" s="4">
        <f t="shared" si="207"/>
        <v>-1.5792061973114606</v>
      </c>
      <c r="AM272" s="4">
        <f t="shared" si="208"/>
        <v>1.5792061973114606</v>
      </c>
      <c r="AN272" s="4">
        <f t="shared" si="209"/>
        <v>-3.2917912964228755</v>
      </c>
      <c r="AO272" s="4">
        <f t="shared" si="210"/>
        <v>-2.2247600820232396</v>
      </c>
      <c r="AP272" s="4">
        <f t="shared" si="210"/>
        <v>-1.0670312143996359</v>
      </c>
      <c r="AQ272" s="4">
        <f t="shared" si="211"/>
        <v>-0.78960309865573031</v>
      </c>
      <c r="AR272" s="4">
        <f t="shared" si="212"/>
        <v>0.78960309865573031</v>
      </c>
      <c r="AS272" s="4">
        <f t="shared" si="182"/>
        <v>-1.2758697981281804</v>
      </c>
      <c r="AT272" s="4">
        <f t="shared" si="182"/>
        <v>-1.1483693686164782</v>
      </c>
      <c r="AU272" s="4">
        <f t="shared" si="182"/>
        <v>-0.81781554130510592</v>
      </c>
      <c r="AV272" s="4">
        <f t="shared" si="182"/>
        <v>-0.66836913841132306</v>
      </c>
      <c r="AW272" s="4">
        <f t="shared" si="182"/>
        <v>0.66836913841132306</v>
      </c>
      <c r="AX272" s="4">
        <f t="shared" si="183"/>
        <v>-229.65656366307249</v>
      </c>
      <c r="AY272" s="4">
        <f t="shared" si="183"/>
        <v>-206.70648635096606</v>
      </c>
      <c r="AZ272" s="4">
        <f t="shared" si="183"/>
        <v>-147.20679743491908</v>
      </c>
      <c r="BA272" s="4">
        <f t="shared" si="183"/>
        <v>-120.30644491403815</v>
      </c>
      <c r="BB272" s="4">
        <f t="shared" si="183"/>
        <v>120.30644491403815</v>
      </c>
      <c r="BC272" s="4">
        <f t="shared" si="213"/>
        <v>-0.82266666666666666</v>
      </c>
      <c r="BD272" s="4">
        <f t="shared" si="214"/>
        <v>-0.75818181818181807</v>
      </c>
      <c r="BE272" s="4">
        <f t="shared" si="214"/>
        <v>-0.26666666666666677</v>
      </c>
      <c r="BF272" s="4">
        <f t="shared" si="215"/>
        <v>-0.51388888888888895</v>
      </c>
      <c r="BG272" s="4">
        <f t="shared" si="216"/>
        <v>1.0571428571428574</v>
      </c>
      <c r="BH272" s="4">
        <f t="shared" si="217"/>
        <v>3.3589683906692356</v>
      </c>
      <c r="BI272" s="4">
        <f t="shared" si="218"/>
        <v>5.0968524341155925</v>
      </c>
      <c r="BJ272" s="4">
        <f t="shared" si="219"/>
        <v>0.65902798522988526</v>
      </c>
      <c r="BK272" s="4">
        <f t="shared" si="220"/>
        <v>1.1166674110107542</v>
      </c>
      <c r="BL272" s="4">
        <f t="shared" si="221"/>
        <v>2.2834467988152198</v>
      </c>
      <c r="BM272" s="4">
        <f t="shared" si="222"/>
        <v>0.48902711969910745</v>
      </c>
      <c r="BN272" s="3">
        <f t="shared" si="223"/>
        <v>0</v>
      </c>
      <c r="BO272" s="3">
        <v>100</v>
      </c>
      <c r="BP272" s="3">
        <f t="shared" si="224"/>
        <v>-1</v>
      </c>
      <c r="BQ272" s="3">
        <f t="shared" si="225"/>
        <v>-100</v>
      </c>
      <c r="BR272"/>
    </row>
    <row r="273" spans="1:70" x14ac:dyDescent="0.25">
      <c r="A273" t="s">
        <v>127</v>
      </c>
      <c r="B273" t="s">
        <v>234</v>
      </c>
      <c r="C273" t="s">
        <v>173</v>
      </c>
      <c r="D273" t="s">
        <v>19</v>
      </c>
      <c r="E273" t="s">
        <v>16</v>
      </c>
      <c r="F273" s="3">
        <v>1</v>
      </c>
      <c r="G273" s="3">
        <v>1</v>
      </c>
      <c r="H273" s="3" t="str">
        <f t="shared" si="226"/>
        <v>D</v>
      </c>
      <c r="I273" s="3">
        <v>1.91</v>
      </c>
      <c r="J273" s="3">
        <v>3.75</v>
      </c>
      <c r="K273" s="3">
        <v>3.8</v>
      </c>
      <c r="L273" s="3">
        <v>1.85</v>
      </c>
      <c r="M273" s="3">
        <v>2.0499999999999998</v>
      </c>
      <c r="N273" s="3">
        <f t="shared" si="184"/>
        <v>2</v>
      </c>
      <c r="O273" s="3">
        <f t="shared" si="185"/>
        <v>5.338477082759252E-2</v>
      </c>
      <c r="P273" s="3">
        <f t="shared" si="186"/>
        <v>2.8345418589320936E-2</v>
      </c>
      <c r="Q273" s="3">
        <f t="shared" si="187"/>
        <v>2.0119649122807015</v>
      </c>
      <c r="R273" s="3">
        <f t="shared" si="188"/>
        <v>3.9501928906034718</v>
      </c>
      <c r="S273" s="3">
        <f t="shared" si="189"/>
        <v>4.0028621291448516</v>
      </c>
      <c r="T273" s="3">
        <f t="shared" si="190"/>
        <v>1.9487618260310462</v>
      </c>
      <c r="U273" s="3">
        <f t="shared" si="191"/>
        <v>2.1594387801965644</v>
      </c>
      <c r="V273" s="4">
        <f t="shared" si="192"/>
        <v>0.52356020942408377</v>
      </c>
      <c r="W273" s="4">
        <f t="shared" si="193"/>
        <v>0.26666666666666666</v>
      </c>
      <c r="X273" s="4">
        <f t="shared" si="194"/>
        <v>0.26315789473684209</v>
      </c>
      <c r="Y273" s="4">
        <f t="shared" si="195"/>
        <v>0.54054054054054046</v>
      </c>
      <c r="Z273" s="4">
        <f t="shared" si="196"/>
        <v>0.48780487804878053</v>
      </c>
      <c r="AA273" s="4">
        <f t="shared" si="197"/>
        <v>0.5093333333333333</v>
      </c>
      <c r="AB273" s="4">
        <f t="shared" si="198"/>
        <v>0.50263157894736843</v>
      </c>
      <c r="AC273" s="4">
        <f t="shared" si="199"/>
        <v>1.9633507853403143</v>
      </c>
      <c r="AD273" s="4">
        <f t="shared" si="200"/>
        <v>0.98684210526315796</v>
      </c>
      <c r="AE273" s="4">
        <f t="shared" si="201"/>
        <v>1.9895287958115184</v>
      </c>
      <c r="AF273" s="4">
        <f t="shared" si="202"/>
        <v>1.0133333333333332</v>
      </c>
      <c r="AG273" s="4">
        <f t="shared" si="203"/>
        <v>0.90243902439024404</v>
      </c>
      <c r="AH273" s="4">
        <f t="shared" si="204"/>
        <v>1.1081081081081079</v>
      </c>
      <c r="AI273" s="4">
        <f t="shared" si="205"/>
        <v>-1.9908972168641501</v>
      </c>
      <c r="AJ273" s="4">
        <f t="shared" si="206"/>
        <v>-1.9382279783227703</v>
      </c>
      <c r="AK273" s="4">
        <f t="shared" si="206"/>
        <v>-5.2669238541379837E-2</v>
      </c>
      <c r="AL273" s="4">
        <f t="shared" si="207"/>
        <v>-0.21067695416551824</v>
      </c>
      <c r="AM273" s="4">
        <f t="shared" si="208"/>
        <v>0.21067695416551824</v>
      </c>
      <c r="AN273" s="4">
        <f t="shared" si="209"/>
        <v>-0.99544860843207505</v>
      </c>
      <c r="AO273" s="4">
        <f t="shared" si="210"/>
        <v>-0.96911398916138514</v>
      </c>
      <c r="AP273" s="4">
        <f t="shared" si="210"/>
        <v>-2.6334619270689918E-2</v>
      </c>
      <c r="AQ273" s="4">
        <f t="shared" si="211"/>
        <v>-0.10533847708275912</v>
      </c>
      <c r="AR273" s="4">
        <f t="shared" si="212"/>
        <v>0.10533847708275912</v>
      </c>
      <c r="AS273" s="4">
        <f t="shared" si="182"/>
        <v>-0.7831172809653314</v>
      </c>
      <c r="AT273" s="4">
        <f t="shared" si="182"/>
        <v>-0.76971421698473741</v>
      </c>
      <c r="AU273" s="4">
        <f t="shared" si="182"/>
        <v>-2.6328534009606646E-2</v>
      </c>
      <c r="AV273" s="4">
        <f t="shared" si="182"/>
        <v>-0.10495143191822465</v>
      </c>
      <c r="AW273" s="4">
        <f t="shared" si="182"/>
        <v>0.10495143191822465</v>
      </c>
      <c r="AX273" s="4">
        <f t="shared" si="183"/>
        <v>-140.96111057375964</v>
      </c>
      <c r="AY273" s="4">
        <f t="shared" si="183"/>
        <v>-138.54855905725273</v>
      </c>
      <c r="AZ273" s="4">
        <f t="shared" si="183"/>
        <v>-4.7391361217291958</v>
      </c>
      <c r="BA273" s="4">
        <f t="shared" si="183"/>
        <v>-18.891257745280438</v>
      </c>
      <c r="BB273" s="4">
        <f t="shared" si="183"/>
        <v>18.891257745280438</v>
      </c>
      <c r="BC273" s="4">
        <f t="shared" si="213"/>
        <v>-0.49736842105263163</v>
      </c>
      <c r="BD273" s="4">
        <f t="shared" si="214"/>
        <v>-0.4906666666666667</v>
      </c>
      <c r="BE273" s="4">
        <f t="shared" si="214"/>
        <v>-1.3157894736842158E-2</v>
      </c>
      <c r="BF273" s="4">
        <f t="shared" si="215"/>
        <v>-9.756097560975599E-2</v>
      </c>
      <c r="BG273" s="4">
        <f t="shared" si="216"/>
        <v>0.10810810810810798</v>
      </c>
      <c r="BH273" s="4">
        <f t="shared" si="217"/>
        <v>1.1345464198494428</v>
      </c>
      <c r="BI273" s="4">
        <f t="shared" si="218"/>
        <v>3.3216733106763416</v>
      </c>
      <c r="BJ273" s="4">
        <f t="shared" si="219"/>
        <v>0.34155870061117855</v>
      </c>
      <c r="BK273" s="4">
        <f t="shared" si="220"/>
        <v>0.14897110293016541</v>
      </c>
      <c r="BL273" s="4">
        <f t="shared" si="221"/>
        <v>2.0541003031138052</v>
      </c>
      <c r="BM273" s="4">
        <f t="shared" si="222"/>
        <v>7.2523772429389413E-2</v>
      </c>
      <c r="BN273" s="3">
        <f t="shared" si="223"/>
        <v>0</v>
      </c>
      <c r="BO273" s="3">
        <v>100</v>
      </c>
      <c r="BP273" s="3">
        <f t="shared" si="224"/>
        <v>-1</v>
      </c>
      <c r="BQ273" s="3">
        <f t="shared" si="225"/>
        <v>-100</v>
      </c>
      <c r="BR273"/>
    </row>
    <row r="274" spans="1:70" x14ac:dyDescent="0.25">
      <c r="A274" t="s">
        <v>127</v>
      </c>
      <c r="B274" t="s">
        <v>234</v>
      </c>
      <c r="C274" t="s">
        <v>173</v>
      </c>
      <c r="D274" t="s">
        <v>26</v>
      </c>
      <c r="E274" t="s">
        <v>18</v>
      </c>
      <c r="F274" s="3">
        <v>2</v>
      </c>
      <c r="G274" s="3">
        <v>1</v>
      </c>
      <c r="H274" s="3" t="str">
        <f t="shared" si="226"/>
        <v>H</v>
      </c>
      <c r="I274" s="3">
        <v>2.4</v>
      </c>
      <c r="J274" s="3">
        <v>3.4</v>
      </c>
      <c r="K274" s="3">
        <v>2.88</v>
      </c>
      <c r="L274" s="3">
        <v>1.91</v>
      </c>
      <c r="M274" s="3">
        <v>1.99</v>
      </c>
      <c r="N274" s="3">
        <f t="shared" si="184"/>
        <v>3</v>
      </c>
      <c r="O274" s="3">
        <f t="shared" si="185"/>
        <v>5.8006535947712434E-2</v>
      </c>
      <c r="P274" s="3">
        <f t="shared" si="186"/>
        <v>2.6072772238154074E-2</v>
      </c>
      <c r="Q274" s="3">
        <f t="shared" si="187"/>
        <v>2.5392156862745097</v>
      </c>
      <c r="R274" s="3">
        <f t="shared" si="188"/>
        <v>3.5972222222222223</v>
      </c>
      <c r="S274" s="3">
        <f t="shared" si="189"/>
        <v>3.0470588235294116</v>
      </c>
      <c r="T274" s="3">
        <f t="shared" si="190"/>
        <v>2.0207924836601308</v>
      </c>
      <c r="U274" s="3">
        <f t="shared" si="191"/>
        <v>2.1054330065359479</v>
      </c>
      <c r="V274" s="4">
        <f t="shared" si="192"/>
        <v>0.41666666666666669</v>
      </c>
      <c r="W274" s="4">
        <f t="shared" si="193"/>
        <v>0.29411764705882354</v>
      </c>
      <c r="X274" s="4">
        <f t="shared" si="194"/>
        <v>0.34722222222222221</v>
      </c>
      <c r="Y274" s="4">
        <f t="shared" si="195"/>
        <v>0.52356020942408377</v>
      </c>
      <c r="Z274" s="4">
        <f t="shared" si="196"/>
        <v>0.50251256281407031</v>
      </c>
      <c r="AA274" s="4">
        <f t="shared" si="197"/>
        <v>0.70588235294117652</v>
      </c>
      <c r="AB274" s="4">
        <f t="shared" si="198"/>
        <v>0.83333333333333337</v>
      </c>
      <c r="AC274" s="4">
        <f t="shared" si="199"/>
        <v>1.4166666666666667</v>
      </c>
      <c r="AD274" s="4">
        <f t="shared" si="200"/>
        <v>1.1805555555555556</v>
      </c>
      <c r="AE274" s="4">
        <f t="shared" si="201"/>
        <v>1.2</v>
      </c>
      <c r="AF274" s="4">
        <f t="shared" si="202"/>
        <v>0.84705882352941175</v>
      </c>
      <c r="AG274" s="4">
        <f t="shared" si="203"/>
        <v>0.95979899497487431</v>
      </c>
      <c r="AH274" s="4">
        <f t="shared" si="204"/>
        <v>1.0418848167539267</v>
      </c>
      <c r="AI274" s="4">
        <f t="shared" si="205"/>
        <v>-0.50784313725490193</v>
      </c>
      <c r="AJ274" s="4">
        <f t="shared" si="206"/>
        <v>-1.0580065359477127</v>
      </c>
      <c r="AK274" s="4">
        <f t="shared" si="206"/>
        <v>0.55016339869281072</v>
      </c>
      <c r="AL274" s="4">
        <f t="shared" si="207"/>
        <v>-8.4640522875817137E-2</v>
      </c>
      <c r="AM274" s="4">
        <f t="shared" si="208"/>
        <v>8.4640522875817137E-2</v>
      </c>
      <c r="AN274" s="4">
        <f t="shared" si="209"/>
        <v>-0.25392156862745097</v>
      </c>
      <c r="AO274" s="4">
        <f t="shared" si="210"/>
        <v>-0.52900326797385633</v>
      </c>
      <c r="AP274" s="4">
        <f t="shared" si="210"/>
        <v>0.27508169934640536</v>
      </c>
      <c r="AQ274" s="4">
        <f t="shared" si="211"/>
        <v>-4.2320261437908568E-2</v>
      </c>
      <c r="AR274" s="4">
        <f t="shared" si="212"/>
        <v>4.2320261437908568E-2</v>
      </c>
      <c r="AS274" s="4">
        <f t="shared" si="182"/>
        <v>-0.24866613200916995</v>
      </c>
      <c r="AT274" s="4">
        <f t="shared" si="182"/>
        <v>-0.48658010884712521</v>
      </c>
      <c r="AU274" s="4">
        <f t="shared" si="182"/>
        <v>0.26844216455125108</v>
      </c>
      <c r="AV274" s="4">
        <f t="shared" si="182"/>
        <v>-4.2295023293384776E-2</v>
      </c>
      <c r="AW274" s="4">
        <f t="shared" si="182"/>
        <v>4.2295023293384776E-2</v>
      </c>
      <c r="AX274" s="4">
        <f t="shared" si="183"/>
        <v>-44.759903761650591</v>
      </c>
      <c r="AY274" s="4">
        <f t="shared" si="183"/>
        <v>-87.584419592482533</v>
      </c>
      <c r="AZ274" s="4">
        <f t="shared" si="183"/>
        <v>48.319589619225198</v>
      </c>
      <c r="BA274" s="4">
        <f t="shared" si="183"/>
        <v>-7.6131041928092591</v>
      </c>
      <c r="BB274" s="4">
        <f t="shared" si="183"/>
        <v>7.6131041928092591</v>
      </c>
      <c r="BC274" s="4">
        <f t="shared" si="213"/>
        <v>-0.16666666666666666</v>
      </c>
      <c r="BD274" s="4">
        <f t="shared" si="214"/>
        <v>-0.29411764705882359</v>
      </c>
      <c r="BE274" s="4">
        <f t="shared" si="214"/>
        <v>0.18055555555555566</v>
      </c>
      <c r="BF274" s="4">
        <f t="shared" si="215"/>
        <v>-4.0201005025125691E-2</v>
      </c>
      <c r="BG274" s="4">
        <f t="shared" si="216"/>
        <v>4.1884816753926774E-2</v>
      </c>
      <c r="BH274" s="4">
        <f t="shared" si="217"/>
        <v>0.52914431670799322</v>
      </c>
      <c r="BI274" s="4">
        <f t="shared" si="218"/>
        <v>3.0611655773420474</v>
      </c>
      <c r="BJ274" s="4">
        <f t="shared" si="219"/>
        <v>0.17285713671438815</v>
      </c>
      <c r="BK274" s="4">
        <f t="shared" si="220"/>
        <v>5.9849887688665393E-2</v>
      </c>
      <c r="BL274" s="4">
        <f t="shared" si="221"/>
        <v>2.0631127450980395</v>
      </c>
      <c r="BM274" s="4">
        <f t="shared" si="222"/>
        <v>2.9009508971755839E-2</v>
      </c>
      <c r="BN274" s="3">
        <f t="shared" si="223"/>
        <v>1</v>
      </c>
      <c r="BO274" s="3">
        <v>100</v>
      </c>
      <c r="BP274" s="3">
        <f t="shared" si="224"/>
        <v>1.4</v>
      </c>
      <c r="BQ274" s="3">
        <f t="shared" si="225"/>
        <v>140</v>
      </c>
      <c r="BR274"/>
    </row>
    <row r="275" spans="1:70" x14ac:dyDescent="0.25">
      <c r="A275" t="s">
        <v>127</v>
      </c>
      <c r="B275" t="s">
        <v>234</v>
      </c>
      <c r="C275" t="s">
        <v>174</v>
      </c>
      <c r="D275" t="s">
        <v>12</v>
      </c>
      <c r="E275" t="s">
        <v>22</v>
      </c>
      <c r="F275" s="3">
        <v>2</v>
      </c>
      <c r="G275" s="3">
        <v>1</v>
      </c>
      <c r="H275" s="3" t="str">
        <f t="shared" si="226"/>
        <v>H</v>
      </c>
      <c r="I275" s="3">
        <v>1.2</v>
      </c>
      <c r="J275" s="3">
        <v>7</v>
      </c>
      <c r="K275" s="3">
        <v>13</v>
      </c>
      <c r="L275" s="3">
        <v>1.4</v>
      </c>
      <c r="M275" s="3">
        <v>2.88</v>
      </c>
      <c r="N275" s="3">
        <f t="shared" si="184"/>
        <v>3</v>
      </c>
      <c r="O275" s="3">
        <f t="shared" si="185"/>
        <v>5.3113553113553147E-2</v>
      </c>
      <c r="P275" s="3">
        <f t="shared" si="186"/>
        <v>6.1507936507936511E-2</v>
      </c>
      <c r="Q275" s="3">
        <f t="shared" si="187"/>
        <v>1.2637362637362637</v>
      </c>
      <c r="R275" s="3">
        <f t="shared" si="188"/>
        <v>7.3717948717948723</v>
      </c>
      <c r="S275" s="3">
        <f t="shared" si="189"/>
        <v>13.690476190476192</v>
      </c>
      <c r="T275" s="3">
        <f t="shared" si="190"/>
        <v>1.4743589743589742</v>
      </c>
      <c r="U275" s="3">
        <f t="shared" si="191"/>
        <v>3.0329670329670328</v>
      </c>
      <c r="V275" s="4">
        <f t="shared" si="192"/>
        <v>0.83333333333333337</v>
      </c>
      <c r="W275" s="4">
        <f t="shared" si="193"/>
        <v>0.14285714285714285</v>
      </c>
      <c r="X275" s="4">
        <f t="shared" si="194"/>
        <v>7.6923076923076927E-2</v>
      </c>
      <c r="Y275" s="4">
        <f t="shared" si="195"/>
        <v>0.7142857142857143</v>
      </c>
      <c r="Z275" s="4">
        <f t="shared" si="196"/>
        <v>0.34722222222222221</v>
      </c>
      <c r="AA275" s="4">
        <f t="shared" si="197"/>
        <v>0.17142857142857143</v>
      </c>
      <c r="AB275" s="4">
        <f t="shared" si="198"/>
        <v>9.2307692307692299E-2</v>
      </c>
      <c r="AC275" s="4">
        <f t="shared" si="199"/>
        <v>5.8333333333333339</v>
      </c>
      <c r="AD275" s="4">
        <f t="shared" si="200"/>
        <v>0.53846153846153844</v>
      </c>
      <c r="AE275" s="4">
        <f t="shared" si="201"/>
        <v>10.833333333333334</v>
      </c>
      <c r="AF275" s="4">
        <f t="shared" si="202"/>
        <v>1.8571428571428572</v>
      </c>
      <c r="AG275" s="4">
        <f t="shared" si="203"/>
        <v>0.4861111111111111</v>
      </c>
      <c r="AH275" s="4">
        <f t="shared" si="204"/>
        <v>2.0571428571428574</v>
      </c>
      <c r="AI275" s="4">
        <f t="shared" si="205"/>
        <v>-12.426739926739927</v>
      </c>
      <c r="AJ275" s="4">
        <f t="shared" si="206"/>
        <v>-6.1080586080586086</v>
      </c>
      <c r="AK275" s="4">
        <f t="shared" si="206"/>
        <v>-6.3186813186813193</v>
      </c>
      <c r="AL275" s="4">
        <f t="shared" si="207"/>
        <v>-1.5586080586080586</v>
      </c>
      <c r="AM275" s="4">
        <f t="shared" si="208"/>
        <v>1.5586080586080586</v>
      </c>
      <c r="AN275" s="4">
        <f t="shared" si="209"/>
        <v>-6.2133699633699635</v>
      </c>
      <c r="AO275" s="4">
        <f t="shared" si="210"/>
        <v>-3.0540293040293043</v>
      </c>
      <c r="AP275" s="4">
        <f t="shared" si="210"/>
        <v>-3.1593406593406597</v>
      </c>
      <c r="AQ275" s="4">
        <f t="shared" si="211"/>
        <v>-0.77930402930402931</v>
      </c>
      <c r="AR275" s="4">
        <f t="shared" si="212"/>
        <v>0.77930402930402931</v>
      </c>
      <c r="AS275" s="4">
        <f t="shared" si="182"/>
        <v>-1.4112214876433289</v>
      </c>
      <c r="AT275" s="4">
        <f t="shared" si="182"/>
        <v>-1.2543624745767668</v>
      </c>
      <c r="AU275" s="4">
        <f t="shared" si="182"/>
        <v>-1.264251731930099</v>
      </c>
      <c r="AV275" s="4">
        <f t="shared" si="182"/>
        <v>-0.66199343780760445</v>
      </c>
      <c r="AW275" s="4">
        <f t="shared" si="182"/>
        <v>0.66199343780760445</v>
      </c>
      <c r="AX275" s="4">
        <f t="shared" si="183"/>
        <v>-254.01986777579918</v>
      </c>
      <c r="AY275" s="4">
        <f t="shared" si="183"/>
        <v>-225.785245423818</v>
      </c>
      <c r="AZ275" s="4">
        <f t="shared" si="183"/>
        <v>-227.56531174741781</v>
      </c>
      <c r="BA275" s="4">
        <f t="shared" si="183"/>
        <v>-119.1588188053688</v>
      </c>
      <c r="BB275" s="4">
        <f t="shared" si="183"/>
        <v>119.1588188053688</v>
      </c>
      <c r="BC275" s="4">
        <f t="shared" si="213"/>
        <v>-0.90769230769230769</v>
      </c>
      <c r="BD275" s="4">
        <f t="shared" si="214"/>
        <v>-0.82857142857142863</v>
      </c>
      <c r="BE275" s="4">
        <f t="shared" si="214"/>
        <v>-0.46153846153846156</v>
      </c>
      <c r="BF275" s="4">
        <f t="shared" si="215"/>
        <v>-0.51388888888888895</v>
      </c>
      <c r="BG275" s="4">
        <f t="shared" si="216"/>
        <v>1.0571428571428572</v>
      </c>
      <c r="BH275" s="4">
        <f t="shared" si="217"/>
        <v>6.2136674459528232</v>
      </c>
      <c r="BI275" s="4">
        <f t="shared" si="218"/>
        <v>7.4420024420024431</v>
      </c>
      <c r="BJ275" s="4">
        <f t="shared" si="219"/>
        <v>0.83494563383681075</v>
      </c>
      <c r="BK275" s="4">
        <f t="shared" si="220"/>
        <v>1.1021023274537578</v>
      </c>
      <c r="BL275" s="4">
        <f t="shared" si="221"/>
        <v>2.2536630036630036</v>
      </c>
      <c r="BM275" s="4">
        <f t="shared" si="222"/>
        <v>0.4890271196991075</v>
      </c>
      <c r="BN275" s="3">
        <f t="shared" si="223"/>
        <v>1</v>
      </c>
      <c r="BO275" s="3">
        <v>100</v>
      </c>
      <c r="BP275" s="3">
        <f t="shared" si="224"/>
        <v>0.19999999999999996</v>
      </c>
      <c r="BQ275" s="3">
        <f t="shared" si="225"/>
        <v>19.999999999999996</v>
      </c>
      <c r="BR275"/>
    </row>
    <row r="276" spans="1:70" x14ac:dyDescent="0.25">
      <c r="A276" t="s">
        <v>127</v>
      </c>
      <c r="B276" t="s">
        <v>235</v>
      </c>
      <c r="C276" t="s">
        <v>138</v>
      </c>
      <c r="D276" t="s">
        <v>21</v>
      </c>
      <c r="E276" t="s">
        <v>23</v>
      </c>
      <c r="F276" s="3">
        <v>0</v>
      </c>
      <c r="G276" s="3">
        <v>4</v>
      </c>
      <c r="H276" s="3" t="str">
        <f t="shared" si="226"/>
        <v>A</v>
      </c>
      <c r="I276" s="3">
        <v>2.4</v>
      </c>
      <c r="J276" s="3">
        <v>4</v>
      </c>
      <c r="K276" s="3">
        <v>2.6</v>
      </c>
      <c r="L276" s="3">
        <v>1.36</v>
      </c>
      <c r="M276" s="3">
        <v>3.1</v>
      </c>
      <c r="N276" s="3">
        <f t="shared" si="184"/>
        <v>4</v>
      </c>
      <c r="O276" s="3">
        <f t="shared" si="185"/>
        <v>5.1282051282051322E-2</v>
      </c>
      <c r="P276" s="3">
        <f t="shared" si="186"/>
        <v>5.7874762808349023E-2</v>
      </c>
      <c r="Q276" s="3">
        <f t="shared" si="187"/>
        <v>2.523076923076923</v>
      </c>
      <c r="R276" s="3">
        <f t="shared" si="188"/>
        <v>4.2051282051282053</v>
      </c>
      <c r="S276" s="3">
        <f t="shared" si="189"/>
        <v>2.7333333333333334</v>
      </c>
      <c r="T276" s="3">
        <f t="shared" si="190"/>
        <v>1.4297435897435899</v>
      </c>
      <c r="U276" s="3">
        <f t="shared" si="191"/>
        <v>3.2589743589743594</v>
      </c>
      <c r="V276" s="4">
        <f t="shared" si="192"/>
        <v>0.41666666666666669</v>
      </c>
      <c r="W276" s="4">
        <f t="shared" si="193"/>
        <v>0.25</v>
      </c>
      <c r="X276" s="4">
        <f t="shared" si="194"/>
        <v>0.38461538461538458</v>
      </c>
      <c r="Y276" s="4">
        <f t="shared" si="195"/>
        <v>0.73529411764705876</v>
      </c>
      <c r="Z276" s="4">
        <f t="shared" si="196"/>
        <v>0.32258064516129031</v>
      </c>
      <c r="AA276" s="4">
        <f t="shared" si="197"/>
        <v>0.6</v>
      </c>
      <c r="AB276" s="4">
        <f t="shared" si="198"/>
        <v>0.92307692307692302</v>
      </c>
      <c r="AC276" s="4">
        <f t="shared" si="199"/>
        <v>1.6666666666666667</v>
      </c>
      <c r="AD276" s="4">
        <f t="shared" si="200"/>
        <v>1.5384615384615383</v>
      </c>
      <c r="AE276" s="4">
        <f t="shared" si="201"/>
        <v>1.0833333333333335</v>
      </c>
      <c r="AF276" s="4">
        <f t="shared" si="202"/>
        <v>0.65</v>
      </c>
      <c r="AG276" s="4">
        <f t="shared" si="203"/>
        <v>0.43870967741935485</v>
      </c>
      <c r="AH276" s="4">
        <f t="shared" si="204"/>
        <v>2.2794117647058822</v>
      </c>
      <c r="AI276" s="4">
        <f t="shared" si="205"/>
        <v>-0.2102564102564104</v>
      </c>
      <c r="AJ276" s="4">
        <f t="shared" si="206"/>
        <v>-1.6820512820512823</v>
      </c>
      <c r="AK276" s="4">
        <f t="shared" si="206"/>
        <v>1.4717948717948719</v>
      </c>
      <c r="AL276" s="4">
        <f t="shared" si="207"/>
        <v>-1.8292307692307694</v>
      </c>
      <c r="AM276" s="4">
        <f t="shared" si="208"/>
        <v>1.8292307692307694</v>
      </c>
      <c r="AN276" s="4">
        <f t="shared" si="209"/>
        <v>-0.1051282051282052</v>
      </c>
      <c r="AO276" s="4">
        <f t="shared" si="210"/>
        <v>-0.84102564102564115</v>
      </c>
      <c r="AP276" s="4">
        <f t="shared" si="210"/>
        <v>0.73589743589743595</v>
      </c>
      <c r="AQ276" s="4">
        <f t="shared" si="211"/>
        <v>-0.91461538461538472</v>
      </c>
      <c r="AR276" s="4">
        <f t="shared" si="212"/>
        <v>0.91461538461538472</v>
      </c>
      <c r="AS276" s="4">
        <f t="shared" si="182"/>
        <v>-0.10474346302360538</v>
      </c>
      <c r="AT276" s="4">
        <f t="shared" si="182"/>
        <v>-0.69926085842718877</v>
      </c>
      <c r="AU276" s="4">
        <f t="shared" si="182"/>
        <v>0.63441420484038835</v>
      </c>
      <c r="AV276" s="4">
        <f t="shared" si="182"/>
        <v>-0.7408314694522744</v>
      </c>
      <c r="AW276" s="4">
        <f t="shared" si="182"/>
        <v>0.7408314694522744</v>
      </c>
      <c r="AX276" s="4">
        <f t="shared" si="183"/>
        <v>-18.853823344248969</v>
      </c>
      <c r="AY276" s="4">
        <f t="shared" si="183"/>
        <v>-125.86695451689398</v>
      </c>
      <c r="AZ276" s="4">
        <f t="shared" si="183"/>
        <v>114.1945568712699</v>
      </c>
      <c r="BA276" s="4">
        <f t="shared" si="183"/>
        <v>-133.34966450140939</v>
      </c>
      <c r="BB276" s="4">
        <f t="shared" si="183"/>
        <v>133.34966450140939</v>
      </c>
      <c r="BC276" s="4">
        <f t="shared" si="213"/>
        <v>-7.6923076923076969E-2</v>
      </c>
      <c r="BD276" s="4">
        <f t="shared" si="214"/>
        <v>-0.4</v>
      </c>
      <c r="BE276" s="4">
        <f t="shared" si="214"/>
        <v>0.53846153846153844</v>
      </c>
      <c r="BF276" s="4">
        <f t="shared" si="215"/>
        <v>-0.56129032258064515</v>
      </c>
      <c r="BG276" s="4">
        <f t="shared" si="216"/>
        <v>1.2794117647058822</v>
      </c>
      <c r="BH276" s="4">
        <f t="shared" si="217"/>
        <v>0.91648644453931982</v>
      </c>
      <c r="BI276" s="4">
        <f t="shared" si="218"/>
        <v>3.1538461538461537</v>
      </c>
      <c r="BJ276" s="4">
        <f t="shared" si="219"/>
        <v>0.29059326290271115</v>
      </c>
      <c r="BK276" s="4">
        <f t="shared" si="220"/>
        <v>1.2934614812781617</v>
      </c>
      <c r="BL276" s="4">
        <f t="shared" si="221"/>
        <v>2.3443589743589746</v>
      </c>
      <c r="BM276" s="4">
        <f t="shared" si="222"/>
        <v>0.55173354227111782</v>
      </c>
      <c r="BN276" s="3">
        <f t="shared" si="223"/>
        <v>0</v>
      </c>
      <c r="BO276" s="3">
        <v>100</v>
      </c>
      <c r="BP276" s="3">
        <f t="shared" si="224"/>
        <v>-1</v>
      </c>
      <c r="BQ276" s="3">
        <f t="shared" si="225"/>
        <v>-100</v>
      </c>
      <c r="BR276"/>
    </row>
    <row r="277" spans="1:70" x14ac:dyDescent="0.25">
      <c r="A277" t="s">
        <v>127</v>
      </c>
      <c r="B277" t="s">
        <v>235</v>
      </c>
      <c r="C277" t="s">
        <v>134</v>
      </c>
      <c r="D277" t="s">
        <v>15</v>
      </c>
      <c r="E277" t="s">
        <v>133</v>
      </c>
      <c r="F277" s="3">
        <v>1</v>
      </c>
      <c r="G277" s="3">
        <v>0</v>
      </c>
      <c r="H277" s="3" t="str">
        <f t="shared" si="226"/>
        <v>H</v>
      </c>
      <c r="I277" s="3">
        <v>1.62</v>
      </c>
      <c r="J277" s="3">
        <v>4.2</v>
      </c>
      <c r="K277" s="3">
        <v>4.75</v>
      </c>
      <c r="L277" s="3">
        <v>1.57</v>
      </c>
      <c r="M277" s="3">
        <v>2.35</v>
      </c>
      <c r="N277" s="3">
        <f t="shared" si="184"/>
        <v>1</v>
      </c>
      <c r="O277" s="3">
        <f t="shared" si="185"/>
        <v>6.5905504501995615E-2</v>
      </c>
      <c r="P277" s="3">
        <f t="shared" si="186"/>
        <v>6.2474590052852608E-2</v>
      </c>
      <c r="Q277" s="3">
        <f t="shared" si="187"/>
        <v>1.726766917293233</v>
      </c>
      <c r="R277" s="3">
        <f t="shared" si="188"/>
        <v>4.4768031189083821</v>
      </c>
      <c r="S277" s="3">
        <f t="shared" si="189"/>
        <v>5.0630511463844794</v>
      </c>
      <c r="T277" s="3">
        <f t="shared" si="190"/>
        <v>1.6734716420681333</v>
      </c>
      <c r="U277" s="3">
        <f t="shared" si="191"/>
        <v>2.5048779355796897</v>
      </c>
      <c r="V277" s="4">
        <f t="shared" si="192"/>
        <v>0.61728395061728392</v>
      </c>
      <c r="W277" s="4">
        <f t="shared" si="193"/>
        <v>0.23809523809523808</v>
      </c>
      <c r="X277" s="4">
        <f t="shared" si="194"/>
        <v>0.21052631578947367</v>
      </c>
      <c r="Y277" s="4">
        <f t="shared" si="195"/>
        <v>0.63694267515923564</v>
      </c>
      <c r="Z277" s="4">
        <f t="shared" si="196"/>
        <v>0.42553191489361702</v>
      </c>
      <c r="AA277" s="4">
        <f t="shared" si="197"/>
        <v>0.38571428571428573</v>
      </c>
      <c r="AB277" s="4">
        <f t="shared" si="198"/>
        <v>0.34105263157894739</v>
      </c>
      <c r="AC277" s="4">
        <f t="shared" si="199"/>
        <v>2.5925925925925926</v>
      </c>
      <c r="AD277" s="4">
        <f t="shared" si="200"/>
        <v>0.88421052631578956</v>
      </c>
      <c r="AE277" s="4">
        <f t="shared" si="201"/>
        <v>2.9320987654320985</v>
      </c>
      <c r="AF277" s="4">
        <f t="shared" si="202"/>
        <v>1.1309523809523809</v>
      </c>
      <c r="AG277" s="4">
        <f t="shared" si="203"/>
        <v>0.66808510638297869</v>
      </c>
      <c r="AH277" s="4">
        <f t="shared" si="204"/>
        <v>1.4968152866242037</v>
      </c>
      <c r="AI277" s="4">
        <f t="shared" si="205"/>
        <v>-3.3362842290912464</v>
      </c>
      <c r="AJ277" s="4">
        <f t="shared" si="206"/>
        <v>-2.7500362016151492</v>
      </c>
      <c r="AK277" s="4">
        <f t="shared" si="206"/>
        <v>-0.58624802747609728</v>
      </c>
      <c r="AL277" s="4">
        <f t="shared" si="207"/>
        <v>-0.83140629351155648</v>
      </c>
      <c r="AM277" s="4">
        <f t="shared" si="208"/>
        <v>0.83140629351155648</v>
      </c>
      <c r="AN277" s="4">
        <f t="shared" si="209"/>
        <v>-1.6681421145456232</v>
      </c>
      <c r="AO277" s="4">
        <f t="shared" si="210"/>
        <v>-1.3750181008075746</v>
      </c>
      <c r="AP277" s="4">
        <f t="shared" si="210"/>
        <v>-0.29312401373804864</v>
      </c>
      <c r="AQ277" s="4">
        <f t="shared" si="211"/>
        <v>-0.41570314675577824</v>
      </c>
      <c r="AR277" s="4">
        <f t="shared" si="212"/>
        <v>0.41570314675577824</v>
      </c>
      <c r="AS277" s="4">
        <f t="shared" si="182"/>
        <v>-1.030767132174361</v>
      </c>
      <c r="AT277" s="4">
        <f t="shared" si="182"/>
        <v>-0.94200630222654713</v>
      </c>
      <c r="AU277" s="4">
        <f t="shared" si="182"/>
        <v>-0.28513667353305711</v>
      </c>
      <c r="AV277" s="4">
        <f t="shared" si="182"/>
        <v>-0.39396985156682796</v>
      </c>
      <c r="AW277" s="4">
        <f t="shared" si="182"/>
        <v>0.39396985156682796</v>
      </c>
      <c r="AX277" s="4">
        <f t="shared" si="183"/>
        <v>-185.53808379138496</v>
      </c>
      <c r="AY277" s="4">
        <f t="shared" si="183"/>
        <v>-169.56113440077849</v>
      </c>
      <c r="AZ277" s="4">
        <f t="shared" si="183"/>
        <v>-51.324601235950276</v>
      </c>
      <c r="BA277" s="4">
        <f t="shared" si="183"/>
        <v>-70.914573282029025</v>
      </c>
      <c r="BB277" s="4">
        <f t="shared" si="183"/>
        <v>70.914573282029025</v>
      </c>
      <c r="BC277" s="4">
        <f t="shared" si="213"/>
        <v>-0.65894736842105261</v>
      </c>
      <c r="BD277" s="4">
        <f t="shared" si="214"/>
        <v>-0.61428571428571432</v>
      </c>
      <c r="BE277" s="4">
        <f t="shared" si="214"/>
        <v>-0.11578947368421046</v>
      </c>
      <c r="BF277" s="4">
        <f t="shared" si="215"/>
        <v>-0.33191489361702126</v>
      </c>
      <c r="BG277" s="4">
        <f t="shared" si="216"/>
        <v>0.49681528662420371</v>
      </c>
      <c r="BH277" s="4">
        <f t="shared" si="217"/>
        <v>1.7812532253629962</v>
      </c>
      <c r="BI277" s="4">
        <f t="shared" si="218"/>
        <v>3.7555403941953647</v>
      </c>
      <c r="BJ277" s="4">
        <f t="shared" si="219"/>
        <v>0.47430011087515805</v>
      </c>
      <c r="BK277" s="4">
        <f t="shared" si="220"/>
        <v>0.58789302806319521</v>
      </c>
      <c r="BL277" s="4">
        <f t="shared" si="221"/>
        <v>2.0891747888239114</v>
      </c>
      <c r="BM277" s="4">
        <f t="shared" si="222"/>
        <v>0.28139963741097324</v>
      </c>
      <c r="BN277" s="3">
        <f t="shared" si="223"/>
        <v>1</v>
      </c>
      <c r="BO277" s="3">
        <v>100</v>
      </c>
      <c r="BP277" s="3">
        <f t="shared" si="224"/>
        <v>0.62000000000000011</v>
      </c>
      <c r="BQ277" s="3">
        <f t="shared" si="225"/>
        <v>62.000000000000014</v>
      </c>
      <c r="BR277"/>
    </row>
    <row r="278" spans="1:70" x14ac:dyDescent="0.25">
      <c r="A278" t="s">
        <v>127</v>
      </c>
      <c r="B278" t="s">
        <v>235</v>
      </c>
      <c r="C278" t="s">
        <v>134</v>
      </c>
      <c r="D278" t="s">
        <v>14</v>
      </c>
      <c r="E278" t="s">
        <v>11</v>
      </c>
      <c r="F278" s="3">
        <v>2</v>
      </c>
      <c r="G278" s="3">
        <v>2</v>
      </c>
      <c r="H278" s="3" t="str">
        <f t="shared" si="226"/>
        <v>D</v>
      </c>
      <c r="I278" s="3">
        <v>1.65</v>
      </c>
      <c r="J278" s="3">
        <v>4</v>
      </c>
      <c r="K278" s="3">
        <v>5</v>
      </c>
      <c r="L278" s="3">
        <v>1.85</v>
      </c>
      <c r="M278" s="3">
        <v>2.0499999999999998</v>
      </c>
      <c r="N278" s="3">
        <f t="shared" si="184"/>
        <v>4</v>
      </c>
      <c r="O278" s="3">
        <f t="shared" si="185"/>
        <v>5.6060606060606144E-2</v>
      </c>
      <c r="P278" s="3">
        <f t="shared" si="186"/>
        <v>2.8345418589320936E-2</v>
      </c>
      <c r="Q278" s="3">
        <f t="shared" si="187"/>
        <v>1.7424999999999999</v>
      </c>
      <c r="R278" s="3">
        <f t="shared" si="188"/>
        <v>4.2242424242424246</v>
      </c>
      <c r="S278" s="3">
        <f t="shared" si="189"/>
        <v>5.2803030303030312</v>
      </c>
      <c r="T278" s="3">
        <f t="shared" si="190"/>
        <v>1.9537121212121216</v>
      </c>
      <c r="U278" s="3">
        <f t="shared" si="191"/>
        <v>2.1649242424242425</v>
      </c>
      <c r="V278" s="4">
        <f t="shared" si="192"/>
        <v>0.60606060606060608</v>
      </c>
      <c r="W278" s="4">
        <f t="shared" si="193"/>
        <v>0.25</v>
      </c>
      <c r="X278" s="4">
        <f t="shared" si="194"/>
        <v>0.2</v>
      </c>
      <c r="Y278" s="4">
        <f t="shared" si="195"/>
        <v>0.54054054054054046</v>
      </c>
      <c r="Z278" s="4">
        <f t="shared" si="196"/>
        <v>0.48780487804878053</v>
      </c>
      <c r="AA278" s="4">
        <f t="shared" si="197"/>
        <v>0.41249999999999998</v>
      </c>
      <c r="AB278" s="4">
        <f t="shared" si="198"/>
        <v>0.32999999999999996</v>
      </c>
      <c r="AC278" s="4">
        <f t="shared" si="199"/>
        <v>2.4242424242424243</v>
      </c>
      <c r="AD278" s="4">
        <f t="shared" si="200"/>
        <v>0.8</v>
      </c>
      <c r="AE278" s="4">
        <f t="shared" si="201"/>
        <v>3.0303030303030303</v>
      </c>
      <c r="AF278" s="4">
        <f t="shared" si="202"/>
        <v>1.25</v>
      </c>
      <c r="AG278" s="4">
        <f t="shared" si="203"/>
        <v>0.90243902439024404</v>
      </c>
      <c r="AH278" s="4">
        <f t="shared" si="204"/>
        <v>1.1081081081081079</v>
      </c>
      <c r="AI278" s="4">
        <f t="shared" si="205"/>
        <v>-3.5378030303030314</v>
      </c>
      <c r="AJ278" s="4">
        <f t="shared" si="206"/>
        <v>-2.4817424242424249</v>
      </c>
      <c r="AK278" s="4">
        <f t="shared" si="206"/>
        <v>-1.0560606060606066</v>
      </c>
      <c r="AL278" s="4">
        <f t="shared" si="207"/>
        <v>-0.21121212121212096</v>
      </c>
      <c r="AM278" s="4">
        <f t="shared" si="208"/>
        <v>0.21121212121212096</v>
      </c>
      <c r="AN278" s="4">
        <f t="shared" si="209"/>
        <v>-1.7689015151515157</v>
      </c>
      <c r="AO278" s="4">
        <f t="shared" si="210"/>
        <v>-1.2408712121212124</v>
      </c>
      <c r="AP278" s="4">
        <f t="shared" si="210"/>
        <v>-0.52803030303030329</v>
      </c>
      <c r="AQ278" s="4">
        <f t="shared" si="211"/>
        <v>-0.10560606060606048</v>
      </c>
      <c r="AR278" s="4">
        <f t="shared" si="212"/>
        <v>0.10560606060606048</v>
      </c>
      <c r="AS278" s="4">
        <f t="shared" si="182"/>
        <v>-1.0562652833798691</v>
      </c>
      <c r="AT278" s="4">
        <f t="shared" si="182"/>
        <v>-0.89247701123330281</v>
      </c>
      <c r="AU278" s="4">
        <f t="shared" si="182"/>
        <v>-0.48581958189816327</v>
      </c>
      <c r="AV278" s="4">
        <f t="shared" si="182"/>
        <v>-0.10521607148376713</v>
      </c>
      <c r="AW278" s="4">
        <f t="shared" si="182"/>
        <v>0.10521607148376713</v>
      </c>
      <c r="AX278" s="4">
        <f t="shared" si="183"/>
        <v>-190.12775100837644</v>
      </c>
      <c r="AY278" s="4">
        <f t="shared" si="183"/>
        <v>-160.6458620219945</v>
      </c>
      <c r="AZ278" s="4">
        <f t="shared" si="183"/>
        <v>-87.447524741669397</v>
      </c>
      <c r="BA278" s="4">
        <f t="shared" si="183"/>
        <v>-18.938892867078085</v>
      </c>
      <c r="BB278" s="4">
        <f t="shared" si="183"/>
        <v>18.938892867078085</v>
      </c>
      <c r="BC278" s="4">
        <f t="shared" si="213"/>
        <v>-0.67000000000000015</v>
      </c>
      <c r="BD278" s="4">
        <f t="shared" si="214"/>
        <v>-0.58750000000000013</v>
      </c>
      <c r="BE278" s="4">
        <f t="shared" si="214"/>
        <v>-0.20000000000000007</v>
      </c>
      <c r="BF278" s="4">
        <f t="shared" si="215"/>
        <v>-9.7560975609755976E-2</v>
      </c>
      <c r="BG278" s="4">
        <f t="shared" si="216"/>
        <v>0.10810810810810796</v>
      </c>
      <c r="BH278" s="4">
        <f t="shared" si="217"/>
        <v>1.8161479264815348</v>
      </c>
      <c r="BI278" s="4">
        <f t="shared" si="218"/>
        <v>3.749015151515152</v>
      </c>
      <c r="BJ278" s="4">
        <f t="shared" si="219"/>
        <v>0.48443333864562926</v>
      </c>
      <c r="BK278" s="4">
        <f t="shared" si="220"/>
        <v>0.14934952317788577</v>
      </c>
      <c r="BL278" s="4">
        <f t="shared" si="221"/>
        <v>2.059318181818182</v>
      </c>
      <c r="BM278" s="4">
        <f t="shared" si="222"/>
        <v>7.2523772429389399E-2</v>
      </c>
      <c r="BN278" s="3">
        <f t="shared" si="223"/>
        <v>0</v>
      </c>
      <c r="BO278" s="3">
        <v>100</v>
      </c>
      <c r="BP278" s="3">
        <f t="shared" si="224"/>
        <v>-1</v>
      </c>
      <c r="BQ278" s="3">
        <f t="shared" si="225"/>
        <v>-100</v>
      </c>
      <c r="BR278"/>
    </row>
    <row r="279" spans="1:70" x14ac:dyDescent="0.25">
      <c r="A279" t="s">
        <v>127</v>
      </c>
      <c r="B279" t="s">
        <v>235</v>
      </c>
      <c r="C279" t="s">
        <v>236</v>
      </c>
      <c r="D279" t="s">
        <v>25</v>
      </c>
      <c r="E279" t="s">
        <v>130</v>
      </c>
      <c r="F279" s="3">
        <v>1</v>
      </c>
      <c r="G279" s="3">
        <v>1</v>
      </c>
      <c r="H279" s="3" t="str">
        <f t="shared" si="226"/>
        <v>D</v>
      </c>
      <c r="I279" s="3">
        <v>3.4</v>
      </c>
      <c r="J279" s="3">
        <v>3.8</v>
      </c>
      <c r="K279" s="3">
        <v>2.0499999999999998</v>
      </c>
      <c r="L279" s="3">
        <v>1.48</v>
      </c>
      <c r="M279" s="3">
        <v>2.6</v>
      </c>
      <c r="N279" s="3">
        <f t="shared" si="184"/>
        <v>2</v>
      </c>
      <c r="O279" s="3">
        <f t="shared" si="185"/>
        <v>4.5080419844446107E-2</v>
      </c>
      <c r="P279" s="3">
        <f t="shared" si="186"/>
        <v>6.0291060291060239E-2</v>
      </c>
      <c r="Q279" s="3">
        <f t="shared" si="187"/>
        <v>3.5532734274711166</v>
      </c>
      <c r="R279" s="3">
        <f t="shared" si="188"/>
        <v>3.9713055954088952</v>
      </c>
      <c r="S279" s="3">
        <f t="shared" si="189"/>
        <v>2.1424148606811144</v>
      </c>
      <c r="T279" s="3">
        <f t="shared" si="190"/>
        <v>1.5467190213697801</v>
      </c>
      <c r="U279" s="3">
        <f t="shared" si="191"/>
        <v>2.71720909159556</v>
      </c>
      <c r="V279" s="4">
        <f t="shared" si="192"/>
        <v>0.29411764705882354</v>
      </c>
      <c r="W279" s="4">
        <f t="shared" si="193"/>
        <v>0.26315789473684209</v>
      </c>
      <c r="X279" s="4">
        <f t="shared" si="194"/>
        <v>0.48780487804878053</v>
      </c>
      <c r="Y279" s="4">
        <f t="shared" si="195"/>
        <v>0.67567567567567566</v>
      </c>
      <c r="Z279" s="4">
        <f t="shared" si="196"/>
        <v>0.38461538461538458</v>
      </c>
      <c r="AA279" s="4">
        <f t="shared" si="197"/>
        <v>0.89473684210526316</v>
      </c>
      <c r="AB279" s="4">
        <f t="shared" si="198"/>
        <v>1.6585365853658538</v>
      </c>
      <c r="AC279" s="4">
        <f t="shared" si="199"/>
        <v>1.1176470588235294</v>
      </c>
      <c r="AD279" s="4">
        <f t="shared" si="200"/>
        <v>1.8536585365853659</v>
      </c>
      <c r="AE279" s="4">
        <f t="shared" si="201"/>
        <v>0.6029411764705882</v>
      </c>
      <c r="AF279" s="4">
        <f t="shared" si="202"/>
        <v>0.53947368421052633</v>
      </c>
      <c r="AG279" s="4">
        <f t="shared" si="203"/>
        <v>0.56923076923076921</v>
      </c>
      <c r="AH279" s="4">
        <f t="shared" si="204"/>
        <v>1.7567567567567568</v>
      </c>
      <c r="AI279" s="4">
        <f t="shared" si="205"/>
        <v>1.4108585667900022</v>
      </c>
      <c r="AJ279" s="4">
        <f t="shared" si="206"/>
        <v>-0.41803216793777853</v>
      </c>
      <c r="AK279" s="4">
        <f t="shared" si="206"/>
        <v>1.8288907347277807</v>
      </c>
      <c r="AL279" s="4">
        <f t="shared" si="207"/>
        <v>-1.1704900702257799</v>
      </c>
      <c r="AM279" s="4">
        <f t="shared" si="208"/>
        <v>1.1704900702257799</v>
      </c>
      <c r="AN279" s="4">
        <f t="shared" si="209"/>
        <v>0.70542928339500111</v>
      </c>
      <c r="AO279" s="4">
        <f t="shared" si="210"/>
        <v>-0.20901608396888927</v>
      </c>
      <c r="AP279" s="4">
        <f t="shared" si="210"/>
        <v>0.91444536736389037</v>
      </c>
      <c r="AQ279" s="4">
        <f t="shared" si="211"/>
        <v>-0.58524503511288994</v>
      </c>
      <c r="AR279" s="4">
        <f t="shared" si="212"/>
        <v>0.58524503511288994</v>
      </c>
      <c r="AS279" s="4">
        <f t="shared" si="182"/>
        <v>0.61436049222228373</v>
      </c>
      <c r="AT279" s="4">
        <f t="shared" si="182"/>
        <v>-0.20604964993242042</v>
      </c>
      <c r="AU279" s="4">
        <f t="shared" si="182"/>
        <v>0.74073888590988834</v>
      </c>
      <c r="AV279" s="4">
        <f t="shared" si="182"/>
        <v>-0.52949960911741289</v>
      </c>
      <c r="AW279" s="4">
        <f t="shared" si="182"/>
        <v>0.52949960911741289</v>
      </c>
      <c r="AX279" s="4">
        <f t="shared" si="183"/>
        <v>110.58488860001106</v>
      </c>
      <c r="AY279" s="4">
        <f t="shared" si="183"/>
        <v>-37.088936987835673</v>
      </c>
      <c r="AZ279" s="4">
        <f t="shared" si="183"/>
        <v>133.33299946377988</v>
      </c>
      <c r="BA279" s="4">
        <f t="shared" si="183"/>
        <v>-95.309929641134318</v>
      </c>
      <c r="BB279" s="4">
        <f t="shared" si="183"/>
        <v>95.309929641134318</v>
      </c>
      <c r="BC279" s="4">
        <f t="shared" si="213"/>
        <v>0.65853658536585369</v>
      </c>
      <c r="BD279" s="4">
        <f t="shared" si="214"/>
        <v>-0.10526315789473686</v>
      </c>
      <c r="BE279" s="4">
        <f t="shared" si="214"/>
        <v>0.85365853658536595</v>
      </c>
      <c r="BF279" s="4">
        <f t="shared" si="215"/>
        <v>-0.43076923076923085</v>
      </c>
      <c r="BG279" s="4">
        <f t="shared" si="216"/>
        <v>0.75675675675675702</v>
      </c>
      <c r="BH279" s="4">
        <f t="shared" si="217"/>
        <v>0.95830702356539665</v>
      </c>
      <c r="BI279" s="4">
        <f t="shared" si="218"/>
        <v>3.2223312945203753</v>
      </c>
      <c r="BJ279" s="4">
        <f t="shared" si="219"/>
        <v>0.29739556115630095</v>
      </c>
      <c r="BK279" s="4">
        <f t="shared" si="220"/>
        <v>0.82766146596816759</v>
      </c>
      <c r="BL279" s="4">
        <f t="shared" si="221"/>
        <v>2.1319640564826701</v>
      </c>
      <c r="BM279" s="4">
        <f t="shared" si="222"/>
        <v>0.38821548771026165</v>
      </c>
      <c r="BN279" s="3">
        <f t="shared" si="223"/>
        <v>0</v>
      </c>
      <c r="BO279" s="3">
        <v>100</v>
      </c>
      <c r="BP279" s="3">
        <f t="shared" si="224"/>
        <v>-1</v>
      </c>
      <c r="BQ279" s="3">
        <f t="shared" si="225"/>
        <v>-100</v>
      </c>
      <c r="BR279"/>
    </row>
    <row r="280" spans="1:70" x14ac:dyDescent="0.25">
      <c r="A280" t="s">
        <v>127</v>
      </c>
      <c r="B280" t="s">
        <v>237</v>
      </c>
      <c r="C280" t="s">
        <v>177</v>
      </c>
      <c r="D280" t="s">
        <v>24</v>
      </c>
      <c r="E280" t="s">
        <v>20</v>
      </c>
      <c r="F280" s="3">
        <v>3</v>
      </c>
      <c r="G280" s="3">
        <v>2</v>
      </c>
      <c r="H280" s="3" t="str">
        <f t="shared" si="226"/>
        <v>H</v>
      </c>
      <c r="I280" s="3">
        <v>1.8</v>
      </c>
      <c r="J280" s="3">
        <v>4</v>
      </c>
      <c r="K280" s="3">
        <v>3.75</v>
      </c>
      <c r="L280" s="3">
        <v>1.44</v>
      </c>
      <c r="M280" s="3">
        <v>2.7</v>
      </c>
      <c r="N280" s="3">
        <f t="shared" si="184"/>
        <v>5</v>
      </c>
      <c r="O280" s="3">
        <f t="shared" si="185"/>
        <v>7.2222222222222188E-2</v>
      </c>
      <c r="P280" s="3">
        <f t="shared" si="186"/>
        <v>6.481481481481477E-2</v>
      </c>
      <c r="Q280" s="3">
        <f t="shared" si="187"/>
        <v>1.93</v>
      </c>
      <c r="R280" s="3">
        <f t="shared" si="188"/>
        <v>4.2888888888888888</v>
      </c>
      <c r="S280" s="3">
        <f t="shared" si="189"/>
        <v>4.020833333333333</v>
      </c>
      <c r="T280" s="3">
        <f t="shared" si="190"/>
        <v>1.5439999999999998</v>
      </c>
      <c r="U280" s="3">
        <f t="shared" si="191"/>
        <v>2.895</v>
      </c>
      <c r="V280" s="4">
        <f t="shared" si="192"/>
        <v>0.55555555555555558</v>
      </c>
      <c r="W280" s="4">
        <f t="shared" si="193"/>
        <v>0.25</v>
      </c>
      <c r="X280" s="4">
        <f t="shared" si="194"/>
        <v>0.26666666666666666</v>
      </c>
      <c r="Y280" s="4">
        <f t="shared" si="195"/>
        <v>0.69444444444444442</v>
      </c>
      <c r="Z280" s="4">
        <f t="shared" si="196"/>
        <v>0.37037037037037035</v>
      </c>
      <c r="AA280" s="4">
        <f t="shared" si="197"/>
        <v>0.45</v>
      </c>
      <c r="AB280" s="4">
        <f t="shared" si="198"/>
        <v>0.48000000000000004</v>
      </c>
      <c r="AC280" s="4">
        <f t="shared" si="199"/>
        <v>2.2222222222222223</v>
      </c>
      <c r="AD280" s="4">
        <f t="shared" si="200"/>
        <v>1.0666666666666667</v>
      </c>
      <c r="AE280" s="4">
        <f t="shared" si="201"/>
        <v>2.0833333333333335</v>
      </c>
      <c r="AF280" s="4">
        <f t="shared" si="202"/>
        <v>0.9375</v>
      </c>
      <c r="AG280" s="4">
        <f t="shared" si="203"/>
        <v>0.53333333333333333</v>
      </c>
      <c r="AH280" s="4">
        <f t="shared" si="204"/>
        <v>1.8750000000000002</v>
      </c>
      <c r="AI280" s="4">
        <f t="shared" si="205"/>
        <v>-2.0908333333333333</v>
      </c>
      <c r="AJ280" s="4">
        <f t="shared" si="206"/>
        <v>-2.358888888888889</v>
      </c>
      <c r="AK280" s="4">
        <f t="shared" si="206"/>
        <v>0.26805555555555571</v>
      </c>
      <c r="AL280" s="4">
        <f t="shared" si="207"/>
        <v>-1.3510000000000002</v>
      </c>
      <c r="AM280" s="4">
        <f t="shared" si="208"/>
        <v>1.3510000000000002</v>
      </c>
      <c r="AN280" s="4">
        <f t="shared" si="209"/>
        <v>-1.0454166666666667</v>
      </c>
      <c r="AO280" s="4">
        <f t="shared" si="210"/>
        <v>-1.1794444444444445</v>
      </c>
      <c r="AP280" s="4">
        <f t="shared" si="210"/>
        <v>0.13402777777777786</v>
      </c>
      <c r="AQ280" s="4">
        <f t="shared" si="211"/>
        <v>-0.6755000000000001</v>
      </c>
      <c r="AR280" s="4">
        <f t="shared" si="212"/>
        <v>0.6755000000000001</v>
      </c>
      <c r="AS280" s="4">
        <f t="shared" si="182"/>
        <v>-0.80759863032316304</v>
      </c>
      <c r="AT280" s="4">
        <f t="shared" si="182"/>
        <v>-0.86754781350998722</v>
      </c>
      <c r="AU280" s="4">
        <f t="shared" si="182"/>
        <v>0.13323378453321824</v>
      </c>
      <c r="AV280" s="4">
        <f t="shared" si="182"/>
        <v>-0.59409308213551204</v>
      </c>
      <c r="AW280" s="4">
        <f t="shared" si="182"/>
        <v>0.59409308213551204</v>
      </c>
      <c r="AX280" s="4">
        <f t="shared" si="183"/>
        <v>-145.36775345816935</v>
      </c>
      <c r="AY280" s="4">
        <f t="shared" si="183"/>
        <v>-156.15860643179769</v>
      </c>
      <c r="AZ280" s="4">
        <f t="shared" si="183"/>
        <v>23.982081215979285</v>
      </c>
      <c r="BA280" s="4">
        <f t="shared" si="183"/>
        <v>-106.93675478439216</v>
      </c>
      <c r="BB280" s="4">
        <f t="shared" si="183"/>
        <v>106.93675478439216</v>
      </c>
      <c r="BC280" s="4">
        <f t="shared" si="213"/>
        <v>-0.52</v>
      </c>
      <c r="BD280" s="4">
        <f t="shared" si="214"/>
        <v>-0.55000000000000004</v>
      </c>
      <c r="BE280" s="4">
        <f t="shared" si="214"/>
        <v>6.6666666666666707E-2</v>
      </c>
      <c r="BF280" s="4">
        <f t="shared" si="215"/>
        <v>-0.46666666666666673</v>
      </c>
      <c r="BG280" s="4">
        <f t="shared" si="216"/>
        <v>0.87500000000000022</v>
      </c>
      <c r="BH280" s="4">
        <f t="shared" si="217"/>
        <v>1.2914974899166107</v>
      </c>
      <c r="BI280" s="4">
        <f t="shared" si="218"/>
        <v>3.4132407407407404</v>
      </c>
      <c r="BJ280" s="4">
        <f t="shared" si="219"/>
        <v>0.37837866942732273</v>
      </c>
      <c r="BK280" s="4">
        <f t="shared" si="220"/>
        <v>0.95530126138302562</v>
      </c>
      <c r="BL280" s="4">
        <f t="shared" si="221"/>
        <v>2.2195</v>
      </c>
      <c r="BM280" s="4">
        <f t="shared" si="222"/>
        <v>0.43041282333094194</v>
      </c>
      <c r="BN280" s="3">
        <f t="shared" si="223"/>
        <v>1</v>
      </c>
      <c r="BO280" s="3">
        <v>100</v>
      </c>
      <c r="BP280" s="3">
        <f t="shared" si="224"/>
        <v>0.8</v>
      </c>
      <c r="BQ280" s="3">
        <f t="shared" si="225"/>
        <v>80</v>
      </c>
      <c r="BR280"/>
    </row>
    <row r="281" spans="1:70" x14ac:dyDescent="0.25">
      <c r="A281" t="s">
        <v>127</v>
      </c>
      <c r="B281" t="s">
        <v>238</v>
      </c>
      <c r="C281" t="s">
        <v>186</v>
      </c>
      <c r="D281" t="s">
        <v>13</v>
      </c>
      <c r="E281" t="s">
        <v>16</v>
      </c>
      <c r="F281" s="3">
        <v>4</v>
      </c>
      <c r="G281" s="3">
        <v>3</v>
      </c>
      <c r="H281" s="3" t="str">
        <f t="shared" si="226"/>
        <v>H</v>
      </c>
      <c r="I281" s="3">
        <v>1.53</v>
      </c>
      <c r="J281" s="3">
        <v>4.75</v>
      </c>
      <c r="K281" s="3">
        <v>5.5</v>
      </c>
      <c r="L281" s="3">
        <v>1.4</v>
      </c>
      <c r="M281" s="3">
        <v>2.88</v>
      </c>
      <c r="N281" s="3">
        <f t="shared" si="184"/>
        <v>7</v>
      </c>
      <c r="O281" s="3">
        <f t="shared" si="185"/>
        <v>4.5939268849485515E-2</v>
      </c>
      <c r="P281" s="3">
        <f t="shared" si="186"/>
        <v>6.1507936507936511E-2</v>
      </c>
      <c r="Q281" s="3">
        <f t="shared" si="187"/>
        <v>1.6002870813397128</v>
      </c>
      <c r="R281" s="3">
        <f t="shared" si="188"/>
        <v>4.9682115270350558</v>
      </c>
      <c r="S281" s="3">
        <f t="shared" si="189"/>
        <v>5.7526659786721703</v>
      </c>
      <c r="T281" s="3">
        <f t="shared" si="190"/>
        <v>1.4643149763892795</v>
      </c>
      <c r="U281" s="3">
        <f t="shared" si="191"/>
        <v>3.0123050942865182</v>
      </c>
      <c r="V281" s="4">
        <f t="shared" si="192"/>
        <v>0.65359477124183007</v>
      </c>
      <c r="W281" s="4">
        <f t="shared" si="193"/>
        <v>0.21052631578947367</v>
      </c>
      <c r="X281" s="4">
        <f t="shared" si="194"/>
        <v>0.18181818181818182</v>
      </c>
      <c r="Y281" s="4">
        <f t="shared" si="195"/>
        <v>0.7142857142857143</v>
      </c>
      <c r="Z281" s="4">
        <f t="shared" si="196"/>
        <v>0.34722222222222221</v>
      </c>
      <c r="AA281" s="4">
        <f t="shared" si="197"/>
        <v>0.32210526315789473</v>
      </c>
      <c r="AB281" s="4">
        <f t="shared" si="198"/>
        <v>0.2781818181818182</v>
      </c>
      <c r="AC281" s="4">
        <f t="shared" si="199"/>
        <v>3.1045751633986929</v>
      </c>
      <c r="AD281" s="4">
        <f t="shared" si="200"/>
        <v>0.86363636363636365</v>
      </c>
      <c r="AE281" s="4">
        <f t="shared" si="201"/>
        <v>3.5947712418300655</v>
      </c>
      <c r="AF281" s="4">
        <f t="shared" si="202"/>
        <v>1.1578947368421053</v>
      </c>
      <c r="AG281" s="4">
        <f t="shared" si="203"/>
        <v>0.4861111111111111</v>
      </c>
      <c r="AH281" s="4">
        <f t="shared" si="204"/>
        <v>2.0571428571428574</v>
      </c>
      <c r="AI281" s="4">
        <f t="shared" si="205"/>
        <v>-4.1523788973324578</v>
      </c>
      <c r="AJ281" s="4">
        <f t="shared" si="206"/>
        <v>-3.3679244456953432</v>
      </c>
      <c r="AK281" s="4">
        <f t="shared" si="206"/>
        <v>-0.78445445163711458</v>
      </c>
      <c r="AL281" s="4">
        <f t="shared" si="207"/>
        <v>-1.5479901178972386</v>
      </c>
      <c r="AM281" s="4">
        <f t="shared" si="208"/>
        <v>1.5479901178972386</v>
      </c>
      <c r="AN281" s="4">
        <f t="shared" si="209"/>
        <v>-2.0761894486662289</v>
      </c>
      <c r="AO281" s="4">
        <f t="shared" si="210"/>
        <v>-1.6839622228476716</v>
      </c>
      <c r="AP281" s="4">
        <f t="shared" si="210"/>
        <v>-0.39222722581855729</v>
      </c>
      <c r="AQ281" s="4">
        <f t="shared" si="211"/>
        <v>-0.77399505894861931</v>
      </c>
      <c r="AR281" s="4">
        <f t="shared" si="212"/>
        <v>0.77399505894861931</v>
      </c>
      <c r="AS281" s="4">
        <f t="shared" si="182"/>
        <v>-1.1219348772861013</v>
      </c>
      <c r="AT281" s="4">
        <f t="shared" si="182"/>
        <v>-1.0349203615249378</v>
      </c>
      <c r="AU281" s="4">
        <f t="shared" si="182"/>
        <v>-0.37378780296357761</v>
      </c>
      <c r="AV281" s="4">
        <f t="shared" si="182"/>
        <v>-0.65868191986607316</v>
      </c>
      <c r="AW281" s="4">
        <f t="shared" si="182"/>
        <v>0.65868191986607316</v>
      </c>
      <c r="AX281" s="4">
        <f t="shared" si="183"/>
        <v>-201.94827791149825</v>
      </c>
      <c r="AY281" s="4">
        <f t="shared" si="183"/>
        <v>-186.2856650744888</v>
      </c>
      <c r="AZ281" s="4">
        <f t="shared" si="183"/>
        <v>-67.281804533443974</v>
      </c>
      <c r="BA281" s="4">
        <f t="shared" si="183"/>
        <v>-118.56274557589317</v>
      </c>
      <c r="BB281" s="4">
        <f t="shared" si="183"/>
        <v>118.56274557589317</v>
      </c>
      <c r="BC281" s="4">
        <f t="shared" si="213"/>
        <v>-0.72181818181818191</v>
      </c>
      <c r="BD281" s="4">
        <f t="shared" si="214"/>
        <v>-0.67789473684210533</v>
      </c>
      <c r="BE281" s="4">
        <f t="shared" si="214"/>
        <v>-0.13636363636363644</v>
      </c>
      <c r="BF281" s="4">
        <f t="shared" si="215"/>
        <v>-0.51388888888888895</v>
      </c>
      <c r="BG281" s="4">
        <f t="shared" si="216"/>
        <v>1.0571428571428574</v>
      </c>
      <c r="BH281" s="4">
        <f t="shared" si="217"/>
        <v>2.2060724665347959</v>
      </c>
      <c r="BI281" s="4">
        <f t="shared" si="218"/>
        <v>4.1070548623489795</v>
      </c>
      <c r="BJ281" s="4">
        <f t="shared" si="219"/>
        <v>0.53714219567864741</v>
      </c>
      <c r="BK281" s="4">
        <f t="shared" si="220"/>
        <v>1.0945943095749</v>
      </c>
      <c r="BL281" s="4">
        <f t="shared" si="221"/>
        <v>2.2383100353378991</v>
      </c>
      <c r="BM281" s="4">
        <f t="shared" si="222"/>
        <v>0.48902711969910734</v>
      </c>
      <c r="BN281" s="3">
        <f t="shared" si="223"/>
        <v>1</v>
      </c>
      <c r="BO281" s="3">
        <v>100</v>
      </c>
      <c r="BP281" s="3">
        <f t="shared" si="224"/>
        <v>0.53</v>
      </c>
      <c r="BQ281" s="3">
        <f t="shared" si="225"/>
        <v>53</v>
      </c>
      <c r="BR281"/>
    </row>
    <row r="282" spans="1:70" x14ac:dyDescent="0.25">
      <c r="A282" t="s">
        <v>127</v>
      </c>
      <c r="B282" t="s">
        <v>239</v>
      </c>
      <c r="C282" t="s">
        <v>173</v>
      </c>
      <c r="D282" t="s">
        <v>11</v>
      </c>
      <c r="E282" t="s">
        <v>22</v>
      </c>
      <c r="F282" s="3">
        <v>2</v>
      </c>
      <c r="G282" s="3">
        <v>1</v>
      </c>
      <c r="H282" s="3" t="str">
        <f t="shared" si="226"/>
        <v>H</v>
      </c>
      <c r="I282" s="3">
        <v>3.1</v>
      </c>
      <c r="J282" s="3">
        <v>3.75</v>
      </c>
      <c r="K282" s="3">
        <v>2.2000000000000002</v>
      </c>
      <c r="L282" s="3">
        <v>1.7</v>
      </c>
      <c r="M282" s="3">
        <v>2.1</v>
      </c>
      <c r="N282" s="3">
        <f t="shared" si="184"/>
        <v>3</v>
      </c>
      <c r="O282" s="3">
        <f t="shared" si="185"/>
        <v>4.3792766373411451E-2</v>
      </c>
      <c r="P282" s="3">
        <f t="shared" si="186"/>
        <v>6.4425770308123242E-2</v>
      </c>
      <c r="Q282" s="3">
        <f t="shared" si="187"/>
        <v>3.2357575757575754</v>
      </c>
      <c r="R282" s="3">
        <f t="shared" si="188"/>
        <v>3.9142228739002931</v>
      </c>
      <c r="S282" s="3">
        <f t="shared" si="189"/>
        <v>2.2963440860215054</v>
      </c>
      <c r="T282" s="3">
        <f t="shared" si="190"/>
        <v>1.7744477028347994</v>
      </c>
      <c r="U282" s="3">
        <f t="shared" si="191"/>
        <v>2.1919648093841642</v>
      </c>
      <c r="V282" s="4">
        <f t="shared" si="192"/>
        <v>0.32258064516129031</v>
      </c>
      <c r="W282" s="4">
        <f t="shared" si="193"/>
        <v>0.26666666666666666</v>
      </c>
      <c r="X282" s="4">
        <f t="shared" si="194"/>
        <v>0.45454545454545453</v>
      </c>
      <c r="Y282" s="4">
        <f t="shared" si="195"/>
        <v>0.58823529411764708</v>
      </c>
      <c r="Z282" s="4">
        <f t="shared" si="196"/>
        <v>0.47619047619047616</v>
      </c>
      <c r="AA282" s="4">
        <f t="shared" si="197"/>
        <v>0.82666666666666666</v>
      </c>
      <c r="AB282" s="4">
        <f t="shared" si="198"/>
        <v>1.4090909090909089</v>
      </c>
      <c r="AC282" s="4">
        <f t="shared" si="199"/>
        <v>1.2096774193548387</v>
      </c>
      <c r="AD282" s="4">
        <f t="shared" si="200"/>
        <v>1.7045454545454544</v>
      </c>
      <c r="AE282" s="4">
        <f t="shared" si="201"/>
        <v>0.70967741935483875</v>
      </c>
      <c r="AF282" s="4">
        <f t="shared" si="202"/>
        <v>0.58666666666666667</v>
      </c>
      <c r="AG282" s="4">
        <f t="shared" si="203"/>
        <v>0.80952380952380942</v>
      </c>
      <c r="AH282" s="4">
        <f t="shared" si="204"/>
        <v>1.2352941176470589</v>
      </c>
      <c r="AI282" s="4">
        <f t="shared" si="205"/>
        <v>0.93941348973606997</v>
      </c>
      <c r="AJ282" s="4">
        <f t="shared" si="206"/>
        <v>-0.67846529814271772</v>
      </c>
      <c r="AK282" s="4">
        <f t="shared" si="206"/>
        <v>1.6178787878787877</v>
      </c>
      <c r="AL282" s="4">
        <f t="shared" si="207"/>
        <v>-0.4175171065493648</v>
      </c>
      <c r="AM282" s="4">
        <f t="shared" si="208"/>
        <v>0.4175171065493648</v>
      </c>
      <c r="AN282" s="4">
        <f t="shared" si="209"/>
        <v>0.46970674486803499</v>
      </c>
      <c r="AO282" s="4">
        <f t="shared" si="210"/>
        <v>-0.33923264907135886</v>
      </c>
      <c r="AP282" s="4">
        <f t="shared" si="210"/>
        <v>0.80893939393939385</v>
      </c>
      <c r="AQ282" s="4">
        <f t="shared" si="211"/>
        <v>-0.2087585532746824</v>
      </c>
      <c r="AR282" s="4">
        <f t="shared" si="212"/>
        <v>0.2087585532746824</v>
      </c>
      <c r="AS282" s="4">
        <f t="shared" si="182"/>
        <v>0.43912066430462893</v>
      </c>
      <c r="AT282" s="4">
        <f t="shared" si="182"/>
        <v>-0.32705050901637994</v>
      </c>
      <c r="AU282" s="4">
        <f t="shared" si="182"/>
        <v>0.6801680726913828</v>
      </c>
      <c r="AV282" s="4">
        <f t="shared" si="182"/>
        <v>-0.20580288649349865</v>
      </c>
      <c r="AW282" s="4">
        <f t="shared" si="182"/>
        <v>0.20580288649349865</v>
      </c>
      <c r="AX282" s="4">
        <f t="shared" si="183"/>
        <v>79.041719574833195</v>
      </c>
      <c r="AY282" s="4">
        <f t="shared" si="183"/>
        <v>-58.869091622948389</v>
      </c>
      <c r="AZ282" s="4">
        <f t="shared" si="183"/>
        <v>122.43025308444891</v>
      </c>
      <c r="BA282" s="4">
        <f t="shared" si="183"/>
        <v>-37.044519568829756</v>
      </c>
      <c r="BB282" s="4">
        <f t="shared" si="183"/>
        <v>37.044519568829756</v>
      </c>
      <c r="BC282" s="4">
        <f t="shared" si="213"/>
        <v>0.40909090909090889</v>
      </c>
      <c r="BD282" s="4">
        <f t="shared" si="214"/>
        <v>-0.17333333333333339</v>
      </c>
      <c r="BE282" s="4">
        <f t="shared" si="214"/>
        <v>0.70454545454545447</v>
      </c>
      <c r="BF282" s="4">
        <f t="shared" si="215"/>
        <v>-0.19047619047619058</v>
      </c>
      <c r="BG282" s="4">
        <f t="shared" si="216"/>
        <v>0.23529411764705896</v>
      </c>
      <c r="BH282" s="4">
        <f t="shared" si="217"/>
        <v>0.81243919133989517</v>
      </c>
      <c r="BI282" s="4">
        <f t="shared" si="218"/>
        <v>3.1487748452264577</v>
      </c>
      <c r="BJ282" s="4">
        <f t="shared" si="219"/>
        <v>0.25801755643835661</v>
      </c>
      <c r="BK282" s="4">
        <f t="shared" si="220"/>
        <v>0.29522917730244475</v>
      </c>
      <c r="BL282" s="4">
        <f t="shared" si="221"/>
        <v>1.9832062561094816</v>
      </c>
      <c r="BM282" s="4">
        <f t="shared" si="222"/>
        <v>0.14886458551295878</v>
      </c>
      <c r="BN282" s="3">
        <f t="shared" si="223"/>
        <v>1</v>
      </c>
      <c r="BO282" s="3">
        <v>100</v>
      </c>
      <c r="BP282" s="3">
        <f t="shared" si="224"/>
        <v>2.1</v>
      </c>
      <c r="BQ282" s="3">
        <f t="shared" si="225"/>
        <v>210</v>
      </c>
      <c r="BR282"/>
    </row>
    <row r="283" spans="1:70" x14ac:dyDescent="0.25">
      <c r="A283" t="s">
        <v>127</v>
      </c>
      <c r="B283" t="s">
        <v>239</v>
      </c>
      <c r="C283" t="s">
        <v>173</v>
      </c>
      <c r="D283" t="s">
        <v>16</v>
      </c>
      <c r="E283" t="s">
        <v>133</v>
      </c>
      <c r="F283" s="3">
        <v>1</v>
      </c>
      <c r="G283" s="3">
        <v>1</v>
      </c>
      <c r="H283" s="3" t="str">
        <f t="shared" si="226"/>
        <v>D</v>
      </c>
      <c r="I283" s="3">
        <v>2.63</v>
      </c>
      <c r="J283" s="3">
        <v>3.4</v>
      </c>
      <c r="K283" s="3">
        <v>2.63</v>
      </c>
      <c r="L283" s="3">
        <v>1.7</v>
      </c>
      <c r="M283" s="3">
        <v>2.1</v>
      </c>
      <c r="N283" s="3">
        <f t="shared" si="184"/>
        <v>2</v>
      </c>
      <c r="O283" s="3">
        <f t="shared" si="185"/>
        <v>5.4573920823082211E-2</v>
      </c>
      <c r="P283" s="3">
        <f t="shared" si="186"/>
        <v>6.4425770308123242E-2</v>
      </c>
      <c r="Q283" s="3">
        <f t="shared" si="187"/>
        <v>2.7735294117647062</v>
      </c>
      <c r="R283" s="3">
        <f t="shared" si="188"/>
        <v>3.5855513307984794</v>
      </c>
      <c r="S283" s="3">
        <f t="shared" si="189"/>
        <v>2.7735294117647062</v>
      </c>
      <c r="T283" s="3">
        <f t="shared" si="190"/>
        <v>1.7927756653992397</v>
      </c>
      <c r="U283" s="3">
        <f t="shared" si="191"/>
        <v>2.2146052337284727</v>
      </c>
      <c r="V283" s="4">
        <f t="shared" si="192"/>
        <v>0.38022813688212931</v>
      </c>
      <c r="W283" s="4">
        <f t="shared" si="193"/>
        <v>0.29411764705882354</v>
      </c>
      <c r="X283" s="4">
        <f t="shared" si="194"/>
        <v>0.38022813688212931</v>
      </c>
      <c r="Y283" s="4">
        <f t="shared" si="195"/>
        <v>0.58823529411764708</v>
      </c>
      <c r="Z283" s="4">
        <f t="shared" si="196"/>
        <v>0.47619047619047616</v>
      </c>
      <c r="AA283" s="4">
        <f t="shared" si="197"/>
        <v>0.77352941176470591</v>
      </c>
      <c r="AB283" s="4">
        <f t="shared" si="198"/>
        <v>1</v>
      </c>
      <c r="AC283" s="4">
        <f t="shared" si="199"/>
        <v>1.2927756653992395</v>
      </c>
      <c r="AD283" s="4">
        <f t="shared" si="200"/>
        <v>1.2927756653992395</v>
      </c>
      <c r="AE283" s="4">
        <f t="shared" si="201"/>
        <v>1</v>
      </c>
      <c r="AF283" s="4">
        <f t="shared" si="202"/>
        <v>0.77352941176470591</v>
      </c>
      <c r="AG283" s="4">
        <f t="shared" si="203"/>
        <v>0.80952380952380942</v>
      </c>
      <c r="AH283" s="4">
        <f t="shared" si="204"/>
        <v>1.2352941176470589</v>
      </c>
      <c r="AI283" s="4">
        <f t="shared" si="205"/>
        <v>0</v>
      </c>
      <c r="AJ283" s="4">
        <f t="shared" si="206"/>
        <v>-0.81202191903377319</v>
      </c>
      <c r="AK283" s="4">
        <f t="shared" si="206"/>
        <v>0.81202191903377319</v>
      </c>
      <c r="AL283" s="4">
        <f t="shared" si="207"/>
        <v>-0.42182956832923302</v>
      </c>
      <c r="AM283" s="4">
        <f t="shared" si="208"/>
        <v>0.42182956832923302</v>
      </c>
      <c r="AN283" s="4">
        <f t="shared" si="209"/>
        <v>0</v>
      </c>
      <c r="AO283" s="4">
        <f t="shared" si="210"/>
        <v>-0.40601095951688659</v>
      </c>
      <c r="AP283" s="4">
        <f t="shared" si="210"/>
        <v>0.40601095951688659</v>
      </c>
      <c r="AQ283" s="4">
        <f t="shared" si="211"/>
        <v>-0.21091478416461651</v>
      </c>
      <c r="AR283" s="4">
        <f t="shared" si="212"/>
        <v>0.21091478416461651</v>
      </c>
      <c r="AS283" s="4">
        <f t="shared" si="182"/>
        <v>0</v>
      </c>
      <c r="AT283" s="4">
        <f t="shared" si="182"/>
        <v>-0.38567747421278087</v>
      </c>
      <c r="AU283" s="4">
        <f t="shared" si="182"/>
        <v>0.38567747421278087</v>
      </c>
      <c r="AV283" s="4">
        <f t="shared" si="182"/>
        <v>-0.20786817894338191</v>
      </c>
      <c r="AW283" s="4">
        <f t="shared" si="182"/>
        <v>0.20786817894338191</v>
      </c>
      <c r="AX283" s="4">
        <f t="shared" si="183"/>
        <v>0</v>
      </c>
      <c r="AY283" s="4">
        <f t="shared" si="183"/>
        <v>-69.421945358300562</v>
      </c>
      <c r="AZ283" s="4">
        <f t="shared" si="183"/>
        <v>69.421945358300562</v>
      </c>
      <c r="BA283" s="4">
        <f t="shared" si="183"/>
        <v>-37.416272209808746</v>
      </c>
      <c r="BB283" s="4">
        <f t="shared" si="183"/>
        <v>37.416272209808746</v>
      </c>
      <c r="BC283" s="4">
        <f t="shared" si="213"/>
        <v>0</v>
      </c>
      <c r="BD283" s="4">
        <f t="shared" si="214"/>
        <v>-0.22647058823529409</v>
      </c>
      <c r="BE283" s="4">
        <f t="shared" si="214"/>
        <v>0.29277566539923949</v>
      </c>
      <c r="BF283" s="4">
        <f t="shared" si="215"/>
        <v>-0.19047619047619052</v>
      </c>
      <c r="BG283" s="4">
        <f t="shared" si="216"/>
        <v>0.2352941176470589</v>
      </c>
      <c r="BH283" s="4">
        <f t="shared" si="217"/>
        <v>0.46882107354202535</v>
      </c>
      <c r="BI283" s="4">
        <f t="shared" si="218"/>
        <v>3.044203384775964</v>
      </c>
      <c r="BJ283" s="4">
        <f t="shared" si="219"/>
        <v>0.15400451753210567</v>
      </c>
      <c r="BK283" s="4">
        <f t="shared" si="220"/>
        <v>0.29827854827059558</v>
      </c>
      <c r="BL283" s="4">
        <f t="shared" si="221"/>
        <v>2.0036904495638561</v>
      </c>
      <c r="BM283" s="4">
        <f t="shared" si="222"/>
        <v>0.14886458551295784</v>
      </c>
      <c r="BN283" s="3">
        <f t="shared" si="223"/>
        <v>0</v>
      </c>
      <c r="BO283" s="3">
        <v>100</v>
      </c>
      <c r="BP283" s="3">
        <f t="shared" si="224"/>
        <v>-1</v>
      </c>
      <c r="BQ283" s="3">
        <f t="shared" si="225"/>
        <v>-100</v>
      </c>
      <c r="BR283"/>
    </row>
    <row r="284" spans="1:70" x14ac:dyDescent="0.25">
      <c r="A284" t="s">
        <v>127</v>
      </c>
      <c r="B284" t="s">
        <v>239</v>
      </c>
      <c r="C284" t="s">
        <v>174</v>
      </c>
      <c r="D284" t="s">
        <v>18</v>
      </c>
      <c r="E284" t="s">
        <v>23</v>
      </c>
      <c r="F284" s="3">
        <v>3</v>
      </c>
      <c r="G284" s="3">
        <v>0</v>
      </c>
      <c r="H284" s="3" t="str">
        <f t="shared" si="226"/>
        <v>H</v>
      </c>
      <c r="I284" s="3">
        <v>3.25</v>
      </c>
      <c r="J284" s="3">
        <v>4</v>
      </c>
      <c r="K284" s="3">
        <v>2</v>
      </c>
      <c r="L284" s="3">
        <v>1.44</v>
      </c>
      <c r="M284" s="3">
        <v>2.7</v>
      </c>
      <c r="N284" s="3">
        <f t="shared" si="184"/>
        <v>3</v>
      </c>
      <c r="O284" s="3">
        <f t="shared" si="185"/>
        <v>5.7692307692307709E-2</v>
      </c>
      <c r="P284" s="3">
        <f t="shared" si="186"/>
        <v>6.481481481481477E-2</v>
      </c>
      <c r="Q284" s="3">
        <f t="shared" si="187"/>
        <v>3.4375</v>
      </c>
      <c r="R284" s="3">
        <f t="shared" si="188"/>
        <v>4.2307692307692308</v>
      </c>
      <c r="S284" s="3">
        <f t="shared" si="189"/>
        <v>2.1153846153846154</v>
      </c>
      <c r="T284" s="3">
        <f t="shared" si="190"/>
        <v>1.523076923076923</v>
      </c>
      <c r="U284" s="3">
        <f t="shared" si="191"/>
        <v>2.8557692307692308</v>
      </c>
      <c r="V284" s="4">
        <f t="shared" si="192"/>
        <v>0.30769230769230771</v>
      </c>
      <c r="W284" s="4">
        <f t="shared" si="193"/>
        <v>0.25</v>
      </c>
      <c r="X284" s="4">
        <f t="shared" si="194"/>
        <v>0.5</v>
      </c>
      <c r="Y284" s="4">
        <f t="shared" si="195"/>
        <v>0.69444444444444442</v>
      </c>
      <c r="Z284" s="4">
        <f t="shared" si="196"/>
        <v>0.37037037037037035</v>
      </c>
      <c r="AA284" s="4">
        <f t="shared" si="197"/>
        <v>0.8125</v>
      </c>
      <c r="AB284" s="4">
        <f t="shared" si="198"/>
        <v>1.625</v>
      </c>
      <c r="AC284" s="4">
        <f t="shared" si="199"/>
        <v>1.2307692307692308</v>
      </c>
      <c r="AD284" s="4">
        <f t="shared" si="200"/>
        <v>2</v>
      </c>
      <c r="AE284" s="4">
        <f t="shared" si="201"/>
        <v>0.61538461538461542</v>
      </c>
      <c r="AF284" s="4">
        <f t="shared" si="202"/>
        <v>0.5</v>
      </c>
      <c r="AG284" s="4">
        <f t="shared" si="203"/>
        <v>0.53333333333333333</v>
      </c>
      <c r="AH284" s="4">
        <f t="shared" si="204"/>
        <v>1.8750000000000002</v>
      </c>
      <c r="AI284" s="4">
        <f t="shared" si="205"/>
        <v>1.3221153846153846</v>
      </c>
      <c r="AJ284" s="4">
        <f t="shared" si="206"/>
        <v>-0.79326923076923084</v>
      </c>
      <c r="AK284" s="4">
        <f t="shared" si="206"/>
        <v>2.1153846153846154</v>
      </c>
      <c r="AL284" s="4">
        <f t="shared" si="207"/>
        <v>-1.3326923076923078</v>
      </c>
      <c r="AM284" s="4">
        <f t="shared" si="208"/>
        <v>1.3326923076923078</v>
      </c>
      <c r="AN284" s="4">
        <f t="shared" si="209"/>
        <v>0.66105769230769229</v>
      </c>
      <c r="AO284" s="4">
        <f t="shared" si="210"/>
        <v>-0.39663461538461542</v>
      </c>
      <c r="AP284" s="4">
        <f t="shared" si="210"/>
        <v>1.0576923076923077</v>
      </c>
      <c r="AQ284" s="4">
        <f t="shared" si="211"/>
        <v>-0.66634615384615392</v>
      </c>
      <c r="AR284" s="4">
        <f t="shared" si="212"/>
        <v>0.66634615384615392</v>
      </c>
      <c r="AS284" s="4">
        <f t="shared" si="182"/>
        <v>0.58410940853438231</v>
      </c>
      <c r="AT284" s="4">
        <f t="shared" si="182"/>
        <v>-0.37760182096508388</v>
      </c>
      <c r="AU284" s="4">
        <f t="shared" si="182"/>
        <v>0.81342820335729482</v>
      </c>
      <c r="AV284" s="4">
        <f t="shared" si="182"/>
        <v>-0.58778067723074934</v>
      </c>
      <c r="AW284" s="4">
        <f t="shared" si="182"/>
        <v>0.58778067723074934</v>
      </c>
      <c r="AX284" s="4">
        <f t="shared" si="183"/>
        <v>105.13969353618882</v>
      </c>
      <c r="AY284" s="4">
        <f t="shared" si="183"/>
        <v>-67.968327773715103</v>
      </c>
      <c r="AZ284" s="4">
        <f t="shared" si="183"/>
        <v>146.41707660431305</v>
      </c>
      <c r="BA284" s="4">
        <f t="shared" si="183"/>
        <v>-105.80052190153488</v>
      </c>
      <c r="BB284" s="4">
        <f t="shared" si="183"/>
        <v>105.80052190153488</v>
      </c>
      <c r="BC284" s="4">
        <f t="shared" si="213"/>
        <v>0.625</v>
      </c>
      <c r="BD284" s="4">
        <f t="shared" si="214"/>
        <v>-0.1875</v>
      </c>
      <c r="BE284" s="4">
        <f t="shared" si="214"/>
        <v>1</v>
      </c>
      <c r="BF284" s="4">
        <f t="shared" si="215"/>
        <v>-0.46666666666666673</v>
      </c>
      <c r="BG284" s="4">
        <f t="shared" si="216"/>
        <v>0.87500000000000011</v>
      </c>
      <c r="BH284" s="4">
        <f t="shared" si="217"/>
        <v>1.0686531424904113</v>
      </c>
      <c r="BI284" s="4">
        <f t="shared" si="218"/>
        <v>3.2612179487179489</v>
      </c>
      <c r="BJ284" s="4">
        <f t="shared" si="219"/>
        <v>0.32768528791843571</v>
      </c>
      <c r="BK284" s="4">
        <f t="shared" si="220"/>
        <v>0.94235576800438015</v>
      </c>
      <c r="BL284" s="4">
        <f t="shared" si="221"/>
        <v>2.1894230769230769</v>
      </c>
      <c r="BM284" s="4">
        <f t="shared" si="222"/>
        <v>0.43041282333094216</v>
      </c>
      <c r="BN284" s="3">
        <f t="shared" si="223"/>
        <v>1</v>
      </c>
      <c r="BO284" s="3">
        <v>100</v>
      </c>
      <c r="BP284" s="3">
        <f t="shared" si="224"/>
        <v>2.25</v>
      </c>
      <c r="BQ284" s="3">
        <f t="shared" si="225"/>
        <v>225</v>
      </c>
      <c r="BR284"/>
    </row>
    <row r="285" spans="1:70" x14ac:dyDescent="0.25">
      <c r="A285" t="s">
        <v>127</v>
      </c>
      <c r="B285" t="s">
        <v>240</v>
      </c>
      <c r="C285" t="s">
        <v>134</v>
      </c>
      <c r="D285" t="s">
        <v>14</v>
      </c>
      <c r="E285" t="s">
        <v>21</v>
      </c>
      <c r="F285" s="3">
        <v>1</v>
      </c>
      <c r="G285" s="3">
        <v>1</v>
      </c>
      <c r="H285" s="3" t="str">
        <f t="shared" si="226"/>
        <v>D</v>
      </c>
      <c r="I285" s="3">
        <v>2.38</v>
      </c>
      <c r="J285" s="3">
        <v>3.75</v>
      </c>
      <c r="K285" s="3">
        <v>2.8</v>
      </c>
      <c r="L285" s="3">
        <v>1.57</v>
      </c>
      <c r="M285" s="3">
        <v>2.35</v>
      </c>
      <c r="N285" s="3">
        <f t="shared" si="184"/>
        <v>2</v>
      </c>
      <c r="O285" s="3">
        <f t="shared" si="185"/>
        <v>4.3977591036414632E-2</v>
      </c>
      <c r="P285" s="3">
        <f t="shared" si="186"/>
        <v>6.2474590052852608E-2</v>
      </c>
      <c r="Q285" s="3">
        <f t="shared" si="187"/>
        <v>2.4846666666666666</v>
      </c>
      <c r="R285" s="3">
        <f t="shared" si="188"/>
        <v>3.9149159663865549</v>
      </c>
      <c r="S285" s="3">
        <f t="shared" si="189"/>
        <v>2.923137254901961</v>
      </c>
      <c r="T285" s="3">
        <f t="shared" si="190"/>
        <v>1.639044817927171</v>
      </c>
      <c r="U285" s="3">
        <f t="shared" si="191"/>
        <v>2.4533473389355747</v>
      </c>
      <c r="V285" s="4">
        <f t="shared" si="192"/>
        <v>0.42016806722689076</v>
      </c>
      <c r="W285" s="4">
        <f t="shared" si="193"/>
        <v>0.26666666666666666</v>
      </c>
      <c r="X285" s="4">
        <f t="shared" si="194"/>
        <v>0.35714285714285715</v>
      </c>
      <c r="Y285" s="4">
        <f t="shared" si="195"/>
        <v>0.63694267515923564</v>
      </c>
      <c r="Z285" s="4">
        <f t="shared" si="196"/>
        <v>0.42553191489361702</v>
      </c>
      <c r="AA285" s="4">
        <f t="shared" si="197"/>
        <v>0.6346666666666666</v>
      </c>
      <c r="AB285" s="4">
        <f t="shared" si="198"/>
        <v>0.85</v>
      </c>
      <c r="AC285" s="4">
        <f t="shared" si="199"/>
        <v>1.5756302521008405</v>
      </c>
      <c r="AD285" s="4">
        <f t="shared" si="200"/>
        <v>1.3392857142857144</v>
      </c>
      <c r="AE285" s="4">
        <f t="shared" si="201"/>
        <v>1.1764705882352942</v>
      </c>
      <c r="AF285" s="4">
        <f t="shared" si="202"/>
        <v>0.74666666666666659</v>
      </c>
      <c r="AG285" s="4">
        <f t="shared" si="203"/>
        <v>0.66808510638297869</v>
      </c>
      <c r="AH285" s="4">
        <f t="shared" si="204"/>
        <v>1.4968152866242037</v>
      </c>
      <c r="AI285" s="4">
        <f t="shared" si="205"/>
        <v>-0.43847058823529439</v>
      </c>
      <c r="AJ285" s="4">
        <f t="shared" si="206"/>
        <v>-1.4302492997198883</v>
      </c>
      <c r="AK285" s="4">
        <f t="shared" si="206"/>
        <v>0.99177871148459396</v>
      </c>
      <c r="AL285" s="4">
        <f t="shared" si="207"/>
        <v>-0.81430252100840361</v>
      </c>
      <c r="AM285" s="4">
        <f t="shared" si="208"/>
        <v>0.81430252100840361</v>
      </c>
      <c r="AN285" s="4">
        <f t="shared" si="209"/>
        <v>-0.21923529411764719</v>
      </c>
      <c r="AO285" s="4">
        <f t="shared" si="210"/>
        <v>-0.71512464985994417</v>
      </c>
      <c r="AP285" s="4">
        <f t="shared" si="210"/>
        <v>0.49588935574229698</v>
      </c>
      <c r="AQ285" s="4">
        <f t="shared" si="211"/>
        <v>-0.40715126050420181</v>
      </c>
      <c r="AR285" s="4">
        <f t="shared" si="212"/>
        <v>0.40715126050420181</v>
      </c>
      <c r="AS285" s="4">
        <f t="shared" si="182"/>
        <v>-0.21582078525302614</v>
      </c>
      <c r="AT285" s="4">
        <f t="shared" si="182"/>
        <v>-0.62080477698341585</v>
      </c>
      <c r="AU285" s="4">
        <f t="shared" si="182"/>
        <v>0.46035368943539468</v>
      </c>
      <c r="AV285" s="4">
        <f t="shared" si="182"/>
        <v>-0.38665601443279363</v>
      </c>
      <c r="AW285" s="4">
        <f t="shared" si="182"/>
        <v>0.38665601443279363</v>
      </c>
      <c r="AX285" s="4">
        <f t="shared" si="183"/>
        <v>-38.847741345544705</v>
      </c>
      <c r="AY285" s="4">
        <f t="shared" si="183"/>
        <v>-111.74485985701486</v>
      </c>
      <c r="AZ285" s="4">
        <f t="shared" si="183"/>
        <v>82.863664098371046</v>
      </c>
      <c r="BA285" s="4">
        <f t="shared" si="183"/>
        <v>-69.598082597902859</v>
      </c>
      <c r="BB285" s="4">
        <f t="shared" si="183"/>
        <v>69.598082597902859</v>
      </c>
      <c r="BC285" s="4">
        <f t="shared" si="213"/>
        <v>-0.15000000000000008</v>
      </c>
      <c r="BD285" s="4">
        <f t="shared" si="214"/>
        <v>-0.3653333333333334</v>
      </c>
      <c r="BE285" s="4">
        <f t="shared" si="214"/>
        <v>0.3392857142857143</v>
      </c>
      <c r="BF285" s="4">
        <f t="shared" si="215"/>
        <v>-0.33191489361702131</v>
      </c>
      <c r="BG285" s="4">
        <f t="shared" si="216"/>
        <v>0.49681528662420393</v>
      </c>
      <c r="BH285" s="4">
        <f t="shared" si="217"/>
        <v>0.73274535465952317</v>
      </c>
      <c r="BI285" s="4">
        <f t="shared" si="218"/>
        <v>3.1075732959850608</v>
      </c>
      <c r="BJ285" s="4">
        <f t="shared" si="219"/>
        <v>0.23579342621016194</v>
      </c>
      <c r="BK285" s="4">
        <f t="shared" si="220"/>
        <v>0.57579883454234604</v>
      </c>
      <c r="BL285" s="4">
        <f t="shared" si="221"/>
        <v>2.0461960784313726</v>
      </c>
      <c r="BM285" s="4">
        <f t="shared" si="222"/>
        <v>0.2813996374109744</v>
      </c>
      <c r="BN285" s="3">
        <f t="shared" si="223"/>
        <v>0</v>
      </c>
      <c r="BO285" s="3">
        <v>100</v>
      </c>
      <c r="BP285" s="3">
        <f t="shared" si="224"/>
        <v>-1</v>
      </c>
      <c r="BQ285" s="3">
        <f t="shared" si="225"/>
        <v>-100</v>
      </c>
      <c r="BR285"/>
    </row>
    <row r="286" spans="1:70" x14ac:dyDescent="0.25">
      <c r="A286" t="s">
        <v>127</v>
      </c>
      <c r="B286" t="s">
        <v>241</v>
      </c>
      <c r="C286" t="s">
        <v>172</v>
      </c>
      <c r="D286" t="s">
        <v>20</v>
      </c>
      <c r="E286" t="s">
        <v>14</v>
      </c>
      <c r="F286" s="3">
        <v>4</v>
      </c>
      <c r="G286" s="3">
        <v>3</v>
      </c>
      <c r="H286" s="3" t="str">
        <f t="shared" si="226"/>
        <v>H</v>
      </c>
      <c r="I286" s="3">
        <v>1.83</v>
      </c>
      <c r="J286" s="3">
        <v>4.2</v>
      </c>
      <c r="K286" s="3">
        <v>3.75</v>
      </c>
      <c r="L286" s="3">
        <v>1.48</v>
      </c>
      <c r="M286" s="3">
        <v>2.6</v>
      </c>
      <c r="N286" s="3">
        <f t="shared" si="184"/>
        <v>7</v>
      </c>
      <c r="O286" s="3">
        <f t="shared" si="185"/>
        <v>5.1209992193598675E-2</v>
      </c>
      <c r="P286" s="3">
        <f t="shared" si="186"/>
        <v>6.0291060291060239E-2</v>
      </c>
      <c r="Q286" s="3">
        <f t="shared" si="187"/>
        <v>1.9237142857142857</v>
      </c>
      <c r="R286" s="3">
        <f t="shared" si="188"/>
        <v>4.4150819672131147</v>
      </c>
      <c r="S286" s="3">
        <f t="shared" si="189"/>
        <v>3.9420374707259951</v>
      </c>
      <c r="T286" s="3">
        <f t="shared" si="190"/>
        <v>1.5557907884465261</v>
      </c>
      <c r="U286" s="3">
        <f t="shared" si="191"/>
        <v>2.7331459797033566</v>
      </c>
      <c r="V286" s="4">
        <f t="shared" si="192"/>
        <v>0.54644808743169393</v>
      </c>
      <c r="W286" s="4">
        <f t="shared" si="193"/>
        <v>0.23809523809523808</v>
      </c>
      <c r="X286" s="4">
        <f t="shared" si="194"/>
        <v>0.26666666666666666</v>
      </c>
      <c r="Y286" s="4">
        <f t="shared" si="195"/>
        <v>0.67567567567567566</v>
      </c>
      <c r="Z286" s="4">
        <f t="shared" si="196"/>
        <v>0.38461538461538458</v>
      </c>
      <c r="AA286" s="4">
        <f t="shared" si="197"/>
        <v>0.43571428571428572</v>
      </c>
      <c r="AB286" s="4">
        <f t="shared" si="198"/>
        <v>0.48800000000000004</v>
      </c>
      <c r="AC286" s="4">
        <f t="shared" si="199"/>
        <v>2.2950819672131146</v>
      </c>
      <c r="AD286" s="4">
        <f t="shared" si="200"/>
        <v>1.1200000000000001</v>
      </c>
      <c r="AE286" s="4">
        <f t="shared" si="201"/>
        <v>2.0491803278688523</v>
      </c>
      <c r="AF286" s="4">
        <f t="shared" si="202"/>
        <v>0.89285714285714279</v>
      </c>
      <c r="AG286" s="4">
        <f t="shared" si="203"/>
        <v>0.56923076923076921</v>
      </c>
      <c r="AH286" s="4">
        <f t="shared" si="204"/>
        <v>1.7567567567567568</v>
      </c>
      <c r="AI286" s="4">
        <f t="shared" si="205"/>
        <v>-2.0183231850117096</v>
      </c>
      <c r="AJ286" s="4">
        <f t="shared" si="206"/>
        <v>-2.4913676814988293</v>
      </c>
      <c r="AK286" s="4">
        <f t="shared" si="206"/>
        <v>0.47304449648711966</v>
      </c>
      <c r="AL286" s="4">
        <f t="shared" si="207"/>
        <v>-1.1773551912568305</v>
      </c>
      <c r="AM286" s="4">
        <f t="shared" si="208"/>
        <v>1.1773551912568305</v>
      </c>
      <c r="AN286" s="4">
        <f t="shared" si="209"/>
        <v>-1.0091615925058548</v>
      </c>
      <c r="AO286" s="4">
        <f t="shared" si="210"/>
        <v>-1.2456838407494146</v>
      </c>
      <c r="AP286" s="4">
        <f t="shared" si="210"/>
        <v>0.23652224824355983</v>
      </c>
      <c r="AQ286" s="4">
        <f t="shared" si="211"/>
        <v>-0.58867759562841526</v>
      </c>
      <c r="AR286" s="4">
        <f t="shared" si="212"/>
        <v>0.58867759562841526</v>
      </c>
      <c r="AS286" s="4">
        <f t="shared" si="182"/>
        <v>-0.78995804003581571</v>
      </c>
      <c r="AT286" s="4">
        <f t="shared" si="182"/>
        <v>-0.89436747754850798</v>
      </c>
      <c r="AU286" s="4">
        <f t="shared" si="182"/>
        <v>0.23225405219467754</v>
      </c>
      <c r="AV286" s="4">
        <f t="shared" si="182"/>
        <v>-0.53205260306598501</v>
      </c>
      <c r="AW286" s="4">
        <f t="shared" si="182"/>
        <v>0.53205260306598501</v>
      </c>
      <c r="AX286" s="4">
        <f t="shared" si="183"/>
        <v>-142.19244720644681</v>
      </c>
      <c r="AY286" s="4">
        <f t="shared" si="183"/>
        <v>-160.98614595873144</v>
      </c>
      <c r="AZ286" s="4">
        <f t="shared" si="183"/>
        <v>41.805729395041958</v>
      </c>
      <c r="BA286" s="4">
        <f t="shared" si="183"/>
        <v>-95.76946855187731</v>
      </c>
      <c r="BB286" s="4">
        <f t="shared" si="183"/>
        <v>95.76946855187731</v>
      </c>
      <c r="BC286" s="4">
        <f t="shared" si="213"/>
        <v>-0.51200000000000001</v>
      </c>
      <c r="BD286" s="4">
        <f t="shared" si="214"/>
        <v>-0.56428571428571439</v>
      </c>
      <c r="BE286" s="4">
        <f t="shared" si="214"/>
        <v>0.12000000000000006</v>
      </c>
      <c r="BF286" s="4">
        <f t="shared" si="215"/>
        <v>-0.43076923076923079</v>
      </c>
      <c r="BG286" s="4">
        <f t="shared" si="216"/>
        <v>0.7567567567567568</v>
      </c>
      <c r="BH286" s="4">
        <f t="shared" si="217"/>
        <v>1.3231472895606056</v>
      </c>
      <c r="BI286" s="4">
        <f t="shared" si="218"/>
        <v>3.4269445745511313</v>
      </c>
      <c r="BJ286" s="4">
        <f t="shared" si="219"/>
        <v>0.38610116410590456</v>
      </c>
      <c r="BK286" s="4">
        <f t="shared" si="220"/>
        <v>0.83251583960288889</v>
      </c>
      <c r="BL286" s="4">
        <f t="shared" si="221"/>
        <v>2.1444683840749414</v>
      </c>
      <c r="BM286" s="4">
        <f t="shared" si="222"/>
        <v>0.3882154877102611</v>
      </c>
      <c r="BN286" s="3">
        <f t="shared" si="223"/>
        <v>1</v>
      </c>
      <c r="BO286" s="3">
        <v>100</v>
      </c>
      <c r="BP286" s="3">
        <f t="shared" si="224"/>
        <v>0.83000000000000007</v>
      </c>
      <c r="BQ286" s="3">
        <f t="shared" si="225"/>
        <v>83</v>
      </c>
      <c r="BR286"/>
    </row>
    <row r="287" spans="1:70" x14ac:dyDescent="0.25">
      <c r="A287" t="s">
        <v>127</v>
      </c>
      <c r="B287" t="s">
        <v>241</v>
      </c>
      <c r="C287" t="s">
        <v>173</v>
      </c>
      <c r="D287" t="s">
        <v>13</v>
      </c>
      <c r="E287" t="s">
        <v>17</v>
      </c>
      <c r="F287" s="3">
        <v>2</v>
      </c>
      <c r="G287" s="3">
        <v>1</v>
      </c>
      <c r="H287" s="3" t="str">
        <f t="shared" si="226"/>
        <v>H</v>
      </c>
      <c r="I287" s="3">
        <v>2.2000000000000002</v>
      </c>
      <c r="J287" s="3">
        <v>3.75</v>
      </c>
      <c r="K287" s="3">
        <v>3.2</v>
      </c>
      <c r="L287" s="3">
        <v>1.62</v>
      </c>
      <c r="M287" s="3">
        <v>2.25</v>
      </c>
      <c r="N287" s="3">
        <f t="shared" si="184"/>
        <v>3</v>
      </c>
      <c r="O287" s="3">
        <f t="shared" si="185"/>
        <v>3.3712121212121193E-2</v>
      </c>
      <c r="P287" s="3">
        <f t="shared" si="186"/>
        <v>6.1728395061728336E-2</v>
      </c>
      <c r="Q287" s="3">
        <f t="shared" si="187"/>
        <v>2.2741666666666669</v>
      </c>
      <c r="R287" s="3">
        <f t="shared" si="188"/>
        <v>3.8764204545454546</v>
      </c>
      <c r="S287" s="3">
        <f t="shared" si="189"/>
        <v>3.3078787878787881</v>
      </c>
      <c r="T287" s="3">
        <f t="shared" si="190"/>
        <v>1.6746136363636364</v>
      </c>
      <c r="U287" s="3">
        <f t="shared" si="191"/>
        <v>2.3258522727272726</v>
      </c>
      <c r="V287" s="4">
        <f t="shared" si="192"/>
        <v>0.45454545454545453</v>
      </c>
      <c r="W287" s="4">
        <f t="shared" si="193"/>
        <v>0.26666666666666666</v>
      </c>
      <c r="X287" s="4">
        <f t="shared" si="194"/>
        <v>0.3125</v>
      </c>
      <c r="Y287" s="4">
        <f t="shared" si="195"/>
        <v>0.61728395061728392</v>
      </c>
      <c r="Z287" s="4">
        <f t="shared" si="196"/>
        <v>0.44444444444444442</v>
      </c>
      <c r="AA287" s="4">
        <f t="shared" si="197"/>
        <v>0.58666666666666667</v>
      </c>
      <c r="AB287" s="4">
        <f t="shared" si="198"/>
        <v>0.6875</v>
      </c>
      <c r="AC287" s="4">
        <f t="shared" si="199"/>
        <v>1.7045454545454544</v>
      </c>
      <c r="AD287" s="4">
        <f t="shared" si="200"/>
        <v>1.171875</v>
      </c>
      <c r="AE287" s="4">
        <f t="shared" si="201"/>
        <v>1.4545454545454546</v>
      </c>
      <c r="AF287" s="4">
        <f t="shared" si="202"/>
        <v>0.85333333333333339</v>
      </c>
      <c r="AG287" s="4">
        <f t="shared" si="203"/>
        <v>0.72000000000000008</v>
      </c>
      <c r="AH287" s="4">
        <f t="shared" si="204"/>
        <v>1.3888888888888888</v>
      </c>
      <c r="AI287" s="4">
        <f t="shared" si="205"/>
        <v>-1.0337121212121212</v>
      </c>
      <c r="AJ287" s="4">
        <f t="shared" si="206"/>
        <v>-1.6022537878787877</v>
      </c>
      <c r="AK287" s="4">
        <f t="shared" si="206"/>
        <v>0.5685416666666665</v>
      </c>
      <c r="AL287" s="4">
        <f t="shared" si="207"/>
        <v>-0.65123863636363621</v>
      </c>
      <c r="AM287" s="4">
        <f t="shared" si="208"/>
        <v>0.65123863636363621</v>
      </c>
      <c r="AN287" s="4">
        <f t="shared" si="209"/>
        <v>-0.5168560606060606</v>
      </c>
      <c r="AO287" s="4">
        <f t="shared" si="210"/>
        <v>-0.80112689393939385</v>
      </c>
      <c r="AP287" s="4">
        <f t="shared" si="210"/>
        <v>0.28427083333333325</v>
      </c>
      <c r="AQ287" s="4">
        <f t="shared" si="211"/>
        <v>-0.32561931818181811</v>
      </c>
      <c r="AR287" s="4">
        <f t="shared" si="212"/>
        <v>0.32561931818181811</v>
      </c>
      <c r="AS287" s="4">
        <f t="shared" si="182"/>
        <v>-0.47704134486790273</v>
      </c>
      <c r="AT287" s="4">
        <f t="shared" si="182"/>
        <v>-0.67542769505535261</v>
      </c>
      <c r="AU287" s="4">
        <f t="shared" si="182"/>
        <v>0.27696463819015738</v>
      </c>
      <c r="AV287" s="4">
        <f t="shared" si="182"/>
        <v>-0.31479194918367048</v>
      </c>
      <c r="AW287" s="4">
        <f t="shared" si="182"/>
        <v>0.31479194918367048</v>
      </c>
      <c r="AX287" s="4">
        <f t="shared" si="183"/>
        <v>-85.867442076222488</v>
      </c>
      <c r="AY287" s="4">
        <f t="shared" si="183"/>
        <v>-121.57698510996347</v>
      </c>
      <c r="AZ287" s="4">
        <f t="shared" si="183"/>
        <v>49.853634874228327</v>
      </c>
      <c r="BA287" s="4">
        <f t="shared" si="183"/>
        <v>-56.662550853060687</v>
      </c>
      <c r="BB287" s="4">
        <f t="shared" si="183"/>
        <v>56.662550853060687</v>
      </c>
      <c r="BC287" s="4">
        <f t="shared" si="213"/>
        <v>-0.3125</v>
      </c>
      <c r="BD287" s="4">
        <f t="shared" si="214"/>
        <v>-0.41333333333333327</v>
      </c>
      <c r="BE287" s="4">
        <f t="shared" si="214"/>
        <v>0.17187499999999994</v>
      </c>
      <c r="BF287" s="4">
        <f t="shared" si="215"/>
        <v>-0.27999999999999997</v>
      </c>
      <c r="BG287" s="4">
        <f t="shared" si="216"/>
        <v>0.38888888888888878</v>
      </c>
      <c r="BH287" s="4">
        <f t="shared" si="217"/>
        <v>0.81230306095784366</v>
      </c>
      <c r="BI287" s="4">
        <f t="shared" si="218"/>
        <v>3.1528219696969697</v>
      </c>
      <c r="BJ287" s="4">
        <f t="shared" si="219"/>
        <v>0.25764317451642132</v>
      </c>
      <c r="BK287" s="4">
        <f t="shared" si="220"/>
        <v>0.46049525594340485</v>
      </c>
      <c r="BL287" s="4">
        <f t="shared" si="221"/>
        <v>2.0002329545454547</v>
      </c>
      <c r="BM287" s="4">
        <f t="shared" si="222"/>
        <v>0.23022081247933976</v>
      </c>
      <c r="BN287" s="3">
        <f t="shared" si="223"/>
        <v>1</v>
      </c>
      <c r="BO287" s="3">
        <v>100</v>
      </c>
      <c r="BP287" s="3">
        <f t="shared" si="224"/>
        <v>1.2000000000000002</v>
      </c>
      <c r="BQ287" s="3">
        <f t="shared" si="225"/>
        <v>120.00000000000001</v>
      </c>
      <c r="BR287"/>
    </row>
    <row r="288" spans="1:70" x14ac:dyDescent="0.25">
      <c r="A288" t="s">
        <v>127</v>
      </c>
      <c r="B288" t="s">
        <v>241</v>
      </c>
      <c r="C288" t="s">
        <v>173</v>
      </c>
      <c r="D288" t="s">
        <v>24</v>
      </c>
      <c r="E288" t="s">
        <v>11</v>
      </c>
      <c r="F288" s="3">
        <v>2</v>
      </c>
      <c r="G288" s="3">
        <v>2</v>
      </c>
      <c r="H288" s="3" t="str">
        <f t="shared" si="226"/>
        <v>D</v>
      </c>
      <c r="I288" s="3">
        <v>1.29</v>
      </c>
      <c r="J288" s="3">
        <v>6.5</v>
      </c>
      <c r="K288" s="3">
        <v>9</v>
      </c>
      <c r="L288" s="3">
        <v>1.36</v>
      </c>
      <c r="M288" s="3">
        <v>3.1</v>
      </c>
      <c r="N288" s="3">
        <f t="shared" si="184"/>
        <v>4</v>
      </c>
      <c r="O288" s="3">
        <f t="shared" si="185"/>
        <v>4.0151063406877352E-2</v>
      </c>
      <c r="P288" s="3">
        <f t="shared" si="186"/>
        <v>5.7874762808349023E-2</v>
      </c>
      <c r="Q288" s="3">
        <f t="shared" si="187"/>
        <v>1.3417948717948718</v>
      </c>
      <c r="R288" s="3">
        <f t="shared" si="188"/>
        <v>6.760981912144703</v>
      </c>
      <c r="S288" s="3">
        <f t="shared" si="189"/>
        <v>9.3613595706618966</v>
      </c>
      <c r="T288" s="3">
        <f t="shared" si="190"/>
        <v>1.4146054462333533</v>
      </c>
      <c r="U288" s="3">
        <f t="shared" si="191"/>
        <v>3.2244682965613198</v>
      </c>
      <c r="V288" s="4">
        <f t="shared" si="192"/>
        <v>0.77519379844961234</v>
      </c>
      <c r="W288" s="4">
        <f t="shared" si="193"/>
        <v>0.15384615384615385</v>
      </c>
      <c r="X288" s="4">
        <f t="shared" si="194"/>
        <v>0.1111111111111111</v>
      </c>
      <c r="Y288" s="4">
        <f t="shared" si="195"/>
        <v>0.73529411764705876</v>
      </c>
      <c r="Z288" s="4">
        <f t="shared" si="196"/>
        <v>0.32258064516129031</v>
      </c>
      <c r="AA288" s="4">
        <f t="shared" si="197"/>
        <v>0.19846153846153847</v>
      </c>
      <c r="AB288" s="4">
        <f t="shared" si="198"/>
        <v>0.14333333333333334</v>
      </c>
      <c r="AC288" s="4">
        <f t="shared" si="199"/>
        <v>5.0387596899224807</v>
      </c>
      <c r="AD288" s="4">
        <f t="shared" si="200"/>
        <v>0.72222222222222221</v>
      </c>
      <c r="AE288" s="4">
        <f t="shared" si="201"/>
        <v>6.9767441860465116</v>
      </c>
      <c r="AF288" s="4">
        <f t="shared" si="202"/>
        <v>1.3846153846153846</v>
      </c>
      <c r="AG288" s="4">
        <f t="shared" si="203"/>
        <v>0.43870967741935485</v>
      </c>
      <c r="AH288" s="4">
        <f t="shared" si="204"/>
        <v>2.2794117647058822</v>
      </c>
      <c r="AI288" s="4">
        <f t="shared" si="205"/>
        <v>-8.0195646988670255</v>
      </c>
      <c r="AJ288" s="4">
        <f t="shared" si="206"/>
        <v>-5.419187040349831</v>
      </c>
      <c r="AK288" s="4">
        <f t="shared" si="206"/>
        <v>-2.6003776585171936</v>
      </c>
      <c r="AL288" s="4">
        <f t="shared" si="207"/>
        <v>-1.8098628503279666</v>
      </c>
      <c r="AM288" s="4">
        <f t="shared" si="208"/>
        <v>1.8098628503279666</v>
      </c>
      <c r="AN288" s="4">
        <f t="shared" si="209"/>
        <v>-4.0097823494335127</v>
      </c>
      <c r="AO288" s="4">
        <f t="shared" si="210"/>
        <v>-2.7095935201749155</v>
      </c>
      <c r="AP288" s="4">
        <f t="shared" si="210"/>
        <v>-1.3001888292585968</v>
      </c>
      <c r="AQ288" s="4">
        <f t="shared" si="211"/>
        <v>-0.90493142516398328</v>
      </c>
      <c r="AR288" s="4">
        <f t="shared" si="212"/>
        <v>0.90493142516398328</v>
      </c>
      <c r="AS288" s="4">
        <f t="shared" si="182"/>
        <v>-1.3263917744767719</v>
      </c>
      <c r="AT288" s="4">
        <f t="shared" si="182"/>
        <v>-1.2172443097518788</v>
      </c>
      <c r="AU288" s="4">
        <f t="shared" si="182"/>
        <v>-0.91517089089837855</v>
      </c>
      <c r="AV288" s="4">
        <f t="shared" si="182"/>
        <v>-0.73553297489831138</v>
      </c>
      <c r="AW288" s="4">
        <f t="shared" si="182"/>
        <v>0.73553297489831138</v>
      </c>
      <c r="AX288" s="4">
        <f t="shared" si="183"/>
        <v>-238.75051940581895</v>
      </c>
      <c r="AY288" s="4">
        <f t="shared" si="183"/>
        <v>-219.10397575533818</v>
      </c>
      <c r="AZ288" s="4">
        <f t="shared" si="183"/>
        <v>-164.73076036170815</v>
      </c>
      <c r="BA288" s="4">
        <f t="shared" si="183"/>
        <v>-132.39593548169606</v>
      </c>
      <c r="BB288" s="4">
        <f t="shared" si="183"/>
        <v>132.39593548169606</v>
      </c>
      <c r="BC288" s="4">
        <f t="shared" si="213"/>
        <v>-0.8566666666666668</v>
      </c>
      <c r="BD288" s="4">
        <f t="shared" si="214"/>
        <v>-0.80153846153846153</v>
      </c>
      <c r="BE288" s="4">
        <f t="shared" si="214"/>
        <v>-0.27777777777777779</v>
      </c>
      <c r="BF288" s="4">
        <f t="shared" si="215"/>
        <v>-0.56129032258064515</v>
      </c>
      <c r="BG288" s="4">
        <f t="shared" si="216"/>
        <v>1.2794117647058822</v>
      </c>
      <c r="BH288" s="4">
        <f t="shared" si="217"/>
        <v>4.0915150027124243</v>
      </c>
      <c r="BI288" s="4">
        <f t="shared" si="218"/>
        <v>5.8213787848671572</v>
      </c>
      <c r="BJ288" s="4">
        <f t="shared" si="219"/>
        <v>0.70284294389989466</v>
      </c>
      <c r="BK288" s="4">
        <f t="shared" si="220"/>
        <v>1.2797662944845176</v>
      </c>
      <c r="BL288" s="4">
        <f t="shared" si="221"/>
        <v>2.3195368713973368</v>
      </c>
      <c r="BM288" s="4">
        <f t="shared" si="222"/>
        <v>0.55173354227111726</v>
      </c>
      <c r="BN288" s="3">
        <f t="shared" si="223"/>
        <v>0</v>
      </c>
      <c r="BO288" s="3">
        <v>100</v>
      </c>
      <c r="BP288" s="3">
        <f t="shared" si="224"/>
        <v>-1</v>
      </c>
      <c r="BQ288" s="3">
        <f t="shared" si="225"/>
        <v>-100</v>
      </c>
      <c r="BR288"/>
    </row>
    <row r="289" spans="1:70" x14ac:dyDescent="0.25">
      <c r="A289" t="s">
        <v>127</v>
      </c>
      <c r="B289" t="s">
        <v>241</v>
      </c>
      <c r="C289" t="s">
        <v>173</v>
      </c>
      <c r="D289" t="s">
        <v>133</v>
      </c>
      <c r="E289" t="s">
        <v>19</v>
      </c>
      <c r="F289" s="3">
        <v>1</v>
      </c>
      <c r="G289" s="3">
        <v>1</v>
      </c>
      <c r="H289" s="3" t="str">
        <f t="shared" si="226"/>
        <v>D</v>
      </c>
      <c r="I289" s="3">
        <v>2.2000000000000002</v>
      </c>
      <c r="J289" s="3">
        <v>3.3</v>
      </c>
      <c r="K289" s="3">
        <v>3.4</v>
      </c>
      <c r="L289" s="3">
        <v>2.08</v>
      </c>
      <c r="M289" s="3">
        <v>1.82</v>
      </c>
      <c r="N289" s="3">
        <f t="shared" si="184"/>
        <v>2</v>
      </c>
      <c r="O289" s="3">
        <f t="shared" si="185"/>
        <v>5.1693404634581164E-2</v>
      </c>
      <c r="P289" s="3">
        <f t="shared" si="186"/>
        <v>3.0219780219780112E-2</v>
      </c>
      <c r="Q289" s="3">
        <f t="shared" si="187"/>
        <v>2.3137254901960786</v>
      </c>
      <c r="R289" s="3">
        <f t="shared" si="188"/>
        <v>3.4705882352941178</v>
      </c>
      <c r="S289" s="3">
        <f t="shared" si="189"/>
        <v>3.5757575757575757</v>
      </c>
      <c r="T289" s="3">
        <f t="shared" si="190"/>
        <v>2.1875222816399287</v>
      </c>
      <c r="U289" s="3">
        <f t="shared" si="191"/>
        <v>1.9140819964349378</v>
      </c>
      <c r="V289" s="4">
        <f t="shared" si="192"/>
        <v>0.45454545454545453</v>
      </c>
      <c r="W289" s="4">
        <f t="shared" si="193"/>
        <v>0.30303030303030304</v>
      </c>
      <c r="X289" s="4">
        <f t="shared" si="194"/>
        <v>0.29411764705882354</v>
      </c>
      <c r="Y289" s="4">
        <f t="shared" si="195"/>
        <v>0.48076923076923073</v>
      </c>
      <c r="Z289" s="4">
        <f t="shared" si="196"/>
        <v>0.54945054945054939</v>
      </c>
      <c r="AA289" s="4">
        <f t="shared" si="197"/>
        <v>0.66666666666666674</v>
      </c>
      <c r="AB289" s="4">
        <f t="shared" si="198"/>
        <v>0.6470588235294118</v>
      </c>
      <c r="AC289" s="4">
        <f t="shared" si="199"/>
        <v>1.4999999999999998</v>
      </c>
      <c r="AD289" s="4">
        <f t="shared" si="200"/>
        <v>0.97058823529411764</v>
      </c>
      <c r="AE289" s="4">
        <f t="shared" si="201"/>
        <v>1.5454545454545452</v>
      </c>
      <c r="AF289" s="4">
        <f t="shared" si="202"/>
        <v>1.0303030303030303</v>
      </c>
      <c r="AG289" s="4">
        <f t="shared" si="203"/>
        <v>1.1428571428571428</v>
      </c>
      <c r="AH289" s="4">
        <f t="shared" si="204"/>
        <v>0.875</v>
      </c>
      <c r="AI289" s="4">
        <f t="shared" si="205"/>
        <v>-1.262032085561497</v>
      </c>
      <c r="AJ289" s="4">
        <f t="shared" si="206"/>
        <v>-1.1568627450980391</v>
      </c>
      <c r="AK289" s="4">
        <f t="shared" si="206"/>
        <v>-0.10516934046345794</v>
      </c>
      <c r="AL289" s="4">
        <f t="shared" si="207"/>
        <v>0.27344028520499086</v>
      </c>
      <c r="AM289" s="4">
        <f t="shared" si="208"/>
        <v>-0.27344028520499086</v>
      </c>
      <c r="AN289" s="4">
        <f t="shared" si="209"/>
        <v>-0.63101604278074852</v>
      </c>
      <c r="AO289" s="4">
        <f t="shared" si="210"/>
        <v>-0.57843137254901955</v>
      </c>
      <c r="AP289" s="4">
        <f t="shared" si="210"/>
        <v>-5.2584670231728969E-2</v>
      </c>
      <c r="AQ289" s="4">
        <f t="shared" si="211"/>
        <v>0.13672014260249543</v>
      </c>
      <c r="AR289" s="4">
        <f t="shared" si="212"/>
        <v>-0.13672014260249543</v>
      </c>
      <c r="AS289" s="4">
        <f t="shared" si="182"/>
        <v>-0.56291376604177723</v>
      </c>
      <c r="AT289" s="4">
        <f t="shared" si="182"/>
        <v>-0.52440922354411834</v>
      </c>
      <c r="AU289" s="4">
        <f t="shared" si="182"/>
        <v>-5.253628236225049E-2</v>
      </c>
      <c r="AV289" s="4">
        <f t="shared" si="182"/>
        <v>0.13587769527902777</v>
      </c>
      <c r="AW289" s="4">
        <f t="shared" si="182"/>
        <v>-0.13587769527902777</v>
      </c>
      <c r="AX289" s="4">
        <f t="shared" si="183"/>
        <v>-101.32447788751989</v>
      </c>
      <c r="AY289" s="4">
        <f t="shared" si="183"/>
        <v>-94.393660237941305</v>
      </c>
      <c r="AZ289" s="4">
        <f t="shared" si="183"/>
        <v>-9.456530825205089</v>
      </c>
      <c r="BA289" s="4">
        <f t="shared" si="183"/>
        <v>24.457985150224996</v>
      </c>
      <c r="BB289" s="4">
        <f t="shared" si="183"/>
        <v>-24.457985150224996</v>
      </c>
      <c r="BC289" s="4">
        <f t="shared" si="213"/>
        <v>-0.35294117647058815</v>
      </c>
      <c r="BD289" s="4">
        <f t="shared" si="214"/>
        <v>-0.33333333333333331</v>
      </c>
      <c r="BE289" s="4">
        <f t="shared" si="214"/>
        <v>-2.9411764705882304E-2</v>
      </c>
      <c r="BF289" s="4">
        <f t="shared" si="215"/>
        <v>0.14285714285714274</v>
      </c>
      <c r="BG289" s="4">
        <f t="shared" si="216"/>
        <v>-0.1249999999999999</v>
      </c>
      <c r="BH289" s="4">
        <f t="shared" si="217"/>
        <v>0.70025197680977269</v>
      </c>
      <c r="BI289" s="4">
        <f t="shared" si="218"/>
        <v>3.120023767082591</v>
      </c>
      <c r="BJ289" s="4">
        <f t="shared" si="219"/>
        <v>0.22443802646559652</v>
      </c>
      <c r="BK289" s="4">
        <f t="shared" si="220"/>
        <v>0.19335147991803261</v>
      </c>
      <c r="BL289" s="4">
        <f t="shared" si="221"/>
        <v>2.0508021390374331</v>
      </c>
      <c r="BM289" s="4">
        <f t="shared" si="222"/>
        <v>9.4280904158206252E-2</v>
      </c>
      <c r="BN289" s="3">
        <f t="shared" si="223"/>
        <v>0</v>
      </c>
      <c r="BO289" s="3">
        <v>100</v>
      </c>
      <c r="BP289" s="3">
        <f t="shared" si="224"/>
        <v>-1</v>
      </c>
      <c r="BQ289" s="3">
        <f t="shared" si="225"/>
        <v>-100</v>
      </c>
      <c r="BR289"/>
    </row>
    <row r="290" spans="1:70" x14ac:dyDescent="0.25">
      <c r="A290" t="s">
        <v>127</v>
      </c>
      <c r="B290" t="s">
        <v>241</v>
      </c>
      <c r="C290" t="s">
        <v>173</v>
      </c>
      <c r="D290" t="s">
        <v>135</v>
      </c>
      <c r="E290" t="s">
        <v>18</v>
      </c>
      <c r="F290" s="3">
        <v>3</v>
      </c>
      <c r="G290" s="3">
        <v>3</v>
      </c>
      <c r="H290" s="3" t="str">
        <f t="shared" si="226"/>
        <v>D</v>
      </c>
      <c r="I290" s="3">
        <v>4.75</v>
      </c>
      <c r="J290" s="3">
        <v>4</v>
      </c>
      <c r="K290" s="3">
        <v>1.7</v>
      </c>
      <c r="L290" s="3">
        <v>1.73</v>
      </c>
      <c r="M290" s="3">
        <v>2.08</v>
      </c>
      <c r="N290" s="3">
        <f t="shared" si="184"/>
        <v>6</v>
      </c>
      <c r="O290" s="3">
        <f t="shared" si="185"/>
        <v>4.876160990712064E-2</v>
      </c>
      <c r="P290" s="3">
        <f t="shared" si="186"/>
        <v>5.8803912850155626E-2</v>
      </c>
      <c r="Q290" s="3">
        <f t="shared" si="187"/>
        <v>4.9816176470588234</v>
      </c>
      <c r="R290" s="3">
        <f t="shared" si="188"/>
        <v>4.1950464396284826</v>
      </c>
      <c r="S290" s="3">
        <f t="shared" si="189"/>
        <v>1.7828947368421051</v>
      </c>
      <c r="T290" s="3">
        <f t="shared" si="190"/>
        <v>1.8143575851393188</v>
      </c>
      <c r="U290" s="3">
        <f t="shared" si="191"/>
        <v>2.1814241486068111</v>
      </c>
      <c r="V290" s="4">
        <f t="shared" si="192"/>
        <v>0.21052631578947367</v>
      </c>
      <c r="W290" s="4">
        <f t="shared" si="193"/>
        <v>0.25</v>
      </c>
      <c r="X290" s="4">
        <f t="shared" si="194"/>
        <v>0.58823529411764708</v>
      </c>
      <c r="Y290" s="4">
        <f t="shared" si="195"/>
        <v>0.5780346820809249</v>
      </c>
      <c r="Z290" s="4">
        <f t="shared" si="196"/>
        <v>0.48076923076923073</v>
      </c>
      <c r="AA290" s="4">
        <f t="shared" si="197"/>
        <v>1.1875</v>
      </c>
      <c r="AB290" s="4">
        <f t="shared" si="198"/>
        <v>2.7941176470588238</v>
      </c>
      <c r="AC290" s="4">
        <f t="shared" si="199"/>
        <v>0.84210526315789469</v>
      </c>
      <c r="AD290" s="4">
        <f t="shared" si="200"/>
        <v>2.3529411764705883</v>
      </c>
      <c r="AE290" s="4">
        <f t="shared" si="201"/>
        <v>0.35789473684210527</v>
      </c>
      <c r="AF290" s="4">
        <f t="shared" si="202"/>
        <v>0.42499999999999999</v>
      </c>
      <c r="AG290" s="4">
        <f t="shared" si="203"/>
        <v>0.83173076923076916</v>
      </c>
      <c r="AH290" s="4">
        <f t="shared" si="204"/>
        <v>1.2023121387283238</v>
      </c>
      <c r="AI290" s="4">
        <f t="shared" si="205"/>
        <v>3.1987229102167181</v>
      </c>
      <c r="AJ290" s="4">
        <f t="shared" si="206"/>
        <v>0.78657120743034081</v>
      </c>
      <c r="AK290" s="4">
        <f t="shared" si="206"/>
        <v>2.4121517027863772</v>
      </c>
      <c r="AL290" s="4">
        <f t="shared" si="207"/>
        <v>-0.36706656346749233</v>
      </c>
      <c r="AM290" s="4">
        <f t="shared" si="208"/>
        <v>0.36706656346749233</v>
      </c>
      <c r="AN290" s="4">
        <f t="shared" si="209"/>
        <v>1.599361455108359</v>
      </c>
      <c r="AO290" s="4">
        <f t="shared" si="210"/>
        <v>0.39328560371517041</v>
      </c>
      <c r="AP290" s="4">
        <f t="shared" si="210"/>
        <v>1.2060758513931886</v>
      </c>
      <c r="AQ290" s="4">
        <f t="shared" si="211"/>
        <v>-0.18353328173374617</v>
      </c>
      <c r="AR290" s="4">
        <f t="shared" si="212"/>
        <v>0.18353328173374617</v>
      </c>
      <c r="AS290" s="4">
        <f t="shared" si="182"/>
        <v>1.0120175934201159</v>
      </c>
      <c r="AT290" s="4">
        <f t="shared" si="182"/>
        <v>0.37470473680533556</v>
      </c>
      <c r="AU290" s="4">
        <f t="shared" si="182"/>
        <v>0.87854072995922727</v>
      </c>
      <c r="AV290" s="4">
        <f t="shared" si="182"/>
        <v>-0.18151321398898557</v>
      </c>
      <c r="AW290" s="4">
        <f t="shared" si="182"/>
        <v>0.18151321398898557</v>
      </c>
      <c r="AX290" s="4">
        <f t="shared" si="183"/>
        <v>182.16316681562085</v>
      </c>
      <c r="AY290" s="4">
        <f t="shared" si="183"/>
        <v>67.4468526249604</v>
      </c>
      <c r="AZ290" s="4">
        <f t="shared" si="183"/>
        <v>158.13733139266091</v>
      </c>
      <c r="BA290" s="4">
        <f t="shared" si="183"/>
        <v>-32.672378518017396</v>
      </c>
      <c r="BB290" s="4">
        <f t="shared" si="183"/>
        <v>32.672378518017396</v>
      </c>
      <c r="BC290" s="4">
        <f t="shared" si="213"/>
        <v>1.7941176470588236</v>
      </c>
      <c r="BD290" s="4">
        <f t="shared" si="214"/>
        <v>0.18750000000000008</v>
      </c>
      <c r="BE290" s="4">
        <f t="shared" si="214"/>
        <v>1.3529411764705881</v>
      </c>
      <c r="BF290" s="4">
        <f t="shared" si="215"/>
        <v>-0.16826923076923081</v>
      </c>
      <c r="BG290" s="4">
        <f t="shared" si="216"/>
        <v>0.20231213872832376</v>
      </c>
      <c r="BH290" s="4">
        <f t="shared" si="217"/>
        <v>1.6667832471539785</v>
      </c>
      <c r="BI290" s="4">
        <f t="shared" si="218"/>
        <v>3.6531862745098036</v>
      </c>
      <c r="BJ290" s="4">
        <f t="shared" si="219"/>
        <v>0.45625465604751647</v>
      </c>
      <c r="BK290" s="4">
        <f t="shared" si="220"/>
        <v>0.25955525617470604</v>
      </c>
      <c r="BL290" s="4">
        <f t="shared" si="221"/>
        <v>1.9978908668730648</v>
      </c>
      <c r="BM290" s="4">
        <f t="shared" si="222"/>
        <v>0.12991463171406387</v>
      </c>
      <c r="BN290" s="3">
        <f t="shared" si="223"/>
        <v>0</v>
      </c>
      <c r="BO290" s="3">
        <v>100</v>
      </c>
      <c r="BP290" s="3">
        <f t="shared" si="224"/>
        <v>-1</v>
      </c>
      <c r="BQ290" s="3">
        <f t="shared" si="225"/>
        <v>-100</v>
      </c>
      <c r="BR290"/>
    </row>
    <row r="291" spans="1:70" x14ac:dyDescent="0.25">
      <c r="A291" t="s">
        <v>127</v>
      </c>
      <c r="B291" t="s">
        <v>241</v>
      </c>
      <c r="C291" t="s">
        <v>173</v>
      </c>
      <c r="D291" t="s">
        <v>23</v>
      </c>
      <c r="E291" t="s">
        <v>16</v>
      </c>
      <c r="F291" s="3">
        <v>2</v>
      </c>
      <c r="G291" s="3">
        <v>1</v>
      </c>
      <c r="H291" s="3" t="str">
        <f t="shared" si="226"/>
        <v>H</v>
      </c>
      <c r="I291" s="3">
        <v>1.22</v>
      </c>
      <c r="J291" s="3">
        <v>8</v>
      </c>
      <c r="K291" s="3">
        <v>9</v>
      </c>
      <c r="L291" s="3">
        <v>1.22</v>
      </c>
      <c r="M291" s="3">
        <v>4.2</v>
      </c>
      <c r="N291" s="3">
        <f t="shared" si="184"/>
        <v>3</v>
      </c>
      <c r="O291" s="3">
        <f t="shared" si="185"/>
        <v>5.5783242258652166E-2</v>
      </c>
      <c r="P291" s="3">
        <f t="shared" si="186"/>
        <v>5.7767369242779143E-2</v>
      </c>
      <c r="Q291" s="3">
        <f t="shared" si="187"/>
        <v>1.2880555555555555</v>
      </c>
      <c r="R291" s="3">
        <f t="shared" si="188"/>
        <v>8.4462659380692173</v>
      </c>
      <c r="S291" s="3">
        <f t="shared" si="189"/>
        <v>9.5020491803278695</v>
      </c>
      <c r="T291" s="3">
        <f t="shared" si="190"/>
        <v>1.2880555555555555</v>
      </c>
      <c r="U291" s="3">
        <f t="shared" si="191"/>
        <v>4.4342896174863391</v>
      </c>
      <c r="V291" s="4">
        <f t="shared" si="192"/>
        <v>0.81967213114754101</v>
      </c>
      <c r="W291" s="4">
        <f t="shared" si="193"/>
        <v>0.125</v>
      </c>
      <c r="X291" s="4">
        <f t="shared" si="194"/>
        <v>0.1111111111111111</v>
      </c>
      <c r="Y291" s="4">
        <f t="shared" si="195"/>
        <v>0.81967213114754101</v>
      </c>
      <c r="Z291" s="4">
        <f t="shared" si="196"/>
        <v>0.23809523809523808</v>
      </c>
      <c r="AA291" s="4">
        <f t="shared" si="197"/>
        <v>0.1525</v>
      </c>
      <c r="AB291" s="4">
        <f t="shared" si="198"/>
        <v>0.13555555555555554</v>
      </c>
      <c r="AC291" s="4">
        <f t="shared" si="199"/>
        <v>6.557377049180328</v>
      </c>
      <c r="AD291" s="4">
        <f t="shared" si="200"/>
        <v>0.88888888888888884</v>
      </c>
      <c r="AE291" s="4">
        <f t="shared" si="201"/>
        <v>7.3770491803278686</v>
      </c>
      <c r="AF291" s="4">
        <f t="shared" si="202"/>
        <v>1.125</v>
      </c>
      <c r="AG291" s="4">
        <f t="shared" si="203"/>
        <v>0.29047619047619044</v>
      </c>
      <c r="AH291" s="4">
        <f t="shared" si="204"/>
        <v>3.4426229508196724</v>
      </c>
      <c r="AI291" s="4">
        <f t="shared" si="205"/>
        <v>-8.2139936247723142</v>
      </c>
      <c r="AJ291" s="4">
        <f t="shared" si="206"/>
        <v>-7.158210382513662</v>
      </c>
      <c r="AK291" s="4">
        <f t="shared" si="206"/>
        <v>-1.0557832422586522</v>
      </c>
      <c r="AL291" s="4">
        <f t="shared" si="207"/>
        <v>-3.1462340619307838</v>
      </c>
      <c r="AM291" s="4">
        <f t="shared" si="208"/>
        <v>3.1462340619307838</v>
      </c>
      <c r="AN291" s="4">
        <f t="shared" si="209"/>
        <v>-4.1069968123861571</v>
      </c>
      <c r="AO291" s="4">
        <f t="shared" si="210"/>
        <v>-3.579105191256831</v>
      </c>
      <c r="AP291" s="4">
        <f t="shared" si="210"/>
        <v>-0.52789162112932608</v>
      </c>
      <c r="AQ291" s="4">
        <f t="shared" si="211"/>
        <v>-1.5731170309653919</v>
      </c>
      <c r="AR291" s="4">
        <f t="shared" si="212"/>
        <v>1.5731170309653919</v>
      </c>
      <c r="AS291" s="4">
        <f t="shared" si="182"/>
        <v>-1.3319569536837228</v>
      </c>
      <c r="AT291" s="4">
        <f t="shared" si="182"/>
        <v>-1.2983446060196575</v>
      </c>
      <c r="AU291" s="4">
        <f t="shared" si="182"/>
        <v>-0.48571113014117412</v>
      </c>
      <c r="AV291" s="4">
        <f t="shared" si="182"/>
        <v>-1.0045534109539038</v>
      </c>
      <c r="AW291" s="4">
        <f t="shared" si="182"/>
        <v>1.0045534109539038</v>
      </c>
      <c r="AX291" s="4">
        <f t="shared" si="183"/>
        <v>-239.7522516630701</v>
      </c>
      <c r="AY291" s="4">
        <f t="shared" si="183"/>
        <v>-233.70202908353835</v>
      </c>
      <c r="AZ291" s="4">
        <f t="shared" si="183"/>
        <v>-87.428003425411333</v>
      </c>
      <c r="BA291" s="4">
        <f t="shared" si="183"/>
        <v>-180.81961397170269</v>
      </c>
      <c r="BB291" s="4">
        <f t="shared" si="183"/>
        <v>180.81961397170269</v>
      </c>
      <c r="BC291" s="4">
        <f t="shared" si="213"/>
        <v>-0.86444444444444446</v>
      </c>
      <c r="BD291" s="4">
        <f t="shared" si="214"/>
        <v>-0.84750000000000003</v>
      </c>
      <c r="BE291" s="4">
        <f t="shared" si="214"/>
        <v>-0.1111111111111111</v>
      </c>
      <c r="BF291" s="4">
        <f t="shared" si="215"/>
        <v>-0.70952380952380956</v>
      </c>
      <c r="BG291" s="4">
        <f t="shared" si="216"/>
        <v>2.4426229508196728</v>
      </c>
      <c r="BH291" s="4">
        <f t="shared" si="217"/>
        <v>4.4688616261631404</v>
      </c>
      <c r="BI291" s="4">
        <f t="shared" si="218"/>
        <v>6.4121235579842137</v>
      </c>
      <c r="BJ291" s="4">
        <f t="shared" si="219"/>
        <v>0.69693941262230152</v>
      </c>
      <c r="BK291" s="4">
        <f t="shared" si="220"/>
        <v>2.2247234403913532</v>
      </c>
      <c r="BL291" s="4">
        <f t="shared" si="221"/>
        <v>2.8611725865209472</v>
      </c>
      <c r="BM291" s="4">
        <f t="shared" si="222"/>
        <v>0.77755653429369442</v>
      </c>
      <c r="BN291" s="3">
        <f t="shared" si="223"/>
        <v>1</v>
      </c>
      <c r="BO291" s="3">
        <v>100</v>
      </c>
      <c r="BP291" s="3">
        <f t="shared" si="224"/>
        <v>0.21999999999999997</v>
      </c>
      <c r="BQ291" s="3">
        <f t="shared" si="225"/>
        <v>21.999999999999996</v>
      </c>
      <c r="BR291"/>
    </row>
    <row r="292" spans="1:70" x14ac:dyDescent="0.25">
      <c r="A292" t="s">
        <v>127</v>
      </c>
      <c r="B292" t="s">
        <v>241</v>
      </c>
      <c r="C292" t="s">
        <v>174</v>
      </c>
      <c r="D292" t="s">
        <v>21</v>
      </c>
      <c r="E292" t="s">
        <v>26</v>
      </c>
      <c r="F292" s="3">
        <v>2</v>
      </c>
      <c r="G292" s="3">
        <v>0</v>
      </c>
      <c r="H292" s="3" t="str">
        <f t="shared" si="226"/>
        <v>H</v>
      </c>
      <c r="I292" s="3">
        <v>1.53</v>
      </c>
      <c r="J292" s="3">
        <v>4.5</v>
      </c>
      <c r="K292" s="3">
        <v>5.75</v>
      </c>
      <c r="L292" s="3">
        <v>1.62</v>
      </c>
      <c r="M292" s="3">
        <v>2.25</v>
      </c>
      <c r="N292" s="3">
        <f t="shared" si="184"/>
        <v>2</v>
      </c>
      <c r="O292" s="3">
        <f t="shared" si="185"/>
        <v>4.9730036942313038E-2</v>
      </c>
      <c r="P292" s="3">
        <f t="shared" si="186"/>
        <v>6.1728395061728336E-2</v>
      </c>
      <c r="Q292" s="3">
        <f t="shared" si="187"/>
        <v>1.6060869565217391</v>
      </c>
      <c r="R292" s="3">
        <f t="shared" si="188"/>
        <v>4.7237851662404085</v>
      </c>
      <c r="S292" s="3">
        <f t="shared" si="189"/>
        <v>6.0359477124182996</v>
      </c>
      <c r="T292" s="3">
        <f t="shared" si="190"/>
        <v>1.7005626598465473</v>
      </c>
      <c r="U292" s="3">
        <f t="shared" si="191"/>
        <v>2.3618925831202042</v>
      </c>
      <c r="V292" s="4">
        <f t="shared" si="192"/>
        <v>0.65359477124183007</v>
      </c>
      <c r="W292" s="4">
        <f t="shared" si="193"/>
        <v>0.22222222222222221</v>
      </c>
      <c r="X292" s="4">
        <f t="shared" si="194"/>
        <v>0.17391304347826086</v>
      </c>
      <c r="Y292" s="4">
        <f t="shared" si="195"/>
        <v>0.61728395061728392</v>
      </c>
      <c r="Z292" s="4">
        <f t="shared" si="196"/>
        <v>0.44444444444444442</v>
      </c>
      <c r="AA292" s="4">
        <f t="shared" si="197"/>
        <v>0.34</v>
      </c>
      <c r="AB292" s="4">
        <f t="shared" si="198"/>
        <v>0.26608695652173914</v>
      </c>
      <c r="AC292" s="4">
        <f t="shared" si="199"/>
        <v>2.9411764705882351</v>
      </c>
      <c r="AD292" s="4">
        <f t="shared" si="200"/>
        <v>0.78260869565217395</v>
      </c>
      <c r="AE292" s="4">
        <f t="shared" si="201"/>
        <v>3.7581699346405228</v>
      </c>
      <c r="AF292" s="4">
        <f t="shared" si="202"/>
        <v>1.2777777777777777</v>
      </c>
      <c r="AG292" s="4">
        <f t="shared" si="203"/>
        <v>0.72000000000000008</v>
      </c>
      <c r="AH292" s="4">
        <f t="shared" si="204"/>
        <v>1.3888888888888888</v>
      </c>
      <c r="AI292" s="4">
        <f t="shared" si="205"/>
        <v>-4.429860755896561</v>
      </c>
      <c r="AJ292" s="4">
        <f t="shared" si="206"/>
        <v>-3.1176982097186694</v>
      </c>
      <c r="AK292" s="4">
        <f t="shared" si="206"/>
        <v>-1.3121625461778912</v>
      </c>
      <c r="AL292" s="4">
        <f t="shared" si="207"/>
        <v>-0.66132992327365692</v>
      </c>
      <c r="AM292" s="4">
        <f t="shared" si="208"/>
        <v>0.66132992327365692</v>
      </c>
      <c r="AN292" s="4">
        <f t="shared" si="209"/>
        <v>-2.2149303779482805</v>
      </c>
      <c r="AO292" s="4">
        <f t="shared" si="210"/>
        <v>-1.5588491048593347</v>
      </c>
      <c r="AP292" s="4">
        <f t="shared" si="210"/>
        <v>-0.65608127308894559</v>
      </c>
      <c r="AQ292" s="4">
        <f t="shared" si="211"/>
        <v>-0.33066496163682846</v>
      </c>
      <c r="AR292" s="4">
        <f t="shared" si="212"/>
        <v>0.33066496163682846</v>
      </c>
      <c r="AS292" s="4">
        <f t="shared" si="182"/>
        <v>-1.1467111008530935</v>
      </c>
      <c r="AT292" s="4">
        <f t="shared" si="182"/>
        <v>-1.0004205016074377</v>
      </c>
      <c r="AU292" s="4">
        <f t="shared" si="182"/>
        <v>-0.58063840835997405</v>
      </c>
      <c r="AV292" s="4">
        <f t="shared" si="182"/>
        <v>-0.3193471005015126</v>
      </c>
      <c r="AW292" s="4">
        <f t="shared" si="182"/>
        <v>0.3193471005015126</v>
      </c>
      <c r="AX292" s="4">
        <f t="shared" si="183"/>
        <v>-206.40799815355683</v>
      </c>
      <c r="AY292" s="4">
        <f t="shared" si="183"/>
        <v>-180.07569028933878</v>
      </c>
      <c r="AZ292" s="4">
        <f t="shared" si="183"/>
        <v>-104.51491350479533</v>
      </c>
      <c r="BA292" s="4">
        <f t="shared" si="183"/>
        <v>-57.482478090272267</v>
      </c>
      <c r="BB292" s="4">
        <f t="shared" si="183"/>
        <v>57.482478090272267</v>
      </c>
      <c r="BC292" s="4">
        <f t="shared" si="213"/>
        <v>-0.73391304347826092</v>
      </c>
      <c r="BD292" s="4">
        <f t="shared" si="214"/>
        <v>-0.65999999999999992</v>
      </c>
      <c r="BE292" s="4">
        <f t="shared" si="214"/>
        <v>-0.21739130434782608</v>
      </c>
      <c r="BF292" s="4">
        <f t="shared" si="215"/>
        <v>-0.27999999999999986</v>
      </c>
      <c r="BG292" s="4">
        <f t="shared" si="216"/>
        <v>0.38888888888888867</v>
      </c>
      <c r="BH292" s="4">
        <f t="shared" si="217"/>
        <v>2.2754295928134658</v>
      </c>
      <c r="BI292" s="4">
        <f t="shared" si="218"/>
        <v>4.1219399450601486</v>
      </c>
      <c r="BJ292" s="4">
        <f t="shared" si="219"/>
        <v>0.55202880758619643</v>
      </c>
      <c r="BK292" s="4">
        <f t="shared" si="220"/>
        <v>0.46763087334838216</v>
      </c>
      <c r="BL292" s="4">
        <f t="shared" si="221"/>
        <v>2.0312276214833758</v>
      </c>
      <c r="BM292" s="4">
        <f t="shared" si="222"/>
        <v>0.23022081247934104</v>
      </c>
      <c r="BN292" s="3">
        <f t="shared" si="223"/>
        <v>1</v>
      </c>
      <c r="BO292" s="3">
        <v>100</v>
      </c>
      <c r="BP292" s="3">
        <f t="shared" si="224"/>
        <v>0.53</v>
      </c>
      <c r="BQ292" s="3">
        <f t="shared" si="225"/>
        <v>53</v>
      </c>
      <c r="BR292"/>
    </row>
    <row r="293" spans="1:70" x14ac:dyDescent="0.25">
      <c r="A293" t="s">
        <v>127</v>
      </c>
      <c r="B293" t="s">
        <v>241</v>
      </c>
      <c r="C293" t="s">
        <v>177</v>
      </c>
      <c r="D293" t="s">
        <v>22</v>
      </c>
      <c r="E293" t="s">
        <v>141</v>
      </c>
      <c r="F293" s="3">
        <v>1</v>
      </c>
      <c r="G293" s="3">
        <v>1</v>
      </c>
      <c r="H293" s="3" t="str">
        <f t="shared" si="226"/>
        <v>D</v>
      </c>
      <c r="I293" s="3">
        <v>3.25</v>
      </c>
      <c r="J293" s="3">
        <v>4</v>
      </c>
      <c r="K293" s="3">
        <v>2.0499999999999998</v>
      </c>
      <c r="L293" s="3">
        <v>1.44</v>
      </c>
      <c r="M293" s="3">
        <v>2.7</v>
      </c>
      <c r="N293" s="3">
        <f t="shared" si="184"/>
        <v>2</v>
      </c>
      <c r="O293" s="3">
        <f t="shared" si="185"/>
        <v>4.5497185741088186E-2</v>
      </c>
      <c r="P293" s="3">
        <f t="shared" si="186"/>
        <v>6.481481481481477E-2</v>
      </c>
      <c r="Q293" s="3">
        <f t="shared" si="187"/>
        <v>3.3978658536585367</v>
      </c>
      <c r="R293" s="3">
        <f t="shared" si="188"/>
        <v>4.1819887429643527</v>
      </c>
      <c r="S293" s="3">
        <f t="shared" si="189"/>
        <v>2.1432692307692305</v>
      </c>
      <c r="T293" s="3">
        <f t="shared" si="190"/>
        <v>1.5055159474671669</v>
      </c>
      <c r="U293" s="3">
        <f t="shared" si="191"/>
        <v>2.8228424015009383</v>
      </c>
      <c r="V293" s="4">
        <f t="shared" si="192"/>
        <v>0.30769230769230771</v>
      </c>
      <c r="W293" s="4">
        <f t="shared" si="193"/>
        <v>0.25</v>
      </c>
      <c r="X293" s="4">
        <f t="shared" si="194"/>
        <v>0.48780487804878053</v>
      </c>
      <c r="Y293" s="4">
        <f t="shared" si="195"/>
        <v>0.69444444444444442</v>
      </c>
      <c r="Z293" s="4">
        <f t="shared" si="196"/>
        <v>0.37037037037037035</v>
      </c>
      <c r="AA293" s="4">
        <f t="shared" si="197"/>
        <v>0.8125</v>
      </c>
      <c r="AB293" s="4">
        <f t="shared" si="198"/>
        <v>1.5853658536585367</v>
      </c>
      <c r="AC293" s="4">
        <f t="shared" si="199"/>
        <v>1.2307692307692308</v>
      </c>
      <c r="AD293" s="4">
        <f t="shared" si="200"/>
        <v>1.9512195121951221</v>
      </c>
      <c r="AE293" s="4">
        <f t="shared" si="201"/>
        <v>0.63076923076923075</v>
      </c>
      <c r="AF293" s="4">
        <f t="shared" si="202"/>
        <v>0.51249999999999996</v>
      </c>
      <c r="AG293" s="4">
        <f t="shared" si="203"/>
        <v>0.53333333333333333</v>
      </c>
      <c r="AH293" s="4">
        <f t="shared" si="204"/>
        <v>1.8750000000000002</v>
      </c>
      <c r="AI293" s="4">
        <f t="shared" si="205"/>
        <v>1.2545966228893062</v>
      </c>
      <c r="AJ293" s="4">
        <f t="shared" si="206"/>
        <v>-0.78412288930581608</v>
      </c>
      <c r="AK293" s="4">
        <f t="shared" si="206"/>
        <v>2.0387195121951223</v>
      </c>
      <c r="AL293" s="4">
        <f t="shared" si="207"/>
        <v>-1.3173264540337715</v>
      </c>
      <c r="AM293" s="4">
        <f t="shared" si="208"/>
        <v>1.3173264540337715</v>
      </c>
      <c r="AN293" s="4">
        <f t="shared" si="209"/>
        <v>0.62729831144465309</v>
      </c>
      <c r="AO293" s="4">
        <f t="shared" si="210"/>
        <v>-0.39206144465290804</v>
      </c>
      <c r="AP293" s="4">
        <f t="shared" si="210"/>
        <v>1.0193597560975611</v>
      </c>
      <c r="AQ293" s="4">
        <f t="shared" si="211"/>
        <v>-0.65866322701688573</v>
      </c>
      <c r="AR293" s="4">
        <f t="shared" si="212"/>
        <v>0.65866322701688573</v>
      </c>
      <c r="AS293" s="4">
        <f t="shared" si="182"/>
        <v>0.56025032677355735</v>
      </c>
      <c r="AT293" s="4">
        <f t="shared" si="182"/>
        <v>-0.37364411736429681</v>
      </c>
      <c r="AU293" s="4">
        <f t="shared" si="182"/>
        <v>0.7949849460102556</v>
      </c>
      <c r="AV293" s="4">
        <f t="shared" si="182"/>
        <v>-0.58244127487088082</v>
      </c>
      <c r="AW293" s="4">
        <f t="shared" si="182"/>
        <v>0.58244127487088082</v>
      </c>
      <c r="AX293" s="4">
        <f t="shared" si="183"/>
        <v>100.84505881924034</v>
      </c>
      <c r="AY293" s="4">
        <f t="shared" si="183"/>
        <v>-67.255941125573429</v>
      </c>
      <c r="AZ293" s="4">
        <f t="shared" si="183"/>
        <v>143.09729028184603</v>
      </c>
      <c r="BA293" s="4">
        <f t="shared" si="183"/>
        <v>-104.83942947675854</v>
      </c>
      <c r="BB293" s="4">
        <f t="shared" si="183"/>
        <v>104.83942947675854</v>
      </c>
      <c r="BC293" s="4">
        <f t="shared" si="213"/>
        <v>0.58536585365853688</v>
      </c>
      <c r="BD293" s="4">
        <f t="shared" si="214"/>
        <v>-0.1875</v>
      </c>
      <c r="BE293" s="4">
        <f t="shared" si="214"/>
        <v>0.95121951219512224</v>
      </c>
      <c r="BF293" s="4">
        <f t="shared" si="215"/>
        <v>-0.46666666666666673</v>
      </c>
      <c r="BG293" s="4">
        <f t="shared" si="216"/>
        <v>0.87500000000000033</v>
      </c>
      <c r="BH293" s="4">
        <f t="shared" si="217"/>
        <v>1.0283675284241924</v>
      </c>
      <c r="BI293" s="4">
        <f t="shared" si="218"/>
        <v>3.241041275797373</v>
      </c>
      <c r="BJ293" s="4">
        <f t="shared" si="219"/>
        <v>0.3172954124662265</v>
      </c>
      <c r="BK293" s="4">
        <f t="shared" si="220"/>
        <v>0.93149046868370755</v>
      </c>
      <c r="BL293" s="4">
        <f t="shared" si="221"/>
        <v>2.1641791744840528</v>
      </c>
      <c r="BM293" s="4">
        <f t="shared" si="222"/>
        <v>0.43041282333094155</v>
      </c>
      <c r="BN293" s="3">
        <f t="shared" si="223"/>
        <v>0</v>
      </c>
      <c r="BO293" s="3">
        <v>100</v>
      </c>
      <c r="BP293" s="3">
        <f t="shared" si="224"/>
        <v>-1</v>
      </c>
      <c r="BQ293" s="3">
        <f t="shared" si="225"/>
        <v>-100</v>
      </c>
      <c r="BR293"/>
    </row>
    <row r="294" spans="1:70" x14ac:dyDescent="0.25">
      <c r="A294" t="s">
        <v>127</v>
      </c>
      <c r="B294" t="s">
        <v>242</v>
      </c>
      <c r="C294" t="s">
        <v>138</v>
      </c>
      <c r="D294" t="s">
        <v>25</v>
      </c>
      <c r="E294" t="s">
        <v>15</v>
      </c>
      <c r="F294" s="3">
        <v>2</v>
      </c>
      <c r="G294" s="3">
        <v>1</v>
      </c>
      <c r="H294" s="3" t="str">
        <f t="shared" si="226"/>
        <v>H</v>
      </c>
      <c r="I294" s="3">
        <v>1.3</v>
      </c>
      <c r="J294" s="3">
        <v>6</v>
      </c>
      <c r="K294" s="3">
        <v>8.5</v>
      </c>
      <c r="L294" s="3">
        <v>1.3</v>
      </c>
      <c r="M294" s="3">
        <v>3.5</v>
      </c>
      <c r="N294" s="3">
        <f t="shared" si="184"/>
        <v>3</v>
      </c>
      <c r="O294" s="3">
        <f t="shared" si="185"/>
        <v>5.3544494720965119E-2</v>
      </c>
      <c r="P294" s="3">
        <f t="shared" si="186"/>
        <v>5.4945054945054861E-2</v>
      </c>
      <c r="Q294" s="3">
        <f t="shared" si="187"/>
        <v>1.3696078431372547</v>
      </c>
      <c r="R294" s="3">
        <f t="shared" si="188"/>
        <v>6.3212669683257907</v>
      </c>
      <c r="S294" s="3">
        <f t="shared" si="189"/>
        <v>8.9551282051282044</v>
      </c>
      <c r="T294" s="3">
        <f t="shared" si="190"/>
        <v>1.3696078431372547</v>
      </c>
      <c r="U294" s="3">
        <f t="shared" si="191"/>
        <v>3.6874057315233779</v>
      </c>
      <c r="V294" s="4">
        <f t="shared" si="192"/>
        <v>0.76923076923076916</v>
      </c>
      <c r="W294" s="4">
        <f t="shared" si="193"/>
        <v>0.16666666666666666</v>
      </c>
      <c r="X294" s="4">
        <f t="shared" si="194"/>
        <v>0.11764705882352941</v>
      </c>
      <c r="Y294" s="4">
        <f t="shared" si="195"/>
        <v>0.76923076923076916</v>
      </c>
      <c r="Z294" s="4">
        <f t="shared" si="196"/>
        <v>0.2857142857142857</v>
      </c>
      <c r="AA294" s="4">
        <f t="shared" si="197"/>
        <v>0.21666666666666667</v>
      </c>
      <c r="AB294" s="4">
        <f t="shared" si="198"/>
        <v>0.15294117647058825</v>
      </c>
      <c r="AC294" s="4">
        <f t="shared" si="199"/>
        <v>4.615384615384615</v>
      </c>
      <c r="AD294" s="4">
        <f t="shared" si="200"/>
        <v>0.70588235294117652</v>
      </c>
      <c r="AE294" s="4">
        <f t="shared" si="201"/>
        <v>6.5384615384615383</v>
      </c>
      <c r="AF294" s="4">
        <f t="shared" si="202"/>
        <v>1.4166666666666667</v>
      </c>
      <c r="AG294" s="4">
        <f t="shared" si="203"/>
        <v>0.37142857142857144</v>
      </c>
      <c r="AH294" s="4">
        <f t="shared" si="204"/>
        <v>2.6923076923076921</v>
      </c>
      <c r="AI294" s="4">
        <f t="shared" si="205"/>
        <v>-7.5855203619909499</v>
      </c>
      <c r="AJ294" s="4">
        <f t="shared" si="206"/>
        <v>-4.9516591251885362</v>
      </c>
      <c r="AK294" s="4">
        <f t="shared" si="206"/>
        <v>-2.6338612368024137</v>
      </c>
      <c r="AL294" s="4">
        <f t="shared" si="207"/>
        <v>-2.3177978883861234</v>
      </c>
      <c r="AM294" s="4">
        <f t="shared" si="208"/>
        <v>2.3177978883861234</v>
      </c>
      <c r="AN294" s="4">
        <f t="shared" si="209"/>
        <v>-3.792760180995475</v>
      </c>
      <c r="AO294" s="4">
        <f t="shared" si="210"/>
        <v>-2.4758295625942681</v>
      </c>
      <c r="AP294" s="4">
        <f t="shared" si="210"/>
        <v>-1.3169306184012068</v>
      </c>
      <c r="AQ294" s="4">
        <f t="shared" si="211"/>
        <v>-1.1588989441930617</v>
      </c>
      <c r="AR294" s="4">
        <f t="shared" si="212"/>
        <v>1.1588989441930617</v>
      </c>
      <c r="AS294" s="4">
        <f t="shared" si="182"/>
        <v>-1.3130028746763109</v>
      </c>
      <c r="AT294" s="4">
        <f t="shared" si="182"/>
        <v>-1.1869280889295744</v>
      </c>
      <c r="AU294" s="4">
        <f t="shared" si="182"/>
        <v>-0.9213434502796195</v>
      </c>
      <c r="AV294" s="4">
        <f t="shared" si="182"/>
        <v>-0.85886753205861233</v>
      </c>
      <c r="AW294" s="4">
        <f t="shared" si="182"/>
        <v>0.85886753205861233</v>
      </c>
      <c r="AX294" s="4">
        <f t="shared" si="183"/>
        <v>-236.34051744173595</v>
      </c>
      <c r="AY294" s="4">
        <f t="shared" si="183"/>
        <v>-213.64705600732336</v>
      </c>
      <c r="AZ294" s="4">
        <f t="shared" si="183"/>
        <v>-165.8418210503315</v>
      </c>
      <c r="BA294" s="4">
        <f t="shared" si="183"/>
        <v>-154.59615577055021</v>
      </c>
      <c r="BB294" s="4">
        <f t="shared" si="183"/>
        <v>154.59615577055021</v>
      </c>
      <c r="BC294" s="4">
        <f t="shared" si="213"/>
        <v>-0.84705882352941175</v>
      </c>
      <c r="BD294" s="4">
        <f t="shared" si="214"/>
        <v>-0.78333333333333333</v>
      </c>
      <c r="BE294" s="4">
        <f t="shared" si="214"/>
        <v>-0.29411764705882359</v>
      </c>
      <c r="BF294" s="4">
        <f t="shared" si="215"/>
        <v>-0.62857142857142867</v>
      </c>
      <c r="BG294" s="4">
        <f t="shared" si="216"/>
        <v>1.6923076923076923</v>
      </c>
      <c r="BH294" s="4">
        <f t="shared" si="217"/>
        <v>3.8513260112367464</v>
      </c>
      <c r="BI294" s="4">
        <f t="shared" si="218"/>
        <v>5.5486676721970838</v>
      </c>
      <c r="BJ294" s="4">
        <f t="shared" si="219"/>
        <v>0.69409923945071161</v>
      </c>
      <c r="BK294" s="4">
        <f t="shared" si="220"/>
        <v>1.6389306042976888</v>
      </c>
      <c r="BL294" s="4">
        <f t="shared" si="221"/>
        <v>2.5285067873303162</v>
      </c>
      <c r="BM294" s="4">
        <f t="shared" si="222"/>
        <v>0.64818121608766877</v>
      </c>
      <c r="BN294" s="3">
        <f t="shared" si="223"/>
        <v>1</v>
      </c>
      <c r="BO294" s="3">
        <v>100</v>
      </c>
      <c r="BP294" s="3">
        <f t="shared" si="224"/>
        <v>0.30000000000000004</v>
      </c>
      <c r="BQ294" s="3">
        <f t="shared" si="225"/>
        <v>30.000000000000004</v>
      </c>
      <c r="BR294"/>
    </row>
    <row r="295" spans="1:70" x14ac:dyDescent="0.25">
      <c r="A295" t="s">
        <v>127</v>
      </c>
      <c r="B295" t="s">
        <v>242</v>
      </c>
      <c r="C295" t="s">
        <v>139</v>
      </c>
      <c r="D295" t="s">
        <v>130</v>
      </c>
      <c r="E295" t="s">
        <v>12</v>
      </c>
      <c r="F295" s="3">
        <v>0</v>
      </c>
      <c r="G295" s="3">
        <v>0</v>
      </c>
      <c r="H295" s="3" t="str">
        <f t="shared" si="226"/>
        <v>D</v>
      </c>
      <c r="I295" s="3">
        <v>2</v>
      </c>
      <c r="J295" s="3">
        <v>3.75</v>
      </c>
      <c r="K295" s="3">
        <v>3.5</v>
      </c>
      <c r="L295" s="3">
        <v>1.8</v>
      </c>
      <c r="M295" s="3">
        <v>2</v>
      </c>
      <c r="N295" s="3">
        <f t="shared" si="184"/>
        <v>0</v>
      </c>
      <c r="O295" s="3">
        <f t="shared" si="185"/>
        <v>5.2380952380952195E-2</v>
      </c>
      <c r="P295" s="3">
        <f t="shared" si="186"/>
        <v>5.555555555555558E-2</v>
      </c>
      <c r="Q295" s="3">
        <f t="shared" si="187"/>
        <v>2.1047619047619044</v>
      </c>
      <c r="R295" s="3">
        <f t="shared" si="188"/>
        <v>3.9464285714285707</v>
      </c>
      <c r="S295" s="3">
        <f t="shared" si="189"/>
        <v>3.6833333333333327</v>
      </c>
      <c r="T295" s="3">
        <f t="shared" si="190"/>
        <v>1.8942857142857139</v>
      </c>
      <c r="U295" s="3">
        <f t="shared" si="191"/>
        <v>2.1047619047619044</v>
      </c>
      <c r="V295" s="4">
        <f t="shared" si="192"/>
        <v>0.5</v>
      </c>
      <c r="W295" s="4">
        <f t="shared" si="193"/>
        <v>0.26666666666666666</v>
      </c>
      <c r="X295" s="4">
        <f t="shared" si="194"/>
        <v>0.2857142857142857</v>
      </c>
      <c r="Y295" s="4">
        <f t="shared" si="195"/>
        <v>0.55555555555555558</v>
      </c>
      <c r="Z295" s="4">
        <f t="shared" si="196"/>
        <v>0.5</v>
      </c>
      <c r="AA295" s="4">
        <f t="shared" si="197"/>
        <v>0.53333333333333333</v>
      </c>
      <c r="AB295" s="4">
        <f t="shared" si="198"/>
        <v>0.5714285714285714</v>
      </c>
      <c r="AC295" s="4">
        <f t="shared" si="199"/>
        <v>1.875</v>
      </c>
      <c r="AD295" s="4">
        <f t="shared" si="200"/>
        <v>1.0714285714285714</v>
      </c>
      <c r="AE295" s="4">
        <f t="shared" si="201"/>
        <v>1.75</v>
      </c>
      <c r="AF295" s="4">
        <f t="shared" si="202"/>
        <v>0.93333333333333335</v>
      </c>
      <c r="AG295" s="4">
        <f t="shared" si="203"/>
        <v>0.9</v>
      </c>
      <c r="AH295" s="4">
        <f t="shared" si="204"/>
        <v>1.1111111111111112</v>
      </c>
      <c r="AI295" s="4">
        <f t="shared" si="205"/>
        <v>-1.5785714285714283</v>
      </c>
      <c r="AJ295" s="4">
        <f t="shared" si="206"/>
        <v>-1.8416666666666663</v>
      </c>
      <c r="AK295" s="4">
        <f t="shared" si="206"/>
        <v>0.26309523809523805</v>
      </c>
      <c r="AL295" s="4">
        <f t="shared" si="207"/>
        <v>-0.21047619047619048</v>
      </c>
      <c r="AM295" s="4">
        <f t="shared" si="208"/>
        <v>0.21047619047619048</v>
      </c>
      <c r="AN295" s="4">
        <f t="shared" si="209"/>
        <v>-0.78928571428571415</v>
      </c>
      <c r="AO295" s="4">
        <f t="shared" si="210"/>
        <v>-0.92083333333333317</v>
      </c>
      <c r="AP295" s="4">
        <f t="shared" si="210"/>
        <v>0.13154761904761902</v>
      </c>
      <c r="AQ295" s="4">
        <f t="shared" si="211"/>
        <v>-0.10523809523809524</v>
      </c>
      <c r="AR295" s="4">
        <f t="shared" si="212"/>
        <v>0.10523809523809524</v>
      </c>
      <c r="AS295" s="4">
        <f t="shared" si="182"/>
        <v>-0.66817361107198181</v>
      </c>
      <c r="AT295" s="4">
        <f t="shared" si="182"/>
        <v>-0.74420672565596402</v>
      </c>
      <c r="AU295" s="4">
        <f t="shared" si="182"/>
        <v>0.13079660078574579</v>
      </c>
      <c r="AV295" s="4">
        <f t="shared" si="182"/>
        <v>-0.10485215066816966</v>
      </c>
      <c r="AW295" s="4">
        <f t="shared" si="182"/>
        <v>0.10485215066816966</v>
      </c>
      <c r="AX295" s="4">
        <f t="shared" si="183"/>
        <v>-120.27124999295673</v>
      </c>
      <c r="AY295" s="4">
        <f t="shared" si="183"/>
        <v>-133.95721061807353</v>
      </c>
      <c r="AZ295" s="4">
        <f t="shared" si="183"/>
        <v>23.543388141434242</v>
      </c>
      <c r="BA295" s="4">
        <f t="shared" si="183"/>
        <v>-18.873387120270539</v>
      </c>
      <c r="BB295" s="4">
        <f t="shared" si="183"/>
        <v>18.873387120270539</v>
      </c>
      <c r="BC295" s="4">
        <f t="shared" si="213"/>
        <v>-0.42857142857142855</v>
      </c>
      <c r="BD295" s="4">
        <f t="shared" si="214"/>
        <v>-0.46666666666666667</v>
      </c>
      <c r="BE295" s="4">
        <f t="shared" si="214"/>
        <v>7.1428571428571425E-2</v>
      </c>
      <c r="BF295" s="4">
        <f t="shared" si="215"/>
        <v>-0.10000000000000002</v>
      </c>
      <c r="BG295" s="4">
        <f t="shared" si="216"/>
        <v>0.11111111111111113</v>
      </c>
      <c r="BH295" s="4">
        <f t="shared" si="217"/>
        <v>0.99606249557290683</v>
      </c>
      <c r="BI295" s="4">
        <f t="shared" si="218"/>
        <v>3.244841269841269</v>
      </c>
      <c r="BJ295" s="4">
        <f t="shared" si="219"/>
        <v>0.30696801869190726</v>
      </c>
      <c r="BK295" s="4">
        <f t="shared" si="220"/>
        <v>0.14882914156402574</v>
      </c>
      <c r="BL295" s="4">
        <f t="shared" si="221"/>
        <v>1.9995238095238093</v>
      </c>
      <c r="BM295" s="4">
        <f t="shared" si="222"/>
        <v>7.443229275647871E-2</v>
      </c>
      <c r="BN295" s="3">
        <f t="shared" si="223"/>
        <v>0</v>
      </c>
      <c r="BO295" s="3">
        <v>100</v>
      </c>
      <c r="BP295" s="3">
        <f t="shared" si="224"/>
        <v>-1</v>
      </c>
      <c r="BQ295" s="3">
        <f t="shared" si="225"/>
        <v>-100</v>
      </c>
      <c r="BR295"/>
    </row>
    <row r="296" spans="1:70" x14ac:dyDescent="0.25">
      <c r="A296" t="s">
        <v>127</v>
      </c>
      <c r="B296" t="s">
        <v>243</v>
      </c>
      <c r="C296" t="s">
        <v>162</v>
      </c>
      <c r="D296" t="s">
        <v>20</v>
      </c>
      <c r="E296" t="s">
        <v>17</v>
      </c>
      <c r="F296" s="3">
        <v>1</v>
      </c>
      <c r="G296" s="3">
        <v>1</v>
      </c>
      <c r="H296" s="3" t="str">
        <f t="shared" si="226"/>
        <v>D</v>
      </c>
      <c r="I296" s="3">
        <v>1.95</v>
      </c>
      <c r="J296" s="3">
        <v>3.75</v>
      </c>
      <c r="K296" s="3">
        <v>3.6</v>
      </c>
      <c r="L296" s="3">
        <v>1.67</v>
      </c>
      <c r="M296" s="3">
        <v>2.2000000000000002</v>
      </c>
      <c r="N296" s="3">
        <f t="shared" si="184"/>
        <v>2</v>
      </c>
      <c r="O296" s="3">
        <f t="shared" si="185"/>
        <v>5.7264957264957506E-2</v>
      </c>
      <c r="P296" s="3">
        <f t="shared" si="186"/>
        <v>5.3347849755035481E-2</v>
      </c>
      <c r="Q296" s="3">
        <f t="shared" si="187"/>
        <v>2.061666666666667</v>
      </c>
      <c r="R296" s="3">
        <f t="shared" si="188"/>
        <v>3.9647435897435908</v>
      </c>
      <c r="S296" s="3">
        <f t="shared" si="189"/>
        <v>3.8061538461538471</v>
      </c>
      <c r="T296" s="3">
        <f t="shared" si="190"/>
        <v>1.7656324786324789</v>
      </c>
      <c r="U296" s="3">
        <f t="shared" si="191"/>
        <v>2.3259829059829067</v>
      </c>
      <c r="V296" s="4">
        <f t="shared" si="192"/>
        <v>0.51282051282051289</v>
      </c>
      <c r="W296" s="4">
        <f t="shared" si="193"/>
        <v>0.26666666666666666</v>
      </c>
      <c r="X296" s="4">
        <f t="shared" si="194"/>
        <v>0.27777777777777779</v>
      </c>
      <c r="Y296" s="4">
        <f t="shared" si="195"/>
        <v>0.5988023952095809</v>
      </c>
      <c r="Z296" s="4">
        <f t="shared" si="196"/>
        <v>0.45454545454545453</v>
      </c>
      <c r="AA296" s="4">
        <f t="shared" si="197"/>
        <v>0.52</v>
      </c>
      <c r="AB296" s="4">
        <f t="shared" si="198"/>
        <v>0.54166666666666663</v>
      </c>
      <c r="AC296" s="4">
        <f t="shared" si="199"/>
        <v>1.9230769230769231</v>
      </c>
      <c r="AD296" s="4">
        <f t="shared" si="200"/>
        <v>1.0416666666666667</v>
      </c>
      <c r="AE296" s="4">
        <f t="shared" si="201"/>
        <v>1.8461538461538463</v>
      </c>
      <c r="AF296" s="4">
        <f t="shared" si="202"/>
        <v>0.96000000000000008</v>
      </c>
      <c r="AG296" s="4">
        <f t="shared" si="203"/>
        <v>0.75909090909090904</v>
      </c>
      <c r="AH296" s="4">
        <f t="shared" si="204"/>
        <v>1.317365269461078</v>
      </c>
      <c r="AI296" s="4">
        <f t="shared" si="205"/>
        <v>-1.7444871794871801</v>
      </c>
      <c r="AJ296" s="4">
        <f t="shared" si="206"/>
        <v>-1.9030769230769238</v>
      </c>
      <c r="AK296" s="4">
        <f t="shared" si="206"/>
        <v>0.15858974358974365</v>
      </c>
      <c r="AL296" s="4">
        <f t="shared" si="207"/>
        <v>-0.56035042735042784</v>
      </c>
      <c r="AM296" s="4">
        <f t="shared" si="208"/>
        <v>0.56035042735042784</v>
      </c>
      <c r="AN296" s="4">
        <f t="shared" si="209"/>
        <v>-0.87224358974359006</v>
      </c>
      <c r="AO296" s="4">
        <f t="shared" si="210"/>
        <v>-0.95153846153846189</v>
      </c>
      <c r="AP296" s="4">
        <f t="shared" si="210"/>
        <v>7.9294871794871824E-2</v>
      </c>
      <c r="AQ296" s="4">
        <f t="shared" si="211"/>
        <v>-0.28017521367521392</v>
      </c>
      <c r="AR296" s="4">
        <f t="shared" si="212"/>
        <v>0.28017521367521392</v>
      </c>
      <c r="AS296" s="4">
        <f t="shared" si="182"/>
        <v>-0.71726671271838949</v>
      </c>
      <c r="AT296" s="4">
        <f t="shared" si="182"/>
        <v>-0.76057078653636656</v>
      </c>
      <c r="AU296" s="4">
        <f t="shared" si="182"/>
        <v>7.9129302469536922E-2</v>
      </c>
      <c r="AV296" s="4">
        <f t="shared" si="182"/>
        <v>-0.27317117128312224</v>
      </c>
      <c r="AW296" s="4">
        <f t="shared" si="182"/>
        <v>0.27317117128312224</v>
      </c>
      <c r="AX296" s="4">
        <f t="shared" si="183"/>
        <v>-129.10800828931011</v>
      </c>
      <c r="AY296" s="4">
        <f t="shared" si="183"/>
        <v>-136.90274157654599</v>
      </c>
      <c r="AZ296" s="4">
        <f t="shared" si="183"/>
        <v>14.243274444516647</v>
      </c>
      <c r="BA296" s="4">
        <f t="shared" si="183"/>
        <v>-49.170810830962004</v>
      </c>
      <c r="BB296" s="4">
        <f t="shared" si="183"/>
        <v>49.170810830962004</v>
      </c>
      <c r="BC296" s="4">
        <f t="shared" si="213"/>
        <v>-0.45833333333333337</v>
      </c>
      <c r="BD296" s="4">
        <f t="shared" si="214"/>
        <v>-0.48000000000000004</v>
      </c>
      <c r="BE296" s="4">
        <f t="shared" si="214"/>
        <v>4.1666666666666671E-2</v>
      </c>
      <c r="BF296" s="4">
        <f t="shared" si="215"/>
        <v>-0.24090909090909104</v>
      </c>
      <c r="BG296" s="4">
        <f t="shared" si="216"/>
        <v>0.31736526946107807</v>
      </c>
      <c r="BH296" s="4">
        <f t="shared" si="217"/>
        <v>1.0559425490460281</v>
      </c>
      <c r="BI296" s="4">
        <f t="shared" si="218"/>
        <v>3.2775213675213681</v>
      </c>
      <c r="BJ296" s="4">
        <f t="shared" si="219"/>
        <v>0.32217716702319676</v>
      </c>
      <c r="BK296" s="4">
        <f t="shared" si="220"/>
        <v>0.39622758702026467</v>
      </c>
      <c r="BL296" s="4">
        <f t="shared" si="221"/>
        <v>2.0458076923076929</v>
      </c>
      <c r="BM296" s="4">
        <f t="shared" si="222"/>
        <v>0.19367782637150793</v>
      </c>
      <c r="BN296" s="3">
        <f t="shared" si="223"/>
        <v>0</v>
      </c>
      <c r="BO296" s="3">
        <v>100</v>
      </c>
      <c r="BP296" s="3">
        <f t="shared" si="224"/>
        <v>-1</v>
      </c>
      <c r="BQ296" s="3">
        <f t="shared" si="225"/>
        <v>-100</v>
      </c>
      <c r="BR296"/>
    </row>
    <row r="297" spans="1:70" x14ac:dyDescent="0.25">
      <c r="A297" t="s">
        <v>127</v>
      </c>
      <c r="B297" t="s">
        <v>243</v>
      </c>
      <c r="C297" t="s">
        <v>162</v>
      </c>
      <c r="D297" t="s">
        <v>133</v>
      </c>
      <c r="E297" t="s">
        <v>18</v>
      </c>
      <c r="F297" s="3">
        <v>3</v>
      </c>
      <c r="G297" s="3">
        <v>1</v>
      </c>
      <c r="H297" s="3" t="str">
        <f t="shared" si="226"/>
        <v>H</v>
      </c>
      <c r="I297" s="3">
        <v>2.7</v>
      </c>
      <c r="J297" s="3">
        <v>3.4</v>
      </c>
      <c r="K297" s="3">
        <v>2.6</v>
      </c>
      <c r="L297" s="3">
        <v>1.85</v>
      </c>
      <c r="M297" s="3">
        <v>2.0499999999999998</v>
      </c>
      <c r="N297" s="3">
        <f t="shared" si="184"/>
        <v>4</v>
      </c>
      <c r="O297" s="3">
        <f t="shared" si="185"/>
        <v>4.9103402044578415E-2</v>
      </c>
      <c r="P297" s="3">
        <f t="shared" si="186"/>
        <v>2.8345418589320936E-2</v>
      </c>
      <c r="Q297" s="3">
        <f t="shared" si="187"/>
        <v>2.8325791855203617</v>
      </c>
      <c r="R297" s="3">
        <f t="shared" si="188"/>
        <v>3.5669515669515666</v>
      </c>
      <c r="S297" s="3">
        <f t="shared" si="189"/>
        <v>2.7276688453159039</v>
      </c>
      <c r="T297" s="3">
        <f t="shared" si="190"/>
        <v>1.9408412937824702</v>
      </c>
      <c r="U297" s="3">
        <f t="shared" si="191"/>
        <v>2.1506619741913857</v>
      </c>
      <c r="V297" s="4">
        <f t="shared" si="192"/>
        <v>0.37037037037037035</v>
      </c>
      <c r="W297" s="4">
        <f t="shared" si="193"/>
        <v>0.29411764705882354</v>
      </c>
      <c r="X297" s="4">
        <f t="shared" si="194"/>
        <v>0.38461538461538458</v>
      </c>
      <c r="Y297" s="4">
        <f t="shared" si="195"/>
        <v>0.54054054054054046</v>
      </c>
      <c r="Z297" s="4">
        <f t="shared" si="196"/>
        <v>0.48780487804878053</v>
      </c>
      <c r="AA297" s="4">
        <f t="shared" si="197"/>
        <v>0.79411764705882359</v>
      </c>
      <c r="AB297" s="4">
        <f t="shared" si="198"/>
        <v>1.0384615384615385</v>
      </c>
      <c r="AC297" s="4">
        <f t="shared" si="199"/>
        <v>1.2592592592592591</v>
      </c>
      <c r="AD297" s="4">
        <f t="shared" si="200"/>
        <v>1.3076923076923077</v>
      </c>
      <c r="AE297" s="4">
        <f t="shared" si="201"/>
        <v>0.96296296296296291</v>
      </c>
      <c r="AF297" s="4">
        <f t="shared" si="202"/>
        <v>0.76470588235294124</v>
      </c>
      <c r="AG297" s="4">
        <f t="shared" si="203"/>
        <v>0.90243902439024404</v>
      </c>
      <c r="AH297" s="4">
        <f t="shared" si="204"/>
        <v>1.1081081081081079</v>
      </c>
      <c r="AI297" s="4">
        <f t="shared" si="205"/>
        <v>0.10491034020445777</v>
      </c>
      <c r="AJ297" s="4">
        <f t="shared" si="206"/>
        <v>-0.73437238143120487</v>
      </c>
      <c r="AK297" s="4">
        <f t="shared" si="206"/>
        <v>0.83928272163566264</v>
      </c>
      <c r="AL297" s="4">
        <f t="shared" si="207"/>
        <v>-0.20982068040891555</v>
      </c>
      <c r="AM297" s="4">
        <f t="shared" si="208"/>
        <v>0.20982068040891555</v>
      </c>
      <c r="AN297" s="4">
        <f t="shared" si="209"/>
        <v>5.2455170102228887E-2</v>
      </c>
      <c r="AO297" s="4">
        <f t="shared" si="210"/>
        <v>-0.36718619071560243</v>
      </c>
      <c r="AP297" s="4">
        <f t="shared" si="210"/>
        <v>0.41964136081783132</v>
      </c>
      <c r="AQ297" s="4">
        <f t="shared" si="211"/>
        <v>-0.10491034020445777</v>
      </c>
      <c r="AR297" s="4">
        <f t="shared" si="212"/>
        <v>0.10491034020445777</v>
      </c>
      <c r="AS297" s="4">
        <f t="shared" si="182"/>
        <v>5.2407138455991431E-2</v>
      </c>
      <c r="AT297" s="4">
        <f t="shared" si="182"/>
        <v>-0.35190267168374029</v>
      </c>
      <c r="AU297" s="4">
        <f t="shared" si="182"/>
        <v>0.39732309089499063</v>
      </c>
      <c r="AV297" s="4">
        <f t="shared" si="182"/>
        <v>-0.1045279747313128</v>
      </c>
      <c r="AW297" s="4">
        <f t="shared" si="182"/>
        <v>0.1045279747313128</v>
      </c>
      <c r="AX297" s="4">
        <f t="shared" si="183"/>
        <v>9.4332849220784567</v>
      </c>
      <c r="AY297" s="4">
        <f t="shared" si="183"/>
        <v>-63.342480903073252</v>
      </c>
      <c r="AZ297" s="4">
        <f t="shared" si="183"/>
        <v>71.51815636109832</v>
      </c>
      <c r="BA297" s="4">
        <f t="shared" si="183"/>
        <v>-18.815035451636302</v>
      </c>
      <c r="BB297" s="4">
        <f t="shared" si="183"/>
        <v>18.815035451636302</v>
      </c>
      <c r="BC297" s="4">
        <f t="shared" si="213"/>
        <v>3.8461538461538436E-2</v>
      </c>
      <c r="BD297" s="4">
        <f t="shared" si="214"/>
        <v>-0.20588235294117646</v>
      </c>
      <c r="BE297" s="4">
        <f t="shared" si="214"/>
        <v>0.30769230769230765</v>
      </c>
      <c r="BF297" s="4">
        <f t="shared" si="215"/>
        <v>-9.7560975609756032E-2</v>
      </c>
      <c r="BG297" s="4">
        <f t="shared" si="216"/>
        <v>0.10810810810810803</v>
      </c>
      <c r="BH297" s="4">
        <f t="shared" si="217"/>
        <v>0.45729357108370272</v>
      </c>
      <c r="BI297" s="4">
        <f t="shared" si="218"/>
        <v>3.0423998659292777</v>
      </c>
      <c r="BJ297" s="4">
        <f t="shared" si="219"/>
        <v>0.15030686012209177</v>
      </c>
      <c r="BK297" s="4">
        <f t="shared" si="220"/>
        <v>0.14836562595031957</v>
      </c>
      <c r="BL297" s="4">
        <f t="shared" si="221"/>
        <v>2.0457516339869279</v>
      </c>
      <c r="BM297" s="4">
        <f t="shared" si="222"/>
        <v>7.2523772429389441E-2</v>
      </c>
      <c r="BN297" s="3">
        <f t="shared" si="223"/>
        <v>1</v>
      </c>
      <c r="BO297" s="3">
        <v>100</v>
      </c>
      <c r="BP297" s="3">
        <f t="shared" si="224"/>
        <v>1.7000000000000002</v>
      </c>
      <c r="BQ297" s="3">
        <f t="shared" si="225"/>
        <v>170.00000000000003</v>
      </c>
      <c r="BR297"/>
    </row>
    <row r="298" spans="1:70" x14ac:dyDescent="0.25">
      <c r="A298" t="s">
        <v>127</v>
      </c>
      <c r="B298" t="s">
        <v>243</v>
      </c>
      <c r="C298" t="s">
        <v>143</v>
      </c>
      <c r="D298" t="s">
        <v>13</v>
      </c>
      <c r="E298" t="s">
        <v>19</v>
      </c>
      <c r="F298" s="3">
        <v>1</v>
      </c>
      <c r="G298" s="3">
        <v>0</v>
      </c>
      <c r="H298" s="3" t="str">
        <f t="shared" si="226"/>
        <v>H</v>
      </c>
      <c r="I298" s="3">
        <v>1.85</v>
      </c>
      <c r="J298" s="3">
        <v>3.8</v>
      </c>
      <c r="K298" s="3">
        <v>3.8</v>
      </c>
      <c r="L298" s="3">
        <v>1.73</v>
      </c>
      <c r="M298" s="3">
        <v>2.1</v>
      </c>
      <c r="N298" s="3">
        <f t="shared" si="184"/>
        <v>1</v>
      </c>
      <c r="O298" s="3">
        <f t="shared" si="185"/>
        <v>6.6856330014224641E-2</v>
      </c>
      <c r="P298" s="3">
        <f t="shared" si="186"/>
        <v>5.4225158271401064E-2</v>
      </c>
      <c r="Q298" s="3">
        <f t="shared" si="187"/>
        <v>1.9736842105263157</v>
      </c>
      <c r="R298" s="3">
        <f t="shared" si="188"/>
        <v>4.0540540540540535</v>
      </c>
      <c r="S298" s="3">
        <f t="shared" si="189"/>
        <v>4.0540540540540535</v>
      </c>
      <c r="T298" s="3">
        <f t="shared" si="190"/>
        <v>1.8456614509246085</v>
      </c>
      <c r="U298" s="3">
        <f t="shared" si="191"/>
        <v>2.2403982930298718</v>
      </c>
      <c r="V298" s="4">
        <f t="shared" si="192"/>
        <v>0.54054054054054046</v>
      </c>
      <c r="W298" s="4">
        <f t="shared" si="193"/>
        <v>0.26315789473684209</v>
      </c>
      <c r="X298" s="4">
        <f t="shared" si="194"/>
        <v>0.26315789473684209</v>
      </c>
      <c r="Y298" s="4">
        <f t="shared" si="195"/>
        <v>0.5780346820809249</v>
      </c>
      <c r="Z298" s="4">
        <f t="shared" si="196"/>
        <v>0.47619047619047616</v>
      </c>
      <c r="AA298" s="4">
        <f t="shared" si="197"/>
        <v>0.48684210526315796</v>
      </c>
      <c r="AB298" s="4">
        <f t="shared" si="198"/>
        <v>0.48684210526315796</v>
      </c>
      <c r="AC298" s="4">
        <f t="shared" si="199"/>
        <v>2.0540540540540539</v>
      </c>
      <c r="AD298" s="4">
        <f t="shared" si="200"/>
        <v>1</v>
      </c>
      <c r="AE298" s="4">
        <f t="shared" si="201"/>
        <v>2.0540540540540539</v>
      </c>
      <c r="AF298" s="4">
        <f t="shared" si="202"/>
        <v>1</v>
      </c>
      <c r="AG298" s="4">
        <f t="shared" si="203"/>
        <v>0.82380952380952377</v>
      </c>
      <c r="AH298" s="4">
        <f t="shared" si="204"/>
        <v>1.2138728323699424</v>
      </c>
      <c r="AI298" s="4">
        <f t="shared" si="205"/>
        <v>-2.0803698435277376</v>
      </c>
      <c r="AJ298" s="4">
        <f t="shared" si="206"/>
        <v>-2.0803698435277376</v>
      </c>
      <c r="AK298" s="4">
        <f t="shared" si="206"/>
        <v>0</v>
      </c>
      <c r="AL298" s="4">
        <f t="shared" si="207"/>
        <v>-0.39473684210526327</v>
      </c>
      <c r="AM298" s="4">
        <f t="shared" si="208"/>
        <v>0.39473684210526327</v>
      </c>
      <c r="AN298" s="4">
        <f t="shared" si="209"/>
        <v>-1.0401849217638688</v>
      </c>
      <c r="AO298" s="4">
        <f t="shared" si="210"/>
        <v>-1.0401849217638688</v>
      </c>
      <c r="AP298" s="4">
        <f t="shared" si="210"/>
        <v>0</v>
      </c>
      <c r="AQ298" s="4">
        <f t="shared" si="211"/>
        <v>-0.19736842105263164</v>
      </c>
      <c r="AR298" s="4">
        <f t="shared" si="212"/>
        <v>0.19736842105263164</v>
      </c>
      <c r="AS298" s="4">
        <f t="shared" si="182"/>
        <v>-0.80509232240611039</v>
      </c>
      <c r="AT298" s="4">
        <f t="shared" si="182"/>
        <v>-0.80509232240611039</v>
      </c>
      <c r="AU298" s="4">
        <f t="shared" si="182"/>
        <v>0</v>
      </c>
      <c r="AV298" s="4">
        <f t="shared" si="182"/>
        <v>-0.19486391968887207</v>
      </c>
      <c r="AW298" s="4">
        <f t="shared" si="182"/>
        <v>0.19486391968887207</v>
      </c>
      <c r="AX298" s="4">
        <f t="shared" si="183"/>
        <v>-144.91661803309987</v>
      </c>
      <c r="AY298" s="4">
        <f t="shared" si="183"/>
        <v>-144.91661803309987</v>
      </c>
      <c r="AZ298" s="4">
        <f t="shared" si="183"/>
        <v>0</v>
      </c>
      <c r="BA298" s="4">
        <f t="shared" si="183"/>
        <v>-35.075505543996968</v>
      </c>
      <c r="BB298" s="4">
        <f t="shared" si="183"/>
        <v>35.075505543996968</v>
      </c>
      <c r="BC298" s="4">
        <f t="shared" si="213"/>
        <v>-0.51315789473684204</v>
      </c>
      <c r="BD298" s="4">
        <f t="shared" si="214"/>
        <v>-0.51315789473684204</v>
      </c>
      <c r="BE298" s="4">
        <f t="shared" si="214"/>
        <v>0</v>
      </c>
      <c r="BF298" s="4">
        <f t="shared" si="215"/>
        <v>-0.17619047619047626</v>
      </c>
      <c r="BG298" s="4">
        <f t="shared" si="216"/>
        <v>0.21387283236994228</v>
      </c>
      <c r="BH298" s="4">
        <f t="shared" si="217"/>
        <v>1.2011020891747162</v>
      </c>
      <c r="BI298" s="4">
        <f t="shared" si="218"/>
        <v>3.3605974395448079</v>
      </c>
      <c r="BJ298" s="4">
        <f t="shared" si="219"/>
        <v>0.35740730949833882</v>
      </c>
      <c r="BK298" s="4">
        <f t="shared" si="220"/>
        <v>0.27912109783679517</v>
      </c>
      <c r="BL298" s="4">
        <f t="shared" si="221"/>
        <v>2.0430298719772404</v>
      </c>
      <c r="BM298" s="4">
        <f t="shared" si="222"/>
        <v>0.13662115354518156</v>
      </c>
      <c r="BN298" s="3">
        <f t="shared" si="223"/>
        <v>1</v>
      </c>
      <c r="BO298" s="3">
        <v>100</v>
      </c>
      <c r="BP298" s="3">
        <f t="shared" si="224"/>
        <v>0.85000000000000009</v>
      </c>
      <c r="BQ298" s="3">
        <f t="shared" si="225"/>
        <v>85.000000000000014</v>
      </c>
      <c r="BR298"/>
    </row>
    <row r="299" spans="1:70" x14ac:dyDescent="0.25">
      <c r="A299" t="s">
        <v>127</v>
      </c>
      <c r="B299" t="s">
        <v>243</v>
      </c>
      <c r="C299" t="s">
        <v>143</v>
      </c>
      <c r="D299" t="s">
        <v>11</v>
      </c>
      <c r="E299" t="s">
        <v>26</v>
      </c>
      <c r="F299" s="3">
        <v>1</v>
      </c>
      <c r="G299" s="3">
        <v>1</v>
      </c>
      <c r="H299" s="3" t="str">
        <f t="shared" si="226"/>
        <v>D</v>
      </c>
      <c r="I299" s="3">
        <v>2.2999999999999998</v>
      </c>
      <c r="J299" s="3">
        <v>3.6</v>
      </c>
      <c r="K299" s="3">
        <v>2.9</v>
      </c>
      <c r="L299" s="3">
        <v>1.85</v>
      </c>
      <c r="M299" s="3">
        <v>2.0499999999999998</v>
      </c>
      <c r="N299" s="3">
        <f t="shared" si="184"/>
        <v>2</v>
      </c>
      <c r="O299" s="3">
        <f t="shared" si="185"/>
        <v>5.7387972680326582E-2</v>
      </c>
      <c r="P299" s="3">
        <f t="shared" si="186"/>
        <v>2.8345418589320936E-2</v>
      </c>
      <c r="Q299" s="3">
        <f t="shared" si="187"/>
        <v>2.4319923371647509</v>
      </c>
      <c r="R299" s="3">
        <f t="shared" si="188"/>
        <v>3.806596701649176</v>
      </c>
      <c r="S299" s="3">
        <f t="shared" si="189"/>
        <v>3.0664251207729469</v>
      </c>
      <c r="T299" s="3">
        <f t="shared" si="190"/>
        <v>1.9561677494586043</v>
      </c>
      <c r="U299" s="3">
        <f t="shared" si="191"/>
        <v>2.1676453439946695</v>
      </c>
      <c r="V299" s="4">
        <f t="shared" si="192"/>
        <v>0.43478260869565222</v>
      </c>
      <c r="W299" s="4">
        <f t="shared" si="193"/>
        <v>0.27777777777777779</v>
      </c>
      <c r="X299" s="4">
        <f t="shared" si="194"/>
        <v>0.34482758620689657</v>
      </c>
      <c r="Y299" s="4">
        <f t="shared" si="195"/>
        <v>0.54054054054054046</v>
      </c>
      <c r="Z299" s="4">
        <f t="shared" si="196"/>
        <v>0.48780487804878053</v>
      </c>
      <c r="AA299" s="4">
        <f t="shared" si="197"/>
        <v>0.63888888888888884</v>
      </c>
      <c r="AB299" s="4">
        <f t="shared" si="198"/>
        <v>0.79310344827586199</v>
      </c>
      <c r="AC299" s="4">
        <f t="shared" si="199"/>
        <v>1.5652173913043479</v>
      </c>
      <c r="AD299" s="4">
        <f t="shared" si="200"/>
        <v>1.2413793103448276</v>
      </c>
      <c r="AE299" s="4">
        <f t="shared" si="201"/>
        <v>1.2608695652173914</v>
      </c>
      <c r="AF299" s="4">
        <f t="shared" si="202"/>
        <v>0.80555555555555547</v>
      </c>
      <c r="AG299" s="4">
        <f t="shared" si="203"/>
        <v>0.90243902439024404</v>
      </c>
      <c r="AH299" s="4">
        <f t="shared" si="204"/>
        <v>1.1081081081081079</v>
      </c>
      <c r="AI299" s="4">
        <f t="shared" si="205"/>
        <v>-0.63443278360819599</v>
      </c>
      <c r="AJ299" s="4">
        <f t="shared" si="206"/>
        <v>-1.374604364484425</v>
      </c>
      <c r="AK299" s="4">
        <f t="shared" si="206"/>
        <v>0.74017158087622903</v>
      </c>
      <c r="AL299" s="4">
        <f t="shared" si="207"/>
        <v>-0.21147759453606518</v>
      </c>
      <c r="AM299" s="4">
        <f t="shared" si="208"/>
        <v>0.21147759453606518</v>
      </c>
      <c r="AN299" s="4">
        <f t="shared" si="209"/>
        <v>-0.317216391804098</v>
      </c>
      <c r="AO299" s="4">
        <f t="shared" si="210"/>
        <v>-0.68730218224221251</v>
      </c>
      <c r="AP299" s="4">
        <f t="shared" si="210"/>
        <v>0.37008579043811451</v>
      </c>
      <c r="AQ299" s="4">
        <f t="shared" si="211"/>
        <v>-0.10573879726803259</v>
      </c>
      <c r="AR299" s="4">
        <f t="shared" si="212"/>
        <v>0.10573879726803259</v>
      </c>
      <c r="AS299" s="4">
        <f t="shared" si="182"/>
        <v>-0.30717586428227456</v>
      </c>
      <c r="AT299" s="4">
        <f t="shared" si="182"/>
        <v>-0.60215300655181869</v>
      </c>
      <c r="AU299" s="4">
        <f t="shared" si="182"/>
        <v>0.35445537698493257</v>
      </c>
      <c r="AV299" s="4">
        <f t="shared" si="182"/>
        <v>-0.10534734228881343</v>
      </c>
      <c r="AW299" s="4">
        <f t="shared" si="182"/>
        <v>0.10534734228881343</v>
      </c>
      <c r="AX299" s="4">
        <f t="shared" si="183"/>
        <v>-55.291655570809418</v>
      </c>
      <c r="AY299" s="4">
        <f t="shared" si="183"/>
        <v>-108.38754117932736</v>
      </c>
      <c r="AZ299" s="4">
        <f t="shared" si="183"/>
        <v>63.801967857287856</v>
      </c>
      <c r="BA299" s="4">
        <f t="shared" si="183"/>
        <v>-18.962521611986418</v>
      </c>
      <c r="BB299" s="4">
        <f t="shared" si="183"/>
        <v>18.962521611986418</v>
      </c>
      <c r="BC299" s="4">
        <f t="shared" si="213"/>
        <v>-0.20689655172413796</v>
      </c>
      <c r="BD299" s="4">
        <f t="shared" si="214"/>
        <v>-0.36111111111111122</v>
      </c>
      <c r="BE299" s="4">
        <f t="shared" si="214"/>
        <v>0.24137931034482774</v>
      </c>
      <c r="BF299" s="4">
        <f t="shared" si="215"/>
        <v>-9.7560975609756032E-2</v>
      </c>
      <c r="BG299" s="4">
        <f t="shared" si="216"/>
        <v>0.10810810810810803</v>
      </c>
      <c r="BH299" s="4">
        <f t="shared" si="217"/>
        <v>0.68797966114719722</v>
      </c>
      <c r="BI299" s="4">
        <f t="shared" si="218"/>
        <v>3.1016713865289582</v>
      </c>
      <c r="BJ299" s="4">
        <f t="shared" si="219"/>
        <v>0.22180933290844415</v>
      </c>
      <c r="BK299" s="4">
        <f t="shared" si="220"/>
        <v>0.14953724116547085</v>
      </c>
      <c r="BL299" s="4">
        <f t="shared" si="221"/>
        <v>2.0619065467266369</v>
      </c>
      <c r="BM299" s="4">
        <f t="shared" si="222"/>
        <v>7.2523772429389441E-2</v>
      </c>
      <c r="BN299" s="3">
        <f t="shared" si="223"/>
        <v>0</v>
      </c>
      <c r="BO299" s="3">
        <v>100</v>
      </c>
      <c r="BP299" s="3">
        <f t="shared" si="224"/>
        <v>-1</v>
      </c>
      <c r="BQ299" s="3">
        <f t="shared" si="225"/>
        <v>-100</v>
      </c>
      <c r="BR299"/>
    </row>
    <row r="300" spans="1:70" x14ac:dyDescent="0.25">
      <c r="A300" t="s">
        <v>127</v>
      </c>
      <c r="B300" t="s">
        <v>243</v>
      </c>
      <c r="C300" t="s">
        <v>244</v>
      </c>
      <c r="D300" t="s">
        <v>14</v>
      </c>
      <c r="E300" t="s">
        <v>23</v>
      </c>
      <c r="F300" s="3">
        <v>1</v>
      </c>
      <c r="G300" s="3">
        <v>1</v>
      </c>
      <c r="H300" s="3" t="str">
        <f t="shared" si="226"/>
        <v>D</v>
      </c>
      <c r="I300" s="3">
        <v>3.4</v>
      </c>
      <c r="J300" s="3">
        <v>4.2</v>
      </c>
      <c r="K300" s="3">
        <v>1.95</v>
      </c>
      <c r="L300" s="3">
        <v>1.4</v>
      </c>
      <c r="M300" s="3">
        <v>3</v>
      </c>
      <c r="N300" s="3">
        <f t="shared" si="184"/>
        <v>2</v>
      </c>
      <c r="O300" s="3">
        <f t="shared" si="185"/>
        <v>4.5033397974574507E-2</v>
      </c>
      <c r="P300" s="3">
        <f t="shared" si="186"/>
        <v>4.7619047619047561E-2</v>
      </c>
      <c r="Q300" s="3">
        <f t="shared" si="187"/>
        <v>3.5531135531135534</v>
      </c>
      <c r="R300" s="3">
        <f t="shared" si="188"/>
        <v>4.3891402714932131</v>
      </c>
      <c r="S300" s="3">
        <f t="shared" si="189"/>
        <v>2.03781512605042</v>
      </c>
      <c r="T300" s="3">
        <f t="shared" si="190"/>
        <v>1.4630467571644041</v>
      </c>
      <c r="U300" s="3">
        <f t="shared" si="191"/>
        <v>3.1351001939237237</v>
      </c>
      <c r="V300" s="4">
        <f t="shared" si="192"/>
        <v>0.29411764705882354</v>
      </c>
      <c r="W300" s="4">
        <f t="shared" si="193"/>
        <v>0.23809523809523808</v>
      </c>
      <c r="X300" s="4">
        <f t="shared" si="194"/>
        <v>0.51282051282051289</v>
      </c>
      <c r="Y300" s="4">
        <f t="shared" si="195"/>
        <v>0.7142857142857143</v>
      </c>
      <c r="Z300" s="4">
        <f t="shared" si="196"/>
        <v>0.33333333333333331</v>
      </c>
      <c r="AA300" s="4">
        <f t="shared" si="197"/>
        <v>0.80952380952380942</v>
      </c>
      <c r="AB300" s="4">
        <f t="shared" si="198"/>
        <v>1.7435897435897436</v>
      </c>
      <c r="AC300" s="4">
        <f t="shared" si="199"/>
        <v>1.2352941176470589</v>
      </c>
      <c r="AD300" s="4">
        <f t="shared" si="200"/>
        <v>2.1538461538461542</v>
      </c>
      <c r="AE300" s="4">
        <f t="shared" si="201"/>
        <v>0.57352941176470584</v>
      </c>
      <c r="AF300" s="4">
        <f t="shared" si="202"/>
        <v>0.46428571428571425</v>
      </c>
      <c r="AG300" s="4">
        <f t="shared" si="203"/>
        <v>0.46666666666666662</v>
      </c>
      <c r="AH300" s="4">
        <f t="shared" si="204"/>
        <v>2.1428571428571428</v>
      </c>
      <c r="AI300" s="4">
        <f t="shared" si="205"/>
        <v>1.5152984270631333</v>
      </c>
      <c r="AJ300" s="4">
        <f t="shared" si="206"/>
        <v>-0.83602671837965969</v>
      </c>
      <c r="AK300" s="4">
        <f t="shared" si="206"/>
        <v>2.351325145442793</v>
      </c>
      <c r="AL300" s="4">
        <f t="shared" si="207"/>
        <v>-1.6720534367593196</v>
      </c>
      <c r="AM300" s="4">
        <f t="shared" si="208"/>
        <v>1.6720534367593196</v>
      </c>
      <c r="AN300" s="4">
        <f t="shared" si="209"/>
        <v>0.75764921353156667</v>
      </c>
      <c r="AO300" s="4">
        <f t="shared" si="210"/>
        <v>-0.41801335918982985</v>
      </c>
      <c r="AP300" s="4">
        <f t="shared" si="210"/>
        <v>1.1756625727213965</v>
      </c>
      <c r="AQ300" s="4">
        <f t="shared" si="211"/>
        <v>-0.83602671837965981</v>
      </c>
      <c r="AR300" s="4">
        <f t="shared" si="212"/>
        <v>0.83602671837965981</v>
      </c>
      <c r="AS300" s="4">
        <f t="shared" si="182"/>
        <v>0.6483786581115436</v>
      </c>
      <c r="AT300" s="4">
        <f t="shared" si="182"/>
        <v>-0.3959380484848401</v>
      </c>
      <c r="AU300" s="4">
        <f t="shared" si="182"/>
        <v>0.86596320649776459</v>
      </c>
      <c r="AV300" s="4">
        <f t="shared" si="182"/>
        <v>-0.69632571083669981</v>
      </c>
      <c r="AW300" s="4">
        <f t="shared" si="182"/>
        <v>0.69632571083669981</v>
      </c>
      <c r="AX300" s="4">
        <f t="shared" si="183"/>
        <v>116.70815846007784</v>
      </c>
      <c r="AY300" s="4">
        <f t="shared" si="183"/>
        <v>-71.268848727271219</v>
      </c>
      <c r="AZ300" s="4">
        <f t="shared" si="183"/>
        <v>155.87337716959763</v>
      </c>
      <c r="BA300" s="4">
        <f t="shared" si="183"/>
        <v>-125.33862795060595</v>
      </c>
      <c r="BB300" s="4">
        <f t="shared" si="183"/>
        <v>125.33862795060595</v>
      </c>
      <c r="BC300" s="4">
        <f t="shared" si="213"/>
        <v>0.74358974358974383</v>
      </c>
      <c r="BD300" s="4">
        <f t="shared" si="214"/>
        <v>-0.19047619047619049</v>
      </c>
      <c r="BE300" s="4">
        <f t="shared" si="214"/>
        <v>1.1538461538461542</v>
      </c>
      <c r="BF300" s="4">
        <f t="shared" si="215"/>
        <v>-0.53333333333333344</v>
      </c>
      <c r="BG300" s="4">
        <f t="shared" si="216"/>
        <v>1.1428571428571432</v>
      </c>
      <c r="BH300" s="4">
        <f t="shared" si="217"/>
        <v>1.1919032354807055</v>
      </c>
      <c r="BI300" s="4">
        <f t="shared" si="218"/>
        <v>3.3266896502190622</v>
      </c>
      <c r="BJ300" s="4">
        <f t="shared" si="219"/>
        <v>0.35828507038587709</v>
      </c>
      <c r="BK300" s="4">
        <f t="shared" si="220"/>
        <v>1.1823203236387863</v>
      </c>
      <c r="BL300" s="4">
        <f t="shared" si="221"/>
        <v>2.299073475544064</v>
      </c>
      <c r="BM300" s="4">
        <f t="shared" si="222"/>
        <v>0.51425947722657983</v>
      </c>
      <c r="BN300" s="3">
        <f t="shared" si="223"/>
        <v>0</v>
      </c>
      <c r="BO300" s="3">
        <v>100</v>
      </c>
      <c r="BP300" s="3">
        <f t="shared" si="224"/>
        <v>-1</v>
      </c>
      <c r="BQ300" s="3">
        <f t="shared" si="225"/>
        <v>-100</v>
      </c>
      <c r="BR300"/>
    </row>
    <row r="301" spans="1:70" x14ac:dyDescent="0.25">
      <c r="A301" t="s">
        <v>127</v>
      </c>
      <c r="B301" t="s">
        <v>245</v>
      </c>
      <c r="C301" t="s">
        <v>162</v>
      </c>
      <c r="D301" t="s">
        <v>12</v>
      </c>
      <c r="E301" t="s">
        <v>16</v>
      </c>
      <c r="F301" s="3">
        <v>2</v>
      </c>
      <c r="G301" s="3">
        <v>0</v>
      </c>
      <c r="H301" s="3" t="str">
        <f t="shared" si="226"/>
        <v>H</v>
      </c>
      <c r="I301" s="3">
        <v>1.1399999999999999</v>
      </c>
      <c r="J301" s="3">
        <v>9.5</v>
      </c>
      <c r="K301" s="3">
        <v>15</v>
      </c>
      <c r="L301" s="3">
        <v>1.3</v>
      </c>
      <c r="M301" s="3">
        <v>3.5</v>
      </c>
      <c r="N301" s="3">
        <f t="shared" si="184"/>
        <v>2</v>
      </c>
      <c r="O301" s="3">
        <f t="shared" si="185"/>
        <v>4.9122807017544012E-2</v>
      </c>
      <c r="P301" s="3">
        <f t="shared" si="186"/>
        <v>5.4945054945054861E-2</v>
      </c>
      <c r="Q301" s="3">
        <f t="shared" si="187"/>
        <v>1.1960000000000002</v>
      </c>
      <c r="R301" s="3">
        <f t="shared" si="188"/>
        <v>9.9666666666666686</v>
      </c>
      <c r="S301" s="3">
        <f t="shared" si="189"/>
        <v>15.736842105263161</v>
      </c>
      <c r="T301" s="3">
        <f t="shared" si="190"/>
        <v>1.3638596491228072</v>
      </c>
      <c r="U301" s="3">
        <f t="shared" si="191"/>
        <v>3.671929824561404</v>
      </c>
      <c r="V301" s="4">
        <f t="shared" si="192"/>
        <v>0.87719298245614041</v>
      </c>
      <c r="W301" s="4">
        <f t="shared" si="193"/>
        <v>0.10526315789473684</v>
      </c>
      <c r="X301" s="4">
        <f t="shared" si="194"/>
        <v>6.6666666666666666E-2</v>
      </c>
      <c r="Y301" s="4">
        <f t="shared" si="195"/>
        <v>0.76923076923076916</v>
      </c>
      <c r="Z301" s="4">
        <f t="shared" si="196"/>
        <v>0.2857142857142857</v>
      </c>
      <c r="AA301" s="4">
        <f t="shared" si="197"/>
        <v>0.12</v>
      </c>
      <c r="AB301" s="4">
        <f t="shared" si="198"/>
        <v>7.5999999999999998E-2</v>
      </c>
      <c r="AC301" s="4">
        <f t="shared" si="199"/>
        <v>8.3333333333333339</v>
      </c>
      <c r="AD301" s="4">
        <f t="shared" si="200"/>
        <v>0.6333333333333333</v>
      </c>
      <c r="AE301" s="4">
        <f t="shared" si="201"/>
        <v>13.157894736842106</v>
      </c>
      <c r="AF301" s="4">
        <f t="shared" si="202"/>
        <v>1.5789473684210527</v>
      </c>
      <c r="AG301" s="4">
        <f t="shared" si="203"/>
        <v>0.37142857142857144</v>
      </c>
      <c r="AH301" s="4">
        <f t="shared" si="204"/>
        <v>2.6923076923076921</v>
      </c>
      <c r="AI301" s="4">
        <f t="shared" si="205"/>
        <v>-14.540842105263161</v>
      </c>
      <c r="AJ301" s="4">
        <f t="shared" si="206"/>
        <v>-8.7706666666666688</v>
      </c>
      <c r="AK301" s="4">
        <f t="shared" si="206"/>
        <v>-5.7701754385964925</v>
      </c>
      <c r="AL301" s="4">
        <f t="shared" si="207"/>
        <v>-2.3080701754385968</v>
      </c>
      <c r="AM301" s="4">
        <f t="shared" si="208"/>
        <v>2.3080701754385968</v>
      </c>
      <c r="AN301" s="4">
        <f t="shared" si="209"/>
        <v>-7.2704210526315807</v>
      </c>
      <c r="AO301" s="4">
        <f t="shared" si="210"/>
        <v>-4.3853333333333344</v>
      </c>
      <c r="AP301" s="4">
        <f t="shared" si="210"/>
        <v>-2.8850877192982463</v>
      </c>
      <c r="AQ301" s="4">
        <f t="shared" si="211"/>
        <v>-1.1540350877192984</v>
      </c>
      <c r="AR301" s="4">
        <f t="shared" si="212"/>
        <v>1.1540350877192984</v>
      </c>
      <c r="AS301" s="4">
        <f t="shared" si="182"/>
        <v>-1.4341103580615844</v>
      </c>
      <c r="AT301" s="4">
        <f t="shared" si="182"/>
        <v>-1.3465970685035604</v>
      </c>
      <c r="AU301" s="4">
        <f t="shared" si="182"/>
        <v>-1.237144817068732</v>
      </c>
      <c r="AV301" s="4">
        <f t="shared" si="182"/>
        <v>-0.85678666076923726</v>
      </c>
      <c r="AW301" s="4">
        <f t="shared" si="182"/>
        <v>0.85678666076923726</v>
      </c>
      <c r="AX301" s="4">
        <f t="shared" si="183"/>
        <v>-258.13986445108515</v>
      </c>
      <c r="AY301" s="4">
        <f t="shared" si="183"/>
        <v>-242.38747233064089</v>
      </c>
      <c r="AZ301" s="4">
        <f t="shared" si="183"/>
        <v>-222.68606707237177</v>
      </c>
      <c r="BA301" s="4">
        <f t="shared" si="183"/>
        <v>-154.22159893846271</v>
      </c>
      <c r="BB301" s="4">
        <f t="shared" si="183"/>
        <v>154.22159893846271</v>
      </c>
      <c r="BC301" s="4">
        <f t="shared" si="213"/>
        <v>-0.92400000000000004</v>
      </c>
      <c r="BD301" s="4">
        <f t="shared" si="214"/>
        <v>-0.88</v>
      </c>
      <c r="BE301" s="4">
        <f t="shared" si="214"/>
        <v>-0.3666666666666667</v>
      </c>
      <c r="BF301" s="4">
        <f t="shared" si="215"/>
        <v>-0.62857142857142856</v>
      </c>
      <c r="BG301" s="4">
        <f t="shared" si="216"/>
        <v>1.6923076923076923</v>
      </c>
      <c r="BH301" s="4">
        <f t="shared" si="217"/>
        <v>7.321835010206958</v>
      </c>
      <c r="BI301" s="4">
        <f t="shared" si="218"/>
        <v>8.966502923976611</v>
      </c>
      <c r="BJ301" s="4">
        <f t="shared" si="219"/>
        <v>0.81657643702186533</v>
      </c>
      <c r="BK301" s="4">
        <f t="shared" si="220"/>
        <v>1.6320520725070562</v>
      </c>
      <c r="BL301" s="4">
        <f t="shared" si="221"/>
        <v>2.5178947368421056</v>
      </c>
      <c r="BM301" s="4">
        <f t="shared" si="222"/>
        <v>0.64818121608766854</v>
      </c>
      <c r="BN301" s="3">
        <f t="shared" si="223"/>
        <v>1</v>
      </c>
      <c r="BO301" s="3">
        <v>100</v>
      </c>
      <c r="BP301" s="3">
        <f t="shared" si="224"/>
        <v>0.1399999999999999</v>
      </c>
      <c r="BQ301" s="3">
        <f t="shared" si="225"/>
        <v>13.999999999999989</v>
      </c>
      <c r="BR301"/>
    </row>
    <row r="302" spans="1:70" x14ac:dyDescent="0.25">
      <c r="A302" t="s">
        <v>127</v>
      </c>
      <c r="B302" t="s">
        <v>245</v>
      </c>
      <c r="C302" t="s">
        <v>162</v>
      </c>
      <c r="D302" t="s">
        <v>22</v>
      </c>
      <c r="E302" t="s">
        <v>15</v>
      </c>
      <c r="F302" s="3">
        <v>0</v>
      </c>
      <c r="G302" s="3">
        <v>0</v>
      </c>
      <c r="H302" s="3" t="str">
        <f t="shared" si="226"/>
        <v>D</v>
      </c>
      <c r="I302" s="3">
        <v>2.4500000000000002</v>
      </c>
      <c r="J302" s="3">
        <v>3.8</v>
      </c>
      <c r="K302" s="3">
        <v>2.63</v>
      </c>
      <c r="L302" s="3">
        <v>1.57</v>
      </c>
      <c r="M302" s="3">
        <v>2.38</v>
      </c>
      <c r="N302" s="3">
        <f t="shared" si="184"/>
        <v>0</v>
      </c>
      <c r="O302" s="3">
        <f t="shared" si="185"/>
        <v>5.1549296925093913E-2</v>
      </c>
      <c r="P302" s="3">
        <f t="shared" si="186"/>
        <v>5.7110742386126456E-2</v>
      </c>
      <c r="Q302" s="3">
        <f t="shared" si="187"/>
        <v>2.5762957774664801</v>
      </c>
      <c r="R302" s="3">
        <f t="shared" si="188"/>
        <v>3.9958873283153569</v>
      </c>
      <c r="S302" s="3">
        <f t="shared" si="189"/>
        <v>2.7655746509129968</v>
      </c>
      <c r="T302" s="3">
        <f t="shared" si="190"/>
        <v>1.6509323961723974</v>
      </c>
      <c r="U302" s="3">
        <f t="shared" si="191"/>
        <v>2.5026873266817233</v>
      </c>
      <c r="V302" s="4">
        <f t="shared" si="192"/>
        <v>0.4081632653061224</v>
      </c>
      <c r="W302" s="4">
        <f t="shared" si="193"/>
        <v>0.26315789473684209</v>
      </c>
      <c r="X302" s="4">
        <f t="shared" si="194"/>
        <v>0.38022813688212931</v>
      </c>
      <c r="Y302" s="4">
        <f t="shared" si="195"/>
        <v>0.63694267515923564</v>
      </c>
      <c r="Z302" s="4">
        <f t="shared" si="196"/>
        <v>0.42016806722689076</v>
      </c>
      <c r="AA302" s="4">
        <f t="shared" si="197"/>
        <v>0.64473684210526327</v>
      </c>
      <c r="AB302" s="4">
        <f t="shared" si="198"/>
        <v>0.93155893536121681</v>
      </c>
      <c r="AC302" s="4">
        <f t="shared" si="199"/>
        <v>1.551020408163265</v>
      </c>
      <c r="AD302" s="4">
        <f t="shared" si="200"/>
        <v>1.4448669201520912</v>
      </c>
      <c r="AE302" s="4">
        <f t="shared" si="201"/>
        <v>1.0734693877551018</v>
      </c>
      <c r="AF302" s="4">
        <f t="shared" si="202"/>
        <v>0.69210526315789478</v>
      </c>
      <c r="AG302" s="4">
        <f t="shared" si="203"/>
        <v>0.65966386554621859</v>
      </c>
      <c r="AH302" s="4">
        <f t="shared" si="204"/>
        <v>1.5159235668789808</v>
      </c>
      <c r="AI302" s="4">
        <f t="shared" si="205"/>
        <v>-0.18927887344651673</v>
      </c>
      <c r="AJ302" s="4">
        <f t="shared" si="206"/>
        <v>-1.4195915508488768</v>
      </c>
      <c r="AK302" s="4">
        <f t="shared" si="206"/>
        <v>1.2303126774023601</v>
      </c>
      <c r="AL302" s="4">
        <f t="shared" si="207"/>
        <v>-0.85175493050932594</v>
      </c>
      <c r="AM302" s="4">
        <f t="shared" si="208"/>
        <v>0.85175493050932594</v>
      </c>
      <c r="AN302" s="4">
        <f t="shared" si="209"/>
        <v>-9.4639436723258363E-2</v>
      </c>
      <c r="AO302" s="4">
        <f t="shared" si="210"/>
        <v>-0.70979577542443839</v>
      </c>
      <c r="AP302" s="4">
        <f t="shared" si="210"/>
        <v>0.61515633870118003</v>
      </c>
      <c r="AQ302" s="4">
        <f t="shared" si="211"/>
        <v>-0.42587746525466297</v>
      </c>
      <c r="AR302" s="4">
        <f t="shared" si="212"/>
        <v>0.42587746525466297</v>
      </c>
      <c r="AS302" s="4">
        <f t="shared" si="182"/>
        <v>-9.435839557406564E-2</v>
      </c>
      <c r="AT302" s="4">
        <f t="shared" si="182"/>
        <v>-0.61727010007281136</v>
      </c>
      <c r="AU302" s="4">
        <f t="shared" si="182"/>
        <v>0.55148939158260113</v>
      </c>
      <c r="AV302" s="4">
        <f t="shared" si="182"/>
        <v>-0.40261363358489466</v>
      </c>
      <c r="AW302" s="4">
        <f t="shared" si="182"/>
        <v>0.40261363358489466</v>
      </c>
      <c r="AX302" s="4">
        <f t="shared" si="183"/>
        <v>-16.984511203331813</v>
      </c>
      <c r="AY302" s="4">
        <f t="shared" si="183"/>
        <v>-111.10861801310604</v>
      </c>
      <c r="AZ302" s="4">
        <f t="shared" si="183"/>
        <v>99.26809048486821</v>
      </c>
      <c r="BA302" s="4">
        <f t="shared" si="183"/>
        <v>-72.470454045281045</v>
      </c>
      <c r="BB302" s="4">
        <f t="shared" si="183"/>
        <v>72.470454045281045</v>
      </c>
      <c r="BC302" s="4">
        <f t="shared" si="213"/>
        <v>-6.8441064638783217E-2</v>
      </c>
      <c r="BD302" s="4">
        <f t="shared" si="214"/>
        <v>-0.35526315789473684</v>
      </c>
      <c r="BE302" s="4">
        <f t="shared" si="214"/>
        <v>0.44486692015209134</v>
      </c>
      <c r="BF302" s="4">
        <f t="shared" si="215"/>
        <v>-0.34033613445378147</v>
      </c>
      <c r="BG302" s="4">
        <f t="shared" si="216"/>
        <v>0.51592356687898078</v>
      </c>
      <c r="BH302" s="4">
        <f t="shared" si="217"/>
        <v>0.77079352481189178</v>
      </c>
      <c r="BI302" s="4">
        <f t="shared" si="218"/>
        <v>3.1125859188982781</v>
      </c>
      <c r="BJ302" s="4">
        <f t="shared" si="219"/>
        <v>0.24763767005818738</v>
      </c>
      <c r="BK302" s="4">
        <f t="shared" si="220"/>
        <v>0.60228168727222164</v>
      </c>
      <c r="BL302" s="4">
        <f t="shared" si="221"/>
        <v>2.0768098614270603</v>
      </c>
      <c r="BM302" s="4">
        <f t="shared" si="222"/>
        <v>0.2900032874739768</v>
      </c>
      <c r="BN302" s="3">
        <f t="shared" si="223"/>
        <v>0</v>
      </c>
      <c r="BO302" s="3">
        <v>100</v>
      </c>
      <c r="BP302" s="3">
        <f t="shared" si="224"/>
        <v>-1</v>
      </c>
      <c r="BQ302" s="3">
        <f t="shared" si="225"/>
        <v>-100</v>
      </c>
      <c r="BR302"/>
    </row>
    <row r="303" spans="1:70" x14ac:dyDescent="0.25">
      <c r="A303" t="s">
        <v>127</v>
      </c>
      <c r="B303" t="s">
        <v>245</v>
      </c>
      <c r="C303" t="s">
        <v>244</v>
      </c>
      <c r="D303" t="s">
        <v>130</v>
      </c>
      <c r="E303" t="s">
        <v>21</v>
      </c>
      <c r="F303" s="3">
        <v>4</v>
      </c>
      <c r="G303" s="3">
        <v>1</v>
      </c>
      <c r="H303" s="3" t="str">
        <f t="shared" si="226"/>
        <v>H</v>
      </c>
      <c r="I303" s="3">
        <v>1.22</v>
      </c>
      <c r="J303" s="3">
        <v>6.5</v>
      </c>
      <c r="K303" s="3">
        <v>11</v>
      </c>
      <c r="L303" s="3">
        <v>1.44</v>
      </c>
      <c r="M303" s="3">
        <v>2.75</v>
      </c>
      <c r="N303" s="3">
        <f t="shared" si="184"/>
        <v>5</v>
      </c>
      <c r="O303" s="3">
        <f t="shared" si="185"/>
        <v>6.44273759027858E-2</v>
      </c>
      <c r="P303" s="3">
        <f t="shared" si="186"/>
        <v>5.8080808080808066E-2</v>
      </c>
      <c r="Q303" s="3">
        <f t="shared" si="187"/>
        <v>1.2986013986013987</v>
      </c>
      <c r="R303" s="3">
        <f t="shared" si="188"/>
        <v>6.9187779433681076</v>
      </c>
      <c r="S303" s="3">
        <f t="shared" si="189"/>
        <v>11.708701134930644</v>
      </c>
      <c r="T303" s="3">
        <f t="shared" si="190"/>
        <v>1.5327754213000115</v>
      </c>
      <c r="U303" s="3">
        <f t="shared" si="191"/>
        <v>2.927175283732661</v>
      </c>
      <c r="V303" s="4">
        <f t="shared" si="192"/>
        <v>0.81967213114754101</v>
      </c>
      <c r="W303" s="4">
        <f t="shared" si="193"/>
        <v>0.15384615384615385</v>
      </c>
      <c r="X303" s="4">
        <f t="shared" si="194"/>
        <v>9.0909090909090912E-2</v>
      </c>
      <c r="Y303" s="4">
        <f t="shared" si="195"/>
        <v>0.69444444444444442</v>
      </c>
      <c r="Z303" s="4">
        <f t="shared" si="196"/>
        <v>0.36363636363636365</v>
      </c>
      <c r="AA303" s="4">
        <f t="shared" si="197"/>
        <v>0.18769230769230769</v>
      </c>
      <c r="AB303" s="4">
        <f t="shared" si="198"/>
        <v>0.1109090909090909</v>
      </c>
      <c r="AC303" s="4">
        <f t="shared" si="199"/>
        <v>5.3278688524590168</v>
      </c>
      <c r="AD303" s="4">
        <f t="shared" si="200"/>
        <v>0.59090909090909094</v>
      </c>
      <c r="AE303" s="4">
        <f t="shared" si="201"/>
        <v>9.0163934426229506</v>
      </c>
      <c r="AF303" s="4">
        <f t="shared" si="202"/>
        <v>1.6923076923076923</v>
      </c>
      <c r="AG303" s="4">
        <f t="shared" si="203"/>
        <v>0.52363636363636357</v>
      </c>
      <c r="AH303" s="4">
        <f t="shared" si="204"/>
        <v>1.9097222222222223</v>
      </c>
      <c r="AI303" s="4">
        <f t="shared" si="205"/>
        <v>-10.410099736329245</v>
      </c>
      <c r="AJ303" s="4">
        <f t="shared" si="206"/>
        <v>-5.6201765447667089</v>
      </c>
      <c r="AK303" s="4">
        <f t="shared" si="206"/>
        <v>-4.7899231915625364</v>
      </c>
      <c r="AL303" s="4">
        <f t="shared" si="207"/>
        <v>-1.3943998624326495</v>
      </c>
      <c r="AM303" s="4">
        <f t="shared" si="208"/>
        <v>1.3943998624326495</v>
      </c>
      <c r="AN303" s="4">
        <f t="shared" si="209"/>
        <v>-5.2050498681646227</v>
      </c>
      <c r="AO303" s="4">
        <f t="shared" si="210"/>
        <v>-2.8100882723833545</v>
      </c>
      <c r="AP303" s="4">
        <f t="shared" si="210"/>
        <v>-2.3949615957812682</v>
      </c>
      <c r="AQ303" s="4">
        <f t="shared" si="211"/>
        <v>-0.69719993121632473</v>
      </c>
      <c r="AR303" s="4">
        <f t="shared" si="212"/>
        <v>0.69719993121632473</v>
      </c>
      <c r="AS303" s="4">
        <f t="shared" si="182"/>
        <v>-1.3809879655295176</v>
      </c>
      <c r="AT303" s="4">
        <f t="shared" si="182"/>
        <v>-1.2289099581904337</v>
      </c>
      <c r="AU303" s="4">
        <f t="shared" si="182"/>
        <v>-1.1752585455506315</v>
      </c>
      <c r="AV303" s="4">
        <f t="shared" si="182"/>
        <v>-0.60884425047734847</v>
      </c>
      <c r="AW303" s="4">
        <f t="shared" si="182"/>
        <v>0.60884425047734847</v>
      </c>
      <c r="AX303" s="4">
        <f t="shared" si="183"/>
        <v>-248.57783379531315</v>
      </c>
      <c r="AY303" s="4">
        <f t="shared" si="183"/>
        <v>-221.20379247427809</v>
      </c>
      <c r="AZ303" s="4">
        <f t="shared" si="183"/>
        <v>-211.54653819911368</v>
      </c>
      <c r="BA303" s="4">
        <f t="shared" si="183"/>
        <v>-109.59196508592271</v>
      </c>
      <c r="BB303" s="4">
        <f t="shared" si="183"/>
        <v>109.59196508592271</v>
      </c>
      <c r="BC303" s="4">
        <f t="shared" si="213"/>
        <v>-0.88909090909090904</v>
      </c>
      <c r="BD303" s="4">
        <f t="shared" si="214"/>
        <v>-0.81230769230769229</v>
      </c>
      <c r="BE303" s="4">
        <f t="shared" si="214"/>
        <v>-0.40909090909090912</v>
      </c>
      <c r="BF303" s="4">
        <f t="shared" si="215"/>
        <v>-0.47636363636363638</v>
      </c>
      <c r="BG303" s="4">
        <f t="shared" si="216"/>
        <v>0.90972222222222232</v>
      </c>
      <c r="BH303" s="4">
        <f t="shared" si="217"/>
        <v>5.2105649900904343</v>
      </c>
      <c r="BI303" s="4">
        <f t="shared" si="218"/>
        <v>6.6420268256333834</v>
      </c>
      <c r="BJ303" s="4">
        <f t="shared" si="219"/>
        <v>0.78448418334919257</v>
      </c>
      <c r="BK303" s="4">
        <f t="shared" si="220"/>
        <v>0.98598959841171596</v>
      </c>
      <c r="BL303" s="4">
        <f t="shared" si="221"/>
        <v>2.2299753525163362</v>
      </c>
      <c r="BM303" s="4">
        <f t="shared" si="222"/>
        <v>0.44215268895197035</v>
      </c>
      <c r="BN303" s="3">
        <f t="shared" si="223"/>
        <v>1</v>
      </c>
      <c r="BO303" s="3">
        <v>100</v>
      </c>
      <c r="BP303" s="3">
        <f t="shared" si="224"/>
        <v>0.21999999999999997</v>
      </c>
      <c r="BQ303" s="3">
        <f t="shared" si="225"/>
        <v>21.999999999999996</v>
      </c>
      <c r="BR303"/>
    </row>
    <row r="304" spans="1:70" x14ac:dyDescent="0.25">
      <c r="A304" t="s">
        <v>127</v>
      </c>
      <c r="B304" t="s">
        <v>246</v>
      </c>
      <c r="C304" t="s">
        <v>162</v>
      </c>
      <c r="D304" t="s">
        <v>25</v>
      </c>
      <c r="E304" t="s">
        <v>135</v>
      </c>
      <c r="F304" s="3">
        <v>3</v>
      </c>
      <c r="G304" s="3">
        <v>1</v>
      </c>
      <c r="H304" s="3" t="str">
        <f t="shared" si="226"/>
        <v>H</v>
      </c>
      <c r="I304" s="3">
        <v>1.07</v>
      </c>
      <c r="J304" s="3">
        <v>15</v>
      </c>
      <c r="K304" s="3">
        <v>21</v>
      </c>
      <c r="L304" s="3">
        <v>1.17</v>
      </c>
      <c r="M304" s="3">
        <v>5</v>
      </c>
      <c r="N304" s="3">
        <f t="shared" si="184"/>
        <v>4</v>
      </c>
      <c r="O304" s="3">
        <f t="shared" si="185"/>
        <v>4.8865153538050876E-2</v>
      </c>
      <c r="P304" s="3">
        <f t="shared" si="186"/>
        <v>5.4700854700854729E-2</v>
      </c>
      <c r="Q304" s="3">
        <f t="shared" si="187"/>
        <v>1.1222857142857146</v>
      </c>
      <c r="R304" s="3">
        <f t="shared" si="188"/>
        <v>15.732977303070763</v>
      </c>
      <c r="S304" s="3">
        <f t="shared" si="189"/>
        <v>22.02616822429907</v>
      </c>
      <c r="T304" s="3">
        <f t="shared" si="190"/>
        <v>1.2271722296395196</v>
      </c>
      <c r="U304" s="3">
        <f t="shared" si="191"/>
        <v>5.2443257676902544</v>
      </c>
      <c r="V304" s="4">
        <f t="shared" si="192"/>
        <v>0.93457943925233644</v>
      </c>
      <c r="W304" s="4">
        <f t="shared" si="193"/>
        <v>6.6666666666666666E-2</v>
      </c>
      <c r="X304" s="4">
        <f t="shared" si="194"/>
        <v>4.7619047619047616E-2</v>
      </c>
      <c r="Y304" s="4">
        <f t="shared" si="195"/>
        <v>0.85470085470085477</v>
      </c>
      <c r="Z304" s="4">
        <f t="shared" si="196"/>
        <v>0.2</v>
      </c>
      <c r="AA304" s="4">
        <f t="shared" si="197"/>
        <v>7.1333333333333332E-2</v>
      </c>
      <c r="AB304" s="4">
        <f t="shared" si="198"/>
        <v>5.0952380952380957E-2</v>
      </c>
      <c r="AC304" s="4">
        <f t="shared" si="199"/>
        <v>14.018691588785046</v>
      </c>
      <c r="AD304" s="4">
        <f t="shared" si="200"/>
        <v>0.7142857142857143</v>
      </c>
      <c r="AE304" s="4">
        <f t="shared" si="201"/>
        <v>19.626168224299064</v>
      </c>
      <c r="AF304" s="4">
        <f t="shared" si="202"/>
        <v>1.4</v>
      </c>
      <c r="AG304" s="4">
        <f t="shared" si="203"/>
        <v>0.23399999999999999</v>
      </c>
      <c r="AH304" s="4">
        <f t="shared" si="204"/>
        <v>4.2735042735042734</v>
      </c>
      <c r="AI304" s="4">
        <f t="shared" si="205"/>
        <v>-20.903882510013357</v>
      </c>
      <c r="AJ304" s="4">
        <f t="shared" si="206"/>
        <v>-14.610691588785048</v>
      </c>
      <c r="AK304" s="4">
        <f t="shared" si="206"/>
        <v>-6.293190921228307</v>
      </c>
      <c r="AL304" s="4">
        <f t="shared" si="207"/>
        <v>-4.0171535380507351</v>
      </c>
      <c r="AM304" s="4">
        <f t="shared" si="208"/>
        <v>4.0171535380507351</v>
      </c>
      <c r="AN304" s="4">
        <f t="shared" si="209"/>
        <v>-10.451941255006679</v>
      </c>
      <c r="AO304" s="4">
        <f t="shared" si="210"/>
        <v>-7.3053457943925242</v>
      </c>
      <c r="AP304" s="4">
        <f t="shared" si="210"/>
        <v>-3.1465954606141535</v>
      </c>
      <c r="AQ304" s="4">
        <f t="shared" si="211"/>
        <v>-2.0085767690253675</v>
      </c>
      <c r="AR304" s="4">
        <f t="shared" si="212"/>
        <v>2.0085767690253675</v>
      </c>
      <c r="AS304" s="4">
        <f t="shared" si="182"/>
        <v>-1.4754106633823501</v>
      </c>
      <c r="AT304" s="4">
        <f t="shared" si="182"/>
        <v>-1.4347557625988694</v>
      </c>
      <c r="AU304" s="4">
        <f t="shared" si="182"/>
        <v>-1.2630868476916846</v>
      </c>
      <c r="AV304" s="4">
        <f t="shared" si="182"/>
        <v>-1.1088582051768372</v>
      </c>
      <c r="AW304" s="4">
        <f t="shared" si="182"/>
        <v>1.1088582051768372</v>
      </c>
      <c r="AX304" s="4">
        <f t="shared" si="183"/>
        <v>-265.57391940882297</v>
      </c>
      <c r="AY304" s="4">
        <f t="shared" si="183"/>
        <v>-258.2560372677965</v>
      </c>
      <c r="AZ304" s="4">
        <f t="shared" si="183"/>
        <v>-227.35563258450324</v>
      </c>
      <c r="BA304" s="4">
        <f t="shared" si="183"/>
        <v>-199.59447693183068</v>
      </c>
      <c r="BB304" s="4">
        <f t="shared" si="183"/>
        <v>199.59447693183068</v>
      </c>
      <c r="BC304" s="4">
        <f t="shared" si="213"/>
        <v>-0.94904761904761914</v>
      </c>
      <c r="BD304" s="4">
        <f t="shared" si="214"/>
        <v>-0.92866666666666664</v>
      </c>
      <c r="BE304" s="4">
        <f t="shared" si="214"/>
        <v>-0.28571428571428575</v>
      </c>
      <c r="BF304" s="4">
        <f t="shared" si="215"/>
        <v>-0.76600000000000001</v>
      </c>
      <c r="BG304" s="4">
        <f t="shared" si="216"/>
        <v>3.2735042735042734</v>
      </c>
      <c r="BH304" s="4">
        <f t="shared" si="217"/>
        <v>10.724185009174876</v>
      </c>
      <c r="BI304" s="4">
        <f t="shared" si="218"/>
        <v>12.960477080551849</v>
      </c>
      <c r="BJ304" s="4">
        <f t="shared" si="219"/>
        <v>0.82745295119323237</v>
      </c>
      <c r="BK304" s="4">
        <f t="shared" si="220"/>
        <v>2.840556507823206</v>
      </c>
      <c r="BL304" s="4">
        <f t="shared" si="221"/>
        <v>3.2357489986648869</v>
      </c>
      <c r="BM304" s="4">
        <f t="shared" si="222"/>
        <v>0.87786676562219679</v>
      </c>
      <c r="BN304" s="3">
        <f t="shared" si="223"/>
        <v>1</v>
      </c>
      <c r="BO304" s="3">
        <v>100</v>
      </c>
      <c r="BP304" s="3">
        <f t="shared" si="224"/>
        <v>7.0000000000000062E-2</v>
      </c>
      <c r="BQ304" s="3">
        <f t="shared" si="225"/>
        <v>7.0000000000000062</v>
      </c>
      <c r="BR304"/>
    </row>
    <row r="305" spans="1:70" x14ac:dyDescent="0.25">
      <c r="A305" t="s">
        <v>127</v>
      </c>
      <c r="B305" t="s">
        <v>246</v>
      </c>
      <c r="C305" t="s">
        <v>244</v>
      </c>
      <c r="D305" t="s">
        <v>24</v>
      </c>
      <c r="E305" t="s">
        <v>141</v>
      </c>
      <c r="F305" s="3">
        <v>4</v>
      </c>
      <c r="G305" s="3">
        <v>3</v>
      </c>
      <c r="H305" s="3" t="str">
        <f t="shared" si="226"/>
        <v>H</v>
      </c>
      <c r="I305" s="3">
        <v>1.8</v>
      </c>
      <c r="J305" s="3">
        <v>4.2</v>
      </c>
      <c r="K305" s="3">
        <v>4</v>
      </c>
      <c r="L305" s="3">
        <v>1.4</v>
      </c>
      <c r="M305" s="3">
        <v>3</v>
      </c>
      <c r="N305" s="3">
        <f t="shared" si="184"/>
        <v>7</v>
      </c>
      <c r="O305" s="3">
        <f t="shared" si="185"/>
        <v>4.3650793650793718E-2</v>
      </c>
      <c r="P305" s="3">
        <f t="shared" si="186"/>
        <v>4.7619047619047561E-2</v>
      </c>
      <c r="Q305" s="3">
        <f t="shared" si="187"/>
        <v>1.8785714285714288</v>
      </c>
      <c r="R305" s="3">
        <f t="shared" si="188"/>
        <v>4.3833333333333337</v>
      </c>
      <c r="S305" s="3">
        <f t="shared" si="189"/>
        <v>4.1746031746031749</v>
      </c>
      <c r="T305" s="3">
        <f t="shared" si="190"/>
        <v>1.461111111111111</v>
      </c>
      <c r="U305" s="3">
        <f t="shared" si="191"/>
        <v>3.1309523809523814</v>
      </c>
      <c r="V305" s="4">
        <f t="shared" si="192"/>
        <v>0.55555555555555558</v>
      </c>
      <c r="W305" s="4">
        <f t="shared" si="193"/>
        <v>0.23809523809523808</v>
      </c>
      <c r="X305" s="4">
        <f t="shared" si="194"/>
        <v>0.25</v>
      </c>
      <c r="Y305" s="4">
        <f t="shared" si="195"/>
        <v>0.7142857142857143</v>
      </c>
      <c r="Z305" s="4">
        <f t="shared" si="196"/>
        <v>0.33333333333333331</v>
      </c>
      <c r="AA305" s="4">
        <f t="shared" si="197"/>
        <v>0.42857142857142855</v>
      </c>
      <c r="AB305" s="4">
        <f t="shared" si="198"/>
        <v>0.45</v>
      </c>
      <c r="AC305" s="4">
        <f t="shared" si="199"/>
        <v>2.3333333333333335</v>
      </c>
      <c r="AD305" s="4">
        <f t="shared" si="200"/>
        <v>1.05</v>
      </c>
      <c r="AE305" s="4">
        <f t="shared" si="201"/>
        <v>2.2222222222222223</v>
      </c>
      <c r="AF305" s="4">
        <f t="shared" si="202"/>
        <v>0.95238095238095233</v>
      </c>
      <c r="AG305" s="4">
        <f t="shared" si="203"/>
        <v>0.46666666666666662</v>
      </c>
      <c r="AH305" s="4">
        <f t="shared" si="204"/>
        <v>2.1428571428571428</v>
      </c>
      <c r="AI305" s="4">
        <f t="shared" si="205"/>
        <v>-2.2960317460317459</v>
      </c>
      <c r="AJ305" s="4">
        <f t="shared" si="206"/>
        <v>-2.5047619047619047</v>
      </c>
      <c r="AK305" s="4">
        <f t="shared" si="206"/>
        <v>0.20873015873015888</v>
      </c>
      <c r="AL305" s="4">
        <f t="shared" si="207"/>
        <v>-1.6698412698412703</v>
      </c>
      <c r="AM305" s="4">
        <f t="shared" si="208"/>
        <v>1.6698412698412703</v>
      </c>
      <c r="AN305" s="4">
        <f t="shared" si="209"/>
        <v>-1.1480158730158729</v>
      </c>
      <c r="AO305" s="4">
        <f t="shared" si="210"/>
        <v>-1.2523809523809524</v>
      </c>
      <c r="AP305" s="4">
        <f t="shared" si="210"/>
        <v>0.10436507936507944</v>
      </c>
      <c r="AQ305" s="4">
        <f t="shared" si="211"/>
        <v>-0.83492063492063517</v>
      </c>
      <c r="AR305" s="4">
        <f t="shared" si="212"/>
        <v>0.83492063492063517</v>
      </c>
      <c r="AS305" s="4">
        <f t="shared" si="182"/>
        <v>-0.85419759063404932</v>
      </c>
      <c r="AT305" s="4">
        <f t="shared" si="182"/>
        <v>-0.89698345855082695</v>
      </c>
      <c r="AU305" s="4">
        <f t="shared" si="182"/>
        <v>0.10398861933409706</v>
      </c>
      <c r="AV305" s="4">
        <f t="shared" si="182"/>
        <v>-0.69567431336482644</v>
      </c>
      <c r="AW305" s="4">
        <f t="shared" si="182"/>
        <v>0.69567431336482644</v>
      </c>
      <c r="AX305" s="4">
        <f t="shared" si="183"/>
        <v>-153.75556631412888</v>
      </c>
      <c r="AY305" s="4">
        <f t="shared" si="183"/>
        <v>-161.45702253914885</v>
      </c>
      <c r="AZ305" s="4">
        <f t="shared" si="183"/>
        <v>18.717951480137472</v>
      </c>
      <c r="BA305" s="4">
        <f t="shared" si="183"/>
        <v>-125.22137640566876</v>
      </c>
      <c r="BB305" s="4">
        <f t="shared" si="183"/>
        <v>125.22137640566876</v>
      </c>
      <c r="BC305" s="4">
        <f t="shared" si="213"/>
        <v>-0.54999999999999993</v>
      </c>
      <c r="BD305" s="4">
        <f t="shared" si="214"/>
        <v>-0.5714285714285714</v>
      </c>
      <c r="BE305" s="4">
        <f t="shared" si="214"/>
        <v>5.0000000000000031E-2</v>
      </c>
      <c r="BF305" s="4">
        <f t="shared" si="215"/>
        <v>-0.53333333333333344</v>
      </c>
      <c r="BG305" s="4">
        <f t="shared" si="216"/>
        <v>1.1428571428571432</v>
      </c>
      <c r="BH305" s="4">
        <f t="shared" si="217"/>
        <v>1.3897938850476839</v>
      </c>
      <c r="BI305" s="4">
        <f t="shared" si="218"/>
        <v>3.4788359788359791</v>
      </c>
      <c r="BJ305" s="4">
        <f t="shared" si="219"/>
        <v>0.39949968710876388</v>
      </c>
      <c r="BK305" s="4">
        <f t="shared" si="220"/>
        <v>1.1807560854099173</v>
      </c>
      <c r="BL305" s="4">
        <f t="shared" si="221"/>
        <v>2.2960317460317463</v>
      </c>
      <c r="BM305" s="4">
        <f t="shared" si="222"/>
        <v>0.51425947722657983</v>
      </c>
      <c r="BN305" s="3">
        <f t="shared" si="223"/>
        <v>1</v>
      </c>
      <c r="BO305" s="3">
        <v>100</v>
      </c>
      <c r="BP305" s="3">
        <f t="shared" si="224"/>
        <v>0.8</v>
      </c>
      <c r="BQ305" s="3">
        <f t="shared" si="225"/>
        <v>80</v>
      </c>
      <c r="BR305"/>
    </row>
    <row r="306" spans="1:70" x14ac:dyDescent="0.25">
      <c r="A306" t="s">
        <v>127</v>
      </c>
      <c r="B306" t="s">
        <v>247</v>
      </c>
      <c r="C306" t="s">
        <v>132</v>
      </c>
      <c r="D306" t="s">
        <v>19</v>
      </c>
      <c r="E306" t="s">
        <v>130</v>
      </c>
      <c r="F306" s="3">
        <v>2</v>
      </c>
      <c r="G306" s="3">
        <v>4</v>
      </c>
      <c r="H306" s="3" t="str">
        <f t="shared" si="226"/>
        <v>A</v>
      </c>
      <c r="I306" s="3">
        <v>10</v>
      </c>
      <c r="J306" s="3">
        <v>5</v>
      </c>
      <c r="K306" s="3">
        <v>1.33</v>
      </c>
      <c r="L306" s="3">
        <v>1.67</v>
      </c>
      <c r="M306" s="3">
        <v>2.2000000000000002</v>
      </c>
      <c r="N306" s="3">
        <f t="shared" si="184"/>
        <v>6</v>
      </c>
      <c r="O306" s="3">
        <f t="shared" si="185"/>
        <v>5.1879699248120303E-2</v>
      </c>
      <c r="P306" s="3">
        <f t="shared" si="186"/>
        <v>5.3347849755035481E-2</v>
      </c>
      <c r="Q306" s="3">
        <f t="shared" si="187"/>
        <v>10.518796992481203</v>
      </c>
      <c r="R306" s="3">
        <f t="shared" si="188"/>
        <v>5.2593984962406015</v>
      </c>
      <c r="S306" s="3">
        <f t="shared" si="189"/>
        <v>1.399</v>
      </c>
      <c r="T306" s="3">
        <f t="shared" si="190"/>
        <v>1.7566390977443609</v>
      </c>
      <c r="U306" s="3">
        <f t="shared" si="191"/>
        <v>2.3141353383458649</v>
      </c>
      <c r="V306" s="4">
        <f t="shared" si="192"/>
        <v>0.1</v>
      </c>
      <c r="W306" s="4">
        <f t="shared" si="193"/>
        <v>0.2</v>
      </c>
      <c r="X306" s="4">
        <f t="shared" si="194"/>
        <v>0.75187969924812026</v>
      </c>
      <c r="Y306" s="4">
        <f t="shared" si="195"/>
        <v>0.5988023952095809</v>
      </c>
      <c r="Z306" s="4">
        <f t="shared" si="196"/>
        <v>0.45454545454545453</v>
      </c>
      <c r="AA306" s="4">
        <f t="shared" si="197"/>
        <v>2</v>
      </c>
      <c r="AB306" s="4">
        <f t="shared" si="198"/>
        <v>7.518796992481203</v>
      </c>
      <c r="AC306" s="4">
        <f t="shared" si="199"/>
        <v>0.5</v>
      </c>
      <c r="AD306" s="4">
        <f t="shared" si="200"/>
        <v>3.7593984962406015</v>
      </c>
      <c r="AE306" s="4">
        <f t="shared" si="201"/>
        <v>0.13300000000000001</v>
      </c>
      <c r="AF306" s="4">
        <f t="shared" si="202"/>
        <v>0.26600000000000001</v>
      </c>
      <c r="AG306" s="4">
        <f t="shared" si="203"/>
        <v>0.75909090909090904</v>
      </c>
      <c r="AH306" s="4">
        <f t="shared" si="204"/>
        <v>1.317365269461078</v>
      </c>
      <c r="AI306" s="4">
        <f t="shared" si="205"/>
        <v>9.1197969924812021</v>
      </c>
      <c r="AJ306" s="4">
        <f t="shared" si="206"/>
        <v>5.2593984962406015</v>
      </c>
      <c r="AK306" s="4">
        <f t="shared" si="206"/>
        <v>3.8603984962406015</v>
      </c>
      <c r="AL306" s="4">
        <f t="shared" si="207"/>
        <v>-0.55749624060150405</v>
      </c>
      <c r="AM306" s="4">
        <f t="shared" si="208"/>
        <v>0.55749624060150405</v>
      </c>
      <c r="AN306" s="4">
        <f t="shared" si="209"/>
        <v>4.5598984962406011</v>
      </c>
      <c r="AO306" s="4">
        <f t="shared" si="210"/>
        <v>2.6296992481203008</v>
      </c>
      <c r="AP306" s="4">
        <f t="shared" si="210"/>
        <v>1.9301992481203007</v>
      </c>
      <c r="AQ306" s="4">
        <f t="shared" si="211"/>
        <v>-0.27874812030075202</v>
      </c>
      <c r="AR306" s="4">
        <f t="shared" si="212"/>
        <v>0.27874812030075202</v>
      </c>
      <c r="AS306" s="4">
        <f t="shared" si="182"/>
        <v>1.354910820183731</v>
      </c>
      <c r="AT306" s="4">
        <f t="shared" si="182"/>
        <v>1.2074119889159307</v>
      </c>
      <c r="AU306" s="4">
        <f t="shared" si="182"/>
        <v>1.0927885878748669</v>
      </c>
      <c r="AV306" s="4">
        <f t="shared" si="182"/>
        <v>-0.27184745848051056</v>
      </c>
      <c r="AW306" s="4">
        <f t="shared" si="182"/>
        <v>0.27184745848051056</v>
      </c>
      <c r="AX306" s="4">
        <f t="shared" si="183"/>
        <v>243.88394763307159</v>
      </c>
      <c r="AY306" s="4">
        <f t="shared" si="183"/>
        <v>217.33415800486753</v>
      </c>
      <c r="AZ306" s="4">
        <f t="shared" si="183"/>
        <v>196.70194581747603</v>
      </c>
      <c r="BA306" s="4">
        <f t="shared" si="183"/>
        <v>-48.932542526491901</v>
      </c>
      <c r="BB306" s="4">
        <f t="shared" si="183"/>
        <v>48.932542526491901</v>
      </c>
      <c r="BC306" s="4">
        <f t="shared" si="213"/>
        <v>6.5187969924812021</v>
      </c>
      <c r="BD306" s="4">
        <f t="shared" si="214"/>
        <v>1</v>
      </c>
      <c r="BE306" s="4">
        <f t="shared" si="214"/>
        <v>2.7593984962406015</v>
      </c>
      <c r="BF306" s="4">
        <f t="shared" si="215"/>
        <v>-0.24090909090909102</v>
      </c>
      <c r="BG306" s="4">
        <f t="shared" si="216"/>
        <v>0.31736526946107801</v>
      </c>
      <c r="BH306" s="4">
        <f t="shared" si="217"/>
        <v>4.5777477409038863</v>
      </c>
      <c r="BI306" s="4">
        <f t="shared" si="218"/>
        <v>5.7257318295739346</v>
      </c>
      <c r="BJ306" s="4">
        <f t="shared" si="219"/>
        <v>0.79950439125692119</v>
      </c>
      <c r="BK306" s="4">
        <f t="shared" si="220"/>
        <v>0.39420937221533314</v>
      </c>
      <c r="BL306" s="4">
        <f t="shared" si="221"/>
        <v>2.0353872180451127</v>
      </c>
      <c r="BM306" s="4">
        <f t="shared" si="222"/>
        <v>0.19367782637151051</v>
      </c>
      <c r="BN306" s="3">
        <f t="shared" si="223"/>
        <v>0</v>
      </c>
      <c r="BO306" s="3">
        <v>100</v>
      </c>
      <c r="BP306" s="3">
        <f t="shared" si="224"/>
        <v>-1</v>
      </c>
      <c r="BQ306" s="3">
        <f t="shared" si="225"/>
        <v>-100</v>
      </c>
      <c r="BR306"/>
    </row>
    <row r="307" spans="1:70" x14ac:dyDescent="0.25">
      <c r="A307" t="s">
        <v>127</v>
      </c>
      <c r="B307" t="s">
        <v>247</v>
      </c>
      <c r="C307" t="s">
        <v>134</v>
      </c>
      <c r="D307" t="s">
        <v>21</v>
      </c>
      <c r="E307" t="s">
        <v>22</v>
      </c>
      <c r="F307" s="3">
        <v>3</v>
      </c>
      <c r="G307" s="3">
        <v>3</v>
      </c>
      <c r="H307" s="3" t="str">
        <f t="shared" si="226"/>
        <v>D</v>
      </c>
      <c r="I307" s="3">
        <v>1.62</v>
      </c>
      <c r="J307" s="3">
        <v>4</v>
      </c>
      <c r="K307" s="3">
        <v>5.5</v>
      </c>
      <c r="L307" s="3">
        <v>1.57</v>
      </c>
      <c r="M307" s="3">
        <v>2.38</v>
      </c>
      <c r="N307" s="3">
        <f t="shared" si="184"/>
        <v>6</v>
      </c>
      <c r="O307" s="3">
        <f t="shared" si="185"/>
        <v>4.9102132435465684E-2</v>
      </c>
      <c r="P307" s="3">
        <f t="shared" si="186"/>
        <v>5.7110742386126456E-2</v>
      </c>
      <c r="Q307" s="3">
        <f t="shared" si="187"/>
        <v>1.6995454545454545</v>
      </c>
      <c r="R307" s="3">
        <f t="shared" si="188"/>
        <v>4.1964085297418627</v>
      </c>
      <c r="S307" s="3">
        <f t="shared" si="189"/>
        <v>5.7700617283950617</v>
      </c>
      <c r="T307" s="3">
        <f t="shared" si="190"/>
        <v>1.6470903479236811</v>
      </c>
      <c r="U307" s="3">
        <f t="shared" si="191"/>
        <v>2.496863075196408</v>
      </c>
      <c r="V307" s="4">
        <f t="shared" si="192"/>
        <v>0.61728395061728392</v>
      </c>
      <c r="W307" s="4">
        <f t="shared" si="193"/>
        <v>0.25</v>
      </c>
      <c r="X307" s="4">
        <f t="shared" si="194"/>
        <v>0.18181818181818182</v>
      </c>
      <c r="Y307" s="4">
        <f t="shared" si="195"/>
        <v>0.63694267515923564</v>
      </c>
      <c r="Z307" s="4">
        <f t="shared" si="196"/>
        <v>0.42016806722689076</v>
      </c>
      <c r="AA307" s="4">
        <f t="shared" si="197"/>
        <v>0.40500000000000003</v>
      </c>
      <c r="AB307" s="4">
        <f t="shared" si="198"/>
        <v>0.29454545454545455</v>
      </c>
      <c r="AC307" s="4">
        <f t="shared" si="199"/>
        <v>2.4691358024691357</v>
      </c>
      <c r="AD307" s="4">
        <f t="shared" si="200"/>
        <v>0.72727272727272729</v>
      </c>
      <c r="AE307" s="4">
        <f t="shared" si="201"/>
        <v>3.3950617283950617</v>
      </c>
      <c r="AF307" s="4">
        <f t="shared" si="202"/>
        <v>1.375</v>
      </c>
      <c r="AG307" s="4">
        <f t="shared" si="203"/>
        <v>0.65966386554621859</v>
      </c>
      <c r="AH307" s="4">
        <f t="shared" si="204"/>
        <v>1.5159235668789808</v>
      </c>
      <c r="AI307" s="4">
        <f t="shared" si="205"/>
        <v>-4.0705162738496075</v>
      </c>
      <c r="AJ307" s="4">
        <f t="shared" si="206"/>
        <v>-2.4968630751964085</v>
      </c>
      <c r="AK307" s="4">
        <f t="shared" si="206"/>
        <v>-1.573653198653199</v>
      </c>
      <c r="AL307" s="4">
        <f t="shared" si="207"/>
        <v>-0.8497727272727269</v>
      </c>
      <c r="AM307" s="4">
        <f t="shared" si="208"/>
        <v>0.8497727272727269</v>
      </c>
      <c r="AN307" s="4">
        <f t="shared" si="209"/>
        <v>-2.0352581369248037</v>
      </c>
      <c r="AO307" s="4">
        <f t="shared" si="210"/>
        <v>-1.2484315375982042</v>
      </c>
      <c r="AP307" s="4">
        <f t="shared" si="210"/>
        <v>-0.78682659932659949</v>
      </c>
      <c r="AQ307" s="4">
        <f t="shared" si="211"/>
        <v>-0.42488636363636345</v>
      </c>
      <c r="AR307" s="4">
        <f t="shared" si="212"/>
        <v>0.42488636363636345</v>
      </c>
      <c r="AS307" s="4">
        <f t="shared" si="182"/>
        <v>-1.1141021652874137</v>
      </c>
      <c r="AT307" s="4">
        <f t="shared" si="182"/>
        <v>-0.89544283309404638</v>
      </c>
      <c r="AU307" s="4">
        <f t="shared" si="182"/>
        <v>-0.66665660548657735</v>
      </c>
      <c r="AV307" s="4">
        <f t="shared" si="182"/>
        <v>-0.40177439248061519</v>
      </c>
      <c r="AW307" s="4">
        <f t="shared" si="182"/>
        <v>0.40177439248061519</v>
      </c>
      <c r="AX307" s="4">
        <f t="shared" si="183"/>
        <v>-200.53838975173446</v>
      </c>
      <c r="AY307" s="4">
        <f t="shared" si="183"/>
        <v>-161.17970995692835</v>
      </c>
      <c r="AZ307" s="4">
        <f t="shared" si="183"/>
        <v>-119.99818898758392</v>
      </c>
      <c r="BA307" s="4">
        <f t="shared" si="183"/>
        <v>-72.319390646510726</v>
      </c>
      <c r="BB307" s="4">
        <f t="shared" si="183"/>
        <v>72.319390646510726</v>
      </c>
      <c r="BC307" s="4">
        <f t="shared" si="213"/>
        <v>-0.70545454545454556</v>
      </c>
      <c r="BD307" s="4">
        <f t="shared" si="214"/>
        <v>-0.59500000000000008</v>
      </c>
      <c r="BE307" s="4">
        <f t="shared" si="214"/>
        <v>-0.27272727272727276</v>
      </c>
      <c r="BF307" s="4">
        <f t="shared" si="215"/>
        <v>-0.34033613445378141</v>
      </c>
      <c r="BG307" s="4">
        <f t="shared" si="216"/>
        <v>0.51592356687898067</v>
      </c>
      <c r="BH307" s="4">
        <f t="shared" si="217"/>
        <v>2.0526329571871509</v>
      </c>
      <c r="BI307" s="4">
        <f t="shared" si="218"/>
        <v>3.8886719042274596</v>
      </c>
      <c r="BJ307" s="4">
        <f t="shared" si="219"/>
        <v>0.52784935518876996</v>
      </c>
      <c r="BK307" s="4">
        <f t="shared" si="220"/>
        <v>0.600880057921933</v>
      </c>
      <c r="BL307" s="4">
        <f t="shared" si="221"/>
        <v>2.0719767115600445</v>
      </c>
      <c r="BM307" s="4">
        <f t="shared" si="222"/>
        <v>0.29000328747397697</v>
      </c>
      <c r="BN307" s="3">
        <f t="shared" si="223"/>
        <v>0</v>
      </c>
      <c r="BO307" s="3">
        <v>100</v>
      </c>
      <c r="BP307" s="3">
        <f t="shared" si="224"/>
        <v>-1</v>
      </c>
      <c r="BQ307" s="3">
        <f t="shared" si="225"/>
        <v>-100</v>
      </c>
      <c r="BR307"/>
    </row>
    <row r="308" spans="1:70" x14ac:dyDescent="0.25">
      <c r="A308" t="s">
        <v>127</v>
      </c>
      <c r="B308" t="s">
        <v>247</v>
      </c>
      <c r="C308" t="s">
        <v>134</v>
      </c>
      <c r="D308" t="s">
        <v>17</v>
      </c>
      <c r="E308" t="s">
        <v>11</v>
      </c>
      <c r="F308" s="3">
        <v>1</v>
      </c>
      <c r="G308" s="3">
        <v>0</v>
      </c>
      <c r="H308" s="3" t="str">
        <f t="shared" si="226"/>
        <v>H</v>
      </c>
      <c r="I308" s="3">
        <v>1.73</v>
      </c>
      <c r="J308" s="3">
        <v>3.8</v>
      </c>
      <c r="K308" s="3">
        <v>4.75</v>
      </c>
      <c r="L308" s="3">
        <v>1.8</v>
      </c>
      <c r="M308" s="3">
        <v>2</v>
      </c>
      <c r="N308" s="3">
        <f t="shared" si="184"/>
        <v>1</v>
      </c>
      <c r="O308" s="3">
        <f t="shared" si="185"/>
        <v>5.1718892607240718E-2</v>
      </c>
      <c r="P308" s="3">
        <f t="shared" si="186"/>
        <v>5.555555555555558E-2</v>
      </c>
      <c r="Q308" s="3">
        <f t="shared" si="187"/>
        <v>1.8194736842105264</v>
      </c>
      <c r="R308" s="3">
        <f t="shared" si="188"/>
        <v>3.9965317919075147</v>
      </c>
      <c r="S308" s="3">
        <f t="shared" si="189"/>
        <v>4.9956647398843934</v>
      </c>
      <c r="T308" s="3">
        <f t="shared" si="190"/>
        <v>1.8930940066930333</v>
      </c>
      <c r="U308" s="3">
        <f t="shared" si="191"/>
        <v>2.1034377852144814</v>
      </c>
      <c r="V308" s="4">
        <f t="shared" si="192"/>
        <v>0.5780346820809249</v>
      </c>
      <c r="W308" s="4">
        <f t="shared" si="193"/>
        <v>0.26315789473684209</v>
      </c>
      <c r="X308" s="4">
        <f t="shared" si="194"/>
        <v>0.21052631578947367</v>
      </c>
      <c r="Y308" s="4">
        <f t="shared" si="195"/>
        <v>0.55555555555555558</v>
      </c>
      <c r="Z308" s="4">
        <f t="shared" si="196"/>
        <v>0.5</v>
      </c>
      <c r="AA308" s="4">
        <f t="shared" si="197"/>
        <v>0.45526315789473687</v>
      </c>
      <c r="AB308" s="4">
        <f t="shared" si="198"/>
        <v>0.36421052631578948</v>
      </c>
      <c r="AC308" s="4">
        <f t="shared" si="199"/>
        <v>2.1965317919075145</v>
      </c>
      <c r="AD308" s="4">
        <f t="shared" si="200"/>
        <v>0.79999999999999993</v>
      </c>
      <c r="AE308" s="4">
        <f t="shared" si="201"/>
        <v>2.745664739884393</v>
      </c>
      <c r="AF308" s="4">
        <f t="shared" si="202"/>
        <v>1.25</v>
      </c>
      <c r="AG308" s="4">
        <f t="shared" si="203"/>
        <v>0.9</v>
      </c>
      <c r="AH308" s="4">
        <f t="shared" si="204"/>
        <v>1.1111111111111112</v>
      </c>
      <c r="AI308" s="4">
        <f t="shared" si="205"/>
        <v>-3.1761910556738671</v>
      </c>
      <c r="AJ308" s="4">
        <f t="shared" si="206"/>
        <v>-2.1770581076969884</v>
      </c>
      <c r="AK308" s="4">
        <f t="shared" si="206"/>
        <v>-0.99913294797687868</v>
      </c>
      <c r="AL308" s="4">
        <f t="shared" si="207"/>
        <v>-0.21034377852144814</v>
      </c>
      <c r="AM308" s="4">
        <f t="shared" si="208"/>
        <v>0.21034377852144814</v>
      </c>
      <c r="AN308" s="4">
        <f t="shared" si="209"/>
        <v>-1.5880955278369335</v>
      </c>
      <c r="AO308" s="4">
        <f t="shared" si="210"/>
        <v>-1.0885290538484942</v>
      </c>
      <c r="AP308" s="4">
        <f t="shared" si="210"/>
        <v>-0.49956647398843934</v>
      </c>
      <c r="AQ308" s="4">
        <f t="shared" si="211"/>
        <v>-0.10517188926072407</v>
      </c>
      <c r="AR308" s="4">
        <f t="shared" si="212"/>
        <v>0.10517188926072407</v>
      </c>
      <c r="AS308" s="4">
        <f t="shared" si="182"/>
        <v>-1.0088350837907993</v>
      </c>
      <c r="AT308" s="4">
        <f t="shared" si="182"/>
        <v>-0.82776103543262347</v>
      </c>
      <c r="AU308" s="4">
        <f t="shared" si="182"/>
        <v>-0.46330072805270262</v>
      </c>
      <c r="AV308" s="4">
        <f t="shared" si="182"/>
        <v>-0.10478666944294132</v>
      </c>
      <c r="AW308" s="4">
        <f t="shared" si="182"/>
        <v>0.10478666944294132</v>
      </c>
      <c r="AX308" s="4">
        <f t="shared" si="183"/>
        <v>-181.59031508234386</v>
      </c>
      <c r="AY308" s="4">
        <f t="shared" si="183"/>
        <v>-148.99698637787222</v>
      </c>
      <c r="AZ308" s="4">
        <f t="shared" si="183"/>
        <v>-83.394131049486475</v>
      </c>
      <c r="BA308" s="4">
        <f t="shared" si="183"/>
        <v>-18.861600499729438</v>
      </c>
      <c r="BB308" s="4">
        <f t="shared" si="183"/>
        <v>18.861600499729438</v>
      </c>
      <c r="BC308" s="4">
        <f t="shared" si="213"/>
        <v>-0.63578947368421057</v>
      </c>
      <c r="BD308" s="4">
        <f t="shared" si="214"/>
        <v>-0.54473684210526319</v>
      </c>
      <c r="BE308" s="4">
        <f t="shared" si="214"/>
        <v>-0.2</v>
      </c>
      <c r="BF308" s="4">
        <f t="shared" si="215"/>
        <v>-0.1</v>
      </c>
      <c r="BG308" s="4">
        <f t="shared" si="216"/>
        <v>0.1111111111111111</v>
      </c>
      <c r="BH308" s="4">
        <f t="shared" si="217"/>
        <v>1.6240914523801102</v>
      </c>
      <c r="BI308" s="4">
        <f t="shared" si="218"/>
        <v>3.6038900720008118</v>
      </c>
      <c r="BJ308" s="4">
        <f t="shared" si="219"/>
        <v>0.45064955365812398</v>
      </c>
      <c r="BK308" s="4">
        <f t="shared" si="220"/>
        <v>0.14873551217291725</v>
      </c>
      <c r="BL308" s="4">
        <f t="shared" si="221"/>
        <v>1.9982658959537574</v>
      </c>
      <c r="BM308" s="4">
        <f t="shared" si="222"/>
        <v>7.4432292756478682E-2</v>
      </c>
      <c r="BN308" s="3">
        <f t="shared" si="223"/>
        <v>1</v>
      </c>
      <c r="BO308" s="3">
        <v>100</v>
      </c>
      <c r="BP308" s="3">
        <f t="shared" si="224"/>
        <v>0.73</v>
      </c>
      <c r="BQ308" s="3">
        <f t="shared" si="225"/>
        <v>73</v>
      </c>
      <c r="BR308"/>
    </row>
    <row r="309" spans="1:70" x14ac:dyDescent="0.25">
      <c r="A309" t="s">
        <v>127</v>
      </c>
      <c r="B309" t="s">
        <v>247</v>
      </c>
      <c r="C309" t="s">
        <v>134</v>
      </c>
      <c r="D309" t="s">
        <v>18</v>
      </c>
      <c r="E309" t="s">
        <v>20</v>
      </c>
      <c r="F309" s="3">
        <v>0</v>
      </c>
      <c r="G309" s="3">
        <v>1</v>
      </c>
      <c r="H309" s="3" t="str">
        <f t="shared" si="226"/>
        <v>A</v>
      </c>
      <c r="I309" s="3">
        <v>2.38</v>
      </c>
      <c r="J309" s="3">
        <v>3.6</v>
      </c>
      <c r="K309" s="3">
        <v>2.88</v>
      </c>
      <c r="L309" s="3">
        <v>1.62</v>
      </c>
      <c r="M309" s="3">
        <v>2.2999999999999998</v>
      </c>
      <c r="N309" s="3">
        <f t="shared" si="184"/>
        <v>1</v>
      </c>
      <c r="O309" s="3">
        <f t="shared" si="185"/>
        <v>4.5168067226890596E-2</v>
      </c>
      <c r="P309" s="3">
        <f t="shared" si="186"/>
        <v>5.2066559312936134E-2</v>
      </c>
      <c r="Q309" s="3">
        <f t="shared" si="187"/>
        <v>2.4874999999999994</v>
      </c>
      <c r="R309" s="3">
        <f t="shared" si="188"/>
        <v>3.7626050420168062</v>
      </c>
      <c r="S309" s="3">
        <f t="shared" si="189"/>
        <v>3.0100840336134449</v>
      </c>
      <c r="T309" s="3">
        <f t="shared" si="190"/>
        <v>1.6931722689075628</v>
      </c>
      <c r="U309" s="3">
        <f t="shared" si="191"/>
        <v>2.403886554621848</v>
      </c>
      <c r="V309" s="4">
        <f t="shared" si="192"/>
        <v>0.42016806722689076</v>
      </c>
      <c r="W309" s="4">
        <f t="shared" si="193"/>
        <v>0.27777777777777779</v>
      </c>
      <c r="X309" s="4">
        <f t="shared" si="194"/>
        <v>0.34722222222222221</v>
      </c>
      <c r="Y309" s="4">
        <f t="shared" si="195"/>
        <v>0.61728395061728392</v>
      </c>
      <c r="Z309" s="4">
        <f t="shared" si="196"/>
        <v>0.43478260869565222</v>
      </c>
      <c r="AA309" s="4">
        <f t="shared" si="197"/>
        <v>0.66111111111111109</v>
      </c>
      <c r="AB309" s="4">
        <f t="shared" si="198"/>
        <v>0.82638888888888884</v>
      </c>
      <c r="AC309" s="4">
        <f t="shared" si="199"/>
        <v>1.5126050420168069</v>
      </c>
      <c r="AD309" s="4">
        <f t="shared" si="200"/>
        <v>1.25</v>
      </c>
      <c r="AE309" s="4">
        <f t="shared" si="201"/>
        <v>1.2100840336134453</v>
      </c>
      <c r="AF309" s="4">
        <f t="shared" si="202"/>
        <v>0.79999999999999993</v>
      </c>
      <c r="AG309" s="4">
        <f t="shared" si="203"/>
        <v>0.70434782608695667</v>
      </c>
      <c r="AH309" s="4">
        <f t="shared" si="204"/>
        <v>1.419753086419753</v>
      </c>
      <c r="AI309" s="4">
        <f t="shared" si="205"/>
        <v>-0.52258403361344552</v>
      </c>
      <c r="AJ309" s="4">
        <f t="shared" si="206"/>
        <v>-1.2751050420168069</v>
      </c>
      <c r="AK309" s="4">
        <f t="shared" si="206"/>
        <v>0.75252100840336134</v>
      </c>
      <c r="AL309" s="4">
        <f t="shared" si="207"/>
        <v>-0.71071428571428519</v>
      </c>
      <c r="AM309" s="4">
        <f t="shared" si="208"/>
        <v>0.71071428571428519</v>
      </c>
      <c r="AN309" s="4">
        <f t="shared" si="209"/>
        <v>-0.26129201680672276</v>
      </c>
      <c r="AO309" s="4">
        <f t="shared" si="210"/>
        <v>-0.63755252100840343</v>
      </c>
      <c r="AP309" s="4">
        <f t="shared" si="210"/>
        <v>0.37626050420168067</v>
      </c>
      <c r="AQ309" s="4">
        <f t="shared" si="211"/>
        <v>-0.35535714285714259</v>
      </c>
      <c r="AR309" s="4">
        <f t="shared" si="212"/>
        <v>0.35535714285714259</v>
      </c>
      <c r="AS309" s="4">
        <f t="shared" ref="AS309:AW359" si="227">ATAN(AN309)</f>
        <v>-0.25557788411196669</v>
      </c>
      <c r="AT309" s="4">
        <f t="shared" si="227"/>
        <v>-0.56757496801900287</v>
      </c>
      <c r="AU309" s="4">
        <f t="shared" si="227"/>
        <v>0.35987531161814956</v>
      </c>
      <c r="AV309" s="4">
        <f t="shared" si="227"/>
        <v>-0.34143933506902024</v>
      </c>
      <c r="AW309" s="4">
        <f t="shared" si="227"/>
        <v>0.34143933506902024</v>
      </c>
      <c r="AX309" s="4">
        <f t="shared" ref="AX309:BB359" si="228">DEGREES(AS309)*PI()</f>
        <v>-46.004019140154007</v>
      </c>
      <c r="AY309" s="4">
        <f t="shared" si="228"/>
        <v>-102.16349424342052</v>
      </c>
      <c r="AZ309" s="4">
        <f t="shared" si="228"/>
        <v>64.777556091266916</v>
      </c>
      <c r="BA309" s="4">
        <f t="shared" si="228"/>
        <v>-61.459080312423644</v>
      </c>
      <c r="BB309" s="4">
        <f t="shared" si="228"/>
        <v>61.459080312423644</v>
      </c>
      <c r="BC309" s="4">
        <f t="shared" si="213"/>
        <v>-0.17361111111111119</v>
      </c>
      <c r="BD309" s="4">
        <f t="shared" si="214"/>
        <v>-0.33888888888888896</v>
      </c>
      <c r="BE309" s="4">
        <f t="shared" si="214"/>
        <v>0.25000000000000006</v>
      </c>
      <c r="BF309" s="4">
        <f t="shared" si="215"/>
        <v>-0.29565217391304338</v>
      </c>
      <c r="BG309" s="4">
        <f t="shared" si="216"/>
        <v>0.41975308641975284</v>
      </c>
      <c r="BH309" s="4">
        <f t="shared" si="217"/>
        <v>0.6409985450390131</v>
      </c>
      <c r="BI309" s="4">
        <f t="shared" si="218"/>
        <v>3.0867296918767502</v>
      </c>
      <c r="BJ309" s="4">
        <f t="shared" si="219"/>
        <v>0.20766267507190828</v>
      </c>
      <c r="BK309" s="4">
        <f t="shared" si="220"/>
        <v>0.50255089091472627</v>
      </c>
      <c r="BL309" s="4">
        <f t="shared" si="221"/>
        <v>2.0485294117647053</v>
      </c>
      <c r="BM309" s="4">
        <f t="shared" si="222"/>
        <v>0.24532276081982338</v>
      </c>
      <c r="BN309" s="3">
        <f t="shared" si="223"/>
        <v>0</v>
      </c>
      <c r="BO309" s="3">
        <v>100</v>
      </c>
      <c r="BP309" s="3">
        <f t="shared" si="224"/>
        <v>-1</v>
      </c>
      <c r="BQ309" s="3">
        <f t="shared" si="225"/>
        <v>-100</v>
      </c>
      <c r="BR309"/>
    </row>
    <row r="310" spans="1:70" x14ac:dyDescent="0.25">
      <c r="A310" t="s">
        <v>127</v>
      </c>
      <c r="B310" t="s">
        <v>247</v>
      </c>
      <c r="C310" t="s">
        <v>134</v>
      </c>
      <c r="D310" t="s">
        <v>16</v>
      </c>
      <c r="E310" t="s">
        <v>13</v>
      </c>
      <c r="F310" s="3">
        <v>2</v>
      </c>
      <c r="G310" s="3">
        <v>1</v>
      </c>
      <c r="H310" s="3" t="str">
        <f t="shared" si="226"/>
        <v>H</v>
      </c>
      <c r="I310" s="3">
        <v>3.8</v>
      </c>
      <c r="J310" s="3">
        <v>3.8</v>
      </c>
      <c r="K310" s="3">
        <v>1.91</v>
      </c>
      <c r="L310" s="3">
        <v>1.53</v>
      </c>
      <c r="M310" s="3">
        <v>2.5</v>
      </c>
      <c r="N310" s="3">
        <f t="shared" si="184"/>
        <v>3</v>
      </c>
      <c r="O310" s="3">
        <f t="shared" si="185"/>
        <v>4.9875998897767948E-2</v>
      </c>
      <c r="P310" s="3">
        <f t="shared" si="186"/>
        <v>5.3594771241830097E-2</v>
      </c>
      <c r="Q310" s="3">
        <f t="shared" si="187"/>
        <v>3.989528795811518</v>
      </c>
      <c r="R310" s="3">
        <f t="shared" si="188"/>
        <v>3.989528795811518</v>
      </c>
      <c r="S310" s="3">
        <f t="shared" si="189"/>
        <v>2.0052631578947366</v>
      </c>
      <c r="T310" s="3">
        <f t="shared" si="190"/>
        <v>1.606310278313585</v>
      </c>
      <c r="U310" s="3">
        <f t="shared" si="191"/>
        <v>2.62468999724442</v>
      </c>
      <c r="V310" s="4">
        <f t="shared" si="192"/>
        <v>0.26315789473684209</v>
      </c>
      <c r="W310" s="4">
        <f t="shared" si="193"/>
        <v>0.26315789473684209</v>
      </c>
      <c r="X310" s="4">
        <f t="shared" si="194"/>
        <v>0.52356020942408377</v>
      </c>
      <c r="Y310" s="4">
        <f t="shared" si="195"/>
        <v>0.65359477124183007</v>
      </c>
      <c r="Z310" s="4">
        <f t="shared" si="196"/>
        <v>0.4</v>
      </c>
      <c r="AA310" s="4">
        <f t="shared" si="197"/>
        <v>1</v>
      </c>
      <c r="AB310" s="4">
        <f t="shared" si="198"/>
        <v>1.9895287958115184</v>
      </c>
      <c r="AC310" s="4">
        <f t="shared" si="199"/>
        <v>1</v>
      </c>
      <c r="AD310" s="4">
        <f t="shared" si="200"/>
        <v>1.9895287958115184</v>
      </c>
      <c r="AE310" s="4">
        <f t="shared" si="201"/>
        <v>0.50263157894736843</v>
      </c>
      <c r="AF310" s="4">
        <f t="shared" si="202"/>
        <v>0.50263157894736843</v>
      </c>
      <c r="AG310" s="4">
        <f t="shared" si="203"/>
        <v>0.61199999999999999</v>
      </c>
      <c r="AH310" s="4">
        <f t="shared" si="204"/>
        <v>1.6339869281045751</v>
      </c>
      <c r="AI310" s="4">
        <f t="shared" si="205"/>
        <v>1.9842656379167813</v>
      </c>
      <c r="AJ310" s="4">
        <f t="shared" si="206"/>
        <v>0</v>
      </c>
      <c r="AK310" s="4">
        <f t="shared" si="206"/>
        <v>1.9842656379167813</v>
      </c>
      <c r="AL310" s="4">
        <f t="shared" si="207"/>
        <v>-1.018379718930835</v>
      </c>
      <c r="AM310" s="4">
        <f t="shared" si="208"/>
        <v>1.018379718930835</v>
      </c>
      <c r="AN310" s="4">
        <f t="shared" si="209"/>
        <v>0.99213281895839067</v>
      </c>
      <c r="AO310" s="4">
        <f t="shared" si="210"/>
        <v>0</v>
      </c>
      <c r="AP310" s="4">
        <f t="shared" si="210"/>
        <v>0.99213281895839067</v>
      </c>
      <c r="AQ310" s="4">
        <f t="shared" si="211"/>
        <v>-0.5091898594654175</v>
      </c>
      <c r="AR310" s="4">
        <f t="shared" si="212"/>
        <v>0.5091898594654175</v>
      </c>
      <c r="AS310" s="4">
        <f t="shared" si="227"/>
        <v>0.78144905916636687</v>
      </c>
      <c r="AT310" s="4">
        <f t="shared" si="227"/>
        <v>0</v>
      </c>
      <c r="AU310" s="4">
        <f t="shared" si="227"/>
        <v>0.78144905916636687</v>
      </c>
      <c r="AV310" s="4">
        <f t="shared" si="227"/>
        <v>-0.47097243942383871</v>
      </c>
      <c r="AW310" s="4">
        <f t="shared" si="227"/>
        <v>0.47097243942383871</v>
      </c>
      <c r="AX310" s="4">
        <f t="shared" si="228"/>
        <v>140.66083064994604</v>
      </c>
      <c r="AY310" s="4">
        <f t="shared" si="228"/>
        <v>0</v>
      </c>
      <c r="AZ310" s="4">
        <f t="shared" si="228"/>
        <v>140.66083064994604</v>
      </c>
      <c r="BA310" s="4">
        <f t="shared" si="228"/>
        <v>-84.775039096290968</v>
      </c>
      <c r="BB310" s="4">
        <f t="shared" si="228"/>
        <v>84.775039096290968</v>
      </c>
      <c r="BC310" s="4">
        <f t="shared" si="213"/>
        <v>0.98952879581151831</v>
      </c>
      <c r="BD310" s="4">
        <f t="shared" si="214"/>
        <v>0</v>
      </c>
      <c r="BE310" s="4">
        <f t="shared" si="214"/>
        <v>0.98952879581151831</v>
      </c>
      <c r="BF310" s="4">
        <f t="shared" si="215"/>
        <v>-0.38800000000000001</v>
      </c>
      <c r="BG310" s="4">
        <f t="shared" si="216"/>
        <v>0.63398692810457524</v>
      </c>
      <c r="BH310" s="4">
        <f t="shared" si="217"/>
        <v>1.1456163001949775</v>
      </c>
      <c r="BI310" s="4">
        <f t="shared" si="218"/>
        <v>3.3281069165059241</v>
      </c>
      <c r="BJ310" s="4">
        <f t="shared" si="219"/>
        <v>0.34422460844428771</v>
      </c>
      <c r="BK310" s="4">
        <f t="shared" si="220"/>
        <v>0.72010320507884418</v>
      </c>
      <c r="BL310" s="4">
        <f t="shared" si="221"/>
        <v>2.1155001377790024</v>
      </c>
      <c r="BM310" s="4">
        <f t="shared" si="222"/>
        <v>0.34039383511213478</v>
      </c>
      <c r="BN310" s="3">
        <f t="shared" si="223"/>
        <v>1</v>
      </c>
      <c r="BO310" s="3">
        <v>100</v>
      </c>
      <c r="BP310" s="3">
        <f t="shared" si="224"/>
        <v>2.8</v>
      </c>
      <c r="BQ310" s="3">
        <f t="shared" si="225"/>
        <v>280</v>
      </c>
      <c r="BR310"/>
    </row>
    <row r="311" spans="1:70" x14ac:dyDescent="0.25">
      <c r="A311" t="s">
        <v>127</v>
      </c>
      <c r="B311" t="s">
        <v>247</v>
      </c>
      <c r="C311" t="s">
        <v>134</v>
      </c>
      <c r="D311" t="s">
        <v>26</v>
      </c>
      <c r="E311" t="s">
        <v>14</v>
      </c>
      <c r="F311" s="3">
        <v>1</v>
      </c>
      <c r="G311" s="3">
        <v>2</v>
      </c>
      <c r="H311" s="3" t="str">
        <f t="shared" si="226"/>
        <v>A</v>
      </c>
      <c r="I311" s="3">
        <v>2.7</v>
      </c>
      <c r="J311" s="3">
        <v>3.6</v>
      </c>
      <c r="K311" s="3">
        <v>2.5</v>
      </c>
      <c r="L311" s="3">
        <v>1.9</v>
      </c>
      <c r="M311" s="3">
        <v>2</v>
      </c>
      <c r="N311" s="3">
        <f t="shared" si="184"/>
        <v>3</v>
      </c>
      <c r="O311" s="3">
        <f t="shared" si="185"/>
        <v>4.8148148148148273E-2</v>
      </c>
      <c r="P311" s="3">
        <f t="shared" si="186"/>
        <v>2.6315789473684181E-2</v>
      </c>
      <c r="Q311" s="3">
        <f t="shared" si="187"/>
        <v>2.8300000000000005</v>
      </c>
      <c r="R311" s="3">
        <f t="shared" si="188"/>
        <v>3.7733333333333339</v>
      </c>
      <c r="S311" s="3">
        <f t="shared" si="189"/>
        <v>2.6203703703703707</v>
      </c>
      <c r="T311" s="3">
        <f t="shared" si="190"/>
        <v>1.9914814814814816</v>
      </c>
      <c r="U311" s="3">
        <f t="shared" si="191"/>
        <v>2.0962962962962965</v>
      </c>
      <c r="V311" s="4">
        <f t="shared" si="192"/>
        <v>0.37037037037037035</v>
      </c>
      <c r="W311" s="4">
        <f t="shared" si="193"/>
        <v>0.27777777777777779</v>
      </c>
      <c r="X311" s="4">
        <f t="shared" si="194"/>
        <v>0.4</v>
      </c>
      <c r="Y311" s="4">
        <f t="shared" si="195"/>
        <v>0.52631578947368418</v>
      </c>
      <c r="Z311" s="4">
        <f t="shared" si="196"/>
        <v>0.5</v>
      </c>
      <c r="AA311" s="4">
        <f t="shared" si="197"/>
        <v>0.75</v>
      </c>
      <c r="AB311" s="4">
        <f t="shared" si="198"/>
        <v>1.08</v>
      </c>
      <c r="AC311" s="4">
        <f t="shared" si="199"/>
        <v>1.3333333333333333</v>
      </c>
      <c r="AD311" s="4">
        <f t="shared" si="200"/>
        <v>1.44</v>
      </c>
      <c r="AE311" s="4">
        <f t="shared" si="201"/>
        <v>0.92592592592592582</v>
      </c>
      <c r="AF311" s="4">
        <f t="shared" si="202"/>
        <v>0.69444444444444442</v>
      </c>
      <c r="AG311" s="4">
        <f t="shared" si="203"/>
        <v>0.95</v>
      </c>
      <c r="AH311" s="4">
        <f t="shared" si="204"/>
        <v>1.0526315789473684</v>
      </c>
      <c r="AI311" s="4">
        <f t="shared" si="205"/>
        <v>0.20962962962962983</v>
      </c>
      <c r="AJ311" s="4">
        <f t="shared" si="206"/>
        <v>-0.94333333333333336</v>
      </c>
      <c r="AK311" s="4">
        <f t="shared" si="206"/>
        <v>1.1529629629629632</v>
      </c>
      <c r="AL311" s="4">
        <f t="shared" si="207"/>
        <v>-0.10481481481481492</v>
      </c>
      <c r="AM311" s="4">
        <f t="shared" si="208"/>
        <v>0.10481481481481492</v>
      </c>
      <c r="AN311" s="4">
        <f t="shared" si="209"/>
        <v>0.10481481481481492</v>
      </c>
      <c r="AO311" s="4">
        <f t="shared" si="210"/>
        <v>-0.47166666666666668</v>
      </c>
      <c r="AP311" s="4">
        <f t="shared" si="210"/>
        <v>0.57648148148148159</v>
      </c>
      <c r="AQ311" s="4">
        <f t="shared" si="211"/>
        <v>-5.2407407407407458E-2</v>
      </c>
      <c r="AR311" s="4">
        <f t="shared" si="212"/>
        <v>5.2407407407407458E-2</v>
      </c>
      <c r="AS311" s="4">
        <f t="shared" si="227"/>
        <v>0.1044334883293478</v>
      </c>
      <c r="AT311" s="4">
        <f t="shared" si="227"/>
        <v>-0.44072512430675898</v>
      </c>
      <c r="AU311" s="4">
        <f t="shared" si="227"/>
        <v>0.5229469396913411</v>
      </c>
      <c r="AV311" s="4">
        <f t="shared" si="227"/>
        <v>-5.2359506702775747E-2</v>
      </c>
      <c r="AW311" s="4">
        <f t="shared" si="227"/>
        <v>5.2359506702775747E-2</v>
      </c>
      <c r="AX311" s="4">
        <f t="shared" si="228"/>
        <v>18.798027899282605</v>
      </c>
      <c r="AY311" s="4">
        <f t="shared" si="228"/>
        <v>-79.330522375216603</v>
      </c>
      <c r="AZ311" s="4">
        <f t="shared" si="228"/>
        <v>94.1304491444414</v>
      </c>
      <c r="BA311" s="4">
        <f t="shared" si="228"/>
        <v>-9.4247112064996337</v>
      </c>
      <c r="BB311" s="4">
        <f t="shared" si="228"/>
        <v>9.4247112064996337</v>
      </c>
      <c r="BC311" s="4">
        <f t="shared" si="213"/>
        <v>8.0000000000000071E-2</v>
      </c>
      <c r="BD311" s="4">
        <f t="shared" si="214"/>
        <v>-0.24999999999999997</v>
      </c>
      <c r="BE311" s="4">
        <f t="shared" si="214"/>
        <v>0.44000000000000006</v>
      </c>
      <c r="BF311" s="4">
        <f t="shared" si="215"/>
        <v>-5.0000000000000044E-2</v>
      </c>
      <c r="BG311" s="4">
        <f t="shared" si="216"/>
        <v>5.2631578947368467E-2</v>
      </c>
      <c r="BH311" s="4">
        <f t="shared" si="217"/>
        <v>0.61415876793121971</v>
      </c>
      <c r="BI311" s="4">
        <f t="shared" si="218"/>
        <v>3.0745679012345684</v>
      </c>
      <c r="BJ311" s="4">
        <f t="shared" si="219"/>
        <v>0.19975449808235138</v>
      </c>
      <c r="BK311" s="4">
        <f t="shared" si="220"/>
        <v>7.4115266324367823E-2</v>
      </c>
      <c r="BL311" s="4">
        <f t="shared" si="221"/>
        <v>2.0438888888888891</v>
      </c>
      <c r="BM311" s="4">
        <f t="shared" si="222"/>
        <v>3.6261886214694776E-2</v>
      </c>
      <c r="BN311" s="3">
        <f t="shared" si="223"/>
        <v>0</v>
      </c>
      <c r="BO311" s="3">
        <v>100</v>
      </c>
      <c r="BP311" s="3">
        <f t="shared" si="224"/>
        <v>-1</v>
      </c>
      <c r="BQ311" s="3">
        <f t="shared" si="225"/>
        <v>-100</v>
      </c>
      <c r="BR311"/>
    </row>
    <row r="312" spans="1:70" x14ac:dyDescent="0.25">
      <c r="A312" t="s">
        <v>127</v>
      </c>
      <c r="B312" t="s">
        <v>247</v>
      </c>
      <c r="C312" t="s">
        <v>136</v>
      </c>
      <c r="D312" t="s">
        <v>15</v>
      </c>
      <c r="E312" t="s">
        <v>12</v>
      </c>
      <c r="F312" s="3">
        <v>0</v>
      </c>
      <c r="G312" s="3">
        <v>3</v>
      </c>
      <c r="H312" s="3" t="str">
        <f t="shared" si="226"/>
        <v>A</v>
      </c>
      <c r="I312" s="3">
        <v>6</v>
      </c>
      <c r="J312" s="3">
        <v>4.5</v>
      </c>
      <c r="K312" s="3">
        <v>1.5</v>
      </c>
      <c r="L312" s="3">
        <v>1.62</v>
      </c>
      <c r="M312" s="3">
        <v>2.2999999999999998</v>
      </c>
      <c r="N312" s="3">
        <f t="shared" si="184"/>
        <v>3</v>
      </c>
      <c r="O312" s="3">
        <f t="shared" si="185"/>
        <v>5.5555555555555358E-2</v>
      </c>
      <c r="P312" s="3">
        <f t="shared" si="186"/>
        <v>5.2066559312936134E-2</v>
      </c>
      <c r="Q312" s="3">
        <f t="shared" si="187"/>
        <v>6.3333333333333321</v>
      </c>
      <c r="R312" s="3">
        <f t="shared" si="188"/>
        <v>4.7499999999999991</v>
      </c>
      <c r="S312" s="3">
        <f t="shared" si="189"/>
        <v>1.583333333333333</v>
      </c>
      <c r="T312" s="3">
        <f t="shared" si="190"/>
        <v>1.7099999999999997</v>
      </c>
      <c r="U312" s="3">
        <f t="shared" si="191"/>
        <v>2.4277777777777771</v>
      </c>
      <c r="V312" s="4">
        <f t="shared" si="192"/>
        <v>0.16666666666666666</v>
      </c>
      <c r="W312" s="4">
        <f t="shared" si="193"/>
        <v>0.22222222222222221</v>
      </c>
      <c r="X312" s="4">
        <f t="shared" si="194"/>
        <v>0.66666666666666663</v>
      </c>
      <c r="Y312" s="4">
        <f t="shared" si="195"/>
        <v>0.61728395061728392</v>
      </c>
      <c r="Z312" s="4">
        <f t="shared" si="196"/>
        <v>0.43478260869565222</v>
      </c>
      <c r="AA312" s="4">
        <f t="shared" si="197"/>
        <v>1.3333333333333333</v>
      </c>
      <c r="AB312" s="4">
        <f t="shared" si="198"/>
        <v>4</v>
      </c>
      <c r="AC312" s="4">
        <f t="shared" si="199"/>
        <v>0.75</v>
      </c>
      <c r="AD312" s="4">
        <f t="shared" si="200"/>
        <v>3</v>
      </c>
      <c r="AE312" s="4">
        <f t="shared" si="201"/>
        <v>0.25</v>
      </c>
      <c r="AF312" s="4">
        <f t="shared" si="202"/>
        <v>0.33333333333333331</v>
      </c>
      <c r="AG312" s="4">
        <f t="shared" si="203"/>
        <v>0.70434782608695667</v>
      </c>
      <c r="AH312" s="4">
        <f t="shared" si="204"/>
        <v>1.419753086419753</v>
      </c>
      <c r="AI312" s="4">
        <f t="shared" si="205"/>
        <v>4.7499999999999991</v>
      </c>
      <c r="AJ312" s="4">
        <f t="shared" si="206"/>
        <v>1.583333333333333</v>
      </c>
      <c r="AK312" s="4">
        <f t="shared" si="206"/>
        <v>3.1666666666666661</v>
      </c>
      <c r="AL312" s="4">
        <f t="shared" si="207"/>
        <v>-0.7177777777777774</v>
      </c>
      <c r="AM312" s="4">
        <f t="shared" si="208"/>
        <v>0.7177777777777774</v>
      </c>
      <c r="AN312" s="4">
        <f t="shared" si="209"/>
        <v>2.3749999999999996</v>
      </c>
      <c r="AO312" s="4">
        <f t="shared" si="210"/>
        <v>0.79166666666666652</v>
      </c>
      <c r="AP312" s="4">
        <f t="shared" si="210"/>
        <v>1.583333333333333</v>
      </c>
      <c r="AQ312" s="4">
        <f t="shared" si="211"/>
        <v>-0.3588888888888887</v>
      </c>
      <c r="AR312" s="4">
        <f t="shared" si="212"/>
        <v>0.3588888888888887</v>
      </c>
      <c r="AS312" s="4">
        <f t="shared" si="227"/>
        <v>1.1722738811284763</v>
      </c>
      <c r="AT312" s="4">
        <f t="shared" si="227"/>
        <v>0.66963894567663751</v>
      </c>
      <c r="AU312" s="4">
        <f t="shared" si="227"/>
        <v>1.0074800653029283</v>
      </c>
      <c r="AV312" s="4">
        <f t="shared" si="227"/>
        <v>-0.34457160010658622</v>
      </c>
      <c r="AW312" s="4">
        <f t="shared" si="227"/>
        <v>0.34457160010658622</v>
      </c>
      <c r="AX312" s="4">
        <f t="shared" si="228"/>
        <v>211.0092986031257</v>
      </c>
      <c r="AY312" s="4">
        <f t="shared" si="228"/>
        <v>120.53501022179475</v>
      </c>
      <c r="AZ312" s="4">
        <f t="shared" si="228"/>
        <v>181.34641175452708</v>
      </c>
      <c r="BA312" s="4">
        <f t="shared" si="228"/>
        <v>-62.022888019185515</v>
      </c>
      <c r="BB312" s="4">
        <f t="shared" si="228"/>
        <v>62.022888019185515</v>
      </c>
      <c r="BC312" s="4">
        <f t="shared" si="213"/>
        <v>3</v>
      </c>
      <c r="BD312" s="4">
        <f t="shared" si="214"/>
        <v>0.33333333333333331</v>
      </c>
      <c r="BE312" s="4">
        <f t="shared" si="214"/>
        <v>2</v>
      </c>
      <c r="BF312" s="4">
        <f t="shared" si="215"/>
        <v>-0.29565217391304338</v>
      </c>
      <c r="BG312" s="4">
        <f t="shared" si="216"/>
        <v>0.41975308641975295</v>
      </c>
      <c r="BH312" s="4">
        <f t="shared" si="217"/>
        <v>2.4185816167822485</v>
      </c>
      <c r="BI312" s="4">
        <f t="shared" si="218"/>
        <v>4.2222222222222214</v>
      </c>
      <c r="BJ312" s="4">
        <f t="shared" si="219"/>
        <v>0.57282196186947998</v>
      </c>
      <c r="BK312" s="4">
        <f t="shared" si="220"/>
        <v>0.50754553405167746</v>
      </c>
      <c r="BL312" s="4">
        <f t="shared" si="221"/>
        <v>2.0688888888888886</v>
      </c>
      <c r="BM312" s="4">
        <f t="shared" si="222"/>
        <v>0.24532276081982266</v>
      </c>
      <c r="BN312" s="3">
        <f t="shared" si="223"/>
        <v>0</v>
      </c>
      <c r="BO312" s="3">
        <v>100</v>
      </c>
      <c r="BP312" s="3">
        <f t="shared" si="224"/>
        <v>-1</v>
      </c>
      <c r="BQ312" s="3">
        <f t="shared" si="225"/>
        <v>-100</v>
      </c>
      <c r="BR312"/>
    </row>
    <row r="313" spans="1:70" x14ac:dyDescent="0.25">
      <c r="A313" t="s">
        <v>127</v>
      </c>
      <c r="B313" t="s">
        <v>248</v>
      </c>
      <c r="C313" t="s">
        <v>249</v>
      </c>
      <c r="D313" t="s">
        <v>141</v>
      </c>
      <c r="E313" t="s">
        <v>25</v>
      </c>
      <c r="F313" s="3">
        <v>2</v>
      </c>
      <c r="G313" s="3">
        <v>2</v>
      </c>
      <c r="H313" s="3" t="str">
        <f t="shared" si="226"/>
        <v>D</v>
      </c>
      <c r="I313" s="3">
        <v>4.75</v>
      </c>
      <c r="J313" s="3">
        <v>4.5</v>
      </c>
      <c r="K313" s="3">
        <v>1.57</v>
      </c>
      <c r="L313" s="3">
        <v>1.3</v>
      </c>
      <c r="M313" s="3">
        <v>3.5</v>
      </c>
      <c r="N313" s="3">
        <f t="shared" si="184"/>
        <v>4</v>
      </c>
      <c r="O313" s="3">
        <f t="shared" si="185"/>
        <v>6.9691213170931521E-2</v>
      </c>
      <c r="P313" s="3">
        <f t="shared" si="186"/>
        <v>5.4945054945054861E-2</v>
      </c>
      <c r="Q313" s="3">
        <f t="shared" si="187"/>
        <v>5.0810332625619248</v>
      </c>
      <c r="R313" s="3">
        <f t="shared" si="188"/>
        <v>4.8136104592691922</v>
      </c>
      <c r="S313" s="3">
        <f t="shared" si="189"/>
        <v>1.6794152046783626</v>
      </c>
      <c r="T313" s="3">
        <f t="shared" si="190"/>
        <v>1.3905985771222111</v>
      </c>
      <c r="U313" s="3">
        <f t="shared" si="191"/>
        <v>3.7439192460982604</v>
      </c>
      <c r="V313" s="4">
        <f t="shared" si="192"/>
        <v>0.21052631578947367</v>
      </c>
      <c r="W313" s="4">
        <f t="shared" si="193"/>
        <v>0.22222222222222221</v>
      </c>
      <c r="X313" s="4">
        <f t="shared" si="194"/>
        <v>0.63694267515923564</v>
      </c>
      <c r="Y313" s="4">
        <f t="shared" si="195"/>
        <v>0.76923076923076916</v>
      </c>
      <c r="Z313" s="4">
        <f t="shared" si="196"/>
        <v>0.2857142857142857</v>
      </c>
      <c r="AA313" s="4">
        <f t="shared" si="197"/>
        <v>1.0555555555555556</v>
      </c>
      <c r="AB313" s="4">
        <f t="shared" si="198"/>
        <v>3.0254777070063694</v>
      </c>
      <c r="AC313" s="4">
        <f t="shared" si="199"/>
        <v>0.94736842105263153</v>
      </c>
      <c r="AD313" s="4">
        <f t="shared" si="200"/>
        <v>2.8662420382165603</v>
      </c>
      <c r="AE313" s="4">
        <f t="shared" si="201"/>
        <v>0.33052631578947372</v>
      </c>
      <c r="AF313" s="4">
        <f t="shared" si="202"/>
        <v>0.34888888888888892</v>
      </c>
      <c r="AG313" s="4">
        <f t="shared" si="203"/>
        <v>0.37142857142857144</v>
      </c>
      <c r="AH313" s="4">
        <f t="shared" si="204"/>
        <v>2.6923076923076921</v>
      </c>
      <c r="AI313" s="4">
        <f t="shared" si="205"/>
        <v>3.401618057883562</v>
      </c>
      <c r="AJ313" s="4">
        <f t="shared" si="206"/>
        <v>0.2674228032927326</v>
      </c>
      <c r="AK313" s="4">
        <f t="shared" si="206"/>
        <v>3.1341952545908294</v>
      </c>
      <c r="AL313" s="4">
        <f t="shared" si="207"/>
        <v>-2.3533206689760493</v>
      </c>
      <c r="AM313" s="4">
        <f t="shared" si="208"/>
        <v>2.3533206689760493</v>
      </c>
      <c r="AN313" s="4">
        <f t="shared" si="209"/>
        <v>1.700809028941781</v>
      </c>
      <c r="AO313" s="4">
        <f t="shared" si="210"/>
        <v>0.1337114016463663</v>
      </c>
      <c r="AP313" s="4">
        <f t="shared" si="210"/>
        <v>1.5670976272954147</v>
      </c>
      <c r="AQ313" s="4">
        <f t="shared" si="211"/>
        <v>-1.1766603344880247</v>
      </c>
      <c r="AR313" s="4">
        <f t="shared" si="212"/>
        <v>1.1766603344880247</v>
      </c>
      <c r="AS313" s="4">
        <f t="shared" si="227"/>
        <v>1.0392801626185553</v>
      </c>
      <c r="AT313" s="4">
        <f t="shared" si="227"/>
        <v>0.13292297838209041</v>
      </c>
      <c r="AU313" s="4">
        <f t="shared" si="227"/>
        <v>1.0028163253498976</v>
      </c>
      <c r="AV313" s="4">
        <f t="shared" si="227"/>
        <v>-0.86638184387754913</v>
      </c>
      <c r="AW313" s="4">
        <f t="shared" si="227"/>
        <v>0.86638184387754913</v>
      </c>
      <c r="AX313" s="4">
        <f t="shared" si="228"/>
        <v>187.07042927133995</v>
      </c>
      <c r="AY313" s="4">
        <f t="shared" si="228"/>
        <v>23.926136108776277</v>
      </c>
      <c r="AZ313" s="4">
        <f t="shared" si="228"/>
        <v>180.50693856298159</v>
      </c>
      <c r="BA313" s="4">
        <f t="shared" si="228"/>
        <v>-155.94873189795885</v>
      </c>
      <c r="BB313" s="4">
        <f t="shared" si="228"/>
        <v>155.94873189795885</v>
      </c>
      <c r="BC313" s="4">
        <f t="shared" si="213"/>
        <v>2.025477707006369</v>
      </c>
      <c r="BD313" s="4">
        <f t="shared" si="214"/>
        <v>5.5555555555555497E-2</v>
      </c>
      <c r="BE313" s="4">
        <f t="shared" si="214"/>
        <v>1.8662420382165603</v>
      </c>
      <c r="BF313" s="4">
        <f t="shared" si="215"/>
        <v>-0.62857142857142856</v>
      </c>
      <c r="BG313" s="4">
        <f t="shared" si="216"/>
        <v>1.6923076923076921</v>
      </c>
      <c r="BH313" s="4">
        <f t="shared" si="217"/>
        <v>1.8914588840953872</v>
      </c>
      <c r="BI313" s="4">
        <f t="shared" si="218"/>
        <v>3.8580196421698258</v>
      </c>
      <c r="BJ313" s="4">
        <f t="shared" si="219"/>
        <v>0.49026678439397309</v>
      </c>
      <c r="BK313" s="4">
        <f t="shared" si="220"/>
        <v>1.6640490033394262</v>
      </c>
      <c r="BL313" s="4">
        <f t="shared" si="221"/>
        <v>2.567258911610236</v>
      </c>
      <c r="BM313" s="4">
        <f t="shared" si="222"/>
        <v>0.64818121608766821</v>
      </c>
      <c r="BN313" s="3">
        <f t="shared" si="223"/>
        <v>0</v>
      </c>
      <c r="BO313" s="3">
        <v>100</v>
      </c>
      <c r="BP313" s="3">
        <f t="shared" si="224"/>
        <v>-1</v>
      </c>
      <c r="BQ313" s="3">
        <f t="shared" si="225"/>
        <v>-100</v>
      </c>
      <c r="BR313"/>
    </row>
    <row r="314" spans="1:70" x14ac:dyDescent="0.25">
      <c r="A314" t="s">
        <v>127</v>
      </c>
      <c r="B314" t="s">
        <v>248</v>
      </c>
      <c r="C314" t="s">
        <v>136</v>
      </c>
      <c r="D314" t="s">
        <v>135</v>
      </c>
      <c r="E314" t="s">
        <v>24</v>
      </c>
      <c r="F314" s="3">
        <v>2</v>
      </c>
      <c r="G314" s="3">
        <v>2</v>
      </c>
      <c r="H314" s="3" t="str">
        <f t="shared" si="226"/>
        <v>D</v>
      </c>
      <c r="I314" s="3">
        <v>6.5</v>
      </c>
      <c r="J314" s="3">
        <v>5</v>
      </c>
      <c r="K314" s="3">
        <v>1.44</v>
      </c>
      <c r="L314" s="3">
        <v>1.4</v>
      </c>
      <c r="M314" s="3">
        <v>3</v>
      </c>
      <c r="N314" s="3">
        <f t="shared" si="184"/>
        <v>4</v>
      </c>
      <c r="O314" s="3">
        <f t="shared" si="185"/>
        <v>4.8290598290598341E-2</v>
      </c>
      <c r="P314" s="3">
        <f t="shared" si="186"/>
        <v>4.7619047619047561E-2</v>
      </c>
      <c r="Q314" s="3">
        <f t="shared" si="187"/>
        <v>6.8138888888888891</v>
      </c>
      <c r="R314" s="3">
        <f t="shared" si="188"/>
        <v>5.2414529914529915</v>
      </c>
      <c r="S314" s="3">
        <f t="shared" si="189"/>
        <v>1.5095384615384615</v>
      </c>
      <c r="T314" s="3">
        <f t="shared" si="190"/>
        <v>1.4676068376068376</v>
      </c>
      <c r="U314" s="3">
        <f t="shared" si="191"/>
        <v>3.1448717948717952</v>
      </c>
      <c r="V314" s="4">
        <f t="shared" si="192"/>
        <v>0.15384615384615385</v>
      </c>
      <c r="W314" s="4">
        <f t="shared" si="193"/>
        <v>0.2</v>
      </c>
      <c r="X314" s="4">
        <f t="shared" si="194"/>
        <v>0.69444444444444442</v>
      </c>
      <c r="Y314" s="4">
        <f t="shared" si="195"/>
        <v>0.7142857142857143</v>
      </c>
      <c r="Z314" s="4">
        <f t="shared" si="196"/>
        <v>0.33333333333333331</v>
      </c>
      <c r="AA314" s="4">
        <f t="shared" si="197"/>
        <v>1.3</v>
      </c>
      <c r="AB314" s="4">
        <f t="shared" si="198"/>
        <v>4.5138888888888893</v>
      </c>
      <c r="AC314" s="4">
        <f t="shared" si="199"/>
        <v>0.76923076923076927</v>
      </c>
      <c r="AD314" s="4">
        <f t="shared" si="200"/>
        <v>3.4722222222222223</v>
      </c>
      <c r="AE314" s="4">
        <f t="shared" si="201"/>
        <v>0.22153846153846152</v>
      </c>
      <c r="AF314" s="4">
        <f t="shared" si="202"/>
        <v>0.28799999999999998</v>
      </c>
      <c r="AG314" s="4">
        <f t="shared" si="203"/>
        <v>0.46666666666666662</v>
      </c>
      <c r="AH314" s="4">
        <f t="shared" si="204"/>
        <v>2.1428571428571428</v>
      </c>
      <c r="AI314" s="4">
        <f t="shared" si="205"/>
        <v>5.3043504273504274</v>
      </c>
      <c r="AJ314" s="4">
        <f t="shared" si="206"/>
        <v>1.5724358974358976</v>
      </c>
      <c r="AK314" s="4">
        <f t="shared" si="206"/>
        <v>3.7319145299145298</v>
      </c>
      <c r="AL314" s="4">
        <f t="shared" si="207"/>
        <v>-1.6772649572649576</v>
      </c>
      <c r="AM314" s="4">
        <f t="shared" si="208"/>
        <v>1.6772649572649576</v>
      </c>
      <c r="AN314" s="4">
        <f t="shared" si="209"/>
        <v>2.6521752136752137</v>
      </c>
      <c r="AO314" s="4">
        <f t="shared" si="210"/>
        <v>0.78621794871794881</v>
      </c>
      <c r="AP314" s="4">
        <f t="shared" si="210"/>
        <v>1.8659572649572649</v>
      </c>
      <c r="AQ314" s="4">
        <f t="shared" si="211"/>
        <v>-0.83863247863247881</v>
      </c>
      <c r="AR314" s="4">
        <f t="shared" si="212"/>
        <v>0.83863247863247881</v>
      </c>
      <c r="AS314" s="4">
        <f t="shared" si="227"/>
        <v>1.2102304882071184</v>
      </c>
      <c r="AT314" s="4">
        <f t="shared" si="227"/>
        <v>0.6662805742780411</v>
      </c>
      <c r="AU314" s="4">
        <f t="shared" si="227"/>
        <v>1.0788289124214538</v>
      </c>
      <c r="AV314" s="4">
        <f t="shared" si="227"/>
        <v>-0.6978575013646815</v>
      </c>
      <c r="AW314" s="4">
        <f t="shared" si="227"/>
        <v>0.6978575013646815</v>
      </c>
      <c r="AX314" s="4">
        <f t="shared" si="228"/>
        <v>217.84148787728131</v>
      </c>
      <c r="AY314" s="4">
        <f t="shared" si="228"/>
        <v>119.9305033700474</v>
      </c>
      <c r="AZ314" s="4">
        <f t="shared" si="228"/>
        <v>194.18920423586169</v>
      </c>
      <c r="BA314" s="4">
        <f t="shared" si="228"/>
        <v>-125.61435024564267</v>
      </c>
      <c r="BB314" s="4">
        <f t="shared" si="228"/>
        <v>125.61435024564267</v>
      </c>
      <c r="BC314" s="4">
        <f t="shared" si="213"/>
        <v>3.5138888888888888</v>
      </c>
      <c r="BD314" s="4">
        <f t="shared" si="214"/>
        <v>0.30000000000000004</v>
      </c>
      <c r="BE314" s="4">
        <f t="shared" si="214"/>
        <v>2.4722222222222223</v>
      </c>
      <c r="BF314" s="4">
        <f t="shared" si="215"/>
        <v>-0.53333333333333333</v>
      </c>
      <c r="BG314" s="4">
        <f t="shared" si="216"/>
        <v>1.142857142857143</v>
      </c>
      <c r="BH314" s="4">
        <f t="shared" si="217"/>
        <v>2.7244532835740589</v>
      </c>
      <c r="BI314" s="4">
        <f t="shared" si="218"/>
        <v>4.5216267806267814</v>
      </c>
      <c r="BJ314" s="4">
        <f t="shared" si="219"/>
        <v>0.60253829335211062</v>
      </c>
      <c r="BK314" s="4">
        <f t="shared" si="220"/>
        <v>1.1860054251286172</v>
      </c>
      <c r="BL314" s="4">
        <f t="shared" si="221"/>
        <v>2.3062393162393162</v>
      </c>
      <c r="BM314" s="4">
        <f t="shared" si="222"/>
        <v>0.5142594772265805</v>
      </c>
      <c r="BN314" s="3">
        <f t="shared" si="223"/>
        <v>0</v>
      </c>
      <c r="BO314" s="3">
        <v>100</v>
      </c>
      <c r="BP314" s="3">
        <f t="shared" si="224"/>
        <v>-1</v>
      </c>
      <c r="BQ314" s="3">
        <f t="shared" si="225"/>
        <v>-100</v>
      </c>
      <c r="BR314"/>
    </row>
    <row r="315" spans="1:70" x14ac:dyDescent="0.25">
      <c r="A315" t="s">
        <v>127</v>
      </c>
      <c r="B315" t="s">
        <v>248</v>
      </c>
      <c r="C315" t="s">
        <v>250</v>
      </c>
      <c r="D315" t="s">
        <v>23</v>
      </c>
      <c r="E315" t="s">
        <v>133</v>
      </c>
      <c r="F315" s="3">
        <v>3</v>
      </c>
      <c r="G315" s="3">
        <v>1</v>
      </c>
      <c r="H315" s="3" t="str">
        <f t="shared" si="226"/>
        <v>H</v>
      </c>
      <c r="I315" s="3">
        <v>1.45</v>
      </c>
      <c r="J315" s="3">
        <v>5.25</v>
      </c>
      <c r="K315" s="3">
        <v>5.75</v>
      </c>
      <c r="L315" s="3">
        <v>1.4</v>
      </c>
      <c r="M315" s="3">
        <v>3</v>
      </c>
      <c r="N315" s="3">
        <f t="shared" si="184"/>
        <v>4</v>
      </c>
      <c r="O315" s="3">
        <f t="shared" si="185"/>
        <v>5.4044406368244591E-2</v>
      </c>
      <c r="P315" s="3">
        <f t="shared" si="186"/>
        <v>4.7619047619047561E-2</v>
      </c>
      <c r="Q315" s="3">
        <f t="shared" si="187"/>
        <v>1.5283643892339547</v>
      </c>
      <c r="R315" s="3">
        <f t="shared" si="188"/>
        <v>5.5337331334332838</v>
      </c>
      <c r="S315" s="3">
        <f t="shared" si="189"/>
        <v>6.0607553366174063</v>
      </c>
      <c r="T315" s="3">
        <f t="shared" si="190"/>
        <v>1.4756621689155422</v>
      </c>
      <c r="U315" s="3">
        <f t="shared" si="191"/>
        <v>3.1621332191047338</v>
      </c>
      <c r="V315" s="4">
        <f t="shared" si="192"/>
        <v>0.68965517241379315</v>
      </c>
      <c r="W315" s="4">
        <f t="shared" si="193"/>
        <v>0.19047619047619047</v>
      </c>
      <c r="X315" s="4">
        <f t="shared" si="194"/>
        <v>0.17391304347826086</v>
      </c>
      <c r="Y315" s="4">
        <f t="shared" si="195"/>
        <v>0.7142857142857143</v>
      </c>
      <c r="Z315" s="4">
        <f t="shared" si="196"/>
        <v>0.33333333333333331</v>
      </c>
      <c r="AA315" s="4">
        <f t="shared" si="197"/>
        <v>0.27619047619047621</v>
      </c>
      <c r="AB315" s="4">
        <f t="shared" si="198"/>
        <v>0.25217391304347825</v>
      </c>
      <c r="AC315" s="4">
        <f t="shared" si="199"/>
        <v>3.6206896551724137</v>
      </c>
      <c r="AD315" s="4">
        <f t="shared" si="200"/>
        <v>0.91304347826086951</v>
      </c>
      <c r="AE315" s="4">
        <f t="shared" si="201"/>
        <v>3.9655172413793105</v>
      </c>
      <c r="AF315" s="4">
        <f t="shared" si="202"/>
        <v>1.0952380952380953</v>
      </c>
      <c r="AG315" s="4">
        <f t="shared" si="203"/>
        <v>0.46666666666666662</v>
      </c>
      <c r="AH315" s="4">
        <f t="shared" si="204"/>
        <v>2.1428571428571428</v>
      </c>
      <c r="AI315" s="4">
        <f t="shared" si="205"/>
        <v>-4.5323909473834512</v>
      </c>
      <c r="AJ315" s="4">
        <f t="shared" si="206"/>
        <v>-4.0053687441993286</v>
      </c>
      <c r="AK315" s="4">
        <f t="shared" si="206"/>
        <v>-0.52702220318412252</v>
      </c>
      <c r="AL315" s="4">
        <f t="shared" si="207"/>
        <v>-1.6864710501891915</v>
      </c>
      <c r="AM315" s="4">
        <f t="shared" si="208"/>
        <v>1.6864710501891915</v>
      </c>
      <c r="AN315" s="4">
        <f t="shared" si="209"/>
        <v>-2.2661954736917256</v>
      </c>
      <c r="AO315" s="4">
        <f t="shared" si="210"/>
        <v>-2.0026843720996643</v>
      </c>
      <c r="AP315" s="4">
        <f t="shared" si="210"/>
        <v>-0.26351110159206126</v>
      </c>
      <c r="AQ315" s="4">
        <f t="shared" si="211"/>
        <v>-0.84323552509459576</v>
      </c>
      <c r="AR315" s="4">
        <f t="shared" si="212"/>
        <v>0.84323552509459576</v>
      </c>
      <c r="AS315" s="4">
        <f t="shared" si="227"/>
        <v>-1.1552274481815397</v>
      </c>
      <c r="AT315" s="4">
        <f t="shared" si="227"/>
        <v>-1.1076850163126399</v>
      </c>
      <c r="AU315" s="4">
        <f t="shared" si="227"/>
        <v>-0.25765401700976065</v>
      </c>
      <c r="AV315" s="4">
        <f t="shared" si="227"/>
        <v>-0.70055380554166269</v>
      </c>
      <c r="AW315" s="4">
        <f t="shared" si="227"/>
        <v>0.70055380554166269</v>
      </c>
      <c r="AX315" s="4">
        <f t="shared" si="228"/>
        <v>-207.94094067267713</v>
      </c>
      <c r="AY315" s="4">
        <f t="shared" si="228"/>
        <v>-199.38330293627519</v>
      </c>
      <c r="AZ315" s="4">
        <f t="shared" si="228"/>
        <v>-46.377723061756917</v>
      </c>
      <c r="BA315" s="4">
        <f t="shared" si="228"/>
        <v>-126.0996849974993</v>
      </c>
      <c r="BB315" s="4">
        <f t="shared" si="228"/>
        <v>126.0996849974993</v>
      </c>
      <c r="BC315" s="4">
        <f t="shared" si="213"/>
        <v>-0.74782608695652164</v>
      </c>
      <c r="BD315" s="4">
        <f t="shared" si="214"/>
        <v>-0.72380952380952368</v>
      </c>
      <c r="BE315" s="4">
        <f t="shared" si="214"/>
        <v>-8.6956521739130474E-2</v>
      </c>
      <c r="BF315" s="4">
        <f t="shared" si="215"/>
        <v>-0.53333333333333344</v>
      </c>
      <c r="BG315" s="4">
        <f t="shared" si="216"/>
        <v>1.142857142857143</v>
      </c>
      <c r="BH315" s="4">
        <f t="shared" si="217"/>
        <v>2.4786857700396183</v>
      </c>
      <c r="BI315" s="4">
        <f t="shared" si="218"/>
        <v>4.3742842864282148</v>
      </c>
      <c r="BJ315" s="4">
        <f t="shared" si="219"/>
        <v>0.56664944656890792</v>
      </c>
      <c r="BK315" s="4">
        <f t="shared" si="220"/>
        <v>1.1925151158635754</v>
      </c>
      <c r="BL315" s="4">
        <f t="shared" si="221"/>
        <v>2.318897694010138</v>
      </c>
      <c r="BM315" s="4">
        <f t="shared" si="222"/>
        <v>0.51425947722657994</v>
      </c>
      <c r="BN315" s="3">
        <f t="shared" si="223"/>
        <v>1</v>
      </c>
      <c r="BO315" s="3">
        <v>100</v>
      </c>
      <c r="BP315" s="3">
        <f t="shared" si="224"/>
        <v>0.44999999999999996</v>
      </c>
      <c r="BQ315" s="3">
        <f t="shared" si="225"/>
        <v>44.999999999999993</v>
      </c>
      <c r="BR315"/>
    </row>
    <row r="316" spans="1:70" x14ac:dyDescent="0.25">
      <c r="A316" t="s">
        <v>127</v>
      </c>
      <c r="B316" t="s">
        <v>251</v>
      </c>
      <c r="C316" t="s">
        <v>132</v>
      </c>
      <c r="D316" t="s">
        <v>20</v>
      </c>
      <c r="E316" t="s">
        <v>23</v>
      </c>
      <c r="F316" s="3">
        <v>4</v>
      </c>
      <c r="G316" s="3">
        <v>0</v>
      </c>
      <c r="H316" s="3" t="str">
        <f t="shared" si="226"/>
        <v>H</v>
      </c>
      <c r="I316" s="3">
        <v>2.5499999999999998</v>
      </c>
      <c r="J316" s="3">
        <v>4</v>
      </c>
      <c r="K316" s="3">
        <v>2.4500000000000002</v>
      </c>
      <c r="L316" s="3">
        <v>1.33</v>
      </c>
      <c r="M316" s="3">
        <v>3.4</v>
      </c>
      <c r="N316" s="3">
        <f t="shared" si="184"/>
        <v>4</v>
      </c>
      <c r="O316" s="3">
        <f t="shared" si="185"/>
        <v>5.0320128051220436E-2</v>
      </c>
      <c r="P316" s="3">
        <f t="shared" si="186"/>
        <v>4.5997346306943854E-2</v>
      </c>
      <c r="Q316" s="3">
        <f t="shared" si="187"/>
        <v>2.678316326530612</v>
      </c>
      <c r="R316" s="3">
        <f t="shared" si="188"/>
        <v>4.2012805122048817</v>
      </c>
      <c r="S316" s="3">
        <f t="shared" si="189"/>
        <v>2.5732843137254902</v>
      </c>
      <c r="T316" s="3">
        <f t="shared" si="190"/>
        <v>1.3969257703081233</v>
      </c>
      <c r="U316" s="3">
        <f t="shared" si="191"/>
        <v>3.5710884353741492</v>
      </c>
      <c r="V316" s="4">
        <f t="shared" si="192"/>
        <v>0.39215686274509809</v>
      </c>
      <c r="W316" s="4">
        <f t="shared" si="193"/>
        <v>0.25</v>
      </c>
      <c r="X316" s="4">
        <f t="shared" si="194"/>
        <v>0.4081632653061224</v>
      </c>
      <c r="Y316" s="4">
        <f t="shared" si="195"/>
        <v>0.75187969924812026</v>
      </c>
      <c r="Z316" s="4">
        <f t="shared" si="196"/>
        <v>0.29411764705882354</v>
      </c>
      <c r="AA316" s="4">
        <f t="shared" si="197"/>
        <v>0.63749999999999996</v>
      </c>
      <c r="AB316" s="4">
        <f t="shared" si="198"/>
        <v>1.0408163265306121</v>
      </c>
      <c r="AC316" s="4">
        <f t="shared" si="199"/>
        <v>1.5686274509803924</v>
      </c>
      <c r="AD316" s="4">
        <f t="shared" si="200"/>
        <v>1.6326530612244896</v>
      </c>
      <c r="AE316" s="4">
        <f t="shared" si="201"/>
        <v>0.96078431372549034</v>
      </c>
      <c r="AF316" s="4">
        <f t="shared" si="202"/>
        <v>0.61250000000000004</v>
      </c>
      <c r="AG316" s="4">
        <f t="shared" si="203"/>
        <v>0.39117647058823535</v>
      </c>
      <c r="AH316" s="4">
        <f t="shared" si="204"/>
        <v>2.5563909774436087</v>
      </c>
      <c r="AI316" s="4">
        <f t="shared" si="205"/>
        <v>0.10503201280512187</v>
      </c>
      <c r="AJ316" s="4">
        <f t="shared" si="206"/>
        <v>-1.5229641856742697</v>
      </c>
      <c r="AK316" s="4">
        <f t="shared" si="206"/>
        <v>1.6279961984793916</v>
      </c>
      <c r="AL316" s="4">
        <f t="shared" si="207"/>
        <v>-2.1741626650660262</v>
      </c>
      <c r="AM316" s="4">
        <f t="shared" si="208"/>
        <v>2.1741626650660262</v>
      </c>
      <c r="AN316" s="4">
        <f t="shared" si="209"/>
        <v>5.2516006402560933E-2</v>
      </c>
      <c r="AO316" s="4">
        <f t="shared" si="210"/>
        <v>-0.76148209283713486</v>
      </c>
      <c r="AP316" s="4">
        <f t="shared" si="210"/>
        <v>0.81399809923969579</v>
      </c>
      <c r="AQ316" s="4">
        <f t="shared" si="211"/>
        <v>-1.0870813325330131</v>
      </c>
      <c r="AR316" s="4">
        <f t="shared" si="212"/>
        <v>1.0870813325330131</v>
      </c>
      <c r="AS316" s="4">
        <f t="shared" si="227"/>
        <v>5.2467807628691743E-2</v>
      </c>
      <c r="AT316" s="4">
        <f t="shared" si="227"/>
        <v>-0.65080923931917789</v>
      </c>
      <c r="AU316" s="4">
        <f t="shared" si="227"/>
        <v>0.68321827798136203</v>
      </c>
      <c r="AV316" s="4">
        <f t="shared" si="227"/>
        <v>-0.82709795289821897</v>
      </c>
      <c r="AW316" s="4">
        <f t="shared" si="227"/>
        <v>0.82709795289821897</v>
      </c>
      <c r="AX316" s="4">
        <f t="shared" si="228"/>
        <v>9.4442053731645146</v>
      </c>
      <c r="AY316" s="4">
        <f t="shared" si="228"/>
        <v>-117.14566307745201</v>
      </c>
      <c r="AZ316" s="4">
        <f t="shared" si="228"/>
        <v>122.97929003664517</v>
      </c>
      <c r="BA316" s="4">
        <f t="shared" si="228"/>
        <v>-148.8776315216794</v>
      </c>
      <c r="BB316" s="4">
        <f t="shared" si="228"/>
        <v>148.8776315216794</v>
      </c>
      <c r="BC316" s="4">
        <f t="shared" si="213"/>
        <v>4.0816326530612172E-2</v>
      </c>
      <c r="BD316" s="4">
        <f t="shared" si="214"/>
        <v>-0.36250000000000004</v>
      </c>
      <c r="BE316" s="4">
        <f t="shared" si="214"/>
        <v>0.63265306122448972</v>
      </c>
      <c r="BF316" s="4">
        <f t="shared" si="215"/>
        <v>-0.60882352941176476</v>
      </c>
      <c r="BG316" s="4">
        <f t="shared" si="216"/>
        <v>1.5563909774436089</v>
      </c>
      <c r="BH316" s="4">
        <f t="shared" si="217"/>
        <v>0.91111865828256566</v>
      </c>
      <c r="BI316" s="4">
        <f t="shared" si="218"/>
        <v>3.1509603841536613</v>
      </c>
      <c r="BJ316" s="4">
        <f t="shared" si="219"/>
        <v>0.28915585954829115</v>
      </c>
      <c r="BK316" s="4">
        <f t="shared" si="220"/>
        <v>1.5373651638708037</v>
      </c>
      <c r="BL316" s="4">
        <f t="shared" si="221"/>
        <v>2.4840071028411361</v>
      </c>
      <c r="BM316" s="4">
        <f t="shared" si="222"/>
        <v>0.61890530108082598</v>
      </c>
      <c r="BN316" s="3">
        <f t="shared" si="223"/>
        <v>1</v>
      </c>
      <c r="BO316" s="3">
        <v>100</v>
      </c>
      <c r="BP316" s="3">
        <f t="shared" si="224"/>
        <v>1.5499999999999998</v>
      </c>
      <c r="BQ316" s="3">
        <f t="shared" si="225"/>
        <v>154.99999999999997</v>
      </c>
      <c r="BR316"/>
    </row>
    <row r="317" spans="1:70" x14ac:dyDescent="0.25">
      <c r="A317" t="s">
        <v>127</v>
      </c>
      <c r="B317" t="s">
        <v>251</v>
      </c>
      <c r="C317" t="s">
        <v>134</v>
      </c>
      <c r="D317" t="s">
        <v>22</v>
      </c>
      <c r="E317" t="s">
        <v>135</v>
      </c>
      <c r="F317" s="3">
        <v>2</v>
      </c>
      <c r="G317" s="3">
        <v>0</v>
      </c>
      <c r="H317" s="3" t="str">
        <f t="shared" si="226"/>
        <v>H</v>
      </c>
      <c r="I317" s="3">
        <v>1.5</v>
      </c>
      <c r="J317" s="3">
        <v>4.75</v>
      </c>
      <c r="K317" s="3">
        <v>6</v>
      </c>
      <c r="L317" s="3">
        <v>1.5</v>
      </c>
      <c r="M317" s="3">
        <v>2.63</v>
      </c>
      <c r="N317" s="3">
        <f t="shared" si="184"/>
        <v>2</v>
      </c>
      <c r="O317" s="3">
        <f t="shared" si="185"/>
        <v>4.3859649122806932E-2</v>
      </c>
      <c r="P317" s="3">
        <f t="shared" si="186"/>
        <v>4.6894803548795938E-2</v>
      </c>
      <c r="Q317" s="3">
        <f t="shared" si="187"/>
        <v>1.5657894736842104</v>
      </c>
      <c r="R317" s="3">
        <f t="shared" si="188"/>
        <v>4.958333333333333</v>
      </c>
      <c r="S317" s="3">
        <f t="shared" si="189"/>
        <v>6.2631578947368416</v>
      </c>
      <c r="T317" s="3">
        <f t="shared" si="190"/>
        <v>1.5657894736842104</v>
      </c>
      <c r="U317" s="3">
        <f t="shared" si="191"/>
        <v>2.745350877192982</v>
      </c>
      <c r="V317" s="4">
        <f t="shared" si="192"/>
        <v>0.66666666666666663</v>
      </c>
      <c r="W317" s="4">
        <f t="shared" si="193"/>
        <v>0.21052631578947367</v>
      </c>
      <c r="X317" s="4">
        <f t="shared" si="194"/>
        <v>0.16666666666666666</v>
      </c>
      <c r="Y317" s="4">
        <f t="shared" si="195"/>
        <v>0.66666666666666663</v>
      </c>
      <c r="Z317" s="4">
        <f t="shared" si="196"/>
        <v>0.38022813688212931</v>
      </c>
      <c r="AA317" s="4">
        <f t="shared" si="197"/>
        <v>0.31578947368421051</v>
      </c>
      <c r="AB317" s="4">
        <f t="shared" si="198"/>
        <v>0.25</v>
      </c>
      <c r="AC317" s="4">
        <f t="shared" si="199"/>
        <v>3.1666666666666665</v>
      </c>
      <c r="AD317" s="4">
        <f t="shared" si="200"/>
        <v>0.79166666666666663</v>
      </c>
      <c r="AE317" s="4">
        <f t="shared" si="201"/>
        <v>4</v>
      </c>
      <c r="AF317" s="4">
        <f t="shared" si="202"/>
        <v>1.263157894736842</v>
      </c>
      <c r="AG317" s="4">
        <f t="shared" si="203"/>
        <v>0.57034220532319391</v>
      </c>
      <c r="AH317" s="4">
        <f t="shared" si="204"/>
        <v>1.7533333333333332</v>
      </c>
      <c r="AI317" s="4">
        <f t="shared" si="205"/>
        <v>-4.697368421052631</v>
      </c>
      <c r="AJ317" s="4">
        <f t="shared" si="206"/>
        <v>-3.3925438596491224</v>
      </c>
      <c r="AK317" s="4">
        <f t="shared" si="206"/>
        <v>-1.3048245614035086</v>
      </c>
      <c r="AL317" s="4">
        <f t="shared" si="207"/>
        <v>-1.1795614035087716</v>
      </c>
      <c r="AM317" s="4">
        <f t="shared" si="208"/>
        <v>1.1795614035087716</v>
      </c>
      <c r="AN317" s="4">
        <f t="shared" si="209"/>
        <v>-2.3486842105263155</v>
      </c>
      <c r="AO317" s="4">
        <f t="shared" si="210"/>
        <v>-1.6962719298245612</v>
      </c>
      <c r="AP317" s="4">
        <f t="shared" si="210"/>
        <v>-0.65241228070175428</v>
      </c>
      <c r="AQ317" s="4">
        <f t="shared" si="211"/>
        <v>-0.58978070175438579</v>
      </c>
      <c r="AR317" s="4">
        <f t="shared" si="212"/>
        <v>0.58978070175438579</v>
      </c>
      <c r="AS317" s="4">
        <f t="shared" si="227"/>
        <v>-1.1682734024070989</v>
      </c>
      <c r="AT317" s="4">
        <f t="shared" si="227"/>
        <v>-1.0381123230738367</v>
      </c>
      <c r="AU317" s="4">
        <f t="shared" si="227"/>
        <v>-0.57806915544836301</v>
      </c>
      <c r="AV317" s="4">
        <f t="shared" si="227"/>
        <v>-0.53287142247391839</v>
      </c>
      <c r="AW317" s="4">
        <f t="shared" si="227"/>
        <v>0.53287142247391839</v>
      </c>
      <c r="AX317" s="4">
        <f t="shared" si="228"/>
        <v>-210.28921243327781</v>
      </c>
      <c r="AY317" s="4">
        <f t="shared" si="228"/>
        <v>-186.86021815329062</v>
      </c>
      <c r="AZ317" s="4">
        <f t="shared" si="228"/>
        <v>-104.05244798070534</v>
      </c>
      <c r="BA317" s="4">
        <f t="shared" si="228"/>
        <v>-95.916856045305309</v>
      </c>
      <c r="BB317" s="4">
        <f t="shared" si="228"/>
        <v>95.916856045305309</v>
      </c>
      <c r="BC317" s="4">
        <f t="shared" si="213"/>
        <v>-0.75</v>
      </c>
      <c r="BD317" s="4">
        <f t="shared" si="214"/>
        <v>-0.68421052631578949</v>
      </c>
      <c r="BE317" s="4">
        <f t="shared" si="214"/>
        <v>-0.20833333333333331</v>
      </c>
      <c r="BF317" s="4">
        <f t="shared" si="215"/>
        <v>-0.42965779467680604</v>
      </c>
      <c r="BG317" s="4">
        <f t="shared" si="216"/>
        <v>0.75333333333333319</v>
      </c>
      <c r="BH317" s="4">
        <f t="shared" si="217"/>
        <v>2.4247745963555487</v>
      </c>
      <c r="BI317" s="4">
        <f t="shared" si="218"/>
        <v>4.2624269005847948</v>
      </c>
      <c r="BJ317" s="4">
        <f t="shared" si="219"/>
        <v>0.56887183121495299</v>
      </c>
      <c r="BK317" s="4">
        <f t="shared" si="220"/>
        <v>0.83407586724697502</v>
      </c>
      <c r="BL317" s="4">
        <f t="shared" si="221"/>
        <v>2.1555701754385961</v>
      </c>
      <c r="BM317" s="4">
        <f t="shared" si="222"/>
        <v>0.38693978825220327</v>
      </c>
      <c r="BN317" s="3">
        <f t="shared" si="223"/>
        <v>1</v>
      </c>
      <c r="BO317" s="3">
        <v>100</v>
      </c>
      <c r="BP317" s="3">
        <f t="shared" si="224"/>
        <v>0.5</v>
      </c>
      <c r="BQ317" s="3">
        <f t="shared" si="225"/>
        <v>50</v>
      </c>
      <c r="BR317"/>
    </row>
    <row r="318" spans="1:70" x14ac:dyDescent="0.25">
      <c r="A318" t="s">
        <v>127</v>
      </c>
      <c r="B318" t="s">
        <v>251</v>
      </c>
      <c r="C318" t="s">
        <v>134</v>
      </c>
      <c r="D318" t="s">
        <v>11</v>
      </c>
      <c r="E318" t="s">
        <v>15</v>
      </c>
      <c r="F318" s="3">
        <v>1</v>
      </c>
      <c r="G318" s="3">
        <v>1</v>
      </c>
      <c r="H318" s="3" t="str">
        <f t="shared" si="226"/>
        <v>D</v>
      </c>
      <c r="I318" s="3">
        <v>3.75</v>
      </c>
      <c r="J318" s="3">
        <v>4</v>
      </c>
      <c r="K318" s="3">
        <v>1.85</v>
      </c>
      <c r="L318" s="3">
        <v>1.53</v>
      </c>
      <c r="M318" s="3">
        <v>2.5</v>
      </c>
      <c r="N318" s="3">
        <f t="shared" si="184"/>
        <v>2</v>
      </c>
      <c r="O318" s="3">
        <f t="shared" si="185"/>
        <v>5.7207207207206956E-2</v>
      </c>
      <c r="P318" s="3">
        <f t="shared" si="186"/>
        <v>5.3594771241830097E-2</v>
      </c>
      <c r="Q318" s="3">
        <f t="shared" si="187"/>
        <v>3.9645270270270263</v>
      </c>
      <c r="R318" s="3">
        <f t="shared" si="188"/>
        <v>4.2288288288288278</v>
      </c>
      <c r="S318" s="3">
        <f t="shared" si="189"/>
        <v>1.9558333333333329</v>
      </c>
      <c r="T318" s="3">
        <f t="shared" si="190"/>
        <v>1.6175270270270268</v>
      </c>
      <c r="U318" s="3">
        <f t="shared" si="191"/>
        <v>2.6430180180180174</v>
      </c>
      <c r="V318" s="4">
        <f t="shared" si="192"/>
        <v>0.26666666666666666</v>
      </c>
      <c r="W318" s="4">
        <f t="shared" si="193"/>
        <v>0.25</v>
      </c>
      <c r="X318" s="4">
        <f t="shared" si="194"/>
        <v>0.54054054054054046</v>
      </c>
      <c r="Y318" s="4">
        <f t="shared" si="195"/>
        <v>0.65359477124183007</v>
      </c>
      <c r="Z318" s="4">
        <f t="shared" si="196"/>
        <v>0.4</v>
      </c>
      <c r="AA318" s="4">
        <f t="shared" si="197"/>
        <v>0.9375</v>
      </c>
      <c r="AB318" s="4">
        <f t="shared" si="198"/>
        <v>2.0270270270270268</v>
      </c>
      <c r="AC318" s="4">
        <f t="shared" si="199"/>
        <v>1.0666666666666667</v>
      </c>
      <c r="AD318" s="4">
        <f t="shared" si="200"/>
        <v>2.1621621621621618</v>
      </c>
      <c r="AE318" s="4">
        <f t="shared" si="201"/>
        <v>0.49333333333333335</v>
      </c>
      <c r="AF318" s="4">
        <f t="shared" si="202"/>
        <v>0.46250000000000002</v>
      </c>
      <c r="AG318" s="4">
        <f t="shared" si="203"/>
        <v>0.61199999999999999</v>
      </c>
      <c r="AH318" s="4">
        <f t="shared" si="204"/>
        <v>1.6339869281045751</v>
      </c>
      <c r="AI318" s="4">
        <f t="shared" si="205"/>
        <v>2.0086936936936937</v>
      </c>
      <c r="AJ318" s="4">
        <f t="shared" si="206"/>
        <v>-0.26430180180180152</v>
      </c>
      <c r="AK318" s="4">
        <f t="shared" si="206"/>
        <v>2.2729954954954952</v>
      </c>
      <c r="AL318" s="4">
        <f t="shared" si="207"/>
        <v>-1.0254909909909906</v>
      </c>
      <c r="AM318" s="4">
        <f t="shared" si="208"/>
        <v>1.0254909909909906</v>
      </c>
      <c r="AN318" s="4">
        <f t="shared" si="209"/>
        <v>1.0043468468468468</v>
      </c>
      <c r="AO318" s="4">
        <f t="shared" si="210"/>
        <v>-0.13215090090090076</v>
      </c>
      <c r="AP318" s="4">
        <f t="shared" si="210"/>
        <v>1.1364977477477476</v>
      </c>
      <c r="AQ318" s="4">
        <f t="shared" si="211"/>
        <v>-0.51274549549549531</v>
      </c>
      <c r="AR318" s="4">
        <f t="shared" si="212"/>
        <v>0.51274549549549531</v>
      </c>
      <c r="AS318" s="4">
        <f t="shared" si="227"/>
        <v>0.78756686989595626</v>
      </c>
      <c r="AT318" s="4">
        <f t="shared" si="227"/>
        <v>-0.13138957423698019</v>
      </c>
      <c r="AU318" s="4">
        <f t="shared" si="227"/>
        <v>0.84920000216355918</v>
      </c>
      <c r="AV318" s="4">
        <f t="shared" si="227"/>
        <v>-0.47379193783424928</v>
      </c>
      <c r="AW318" s="4">
        <f t="shared" si="227"/>
        <v>0.47379193783424928</v>
      </c>
      <c r="AX318" s="4">
        <f t="shared" si="228"/>
        <v>141.76203658127213</v>
      </c>
      <c r="AY318" s="4">
        <f t="shared" si="228"/>
        <v>-23.650123362656437</v>
      </c>
      <c r="AZ318" s="4">
        <f t="shared" si="228"/>
        <v>152.85600038944065</v>
      </c>
      <c r="BA318" s="4">
        <f t="shared" si="228"/>
        <v>-85.282548810164869</v>
      </c>
      <c r="BB318" s="4">
        <f t="shared" si="228"/>
        <v>85.282548810164869</v>
      </c>
      <c r="BC318" s="4">
        <f t="shared" si="213"/>
        <v>1.0270270270270272</v>
      </c>
      <c r="BD318" s="4">
        <f t="shared" si="214"/>
        <v>-6.2499999999999944E-2</v>
      </c>
      <c r="BE318" s="4">
        <f t="shared" si="214"/>
        <v>1.1621621621621623</v>
      </c>
      <c r="BF318" s="4">
        <f t="shared" si="215"/>
        <v>-0.38799999999999996</v>
      </c>
      <c r="BG318" s="4">
        <f t="shared" si="216"/>
        <v>0.63398692810457502</v>
      </c>
      <c r="BH318" s="4">
        <f t="shared" si="217"/>
        <v>1.2430616986606973</v>
      </c>
      <c r="BI318" s="4">
        <f t="shared" si="218"/>
        <v>3.3830630630630623</v>
      </c>
      <c r="BJ318" s="4">
        <f t="shared" si="219"/>
        <v>0.36743675050952662</v>
      </c>
      <c r="BK318" s="4">
        <f t="shared" si="220"/>
        <v>0.72513163377544365</v>
      </c>
      <c r="BL318" s="4">
        <f t="shared" si="221"/>
        <v>2.1302725225225219</v>
      </c>
      <c r="BM318" s="4">
        <f t="shared" si="222"/>
        <v>0.34039383511213522</v>
      </c>
      <c r="BN318" s="3">
        <f t="shared" si="223"/>
        <v>0</v>
      </c>
      <c r="BO318" s="3">
        <v>100</v>
      </c>
      <c r="BP318" s="3">
        <f t="shared" si="224"/>
        <v>-1</v>
      </c>
      <c r="BQ318" s="3">
        <f t="shared" si="225"/>
        <v>-100</v>
      </c>
      <c r="BR318"/>
    </row>
    <row r="319" spans="1:70" x14ac:dyDescent="0.25">
      <c r="A319" t="s">
        <v>127</v>
      </c>
      <c r="B319" t="s">
        <v>251</v>
      </c>
      <c r="C319" t="s">
        <v>134</v>
      </c>
      <c r="D319" t="s">
        <v>130</v>
      </c>
      <c r="E319" t="s">
        <v>16</v>
      </c>
      <c r="F319" s="3">
        <v>5</v>
      </c>
      <c r="G319" s="3">
        <v>1</v>
      </c>
      <c r="H319" s="3" t="str">
        <f t="shared" si="226"/>
        <v>H</v>
      </c>
      <c r="I319" s="3">
        <v>1.08</v>
      </c>
      <c r="J319" s="3">
        <v>13</v>
      </c>
      <c r="K319" s="3">
        <v>17</v>
      </c>
      <c r="L319" s="3">
        <v>1.22</v>
      </c>
      <c r="M319" s="3">
        <v>4.33</v>
      </c>
      <c r="N319" s="3">
        <f t="shared" si="184"/>
        <v>6</v>
      </c>
      <c r="O319" s="3">
        <f t="shared" si="185"/>
        <v>6.167253226076741E-2</v>
      </c>
      <c r="P319" s="3">
        <f t="shared" si="186"/>
        <v>5.0619013364631038E-2</v>
      </c>
      <c r="Q319" s="3">
        <f t="shared" si="187"/>
        <v>1.1466063348416289</v>
      </c>
      <c r="R319" s="3">
        <f t="shared" si="188"/>
        <v>13.801742919389977</v>
      </c>
      <c r="S319" s="3">
        <f t="shared" si="189"/>
        <v>18.048433048433047</v>
      </c>
      <c r="T319" s="3">
        <f t="shared" si="190"/>
        <v>1.2952404893581362</v>
      </c>
      <c r="U319" s="3">
        <f t="shared" si="191"/>
        <v>4.5970420646891226</v>
      </c>
      <c r="V319" s="4">
        <f t="shared" si="192"/>
        <v>0.92592592592592582</v>
      </c>
      <c r="W319" s="4">
        <f t="shared" si="193"/>
        <v>7.6923076923076927E-2</v>
      </c>
      <c r="X319" s="4">
        <f t="shared" si="194"/>
        <v>5.8823529411764705E-2</v>
      </c>
      <c r="Y319" s="4">
        <f t="shared" si="195"/>
        <v>0.81967213114754101</v>
      </c>
      <c r="Z319" s="4">
        <f t="shared" si="196"/>
        <v>0.23094688221709006</v>
      </c>
      <c r="AA319" s="4">
        <f t="shared" si="197"/>
        <v>8.3076923076923076E-2</v>
      </c>
      <c r="AB319" s="4">
        <f t="shared" si="198"/>
        <v>6.352941176470589E-2</v>
      </c>
      <c r="AC319" s="4">
        <f t="shared" si="199"/>
        <v>12.037037037037036</v>
      </c>
      <c r="AD319" s="4">
        <f t="shared" si="200"/>
        <v>0.76470588235294112</v>
      </c>
      <c r="AE319" s="4">
        <f t="shared" si="201"/>
        <v>15.74074074074074</v>
      </c>
      <c r="AF319" s="4">
        <f t="shared" si="202"/>
        <v>1.3076923076923077</v>
      </c>
      <c r="AG319" s="4">
        <f t="shared" si="203"/>
        <v>0.28175519630484985</v>
      </c>
      <c r="AH319" s="4">
        <f t="shared" si="204"/>
        <v>3.5491803278688527</v>
      </c>
      <c r="AI319" s="4">
        <f t="shared" si="205"/>
        <v>-16.901826713591419</v>
      </c>
      <c r="AJ319" s="4">
        <f t="shared" si="206"/>
        <v>-12.655136584548348</v>
      </c>
      <c r="AK319" s="4">
        <f t="shared" si="206"/>
        <v>-4.2466901290430705</v>
      </c>
      <c r="AL319" s="4">
        <f t="shared" si="207"/>
        <v>-3.3018015753309866</v>
      </c>
      <c r="AM319" s="4">
        <f t="shared" si="208"/>
        <v>3.3018015753309866</v>
      </c>
      <c r="AN319" s="4">
        <f t="shared" si="209"/>
        <v>-8.4509133567957093</v>
      </c>
      <c r="AO319" s="4">
        <f t="shared" si="210"/>
        <v>-6.3275682922741741</v>
      </c>
      <c r="AP319" s="4">
        <f t="shared" si="210"/>
        <v>-2.1233450645215353</v>
      </c>
      <c r="AQ319" s="4">
        <f t="shared" si="211"/>
        <v>-1.6509007876654933</v>
      </c>
      <c r="AR319" s="4">
        <f t="shared" si="212"/>
        <v>1.6509007876654933</v>
      </c>
      <c r="AS319" s="4">
        <f t="shared" si="227"/>
        <v>-1.4530136185694922</v>
      </c>
      <c r="AT319" s="4">
        <f t="shared" si="227"/>
        <v>-1.4140540944317996</v>
      </c>
      <c r="AU319" s="4">
        <f t="shared" si="227"/>
        <v>-1.1306535075995314</v>
      </c>
      <c r="AV319" s="4">
        <f t="shared" si="227"/>
        <v>-1.026174299356746</v>
      </c>
      <c r="AW319" s="4">
        <f t="shared" si="227"/>
        <v>1.026174299356746</v>
      </c>
      <c r="AX319" s="4">
        <f t="shared" si="228"/>
        <v>-261.54245134250863</v>
      </c>
      <c r="AY319" s="4">
        <f t="shared" si="228"/>
        <v>-254.52973699772392</v>
      </c>
      <c r="AZ319" s="4">
        <f t="shared" si="228"/>
        <v>-203.51763136791564</v>
      </c>
      <c r="BA319" s="4">
        <f t="shared" si="228"/>
        <v>-184.71137388421428</v>
      </c>
      <c r="BB319" s="4">
        <f t="shared" si="228"/>
        <v>184.71137388421428</v>
      </c>
      <c r="BC319" s="4">
        <f t="shared" si="213"/>
        <v>-0.93647058823529417</v>
      </c>
      <c r="BD319" s="4">
        <f t="shared" si="214"/>
        <v>-0.91692307692307695</v>
      </c>
      <c r="BE319" s="4">
        <f t="shared" si="214"/>
        <v>-0.23529411764705885</v>
      </c>
      <c r="BF319" s="4">
        <f t="shared" si="215"/>
        <v>-0.7182448036951502</v>
      </c>
      <c r="BG319" s="4">
        <f t="shared" si="216"/>
        <v>2.5491803278688527</v>
      </c>
      <c r="BH319" s="4">
        <f t="shared" si="217"/>
        <v>8.7925973151846915</v>
      </c>
      <c r="BI319" s="4">
        <f t="shared" si="218"/>
        <v>10.998927434221551</v>
      </c>
      <c r="BJ319" s="4">
        <f t="shared" si="219"/>
        <v>0.79940497541858613</v>
      </c>
      <c r="BK319" s="4">
        <f t="shared" si="220"/>
        <v>2.3347262840489664</v>
      </c>
      <c r="BL319" s="4">
        <f t="shared" si="221"/>
        <v>2.9461412770236293</v>
      </c>
      <c r="BM319" s="4">
        <f t="shared" si="222"/>
        <v>0.79246922143789678</v>
      </c>
      <c r="BN319" s="3">
        <f t="shared" si="223"/>
        <v>1</v>
      </c>
      <c r="BO319" s="3">
        <v>100</v>
      </c>
      <c r="BP319" s="3">
        <f t="shared" si="224"/>
        <v>8.0000000000000071E-2</v>
      </c>
      <c r="BQ319" s="3">
        <f t="shared" si="225"/>
        <v>8.0000000000000071</v>
      </c>
      <c r="BR319"/>
    </row>
    <row r="320" spans="1:70" x14ac:dyDescent="0.25">
      <c r="A320" t="s">
        <v>127</v>
      </c>
      <c r="B320" t="s">
        <v>251</v>
      </c>
      <c r="C320" t="s">
        <v>134</v>
      </c>
      <c r="D320" t="s">
        <v>133</v>
      </c>
      <c r="E320" t="s">
        <v>26</v>
      </c>
      <c r="F320" s="3">
        <v>2</v>
      </c>
      <c r="G320" s="3">
        <v>2</v>
      </c>
      <c r="H320" s="3" t="str">
        <f t="shared" si="226"/>
        <v>D</v>
      </c>
      <c r="I320" s="3">
        <v>2</v>
      </c>
      <c r="J320" s="3">
        <v>3.4</v>
      </c>
      <c r="K320" s="3">
        <v>3.75</v>
      </c>
      <c r="L320" s="3">
        <v>1.95</v>
      </c>
      <c r="M320" s="3">
        <v>1.95</v>
      </c>
      <c r="N320" s="3">
        <f t="shared" si="184"/>
        <v>4</v>
      </c>
      <c r="O320" s="3">
        <f t="shared" si="185"/>
        <v>6.0784313725490202E-2</v>
      </c>
      <c r="P320" s="3">
        <f t="shared" si="186"/>
        <v>2.5641025641025772E-2</v>
      </c>
      <c r="Q320" s="3">
        <f t="shared" si="187"/>
        <v>2.1215686274509804</v>
      </c>
      <c r="R320" s="3">
        <f t="shared" si="188"/>
        <v>3.6066666666666665</v>
      </c>
      <c r="S320" s="3">
        <f t="shared" si="189"/>
        <v>3.9779411764705883</v>
      </c>
      <c r="T320" s="3">
        <f t="shared" si="190"/>
        <v>2.0685294117647057</v>
      </c>
      <c r="U320" s="3">
        <f t="shared" si="191"/>
        <v>2.0685294117647057</v>
      </c>
      <c r="V320" s="4">
        <f t="shared" si="192"/>
        <v>0.5</v>
      </c>
      <c r="W320" s="4">
        <f t="shared" si="193"/>
        <v>0.29411764705882354</v>
      </c>
      <c r="X320" s="4">
        <f t="shared" si="194"/>
        <v>0.26666666666666666</v>
      </c>
      <c r="Y320" s="4">
        <f t="shared" si="195"/>
        <v>0.51282051282051289</v>
      </c>
      <c r="Z320" s="4">
        <f t="shared" si="196"/>
        <v>0.51282051282051289</v>
      </c>
      <c r="AA320" s="4">
        <f t="shared" si="197"/>
        <v>0.58823529411764708</v>
      </c>
      <c r="AB320" s="4">
        <f t="shared" si="198"/>
        <v>0.53333333333333333</v>
      </c>
      <c r="AC320" s="4">
        <f t="shared" si="199"/>
        <v>1.7</v>
      </c>
      <c r="AD320" s="4">
        <f t="shared" si="200"/>
        <v>0.90666666666666662</v>
      </c>
      <c r="AE320" s="4">
        <f t="shared" si="201"/>
        <v>1.875</v>
      </c>
      <c r="AF320" s="4">
        <f t="shared" si="202"/>
        <v>1.1029411764705883</v>
      </c>
      <c r="AG320" s="4">
        <f t="shared" si="203"/>
        <v>1</v>
      </c>
      <c r="AH320" s="4">
        <f t="shared" si="204"/>
        <v>1</v>
      </c>
      <c r="AI320" s="4">
        <f t="shared" si="205"/>
        <v>-1.8563725490196079</v>
      </c>
      <c r="AJ320" s="4">
        <f t="shared" si="206"/>
        <v>-1.4850980392156861</v>
      </c>
      <c r="AK320" s="4">
        <f t="shared" si="206"/>
        <v>-0.37127450980392185</v>
      </c>
      <c r="AL320" s="4">
        <f t="shared" si="207"/>
        <v>0</v>
      </c>
      <c r="AM320" s="4">
        <f t="shared" si="208"/>
        <v>0</v>
      </c>
      <c r="AN320" s="4">
        <f t="shared" si="209"/>
        <v>-0.92818627450980395</v>
      </c>
      <c r="AO320" s="4">
        <f t="shared" si="210"/>
        <v>-0.74254901960784303</v>
      </c>
      <c r="AP320" s="4">
        <f t="shared" si="210"/>
        <v>-0.18563725490196092</v>
      </c>
      <c r="AQ320" s="4">
        <f t="shared" si="211"/>
        <v>0</v>
      </c>
      <c r="AR320" s="4">
        <f t="shared" si="212"/>
        <v>0</v>
      </c>
      <c r="AS320" s="4">
        <f t="shared" si="227"/>
        <v>-0.74817118534369687</v>
      </c>
      <c r="AT320" s="4">
        <f t="shared" si="227"/>
        <v>-0.6387154018073582</v>
      </c>
      <c r="AU320" s="4">
        <f t="shared" si="227"/>
        <v>-0.18354786252764488</v>
      </c>
      <c r="AV320" s="4">
        <f t="shared" si="227"/>
        <v>0</v>
      </c>
      <c r="AW320" s="4">
        <f t="shared" si="227"/>
        <v>0</v>
      </c>
      <c r="AX320" s="4">
        <f t="shared" si="228"/>
        <v>-134.67081336186544</v>
      </c>
      <c r="AY320" s="4">
        <f t="shared" si="228"/>
        <v>-114.96877232532447</v>
      </c>
      <c r="AZ320" s="4">
        <f t="shared" si="228"/>
        <v>-33.038615254976079</v>
      </c>
      <c r="BA320" s="4">
        <f t="shared" si="228"/>
        <v>0</v>
      </c>
      <c r="BB320" s="4">
        <f t="shared" si="228"/>
        <v>0</v>
      </c>
      <c r="BC320" s="4">
        <f t="shared" si="213"/>
        <v>-0.46666666666666667</v>
      </c>
      <c r="BD320" s="4">
        <f t="shared" si="214"/>
        <v>-0.41176470588235292</v>
      </c>
      <c r="BE320" s="4">
        <f t="shared" si="214"/>
        <v>-9.3333333333333407E-2</v>
      </c>
      <c r="BF320" s="4">
        <f t="shared" si="215"/>
        <v>0</v>
      </c>
      <c r="BG320" s="4">
        <f t="shared" si="216"/>
        <v>0</v>
      </c>
      <c r="BH320" s="4">
        <f t="shared" si="217"/>
        <v>0.98230002107858683</v>
      </c>
      <c r="BI320" s="4">
        <f t="shared" si="218"/>
        <v>3.2353921568627455</v>
      </c>
      <c r="BJ320" s="4">
        <f t="shared" si="219"/>
        <v>0.30361080618773928</v>
      </c>
      <c r="BK320" s="4">
        <f t="shared" si="220"/>
        <v>0</v>
      </c>
      <c r="BL320" s="4">
        <f t="shared" si="221"/>
        <v>2.0685294117647057</v>
      </c>
      <c r="BM320" s="4">
        <f t="shared" si="222"/>
        <v>0</v>
      </c>
      <c r="BN320" s="3">
        <f t="shared" si="223"/>
        <v>0</v>
      </c>
      <c r="BO320" s="3">
        <v>100</v>
      </c>
      <c r="BP320" s="3">
        <f t="shared" si="224"/>
        <v>-1</v>
      </c>
      <c r="BQ320" s="3">
        <f t="shared" si="225"/>
        <v>-100</v>
      </c>
      <c r="BR320"/>
    </row>
    <row r="321" spans="1:70" x14ac:dyDescent="0.25">
      <c r="A321" t="s">
        <v>127</v>
      </c>
      <c r="B321" t="s">
        <v>251</v>
      </c>
      <c r="C321" t="s">
        <v>136</v>
      </c>
      <c r="D321" t="s">
        <v>13</v>
      </c>
      <c r="E321" t="s">
        <v>141</v>
      </c>
      <c r="F321" s="3">
        <v>2</v>
      </c>
      <c r="G321" s="3">
        <v>2</v>
      </c>
      <c r="H321" s="3" t="str">
        <f t="shared" si="226"/>
        <v>D</v>
      </c>
      <c r="I321" s="3">
        <v>2.2999999999999998</v>
      </c>
      <c r="J321" s="3">
        <v>4</v>
      </c>
      <c r="K321" s="3">
        <v>2.63</v>
      </c>
      <c r="L321" s="3">
        <v>1.36</v>
      </c>
      <c r="M321" s="3">
        <v>3.2</v>
      </c>
      <c r="N321" s="3">
        <f t="shared" si="184"/>
        <v>4</v>
      </c>
      <c r="O321" s="3">
        <f t="shared" si="185"/>
        <v>6.5010745577781526E-2</v>
      </c>
      <c r="P321" s="3">
        <f t="shared" si="186"/>
        <v>4.7794117647058765E-2</v>
      </c>
      <c r="Q321" s="3">
        <f t="shared" si="187"/>
        <v>2.4495247148288972</v>
      </c>
      <c r="R321" s="3">
        <f t="shared" si="188"/>
        <v>4.2600429823111261</v>
      </c>
      <c r="S321" s="3">
        <f t="shared" si="189"/>
        <v>2.8009782608695653</v>
      </c>
      <c r="T321" s="3">
        <f t="shared" si="190"/>
        <v>1.448414613985783</v>
      </c>
      <c r="U321" s="3">
        <f t="shared" si="191"/>
        <v>3.4080343858489011</v>
      </c>
      <c r="V321" s="4">
        <f t="shared" si="192"/>
        <v>0.43478260869565222</v>
      </c>
      <c r="W321" s="4">
        <f t="shared" si="193"/>
        <v>0.25</v>
      </c>
      <c r="X321" s="4">
        <f t="shared" si="194"/>
        <v>0.38022813688212931</v>
      </c>
      <c r="Y321" s="4">
        <f t="shared" si="195"/>
        <v>0.73529411764705876</v>
      </c>
      <c r="Z321" s="4">
        <f t="shared" si="196"/>
        <v>0.3125</v>
      </c>
      <c r="AA321" s="4">
        <f t="shared" si="197"/>
        <v>0.57499999999999996</v>
      </c>
      <c r="AB321" s="4">
        <f t="shared" si="198"/>
        <v>0.87452471482889726</v>
      </c>
      <c r="AC321" s="4">
        <f t="shared" si="199"/>
        <v>1.7391304347826089</v>
      </c>
      <c r="AD321" s="4">
        <f t="shared" si="200"/>
        <v>1.5209125475285172</v>
      </c>
      <c r="AE321" s="4">
        <f t="shared" si="201"/>
        <v>1.1434782608695653</v>
      </c>
      <c r="AF321" s="4">
        <f t="shared" si="202"/>
        <v>0.65749999999999997</v>
      </c>
      <c r="AG321" s="4">
        <f t="shared" si="203"/>
        <v>0.42499999999999999</v>
      </c>
      <c r="AH321" s="4">
        <f t="shared" si="204"/>
        <v>2.3529411764705883</v>
      </c>
      <c r="AI321" s="4">
        <f t="shared" si="205"/>
        <v>-0.35145354604066803</v>
      </c>
      <c r="AJ321" s="4">
        <f t="shared" si="206"/>
        <v>-1.8105182674822289</v>
      </c>
      <c r="AK321" s="4">
        <f t="shared" si="206"/>
        <v>1.4590647214415609</v>
      </c>
      <c r="AL321" s="4">
        <f t="shared" si="207"/>
        <v>-1.9596197718631181</v>
      </c>
      <c r="AM321" s="4">
        <f t="shared" si="208"/>
        <v>1.9596197718631181</v>
      </c>
      <c r="AN321" s="4">
        <f t="shared" si="209"/>
        <v>-0.17572677302033402</v>
      </c>
      <c r="AO321" s="4">
        <f t="shared" si="210"/>
        <v>-0.90525913374111444</v>
      </c>
      <c r="AP321" s="4">
        <f t="shared" si="210"/>
        <v>0.72953236072078043</v>
      </c>
      <c r="AQ321" s="4">
        <f t="shared" si="211"/>
        <v>-0.97980988593155904</v>
      </c>
      <c r="AR321" s="4">
        <f t="shared" si="212"/>
        <v>0.97980988593155904</v>
      </c>
      <c r="AS321" s="4">
        <f t="shared" si="227"/>
        <v>-0.17395075629866857</v>
      </c>
      <c r="AT321" s="4">
        <f t="shared" si="227"/>
        <v>-0.73571311398972294</v>
      </c>
      <c r="AU321" s="4">
        <f t="shared" si="227"/>
        <v>0.63027262091698955</v>
      </c>
      <c r="AV321" s="4">
        <f t="shared" si="227"/>
        <v>-0.77520051041263938</v>
      </c>
      <c r="AW321" s="4">
        <f t="shared" si="227"/>
        <v>0.77520051041263938</v>
      </c>
      <c r="AX321" s="4">
        <f t="shared" si="228"/>
        <v>-31.311136133760346</v>
      </c>
      <c r="AY321" s="4">
        <f t="shared" si="228"/>
        <v>-132.42836051815013</v>
      </c>
      <c r="AZ321" s="4">
        <f t="shared" si="228"/>
        <v>113.44907176505812</v>
      </c>
      <c r="BA321" s="4">
        <f t="shared" si="228"/>
        <v>-139.53609187427509</v>
      </c>
      <c r="BB321" s="4">
        <f t="shared" si="228"/>
        <v>139.53609187427509</v>
      </c>
      <c r="BC321" s="4">
        <f t="shared" si="213"/>
        <v>-0.12547528517110271</v>
      </c>
      <c r="BD321" s="4">
        <f t="shared" si="214"/>
        <v>-0.42500000000000004</v>
      </c>
      <c r="BE321" s="4">
        <f t="shared" si="214"/>
        <v>0.52091254752851723</v>
      </c>
      <c r="BF321" s="4">
        <f t="shared" si="215"/>
        <v>-0.57499999999999996</v>
      </c>
      <c r="BG321" s="4">
        <f t="shared" si="216"/>
        <v>1.3529411764705881</v>
      </c>
      <c r="BH321" s="4">
        <f t="shared" si="217"/>
        <v>0.96006647801656297</v>
      </c>
      <c r="BI321" s="4">
        <f t="shared" si="218"/>
        <v>3.1701819860031963</v>
      </c>
      <c r="BJ321" s="4">
        <f t="shared" si="219"/>
        <v>0.30284270185604262</v>
      </c>
      <c r="BK321" s="4">
        <f t="shared" si="220"/>
        <v>1.3856604292316459</v>
      </c>
      <c r="BL321" s="4">
        <f t="shared" si="221"/>
        <v>2.4282244999173419</v>
      </c>
      <c r="BM321" s="4">
        <f t="shared" si="222"/>
        <v>0.5706475777996699</v>
      </c>
      <c r="BN321" s="3">
        <f t="shared" si="223"/>
        <v>0</v>
      </c>
      <c r="BO321" s="3">
        <v>100</v>
      </c>
      <c r="BP321" s="3">
        <f t="shared" si="224"/>
        <v>-1</v>
      </c>
      <c r="BQ321" s="3">
        <f t="shared" si="225"/>
        <v>-100</v>
      </c>
      <c r="BR321"/>
    </row>
    <row r="322" spans="1:70" x14ac:dyDescent="0.25">
      <c r="A322" t="s">
        <v>127</v>
      </c>
      <c r="B322" t="s">
        <v>252</v>
      </c>
      <c r="C322" t="s">
        <v>138</v>
      </c>
      <c r="D322" t="s">
        <v>25</v>
      </c>
      <c r="E322" t="s">
        <v>19</v>
      </c>
      <c r="F322" s="3">
        <v>0</v>
      </c>
      <c r="G322" s="3">
        <v>1</v>
      </c>
      <c r="H322" s="3" t="str">
        <f t="shared" si="226"/>
        <v>A</v>
      </c>
      <c r="I322" s="3">
        <v>1.2</v>
      </c>
      <c r="J322" s="3">
        <v>7.5</v>
      </c>
      <c r="K322" s="3">
        <v>11</v>
      </c>
      <c r="L322" s="3">
        <v>1.3</v>
      </c>
      <c r="M322" s="3">
        <v>3.5</v>
      </c>
      <c r="N322" s="3">
        <f t="shared" si="184"/>
        <v>1</v>
      </c>
      <c r="O322" s="3">
        <f t="shared" si="185"/>
        <v>5.7575757575757613E-2</v>
      </c>
      <c r="P322" s="3">
        <f t="shared" si="186"/>
        <v>5.4945054945054861E-2</v>
      </c>
      <c r="Q322" s="3">
        <f t="shared" si="187"/>
        <v>1.269090909090909</v>
      </c>
      <c r="R322" s="3">
        <f t="shared" si="188"/>
        <v>7.9318181818181817</v>
      </c>
      <c r="S322" s="3">
        <f t="shared" si="189"/>
        <v>11.633333333333333</v>
      </c>
      <c r="T322" s="3">
        <f t="shared" si="190"/>
        <v>1.374848484848485</v>
      </c>
      <c r="U322" s="3">
        <f t="shared" si="191"/>
        <v>3.7015151515151516</v>
      </c>
      <c r="V322" s="4">
        <f t="shared" si="192"/>
        <v>0.83333333333333337</v>
      </c>
      <c r="W322" s="4">
        <f t="shared" si="193"/>
        <v>0.13333333333333333</v>
      </c>
      <c r="X322" s="4">
        <f t="shared" si="194"/>
        <v>9.0909090909090912E-2</v>
      </c>
      <c r="Y322" s="4">
        <f t="shared" si="195"/>
        <v>0.76923076923076916</v>
      </c>
      <c r="Z322" s="4">
        <f t="shared" si="196"/>
        <v>0.2857142857142857</v>
      </c>
      <c r="AA322" s="4">
        <f t="shared" si="197"/>
        <v>0.16</v>
      </c>
      <c r="AB322" s="4">
        <f t="shared" si="198"/>
        <v>0.10909090909090909</v>
      </c>
      <c r="AC322" s="4">
        <f t="shared" si="199"/>
        <v>6.25</v>
      </c>
      <c r="AD322" s="4">
        <f t="shared" si="200"/>
        <v>0.68181818181818177</v>
      </c>
      <c r="AE322" s="4">
        <f t="shared" si="201"/>
        <v>9.1666666666666679</v>
      </c>
      <c r="AF322" s="4">
        <f t="shared" si="202"/>
        <v>1.4666666666666666</v>
      </c>
      <c r="AG322" s="4">
        <f t="shared" si="203"/>
        <v>0.37142857142857144</v>
      </c>
      <c r="AH322" s="4">
        <f t="shared" si="204"/>
        <v>2.6923076923076921</v>
      </c>
      <c r="AI322" s="4">
        <f t="shared" si="205"/>
        <v>-10.364242424242423</v>
      </c>
      <c r="AJ322" s="4">
        <f t="shared" si="206"/>
        <v>-6.6627272727272722</v>
      </c>
      <c r="AK322" s="4">
        <f t="shared" si="206"/>
        <v>-3.7015151515151512</v>
      </c>
      <c r="AL322" s="4">
        <f t="shared" si="207"/>
        <v>-2.3266666666666667</v>
      </c>
      <c r="AM322" s="4">
        <f t="shared" si="208"/>
        <v>2.3266666666666667</v>
      </c>
      <c r="AN322" s="4">
        <f t="shared" si="209"/>
        <v>-5.1821212121212117</v>
      </c>
      <c r="AO322" s="4">
        <f t="shared" si="210"/>
        <v>-3.3313636363636361</v>
      </c>
      <c r="AP322" s="4">
        <f t="shared" si="210"/>
        <v>-1.8507575757575756</v>
      </c>
      <c r="AQ322" s="4">
        <f t="shared" si="211"/>
        <v>-1.1633333333333333</v>
      </c>
      <c r="AR322" s="4">
        <f t="shared" si="212"/>
        <v>1.1633333333333333</v>
      </c>
      <c r="AS322" s="4">
        <f t="shared" si="227"/>
        <v>-1.3801683005839231</v>
      </c>
      <c r="AT322" s="4">
        <f t="shared" si="227"/>
        <v>-1.2791768085733162</v>
      </c>
      <c r="AU322" s="4">
        <f t="shared" si="227"/>
        <v>-1.0754158993794374</v>
      </c>
      <c r="AV322" s="4">
        <f t="shared" si="227"/>
        <v>-0.86075596180823921</v>
      </c>
      <c r="AW322" s="4">
        <f t="shared" si="227"/>
        <v>0.86075596180823921</v>
      </c>
      <c r="AX322" s="4">
        <f t="shared" si="228"/>
        <v>-248.43029410510616</v>
      </c>
      <c r="AY322" s="4">
        <f t="shared" si="228"/>
        <v>-230.25182554319693</v>
      </c>
      <c r="AZ322" s="4">
        <f t="shared" si="228"/>
        <v>-193.57486188829873</v>
      </c>
      <c r="BA322" s="4">
        <f t="shared" si="228"/>
        <v>-154.93607312548306</v>
      </c>
      <c r="BB322" s="4">
        <f t="shared" si="228"/>
        <v>154.93607312548306</v>
      </c>
      <c r="BC322" s="4">
        <f t="shared" si="213"/>
        <v>-0.89090909090909087</v>
      </c>
      <c r="BD322" s="4">
        <f t="shared" si="214"/>
        <v>-0.84</v>
      </c>
      <c r="BE322" s="4">
        <f t="shared" si="214"/>
        <v>-0.31818181818181818</v>
      </c>
      <c r="BF322" s="4">
        <f t="shared" si="215"/>
        <v>-0.62857142857142856</v>
      </c>
      <c r="BG322" s="4">
        <f t="shared" si="216"/>
        <v>1.6923076923076921</v>
      </c>
      <c r="BH322" s="4">
        <f t="shared" si="217"/>
        <v>5.2521530530520915</v>
      </c>
      <c r="BI322" s="4">
        <f t="shared" si="218"/>
        <v>6.9447474747474756</v>
      </c>
      <c r="BJ322" s="4">
        <f t="shared" si="219"/>
        <v>0.756277038459641</v>
      </c>
      <c r="BK322" s="4">
        <f t="shared" si="220"/>
        <v>1.6452017775607017</v>
      </c>
      <c r="BL322" s="4">
        <f t="shared" si="221"/>
        <v>2.5381818181818181</v>
      </c>
      <c r="BM322" s="4">
        <f t="shared" si="222"/>
        <v>0.6481812160876691</v>
      </c>
      <c r="BN322" s="3">
        <f t="shared" si="223"/>
        <v>0</v>
      </c>
      <c r="BO322" s="3">
        <v>100</v>
      </c>
      <c r="BP322" s="3">
        <f t="shared" si="224"/>
        <v>-1</v>
      </c>
      <c r="BQ322" s="3">
        <f t="shared" si="225"/>
        <v>-100</v>
      </c>
      <c r="BR322"/>
    </row>
    <row r="323" spans="1:70" x14ac:dyDescent="0.25">
      <c r="A323" t="s">
        <v>127</v>
      </c>
      <c r="B323" t="s">
        <v>252</v>
      </c>
      <c r="C323" t="s">
        <v>138</v>
      </c>
      <c r="D323" t="s">
        <v>14</v>
      </c>
      <c r="E323" t="s">
        <v>18</v>
      </c>
      <c r="F323" s="3">
        <v>0</v>
      </c>
      <c r="G323" s="3">
        <v>2</v>
      </c>
      <c r="H323" s="3" t="str">
        <f t="shared" si="226"/>
        <v>A</v>
      </c>
      <c r="I323" s="3">
        <v>2.38</v>
      </c>
      <c r="J323" s="3">
        <v>3.6</v>
      </c>
      <c r="K323" s="3">
        <v>2.8</v>
      </c>
      <c r="L323" s="3">
        <v>1.67</v>
      </c>
      <c r="M323" s="3">
        <v>2.2000000000000002</v>
      </c>
      <c r="N323" s="3">
        <f t="shared" ref="N323:N386" si="229">SUM(F323:G323)</f>
        <v>2</v>
      </c>
      <c r="O323" s="3">
        <f t="shared" ref="O323:O386" si="230">((1/I323)+(1/J323)+(1/K323))-1</f>
        <v>5.5088702147525703E-2</v>
      </c>
      <c r="P323" s="3">
        <f t="shared" ref="P323:P386" si="231">((1/L323)+(1/M323-1))</f>
        <v>5.3347849755035481E-2</v>
      </c>
      <c r="Q323" s="3">
        <f t="shared" ref="Q323:Q386" si="232">I323*(1+O323)</f>
        <v>2.5111111111111111</v>
      </c>
      <c r="R323" s="3">
        <f t="shared" ref="R323:R386" si="233">J323*(1+O323)</f>
        <v>3.7983193277310927</v>
      </c>
      <c r="S323" s="3">
        <f t="shared" ref="S323:S386" si="234">K323*(1+O323)</f>
        <v>2.9542483660130716</v>
      </c>
      <c r="T323" s="3">
        <f t="shared" ref="T323:T386" si="235">L323*(1+O323)</f>
        <v>1.7619981325863678</v>
      </c>
      <c r="U323" s="3">
        <f t="shared" ref="U323:U386" si="236">M323*(1+O323)</f>
        <v>2.3211951447245567</v>
      </c>
      <c r="V323" s="4">
        <f t="shared" ref="V323:V386" si="237">1/I323</f>
        <v>0.42016806722689076</v>
      </c>
      <c r="W323" s="4">
        <f t="shared" ref="W323:W386" si="238">1/J323</f>
        <v>0.27777777777777779</v>
      </c>
      <c r="X323" s="4">
        <f t="shared" ref="X323:X386" si="239">1/K323</f>
        <v>0.35714285714285715</v>
      </c>
      <c r="Y323" s="4">
        <f t="shared" ref="Y323:Y386" si="240">1/L323</f>
        <v>0.5988023952095809</v>
      </c>
      <c r="Z323" s="4">
        <f t="shared" ref="Z323:Z386" si="241">1/M323</f>
        <v>0.45454545454545453</v>
      </c>
      <c r="AA323" s="4">
        <f t="shared" ref="AA323:AA386" si="242">(I323/J323)</f>
        <v>0.66111111111111109</v>
      </c>
      <c r="AB323" s="4">
        <f t="shared" ref="AB323:AB386" si="243">(I323/K323)</f>
        <v>0.85</v>
      </c>
      <c r="AC323" s="4">
        <f t="shared" ref="AC323:AC386" si="244">(J323/I323)</f>
        <v>1.5126050420168069</v>
      </c>
      <c r="AD323" s="4">
        <f t="shared" ref="AD323:AD386" si="245">(J323/K323)</f>
        <v>1.2857142857142858</v>
      </c>
      <c r="AE323" s="4">
        <f t="shared" ref="AE323:AE386" si="246">(K323/I323)</f>
        <v>1.1764705882352942</v>
      </c>
      <c r="AF323" s="4">
        <f t="shared" ref="AF323:AF386" si="247">(K323/J323)</f>
        <v>0.77777777777777768</v>
      </c>
      <c r="AG323" s="4">
        <f t="shared" ref="AG323:AG386" si="248">(L323/M323)</f>
        <v>0.75909090909090904</v>
      </c>
      <c r="AH323" s="4">
        <f t="shared" ref="AH323:AH386" si="249">(M323/L323)</f>
        <v>1.317365269461078</v>
      </c>
      <c r="AI323" s="4">
        <f t="shared" ref="AI323:AI386" si="250">Q323-S323</f>
        <v>-0.44313725490196054</v>
      </c>
      <c r="AJ323" s="4">
        <f t="shared" ref="AJ323:AK386" si="251">Q323-R323</f>
        <v>-1.2872082166199816</v>
      </c>
      <c r="AK323" s="4">
        <f t="shared" si="251"/>
        <v>0.8440709617180211</v>
      </c>
      <c r="AL323" s="4">
        <f t="shared" ref="AL323:AL386" si="252">T323-U323</f>
        <v>-0.55919701213818884</v>
      </c>
      <c r="AM323" s="4">
        <f t="shared" ref="AM323:AM386" si="253">U323-T323</f>
        <v>0.55919701213818884</v>
      </c>
      <c r="AN323" s="4">
        <f t="shared" ref="AN323:AN386" si="254">(Q323-S323)/2</f>
        <v>-0.22156862745098027</v>
      </c>
      <c r="AO323" s="4">
        <f t="shared" ref="AO323:AP386" si="255">(Q323-R323)/2</f>
        <v>-0.64360410830999082</v>
      </c>
      <c r="AP323" s="4">
        <f t="shared" si="255"/>
        <v>0.42203548085901055</v>
      </c>
      <c r="AQ323" s="4">
        <f t="shared" ref="AQ323:AQ386" si="256">(T323-U323)/2</f>
        <v>-0.27959850606909442</v>
      </c>
      <c r="AR323" s="4">
        <f t="shared" ref="AR323:AR386" si="257">(U323-T323)/2</f>
        <v>0.27959850606909442</v>
      </c>
      <c r="AS323" s="4">
        <f t="shared" si="227"/>
        <v>-0.21804602236647377</v>
      </c>
      <c r="AT323" s="4">
        <f t="shared" si="227"/>
        <v>-0.57186583899324284</v>
      </c>
      <c r="AU323" s="4">
        <f t="shared" si="227"/>
        <v>0.39935699585865247</v>
      </c>
      <c r="AV323" s="4">
        <f t="shared" si="227"/>
        <v>-0.27263635908575451</v>
      </c>
      <c r="AW323" s="4">
        <f t="shared" si="227"/>
        <v>0.27263635908575451</v>
      </c>
      <c r="AX323" s="4">
        <f t="shared" si="228"/>
        <v>-39.248284025965276</v>
      </c>
      <c r="AY323" s="4">
        <f t="shared" si="228"/>
        <v>-102.93585101878371</v>
      </c>
      <c r="AZ323" s="4">
        <f t="shared" si="228"/>
        <v>71.884259254557435</v>
      </c>
      <c r="BA323" s="4">
        <f t="shared" si="228"/>
        <v>-49.074544635435814</v>
      </c>
      <c r="BB323" s="4">
        <f t="shared" si="228"/>
        <v>49.074544635435814</v>
      </c>
      <c r="BC323" s="4">
        <f t="shared" ref="BC323:BC386" si="258">(Q323-S323)/S323</f>
        <v>-0.14999999999999994</v>
      </c>
      <c r="BD323" s="4">
        <f t="shared" ref="BD323:BE386" si="259">(Q323-R323)/R323</f>
        <v>-0.33888888888888896</v>
      </c>
      <c r="BE323" s="4">
        <f t="shared" si="259"/>
        <v>0.28571428571428592</v>
      </c>
      <c r="BF323" s="4">
        <f t="shared" ref="BF323:BF386" si="260">(T323-U323)/U323</f>
        <v>-0.24090909090909099</v>
      </c>
      <c r="BG323" s="4">
        <f t="shared" ref="BG323:BG386" si="261">(U323-T323)/T323</f>
        <v>0.31736526946107796</v>
      </c>
      <c r="BH323" s="4">
        <f t="shared" ref="BH323:BH386" si="262">_xlfn.STDEV.S(Q323:S323)</f>
        <v>0.65392805517014041</v>
      </c>
      <c r="BI323" s="4">
        <f t="shared" ref="BI323:BI386" si="263">AVERAGE(Q323:S323)</f>
        <v>3.0878929349517588</v>
      </c>
      <c r="BJ323" s="4">
        <f t="shared" ref="BJ323:BJ386" si="264">BH323/BI323</f>
        <v>0.21177160897269146</v>
      </c>
      <c r="BK323" s="4">
        <f t="shared" ref="BK323:BK386" si="265">_xlfn.STDEV.S(T323:U323)</f>
        <v>0.39541199930217064</v>
      </c>
      <c r="BL323" s="4">
        <f t="shared" ref="BL323:BL386" si="266">AVERAGE(T323:U323)</f>
        <v>2.041596638655462</v>
      </c>
      <c r="BM323" s="4">
        <f t="shared" ref="BM323:BM386" si="267">BK323/BL323</f>
        <v>0.19367782637150982</v>
      </c>
      <c r="BN323" s="3">
        <f t="shared" ref="BN323:BN386" si="268">IF(H323="H",1,0)</f>
        <v>0</v>
      </c>
      <c r="BO323" s="3">
        <v>100</v>
      </c>
      <c r="BP323" s="3">
        <f t="shared" ref="BP323:BP386" si="269">IF(H323="H",I323-1,-1)</f>
        <v>-1</v>
      </c>
      <c r="BQ323" s="3">
        <f t="shared" ref="BQ323:BQ386" si="270">BP323*100</f>
        <v>-100</v>
      </c>
      <c r="BR323"/>
    </row>
    <row r="324" spans="1:70" x14ac:dyDescent="0.25">
      <c r="A324" t="s">
        <v>127</v>
      </c>
      <c r="B324" t="s">
        <v>252</v>
      </c>
      <c r="C324" t="s">
        <v>139</v>
      </c>
      <c r="D324" t="s">
        <v>12</v>
      </c>
      <c r="E324" t="s">
        <v>21</v>
      </c>
      <c r="F324" s="3">
        <v>0</v>
      </c>
      <c r="G324" s="3">
        <v>2</v>
      </c>
      <c r="H324" s="3" t="str">
        <f t="shared" ref="H324:H387" si="271">IF(F324&gt;G324,"H",IF(F324=G324,"D","A"))</f>
        <v>A</v>
      </c>
      <c r="I324" s="3">
        <v>1.25</v>
      </c>
      <c r="J324" s="3">
        <v>6</v>
      </c>
      <c r="K324" s="3">
        <v>10</v>
      </c>
      <c r="L324" s="3">
        <v>1.4</v>
      </c>
      <c r="M324" s="3">
        <v>3</v>
      </c>
      <c r="N324" s="3">
        <f t="shared" si="229"/>
        <v>2</v>
      </c>
      <c r="O324" s="3">
        <f t="shared" si="230"/>
        <v>6.6666666666666652E-2</v>
      </c>
      <c r="P324" s="3">
        <f t="shared" si="231"/>
        <v>4.7619047619047561E-2</v>
      </c>
      <c r="Q324" s="3">
        <f t="shared" si="232"/>
        <v>1.3333333333333333</v>
      </c>
      <c r="R324" s="3">
        <f t="shared" si="233"/>
        <v>6.4</v>
      </c>
      <c r="S324" s="3">
        <f t="shared" si="234"/>
        <v>10.666666666666666</v>
      </c>
      <c r="T324" s="3">
        <f t="shared" si="235"/>
        <v>1.4933333333333332</v>
      </c>
      <c r="U324" s="3">
        <f t="shared" si="236"/>
        <v>3.2</v>
      </c>
      <c r="V324" s="4">
        <f t="shared" si="237"/>
        <v>0.8</v>
      </c>
      <c r="W324" s="4">
        <f t="shared" si="238"/>
        <v>0.16666666666666666</v>
      </c>
      <c r="X324" s="4">
        <f t="shared" si="239"/>
        <v>0.1</v>
      </c>
      <c r="Y324" s="4">
        <f t="shared" si="240"/>
        <v>0.7142857142857143</v>
      </c>
      <c r="Z324" s="4">
        <f t="shared" si="241"/>
        <v>0.33333333333333331</v>
      </c>
      <c r="AA324" s="4">
        <f t="shared" si="242"/>
        <v>0.20833333333333334</v>
      </c>
      <c r="AB324" s="4">
        <f t="shared" si="243"/>
        <v>0.125</v>
      </c>
      <c r="AC324" s="4">
        <f t="shared" si="244"/>
        <v>4.8</v>
      </c>
      <c r="AD324" s="4">
        <f t="shared" si="245"/>
        <v>0.6</v>
      </c>
      <c r="AE324" s="4">
        <f t="shared" si="246"/>
        <v>8</v>
      </c>
      <c r="AF324" s="4">
        <f t="shared" si="247"/>
        <v>1.6666666666666667</v>
      </c>
      <c r="AG324" s="4">
        <f t="shared" si="248"/>
        <v>0.46666666666666662</v>
      </c>
      <c r="AH324" s="4">
        <f t="shared" si="249"/>
        <v>2.1428571428571428</v>
      </c>
      <c r="AI324" s="4">
        <f t="shared" si="250"/>
        <v>-9.3333333333333321</v>
      </c>
      <c r="AJ324" s="4">
        <f t="shared" si="251"/>
        <v>-5.0666666666666673</v>
      </c>
      <c r="AK324" s="4">
        <f t="shared" si="251"/>
        <v>-4.2666666666666657</v>
      </c>
      <c r="AL324" s="4">
        <f t="shared" si="252"/>
        <v>-1.706666666666667</v>
      </c>
      <c r="AM324" s="4">
        <f t="shared" si="253"/>
        <v>1.706666666666667</v>
      </c>
      <c r="AN324" s="4">
        <f t="shared" si="254"/>
        <v>-4.6666666666666661</v>
      </c>
      <c r="AO324" s="4">
        <f t="shared" si="255"/>
        <v>-2.5333333333333337</v>
      </c>
      <c r="AP324" s="4">
        <f t="shared" si="255"/>
        <v>-2.1333333333333329</v>
      </c>
      <c r="AQ324" s="4">
        <f t="shared" si="256"/>
        <v>-0.8533333333333335</v>
      </c>
      <c r="AR324" s="4">
        <f t="shared" si="257"/>
        <v>0.8533333333333335</v>
      </c>
      <c r="AS324" s="4">
        <f t="shared" si="227"/>
        <v>-1.3597029935721501</v>
      </c>
      <c r="AT324" s="4">
        <f t="shared" si="227"/>
        <v>-1.194835372923591</v>
      </c>
      <c r="AU324" s="4">
        <f t="shared" si="227"/>
        <v>-1.1324597669369387</v>
      </c>
      <c r="AV324" s="4">
        <f t="shared" si="227"/>
        <v>-0.70642605565605621</v>
      </c>
      <c r="AW324" s="4">
        <f t="shared" si="227"/>
        <v>0.70642605565605621</v>
      </c>
      <c r="AX324" s="4">
        <f t="shared" si="228"/>
        <v>-244.74653884298698</v>
      </c>
      <c r="AY324" s="4">
        <f t="shared" si="228"/>
        <v>-215.0703671262464</v>
      </c>
      <c r="AZ324" s="4">
        <f t="shared" si="228"/>
        <v>-203.84275804864896</v>
      </c>
      <c r="BA324" s="4">
        <f t="shared" si="228"/>
        <v>-127.15669001809012</v>
      </c>
      <c r="BB324" s="4">
        <f t="shared" si="228"/>
        <v>127.15669001809012</v>
      </c>
      <c r="BC324" s="4">
        <f t="shared" si="258"/>
        <v>-0.87499999999999989</v>
      </c>
      <c r="BD324" s="4">
        <f t="shared" si="259"/>
        <v>-0.79166666666666674</v>
      </c>
      <c r="BE324" s="4">
        <f t="shared" si="259"/>
        <v>-0.39999999999999991</v>
      </c>
      <c r="BF324" s="4">
        <f t="shared" si="260"/>
        <v>-0.53333333333333344</v>
      </c>
      <c r="BG324" s="4">
        <f t="shared" si="261"/>
        <v>1.1428571428571432</v>
      </c>
      <c r="BH324" s="4">
        <f t="shared" si="262"/>
        <v>4.6723774581160624</v>
      </c>
      <c r="BI324" s="4">
        <f t="shared" si="263"/>
        <v>6.1333333333333329</v>
      </c>
      <c r="BJ324" s="4">
        <f t="shared" si="264"/>
        <v>0.76180067251892325</v>
      </c>
      <c r="BK324" s="4">
        <f t="shared" si="265"/>
        <v>1.2067955732250411</v>
      </c>
      <c r="BL324" s="4">
        <f t="shared" si="266"/>
        <v>2.3466666666666667</v>
      </c>
      <c r="BM324" s="4">
        <f t="shared" si="267"/>
        <v>0.51425947722657994</v>
      </c>
      <c r="BN324" s="3">
        <f t="shared" si="268"/>
        <v>0</v>
      </c>
      <c r="BO324" s="3">
        <v>100</v>
      </c>
      <c r="BP324" s="3">
        <f t="shared" si="269"/>
        <v>-1</v>
      </c>
      <c r="BQ324" s="3">
        <f t="shared" si="270"/>
        <v>-100</v>
      </c>
      <c r="BR324"/>
    </row>
    <row r="325" spans="1:70" x14ac:dyDescent="0.25">
      <c r="A325" t="s">
        <v>127</v>
      </c>
      <c r="B325" t="s">
        <v>253</v>
      </c>
      <c r="C325" t="s">
        <v>129</v>
      </c>
      <c r="D325" t="s">
        <v>24</v>
      </c>
      <c r="E325" t="s">
        <v>17</v>
      </c>
      <c r="F325" s="3">
        <v>6</v>
      </c>
      <c r="G325" s="3">
        <v>0</v>
      </c>
      <c r="H325" s="3" t="str">
        <f t="shared" si="271"/>
        <v>H</v>
      </c>
      <c r="I325" s="3">
        <v>1.65</v>
      </c>
      <c r="J325" s="3">
        <v>4</v>
      </c>
      <c r="K325" s="3">
        <v>5</v>
      </c>
      <c r="L325" s="3">
        <v>1.62</v>
      </c>
      <c r="M325" s="3">
        <v>2.2999999999999998</v>
      </c>
      <c r="N325" s="3">
        <f t="shared" si="229"/>
        <v>6</v>
      </c>
      <c r="O325" s="3">
        <f t="shared" si="230"/>
        <v>5.6060606060606144E-2</v>
      </c>
      <c r="P325" s="3">
        <f t="shared" si="231"/>
        <v>5.2066559312936134E-2</v>
      </c>
      <c r="Q325" s="3">
        <f t="shared" si="232"/>
        <v>1.7424999999999999</v>
      </c>
      <c r="R325" s="3">
        <f t="shared" si="233"/>
        <v>4.2242424242424246</v>
      </c>
      <c r="S325" s="3">
        <f t="shared" si="234"/>
        <v>5.2803030303030312</v>
      </c>
      <c r="T325" s="3">
        <f t="shared" si="235"/>
        <v>1.710818181818182</v>
      </c>
      <c r="U325" s="3">
        <f t="shared" si="236"/>
        <v>2.4289393939393937</v>
      </c>
      <c r="V325" s="4">
        <f t="shared" si="237"/>
        <v>0.60606060606060608</v>
      </c>
      <c r="W325" s="4">
        <f t="shared" si="238"/>
        <v>0.25</v>
      </c>
      <c r="X325" s="4">
        <f t="shared" si="239"/>
        <v>0.2</v>
      </c>
      <c r="Y325" s="4">
        <f t="shared" si="240"/>
        <v>0.61728395061728392</v>
      </c>
      <c r="Z325" s="4">
        <f t="shared" si="241"/>
        <v>0.43478260869565222</v>
      </c>
      <c r="AA325" s="4">
        <f t="shared" si="242"/>
        <v>0.41249999999999998</v>
      </c>
      <c r="AB325" s="4">
        <f t="shared" si="243"/>
        <v>0.32999999999999996</v>
      </c>
      <c r="AC325" s="4">
        <f t="shared" si="244"/>
        <v>2.4242424242424243</v>
      </c>
      <c r="AD325" s="4">
        <f t="shared" si="245"/>
        <v>0.8</v>
      </c>
      <c r="AE325" s="4">
        <f t="shared" si="246"/>
        <v>3.0303030303030303</v>
      </c>
      <c r="AF325" s="4">
        <f t="shared" si="247"/>
        <v>1.25</v>
      </c>
      <c r="AG325" s="4">
        <f t="shared" si="248"/>
        <v>0.70434782608695667</v>
      </c>
      <c r="AH325" s="4">
        <f t="shared" si="249"/>
        <v>1.419753086419753</v>
      </c>
      <c r="AI325" s="4">
        <f t="shared" si="250"/>
        <v>-3.5378030303030314</v>
      </c>
      <c r="AJ325" s="4">
        <f t="shared" si="251"/>
        <v>-2.4817424242424249</v>
      </c>
      <c r="AK325" s="4">
        <f t="shared" si="251"/>
        <v>-1.0560606060606066</v>
      </c>
      <c r="AL325" s="4">
        <f t="shared" si="252"/>
        <v>-0.71812121212121172</v>
      </c>
      <c r="AM325" s="4">
        <f t="shared" si="253"/>
        <v>0.71812121212121172</v>
      </c>
      <c r="AN325" s="4">
        <f t="shared" si="254"/>
        <v>-1.7689015151515157</v>
      </c>
      <c r="AO325" s="4">
        <f t="shared" si="255"/>
        <v>-1.2408712121212124</v>
      </c>
      <c r="AP325" s="4">
        <f t="shared" si="255"/>
        <v>-0.52803030303030329</v>
      </c>
      <c r="AQ325" s="4">
        <f t="shared" si="256"/>
        <v>-0.35906060606060586</v>
      </c>
      <c r="AR325" s="4">
        <f t="shared" si="257"/>
        <v>0.35906060606060586</v>
      </c>
      <c r="AS325" s="4">
        <f t="shared" si="227"/>
        <v>-1.0562652833798691</v>
      </c>
      <c r="AT325" s="4">
        <f t="shared" si="227"/>
        <v>-0.89247701123330281</v>
      </c>
      <c r="AU325" s="4">
        <f t="shared" si="227"/>
        <v>-0.48581958189816327</v>
      </c>
      <c r="AV325" s="4">
        <f t="shared" si="227"/>
        <v>-0.34472371528034229</v>
      </c>
      <c r="AW325" s="4">
        <f t="shared" si="227"/>
        <v>0.34472371528034229</v>
      </c>
      <c r="AX325" s="4">
        <f t="shared" si="228"/>
        <v>-190.12775100837644</v>
      </c>
      <c r="AY325" s="4">
        <f t="shared" si="228"/>
        <v>-160.6458620219945</v>
      </c>
      <c r="AZ325" s="4">
        <f t="shared" si="228"/>
        <v>-87.447524741669397</v>
      </c>
      <c r="BA325" s="4">
        <f t="shared" si="228"/>
        <v>-62.050268750461619</v>
      </c>
      <c r="BB325" s="4">
        <f t="shared" si="228"/>
        <v>62.050268750461619</v>
      </c>
      <c r="BC325" s="4">
        <f t="shared" si="258"/>
        <v>-0.67000000000000015</v>
      </c>
      <c r="BD325" s="4">
        <f t="shared" si="259"/>
        <v>-0.58750000000000013</v>
      </c>
      <c r="BE325" s="4">
        <f t="shared" si="259"/>
        <v>-0.20000000000000007</v>
      </c>
      <c r="BF325" s="4">
        <f t="shared" si="260"/>
        <v>-0.29565217391304333</v>
      </c>
      <c r="BG325" s="4">
        <f t="shared" si="261"/>
        <v>0.41975308641975279</v>
      </c>
      <c r="BH325" s="4">
        <f t="shared" si="262"/>
        <v>1.8161479264815348</v>
      </c>
      <c r="BI325" s="4">
        <f t="shared" si="263"/>
        <v>3.749015151515152</v>
      </c>
      <c r="BJ325" s="4">
        <f t="shared" si="264"/>
        <v>0.48443333864562926</v>
      </c>
      <c r="BK325" s="4">
        <f t="shared" si="265"/>
        <v>0.50778837880481009</v>
      </c>
      <c r="BL325" s="4">
        <f t="shared" si="266"/>
        <v>2.0698787878787881</v>
      </c>
      <c r="BM325" s="4">
        <f t="shared" si="267"/>
        <v>0.24532276081982154</v>
      </c>
      <c r="BN325" s="3">
        <f t="shared" si="268"/>
        <v>1</v>
      </c>
      <c r="BO325" s="3">
        <v>100</v>
      </c>
      <c r="BP325" s="3">
        <f t="shared" si="269"/>
        <v>0.64999999999999991</v>
      </c>
      <c r="BQ325" s="3">
        <f t="shared" si="270"/>
        <v>64.999999999999986</v>
      </c>
      <c r="BR325"/>
    </row>
    <row r="326" spans="1:70" x14ac:dyDescent="0.25">
      <c r="A326" t="s">
        <v>127</v>
      </c>
      <c r="B326" t="s">
        <v>254</v>
      </c>
      <c r="C326" t="s">
        <v>134</v>
      </c>
      <c r="D326" t="s">
        <v>16</v>
      </c>
      <c r="E326" t="s">
        <v>22</v>
      </c>
      <c r="F326" s="3">
        <v>1</v>
      </c>
      <c r="G326" s="3">
        <v>5</v>
      </c>
      <c r="H326" s="3" t="str">
        <f t="shared" si="271"/>
        <v>A</v>
      </c>
      <c r="I326" s="3">
        <v>2.8</v>
      </c>
      <c r="J326" s="3">
        <v>3.6</v>
      </c>
      <c r="K326" s="3">
        <v>2.38</v>
      </c>
      <c r="L326" s="3">
        <v>1.73</v>
      </c>
      <c r="M326" s="3">
        <v>2.1</v>
      </c>
      <c r="N326" s="3">
        <f t="shared" si="229"/>
        <v>6</v>
      </c>
      <c r="O326" s="3">
        <f t="shared" si="230"/>
        <v>5.5088702147525703E-2</v>
      </c>
      <c r="P326" s="3">
        <f t="shared" si="231"/>
        <v>5.4225158271401064E-2</v>
      </c>
      <c r="Q326" s="3">
        <f t="shared" si="232"/>
        <v>2.9542483660130716</v>
      </c>
      <c r="R326" s="3">
        <f t="shared" si="233"/>
        <v>3.7983193277310927</v>
      </c>
      <c r="S326" s="3">
        <f t="shared" si="234"/>
        <v>2.5111111111111111</v>
      </c>
      <c r="T326" s="3">
        <f t="shared" si="235"/>
        <v>1.8253034547152194</v>
      </c>
      <c r="U326" s="3">
        <f t="shared" si="236"/>
        <v>2.215686274509804</v>
      </c>
      <c r="V326" s="4">
        <f t="shared" si="237"/>
        <v>0.35714285714285715</v>
      </c>
      <c r="W326" s="4">
        <f t="shared" si="238"/>
        <v>0.27777777777777779</v>
      </c>
      <c r="X326" s="4">
        <f t="shared" si="239"/>
        <v>0.42016806722689076</v>
      </c>
      <c r="Y326" s="4">
        <f t="shared" si="240"/>
        <v>0.5780346820809249</v>
      </c>
      <c r="Z326" s="4">
        <f t="shared" si="241"/>
        <v>0.47619047619047616</v>
      </c>
      <c r="AA326" s="4">
        <f t="shared" si="242"/>
        <v>0.77777777777777768</v>
      </c>
      <c r="AB326" s="4">
        <f t="shared" si="243"/>
        <v>1.1764705882352942</v>
      </c>
      <c r="AC326" s="4">
        <f t="shared" si="244"/>
        <v>1.2857142857142858</v>
      </c>
      <c r="AD326" s="4">
        <f t="shared" si="245"/>
        <v>1.5126050420168069</v>
      </c>
      <c r="AE326" s="4">
        <f t="shared" si="246"/>
        <v>0.85</v>
      </c>
      <c r="AF326" s="4">
        <f t="shared" si="247"/>
        <v>0.66111111111111109</v>
      </c>
      <c r="AG326" s="4">
        <f t="shared" si="248"/>
        <v>0.82380952380952377</v>
      </c>
      <c r="AH326" s="4">
        <f t="shared" si="249"/>
        <v>1.2138728323699424</v>
      </c>
      <c r="AI326" s="4">
        <f t="shared" si="250"/>
        <v>0.44313725490196054</v>
      </c>
      <c r="AJ326" s="4">
        <f t="shared" si="251"/>
        <v>-0.8440709617180211</v>
      </c>
      <c r="AK326" s="4">
        <f t="shared" si="251"/>
        <v>1.2872082166199816</v>
      </c>
      <c r="AL326" s="4">
        <f t="shared" si="252"/>
        <v>-0.39038281979458467</v>
      </c>
      <c r="AM326" s="4">
        <f t="shared" si="253"/>
        <v>0.39038281979458467</v>
      </c>
      <c r="AN326" s="4">
        <f t="shared" si="254"/>
        <v>0.22156862745098027</v>
      </c>
      <c r="AO326" s="4">
        <f t="shared" si="255"/>
        <v>-0.42203548085901055</v>
      </c>
      <c r="AP326" s="4">
        <f t="shared" si="255"/>
        <v>0.64360410830999082</v>
      </c>
      <c r="AQ326" s="4">
        <f t="shared" si="256"/>
        <v>-0.19519140989729233</v>
      </c>
      <c r="AR326" s="4">
        <f t="shared" si="257"/>
        <v>0.19519140989729233</v>
      </c>
      <c r="AS326" s="4">
        <f t="shared" si="227"/>
        <v>0.21804602236647377</v>
      </c>
      <c r="AT326" s="4">
        <f t="shared" si="227"/>
        <v>-0.39935699585865247</v>
      </c>
      <c r="AU326" s="4">
        <f t="shared" si="227"/>
        <v>0.57186583899324284</v>
      </c>
      <c r="AV326" s="4">
        <f t="shared" si="227"/>
        <v>-0.19276766898490325</v>
      </c>
      <c r="AW326" s="4">
        <f t="shared" si="227"/>
        <v>0.19276766898490325</v>
      </c>
      <c r="AX326" s="4">
        <f t="shared" si="228"/>
        <v>39.248284025965276</v>
      </c>
      <c r="AY326" s="4">
        <f t="shared" si="228"/>
        <v>-71.884259254557435</v>
      </c>
      <c r="AZ326" s="4">
        <f t="shared" si="228"/>
        <v>102.93585101878371</v>
      </c>
      <c r="BA326" s="4">
        <f t="shared" si="228"/>
        <v>-34.698180417282586</v>
      </c>
      <c r="BB326" s="4">
        <f t="shared" si="228"/>
        <v>34.698180417282586</v>
      </c>
      <c r="BC326" s="4">
        <f t="shared" si="258"/>
        <v>0.17647058823529402</v>
      </c>
      <c r="BD326" s="4">
        <f t="shared" si="259"/>
        <v>-0.22222222222222235</v>
      </c>
      <c r="BE326" s="4">
        <f t="shared" si="259"/>
        <v>0.5126050420168069</v>
      </c>
      <c r="BF326" s="4">
        <f t="shared" si="260"/>
        <v>-0.17619047619047626</v>
      </c>
      <c r="BG326" s="4">
        <f t="shared" si="261"/>
        <v>0.21387283236994228</v>
      </c>
      <c r="BH326" s="4">
        <f t="shared" si="262"/>
        <v>0.65392805517014319</v>
      </c>
      <c r="BI326" s="4">
        <f t="shared" si="263"/>
        <v>3.0878929349517583</v>
      </c>
      <c r="BJ326" s="4">
        <f t="shared" si="264"/>
        <v>0.21177160897269237</v>
      </c>
      <c r="BK326" s="4">
        <f t="shared" si="265"/>
        <v>0.27604233913547677</v>
      </c>
      <c r="BL326" s="4">
        <f t="shared" si="266"/>
        <v>2.0204948646125116</v>
      </c>
      <c r="BM326" s="4">
        <f t="shared" si="267"/>
        <v>0.13662115354518156</v>
      </c>
      <c r="BN326" s="3">
        <f t="shared" si="268"/>
        <v>0</v>
      </c>
      <c r="BO326" s="3">
        <v>100</v>
      </c>
      <c r="BP326" s="3">
        <f t="shared" si="269"/>
        <v>-1</v>
      </c>
      <c r="BQ326" s="3">
        <f t="shared" si="270"/>
        <v>-100</v>
      </c>
      <c r="BR326"/>
    </row>
    <row r="327" spans="1:70" x14ac:dyDescent="0.25">
      <c r="A327" t="s">
        <v>127</v>
      </c>
      <c r="B327" t="s">
        <v>254</v>
      </c>
      <c r="C327" t="s">
        <v>134</v>
      </c>
      <c r="D327" t="s">
        <v>135</v>
      </c>
      <c r="E327" t="s">
        <v>11</v>
      </c>
      <c r="F327" s="3">
        <v>1</v>
      </c>
      <c r="G327" s="3">
        <v>4</v>
      </c>
      <c r="H327" s="3" t="str">
        <f t="shared" si="271"/>
        <v>A</v>
      </c>
      <c r="I327" s="3">
        <v>2.6</v>
      </c>
      <c r="J327" s="3">
        <v>3.4</v>
      </c>
      <c r="K327" s="3">
        <v>2.63</v>
      </c>
      <c r="L327" s="3">
        <v>1.73</v>
      </c>
      <c r="M327" s="3">
        <v>2.1</v>
      </c>
      <c r="N327" s="3">
        <f t="shared" si="229"/>
        <v>5</v>
      </c>
      <c r="O327" s="3">
        <f t="shared" si="230"/>
        <v>5.8961168556337373E-2</v>
      </c>
      <c r="P327" s="3">
        <f t="shared" si="231"/>
        <v>5.4225158271401064E-2</v>
      </c>
      <c r="Q327" s="3">
        <f t="shared" si="232"/>
        <v>2.7532990382464773</v>
      </c>
      <c r="R327" s="3">
        <f t="shared" si="233"/>
        <v>3.600467973091547</v>
      </c>
      <c r="S327" s="3">
        <f t="shared" si="234"/>
        <v>2.7850678733031673</v>
      </c>
      <c r="T327" s="3">
        <f t="shared" si="235"/>
        <v>1.8320028216024635</v>
      </c>
      <c r="U327" s="3">
        <f t="shared" si="236"/>
        <v>2.2238184539683088</v>
      </c>
      <c r="V327" s="4">
        <f t="shared" si="237"/>
        <v>0.38461538461538458</v>
      </c>
      <c r="W327" s="4">
        <f t="shared" si="238"/>
        <v>0.29411764705882354</v>
      </c>
      <c r="X327" s="4">
        <f t="shared" si="239"/>
        <v>0.38022813688212931</v>
      </c>
      <c r="Y327" s="4">
        <f t="shared" si="240"/>
        <v>0.5780346820809249</v>
      </c>
      <c r="Z327" s="4">
        <f t="shared" si="241"/>
        <v>0.47619047619047616</v>
      </c>
      <c r="AA327" s="4">
        <f t="shared" si="242"/>
        <v>0.76470588235294124</v>
      </c>
      <c r="AB327" s="4">
        <f t="shared" si="243"/>
        <v>0.98859315589353625</v>
      </c>
      <c r="AC327" s="4">
        <f t="shared" si="244"/>
        <v>1.3076923076923077</v>
      </c>
      <c r="AD327" s="4">
        <f t="shared" si="245"/>
        <v>1.2927756653992395</v>
      </c>
      <c r="AE327" s="4">
        <f t="shared" si="246"/>
        <v>1.0115384615384615</v>
      </c>
      <c r="AF327" s="4">
        <f t="shared" si="247"/>
        <v>0.77352941176470591</v>
      </c>
      <c r="AG327" s="4">
        <f t="shared" si="248"/>
        <v>0.82380952380952377</v>
      </c>
      <c r="AH327" s="4">
        <f t="shared" si="249"/>
        <v>1.2138728323699424</v>
      </c>
      <c r="AI327" s="4">
        <f t="shared" si="250"/>
        <v>-3.1768835056690037E-2</v>
      </c>
      <c r="AJ327" s="4">
        <f t="shared" si="251"/>
        <v>-0.84716893484506972</v>
      </c>
      <c r="AK327" s="4">
        <f t="shared" si="251"/>
        <v>0.81540009978837968</v>
      </c>
      <c r="AL327" s="4">
        <f t="shared" si="252"/>
        <v>-0.39181563236584527</v>
      </c>
      <c r="AM327" s="4">
        <f t="shared" si="253"/>
        <v>0.39181563236584527</v>
      </c>
      <c r="AN327" s="4">
        <f t="shared" si="254"/>
        <v>-1.5884417528345018E-2</v>
      </c>
      <c r="AO327" s="4">
        <f t="shared" si="255"/>
        <v>-0.42358446742253486</v>
      </c>
      <c r="AP327" s="4">
        <f t="shared" si="255"/>
        <v>0.40770004989418984</v>
      </c>
      <c r="AQ327" s="4">
        <f t="shared" si="256"/>
        <v>-0.19590781618292263</v>
      </c>
      <c r="AR327" s="4">
        <f t="shared" si="257"/>
        <v>0.19590781618292263</v>
      </c>
      <c r="AS327" s="4">
        <f t="shared" si="227"/>
        <v>-1.5883081773102801E-2</v>
      </c>
      <c r="AT327" s="4">
        <f t="shared" si="227"/>
        <v>-0.40067106792355922</v>
      </c>
      <c r="AU327" s="4">
        <f t="shared" si="227"/>
        <v>0.38712667603266393</v>
      </c>
      <c r="AV327" s="4">
        <f t="shared" si="227"/>
        <v>-0.19345768911625308</v>
      </c>
      <c r="AW327" s="4">
        <f t="shared" si="227"/>
        <v>0.19345768911625308</v>
      </c>
      <c r="AX327" s="4">
        <f t="shared" si="228"/>
        <v>-2.8589547191585041</v>
      </c>
      <c r="AY327" s="4">
        <f t="shared" si="228"/>
        <v>-72.120792226240653</v>
      </c>
      <c r="AZ327" s="4">
        <f t="shared" si="228"/>
        <v>69.682801685879511</v>
      </c>
      <c r="BA327" s="4">
        <f t="shared" si="228"/>
        <v>-34.822384040925556</v>
      </c>
      <c r="BB327" s="4">
        <f t="shared" si="228"/>
        <v>34.822384040925556</v>
      </c>
      <c r="BC327" s="4">
        <f t="shared" si="258"/>
        <v>-1.1406844106463847E-2</v>
      </c>
      <c r="BD327" s="4">
        <f t="shared" si="259"/>
        <v>-0.23529411764705879</v>
      </c>
      <c r="BE327" s="4">
        <f t="shared" si="259"/>
        <v>0.29277566539923949</v>
      </c>
      <c r="BF327" s="4">
        <f t="shared" si="260"/>
        <v>-0.17619047619047637</v>
      </c>
      <c r="BG327" s="4">
        <f t="shared" si="261"/>
        <v>0.21387283236994245</v>
      </c>
      <c r="BH327" s="4">
        <f t="shared" si="262"/>
        <v>0.48020512731232662</v>
      </c>
      <c r="BI327" s="4">
        <f t="shared" si="263"/>
        <v>3.046278294880397</v>
      </c>
      <c r="BJ327" s="4">
        <f t="shared" si="264"/>
        <v>0.15763665720212225</v>
      </c>
      <c r="BK327" s="4">
        <f t="shared" si="265"/>
        <v>0.27705549062078449</v>
      </c>
      <c r="BL327" s="4">
        <f t="shared" si="266"/>
        <v>2.0279106377853862</v>
      </c>
      <c r="BM327" s="4">
        <f t="shared" si="267"/>
        <v>0.13662115354518165</v>
      </c>
      <c r="BN327" s="3">
        <f t="shared" si="268"/>
        <v>0</v>
      </c>
      <c r="BO327" s="3">
        <v>100</v>
      </c>
      <c r="BP327" s="3">
        <f t="shared" si="269"/>
        <v>-1</v>
      </c>
      <c r="BQ327" s="3">
        <f t="shared" si="270"/>
        <v>-100</v>
      </c>
      <c r="BR327"/>
    </row>
    <row r="328" spans="1:70" x14ac:dyDescent="0.25">
      <c r="A328" t="s">
        <v>127</v>
      </c>
      <c r="B328" t="s">
        <v>254</v>
      </c>
      <c r="C328" t="s">
        <v>162</v>
      </c>
      <c r="D328" t="s">
        <v>26</v>
      </c>
      <c r="E328" t="s">
        <v>12</v>
      </c>
      <c r="F328" s="3">
        <v>0</v>
      </c>
      <c r="G328" s="3">
        <v>2</v>
      </c>
      <c r="H328" s="3" t="str">
        <f t="shared" si="271"/>
        <v>A</v>
      </c>
      <c r="I328" s="3">
        <v>11</v>
      </c>
      <c r="J328" s="3">
        <v>6</v>
      </c>
      <c r="K328" s="3">
        <v>1.22</v>
      </c>
      <c r="L328" s="3">
        <v>1.57</v>
      </c>
      <c r="M328" s="3">
        <v>2.38</v>
      </c>
      <c r="N328" s="3">
        <f t="shared" si="229"/>
        <v>2</v>
      </c>
      <c r="O328" s="3">
        <f t="shared" si="230"/>
        <v>7.7247888723298574E-2</v>
      </c>
      <c r="P328" s="3">
        <f t="shared" si="231"/>
        <v>5.7110742386126456E-2</v>
      </c>
      <c r="Q328" s="3">
        <f t="shared" si="232"/>
        <v>11.849726775956285</v>
      </c>
      <c r="R328" s="3">
        <f t="shared" si="233"/>
        <v>6.4634873323397919</v>
      </c>
      <c r="S328" s="3">
        <f t="shared" si="234"/>
        <v>1.3142424242424242</v>
      </c>
      <c r="T328" s="3">
        <f t="shared" si="235"/>
        <v>1.6912791852955789</v>
      </c>
      <c r="U328" s="3">
        <f t="shared" si="236"/>
        <v>2.5638499751614505</v>
      </c>
      <c r="V328" s="4">
        <f t="shared" si="237"/>
        <v>9.0909090909090912E-2</v>
      </c>
      <c r="W328" s="4">
        <f t="shared" si="238"/>
        <v>0.16666666666666666</v>
      </c>
      <c r="X328" s="4">
        <f t="shared" si="239"/>
        <v>0.81967213114754101</v>
      </c>
      <c r="Y328" s="4">
        <f t="shared" si="240"/>
        <v>0.63694267515923564</v>
      </c>
      <c r="Z328" s="4">
        <f t="shared" si="241"/>
        <v>0.42016806722689076</v>
      </c>
      <c r="AA328" s="4">
        <f t="shared" si="242"/>
        <v>1.8333333333333333</v>
      </c>
      <c r="AB328" s="4">
        <f t="shared" si="243"/>
        <v>9.0163934426229506</v>
      </c>
      <c r="AC328" s="4">
        <f t="shared" si="244"/>
        <v>0.54545454545454541</v>
      </c>
      <c r="AD328" s="4">
        <f t="shared" si="245"/>
        <v>4.918032786885246</v>
      </c>
      <c r="AE328" s="4">
        <f t="shared" si="246"/>
        <v>0.1109090909090909</v>
      </c>
      <c r="AF328" s="4">
        <f t="shared" si="247"/>
        <v>0.20333333333333334</v>
      </c>
      <c r="AG328" s="4">
        <f t="shared" si="248"/>
        <v>0.65966386554621859</v>
      </c>
      <c r="AH328" s="4">
        <f t="shared" si="249"/>
        <v>1.5159235668789808</v>
      </c>
      <c r="AI328" s="4">
        <f t="shared" si="250"/>
        <v>10.53548435171386</v>
      </c>
      <c r="AJ328" s="4">
        <f t="shared" si="251"/>
        <v>5.3862394436164927</v>
      </c>
      <c r="AK328" s="4">
        <f t="shared" si="251"/>
        <v>5.1492449080973675</v>
      </c>
      <c r="AL328" s="4">
        <f t="shared" si="252"/>
        <v>-0.87257078986587167</v>
      </c>
      <c r="AM328" s="4">
        <f t="shared" si="253"/>
        <v>0.87257078986587167</v>
      </c>
      <c r="AN328" s="4">
        <f t="shared" si="254"/>
        <v>5.2677421758569301</v>
      </c>
      <c r="AO328" s="4">
        <f t="shared" si="255"/>
        <v>2.6931197218082463</v>
      </c>
      <c r="AP328" s="4">
        <f t="shared" si="255"/>
        <v>2.5746224540486837</v>
      </c>
      <c r="AQ328" s="4">
        <f t="shared" si="256"/>
        <v>-0.43628539493293583</v>
      </c>
      <c r="AR328" s="4">
        <f t="shared" si="257"/>
        <v>0.43628539493293583</v>
      </c>
      <c r="AS328" s="4">
        <f t="shared" si="227"/>
        <v>1.383193972540768</v>
      </c>
      <c r="AT328" s="4">
        <f t="shared" si="227"/>
        <v>1.215258861878501</v>
      </c>
      <c r="AU328" s="4">
        <f t="shared" si="227"/>
        <v>1.2003241574816785</v>
      </c>
      <c r="AV328" s="4">
        <f t="shared" si="227"/>
        <v>-0.41139051525045683</v>
      </c>
      <c r="AW328" s="4">
        <f t="shared" si="227"/>
        <v>0.41139051525045683</v>
      </c>
      <c r="AX328" s="4">
        <f t="shared" si="228"/>
        <v>248.97491505733828</v>
      </c>
      <c r="AY328" s="4">
        <f t="shared" si="228"/>
        <v>218.74659513813017</v>
      </c>
      <c r="AZ328" s="4">
        <f t="shared" si="228"/>
        <v>216.05834834670216</v>
      </c>
      <c r="BA328" s="4">
        <f t="shared" si="228"/>
        <v>-74.050292745082231</v>
      </c>
      <c r="BB328" s="4">
        <f t="shared" si="228"/>
        <v>74.050292745082231</v>
      </c>
      <c r="BC328" s="4">
        <f t="shared" si="258"/>
        <v>8.0163934426229506</v>
      </c>
      <c r="BD328" s="4">
        <f t="shared" si="259"/>
        <v>0.83333333333333326</v>
      </c>
      <c r="BE328" s="4">
        <f t="shared" si="259"/>
        <v>3.918032786885246</v>
      </c>
      <c r="BF328" s="4">
        <f t="shared" si="260"/>
        <v>-0.34033613445378147</v>
      </c>
      <c r="BG328" s="4">
        <f t="shared" si="261"/>
        <v>0.51592356687898078</v>
      </c>
      <c r="BH328" s="4">
        <f t="shared" si="262"/>
        <v>5.2681864209097053</v>
      </c>
      <c r="BI328" s="4">
        <f t="shared" si="263"/>
        <v>6.5424855108461664</v>
      </c>
      <c r="BJ328" s="4">
        <f t="shared" si="264"/>
        <v>0.80522706732419636</v>
      </c>
      <c r="BK328" s="4">
        <f t="shared" si="265"/>
        <v>0.61700072257945959</v>
      </c>
      <c r="BL328" s="4">
        <f t="shared" si="266"/>
        <v>2.1275645802285146</v>
      </c>
      <c r="BM328" s="4">
        <f t="shared" si="267"/>
        <v>0.2900032874739763</v>
      </c>
      <c r="BN328" s="3">
        <f t="shared" si="268"/>
        <v>0</v>
      </c>
      <c r="BO328" s="3">
        <v>100</v>
      </c>
      <c r="BP328" s="3">
        <f t="shared" si="269"/>
        <v>-1</v>
      </c>
      <c r="BQ328" s="3">
        <f t="shared" si="270"/>
        <v>-100</v>
      </c>
      <c r="BR328"/>
    </row>
    <row r="329" spans="1:70" x14ac:dyDescent="0.25">
      <c r="A329" t="s">
        <v>127</v>
      </c>
      <c r="B329" t="s">
        <v>255</v>
      </c>
      <c r="C329" t="s">
        <v>172</v>
      </c>
      <c r="D329" t="s">
        <v>17</v>
      </c>
      <c r="E329" t="s">
        <v>133</v>
      </c>
      <c r="F329" s="3">
        <v>2</v>
      </c>
      <c r="G329" s="3">
        <v>0</v>
      </c>
      <c r="H329" s="3" t="str">
        <f t="shared" si="271"/>
        <v>H</v>
      </c>
      <c r="I329" s="3">
        <v>2.25</v>
      </c>
      <c r="J329" s="3">
        <v>3.2</v>
      </c>
      <c r="K329" s="3">
        <v>3.4</v>
      </c>
      <c r="L329" s="3">
        <v>2.1</v>
      </c>
      <c r="M329" s="3">
        <v>1.73</v>
      </c>
      <c r="N329" s="3">
        <f t="shared" si="229"/>
        <v>2</v>
      </c>
      <c r="O329" s="3">
        <f t="shared" si="230"/>
        <v>5.1062091503268014E-2</v>
      </c>
      <c r="P329" s="3">
        <f t="shared" si="231"/>
        <v>5.4225158271401064E-2</v>
      </c>
      <c r="Q329" s="3">
        <f t="shared" si="232"/>
        <v>2.3648897058823533</v>
      </c>
      <c r="R329" s="3">
        <f t="shared" si="233"/>
        <v>3.363398692810458</v>
      </c>
      <c r="S329" s="3">
        <f t="shared" si="234"/>
        <v>3.5736111111111111</v>
      </c>
      <c r="T329" s="3">
        <f t="shared" si="235"/>
        <v>2.207230392156863</v>
      </c>
      <c r="U329" s="3">
        <f t="shared" si="236"/>
        <v>1.8183374183006535</v>
      </c>
      <c r="V329" s="4">
        <f t="shared" si="237"/>
        <v>0.44444444444444442</v>
      </c>
      <c r="W329" s="4">
        <f t="shared" si="238"/>
        <v>0.3125</v>
      </c>
      <c r="X329" s="4">
        <f t="shared" si="239"/>
        <v>0.29411764705882354</v>
      </c>
      <c r="Y329" s="4">
        <f t="shared" si="240"/>
        <v>0.47619047619047616</v>
      </c>
      <c r="Z329" s="4">
        <f t="shared" si="241"/>
        <v>0.5780346820809249</v>
      </c>
      <c r="AA329" s="4">
        <f t="shared" si="242"/>
        <v>0.703125</v>
      </c>
      <c r="AB329" s="4">
        <f t="shared" si="243"/>
        <v>0.66176470588235292</v>
      </c>
      <c r="AC329" s="4">
        <f t="shared" si="244"/>
        <v>1.4222222222222223</v>
      </c>
      <c r="AD329" s="4">
        <f t="shared" si="245"/>
        <v>0.94117647058823539</v>
      </c>
      <c r="AE329" s="4">
        <f t="shared" si="246"/>
        <v>1.5111111111111111</v>
      </c>
      <c r="AF329" s="4">
        <f t="shared" si="247"/>
        <v>1.0625</v>
      </c>
      <c r="AG329" s="4">
        <f t="shared" si="248"/>
        <v>1.2138728323699424</v>
      </c>
      <c r="AH329" s="4">
        <f t="shared" si="249"/>
        <v>0.82380952380952377</v>
      </c>
      <c r="AI329" s="4">
        <f t="shared" si="250"/>
        <v>-1.2087214052287578</v>
      </c>
      <c r="AJ329" s="4">
        <f t="shared" si="251"/>
        <v>-0.99850898692810475</v>
      </c>
      <c r="AK329" s="4">
        <f t="shared" si="251"/>
        <v>-0.21021241830065307</v>
      </c>
      <c r="AL329" s="4">
        <f t="shared" si="252"/>
        <v>0.38889297385620947</v>
      </c>
      <c r="AM329" s="4">
        <f t="shared" si="253"/>
        <v>-0.38889297385620947</v>
      </c>
      <c r="AN329" s="4">
        <f t="shared" si="254"/>
        <v>-0.60436070261437891</v>
      </c>
      <c r="AO329" s="4">
        <f t="shared" si="255"/>
        <v>-0.49925449346405237</v>
      </c>
      <c r="AP329" s="4">
        <f t="shared" si="255"/>
        <v>-0.10510620915032653</v>
      </c>
      <c r="AQ329" s="4">
        <f t="shared" si="256"/>
        <v>0.19444648692810473</v>
      </c>
      <c r="AR329" s="4">
        <f t="shared" si="257"/>
        <v>-0.19444648692810473</v>
      </c>
      <c r="AS329" s="4">
        <f t="shared" si="227"/>
        <v>-0.5436197315746113</v>
      </c>
      <c r="AT329" s="4">
        <f t="shared" si="227"/>
        <v>-0.46305102594017544</v>
      </c>
      <c r="AU329" s="4">
        <f t="shared" si="227"/>
        <v>-0.1047217074368515</v>
      </c>
      <c r="AV329" s="4">
        <f t="shared" si="227"/>
        <v>0.19204998531345183</v>
      </c>
      <c r="AW329" s="4">
        <f t="shared" si="227"/>
        <v>-0.19204998531345183</v>
      </c>
      <c r="AX329" s="4">
        <f t="shared" si="228"/>
        <v>-97.851551683430031</v>
      </c>
      <c r="AY329" s="4">
        <f t="shared" si="228"/>
        <v>-83.349184669231576</v>
      </c>
      <c r="AZ329" s="4">
        <f t="shared" si="228"/>
        <v>-18.849907338633269</v>
      </c>
      <c r="BA329" s="4">
        <f t="shared" si="228"/>
        <v>34.568997356421328</v>
      </c>
      <c r="BB329" s="4">
        <f t="shared" si="228"/>
        <v>-34.568997356421328</v>
      </c>
      <c r="BC329" s="4">
        <f t="shared" si="258"/>
        <v>-0.33823529411764697</v>
      </c>
      <c r="BD329" s="4">
        <f t="shared" si="259"/>
        <v>-0.296875</v>
      </c>
      <c r="BE329" s="4">
        <f t="shared" si="259"/>
        <v>-5.8823529411764559E-2</v>
      </c>
      <c r="BF329" s="4">
        <f t="shared" si="260"/>
        <v>0.21387283236994237</v>
      </c>
      <c r="BG329" s="4">
        <f t="shared" si="261"/>
        <v>-0.17619047619047631</v>
      </c>
      <c r="BH329" s="4">
        <f t="shared" si="262"/>
        <v>0.64578336063551289</v>
      </c>
      <c r="BI329" s="4">
        <f t="shared" si="263"/>
        <v>3.1006331699346408</v>
      </c>
      <c r="BJ329" s="4">
        <f t="shared" si="264"/>
        <v>0.208274673346517</v>
      </c>
      <c r="BK329" s="4">
        <f t="shared" si="265"/>
        <v>0.27498885896952846</v>
      </c>
      <c r="BL329" s="4">
        <f t="shared" si="266"/>
        <v>2.0127839052287584</v>
      </c>
      <c r="BM329" s="4">
        <f t="shared" si="267"/>
        <v>0.13662115354518162</v>
      </c>
      <c r="BN329" s="3">
        <f t="shared" si="268"/>
        <v>1</v>
      </c>
      <c r="BO329" s="3">
        <v>100</v>
      </c>
      <c r="BP329" s="3">
        <f t="shared" si="269"/>
        <v>1.25</v>
      </c>
      <c r="BQ329" s="3">
        <f t="shared" si="270"/>
        <v>125</v>
      </c>
      <c r="BR329"/>
    </row>
    <row r="330" spans="1:70" x14ac:dyDescent="0.25">
      <c r="A330" t="s">
        <v>127</v>
      </c>
      <c r="B330" t="s">
        <v>255</v>
      </c>
      <c r="C330" t="s">
        <v>134</v>
      </c>
      <c r="D330" t="s">
        <v>21</v>
      </c>
      <c r="E330" t="s">
        <v>13</v>
      </c>
      <c r="F330" s="3">
        <v>3</v>
      </c>
      <c r="G330" s="3">
        <v>1</v>
      </c>
      <c r="H330" s="3" t="str">
        <f t="shared" si="271"/>
        <v>H</v>
      </c>
      <c r="I330" s="3">
        <v>1.83</v>
      </c>
      <c r="J330" s="3">
        <v>4</v>
      </c>
      <c r="K330" s="3">
        <v>3.8</v>
      </c>
      <c r="L330" s="3">
        <v>1.5</v>
      </c>
      <c r="M330" s="3">
        <v>2.63</v>
      </c>
      <c r="N330" s="3">
        <f t="shared" si="229"/>
        <v>4</v>
      </c>
      <c r="O330" s="3">
        <f t="shared" si="230"/>
        <v>5.9605982168535965E-2</v>
      </c>
      <c r="P330" s="3">
        <f t="shared" si="231"/>
        <v>4.6894803548795938E-2</v>
      </c>
      <c r="Q330" s="3">
        <f t="shared" si="232"/>
        <v>1.9390789473684209</v>
      </c>
      <c r="R330" s="3">
        <f t="shared" si="233"/>
        <v>4.2384239286741439</v>
      </c>
      <c r="S330" s="3">
        <f t="shared" si="234"/>
        <v>4.0265027322404361</v>
      </c>
      <c r="T330" s="3">
        <f t="shared" si="235"/>
        <v>1.5894089732528038</v>
      </c>
      <c r="U330" s="3">
        <f t="shared" si="236"/>
        <v>2.7867637331032493</v>
      </c>
      <c r="V330" s="4">
        <f t="shared" si="237"/>
        <v>0.54644808743169393</v>
      </c>
      <c r="W330" s="4">
        <f t="shared" si="238"/>
        <v>0.25</v>
      </c>
      <c r="X330" s="4">
        <f t="shared" si="239"/>
        <v>0.26315789473684209</v>
      </c>
      <c r="Y330" s="4">
        <f t="shared" si="240"/>
        <v>0.66666666666666663</v>
      </c>
      <c r="Z330" s="4">
        <f t="shared" si="241"/>
        <v>0.38022813688212931</v>
      </c>
      <c r="AA330" s="4">
        <f t="shared" si="242"/>
        <v>0.45750000000000002</v>
      </c>
      <c r="AB330" s="4">
        <f t="shared" si="243"/>
        <v>0.48157894736842111</v>
      </c>
      <c r="AC330" s="4">
        <f t="shared" si="244"/>
        <v>2.1857923497267757</v>
      </c>
      <c r="AD330" s="4">
        <f t="shared" si="245"/>
        <v>1.0526315789473684</v>
      </c>
      <c r="AE330" s="4">
        <f t="shared" si="246"/>
        <v>2.0765027322404368</v>
      </c>
      <c r="AF330" s="4">
        <f t="shared" si="247"/>
        <v>0.95</v>
      </c>
      <c r="AG330" s="4">
        <f t="shared" si="248"/>
        <v>0.57034220532319391</v>
      </c>
      <c r="AH330" s="4">
        <f t="shared" si="249"/>
        <v>1.7533333333333332</v>
      </c>
      <c r="AI330" s="4">
        <f t="shared" si="250"/>
        <v>-2.0874237848720152</v>
      </c>
      <c r="AJ330" s="4">
        <f t="shared" si="251"/>
        <v>-2.299344981305723</v>
      </c>
      <c r="AK330" s="4">
        <f t="shared" si="251"/>
        <v>0.21192119643370777</v>
      </c>
      <c r="AL330" s="4">
        <f t="shared" si="252"/>
        <v>-1.1973547598504455</v>
      </c>
      <c r="AM330" s="4">
        <f t="shared" si="253"/>
        <v>1.1973547598504455</v>
      </c>
      <c r="AN330" s="4">
        <f t="shared" si="254"/>
        <v>-1.0437118924360076</v>
      </c>
      <c r="AO330" s="4">
        <f t="shared" si="255"/>
        <v>-1.1496724906528615</v>
      </c>
      <c r="AP330" s="4">
        <f t="shared" si="255"/>
        <v>0.10596059821685389</v>
      </c>
      <c r="AQ330" s="4">
        <f t="shared" si="256"/>
        <v>-0.59867737992522274</v>
      </c>
      <c r="AR330" s="4">
        <f t="shared" si="257"/>
        <v>0.59867737992522274</v>
      </c>
      <c r="AS330" s="4">
        <f t="shared" si="227"/>
        <v>-0.80678338351697609</v>
      </c>
      <c r="AT330" s="4">
        <f t="shared" si="227"/>
        <v>-0.85491169838965608</v>
      </c>
      <c r="AU330" s="4">
        <f t="shared" si="227"/>
        <v>0.10556668567866682</v>
      </c>
      <c r="AV330" s="4">
        <f t="shared" si="227"/>
        <v>-0.53944641801455862</v>
      </c>
      <c r="AW330" s="4">
        <f t="shared" si="227"/>
        <v>0.53944641801455862</v>
      </c>
      <c r="AX330" s="4">
        <f t="shared" si="228"/>
        <v>-145.22100903305571</v>
      </c>
      <c r="AY330" s="4">
        <f t="shared" si="228"/>
        <v>-153.8841057101381</v>
      </c>
      <c r="AZ330" s="4">
        <f t="shared" si="228"/>
        <v>19.00200342216003</v>
      </c>
      <c r="BA330" s="4">
        <f t="shared" si="228"/>
        <v>-97.100355242620552</v>
      </c>
      <c r="BB330" s="4">
        <f t="shared" si="228"/>
        <v>97.100355242620552</v>
      </c>
      <c r="BC330" s="4">
        <f t="shared" si="258"/>
        <v>-0.51842105263157889</v>
      </c>
      <c r="BD330" s="4">
        <f t="shared" si="259"/>
        <v>-0.54249999999999998</v>
      </c>
      <c r="BE330" s="4">
        <f t="shared" si="259"/>
        <v>5.2631578947368571E-2</v>
      </c>
      <c r="BF330" s="4">
        <f t="shared" si="260"/>
        <v>-0.42965779467680609</v>
      </c>
      <c r="BG330" s="4">
        <f t="shared" si="261"/>
        <v>0.7533333333333333</v>
      </c>
      <c r="BH330" s="4">
        <f t="shared" si="262"/>
        <v>1.2707764027162753</v>
      </c>
      <c r="BI330" s="4">
        <f t="shared" si="263"/>
        <v>3.4013352027610004</v>
      </c>
      <c r="BJ330" s="4">
        <f t="shared" si="264"/>
        <v>0.37361104594593769</v>
      </c>
      <c r="BK330" s="4">
        <f t="shared" si="265"/>
        <v>0.84665767017624094</v>
      </c>
      <c r="BL330" s="4">
        <f t="shared" si="266"/>
        <v>2.1880863531780266</v>
      </c>
      <c r="BM330" s="4">
        <f t="shared" si="267"/>
        <v>0.3869397882522031</v>
      </c>
      <c r="BN330" s="3">
        <f t="shared" si="268"/>
        <v>1</v>
      </c>
      <c r="BO330" s="3">
        <v>100</v>
      </c>
      <c r="BP330" s="3">
        <f t="shared" si="269"/>
        <v>0.83000000000000007</v>
      </c>
      <c r="BQ330" s="3">
        <f t="shared" si="270"/>
        <v>83</v>
      </c>
      <c r="BR330"/>
    </row>
    <row r="331" spans="1:70" x14ac:dyDescent="0.25">
      <c r="A331" t="s">
        <v>127</v>
      </c>
      <c r="B331" t="s">
        <v>255</v>
      </c>
      <c r="C331" t="s">
        <v>134</v>
      </c>
      <c r="D331" t="s">
        <v>19</v>
      </c>
      <c r="E331" t="s">
        <v>14</v>
      </c>
      <c r="F331" s="3">
        <v>5</v>
      </c>
      <c r="G331" s="3">
        <v>2</v>
      </c>
      <c r="H331" s="3" t="str">
        <f t="shared" si="271"/>
        <v>H</v>
      </c>
      <c r="I331" s="3">
        <v>2.2000000000000002</v>
      </c>
      <c r="J331" s="3">
        <v>3.5</v>
      </c>
      <c r="K331" s="3">
        <v>3.25</v>
      </c>
      <c r="L331" s="3">
        <v>1.87</v>
      </c>
      <c r="M331" s="3">
        <v>2.0299999999999998</v>
      </c>
      <c r="N331" s="3">
        <f t="shared" si="229"/>
        <v>7</v>
      </c>
      <c r="O331" s="3">
        <f t="shared" si="230"/>
        <v>4.7952047952047883E-2</v>
      </c>
      <c r="P331" s="3">
        <f t="shared" si="231"/>
        <v>2.737019572719368E-2</v>
      </c>
      <c r="Q331" s="3">
        <f t="shared" si="232"/>
        <v>2.3054945054945057</v>
      </c>
      <c r="R331" s="3">
        <f t="shared" si="233"/>
        <v>3.6678321678321675</v>
      </c>
      <c r="S331" s="3">
        <f t="shared" si="234"/>
        <v>3.4058441558441555</v>
      </c>
      <c r="T331" s="3">
        <f t="shared" si="235"/>
        <v>1.9596703296703297</v>
      </c>
      <c r="U331" s="3">
        <f t="shared" si="236"/>
        <v>2.1273426573426568</v>
      </c>
      <c r="V331" s="4">
        <f t="shared" si="237"/>
        <v>0.45454545454545453</v>
      </c>
      <c r="W331" s="4">
        <f t="shared" si="238"/>
        <v>0.2857142857142857</v>
      </c>
      <c r="X331" s="4">
        <f t="shared" si="239"/>
        <v>0.30769230769230771</v>
      </c>
      <c r="Y331" s="4">
        <f t="shared" si="240"/>
        <v>0.53475935828876997</v>
      </c>
      <c r="Z331" s="4">
        <f t="shared" si="241"/>
        <v>0.49261083743842371</v>
      </c>
      <c r="AA331" s="4">
        <f t="shared" si="242"/>
        <v>0.62857142857142867</v>
      </c>
      <c r="AB331" s="4">
        <f t="shared" si="243"/>
        <v>0.67692307692307696</v>
      </c>
      <c r="AC331" s="4">
        <f t="shared" si="244"/>
        <v>1.5909090909090908</v>
      </c>
      <c r="AD331" s="4">
        <f t="shared" si="245"/>
        <v>1.0769230769230769</v>
      </c>
      <c r="AE331" s="4">
        <f t="shared" si="246"/>
        <v>1.4772727272727271</v>
      </c>
      <c r="AF331" s="4">
        <f t="shared" si="247"/>
        <v>0.9285714285714286</v>
      </c>
      <c r="AG331" s="4">
        <f t="shared" si="248"/>
        <v>0.92118226600985231</v>
      </c>
      <c r="AH331" s="4">
        <f t="shared" si="249"/>
        <v>1.0855614973262031</v>
      </c>
      <c r="AI331" s="4">
        <f t="shared" si="250"/>
        <v>-1.1003496503496497</v>
      </c>
      <c r="AJ331" s="4">
        <f t="shared" si="251"/>
        <v>-1.3623376623376617</v>
      </c>
      <c r="AK331" s="4">
        <f t="shared" si="251"/>
        <v>0.26198801198801203</v>
      </c>
      <c r="AL331" s="4">
        <f t="shared" si="252"/>
        <v>-0.16767232767232709</v>
      </c>
      <c r="AM331" s="4">
        <f t="shared" si="253"/>
        <v>0.16767232767232709</v>
      </c>
      <c r="AN331" s="4">
        <f t="shared" si="254"/>
        <v>-0.55017482517482486</v>
      </c>
      <c r="AO331" s="4">
        <f t="shared" si="255"/>
        <v>-0.68116883116883087</v>
      </c>
      <c r="AP331" s="4">
        <f t="shared" si="255"/>
        <v>0.13099400599400601</v>
      </c>
      <c r="AQ331" s="4">
        <f t="shared" si="256"/>
        <v>-8.3836163836163546E-2</v>
      </c>
      <c r="AR331" s="4">
        <f t="shared" si="257"/>
        <v>8.3836163836163546E-2</v>
      </c>
      <c r="AS331" s="4">
        <f t="shared" si="227"/>
        <v>-0.50297742380209587</v>
      </c>
      <c r="AT331" s="4">
        <f t="shared" si="227"/>
        <v>-0.59797547921756455</v>
      </c>
      <c r="AU331" s="4">
        <f t="shared" si="227"/>
        <v>0.1302523660129653</v>
      </c>
      <c r="AV331" s="4">
        <f t="shared" si="227"/>
        <v>-8.3640573773803184E-2</v>
      </c>
      <c r="AW331" s="4">
        <f t="shared" si="227"/>
        <v>8.3640573773803184E-2</v>
      </c>
      <c r="AX331" s="4">
        <f t="shared" si="228"/>
        <v>-90.535936284377257</v>
      </c>
      <c r="AY331" s="4">
        <f t="shared" si="228"/>
        <v>-107.63558625916161</v>
      </c>
      <c r="AZ331" s="4">
        <f t="shared" si="228"/>
        <v>23.445425882333755</v>
      </c>
      <c r="BA331" s="4">
        <f t="shared" si="228"/>
        <v>-15.055303279284573</v>
      </c>
      <c r="BB331" s="4">
        <f t="shared" si="228"/>
        <v>15.055303279284573</v>
      </c>
      <c r="BC331" s="4">
        <f t="shared" si="258"/>
        <v>-0.32307692307692293</v>
      </c>
      <c r="BD331" s="4">
        <f t="shared" si="259"/>
        <v>-0.37142857142857127</v>
      </c>
      <c r="BE331" s="4">
        <f t="shared" si="259"/>
        <v>7.6923076923076941E-2</v>
      </c>
      <c r="BF331" s="4">
        <f t="shared" si="260"/>
        <v>-7.8817733990147534E-2</v>
      </c>
      <c r="BG331" s="4">
        <f t="shared" si="261"/>
        <v>8.5561497326202912E-2</v>
      </c>
      <c r="BH331" s="4">
        <f t="shared" si="262"/>
        <v>0.72288438191199067</v>
      </c>
      <c r="BI331" s="4">
        <f t="shared" si="263"/>
        <v>3.1263902763902762</v>
      </c>
      <c r="BJ331" s="4">
        <f t="shared" si="264"/>
        <v>0.23122013504552971</v>
      </c>
      <c r="BK331" s="4">
        <f t="shared" si="265"/>
        <v>0.11856223991443529</v>
      </c>
      <c r="BL331" s="4">
        <f t="shared" si="266"/>
        <v>2.0435064935064933</v>
      </c>
      <c r="BM331" s="4">
        <f t="shared" si="267"/>
        <v>5.80190179435114E-2</v>
      </c>
      <c r="BN331" s="3">
        <f t="shared" si="268"/>
        <v>1</v>
      </c>
      <c r="BO331" s="3">
        <v>100</v>
      </c>
      <c r="BP331" s="3">
        <f t="shared" si="269"/>
        <v>1.2000000000000002</v>
      </c>
      <c r="BQ331" s="3">
        <f t="shared" si="270"/>
        <v>120.00000000000001</v>
      </c>
      <c r="BR331"/>
    </row>
    <row r="332" spans="1:70" x14ac:dyDescent="0.25">
      <c r="A332" t="s">
        <v>127</v>
      </c>
      <c r="B332" t="s">
        <v>255</v>
      </c>
      <c r="C332" t="s">
        <v>139</v>
      </c>
      <c r="D332" t="s">
        <v>18</v>
      </c>
      <c r="E332" t="s">
        <v>25</v>
      </c>
      <c r="F332" s="3">
        <v>1</v>
      </c>
      <c r="G332" s="3">
        <v>3</v>
      </c>
      <c r="H332" s="3" t="str">
        <f t="shared" si="271"/>
        <v>A</v>
      </c>
      <c r="I332" s="3">
        <v>4.33</v>
      </c>
      <c r="J332" s="3">
        <v>4.5</v>
      </c>
      <c r="K332" s="3">
        <v>1.67</v>
      </c>
      <c r="L332" s="3">
        <v>1.44</v>
      </c>
      <c r="M332" s="3">
        <v>2.75</v>
      </c>
      <c r="N332" s="3">
        <f t="shared" si="229"/>
        <v>4</v>
      </c>
      <c r="O332" s="3">
        <f t="shared" si="230"/>
        <v>5.1971499648893138E-2</v>
      </c>
      <c r="P332" s="3">
        <f t="shared" si="231"/>
        <v>5.8080808080808066E-2</v>
      </c>
      <c r="Q332" s="3">
        <f t="shared" si="232"/>
        <v>4.5550365934797075</v>
      </c>
      <c r="R332" s="3">
        <f t="shared" si="233"/>
        <v>4.733871748420019</v>
      </c>
      <c r="S332" s="3">
        <f t="shared" si="234"/>
        <v>1.7567924044136514</v>
      </c>
      <c r="T332" s="3">
        <f t="shared" si="235"/>
        <v>1.5148389594944061</v>
      </c>
      <c r="U332" s="3">
        <f t="shared" si="236"/>
        <v>2.892921624034456</v>
      </c>
      <c r="V332" s="4">
        <f t="shared" si="237"/>
        <v>0.23094688221709006</v>
      </c>
      <c r="W332" s="4">
        <f t="shared" si="238"/>
        <v>0.22222222222222221</v>
      </c>
      <c r="X332" s="4">
        <f t="shared" si="239"/>
        <v>0.5988023952095809</v>
      </c>
      <c r="Y332" s="4">
        <f t="shared" si="240"/>
        <v>0.69444444444444442</v>
      </c>
      <c r="Z332" s="4">
        <f t="shared" si="241"/>
        <v>0.36363636363636365</v>
      </c>
      <c r="AA332" s="4">
        <f t="shared" si="242"/>
        <v>0.9622222222222222</v>
      </c>
      <c r="AB332" s="4">
        <f t="shared" si="243"/>
        <v>2.5928143712574854</v>
      </c>
      <c r="AC332" s="4">
        <f t="shared" si="244"/>
        <v>1.0392609699769053</v>
      </c>
      <c r="AD332" s="4">
        <f t="shared" si="245"/>
        <v>2.6946107784431139</v>
      </c>
      <c r="AE332" s="4">
        <f t="shared" si="246"/>
        <v>0.38568129330254042</v>
      </c>
      <c r="AF332" s="4">
        <f t="shared" si="247"/>
        <v>0.37111111111111111</v>
      </c>
      <c r="AG332" s="4">
        <f t="shared" si="248"/>
        <v>0.52363636363636357</v>
      </c>
      <c r="AH332" s="4">
        <f t="shared" si="249"/>
        <v>1.9097222222222223</v>
      </c>
      <c r="AI332" s="4">
        <f t="shared" si="250"/>
        <v>2.7982441890660561</v>
      </c>
      <c r="AJ332" s="4">
        <f t="shared" si="251"/>
        <v>-0.17883515494031155</v>
      </c>
      <c r="AK332" s="4">
        <f t="shared" si="251"/>
        <v>2.9770793440063676</v>
      </c>
      <c r="AL332" s="4">
        <f t="shared" si="252"/>
        <v>-1.3780826645400499</v>
      </c>
      <c r="AM332" s="4">
        <f t="shared" si="253"/>
        <v>1.3780826645400499</v>
      </c>
      <c r="AN332" s="4">
        <f t="shared" si="254"/>
        <v>1.399122094533028</v>
      </c>
      <c r="AO332" s="4">
        <f t="shared" si="255"/>
        <v>-8.9417577470155774E-2</v>
      </c>
      <c r="AP332" s="4">
        <f t="shared" si="255"/>
        <v>1.4885396720031838</v>
      </c>
      <c r="AQ332" s="4">
        <f t="shared" si="256"/>
        <v>-0.68904133227002495</v>
      </c>
      <c r="AR332" s="4">
        <f t="shared" si="257"/>
        <v>0.68904133227002495</v>
      </c>
      <c r="AS332" s="4">
        <f t="shared" si="227"/>
        <v>0.95025012793322017</v>
      </c>
      <c r="AT332" s="4">
        <f t="shared" si="227"/>
        <v>-8.9180401398812725E-2</v>
      </c>
      <c r="AU332" s="4">
        <f t="shared" si="227"/>
        <v>0.97924873243941457</v>
      </c>
      <c r="AV332" s="4">
        <f t="shared" si="227"/>
        <v>-0.60333322729248828</v>
      </c>
      <c r="AW332" s="4">
        <f t="shared" si="227"/>
        <v>0.60333322729248828</v>
      </c>
      <c r="AX332" s="4">
        <f t="shared" si="228"/>
        <v>171.04502302797962</v>
      </c>
      <c r="AY332" s="4">
        <f t="shared" si="228"/>
        <v>-16.052472251786291</v>
      </c>
      <c r="AZ332" s="4">
        <f t="shared" si="228"/>
        <v>176.26477183909464</v>
      </c>
      <c r="BA332" s="4">
        <f t="shared" si="228"/>
        <v>-108.59998091264789</v>
      </c>
      <c r="BB332" s="4">
        <f t="shared" si="228"/>
        <v>108.59998091264789</v>
      </c>
      <c r="BC332" s="4">
        <f t="shared" si="258"/>
        <v>1.5928143712574854</v>
      </c>
      <c r="BD332" s="4">
        <f t="shared" si="259"/>
        <v>-3.7777777777777716E-2</v>
      </c>
      <c r="BE332" s="4">
        <f t="shared" si="259"/>
        <v>1.6946107784431139</v>
      </c>
      <c r="BF332" s="4">
        <f t="shared" si="260"/>
        <v>-0.47636363636363638</v>
      </c>
      <c r="BG332" s="4">
        <f t="shared" si="261"/>
        <v>0.90972222222222221</v>
      </c>
      <c r="BH332" s="4">
        <f t="shared" si="262"/>
        <v>1.6695884709908717</v>
      </c>
      <c r="BI332" s="4">
        <f t="shared" si="263"/>
        <v>3.6819002487711265</v>
      </c>
      <c r="BJ332" s="4">
        <f t="shared" si="264"/>
        <v>0.45345836611084578</v>
      </c>
      <c r="BK332" s="4">
        <f t="shared" si="265"/>
        <v>0.97445159713189511</v>
      </c>
      <c r="BL332" s="4">
        <f t="shared" si="266"/>
        <v>2.2038802917644311</v>
      </c>
      <c r="BM332" s="4">
        <f t="shared" si="267"/>
        <v>0.44215268895196985</v>
      </c>
      <c r="BN332" s="3">
        <f t="shared" si="268"/>
        <v>0</v>
      </c>
      <c r="BO332" s="3">
        <v>100</v>
      </c>
      <c r="BP332" s="3">
        <f t="shared" si="269"/>
        <v>-1</v>
      </c>
      <c r="BQ332" s="3">
        <f t="shared" si="270"/>
        <v>-100</v>
      </c>
      <c r="BR332"/>
    </row>
    <row r="333" spans="1:70" x14ac:dyDescent="0.25">
      <c r="A333" t="s">
        <v>127</v>
      </c>
      <c r="B333" t="s">
        <v>256</v>
      </c>
      <c r="C333" t="s">
        <v>129</v>
      </c>
      <c r="D333" t="s">
        <v>12</v>
      </c>
      <c r="E333" t="s">
        <v>24</v>
      </c>
      <c r="F333" s="3">
        <v>5</v>
      </c>
      <c r="G333" s="3">
        <v>0</v>
      </c>
      <c r="H333" s="3" t="str">
        <f t="shared" si="271"/>
        <v>H</v>
      </c>
      <c r="I333" s="3">
        <v>1.4</v>
      </c>
      <c r="J333" s="3">
        <v>5</v>
      </c>
      <c r="K333" s="3">
        <v>7</v>
      </c>
      <c r="L333" s="3">
        <v>1.57</v>
      </c>
      <c r="M333" s="3">
        <v>2.38</v>
      </c>
      <c r="N333" s="3">
        <f t="shared" si="229"/>
        <v>5</v>
      </c>
      <c r="O333" s="3">
        <f t="shared" si="230"/>
        <v>5.7142857142857162E-2</v>
      </c>
      <c r="P333" s="3">
        <f t="shared" si="231"/>
        <v>5.7110742386126456E-2</v>
      </c>
      <c r="Q333" s="3">
        <f t="shared" si="232"/>
        <v>1.48</v>
      </c>
      <c r="R333" s="3">
        <f t="shared" si="233"/>
        <v>5.2857142857142856</v>
      </c>
      <c r="S333" s="3">
        <f t="shared" si="234"/>
        <v>7.4</v>
      </c>
      <c r="T333" s="3">
        <f t="shared" si="235"/>
        <v>1.6597142857142859</v>
      </c>
      <c r="U333" s="3">
        <f t="shared" si="236"/>
        <v>2.516</v>
      </c>
      <c r="V333" s="4">
        <f t="shared" si="237"/>
        <v>0.7142857142857143</v>
      </c>
      <c r="W333" s="4">
        <f t="shared" si="238"/>
        <v>0.2</v>
      </c>
      <c r="X333" s="4">
        <f t="shared" si="239"/>
        <v>0.14285714285714285</v>
      </c>
      <c r="Y333" s="4">
        <f t="shared" si="240"/>
        <v>0.63694267515923564</v>
      </c>
      <c r="Z333" s="4">
        <f t="shared" si="241"/>
        <v>0.42016806722689076</v>
      </c>
      <c r="AA333" s="4">
        <f t="shared" si="242"/>
        <v>0.27999999999999997</v>
      </c>
      <c r="AB333" s="4">
        <f t="shared" si="243"/>
        <v>0.19999999999999998</v>
      </c>
      <c r="AC333" s="4">
        <f t="shared" si="244"/>
        <v>3.5714285714285716</v>
      </c>
      <c r="AD333" s="4">
        <f t="shared" si="245"/>
        <v>0.7142857142857143</v>
      </c>
      <c r="AE333" s="4">
        <f t="shared" si="246"/>
        <v>5</v>
      </c>
      <c r="AF333" s="4">
        <f t="shared" si="247"/>
        <v>1.4</v>
      </c>
      <c r="AG333" s="4">
        <f t="shared" si="248"/>
        <v>0.65966386554621859</v>
      </c>
      <c r="AH333" s="4">
        <f t="shared" si="249"/>
        <v>1.5159235668789808</v>
      </c>
      <c r="AI333" s="4">
        <f t="shared" si="250"/>
        <v>-5.92</v>
      </c>
      <c r="AJ333" s="4">
        <f t="shared" si="251"/>
        <v>-3.8057142857142856</v>
      </c>
      <c r="AK333" s="4">
        <f t="shared" si="251"/>
        <v>-2.1142857142857148</v>
      </c>
      <c r="AL333" s="4">
        <f t="shared" si="252"/>
        <v>-0.85628571428571409</v>
      </c>
      <c r="AM333" s="4">
        <f t="shared" si="253"/>
        <v>0.85628571428571409</v>
      </c>
      <c r="AN333" s="4">
        <f t="shared" si="254"/>
        <v>-2.96</v>
      </c>
      <c r="AO333" s="4">
        <f t="shared" si="255"/>
        <v>-1.9028571428571428</v>
      </c>
      <c r="AP333" s="4">
        <f t="shared" si="255"/>
        <v>-1.0571428571428574</v>
      </c>
      <c r="AQ333" s="4">
        <f t="shared" si="256"/>
        <v>-0.42814285714285705</v>
      </c>
      <c r="AR333" s="4">
        <f t="shared" si="257"/>
        <v>0.42814285714285705</v>
      </c>
      <c r="AS333" s="4">
        <f t="shared" si="227"/>
        <v>-1.2449972115222261</v>
      </c>
      <c r="AT333" s="4">
        <f t="shared" si="227"/>
        <v>-1.0869374394022107</v>
      </c>
      <c r="AU333" s="4">
        <f t="shared" si="227"/>
        <v>-0.81316879999086944</v>
      </c>
      <c r="AV333" s="4">
        <f t="shared" si="227"/>
        <v>-0.40452966114356037</v>
      </c>
      <c r="AW333" s="4">
        <f t="shared" si="227"/>
        <v>0.40452966114356037</v>
      </c>
      <c r="AX333" s="4">
        <f t="shared" si="228"/>
        <v>-224.09949807400071</v>
      </c>
      <c r="AY333" s="4">
        <f t="shared" si="228"/>
        <v>-195.64873909239793</v>
      </c>
      <c r="AZ333" s="4">
        <f t="shared" si="228"/>
        <v>-146.37038399835652</v>
      </c>
      <c r="BA333" s="4">
        <f t="shared" si="228"/>
        <v>-72.815339005840869</v>
      </c>
      <c r="BB333" s="4">
        <f t="shared" si="228"/>
        <v>72.815339005840869</v>
      </c>
      <c r="BC333" s="4">
        <f t="shared" si="258"/>
        <v>-0.79999999999999993</v>
      </c>
      <c r="BD333" s="4">
        <f t="shared" si="259"/>
        <v>-0.72</v>
      </c>
      <c r="BE333" s="4">
        <f t="shared" si="259"/>
        <v>-0.28571428571428575</v>
      </c>
      <c r="BF333" s="4">
        <f t="shared" si="260"/>
        <v>-0.34033613445378141</v>
      </c>
      <c r="BG333" s="4">
        <f t="shared" si="261"/>
        <v>0.51592356687898067</v>
      </c>
      <c r="BH333" s="4">
        <f t="shared" si="262"/>
        <v>3.0000018140584084</v>
      </c>
      <c r="BI333" s="4">
        <f t="shared" si="263"/>
        <v>4.7219047619047618</v>
      </c>
      <c r="BJ333" s="4">
        <f t="shared" si="264"/>
        <v>0.63533721354605266</v>
      </c>
      <c r="BK333" s="4">
        <f t="shared" si="265"/>
        <v>0.60548543520459397</v>
      </c>
      <c r="BL333" s="4">
        <f t="shared" si="266"/>
        <v>2.0878571428571431</v>
      </c>
      <c r="BM333" s="4">
        <f t="shared" si="267"/>
        <v>0.29000328747397586</v>
      </c>
      <c r="BN333" s="3">
        <f t="shared" si="268"/>
        <v>1</v>
      </c>
      <c r="BO333" s="3">
        <v>100</v>
      </c>
      <c r="BP333" s="3">
        <f t="shared" si="269"/>
        <v>0.39999999999999991</v>
      </c>
      <c r="BQ333" s="3">
        <f t="shared" si="270"/>
        <v>39.999999999999993</v>
      </c>
      <c r="BR333"/>
    </row>
    <row r="334" spans="1:70" x14ac:dyDescent="0.25">
      <c r="A334" t="s">
        <v>127</v>
      </c>
      <c r="B334" t="s">
        <v>257</v>
      </c>
      <c r="C334" t="s">
        <v>143</v>
      </c>
      <c r="D334" t="s">
        <v>26</v>
      </c>
      <c r="E334" t="s">
        <v>13</v>
      </c>
      <c r="F334" s="3">
        <v>0</v>
      </c>
      <c r="G334" s="3">
        <v>1</v>
      </c>
      <c r="H334" s="3" t="str">
        <f t="shared" si="271"/>
        <v>A</v>
      </c>
      <c r="I334" s="3">
        <v>2.7</v>
      </c>
      <c r="J334" s="3">
        <v>3.75</v>
      </c>
      <c r="K334" s="3">
        <v>2.4</v>
      </c>
      <c r="L334" s="3">
        <v>1.67</v>
      </c>
      <c r="M334" s="3">
        <v>2.2000000000000002</v>
      </c>
      <c r="N334" s="3">
        <f t="shared" si="229"/>
        <v>1</v>
      </c>
      <c r="O334" s="3">
        <f t="shared" si="230"/>
        <v>5.3703703703703809E-2</v>
      </c>
      <c r="P334" s="3">
        <f t="shared" si="231"/>
        <v>5.3347849755035481E-2</v>
      </c>
      <c r="Q334" s="3">
        <f t="shared" si="232"/>
        <v>2.8450000000000006</v>
      </c>
      <c r="R334" s="3">
        <f t="shared" si="233"/>
        <v>3.9513888888888893</v>
      </c>
      <c r="S334" s="3">
        <f t="shared" si="234"/>
        <v>2.528888888888889</v>
      </c>
      <c r="T334" s="3">
        <f t="shared" si="235"/>
        <v>1.7596851851851854</v>
      </c>
      <c r="U334" s="3">
        <f t="shared" si="236"/>
        <v>2.3181481481481487</v>
      </c>
      <c r="V334" s="4">
        <f t="shared" si="237"/>
        <v>0.37037037037037035</v>
      </c>
      <c r="W334" s="4">
        <f t="shared" si="238"/>
        <v>0.26666666666666666</v>
      </c>
      <c r="X334" s="4">
        <f t="shared" si="239"/>
        <v>0.41666666666666669</v>
      </c>
      <c r="Y334" s="4">
        <f t="shared" si="240"/>
        <v>0.5988023952095809</v>
      </c>
      <c r="Z334" s="4">
        <f t="shared" si="241"/>
        <v>0.45454545454545453</v>
      </c>
      <c r="AA334" s="4">
        <f t="shared" si="242"/>
        <v>0.72000000000000008</v>
      </c>
      <c r="AB334" s="4">
        <f t="shared" si="243"/>
        <v>1.1250000000000002</v>
      </c>
      <c r="AC334" s="4">
        <f t="shared" si="244"/>
        <v>1.3888888888888888</v>
      </c>
      <c r="AD334" s="4">
        <f t="shared" si="245"/>
        <v>1.5625</v>
      </c>
      <c r="AE334" s="4">
        <f t="shared" si="246"/>
        <v>0.88888888888888884</v>
      </c>
      <c r="AF334" s="4">
        <f t="shared" si="247"/>
        <v>0.64</v>
      </c>
      <c r="AG334" s="4">
        <f t="shared" si="248"/>
        <v>0.75909090909090904</v>
      </c>
      <c r="AH334" s="4">
        <f t="shared" si="249"/>
        <v>1.317365269461078</v>
      </c>
      <c r="AI334" s="4">
        <f t="shared" si="250"/>
        <v>0.31611111111111168</v>
      </c>
      <c r="AJ334" s="4">
        <f t="shared" si="251"/>
        <v>-1.1063888888888886</v>
      </c>
      <c r="AK334" s="4">
        <f t="shared" si="251"/>
        <v>1.4225000000000003</v>
      </c>
      <c r="AL334" s="4">
        <f t="shared" si="252"/>
        <v>-0.55846296296296338</v>
      </c>
      <c r="AM334" s="4">
        <f t="shared" si="253"/>
        <v>0.55846296296296338</v>
      </c>
      <c r="AN334" s="4">
        <f t="shared" si="254"/>
        <v>0.15805555555555584</v>
      </c>
      <c r="AO334" s="4">
        <f t="shared" si="255"/>
        <v>-0.55319444444444432</v>
      </c>
      <c r="AP334" s="4">
        <f t="shared" si="255"/>
        <v>0.71125000000000016</v>
      </c>
      <c r="AQ334" s="4">
        <f t="shared" si="256"/>
        <v>-0.27923148148148169</v>
      </c>
      <c r="AR334" s="4">
        <f t="shared" si="257"/>
        <v>0.27923148148148169</v>
      </c>
      <c r="AS334" s="4">
        <f t="shared" si="227"/>
        <v>0.156758780000398</v>
      </c>
      <c r="AT334" s="4">
        <f t="shared" si="227"/>
        <v>-0.50529245075783713</v>
      </c>
      <c r="AU334" s="4">
        <f t="shared" si="227"/>
        <v>0.61823646324307213</v>
      </c>
      <c r="AV334" s="4">
        <f t="shared" si="227"/>
        <v>-0.27229591398246322</v>
      </c>
      <c r="AW334" s="4">
        <f t="shared" si="227"/>
        <v>0.27229591398246322</v>
      </c>
      <c r="AX334" s="4">
        <f t="shared" si="228"/>
        <v>28.216580400071638</v>
      </c>
      <c r="AY334" s="4">
        <f t="shared" si="228"/>
        <v>-90.952641136410676</v>
      </c>
      <c r="AZ334" s="4">
        <f t="shared" si="228"/>
        <v>111.28256338375299</v>
      </c>
      <c r="BA334" s="4">
        <f t="shared" si="228"/>
        <v>-49.013264516843378</v>
      </c>
      <c r="BB334" s="4">
        <f t="shared" si="228"/>
        <v>49.013264516843378</v>
      </c>
      <c r="BC334" s="4">
        <f t="shared" si="258"/>
        <v>0.12500000000000022</v>
      </c>
      <c r="BD334" s="4">
        <f t="shared" si="259"/>
        <v>-0.27999999999999992</v>
      </c>
      <c r="BE334" s="4">
        <f t="shared" si="259"/>
        <v>0.56250000000000011</v>
      </c>
      <c r="BF334" s="4">
        <f t="shared" si="260"/>
        <v>-0.24090909090909102</v>
      </c>
      <c r="BG334" s="4">
        <f t="shared" si="261"/>
        <v>0.31736526946107807</v>
      </c>
      <c r="BH334" s="4">
        <f t="shared" si="262"/>
        <v>0.74694141426048255</v>
      </c>
      <c r="BI334" s="4">
        <f t="shared" si="263"/>
        <v>3.1084259259259261</v>
      </c>
      <c r="BJ334" s="4">
        <f t="shared" si="264"/>
        <v>0.24029570980945492</v>
      </c>
      <c r="BK334" s="4">
        <f t="shared" si="265"/>
        <v>0.39489294815264064</v>
      </c>
      <c r="BL334" s="4">
        <f t="shared" si="266"/>
        <v>2.0389166666666672</v>
      </c>
      <c r="BM334" s="4">
        <f t="shared" si="267"/>
        <v>0.19367782637150802</v>
      </c>
      <c r="BN334" s="3">
        <f t="shared" si="268"/>
        <v>0</v>
      </c>
      <c r="BO334" s="3">
        <v>100</v>
      </c>
      <c r="BP334" s="3">
        <f t="shared" si="269"/>
        <v>-1</v>
      </c>
      <c r="BQ334" s="3">
        <f t="shared" si="270"/>
        <v>-100</v>
      </c>
      <c r="BR334"/>
    </row>
    <row r="335" spans="1:70" x14ac:dyDescent="0.25">
      <c r="A335" t="s">
        <v>127</v>
      </c>
      <c r="B335" t="s">
        <v>257</v>
      </c>
      <c r="C335" t="s">
        <v>129</v>
      </c>
      <c r="D335" t="s">
        <v>19</v>
      </c>
      <c r="E335" t="s">
        <v>20</v>
      </c>
      <c r="F335" s="3">
        <v>2</v>
      </c>
      <c r="G335" s="3">
        <v>0</v>
      </c>
      <c r="H335" s="3" t="str">
        <f t="shared" si="271"/>
        <v>H</v>
      </c>
      <c r="I335" s="3">
        <v>3.1</v>
      </c>
      <c r="J335" s="3">
        <v>3.6</v>
      </c>
      <c r="K335" s="3">
        <v>2.2000000000000002</v>
      </c>
      <c r="L335" s="3">
        <v>1.67</v>
      </c>
      <c r="M335" s="3">
        <v>2.2000000000000002</v>
      </c>
      <c r="N335" s="3">
        <f t="shared" si="229"/>
        <v>2</v>
      </c>
      <c r="O335" s="3">
        <f t="shared" si="230"/>
        <v>5.4903877484522745E-2</v>
      </c>
      <c r="P335" s="3">
        <f t="shared" si="231"/>
        <v>5.3347849755035481E-2</v>
      </c>
      <c r="Q335" s="3">
        <f t="shared" si="232"/>
        <v>3.2702020202020208</v>
      </c>
      <c r="R335" s="3">
        <f t="shared" si="233"/>
        <v>3.7976539589442821</v>
      </c>
      <c r="S335" s="3">
        <f t="shared" si="234"/>
        <v>2.3207885304659501</v>
      </c>
      <c r="T335" s="3">
        <f t="shared" si="235"/>
        <v>1.761689475399153</v>
      </c>
      <c r="U335" s="3">
        <f t="shared" si="236"/>
        <v>2.3207885304659501</v>
      </c>
      <c r="V335" s="4">
        <f t="shared" si="237"/>
        <v>0.32258064516129031</v>
      </c>
      <c r="W335" s="4">
        <f t="shared" si="238"/>
        <v>0.27777777777777779</v>
      </c>
      <c r="X335" s="4">
        <f t="shared" si="239"/>
        <v>0.45454545454545453</v>
      </c>
      <c r="Y335" s="4">
        <f t="shared" si="240"/>
        <v>0.5988023952095809</v>
      </c>
      <c r="Z335" s="4">
        <f t="shared" si="241"/>
        <v>0.45454545454545453</v>
      </c>
      <c r="AA335" s="4">
        <f t="shared" si="242"/>
        <v>0.86111111111111116</v>
      </c>
      <c r="AB335" s="4">
        <f t="shared" si="243"/>
        <v>1.4090909090909089</v>
      </c>
      <c r="AC335" s="4">
        <f t="shared" si="244"/>
        <v>1.1612903225806452</v>
      </c>
      <c r="AD335" s="4">
        <f t="shared" si="245"/>
        <v>1.6363636363636362</v>
      </c>
      <c r="AE335" s="4">
        <f t="shared" si="246"/>
        <v>0.70967741935483875</v>
      </c>
      <c r="AF335" s="4">
        <f t="shared" si="247"/>
        <v>0.61111111111111116</v>
      </c>
      <c r="AG335" s="4">
        <f t="shared" si="248"/>
        <v>0.75909090909090904</v>
      </c>
      <c r="AH335" s="4">
        <f t="shared" si="249"/>
        <v>1.317365269461078</v>
      </c>
      <c r="AI335" s="4">
        <f t="shared" si="250"/>
        <v>0.94941348973607065</v>
      </c>
      <c r="AJ335" s="4">
        <f t="shared" si="251"/>
        <v>-0.52745193874226137</v>
      </c>
      <c r="AK335" s="4">
        <f t="shared" si="251"/>
        <v>1.476865428478332</v>
      </c>
      <c r="AL335" s="4">
        <f t="shared" si="252"/>
        <v>-0.55909905506679713</v>
      </c>
      <c r="AM335" s="4">
        <f t="shared" si="253"/>
        <v>0.55909905506679713</v>
      </c>
      <c r="AN335" s="4">
        <f t="shared" si="254"/>
        <v>0.47470674486803532</v>
      </c>
      <c r="AO335" s="4">
        <f t="shared" si="255"/>
        <v>-0.26372596937113069</v>
      </c>
      <c r="AP335" s="4">
        <f t="shared" si="255"/>
        <v>0.73843271423916601</v>
      </c>
      <c r="AQ335" s="4">
        <f t="shared" si="256"/>
        <v>-0.27954952753339857</v>
      </c>
      <c r="AR335" s="4">
        <f t="shared" si="257"/>
        <v>0.27954952753339857</v>
      </c>
      <c r="AS335" s="4">
        <f t="shared" si="227"/>
        <v>0.44320903935943401</v>
      </c>
      <c r="AT335" s="4">
        <f t="shared" si="227"/>
        <v>-0.25785492288803968</v>
      </c>
      <c r="AU335" s="4">
        <f t="shared" si="227"/>
        <v>0.63605684992124467</v>
      </c>
      <c r="AV335" s="4">
        <f t="shared" si="227"/>
        <v>-0.27259093126279454</v>
      </c>
      <c r="AW335" s="4">
        <f t="shared" si="227"/>
        <v>0.27259093126279454</v>
      </c>
      <c r="AX335" s="4">
        <f t="shared" si="228"/>
        <v>79.777627084698125</v>
      </c>
      <c r="AY335" s="4">
        <f t="shared" si="228"/>
        <v>-46.413886119847142</v>
      </c>
      <c r="AZ335" s="4">
        <f t="shared" si="228"/>
        <v>114.49023298582402</v>
      </c>
      <c r="BA335" s="4">
        <f t="shared" si="228"/>
        <v>-49.066367627303016</v>
      </c>
      <c r="BB335" s="4">
        <f t="shared" si="228"/>
        <v>49.066367627303016</v>
      </c>
      <c r="BC335" s="4">
        <f t="shared" si="258"/>
        <v>0.40909090909090917</v>
      </c>
      <c r="BD335" s="4">
        <f t="shared" si="259"/>
        <v>-0.13888888888888887</v>
      </c>
      <c r="BE335" s="4">
        <f t="shared" si="259"/>
        <v>0.63636363636363646</v>
      </c>
      <c r="BF335" s="4">
        <f t="shared" si="260"/>
        <v>-0.24090909090909093</v>
      </c>
      <c r="BG335" s="4">
        <f t="shared" si="261"/>
        <v>0.3173652694610779</v>
      </c>
      <c r="BH335" s="4">
        <f t="shared" si="262"/>
        <v>0.74841198725593483</v>
      </c>
      <c r="BI335" s="4">
        <f t="shared" si="263"/>
        <v>3.1295481698707515</v>
      </c>
      <c r="BJ335" s="4">
        <f t="shared" si="264"/>
        <v>0.23914378262688438</v>
      </c>
      <c r="BK335" s="4">
        <f t="shared" si="265"/>
        <v>0.39534273319272206</v>
      </c>
      <c r="BL335" s="4">
        <f t="shared" si="266"/>
        <v>2.0412390029325516</v>
      </c>
      <c r="BM335" s="4">
        <f t="shared" si="267"/>
        <v>0.1936778263715086</v>
      </c>
      <c r="BN335" s="3">
        <f t="shared" si="268"/>
        <v>1</v>
      </c>
      <c r="BO335" s="3">
        <v>100</v>
      </c>
      <c r="BP335" s="3">
        <f t="shared" si="269"/>
        <v>2.1</v>
      </c>
      <c r="BQ335" s="3">
        <f t="shared" si="270"/>
        <v>210</v>
      </c>
      <c r="BR335"/>
    </row>
    <row r="336" spans="1:70" x14ac:dyDescent="0.25">
      <c r="A336" t="s">
        <v>127</v>
      </c>
      <c r="B336" t="s">
        <v>257</v>
      </c>
      <c r="C336" t="s">
        <v>129</v>
      </c>
      <c r="D336" t="s">
        <v>17</v>
      </c>
      <c r="E336" t="s">
        <v>25</v>
      </c>
      <c r="F336" s="3">
        <v>2</v>
      </c>
      <c r="G336" s="3">
        <v>0</v>
      </c>
      <c r="H336" s="3" t="str">
        <f t="shared" si="271"/>
        <v>H</v>
      </c>
      <c r="I336" s="3">
        <v>7</v>
      </c>
      <c r="J336" s="3">
        <v>5</v>
      </c>
      <c r="K336" s="3">
        <v>1.4</v>
      </c>
      <c r="L336" s="3">
        <v>1.5</v>
      </c>
      <c r="M336" s="3">
        <v>2.63</v>
      </c>
      <c r="N336" s="3">
        <f t="shared" si="229"/>
        <v>2</v>
      </c>
      <c r="O336" s="3">
        <f t="shared" si="230"/>
        <v>5.7142857142857162E-2</v>
      </c>
      <c r="P336" s="3">
        <f t="shared" si="231"/>
        <v>4.6894803548795938E-2</v>
      </c>
      <c r="Q336" s="3">
        <f t="shared" si="232"/>
        <v>7.4</v>
      </c>
      <c r="R336" s="3">
        <f t="shared" si="233"/>
        <v>5.2857142857142856</v>
      </c>
      <c r="S336" s="3">
        <f t="shared" si="234"/>
        <v>1.48</v>
      </c>
      <c r="T336" s="3">
        <f t="shared" si="235"/>
        <v>1.5857142857142859</v>
      </c>
      <c r="U336" s="3">
        <f t="shared" si="236"/>
        <v>2.7802857142857142</v>
      </c>
      <c r="V336" s="4">
        <f t="shared" si="237"/>
        <v>0.14285714285714285</v>
      </c>
      <c r="W336" s="4">
        <f t="shared" si="238"/>
        <v>0.2</v>
      </c>
      <c r="X336" s="4">
        <f t="shared" si="239"/>
        <v>0.7142857142857143</v>
      </c>
      <c r="Y336" s="4">
        <f t="shared" si="240"/>
        <v>0.66666666666666663</v>
      </c>
      <c r="Z336" s="4">
        <f t="shared" si="241"/>
        <v>0.38022813688212931</v>
      </c>
      <c r="AA336" s="4">
        <f t="shared" si="242"/>
        <v>1.4</v>
      </c>
      <c r="AB336" s="4">
        <f t="shared" si="243"/>
        <v>5</v>
      </c>
      <c r="AC336" s="4">
        <f t="shared" si="244"/>
        <v>0.7142857142857143</v>
      </c>
      <c r="AD336" s="4">
        <f t="shared" si="245"/>
        <v>3.5714285714285716</v>
      </c>
      <c r="AE336" s="4">
        <f t="shared" si="246"/>
        <v>0.19999999999999998</v>
      </c>
      <c r="AF336" s="4">
        <f t="shared" si="247"/>
        <v>0.27999999999999997</v>
      </c>
      <c r="AG336" s="4">
        <f t="shared" si="248"/>
        <v>0.57034220532319391</v>
      </c>
      <c r="AH336" s="4">
        <f t="shared" si="249"/>
        <v>1.7533333333333332</v>
      </c>
      <c r="AI336" s="4">
        <f t="shared" si="250"/>
        <v>5.92</v>
      </c>
      <c r="AJ336" s="4">
        <f t="shared" si="251"/>
        <v>2.1142857142857148</v>
      </c>
      <c r="AK336" s="4">
        <f t="shared" si="251"/>
        <v>3.8057142857142856</v>
      </c>
      <c r="AL336" s="4">
        <f t="shared" si="252"/>
        <v>-1.1945714285714284</v>
      </c>
      <c r="AM336" s="4">
        <f t="shared" si="253"/>
        <v>1.1945714285714284</v>
      </c>
      <c r="AN336" s="4">
        <f t="shared" si="254"/>
        <v>2.96</v>
      </c>
      <c r="AO336" s="4">
        <f t="shared" si="255"/>
        <v>1.0571428571428574</v>
      </c>
      <c r="AP336" s="4">
        <f t="shared" si="255"/>
        <v>1.9028571428571428</v>
      </c>
      <c r="AQ336" s="4">
        <f t="shared" si="256"/>
        <v>-0.5972857142857142</v>
      </c>
      <c r="AR336" s="4">
        <f t="shared" si="257"/>
        <v>0.5972857142857142</v>
      </c>
      <c r="AS336" s="4">
        <f t="shared" si="227"/>
        <v>1.2449972115222261</v>
      </c>
      <c r="AT336" s="4">
        <f t="shared" si="227"/>
        <v>0.81316879999086944</v>
      </c>
      <c r="AU336" s="4">
        <f t="shared" si="227"/>
        <v>1.0869374394022107</v>
      </c>
      <c r="AV336" s="4">
        <f t="shared" si="227"/>
        <v>-0.53842131181881081</v>
      </c>
      <c r="AW336" s="4">
        <f t="shared" si="227"/>
        <v>0.53842131181881081</v>
      </c>
      <c r="AX336" s="4">
        <f t="shared" si="228"/>
        <v>224.09949807400071</v>
      </c>
      <c r="AY336" s="4">
        <f t="shared" si="228"/>
        <v>146.37038399835652</v>
      </c>
      <c r="AZ336" s="4">
        <f t="shared" si="228"/>
        <v>195.64873909239793</v>
      </c>
      <c r="BA336" s="4">
        <f t="shared" si="228"/>
        <v>-96.915836127385944</v>
      </c>
      <c r="BB336" s="4">
        <f t="shared" si="228"/>
        <v>96.915836127385944</v>
      </c>
      <c r="BC336" s="4">
        <f t="shared" si="258"/>
        <v>4</v>
      </c>
      <c r="BD336" s="4">
        <f t="shared" si="259"/>
        <v>0.40000000000000008</v>
      </c>
      <c r="BE336" s="4">
        <f t="shared" si="259"/>
        <v>2.5714285714285712</v>
      </c>
      <c r="BF336" s="4">
        <f t="shared" si="260"/>
        <v>-0.42965779467680604</v>
      </c>
      <c r="BG336" s="4">
        <f t="shared" si="261"/>
        <v>0.75333333333333319</v>
      </c>
      <c r="BH336" s="4">
        <f t="shared" si="262"/>
        <v>3.0000018140584075</v>
      </c>
      <c r="BI336" s="4">
        <f t="shared" si="263"/>
        <v>4.7219047619047627</v>
      </c>
      <c r="BJ336" s="4">
        <f t="shared" si="264"/>
        <v>0.63533721354605233</v>
      </c>
      <c r="BK336" s="4">
        <f t="shared" si="265"/>
        <v>0.84468955775455923</v>
      </c>
      <c r="BL336" s="4">
        <f t="shared" si="266"/>
        <v>2.1829999999999998</v>
      </c>
      <c r="BM336" s="4">
        <f t="shared" si="267"/>
        <v>0.38693978825220304</v>
      </c>
      <c r="BN336" s="3">
        <f t="shared" si="268"/>
        <v>1</v>
      </c>
      <c r="BO336" s="3">
        <v>100</v>
      </c>
      <c r="BP336" s="3">
        <f t="shared" si="269"/>
        <v>6</v>
      </c>
      <c r="BQ336" s="3">
        <f t="shared" si="270"/>
        <v>600</v>
      </c>
      <c r="BR336"/>
    </row>
    <row r="337" spans="1:70" x14ac:dyDescent="0.25">
      <c r="A337" t="s">
        <v>127</v>
      </c>
      <c r="B337" t="s">
        <v>257</v>
      </c>
      <c r="C337" t="s">
        <v>129</v>
      </c>
      <c r="D337" t="s">
        <v>141</v>
      </c>
      <c r="E337" t="s">
        <v>135</v>
      </c>
      <c r="F337" s="3">
        <v>4</v>
      </c>
      <c r="G337" s="3">
        <v>2</v>
      </c>
      <c r="H337" s="3" t="str">
        <f t="shared" si="271"/>
        <v>H</v>
      </c>
      <c r="I337" s="3">
        <v>1.3</v>
      </c>
      <c r="J337" s="3">
        <v>6</v>
      </c>
      <c r="K337" s="3">
        <v>8.5</v>
      </c>
      <c r="L337" s="3">
        <v>1.33</v>
      </c>
      <c r="M337" s="3">
        <v>3.4</v>
      </c>
      <c r="N337" s="3">
        <f t="shared" si="229"/>
        <v>6</v>
      </c>
      <c r="O337" s="3">
        <f t="shared" si="230"/>
        <v>5.3544494720965119E-2</v>
      </c>
      <c r="P337" s="3">
        <f t="shared" si="231"/>
        <v>4.5997346306943854E-2</v>
      </c>
      <c r="Q337" s="3">
        <f t="shared" si="232"/>
        <v>1.3696078431372547</v>
      </c>
      <c r="R337" s="3">
        <f t="shared" si="233"/>
        <v>6.3212669683257907</v>
      </c>
      <c r="S337" s="3">
        <f t="shared" si="234"/>
        <v>8.9551282051282044</v>
      </c>
      <c r="T337" s="3">
        <f t="shared" si="235"/>
        <v>1.4012141779788836</v>
      </c>
      <c r="U337" s="3">
        <f t="shared" si="236"/>
        <v>3.5820512820512813</v>
      </c>
      <c r="V337" s="4">
        <f t="shared" si="237"/>
        <v>0.76923076923076916</v>
      </c>
      <c r="W337" s="4">
        <f t="shared" si="238"/>
        <v>0.16666666666666666</v>
      </c>
      <c r="X337" s="4">
        <f t="shared" si="239"/>
        <v>0.11764705882352941</v>
      </c>
      <c r="Y337" s="4">
        <f t="shared" si="240"/>
        <v>0.75187969924812026</v>
      </c>
      <c r="Z337" s="4">
        <f t="shared" si="241"/>
        <v>0.29411764705882354</v>
      </c>
      <c r="AA337" s="4">
        <f t="shared" si="242"/>
        <v>0.21666666666666667</v>
      </c>
      <c r="AB337" s="4">
        <f t="shared" si="243"/>
        <v>0.15294117647058825</v>
      </c>
      <c r="AC337" s="4">
        <f t="shared" si="244"/>
        <v>4.615384615384615</v>
      </c>
      <c r="AD337" s="4">
        <f t="shared" si="245"/>
        <v>0.70588235294117652</v>
      </c>
      <c r="AE337" s="4">
        <f t="shared" si="246"/>
        <v>6.5384615384615383</v>
      </c>
      <c r="AF337" s="4">
        <f t="shared" si="247"/>
        <v>1.4166666666666667</v>
      </c>
      <c r="AG337" s="4">
        <f t="shared" si="248"/>
        <v>0.39117647058823535</v>
      </c>
      <c r="AH337" s="4">
        <f t="shared" si="249"/>
        <v>2.5563909774436087</v>
      </c>
      <c r="AI337" s="4">
        <f t="shared" si="250"/>
        <v>-7.5855203619909499</v>
      </c>
      <c r="AJ337" s="4">
        <f t="shared" si="251"/>
        <v>-4.9516591251885362</v>
      </c>
      <c r="AK337" s="4">
        <f t="shared" si="251"/>
        <v>-2.6338612368024137</v>
      </c>
      <c r="AL337" s="4">
        <f t="shared" si="252"/>
        <v>-2.1808371040723977</v>
      </c>
      <c r="AM337" s="4">
        <f t="shared" si="253"/>
        <v>2.1808371040723977</v>
      </c>
      <c r="AN337" s="4">
        <f t="shared" si="254"/>
        <v>-3.792760180995475</v>
      </c>
      <c r="AO337" s="4">
        <f t="shared" si="255"/>
        <v>-2.4758295625942681</v>
      </c>
      <c r="AP337" s="4">
        <f t="shared" si="255"/>
        <v>-1.3169306184012068</v>
      </c>
      <c r="AQ337" s="4">
        <f t="shared" si="256"/>
        <v>-1.0904185520361989</v>
      </c>
      <c r="AR337" s="4">
        <f t="shared" si="257"/>
        <v>1.0904185520361989</v>
      </c>
      <c r="AS337" s="4">
        <f t="shared" si="227"/>
        <v>-1.3130028746763109</v>
      </c>
      <c r="AT337" s="4">
        <f t="shared" si="227"/>
        <v>-1.1869280889295744</v>
      </c>
      <c r="AU337" s="4">
        <f t="shared" si="227"/>
        <v>-0.9213434502796195</v>
      </c>
      <c r="AV337" s="4">
        <f t="shared" si="227"/>
        <v>-0.82862502215028988</v>
      </c>
      <c r="AW337" s="4">
        <f t="shared" si="227"/>
        <v>0.82862502215028988</v>
      </c>
      <c r="AX337" s="4">
        <f t="shared" si="228"/>
        <v>-236.34051744173595</v>
      </c>
      <c r="AY337" s="4">
        <f t="shared" si="228"/>
        <v>-213.64705600732336</v>
      </c>
      <c r="AZ337" s="4">
        <f t="shared" si="228"/>
        <v>-165.8418210503315</v>
      </c>
      <c r="BA337" s="4">
        <f t="shared" si="228"/>
        <v>-149.1525039870522</v>
      </c>
      <c r="BB337" s="4">
        <f t="shared" si="228"/>
        <v>149.1525039870522</v>
      </c>
      <c r="BC337" s="4">
        <f t="shared" si="258"/>
        <v>-0.84705882352941175</v>
      </c>
      <c r="BD337" s="4">
        <f t="shared" si="259"/>
        <v>-0.78333333333333333</v>
      </c>
      <c r="BE337" s="4">
        <f t="shared" si="259"/>
        <v>-0.29411764705882359</v>
      </c>
      <c r="BF337" s="4">
        <f t="shared" si="260"/>
        <v>-0.60882352941176465</v>
      </c>
      <c r="BG337" s="4">
        <f t="shared" si="261"/>
        <v>1.5563909774436089</v>
      </c>
      <c r="BH337" s="4">
        <f t="shared" si="262"/>
        <v>3.8513260112367464</v>
      </c>
      <c r="BI337" s="4">
        <f t="shared" si="263"/>
        <v>5.5486676721970838</v>
      </c>
      <c r="BJ337" s="4">
        <f t="shared" si="264"/>
        <v>0.69409923945071161</v>
      </c>
      <c r="BK337" s="4">
        <f t="shared" si="265"/>
        <v>1.5420847049528259</v>
      </c>
      <c r="BL337" s="4">
        <f t="shared" si="266"/>
        <v>2.4916327300150822</v>
      </c>
      <c r="BM337" s="4">
        <f t="shared" si="267"/>
        <v>0.61890530108082642</v>
      </c>
      <c r="BN337" s="3">
        <f t="shared" si="268"/>
        <v>1</v>
      </c>
      <c r="BO337" s="3">
        <v>100</v>
      </c>
      <c r="BP337" s="3">
        <f t="shared" si="269"/>
        <v>0.30000000000000004</v>
      </c>
      <c r="BQ337" s="3">
        <f t="shared" si="270"/>
        <v>30.000000000000004</v>
      </c>
      <c r="BR337"/>
    </row>
    <row r="338" spans="1:70" x14ac:dyDescent="0.25">
      <c r="A338" t="s">
        <v>127</v>
      </c>
      <c r="B338" t="s">
        <v>258</v>
      </c>
      <c r="C338" t="s">
        <v>129</v>
      </c>
      <c r="D338" t="s">
        <v>15</v>
      </c>
      <c r="E338" t="s">
        <v>130</v>
      </c>
      <c r="F338" s="3">
        <v>0</v>
      </c>
      <c r="G338" s="3">
        <v>4</v>
      </c>
      <c r="H338" s="3" t="str">
        <f t="shared" si="271"/>
        <v>A</v>
      </c>
      <c r="I338" s="3">
        <v>8</v>
      </c>
      <c r="J338" s="3">
        <v>5.5</v>
      </c>
      <c r="K338" s="3">
        <v>1.33</v>
      </c>
      <c r="L338" s="3">
        <v>1.36</v>
      </c>
      <c r="M338" s="3">
        <v>3.2</v>
      </c>
      <c r="N338" s="3">
        <f t="shared" si="229"/>
        <v>4</v>
      </c>
      <c r="O338" s="3">
        <f t="shared" si="230"/>
        <v>5.8697881066302138E-2</v>
      </c>
      <c r="P338" s="3">
        <f t="shared" si="231"/>
        <v>4.7794117647058765E-2</v>
      </c>
      <c r="Q338" s="3">
        <f t="shared" si="232"/>
        <v>8.4695830485304171</v>
      </c>
      <c r="R338" s="3">
        <f t="shared" si="233"/>
        <v>5.8228383458646622</v>
      </c>
      <c r="S338" s="3">
        <f t="shared" si="234"/>
        <v>1.4080681818181819</v>
      </c>
      <c r="T338" s="3">
        <f t="shared" si="235"/>
        <v>1.439829118250171</v>
      </c>
      <c r="U338" s="3">
        <f t="shared" si="236"/>
        <v>3.3878332194121672</v>
      </c>
      <c r="V338" s="4">
        <f t="shared" si="237"/>
        <v>0.125</v>
      </c>
      <c r="W338" s="4">
        <f t="shared" si="238"/>
        <v>0.18181818181818182</v>
      </c>
      <c r="X338" s="4">
        <f t="shared" si="239"/>
        <v>0.75187969924812026</v>
      </c>
      <c r="Y338" s="4">
        <f t="shared" si="240"/>
        <v>0.73529411764705876</v>
      </c>
      <c r="Z338" s="4">
        <f t="shared" si="241"/>
        <v>0.3125</v>
      </c>
      <c r="AA338" s="4">
        <f t="shared" si="242"/>
        <v>1.4545454545454546</v>
      </c>
      <c r="AB338" s="4">
        <f t="shared" si="243"/>
        <v>6.0150375939849621</v>
      </c>
      <c r="AC338" s="4">
        <f t="shared" si="244"/>
        <v>0.6875</v>
      </c>
      <c r="AD338" s="4">
        <f t="shared" si="245"/>
        <v>4.1353383458646613</v>
      </c>
      <c r="AE338" s="4">
        <f t="shared" si="246"/>
        <v>0.16625000000000001</v>
      </c>
      <c r="AF338" s="4">
        <f t="shared" si="247"/>
        <v>0.24181818181818182</v>
      </c>
      <c r="AG338" s="4">
        <f t="shared" si="248"/>
        <v>0.42499999999999999</v>
      </c>
      <c r="AH338" s="4">
        <f t="shared" si="249"/>
        <v>2.3529411764705883</v>
      </c>
      <c r="AI338" s="4">
        <f t="shared" si="250"/>
        <v>7.0615148667122352</v>
      </c>
      <c r="AJ338" s="4">
        <f t="shared" si="251"/>
        <v>2.6467447026657549</v>
      </c>
      <c r="AK338" s="4">
        <f t="shared" si="251"/>
        <v>4.4147701640464803</v>
      </c>
      <c r="AL338" s="4">
        <f t="shared" si="252"/>
        <v>-1.9480041011619962</v>
      </c>
      <c r="AM338" s="4">
        <f t="shared" si="253"/>
        <v>1.9480041011619962</v>
      </c>
      <c r="AN338" s="4">
        <f t="shared" si="254"/>
        <v>3.5307574333561176</v>
      </c>
      <c r="AO338" s="4">
        <f t="shared" si="255"/>
        <v>1.3233723513328775</v>
      </c>
      <c r="AP338" s="4">
        <f t="shared" si="255"/>
        <v>2.2073850820232401</v>
      </c>
      <c r="AQ338" s="4">
        <f t="shared" si="256"/>
        <v>-0.97400205058099809</v>
      </c>
      <c r="AR338" s="4">
        <f t="shared" si="257"/>
        <v>0.97400205058099809</v>
      </c>
      <c r="AS338" s="4">
        <f t="shared" si="227"/>
        <v>1.2947992716652015</v>
      </c>
      <c r="AT338" s="4">
        <f t="shared" si="227"/>
        <v>0.92369205228700035</v>
      </c>
      <c r="AU338" s="4">
        <f t="shared" si="227"/>
        <v>1.1454298935039389</v>
      </c>
      <c r="AV338" s="4">
        <f t="shared" si="227"/>
        <v>-0.77222875132772495</v>
      </c>
      <c r="AW338" s="4">
        <f t="shared" si="227"/>
        <v>0.77222875132772495</v>
      </c>
      <c r="AX338" s="4">
        <f t="shared" si="228"/>
        <v>233.06386889973626</v>
      </c>
      <c r="AY338" s="4">
        <f t="shared" si="228"/>
        <v>166.26456941166006</v>
      </c>
      <c r="AZ338" s="4">
        <f t="shared" si="228"/>
        <v>206.17738083070898</v>
      </c>
      <c r="BA338" s="4">
        <f t="shared" si="228"/>
        <v>-139.0011752389905</v>
      </c>
      <c r="BB338" s="4">
        <f t="shared" si="228"/>
        <v>139.0011752389905</v>
      </c>
      <c r="BC338" s="4">
        <f t="shared" si="258"/>
        <v>5.0150375939849621</v>
      </c>
      <c r="BD338" s="4">
        <f t="shared" si="259"/>
        <v>0.45454545454545442</v>
      </c>
      <c r="BE338" s="4">
        <f t="shared" si="259"/>
        <v>3.1353383458646618</v>
      </c>
      <c r="BF338" s="4">
        <f t="shared" si="260"/>
        <v>-0.57500000000000007</v>
      </c>
      <c r="BG338" s="4">
        <f t="shared" si="261"/>
        <v>1.3529411764705883</v>
      </c>
      <c r="BH338" s="4">
        <f t="shared" si="262"/>
        <v>3.5674558005961368</v>
      </c>
      <c r="BI338" s="4">
        <f t="shared" si="263"/>
        <v>5.2334965254044201</v>
      </c>
      <c r="BJ338" s="4">
        <f t="shared" si="264"/>
        <v>0.68165819606051248</v>
      </c>
      <c r="BK338" s="4">
        <f t="shared" si="265"/>
        <v>1.3774469097108526</v>
      </c>
      <c r="BL338" s="4">
        <f t="shared" si="266"/>
        <v>2.4138311688311691</v>
      </c>
      <c r="BM338" s="4">
        <f t="shared" si="267"/>
        <v>0.5706475777996699</v>
      </c>
      <c r="BN338" s="3">
        <f t="shared" si="268"/>
        <v>0</v>
      </c>
      <c r="BO338" s="3">
        <v>100</v>
      </c>
      <c r="BP338" s="3">
        <f t="shared" si="269"/>
        <v>-1</v>
      </c>
      <c r="BQ338" s="3">
        <f t="shared" si="270"/>
        <v>-100</v>
      </c>
      <c r="BR338"/>
    </row>
    <row r="339" spans="1:70" x14ac:dyDescent="0.25">
      <c r="A339" t="s">
        <v>127</v>
      </c>
      <c r="B339" t="s">
        <v>259</v>
      </c>
      <c r="C339" t="s">
        <v>132</v>
      </c>
      <c r="D339" t="s">
        <v>14</v>
      </c>
      <c r="E339" t="s">
        <v>25</v>
      </c>
      <c r="F339" s="3">
        <v>2</v>
      </c>
      <c r="G339" s="3">
        <v>2</v>
      </c>
      <c r="H339" s="3" t="str">
        <f t="shared" si="271"/>
        <v>D</v>
      </c>
      <c r="I339" s="3">
        <v>5</v>
      </c>
      <c r="J339" s="3">
        <v>4.75</v>
      </c>
      <c r="K339" s="3">
        <v>1.55</v>
      </c>
      <c r="L339" s="3">
        <v>1.36</v>
      </c>
      <c r="M339" s="3">
        <v>3.2</v>
      </c>
      <c r="N339" s="3">
        <f t="shared" si="229"/>
        <v>4</v>
      </c>
      <c r="O339" s="3">
        <f t="shared" si="230"/>
        <v>5.5687606112054366E-2</v>
      </c>
      <c r="P339" s="3">
        <f t="shared" si="231"/>
        <v>4.7794117647058765E-2</v>
      </c>
      <c r="Q339" s="3">
        <f t="shared" si="232"/>
        <v>5.2784380305602721</v>
      </c>
      <c r="R339" s="3">
        <f t="shared" si="233"/>
        <v>5.0145161290322582</v>
      </c>
      <c r="S339" s="3">
        <f t="shared" si="234"/>
        <v>1.6363157894736844</v>
      </c>
      <c r="T339" s="3">
        <f t="shared" si="235"/>
        <v>1.435735144312394</v>
      </c>
      <c r="U339" s="3">
        <f t="shared" si="236"/>
        <v>3.3782003395585742</v>
      </c>
      <c r="V339" s="4">
        <f t="shared" si="237"/>
        <v>0.2</v>
      </c>
      <c r="W339" s="4">
        <f t="shared" si="238"/>
        <v>0.21052631578947367</v>
      </c>
      <c r="X339" s="4">
        <f t="shared" si="239"/>
        <v>0.64516129032258063</v>
      </c>
      <c r="Y339" s="4">
        <f t="shared" si="240"/>
        <v>0.73529411764705876</v>
      </c>
      <c r="Z339" s="4">
        <f t="shared" si="241"/>
        <v>0.3125</v>
      </c>
      <c r="AA339" s="4">
        <f t="shared" si="242"/>
        <v>1.0526315789473684</v>
      </c>
      <c r="AB339" s="4">
        <f t="shared" si="243"/>
        <v>3.225806451612903</v>
      </c>
      <c r="AC339" s="4">
        <f t="shared" si="244"/>
        <v>0.95</v>
      </c>
      <c r="AD339" s="4">
        <f t="shared" si="245"/>
        <v>3.064516129032258</v>
      </c>
      <c r="AE339" s="4">
        <f t="shared" si="246"/>
        <v>0.31</v>
      </c>
      <c r="AF339" s="4">
        <f t="shared" si="247"/>
        <v>0.32631578947368423</v>
      </c>
      <c r="AG339" s="4">
        <f t="shared" si="248"/>
        <v>0.42499999999999999</v>
      </c>
      <c r="AH339" s="4">
        <f t="shared" si="249"/>
        <v>2.3529411764705883</v>
      </c>
      <c r="AI339" s="4">
        <f t="shared" si="250"/>
        <v>3.6421222410865877</v>
      </c>
      <c r="AJ339" s="4">
        <f t="shared" si="251"/>
        <v>0.26392190152801387</v>
      </c>
      <c r="AK339" s="4">
        <f t="shared" si="251"/>
        <v>3.3782003395585738</v>
      </c>
      <c r="AL339" s="4">
        <f t="shared" si="252"/>
        <v>-1.9424651952461802</v>
      </c>
      <c r="AM339" s="4">
        <f t="shared" si="253"/>
        <v>1.9424651952461802</v>
      </c>
      <c r="AN339" s="4">
        <f t="shared" si="254"/>
        <v>1.8210611205432938</v>
      </c>
      <c r="AO339" s="4">
        <f t="shared" si="255"/>
        <v>0.13196095076400693</v>
      </c>
      <c r="AP339" s="4">
        <f t="shared" si="255"/>
        <v>1.6891001697792869</v>
      </c>
      <c r="AQ339" s="4">
        <f t="shared" si="256"/>
        <v>-0.97123259762309011</v>
      </c>
      <c r="AR339" s="4">
        <f t="shared" si="257"/>
        <v>0.97123259762309011</v>
      </c>
      <c r="AS339" s="4">
        <f t="shared" si="227"/>
        <v>1.0686210092627888</v>
      </c>
      <c r="AT339" s="4">
        <f t="shared" si="227"/>
        <v>0.13120287982112966</v>
      </c>
      <c r="AU339" s="4">
        <f t="shared" si="227"/>
        <v>1.036256843012477</v>
      </c>
      <c r="AV339" s="4">
        <f t="shared" si="227"/>
        <v>-0.77080558794940501</v>
      </c>
      <c r="AW339" s="4">
        <f t="shared" si="227"/>
        <v>0.77080558794940501</v>
      </c>
      <c r="AX339" s="4">
        <f t="shared" si="228"/>
        <v>192.35178166730199</v>
      </c>
      <c r="AY339" s="4">
        <f t="shared" si="228"/>
        <v>23.616518367803337</v>
      </c>
      <c r="AZ339" s="4">
        <f t="shared" si="228"/>
        <v>186.52623174224587</v>
      </c>
      <c r="BA339" s="4">
        <f t="shared" si="228"/>
        <v>-138.74500583089289</v>
      </c>
      <c r="BB339" s="4">
        <f t="shared" si="228"/>
        <v>138.74500583089289</v>
      </c>
      <c r="BC339" s="4">
        <f t="shared" si="258"/>
        <v>2.225806451612903</v>
      </c>
      <c r="BD339" s="4">
        <f t="shared" si="259"/>
        <v>5.2631578947368474E-2</v>
      </c>
      <c r="BE339" s="4">
        <f t="shared" si="259"/>
        <v>2.064516129032258</v>
      </c>
      <c r="BF339" s="4">
        <f t="shared" si="260"/>
        <v>-0.57499999999999996</v>
      </c>
      <c r="BG339" s="4">
        <f t="shared" si="261"/>
        <v>1.3529411764705883</v>
      </c>
      <c r="BH339" s="4">
        <f t="shared" si="262"/>
        <v>2.0308843198353053</v>
      </c>
      <c r="BI339" s="4">
        <f t="shared" si="263"/>
        <v>3.9764233163554046</v>
      </c>
      <c r="BJ339" s="4">
        <f t="shared" si="264"/>
        <v>0.51073141822755297</v>
      </c>
      <c r="BK339" s="4">
        <f t="shared" si="265"/>
        <v>1.3735303117774256</v>
      </c>
      <c r="BL339" s="4">
        <f t="shared" si="266"/>
        <v>2.406967741935484</v>
      </c>
      <c r="BM339" s="4">
        <f t="shared" si="267"/>
        <v>0.57064757779967012</v>
      </c>
      <c r="BN339" s="3">
        <f t="shared" si="268"/>
        <v>0</v>
      </c>
      <c r="BO339" s="3">
        <v>100</v>
      </c>
      <c r="BP339" s="3">
        <f t="shared" si="269"/>
        <v>-1</v>
      </c>
      <c r="BQ339" s="3">
        <f t="shared" si="270"/>
        <v>-100</v>
      </c>
      <c r="BR339"/>
    </row>
    <row r="340" spans="1:70" x14ac:dyDescent="0.25">
      <c r="A340" t="s">
        <v>127</v>
      </c>
      <c r="B340" t="s">
        <v>259</v>
      </c>
      <c r="C340" t="s">
        <v>134</v>
      </c>
      <c r="D340" t="s">
        <v>18</v>
      </c>
      <c r="E340" t="s">
        <v>19</v>
      </c>
      <c r="F340" s="3">
        <v>1</v>
      </c>
      <c r="G340" s="3">
        <v>1</v>
      </c>
      <c r="H340" s="3" t="str">
        <f t="shared" si="271"/>
        <v>D</v>
      </c>
      <c r="I340" s="3">
        <v>2.0499999999999998</v>
      </c>
      <c r="J340" s="3">
        <v>3.5</v>
      </c>
      <c r="K340" s="3">
        <v>3.5</v>
      </c>
      <c r="L340" s="3">
        <v>1.98</v>
      </c>
      <c r="M340" s="3">
        <v>1.92</v>
      </c>
      <c r="N340" s="3">
        <f t="shared" si="229"/>
        <v>2</v>
      </c>
      <c r="O340" s="3">
        <f t="shared" si="230"/>
        <v>5.9233449477352096E-2</v>
      </c>
      <c r="P340" s="3">
        <f t="shared" si="231"/>
        <v>2.5883838383838453E-2</v>
      </c>
      <c r="Q340" s="3">
        <f t="shared" si="232"/>
        <v>2.1714285714285717</v>
      </c>
      <c r="R340" s="3">
        <f t="shared" si="233"/>
        <v>3.7073170731707323</v>
      </c>
      <c r="S340" s="3">
        <f t="shared" si="234"/>
        <v>3.7073170731707323</v>
      </c>
      <c r="T340" s="3">
        <f t="shared" si="235"/>
        <v>2.097282229965157</v>
      </c>
      <c r="U340" s="3">
        <f t="shared" si="236"/>
        <v>2.0337282229965159</v>
      </c>
      <c r="V340" s="4">
        <f t="shared" si="237"/>
        <v>0.48780487804878053</v>
      </c>
      <c r="W340" s="4">
        <f t="shared" si="238"/>
        <v>0.2857142857142857</v>
      </c>
      <c r="X340" s="4">
        <f t="shared" si="239"/>
        <v>0.2857142857142857</v>
      </c>
      <c r="Y340" s="4">
        <f t="shared" si="240"/>
        <v>0.50505050505050508</v>
      </c>
      <c r="Z340" s="4">
        <f t="shared" si="241"/>
        <v>0.52083333333333337</v>
      </c>
      <c r="AA340" s="4">
        <f t="shared" si="242"/>
        <v>0.58571428571428563</v>
      </c>
      <c r="AB340" s="4">
        <f t="shared" si="243"/>
        <v>0.58571428571428563</v>
      </c>
      <c r="AC340" s="4">
        <f t="shared" si="244"/>
        <v>1.7073170731707319</v>
      </c>
      <c r="AD340" s="4">
        <f t="shared" si="245"/>
        <v>1</v>
      </c>
      <c r="AE340" s="4">
        <f t="shared" si="246"/>
        <v>1.7073170731707319</v>
      </c>
      <c r="AF340" s="4">
        <f t="shared" si="247"/>
        <v>1</v>
      </c>
      <c r="AG340" s="4">
        <f t="shared" si="248"/>
        <v>1.03125</v>
      </c>
      <c r="AH340" s="4">
        <f t="shared" si="249"/>
        <v>0.96969696969696972</v>
      </c>
      <c r="AI340" s="4">
        <f t="shared" si="250"/>
        <v>-1.5358885017421606</v>
      </c>
      <c r="AJ340" s="4">
        <f t="shared" si="251"/>
        <v>-1.5358885017421606</v>
      </c>
      <c r="AK340" s="4">
        <f t="shared" si="251"/>
        <v>0</v>
      </c>
      <c r="AL340" s="4">
        <f t="shared" si="252"/>
        <v>6.3554006968641108E-2</v>
      </c>
      <c r="AM340" s="4">
        <f t="shared" si="253"/>
        <v>-6.3554006968641108E-2</v>
      </c>
      <c r="AN340" s="4">
        <f t="shared" si="254"/>
        <v>-0.76794425087108031</v>
      </c>
      <c r="AO340" s="4">
        <f t="shared" si="255"/>
        <v>-0.76794425087108031</v>
      </c>
      <c r="AP340" s="4">
        <f t="shared" si="255"/>
        <v>0</v>
      </c>
      <c r="AQ340" s="4">
        <f t="shared" si="256"/>
        <v>3.1777003484320554E-2</v>
      </c>
      <c r="AR340" s="4">
        <f t="shared" si="257"/>
        <v>-3.1777003484320554E-2</v>
      </c>
      <c r="AS340" s="4">
        <f t="shared" si="227"/>
        <v>-0.65488686483404723</v>
      </c>
      <c r="AT340" s="4">
        <f t="shared" si="227"/>
        <v>-0.65488686483404723</v>
      </c>
      <c r="AU340" s="4">
        <f t="shared" si="227"/>
        <v>0</v>
      </c>
      <c r="AV340" s="4">
        <f t="shared" si="227"/>
        <v>3.176631405412756E-2</v>
      </c>
      <c r="AW340" s="4">
        <f t="shared" si="227"/>
        <v>-3.176631405412756E-2</v>
      </c>
      <c r="AX340" s="4">
        <f t="shared" si="228"/>
        <v>-117.87963567012849</v>
      </c>
      <c r="AY340" s="4">
        <f t="shared" si="228"/>
        <v>-117.87963567012849</v>
      </c>
      <c r="AZ340" s="4">
        <f t="shared" si="228"/>
        <v>0</v>
      </c>
      <c r="BA340" s="4">
        <f t="shared" si="228"/>
        <v>5.7179365297429605</v>
      </c>
      <c r="BB340" s="4">
        <f t="shared" si="228"/>
        <v>-5.7179365297429605</v>
      </c>
      <c r="BC340" s="4">
        <f t="shared" si="258"/>
        <v>-0.41428571428571431</v>
      </c>
      <c r="BD340" s="4">
        <f t="shared" si="259"/>
        <v>-0.41428571428571431</v>
      </c>
      <c r="BE340" s="4">
        <f t="shared" si="259"/>
        <v>0</v>
      </c>
      <c r="BF340" s="4">
        <f t="shared" si="260"/>
        <v>3.1249999999999993E-2</v>
      </c>
      <c r="BG340" s="4">
        <f t="shared" si="261"/>
        <v>-3.0303030303030297E-2</v>
      </c>
      <c r="BH340" s="4">
        <f t="shared" si="262"/>
        <v>0.88674563992608524</v>
      </c>
      <c r="BI340" s="4">
        <f t="shared" si="263"/>
        <v>3.1953542392566789</v>
      </c>
      <c r="BJ340" s="4">
        <f t="shared" si="264"/>
        <v>0.27751090287015096</v>
      </c>
      <c r="BK340" s="4">
        <f t="shared" si="265"/>
        <v>4.4939469299103224E-2</v>
      </c>
      <c r="BL340" s="4">
        <f t="shared" si="266"/>
        <v>2.0655052264808367</v>
      </c>
      <c r="BM340" s="4">
        <f t="shared" si="267"/>
        <v>2.1757131728816839E-2</v>
      </c>
      <c r="BN340" s="3">
        <f t="shared" si="268"/>
        <v>0</v>
      </c>
      <c r="BO340" s="3">
        <v>100</v>
      </c>
      <c r="BP340" s="3">
        <f t="shared" si="269"/>
        <v>-1</v>
      </c>
      <c r="BQ340" s="3">
        <f t="shared" si="270"/>
        <v>-100</v>
      </c>
      <c r="BR340"/>
    </row>
    <row r="341" spans="1:70" x14ac:dyDescent="0.25">
      <c r="A341" t="s">
        <v>127</v>
      </c>
      <c r="B341" t="s">
        <v>259</v>
      </c>
      <c r="C341" t="s">
        <v>134</v>
      </c>
      <c r="D341" t="s">
        <v>141</v>
      </c>
      <c r="E341" t="s">
        <v>11</v>
      </c>
      <c r="F341" s="3">
        <v>1</v>
      </c>
      <c r="G341" s="3">
        <v>1</v>
      </c>
      <c r="H341" s="3" t="str">
        <f t="shared" si="271"/>
        <v>D</v>
      </c>
      <c r="I341" s="3">
        <v>1.5</v>
      </c>
      <c r="J341" s="3">
        <v>5</v>
      </c>
      <c r="K341" s="3">
        <v>5.5</v>
      </c>
      <c r="L341" s="3">
        <v>1.29</v>
      </c>
      <c r="M341" s="3">
        <v>3.75</v>
      </c>
      <c r="N341" s="3">
        <f t="shared" si="229"/>
        <v>2</v>
      </c>
      <c r="O341" s="3">
        <f t="shared" si="230"/>
        <v>4.8484848484848575E-2</v>
      </c>
      <c r="P341" s="3">
        <f t="shared" si="231"/>
        <v>4.1860465116278944E-2</v>
      </c>
      <c r="Q341" s="3">
        <f t="shared" si="232"/>
        <v>1.5727272727272728</v>
      </c>
      <c r="R341" s="3">
        <f t="shared" si="233"/>
        <v>5.2424242424242431</v>
      </c>
      <c r="S341" s="3">
        <f t="shared" si="234"/>
        <v>5.7666666666666675</v>
      </c>
      <c r="T341" s="3">
        <f t="shared" si="235"/>
        <v>1.3525454545454547</v>
      </c>
      <c r="U341" s="3">
        <f t="shared" si="236"/>
        <v>3.9318181818181821</v>
      </c>
      <c r="V341" s="4">
        <f t="shared" si="237"/>
        <v>0.66666666666666663</v>
      </c>
      <c r="W341" s="4">
        <f t="shared" si="238"/>
        <v>0.2</v>
      </c>
      <c r="X341" s="4">
        <f t="shared" si="239"/>
        <v>0.18181818181818182</v>
      </c>
      <c r="Y341" s="4">
        <f t="shared" si="240"/>
        <v>0.77519379844961234</v>
      </c>
      <c r="Z341" s="4">
        <f t="shared" si="241"/>
        <v>0.26666666666666666</v>
      </c>
      <c r="AA341" s="4">
        <f t="shared" si="242"/>
        <v>0.3</v>
      </c>
      <c r="AB341" s="4">
        <f t="shared" si="243"/>
        <v>0.27272727272727271</v>
      </c>
      <c r="AC341" s="4">
        <f t="shared" si="244"/>
        <v>3.3333333333333335</v>
      </c>
      <c r="AD341" s="4">
        <f t="shared" si="245"/>
        <v>0.90909090909090906</v>
      </c>
      <c r="AE341" s="4">
        <f t="shared" si="246"/>
        <v>3.6666666666666665</v>
      </c>
      <c r="AF341" s="4">
        <f t="shared" si="247"/>
        <v>1.1000000000000001</v>
      </c>
      <c r="AG341" s="4">
        <f t="shared" si="248"/>
        <v>0.34400000000000003</v>
      </c>
      <c r="AH341" s="4">
        <f t="shared" si="249"/>
        <v>2.9069767441860463</v>
      </c>
      <c r="AI341" s="4">
        <f t="shared" si="250"/>
        <v>-4.1939393939393952</v>
      </c>
      <c r="AJ341" s="4">
        <f t="shared" si="251"/>
        <v>-3.6696969696969703</v>
      </c>
      <c r="AK341" s="4">
        <f t="shared" si="251"/>
        <v>-0.5242424242424244</v>
      </c>
      <c r="AL341" s="4">
        <f t="shared" si="252"/>
        <v>-2.5792727272727274</v>
      </c>
      <c r="AM341" s="4">
        <f t="shared" si="253"/>
        <v>2.5792727272727274</v>
      </c>
      <c r="AN341" s="4">
        <f t="shared" si="254"/>
        <v>-2.0969696969696976</v>
      </c>
      <c r="AO341" s="4">
        <f t="shared" si="255"/>
        <v>-1.8348484848484852</v>
      </c>
      <c r="AP341" s="4">
        <f t="shared" si="255"/>
        <v>-0.2621212121212122</v>
      </c>
      <c r="AQ341" s="4">
        <f t="shared" si="256"/>
        <v>-1.2896363636363637</v>
      </c>
      <c r="AR341" s="4">
        <f t="shared" si="257"/>
        <v>1.2896363636363637</v>
      </c>
      <c r="AS341" s="4">
        <f t="shared" si="227"/>
        <v>-1.1258163273608393</v>
      </c>
      <c r="AT341" s="4">
        <f t="shared" si="227"/>
        <v>-1.0717968072303214</v>
      </c>
      <c r="AU341" s="4">
        <f t="shared" si="227"/>
        <v>-0.25635392788234901</v>
      </c>
      <c r="AV341" s="4">
        <f t="shared" si="227"/>
        <v>-0.91122867403728347</v>
      </c>
      <c r="AW341" s="4">
        <f t="shared" si="227"/>
        <v>0.91122867403728347</v>
      </c>
      <c r="AX341" s="4">
        <f t="shared" si="228"/>
        <v>-202.64693892495106</v>
      </c>
      <c r="AY341" s="4">
        <f t="shared" si="228"/>
        <v>-192.92342530145785</v>
      </c>
      <c r="AZ341" s="4">
        <f t="shared" si="228"/>
        <v>-46.143707018822823</v>
      </c>
      <c r="BA341" s="4">
        <f t="shared" si="228"/>
        <v>-164.02116132671102</v>
      </c>
      <c r="BB341" s="4">
        <f t="shared" si="228"/>
        <v>164.02116132671102</v>
      </c>
      <c r="BC341" s="4">
        <f t="shared" si="258"/>
        <v>-0.7272727272727274</v>
      </c>
      <c r="BD341" s="4">
        <f t="shared" si="259"/>
        <v>-0.70000000000000007</v>
      </c>
      <c r="BE341" s="4">
        <f t="shared" si="259"/>
        <v>-9.0909090909090925E-2</v>
      </c>
      <c r="BF341" s="4">
        <f t="shared" si="260"/>
        <v>-0.65600000000000003</v>
      </c>
      <c r="BG341" s="4">
        <f t="shared" si="261"/>
        <v>1.9069767441860463</v>
      </c>
      <c r="BH341" s="4">
        <f t="shared" si="262"/>
        <v>2.2851197491895046</v>
      </c>
      <c r="BI341" s="4">
        <f t="shared" si="263"/>
        <v>4.1939393939393943</v>
      </c>
      <c r="BJ341" s="4">
        <f t="shared" si="264"/>
        <v>0.54486236794258414</v>
      </c>
      <c r="BK341" s="4">
        <f t="shared" si="265"/>
        <v>1.8238212359840666</v>
      </c>
      <c r="BL341" s="4">
        <f t="shared" si="266"/>
        <v>2.6421818181818182</v>
      </c>
      <c r="BM341" s="4">
        <f t="shared" si="267"/>
        <v>0.69027090544401093</v>
      </c>
      <c r="BN341" s="3">
        <f t="shared" si="268"/>
        <v>0</v>
      </c>
      <c r="BO341" s="3">
        <v>100</v>
      </c>
      <c r="BP341" s="3">
        <f t="shared" si="269"/>
        <v>-1</v>
      </c>
      <c r="BQ341" s="3">
        <f t="shared" si="270"/>
        <v>-100</v>
      </c>
      <c r="BR341"/>
    </row>
    <row r="342" spans="1:70" x14ac:dyDescent="0.25">
      <c r="A342" t="s">
        <v>127</v>
      </c>
      <c r="B342" t="s">
        <v>259</v>
      </c>
      <c r="C342" t="s">
        <v>134</v>
      </c>
      <c r="D342" t="s">
        <v>20</v>
      </c>
      <c r="E342" t="s">
        <v>135</v>
      </c>
      <c r="F342" s="3">
        <v>5</v>
      </c>
      <c r="G342" s="3">
        <v>1</v>
      </c>
      <c r="H342" s="3" t="str">
        <f t="shared" si="271"/>
        <v>H</v>
      </c>
      <c r="I342" s="3">
        <v>1.2</v>
      </c>
      <c r="J342" s="3">
        <v>7.5</v>
      </c>
      <c r="K342" s="3">
        <v>11</v>
      </c>
      <c r="L342" s="3">
        <v>1.29</v>
      </c>
      <c r="M342" s="3">
        <v>3.75</v>
      </c>
      <c r="N342" s="3">
        <f t="shared" si="229"/>
        <v>6</v>
      </c>
      <c r="O342" s="3">
        <f t="shared" si="230"/>
        <v>5.7575757575757613E-2</v>
      </c>
      <c r="P342" s="3">
        <f t="shared" si="231"/>
        <v>4.1860465116278944E-2</v>
      </c>
      <c r="Q342" s="3">
        <f t="shared" si="232"/>
        <v>1.269090909090909</v>
      </c>
      <c r="R342" s="3">
        <f t="shared" si="233"/>
        <v>7.9318181818181817</v>
      </c>
      <c r="S342" s="3">
        <f t="shared" si="234"/>
        <v>11.633333333333333</v>
      </c>
      <c r="T342" s="3">
        <f t="shared" si="235"/>
        <v>1.3642727272727273</v>
      </c>
      <c r="U342" s="3">
        <f t="shared" si="236"/>
        <v>3.9659090909090908</v>
      </c>
      <c r="V342" s="4">
        <f t="shared" si="237"/>
        <v>0.83333333333333337</v>
      </c>
      <c r="W342" s="4">
        <f t="shared" si="238"/>
        <v>0.13333333333333333</v>
      </c>
      <c r="X342" s="4">
        <f t="shared" si="239"/>
        <v>9.0909090909090912E-2</v>
      </c>
      <c r="Y342" s="4">
        <f t="shared" si="240"/>
        <v>0.77519379844961234</v>
      </c>
      <c r="Z342" s="4">
        <f t="shared" si="241"/>
        <v>0.26666666666666666</v>
      </c>
      <c r="AA342" s="4">
        <f t="shared" si="242"/>
        <v>0.16</v>
      </c>
      <c r="AB342" s="4">
        <f t="shared" si="243"/>
        <v>0.10909090909090909</v>
      </c>
      <c r="AC342" s="4">
        <f t="shared" si="244"/>
        <v>6.25</v>
      </c>
      <c r="AD342" s="4">
        <f t="shared" si="245"/>
        <v>0.68181818181818177</v>
      </c>
      <c r="AE342" s="4">
        <f t="shared" si="246"/>
        <v>9.1666666666666679</v>
      </c>
      <c r="AF342" s="4">
        <f t="shared" si="247"/>
        <v>1.4666666666666666</v>
      </c>
      <c r="AG342" s="4">
        <f t="shared" si="248"/>
        <v>0.34400000000000003</v>
      </c>
      <c r="AH342" s="4">
        <f t="shared" si="249"/>
        <v>2.9069767441860463</v>
      </c>
      <c r="AI342" s="4">
        <f t="shared" si="250"/>
        <v>-10.364242424242423</v>
      </c>
      <c r="AJ342" s="4">
        <f t="shared" si="251"/>
        <v>-6.6627272727272722</v>
      </c>
      <c r="AK342" s="4">
        <f t="shared" si="251"/>
        <v>-3.7015151515151512</v>
      </c>
      <c r="AL342" s="4">
        <f t="shared" si="252"/>
        <v>-2.6016363636363637</v>
      </c>
      <c r="AM342" s="4">
        <f t="shared" si="253"/>
        <v>2.6016363636363637</v>
      </c>
      <c r="AN342" s="4">
        <f t="shared" si="254"/>
        <v>-5.1821212121212117</v>
      </c>
      <c r="AO342" s="4">
        <f t="shared" si="255"/>
        <v>-3.3313636363636361</v>
      </c>
      <c r="AP342" s="4">
        <f t="shared" si="255"/>
        <v>-1.8507575757575756</v>
      </c>
      <c r="AQ342" s="4">
        <f t="shared" si="256"/>
        <v>-1.3008181818181819</v>
      </c>
      <c r="AR342" s="4">
        <f t="shared" si="257"/>
        <v>1.3008181818181819</v>
      </c>
      <c r="AS342" s="4">
        <f t="shared" si="227"/>
        <v>-1.3801683005839231</v>
      </c>
      <c r="AT342" s="4">
        <f t="shared" si="227"/>
        <v>-1.2791768085733162</v>
      </c>
      <c r="AU342" s="4">
        <f t="shared" si="227"/>
        <v>-1.0754158993794374</v>
      </c>
      <c r="AV342" s="4">
        <f t="shared" si="227"/>
        <v>-0.91540473713648518</v>
      </c>
      <c r="AW342" s="4">
        <f t="shared" si="227"/>
        <v>0.91540473713648518</v>
      </c>
      <c r="AX342" s="4">
        <f t="shared" si="228"/>
        <v>-248.43029410510616</v>
      </c>
      <c r="AY342" s="4">
        <f t="shared" si="228"/>
        <v>-230.25182554319693</v>
      </c>
      <c r="AZ342" s="4">
        <f t="shared" si="228"/>
        <v>-193.57486188829873</v>
      </c>
      <c r="BA342" s="4">
        <f t="shared" si="228"/>
        <v>-164.77285268456731</v>
      </c>
      <c r="BB342" s="4">
        <f t="shared" si="228"/>
        <v>164.77285268456731</v>
      </c>
      <c r="BC342" s="4">
        <f t="shared" si="258"/>
        <v>-0.89090909090909087</v>
      </c>
      <c r="BD342" s="4">
        <f t="shared" si="259"/>
        <v>-0.84</v>
      </c>
      <c r="BE342" s="4">
        <f t="shared" si="259"/>
        <v>-0.31818181818181818</v>
      </c>
      <c r="BF342" s="4">
        <f t="shared" si="260"/>
        <v>-0.65600000000000003</v>
      </c>
      <c r="BG342" s="4">
        <f t="shared" si="261"/>
        <v>1.9069767441860466</v>
      </c>
      <c r="BH342" s="4">
        <f t="shared" si="262"/>
        <v>5.2521530530520915</v>
      </c>
      <c r="BI342" s="4">
        <f t="shared" si="263"/>
        <v>6.9447474747474756</v>
      </c>
      <c r="BJ342" s="4">
        <f t="shared" si="264"/>
        <v>0.756277038459641</v>
      </c>
      <c r="BK342" s="4">
        <f t="shared" si="265"/>
        <v>1.8396347149087842</v>
      </c>
      <c r="BL342" s="4">
        <f t="shared" si="266"/>
        <v>2.665090909090909</v>
      </c>
      <c r="BM342" s="4">
        <f t="shared" si="267"/>
        <v>0.69027090544401104</v>
      </c>
      <c r="BN342" s="3">
        <f t="shared" si="268"/>
        <v>1</v>
      </c>
      <c r="BO342" s="3">
        <v>100</v>
      </c>
      <c r="BP342" s="3">
        <f t="shared" si="269"/>
        <v>0.19999999999999996</v>
      </c>
      <c r="BQ342" s="3">
        <f t="shared" si="270"/>
        <v>19.999999999999996</v>
      </c>
      <c r="BR342"/>
    </row>
    <row r="343" spans="1:70" x14ac:dyDescent="0.25">
      <c r="A343" t="s">
        <v>127</v>
      </c>
      <c r="B343" t="s">
        <v>259</v>
      </c>
      <c r="C343" t="s">
        <v>134</v>
      </c>
      <c r="D343" t="s">
        <v>26</v>
      </c>
      <c r="E343" t="s">
        <v>16</v>
      </c>
      <c r="F343" s="3">
        <v>2</v>
      </c>
      <c r="G343" s="3">
        <v>1</v>
      </c>
      <c r="H343" s="3" t="str">
        <f t="shared" si="271"/>
        <v>H</v>
      </c>
      <c r="I343" s="3">
        <v>1.91</v>
      </c>
      <c r="J343" s="3">
        <v>3.75</v>
      </c>
      <c r="K343" s="3">
        <v>3.75</v>
      </c>
      <c r="L343" s="3">
        <v>1.67</v>
      </c>
      <c r="M343" s="3">
        <v>2.2000000000000002</v>
      </c>
      <c r="N343" s="3">
        <f t="shared" si="229"/>
        <v>3</v>
      </c>
      <c r="O343" s="3">
        <f t="shared" si="230"/>
        <v>5.6893542757417093E-2</v>
      </c>
      <c r="P343" s="3">
        <f t="shared" si="231"/>
        <v>5.3347849755035481E-2</v>
      </c>
      <c r="Q343" s="3">
        <f t="shared" si="232"/>
        <v>2.0186666666666664</v>
      </c>
      <c r="R343" s="3">
        <f t="shared" si="233"/>
        <v>3.9633507853403143</v>
      </c>
      <c r="S343" s="3">
        <f t="shared" si="234"/>
        <v>3.9633507853403143</v>
      </c>
      <c r="T343" s="3">
        <f t="shared" si="235"/>
        <v>1.7650122164048865</v>
      </c>
      <c r="U343" s="3">
        <f t="shared" si="236"/>
        <v>2.3251657940663177</v>
      </c>
      <c r="V343" s="4">
        <f t="shared" si="237"/>
        <v>0.52356020942408377</v>
      </c>
      <c r="W343" s="4">
        <f t="shared" si="238"/>
        <v>0.26666666666666666</v>
      </c>
      <c r="X343" s="4">
        <f t="shared" si="239"/>
        <v>0.26666666666666666</v>
      </c>
      <c r="Y343" s="4">
        <f t="shared" si="240"/>
        <v>0.5988023952095809</v>
      </c>
      <c r="Z343" s="4">
        <f t="shared" si="241"/>
        <v>0.45454545454545453</v>
      </c>
      <c r="AA343" s="4">
        <f t="shared" si="242"/>
        <v>0.5093333333333333</v>
      </c>
      <c r="AB343" s="4">
        <f t="shared" si="243"/>
        <v>0.5093333333333333</v>
      </c>
      <c r="AC343" s="4">
        <f t="shared" si="244"/>
        <v>1.9633507853403143</v>
      </c>
      <c r="AD343" s="4">
        <f t="shared" si="245"/>
        <v>1</v>
      </c>
      <c r="AE343" s="4">
        <f t="shared" si="246"/>
        <v>1.9633507853403143</v>
      </c>
      <c r="AF343" s="4">
        <f t="shared" si="247"/>
        <v>1</v>
      </c>
      <c r="AG343" s="4">
        <f t="shared" si="248"/>
        <v>0.75909090909090904</v>
      </c>
      <c r="AH343" s="4">
        <f t="shared" si="249"/>
        <v>1.317365269461078</v>
      </c>
      <c r="AI343" s="4">
        <f t="shared" si="250"/>
        <v>-1.9446841186736479</v>
      </c>
      <c r="AJ343" s="4">
        <f t="shared" si="251"/>
        <v>-1.9446841186736479</v>
      </c>
      <c r="AK343" s="4">
        <f t="shared" si="251"/>
        <v>0</v>
      </c>
      <c r="AL343" s="4">
        <f t="shared" si="252"/>
        <v>-0.56015357766143126</v>
      </c>
      <c r="AM343" s="4">
        <f t="shared" si="253"/>
        <v>0.56015357766143126</v>
      </c>
      <c r="AN343" s="4">
        <f t="shared" si="254"/>
        <v>-0.97234205933682394</v>
      </c>
      <c r="AO343" s="4">
        <f t="shared" si="255"/>
        <v>-0.97234205933682394</v>
      </c>
      <c r="AP343" s="4">
        <f t="shared" si="255"/>
        <v>0</v>
      </c>
      <c r="AQ343" s="4">
        <f t="shared" si="256"/>
        <v>-0.28007678883071563</v>
      </c>
      <c r="AR343" s="4">
        <f t="shared" si="257"/>
        <v>0.28007678883071563</v>
      </c>
      <c r="AS343" s="4">
        <f t="shared" si="227"/>
        <v>-0.77137618995407664</v>
      </c>
      <c r="AT343" s="4">
        <f t="shared" si="227"/>
        <v>-0.77137618995407664</v>
      </c>
      <c r="AU343" s="4">
        <f t="shared" si="227"/>
        <v>0</v>
      </c>
      <c r="AV343" s="4">
        <f t="shared" si="227"/>
        <v>-0.27307990792686238</v>
      </c>
      <c r="AW343" s="4">
        <f t="shared" si="227"/>
        <v>0.27307990792686238</v>
      </c>
      <c r="AX343" s="4">
        <f t="shared" si="228"/>
        <v>-138.84771419173379</v>
      </c>
      <c r="AY343" s="4">
        <f t="shared" si="228"/>
        <v>-138.84771419173379</v>
      </c>
      <c r="AZ343" s="4">
        <f t="shared" si="228"/>
        <v>0</v>
      </c>
      <c r="BA343" s="4">
        <f t="shared" si="228"/>
        <v>-49.154383426835224</v>
      </c>
      <c r="BB343" s="4">
        <f t="shared" si="228"/>
        <v>49.154383426835224</v>
      </c>
      <c r="BC343" s="4">
        <f t="shared" si="258"/>
        <v>-0.49066666666666675</v>
      </c>
      <c r="BD343" s="4">
        <f t="shared" si="259"/>
        <v>-0.49066666666666675</v>
      </c>
      <c r="BE343" s="4">
        <f t="shared" si="259"/>
        <v>0</v>
      </c>
      <c r="BF343" s="4">
        <f t="shared" si="260"/>
        <v>-0.24090909090909099</v>
      </c>
      <c r="BG343" s="4">
        <f t="shared" si="261"/>
        <v>0.31736526946107796</v>
      </c>
      <c r="BH343" s="4">
        <f t="shared" si="262"/>
        <v>1.1227638994050209</v>
      </c>
      <c r="BI343" s="4">
        <f t="shared" si="263"/>
        <v>3.3151227457824315</v>
      </c>
      <c r="BJ343" s="4">
        <f t="shared" si="264"/>
        <v>0.33867943527382949</v>
      </c>
      <c r="BK343" s="4">
        <f t="shared" si="265"/>
        <v>0.39608839327030404</v>
      </c>
      <c r="BL343" s="4">
        <f t="shared" si="266"/>
        <v>2.0450890052356021</v>
      </c>
      <c r="BM343" s="4">
        <f t="shared" si="267"/>
        <v>0.19367782637150951</v>
      </c>
      <c r="BN343" s="3">
        <f t="shared" si="268"/>
        <v>1</v>
      </c>
      <c r="BO343" s="3">
        <v>100</v>
      </c>
      <c r="BP343" s="3">
        <f t="shared" si="269"/>
        <v>0.90999999999999992</v>
      </c>
      <c r="BQ343" s="3">
        <f t="shared" si="270"/>
        <v>90.999999999999986</v>
      </c>
      <c r="BR343"/>
    </row>
    <row r="344" spans="1:70" x14ac:dyDescent="0.25">
      <c r="A344" t="s">
        <v>127</v>
      </c>
      <c r="B344" t="s">
        <v>259</v>
      </c>
      <c r="C344" t="s">
        <v>136</v>
      </c>
      <c r="D344" t="s">
        <v>17</v>
      </c>
      <c r="E344" t="s">
        <v>22</v>
      </c>
      <c r="F344" s="3">
        <v>1</v>
      </c>
      <c r="G344" s="3">
        <v>0</v>
      </c>
      <c r="H344" s="3" t="str">
        <f t="shared" si="271"/>
        <v>H</v>
      </c>
      <c r="I344" s="3">
        <v>2.8</v>
      </c>
      <c r="J344" s="3">
        <v>3.5</v>
      </c>
      <c r="K344" s="3">
        <v>2.4</v>
      </c>
      <c r="L344" s="3">
        <v>1.89</v>
      </c>
      <c r="M344" s="3">
        <v>2.0099999999999998</v>
      </c>
      <c r="N344" s="3">
        <f t="shared" si="229"/>
        <v>1</v>
      </c>
      <c r="O344" s="3">
        <f t="shared" si="230"/>
        <v>5.9523809523809534E-2</v>
      </c>
      <c r="P344" s="3">
        <f t="shared" si="231"/>
        <v>2.6612966911474523E-2</v>
      </c>
      <c r="Q344" s="3">
        <f t="shared" si="232"/>
        <v>2.9666666666666663</v>
      </c>
      <c r="R344" s="3">
        <f t="shared" si="233"/>
        <v>3.7083333333333335</v>
      </c>
      <c r="S344" s="3">
        <f t="shared" si="234"/>
        <v>2.5428571428571427</v>
      </c>
      <c r="T344" s="3">
        <f t="shared" si="235"/>
        <v>2.0024999999999999</v>
      </c>
      <c r="U344" s="3">
        <f t="shared" si="236"/>
        <v>2.1296428571428567</v>
      </c>
      <c r="V344" s="4">
        <f t="shared" si="237"/>
        <v>0.35714285714285715</v>
      </c>
      <c r="W344" s="4">
        <f t="shared" si="238"/>
        <v>0.2857142857142857</v>
      </c>
      <c r="X344" s="4">
        <f t="shared" si="239"/>
        <v>0.41666666666666669</v>
      </c>
      <c r="Y344" s="4">
        <f t="shared" si="240"/>
        <v>0.52910052910052918</v>
      </c>
      <c r="Z344" s="4">
        <f t="shared" si="241"/>
        <v>0.49751243781094534</v>
      </c>
      <c r="AA344" s="4">
        <f t="shared" si="242"/>
        <v>0.79999999999999993</v>
      </c>
      <c r="AB344" s="4">
        <f t="shared" si="243"/>
        <v>1.1666666666666667</v>
      </c>
      <c r="AC344" s="4">
        <f t="shared" si="244"/>
        <v>1.25</v>
      </c>
      <c r="AD344" s="4">
        <f t="shared" si="245"/>
        <v>1.4583333333333335</v>
      </c>
      <c r="AE344" s="4">
        <f t="shared" si="246"/>
        <v>0.85714285714285721</v>
      </c>
      <c r="AF344" s="4">
        <f t="shared" si="247"/>
        <v>0.68571428571428572</v>
      </c>
      <c r="AG344" s="4">
        <f t="shared" si="248"/>
        <v>0.94029850746268662</v>
      </c>
      <c r="AH344" s="4">
        <f t="shared" si="249"/>
        <v>1.0634920634920635</v>
      </c>
      <c r="AI344" s="4">
        <f t="shared" si="250"/>
        <v>0.42380952380952364</v>
      </c>
      <c r="AJ344" s="4">
        <f t="shared" si="251"/>
        <v>-0.74166666666666714</v>
      </c>
      <c r="AK344" s="4">
        <f t="shared" si="251"/>
        <v>1.1654761904761908</v>
      </c>
      <c r="AL344" s="4">
        <f t="shared" si="252"/>
        <v>-0.12714285714285678</v>
      </c>
      <c r="AM344" s="4">
        <f t="shared" si="253"/>
        <v>0.12714285714285678</v>
      </c>
      <c r="AN344" s="4">
        <f t="shared" si="254"/>
        <v>0.21190476190476182</v>
      </c>
      <c r="AO344" s="4">
        <f t="shared" si="255"/>
        <v>-0.37083333333333357</v>
      </c>
      <c r="AP344" s="4">
        <f t="shared" si="255"/>
        <v>0.58273809523809539</v>
      </c>
      <c r="AQ344" s="4">
        <f t="shared" si="256"/>
        <v>-6.357142857142839E-2</v>
      </c>
      <c r="AR344" s="4">
        <f t="shared" si="257"/>
        <v>6.357142857142839E-2</v>
      </c>
      <c r="AS344" s="4">
        <f t="shared" si="227"/>
        <v>0.20881580340440767</v>
      </c>
      <c r="AT344" s="4">
        <f t="shared" si="227"/>
        <v>-0.35511270761939451</v>
      </c>
      <c r="AU344" s="4">
        <f t="shared" si="227"/>
        <v>0.52763021789992304</v>
      </c>
      <c r="AV344" s="4">
        <f t="shared" si="227"/>
        <v>-6.3485997994039672E-2</v>
      </c>
      <c r="AW344" s="4">
        <f t="shared" si="227"/>
        <v>6.3485997994039672E-2</v>
      </c>
      <c r="AX344" s="4">
        <f t="shared" si="228"/>
        <v>37.586844612793378</v>
      </c>
      <c r="AY344" s="4">
        <f t="shared" si="228"/>
        <v>-63.920287371491007</v>
      </c>
      <c r="AZ344" s="4">
        <f t="shared" si="228"/>
        <v>94.973439221986141</v>
      </c>
      <c r="BA344" s="4">
        <f t="shared" si="228"/>
        <v>-11.42747963892714</v>
      </c>
      <c r="BB344" s="4">
        <f t="shared" si="228"/>
        <v>11.42747963892714</v>
      </c>
      <c r="BC344" s="4">
        <f t="shared" si="258"/>
        <v>0.1666666666666666</v>
      </c>
      <c r="BD344" s="4">
        <f t="shared" si="259"/>
        <v>-0.20000000000000012</v>
      </c>
      <c r="BE344" s="4">
        <f t="shared" si="259"/>
        <v>0.45833333333333348</v>
      </c>
      <c r="BF344" s="4">
        <f t="shared" si="260"/>
        <v>-5.9701492537313272E-2</v>
      </c>
      <c r="BG344" s="4">
        <f t="shared" si="261"/>
        <v>6.3492063492063308E-2</v>
      </c>
      <c r="BH344" s="4">
        <f t="shared" si="262"/>
        <v>0.58991789082365675</v>
      </c>
      <c r="BI344" s="4">
        <f t="shared" si="263"/>
        <v>3.0726190476190474</v>
      </c>
      <c r="BJ344" s="4">
        <f t="shared" si="264"/>
        <v>0.1919918745803455</v>
      </c>
      <c r="BK344" s="4">
        <f t="shared" si="265"/>
        <v>8.9903576465146504E-2</v>
      </c>
      <c r="BL344" s="4">
        <f t="shared" si="266"/>
        <v>2.0660714285714281</v>
      </c>
      <c r="BM344" s="4">
        <f t="shared" si="267"/>
        <v>4.3514263457633581E-2</v>
      </c>
      <c r="BN344" s="3">
        <f t="shared" si="268"/>
        <v>1</v>
      </c>
      <c r="BO344" s="3">
        <v>100</v>
      </c>
      <c r="BP344" s="3">
        <f t="shared" si="269"/>
        <v>1.7999999999999998</v>
      </c>
      <c r="BQ344" s="3">
        <f t="shared" si="270"/>
        <v>179.99999999999997</v>
      </c>
      <c r="BR344"/>
    </row>
    <row r="345" spans="1:70" x14ac:dyDescent="0.25">
      <c r="A345" t="s">
        <v>127</v>
      </c>
      <c r="B345" t="s">
        <v>259</v>
      </c>
      <c r="C345" t="s">
        <v>129</v>
      </c>
      <c r="D345" t="s">
        <v>21</v>
      </c>
      <c r="E345" t="s">
        <v>24</v>
      </c>
      <c r="F345" s="3">
        <v>2</v>
      </c>
      <c r="G345" s="3">
        <v>2</v>
      </c>
      <c r="H345" s="3" t="str">
        <f t="shared" si="271"/>
        <v>D</v>
      </c>
      <c r="I345" s="3">
        <v>2.0499999999999998</v>
      </c>
      <c r="J345" s="3">
        <v>3.8</v>
      </c>
      <c r="K345" s="3">
        <v>3.4</v>
      </c>
      <c r="L345" s="3">
        <v>1.44</v>
      </c>
      <c r="M345" s="3">
        <v>2.75</v>
      </c>
      <c r="N345" s="3">
        <f t="shared" si="229"/>
        <v>4</v>
      </c>
      <c r="O345" s="3">
        <f t="shared" si="230"/>
        <v>4.5080419844446107E-2</v>
      </c>
      <c r="P345" s="3">
        <f t="shared" si="231"/>
        <v>5.8080808080808066E-2</v>
      </c>
      <c r="Q345" s="3">
        <f t="shared" si="232"/>
        <v>2.1424148606811144</v>
      </c>
      <c r="R345" s="3">
        <f t="shared" si="233"/>
        <v>3.9713055954088952</v>
      </c>
      <c r="S345" s="3">
        <f t="shared" si="234"/>
        <v>3.5532734274711166</v>
      </c>
      <c r="T345" s="3">
        <f t="shared" si="235"/>
        <v>1.5049158045760023</v>
      </c>
      <c r="U345" s="3">
        <f t="shared" si="236"/>
        <v>2.8739711545722266</v>
      </c>
      <c r="V345" s="4">
        <f t="shared" si="237"/>
        <v>0.48780487804878053</v>
      </c>
      <c r="W345" s="4">
        <f t="shared" si="238"/>
        <v>0.26315789473684209</v>
      </c>
      <c r="X345" s="4">
        <f t="shared" si="239"/>
        <v>0.29411764705882354</v>
      </c>
      <c r="Y345" s="4">
        <f t="shared" si="240"/>
        <v>0.69444444444444442</v>
      </c>
      <c r="Z345" s="4">
        <f t="shared" si="241"/>
        <v>0.36363636363636365</v>
      </c>
      <c r="AA345" s="4">
        <f t="shared" si="242"/>
        <v>0.53947368421052633</v>
      </c>
      <c r="AB345" s="4">
        <f t="shared" si="243"/>
        <v>0.6029411764705882</v>
      </c>
      <c r="AC345" s="4">
        <f t="shared" si="244"/>
        <v>1.8536585365853659</v>
      </c>
      <c r="AD345" s="4">
        <f t="shared" si="245"/>
        <v>1.1176470588235294</v>
      </c>
      <c r="AE345" s="4">
        <f t="shared" si="246"/>
        <v>1.6585365853658538</v>
      </c>
      <c r="AF345" s="4">
        <f t="shared" si="247"/>
        <v>0.89473684210526316</v>
      </c>
      <c r="AG345" s="4">
        <f t="shared" si="248"/>
        <v>0.52363636363636357</v>
      </c>
      <c r="AH345" s="4">
        <f t="shared" si="249"/>
        <v>1.9097222222222223</v>
      </c>
      <c r="AI345" s="4">
        <f t="shared" si="250"/>
        <v>-1.4108585667900022</v>
      </c>
      <c r="AJ345" s="4">
        <f t="shared" si="251"/>
        <v>-1.8288907347277807</v>
      </c>
      <c r="AK345" s="4">
        <f t="shared" si="251"/>
        <v>0.41803216793777853</v>
      </c>
      <c r="AL345" s="4">
        <f t="shared" si="252"/>
        <v>-1.3690553499962244</v>
      </c>
      <c r="AM345" s="4">
        <f t="shared" si="253"/>
        <v>1.3690553499962244</v>
      </c>
      <c r="AN345" s="4">
        <f t="shared" si="254"/>
        <v>-0.70542928339500111</v>
      </c>
      <c r="AO345" s="4">
        <f t="shared" si="255"/>
        <v>-0.91444536736389037</v>
      </c>
      <c r="AP345" s="4">
        <f t="shared" si="255"/>
        <v>0.20901608396888927</v>
      </c>
      <c r="AQ345" s="4">
        <f t="shared" si="256"/>
        <v>-0.68452767499811218</v>
      </c>
      <c r="AR345" s="4">
        <f t="shared" si="257"/>
        <v>0.68452767499811218</v>
      </c>
      <c r="AS345" s="4">
        <f t="shared" si="227"/>
        <v>-0.61436049222228373</v>
      </c>
      <c r="AT345" s="4">
        <f t="shared" si="227"/>
        <v>-0.74073888590988834</v>
      </c>
      <c r="AU345" s="4">
        <f t="shared" si="227"/>
        <v>0.20604964993242042</v>
      </c>
      <c r="AV345" s="4">
        <f t="shared" si="227"/>
        <v>-0.60026620161485722</v>
      </c>
      <c r="AW345" s="4">
        <f t="shared" si="227"/>
        <v>0.60026620161485722</v>
      </c>
      <c r="AX345" s="4">
        <f t="shared" si="228"/>
        <v>-110.58488860001106</v>
      </c>
      <c r="AY345" s="4">
        <f t="shared" si="228"/>
        <v>-133.33299946377988</v>
      </c>
      <c r="AZ345" s="4">
        <f t="shared" si="228"/>
        <v>37.088936987835673</v>
      </c>
      <c r="BA345" s="4">
        <f t="shared" si="228"/>
        <v>-108.04791629067429</v>
      </c>
      <c r="BB345" s="4">
        <f t="shared" si="228"/>
        <v>108.04791629067429</v>
      </c>
      <c r="BC345" s="4">
        <f t="shared" si="258"/>
        <v>-0.3970588235294118</v>
      </c>
      <c r="BD345" s="4">
        <f t="shared" si="259"/>
        <v>-0.46052631578947373</v>
      </c>
      <c r="BE345" s="4">
        <f t="shared" si="259"/>
        <v>0.11764705882352944</v>
      </c>
      <c r="BF345" s="4">
        <f t="shared" si="260"/>
        <v>-0.47636363636363638</v>
      </c>
      <c r="BG345" s="4">
        <f t="shared" si="261"/>
        <v>0.90972222222222232</v>
      </c>
      <c r="BH345" s="4">
        <f t="shared" si="262"/>
        <v>0.95830702356539665</v>
      </c>
      <c r="BI345" s="4">
        <f t="shared" si="263"/>
        <v>3.2223312945203753</v>
      </c>
      <c r="BJ345" s="4">
        <f t="shared" si="264"/>
        <v>0.29739556115630095</v>
      </c>
      <c r="BK345" s="4">
        <f t="shared" si="265"/>
        <v>0.9680683218020516</v>
      </c>
      <c r="BL345" s="4">
        <f t="shared" si="266"/>
        <v>2.1894434795741144</v>
      </c>
      <c r="BM345" s="4">
        <f t="shared" si="267"/>
        <v>0.44215268895196969</v>
      </c>
      <c r="BN345" s="3">
        <f t="shared" si="268"/>
        <v>0</v>
      </c>
      <c r="BO345" s="3">
        <v>100</v>
      </c>
      <c r="BP345" s="3">
        <f t="shared" si="269"/>
        <v>-1</v>
      </c>
      <c r="BQ345" s="3">
        <f t="shared" si="270"/>
        <v>-100</v>
      </c>
      <c r="BR345"/>
    </row>
    <row r="346" spans="1:70" x14ac:dyDescent="0.25">
      <c r="A346" t="s">
        <v>127</v>
      </c>
      <c r="B346" t="s">
        <v>260</v>
      </c>
      <c r="C346" t="s">
        <v>138</v>
      </c>
      <c r="D346" t="s">
        <v>13</v>
      </c>
      <c r="E346" t="s">
        <v>15</v>
      </c>
      <c r="F346" s="3">
        <v>3</v>
      </c>
      <c r="G346" s="3">
        <v>0</v>
      </c>
      <c r="H346" s="3" t="str">
        <f t="shared" si="271"/>
        <v>H</v>
      </c>
      <c r="I346" s="3">
        <v>1.91</v>
      </c>
      <c r="J346" s="3">
        <v>4.2</v>
      </c>
      <c r="K346" s="3">
        <v>3.5</v>
      </c>
      <c r="L346" s="3">
        <v>1.4</v>
      </c>
      <c r="M346" s="3">
        <v>3</v>
      </c>
      <c r="N346" s="3">
        <f t="shared" si="229"/>
        <v>3</v>
      </c>
      <c r="O346" s="3">
        <f t="shared" si="230"/>
        <v>4.7369733233607381E-2</v>
      </c>
      <c r="P346" s="3">
        <f t="shared" si="231"/>
        <v>4.7619047619047561E-2</v>
      </c>
      <c r="Q346" s="3">
        <f t="shared" si="232"/>
        <v>2.0004761904761899</v>
      </c>
      <c r="R346" s="3">
        <f t="shared" si="233"/>
        <v>4.3989528795811514</v>
      </c>
      <c r="S346" s="3">
        <f t="shared" si="234"/>
        <v>3.6657940663176261</v>
      </c>
      <c r="T346" s="3">
        <f t="shared" si="235"/>
        <v>1.4663176265270503</v>
      </c>
      <c r="U346" s="3">
        <f t="shared" si="236"/>
        <v>3.1421091997008221</v>
      </c>
      <c r="V346" s="4">
        <f t="shared" si="237"/>
        <v>0.52356020942408377</v>
      </c>
      <c r="W346" s="4">
        <f t="shared" si="238"/>
        <v>0.23809523809523808</v>
      </c>
      <c r="X346" s="4">
        <f t="shared" si="239"/>
        <v>0.2857142857142857</v>
      </c>
      <c r="Y346" s="4">
        <f t="shared" si="240"/>
        <v>0.7142857142857143</v>
      </c>
      <c r="Z346" s="4">
        <f t="shared" si="241"/>
        <v>0.33333333333333331</v>
      </c>
      <c r="AA346" s="4">
        <f t="shared" si="242"/>
        <v>0.4547619047619047</v>
      </c>
      <c r="AB346" s="4">
        <f t="shared" si="243"/>
        <v>0.54571428571428571</v>
      </c>
      <c r="AC346" s="4">
        <f t="shared" si="244"/>
        <v>2.1989528795811522</v>
      </c>
      <c r="AD346" s="4">
        <f t="shared" si="245"/>
        <v>1.2</v>
      </c>
      <c r="AE346" s="4">
        <f t="shared" si="246"/>
        <v>1.8324607329842932</v>
      </c>
      <c r="AF346" s="4">
        <f t="shared" si="247"/>
        <v>0.83333333333333326</v>
      </c>
      <c r="AG346" s="4">
        <f t="shared" si="248"/>
        <v>0.46666666666666662</v>
      </c>
      <c r="AH346" s="4">
        <f t="shared" si="249"/>
        <v>2.1428571428571428</v>
      </c>
      <c r="AI346" s="4">
        <f t="shared" si="250"/>
        <v>-1.6653178758414362</v>
      </c>
      <c r="AJ346" s="4">
        <f t="shared" si="251"/>
        <v>-2.3984766891049616</v>
      </c>
      <c r="AK346" s="4">
        <f t="shared" si="251"/>
        <v>0.73315881326352539</v>
      </c>
      <c r="AL346" s="4">
        <f t="shared" si="252"/>
        <v>-1.6757915731737718</v>
      </c>
      <c r="AM346" s="4">
        <f t="shared" si="253"/>
        <v>1.6757915731737718</v>
      </c>
      <c r="AN346" s="4">
        <f t="shared" si="254"/>
        <v>-0.8326589379207181</v>
      </c>
      <c r="AO346" s="4">
        <f t="shared" si="255"/>
        <v>-1.1992383445524808</v>
      </c>
      <c r="AP346" s="4">
        <f t="shared" si="255"/>
        <v>0.36657940663176269</v>
      </c>
      <c r="AQ346" s="4">
        <f t="shared" si="256"/>
        <v>-0.8378957865868859</v>
      </c>
      <c r="AR346" s="4">
        <f t="shared" si="257"/>
        <v>0.8378957865868859</v>
      </c>
      <c r="AS346" s="4">
        <f t="shared" si="227"/>
        <v>-0.69434014031798752</v>
      </c>
      <c r="AT346" s="4">
        <f t="shared" si="227"/>
        <v>-0.87574577976454593</v>
      </c>
      <c r="AU346" s="4">
        <f t="shared" si="227"/>
        <v>0.35136787309634443</v>
      </c>
      <c r="AV346" s="4">
        <f t="shared" si="227"/>
        <v>-0.69742483689734924</v>
      </c>
      <c r="AW346" s="4">
        <f t="shared" si="227"/>
        <v>0.69742483689734924</v>
      </c>
      <c r="AX346" s="4">
        <f t="shared" si="228"/>
        <v>-124.98122525723775</v>
      </c>
      <c r="AY346" s="4">
        <f t="shared" si="228"/>
        <v>-157.63424035761827</v>
      </c>
      <c r="AZ346" s="4">
        <f t="shared" si="228"/>
        <v>63.246217157341995</v>
      </c>
      <c r="BA346" s="4">
        <f t="shared" si="228"/>
        <v>-125.53647064152287</v>
      </c>
      <c r="BB346" s="4">
        <f t="shared" si="228"/>
        <v>125.53647064152287</v>
      </c>
      <c r="BC346" s="4">
        <f t="shared" si="258"/>
        <v>-0.4542857142857144</v>
      </c>
      <c r="BD346" s="4">
        <f t="shared" si="259"/>
        <v>-0.5452380952380953</v>
      </c>
      <c r="BE346" s="4">
        <f t="shared" si="259"/>
        <v>0.20000000000000004</v>
      </c>
      <c r="BF346" s="4">
        <f t="shared" si="260"/>
        <v>-0.53333333333333333</v>
      </c>
      <c r="BG346" s="4">
        <f t="shared" si="261"/>
        <v>1.1428571428571428</v>
      </c>
      <c r="BH346" s="4">
        <f t="shared" si="262"/>
        <v>1.2290576268862057</v>
      </c>
      <c r="BI346" s="4">
        <f t="shared" si="263"/>
        <v>3.3550743787916559</v>
      </c>
      <c r="BJ346" s="4">
        <f t="shared" si="264"/>
        <v>0.36632798207259293</v>
      </c>
      <c r="BK346" s="4">
        <f t="shared" si="265"/>
        <v>1.1849635852464464</v>
      </c>
      <c r="BL346" s="4">
        <f t="shared" si="266"/>
        <v>2.3042134131139362</v>
      </c>
      <c r="BM346" s="4">
        <f t="shared" si="267"/>
        <v>0.51425947722657994</v>
      </c>
      <c r="BN346" s="3">
        <f t="shared" si="268"/>
        <v>1</v>
      </c>
      <c r="BO346" s="3">
        <v>100</v>
      </c>
      <c r="BP346" s="3">
        <f t="shared" si="269"/>
        <v>0.90999999999999992</v>
      </c>
      <c r="BQ346" s="3">
        <f t="shared" si="270"/>
        <v>90.999999999999986</v>
      </c>
      <c r="BR346"/>
    </row>
    <row r="347" spans="1:70" x14ac:dyDescent="0.25">
      <c r="A347" t="s">
        <v>127</v>
      </c>
      <c r="B347" t="s">
        <v>260</v>
      </c>
      <c r="C347" t="s">
        <v>138</v>
      </c>
      <c r="D347" t="s">
        <v>23</v>
      </c>
      <c r="E347" t="s">
        <v>12</v>
      </c>
      <c r="F347" s="3">
        <v>2</v>
      </c>
      <c r="G347" s="3">
        <v>3</v>
      </c>
      <c r="H347" s="3" t="str">
        <f t="shared" si="271"/>
        <v>A</v>
      </c>
      <c r="I347" s="3">
        <v>4.33</v>
      </c>
      <c r="J347" s="3">
        <v>4</v>
      </c>
      <c r="K347" s="3">
        <v>1.73</v>
      </c>
      <c r="L347" s="3">
        <v>1.53</v>
      </c>
      <c r="M347" s="3">
        <v>2.5</v>
      </c>
      <c r="N347" s="3">
        <f t="shared" si="229"/>
        <v>5</v>
      </c>
      <c r="O347" s="3">
        <f t="shared" si="230"/>
        <v>5.8981564298014932E-2</v>
      </c>
      <c r="P347" s="3">
        <f t="shared" si="231"/>
        <v>5.3594771241830097E-2</v>
      </c>
      <c r="Q347" s="3">
        <f t="shared" si="232"/>
        <v>4.5853901734104046</v>
      </c>
      <c r="R347" s="3">
        <f t="shared" si="233"/>
        <v>4.2359262571920597</v>
      </c>
      <c r="S347" s="3">
        <f t="shared" si="234"/>
        <v>1.8320381062355657</v>
      </c>
      <c r="T347" s="3">
        <f t="shared" si="235"/>
        <v>1.620241793375963</v>
      </c>
      <c r="U347" s="3">
        <f t="shared" si="236"/>
        <v>2.6474539107450372</v>
      </c>
      <c r="V347" s="4">
        <f t="shared" si="237"/>
        <v>0.23094688221709006</v>
      </c>
      <c r="W347" s="4">
        <f t="shared" si="238"/>
        <v>0.25</v>
      </c>
      <c r="X347" s="4">
        <f t="shared" si="239"/>
        <v>0.5780346820809249</v>
      </c>
      <c r="Y347" s="4">
        <f t="shared" si="240"/>
        <v>0.65359477124183007</v>
      </c>
      <c r="Z347" s="4">
        <f t="shared" si="241"/>
        <v>0.4</v>
      </c>
      <c r="AA347" s="4">
        <f t="shared" si="242"/>
        <v>1.0825</v>
      </c>
      <c r="AB347" s="4">
        <f t="shared" si="243"/>
        <v>2.5028901734104045</v>
      </c>
      <c r="AC347" s="4">
        <f t="shared" si="244"/>
        <v>0.92378752886836024</v>
      </c>
      <c r="AD347" s="4">
        <f t="shared" si="245"/>
        <v>2.3121387283236996</v>
      </c>
      <c r="AE347" s="4">
        <f t="shared" si="246"/>
        <v>0.39953810623556579</v>
      </c>
      <c r="AF347" s="4">
        <f t="shared" si="247"/>
        <v>0.4325</v>
      </c>
      <c r="AG347" s="4">
        <f t="shared" si="248"/>
        <v>0.61199999999999999</v>
      </c>
      <c r="AH347" s="4">
        <f t="shared" si="249"/>
        <v>1.6339869281045751</v>
      </c>
      <c r="AI347" s="4">
        <f t="shared" si="250"/>
        <v>2.7533520671748386</v>
      </c>
      <c r="AJ347" s="4">
        <f t="shared" si="251"/>
        <v>0.34946391621834483</v>
      </c>
      <c r="AK347" s="4">
        <f t="shared" si="251"/>
        <v>2.4038881509564938</v>
      </c>
      <c r="AL347" s="4">
        <f t="shared" si="252"/>
        <v>-1.0272121173690743</v>
      </c>
      <c r="AM347" s="4">
        <f t="shared" si="253"/>
        <v>1.0272121173690743</v>
      </c>
      <c r="AN347" s="4">
        <f t="shared" si="254"/>
        <v>1.3766760335874193</v>
      </c>
      <c r="AO347" s="4">
        <f t="shared" si="255"/>
        <v>0.17473195810917241</v>
      </c>
      <c r="AP347" s="4">
        <f t="shared" si="255"/>
        <v>1.2019440754782469</v>
      </c>
      <c r="AQ347" s="4">
        <f t="shared" si="256"/>
        <v>-0.51360605868453713</v>
      </c>
      <c r="AR347" s="4">
        <f t="shared" si="257"/>
        <v>0.51360605868453713</v>
      </c>
      <c r="AS347" s="4">
        <f t="shared" si="227"/>
        <v>0.94257939544952041</v>
      </c>
      <c r="AT347" s="4">
        <f t="shared" si="227"/>
        <v>0.17298557758894911</v>
      </c>
      <c r="AU347" s="4">
        <f t="shared" si="227"/>
        <v>0.87685404162593583</v>
      </c>
      <c r="AV347" s="4">
        <f t="shared" si="227"/>
        <v>-0.47447311375985685</v>
      </c>
      <c r="AW347" s="4">
        <f t="shared" si="227"/>
        <v>0.47447311375985685</v>
      </c>
      <c r="AX347" s="4">
        <f t="shared" si="228"/>
        <v>169.66429118091366</v>
      </c>
      <c r="AY347" s="4">
        <f t="shared" si="228"/>
        <v>31.13740396601084</v>
      </c>
      <c r="AZ347" s="4">
        <f t="shared" si="228"/>
        <v>157.83372749266846</v>
      </c>
      <c r="BA347" s="4">
        <f t="shared" si="228"/>
        <v>-85.405160476774228</v>
      </c>
      <c r="BB347" s="4">
        <f t="shared" si="228"/>
        <v>85.405160476774228</v>
      </c>
      <c r="BC347" s="4">
        <f t="shared" si="258"/>
        <v>1.5028901734104045</v>
      </c>
      <c r="BD347" s="4">
        <f t="shared" si="259"/>
        <v>8.2499999999999976E-2</v>
      </c>
      <c r="BE347" s="4">
        <f t="shared" si="259"/>
        <v>1.3121387283236994</v>
      </c>
      <c r="BF347" s="4">
        <f t="shared" si="260"/>
        <v>-0.3879999999999999</v>
      </c>
      <c r="BG347" s="4">
        <f t="shared" si="261"/>
        <v>0.63398692810457502</v>
      </c>
      <c r="BH347" s="4">
        <f t="shared" si="262"/>
        <v>1.498985816970019</v>
      </c>
      <c r="BI347" s="4">
        <f t="shared" si="263"/>
        <v>3.5511181789460102</v>
      </c>
      <c r="BJ347" s="4">
        <f t="shared" si="264"/>
        <v>0.42211656763699301</v>
      </c>
      <c r="BK347" s="4">
        <f t="shared" si="265"/>
        <v>0.72634865390866354</v>
      </c>
      <c r="BL347" s="4">
        <f t="shared" si="266"/>
        <v>2.1338478520605002</v>
      </c>
      <c r="BM347" s="4">
        <f t="shared" si="267"/>
        <v>0.34039383511213417</v>
      </c>
      <c r="BN347" s="3">
        <f t="shared" si="268"/>
        <v>0</v>
      </c>
      <c r="BO347" s="3">
        <v>100</v>
      </c>
      <c r="BP347" s="3">
        <f t="shared" si="269"/>
        <v>-1</v>
      </c>
      <c r="BQ347" s="3">
        <f t="shared" si="270"/>
        <v>-100</v>
      </c>
      <c r="BR347"/>
    </row>
    <row r="348" spans="1:70" x14ac:dyDescent="0.25">
      <c r="A348" t="s">
        <v>127</v>
      </c>
      <c r="B348" t="s">
        <v>260</v>
      </c>
      <c r="C348" t="s">
        <v>139</v>
      </c>
      <c r="D348" t="s">
        <v>133</v>
      </c>
      <c r="E348" t="s">
        <v>130</v>
      </c>
      <c r="F348" s="3">
        <v>0</v>
      </c>
      <c r="G348" s="3">
        <v>2</v>
      </c>
      <c r="H348" s="3" t="str">
        <f t="shared" si="271"/>
        <v>A</v>
      </c>
      <c r="I348" s="3">
        <v>12</v>
      </c>
      <c r="J348" s="3">
        <v>6</v>
      </c>
      <c r="K348" s="3">
        <v>1.25</v>
      </c>
      <c r="L348" s="3">
        <v>1.5</v>
      </c>
      <c r="M348" s="3">
        <v>2.63</v>
      </c>
      <c r="N348" s="3">
        <f t="shared" si="229"/>
        <v>2</v>
      </c>
      <c r="O348" s="3">
        <f t="shared" si="230"/>
        <v>5.0000000000000044E-2</v>
      </c>
      <c r="P348" s="3">
        <f t="shared" si="231"/>
        <v>4.6894803548795938E-2</v>
      </c>
      <c r="Q348" s="3">
        <f t="shared" si="232"/>
        <v>12.600000000000001</v>
      </c>
      <c r="R348" s="3">
        <f t="shared" si="233"/>
        <v>6.3000000000000007</v>
      </c>
      <c r="S348" s="3">
        <f t="shared" si="234"/>
        <v>1.3125</v>
      </c>
      <c r="T348" s="3">
        <f t="shared" si="235"/>
        <v>1.5750000000000002</v>
      </c>
      <c r="U348" s="3">
        <f t="shared" si="236"/>
        <v>2.7614999999999998</v>
      </c>
      <c r="V348" s="4">
        <f t="shared" si="237"/>
        <v>8.3333333333333329E-2</v>
      </c>
      <c r="W348" s="4">
        <f t="shared" si="238"/>
        <v>0.16666666666666666</v>
      </c>
      <c r="X348" s="4">
        <f t="shared" si="239"/>
        <v>0.8</v>
      </c>
      <c r="Y348" s="4">
        <f t="shared" si="240"/>
        <v>0.66666666666666663</v>
      </c>
      <c r="Z348" s="4">
        <f t="shared" si="241"/>
        <v>0.38022813688212931</v>
      </c>
      <c r="AA348" s="4">
        <f t="shared" si="242"/>
        <v>2</v>
      </c>
      <c r="AB348" s="4">
        <f t="shared" si="243"/>
        <v>9.6</v>
      </c>
      <c r="AC348" s="4">
        <f t="shared" si="244"/>
        <v>0.5</v>
      </c>
      <c r="AD348" s="4">
        <f t="shared" si="245"/>
        <v>4.8</v>
      </c>
      <c r="AE348" s="4">
        <f t="shared" si="246"/>
        <v>0.10416666666666667</v>
      </c>
      <c r="AF348" s="4">
        <f t="shared" si="247"/>
        <v>0.20833333333333334</v>
      </c>
      <c r="AG348" s="4">
        <f t="shared" si="248"/>
        <v>0.57034220532319391</v>
      </c>
      <c r="AH348" s="4">
        <f t="shared" si="249"/>
        <v>1.7533333333333332</v>
      </c>
      <c r="AI348" s="4">
        <f t="shared" si="250"/>
        <v>11.287500000000001</v>
      </c>
      <c r="AJ348" s="4">
        <f t="shared" si="251"/>
        <v>6.3000000000000007</v>
      </c>
      <c r="AK348" s="4">
        <f t="shared" si="251"/>
        <v>4.9875000000000007</v>
      </c>
      <c r="AL348" s="4">
        <f t="shared" si="252"/>
        <v>-1.1864999999999997</v>
      </c>
      <c r="AM348" s="4">
        <f t="shared" si="253"/>
        <v>1.1864999999999997</v>
      </c>
      <c r="AN348" s="4">
        <f t="shared" si="254"/>
        <v>5.6437500000000007</v>
      </c>
      <c r="AO348" s="4">
        <f t="shared" si="255"/>
        <v>3.1500000000000004</v>
      </c>
      <c r="AP348" s="4">
        <f t="shared" si="255"/>
        <v>2.4937500000000004</v>
      </c>
      <c r="AQ348" s="4">
        <f t="shared" si="256"/>
        <v>-0.59324999999999983</v>
      </c>
      <c r="AR348" s="4">
        <f t="shared" si="257"/>
        <v>0.59324999999999983</v>
      </c>
      <c r="AS348" s="4">
        <f t="shared" si="227"/>
        <v>1.3954292886590132</v>
      </c>
      <c r="AT348" s="4">
        <f t="shared" si="227"/>
        <v>1.2633988536720751</v>
      </c>
      <c r="AU348" s="4">
        <f t="shared" si="227"/>
        <v>1.1894260190119419</v>
      </c>
      <c r="AV348" s="4">
        <f t="shared" si="227"/>
        <v>-0.53544148172756734</v>
      </c>
      <c r="AW348" s="4">
        <f t="shared" si="227"/>
        <v>0.53544148172756734</v>
      </c>
      <c r="AX348" s="4">
        <f t="shared" si="228"/>
        <v>251.17727195862236</v>
      </c>
      <c r="AY348" s="4">
        <f t="shared" si="228"/>
        <v>227.41179366097353</v>
      </c>
      <c r="AZ348" s="4">
        <f t="shared" si="228"/>
        <v>214.09668342214957</v>
      </c>
      <c r="BA348" s="4">
        <f t="shared" si="228"/>
        <v>-96.37946671096212</v>
      </c>
      <c r="BB348" s="4">
        <f t="shared" si="228"/>
        <v>96.37946671096212</v>
      </c>
      <c r="BC348" s="4">
        <f t="shared" si="258"/>
        <v>8.6000000000000014</v>
      </c>
      <c r="BD348" s="4">
        <f t="shared" si="259"/>
        <v>1</v>
      </c>
      <c r="BE348" s="4">
        <f t="shared" si="259"/>
        <v>3.8000000000000007</v>
      </c>
      <c r="BF348" s="4">
        <f t="shared" si="260"/>
        <v>-0.42965779467680598</v>
      </c>
      <c r="BG348" s="4">
        <f t="shared" si="261"/>
        <v>0.75333333333333308</v>
      </c>
      <c r="BH348" s="4">
        <f t="shared" si="262"/>
        <v>5.6564537256128951</v>
      </c>
      <c r="BI348" s="4">
        <f t="shared" si="263"/>
        <v>6.7375000000000007</v>
      </c>
      <c r="BJ348" s="4">
        <f t="shared" si="264"/>
        <v>0.83954786279968752</v>
      </c>
      <c r="BK348" s="4">
        <f t="shared" si="265"/>
        <v>0.83898219587783873</v>
      </c>
      <c r="BL348" s="4">
        <f t="shared" si="266"/>
        <v>2.16825</v>
      </c>
      <c r="BM348" s="4">
        <f t="shared" si="267"/>
        <v>0.38693978825220282</v>
      </c>
      <c r="BN348" s="3">
        <f t="shared" si="268"/>
        <v>0</v>
      </c>
      <c r="BO348" s="3">
        <v>100</v>
      </c>
      <c r="BP348" s="3">
        <f t="shared" si="269"/>
        <v>-1</v>
      </c>
      <c r="BQ348" s="3">
        <f t="shared" si="270"/>
        <v>-100</v>
      </c>
      <c r="BR348"/>
    </row>
    <row r="349" spans="1:70" x14ac:dyDescent="0.25">
      <c r="A349" t="s">
        <v>127</v>
      </c>
      <c r="B349" t="s">
        <v>261</v>
      </c>
      <c r="C349" t="s">
        <v>162</v>
      </c>
      <c r="D349" t="s">
        <v>24</v>
      </c>
      <c r="E349" t="s">
        <v>23</v>
      </c>
      <c r="F349" s="3">
        <v>2</v>
      </c>
      <c r="G349" s="3">
        <v>0</v>
      </c>
      <c r="H349" s="3" t="str">
        <f t="shared" si="271"/>
        <v>H</v>
      </c>
      <c r="I349" s="3">
        <v>2.4</v>
      </c>
      <c r="J349" s="3">
        <v>4</v>
      </c>
      <c r="K349" s="3">
        <v>2.6</v>
      </c>
      <c r="L349" s="3">
        <v>1.33</v>
      </c>
      <c r="M349" s="3">
        <v>3.4</v>
      </c>
      <c r="N349" s="3">
        <f t="shared" si="229"/>
        <v>2</v>
      </c>
      <c r="O349" s="3">
        <f t="shared" si="230"/>
        <v>5.1282051282051322E-2</v>
      </c>
      <c r="P349" s="3">
        <f t="shared" si="231"/>
        <v>4.5997346306943854E-2</v>
      </c>
      <c r="Q349" s="3">
        <f t="shared" si="232"/>
        <v>2.523076923076923</v>
      </c>
      <c r="R349" s="3">
        <f t="shared" si="233"/>
        <v>4.2051282051282053</v>
      </c>
      <c r="S349" s="3">
        <f t="shared" si="234"/>
        <v>2.7333333333333334</v>
      </c>
      <c r="T349" s="3">
        <f t="shared" si="235"/>
        <v>1.3982051282051284</v>
      </c>
      <c r="U349" s="3">
        <f t="shared" si="236"/>
        <v>3.5743589743589745</v>
      </c>
      <c r="V349" s="4">
        <f t="shared" si="237"/>
        <v>0.41666666666666669</v>
      </c>
      <c r="W349" s="4">
        <f t="shared" si="238"/>
        <v>0.25</v>
      </c>
      <c r="X349" s="4">
        <f t="shared" si="239"/>
        <v>0.38461538461538458</v>
      </c>
      <c r="Y349" s="4">
        <f t="shared" si="240"/>
        <v>0.75187969924812026</v>
      </c>
      <c r="Z349" s="4">
        <f t="shared" si="241"/>
        <v>0.29411764705882354</v>
      </c>
      <c r="AA349" s="4">
        <f t="shared" si="242"/>
        <v>0.6</v>
      </c>
      <c r="AB349" s="4">
        <f t="shared" si="243"/>
        <v>0.92307692307692302</v>
      </c>
      <c r="AC349" s="4">
        <f t="shared" si="244"/>
        <v>1.6666666666666667</v>
      </c>
      <c r="AD349" s="4">
        <f t="shared" si="245"/>
        <v>1.5384615384615383</v>
      </c>
      <c r="AE349" s="4">
        <f t="shared" si="246"/>
        <v>1.0833333333333335</v>
      </c>
      <c r="AF349" s="4">
        <f t="shared" si="247"/>
        <v>0.65</v>
      </c>
      <c r="AG349" s="4">
        <f t="shared" si="248"/>
        <v>0.39117647058823535</v>
      </c>
      <c r="AH349" s="4">
        <f t="shared" si="249"/>
        <v>2.5563909774436087</v>
      </c>
      <c r="AI349" s="4">
        <f t="shared" si="250"/>
        <v>-0.2102564102564104</v>
      </c>
      <c r="AJ349" s="4">
        <f t="shared" si="251"/>
        <v>-1.6820512820512823</v>
      </c>
      <c r="AK349" s="4">
        <f t="shared" si="251"/>
        <v>1.4717948717948719</v>
      </c>
      <c r="AL349" s="4">
        <f t="shared" si="252"/>
        <v>-2.1761538461538459</v>
      </c>
      <c r="AM349" s="4">
        <f t="shared" si="253"/>
        <v>2.1761538461538459</v>
      </c>
      <c r="AN349" s="4">
        <f t="shared" si="254"/>
        <v>-0.1051282051282052</v>
      </c>
      <c r="AO349" s="4">
        <f t="shared" si="255"/>
        <v>-0.84102564102564115</v>
      </c>
      <c r="AP349" s="4">
        <f t="shared" si="255"/>
        <v>0.73589743589743595</v>
      </c>
      <c r="AQ349" s="4">
        <f t="shared" si="256"/>
        <v>-1.0880769230769229</v>
      </c>
      <c r="AR349" s="4">
        <f t="shared" si="257"/>
        <v>1.0880769230769229</v>
      </c>
      <c r="AS349" s="4">
        <f t="shared" si="227"/>
        <v>-0.10474346302360538</v>
      </c>
      <c r="AT349" s="4">
        <f t="shared" si="227"/>
        <v>-0.69926085842718877</v>
      </c>
      <c r="AU349" s="4">
        <f t="shared" si="227"/>
        <v>0.63441420484038835</v>
      </c>
      <c r="AV349" s="4">
        <f t="shared" si="227"/>
        <v>-0.82755405407707794</v>
      </c>
      <c r="AW349" s="4">
        <f t="shared" si="227"/>
        <v>0.82755405407707794</v>
      </c>
      <c r="AX349" s="4">
        <f t="shared" si="228"/>
        <v>-18.853823344248969</v>
      </c>
      <c r="AY349" s="4">
        <f t="shared" si="228"/>
        <v>-125.86695451689398</v>
      </c>
      <c r="AZ349" s="4">
        <f t="shared" si="228"/>
        <v>114.1945568712699</v>
      </c>
      <c r="BA349" s="4">
        <f t="shared" si="228"/>
        <v>-148.95972973387401</v>
      </c>
      <c r="BB349" s="4">
        <f t="shared" si="228"/>
        <v>148.95972973387401</v>
      </c>
      <c r="BC349" s="4">
        <f t="shared" si="258"/>
        <v>-7.6923076923076969E-2</v>
      </c>
      <c r="BD349" s="4">
        <f t="shared" si="259"/>
        <v>-0.4</v>
      </c>
      <c r="BE349" s="4">
        <f t="shared" si="259"/>
        <v>0.53846153846153844</v>
      </c>
      <c r="BF349" s="4">
        <f t="shared" si="260"/>
        <v>-0.60882352941176465</v>
      </c>
      <c r="BG349" s="4">
        <f t="shared" si="261"/>
        <v>1.5563909774436087</v>
      </c>
      <c r="BH349" s="4">
        <f t="shared" si="262"/>
        <v>0.91648644453931982</v>
      </c>
      <c r="BI349" s="4">
        <f t="shared" si="263"/>
        <v>3.1538461538461537</v>
      </c>
      <c r="BJ349" s="4">
        <f t="shared" si="264"/>
        <v>0.29059326290271115</v>
      </c>
      <c r="BK349" s="4">
        <f t="shared" si="265"/>
        <v>1.5387731415205708</v>
      </c>
      <c r="BL349" s="4">
        <f t="shared" si="266"/>
        <v>2.4862820512820516</v>
      </c>
      <c r="BM349" s="4">
        <f t="shared" si="267"/>
        <v>0.61890530108082553</v>
      </c>
      <c r="BN349" s="3">
        <f t="shared" si="268"/>
        <v>1</v>
      </c>
      <c r="BO349" s="3">
        <v>100</v>
      </c>
      <c r="BP349" s="3">
        <f t="shared" si="269"/>
        <v>1.4</v>
      </c>
      <c r="BQ349" s="3">
        <f t="shared" si="270"/>
        <v>140</v>
      </c>
      <c r="BR349"/>
    </row>
    <row r="350" spans="1:70" x14ac:dyDescent="0.25">
      <c r="A350" t="s">
        <v>127</v>
      </c>
      <c r="B350" t="s">
        <v>262</v>
      </c>
      <c r="C350" t="s">
        <v>129</v>
      </c>
      <c r="D350" t="s">
        <v>16</v>
      </c>
      <c r="E350" t="s">
        <v>17</v>
      </c>
      <c r="F350" s="3">
        <v>1</v>
      </c>
      <c r="G350" s="3">
        <v>1</v>
      </c>
      <c r="H350" s="3" t="str">
        <f t="shared" si="271"/>
        <v>D</v>
      </c>
      <c r="I350" s="3">
        <v>2.7</v>
      </c>
      <c r="J350" s="3">
        <v>3.6</v>
      </c>
      <c r="K350" s="3">
        <v>2.4500000000000002</v>
      </c>
      <c r="L350" s="3">
        <v>1.73</v>
      </c>
      <c r="M350" s="3">
        <v>2.1</v>
      </c>
      <c r="N350" s="3">
        <f t="shared" si="229"/>
        <v>2</v>
      </c>
      <c r="O350" s="3">
        <f t="shared" si="230"/>
        <v>5.6311413454270598E-2</v>
      </c>
      <c r="P350" s="3">
        <f t="shared" si="231"/>
        <v>5.4225158271401064E-2</v>
      </c>
      <c r="Q350" s="3">
        <f t="shared" si="232"/>
        <v>2.8520408163265309</v>
      </c>
      <c r="R350" s="3">
        <f t="shared" si="233"/>
        <v>3.8027210884353742</v>
      </c>
      <c r="S350" s="3">
        <f t="shared" si="234"/>
        <v>2.5879629629629632</v>
      </c>
      <c r="T350" s="3">
        <f t="shared" si="235"/>
        <v>1.8274187452758881</v>
      </c>
      <c r="U350" s="3">
        <f t="shared" si="236"/>
        <v>2.2182539682539684</v>
      </c>
      <c r="V350" s="4">
        <f t="shared" si="237"/>
        <v>0.37037037037037035</v>
      </c>
      <c r="W350" s="4">
        <f t="shared" si="238"/>
        <v>0.27777777777777779</v>
      </c>
      <c r="X350" s="4">
        <f t="shared" si="239"/>
        <v>0.4081632653061224</v>
      </c>
      <c r="Y350" s="4">
        <f t="shared" si="240"/>
        <v>0.5780346820809249</v>
      </c>
      <c r="Z350" s="4">
        <f t="shared" si="241"/>
        <v>0.47619047619047616</v>
      </c>
      <c r="AA350" s="4">
        <f t="shared" si="242"/>
        <v>0.75</v>
      </c>
      <c r="AB350" s="4">
        <f t="shared" si="243"/>
        <v>1.1020408163265305</v>
      </c>
      <c r="AC350" s="4">
        <f t="shared" si="244"/>
        <v>1.3333333333333333</v>
      </c>
      <c r="AD350" s="4">
        <f t="shared" si="245"/>
        <v>1.4693877551020407</v>
      </c>
      <c r="AE350" s="4">
        <f t="shared" si="246"/>
        <v>0.90740740740740744</v>
      </c>
      <c r="AF350" s="4">
        <f t="shared" si="247"/>
        <v>0.68055555555555558</v>
      </c>
      <c r="AG350" s="4">
        <f t="shared" si="248"/>
        <v>0.82380952380952377</v>
      </c>
      <c r="AH350" s="4">
        <f t="shared" si="249"/>
        <v>1.2138728323699424</v>
      </c>
      <c r="AI350" s="4">
        <f t="shared" si="250"/>
        <v>0.26407785336356771</v>
      </c>
      <c r="AJ350" s="4">
        <f t="shared" si="251"/>
        <v>-0.95068027210884321</v>
      </c>
      <c r="AK350" s="4">
        <f t="shared" si="251"/>
        <v>1.2147581254724109</v>
      </c>
      <c r="AL350" s="4">
        <f t="shared" si="252"/>
        <v>-0.39083522297808027</v>
      </c>
      <c r="AM350" s="4">
        <f t="shared" si="253"/>
        <v>0.39083522297808027</v>
      </c>
      <c r="AN350" s="4">
        <f t="shared" si="254"/>
        <v>0.13203892668178385</v>
      </c>
      <c r="AO350" s="4">
        <f t="shared" si="255"/>
        <v>-0.4753401360544216</v>
      </c>
      <c r="AP350" s="4">
        <f t="shared" si="255"/>
        <v>0.60737906273620546</v>
      </c>
      <c r="AQ350" s="4">
        <f t="shared" si="256"/>
        <v>-0.19541761148904013</v>
      </c>
      <c r="AR350" s="4">
        <f t="shared" si="257"/>
        <v>0.19541761148904013</v>
      </c>
      <c r="AS350" s="4">
        <f t="shared" si="227"/>
        <v>0.13127952035544038</v>
      </c>
      <c r="AT350" s="4">
        <f t="shared" si="227"/>
        <v>-0.44372582032722052</v>
      </c>
      <c r="AU350" s="4">
        <f t="shared" si="227"/>
        <v>0.54582762282226371</v>
      </c>
      <c r="AV350" s="4">
        <f t="shared" si="227"/>
        <v>-0.19298555939627726</v>
      </c>
      <c r="AW350" s="4">
        <f t="shared" si="227"/>
        <v>0.19298555939627726</v>
      </c>
      <c r="AX350" s="4">
        <f t="shared" si="228"/>
        <v>23.630313663979269</v>
      </c>
      <c r="AY350" s="4">
        <f t="shared" si="228"/>
        <v>-79.870647658899699</v>
      </c>
      <c r="AZ350" s="4">
        <f t="shared" si="228"/>
        <v>98.248972108007464</v>
      </c>
      <c r="BA350" s="4">
        <f t="shared" si="228"/>
        <v>-34.737400691329903</v>
      </c>
      <c r="BB350" s="4">
        <f t="shared" si="228"/>
        <v>34.737400691329903</v>
      </c>
      <c r="BC350" s="4">
        <f t="shared" si="258"/>
        <v>0.10204081632653063</v>
      </c>
      <c r="BD350" s="4">
        <f t="shared" si="259"/>
        <v>-0.24999999999999992</v>
      </c>
      <c r="BE350" s="4">
        <f t="shared" si="259"/>
        <v>0.46938775510204067</v>
      </c>
      <c r="BF350" s="4">
        <f t="shared" si="260"/>
        <v>-0.17619047619047626</v>
      </c>
      <c r="BG350" s="4">
        <f t="shared" si="261"/>
        <v>0.21387283236994228</v>
      </c>
      <c r="BH350" s="4">
        <f t="shared" si="262"/>
        <v>0.63890106117396184</v>
      </c>
      <c r="BI350" s="4">
        <f t="shared" si="263"/>
        <v>3.0809082892416231</v>
      </c>
      <c r="BJ350" s="4">
        <f t="shared" si="264"/>
        <v>0.20737425498998857</v>
      </c>
      <c r="BK350" s="4">
        <f t="shared" si="265"/>
        <v>0.27636223649435693</v>
      </c>
      <c r="BL350" s="4">
        <f t="shared" si="266"/>
        <v>2.0228363567649281</v>
      </c>
      <c r="BM350" s="4">
        <f t="shared" si="267"/>
        <v>0.13662115354518156</v>
      </c>
      <c r="BN350" s="3">
        <f t="shared" si="268"/>
        <v>0</v>
      </c>
      <c r="BO350" s="3">
        <v>100</v>
      </c>
      <c r="BP350" s="3">
        <f t="shared" si="269"/>
        <v>-1</v>
      </c>
      <c r="BQ350" s="3">
        <f t="shared" si="270"/>
        <v>-100</v>
      </c>
      <c r="BR350"/>
    </row>
    <row r="351" spans="1:70" x14ac:dyDescent="0.25">
      <c r="A351" t="s">
        <v>127</v>
      </c>
      <c r="B351" t="s">
        <v>263</v>
      </c>
      <c r="C351" t="s">
        <v>132</v>
      </c>
      <c r="D351" t="s">
        <v>12</v>
      </c>
      <c r="E351" t="s">
        <v>13</v>
      </c>
      <c r="F351" s="3">
        <v>3</v>
      </c>
      <c r="G351" s="3">
        <v>0</v>
      </c>
      <c r="H351" s="3" t="str">
        <f t="shared" si="271"/>
        <v>H</v>
      </c>
      <c r="I351" s="3">
        <v>1.2</v>
      </c>
      <c r="J351" s="3">
        <v>7</v>
      </c>
      <c r="K351" s="3">
        <v>13</v>
      </c>
      <c r="L351" s="3">
        <v>1.33</v>
      </c>
      <c r="M351" s="3">
        <v>3.4</v>
      </c>
      <c r="N351" s="3">
        <f t="shared" si="229"/>
        <v>3</v>
      </c>
      <c r="O351" s="3">
        <f t="shared" si="230"/>
        <v>5.3113553113553147E-2</v>
      </c>
      <c r="P351" s="3">
        <f t="shared" si="231"/>
        <v>4.5997346306943854E-2</v>
      </c>
      <c r="Q351" s="3">
        <f t="shared" si="232"/>
        <v>1.2637362637362637</v>
      </c>
      <c r="R351" s="3">
        <f t="shared" si="233"/>
        <v>7.3717948717948723</v>
      </c>
      <c r="S351" s="3">
        <f t="shared" si="234"/>
        <v>13.690476190476192</v>
      </c>
      <c r="T351" s="3">
        <f t="shared" si="235"/>
        <v>1.4006410256410258</v>
      </c>
      <c r="U351" s="3">
        <f t="shared" si="236"/>
        <v>3.5805860805860807</v>
      </c>
      <c r="V351" s="4">
        <f t="shared" si="237"/>
        <v>0.83333333333333337</v>
      </c>
      <c r="W351" s="4">
        <f t="shared" si="238"/>
        <v>0.14285714285714285</v>
      </c>
      <c r="X351" s="4">
        <f t="shared" si="239"/>
        <v>7.6923076923076927E-2</v>
      </c>
      <c r="Y351" s="4">
        <f t="shared" si="240"/>
        <v>0.75187969924812026</v>
      </c>
      <c r="Z351" s="4">
        <f t="shared" si="241"/>
        <v>0.29411764705882354</v>
      </c>
      <c r="AA351" s="4">
        <f t="shared" si="242"/>
        <v>0.17142857142857143</v>
      </c>
      <c r="AB351" s="4">
        <f t="shared" si="243"/>
        <v>9.2307692307692299E-2</v>
      </c>
      <c r="AC351" s="4">
        <f t="shared" si="244"/>
        <v>5.8333333333333339</v>
      </c>
      <c r="AD351" s="4">
        <f t="shared" si="245"/>
        <v>0.53846153846153844</v>
      </c>
      <c r="AE351" s="4">
        <f t="shared" si="246"/>
        <v>10.833333333333334</v>
      </c>
      <c r="AF351" s="4">
        <f t="shared" si="247"/>
        <v>1.8571428571428572</v>
      </c>
      <c r="AG351" s="4">
        <f t="shared" si="248"/>
        <v>0.39117647058823535</v>
      </c>
      <c r="AH351" s="4">
        <f t="shared" si="249"/>
        <v>2.5563909774436087</v>
      </c>
      <c r="AI351" s="4">
        <f t="shared" si="250"/>
        <v>-12.426739926739927</v>
      </c>
      <c r="AJ351" s="4">
        <f t="shared" si="251"/>
        <v>-6.1080586080586086</v>
      </c>
      <c r="AK351" s="4">
        <f t="shared" si="251"/>
        <v>-6.3186813186813193</v>
      </c>
      <c r="AL351" s="4">
        <f t="shared" si="252"/>
        <v>-2.1799450549450547</v>
      </c>
      <c r="AM351" s="4">
        <f t="shared" si="253"/>
        <v>2.1799450549450547</v>
      </c>
      <c r="AN351" s="4">
        <f t="shared" si="254"/>
        <v>-6.2133699633699635</v>
      </c>
      <c r="AO351" s="4">
        <f t="shared" si="255"/>
        <v>-3.0540293040293043</v>
      </c>
      <c r="AP351" s="4">
        <f t="shared" si="255"/>
        <v>-3.1593406593406597</v>
      </c>
      <c r="AQ351" s="4">
        <f t="shared" si="256"/>
        <v>-1.0899725274725274</v>
      </c>
      <c r="AR351" s="4">
        <f t="shared" si="257"/>
        <v>1.0899725274725274</v>
      </c>
      <c r="AS351" s="4">
        <f t="shared" si="227"/>
        <v>-1.4112214876433289</v>
      </c>
      <c r="AT351" s="4">
        <f t="shared" si="227"/>
        <v>-1.2543624745767668</v>
      </c>
      <c r="AU351" s="4">
        <f t="shared" si="227"/>
        <v>-1.264251731930099</v>
      </c>
      <c r="AV351" s="4">
        <f t="shared" si="227"/>
        <v>-0.82842122082307001</v>
      </c>
      <c r="AW351" s="4">
        <f t="shared" si="227"/>
        <v>0.82842122082307001</v>
      </c>
      <c r="AX351" s="4">
        <f t="shared" si="228"/>
        <v>-254.01986777579918</v>
      </c>
      <c r="AY351" s="4">
        <f t="shared" si="228"/>
        <v>-225.785245423818</v>
      </c>
      <c r="AZ351" s="4">
        <f t="shared" si="228"/>
        <v>-227.56531174741781</v>
      </c>
      <c r="BA351" s="4">
        <f t="shared" si="228"/>
        <v>-149.1158197481526</v>
      </c>
      <c r="BB351" s="4">
        <f t="shared" si="228"/>
        <v>149.1158197481526</v>
      </c>
      <c r="BC351" s="4">
        <f t="shared" si="258"/>
        <v>-0.90769230769230769</v>
      </c>
      <c r="BD351" s="4">
        <f t="shared" si="259"/>
        <v>-0.82857142857142863</v>
      </c>
      <c r="BE351" s="4">
        <f t="shared" si="259"/>
        <v>-0.46153846153846156</v>
      </c>
      <c r="BF351" s="4">
        <f t="shared" si="260"/>
        <v>-0.60882352941176465</v>
      </c>
      <c r="BG351" s="4">
        <f t="shared" si="261"/>
        <v>1.5563909774436087</v>
      </c>
      <c r="BH351" s="4">
        <f t="shared" si="262"/>
        <v>6.2136674459528232</v>
      </c>
      <c r="BI351" s="4">
        <f t="shared" si="263"/>
        <v>7.4420024420024431</v>
      </c>
      <c r="BJ351" s="4">
        <f t="shared" si="264"/>
        <v>0.83494563383681075</v>
      </c>
      <c r="BK351" s="4">
        <f t="shared" si="265"/>
        <v>1.5414539309657287</v>
      </c>
      <c r="BL351" s="4">
        <f t="shared" si="266"/>
        <v>2.4906135531135534</v>
      </c>
      <c r="BM351" s="4">
        <f t="shared" si="267"/>
        <v>0.61890530108082564</v>
      </c>
      <c r="BN351" s="3">
        <f t="shared" si="268"/>
        <v>1</v>
      </c>
      <c r="BO351" s="3">
        <v>100</v>
      </c>
      <c r="BP351" s="3">
        <f t="shared" si="269"/>
        <v>0.19999999999999996</v>
      </c>
      <c r="BQ351" s="3">
        <f t="shared" si="270"/>
        <v>19.999999999999996</v>
      </c>
      <c r="BR351"/>
    </row>
    <row r="352" spans="1:70" x14ac:dyDescent="0.25">
      <c r="A352" t="s">
        <v>127</v>
      </c>
      <c r="B352" t="s">
        <v>263</v>
      </c>
      <c r="C352" t="s">
        <v>134</v>
      </c>
      <c r="D352" t="s">
        <v>22</v>
      </c>
      <c r="E352" t="s">
        <v>18</v>
      </c>
      <c r="F352" s="3">
        <v>0</v>
      </c>
      <c r="G352" s="3">
        <v>0</v>
      </c>
      <c r="H352" s="3" t="str">
        <f t="shared" si="271"/>
        <v>D</v>
      </c>
      <c r="I352" s="3">
        <v>2.0499999999999998</v>
      </c>
      <c r="J352" s="3">
        <v>3.8</v>
      </c>
      <c r="K352" s="3">
        <v>3.25</v>
      </c>
      <c r="L352" s="3">
        <v>1.62</v>
      </c>
      <c r="M352" s="3">
        <v>2.2999999999999998</v>
      </c>
      <c r="N352" s="3">
        <f t="shared" si="229"/>
        <v>0</v>
      </c>
      <c r="O352" s="3">
        <f t="shared" si="230"/>
        <v>5.8655080477930444E-2</v>
      </c>
      <c r="P352" s="3">
        <f t="shared" si="231"/>
        <v>5.2066559312936134E-2</v>
      </c>
      <c r="Q352" s="3">
        <f t="shared" si="232"/>
        <v>2.1702429149797573</v>
      </c>
      <c r="R352" s="3">
        <f t="shared" si="233"/>
        <v>4.0228893058161352</v>
      </c>
      <c r="S352" s="3">
        <f t="shared" si="234"/>
        <v>3.4406290115532738</v>
      </c>
      <c r="T352" s="3">
        <f t="shared" si="235"/>
        <v>1.7150212303742474</v>
      </c>
      <c r="U352" s="3">
        <f t="shared" si="236"/>
        <v>2.4349066850992398</v>
      </c>
      <c r="V352" s="4">
        <f t="shared" si="237"/>
        <v>0.48780487804878053</v>
      </c>
      <c r="W352" s="4">
        <f t="shared" si="238"/>
        <v>0.26315789473684209</v>
      </c>
      <c r="X352" s="4">
        <f t="shared" si="239"/>
        <v>0.30769230769230771</v>
      </c>
      <c r="Y352" s="4">
        <f t="shared" si="240"/>
        <v>0.61728395061728392</v>
      </c>
      <c r="Z352" s="4">
        <f t="shared" si="241"/>
        <v>0.43478260869565222</v>
      </c>
      <c r="AA352" s="4">
        <f t="shared" si="242"/>
        <v>0.53947368421052633</v>
      </c>
      <c r="AB352" s="4">
        <f t="shared" si="243"/>
        <v>0.63076923076923075</v>
      </c>
      <c r="AC352" s="4">
        <f t="shared" si="244"/>
        <v>1.8536585365853659</v>
      </c>
      <c r="AD352" s="4">
        <f t="shared" si="245"/>
        <v>1.1692307692307691</v>
      </c>
      <c r="AE352" s="4">
        <f t="shared" si="246"/>
        <v>1.5853658536585367</v>
      </c>
      <c r="AF352" s="4">
        <f t="shared" si="247"/>
        <v>0.85526315789473684</v>
      </c>
      <c r="AG352" s="4">
        <f t="shared" si="248"/>
        <v>0.70434782608695667</v>
      </c>
      <c r="AH352" s="4">
        <f t="shared" si="249"/>
        <v>1.419753086419753</v>
      </c>
      <c r="AI352" s="4">
        <f t="shared" si="250"/>
        <v>-1.2703860965735165</v>
      </c>
      <c r="AJ352" s="4">
        <f t="shared" si="251"/>
        <v>-1.8526463908363779</v>
      </c>
      <c r="AK352" s="4">
        <f t="shared" si="251"/>
        <v>0.58226029426286141</v>
      </c>
      <c r="AL352" s="4">
        <f t="shared" si="252"/>
        <v>-0.71988545472499244</v>
      </c>
      <c r="AM352" s="4">
        <f t="shared" si="253"/>
        <v>0.71988545472499244</v>
      </c>
      <c r="AN352" s="4">
        <f t="shared" si="254"/>
        <v>-0.63519304828675827</v>
      </c>
      <c r="AO352" s="4">
        <f t="shared" si="255"/>
        <v>-0.92632319541818897</v>
      </c>
      <c r="AP352" s="4">
        <f t="shared" si="255"/>
        <v>0.29113014713143071</v>
      </c>
      <c r="AQ352" s="4">
        <f t="shared" si="256"/>
        <v>-0.35994272736249622</v>
      </c>
      <c r="AR352" s="4">
        <f t="shared" si="257"/>
        <v>0.35994272736249622</v>
      </c>
      <c r="AS352" s="4">
        <f t="shared" si="227"/>
        <v>-0.56589559244395615</v>
      </c>
      <c r="AT352" s="4">
        <f t="shared" si="227"/>
        <v>-0.74716942279298615</v>
      </c>
      <c r="AU352" s="4">
        <f t="shared" si="227"/>
        <v>0.28329958152593476</v>
      </c>
      <c r="AV352" s="4">
        <f t="shared" si="227"/>
        <v>-0.34550487795879342</v>
      </c>
      <c r="AW352" s="4">
        <f t="shared" si="227"/>
        <v>0.34550487795879342</v>
      </c>
      <c r="AX352" s="4">
        <f t="shared" si="228"/>
        <v>-101.8612066399121</v>
      </c>
      <c r="AY352" s="4">
        <f t="shared" si="228"/>
        <v>-134.49049610273752</v>
      </c>
      <c r="AZ352" s="4">
        <f t="shared" si="228"/>
        <v>50.993924674668257</v>
      </c>
      <c r="BA352" s="4">
        <f t="shared" si="228"/>
        <v>-62.190878032582809</v>
      </c>
      <c r="BB352" s="4">
        <f t="shared" si="228"/>
        <v>62.190878032582809</v>
      </c>
      <c r="BC352" s="4">
        <f t="shared" si="258"/>
        <v>-0.36923076923076925</v>
      </c>
      <c r="BD352" s="4">
        <f t="shared" si="259"/>
        <v>-0.46052631578947367</v>
      </c>
      <c r="BE352" s="4">
        <f t="shared" si="259"/>
        <v>0.16923076923076913</v>
      </c>
      <c r="BF352" s="4">
        <f t="shared" si="260"/>
        <v>-0.29565217391304338</v>
      </c>
      <c r="BG352" s="4">
        <f t="shared" si="261"/>
        <v>0.4197530864197529</v>
      </c>
      <c r="BH352" s="4">
        <f t="shared" si="262"/>
        <v>0.9473829333239937</v>
      </c>
      <c r="BI352" s="4">
        <f t="shared" si="263"/>
        <v>3.2112537441163886</v>
      </c>
      <c r="BJ352" s="4">
        <f t="shared" si="264"/>
        <v>0.29501964304744671</v>
      </c>
      <c r="BK352" s="4">
        <f t="shared" si="265"/>
        <v>0.50903588671360245</v>
      </c>
      <c r="BL352" s="4">
        <f t="shared" si="266"/>
        <v>2.0749639577367436</v>
      </c>
      <c r="BM352" s="4">
        <f t="shared" si="267"/>
        <v>0.24532276081982202</v>
      </c>
      <c r="BN352" s="3">
        <f t="shared" si="268"/>
        <v>0</v>
      </c>
      <c r="BO352" s="3">
        <v>100</v>
      </c>
      <c r="BP352" s="3">
        <f t="shared" si="269"/>
        <v>-1</v>
      </c>
      <c r="BQ352" s="3">
        <f t="shared" si="270"/>
        <v>-100</v>
      </c>
      <c r="BR352"/>
    </row>
    <row r="353" spans="1:70" x14ac:dyDescent="0.25">
      <c r="A353" t="s">
        <v>127</v>
      </c>
      <c r="B353" t="s">
        <v>263</v>
      </c>
      <c r="C353" t="s">
        <v>134</v>
      </c>
      <c r="D353" t="s">
        <v>11</v>
      </c>
      <c r="E353" t="s">
        <v>20</v>
      </c>
      <c r="F353" s="3">
        <v>1</v>
      </c>
      <c r="G353" s="3">
        <v>4</v>
      </c>
      <c r="H353" s="3" t="str">
        <f t="shared" si="271"/>
        <v>A</v>
      </c>
      <c r="I353" s="3">
        <v>3.4</v>
      </c>
      <c r="J353" s="3">
        <v>4</v>
      </c>
      <c r="K353" s="3">
        <v>1.95</v>
      </c>
      <c r="L353" s="3">
        <v>1.44</v>
      </c>
      <c r="M353" s="3">
        <v>2.75</v>
      </c>
      <c r="N353" s="3">
        <f t="shared" si="229"/>
        <v>5</v>
      </c>
      <c r="O353" s="3">
        <f t="shared" si="230"/>
        <v>5.6938159879336592E-2</v>
      </c>
      <c r="P353" s="3">
        <f t="shared" si="231"/>
        <v>5.8080808080808066E-2</v>
      </c>
      <c r="Q353" s="3">
        <f t="shared" si="232"/>
        <v>3.5935897435897441</v>
      </c>
      <c r="R353" s="3">
        <f t="shared" si="233"/>
        <v>4.2277526395173464</v>
      </c>
      <c r="S353" s="3">
        <f t="shared" si="234"/>
        <v>2.0610294117647063</v>
      </c>
      <c r="T353" s="3">
        <f t="shared" si="235"/>
        <v>1.5219909502262445</v>
      </c>
      <c r="U353" s="3">
        <f t="shared" si="236"/>
        <v>2.9065799396681755</v>
      </c>
      <c r="V353" s="4">
        <f t="shared" si="237"/>
        <v>0.29411764705882354</v>
      </c>
      <c r="W353" s="4">
        <f t="shared" si="238"/>
        <v>0.25</v>
      </c>
      <c r="X353" s="4">
        <f t="shared" si="239"/>
        <v>0.51282051282051289</v>
      </c>
      <c r="Y353" s="4">
        <f t="shared" si="240"/>
        <v>0.69444444444444442</v>
      </c>
      <c r="Z353" s="4">
        <f t="shared" si="241"/>
        <v>0.36363636363636365</v>
      </c>
      <c r="AA353" s="4">
        <f t="shared" si="242"/>
        <v>0.85</v>
      </c>
      <c r="AB353" s="4">
        <f t="shared" si="243"/>
        <v>1.7435897435897436</v>
      </c>
      <c r="AC353" s="4">
        <f t="shared" si="244"/>
        <v>1.1764705882352942</v>
      </c>
      <c r="AD353" s="4">
        <f t="shared" si="245"/>
        <v>2.0512820512820515</v>
      </c>
      <c r="AE353" s="4">
        <f t="shared" si="246"/>
        <v>0.57352941176470584</v>
      </c>
      <c r="AF353" s="4">
        <f t="shared" si="247"/>
        <v>0.48749999999999999</v>
      </c>
      <c r="AG353" s="4">
        <f t="shared" si="248"/>
        <v>0.52363636363636357</v>
      </c>
      <c r="AH353" s="4">
        <f t="shared" si="249"/>
        <v>1.9097222222222223</v>
      </c>
      <c r="AI353" s="4">
        <f t="shared" si="250"/>
        <v>1.5325603318250378</v>
      </c>
      <c r="AJ353" s="4">
        <f t="shared" si="251"/>
        <v>-0.63416289592760222</v>
      </c>
      <c r="AK353" s="4">
        <f t="shared" si="251"/>
        <v>2.16672322775264</v>
      </c>
      <c r="AL353" s="4">
        <f t="shared" si="252"/>
        <v>-1.384588989441931</v>
      </c>
      <c r="AM353" s="4">
        <f t="shared" si="253"/>
        <v>1.384588989441931</v>
      </c>
      <c r="AN353" s="4">
        <f t="shared" si="254"/>
        <v>0.76628016591251891</v>
      </c>
      <c r="AO353" s="4">
        <f t="shared" si="255"/>
        <v>-0.31708144796380111</v>
      </c>
      <c r="AP353" s="4">
        <f t="shared" si="255"/>
        <v>1.08336161387632</v>
      </c>
      <c r="AQ353" s="4">
        <f t="shared" si="256"/>
        <v>-0.69229449472096549</v>
      </c>
      <c r="AR353" s="4">
        <f t="shared" si="257"/>
        <v>0.69229449472096549</v>
      </c>
      <c r="AS353" s="4">
        <f t="shared" si="227"/>
        <v>0.65383925653387165</v>
      </c>
      <c r="AT353" s="4">
        <f t="shared" si="227"/>
        <v>-0.30705325309661141</v>
      </c>
      <c r="AU353" s="4">
        <f t="shared" si="227"/>
        <v>0.82538986119418822</v>
      </c>
      <c r="AV353" s="4">
        <f t="shared" si="227"/>
        <v>-0.60553574198123883</v>
      </c>
      <c r="AW353" s="4">
        <f t="shared" si="227"/>
        <v>0.60553574198123883</v>
      </c>
      <c r="AX353" s="4">
        <f t="shared" si="228"/>
        <v>117.6910661760969</v>
      </c>
      <c r="AY353" s="4">
        <f t="shared" si="228"/>
        <v>-55.269585557390052</v>
      </c>
      <c r="AZ353" s="4">
        <f t="shared" si="228"/>
        <v>148.57017501495389</v>
      </c>
      <c r="BA353" s="4">
        <f t="shared" si="228"/>
        <v>-108.99643355662299</v>
      </c>
      <c r="BB353" s="4">
        <f t="shared" si="228"/>
        <v>108.99643355662299</v>
      </c>
      <c r="BC353" s="4">
        <f t="shared" si="258"/>
        <v>0.7435897435897435</v>
      </c>
      <c r="BD353" s="4">
        <f t="shared" si="259"/>
        <v>-0.15000000000000005</v>
      </c>
      <c r="BE353" s="4">
        <f t="shared" si="259"/>
        <v>1.0512820512820513</v>
      </c>
      <c r="BF353" s="4">
        <f t="shared" si="260"/>
        <v>-0.47636363636363638</v>
      </c>
      <c r="BG353" s="4">
        <f t="shared" si="261"/>
        <v>0.90972222222222232</v>
      </c>
      <c r="BH353" s="4">
        <f t="shared" si="262"/>
        <v>1.1139713711864225</v>
      </c>
      <c r="BI353" s="4">
        <f t="shared" si="263"/>
        <v>3.2941239316239326</v>
      </c>
      <c r="BJ353" s="4">
        <f t="shared" si="264"/>
        <v>0.33816923537459581</v>
      </c>
      <c r="BK353" s="4">
        <f t="shared" si="265"/>
        <v>0.97905226359061981</v>
      </c>
      <c r="BL353" s="4">
        <f t="shared" si="266"/>
        <v>2.21428544494721</v>
      </c>
      <c r="BM353" s="4">
        <f t="shared" si="267"/>
        <v>0.44215268895197068</v>
      </c>
      <c r="BN353" s="3">
        <f t="shared" si="268"/>
        <v>0</v>
      </c>
      <c r="BO353" s="3">
        <v>100</v>
      </c>
      <c r="BP353" s="3">
        <f t="shared" si="269"/>
        <v>-1</v>
      </c>
      <c r="BQ353" s="3">
        <f t="shared" si="270"/>
        <v>-100</v>
      </c>
      <c r="BR353"/>
    </row>
    <row r="354" spans="1:70" x14ac:dyDescent="0.25">
      <c r="A354" t="s">
        <v>127</v>
      </c>
      <c r="B354" t="s">
        <v>263</v>
      </c>
      <c r="C354" t="s">
        <v>134</v>
      </c>
      <c r="D354" t="s">
        <v>135</v>
      </c>
      <c r="E354" t="s">
        <v>133</v>
      </c>
      <c r="F354" s="3">
        <v>1</v>
      </c>
      <c r="G354" s="3">
        <v>3</v>
      </c>
      <c r="H354" s="3" t="str">
        <f t="shared" si="271"/>
        <v>A</v>
      </c>
      <c r="I354" s="3">
        <v>4.75</v>
      </c>
      <c r="J354" s="3">
        <v>4.2</v>
      </c>
      <c r="K354" s="3">
        <v>1.67</v>
      </c>
      <c r="L354" s="3">
        <v>1.57</v>
      </c>
      <c r="M354" s="3">
        <v>2.38</v>
      </c>
      <c r="N354" s="3">
        <f t="shared" si="229"/>
        <v>4</v>
      </c>
      <c r="O354" s="3">
        <f t="shared" si="230"/>
        <v>4.7423949094292706E-2</v>
      </c>
      <c r="P354" s="3">
        <f t="shared" si="231"/>
        <v>5.7110742386126456E-2</v>
      </c>
      <c r="Q354" s="3">
        <f t="shared" si="232"/>
        <v>4.9752637581978902</v>
      </c>
      <c r="R354" s="3">
        <f t="shared" si="233"/>
        <v>4.3991805861960298</v>
      </c>
      <c r="S354" s="3">
        <f t="shared" si="234"/>
        <v>1.7491979949874688</v>
      </c>
      <c r="T354" s="3">
        <f t="shared" si="235"/>
        <v>1.6444556000780397</v>
      </c>
      <c r="U354" s="3">
        <f t="shared" si="236"/>
        <v>2.4928689988444166</v>
      </c>
      <c r="V354" s="4">
        <f t="shared" si="237"/>
        <v>0.21052631578947367</v>
      </c>
      <c r="W354" s="4">
        <f t="shared" si="238"/>
        <v>0.23809523809523808</v>
      </c>
      <c r="X354" s="4">
        <f t="shared" si="239"/>
        <v>0.5988023952095809</v>
      </c>
      <c r="Y354" s="4">
        <f t="shared" si="240"/>
        <v>0.63694267515923564</v>
      </c>
      <c r="Z354" s="4">
        <f t="shared" si="241"/>
        <v>0.42016806722689076</v>
      </c>
      <c r="AA354" s="4">
        <f t="shared" si="242"/>
        <v>1.1309523809523809</v>
      </c>
      <c r="AB354" s="4">
        <f t="shared" si="243"/>
        <v>2.8443113772455093</v>
      </c>
      <c r="AC354" s="4">
        <f t="shared" si="244"/>
        <v>0.88421052631578956</v>
      </c>
      <c r="AD354" s="4">
        <f t="shared" si="245"/>
        <v>2.5149700598802398</v>
      </c>
      <c r="AE354" s="4">
        <f t="shared" si="246"/>
        <v>0.35157894736842105</v>
      </c>
      <c r="AF354" s="4">
        <f t="shared" si="247"/>
        <v>0.39761904761904759</v>
      </c>
      <c r="AG354" s="4">
        <f t="shared" si="248"/>
        <v>0.65966386554621859</v>
      </c>
      <c r="AH354" s="4">
        <f t="shared" si="249"/>
        <v>1.5159235668789808</v>
      </c>
      <c r="AI354" s="4">
        <f t="shared" si="250"/>
        <v>3.2260657632104213</v>
      </c>
      <c r="AJ354" s="4">
        <f t="shared" si="251"/>
        <v>0.57608317200186043</v>
      </c>
      <c r="AK354" s="4">
        <f t="shared" si="251"/>
        <v>2.6499825912085608</v>
      </c>
      <c r="AL354" s="4">
        <f t="shared" si="252"/>
        <v>-0.84841339876637689</v>
      </c>
      <c r="AM354" s="4">
        <f t="shared" si="253"/>
        <v>0.84841339876637689</v>
      </c>
      <c r="AN354" s="4">
        <f t="shared" si="254"/>
        <v>1.6130328816052106</v>
      </c>
      <c r="AO354" s="4">
        <f t="shared" si="255"/>
        <v>0.28804158600093022</v>
      </c>
      <c r="AP354" s="4">
        <f t="shared" si="255"/>
        <v>1.3249912956042804</v>
      </c>
      <c r="AQ354" s="4">
        <f t="shared" si="256"/>
        <v>-0.42420669938318845</v>
      </c>
      <c r="AR354" s="4">
        <f t="shared" si="257"/>
        <v>0.42420669938318845</v>
      </c>
      <c r="AS354" s="4">
        <f t="shared" si="227"/>
        <v>1.0158365982971054</v>
      </c>
      <c r="AT354" s="4">
        <f t="shared" si="227"/>
        <v>0.28044998873712063</v>
      </c>
      <c r="AU354" s="4">
        <f t="shared" si="227"/>
        <v>0.92428002013076149</v>
      </c>
      <c r="AV354" s="4">
        <f t="shared" si="227"/>
        <v>-0.40119852284033475</v>
      </c>
      <c r="AW354" s="4">
        <f t="shared" si="227"/>
        <v>0.40119852284033475</v>
      </c>
      <c r="AX354" s="4">
        <f t="shared" si="228"/>
        <v>182.85058769347899</v>
      </c>
      <c r="AY354" s="4">
        <f t="shared" si="228"/>
        <v>50.480997972681706</v>
      </c>
      <c r="AZ354" s="4">
        <f t="shared" si="228"/>
        <v>166.37040362353707</v>
      </c>
      <c r="BA354" s="4">
        <f t="shared" si="228"/>
        <v>-72.215734111260247</v>
      </c>
      <c r="BB354" s="4">
        <f t="shared" si="228"/>
        <v>72.215734111260247</v>
      </c>
      <c r="BC354" s="4">
        <f t="shared" si="258"/>
        <v>1.8443113772455089</v>
      </c>
      <c r="BD354" s="4">
        <f t="shared" si="259"/>
        <v>0.13095238095238082</v>
      </c>
      <c r="BE354" s="4">
        <f t="shared" si="259"/>
        <v>1.5149700598802398</v>
      </c>
      <c r="BF354" s="4">
        <f t="shared" si="260"/>
        <v>-0.34033613445378141</v>
      </c>
      <c r="BG354" s="4">
        <f t="shared" si="261"/>
        <v>0.51592356687898067</v>
      </c>
      <c r="BH354" s="4">
        <f t="shared" si="262"/>
        <v>1.7205512616276313</v>
      </c>
      <c r="BI354" s="4">
        <f t="shared" si="263"/>
        <v>3.7078807797937965</v>
      </c>
      <c r="BJ354" s="4">
        <f t="shared" si="264"/>
        <v>0.46402550777895157</v>
      </c>
      <c r="BK354" s="4">
        <f t="shared" si="265"/>
        <v>0.59991886751723233</v>
      </c>
      <c r="BL354" s="4">
        <f t="shared" si="266"/>
        <v>2.068662299461228</v>
      </c>
      <c r="BM354" s="4">
        <f t="shared" si="267"/>
        <v>0.29000328747397675</v>
      </c>
      <c r="BN354" s="3">
        <f t="shared" si="268"/>
        <v>0</v>
      </c>
      <c r="BO354" s="3">
        <v>100</v>
      </c>
      <c r="BP354" s="3">
        <f t="shared" si="269"/>
        <v>-1</v>
      </c>
      <c r="BQ354" s="3">
        <f t="shared" si="270"/>
        <v>-100</v>
      </c>
      <c r="BR354"/>
    </row>
    <row r="355" spans="1:70" x14ac:dyDescent="0.25">
      <c r="A355" t="s">
        <v>127</v>
      </c>
      <c r="B355" t="s">
        <v>263</v>
      </c>
      <c r="C355" t="s">
        <v>136</v>
      </c>
      <c r="D355" t="s">
        <v>130</v>
      </c>
      <c r="E355" t="s">
        <v>26</v>
      </c>
      <c r="F355" s="3">
        <v>5</v>
      </c>
      <c r="G355" s="3">
        <v>1</v>
      </c>
      <c r="H355" s="3" t="str">
        <f t="shared" si="271"/>
        <v>H</v>
      </c>
      <c r="I355" s="3">
        <v>1.08</v>
      </c>
      <c r="J355" s="3">
        <v>13</v>
      </c>
      <c r="K355" s="3">
        <v>19</v>
      </c>
      <c r="L355" s="3">
        <v>1.25</v>
      </c>
      <c r="M355" s="3">
        <v>4</v>
      </c>
      <c r="N355" s="3">
        <f t="shared" si="229"/>
        <v>6</v>
      </c>
      <c r="O355" s="3">
        <f t="shared" si="230"/>
        <v>5.5480581796371053E-2</v>
      </c>
      <c r="P355" s="3">
        <f t="shared" si="231"/>
        <v>5.0000000000000044E-2</v>
      </c>
      <c r="Q355" s="3">
        <f t="shared" si="232"/>
        <v>1.1399190283400809</v>
      </c>
      <c r="R355" s="3">
        <f t="shared" si="233"/>
        <v>13.721247563352824</v>
      </c>
      <c r="S355" s="3">
        <f t="shared" si="234"/>
        <v>20.054131054131052</v>
      </c>
      <c r="T355" s="3">
        <f t="shared" si="235"/>
        <v>1.3193507272454639</v>
      </c>
      <c r="U355" s="3">
        <f t="shared" si="236"/>
        <v>4.2219223271854842</v>
      </c>
      <c r="V355" s="4">
        <f t="shared" si="237"/>
        <v>0.92592592592592582</v>
      </c>
      <c r="W355" s="4">
        <f t="shared" si="238"/>
        <v>7.6923076923076927E-2</v>
      </c>
      <c r="X355" s="4">
        <f t="shared" si="239"/>
        <v>5.2631578947368418E-2</v>
      </c>
      <c r="Y355" s="4">
        <f t="shared" si="240"/>
        <v>0.8</v>
      </c>
      <c r="Z355" s="4">
        <f t="shared" si="241"/>
        <v>0.25</v>
      </c>
      <c r="AA355" s="4">
        <f t="shared" si="242"/>
        <v>8.3076923076923076E-2</v>
      </c>
      <c r="AB355" s="4">
        <f t="shared" si="243"/>
        <v>5.6842105263157895E-2</v>
      </c>
      <c r="AC355" s="4">
        <f t="shared" si="244"/>
        <v>12.037037037037036</v>
      </c>
      <c r="AD355" s="4">
        <f t="shared" si="245"/>
        <v>0.68421052631578949</v>
      </c>
      <c r="AE355" s="4">
        <f t="shared" si="246"/>
        <v>17.592592592592592</v>
      </c>
      <c r="AF355" s="4">
        <f t="shared" si="247"/>
        <v>1.4615384615384615</v>
      </c>
      <c r="AG355" s="4">
        <f t="shared" si="248"/>
        <v>0.3125</v>
      </c>
      <c r="AH355" s="4">
        <f t="shared" si="249"/>
        <v>3.2</v>
      </c>
      <c r="AI355" s="4">
        <f t="shared" si="250"/>
        <v>-18.91421202579097</v>
      </c>
      <c r="AJ355" s="4">
        <f t="shared" si="251"/>
        <v>-12.581328535012743</v>
      </c>
      <c r="AK355" s="4">
        <f t="shared" si="251"/>
        <v>-6.3328834907782277</v>
      </c>
      <c r="AL355" s="4">
        <f t="shared" si="252"/>
        <v>-2.9025715999400203</v>
      </c>
      <c r="AM355" s="4">
        <f t="shared" si="253"/>
        <v>2.9025715999400203</v>
      </c>
      <c r="AN355" s="4">
        <f t="shared" si="254"/>
        <v>-9.4571060128954851</v>
      </c>
      <c r="AO355" s="4">
        <f t="shared" si="255"/>
        <v>-6.2906642675063713</v>
      </c>
      <c r="AP355" s="4">
        <f t="shared" si="255"/>
        <v>-3.1664417453891138</v>
      </c>
      <c r="AQ355" s="4">
        <f t="shared" si="256"/>
        <v>-1.4512857999700102</v>
      </c>
      <c r="AR355" s="4">
        <f t="shared" si="257"/>
        <v>1.4512857999700102</v>
      </c>
      <c r="AS355" s="4">
        <f t="shared" si="227"/>
        <v>-1.4654472084069736</v>
      </c>
      <c r="AT355" s="4">
        <f t="shared" si="227"/>
        <v>-1.4131496864069468</v>
      </c>
      <c r="AU355" s="4">
        <f t="shared" si="227"/>
        <v>-1.2648970581885433</v>
      </c>
      <c r="AV355" s="4">
        <f t="shared" si="227"/>
        <v>-0.96746118442875739</v>
      </c>
      <c r="AW355" s="4">
        <f t="shared" si="227"/>
        <v>0.96746118442875739</v>
      </c>
      <c r="AX355" s="4">
        <f t="shared" si="228"/>
        <v>-263.78049751325523</v>
      </c>
      <c r="AY355" s="4">
        <f t="shared" si="228"/>
        <v>-254.36694355325045</v>
      </c>
      <c r="AZ355" s="4">
        <f t="shared" si="228"/>
        <v>-227.68147047393779</v>
      </c>
      <c r="BA355" s="4">
        <f t="shared" si="228"/>
        <v>-174.14301319717634</v>
      </c>
      <c r="BB355" s="4">
        <f t="shared" si="228"/>
        <v>174.14301319717634</v>
      </c>
      <c r="BC355" s="4">
        <f t="shared" si="258"/>
        <v>-0.94315789473684208</v>
      </c>
      <c r="BD355" s="4">
        <f t="shared" si="259"/>
        <v>-0.91692307692307684</v>
      </c>
      <c r="BE355" s="4">
        <f t="shared" si="259"/>
        <v>-0.31578947368421056</v>
      </c>
      <c r="BF355" s="4">
        <f t="shared" si="260"/>
        <v>-0.6875</v>
      </c>
      <c r="BG355" s="4">
        <f t="shared" si="261"/>
        <v>2.1999999999999997</v>
      </c>
      <c r="BH355" s="4">
        <f t="shared" si="262"/>
        <v>9.6275875965051014</v>
      </c>
      <c r="BI355" s="4">
        <f t="shared" si="263"/>
        <v>11.638432548607986</v>
      </c>
      <c r="BJ355" s="4">
        <f t="shared" si="264"/>
        <v>0.82722373105617297</v>
      </c>
      <c r="BK355" s="4">
        <f t="shared" si="265"/>
        <v>2.0524280611970744</v>
      </c>
      <c r="BL355" s="4">
        <f t="shared" si="266"/>
        <v>2.770636527215474</v>
      </c>
      <c r="BM355" s="4">
        <f t="shared" si="267"/>
        <v>0.74077853267162097</v>
      </c>
      <c r="BN355" s="3">
        <f t="shared" si="268"/>
        <v>1</v>
      </c>
      <c r="BO355" s="3">
        <v>100</v>
      </c>
      <c r="BP355" s="3">
        <f t="shared" si="269"/>
        <v>8.0000000000000071E-2</v>
      </c>
      <c r="BQ355" s="3">
        <f t="shared" si="270"/>
        <v>8.0000000000000071</v>
      </c>
      <c r="BR355"/>
    </row>
    <row r="356" spans="1:70" x14ac:dyDescent="0.25">
      <c r="A356" t="s">
        <v>127</v>
      </c>
      <c r="B356" t="s">
        <v>264</v>
      </c>
      <c r="C356" t="s">
        <v>138</v>
      </c>
      <c r="D356" t="s">
        <v>15</v>
      </c>
      <c r="E356" t="s">
        <v>21</v>
      </c>
      <c r="F356" s="3">
        <v>1</v>
      </c>
      <c r="G356" s="3">
        <v>0</v>
      </c>
      <c r="H356" s="3" t="str">
        <f t="shared" si="271"/>
        <v>H</v>
      </c>
      <c r="I356" s="3">
        <v>2.2999999999999998</v>
      </c>
      <c r="J356" s="3">
        <v>3.6</v>
      </c>
      <c r="K356" s="3">
        <v>2.8</v>
      </c>
      <c r="L356" s="3">
        <v>1.44</v>
      </c>
      <c r="M356" s="3">
        <v>2.75</v>
      </c>
      <c r="N356" s="3">
        <f t="shared" si="229"/>
        <v>1</v>
      </c>
      <c r="O356" s="3">
        <f t="shared" si="230"/>
        <v>6.9703243616287214E-2</v>
      </c>
      <c r="P356" s="3">
        <f t="shared" si="231"/>
        <v>5.8080808080808066E-2</v>
      </c>
      <c r="Q356" s="3">
        <f t="shared" si="232"/>
        <v>2.4603174603174605</v>
      </c>
      <c r="R356" s="3">
        <f t="shared" si="233"/>
        <v>3.8509316770186341</v>
      </c>
      <c r="S356" s="3">
        <f t="shared" si="234"/>
        <v>2.9951690821256038</v>
      </c>
      <c r="T356" s="3">
        <f t="shared" si="235"/>
        <v>1.5403726708074534</v>
      </c>
      <c r="U356" s="3">
        <f t="shared" si="236"/>
        <v>2.9416839199447899</v>
      </c>
      <c r="V356" s="4">
        <f t="shared" si="237"/>
        <v>0.43478260869565222</v>
      </c>
      <c r="W356" s="4">
        <f t="shared" si="238"/>
        <v>0.27777777777777779</v>
      </c>
      <c r="X356" s="4">
        <f t="shared" si="239"/>
        <v>0.35714285714285715</v>
      </c>
      <c r="Y356" s="4">
        <f t="shared" si="240"/>
        <v>0.69444444444444442</v>
      </c>
      <c r="Z356" s="4">
        <f t="shared" si="241"/>
        <v>0.36363636363636365</v>
      </c>
      <c r="AA356" s="4">
        <f t="shared" si="242"/>
        <v>0.63888888888888884</v>
      </c>
      <c r="AB356" s="4">
        <f t="shared" si="243"/>
        <v>0.8214285714285714</v>
      </c>
      <c r="AC356" s="4">
        <f t="shared" si="244"/>
        <v>1.5652173913043479</v>
      </c>
      <c r="AD356" s="4">
        <f t="shared" si="245"/>
        <v>1.2857142857142858</v>
      </c>
      <c r="AE356" s="4">
        <f t="shared" si="246"/>
        <v>1.2173913043478262</v>
      </c>
      <c r="AF356" s="4">
        <f t="shared" si="247"/>
        <v>0.77777777777777768</v>
      </c>
      <c r="AG356" s="4">
        <f t="shared" si="248"/>
        <v>0.52363636363636357</v>
      </c>
      <c r="AH356" s="4">
        <f t="shared" si="249"/>
        <v>1.9097222222222223</v>
      </c>
      <c r="AI356" s="4">
        <f t="shared" si="250"/>
        <v>-0.53485162180814338</v>
      </c>
      <c r="AJ356" s="4">
        <f t="shared" si="251"/>
        <v>-1.3906142167011737</v>
      </c>
      <c r="AK356" s="4">
        <f t="shared" si="251"/>
        <v>0.8557625948930303</v>
      </c>
      <c r="AL356" s="4">
        <f t="shared" si="252"/>
        <v>-1.4013112491373365</v>
      </c>
      <c r="AM356" s="4">
        <f t="shared" si="253"/>
        <v>1.4013112491373365</v>
      </c>
      <c r="AN356" s="4">
        <f t="shared" si="254"/>
        <v>-0.26742581090407169</v>
      </c>
      <c r="AO356" s="4">
        <f t="shared" si="255"/>
        <v>-0.69530710835058684</v>
      </c>
      <c r="AP356" s="4">
        <f t="shared" si="255"/>
        <v>0.42788129744651515</v>
      </c>
      <c r="AQ356" s="4">
        <f t="shared" si="256"/>
        <v>-0.70065562456866826</v>
      </c>
      <c r="AR356" s="4">
        <f t="shared" si="257"/>
        <v>0.70065562456866826</v>
      </c>
      <c r="AS356" s="4">
        <f t="shared" si="227"/>
        <v>-0.2613110023223158</v>
      </c>
      <c r="AT356" s="4">
        <f t="shared" si="227"/>
        <v>-0.60756942386907908</v>
      </c>
      <c r="AU356" s="4">
        <f t="shared" si="227"/>
        <v>0.40430859881474995</v>
      </c>
      <c r="AV356" s="4">
        <f t="shared" si="227"/>
        <v>-0.61116584536145069</v>
      </c>
      <c r="AW356" s="4">
        <f t="shared" si="227"/>
        <v>0.61116584536145069</v>
      </c>
      <c r="AX356" s="4">
        <f t="shared" si="228"/>
        <v>-47.035980418016848</v>
      </c>
      <c r="AY356" s="4">
        <f t="shared" si="228"/>
        <v>-109.36249629643424</v>
      </c>
      <c r="AZ356" s="4">
        <f t="shared" si="228"/>
        <v>72.775547786654997</v>
      </c>
      <c r="BA356" s="4">
        <f t="shared" si="228"/>
        <v>-110.00985216506112</v>
      </c>
      <c r="BB356" s="4">
        <f t="shared" si="228"/>
        <v>110.00985216506112</v>
      </c>
      <c r="BC356" s="4">
        <f t="shared" si="258"/>
        <v>-0.17857142857142852</v>
      </c>
      <c r="BD356" s="4">
        <f t="shared" si="259"/>
        <v>-0.36111111111111116</v>
      </c>
      <c r="BE356" s="4">
        <f t="shared" si="259"/>
        <v>0.28571428571428592</v>
      </c>
      <c r="BF356" s="4">
        <f t="shared" si="260"/>
        <v>-0.47636363636363643</v>
      </c>
      <c r="BG356" s="4">
        <f t="shared" si="261"/>
        <v>0.90972222222222243</v>
      </c>
      <c r="BH356" s="4">
        <f t="shared" si="262"/>
        <v>0.70145132592602688</v>
      </c>
      <c r="BI356" s="4">
        <f t="shared" si="263"/>
        <v>3.1021394064872325</v>
      </c>
      <c r="BJ356" s="4">
        <f t="shared" si="264"/>
        <v>0.22611856980351791</v>
      </c>
      <c r="BK356" s="4">
        <f t="shared" si="265"/>
        <v>0.99087668681800212</v>
      </c>
      <c r="BL356" s="4">
        <f t="shared" si="266"/>
        <v>2.2410282953761218</v>
      </c>
      <c r="BM356" s="4">
        <f t="shared" si="267"/>
        <v>0.44215268895197007</v>
      </c>
      <c r="BN356" s="3">
        <f t="shared" si="268"/>
        <v>1</v>
      </c>
      <c r="BO356" s="3">
        <v>100</v>
      </c>
      <c r="BP356" s="3">
        <f t="shared" si="269"/>
        <v>1.2999999999999998</v>
      </c>
      <c r="BQ356" s="3">
        <f t="shared" si="270"/>
        <v>129.99999999999997</v>
      </c>
      <c r="BR356"/>
    </row>
    <row r="357" spans="1:70" x14ac:dyDescent="0.25">
      <c r="A357" t="s">
        <v>127</v>
      </c>
      <c r="B357" t="s">
        <v>264</v>
      </c>
      <c r="C357" t="s">
        <v>138</v>
      </c>
      <c r="D357" t="s">
        <v>24</v>
      </c>
      <c r="E357" t="s">
        <v>14</v>
      </c>
      <c r="F357" s="3">
        <v>5</v>
      </c>
      <c r="G357" s="3">
        <v>0</v>
      </c>
      <c r="H357" s="3" t="str">
        <f t="shared" si="271"/>
        <v>H</v>
      </c>
      <c r="I357" s="3">
        <v>1.5</v>
      </c>
      <c r="J357" s="3">
        <v>5</v>
      </c>
      <c r="K357" s="3">
        <v>5.5</v>
      </c>
      <c r="L357" s="3">
        <v>1.33</v>
      </c>
      <c r="M357" s="3">
        <v>3.4</v>
      </c>
      <c r="N357" s="3">
        <f t="shared" si="229"/>
        <v>5</v>
      </c>
      <c r="O357" s="3">
        <f t="shared" si="230"/>
        <v>4.8484848484848575E-2</v>
      </c>
      <c r="P357" s="3">
        <f t="shared" si="231"/>
        <v>4.5997346306943854E-2</v>
      </c>
      <c r="Q357" s="3">
        <f t="shared" si="232"/>
        <v>1.5727272727272728</v>
      </c>
      <c r="R357" s="3">
        <f t="shared" si="233"/>
        <v>5.2424242424242431</v>
      </c>
      <c r="S357" s="3">
        <f t="shared" si="234"/>
        <v>5.7666666666666675</v>
      </c>
      <c r="T357" s="3">
        <f t="shared" si="235"/>
        <v>1.3944848484848487</v>
      </c>
      <c r="U357" s="3">
        <f t="shared" si="236"/>
        <v>3.5648484848484849</v>
      </c>
      <c r="V357" s="4">
        <f t="shared" si="237"/>
        <v>0.66666666666666663</v>
      </c>
      <c r="W357" s="4">
        <f t="shared" si="238"/>
        <v>0.2</v>
      </c>
      <c r="X357" s="4">
        <f t="shared" si="239"/>
        <v>0.18181818181818182</v>
      </c>
      <c r="Y357" s="4">
        <f t="shared" si="240"/>
        <v>0.75187969924812026</v>
      </c>
      <c r="Z357" s="4">
        <f t="shared" si="241"/>
        <v>0.29411764705882354</v>
      </c>
      <c r="AA357" s="4">
        <f t="shared" si="242"/>
        <v>0.3</v>
      </c>
      <c r="AB357" s="4">
        <f t="shared" si="243"/>
        <v>0.27272727272727271</v>
      </c>
      <c r="AC357" s="4">
        <f t="shared" si="244"/>
        <v>3.3333333333333335</v>
      </c>
      <c r="AD357" s="4">
        <f t="shared" si="245"/>
        <v>0.90909090909090906</v>
      </c>
      <c r="AE357" s="4">
        <f t="shared" si="246"/>
        <v>3.6666666666666665</v>
      </c>
      <c r="AF357" s="4">
        <f t="shared" si="247"/>
        <v>1.1000000000000001</v>
      </c>
      <c r="AG357" s="4">
        <f t="shared" si="248"/>
        <v>0.39117647058823535</v>
      </c>
      <c r="AH357" s="4">
        <f t="shared" si="249"/>
        <v>2.5563909774436087</v>
      </c>
      <c r="AI357" s="4">
        <f t="shared" si="250"/>
        <v>-4.1939393939393952</v>
      </c>
      <c r="AJ357" s="4">
        <f t="shared" si="251"/>
        <v>-3.6696969696969703</v>
      </c>
      <c r="AK357" s="4">
        <f t="shared" si="251"/>
        <v>-0.5242424242424244</v>
      </c>
      <c r="AL357" s="4">
        <f t="shared" si="252"/>
        <v>-2.1703636363636365</v>
      </c>
      <c r="AM357" s="4">
        <f t="shared" si="253"/>
        <v>2.1703636363636365</v>
      </c>
      <c r="AN357" s="4">
        <f t="shared" si="254"/>
        <v>-2.0969696969696976</v>
      </c>
      <c r="AO357" s="4">
        <f t="shared" si="255"/>
        <v>-1.8348484848484852</v>
      </c>
      <c r="AP357" s="4">
        <f t="shared" si="255"/>
        <v>-0.2621212121212122</v>
      </c>
      <c r="AQ357" s="4">
        <f t="shared" si="256"/>
        <v>-1.0851818181818182</v>
      </c>
      <c r="AR357" s="4">
        <f t="shared" si="257"/>
        <v>1.0851818181818182</v>
      </c>
      <c r="AS357" s="4">
        <f t="shared" si="227"/>
        <v>-1.1258163273608393</v>
      </c>
      <c r="AT357" s="4">
        <f t="shared" si="227"/>
        <v>-1.0717968072303214</v>
      </c>
      <c r="AU357" s="4">
        <f t="shared" si="227"/>
        <v>-0.25635392788234901</v>
      </c>
      <c r="AV357" s="4">
        <f t="shared" si="227"/>
        <v>-0.82622648869766058</v>
      </c>
      <c r="AW357" s="4">
        <f t="shared" si="227"/>
        <v>0.82622648869766058</v>
      </c>
      <c r="AX357" s="4">
        <f t="shared" si="228"/>
        <v>-202.64693892495106</v>
      </c>
      <c r="AY357" s="4">
        <f t="shared" si="228"/>
        <v>-192.92342530145785</v>
      </c>
      <c r="AZ357" s="4">
        <f t="shared" si="228"/>
        <v>-46.143707018822823</v>
      </c>
      <c r="BA357" s="4">
        <f t="shared" si="228"/>
        <v>-148.72076796557889</v>
      </c>
      <c r="BB357" s="4">
        <f t="shared" si="228"/>
        <v>148.72076796557889</v>
      </c>
      <c r="BC357" s="4">
        <f t="shared" si="258"/>
        <v>-0.7272727272727274</v>
      </c>
      <c r="BD357" s="4">
        <f t="shared" si="259"/>
        <v>-0.70000000000000007</v>
      </c>
      <c r="BE357" s="4">
        <f t="shared" si="259"/>
        <v>-9.0909090909090925E-2</v>
      </c>
      <c r="BF357" s="4">
        <f t="shared" si="260"/>
        <v>-0.60882352941176476</v>
      </c>
      <c r="BG357" s="4">
        <f t="shared" si="261"/>
        <v>1.5563909774436089</v>
      </c>
      <c r="BH357" s="4">
        <f t="shared" si="262"/>
        <v>2.2851197491895046</v>
      </c>
      <c r="BI357" s="4">
        <f t="shared" si="263"/>
        <v>4.1939393939393943</v>
      </c>
      <c r="BJ357" s="4">
        <f t="shared" si="264"/>
        <v>0.54486236794258414</v>
      </c>
      <c r="BK357" s="4">
        <f t="shared" si="265"/>
        <v>1.5346788449134217</v>
      </c>
      <c r="BL357" s="4">
        <f t="shared" si="266"/>
        <v>2.4796666666666667</v>
      </c>
      <c r="BM357" s="4">
        <f t="shared" si="267"/>
        <v>0.61890530108082609</v>
      </c>
      <c r="BN357" s="3">
        <f t="shared" si="268"/>
        <v>1</v>
      </c>
      <c r="BO357" s="3">
        <v>100</v>
      </c>
      <c r="BP357" s="3">
        <f t="shared" si="269"/>
        <v>0.5</v>
      </c>
      <c r="BQ357" s="3">
        <f t="shared" si="270"/>
        <v>50</v>
      </c>
      <c r="BR357"/>
    </row>
    <row r="358" spans="1:70" x14ac:dyDescent="0.25">
      <c r="A358" t="s">
        <v>127</v>
      </c>
      <c r="B358" t="s">
        <v>264</v>
      </c>
      <c r="C358" t="s">
        <v>139</v>
      </c>
      <c r="D358" t="s">
        <v>25</v>
      </c>
      <c r="E358" t="s">
        <v>23</v>
      </c>
      <c r="F358" s="3">
        <v>4</v>
      </c>
      <c r="G358" s="3">
        <v>2</v>
      </c>
      <c r="H358" s="3" t="str">
        <f t="shared" si="271"/>
        <v>H</v>
      </c>
      <c r="I358" s="3">
        <v>1.44</v>
      </c>
      <c r="J358" s="3">
        <v>5.75</v>
      </c>
      <c r="K358" s="3">
        <v>5.5</v>
      </c>
      <c r="L358" s="3">
        <v>1.25</v>
      </c>
      <c r="M358" s="3">
        <v>4</v>
      </c>
      <c r="N358" s="3">
        <f t="shared" si="229"/>
        <v>6</v>
      </c>
      <c r="O358" s="3">
        <f t="shared" si="230"/>
        <v>5.0175669740887052E-2</v>
      </c>
      <c r="P358" s="3">
        <f t="shared" si="231"/>
        <v>5.0000000000000044E-2</v>
      </c>
      <c r="Q358" s="3">
        <f t="shared" si="232"/>
        <v>1.5122529644268774</v>
      </c>
      <c r="R358" s="3">
        <f t="shared" si="233"/>
        <v>6.0385101010101003</v>
      </c>
      <c r="S358" s="3">
        <f t="shared" si="234"/>
        <v>5.7759661835748783</v>
      </c>
      <c r="T358" s="3">
        <f t="shared" si="235"/>
        <v>1.3127195871761088</v>
      </c>
      <c r="U358" s="3">
        <f t="shared" si="236"/>
        <v>4.2007026789635482</v>
      </c>
      <c r="V358" s="4">
        <f t="shared" si="237"/>
        <v>0.69444444444444442</v>
      </c>
      <c r="W358" s="4">
        <f t="shared" si="238"/>
        <v>0.17391304347826086</v>
      </c>
      <c r="X358" s="4">
        <f t="shared" si="239"/>
        <v>0.18181818181818182</v>
      </c>
      <c r="Y358" s="4">
        <f t="shared" si="240"/>
        <v>0.8</v>
      </c>
      <c r="Z358" s="4">
        <f t="shared" si="241"/>
        <v>0.25</v>
      </c>
      <c r="AA358" s="4">
        <f t="shared" si="242"/>
        <v>0.25043478260869562</v>
      </c>
      <c r="AB358" s="4">
        <f t="shared" si="243"/>
        <v>0.26181818181818178</v>
      </c>
      <c r="AC358" s="4">
        <f t="shared" si="244"/>
        <v>3.9930555555555558</v>
      </c>
      <c r="AD358" s="4">
        <f t="shared" si="245"/>
        <v>1.0454545454545454</v>
      </c>
      <c r="AE358" s="4">
        <f t="shared" si="246"/>
        <v>3.8194444444444446</v>
      </c>
      <c r="AF358" s="4">
        <f t="shared" si="247"/>
        <v>0.95652173913043481</v>
      </c>
      <c r="AG358" s="4">
        <f t="shared" si="248"/>
        <v>0.3125</v>
      </c>
      <c r="AH358" s="4">
        <f t="shared" si="249"/>
        <v>3.2</v>
      </c>
      <c r="AI358" s="4">
        <f t="shared" si="250"/>
        <v>-4.2637132191480012</v>
      </c>
      <c r="AJ358" s="4">
        <f t="shared" si="251"/>
        <v>-4.5262571365832232</v>
      </c>
      <c r="AK358" s="4">
        <f t="shared" si="251"/>
        <v>0.26254391743522199</v>
      </c>
      <c r="AL358" s="4">
        <f t="shared" si="252"/>
        <v>-2.8879830917874392</v>
      </c>
      <c r="AM358" s="4">
        <f t="shared" si="253"/>
        <v>2.8879830917874392</v>
      </c>
      <c r="AN358" s="4">
        <f t="shared" si="254"/>
        <v>-2.1318566095740006</v>
      </c>
      <c r="AO358" s="4">
        <f t="shared" si="255"/>
        <v>-2.2631285682916116</v>
      </c>
      <c r="AP358" s="4">
        <f t="shared" si="255"/>
        <v>0.13127195871761099</v>
      </c>
      <c r="AQ358" s="4">
        <f t="shared" si="256"/>
        <v>-1.4439915458937196</v>
      </c>
      <c r="AR358" s="4">
        <f t="shared" si="257"/>
        <v>1.4439915458937196</v>
      </c>
      <c r="AS358" s="4">
        <f t="shared" si="227"/>
        <v>-1.1321935927899951</v>
      </c>
      <c r="AT358" s="4">
        <f t="shared" si="227"/>
        <v>-1.1547270305907542</v>
      </c>
      <c r="AU358" s="4">
        <f t="shared" si="227"/>
        <v>0.13052561989960729</v>
      </c>
      <c r="AV358" s="4">
        <f t="shared" si="227"/>
        <v>-0.96510489295163615</v>
      </c>
      <c r="AW358" s="4">
        <f t="shared" si="227"/>
        <v>0.96510489295163615</v>
      </c>
      <c r="AX358" s="4">
        <f t="shared" si="228"/>
        <v>-203.79484670219912</v>
      </c>
      <c r="AY358" s="4">
        <f t="shared" si="228"/>
        <v>-207.85086550633574</v>
      </c>
      <c r="AZ358" s="4">
        <f t="shared" si="228"/>
        <v>23.494611581929313</v>
      </c>
      <c r="BA358" s="4">
        <f t="shared" si="228"/>
        <v>-173.71888073129449</v>
      </c>
      <c r="BB358" s="4">
        <f t="shared" si="228"/>
        <v>173.71888073129449</v>
      </c>
      <c r="BC358" s="4">
        <f t="shared" si="258"/>
        <v>-0.73818181818181816</v>
      </c>
      <c r="BD358" s="4">
        <f t="shared" si="259"/>
        <v>-0.74956521739130433</v>
      </c>
      <c r="BE358" s="4">
        <f t="shared" si="259"/>
        <v>4.5454545454545497E-2</v>
      </c>
      <c r="BF358" s="4">
        <f t="shared" si="260"/>
        <v>-0.6875</v>
      </c>
      <c r="BG358" s="4">
        <f t="shared" si="261"/>
        <v>2.1999999999999997</v>
      </c>
      <c r="BH358" s="4">
        <f t="shared" si="262"/>
        <v>2.5408392114348839</v>
      </c>
      <c r="BI358" s="4">
        <f t="shared" si="263"/>
        <v>4.4422430830039517</v>
      </c>
      <c r="BJ358" s="4">
        <f t="shared" si="264"/>
        <v>0.57197212398307284</v>
      </c>
      <c r="BK358" s="4">
        <f t="shared" si="265"/>
        <v>2.0421124281549901</v>
      </c>
      <c r="BL358" s="4">
        <f t="shared" si="266"/>
        <v>2.7567111330698286</v>
      </c>
      <c r="BM358" s="4">
        <f t="shared" si="267"/>
        <v>0.74077853267162119</v>
      </c>
      <c r="BN358" s="3">
        <f t="shared" si="268"/>
        <v>1</v>
      </c>
      <c r="BO358" s="3">
        <v>100</v>
      </c>
      <c r="BP358" s="3">
        <f t="shared" si="269"/>
        <v>0.43999999999999995</v>
      </c>
      <c r="BQ358" s="3">
        <f t="shared" si="270"/>
        <v>43.999999999999993</v>
      </c>
      <c r="BR358"/>
    </row>
    <row r="359" spans="1:70" x14ac:dyDescent="0.25">
      <c r="A359" t="s">
        <v>127</v>
      </c>
      <c r="B359" t="s">
        <v>265</v>
      </c>
      <c r="C359" t="s">
        <v>129</v>
      </c>
      <c r="D359" t="s">
        <v>19</v>
      </c>
      <c r="E359" t="s">
        <v>141</v>
      </c>
      <c r="F359" s="3">
        <v>4</v>
      </c>
      <c r="G359" s="3">
        <v>0</v>
      </c>
      <c r="H359" s="3" t="str">
        <f t="shared" si="271"/>
        <v>H</v>
      </c>
      <c r="I359" s="3">
        <v>1.95</v>
      </c>
      <c r="J359" s="3">
        <v>3.8</v>
      </c>
      <c r="K359" s="3">
        <v>3.6</v>
      </c>
      <c r="L359" s="3">
        <v>1.53</v>
      </c>
      <c r="M359" s="3">
        <v>2.5</v>
      </c>
      <c r="N359" s="3">
        <f t="shared" si="229"/>
        <v>4</v>
      </c>
      <c r="O359" s="3">
        <f t="shared" si="230"/>
        <v>5.3756185335132933E-2</v>
      </c>
      <c r="P359" s="3">
        <f t="shared" si="231"/>
        <v>5.3594771241830097E-2</v>
      </c>
      <c r="Q359" s="3">
        <f t="shared" si="232"/>
        <v>2.054824561403509</v>
      </c>
      <c r="R359" s="3">
        <f t="shared" si="233"/>
        <v>4.0042735042735051</v>
      </c>
      <c r="S359" s="3">
        <f t="shared" si="234"/>
        <v>3.7935222672064786</v>
      </c>
      <c r="T359" s="3">
        <f t="shared" si="235"/>
        <v>1.6122469635627534</v>
      </c>
      <c r="U359" s="3">
        <f t="shared" si="236"/>
        <v>2.6343904633378323</v>
      </c>
      <c r="V359" s="4">
        <f t="shared" si="237"/>
        <v>0.51282051282051289</v>
      </c>
      <c r="W359" s="4">
        <f t="shared" si="238"/>
        <v>0.26315789473684209</v>
      </c>
      <c r="X359" s="4">
        <f t="shared" si="239"/>
        <v>0.27777777777777779</v>
      </c>
      <c r="Y359" s="4">
        <f t="shared" si="240"/>
        <v>0.65359477124183007</v>
      </c>
      <c r="Z359" s="4">
        <f t="shared" si="241"/>
        <v>0.4</v>
      </c>
      <c r="AA359" s="4">
        <f t="shared" si="242"/>
        <v>0.51315789473684215</v>
      </c>
      <c r="AB359" s="4">
        <f t="shared" si="243"/>
        <v>0.54166666666666663</v>
      </c>
      <c r="AC359" s="4">
        <f t="shared" si="244"/>
        <v>1.9487179487179487</v>
      </c>
      <c r="AD359" s="4">
        <f t="shared" si="245"/>
        <v>1.0555555555555556</v>
      </c>
      <c r="AE359" s="4">
        <f t="shared" si="246"/>
        <v>1.8461538461538463</v>
      </c>
      <c r="AF359" s="4">
        <f t="shared" si="247"/>
        <v>0.94736842105263164</v>
      </c>
      <c r="AG359" s="4">
        <f t="shared" si="248"/>
        <v>0.61199999999999999</v>
      </c>
      <c r="AH359" s="4">
        <f t="shared" si="249"/>
        <v>1.6339869281045751</v>
      </c>
      <c r="AI359" s="4">
        <f t="shared" si="250"/>
        <v>-1.7386977058029696</v>
      </c>
      <c r="AJ359" s="4">
        <f t="shared" si="251"/>
        <v>-1.9494489428699961</v>
      </c>
      <c r="AK359" s="4">
        <f t="shared" si="251"/>
        <v>0.21075123706702659</v>
      </c>
      <c r="AL359" s="4">
        <f t="shared" si="252"/>
        <v>-1.0221434997750789</v>
      </c>
      <c r="AM359" s="4">
        <f t="shared" si="253"/>
        <v>1.0221434997750789</v>
      </c>
      <c r="AN359" s="4">
        <f t="shared" si="254"/>
        <v>-0.86934885290148478</v>
      </c>
      <c r="AO359" s="4">
        <f t="shared" si="255"/>
        <v>-0.97472447143499807</v>
      </c>
      <c r="AP359" s="4">
        <f t="shared" si="255"/>
        <v>0.10537561853351329</v>
      </c>
      <c r="AQ359" s="4">
        <f t="shared" si="256"/>
        <v>-0.51107174988753945</v>
      </c>
      <c r="AR359" s="4">
        <f t="shared" si="257"/>
        <v>0.51107174988753945</v>
      </c>
      <c r="AS359" s="4">
        <f t="shared" si="227"/>
        <v>-0.71562037214671903</v>
      </c>
      <c r="AT359" s="4">
        <f t="shared" si="227"/>
        <v>-0.77259934068138247</v>
      </c>
      <c r="AU359" s="4">
        <f t="shared" si="227"/>
        <v>0.1049881656209251</v>
      </c>
      <c r="AV359" s="4">
        <f t="shared" si="227"/>
        <v>-0.47246572653150182</v>
      </c>
      <c r="AW359" s="4">
        <f t="shared" si="227"/>
        <v>0.47246572653150182</v>
      </c>
      <c r="AX359" s="4">
        <f t="shared" si="228"/>
        <v>-128.81166698640942</v>
      </c>
      <c r="AY359" s="4">
        <f t="shared" si="228"/>
        <v>-139.06788132264884</v>
      </c>
      <c r="AZ359" s="4">
        <f t="shared" si="228"/>
        <v>18.897869811766519</v>
      </c>
      <c r="BA359" s="4">
        <f t="shared" si="228"/>
        <v>-85.04383077567033</v>
      </c>
      <c r="BB359" s="4">
        <f t="shared" si="228"/>
        <v>85.04383077567033</v>
      </c>
      <c r="BC359" s="4">
        <f t="shared" si="258"/>
        <v>-0.45833333333333337</v>
      </c>
      <c r="BD359" s="4">
        <f t="shared" si="259"/>
        <v>-0.48684210526315796</v>
      </c>
      <c r="BE359" s="4">
        <f t="shared" si="259"/>
        <v>5.5555555555555552E-2</v>
      </c>
      <c r="BF359" s="4">
        <f t="shared" si="260"/>
        <v>-0.38799999999999996</v>
      </c>
      <c r="BG359" s="4">
        <f t="shared" si="261"/>
        <v>0.63398692810457513</v>
      </c>
      <c r="BH359" s="4">
        <f t="shared" si="262"/>
        <v>1.0698782623073477</v>
      </c>
      <c r="BI359" s="4">
        <f t="shared" si="263"/>
        <v>3.2842067776278312</v>
      </c>
      <c r="BJ359" s="4">
        <f t="shared" si="264"/>
        <v>0.32576458632124139</v>
      </c>
      <c r="BK359" s="4">
        <f t="shared" si="265"/>
        <v>0.72276460003670895</v>
      </c>
      <c r="BL359" s="4">
        <f t="shared" si="266"/>
        <v>2.1233187134502929</v>
      </c>
      <c r="BM359" s="4">
        <f t="shared" si="267"/>
        <v>0.34039383511213467</v>
      </c>
      <c r="BN359" s="3">
        <f t="shared" si="268"/>
        <v>1</v>
      </c>
      <c r="BO359" s="3">
        <v>100</v>
      </c>
      <c r="BP359" s="3">
        <f t="shared" si="269"/>
        <v>0.95</v>
      </c>
      <c r="BQ359" s="3">
        <f t="shared" si="270"/>
        <v>95</v>
      </c>
      <c r="BR359"/>
    </row>
    <row r="360" spans="1:70" x14ac:dyDescent="0.25">
      <c r="A360" t="s">
        <v>127</v>
      </c>
      <c r="B360" t="s">
        <v>266</v>
      </c>
      <c r="C360" t="s">
        <v>132</v>
      </c>
      <c r="D360" t="s">
        <v>18</v>
      </c>
      <c r="E360" t="s">
        <v>130</v>
      </c>
      <c r="F360" s="3">
        <v>0</v>
      </c>
      <c r="G360" s="3">
        <v>4</v>
      </c>
      <c r="H360" s="3" t="str">
        <f t="shared" si="271"/>
        <v>A</v>
      </c>
      <c r="I360" s="3">
        <v>12</v>
      </c>
      <c r="J360" s="3">
        <v>7</v>
      </c>
      <c r="K360" s="3">
        <v>1.2</v>
      </c>
      <c r="L360" s="3">
        <v>1.33</v>
      </c>
      <c r="M360" s="3">
        <v>3.4</v>
      </c>
      <c r="N360" s="3">
        <f t="shared" si="229"/>
        <v>4</v>
      </c>
      <c r="O360" s="3">
        <f t="shared" si="230"/>
        <v>5.9523809523809534E-2</v>
      </c>
      <c r="P360" s="3">
        <f t="shared" si="231"/>
        <v>4.5997346306943854E-2</v>
      </c>
      <c r="Q360" s="3">
        <f t="shared" si="232"/>
        <v>12.714285714285715</v>
      </c>
      <c r="R360" s="3">
        <f t="shared" si="233"/>
        <v>7.416666666666667</v>
      </c>
      <c r="S360" s="3">
        <f t="shared" si="234"/>
        <v>1.2714285714285714</v>
      </c>
      <c r="T360" s="3">
        <f t="shared" si="235"/>
        <v>1.4091666666666667</v>
      </c>
      <c r="U360" s="3">
        <f t="shared" si="236"/>
        <v>3.6023809523809525</v>
      </c>
      <c r="V360" s="4">
        <f t="shared" si="237"/>
        <v>8.3333333333333329E-2</v>
      </c>
      <c r="W360" s="4">
        <f t="shared" si="238"/>
        <v>0.14285714285714285</v>
      </c>
      <c r="X360" s="4">
        <f t="shared" si="239"/>
        <v>0.83333333333333337</v>
      </c>
      <c r="Y360" s="4">
        <f t="shared" si="240"/>
        <v>0.75187969924812026</v>
      </c>
      <c r="Z360" s="4">
        <f t="shared" si="241"/>
        <v>0.29411764705882354</v>
      </c>
      <c r="AA360" s="4">
        <f t="shared" si="242"/>
        <v>1.7142857142857142</v>
      </c>
      <c r="AB360" s="4">
        <f t="shared" si="243"/>
        <v>10</v>
      </c>
      <c r="AC360" s="4">
        <f t="shared" si="244"/>
        <v>0.58333333333333337</v>
      </c>
      <c r="AD360" s="4">
        <f t="shared" si="245"/>
        <v>5.8333333333333339</v>
      </c>
      <c r="AE360" s="4">
        <f t="shared" si="246"/>
        <v>9.9999999999999992E-2</v>
      </c>
      <c r="AF360" s="4">
        <f t="shared" si="247"/>
        <v>0.17142857142857143</v>
      </c>
      <c r="AG360" s="4">
        <f t="shared" si="248"/>
        <v>0.39117647058823535</v>
      </c>
      <c r="AH360" s="4">
        <f t="shared" si="249"/>
        <v>2.5563909774436087</v>
      </c>
      <c r="AI360" s="4">
        <f t="shared" si="250"/>
        <v>11.442857142857143</v>
      </c>
      <c r="AJ360" s="4">
        <f t="shared" si="251"/>
        <v>5.2976190476190483</v>
      </c>
      <c r="AK360" s="4">
        <f t="shared" si="251"/>
        <v>6.1452380952380956</v>
      </c>
      <c r="AL360" s="4">
        <f t="shared" si="252"/>
        <v>-2.1932142857142858</v>
      </c>
      <c r="AM360" s="4">
        <f t="shared" si="253"/>
        <v>2.1932142857142858</v>
      </c>
      <c r="AN360" s="4">
        <f t="shared" si="254"/>
        <v>5.7214285714285715</v>
      </c>
      <c r="AO360" s="4">
        <f t="shared" si="255"/>
        <v>2.6488095238095242</v>
      </c>
      <c r="AP360" s="4">
        <f t="shared" si="255"/>
        <v>3.0726190476190478</v>
      </c>
      <c r="AQ360" s="4">
        <f t="shared" si="256"/>
        <v>-1.0966071428571429</v>
      </c>
      <c r="AR360" s="4">
        <f t="shared" si="257"/>
        <v>1.0966071428571429</v>
      </c>
      <c r="AS360" s="4">
        <f t="shared" ref="AS360:AW410" si="272">ATAN(AN360)</f>
        <v>1.3977626530710336</v>
      </c>
      <c r="AT360" s="4">
        <f t="shared" si="272"/>
        <v>1.2098110932154851</v>
      </c>
      <c r="AU360" s="4">
        <f t="shared" si="272"/>
        <v>1.256152724860659</v>
      </c>
      <c r="AV360" s="4">
        <f t="shared" si="272"/>
        <v>-0.83144344140209425</v>
      </c>
      <c r="AW360" s="4">
        <f t="shared" si="272"/>
        <v>0.83144344140209425</v>
      </c>
      <c r="AX360" s="4">
        <f t="shared" ref="AX360:BB410" si="273">DEGREES(AS360)*PI()</f>
        <v>251.59727755278604</v>
      </c>
      <c r="AY360" s="4">
        <f t="shared" si="273"/>
        <v>217.7659967787873</v>
      </c>
      <c r="AZ360" s="4">
        <f t="shared" si="273"/>
        <v>226.10749047491859</v>
      </c>
      <c r="BA360" s="4">
        <f t="shared" si="273"/>
        <v>-149.65981945237695</v>
      </c>
      <c r="BB360" s="4">
        <f t="shared" si="273"/>
        <v>149.65981945237695</v>
      </c>
      <c r="BC360" s="4">
        <f t="shared" si="258"/>
        <v>9</v>
      </c>
      <c r="BD360" s="4">
        <f t="shared" si="259"/>
        <v>0.7142857142857143</v>
      </c>
      <c r="BE360" s="4">
        <f t="shared" si="259"/>
        <v>4.8333333333333339</v>
      </c>
      <c r="BF360" s="4">
        <f t="shared" si="260"/>
        <v>-0.60882352941176476</v>
      </c>
      <c r="BG360" s="4">
        <f t="shared" si="261"/>
        <v>1.5563909774436091</v>
      </c>
      <c r="BH360" s="4">
        <f t="shared" si="262"/>
        <v>5.7266583975400875</v>
      </c>
      <c r="BI360" s="4">
        <f t="shared" si="263"/>
        <v>7.1341269841269854</v>
      </c>
      <c r="BJ360" s="4">
        <f t="shared" si="264"/>
        <v>0.8027132696518533</v>
      </c>
      <c r="BK360" s="4">
        <f t="shared" si="265"/>
        <v>1.5508366940237821</v>
      </c>
      <c r="BL360" s="4">
        <f t="shared" si="266"/>
        <v>2.5057738095238093</v>
      </c>
      <c r="BM360" s="4">
        <f t="shared" si="267"/>
        <v>0.6189053010808262</v>
      </c>
      <c r="BN360" s="3">
        <f t="shared" si="268"/>
        <v>0</v>
      </c>
      <c r="BO360" s="3">
        <v>100</v>
      </c>
      <c r="BP360" s="3">
        <f t="shared" si="269"/>
        <v>-1</v>
      </c>
      <c r="BQ360" s="3">
        <f t="shared" si="270"/>
        <v>-100</v>
      </c>
      <c r="BR360"/>
    </row>
    <row r="361" spans="1:70" x14ac:dyDescent="0.25">
      <c r="A361" t="s">
        <v>127</v>
      </c>
      <c r="B361" t="s">
        <v>266</v>
      </c>
      <c r="C361" t="s">
        <v>134</v>
      </c>
      <c r="D361" t="s">
        <v>13</v>
      </c>
      <c r="E361" t="s">
        <v>22</v>
      </c>
      <c r="F361" s="3">
        <v>1</v>
      </c>
      <c r="G361" s="3">
        <v>2</v>
      </c>
      <c r="H361" s="3" t="str">
        <f t="shared" si="271"/>
        <v>A</v>
      </c>
      <c r="I361" s="3">
        <v>2.15</v>
      </c>
      <c r="J361" s="3">
        <v>3.6</v>
      </c>
      <c r="K361" s="3">
        <v>3.2</v>
      </c>
      <c r="L361" s="3">
        <v>1.5</v>
      </c>
      <c r="M361" s="3">
        <v>2.63</v>
      </c>
      <c r="N361" s="3">
        <f t="shared" si="229"/>
        <v>3</v>
      </c>
      <c r="O361" s="3">
        <f t="shared" si="230"/>
        <v>5.5394056847545281E-2</v>
      </c>
      <c r="P361" s="3">
        <f t="shared" si="231"/>
        <v>4.6894803548795938E-2</v>
      </c>
      <c r="Q361" s="3">
        <f t="shared" si="232"/>
        <v>2.2690972222222223</v>
      </c>
      <c r="R361" s="3">
        <f t="shared" si="233"/>
        <v>3.7994186046511631</v>
      </c>
      <c r="S361" s="3">
        <f t="shared" si="234"/>
        <v>3.3772609819121451</v>
      </c>
      <c r="T361" s="3">
        <f t="shared" si="235"/>
        <v>1.583091085271318</v>
      </c>
      <c r="U361" s="3">
        <f t="shared" si="236"/>
        <v>2.7756863695090441</v>
      </c>
      <c r="V361" s="4">
        <f t="shared" si="237"/>
        <v>0.46511627906976744</v>
      </c>
      <c r="W361" s="4">
        <f t="shared" si="238"/>
        <v>0.27777777777777779</v>
      </c>
      <c r="X361" s="4">
        <f t="shared" si="239"/>
        <v>0.3125</v>
      </c>
      <c r="Y361" s="4">
        <f t="shared" si="240"/>
        <v>0.66666666666666663</v>
      </c>
      <c r="Z361" s="4">
        <f t="shared" si="241"/>
        <v>0.38022813688212931</v>
      </c>
      <c r="AA361" s="4">
        <f t="shared" si="242"/>
        <v>0.59722222222222221</v>
      </c>
      <c r="AB361" s="4">
        <f t="shared" si="243"/>
        <v>0.67187499999999989</v>
      </c>
      <c r="AC361" s="4">
        <f t="shared" si="244"/>
        <v>1.6744186046511629</v>
      </c>
      <c r="AD361" s="4">
        <f t="shared" si="245"/>
        <v>1.125</v>
      </c>
      <c r="AE361" s="4">
        <f t="shared" si="246"/>
        <v>1.488372093023256</v>
      </c>
      <c r="AF361" s="4">
        <f t="shared" si="247"/>
        <v>0.88888888888888895</v>
      </c>
      <c r="AG361" s="4">
        <f t="shared" si="248"/>
        <v>0.57034220532319391</v>
      </c>
      <c r="AH361" s="4">
        <f t="shared" si="249"/>
        <v>1.7533333333333332</v>
      </c>
      <c r="AI361" s="4">
        <f t="shared" si="250"/>
        <v>-1.1081637596899228</v>
      </c>
      <c r="AJ361" s="4">
        <f t="shared" si="251"/>
        <v>-1.5303213824289408</v>
      </c>
      <c r="AK361" s="4">
        <f t="shared" si="251"/>
        <v>0.42215762273901802</v>
      </c>
      <c r="AL361" s="4">
        <f t="shared" si="252"/>
        <v>-1.1925952842377261</v>
      </c>
      <c r="AM361" s="4">
        <f t="shared" si="253"/>
        <v>1.1925952842377261</v>
      </c>
      <c r="AN361" s="4">
        <f t="shared" si="254"/>
        <v>-0.55408187984496138</v>
      </c>
      <c r="AO361" s="4">
        <f t="shared" si="255"/>
        <v>-0.76516069121447039</v>
      </c>
      <c r="AP361" s="4">
        <f t="shared" si="255"/>
        <v>0.21107881136950901</v>
      </c>
      <c r="AQ361" s="4">
        <f t="shared" si="256"/>
        <v>-0.59629764211886305</v>
      </c>
      <c r="AR361" s="4">
        <f t="shared" si="257"/>
        <v>0.59629764211886305</v>
      </c>
      <c r="AS361" s="4">
        <f t="shared" si="272"/>
        <v>-0.50597168922966407</v>
      </c>
      <c r="AT361" s="4">
        <f t="shared" si="272"/>
        <v>-0.6531335545023299</v>
      </c>
      <c r="AU361" s="4">
        <f t="shared" si="272"/>
        <v>0.20802521495970736</v>
      </c>
      <c r="AV361" s="4">
        <f t="shared" si="272"/>
        <v>-0.53769273116015315</v>
      </c>
      <c r="AW361" s="4">
        <f t="shared" si="272"/>
        <v>0.53769273116015315</v>
      </c>
      <c r="AX361" s="4">
        <f t="shared" si="273"/>
        <v>-91.074904061339538</v>
      </c>
      <c r="AY361" s="4">
        <f t="shared" si="273"/>
        <v>-117.56403981041939</v>
      </c>
      <c r="AZ361" s="4">
        <f t="shared" si="273"/>
        <v>37.444538692747322</v>
      </c>
      <c r="BA361" s="4">
        <f t="shared" si="273"/>
        <v>-96.784691608827572</v>
      </c>
      <c r="BB361" s="4">
        <f t="shared" si="273"/>
        <v>96.784691608827572</v>
      </c>
      <c r="BC361" s="4">
        <f t="shared" si="258"/>
        <v>-0.32812500000000006</v>
      </c>
      <c r="BD361" s="4">
        <f t="shared" si="259"/>
        <v>-0.40277777777777779</v>
      </c>
      <c r="BE361" s="4">
        <f t="shared" si="259"/>
        <v>0.12499999999999997</v>
      </c>
      <c r="BF361" s="4">
        <f t="shared" si="260"/>
        <v>-0.42965779467680604</v>
      </c>
      <c r="BG361" s="4">
        <f t="shared" si="261"/>
        <v>0.75333333333333319</v>
      </c>
      <c r="BH361" s="4">
        <f t="shared" si="262"/>
        <v>0.79037201264615098</v>
      </c>
      <c r="BI361" s="4">
        <f t="shared" si="263"/>
        <v>3.1485922695951771</v>
      </c>
      <c r="BJ361" s="4">
        <f t="shared" si="264"/>
        <v>0.25102393227554076</v>
      </c>
      <c r="BK361" s="4">
        <f t="shared" si="265"/>
        <v>0.84329221269559318</v>
      </c>
      <c r="BL361" s="4">
        <f t="shared" si="266"/>
        <v>2.1793887273901813</v>
      </c>
      <c r="BM361" s="4">
        <f t="shared" si="267"/>
        <v>0.38693978825220221</v>
      </c>
      <c r="BN361" s="3">
        <f t="shared" si="268"/>
        <v>0</v>
      </c>
      <c r="BO361" s="3">
        <v>100</v>
      </c>
      <c r="BP361" s="3">
        <f t="shared" si="269"/>
        <v>-1</v>
      </c>
      <c r="BQ361" s="3">
        <f t="shared" si="270"/>
        <v>-100</v>
      </c>
      <c r="BR361"/>
    </row>
    <row r="362" spans="1:70" x14ac:dyDescent="0.25">
      <c r="A362" t="s">
        <v>127</v>
      </c>
      <c r="B362" t="s">
        <v>266</v>
      </c>
      <c r="C362" t="s">
        <v>134</v>
      </c>
      <c r="D362" t="s">
        <v>17</v>
      </c>
      <c r="E362" t="s">
        <v>135</v>
      </c>
      <c r="F362" s="3">
        <v>1</v>
      </c>
      <c r="G362" s="3">
        <v>0</v>
      </c>
      <c r="H362" s="3" t="str">
        <f t="shared" si="271"/>
        <v>H</v>
      </c>
      <c r="I362" s="3">
        <v>1.4</v>
      </c>
      <c r="J362" s="3">
        <v>5</v>
      </c>
      <c r="K362" s="3">
        <v>7</v>
      </c>
      <c r="L362" s="3">
        <v>1.53</v>
      </c>
      <c r="M362" s="3">
        <v>2.5</v>
      </c>
      <c r="N362" s="3">
        <f t="shared" si="229"/>
        <v>1</v>
      </c>
      <c r="O362" s="3">
        <f t="shared" si="230"/>
        <v>5.7142857142857162E-2</v>
      </c>
      <c r="P362" s="3">
        <f t="shared" si="231"/>
        <v>5.3594771241830097E-2</v>
      </c>
      <c r="Q362" s="3">
        <f t="shared" si="232"/>
        <v>1.48</v>
      </c>
      <c r="R362" s="3">
        <f t="shared" si="233"/>
        <v>5.2857142857142856</v>
      </c>
      <c r="S362" s="3">
        <f t="shared" si="234"/>
        <v>7.4</v>
      </c>
      <c r="T362" s="3">
        <f t="shared" si="235"/>
        <v>1.6174285714285714</v>
      </c>
      <c r="U362" s="3">
        <f t="shared" si="236"/>
        <v>2.6428571428571428</v>
      </c>
      <c r="V362" s="4">
        <f t="shared" si="237"/>
        <v>0.7142857142857143</v>
      </c>
      <c r="W362" s="4">
        <f t="shared" si="238"/>
        <v>0.2</v>
      </c>
      <c r="X362" s="4">
        <f t="shared" si="239"/>
        <v>0.14285714285714285</v>
      </c>
      <c r="Y362" s="4">
        <f t="shared" si="240"/>
        <v>0.65359477124183007</v>
      </c>
      <c r="Z362" s="4">
        <f t="shared" si="241"/>
        <v>0.4</v>
      </c>
      <c r="AA362" s="4">
        <f t="shared" si="242"/>
        <v>0.27999999999999997</v>
      </c>
      <c r="AB362" s="4">
        <f t="shared" si="243"/>
        <v>0.19999999999999998</v>
      </c>
      <c r="AC362" s="4">
        <f t="shared" si="244"/>
        <v>3.5714285714285716</v>
      </c>
      <c r="AD362" s="4">
        <f t="shared" si="245"/>
        <v>0.7142857142857143</v>
      </c>
      <c r="AE362" s="4">
        <f t="shared" si="246"/>
        <v>5</v>
      </c>
      <c r="AF362" s="4">
        <f t="shared" si="247"/>
        <v>1.4</v>
      </c>
      <c r="AG362" s="4">
        <f t="shared" si="248"/>
        <v>0.61199999999999999</v>
      </c>
      <c r="AH362" s="4">
        <f t="shared" si="249"/>
        <v>1.6339869281045751</v>
      </c>
      <c r="AI362" s="4">
        <f t="shared" si="250"/>
        <v>-5.92</v>
      </c>
      <c r="AJ362" s="4">
        <f t="shared" si="251"/>
        <v>-3.8057142857142856</v>
      </c>
      <c r="AK362" s="4">
        <f t="shared" si="251"/>
        <v>-2.1142857142857148</v>
      </c>
      <c r="AL362" s="4">
        <f t="shared" si="252"/>
        <v>-1.0254285714285714</v>
      </c>
      <c r="AM362" s="4">
        <f t="shared" si="253"/>
        <v>1.0254285714285714</v>
      </c>
      <c r="AN362" s="4">
        <f t="shared" si="254"/>
        <v>-2.96</v>
      </c>
      <c r="AO362" s="4">
        <f t="shared" si="255"/>
        <v>-1.9028571428571428</v>
      </c>
      <c r="AP362" s="4">
        <f t="shared" si="255"/>
        <v>-1.0571428571428574</v>
      </c>
      <c r="AQ362" s="4">
        <f t="shared" si="256"/>
        <v>-0.51271428571428568</v>
      </c>
      <c r="AR362" s="4">
        <f t="shared" si="257"/>
        <v>0.51271428571428568</v>
      </c>
      <c r="AS362" s="4">
        <f t="shared" si="272"/>
        <v>-1.2449972115222261</v>
      </c>
      <c r="AT362" s="4">
        <f t="shared" si="272"/>
        <v>-1.0869374394022107</v>
      </c>
      <c r="AU362" s="4">
        <f t="shared" si="272"/>
        <v>-0.81316879999086944</v>
      </c>
      <c r="AV362" s="4">
        <f t="shared" si="272"/>
        <v>-0.47376722488755685</v>
      </c>
      <c r="AW362" s="4">
        <f t="shared" si="272"/>
        <v>0.47376722488755685</v>
      </c>
      <c r="AX362" s="4">
        <f t="shared" si="273"/>
        <v>-224.09949807400071</v>
      </c>
      <c r="AY362" s="4">
        <f t="shared" si="273"/>
        <v>-195.64873909239793</v>
      </c>
      <c r="AZ362" s="4">
        <f t="shared" si="273"/>
        <v>-146.37038399835652</v>
      </c>
      <c r="BA362" s="4">
        <f t="shared" si="273"/>
        <v>-85.278100479760241</v>
      </c>
      <c r="BB362" s="4">
        <f t="shared" si="273"/>
        <v>85.278100479760241</v>
      </c>
      <c r="BC362" s="4">
        <f t="shared" si="258"/>
        <v>-0.79999999999999993</v>
      </c>
      <c r="BD362" s="4">
        <f t="shared" si="259"/>
        <v>-0.72</v>
      </c>
      <c r="BE362" s="4">
        <f t="shared" si="259"/>
        <v>-0.28571428571428575</v>
      </c>
      <c r="BF362" s="4">
        <f t="shared" si="260"/>
        <v>-0.38799999999999996</v>
      </c>
      <c r="BG362" s="4">
        <f t="shared" si="261"/>
        <v>0.63398692810457513</v>
      </c>
      <c r="BH362" s="4">
        <f t="shared" si="262"/>
        <v>3.0000018140584084</v>
      </c>
      <c r="BI362" s="4">
        <f t="shared" si="263"/>
        <v>4.7219047619047618</v>
      </c>
      <c r="BJ362" s="4">
        <f t="shared" si="264"/>
        <v>0.63533721354605266</v>
      </c>
      <c r="BK362" s="4">
        <f t="shared" si="265"/>
        <v>0.72508749647957527</v>
      </c>
      <c r="BL362" s="4">
        <f t="shared" si="266"/>
        <v>2.1301428571428573</v>
      </c>
      <c r="BM362" s="4">
        <f t="shared" si="267"/>
        <v>0.34039383511213378</v>
      </c>
      <c r="BN362" s="3">
        <f t="shared" si="268"/>
        <v>1</v>
      </c>
      <c r="BO362" s="3">
        <v>100</v>
      </c>
      <c r="BP362" s="3">
        <f t="shared" si="269"/>
        <v>0.39999999999999991</v>
      </c>
      <c r="BQ362" s="3">
        <f t="shared" si="270"/>
        <v>39.999999999999993</v>
      </c>
      <c r="BR362"/>
    </row>
    <row r="363" spans="1:70" x14ac:dyDescent="0.25">
      <c r="A363" t="s">
        <v>127</v>
      </c>
      <c r="B363" t="s">
        <v>266</v>
      </c>
      <c r="C363" t="s">
        <v>134</v>
      </c>
      <c r="D363" t="s">
        <v>20</v>
      </c>
      <c r="E363" t="s">
        <v>15</v>
      </c>
      <c r="F363" s="3">
        <v>1</v>
      </c>
      <c r="G363" s="3">
        <v>1</v>
      </c>
      <c r="H363" s="3" t="str">
        <f t="shared" si="271"/>
        <v>D</v>
      </c>
      <c r="I363" s="3">
        <v>1.57</v>
      </c>
      <c r="J363" s="3">
        <v>4.75</v>
      </c>
      <c r="K363" s="3">
        <v>5</v>
      </c>
      <c r="L363" s="3">
        <v>1.36</v>
      </c>
      <c r="M363" s="3">
        <v>3.2</v>
      </c>
      <c r="N363" s="3">
        <f t="shared" si="229"/>
        <v>2</v>
      </c>
      <c r="O363" s="3">
        <f t="shared" si="230"/>
        <v>4.7468990948709378E-2</v>
      </c>
      <c r="P363" s="3">
        <f t="shared" si="231"/>
        <v>4.7794117647058765E-2</v>
      </c>
      <c r="Q363" s="3">
        <f t="shared" si="232"/>
        <v>1.6445263157894738</v>
      </c>
      <c r="R363" s="3">
        <f t="shared" si="233"/>
        <v>4.9754777070063696</v>
      </c>
      <c r="S363" s="3">
        <f t="shared" si="234"/>
        <v>5.2373449547435467</v>
      </c>
      <c r="T363" s="3">
        <f t="shared" si="235"/>
        <v>1.4245578276902449</v>
      </c>
      <c r="U363" s="3">
        <f t="shared" si="236"/>
        <v>3.3519007710358704</v>
      </c>
      <c r="V363" s="4">
        <f t="shared" si="237"/>
        <v>0.63694267515923564</v>
      </c>
      <c r="W363" s="4">
        <f t="shared" si="238"/>
        <v>0.21052631578947367</v>
      </c>
      <c r="X363" s="4">
        <f t="shared" si="239"/>
        <v>0.2</v>
      </c>
      <c r="Y363" s="4">
        <f t="shared" si="240"/>
        <v>0.73529411764705876</v>
      </c>
      <c r="Z363" s="4">
        <f t="shared" si="241"/>
        <v>0.3125</v>
      </c>
      <c r="AA363" s="4">
        <f t="shared" si="242"/>
        <v>0.33052631578947372</v>
      </c>
      <c r="AB363" s="4">
        <f t="shared" si="243"/>
        <v>0.314</v>
      </c>
      <c r="AC363" s="4">
        <f t="shared" si="244"/>
        <v>3.0254777070063694</v>
      </c>
      <c r="AD363" s="4">
        <f t="shared" si="245"/>
        <v>0.95</v>
      </c>
      <c r="AE363" s="4">
        <f t="shared" si="246"/>
        <v>3.1847133757961781</v>
      </c>
      <c r="AF363" s="4">
        <f t="shared" si="247"/>
        <v>1.0526315789473684</v>
      </c>
      <c r="AG363" s="4">
        <f t="shared" si="248"/>
        <v>0.42499999999999999</v>
      </c>
      <c r="AH363" s="4">
        <f t="shared" si="249"/>
        <v>2.3529411764705883</v>
      </c>
      <c r="AI363" s="4">
        <f t="shared" si="250"/>
        <v>-3.5928186389540731</v>
      </c>
      <c r="AJ363" s="4">
        <f t="shared" si="251"/>
        <v>-3.330951391216896</v>
      </c>
      <c r="AK363" s="4">
        <f t="shared" si="251"/>
        <v>-0.26186724773717707</v>
      </c>
      <c r="AL363" s="4">
        <f t="shared" si="252"/>
        <v>-1.9273429433456255</v>
      </c>
      <c r="AM363" s="4">
        <f t="shared" si="253"/>
        <v>1.9273429433456255</v>
      </c>
      <c r="AN363" s="4">
        <f t="shared" si="254"/>
        <v>-1.7964093194770365</v>
      </c>
      <c r="AO363" s="4">
        <f t="shared" si="255"/>
        <v>-1.665475695608448</v>
      </c>
      <c r="AP363" s="4">
        <f t="shared" si="255"/>
        <v>-0.13093362386858853</v>
      </c>
      <c r="AQ363" s="4">
        <f t="shared" si="256"/>
        <v>-0.96367147167281275</v>
      </c>
      <c r="AR363" s="4">
        <f t="shared" si="257"/>
        <v>0.96367147167281275</v>
      </c>
      <c r="AS363" s="4">
        <f t="shared" si="272"/>
        <v>-1.0628496711161177</v>
      </c>
      <c r="AT363" s="4">
        <f t="shared" si="272"/>
        <v>-1.030061403757863</v>
      </c>
      <c r="AU363" s="4">
        <f t="shared" si="272"/>
        <v>-0.13019300206947743</v>
      </c>
      <c r="AV363" s="4">
        <f t="shared" si="272"/>
        <v>-0.76689996495427459</v>
      </c>
      <c r="AW363" s="4">
        <f t="shared" si="272"/>
        <v>0.76689996495427459</v>
      </c>
      <c r="AX363" s="4">
        <f t="shared" si="273"/>
        <v>-191.31294080090117</v>
      </c>
      <c r="AY363" s="4">
        <f t="shared" si="273"/>
        <v>-185.41105267641535</v>
      </c>
      <c r="AZ363" s="4">
        <f t="shared" si="273"/>
        <v>-23.434740372505935</v>
      </c>
      <c r="BA363" s="4">
        <f t="shared" si="273"/>
        <v>-138.04199369176945</v>
      </c>
      <c r="BB363" s="4">
        <f t="shared" si="273"/>
        <v>138.04199369176945</v>
      </c>
      <c r="BC363" s="4">
        <f t="shared" si="258"/>
        <v>-0.68600000000000005</v>
      </c>
      <c r="BD363" s="4">
        <f t="shared" si="259"/>
        <v>-0.66947368421052633</v>
      </c>
      <c r="BE363" s="4">
        <f t="shared" si="259"/>
        <v>-4.9999999999999947E-2</v>
      </c>
      <c r="BF363" s="4">
        <f t="shared" si="260"/>
        <v>-0.57500000000000007</v>
      </c>
      <c r="BG363" s="4">
        <f t="shared" si="261"/>
        <v>1.3529411764705883</v>
      </c>
      <c r="BH363" s="4">
        <f t="shared" si="262"/>
        <v>2.0030043018136117</v>
      </c>
      <c r="BI363" s="4">
        <f t="shared" si="263"/>
        <v>3.9524496591797966</v>
      </c>
      <c r="BJ363" s="4">
        <f t="shared" si="264"/>
        <v>0.5067754113354781</v>
      </c>
      <c r="BK363" s="4">
        <f t="shared" si="265"/>
        <v>1.3628372649117304</v>
      </c>
      <c r="BL363" s="4">
        <f t="shared" si="266"/>
        <v>2.3882292993630578</v>
      </c>
      <c r="BM363" s="4">
        <f t="shared" si="267"/>
        <v>0.57064757779966935</v>
      </c>
      <c r="BN363" s="3">
        <f t="shared" si="268"/>
        <v>0</v>
      </c>
      <c r="BO363" s="3">
        <v>100</v>
      </c>
      <c r="BP363" s="3">
        <f t="shared" si="269"/>
        <v>-1</v>
      </c>
      <c r="BQ363" s="3">
        <f t="shared" si="270"/>
        <v>-100</v>
      </c>
      <c r="BR363"/>
    </row>
    <row r="364" spans="1:70" x14ac:dyDescent="0.25">
      <c r="A364" t="s">
        <v>127</v>
      </c>
      <c r="B364" t="s">
        <v>266</v>
      </c>
      <c r="C364" t="s">
        <v>134</v>
      </c>
      <c r="D364" t="s">
        <v>23</v>
      </c>
      <c r="E364" t="s">
        <v>11</v>
      </c>
      <c r="F364" s="3">
        <v>2</v>
      </c>
      <c r="G364" s="3">
        <v>1</v>
      </c>
      <c r="H364" s="3" t="str">
        <f t="shared" si="271"/>
        <v>H</v>
      </c>
      <c r="I364" s="3">
        <v>1.29</v>
      </c>
      <c r="J364" s="3">
        <v>6.5</v>
      </c>
      <c r="K364" s="3">
        <v>8</v>
      </c>
      <c r="L364" s="3">
        <v>1.22</v>
      </c>
      <c r="M364" s="3">
        <v>4.33</v>
      </c>
      <c r="N364" s="3">
        <f t="shared" si="229"/>
        <v>3</v>
      </c>
      <c r="O364" s="3">
        <f t="shared" si="230"/>
        <v>5.4039952295766192E-2</v>
      </c>
      <c r="P364" s="3">
        <f t="shared" si="231"/>
        <v>5.0619013364631038E-2</v>
      </c>
      <c r="Q364" s="3">
        <f t="shared" si="232"/>
        <v>1.3597115384615384</v>
      </c>
      <c r="R364" s="3">
        <f t="shared" si="233"/>
        <v>6.8512596899224807</v>
      </c>
      <c r="S364" s="3">
        <f t="shared" si="234"/>
        <v>8.4323196183661295</v>
      </c>
      <c r="T364" s="3">
        <f t="shared" si="235"/>
        <v>1.2859287418008347</v>
      </c>
      <c r="U364" s="3">
        <f t="shared" si="236"/>
        <v>4.5639929934406673</v>
      </c>
      <c r="V364" s="4">
        <f t="shared" si="237"/>
        <v>0.77519379844961234</v>
      </c>
      <c r="W364" s="4">
        <f t="shared" si="238"/>
        <v>0.15384615384615385</v>
      </c>
      <c r="X364" s="4">
        <f t="shared" si="239"/>
        <v>0.125</v>
      </c>
      <c r="Y364" s="4">
        <f t="shared" si="240"/>
        <v>0.81967213114754101</v>
      </c>
      <c r="Z364" s="4">
        <f t="shared" si="241"/>
        <v>0.23094688221709006</v>
      </c>
      <c r="AA364" s="4">
        <f t="shared" si="242"/>
        <v>0.19846153846153847</v>
      </c>
      <c r="AB364" s="4">
        <f t="shared" si="243"/>
        <v>0.16125</v>
      </c>
      <c r="AC364" s="4">
        <f t="shared" si="244"/>
        <v>5.0387596899224807</v>
      </c>
      <c r="AD364" s="4">
        <f t="shared" si="245"/>
        <v>0.8125</v>
      </c>
      <c r="AE364" s="4">
        <f t="shared" si="246"/>
        <v>6.2015503875968987</v>
      </c>
      <c r="AF364" s="4">
        <f t="shared" si="247"/>
        <v>1.2307692307692308</v>
      </c>
      <c r="AG364" s="4">
        <f t="shared" si="248"/>
        <v>0.28175519630484985</v>
      </c>
      <c r="AH364" s="4">
        <f t="shared" si="249"/>
        <v>3.5491803278688527</v>
      </c>
      <c r="AI364" s="4">
        <f t="shared" si="250"/>
        <v>-7.0726080799045912</v>
      </c>
      <c r="AJ364" s="4">
        <f t="shared" si="251"/>
        <v>-5.4915481514609423</v>
      </c>
      <c r="AK364" s="4">
        <f t="shared" si="251"/>
        <v>-1.5810599284436488</v>
      </c>
      <c r="AL364" s="4">
        <f t="shared" si="252"/>
        <v>-3.2780642516398326</v>
      </c>
      <c r="AM364" s="4">
        <f t="shared" si="253"/>
        <v>3.2780642516398326</v>
      </c>
      <c r="AN364" s="4">
        <f t="shared" si="254"/>
        <v>-3.5363040399522956</v>
      </c>
      <c r="AO364" s="4">
        <f t="shared" si="255"/>
        <v>-2.7457740757304712</v>
      </c>
      <c r="AP364" s="4">
        <f t="shared" si="255"/>
        <v>-0.79052996422182442</v>
      </c>
      <c r="AQ364" s="4">
        <f t="shared" si="256"/>
        <v>-1.6390321258199163</v>
      </c>
      <c r="AR364" s="4">
        <f t="shared" si="257"/>
        <v>1.6390321258199163</v>
      </c>
      <c r="AS364" s="4">
        <f t="shared" si="272"/>
        <v>-1.2952105630394148</v>
      </c>
      <c r="AT364" s="4">
        <f t="shared" si="272"/>
        <v>-1.2215311138940692</v>
      </c>
      <c r="AU364" s="4">
        <f t="shared" si="272"/>
        <v>-0.66893979637458778</v>
      </c>
      <c r="AV364" s="4">
        <f t="shared" si="272"/>
        <v>-1.0229716529946804</v>
      </c>
      <c r="AW364" s="4">
        <f t="shared" si="272"/>
        <v>1.0229716529946804</v>
      </c>
      <c r="AX364" s="4">
        <f t="shared" si="273"/>
        <v>-233.13790134709467</v>
      </c>
      <c r="AY364" s="4">
        <f t="shared" si="273"/>
        <v>-219.87560050093245</v>
      </c>
      <c r="AZ364" s="4">
        <f t="shared" si="273"/>
        <v>-120.40916334742579</v>
      </c>
      <c r="BA364" s="4">
        <f t="shared" si="273"/>
        <v>-184.13489753904247</v>
      </c>
      <c r="BB364" s="4">
        <f t="shared" si="273"/>
        <v>184.13489753904247</v>
      </c>
      <c r="BC364" s="4">
        <f t="shared" si="258"/>
        <v>-0.83875</v>
      </c>
      <c r="BD364" s="4">
        <f t="shared" si="259"/>
        <v>-0.80153846153846153</v>
      </c>
      <c r="BE364" s="4">
        <f t="shared" si="259"/>
        <v>-0.18749999999999994</v>
      </c>
      <c r="BF364" s="4">
        <f t="shared" si="260"/>
        <v>-0.71824480369515009</v>
      </c>
      <c r="BG364" s="4">
        <f t="shared" si="261"/>
        <v>2.5491803278688523</v>
      </c>
      <c r="BH364" s="4">
        <f t="shared" si="262"/>
        <v>3.7121116328642394</v>
      </c>
      <c r="BI364" s="4">
        <f t="shared" si="263"/>
        <v>5.5477636155833823</v>
      </c>
      <c r="BJ364" s="4">
        <f t="shared" si="264"/>
        <v>0.6691185656211287</v>
      </c>
      <c r="BK364" s="4">
        <f t="shared" si="265"/>
        <v>2.3179414614997316</v>
      </c>
      <c r="BL364" s="4">
        <f t="shared" si="266"/>
        <v>2.9249608676207508</v>
      </c>
      <c r="BM364" s="4">
        <f t="shared" si="267"/>
        <v>0.79246922143789678</v>
      </c>
      <c r="BN364" s="3">
        <f t="shared" si="268"/>
        <v>1</v>
      </c>
      <c r="BO364" s="3">
        <v>100</v>
      </c>
      <c r="BP364" s="3">
        <f t="shared" si="269"/>
        <v>0.29000000000000004</v>
      </c>
      <c r="BQ364" s="3">
        <f t="shared" si="270"/>
        <v>29.000000000000004</v>
      </c>
      <c r="BR364"/>
    </row>
    <row r="365" spans="1:70" x14ac:dyDescent="0.25">
      <c r="A365" t="s">
        <v>127</v>
      </c>
      <c r="B365" t="s">
        <v>266</v>
      </c>
      <c r="C365" t="s">
        <v>134</v>
      </c>
      <c r="D365" t="s">
        <v>14</v>
      </c>
      <c r="E365" t="s">
        <v>16</v>
      </c>
      <c r="F365" s="3">
        <v>3</v>
      </c>
      <c r="G365" s="3">
        <v>1</v>
      </c>
      <c r="H365" s="3" t="str">
        <f t="shared" si="271"/>
        <v>H</v>
      </c>
      <c r="I365" s="3">
        <v>1.85</v>
      </c>
      <c r="J365" s="3">
        <v>4</v>
      </c>
      <c r="K365" s="3">
        <v>3.8</v>
      </c>
      <c r="L365" s="3">
        <v>1.4</v>
      </c>
      <c r="M365" s="3">
        <v>3</v>
      </c>
      <c r="N365" s="3">
        <f t="shared" si="229"/>
        <v>4</v>
      </c>
      <c r="O365" s="3">
        <f t="shared" si="230"/>
        <v>5.3698435277382606E-2</v>
      </c>
      <c r="P365" s="3">
        <f t="shared" si="231"/>
        <v>4.7619047619047561E-2</v>
      </c>
      <c r="Q365" s="3">
        <f t="shared" si="232"/>
        <v>1.9493421052631579</v>
      </c>
      <c r="R365" s="3">
        <f t="shared" si="233"/>
        <v>4.2147937411095304</v>
      </c>
      <c r="S365" s="3">
        <f t="shared" si="234"/>
        <v>4.0040540540540537</v>
      </c>
      <c r="T365" s="3">
        <f t="shared" si="235"/>
        <v>1.4751778093883356</v>
      </c>
      <c r="U365" s="3">
        <f t="shared" si="236"/>
        <v>3.1610953058321476</v>
      </c>
      <c r="V365" s="4">
        <f t="shared" si="237"/>
        <v>0.54054054054054046</v>
      </c>
      <c r="W365" s="4">
        <f t="shared" si="238"/>
        <v>0.25</v>
      </c>
      <c r="X365" s="4">
        <f t="shared" si="239"/>
        <v>0.26315789473684209</v>
      </c>
      <c r="Y365" s="4">
        <f t="shared" si="240"/>
        <v>0.7142857142857143</v>
      </c>
      <c r="Z365" s="4">
        <f t="shared" si="241"/>
        <v>0.33333333333333331</v>
      </c>
      <c r="AA365" s="4">
        <f t="shared" si="242"/>
        <v>0.46250000000000002</v>
      </c>
      <c r="AB365" s="4">
        <f t="shared" si="243"/>
        <v>0.48684210526315796</v>
      </c>
      <c r="AC365" s="4">
        <f t="shared" si="244"/>
        <v>2.1621621621621618</v>
      </c>
      <c r="AD365" s="4">
        <f t="shared" si="245"/>
        <v>1.0526315789473684</v>
      </c>
      <c r="AE365" s="4">
        <f t="shared" si="246"/>
        <v>2.0540540540540539</v>
      </c>
      <c r="AF365" s="4">
        <f t="shared" si="247"/>
        <v>0.95</v>
      </c>
      <c r="AG365" s="4">
        <f t="shared" si="248"/>
        <v>0.46666666666666662</v>
      </c>
      <c r="AH365" s="4">
        <f t="shared" si="249"/>
        <v>2.1428571428571428</v>
      </c>
      <c r="AI365" s="4">
        <f t="shared" si="250"/>
        <v>-2.0547119487908958</v>
      </c>
      <c r="AJ365" s="4">
        <f t="shared" si="251"/>
        <v>-2.2654516358463725</v>
      </c>
      <c r="AK365" s="4">
        <f t="shared" si="251"/>
        <v>0.21073968705547674</v>
      </c>
      <c r="AL365" s="4">
        <f t="shared" si="252"/>
        <v>-1.6859174964438119</v>
      </c>
      <c r="AM365" s="4">
        <f t="shared" si="253"/>
        <v>1.6859174964438119</v>
      </c>
      <c r="AN365" s="4">
        <f t="shared" si="254"/>
        <v>-1.0273559743954479</v>
      </c>
      <c r="AO365" s="4">
        <f t="shared" si="255"/>
        <v>-1.1327258179231863</v>
      </c>
      <c r="AP365" s="4">
        <f t="shared" si="255"/>
        <v>0.10536984352773837</v>
      </c>
      <c r="AQ365" s="4">
        <f t="shared" si="256"/>
        <v>-0.84295874822190597</v>
      </c>
      <c r="AR365" s="4">
        <f t="shared" si="257"/>
        <v>0.84295874822190597</v>
      </c>
      <c r="AS365" s="4">
        <f t="shared" si="272"/>
        <v>-0.79889076887245558</v>
      </c>
      <c r="AT365" s="4">
        <f t="shared" si="272"/>
        <v>-0.84755095749011233</v>
      </c>
      <c r="AU365" s="4">
        <f t="shared" si="272"/>
        <v>0.1049824540332637</v>
      </c>
      <c r="AV365" s="4">
        <f t="shared" si="272"/>
        <v>-0.70039202461723249</v>
      </c>
      <c r="AW365" s="4">
        <f t="shared" si="272"/>
        <v>0.70039202461723249</v>
      </c>
      <c r="AX365" s="4">
        <f t="shared" si="273"/>
        <v>-143.800338397042</v>
      </c>
      <c r="AY365" s="4">
        <f t="shared" si="273"/>
        <v>-152.55917234822022</v>
      </c>
      <c r="AZ365" s="4">
        <f t="shared" si="273"/>
        <v>18.896841725987464</v>
      </c>
      <c r="BA365" s="4">
        <f t="shared" si="273"/>
        <v>-126.07056443110184</v>
      </c>
      <c r="BB365" s="4">
        <f t="shared" si="273"/>
        <v>126.07056443110184</v>
      </c>
      <c r="BC365" s="4">
        <f t="shared" si="258"/>
        <v>-0.51315789473684204</v>
      </c>
      <c r="BD365" s="4">
        <f t="shared" si="259"/>
        <v>-0.53749999999999998</v>
      </c>
      <c r="BE365" s="4">
        <f t="shared" si="259"/>
        <v>5.2631578947368481E-2</v>
      </c>
      <c r="BF365" s="4">
        <f t="shared" si="260"/>
        <v>-0.53333333333333333</v>
      </c>
      <c r="BG365" s="4">
        <f t="shared" si="261"/>
        <v>1.1428571428571428</v>
      </c>
      <c r="BH365" s="4">
        <f t="shared" si="262"/>
        <v>1.2515672523256125</v>
      </c>
      <c r="BI365" s="4">
        <f t="shared" si="263"/>
        <v>3.389396633475581</v>
      </c>
      <c r="BJ365" s="4">
        <f t="shared" si="264"/>
        <v>0.36925960212635867</v>
      </c>
      <c r="BK365" s="4">
        <f t="shared" si="265"/>
        <v>1.1921236942564664</v>
      </c>
      <c r="BL365" s="4">
        <f t="shared" si="266"/>
        <v>2.3181365576102415</v>
      </c>
      <c r="BM365" s="4">
        <f t="shared" si="267"/>
        <v>0.51425947722657994</v>
      </c>
      <c r="BN365" s="3">
        <f t="shared" si="268"/>
        <v>1</v>
      </c>
      <c r="BO365" s="3">
        <v>100</v>
      </c>
      <c r="BP365" s="3">
        <f t="shared" si="269"/>
        <v>0.85000000000000009</v>
      </c>
      <c r="BQ365" s="3">
        <f t="shared" si="270"/>
        <v>85.000000000000014</v>
      </c>
      <c r="BR365"/>
    </row>
    <row r="366" spans="1:70" x14ac:dyDescent="0.25">
      <c r="A366" t="s">
        <v>127</v>
      </c>
      <c r="B366" t="s">
        <v>266</v>
      </c>
      <c r="C366" t="s">
        <v>134</v>
      </c>
      <c r="D366" t="s">
        <v>26</v>
      </c>
      <c r="E366" t="s">
        <v>19</v>
      </c>
      <c r="F366" s="3">
        <v>1</v>
      </c>
      <c r="G366" s="3">
        <v>3</v>
      </c>
      <c r="H366" s="3" t="str">
        <f t="shared" si="271"/>
        <v>A</v>
      </c>
      <c r="I366" s="3">
        <v>3.2</v>
      </c>
      <c r="J366" s="3">
        <v>3.5</v>
      </c>
      <c r="K366" s="3">
        <v>2.2000000000000002</v>
      </c>
      <c r="L366" s="3">
        <v>1.8</v>
      </c>
      <c r="M366" s="3">
        <v>2</v>
      </c>
      <c r="N366" s="3">
        <f t="shared" si="229"/>
        <v>4</v>
      </c>
      <c r="O366" s="3">
        <f t="shared" si="230"/>
        <v>5.2759740259740173E-2</v>
      </c>
      <c r="P366" s="3">
        <f t="shared" si="231"/>
        <v>5.555555555555558E-2</v>
      </c>
      <c r="Q366" s="3">
        <f t="shared" si="232"/>
        <v>3.3688311688311687</v>
      </c>
      <c r="R366" s="3">
        <f t="shared" si="233"/>
        <v>3.6846590909090908</v>
      </c>
      <c r="S366" s="3">
        <f t="shared" si="234"/>
        <v>2.3160714285714286</v>
      </c>
      <c r="T366" s="3">
        <f t="shared" si="235"/>
        <v>1.8949675324675324</v>
      </c>
      <c r="U366" s="3">
        <f t="shared" si="236"/>
        <v>2.1055194805194803</v>
      </c>
      <c r="V366" s="4">
        <f t="shared" si="237"/>
        <v>0.3125</v>
      </c>
      <c r="W366" s="4">
        <f t="shared" si="238"/>
        <v>0.2857142857142857</v>
      </c>
      <c r="X366" s="4">
        <f t="shared" si="239"/>
        <v>0.45454545454545453</v>
      </c>
      <c r="Y366" s="4">
        <f t="shared" si="240"/>
        <v>0.55555555555555558</v>
      </c>
      <c r="Z366" s="4">
        <f t="shared" si="241"/>
        <v>0.5</v>
      </c>
      <c r="AA366" s="4">
        <f t="shared" si="242"/>
        <v>0.91428571428571437</v>
      </c>
      <c r="AB366" s="4">
        <f t="shared" si="243"/>
        <v>1.4545454545454546</v>
      </c>
      <c r="AC366" s="4">
        <f t="shared" si="244"/>
        <v>1.09375</v>
      </c>
      <c r="AD366" s="4">
        <f t="shared" si="245"/>
        <v>1.5909090909090908</v>
      </c>
      <c r="AE366" s="4">
        <f t="shared" si="246"/>
        <v>0.6875</v>
      </c>
      <c r="AF366" s="4">
        <f t="shared" si="247"/>
        <v>0.62857142857142867</v>
      </c>
      <c r="AG366" s="4">
        <f t="shared" si="248"/>
        <v>0.9</v>
      </c>
      <c r="AH366" s="4">
        <f t="shared" si="249"/>
        <v>1.1111111111111112</v>
      </c>
      <c r="AI366" s="4">
        <f t="shared" si="250"/>
        <v>1.0527597402597402</v>
      </c>
      <c r="AJ366" s="4">
        <f t="shared" si="251"/>
        <v>-0.3158279220779221</v>
      </c>
      <c r="AK366" s="4">
        <f t="shared" si="251"/>
        <v>1.3685876623376623</v>
      </c>
      <c r="AL366" s="4">
        <f t="shared" si="252"/>
        <v>-0.21055194805194799</v>
      </c>
      <c r="AM366" s="4">
        <f t="shared" si="253"/>
        <v>0.21055194805194799</v>
      </c>
      <c r="AN366" s="4">
        <f t="shared" si="254"/>
        <v>0.52637987012987009</v>
      </c>
      <c r="AO366" s="4">
        <f t="shared" si="255"/>
        <v>-0.15791396103896105</v>
      </c>
      <c r="AP366" s="4">
        <f t="shared" si="255"/>
        <v>0.68429383116883113</v>
      </c>
      <c r="AQ366" s="4">
        <f t="shared" si="256"/>
        <v>-0.105275974025974</v>
      </c>
      <c r="AR366" s="4">
        <f t="shared" si="257"/>
        <v>0.105275974025974</v>
      </c>
      <c r="AS366" s="4">
        <f t="shared" si="272"/>
        <v>0.48452810800864665</v>
      </c>
      <c r="AT366" s="4">
        <f t="shared" si="272"/>
        <v>-0.15662063350772107</v>
      </c>
      <c r="AU366" s="4">
        <f t="shared" si="272"/>
        <v>0.60010695280633619</v>
      </c>
      <c r="AV366" s="4">
        <f t="shared" si="272"/>
        <v>-0.10488961439380418</v>
      </c>
      <c r="AW366" s="4">
        <f t="shared" si="272"/>
        <v>0.10488961439380418</v>
      </c>
      <c r="AX366" s="4">
        <f t="shared" si="273"/>
        <v>87.215059441556392</v>
      </c>
      <c r="AY366" s="4">
        <f t="shared" si="273"/>
        <v>-28.191714031389793</v>
      </c>
      <c r="AZ366" s="4">
        <f t="shared" si="273"/>
        <v>108.01925150514052</v>
      </c>
      <c r="BA366" s="4">
        <f t="shared" si="273"/>
        <v>-18.88013059088475</v>
      </c>
      <c r="BB366" s="4">
        <f t="shared" si="273"/>
        <v>18.88013059088475</v>
      </c>
      <c r="BC366" s="4">
        <f t="shared" si="258"/>
        <v>0.45454545454545453</v>
      </c>
      <c r="BD366" s="4">
        <f t="shared" si="259"/>
        <v>-8.5714285714285715E-2</v>
      </c>
      <c r="BE366" s="4">
        <f t="shared" si="259"/>
        <v>0.59090909090909083</v>
      </c>
      <c r="BF366" s="4">
        <f t="shared" si="260"/>
        <v>-9.9999999999999978E-2</v>
      </c>
      <c r="BG366" s="4">
        <f t="shared" si="261"/>
        <v>0.11111111111111109</v>
      </c>
      <c r="BH366" s="4">
        <f t="shared" si="262"/>
        <v>0.71659874134444945</v>
      </c>
      <c r="BI366" s="4">
        <f t="shared" si="263"/>
        <v>3.1231872294372294</v>
      </c>
      <c r="BJ366" s="4">
        <f t="shared" si="264"/>
        <v>0.22944469501867623</v>
      </c>
      <c r="BK366" s="4">
        <f t="shared" si="265"/>
        <v>0.14888271025957012</v>
      </c>
      <c r="BL366" s="4">
        <f t="shared" si="266"/>
        <v>2.0002435064935065</v>
      </c>
      <c r="BM366" s="4">
        <f t="shared" si="267"/>
        <v>7.4432292756478668E-2</v>
      </c>
      <c r="BN366" s="3">
        <f t="shared" si="268"/>
        <v>0</v>
      </c>
      <c r="BO366" s="3">
        <v>100</v>
      </c>
      <c r="BP366" s="3">
        <f t="shared" si="269"/>
        <v>-1</v>
      </c>
      <c r="BQ366" s="3">
        <f t="shared" si="270"/>
        <v>-100</v>
      </c>
      <c r="BR366"/>
    </row>
    <row r="367" spans="1:70" x14ac:dyDescent="0.25">
      <c r="A367" t="s">
        <v>127</v>
      </c>
      <c r="B367" t="s">
        <v>266</v>
      </c>
      <c r="C367" t="s">
        <v>136</v>
      </c>
      <c r="D367" t="s">
        <v>133</v>
      </c>
      <c r="E367" t="s">
        <v>24</v>
      </c>
      <c r="F367" s="3">
        <v>2</v>
      </c>
      <c r="G367" s="3">
        <v>3</v>
      </c>
      <c r="H367" s="3" t="str">
        <f t="shared" si="271"/>
        <v>A</v>
      </c>
      <c r="I367" s="3">
        <v>4</v>
      </c>
      <c r="J367" s="3">
        <v>4</v>
      </c>
      <c r="K367" s="3">
        <v>1.85</v>
      </c>
      <c r="L367" s="3">
        <v>1.62</v>
      </c>
      <c r="M367" s="3">
        <v>2.2999999999999998</v>
      </c>
      <c r="N367" s="3">
        <f t="shared" si="229"/>
        <v>5</v>
      </c>
      <c r="O367" s="3">
        <f t="shared" si="230"/>
        <v>4.0540540540540349E-2</v>
      </c>
      <c r="P367" s="3">
        <f t="shared" si="231"/>
        <v>5.2066559312936134E-2</v>
      </c>
      <c r="Q367" s="3">
        <f t="shared" si="232"/>
        <v>4.1621621621621614</v>
      </c>
      <c r="R367" s="3">
        <f t="shared" si="233"/>
        <v>4.1621621621621614</v>
      </c>
      <c r="S367" s="3">
        <f t="shared" si="234"/>
        <v>1.9249999999999998</v>
      </c>
      <c r="T367" s="3">
        <f t="shared" si="235"/>
        <v>1.6856756756756754</v>
      </c>
      <c r="U367" s="3">
        <f t="shared" si="236"/>
        <v>2.3932432432432424</v>
      </c>
      <c r="V367" s="4">
        <f t="shared" si="237"/>
        <v>0.25</v>
      </c>
      <c r="W367" s="4">
        <f t="shared" si="238"/>
        <v>0.25</v>
      </c>
      <c r="X367" s="4">
        <f t="shared" si="239"/>
        <v>0.54054054054054046</v>
      </c>
      <c r="Y367" s="4">
        <f t="shared" si="240"/>
        <v>0.61728395061728392</v>
      </c>
      <c r="Z367" s="4">
        <f t="shared" si="241"/>
        <v>0.43478260869565222</v>
      </c>
      <c r="AA367" s="4">
        <f t="shared" si="242"/>
        <v>1</v>
      </c>
      <c r="AB367" s="4">
        <f t="shared" si="243"/>
        <v>2.1621621621621618</v>
      </c>
      <c r="AC367" s="4">
        <f t="shared" si="244"/>
        <v>1</v>
      </c>
      <c r="AD367" s="4">
        <f t="shared" si="245"/>
        <v>2.1621621621621618</v>
      </c>
      <c r="AE367" s="4">
        <f t="shared" si="246"/>
        <v>0.46250000000000002</v>
      </c>
      <c r="AF367" s="4">
        <f t="shared" si="247"/>
        <v>0.46250000000000002</v>
      </c>
      <c r="AG367" s="4">
        <f t="shared" si="248"/>
        <v>0.70434782608695667</v>
      </c>
      <c r="AH367" s="4">
        <f t="shared" si="249"/>
        <v>1.419753086419753</v>
      </c>
      <c r="AI367" s="4">
        <f t="shared" si="250"/>
        <v>2.2371621621621616</v>
      </c>
      <c r="AJ367" s="4">
        <f t="shared" si="251"/>
        <v>0</v>
      </c>
      <c r="AK367" s="4">
        <f t="shared" si="251"/>
        <v>2.2371621621621616</v>
      </c>
      <c r="AL367" s="4">
        <f t="shared" si="252"/>
        <v>-0.707567567567567</v>
      </c>
      <c r="AM367" s="4">
        <f t="shared" si="253"/>
        <v>0.707567567567567</v>
      </c>
      <c r="AN367" s="4">
        <f t="shared" si="254"/>
        <v>1.1185810810810808</v>
      </c>
      <c r="AO367" s="4">
        <f t="shared" si="255"/>
        <v>0</v>
      </c>
      <c r="AP367" s="4">
        <f t="shared" si="255"/>
        <v>1.1185810810810808</v>
      </c>
      <c r="AQ367" s="4">
        <f t="shared" si="256"/>
        <v>-0.3537837837837835</v>
      </c>
      <c r="AR367" s="4">
        <f t="shared" si="257"/>
        <v>0.3537837837837835</v>
      </c>
      <c r="AS367" s="4">
        <f t="shared" si="272"/>
        <v>0.84131175662681468</v>
      </c>
      <c r="AT367" s="4">
        <f t="shared" si="272"/>
        <v>0</v>
      </c>
      <c r="AU367" s="4">
        <f t="shared" si="272"/>
        <v>0.84131175662681468</v>
      </c>
      <c r="AV367" s="4">
        <f t="shared" si="272"/>
        <v>-0.34004168857122535</v>
      </c>
      <c r="AW367" s="4">
        <f t="shared" si="272"/>
        <v>0.34004168857122535</v>
      </c>
      <c r="AX367" s="4">
        <f t="shared" si="273"/>
        <v>151.43611619282666</v>
      </c>
      <c r="AY367" s="4">
        <f t="shared" si="273"/>
        <v>0</v>
      </c>
      <c r="AZ367" s="4">
        <f t="shared" si="273"/>
        <v>151.43611619282666</v>
      </c>
      <c r="BA367" s="4">
        <f t="shared" si="273"/>
        <v>-61.207503942820559</v>
      </c>
      <c r="BB367" s="4">
        <f t="shared" si="273"/>
        <v>61.207503942820559</v>
      </c>
      <c r="BC367" s="4">
        <f t="shared" si="258"/>
        <v>1.1621621621621621</v>
      </c>
      <c r="BD367" s="4">
        <f t="shared" si="259"/>
        <v>0</v>
      </c>
      <c r="BE367" s="4">
        <f t="shared" si="259"/>
        <v>1.1621621621621621</v>
      </c>
      <c r="BF367" s="4">
        <f t="shared" si="260"/>
        <v>-0.29565217391304333</v>
      </c>
      <c r="BG367" s="4">
        <f t="shared" si="261"/>
        <v>0.41975308641975279</v>
      </c>
      <c r="BH367" s="4">
        <f t="shared" si="262"/>
        <v>1.2916261765451673</v>
      </c>
      <c r="BI367" s="4">
        <f t="shared" si="263"/>
        <v>3.416441441441441</v>
      </c>
      <c r="BJ367" s="4">
        <f t="shared" si="264"/>
        <v>0.37806185139828224</v>
      </c>
      <c r="BK367" s="4">
        <f t="shared" si="265"/>
        <v>0.50032582517469848</v>
      </c>
      <c r="BL367" s="4">
        <f t="shared" si="266"/>
        <v>2.0394594594594588</v>
      </c>
      <c r="BM367" s="4">
        <f t="shared" si="267"/>
        <v>0.24532276081982307</v>
      </c>
      <c r="BN367" s="3">
        <f t="shared" si="268"/>
        <v>0</v>
      </c>
      <c r="BO367" s="3">
        <v>100</v>
      </c>
      <c r="BP367" s="3">
        <f t="shared" si="269"/>
        <v>-1</v>
      </c>
      <c r="BQ367" s="3">
        <f t="shared" si="270"/>
        <v>-100</v>
      </c>
      <c r="BR367"/>
    </row>
    <row r="368" spans="1:70" x14ac:dyDescent="0.25">
      <c r="A368" t="s">
        <v>127</v>
      </c>
      <c r="B368" t="s">
        <v>267</v>
      </c>
      <c r="C368" t="s">
        <v>139</v>
      </c>
      <c r="D368" t="s">
        <v>141</v>
      </c>
      <c r="E368" t="s">
        <v>12</v>
      </c>
      <c r="F368" s="3">
        <v>0</v>
      </c>
      <c r="G368" s="3">
        <v>1</v>
      </c>
      <c r="H368" s="3" t="str">
        <f t="shared" si="271"/>
        <v>A</v>
      </c>
      <c r="I368" s="3">
        <v>9.5</v>
      </c>
      <c r="J368" s="3">
        <v>6</v>
      </c>
      <c r="K368" s="3">
        <v>1.29</v>
      </c>
      <c r="L368" s="3">
        <v>1.4</v>
      </c>
      <c r="M368" s="3">
        <v>3</v>
      </c>
      <c r="N368" s="3">
        <f t="shared" si="229"/>
        <v>1</v>
      </c>
      <c r="O368" s="3">
        <f t="shared" si="230"/>
        <v>4.7123623011015692E-2</v>
      </c>
      <c r="P368" s="3">
        <f t="shared" si="231"/>
        <v>4.7619047619047561E-2</v>
      </c>
      <c r="Q368" s="3">
        <f t="shared" si="232"/>
        <v>9.9476744186046488</v>
      </c>
      <c r="R368" s="3">
        <f t="shared" si="233"/>
        <v>6.2827417380660942</v>
      </c>
      <c r="S368" s="3">
        <f t="shared" si="234"/>
        <v>1.3507894736842103</v>
      </c>
      <c r="T368" s="3">
        <f t="shared" si="235"/>
        <v>1.4659730722154218</v>
      </c>
      <c r="U368" s="3">
        <f t="shared" si="236"/>
        <v>3.1413708690330471</v>
      </c>
      <c r="V368" s="4">
        <f t="shared" si="237"/>
        <v>0.10526315789473684</v>
      </c>
      <c r="W368" s="4">
        <f t="shared" si="238"/>
        <v>0.16666666666666666</v>
      </c>
      <c r="X368" s="4">
        <f t="shared" si="239"/>
        <v>0.77519379844961234</v>
      </c>
      <c r="Y368" s="4">
        <f t="shared" si="240"/>
        <v>0.7142857142857143</v>
      </c>
      <c r="Z368" s="4">
        <f t="shared" si="241"/>
        <v>0.33333333333333331</v>
      </c>
      <c r="AA368" s="4">
        <f t="shared" si="242"/>
        <v>1.5833333333333333</v>
      </c>
      <c r="AB368" s="4">
        <f t="shared" si="243"/>
        <v>7.3643410852713176</v>
      </c>
      <c r="AC368" s="4">
        <f t="shared" si="244"/>
        <v>0.63157894736842102</v>
      </c>
      <c r="AD368" s="4">
        <f t="shared" si="245"/>
        <v>4.6511627906976747</v>
      </c>
      <c r="AE368" s="4">
        <f t="shared" si="246"/>
        <v>0.13578947368421054</v>
      </c>
      <c r="AF368" s="4">
        <f t="shared" si="247"/>
        <v>0.215</v>
      </c>
      <c r="AG368" s="4">
        <f t="shared" si="248"/>
        <v>0.46666666666666662</v>
      </c>
      <c r="AH368" s="4">
        <f t="shared" si="249"/>
        <v>2.1428571428571428</v>
      </c>
      <c r="AI368" s="4">
        <f t="shared" si="250"/>
        <v>8.5968849449204381</v>
      </c>
      <c r="AJ368" s="4">
        <f t="shared" si="251"/>
        <v>3.6649326805385547</v>
      </c>
      <c r="AK368" s="4">
        <f t="shared" si="251"/>
        <v>4.9319522643818843</v>
      </c>
      <c r="AL368" s="4">
        <f t="shared" si="252"/>
        <v>-1.6753977968176252</v>
      </c>
      <c r="AM368" s="4">
        <f t="shared" si="253"/>
        <v>1.6753977968176252</v>
      </c>
      <c r="AN368" s="4">
        <f t="shared" si="254"/>
        <v>4.298442472460219</v>
      </c>
      <c r="AO368" s="4">
        <f t="shared" si="255"/>
        <v>1.8324663402692773</v>
      </c>
      <c r="AP368" s="4">
        <f t="shared" si="255"/>
        <v>2.4659761321909421</v>
      </c>
      <c r="AQ368" s="4">
        <f t="shared" si="256"/>
        <v>-0.83769889840881262</v>
      </c>
      <c r="AR368" s="4">
        <f t="shared" si="257"/>
        <v>0.83769889840881262</v>
      </c>
      <c r="AS368" s="4">
        <f t="shared" si="272"/>
        <v>1.3422197458439677</v>
      </c>
      <c r="AT368" s="4">
        <f t="shared" si="272"/>
        <v>1.0712507316769362</v>
      </c>
      <c r="AU368" s="4">
        <f t="shared" si="272"/>
        <v>1.1855413250604572</v>
      </c>
      <c r="AV368" s="4">
        <f t="shared" si="272"/>
        <v>-0.69730914991762882</v>
      </c>
      <c r="AW368" s="4">
        <f t="shared" si="272"/>
        <v>0.69730914991762882</v>
      </c>
      <c r="AX368" s="4">
        <f t="shared" si="273"/>
        <v>241.59955425191418</v>
      </c>
      <c r="AY368" s="4">
        <f t="shared" si="273"/>
        <v>192.82513170184851</v>
      </c>
      <c r="AZ368" s="4">
        <f t="shared" si="273"/>
        <v>213.3974385108823</v>
      </c>
      <c r="BA368" s="4">
        <f t="shared" si="273"/>
        <v>-125.51564698517319</v>
      </c>
      <c r="BB368" s="4">
        <f t="shared" si="273"/>
        <v>125.51564698517319</v>
      </c>
      <c r="BC368" s="4">
        <f t="shared" si="258"/>
        <v>6.3643410852713167</v>
      </c>
      <c r="BD368" s="4">
        <f t="shared" si="259"/>
        <v>0.58333333333333326</v>
      </c>
      <c r="BE368" s="4">
        <f t="shared" si="259"/>
        <v>3.6511627906976747</v>
      </c>
      <c r="BF368" s="4">
        <f t="shared" si="260"/>
        <v>-0.53333333333333333</v>
      </c>
      <c r="BG368" s="4">
        <f t="shared" si="261"/>
        <v>1.142857142857143</v>
      </c>
      <c r="BH368" s="4">
        <f t="shared" si="262"/>
        <v>4.3139756498930488</v>
      </c>
      <c r="BI368" s="4">
        <f t="shared" si="263"/>
        <v>5.8604018767849837</v>
      </c>
      <c r="BJ368" s="4">
        <f t="shared" si="264"/>
        <v>0.73612283604340389</v>
      </c>
      <c r="BK368" s="4">
        <f t="shared" si="265"/>
        <v>1.1846851433147452</v>
      </c>
      <c r="BL368" s="4">
        <f t="shared" si="266"/>
        <v>2.3036719706242343</v>
      </c>
      <c r="BM368" s="4">
        <f t="shared" si="267"/>
        <v>0.5142594772265805</v>
      </c>
      <c r="BN368" s="3">
        <f t="shared" si="268"/>
        <v>0</v>
      </c>
      <c r="BO368" s="3">
        <v>100</v>
      </c>
      <c r="BP368" s="3">
        <f t="shared" si="269"/>
        <v>-1</v>
      </c>
      <c r="BQ368" s="3">
        <f t="shared" si="270"/>
        <v>-100</v>
      </c>
      <c r="BR368"/>
    </row>
    <row r="369" spans="1:70" x14ac:dyDescent="0.25">
      <c r="A369" t="s">
        <v>127</v>
      </c>
      <c r="B369" t="s">
        <v>268</v>
      </c>
      <c r="C369" t="s">
        <v>129</v>
      </c>
      <c r="D369" t="s">
        <v>21</v>
      </c>
      <c r="E369" t="s">
        <v>25</v>
      </c>
      <c r="F369" s="3">
        <v>3</v>
      </c>
      <c r="G369" s="3">
        <v>3</v>
      </c>
      <c r="H369" s="3" t="str">
        <f t="shared" si="271"/>
        <v>D</v>
      </c>
      <c r="I369" s="3">
        <v>3.7</v>
      </c>
      <c r="J369" s="3">
        <v>4.75</v>
      </c>
      <c r="K369" s="3">
        <v>1.75</v>
      </c>
      <c r="L369" s="3">
        <v>1.36</v>
      </c>
      <c r="M369" s="3">
        <v>3.2</v>
      </c>
      <c r="N369" s="3">
        <f t="shared" si="229"/>
        <v>6</v>
      </c>
      <c r="O369" s="3">
        <f t="shared" si="230"/>
        <v>5.2225157488315244E-2</v>
      </c>
      <c r="P369" s="3">
        <f t="shared" si="231"/>
        <v>4.7794117647058765E-2</v>
      </c>
      <c r="Q369" s="3">
        <f t="shared" si="232"/>
        <v>3.8932330827067667</v>
      </c>
      <c r="R369" s="3">
        <f t="shared" si="233"/>
        <v>4.9980694980694977</v>
      </c>
      <c r="S369" s="3">
        <f t="shared" si="234"/>
        <v>1.8413940256045516</v>
      </c>
      <c r="T369" s="3">
        <f t="shared" si="235"/>
        <v>1.4310262141841088</v>
      </c>
      <c r="U369" s="3">
        <f t="shared" si="236"/>
        <v>3.3671205039626089</v>
      </c>
      <c r="V369" s="4">
        <f t="shared" si="237"/>
        <v>0.27027027027027023</v>
      </c>
      <c r="W369" s="4">
        <f t="shared" si="238"/>
        <v>0.21052631578947367</v>
      </c>
      <c r="X369" s="4">
        <f t="shared" si="239"/>
        <v>0.5714285714285714</v>
      </c>
      <c r="Y369" s="4">
        <f t="shared" si="240"/>
        <v>0.73529411764705876</v>
      </c>
      <c r="Z369" s="4">
        <f t="shared" si="241"/>
        <v>0.3125</v>
      </c>
      <c r="AA369" s="4">
        <f t="shared" si="242"/>
        <v>0.77894736842105272</v>
      </c>
      <c r="AB369" s="4">
        <f t="shared" si="243"/>
        <v>2.1142857142857143</v>
      </c>
      <c r="AC369" s="4">
        <f t="shared" si="244"/>
        <v>1.2837837837837838</v>
      </c>
      <c r="AD369" s="4">
        <f t="shared" si="245"/>
        <v>2.7142857142857144</v>
      </c>
      <c r="AE369" s="4">
        <f t="shared" si="246"/>
        <v>0.47297297297297297</v>
      </c>
      <c r="AF369" s="4">
        <f t="shared" si="247"/>
        <v>0.36842105263157893</v>
      </c>
      <c r="AG369" s="4">
        <f t="shared" si="248"/>
        <v>0.42499999999999999</v>
      </c>
      <c r="AH369" s="4">
        <f t="shared" si="249"/>
        <v>2.3529411764705883</v>
      </c>
      <c r="AI369" s="4">
        <f t="shared" si="250"/>
        <v>2.0518390571022151</v>
      </c>
      <c r="AJ369" s="4">
        <f t="shared" si="251"/>
        <v>-1.104836415362731</v>
      </c>
      <c r="AK369" s="4">
        <f t="shared" si="251"/>
        <v>3.1566754724649462</v>
      </c>
      <c r="AL369" s="4">
        <f t="shared" si="252"/>
        <v>-1.9360942897785001</v>
      </c>
      <c r="AM369" s="4">
        <f t="shared" si="253"/>
        <v>1.9360942897785001</v>
      </c>
      <c r="AN369" s="4">
        <f t="shared" si="254"/>
        <v>1.0259195285511076</v>
      </c>
      <c r="AO369" s="4">
        <f t="shared" si="255"/>
        <v>-0.55241820768136551</v>
      </c>
      <c r="AP369" s="4">
        <f t="shared" si="255"/>
        <v>1.5783377362324731</v>
      </c>
      <c r="AQ369" s="4">
        <f t="shared" si="256"/>
        <v>-0.96804714488925003</v>
      </c>
      <c r="AR369" s="4">
        <f t="shared" si="257"/>
        <v>0.96804714488925003</v>
      </c>
      <c r="AS369" s="4">
        <f t="shared" si="272"/>
        <v>0.79819142300574519</v>
      </c>
      <c r="AT369" s="4">
        <f t="shared" si="272"/>
        <v>-0.50469790431748585</v>
      </c>
      <c r="AU369" s="4">
        <f t="shared" si="272"/>
        <v>1.0060523590739499</v>
      </c>
      <c r="AV369" s="4">
        <f t="shared" si="272"/>
        <v>-0.76916377184446949</v>
      </c>
      <c r="AW369" s="4">
        <f t="shared" si="272"/>
        <v>0.76916377184446949</v>
      </c>
      <c r="AX369" s="4">
        <f t="shared" si="273"/>
        <v>143.67445614103414</v>
      </c>
      <c r="AY369" s="4">
        <f t="shared" si="273"/>
        <v>-90.845622777147454</v>
      </c>
      <c r="AZ369" s="4">
        <f t="shared" si="273"/>
        <v>181.08942463331095</v>
      </c>
      <c r="BA369" s="4">
        <f t="shared" si="273"/>
        <v>-138.44947893200452</v>
      </c>
      <c r="BB369" s="4">
        <f t="shared" si="273"/>
        <v>138.44947893200452</v>
      </c>
      <c r="BC369" s="4">
        <f t="shared" si="258"/>
        <v>1.1142857142857145</v>
      </c>
      <c r="BD369" s="4">
        <f t="shared" si="259"/>
        <v>-0.22105263157894736</v>
      </c>
      <c r="BE369" s="4">
        <f t="shared" si="259"/>
        <v>1.7142857142857146</v>
      </c>
      <c r="BF369" s="4">
        <f t="shared" si="260"/>
        <v>-0.57499999999999996</v>
      </c>
      <c r="BG369" s="4">
        <f t="shared" si="261"/>
        <v>1.3529411764705881</v>
      </c>
      <c r="BH369" s="4">
        <f t="shared" si="262"/>
        <v>1.601837853811648</v>
      </c>
      <c r="BI369" s="4">
        <f t="shared" si="263"/>
        <v>3.577565535460272</v>
      </c>
      <c r="BJ369" s="4">
        <f t="shared" si="264"/>
        <v>0.44774521610700935</v>
      </c>
      <c r="BK369" s="4">
        <f t="shared" si="265"/>
        <v>1.3690254013189296</v>
      </c>
      <c r="BL369" s="4">
        <f t="shared" si="266"/>
        <v>2.3990733590733591</v>
      </c>
      <c r="BM369" s="4">
        <f t="shared" si="267"/>
        <v>0.57064757779966968</v>
      </c>
      <c r="BN369" s="3">
        <f t="shared" si="268"/>
        <v>0</v>
      </c>
      <c r="BO369" s="3">
        <v>100</v>
      </c>
      <c r="BP369" s="3">
        <f t="shared" si="269"/>
        <v>-1</v>
      </c>
      <c r="BQ369" s="3">
        <f t="shared" si="270"/>
        <v>-100</v>
      </c>
      <c r="BR369"/>
    </row>
    <row r="370" spans="1:70" x14ac:dyDescent="0.25">
      <c r="A370" t="s">
        <v>127</v>
      </c>
      <c r="B370" t="s">
        <v>269</v>
      </c>
      <c r="C370" t="s">
        <v>129</v>
      </c>
      <c r="D370" t="s">
        <v>23</v>
      </c>
      <c r="E370" t="s">
        <v>130</v>
      </c>
      <c r="F370" s="3">
        <v>0</v>
      </c>
      <c r="G370" s="3">
        <v>2</v>
      </c>
      <c r="H370" s="3" t="str">
        <f t="shared" si="271"/>
        <v>A</v>
      </c>
      <c r="I370" s="3">
        <v>6.5</v>
      </c>
      <c r="J370" s="3">
        <v>6</v>
      </c>
      <c r="K370" s="3">
        <v>1.36</v>
      </c>
      <c r="L370" s="3">
        <v>1.29</v>
      </c>
      <c r="M370" s="3">
        <v>3.75</v>
      </c>
      <c r="N370" s="3">
        <f t="shared" si="229"/>
        <v>2</v>
      </c>
      <c r="O370" s="3">
        <f t="shared" si="230"/>
        <v>5.5806938159879138E-2</v>
      </c>
      <c r="P370" s="3">
        <f t="shared" si="231"/>
        <v>4.1860465116278944E-2</v>
      </c>
      <c r="Q370" s="3">
        <f t="shared" si="232"/>
        <v>6.8627450980392144</v>
      </c>
      <c r="R370" s="3">
        <f t="shared" si="233"/>
        <v>6.3348416289592748</v>
      </c>
      <c r="S370" s="3">
        <f t="shared" si="234"/>
        <v>1.4358974358974357</v>
      </c>
      <c r="T370" s="3">
        <f t="shared" si="235"/>
        <v>1.3619909502262442</v>
      </c>
      <c r="U370" s="3">
        <f t="shared" si="236"/>
        <v>3.9592760180995468</v>
      </c>
      <c r="V370" s="4">
        <f t="shared" si="237"/>
        <v>0.15384615384615385</v>
      </c>
      <c r="W370" s="4">
        <f t="shared" si="238"/>
        <v>0.16666666666666666</v>
      </c>
      <c r="X370" s="4">
        <f t="shared" si="239"/>
        <v>0.73529411764705876</v>
      </c>
      <c r="Y370" s="4">
        <f t="shared" si="240"/>
        <v>0.77519379844961234</v>
      </c>
      <c r="Z370" s="4">
        <f t="shared" si="241"/>
        <v>0.26666666666666666</v>
      </c>
      <c r="AA370" s="4">
        <f t="shared" si="242"/>
        <v>1.0833333333333333</v>
      </c>
      <c r="AB370" s="4">
        <f t="shared" si="243"/>
        <v>4.7794117647058822</v>
      </c>
      <c r="AC370" s="4">
        <f t="shared" si="244"/>
        <v>0.92307692307692313</v>
      </c>
      <c r="AD370" s="4">
        <f t="shared" si="245"/>
        <v>4.4117647058823524</v>
      </c>
      <c r="AE370" s="4">
        <f t="shared" si="246"/>
        <v>0.20923076923076925</v>
      </c>
      <c r="AF370" s="4">
        <f t="shared" si="247"/>
        <v>0.22666666666666668</v>
      </c>
      <c r="AG370" s="4">
        <f t="shared" si="248"/>
        <v>0.34400000000000003</v>
      </c>
      <c r="AH370" s="4">
        <f t="shared" si="249"/>
        <v>2.9069767441860463</v>
      </c>
      <c r="AI370" s="4">
        <f t="shared" si="250"/>
        <v>5.4268476621417783</v>
      </c>
      <c r="AJ370" s="4">
        <f t="shared" si="251"/>
        <v>0.52790346907993957</v>
      </c>
      <c r="AK370" s="4">
        <f t="shared" si="251"/>
        <v>4.8989441930618387</v>
      </c>
      <c r="AL370" s="4">
        <f t="shared" si="252"/>
        <v>-2.5972850678733028</v>
      </c>
      <c r="AM370" s="4">
        <f t="shared" si="253"/>
        <v>2.5972850678733028</v>
      </c>
      <c r="AN370" s="4">
        <f t="shared" si="254"/>
        <v>2.7134238310708891</v>
      </c>
      <c r="AO370" s="4">
        <f t="shared" si="255"/>
        <v>0.26395173453996978</v>
      </c>
      <c r="AP370" s="4">
        <f t="shared" si="255"/>
        <v>2.4494720965309194</v>
      </c>
      <c r="AQ370" s="4">
        <f t="shared" si="256"/>
        <v>-1.2986425339366514</v>
      </c>
      <c r="AR370" s="4">
        <f t="shared" si="257"/>
        <v>1.2986425339366514</v>
      </c>
      <c r="AS370" s="4">
        <f t="shared" si="272"/>
        <v>1.217702904606391</v>
      </c>
      <c r="AT370" s="4">
        <f t="shared" si="272"/>
        <v>0.25806599511979705</v>
      </c>
      <c r="AU370" s="4">
        <f t="shared" si="272"/>
        <v>1.1831971192309698</v>
      </c>
      <c r="AV370" s="4">
        <f t="shared" si="272"/>
        <v>-0.91459573510225622</v>
      </c>
      <c r="AW370" s="4">
        <f t="shared" si="272"/>
        <v>0.91459573510225622</v>
      </c>
      <c r="AX370" s="4">
        <f t="shared" si="273"/>
        <v>219.18652282915036</v>
      </c>
      <c r="AY370" s="4">
        <f t="shared" si="273"/>
        <v>46.451879121563472</v>
      </c>
      <c r="AZ370" s="4">
        <f t="shared" si="273"/>
        <v>212.97548146157456</v>
      </c>
      <c r="BA370" s="4">
        <f t="shared" si="273"/>
        <v>-164.6272323184061</v>
      </c>
      <c r="BB370" s="4">
        <f t="shared" si="273"/>
        <v>164.6272323184061</v>
      </c>
      <c r="BC370" s="4">
        <f t="shared" si="258"/>
        <v>3.7794117647058818</v>
      </c>
      <c r="BD370" s="4">
        <f t="shared" si="259"/>
        <v>8.3333333333333329E-2</v>
      </c>
      <c r="BE370" s="4">
        <f t="shared" si="259"/>
        <v>3.4117647058823524</v>
      </c>
      <c r="BF370" s="4">
        <f t="shared" si="260"/>
        <v>-0.65600000000000003</v>
      </c>
      <c r="BG370" s="4">
        <f t="shared" si="261"/>
        <v>1.9069767441860466</v>
      </c>
      <c r="BH370" s="4">
        <f t="shared" si="262"/>
        <v>2.9924630832447106</v>
      </c>
      <c r="BI370" s="4">
        <f t="shared" si="263"/>
        <v>4.8778280542986421</v>
      </c>
      <c r="BJ370" s="4">
        <f t="shared" si="264"/>
        <v>0.61348269146296952</v>
      </c>
      <c r="BK370" s="4">
        <f t="shared" si="265"/>
        <v>1.8365578841677754</v>
      </c>
      <c r="BL370" s="4">
        <f t="shared" si="266"/>
        <v>2.6606334841628954</v>
      </c>
      <c r="BM370" s="4">
        <f t="shared" si="267"/>
        <v>0.69027090544401093</v>
      </c>
      <c r="BN370" s="3">
        <f t="shared" si="268"/>
        <v>0</v>
      </c>
      <c r="BO370" s="3">
        <v>100</v>
      </c>
      <c r="BP370" s="3">
        <f t="shared" si="269"/>
        <v>-1</v>
      </c>
      <c r="BQ370" s="3">
        <f t="shared" si="270"/>
        <v>-100</v>
      </c>
      <c r="BR370"/>
    </row>
    <row r="371" spans="1:70" x14ac:dyDescent="0.25">
      <c r="A371" t="s">
        <v>127</v>
      </c>
      <c r="B371" t="s">
        <v>270</v>
      </c>
      <c r="C371" t="s">
        <v>143</v>
      </c>
      <c r="D371" t="s">
        <v>15</v>
      </c>
      <c r="E371" t="s">
        <v>24</v>
      </c>
      <c r="F371" s="3">
        <v>1</v>
      </c>
      <c r="G371" s="3">
        <v>2</v>
      </c>
      <c r="H371" s="3" t="str">
        <f t="shared" si="271"/>
        <v>A</v>
      </c>
      <c r="I371" s="3">
        <v>3.2</v>
      </c>
      <c r="J371" s="3">
        <v>4</v>
      </c>
      <c r="K371" s="3">
        <v>2</v>
      </c>
      <c r="L371" s="3">
        <v>1.36</v>
      </c>
      <c r="M371" s="3">
        <v>3.2</v>
      </c>
      <c r="N371" s="3">
        <f t="shared" si="229"/>
        <v>3</v>
      </c>
      <c r="O371" s="3">
        <f t="shared" si="230"/>
        <v>6.25E-2</v>
      </c>
      <c r="P371" s="3">
        <f t="shared" si="231"/>
        <v>4.7794117647058765E-2</v>
      </c>
      <c r="Q371" s="3">
        <f t="shared" si="232"/>
        <v>3.4000000000000004</v>
      </c>
      <c r="R371" s="3">
        <f t="shared" si="233"/>
        <v>4.25</v>
      </c>
      <c r="S371" s="3">
        <f t="shared" si="234"/>
        <v>2.125</v>
      </c>
      <c r="T371" s="3">
        <f t="shared" si="235"/>
        <v>1.4450000000000001</v>
      </c>
      <c r="U371" s="3">
        <f t="shared" si="236"/>
        <v>3.4000000000000004</v>
      </c>
      <c r="V371" s="4">
        <f t="shared" si="237"/>
        <v>0.3125</v>
      </c>
      <c r="W371" s="4">
        <f t="shared" si="238"/>
        <v>0.25</v>
      </c>
      <c r="X371" s="4">
        <f t="shared" si="239"/>
        <v>0.5</v>
      </c>
      <c r="Y371" s="4">
        <f t="shared" si="240"/>
        <v>0.73529411764705876</v>
      </c>
      <c r="Z371" s="4">
        <f t="shared" si="241"/>
        <v>0.3125</v>
      </c>
      <c r="AA371" s="4">
        <f t="shared" si="242"/>
        <v>0.8</v>
      </c>
      <c r="AB371" s="4">
        <f t="shared" si="243"/>
        <v>1.6</v>
      </c>
      <c r="AC371" s="4">
        <f t="shared" si="244"/>
        <v>1.25</v>
      </c>
      <c r="AD371" s="4">
        <f t="shared" si="245"/>
        <v>2</v>
      </c>
      <c r="AE371" s="4">
        <f t="shared" si="246"/>
        <v>0.625</v>
      </c>
      <c r="AF371" s="4">
        <f t="shared" si="247"/>
        <v>0.5</v>
      </c>
      <c r="AG371" s="4">
        <f t="shared" si="248"/>
        <v>0.42499999999999999</v>
      </c>
      <c r="AH371" s="4">
        <f t="shared" si="249"/>
        <v>2.3529411764705883</v>
      </c>
      <c r="AI371" s="4">
        <f t="shared" si="250"/>
        <v>1.2750000000000004</v>
      </c>
      <c r="AJ371" s="4">
        <f t="shared" si="251"/>
        <v>-0.84999999999999964</v>
      </c>
      <c r="AK371" s="4">
        <f t="shared" si="251"/>
        <v>2.125</v>
      </c>
      <c r="AL371" s="4">
        <f t="shared" si="252"/>
        <v>-1.9550000000000003</v>
      </c>
      <c r="AM371" s="4">
        <f t="shared" si="253"/>
        <v>1.9550000000000003</v>
      </c>
      <c r="AN371" s="4">
        <f t="shared" si="254"/>
        <v>0.63750000000000018</v>
      </c>
      <c r="AO371" s="4">
        <f t="shared" si="255"/>
        <v>-0.42499999999999982</v>
      </c>
      <c r="AP371" s="4">
        <f t="shared" si="255"/>
        <v>1.0625</v>
      </c>
      <c r="AQ371" s="4">
        <f t="shared" si="256"/>
        <v>-0.97750000000000015</v>
      </c>
      <c r="AR371" s="4">
        <f t="shared" si="257"/>
        <v>0.97750000000000015</v>
      </c>
      <c r="AS371" s="4">
        <f t="shared" si="272"/>
        <v>0.56753762478475078</v>
      </c>
      <c r="AT371" s="4">
        <f t="shared" si="272"/>
        <v>-0.40187064744045636</v>
      </c>
      <c r="AU371" s="4">
        <f t="shared" si="272"/>
        <v>0.81569192331622342</v>
      </c>
      <c r="AV371" s="4">
        <f t="shared" si="272"/>
        <v>-0.7740206518255901</v>
      </c>
      <c r="AW371" s="4">
        <f t="shared" si="272"/>
        <v>0.7740206518255901</v>
      </c>
      <c r="AX371" s="4">
        <f t="shared" si="273"/>
        <v>102.15677246125513</v>
      </c>
      <c r="AY371" s="4">
        <f t="shared" si="273"/>
        <v>-72.336716539282151</v>
      </c>
      <c r="AZ371" s="4">
        <f t="shared" si="273"/>
        <v>146.82454619692021</v>
      </c>
      <c r="BA371" s="4">
        <f t="shared" si="273"/>
        <v>-139.32371732860622</v>
      </c>
      <c r="BB371" s="4">
        <f t="shared" si="273"/>
        <v>139.32371732860622</v>
      </c>
      <c r="BC371" s="4">
        <f t="shared" si="258"/>
        <v>0.6000000000000002</v>
      </c>
      <c r="BD371" s="4">
        <f t="shared" si="259"/>
        <v>-0.19999999999999993</v>
      </c>
      <c r="BE371" s="4">
        <f t="shared" si="259"/>
        <v>1</v>
      </c>
      <c r="BF371" s="4">
        <f t="shared" si="260"/>
        <v>-0.57500000000000007</v>
      </c>
      <c r="BG371" s="4">
        <f t="shared" si="261"/>
        <v>1.3529411764705883</v>
      </c>
      <c r="BH371" s="4">
        <f t="shared" si="262"/>
        <v>1.0695598783300222</v>
      </c>
      <c r="BI371" s="4">
        <f t="shared" si="263"/>
        <v>3.2583333333333333</v>
      </c>
      <c r="BJ371" s="4">
        <f t="shared" si="264"/>
        <v>0.32825367109872805</v>
      </c>
      <c r="BK371" s="4">
        <f t="shared" si="265"/>
        <v>1.3823937572197005</v>
      </c>
      <c r="BL371" s="4">
        <f t="shared" si="266"/>
        <v>2.4225000000000003</v>
      </c>
      <c r="BM371" s="4">
        <f t="shared" si="267"/>
        <v>0.5706475777996699</v>
      </c>
      <c r="BN371" s="3">
        <f t="shared" si="268"/>
        <v>0</v>
      </c>
      <c r="BO371" s="3">
        <v>100</v>
      </c>
      <c r="BP371" s="3">
        <f t="shared" si="269"/>
        <v>-1</v>
      </c>
      <c r="BQ371" s="3">
        <f t="shared" si="270"/>
        <v>-100</v>
      </c>
      <c r="BR371"/>
    </row>
    <row r="372" spans="1:70" x14ac:dyDescent="0.25">
      <c r="A372" t="s">
        <v>127</v>
      </c>
      <c r="B372" t="s">
        <v>270</v>
      </c>
      <c r="C372" t="s">
        <v>129</v>
      </c>
      <c r="D372" t="s">
        <v>141</v>
      </c>
      <c r="E372" t="s">
        <v>20</v>
      </c>
      <c r="F372" s="3">
        <v>3</v>
      </c>
      <c r="G372" s="3">
        <v>2</v>
      </c>
      <c r="H372" s="3" t="str">
        <f t="shared" si="271"/>
        <v>H</v>
      </c>
      <c r="I372" s="3">
        <v>2.7</v>
      </c>
      <c r="J372" s="3">
        <v>3.9</v>
      </c>
      <c r="K372" s="3">
        <v>2.35</v>
      </c>
      <c r="L372" s="3">
        <v>1.36</v>
      </c>
      <c r="M372" s="3">
        <v>3.2</v>
      </c>
      <c r="N372" s="3">
        <f t="shared" si="229"/>
        <v>5</v>
      </c>
      <c r="O372" s="3">
        <f t="shared" si="230"/>
        <v>5.2312541674243818E-2</v>
      </c>
      <c r="P372" s="3">
        <f t="shared" si="231"/>
        <v>4.7794117647058765E-2</v>
      </c>
      <c r="Q372" s="3">
        <f t="shared" si="232"/>
        <v>2.8412438625204586</v>
      </c>
      <c r="R372" s="3">
        <f t="shared" si="233"/>
        <v>4.1040189125295505</v>
      </c>
      <c r="S372" s="3">
        <f t="shared" si="234"/>
        <v>2.4729344729344729</v>
      </c>
      <c r="T372" s="3">
        <f t="shared" si="235"/>
        <v>1.4311450566769717</v>
      </c>
      <c r="U372" s="3">
        <f t="shared" si="236"/>
        <v>3.3674001333575805</v>
      </c>
      <c r="V372" s="4">
        <f t="shared" si="237"/>
        <v>0.37037037037037035</v>
      </c>
      <c r="W372" s="4">
        <f t="shared" si="238"/>
        <v>0.25641025641025644</v>
      </c>
      <c r="X372" s="4">
        <f t="shared" si="239"/>
        <v>0.42553191489361702</v>
      </c>
      <c r="Y372" s="4">
        <f t="shared" si="240"/>
        <v>0.73529411764705876</v>
      </c>
      <c r="Z372" s="4">
        <f t="shared" si="241"/>
        <v>0.3125</v>
      </c>
      <c r="AA372" s="4">
        <f t="shared" si="242"/>
        <v>0.6923076923076924</v>
      </c>
      <c r="AB372" s="4">
        <f t="shared" si="243"/>
        <v>1.1489361702127661</v>
      </c>
      <c r="AC372" s="4">
        <f t="shared" si="244"/>
        <v>1.4444444444444444</v>
      </c>
      <c r="AD372" s="4">
        <f t="shared" si="245"/>
        <v>1.6595744680851063</v>
      </c>
      <c r="AE372" s="4">
        <f t="shared" si="246"/>
        <v>0.87037037037037035</v>
      </c>
      <c r="AF372" s="4">
        <f t="shared" si="247"/>
        <v>0.60256410256410264</v>
      </c>
      <c r="AG372" s="4">
        <f t="shared" si="248"/>
        <v>0.42499999999999999</v>
      </c>
      <c r="AH372" s="4">
        <f t="shared" si="249"/>
        <v>2.3529411764705883</v>
      </c>
      <c r="AI372" s="4">
        <f t="shared" si="250"/>
        <v>0.36830938958598569</v>
      </c>
      <c r="AJ372" s="4">
        <f t="shared" si="251"/>
        <v>-1.262775050009092</v>
      </c>
      <c r="AK372" s="4">
        <f t="shared" si="251"/>
        <v>1.6310844395950777</v>
      </c>
      <c r="AL372" s="4">
        <f t="shared" si="252"/>
        <v>-1.9362550766806088</v>
      </c>
      <c r="AM372" s="4">
        <f t="shared" si="253"/>
        <v>1.9362550766806088</v>
      </c>
      <c r="AN372" s="4">
        <f t="shared" si="254"/>
        <v>0.18415469479299285</v>
      </c>
      <c r="AO372" s="4">
        <f t="shared" si="255"/>
        <v>-0.63138752500454598</v>
      </c>
      <c r="AP372" s="4">
        <f t="shared" si="255"/>
        <v>0.81554221979753883</v>
      </c>
      <c r="AQ372" s="4">
        <f t="shared" si="256"/>
        <v>-0.96812753834030441</v>
      </c>
      <c r="AR372" s="4">
        <f t="shared" si="257"/>
        <v>0.96812753834030441</v>
      </c>
      <c r="AS372" s="4">
        <f t="shared" si="272"/>
        <v>0.1821143107937285</v>
      </c>
      <c r="AT372" s="4">
        <f t="shared" si="272"/>
        <v>-0.56317941110450931</v>
      </c>
      <c r="AU372" s="4">
        <f t="shared" si="272"/>
        <v>0.68414631854066521</v>
      </c>
      <c r="AV372" s="4">
        <f t="shared" si="272"/>
        <v>-0.76920527181214648</v>
      </c>
      <c r="AW372" s="4">
        <f t="shared" si="272"/>
        <v>0.76920527181214648</v>
      </c>
      <c r="AX372" s="4">
        <f t="shared" si="273"/>
        <v>32.780575942871131</v>
      </c>
      <c r="AY372" s="4">
        <f t="shared" si="273"/>
        <v>-101.37229399881167</v>
      </c>
      <c r="AZ372" s="4">
        <f t="shared" si="273"/>
        <v>123.14633733731975</v>
      </c>
      <c r="BA372" s="4">
        <f t="shared" si="273"/>
        <v>-138.45694892618636</v>
      </c>
      <c r="BB372" s="4">
        <f t="shared" si="273"/>
        <v>138.45694892618636</v>
      </c>
      <c r="BC372" s="4">
        <f t="shared" si="258"/>
        <v>0.14893617021276612</v>
      </c>
      <c r="BD372" s="4">
        <f t="shared" si="259"/>
        <v>-0.30769230769230754</v>
      </c>
      <c r="BE372" s="4">
        <f t="shared" si="259"/>
        <v>0.65957446808510634</v>
      </c>
      <c r="BF372" s="4">
        <f t="shared" si="260"/>
        <v>-0.57499999999999996</v>
      </c>
      <c r="BG372" s="4">
        <f t="shared" si="261"/>
        <v>1.3529411764705883</v>
      </c>
      <c r="BH372" s="4">
        <f t="shared" si="262"/>
        <v>0.85544229130041805</v>
      </c>
      <c r="BI372" s="4">
        <f t="shared" si="263"/>
        <v>3.1393990826614941</v>
      </c>
      <c r="BJ372" s="4">
        <f t="shared" si="264"/>
        <v>0.27248599772641779</v>
      </c>
      <c r="BK372" s="4">
        <f t="shared" si="265"/>
        <v>1.3691390948277371</v>
      </c>
      <c r="BL372" s="4">
        <f t="shared" si="266"/>
        <v>2.3992725950172762</v>
      </c>
      <c r="BM372" s="4">
        <f t="shared" si="267"/>
        <v>0.5706475777996699</v>
      </c>
      <c r="BN372" s="3">
        <f t="shared" si="268"/>
        <v>1</v>
      </c>
      <c r="BO372" s="3">
        <v>100</v>
      </c>
      <c r="BP372" s="3">
        <f t="shared" si="269"/>
        <v>1.7000000000000002</v>
      </c>
      <c r="BQ372" s="3">
        <f t="shared" si="270"/>
        <v>170.00000000000003</v>
      </c>
      <c r="BR372"/>
    </row>
    <row r="373" spans="1:70" x14ac:dyDescent="0.25">
      <c r="A373" t="s">
        <v>127</v>
      </c>
      <c r="B373" t="s">
        <v>271</v>
      </c>
      <c r="C373" t="s">
        <v>173</v>
      </c>
      <c r="D373" t="s">
        <v>12</v>
      </c>
      <c r="E373" t="s">
        <v>17</v>
      </c>
      <c r="F373" s="3">
        <v>2</v>
      </c>
      <c r="G373" s="3">
        <v>1</v>
      </c>
      <c r="H373" s="3" t="str">
        <f t="shared" si="271"/>
        <v>H</v>
      </c>
      <c r="I373" s="3">
        <v>1.22</v>
      </c>
      <c r="J373" s="3">
        <v>7.5</v>
      </c>
      <c r="K373" s="3">
        <v>10</v>
      </c>
      <c r="L373" s="3">
        <v>1.36</v>
      </c>
      <c r="M373" s="3">
        <v>3.2</v>
      </c>
      <c r="N373" s="3">
        <f t="shared" si="229"/>
        <v>3</v>
      </c>
      <c r="O373" s="3">
        <f t="shared" si="230"/>
        <v>5.3005464480874398E-2</v>
      </c>
      <c r="P373" s="3">
        <f t="shared" si="231"/>
        <v>4.7794117647058765E-2</v>
      </c>
      <c r="Q373" s="3">
        <f t="shared" si="232"/>
        <v>1.2846666666666668</v>
      </c>
      <c r="R373" s="3">
        <f t="shared" si="233"/>
        <v>7.8975409836065582</v>
      </c>
      <c r="S373" s="3">
        <f t="shared" si="234"/>
        <v>10.530054644808743</v>
      </c>
      <c r="T373" s="3">
        <f t="shared" si="235"/>
        <v>1.4320874316939893</v>
      </c>
      <c r="U373" s="3">
        <f t="shared" si="236"/>
        <v>3.3696174863387984</v>
      </c>
      <c r="V373" s="4">
        <f t="shared" si="237"/>
        <v>0.81967213114754101</v>
      </c>
      <c r="W373" s="4">
        <f t="shared" si="238"/>
        <v>0.13333333333333333</v>
      </c>
      <c r="X373" s="4">
        <f t="shared" si="239"/>
        <v>0.1</v>
      </c>
      <c r="Y373" s="4">
        <f t="shared" si="240"/>
        <v>0.73529411764705876</v>
      </c>
      <c r="Z373" s="4">
        <f t="shared" si="241"/>
        <v>0.3125</v>
      </c>
      <c r="AA373" s="4">
        <f t="shared" si="242"/>
        <v>0.16266666666666665</v>
      </c>
      <c r="AB373" s="4">
        <f t="shared" si="243"/>
        <v>0.122</v>
      </c>
      <c r="AC373" s="4">
        <f t="shared" si="244"/>
        <v>6.1475409836065573</v>
      </c>
      <c r="AD373" s="4">
        <f t="shared" si="245"/>
        <v>0.75</v>
      </c>
      <c r="AE373" s="4">
        <f t="shared" si="246"/>
        <v>8.1967213114754092</v>
      </c>
      <c r="AF373" s="4">
        <f t="shared" si="247"/>
        <v>1.3333333333333333</v>
      </c>
      <c r="AG373" s="4">
        <f t="shared" si="248"/>
        <v>0.42499999999999999</v>
      </c>
      <c r="AH373" s="4">
        <f t="shared" si="249"/>
        <v>2.3529411764705883</v>
      </c>
      <c r="AI373" s="4">
        <f t="shared" si="250"/>
        <v>-9.2453879781420767</v>
      </c>
      <c r="AJ373" s="4">
        <f t="shared" si="251"/>
        <v>-6.6128743169398909</v>
      </c>
      <c r="AK373" s="4">
        <f t="shared" si="251"/>
        <v>-2.6325136612021849</v>
      </c>
      <c r="AL373" s="4">
        <f t="shared" si="252"/>
        <v>-1.9375300546448091</v>
      </c>
      <c r="AM373" s="4">
        <f t="shared" si="253"/>
        <v>1.9375300546448091</v>
      </c>
      <c r="AN373" s="4">
        <f t="shared" si="254"/>
        <v>-4.6226939890710383</v>
      </c>
      <c r="AO373" s="4">
        <f t="shared" si="255"/>
        <v>-3.3064371584699455</v>
      </c>
      <c r="AP373" s="4">
        <f t="shared" si="255"/>
        <v>-1.3162568306010924</v>
      </c>
      <c r="AQ373" s="4">
        <f t="shared" si="256"/>
        <v>-0.96876502732240455</v>
      </c>
      <c r="AR373" s="4">
        <f t="shared" si="257"/>
        <v>0.96876502732240455</v>
      </c>
      <c r="AS373" s="4">
        <f t="shared" si="272"/>
        <v>-1.3577549381148144</v>
      </c>
      <c r="AT373" s="4">
        <f t="shared" si="272"/>
        <v>-1.2771021887446823</v>
      </c>
      <c r="AU373" s="4">
        <f t="shared" si="272"/>
        <v>-0.92109695027149074</v>
      </c>
      <c r="AV373" s="4">
        <f t="shared" si="272"/>
        <v>-0.76953423247748753</v>
      </c>
      <c r="AW373" s="4">
        <f t="shared" si="272"/>
        <v>0.76953423247748753</v>
      </c>
      <c r="AX373" s="4">
        <f t="shared" si="273"/>
        <v>-244.39588886066659</v>
      </c>
      <c r="AY373" s="4">
        <f t="shared" si="273"/>
        <v>-229.87839397404281</v>
      </c>
      <c r="AZ373" s="4">
        <f t="shared" si="273"/>
        <v>-165.79745104886834</v>
      </c>
      <c r="BA373" s="4">
        <f t="shared" si="273"/>
        <v>-138.51616184594775</v>
      </c>
      <c r="BB373" s="4">
        <f t="shared" si="273"/>
        <v>138.51616184594775</v>
      </c>
      <c r="BC373" s="4">
        <f t="shared" si="258"/>
        <v>-0.878</v>
      </c>
      <c r="BD373" s="4">
        <f t="shared" si="259"/>
        <v>-0.83733333333333326</v>
      </c>
      <c r="BE373" s="4">
        <f t="shared" si="259"/>
        <v>-0.24999999999999992</v>
      </c>
      <c r="BF373" s="4">
        <f t="shared" si="260"/>
        <v>-0.57499999999999996</v>
      </c>
      <c r="BG373" s="4">
        <f t="shared" si="261"/>
        <v>1.3529411764705883</v>
      </c>
      <c r="BH373" s="4">
        <f t="shared" si="262"/>
        <v>4.7633572504840407</v>
      </c>
      <c r="BI373" s="4">
        <f t="shared" si="263"/>
        <v>6.5707540983606565</v>
      </c>
      <c r="BJ373" s="4">
        <f t="shared" si="264"/>
        <v>0.72493311713985087</v>
      </c>
      <c r="BK373" s="4">
        <f t="shared" si="265"/>
        <v>1.3700406403920871</v>
      </c>
      <c r="BL373" s="4">
        <f t="shared" si="266"/>
        <v>2.4008524590163938</v>
      </c>
      <c r="BM373" s="4">
        <f t="shared" si="267"/>
        <v>0.57064757779967024</v>
      </c>
      <c r="BN373" s="3">
        <f t="shared" si="268"/>
        <v>1</v>
      </c>
      <c r="BO373" s="3">
        <v>100</v>
      </c>
      <c r="BP373" s="3">
        <f t="shared" si="269"/>
        <v>0.21999999999999997</v>
      </c>
      <c r="BQ373" s="3">
        <f t="shared" si="270"/>
        <v>21.999999999999996</v>
      </c>
      <c r="BR373"/>
    </row>
    <row r="374" spans="1:70" x14ac:dyDescent="0.25">
      <c r="A374" t="s">
        <v>127</v>
      </c>
      <c r="B374" t="s">
        <v>271</v>
      </c>
      <c r="C374" t="s">
        <v>173</v>
      </c>
      <c r="D374" t="s">
        <v>22</v>
      </c>
      <c r="E374" t="s">
        <v>20</v>
      </c>
      <c r="F374" s="3">
        <v>2</v>
      </c>
      <c r="G374" s="3">
        <v>4</v>
      </c>
      <c r="H374" s="3" t="str">
        <f t="shared" si="271"/>
        <v>A</v>
      </c>
      <c r="I374" s="3">
        <v>2.9</v>
      </c>
      <c r="J374" s="3">
        <v>3.9</v>
      </c>
      <c r="K374" s="3">
        <v>2.15</v>
      </c>
      <c r="L374" s="3">
        <v>1.36</v>
      </c>
      <c r="M374" s="3">
        <v>3.2</v>
      </c>
      <c r="N374" s="3">
        <f t="shared" si="229"/>
        <v>6</v>
      </c>
      <c r="O374" s="3">
        <f t="shared" si="230"/>
        <v>6.6354121686920342E-2</v>
      </c>
      <c r="P374" s="3">
        <f t="shared" si="231"/>
        <v>4.7794117647058765E-2</v>
      </c>
      <c r="Q374" s="3">
        <f t="shared" si="232"/>
        <v>3.0924269528920689</v>
      </c>
      <c r="R374" s="3">
        <f t="shared" si="233"/>
        <v>4.1587810745789895</v>
      </c>
      <c r="S374" s="3">
        <f t="shared" si="234"/>
        <v>2.2926613616268785</v>
      </c>
      <c r="T374" s="3">
        <f t="shared" si="235"/>
        <v>1.4502416054942118</v>
      </c>
      <c r="U374" s="3">
        <f t="shared" si="236"/>
        <v>3.4123331893981454</v>
      </c>
      <c r="V374" s="4">
        <f t="shared" si="237"/>
        <v>0.34482758620689657</v>
      </c>
      <c r="W374" s="4">
        <f t="shared" si="238"/>
        <v>0.25641025641025644</v>
      </c>
      <c r="X374" s="4">
        <f t="shared" si="239"/>
        <v>0.46511627906976744</v>
      </c>
      <c r="Y374" s="4">
        <f t="shared" si="240"/>
        <v>0.73529411764705876</v>
      </c>
      <c r="Z374" s="4">
        <f t="shared" si="241"/>
        <v>0.3125</v>
      </c>
      <c r="AA374" s="4">
        <f t="shared" si="242"/>
        <v>0.74358974358974361</v>
      </c>
      <c r="AB374" s="4">
        <f t="shared" si="243"/>
        <v>1.3488372093023255</v>
      </c>
      <c r="AC374" s="4">
        <f t="shared" si="244"/>
        <v>1.3448275862068966</v>
      </c>
      <c r="AD374" s="4">
        <f t="shared" si="245"/>
        <v>1.8139534883720931</v>
      </c>
      <c r="AE374" s="4">
        <f t="shared" si="246"/>
        <v>0.74137931034482762</v>
      </c>
      <c r="AF374" s="4">
        <f t="shared" si="247"/>
        <v>0.55128205128205132</v>
      </c>
      <c r="AG374" s="4">
        <f t="shared" si="248"/>
        <v>0.42499999999999999</v>
      </c>
      <c r="AH374" s="4">
        <f t="shared" si="249"/>
        <v>2.3529411764705883</v>
      </c>
      <c r="AI374" s="4">
        <f t="shared" si="250"/>
        <v>0.79976559126519042</v>
      </c>
      <c r="AJ374" s="4">
        <f t="shared" si="251"/>
        <v>-1.0663541216869206</v>
      </c>
      <c r="AK374" s="4">
        <f t="shared" si="251"/>
        <v>1.866119712952111</v>
      </c>
      <c r="AL374" s="4">
        <f t="shared" si="252"/>
        <v>-1.9620915839039337</v>
      </c>
      <c r="AM374" s="4">
        <f t="shared" si="253"/>
        <v>1.9620915839039337</v>
      </c>
      <c r="AN374" s="4">
        <f t="shared" si="254"/>
        <v>0.39988279563259521</v>
      </c>
      <c r="AO374" s="4">
        <f t="shared" si="255"/>
        <v>-0.53317706084346028</v>
      </c>
      <c r="AP374" s="4">
        <f t="shared" si="255"/>
        <v>0.93305985647605549</v>
      </c>
      <c r="AQ374" s="4">
        <f t="shared" si="256"/>
        <v>-0.98104579195196684</v>
      </c>
      <c r="AR374" s="4">
        <f t="shared" si="257"/>
        <v>0.98104579195196684</v>
      </c>
      <c r="AS374" s="4">
        <f t="shared" si="272"/>
        <v>0.38040533478128996</v>
      </c>
      <c r="AT374" s="4">
        <f t="shared" si="272"/>
        <v>-0.4898356529258695</v>
      </c>
      <c r="AU374" s="4">
        <f t="shared" si="272"/>
        <v>0.75078288499309931</v>
      </c>
      <c r="AV374" s="4">
        <f t="shared" si="272"/>
        <v>-0.77583067647432169</v>
      </c>
      <c r="AW374" s="4">
        <f t="shared" si="272"/>
        <v>0.77583067647432169</v>
      </c>
      <c r="AX374" s="4">
        <f t="shared" si="273"/>
        <v>68.472960260632192</v>
      </c>
      <c r="AY374" s="4">
        <f t="shared" si="273"/>
        <v>-88.170417526656522</v>
      </c>
      <c r="AZ374" s="4">
        <f t="shared" si="273"/>
        <v>135.14091929875786</v>
      </c>
      <c r="BA374" s="4">
        <f t="shared" si="273"/>
        <v>-139.6495217653779</v>
      </c>
      <c r="BB374" s="4">
        <f t="shared" si="273"/>
        <v>139.6495217653779</v>
      </c>
      <c r="BC374" s="4">
        <f t="shared" si="258"/>
        <v>0.3488372093023257</v>
      </c>
      <c r="BD374" s="4">
        <f t="shared" si="259"/>
        <v>-0.25641025641025644</v>
      </c>
      <c r="BE374" s="4">
        <f t="shared" si="259"/>
        <v>0.81395348837209325</v>
      </c>
      <c r="BF374" s="4">
        <f t="shared" si="260"/>
        <v>-0.57500000000000007</v>
      </c>
      <c r="BG374" s="4">
        <f t="shared" si="261"/>
        <v>1.3529411764705883</v>
      </c>
      <c r="BH374" s="4">
        <f t="shared" si="262"/>
        <v>0.93622815033506523</v>
      </c>
      <c r="BI374" s="4">
        <f t="shared" si="263"/>
        <v>3.181289796365979</v>
      </c>
      <c r="BJ374" s="4">
        <f t="shared" si="264"/>
        <v>0.29429200426962943</v>
      </c>
      <c r="BK374" s="4">
        <f t="shared" si="265"/>
        <v>1.3874082642875258</v>
      </c>
      <c r="BL374" s="4">
        <f t="shared" si="266"/>
        <v>2.4312873974461784</v>
      </c>
      <c r="BM374" s="4">
        <f t="shared" si="267"/>
        <v>0.57064757779967024</v>
      </c>
      <c r="BN374" s="3">
        <f t="shared" si="268"/>
        <v>0</v>
      </c>
      <c r="BO374" s="3">
        <v>100</v>
      </c>
      <c r="BP374" s="3">
        <f t="shared" si="269"/>
        <v>-1</v>
      </c>
      <c r="BQ374" s="3">
        <f t="shared" si="270"/>
        <v>-100</v>
      </c>
      <c r="BR374"/>
    </row>
    <row r="375" spans="1:70" x14ac:dyDescent="0.25">
      <c r="A375" t="s">
        <v>127</v>
      </c>
      <c r="B375" t="s">
        <v>271</v>
      </c>
      <c r="C375" t="s">
        <v>173</v>
      </c>
      <c r="D375" t="s">
        <v>15</v>
      </c>
      <c r="E375" t="s">
        <v>141</v>
      </c>
      <c r="F375" s="3">
        <v>0</v>
      </c>
      <c r="G375" s="3">
        <v>2</v>
      </c>
      <c r="H375" s="3" t="str">
        <f t="shared" si="271"/>
        <v>A</v>
      </c>
      <c r="I375" s="3">
        <v>2.6</v>
      </c>
      <c r="J375" s="3">
        <v>4</v>
      </c>
      <c r="K375" s="3">
        <v>2.38</v>
      </c>
      <c r="L375" s="3">
        <v>1.3</v>
      </c>
      <c r="M375" s="3">
        <v>3.5</v>
      </c>
      <c r="N375" s="3">
        <f t="shared" si="229"/>
        <v>2</v>
      </c>
      <c r="O375" s="3">
        <f t="shared" si="230"/>
        <v>5.4783451842275399E-2</v>
      </c>
      <c r="P375" s="3">
        <f t="shared" si="231"/>
        <v>5.4945054945054861E-2</v>
      </c>
      <c r="Q375" s="3">
        <f t="shared" si="232"/>
        <v>2.742436974789916</v>
      </c>
      <c r="R375" s="3">
        <f t="shared" si="233"/>
        <v>4.2191338073691016</v>
      </c>
      <c r="S375" s="3">
        <f t="shared" si="234"/>
        <v>2.5103846153846154</v>
      </c>
      <c r="T375" s="3">
        <f t="shared" si="235"/>
        <v>1.371218487394958</v>
      </c>
      <c r="U375" s="3">
        <f t="shared" si="236"/>
        <v>3.691742081447964</v>
      </c>
      <c r="V375" s="4">
        <f t="shared" si="237"/>
        <v>0.38461538461538458</v>
      </c>
      <c r="W375" s="4">
        <f t="shared" si="238"/>
        <v>0.25</v>
      </c>
      <c r="X375" s="4">
        <f t="shared" si="239"/>
        <v>0.42016806722689076</v>
      </c>
      <c r="Y375" s="4">
        <f t="shared" si="240"/>
        <v>0.76923076923076916</v>
      </c>
      <c r="Z375" s="4">
        <f t="shared" si="241"/>
        <v>0.2857142857142857</v>
      </c>
      <c r="AA375" s="4">
        <f t="shared" si="242"/>
        <v>0.65</v>
      </c>
      <c r="AB375" s="4">
        <f t="shared" si="243"/>
        <v>1.0924369747899161</v>
      </c>
      <c r="AC375" s="4">
        <f t="shared" si="244"/>
        <v>1.5384615384615383</v>
      </c>
      <c r="AD375" s="4">
        <f t="shared" si="245"/>
        <v>1.680672268907563</v>
      </c>
      <c r="AE375" s="4">
        <f t="shared" si="246"/>
        <v>0.91538461538461535</v>
      </c>
      <c r="AF375" s="4">
        <f t="shared" si="247"/>
        <v>0.59499999999999997</v>
      </c>
      <c r="AG375" s="4">
        <f t="shared" si="248"/>
        <v>0.37142857142857144</v>
      </c>
      <c r="AH375" s="4">
        <f t="shared" si="249"/>
        <v>2.6923076923076921</v>
      </c>
      <c r="AI375" s="4">
        <f t="shared" si="250"/>
        <v>0.23205235940530056</v>
      </c>
      <c r="AJ375" s="4">
        <f t="shared" si="251"/>
        <v>-1.4766968325791856</v>
      </c>
      <c r="AK375" s="4">
        <f t="shared" si="251"/>
        <v>1.7087491919844862</v>
      </c>
      <c r="AL375" s="4">
        <f t="shared" si="252"/>
        <v>-2.320523594053006</v>
      </c>
      <c r="AM375" s="4">
        <f t="shared" si="253"/>
        <v>2.320523594053006</v>
      </c>
      <c r="AN375" s="4">
        <f t="shared" si="254"/>
        <v>0.11602617970265028</v>
      </c>
      <c r="AO375" s="4">
        <f t="shared" si="255"/>
        <v>-0.7383484162895928</v>
      </c>
      <c r="AP375" s="4">
        <f t="shared" si="255"/>
        <v>0.85437459599224308</v>
      </c>
      <c r="AQ375" s="4">
        <f t="shared" si="256"/>
        <v>-1.160261797026503</v>
      </c>
      <c r="AR375" s="4">
        <f t="shared" si="257"/>
        <v>1.160261797026503</v>
      </c>
      <c r="AS375" s="4">
        <f t="shared" si="272"/>
        <v>0.11550969408845457</v>
      </c>
      <c r="AT375" s="4">
        <f t="shared" si="272"/>
        <v>-0.63600229593191748</v>
      </c>
      <c r="AU375" s="4">
        <f t="shared" si="272"/>
        <v>0.70702826652549422</v>
      </c>
      <c r="AV375" s="4">
        <f t="shared" si="272"/>
        <v>-0.85944879857200462</v>
      </c>
      <c r="AW375" s="4">
        <f t="shared" si="272"/>
        <v>0.85944879857200462</v>
      </c>
      <c r="AX375" s="4">
        <f t="shared" si="273"/>
        <v>20.791744935921823</v>
      </c>
      <c r="AY375" s="4">
        <f t="shared" si="273"/>
        <v>-114.48041326774513</v>
      </c>
      <c r="AZ375" s="4">
        <f t="shared" si="273"/>
        <v>127.26508797458897</v>
      </c>
      <c r="BA375" s="4">
        <f t="shared" si="273"/>
        <v>-154.70078374296082</v>
      </c>
      <c r="BB375" s="4">
        <f t="shared" si="273"/>
        <v>154.70078374296082</v>
      </c>
      <c r="BC375" s="4">
        <f t="shared" si="258"/>
        <v>9.2436974789915957E-2</v>
      </c>
      <c r="BD375" s="4">
        <f t="shared" si="259"/>
        <v>-0.35000000000000003</v>
      </c>
      <c r="BE375" s="4">
        <f t="shared" si="259"/>
        <v>0.68067226890756305</v>
      </c>
      <c r="BF375" s="4">
        <f t="shared" si="260"/>
        <v>-0.62857142857142856</v>
      </c>
      <c r="BG375" s="4">
        <f t="shared" si="261"/>
        <v>1.6923076923076925</v>
      </c>
      <c r="BH375" s="4">
        <f t="shared" si="262"/>
        <v>0.92685000889775371</v>
      </c>
      <c r="BI375" s="4">
        <f t="shared" si="263"/>
        <v>3.1573184658478777</v>
      </c>
      <c r="BJ375" s="4">
        <f t="shared" si="264"/>
        <v>0.293556072636738</v>
      </c>
      <c r="BK375" s="4">
        <f t="shared" si="265"/>
        <v>1.6408579692582603</v>
      </c>
      <c r="BL375" s="4">
        <f t="shared" si="266"/>
        <v>2.5314802844214608</v>
      </c>
      <c r="BM375" s="4">
        <f t="shared" si="267"/>
        <v>0.64818121608766888</v>
      </c>
      <c r="BN375" s="3">
        <f t="shared" si="268"/>
        <v>0</v>
      </c>
      <c r="BO375" s="3">
        <v>100</v>
      </c>
      <c r="BP375" s="3">
        <f t="shared" si="269"/>
        <v>-1</v>
      </c>
      <c r="BQ375" s="3">
        <f t="shared" si="270"/>
        <v>-100</v>
      </c>
      <c r="BR375"/>
    </row>
    <row r="376" spans="1:70" x14ac:dyDescent="0.25">
      <c r="A376" t="s">
        <v>127</v>
      </c>
      <c r="B376" t="s">
        <v>271</v>
      </c>
      <c r="C376" t="s">
        <v>173</v>
      </c>
      <c r="D376" t="s">
        <v>11</v>
      </c>
      <c r="E376" t="s">
        <v>133</v>
      </c>
      <c r="F376" s="3">
        <v>1</v>
      </c>
      <c r="G376" s="3">
        <v>2</v>
      </c>
      <c r="H376" s="3" t="str">
        <f t="shared" si="271"/>
        <v>A</v>
      </c>
      <c r="I376" s="3">
        <v>2.8</v>
      </c>
      <c r="J376" s="3">
        <v>3.8</v>
      </c>
      <c r="K376" s="3">
        <v>2.2999999999999998</v>
      </c>
      <c r="L376" s="3">
        <v>1.53</v>
      </c>
      <c r="M376" s="3">
        <v>2.5</v>
      </c>
      <c r="N376" s="3">
        <f t="shared" si="229"/>
        <v>3</v>
      </c>
      <c r="O376" s="3">
        <f t="shared" si="230"/>
        <v>5.508336057535157E-2</v>
      </c>
      <c r="P376" s="3">
        <f t="shared" si="231"/>
        <v>5.3594771241830097E-2</v>
      </c>
      <c r="Q376" s="3">
        <f t="shared" si="232"/>
        <v>2.9542334096109841</v>
      </c>
      <c r="R376" s="3">
        <f t="shared" si="233"/>
        <v>4.0093167701863361</v>
      </c>
      <c r="S376" s="3">
        <f t="shared" si="234"/>
        <v>2.4266917293233083</v>
      </c>
      <c r="T376" s="3">
        <f t="shared" si="235"/>
        <v>1.6142775416802879</v>
      </c>
      <c r="U376" s="3">
        <f t="shared" si="236"/>
        <v>2.6377084014383789</v>
      </c>
      <c r="V376" s="4">
        <f t="shared" si="237"/>
        <v>0.35714285714285715</v>
      </c>
      <c r="W376" s="4">
        <f t="shared" si="238"/>
        <v>0.26315789473684209</v>
      </c>
      <c r="X376" s="4">
        <f t="shared" si="239"/>
        <v>0.43478260869565222</v>
      </c>
      <c r="Y376" s="4">
        <f t="shared" si="240"/>
        <v>0.65359477124183007</v>
      </c>
      <c r="Z376" s="4">
        <f t="shared" si="241"/>
        <v>0.4</v>
      </c>
      <c r="AA376" s="4">
        <f t="shared" si="242"/>
        <v>0.73684210526315785</v>
      </c>
      <c r="AB376" s="4">
        <f t="shared" si="243"/>
        <v>1.2173913043478262</v>
      </c>
      <c r="AC376" s="4">
        <f t="shared" si="244"/>
        <v>1.3571428571428572</v>
      </c>
      <c r="AD376" s="4">
        <f t="shared" si="245"/>
        <v>1.6521739130434783</v>
      </c>
      <c r="AE376" s="4">
        <f t="shared" si="246"/>
        <v>0.8214285714285714</v>
      </c>
      <c r="AF376" s="4">
        <f t="shared" si="247"/>
        <v>0.60526315789473684</v>
      </c>
      <c r="AG376" s="4">
        <f t="shared" si="248"/>
        <v>0.61199999999999999</v>
      </c>
      <c r="AH376" s="4">
        <f t="shared" si="249"/>
        <v>1.6339869281045751</v>
      </c>
      <c r="AI376" s="4">
        <f t="shared" si="250"/>
        <v>0.52754168028767578</v>
      </c>
      <c r="AJ376" s="4">
        <f t="shared" si="251"/>
        <v>-1.055083360575352</v>
      </c>
      <c r="AK376" s="4">
        <f t="shared" si="251"/>
        <v>1.5826250408630278</v>
      </c>
      <c r="AL376" s="4">
        <f t="shared" si="252"/>
        <v>-1.023430859758091</v>
      </c>
      <c r="AM376" s="4">
        <f t="shared" si="253"/>
        <v>1.023430859758091</v>
      </c>
      <c r="AN376" s="4">
        <f t="shared" si="254"/>
        <v>0.26377084014383789</v>
      </c>
      <c r="AO376" s="4">
        <f t="shared" si="255"/>
        <v>-0.52754168028767601</v>
      </c>
      <c r="AP376" s="4">
        <f t="shared" si="255"/>
        <v>0.7913125204315139</v>
      </c>
      <c r="AQ376" s="4">
        <f t="shared" si="256"/>
        <v>-0.5117154298790455</v>
      </c>
      <c r="AR376" s="4">
        <f t="shared" si="257"/>
        <v>0.5117154298790455</v>
      </c>
      <c r="AS376" s="4">
        <f t="shared" si="272"/>
        <v>0.25789687531480648</v>
      </c>
      <c r="AT376" s="4">
        <f t="shared" si="272"/>
        <v>-0.48543741486201908</v>
      </c>
      <c r="AU376" s="4">
        <f t="shared" si="272"/>
        <v>0.66942120459725674</v>
      </c>
      <c r="AV376" s="4">
        <f t="shared" si="272"/>
        <v>-0.47297596675896975</v>
      </c>
      <c r="AW376" s="4">
        <f t="shared" si="272"/>
        <v>0.47297596675896975</v>
      </c>
      <c r="AX376" s="4">
        <f t="shared" si="273"/>
        <v>46.421437556665161</v>
      </c>
      <c r="AY376" s="4">
        <f t="shared" si="273"/>
        <v>-87.378734675163429</v>
      </c>
      <c r="AZ376" s="4">
        <f t="shared" si="273"/>
        <v>120.49581682750622</v>
      </c>
      <c r="BA376" s="4">
        <f t="shared" si="273"/>
        <v>-85.135674016614558</v>
      </c>
      <c r="BB376" s="4">
        <f t="shared" si="273"/>
        <v>85.135674016614558</v>
      </c>
      <c r="BC376" s="4">
        <f t="shared" si="258"/>
        <v>0.21739130434782611</v>
      </c>
      <c r="BD376" s="4">
        <f t="shared" si="259"/>
        <v>-0.2631578947368422</v>
      </c>
      <c r="BE376" s="4">
        <f t="shared" si="259"/>
        <v>0.65217391304347849</v>
      </c>
      <c r="BF376" s="4">
        <f t="shared" si="260"/>
        <v>-0.38800000000000001</v>
      </c>
      <c r="BG376" s="4">
        <f t="shared" si="261"/>
        <v>0.63398692810457513</v>
      </c>
      <c r="BH376" s="4">
        <f t="shared" si="262"/>
        <v>0.8058332273874903</v>
      </c>
      <c r="BI376" s="4">
        <f t="shared" si="263"/>
        <v>3.1300806363735432</v>
      </c>
      <c r="BJ376" s="4">
        <f t="shared" si="264"/>
        <v>0.25744807275032844</v>
      </c>
      <c r="BK376" s="4">
        <f t="shared" si="265"/>
        <v>0.72367490101052301</v>
      </c>
      <c r="BL376" s="4">
        <f t="shared" si="266"/>
        <v>2.1259929715593335</v>
      </c>
      <c r="BM376" s="4">
        <f t="shared" si="267"/>
        <v>0.34039383511213372</v>
      </c>
      <c r="BN376" s="3">
        <f t="shared" si="268"/>
        <v>0</v>
      </c>
      <c r="BO376" s="3">
        <v>100</v>
      </c>
      <c r="BP376" s="3">
        <f t="shared" si="269"/>
        <v>-1</v>
      </c>
      <c r="BQ376" s="3">
        <f t="shared" si="270"/>
        <v>-100</v>
      </c>
      <c r="BR376"/>
    </row>
    <row r="377" spans="1:70" x14ac:dyDescent="0.25">
      <c r="A377" t="s">
        <v>127</v>
      </c>
      <c r="B377" t="s">
        <v>271</v>
      </c>
      <c r="C377" t="s">
        <v>173</v>
      </c>
      <c r="D377" t="s">
        <v>24</v>
      </c>
      <c r="E377" t="s">
        <v>13</v>
      </c>
      <c r="F377" s="3">
        <v>2</v>
      </c>
      <c r="G377" s="3">
        <v>1</v>
      </c>
      <c r="H377" s="3" t="str">
        <f t="shared" si="271"/>
        <v>H</v>
      </c>
      <c r="I377" s="3">
        <v>1.38</v>
      </c>
      <c r="J377" s="3">
        <v>5.25</v>
      </c>
      <c r="K377" s="3">
        <v>7</v>
      </c>
      <c r="L377" s="3">
        <v>1.3</v>
      </c>
      <c r="M377" s="3">
        <v>3.5</v>
      </c>
      <c r="N377" s="3">
        <f t="shared" si="229"/>
        <v>3</v>
      </c>
      <c r="O377" s="3">
        <f t="shared" si="230"/>
        <v>5.7971014492753659E-2</v>
      </c>
      <c r="P377" s="3">
        <f t="shared" si="231"/>
        <v>5.4945054945054861E-2</v>
      </c>
      <c r="Q377" s="3">
        <f t="shared" si="232"/>
        <v>1.46</v>
      </c>
      <c r="R377" s="3">
        <f t="shared" si="233"/>
        <v>5.554347826086957</v>
      </c>
      <c r="S377" s="3">
        <f t="shared" si="234"/>
        <v>7.4057971014492754</v>
      </c>
      <c r="T377" s="3">
        <f t="shared" si="235"/>
        <v>1.3753623188405799</v>
      </c>
      <c r="U377" s="3">
        <f t="shared" si="236"/>
        <v>3.7028985507246377</v>
      </c>
      <c r="V377" s="4">
        <f t="shared" si="237"/>
        <v>0.7246376811594204</v>
      </c>
      <c r="W377" s="4">
        <f t="shared" si="238"/>
        <v>0.19047619047619047</v>
      </c>
      <c r="X377" s="4">
        <f t="shared" si="239"/>
        <v>0.14285714285714285</v>
      </c>
      <c r="Y377" s="4">
        <f t="shared" si="240"/>
        <v>0.76923076923076916</v>
      </c>
      <c r="Z377" s="4">
        <f t="shared" si="241"/>
        <v>0.2857142857142857</v>
      </c>
      <c r="AA377" s="4">
        <f t="shared" si="242"/>
        <v>0.26285714285714284</v>
      </c>
      <c r="AB377" s="4">
        <f t="shared" si="243"/>
        <v>0.19714285714285712</v>
      </c>
      <c r="AC377" s="4">
        <f t="shared" si="244"/>
        <v>3.804347826086957</v>
      </c>
      <c r="AD377" s="4">
        <f t="shared" si="245"/>
        <v>0.75</v>
      </c>
      <c r="AE377" s="4">
        <f t="shared" si="246"/>
        <v>5.0724637681159424</v>
      </c>
      <c r="AF377" s="4">
        <f t="shared" si="247"/>
        <v>1.3333333333333333</v>
      </c>
      <c r="AG377" s="4">
        <f t="shared" si="248"/>
        <v>0.37142857142857144</v>
      </c>
      <c r="AH377" s="4">
        <f t="shared" si="249"/>
        <v>2.6923076923076921</v>
      </c>
      <c r="AI377" s="4">
        <f t="shared" si="250"/>
        <v>-5.9457971014492754</v>
      </c>
      <c r="AJ377" s="4">
        <f t="shared" si="251"/>
        <v>-4.094347826086957</v>
      </c>
      <c r="AK377" s="4">
        <f t="shared" si="251"/>
        <v>-1.8514492753623184</v>
      </c>
      <c r="AL377" s="4">
        <f t="shared" si="252"/>
        <v>-2.327536231884058</v>
      </c>
      <c r="AM377" s="4">
        <f t="shared" si="253"/>
        <v>2.327536231884058</v>
      </c>
      <c r="AN377" s="4">
        <f t="shared" si="254"/>
        <v>-2.9728985507246377</v>
      </c>
      <c r="AO377" s="4">
        <f t="shared" si="255"/>
        <v>-2.0471739130434785</v>
      </c>
      <c r="AP377" s="4">
        <f t="shared" si="255"/>
        <v>-0.9257246376811592</v>
      </c>
      <c r="AQ377" s="4">
        <f t="shared" si="256"/>
        <v>-1.163768115942029</v>
      </c>
      <c r="AR377" s="4">
        <f t="shared" si="257"/>
        <v>1.163768115942029</v>
      </c>
      <c r="AS377" s="4">
        <f t="shared" si="272"/>
        <v>-1.2463134189939913</v>
      </c>
      <c r="AT377" s="4">
        <f t="shared" si="272"/>
        <v>-1.1164085026299293</v>
      </c>
      <c r="AU377" s="4">
        <f t="shared" si="272"/>
        <v>-0.74684718795813632</v>
      </c>
      <c r="AV377" s="4">
        <f t="shared" si="272"/>
        <v>-0.86094067305115396</v>
      </c>
      <c r="AW377" s="4">
        <f t="shared" si="272"/>
        <v>0.86094067305115396</v>
      </c>
      <c r="AX377" s="4">
        <f t="shared" si="273"/>
        <v>-224.33641541891845</v>
      </c>
      <c r="AY377" s="4">
        <f t="shared" si="273"/>
        <v>-200.95353047338727</v>
      </c>
      <c r="AZ377" s="4">
        <f t="shared" si="273"/>
        <v>-134.43249383246453</v>
      </c>
      <c r="BA377" s="4">
        <f t="shared" si="273"/>
        <v>-154.9693211492077</v>
      </c>
      <c r="BB377" s="4">
        <f t="shared" si="273"/>
        <v>154.9693211492077</v>
      </c>
      <c r="BC377" s="4">
        <f t="shared" si="258"/>
        <v>-0.80285714285714282</v>
      </c>
      <c r="BD377" s="4">
        <f t="shared" si="259"/>
        <v>-0.73714285714285721</v>
      </c>
      <c r="BE377" s="4">
        <f t="shared" si="259"/>
        <v>-0.24999999999999994</v>
      </c>
      <c r="BF377" s="4">
        <f t="shared" si="260"/>
        <v>-0.62857142857142856</v>
      </c>
      <c r="BG377" s="4">
        <f t="shared" si="261"/>
        <v>1.6923076923076921</v>
      </c>
      <c r="BH377" s="4">
        <f t="shared" si="262"/>
        <v>3.0425880352047137</v>
      </c>
      <c r="BI377" s="4">
        <f t="shared" si="263"/>
        <v>4.8067149758454102</v>
      </c>
      <c r="BJ377" s="4">
        <f t="shared" si="264"/>
        <v>0.63298698809774545</v>
      </c>
      <c r="BK377" s="4">
        <f t="shared" si="265"/>
        <v>1.6458166530226019</v>
      </c>
      <c r="BL377" s="4">
        <f t="shared" si="266"/>
        <v>2.5391304347826087</v>
      </c>
      <c r="BM377" s="4">
        <f t="shared" si="267"/>
        <v>0.64818121608766854</v>
      </c>
      <c r="BN377" s="3">
        <f t="shared" si="268"/>
        <v>1</v>
      </c>
      <c r="BO377" s="3">
        <v>100</v>
      </c>
      <c r="BP377" s="3">
        <f t="shared" si="269"/>
        <v>0.37999999999999989</v>
      </c>
      <c r="BQ377" s="3">
        <f t="shared" si="270"/>
        <v>37.999999999999986</v>
      </c>
      <c r="BR377"/>
    </row>
    <row r="378" spans="1:70" x14ac:dyDescent="0.25">
      <c r="A378" t="s">
        <v>127</v>
      </c>
      <c r="B378" t="s">
        <v>271</v>
      </c>
      <c r="C378" t="s">
        <v>173</v>
      </c>
      <c r="D378" t="s">
        <v>19</v>
      </c>
      <c r="E378" t="s">
        <v>21</v>
      </c>
      <c r="F378" s="3">
        <v>5</v>
      </c>
      <c r="G378" s="3">
        <v>0</v>
      </c>
      <c r="H378" s="3" t="str">
        <f t="shared" si="271"/>
        <v>H</v>
      </c>
      <c r="I378" s="3">
        <v>1.57</v>
      </c>
      <c r="J378" s="3">
        <v>4.5</v>
      </c>
      <c r="K378" s="3">
        <v>4.75</v>
      </c>
      <c r="L378" s="3">
        <v>1.44</v>
      </c>
      <c r="M378" s="3">
        <v>2.75</v>
      </c>
      <c r="N378" s="3">
        <f t="shared" si="229"/>
        <v>5</v>
      </c>
      <c r="O378" s="3">
        <f t="shared" si="230"/>
        <v>6.9691213170931521E-2</v>
      </c>
      <c r="P378" s="3">
        <f t="shared" si="231"/>
        <v>5.8080808080808066E-2</v>
      </c>
      <c r="Q378" s="3">
        <f t="shared" si="232"/>
        <v>1.6794152046783626</v>
      </c>
      <c r="R378" s="3">
        <f t="shared" si="233"/>
        <v>4.8136104592691922</v>
      </c>
      <c r="S378" s="3">
        <f t="shared" si="234"/>
        <v>5.0810332625619248</v>
      </c>
      <c r="T378" s="3">
        <f t="shared" si="235"/>
        <v>1.5403553469661413</v>
      </c>
      <c r="U378" s="3">
        <f t="shared" si="236"/>
        <v>2.9416508362200617</v>
      </c>
      <c r="V378" s="4">
        <f t="shared" si="237"/>
        <v>0.63694267515923564</v>
      </c>
      <c r="W378" s="4">
        <f t="shared" si="238"/>
        <v>0.22222222222222221</v>
      </c>
      <c r="X378" s="4">
        <f t="shared" si="239"/>
        <v>0.21052631578947367</v>
      </c>
      <c r="Y378" s="4">
        <f t="shared" si="240"/>
        <v>0.69444444444444442</v>
      </c>
      <c r="Z378" s="4">
        <f t="shared" si="241"/>
        <v>0.36363636363636365</v>
      </c>
      <c r="AA378" s="4">
        <f t="shared" si="242"/>
        <v>0.34888888888888892</v>
      </c>
      <c r="AB378" s="4">
        <f t="shared" si="243"/>
        <v>0.33052631578947372</v>
      </c>
      <c r="AC378" s="4">
        <f t="shared" si="244"/>
        <v>2.8662420382165603</v>
      </c>
      <c r="AD378" s="4">
        <f t="shared" si="245"/>
        <v>0.94736842105263153</v>
      </c>
      <c r="AE378" s="4">
        <f t="shared" si="246"/>
        <v>3.0254777070063694</v>
      </c>
      <c r="AF378" s="4">
        <f t="shared" si="247"/>
        <v>1.0555555555555556</v>
      </c>
      <c r="AG378" s="4">
        <f t="shared" si="248"/>
        <v>0.52363636363636357</v>
      </c>
      <c r="AH378" s="4">
        <f t="shared" si="249"/>
        <v>1.9097222222222223</v>
      </c>
      <c r="AI378" s="4">
        <f t="shared" si="250"/>
        <v>-3.401618057883562</v>
      </c>
      <c r="AJ378" s="4">
        <f t="shared" si="251"/>
        <v>-3.1341952545908294</v>
      </c>
      <c r="AK378" s="4">
        <f t="shared" si="251"/>
        <v>-0.2674228032927326</v>
      </c>
      <c r="AL378" s="4">
        <f t="shared" si="252"/>
        <v>-1.4012954892539204</v>
      </c>
      <c r="AM378" s="4">
        <f t="shared" si="253"/>
        <v>1.4012954892539204</v>
      </c>
      <c r="AN378" s="4">
        <f t="shared" si="254"/>
        <v>-1.700809028941781</v>
      </c>
      <c r="AO378" s="4">
        <f t="shared" si="255"/>
        <v>-1.5670976272954147</v>
      </c>
      <c r="AP378" s="4">
        <f t="shared" si="255"/>
        <v>-0.1337114016463663</v>
      </c>
      <c r="AQ378" s="4">
        <f t="shared" si="256"/>
        <v>-0.70064774462696022</v>
      </c>
      <c r="AR378" s="4">
        <f t="shared" si="257"/>
        <v>0.70064774462696022</v>
      </c>
      <c r="AS378" s="4">
        <f t="shared" si="272"/>
        <v>-1.0392801626185553</v>
      </c>
      <c r="AT378" s="4">
        <f t="shared" si="272"/>
        <v>-1.0028163253498976</v>
      </c>
      <c r="AU378" s="4">
        <f t="shared" si="272"/>
        <v>-0.13292297838209041</v>
      </c>
      <c r="AV378" s="4">
        <f t="shared" si="272"/>
        <v>-0.6111605600477843</v>
      </c>
      <c r="AW378" s="4">
        <f t="shared" si="272"/>
        <v>0.6111605600477843</v>
      </c>
      <c r="AX378" s="4">
        <f t="shared" si="273"/>
        <v>-187.07042927133995</v>
      </c>
      <c r="AY378" s="4">
        <f t="shared" si="273"/>
        <v>-180.50693856298159</v>
      </c>
      <c r="AZ378" s="4">
        <f t="shared" si="273"/>
        <v>-23.926136108776277</v>
      </c>
      <c r="BA378" s="4">
        <f t="shared" si="273"/>
        <v>-110.00890080860118</v>
      </c>
      <c r="BB378" s="4">
        <f t="shared" si="273"/>
        <v>110.00890080860118</v>
      </c>
      <c r="BC378" s="4">
        <f t="shared" si="258"/>
        <v>-0.66947368421052622</v>
      </c>
      <c r="BD378" s="4">
        <f t="shared" si="259"/>
        <v>-0.65111111111111108</v>
      </c>
      <c r="BE378" s="4">
        <f t="shared" si="259"/>
        <v>-5.2631578947368363E-2</v>
      </c>
      <c r="BF378" s="4">
        <f t="shared" si="260"/>
        <v>-0.47636363636363643</v>
      </c>
      <c r="BG378" s="4">
        <f t="shared" si="261"/>
        <v>0.90972222222222243</v>
      </c>
      <c r="BH378" s="4">
        <f t="shared" si="262"/>
        <v>1.8914588840953843</v>
      </c>
      <c r="BI378" s="4">
        <f t="shared" si="263"/>
        <v>3.8580196421698267</v>
      </c>
      <c r="BJ378" s="4">
        <f t="shared" si="264"/>
        <v>0.4902667843939722</v>
      </c>
      <c r="BK378" s="4">
        <f t="shared" si="265"/>
        <v>0.99086554289756779</v>
      </c>
      <c r="BL378" s="4">
        <f t="shared" si="266"/>
        <v>2.2410030915931016</v>
      </c>
      <c r="BM378" s="4">
        <f t="shared" si="267"/>
        <v>0.44215268895197002</v>
      </c>
      <c r="BN378" s="3">
        <f t="shared" si="268"/>
        <v>1</v>
      </c>
      <c r="BO378" s="3">
        <v>100</v>
      </c>
      <c r="BP378" s="3">
        <f t="shared" si="269"/>
        <v>0.57000000000000006</v>
      </c>
      <c r="BQ378" s="3">
        <f t="shared" si="270"/>
        <v>57.000000000000007</v>
      </c>
      <c r="BR378"/>
    </row>
    <row r="379" spans="1:70" x14ac:dyDescent="0.25">
      <c r="A379" t="s">
        <v>127</v>
      </c>
      <c r="B379" t="s">
        <v>271</v>
      </c>
      <c r="C379" t="s">
        <v>173</v>
      </c>
      <c r="D379" t="s">
        <v>25</v>
      </c>
      <c r="E379" t="s">
        <v>26</v>
      </c>
      <c r="F379" s="3">
        <v>2</v>
      </c>
      <c r="G379" s="3">
        <v>0</v>
      </c>
      <c r="H379" s="3" t="str">
        <f t="shared" si="271"/>
        <v>H</v>
      </c>
      <c r="I379" s="3">
        <v>1.1299999999999999</v>
      </c>
      <c r="J379" s="3">
        <v>9.5</v>
      </c>
      <c r="K379" s="3">
        <v>17</v>
      </c>
      <c r="L379" s="3">
        <v>1.17</v>
      </c>
      <c r="M379" s="3">
        <v>5</v>
      </c>
      <c r="N379" s="3">
        <f t="shared" si="229"/>
        <v>2</v>
      </c>
      <c r="O379" s="3">
        <f t="shared" si="230"/>
        <v>4.9042439518890868E-2</v>
      </c>
      <c r="P379" s="3">
        <f t="shared" si="231"/>
        <v>5.4700854700854729E-2</v>
      </c>
      <c r="Q379" s="3">
        <f t="shared" si="232"/>
        <v>1.1854179566563465</v>
      </c>
      <c r="R379" s="3">
        <f t="shared" si="233"/>
        <v>9.9659031754294638</v>
      </c>
      <c r="S379" s="3">
        <f t="shared" si="234"/>
        <v>17.833721471821146</v>
      </c>
      <c r="T379" s="3">
        <f t="shared" si="235"/>
        <v>1.2273796542371023</v>
      </c>
      <c r="U379" s="3">
        <f t="shared" si="236"/>
        <v>5.2452121975944541</v>
      </c>
      <c r="V379" s="4">
        <f t="shared" si="237"/>
        <v>0.88495575221238942</v>
      </c>
      <c r="W379" s="4">
        <f t="shared" si="238"/>
        <v>0.10526315789473684</v>
      </c>
      <c r="X379" s="4">
        <f t="shared" si="239"/>
        <v>5.8823529411764705E-2</v>
      </c>
      <c r="Y379" s="4">
        <f t="shared" si="240"/>
        <v>0.85470085470085477</v>
      </c>
      <c r="Z379" s="4">
        <f t="shared" si="241"/>
        <v>0.2</v>
      </c>
      <c r="AA379" s="4">
        <f t="shared" si="242"/>
        <v>0.11894736842105262</v>
      </c>
      <c r="AB379" s="4">
        <f t="shared" si="243"/>
        <v>6.6470588235294115E-2</v>
      </c>
      <c r="AC379" s="4">
        <f t="shared" si="244"/>
        <v>8.4070796460176993</v>
      </c>
      <c r="AD379" s="4">
        <f t="shared" si="245"/>
        <v>0.55882352941176472</v>
      </c>
      <c r="AE379" s="4">
        <f t="shared" si="246"/>
        <v>15.044247787610621</v>
      </c>
      <c r="AF379" s="4">
        <f t="shared" si="247"/>
        <v>1.7894736842105263</v>
      </c>
      <c r="AG379" s="4">
        <f t="shared" si="248"/>
        <v>0.23399999999999999</v>
      </c>
      <c r="AH379" s="4">
        <f t="shared" si="249"/>
        <v>4.2735042735042734</v>
      </c>
      <c r="AI379" s="4">
        <f t="shared" si="250"/>
        <v>-16.648303515164798</v>
      </c>
      <c r="AJ379" s="4">
        <f t="shared" si="251"/>
        <v>-8.7804852187731175</v>
      </c>
      <c r="AK379" s="4">
        <f t="shared" si="251"/>
        <v>-7.8678182963916825</v>
      </c>
      <c r="AL379" s="4">
        <f t="shared" si="252"/>
        <v>-4.0178325433573523</v>
      </c>
      <c r="AM379" s="4">
        <f t="shared" si="253"/>
        <v>4.0178325433573523</v>
      </c>
      <c r="AN379" s="4">
        <f t="shared" si="254"/>
        <v>-8.3241517575823991</v>
      </c>
      <c r="AO379" s="4">
        <f t="shared" si="255"/>
        <v>-4.3902426093865587</v>
      </c>
      <c r="AP379" s="4">
        <f t="shared" si="255"/>
        <v>-3.9339091481958413</v>
      </c>
      <c r="AQ379" s="4">
        <f t="shared" si="256"/>
        <v>-2.0089162716786761</v>
      </c>
      <c r="AR379" s="4">
        <f t="shared" si="257"/>
        <v>2.0089162716786761</v>
      </c>
      <c r="AS379" s="4">
        <f t="shared" si="272"/>
        <v>-1.4512369212310112</v>
      </c>
      <c r="AT379" s="4">
        <f t="shared" si="272"/>
        <v>-1.34683946983623</v>
      </c>
      <c r="AU379" s="4">
        <f t="shared" si="272"/>
        <v>-1.3218685752740222</v>
      </c>
      <c r="AV379" s="4">
        <f t="shared" si="272"/>
        <v>-1.1089256328699668</v>
      </c>
      <c r="AW379" s="4">
        <f t="shared" si="272"/>
        <v>1.1089256328699668</v>
      </c>
      <c r="AX379" s="4">
        <f t="shared" si="273"/>
        <v>-261.22264582158203</v>
      </c>
      <c r="AY379" s="4">
        <f t="shared" si="273"/>
        <v>-242.43110457052143</v>
      </c>
      <c r="AZ379" s="4">
        <f t="shared" si="273"/>
        <v>-237.93634354932399</v>
      </c>
      <c r="BA379" s="4">
        <f t="shared" si="273"/>
        <v>-199.60661391659403</v>
      </c>
      <c r="BB379" s="4">
        <f t="shared" si="273"/>
        <v>199.60661391659403</v>
      </c>
      <c r="BC379" s="4">
        <f t="shared" si="258"/>
        <v>-0.93352941176470583</v>
      </c>
      <c r="BD379" s="4">
        <f t="shared" si="259"/>
        <v>-0.88105263157894742</v>
      </c>
      <c r="BE379" s="4">
        <f t="shared" si="259"/>
        <v>-0.44117647058823534</v>
      </c>
      <c r="BF379" s="4">
        <f t="shared" si="260"/>
        <v>-0.76600000000000013</v>
      </c>
      <c r="BG379" s="4">
        <f t="shared" si="261"/>
        <v>3.2735042735042739</v>
      </c>
      <c r="BH379" s="4">
        <f t="shared" si="262"/>
        <v>8.3283201122753212</v>
      </c>
      <c r="BI379" s="4">
        <f t="shared" si="263"/>
        <v>9.6616808679689843</v>
      </c>
      <c r="BJ379" s="4">
        <f t="shared" si="264"/>
        <v>0.86199494954194722</v>
      </c>
      <c r="BK379" s="4">
        <f t="shared" si="265"/>
        <v>2.841036637079978</v>
      </c>
      <c r="BL379" s="4">
        <f t="shared" si="266"/>
        <v>3.236295925915778</v>
      </c>
      <c r="BM379" s="4">
        <f t="shared" si="267"/>
        <v>0.87786676562219723</v>
      </c>
      <c r="BN379" s="3">
        <f t="shared" si="268"/>
        <v>1</v>
      </c>
      <c r="BO379" s="3">
        <v>100</v>
      </c>
      <c r="BP379" s="3">
        <f t="shared" si="269"/>
        <v>0.12999999999999989</v>
      </c>
      <c r="BQ379" s="3">
        <f t="shared" si="270"/>
        <v>12.999999999999989</v>
      </c>
      <c r="BR379"/>
    </row>
    <row r="380" spans="1:70" x14ac:dyDescent="0.25">
      <c r="A380" t="s">
        <v>127</v>
      </c>
      <c r="B380" t="s">
        <v>271</v>
      </c>
      <c r="C380" t="s">
        <v>173</v>
      </c>
      <c r="D380" t="s">
        <v>16</v>
      </c>
      <c r="E380" t="s">
        <v>18</v>
      </c>
      <c r="F380" s="3">
        <v>2</v>
      </c>
      <c r="G380" s="3">
        <v>4</v>
      </c>
      <c r="H380" s="3" t="str">
        <f t="shared" si="271"/>
        <v>A</v>
      </c>
      <c r="I380" s="3">
        <v>3</v>
      </c>
      <c r="J380" s="3">
        <v>3.9</v>
      </c>
      <c r="K380" s="3">
        <v>2.15</v>
      </c>
      <c r="L380" s="3">
        <v>1.44</v>
      </c>
      <c r="M380" s="3">
        <v>2.75</v>
      </c>
      <c r="N380" s="3">
        <f t="shared" si="229"/>
        <v>6</v>
      </c>
      <c r="O380" s="3">
        <f t="shared" si="230"/>
        <v>5.4859868813357249E-2</v>
      </c>
      <c r="P380" s="3">
        <f t="shared" si="231"/>
        <v>5.8080808080808066E-2</v>
      </c>
      <c r="Q380" s="3">
        <f t="shared" si="232"/>
        <v>3.1645796064400717</v>
      </c>
      <c r="R380" s="3">
        <f t="shared" si="233"/>
        <v>4.1139534883720934</v>
      </c>
      <c r="S380" s="3">
        <f t="shared" si="234"/>
        <v>2.2679487179487179</v>
      </c>
      <c r="T380" s="3">
        <f t="shared" si="235"/>
        <v>1.5189982110912343</v>
      </c>
      <c r="U380" s="3">
        <f t="shared" si="236"/>
        <v>2.9008646392367323</v>
      </c>
      <c r="V380" s="4">
        <f t="shared" si="237"/>
        <v>0.33333333333333331</v>
      </c>
      <c r="W380" s="4">
        <f t="shared" si="238"/>
        <v>0.25641025641025644</v>
      </c>
      <c r="X380" s="4">
        <f t="shared" si="239"/>
        <v>0.46511627906976744</v>
      </c>
      <c r="Y380" s="4">
        <f t="shared" si="240"/>
        <v>0.69444444444444442</v>
      </c>
      <c r="Z380" s="4">
        <f t="shared" si="241"/>
        <v>0.36363636363636365</v>
      </c>
      <c r="AA380" s="4">
        <f t="shared" si="242"/>
        <v>0.76923076923076927</v>
      </c>
      <c r="AB380" s="4">
        <f t="shared" si="243"/>
        <v>1.3953488372093024</v>
      </c>
      <c r="AC380" s="4">
        <f t="shared" si="244"/>
        <v>1.3</v>
      </c>
      <c r="AD380" s="4">
        <f t="shared" si="245"/>
        <v>1.8139534883720931</v>
      </c>
      <c r="AE380" s="4">
        <f t="shared" si="246"/>
        <v>0.71666666666666667</v>
      </c>
      <c r="AF380" s="4">
        <f t="shared" si="247"/>
        <v>0.55128205128205132</v>
      </c>
      <c r="AG380" s="4">
        <f t="shared" si="248"/>
        <v>0.52363636363636357</v>
      </c>
      <c r="AH380" s="4">
        <f t="shared" si="249"/>
        <v>1.9097222222222223</v>
      </c>
      <c r="AI380" s="4">
        <f t="shared" si="250"/>
        <v>0.89663088849135386</v>
      </c>
      <c r="AJ380" s="4">
        <f t="shared" si="251"/>
        <v>-0.94937388193202166</v>
      </c>
      <c r="AK380" s="4">
        <f t="shared" si="251"/>
        <v>1.8460047704233755</v>
      </c>
      <c r="AL380" s="4">
        <f t="shared" si="252"/>
        <v>-1.381866428145498</v>
      </c>
      <c r="AM380" s="4">
        <f t="shared" si="253"/>
        <v>1.381866428145498</v>
      </c>
      <c r="AN380" s="4">
        <f t="shared" si="254"/>
        <v>0.44831544424567693</v>
      </c>
      <c r="AO380" s="4">
        <f t="shared" si="255"/>
        <v>-0.47468694096601083</v>
      </c>
      <c r="AP380" s="4">
        <f t="shared" si="255"/>
        <v>0.92300238521168776</v>
      </c>
      <c r="AQ380" s="4">
        <f t="shared" si="256"/>
        <v>-0.69093321407274899</v>
      </c>
      <c r="AR380" s="4">
        <f t="shared" si="257"/>
        <v>0.69093321407274899</v>
      </c>
      <c r="AS380" s="4">
        <f t="shared" si="272"/>
        <v>0.42145216542124897</v>
      </c>
      <c r="AT380" s="4">
        <f t="shared" si="272"/>
        <v>-0.44319287735622465</v>
      </c>
      <c r="AU380" s="4">
        <f t="shared" si="272"/>
        <v>0.74537922909457865</v>
      </c>
      <c r="AV380" s="4">
        <f t="shared" si="272"/>
        <v>-0.6046149185219446</v>
      </c>
      <c r="AW380" s="4">
        <f t="shared" si="272"/>
        <v>0.6046149185219446</v>
      </c>
      <c r="AX380" s="4">
        <f t="shared" si="273"/>
        <v>75.861389775824804</v>
      </c>
      <c r="AY380" s="4">
        <f t="shared" si="273"/>
        <v>-79.774717924120424</v>
      </c>
      <c r="AZ380" s="4">
        <f t="shared" si="273"/>
        <v>134.16826123702415</v>
      </c>
      <c r="BA380" s="4">
        <f t="shared" si="273"/>
        <v>-108.83068533395003</v>
      </c>
      <c r="BB380" s="4">
        <f t="shared" si="273"/>
        <v>108.83068533395003</v>
      </c>
      <c r="BC380" s="4">
        <f t="shared" si="258"/>
        <v>0.39534883720930247</v>
      </c>
      <c r="BD380" s="4">
        <f t="shared" si="259"/>
        <v>-0.23076923076923078</v>
      </c>
      <c r="BE380" s="4">
        <f t="shared" si="259"/>
        <v>0.81395348837209325</v>
      </c>
      <c r="BF380" s="4">
        <f t="shared" si="260"/>
        <v>-0.47636363636363638</v>
      </c>
      <c r="BG380" s="4">
        <f t="shared" si="261"/>
        <v>0.90972222222222232</v>
      </c>
      <c r="BH380" s="4">
        <f t="shared" si="262"/>
        <v>0.92312795522590252</v>
      </c>
      <c r="BI380" s="4">
        <f t="shared" si="263"/>
        <v>3.1821606042536277</v>
      </c>
      <c r="BJ380" s="4">
        <f t="shared" si="264"/>
        <v>0.29009470923370356</v>
      </c>
      <c r="BK380" s="4">
        <f t="shared" si="265"/>
        <v>0.97712712203571617</v>
      </c>
      <c r="BL380" s="4">
        <f t="shared" si="266"/>
        <v>2.2099314251639832</v>
      </c>
      <c r="BM380" s="4">
        <f t="shared" si="267"/>
        <v>0.4421526889519708</v>
      </c>
      <c r="BN380" s="3">
        <f t="shared" si="268"/>
        <v>0</v>
      </c>
      <c r="BO380" s="3">
        <v>100</v>
      </c>
      <c r="BP380" s="3">
        <f t="shared" si="269"/>
        <v>-1</v>
      </c>
      <c r="BQ380" s="3">
        <f t="shared" si="270"/>
        <v>-100</v>
      </c>
      <c r="BR380"/>
    </row>
    <row r="381" spans="1:70" x14ac:dyDescent="0.25">
      <c r="A381" t="s">
        <v>127</v>
      </c>
      <c r="B381" t="s">
        <v>271</v>
      </c>
      <c r="C381" t="s">
        <v>173</v>
      </c>
      <c r="D381" t="s">
        <v>130</v>
      </c>
      <c r="E381" t="s">
        <v>14</v>
      </c>
      <c r="F381" s="3">
        <v>3</v>
      </c>
      <c r="G381" s="3">
        <v>1</v>
      </c>
      <c r="H381" s="3" t="str">
        <f t="shared" si="271"/>
        <v>H</v>
      </c>
      <c r="I381" s="3">
        <v>1.07</v>
      </c>
      <c r="J381" s="3">
        <v>15</v>
      </c>
      <c r="K381" s="3">
        <v>19</v>
      </c>
      <c r="L381" s="3">
        <v>1.2</v>
      </c>
      <c r="M381" s="3">
        <v>4.5</v>
      </c>
      <c r="N381" s="3">
        <f t="shared" si="229"/>
        <v>4</v>
      </c>
      <c r="O381" s="3">
        <f t="shared" si="230"/>
        <v>5.3877684866371567E-2</v>
      </c>
      <c r="P381" s="3">
        <f t="shared" si="231"/>
        <v>5.555555555555558E-2</v>
      </c>
      <c r="Q381" s="3">
        <f t="shared" si="232"/>
        <v>1.1276491228070176</v>
      </c>
      <c r="R381" s="3">
        <f t="shared" si="233"/>
        <v>15.808165272995574</v>
      </c>
      <c r="S381" s="3">
        <f t="shared" si="234"/>
        <v>20.02367601246106</v>
      </c>
      <c r="T381" s="3">
        <f t="shared" si="235"/>
        <v>1.2646532218396458</v>
      </c>
      <c r="U381" s="3">
        <f t="shared" si="236"/>
        <v>4.7424495818986721</v>
      </c>
      <c r="V381" s="4">
        <f t="shared" si="237"/>
        <v>0.93457943925233644</v>
      </c>
      <c r="W381" s="4">
        <f t="shared" si="238"/>
        <v>6.6666666666666666E-2</v>
      </c>
      <c r="X381" s="4">
        <f t="shared" si="239"/>
        <v>5.2631578947368418E-2</v>
      </c>
      <c r="Y381" s="4">
        <f t="shared" si="240"/>
        <v>0.83333333333333337</v>
      </c>
      <c r="Z381" s="4">
        <f t="shared" si="241"/>
        <v>0.22222222222222221</v>
      </c>
      <c r="AA381" s="4">
        <f t="shared" si="242"/>
        <v>7.1333333333333332E-2</v>
      </c>
      <c r="AB381" s="4">
        <f t="shared" si="243"/>
        <v>5.6315789473684215E-2</v>
      </c>
      <c r="AC381" s="4">
        <f t="shared" si="244"/>
        <v>14.018691588785046</v>
      </c>
      <c r="AD381" s="4">
        <f t="shared" si="245"/>
        <v>0.78947368421052633</v>
      </c>
      <c r="AE381" s="4">
        <f t="shared" si="246"/>
        <v>17.75700934579439</v>
      </c>
      <c r="AF381" s="4">
        <f t="shared" si="247"/>
        <v>1.2666666666666666</v>
      </c>
      <c r="AG381" s="4">
        <f t="shared" si="248"/>
        <v>0.26666666666666666</v>
      </c>
      <c r="AH381" s="4">
        <f t="shared" si="249"/>
        <v>3.75</v>
      </c>
      <c r="AI381" s="4">
        <f t="shared" si="250"/>
        <v>-18.896026889654042</v>
      </c>
      <c r="AJ381" s="4">
        <f t="shared" si="251"/>
        <v>-14.680516150188556</v>
      </c>
      <c r="AK381" s="4">
        <f t="shared" si="251"/>
        <v>-4.2155107394654863</v>
      </c>
      <c r="AL381" s="4">
        <f t="shared" si="252"/>
        <v>-3.4777963600590263</v>
      </c>
      <c r="AM381" s="4">
        <f t="shared" si="253"/>
        <v>3.4777963600590263</v>
      </c>
      <c r="AN381" s="4">
        <f t="shared" si="254"/>
        <v>-9.448013444827021</v>
      </c>
      <c r="AO381" s="4">
        <f t="shared" si="255"/>
        <v>-7.3402580750942779</v>
      </c>
      <c r="AP381" s="4">
        <f t="shared" si="255"/>
        <v>-2.1077553697327431</v>
      </c>
      <c r="AQ381" s="4">
        <f t="shared" si="256"/>
        <v>-1.7388981800295131</v>
      </c>
      <c r="AR381" s="4">
        <f t="shared" si="257"/>
        <v>1.7388981800295131</v>
      </c>
      <c r="AS381" s="4">
        <f t="shared" si="272"/>
        <v>-1.4653465722031915</v>
      </c>
      <c r="AT381" s="4">
        <f t="shared" si="272"/>
        <v>-1.4353949108887722</v>
      </c>
      <c r="AU381" s="4">
        <f t="shared" si="272"/>
        <v>-1.1278063382907324</v>
      </c>
      <c r="AV381" s="4">
        <f t="shared" si="272"/>
        <v>-1.048904332045562</v>
      </c>
      <c r="AW381" s="4">
        <f t="shared" si="272"/>
        <v>1.048904332045562</v>
      </c>
      <c r="AX381" s="4">
        <f t="shared" si="273"/>
        <v>-263.76238299657444</v>
      </c>
      <c r="AY381" s="4">
        <f t="shared" si="273"/>
        <v>-258.37108395997905</v>
      </c>
      <c r="AZ381" s="4">
        <f t="shared" si="273"/>
        <v>-203.00514089233184</v>
      </c>
      <c r="BA381" s="4">
        <f t="shared" si="273"/>
        <v>-188.80277976820116</v>
      </c>
      <c r="BB381" s="4">
        <f t="shared" si="273"/>
        <v>188.80277976820116</v>
      </c>
      <c r="BC381" s="4">
        <f t="shared" si="258"/>
        <v>-0.94368421052631579</v>
      </c>
      <c r="BD381" s="4">
        <f t="shared" si="259"/>
        <v>-0.92866666666666664</v>
      </c>
      <c r="BE381" s="4">
        <f t="shared" si="259"/>
        <v>-0.21052631578947367</v>
      </c>
      <c r="BF381" s="4">
        <f t="shared" si="260"/>
        <v>-0.73333333333333339</v>
      </c>
      <c r="BG381" s="4">
        <f t="shared" si="261"/>
        <v>2.7500000000000004</v>
      </c>
      <c r="BH381" s="4">
        <f t="shared" si="262"/>
        <v>9.9192398687687149</v>
      </c>
      <c r="BI381" s="4">
        <f t="shared" si="263"/>
        <v>12.319830136087882</v>
      </c>
      <c r="BJ381" s="4">
        <f t="shared" si="264"/>
        <v>0.80514420728194669</v>
      </c>
      <c r="BK381" s="4">
        <f t="shared" si="265"/>
        <v>2.4591733897836288</v>
      </c>
      <c r="BL381" s="4">
        <f t="shared" si="266"/>
        <v>3.0035514018691591</v>
      </c>
      <c r="BM381" s="4">
        <f t="shared" si="267"/>
        <v>0.81875522032126535</v>
      </c>
      <c r="BN381" s="3">
        <f t="shared" si="268"/>
        <v>1</v>
      </c>
      <c r="BO381" s="3">
        <v>100</v>
      </c>
      <c r="BP381" s="3">
        <f t="shared" si="269"/>
        <v>7.0000000000000062E-2</v>
      </c>
      <c r="BQ381" s="3">
        <f t="shared" si="270"/>
        <v>7.0000000000000062</v>
      </c>
      <c r="BR381"/>
    </row>
    <row r="382" spans="1:70" x14ac:dyDescent="0.25">
      <c r="A382" t="s">
        <v>127</v>
      </c>
      <c r="B382" t="s">
        <v>271</v>
      </c>
      <c r="C382" t="s">
        <v>173</v>
      </c>
      <c r="D382" t="s">
        <v>135</v>
      </c>
      <c r="E382" t="s">
        <v>23</v>
      </c>
      <c r="F382" s="3">
        <v>0</v>
      </c>
      <c r="G382" s="3">
        <v>3</v>
      </c>
      <c r="H382" s="3" t="str">
        <f t="shared" si="271"/>
        <v>A</v>
      </c>
      <c r="I382" s="3">
        <v>7.5</v>
      </c>
      <c r="J382" s="3">
        <v>5.75</v>
      </c>
      <c r="K382" s="3">
        <v>1.33</v>
      </c>
      <c r="L382" s="3">
        <v>1.29</v>
      </c>
      <c r="M382" s="3">
        <v>3.75</v>
      </c>
      <c r="N382" s="3">
        <f t="shared" si="229"/>
        <v>3</v>
      </c>
      <c r="O382" s="3">
        <f t="shared" si="230"/>
        <v>5.9126076059714539E-2</v>
      </c>
      <c r="P382" s="3">
        <f t="shared" si="231"/>
        <v>4.1860465116278944E-2</v>
      </c>
      <c r="Q382" s="3">
        <f t="shared" si="232"/>
        <v>7.9434455704478593</v>
      </c>
      <c r="R382" s="3">
        <f t="shared" si="233"/>
        <v>6.0899749373433583</v>
      </c>
      <c r="S382" s="3">
        <f t="shared" si="234"/>
        <v>1.4086376811594203</v>
      </c>
      <c r="T382" s="3">
        <f t="shared" si="235"/>
        <v>1.3662726381170318</v>
      </c>
      <c r="U382" s="3">
        <f t="shared" si="236"/>
        <v>3.9717227852239296</v>
      </c>
      <c r="V382" s="4">
        <f t="shared" si="237"/>
        <v>0.13333333333333333</v>
      </c>
      <c r="W382" s="4">
        <f t="shared" si="238"/>
        <v>0.17391304347826086</v>
      </c>
      <c r="X382" s="4">
        <f t="shared" si="239"/>
        <v>0.75187969924812026</v>
      </c>
      <c r="Y382" s="4">
        <f t="shared" si="240"/>
        <v>0.77519379844961234</v>
      </c>
      <c r="Z382" s="4">
        <f t="shared" si="241"/>
        <v>0.26666666666666666</v>
      </c>
      <c r="AA382" s="4">
        <f t="shared" si="242"/>
        <v>1.3043478260869565</v>
      </c>
      <c r="AB382" s="4">
        <f t="shared" si="243"/>
        <v>5.6390977443609023</v>
      </c>
      <c r="AC382" s="4">
        <f t="shared" si="244"/>
        <v>0.76666666666666672</v>
      </c>
      <c r="AD382" s="4">
        <f t="shared" si="245"/>
        <v>4.3233082706766917</v>
      </c>
      <c r="AE382" s="4">
        <f t="shared" si="246"/>
        <v>0.17733333333333334</v>
      </c>
      <c r="AF382" s="4">
        <f t="shared" si="247"/>
        <v>0.23130434782608697</v>
      </c>
      <c r="AG382" s="4">
        <f t="shared" si="248"/>
        <v>0.34400000000000003</v>
      </c>
      <c r="AH382" s="4">
        <f t="shared" si="249"/>
        <v>2.9069767441860463</v>
      </c>
      <c r="AI382" s="4">
        <f t="shared" si="250"/>
        <v>6.5348078892884391</v>
      </c>
      <c r="AJ382" s="4">
        <f t="shared" si="251"/>
        <v>1.853470633104501</v>
      </c>
      <c r="AK382" s="4">
        <f t="shared" si="251"/>
        <v>4.6813372561839381</v>
      </c>
      <c r="AL382" s="4">
        <f t="shared" si="252"/>
        <v>-2.6054501471068976</v>
      </c>
      <c r="AM382" s="4">
        <f t="shared" si="253"/>
        <v>2.6054501471068976</v>
      </c>
      <c r="AN382" s="4">
        <f t="shared" si="254"/>
        <v>3.2674039446442196</v>
      </c>
      <c r="AO382" s="4">
        <f t="shared" si="255"/>
        <v>0.9267353165522505</v>
      </c>
      <c r="AP382" s="4">
        <f t="shared" si="255"/>
        <v>2.3406686280919691</v>
      </c>
      <c r="AQ382" s="4">
        <f t="shared" si="256"/>
        <v>-1.3027250735534488</v>
      </c>
      <c r="AR382" s="4">
        <f t="shared" si="257"/>
        <v>1.3027250735534488</v>
      </c>
      <c r="AS382" s="4">
        <f t="shared" si="272"/>
        <v>1.2737952726105055</v>
      </c>
      <c r="AT382" s="4">
        <f t="shared" si="272"/>
        <v>0.7473911773215991</v>
      </c>
      <c r="AU382" s="4">
        <f t="shared" si="272"/>
        <v>1.1670397604036911</v>
      </c>
      <c r="AV382" s="4">
        <f t="shared" si="272"/>
        <v>-0.91611240633745761</v>
      </c>
      <c r="AW382" s="4">
        <f t="shared" si="272"/>
        <v>0.91611240633745761</v>
      </c>
      <c r="AX382" s="4">
        <f t="shared" si="273"/>
        <v>229.28314906989101</v>
      </c>
      <c r="AY382" s="4">
        <f t="shared" si="273"/>
        <v>134.53041191788785</v>
      </c>
      <c r="AZ382" s="4">
        <f t="shared" si="273"/>
        <v>210.06715687266441</v>
      </c>
      <c r="BA382" s="4">
        <f t="shared" si="273"/>
        <v>-164.90023314074236</v>
      </c>
      <c r="BB382" s="4">
        <f t="shared" si="273"/>
        <v>164.90023314074236</v>
      </c>
      <c r="BC382" s="4">
        <f t="shared" si="258"/>
        <v>4.6390977443609023</v>
      </c>
      <c r="BD382" s="4">
        <f t="shared" si="259"/>
        <v>0.30434782608695665</v>
      </c>
      <c r="BE382" s="4">
        <f t="shared" si="259"/>
        <v>3.3233082706766917</v>
      </c>
      <c r="BF382" s="4">
        <f t="shared" si="260"/>
        <v>-0.65599999999999992</v>
      </c>
      <c r="BG382" s="4">
        <f t="shared" si="261"/>
        <v>1.9069767441860463</v>
      </c>
      <c r="BH382" s="4">
        <f t="shared" si="262"/>
        <v>3.3678377347051378</v>
      </c>
      <c r="BI382" s="4">
        <f t="shared" si="263"/>
        <v>5.1473527296502128</v>
      </c>
      <c r="BJ382" s="4">
        <f t="shared" si="264"/>
        <v>0.6542853990373414</v>
      </c>
      <c r="BK382" s="4">
        <f t="shared" si="265"/>
        <v>1.8423314670627753</v>
      </c>
      <c r="BL382" s="4">
        <f t="shared" si="266"/>
        <v>2.6689977116704808</v>
      </c>
      <c r="BM382" s="4">
        <f t="shared" si="267"/>
        <v>0.69027090544401071</v>
      </c>
      <c r="BN382" s="3">
        <f t="shared" si="268"/>
        <v>0</v>
      </c>
      <c r="BO382" s="3">
        <v>100</v>
      </c>
      <c r="BP382" s="3">
        <f t="shared" si="269"/>
        <v>-1</v>
      </c>
      <c r="BQ382" s="3">
        <f t="shared" si="270"/>
        <v>-100</v>
      </c>
      <c r="BR382"/>
    </row>
    <row r="383" spans="1:70" x14ac:dyDescent="0.25">
      <c r="A383" t="s">
        <v>127</v>
      </c>
      <c r="B383" t="s">
        <v>272</v>
      </c>
      <c r="C383" t="s">
        <v>129</v>
      </c>
      <c r="D383" t="s">
        <v>141</v>
      </c>
      <c r="E383" t="s">
        <v>18</v>
      </c>
      <c r="F383" s="3">
        <v>1</v>
      </c>
      <c r="G383" s="3">
        <v>0</v>
      </c>
      <c r="H383" s="3" t="str">
        <f t="shared" si="271"/>
        <v>H</v>
      </c>
      <c r="I383" s="3">
        <v>1.67</v>
      </c>
      <c r="J383" s="3">
        <v>4.0999999999999996</v>
      </c>
      <c r="K383" s="3">
        <v>5</v>
      </c>
      <c r="L383" s="3">
        <v>1.62</v>
      </c>
      <c r="M383" s="3">
        <v>2.2999999999999998</v>
      </c>
      <c r="N383" s="3">
        <f t="shared" si="229"/>
        <v>1</v>
      </c>
      <c r="O383" s="3">
        <f t="shared" si="230"/>
        <v>4.270483423397109E-2</v>
      </c>
      <c r="P383" s="3">
        <f t="shared" si="231"/>
        <v>5.2066559312936134E-2</v>
      </c>
      <c r="Q383" s="3">
        <f t="shared" si="232"/>
        <v>1.7413170731707317</v>
      </c>
      <c r="R383" s="3">
        <f t="shared" si="233"/>
        <v>4.2750898203592813</v>
      </c>
      <c r="S383" s="3">
        <f t="shared" si="234"/>
        <v>5.2135241711698557</v>
      </c>
      <c r="T383" s="3">
        <f t="shared" si="235"/>
        <v>1.6891818314590332</v>
      </c>
      <c r="U383" s="3">
        <f t="shared" si="236"/>
        <v>2.3982211187381335</v>
      </c>
      <c r="V383" s="4">
        <f t="shared" si="237"/>
        <v>0.5988023952095809</v>
      </c>
      <c r="W383" s="4">
        <f t="shared" si="238"/>
        <v>0.24390243902439027</v>
      </c>
      <c r="X383" s="4">
        <f t="shared" si="239"/>
        <v>0.2</v>
      </c>
      <c r="Y383" s="4">
        <f t="shared" si="240"/>
        <v>0.61728395061728392</v>
      </c>
      <c r="Z383" s="4">
        <f t="shared" si="241"/>
        <v>0.43478260869565222</v>
      </c>
      <c r="AA383" s="4">
        <f t="shared" si="242"/>
        <v>0.40731707317073174</v>
      </c>
      <c r="AB383" s="4">
        <f t="shared" si="243"/>
        <v>0.33399999999999996</v>
      </c>
      <c r="AC383" s="4">
        <f t="shared" si="244"/>
        <v>2.4550898203592815</v>
      </c>
      <c r="AD383" s="4">
        <f t="shared" si="245"/>
        <v>0.82</v>
      </c>
      <c r="AE383" s="4">
        <f t="shared" si="246"/>
        <v>2.9940119760479043</v>
      </c>
      <c r="AF383" s="4">
        <f t="shared" si="247"/>
        <v>1.2195121951219514</v>
      </c>
      <c r="AG383" s="4">
        <f t="shared" si="248"/>
        <v>0.70434782608695667</v>
      </c>
      <c r="AH383" s="4">
        <f t="shared" si="249"/>
        <v>1.419753086419753</v>
      </c>
      <c r="AI383" s="4">
        <f t="shared" si="250"/>
        <v>-3.472207097999124</v>
      </c>
      <c r="AJ383" s="4">
        <f t="shared" si="251"/>
        <v>-2.5337727471885496</v>
      </c>
      <c r="AK383" s="4">
        <f t="shared" si="251"/>
        <v>-0.93843435081057436</v>
      </c>
      <c r="AL383" s="4">
        <f t="shared" si="252"/>
        <v>-0.70903928727910026</v>
      </c>
      <c r="AM383" s="4">
        <f t="shared" si="253"/>
        <v>0.70903928727910026</v>
      </c>
      <c r="AN383" s="4">
        <f t="shared" si="254"/>
        <v>-1.736103548999562</v>
      </c>
      <c r="AO383" s="4">
        <f t="shared" si="255"/>
        <v>-1.2668863735942748</v>
      </c>
      <c r="AP383" s="4">
        <f t="shared" si="255"/>
        <v>-0.46921717540528718</v>
      </c>
      <c r="AQ383" s="4">
        <f t="shared" si="256"/>
        <v>-0.35451964363955013</v>
      </c>
      <c r="AR383" s="4">
        <f t="shared" si="257"/>
        <v>0.35451964363955013</v>
      </c>
      <c r="AS383" s="4">
        <f t="shared" si="272"/>
        <v>-1.0482089612968186</v>
      </c>
      <c r="AT383" s="4">
        <f t="shared" si="272"/>
        <v>-0.90259125741299773</v>
      </c>
      <c r="AU383" s="4">
        <f t="shared" si="272"/>
        <v>-0.43871950759040235</v>
      </c>
      <c r="AV383" s="4">
        <f t="shared" si="272"/>
        <v>-0.34069554010449155</v>
      </c>
      <c r="AW383" s="4">
        <f t="shared" si="272"/>
        <v>0.34069554010449155</v>
      </c>
      <c r="AX383" s="4">
        <f t="shared" si="273"/>
        <v>-188.67761303342735</v>
      </c>
      <c r="AY383" s="4">
        <f t="shared" si="273"/>
        <v>-162.46642633433959</v>
      </c>
      <c r="AZ383" s="4">
        <f t="shared" si="273"/>
        <v>-78.969511366272428</v>
      </c>
      <c r="BA383" s="4">
        <f t="shared" si="273"/>
        <v>-61.325197218808476</v>
      </c>
      <c r="BB383" s="4">
        <f t="shared" si="273"/>
        <v>61.325197218808476</v>
      </c>
      <c r="BC383" s="4">
        <f t="shared" si="258"/>
        <v>-0.66600000000000004</v>
      </c>
      <c r="BD383" s="4">
        <f t="shared" si="259"/>
        <v>-0.59268292682926826</v>
      </c>
      <c r="BE383" s="4">
        <f t="shared" si="259"/>
        <v>-0.18000000000000008</v>
      </c>
      <c r="BF383" s="4">
        <f t="shared" si="260"/>
        <v>-0.29565217391304344</v>
      </c>
      <c r="BG383" s="4">
        <f t="shared" si="261"/>
        <v>0.41975308641975301</v>
      </c>
      <c r="BH383" s="4">
        <f t="shared" si="262"/>
        <v>1.7961479846499353</v>
      </c>
      <c r="BI383" s="4">
        <f t="shared" si="263"/>
        <v>3.7433103548999562</v>
      </c>
      <c r="BJ383" s="4">
        <f t="shared" si="264"/>
        <v>0.47982876501244287</v>
      </c>
      <c r="BK383" s="4">
        <f t="shared" si="265"/>
        <v>0.50136648816272955</v>
      </c>
      <c r="BL383" s="4">
        <f t="shared" si="266"/>
        <v>2.0437014750985831</v>
      </c>
      <c r="BM383" s="4">
        <f t="shared" si="267"/>
        <v>0.24532276081982318</v>
      </c>
      <c r="BN383" s="3">
        <f t="shared" si="268"/>
        <v>1</v>
      </c>
      <c r="BO383" s="3">
        <v>100</v>
      </c>
      <c r="BP383" s="3">
        <f t="shared" si="269"/>
        <v>0.66999999999999993</v>
      </c>
      <c r="BQ383" s="3">
        <f t="shared" si="270"/>
        <v>67</v>
      </c>
      <c r="BR383"/>
    </row>
    <row r="384" spans="1:70" x14ac:dyDescent="0.25">
      <c r="A384" t="s">
        <v>127</v>
      </c>
      <c r="B384" t="s">
        <v>273</v>
      </c>
      <c r="C384" t="s">
        <v>132</v>
      </c>
      <c r="D384" t="s">
        <v>28</v>
      </c>
      <c r="E384" t="s">
        <v>25</v>
      </c>
      <c r="F384" s="3">
        <v>0</v>
      </c>
      <c r="G384" s="3">
        <v>2</v>
      </c>
      <c r="H384" s="3" t="str">
        <f t="shared" si="271"/>
        <v>A</v>
      </c>
      <c r="I384" s="3">
        <v>8</v>
      </c>
      <c r="J384" s="3">
        <v>5.75</v>
      </c>
      <c r="K384" s="3">
        <v>1.33</v>
      </c>
      <c r="L384" s="3">
        <v>1.36</v>
      </c>
      <c r="M384" s="3">
        <v>3.2</v>
      </c>
      <c r="N384" s="3">
        <f t="shared" si="229"/>
        <v>2</v>
      </c>
      <c r="O384" s="3">
        <f t="shared" si="230"/>
        <v>5.0792742726381235E-2</v>
      </c>
      <c r="P384" s="3">
        <f t="shared" si="231"/>
        <v>4.7794117647058765E-2</v>
      </c>
      <c r="Q384" s="3">
        <f t="shared" si="232"/>
        <v>8.4063419418110499</v>
      </c>
      <c r="R384" s="3">
        <f t="shared" si="233"/>
        <v>6.0420582706766925</v>
      </c>
      <c r="S384" s="3">
        <f t="shared" si="234"/>
        <v>1.397554347826087</v>
      </c>
      <c r="T384" s="3">
        <f t="shared" si="235"/>
        <v>1.4290781301078785</v>
      </c>
      <c r="U384" s="3">
        <f t="shared" si="236"/>
        <v>3.3625367767244203</v>
      </c>
      <c r="V384" s="4">
        <f t="shared" si="237"/>
        <v>0.125</v>
      </c>
      <c r="W384" s="4">
        <f t="shared" si="238"/>
        <v>0.17391304347826086</v>
      </c>
      <c r="X384" s="4">
        <f t="shared" si="239"/>
        <v>0.75187969924812026</v>
      </c>
      <c r="Y384" s="4">
        <f t="shared" si="240"/>
        <v>0.73529411764705876</v>
      </c>
      <c r="Z384" s="4">
        <f t="shared" si="241"/>
        <v>0.3125</v>
      </c>
      <c r="AA384" s="4">
        <f t="shared" si="242"/>
        <v>1.3913043478260869</v>
      </c>
      <c r="AB384" s="4">
        <f t="shared" si="243"/>
        <v>6.0150375939849621</v>
      </c>
      <c r="AC384" s="4">
        <f t="shared" si="244"/>
        <v>0.71875</v>
      </c>
      <c r="AD384" s="4">
        <f t="shared" si="245"/>
        <v>4.3233082706766917</v>
      </c>
      <c r="AE384" s="4">
        <f t="shared" si="246"/>
        <v>0.16625000000000001</v>
      </c>
      <c r="AF384" s="4">
        <f t="shared" si="247"/>
        <v>0.23130434782608697</v>
      </c>
      <c r="AG384" s="4">
        <f t="shared" si="248"/>
        <v>0.42499999999999999</v>
      </c>
      <c r="AH384" s="4">
        <f t="shared" si="249"/>
        <v>2.3529411764705883</v>
      </c>
      <c r="AI384" s="4">
        <f t="shared" si="250"/>
        <v>7.0087875939849624</v>
      </c>
      <c r="AJ384" s="4">
        <f t="shared" si="251"/>
        <v>2.3642836711343573</v>
      </c>
      <c r="AK384" s="4">
        <f t="shared" si="251"/>
        <v>4.6445039228506051</v>
      </c>
      <c r="AL384" s="4">
        <f t="shared" si="252"/>
        <v>-1.9334586466165418</v>
      </c>
      <c r="AM384" s="4">
        <f t="shared" si="253"/>
        <v>1.9334586466165418</v>
      </c>
      <c r="AN384" s="4">
        <f t="shared" si="254"/>
        <v>3.5043937969924812</v>
      </c>
      <c r="AO384" s="4">
        <f t="shared" si="255"/>
        <v>1.1821418355671787</v>
      </c>
      <c r="AP384" s="4">
        <f t="shared" si="255"/>
        <v>2.3222519614253025</v>
      </c>
      <c r="AQ384" s="4">
        <f t="shared" si="256"/>
        <v>-0.96672932330827088</v>
      </c>
      <c r="AR384" s="4">
        <f t="shared" si="257"/>
        <v>0.96672932330827088</v>
      </c>
      <c r="AS384" s="4">
        <f t="shared" si="272"/>
        <v>1.2928278906720825</v>
      </c>
      <c r="AT384" s="4">
        <f t="shared" si="272"/>
        <v>0.86867441547320223</v>
      </c>
      <c r="AU384" s="4">
        <f t="shared" si="272"/>
        <v>1.1641780920987888</v>
      </c>
      <c r="AV384" s="4">
        <f t="shared" si="272"/>
        <v>-0.76848302256971046</v>
      </c>
      <c r="AW384" s="4">
        <f t="shared" si="272"/>
        <v>0.76848302256971046</v>
      </c>
      <c r="AX384" s="4">
        <f t="shared" si="273"/>
        <v>232.70902032097482</v>
      </c>
      <c r="AY384" s="4">
        <f t="shared" si="273"/>
        <v>156.3613947851764</v>
      </c>
      <c r="AZ384" s="4">
        <f t="shared" si="273"/>
        <v>209.55205657778197</v>
      </c>
      <c r="BA384" s="4">
        <f t="shared" si="273"/>
        <v>-138.32694406254788</v>
      </c>
      <c r="BB384" s="4">
        <f t="shared" si="273"/>
        <v>138.32694406254788</v>
      </c>
      <c r="BC384" s="4">
        <f t="shared" si="258"/>
        <v>5.0150375939849621</v>
      </c>
      <c r="BD384" s="4">
        <f t="shared" si="259"/>
        <v>0.39130434782608686</v>
      </c>
      <c r="BE384" s="4">
        <f t="shared" si="259"/>
        <v>3.3233082706766917</v>
      </c>
      <c r="BF384" s="4">
        <f t="shared" si="260"/>
        <v>-0.57500000000000007</v>
      </c>
      <c r="BG384" s="4">
        <f t="shared" si="261"/>
        <v>1.3529411764705883</v>
      </c>
      <c r="BH384" s="4">
        <f t="shared" si="262"/>
        <v>3.5656779978138973</v>
      </c>
      <c r="BI384" s="4">
        <f t="shared" si="263"/>
        <v>5.281984853437943</v>
      </c>
      <c r="BJ384" s="4">
        <f t="shared" si="264"/>
        <v>0.67506403307708573</v>
      </c>
      <c r="BK384" s="4">
        <f t="shared" si="265"/>
        <v>1.3671617201663213</v>
      </c>
      <c r="BL384" s="4">
        <f t="shared" si="266"/>
        <v>2.3958074534161495</v>
      </c>
      <c r="BM384" s="4">
        <f t="shared" si="267"/>
        <v>0.5706475777996699</v>
      </c>
      <c r="BN384" s="3">
        <f t="shared" si="268"/>
        <v>0</v>
      </c>
      <c r="BO384" s="3">
        <v>100</v>
      </c>
      <c r="BP384" s="3">
        <f t="shared" si="269"/>
        <v>-1</v>
      </c>
      <c r="BQ384" s="3">
        <f t="shared" si="270"/>
        <v>-100</v>
      </c>
      <c r="BR384"/>
    </row>
    <row r="385" spans="1:70" x14ac:dyDescent="0.25">
      <c r="A385" t="s">
        <v>127</v>
      </c>
      <c r="B385" t="s">
        <v>273</v>
      </c>
      <c r="C385" t="s">
        <v>134</v>
      </c>
      <c r="D385" t="s">
        <v>12</v>
      </c>
      <c r="E385" t="s">
        <v>26</v>
      </c>
      <c r="F385" s="3">
        <v>2</v>
      </c>
      <c r="G385" s="3">
        <v>0</v>
      </c>
      <c r="H385" s="3" t="str">
        <f t="shared" si="271"/>
        <v>H</v>
      </c>
      <c r="I385" s="3">
        <v>1.1399999999999999</v>
      </c>
      <c r="J385" s="3">
        <v>8.5</v>
      </c>
      <c r="K385" s="3">
        <v>15</v>
      </c>
      <c r="L385" s="3">
        <v>1.4</v>
      </c>
      <c r="M385" s="3">
        <v>3</v>
      </c>
      <c r="N385" s="3">
        <f t="shared" si="229"/>
        <v>2</v>
      </c>
      <c r="O385" s="3">
        <f t="shared" si="230"/>
        <v>6.1506707946336503E-2</v>
      </c>
      <c r="P385" s="3">
        <f t="shared" si="231"/>
        <v>4.7619047619047561E-2</v>
      </c>
      <c r="Q385" s="3">
        <f t="shared" si="232"/>
        <v>1.2101176470588235</v>
      </c>
      <c r="R385" s="3">
        <f t="shared" si="233"/>
        <v>9.0228070175438599</v>
      </c>
      <c r="S385" s="3">
        <f t="shared" si="234"/>
        <v>15.922600619195048</v>
      </c>
      <c r="T385" s="3">
        <f t="shared" si="235"/>
        <v>1.4861093911248711</v>
      </c>
      <c r="U385" s="3">
        <f t="shared" si="236"/>
        <v>3.1845201238390093</v>
      </c>
      <c r="V385" s="4">
        <f t="shared" si="237"/>
        <v>0.87719298245614041</v>
      </c>
      <c r="W385" s="4">
        <f t="shared" si="238"/>
        <v>0.11764705882352941</v>
      </c>
      <c r="X385" s="4">
        <f t="shared" si="239"/>
        <v>6.6666666666666666E-2</v>
      </c>
      <c r="Y385" s="4">
        <f t="shared" si="240"/>
        <v>0.7142857142857143</v>
      </c>
      <c r="Z385" s="4">
        <f t="shared" si="241"/>
        <v>0.33333333333333331</v>
      </c>
      <c r="AA385" s="4">
        <f t="shared" si="242"/>
        <v>0.13411764705882351</v>
      </c>
      <c r="AB385" s="4">
        <f t="shared" si="243"/>
        <v>7.5999999999999998E-2</v>
      </c>
      <c r="AC385" s="4">
        <f t="shared" si="244"/>
        <v>7.4561403508771935</v>
      </c>
      <c r="AD385" s="4">
        <f t="shared" si="245"/>
        <v>0.56666666666666665</v>
      </c>
      <c r="AE385" s="4">
        <f t="shared" si="246"/>
        <v>13.157894736842106</v>
      </c>
      <c r="AF385" s="4">
        <f t="shared" si="247"/>
        <v>1.7647058823529411</v>
      </c>
      <c r="AG385" s="4">
        <f t="shared" si="248"/>
        <v>0.46666666666666662</v>
      </c>
      <c r="AH385" s="4">
        <f t="shared" si="249"/>
        <v>2.1428571428571428</v>
      </c>
      <c r="AI385" s="4">
        <f t="shared" si="250"/>
        <v>-14.712482972136225</v>
      </c>
      <c r="AJ385" s="4">
        <f t="shared" si="251"/>
        <v>-7.8126893704850362</v>
      </c>
      <c r="AK385" s="4">
        <f t="shared" si="251"/>
        <v>-6.8997936016511883</v>
      </c>
      <c r="AL385" s="4">
        <f t="shared" si="252"/>
        <v>-1.6984107327141382</v>
      </c>
      <c r="AM385" s="4">
        <f t="shared" si="253"/>
        <v>1.6984107327141382</v>
      </c>
      <c r="AN385" s="4">
        <f t="shared" si="254"/>
        <v>-7.3562414860681127</v>
      </c>
      <c r="AO385" s="4">
        <f t="shared" si="255"/>
        <v>-3.9063446852425181</v>
      </c>
      <c r="AP385" s="4">
        <f t="shared" si="255"/>
        <v>-3.4498968008255941</v>
      </c>
      <c r="AQ385" s="4">
        <f t="shared" si="256"/>
        <v>-0.84920536635706911</v>
      </c>
      <c r="AR385" s="4">
        <f t="shared" si="257"/>
        <v>0.84920536635706911</v>
      </c>
      <c r="AS385" s="4">
        <f t="shared" si="272"/>
        <v>-1.4356855357323637</v>
      </c>
      <c r="AT385" s="4">
        <f t="shared" si="272"/>
        <v>-1.3201844491977597</v>
      </c>
      <c r="AU385" s="4">
        <f t="shared" si="272"/>
        <v>-1.2886645960455387</v>
      </c>
      <c r="AV385" s="4">
        <f t="shared" si="272"/>
        <v>-0.70403255753338834</v>
      </c>
      <c r="AW385" s="4">
        <f t="shared" si="272"/>
        <v>0.70403255753338834</v>
      </c>
      <c r="AX385" s="4">
        <f t="shared" si="273"/>
        <v>-258.42339643182544</v>
      </c>
      <c r="AY385" s="4">
        <f t="shared" si="273"/>
        <v>-237.63320085559675</v>
      </c>
      <c r="AZ385" s="4">
        <f t="shared" si="273"/>
        <v>-231.95962728819697</v>
      </c>
      <c r="BA385" s="4">
        <f t="shared" si="273"/>
        <v>-126.72586035600989</v>
      </c>
      <c r="BB385" s="4">
        <f t="shared" si="273"/>
        <v>126.72586035600989</v>
      </c>
      <c r="BC385" s="4">
        <f t="shared" si="258"/>
        <v>-0.92400000000000004</v>
      </c>
      <c r="BD385" s="4">
        <f t="shared" si="259"/>
        <v>-0.86588235294117644</v>
      </c>
      <c r="BE385" s="4">
        <f t="shared" si="259"/>
        <v>-0.4333333333333334</v>
      </c>
      <c r="BF385" s="4">
        <f t="shared" si="260"/>
        <v>-0.53333333333333333</v>
      </c>
      <c r="BG385" s="4">
        <f t="shared" si="261"/>
        <v>1.1428571428571428</v>
      </c>
      <c r="BH385" s="4">
        <f t="shared" si="262"/>
        <v>7.3609603330733391</v>
      </c>
      <c r="BI385" s="4">
        <f t="shared" si="263"/>
        <v>8.7185084279325764</v>
      </c>
      <c r="BJ385" s="4">
        <f t="shared" si="264"/>
        <v>0.84429124476041217</v>
      </c>
      <c r="BK385" s="4">
        <f t="shared" si="265"/>
        <v>1.2009577463421806</v>
      </c>
      <c r="BL385" s="4">
        <f t="shared" si="266"/>
        <v>2.3353147574819402</v>
      </c>
      <c r="BM385" s="4">
        <f t="shared" si="267"/>
        <v>0.51425947722658027</v>
      </c>
      <c r="BN385" s="3">
        <f t="shared" si="268"/>
        <v>1</v>
      </c>
      <c r="BO385" s="3">
        <v>100</v>
      </c>
      <c r="BP385" s="3">
        <f t="shared" si="269"/>
        <v>0.1399999999999999</v>
      </c>
      <c r="BQ385" s="3">
        <f t="shared" si="270"/>
        <v>13.999999999999989</v>
      </c>
      <c r="BR385"/>
    </row>
    <row r="386" spans="1:70" x14ac:dyDescent="0.25">
      <c r="A386" t="s">
        <v>127</v>
      </c>
      <c r="B386" t="s">
        <v>273</v>
      </c>
      <c r="C386" t="s">
        <v>134</v>
      </c>
      <c r="D386" t="s">
        <v>17</v>
      </c>
      <c r="E386" t="s">
        <v>15</v>
      </c>
      <c r="F386" s="3">
        <v>0</v>
      </c>
      <c r="G386" s="3">
        <v>3</v>
      </c>
      <c r="H386" s="3" t="str">
        <f t="shared" si="271"/>
        <v>A</v>
      </c>
      <c r="I386" s="3">
        <v>3.1</v>
      </c>
      <c r="J386" s="3">
        <v>3.4</v>
      </c>
      <c r="K386" s="3">
        <v>2.2999999999999998</v>
      </c>
      <c r="L386" s="3">
        <v>1.93</v>
      </c>
      <c r="M386" s="3">
        <v>1.97</v>
      </c>
      <c r="N386" s="3">
        <f t="shared" si="229"/>
        <v>3</v>
      </c>
      <c r="O386" s="3">
        <f t="shared" si="230"/>
        <v>5.1480900915766181E-2</v>
      </c>
      <c r="P386" s="3">
        <f t="shared" si="231"/>
        <v>2.5748928223876311E-2</v>
      </c>
      <c r="Q386" s="3">
        <f t="shared" si="232"/>
        <v>3.2595907928388752</v>
      </c>
      <c r="R386" s="3">
        <f t="shared" si="233"/>
        <v>3.5750350631136047</v>
      </c>
      <c r="S386" s="3">
        <f t="shared" si="234"/>
        <v>2.4184060721062619</v>
      </c>
      <c r="T386" s="3">
        <f t="shared" si="235"/>
        <v>2.0293581387674289</v>
      </c>
      <c r="U386" s="3">
        <f t="shared" si="236"/>
        <v>2.0714173748040592</v>
      </c>
      <c r="V386" s="4">
        <f t="shared" si="237"/>
        <v>0.32258064516129031</v>
      </c>
      <c r="W386" s="4">
        <f t="shared" si="238"/>
        <v>0.29411764705882354</v>
      </c>
      <c r="X386" s="4">
        <f t="shared" si="239"/>
        <v>0.43478260869565222</v>
      </c>
      <c r="Y386" s="4">
        <f t="shared" si="240"/>
        <v>0.5181347150259068</v>
      </c>
      <c r="Z386" s="4">
        <f t="shared" si="241"/>
        <v>0.50761421319796951</v>
      </c>
      <c r="AA386" s="4">
        <f t="shared" si="242"/>
        <v>0.91176470588235303</v>
      </c>
      <c r="AB386" s="4">
        <f t="shared" si="243"/>
        <v>1.347826086956522</v>
      </c>
      <c r="AC386" s="4">
        <f t="shared" si="244"/>
        <v>1.096774193548387</v>
      </c>
      <c r="AD386" s="4">
        <f t="shared" si="245"/>
        <v>1.4782608695652175</v>
      </c>
      <c r="AE386" s="4">
        <f t="shared" si="246"/>
        <v>0.74193548387096764</v>
      </c>
      <c r="AF386" s="4">
        <f t="shared" si="247"/>
        <v>0.67647058823529405</v>
      </c>
      <c r="AG386" s="4">
        <f t="shared" si="248"/>
        <v>0.97969543147208116</v>
      </c>
      <c r="AH386" s="4">
        <f t="shared" si="249"/>
        <v>1.0207253886010363</v>
      </c>
      <c r="AI386" s="4">
        <f t="shared" si="250"/>
        <v>0.8411847207326133</v>
      </c>
      <c r="AJ386" s="4">
        <f t="shared" si="251"/>
        <v>-0.31544427027472954</v>
      </c>
      <c r="AK386" s="4">
        <f t="shared" si="251"/>
        <v>1.1566289910073428</v>
      </c>
      <c r="AL386" s="4">
        <f t="shared" si="252"/>
        <v>-4.205923603663031E-2</v>
      </c>
      <c r="AM386" s="4">
        <f t="shared" si="253"/>
        <v>4.205923603663031E-2</v>
      </c>
      <c r="AN386" s="4">
        <f t="shared" si="254"/>
        <v>0.42059236036630665</v>
      </c>
      <c r="AO386" s="4">
        <f t="shared" si="255"/>
        <v>-0.15772213513736477</v>
      </c>
      <c r="AP386" s="4">
        <f t="shared" si="255"/>
        <v>0.57831449550367142</v>
      </c>
      <c r="AQ386" s="4">
        <f t="shared" si="256"/>
        <v>-2.1029618018315155E-2</v>
      </c>
      <c r="AR386" s="4">
        <f t="shared" si="257"/>
        <v>2.1029618018315155E-2</v>
      </c>
      <c r="AS386" s="4">
        <f t="shared" si="272"/>
        <v>0.39813142153507491</v>
      </c>
      <c r="AT386" s="4">
        <f t="shared" si="272"/>
        <v>-0.15643346922075085</v>
      </c>
      <c r="AU386" s="4">
        <f t="shared" si="272"/>
        <v>0.52432164339448939</v>
      </c>
      <c r="AV386" s="4">
        <f t="shared" si="272"/>
        <v>-2.1026518760675503E-2</v>
      </c>
      <c r="AW386" s="4">
        <f t="shared" si="272"/>
        <v>2.1026518760675503E-2</v>
      </c>
      <c r="AX386" s="4">
        <f t="shared" si="273"/>
        <v>71.663655876313484</v>
      </c>
      <c r="AY386" s="4">
        <f t="shared" si="273"/>
        <v>-28.158024459735156</v>
      </c>
      <c r="AZ386" s="4">
        <f t="shared" si="273"/>
        <v>94.377895811008088</v>
      </c>
      <c r="BA386" s="4">
        <f t="shared" si="273"/>
        <v>-3.7847733769215903</v>
      </c>
      <c r="BB386" s="4">
        <f t="shared" si="273"/>
        <v>3.7847733769215903</v>
      </c>
      <c r="BC386" s="4">
        <f t="shared" si="258"/>
        <v>0.34782608695652195</v>
      </c>
      <c r="BD386" s="4">
        <f t="shared" si="259"/>
        <v>-8.8235294117646981E-2</v>
      </c>
      <c r="BE386" s="4">
        <f t="shared" si="259"/>
        <v>0.47826086956521746</v>
      </c>
      <c r="BF386" s="4">
        <f t="shared" si="260"/>
        <v>-2.0304568527918621E-2</v>
      </c>
      <c r="BG386" s="4">
        <f t="shared" si="261"/>
        <v>2.07253886010361E-2</v>
      </c>
      <c r="BH386" s="4">
        <f t="shared" si="262"/>
        <v>0.59789734972956476</v>
      </c>
      <c r="BI386" s="4">
        <f t="shared" si="263"/>
        <v>3.0843439760195803</v>
      </c>
      <c r="BJ386" s="4">
        <f t="shared" si="264"/>
        <v>0.19384911487763617</v>
      </c>
      <c r="BK386" s="4">
        <f t="shared" si="265"/>
        <v>2.9740371013026904E-2</v>
      </c>
      <c r="BL386" s="4">
        <f t="shared" si="266"/>
        <v>2.050387756785744</v>
      </c>
      <c r="BM386" s="4">
        <f t="shared" si="267"/>
        <v>1.4504754485877782E-2</v>
      </c>
      <c r="BN386" s="3">
        <f t="shared" si="268"/>
        <v>0</v>
      </c>
      <c r="BO386" s="3">
        <v>100</v>
      </c>
      <c r="BP386" s="3">
        <f t="shared" si="269"/>
        <v>-1</v>
      </c>
      <c r="BQ386" s="3">
        <f t="shared" si="270"/>
        <v>-100</v>
      </c>
      <c r="BR386"/>
    </row>
    <row r="387" spans="1:70" x14ac:dyDescent="0.25">
      <c r="A387" t="s">
        <v>127</v>
      </c>
      <c r="B387" t="s">
        <v>273</v>
      </c>
      <c r="C387" t="s">
        <v>134</v>
      </c>
      <c r="D387" t="s">
        <v>20</v>
      </c>
      <c r="E387" t="s">
        <v>29</v>
      </c>
      <c r="F387" s="3">
        <v>1</v>
      </c>
      <c r="G387" s="3">
        <v>0</v>
      </c>
      <c r="H387" s="3" t="str">
        <f t="shared" si="271"/>
        <v>H</v>
      </c>
      <c r="I387" s="3">
        <v>1.4</v>
      </c>
      <c r="J387" s="3">
        <v>5</v>
      </c>
      <c r="K387" s="3">
        <v>7</v>
      </c>
      <c r="L387" s="3">
        <v>1.44</v>
      </c>
      <c r="M387" s="3">
        <v>2.75</v>
      </c>
      <c r="N387" s="3">
        <f t="shared" ref="N387:N450" si="274">SUM(F387:G387)</f>
        <v>1</v>
      </c>
      <c r="O387" s="3">
        <f t="shared" ref="O387:O450" si="275">((1/I387)+(1/J387)+(1/K387))-1</f>
        <v>5.7142857142857162E-2</v>
      </c>
      <c r="P387" s="3">
        <f t="shared" ref="P387:P450" si="276">((1/L387)+(1/M387-1))</f>
        <v>5.8080808080808066E-2</v>
      </c>
      <c r="Q387" s="3">
        <f t="shared" ref="Q387:Q450" si="277">I387*(1+O387)</f>
        <v>1.48</v>
      </c>
      <c r="R387" s="3">
        <f t="shared" ref="R387:R450" si="278">J387*(1+O387)</f>
        <v>5.2857142857142856</v>
      </c>
      <c r="S387" s="3">
        <f t="shared" ref="S387:S450" si="279">K387*(1+O387)</f>
        <v>7.4</v>
      </c>
      <c r="T387" s="3">
        <f t="shared" ref="T387:T450" si="280">L387*(1+O387)</f>
        <v>1.5222857142857142</v>
      </c>
      <c r="U387" s="3">
        <f t="shared" ref="U387:U450" si="281">M387*(1+O387)</f>
        <v>2.907142857142857</v>
      </c>
      <c r="V387" s="4">
        <f t="shared" ref="V387:V450" si="282">1/I387</f>
        <v>0.7142857142857143</v>
      </c>
      <c r="W387" s="4">
        <f t="shared" ref="W387:W450" si="283">1/J387</f>
        <v>0.2</v>
      </c>
      <c r="X387" s="4">
        <f t="shared" ref="X387:X450" si="284">1/K387</f>
        <v>0.14285714285714285</v>
      </c>
      <c r="Y387" s="4">
        <f t="shared" ref="Y387:Y450" si="285">1/L387</f>
        <v>0.69444444444444442</v>
      </c>
      <c r="Z387" s="4">
        <f t="shared" ref="Z387:Z450" si="286">1/M387</f>
        <v>0.36363636363636365</v>
      </c>
      <c r="AA387" s="4">
        <f t="shared" ref="AA387:AA450" si="287">(I387/J387)</f>
        <v>0.27999999999999997</v>
      </c>
      <c r="AB387" s="4">
        <f t="shared" ref="AB387:AB450" si="288">(I387/K387)</f>
        <v>0.19999999999999998</v>
      </c>
      <c r="AC387" s="4">
        <f t="shared" ref="AC387:AC450" si="289">(J387/I387)</f>
        <v>3.5714285714285716</v>
      </c>
      <c r="AD387" s="4">
        <f t="shared" ref="AD387:AD450" si="290">(J387/K387)</f>
        <v>0.7142857142857143</v>
      </c>
      <c r="AE387" s="4">
        <f t="shared" ref="AE387:AE450" si="291">(K387/I387)</f>
        <v>5</v>
      </c>
      <c r="AF387" s="4">
        <f t="shared" ref="AF387:AF450" si="292">(K387/J387)</f>
        <v>1.4</v>
      </c>
      <c r="AG387" s="4">
        <f t="shared" ref="AG387:AG450" si="293">(L387/M387)</f>
        <v>0.52363636363636357</v>
      </c>
      <c r="AH387" s="4">
        <f t="shared" ref="AH387:AH450" si="294">(M387/L387)</f>
        <v>1.9097222222222223</v>
      </c>
      <c r="AI387" s="4">
        <f t="shared" ref="AI387:AI450" si="295">Q387-S387</f>
        <v>-5.92</v>
      </c>
      <c r="AJ387" s="4">
        <f t="shared" ref="AJ387:AK434" si="296">Q387-R387</f>
        <v>-3.8057142857142856</v>
      </c>
      <c r="AK387" s="4">
        <f t="shared" si="296"/>
        <v>-2.1142857142857148</v>
      </c>
      <c r="AL387" s="4">
        <f t="shared" ref="AL387:AL450" si="297">T387-U387</f>
        <v>-1.3848571428571428</v>
      </c>
      <c r="AM387" s="4">
        <f t="shared" ref="AM387:AM450" si="298">U387-T387</f>
        <v>1.3848571428571428</v>
      </c>
      <c r="AN387" s="4">
        <f t="shared" ref="AN387:AN450" si="299">(Q387-S387)/2</f>
        <v>-2.96</v>
      </c>
      <c r="AO387" s="4">
        <f t="shared" ref="AO387:AP434" si="300">(Q387-R387)/2</f>
        <v>-1.9028571428571428</v>
      </c>
      <c r="AP387" s="4">
        <f t="shared" si="300"/>
        <v>-1.0571428571428574</v>
      </c>
      <c r="AQ387" s="4">
        <f t="shared" ref="AQ387:AQ450" si="301">(T387-U387)/2</f>
        <v>-0.69242857142857139</v>
      </c>
      <c r="AR387" s="4">
        <f t="shared" ref="AR387:AR450" si="302">(U387-T387)/2</f>
        <v>0.69242857142857139</v>
      </c>
      <c r="AS387" s="4">
        <f t="shared" si="272"/>
        <v>-1.2449972115222261</v>
      </c>
      <c r="AT387" s="4">
        <f t="shared" si="272"/>
        <v>-1.0869374394022107</v>
      </c>
      <c r="AU387" s="4">
        <f t="shared" si="272"/>
        <v>-0.81316879999086944</v>
      </c>
      <c r="AV387" s="4">
        <f t="shared" si="272"/>
        <v>-0.60562637326807012</v>
      </c>
      <c r="AW387" s="4">
        <f t="shared" si="272"/>
        <v>0.60562637326807012</v>
      </c>
      <c r="AX387" s="4">
        <f t="shared" si="273"/>
        <v>-224.09949807400071</v>
      </c>
      <c r="AY387" s="4">
        <f t="shared" si="273"/>
        <v>-195.64873909239793</v>
      </c>
      <c r="AZ387" s="4">
        <f t="shared" si="273"/>
        <v>-146.37038399835652</v>
      </c>
      <c r="BA387" s="4">
        <f t="shared" si="273"/>
        <v>-109.01274718825262</v>
      </c>
      <c r="BB387" s="4">
        <f t="shared" si="273"/>
        <v>109.01274718825262</v>
      </c>
      <c r="BC387" s="4">
        <f t="shared" ref="BC387:BC450" si="303">(Q387-S387)/S387</f>
        <v>-0.79999999999999993</v>
      </c>
      <c r="BD387" s="4">
        <f t="shared" ref="BD387:BE434" si="304">(Q387-R387)/R387</f>
        <v>-0.72</v>
      </c>
      <c r="BE387" s="4">
        <f t="shared" si="304"/>
        <v>-0.28571428571428575</v>
      </c>
      <c r="BF387" s="4">
        <f t="shared" ref="BF387:BF450" si="305">(T387-U387)/U387</f>
        <v>-0.47636363636363638</v>
      </c>
      <c r="BG387" s="4">
        <f t="shared" ref="BG387:BG450" si="306">(U387-T387)/T387</f>
        <v>0.90972222222222221</v>
      </c>
      <c r="BH387" s="4">
        <f t="shared" ref="BH387:BH450" si="307">_xlfn.STDEV.S(Q387:S387)</f>
        <v>3.0000018140584084</v>
      </c>
      <c r="BI387" s="4">
        <f t="shared" ref="BI387:BI450" si="308">AVERAGE(Q387:S387)</f>
        <v>4.7219047619047618</v>
      </c>
      <c r="BJ387" s="4">
        <f t="shared" ref="BJ387:BJ450" si="309">BH387/BI387</f>
        <v>0.63533721354605266</v>
      </c>
      <c r="BK387" s="4">
        <f t="shared" ref="BK387:BK450" si="310">_xlfn.STDEV.S(T387:U387)</f>
        <v>0.97924187668891227</v>
      </c>
      <c r="BL387" s="4">
        <f t="shared" ref="BL387:BL450" si="311">AVERAGE(T387:U387)</f>
        <v>2.2147142857142859</v>
      </c>
      <c r="BM387" s="4">
        <f t="shared" ref="BM387:BM450" si="312">BK387/BL387</f>
        <v>0.44215268895196963</v>
      </c>
      <c r="BN387" s="3">
        <f t="shared" ref="BN387:BN450" si="313">IF(H387="H",1,0)</f>
        <v>1</v>
      </c>
      <c r="BO387" s="3">
        <v>100</v>
      </c>
      <c r="BP387" s="3">
        <f t="shared" ref="BP387:BP450" si="314">IF(H387="H",I387-1,-1)</f>
        <v>0.39999999999999991</v>
      </c>
      <c r="BQ387" s="3">
        <f t="shared" ref="BQ387:BQ450" si="315">BP387*100</f>
        <v>39.999999999999993</v>
      </c>
      <c r="BR387"/>
    </row>
    <row r="388" spans="1:70" x14ac:dyDescent="0.25">
      <c r="A388" t="s">
        <v>127</v>
      </c>
      <c r="B388" t="s">
        <v>273</v>
      </c>
      <c r="C388" t="s">
        <v>134</v>
      </c>
      <c r="D388" t="s">
        <v>133</v>
      </c>
      <c r="E388" t="s">
        <v>13</v>
      </c>
      <c r="F388" s="3">
        <v>1</v>
      </c>
      <c r="G388" s="3">
        <v>1</v>
      </c>
      <c r="H388" s="3" t="str">
        <f t="shared" ref="H388:H451" si="316">IF(F388&gt;G388,"H",IF(F388=G388,"D","A"))</f>
        <v>D</v>
      </c>
      <c r="I388" s="3">
        <v>2.2000000000000002</v>
      </c>
      <c r="J388" s="3">
        <v>3.4</v>
      </c>
      <c r="K388" s="3">
        <v>3.25</v>
      </c>
      <c r="L388" s="3">
        <v>1.89</v>
      </c>
      <c r="M388" s="3">
        <v>2.0099999999999998</v>
      </c>
      <c r="N388" s="3">
        <f t="shared" si="274"/>
        <v>2</v>
      </c>
      <c r="O388" s="3">
        <f t="shared" si="275"/>
        <v>5.635540929658589E-2</v>
      </c>
      <c r="P388" s="3">
        <f t="shared" si="276"/>
        <v>2.6612966911474523E-2</v>
      </c>
      <c r="Q388" s="3">
        <f t="shared" si="277"/>
        <v>2.3239819004524893</v>
      </c>
      <c r="R388" s="3">
        <f t="shared" si="278"/>
        <v>3.5916083916083918</v>
      </c>
      <c r="S388" s="3">
        <f t="shared" si="279"/>
        <v>3.4331550802139041</v>
      </c>
      <c r="T388" s="3">
        <f t="shared" si="280"/>
        <v>1.9965117235705472</v>
      </c>
      <c r="U388" s="3">
        <f t="shared" si="281"/>
        <v>2.1232743726861374</v>
      </c>
      <c r="V388" s="4">
        <f t="shared" si="282"/>
        <v>0.45454545454545453</v>
      </c>
      <c r="W388" s="4">
        <f t="shared" si="283"/>
        <v>0.29411764705882354</v>
      </c>
      <c r="X388" s="4">
        <f t="shared" si="284"/>
        <v>0.30769230769230771</v>
      </c>
      <c r="Y388" s="4">
        <f t="shared" si="285"/>
        <v>0.52910052910052918</v>
      </c>
      <c r="Z388" s="4">
        <f t="shared" si="286"/>
        <v>0.49751243781094534</v>
      </c>
      <c r="AA388" s="4">
        <f t="shared" si="287"/>
        <v>0.6470588235294118</v>
      </c>
      <c r="AB388" s="4">
        <f t="shared" si="288"/>
        <v>0.67692307692307696</v>
      </c>
      <c r="AC388" s="4">
        <f t="shared" si="289"/>
        <v>1.5454545454545452</v>
      </c>
      <c r="AD388" s="4">
        <f t="shared" si="290"/>
        <v>1.0461538461538462</v>
      </c>
      <c r="AE388" s="4">
        <f t="shared" si="291"/>
        <v>1.4772727272727271</v>
      </c>
      <c r="AF388" s="4">
        <f t="shared" si="292"/>
        <v>0.95588235294117652</v>
      </c>
      <c r="AG388" s="4">
        <f t="shared" si="293"/>
        <v>0.94029850746268662</v>
      </c>
      <c r="AH388" s="4">
        <f t="shared" si="294"/>
        <v>1.0634920634920635</v>
      </c>
      <c r="AI388" s="4">
        <f t="shared" si="295"/>
        <v>-1.1091731797614148</v>
      </c>
      <c r="AJ388" s="4">
        <f t="shared" si="296"/>
        <v>-1.2676264911559025</v>
      </c>
      <c r="AK388" s="4">
        <f t="shared" si="296"/>
        <v>0.15845331139448771</v>
      </c>
      <c r="AL388" s="4">
        <f t="shared" si="297"/>
        <v>-0.12676264911559021</v>
      </c>
      <c r="AM388" s="4">
        <f t="shared" si="298"/>
        <v>0.12676264911559021</v>
      </c>
      <c r="AN388" s="4">
        <f t="shared" si="299"/>
        <v>-0.55458658988070741</v>
      </c>
      <c r="AO388" s="4">
        <f t="shared" si="300"/>
        <v>-0.63381324557795127</v>
      </c>
      <c r="AP388" s="4">
        <f t="shared" si="300"/>
        <v>7.9226655697243853E-2</v>
      </c>
      <c r="AQ388" s="4">
        <f t="shared" si="301"/>
        <v>-6.3381324557795105E-2</v>
      </c>
      <c r="AR388" s="4">
        <f t="shared" si="302"/>
        <v>6.3381324557795105E-2</v>
      </c>
      <c r="AS388" s="4">
        <f t="shared" si="272"/>
        <v>-0.50635776378707675</v>
      </c>
      <c r="AT388" s="4">
        <f t="shared" si="272"/>
        <v>-0.56491184198415267</v>
      </c>
      <c r="AU388" s="4">
        <f t="shared" si="272"/>
        <v>7.906151224831745E-2</v>
      </c>
      <c r="AV388" s="4">
        <f t="shared" si="272"/>
        <v>-6.3296656883708544E-2</v>
      </c>
      <c r="AW388" s="4">
        <f t="shared" si="272"/>
        <v>6.3296656883708544E-2</v>
      </c>
      <c r="AX388" s="4">
        <f t="shared" si="273"/>
        <v>-91.14439748167382</v>
      </c>
      <c r="AY388" s="4">
        <f t="shared" si="273"/>
        <v>-101.68413155714748</v>
      </c>
      <c r="AZ388" s="4">
        <f t="shared" si="273"/>
        <v>14.231072204697142</v>
      </c>
      <c r="BA388" s="4">
        <f t="shared" si="273"/>
        <v>-11.393398239067539</v>
      </c>
      <c r="BB388" s="4">
        <f t="shared" si="273"/>
        <v>11.393398239067539</v>
      </c>
      <c r="BC388" s="4">
        <f t="shared" si="303"/>
        <v>-0.32307692307692298</v>
      </c>
      <c r="BD388" s="4">
        <f t="shared" si="304"/>
        <v>-0.35294117647058809</v>
      </c>
      <c r="BE388" s="4">
        <f t="shared" si="304"/>
        <v>4.6153846153846101E-2</v>
      </c>
      <c r="BF388" s="4">
        <f t="shared" si="305"/>
        <v>-5.9701492537313397E-2</v>
      </c>
      <c r="BG388" s="4">
        <f t="shared" si="306"/>
        <v>6.3492063492063447E-2</v>
      </c>
      <c r="BH388" s="4">
        <f t="shared" si="307"/>
        <v>0.69068197163795675</v>
      </c>
      <c r="BI388" s="4">
        <f t="shared" si="308"/>
        <v>3.1162484574249283</v>
      </c>
      <c r="BJ388" s="4">
        <f t="shared" si="309"/>
        <v>0.22163892933257731</v>
      </c>
      <c r="BK388" s="4">
        <f t="shared" si="310"/>
        <v>8.9634728790804752E-2</v>
      </c>
      <c r="BL388" s="4">
        <f t="shared" si="311"/>
        <v>2.0598930481283424</v>
      </c>
      <c r="BM388" s="4">
        <f t="shared" si="312"/>
        <v>4.3514263457633665E-2</v>
      </c>
      <c r="BN388" s="3">
        <f t="shared" si="313"/>
        <v>0</v>
      </c>
      <c r="BO388" s="3">
        <v>100</v>
      </c>
      <c r="BP388" s="3">
        <f t="shared" si="314"/>
        <v>-1</v>
      </c>
      <c r="BQ388" s="3">
        <f t="shared" si="315"/>
        <v>-100</v>
      </c>
      <c r="BR388"/>
    </row>
    <row r="389" spans="1:70" x14ac:dyDescent="0.25">
      <c r="A389" t="s">
        <v>127</v>
      </c>
      <c r="B389" t="s">
        <v>273</v>
      </c>
      <c r="C389" t="s">
        <v>136</v>
      </c>
      <c r="D389" t="s">
        <v>14</v>
      </c>
      <c r="E389" t="s">
        <v>21</v>
      </c>
      <c r="F389" s="3">
        <v>1</v>
      </c>
      <c r="G389" s="3">
        <v>2</v>
      </c>
      <c r="H389" s="3" t="str">
        <f t="shared" si="316"/>
        <v>A</v>
      </c>
      <c r="I389" s="3">
        <v>2.4</v>
      </c>
      <c r="J389" s="3">
        <v>3.5</v>
      </c>
      <c r="K389" s="3">
        <v>2.8</v>
      </c>
      <c r="L389" s="3">
        <v>1.73</v>
      </c>
      <c r="M389" s="3">
        <v>2.1</v>
      </c>
      <c r="N389" s="3">
        <f t="shared" si="274"/>
        <v>3</v>
      </c>
      <c r="O389" s="3">
        <f t="shared" si="275"/>
        <v>5.9523809523809534E-2</v>
      </c>
      <c r="P389" s="3">
        <f t="shared" si="276"/>
        <v>5.4225158271401064E-2</v>
      </c>
      <c r="Q389" s="3">
        <f t="shared" si="277"/>
        <v>2.5428571428571427</v>
      </c>
      <c r="R389" s="3">
        <f t="shared" si="278"/>
        <v>3.7083333333333335</v>
      </c>
      <c r="S389" s="3">
        <f t="shared" si="279"/>
        <v>2.9666666666666663</v>
      </c>
      <c r="T389" s="3">
        <f t="shared" si="280"/>
        <v>1.8329761904761905</v>
      </c>
      <c r="U389" s="3">
        <f t="shared" si="281"/>
        <v>2.2250000000000001</v>
      </c>
      <c r="V389" s="4">
        <f t="shared" si="282"/>
        <v>0.41666666666666669</v>
      </c>
      <c r="W389" s="4">
        <f t="shared" si="283"/>
        <v>0.2857142857142857</v>
      </c>
      <c r="X389" s="4">
        <f t="shared" si="284"/>
        <v>0.35714285714285715</v>
      </c>
      <c r="Y389" s="4">
        <f t="shared" si="285"/>
        <v>0.5780346820809249</v>
      </c>
      <c r="Z389" s="4">
        <f t="shared" si="286"/>
        <v>0.47619047619047616</v>
      </c>
      <c r="AA389" s="4">
        <f t="shared" si="287"/>
        <v>0.68571428571428572</v>
      </c>
      <c r="AB389" s="4">
        <f t="shared" si="288"/>
        <v>0.85714285714285721</v>
      </c>
      <c r="AC389" s="4">
        <f t="shared" si="289"/>
        <v>1.4583333333333335</v>
      </c>
      <c r="AD389" s="4">
        <f t="shared" si="290"/>
        <v>1.25</v>
      </c>
      <c r="AE389" s="4">
        <f t="shared" si="291"/>
        <v>1.1666666666666667</v>
      </c>
      <c r="AF389" s="4">
        <f t="shared" si="292"/>
        <v>0.79999999999999993</v>
      </c>
      <c r="AG389" s="4">
        <f t="shared" si="293"/>
        <v>0.82380952380952377</v>
      </c>
      <c r="AH389" s="4">
        <f t="shared" si="294"/>
        <v>1.2138728323699424</v>
      </c>
      <c r="AI389" s="4">
        <f t="shared" si="295"/>
        <v>-0.42380952380952364</v>
      </c>
      <c r="AJ389" s="4">
        <f t="shared" si="296"/>
        <v>-1.1654761904761908</v>
      </c>
      <c r="AK389" s="4">
        <f t="shared" si="296"/>
        <v>0.74166666666666714</v>
      </c>
      <c r="AL389" s="4">
        <f t="shared" si="297"/>
        <v>-0.39202380952380955</v>
      </c>
      <c r="AM389" s="4">
        <f t="shared" si="298"/>
        <v>0.39202380952380955</v>
      </c>
      <c r="AN389" s="4">
        <f t="shared" si="299"/>
        <v>-0.21190476190476182</v>
      </c>
      <c r="AO389" s="4">
        <f t="shared" si="300"/>
        <v>-0.58273809523809539</v>
      </c>
      <c r="AP389" s="4">
        <f t="shared" si="300"/>
        <v>0.37083333333333357</v>
      </c>
      <c r="AQ389" s="4">
        <f t="shared" si="301"/>
        <v>-0.19601190476190478</v>
      </c>
      <c r="AR389" s="4">
        <f t="shared" si="302"/>
        <v>0.19601190476190478</v>
      </c>
      <c r="AS389" s="4">
        <f t="shared" si="272"/>
        <v>-0.20881580340440767</v>
      </c>
      <c r="AT389" s="4">
        <f t="shared" si="272"/>
        <v>-0.52763021789992304</v>
      </c>
      <c r="AU389" s="4">
        <f t="shared" si="272"/>
        <v>0.35511270761939451</v>
      </c>
      <c r="AV389" s="4">
        <f t="shared" si="272"/>
        <v>-0.19355792847695175</v>
      </c>
      <c r="AW389" s="4">
        <f t="shared" si="272"/>
        <v>0.19355792847695175</v>
      </c>
      <c r="AX389" s="4">
        <f t="shared" si="273"/>
        <v>-37.586844612793378</v>
      </c>
      <c r="AY389" s="4">
        <f t="shared" si="273"/>
        <v>-94.973439221986141</v>
      </c>
      <c r="AZ389" s="4">
        <f t="shared" si="273"/>
        <v>63.920287371491007</v>
      </c>
      <c r="BA389" s="4">
        <f t="shared" si="273"/>
        <v>-34.840427125851313</v>
      </c>
      <c r="BB389" s="4">
        <f t="shared" si="273"/>
        <v>34.840427125851313</v>
      </c>
      <c r="BC389" s="4">
        <f t="shared" si="303"/>
        <v>-0.14285714285714282</v>
      </c>
      <c r="BD389" s="4">
        <f t="shared" si="304"/>
        <v>-0.31428571428571433</v>
      </c>
      <c r="BE389" s="4">
        <f t="shared" si="304"/>
        <v>0.25000000000000017</v>
      </c>
      <c r="BF389" s="4">
        <f t="shared" si="305"/>
        <v>-0.1761904761904762</v>
      </c>
      <c r="BG389" s="4">
        <f t="shared" si="306"/>
        <v>0.2138728323699422</v>
      </c>
      <c r="BH389" s="4">
        <f t="shared" si="307"/>
        <v>0.58991789082365531</v>
      </c>
      <c r="BI389" s="4">
        <f t="shared" si="308"/>
        <v>3.0726190476190478</v>
      </c>
      <c r="BJ389" s="4">
        <f t="shared" si="309"/>
        <v>0.191991874580345</v>
      </c>
      <c r="BK389" s="4">
        <f t="shared" si="310"/>
        <v>0.27720269410086917</v>
      </c>
      <c r="BL389" s="4">
        <f t="shared" si="311"/>
        <v>2.0289880952380952</v>
      </c>
      <c r="BM389" s="4">
        <f t="shared" si="312"/>
        <v>0.13662115354518151</v>
      </c>
      <c r="BN389" s="3">
        <f t="shared" si="313"/>
        <v>0</v>
      </c>
      <c r="BO389" s="3">
        <v>100</v>
      </c>
      <c r="BP389" s="3">
        <f t="shared" si="314"/>
        <v>-1</v>
      </c>
      <c r="BQ389" s="3">
        <f t="shared" si="315"/>
        <v>-100</v>
      </c>
      <c r="BR389"/>
    </row>
    <row r="390" spans="1:70" x14ac:dyDescent="0.25">
      <c r="A390" t="s">
        <v>127</v>
      </c>
      <c r="B390" t="s">
        <v>274</v>
      </c>
      <c r="C390" t="s">
        <v>138</v>
      </c>
      <c r="D390" t="s">
        <v>22</v>
      </c>
      <c r="E390" t="s">
        <v>19</v>
      </c>
      <c r="F390" s="3">
        <v>2</v>
      </c>
      <c r="G390" s="3">
        <v>1</v>
      </c>
      <c r="H390" s="3" t="str">
        <f t="shared" si="316"/>
        <v>H</v>
      </c>
      <c r="I390" s="3">
        <v>2.88</v>
      </c>
      <c r="J390" s="3">
        <v>3.2</v>
      </c>
      <c r="K390" s="3">
        <v>2.5499999999999998</v>
      </c>
      <c r="L390" s="3">
        <v>2.0699999999999998</v>
      </c>
      <c r="M390" s="3">
        <v>1.83</v>
      </c>
      <c r="N390" s="3">
        <f t="shared" si="274"/>
        <v>3</v>
      </c>
      <c r="O390" s="3">
        <f t="shared" si="275"/>
        <v>5.1879084967320299E-2</v>
      </c>
      <c r="P390" s="3">
        <f t="shared" si="276"/>
        <v>2.9539874871307492E-2</v>
      </c>
      <c r="Q390" s="3">
        <f t="shared" si="277"/>
        <v>3.0294117647058822</v>
      </c>
      <c r="R390" s="3">
        <f t="shared" si="278"/>
        <v>3.3660130718954253</v>
      </c>
      <c r="S390" s="3">
        <f t="shared" si="279"/>
        <v>2.6822916666666665</v>
      </c>
      <c r="T390" s="3">
        <f t="shared" si="280"/>
        <v>2.1773897058823528</v>
      </c>
      <c r="U390" s="3">
        <f t="shared" si="281"/>
        <v>1.9249387254901962</v>
      </c>
      <c r="V390" s="4">
        <f t="shared" si="282"/>
        <v>0.34722222222222221</v>
      </c>
      <c r="W390" s="4">
        <f t="shared" si="283"/>
        <v>0.3125</v>
      </c>
      <c r="X390" s="4">
        <f t="shared" si="284"/>
        <v>0.39215686274509809</v>
      </c>
      <c r="Y390" s="4">
        <f t="shared" si="285"/>
        <v>0.48309178743961356</v>
      </c>
      <c r="Z390" s="4">
        <f t="shared" si="286"/>
        <v>0.54644808743169393</v>
      </c>
      <c r="AA390" s="4">
        <f t="shared" si="287"/>
        <v>0.89999999999999991</v>
      </c>
      <c r="AB390" s="4">
        <f t="shared" si="288"/>
        <v>1.1294117647058823</v>
      </c>
      <c r="AC390" s="4">
        <f t="shared" si="289"/>
        <v>1.1111111111111112</v>
      </c>
      <c r="AD390" s="4">
        <f t="shared" si="290"/>
        <v>1.2549019607843139</v>
      </c>
      <c r="AE390" s="4">
        <f t="shared" si="291"/>
        <v>0.88541666666666663</v>
      </c>
      <c r="AF390" s="4">
        <f t="shared" si="292"/>
        <v>0.79687499999999989</v>
      </c>
      <c r="AG390" s="4">
        <f t="shared" si="293"/>
        <v>1.1311475409836065</v>
      </c>
      <c r="AH390" s="4">
        <f t="shared" si="294"/>
        <v>0.8840579710144929</v>
      </c>
      <c r="AI390" s="4">
        <f t="shared" si="295"/>
        <v>0.34712009803921573</v>
      </c>
      <c r="AJ390" s="4">
        <f t="shared" si="296"/>
        <v>-0.33660130718954306</v>
      </c>
      <c r="AK390" s="4">
        <f t="shared" si="296"/>
        <v>0.68372140522875879</v>
      </c>
      <c r="AL390" s="4">
        <f t="shared" si="297"/>
        <v>0.25245098039215663</v>
      </c>
      <c r="AM390" s="4">
        <f t="shared" si="298"/>
        <v>-0.25245098039215663</v>
      </c>
      <c r="AN390" s="4">
        <f t="shared" si="299"/>
        <v>0.17356004901960786</v>
      </c>
      <c r="AO390" s="4">
        <f t="shared" si="300"/>
        <v>-0.16830065359477153</v>
      </c>
      <c r="AP390" s="4">
        <f t="shared" si="300"/>
        <v>0.3418607026143794</v>
      </c>
      <c r="AQ390" s="4">
        <f t="shared" si="301"/>
        <v>0.12622549019607832</v>
      </c>
      <c r="AR390" s="4">
        <f t="shared" si="302"/>
        <v>-0.12622549019607832</v>
      </c>
      <c r="AS390" s="4">
        <f t="shared" si="272"/>
        <v>0.17184816279981618</v>
      </c>
      <c r="AT390" s="4">
        <f t="shared" si="272"/>
        <v>-0.16673808004975232</v>
      </c>
      <c r="AU390" s="4">
        <f t="shared" si="272"/>
        <v>0.32940545399756066</v>
      </c>
      <c r="AV390" s="4">
        <f t="shared" si="272"/>
        <v>0.12556144849316206</v>
      </c>
      <c r="AW390" s="4">
        <f t="shared" si="272"/>
        <v>-0.12556144849316206</v>
      </c>
      <c r="AX390" s="4">
        <f t="shared" si="273"/>
        <v>30.932669303966911</v>
      </c>
      <c r="AY390" s="4">
        <f t="shared" si="273"/>
        <v>-30.01285440895542</v>
      </c>
      <c r="AZ390" s="4">
        <f t="shared" si="273"/>
        <v>59.29298171956092</v>
      </c>
      <c r="BA390" s="4">
        <f t="shared" si="273"/>
        <v>22.60106072876917</v>
      </c>
      <c r="BB390" s="4">
        <f t="shared" si="273"/>
        <v>-22.60106072876917</v>
      </c>
      <c r="BC390" s="4">
        <f t="shared" si="303"/>
        <v>0.12941176470588237</v>
      </c>
      <c r="BD390" s="4">
        <f t="shared" si="304"/>
        <v>-0.10000000000000016</v>
      </c>
      <c r="BE390" s="4">
        <f t="shared" si="304"/>
        <v>0.25490196078431399</v>
      </c>
      <c r="BF390" s="4">
        <f t="shared" si="305"/>
        <v>0.13114754098360643</v>
      </c>
      <c r="BG390" s="4">
        <f t="shared" si="306"/>
        <v>-0.11594202898550715</v>
      </c>
      <c r="BH390" s="4">
        <f t="shared" si="307"/>
        <v>0.34187418797769559</v>
      </c>
      <c r="BI390" s="4">
        <f t="shared" si="308"/>
        <v>3.0259055010893245</v>
      </c>
      <c r="BJ390" s="4">
        <f t="shared" si="309"/>
        <v>0.11298244041481832</v>
      </c>
      <c r="BK390" s="4">
        <f t="shared" si="310"/>
        <v>0.1785098001524861</v>
      </c>
      <c r="BL390" s="4">
        <f t="shared" si="311"/>
        <v>2.0511642156862746</v>
      </c>
      <c r="BM390" s="4">
        <f t="shared" si="312"/>
        <v>8.7028526915267301E-2</v>
      </c>
      <c r="BN390" s="3">
        <f t="shared" si="313"/>
        <v>1</v>
      </c>
      <c r="BO390" s="3">
        <v>100</v>
      </c>
      <c r="BP390" s="3">
        <f t="shared" si="314"/>
        <v>1.88</v>
      </c>
      <c r="BQ390" s="3">
        <f t="shared" si="315"/>
        <v>188</v>
      </c>
      <c r="BR390"/>
    </row>
    <row r="391" spans="1:70" x14ac:dyDescent="0.25">
      <c r="A391" t="s">
        <v>127</v>
      </c>
      <c r="B391" t="s">
        <v>274</v>
      </c>
      <c r="C391" t="s">
        <v>139</v>
      </c>
      <c r="D391" t="s">
        <v>24</v>
      </c>
      <c r="E391" t="s">
        <v>130</v>
      </c>
      <c r="F391" s="3">
        <v>0</v>
      </c>
      <c r="G391" s="3">
        <v>2</v>
      </c>
      <c r="H391" s="3" t="str">
        <f t="shared" si="316"/>
        <v>A</v>
      </c>
      <c r="I391" s="3">
        <v>3.6</v>
      </c>
      <c r="J391" s="3">
        <v>3.9</v>
      </c>
      <c r="K391" s="3">
        <v>1.95</v>
      </c>
      <c r="L391" s="3">
        <v>1.57</v>
      </c>
      <c r="M391" s="3">
        <v>2.38</v>
      </c>
      <c r="N391" s="3">
        <f t="shared" si="274"/>
        <v>2</v>
      </c>
      <c r="O391" s="3">
        <f t="shared" si="275"/>
        <v>4.7008547008547286E-2</v>
      </c>
      <c r="P391" s="3">
        <f t="shared" si="276"/>
        <v>5.7110742386126456E-2</v>
      </c>
      <c r="Q391" s="3">
        <f t="shared" si="277"/>
        <v>3.7692307692307705</v>
      </c>
      <c r="R391" s="3">
        <f t="shared" si="278"/>
        <v>4.0833333333333339</v>
      </c>
      <c r="S391" s="3">
        <f t="shared" si="279"/>
        <v>2.041666666666667</v>
      </c>
      <c r="T391" s="3">
        <f t="shared" si="280"/>
        <v>1.6438034188034194</v>
      </c>
      <c r="U391" s="3">
        <f t="shared" si="281"/>
        <v>2.4918803418803424</v>
      </c>
      <c r="V391" s="4">
        <f t="shared" si="282"/>
        <v>0.27777777777777779</v>
      </c>
      <c r="W391" s="4">
        <f t="shared" si="283"/>
        <v>0.25641025641025644</v>
      </c>
      <c r="X391" s="4">
        <f t="shared" si="284"/>
        <v>0.51282051282051289</v>
      </c>
      <c r="Y391" s="4">
        <f t="shared" si="285"/>
        <v>0.63694267515923564</v>
      </c>
      <c r="Z391" s="4">
        <f t="shared" si="286"/>
        <v>0.42016806722689076</v>
      </c>
      <c r="AA391" s="4">
        <f t="shared" si="287"/>
        <v>0.92307692307692313</v>
      </c>
      <c r="AB391" s="4">
        <f t="shared" si="288"/>
        <v>1.8461538461538463</v>
      </c>
      <c r="AC391" s="4">
        <f t="shared" si="289"/>
        <v>1.0833333333333333</v>
      </c>
      <c r="AD391" s="4">
        <f t="shared" si="290"/>
        <v>2</v>
      </c>
      <c r="AE391" s="4">
        <f t="shared" si="291"/>
        <v>0.54166666666666663</v>
      </c>
      <c r="AF391" s="4">
        <f t="shared" si="292"/>
        <v>0.5</v>
      </c>
      <c r="AG391" s="4">
        <f t="shared" si="293"/>
        <v>0.65966386554621859</v>
      </c>
      <c r="AH391" s="4">
        <f t="shared" si="294"/>
        <v>1.5159235668789808</v>
      </c>
      <c r="AI391" s="4">
        <f t="shared" si="295"/>
        <v>1.7275641025641035</v>
      </c>
      <c r="AJ391" s="4">
        <f t="shared" si="296"/>
        <v>-0.31410256410256343</v>
      </c>
      <c r="AK391" s="4">
        <f t="shared" si="296"/>
        <v>2.041666666666667</v>
      </c>
      <c r="AL391" s="4">
        <f t="shared" si="297"/>
        <v>-0.84807692307692295</v>
      </c>
      <c r="AM391" s="4">
        <f t="shared" si="298"/>
        <v>0.84807692307692295</v>
      </c>
      <c r="AN391" s="4">
        <f t="shared" si="299"/>
        <v>0.86378205128205177</v>
      </c>
      <c r="AO391" s="4">
        <f t="shared" si="300"/>
        <v>-0.15705128205128172</v>
      </c>
      <c r="AP391" s="4">
        <f t="shared" si="300"/>
        <v>1.0208333333333335</v>
      </c>
      <c r="AQ391" s="4">
        <f t="shared" si="301"/>
        <v>-0.42403846153846148</v>
      </c>
      <c r="AR391" s="4">
        <f t="shared" si="302"/>
        <v>0.42403846153846148</v>
      </c>
      <c r="AS391" s="4">
        <f t="shared" si="272"/>
        <v>0.71244103920557122</v>
      </c>
      <c r="AT391" s="4">
        <f t="shared" si="272"/>
        <v>-0.15577883190036981</v>
      </c>
      <c r="AU391" s="4">
        <f t="shared" si="272"/>
        <v>0.79570707654369166</v>
      </c>
      <c r="AV391" s="4">
        <f t="shared" si="272"/>
        <v>-0.40105593389075095</v>
      </c>
      <c r="AW391" s="4">
        <f t="shared" si="272"/>
        <v>0.40105593389075095</v>
      </c>
      <c r="AX391" s="4">
        <f t="shared" si="273"/>
        <v>128.23938705700283</v>
      </c>
      <c r="AY391" s="4">
        <f t="shared" si="273"/>
        <v>-28.040189742066566</v>
      </c>
      <c r="AZ391" s="4">
        <f t="shared" si="273"/>
        <v>143.2272737778645</v>
      </c>
      <c r="BA391" s="4">
        <f t="shared" si="273"/>
        <v>-72.190068100335168</v>
      </c>
      <c r="BB391" s="4">
        <f t="shared" si="273"/>
        <v>72.190068100335168</v>
      </c>
      <c r="BC391" s="4">
        <f t="shared" si="303"/>
        <v>0.84615384615384648</v>
      </c>
      <c r="BD391" s="4">
        <f t="shared" si="304"/>
        <v>-7.6923076923076747E-2</v>
      </c>
      <c r="BE391" s="4">
        <f t="shared" si="304"/>
        <v>1</v>
      </c>
      <c r="BF391" s="4">
        <f t="shared" si="305"/>
        <v>-0.34033613445378141</v>
      </c>
      <c r="BG391" s="4">
        <f t="shared" si="306"/>
        <v>0.51592356687898067</v>
      </c>
      <c r="BH391" s="4">
        <f t="shared" si="307"/>
        <v>1.0993589743589753</v>
      </c>
      <c r="BI391" s="4">
        <f t="shared" si="308"/>
        <v>3.2980769230769234</v>
      </c>
      <c r="BJ391" s="4">
        <f t="shared" si="309"/>
        <v>0.33333333333333359</v>
      </c>
      <c r="BK391" s="4">
        <f t="shared" si="310"/>
        <v>0.59968094327551569</v>
      </c>
      <c r="BL391" s="4">
        <f t="shared" si="311"/>
        <v>2.0678418803418808</v>
      </c>
      <c r="BM391" s="4">
        <f t="shared" si="312"/>
        <v>0.29000328747397702</v>
      </c>
      <c r="BN391" s="3">
        <f t="shared" si="313"/>
        <v>0</v>
      </c>
      <c r="BO391" s="3">
        <v>100</v>
      </c>
      <c r="BP391" s="3">
        <f t="shared" si="314"/>
        <v>-1</v>
      </c>
      <c r="BQ391" s="3">
        <f t="shared" si="315"/>
        <v>-100</v>
      </c>
      <c r="BR391"/>
    </row>
    <row r="392" spans="1:70" x14ac:dyDescent="0.25">
      <c r="A392" t="s">
        <v>127</v>
      </c>
      <c r="B392" t="s">
        <v>275</v>
      </c>
      <c r="C392" t="s">
        <v>129</v>
      </c>
      <c r="D392" t="s">
        <v>27</v>
      </c>
      <c r="E392" t="s">
        <v>23</v>
      </c>
      <c r="F392" s="3">
        <v>1</v>
      </c>
      <c r="G392" s="3">
        <v>1</v>
      </c>
      <c r="H392" s="3" t="str">
        <f t="shared" si="316"/>
        <v>D</v>
      </c>
      <c r="I392" s="3">
        <v>4.5</v>
      </c>
      <c r="J392" s="3">
        <v>4.2</v>
      </c>
      <c r="K392" s="3">
        <v>1.7</v>
      </c>
      <c r="L392" s="3">
        <v>1.57</v>
      </c>
      <c r="M392" s="3">
        <v>2.38</v>
      </c>
      <c r="N392" s="3">
        <f t="shared" si="274"/>
        <v>2</v>
      </c>
      <c r="O392" s="3">
        <f t="shared" si="275"/>
        <v>4.8552754435107426E-2</v>
      </c>
      <c r="P392" s="3">
        <f t="shared" si="276"/>
        <v>5.7110742386126456E-2</v>
      </c>
      <c r="Q392" s="3">
        <f t="shared" si="277"/>
        <v>4.7184873949579833</v>
      </c>
      <c r="R392" s="3">
        <f t="shared" si="278"/>
        <v>4.4039215686274513</v>
      </c>
      <c r="S392" s="3">
        <f t="shared" si="279"/>
        <v>1.7825396825396826</v>
      </c>
      <c r="T392" s="3">
        <f t="shared" si="280"/>
        <v>1.6462278244631188</v>
      </c>
      <c r="U392" s="3">
        <f t="shared" si="281"/>
        <v>2.4955555555555557</v>
      </c>
      <c r="V392" s="4">
        <f t="shared" si="282"/>
        <v>0.22222222222222221</v>
      </c>
      <c r="W392" s="4">
        <f t="shared" si="283"/>
        <v>0.23809523809523808</v>
      </c>
      <c r="X392" s="4">
        <f t="shared" si="284"/>
        <v>0.58823529411764708</v>
      </c>
      <c r="Y392" s="4">
        <f t="shared" si="285"/>
        <v>0.63694267515923564</v>
      </c>
      <c r="Z392" s="4">
        <f t="shared" si="286"/>
        <v>0.42016806722689076</v>
      </c>
      <c r="AA392" s="4">
        <f t="shared" si="287"/>
        <v>1.0714285714285714</v>
      </c>
      <c r="AB392" s="4">
        <f t="shared" si="288"/>
        <v>2.6470588235294117</v>
      </c>
      <c r="AC392" s="4">
        <f t="shared" si="289"/>
        <v>0.93333333333333335</v>
      </c>
      <c r="AD392" s="4">
        <f t="shared" si="290"/>
        <v>2.4705882352941178</v>
      </c>
      <c r="AE392" s="4">
        <f t="shared" si="291"/>
        <v>0.37777777777777777</v>
      </c>
      <c r="AF392" s="4">
        <f t="shared" si="292"/>
        <v>0.40476190476190471</v>
      </c>
      <c r="AG392" s="4">
        <f t="shared" si="293"/>
        <v>0.65966386554621859</v>
      </c>
      <c r="AH392" s="4">
        <f t="shared" si="294"/>
        <v>1.5159235668789808</v>
      </c>
      <c r="AI392" s="4">
        <f t="shared" si="295"/>
        <v>2.9359477124183009</v>
      </c>
      <c r="AJ392" s="4">
        <f t="shared" si="296"/>
        <v>0.31456582633053198</v>
      </c>
      <c r="AK392" s="4">
        <f t="shared" si="296"/>
        <v>2.6213818860877689</v>
      </c>
      <c r="AL392" s="4">
        <f t="shared" si="297"/>
        <v>-0.84932773109243698</v>
      </c>
      <c r="AM392" s="4">
        <f t="shared" si="298"/>
        <v>0.84932773109243698</v>
      </c>
      <c r="AN392" s="4">
        <f t="shared" si="299"/>
        <v>1.4679738562091504</v>
      </c>
      <c r="AO392" s="4">
        <f t="shared" si="300"/>
        <v>0.15728291316526599</v>
      </c>
      <c r="AP392" s="4">
        <f t="shared" si="300"/>
        <v>1.3106909430438844</v>
      </c>
      <c r="AQ392" s="4">
        <f t="shared" si="301"/>
        <v>-0.42466386554621849</v>
      </c>
      <c r="AR392" s="4">
        <f t="shared" si="302"/>
        <v>0.42466386554621849</v>
      </c>
      <c r="AS392" s="4">
        <f t="shared" si="272"/>
        <v>0.97279201553190375</v>
      </c>
      <c r="AT392" s="4">
        <f t="shared" si="272"/>
        <v>0.15600487930426868</v>
      </c>
      <c r="AU392" s="4">
        <f t="shared" si="272"/>
        <v>0.9190545798932388</v>
      </c>
      <c r="AV392" s="4">
        <f t="shared" si="272"/>
        <v>-0.40158590408645412</v>
      </c>
      <c r="AW392" s="4">
        <f t="shared" si="272"/>
        <v>0.40158590408645412</v>
      </c>
      <c r="AX392" s="4">
        <f t="shared" si="273"/>
        <v>175.10256279574267</v>
      </c>
      <c r="AY392" s="4">
        <f t="shared" si="273"/>
        <v>28.080878274768363</v>
      </c>
      <c r="AZ392" s="4">
        <f t="shared" si="273"/>
        <v>165.42982438078297</v>
      </c>
      <c r="BA392" s="4">
        <f t="shared" si="273"/>
        <v>-72.285462735561751</v>
      </c>
      <c r="BB392" s="4">
        <f t="shared" si="273"/>
        <v>72.285462735561751</v>
      </c>
      <c r="BC392" s="4">
        <f t="shared" si="303"/>
        <v>1.6470588235294117</v>
      </c>
      <c r="BD392" s="4">
        <f t="shared" si="304"/>
        <v>7.1428571428571369E-2</v>
      </c>
      <c r="BE392" s="4">
        <f t="shared" si="304"/>
        <v>1.4705882352941178</v>
      </c>
      <c r="BF392" s="4">
        <f t="shared" si="305"/>
        <v>-0.34033613445378147</v>
      </c>
      <c r="BG392" s="4">
        <f t="shared" si="306"/>
        <v>0.51592356687898089</v>
      </c>
      <c r="BH392" s="4">
        <f t="shared" si="307"/>
        <v>1.6119544876669796</v>
      </c>
      <c r="BI392" s="4">
        <f t="shared" si="308"/>
        <v>3.6349828820417063</v>
      </c>
      <c r="BJ392" s="4">
        <f t="shared" si="309"/>
        <v>0.44345586760000721</v>
      </c>
      <c r="BK392" s="4">
        <f t="shared" si="310"/>
        <v>0.60056539810524634</v>
      </c>
      <c r="BL392" s="4">
        <f t="shared" si="311"/>
        <v>2.0708916900093373</v>
      </c>
      <c r="BM392" s="4">
        <f t="shared" si="312"/>
        <v>0.29000328747397625</v>
      </c>
      <c r="BN392" s="3">
        <f t="shared" si="313"/>
        <v>0</v>
      </c>
      <c r="BO392" s="3">
        <v>100</v>
      </c>
      <c r="BP392" s="3">
        <f t="shared" si="314"/>
        <v>-1</v>
      </c>
      <c r="BQ392" s="3">
        <f t="shared" si="315"/>
        <v>-100</v>
      </c>
      <c r="BR392"/>
    </row>
    <row r="393" spans="1:70" x14ac:dyDescent="0.25">
      <c r="A393" t="s">
        <v>127</v>
      </c>
      <c r="B393" t="s">
        <v>276</v>
      </c>
      <c r="C393" t="s">
        <v>132</v>
      </c>
      <c r="D393" t="s">
        <v>15</v>
      </c>
      <c r="E393" t="s">
        <v>141</v>
      </c>
      <c r="F393" s="3">
        <v>2</v>
      </c>
      <c r="G393" s="3">
        <v>1</v>
      </c>
      <c r="H393" s="3" t="str">
        <f t="shared" si="316"/>
        <v>H</v>
      </c>
      <c r="I393" s="3">
        <v>2.2999999999999998</v>
      </c>
      <c r="J393" s="3">
        <v>3.8</v>
      </c>
      <c r="K393" s="3">
        <v>2.88</v>
      </c>
      <c r="L393" s="3">
        <v>1.53</v>
      </c>
      <c r="M393" s="3">
        <v>2.5</v>
      </c>
      <c r="N393" s="3">
        <f t="shared" si="274"/>
        <v>3</v>
      </c>
      <c r="O393" s="3">
        <f t="shared" si="275"/>
        <v>4.5162725654716684E-2</v>
      </c>
      <c r="P393" s="3">
        <f t="shared" si="276"/>
        <v>5.3594771241830097E-2</v>
      </c>
      <c r="Q393" s="3">
        <f t="shared" si="277"/>
        <v>2.4038742690058483</v>
      </c>
      <c r="R393" s="3">
        <f t="shared" si="278"/>
        <v>3.9716183574879231</v>
      </c>
      <c r="S393" s="3">
        <f t="shared" si="279"/>
        <v>3.010068649885584</v>
      </c>
      <c r="T393" s="3">
        <f t="shared" si="280"/>
        <v>1.5990989702517167</v>
      </c>
      <c r="U393" s="3">
        <f t="shared" si="281"/>
        <v>2.6129068141367915</v>
      </c>
      <c r="V393" s="4">
        <f t="shared" si="282"/>
        <v>0.43478260869565222</v>
      </c>
      <c r="W393" s="4">
        <f t="shared" si="283"/>
        <v>0.26315789473684209</v>
      </c>
      <c r="X393" s="4">
        <f t="shared" si="284"/>
        <v>0.34722222222222221</v>
      </c>
      <c r="Y393" s="4">
        <f t="shared" si="285"/>
        <v>0.65359477124183007</v>
      </c>
      <c r="Z393" s="4">
        <f t="shared" si="286"/>
        <v>0.4</v>
      </c>
      <c r="AA393" s="4">
        <f t="shared" si="287"/>
        <v>0.60526315789473684</v>
      </c>
      <c r="AB393" s="4">
        <f t="shared" si="288"/>
        <v>0.79861111111111105</v>
      </c>
      <c r="AC393" s="4">
        <f t="shared" si="289"/>
        <v>1.6521739130434783</v>
      </c>
      <c r="AD393" s="4">
        <f t="shared" si="290"/>
        <v>1.3194444444444444</v>
      </c>
      <c r="AE393" s="4">
        <f t="shared" si="291"/>
        <v>1.2521739130434784</v>
      </c>
      <c r="AF393" s="4">
        <f t="shared" si="292"/>
        <v>0.75789473684210529</v>
      </c>
      <c r="AG393" s="4">
        <f t="shared" si="293"/>
        <v>0.61199999999999999</v>
      </c>
      <c r="AH393" s="4">
        <f t="shared" si="294"/>
        <v>1.6339869281045751</v>
      </c>
      <c r="AI393" s="4">
        <f t="shared" si="295"/>
        <v>-0.60619438087973565</v>
      </c>
      <c r="AJ393" s="4">
        <f t="shared" si="296"/>
        <v>-1.5677440884820748</v>
      </c>
      <c r="AK393" s="4">
        <f t="shared" si="296"/>
        <v>0.96154970760233915</v>
      </c>
      <c r="AL393" s="4">
        <f t="shared" si="297"/>
        <v>-1.0138078438850748</v>
      </c>
      <c r="AM393" s="4">
        <f t="shared" si="298"/>
        <v>1.0138078438850748</v>
      </c>
      <c r="AN393" s="4">
        <f t="shared" si="299"/>
        <v>-0.30309719043986783</v>
      </c>
      <c r="AO393" s="4">
        <f t="shared" si="300"/>
        <v>-0.7838720442410374</v>
      </c>
      <c r="AP393" s="4">
        <f t="shared" si="300"/>
        <v>0.48077485380116958</v>
      </c>
      <c r="AQ393" s="4">
        <f t="shared" si="301"/>
        <v>-0.50690392194253742</v>
      </c>
      <c r="AR393" s="4">
        <f t="shared" si="302"/>
        <v>0.50690392194253742</v>
      </c>
      <c r="AS393" s="4">
        <f t="shared" si="272"/>
        <v>-0.29429582586537262</v>
      </c>
      <c r="AT393" s="4">
        <f t="shared" si="272"/>
        <v>-0.66482916603377362</v>
      </c>
      <c r="AU393" s="4">
        <f t="shared" si="272"/>
        <v>0.44814954240681265</v>
      </c>
      <c r="AV393" s="4">
        <f t="shared" si="272"/>
        <v>-0.46915548033805282</v>
      </c>
      <c r="AW393" s="4">
        <f t="shared" si="272"/>
        <v>0.46915548033805282</v>
      </c>
      <c r="AX393" s="4">
        <f t="shared" si="273"/>
        <v>-52.973248655767065</v>
      </c>
      <c r="AY393" s="4">
        <f t="shared" si="273"/>
        <v>-119.66924988607924</v>
      </c>
      <c r="AZ393" s="4">
        <f t="shared" si="273"/>
        <v>80.666917633226277</v>
      </c>
      <c r="BA393" s="4">
        <f t="shared" si="273"/>
        <v>-84.447986460849506</v>
      </c>
      <c r="BB393" s="4">
        <f t="shared" si="273"/>
        <v>84.447986460849506</v>
      </c>
      <c r="BC393" s="4">
        <f t="shared" si="303"/>
        <v>-0.2013888888888889</v>
      </c>
      <c r="BD393" s="4">
        <f t="shared" si="304"/>
        <v>-0.39473684210526311</v>
      </c>
      <c r="BE393" s="4">
        <f t="shared" si="304"/>
        <v>0.31944444444444436</v>
      </c>
      <c r="BF393" s="4">
        <f t="shared" si="305"/>
        <v>-0.3879999999999999</v>
      </c>
      <c r="BG393" s="4">
        <f t="shared" si="306"/>
        <v>0.63398692810457491</v>
      </c>
      <c r="BH393" s="4">
        <f t="shared" si="307"/>
        <v>0.79055581655891438</v>
      </c>
      <c r="BI393" s="4">
        <f t="shared" si="308"/>
        <v>3.1285204254597851</v>
      </c>
      <c r="BJ393" s="4">
        <f t="shared" si="309"/>
        <v>0.25269319328248585</v>
      </c>
      <c r="BK393" s="4">
        <f t="shared" si="310"/>
        <v>0.7168704012312479</v>
      </c>
      <c r="BL393" s="4">
        <f t="shared" si="311"/>
        <v>2.1060028921942542</v>
      </c>
      <c r="BM393" s="4">
        <f t="shared" si="312"/>
        <v>0.34039383511213384</v>
      </c>
      <c r="BN393" s="3">
        <f t="shared" si="313"/>
        <v>1</v>
      </c>
      <c r="BO393" s="3">
        <v>100</v>
      </c>
      <c r="BP393" s="3">
        <f t="shared" si="314"/>
        <v>1.2999999999999998</v>
      </c>
      <c r="BQ393" s="3">
        <f t="shared" si="315"/>
        <v>129.99999999999997</v>
      </c>
      <c r="BR393"/>
    </row>
    <row r="394" spans="1:70" x14ac:dyDescent="0.25">
      <c r="A394" t="s">
        <v>127</v>
      </c>
      <c r="B394" t="s">
        <v>276</v>
      </c>
      <c r="C394" t="s">
        <v>134</v>
      </c>
      <c r="D394" t="s">
        <v>19</v>
      </c>
      <c r="E394" t="s">
        <v>14</v>
      </c>
      <c r="F394" s="3">
        <v>0</v>
      </c>
      <c r="G394" s="3">
        <v>2</v>
      </c>
      <c r="H394" s="3" t="str">
        <f t="shared" si="316"/>
        <v>A</v>
      </c>
      <c r="I394" s="3">
        <v>1.95</v>
      </c>
      <c r="J394" s="3">
        <v>3.9</v>
      </c>
      <c r="K394" s="3">
        <v>3.7</v>
      </c>
      <c r="L394" s="3">
        <v>1.62</v>
      </c>
      <c r="M394" s="3">
        <v>2.2999999999999998</v>
      </c>
      <c r="N394" s="3">
        <f t="shared" si="274"/>
        <v>2</v>
      </c>
      <c r="O394" s="3">
        <f t="shared" si="275"/>
        <v>3.9501039501039559E-2</v>
      </c>
      <c r="P394" s="3">
        <f t="shared" si="276"/>
        <v>5.2066559312936134E-2</v>
      </c>
      <c r="Q394" s="3">
        <f t="shared" si="277"/>
        <v>2.0270270270270272</v>
      </c>
      <c r="R394" s="3">
        <f t="shared" si="278"/>
        <v>4.0540540540540544</v>
      </c>
      <c r="S394" s="3">
        <f t="shared" si="279"/>
        <v>3.8461538461538467</v>
      </c>
      <c r="T394" s="3">
        <f t="shared" si="280"/>
        <v>1.6839916839916842</v>
      </c>
      <c r="U394" s="3">
        <f t="shared" si="281"/>
        <v>2.3908523908523907</v>
      </c>
      <c r="V394" s="4">
        <f t="shared" si="282"/>
        <v>0.51282051282051289</v>
      </c>
      <c r="W394" s="4">
        <f t="shared" si="283"/>
        <v>0.25641025641025644</v>
      </c>
      <c r="X394" s="4">
        <f t="shared" si="284"/>
        <v>0.27027027027027023</v>
      </c>
      <c r="Y394" s="4">
        <f t="shared" si="285"/>
        <v>0.61728395061728392</v>
      </c>
      <c r="Z394" s="4">
        <f t="shared" si="286"/>
        <v>0.43478260869565222</v>
      </c>
      <c r="AA394" s="4">
        <f t="shared" si="287"/>
        <v>0.5</v>
      </c>
      <c r="AB394" s="4">
        <f t="shared" si="288"/>
        <v>0.52702702702702697</v>
      </c>
      <c r="AC394" s="4">
        <f t="shared" si="289"/>
        <v>2</v>
      </c>
      <c r="AD394" s="4">
        <f t="shared" si="290"/>
        <v>1.0540540540540539</v>
      </c>
      <c r="AE394" s="4">
        <f t="shared" si="291"/>
        <v>1.8974358974358976</v>
      </c>
      <c r="AF394" s="4">
        <f t="shared" si="292"/>
        <v>0.94871794871794879</v>
      </c>
      <c r="AG394" s="4">
        <f t="shared" si="293"/>
        <v>0.70434782608695667</v>
      </c>
      <c r="AH394" s="4">
        <f t="shared" si="294"/>
        <v>1.419753086419753</v>
      </c>
      <c r="AI394" s="4">
        <f t="shared" si="295"/>
        <v>-1.8191268191268195</v>
      </c>
      <c r="AJ394" s="4">
        <f t="shared" si="296"/>
        <v>-2.0270270270270272</v>
      </c>
      <c r="AK394" s="4">
        <f t="shared" si="296"/>
        <v>0.20790020790020769</v>
      </c>
      <c r="AL394" s="4">
        <f t="shared" si="297"/>
        <v>-0.70686070686070646</v>
      </c>
      <c r="AM394" s="4">
        <f t="shared" si="298"/>
        <v>0.70686070686070646</v>
      </c>
      <c r="AN394" s="4">
        <f t="shared" si="299"/>
        <v>-0.90956340956340975</v>
      </c>
      <c r="AO394" s="4">
        <f t="shared" si="300"/>
        <v>-1.0135135135135136</v>
      </c>
      <c r="AP394" s="4">
        <f t="shared" si="300"/>
        <v>0.10395010395010384</v>
      </c>
      <c r="AQ394" s="4">
        <f t="shared" si="301"/>
        <v>-0.35343035343035323</v>
      </c>
      <c r="AR394" s="4">
        <f t="shared" si="302"/>
        <v>0.35343035343035323</v>
      </c>
      <c r="AS394" s="4">
        <f t="shared" si="272"/>
        <v>-0.73807369864149286</v>
      </c>
      <c r="AT394" s="4">
        <f t="shared" si="272"/>
        <v>-0.79210947202877091</v>
      </c>
      <c r="AU394" s="4">
        <f t="shared" si="272"/>
        <v>0.10357809759460807</v>
      </c>
      <c r="AV394" s="4">
        <f t="shared" si="272"/>
        <v>-0.33972753885850115</v>
      </c>
      <c r="AW394" s="4">
        <f t="shared" si="272"/>
        <v>0.33972753885850115</v>
      </c>
      <c r="AX394" s="4">
        <f t="shared" si="273"/>
        <v>-132.8532657554687</v>
      </c>
      <c r="AY394" s="4">
        <f t="shared" si="273"/>
        <v>-142.57970496517876</v>
      </c>
      <c r="AZ394" s="4">
        <f t="shared" si="273"/>
        <v>18.644057567029453</v>
      </c>
      <c r="BA394" s="4">
        <f t="shared" si="273"/>
        <v>-61.150956994530212</v>
      </c>
      <c r="BB394" s="4">
        <f t="shared" si="273"/>
        <v>61.150956994530212</v>
      </c>
      <c r="BC394" s="4">
        <f t="shared" si="303"/>
        <v>-0.47297297297297303</v>
      </c>
      <c r="BD394" s="4">
        <f t="shared" si="304"/>
        <v>-0.5</v>
      </c>
      <c r="BE394" s="4">
        <f t="shared" si="304"/>
        <v>5.4054054054053995E-2</v>
      </c>
      <c r="BF394" s="4">
        <f t="shared" si="305"/>
        <v>-0.29565217391304333</v>
      </c>
      <c r="BG394" s="4">
        <f t="shared" si="306"/>
        <v>0.41975308641975279</v>
      </c>
      <c r="BH394" s="4">
        <f t="shared" si="307"/>
        <v>1.1151444935380552</v>
      </c>
      <c r="BI394" s="4">
        <f t="shared" si="308"/>
        <v>3.3090783090783091</v>
      </c>
      <c r="BJ394" s="4">
        <f t="shared" si="309"/>
        <v>0.33699549825663111</v>
      </c>
      <c r="BK394" s="4">
        <f t="shared" si="310"/>
        <v>0.49982599917552351</v>
      </c>
      <c r="BL394" s="4">
        <f t="shared" si="311"/>
        <v>2.0374220374220373</v>
      </c>
      <c r="BM394" s="4">
        <f t="shared" si="312"/>
        <v>0.24532276081982329</v>
      </c>
      <c r="BN394" s="3">
        <f t="shared" si="313"/>
        <v>0</v>
      </c>
      <c r="BO394" s="3">
        <v>100</v>
      </c>
      <c r="BP394" s="3">
        <f t="shared" si="314"/>
        <v>-1</v>
      </c>
      <c r="BQ394" s="3">
        <f t="shared" si="315"/>
        <v>-100</v>
      </c>
      <c r="BR394"/>
    </row>
    <row r="395" spans="1:70" x14ac:dyDescent="0.25">
      <c r="A395" t="s">
        <v>127</v>
      </c>
      <c r="B395" t="s">
        <v>276</v>
      </c>
      <c r="C395" t="s">
        <v>134</v>
      </c>
      <c r="D395" t="s">
        <v>18</v>
      </c>
      <c r="E395" t="s">
        <v>27</v>
      </c>
      <c r="F395" s="3">
        <v>2</v>
      </c>
      <c r="G395" s="3">
        <v>1</v>
      </c>
      <c r="H395" s="3" t="str">
        <f t="shared" si="316"/>
        <v>H</v>
      </c>
      <c r="I395" s="3">
        <v>1.85</v>
      </c>
      <c r="J395" s="3">
        <v>3.75</v>
      </c>
      <c r="K395" s="3">
        <v>4.0999999999999996</v>
      </c>
      <c r="L395" s="3">
        <v>1.86</v>
      </c>
      <c r="M395" s="3">
        <v>2.04</v>
      </c>
      <c r="N395" s="3">
        <f t="shared" si="274"/>
        <v>3</v>
      </c>
      <c r="O395" s="3">
        <f t="shared" si="275"/>
        <v>5.1109646231597416E-2</v>
      </c>
      <c r="P395" s="3">
        <f t="shared" si="276"/>
        <v>2.7830487033523088E-2</v>
      </c>
      <c r="Q395" s="3">
        <f t="shared" si="277"/>
        <v>1.9445528455284553</v>
      </c>
      <c r="R395" s="3">
        <f t="shared" si="278"/>
        <v>3.9416611733684901</v>
      </c>
      <c r="S395" s="3">
        <f t="shared" si="279"/>
        <v>4.3095495495495486</v>
      </c>
      <c r="T395" s="3">
        <f t="shared" si="280"/>
        <v>1.9550639419907714</v>
      </c>
      <c r="U395" s="3">
        <f t="shared" si="281"/>
        <v>2.1442636783124587</v>
      </c>
      <c r="V395" s="4">
        <f t="shared" si="282"/>
        <v>0.54054054054054046</v>
      </c>
      <c r="W395" s="4">
        <f t="shared" si="283"/>
        <v>0.26666666666666666</v>
      </c>
      <c r="X395" s="4">
        <f t="shared" si="284"/>
        <v>0.24390243902439027</v>
      </c>
      <c r="Y395" s="4">
        <f t="shared" si="285"/>
        <v>0.5376344086021505</v>
      </c>
      <c r="Z395" s="4">
        <f t="shared" si="286"/>
        <v>0.49019607843137253</v>
      </c>
      <c r="AA395" s="4">
        <f t="shared" si="287"/>
        <v>0.49333333333333335</v>
      </c>
      <c r="AB395" s="4">
        <f t="shared" si="288"/>
        <v>0.45121951219512202</v>
      </c>
      <c r="AC395" s="4">
        <f t="shared" si="289"/>
        <v>2.0270270270270268</v>
      </c>
      <c r="AD395" s="4">
        <f t="shared" si="290"/>
        <v>0.91463414634146345</v>
      </c>
      <c r="AE395" s="4">
        <f t="shared" si="291"/>
        <v>2.2162162162162158</v>
      </c>
      <c r="AF395" s="4">
        <f t="shared" si="292"/>
        <v>1.0933333333333333</v>
      </c>
      <c r="AG395" s="4">
        <f t="shared" si="293"/>
        <v>0.91176470588235292</v>
      </c>
      <c r="AH395" s="4">
        <f t="shared" si="294"/>
        <v>1.096774193548387</v>
      </c>
      <c r="AI395" s="4">
        <f t="shared" si="295"/>
        <v>-2.3649967040210935</v>
      </c>
      <c r="AJ395" s="4">
        <f t="shared" si="296"/>
        <v>-1.9971083278400348</v>
      </c>
      <c r="AK395" s="4">
        <f t="shared" si="296"/>
        <v>-0.36788837618105852</v>
      </c>
      <c r="AL395" s="4">
        <f t="shared" si="297"/>
        <v>-0.1891997363216873</v>
      </c>
      <c r="AM395" s="4">
        <f t="shared" si="298"/>
        <v>0.1891997363216873</v>
      </c>
      <c r="AN395" s="4">
        <f t="shared" si="299"/>
        <v>-1.1824983520105468</v>
      </c>
      <c r="AO395" s="4">
        <f t="shared" si="300"/>
        <v>-0.99855416392001739</v>
      </c>
      <c r="AP395" s="4">
        <f t="shared" si="300"/>
        <v>-0.18394418809052926</v>
      </c>
      <c r="AQ395" s="4">
        <f t="shared" si="301"/>
        <v>-9.4599868160843648E-2</v>
      </c>
      <c r="AR395" s="4">
        <f t="shared" si="302"/>
        <v>9.4599868160843648E-2</v>
      </c>
      <c r="AS395" s="4">
        <f t="shared" si="272"/>
        <v>-0.86882309527615353</v>
      </c>
      <c r="AT395" s="4">
        <f t="shared" si="272"/>
        <v>-0.78467472249509496</v>
      </c>
      <c r="AU395" s="4">
        <f t="shared" si="272"/>
        <v>-0.18191070120327499</v>
      </c>
      <c r="AV395" s="4">
        <f t="shared" si="272"/>
        <v>-9.4319178120755451E-2</v>
      </c>
      <c r="AW395" s="4">
        <f t="shared" si="272"/>
        <v>9.4319178120755451E-2</v>
      </c>
      <c r="AX395" s="4">
        <f t="shared" si="273"/>
        <v>-156.38815714970764</v>
      </c>
      <c r="AY395" s="4">
        <f t="shared" si="273"/>
        <v>-141.24145004911711</v>
      </c>
      <c r="AZ395" s="4">
        <f t="shared" si="273"/>
        <v>-32.7439262165895</v>
      </c>
      <c r="BA395" s="4">
        <f t="shared" si="273"/>
        <v>-16.977452061735981</v>
      </c>
      <c r="BB395" s="4">
        <f t="shared" si="273"/>
        <v>16.977452061735981</v>
      </c>
      <c r="BC395" s="4">
        <f t="shared" si="303"/>
        <v>-0.54878048780487798</v>
      </c>
      <c r="BD395" s="4">
        <f t="shared" si="304"/>
        <v>-0.5066666666666666</v>
      </c>
      <c r="BE395" s="4">
        <f t="shared" si="304"/>
        <v>-8.5365853658536467E-2</v>
      </c>
      <c r="BF395" s="4">
        <f t="shared" si="305"/>
        <v>-8.8235294117646954E-2</v>
      </c>
      <c r="BG395" s="4">
        <f t="shared" si="306"/>
        <v>9.6774193548386969E-2</v>
      </c>
      <c r="BH395" s="4">
        <f t="shared" si="307"/>
        <v>1.2725953101495491</v>
      </c>
      <c r="BI395" s="4">
        <f t="shared" si="308"/>
        <v>3.3985878561488314</v>
      </c>
      <c r="BJ395" s="4">
        <f t="shared" si="309"/>
        <v>0.37444826028173139</v>
      </c>
      <c r="BK395" s="4">
        <f t="shared" si="310"/>
        <v>0.13378441655177181</v>
      </c>
      <c r="BL395" s="4">
        <f t="shared" si="311"/>
        <v>2.0496638101516149</v>
      </c>
      <c r="BM395" s="4">
        <f t="shared" si="312"/>
        <v>6.5271395186450448E-2</v>
      </c>
      <c r="BN395" s="3">
        <f t="shared" si="313"/>
        <v>1</v>
      </c>
      <c r="BO395" s="3">
        <v>100</v>
      </c>
      <c r="BP395" s="3">
        <f t="shared" si="314"/>
        <v>0.85000000000000009</v>
      </c>
      <c r="BQ395" s="3">
        <f t="shared" si="315"/>
        <v>85.000000000000014</v>
      </c>
      <c r="BR395"/>
    </row>
    <row r="396" spans="1:70" x14ac:dyDescent="0.25">
      <c r="A396" t="s">
        <v>127</v>
      </c>
      <c r="B396" t="s">
        <v>276</v>
      </c>
      <c r="C396" t="s">
        <v>134</v>
      </c>
      <c r="D396" t="s">
        <v>130</v>
      </c>
      <c r="E396" t="s">
        <v>28</v>
      </c>
      <c r="F396" s="3">
        <v>4</v>
      </c>
      <c r="G396" s="3">
        <v>1</v>
      </c>
      <c r="H396" s="3" t="str">
        <f t="shared" si="316"/>
        <v>H</v>
      </c>
      <c r="I396" s="3">
        <v>1.1000000000000001</v>
      </c>
      <c r="J396" s="3">
        <v>10</v>
      </c>
      <c r="K396" s="3">
        <v>23</v>
      </c>
      <c r="L396" s="3">
        <v>1.3</v>
      </c>
      <c r="M396" s="3">
        <v>3.5</v>
      </c>
      <c r="N396" s="3">
        <f t="shared" si="274"/>
        <v>5</v>
      </c>
      <c r="O396" s="3">
        <f t="shared" si="275"/>
        <v>5.2569169960474227E-2</v>
      </c>
      <c r="P396" s="3">
        <f t="shared" si="276"/>
        <v>5.4945054945054861E-2</v>
      </c>
      <c r="Q396" s="3">
        <f t="shared" si="277"/>
        <v>1.1578260869565218</v>
      </c>
      <c r="R396" s="3">
        <f t="shared" si="278"/>
        <v>10.525691699604742</v>
      </c>
      <c r="S396" s="3">
        <f t="shared" si="279"/>
        <v>24.209090909090907</v>
      </c>
      <c r="T396" s="3">
        <f t="shared" si="280"/>
        <v>1.3683399209486165</v>
      </c>
      <c r="U396" s="3">
        <f t="shared" si="281"/>
        <v>3.6839920948616598</v>
      </c>
      <c r="V396" s="4">
        <f t="shared" si="282"/>
        <v>0.90909090909090906</v>
      </c>
      <c r="W396" s="4">
        <f t="shared" si="283"/>
        <v>0.1</v>
      </c>
      <c r="X396" s="4">
        <f t="shared" si="284"/>
        <v>4.3478260869565216E-2</v>
      </c>
      <c r="Y396" s="4">
        <f t="shared" si="285"/>
        <v>0.76923076923076916</v>
      </c>
      <c r="Z396" s="4">
        <f t="shared" si="286"/>
        <v>0.2857142857142857</v>
      </c>
      <c r="AA396" s="4">
        <f t="shared" si="287"/>
        <v>0.11000000000000001</v>
      </c>
      <c r="AB396" s="4">
        <f t="shared" si="288"/>
        <v>4.7826086956521741E-2</v>
      </c>
      <c r="AC396" s="4">
        <f t="shared" si="289"/>
        <v>9.0909090909090899</v>
      </c>
      <c r="AD396" s="4">
        <f t="shared" si="290"/>
        <v>0.43478260869565216</v>
      </c>
      <c r="AE396" s="4">
        <f t="shared" si="291"/>
        <v>20.909090909090907</v>
      </c>
      <c r="AF396" s="4">
        <f t="shared" si="292"/>
        <v>2.2999999999999998</v>
      </c>
      <c r="AG396" s="4">
        <f t="shared" si="293"/>
        <v>0.37142857142857144</v>
      </c>
      <c r="AH396" s="4">
        <f t="shared" si="294"/>
        <v>2.6923076923076921</v>
      </c>
      <c r="AI396" s="4">
        <f t="shared" si="295"/>
        <v>-23.051264822134385</v>
      </c>
      <c r="AJ396" s="4">
        <f t="shared" si="296"/>
        <v>-9.3678656126482203</v>
      </c>
      <c r="AK396" s="4">
        <f t="shared" si="296"/>
        <v>-13.683399209486165</v>
      </c>
      <c r="AL396" s="4">
        <f t="shared" si="297"/>
        <v>-2.3156521739130431</v>
      </c>
      <c r="AM396" s="4">
        <f t="shared" si="298"/>
        <v>2.3156521739130431</v>
      </c>
      <c r="AN396" s="4">
        <f t="shared" si="299"/>
        <v>-11.525632411067193</v>
      </c>
      <c r="AO396" s="4">
        <f t="shared" si="300"/>
        <v>-4.6839328063241101</v>
      </c>
      <c r="AP396" s="4">
        <f t="shared" si="300"/>
        <v>-6.8416996047430825</v>
      </c>
      <c r="AQ396" s="4">
        <f t="shared" si="301"/>
        <v>-1.1578260869565216</v>
      </c>
      <c r="AR396" s="4">
        <f t="shared" si="302"/>
        <v>1.1578260869565216</v>
      </c>
      <c r="AS396" s="4">
        <f t="shared" si="272"/>
        <v>-1.4842499268240286</v>
      </c>
      <c r="AT396" s="4">
        <f t="shared" si="272"/>
        <v>-1.3604583470440739</v>
      </c>
      <c r="AU396" s="4">
        <f t="shared" si="272"/>
        <v>-1.4256615201079059</v>
      </c>
      <c r="AV396" s="4">
        <f t="shared" si="272"/>
        <v>-0.85840939917356351</v>
      </c>
      <c r="AW396" s="4">
        <f t="shared" si="272"/>
        <v>0.85840939917356351</v>
      </c>
      <c r="AX396" s="4">
        <f t="shared" si="273"/>
        <v>-267.16498682832514</v>
      </c>
      <c r="AY396" s="4">
        <f t="shared" si="273"/>
        <v>-244.88250246793331</v>
      </c>
      <c r="AZ396" s="4">
        <f t="shared" si="273"/>
        <v>-256.61907361942309</v>
      </c>
      <c r="BA396" s="4">
        <f t="shared" si="273"/>
        <v>-154.51369185124145</v>
      </c>
      <c r="BB396" s="4">
        <f t="shared" si="273"/>
        <v>154.51369185124145</v>
      </c>
      <c r="BC396" s="4">
        <f t="shared" si="303"/>
        <v>-0.9521739130434782</v>
      </c>
      <c r="BD396" s="4">
        <f t="shared" si="304"/>
        <v>-0.89</v>
      </c>
      <c r="BE396" s="4">
        <f t="shared" si="304"/>
        <v>-0.56521739130434778</v>
      </c>
      <c r="BF396" s="4">
        <f t="shared" si="305"/>
        <v>-0.62857142857142856</v>
      </c>
      <c r="BG396" s="4">
        <f t="shared" si="306"/>
        <v>1.6923076923076923</v>
      </c>
      <c r="BH396" s="4">
        <f t="shared" si="307"/>
        <v>11.592764481656751</v>
      </c>
      <c r="BI396" s="4">
        <f t="shared" si="308"/>
        <v>11.964202898550724</v>
      </c>
      <c r="BJ396" s="4">
        <f t="shared" si="309"/>
        <v>0.96895418607962869</v>
      </c>
      <c r="BK396" s="4">
        <f t="shared" si="310"/>
        <v>1.6374133550432832</v>
      </c>
      <c r="BL396" s="4">
        <f t="shared" si="311"/>
        <v>2.5261660079051382</v>
      </c>
      <c r="BM396" s="4">
        <f t="shared" si="312"/>
        <v>0.64818121608766843</v>
      </c>
      <c r="BN396" s="3">
        <f t="shared" si="313"/>
        <v>1</v>
      </c>
      <c r="BO396" s="3">
        <v>100</v>
      </c>
      <c r="BP396" s="3">
        <f t="shared" si="314"/>
        <v>0.10000000000000009</v>
      </c>
      <c r="BQ396" s="3">
        <f t="shared" si="315"/>
        <v>10.000000000000009</v>
      </c>
      <c r="BR396"/>
    </row>
    <row r="397" spans="1:70" x14ac:dyDescent="0.25">
      <c r="A397" t="s">
        <v>127</v>
      </c>
      <c r="B397" t="s">
        <v>276</v>
      </c>
      <c r="C397" t="s">
        <v>134</v>
      </c>
      <c r="D397" t="s">
        <v>29</v>
      </c>
      <c r="E397" t="s">
        <v>133</v>
      </c>
      <c r="F397" s="3">
        <v>0</v>
      </c>
      <c r="G397" s="3">
        <v>1</v>
      </c>
      <c r="H397" s="3" t="str">
        <f t="shared" si="316"/>
        <v>A</v>
      </c>
      <c r="I397" s="3">
        <v>2.2999999999999998</v>
      </c>
      <c r="J397" s="3">
        <v>3.5</v>
      </c>
      <c r="K397" s="3">
        <v>3</v>
      </c>
      <c r="L397" s="3">
        <v>1.8</v>
      </c>
      <c r="M397" s="3">
        <v>2</v>
      </c>
      <c r="N397" s="3">
        <f t="shared" si="274"/>
        <v>1</v>
      </c>
      <c r="O397" s="3">
        <f t="shared" si="275"/>
        <v>5.3830227743271175E-2</v>
      </c>
      <c r="P397" s="3">
        <f t="shared" si="276"/>
        <v>5.555555555555558E-2</v>
      </c>
      <c r="Q397" s="3">
        <f t="shared" si="277"/>
        <v>2.4238095238095236</v>
      </c>
      <c r="R397" s="3">
        <f t="shared" si="278"/>
        <v>3.6884057971014492</v>
      </c>
      <c r="S397" s="3">
        <f t="shared" si="279"/>
        <v>3.1614906832298137</v>
      </c>
      <c r="T397" s="3">
        <f t="shared" si="280"/>
        <v>1.8968944099378882</v>
      </c>
      <c r="U397" s="3">
        <f t="shared" si="281"/>
        <v>2.1076604554865424</v>
      </c>
      <c r="V397" s="4">
        <f t="shared" si="282"/>
        <v>0.43478260869565222</v>
      </c>
      <c r="W397" s="4">
        <f t="shared" si="283"/>
        <v>0.2857142857142857</v>
      </c>
      <c r="X397" s="4">
        <f t="shared" si="284"/>
        <v>0.33333333333333331</v>
      </c>
      <c r="Y397" s="4">
        <f t="shared" si="285"/>
        <v>0.55555555555555558</v>
      </c>
      <c r="Z397" s="4">
        <f t="shared" si="286"/>
        <v>0.5</v>
      </c>
      <c r="AA397" s="4">
        <f t="shared" si="287"/>
        <v>0.65714285714285714</v>
      </c>
      <c r="AB397" s="4">
        <f t="shared" si="288"/>
        <v>0.76666666666666661</v>
      </c>
      <c r="AC397" s="4">
        <f t="shared" si="289"/>
        <v>1.5217391304347827</v>
      </c>
      <c r="AD397" s="4">
        <f t="shared" si="290"/>
        <v>1.1666666666666667</v>
      </c>
      <c r="AE397" s="4">
        <f t="shared" si="291"/>
        <v>1.3043478260869565</v>
      </c>
      <c r="AF397" s="4">
        <f t="shared" si="292"/>
        <v>0.8571428571428571</v>
      </c>
      <c r="AG397" s="4">
        <f t="shared" si="293"/>
        <v>0.9</v>
      </c>
      <c r="AH397" s="4">
        <f t="shared" si="294"/>
        <v>1.1111111111111112</v>
      </c>
      <c r="AI397" s="4">
        <f t="shared" si="295"/>
        <v>-0.73768115942029011</v>
      </c>
      <c r="AJ397" s="4">
        <f t="shared" si="296"/>
        <v>-1.2645962732919256</v>
      </c>
      <c r="AK397" s="4">
        <f t="shared" si="296"/>
        <v>0.52691511387163548</v>
      </c>
      <c r="AL397" s="4">
        <f t="shared" si="297"/>
        <v>-0.21076604554865419</v>
      </c>
      <c r="AM397" s="4">
        <f t="shared" si="298"/>
        <v>0.21076604554865419</v>
      </c>
      <c r="AN397" s="4">
        <f t="shared" si="299"/>
        <v>-0.36884057971014506</v>
      </c>
      <c r="AO397" s="4">
        <f t="shared" si="300"/>
        <v>-0.63229813664596279</v>
      </c>
      <c r="AP397" s="4">
        <f t="shared" si="300"/>
        <v>0.26345755693581774</v>
      </c>
      <c r="AQ397" s="4">
        <f t="shared" si="301"/>
        <v>-0.1053830227743271</v>
      </c>
      <c r="AR397" s="4">
        <f t="shared" si="302"/>
        <v>0.1053830227743271</v>
      </c>
      <c r="AS397" s="4">
        <f t="shared" si="272"/>
        <v>-0.35335972602319127</v>
      </c>
      <c r="AT397" s="4">
        <f t="shared" si="272"/>
        <v>-0.56383020808971063</v>
      </c>
      <c r="AU397" s="4">
        <f t="shared" si="272"/>
        <v>0.25760394832171285</v>
      </c>
      <c r="AV397" s="4">
        <f t="shared" si="272"/>
        <v>-0.10499548854215425</v>
      </c>
      <c r="AW397" s="4">
        <f t="shared" si="272"/>
        <v>0.10499548854215425</v>
      </c>
      <c r="AX397" s="4">
        <f t="shared" si="273"/>
        <v>-63.604750684174427</v>
      </c>
      <c r="AY397" s="4">
        <f t="shared" si="273"/>
        <v>-101.4894374561479</v>
      </c>
      <c r="AZ397" s="4">
        <f t="shared" si="273"/>
        <v>46.368710697908313</v>
      </c>
      <c r="BA397" s="4">
        <f t="shared" si="273"/>
        <v>-18.899187937587765</v>
      </c>
      <c r="BB397" s="4">
        <f t="shared" si="273"/>
        <v>18.899187937587765</v>
      </c>
      <c r="BC397" s="4">
        <f t="shared" si="303"/>
        <v>-0.23333333333333342</v>
      </c>
      <c r="BD397" s="4">
        <f t="shared" si="304"/>
        <v>-0.34285714285714292</v>
      </c>
      <c r="BE397" s="4">
        <f t="shared" si="304"/>
        <v>0.16666666666666663</v>
      </c>
      <c r="BF397" s="4">
        <f t="shared" si="305"/>
        <v>-9.9999999999999978E-2</v>
      </c>
      <c r="BG397" s="4">
        <f t="shared" si="306"/>
        <v>0.11111111111111109</v>
      </c>
      <c r="BH397" s="4">
        <f t="shared" si="307"/>
        <v>0.63521869785319229</v>
      </c>
      <c r="BI397" s="4">
        <f t="shared" si="308"/>
        <v>3.0912353347135961</v>
      </c>
      <c r="BJ397" s="4">
        <f t="shared" si="309"/>
        <v>0.20549024227301202</v>
      </c>
      <c r="BK397" s="4">
        <f t="shared" si="310"/>
        <v>0.14903410005132614</v>
      </c>
      <c r="BL397" s="4">
        <f t="shared" si="311"/>
        <v>2.0022774327122153</v>
      </c>
      <c r="BM397" s="4">
        <f t="shared" si="312"/>
        <v>7.4432292756478682E-2</v>
      </c>
      <c r="BN397" s="3">
        <f t="shared" si="313"/>
        <v>0</v>
      </c>
      <c r="BO397" s="3">
        <v>100</v>
      </c>
      <c r="BP397" s="3">
        <f t="shared" si="314"/>
        <v>-1</v>
      </c>
      <c r="BQ397" s="3">
        <f t="shared" si="315"/>
        <v>-100</v>
      </c>
      <c r="BR397"/>
    </row>
    <row r="398" spans="1:70" x14ac:dyDescent="0.25">
      <c r="A398" t="s">
        <v>127</v>
      </c>
      <c r="B398" t="s">
        <v>276</v>
      </c>
      <c r="C398" t="s">
        <v>134</v>
      </c>
      <c r="D398" t="s">
        <v>23</v>
      </c>
      <c r="E398" t="s">
        <v>17</v>
      </c>
      <c r="F398" s="3">
        <v>4</v>
      </c>
      <c r="G398" s="3">
        <v>0</v>
      </c>
      <c r="H398" s="3" t="str">
        <f t="shared" si="316"/>
        <v>H</v>
      </c>
      <c r="I398" s="3">
        <v>1.36</v>
      </c>
      <c r="J398" s="3">
        <v>5.25</v>
      </c>
      <c r="K398" s="3">
        <v>7.5</v>
      </c>
      <c r="L398" s="3">
        <v>1.4</v>
      </c>
      <c r="M398" s="3">
        <v>3</v>
      </c>
      <c r="N398" s="3">
        <f t="shared" si="274"/>
        <v>4</v>
      </c>
      <c r="O398" s="3">
        <f t="shared" si="275"/>
        <v>5.9103641456582645E-2</v>
      </c>
      <c r="P398" s="3">
        <f t="shared" si="276"/>
        <v>4.7619047619047561E-2</v>
      </c>
      <c r="Q398" s="3">
        <f t="shared" si="277"/>
        <v>1.4403809523809525</v>
      </c>
      <c r="R398" s="3">
        <f t="shared" si="278"/>
        <v>5.5602941176470591</v>
      </c>
      <c r="S398" s="3">
        <f t="shared" si="279"/>
        <v>7.9432773109243699</v>
      </c>
      <c r="T398" s="3">
        <f t="shared" si="280"/>
        <v>1.4827450980392156</v>
      </c>
      <c r="U398" s="3">
        <f t="shared" si="281"/>
        <v>3.1773109243697482</v>
      </c>
      <c r="V398" s="4">
        <f t="shared" si="282"/>
        <v>0.73529411764705876</v>
      </c>
      <c r="W398" s="4">
        <f t="shared" si="283"/>
        <v>0.19047619047619047</v>
      </c>
      <c r="X398" s="4">
        <f t="shared" si="284"/>
        <v>0.13333333333333333</v>
      </c>
      <c r="Y398" s="4">
        <f t="shared" si="285"/>
        <v>0.7142857142857143</v>
      </c>
      <c r="Z398" s="4">
        <f t="shared" si="286"/>
        <v>0.33333333333333331</v>
      </c>
      <c r="AA398" s="4">
        <f t="shared" si="287"/>
        <v>0.25904761904761908</v>
      </c>
      <c r="AB398" s="4">
        <f t="shared" si="288"/>
        <v>0.18133333333333335</v>
      </c>
      <c r="AC398" s="4">
        <f t="shared" si="289"/>
        <v>3.8602941176470584</v>
      </c>
      <c r="AD398" s="4">
        <f t="shared" si="290"/>
        <v>0.7</v>
      </c>
      <c r="AE398" s="4">
        <f t="shared" si="291"/>
        <v>5.5147058823529411</v>
      </c>
      <c r="AF398" s="4">
        <f t="shared" si="292"/>
        <v>1.4285714285714286</v>
      </c>
      <c r="AG398" s="4">
        <f t="shared" si="293"/>
        <v>0.46666666666666662</v>
      </c>
      <c r="AH398" s="4">
        <f t="shared" si="294"/>
        <v>2.1428571428571428</v>
      </c>
      <c r="AI398" s="4">
        <f t="shared" si="295"/>
        <v>-6.502896358543417</v>
      </c>
      <c r="AJ398" s="4">
        <f t="shared" si="296"/>
        <v>-4.119913165266107</v>
      </c>
      <c r="AK398" s="4">
        <f t="shared" si="296"/>
        <v>-2.3829831932773109</v>
      </c>
      <c r="AL398" s="4">
        <f t="shared" si="297"/>
        <v>-1.6945658263305325</v>
      </c>
      <c r="AM398" s="4">
        <f t="shared" si="298"/>
        <v>1.6945658263305325</v>
      </c>
      <c r="AN398" s="4">
        <f t="shared" si="299"/>
        <v>-3.2514481792717085</v>
      </c>
      <c r="AO398" s="4">
        <f t="shared" si="300"/>
        <v>-2.0599565826330535</v>
      </c>
      <c r="AP398" s="4">
        <f t="shared" si="300"/>
        <v>-1.1914915966386554</v>
      </c>
      <c r="AQ398" s="4">
        <f t="shared" si="301"/>
        <v>-0.84728291316526627</v>
      </c>
      <c r="AR398" s="4">
        <f t="shared" si="302"/>
        <v>0.84728291316526627</v>
      </c>
      <c r="AS398" s="4">
        <f t="shared" si="272"/>
        <v>-1.2724225921829218</v>
      </c>
      <c r="AT398" s="4">
        <f t="shared" si="272"/>
        <v>-1.1188586511867955</v>
      </c>
      <c r="AU398" s="4">
        <f t="shared" si="272"/>
        <v>-0.87255636161297689</v>
      </c>
      <c r="AV398" s="4">
        <f t="shared" si="272"/>
        <v>-0.70291453882760779</v>
      </c>
      <c r="AW398" s="4">
        <f t="shared" si="272"/>
        <v>0.70291453882760779</v>
      </c>
      <c r="AX398" s="4">
        <f t="shared" si="273"/>
        <v>-229.03606659292589</v>
      </c>
      <c r="AY398" s="4">
        <f t="shared" si="273"/>
        <v>-201.39455721362319</v>
      </c>
      <c r="AZ398" s="4">
        <f t="shared" si="273"/>
        <v>-157.06014509033585</v>
      </c>
      <c r="BA398" s="4">
        <f t="shared" si="273"/>
        <v>-126.52461698896941</v>
      </c>
      <c r="BB398" s="4">
        <f t="shared" si="273"/>
        <v>126.52461698896941</v>
      </c>
      <c r="BC398" s="4">
        <f t="shared" si="303"/>
        <v>-0.81866666666666654</v>
      </c>
      <c r="BD398" s="4">
        <f t="shared" si="304"/>
        <v>-0.74095238095238103</v>
      </c>
      <c r="BE398" s="4">
        <f t="shared" si="304"/>
        <v>-0.3</v>
      </c>
      <c r="BF398" s="4">
        <f t="shared" si="305"/>
        <v>-0.53333333333333344</v>
      </c>
      <c r="BG398" s="4">
        <f t="shared" si="306"/>
        <v>1.1428571428571432</v>
      </c>
      <c r="BH398" s="4">
        <f t="shared" si="307"/>
        <v>3.2898823291705628</v>
      </c>
      <c r="BI398" s="4">
        <f t="shared" si="308"/>
        <v>4.9813174603174604</v>
      </c>
      <c r="BJ398" s="4">
        <f t="shared" si="309"/>
        <v>0.66044422090715293</v>
      </c>
      <c r="BK398" s="4">
        <f t="shared" si="310"/>
        <v>1.1982389869653052</v>
      </c>
      <c r="BL398" s="4">
        <f t="shared" si="311"/>
        <v>2.3300280112044818</v>
      </c>
      <c r="BM398" s="4">
        <f t="shared" si="312"/>
        <v>0.51425947722658016</v>
      </c>
      <c r="BN398" s="3">
        <f t="shared" si="313"/>
        <v>1</v>
      </c>
      <c r="BO398" s="3">
        <v>100</v>
      </c>
      <c r="BP398" s="3">
        <f t="shared" si="314"/>
        <v>0.3600000000000001</v>
      </c>
      <c r="BQ398" s="3">
        <f t="shared" si="315"/>
        <v>36.000000000000007</v>
      </c>
      <c r="BR398"/>
    </row>
    <row r="399" spans="1:70" x14ac:dyDescent="0.25">
      <c r="A399" t="s">
        <v>127</v>
      </c>
      <c r="B399" t="s">
        <v>276</v>
      </c>
      <c r="C399" t="s">
        <v>136</v>
      </c>
      <c r="D399" t="s">
        <v>21</v>
      </c>
      <c r="E399" t="s">
        <v>12</v>
      </c>
      <c r="F399" s="3">
        <v>0</v>
      </c>
      <c r="G399" s="3">
        <v>2</v>
      </c>
      <c r="H399" s="3" t="str">
        <f t="shared" si="316"/>
        <v>A</v>
      </c>
      <c r="I399" s="3">
        <v>4.5</v>
      </c>
      <c r="J399" s="3">
        <v>4</v>
      </c>
      <c r="K399" s="3">
        <v>1.73</v>
      </c>
      <c r="L399" s="3">
        <v>1.73</v>
      </c>
      <c r="M399" s="3">
        <v>2.1</v>
      </c>
      <c r="N399" s="3">
        <f t="shared" si="274"/>
        <v>2</v>
      </c>
      <c r="O399" s="3">
        <f t="shared" si="275"/>
        <v>5.025690430314711E-2</v>
      </c>
      <c r="P399" s="3">
        <f t="shared" si="276"/>
        <v>5.4225158271401064E-2</v>
      </c>
      <c r="Q399" s="3">
        <f t="shared" si="277"/>
        <v>4.726156069364162</v>
      </c>
      <c r="R399" s="3">
        <f t="shared" si="278"/>
        <v>4.2010276172125884</v>
      </c>
      <c r="S399" s="3">
        <f t="shared" si="279"/>
        <v>1.8169444444444445</v>
      </c>
      <c r="T399" s="3">
        <f t="shared" si="280"/>
        <v>1.8169444444444445</v>
      </c>
      <c r="U399" s="3">
        <f t="shared" si="281"/>
        <v>2.2055394990366088</v>
      </c>
      <c r="V399" s="4">
        <f t="shared" si="282"/>
        <v>0.22222222222222221</v>
      </c>
      <c r="W399" s="4">
        <f t="shared" si="283"/>
        <v>0.25</v>
      </c>
      <c r="X399" s="4">
        <f t="shared" si="284"/>
        <v>0.5780346820809249</v>
      </c>
      <c r="Y399" s="4">
        <f t="shared" si="285"/>
        <v>0.5780346820809249</v>
      </c>
      <c r="Z399" s="4">
        <f t="shared" si="286"/>
        <v>0.47619047619047616</v>
      </c>
      <c r="AA399" s="4">
        <f t="shared" si="287"/>
        <v>1.125</v>
      </c>
      <c r="AB399" s="4">
        <f t="shared" si="288"/>
        <v>2.601156069364162</v>
      </c>
      <c r="AC399" s="4">
        <f t="shared" si="289"/>
        <v>0.88888888888888884</v>
      </c>
      <c r="AD399" s="4">
        <f t="shared" si="290"/>
        <v>2.3121387283236996</v>
      </c>
      <c r="AE399" s="4">
        <f t="shared" si="291"/>
        <v>0.38444444444444442</v>
      </c>
      <c r="AF399" s="4">
        <f t="shared" si="292"/>
        <v>0.4325</v>
      </c>
      <c r="AG399" s="4">
        <f t="shared" si="293"/>
        <v>0.82380952380952377</v>
      </c>
      <c r="AH399" s="4">
        <f t="shared" si="294"/>
        <v>1.2138728323699424</v>
      </c>
      <c r="AI399" s="4">
        <f t="shared" si="295"/>
        <v>2.9092116249197177</v>
      </c>
      <c r="AJ399" s="4">
        <f t="shared" si="296"/>
        <v>0.52512845215157355</v>
      </c>
      <c r="AK399" s="4">
        <f t="shared" si="296"/>
        <v>2.3840831727681442</v>
      </c>
      <c r="AL399" s="4">
        <f t="shared" si="297"/>
        <v>-0.38859505459216437</v>
      </c>
      <c r="AM399" s="4">
        <f t="shared" si="298"/>
        <v>0.38859505459216437</v>
      </c>
      <c r="AN399" s="4">
        <f t="shared" si="299"/>
        <v>1.4546058124598589</v>
      </c>
      <c r="AO399" s="4">
        <f t="shared" si="300"/>
        <v>0.26256422607578678</v>
      </c>
      <c r="AP399" s="4">
        <f t="shared" si="300"/>
        <v>1.1920415863840721</v>
      </c>
      <c r="AQ399" s="4">
        <f t="shared" si="301"/>
        <v>-0.19429752729608218</v>
      </c>
      <c r="AR399" s="4">
        <f t="shared" si="302"/>
        <v>0.19429752729608218</v>
      </c>
      <c r="AS399" s="4">
        <f t="shared" si="272"/>
        <v>0.96852835228289635</v>
      </c>
      <c r="AT399" s="4">
        <f t="shared" si="272"/>
        <v>0.2567684152749875</v>
      </c>
      <c r="AU399" s="4">
        <f t="shared" si="272"/>
        <v>0.87278360122135157</v>
      </c>
      <c r="AV399" s="4">
        <f t="shared" si="272"/>
        <v>-0.19190644856837349</v>
      </c>
      <c r="AW399" s="4">
        <f t="shared" si="272"/>
        <v>0.19190644856837349</v>
      </c>
      <c r="AX399" s="4">
        <f t="shared" si="273"/>
        <v>174.33510341092133</v>
      </c>
      <c r="AY399" s="4">
        <f t="shared" si="273"/>
        <v>46.21831474949775</v>
      </c>
      <c r="AZ399" s="4">
        <f t="shared" si="273"/>
        <v>157.10104821984328</v>
      </c>
      <c r="BA399" s="4">
        <f t="shared" si="273"/>
        <v>-34.543160742307229</v>
      </c>
      <c r="BB399" s="4">
        <f t="shared" si="273"/>
        <v>34.543160742307229</v>
      </c>
      <c r="BC399" s="4">
        <f t="shared" si="303"/>
        <v>1.601156069364162</v>
      </c>
      <c r="BD399" s="4">
        <f t="shared" si="304"/>
        <v>0.125</v>
      </c>
      <c r="BE399" s="4">
        <f t="shared" si="304"/>
        <v>1.3121387283236996</v>
      </c>
      <c r="BF399" s="4">
        <f t="shared" si="305"/>
        <v>-0.17619047619047618</v>
      </c>
      <c r="BG399" s="4">
        <f t="shared" si="306"/>
        <v>0.21387283236994217</v>
      </c>
      <c r="BH399" s="4">
        <f t="shared" si="307"/>
        <v>1.5504367526874137</v>
      </c>
      <c r="BI399" s="4">
        <f t="shared" si="308"/>
        <v>3.5813760436737319</v>
      </c>
      <c r="BJ399" s="4">
        <f t="shared" si="309"/>
        <v>0.43291649181217912</v>
      </c>
      <c r="BK399" s="4">
        <f t="shared" si="310"/>
        <v>0.27477819823767607</v>
      </c>
      <c r="BL399" s="4">
        <f t="shared" si="311"/>
        <v>2.0112419717405268</v>
      </c>
      <c r="BM399" s="4">
        <f t="shared" si="312"/>
        <v>0.13662115354518148</v>
      </c>
      <c r="BN399" s="3">
        <f t="shared" si="313"/>
        <v>0</v>
      </c>
      <c r="BO399" s="3">
        <v>100</v>
      </c>
      <c r="BP399" s="3">
        <f t="shared" si="314"/>
        <v>-1</v>
      </c>
      <c r="BQ399" s="3">
        <f t="shared" si="315"/>
        <v>-100</v>
      </c>
      <c r="BR399"/>
    </row>
    <row r="400" spans="1:70" x14ac:dyDescent="0.25">
      <c r="A400" t="s">
        <v>127</v>
      </c>
      <c r="B400" t="s">
        <v>277</v>
      </c>
      <c r="C400" t="s">
        <v>138</v>
      </c>
      <c r="D400" t="s">
        <v>13</v>
      </c>
      <c r="E400" t="s">
        <v>20</v>
      </c>
      <c r="F400" s="3">
        <v>1</v>
      </c>
      <c r="G400" s="3">
        <v>1</v>
      </c>
      <c r="H400" s="3" t="str">
        <f t="shared" si="316"/>
        <v>D</v>
      </c>
      <c r="I400" s="3">
        <v>2.5499999999999998</v>
      </c>
      <c r="J400" s="3">
        <v>3.6</v>
      </c>
      <c r="K400" s="3">
        <v>2.6</v>
      </c>
      <c r="L400" s="3">
        <v>1.57</v>
      </c>
      <c r="M400" s="3">
        <v>2.38</v>
      </c>
      <c r="N400" s="3">
        <f t="shared" si="274"/>
        <v>2</v>
      </c>
      <c r="O400" s="3">
        <f t="shared" si="275"/>
        <v>5.4550025138260461E-2</v>
      </c>
      <c r="P400" s="3">
        <f t="shared" si="276"/>
        <v>5.7110742386126456E-2</v>
      </c>
      <c r="Q400" s="3">
        <f t="shared" si="277"/>
        <v>2.6891025641025639</v>
      </c>
      <c r="R400" s="3">
        <f t="shared" si="278"/>
        <v>3.7963800904977378</v>
      </c>
      <c r="S400" s="3">
        <f t="shared" si="279"/>
        <v>2.7418300653594772</v>
      </c>
      <c r="T400" s="3">
        <f t="shared" si="280"/>
        <v>1.655643539467069</v>
      </c>
      <c r="U400" s="3">
        <f t="shared" si="281"/>
        <v>2.5098290598290598</v>
      </c>
      <c r="V400" s="4">
        <f t="shared" si="282"/>
        <v>0.39215686274509809</v>
      </c>
      <c r="W400" s="4">
        <f t="shared" si="283"/>
        <v>0.27777777777777779</v>
      </c>
      <c r="X400" s="4">
        <f t="shared" si="284"/>
        <v>0.38461538461538458</v>
      </c>
      <c r="Y400" s="4">
        <f t="shared" si="285"/>
        <v>0.63694267515923564</v>
      </c>
      <c r="Z400" s="4">
        <f t="shared" si="286"/>
        <v>0.42016806722689076</v>
      </c>
      <c r="AA400" s="4">
        <f t="shared" si="287"/>
        <v>0.70833333333333326</v>
      </c>
      <c r="AB400" s="4">
        <f t="shared" si="288"/>
        <v>0.98076923076923062</v>
      </c>
      <c r="AC400" s="4">
        <f t="shared" si="289"/>
        <v>1.411764705882353</v>
      </c>
      <c r="AD400" s="4">
        <f t="shared" si="290"/>
        <v>1.3846153846153846</v>
      </c>
      <c r="AE400" s="4">
        <f t="shared" si="291"/>
        <v>1.0196078431372551</v>
      </c>
      <c r="AF400" s="4">
        <f t="shared" si="292"/>
        <v>0.72222222222222221</v>
      </c>
      <c r="AG400" s="4">
        <f t="shared" si="293"/>
        <v>0.65966386554621859</v>
      </c>
      <c r="AH400" s="4">
        <f t="shared" si="294"/>
        <v>1.5159235668789808</v>
      </c>
      <c r="AI400" s="4">
        <f t="shared" si="295"/>
        <v>-5.2727501256913278E-2</v>
      </c>
      <c r="AJ400" s="4">
        <f t="shared" si="296"/>
        <v>-1.107277526395174</v>
      </c>
      <c r="AK400" s="4">
        <f t="shared" si="296"/>
        <v>1.0545500251382607</v>
      </c>
      <c r="AL400" s="4">
        <f t="shared" si="297"/>
        <v>-0.8541855203619908</v>
      </c>
      <c r="AM400" s="4">
        <f t="shared" si="298"/>
        <v>0.8541855203619908</v>
      </c>
      <c r="AN400" s="4">
        <f t="shared" si="299"/>
        <v>-2.6363750628456639E-2</v>
      </c>
      <c r="AO400" s="4">
        <f t="shared" si="300"/>
        <v>-0.55363876319758698</v>
      </c>
      <c r="AP400" s="4">
        <f t="shared" si="300"/>
        <v>0.52727501256913034</v>
      </c>
      <c r="AQ400" s="4">
        <f t="shared" si="301"/>
        <v>-0.4270927601809954</v>
      </c>
      <c r="AR400" s="4">
        <f t="shared" si="302"/>
        <v>0.4270927601809954</v>
      </c>
      <c r="AS400" s="4">
        <f t="shared" si="272"/>
        <v>-2.63576451560977E-2</v>
      </c>
      <c r="AT400" s="4">
        <f t="shared" si="272"/>
        <v>-0.50563259389370718</v>
      </c>
      <c r="AU400" s="4">
        <f t="shared" si="272"/>
        <v>0.48522878072437231</v>
      </c>
      <c r="AV400" s="4">
        <f t="shared" si="272"/>
        <v>-0.40364189792336336</v>
      </c>
      <c r="AW400" s="4">
        <f t="shared" si="272"/>
        <v>0.40364189792336336</v>
      </c>
      <c r="AX400" s="4">
        <f t="shared" si="273"/>
        <v>-4.7443761280975858</v>
      </c>
      <c r="AY400" s="4">
        <f t="shared" si="273"/>
        <v>-91.013866900867299</v>
      </c>
      <c r="AZ400" s="4">
        <f t="shared" si="273"/>
        <v>87.341180530387021</v>
      </c>
      <c r="BA400" s="4">
        <f t="shared" si="273"/>
        <v>-72.655541626205405</v>
      </c>
      <c r="BB400" s="4">
        <f t="shared" si="273"/>
        <v>72.655541626205405</v>
      </c>
      <c r="BC400" s="4">
        <f t="shared" si="303"/>
        <v>-1.9230769230769326E-2</v>
      </c>
      <c r="BD400" s="4">
        <f t="shared" si="304"/>
        <v>-0.2916666666666668</v>
      </c>
      <c r="BE400" s="4">
        <f t="shared" si="304"/>
        <v>0.38461538461538469</v>
      </c>
      <c r="BF400" s="4">
        <f t="shared" si="305"/>
        <v>-0.34033613445378147</v>
      </c>
      <c r="BG400" s="4">
        <f t="shared" si="306"/>
        <v>0.51592356687898078</v>
      </c>
      <c r="BH400" s="4">
        <f t="shared" si="307"/>
        <v>0.62462248136610454</v>
      </c>
      <c r="BI400" s="4">
        <f t="shared" si="308"/>
        <v>3.0757709066532599</v>
      </c>
      <c r="BJ400" s="4">
        <f t="shared" si="309"/>
        <v>0.20307835021619181</v>
      </c>
      <c r="BK400" s="4">
        <f t="shared" si="310"/>
        <v>0.60400037383932437</v>
      </c>
      <c r="BL400" s="4">
        <f t="shared" si="311"/>
        <v>2.0827362996480643</v>
      </c>
      <c r="BM400" s="4">
        <f t="shared" si="312"/>
        <v>0.29000328747397686</v>
      </c>
      <c r="BN400" s="3">
        <f t="shared" si="313"/>
        <v>0</v>
      </c>
      <c r="BO400" s="3">
        <v>100</v>
      </c>
      <c r="BP400" s="3">
        <f t="shared" si="314"/>
        <v>-1</v>
      </c>
      <c r="BQ400" s="3">
        <f t="shared" si="315"/>
        <v>-100</v>
      </c>
      <c r="BR400"/>
    </row>
    <row r="401" spans="1:70" x14ac:dyDescent="0.25">
      <c r="A401" t="s">
        <v>127</v>
      </c>
      <c r="B401" t="s">
        <v>277</v>
      </c>
      <c r="C401" t="s">
        <v>138</v>
      </c>
      <c r="D401" t="s">
        <v>26</v>
      </c>
      <c r="E401" t="s">
        <v>24</v>
      </c>
      <c r="F401" s="3">
        <v>2</v>
      </c>
      <c r="G401" s="3">
        <v>6</v>
      </c>
      <c r="H401" s="3" t="str">
        <f t="shared" si="316"/>
        <v>A</v>
      </c>
      <c r="I401" s="3">
        <v>3.75</v>
      </c>
      <c r="J401" s="3">
        <v>3.8</v>
      </c>
      <c r="K401" s="3">
        <v>1.9</v>
      </c>
      <c r="L401" s="3">
        <v>1.57</v>
      </c>
      <c r="M401" s="3">
        <v>2.38</v>
      </c>
      <c r="N401" s="3">
        <f t="shared" si="274"/>
        <v>8</v>
      </c>
      <c r="O401" s="3">
        <f t="shared" si="275"/>
        <v>5.6140350877192935E-2</v>
      </c>
      <c r="P401" s="3">
        <f t="shared" si="276"/>
        <v>5.7110742386126456E-2</v>
      </c>
      <c r="Q401" s="3">
        <f t="shared" si="277"/>
        <v>3.9605263157894735</v>
      </c>
      <c r="R401" s="3">
        <f t="shared" si="278"/>
        <v>4.0133333333333328</v>
      </c>
      <c r="S401" s="3">
        <f t="shared" si="279"/>
        <v>2.0066666666666664</v>
      </c>
      <c r="T401" s="3">
        <f t="shared" si="280"/>
        <v>1.658140350877193</v>
      </c>
      <c r="U401" s="3">
        <f t="shared" si="281"/>
        <v>2.513614035087719</v>
      </c>
      <c r="V401" s="4">
        <f t="shared" si="282"/>
        <v>0.26666666666666666</v>
      </c>
      <c r="W401" s="4">
        <f t="shared" si="283"/>
        <v>0.26315789473684209</v>
      </c>
      <c r="X401" s="4">
        <f t="shared" si="284"/>
        <v>0.52631578947368418</v>
      </c>
      <c r="Y401" s="4">
        <f t="shared" si="285"/>
        <v>0.63694267515923564</v>
      </c>
      <c r="Z401" s="4">
        <f t="shared" si="286"/>
        <v>0.42016806722689076</v>
      </c>
      <c r="AA401" s="4">
        <f t="shared" si="287"/>
        <v>0.98684210526315796</v>
      </c>
      <c r="AB401" s="4">
        <f t="shared" si="288"/>
        <v>1.9736842105263159</v>
      </c>
      <c r="AC401" s="4">
        <f t="shared" si="289"/>
        <v>1.0133333333333332</v>
      </c>
      <c r="AD401" s="4">
        <f t="shared" si="290"/>
        <v>2</v>
      </c>
      <c r="AE401" s="4">
        <f t="shared" si="291"/>
        <v>0.5066666666666666</v>
      </c>
      <c r="AF401" s="4">
        <f t="shared" si="292"/>
        <v>0.5</v>
      </c>
      <c r="AG401" s="4">
        <f t="shared" si="293"/>
        <v>0.65966386554621859</v>
      </c>
      <c r="AH401" s="4">
        <f t="shared" si="294"/>
        <v>1.5159235668789808</v>
      </c>
      <c r="AI401" s="4">
        <f t="shared" si="295"/>
        <v>1.9538596491228071</v>
      </c>
      <c r="AJ401" s="4">
        <f t="shared" si="296"/>
        <v>-5.2807017543859303E-2</v>
      </c>
      <c r="AK401" s="4">
        <f t="shared" si="296"/>
        <v>2.0066666666666664</v>
      </c>
      <c r="AL401" s="4">
        <f t="shared" si="297"/>
        <v>-0.85547368421052594</v>
      </c>
      <c r="AM401" s="4">
        <f t="shared" si="298"/>
        <v>0.85547368421052594</v>
      </c>
      <c r="AN401" s="4">
        <f t="shared" si="299"/>
        <v>0.97692982456140354</v>
      </c>
      <c r="AO401" s="4">
        <f t="shared" si="300"/>
        <v>-2.6403508771929651E-2</v>
      </c>
      <c r="AP401" s="4">
        <f t="shared" si="300"/>
        <v>1.0033333333333332</v>
      </c>
      <c r="AQ401" s="4">
        <f t="shared" si="301"/>
        <v>-0.42773684210526297</v>
      </c>
      <c r="AR401" s="4">
        <f t="shared" si="302"/>
        <v>0.42773684210526297</v>
      </c>
      <c r="AS401" s="4">
        <f t="shared" si="272"/>
        <v>0.77372899437029496</v>
      </c>
      <c r="AT401" s="4">
        <f t="shared" si="272"/>
        <v>-2.639737564333558E-2</v>
      </c>
      <c r="AU401" s="4">
        <f t="shared" si="272"/>
        <v>0.78706205537274665</v>
      </c>
      <c r="AV401" s="4">
        <f t="shared" si="272"/>
        <v>-0.40418649160786874</v>
      </c>
      <c r="AW401" s="4">
        <f t="shared" si="272"/>
        <v>0.40418649160786874</v>
      </c>
      <c r="AX401" s="4">
        <f t="shared" si="273"/>
        <v>139.27121898665311</v>
      </c>
      <c r="AY401" s="4">
        <f t="shared" si="273"/>
        <v>-4.7515276158004047</v>
      </c>
      <c r="AZ401" s="4">
        <f t="shared" si="273"/>
        <v>141.67116996709439</v>
      </c>
      <c r="BA401" s="4">
        <f t="shared" si="273"/>
        <v>-72.753568489416381</v>
      </c>
      <c r="BB401" s="4">
        <f t="shared" si="273"/>
        <v>72.753568489416381</v>
      </c>
      <c r="BC401" s="4">
        <f t="shared" si="303"/>
        <v>0.97368421052631593</v>
      </c>
      <c r="BD401" s="4">
        <f t="shared" si="304"/>
        <v>-1.3157894736842021E-2</v>
      </c>
      <c r="BE401" s="4">
        <f t="shared" si="304"/>
        <v>1</v>
      </c>
      <c r="BF401" s="4">
        <f t="shared" si="305"/>
        <v>-0.34033613445378141</v>
      </c>
      <c r="BG401" s="4">
        <f t="shared" si="306"/>
        <v>0.51592356687898067</v>
      </c>
      <c r="BH401" s="4">
        <f t="shared" si="307"/>
        <v>1.1436103080947417</v>
      </c>
      <c r="BI401" s="4">
        <f t="shared" si="308"/>
        <v>3.3268421052631574</v>
      </c>
      <c r="BJ401" s="4">
        <f t="shared" si="309"/>
        <v>0.34375250520171013</v>
      </c>
      <c r="BK401" s="4">
        <f t="shared" si="310"/>
        <v>0.60491124323190348</v>
      </c>
      <c r="BL401" s="4">
        <f t="shared" si="311"/>
        <v>2.0858771929824558</v>
      </c>
      <c r="BM401" s="4">
        <f t="shared" si="312"/>
        <v>0.29000328747397708</v>
      </c>
      <c r="BN401" s="3">
        <f t="shared" si="313"/>
        <v>0</v>
      </c>
      <c r="BO401" s="3">
        <v>100</v>
      </c>
      <c r="BP401" s="3">
        <f t="shared" si="314"/>
        <v>-1</v>
      </c>
      <c r="BQ401" s="3">
        <f t="shared" si="315"/>
        <v>-100</v>
      </c>
      <c r="BR401"/>
    </row>
    <row r="402" spans="1:70" x14ac:dyDescent="0.25">
      <c r="A402" t="s">
        <v>127</v>
      </c>
      <c r="B402" t="s">
        <v>277</v>
      </c>
      <c r="C402" t="s">
        <v>139</v>
      </c>
      <c r="D402" t="s">
        <v>25</v>
      </c>
      <c r="E402" t="s">
        <v>22</v>
      </c>
      <c r="F402" s="3">
        <v>2</v>
      </c>
      <c r="G402" s="3">
        <v>0</v>
      </c>
      <c r="H402" s="3" t="str">
        <f t="shared" si="316"/>
        <v>H</v>
      </c>
      <c r="I402" s="3">
        <v>1.2</v>
      </c>
      <c r="J402" s="3">
        <v>7</v>
      </c>
      <c r="K402" s="3">
        <v>13</v>
      </c>
      <c r="L402" s="3">
        <v>1.3</v>
      </c>
      <c r="M402" s="3">
        <v>3.5</v>
      </c>
      <c r="N402" s="3">
        <f t="shared" si="274"/>
        <v>2</v>
      </c>
      <c r="O402" s="3">
        <f t="shared" si="275"/>
        <v>5.3113553113553147E-2</v>
      </c>
      <c r="P402" s="3">
        <f t="shared" si="276"/>
        <v>5.4945054945054861E-2</v>
      </c>
      <c r="Q402" s="3">
        <f t="shared" si="277"/>
        <v>1.2637362637362637</v>
      </c>
      <c r="R402" s="3">
        <f t="shared" si="278"/>
        <v>7.3717948717948723</v>
      </c>
      <c r="S402" s="3">
        <f t="shared" si="279"/>
        <v>13.690476190476192</v>
      </c>
      <c r="T402" s="3">
        <f t="shared" si="280"/>
        <v>1.3690476190476191</v>
      </c>
      <c r="U402" s="3">
        <f t="shared" si="281"/>
        <v>3.6858974358974361</v>
      </c>
      <c r="V402" s="4">
        <f t="shared" si="282"/>
        <v>0.83333333333333337</v>
      </c>
      <c r="W402" s="4">
        <f t="shared" si="283"/>
        <v>0.14285714285714285</v>
      </c>
      <c r="X402" s="4">
        <f t="shared" si="284"/>
        <v>7.6923076923076927E-2</v>
      </c>
      <c r="Y402" s="4">
        <f t="shared" si="285"/>
        <v>0.76923076923076916</v>
      </c>
      <c r="Z402" s="4">
        <f t="shared" si="286"/>
        <v>0.2857142857142857</v>
      </c>
      <c r="AA402" s="4">
        <f t="shared" si="287"/>
        <v>0.17142857142857143</v>
      </c>
      <c r="AB402" s="4">
        <f t="shared" si="288"/>
        <v>9.2307692307692299E-2</v>
      </c>
      <c r="AC402" s="4">
        <f t="shared" si="289"/>
        <v>5.8333333333333339</v>
      </c>
      <c r="AD402" s="4">
        <f t="shared" si="290"/>
        <v>0.53846153846153844</v>
      </c>
      <c r="AE402" s="4">
        <f t="shared" si="291"/>
        <v>10.833333333333334</v>
      </c>
      <c r="AF402" s="4">
        <f t="shared" si="292"/>
        <v>1.8571428571428572</v>
      </c>
      <c r="AG402" s="4">
        <f t="shared" si="293"/>
        <v>0.37142857142857144</v>
      </c>
      <c r="AH402" s="4">
        <f t="shared" si="294"/>
        <v>2.6923076923076921</v>
      </c>
      <c r="AI402" s="4">
        <f t="shared" si="295"/>
        <v>-12.426739926739927</v>
      </c>
      <c r="AJ402" s="4">
        <f t="shared" si="296"/>
        <v>-6.1080586080586086</v>
      </c>
      <c r="AK402" s="4">
        <f t="shared" si="296"/>
        <v>-6.3186813186813193</v>
      </c>
      <c r="AL402" s="4">
        <f t="shared" si="297"/>
        <v>-2.3168498168498171</v>
      </c>
      <c r="AM402" s="4">
        <f t="shared" si="298"/>
        <v>2.3168498168498171</v>
      </c>
      <c r="AN402" s="4">
        <f t="shared" si="299"/>
        <v>-6.2133699633699635</v>
      </c>
      <c r="AO402" s="4">
        <f t="shared" si="300"/>
        <v>-3.0540293040293043</v>
      </c>
      <c r="AP402" s="4">
        <f t="shared" si="300"/>
        <v>-3.1593406593406597</v>
      </c>
      <c r="AQ402" s="4">
        <f t="shared" si="301"/>
        <v>-1.1584249084249085</v>
      </c>
      <c r="AR402" s="4">
        <f t="shared" si="302"/>
        <v>1.1584249084249085</v>
      </c>
      <c r="AS402" s="4">
        <f t="shared" si="272"/>
        <v>-1.4112214876433289</v>
      </c>
      <c r="AT402" s="4">
        <f t="shared" si="272"/>
        <v>-1.2543624745767668</v>
      </c>
      <c r="AU402" s="4">
        <f t="shared" si="272"/>
        <v>-1.264251731930099</v>
      </c>
      <c r="AV402" s="4">
        <f t="shared" si="272"/>
        <v>-0.85866516864893916</v>
      </c>
      <c r="AW402" s="4">
        <f t="shared" si="272"/>
        <v>0.85866516864893916</v>
      </c>
      <c r="AX402" s="4">
        <f t="shared" si="273"/>
        <v>-254.01986777579918</v>
      </c>
      <c r="AY402" s="4">
        <f t="shared" si="273"/>
        <v>-225.785245423818</v>
      </c>
      <c r="AZ402" s="4">
        <f t="shared" si="273"/>
        <v>-227.56531174741781</v>
      </c>
      <c r="BA402" s="4">
        <f t="shared" si="273"/>
        <v>-154.55973035680904</v>
      </c>
      <c r="BB402" s="4">
        <f t="shared" si="273"/>
        <v>154.55973035680904</v>
      </c>
      <c r="BC402" s="4">
        <f t="shared" si="303"/>
        <v>-0.90769230769230769</v>
      </c>
      <c r="BD402" s="4">
        <f t="shared" si="304"/>
        <v>-0.82857142857142863</v>
      </c>
      <c r="BE402" s="4">
        <f t="shared" si="304"/>
        <v>-0.46153846153846156</v>
      </c>
      <c r="BF402" s="4">
        <f t="shared" si="305"/>
        <v>-0.62857142857142856</v>
      </c>
      <c r="BG402" s="4">
        <f t="shared" si="306"/>
        <v>1.6923076923076925</v>
      </c>
      <c r="BH402" s="4">
        <f t="shared" si="307"/>
        <v>6.2136674459528232</v>
      </c>
      <c r="BI402" s="4">
        <f t="shared" si="308"/>
        <v>7.4420024420024431</v>
      </c>
      <c r="BJ402" s="4">
        <f t="shared" si="309"/>
        <v>0.83494563383681075</v>
      </c>
      <c r="BK402" s="4">
        <f t="shared" si="310"/>
        <v>1.6382602164853175</v>
      </c>
      <c r="BL402" s="4">
        <f t="shared" si="311"/>
        <v>2.5274725274725274</v>
      </c>
      <c r="BM402" s="4">
        <f t="shared" si="312"/>
        <v>0.6481812160876691</v>
      </c>
      <c r="BN402" s="3">
        <f t="shared" si="313"/>
        <v>1</v>
      </c>
      <c r="BO402" s="3">
        <v>100</v>
      </c>
      <c r="BP402" s="3">
        <f t="shared" si="314"/>
        <v>0.19999999999999996</v>
      </c>
      <c r="BQ402" s="3">
        <f t="shared" si="315"/>
        <v>19.999999999999996</v>
      </c>
      <c r="BR402"/>
    </row>
    <row r="403" spans="1:70" x14ac:dyDescent="0.25">
      <c r="A403" t="s">
        <v>127</v>
      </c>
      <c r="B403" t="s">
        <v>278</v>
      </c>
      <c r="C403" t="s">
        <v>132</v>
      </c>
      <c r="D403" t="s">
        <v>12</v>
      </c>
      <c r="E403" t="s">
        <v>15</v>
      </c>
      <c r="F403" s="3">
        <v>1</v>
      </c>
      <c r="G403" s="3">
        <v>1</v>
      </c>
      <c r="H403" s="3" t="str">
        <f t="shared" si="316"/>
        <v>D</v>
      </c>
      <c r="I403" s="3">
        <v>1.36</v>
      </c>
      <c r="J403" s="3">
        <v>5.25</v>
      </c>
      <c r="K403" s="3">
        <v>7.5</v>
      </c>
      <c r="L403" s="3">
        <v>1.53</v>
      </c>
      <c r="M403" s="3">
        <v>2.5</v>
      </c>
      <c r="N403" s="3">
        <f t="shared" si="274"/>
        <v>2</v>
      </c>
      <c r="O403" s="3">
        <f t="shared" si="275"/>
        <v>5.9103641456582645E-2</v>
      </c>
      <c r="P403" s="3">
        <f t="shared" si="276"/>
        <v>5.3594771241830097E-2</v>
      </c>
      <c r="Q403" s="3">
        <f t="shared" si="277"/>
        <v>1.4403809523809525</v>
      </c>
      <c r="R403" s="3">
        <f t="shared" si="278"/>
        <v>5.5602941176470591</v>
      </c>
      <c r="S403" s="3">
        <f t="shared" si="279"/>
        <v>7.9432773109243699</v>
      </c>
      <c r="T403" s="3">
        <f t="shared" si="280"/>
        <v>1.6204285714285716</v>
      </c>
      <c r="U403" s="3">
        <f t="shared" si="281"/>
        <v>2.6477591036414565</v>
      </c>
      <c r="V403" s="4">
        <f t="shared" si="282"/>
        <v>0.73529411764705876</v>
      </c>
      <c r="W403" s="4">
        <f t="shared" si="283"/>
        <v>0.19047619047619047</v>
      </c>
      <c r="X403" s="4">
        <f t="shared" si="284"/>
        <v>0.13333333333333333</v>
      </c>
      <c r="Y403" s="4">
        <f t="shared" si="285"/>
        <v>0.65359477124183007</v>
      </c>
      <c r="Z403" s="4">
        <f t="shared" si="286"/>
        <v>0.4</v>
      </c>
      <c r="AA403" s="4">
        <f t="shared" si="287"/>
        <v>0.25904761904761908</v>
      </c>
      <c r="AB403" s="4">
        <f t="shared" si="288"/>
        <v>0.18133333333333335</v>
      </c>
      <c r="AC403" s="4">
        <f t="shared" si="289"/>
        <v>3.8602941176470584</v>
      </c>
      <c r="AD403" s="4">
        <f t="shared" si="290"/>
        <v>0.7</v>
      </c>
      <c r="AE403" s="4">
        <f t="shared" si="291"/>
        <v>5.5147058823529411</v>
      </c>
      <c r="AF403" s="4">
        <f t="shared" si="292"/>
        <v>1.4285714285714286</v>
      </c>
      <c r="AG403" s="4">
        <f t="shared" si="293"/>
        <v>0.61199999999999999</v>
      </c>
      <c r="AH403" s="4">
        <f t="shared" si="294"/>
        <v>1.6339869281045751</v>
      </c>
      <c r="AI403" s="4">
        <f t="shared" si="295"/>
        <v>-6.502896358543417</v>
      </c>
      <c r="AJ403" s="4">
        <f t="shared" si="296"/>
        <v>-4.119913165266107</v>
      </c>
      <c r="AK403" s="4">
        <f t="shared" si="296"/>
        <v>-2.3829831932773109</v>
      </c>
      <c r="AL403" s="4">
        <f t="shared" si="297"/>
        <v>-1.027330532212885</v>
      </c>
      <c r="AM403" s="4">
        <f t="shared" si="298"/>
        <v>1.027330532212885</v>
      </c>
      <c r="AN403" s="4">
        <f t="shared" si="299"/>
        <v>-3.2514481792717085</v>
      </c>
      <c r="AO403" s="4">
        <f t="shared" si="300"/>
        <v>-2.0599565826330535</v>
      </c>
      <c r="AP403" s="4">
        <f t="shared" si="300"/>
        <v>-1.1914915966386554</v>
      </c>
      <c r="AQ403" s="4">
        <f t="shared" si="301"/>
        <v>-0.51366526610644248</v>
      </c>
      <c r="AR403" s="4">
        <f t="shared" si="302"/>
        <v>0.51366526610644248</v>
      </c>
      <c r="AS403" s="4">
        <f t="shared" si="272"/>
        <v>-1.2724225921829218</v>
      </c>
      <c r="AT403" s="4">
        <f t="shared" si="272"/>
        <v>-1.1188586511867955</v>
      </c>
      <c r="AU403" s="4">
        <f t="shared" si="272"/>
        <v>-0.87255636161297689</v>
      </c>
      <c r="AV403" s="4">
        <f t="shared" si="272"/>
        <v>-0.47451996168696853</v>
      </c>
      <c r="AW403" s="4">
        <f t="shared" si="272"/>
        <v>0.47451996168696853</v>
      </c>
      <c r="AX403" s="4">
        <f t="shared" si="273"/>
        <v>-229.03606659292589</v>
      </c>
      <c r="AY403" s="4">
        <f t="shared" si="273"/>
        <v>-201.39455721362319</v>
      </c>
      <c r="AZ403" s="4">
        <f t="shared" si="273"/>
        <v>-157.06014509033585</v>
      </c>
      <c r="BA403" s="4">
        <f t="shared" si="273"/>
        <v>-85.413593103654335</v>
      </c>
      <c r="BB403" s="4">
        <f t="shared" si="273"/>
        <v>85.413593103654335</v>
      </c>
      <c r="BC403" s="4">
        <f t="shared" si="303"/>
        <v>-0.81866666666666654</v>
      </c>
      <c r="BD403" s="4">
        <f t="shared" si="304"/>
        <v>-0.74095238095238103</v>
      </c>
      <c r="BE403" s="4">
        <f t="shared" si="304"/>
        <v>-0.3</v>
      </c>
      <c r="BF403" s="4">
        <f t="shared" si="305"/>
        <v>-0.38799999999999996</v>
      </c>
      <c r="BG403" s="4">
        <f t="shared" si="306"/>
        <v>0.63398692810457502</v>
      </c>
      <c r="BH403" s="4">
        <f t="shared" si="307"/>
        <v>3.2898823291705628</v>
      </c>
      <c r="BI403" s="4">
        <f t="shared" si="308"/>
        <v>4.9813174603174604</v>
      </c>
      <c r="BJ403" s="4">
        <f t="shared" si="309"/>
        <v>0.66044422090715293</v>
      </c>
      <c r="BK403" s="4">
        <f t="shared" si="310"/>
        <v>0.72643238584771719</v>
      </c>
      <c r="BL403" s="4">
        <f t="shared" si="311"/>
        <v>2.1340938375350138</v>
      </c>
      <c r="BM403" s="4">
        <f t="shared" si="312"/>
        <v>0.34039383511213511</v>
      </c>
      <c r="BN403" s="3">
        <f t="shared" si="313"/>
        <v>0</v>
      </c>
      <c r="BO403" s="3">
        <v>100</v>
      </c>
      <c r="BP403" s="3">
        <f t="shared" si="314"/>
        <v>-1</v>
      </c>
      <c r="BQ403" s="3">
        <f t="shared" si="315"/>
        <v>-100</v>
      </c>
      <c r="BR403"/>
    </row>
    <row r="404" spans="1:70" x14ac:dyDescent="0.25">
      <c r="A404" t="s">
        <v>127</v>
      </c>
      <c r="B404" t="s">
        <v>278</v>
      </c>
      <c r="C404" t="s">
        <v>134</v>
      </c>
      <c r="D404" t="s">
        <v>22</v>
      </c>
      <c r="E404" t="s">
        <v>29</v>
      </c>
      <c r="F404" s="3">
        <v>3</v>
      </c>
      <c r="G404" s="3">
        <v>1</v>
      </c>
      <c r="H404" s="3" t="str">
        <f t="shared" si="316"/>
        <v>H</v>
      </c>
      <c r="I404" s="3">
        <v>1.8</v>
      </c>
      <c r="J404" s="3">
        <v>3.9</v>
      </c>
      <c r="K404" s="3">
        <v>4.33</v>
      </c>
      <c r="L404" s="3">
        <v>1.8</v>
      </c>
      <c r="M404" s="3">
        <v>2</v>
      </c>
      <c r="N404" s="3">
        <f t="shared" si="274"/>
        <v>4</v>
      </c>
      <c r="O404" s="3">
        <f t="shared" si="275"/>
        <v>4.2912694182902111E-2</v>
      </c>
      <c r="P404" s="3">
        <f t="shared" si="276"/>
        <v>5.555555555555558E-2</v>
      </c>
      <c r="Q404" s="3">
        <f t="shared" si="277"/>
        <v>1.8772428495292239</v>
      </c>
      <c r="R404" s="3">
        <f t="shared" si="278"/>
        <v>4.0673595073133182</v>
      </c>
      <c r="S404" s="3">
        <f t="shared" si="279"/>
        <v>4.5158119658119666</v>
      </c>
      <c r="T404" s="3">
        <f t="shared" si="280"/>
        <v>1.8772428495292239</v>
      </c>
      <c r="U404" s="3">
        <f t="shared" si="281"/>
        <v>2.0858253883658042</v>
      </c>
      <c r="V404" s="4">
        <f t="shared" si="282"/>
        <v>0.55555555555555558</v>
      </c>
      <c r="W404" s="4">
        <f t="shared" si="283"/>
        <v>0.25641025641025644</v>
      </c>
      <c r="X404" s="4">
        <f t="shared" si="284"/>
        <v>0.23094688221709006</v>
      </c>
      <c r="Y404" s="4">
        <f t="shared" si="285"/>
        <v>0.55555555555555558</v>
      </c>
      <c r="Z404" s="4">
        <f t="shared" si="286"/>
        <v>0.5</v>
      </c>
      <c r="AA404" s="4">
        <f t="shared" si="287"/>
        <v>0.46153846153846156</v>
      </c>
      <c r="AB404" s="4">
        <f t="shared" si="288"/>
        <v>0.41570438799076215</v>
      </c>
      <c r="AC404" s="4">
        <f t="shared" si="289"/>
        <v>2.1666666666666665</v>
      </c>
      <c r="AD404" s="4">
        <f t="shared" si="290"/>
        <v>0.90069284064665123</v>
      </c>
      <c r="AE404" s="4">
        <f t="shared" si="291"/>
        <v>2.4055555555555554</v>
      </c>
      <c r="AF404" s="4">
        <f t="shared" si="292"/>
        <v>1.1102564102564103</v>
      </c>
      <c r="AG404" s="4">
        <f t="shared" si="293"/>
        <v>0.9</v>
      </c>
      <c r="AH404" s="4">
        <f t="shared" si="294"/>
        <v>1.1111111111111112</v>
      </c>
      <c r="AI404" s="4">
        <f t="shared" si="295"/>
        <v>-2.6385691162827429</v>
      </c>
      <c r="AJ404" s="4">
        <f t="shared" si="296"/>
        <v>-2.1901166577840945</v>
      </c>
      <c r="AK404" s="4">
        <f t="shared" si="296"/>
        <v>-0.44845245849864845</v>
      </c>
      <c r="AL404" s="4">
        <f t="shared" si="297"/>
        <v>-0.20858253883658029</v>
      </c>
      <c r="AM404" s="4">
        <f t="shared" si="298"/>
        <v>0.20858253883658029</v>
      </c>
      <c r="AN404" s="4">
        <f t="shared" si="299"/>
        <v>-1.3192845581413715</v>
      </c>
      <c r="AO404" s="4">
        <f t="shared" si="300"/>
        <v>-1.0950583288920472</v>
      </c>
      <c r="AP404" s="4">
        <f t="shared" si="300"/>
        <v>-0.22422622924932423</v>
      </c>
      <c r="AQ404" s="4">
        <f t="shared" si="301"/>
        <v>-0.10429126941829014</v>
      </c>
      <c r="AR404" s="4">
        <f t="shared" si="302"/>
        <v>0.10429126941829014</v>
      </c>
      <c r="AS404" s="4">
        <f t="shared" si="272"/>
        <v>-0.92220336618651555</v>
      </c>
      <c r="AT404" s="4">
        <f t="shared" si="272"/>
        <v>-0.83073970667949304</v>
      </c>
      <c r="AU404" s="4">
        <f t="shared" si="272"/>
        <v>-0.22057783427828134</v>
      </c>
      <c r="AV404" s="4">
        <f t="shared" si="272"/>
        <v>-0.10391560411188558</v>
      </c>
      <c r="AW404" s="4">
        <f t="shared" si="272"/>
        <v>0.10391560411188558</v>
      </c>
      <c r="AX404" s="4">
        <f t="shared" si="273"/>
        <v>-165.99660591357281</v>
      </c>
      <c r="AY404" s="4">
        <f t="shared" si="273"/>
        <v>-149.53314720230873</v>
      </c>
      <c r="AZ404" s="4">
        <f t="shared" si="273"/>
        <v>-39.70401017009064</v>
      </c>
      <c r="BA404" s="4">
        <f t="shared" si="273"/>
        <v>-18.704808740139406</v>
      </c>
      <c r="BB404" s="4">
        <f t="shared" si="273"/>
        <v>18.704808740139406</v>
      </c>
      <c r="BC404" s="4">
        <f t="shared" si="303"/>
        <v>-0.58429561200923796</v>
      </c>
      <c r="BD404" s="4">
        <f t="shared" si="304"/>
        <v>-0.53846153846153844</v>
      </c>
      <c r="BE404" s="4">
        <f t="shared" si="304"/>
        <v>-9.9307159353348842E-2</v>
      </c>
      <c r="BF404" s="4">
        <f t="shared" si="305"/>
        <v>-9.9999999999999936E-2</v>
      </c>
      <c r="BG404" s="4">
        <f t="shared" si="306"/>
        <v>0.11111111111111104</v>
      </c>
      <c r="BH404" s="4">
        <f t="shared" si="307"/>
        <v>1.4118408529078843</v>
      </c>
      <c r="BI404" s="4">
        <f t="shared" si="308"/>
        <v>3.4868047742181694</v>
      </c>
      <c r="BJ404" s="4">
        <f t="shared" si="309"/>
        <v>0.40490963627995347</v>
      </c>
      <c r="BK404" s="4">
        <f t="shared" si="310"/>
        <v>0.14749012764845232</v>
      </c>
      <c r="BL404" s="4">
        <f t="shared" si="311"/>
        <v>1.981534118947514</v>
      </c>
      <c r="BM404" s="4">
        <f t="shared" si="312"/>
        <v>7.4432292756478641E-2</v>
      </c>
      <c r="BN404" s="3">
        <f t="shared" si="313"/>
        <v>1</v>
      </c>
      <c r="BO404" s="3">
        <v>100</v>
      </c>
      <c r="BP404" s="3">
        <f t="shared" si="314"/>
        <v>0.8</v>
      </c>
      <c r="BQ404" s="3">
        <f t="shared" si="315"/>
        <v>80</v>
      </c>
      <c r="BR404"/>
    </row>
    <row r="405" spans="1:70" x14ac:dyDescent="0.25">
      <c r="A405" t="s">
        <v>127</v>
      </c>
      <c r="B405" t="s">
        <v>278</v>
      </c>
      <c r="C405" t="s">
        <v>134</v>
      </c>
      <c r="D405" t="s">
        <v>17</v>
      </c>
      <c r="E405" t="s">
        <v>13</v>
      </c>
      <c r="F405" s="3">
        <v>2</v>
      </c>
      <c r="G405" s="3">
        <v>3</v>
      </c>
      <c r="H405" s="3" t="str">
        <f t="shared" si="316"/>
        <v>A</v>
      </c>
      <c r="I405" s="3">
        <v>3</v>
      </c>
      <c r="J405" s="3">
        <v>3.4</v>
      </c>
      <c r="K405" s="3">
        <v>2.35</v>
      </c>
      <c r="L405" s="3">
        <v>1.87</v>
      </c>
      <c r="M405" s="3">
        <v>2.0299999999999998</v>
      </c>
      <c r="N405" s="3">
        <f t="shared" si="274"/>
        <v>5</v>
      </c>
      <c r="O405" s="3">
        <f t="shared" si="275"/>
        <v>5.2982895285773823E-2</v>
      </c>
      <c r="P405" s="3">
        <f t="shared" si="276"/>
        <v>2.737019572719368E-2</v>
      </c>
      <c r="Q405" s="3">
        <f t="shared" si="277"/>
        <v>3.1589486858573217</v>
      </c>
      <c r="R405" s="3">
        <f t="shared" si="278"/>
        <v>3.580141843971631</v>
      </c>
      <c r="S405" s="3">
        <f t="shared" si="279"/>
        <v>2.4745098039215687</v>
      </c>
      <c r="T405" s="3">
        <f t="shared" si="280"/>
        <v>1.9690780141843971</v>
      </c>
      <c r="U405" s="3">
        <f t="shared" si="281"/>
        <v>2.1375552774301205</v>
      </c>
      <c r="V405" s="4">
        <f t="shared" si="282"/>
        <v>0.33333333333333331</v>
      </c>
      <c r="W405" s="4">
        <f t="shared" si="283"/>
        <v>0.29411764705882354</v>
      </c>
      <c r="X405" s="4">
        <f t="shared" si="284"/>
        <v>0.42553191489361702</v>
      </c>
      <c r="Y405" s="4">
        <f t="shared" si="285"/>
        <v>0.53475935828876997</v>
      </c>
      <c r="Z405" s="4">
        <f t="shared" si="286"/>
        <v>0.49261083743842371</v>
      </c>
      <c r="AA405" s="4">
        <f t="shared" si="287"/>
        <v>0.88235294117647056</v>
      </c>
      <c r="AB405" s="4">
        <f t="shared" si="288"/>
        <v>1.2765957446808509</v>
      </c>
      <c r="AC405" s="4">
        <f t="shared" si="289"/>
        <v>1.1333333333333333</v>
      </c>
      <c r="AD405" s="4">
        <f t="shared" si="290"/>
        <v>1.4468085106382977</v>
      </c>
      <c r="AE405" s="4">
        <f t="shared" si="291"/>
        <v>0.78333333333333333</v>
      </c>
      <c r="AF405" s="4">
        <f t="shared" si="292"/>
        <v>0.69117647058823539</v>
      </c>
      <c r="AG405" s="4">
        <f t="shared" si="293"/>
        <v>0.92118226600985231</v>
      </c>
      <c r="AH405" s="4">
        <f t="shared" si="294"/>
        <v>1.0855614973262031</v>
      </c>
      <c r="AI405" s="4">
        <f t="shared" si="295"/>
        <v>0.68443888193575297</v>
      </c>
      <c r="AJ405" s="4">
        <f t="shared" si="296"/>
        <v>-0.42119315811430935</v>
      </c>
      <c r="AK405" s="4">
        <f t="shared" si="296"/>
        <v>1.1056320400500623</v>
      </c>
      <c r="AL405" s="4">
        <f t="shared" si="297"/>
        <v>-0.16847726324572343</v>
      </c>
      <c r="AM405" s="4">
        <f t="shared" si="298"/>
        <v>0.16847726324572343</v>
      </c>
      <c r="AN405" s="4">
        <f t="shared" si="299"/>
        <v>0.34221944096787649</v>
      </c>
      <c r="AO405" s="4">
        <f t="shared" si="300"/>
        <v>-0.21059657905715468</v>
      </c>
      <c r="AP405" s="4">
        <f t="shared" si="300"/>
        <v>0.55281602002503116</v>
      </c>
      <c r="AQ405" s="4">
        <f t="shared" si="301"/>
        <v>-8.4238631622861715E-2</v>
      </c>
      <c r="AR405" s="4">
        <f t="shared" si="302"/>
        <v>8.4238631622861715E-2</v>
      </c>
      <c r="AS405" s="4">
        <f t="shared" si="272"/>
        <v>0.32972661882305154</v>
      </c>
      <c r="AT405" s="4">
        <f t="shared" si="272"/>
        <v>-0.20756350675434618</v>
      </c>
      <c r="AU405" s="4">
        <f t="shared" si="272"/>
        <v>0.50500265129852862</v>
      </c>
      <c r="AV405" s="4">
        <f t="shared" si="272"/>
        <v>-8.4040219146053211E-2</v>
      </c>
      <c r="AW405" s="4">
        <f t="shared" si="272"/>
        <v>8.4040219146053211E-2</v>
      </c>
      <c r="AX405" s="4">
        <f t="shared" si="273"/>
        <v>59.350791388149275</v>
      </c>
      <c r="AY405" s="4">
        <f t="shared" si="273"/>
        <v>-37.361431215782311</v>
      </c>
      <c r="AZ405" s="4">
        <f t="shared" si="273"/>
        <v>90.90047723373516</v>
      </c>
      <c r="BA405" s="4">
        <f t="shared" si="273"/>
        <v>-15.127239446289579</v>
      </c>
      <c r="BB405" s="4">
        <f t="shared" si="273"/>
        <v>15.127239446289579</v>
      </c>
      <c r="BC405" s="4">
        <f t="shared" si="303"/>
        <v>0.27659574468085102</v>
      </c>
      <c r="BD405" s="4">
        <f t="shared" si="304"/>
        <v>-0.11764705882352935</v>
      </c>
      <c r="BE405" s="4">
        <f t="shared" si="304"/>
        <v>0.44680851063829774</v>
      </c>
      <c r="BF405" s="4">
        <f t="shared" si="305"/>
        <v>-7.8817733990147618E-2</v>
      </c>
      <c r="BG405" s="4">
        <f t="shared" si="306"/>
        <v>8.5561497326203009E-2</v>
      </c>
      <c r="BH405" s="4">
        <f t="shared" si="307"/>
        <v>0.558014705232312</v>
      </c>
      <c r="BI405" s="4">
        <f t="shared" si="308"/>
        <v>3.0712001112501741</v>
      </c>
      <c r="BJ405" s="4">
        <f t="shared" si="309"/>
        <v>0.18169272109239554</v>
      </c>
      <c r="BK405" s="4">
        <f t="shared" si="310"/>
        <v>0.11913141531680212</v>
      </c>
      <c r="BL405" s="4">
        <f t="shared" si="311"/>
        <v>2.0533166458072589</v>
      </c>
      <c r="BM405" s="4">
        <f t="shared" si="312"/>
        <v>5.8019017943511456E-2</v>
      </c>
      <c r="BN405" s="3">
        <f t="shared" si="313"/>
        <v>0</v>
      </c>
      <c r="BO405" s="3">
        <v>100</v>
      </c>
      <c r="BP405" s="3">
        <f t="shared" si="314"/>
        <v>-1</v>
      </c>
      <c r="BQ405" s="3">
        <f t="shared" si="315"/>
        <v>-100</v>
      </c>
      <c r="BR405"/>
    </row>
    <row r="406" spans="1:70" x14ac:dyDescent="0.25">
      <c r="A406" t="s">
        <v>127</v>
      </c>
      <c r="B406" t="s">
        <v>278</v>
      </c>
      <c r="C406" t="s">
        <v>134</v>
      </c>
      <c r="D406" t="s">
        <v>28</v>
      </c>
      <c r="E406" t="s">
        <v>18</v>
      </c>
      <c r="F406" s="3">
        <v>1</v>
      </c>
      <c r="G406" s="3">
        <v>1</v>
      </c>
      <c r="H406" s="3" t="str">
        <f t="shared" si="316"/>
        <v>D</v>
      </c>
      <c r="I406" s="3">
        <v>3</v>
      </c>
      <c r="J406" s="3">
        <v>3.4</v>
      </c>
      <c r="K406" s="3">
        <v>2.38</v>
      </c>
      <c r="L406" s="3">
        <v>1.95</v>
      </c>
      <c r="M406" s="3">
        <v>1.95</v>
      </c>
      <c r="N406" s="3">
        <f t="shared" si="274"/>
        <v>2</v>
      </c>
      <c r="O406" s="3">
        <f t="shared" si="275"/>
        <v>4.7619047619047672E-2</v>
      </c>
      <c r="P406" s="3">
        <f t="shared" si="276"/>
        <v>2.5641025641025772E-2</v>
      </c>
      <c r="Q406" s="3">
        <f t="shared" si="277"/>
        <v>3.1428571428571432</v>
      </c>
      <c r="R406" s="3">
        <f t="shared" si="278"/>
        <v>3.5619047619047621</v>
      </c>
      <c r="S406" s="3">
        <f t="shared" si="279"/>
        <v>2.4933333333333332</v>
      </c>
      <c r="T406" s="3">
        <f t="shared" si="280"/>
        <v>2.0428571428571427</v>
      </c>
      <c r="U406" s="3">
        <f t="shared" si="281"/>
        <v>2.0428571428571427</v>
      </c>
      <c r="V406" s="4">
        <f t="shared" si="282"/>
        <v>0.33333333333333331</v>
      </c>
      <c r="W406" s="4">
        <f t="shared" si="283"/>
        <v>0.29411764705882354</v>
      </c>
      <c r="X406" s="4">
        <f t="shared" si="284"/>
        <v>0.42016806722689076</v>
      </c>
      <c r="Y406" s="4">
        <f t="shared" si="285"/>
        <v>0.51282051282051289</v>
      </c>
      <c r="Z406" s="4">
        <f t="shared" si="286"/>
        <v>0.51282051282051289</v>
      </c>
      <c r="AA406" s="4">
        <f t="shared" si="287"/>
        <v>0.88235294117647056</v>
      </c>
      <c r="AB406" s="4">
        <f t="shared" si="288"/>
        <v>1.2605042016806722</v>
      </c>
      <c r="AC406" s="4">
        <f t="shared" si="289"/>
        <v>1.1333333333333333</v>
      </c>
      <c r="AD406" s="4">
        <f t="shared" si="290"/>
        <v>1.4285714285714286</v>
      </c>
      <c r="AE406" s="4">
        <f t="shared" si="291"/>
        <v>0.79333333333333333</v>
      </c>
      <c r="AF406" s="4">
        <f t="shared" si="292"/>
        <v>0.7</v>
      </c>
      <c r="AG406" s="4">
        <f t="shared" si="293"/>
        <v>1</v>
      </c>
      <c r="AH406" s="4">
        <f t="shared" si="294"/>
        <v>1</v>
      </c>
      <c r="AI406" s="4">
        <f t="shared" si="295"/>
        <v>0.64952380952381006</v>
      </c>
      <c r="AJ406" s="4">
        <f t="shared" si="296"/>
        <v>-0.41904761904761889</v>
      </c>
      <c r="AK406" s="4">
        <f t="shared" si="296"/>
        <v>1.0685714285714289</v>
      </c>
      <c r="AL406" s="4">
        <f t="shared" si="297"/>
        <v>0</v>
      </c>
      <c r="AM406" s="4">
        <f t="shared" si="298"/>
        <v>0</v>
      </c>
      <c r="AN406" s="4">
        <f t="shared" si="299"/>
        <v>0.32476190476190503</v>
      </c>
      <c r="AO406" s="4">
        <f t="shared" si="300"/>
        <v>-0.20952380952380945</v>
      </c>
      <c r="AP406" s="4">
        <f t="shared" si="300"/>
        <v>0.53428571428571447</v>
      </c>
      <c r="AQ406" s="4">
        <f t="shared" si="301"/>
        <v>0</v>
      </c>
      <c r="AR406" s="4">
        <f t="shared" si="302"/>
        <v>0</v>
      </c>
      <c r="AS406" s="4">
        <f t="shared" si="272"/>
        <v>0.31401653501470284</v>
      </c>
      <c r="AT406" s="4">
        <f t="shared" si="272"/>
        <v>-0.20653607310567609</v>
      </c>
      <c r="AU406" s="4">
        <f t="shared" si="272"/>
        <v>0.49069850607650056</v>
      </c>
      <c r="AV406" s="4">
        <f t="shared" si="272"/>
        <v>0</v>
      </c>
      <c r="AW406" s="4">
        <f t="shared" si="272"/>
        <v>0</v>
      </c>
      <c r="AX406" s="4">
        <f t="shared" si="273"/>
        <v>56.522976302646505</v>
      </c>
      <c r="AY406" s="4">
        <f t="shared" si="273"/>
        <v>-37.176493159021696</v>
      </c>
      <c r="AZ406" s="4">
        <f t="shared" si="273"/>
        <v>88.325731093770102</v>
      </c>
      <c r="BA406" s="4">
        <f t="shared" si="273"/>
        <v>0</v>
      </c>
      <c r="BB406" s="4">
        <f t="shared" si="273"/>
        <v>0</v>
      </c>
      <c r="BC406" s="4">
        <f t="shared" si="303"/>
        <v>0.26050420168067251</v>
      </c>
      <c r="BD406" s="4">
        <f t="shared" si="304"/>
        <v>-0.11764705882352935</v>
      </c>
      <c r="BE406" s="4">
        <f t="shared" si="304"/>
        <v>0.42857142857142877</v>
      </c>
      <c r="BF406" s="4">
        <f t="shared" si="305"/>
        <v>0</v>
      </c>
      <c r="BG406" s="4">
        <f t="shared" si="306"/>
        <v>0</v>
      </c>
      <c r="BH406" s="4">
        <f t="shared" si="307"/>
        <v>0.53841232404898887</v>
      </c>
      <c r="BI406" s="4">
        <f t="shared" si="308"/>
        <v>3.0660317460317459</v>
      </c>
      <c r="BJ406" s="4">
        <f t="shared" si="309"/>
        <v>0.17560559336863896</v>
      </c>
      <c r="BK406" s="4">
        <f t="shared" si="310"/>
        <v>0</v>
      </c>
      <c r="BL406" s="4">
        <f t="shared" si="311"/>
        <v>2.0428571428571427</v>
      </c>
      <c r="BM406" s="4">
        <f t="shared" si="312"/>
        <v>0</v>
      </c>
      <c r="BN406" s="3">
        <f t="shared" si="313"/>
        <v>0</v>
      </c>
      <c r="BO406" s="3">
        <v>100</v>
      </c>
      <c r="BP406" s="3">
        <f t="shared" si="314"/>
        <v>-1</v>
      </c>
      <c r="BQ406" s="3">
        <f t="shared" si="315"/>
        <v>-100</v>
      </c>
      <c r="BR406"/>
    </row>
    <row r="407" spans="1:70" x14ac:dyDescent="0.25">
      <c r="A407" t="s">
        <v>127</v>
      </c>
      <c r="B407" t="s">
        <v>278</v>
      </c>
      <c r="C407" t="s">
        <v>134</v>
      </c>
      <c r="D407" t="s">
        <v>27</v>
      </c>
      <c r="E407" t="s">
        <v>21</v>
      </c>
      <c r="F407" s="3">
        <v>1</v>
      </c>
      <c r="G407" s="3">
        <v>2</v>
      </c>
      <c r="H407" s="3" t="str">
        <f t="shared" si="316"/>
        <v>A</v>
      </c>
      <c r="I407" s="3">
        <v>4</v>
      </c>
      <c r="J407" s="3">
        <v>3.7</v>
      </c>
      <c r="K407" s="3">
        <v>1.85</v>
      </c>
      <c r="L407" s="3">
        <v>1.73</v>
      </c>
      <c r="M407" s="3">
        <v>2.1</v>
      </c>
      <c r="N407" s="3">
        <f t="shared" si="274"/>
        <v>3</v>
      </c>
      <c r="O407" s="3">
        <f t="shared" si="275"/>
        <v>6.0810810810810523E-2</v>
      </c>
      <c r="P407" s="3">
        <f t="shared" si="276"/>
        <v>5.4225158271401064E-2</v>
      </c>
      <c r="Q407" s="3">
        <f t="shared" si="277"/>
        <v>4.2432432432432421</v>
      </c>
      <c r="R407" s="3">
        <f t="shared" si="278"/>
        <v>3.9249999999999989</v>
      </c>
      <c r="S407" s="3">
        <f t="shared" si="279"/>
        <v>1.9624999999999995</v>
      </c>
      <c r="T407" s="3">
        <f t="shared" si="280"/>
        <v>1.8352027027027022</v>
      </c>
      <c r="U407" s="3">
        <f t="shared" si="281"/>
        <v>2.2277027027027021</v>
      </c>
      <c r="V407" s="4">
        <f t="shared" si="282"/>
        <v>0.25</v>
      </c>
      <c r="W407" s="4">
        <f t="shared" si="283"/>
        <v>0.27027027027027023</v>
      </c>
      <c r="X407" s="4">
        <f t="shared" si="284"/>
        <v>0.54054054054054046</v>
      </c>
      <c r="Y407" s="4">
        <f t="shared" si="285"/>
        <v>0.5780346820809249</v>
      </c>
      <c r="Z407" s="4">
        <f t="shared" si="286"/>
        <v>0.47619047619047616</v>
      </c>
      <c r="AA407" s="4">
        <f t="shared" si="287"/>
        <v>1.0810810810810809</v>
      </c>
      <c r="AB407" s="4">
        <f t="shared" si="288"/>
        <v>2.1621621621621618</v>
      </c>
      <c r="AC407" s="4">
        <f t="shared" si="289"/>
        <v>0.92500000000000004</v>
      </c>
      <c r="AD407" s="4">
        <f t="shared" si="290"/>
        <v>2</v>
      </c>
      <c r="AE407" s="4">
        <f t="shared" si="291"/>
        <v>0.46250000000000002</v>
      </c>
      <c r="AF407" s="4">
        <f t="shared" si="292"/>
        <v>0.5</v>
      </c>
      <c r="AG407" s="4">
        <f t="shared" si="293"/>
        <v>0.82380952380952377</v>
      </c>
      <c r="AH407" s="4">
        <f t="shared" si="294"/>
        <v>1.2138728323699424</v>
      </c>
      <c r="AI407" s="4">
        <f t="shared" si="295"/>
        <v>2.2807432432432426</v>
      </c>
      <c r="AJ407" s="4">
        <f t="shared" si="296"/>
        <v>0.31824324324324316</v>
      </c>
      <c r="AK407" s="4">
        <f t="shared" si="296"/>
        <v>1.9624999999999995</v>
      </c>
      <c r="AL407" s="4">
        <f t="shared" si="297"/>
        <v>-0.39249999999999985</v>
      </c>
      <c r="AM407" s="4">
        <f t="shared" si="298"/>
        <v>0.39249999999999985</v>
      </c>
      <c r="AN407" s="4">
        <f t="shared" si="299"/>
        <v>1.1403716216216213</v>
      </c>
      <c r="AO407" s="4">
        <f t="shared" si="300"/>
        <v>0.15912162162162158</v>
      </c>
      <c r="AP407" s="4">
        <f t="shared" si="300"/>
        <v>0.98124999999999973</v>
      </c>
      <c r="AQ407" s="4">
        <f t="shared" si="301"/>
        <v>-0.19624999999999992</v>
      </c>
      <c r="AR407" s="4">
        <f t="shared" si="302"/>
        <v>0.19624999999999992</v>
      </c>
      <c r="AS407" s="4">
        <f t="shared" si="272"/>
        <v>0.85088720597619349</v>
      </c>
      <c r="AT407" s="4">
        <f t="shared" si="272"/>
        <v>0.15779869184083589</v>
      </c>
      <c r="AU407" s="4">
        <f t="shared" si="272"/>
        <v>0.77593472351489012</v>
      </c>
      <c r="AV407" s="4">
        <f t="shared" si="272"/>
        <v>-0.19378720408880612</v>
      </c>
      <c r="AW407" s="4">
        <f t="shared" si="272"/>
        <v>0.19378720408880612</v>
      </c>
      <c r="AX407" s="4">
        <f t="shared" si="273"/>
        <v>153.15969707571483</v>
      </c>
      <c r="AY407" s="4">
        <f t="shared" si="273"/>
        <v>28.403764531350461</v>
      </c>
      <c r="AZ407" s="4">
        <f t="shared" si="273"/>
        <v>139.66825023268021</v>
      </c>
      <c r="BA407" s="4">
        <f t="shared" si="273"/>
        <v>-34.881696735985102</v>
      </c>
      <c r="BB407" s="4">
        <f t="shared" si="273"/>
        <v>34.881696735985102</v>
      </c>
      <c r="BC407" s="4">
        <f t="shared" si="303"/>
        <v>1.1621621621621621</v>
      </c>
      <c r="BD407" s="4">
        <f t="shared" si="304"/>
        <v>8.1081081081081086E-2</v>
      </c>
      <c r="BE407" s="4">
        <f t="shared" si="304"/>
        <v>1</v>
      </c>
      <c r="BF407" s="4">
        <f t="shared" si="305"/>
        <v>-0.17619047619047618</v>
      </c>
      <c r="BG407" s="4">
        <f t="shared" si="306"/>
        <v>0.21387283236994217</v>
      </c>
      <c r="BH407" s="4">
        <f t="shared" si="307"/>
        <v>1.2352108290672246</v>
      </c>
      <c r="BI407" s="4">
        <f t="shared" si="308"/>
        <v>3.3769144144144136</v>
      </c>
      <c r="BJ407" s="4">
        <f t="shared" si="309"/>
        <v>0.36578091046510008</v>
      </c>
      <c r="BK407" s="4">
        <f t="shared" si="310"/>
        <v>0.27753941161571982</v>
      </c>
      <c r="BL407" s="4">
        <f t="shared" si="311"/>
        <v>2.0314527027027021</v>
      </c>
      <c r="BM407" s="4">
        <f t="shared" si="312"/>
        <v>0.13662115354518151</v>
      </c>
      <c r="BN407" s="3">
        <f t="shared" si="313"/>
        <v>0</v>
      </c>
      <c r="BO407" s="3">
        <v>100</v>
      </c>
      <c r="BP407" s="3">
        <f t="shared" si="314"/>
        <v>-1</v>
      </c>
      <c r="BQ407" s="3">
        <f t="shared" si="315"/>
        <v>-100</v>
      </c>
      <c r="BR407"/>
    </row>
    <row r="408" spans="1:70" x14ac:dyDescent="0.25">
      <c r="A408" t="s">
        <v>127</v>
      </c>
      <c r="B408" t="s">
        <v>278</v>
      </c>
      <c r="C408" t="s">
        <v>134</v>
      </c>
      <c r="D408" t="s">
        <v>133</v>
      </c>
      <c r="E408" t="s">
        <v>26</v>
      </c>
      <c r="F408" s="3">
        <v>1</v>
      </c>
      <c r="G408" s="3">
        <v>1</v>
      </c>
      <c r="H408" s="3" t="str">
        <f t="shared" si="316"/>
        <v>D</v>
      </c>
      <c r="I408" s="3">
        <v>1.95</v>
      </c>
      <c r="J408" s="3">
        <v>3.6</v>
      </c>
      <c r="K408" s="3">
        <v>3.7</v>
      </c>
      <c r="L408" s="3">
        <v>1.91</v>
      </c>
      <c r="M408" s="3">
        <v>1.99</v>
      </c>
      <c r="N408" s="3">
        <f t="shared" si="274"/>
        <v>2</v>
      </c>
      <c r="O408" s="3">
        <f t="shared" si="275"/>
        <v>6.086856086856085E-2</v>
      </c>
      <c r="P408" s="3">
        <f t="shared" si="276"/>
        <v>2.6072772238154074E-2</v>
      </c>
      <c r="Q408" s="3">
        <f t="shared" si="277"/>
        <v>2.0686936936936937</v>
      </c>
      <c r="R408" s="3">
        <f t="shared" si="278"/>
        <v>3.8191268191268191</v>
      </c>
      <c r="S408" s="3">
        <f t="shared" si="279"/>
        <v>3.9252136752136755</v>
      </c>
      <c r="T408" s="3">
        <f t="shared" si="280"/>
        <v>2.0262589512589511</v>
      </c>
      <c r="U408" s="3">
        <f t="shared" si="281"/>
        <v>2.1111284361284359</v>
      </c>
      <c r="V408" s="4">
        <f t="shared" si="282"/>
        <v>0.51282051282051289</v>
      </c>
      <c r="W408" s="4">
        <f t="shared" si="283"/>
        <v>0.27777777777777779</v>
      </c>
      <c r="X408" s="4">
        <f t="shared" si="284"/>
        <v>0.27027027027027023</v>
      </c>
      <c r="Y408" s="4">
        <f t="shared" si="285"/>
        <v>0.52356020942408377</v>
      </c>
      <c r="Z408" s="4">
        <f t="shared" si="286"/>
        <v>0.50251256281407031</v>
      </c>
      <c r="AA408" s="4">
        <f t="shared" si="287"/>
        <v>0.54166666666666663</v>
      </c>
      <c r="AB408" s="4">
        <f t="shared" si="288"/>
        <v>0.52702702702702697</v>
      </c>
      <c r="AC408" s="4">
        <f t="shared" si="289"/>
        <v>1.8461538461538463</v>
      </c>
      <c r="AD408" s="4">
        <f t="shared" si="290"/>
        <v>0.97297297297297292</v>
      </c>
      <c r="AE408" s="4">
        <f t="shared" si="291"/>
        <v>1.8974358974358976</v>
      </c>
      <c r="AF408" s="4">
        <f t="shared" si="292"/>
        <v>1.0277777777777779</v>
      </c>
      <c r="AG408" s="4">
        <f t="shared" si="293"/>
        <v>0.95979899497487431</v>
      </c>
      <c r="AH408" s="4">
        <f t="shared" si="294"/>
        <v>1.0418848167539267</v>
      </c>
      <c r="AI408" s="4">
        <f t="shared" si="295"/>
        <v>-1.8565199815199818</v>
      </c>
      <c r="AJ408" s="4">
        <f t="shared" si="296"/>
        <v>-1.7504331254331253</v>
      </c>
      <c r="AK408" s="4">
        <f t="shared" si="296"/>
        <v>-0.10608685608685642</v>
      </c>
      <c r="AL408" s="4">
        <f t="shared" si="297"/>
        <v>-8.4869484869484868E-2</v>
      </c>
      <c r="AM408" s="4">
        <f t="shared" si="298"/>
        <v>8.4869484869484868E-2</v>
      </c>
      <c r="AN408" s="4">
        <f t="shared" si="299"/>
        <v>-0.92825999075999088</v>
      </c>
      <c r="AO408" s="4">
        <f t="shared" si="300"/>
        <v>-0.87521656271656267</v>
      </c>
      <c r="AP408" s="4">
        <f t="shared" si="300"/>
        <v>-5.3043428043428209E-2</v>
      </c>
      <c r="AQ408" s="4">
        <f t="shared" si="301"/>
        <v>-4.2434742434742434E-2</v>
      </c>
      <c r="AR408" s="4">
        <f t="shared" si="302"/>
        <v>4.2434742434742434E-2</v>
      </c>
      <c r="AS408" s="4">
        <f t="shared" si="272"/>
        <v>-0.74821078371182881</v>
      </c>
      <c r="AT408" s="4">
        <f t="shared" si="272"/>
        <v>-0.71895264144861815</v>
      </c>
      <c r="AU408" s="4">
        <f t="shared" si="272"/>
        <v>-5.2993764101318994E-2</v>
      </c>
      <c r="AV408" s="4">
        <f t="shared" si="272"/>
        <v>-4.2409299067640377E-2</v>
      </c>
      <c r="AW408" s="4">
        <f t="shared" si="272"/>
        <v>4.2409299067640377E-2</v>
      </c>
      <c r="AX408" s="4">
        <f t="shared" si="273"/>
        <v>-134.67794106812917</v>
      </c>
      <c r="AY408" s="4">
        <f t="shared" si="273"/>
        <v>-129.41147546075126</v>
      </c>
      <c r="AZ408" s="4">
        <f t="shared" si="273"/>
        <v>-9.5388775382374185</v>
      </c>
      <c r="BA408" s="4">
        <f t="shared" si="273"/>
        <v>-7.6336738321752682</v>
      </c>
      <c r="BB408" s="4">
        <f t="shared" si="273"/>
        <v>7.6336738321752682</v>
      </c>
      <c r="BC408" s="4">
        <f t="shared" si="303"/>
        <v>-0.47297297297297303</v>
      </c>
      <c r="BD408" s="4">
        <f t="shared" si="304"/>
        <v>-0.45833333333333331</v>
      </c>
      <c r="BE408" s="4">
        <f t="shared" si="304"/>
        <v>-2.7027027027027108E-2</v>
      </c>
      <c r="BF408" s="4">
        <f t="shared" si="305"/>
        <v>-4.0201005025125629E-2</v>
      </c>
      <c r="BG408" s="4">
        <f t="shared" si="306"/>
        <v>4.1884816753926704E-2</v>
      </c>
      <c r="BH408" s="4">
        <f t="shared" si="307"/>
        <v>1.0425878851389419</v>
      </c>
      <c r="BI408" s="4">
        <f t="shared" si="308"/>
        <v>3.2710113960113958</v>
      </c>
      <c r="BJ408" s="4">
        <f t="shared" si="309"/>
        <v>0.3187356321687696</v>
      </c>
      <c r="BK408" s="4">
        <f t="shared" si="310"/>
        <v>6.0011788267021846E-2</v>
      </c>
      <c r="BL408" s="4">
        <f t="shared" si="311"/>
        <v>2.0686936936936933</v>
      </c>
      <c r="BM408" s="4">
        <f t="shared" si="312"/>
        <v>2.9009508971755804E-2</v>
      </c>
      <c r="BN408" s="3">
        <f t="shared" si="313"/>
        <v>0</v>
      </c>
      <c r="BO408" s="3">
        <v>100</v>
      </c>
      <c r="BP408" s="3">
        <f t="shared" si="314"/>
        <v>-1</v>
      </c>
      <c r="BQ408" s="3">
        <f t="shared" si="315"/>
        <v>-100</v>
      </c>
      <c r="BR408"/>
    </row>
    <row r="409" spans="1:70" x14ac:dyDescent="0.25">
      <c r="A409" t="s">
        <v>127</v>
      </c>
      <c r="B409" t="s">
        <v>278</v>
      </c>
      <c r="C409" t="s">
        <v>136</v>
      </c>
      <c r="D409" t="s">
        <v>14</v>
      </c>
      <c r="E409" t="s">
        <v>130</v>
      </c>
      <c r="F409" s="3">
        <v>1</v>
      </c>
      <c r="G409" s="3">
        <v>3</v>
      </c>
      <c r="H409" s="3" t="str">
        <f t="shared" si="316"/>
        <v>A</v>
      </c>
      <c r="I409" s="3">
        <v>7.5</v>
      </c>
      <c r="J409" s="3">
        <v>5</v>
      </c>
      <c r="K409" s="3">
        <v>1.4</v>
      </c>
      <c r="L409" s="3">
        <v>1.53</v>
      </c>
      <c r="M409" s="3">
        <v>2.5</v>
      </c>
      <c r="N409" s="3">
        <f t="shared" si="274"/>
        <v>4</v>
      </c>
      <c r="O409" s="3">
        <f t="shared" si="275"/>
        <v>4.7619047619047672E-2</v>
      </c>
      <c r="P409" s="3">
        <f t="shared" si="276"/>
        <v>5.3594771241830097E-2</v>
      </c>
      <c r="Q409" s="3">
        <f t="shared" si="277"/>
        <v>7.8571428571428577</v>
      </c>
      <c r="R409" s="3">
        <f t="shared" si="278"/>
        <v>5.2380952380952381</v>
      </c>
      <c r="S409" s="3">
        <f t="shared" si="279"/>
        <v>1.4666666666666666</v>
      </c>
      <c r="T409" s="3">
        <f t="shared" si="280"/>
        <v>1.602857142857143</v>
      </c>
      <c r="U409" s="3">
        <f t="shared" si="281"/>
        <v>2.6190476190476191</v>
      </c>
      <c r="V409" s="4">
        <f t="shared" si="282"/>
        <v>0.13333333333333333</v>
      </c>
      <c r="W409" s="4">
        <f t="shared" si="283"/>
        <v>0.2</v>
      </c>
      <c r="X409" s="4">
        <f t="shared" si="284"/>
        <v>0.7142857142857143</v>
      </c>
      <c r="Y409" s="4">
        <f t="shared" si="285"/>
        <v>0.65359477124183007</v>
      </c>
      <c r="Z409" s="4">
        <f t="shared" si="286"/>
        <v>0.4</v>
      </c>
      <c r="AA409" s="4">
        <f t="shared" si="287"/>
        <v>1.5</v>
      </c>
      <c r="AB409" s="4">
        <f t="shared" si="288"/>
        <v>5.3571428571428577</v>
      </c>
      <c r="AC409" s="4">
        <f t="shared" si="289"/>
        <v>0.66666666666666663</v>
      </c>
      <c r="AD409" s="4">
        <f t="shared" si="290"/>
        <v>3.5714285714285716</v>
      </c>
      <c r="AE409" s="4">
        <f t="shared" si="291"/>
        <v>0.18666666666666665</v>
      </c>
      <c r="AF409" s="4">
        <f t="shared" si="292"/>
        <v>0.27999999999999997</v>
      </c>
      <c r="AG409" s="4">
        <f t="shared" si="293"/>
        <v>0.61199999999999999</v>
      </c>
      <c r="AH409" s="4">
        <f t="shared" si="294"/>
        <v>1.6339869281045751</v>
      </c>
      <c r="AI409" s="4">
        <f t="shared" si="295"/>
        <v>6.3904761904761909</v>
      </c>
      <c r="AJ409" s="4">
        <f t="shared" si="296"/>
        <v>2.6190476190476195</v>
      </c>
      <c r="AK409" s="4">
        <f t="shared" si="296"/>
        <v>3.7714285714285714</v>
      </c>
      <c r="AL409" s="4">
        <f t="shared" si="297"/>
        <v>-1.0161904761904761</v>
      </c>
      <c r="AM409" s="4">
        <f t="shared" si="298"/>
        <v>1.0161904761904761</v>
      </c>
      <c r="AN409" s="4">
        <f t="shared" si="299"/>
        <v>3.1952380952380954</v>
      </c>
      <c r="AO409" s="4">
        <f t="shared" si="300"/>
        <v>1.3095238095238098</v>
      </c>
      <c r="AP409" s="4">
        <f t="shared" si="300"/>
        <v>1.8857142857142857</v>
      </c>
      <c r="AQ409" s="4">
        <f t="shared" si="301"/>
        <v>-0.50809523809523804</v>
      </c>
      <c r="AR409" s="4">
        <f t="shared" si="302"/>
        <v>0.50809523809523804</v>
      </c>
      <c r="AS409" s="4">
        <f t="shared" si="272"/>
        <v>1.2674872263055483</v>
      </c>
      <c r="AT409" s="4">
        <f t="shared" si="272"/>
        <v>0.91862491503782684</v>
      </c>
      <c r="AU409" s="4">
        <f t="shared" si="272"/>
        <v>1.083201200871883</v>
      </c>
      <c r="AV409" s="4">
        <f t="shared" si="272"/>
        <v>-0.4701028069775362</v>
      </c>
      <c r="AW409" s="4">
        <f t="shared" si="272"/>
        <v>0.4701028069775362</v>
      </c>
      <c r="AX409" s="4">
        <f t="shared" si="273"/>
        <v>228.14770073499872</v>
      </c>
      <c r="AY409" s="4">
        <f t="shared" si="273"/>
        <v>165.35248470680881</v>
      </c>
      <c r="AZ409" s="4">
        <f t="shared" si="273"/>
        <v>194.97621615693893</v>
      </c>
      <c r="BA409" s="4">
        <f t="shared" si="273"/>
        <v>-84.618505255956507</v>
      </c>
      <c r="BB409" s="4">
        <f t="shared" si="273"/>
        <v>84.618505255956507</v>
      </c>
      <c r="BC409" s="4">
        <f t="shared" si="303"/>
        <v>4.3571428571428577</v>
      </c>
      <c r="BD409" s="4">
        <f t="shared" si="304"/>
        <v>0.50000000000000011</v>
      </c>
      <c r="BE409" s="4">
        <f t="shared" si="304"/>
        <v>2.5714285714285716</v>
      </c>
      <c r="BF409" s="4">
        <f t="shared" si="305"/>
        <v>-0.38799999999999996</v>
      </c>
      <c r="BG409" s="4">
        <f t="shared" si="306"/>
        <v>0.63398692810457502</v>
      </c>
      <c r="BH409" s="4">
        <f t="shared" si="307"/>
        <v>3.2125086210330465</v>
      </c>
      <c r="BI409" s="4">
        <f t="shared" si="308"/>
        <v>4.8539682539682536</v>
      </c>
      <c r="BJ409" s="4">
        <f t="shared" si="309"/>
        <v>0.66183140328672974</v>
      </c>
      <c r="BK409" s="4">
        <f t="shared" si="310"/>
        <v>0.7185551766914734</v>
      </c>
      <c r="BL409" s="4">
        <f t="shared" si="311"/>
        <v>2.1109523809523809</v>
      </c>
      <c r="BM409" s="4">
        <f t="shared" si="312"/>
        <v>0.34039383511213495</v>
      </c>
      <c r="BN409" s="3">
        <f t="shared" si="313"/>
        <v>0</v>
      </c>
      <c r="BO409" s="3">
        <v>100</v>
      </c>
      <c r="BP409" s="3">
        <f t="shared" si="314"/>
        <v>-1</v>
      </c>
      <c r="BQ409" s="3">
        <f t="shared" si="315"/>
        <v>-100</v>
      </c>
      <c r="BR409"/>
    </row>
    <row r="410" spans="1:70" x14ac:dyDescent="0.25">
      <c r="A410" t="s">
        <v>127</v>
      </c>
      <c r="B410" t="s">
        <v>279</v>
      </c>
      <c r="C410" t="s">
        <v>172</v>
      </c>
      <c r="D410" t="s">
        <v>24</v>
      </c>
      <c r="E410" t="s">
        <v>19</v>
      </c>
      <c r="F410" s="3">
        <v>1</v>
      </c>
      <c r="G410" s="3">
        <v>1</v>
      </c>
      <c r="H410" s="3" t="str">
        <f t="shared" si="316"/>
        <v>D</v>
      </c>
      <c r="I410" s="3">
        <v>1.65</v>
      </c>
      <c r="J410" s="3">
        <v>4.33</v>
      </c>
      <c r="K410" s="3">
        <v>4.75</v>
      </c>
      <c r="L410" s="3">
        <v>1.53</v>
      </c>
      <c r="M410" s="3">
        <v>2.5</v>
      </c>
      <c r="N410" s="3">
        <f t="shared" si="274"/>
        <v>2</v>
      </c>
      <c r="O410" s="3">
        <f t="shared" si="275"/>
        <v>4.7533804067169783E-2</v>
      </c>
      <c r="P410" s="3">
        <f t="shared" si="276"/>
        <v>5.3594771241830097E-2</v>
      </c>
      <c r="Q410" s="3">
        <f t="shared" si="277"/>
        <v>1.72843077671083</v>
      </c>
      <c r="R410" s="3">
        <f t="shared" si="278"/>
        <v>4.5358213716108455</v>
      </c>
      <c r="S410" s="3">
        <f t="shared" si="279"/>
        <v>4.975785569319056</v>
      </c>
      <c r="T410" s="3">
        <f t="shared" si="280"/>
        <v>1.6027267202227697</v>
      </c>
      <c r="U410" s="3">
        <f t="shared" si="281"/>
        <v>2.6188345101679245</v>
      </c>
      <c r="V410" s="4">
        <f t="shared" si="282"/>
        <v>0.60606060606060608</v>
      </c>
      <c r="W410" s="4">
        <f t="shared" si="283"/>
        <v>0.23094688221709006</v>
      </c>
      <c r="X410" s="4">
        <f t="shared" si="284"/>
        <v>0.21052631578947367</v>
      </c>
      <c r="Y410" s="4">
        <f t="shared" si="285"/>
        <v>0.65359477124183007</v>
      </c>
      <c r="Z410" s="4">
        <f t="shared" si="286"/>
        <v>0.4</v>
      </c>
      <c r="AA410" s="4">
        <f t="shared" si="287"/>
        <v>0.38106235565819857</v>
      </c>
      <c r="AB410" s="4">
        <f t="shared" si="288"/>
        <v>0.34736842105263155</v>
      </c>
      <c r="AC410" s="4">
        <f t="shared" si="289"/>
        <v>2.6242424242424245</v>
      </c>
      <c r="AD410" s="4">
        <f t="shared" si="290"/>
        <v>0.91157894736842104</v>
      </c>
      <c r="AE410" s="4">
        <f t="shared" si="291"/>
        <v>2.8787878787878789</v>
      </c>
      <c r="AF410" s="4">
        <f t="shared" si="292"/>
        <v>1.0969976905311778</v>
      </c>
      <c r="AG410" s="4">
        <f t="shared" si="293"/>
        <v>0.61199999999999999</v>
      </c>
      <c r="AH410" s="4">
        <f t="shared" si="294"/>
        <v>1.6339869281045751</v>
      </c>
      <c r="AI410" s="4">
        <f t="shared" si="295"/>
        <v>-3.2473547926082258</v>
      </c>
      <c r="AJ410" s="4">
        <f t="shared" si="296"/>
        <v>-2.8073905949000153</v>
      </c>
      <c r="AK410" s="4">
        <f t="shared" si="296"/>
        <v>-0.43996419770821049</v>
      </c>
      <c r="AL410" s="4">
        <f t="shared" si="297"/>
        <v>-1.0161077899451547</v>
      </c>
      <c r="AM410" s="4">
        <f t="shared" si="298"/>
        <v>1.0161077899451547</v>
      </c>
      <c r="AN410" s="4">
        <f t="shared" si="299"/>
        <v>-1.6236773963041129</v>
      </c>
      <c r="AO410" s="4">
        <f t="shared" si="300"/>
        <v>-1.4036952974500077</v>
      </c>
      <c r="AP410" s="4">
        <f t="shared" si="300"/>
        <v>-0.21998209885410525</v>
      </c>
      <c r="AQ410" s="4">
        <f t="shared" si="301"/>
        <v>-0.50805389497257736</v>
      </c>
      <c r="AR410" s="4">
        <f t="shared" si="302"/>
        <v>0.50805389497257736</v>
      </c>
      <c r="AS410" s="4">
        <f t="shared" si="272"/>
        <v>-1.0187778394028837</v>
      </c>
      <c r="AT410" s="4">
        <f t="shared" si="272"/>
        <v>-0.95179307333138818</v>
      </c>
      <c r="AU410" s="4">
        <f t="shared" si="272"/>
        <v>-0.21653323018293985</v>
      </c>
      <c r="AV410" s="4">
        <f t="shared" si="272"/>
        <v>-0.47006994646091893</v>
      </c>
      <c r="AW410" s="4">
        <f t="shared" si="272"/>
        <v>0.47006994646091893</v>
      </c>
      <c r="AX410" s="4">
        <f t="shared" si="273"/>
        <v>-183.38001109251908</v>
      </c>
      <c r="AY410" s="4">
        <f t="shared" si="273"/>
        <v>-171.32275319964987</v>
      </c>
      <c r="AZ410" s="4">
        <f t="shared" si="273"/>
        <v>-38.975981432929174</v>
      </c>
      <c r="BA410" s="4">
        <f t="shared" si="273"/>
        <v>-84.612590362965406</v>
      </c>
      <c r="BB410" s="4">
        <f t="shared" si="273"/>
        <v>84.612590362965406</v>
      </c>
      <c r="BC410" s="4">
        <f t="shared" si="303"/>
        <v>-0.65263157894736834</v>
      </c>
      <c r="BD410" s="4">
        <f t="shared" si="304"/>
        <v>-0.61893764434180143</v>
      </c>
      <c r="BE410" s="4">
        <f t="shared" si="304"/>
        <v>-8.8421052631578789E-2</v>
      </c>
      <c r="BF410" s="4">
        <f t="shared" si="305"/>
        <v>-0.38800000000000001</v>
      </c>
      <c r="BG410" s="4">
        <f t="shared" si="306"/>
        <v>0.63398692810457524</v>
      </c>
      <c r="BH410" s="4">
        <f t="shared" si="307"/>
        <v>1.7616433424823215</v>
      </c>
      <c r="BI410" s="4">
        <f t="shared" si="308"/>
        <v>3.7466792392135773</v>
      </c>
      <c r="BJ410" s="4">
        <f t="shared" si="309"/>
        <v>0.4701879264295088</v>
      </c>
      <c r="BK410" s="4">
        <f t="shared" si="310"/>
        <v>0.71849670868669457</v>
      </c>
      <c r="BL410" s="4">
        <f t="shared" si="311"/>
        <v>2.1107806151953472</v>
      </c>
      <c r="BM410" s="4">
        <f t="shared" si="312"/>
        <v>0.34039383511213439</v>
      </c>
      <c r="BN410" s="3">
        <f t="shared" si="313"/>
        <v>0</v>
      </c>
      <c r="BO410" s="3">
        <v>100</v>
      </c>
      <c r="BP410" s="3">
        <f t="shared" si="314"/>
        <v>-1</v>
      </c>
      <c r="BQ410" s="3">
        <f t="shared" si="315"/>
        <v>-100</v>
      </c>
      <c r="BR410"/>
    </row>
    <row r="411" spans="1:70" x14ac:dyDescent="0.25">
      <c r="A411" t="s">
        <v>127</v>
      </c>
      <c r="B411" t="s">
        <v>279</v>
      </c>
      <c r="C411" t="s">
        <v>172</v>
      </c>
      <c r="D411" t="s">
        <v>20</v>
      </c>
      <c r="E411" t="s">
        <v>23</v>
      </c>
      <c r="F411" s="3">
        <v>2</v>
      </c>
      <c r="G411" s="3">
        <v>1</v>
      </c>
      <c r="H411" s="3" t="str">
        <f t="shared" si="316"/>
        <v>H</v>
      </c>
      <c r="I411" s="3">
        <v>2.4500000000000002</v>
      </c>
      <c r="J411" s="3">
        <v>3.9</v>
      </c>
      <c r="K411" s="3">
        <v>2.5499999999999998</v>
      </c>
      <c r="L411" s="3">
        <v>1.4</v>
      </c>
      <c r="M411" s="3">
        <v>3</v>
      </c>
      <c r="N411" s="3">
        <f t="shared" si="274"/>
        <v>3</v>
      </c>
      <c r="O411" s="3">
        <f t="shared" si="275"/>
        <v>5.6730384461476824E-2</v>
      </c>
      <c r="P411" s="3">
        <f t="shared" si="276"/>
        <v>4.7619047619047561E-2</v>
      </c>
      <c r="Q411" s="3">
        <f t="shared" si="277"/>
        <v>2.5889894419306185</v>
      </c>
      <c r="R411" s="3">
        <f t="shared" si="278"/>
        <v>4.1212484993997593</v>
      </c>
      <c r="S411" s="3">
        <f t="shared" si="279"/>
        <v>2.6946624803767656</v>
      </c>
      <c r="T411" s="3">
        <f t="shared" si="280"/>
        <v>1.4794225382460675</v>
      </c>
      <c r="U411" s="3">
        <f t="shared" si="281"/>
        <v>3.1701911533844305</v>
      </c>
      <c r="V411" s="4">
        <f t="shared" si="282"/>
        <v>0.4081632653061224</v>
      </c>
      <c r="W411" s="4">
        <f t="shared" si="283"/>
        <v>0.25641025641025644</v>
      </c>
      <c r="X411" s="4">
        <f t="shared" si="284"/>
        <v>0.39215686274509809</v>
      </c>
      <c r="Y411" s="4">
        <f t="shared" si="285"/>
        <v>0.7142857142857143</v>
      </c>
      <c r="Z411" s="4">
        <f t="shared" si="286"/>
        <v>0.33333333333333331</v>
      </c>
      <c r="AA411" s="4">
        <f t="shared" si="287"/>
        <v>0.6282051282051283</v>
      </c>
      <c r="AB411" s="4">
        <f t="shared" si="288"/>
        <v>0.96078431372549034</v>
      </c>
      <c r="AC411" s="4">
        <f t="shared" si="289"/>
        <v>1.5918367346938773</v>
      </c>
      <c r="AD411" s="4">
        <f t="shared" si="290"/>
        <v>1.5294117647058825</v>
      </c>
      <c r="AE411" s="4">
        <f t="shared" si="291"/>
        <v>1.0408163265306121</v>
      </c>
      <c r="AF411" s="4">
        <f t="shared" si="292"/>
        <v>0.65384615384615385</v>
      </c>
      <c r="AG411" s="4">
        <f t="shared" si="293"/>
        <v>0.46666666666666662</v>
      </c>
      <c r="AH411" s="4">
        <f t="shared" si="294"/>
        <v>2.1428571428571428</v>
      </c>
      <c r="AI411" s="4">
        <f t="shared" si="295"/>
        <v>-0.10567303844614706</v>
      </c>
      <c r="AJ411" s="4">
        <f t="shared" si="296"/>
        <v>-1.5322590574691408</v>
      </c>
      <c r="AK411" s="4">
        <f t="shared" si="296"/>
        <v>1.4265860190229938</v>
      </c>
      <c r="AL411" s="4">
        <f t="shared" si="297"/>
        <v>-1.690768615138363</v>
      </c>
      <c r="AM411" s="4">
        <f t="shared" si="298"/>
        <v>1.690768615138363</v>
      </c>
      <c r="AN411" s="4">
        <f t="shared" si="299"/>
        <v>-5.283651922307353E-2</v>
      </c>
      <c r="AO411" s="4">
        <f t="shared" si="300"/>
        <v>-0.76612952873457041</v>
      </c>
      <c r="AP411" s="4">
        <f t="shared" si="300"/>
        <v>0.71329300951149688</v>
      </c>
      <c r="AQ411" s="4">
        <f t="shared" si="301"/>
        <v>-0.84538430756918148</v>
      </c>
      <c r="AR411" s="4">
        <f t="shared" si="302"/>
        <v>0.84538430756918148</v>
      </c>
      <c r="AS411" s="4">
        <f t="shared" ref="AS411:AW458" si="317">ATAN(AN411)</f>
        <v>-5.2787433552109408E-2</v>
      </c>
      <c r="AT411" s="4">
        <f t="shared" si="317"/>
        <v>-0.65374434125568137</v>
      </c>
      <c r="AU411" s="4">
        <f t="shared" si="317"/>
        <v>0.61959184576100057</v>
      </c>
      <c r="AV411" s="4">
        <f t="shared" si="317"/>
        <v>-0.70180830605855771</v>
      </c>
      <c r="AW411" s="4">
        <f t="shared" si="317"/>
        <v>0.70180830605855771</v>
      </c>
      <c r="AX411" s="4">
        <f t="shared" ref="AX411:BB458" si="318">DEGREES(AS411)*PI()</f>
        <v>-9.5017380393796937</v>
      </c>
      <c r="AY411" s="4">
        <f t="shared" si="318"/>
        <v>-117.67398142602264</v>
      </c>
      <c r="AZ411" s="4">
        <f t="shared" si="318"/>
        <v>111.5265322369801</v>
      </c>
      <c r="BA411" s="4">
        <f t="shared" si="318"/>
        <v>-126.32549509054039</v>
      </c>
      <c r="BB411" s="4">
        <f t="shared" si="318"/>
        <v>126.32549509054039</v>
      </c>
      <c r="BC411" s="4">
        <f t="shared" si="303"/>
        <v>-3.9215686274509574E-2</v>
      </c>
      <c r="BD411" s="4">
        <f t="shared" si="304"/>
        <v>-0.3717948717948717</v>
      </c>
      <c r="BE411" s="4">
        <f t="shared" si="304"/>
        <v>0.52941176470588247</v>
      </c>
      <c r="BF411" s="4">
        <f t="shared" si="305"/>
        <v>-0.53333333333333333</v>
      </c>
      <c r="BG411" s="4">
        <f t="shared" si="306"/>
        <v>1.142857142857143</v>
      </c>
      <c r="BH411" s="4">
        <f t="shared" si="307"/>
        <v>0.85577764634692877</v>
      </c>
      <c r="BI411" s="4">
        <f t="shared" si="308"/>
        <v>3.1349668072357146</v>
      </c>
      <c r="BJ411" s="4">
        <f t="shared" si="309"/>
        <v>0.27297821602823236</v>
      </c>
      <c r="BK411" s="4">
        <f t="shared" si="310"/>
        <v>1.1955539531817234</v>
      </c>
      <c r="BL411" s="4">
        <f t="shared" si="311"/>
        <v>2.3248068458152491</v>
      </c>
      <c r="BM411" s="4">
        <f t="shared" si="312"/>
        <v>0.51425947722657961</v>
      </c>
      <c r="BN411" s="3">
        <f t="shared" si="313"/>
        <v>1</v>
      </c>
      <c r="BO411" s="3">
        <v>100</v>
      </c>
      <c r="BP411" s="3">
        <f t="shared" si="314"/>
        <v>1.4500000000000002</v>
      </c>
      <c r="BQ411" s="3">
        <f t="shared" si="315"/>
        <v>145.00000000000003</v>
      </c>
      <c r="BR411"/>
    </row>
    <row r="412" spans="1:70" x14ac:dyDescent="0.25">
      <c r="A412" t="s">
        <v>127</v>
      </c>
      <c r="B412" t="s">
        <v>279</v>
      </c>
      <c r="C412" t="s">
        <v>173</v>
      </c>
      <c r="D412" t="s">
        <v>141</v>
      </c>
      <c r="E412" t="s">
        <v>25</v>
      </c>
      <c r="F412" s="3">
        <v>0</v>
      </c>
      <c r="G412" s="3">
        <v>3</v>
      </c>
      <c r="H412" s="3" t="str">
        <f t="shared" si="316"/>
        <v>A</v>
      </c>
      <c r="I412" s="3">
        <v>3.5</v>
      </c>
      <c r="J412" s="3">
        <v>4.0999999999999996</v>
      </c>
      <c r="K412" s="3">
        <v>1.91</v>
      </c>
      <c r="L412" s="3">
        <v>1.44</v>
      </c>
      <c r="M412" s="3">
        <v>2.75</v>
      </c>
      <c r="N412" s="3">
        <f t="shared" si="274"/>
        <v>3</v>
      </c>
      <c r="O412" s="3">
        <f t="shared" si="275"/>
        <v>5.3176934162759704E-2</v>
      </c>
      <c r="P412" s="3">
        <f t="shared" si="276"/>
        <v>5.8080808080808066E-2</v>
      </c>
      <c r="Q412" s="3">
        <f t="shared" si="277"/>
        <v>3.6861192695696587</v>
      </c>
      <c r="R412" s="3">
        <f t="shared" si="278"/>
        <v>4.3180254300673147</v>
      </c>
      <c r="S412" s="3">
        <f t="shared" si="279"/>
        <v>2.0115679442508712</v>
      </c>
      <c r="T412" s="3">
        <f t="shared" si="280"/>
        <v>1.5165747851943738</v>
      </c>
      <c r="U412" s="3">
        <f t="shared" si="281"/>
        <v>2.8962365689475891</v>
      </c>
      <c r="V412" s="4">
        <f t="shared" si="282"/>
        <v>0.2857142857142857</v>
      </c>
      <c r="W412" s="4">
        <f t="shared" si="283"/>
        <v>0.24390243902439027</v>
      </c>
      <c r="X412" s="4">
        <f t="shared" si="284"/>
        <v>0.52356020942408377</v>
      </c>
      <c r="Y412" s="4">
        <f t="shared" si="285"/>
        <v>0.69444444444444442</v>
      </c>
      <c r="Z412" s="4">
        <f t="shared" si="286"/>
        <v>0.36363636363636365</v>
      </c>
      <c r="AA412" s="4">
        <f t="shared" si="287"/>
        <v>0.85365853658536595</v>
      </c>
      <c r="AB412" s="4">
        <f t="shared" si="288"/>
        <v>1.8324607329842932</v>
      </c>
      <c r="AC412" s="4">
        <f t="shared" si="289"/>
        <v>1.1714285714285713</v>
      </c>
      <c r="AD412" s="4">
        <f t="shared" si="290"/>
        <v>2.1465968586387434</v>
      </c>
      <c r="AE412" s="4">
        <f t="shared" si="291"/>
        <v>0.54571428571428571</v>
      </c>
      <c r="AF412" s="4">
        <f t="shared" si="292"/>
        <v>0.46585365853658539</v>
      </c>
      <c r="AG412" s="4">
        <f t="shared" si="293"/>
        <v>0.52363636363636357</v>
      </c>
      <c r="AH412" s="4">
        <f t="shared" si="294"/>
        <v>1.9097222222222223</v>
      </c>
      <c r="AI412" s="4">
        <f t="shared" si="295"/>
        <v>1.6745513253187876</v>
      </c>
      <c r="AJ412" s="4">
        <f t="shared" si="296"/>
        <v>-0.63190616049765591</v>
      </c>
      <c r="AK412" s="4">
        <f t="shared" si="296"/>
        <v>2.3064574858164435</v>
      </c>
      <c r="AL412" s="4">
        <f t="shared" si="297"/>
        <v>-1.3796617837532152</v>
      </c>
      <c r="AM412" s="4">
        <f t="shared" si="298"/>
        <v>1.3796617837532152</v>
      </c>
      <c r="AN412" s="4">
        <f t="shared" si="299"/>
        <v>0.83727566265939379</v>
      </c>
      <c r="AO412" s="4">
        <f t="shared" si="300"/>
        <v>-0.31595308024882796</v>
      </c>
      <c r="AP412" s="4">
        <f t="shared" si="300"/>
        <v>1.1532287429082217</v>
      </c>
      <c r="AQ412" s="4">
        <f t="shared" si="301"/>
        <v>-0.68983089187660762</v>
      </c>
      <c r="AR412" s="4">
        <f t="shared" si="302"/>
        <v>0.68983089187660762</v>
      </c>
      <c r="AS412" s="4">
        <f t="shared" si="317"/>
        <v>0.69706039036849887</v>
      </c>
      <c r="AT412" s="4">
        <f t="shared" si="317"/>
        <v>-0.30602763511965586</v>
      </c>
      <c r="AU412" s="4">
        <f t="shared" si="317"/>
        <v>0.85644071869064931</v>
      </c>
      <c r="AV412" s="4">
        <f t="shared" si="317"/>
        <v>-0.60386840505905415</v>
      </c>
      <c r="AW412" s="4">
        <f t="shared" si="317"/>
        <v>0.60386840505905415</v>
      </c>
      <c r="AX412" s="4">
        <f t="shared" si="318"/>
        <v>125.4708702663298</v>
      </c>
      <c r="AY412" s="4">
        <f t="shared" si="318"/>
        <v>-55.084974321538049</v>
      </c>
      <c r="AZ412" s="4">
        <f t="shared" si="318"/>
        <v>154.15932936431687</v>
      </c>
      <c r="BA412" s="4">
        <f t="shared" si="318"/>
        <v>-108.69631291062976</v>
      </c>
      <c r="BB412" s="4">
        <f t="shared" si="318"/>
        <v>108.69631291062976</v>
      </c>
      <c r="BC412" s="4">
        <f t="shared" si="303"/>
        <v>0.83246073298429302</v>
      </c>
      <c r="BD412" s="4">
        <f t="shared" si="304"/>
        <v>-0.14634146341463417</v>
      </c>
      <c r="BE412" s="4">
        <f t="shared" si="304"/>
        <v>1.1465968586387432</v>
      </c>
      <c r="BF412" s="4">
        <f t="shared" si="305"/>
        <v>-0.47636363636363638</v>
      </c>
      <c r="BG412" s="4">
        <f t="shared" si="306"/>
        <v>0.90972222222222232</v>
      </c>
      <c r="BH412" s="4">
        <f t="shared" si="307"/>
        <v>1.1918594485565057</v>
      </c>
      <c r="BI412" s="4">
        <f t="shared" si="308"/>
        <v>3.3385708812959485</v>
      </c>
      <c r="BJ412" s="4">
        <f t="shared" si="309"/>
        <v>0.35699689805413271</v>
      </c>
      <c r="BK412" s="4">
        <f t="shared" si="310"/>
        <v>0.97556820303582603</v>
      </c>
      <c r="BL412" s="4">
        <f t="shared" si="311"/>
        <v>2.2064056770709817</v>
      </c>
      <c r="BM412" s="4">
        <f t="shared" si="312"/>
        <v>0.4421526889519698</v>
      </c>
      <c r="BN412" s="3">
        <f t="shared" si="313"/>
        <v>0</v>
      </c>
      <c r="BO412" s="3">
        <v>100</v>
      </c>
      <c r="BP412" s="3">
        <f t="shared" si="314"/>
        <v>-1</v>
      </c>
      <c r="BQ412" s="3">
        <f t="shared" si="315"/>
        <v>-100</v>
      </c>
      <c r="BR412"/>
    </row>
    <row r="413" spans="1:70" x14ac:dyDescent="0.25">
      <c r="A413" t="s">
        <v>127</v>
      </c>
      <c r="B413" t="s">
        <v>280</v>
      </c>
      <c r="C413" t="s">
        <v>132</v>
      </c>
      <c r="D413" t="s">
        <v>29</v>
      </c>
      <c r="E413" t="s">
        <v>141</v>
      </c>
      <c r="F413" s="3">
        <v>0</v>
      </c>
      <c r="G413" s="3">
        <v>3</v>
      </c>
      <c r="H413" s="3" t="str">
        <f t="shared" si="316"/>
        <v>A</v>
      </c>
      <c r="I413" s="3">
        <v>4</v>
      </c>
      <c r="J413" s="3">
        <v>4.0999999999999996</v>
      </c>
      <c r="K413" s="3">
        <v>1.8</v>
      </c>
      <c r="L413" s="3">
        <v>1.53</v>
      </c>
      <c r="M413" s="3">
        <v>2.5</v>
      </c>
      <c r="N413" s="3">
        <f t="shared" si="274"/>
        <v>3</v>
      </c>
      <c r="O413" s="3">
        <f t="shared" si="275"/>
        <v>4.9457994579945819E-2</v>
      </c>
      <c r="P413" s="3">
        <f t="shared" si="276"/>
        <v>5.3594771241830097E-2</v>
      </c>
      <c r="Q413" s="3">
        <f t="shared" si="277"/>
        <v>4.1978319783197833</v>
      </c>
      <c r="R413" s="3">
        <f t="shared" si="278"/>
        <v>4.3027777777777771</v>
      </c>
      <c r="S413" s="3">
        <f t="shared" si="279"/>
        <v>1.8890243902439026</v>
      </c>
      <c r="T413" s="3">
        <f t="shared" si="280"/>
        <v>1.6056707317073171</v>
      </c>
      <c r="U413" s="3">
        <f t="shared" si="281"/>
        <v>2.6236449864498645</v>
      </c>
      <c r="V413" s="4">
        <f t="shared" si="282"/>
        <v>0.25</v>
      </c>
      <c r="W413" s="4">
        <f t="shared" si="283"/>
        <v>0.24390243902439027</v>
      </c>
      <c r="X413" s="4">
        <f t="shared" si="284"/>
        <v>0.55555555555555558</v>
      </c>
      <c r="Y413" s="4">
        <f t="shared" si="285"/>
        <v>0.65359477124183007</v>
      </c>
      <c r="Z413" s="4">
        <f t="shared" si="286"/>
        <v>0.4</v>
      </c>
      <c r="AA413" s="4">
        <f t="shared" si="287"/>
        <v>0.97560975609756106</v>
      </c>
      <c r="AB413" s="4">
        <f t="shared" si="288"/>
        <v>2.2222222222222223</v>
      </c>
      <c r="AC413" s="4">
        <f t="shared" si="289"/>
        <v>1.0249999999999999</v>
      </c>
      <c r="AD413" s="4">
        <f t="shared" si="290"/>
        <v>2.2777777777777777</v>
      </c>
      <c r="AE413" s="4">
        <f t="shared" si="291"/>
        <v>0.45</v>
      </c>
      <c r="AF413" s="4">
        <f t="shared" si="292"/>
        <v>0.4390243902439025</v>
      </c>
      <c r="AG413" s="4">
        <f t="shared" si="293"/>
        <v>0.61199999999999999</v>
      </c>
      <c r="AH413" s="4">
        <f t="shared" si="294"/>
        <v>1.6339869281045751</v>
      </c>
      <c r="AI413" s="4">
        <f t="shared" si="295"/>
        <v>2.3088075880758807</v>
      </c>
      <c r="AJ413" s="4">
        <f t="shared" si="296"/>
        <v>-0.10494579945799387</v>
      </c>
      <c r="AK413" s="4">
        <f t="shared" si="296"/>
        <v>2.4137533875338746</v>
      </c>
      <c r="AL413" s="4">
        <f t="shared" si="297"/>
        <v>-1.0179742547425474</v>
      </c>
      <c r="AM413" s="4">
        <f t="shared" si="298"/>
        <v>1.0179742547425474</v>
      </c>
      <c r="AN413" s="4">
        <f t="shared" si="299"/>
        <v>1.1544037940379404</v>
      </c>
      <c r="AO413" s="4">
        <f t="shared" si="300"/>
        <v>-5.2472899728996936E-2</v>
      </c>
      <c r="AP413" s="4">
        <f t="shared" si="300"/>
        <v>1.2068766937669373</v>
      </c>
      <c r="AQ413" s="4">
        <f t="shared" si="301"/>
        <v>-0.50898712737127372</v>
      </c>
      <c r="AR413" s="4">
        <f t="shared" si="302"/>
        <v>0.50898712737127372</v>
      </c>
      <c r="AS413" s="4">
        <f t="shared" si="317"/>
        <v>0.85694475302593431</v>
      </c>
      <c r="AT413" s="4">
        <f t="shared" si="317"/>
        <v>-5.2424819416358355E-2</v>
      </c>
      <c r="AU413" s="4">
        <f t="shared" si="317"/>
        <v>0.87886686096216704</v>
      </c>
      <c r="AV413" s="4">
        <f t="shared" si="317"/>
        <v>-0.47081143501785189</v>
      </c>
      <c r="AW413" s="4">
        <f t="shared" si="317"/>
        <v>0.47081143501785189</v>
      </c>
      <c r="AX413" s="4">
        <f t="shared" si="318"/>
        <v>154.25005554466819</v>
      </c>
      <c r="AY413" s="4">
        <f t="shared" si="318"/>
        <v>-9.4364674949445035</v>
      </c>
      <c r="AZ413" s="4">
        <f t="shared" si="318"/>
        <v>158.19603497319008</v>
      </c>
      <c r="BA413" s="4">
        <f t="shared" si="318"/>
        <v>-84.746058303213346</v>
      </c>
      <c r="BB413" s="4">
        <f t="shared" si="318"/>
        <v>84.746058303213346</v>
      </c>
      <c r="BC413" s="4">
        <f t="shared" si="303"/>
        <v>1.2222222222222221</v>
      </c>
      <c r="BD413" s="4">
        <f t="shared" si="304"/>
        <v>-2.4390243902438862E-2</v>
      </c>
      <c r="BE413" s="4">
        <f t="shared" si="304"/>
        <v>1.2777777777777772</v>
      </c>
      <c r="BF413" s="4">
        <f t="shared" si="305"/>
        <v>-0.38800000000000001</v>
      </c>
      <c r="BG413" s="4">
        <f t="shared" si="306"/>
        <v>0.63398692810457513</v>
      </c>
      <c r="BH413" s="4">
        <f t="shared" si="307"/>
        <v>1.3642953929539305</v>
      </c>
      <c r="BI413" s="4">
        <f t="shared" si="308"/>
        <v>3.4632113821138208</v>
      </c>
      <c r="BJ413" s="4">
        <f t="shared" si="309"/>
        <v>0.39393939393939426</v>
      </c>
      <c r="BK413" s="4">
        <f t="shared" si="310"/>
        <v>0.71981649860177832</v>
      </c>
      <c r="BL413" s="4">
        <f t="shared" si="311"/>
        <v>2.1146578590785907</v>
      </c>
      <c r="BM413" s="4">
        <f t="shared" si="312"/>
        <v>0.34039383511213506</v>
      </c>
      <c r="BN413" s="3">
        <f t="shared" si="313"/>
        <v>0</v>
      </c>
      <c r="BO413" s="3">
        <v>100</v>
      </c>
      <c r="BP413" s="3">
        <f t="shared" si="314"/>
        <v>-1</v>
      </c>
      <c r="BQ413" s="3">
        <f t="shared" si="315"/>
        <v>-100</v>
      </c>
      <c r="BR413"/>
    </row>
    <row r="414" spans="1:70" x14ac:dyDescent="0.25">
      <c r="A414" t="s">
        <v>127</v>
      </c>
      <c r="B414" t="s">
        <v>280</v>
      </c>
      <c r="C414" t="s">
        <v>134</v>
      </c>
      <c r="D414" t="s">
        <v>15</v>
      </c>
      <c r="E414" t="s">
        <v>28</v>
      </c>
      <c r="F414" s="3">
        <v>0</v>
      </c>
      <c r="G414" s="3">
        <v>0</v>
      </c>
      <c r="H414" s="3" t="str">
        <f t="shared" si="316"/>
        <v>D</v>
      </c>
      <c r="I414" s="3">
        <v>1.45</v>
      </c>
      <c r="J414" s="3">
        <v>4.75</v>
      </c>
      <c r="K414" s="3">
        <v>6.5</v>
      </c>
      <c r="L414" s="3">
        <v>1.62</v>
      </c>
      <c r="M414" s="3">
        <v>2.2999999999999998</v>
      </c>
      <c r="N414" s="3">
        <f t="shared" si="274"/>
        <v>0</v>
      </c>
      <c r="O414" s="3">
        <f t="shared" si="275"/>
        <v>5.4027642049420788E-2</v>
      </c>
      <c r="P414" s="3">
        <f t="shared" si="276"/>
        <v>5.2066559312936134E-2</v>
      </c>
      <c r="Q414" s="3">
        <f t="shared" si="277"/>
        <v>1.5283400809716601</v>
      </c>
      <c r="R414" s="3">
        <f t="shared" si="278"/>
        <v>5.0066312997347486</v>
      </c>
      <c r="S414" s="3">
        <f t="shared" si="279"/>
        <v>6.8511796733212353</v>
      </c>
      <c r="T414" s="3">
        <f t="shared" si="280"/>
        <v>1.7075247801200617</v>
      </c>
      <c r="U414" s="3">
        <f t="shared" si="281"/>
        <v>2.4242635767136678</v>
      </c>
      <c r="V414" s="4">
        <f t="shared" si="282"/>
        <v>0.68965517241379315</v>
      </c>
      <c r="W414" s="4">
        <f t="shared" si="283"/>
        <v>0.21052631578947367</v>
      </c>
      <c r="X414" s="4">
        <f t="shared" si="284"/>
        <v>0.15384615384615385</v>
      </c>
      <c r="Y414" s="4">
        <f t="shared" si="285"/>
        <v>0.61728395061728392</v>
      </c>
      <c r="Z414" s="4">
        <f t="shared" si="286"/>
        <v>0.43478260869565222</v>
      </c>
      <c r="AA414" s="4">
        <f t="shared" si="287"/>
        <v>0.30526315789473685</v>
      </c>
      <c r="AB414" s="4">
        <f t="shared" si="288"/>
        <v>0.22307692307692306</v>
      </c>
      <c r="AC414" s="4">
        <f t="shared" si="289"/>
        <v>3.2758620689655173</v>
      </c>
      <c r="AD414" s="4">
        <f t="shared" si="290"/>
        <v>0.73076923076923073</v>
      </c>
      <c r="AE414" s="4">
        <f t="shared" si="291"/>
        <v>4.4827586206896557</v>
      </c>
      <c r="AF414" s="4">
        <f t="shared" si="292"/>
        <v>1.368421052631579</v>
      </c>
      <c r="AG414" s="4">
        <f t="shared" si="293"/>
        <v>0.70434782608695667</v>
      </c>
      <c r="AH414" s="4">
        <f t="shared" si="294"/>
        <v>1.419753086419753</v>
      </c>
      <c r="AI414" s="4">
        <f t="shared" si="295"/>
        <v>-5.3228395923495757</v>
      </c>
      <c r="AJ414" s="4">
        <f t="shared" si="296"/>
        <v>-3.4782912187630886</v>
      </c>
      <c r="AK414" s="4">
        <f t="shared" si="296"/>
        <v>-1.8445483735864867</v>
      </c>
      <c r="AL414" s="4">
        <f t="shared" si="297"/>
        <v>-0.71673879659360606</v>
      </c>
      <c r="AM414" s="4">
        <f t="shared" si="298"/>
        <v>0.71673879659360606</v>
      </c>
      <c r="AN414" s="4">
        <f t="shared" si="299"/>
        <v>-2.6614197961747879</v>
      </c>
      <c r="AO414" s="4">
        <f t="shared" si="300"/>
        <v>-1.7391456093815443</v>
      </c>
      <c r="AP414" s="4">
        <f t="shared" si="300"/>
        <v>-0.92227418679324336</v>
      </c>
      <c r="AQ414" s="4">
        <f t="shared" si="301"/>
        <v>-0.35836939829680303</v>
      </c>
      <c r="AR414" s="4">
        <f t="shared" si="302"/>
        <v>0.35836939829680303</v>
      </c>
      <c r="AS414" s="4">
        <f t="shared" si="317"/>
        <v>-1.2113776643851801</v>
      </c>
      <c r="AT414" s="4">
        <f t="shared" si="317"/>
        <v>-1.0489658174408896</v>
      </c>
      <c r="AU414" s="4">
        <f t="shared" si="317"/>
        <v>-0.74498587652407755</v>
      </c>
      <c r="AV414" s="4">
        <f t="shared" si="317"/>
        <v>-0.34411130970668824</v>
      </c>
      <c r="AW414" s="4">
        <f t="shared" si="317"/>
        <v>0.34411130970668824</v>
      </c>
      <c r="AX414" s="4">
        <f t="shared" si="318"/>
        <v>-218.04797958933241</v>
      </c>
      <c r="AY414" s="4">
        <f t="shared" si="318"/>
        <v>-188.81384713936012</v>
      </c>
      <c r="AZ414" s="4">
        <f t="shared" si="318"/>
        <v>-134.09745777433395</v>
      </c>
      <c r="BA414" s="4">
        <f t="shared" si="318"/>
        <v>-61.940035747203886</v>
      </c>
      <c r="BB414" s="4">
        <f t="shared" si="318"/>
        <v>61.940035747203886</v>
      </c>
      <c r="BC414" s="4">
        <f t="shared" si="303"/>
        <v>-0.77692307692307705</v>
      </c>
      <c r="BD414" s="4">
        <f t="shared" si="304"/>
        <v>-0.69473684210526321</v>
      </c>
      <c r="BE414" s="4">
        <f t="shared" si="304"/>
        <v>-0.26923076923076927</v>
      </c>
      <c r="BF414" s="4">
        <f t="shared" si="305"/>
        <v>-0.29565217391304344</v>
      </c>
      <c r="BG414" s="4">
        <f t="shared" si="306"/>
        <v>0.41975308641975306</v>
      </c>
      <c r="BH414" s="4">
        <f t="shared" si="307"/>
        <v>2.7028839483937999</v>
      </c>
      <c r="BI414" s="4">
        <f t="shared" si="308"/>
        <v>4.4620503513425485</v>
      </c>
      <c r="BJ414" s="4">
        <f t="shared" si="309"/>
        <v>0.60574931602476245</v>
      </c>
      <c r="BK414" s="4">
        <f t="shared" si="310"/>
        <v>0.50681086341082526</v>
      </c>
      <c r="BL414" s="4">
        <f t="shared" si="311"/>
        <v>2.0658941784168645</v>
      </c>
      <c r="BM414" s="4">
        <f t="shared" si="312"/>
        <v>0.24532276081982304</v>
      </c>
      <c r="BN414" s="3">
        <f t="shared" si="313"/>
        <v>0</v>
      </c>
      <c r="BO414" s="3">
        <v>100</v>
      </c>
      <c r="BP414" s="3">
        <f t="shared" si="314"/>
        <v>-1</v>
      </c>
      <c r="BQ414" s="3">
        <f t="shared" si="315"/>
        <v>-100</v>
      </c>
      <c r="BR414"/>
    </row>
    <row r="415" spans="1:70" x14ac:dyDescent="0.25">
      <c r="A415" t="s">
        <v>127</v>
      </c>
      <c r="B415" t="s">
        <v>280</v>
      </c>
      <c r="C415" t="s">
        <v>134</v>
      </c>
      <c r="D415" t="s">
        <v>19</v>
      </c>
      <c r="E415" t="s">
        <v>27</v>
      </c>
      <c r="F415" s="3">
        <v>2</v>
      </c>
      <c r="G415" s="3">
        <v>2</v>
      </c>
      <c r="H415" s="3" t="str">
        <f t="shared" si="316"/>
        <v>D</v>
      </c>
      <c r="I415" s="3">
        <v>1.65</v>
      </c>
      <c r="J415" s="3">
        <v>3.9</v>
      </c>
      <c r="K415" s="3">
        <v>5.25</v>
      </c>
      <c r="L415" s="3">
        <v>1.88</v>
      </c>
      <c r="M415" s="3">
        <v>2.02</v>
      </c>
      <c r="N415" s="3">
        <f t="shared" si="274"/>
        <v>4</v>
      </c>
      <c r="O415" s="3">
        <f t="shared" si="275"/>
        <v>5.2947052947053042E-2</v>
      </c>
      <c r="P415" s="3">
        <f t="shared" si="276"/>
        <v>2.6964398567516312E-2</v>
      </c>
      <c r="Q415" s="3">
        <f t="shared" si="277"/>
        <v>1.7373626373626374</v>
      </c>
      <c r="R415" s="3">
        <f t="shared" si="278"/>
        <v>4.1064935064935071</v>
      </c>
      <c r="S415" s="3">
        <f t="shared" si="279"/>
        <v>5.5279720279720284</v>
      </c>
      <c r="T415" s="3">
        <f t="shared" si="280"/>
        <v>1.9795404595404595</v>
      </c>
      <c r="U415" s="3">
        <f t="shared" si="281"/>
        <v>2.1269530469530471</v>
      </c>
      <c r="V415" s="4">
        <f t="shared" si="282"/>
        <v>0.60606060606060608</v>
      </c>
      <c r="W415" s="4">
        <f t="shared" si="283"/>
        <v>0.25641025641025644</v>
      </c>
      <c r="X415" s="4">
        <f t="shared" si="284"/>
        <v>0.19047619047619047</v>
      </c>
      <c r="Y415" s="4">
        <f t="shared" si="285"/>
        <v>0.53191489361702127</v>
      </c>
      <c r="Z415" s="4">
        <f t="shared" si="286"/>
        <v>0.49504950495049505</v>
      </c>
      <c r="AA415" s="4">
        <f t="shared" si="287"/>
        <v>0.42307692307692307</v>
      </c>
      <c r="AB415" s="4">
        <f t="shared" si="288"/>
        <v>0.31428571428571428</v>
      </c>
      <c r="AC415" s="4">
        <f t="shared" si="289"/>
        <v>2.3636363636363638</v>
      </c>
      <c r="AD415" s="4">
        <f t="shared" si="290"/>
        <v>0.74285714285714288</v>
      </c>
      <c r="AE415" s="4">
        <f t="shared" si="291"/>
        <v>3.1818181818181821</v>
      </c>
      <c r="AF415" s="4">
        <f t="shared" si="292"/>
        <v>1.3461538461538463</v>
      </c>
      <c r="AG415" s="4">
        <f t="shared" si="293"/>
        <v>0.93069306930693063</v>
      </c>
      <c r="AH415" s="4">
        <f t="shared" si="294"/>
        <v>1.074468085106383</v>
      </c>
      <c r="AI415" s="4">
        <f t="shared" si="295"/>
        <v>-3.7906093906093909</v>
      </c>
      <c r="AJ415" s="4">
        <f t="shared" si="296"/>
        <v>-2.3691308691308697</v>
      </c>
      <c r="AK415" s="4">
        <f t="shared" si="296"/>
        <v>-1.4214785214785213</v>
      </c>
      <c r="AL415" s="4">
        <f t="shared" si="297"/>
        <v>-0.14741258741258756</v>
      </c>
      <c r="AM415" s="4">
        <f t="shared" si="298"/>
        <v>0.14741258741258756</v>
      </c>
      <c r="AN415" s="4">
        <f t="shared" si="299"/>
        <v>-1.8953046953046955</v>
      </c>
      <c r="AO415" s="4">
        <f t="shared" si="300"/>
        <v>-1.1845654345654348</v>
      </c>
      <c r="AP415" s="4">
        <f t="shared" si="300"/>
        <v>-0.71073926073926064</v>
      </c>
      <c r="AQ415" s="4">
        <f t="shared" si="301"/>
        <v>-7.370629370629378E-2</v>
      </c>
      <c r="AR415" s="4">
        <f t="shared" si="302"/>
        <v>7.370629370629378E-2</v>
      </c>
      <c r="AS415" s="4">
        <f t="shared" si="317"/>
        <v>-1.0852979190514698</v>
      </c>
      <c r="AT415" s="4">
        <f t="shared" si="317"/>
        <v>-0.86968411158673431</v>
      </c>
      <c r="AU415" s="4">
        <f t="shared" si="317"/>
        <v>-0.61789721732514014</v>
      </c>
      <c r="AV415" s="4">
        <f t="shared" si="317"/>
        <v>-7.3573254382822639E-2</v>
      </c>
      <c r="AW415" s="4">
        <f t="shared" si="317"/>
        <v>7.3573254382822639E-2</v>
      </c>
      <c r="AX415" s="4">
        <f t="shared" si="318"/>
        <v>-195.35362542926455</v>
      </c>
      <c r="AY415" s="4">
        <f t="shared" si="318"/>
        <v>-156.54314008561218</v>
      </c>
      <c r="AZ415" s="4">
        <f t="shared" si="318"/>
        <v>-111.22149911852523</v>
      </c>
      <c r="BA415" s="4">
        <f t="shared" si="318"/>
        <v>-13.243185788908074</v>
      </c>
      <c r="BB415" s="4">
        <f t="shared" si="318"/>
        <v>13.243185788908074</v>
      </c>
      <c r="BC415" s="4">
        <f t="shared" si="303"/>
        <v>-0.68571428571428572</v>
      </c>
      <c r="BD415" s="4">
        <f t="shared" si="304"/>
        <v>-0.57692307692307698</v>
      </c>
      <c r="BE415" s="4">
        <f t="shared" si="304"/>
        <v>-0.25714285714285706</v>
      </c>
      <c r="BF415" s="4">
        <f t="shared" si="305"/>
        <v>-6.9306930693069368E-2</v>
      </c>
      <c r="BG415" s="4">
        <f t="shared" si="306"/>
        <v>7.4468085106383058E-2</v>
      </c>
      <c r="BH415" s="4">
        <f t="shared" si="307"/>
        <v>1.9149456830534231</v>
      </c>
      <c r="BI415" s="4">
        <f t="shared" si="308"/>
        <v>3.7906093906093914</v>
      </c>
      <c r="BJ415" s="4">
        <f t="shared" si="309"/>
        <v>0.50518148554092246</v>
      </c>
      <c r="BK415" s="4">
        <f t="shared" si="310"/>
        <v>0.10423644019169535</v>
      </c>
      <c r="BL415" s="4">
        <f t="shared" si="311"/>
        <v>2.0532467532467535</v>
      </c>
      <c r="BM415" s="4">
        <f t="shared" si="312"/>
        <v>5.0766640700572685E-2</v>
      </c>
      <c r="BN415" s="3">
        <f t="shared" si="313"/>
        <v>0</v>
      </c>
      <c r="BO415" s="3">
        <v>100</v>
      </c>
      <c r="BP415" s="3">
        <f t="shared" si="314"/>
        <v>-1</v>
      </c>
      <c r="BQ415" s="3">
        <f t="shared" si="315"/>
        <v>-100</v>
      </c>
      <c r="BR415"/>
    </row>
    <row r="416" spans="1:70" x14ac:dyDescent="0.25">
      <c r="A416" t="s">
        <v>127</v>
      </c>
      <c r="B416" t="s">
        <v>280</v>
      </c>
      <c r="C416" t="s">
        <v>134</v>
      </c>
      <c r="D416" t="s">
        <v>18</v>
      </c>
      <c r="E416" t="s">
        <v>14</v>
      </c>
      <c r="F416" s="3">
        <v>1</v>
      </c>
      <c r="G416" s="3">
        <v>1</v>
      </c>
      <c r="H416" s="3" t="str">
        <f t="shared" si="316"/>
        <v>D</v>
      </c>
      <c r="I416" s="3">
        <v>2.25</v>
      </c>
      <c r="J416" s="3">
        <v>3.3</v>
      </c>
      <c r="K416" s="3">
        <v>3.2</v>
      </c>
      <c r="L416" s="3">
        <v>1.86</v>
      </c>
      <c r="M416" s="3">
        <v>2.04</v>
      </c>
      <c r="N416" s="3">
        <f t="shared" si="274"/>
        <v>2</v>
      </c>
      <c r="O416" s="3">
        <f t="shared" si="275"/>
        <v>5.9974747474747403E-2</v>
      </c>
      <c r="P416" s="3">
        <f t="shared" si="276"/>
        <v>2.7830487033523088E-2</v>
      </c>
      <c r="Q416" s="3">
        <f t="shared" si="277"/>
        <v>2.3849431818181817</v>
      </c>
      <c r="R416" s="3">
        <f t="shared" si="278"/>
        <v>3.4979166666666663</v>
      </c>
      <c r="S416" s="3">
        <f t="shared" si="279"/>
        <v>3.3919191919191918</v>
      </c>
      <c r="T416" s="3">
        <f t="shared" si="280"/>
        <v>1.9715530303030302</v>
      </c>
      <c r="U416" s="3">
        <f t="shared" si="281"/>
        <v>2.1623484848484846</v>
      </c>
      <c r="V416" s="4">
        <f t="shared" si="282"/>
        <v>0.44444444444444442</v>
      </c>
      <c r="W416" s="4">
        <f t="shared" si="283"/>
        <v>0.30303030303030304</v>
      </c>
      <c r="X416" s="4">
        <f t="shared" si="284"/>
        <v>0.3125</v>
      </c>
      <c r="Y416" s="4">
        <f t="shared" si="285"/>
        <v>0.5376344086021505</v>
      </c>
      <c r="Z416" s="4">
        <f t="shared" si="286"/>
        <v>0.49019607843137253</v>
      </c>
      <c r="AA416" s="4">
        <f t="shared" si="287"/>
        <v>0.68181818181818188</v>
      </c>
      <c r="AB416" s="4">
        <f t="shared" si="288"/>
        <v>0.703125</v>
      </c>
      <c r="AC416" s="4">
        <f t="shared" si="289"/>
        <v>1.4666666666666666</v>
      </c>
      <c r="AD416" s="4">
        <f t="shared" si="290"/>
        <v>1.0312499999999998</v>
      </c>
      <c r="AE416" s="4">
        <f t="shared" si="291"/>
        <v>1.4222222222222223</v>
      </c>
      <c r="AF416" s="4">
        <f t="shared" si="292"/>
        <v>0.96969696969696983</v>
      </c>
      <c r="AG416" s="4">
        <f t="shared" si="293"/>
        <v>0.91176470588235292</v>
      </c>
      <c r="AH416" s="4">
        <f t="shared" si="294"/>
        <v>1.096774193548387</v>
      </c>
      <c r="AI416" s="4">
        <f t="shared" si="295"/>
        <v>-1.0069760101010101</v>
      </c>
      <c r="AJ416" s="4">
        <f t="shared" si="296"/>
        <v>-1.1129734848484847</v>
      </c>
      <c r="AK416" s="4">
        <f t="shared" si="296"/>
        <v>0.10599747474747456</v>
      </c>
      <c r="AL416" s="4">
        <f t="shared" si="297"/>
        <v>-0.19079545454545443</v>
      </c>
      <c r="AM416" s="4">
        <f t="shared" si="298"/>
        <v>0.19079545454545443</v>
      </c>
      <c r="AN416" s="4">
        <f t="shared" si="299"/>
        <v>-0.50348800505050506</v>
      </c>
      <c r="AO416" s="4">
        <f t="shared" si="300"/>
        <v>-0.55648674242424234</v>
      </c>
      <c r="AP416" s="4">
        <f t="shared" si="300"/>
        <v>5.2998737373737281E-2</v>
      </c>
      <c r="AQ416" s="4">
        <f t="shared" si="301"/>
        <v>-9.5397727272727217E-2</v>
      </c>
      <c r="AR416" s="4">
        <f t="shared" si="302"/>
        <v>9.5397727272727217E-2</v>
      </c>
      <c r="AS416" s="4">
        <f t="shared" si="317"/>
        <v>-0.46643411807596119</v>
      </c>
      <c r="AT416" s="4">
        <f t="shared" si="317"/>
        <v>-0.5078097904143597</v>
      </c>
      <c r="AU416" s="4">
        <f t="shared" si="317"/>
        <v>5.2949198715417464E-2</v>
      </c>
      <c r="AV416" s="4">
        <f t="shared" si="317"/>
        <v>-9.5109901097950769E-2</v>
      </c>
      <c r="AW416" s="4">
        <f t="shared" si="317"/>
        <v>9.5109901097950769E-2</v>
      </c>
      <c r="AX416" s="4">
        <f t="shared" si="318"/>
        <v>-83.95814125367302</v>
      </c>
      <c r="AY416" s="4">
        <f t="shared" si="318"/>
        <v>-91.405762274584745</v>
      </c>
      <c r="AZ416" s="4">
        <f t="shared" si="318"/>
        <v>9.5308557687751438</v>
      </c>
      <c r="BA416" s="4">
        <f t="shared" si="318"/>
        <v>-17.119782197631139</v>
      </c>
      <c r="BB416" s="4">
        <f t="shared" si="318"/>
        <v>17.119782197631139</v>
      </c>
      <c r="BC416" s="4">
        <f t="shared" si="303"/>
        <v>-0.296875</v>
      </c>
      <c r="BD416" s="4">
        <f t="shared" si="304"/>
        <v>-0.31818181818181818</v>
      </c>
      <c r="BE416" s="4">
        <f t="shared" si="304"/>
        <v>3.1249999999999948E-2</v>
      </c>
      <c r="BF416" s="4">
        <f t="shared" si="305"/>
        <v>-8.8235294117647023E-2</v>
      </c>
      <c r="BG416" s="4">
        <f t="shared" si="306"/>
        <v>9.6774193548387052E-2</v>
      </c>
      <c r="BH416" s="4">
        <f t="shared" si="307"/>
        <v>0.61426733153510693</v>
      </c>
      <c r="BI416" s="4">
        <f t="shared" si="308"/>
        <v>3.0915930134680134</v>
      </c>
      <c r="BJ416" s="4">
        <f t="shared" si="309"/>
        <v>0.19868958457958499</v>
      </c>
      <c r="BK416" s="4">
        <f t="shared" si="310"/>
        <v>0.13491275972866051</v>
      </c>
      <c r="BL416" s="4">
        <f t="shared" si="311"/>
        <v>2.0669507575757575</v>
      </c>
      <c r="BM416" s="4">
        <f t="shared" si="312"/>
        <v>6.5271395186450504E-2</v>
      </c>
      <c r="BN416" s="3">
        <f t="shared" si="313"/>
        <v>0</v>
      </c>
      <c r="BO416" s="3">
        <v>100</v>
      </c>
      <c r="BP416" s="3">
        <f t="shared" si="314"/>
        <v>-1</v>
      </c>
      <c r="BQ416" s="3">
        <f t="shared" si="315"/>
        <v>-100</v>
      </c>
      <c r="BR416"/>
    </row>
    <row r="417" spans="1:70" x14ac:dyDescent="0.25">
      <c r="A417" t="s">
        <v>127</v>
      </c>
      <c r="B417" t="s">
        <v>280</v>
      </c>
      <c r="C417" t="s">
        <v>134</v>
      </c>
      <c r="D417" t="s">
        <v>25</v>
      </c>
      <c r="E417" t="s">
        <v>133</v>
      </c>
      <c r="F417" s="3">
        <v>0</v>
      </c>
      <c r="G417" s="3">
        <v>1</v>
      </c>
      <c r="H417" s="3" t="str">
        <f t="shared" si="316"/>
        <v>A</v>
      </c>
      <c r="I417" s="3">
        <v>1.25</v>
      </c>
      <c r="J417" s="3">
        <v>6.25</v>
      </c>
      <c r="K417" s="3">
        <v>11</v>
      </c>
      <c r="L417" s="3">
        <v>1.4</v>
      </c>
      <c r="M417" s="3">
        <v>3</v>
      </c>
      <c r="N417" s="3">
        <f t="shared" si="274"/>
        <v>1</v>
      </c>
      <c r="O417" s="3">
        <f t="shared" si="275"/>
        <v>5.0909090909091015E-2</v>
      </c>
      <c r="P417" s="3">
        <f t="shared" si="276"/>
        <v>4.7619047619047561E-2</v>
      </c>
      <c r="Q417" s="3">
        <f t="shared" si="277"/>
        <v>1.3136363636363637</v>
      </c>
      <c r="R417" s="3">
        <f t="shared" si="278"/>
        <v>6.5681818181818192</v>
      </c>
      <c r="S417" s="3">
        <f t="shared" si="279"/>
        <v>11.56</v>
      </c>
      <c r="T417" s="3">
        <f t="shared" si="280"/>
        <v>1.4712727272727273</v>
      </c>
      <c r="U417" s="3">
        <f t="shared" si="281"/>
        <v>3.1527272727272733</v>
      </c>
      <c r="V417" s="4">
        <f t="shared" si="282"/>
        <v>0.8</v>
      </c>
      <c r="W417" s="4">
        <f t="shared" si="283"/>
        <v>0.16</v>
      </c>
      <c r="X417" s="4">
        <f t="shared" si="284"/>
        <v>9.0909090909090912E-2</v>
      </c>
      <c r="Y417" s="4">
        <f t="shared" si="285"/>
        <v>0.7142857142857143</v>
      </c>
      <c r="Z417" s="4">
        <f t="shared" si="286"/>
        <v>0.33333333333333331</v>
      </c>
      <c r="AA417" s="4">
        <f t="shared" si="287"/>
        <v>0.2</v>
      </c>
      <c r="AB417" s="4">
        <f t="shared" si="288"/>
        <v>0.11363636363636363</v>
      </c>
      <c r="AC417" s="4">
        <f t="shared" si="289"/>
        <v>5</v>
      </c>
      <c r="AD417" s="4">
        <f t="shared" si="290"/>
        <v>0.56818181818181823</v>
      </c>
      <c r="AE417" s="4">
        <f t="shared" si="291"/>
        <v>8.8000000000000007</v>
      </c>
      <c r="AF417" s="4">
        <f t="shared" si="292"/>
        <v>1.76</v>
      </c>
      <c r="AG417" s="4">
        <f t="shared" si="293"/>
        <v>0.46666666666666662</v>
      </c>
      <c r="AH417" s="4">
        <f t="shared" si="294"/>
        <v>2.1428571428571428</v>
      </c>
      <c r="AI417" s="4">
        <f t="shared" si="295"/>
        <v>-10.246363636363636</v>
      </c>
      <c r="AJ417" s="4">
        <f t="shared" si="296"/>
        <v>-5.2545454545454557</v>
      </c>
      <c r="AK417" s="4">
        <f t="shared" si="296"/>
        <v>-4.9918181818181813</v>
      </c>
      <c r="AL417" s="4">
        <f t="shared" si="297"/>
        <v>-1.681454545454546</v>
      </c>
      <c r="AM417" s="4">
        <f t="shared" si="298"/>
        <v>1.681454545454546</v>
      </c>
      <c r="AN417" s="4">
        <f t="shared" si="299"/>
        <v>-5.1231818181818181</v>
      </c>
      <c r="AO417" s="4">
        <f t="shared" si="300"/>
        <v>-2.6272727272727279</v>
      </c>
      <c r="AP417" s="4">
        <f t="shared" si="300"/>
        <v>-2.4959090909090906</v>
      </c>
      <c r="AQ417" s="4">
        <f t="shared" si="301"/>
        <v>-0.84072727272727299</v>
      </c>
      <c r="AR417" s="4">
        <f t="shared" si="302"/>
        <v>0.84072727272727299</v>
      </c>
      <c r="AS417" s="4">
        <f t="shared" si="317"/>
        <v>-1.3780288613028728</v>
      </c>
      <c r="AT417" s="4">
        <f t="shared" si="317"/>
        <v>-1.2071051814731613</v>
      </c>
      <c r="AU417" s="4">
        <f t="shared" si="317"/>
        <v>-1.189724889312598</v>
      </c>
      <c r="AV417" s="4">
        <f t="shared" si="317"/>
        <v>-0.69908607488746088</v>
      </c>
      <c r="AW417" s="4">
        <f t="shared" si="317"/>
        <v>0.69908607488746088</v>
      </c>
      <c r="AX417" s="4">
        <f t="shared" si="318"/>
        <v>-248.04519503451709</v>
      </c>
      <c r="AY417" s="4">
        <f t="shared" si="318"/>
        <v>-217.27893266516904</v>
      </c>
      <c r="AZ417" s="4">
        <f t="shared" si="318"/>
        <v>-214.15048007626766</v>
      </c>
      <c r="BA417" s="4">
        <f t="shared" si="318"/>
        <v>-125.83549347974296</v>
      </c>
      <c r="BB417" s="4">
        <f t="shared" si="318"/>
        <v>125.83549347974296</v>
      </c>
      <c r="BC417" s="4">
        <f t="shared" si="303"/>
        <v>-0.88636363636363635</v>
      </c>
      <c r="BD417" s="4">
        <f t="shared" si="304"/>
        <v>-0.8</v>
      </c>
      <c r="BE417" s="4">
        <f t="shared" si="304"/>
        <v>-0.43181818181818177</v>
      </c>
      <c r="BF417" s="4">
        <f t="shared" si="305"/>
        <v>-0.53333333333333344</v>
      </c>
      <c r="BG417" s="4">
        <f t="shared" si="306"/>
        <v>1.1428571428571432</v>
      </c>
      <c r="BH417" s="4">
        <f t="shared" si="307"/>
        <v>5.1237431704892247</v>
      </c>
      <c r="BI417" s="4">
        <f t="shared" si="308"/>
        <v>6.4806060606060614</v>
      </c>
      <c r="BJ417" s="4">
        <f t="shared" si="309"/>
        <v>0.79062716088162532</v>
      </c>
      <c r="BK417" s="4">
        <f t="shared" si="310"/>
        <v>1.1889679113478535</v>
      </c>
      <c r="BL417" s="4">
        <f t="shared" si="311"/>
        <v>2.3120000000000003</v>
      </c>
      <c r="BM417" s="4">
        <f t="shared" si="312"/>
        <v>0.51425947722658016</v>
      </c>
      <c r="BN417" s="3">
        <f t="shared" si="313"/>
        <v>0</v>
      </c>
      <c r="BO417" s="3">
        <v>100</v>
      </c>
      <c r="BP417" s="3">
        <f t="shared" si="314"/>
        <v>-1</v>
      </c>
      <c r="BQ417" s="3">
        <f t="shared" si="315"/>
        <v>-100</v>
      </c>
      <c r="BR417"/>
    </row>
    <row r="418" spans="1:70" x14ac:dyDescent="0.25">
      <c r="A418" t="s">
        <v>127</v>
      </c>
      <c r="B418" t="s">
        <v>280</v>
      </c>
      <c r="C418" t="s">
        <v>134</v>
      </c>
      <c r="D418" t="s">
        <v>130</v>
      </c>
      <c r="E418" t="s">
        <v>22</v>
      </c>
      <c r="F418" s="3">
        <v>2</v>
      </c>
      <c r="G418" s="3">
        <v>1</v>
      </c>
      <c r="H418" s="3" t="str">
        <f t="shared" si="316"/>
        <v>H</v>
      </c>
      <c r="I418" s="3">
        <v>1.17</v>
      </c>
      <c r="J418" s="3">
        <v>8</v>
      </c>
      <c r="K418" s="3">
        <v>15</v>
      </c>
      <c r="L418" s="3">
        <v>1.44</v>
      </c>
      <c r="M418" s="3">
        <v>2.75</v>
      </c>
      <c r="N418" s="3">
        <f t="shared" si="274"/>
        <v>3</v>
      </c>
      <c r="O418" s="3">
        <f t="shared" si="275"/>
        <v>4.6367521367521425E-2</v>
      </c>
      <c r="P418" s="3">
        <f t="shared" si="276"/>
        <v>5.8080808080808066E-2</v>
      </c>
      <c r="Q418" s="3">
        <f t="shared" si="277"/>
        <v>1.2242500000000001</v>
      </c>
      <c r="R418" s="3">
        <f t="shared" si="278"/>
        <v>8.3709401709401714</v>
      </c>
      <c r="S418" s="3">
        <f t="shared" si="279"/>
        <v>15.695512820512821</v>
      </c>
      <c r="T418" s="3">
        <f t="shared" si="280"/>
        <v>1.5067692307692309</v>
      </c>
      <c r="U418" s="3">
        <f t="shared" si="281"/>
        <v>2.8775106837606841</v>
      </c>
      <c r="V418" s="4">
        <f t="shared" si="282"/>
        <v>0.85470085470085477</v>
      </c>
      <c r="W418" s="4">
        <f t="shared" si="283"/>
        <v>0.125</v>
      </c>
      <c r="X418" s="4">
        <f t="shared" si="284"/>
        <v>6.6666666666666666E-2</v>
      </c>
      <c r="Y418" s="4">
        <f t="shared" si="285"/>
        <v>0.69444444444444442</v>
      </c>
      <c r="Z418" s="4">
        <f t="shared" si="286"/>
        <v>0.36363636363636365</v>
      </c>
      <c r="AA418" s="4">
        <f t="shared" si="287"/>
        <v>0.14624999999999999</v>
      </c>
      <c r="AB418" s="4">
        <f t="shared" si="288"/>
        <v>7.8E-2</v>
      </c>
      <c r="AC418" s="4">
        <f t="shared" si="289"/>
        <v>6.8376068376068382</v>
      </c>
      <c r="AD418" s="4">
        <f t="shared" si="290"/>
        <v>0.53333333333333333</v>
      </c>
      <c r="AE418" s="4">
        <f t="shared" si="291"/>
        <v>12.820512820512821</v>
      </c>
      <c r="AF418" s="4">
        <f t="shared" si="292"/>
        <v>1.875</v>
      </c>
      <c r="AG418" s="4">
        <f t="shared" si="293"/>
        <v>0.52363636363636357</v>
      </c>
      <c r="AH418" s="4">
        <f t="shared" si="294"/>
        <v>1.9097222222222223</v>
      </c>
      <c r="AI418" s="4">
        <f t="shared" si="295"/>
        <v>-14.471262820512822</v>
      </c>
      <c r="AJ418" s="4">
        <f t="shared" si="296"/>
        <v>-7.1466901709401718</v>
      </c>
      <c r="AK418" s="4">
        <f t="shared" si="296"/>
        <v>-7.3245726495726498</v>
      </c>
      <c r="AL418" s="4">
        <f t="shared" si="297"/>
        <v>-1.3707414529914532</v>
      </c>
      <c r="AM418" s="4">
        <f t="shared" si="298"/>
        <v>1.3707414529914532</v>
      </c>
      <c r="AN418" s="4">
        <f t="shared" si="299"/>
        <v>-7.2356314102564108</v>
      </c>
      <c r="AO418" s="4">
        <f t="shared" si="300"/>
        <v>-3.5733450854700859</v>
      </c>
      <c r="AP418" s="4">
        <f t="shared" si="300"/>
        <v>-3.6622863247863249</v>
      </c>
      <c r="AQ418" s="4">
        <f t="shared" si="301"/>
        <v>-0.68537072649572661</v>
      </c>
      <c r="AR418" s="4">
        <f t="shared" si="302"/>
        <v>0.68537072649572661</v>
      </c>
      <c r="AS418" s="4">
        <f t="shared" si="317"/>
        <v>-1.4334613713609958</v>
      </c>
      <c r="AT418" s="4">
        <f t="shared" si="317"/>
        <v>-1.2979268855485486</v>
      </c>
      <c r="AU418" s="4">
        <f t="shared" si="317"/>
        <v>-1.3042406856414708</v>
      </c>
      <c r="AV418" s="4">
        <f t="shared" si="317"/>
        <v>-0.60084003573933265</v>
      </c>
      <c r="AW418" s="4">
        <f t="shared" si="317"/>
        <v>0.60084003573933265</v>
      </c>
      <c r="AX418" s="4">
        <f t="shared" si="318"/>
        <v>-258.02304684497921</v>
      </c>
      <c r="AY418" s="4">
        <f t="shared" si="318"/>
        <v>-233.62683939873878</v>
      </c>
      <c r="AZ418" s="4">
        <f t="shared" si="318"/>
        <v>-234.76332341546475</v>
      </c>
      <c r="BA418" s="4">
        <f t="shared" si="318"/>
        <v>-108.15120643307988</v>
      </c>
      <c r="BB418" s="4">
        <f t="shared" si="318"/>
        <v>108.15120643307988</v>
      </c>
      <c r="BC418" s="4">
        <f t="shared" si="303"/>
        <v>-0.92200000000000004</v>
      </c>
      <c r="BD418" s="4">
        <f t="shared" si="304"/>
        <v>-0.85375000000000001</v>
      </c>
      <c r="BE418" s="4">
        <f t="shared" si="304"/>
        <v>-0.46666666666666667</v>
      </c>
      <c r="BF418" s="4">
        <f t="shared" si="305"/>
        <v>-0.47636363636363638</v>
      </c>
      <c r="BG418" s="4">
        <f t="shared" si="306"/>
        <v>0.90972222222222232</v>
      </c>
      <c r="BH418" s="4">
        <f t="shared" si="307"/>
        <v>7.2358136206722614</v>
      </c>
      <c r="BI418" s="4">
        <f t="shared" si="308"/>
        <v>8.4302343304843301</v>
      </c>
      <c r="BJ418" s="4">
        <f t="shared" si="309"/>
        <v>0.85831702145064248</v>
      </c>
      <c r="BK418" s="4">
        <f t="shared" si="310"/>
        <v>0.96926057666375787</v>
      </c>
      <c r="BL418" s="4">
        <f t="shared" si="311"/>
        <v>2.1921399572649576</v>
      </c>
      <c r="BM418" s="4">
        <f t="shared" si="312"/>
        <v>0.44215268895197013</v>
      </c>
      <c r="BN418" s="3">
        <f t="shared" si="313"/>
        <v>1</v>
      </c>
      <c r="BO418" s="3">
        <v>100</v>
      </c>
      <c r="BP418" s="3">
        <f t="shared" si="314"/>
        <v>0.16999999999999993</v>
      </c>
      <c r="BQ418" s="3">
        <f t="shared" si="315"/>
        <v>16.999999999999993</v>
      </c>
      <c r="BR418"/>
    </row>
    <row r="419" spans="1:70" x14ac:dyDescent="0.25">
      <c r="A419" t="s">
        <v>127</v>
      </c>
      <c r="B419" t="s">
        <v>280</v>
      </c>
      <c r="C419" t="s">
        <v>136</v>
      </c>
      <c r="D419" t="s">
        <v>21</v>
      </c>
      <c r="E419" t="s">
        <v>17</v>
      </c>
      <c r="F419" s="3">
        <v>3</v>
      </c>
      <c r="G419" s="3">
        <v>2</v>
      </c>
      <c r="H419" s="3" t="str">
        <f t="shared" si="316"/>
        <v>H</v>
      </c>
      <c r="I419" s="3">
        <v>1.67</v>
      </c>
      <c r="J419" s="3">
        <v>3.75</v>
      </c>
      <c r="K419" s="3">
        <v>5.25</v>
      </c>
      <c r="L419" s="3">
        <v>1.8</v>
      </c>
      <c r="M419" s="3">
        <v>2</v>
      </c>
      <c r="N419" s="3">
        <f t="shared" si="274"/>
        <v>5</v>
      </c>
      <c r="O419" s="3">
        <f t="shared" si="275"/>
        <v>5.5945252352437969E-2</v>
      </c>
      <c r="P419" s="3">
        <f t="shared" si="276"/>
        <v>5.555555555555558E-2</v>
      </c>
      <c r="Q419" s="3">
        <f t="shared" si="277"/>
        <v>1.7634285714285713</v>
      </c>
      <c r="R419" s="3">
        <f t="shared" si="278"/>
        <v>3.9597946963216426</v>
      </c>
      <c r="S419" s="3">
        <f t="shared" si="279"/>
        <v>5.5437125748502991</v>
      </c>
      <c r="T419" s="3">
        <f t="shared" si="280"/>
        <v>1.9007014542343883</v>
      </c>
      <c r="U419" s="3">
        <f t="shared" si="281"/>
        <v>2.1118905047048759</v>
      </c>
      <c r="V419" s="4">
        <f t="shared" si="282"/>
        <v>0.5988023952095809</v>
      </c>
      <c r="W419" s="4">
        <f t="shared" si="283"/>
        <v>0.26666666666666666</v>
      </c>
      <c r="X419" s="4">
        <f t="shared" si="284"/>
        <v>0.19047619047619047</v>
      </c>
      <c r="Y419" s="4">
        <f t="shared" si="285"/>
        <v>0.55555555555555558</v>
      </c>
      <c r="Z419" s="4">
        <f t="shared" si="286"/>
        <v>0.5</v>
      </c>
      <c r="AA419" s="4">
        <f t="shared" si="287"/>
        <v>0.4453333333333333</v>
      </c>
      <c r="AB419" s="4">
        <f t="shared" si="288"/>
        <v>0.3180952380952381</v>
      </c>
      <c r="AC419" s="4">
        <f t="shared" si="289"/>
        <v>2.2455089820359282</v>
      </c>
      <c r="AD419" s="4">
        <f t="shared" si="290"/>
        <v>0.7142857142857143</v>
      </c>
      <c r="AE419" s="4">
        <f t="shared" si="291"/>
        <v>3.1437125748502996</v>
      </c>
      <c r="AF419" s="4">
        <f t="shared" si="292"/>
        <v>1.4</v>
      </c>
      <c r="AG419" s="4">
        <f t="shared" si="293"/>
        <v>0.9</v>
      </c>
      <c r="AH419" s="4">
        <f t="shared" si="294"/>
        <v>1.1111111111111112</v>
      </c>
      <c r="AI419" s="4">
        <f t="shared" si="295"/>
        <v>-3.7802840034217278</v>
      </c>
      <c r="AJ419" s="4">
        <f t="shared" si="296"/>
        <v>-2.1963661248930713</v>
      </c>
      <c r="AK419" s="4">
        <f t="shared" si="296"/>
        <v>-1.5839178785286565</v>
      </c>
      <c r="AL419" s="4">
        <f t="shared" si="297"/>
        <v>-0.21118905047048764</v>
      </c>
      <c r="AM419" s="4">
        <f t="shared" si="298"/>
        <v>0.21118905047048764</v>
      </c>
      <c r="AN419" s="4">
        <f t="shared" si="299"/>
        <v>-1.8901420017108639</v>
      </c>
      <c r="AO419" s="4">
        <f t="shared" si="300"/>
        <v>-1.0981830624465356</v>
      </c>
      <c r="AP419" s="4">
        <f t="shared" si="300"/>
        <v>-0.79195893926432825</v>
      </c>
      <c r="AQ419" s="4">
        <f t="shared" si="301"/>
        <v>-0.10559452523524382</v>
      </c>
      <c r="AR419" s="4">
        <f t="shared" si="302"/>
        <v>0.10559452523524382</v>
      </c>
      <c r="AS419" s="4">
        <f t="shared" si="317"/>
        <v>-1.0841712830025261</v>
      </c>
      <c r="AT419" s="4">
        <f t="shared" si="317"/>
        <v>-0.83215837898553868</v>
      </c>
      <c r="AU419" s="4">
        <f t="shared" si="317"/>
        <v>-0.66981858822983553</v>
      </c>
      <c r="AV419" s="4">
        <f t="shared" si="317"/>
        <v>-0.105204663330085</v>
      </c>
      <c r="AW419" s="4">
        <f t="shared" si="317"/>
        <v>0.105204663330085</v>
      </c>
      <c r="AX419" s="4">
        <f t="shared" si="318"/>
        <v>-195.15083094045468</v>
      </c>
      <c r="AY419" s="4">
        <f t="shared" si="318"/>
        <v>-149.78850821739695</v>
      </c>
      <c r="AZ419" s="4">
        <f t="shared" si="318"/>
        <v>-120.5673458813704</v>
      </c>
      <c r="BA419" s="4">
        <f t="shared" si="318"/>
        <v>-18.936839399415302</v>
      </c>
      <c r="BB419" s="4">
        <f t="shared" si="318"/>
        <v>18.936839399415302</v>
      </c>
      <c r="BC419" s="4">
        <f t="shared" si="303"/>
        <v>-0.6819047619047619</v>
      </c>
      <c r="BD419" s="4">
        <f t="shared" si="304"/>
        <v>-0.55466666666666675</v>
      </c>
      <c r="BE419" s="4">
        <f t="shared" si="304"/>
        <v>-0.28571428571428564</v>
      </c>
      <c r="BF419" s="4">
        <f t="shared" si="305"/>
        <v>-0.10000000000000002</v>
      </c>
      <c r="BG419" s="4">
        <f t="shared" si="306"/>
        <v>0.11111111111111113</v>
      </c>
      <c r="BH419" s="4">
        <f t="shared" si="307"/>
        <v>1.8983926160055646</v>
      </c>
      <c r="BI419" s="4">
        <f t="shared" si="308"/>
        <v>3.7556452808668381</v>
      </c>
      <c r="BJ419" s="4">
        <f t="shared" si="309"/>
        <v>0.50547708157555227</v>
      </c>
      <c r="BK419" s="4">
        <f t="shared" si="310"/>
        <v>0.14933320970002983</v>
      </c>
      <c r="BL419" s="4">
        <f t="shared" si="311"/>
        <v>2.0062959794696322</v>
      </c>
      <c r="BM419" s="4">
        <f t="shared" si="312"/>
        <v>7.4432292756478696E-2</v>
      </c>
      <c r="BN419" s="3">
        <f t="shared" si="313"/>
        <v>1</v>
      </c>
      <c r="BO419" s="3">
        <v>100</v>
      </c>
      <c r="BP419" s="3">
        <f t="shared" si="314"/>
        <v>0.66999999999999993</v>
      </c>
      <c r="BQ419" s="3">
        <f t="shared" si="315"/>
        <v>67</v>
      </c>
      <c r="BR419"/>
    </row>
    <row r="420" spans="1:70" x14ac:dyDescent="0.25">
      <c r="A420" t="s">
        <v>127</v>
      </c>
      <c r="B420" t="s">
        <v>280</v>
      </c>
      <c r="C420" t="s">
        <v>129</v>
      </c>
      <c r="D420" t="s">
        <v>13</v>
      </c>
      <c r="E420" t="s">
        <v>24</v>
      </c>
      <c r="F420" s="3">
        <v>0</v>
      </c>
      <c r="G420" s="3">
        <v>1</v>
      </c>
      <c r="H420" s="3" t="str">
        <f t="shared" si="316"/>
        <v>A</v>
      </c>
      <c r="I420" s="3">
        <v>3.1</v>
      </c>
      <c r="J420" s="3">
        <v>3.6</v>
      </c>
      <c r="K420" s="3">
        <v>2.2000000000000002</v>
      </c>
      <c r="L420" s="3">
        <v>1.5</v>
      </c>
      <c r="M420" s="3">
        <v>2.63</v>
      </c>
      <c r="N420" s="3">
        <f t="shared" si="274"/>
        <v>1</v>
      </c>
      <c r="O420" s="3">
        <f t="shared" si="275"/>
        <v>5.4903877484522745E-2</v>
      </c>
      <c r="P420" s="3">
        <f t="shared" si="276"/>
        <v>4.6894803548795938E-2</v>
      </c>
      <c r="Q420" s="3">
        <f t="shared" si="277"/>
        <v>3.2702020202020208</v>
      </c>
      <c r="R420" s="3">
        <f t="shared" si="278"/>
        <v>3.7976539589442821</v>
      </c>
      <c r="S420" s="3">
        <f t="shared" si="279"/>
        <v>2.3207885304659501</v>
      </c>
      <c r="T420" s="3">
        <f t="shared" si="280"/>
        <v>1.5823558162267841</v>
      </c>
      <c r="U420" s="3">
        <f t="shared" si="281"/>
        <v>2.7743971977842947</v>
      </c>
      <c r="V420" s="4">
        <f t="shared" si="282"/>
        <v>0.32258064516129031</v>
      </c>
      <c r="W420" s="4">
        <f t="shared" si="283"/>
        <v>0.27777777777777779</v>
      </c>
      <c r="X420" s="4">
        <f t="shared" si="284"/>
        <v>0.45454545454545453</v>
      </c>
      <c r="Y420" s="4">
        <f t="shared" si="285"/>
        <v>0.66666666666666663</v>
      </c>
      <c r="Z420" s="4">
        <f t="shared" si="286"/>
        <v>0.38022813688212931</v>
      </c>
      <c r="AA420" s="4">
        <f t="shared" si="287"/>
        <v>0.86111111111111116</v>
      </c>
      <c r="AB420" s="4">
        <f t="shared" si="288"/>
        <v>1.4090909090909089</v>
      </c>
      <c r="AC420" s="4">
        <f t="shared" si="289"/>
        <v>1.1612903225806452</v>
      </c>
      <c r="AD420" s="4">
        <f t="shared" si="290"/>
        <v>1.6363636363636362</v>
      </c>
      <c r="AE420" s="4">
        <f t="shared" si="291"/>
        <v>0.70967741935483875</v>
      </c>
      <c r="AF420" s="4">
        <f t="shared" si="292"/>
        <v>0.61111111111111116</v>
      </c>
      <c r="AG420" s="4">
        <f t="shared" si="293"/>
        <v>0.57034220532319391</v>
      </c>
      <c r="AH420" s="4">
        <f t="shared" si="294"/>
        <v>1.7533333333333332</v>
      </c>
      <c r="AI420" s="4">
        <f t="shared" si="295"/>
        <v>0.94941348973607065</v>
      </c>
      <c r="AJ420" s="4">
        <f t="shared" si="296"/>
        <v>-0.52745193874226137</v>
      </c>
      <c r="AK420" s="4">
        <f t="shared" si="296"/>
        <v>1.476865428478332</v>
      </c>
      <c r="AL420" s="4">
        <f t="shared" si="297"/>
        <v>-1.1920413815575106</v>
      </c>
      <c r="AM420" s="4">
        <f t="shared" si="298"/>
        <v>1.1920413815575106</v>
      </c>
      <c r="AN420" s="4">
        <f t="shared" si="299"/>
        <v>0.47470674486803532</v>
      </c>
      <c r="AO420" s="4">
        <f t="shared" si="300"/>
        <v>-0.26372596937113069</v>
      </c>
      <c r="AP420" s="4">
        <f t="shared" si="300"/>
        <v>0.73843271423916601</v>
      </c>
      <c r="AQ420" s="4">
        <f t="shared" si="301"/>
        <v>-0.5960206907787553</v>
      </c>
      <c r="AR420" s="4">
        <f t="shared" si="302"/>
        <v>0.5960206907787553</v>
      </c>
      <c r="AS420" s="4">
        <f t="shared" si="317"/>
        <v>0.44320903935943401</v>
      </c>
      <c r="AT420" s="4">
        <f t="shared" si="317"/>
        <v>-0.25785492288803968</v>
      </c>
      <c r="AU420" s="4">
        <f t="shared" si="317"/>
        <v>0.63605684992124467</v>
      </c>
      <c r="AV420" s="4">
        <f t="shared" si="317"/>
        <v>-0.53748840021363342</v>
      </c>
      <c r="AW420" s="4">
        <f t="shared" si="317"/>
        <v>0.53748840021363342</v>
      </c>
      <c r="AX420" s="4">
        <f t="shared" si="318"/>
        <v>79.777627084698125</v>
      </c>
      <c r="AY420" s="4">
        <f t="shared" si="318"/>
        <v>-46.413886119847142</v>
      </c>
      <c r="AZ420" s="4">
        <f t="shared" si="318"/>
        <v>114.49023298582402</v>
      </c>
      <c r="BA420" s="4">
        <f t="shared" si="318"/>
        <v>-96.747912038454018</v>
      </c>
      <c r="BB420" s="4">
        <f t="shared" si="318"/>
        <v>96.747912038454018</v>
      </c>
      <c r="BC420" s="4">
        <f t="shared" si="303"/>
        <v>0.40909090909090917</v>
      </c>
      <c r="BD420" s="4">
        <f t="shared" si="304"/>
        <v>-0.13888888888888887</v>
      </c>
      <c r="BE420" s="4">
        <f t="shared" si="304"/>
        <v>0.63636363636363646</v>
      </c>
      <c r="BF420" s="4">
        <f t="shared" si="305"/>
        <v>-0.42965779467680604</v>
      </c>
      <c r="BG420" s="4">
        <f t="shared" si="306"/>
        <v>0.7533333333333333</v>
      </c>
      <c r="BH420" s="4">
        <f t="shared" si="307"/>
        <v>0.74841198725593483</v>
      </c>
      <c r="BI420" s="4">
        <f t="shared" si="308"/>
        <v>3.1295481698707515</v>
      </c>
      <c r="BJ420" s="4">
        <f t="shared" si="309"/>
        <v>0.23914378262688438</v>
      </c>
      <c r="BK420" s="4">
        <f t="shared" si="310"/>
        <v>0.84290054435429607</v>
      </c>
      <c r="BL420" s="4">
        <f t="shared" si="311"/>
        <v>2.1783765070055394</v>
      </c>
      <c r="BM420" s="4">
        <f t="shared" si="312"/>
        <v>0.38693978825220254</v>
      </c>
      <c r="BN420" s="3">
        <f t="shared" si="313"/>
        <v>0</v>
      </c>
      <c r="BO420" s="3">
        <v>100</v>
      </c>
      <c r="BP420" s="3">
        <f t="shared" si="314"/>
        <v>-1</v>
      </c>
      <c r="BQ420" s="3">
        <f t="shared" si="315"/>
        <v>-100</v>
      </c>
      <c r="BR420"/>
    </row>
    <row r="421" spans="1:70" x14ac:dyDescent="0.25">
      <c r="A421" t="s">
        <v>127</v>
      </c>
      <c r="B421" t="s">
        <v>281</v>
      </c>
      <c r="C421" t="s">
        <v>138</v>
      </c>
      <c r="D421" t="s">
        <v>23</v>
      </c>
      <c r="E421" t="s">
        <v>12</v>
      </c>
      <c r="F421" s="3">
        <v>0</v>
      </c>
      <c r="G421" s="3">
        <v>1</v>
      </c>
      <c r="H421" s="3" t="str">
        <f t="shared" si="316"/>
        <v>A</v>
      </c>
      <c r="I421" s="3">
        <v>2.7</v>
      </c>
      <c r="J421" s="3">
        <v>3.4</v>
      </c>
      <c r="K421" s="3">
        <v>2.6</v>
      </c>
      <c r="L421" s="3">
        <v>1.62</v>
      </c>
      <c r="M421" s="3">
        <v>2.2999999999999998</v>
      </c>
      <c r="N421" s="3">
        <f t="shared" si="274"/>
        <v>1</v>
      </c>
      <c r="O421" s="3">
        <f t="shared" si="275"/>
        <v>4.9103402044578415E-2</v>
      </c>
      <c r="P421" s="3">
        <f t="shared" si="276"/>
        <v>5.2066559312936134E-2</v>
      </c>
      <c r="Q421" s="3">
        <f t="shared" si="277"/>
        <v>2.8325791855203617</v>
      </c>
      <c r="R421" s="3">
        <f t="shared" si="278"/>
        <v>3.5669515669515666</v>
      </c>
      <c r="S421" s="3">
        <f t="shared" si="279"/>
        <v>2.7276688453159039</v>
      </c>
      <c r="T421" s="3">
        <f t="shared" si="280"/>
        <v>1.6995475113122172</v>
      </c>
      <c r="U421" s="3">
        <f t="shared" si="281"/>
        <v>2.4129378247025302</v>
      </c>
      <c r="V421" s="4">
        <f t="shared" si="282"/>
        <v>0.37037037037037035</v>
      </c>
      <c r="W421" s="4">
        <f t="shared" si="283"/>
        <v>0.29411764705882354</v>
      </c>
      <c r="X421" s="4">
        <f t="shared" si="284"/>
        <v>0.38461538461538458</v>
      </c>
      <c r="Y421" s="4">
        <f t="shared" si="285"/>
        <v>0.61728395061728392</v>
      </c>
      <c r="Z421" s="4">
        <f t="shared" si="286"/>
        <v>0.43478260869565222</v>
      </c>
      <c r="AA421" s="4">
        <f t="shared" si="287"/>
        <v>0.79411764705882359</v>
      </c>
      <c r="AB421" s="4">
        <f t="shared" si="288"/>
        <v>1.0384615384615385</v>
      </c>
      <c r="AC421" s="4">
        <f t="shared" si="289"/>
        <v>1.2592592592592591</v>
      </c>
      <c r="AD421" s="4">
        <f t="shared" si="290"/>
        <v>1.3076923076923077</v>
      </c>
      <c r="AE421" s="4">
        <f t="shared" si="291"/>
        <v>0.96296296296296291</v>
      </c>
      <c r="AF421" s="4">
        <f t="shared" si="292"/>
        <v>0.76470588235294124</v>
      </c>
      <c r="AG421" s="4">
        <f t="shared" si="293"/>
        <v>0.70434782608695667</v>
      </c>
      <c r="AH421" s="4">
        <f t="shared" si="294"/>
        <v>1.419753086419753</v>
      </c>
      <c r="AI421" s="4">
        <f t="shared" si="295"/>
        <v>0.10491034020445777</v>
      </c>
      <c r="AJ421" s="4">
        <f t="shared" si="296"/>
        <v>-0.73437238143120487</v>
      </c>
      <c r="AK421" s="4">
        <f t="shared" si="296"/>
        <v>0.83928272163566264</v>
      </c>
      <c r="AL421" s="4">
        <f t="shared" si="297"/>
        <v>-0.713390313390313</v>
      </c>
      <c r="AM421" s="4">
        <f t="shared" si="298"/>
        <v>0.713390313390313</v>
      </c>
      <c r="AN421" s="4">
        <f t="shared" si="299"/>
        <v>5.2455170102228887E-2</v>
      </c>
      <c r="AO421" s="4">
        <f t="shared" si="300"/>
        <v>-0.36718619071560243</v>
      </c>
      <c r="AP421" s="4">
        <f t="shared" si="300"/>
        <v>0.41964136081783132</v>
      </c>
      <c r="AQ421" s="4">
        <f t="shared" si="301"/>
        <v>-0.3566951566951565</v>
      </c>
      <c r="AR421" s="4">
        <f t="shared" si="302"/>
        <v>0.3566951566951565</v>
      </c>
      <c r="AS421" s="4">
        <f t="shared" si="317"/>
        <v>5.2407138455991431E-2</v>
      </c>
      <c r="AT421" s="4">
        <f t="shared" si="317"/>
        <v>-0.35190267168374029</v>
      </c>
      <c r="AU421" s="4">
        <f t="shared" si="317"/>
        <v>0.39732309089499063</v>
      </c>
      <c r="AV421" s="4">
        <f t="shared" si="317"/>
        <v>-0.34262682852822041</v>
      </c>
      <c r="AW421" s="4">
        <f t="shared" si="317"/>
        <v>0.34262682852822041</v>
      </c>
      <c r="AX421" s="4">
        <f t="shared" si="318"/>
        <v>9.4332849220784567</v>
      </c>
      <c r="AY421" s="4">
        <f t="shared" si="318"/>
        <v>-63.342480903073252</v>
      </c>
      <c r="AZ421" s="4">
        <f t="shared" si="318"/>
        <v>71.51815636109832</v>
      </c>
      <c r="BA421" s="4">
        <f t="shared" si="318"/>
        <v>-61.672829135079674</v>
      </c>
      <c r="BB421" s="4">
        <f t="shared" si="318"/>
        <v>61.672829135079674</v>
      </c>
      <c r="BC421" s="4">
        <f t="shared" si="303"/>
        <v>3.8461538461538436E-2</v>
      </c>
      <c r="BD421" s="4">
        <f t="shared" si="304"/>
        <v>-0.20588235294117646</v>
      </c>
      <c r="BE421" s="4">
        <f t="shared" si="304"/>
        <v>0.30769230769230765</v>
      </c>
      <c r="BF421" s="4">
        <f t="shared" si="305"/>
        <v>-0.29565217391304338</v>
      </c>
      <c r="BG421" s="4">
        <f t="shared" si="306"/>
        <v>0.41975308641975284</v>
      </c>
      <c r="BH421" s="4">
        <f t="shared" si="307"/>
        <v>0.45729357108370272</v>
      </c>
      <c r="BI421" s="4">
        <f t="shared" si="308"/>
        <v>3.0423998659292777</v>
      </c>
      <c r="BJ421" s="4">
        <f t="shared" si="309"/>
        <v>0.15030686012209177</v>
      </c>
      <c r="BK421" s="4">
        <f t="shared" si="310"/>
        <v>0.50444312823108794</v>
      </c>
      <c r="BL421" s="4">
        <f t="shared" si="311"/>
        <v>2.0562426680073735</v>
      </c>
      <c r="BM421" s="4">
        <f t="shared" si="312"/>
        <v>0.24532276081982315</v>
      </c>
      <c r="BN421" s="3">
        <f t="shared" si="313"/>
        <v>0</v>
      </c>
      <c r="BO421" s="3">
        <v>100</v>
      </c>
      <c r="BP421" s="3">
        <f t="shared" si="314"/>
        <v>-1</v>
      </c>
      <c r="BQ421" s="3">
        <f t="shared" si="315"/>
        <v>-100</v>
      </c>
      <c r="BR421"/>
    </row>
    <row r="422" spans="1:70" x14ac:dyDescent="0.25">
      <c r="A422" t="s">
        <v>127</v>
      </c>
      <c r="B422" t="s">
        <v>281</v>
      </c>
      <c r="C422" t="s">
        <v>139</v>
      </c>
      <c r="D422" t="s">
        <v>26</v>
      </c>
      <c r="E422" t="s">
        <v>20</v>
      </c>
      <c r="F422" s="3">
        <v>1</v>
      </c>
      <c r="G422" s="3">
        <v>2</v>
      </c>
      <c r="H422" s="3" t="str">
        <f t="shared" si="316"/>
        <v>A</v>
      </c>
      <c r="I422" s="3">
        <v>3.6</v>
      </c>
      <c r="J422" s="3">
        <v>3.5</v>
      </c>
      <c r="K422" s="3">
        <v>2.0499999999999998</v>
      </c>
      <c r="L422" s="3">
        <v>1.62</v>
      </c>
      <c r="M422" s="3">
        <v>2.2999999999999998</v>
      </c>
      <c r="N422" s="3">
        <f t="shared" si="274"/>
        <v>3</v>
      </c>
      <c r="O422" s="3">
        <f t="shared" si="275"/>
        <v>5.1296941540843966E-2</v>
      </c>
      <c r="P422" s="3">
        <f t="shared" si="276"/>
        <v>5.2066559312936134E-2</v>
      </c>
      <c r="Q422" s="3">
        <f t="shared" si="277"/>
        <v>3.7846689895470385</v>
      </c>
      <c r="R422" s="3">
        <f t="shared" si="278"/>
        <v>3.6795392953929538</v>
      </c>
      <c r="S422" s="3">
        <f t="shared" si="279"/>
        <v>2.1551587301587301</v>
      </c>
      <c r="T422" s="3">
        <f t="shared" si="280"/>
        <v>1.7031010452961672</v>
      </c>
      <c r="U422" s="3">
        <f t="shared" si="281"/>
        <v>2.4179829655439411</v>
      </c>
      <c r="V422" s="4">
        <f t="shared" si="282"/>
        <v>0.27777777777777779</v>
      </c>
      <c r="W422" s="4">
        <f t="shared" si="283"/>
        <v>0.2857142857142857</v>
      </c>
      <c r="X422" s="4">
        <f t="shared" si="284"/>
        <v>0.48780487804878053</v>
      </c>
      <c r="Y422" s="4">
        <f t="shared" si="285"/>
        <v>0.61728395061728392</v>
      </c>
      <c r="Z422" s="4">
        <f t="shared" si="286"/>
        <v>0.43478260869565222</v>
      </c>
      <c r="AA422" s="4">
        <f t="shared" si="287"/>
        <v>1.0285714285714287</v>
      </c>
      <c r="AB422" s="4">
        <f t="shared" si="288"/>
        <v>1.75609756097561</v>
      </c>
      <c r="AC422" s="4">
        <f t="shared" si="289"/>
        <v>0.97222222222222221</v>
      </c>
      <c r="AD422" s="4">
        <f t="shared" si="290"/>
        <v>1.7073170731707319</v>
      </c>
      <c r="AE422" s="4">
        <f t="shared" si="291"/>
        <v>0.56944444444444442</v>
      </c>
      <c r="AF422" s="4">
        <f t="shared" si="292"/>
        <v>0.58571428571428563</v>
      </c>
      <c r="AG422" s="4">
        <f t="shared" si="293"/>
        <v>0.70434782608695667</v>
      </c>
      <c r="AH422" s="4">
        <f t="shared" si="294"/>
        <v>1.419753086419753</v>
      </c>
      <c r="AI422" s="4">
        <f t="shared" si="295"/>
        <v>1.6295102593883084</v>
      </c>
      <c r="AJ422" s="4">
        <f t="shared" si="296"/>
        <v>0.10512969415408469</v>
      </c>
      <c r="AK422" s="4">
        <f t="shared" si="296"/>
        <v>1.5243805652342237</v>
      </c>
      <c r="AL422" s="4">
        <f t="shared" si="297"/>
        <v>-0.71488192024777386</v>
      </c>
      <c r="AM422" s="4">
        <f t="shared" si="298"/>
        <v>0.71488192024777386</v>
      </c>
      <c r="AN422" s="4">
        <f t="shared" si="299"/>
        <v>0.8147551296941542</v>
      </c>
      <c r="AO422" s="4">
        <f t="shared" si="300"/>
        <v>5.2564847077042343E-2</v>
      </c>
      <c r="AP422" s="4">
        <f t="shared" si="300"/>
        <v>0.76219028261711186</v>
      </c>
      <c r="AQ422" s="4">
        <f t="shared" si="301"/>
        <v>-0.35744096012388693</v>
      </c>
      <c r="AR422" s="4">
        <f t="shared" si="302"/>
        <v>0.35744096012388693</v>
      </c>
      <c r="AS422" s="4">
        <f t="shared" si="317"/>
        <v>0.68367344046810419</v>
      </c>
      <c r="AT422" s="4">
        <f t="shared" si="317"/>
        <v>5.2516513849813463E-2</v>
      </c>
      <c r="AU422" s="4">
        <f t="shared" si="317"/>
        <v>0.6512573488537966</v>
      </c>
      <c r="AV422" s="4">
        <f t="shared" si="317"/>
        <v>-0.3432882963779425</v>
      </c>
      <c r="AW422" s="4">
        <f t="shared" si="317"/>
        <v>0.3432882963779425</v>
      </c>
      <c r="AX422" s="4">
        <f t="shared" si="318"/>
        <v>123.06121928425874</v>
      </c>
      <c r="AY422" s="4">
        <f t="shared" si="318"/>
        <v>9.4529724929664223</v>
      </c>
      <c r="AZ422" s="4">
        <f t="shared" si="318"/>
        <v>117.22632279368338</v>
      </c>
      <c r="BA422" s="4">
        <f t="shared" si="318"/>
        <v>-61.791893348029646</v>
      </c>
      <c r="BB422" s="4">
        <f t="shared" si="318"/>
        <v>61.791893348029646</v>
      </c>
      <c r="BC422" s="4">
        <f t="shared" si="303"/>
        <v>0.75609756097560987</v>
      </c>
      <c r="BD422" s="4">
        <f t="shared" si="304"/>
        <v>2.857142857142865E-2</v>
      </c>
      <c r="BE422" s="4">
        <f t="shared" si="304"/>
        <v>0.70731707317073167</v>
      </c>
      <c r="BF422" s="4">
        <f t="shared" si="305"/>
        <v>-0.29565217391304349</v>
      </c>
      <c r="BG422" s="4">
        <f t="shared" si="306"/>
        <v>0.41975308641975306</v>
      </c>
      <c r="BH422" s="4">
        <f t="shared" si="307"/>
        <v>0.91196601231519647</v>
      </c>
      <c r="BI422" s="4">
        <f t="shared" si="308"/>
        <v>3.2064556716995742</v>
      </c>
      <c r="BJ422" s="4">
        <f t="shared" si="309"/>
        <v>0.28441559955569606</v>
      </c>
      <c r="BK422" s="4">
        <f t="shared" si="310"/>
        <v>0.50549785355486321</v>
      </c>
      <c r="BL422" s="4">
        <f t="shared" si="311"/>
        <v>2.0605420054200541</v>
      </c>
      <c r="BM422" s="4">
        <f t="shared" si="312"/>
        <v>0.2453227608198234</v>
      </c>
      <c r="BN422" s="3">
        <f t="shared" si="313"/>
        <v>0</v>
      </c>
      <c r="BO422" s="3">
        <v>100</v>
      </c>
      <c r="BP422" s="3">
        <f t="shared" si="314"/>
        <v>-1</v>
      </c>
      <c r="BQ422" s="3">
        <f t="shared" si="315"/>
        <v>-100</v>
      </c>
      <c r="BR422"/>
    </row>
    <row r="423" spans="1:70" x14ac:dyDescent="0.25">
      <c r="A423" t="s">
        <v>127</v>
      </c>
      <c r="B423" t="s">
        <v>282</v>
      </c>
      <c r="C423" t="s">
        <v>132</v>
      </c>
      <c r="D423" t="s">
        <v>14</v>
      </c>
      <c r="E423" t="s">
        <v>24</v>
      </c>
      <c r="F423" s="3">
        <v>0</v>
      </c>
      <c r="G423" s="3">
        <v>3</v>
      </c>
      <c r="H423" s="3" t="str">
        <f t="shared" si="316"/>
        <v>A</v>
      </c>
      <c r="I423" s="3">
        <v>3.5</v>
      </c>
      <c r="J423" s="3">
        <v>3.9</v>
      </c>
      <c r="K423" s="3">
        <v>1.95</v>
      </c>
      <c r="L423" s="3">
        <v>1.5</v>
      </c>
      <c r="M423" s="3">
        <v>2.63</v>
      </c>
      <c r="N423" s="3">
        <f t="shared" si="274"/>
        <v>3</v>
      </c>
      <c r="O423" s="3">
        <f t="shared" si="275"/>
        <v>5.4945054945055194E-2</v>
      </c>
      <c r="P423" s="3">
        <f t="shared" si="276"/>
        <v>4.6894803548795938E-2</v>
      </c>
      <c r="Q423" s="3">
        <f t="shared" si="277"/>
        <v>3.6923076923076934</v>
      </c>
      <c r="R423" s="3">
        <f t="shared" si="278"/>
        <v>4.1142857142857148</v>
      </c>
      <c r="S423" s="3">
        <f t="shared" si="279"/>
        <v>2.0571428571428574</v>
      </c>
      <c r="T423" s="3">
        <f t="shared" si="280"/>
        <v>1.5824175824175828</v>
      </c>
      <c r="U423" s="3">
        <f t="shared" si="281"/>
        <v>2.7745054945054952</v>
      </c>
      <c r="V423" s="4">
        <f t="shared" si="282"/>
        <v>0.2857142857142857</v>
      </c>
      <c r="W423" s="4">
        <f t="shared" si="283"/>
        <v>0.25641025641025644</v>
      </c>
      <c r="X423" s="4">
        <f t="shared" si="284"/>
        <v>0.51282051282051289</v>
      </c>
      <c r="Y423" s="4">
        <f t="shared" si="285"/>
        <v>0.66666666666666663</v>
      </c>
      <c r="Z423" s="4">
        <f t="shared" si="286"/>
        <v>0.38022813688212931</v>
      </c>
      <c r="AA423" s="4">
        <f t="shared" si="287"/>
        <v>0.89743589743589747</v>
      </c>
      <c r="AB423" s="4">
        <f t="shared" si="288"/>
        <v>1.7948717948717949</v>
      </c>
      <c r="AC423" s="4">
        <f t="shared" si="289"/>
        <v>1.1142857142857143</v>
      </c>
      <c r="AD423" s="4">
        <f t="shared" si="290"/>
        <v>2</v>
      </c>
      <c r="AE423" s="4">
        <f t="shared" si="291"/>
        <v>0.55714285714285716</v>
      </c>
      <c r="AF423" s="4">
        <f t="shared" si="292"/>
        <v>0.5</v>
      </c>
      <c r="AG423" s="4">
        <f t="shared" si="293"/>
        <v>0.57034220532319391</v>
      </c>
      <c r="AH423" s="4">
        <f t="shared" si="294"/>
        <v>1.7533333333333332</v>
      </c>
      <c r="AI423" s="4">
        <f t="shared" si="295"/>
        <v>1.635164835164836</v>
      </c>
      <c r="AJ423" s="4">
        <f t="shared" si="296"/>
        <v>-0.42197802197802137</v>
      </c>
      <c r="AK423" s="4">
        <f t="shared" si="296"/>
        <v>2.0571428571428574</v>
      </c>
      <c r="AL423" s="4">
        <f t="shared" si="297"/>
        <v>-1.1920879120879124</v>
      </c>
      <c r="AM423" s="4">
        <f t="shared" si="298"/>
        <v>1.1920879120879124</v>
      </c>
      <c r="AN423" s="4">
        <f t="shared" si="299"/>
        <v>0.81758241758241801</v>
      </c>
      <c r="AO423" s="4">
        <f t="shared" si="300"/>
        <v>-0.21098901098901068</v>
      </c>
      <c r="AP423" s="4">
        <f t="shared" si="300"/>
        <v>1.0285714285714287</v>
      </c>
      <c r="AQ423" s="4">
        <f t="shared" si="301"/>
        <v>-0.59604395604395621</v>
      </c>
      <c r="AR423" s="4">
        <f t="shared" si="302"/>
        <v>0.59604395604395621</v>
      </c>
      <c r="AS423" s="4">
        <f t="shared" si="317"/>
        <v>0.68537035852139372</v>
      </c>
      <c r="AT423" s="4">
        <f t="shared" si="317"/>
        <v>-0.20793924335161779</v>
      </c>
      <c r="AU423" s="4">
        <f t="shared" si="317"/>
        <v>0.79948173922030852</v>
      </c>
      <c r="AV423" s="4">
        <f t="shared" si="317"/>
        <v>-0.53750556692636264</v>
      </c>
      <c r="AW423" s="4">
        <f t="shared" si="317"/>
        <v>0.53750556692636264</v>
      </c>
      <c r="AX423" s="4">
        <f t="shared" si="318"/>
        <v>123.36666453385087</v>
      </c>
      <c r="AY423" s="4">
        <f t="shared" si="318"/>
        <v>-37.4290638032912</v>
      </c>
      <c r="AZ423" s="4">
        <f t="shared" si="318"/>
        <v>143.90671305965554</v>
      </c>
      <c r="BA423" s="4">
        <f t="shared" si="318"/>
        <v>-96.75100204674527</v>
      </c>
      <c r="BB423" s="4">
        <f t="shared" si="318"/>
        <v>96.75100204674527</v>
      </c>
      <c r="BC423" s="4">
        <f t="shared" si="303"/>
        <v>0.79487179487179516</v>
      </c>
      <c r="BD423" s="4">
        <f t="shared" si="304"/>
        <v>-0.10256410256410241</v>
      </c>
      <c r="BE423" s="4">
        <f t="shared" si="304"/>
        <v>1</v>
      </c>
      <c r="BF423" s="4">
        <f t="shared" si="305"/>
        <v>-0.42965779467680609</v>
      </c>
      <c r="BG423" s="4">
        <f t="shared" si="306"/>
        <v>0.75333333333333341</v>
      </c>
      <c r="BH423" s="4">
        <f t="shared" si="307"/>
        <v>1.0865592654403771</v>
      </c>
      <c r="BI423" s="4">
        <f t="shared" si="308"/>
        <v>3.2879120879120887</v>
      </c>
      <c r="BJ423" s="4">
        <f t="shared" si="309"/>
        <v>0.33047089958246756</v>
      </c>
      <c r="BK423" s="4">
        <f t="shared" si="310"/>
        <v>0.84293344640787682</v>
      </c>
      <c r="BL423" s="4">
        <f t="shared" si="311"/>
        <v>2.1784615384615389</v>
      </c>
      <c r="BM423" s="4">
        <f t="shared" si="312"/>
        <v>0.38693978825220327</v>
      </c>
      <c r="BN423" s="3">
        <f t="shared" si="313"/>
        <v>0</v>
      </c>
      <c r="BO423" s="3">
        <v>100</v>
      </c>
      <c r="BP423" s="3">
        <f t="shared" si="314"/>
        <v>-1</v>
      </c>
      <c r="BQ423" s="3">
        <f t="shared" si="315"/>
        <v>-100</v>
      </c>
      <c r="BR423"/>
    </row>
    <row r="424" spans="1:70" x14ac:dyDescent="0.25">
      <c r="A424" t="s">
        <v>127</v>
      </c>
      <c r="B424" t="s">
        <v>282</v>
      </c>
      <c r="C424" t="s">
        <v>134</v>
      </c>
      <c r="D424" t="s">
        <v>21</v>
      </c>
      <c r="E424" t="s">
        <v>26</v>
      </c>
      <c r="F424" s="3">
        <v>3</v>
      </c>
      <c r="G424" s="3">
        <v>1</v>
      </c>
      <c r="H424" s="3" t="str">
        <f t="shared" si="316"/>
        <v>H</v>
      </c>
      <c r="I424" s="3">
        <v>1.65</v>
      </c>
      <c r="J424" s="3">
        <v>4</v>
      </c>
      <c r="K424" s="3">
        <v>4.75</v>
      </c>
      <c r="L424" s="3">
        <v>1.67</v>
      </c>
      <c r="M424" s="3">
        <v>2.2000000000000002</v>
      </c>
      <c r="N424" s="3">
        <f t="shared" si="274"/>
        <v>4</v>
      </c>
      <c r="O424" s="3">
        <f t="shared" si="275"/>
        <v>6.6586921850079861E-2</v>
      </c>
      <c r="P424" s="3">
        <f t="shared" si="276"/>
        <v>5.3347849755035481E-2</v>
      </c>
      <c r="Q424" s="3">
        <f t="shared" si="277"/>
        <v>1.7598684210526316</v>
      </c>
      <c r="R424" s="3">
        <f t="shared" si="278"/>
        <v>4.2663476874003194</v>
      </c>
      <c r="S424" s="3">
        <f t="shared" si="279"/>
        <v>5.0662878787878789</v>
      </c>
      <c r="T424" s="3">
        <f t="shared" si="280"/>
        <v>1.7812001594896334</v>
      </c>
      <c r="U424" s="3">
        <f t="shared" si="281"/>
        <v>2.346491228070176</v>
      </c>
      <c r="V424" s="4">
        <f t="shared" si="282"/>
        <v>0.60606060606060608</v>
      </c>
      <c r="W424" s="4">
        <f t="shared" si="283"/>
        <v>0.25</v>
      </c>
      <c r="X424" s="4">
        <f t="shared" si="284"/>
        <v>0.21052631578947367</v>
      </c>
      <c r="Y424" s="4">
        <f t="shared" si="285"/>
        <v>0.5988023952095809</v>
      </c>
      <c r="Z424" s="4">
        <f t="shared" si="286"/>
        <v>0.45454545454545453</v>
      </c>
      <c r="AA424" s="4">
        <f t="shared" si="287"/>
        <v>0.41249999999999998</v>
      </c>
      <c r="AB424" s="4">
        <f t="shared" si="288"/>
        <v>0.34736842105263155</v>
      </c>
      <c r="AC424" s="4">
        <f t="shared" si="289"/>
        <v>2.4242424242424243</v>
      </c>
      <c r="AD424" s="4">
        <f t="shared" si="290"/>
        <v>0.84210526315789469</v>
      </c>
      <c r="AE424" s="4">
        <f t="shared" si="291"/>
        <v>2.8787878787878789</v>
      </c>
      <c r="AF424" s="4">
        <f t="shared" si="292"/>
        <v>1.1875</v>
      </c>
      <c r="AG424" s="4">
        <f t="shared" si="293"/>
        <v>0.75909090909090904</v>
      </c>
      <c r="AH424" s="4">
        <f t="shared" si="294"/>
        <v>1.317365269461078</v>
      </c>
      <c r="AI424" s="4">
        <f t="shared" si="295"/>
        <v>-3.306419457735247</v>
      </c>
      <c r="AJ424" s="4">
        <f t="shared" si="296"/>
        <v>-2.5064792663476876</v>
      </c>
      <c r="AK424" s="4">
        <f t="shared" si="296"/>
        <v>-0.79994019138755945</v>
      </c>
      <c r="AL424" s="4">
        <f t="shared" si="297"/>
        <v>-0.56529106858054257</v>
      </c>
      <c r="AM424" s="4">
        <f t="shared" si="298"/>
        <v>0.56529106858054257</v>
      </c>
      <c r="AN424" s="4">
        <f t="shared" si="299"/>
        <v>-1.6532097288676235</v>
      </c>
      <c r="AO424" s="4">
        <f t="shared" si="300"/>
        <v>-1.2532396331738438</v>
      </c>
      <c r="AP424" s="4">
        <f t="shared" si="300"/>
        <v>-0.39997009569377973</v>
      </c>
      <c r="AQ424" s="4">
        <f t="shared" si="301"/>
        <v>-0.28264553429027128</v>
      </c>
      <c r="AR424" s="4">
        <f t="shared" si="302"/>
        <v>0.28264553429027128</v>
      </c>
      <c r="AS424" s="4">
        <f t="shared" si="317"/>
        <v>-1.026793437008146</v>
      </c>
      <c r="AT424" s="4">
        <f t="shared" si="317"/>
        <v>-0.89731763624463323</v>
      </c>
      <c r="AU424" s="4">
        <f t="shared" si="317"/>
        <v>-0.38048059727220546</v>
      </c>
      <c r="AV424" s="4">
        <f t="shared" si="317"/>
        <v>-0.27546021739698756</v>
      </c>
      <c r="AW424" s="4">
        <f t="shared" si="317"/>
        <v>0.27546021739698756</v>
      </c>
      <c r="AX424" s="4">
        <f t="shared" si="318"/>
        <v>-184.82281866146627</v>
      </c>
      <c r="AY424" s="4">
        <f t="shared" si="318"/>
        <v>-161.51717452403398</v>
      </c>
      <c r="AZ424" s="4">
        <f t="shared" si="318"/>
        <v>-68.486507508996979</v>
      </c>
      <c r="BA424" s="4">
        <f t="shared" si="318"/>
        <v>-49.58283913145776</v>
      </c>
      <c r="BB424" s="4">
        <f t="shared" si="318"/>
        <v>49.58283913145776</v>
      </c>
      <c r="BC424" s="4">
        <f t="shared" si="303"/>
        <v>-0.65263157894736834</v>
      </c>
      <c r="BD424" s="4">
        <f t="shared" si="304"/>
        <v>-0.58750000000000002</v>
      </c>
      <c r="BE424" s="4">
        <f t="shared" si="304"/>
        <v>-0.1578947368421052</v>
      </c>
      <c r="BF424" s="4">
        <f t="shared" si="305"/>
        <v>-0.24090909090909099</v>
      </c>
      <c r="BG424" s="4">
        <f t="shared" si="306"/>
        <v>0.31736526946107796</v>
      </c>
      <c r="BH424" s="4">
        <f t="shared" si="307"/>
        <v>1.7250484173358851</v>
      </c>
      <c r="BI424" s="4">
        <f t="shared" si="308"/>
        <v>3.6975013290802767</v>
      </c>
      <c r="BJ424" s="4">
        <f t="shared" si="309"/>
        <v>0.46654436707531266</v>
      </c>
      <c r="BK424" s="4">
        <f t="shared" si="310"/>
        <v>0.39972114793748914</v>
      </c>
      <c r="BL424" s="4">
        <f t="shared" si="311"/>
        <v>2.0638456937799048</v>
      </c>
      <c r="BM424" s="4">
        <f t="shared" si="312"/>
        <v>0.19367782637150813</v>
      </c>
      <c r="BN424" s="3">
        <f t="shared" si="313"/>
        <v>1</v>
      </c>
      <c r="BO424" s="3">
        <v>100</v>
      </c>
      <c r="BP424" s="3">
        <f t="shared" si="314"/>
        <v>0.64999999999999991</v>
      </c>
      <c r="BQ424" s="3">
        <f t="shared" si="315"/>
        <v>64.999999999999986</v>
      </c>
      <c r="BR424"/>
    </row>
    <row r="425" spans="1:70" x14ac:dyDescent="0.25">
      <c r="A425" t="s">
        <v>127</v>
      </c>
      <c r="B425" t="s">
        <v>282</v>
      </c>
      <c r="C425" t="s">
        <v>134</v>
      </c>
      <c r="D425" t="s">
        <v>18</v>
      </c>
      <c r="E425" t="s">
        <v>20</v>
      </c>
      <c r="F425" s="3">
        <v>3</v>
      </c>
      <c r="G425" s="3">
        <v>1</v>
      </c>
      <c r="H425" s="3" t="str">
        <f t="shared" si="316"/>
        <v>H</v>
      </c>
      <c r="I425" s="3">
        <v>2.9</v>
      </c>
      <c r="J425" s="3">
        <v>3.4</v>
      </c>
      <c r="K425" s="3">
        <v>2.4</v>
      </c>
      <c r="L425" s="3">
        <v>1.67</v>
      </c>
      <c r="M425" s="3">
        <v>2.2000000000000002</v>
      </c>
      <c r="N425" s="3">
        <f t="shared" si="274"/>
        <v>4</v>
      </c>
      <c r="O425" s="3">
        <f t="shared" si="275"/>
        <v>5.561189993238691E-2</v>
      </c>
      <c r="P425" s="3">
        <f t="shared" si="276"/>
        <v>5.3347849755035481E-2</v>
      </c>
      <c r="Q425" s="3">
        <f t="shared" si="277"/>
        <v>3.0612745098039218</v>
      </c>
      <c r="R425" s="3">
        <f t="shared" si="278"/>
        <v>3.5890804597701154</v>
      </c>
      <c r="S425" s="3">
        <f t="shared" si="279"/>
        <v>2.5334685598377287</v>
      </c>
      <c r="T425" s="3">
        <f t="shared" si="280"/>
        <v>1.762871872887086</v>
      </c>
      <c r="U425" s="3">
        <f t="shared" si="281"/>
        <v>2.3223461798512512</v>
      </c>
      <c r="V425" s="4">
        <f t="shared" si="282"/>
        <v>0.34482758620689657</v>
      </c>
      <c r="W425" s="4">
        <f t="shared" si="283"/>
        <v>0.29411764705882354</v>
      </c>
      <c r="X425" s="4">
        <f t="shared" si="284"/>
        <v>0.41666666666666669</v>
      </c>
      <c r="Y425" s="4">
        <f t="shared" si="285"/>
        <v>0.5988023952095809</v>
      </c>
      <c r="Z425" s="4">
        <f t="shared" si="286"/>
        <v>0.45454545454545453</v>
      </c>
      <c r="AA425" s="4">
        <f t="shared" si="287"/>
        <v>0.8529411764705882</v>
      </c>
      <c r="AB425" s="4">
        <f t="shared" si="288"/>
        <v>1.2083333333333333</v>
      </c>
      <c r="AC425" s="4">
        <f t="shared" si="289"/>
        <v>1.1724137931034482</v>
      </c>
      <c r="AD425" s="4">
        <f t="shared" si="290"/>
        <v>1.4166666666666667</v>
      </c>
      <c r="AE425" s="4">
        <f t="shared" si="291"/>
        <v>0.82758620689655171</v>
      </c>
      <c r="AF425" s="4">
        <f t="shared" si="292"/>
        <v>0.70588235294117652</v>
      </c>
      <c r="AG425" s="4">
        <f t="shared" si="293"/>
        <v>0.75909090909090904</v>
      </c>
      <c r="AH425" s="4">
        <f t="shared" si="294"/>
        <v>1.317365269461078</v>
      </c>
      <c r="AI425" s="4">
        <f t="shared" si="295"/>
        <v>0.52780594996619312</v>
      </c>
      <c r="AJ425" s="4">
        <f t="shared" si="296"/>
        <v>-0.52780594996619357</v>
      </c>
      <c r="AK425" s="4">
        <f t="shared" si="296"/>
        <v>1.0556118999323867</v>
      </c>
      <c r="AL425" s="4">
        <f t="shared" si="297"/>
        <v>-0.55947430696416522</v>
      </c>
      <c r="AM425" s="4">
        <f t="shared" si="298"/>
        <v>0.55947430696416522</v>
      </c>
      <c r="AN425" s="4">
        <f t="shared" si="299"/>
        <v>0.26390297498309656</v>
      </c>
      <c r="AO425" s="4">
        <f t="shared" si="300"/>
        <v>-0.26390297498309678</v>
      </c>
      <c r="AP425" s="4">
        <f t="shared" si="300"/>
        <v>0.52780594996619334</v>
      </c>
      <c r="AQ425" s="4">
        <f t="shared" si="301"/>
        <v>-0.27973715348208261</v>
      </c>
      <c r="AR425" s="4">
        <f t="shared" si="302"/>
        <v>0.27973715348208261</v>
      </c>
      <c r="AS425" s="4">
        <f t="shared" si="317"/>
        <v>0.25802041085558808</v>
      </c>
      <c r="AT425" s="4">
        <f t="shared" si="317"/>
        <v>-0.2580204108555883</v>
      </c>
      <c r="AU425" s="4">
        <f t="shared" si="317"/>
        <v>0.48564412753499786</v>
      </c>
      <c r="AV425" s="4">
        <f t="shared" si="317"/>
        <v>-0.2727649489581031</v>
      </c>
      <c r="AW425" s="4">
        <f t="shared" si="317"/>
        <v>0.2727649489581031</v>
      </c>
      <c r="AX425" s="4">
        <f t="shared" si="318"/>
        <v>46.443673954005853</v>
      </c>
      <c r="AY425" s="4">
        <f t="shared" si="318"/>
        <v>-46.443673954005895</v>
      </c>
      <c r="AZ425" s="4">
        <f t="shared" si="318"/>
        <v>87.415942956299617</v>
      </c>
      <c r="BA425" s="4">
        <f t="shared" si="318"/>
        <v>-49.097690812458559</v>
      </c>
      <c r="BB425" s="4">
        <f t="shared" si="318"/>
        <v>49.097690812458559</v>
      </c>
      <c r="BC425" s="4">
        <f t="shared" si="303"/>
        <v>0.2083333333333332</v>
      </c>
      <c r="BD425" s="4">
        <f t="shared" si="304"/>
        <v>-0.1470588235294118</v>
      </c>
      <c r="BE425" s="4">
        <f t="shared" si="304"/>
        <v>0.41666666666666657</v>
      </c>
      <c r="BF425" s="4">
        <f t="shared" si="305"/>
        <v>-0.24090909090909096</v>
      </c>
      <c r="BG425" s="4">
        <f t="shared" si="306"/>
        <v>0.31736526946107796</v>
      </c>
      <c r="BH425" s="4">
        <f t="shared" si="307"/>
        <v>0.52780594996619323</v>
      </c>
      <c r="BI425" s="4">
        <f t="shared" si="308"/>
        <v>3.0612745098039222</v>
      </c>
      <c r="BJ425" s="4">
        <f t="shared" si="309"/>
        <v>0.1724137931034482</v>
      </c>
      <c r="BK425" s="4">
        <f t="shared" si="310"/>
        <v>0.3956080763540043</v>
      </c>
      <c r="BL425" s="4">
        <f t="shared" si="311"/>
        <v>2.0426090263691687</v>
      </c>
      <c r="BM425" s="4">
        <f t="shared" si="312"/>
        <v>0.19367782637150871</v>
      </c>
      <c r="BN425" s="3">
        <f t="shared" si="313"/>
        <v>1</v>
      </c>
      <c r="BO425" s="3">
        <v>100</v>
      </c>
      <c r="BP425" s="3">
        <f t="shared" si="314"/>
        <v>1.9</v>
      </c>
      <c r="BQ425" s="3">
        <f t="shared" si="315"/>
        <v>190</v>
      </c>
      <c r="BR425"/>
    </row>
    <row r="426" spans="1:70" x14ac:dyDescent="0.25">
      <c r="A426" t="s">
        <v>127</v>
      </c>
      <c r="B426" t="s">
        <v>282</v>
      </c>
      <c r="C426" t="s">
        <v>134</v>
      </c>
      <c r="D426" t="s">
        <v>27</v>
      </c>
      <c r="E426" t="s">
        <v>17</v>
      </c>
      <c r="F426" s="3">
        <v>1</v>
      </c>
      <c r="G426" s="3">
        <v>1</v>
      </c>
      <c r="H426" s="3" t="str">
        <f t="shared" si="316"/>
        <v>D</v>
      </c>
      <c r="I426" s="3">
        <v>2.1</v>
      </c>
      <c r="J426" s="3">
        <v>3.5</v>
      </c>
      <c r="K426" s="3">
        <v>3.5</v>
      </c>
      <c r="L426" s="3">
        <v>1.73</v>
      </c>
      <c r="M426" s="3">
        <v>2.1</v>
      </c>
      <c r="N426" s="3">
        <f t="shared" si="274"/>
        <v>2</v>
      </c>
      <c r="O426" s="3">
        <f t="shared" si="275"/>
        <v>4.761904761904745E-2</v>
      </c>
      <c r="P426" s="3">
        <f t="shared" si="276"/>
        <v>5.4225158271401064E-2</v>
      </c>
      <c r="Q426" s="3">
        <f t="shared" si="277"/>
        <v>2.1999999999999997</v>
      </c>
      <c r="R426" s="3">
        <f t="shared" si="278"/>
        <v>3.6666666666666661</v>
      </c>
      <c r="S426" s="3">
        <f t="shared" si="279"/>
        <v>3.6666666666666661</v>
      </c>
      <c r="T426" s="3">
        <f t="shared" si="280"/>
        <v>1.812380952380952</v>
      </c>
      <c r="U426" s="3">
        <f t="shared" si="281"/>
        <v>2.1999999999999997</v>
      </c>
      <c r="V426" s="4">
        <f t="shared" si="282"/>
        <v>0.47619047619047616</v>
      </c>
      <c r="W426" s="4">
        <f t="shared" si="283"/>
        <v>0.2857142857142857</v>
      </c>
      <c r="X426" s="4">
        <f t="shared" si="284"/>
        <v>0.2857142857142857</v>
      </c>
      <c r="Y426" s="4">
        <f t="shared" si="285"/>
        <v>0.5780346820809249</v>
      </c>
      <c r="Z426" s="4">
        <f t="shared" si="286"/>
        <v>0.47619047619047616</v>
      </c>
      <c r="AA426" s="4">
        <f t="shared" si="287"/>
        <v>0.6</v>
      </c>
      <c r="AB426" s="4">
        <f t="shared" si="288"/>
        <v>0.6</v>
      </c>
      <c r="AC426" s="4">
        <f t="shared" si="289"/>
        <v>1.6666666666666665</v>
      </c>
      <c r="AD426" s="4">
        <f t="shared" si="290"/>
        <v>1</v>
      </c>
      <c r="AE426" s="4">
        <f t="shared" si="291"/>
        <v>1.6666666666666665</v>
      </c>
      <c r="AF426" s="4">
        <f t="shared" si="292"/>
        <v>1</v>
      </c>
      <c r="AG426" s="4">
        <f t="shared" si="293"/>
        <v>0.82380952380952377</v>
      </c>
      <c r="AH426" s="4">
        <f t="shared" si="294"/>
        <v>1.2138728323699424</v>
      </c>
      <c r="AI426" s="4">
        <f t="shared" si="295"/>
        <v>-1.4666666666666663</v>
      </c>
      <c r="AJ426" s="4">
        <f t="shared" si="296"/>
        <v>-1.4666666666666663</v>
      </c>
      <c r="AK426" s="4">
        <f t="shared" si="296"/>
        <v>0</v>
      </c>
      <c r="AL426" s="4">
        <f t="shared" si="297"/>
        <v>-0.38761904761904775</v>
      </c>
      <c r="AM426" s="4">
        <f t="shared" si="298"/>
        <v>0.38761904761904775</v>
      </c>
      <c r="AN426" s="4">
        <f t="shared" si="299"/>
        <v>-0.73333333333333317</v>
      </c>
      <c r="AO426" s="4">
        <f t="shared" si="300"/>
        <v>-0.73333333333333317</v>
      </c>
      <c r="AP426" s="4">
        <f t="shared" si="300"/>
        <v>0</v>
      </c>
      <c r="AQ426" s="4">
        <f t="shared" si="301"/>
        <v>-0.19380952380952388</v>
      </c>
      <c r="AR426" s="4">
        <f t="shared" si="302"/>
        <v>0.19380952380952388</v>
      </c>
      <c r="AS426" s="4">
        <f t="shared" si="317"/>
        <v>-0.63274883500218304</v>
      </c>
      <c r="AT426" s="4">
        <f t="shared" si="317"/>
        <v>-0.63274883500218304</v>
      </c>
      <c r="AU426" s="4">
        <f t="shared" si="317"/>
        <v>0</v>
      </c>
      <c r="AV426" s="4">
        <f t="shared" si="317"/>
        <v>-0.19143615483317888</v>
      </c>
      <c r="AW426" s="4">
        <f t="shared" si="317"/>
        <v>0.19143615483317888</v>
      </c>
      <c r="AX426" s="4">
        <f t="shared" si="318"/>
        <v>-113.89479030039294</v>
      </c>
      <c r="AY426" s="4">
        <f t="shared" si="318"/>
        <v>-113.89479030039294</v>
      </c>
      <c r="AZ426" s="4">
        <f t="shared" si="318"/>
        <v>0</v>
      </c>
      <c r="BA426" s="4">
        <f t="shared" si="318"/>
        <v>-34.458507869972195</v>
      </c>
      <c r="BB426" s="4">
        <f t="shared" si="318"/>
        <v>34.458507869972195</v>
      </c>
      <c r="BC426" s="4">
        <f t="shared" si="303"/>
        <v>-0.39999999999999997</v>
      </c>
      <c r="BD426" s="4">
        <f t="shared" si="304"/>
        <v>-0.39999999999999997</v>
      </c>
      <c r="BE426" s="4">
        <f t="shared" si="304"/>
        <v>0</v>
      </c>
      <c r="BF426" s="4">
        <f t="shared" si="305"/>
        <v>-0.17619047619047626</v>
      </c>
      <c r="BG426" s="4">
        <f t="shared" si="306"/>
        <v>0.21387283236994231</v>
      </c>
      <c r="BH426" s="4">
        <f t="shared" si="307"/>
        <v>0.84678039481145162</v>
      </c>
      <c r="BI426" s="4">
        <f t="shared" si="308"/>
        <v>3.1777777777777771</v>
      </c>
      <c r="BJ426" s="4">
        <f t="shared" si="309"/>
        <v>0.26646935501059671</v>
      </c>
      <c r="BK426" s="4">
        <f t="shared" si="310"/>
        <v>0.27408805708849993</v>
      </c>
      <c r="BL426" s="4">
        <f t="shared" si="311"/>
        <v>2.0061904761904756</v>
      </c>
      <c r="BM426" s="4">
        <f t="shared" si="312"/>
        <v>0.13662115354518159</v>
      </c>
      <c r="BN426" s="3">
        <f t="shared" si="313"/>
        <v>0</v>
      </c>
      <c r="BO426" s="3">
        <v>100</v>
      </c>
      <c r="BP426" s="3">
        <f t="shared" si="314"/>
        <v>-1</v>
      </c>
      <c r="BQ426" s="3">
        <f t="shared" si="315"/>
        <v>-100</v>
      </c>
      <c r="BR426"/>
    </row>
    <row r="427" spans="1:70" x14ac:dyDescent="0.25">
      <c r="A427" t="s">
        <v>127</v>
      </c>
      <c r="B427" t="s">
        <v>282</v>
      </c>
      <c r="C427" t="s">
        <v>134</v>
      </c>
      <c r="D427" t="s">
        <v>25</v>
      </c>
      <c r="E427" t="s">
        <v>13</v>
      </c>
      <c r="F427" s="3">
        <v>3</v>
      </c>
      <c r="G427" s="3">
        <v>0</v>
      </c>
      <c r="H427" s="3" t="str">
        <f t="shared" si="316"/>
        <v>H</v>
      </c>
      <c r="I427" s="3">
        <v>1.25</v>
      </c>
      <c r="J427" s="3">
        <v>6.5</v>
      </c>
      <c r="K427" s="3">
        <v>10</v>
      </c>
      <c r="L427" s="3">
        <v>1.3</v>
      </c>
      <c r="M427" s="3">
        <v>3.5</v>
      </c>
      <c r="N427" s="3">
        <f t="shared" si="274"/>
        <v>3</v>
      </c>
      <c r="O427" s="3">
        <f t="shared" si="275"/>
        <v>5.3846153846153877E-2</v>
      </c>
      <c r="P427" s="3">
        <f t="shared" si="276"/>
        <v>5.4945054945054861E-2</v>
      </c>
      <c r="Q427" s="3">
        <f t="shared" si="277"/>
        <v>1.3173076923076923</v>
      </c>
      <c r="R427" s="3">
        <f t="shared" si="278"/>
        <v>6.8500000000000005</v>
      </c>
      <c r="S427" s="3">
        <f t="shared" si="279"/>
        <v>10.538461538461538</v>
      </c>
      <c r="T427" s="3">
        <f t="shared" si="280"/>
        <v>1.37</v>
      </c>
      <c r="U427" s="3">
        <f t="shared" si="281"/>
        <v>3.6884615384615387</v>
      </c>
      <c r="V427" s="4">
        <f t="shared" si="282"/>
        <v>0.8</v>
      </c>
      <c r="W427" s="4">
        <f t="shared" si="283"/>
        <v>0.15384615384615385</v>
      </c>
      <c r="X427" s="4">
        <f t="shared" si="284"/>
        <v>0.1</v>
      </c>
      <c r="Y427" s="4">
        <f t="shared" si="285"/>
        <v>0.76923076923076916</v>
      </c>
      <c r="Z427" s="4">
        <f t="shared" si="286"/>
        <v>0.2857142857142857</v>
      </c>
      <c r="AA427" s="4">
        <f t="shared" si="287"/>
        <v>0.19230769230769232</v>
      </c>
      <c r="AB427" s="4">
        <f t="shared" si="288"/>
        <v>0.125</v>
      </c>
      <c r="AC427" s="4">
        <f t="shared" si="289"/>
        <v>5.2</v>
      </c>
      <c r="AD427" s="4">
        <f t="shared" si="290"/>
        <v>0.65</v>
      </c>
      <c r="AE427" s="4">
        <f t="shared" si="291"/>
        <v>8</v>
      </c>
      <c r="AF427" s="4">
        <f t="shared" si="292"/>
        <v>1.5384615384615385</v>
      </c>
      <c r="AG427" s="4">
        <f t="shared" si="293"/>
        <v>0.37142857142857144</v>
      </c>
      <c r="AH427" s="4">
        <f t="shared" si="294"/>
        <v>2.6923076923076921</v>
      </c>
      <c r="AI427" s="4">
        <f t="shared" si="295"/>
        <v>-9.2211538461538467</v>
      </c>
      <c r="AJ427" s="4">
        <f t="shared" si="296"/>
        <v>-5.532692307692308</v>
      </c>
      <c r="AK427" s="4">
        <f t="shared" si="296"/>
        <v>-3.6884615384615378</v>
      </c>
      <c r="AL427" s="4">
        <f t="shared" si="297"/>
        <v>-2.3184615384615386</v>
      </c>
      <c r="AM427" s="4">
        <f t="shared" si="298"/>
        <v>2.3184615384615386</v>
      </c>
      <c r="AN427" s="4">
        <f t="shared" si="299"/>
        <v>-4.6105769230769234</v>
      </c>
      <c r="AO427" s="4">
        <f t="shared" si="300"/>
        <v>-2.766346153846154</v>
      </c>
      <c r="AP427" s="4">
        <f t="shared" si="300"/>
        <v>-1.8442307692307689</v>
      </c>
      <c r="AQ427" s="4">
        <f t="shared" si="301"/>
        <v>-1.1592307692307693</v>
      </c>
      <c r="AR427" s="4">
        <f t="shared" si="302"/>
        <v>1.1592307692307693</v>
      </c>
      <c r="AS427" s="4">
        <f t="shared" si="317"/>
        <v>-1.3572118955222099</v>
      </c>
      <c r="AT427" s="4">
        <f t="shared" si="317"/>
        <v>-1.2239243909422599</v>
      </c>
      <c r="AU427" s="4">
        <f t="shared" si="317"/>
        <v>-1.0739369801883083</v>
      </c>
      <c r="AV427" s="4">
        <f t="shared" si="317"/>
        <v>-0.85900912999384149</v>
      </c>
      <c r="AW427" s="4">
        <f t="shared" si="317"/>
        <v>0.85900912999384149</v>
      </c>
      <c r="AX427" s="4">
        <f t="shared" si="318"/>
        <v>-244.29814119399776</v>
      </c>
      <c r="AY427" s="4">
        <f t="shared" si="318"/>
        <v>-220.30639036960679</v>
      </c>
      <c r="AZ427" s="4">
        <f t="shared" si="318"/>
        <v>-193.30865643389549</v>
      </c>
      <c r="BA427" s="4">
        <f t="shared" si="318"/>
        <v>-154.62164339889148</v>
      </c>
      <c r="BB427" s="4">
        <f t="shared" si="318"/>
        <v>154.62164339889148</v>
      </c>
      <c r="BC427" s="4">
        <f t="shared" si="303"/>
        <v>-0.87500000000000011</v>
      </c>
      <c r="BD427" s="4">
        <f t="shared" si="304"/>
        <v>-0.80769230769230771</v>
      </c>
      <c r="BE427" s="4">
        <f t="shared" si="304"/>
        <v>-0.34999999999999992</v>
      </c>
      <c r="BF427" s="4">
        <f t="shared" si="305"/>
        <v>-0.62857142857142856</v>
      </c>
      <c r="BG427" s="4">
        <f t="shared" si="306"/>
        <v>1.6923076923076923</v>
      </c>
      <c r="BH427" s="4">
        <f t="shared" si="307"/>
        <v>4.6412123227081068</v>
      </c>
      <c r="BI427" s="4">
        <f t="shared" si="308"/>
        <v>6.2352564102564108</v>
      </c>
      <c r="BJ427" s="4">
        <f t="shared" si="309"/>
        <v>0.74434987389993279</v>
      </c>
      <c r="BK427" s="4">
        <f t="shared" si="310"/>
        <v>1.6393998757663499</v>
      </c>
      <c r="BL427" s="4">
        <f t="shared" si="311"/>
        <v>2.5292307692307694</v>
      </c>
      <c r="BM427" s="4">
        <f t="shared" si="312"/>
        <v>0.64818121608766877</v>
      </c>
      <c r="BN427" s="3">
        <f t="shared" si="313"/>
        <v>1</v>
      </c>
      <c r="BO427" s="3">
        <v>100</v>
      </c>
      <c r="BP427" s="3">
        <f t="shared" si="314"/>
        <v>0.25</v>
      </c>
      <c r="BQ427" s="3">
        <f t="shared" si="315"/>
        <v>25</v>
      </c>
      <c r="BR427"/>
    </row>
    <row r="428" spans="1:70" x14ac:dyDescent="0.25">
      <c r="A428" t="s">
        <v>127</v>
      </c>
      <c r="B428" t="s">
        <v>282</v>
      </c>
      <c r="C428" t="s">
        <v>134</v>
      </c>
      <c r="D428" t="s">
        <v>29</v>
      </c>
      <c r="E428" t="s">
        <v>28</v>
      </c>
      <c r="F428" s="3">
        <v>1</v>
      </c>
      <c r="G428" s="3">
        <v>1</v>
      </c>
      <c r="H428" s="3" t="str">
        <f t="shared" si="316"/>
        <v>D</v>
      </c>
      <c r="I428" s="3">
        <v>2.4500000000000002</v>
      </c>
      <c r="J428" s="3">
        <v>3.4</v>
      </c>
      <c r="K428" s="3">
        <v>2.88</v>
      </c>
      <c r="L428" s="3">
        <v>1.8</v>
      </c>
      <c r="M428" s="3">
        <v>2</v>
      </c>
      <c r="N428" s="3">
        <f t="shared" si="274"/>
        <v>2</v>
      </c>
      <c r="O428" s="3">
        <f t="shared" si="275"/>
        <v>4.9503134587168152E-2</v>
      </c>
      <c r="P428" s="3">
        <f t="shared" si="276"/>
        <v>5.555555555555558E-2</v>
      </c>
      <c r="Q428" s="3">
        <f t="shared" si="277"/>
        <v>2.5712826797385619</v>
      </c>
      <c r="R428" s="3">
        <f t="shared" si="278"/>
        <v>3.5683106575963714</v>
      </c>
      <c r="S428" s="3">
        <f t="shared" si="279"/>
        <v>3.022569027611044</v>
      </c>
      <c r="T428" s="3">
        <f t="shared" si="280"/>
        <v>1.8891056422569028</v>
      </c>
      <c r="U428" s="3">
        <f t="shared" si="281"/>
        <v>2.0990062691743363</v>
      </c>
      <c r="V428" s="4">
        <f t="shared" si="282"/>
        <v>0.4081632653061224</v>
      </c>
      <c r="W428" s="4">
        <f t="shared" si="283"/>
        <v>0.29411764705882354</v>
      </c>
      <c r="X428" s="4">
        <f t="shared" si="284"/>
        <v>0.34722222222222221</v>
      </c>
      <c r="Y428" s="4">
        <f t="shared" si="285"/>
        <v>0.55555555555555558</v>
      </c>
      <c r="Z428" s="4">
        <f t="shared" si="286"/>
        <v>0.5</v>
      </c>
      <c r="AA428" s="4">
        <f t="shared" si="287"/>
        <v>0.72058823529411775</v>
      </c>
      <c r="AB428" s="4">
        <f t="shared" si="288"/>
        <v>0.85069444444444453</v>
      </c>
      <c r="AC428" s="4">
        <f t="shared" si="289"/>
        <v>1.3877551020408161</v>
      </c>
      <c r="AD428" s="4">
        <f t="shared" si="290"/>
        <v>1.1805555555555556</v>
      </c>
      <c r="AE428" s="4">
        <f t="shared" si="291"/>
        <v>1.1755102040816325</v>
      </c>
      <c r="AF428" s="4">
        <f t="shared" si="292"/>
        <v>0.84705882352941175</v>
      </c>
      <c r="AG428" s="4">
        <f t="shared" si="293"/>
        <v>0.9</v>
      </c>
      <c r="AH428" s="4">
        <f t="shared" si="294"/>
        <v>1.1111111111111112</v>
      </c>
      <c r="AI428" s="4">
        <f t="shared" si="295"/>
        <v>-0.45128634787248201</v>
      </c>
      <c r="AJ428" s="4">
        <f t="shared" si="296"/>
        <v>-0.9970279778578095</v>
      </c>
      <c r="AK428" s="4">
        <f t="shared" si="296"/>
        <v>0.54574162998532749</v>
      </c>
      <c r="AL428" s="4">
        <f t="shared" si="297"/>
        <v>-0.2099006269174335</v>
      </c>
      <c r="AM428" s="4">
        <f t="shared" si="298"/>
        <v>0.2099006269174335</v>
      </c>
      <c r="AN428" s="4">
        <f t="shared" si="299"/>
        <v>-0.225643173936241</v>
      </c>
      <c r="AO428" s="4">
        <f t="shared" si="300"/>
        <v>-0.49851398892890475</v>
      </c>
      <c r="AP428" s="4">
        <f t="shared" si="300"/>
        <v>0.27287081499266375</v>
      </c>
      <c r="AQ428" s="4">
        <f t="shared" si="301"/>
        <v>-0.10495031345871675</v>
      </c>
      <c r="AR428" s="4">
        <f t="shared" si="302"/>
        <v>0.10495031345871675</v>
      </c>
      <c r="AS428" s="4">
        <f t="shared" si="317"/>
        <v>-0.22192654017214228</v>
      </c>
      <c r="AT428" s="4">
        <f t="shared" si="317"/>
        <v>-0.46245809365143903</v>
      </c>
      <c r="AU428" s="4">
        <f t="shared" si="317"/>
        <v>0.26638564900600631</v>
      </c>
      <c r="AV428" s="4">
        <f t="shared" si="317"/>
        <v>-0.10456751265822446</v>
      </c>
      <c r="AW428" s="4">
        <f t="shared" si="317"/>
        <v>0.10456751265822446</v>
      </c>
      <c r="AX428" s="4">
        <f t="shared" si="318"/>
        <v>-39.94677723098561</v>
      </c>
      <c r="AY428" s="4">
        <f t="shared" si="318"/>
        <v>-83.242456857259029</v>
      </c>
      <c r="AZ428" s="4">
        <f t="shared" si="318"/>
        <v>47.949416821081137</v>
      </c>
      <c r="BA428" s="4">
        <f t="shared" si="318"/>
        <v>-18.822152278480402</v>
      </c>
      <c r="BB428" s="4">
        <f t="shared" si="318"/>
        <v>18.822152278480402</v>
      </c>
      <c r="BC428" s="4">
        <f t="shared" si="303"/>
        <v>-0.14930555555555547</v>
      </c>
      <c r="BD428" s="4">
        <f t="shared" si="304"/>
        <v>-0.2794117647058823</v>
      </c>
      <c r="BE428" s="4">
        <f t="shared" si="304"/>
        <v>0.18055555555555558</v>
      </c>
      <c r="BF428" s="4">
        <f t="shared" si="305"/>
        <v>-9.9999999999999936E-2</v>
      </c>
      <c r="BG428" s="4">
        <f t="shared" si="306"/>
        <v>0.11111111111111104</v>
      </c>
      <c r="BH428" s="4">
        <f t="shared" si="307"/>
        <v>0.49925913163178703</v>
      </c>
      <c r="BI428" s="4">
        <f t="shared" si="308"/>
        <v>3.0540541216486594</v>
      </c>
      <c r="BJ428" s="4">
        <f t="shared" si="309"/>
        <v>0.16347422532324796</v>
      </c>
      <c r="BK428" s="4">
        <f t="shared" si="310"/>
        <v>0.14842215666862479</v>
      </c>
      <c r="BL428" s="4">
        <f t="shared" si="311"/>
        <v>1.9940559557156194</v>
      </c>
      <c r="BM428" s="4">
        <f t="shared" si="312"/>
        <v>7.4432292756478641E-2</v>
      </c>
      <c r="BN428" s="3">
        <f t="shared" si="313"/>
        <v>0</v>
      </c>
      <c r="BO428" s="3">
        <v>100</v>
      </c>
      <c r="BP428" s="3">
        <f t="shared" si="314"/>
        <v>-1</v>
      </c>
      <c r="BQ428" s="3">
        <f t="shared" si="315"/>
        <v>-100</v>
      </c>
      <c r="BR428"/>
    </row>
    <row r="429" spans="1:70" x14ac:dyDescent="0.25">
      <c r="A429" t="s">
        <v>127</v>
      </c>
      <c r="B429" t="s">
        <v>282</v>
      </c>
      <c r="C429" t="s">
        <v>134</v>
      </c>
      <c r="D429" t="s">
        <v>23</v>
      </c>
      <c r="E429" t="s">
        <v>22</v>
      </c>
      <c r="F429" s="3">
        <v>3</v>
      </c>
      <c r="G429" s="3">
        <v>1</v>
      </c>
      <c r="H429" s="3" t="str">
        <f t="shared" si="316"/>
        <v>H</v>
      </c>
      <c r="I429" s="3">
        <v>1.48</v>
      </c>
      <c r="J429" s="3">
        <v>5</v>
      </c>
      <c r="K429" s="3">
        <v>6</v>
      </c>
      <c r="L429" s="3">
        <v>1.36</v>
      </c>
      <c r="M429" s="3">
        <v>3.2</v>
      </c>
      <c r="N429" s="3">
        <f t="shared" si="274"/>
        <v>4</v>
      </c>
      <c r="O429" s="3">
        <f t="shared" si="275"/>
        <v>4.2342342342342354E-2</v>
      </c>
      <c r="P429" s="3">
        <f t="shared" si="276"/>
        <v>4.7794117647058765E-2</v>
      </c>
      <c r="Q429" s="3">
        <f t="shared" si="277"/>
        <v>1.5426666666666666</v>
      </c>
      <c r="R429" s="3">
        <f t="shared" si="278"/>
        <v>5.211711711711712</v>
      </c>
      <c r="S429" s="3">
        <f t="shared" si="279"/>
        <v>6.2540540540540537</v>
      </c>
      <c r="T429" s="3">
        <f t="shared" si="280"/>
        <v>1.4175855855855857</v>
      </c>
      <c r="U429" s="3">
        <f t="shared" si="281"/>
        <v>3.3354954954954956</v>
      </c>
      <c r="V429" s="4">
        <f t="shared" si="282"/>
        <v>0.67567567567567566</v>
      </c>
      <c r="W429" s="4">
        <f t="shared" si="283"/>
        <v>0.2</v>
      </c>
      <c r="X429" s="4">
        <f t="shared" si="284"/>
        <v>0.16666666666666666</v>
      </c>
      <c r="Y429" s="4">
        <f t="shared" si="285"/>
        <v>0.73529411764705876</v>
      </c>
      <c r="Z429" s="4">
        <f t="shared" si="286"/>
        <v>0.3125</v>
      </c>
      <c r="AA429" s="4">
        <f t="shared" si="287"/>
        <v>0.29599999999999999</v>
      </c>
      <c r="AB429" s="4">
        <f t="shared" si="288"/>
        <v>0.24666666666666667</v>
      </c>
      <c r="AC429" s="4">
        <f t="shared" si="289"/>
        <v>3.3783783783783785</v>
      </c>
      <c r="AD429" s="4">
        <f t="shared" si="290"/>
        <v>0.83333333333333337</v>
      </c>
      <c r="AE429" s="4">
        <f t="shared" si="291"/>
        <v>4.0540540540540544</v>
      </c>
      <c r="AF429" s="4">
        <f t="shared" si="292"/>
        <v>1.2</v>
      </c>
      <c r="AG429" s="4">
        <f t="shared" si="293"/>
        <v>0.42499999999999999</v>
      </c>
      <c r="AH429" s="4">
        <f t="shared" si="294"/>
        <v>2.3529411764705883</v>
      </c>
      <c r="AI429" s="4">
        <f t="shared" si="295"/>
        <v>-4.7113873873873873</v>
      </c>
      <c r="AJ429" s="4">
        <f t="shared" si="296"/>
        <v>-3.6690450450450456</v>
      </c>
      <c r="AK429" s="4">
        <f t="shared" si="296"/>
        <v>-1.0423423423423417</v>
      </c>
      <c r="AL429" s="4">
        <f t="shared" si="297"/>
        <v>-1.9179099099099099</v>
      </c>
      <c r="AM429" s="4">
        <f t="shared" si="298"/>
        <v>1.9179099099099099</v>
      </c>
      <c r="AN429" s="4">
        <f t="shared" si="299"/>
        <v>-2.3556936936936936</v>
      </c>
      <c r="AO429" s="4">
        <f t="shared" si="300"/>
        <v>-1.8345225225225228</v>
      </c>
      <c r="AP429" s="4">
        <f t="shared" si="300"/>
        <v>-0.52117117117117084</v>
      </c>
      <c r="AQ429" s="4">
        <f t="shared" si="301"/>
        <v>-0.95895495495495497</v>
      </c>
      <c r="AR429" s="4">
        <f t="shared" si="302"/>
        <v>0.95895495495495497</v>
      </c>
      <c r="AS429" s="4">
        <f t="shared" si="317"/>
        <v>-1.1693463728502609</v>
      </c>
      <c r="AT429" s="4">
        <f t="shared" si="317"/>
        <v>-1.0717221491830753</v>
      </c>
      <c r="AU429" s="4">
        <f t="shared" si="317"/>
        <v>-0.48044074166872031</v>
      </c>
      <c r="AV429" s="4">
        <f t="shared" si="317"/>
        <v>-0.7644487075903027</v>
      </c>
      <c r="AW429" s="4">
        <f t="shared" si="317"/>
        <v>0.7644487075903027</v>
      </c>
      <c r="AX429" s="4">
        <f t="shared" si="318"/>
        <v>-210.48234711304696</v>
      </c>
      <c r="AY429" s="4">
        <f t="shared" si="318"/>
        <v>-192.90998685295355</v>
      </c>
      <c r="AZ429" s="4">
        <f t="shared" si="318"/>
        <v>-86.479333500369663</v>
      </c>
      <c r="BA429" s="4">
        <f t="shared" si="318"/>
        <v>-137.60076736625447</v>
      </c>
      <c r="BB429" s="4">
        <f t="shared" si="318"/>
        <v>137.60076736625447</v>
      </c>
      <c r="BC429" s="4">
        <f t="shared" si="303"/>
        <v>-0.75333333333333341</v>
      </c>
      <c r="BD429" s="4">
        <f t="shared" si="304"/>
        <v>-0.70400000000000007</v>
      </c>
      <c r="BE429" s="4">
        <f t="shared" si="304"/>
        <v>-0.16666666666666657</v>
      </c>
      <c r="BF429" s="4">
        <f t="shared" si="305"/>
        <v>-0.57499999999999996</v>
      </c>
      <c r="BG429" s="4">
        <f t="shared" si="306"/>
        <v>1.3529411764705881</v>
      </c>
      <c r="BH429" s="4">
        <f t="shared" si="307"/>
        <v>2.4747235608326799</v>
      </c>
      <c r="BI429" s="4">
        <f t="shared" si="308"/>
        <v>4.3361441441441437</v>
      </c>
      <c r="BJ429" s="4">
        <f t="shared" si="309"/>
        <v>0.5707198558366039</v>
      </c>
      <c r="BK429" s="4">
        <f t="shared" si="310"/>
        <v>1.3561671030021776</v>
      </c>
      <c r="BL429" s="4">
        <f t="shared" si="311"/>
        <v>2.3765405405405406</v>
      </c>
      <c r="BM429" s="4">
        <f t="shared" si="312"/>
        <v>0.57064757779966979</v>
      </c>
      <c r="BN429" s="3">
        <f t="shared" si="313"/>
        <v>1</v>
      </c>
      <c r="BO429" s="3">
        <v>100</v>
      </c>
      <c r="BP429" s="3">
        <f t="shared" si="314"/>
        <v>0.48</v>
      </c>
      <c r="BQ429" s="3">
        <f t="shared" si="315"/>
        <v>48</v>
      </c>
      <c r="BR429"/>
    </row>
    <row r="430" spans="1:70" x14ac:dyDescent="0.25">
      <c r="A430" t="s">
        <v>127</v>
      </c>
      <c r="B430" t="s">
        <v>282</v>
      </c>
      <c r="C430" t="s">
        <v>136</v>
      </c>
      <c r="D430" t="s">
        <v>19</v>
      </c>
      <c r="E430" t="s">
        <v>141</v>
      </c>
      <c r="F430" s="3">
        <v>0</v>
      </c>
      <c r="G430" s="3">
        <v>0</v>
      </c>
      <c r="H430" s="3" t="str">
        <f t="shared" si="316"/>
        <v>D</v>
      </c>
      <c r="I430" s="3">
        <v>2.75</v>
      </c>
      <c r="J430" s="3">
        <v>3.5</v>
      </c>
      <c r="K430" s="3">
        <v>2.4500000000000002</v>
      </c>
      <c r="L430" s="3">
        <v>1.67</v>
      </c>
      <c r="M430" s="3">
        <v>2.2000000000000002</v>
      </c>
      <c r="N430" s="3">
        <f t="shared" si="274"/>
        <v>0</v>
      </c>
      <c r="O430" s="3">
        <f t="shared" si="275"/>
        <v>5.7513914656771803E-2</v>
      </c>
      <c r="P430" s="3">
        <f t="shared" si="276"/>
        <v>5.3347849755035481E-2</v>
      </c>
      <c r="Q430" s="3">
        <f t="shared" si="277"/>
        <v>2.9081632653061225</v>
      </c>
      <c r="R430" s="3">
        <f t="shared" si="278"/>
        <v>3.7012987012987013</v>
      </c>
      <c r="S430" s="3">
        <f t="shared" si="279"/>
        <v>2.5909090909090913</v>
      </c>
      <c r="T430" s="3">
        <f t="shared" si="280"/>
        <v>1.7660482374768089</v>
      </c>
      <c r="U430" s="3">
        <f t="shared" si="281"/>
        <v>2.3265306122448983</v>
      </c>
      <c r="V430" s="4">
        <f t="shared" si="282"/>
        <v>0.36363636363636365</v>
      </c>
      <c r="W430" s="4">
        <f t="shared" si="283"/>
        <v>0.2857142857142857</v>
      </c>
      <c r="X430" s="4">
        <f t="shared" si="284"/>
        <v>0.4081632653061224</v>
      </c>
      <c r="Y430" s="4">
        <f t="shared" si="285"/>
        <v>0.5988023952095809</v>
      </c>
      <c r="Z430" s="4">
        <f t="shared" si="286"/>
        <v>0.45454545454545453</v>
      </c>
      <c r="AA430" s="4">
        <f t="shared" si="287"/>
        <v>0.7857142857142857</v>
      </c>
      <c r="AB430" s="4">
        <f t="shared" si="288"/>
        <v>1.1224489795918366</v>
      </c>
      <c r="AC430" s="4">
        <f t="shared" si="289"/>
        <v>1.2727272727272727</v>
      </c>
      <c r="AD430" s="4">
        <f t="shared" si="290"/>
        <v>1.4285714285714284</v>
      </c>
      <c r="AE430" s="4">
        <f t="shared" si="291"/>
        <v>0.89090909090909098</v>
      </c>
      <c r="AF430" s="4">
        <f t="shared" si="292"/>
        <v>0.70000000000000007</v>
      </c>
      <c r="AG430" s="4">
        <f t="shared" si="293"/>
        <v>0.75909090909090904</v>
      </c>
      <c r="AH430" s="4">
        <f t="shared" si="294"/>
        <v>1.317365269461078</v>
      </c>
      <c r="AI430" s="4">
        <f t="shared" si="295"/>
        <v>0.31725417439703119</v>
      </c>
      <c r="AJ430" s="4">
        <f t="shared" si="296"/>
        <v>-0.79313543599257885</v>
      </c>
      <c r="AK430" s="4">
        <f t="shared" si="296"/>
        <v>1.11038961038961</v>
      </c>
      <c r="AL430" s="4">
        <f t="shared" si="297"/>
        <v>-0.56048237476808938</v>
      </c>
      <c r="AM430" s="4">
        <f t="shared" si="298"/>
        <v>0.56048237476808938</v>
      </c>
      <c r="AN430" s="4">
        <f t="shared" si="299"/>
        <v>0.15862708719851559</v>
      </c>
      <c r="AO430" s="4">
        <f t="shared" si="300"/>
        <v>-0.39656771799628943</v>
      </c>
      <c r="AP430" s="4">
        <f t="shared" si="300"/>
        <v>0.55519480519480502</v>
      </c>
      <c r="AQ430" s="4">
        <f t="shared" si="301"/>
        <v>-0.28024118738404469</v>
      </c>
      <c r="AR430" s="4">
        <f t="shared" si="302"/>
        <v>0.28024118738404469</v>
      </c>
      <c r="AS430" s="4">
        <f t="shared" si="317"/>
        <v>0.1573163326832662</v>
      </c>
      <c r="AT430" s="4">
        <f t="shared" si="317"/>
        <v>-0.3775440158819619</v>
      </c>
      <c r="AU430" s="4">
        <f t="shared" si="317"/>
        <v>0.5068227944461936</v>
      </c>
      <c r="AV430" s="4">
        <f t="shared" si="317"/>
        <v>-0.27323234206773017</v>
      </c>
      <c r="AW430" s="4">
        <f t="shared" si="317"/>
        <v>0.27323234206773017</v>
      </c>
      <c r="AX430" s="4">
        <f t="shared" si="318"/>
        <v>28.316939882987917</v>
      </c>
      <c r="AY430" s="4">
        <f t="shared" si="318"/>
        <v>-67.957922858753136</v>
      </c>
      <c r="AZ430" s="4">
        <f t="shared" si="318"/>
        <v>91.228103000314846</v>
      </c>
      <c r="BA430" s="4">
        <f t="shared" si="318"/>
        <v>-49.181821572191431</v>
      </c>
      <c r="BB430" s="4">
        <f t="shared" si="318"/>
        <v>49.181821572191431</v>
      </c>
      <c r="BC430" s="4">
        <f t="shared" si="303"/>
        <v>0.12244897959183658</v>
      </c>
      <c r="BD430" s="4">
        <f t="shared" si="304"/>
        <v>-0.21428571428571427</v>
      </c>
      <c r="BE430" s="4">
        <f t="shared" si="304"/>
        <v>0.42857142857142838</v>
      </c>
      <c r="BF430" s="4">
        <f t="shared" si="305"/>
        <v>-0.24090909090909102</v>
      </c>
      <c r="BG430" s="4">
        <f t="shared" si="306"/>
        <v>0.31736526946107801</v>
      </c>
      <c r="BH430" s="4">
        <f t="shared" si="307"/>
        <v>0.57193809657174532</v>
      </c>
      <c r="BI430" s="4">
        <f t="shared" si="308"/>
        <v>3.0667903525046385</v>
      </c>
      <c r="BJ430" s="4">
        <f t="shared" si="309"/>
        <v>0.18649403148951646</v>
      </c>
      <c r="BK430" s="4">
        <f t="shared" si="310"/>
        <v>0.3963208879340549</v>
      </c>
      <c r="BL430" s="4">
        <f t="shared" si="311"/>
        <v>2.0462894248608539</v>
      </c>
      <c r="BM430" s="4">
        <f t="shared" si="312"/>
        <v>0.19367782637150871</v>
      </c>
      <c r="BN430" s="3">
        <f t="shared" si="313"/>
        <v>0</v>
      </c>
      <c r="BO430" s="3">
        <v>100</v>
      </c>
      <c r="BP430" s="3">
        <f t="shared" si="314"/>
        <v>-1</v>
      </c>
      <c r="BQ430" s="3">
        <f t="shared" si="315"/>
        <v>-100</v>
      </c>
      <c r="BR430"/>
    </row>
    <row r="431" spans="1:70" x14ac:dyDescent="0.25">
      <c r="A431" t="s">
        <v>127</v>
      </c>
      <c r="B431" t="s">
        <v>283</v>
      </c>
      <c r="C431" t="s">
        <v>138</v>
      </c>
      <c r="D431" t="s">
        <v>15</v>
      </c>
      <c r="E431" t="s">
        <v>133</v>
      </c>
      <c r="F431" s="3">
        <v>2</v>
      </c>
      <c r="G431" s="3">
        <v>2</v>
      </c>
      <c r="H431" s="3" t="str">
        <f t="shared" si="316"/>
        <v>D</v>
      </c>
      <c r="I431" s="3">
        <v>1.8</v>
      </c>
      <c r="J431" s="3">
        <v>3.7</v>
      </c>
      <c r="K431" s="3">
        <v>4.33</v>
      </c>
      <c r="L431" s="3">
        <v>1.8</v>
      </c>
      <c r="M431" s="3">
        <v>2</v>
      </c>
      <c r="N431" s="3">
        <f t="shared" si="274"/>
        <v>4</v>
      </c>
      <c r="O431" s="3">
        <f t="shared" si="275"/>
        <v>5.6772708042915898E-2</v>
      </c>
      <c r="P431" s="3">
        <f t="shared" si="276"/>
        <v>5.555555555555558E-2</v>
      </c>
      <c r="Q431" s="3">
        <f t="shared" si="277"/>
        <v>1.9021908744772487</v>
      </c>
      <c r="R431" s="3">
        <f t="shared" si="278"/>
        <v>3.9100590197587892</v>
      </c>
      <c r="S431" s="3">
        <f t="shared" si="279"/>
        <v>4.5758258258258255</v>
      </c>
      <c r="T431" s="3">
        <f t="shared" si="280"/>
        <v>1.9021908744772487</v>
      </c>
      <c r="U431" s="3">
        <f t="shared" si="281"/>
        <v>2.1135454160858318</v>
      </c>
      <c r="V431" s="4">
        <f t="shared" si="282"/>
        <v>0.55555555555555558</v>
      </c>
      <c r="W431" s="4">
        <f t="shared" si="283"/>
        <v>0.27027027027027023</v>
      </c>
      <c r="X431" s="4">
        <f t="shared" si="284"/>
        <v>0.23094688221709006</v>
      </c>
      <c r="Y431" s="4">
        <f t="shared" si="285"/>
        <v>0.55555555555555558</v>
      </c>
      <c r="Z431" s="4">
        <f t="shared" si="286"/>
        <v>0.5</v>
      </c>
      <c r="AA431" s="4">
        <f t="shared" si="287"/>
        <v>0.48648648648648646</v>
      </c>
      <c r="AB431" s="4">
        <f t="shared" si="288"/>
        <v>0.41570438799076215</v>
      </c>
      <c r="AC431" s="4">
        <f t="shared" si="289"/>
        <v>2.0555555555555558</v>
      </c>
      <c r="AD431" s="4">
        <f t="shared" si="290"/>
        <v>0.85450346420323331</v>
      </c>
      <c r="AE431" s="4">
        <f t="shared" si="291"/>
        <v>2.4055555555555554</v>
      </c>
      <c r="AF431" s="4">
        <f t="shared" si="292"/>
        <v>1.1702702702702703</v>
      </c>
      <c r="AG431" s="4">
        <f t="shared" si="293"/>
        <v>0.9</v>
      </c>
      <c r="AH431" s="4">
        <f t="shared" si="294"/>
        <v>1.1111111111111112</v>
      </c>
      <c r="AI431" s="4">
        <f t="shared" si="295"/>
        <v>-2.6736349513485766</v>
      </c>
      <c r="AJ431" s="4">
        <f t="shared" si="296"/>
        <v>-2.0078681452815408</v>
      </c>
      <c r="AK431" s="4">
        <f t="shared" si="296"/>
        <v>-0.66576680606703631</v>
      </c>
      <c r="AL431" s="4">
        <f t="shared" si="297"/>
        <v>-0.21135454160858314</v>
      </c>
      <c r="AM431" s="4">
        <f t="shared" si="298"/>
        <v>0.21135454160858314</v>
      </c>
      <c r="AN431" s="4">
        <f t="shared" si="299"/>
        <v>-1.3368174756742883</v>
      </c>
      <c r="AO431" s="4">
        <f t="shared" si="300"/>
        <v>-1.0039340726407704</v>
      </c>
      <c r="AP431" s="4">
        <f t="shared" si="300"/>
        <v>-0.33288340303351815</v>
      </c>
      <c r="AQ431" s="4">
        <f t="shared" si="301"/>
        <v>-0.10567727080429157</v>
      </c>
      <c r="AR431" s="4">
        <f t="shared" si="302"/>
        <v>0.10567727080429157</v>
      </c>
      <c r="AS431" s="4">
        <f t="shared" si="317"/>
        <v>-0.92854741443009559</v>
      </c>
      <c r="AT431" s="4">
        <f t="shared" si="317"/>
        <v>-0.78736133555987076</v>
      </c>
      <c r="AU431" s="4">
        <f t="shared" si="317"/>
        <v>-0.32134556248350771</v>
      </c>
      <c r="AV431" s="4">
        <f t="shared" si="317"/>
        <v>-0.10528649573593969</v>
      </c>
      <c r="AW431" s="4">
        <f t="shared" si="317"/>
        <v>0.10528649573593969</v>
      </c>
      <c r="AX431" s="4">
        <f t="shared" si="318"/>
        <v>-167.13853459741722</v>
      </c>
      <c r="AY431" s="4">
        <f t="shared" si="318"/>
        <v>-141.72504040077672</v>
      </c>
      <c r="AZ431" s="4">
        <f t="shared" si="318"/>
        <v>-57.84220124703139</v>
      </c>
      <c r="BA431" s="4">
        <f t="shared" si="318"/>
        <v>-18.951569232469147</v>
      </c>
      <c r="BB431" s="4">
        <f t="shared" si="318"/>
        <v>18.951569232469147</v>
      </c>
      <c r="BC431" s="4">
        <f t="shared" si="303"/>
        <v>-0.58429561200923774</v>
      </c>
      <c r="BD431" s="4">
        <f t="shared" si="304"/>
        <v>-0.5135135135135136</v>
      </c>
      <c r="BE431" s="4">
        <f t="shared" si="304"/>
        <v>-0.14549653579676661</v>
      </c>
      <c r="BF431" s="4">
        <f t="shared" si="305"/>
        <v>-9.9999999999999978E-2</v>
      </c>
      <c r="BG431" s="4">
        <f t="shared" si="306"/>
        <v>0.11111111111111109</v>
      </c>
      <c r="BH431" s="4">
        <f t="shared" si="307"/>
        <v>1.3918275624737526</v>
      </c>
      <c r="BI431" s="4">
        <f t="shared" si="308"/>
        <v>3.4626919066872879</v>
      </c>
      <c r="BJ431" s="4">
        <f t="shared" si="309"/>
        <v>0.40194958141837572</v>
      </c>
      <c r="BK431" s="4">
        <f t="shared" si="310"/>
        <v>0.14945022960600346</v>
      </c>
      <c r="BL431" s="4">
        <f t="shared" si="311"/>
        <v>2.0078681452815403</v>
      </c>
      <c r="BM431" s="4">
        <f t="shared" si="312"/>
        <v>7.4432292756478668E-2</v>
      </c>
      <c r="BN431" s="3">
        <f t="shared" si="313"/>
        <v>0</v>
      </c>
      <c r="BO431" s="3">
        <v>100</v>
      </c>
      <c r="BP431" s="3">
        <f t="shared" si="314"/>
        <v>-1</v>
      </c>
      <c r="BQ431" s="3">
        <f t="shared" si="315"/>
        <v>-100</v>
      </c>
      <c r="BR431"/>
    </row>
    <row r="432" spans="1:70" x14ac:dyDescent="0.25">
      <c r="A432" t="s">
        <v>127</v>
      </c>
      <c r="B432" t="s">
        <v>283</v>
      </c>
      <c r="C432" t="s">
        <v>139</v>
      </c>
      <c r="D432" t="s">
        <v>130</v>
      </c>
      <c r="E432" t="s">
        <v>12</v>
      </c>
      <c r="F432" s="3">
        <v>2</v>
      </c>
      <c r="G432" s="3">
        <v>2</v>
      </c>
      <c r="H432" s="3" t="str">
        <f t="shared" si="316"/>
        <v>D</v>
      </c>
      <c r="I432" s="3">
        <v>1.75</v>
      </c>
      <c r="J432" s="3">
        <v>3.5</v>
      </c>
      <c r="K432" s="3">
        <v>5</v>
      </c>
      <c r="L432" s="3">
        <v>2.0499999999999998</v>
      </c>
      <c r="M432" s="3">
        <v>1.85</v>
      </c>
      <c r="N432" s="3">
        <f t="shared" si="274"/>
        <v>4</v>
      </c>
      <c r="O432" s="3">
        <f t="shared" si="275"/>
        <v>5.7142857142857162E-2</v>
      </c>
      <c r="P432" s="3">
        <f t="shared" si="276"/>
        <v>2.8345418589320992E-2</v>
      </c>
      <c r="Q432" s="3">
        <f t="shared" si="277"/>
        <v>1.85</v>
      </c>
      <c r="R432" s="3">
        <f t="shared" si="278"/>
        <v>3.7</v>
      </c>
      <c r="S432" s="3">
        <f t="shared" si="279"/>
        <v>5.2857142857142856</v>
      </c>
      <c r="T432" s="3">
        <f t="shared" si="280"/>
        <v>2.1671428571428568</v>
      </c>
      <c r="U432" s="3">
        <f t="shared" si="281"/>
        <v>1.9557142857142857</v>
      </c>
      <c r="V432" s="4">
        <f t="shared" si="282"/>
        <v>0.5714285714285714</v>
      </c>
      <c r="W432" s="4">
        <f t="shared" si="283"/>
        <v>0.2857142857142857</v>
      </c>
      <c r="X432" s="4">
        <f t="shared" si="284"/>
        <v>0.2</v>
      </c>
      <c r="Y432" s="4">
        <f t="shared" si="285"/>
        <v>0.48780487804878053</v>
      </c>
      <c r="Z432" s="4">
        <f t="shared" si="286"/>
        <v>0.54054054054054046</v>
      </c>
      <c r="AA432" s="4">
        <f t="shared" si="287"/>
        <v>0.5</v>
      </c>
      <c r="AB432" s="4">
        <f t="shared" si="288"/>
        <v>0.35</v>
      </c>
      <c r="AC432" s="4">
        <f t="shared" si="289"/>
        <v>2</v>
      </c>
      <c r="AD432" s="4">
        <f t="shared" si="290"/>
        <v>0.7</v>
      </c>
      <c r="AE432" s="4">
        <f t="shared" si="291"/>
        <v>2.8571428571428572</v>
      </c>
      <c r="AF432" s="4">
        <f t="shared" si="292"/>
        <v>1.4285714285714286</v>
      </c>
      <c r="AG432" s="4">
        <f t="shared" si="293"/>
        <v>1.1081081081081079</v>
      </c>
      <c r="AH432" s="4">
        <f t="shared" si="294"/>
        <v>0.90243902439024404</v>
      </c>
      <c r="AI432" s="4">
        <f t="shared" si="295"/>
        <v>-3.4357142857142855</v>
      </c>
      <c r="AJ432" s="4">
        <f t="shared" si="296"/>
        <v>-1.85</v>
      </c>
      <c r="AK432" s="4">
        <f t="shared" si="296"/>
        <v>-1.5857142857142854</v>
      </c>
      <c r="AL432" s="4">
        <f t="shared" si="297"/>
        <v>0.21142857142857108</v>
      </c>
      <c r="AM432" s="4">
        <f t="shared" si="298"/>
        <v>-0.21142857142857108</v>
      </c>
      <c r="AN432" s="4">
        <f t="shared" si="299"/>
        <v>-1.7178571428571427</v>
      </c>
      <c r="AO432" s="4">
        <f t="shared" si="300"/>
        <v>-0.92500000000000004</v>
      </c>
      <c r="AP432" s="4">
        <f t="shared" si="300"/>
        <v>-0.7928571428571427</v>
      </c>
      <c r="AQ432" s="4">
        <f t="shared" si="301"/>
        <v>0.10571428571428554</v>
      </c>
      <c r="AR432" s="4">
        <f t="shared" si="302"/>
        <v>-0.10571428571428554</v>
      </c>
      <c r="AS432" s="4">
        <f t="shared" si="317"/>
        <v>-1.0436272066261101</v>
      </c>
      <c r="AT432" s="4">
        <f t="shared" si="317"/>
        <v>-0.74645682030040905</v>
      </c>
      <c r="AU432" s="4">
        <f t="shared" si="317"/>
        <v>-0.67037034068244261</v>
      </c>
      <c r="AV432" s="4">
        <f t="shared" si="317"/>
        <v>0.10532310169884446</v>
      </c>
      <c r="AW432" s="4">
        <f t="shared" si="317"/>
        <v>-0.10532310169884446</v>
      </c>
      <c r="AX432" s="4">
        <f t="shared" si="318"/>
        <v>-187.85289719269983</v>
      </c>
      <c r="AY432" s="4">
        <f t="shared" si="318"/>
        <v>-134.36222765407362</v>
      </c>
      <c r="AZ432" s="4">
        <f t="shared" si="318"/>
        <v>-120.66666132283966</v>
      </c>
      <c r="BA432" s="4">
        <f t="shared" si="318"/>
        <v>18.958158305792001</v>
      </c>
      <c r="BB432" s="4">
        <f t="shared" si="318"/>
        <v>-18.958158305792001</v>
      </c>
      <c r="BC432" s="4">
        <f t="shared" si="303"/>
        <v>-0.65</v>
      </c>
      <c r="BD432" s="4">
        <f t="shared" si="304"/>
        <v>-0.5</v>
      </c>
      <c r="BE432" s="4">
        <f t="shared" si="304"/>
        <v>-0.29999999999999993</v>
      </c>
      <c r="BF432" s="4">
        <f t="shared" si="305"/>
        <v>0.10810810810810793</v>
      </c>
      <c r="BG432" s="4">
        <f t="shared" si="306"/>
        <v>-9.7560975609755948E-2</v>
      </c>
      <c r="BH432" s="4">
        <f t="shared" si="307"/>
        <v>1.7195504474997523</v>
      </c>
      <c r="BI432" s="4">
        <f t="shared" si="308"/>
        <v>3.611904761904762</v>
      </c>
      <c r="BJ432" s="4">
        <f t="shared" si="309"/>
        <v>0.47607856819373495</v>
      </c>
      <c r="BK432" s="4">
        <f t="shared" si="310"/>
        <v>0.14950257659372693</v>
      </c>
      <c r="BL432" s="4">
        <f t="shared" si="311"/>
        <v>2.0614285714285714</v>
      </c>
      <c r="BM432" s="4">
        <f t="shared" si="312"/>
        <v>7.2523772429389358E-2</v>
      </c>
      <c r="BN432" s="3">
        <f t="shared" si="313"/>
        <v>0</v>
      </c>
      <c r="BO432" s="3">
        <v>100</v>
      </c>
      <c r="BP432" s="3">
        <f t="shared" si="314"/>
        <v>-1</v>
      </c>
      <c r="BQ432" s="3">
        <f t="shared" si="315"/>
        <v>-100</v>
      </c>
      <c r="BR432"/>
    </row>
    <row r="433" spans="1:70" x14ac:dyDescent="0.25">
      <c r="A433" t="s">
        <v>127</v>
      </c>
      <c r="B433" t="s">
        <v>284</v>
      </c>
      <c r="C433" t="s">
        <v>132</v>
      </c>
      <c r="D433" t="s">
        <v>20</v>
      </c>
      <c r="E433" t="s">
        <v>130</v>
      </c>
      <c r="F433" s="3">
        <v>1</v>
      </c>
      <c r="G433" s="3">
        <v>1</v>
      </c>
      <c r="H433" s="3" t="str">
        <f t="shared" si="316"/>
        <v>D</v>
      </c>
      <c r="I433" s="3">
        <v>4.75</v>
      </c>
      <c r="J433" s="3">
        <v>4.0999999999999996</v>
      </c>
      <c r="K433" s="3">
        <v>1.67</v>
      </c>
      <c r="L433" s="3">
        <v>1.57</v>
      </c>
      <c r="M433" s="3">
        <v>2.38</v>
      </c>
      <c r="N433" s="3">
        <f t="shared" si="274"/>
        <v>2</v>
      </c>
      <c r="O433" s="3">
        <f t="shared" si="275"/>
        <v>5.3231150023444807E-2</v>
      </c>
      <c r="P433" s="3">
        <f t="shared" si="276"/>
        <v>5.7110742386126456E-2</v>
      </c>
      <c r="Q433" s="3">
        <f t="shared" si="277"/>
        <v>5.0028479626113631</v>
      </c>
      <c r="R433" s="3">
        <f t="shared" si="278"/>
        <v>4.3182477150961232</v>
      </c>
      <c r="S433" s="3">
        <f t="shared" si="279"/>
        <v>1.7588960205391528</v>
      </c>
      <c r="T433" s="3">
        <f t="shared" si="280"/>
        <v>1.6535729055368085</v>
      </c>
      <c r="U433" s="3">
        <f t="shared" si="281"/>
        <v>2.5066901370557986</v>
      </c>
      <c r="V433" s="4">
        <f t="shared" si="282"/>
        <v>0.21052631578947367</v>
      </c>
      <c r="W433" s="4">
        <f t="shared" si="283"/>
        <v>0.24390243902439027</v>
      </c>
      <c r="X433" s="4">
        <f t="shared" si="284"/>
        <v>0.5988023952095809</v>
      </c>
      <c r="Y433" s="4">
        <f t="shared" si="285"/>
        <v>0.63694267515923564</v>
      </c>
      <c r="Z433" s="4">
        <f t="shared" si="286"/>
        <v>0.42016806722689076</v>
      </c>
      <c r="AA433" s="4">
        <f t="shared" si="287"/>
        <v>1.1585365853658538</v>
      </c>
      <c r="AB433" s="4">
        <f t="shared" si="288"/>
        <v>2.8443113772455093</v>
      </c>
      <c r="AC433" s="4">
        <f t="shared" si="289"/>
        <v>0.86315789473684201</v>
      </c>
      <c r="AD433" s="4">
        <f t="shared" si="290"/>
        <v>2.4550898203592815</v>
      </c>
      <c r="AE433" s="4">
        <f t="shared" si="291"/>
        <v>0.35157894736842105</v>
      </c>
      <c r="AF433" s="4">
        <f t="shared" si="292"/>
        <v>0.40731707317073174</v>
      </c>
      <c r="AG433" s="4">
        <f t="shared" si="293"/>
        <v>0.65966386554621859</v>
      </c>
      <c r="AH433" s="4">
        <f t="shared" si="294"/>
        <v>1.5159235668789808</v>
      </c>
      <c r="AI433" s="4">
        <f t="shared" si="295"/>
        <v>3.2439519420722105</v>
      </c>
      <c r="AJ433" s="4">
        <f t="shared" si="296"/>
        <v>0.68460024751523996</v>
      </c>
      <c r="AK433" s="4">
        <f t="shared" si="296"/>
        <v>2.5593516945569705</v>
      </c>
      <c r="AL433" s="4">
        <f t="shared" si="297"/>
        <v>-0.8531172315189901</v>
      </c>
      <c r="AM433" s="4">
        <f t="shared" si="298"/>
        <v>0.8531172315189901</v>
      </c>
      <c r="AN433" s="4">
        <f t="shared" si="299"/>
        <v>1.6219759710361052</v>
      </c>
      <c r="AO433" s="4">
        <f t="shared" si="300"/>
        <v>0.34230012375761998</v>
      </c>
      <c r="AP433" s="4">
        <f t="shared" si="300"/>
        <v>1.2796758472784853</v>
      </c>
      <c r="AQ433" s="4">
        <f t="shared" si="301"/>
        <v>-0.42655861575949505</v>
      </c>
      <c r="AR433" s="4">
        <f t="shared" si="302"/>
        <v>0.42655861575949505</v>
      </c>
      <c r="AS433" s="4">
        <f t="shared" si="317"/>
        <v>1.0183095872026884</v>
      </c>
      <c r="AT433" s="4">
        <f t="shared" si="317"/>
        <v>0.32979884134011167</v>
      </c>
      <c r="AU433" s="4">
        <f t="shared" si="317"/>
        <v>0.90747045518331382</v>
      </c>
      <c r="AV433" s="4">
        <f t="shared" si="317"/>
        <v>-0.40319006796387125</v>
      </c>
      <c r="AW433" s="4">
        <f t="shared" si="317"/>
        <v>0.40319006796387125</v>
      </c>
      <c r="AX433" s="4">
        <f t="shared" si="318"/>
        <v>183.29572569648391</v>
      </c>
      <c r="AY433" s="4">
        <f t="shared" si="318"/>
        <v>59.363791441220108</v>
      </c>
      <c r="AZ433" s="4">
        <f t="shared" si="318"/>
        <v>163.34468193299648</v>
      </c>
      <c r="BA433" s="4">
        <f t="shared" si="318"/>
        <v>-72.574212233496823</v>
      </c>
      <c r="BB433" s="4">
        <f t="shared" si="318"/>
        <v>72.574212233496823</v>
      </c>
      <c r="BC433" s="4">
        <f t="shared" si="303"/>
        <v>1.8443113772455093</v>
      </c>
      <c r="BD433" s="4">
        <f t="shared" si="304"/>
        <v>0.15853658536585388</v>
      </c>
      <c r="BE433" s="4">
        <f t="shared" si="304"/>
        <v>1.4550898203592812</v>
      </c>
      <c r="BF433" s="4">
        <f t="shared" si="305"/>
        <v>-0.34033613445378147</v>
      </c>
      <c r="BG433" s="4">
        <f t="shared" si="306"/>
        <v>0.51592356687898078</v>
      </c>
      <c r="BH433" s="4">
        <f t="shared" si="307"/>
        <v>1.7098821985643553</v>
      </c>
      <c r="BI433" s="4">
        <f t="shared" si="308"/>
        <v>3.6933305660822131</v>
      </c>
      <c r="BJ433" s="4">
        <f t="shared" si="309"/>
        <v>0.46296484107517971</v>
      </c>
      <c r="BK433" s="4">
        <f t="shared" si="310"/>
        <v>0.60324497955417034</v>
      </c>
      <c r="BL433" s="4">
        <f t="shared" si="311"/>
        <v>2.0801315212963036</v>
      </c>
      <c r="BM433" s="4">
        <f t="shared" si="312"/>
        <v>0.29000328747397569</v>
      </c>
      <c r="BN433" s="3">
        <f t="shared" si="313"/>
        <v>0</v>
      </c>
      <c r="BO433" s="3">
        <v>100</v>
      </c>
      <c r="BP433" s="3">
        <f t="shared" si="314"/>
        <v>-1</v>
      </c>
      <c r="BQ433" s="3">
        <f t="shared" si="315"/>
        <v>-100</v>
      </c>
      <c r="BR433"/>
    </row>
    <row r="434" spans="1:70" x14ac:dyDescent="0.25">
      <c r="A434" t="s">
        <v>127</v>
      </c>
      <c r="B434" t="s">
        <v>284</v>
      </c>
      <c r="C434" t="s">
        <v>134</v>
      </c>
      <c r="D434" t="s">
        <v>12</v>
      </c>
      <c r="E434" t="s">
        <v>27</v>
      </c>
      <c r="F434" s="3">
        <v>4</v>
      </c>
      <c r="G434" s="3">
        <v>2</v>
      </c>
      <c r="H434" s="3" t="str">
        <f t="shared" si="316"/>
        <v>H</v>
      </c>
      <c r="I434" s="3">
        <v>1.2</v>
      </c>
      <c r="J434" s="3">
        <v>7.5</v>
      </c>
      <c r="K434" s="3">
        <v>13</v>
      </c>
      <c r="L434" s="3">
        <v>1.57</v>
      </c>
      <c r="M434" s="3">
        <v>2.38</v>
      </c>
      <c r="N434" s="3">
        <f t="shared" si="274"/>
        <v>6</v>
      </c>
      <c r="O434" s="3">
        <f t="shared" si="275"/>
        <v>4.3589743589743657E-2</v>
      </c>
      <c r="P434" s="3">
        <f t="shared" si="276"/>
        <v>5.7110742386126456E-2</v>
      </c>
      <c r="Q434" s="3">
        <f t="shared" si="277"/>
        <v>1.2523076923076923</v>
      </c>
      <c r="R434" s="3">
        <f t="shared" si="278"/>
        <v>7.8269230769230775</v>
      </c>
      <c r="S434" s="3">
        <f t="shared" si="279"/>
        <v>13.566666666666668</v>
      </c>
      <c r="T434" s="3">
        <f t="shared" si="280"/>
        <v>1.6384358974358977</v>
      </c>
      <c r="U434" s="3">
        <f t="shared" si="281"/>
        <v>2.48374358974359</v>
      </c>
      <c r="V434" s="4">
        <f t="shared" si="282"/>
        <v>0.83333333333333337</v>
      </c>
      <c r="W434" s="4">
        <f t="shared" si="283"/>
        <v>0.13333333333333333</v>
      </c>
      <c r="X434" s="4">
        <f t="shared" si="284"/>
        <v>7.6923076923076927E-2</v>
      </c>
      <c r="Y434" s="4">
        <f t="shared" si="285"/>
        <v>0.63694267515923564</v>
      </c>
      <c r="Z434" s="4">
        <f t="shared" si="286"/>
        <v>0.42016806722689076</v>
      </c>
      <c r="AA434" s="4">
        <f t="shared" si="287"/>
        <v>0.16</v>
      </c>
      <c r="AB434" s="4">
        <f t="shared" si="288"/>
        <v>9.2307692307692299E-2</v>
      </c>
      <c r="AC434" s="4">
        <f t="shared" si="289"/>
        <v>6.25</v>
      </c>
      <c r="AD434" s="4">
        <f t="shared" si="290"/>
        <v>0.57692307692307687</v>
      </c>
      <c r="AE434" s="4">
        <f t="shared" si="291"/>
        <v>10.833333333333334</v>
      </c>
      <c r="AF434" s="4">
        <f t="shared" si="292"/>
        <v>1.7333333333333334</v>
      </c>
      <c r="AG434" s="4">
        <f t="shared" si="293"/>
        <v>0.65966386554621859</v>
      </c>
      <c r="AH434" s="4">
        <f t="shared" si="294"/>
        <v>1.5159235668789808</v>
      </c>
      <c r="AI434" s="4">
        <f t="shared" si="295"/>
        <v>-12.314358974358976</v>
      </c>
      <c r="AJ434" s="4">
        <f t="shared" si="296"/>
        <v>-6.5746153846153854</v>
      </c>
      <c r="AK434" s="4">
        <f t="shared" si="296"/>
        <v>-5.7397435897435907</v>
      </c>
      <c r="AL434" s="4">
        <f t="shared" si="297"/>
        <v>-0.84530769230769232</v>
      </c>
      <c r="AM434" s="4">
        <f t="shared" si="298"/>
        <v>0.84530769230769232</v>
      </c>
      <c r="AN434" s="4">
        <f t="shared" si="299"/>
        <v>-6.157179487179488</v>
      </c>
      <c r="AO434" s="4">
        <f t="shared" si="300"/>
        <v>-3.2873076923076927</v>
      </c>
      <c r="AP434" s="4">
        <f t="shared" si="300"/>
        <v>-2.8698717948717953</v>
      </c>
      <c r="AQ434" s="4">
        <f t="shared" si="301"/>
        <v>-0.42265384615384616</v>
      </c>
      <c r="AR434" s="4">
        <f t="shared" si="302"/>
        <v>0.42265384615384616</v>
      </c>
      <c r="AS434" s="4">
        <f t="shared" si="317"/>
        <v>-1.4097901333549183</v>
      </c>
      <c r="AT434" s="4">
        <f t="shared" si="317"/>
        <v>-1.275490510904564</v>
      </c>
      <c r="AU434" s="4">
        <f t="shared" si="317"/>
        <v>-1.2355051418029277</v>
      </c>
      <c r="AV434" s="4">
        <f t="shared" si="317"/>
        <v>-0.39988175689013777</v>
      </c>
      <c r="AW434" s="4">
        <f t="shared" si="317"/>
        <v>0.39988175689013777</v>
      </c>
      <c r="AX434" s="4">
        <f t="shared" si="318"/>
        <v>-253.76222400388531</v>
      </c>
      <c r="AY434" s="4">
        <f t="shared" si="318"/>
        <v>-229.5882919628215</v>
      </c>
      <c r="AZ434" s="4">
        <f t="shared" si="318"/>
        <v>-222.39092552452698</v>
      </c>
      <c r="BA434" s="4">
        <f t="shared" si="318"/>
        <v>-71.978716240224799</v>
      </c>
      <c r="BB434" s="4">
        <f t="shared" si="318"/>
        <v>71.978716240224799</v>
      </c>
      <c r="BC434" s="4">
        <f t="shared" si="303"/>
        <v>-0.90769230769230769</v>
      </c>
      <c r="BD434" s="4">
        <f t="shared" si="304"/>
        <v>-0.84000000000000008</v>
      </c>
      <c r="BE434" s="4">
        <f t="shared" si="304"/>
        <v>-0.42307692307692307</v>
      </c>
      <c r="BF434" s="4">
        <f t="shared" si="305"/>
        <v>-0.34033613445378147</v>
      </c>
      <c r="BG434" s="4">
        <f t="shared" si="306"/>
        <v>0.51592356687898078</v>
      </c>
      <c r="BH434" s="4">
        <f t="shared" si="307"/>
        <v>6.1618944716837349</v>
      </c>
      <c r="BI434" s="4">
        <f t="shared" si="308"/>
        <v>7.5486324786324799</v>
      </c>
      <c r="BJ434" s="4">
        <f t="shared" si="309"/>
        <v>0.81629281715938462</v>
      </c>
      <c r="BK434" s="4">
        <f t="shared" si="310"/>
        <v>0.59772280141991907</v>
      </c>
      <c r="BL434" s="4">
        <f t="shared" si="311"/>
        <v>2.061089743589744</v>
      </c>
      <c r="BM434" s="4">
        <f t="shared" si="312"/>
        <v>0.29000328747397552</v>
      </c>
      <c r="BN434" s="3">
        <f t="shared" si="313"/>
        <v>1</v>
      </c>
      <c r="BO434" s="3">
        <v>100</v>
      </c>
      <c r="BP434" s="3">
        <f t="shared" si="314"/>
        <v>0.19999999999999996</v>
      </c>
      <c r="BQ434" s="3">
        <f t="shared" si="315"/>
        <v>19.999999999999996</v>
      </c>
      <c r="BR434"/>
    </row>
    <row r="435" spans="1:70" x14ac:dyDescent="0.25">
      <c r="A435" t="s">
        <v>127</v>
      </c>
      <c r="B435" t="s">
        <v>284</v>
      </c>
      <c r="C435" t="s">
        <v>134</v>
      </c>
      <c r="D435" t="s">
        <v>22</v>
      </c>
      <c r="E435" t="s">
        <v>14</v>
      </c>
      <c r="F435" s="3">
        <v>1</v>
      </c>
      <c r="G435" s="3">
        <v>1</v>
      </c>
      <c r="H435" s="3" t="str">
        <f t="shared" si="316"/>
        <v>D</v>
      </c>
      <c r="I435" s="3">
        <v>2.2000000000000002</v>
      </c>
      <c r="J435" s="3">
        <v>3.5</v>
      </c>
      <c r="K435" s="3">
        <v>3.1</v>
      </c>
      <c r="L435" s="3">
        <v>1.62</v>
      </c>
      <c r="M435" s="3">
        <v>2.2999999999999998</v>
      </c>
      <c r="N435" s="3">
        <f t="shared" si="274"/>
        <v>2</v>
      </c>
      <c r="O435" s="3">
        <f t="shared" si="275"/>
        <v>6.2840385421030431E-2</v>
      </c>
      <c r="P435" s="3">
        <f t="shared" si="276"/>
        <v>5.2066559312936134E-2</v>
      </c>
      <c r="Q435" s="3">
        <f t="shared" si="277"/>
        <v>2.3382488479262671</v>
      </c>
      <c r="R435" s="3">
        <f t="shared" si="278"/>
        <v>3.7199413489736064</v>
      </c>
      <c r="S435" s="3">
        <f t="shared" si="279"/>
        <v>3.2948051948051944</v>
      </c>
      <c r="T435" s="3">
        <f t="shared" si="280"/>
        <v>1.7218014243820694</v>
      </c>
      <c r="U435" s="3">
        <f t="shared" si="281"/>
        <v>2.44453288646837</v>
      </c>
      <c r="V435" s="4">
        <f t="shared" si="282"/>
        <v>0.45454545454545453</v>
      </c>
      <c r="W435" s="4">
        <f t="shared" si="283"/>
        <v>0.2857142857142857</v>
      </c>
      <c r="X435" s="4">
        <f t="shared" si="284"/>
        <v>0.32258064516129031</v>
      </c>
      <c r="Y435" s="4">
        <f t="shared" si="285"/>
        <v>0.61728395061728392</v>
      </c>
      <c r="Z435" s="4">
        <f t="shared" si="286"/>
        <v>0.43478260869565222</v>
      </c>
      <c r="AA435" s="4">
        <f t="shared" si="287"/>
        <v>0.62857142857142867</v>
      </c>
      <c r="AB435" s="4">
        <f t="shared" si="288"/>
        <v>0.70967741935483875</v>
      </c>
      <c r="AC435" s="4">
        <f t="shared" si="289"/>
        <v>1.5909090909090908</v>
      </c>
      <c r="AD435" s="4">
        <f t="shared" si="290"/>
        <v>1.129032258064516</v>
      </c>
      <c r="AE435" s="4">
        <f t="shared" si="291"/>
        <v>1.4090909090909089</v>
      </c>
      <c r="AF435" s="4">
        <f t="shared" si="292"/>
        <v>0.88571428571428579</v>
      </c>
      <c r="AG435" s="4">
        <f t="shared" si="293"/>
        <v>0.70434782608695667</v>
      </c>
      <c r="AH435" s="4">
        <f t="shared" si="294"/>
        <v>1.419753086419753</v>
      </c>
      <c r="AI435" s="4">
        <f t="shared" si="295"/>
        <v>-0.95655634687892732</v>
      </c>
      <c r="AJ435" s="4">
        <f t="shared" ref="AJ435:AK498" si="319">Q435-R435</f>
        <v>-1.3816925010473393</v>
      </c>
      <c r="AK435" s="4">
        <f t="shared" si="319"/>
        <v>0.42513615416841199</v>
      </c>
      <c r="AL435" s="4">
        <f t="shared" si="297"/>
        <v>-0.72273146208630057</v>
      </c>
      <c r="AM435" s="4">
        <f t="shared" si="298"/>
        <v>0.72273146208630057</v>
      </c>
      <c r="AN435" s="4">
        <f t="shared" si="299"/>
        <v>-0.47827817343946366</v>
      </c>
      <c r="AO435" s="4">
        <f t="shared" ref="AO435:AP498" si="320">(Q435-R435)/2</f>
        <v>-0.69084625052366966</v>
      </c>
      <c r="AP435" s="4">
        <f t="shared" si="320"/>
        <v>0.212568077084206</v>
      </c>
      <c r="AQ435" s="4">
        <f t="shared" si="301"/>
        <v>-0.36136573104315028</v>
      </c>
      <c r="AR435" s="4">
        <f t="shared" si="302"/>
        <v>0.36136573104315028</v>
      </c>
      <c r="AS435" s="4">
        <f t="shared" si="317"/>
        <v>-0.44611963154005557</v>
      </c>
      <c r="AT435" s="4">
        <f t="shared" si="317"/>
        <v>-0.60455605311597893</v>
      </c>
      <c r="AU435" s="4">
        <f t="shared" si="317"/>
        <v>0.20945052784776949</v>
      </c>
      <c r="AV435" s="4">
        <f t="shared" si="317"/>
        <v>-0.34676409350395382</v>
      </c>
      <c r="AW435" s="4">
        <f t="shared" si="317"/>
        <v>0.34676409350395382</v>
      </c>
      <c r="AX435" s="4">
        <f t="shared" si="318"/>
        <v>-80.301533677210003</v>
      </c>
      <c r="AY435" s="4">
        <f t="shared" si="318"/>
        <v>-108.8200895608762</v>
      </c>
      <c r="AZ435" s="4">
        <f t="shared" si="318"/>
        <v>37.701095012598508</v>
      </c>
      <c r="BA435" s="4">
        <f t="shared" si="318"/>
        <v>-62.417536830711683</v>
      </c>
      <c r="BB435" s="4">
        <f t="shared" si="318"/>
        <v>62.417536830711683</v>
      </c>
      <c r="BC435" s="4">
        <f t="shared" si="303"/>
        <v>-0.29032258064516125</v>
      </c>
      <c r="BD435" s="4">
        <f t="shared" ref="BD435:BE498" si="321">(Q435-R435)/R435</f>
        <v>-0.37142857142857139</v>
      </c>
      <c r="BE435" s="4">
        <f t="shared" si="321"/>
        <v>0.12903225806451607</v>
      </c>
      <c r="BF435" s="4">
        <f t="shared" si="305"/>
        <v>-0.29565217391304344</v>
      </c>
      <c r="BG435" s="4">
        <f t="shared" si="306"/>
        <v>0.41975308641975301</v>
      </c>
      <c r="BH435" s="4">
        <f t="shared" si="307"/>
        <v>0.70767400237043132</v>
      </c>
      <c r="BI435" s="4">
        <f t="shared" si="308"/>
        <v>3.1176651305683563</v>
      </c>
      <c r="BJ435" s="4">
        <f t="shared" si="309"/>
        <v>0.22698845858452443</v>
      </c>
      <c r="BK435" s="4">
        <f t="shared" si="310"/>
        <v>0.51104831781809035</v>
      </c>
      <c r="BL435" s="4">
        <f t="shared" si="311"/>
        <v>2.0831671554252198</v>
      </c>
      <c r="BM435" s="4">
        <f t="shared" si="312"/>
        <v>0.2453227608198221</v>
      </c>
      <c r="BN435" s="3">
        <f t="shared" si="313"/>
        <v>0</v>
      </c>
      <c r="BO435" s="3">
        <v>100</v>
      </c>
      <c r="BP435" s="3">
        <f t="shared" si="314"/>
        <v>-1</v>
      </c>
      <c r="BQ435" s="3">
        <f t="shared" si="315"/>
        <v>-100</v>
      </c>
      <c r="BR435"/>
    </row>
    <row r="436" spans="1:70" x14ac:dyDescent="0.25">
      <c r="A436" t="s">
        <v>127</v>
      </c>
      <c r="B436" t="s">
        <v>284</v>
      </c>
      <c r="C436" t="s">
        <v>134</v>
      </c>
      <c r="D436" t="s">
        <v>24</v>
      </c>
      <c r="E436" t="s">
        <v>15</v>
      </c>
      <c r="F436" s="3">
        <v>4</v>
      </c>
      <c r="G436" s="3">
        <v>2</v>
      </c>
      <c r="H436" s="3" t="str">
        <f t="shared" si="316"/>
        <v>H</v>
      </c>
      <c r="I436" s="3">
        <v>1.75</v>
      </c>
      <c r="J436" s="3">
        <v>4.2</v>
      </c>
      <c r="K436" s="3">
        <v>4</v>
      </c>
      <c r="L436" s="3">
        <v>1.44</v>
      </c>
      <c r="M436" s="3">
        <v>2.75</v>
      </c>
      <c r="N436" s="3">
        <f t="shared" si="274"/>
        <v>6</v>
      </c>
      <c r="O436" s="3">
        <f t="shared" si="275"/>
        <v>5.9523809523809534E-2</v>
      </c>
      <c r="P436" s="3">
        <f t="shared" si="276"/>
        <v>5.8080808080808066E-2</v>
      </c>
      <c r="Q436" s="3">
        <f t="shared" si="277"/>
        <v>1.8541666666666667</v>
      </c>
      <c r="R436" s="3">
        <f t="shared" si="278"/>
        <v>4.45</v>
      </c>
      <c r="S436" s="3">
        <f t="shared" si="279"/>
        <v>4.2380952380952381</v>
      </c>
      <c r="T436" s="3">
        <f t="shared" si="280"/>
        <v>1.5257142857142856</v>
      </c>
      <c r="U436" s="3">
        <f t="shared" si="281"/>
        <v>2.9136904761904763</v>
      </c>
      <c r="V436" s="4">
        <f t="shared" si="282"/>
        <v>0.5714285714285714</v>
      </c>
      <c r="W436" s="4">
        <f t="shared" si="283"/>
        <v>0.23809523809523808</v>
      </c>
      <c r="X436" s="4">
        <f t="shared" si="284"/>
        <v>0.25</v>
      </c>
      <c r="Y436" s="4">
        <f t="shared" si="285"/>
        <v>0.69444444444444442</v>
      </c>
      <c r="Z436" s="4">
        <f t="shared" si="286"/>
        <v>0.36363636363636365</v>
      </c>
      <c r="AA436" s="4">
        <f t="shared" si="287"/>
        <v>0.41666666666666663</v>
      </c>
      <c r="AB436" s="4">
        <f t="shared" si="288"/>
        <v>0.4375</v>
      </c>
      <c r="AC436" s="4">
        <f t="shared" si="289"/>
        <v>2.4</v>
      </c>
      <c r="AD436" s="4">
        <f t="shared" si="290"/>
        <v>1.05</v>
      </c>
      <c r="AE436" s="4">
        <f t="shared" si="291"/>
        <v>2.2857142857142856</v>
      </c>
      <c r="AF436" s="4">
        <f t="shared" si="292"/>
        <v>0.95238095238095233</v>
      </c>
      <c r="AG436" s="4">
        <f t="shared" si="293"/>
        <v>0.52363636363636357</v>
      </c>
      <c r="AH436" s="4">
        <f t="shared" si="294"/>
        <v>1.9097222222222223</v>
      </c>
      <c r="AI436" s="4">
        <f t="shared" si="295"/>
        <v>-2.3839285714285712</v>
      </c>
      <c r="AJ436" s="4">
        <f t="shared" si="319"/>
        <v>-2.5958333333333332</v>
      </c>
      <c r="AK436" s="4">
        <f t="shared" si="319"/>
        <v>0.21190476190476204</v>
      </c>
      <c r="AL436" s="4">
        <f t="shared" si="297"/>
        <v>-1.3879761904761907</v>
      </c>
      <c r="AM436" s="4">
        <f t="shared" si="298"/>
        <v>1.3879761904761907</v>
      </c>
      <c r="AN436" s="4">
        <f t="shared" si="299"/>
        <v>-1.1919642857142856</v>
      </c>
      <c r="AO436" s="4">
        <f t="shared" si="320"/>
        <v>-1.2979166666666666</v>
      </c>
      <c r="AP436" s="4">
        <f t="shared" si="320"/>
        <v>0.10595238095238102</v>
      </c>
      <c r="AQ436" s="4">
        <f t="shared" si="301"/>
        <v>-0.69398809523809535</v>
      </c>
      <c r="AR436" s="4">
        <f t="shared" si="302"/>
        <v>0.69398809523809535</v>
      </c>
      <c r="AS436" s="4">
        <f t="shared" si="317"/>
        <v>-0.87275167028830214</v>
      </c>
      <c r="AT436" s="4">
        <f t="shared" si="317"/>
        <v>-0.91432544681302352</v>
      </c>
      <c r="AU436" s="4">
        <f t="shared" si="317"/>
        <v>0.10555855964338558</v>
      </c>
      <c r="AV436" s="4">
        <f t="shared" si="317"/>
        <v>-0.60667972285505956</v>
      </c>
      <c r="AW436" s="4">
        <f t="shared" si="317"/>
        <v>0.60667972285505956</v>
      </c>
      <c r="AX436" s="4">
        <f t="shared" si="318"/>
        <v>-157.09530065189438</v>
      </c>
      <c r="AY436" s="4">
        <f t="shared" si="318"/>
        <v>-164.57858042634422</v>
      </c>
      <c r="AZ436" s="4">
        <f t="shared" si="318"/>
        <v>19.000540735809405</v>
      </c>
      <c r="BA436" s="4">
        <f t="shared" si="318"/>
        <v>-109.20235011391073</v>
      </c>
      <c r="BB436" s="4">
        <f t="shared" si="318"/>
        <v>109.20235011391073</v>
      </c>
      <c r="BC436" s="4">
        <f t="shared" si="303"/>
        <v>-0.56249999999999989</v>
      </c>
      <c r="BD436" s="4">
        <f t="shared" si="321"/>
        <v>-0.58333333333333326</v>
      </c>
      <c r="BE436" s="4">
        <f t="shared" si="321"/>
        <v>5.0000000000000031E-2</v>
      </c>
      <c r="BF436" s="4">
        <f t="shared" si="305"/>
        <v>-0.47636363636363643</v>
      </c>
      <c r="BG436" s="4">
        <f t="shared" si="306"/>
        <v>0.90972222222222243</v>
      </c>
      <c r="BH436" s="4">
        <f t="shared" si="307"/>
        <v>1.4414327222267342</v>
      </c>
      <c r="BI436" s="4">
        <f t="shared" si="308"/>
        <v>3.5140873015873013</v>
      </c>
      <c r="BJ436" s="4">
        <f t="shared" si="309"/>
        <v>0.41018694145010115</v>
      </c>
      <c r="BK436" s="4">
        <f t="shared" si="310"/>
        <v>0.98144737641118474</v>
      </c>
      <c r="BL436" s="4">
        <f t="shared" si="311"/>
        <v>2.219702380952381</v>
      </c>
      <c r="BM436" s="4">
        <f t="shared" si="312"/>
        <v>0.44215268895196974</v>
      </c>
      <c r="BN436" s="3">
        <f t="shared" si="313"/>
        <v>1</v>
      </c>
      <c r="BO436" s="3">
        <v>100</v>
      </c>
      <c r="BP436" s="3">
        <f t="shared" si="314"/>
        <v>0.75</v>
      </c>
      <c r="BQ436" s="3">
        <f t="shared" si="315"/>
        <v>75</v>
      </c>
      <c r="BR436"/>
    </row>
    <row r="437" spans="1:70" x14ac:dyDescent="0.25">
      <c r="A437" t="s">
        <v>127</v>
      </c>
      <c r="B437" t="s">
        <v>284</v>
      </c>
      <c r="C437" t="s">
        <v>134</v>
      </c>
      <c r="D437" t="s">
        <v>17</v>
      </c>
      <c r="E437" t="s">
        <v>19</v>
      </c>
      <c r="F437" s="3">
        <v>2</v>
      </c>
      <c r="G437" s="3">
        <v>1</v>
      </c>
      <c r="H437" s="3" t="str">
        <f t="shared" si="316"/>
        <v>H</v>
      </c>
      <c r="I437" s="3">
        <v>2.7</v>
      </c>
      <c r="J437" s="3">
        <v>3.25</v>
      </c>
      <c r="K437" s="3">
        <v>2.6</v>
      </c>
      <c r="L437" s="3">
        <v>1.91</v>
      </c>
      <c r="M437" s="3">
        <v>1.99</v>
      </c>
      <c r="N437" s="3">
        <f t="shared" si="274"/>
        <v>3</v>
      </c>
      <c r="O437" s="3">
        <f t="shared" si="275"/>
        <v>6.2678062678062751E-2</v>
      </c>
      <c r="P437" s="3">
        <f t="shared" si="276"/>
        <v>2.6072772238154074E-2</v>
      </c>
      <c r="Q437" s="3">
        <f t="shared" si="277"/>
        <v>2.8692307692307697</v>
      </c>
      <c r="R437" s="3">
        <f t="shared" si="278"/>
        <v>3.4537037037037042</v>
      </c>
      <c r="S437" s="3">
        <f t="shared" si="279"/>
        <v>2.7629629629629631</v>
      </c>
      <c r="T437" s="3">
        <f t="shared" si="280"/>
        <v>2.0297150997150997</v>
      </c>
      <c r="U437" s="3">
        <f t="shared" si="281"/>
        <v>2.1147293447293447</v>
      </c>
      <c r="V437" s="4">
        <f t="shared" si="282"/>
        <v>0.37037037037037035</v>
      </c>
      <c r="W437" s="4">
        <f t="shared" si="283"/>
        <v>0.30769230769230771</v>
      </c>
      <c r="X437" s="4">
        <f t="shared" si="284"/>
        <v>0.38461538461538458</v>
      </c>
      <c r="Y437" s="4">
        <f t="shared" si="285"/>
        <v>0.52356020942408377</v>
      </c>
      <c r="Z437" s="4">
        <f t="shared" si="286"/>
        <v>0.50251256281407031</v>
      </c>
      <c r="AA437" s="4">
        <f t="shared" si="287"/>
        <v>0.83076923076923082</v>
      </c>
      <c r="AB437" s="4">
        <f t="shared" si="288"/>
        <v>1.0384615384615385</v>
      </c>
      <c r="AC437" s="4">
        <f t="shared" si="289"/>
        <v>1.2037037037037037</v>
      </c>
      <c r="AD437" s="4">
        <f t="shared" si="290"/>
        <v>1.25</v>
      </c>
      <c r="AE437" s="4">
        <f t="shared" si="291"/>
        <v>0.96296296296296291</v>
      </c>
      <c r="AF437" s="4">
        <f t="shared" si="292"/>
        <v>0.8</v>
      </c>
      <c r="AG437" s="4">
        <f t="shared" si="293"/>
        <v>0.95979899497487431</v>
      </c>
      <c r="AH437" s="4">
        <f t="shared" si="294"/>
        <v>1.0418848167539267</v>
      </c>
      <c r="AI437" s="4">
        <f t="shared" si="295"/>
        <v>0.10626780626780663</v>
      </c>
      <c r="AJ437" s="4">
        <f t="shared" si="319"/>
        <v>-0.58447293447293447</v>
      </c>
      <c r="AK437" s="4">
        <f t="shared" si="319"/>
        <v>0.6907407407407411</v>
      </c>
      <c r="AL437" s="4">
        <f t="shared" si="297"/>
        <v>-8.5014245014245038E-2</v>
      </c>
      <c r="AM437" s="4">
        <f t="shared" si="298"/>
        <v>8.5014245014245038E-2</v>
      </c>
      <c r="AN437" s="4">
        <f t="shared" si="299"/>
        <v>5.3133903133903315E-2</v>
      </c>
      <c r="AO437" s="4">
        <f t="shared" si="320"/>
        <v>-0.29223646723646723</v>
      </c>
      <c r="AP437" s="4">
        <f t="shared" si="320"/>
        <v>0.34537037037037055</v>
      </c>
      <c r="AQ437" s="4">
        <f t="shared" si="301"/>
        <v>-4.2507122507122519E-2</v>
      </c>
      <c r="AR437" s="4">
        <f t="shared" si="302"/>
        <v>4.2507122507122519E-2</v>
      </c>
      <c r="AS437" s="4">
        <f t="shared" si="317"/>
        <v>5.3083984912819446E-2</v>
      </c>
      <c r="AT437" s="4">
        <f t="shared" si="317"/>
        <v>-0.28431915694763282</v>
      </c>
      <c r="AU437" s="4">
        <f t="shared" si="317"/>
        <v>0.33254448890285543</v>
      </c>
      <c r="AV437" s="4">
        <f t="shared" si="317"/>
        <v>-4.2481548817328067E-2</v>
      </c>
      <c r="AW437" s="4">
        <f t="shared" si="317"/>
        <v>4.2481548817328067E-2</v>
      </c>
      <c r="AX437" s="4">
        <f t="shared" si="318"/>
        <v>9.5551172843075012</v>
      </c>
      <c r="AY437" s="4">
        <f t="shared" si="318"/>
        <v>-51.177448250573903</v>
      </c>
      <c r="AZ437" s="4">
        <f t="shared" si="318"/>
        <v>59.858008002513976</v>
      </c>
      <c r="BA437" s="4">
        <f t="shared" si="318"/>
        <v>-7.6466787871190514</v>
      </c>
      <c r="BB437" s="4">
        <f t="shared" si="318"/>
        <v>7.6466787871190514</v>
      </c>
      <c r="BC437" s="4">
        <f t="shared" si="303"/>
        <v>3.8461538461538589E-2</v>
      </c>
      <c r="BD437" s="4">
        <f t="shared" si="321"/>
        <v>-0.16923076923076921</v>
      </c>
      <c r="BE437" s="4">
        <f t="shared" si="321"/>
        <v>0.25000000000000011</v>
      </c>
      <c r="BF437" s="4">
        <f t="shared" si="305"/>
        <v>-4.0201005025125643E-2</v>
      </c>
      <c r="BG437" s="4">
        <f t="shared" si="306"/>
        <v>4.1884816753926711E-2</v>
      </c>
      <c r="BH437" s="4">
        <f t="shared" si="307"/>
        <v>0.37193732193732204</v>
      </c>
      <c r="BI437" s="4">
        <f t="shared" si="308"/>
        <v>3.028632478632479</v>
      </c>
      <c r="BJ437" s="4">
        <f t="shared" si="309"/>
        <v>0.12280701754385967</v>
      </c>
      <c r="BK437" s="4">
        <f t="shared" si="310"/>
        <v>6.0114149147027306E-2</v>
      </c>
      <c r="BL437" s="4">
        <f t="shared" si="311"/>
        <v>2.072222222222222</v>
      </c>
      <c r="BM437" s="4">
        <f t="shared" si="312"/>
        <v>2.9009508971755808E-2</v>
      </c>
      <c r="BN437" s="3">
        <f t="shared" si="313"/>
        <v>1</v>
      </c>
      <c r="BO437" s="3">
        <v>100</v>
      </c>
      <c r="BP437" s="3">
        <f t="shared" si="314"/>
        <v>1.7000000000000002</v>
      </c>
      <c r="BQ437" s="3">
        <f t="shared" si="315"/>
        <v>170.00000000000003</v>
      </c>
      <c r="BR437"/>
    </row>
    <row r="438" spans="1:70" x14ac:dyDescent="0.25">
      <c r="A438" t="s">
        <v>127</v>
      </c>
      <c r="B438" t="s">
        <v>284</v>
      </c>
      <c r="C438" t="s">
        <v>134</v>
      </c>
      <c r="D438" t="s">
        <v>133</v>
      </c>
      <c r="E438" t="s">
        <v>18</v>
      </c>
      <c r="F438" s="3">
        <v>0</v>
      </c>
      <c r="G438" s="3">
        <v>1</v>
      </c>
      <c r="H438" s="3" t="str">
        <f t="shared" si="316"/>
        <v>A</v>
      </c>
      <c r="I438" s="3">
        <v>2.5499999999999998</v>
      </c>
      <c r="J438" s="3">
        <v>3.1</v>
      </c>
      <c r="K438" s="3">
        <v>2.9</v>
      </c>
      <c r="L438" s="3">
        <v>2.2000000000000002</v>
      </c>
      <c r="M438" s="3">
        <v>1.67</v>
      </c>
      <c r="N438" s="3">
        <f t="shared" si="274"/>
        <v>1</v>
      </c>
      <c r="O438" s="3">
        <f t="shared" si="275"/>
        <v>5.9565094113285033E-2</v>
      </c>
      <c r="P438" s="3">
        <f t="shared" si="276"/>
        <v>5.3347849755035426E-2</v>
      </c>
      <c r="Q438" s="3">
        <f t="shared" si="277"/>
        <v>2.7018909899888768</v>
      </c>
      <c r="R438" s="3">
        <f t="shared" si="278"/>
        <v>3.2846517917511835</v>
      </c>
      <c r="S438" s="3">
        <f t="shared" si="279"/>
        <v>3.0727387729285267</v>
      </c>
      <c r="T438" s="3">
        <f t="shared" si="280"/>
        <v>2.3310432070492273</v>
      </c>
      <c r="U438" s="3">
        <f t="shared" si="281"/>
        <v>1.7694737071691859</v>
      </c>
      <c r="V438" s="4">
        <f t="shared" si="282"/>
        <v>0.39215686274509809</v>
      </c>
      <c r="W438" s="4">
        <f t="shared" si="283"/>
        <v>0.32258064516129031</v>
      </c>
      <c r="X438" s="4">
        <f t="shared" si="284"/>
        <v>0.34482758620689657</v>
      </c>
      <c r="Y438" s="4">
        <f t="shared" si="285"/>
        <v>0.45454545454545453</v>
      </c>
      <c r="Z438" s="4">
        <f t="shared" si="286"/>
        <v>0.5988023952095809</v>
      </c>
      <c r="AA438" s="4">
        <f t="shared" si="287"/>
        <v>0.82258064516129026</v>
      </c>
      <c r="AB438" s="4">
        <f t="shared" si="288"/>
        <v>0.87931034482758619</v>
      </c>
      <c r="AC438" s="4">
        <f t="shared" si="289"/>
        <v>1.215686274509804</v>
      </c>
      <c r="AD438" s="4">
        <f t="shared" si="290"/>
        <v>1.0689655172413794</v>
      </c>
      <c r="AE438" s="4">
        <f t="shared" si="291"/>
        <v>1.1372549019607843</v>
      </c>
      <c r="AF438" s="4">
        <f t="shared" si="292"/>
        <v>0.93548387096774188</v>
      </c>
      <c r="AG438" s="4">
        <f t="shared" si="293"/>
        <v>1.317365269461078</v>
      </c>
      <c r="AH438" s="4">
        <f t="shared" si="294"/>
        <v>0.75909090909090904</v>
      </c>
      <c r="AI438" s="4">
        <f t="shared" si="295"/>
        <v>-0.37084778293964993</v>
      </c>
      <c r="AJ438" s="4">
        <f t="shared" si="319"/>
        <v>-0.58276080176230671</v>
      </c>
      <c r="AK438" s="4">
        <f t="shared" si="319"/>
        <v>0.21191301882265678</v>
      </c>
      <c r="AL438" s="4">
        <f t="shared" si="297"/>
        <v>0.56156949988004135</v>
      </c>
      <c r="AM438" s="4">
        <f t="shared" si="298"/>
        <v>-0.56156949988004135</v>
      </c>
      <c r="AN438" s="4">
        <f t="shared" si="299"/>
        <v>-0.18542389146982496</v>
      </c>
      <c r="AO438" s="4">
        <f t="shared" si="320"/>
        <v>-0.29138040088115336</v>
      </c>
      <c r="AP438" s="4">
        <f t="shared" si="320"/>
        <v>0.10595650941132839</v>
      </c>
      <c r="AQ438" s="4">
        <f t="shared" si="301"/>
        <v>0.28078474994002067</v>
      </c>
      <c r="AR438" s="4">
        <f t="shared" si="302"/>
        <v>-0.28078474994002067</v>
      </c>
      <c r="AS438" s="4">
        <f t="shared" si="317"/>
        <v>-0.18334159901499159</v>
      </c>
      <c r="AT438" s="4">
        <f t="shared" si="317"/>
        <v>-0.28353026636427731</v>
      </c>
      <c r="AU438" s="4">
        <f t="shared" si="317"/>
        <v>0.10556264226936739</v>
      </c>
      <c r="AV438" s="4">
        <f t="shared" si="317"/>
        <v>0.27373625310247868</v>
      </c>
      <c r="AW438" s="4">
        <f t="shared" si="317"/>
        <v>-0.27373625310247868</v>
      </c>
      <c r="AX438" s="4">
        <f t="shared" si="318"/>
        <v>-33.001487822698486</v>
      </c>
      <c r="AY438" s="4">
        <f t="shared" si="318"/>
        <v>-51.035447945569921</v>
      </c>
      <c r="AZ438" s="4">
        <f t="shared" si="318"/>
        <v>19.001275608486129</v>
      </c>
      <c r="BA438" s="4">
        <f t="shared" si="318"/>
        <v>49.272525558446162</v>
      </c>
      <c r="BB438" s="4">
        <f t="shared" si="318"/>
        <v>-49.272525558446162</v>
      </c>
      <c r="BC438" s="4">
        <f t="shared" si="303"/>
        <v>-0.12068965517241384</v>
      </c>
      <c r="BD438" s="4">
        <f t="shared" si="321"/>
        <v>-0.17741935483870966</v>
      </c>
      <c r="BE438" s="4">
        <f t="shared" si="321"/>
        <v>6.896551724137924E-2</v>
      </c>
      <c r="BF438" s="4">
        <f t="shared" si="305"/>
        <v>0.31736526946107801</v>
      </c>
      <c r="BG438" s="4">
        <f t="shared" si="306"/>
        <v>-0.24090909090909102</v>
      </c>
      <c r="BH438" s="4">
        <f t="shared" si="307"/>
        <v>0.29497043855512933</v>
      </c>
      <c r="BI438" s="4">
        <f t="shared" si="308"/>
        <v>3.0197605182228622</v>
      </c>
      <c r="BJ438" s="4">
        <f t="shared" si="309"/>
        <v>9.7680076540877583E-2</v>
      </c>
      <c r="BK438" s="4">
        <f t="shared" si="310"/>
        <v>0.39708960147271233</v>
      </c>
      <c r="BL438" s="4">
        <f t="shared" si="311"/>
        <v>2.0502584571092068</v>
      </c>
      <c r="BM438" s="4">
        <f t="shared" si="312"/>
        <v>0.19367782637150774</v>
      </c>
      <c r="BN438" s="3">
        <f t="shared" si="313"/>
        <v>0</v>
      </c>
      <c r="BO438" s="3">
        <v>100</v>
      </c>
      <c r="BP438" s="3">
        <f t="shared" si="314"/>
        <v>-1</v>
      </c>
      <c r="BQ438" s="3">
        <f t="shared" si="315"/>
        <v>-100</v>
      </c>
      <c r="BR438"/>
    </row>
    <row r="439" spans="1:70" x14ac:dyDescent="0.25">
      <c r="A439" t="s">
        <v>127</v>
      </c>
      <c r="B439" t="s">
        <v>284</v>
      </c>
      <c r="C439" t="s">
        <v>136</v>
      </c>
      <c r="D439" t="s">
        <v>26</v>
      </c>
      <c r="E439" t="s">
        <v>25</v>
      </c>
      <c r="F439" s="3">
        <v>1</v>
      </c>
      <c r="G439" s="3">
        <v>2</v>
      </c>
      <c r="H439" s="3" t="str">
        <f t="shared" si="316"/>
        <v>A</v>
      </c>
      <c r="I439" s="3">
        <v>8</v>
      </c>
      <c r="J439" s="3">
        <v>5.75</v>
      </c>
      <c r="K439" s="3">
        <v>1.33</v>
      </c>
      <c r="L439" s="3">
        <v>1.4</v>
      </c>
      <c r="M439" s="3">
        <v>3</v>
      </c>
      <c r="N439" s="3">
        <f t="shared" si="274"/>
        <v>3</v>
      </c>
      <c r="O439" s="3">
        <f t="shared" si="275"/>
        <v>5.0792742726381235E-2</v>
      </c>
      <c r="P439" s="3">
        <f t="shared" si="276"/>
        <v>4.7619047619047561E-2</v>
      </c>
      <c r="Q439" s="3">
        <f t="shared" si="277"/>
        <v>8.4063419418110499</v>
      </c>
      <c r="R439" s="3">
        <f t="shared" si="278"/>
        <v>6.0420582706766925</v>
      </c>
      <c r="S439" s="3">
        <f t="shared" si="279"/>
        <v>1.397554347826087</v>
      </c>
      <c r="T439" s="3">
        <f t="shared" si="280"/>
        <v>1.4711098398169336</v>
      </c>
      <c r="U439" s="3">
        <f t="shared" si="281"/>
        <v>3.1523782281791437</v>
      </c>
      <c r="V439" s="4">
        <f t="shared" si="282"/>
        <v>0.125</v>
      </c>
      <c r="W439" s="4">
        <f t="shared" si="283"/>
        <v>0.17391304347826086</v>
      </c>
      <c r="X439" s="4">
        <f t="shared" si="284"/>
        <v>0.75187969924812026</v>
      </c>
      <c r="Y439" s="4">
        <f t="shared" si="285"/>
        <v>0.7142857142857143</v>
      </c>
      <c r="Z439" s="4">
        <f t="shared" si="286"/>
        <v>0.33333333333333331</v>
      </c>
      <c r="AA439" s="4">
        <f t="shared" si="287"/>
        <v>1.3913043478260869</v>
      </c>
      <c r="AB439" s="4">
        <f t="shared" si="288"/>
        <v>6.0150375939849621</v>
      </c>
      <c r="AC439" s="4">
        <f t="shared" si="289"/>
        <v>0.71875</v>
      </c>
      <c r="AD439" s="4">
        <f t="shared" si="290"/>
        <v>4.3233082706766917</v>
      </c>
      <c r="AE439" s="4">
        <f t="shared" si="291"/>
        <v>0.16625000000000001</v>
      </c>
      <c r="AF439" s="4">
        <f t="shared" si="292"/>
        <v>0.23130434782608697</v>
      </c>
      <c r="AG439" s="4">
        <f t="shared" si="293"/>
        <v>0.46666666666666662</v>
      </c>
      <c r="AH439" s="4">
        <f t="shared" si="294"/>
        <v>2.1428571428571428</v>
      </c>
      <c r="AI439" s="4">
        <f t="shared" si="295"/>
        <v>7.0087875939849624</v>
      </c>
      <c r="AJ439" s="4">
        <f t="shared" si="319"/>
        <v>2.3642836711343573</v>
      </c>
      <c r="AK439" s="4">
        <f t="shared" si="319"/>
        <v>4.6445039228506051</v>
      </c>
      <c r="AL439" s="4">
        <f t="shared" si="297"/>
        <v>-1.6812683883622102</v>
      </c>
      <c r="AM439" s="4">
        <f t="shared" si="298"/>
        <v>1.6812683883622102</v>
      </c>
      <c r="AN439" s="4">
        <f t="shared" si="299"/>
        <v>3.5043937969924812</v>
      </c>
      <c r="AO439" s="4">
        <f t="shared" si="320"/>
        <v>1.1821418355671787</v>
      </c>
      <c r="AP439" s="4">
        <f t="shared" si="320"/>
        <v>2.3222519614253025</v>
      </c>
      <c r="AQ439" s="4">
        <f t="shared" si="301"/>
        <v>-0.84063419418110508</v>
      </c>
      <c r="AR439" s="4">
        <f t="shared" si="302"/>
        <v>0.84063419418110508</v>
      </c>
      <c r="AS439" s="4">
        <f t="shared" si="317"/>
        <v>1.2928278906720825</v>
      </c>
      <c r="AT439" s="4">
        <f t="shared" si="317"/>
        <v>0.86867441547320223</v>
      </c>
      <c r="AU439" s="4">
        <f t="shared" si="317"/>
        <v>1.1641780920987888</v>
      </c>
      <c r="AV439" s="4">
        <f t="shared" si="317"/>
        <v>-0.69903153915100591</v>
      </c>
      <c r="AW439" s="4">
        <f t="shared" si="317"/>
        <v>0.69903153915100591</v>
      </c>
      <c r="AX439" s="4">
        <f t="shared" si="318"/>
        <v>232.70902032097482</v>
      </c>
      <c r="AY439" s="4">
        <f t="shared" si="318"/>
        <v>156.3613947851764</v>
      </c>
      <c r="AZ439" s="4">
        <f t="shared" si="318"/>
        <v>209.55205657778197</v>
      </c>
      <c r="BA439" s="4">
        <f t="shared" si="318"/>
        <v>-125.82567704718106</v>
      </c>
      <c r="BB439" s="4">
        <f t="shared" si="318"/>
        <v>125.82567704718106</v>
      </c>
      <c r="BC439" s="4">
        <f t="shared" si="303"/>
        <v>5.0150375939849621</v>
      </c>
      <c r="BD439" s="4">
        <f t="shared" si="321"/>
        <v>0.39130434782608686</v>
      </c>
      <c r="BE439" s="4">
        <f t="shared" si="321"/>
        <v>3.3233082706766917</v>
      </c>
      <c r="BF439" s="4">
        <f t="shared" si="305"/>
        <v>-0.53333333333333344</v>
      </c>
      <c r="BG439" s="4">
        <f t="shared" si="306"/>
        <v>1.142857142857143</v>
      </c>
      <c r="BH439" s="4">
        <f t="shared" si="307"/>
        <v>3.5656779978138973</v>
      </c>
      <c r="BI439" s="4">
        <f t="shared" si="308"/>
        <v>5.281984853437943</v>
      </c>
      <c r="BJ439" s="4">
        <f t="shared" si="309"/>
        <v>0.67506403307708573</v>
      </c>
      <c r="BK439" s="4">
        <f t="shared" si="310"/>
        <v>1.1888362784054967</v>
      </c>
      <c r="BL439" s="4">
        <f t="shared" si="311"/>
        <v>2.3117440339980386</v>
      </c>
      <c r="BM439" s="4">
        <f t="shared" si="312"/>
        <v>0.51425947722658005</v>
      </c>
      <c r="BN439" s="3">
        <f t="shared" si="313"/>
        <v>0</v>
      </c>
      <c r="BO439" s="3">
        <v>100</v>
      </c>
      <c r="BP439" s="3">
        <f t="shared" si="314"/>
        <v>-1</v>
      </c>
      <c r="BQ439" s="3">
        <f t="shared" si="315"/>
        <v>-100</v>
      </c>
      <c r="BR439"/>
    </row>
    <row r="440" spans="1:70" x14ac:dyDescent="0.25">
      <c r="A440" t="s">
        <v>127</v>
      </c>
      <c r="B440" t="s">
        <v>285</v>
      </c>
      <c r="C440" t="s">
        <v>138</v>
      </c>
      <c r="D440" t="s">
        <v>28</v>
      </c>
      <c r="E440" t="s">
        <v>21</v>
      </c>
      <c r="F440" s="3">
        <v>2</v>
      </c>
      <c r="G440" s="3">
        <v>2</v>
      </c>
      <c r="H440" s="3" t="str">
        <f t="shared" si="316"/>
        <v>D</v>
      </c>
      <c r="I440" s="3">
        <v>3.5</v>
      </c>
      <c r="J440" s="3">
        <v>3.5</v>
      </c>
      <c r="K440" s="3">
        <v>2.1</v>
      </c>
      <c r="L440" s="3">
        <v>1.8</v>
      </c>
      <c r="M440" s="3">
        <v>2</v>
      </c>
      <c r="N440" s="3">
        <f t="shared" si="274"/>
        <v>4</v>
      </c>
      <c r="O440" s="3">
        <f t="shared" si="275"/>
        <v>4.761904761904745E-2</v>
      </c>
      <c r="P440" s="3">
        <f t="shared" si="276"/>
        <v>5.555555555555558E-2</v>
      </c>
      <c r="Q440" s="3">
        <f t="shared" si="277"/>
        <v>3.6666666666666661</v>
      </c>
      <c r="R440" s="3">
        <f t="shared" si="278"/>
        <v>3.6666666666666661</v>
      </c>
      <c r="S440" s="3">
        <f t="shared" si="279"/>
        <v>2.1999999999999997</v>
      </c>
      <c r="T440" s="3">
        <f t="shared" si="280"/>
        <v>1.8857142857142855</v>
      </c>
      <c r="U440" s="3">
        <f t="shared" si="281"/>
        <v>2.0952380952380949</v>
      </c>
      <c r="V440" s="4">
        <f t="shared" si="282"/>
        <v>0.2857142857142857</v>
      </c>
      <c r="W440" s="4">
        <f t="shared" si="283"/>
        <v>0.2857142857142857</v>
      </c>
      <c r="X440" s="4">
        <f t="shared" si="284"/>
        <v>0.47619047619047616</v>
      </c>
      <c r="Y440" s="4">
        <f t="shared" si="285"/>
        <v>0.55555555555555558</v>
      </c>
      <c r="Z440" s="4">
        <f t="shared" si="286"/>
        <v>0.5</v>
      </c>
      <c r="AA440" s="4">
        <f t="shared" si="287"/>
        <v>1</v>
      </c>
      <c r="AB440" s="4">
        <f t="shared" si="288"/>
        <v>1.6666666666666665</v>
      </c>
      <c r="AC440" s="4">
        <f t="shared" si="289"/>
        <v>1</v>
      </c>
      <c r="AD440" s="4">
        <f t="shared" si="290"/>
        <v>1.6666666666666665</v>
      </c>
      <c r="AE440" s="4">
        <f t="shared" si="291"/>
        <v>0.6</v>
      </c>
      <c r="AF440" s="4">
        <f t="shared" si="292"/>
        <v>0.6</v>
      </c>
      <c r="AG440" s="4">
        <f t="shared" si="293"/>
        <v>0.9</v>
      </c>
      <c r="AH440" s="4">
        <f t="shared" si="294"/>
        <v>1.1111111111111112</v>
      </c>
      <c r="AI440" s="4">
        <f t="shared" si="295"/>
        <v>1.4666666666666663</v>
      </c>
      <c r="AJ440" s="4">
        <f t="shared" si="319"/>
        <v>0</v>
      </c>
      <c r="AK440" s="4">
        <f t="shared" si="319"/>
        <v>1.4666666666666663</v>
      </c>
      <c r="AL440" s="4">
        <f t="shared" si="297"/>
        <v>-0.20952380952380945</v>
      </c>
      <c r="AM440" s="4">
        <f t="shared" si="298"/>
        <v>0.20952380952380945</v>
      </c>
      <c r="AN440" s="4">
        <f t="shared" si="299"/>
        <v>0.73333333333333317</v>
      </c>
      <c r="AO440" s="4">
        <f t="shared" si="320"/>
        <v>0</v>
      </c>
      <c r="AP440" s="4">
        <f t="shared" si="320"/>
        <v>0.73333333333333317</v>
      </c>
      <c r="AQ440" s="4">
        <f t="shared" si="301"/>
        <v>-0.10476190476190472</v>
      </c>
      <c r="AR440" s="4">
        <f t="shared" si="302"/>
        <v>0.10476190476190472</v>
      </c>
      <c r="AS440" s="4">
        <f t="shared" si="317"/>
        <v>0.63274883500218304</v>
      </c>
      <c r="AT440" s="4">
        <f t="shared" si="317"/>
        <v>0</v>
      </c>
      <c r="AU440" s="4">
        <f t="shared" si="317"/>
        <v>0.63274883500218304</v>
      </c>
      <c r="AV440" s="4">
        <f t="shared" si="317"/>
        <v>-0.10438115295033029</v>
      </c>
      <c r="AW440" s="4">
        <f t="shared" si="317"/>
        <v>0.10438115295033029</v>
      </c>
      <c r="AX440" s="4">
        <f t="shared" si="318"/>
        <v>113.89479030039294</v>
      </c>
      <c r="AY440" s="4">
        <f t="shared" si="318"/>
        <v>0</v>
      </c>
      <c r="AZ440" s="4">
        <f t="shared" si="318"/>
        <v>113.89479030039294</v>
      </c>
      <c r="BA440" s="4">
        <f t="shared" si="318"/>
        <v>-18.788607531059451</v>
      </c>
      <c r="BB440" s="4">
        <f t="shared" si="318"/>
        <v>18.788607531059451</v>
      </c>
      <c r="BC440" s="4">
        <f t="shared" si="303"/>
        <v>0.66666666666666663</v>
      </c>
      <c r="BD440" s="4">
        <f t="shared" si="321"/>
        <v>0</v>
      </c>
      <c r="BE440" s="4">
        <f t="shared" si="321"/>
        <v>0.66666666666666663</v>
      </c>
      <c r="BF440" s="4">
        <f t="shared" si="305"/>
        <v>-9.9999999999999978E-2</v>
      </c>
      <c r="BG440" s="4">
        <f t="shared" si="306"/>
        <v>0.11111111111111109</v>
      </c>
      <c r="BH440" s="4">
        <f t="shared" si="307"/>
        <v>0.84678039481145162</v>
      </c>
      <c r="BI440" s="4">
        <f t="shared" si="308"/>
        <v>3.1777777777777771</v>
      </c>
      <c r="BJ440" s="4">
        <f t="shared" si="309"/>
        <v>0.26646935501059671</v>
      </c>
      <c r="BK440" s="4">
        <f t="shared" si="310"/>
        <v>0.14815570653432419</v>
      </c>
      <c r="BL440" s="4">
        <f t="shared" si="311"/>
        <v>1.9904761904761901</v>
      </c>
      <c r="BM440" s="4">
        <f t="shared" si="312"/>
        <v>7.4432292756478682E-2</v>
      </c>
      <c r="BN440" s="3">
        <f t="shared" si="313"/>
        <v>0</v>
      </c>
      <c r="BO440" s="3">
        <v>100</v>
      </c>
      <c r="BP440" s="3">
        <f t="shared" si="314"/>
        <v>-1</v>
      </c>
      <c r="BQ440" s="3">
        <f t="shared" si="315"/>
        <v>-100</v>
      </c>
      <c r="BR440"/>
    </row>
    <row r="441" spans="1:70" x14ac:dyDescent="0.25">
      <c r="A441" t="s">
        <v>127</v>
      </c>
      <c r="B441" t="s">
        <v>285</v>
      </c>
      <c r="C441" t="s">
        <v>139</v>
      </c>
      <c r="D441" t="s">
        <v>141</v>
      </c>
      <c r="E441" t="s">
        <v>23</v>
      </c>
      <c r="F441" s="3">
        <v>0</v>
      </c>
      <c r="G441" s="3">
        <v>3</v>
      </c>
      <c r="H441" s="3" t="str">
        <f t="shared" si="316"/>
        <v>A</v>
      </c>
      <c r="I441" s="3">
        <v>2.0499999999999998</v>
      </c>
      <c r="J441" s="3">
        <v>3.9</v>
      </c>
      <c r="K441" s="3">
        <v>3.2</v>
      </c>
      <c r="L441" s="3">
        <v>1.44</v>
      </c>
      <c r="M441" s="3">
        <v>2.75</v>
      </c>
      <c r="N441" s="3">
        <f t="shared" si="274"/>
        <v>3</v>
      </c>
      <c r="O441" s="3">
        <f t="shared" si="275"/>
        <v>5.6715134459036864E-2</v>
      </c>
      <c r="P441" s="3">
        <f t="shared" si="276"/>
        <v>5.8080808080808066E-2</v>
      </c>
      <c r="Q441" s="3">
        <f t="shared" si="277"/>
        <v>2.1662660256410255</v>
      </c>
      <c r="R441" s="3">
        <f t="shared" si="278"/>
        <v>4.1211890243902438</v>
      </c>
      <c r="S441" s="3">
        <f t="shared" si="279"/>
        <v>3.3814884302689183</v>
      </c>
      <c r="T441" s="3">
        <f t="shared" si="280"/>
        <v>1.5216697936210131</v>
      </c>
      <c r="U441" s="3">
        <f t="shared" si="281"/>
        <v>2.9059666197623515</v>
      </c>
      <c r="V441" s="4">
        <f t="shared" si="282"/>
        <v>0.48780487804878053</v>
      </c>
      <c r="W441" s="4">
        <f t="shared" si="283"/>
        <v>0.25641025641025644</v>
      </c>
      <c r="X441" s="4">
        <f t="shared" si="284"/>
        <v>0.3125</v>
      </c>
      <c r="Y441" s="4">
        <f t="shared" si="285"/>
        <v>0.69444444444444442</v>
      </c>
      <c r="Z441" s="4">
        <f t="shared" si="286"/>
        <v>0.36363636363636365</v>
      </c>
      <c r="AA441" s="4">
        <f t="shared" si="287"/>
        <v>0.52564102564102566</v>
      </c>
      <c r="AB441" s="4">
        <f t="shared" si="288"/>
        <v>0.64062499999999989</v>
      </c>
      <c r="AC441" s="4">
        <f t="shared" si="289"/>
        <v>1.902439024390244</v>
      </c>
      <c r="AD441" s="4">
        <f t="shared" si="290"/>
        <v>1.21875</v>
      </c>
      <c r="AE441" s="4">
        <f t="shared" si="291"/>
        <v>1.5609756097560978</v>
      </c>
      <c r="AF441" s="4">
        <f t="shared" si="292"/>
        <v>0.8205128205128206</v>
      </c>
      <c r="AG441" s="4">
        <f t="shared" si="293"/>
        <v>0.52363636363636357</v>
      </c>
      <c r="AH441" s="4">
        <f t="shared" si="294"/>
        <v>1.9097222222222223</v>
      </c>
      <c r="AI441" s="4">
        <f t="shared" si="295"/>
        <v>-1.2152224046278928</v>
      </c>
      <c r="AJ441" s="4">
        <f t="shared" si="319"/>
        <v>-1.9549229987492183</v>
      </c>
      <c r="AK441" s="4">
        <f t="shared" si="319"/>
        <v>0.73970059412132549</v>
      </c>
      <c r="AL441" s="4">
        <f t="shared" si="297"/>
        <v>-1.3842968261413384</v>
      </c>
      <c r="AM441" s="4">
        <f t="shared" si="298"/>
        <v>1.3842968261413384</v>
      </c>
      <c r="AN441" s="4">
        <f t="shared" si="299"/>
        <v>-0.60761120231394639</v>
      </c>
      <c r="AO441" s="4">
        <f t="shared" si="320"/>
        <v>-0.97746149937460913</v>
      </c>
      <c r="AP441" s="4">
        <f t="shared" si="320"/>
        <v>0.36985029706066275</v>
      </c>
      <c r="AQ441" s="4">
        <f t="shared" si="301"/>
        <v>-0.69214841307066921</v>
      </c>
      <c r="AR441" s="4">
        <f t="shared" si="302"/>
        <v>0.69214841307066921</v>
      </c>
      <c r="AS441" s="4">
        <f t="shared" si="317"/>
        <v>-0.54599718530779784</v>
      </c>
      <c r="AT441" s="4">
        <f t="shared" si="317"/>
        <v>-0.77400096313047217</v>
      </c>
      <c r="AU441" s="4">
        <f t="shared" si="317"/>
        <v>0.35424823627323415</v>
      </c>
      <c r="AV441" s="4">
        <f t="shared" si="317"/>
        <v>-0.60543698281434355</v>
      </c>
      <c r="AW441" s="4">
        <f t="shared" si="317"/>
        <v>0.60543698281434355</v>
      </c>
      <c r="AX441" s="4">
        <f t="shared" si="318"/>
        <v>-98.279493355403616</v>
      </c>
      <c r="AY441" s="4">
        <f t="shared" si="318"/>
        <v>-139.320173363485</v>
      </c>
      <c r="AZ441" s="4">
        <f t="shared" si="318"/>
        <v>63.764682529182153</v>
      </c>
      <c r="BA441" s="4">
        <f t="shared" si="318"/>
        <v>-108.97865690658185</v>
      </c>
      <c r="BB441" s="4">
        <f t="shared" si="318"/>
        <v>108.97865690658185</v>
      </c>
      <c r="BC441" s="4">
        <f t="shared" si="303"/>
        <v>-0.35937500000000006</v>
      </c>
      <c r="BD441" s="4">
        <f t="shared" si="321"/>
        <v>-0.47435897435897439</v>
      </c>
      <c r="BE441" s="4">
        <f t="shared" si="321"/>
        <v>0.21874999999999989</v>
      </c>
      <c r="BF441" s="4">
        <f t="shared" si="305"/>
        <v>-0.47636363636363638</v>
      </c>
      <c r="BG441" s="4">
        <f t="shared" si="306"/>
        <v>0.90972222222222232</v>
      </c>
      <c r="BH441" s="4">
        <f t="shared" si="307"/>
        <v>0.98705339206242726</v>
      </c>
      <c r="BI441" s="4">
        <f t="shared" si="308"/>
        <v>3.2229811601000624</v>
      </c>
      <c r="BJ441" s="4">
        <f t="shared" si="309"/>
        <v>0.30625478184048172</v>
      </c>
      <c r="BK441" s="4">
        <f t="shared" si="310"/>
        <v>0.97884567293955616</v>
      </c>
      <c r="BL441" s="4">
        <f t="shared" si="311"/>
        <v>2.2138182066916823</v>
      </c>
      <c r="BM441" s="4">
        <f t="shared" si="312"/>
        <v>0.44215268895197035</v>
      </c>
      <c r="BN441" s="3">
        <f t="shared" si="313"/>
        <v>0</v>
      </c>
      <c r="BO441" s="3">
        <v>100</v>
      </c>
      <c r="BP441" s="3">
        <f t="shared" si="314"/>
        <v>-1</v>
      </c>
      <c r="BQ441" s="3">
        <f t="shared" si="315"/>
        <v>-100</v>
      </c>
      <c r="BR441"/>
    </row>
    <row r="442" spans="1:70" x14ac:dyDescent="0.25">
      <c r="A442" t="s">
        <v>127</v>
      </c>
      <c r="B442" t="s">
        <v>286</v>
      </c>
      <c r="C442" t="s">
        <v>129</v>
      </c>
      <c r="D442" t="s">
        <v>13</v>
      </c>
      <c r="E442" t="s">
        <v>29</v>
      </c>
      <c r="F442" s="3">
        <v>3</v>
      </c>
      <c r="G442" s="3">
        <v>1</v>
      </c>
      <c r="H442" s="3" t="str">
        <f t="shared" si="316"/>
        <v>H</v>
      </c>
      <c r="I442" s="3">
        <v>1.48</v>
      </c>
      <c r="J442" s="3">
        <v>4.33</v>
      </c>
      <c r="K442" s="3">
        <v>6.5</v>
      </c>
      <c r="L442" s="3">
        <v>1.57</v>
      </c>
      <c r="M442" s="3">
        <v>2.38</v>
      </c>
      <c r="N442" s="3">
        <f t="shared" si="274"/>
        <v>4</v>
      </c>
      <c r="O442" s="3">
        <f t="shared" si="275"/>
        <v>6.0468711738919545E-2</v>
      </c>
      <c r="P442" s="3">
        <f t="shared" si="276"/>
        <v>5.7110742386126456E-2</v>
      </c>
      <c r="Q442" s="3">
        <f t="shared" si="277"/>
        <v>1.569493693373601</v>
      </c>
      <c r="R442" s="3">
        <f t="shared" si="278"/>
        <v>4.5918295218295215</v>
      </c>
      <c r="S442" s="3">
        <f t="shared" si="279"/>
        <v>6.8930466263029775</v>
      </c>
      <c r="T442" s="3">
        <f t="shared" si="280"/>
        <v>1.6649358774301037</v>
      </c>
      <c r="U442" s="3">
        <f t="shared" si="281"/>
        <v>2.5239155339386286</v>
      </c>
      <c r="V442" s="4">
        <f t="shared" si="282"/>
        <v>0.67567567567567566</v>
      </c>
      <c r="W442" s="4">
        <f t="shared" si="283"/>
        <v>0.23094688221709006</v>
      </c>
      <c r="X442" s="4">
        <f t="shared" si="284"/>
        <v>0.15384615384615385</v>
      </c>
      <c r="Y442" s="4">
        <f t="shared" si="285"/>
        <v>0.63694267515923564</v>
      </c>
      <c r="Z442" s="4">
        <f t="shared" si="286"/>
        <v>0.42016806722689076</v>
      </c>
      <c r="AA442" s="4">
        <f t="shared" si="287"/>
        <v>0.34180138568129331</v>
      </c>
      <c r="AB442" s="4">
        <f t="shared" si="288"/>
        <v>0.22769230769230769</v>
      </c>
      <c r="AC442" s="4">
        <f t="shared" si="289"/>
        <v>2.9256756756756759</v>
      </c>
      <c r="AD442" s="4">
        <f t="shared" si="290"/>
        <v>0.66615384615384621</v>
      </c>
      <c r="AE442" s="4">
        <f t="shared" si="291"/>
        <v>4.3918918918918921</v>
      </c>
      <c r="AF442" s="4">
        <f t="shared" si="292"/>
        <v>1.5011547344110854</v>
      </c>
      <c r="AG442" s="4">
        <f t="shared" si="293"/>
        <v>0.65966386554621859</v>
      </c>
      <c r="AH442" s="4">
        <f t="shared" si="294"/>
        <v>1.5159235668789808</v>
      </c>
      <c r="AI442" s="4">
        <f t="shared" si="295"/>
        <v>-5.3235529329293767</v>
      </c>
      <c r="AJ442" s="4">
        <f t="shared" si="319"/>
        <v>-3.0223358284559207</v>
      </c>
      <c r="AK442" s="4">
        <f t="shared" si="319"/>
        <v>-2.301217104473456</v>
      </c>
      <c r="AL442" s="4">
        <f t="shared" si="297"/>
        <v>-0.85897965650852481</v>
      </c>
      <c r="AM442" s="4">
        <f t="shared" si="298"/>
        <v>0.85897965650852481</v>
      </c>
      <c r="AN442" s="4">
        <f t="shared" si="299"/>
        <v>-2.6617764664646884</v>
      </c>
      <c r="AO442" s="4">
        <f t="shared" si="320"/>
        <v>-1.5111679142279604</v>
      </c>
      <c r="AP442" s="4">
        <f t="shared" si="320"/>
        <v>-1.150608552236728</v>
      </c>
      <c r="AQ442" s="4">
        <f t="shared" si="301"/>
        <v>-0.42948982825426241</v>
      </c>
      <c r="AR442" s="4">
        <f t="shared" si="302"/>
        <v>0.42948982825426241</v>
      </c>
      <c r="AS442" s="4">
        <f t="shared" si="317"/>
        <v>-1.2114217843351514</v>
      </c>
      <c r="AT442" s="4">
        <f t="shared" si="317"/>
        <v>-0.98621237001352047</v>
      </c>
      <c r="AU442" s="4">
        <f t="shared" si="317"/>
        <v>-0.85531468283280521</v>
      </c>
      <c r="AV442" s="4">
        <f t="shared" si="317"/>
        <v>-0.40566741760066688</v>
      </c>
      <c r="AW442" s="4">
        <f t="shared" si="317"/>
        <v>0.40566741760066688</v>
      </c>
      <c r="AX442" s="4">
        <f t="shared" si="318"/>
        <v>-218.05592118032723</v>
      </c>
      <c r="AY442" s="4">
        <f t="shared" si="318"/>
        <v>-177.51822660243369</v>
      </c>
      <c r="AZ442" s="4">
        <f t="shared" si="318"/>
        <v>-153.95664290990493</v>
      </c>
      <c r="BA442" s="4">
        <f t="shared" si="318"/>
        <v>-73.020135168120035</v>
      </c>
      <c r="BB442" s="4">
        <f t="shared" si="318"/>
        <v>73.020135168120035</v>
      </c>
      <c r="BC442" s="4">
        <f t="shared" si="303"/>
        <v>-0.77230769230769236</v>
      </c>
      <c r="BD442" s="4">
        <f t="shared" si="321"/>
        <v>-0.65819861431870674</v>
      </c>
      <c r="BE442" s="4">
        <f t="shared" si="321"/>
        <v>-0.3338461538461539</v>
      </c>
      <c r="BF442" s="4">
        <f t="shared" si="305"/>
        <v>-0.34033613445378152</v>
      </c>
      <c r="BG442" s="4">
        <f t="shared" si="306"/>
        <v>0.51592356687898089</v>
      </c>
      <c r="BH442" s="4">
        <f t="shared" si="307"/>
        <v>2.6699041759206299</v>
      </c>
      <c r="BI442" s="4">
        <f t="shared" si="308"/>
        <v>4.3514566138353663</v>
      </c>
      <c r="BJ442" s="4">
        <f t="shared" si="309"/>
        <v>0.61356562017227168</v>
      </c>
      <c r="BK442" s="4">
        <f t="shared" si="310"/>
        <v>0.60739034001846881</v>
      </c>
      <c r="BL442" s="4">
        <f t="shared" si="311"/>
        <v>2.0944257056843663</v>
      </c>
      <c r="BM442" s="4">
        <f t="shared" si="312"/>
        <v>0.29000328747397625</v>
      </c>
      <c r="BN442" s="3">
        <f t="shared" si="313"/>
        <v>1</v>
      </c>
      <c r="BO442" s="3">
        <v>100</v>
      </c>
      <c r="BP442" s="3">
        <f t="shared" si="314"/>
        <v>0.48</v>
      </c>
      <c r="BQ442" s="3">
        <f t="shared" si="315"/>
        <v>48</v>
      </c>
      <c r="BR442"/>
    </row>
    <row r="443" spans="1:70" x14ac:dyDescent="0.25">
      <c r="A443" t="s">
        <v>127</v>
      </c>
      <c r="B443" t="s">
        <v>287</v>
      </c>
      <c r="C443" t="s">
        <v>132</v>
      </c>
      <c r="D443" t="s">
        <v>19</v>
      </c>
      <c r="E443" t="s">
        <v>25</v>
      </c>
      <c r="F443" s="3">
        <v>0</v>
      </c>
      <c r="G443" s="3">
        <v>1</v>
      </c>
      <c r="H443" s="3" t="str">
        <f t="shared" si="316"/>
        <v>A</v>
      </c>
      <c r="I443" s="3">
        <v>5</v>
      </c>
      <c r="J443" s="3">
        <v>4</v>
      </c>
      <c r="K443" s="3">
        <v>1.67</v>
      </c>
      <c r="L443" s="3">
        <v>1.67</v>
      </c>
      <c r="M443" s="3">
        <v>2.2000000000000002</v>
      </c>
      <c r="N443" s="3">
        <f t="shared" si="274"/>
        <v>1</v>
      </c>
      <c r="O443" s="3">
        <f t="shared" si="275"/>
        <v>4.8802395209580851E-2</v>
      </c>
      <c r="P443" s="3">
        <f t="shared" si="276"/>
        <v>5.3347849755035481E-2</v>
      </c>
      <c r="Q443" s="3">
        <f t="shared" si="277"/>
        <v>5.2440119760479043</v>
      </c>
      <c r="R443" s="3">
        <f t="shared" si="278"/>
        <v>4.1952095808383234</v>
      </c>
      <c r="S443" s="3">
        <f t="shared" si="279"/>
        <v>1.7515000000000001</v>
      </c>
      <c r="T443" s="3">
        <f t="shared" si="280"/>
        <v>1.7515000000000001</v>
      </c>
      <c r="U443" s="3">
        <f t="shared" si="281"/>
        <v>2.3073652694610782</v>
      </c>
      <c r="V443" s="4">
        <f t="shared" si="282"/>
        <v>0.2</v>
      </c>
      <c r="W443" s="4">
        <f t="shared" si="283"/>
        <v>0.25</v>
      </c>
      <c r="X443" s="4">
        <f t="shared" si="284"/>
        <v>0.5988023952095809</v>
      </c>
      <c r="Y443" s="4">
        <f t="shared" si="285"/>
        <v>0.5988023952095809</v>
      </c>
      <c r="Z443" s="4">
        <f t="shared" si="286"/>
        <v>0.45454545454545453</v>
      </c>
      <c r="AA443" s="4">
        <f t="shared" si="287"/>
        <v>1.25</v>
      </c>
      <c r="AB443" s="4">
        <f t="shared" si="288"/>
        <v>2.9940119760479043</v>
      </c>
      <c r="AC443" s="4">
        <f t="shared" si="289"/>
        <v>0.8</v>
      </c>
      <c r="AD443" s="4">
        <f t="shared" si="290"/>
        <v>2.3952095808383236</v>
      </c>
      <c r="AE443" s="4">
        <f t="shared" si="291"/>
        <v>0.33399999999999996</v>
      </c>
      <c r="AF443" s="4">
        <f t="shared" si="292"/>
        <v>0.41749999999999998</v>
      </c>
      <c r="AG443" s="4">
        <f t="shared" si="293"/>
        <v>0.75909090909090904</v>
      </c>
      <c r="AH443" s="4">
        <f t="shared" si="294"/>
        <v>1.317365269461078</v>
      </c>
      <c r="AI443" s="4">
        <f t="shared" si="295"/>
        <v>3.4925119760479042</v>
      </c>
      <c r="AJ443" s="4">
        <f t="shared" si="319"/>
        <v>1.0488023952095809</v>
      </c>
      <c r="AK443" s="4">
        <f t="shared" si="319"/>
        <v>2.4437095808383233</v>
      </c>
      <c r="AL443" s="4">
        <f t="shared" si="297"/>
        <v>-0.55586526946107817</v>
      </c>
      <c r="AM443" s="4">
        <f t="shared" si="298"/>
        <v>0.55586526946107817</v>
      </c>
      <c r="AN443" s="4">
        <f t="shared" si="299"/>
        <v>1.7462559880239521</v>
      </c>
      <c r="AO443" s="4">
        <f t="shared" si="320"/>
        <v>0.52440119760479043</v>
      </c>
      <c r="AP443" s="4">
        <f t="shared" si="320"/>
        <v>1.2218547904191617</v>
      </c>
      <c r="AQ443" s="4">
        <f t="shared" si="301"/>
        <v>-0.27793263473053909</v>
      </c>
      <c r="AR443" s="4">
        <f t="shared" si="302"/>
        <v>0.27793263473053909</v>
      </c>
      <c r="AS443" s="4">
        <f t="shared" si="317"/>
        <v>1.0507271210955313</v>
      </c>
      <c r="AT443" s="4">
        <f t="shared" si="317"/>
        <v>0.4829774670571671</v>
      </c>
      <c r="AU443" s="4">
        <f t="shared" si="317"/>
        <v>0.8849194528377502</v>
      </c>
      <c r="AV443" s="4">
        <f t="shared" si="317"/>
        <v>-0.27109060864435591</v>
      </c>
      <c r="AW443" s="4">
        <f t="shared" si="317"/>
        <v>0.27109060864435591</v>
      </c>
      <c r="AX443" s="4">
        <f t="shared" si="318"/>
        <v>189.13088179719563</v>
      </c>
      <c r="AY443" s="4">
        <f t="shared" si="318"/>
        <v>86.935944070290077</v>
      </c>
      <c r="AZ443" s="4">
        <f t="shared" si="318"/>
        <v>159.28550151079503</v>
      </c>
      <c r="BA443" s="4">
        <f t="shared" si="318"/>
        <v>-48.796309555984067</v>
      </c>
      <c r="BB443" s="4">
        <f t="shared" si="318"/>
        <v>48.796309555984067</v>
      </c>
      <c r="BC443" s="4">
        <f t="shared" si="303"/>
        <v>1.994011976047904</v>
      </c>
      <c r="BD443" s="4">
        <f t="shared" si="321"/>
        <v>0.25</v>
      </c>
      <c r="BE443" s="4">
        <f t="shared" si="321"/>
        <v>1.3952095808383234</v>
      </c>
      <c r="BF443" s="4">
        <f t="shared" si="305"/>
        <v>-0.24090909090909102</v>
      </c>
      <c r="BG443" s="4">
        <f t="shared" si="306"/>
        <v>0.31736526946107801</v>
      </c>
      <c r="BH443" s="4">
        <f t="shared" si="307"/>
        <v>1.7920817914051994</v>
      </c>
      <c r="BI443" s="4">
        <f t="shared" si="308"/>
        <v>3.7302405189620758</v>
      </c>
      <c r="BJ443" s="4">
        <f t="shared" si="309"/>
        <v>0.48041990383607724</v>
      </c>
      <c r="BK443" s="4">
        <f t="shared" si="310"/>
        <v>0.39305610146201531</v>
      </c>
      <c r="BL443" s="4">
        <f t="shared" si="311"/>
        <v>2.0294326347305391</v>
      </c>
      <c r="BM443" s="4">
        <f t="shared" si="312"/>
        <v>0.19367782637150896</v>
      </c>
      <c r="BN443" s="3">
        <f t="shared" si="313"/>
        <v>0</v>
      </c>
      <c r="BO443" s="3">
        <v>100</v>
      </c>
      <c r="BP443" s="3">
        <f t="shared" si="314"/>
        <v>-1</v>
      </c>
      <c r="BQ443" s="3">
        <f t="shared" si="315"/>
        <v>-100</v>
      </c>
      <c r="BR443"/>
    </row>
    <row r="444" spans="1:70" x14ac:dyDescent="0.25">
      <c r="A444" t="s">
        <v>127</v>
      </c>
      <c r="B444" t="s">
        <v>287</v>
      </c>
      <c r="C444" t="s">
        <v>134</v>
      </c>
      <c r="D444" t="s">
        <v>12</v>
      </c>
      <c r="E444" t="s">
        <v>29</v>
      </c>
      <c r="F444" s="3">
        <v>3</v>
      </c>
      <c r="G444" s="3">
        <v>1</v>
      </c>
      <c r="H444" s="3" t="str">
        <f t="shared" si="316"/>
        <v>H</v>
      </c>
      <c r="I444" s="3">
        <v>1.18</v>
      </c>
      <c r="J444" s="3">
        <v>7.5</v>
      </c>
      <c r="K444" s="3">
        <v>13</v>
      </c>
      <c r="L444" s="3">
        <v>1.44</v>
      </c>
      <c r="M444" s="3">
        <v>2.75</v>
      </c>
      <c r="N444" s="3">
        <f t="shared" si="274"/>
        <v>4</v>
      </c>
      <c r="O444" s="3">
        <f t="shared" si="275"/>
        <v>5.7714037375054428E-2</v>
      </c>
      <c r="P444" s="3">
        <f t="shared" si="276"/>
        <v>5.8080808080808066E-2</v>
      </c>
      <c r="Q444" s="3">
        <f t="shared" si="277"/>
        <v>1.2481025641025643</v>
      </c>
      <c r="R444" s="3">
        <f t="shared" si="278"/>
        <v>7.932855280312908</v>
      </c>
      <c r="S444" s="3">
        <f t="shared" si="279"/>
        <v>13.750282485875708</v>
      </c>
      <c r="T444" s="3">
        <f t="shared" si="280"/>
        <v>1.5231082138200782</v>
      </c>
      <c r="U444" s="3">
        <f t="shared" si="281"/>
        <v>2.9087136027813996</v>
      </c>
      <c r="V444" s="4">
        <f t="shared" si="282"/>
        <v>0.84745762711864414</v>
      </c>
      <c r="W444" s="4">
        <f t="shared" si="283"/>
        <v>0.13333333333333333</v>
      </c>
      <c r="X444" s="4">
        <f t="shared" si="284"/>
        <v>7.6923076923076927E-2</v>
      </c>
      <c r="Y444" s="4">
        <f t="shared" si="285"/>
        <v>0.69444444444444442</v>
      </c>
      <c r="Z444" s="4">
        <f t="shared" si="286"/>
        <v>0.36363636363636365</v>
      </c>
      <c r="AA444" s="4">
        <f t="shared" si="287"/>
        <v>0.15733333333333333</v>
      </c>
      <c r="AB444" s="4">
        <f t="shared" si="288"/>
        <v>9.0769230769230769E-2</v>
      </c>
      <c r="AC444" s="4">
        <f t="shared" si="289"/>
        <v>6.3559322033898304</v>
      </c>
      <c r="AD444" s="4">
        <f t="shared" si="290"/>
        <v>0.57692307692307687</v>
      </c>
      <c r="AE444" s="4">
        <f t="shared" si="291"/>
        <v>11.016949152542374</v>
      </c>
      <c r="AF444" s="4">
        <f t="shared" si="292"/>
        <v>1.7333333333333334</v>
      </c>
      <c r="AG444" s="4">
        <f t="shared" si="293"/>
        <v>0.52363636363636357</v>
      </c>
      <c r="AH444" s="4">
        <f t="shared" si="294"/>
        <v>1.9097222222222223</v>
      </c>
      <c r="AI444" s="4">
        <f t="shared" si="295"/>
        <v>-12.502179921773143</v>
      </c>
      <c r="AJ444" s="4">
        <f t="shared" si="319"/>
        <v>-6.6847527162103439</v>
      </c>
      <c r="AK444" s="4">
        <f t="shared" si="319"/>
        <v>-5.8174272055628</v>
      </c>
      <c r="AL444" s="4">
        <f t="shared" si="297"/>
        <v>-1.3856053889613213</v>
      </c>
      <c r="AM444" s="4">
        <f t="shared" si="298"/>
        <v>1.3856053889613213</v>
      </c>
      <c r="AN444" s="4">
        <f t="shared" si="299"/>
        <v>-6.2510899608865715</v>
      </c>
      <c r="AO444" s="4">
        <f t="shared" si="320"/>
        <v>-3.342376358105172</v>
      </c>
      <c r="AP444" s="4">
        <f t="shared" si="320"/>
        <v>-2.9087136027814</v>
      </c>
      <c r="AQ444" s="4">
        <f t="shared" si="301"/>
        <v>-0.69280269448066067</v>
      </c>
      <c r="AR444" s="4">
        <f t="shared" si="302"/>
        <v>0.69280269448066067</v>
      </c>
      <c r="AS444" s="4">
        <f t="shared" si="317"/>
        <v>-1.4121682664950499</v>
      </c>
      <c r="AT444" s="4">
        <f t="shared" si="317"/>
        <v>-1.2800843501675654</v>
      </c>
      <c r="AU444" s="4">
        <f t="shared" si="317"/>
        <v>-1.2396603729208204</v>
      </c>
      <c r="AV444" s="4">
        <f t="shared" si="317"/>
        <v>-0.60587920756062008</v>
      </c>
      <c r="AW444" s="4">
        <f t="shared" si="317"/>
        <v>0.60587920756062008</v>
      </c>
      <c r="AX444" s="4">
        <f t="shared" si="318"/>
        <v>-254.19028796910897</v>
      </c>
      <c r="AY444" s="4">
        <f t="shared" si="318"/>
        <v>-230.41518303016178</v>
      </c>
      <c r="AZ444" s="4">
        <f t="shared" si="318"/>
        <v>-223.13886712574771</v>
      </c>
      <c r="BA444" s="4">
        <f t="shared" si="318"/>
        <v>-109.05825736091161</v>
      </c>
      <c r="BB444" s="4">
        <f t="shared" si="318"/>
        <v>109.05825736091161</v>
      </c>
      <c r="BC444" s="4">
        <f t="shared" si="303"/>
        <v>-0.90923076923076918</v>
      </c>
      <c r="BD444" s="4">
        <f t="shared" si="321"/>
        <v>-0.84266666666666667</v>
      </c>
      <c r="BE444" s="4">
        <f t="shared" si="321"/>
        <v>-0.42307692307692313</v>
      </c>
      <c r="BF444" s="4">
        <f t="shared" si="305"/>
        <v>-0.47636363636363638</v>
      </c>
      <c r="BG444" s="4">
        <f t="shared" si="306"/>
        <v>0.90972222222222232</v>
      </c>
      <c r="BH444" s="4">
        <f t="shared" si="307"/>
        <v>6.2561021006865927</v>
      </c>
      <c r="BI444" s="4">
        <f t="shared" si="308"/>
        <v>7.6437467767637273</v>
      </c>
      <c r="BJ444" s="4">
        <f t="shared" si="309"/>
        <v>0.81846014571081238</v>
      </c>
      <c r="BK444" s="4">
        <f t="shared" si="310"/>
        <v>0.97977096658317564</v>
      </c>
      <c r="BL444" s="4">
        <f t="shared" si="311"/>
        <v>2.2159109083007387</v>
      </c>
      <c r="BM444" s="4">
        <f t="shared" si="312"/>
        <v>0.4421526889519708</v>
      </c>
      <c r="BN444" s="3">
        <f t="shared" si="313"/>
        <v>1</v>
      </c>
      <c r="BO444" s="3">
        <v>100</v>
      </c>
      <c r="BP444" s="3">
        <f t="shared" si="314"/>
        <v>0.17999999999999994</v>
      </c>
      <c r="BQ444" s="3">
        <f t="shared" si="315"/>
        <v>17.999999999999993</v>
      </c>
      <c r="BR444"/>
    </row>
    <row r="445" spans="1:70" x14ac:dyDescent="0.25">
      <c r="A445" t="s">
        <v>127</v>
      </c>
      <c r="B445" t="s">
        <v>287</v>
      </c>
      <c r="C445" t="s">
        <v>134</v>
      </c>
      <c r="D445" t="s">
        <v>22</v>
      </c>
      <c r="E445" t="s">
        <v>26</v>
      </c>
      <c r="F445" s="3">
        <v>5</v>
      </c>
      <c r="G445" s="3">
        <v>3</v>
      </c>
      <c r="H445" s="3" t="str">
        <f t="shared" si="316"/>
        <v>H</v>
      </c>
      <c r="I445" s="3">
        <v>2.1</v>
      </c>
      <c r="J445" s="3">
        <v>3.5</v>
      </c>
      <c r="K445" s="3">
        <v>3.4</v>
      </c>
      <c r="L445" s="3">
        <v>1.73</v>
      </c>
      <c r="M445" s="3">
        <v>2.1</v>
      </c>
      <c r="N445" s="3">
        <f t="shared" si="274"/>
        <v>8</v>
      </c>
      <c r="O445" s="3">
        <f t="shared" si="275"/>
        <v>5.6022408963585457E-2</v>
      </c>
      <c r="P445" s="3">
        <f t="shared" si="276"/>
        <v>5.4225158271401064E-2</v>
      </c>
      <c r="Q445" s="3">
        <f t="shared" si="277"/>
        <v>2.2176470588235295</v>
      </c>
      <c r="R445" s="3">
        <f t="shared" si="278"/>
        <v>3.6960784313725492</v>
      </c>
      <c r="S445" s="3">
        <f t="shared" si="279"/>
        <v>3.5904761904761906</v>
      </c>
      <c r="T445" s="3">
        <f t="shared" si="280"/>
        <v>1.8269187675070029</v>
      </c>
      <c r="U445" s="3">
        <f t="shared" si="281"/>
        <v>2.2176470588235295</v>
      </c>
      <c r="V445" s="4">
        <f t="shared" si="282"/>
        <v>0.47619047619047616</v>
      </c>
      <c r="W445" s="4">
        <f t="shared" si="283"/>
        <v>0.2857142857142857</v>
      </c>
      <c r="X445" s="4">
        <f t="shared" si="284"/>
        <v>0.29411764705882354</v>
      </c>
      <c r="Y445" s="4">
        <f t="shared" si="285"/>
        <v>0.5780346820809249</v>
      </c>
      <c r="Z445" s="4">
        <f t="shared" si="286"/>
        <v>0.47619047619047616</v>
      </c>
      <c r="AA445" s="4">
        <f t="shared" si="287"/>
        <v>0.6</v>
      </c>
      <c r="AB445" s="4">
        <f t="shared" si="288"/>
        <v>0.61764705882352944</v>
      </c>
      <c r="AC445" s="4">
        <f t="shared" si="289"/>
        <v>1.6666666666666665</v>
      </c>
      <c r="AD445" s="4">
        <f t="shared" si="290"/>
        <v>1.0294117647058825</v>
      </c>
      <c r="AE445" s="4">
        <f t="shared" si="291"/>
        <v>1.6190476190476188</v>
      </c>
      <c r="AF445" s="4">
        <f t="shared" si="292"/>
        <v>0.97142857142857142</v>
      </c>
      <c r="AG445" s="4">
        <f t="shared" si="293"/>
        <v>0.82380952380952377</v>
      </c>
      <c r="AH445" s="4">
        <f t="shared" si="294"/>
        <v>1.2138728323699424</v>
      </c>
      <c r="AI445" s="4">
        <f t="shared" si="295"/>
        <v>-1.3728291316526611</v>
      </c>
      <c r="AJ445" s="4">
        <f t="shared" si="319"/>
        <v>-1.4784313725490197</v>
      </c>
      <c r="AK445" s="4">
        <f t="shared" si="319"/>
        <v>0.10560224089635861</v>
      </c>
      <c r="AL445" s="4">
        <f t="shared" si="297"/>
        <v>-0.39072829131652664</v>
      </c>
      <c r="AM445" s="4">
        <f t="shared" si="298"/>
        <v>0.39072829131652664</v>
      </c>
      <c r="AN445" s="4">
        <f t="shared" si="299"/>
        <v>-0.68641456582633054</v>
      </c>
      <c r="AO445" s="4">
        <f t="shared" si="320"/>
        <v>-0.73921568627450984</v>
      </c>
      <c r="AP445" s="4">
        <f t="shared" si="320"/>
        <v>5.2801120448179306E-2</v>
      </c>
      <c r="AQ445" s="4">
        <f t="shared" si="301"/>
        <v>-0.19536414565826332</v>
      </c>
      <c r="AR445" s="4">
        <f t="shared" si="302"/>
        <v>0.19536414565826332</v>
      </c>
      <c r="AS445" s="4">
        <f t="shared" si="317"/>
        <v>-0.60154991384183076</v>
      </c>
      <c r="AT445" s="4">
        <f t="shared" si="317"/>
        <v>-0.63656334561864669</v>
      </c>
      <c r="AU445" s="4">
        <f t="shared" si="317"/>
        <v>5.2752133258955503E-2</v>
      </c>
      <c r="AV445" s="4">
        <f t="shared" si="317"/>
        <v>-0.19293405970007721</v>
      </c>
      <c r="AW445" s="4">
        <f t="shared" si="317"/>
        <v>0.19293405970007721</v>
      </c>
      <c r="AX445" s="4">
        <f t="shared" si="318"/>
        <v>-108.27898449152953</v>
      </c>
      <c r="AY445" s="4">
        <f t="shared" si="318"/>
        <v>-114.58140221135641</v>
      </c>
      <c r="AZ445" s="4">
        <f t="shared" si="318"/>
        <v>9.4953839866119907</v>
      </c>
      <c r="BA445" s="4">
        <f t="shared" si="318"/>
        <v>-34.728130746013903</v>
      </c>
      <c r="BB445" s="4">
        <f t="shared" si="318"/>
        <v>34.728130746013903</v>
      </c>
      <c r="BC445" s="4">
        <f t="shared" si="303"/>
        <v>-0.38235294117647056</v>
      </c>
      <c r="BD445" s="4">
        <f t="shared" si="321"/>
        <v>-0.4</v>
      </c>
      <c r="BE445" s="4">
        <f t="shared" si="321"/>
        <v>2.941176470588237E-2</v>
      </c>
      <c r="BF445" s="4">
        <f t="shared" si="305"/>
        <v>-0.1761904761904762</v>
      </c>
      <c r="BG445" s="4">
        <f t="shared" si="306"/>
        <v>0.2138728323699422</v>
      </c>
      <c r="BH445" s="4">
        <f t="shared" si="307"/>
        <v>0.82477986773579992</v>
      </c>
      <c r="BI445" s="4">
        <f t="shared" si="308"/>
        <v>3.1680672268907561</v>
      </c>
      <c r="BJ445" s="4">
        <f t="shared" si="309"/>
        <v>0.2603416558635549</v>
      </c>
      <c r="BK445" s="4">
        <f t="shared" si="310"/>
        <v>0.27628662439134882</v>
      </c>
      <c r="BL445" s="4">
        <f t="shared" si="311"/>
        <v>2.0222829131652662</v>
      </c>
      <c r="BM445" s="4">
        <f t="shared" si="312"/>
        <v>0.13662115354518153</v>
      </c>
      <c r="BN445" s="3">
        <f t="shared" si="313"/>
        <v>1</v>
      </c>
      <c r="BO445" s="3">
        <v>100</v>
      </c>
      <c r="BP445" s="3">
        <f t="shared" si="314"/>
        <v>1.1000000000000001</v>
      </c>
      <c r="BQ445" s="3">
        <f t="shared" si="315"/>
        <v>110.00000000000001</v>
      </c>
      <c r="BR445"/>
    </row>
    <row r="446" spans="1:70" x14ac:dyDescent="0.25">
      <c r="A446" t="s">
        <v>127</v>
      </c>
      <c r="B446" t="s">
        <v>287</v>
      </c>
      <c r="C446" t="s">
        <v>134</v>
      </c>
      <c r="D446" t="s">
        <v>27</v>
      </c>
      <c r="E446" t="s">
        <v>13</v>
      </c>
      <c r="F446" s="3">
        <v>1</v>
      </c>
      <c r="G446" s="3">
        <v>0</v>
      </c>
      <c r="H446" s="3" t="str">
        <f t="shared" si="316"/>
        <v>H</v>
      </c>
      <c r="I446" s="3">
        <v>3.5</v>
      </c>
      <c r="J446" s="3">
        <v>3.9</v>
      </c>
      <c r="K446" s="3">
        <v>2</v>
      </c>
      <c r="L446" s="3">
        <v>1.62</v>
      </c>
      <c r="M446" s="3">
        <v>2.2999999999999998</v>
      </c>
      <c r="N446" s="3">
        <f t="shared" si="274"/>
        <v>1</v>
      </c>
      <c r="O446" s="3">
        <f t="shared" si="275"/>
        <v>4.2124542124542197E-2</v>
      </c>
      <c r="P446" s="3">
        <f t="shared" si="276"/>
        <v>5.2066559312936134E-2</v>
      </c>
      <c r="Q446" s="3">
        <f t="shared" si="277"/>
        <v>3.6474358974358978</v>
      </c>
      <c r="R446" s="3">
        <f t="shared" si="278"/>
        <v>4.0642857142857141</v>
      </c>
      <c r="S446" s="3">
        <f t="shared" si="279"/>
        <v>2.0842490842490844</v>
      </c>
      <c r="T446" s="3">
        <f t="shared" si="280"/>
        <v>1.6882417582417584</v>
      </c>
      <c r="U446" s="3">
        <f t="shared" si="281"/>
        <v>2.3968864468864468</v>
      </c>
      <c r="V446" s="4">
        <f t="shared" si="282"/>
        <v>0.2857142857142857</v>
      </c>
      <c r="W446" s="4">
        <f t="shared" si="283"/>
        <v>0.25641025641025644</v>
      </c>
      <c r="X446" s="4">
        <f t="shared" si="284"/>
        <v>0.5</v>
      </c>
      <c r="Y446" s="4">
        <f t="shared" si="285"/>
        <v>0.61728395061728392</v>
      </c>
      <c r="Z446" s="4">
        <f t="shared" si="286"/>
        <v>0.43478260869565222</v>
      </c>
      <c r="AA446" s="4">
        <f t="shared" si="287"/>
        <v>0.89743589743589747</v>
      </c>
      <c r="AB446" s="4">
        <f t="shared" si="288"/>
        <v>1.75</v>
      </c>
      <c r="AC446" s="4">
        <f t="shared" si="289"/>
        <v>1.1142857142857143</v>
      </c>
      <c r="AD446" s="4">
        <f t="shared" si="290"/>
        <v>1.95</v>
      </c>
      <c r="AE446" s="4">
        <f t="shared" si="291"/>
        <v>0.5714285714285714</v>
      </c>
      <c r="AF446" s="4">
        <f t="shared" si="292"/>
        <v>0.51282051282051289</v>
      </c>
      <c r="AG446" s="4">
        <f t="shared" si="293"/>
        <v>0.70434782608695667</v>
      </c>
      <c r="AH446" s="4">
        <f t="shared" si="294"/>
        <v>1.419753086419753</v>
      </c>
      <c r="AI446" s="4">
        <f t="shared" si="295"/>
        <v>1.5631868131868134</v>
      </c>
      <c r="AJ446" s="4">
        <f t="shared" si="319"/>
        <v>-0.41684981684981626</v>
      </c>
      <c r="AK446" s="4">
        <f t="shared" si="319"/>
        <v>1.9800366300366297</v>
      </c>
      <c r="AL446" s="4">
        <f t="shared" si="297"/>
        <v>-0.70864468864468844</v>
      </c>
      <c r="AM446" s="4">
        <f t="shared" si="298"/>
        <v>0.70864468864468844</v>
      </c>
      <c r="AN446" s="4">
        <f t="shared" si="299"/>
        <v>0.7815934065934067</v>
      </c>
      <c r="AO446" s="4">
        <f t="shared" si="320"/>
        <v>-0.20842490842490813</v>
      </c>
      <c r="AP446" s="4">
        <f t="shared" si="320"/>
        <v>0.99001831501831483</v>
      </c>
      <c r="AQ446" s="4">
        <f t="shared" si="301"/>
        <v>-0.35432234432234422</v>
      </c>
      <c r="AR446" s="4">
        <f t="shared" si="302"/>
        <v>0.35432234432234422</v>
      </c>
      <c r="AS446" s="4">
        <f t="shared" si="317"/>
        <v>0.663416206636393</v>
      </c>
      <c r="AT446" s="4">
        <f t="shared" si="317"/>
        <v>-0.20548315339637274</v>
      </c>
      <c r="AU446" s="4">
        <f t="shared" si="317"/>
        <v>0.7803823295240393</v>
      </c>
      <c r="AV446" s="4">
        <f t="shared" si="317"/>
        <v>-0.34052025863619712</v>
      </c>
      <c r="AW446" s="4">
        <f t="shared" si="317"/>
        <v>0.34052025863619712</v>
      </c>
      <c r="AX446" s="4">
        <f t="shared" si="318"/>
        <v>119.41491719455075</v>
      </c>
      <c r="AY446" s="4">
        <f t="shared" si="318"/>
        <v>-36.98696761134709</v>
      </c>
      <c r="AZ446" s="4">
        <f t="shared" si="318"/>
        <v>140.46881931432708</v>
      </c>
      <c r="BA446" s="4">
        <f t="shared" si="318"/>
        <v>-61.293646554515483</v>
      </c>
      <c r="BB446" s="4">
        <f t="shared" si="318"/>
        <v>61.293646554515483</v>
      </c>
      <c r="BC446" s="4">
        <f t="shared" si="303"/>
        <v>0.75</v>
      </c>
      <c r="BD446" s="4">
        <f t="shared" si="321"/>
        <v>-0.10256410256410242</v>
      </c>
      <c r="BE446" s="4">
        <f t="shared" si="321"/>
        <v>0.94999999999999973</v>
      </c>
      <c r="BF446" s="4">
        <f t="shared" si="305"/>
        <v>-0.29565217391304338</v>
      </c>
      <c r="BG446" s="4">
        <f t="shared" si="306"/>
        <v>0.41975308641975295</v>
      </c>
      <c r="BH446" s="4">
        <f t="shared" si="307"/>
        <v>1.0438599713735299</v>
      </c>
      <c r="BI446" s="4">
        <f t="shared" si="308"/>
        <v>3.2653235653235657</v>
      </c>
      <c r="BJ446" s="4">
        <f t="shared" si="309"/>
        <v>0.31968040853865343</v>
      </c>
      <c r="BK446" s="4">
        <f t="shared" si="310"/>
        <v>0.50108746479248922</v>
      </c>
      <c r="BL446" s="4">
        <f t="shared" si="311"/>
        <v>2.0425641025641026</v>
      </c>
      <c r="BM446" s="4">
        <f t="shared" si="312"/>
        <v>0.24532276081982274</v>
      </c>
      <c r="BN446" s="3">
        <f t="shared" si="313"/>
        <v>1</v>
      </c>
      <c r="BO446" s="3">
        <v>100</v>
      </c>
      <c r="BP446" s="3">
        <f t="shared" si="314"/>
        <v>2.5</v>
      </c>
      <c r="BQ446" s="3">
        <f t="shared" si="315"/>
        <v>250</v>
      </c>
      <c r="BR446"/>
    </row>
    <row r="447" spans="1:70" x14ac:dyDescent="0.25">
      <c r="A447" t="s">
        <v>127</v>
      </c>
      <c r="B447" t="s">
        <v>287</v>
      </c>
      <c r="C447" t="s">
        <v>134</v>
      </c>
      <c r="D447" t="s">
        <v>130</v>
      </c>
      <c r="E447" t="s">
        <v>18</v>
      </c>
      <c r="F447" s="3">
        <v>3</v>
      </c>
      <c r="G447" s="3">
        <v>2</v>
      </c>
      <c r="H447" s="3" t="str">
        <f t="shared" si="316"/>
        <v>H</v>
      </c>
      <c r="I447" s="3">
        <v>1.25</v>
      </c>
      <c r="J447" s="3">
        <v>6.5</v>
      </c>
      <c r="K447" s="3">
        <v>10</v>
      </c>
      <c r="L447" s="3">
        <v>1.5</v>
      </c>
      <c r="M447" s="3">
        <v>2.63</v>
      </c>
      <c r="N447" s="3">
        <f t="shared" si="274"/>
        <v>5</v>
      </c>
      <c r="O447" s="3">
        <f t="shared" si="275"/>
        <v>5.3846153846153877E-2</v>
      </c>
      <c r="P447" s="3">
        <f t="shared" si="276"/>
        <v>4.6894803548795938E-2</v>
      </c>
      <c r="Q447" s="3">
        <f t="shared" si="277"/>
        <v>1.3173076923076923</v>
      </c>
      <c r="R447" s="3">
        <f t="shared" si="278"/>
        <v>6.8500000000000005</v>
      </c>
      <c r="S447" s="3">
        <f t="shared" si="279"/>
        <v>10.538461538461538</v>
      </c>
      <c r="T447" s="3">
        <f t="shared" si="280"/>
        <v>1.5807692307692309</v>
      </c>
      <c r="U447" s="3">
        <f t="shared" si="281"/>
        <v>2.7716153846153846</v>
      </c>
      <c r="V447" s="4">
        <f t="shared" si="282"/>
        <v>0.8</v>
      </c>
      <c r="W447" s="4">
        <f t="shared" si="283"/>
        <v>0.15384615384615385</v>
      </c>
      <c r="X447" s="4">
        <f t="shared" si="284"/>
        <v>0.1</v>
      </c>
      <c r="Y447" s="4">
        <f t="shared" si="285"/>
        <v>0.66666666666666663</v>
      </c>
      <c r="Z447" s="4">
        <f t="shared" si="286"/>
        <v>0.38022813688212931</v>
      </c>
      <c r="AA447" s="4">
        <f t="shared" si="287"/>
        <v>0.19230769230769232</v>
      </c>
      <c r="AB447" s="4">
        <f t="shared" si="288"/>
        <v>0.125</v>
      </c>
      <c r="AC447" s="4">
        <f t="shared" si="289"/>
        <v>5.2</v>
      </c>
      <c r="AD447" s="4">
        <f t="shared" si="290"/>
        <v>0.65</v>
      </c>
      <c r="AE447" s="4">
        <f t="shared" si="291"/>
        <v>8</v>
      </c>
      <c r="AF447" s="4">
        <f t="shared" si="292"/>
        <v>1.5384615384615385</v>
      </c>
      <c r="AG447" s="4">
        <f t="shared" si="293"/>
        <v>0.57034220532319391</v>
      </c>
      <c r="AH447" s="4">
        <f t="shared" si="294"/>
        <v>1.7533333333333332</v>
      </c>
      <c r="AI447" s="4">
        <f t="shared" si="295"/>
        <v>-9.2211538461538467</v>
      </c>
      <c r="AJ447" s="4">
        <f t="shared" si="319"/>
        <v>-5.532692307692308</v>
      </c>
      <c r="AK447" s="4">
        <f t="shared" si="319"/>
        <v>-3.6884615384615378</v>
      </c>
      <c r="AL447" s="4">
        <f t="shared" si="297"/>
        <v>-1.1908461538461537</v>
      </c>
      <c r="AM447" s="4">
        <f t="shared" si="298"/>
        <v>1.1908461538461537</v>
      </c>
      <c r="AN447" s="4">
        <f t="shared" si="299"/>
        <v>-4.6105769230769234</v>
      </c>
      <c r="AO447" s="4">
        <f t="shared" si="320"/>
        <v>-2.766346153846154</v>
      </c>
      <c r="AP447" s="4">
        <f t="shared" si="320"/>
        <v>-1.8442307692307689</v>
      </c>
      <c r="AQ447" s="4">
        <f t="shared" si="301"/>
        <v>-0.59542307692307683</v>
      </c>
      <c r="AR447" s="4">
        <f t="shared" si="302"/>
        <v>0.59542307692307683</v>
      </c>
      <c r="AS447" s="4">
        <f t="shared" si="317"/>
        <v>-1.3572118955222099</v>
      </c>
      <c r="AT447" s="4">
        <f t="shared" si="317"/>
        <v>-1.2239243909422599</v>
      </c>
      <c r="AU447" s="4">
        <f t="shared" si="317"/>
        <v>-1.0739369801883083</v>
      </c>
      <c r="AV447" s="4">
        <f t="shared" si="317"/>
        <v>-0.53704731920004045</v>
      </c>
      <c r="AW447" s="4">
        <f t="shared" si="317"/>
        <v>0.53704731920004045</v>
      </c>
      <c r="AX447" s="4">
        <f t="shared" si="318"/>
        <v>-244.29814119399776</v>
      </c>
      <c r="AY447" s="4">
        <f t="shared" si="318"/>
        <v>-220.30639036960679</v>
      </c>
      <c r="AZ447" s="4">
        <f t="shared" si="318"/>
        <v>-193.30865643389549</v>
      </c>
      <c r="BA447" s="4">
        <f t="shared" si="318"/>
        <v>-96.66851745600728</v>
      </c>
      <c r="BB447" s="4">
        <f t="shared" si="318"/>
        <v>96.66851745600728</v>
      </c>
      <c r="BC447" s="4">
        <f t="shared" si="303"/>
        <v>-0.87500000000000011</v>
      </c>
      <c r="BD447" s="4">
        <f t="shared" si="321"/>
        <v>-0.80769230769230771</v>
      </c>
      <c r="BE447" s="4">
        <f t="shared" si="321"/>
        <v>-0.34999999999999992</v>
      </c>
      <c r="BF447" s="4">
        <f t="shared" si="305"/>
        <v>-0.42965779467680604</v>
      </c>
      <c r="BG447" s="4">
        <f t="shared" si="306"/>
        <v>0.75333333333333319</v>
      </c>
      <c r="BH447" s="4">
        <f t="shared" si="307"/>
        <v>4.6412123227081068</v>
      </c>
      <c r="BI447" s="4">
        <f t="shared" si="308"/>
        <v>6.2352564102564108</v>
      </c>
      <c r="BJ447" s="4">
        <f t="shared" si="309"/>
        <v>0.74434987389993279</v>
      </c>
      <c r="BK447" s="4">
        <f t="shared" si="310"/>
        <v>0.84205539073453528</v>
      </c>
      <c r="BL447" s="4">
        <f t="shared" si="311"/>
        <v>2.1761923076923075</v>
      </c>
      <c r="BM447" s="4">
        <f t="shared" si="312"/>
        <v>0.38693978825220338</v>
      </c>
      <c r="BN447" s="3">
        <f t="shared" si="313"/>
        <v>1</v>
      </c>
      <c r="BO447" s="3">
        <v>100</v>
      </c>
      <c r="BP447" s="3">
        <f t="shared" si="314"/>
        <v>0.25</v>
      </c>
      <c r="BQ447" s="3">
        <f t="shared" si="315"/>
        <v>25</v>
      </c>
      <c r="BR447"/>
    </row>
    <row r="448" spans="1:70" x14ac:dyDescent="0.25">
      <c r="A448" t="s">
        <v>127</v>
      </c>
      <c r="B448" t="s">
        <v>287</v>
      </c>
      <c r="C448" t="s">
        <v>134</v>
      </c>
      <c r="D448" t="s">
        <v>14</v>
      </c>
      <c r="E448" t="s">
        <v>28</v>
      </c>
      <c r="F448" s="3">
        <v>4</v>
      </c>
      <c r="G448" s="3">
        <v>1</v>
      </c>
      <c r="H448" s="3" t="str">
        <f t="shared" si="316"/>
        <v>H</v>
      </c>
      <c r="I448" s="3">
        <v>1.9</v>
      </c>
      <c r="J448" s="3">
        <v>3.8</v>
      </c>
      <c r="K448" s="3">
        <v>3.8</v>
      </c>
      <c r="L448" s="3">
        <v>1.73</v>
      </c>
      <c r="M448" s="3">
        <v>2.1</v>
      </c>
      <c r="N448" s="3">
        <f t="shared" si="274"/>
        <v>5</v>
      </c>
      <c r="O448" s="3">
        <f t="shared" si="275"/>
        <v>5.2631578947368363E-2</v>
      </c>
      <c r="P448" s="3">
        <f t="shared" si="276"/>
        <v>5.4225158271401064E-2</v>
      </c>
      <c r="Q448" s="3">
        <f t="shared" si="277"/>
        <v>1.9999999999999998</v>
      </c>
      <c r="R448" s="3">
        <f t="shared" si="278"/>
        <v>3.9999999999999996</v>
      </c>
      <c r="S448" s="3">
        <f t="shared" si="279"/>
        <v>3.9999999999999996</v>
      </c>
      <c r="T448" s="3">
        <f t="shared" si="280"/>
        <v>1.8210526315789473</v>
      </c>
      <c r="U448" s="3">
        <f t="shared" si="281"/>
        <v>2.2105263157894735</v>
      </c>
      <c r="V448" s="4">
        <f t="shared" si="282"/>
        <v>0.52631578947368418</v>
      </c>
      <c r="W448" s="4">
        <f t="shared" si="283"/>
        <v>0.26315789473684209</v>
      </c>
      <c r="X448" s="4">
        <f t="shared" si="284"/>
        <v>0.26315789473684209</v>
      </c>
      <c r="Y448" s="4">
        <f t="shared" si="285"/>
        <v>0.5780346820809249</v>
      </c>
      <c r="Z448" s="4">
        <f t="shared" si="286"/>
        <v>0.47619047619047616</v>
      </c>
      <c r="AA448" s="4">
        <f t="shared" si="287"/>
        <v>0.5</v>
      </c>
      <c r="AB448" s="4">
        <f t="shared" si="288"/>
        <v>0.5</v>
      </c>
      <c r="AC448" s="4">
        <f t="shared" si="289"/>
        <v>2</v>
      </c>
      <c r="AD448" s="4">
        <f t="shared" si="290"/>
        <v>1</v>
      </c>
      <c r="AE448" s="4">
        <f t="shared" si="291"/>
        <v>2</v>
      </c>
      <c r="AF448" s="4">
        <f t="shared" si="292"/>
        <v>1</v>
      </c>
      <c r="AG448" s="4">
        <f t="shared" si="293"/>
        <v>0.82380952380952377</v>
      </c>
      <c r="AH448" s="4">
        <f t="shared" si="294"/>
        <v>1.2138728323699424</v>
      </c>
      <c r="AI448" s="4">
        <f t="shared" si="295"/>
        <v>-1.9999999999999998</v>
      </c>
      <c r="AJ448" s="4">
        <f t="shared" si="319"/>
        <v>-1.9999999999999998</v>
      </c>
      <c r="AK448" s="4">
        <f t="shared" si="319"/>
        <v>0</v>
      </c>
      <c r="AL448" s="4">
        <f t="shared" si="297"/>
        <v>-0.38947368421052619</v>
      </c>
      <c r="AM448" s="4">
        <f t="shared" si="298"/>
        <v>0.38947368421052619</v>
      </c>
      <c r="AN448" s="4">
        <f t="shared" si="299"/>
        <v>-0.99999999999999989</v>
      </c>
      <c r="AO448" s="4">
        <f t="shared" si="320"/>
        <v>-0.99999999999999989</v>
      </c>
      <c r="AP448" s="4">
        <f t="shared" si="320"/>
        <v>0</v>
      </c>
      <c r="AQ448" s="4">
        <f t="shared" si="301"/>
        <v>-0.1947368421052631</v>
      </c>
      <c r="AR448" s="4">
        <f t="shared" si="302"/>
        <v>0.1947368421052631</v>
      </c>
      <c r="AS448" s="4">
        <f t="shared" si="317"/>
        <v>-0.78539816339744828</v>
      </c>
      <c r="AT448" s="4">
        <f t="shared" si="317"/>
        <v>-0.78539816339744828</v>
      </c>
      <c r="AU448" s="4">
        <f t="shared" si="317"/>
        <v>0</v>
      </c>
      <c r="AV448" s="4">
        <f t="shared" si="317"/>
        <v>-0.1923297470543778</v>
      </c>
      <c r="AW448" s="4">
        <f t="shared" si="317"/>
        <v>0.1923297470543778</v>
      </c>
      <c r="AX448" s="4">
        <f t="shared" si="318"/>
        <v>-141.37166941154069</v>
      </c>
      <c r="AY448" s="4">
        <f t="shared" si="318"/>
        <v>-141.37166941154069</v>
      </c>
      <c r="AZ448" s="4">
        <f t="shared" si="318"/>
        <v>0</v>
      </c>
      <c r="BA448" s="4">
        <f t="shared" si="318"/>
        <v>-34.619354469788007</v>
      </c>
      <c r="BB448" s="4">
        <f t="shared" si="318"/>
        <v>34.619354469788007</v>
      </c>
      <c r="BC448" s="4">
        <f t="shared" si="303"/>
        <v>-0.5</v>
      </c>
      <c r="BD448" s="4">
        <f t="shared" si="321"/>
        <v>-0.5</v>
      </c>
      <c r="BE448" s="4">
        <f t="shared" si="321"/>
        <v>0</v>
      </c>
      <c r="BF448" s="4">
        <f t="shared" si="305"/>
        <v>-0.17619047619047615</v>
      </c>
      <c r="BG448" s="4">
        <f t="shared" si="306"/>
        <v>0.21387283236994215</v>
      </c>
      <c r="BH448" s="4">
        <f t="shared" si="307"/>
        <v>1.1547005383792526</v>
      </c>
      <c r="BI448" s="4">
        <f t="shared" si="308"/>
        <v>3.3333333333333326</v>
      </c>
      <c r="BJ448" s="4">
        <f t="shared" si="309"/>
        <v>0.34641016151377585</v>
      </c>
      <c r="BK448" s="4">
        <f t="shared" si="310"/>
        <v>0.27539948319897106</v>
      </c>
      <c r="BL448" s="4">
        <f t="shared" si="311"/>
        <v>2.0157894736842104</v>
      </c>
      <c r="BM448" s="4">
        <f t="shared" si="312"/>
        <v>0.13662115354518148</v>
      </c>
      <c r="BN448" s="3">
        <f t="shared" si="313"/>
        <v>1</v>
      </c>
      <c r="BO448" s="3">
        <v>100</v>
      </c>
      <c r="BP448" s="3">
        <f t="shared" si="314"/>
        <v>0.89999999999999991</v>
      </c>
      <c r="BQ448" s="3">
        <f t="shared" si="315"/>
        <v>89.999999999999986</v>
      </c>
      <c r="BR448"/>
    </row>
    <row r="449" spans="1:70" x14ac:dyDescent="0.25">
      <c r="A449" t="s">
        <v>127</v>
      </c>
      <c r="B449" t="s">
        <v>287</v>
      </c>
      <c r="C449" t="s">
        <v>136</v>
      </c>
      <c r="D449" t="s">
        <v>17</v>
      </c>
      <c r="E449" t="s">
        <v>20</v>
      </c>
      <c r="F449" s="3">
        <v>0</v>
      </c>
      <c r="G449" s="3">
        <v>0</v>
      </c>
      <c r="H449" s="3" t="str">
        <f t="shared" si="316"/>
        <v>D</v>
      </c>
      <c r="I449" s="3">
        <v>3.7</v>
      </c>
      <c r="J449" s="3">
        <v>3.7</v>
      </c>
      <c r="K449" s="3">
        <v>1.95</v>
      </c>
      <c r="L449" s="3">
        <v>1.73</v>
      </c>
      <c r="M449" s="3">
        <v>2.1</v>
      </c>
      <c r="N449" s="3">
        <f t="shared" si="274"/>
        <v>0</v>
      </c>
      <c r="O449" s="3">
        <f t="shared" si="275"/>
        <v>5.3361053361053346E-2</v>
      </c>
      <c r="P449" s="3">
        <f t="shared" si="276"/>
        <v>5.4225158271401064E-2</v>
      </c>
      <c r="Q449" s="3">
        <f t="shared" si="277"/>
        <v>3.8974358974358974</v>
      </c>
      <c r="R449" s="3">
        <f t="shared" si="278"/>
        <v>3.8974358974358974</v>
      </c>
      <c r="S449" s="3">
        <f t="shared" si="279"/>
        <v>2.0540540540540539</v>
      </c>
      <c r="T449" s="3">
        <f t="shared" si="280"/>
        <v>1.8223146223146223</v>
      </c>
      <c r="U449" s="3">
        <f t="shared" si="281"/>
        <v>2.2120582120582122</v>
      </c>
      <c r="V449" s="4">
        <f t="shared" si="282"/>
        <v>0.27027027027027023</v>
      </c>
      <c r="W449" s="4">
        <f t="shared" si="283"/>
        <v>0.27027027027027023</v>
      </c>
      <c r="X449" s="4">
        <f t="shared" si="284"/>
        <v>0.51282051282051289</v>
      </c>
      <c r="Y449" s="4">
        <f t="shared" si="285"/>
        <v>0.5780346820809249</v>
      </c>
      <c r="Z449" s="4">
        <f t="shared" si="286"/>
        <v>0.47619047619047616</v>
      </c>
      <c r="AA449" s="4">
        <f t="shared" si="287"/>
        <v>1</v>
      </c>
      <c r="AB449" s="4">
        <f t="shared" si="288"/>
        <v>1.8974358974358976</v>
      </c>
      <c r="AC449" s="4">
        <f t="shared" si="289"/>
        <v>1</v>
      </c>
      <c r="AD449" s="4">
        <f t="shared" si="290"/>
        <v>1.8974358974358976</v>
      </c>
      <c r="AE449" s="4">
        <f t="shared" si="291"/>
        <v>0.52702702702702697</v>
      </c>
      <c r="AF449" s="4">
        <f t="shared" si="292"/>
        <v>0.52702702702702697</v>
      </c>
      <c r="AG449" s="4">
        <f t="shared" si="293"/>
        <v>0.82380952380952377</v>
      </c>
      <c r="AH449" s="4">
        <f t="shared" si="294"/>
        <v>1.2138728323699424</v>
      </c>
      <c r="AI449" s="4">
        <f t="shared" si="295"/>
        <v>1.8433818433818434</v>
      </c>
      <c r="AJ449" s="4">
        <f t="shared" si="319"/>
        <v>0</v>
      </c>
      <c r="AK449" s="4">
        <f t="shared" si="319"/>
        <v>1.8433818433818434</v>
      </c>
      <c r="AL449" s="4">
        <f t="shared" si="297"/>
        <v>-0.38974358974358991</v>
      </c>
      <c r="AM449" s="4">
        <f t="shared" si="298"/>
        <v>0.38974358974358991</v>
      </c>
      <c r="AN449" s="4">
        <f t="shared" si="299"/>
        <v>0.92169092169092171</v>
      </c>
      <c r="AO449" s="4">
        <f t="shared" si="320"/>
        <v>0</v>
      </c>
      <c r="AP449" s="4">
        <f t="shared" si="320"/>
        <v>0.92169092169092171</v>
      </c>
      <c r="AQ449" s="4">
        <f t="shared" si="301"/>
        <v>-0.19487179487179496</v>
      </c>
      <c r="AR449" s="4">
        <f t="shared" si="302"/>
        <v>0.19487179487179496</v>
      </c>
      <c r="AS449" s="4">
        <f t="shared" si="317"/>
        <v>0.74467060691905917</v>
      </c>
      <c r="AT449" s="4">
        <f t="shared" si="317"/>
        <v>0</v>
      </c>
      <c r="AU449" s="4">
        <f t="shared" si="317"/>
        <v>0.74467060691905917</v>
      </c>
      <c r="AV449" s="4">
        <f t="shared" si="317"/>
        <v>-0.19245976577634136</v>
      </c>
      <c r="AW449" s="4">
        <f t="shared" si="317"/>
        <v>0.19245976577634136</v>
      </c>
      <c r="AX449" s="4">
        <f t="shared" si="318"/>
        <v>134.04070924543063</v>
      </c>
      <c r="AY449" s="4">
        <f t="shared" si="318"/>
        <v>0</v>
      </c>
      <c r="AZ449" s="4">
        <f t="shared" si="318"/>
        <v>134.04070924543063</v>
      </c>
      <c r="BA449" s="4">
        <f t="shared" si="318"/>
        <v>-34.642757839741442</v>
      </c>
      <c r="BB449" s="4">
        <f t="shared" si="318"/>
        <v>34.642757839741442</v>
      </c>
      <c r="BC449" s="4">
        <f t="shared" si="303"/>
        <v>0.89743589743589747</v>
      </c>
      <c r="BD449" s="4">
        <f t="shared" si="321"/>
        <v>0</v>
      </c>
      <c r="BE449" s="4">
        <f t="shared" si="321"/>
        <v>0.89743589743589747</v>
      </c>
      <c r="BF449" s="4">
        <f t="shared" si="305"/>
        <v>-0.17619047619047626</v>
      </c>
      <c r="BG449" s="4">
        <f t="shared" si="306"/>
        <v>0.21387283236994228</v>
      </c>
      <c r="BH449" s="4">
        <f t="shared" si="307"/>
        <v>1.0642770034957778</v>
      </c>
      <c r="BI449" s="4">
        <f t="shared" si="308"/>
        <v>3.2829752829752827</v>
      </c>
      <c r="BJ449" s="4">
        <f t="shared" si="309"/>
        <v>0.3241806324326782</v>
      </c>
      <c r="BK449" s="4">
        <f t="shared" si="310"/>
        <v>0.27559033523168019</v>
      </c>
      <c r="BL449" s="4">
        <f t="shared" si="311"/>
        <v>2.0171864171864171</v>
      </c>
      <c r="BM449" s="4">
        <f t="shared" si="312"/>
        <v>0.13662115354518159</v>
      </c>
      <c r="BN449" s="3">
        <f t="shared" si="313"/>
        <v>0</v>
      </c>
      <c r="BO449" s="3">
        <v>100</v>
      </c>
      <c r="BP449" s="3">
        <f t="shared" si="314"/>
        <v>-1</v>
      </c>
      <c r="BQ449" s="3">
        <f t="shared" si="315"/>
        <v>-100</v>
      </c>
      <c r="BR449"/>
    </row>
    <row r="450" spans="1:70" x14ac:dyDescent="0.25">
      <c r="A450" t="s">
        <v>127</v>
      </c>
      <c r="B450" t="s">
        <v>288</v>
      </c>
      <c r="C450" t="s">
        <v>138</v>
      </c>
      <c r="D450" t="s">
        <v>21</v>
      </c>
      <c r="E450" t="s">
        <v>141</v>
      </c>
      <c r="F450" s="3">
        <v>0</v>
      </c>
      <c r="G450" s="3">
        <v>0</v>
      </c>
      <c r="H450" s="3" t="str">
        <f t="shared" si="316"/>
        <v>D</v>
      </c>
      <c r="I450" s="3">
        <v>2.1</v>
      </c>
      <c r="J450" s="3">
        <v>3.9</v>
      </c>
      <c r="K450" s="3">
        <v>3.1</v>
      </c>
      <c r="L450" s="3">
        <v>1.44</v>
      </c>
      <c r="M450" s="3">
        <v>2.75</v>
      </c>
      <c r="N450" s="3">
        <f t="shared" si="274"/>
        <v>0</v>
      </c>
      <c r="O450" s="3">
        <f t="shared" si="275"/>
        <v>5.5181377762022921E-2</v>
      </c>
      <c r="P450" s="3">
        <f t="shared" si="276"/>
        <v>5.8080808080808066E-2</v>
      </c>
      <c r="Q450" s="3">
        <f t="shared" si="277"/>
        <v>2.2158808933002483</v>
      </c>
      <c r="R450" s="3">
        <f t="shared" si="278"/>
        <v>4.1152073732718897</v>
      </c>
      <c r="S450" s="3">
        <f t="shared" si="279"/>
        <v>3.271062271062271</v>
      </c>
      <c r="T450" s="3">
        <f t="shared" si="280"/>
        <v>1.5194611839773129</v>
      </c>
      <c r="U450" s="3">
        <f t="shared" si="281"/>
        <v>2.9017487888455631</v>
      </c>
      <c r="V450" s="4">
        <f t="shared" si="282"/>
        <v>0.47619047619047616</v>
      </c>
      <c r="W450" s="4">
        <f t="shared" si="283"/>
        <v>0.25641025641025644</v>
      </c>
      <c r="X450" s="4">
        <f t="shared" si="284"/>
        <v>0.32258064516129031</v>
      </c>
      <c r="Y450" s="4">
        <f t="shared" si="285"/>
        <v>0.69444444444444442</v>
      </c>
      <c r="Z450" s="4">
        <f t="shared" si="286"/>
        <v>0.36363636363636365</v>
      </c>
      <c r="AA450" s="4">
        <f t="shared" si="287"/>
        <v>0.53846153846153855</v>
      </c>
      <c r="AB450" s="4">
        <f t="shared" si="288"/>
        <v>0.67741935483870974</v>
      </c>
      <c r="AC450" s="4">
        <f t="shared" si="289"/>
        <v>1.857142857142857</v>
      </c>
      <c r="AD450" s="4">
        <f t="shared" si="290"/>
        <v>1.2580645161290323</v>
      </c>
      <c r="AE450" s="4">
        <f t="shared" si="291"/>
        <v>1.4761904761904763</v>
      </c>
      <c r="AF450" s="4">
        <f t="shared" si="292"/>
        <v>0.79487179487179493</v>
      </c>
      <c r="AG450" s="4">
        <f t="shared" si="293"/>
        <v>0.52363636363636357</v>
      </c>
      <c r="AH450" s="4">
        <f t="shared" si="294"/>
        <v>1.9097222222222223</v>
      </c>
      <c r="AI450" s="4">
        <f t="shared" si="295"/>
        <v>-1.0551813777620227</v>
      </c>
      <c r="AJ450" s="4">
        <f t="shared" si="319"/>
        <v>-1.8993264799716414</v>
      </c>
      <c r="AK450" s="4">
        <f t="shared" si="319"/>
        <v>0.84414510220961869</v>
      </c>
      <c r="AL450" s="4">
        <f t="shared" si="297"/>
        <v>-1.3822876048682502</v>
      </c>
      <c r="AM450" s="4">
        <f t="shared" si="298"/>
        <v>1.3822876048682502</v>
      </c>
      <c r="AN450" s="4">
        <f t="shared" si="299"/>
        <v>-0.52759068888101135</v>
      </c>
      <c r="AO450" s="4">
        <f t="shared" si="320"/>
        <v>-0.9496632399858207</v>
      </c>
      <c r="AP450" s="4">
        <f t="shared" si="320"/>
        <v>0.42207255110480935</v>
      </c>
      <c r="AQ450" s="4">
        <f t="shared" si="301"/>
        <v>-0.6911438024341251</v>
      </c>
      <c r="AR450" s="4">
        <f t="shared" si="302"/>
        <v>0.6911438024341251</v>
      </c>
      <c r="AS450" s="4">
        <f t="shared" si="317"/>
        <v>-0.48547575296223855</v>
      </c>
      <c r="AT450" s="4">
        <f t="shared" si="317"/>
        <v>-0.75958571590109214</v>
      </c>
      <c r="AU450" s="4">
        <f t="shared" si="317"/>
        <v>0.3993884611966223</v>
      </c>
      <c r="AV450" s="4">
        <f t="shared" si="317"/>
        <v>-0.60475744541485543</v>
      </c>
      <c r="AW450" s="4">
        <f t="shared" si="317"/>
        <v>0.60475744541485543</v>
      </c>
      <c r="AX450" s="4">
        <f t="shared" si="318"/>
        <v>-87.385635533202944</v>
      </c>
      <c r="AY450" s="4">
        <f t="shared" si="318"/>
        <v>-136.72542886219659</v>
      </c>
      <c r="AZ450" s="4">
        <f t="shared" si="318"/>
        <v>71.889923015392014</v>
      </c>
      <c r="BA450" s="4">
        <f t="shared" si="318"/>
        <v>-108.85634017467397</v>
      </c>
      <c r="BB450" s="4">
        <f t="shared" si="318"/>
        <v>108.85634017467397</v>
      </c>
      <c r="BC450" s="4">
        <f t="shared" si="303"/>
        <v>-0.32258064516129026</v>
      </c>
      <c r="BD450" s="4">
        <f t="shared" si="321"/>
        <v>-0.46153846153846156</v>
      </c>
      <c r="BE450" s="4">
        <f t="shared" si="321"/>
        <v>0.25806451612903236</v>
      </c>
      <c r="BF450" s="4">
        <f t="shared" si="305"/>
        <v>-0.47636363636363643</v>
      </c>
      <c r="BG450" s="4">
        <f t="shared" si="306"/>
        <v>0.90972222222222243</v>
      </c>
      <c r="BH450" s="4">
        <f t="shared" si="307"/>
        <v>0.95161527337134511</v>
      </c>
      <c r="BI450" s="4">
        <f t="shared" si="308"/>
        <v>3.2007168458781359</v>
      </c>
      <c r="BJ450" s="4">
        <f t="shared" si="309"/>
        <v>0.29731317051579542</v>
      </c>
      <c r="BK450" s="4">
        <f t="shared" si="310"/>
        <v>0.97742493895245086</v>
      </c>
      <c r="BL450" s="4">
        <f t="shared" si="311"/>
        <v>2.2106049864114379</v>
      </c>
      <c r="BM450" s="4">
        <f t="shared" si="312"/>
        <v>0.44215268895197024</v>
      </c>
      <c r="BN450" s="3">
        <f t="shared" si="313"/>
        <v>0</v>
      </c>
      <c r="BO450" s="3">
        <v>100</v>
      </c>
      <c r="BP450" s="3">
        <f t="shared" si="314"/>
        <v>-1</v>
      </c>
      <c r="BQ450" s="3">
        <f t="shared" si="315"/>
        <v>-100</v>
      </c>
      <c r="BR450"/>
    </row>
    <row r="451" spans="1:70" x14ac:dyDescent="0.25">
      <c r="A451" t="s">
        <v>127</v>
      </c>
      <c r="B451" t="s">
        <v>288</v>
      </c>
      <c r="C451" t="s">
        <v>138</v>
      </c>
      <c r="D451" t="s">
        <v>24</v>
      </c>
      <c r="E451" t="s">
        <v>133</v>
      </c>
      <c r="F451" s="3">
        <v>1</v>
      </c>
      <c r="G451" s="3">
        <v>1</v>
      </c>
      <c r="H451" s="3" t="str">
        <f t="shared" si="316"/>
        <v>D</v>
      </c>
      <c r="I451" s="3">
        <v>1.48</v>
      </c>
      <c r="J451" s="3">
        <v>4.5</v>
      </c>
      <c r="K451" s="3">
        <v>6.5</v>
      </c>
      <c r="L451" s="3">
        <v>1.57</v>
      </c>
      <c r="M451" s="3">
        <v>2.38</v>
      </c>
      <c r="N451" s="3">
        <f t="shared" ref="N451:N514" si="322">SUM(F451:G451)</f>
        <v>2</v>
      </c>
      <c r="O451" s="3">
        <f t="shared" ref="O451:O514" si="323">((1/I451)+(1/J451)+(1/K451))-1</f>
        <v>5.1744051744051722E-2</v>
      </c>
      <c r="P451" s="3">
        <f t="shared" ref="P451:P514" si="324">((1/L451)+(1/M451-1))</f>
        <v>5.7110742386126456E-2</v>
      </c>
      <c r="Q451" s="3">
        <f t="shared" ref="Q451:Q514" si="325">I451*(1+O451)</f>
        <v>1.5565811965811964</v>
      </c>
      <c r="R451" s="3">
        <f t="shared" ref="R451:R514" si="326">J451*(1+O451)</f>
        <v>4.7328482328482329</v>
      </c>
      <c r="S451" s="3">
        <f t="shared" ref="S451:S514" si="327">K451*(1+O451)</f>
        <v>6.8363363363363359</v>
      </c>
      <c r="T451" s="3">
        <f t="shared" ref="T451:T514" si="328">L451*(1+O451)</f>
        <v>1.6512381612381613</v>
      </c>
      <c r="U451" s="3">
        <f t="shared" ref="U451:U514" si="329">M451*(1+O451)</f>
        <v>2.5031508431508431</v>
      </c>
      <c r="V451" s="4">
        <f t="shared" ref="V451:V514" si="330">1/I451</f>
        <v>0.67567567567567566</v>
      </c>
      <c r="W451" s="4">
        <f t="shared" ref="W451:W514" si="331">1/J451</f>
        <v>0.22222222222222221</v>
      </c>
      <c r="X451" s="4">
        <f t="shared" ref="X451:X514" si="332">1/K451</f>
        <v>0.15384615384615385</v>
      </c>
      <c r="Y451" s="4">
        <f t="shared" ref="Y451:Y514" si="333">1/L451</f>
        <v>0.63694267515923564</v>
      </c>
      <c r="Z451" s="4">
        <f t="shared" ref="Z451:Z514" si="334">1/M451</f>
        <v>0.42016806722689076</v>
      </c>
      <c r="AA451" s="4">
        <f t="shared" ref="AA451:AA514" si="335">(I451/J451)</f>
        <v>0.3288888888888889</v>
      </c>
      <c r="AB451" s="4">
        <f t="shared" ref="AB451:AB514" si="336">(I451/K451)</f>
        <v>0.22769230769230769</v>
      </c>
      <c r="AC451" s="4">
        <f t="shared" ref="AC451:AC514" si="337">(J451/I451)</f>
        <v>3.0405405405405408</v>
      </c>
      <c r="AD451" s="4">
        <f t="shared" ref="AD451:AD514" si="338">(J451/K451)</f>
        <v>0.69230769230769229</v>
      </c>
      <c r="AE451" s="4">
        <f t="shared" ref="AE451:AE514" si="339">(K451/I451)</f>
        <v>4.3918918918918921</v>
      </c>
      <c r="AF451" s="4">
        <f t="shared" ref="AF451:AF514" si="340">(K451/J451)</f>
        <v>1.4444444444444444</v>
      </c>
      <c r="AG451" s="4">
        <f t="shared" ref="AG451:AG514" si="341">(L451/M451)</f>
        <v>0.65966386554621859</v>
      </c>
      <c r="AH451" s="4">
        <f t="shared" ref="AH451:AH514" si="342">(M451/L451)</f>
        <v>1.5159235668789808</v>
      </c>
      <c r="AI451" s="4">
        <f t="shared" ref="AI451:AI514" si="343">Q451-S451</f>
        <v>-5.2797551397551397</v>
      </c>
      <c r="AJ451" s="4">
        <f t="shared" si="319"/>
        <v>-3.1762670362670367</v>
      </c>
      <c r="AK451" s="4">
        <f t="shared" si="319"/>
        <v>-2.103488103488103</v>
      </c>
      <c r="AL451" s="4">
        <f t="shared" ref="AL451:AL514" si="344">T451-U451</f>
        <v>-0.85191268191268188</v>
      </c>
      <c r="AM451" s="4">
        <f t="shared" ref="AM451:AM514" si="345">U451-T451</f>
        <v>0.85191268191268188</v>
      </c>
      <c r="AN451" s="4">
        <f t="shared" ref="AN451:AN514" si="346">(Q451-S451)/2</f>
        <v>-2.6398775698775698</v>
      </c>
      <c r="AO451" s="4">
        <f t="shared" si="320"/>
        <v>-1.5881335181335183</v>
      </c>
      <c r="AP451" s="4">
        <f t="shared" si="320"/>
        <v>-1.0517440517440515</v>
      </c>
      <c r="AQ451" s="4">
        <f t="shared" ref="AQ451:AQ514" si="347">(T451-U451)/2</f>
        <v>-0.42595634095634094</v>
      </c>
      <c r="AR451" s="4">
        <f t="shared" ref="AR451:AR514" si="348">(U451-T451)/2</f>
        <v>0.42595634095634094</v>
      </c>
      <c r="AS451" s="4">
        <f t="shared" si="317"/>
        <v>-1.208693556336675</v>
      </c>
      <c r="AT451" s="4">
        <f t="shared" si="317"/>
        <v>-1.0088458700300096</v>
      </c>
      <c r="AU451" s="4">
        <f t="shared" si="317"/>
        <v>-0.81061236382683566</v>
      </c>
      <c r="AV451" s="4">
        <f t="shared" si="317"/>
        <v>-0.4026803978932853</v>
      </c>
      <c r="AW451" s="4">
        <f t="shared" si="317"/>
        <v>0.4026803978932853</v>
      </c>
      <c r="AX451" s="4">
        <f t="shared" si="318"/>
        <v>-217.56484014060149</v>
      </c>
      <c r="AY451" s="4">
        <f t="shared" si="318"/>
        <v>-181.59225660540173</v>
      </c>
      <c r="AZ451" s="4">
        <f t="shared" si="318"/>
        <v>-145.91022548883041</v>
      </c>
      <c r="BA451" s="4">
        <f t="shared" si="318"/>
        <v>-72.482471620791358</v>
      </c>
      <c r="BB451" s="4">
        <f t="shared" si="318"/>
        <v>72.482471620791358</v>
      </c>
      <c r="BC451" s="4">
        <f t="shared" ref="BC451:BC514" si="349">(Q451-S451)/S451</f>
        <v>-0.77230769230769236</v>
      </c>
      <c r="BD451" s="4">
        <f t="shared" si="321"/>
        <v>-0.67111111111111121</v>
      </c>
      <c r="BE451" s="4">
        <f t="shared" si="321"/>
        <v>-0.30769230769230765</v>
      </c>
      <c r="BF451" s="4">
        <f t="shared" ref="BF451:BF514" si="350">(T451-U451)/U451</f>
        <v>-0.34033613445378152</v>
      </c>
      <c r="BG451" s="4">
        <f t="shared" ref="BG451:BG514" si="351">(U451-T451)/T451</f>
        <v>0.51592356687898089</v>
      </c>
      <c r="BH451" s="4">
        <f t="shared" ref="BH451:BH514" si="352">_xlfn.STDEV.S(Q451:S451)</f>
        <v>2.6579800859224973</v>
      </c>
      <c r="BI451" s="4">
        <f t="shared" ref="BI451:BI514" si="353">AVERAGE(Q451:S451)</f>
        <v>4.3752552552552553</v>
      </c>
      <c r="BJ451" s="4">
        <f t="shared" ref="BJ451:BJ514" si="354">BH451/BI451</f>
        <v>0.60750286117133734</v>
      </c>
      <c r="BK451" s="4">
        <f t="shared" ref="BK451:BK514" si="355">_xlfn.STDEV.S(T451:U451)</f>
        <v>0.60239323435927439</v>
      </c>
      <c r="BL451" s="4">
        <f t="shared" ref="BL451:BL514" si="356">AVERAGE(T451:U451)</f>
        <v>2.0771945021945024</v>
      </c>
      <c r="BM451" s="4">
        <f t="shared" ref="BM451:BM514" si="357">BK451/BL451</f>
        <v>0.2900032874739758</v>
      </c>
      <c r="BN451" s="3">
        <f t="shared" ref="BN451:BN514" si="358">IF(H451="H",1,0)</f>
        <v>0</v>
      </c>
      <c r="BO451" s="3">
        <v>100</v>
      </c>
      <c r="BP451" s="3">
        <f t="shared" ref="BP451:BP514" si="359">IF(H451="H",I451-1,-1)</f>
        <v>-1</v>
      </c>
      <c r="BQ451" s="3">
        <f t="shared" ref="BQ451:BQ514" si="360">BP451*100</f>
        <v>-100</v>
      </c>
      <c r="BR451"/>
    </row>
    <row r="452" spans="1:70" x14ac:dyDescent="0.25">
      <c r="A452" t="s">
        <v>127</v>
      </c>
      <c r="B452" t="s">
        <v>288</v>
      </c>
      <c r="C452" t="s">
        <v>139</v>
      </c>
      <c r="D452" t="s">
        <v>15</v>
      </c>
      <c r="E452" t="s">
        <v>23</v>
      </c>
      <c r="F452" s="3">
        <v>3</v>
      </c>
      <c r="G452" s="3">
        <v>2</v>
      </c>
      <c r="H452" s="3" t="str">
        <f t="shared" ref="H452:H515" si="361">IF(F452&gt;G452,"H",IF(F452=G452,"D","A"))</f>
        <v>H</v>
      </c>
      <c r="I452" s="3">
        <v>2.9</v>
      </c>
      <c r="J452" s="3">
        <v>3.9</v>
      </c>
      <c r="K452" s="3">
        <v>2.15</v>
      </c>
      <c r="L452" s="3">
        <v>1.4</v>
      </c>
      <c r="M452" s="3">
        <v>3</v>
      </c>
      <c r="N452" s="3">
        <f t="shared" si="322"/>
        <v>5</v>
      </c>
      <c r="O452" s="3">
        <f t="shared" si="323"/>
        <v>6.6354121686920342E-2</v>
      </c>
      <c r="P452" s="3">
        <f t="shared" si="324"/>
        <v>4.7619047619047561E-2</v>
      </c>
      <c r="Q452" s="3">
        <f t="shared" si="325"/>
        <v>3.0924269528920689</v>
      </c>
      <c r="R452" s="3">
        <f t="shared" si="326"/>
        <v>4.1587810745789895</v>
      </c>
      <c r="S452" s="3">
        <f t="shared" si="327"/>
        <v>2.2926613616268785</v>
      </c>
      <c r="T452" s="3">
        <f t="shared" si="328"/>
        <v>1.4928957703616883</v>
      </c>
      <c r="U452" s="3">
        <f t="shared" si="329"/>
        <v>3.1990623650607608</v>
      </c>
      <c r="V452" s="4">
        <f t="shared" si="330"/>
        <v>0.34482758620689657</v>
      </c>
      <c r="W452" s="4">
        <f t="shared" si="331"/>
        <v>0.25641025641025644</v>
      </c>
      <c r="X452" s="4">
        <f t="shared" si="332"/>
        <v>0.46511627906976744</v>
      </c>
      <c r="Y452" s="4">
        <f t="shared" si="333"/>
        <v>0.7142857142857143</v>
      </c>
      <c r="Z452" s="4">
        <f t="shared" si="334"/>
        <v>0.33333333333333331</v>
      </c>
      <c r="AA452" s="4">
        <f t="shared" si="335"/>
        <v>0.74358974358974361</v>
      </c>
      <c r="AB452" s="4">
        <f t="shared" si="336"/>
        <v>1.3488372093023255</v>
      </c>
      <c r="AC452" s="4">
        <f t="shared" si="337"/>
        <v>1.3448275862068966</v>
      </c>
      <c r="AD452" s="4">
        <f t="shared" si="338"/>
        <v>1.8139534883720931</v>
      </c>
      <c r="AE452" s="4">
        <f t="shared" si="339"/>
        <v>0.74137931034482762</v>
      </c>
      <c r="AF452" s="4">
        <f t="shared" si="340"/>
        <v>0.55128205128205132</v>
      </c>
      <c r="AG452" s="4">
        <f t="shared" si="341"/>
        <v>0.46666666666666662</v>
      </c>
      <c r="AH452" s="4">
        <f t="shared" si="342"/>
        <v>2.1428571428571428</v>
      </c>
      <c r="AI452" s="4">
        <f t="shared" si="343"/>
        <v>0.79976559126519042</v>
      </c>
      <c r="AJ452" s="4">
        <f t="shared" si="319"/>
        <v>-1.0663541216869206</v>
      </c>
      <c r="AK452" s="4">
        <f t="shared" si="319"/>
        <v>1.866119712952111</v>
      </c>
      <c r="AL452" s="4">
        <f t="shared" si="344"/>
        <v>-1.7061665946990725</v>
      </c>
      <c r="AM452" s="4">
        <f t="shared" si="345"/>
        <v>1.7061665946990725</v>
      </c>
      <c r="AN452" s="4">
        <f t="shared" si="346"/>
        <v>0.39988279563259521</v>
      </c>
      <c r="AO452" s="4">
        <f t="shared" si="320"/>
        <v>-0.53317706084346028</v>
      </c>
      <c r="AP452" s="4">
        <f t="shared" si="320"/>
        <v>0.93305985647605549</v>
      </c>
      <c r="AQ452" s="4">
        <f t="shared" si="347"/>
        <v>-0.85308329734953625</v>
      </c>
      <c r="AR452" s="4">
        <f t="shared" si="348"/>
        <v>0.85308329734953625</v>
      </c>
      <c r="AS452" s="4">
        <f t="shared" si="317"/>
        <v>0.38040533478128996</v>
      </c>
      <c r="AT452" s="4">
        <f t="shared" si="317"/>
        <v>-0.4898356529258695</v>
      </c>
      <c r="AU452" s="4">
        <f t="shared" si="317"/>
        <v>0.75078288499309931</v>
      </c>
      <c r="AV452" s="4">
        <f t="shared" si="317"/>
        <v>-0.7062813559272515</v>
      </c>
      <c r="AW452" s="4">
        <f t="shared" si="317"/>
        <v>0.7062813559272515</v>
      </c>
      <c r="AX452" s="4">
        <f t="shared" si="318"/>
        <v>68.472960260632192</v>
      </c>
      <c r="AY452" s="4">
        <f t="shared" si="318"/>
        <v>-88.170417526656522</v>
      </c>
      <c r="AZ452" s="4">
        <f t="shared" si="318"/>
        <v>135.14091929875786</v>
      </c>
      <c r="BA452" s="4">
        <f t="shared" si="318"/>
        <v>-127.13064406690528</v>
      </c>
      <c r="BB452" s="4">
        <f t="shared" si="318"/>
        <v>127.13064406690528</v>
      </c>
      <c r="BC452" s="4">
        <f t="shared" si="349"/>
        <v>0.3488372093023257</v>
      </c>
      <c r="BD452" s="4">
        <f t="shared" si="321"/>
        <v>-0.25641025641025644</v>
      </c>
      <c r="BE452" s="4">
        <f t="shared" si="321"/>
        <v>0.81395348837209325</v>
      </c>
      <c r="BF452" s="4">
        <f t="shared" si="350"/>
        <v>-0.53333333333333333</v>
      </c>
      <c r="BG452" s="4">
        <f t="shared" si="351"/>
        <v>1.142857142857143</v>
      </c>
      <c r="BH452" s="4">
        <f t="shared" si="352"/>
        <v>0.93622815033506523</v>
      </c>
      <c r="BI452" s="4">
        <f t="shared" si="353"/>
        <v>3.181289796365979</v>
      </c>
      <c r="BJ452" s="4">
        <f t="shared" si="354"/>
        <v>0.29429200426962943</v>
      </c>
      <c r="BK452" s="4">
        <f t="shared" si="355"/>
        <v>1.206441968945674</v>
      </c>
      <c r="BL452" s="4">
        <f t="shared" si="356"/>
        <v>2.3459790677112244</v>
      </c>
      <c r="BM452" s="4">
        <f t="shared" si="357"/>
        <v>0.51425947722658005</v>
      </c>
      <c r="BN452" s="3">
        <f t="shared" si="358"/>
        <v>1</v>
      </c>
      <c r="BO452" s="3">
        <v>100</v>
      </c>
      <c r="BP452" s="3">
        <f t="shared" si="359"/>
        <v>1.9</v>
      </c>
      <c r="BQ452" s="3">
        <f t="shared" si="360"/>
        <v>190</v>
      </c>
      <c r="BR452"/>
    </row>
    <row r="453" spans="1:70" x14ac:dyDescent="0.25">
      <c r="A453" t="s">
        <v>127</v>
      </c>
      <c r="B453" t="s">
        <v>289</v>
      </c>
      <c r="C453" t="s">
        <v>132</v>
      </c>
      <c r="D453" t="s">
        <v>23</v>
      </c>
      <c r="E453" t="s">
        <v>14</v>
      </c>
      <c r="F453" s="3">
        <v>4</v>
      </c>
      <c r="G453" s="3">
        <v>1</v>
      </c>
      <c r="H453" s="3" t="str">
        <f t="shared" si="361"/>
        <v>H</v>
      </c>
      <c r="I453" s="3">
        <v>1.45</v>
      </c>
      <c r="J453" s="3">
        <v>5.25</v>
      </c>
      <c r="K453" s="3">
        <v>5.75</v>
      </c>
      <c r="L453" s="3">
        <v>1.33</v>
      </c>
      <c r="M453" s="3">
        <v>3.4</v>
      </c>
      <c r="N453" s="3">
        <f t="shared" si="322"/>
        <v>5</v>
      </c>
      <c r="O453" s="3">
        <f t="shared" si="323"/>
        <v>5.4044406368244591E-2</v>
      </c>
      <c r="P453" s="3">
        <f t="shared" si="324"/>
        <v>4.5997346306943854E-2</v>
      </c>
      <c r="Q453" s="3">
        <f t="shared" si="325"/>
        <v>1.5283643892339547</v>
      </c>
      <c r="R453" s="3">
        <f t="shared" si="326"/>
        <v>5.5337331334332838</v>
      </c>
      <c r="S453" s="3">
        <f t="shared" si="327"/>
        <v>6.0607553366174063</v>
      </c>
      <c r="T453" s="3">
        <f t="shared" si="328"/>
        <v>1.4018790604697653</v>
      </c>
      <c r="U453" s="3">
        <f t="shared" si="329"/>
        <v>3.5837509816520314</v>
      </c>
      <c r="V453" s="4">
        <f t="shared" si="330"/>
        <v>0.68965517241379315</v>
      </c>
      <c r="W453" s="4">
        <f t="shared" si="331"/>
        <v>0.19047619047619047</v>
      </c>
      <c r="X453" s="4">
        <f t="shared" si="332"/>
        <v>0.17391304347826086</v>
      </c>
      <c r="Y453" s="4">
        <f t="shared" si="333"/>
        <v>0.75187969924812026</v>
      </c>
      <c r="Z453" s="4">
        <f t="shared" si="334"/>
        <v>0.29411764705882354</v>
      </c>
      <c r="AA453" s="4">
        <f t="shared" si="335"/>
        <v>0.27619047619047621</v>
      </c>
      <c r="AB453" s="4">
        <f t="shared" si="336"/>
        <v>0.25217391304347825</v>
      </c>
      <c r="AC453" s="4">
        <f t="shared" si="337"/>
        <v>3.6206896551724137</v>
      </c>
      <c r="AD453" s="4">
        <f t="shared" si="338"/>
        <v>0.91304347826086951</v>
      </c>
      <c r="AE453" s="4">
        <f t="shared" si="339"/>
        <v>3.9655172413793105</v>
      </c>
      <c r="AF453" s="4">
        <f t="shared" si="340"/>
        <v>1.0952380952380953</v>
      </c>
      <c r="AG453" s="4">
        <f t="shared" si="341"/>
        <v>0.39117647058823535</v>
      </c>
      <c r="AH453" s="4">
        <f t="shared" si="342"/>
        <v>2.5563909774436087</v>
      </c>
      <c r="AI453" s="4">
        <f t="shared" si="343"/>
        <v>-4.5323909473834512</v>
      </c>
      <c r="AJ453" s="4">
        <f t="shared" si="319"/>
        <v>-4.0053687441993286</v>
      </c>
      <c r="AK453" s="4">
        <f t="shared" si="319"/>
        <v>-0.52702220318412252</v>
      </c>
      <c r="AL453" s="4">
        <f t="shared" si="344"/>
        <v>-2.1818719211822661</v>
      </c>
      <c r="AM453" s="4">
        <f t="shared" si="345"/>
        <v>2.1818719211822661</v>
      </c>
      <c r="AN453" s="4">
        <f t="shared" si="346"/>
        <v>-2.2661954736917256</v>
      </c>
      <c r="AO453" s="4">
        <f t="shared" si="320"/>
        <v>-2.0026843720996643</v>
      </c>
      <c r="AP453" s="4">
        <f t="shared" si="320"/>
        <v>-0.26351110159206126</v>
      </c>
      <c r="AQ453" s="4">
        <f t="shared" si="347"/>
        <v>-1.0909359605911331</v>
      </c>
      <c r="AR453" s="4">
        <f t="shared" si="348"/>
        <v>1.0909359605911331</v>
      </c>
      <c r="AS453" s="4">
        <f t="shared" si="317"/>
        <v>-1.1552274481815397</v>
      </c>
      <c r="AT453" s="4">
        <f t="shared" si="317"/>
        <v>-1.1076850163126399</v>
      </c>
      <c r="AU453" s="4">
        <f t="shared" si="317"/>
        <v>-0.25765401700976065</v>
      </c>
      <c r="AV453" s="4">
        <f t="shared" si="317"/>
        <v>-0.8288613274229889</v>
      </c>
      <c r="AW453" s="4">
        <f t="shared" si="317"/>
        <v>0.8288613274229889</v>
      </c>
      <c r="AX453" s="4">
        <f t="shared" si="318"/>
        <v>-207.94094067267713</v>
      </c>
      <c r="AY453" s="4">
        <f t="shared" si="318"/>
        <v>-199.38330293627519</v>
      </c>
      <c r="AZ453" s="4">
        <f t="shared" si="318"/>
        <v>-46.377723061756917</v>
      </c>
      <c r="BA453" s="4">
        <f t="shared" si="318"/>
        <v>-149.19503893613802</v>
      </c>
      <c r="BB453" s="4">
        <f t="shared" si="318"/>
        <v>149.19503893613802</v>
      </c>
      <c r="BC453" s="4">
        <f t="shared" si="349"/>
        <v>-0.74782608695652164</v>
      </c>
      <c r="BD453" s="4">
        <f t="shared" si="321"/>
        <v>-0.72380952380952368</v>
      </c>
      <c r="BE453" s="4">
        <f t="shared" si="321"/>
        <v>-8.6956521739130474E-2</v>
      </c>
      <c r="BF453" s="4">
        <f t="shared" si="350"/>
        <v>-0.60882352941176465</v>
      </c>
      <c r="BG453" s="4">
        <f t="shared" si="351"/>
        <v>1.5563909774436089</v>
      </c>
      <c r="BH453" s="4">
        <f t="shared" si="352"/>
        <v>2.4786857700396183</v>
      </c>
      <c r="BI453" s="4">
        <f t="shared" si="353"/>
        <v>4.3742842864282148</v>
      </c>
      <c r="BJ453" s="4">
        <f t="shared" si="354"/>
        <v>0.56664944656890792</v>
      </c>
      <c r="BK453" s="4">
        <f t="shared" si="355"/>
        <v>1.5428164311485011</v>
      </c>
      <c r="BL453" s="4">
        <f t="shared" si="356"/>
        <v>2.4928150210608981</v>
      </c>
      <c r="BM453" s="4">
        <f t="shared" si="357"/>
        <v>0.61890530108082609</v>
      </c>
      <c r="BN453" s="3">
        <f t="shared" si="358"/>
        <v>1</v>
      </c>
      <c r="BO453" s="3">
        <v>100</v>
      </c>
      <c r="BP453" s="3">
        <f t="shared" si="359"/>
        <v>0.44999999999999996</v>
      </c>
      <c r="BQ453" s="3">
        <f t="shared" si="360"/>
        <v>44.999999999999993</v>
      </c>
      <c r="BR453"/>
    </row>
    <row r="454" spans="1:70" x14ac:dyDescent="0.25">
      <c r="A454" t="s">
        <v>127</v>
      </c>
      <c r="B454" t="s">
        <v>289</v>
      </c>
      <c r="C454" t="s">
        <v>134</v>
      </c>
      <c r="D454" t="s">
        <v>18</v>
      </c>
      <c r="E454" t="s">
        <v>21</v>
      </c>
      <c r="F454" s="3">
        <v>1</v>
      </c>
      <c r="G454" s="3">
        <v>3</v>
      </c>
      <c r="H454" s="3" t="str">
        <f t="shared" si="361"/>
        <v>A</v>
      </c>
      <c r="I454" s="3">
        <v>2.4500000000000002</v>
      </c>
      <c r="J454" s="3">
        <v>3.4</v>
      </c>
      <c r="K454" s="3">
        <v>2.8</v>
      </c>
      <c r="L454" s="3">
        <v>1.8</v>
      </c>
      <c r="M454" s="3">
        <v>2</v>
      </c>
      <c r="N454" s="3">
        <f t="shared" si="322"/>
        <v>4</v>
      </c>
      <c r="O454" s="3">
        <f t="shared" si="323"/>
        <v>5.9423769507803037E-2</v>
      </c>
      <c r="P454" s="3">
        <f t="shared" si="324"/>
        <v>5.555555555555558E-2</v>
      </c>
      <c r="Q454" s="3">
        <f t="shared" si="325"/>
        <v>2.5955882352941178</v>
      </c>
      <c r="R454" s="3">
        <f t="shared" si="326"/>
        <v>3.6020408163265301</v>
      </c>
      <c r="S454" s="3">
        <f t="shared" si="327"/>
        <v>2.9663865546218484</v>
      </c>
      <c r="T454" s="3">
        <f t="shared" si="328"/>
        <v>1.9069627851140456</v>
      </c>
      <c r="U454" s="3">
        <f t="shared" si="329"/>
        <v>2.1188475390156061</v>
      </c>
      <c r="V454" s="4">
        <f t="shared" si="330"/>
        <v>0.4081632653061224</v>
      </c>
      <c r="W454" s="4">
        <f t="shared" si="331"/>
        <v>0.29411764705882354</v>
      </c>
      <c r="X454" s="4">
        <f t="shared" si="332"/>
        <v>0.35714285714285715</v>
      </c>
      <c r="Y454" s="4">
        <f t="shared" si="333"/>
        <v>0.55555555555555558</v>
      </c>
      <c r="Z454" s="4">
        <f t="shared" si="334"/>
        <v>0.5</v>
      </c>
      <c r="AA454" s="4">
        <f t="shared" si="335"/>
        <v>0.72058823529411775</v>
      </c>
      <c r="AB454" s="4">
        <f t="shared" si="336"/>
        <v>0.87500000000000011</v>
      </c>
      <c r="AC454" s="4">
        <f t="shared" si="337"/>
        <v>1.3877551020408161</v>
      </c>
      <c r="AD454" s="4">
        <f t="shared" si="338"/>
        <v>1.2142857142857144</v>
      </c>
      <c r="AE454" s="4">
        <f t="shared" si="339"/>
        <v>1.1428571428571428</v>
      </c>
      <c r="AF454" s="4">
        <f t="shared" si="340"/>
        <v>0.82352941176470584</v>
      </c>
      <c r="AG454" s="4">
        <f t="shared" si="341"/>
        <v>0.9</v>
      </c>
      <c r="AH454" s="4">
        <f t="shared" si="342"/>
        <v>1.1111111111111112</v>
      </c>
      <c r="AI454" s="4">
        <f t="shared" si="343"/>
        <v>-0.37079831932773066</v>
      </c>
      <c r="AJ454" s="4">
        <f t="shared" si="319"/>
        <v>-1.0064525810324123</v>
      </c>
      <c r="AK454" s="4">
        <f t="shared" si="319"/>
        <v>0.63565426170468164</v>
      </c>
      <c r="AL454" s="4">
        <f t="shared" si="344"/>
        <v>-0.21188475390156047</v>
      </c>
      <c r="AM454" s="4">
        <f t="shared" si="345"/>
        <v>0.21188475390156047</v>
      </c>
      <c r="AN454" s="4">
        <f t="shared" si="346"/>
        <v>-0.18539915966386533</v>
      </c>
      <c r="AO454" s="4">
        <f t="shared" si="320"/>
        <v>-0.50322629051620615</v>
      </c>
      <c r="AP454" s="4">
        <f t="shared" si="320"/>
        <v>0.31782713085234082</v>
      </c>
      <c r="AQ454" s="4">
        <f t="shared" si="347"/>
        <v>-0.10594237695078024</v>
      </c>
      <c r="AR454" s="4">
        <f t="shared" si="348"/>
        <v>0.10594237695078024</v>
      </c>
      <c r="AS454" s="4">
        <f t="shared" si="317"/>
        <v>-0.18331768916820829</v>
      </c>
      <c r="AT454" s="4">
        <f t="shared" si="317"/>
        <v>-0.46622530913338267</v>
      </c>
      <c r="AU454" s="4">
        <f t="shared" si="317"/>
        <v>0.30773066797323212</v>
      </c>
      <c r="AV454" s="4">
        <f t="shared" si="317"/>
        <v>-0.10554866668868877</v>
      </c>
      <c r="AW454" s="4">
        <f t="shared" si="317"/>
        <v>0.10554866668868877</v>
      </c>
      <c r="AX454" s="4">
        <f t="shared" si="318"/>
        <v>-32.997184050277497</v>
      </c>
      <c r="AY454" s="4">
        <f t="shared" si="318"/>
        <v>-83.920555644008886</v>
      </c>
      <c r="AZ454" s="4">
        <f t="shared" si="318"/>
        <v>55.39152023518178</v>
      </c>
      <c r="BA454" s="4">
        <f t="shared" si="318"/>
        <v>-18.99876000396398</v>
      </c>
      <c r="BB454" s="4">
        <f t="shared" si="318"/>
        <v>18.99876000396398</v>
      </c>
      <c r="BC454" s="4">
        <f t="shared" si="349"/>
        <v>-0.12499999999999988</v>
      </c>
      <c r="BD454" s="4">
        <f t="shared" si="321"/>
        <v>-0.27941176470588219</v>
      </c>
      <c r="BE454" s="4">
        <f t="shared" si="321"/>
        <v>0.21428571428571425</v>
      </c>
      <c r="BF454" s="4">
        <f t="shared" si="350"/>
        <v>-9.9999999999999936E-2</v>
      </c>
      <c r="BG454" s="4">
        <f t="shared" si="351"/>
        <v>0.11111111111111104</v>
      </c>
      <c r="BH454" s="4">
        <f t="shared" si="352"/>
        <v>0.50900139683933598</v>
      </c>
      <c r="BI454" s="4">
        <f t="shared" si="353"/>
        <v>3.0546718687474992</v>
      </c>
      <c r="BJ454" s="4">
        <f t="shared" si="354"/>
        <v>0.16663046595837502</v>
      </c>
      <c r="BK454" s="4">
        <f t="shared" si="355"/>
        <v>0.1498251463138362</v>
      </c>
      <c r="BL454" s="4">
        <f t="shared" si="356"/>
        <v>2.0129051620648259</v>
      </c>
      <c r="BM454" s="4">
        <f t="shared" si="357"/>
        <v>7.4432292756478641E-2</v>
      </c>
      <c r="BN454" s="3">
        <f t="shared" si="358"/>
        <v>0</v>
      </c>
      <c r="BO454" s="3">
        <v>100</v>
      </c>
      <c r="BP454" s="3">
        <f t="shared" si="359"/>
        <v>-1</v>
      </c>
      <c r="BQ454" s="3">
        <f t="shared" si="360"/>
        <v>-100</v>
      </c>
      <c r="BR454"/>
    </row>
    <row r="455" spans="1:70" x14ac:dyDescent="0.25">
      <c r="A455" t="s">
        <v>127</v>
      </c>
      <c r="B455" t="s">
        <v>289</v>
      </c>
      <c r="C455" t="s">
        <v>134</v>
      </c>
      <c r="D455" t="s">
        <v>28</v>
      </c>
      <c r="E455" t="s">
        <v>17</v>
      </c>
      <c r="F455" s="3">
        <v>0</v>
      </c>
      <c r="G455" s="3">
        <v>2</v>
      </c>
      <c r="H455" s="3" t="str">
        <f t="shared" si="361"/>
        <v>A</v>
      </c>
      <c r="I455" s="3">
        <v>2.38</v>
      </c>
      <c r="J455" s="3">
        <v>3.4</v>
      </c>
      <c r="K455" s="3">
        <v>2.9</v>
      </c>
      <c r="L455" s="3">
        <v>1.88</v>
      </c>
      <c r="M455" s="3">
        <v>2.02</v>
      </c>
      <c r="N455" s="3">
        <f t="shared" si="322"/>
        <v>2</v>
      </c>
      <c r="O455" s="3">
        <f t="shared" si="323"/>
        <v>5.9113300492610765E-2</v>
      </c>
      <c r="P455" s="3">
        <f t="shared" si="324"/>
        <v>2.6964398567516312E-2</v>
      </c>
      <c r="Q455" s="3">
        <f t="shared" si="325"/>
        <v>2.5206896551724136</v>
      </c>
      <c r="R455" s="3">
        <f t="shared" si="326"/>
        <v>3.6009852216748763</v>
      </c>
      <c r="S455" s="3">
        <f t="shared" si="327"/>
        <v>3.0714285714285712</v>
      </c>
      <c r="T455" s="3">
        <f t="shared" si="328"/>
        <v>1.9911330049261082</v>
      </c>
      <c r="U455" s="3">
        <f t="shared" si="329"/>
        <v>2.1394088669950739</v>
      </c>
      <c r="V455" s="4">
        <f t="shared" si="330"/>
        <v>0.42016806722689076</v>
      </c>
      <c r="W455" s="4">
        <f t="shared" si="331"/>
        <v>0.29411764705882354</v>
      </c>
      <c r="X455" s="4">
        <f t="shared" si="332"/>
        <v>0.34482758620689657</v>
      </c>
      <c r="Y455" s="4">
        <f t="shared" si="333"/>
        <v>0.53191489361702127</v>
      </c>
      <c r="Z455" s="4">
        <f t="shared" si="334"/>
        <v>0.49504950495049505</v>
      </c>
      <c r="AA455" s="4">
        <f t="shared" si="335"/>
        <v>0.7</v>
      </c>
      <c r="AB455" s="4">
        <f t="shared" si="336"/>
        <v>0.82068965517241377</v>
      </c>
      <c r="AC455" s="4">
        <f t="shared" si="337"/>
        <v>1.4285714285714286</v>
      </c>
      <c r="AD455" s="4">
        <f t="shared" si="338"/>
        <v>1.1724137931034482</v>
      </c>
      <c r="AE455" s="4">
        <f t="shared" si="339"/>
        <v>1.2184873949579833</v>
      </c>
      <c r="AF455" s="4">
        <f t="shared" si="340"/>
        <v>0.8529411764705882</v>
      </c>
      <c r="AG455" s="4">
        <f t="shared" si="341"/>
        <v>0.93069306930693063</v>
      </c>
      <c r="AH455" s="4">
        <f t="shared" si="342"/>
        <v>1.074468085106383</v>
      </c>
      <c r="AI455" s="4">
        <f t="shared" si="343"/>
        <v>-0.55073891625615756</v>
      </c>
      <c r="AJ455" s="4">
        <f t="shared" si="319"/>
        <v>-1.0802955665024627</v>
      </c>
      <c r="AK455" s="4">
        <f t="shared" si="319"/>
        <v>0.52955665024630516</v>
      </c>
      <c r="AL455" s="4">
        <f t="shared" si="344"/>
        <v>-0.1482758620689657</v>
      </c>
      <c r="AM455" s="4">
        <f t="shared" si="345"/>
        <v>0.1482758620689657</v>
      </c>
      <c r="AN455" s="4">
        <f t="shared" si="346"/>
        <v>-0.27536945812807878</v>
      </c>
      <c r="AO455" s="4">
        <f t="shared" si="320"/>
        <v>-0.54014778325123136</v>
      </c>
      <c r="AP455" s="4">
        <f t="shared" si="320"/>
        <v>0.26477832512315258</v>
      </c>
      <c r="AQ455" s="4">
        <f t="shared" si="347"/>
        <v>-7.4137931034482851E-2</v>
      </c>
      <c r="AR455" s="4">
        <f t="shared" si="348"/>
        <v>7.4137931034482851E-2</v>
      </c>
      <c r="AS455" s="4">
        <f t="shared" si="317"/>
        <v>-0.26870966073155361</v>
      </c>
      <c r="AT455" s="4">
        <f t="shared" si="317"/>
        <v>-0.4952476751439977</v>
      </c>
      <c r="AU455" s="4">
        <f t="shared" si="317"/>
        <v>0.2588385898954223</v>
      </c>
      <c r="AV455" s="4">
        <f t="shared" si="317"/>
        <v>-7.4002545850411897E-2</v>
      </c>
      <c r="AW455" s="4">
        <f t="shared" si="317"/>
        <v>7.4002545850411897E-2</v>
      </c>
      <c r="AX455" s="4">
        <f t="shared" si="318"/>
        <v>-48.367738931679646</v>
      </c>
      <c r="AY455" s="4">
        <f t="shared" si="318"/>
        <v>-89.144581525919591</v>
      </c>
      <c r="AZ455" s="4">
        <f t="shared" si="318"/>
        <v>46.590946181176008</v>
      </c>
      <c r="BA455" s="4">
        <f t="shared" si="318"/>
        <v>-13.320458253074142</v>
      </c>
      <c r="BB455" s="4">
        <f t="shared" si="318"/>
        <v>13.320458253074142</v>
      </c>
      <c r="BC455" s="4">
        <f t="shared" si="349"/>
        <v>-0.1793103448275862</v>
      </c>
      <c r="BD455" s="4">
        <f t="shared" si="321"/>
        <v>-0.29999999999999993</v>
      </c>
      <c r="BE455" s="4">
        <f t="shared" si="321"/>
        <v>0.1724137931034482</v>
      </c>
      <c r="BF455" s="4">
        <f t="shared" si="350"/>
        <v>-6.9306930693069396E-2</v>
      </c>
      <c r="BG455" s="4">
        <f t="shared" si="351"/>
        <v>7.4468085106383072E-2</v>
      </c>
      <c r="BH455" s="4">
        <f t="shared" si="352"/>
        <v>0.54018239368815091</v>
      </c>
      <c r="BI455" s="4">
        <f t="shared" si="353"/>
        <v>3.0643678160919539</v>
      </c>
      <c r="BJ455" s="4">
        <f t="shared" si="354"/>
        <v>0.1762785755846554</v>
      </c>
      <c r="BK455" s="4">
        <f t="shared" si="355"/>
        <v>0.10484686755524683</v>
      </c>
      <c r="BL455" s="4">
        <f t="shared" si="356"/>
        <v>2.0652709359605912</v>
      </c>
      <c r="BM455" s="4">
        <f t="shared" si="357"/>
        <v>5.0766640700572706E-2</v>
      </c>
      <c r="BN455" s="3">
        <f t="shared" si="358"/>
        <v>0</v>
      </c>
      <c r="BO455" s="3">
        <v>100</v>
      </c>
      <c r="BP455" s="3">
        <f t="shared" si="359"/>
        <v>-1</v>
      </c>
      <c r="BQ455" s="3">
        <f t="shared" si="360"/>
        <v>-100</v>
      </c>
      <c r="BR455"/>
    </row>
    <row r="456" spans="1:70" x14ac:dyDescent="0.25">
      <c r="A456" t="s">
        <v>127</v>
      </c>
      <c r="B456" t="s">
        <v>289</v>
      </c>
      <c r="C456" t="s">
        <v>134</v>
      </c>
      <c r="D456" t="s">
        <v>141</v>
      </c>
      <c r="E456" t="s">
        <v>22</v>
      </c>
      <c r="F456" s="3">
        <v>2</v>
      </c>
      <c r="G456" s="3">
        <v>1</v>
      </c>
      <c r="H456" s="3" t="str">
        <f t="shared" si="361"/>
        <v>H</v>
      </c>
      <c r="I456" s="3">
        <v>1.62</v>
      </c>
      <c r="J456" s="3">
        <v>4.2</v>
      </c>
      <c r="K456" s="3">
        <v>5</v>
      </c>
      <c r="L456" s="3">
        <v>1.5</v>
      </c>
      <c r="M456" s="3">
        <v>2.63</v>
      </c>
      <c r="N456" s="3">
        <f t="shared" si="322"/>
        <v>3</v>
      </c>
      <c r="O456" s="3">
        <f t="shared" si="323"/>
        <v>5.5379188712521898E-2</v>
      </c>
      <c r="P456" s="3">
        <f t="shared" si="324"/>
        <v>4.6894803548795938E-2</v>
      </c>
      <c r="Q456" s="3">
        <f t="shared" si="325"/>
        <v>1.7097142857142855</v>
      </c>
      <c r="R456" s="3">
        <f t="shared" si="326"/>
        <v>4.4325925925925924</v>
      </c>
      <c r="S456" s="3">
        <f t="shared" si="327"/>
        <v>5.276895943562609</v>
      </c>
      <c r="T456" s="3">
        <f t="shared" si="328"/>
        <v>1.5830687830687828</v>
      </c>
      <c r="U456" s="3">
        <f t="shared" si="329"/>
        <v>2.7756472663139324</v>
      </c>
      <c r="V456" s="4">
        <f t="shared" si="330"/>
        <v>0.61728395061728392</v>
      </c>
      <c r="W456" s="4">
        <f t="shared" si="331"/>
        <v>0.23809523809523808</v>
      </c>
      <c r="X456" s="4">
        <f t="shared" si="332"/>
        <v>0.2</v>
      </c>
      <c r="Y456" s="4">
        <f t="shared" si="333"/>
        <v>0.66666666666666663</v>
      </c>
      <c r="Z456" s="4">
        <f t="shared" si="334"/>
        <v>0.38022813688212931</v>
      </c>
      <c r="AA456" s="4">
        <f t="shared" si="335"/>
        <v>0.38571428571428573</v>
      </c>
      <c r="AB456" s="4">
        <f t="shared" si="336"/>
        <v>0.32400000000000001</v>
      </c>
      <c r="AC456" s="4">
        <f t="shared" si="337"/>
        <v>2.5925925925925926</v>
      </c>
      <c r="AD456" s="4">
        <f t="shared" si="338"/>
        <v>0.84000000000000008</v>
      </c>
      <c r="AE456" s="4">
        <f t="shared" si="339"/>
        <v>3.0864197530864197</v>
      </c>
      <c r="AF456" s="4">
        <f t="shared" si="340"/>
        <v>1.1904761904761905</v>
      </c>
      <c r="AG456" s="4">
        <f t="shared" si="341"/>
        <v>0.57034220532319391</v>
      </c>
      <c r="AH456" s="4">
        <f t="shared" si="342"/>
        <v>1.7533333333333332</v>
      </c>
      <c r="AI456" s="4">
        <f t="shared" si="343"/>
        <v>-3.5671816578483235</v>
      </c>
      <c r="AJ456" s="4">
        <f t="shared" si="319"/>
        <v>-2.7228783068783069</v>
      </c>
      <c r="AK456" s="4">
        <f t="shared" si="319"/>
        <v>-0.84430335097001663</v>
      </c>
      <c r="AL456" s="4">
        <f t="shared" si="344"/>
        <v>-1.1925784832451496</v>
      </c>
      <c r="AM456" s="4">
        <f t="shared" si="345"/>
        <v>1.1925784832451496</v>
      </c>
      <c r="AN456" s="4">
        <f t="shared" si="346"/>
        <v>-1.7835908289241618</v>
      </c>
      <c r="AO456" s="4">
        <f t="shared" si="320"/>
        <v>-1.3614391534391534</v>
      </c>
      <c r="AP456" s="4">
        <f t="shared" si="320"/>
        <v>-0.42215167548500832</v>
      </c>
      <c r="AQ456" s="4">
        <f t="shared" si="347"/>
        <v>-0.59628924162257479</v>
      </c>
      <c r="AR456" s="4">
        <f t="shared" si="348"/>
        <v>0.59628924162257479</v>
      </c>
      <c r="AS456" s="4">
        <f t="shared" si="317"/>
        <v>-1.0598006058536222</v>
      </c>
      <c r="AT456" s="4">
        <f t="shared" si="317"/>
        <v>-0.93727829744327906</v>
      </c>
      <c r="AU456" s="4">
        <f t="shared" si="317"/>
        <v>-0.39945561941673824</v>
      </c>
      <c r="AV456" s="4">
        <f t="shared" si="317"/>
        <v>-0.53768653411987544</v>
      </c>
      <c r="AW456" s="4">
        <f t="shared" si="317"/>
        <v>0.53768653411987544</v>
      </c>
      <c r="AX456" s="4">
        <f t="shared" si="318"/>
        <v>-190.76410905365199</v>
      </c>
      <c r="AY456" s="4">
        <f t="shared" si="318"/>
        <v>-168.71009353979022</v>
      </c>
      <c r="AZ456" s="4">
        <f t="shared" si="318"/>
        <v>-71.902011495012886</v>
      </c>
      <c r="BA456" s="4">
        <f t="shared" si="318"/>
        <v>-96.783576141577583</v>
      </c>
      <c r="BB456" s="4">
        <f t="shared" si="318"/>
        <v>96.783576141577583</v>
      </c>
      <c r="BC456" s="4">
        <f t="shared" si="349"/>
        <v>-0.67599999999999993</v>
      </c>
      <c r="BD456" s="4">
        <f t="shared" si="321"/>
        <v>-0.61428571428571432</v>
      </c>
      <c r="BE456" s="4">
        <f t="shared" si="321"/>
        <v>-0.15999999999999984</v>
      </c>
      <c r="BF456" s="4">
        <f t="shared" si="350"/>
        <v>-0.42965779467680604</v>
      </c>
      <c r="BG456" s="4">
        <f t="shared" si="351"/>
        <v>0.75333333333333319</v>
      </c>
      <c r="BH456" s="4">
        <f t="shared" si="352"/>
        <v>1.8642111558966519</v>
      </c>
      <c r="BI456" s="4">
        <f t="shared" si="353"/>
        <v>3.806400940623162</v>
      </c>
      <c r="BJ456" s="4">
        <f t="shared" si="354"/>
        <v>0.48975690815993073</v>
      </c>
      <c r="BK456" s="4">
        <f t="shared" si="355"/>
        <v>0.84328033259981361</v>
      </c>
      <c r="BL456" s="4">
        <f t="shared" si="356"/>
        <v>2.1793580246913575</v>
      </c>
      <c r="BM456" s="4">
        <f t="shared" si="357"/>
        <v>0.38693978825220315</v>
      </c>
      <c r="BN456" s="3">
        <f t="shared" si="358"/>
        <v>1</v>
      </c>
      <c r="BO456" s="3">
        <v>100</v>
      </c>
      <c r="BP456" s="3">
        <f t="shared" si="359"/>
        <v>0.62000000000000011</v>
      </c>
      <c r="BQ456" s="3">
        <f t="shared" si="360"/>
        <v>62.000000000000014</v>
      </c>
      <c r="BR456"/>
    </row>
    <row r="457" spans="1:70" x14ac:dyDescent="0.25">
      <c r="A457" t="s">
        <v>127</v>
      </c>
      <c r="B457" t="s">
        <v>289</v>
      </c>
      <c r="C457" t="s">
        <v>134</v>
      </c>
      <c r="D457" t="s">
        <v>20</v>
      </c>
      <c r="E457" t="s">
        <v>15</v>
      </c>
      <c r="F457" s="3">
        <v>0</v>
      </c>
      <c r="G457" s="3">
        <v>1</v>
      </c>
      <c r="H457" s="3" t="str">
        <f t="shared" si="361"/>
        <v>A</v>
      </c>
      <c r="I457" s="3">
        <v>1.73</v>
      </c>
      <c r="J457" s="3">
        <v>4</v>
      </c>
      <c r="K457" s="3">
        <v>4.5</v>
      </c>
      <c r="L457" s="3">
        <v>1.53</v>
      </c>
      <c r="M457" s="3">
        <v>2.5</v>
      </c>
      <c r="N457" s="3">
        <f t="shared" si="322"/>
        <v>1</v>
      </c>
      <c r="O457" s="3">
        <f t="shared" si="323"/>
        <v>5.025690430314711E-2</v>
      </c>
      <c r="P457" s="3">
        <f t="shared" si="324"/>
        <v>5.3594771241830097E-2</v>
      </c>
      <c r="Q457" s="3">
        <f t="shared" si="325"/>
        <v>1.8169444444444445</v>
      </c>
      <c r="R457" s="3">
        <f t="shared" si="326"/>
        <v>4.2010276172125884</v>
      </c>
      <c r="S457" s="3">
        <f t="shared" si="327"/>
        <v>4.726156069364162</v>
      </c>
      <c r="T457" s="3">
        <f t="shared" si="328"/>
        <v>1.606893063583815</v>
      </c>
      <c r="U457" s="3">
        <f t="shared" si="329"/>
        <v>2.6256422607578678</v>
      </c>
      <c r="V457" s="4">
        <f t="shared" si="330"/>
        <v>0.5780346820809249</v>
      </c>
      <c r="W457" s="4">
        <f t="shared" si="331"/>
        <v>0.25</v>
      </c>
      <c r="X457" s="4">
        <f t="shared" si="332"/>
        <v>0.22222222222222221</v>
      </c>
      <c r="Y457" s="4">
        <f t="shared" si="333"/>
        <v>0.65359477124183007</v>
      </c>
      <c r="Z457" s="4">
        <f t="shared" si="334"/>
        <v>0.4</v>
      </c>
      <c r="AA457" s="4">
        <f t="shared" si="335"/>
        <v>0.4325</v>
      </c>
      <c r="AB457" s="4">
        <f t="shared" si="336"/>
        <v>0.38444444444444442</v>
      </c>
      <c r="AC457" s="4">
        <f t="shared" si="337"/>
        <v>2.3121387283236996</v>
      </c>
      <c r="AD457" s="4">
        <f t="shared" si="338"/>
        <v>0.88888888888888884</v>
      </c>
      <c r="AE457" s="4">
        <f t="shared" si="339"/>
        <v>2.601156069364162</v>
      </c>
      <c r="AF457" s="4">
        <f t="shared" si="340"/>
        <v>1.125</v>
      </c>
      <c r="AG457" s="4">
        <f t="shared" si="341"/>
        <v>0.61199999999999999</v>
      </c>
      <c r="AH457" s="4">
        <f t="shared" si="342"/>
        <v>1.6339869281045751</v>
      </c>
      <c r="AI457" s="4">
        <f t="shared" si="343"/>
        <v>-2.9092116249197177</v>
      </c>
      <c r="AJ457" s="4">
        <f t="shared" si="319"/>
        <v>-2.3840831727681442</v>
      </c>
      <c r="AK457" s="4">
        <f t="shared" si="319"/>
        <v>-0.52512845215157355</v>
      </c>
      <c r="AL457" s="4">
        <f t="shared" si="344"/>
        <v>-1.0187491971740528</v>
      </c>
      <c r="AM457" s="4">
        <f t="shared" si="345"/>
        <v>1.0187491971740528</v>
      </c>
      <c r="AN457" s="4">
        <f t="shared" si="346"/>
        <v>-1.4546058124598589</v>
      </c>
      <c r="AO457" s="4">
        <f t="shared" si="320"/>
        <v>-1.1920415863840721</v>
      </c>
      <c r="AP457" s="4">
        <f t="shared" si="320"/>
        <v>-0.26256422607578678</v>
      </c>
      <c r="AQ457" s="4">
        <f t="shared" si="347"/>
        <v>-0.50937459858702638</v>
      </c>
      <c r="AR457" s="4">
        <f t="shared" si="348"/>
        <v>0.50937459858702638</v>
      </c>
      <c r="AS457" s="4">
        <f t="shared" si="317"/>
        <v>-0.96852835228289635</v>
      </c>
      <c r="AT457" s="4">
        <f t="shared" si="317"/>
        <v>-0.87278360122135157</v>
      </c>
      <c r="AU457" s="4">
        <f t="shared" si="317"/>
        <v>-0.2567684152749875</v>
      </c>
      <c r="AV457" s="4">
        <f t="shared" si="317"/>
        <v>-0.47111913130778471</v>
      </c>
      <c r="AW457" s="4">
        <f t="shared" si="317"/>
        <v>0.47111913130778471</v>
      </c>
      <c r="AX457" s="4">
        <f t="shared" si="318"/>
        <v>-174.33510341092133</v>
      </c>
      <c r="AY457" s="4">
        <f t="shared" si="318"/>
        <v>-157.10104821984328</v>
      </c>
      <c r="AZ457" s="4">
        <f t="shared" si="318"/>
        <v>-46.21831474949775</v>
      </c>
      <c r="BA457" s="4">
        <f t="shared" si="318"/>
        <v>-84.801443635401242</v>
      </c>
      <c r="BB457" s="4">
        <f t="shared" si="318"/>
        <v>84.801443635401242</v>
      </c>
      <c r="BC457" s="4">
        <f t="shared" si="349"/>
        <v>-0.61555555555555563</v>
      </c>
      <c r="BD457" s="4">
        <f t="shared" si="321"/>
        <v>-0.5675</v>
      </c>
      <c r="BE457" s="4">
        <f t="shared" si="321"/>
        <v>-0.1111111111111111</v>
      </c>
      <c r="BF457" s="4">
        <f t="shared" si="350"/>
        <v>-0.38800000000000001</v>
      </c>
      <c r="BG457" s="4">
        <f t="shared" si="351"/>
        <v>0.63398692810457524</v>
      </c>
      <c r="BH457" s="4">
        <f t="shared" si="352"/>
        <v>1.5504367526874137</v>
      </c>
      <c r="BI457" s="4">
        <f t="shared" si="353"/>
        <v>3.5813760436737319</v>
      </c>
      <c r="BJ457" s="4">
        <f t="shared" si="354"/>
        <v>0.43291649181217912</v>
      </c>
      <c r="BK457" s="4">
        <f t="shared" si="355"/>
        <v>0.72036446565012369</v>
      </c>
      <c r="BL457" s="4">
        <f t="shared" si="356"/>
        <v>2.1162676621708414</v>
      </c>
      <c r="BM457" s="4">
        <f t="shared" si="357"/>
        <v>0.34039383511213445</v>
      </c>
      <c r="BN457" s="3">
        <f t="shared" si="358"/>
        <v>0</v>
      </c>
      <c r="BO457" s="3">
        <v>100</v>
      </c>
      <c r="BP457" s="3">
        <f t="shared" si="359"/>
        <v>-1</v>
      </c>
      <c r="BQ457" s="3">
        <f t="shared" si="360"/>
        <v>-100</v>
      </c>
      <c r="BR457"/>
    </row>
    <row r="458" spans="1:70" x14ac:dyDescent="0.25">
      <c r="A458" t="s">
        <v>127</v>
      </c>
      <c r="B458" t="s">
        <v>289</v>
      </c>
      <c r="C458" t="s">
        <v>134</v>
      </c>
      <c r="D458" t="s">
        <v>29</v>
      </c>
      <c r="E458" t="s">
        <v>27</v>
      </c>
      <c r="F458" s="3">
        <v>2</v>
      </c>
      <c r="G458" s="3">
        <v>3</v>
      </c>
      <c r="H458" s="3" t="str">
        <f t="shared" si="361"/>
        <v>A</v>
      </c>
      <c r="I458" s="3">
        <v>2.15</v>
      </c>
      <c r="J458" s="3">
        <v>3.6</v>
      </c>
      <c r="K458" s="3">
        <v>3.25</v>
      </c>
      <c r="L458" s="3">
        <v>1.73</v>
      </c>
      <c r="M458" s="3">
        <v>2.1</v>
      </c>
      <c r="N458" s="3">
        <f t="shared" si="322"/>
        <v>5</v>
      </c>
      <c r="O458" s="3">
        <f t="shared" si="323"/>
        <v>5.058636453985299E-2</v>
      </c>
      <c r="P458" s="3">
        <f t="shared" si="324"/>
        <v>5.4225158271401064E-2</v>
      </c>
      <c r="Q458" s="3">
        <f t="shared" si="325"/>
        <v>2.2587606837606837</v>
      </c>
      <c r="R458" s="3">
        <f t="shared" si="326"/>
        <v>3.7821109123434709</v>
      </c>
      <c r="S458" s="3">
        <f t="shared" si="327"/>
        <v>3.4144056847545223</v>
      </c>
      <c r="T458" s="3">
        <f t="shared" si="328"/>
        <v>1.8175144106539456</v>
      </c>
      <c r="U458" s="3">
        <f t="shared" si="329"/>
        <v>2.2062313655336916</v>
      </c>
      <c r="V458" s="4">
        <f t="shared" si="330"/>
        <v>0.46511627906976744</v>
      </c>
      <c r="W458" s="4">
        <f t="shared" si="331"/>
        <v>0.27777777777777779</v>
      </c>
      <c r="X458" s="4">
        <f t="shared" si="332"/>
        <v>0.30769230769230771</v>
      </c>
      <c r="Y458" s="4">
        <f t="shared" si="333"/>
        <v>0.5780346820809249</v>
      </c>
      <c r="Z458" s="4">
        <f t="shared" si="334"/>
        <v>0.47619047619047616</v>
      </c>
      <c r="AA458" s="4">
        <f t="shared" si="335"/>
        <v>0.59722222222222221</v>
      </c>
      <c r="AB458" s="4">
        <f t="shared" si="336"/>
        <v>0.66153846153846152</v>
      </c>
      <c r="AC458" s="4">
        <f t="shared" si="337"/>
        <v>1.6744186046511629</v>
      </c>
      <c r="AD458" s="4">
        <f t="shared" si="338"/>
        <v>1.1076923076923078</v>
      </c>
      <c r="AE458" s="4">
        <f t="shared" si="339"/>
        <v>1.5116279069767442</v>
      </c>
      <c r="AF458" s="4">
        <f t="shared" si="340"/>
        <v>0.90277777777777779</v>
      </c>
      <c r="AG458" s="4">
        <f t="shared" si="341"/>
        <v>0.82380952380952377</v>
      </c>
      <c r="AH458" s="4">
        <f t="shared" si="342"/>
        <v>1.2138728323699424</v>
      </c>
      <c r="AI458" s="4">
        <f t="shared" si="343"/>
        <v>-1.1556450009938386</v>
      </c>
      <c r="AJ458" s="4">
        <f t="shared" si="319"/>
        <v>-1.5233502285827871</v>
      </c>
      <c r="AK458" s="4">
        <f t="shared" si="319"/>
        <v>0.36770522758894852</v>
      </c>
      <c r="AL458" s="4">
        <f t="shared" si="344"/>
        <v>-0.388716954879746</v>
      </c>
      <c r="AM458" s="4">
        <f t="shared" si="345"/>
        <v>0.388716954879746</v>
      </c>
      <c r="AN458" s="4">
        <f t="shared" si="346"/>
        <v>-0.5778225004969193</v>
      </c>
      <c r="AO458" s="4">
        <f t="shared" si="320"/>
        <v>-0.76167511429139356</v>
      </c>
      <c r="AP458" s="4">
        <f t="shared" si="320"/>
        <v>0.18385261379447426</v>
      </c>
      <c r="AQ458" s="4">
        <f t="shared" si="347"/>
        <v>-0.194358477439873</v>
      </c>
      <c r="AR458" s="4">
        <f t="shared" si="348"/>
        <v>0.194358477439873</v>
      </c>
      <c r="AS458" s="4">
        <f t="shared" si="317"/>
        <v>-0.52395287665661883</v>
      </c>
      <c r="AT458" s="4">
        <f t="shared" si="317"/>
        <v>-0.65093140464439503</v>
      </c>
      <c r="AU458" s="4">
        <f t="shared" si="317"/>
        <v>0.18182212251639118</v>
      </c>
      <c r="AV458" s="4">
        <f t="shared" si="317"/>
        <v>-0.19196518078555341</v>
      </c>
      <c r="AW458" s="4">
        <f t="shared" si="317"/>
        <v>0.19196518078555341</v>
      </c>
      <c r="AX458" s="4">
        <f t="shared" si="318"/>
        <v>-94.311517798191389</v>
      </c>
      <c r="AY458" s="4">
        <f t="shared" si="318"/>
        <v>-117.16765283599112</v>
      </c>
      <c r="AZ458" s="4">
        <f t="shared" si="318"/>
        <v>32.727982052950409</v>
      </c>
      <c r="BA458" s="4">
        <f t="shared" si="318"/>
        <v>-34.553732541399611</v>
      </c>
      <c r="BB458" s="4">
        <f t="shared" si="318"/>
        <v>34.553732541399611</v>
      </c>
      <c r="BC458" s="4">
        <f t="shared" si="349"/>
        <v>-0.33846153846153854</v>
      </c>
      <c r="BD458" s="4">
        <f t="shared" si="321"/>
        <v>-0.40277777777777785</v>
      </c>
      <c r="BE458" s="4">
        <f t="shared" si="321"/>
        <v>0.10769230769230768</v>
      </c>
      <c r="BF458" s="4">
        <f t="shared" si="350"/>
        <v>-0.17619047619047634</v>
      </c>
      <c r="BG458" s="4">
        <f t="shared" si="351"/>
        <v>0.21387283236994242</v>
      </c>
      <c r="BH458" s="4">
        <f t="shared" si="352"/>
        <v>0.79491282767792737</v>
      </c>
      <c r="BI458" s="4">
        <f t="shared" si="353"/>
        <v>3.151759093619559</v>
      </c>
      <c r="BJ458" s="4">
        <f t="shared" si="354"/>
        <v>0.25221243250702563</v>
      </c>
      <c r="BK458" s="4">
        <f t="shared" si="355"/>
        <v>0.27486439475765362</v>
      </c>
      <c r="BL458" s="4">
        <f t="shared" si="356"/>
        <v>2.0118728880938184</v>
      </c>
      <c r="BM458" s="4">
        <f t="shared" si="357"/>
        <v>0.13662115354518165</v>
      </c>
      <c r="BN458" s="3">
        <f t="shared" si="358"/>
        <v>0</v>
      </c>
      <c r="BO458" s="3">
        <v>100</v>
      </c>
      <c r="BP458" s="3">
        <f t="shared" si="359"/>
        <v>-1</v>
      </c>
      <c r="BQ458" s="3">
        <f t="shared" si="360"/>
        <v>-100</v>
      </c>
      <c r="BR458"/>
    </row>
    <row r="459" spans="1:70" x14ac:dyDescent="0.25">
      <c r="A459" t="s">
        <v>127</v>
      </c>
      <c r="B459" t="s">
        <v>289</v>
      </c>
      <c r="C459" t="s">
        <v>136</v>
      </c>
      <c r="D459" t="s">
        <v>13</v>
      </c>
      <c r="E459" t="s">
        <v>12</v>
      </c>
      <c r="F459" s="3">
        <v>2</v>
      </c>
      <c r="G459" s="3">
        <v>0</v>
      </c>
      <c r="H459" s="3" t="str">
        <f t="shared" si="361"/>
        <v>H</v>
      </c>
      <c r="I459" s="3">
        <v>4.75</v>
      </c>
      <c r="J459" s="3">
        <v>3.7</v>
      </c>
      <c r="K459" s="3">
        <v>1.75</v>
      </c>
      <c r="L459" s="3">
        <v>1.99</v>
      </c>
      <c r="M459" s="3">
        <v>1.91</v>
      </c>
      <c r="N459" s="3">
        <f t="shared" si="322"/>
        <v>2</v>
      </c>
      <c r="O459" s="3">
        <f t="shared" si="323"/>
        <v>5.2225157488315244E-2</v>
      </c>
      <c r="P459" s="3">
        <f t="shared" si="324"/>
        <v>2.6072772238154074E-2</v>
      </c>
      <c r="Q459" s="3">
        <f t="shared" si="325"/>
        <v>4.9980694980694977</v>
      </c>
      <c r="R459" s="3">
        <f t="shared" si="326"/>
        <v>3.8932330827067667</v>
      </c>
      <c r="S459" s="3">
        <f t="shared" si="327"/>
        <v>1.8413940256045516</v>
      </c>
      <c r="T459" s="3">
        <f t="shared" si="328"/>
        <v>2.0939280634017474</v>
      </c>
      <c r="U459" s="3">
        <f t="shared" si="329"/>
        <v>2.009750050802682</v>
      </c>
      <c r="V459" s="4">
        <f t="shared" si="330"/>
        <v>0.21052631578947367</v>
      </c>
      <c r="W459" s="4">
        <f t="shared" si="331"/>
        <v>0.27027027027027023</v>
      </c>
      <c r="X459" s="4">
        <f t="shared" si="332"/>
        <v>0.5714285714285714</v>
      </c>
      <c r="Y459" s="4">
        <f t="shared" si="333"/>
        <v>0.50251256281407031</v>
      </c>
      <c r="Z459" s="4">
        <f t="shared" si="334"/>
        <v>0.52356020942408377</v>
      </c>
      <c r="AA459" s="4">
        <f t="shared" si="335"/>
        <v>1.2837837837837838</v>
      </c>
      <c r="AB459" s="4">
        <f t="shared" si="336"/>
        <v>2.7142857142857144</v>
      </c>
      <c r="AC459" s="4">
        <f t="shared" si="337"/>
        <v>0.77894736842105272</v>
      </c>
      <c r="AD459" s="4">
        <f t="shared" si="338"/>
        <v>2.1142857142857143</v>
      </c>
      <c r="AE459" s="4">
        <f t="shared" si="339"/>
        <v>0.36842105263157893</v>
      </c>
      <c r="AF459" s="4">
        <f t="shared" si="340"/>
        <v>0.47297297297297297</v>
      </c>
      <c r="AG459" s="4">
        <f t="shared" si="341"/>
        <v>1.0418848167539267</v>
      </c>
      <c r="AH459" s="4">
        <f t="shared" si="342"/>
        <v>0.95979899497487431</v>
      </c>
      <c r="AI459" s="4">
        <f t="shared" si="343"/>
        <v>3.1566754724649462</v>
      </c>
      <c r="AJ459" s="4">
        <f t="shared" si="319"/>
        <v>1.104836415362731</v>
      </c>
      <c r="AK459" s="4">
        <f t="shared" si="319"/>
        <v>2.0518390571022151</v>
      </c>
      <c r="AL459" s="4">
        <f t="shared" si="344"/>
        <v>8.4178012599065433E-2</v>
      </c>
      <c r="AM459" s="4">
        <f t="shared" si="345"/>
        <v>-8.4178012599065433E-2</v>
      </c>
      <c r="AN459" s="4">
        <f t="shared" si="346"/>
        <v>1.5783377362324731</v>
      </c>
      <c r="AO459" s="4">
        <f t="shared" si="320"/>
        <v>0.55241820768136551</v>
      </c>
      <c r="AP459" s="4">
        <f t="shared" si="320"/>
        <v>1.0259195285511076</v>
      </c>
      <c r="AQ459" s="4">
        <f t="shared" si="347"/>
        <v>4.2089006299532716E-2</v>
      </c>
      <c r="AR459" s="4">
        <f t="shared" si="348"/>
        <v>-4.2089006299532716E-2</v>
      </c>
      <c r="AS459" s="4">
        <f t="shared" ref="AS459:AW509" si="362">ATAN(AN459)</f>
        <v>1.0060523590739499</v>
      </c>
      <c r="AT459" s="4">
        <f t="shared" si="362"/>
        <v>0.50469790431748585</v>
      </c>
      <c r="AU459" s="4">
        <f t="shared" si="362"/>
        <v>0.79819142300574519</v>
      </c>
      <c r="AV459" s="4">
        <f t="shared" si="362"/>
        <v>4.206417934245963E-2</v>
      </c>
      <c r="AW459" s="4">
        <f t="shared" si="362"/>
        <v>-4.206417934245963E-2</v>
      </c>
      <c r="AX459" s="4">
        <f t="shared" ref="AX459:BB509" si="363">DEGREES(AS459)*PI()</f>
        <v>181.08942463331095</v>
      </c>
      <c r="AY459" s="4">
        <f t="shared" si="363"/>
        <v>90.845622777147454</v>
      </c>
      <c r="AZ459" s="4">
        <f t="shared" si="363"/>
        <v>143.67445614103414</v>
      </c>
      <c r="BA459" s="4">
        <f t="shared" si="363"/>
        <v>7.5715522816427328</v>
      </c>
      <c r="BB459" s="4">
        <f t="shared" si="363"/>
        <v>-7.5715522816427328</v>
      </c>
      <c r="BC459" s="4">
        <f t="shared" si="349"/>
        <v>1.7142857142857146</v>
      </c>
      <c r="BD459" s="4">
        <f t="shared" si="321"/>
        <v>0.28378378378378377</v>
      </c>
      <c r="BE459" s="4">
        <f t="shared" si="321"/>
        <v>1.1142857142857145</v>
      </c>
      <c r="BF459" s="4">
        <f t="shared" si="350"/>
        <v>4.1884816753926808E-2</v>
      </c>
      <c r="BG459" s="4">
        <f t="shared" si="351"/>
        <v>-4.0201005025125726E-2</v>
      </c>
      <c r="BH459" s="4">
        <f t="shared" si="352"/>
        <v>1.601837853811648</v>
      </c>
      <c r="BI459" s="4">
        <f t="shared" si="353"/>
        <v>3.577565535460272</v>
      </c>
      <c r="BJ459" s="4">
        <f t="shared" si="354"/>
        <v>0.44774521610700935</v>
      </c>
      <c r="BK459" s="4">
        <f t="shared" si="355"/>
        <v>5.9522843535605802E-2</v>
      </c>
      <c r="BL459" s="4">
        <f t="shared" si="356"/>
        <v>2.0518390571022147</v>
      </c>
      <c r="BM459" s="4">
        <f t="shared" si="357"/>
        <v>2.900950897175587E-2</v>
      </c>
      <c r="BN459" s="3">
        <f t="shared" si="358"/>
        <v>1</v>
      </c>
      <c r="BO459" s="3">
        <v>100</v>
      </c>
      <c r="BP459" s="3">
        <f t="shared" si="359"/>
        <v>3.75</v>
      </c>
      <c r="BQ459" s="3">
        <f t="shared" si="360"/>
        <v>375</v>
      </c>
      <c r="BR459"/>
    </row>
    <row r="460" spans="1:70" x14ac:dyDescent="0.25">
      <c r="A460" t="s">
        <v>127</v>
      </c>
      <c r="B460" t="s">
        <v>290</v>
      </c>
      <c r="C460" t="s">
        <v>138</v>
      </c>
      <c r="D460" t="s">
        <v>26</v>
      </c>
      <c r="E460" t="s">
        <v>130</v>
      </c>
      <c r="F460" s="3">
        <v>1</v>
      </c>
      <c r="G460" s="3">
        <v>2</v>
      </c>
      <c r="H460" s="3" t="str">
        <f t="shared" si="361"/>
        <v>A</v>
      </c>
      <c r="I460" s="3">
        <v>8.5</v>
      </c>
      <c r="J460" s="3">
        <v>5.5</v>
      </c>
      <c r="K460" s="3">
        <v>1.33</v>
      </c>
      <c r="L460" s="3">
        <v>1.5</v>
      </c>
      <c r="M460" s="3">
        <v>2.63</v>
      </c>
      <c r="N460" s="3">
        <f t="shared" si="322"/>
        <v>3</v>
      </c>
      <c r="O460" s="3">
        <f t="shared" si="323"/>
        <v>5.1344939889831576E-2</v>
      </c>
      <c r="P460" s="3">
        <f t="shared" si="324"/>
        <v>4.6894803548795938E-2</v>
      </c>
      <c r="Q460" s="3">
        <f t="shared" si="325"/>
        <v>8.9364319890635677</v>
      </c>
      <c r="R460" s="3">
        <f t="shared" si="326"/>
        <v>5.7823971693940734</v>
      </c>
      <c r="S460" s="3">
        <f t="shared" si="327"/>
        <v>1.3982887700534761</v>
      </c>
      <c r="T460" s="3">
        <f t="shared" si="328"/>
        <v>1.5770174098347474</v>
      </c>
      <c r="U460" s="3">
        <f t="shared" si="329"/>
        <v>2.765037191910257</v>
      </c>
      <c r="V460" s="4">
        <f t="shared" si="330"/>
        <v>0.11764705882352941</v>
      </c>
      <c r="W460" s="4">
        <f t="shared" si="331"/>
        <v>0.18181818181818182</v>
      </c>
      <c r="X460" s="4">
        <f t="shared" si="332"/>
        <v>0.75187969924812026</v>
      </c>
      <c r="Y460" s="4">
        <f t="shared" si="333"/>
        <v>0.66666666666666663</v>
      </c>
      <c r="Z460" s="4">
        <f t="shared" si="334"/>
        <v>0.38022813688212931</v>
      </c>
      <c r="AA460" s="4">
        <f t="shared" si="335"/>
        <v>1.5454545454545454</v>
      </c>
      <c r="AB460" s="4">
        <f t="shared" si="336"/>
        <v>6.3909774436090219</v>
      </c>
      <c r="AC460" s="4">
        <f t="shared" si="337"/>
        <v>0.6470588235294118</v>
      </c>
      <c r="AD460" s="4">
        <f t="shared" si="338"/>
        <v>4.1353383458646613</v>
      </c>
      <c r="AE460" s="4">
        <f t="shared" si="339"/>
        <v>0.15647058823529414</v>
      </c>
      <c r="AF460" s="4">
        <f t="shared" si="340"/>
        <v>0.24181818181818182</v>
      </c>
      <c r="AG460" s="4">
        <f t="shared" si="341"/>
        <v>0.57034220532319391</v>
      </c>
      <c r="AH460" s="4">
        <f t="shared" si="342"/>
        <v>1.7533333333333332</v>
      </c>
      <c r="AI460" s="4">
        <f t="shared" si="343"/>
        <v>7.5381432190100917</v>
      </c>
      <c r="AJ460" s="4">
        <f t="shared" si="319"/>
        <v>3.1540348196694943</v>
      </c>
      <c r="AK460" s="4">
        <f t="shared" si="319"/>
        <v>4.3841083993405974</v>
      </c>
      <c r="AL460" s="4">
        <f t="shared" si="344"/>
        <v>-1.1880197820755096</v>
      </c>
      <c r="AM460" s="4">
        <f t="shared" si="345"/>
        <v>1.1880197820755096</v>
      </c>
      <c r="AN460" s="4">
        <f t="shared" si="346"/>
        <v>3.7690716095050458</v>
      </c>
      <c r="AO460" s="4">
        <f t="shared" si="320"/>
        <v>1.5770174098347471</v>
      </c>
      <c r="AP460" s="4">
        <f t="shared" si="320"/>
        <v>2.1920541996702987</v>
      </c>
      <c r="AQ460" s="4">
        <f t="shared" si="347"/>
        <v>-0.59400989103775481</v>
      </c>
      <c r="AR460" s="4">
        <f t="shared" si="348"/>
        <v>0.59400989103775481</v>
      </c>
      <c r="AS460" s="4">
        <f t="shared" si="362"/>
        <v>1.3114541158359256</v>
      </c>
      <c r="AT460" s="4">
        <f t="shared" si="362"/>
        <v>1.0056739408092452</v>
      </c>
      <c r="AU460" s="4">
        <f t="shared" si="362"/>
        <v>1.1428041674349614</v>
      </c>
      <c r="AV460" s="4">
        <f t="shared" si="362"/>
        <v>-0.53600336652395209</v>
      </c>
      <c r="AW460" s="4">
        <f t="shared" si="362"/>
        <v>0.53600336652395209</v>
      </c>
      <c r="AX460" s="4">
        <f t="shared" si="363"/>
        <v>236.06174085046663</v>
      </c>
      <c r="AY460" s="4">
        <f t="shared" si="363"/>
        <v>181.02130934566412</v>
      </c>
      <c r="AZ460" s="4">
        <f t="shared" si="363"/>
        <v>205.70475013829306</v>
      </c>
      <c r="BA460" s="4">
        <f t="shared" si="363"/>
        <v>-96.480605974311374</v>
      </c>
      <c r="BB460" s="4">
        <f t="shared" si="363"/>
        <v>96.480605974311374</v>
      </c>
      <c r="BC460" s="4">
        <f t="shared" si="349"/>
        <v>5.3909774436090219</v>
      </c>
      <c r="BD460" s="4">
        <f t="shared" si="321"/>
        <v>0.54545454545454541</v>
      </c>
      <c r="BE460" s="4">
        <f t="shared" si="321"/>
        <v>3.1353383458646613</v>
      </c>
      <c r="BF460" s="4">
        <f t="shared" si="350"/>
        <v>-0.42965779467680609</v>
      </c>
      <c r="BG460" s="4">
        <f t="shared" si="351"/>
        <v>0.7533333333333333</v>
      </c>
      <c r="BH460" s="4">
        <f t="shared" si="352"/>
        <v>3.7857615986562982</v>
      </c>
      <c r="BI460" s="4">
        <f t="shared" si="353"/>
        <v>5.3723726428370391</v>
      </c>
      <c r="BJ460" s="4">
        <f t="shared" si="354"/>
        <v>0.70467219054579877</v>
      </c>
      <c r="BK460" s="4">
        <f t="shared" si="355"/>
        <v>0.84005684408935821</v>
      </c>
      <c r="BL460" s="4">
        <f t="shared" si="356"/>
        <v>2.1710273008725021</v>
      </c>
      <c r="BM460" s="4">
        <f t="shared" si="357"/>
        <v>0.38693978825220321</v>
      </c>
      <c r="BN460" s="3">
        <f t="shared" si="358"/>
        <v>0</v>
      </c>
      <c r="BO460" s="3">
        <v>100</v>
      </c>
      <c r="BP460" s="3">
        <f t="shared" si="359"/>
        <v>-1</v>
      </c>
      <c r="BQ460" s="3">
        <f t="shared" si="360"/>
        <v>-100</v>
      </c>
      <c r="BR460"/>
    </row>
    <row r="461" spans="1:70" x14ac:dyDescent="0.25">
      <c r="A461" t="s">
        <v>127</v>
      </c>
      <c r="B461" t="s">
        <v>290</v>
      </c>
      <c r="C461" t="s">
        <v>139</v>
      </c>
      <c r="D461" t="s">
        <v>25</v>
      </c>
      <c r="E461" t="s">
        <v>24</v>
      </c>
      <c r="F461" s="3">
        <v>2</v>
      </c>
      <c r="G461" s="3">
        <v>1</v>
      </c>
      <c r="H461" s="3" t="str">
        <f t="shared" si="361"/>
        <v>H</v>
      </c>
      <c r="I461" s="3">
        <v>1.67</v>
      </c>
      <c r="J461" s="3">
        <v>4.33</v>
      </c>
      <c r="K461" s="3">
        <v>4.2</v>
      </c>
      <c r="L461" s="3">
        <v>1.4</v>
      </c>
      <c r="M461" s="3">
        <v>3</v>
      </c>
      <c r="N461" s="3">
        <f t="shared" si="322"/>
        <v>3</v>
      </c>
      <c r="O461" s="3">
        <f t="shared" si="323"/>
        <v>6.7844515521908955E-2</v>
      </c>
      <c r="P461" s="3">
        <f t="shared" si="324"/>
        <v>4.7619047619047561E-2</v>
      </c>
      <c r="Q461" s="3">
        <f t="shared" si="325"/>
        <v>1.783300340921588</v>
      </c>
      <c r="R461" s="3">
        <f t="shared" si="326"/>
        <v>4.6237667522098658</v>
      </c>
      <c r="S461" s="3">
        <f t="shared" si="327"/>
        <v>4.4849469651920177</v>
      </c>
      <c r="T461" s="3">
        <f t="shared" si="328"/>
        <v>1.4949823217306724</v>
      </c>
      <c r="U461" s="3">
        <f t="shared" si="329"/>
        <v>3.2035335465657271</v>
      </c>
      <c r="V461" s="4">
        <f t="shared" si="330"/>
        <v>0.5988023952095809</v>
      </c>
      <c r="W461" s="4">
        <f t="shared" si="331"/>
        <v>0.23094688221709006</v>
      </c>
      <c r="X461" s="4">
        <f t="shared" si="332"/>
        <v>0.23809523809523808</v>
      </c>
      <c r="Y461" s="4">
        <f t="shared" si="333"/>
        <v>0.7142857142857143</v>
      </c>
      <c r="Z461" s="4">
        <f t="shared" si="334"/>
        <v>0.33333333333333331</v>
      </c>
      <c r="AA461" s="4">
        <f t="shared" si="335"/>
        <v>0.38568129330254042</v>
      </c>
      <c r="AB461" s="4">
        <f t="shared" si="336"/>
        <v>0.39761904761904759</v>
      </c>
      <c r="AC461" s="4">
        <f t="shared" si="337"/>
        <v>2.5928143712574854</v>
      </c>
      <c r="AD461" s="4">
        <f t="shared" si="338"/>
        <v>1.0309523809523808</v>
      </c>
      <c r="AE461" s="4">
        <f t="shared" si="339"/>
        <v>2.5149700598802398</v>
      </c>
      <c r="AF461" s="4">
        <f t="shared" si="340"/>
        <v>0.96997690531177827</v>
      </c>
      <c r="AG461" s="4">
        <f t="shared" si="341"/>
        <v>0.46666666666666662</v>
      </c>
      <c r="AH461" s="4">
        <f t="shared" si="342"/>
        <v>2.1428571428571428</v>
      </c>
      <c r="AI461" s="4">
        <f t="shared" si="343"/>
        <v>-2.7016466242704298</v>
      </c>
      <c r="AJ461" s="4">
        <f t="shared" si="319"/>
        <v>-2.8404664112882778</v>
      </c>
      <c r="AK461" s="4">
        <f t="shared" si="319"/>
        <v>0.13881978701784803</v>
      </c>
      <c r="AL461" s="4">
        <f t="shared" si="344"/>
        <v>-1.7085512248350547</v>
      </c>
      <c r="AM461" s="4">
        <f t="shared" si="345"/>
        <v>1.7085512248350547</v>
      </c>
      <c r="AN461" s="4">
        <f t="shared" si="346"/>
        <v>-1.3508233121352149</v>
      </c>
      <c r="AO461" s="4">
        <f t="shared" si="320"/>
        <v>-1.4202332056441389</v>
      </c>
      <c r="AP461" s="4">
        <f t="shared" si="320"/>
        <v>6.9409893508924014E-2</v>
      </c>
      <c r="AQ461" s="4">
        <f t="shared" si="347"/>
        <v>-0.85427561241752736</v>
      </c>
      <c r="AR461" s="4">
        <f t="shared" si="348"/>
        <v>0.85427561241752736</v>
      </c>
      <c r="AS461" s="4">
        <f t="shared" si="362"/>
        <v>-0.933539109888334</v>
      </c>
      <c r="AT461" s="4">
        <f t="shared" si="362"/>
        <v>-0.95731748536873473</v>
      </c>
      <c r="AU461" s="4">
        <f t="shared" si="362"/>
        <v>6.9298748493859974E-2</v>
      </c>
      <c r="AV461" s="4">
        <f t="shared" si="362"/>
        <v>-0.70697104633231578</v>
      </c>
      <c r="AW461" s="4">
        <f t="shared" si="362"/>
        <v>0.70697104633231578</v>
      </c>
      <c r="AX461" s="4">
        <f t="shared" si="363"/>
        <v>-168.03703977990011</v>
      </c>
      <c r="AY461" s="4">
        <f t="shared" si="363"/>
        <v>-172.31714736637224</v>
      </c>
      <c r="AZ461" s="4">
        <f t="shared" si="363"/>
        <v>12.473774728894796</v>
      </c>
      <c r="BA461" s="4">
        <f t="shared" si="363"/>
        <v>-127.25478833981683</v>
      </c>
      <c r="BB461" s="4">
        <f t="shared" si="363"/>
        <v>127.25478833981683</v>
      </c>
      <c r="BC461" s="4">
        <f t="shared" si="349"/>
        <v>-0.60238095238095235</v>
      </c>
      <c r="BD461" s="4">
        <f t="shared" si="321"/>
        <v>-0.61431870669745958</v>
      </c>
      <c r="BE461" s="4">
        <f t="shared" si="321"/>
        <v>3.0952380952380922E-2</v>
      </c>
      <c r="BF461" s="4">
        <f t="shared" si="350"/>
        <v>-0.53333333333333344</v>
      </c>
      <c r="BG461" s="4">
        <f t="shared" si="351"/>
        <v>1.1428571428571432</v>
      </c>
      <c r="BH461" s="4">
        <f t="shared" si="352"/>
        <v>1.6013751824268823</v>
      </c>
      <c r="BI461" s="4">
        <f t="shared" si="353"/>
        <v>3.6306713527744905</v>
      </c>
      <c r="BJ461" s="4">
        <f t="shared" si="354"/>
        <v>0.44106861426692934</v>
      </c>
      <c r="BK461" s="4">
        <f t="shared" si="355"/>
        <v>1.2081281570854487</v>
      </c>
      <c r="BL461" s="4">
        <f t="shared" si="356"/>
        <v>2.3492579341481998</v>
      </c>
      <c r="BM461" s="4">
        <f t="shared" si="357"/>
        <v>0.51425947722658005</v>
      </c>
      <c r="BN461" s="3">
        <f t="shared" si="358"/>
        <v>1</v>
      </c>
      <c r="BO461" s="3">
        <v>100</v>
      </c>
      <c r="BP461" s="3">
        <f t="shared" si="359"/>
        <v>0.66999999999999993</v>
      </c>
      <c r="BQ461" s="3">
        <f t="shared" si="360"/>
        <v>67</v>
      </c>
      <c r="BR461"/>
    </row>
    <row r="462" spans="1:70" x14ac:dyDescent="0.25">
      <c r="A462" t="s">
        <v>127</v>
      </c>
      <c r="B462" t="s">
        <v>291</v>
      </c>
      <c r="C462" t="s">
        <v>129</v>
      </c>
      <c r="D462" t="s">
        <v>133</v>
      </c>
      <c r="E462" t="s">
        <v>19</v>
      </c>
      <c r="F462" s="3">
        <v>1</v>
      </c>
      <c r="G462" s="3">
        <v>0</v>
      </c>
      <c r="H462" s="3" t="str">
        <f t="shared" si="361"/>
        <v>H</v>
      </c>
      <c r="I462" s="3">
        <v>2.2999999999999998</v>
      </c>
      <c r="J462" s="3">
        <v>3.3</v>
      </c>
      <c r="K462" s="3">
        <v>3.1</v>
      </c>
      <c r="L462" s="3">
        <v>2.2999999999999998</v>
      </c>
      <c r="M462" s="3">
        <v>1.62</v>
      </c>
      <c r="N462" s="3">
        <f t="shared" si="322"/>
        <v>1</v>
      </c>
      <c r="O462" s="3">
        <f t="shared" si="323"/>
        <v>6.039355688724557E-2</v>
      </c>
      <c r="P462" s="3">
        <f t="shared" si="324"/>
        <v>5.2066559312936134E-2</v>
      </c>
      <c r="Q462" s="3">
        <f t="shared" si="325"/>
        <v>2.4389051808406648</v>
      </c>
      <c r="R462" s="3">
        <f t="shared" si="326"/>
        <v>3.4992987377279103</v>
      </c>
      <c r="S462" s="3">
        <f t="shared" si="327"/>
        <v>3.2872200263504614</v>
      </c>
      <c r="T462" s="3">
        <f t="shared" si="328"/>
        <v>2.4389051808406648</v>
      </c>
      <c r="U462" s="3">
        <f t="shared" si="329"/>
        <v>1.7178375621573378</v>
      </c>
      <c r="V462" s="4">
        <f t="shared" si="330"/>
        <v>0.43478260869565222</v>
      </c>
      <c r="W462" s="4">
        <f t="shared" si="331"/>
        <v>0.30303030303030304</v>
      </c>
      <c r="X462" s="4">
        <f t="shared" si="332"/>
        <v>0.32258064516129031</v>
      </c>
      <c r="Y462" s="4">
        <f t="shared" si="333"/>
        <v>0.43478260869565222</v>
      </c>
      <c r="Z462" s="4">
        <f t="shared" si="334"/>
        <v>0.61728395061728392</v>
      </c>
      <c r="AA462" s="4">
        <f t="shared" si="335"/>
        <v>0.69696969696969691</v>
      </c>
      <c r="AB462" s="4">
        <f t="shared" si="336"/>
        <v>0.74193548387096764</v>
      </c>
      <c r="AC462" s="4">
        <f t="shared" si="337"/>
        <v>1.4347826086956521</v>
      </c>
      <c r="AD462" s="4">
        <f t="shared" si="338"/>
        <v>1.064516129032258</v>
      </c>
      <c r="AE462" s="4">
        <f t="shared" si="339"/>
        <v>1.347826086956522</v>
      </c>
      <c r="AF462" s="4">
        <f t="shared" si="340"/>
        <v>0.93939393939393945</v>
      </c>
      <c r="AG462" s="4">
        <f t="shared" si="341"/>
        <v>1.419753086419753</v>
      </c>
      <c r="AH462" s="4">
        <f t="shared" si="342"/>
        <v>0.70434782608695667</v>
      </c>
      <c r="AI462" s="4">
        <f t="shared" si="343"/>
        <v>-0.84831484550979663</v>
      </c>
      <c r="AJ462" s="4">
        <f t="shared" si="319"/>
        <v>-1.0603935568872456</v>
      </c>
      <c r="AK462" s="4">
        <f t="shared" si="319"/>
        <v>0.21207871137744894</v>
      </c>
      <c r="AL462" s="4">
        <f t="shared" si="344"/>
        <v>0.72106761868332692</v>
      </c>
      <c r="AM462" s="4">
        <f t="shared" si="345"/>
        <v>-0.72106761868332692</v>
      </c>
      <c r="AN462" s="4">
        <f t="shared" si="346"/>
        <v>-0.42415742275489832</v>
      </c>
      <c r="AO462" s="4">
        <f t="shared" si="320"/>
        <v>-0.53019677844362278</v>
      </c>
      <c r="AP462" s="4">
        <f t="shared" si="320"/>
        <v>0.10603935568872447</v>
      </c>
      <c r="AQ462" s="4">
        <f t="shared" si="347"/>
        <v>0.36053380934166346</v>
      </c>
      <c r="AR462" s="4">
        <f t="shared" si="348"/>
        <v>-0.36053380934166346</v>
      </c>
      <c r="AS462" s="4">
        <f t="shared" si="362"/>
        <v>-0.40115676052332638</v>
      </c>
      <c r="AT462" s="4">
        <f t="shared" si="362"/>
        <v>-0.48751219213804059</v>
      </c>
      <c r="AU462" s="4">
        <f t="shared" si="362"/>
        <v>0.10564456806439346</v>
      </c>
      <c r="AV462" s="4">
        <f t="shared" si="362"/>
        <v>0.34602806509299766</v>
      </c>
      <c r="AW462" s="4">
        <f t="shared" si="362"/>
        <v>-0.34602806509299766</v>
      </c>
      <c r="AX462" s="4">
        <f t="shared" si="363"/>
        <v>-72.208216894198742</v>
      </c>
      <c r="AY462" s="4">
        <f t="shared" si="363"/>
        <v>-87.752194584847302</v>
      </c>
      <c r="AZ462" s="4">
        <f t="shared" si="363"/>
        <v>19.016022251590822</v>
      </c>
      <c r="BA462" s="4">
        <f t="shared" si="363"/>
        <v>62.285051716739581</v>
      </c>
      <c r="BB462" s="4">
        <f t="shared" si="363"/>
        <v>-62.285051716739581</v>
      </c>
      <c r="BC462" s="4">
        <f t="shared" si="349"/>
        <v>-0.25806451612903231</v>
      </c>
      <c r="BD462" s="4">
        <f t="shared" si="321"/>
        <v>-0.30303030303030304</v>
      </c>
      <c r="BE462" s="4">
        <f t="shared" si="321"/>
        <v>6.4516129032258007E-2</v>
      </c>
      <c r="BF462" s="4">
        <f t="shared" si="350"/>
        <v>0.41975308641975306</v>
      </c>
      <c r="BG462" s="4">
        <f t="shared" si="351"/>
        <v>-0.29565217391304344</v>
      </c>
      <c r="BH462" s="4">
        <f t="shared" si="352"/>
        <v>0.56110752867577551</v>
      </c>
      <c r="BI462" s="4">
        <f t="shared" si="353"/>
        <v>3.075141314973012</v>
      </c>
      <c r="BJ462" s="4">
        <f t="shared" si="354"/>
        <v>0.18246560765962713</v>
      </c>
      <c r="BK462" s="4">
        <f t="shared" si="355"/>
        <v>0.50987180286501776</v>
      </c>
      <c r="BL462" s="4">
        <f t="shared" si="356"/>
        <v>2.0783713714990011</v>
      </c>
      <c r="BM462" s="4">
        <f t="shared" si="357"/>
        <v>0.2453227608198234</v>
      </c>
      <c r="BN462" s="3">
        <f t="shared" si="358"/>
        <v>1</v>
      </c>
      <c r="BO462" s="3">
        <v>100</v>
      </c>
      <c r="BP462" s="3">
        <f t="shared" si="359"/>
        <v>1.2999999999999998</v>
      </c>
      <c r="BQ462" s="3">
        <f t="shared" si="360"/>
        <v>129.99999999999997</v>
      </c>
      <c r="BR462"/>
    </row>
    <row r="463" spans="1:70" x14ac:dyDescent="0.25">
      <c r="A463" t="s">
        <v>127</v>
      </c>
      <c r="B463" t="s">
        <v>292</v>
      </c>
      <c r="C463" t="s">
        <v>129</v>
      </c>
      <c r="D463" t="s">
        <v>27</v>
      </c>
      <c r="E463" t="s">
        <v>133</v>
      </c>
      <c r="F463" s="3">
        <v>1</v>
      </c>
      <c r="G463" s="3">
        <v>3</v>
      </c>
      <c r="H463" s="3" t="str">
        <f t="shared" si="361"/>
        <v>A</v>
      </c>
      <c r="I463" s="3">
        <v>2.88</v>
      </c>
      <c r="J463" s="3">
        <v>3.4</v>
      </c>
      <c r="K463" s="3">
        <v>2.4500000000000002</v>
      </c>
      <c r="L463" s="3">
        <v>2.0099999999999998</v>
      </c>
      <c r="M463" s="3">
        <v>1.89</v>
      </c>
      <c r="N463" s="3">
        <f t="shared" si="322"/>
        <v>4</v>
      </c>
      <c r="O463" s="3">
        <f t="shared" si="323"/>
        <v>4.9503134587168152E-2</v>
      </c>
      <c r="P463" s="3">
        <f t="shared" si="324"/>
        <v>2.6612966911474523E-2</v>
      </c>
      <c r="Q463" s="3">
        <f t="shared" si="325"/>
        <v>3.022569027611044</v>
      </c>
      <c r="R463" s="3">
        <f t="shared" si="326"/>
        <v>3.5683106575963714</v>
      </c>
      <c r="S463" s="3">
        <f t="shared" si="327"/>
        <v>2.5712826797385619</v>
      </c>
      <c r="T463" s="3">
        <f t="shared" si="328"/>
        <v>2.1095013005202077</v>
      </c>
      <c r="U463" s="3">
        <f t="shared" si="329"/>
        <v>1.9835609243697476</v>
      </c>
      <c r="V463" s="4">
        <f t="shared" si="330"/>
        <v>0.34722222222222221</v>
      </c>
      <c r="W463" s="4">
        <f t="shared" si="331"/>
        <v>0.29411764705882354</v>
      </c>
      <c r="X463" s="4">
        <f t="shared" si="332"/>
        <v>0.4081632653061224</v>
      </c>
      <c r="Y463" s="4">
        <f t="shared" si="333"/>
        <v>0.49751243781094534</v>
      </c>
      <c r="Z463" s="4">
        <f t="shared" si="334"/>
        <v>0.52910052910052918</v>
      </c>
      <c r="AA463" s="4">
        <f t="shared" si="335"/>
        <v>0.84705882352941175</v>
      </c>
      <c r="AB463" s="4">
        <f t="shared" si="336"/>
        <v>1.1755102040816325</v>
      </c>
      <c r="AC463" s="4">
        <f t="shared" si="337"/>
        <v>1.1805555555555556</v>
      </c>
      <c r="AD463" s="4">
        <f t="shared" si="338"/>
        <v>1.3877551020408161</v>
      </c>
      <c r="AE463" s="4">
        <f t="shared" si="339"/>
        <v>0.85069444444444453</v>
      </c>
      <c r="AF463" s="4">
        <f t="shared" si="340"/>
        <v>0.72058823529411775</v>
      </c>
      <c r="AG463" s="4">
        <f t="shared" si="341"/>
        <v>1.0634920634920635</v>
      </c>
      <c r="AH463" s="4">
        <f t="shared" si="342"/>
        <v>0.94029850746268662</v>
      </c>
      <c r="AI463" s="4">
        <f t="shared" si="343"/>
        <v>0.45128634787248201</v>
      </c>
      <c r="AJ463" s="4">
        <f t="shared" si="319"/>
        <v>-0.54574162998532749</v>
      </c>
      <c r="AK463" s="4">
        <f t="shared" si="319"/>
        <v>0.9970279778578095</v>
      </c>
      <c r="AL463" s="4">
        <f t="shared" si="344"/>
        <v>0.12594037615046005</v>
      </c>
      <c r="AM463" s="4">
        <f t="shared" si="345"/>
        <v>-0.12594037615046005</v>
      </c>
      <c r="AN463" s="4">
        <f t="shared" si="346"/>
        <v>0.225643173936241</v>
      </c>
      <c r="AO463" s="4">
        <f t="shared" si="320"/>
        <v>-0.27287081499266375</v>
      </c>
      <c r="AP463" s="4">
        <f t="shared" si="320"/>
        <v>0.49851398892890475</v>
      </c>
      <c r="AQ463" s="4">
        <f t="shared" si="347"/>
        <v>6.2970188075230027E-2</v>
      </c>
      <c r="AR463" s="4">
        <f t="shared" si="348"/>
        <v>-6.2970188075230027E-2</v>
      </c>
      <c r="AS463" s="4">
        <f t="shared" si="362"/>
        <v>0.22192654017214228</v>
      </c>
      <c r="AT463" s="4">
        <f t="shared" si="362"/>
        <v>-0.26638564900600631</v>
      </c>
      <c r="AU463" s="4">
        <f t="shared" si="362"/>
        <v>0.46245809365143903</v>
      </c>
      <c r="AV463" s="4">
        <f t="shared" si="362"/>
        <v>6.2887154801777617E-2</v>
      </c>
      <c r="AW463" s="4">
        <f t="shared" si="362"/>
        <v>-6.2887154801777617E-2</v>
      </c>
      <c r="AX463" s="4">
        <f t="shared" si="363"/>
        <v>39.94677723098561</v>
      </c>
      <c r="AY463" s="4">
        <f t="shared" si="363"/>
        <v>-47.949416821081137</v>
      </c>
      <c r="AZ463" s="4">
        <f t="shared" si="363"/>
        <v>83.242456857259029</v>
      </c>
      <c r="BA463" s="4">
        <f t="shared" si="363"/>
        <v>11.31968786431997</v>
      </c>
      <c r="BB463" s="4">
        <f t="shared" si="363"/>
        <v>-11.31968786431997</v>
      </c>
      <c r="BC463" s="4">
        <f t="shared" si="349"/>
        <v>0.17551020408163254</v>
      </c>
      <c r="BD463" s="4">
        <f t="shared" si="321"/>
        <v>-0.15294117647058827</v>
      </c>
      <c r="BE463" s="4">
        <f t="shared" si="321"/>
        <v>0.38775510204081626</v>
      </c>
      <c r="BF463" s="4">
        <f t="shared" si="350"/>
        <v>6.3492063492063433E-2</v>
      </c>
      <c r="BG463" s="4">
        <f t="shared" si="351"/>
        <v>-5.9701492537313383E-2</v>
      </c>
      <c r="BH463" s="4">
        <f t="shared" si="352"/>
        <v>0.49925913163178526</v>
      </c>
      <c r="BI463" s="4">
        <f t="shared" si="353"/>
        <v>3.0540541216486594</v>
      </c>
      <c r="BJ463" s="4">
        <f t="shared" si="354"/>
        <v>0.16347422532324737</v>
      </c>
      <c r="BK463" s="4">
        <f t="shared" si="355"/>
        <v>8.9053294001174843E-2</v>
      </c>
      <c r="BL463" s="4">
        <f t="shared" si="356"/>
        <v>2.0465311124449777</v>
      </c>
      <c r="BM463" s="4">
        <f t="shared" si="357"/>
        <v>4.3514263457633658E-2</v>
      </c>
      <c r="BN463" s="3">
        <f t="shared" si="358"/>
        <v>0</v>
      </c>
      <c r="BO463" s="3">
        <v>100</v>
      </c>
      <c r="BP463" s="3">
        <f t="shared" si="359"/>
        <v>-1</v>
      </c>
      <c r="BQ463" s="3">
        <f t="shared" si="360"/>
        <v>-100</v>
      </c>
      <c r="BR463"/>
    </row>
    <row r="464" spans="1:70" x14ac:dyDescent="0.25">
      <c r="A464" t="s">
        <v>127</v>
      </c>
      <c r="B464" t="s">
        <v>293</v>
      </c>
      <c r="C464" t="s">
        <v>134</v>
      </c>
      <c r="D464" t="s">
        <v>21</v>
      </c>
      <c r="E464" t="s">
        <v>13</v>
      </c>
      <c r="F464" s="3">
        <v>1</v>
      </c>
      <c r="G464" s="3">
        <v>1</v>
      </c>
      <c r="H464" s="3" t="str">
        <f t="shared" si="361"/>
        <v>D</v>
      </c>
      <c r="I464" s="3">
        <v>1.75</v>
      </c>
      <c r="J464" s="3">
        <v>3.9</v>
      </c>
      <c r="K464" s="3">
        <v>4.33</v>
      </c>
      <c r="L464" s="3">
        <v>1.62</v>
      </c>
      <c r="M464" s="3">
        <v>2.2999999999999998</v>
      </c>
      <c r="N464" s="3">
        <f t="shared" si="322"/>
        <v>2</v>
      </c>
      <c r="O464" s="3">
        <f t="shared" si="323"/>
        <v>5.8785710055917928E-2</v>
      </c>
      <c r="P464" s="3">
        <f t="shared" si="324"/>
        <v>5.2066559312936134E-2</v>
      </c>
      <c r="Q464" s="3">
        <f t="shared" si="325"/>
        <v>1.8528749925978563</v>
      </c>
      <c r="R464" s="3">
        <f t="shared" si="326"/>
        <v>4.1292642692180799</v>
      </c>
      <c r="S464" s="3">
        <f t="shared" si="327"/>
        <v>4.584542124542125</v>
      </c>
      <c r="T464" s="3">
        <f t="shared" si="328"/>
        <v>1.7152328502905871</v>
      </c>
      <c r="U464" s="3">
        <f t="shared" si="329"/>
        <v>2.4352071331286109</v>
      </c>
      <c r="V464" s="4">
        <f t="shared" si="330"/>
        <v>0.5714285714285714</v>
      </c>
      <c r="W464" s="4">
        <f t="shared" si="331"/>
        <v>0.25641025641025644</v>
      </c>
      <c r="X464" s="4">
        <f t="shared" si="332"/>
        <v>0.23094688221709006</v>
      </c>
      <c r="Y464" s="4">
        <f t="shared" si="333"/>
        <v>0.61728395061728392</v>
      </c>
      <c r="Z464" s="4">
        <f t="shared" si="334"/>
        <v>0.43478260869565222</v>
      </c>
      <c r="AA464" s="4">
        <f t="shared" si="335"/>
        <v>0.44871794871794873</v>
      </c>
      <c r="AB464" s="4">
        <f t="shared" si="336"/>
        <v>0.40415704387990764</v>
      </c>
      <c r="AC464" s="4">
        <f t="shared" si="337"/>
        <v>2.2285714285714286</v>
      </c>
      <c r="AD464" s="4">
        <f t="shared" si="338"/>
        <v>0.90069284064665123</v>
      </c>
      <c r="AE464" s="4">
        <f t="shared" si="339"/>
        <v>2.4742857142857142</v>
      </c>
      <c r="AF464" s="4">
        <f t="shared" si="340"/>
        <v>1.1102564102564103</v>
      </c>
      <c r="AG464" s="4">
        <f t="shared" si="341"/>
        <v>0.70434782608695667</v>
      </c>
      <c r="AH464" s="4">
        <f t="shared" si="342"/>
        <v>1.419753086419753</v>
      </c>
      <c r="AI464" s="4">
        <f t="shared" si="343"/>
        <v>-2.7316671319442687</v>
      </c>
      <c r="AJ464" s="4">
        <f t="shared" si="319"/>
        <v>-2.2763892766202236</v>
      </c>
      <c r="AK464" s="4">
        <f t="shared" si="319"/>
        <v>-0.45527785532404508</v>
      </c>
      <c r="AL464" s="4">
        <f t="shared" si="344"/>
        <v>-0.71997428283802378</v>
      </c>
      <c r="AM464" s="4">
        <f t="shared" si="345"/>
        <v>0.71997428283802378</v>
      </c>
      <c r="AN464" s="4">
        <f t="shared" si="346"/>
        <v>-1.3658335659721343</v>
      </c>
      <c r="AO464" s="4">
        <f t="shared" si="320"/>
        <v>-1.1381946383101118</v>
      </c>
      <c r="AP464" s="4">
        <f t="shared" si="320"/>
        <v>-0.22763892766202254</v>
      </c>
      <c r="AQ464" s="4">
        <f t="shared" si="347"/>
        <v>-0.35998714141901189</v>
      </c>
      <c r="AR464" s="4">
        <f t="shared" si="348"/>
        <v>0.35998714141901189</v>
      </c>
      <c r="AS464" s="4">
        <f t="shared" si="362"/>
        <v>-0.93881507315891455</v>
      </c>
      <c r="AT464" s="4">
        <f t="shared" si="362"/>
        <v>-0.84993985351967261</v>
      </c>
      <c r="AU464" s="4">
        <f t="shared" si="362"/>
        <v>-0.22382478769385644</v>
      </c>
      <c r="AV464" s="4">
        <f t="shared" si="362"/>
        <v>-0.34554419723036467</v>
      </c>
      <c r="AW464" s="4">
        <f t="shared" si="362"/>
        <v>0.34554419723036467</v>
      </c>
      <c r="AX464" s="4">
        <f t="shared" si="363"/>
        <v>-168.98671316860461</v>
      </c>
      <c r="AY464" s="4">
        <f t="shared" si="363"/>
        <v>-152.98917363354107</v>
      </c>
      <c r="AZ464" s="4">
        <f t="shared" si="363"/>
        <v>-40.28846178489416</v>
      </c>
      <c r="BA464" s="4">
        <f t="shared" si="363"/>
        <v>-62.197955501465643</v>
      </c>
      <c r="BB464" s="4">
        <f t="shared" si="363"/>
        <v>62.197955501465643</v>
      </c>
      <c r="BC464" s="4">
        <f t="shared" si="349"/>
        <v>-0.59584295612009242</v>
      </c>
      <c r="BD464" s="4">
        <f t="shared" si="321"/>
        <v>-0.55128205128205132</v>
      </c>
      <c r="BE464" s="4">
        <f t="shared" si="321"/>
        <v>-9.9307159353348801E-2</v>
      </c>
      <c r="BF464" s="4">
        <f t="shared" si="350"/>
        <v>-0.29565217391304333</v>
      </c>
      <c r="BG464" s="4">
        <f t="shared" si="351"/>
        <v>0.41975308641975284</v>
      </c>
      <c r="BH464" s="4">
        <f t="shared" si="352"/>
        <v>1.4635135453196537</v>
      </c>
      <c r="BI464" s="4">
        <f t="shared" si="353"/>
        <v>3.5222271287860205</v>
      </c>
      <c r="BJ464" s="4">
        <f t="shared" si="354"/>
        <v>0.41550799872013705</v>
      </c>
      <c r="BK464" s="4">
        <f t="shared" si="355"/>
        <v>0.50909869767468718</v>
      </c>
      <c r="BL464" s="4">
        <f t="shared" si="356"/>
        <v>2.075219991709599</v>
      </c>
      <c r="BM464" s="4">
        <f t="shared" si="357"/>
        <v>0.2453227608198221</v>
      </c>
      <c r="BN464" s="3">
        <f t="shared" si="358"/>
        <v>0</v>
      </c>
      <c r="BO464" s="3">
        <v>100</v>
      </c>
      <c r="BP464" s="3">
        <f t="shared" si="359"/>
        <v>-1</v>
      </c>
      <c r="BQ464" s="3">
        <f t="shared" si="360"/>
        <v>-100</v>
      </c>
      <c r="BR464"/>
    </row>
    <row r="465" spans="1:70" x14ac:dyDescent="0.25">
      <c r="A465" t="s">
        <v>127</v>
      </c>
      <c r="B465" t="s">
        <v>293</v>
      </c>
      <c r="C465" t="s">
        <v>134</v>
      </c>
      <c r="D465" t="s">
        <v>22</v>
      </c>
      <c r="E465" t="s">
        <v>28</v>
      </c>
      <c r="F465" s="3">
        <v>4</v>
      </c>
      <c r="G465" s="3">
        <v>3</v>
      </c>
      <c r="H465" s="3" t="str">
        <f t="shared" si="361"/>
        <v>H</v>
      </c>
      <c r="I465" s="3">
        <v>1.67</v>
      </c>
      <c r="J465" s="3">
        <v>4.2</v>
      </c>
      <c r="K465" s="3">
        <v>4.75</v>
      </c>
      <c r="L465" s="3">
        <v>1.67</v>
      </c>
      <c r="M465" s="3">
        <v>2.2000000000000002</v>
      </c>
      <c r="N465" s="3">
        <f t="shared" si="322"/>
        <v>7</v>
      </c>
      <c r="O465" s="3">
        <f t="shared" si="323"/>
        <v>4.7423949094292706E-2</v>
      </c>
      <c r="P465" s="3">
        <f t="shared" si="324"/>
        <v>5.3347849755035481E-2</v>
      </c>
      <c r="Q465" s="3">
        <f t="shared" si="325"/>
        <v>1.7491979949874688</v>
      </c>
      <c r="R465" s="3">
        <f t="shared" si="326"/>
        <v>4.3991805861960298</v>
      </c>
      <c r="S465" s="3">
        <f t="shared" si="327"/>
        <v>4.9752637581978902</v>
      </c>
      <c r="T465" s="3">
        <f t="shared" si="328"/>
        <v>1.7491979949874688</v>
      </c>
      <c r="U465" s="3">
        <f t="shared" si="329"/>
        <v>2.304332688007444</v>
      </c>
      <c r="V465" s="4">
        <f t="shared" si="330"/>
        <v>0.5988023952095809</v>
      </c>
      <c r="W465" s="4">
        <f t="shared" si="331"/>
        <v>0.23809523809523808</v>
      </c>
      <c r="X465" s="4">
        <f t="shared" si="332"/>
        <v>0.21052631578947367</v>
      </c>
      <c r="Y465" s="4">
        <f t="shared" si="333"/>
        <v>0.5988023952095809</v>
      </c>
      <c r="Z465" s="4">
        <f t="shared" si="334"/>
        <v>0.45454545454545453</v>
      </c>
      <c r="AA465" s="4">
        <f t="shared" si="335"/>
        <v>0.39761904761904759</v>
      </c>
      <c r="AB465" s="4">
        <f t="shared" si="336"/>
        <v>0.35157894736842105</v>
      </c>
      <c r="AC465" s="4">
        <f t="shared" si="337"/>
        <v>2.5149700598802398</v>
      </c>
      <c r="AD465" s="4">
        <f t="shared" si="338"/>
        <v>0.88421052631578956</v>
      </c>
      <c r="AE465" s="4">
        <f t="shared" si="339"/>
        <v>2.8443113772455093</v>
      </c>
      <c r="AF465" s="4">
        <f t="shared" si="340"/>
        <v>1.1309523809523809</v>
      </c>
      <c r="AG465" s="4">
        <f t="shared" si="341"/>
        <v>0.75909090909090904</v>
      </c>
      <c r="AH465" s="4">
        <f t="shared" si="342"/>
        <v>1.317365269461078</v>
      </c>
      <c r="AI465" s="4">
        <f t="shared" si="343"/>
        <v>-3.2260657632104213</v>
      </c>
      <c r="AJ465" s="4">
        <f t="shared" si="319"/>
        <v>-2.6499825912085608</v>
      </c>
      <c r="AK465" s="4">
        <f t="shared" si="319"/>
        <v>-0.57608317200186043</v>
      </c>
      <c r="AL465" s="4">
        <f t="shared" si="344"/>
        <v>-0.5551346930199752</v>
      </c>
      <c r="AM465" s="4">
        <f t="shared" si="345"/>
        <v>0.5551346930199752</v>
      </c>
      <c r="AN465" s="4">
        <f t="shared" si="346"/>
        <v>-1.6130328816052106</v>
      </c>
      <c r="AO465" s="4">
        <f t="shared" si="320"/>
        <v>-1.3249912956042804</v>
      </c>
      <c r="AP465" s="4">
        <f t="shared" si="320"/>
        <v>-0.28804158600093022</v>
      </c>
      <c r="AQ465" s="4">
        <f t="shared" si="347"/>
        <v>-0.2775673465099876</v>
      </c>
      <c r="AR465" s="4">
        <f t="shared" si="348"/>
        <v>0.2775673465099876</v>
      </c>
      <c r="AS465" s="4">
        <f t="shared" si="362"/>
        <v>-1.0158365982971054</v>
      </c>
      <c r="AT465" s="4">
        <f t="shared" si="362"/>
        <v>-0.92428002013076149</v>
      </c>
      <c r="AU465" s="4">
        <f t="shared" si="362"/>
        <v>-0.28044998873712063</v>
      </c>
      <c r="AV465" s="4">
        <f t="shared" si="362"/>
        <v>-0.27075148234433832</v>
      </c>
      <c r="AW465" s="4">
        <f t="shared" si="362"/>
        <v>0.27075148234433832</v>
      </c>
      <c r="AX465" s="4">
        <f t="shared" si="363"/>
        <v>-182.85058769347899</v>
      </c>
      <c r="AY465" s="4">
        <f t="shared" si="363"/>
        <v>-166.37040362353707</v>
      </c>
      <c r="AZ465" s="4">
        <f t="shared" si="363"/>
        <v>-50.480997972681706</v>
      </c>
      <c r="BA465" s="4">
        <f t="shared" si="363"/>
        <v>-48.7352668219809</v>
      </c>
      <c r="BB465" s="4">
        <f t="shared" si="363"/>
        <v>48.7352668219809</v>
      </c>
      <c r="BC465" s="4">
        <f t="shared" si="349"/>
        <v>-0.6484210526315789</v>
      </c>
      <c r="BD465" s="4">
        <f t="shared" si="321"/>
        <v>-0.60238095238095235</v>
      </c>
      <c r="BE465" s="4">
        <f t="shared" si="321"/>
        <v>-0.11578947368421041</v>
      </c>
      <c r="BF465" s="4">
        <f t="shared" si="350"/>
        <v>-0.24090909090909093</v>
      </c>
      <c r="BG465" s="4">
        <f t="shared" si="351"/>
        <v>0.3173652694610779</v>
      </c>
      <c r="BH465" s="4">
        <f t="shared" si="352"/>
        <v>1.7205512616276313</v>
      </c>
      <c r="BI465" s="4">
        <f t="shared" si="353"/>
        <v>3.7078807797937965</v>
      </c>
      <c r="BJ465" s="4">
        <f t="shared" si="354"/>
        <v>0.46402550777895157</v>
      </c>
      <c r="BK465" s="4">
        <f t="shared" si="355"/>
        <v>0.39253950590633885</v>
      </c>
      <c r="BL465" s="4">
        <f t="shared" si="356"/>
        <v>2.0267653414974562</v>
      </c>
      <c r="BM465" s="4">
        <f t="shared" si="357"/>
        <v>0.19367782637151018</v>
      </c>
      <c r="BN465" s="3">
        <f t="shared" si="358"/>
        <v>1</v>
      </c>
      <c r="BO465" s="3">
        <v>100</v>
      </c>
      <c r="BP465" s="3">
        <f t="shared" si="359"/>
        <v>0.66999999999999993</v>
      </c>
      <c r="BQ465" s="3">
        <f t="shared" si="360"/>
        <v>67</v>
      </c>
      <c r="BR465"/>
    </row>
    <row r="466" spans="1:70" x14ac:dyDescent="0.25">
      <c r="A466" t="s">
        <v>127</v>
      </c>
      <c r="B466" t="s">
        <v>293</v>
      </c>
      <c r="C466" t="s">
        <v>134</v>
      </c>
      <c r="D466" t="s">
        <v>15</v>
      </c>
      <c r="E466" t="s">
        <v>26</v>
      </c>
      <c r="F466" s="3">
        <v>2</v>
      </c>
      <c r="G466" s="3">
        <v>2</v>
      </c>
      <c r="H466" s="3" t="str">
        <f t="shared" si="361"/>
        <v>D</v>
      </c>
      <c r="I466" s="3">
        <v>1.55</v>
      </c>
      <c r="J466" s="3">
        <v>4.33</v>
      </c>
      <c r="K466" s="3">
        <v>5.5</v>
      </c>
      <c r="L466" s="3">
        <v>1.62</v>
      </c>
      <c r="M466" s="3">
        <v>2.2999999999999998</v>
      </c>
      <c r="N466" s="3">
        <f t="shared" si="322"/>
        <v>4</v>
      </c>
      <c r="O466" s="3">
        <f t="shared" si="323"/>
        <v>5.7926354357852539E-2</v>
      </c>
      <c r="P466" s="3">
        <f t="shared" si="324"/>
        <v>5.2066559312936134E-2</v>
      </c>
      <c r="Q466" s="3">
        <f t="shared" si="325"/>
        <v>1.6397858492546715</v>
      </c>
      <c r="R466" s="3">
        <f t="shared" si="326"/>
        <v>4.5808211143695017</v>
      </c>
      <c r="S466" s="3">
        <f t="shared" si="327"/>
        <v>5.8185949489681885</v>
      </c>
      <c r="T466" s="3">
        <f t="shared" si="328"/>
        <v>1.7138406940597213</v>
      </c>
      <c r="U466" s="3">
        <f t="shared" si="329"/>
        <v>2.4332306150230605</v>
      </c>
      <c r="V466" s="4">
        <f t="shared" si="330"/>
        <v>0.64516129032258063</v>
      </c>
      <c r="W466" s="4">
        <f t="shared" si="331"/>
        <v>0.23094688221709006</v>
      </c>
      <c r="X466" s="4">
        <f t="shared" si="332"/>
        <v>0.18181818181818182</v>
      </c>
      <c r="Y466" s="4">
        <f t="shared" si="333"/>
        <v>0.61728395061728392</v>
      </c>
      <c r="Z466" s="4">
        <f t="shared" si="334"/>
        <v>0.43478260869565222</v>
      </c>
      <c r="AA466" s="4">
        <f t="shared" si="335"/>
        <v>0.35796766743648961</v>
      </c>
      <c r="AB466" s="4">
        <f t="shared" si="336"/>
        <v>0.2818181818181818</v>
      </c>
      <c r="AC466" s="4">
        <f t="shared" si="337"/>
        <v>2.7935483870967741</v>
      </c>
      <c r="AD466" s="4">
        <f t="shared" si="338"/>
        <v>0.78727272727272724</v>
      </c>
      <c r="AE466" s="4">
        <f t="shared" si="339"/>
        <v>3.5483870967741935</v>
      </c>
      <c r="AF466" s="4">
        <f t="shared" si="340"/>
        <v>1.2702078521939955</v>
      </c>
      <c r="AG466" s="4">
        <f t="shared" si="341"/>
        <v>0.70434782608695667</v>
      </c>
      <c r="AH466" s="4">
        <f t="shared" si="342"/>
        <v>1.419753086419753</v>
      </c>
      <c r="AI466" s="4">
        <f t="shared" si="343"/>
        <v>-4.1788090997135168</v>
      </c>
      <c r="AJ466" s="4">
        <f t="shared" si="319"/>
        <v>-2.9410352651148299</v>
      </c>
      <c r="AK466" s="4">
        <f t="shared" si="319"/>
        <v>-1.2377738345986868</v>
      </c>
      <c r="AL466" s="4">
        <f t="shared" si="344"/>
        <v>-0.7193899209633392</v>
      </c>
      <c r="AM466" s="4">
        <f t="shared" si="345"/>
        <v>0.7193899209633392</v>
      </c>
      <c r="AN466" s="4">
        <f t="shared" si="346"/>
        <v>-2.0894045498567584</v>
      </c>
      <c r="AO466" s="4">
        <f t="shared" si="320"/>
        <v>-1.470517632557415</v>
      </c>
      <c r="AP466" s="4">
        <f t="shared" si="320"/>
        <v>-0.61888691729934342</v>
      </c>
      <c r="AQ466" s="4">
        <f t="shared" si="347"/>
        <v>-0.3596949604816696</v>
      </c>
      <c r="AR466" s="4">
        <f t="shared" si="348"/>
        <v>0.3596949604816696</v>
      </c>
      <c r="AS466" s="4">
        <f t="shared" si="362"/>
        <v>-1.1244105376427393</v>
      </c>
      <c r="AT466" s="4">
        <f t="shared" si="362"/>
        <v>-0.97359734390923758</v>
      </c>
      <c r="AU466" s="4">
        <f t="shared" si="362"/>
        <v>-0.55419130838513575</v>
      </c>
      <c r="AV466" s="4">
        <f t="shared" si="362"/>
        <v>-0.3452855122670368</v>
      </c>
      <c r="AW466" s="4">
        <f t="shared" si="362"/>
        <v>0.3452855122670368</v>
      </c>
      <c r="AX466" s="4">
        <f t="shared" si="363"/>
        <v>-202.39389677569309</v>
      </c>
      <c r="AY466" s="4">
        <f t="shared" si="363"/>
        <v>-175.24752190366277</v>
      </c>
      <c r="AZ466" s="4">
        <f t="shared" si="363"/>
        <v>-99.754435509324438</v>
      </c>
      <c r="BA466" s="4">
        <f t="shared" si="363"/>
        <v>-62.151392208066625</v>
      </c>
      <c r="BB466" s="4">
        <f t="shared" si="363"/>
        <v>62.151392208066625</v>
      </c>
      <c r="BC466" s="4">
        <f t="shared" si="349"/>
        <v>-0.71818181818181814</v>
      </c>
      <c r="BD466" s="4">
        <f t="shared" si="321"/>
        <v>-0.64203233256351033</v>
      </c>
      <c r="BE466" s="4">
        <f t="shared" si="321"/>
        <v>-0.21272727272727263</v>
      </c>
      <c r="BF466" s="4">
        <f t="shared" si="350"/>
        <v>-0.29565217391304333</v>
      </c>
      <c r="BG466" s="4">
        <f t="shared" si="351"/>
        <v>0.41975308641975273</v>
      </c>
      <c r="BH466" s="4">
        <f t="shared" si="352"/>
        <v>2.1464784333148517</v>
      </c>
      <c r="BI466" s="4">
        <f t="shared" si="353"/>
        <v>4.0130673041974534</v>
      </c>
      <c r="BJ466" s="4">
        <f t="shared" si="354"/>
        <v>0.53487227365206413</v>
      </c>
      <c r="BK466" s="4">
        <f t="shared" si="355"/>
        <v>0.50868549143043107</v>
      </c>
      <c r="BL466" s="4">
        <f t="shared" si="356"/>
        <v>2.073535654541391</v>
      </c>
      <c r="BM466" s="4">
        <f t="shared" si="357"/>
        <v>0.24532276081982216</v>
      </c>
      <c r="BN466" s="3">
        <f t="shared" si="358"/>
        <v>0</v>
      </c>
      <c r="BO466" s="3">
        <v>100</v>
      </c>
      <c r="BP466" s="3">
        <f t="shared" si="359"/>
        <v>-1</v>
      </c>
      <c r="BQ466" s="3">
        <f t="shared" si="360"/>
        <v>-100</v>
      </c>
      <c r="BR466"/>
    </row>
    <row r="467" spans="1:70" x14ac:dyDescent="0.25">
      <c r="A467" t="s">
        <v>127</v>
      </c>
      <c r="B467" t="s">
        <v>293</v>
      </c>
      <c r="C467" t="s">
        <v>134</v>
      </c>
      <c r="D467" t="s">
        <v>130</v>
      </c>
      <c r="E467" t="s">
        <v>29</v>
      </c>
      <c r="F467" s="3">
        <v>1</v>
      </c>
      <c r="G467" s="3">
        <v>0</v>
      </c>
      <c r="H467" s="3" t="str">
        <f t="shared" si="361"/>
        <v>H</v>
      </c>
      <c r="I467" s="3">
        <v>1.1299999999999999</v>
      </c>
      <c r="J467" s="3">
        <v>9.5</v>
      </c>
      <c r="K467" s="3">
        <v>15</v>
      </c>
      <c r="L467" s="3">
        <v>1.25</v>
      </c>
      <c r="M467" s="3">
        <v>4</v>
      </c>
      <c r="N467" s="3">
        <f t="shared" si="322"/>
        <v>1</v>
      </c>
      <c r="O467" s="3">
        <f t="shared" si="323"/>
        <v>5.6885576773793023E-2</v>
      </c>
      <c r="P467" s="3">
        <f t="shared" si="324"/>
        <v>5.0000000000000044E-2</v>
      </c>
      <c r="Q467" s="3">
        <f t="shared" si="325"/>
        <v>1.1942807017543859</v>
      </c>
      <c r="R467" s="3">
        <f t="shared" si="326"/>
        <v>10.040412979351034</v>
      </c>
      <c r="S467" s="3">
        <f t="shared" si="327"/>
        <v>15.853283651606896</v>
      </c>
      <c r="T467" s="3">
        <f t="shared" si="328"/>
        <v>1.3211069709672412</v>
      </c>
      <c r="U467" s="3">
        <f t="shared" si="329"/>
        <v>4.2275423070951721</v>
      </c>
      <c r="V467" s="4">
        <f t="shared" si="330"/>
        <v>0.88495575221238942</v>
      </c>
      <c r="W467" s="4">
        <f t="shared" si="331"/>
        <v>0.10526315789473684</v>
      </c>
      <c r="X467" s="4">
        <f t="shared" si="332"/>
        <v>6.6666666666666666E-2</v>
      </c>
      <c r="Y467" s="4">
        <f t="shared" si="333"/>
        <v>0.8</v>
      </c>
      <c r="Z467" s="4">
        <f t="shared" si="334"/>
        <v>0.25</v>
      </c>
      <c r="AA467" s="4">
        <f t="shared" si="335"/>
        <v>0.11894736842105262</v>
      </c>
      <c r="AB467" s="4">
        <f t="shared" si="336"/>
        <v>7.5333333333333322E-2</v>
      </c>
      <c r="AC467" s="4">
        <f t="shared" si="337"/>
        <v>8.4070796460176993</v>
      </c>
      <c r="AD467" s="4">
        <f t="shared" si="338"/>
        <v>0.6333333333333333</v>
      </c>
      <c r="AE467" s="4">
        <f t="shared" si="339"/>
        <v>13.274336283185843</v>
      </c>
      <c r="AF467" s="4">
        <f t="shared" si="340"/>
        <v>1.5789473684210527</v>
      </c>
      <c r="AG467" s="4">
        <f t="shared" si="341"/>
        <v>0.3125</v>
      </c>
      <c r="AH467" s="4">
        <f t="shared" si="342"/>
        <v>3.2</v>
      </c>
      <c r="AI467" s="4">
        <f t="shared" si="343"/>
        <v>-14.659002949852511</v>
      </c>
      <c r="AJ467" s="4">
        <f t="shared" si="319"/>
        <v>-8.8461322775966487</v>
      </c>
      <c r="AK467" s="4">
        <f t="shared" si="319"/>
        <v>-5.8128706722558618</v>
      </c>
      <c r="AL467" s="4">
        <f t="shared" si="344"/>
        <v>-2.9064353361279309</v>
      </c>
      <c r="AM467" s="4">
        <f t="shared" si="345"/>
        <v>2.9064353361279309</v>
      </c>
      <c r="AN467" s="4">
        <f t="shared" si="346"/>
        <v>-7.3295014749262553</v>
      </c>
      <c r="AO467" s="4">
        <f t="shared" si="320"/>
        <v>-4.4230661387983243</v>
      </c>
      <c r="AP467" s="4">
        <f t="shared" si="320"/>
        <v>-2.9064353361279309</v>
      </c>
      <c r="AQ467" s="4">
        <f t="shared" si="347"/>
        <v>-1.4532176680639655</v>
      </c>
      <c r="AR467" s="4">
        <f t="shared" si="348"/>
        <v>1.4532176680639655</v>
      </c>
      <c r="AS467" s="4">
        <f t="shared" si="362"/>
        <v>-1.4351986241158181</v>
      </c>
      <c r="AT467" s="4">
        <f t="shared" si="362"/>
        <v>-1.3484470202886323</v>
      </c>
      <c r="AU467" s="4">
        <f t="shared" si="362"/>
        <v>-1.2394193882051749</v>
      </c>
      <c r="AV467" s="4">
        <f t="shared" si="362"/>
        <v>-0.96808255677213451</v>
      </c>
      <c r="AW467" s="4">
        <f t="shared" si="362"/>
        <v>0.96808255677213451</v>
      </c>
      <c r="AX467" s="4">
        <f t="shared" si="363"/>
        <v>-258.33575234084725</v>
      </c>
      <c r="AY467" s="4">
        <f t="shared" si="363"/>
        <v>-242.72046365195379</v>
      </c>
      <c r="AZ467" s="4">
        <f t="shared" si="363"/>
        <v>-223.09548987693148</v>
      </c>
      <c r="BA467" s="4">
        <f t="shared" si="363"/>
        <v>-174.25486021898422</v>
      </c>
      <c r="BB467" s="4">
        <f t="shared" si="363"/>
        <v>174.25486021898422</v>
      </c>
      <c r="BC467" s="4">
        <f t="shared" si="349"/>
        <v>-0.92466666666666675</v>
      </c>
      <c r="BD467" s="4">
        <f t="shared" si="321"/>
        <v>-0.88105263157894742</v>
      </c>
      <c r="BE467" s="4">
        <f t="shared" si="321"/>
        <v>-0.3666666666666667</v>
      </c>
      <c r="BF467" s="4">
        <f t="shared" si="350"/>
        <v>-0.6875</v>
      </c>
      <c r="BG467" s="4">
        <f t="shared" si="351"/>
        <v>2.2000000000000002</v>
      </c>
      <c r="BH467" s="4">
        <f t="shared" si="352"/>
        <v>7.3816200706991868</v>
      </c>
      <c r="BI467" s="4">
        <f t="shared" si="353"/>
        <v>9.0293257775707705</v>
      </c>
      <c r="BJ467" s="4">
        <f t="shared" si="354"/>
        <v>0.81751619694965982</v>
      </c>
      <c r="BK467" s="4">
        <f t="shared" si="355"/>
        <v>2.0551601352562621</v>
      </c>
      <c r="BL467" s="4">
        <f t="shared" si="356"/>
        <v>2.7743246390312066</v>
      </c>
      <c r="BM467" s="4">
        <f t="shared" si="357"/>
        <v>0.74077853267162108</v>
      </c>
      <c r="BN467" s="3">
        <f t="shared" si="358"/>
        <v>1</v>
      </c>
      <c r="BO467" s="3">
        <v>100</v>
      </c>
      <c r="BP467" s="3">
        <f t="shared" si="359"/>
        <v>0.12999999999999989</v>
      </c>
      <c r="BQ467" s="3">
        <f t="shared" si="360"/>
        <v>12.999999999999989</v>
      </c>
      <c r="BR467"/>
    </row>
    <row r="468" spans="1:70" x14ac:dyDescent="0.25">
      <c r="A468" t="s">
        <v>127</v>
      </c>
      <c r="B468" t="s">
        <v>293</v>
      </c>
      <c r="C468" t="s">
        <v>136</v>
      </c>
      <c r="D468" t="s">
        <v>17</v>
      </c>
      <c r="E468" t="s">
        <v>18</v>
      </c>
      <c r="F468" s="3">
        <v>1</v>
      </c>
      <c r="G468" s="3">
        <v>1</v>
      </c>
      <c r="H468" s="3" t="str">
        <f t="shared" si="361"/>
        <v>D</v>
      </c>
      <c r="I468" s="3">
        <v>2.6</v>
      </c>
      <c r="J468" s="3">
        <v>3.4</v>
      </c>
      <c r="K468" s="3">
        <v>2.63</v>
      </c>
      <c r="L468" s="3">
        <v>1.8</v>
      </c>
      <c r="M468" s="3">
        <v>2</v>
      </c>
      <c r="N468" s="3">
        <f t="shared" si="322"/>
        <v>2</v>
      </c>
      <c r="O468" s="3">
        <f t="shared" si="323"/>
        <v>5.8961168556337373E-2</v>
      </c>
      <c r="P468" s="3">
        <f t="shared" si="324"/>
        <v>5.555555555555558E-2</v>
      </c>
      <c r="Q468" s="3">
        <f t="shared" si="325"/>
        <v>2.7532990382464773</v>
      </c>
      <c r="R468" s="3">
        <f t="shared" si="326"/>
        <v>3.600467973091547</v>
      </c>
      <c r="S468" s="3">
        <f t="shared" si="327"/>
        <v>2.7850678733031673</v>
      </c>
      <c r="T468" s="3">
        <f t="shared" si="328"/>
        <v>1.9061301034014073</v>
      </c>
      <c r="U468" s="3">
        <f t="shared" si="329"/>
        <v>2.1179223371126747</v>
      </c>
      <c r="V468" s="4">
        <f t="shared" si="330"/>
        <v>0.38461538461538458</v>
      </c>
      <c r="W468" s="4">
        <f t="shared" si="331"/>
        <v>0.29411764705882354</v>
      </c>
      <c r="X468" s="4">
        <f t="shared" si="332"/>
        <v>0.38022813688212931</v>
      </c>
      <c r="Y468" s="4">
        <f t="shared" si="333"/>
        <v>0.55555555555555558</v>
      </c>
      <c r="Z468" s="4">
        <f t="shared" si="334"/>
        <v>0.5</v>
      </c>
      <c r="AA468" s="4">
        <f t="shared" si="335"/>
        <v>0.76470588235294124</v>
      </c>
      <c r="AB468" s="4">
        <f t="shared" si="336"/>
        <v>0.98859315589353625</v>
      </c>
      <c r="AC468" s="4">
        <f t="shared" si="337"/>
        <v>1.3076923076923077</v>
      </c>
      <c r="AD468" s="4">
        <f t="shared" si="338"/>
        <v>1.2927756653992395</v>
      </c>
      <c r="AE468" s="4">
        <f t="shared" si="339"/>
        <v>1.0115384615384615</v>
      </c>
      <c r="AF468" s="4">
        <f t="shared" si="340"/>
        <v>0.77352941176470591</v>
      </c>
      <c r="AG468" s="4">
        <f t="shared" si="341"/>
        <v>0.9</v>
      </c>
      <c r="AH468" s="4">
        <f t="shared" si="342"/>
        <v>1.1111111111111112</v>
      </c>
      <c r="AI468" s="4">
        <f t="shared" si="343"/>
        <v>-3.1768835056690037E-2</v>
      </c>
      <c r="AJ468" s="4">
        <f t="shared" si="319"/>
        <v>-0.84716893484506972</v>
      </c>
      <c r="AK468" s="4">
        <f t="shared" si="319"/>
        <v>0.81540009978837968</v>
      </c>
      <c r="AL468" s="4">
        <f t="shared" si="344"/>
        <v>-0.21179223371126743</v>
      </c>
      <c r="AM468" s="4">
        <f t="shared" si="345"/>
        <v>0.21179223371126743</v>
      </c>
      <c r="AN468" s="4">
        <f t="shared" si="346"/>
        <v>-1.5884417528345018E-2</v>
      </c>
      <c r="AO468" s="4">
        <f t="shared" si="320"/>
        <v>-0.42358446742253486</v>
      </c>
      <c r="AP468" s="4">
        <f t="shared" si="320"/>
        <v>0.40770004989418984</v>
      </c>
      <c r="AQ468" s="4">
        <f t="shared" si="347"/>
        <v>-0.10589611685563372</v>
      </c>
      <c r="AR468" s="4">
        <f t="shared" si="348"/>
        <v>0.10589611685563372</v>
      </c>
      <c r="AS468" s="4">
        <f t="shared" si="362"/>
        <v>-1.5883081773102801E-2</v>
      </c>
      <c r="AT468" s="4">
        <f t="shared" si="362"/>
        <v>-0.40067106792355922</v>
      </c>
      <c r="AU468" s="4">
        <f t="shared" si="362"/>
        <v>0.38712667603266393</v>
      </c>
      <c r="AV468" s="4">
        <f t="shared" si="362"/>
        <v>-0.10550291982246661</v>
      </c>
      <c r="AW468" s="4">
        <f t="shared" si="362"/>
        <v>0.10550291982246661</v>
      </c>
      <c r="AX468" s="4">
        <f t="shared" si="363"/>
        <v>-2.8589547191585041</v>
      </c>
      <c r="AY468" s="4">
        <f t="shared" si="363"/>
        <v>-72.120792226240653</v>
      </c>
      <c r="AZ468" s="4">
        <f t="shared" si="363"/>
        <v>69.682801685879511</v>
      </c>
      <c r="BA468" s="4">
        <f t="shared" si="363"/>
        <v>-18.990525568043992</v>
      </c>
      <c r="BB468" s="4">
        <f t="shared" si="363"/>
        <v>18.990525568043992</v>
      </c>
      <c r="BC468" s="4">
        <f t="shared" si="349"/>
        <v>-1.1406844106463847E-2</v>
      </c>
      <c r="BD468" s="4">
        <f t="shared" si="321"/>
        <v>-0.23529411764705879</v>
      </c>
      <c r="BE468" s="4">
        <f t="shared" si="321"/>
        <v>0.29277566539923949</v>
      </c>
      <c r="BF468" s="4">
        <f t="shared" si="350"/>
        <v>-9.9999999999999978E-2</v>
      </c>
      <c r="BG468" s="4">
        <f t="shared" si="351"/>
        <v>0.11111111111111109</v>
      </c>
      <c r="BH468" s="4">
        <f t="shared" si="352"/>
        <v>0.48020512731232662</v>
      </c>
      <c r="BI468" s="4">
        <f t="shared" si="353"/>
        <v>3.046278294880397</v>
      </c>
      <c r="BJ468" s="4">
        <f t="shared" si="354"/>
        <v>0.15763665720212225</v>
      </c>
      <c r="BK468" s="4">
        <f t="shared" si="355"/>
        <v>0.14975972465988333</v>
      </c>
      <c r="BL468" s="4">
        <f t="shared" si="356"/>
        <v>2.0120262202570411</v>
      </c>
      <c r="BM468" s="4">
        <f t="shared" si="357"/>
        <v>7.4432292756478668E-2</v>
      </c>
      <c r="BN468" s="3">
        <f t="shared" si="358"/>
        <v>0</v>
      </c>
      <c r="BO468" s="3">
        <v>100</v>
      </c>
      <c r="BP468" s="3">
        <f t="shared" si="359"/>
        <v>-1</v>
      </c>
      <c r="BQ468" s="3">
        <f t="shared" si="360"/>
        <v>-100</v>
      </c>
      <c r="BR468"/>
    </row>
    <row r="469" spans="1:70" x14ac:dyDescent="0.25">
      <c r="A469" t="s">
        <v>127</v>
      </c>
      <c r="B469" t="s">
        <v>294</v>
      </c>
      <c r="C469" t="s">
        <v>134</v>
      </c>
      <c r="D469" t="s">
        <v>24</v>
      </c>
      <c r="E469" t="s">
        <v>20</v>
      </c>
      <c r="F469" s="3">
        <v>2</v>
      </c>
      <c r="G469" s="3">
        <v>1</v>
      </c>
      <c r="H469" s="3" t="str">
        <f t="shared" si="361"/>
        <v>H</v>
      </c>
      <c r="I469" s="3">
        <v>1.75</v>
      </c>
      <c r="J469" s="3">
        <v>4.2</v>
      </c>
      <c r="K469" s="3">
        <v>4</v>
      </c>
      <c r="L469" s="3">
        <v>1.5</v>
      </c>
      <c r="M469" s="3">
        <v>2.63</v>
      </c>
      <c r="N469" s="3">
        <f t="shared" si="322"/>
        <v>3</v>
      </c>
      <c r="O469" s="3">
        <f t="shared" si="323"/>
        <v>5.9523809523809534E-2</v>
      </c>
      <c r="P469" s="3">
        <f t="shared" si="324"/>
        <v>4.6894803548795938E-2</v>
      </c>
      <c r="Q469" s="3">
        <f t="shared" si="325"/>
        <v>1.8541666666666667</v>
      </c>
      <c r="R469" s="3">
        <f t="shared" si="326"/>
        <v>4.45</v>
      </c>
      <c r="S469" s="3">
        <f t="shared" si="327"/>
        <v>4.2380952380952381</v>
      </c>
      <c r="T469" s="3">
        <f t="shared" si="328"/>
        <v>1.5892857142857144</v>
      </c>
      <c r="U469" s="3">
        <f t="shared" si="329"/>
        <v>2.7865476190476191</v>
      </c>
      <c r="V469" s="4">
        <f t="shared" si="330"/>
        <v>0.5714285714285714</v>
      </c>
      <c r="W469" s="4">
        <f t="shared" si="331"/>
        <v>0.23809523809523808</v>
      </c>
      <c r="X469" s="4">
        <f t="shared" si="332"/>
        <v>0.25</v>
      </c>
      <c r="Y469" s="4">
        <f t="shared" si="333"/>
        <v>0.66666666666666663</v>
      </c>
      <c r="Z469" s="4">
        <f t="shared" si="334"/>
        <v>0.38022813688212931</v>
      </c>
      <c r="AA469" s="4">
        <f t="shared" si="335"/>
        <v>0.41666666666666663</v>
      </c>
      <c r="AB469" s="4">
        <f t="shared" si="336"/>
        <v>0.4375</v>
      </c>
      <c r="AC469" s="4">
        <f t="shared" si="337"/>
        <v>2.4</v>
      </c>
      <c r="AD469" s="4">
        <f t="shared" si="338"/>
        <v>1.05</v>
      </c>
      <c r="AE469" s="4">
        <f t="shared" si="339"/>
        <v>2.2857142857142856</v>
      </c>
      <c r="AF469" s="4">
        <f t="shared" si="340"/>
        <v>0.95238095238095233</v>
      </c>
      <c r="AG469" s="4">
        <f t="shared" si="341"/>
        <v>0.57034220532319391</v>
      </c>
      <c r="AH469" s="4">
        <f t="shared" si="342"/>
        <v>1.7533333333333332</v>
      </c>
      <c r="AI469" s="4">
        <f t="shared" si="343"/>
        <v>-2.3839285714285712</v>
      </c>
      <c r="AJ469" s="4">
        <f t="shared" si="319"/>
        <v>-2.5958333333333332</v>
      </c>
      <c r="AK469" s="4">
        <f t="shared" si="319"/>
        <v>0.21190476190476204</v>
      </c>
      <c r="AL469" s="4">
        <f t="shared" si="344"/>
        <v>-1.1972619047619046</v>
      </c>
      <c r="AM469" s="4">
        <f t="shared" si="345"/>
        <v>1.1972619047619046</v>
      </c>
      <c r="AN469" s="4">
        <f t="shared" si="346"/>
        <v>-1.1919642857142856</v>
      </c>
      <c r="AO469" s="4">
        <f t="shared" si="320"/>
        <v>-1.2979166666666666</v>
      </c>
      <c r="AP469" s="4">
        <f t="shared" si="320"/>
        <v>0.10595238095238102</v>
      </c>
      <c r="AQ469" s="4">
        <f t="shared" si="347"/>
        <v>-0.59863095238095232</v>
      </c>
      <c r="AR469" s="4">
        <f t="shared" si="348"/>
        <v>0.59863095238095232</v>
      </c>
      <c r="AS469" s="4">
        <f t="shared" si="362"/>
        <v>-0.87275167028830214</v>
      </c>
      <c r="AT469" s="4">
        <f t="shared" si="362"/>
        <v>-0.91432544681302352</v>
      </c>
      <c r="AU469" s="4">
        <f t="shared" si="362"/>
        <v>0.10555855964338558</v>
      </c>
      <c r="AV469" s="4">
        <f t="shared" si="362"/>
        <v>-0.53941223957296391</v>
      </c>
      <c r="AW469" s="4">
        <f t="shared" si="362"/>
        <v>0.53941223957296391</v>
      </c>
      <c r="AX469" s="4">
        <f t="shared" si="363"/>
        <v>-157.09530065189438</v>
      </c>
      <c r="AY469" s="4">
        <f t="shared" si="363"/>
        <v>-164.57858042634422</v>
      </c>
      <c r="AZ469" s="4">
        <f t="shared" si="363"/>
        <v>19.000540735809405</v>
      </c>
      <c r="BA469" s="4">
        <f t="shared" si="363"/>
        <v>-97.094203123133511</v>
      </c>
      <c r="BB469" s="4">
        <f t="shared" si="363"/>
        <v>97.094203123133511</v>
      </c>
      <c r="BC469" s="4">
        <f t="shared" si="349"/>
        <v>-0.56249999999999989</v>
      </c>
      <c r="BD469" s="4">
        <f t="shared" si="321"/>
        <v>-0.58333333333333326</v>
      </c>
      <c r="BE469" s="4">
        <f t="shared" si="321"/>
        <v>5.0000000000000031E-2</v>
      </c>
      <c r="BF469" s="4">
        <f t="shared" si="350"/>
        <v>-0.42965779467680604</v>
      </c>
      <c r="BG469" s="4">
        <f t="shared" si="351"/>
        <v>0.75333333333333319</v>
      </c>
      <c r="BH469" s="4">
        <f t="shared" si="352"/>
        <v>1.4414327222267342</v>
      </c>
      <c r="BI469" s="4">
        <f t="shared" si="353"/>
        <v>3.5140873015873013</v>
      </c>
      <c r="BJ469" s="4">
        <f t="shared" si="354"/>
        <v>0.41018694145010115</v>
      </c>
      <c r="BK469" s="4">
        <f t="shared" si="355"/>
        <v>0.84659201171346554</v>
      </c>
      <c r="BL469" s="4">
        <f t="shared" si="356"/>
        <v>2.1879166666666667</v>
      </c>
      <c r="BM469" s="4">
        <f t="shared" si="357"/>
        <v>0.38693978825220288</v>
      </c>
      <c r="BN469" s="3">
        <f t="shared" si="358"/>
        <v>1</v>
      </c>
      <c r="BO469" s="3">
        <v>100</v>
      </c>
      <c r="BP469" s="3">
        <f t="shared" si="359"/>
        <v>0.75</v>
      </c>
      <c r="BQ469" s="3">
        <f t="shared" si="360"/>
        <v>75</v>
      </c>
      <c r="BR469"/>
    </row>
    <row r="470" spans="1:70" x14ac:dyDescent="0.25">
      <c r="A470" t="s">
        <v>127</v>
      </c>
      <c r="B470" t="s">
        <v>294</v>
      </c>
      <c r="C470" t="s">
        <v>134</v>
      </c>
      <c r="D470" t="s">
        <v>19</v>
      </c>
      <c r="E470" t="s">
        <v>23</v>
      </c>
      <c r="F470" s="3">
        <v>1</v>
      </c>
      <c r="G470" s="3">
        <v>0</v>
      </c>
      <c r="H470" s="3" t="str">
        <f t="shared" si="361"/>
        <v>H</v>
      </c>
      <c r="I470" s="3">
        <v>3.6</v>
      </c>
      <c r="J470" s="3">
        <v>4</v>
      </c>
      <c r="K470" s="3">
        <v>1.91</v>
      </c>
      <c r="L470" s="3">
        <v>1.5</v>
      </c>
      <c r="M470" s="3">
        <v>2.63</v>
      </c>
      <c r="N470" s="3">
        <f t="shared" si="322"/>
        <v>1</v>
      </c>
      <c r="O470" s="3">
        <f t="shared" si="323"/>
        <v>5.1337987201861557E-2</v>
      </c>
      <c r="P470" s="3">
        <f t="shared" si="324"/>
        <v>4.6894803548795938E-2</v>
      </c>
      <c r="Q470" s="3">
        <f t="shared" si="325"/>
        <v>3.7848167539267017</v>
      </c>
      <c r="R470" s="3">
        <f t="shared" si="326"/>
        <v>4.2053519488074462</v>
      </c>
      <c r="S470" s="3">
        <f t="shared" si="327"/>
        <v>2.0080555555555555</v>
      </c>
      <c r="T470" s="3">
        <f t="shared" si="328"/>
        <v>1.5770069808027922</v>
      </c>
      <c r="U470" s="3">
        <f t="shared" si="329"/>
        <v>2.7650189063408956</v>
      </c>
      <c r="V470" s="4">
        <f t="shared" si="330"/>
        <v>0.27777777777777779</v>
      </c>
      <c r="W470" s="4">
        <f t="shared" si="331"/>
        <v>0.25</v>
      </c>
      <c r="X470" s="4">
        <f t="shared" si="332"/>
        <v>0.52356020942408377</v>
      </c>
      <c r="Y470" s="4">
        <f t="shared" si="333"/>
        <v>0.66666666666666663</v>
      </c>
      <c r="Z470" s="4">
        <f t="shared" si="334"/>
        <v>0.38022813688212931</v>
      </c>
      <c r="AA470" s="4">
        <f t="shared" si="335"/>
        <v>0.9</v>
      </c>
      <c r="AB470" s="4">
        <f t="shared" si="336"/>
        <v>1.8848167539267018</v>
      </c>
      <c r="AC470" s="4">
        <f t="shared" si="337"/>
        <v>1.1111111111111112</v>
      </c>
      <c r="AD470" s="4">
        <f t="shared" si="338"/>
        <v>2.0942408376963351</v>
      </c>
      <c r="AE470" s="4">
        <f t="shared" si="339"/>
        <v>0.53055555555555556</v>
      </c>
      <c r="AF470" s="4">
        <f t="shared" si="340"/>
        <v>0.47749999999999998</v>
      </c>
      <c r="AG470" s="4">
        <f t="shared" si="341"/>
        <v>0.57034220532319391</v>
      </c>
      <c r="AH470" s="4">
        <f t="shared" si="342"/>
        <v>1.7533333333333332</v>
      </c>
      <c r="AI470" s="4">
        <f t="shared" si="343"/>
        <v>1.7767611983711462</v>
      </c>
      <c r="AJ470" s="4">
        <f t="shared" si="319"/>
        <v>-0.42053519488074453</v>
      </c>
      <c r="AK470" s="4">
        <f t="shared" si="319"/>
        <v>2.1972963932518907</v>
      </c>
      <c r="AL470" s="4">
        <f t="shared" si="344"/>
        <v>-1.1880119255381034</v>
      </c>
      <c r="AM470" s="4">
        <f t="shared" si="345"/>
        <v>1.1880119255381034</v>
      </c>
      <c r="AN470" s="4">
        <f t="shared" si="346"/>
        <v>0.88838059918557311</v>
      </c>
      <c r="AO470" s="4">
        <f t="shared" si="320"/>
        <v>-0.21026759744037227</v>
      </c>
      <c r="AP470" s="4">
        <f t="shared" si="320"/>
        <v>1.0986481966259454</v>
      </c>
      <c r="AQ470" s="4">
        <f t="shared" si="347"/>
        <v>-0.59400596276905171</v>
      </c>
      <c r="AR470" s="4">
        <f t="shared" si="348"/>
        <v>0.59400596276905171</v>
      </c>
      <c r="AS470" s="4">
        <f t="shared" si="362"/>
        <v>0.72635832786214916</v>
      </c>
      <c r="AT470" s="4">
        <f t="shared" si="362"/>
        <v>-0.20724847525868911</v>
      </c>
      <c r="AU470" s="4">
        <f t="shared" si="362"/>
        <v>0.83236917917697695</v>
      </c>
      <c r="AV470" s="4">
        <f t="shared" si="362"/>
        <v>-0.5360004628154772</v>
      </c>
      <c r="AW470" s="4">
        <f t="shared" si="362"/>
        <v>0.5360004628154772</v>
      </c>
      <c r="AX470" s="4">
        <f t="shared" si="363"/>
        <v>130.74449901518685</v>
      </c>
      <c r="AY470" s="4">
        <f t="shared" si="363"/>
        <v>-37.304725546564036</v>
      </c>
      <c r="AZ470" s="4">
        <f t="shared" si="363"/>
        <v>149.82645225185587</v>
      </c>
      <c r="BA470" s="4">
        <f t="shared" si="363"/>
        <v>-96.4800833067859</v>
      </c>
      <c r="BB470" s="4">
        <f t="shared" si="363"/>
        <v>96.4800833067859</v>
      </c>
      <c r="BC470" s="4">
        <f t="shared" si="349"/>
        <v>0.88481675392670167</v>
      </c>
      <c r="BD470" s="4">
        <f t="shared" si="321"/>
        <v>-9.9999999999999978E-2</v>
      </c>
      <c r="BE470" s="4">
        <f t="shared" si="321"/>
        <v>1.0942408376963351</v>
      </c>
      <c r="BF470" s="4">
        <f t="shared" si="350"/>
        <v>-0.42965779467680609</v>
      </c>
      <c r="BG470" s="4">
        <f t="shared" si="351"/>
        <v>0.7533333333333333</v>
      </c>
      <c r="BH470" s="4">
        <f t="shared" si="352"/>
        <v>1.1663219714104418</v>
      </c>
      <c r="BI470" s="4">
        <f t="shared" si="353"/>
        <v>3.332741419429901</v>
      </c>
      <c r="BJ470" s="4">
        <f t="shared" si="354"/>
        <v>0.34995873505540459</v>
      </c>
      <c r="BK470" s="4">
        <f t="shared" si="355"/>
        <v>0.84005128867848133</v>
      </c>
      <c r="BL470" s="4">
        <f t="shared" si="356"/>
        <v>2.1710129435718439</v>
      </c>
      <c r="BM470" s="4">
        <f t="shared" si="357"/>
        <v>0.38693978825220304</v>
      </c>
      <c r="BN470" s="3">
        <f t="shared" si="358"/>
        <v>1</v>
      </c>
      <c r="BO470" s="3">
        <v>100</v>
      </c>
      <c r="BP470" s="3">
        <f t="shared" si="359"/>
        <v>2.6</v>
      </c>
      <c r="BQ470" s="3">
        <f t="shared" si="360"/>
        <v>260</v>
      </c>
      <c r="BR470"/>
    </row>
    <row r="471" spans="1:70" x14ac:dyDescent="0.25">
      <c r="A471" t="s">
        <v>127</v>
      </c>
      <c r="B471" t="s">
        <v>294</v>
      </c>
      <c r="C471" t="s">
        <v>134</v>
      </c>
      <c r="D471" t="s">
        <v>14</v>
      </c>
      <c r="E471" t="s">
        <v>141</v>
      </c>
      <c r="F471" s="3">
        <v>2</v>
      </c>
      <c r="G471" s="3">
        <v>1</v>
      </c>
      <c r="H471" s="3" t="str">
        <f t="shared" si="361"/>
        <v>H</v>
      </c>
      <c r="I471" s="3">
        <v>3.3</v>
      </c>
      <c r="J471" s="3">
        <v>3.75</v>
      </c>
      <c r="K471" s="3">
        <v>2.1</v>
      </c>
      <c r="L471" s="3">
        <v>1.62</v>
      </c>
      <c r="M471" s="3">
        <v>2.2999999999999998</v>
      </c>
      <c r="N471" s="3">
        <f t="shared" si="322"/>
        <v>3</v>
      </c>
      <c r="O471" s="3">
        <f t="shared" si="323"/>
        <v>4.5887445887445866E-2</v>
      </c>
      <c r="P471" s="3">
        <f t="shared" si="324"/>
        <v>5.2066559312936134E-2</v>
      </c>
      <c r="Q471" s="3">
        <f t="shared" si="325"/>
        <v>3.4514285714285711</v>
      </c>
      <c r="R471" s="3">
        <f t="shared" si="326"/>
        <v>3.9220779220779218</v>
      </c>
      <c r="S471" s="3">
        <f t="shared" si="327"/>
        <v>2.1963636363636363</v>
      </c>
      <c r="T471" s="3">
        <f t="shared" si="328"/>
        <v>1.6943376623376625</v>
      </c>
      <c r="U471" s="3">
        <f t="shared" si="329"/>
        <v>2.4055411255411254</v>
      </c>
      <c r="V471" s="4">
        <f t="shared" si="330"/>
        <v>0.30303030303030304</v>
      </c>
      <c r="W471" s="4">
        <f t="shared" si="331"/>
        <v>0.26666666666666666</v>
      </c>
      <c r="X471" s="4">
        <f t="shared" si="332"/>
        <v>0.47619047619047616</v>
      </c>
      <c r="Y471" s="4">
        <f t="shared" si="333"/>
        <v>0.61728395061728392</v>
      </c>
      <c r="Z471" s="4">
        <f t="shared" si="334"/>
        <v>0.43478260869565222</v>
      </c>
      <c r="AA471" s="4">
        <f t="shared" si="335"/>
        <v>0.88</v>
      </c>
      <c r="AB471" s="4">
        <f t="shared" si="336"/>
        <v>1.5714285714285712</v>
      </c>
      <c r="AC471" s="4">
        <f t="shared" si="337"/>
        <v>1.1363636363636365</v>
      </c>
      <c r="AD471" s="4">
        <f t="shared" si="338"/>
        <v>1.7857142857142856</v>
      </c>
      <c r="AE471" s="4">
        <f t="shared" si="339"/>
        <v>0.63636363636363646</v>
      </c>
      <c r="AF471" s="4">
        <f t="shared" si="340"/>
        <v>0.56000000000000005</v>
      </c>
      <c r="AG471" s="4">
        <f t="shared" si="341"/>
        <v>0.70434782608695667</v>
      </c>
      <c r="AH471" s="4">
        <f t="shared" si="342"/>
        <v>1.419753086419753</v>
      </c>
      <c r="AI471" s="4">
        <f t="shared" si="343"/>
        <v>1.2550649350649348</v>
      </c>
      <c r="AJ471" s="4">
        <f t="shared" si="319"/>
        <v>-0.47064935064935076</v>
      </c>
      <c r="AK471" s="4">
        <f t="shared" si="319"/>
        <v>1.7257142857142855</v>
      </c>
      <c r="AL471" s="4">
        <f t="shared" si="344"/>
        <v>-0.71120346320346295</v>
      </c>
      <c r="AM471" s="4">
        <f t="shared" si="345"/>
        <v>0.71120346320346295</v>
      </c>
      <c r="AN471" s="4">
        <f t="shared" si="346"/>
        <v>0.62753246753246739</v>
      </c>
      <c r="AO471" s="4">
        <f t="shared" si="320"/>
        <v>-0.23532467532467538</v>
      </c>
      <c r="AP471" s="4">
        <f t="shared" si="320"/>
        <v>0.86285714285714277</v>
      </c>
      <c r="AQ471" s="4">
        <f t="shared" si="347"/>
        <v>-0.35560173160173147</v>
      </c>
      <c r="AR471" s="4">
        <f t="shared" si="348"/>
        <v>0.35560173160173147</v>
      </c>
      <c r="AS471" s="4">
        <f t="shared" si="362"/>
        <v>0.56041834318800177</v>
      </c>
      <c r="AT471" s="4">
        <f t="shared" si="362"/>
        <v>-0.23111962165053188</v>
      </c>
      <c r="AU471" s="4">
        <f t="shared" si="362"/>
        <v>0.71191110310986072</v>
      </c>
      <c r="AV471" s="4">
        <f t="shared" si="362"/>
        <v>-0.34165648369058149</v>
      </c>
      <c r="AW471" s="4">
        <f t="shared" si="362"/>
        <v>0.34165648369058149</v>
      </c>
      <c r="AX471" s="4">
        <f t="shared" si="363"/>
        <v>100.87530177384031</v>
      </c>
      <c r="AY471" s="4">
        <f t="shared" si="363"/>
        <v>-41.60153189709574</v>
      </c>
      <c r="AZ471" s="4">
        <f t="shared" si="363"/>
        <v>128.14399855977493</v>
      </c>
      <c r="BA471" s="4">
        <f t="shared" si="363"/>
        <v>-61.498167064304667</v>
      </c>
      <c r="BB471" s="4">
        <f t="shared" si="363"/>
        <v>61.498167064304667</v>
      </c>
      <c r="BC471" s="4">
        <f t="shared" si="349"/>
        <v>0.57142857142857129</v>
      </c>
      <c r="BD471" s="4">
        <f t="shared" si="321"/>
        <v>-0.12000000000000004</v>
      </c>
      <c r="BE471" s="4">
        <f t="shared" si="321"/>
        <v>0.7857142857142857</v>
      </c>
      <c r="BF471" s="4">
        <f t="shared" si="350"/>
        <v>-0.29565217391304338</v>
      </c>
      <c r="BG471" s="4">
        <f t="shared" si="351"/>
        <v>0.4197530864197529</v>
      </c>
      <c r="BH471" s="4">
        <f t="shared" si="352"/>
        <v>0.89207516484641813</v>
      </c>
      <c r="BI471" s="4">
        <f t="shared" si="353"/>
        <v>3.1899567099567094</v>
      </c>
      <c r="BJ471" s="4">
        <f t="shared" si="354"/>
        <v>0.27965118211855744</v>
      </c>
      <c r="BK471" s="4">
        <f t="shared" si="355"/>
        <v>0.50289679163452528</v>
      </c>
      <c r="BL471" s="4">
        <f t="shared" si="356"/>
        <v>2.0499393939393942</v>
      </c>
      <c r="BM471" s="4">
        <f t="shared" si="357"/>
        <v>0.24532276081982221</v>
      </c>
      <c r="BN471" s="3">
        <f t="shared" si="358"/>
        <v>1</v>
      </c>
      <c r="BO471" s="3">
        <v>100</v>
      </c>
      <c r="BP471" s="3">
        <f t="shared" si="359"/>
        <v>2.2999999999999998</v>
      </c>
      <c r="BQ471" s="3">
        <f t="shared" si="360"/>
        <v>229.99999999999997</v>
      </c>
      <c r="BR471"/>
    </row>
    <row r="472" spans="1:70" x14ac:dyDescent="0.25">
      <c r="A472" t="s">
        <v>127</v>
      </c>
      <c r="B472" t="s">
        <v>294</v>
      </c>
      <c r="C472" t="s">
        <v>136</v>
      </c>
      <c r="D472" t="s">
        <v>12</v>
      </c>
      <c r="E472" t="s">
        <v>25</v>
      </c>
      <c r="F472" s="3">
        <v>2</v>
      </c>
      <c r="G472" s="3">
        <v>2</v>
      </c>
      <c r="H472" s="3" t="str">
        <f t="shared" si="361"/>
        <v>D</v>
      </c>
      <c r="I472" s="3">
        <v>2.2000000000000002</v>
      </c>
      <c r="J472" s="3">
        <v>3.3</v>
      </c>
      <c r="K472" s="3">
        <v>3.3</v>
      </c>
      <c r="L472" s="3">
        <v>1.84</v>
      </c>
      <c r="M472" s="3">
        <v>1.94</v>
      </c>
      <c r="N472" s="3">
        <f t="shared" si="322"/>
        <v>4</v>
      </c>
      <c r="O472" s="3">
        <f t="shared" si="323"/>
        <v>6.0606060606060552E-2</v>
      </c>
      <c r="P472" s="3">
        <f t="shared" si="324"/>
        <v>5.894217839533844E-2</v>
      </c>
      <c r="Q472" s="3">
        <f t="shared" si="325"/>
        <v>2.3333333333333335</v>
      </c>
      <c r="R472" s="3">
        <f t="shared" si="326"/>
        <v>3.4999999999999996</v>
      </c>
      <c r="S472" s="3">
        <f t="shared" si="327"/>
        <v>3.4999999999999996</v>
      </c>
      <c r="T472" s="3">
        <f t="shared" si="328"/>
        <v>1.9515151515151514</v>
      </c>
      <c r="U472" s="3">
        <f t="shared" si="329"/>
        <v>2.0575757575757576</v>
      </c>
      <c r="V472" s="4">
        <f t="shared" si="330"/>
        <v>0.45454545454545453</v>
      </c>
      <c r="W472" s="4">
        <f t="shared" si="331"/>
        <v>0.30303030303030304</v>
      </c>
      <c r="X472" s="4">
        <f t="shared" si="332"/>
        <v>0.30303030303030304</v>
      </c>
      <c r="Y472" s="4">
        <f t="shared" si="333"/>
        <v>0.54347826086956519</v>
      </c>
      <c r="Z472" s="4">
        <f t="shared" si="334"/>
        <v>0.51546391752577325</v>
      </c>
      <c r="AA472" s="4">
        <f t="shared" si="335"/>
        <v>0.66666666666666674</v>
      </c>
      <c r="AB472" s="4">
        <f t="shared" si="336"/>
        <v>0.66666666666666674</v>
      </c>
      <c r="AC472" s="4">
        <f t="shared" si="337"/>
        <v>1.4999999999999998</v>
      </c>
      <c r="AD472" s="4">
        <f t="shared" si="338"/>
        <v>1</v>
      </c>
      <c r="AE472" s="4">
        <f t="shared" si="339"/>
        <v>1.4999999999999998</v>
      </c>
      <c r="AF472" s="4">
        <f t="shared" si="340"/>
        <v>1</v>
      </c>
      <c r="AG472" s="4">
        <f t="shared" si="341"/>
        <v>0.94845360824742275</v>
      </c>
      <c r="AH472" s="4">
        <f t="shared" si="342"/>
        <v>1.0543478260869565</v>
      </c>
      <c r="AI472" s="4">
        <f t="shared" si="343"/>
        <v>-1.1666666666666661</v>
      </c>
      <c r="AJ472" s="4">
        <f t="shared" si="319"/>
        <v>-1.1666666666666661</v>
      </c>
      <c r="AK472" s="4">
        <f t="shared" si="319"/>
        <v>0</v>
      </c>
      <c r="AL472" s="4">
        <f t="shared" si="344"/>
        <v>-0.10606060606060619</v>
      </c>
      <c r="AM472" s="4">
        <f t="shared" si="345"/>
        <v>0.10606060606060619</v>
      </c>
      <c r="AN472" s="4">
        <f t="shared" si="346"/>
        <v>-0.58333333333333304</v>
      </c>
      <c r="AO472" s="4">
        <f t="shared" si="320"/>
        <v>-0.58333333333333304</v>
      </c>
      <c r="AP472" s="4">
        <f t="shared" si="320"/>
        <v>0</v>
      </c>
      <c r="AQ472" s="4">
        <f t="shared" si="347"/>
        <v>-5.3030303030303094E-2</v>
      </c>
      <c r="AR472" s="4">
        <f t="shared" si="348"/>
        <v>5.3030303030303094E-2</v>
      </c>
      <c r="AS472" s="4">
        <f t="shared" si="362"/>
        <v>-0.52807444842635942</v>
      </c>
      <c r="AT472" s="4">
        <f t="shared" si="362"/>
        <v>-0.52807444842635942</v>
      </c>
      <c r="AU472" s="4">
        <f t="shared" si="362"/>
        <v>0</v>
      </c>
      <c r="AV472" s="4">
        <f t="shared" si="362"/>
        <v>-5.2980675904103193E-2</v>
      </c>
      <c r="AW472" s="4">
        <f t="shared" si="362"/>
        <v>5.2980675904103193E-2</v>
      </c>
      <c r="AX472" s="4">
        <f t="shared" si="363"/>
        <v>-95.05340071674469</v>
      </c>
      <c r="AY472" s="4">
        <f t="shared" si="363"/>
        <v>-95.05340071674469</v>
      </c>
      <c r="AZ472" s="4">
        <f t="shared" si="363"/>
        <v>0</v>
      </c>
      <c r="BA472" s="4">
        <f t="shared" si="363"/>
        <v>-9.5365216627385756</v>
      </c>
      <c r="BB472" s="4">
        <f t="shared" si="363"/>
        <v>9.5365216627385756</v>
      </c>
      <c r="BC472" s="4">
        <f t="shared" si="349"/>
        <v>-0.3333333333333332</v>
      </c>
      <c r="BD472" s="4">
        <f t="shared" si="321"/>
        <v>-0.3333333333333332</v>
      </c>
      <c r="BE472" s="4">
        <f t="shared" si="321"/>
        <v>0</v>
      </c>
      <c r="BF472" s="4">
        <f t="shared" si="350"/>
        <v>-5.1546391752577379E-2</v>
      </c>
      <c r="BG472" s="4">
        <f t="shared" si="351"/>
        <v>5.434782608695659E-2</v>
      </c>
      <c r="BH472" s="4">
        <f t="shared" si="352"/>
        <v>0.67357531405456506</v>
      </c>
      <c r="BI472" s="4">
        <f t="shared" si="353"/>
        <v>3.1111111111111107</v>
      </c>
      <c r="BJ472" s="4">
        <f t="shared" si="354"/>
        <v>0.21650635094611023</v>
      </c>
      <c r="BK472" s="4">
        <f t="shared" si="355"/>
        <v>7.4996173762209684E-2</v>
      </c>
      <c r="BL472" s="4">
        <f t="shared" si="356"/>
        <v>2.0045454545454544</v>
      </c>
      <c r="BM472" s="4">
        <f t="shared" si="357"/>
        <v>3.7413057205637486E-2</v>
      </c>
      <c r="BN472" s="3">
        <f t="shared" si="358"/>
        <v>0</v>
      </c>
      <c r="BO472" s="3">
        <v>100</v>
      </c>
      <c r="BP472" s="3">
        <f t="shared" si="359"/>
        <v>-1</v>
      </c>
      <c r="BQ472" s="3">
        <f t="shared" si="360"/>
        <v>-100</v>
      </c>
      <c r="BR472"/>
    </row>
    <row r="473" spans="1:70" x14ac:dyDescent="0.25">
      <c r="A473" t="s">
        <v>127</v>
      </c>
      <c r="B473" t="s">
        <v>295</v>
      </c>
      <c r="C473" t="s">
        <v>172</v>
      </c>
      <c r="D473" t="s">
        <v>20</v>
      </c>
      <c r="E473" t="s">
        <v>12</v>
      </c>
      <c r="F473" s="3">
        <v>1</v>
      </c>
      <c r="G473" s="3">
        <v>0</v>
      </c>
      <c r="H473" s="3" t="str">
        <f t="shared" si="361"/>
        <v>H</v>
      </c>
      <c r="I473" s="3">
        <v>4</v>
      </c>
      <c r="J473" s="3">
        <v>3.6</v>
      </c>
      <c r="K473" s="3">
        <v>1.95</v>
      </c>
      <c r="L473" s="3">
        <v>1.95</v>
      </c>
      <c r="M473" s="3">
        <v>1.95</v>
      </c>
      <c r="N473" s="3">
        <f t="shared" si="322"/>
        <v>1</v>
      </c>
      <c r="O473" s="3">
        <f t="shared" si="323"/>
        <v>4.0598290598290676E-2</v>
      </c>
      <c r="P473" s="3">
        <f t="shared" si="324"/>
        <v>2.5641025641025772E-2</v>
      </c>
      <c r="Q473" s="3">
        <f t="shared" si="325"/>
        <v>4.1623931623931627</v>
      </c>
      <c r="R473" s="3">
        <f t="shared" si="326"/>
        <v>3.7461538461538466</v>
      </c>
      <c r="S473" s="3">
        <f t="shared" si="327"/>
        <v>2.0291666666666668</v>
      </c>
      <c r="T473" s="3">
        <f t="shared" si="328"/>
        <v>2.0291666666666668</v>
      </c>
      <c r="U473" s="3">
        <f t="shared" si="329"/>
        <v>2.0291666666666668</v>
      </c>
      <c r="V473" s="4">
        <f t="shared" si="330"/>
        <v>0.25</v>
      </c>
      <c r="W473" s="4">
        <f t="shared" si="331"/>
        <v>0.27777777777777779</v>
      </c>
      <c r="X473" s="4">
        <f t="shared" si="332"/>
        <v>0.51282051282051289</v>
      </c>
      <c r="Y473" s="4">
        <f t="shared" si="333"/>
        <v>0.51282051282051289</v>
      </c>
      <c r="Z473" s="4">
        <f t="shared" si="334"/>
        <v>0.51282051282051289</v>
      </c>
      <c r="AA473" s="4">
        <f t="shared" si="335"/>
        <v>1.1111111111111112</v>
      </c>
      <c r="AB473" s="4">
        <f t="shared" si="336"/>
        <v>2.0512820512820515</v>
      </c>
      <c r="AC473" s="4">
        <f t="shared" si="337"/>
        <v>0.9</v>
      </c>
      <c r="AD473" s="4">
        <f t="shared" si="338"/>
        <v>1.8461538461538463</v>
      </c>
      <c r="AE473" s="4">
        <f t="shared" si="339"/>
        <v>0.48749999999999999</v>
      </c>
      <c r="AF473" s="4">
        <f t="shared" si="340"/>
        <v>0.54166666666666663</v>
      </c>
      <c r="AG473" s="4">
        <f t="shared" si="341"/>
        <v>1</v>
      </c>
      <c r="AH473" s="4">
        <f t="shared" si="342"/>
        <v>1</v>
      </c>
      <c r="AI473" s="4">
        <f t="shared" si="343"/>
        <v>2.1332264957264959</v>
      </c>
      <c r="AJ473" s="4">
        <f t="shared" si="319"/>
        <v>0.41623931623931609</v>
      </c>
      <c r="AK473" s="4">
        <f t="shared" si="319"/>
        <v>1.7169871794871798</v>
      </c>
      <c r="AL473" s="4">
        <f t="shared" si="344"/>
        <v>0</v>
      </c>
      <c r="AM473" s="4">
        <f t="shared" si="345"/>
        <v>0</v>
      </c>
      <c r="AN473" s="4">
        <f t="shared" si="346"/>
        <v>1.066613247863248</v>
      </c>
      <c r="AO473" s="4">
        <f t="shared" si="320"/>
        <v>0.20811965811965805</v>
      </c>
      <c r="AP473" s="4">
        <f t="shared" si="320"/>
        <v>0.85849358974358991</v>
      </c>
      <c r="AQ473" s="4">
        <f t="shared" si="347"/>
        <v>0</v>
      </c>
      <c r="AR473" s="4">
        <f t="shared" si="348"/>
        <v>0</v>
      </c>
      <c r="AS473" s="4">
        <f t="shared" si="362"/>
        <v>0.81762005716090536</v>
      </c>
      <c r="AT473" s="4">
        <f t="shared" si="362"/>
        <v>0.20519059356160391</v>
      </c>
      <c r="AU473" s="4">
        <f t="shared" si="362"/>
        <v>0.70940441024183054</v>
      </c>
      <c r="AV473" s="4">
        <f t="shared" si="362"/>
        <v>0</v>
      </c>
      <c r="AW473" s="4">
        <f t="shared" si="362"/>
        <v>0</v>
      </c>
      <c r="AX473" s="4">
        <f t="shared" si="363"/>
        <v>147.17161028896297</v>
      </c>
      <c r="AY473" s="4">
        <f t="shared" si="363"/>
        <v>36.934306841088706</v>
      </c>
      <c r="AZ473" s="4">
        <f t="shared" si="363"/>
        <v>127.6927938435295</v>
      </c>
      <c r="BA473" s="4">
        <f t="shared" si="363"/>
        <v>0</v>
      </c>
      <c r="BB473" s="4">
        <f t="shared" si="363"/>
        <v>0</v>
      </c>
      <c r="BC473" s="4">
        <f t="shared" si="349"/>
        <v>1.0512820512820513</v>
      </c>
      <c r="BD473" s="4">
        <f t="shared" si="321"/>
        <v>0.11111111111111106</v>
      </c>
      <c r="BE473" s="4">
        <f t="shared" si="321"/>
        <v>0.84615384615384626</v>
      </c>
      <c r="BF473" s="4">
        <f t="shared" si="350"/>
        <v>0</v>
      </c>
      <c r="BG473" s="4">
        <f t="shared" si="351"/>
        <v>0</v>
      </c>
      <c r="BH473" s="4">
        <f t="shared" si="352"/>
        <v>1.1307781557388008</v>
      </c>
      <c r="BI473" s="4">
        <f t="shared" si="353"/>
        <v>3.3125712250712254</v>
      </c>
      <c r="BJ473" s="4">
        <f t="shared" si="354"/>
        <v>0.34135965052781236</v>
      </c>
      <c r="BK473" s="4">
        <f t="shared" si="355"/>
        <v>0</v>
      </c>
      <c r="BL473" s="4">
        <f t="shared" si="356"/>
        <v>2.0291666666666668</v>
      </c>
      <c r="BM473" s="4">
        <f t="shared" si="357"/>
        <v>0</v>
      </c>
      <c r="BN473" s="3">
        <f t="shared" si="358"/>
        <v>1</v>
      </c>
      <c r="BO473" s="3">
        <v>100</v>
      </c>
      <c r="BP473" s="3">
        <f t="shared" si="359"/>
        <v>3</v>
      </c>
      <c r="BQ473" s="3">
        <f t="shared" si="360"/>
        <v>300</v>
      </c>
      <c r="BR473"/>
    </row>
    <row r="474" spans="1:70" x14ac:dyDescent="0.25">
      <c r="A474" t="s">
        <v>127</v>
      </c>
      <c r="B474" t="s">
        <v>295</v>
      </c>
      <c r="C474" t="s">
        <v>173</v>
      </c>
      <c r="D474" t="s">
        <v>13</v>
      </c>
      <c r="E474" t="s">
        <v>130</v>
      </c>
      <c r="F474" s="3">
        <v>2</v>
      </c>
      <c r="G474" s="3">
        <v>1</v>
      </c>
      <c r="H474" s="3" t="str">
        <f t="shared" si="361"/>
        <v>H</v>
      </c>
      <c r="I474" s="3">
        <v>5.75</v>
      </c>
      <c r="J474" s="3">
        <v>4.2</v>
      </c>
      <c r="K474" s="3">
        <v>1.55</v>
      </c>
      <c r="L474" s="3">
        <v>1.57</v>
      </c>
      <c r="M474" s="3">
        <v>2.38</v>
      </c>
      <c r="N474" s="3">
        <f t="shared" si="322"/>
        <v>3</v>
      </c>
      <c r="O474" s="3">
        <f t="shared" si="323"/>
        <v>5.716957189607963E-2</v>
      </c>
      <c r="P474" s="3">
        <f t="shared" si="324"/>
        <v>5.7110742386126456E-2</v>
      </c>
      <c r="Q474" s="3">
        <f t="shared" si="325"/>
        <v>6.0787250384024576</v>
      </c>
      <c r="R474" s="3">
        <f t="shared" si="326"/>
        <v>4.4401122019635348</v>
      </c>
      <c r="S474" s="3">
        <f t="shared" si="327"/>
        <v>1.6386128364389234</v>
      </c>
      <c r="T474" s="3">
        <f t="shared" si="328"/>
        <v>1.6597562278768452</v>
      </c>
      <c r="U474" s="3">
        <f t="shared" si="329"/>
        <v>2.5160635811126695</v>
      </c>
      <c r="V474" s="4">
        <f t="shared" si="330"/>
        <v>0.17391304347826086</v>
      </c>
      <c r="W474" s="4">
        <f t="shared" si="331"/>
        <v>0.23809523809523808</v>
      </c>
      <c r="X474" s="4">
        <f t="shared" si="332"/>
        <v>0.64516129032258063</v>
      </c>
      <c r="Y474" s="4">
        <f t="shared" si="333"/>
        <v>0.63694267515923564</v>
      </c>
      <c r="Z474" s="4">
        <f t="shared" si="334"/>
        <v>0.42016806722689076</v>
      </c>
      <c r="AA474" s="4">
        <f t="shared" si="335"/>
        <v>1.3690476190476191</v>
      </c>
      <c r="AB474" s="4">
        <f t="shared" si="336"/>
        <v>3.7096774193548385</v>
      </c>
      <c r="AC474" s="4">
        <f t="shared" si="337"/>
        <v>0.73043478260869565</v>
      </c>
      <c r="AD474" s="4">
        <f t="shared" si="338"/>
        <v>2.709677419354839</v>
      </c>
      <c r="AE474" s="4">
        <f t="shared" si="339"/>
        <v>0.26956521739130435</v>
      </c>
      <c r="AF474" s="4">
        <f t="shared" si="340"/>
        <v>0.36904761904761907</v>
      </c>
      <c r="AG474" s="4">
        <f t="shared" si="341"/>
        <v>0.65966386554621859</v>
      </c>
      <c r="AH474" s="4">
        <f t="shared" si="342"/>
        <v>1.5159235668789808</v>
      </c>
      <c r="AI474" s="4">
        <f t="shared" si="343"/>
        <v>4.440112201963534</v>
      </c>
      <c r="AJ474" s="4">
        <f t="shared" si="319"/>
        <v>1.6386128364389227</v>
      </c>
      <c r="AK474" s="4">
        <f t="shared" si="319"/>
        <v>2.8014993655246112</v>
      </c>
      <c r="AL474" s="4">
        <f t="shared" si="344"/>
        <v>-0.8563073532358243</v>
      </c>
      <c r="AM474" s="4">
        <f t="shared" si="345"/>
        <v>0.8563073532358243</v>
      </c>
      <c r="AN474" s="4">
        <f t="shared" si="346"/>
        <v>2.220056100981767</v>
      </c>
      <c r="AO474" s="4">
        <f t="shared" si="320"/>
        <v>0.81930641821946137</v>
      </c>
      <c r="AP474" s="4">
        <f t="shared" si="320"/>
        <v>1.4007496827623056</v>
      </c>
      <c r="AQ474" s="4">
        <f t="shared" si="347"/>
        <v>-0.42815367661791215</v>
      </c>
      <c r="AR474" s="4">
        <f t="shared" si="348"/>
        <v>0.42815367661791215</v>
      </c>
      <c r="AS474" s="4">
        <f t="shared" si="362"/>
        <v>1.1475773317352982</v>
      </c>
      <c r="AT474" s="4">
        <f t="shared" si="362"/>
        <v>0.68640278627563578</v>
      </c>
      <c r="AU474" s="4">
        <f t="shared" si="362"/>
        <v>0.95080002223715521</v>
      </c>
      <c r="AV474" s="4">
        <f t="shared" si="362"/>
        <v>-0.40453880453495794</v>
      </c>
      <c r="AW474" s="4">
        <f t="shared" si="362"/>
        <v>0.40453880453495794</v>
      </c>
      <c r="AX474" s="4">
        <f t="shared" si="363"/>
        <v>206.56391971235368</v>
      </c>
      <c r="AY474" s="4">
        <f t="shared" si="363"/>
        <v>123.55250152961443</v>
      </c>
      <c r="AZ474" s="4">
        <f t="shared" si="363"/>
        <v>171.14400400268792</v>
      </c>
      <c r="BA474" s="4">
        <f t="shared" si="363"/>
        <v>-72.816984816292432</v>
      </c>
      <c r="BB474" s="4">
        <f t="shared" si="363"/>
        <v>72.816984816292432</v>
      </c>
      <c r="BC474" s="4">
        <f t="shared" si="349"/>
        <v>2.7096774193548385</v>
      </c>
      <c r="BD474" s="4">
        <f t="shared" si="321"/>
        <v>0.36904761904761885</v>
      </c>
      <c r="BE474" s="4">
        <f t="shared" si="321"/>
        <v>1.7096774193548387</v>
      </c>
      <c r="BF474" s="4">
        <f t="shared" si="350"/>
        <v>-0.34033613445378141</v>
      </c>
      <c r="BG474" s="4">
        <f t="shared" si="351"/>
        <v>0.51592356687898067</v>
      </c>
      <c r="BH474" s="4">
        <f t="shared" si="352"/>
        <v>2.2452931170488872</v>
      </c>
      <c r="BI474" s="4">
        <f t="shared" si="353"/>
        <v>4.052483358934972</v>
      </c>
      <c r="BJ474" s="4">
        <f t="shared" si="354"/>
        <v>0.55405363037418365</v>
      </c>
      <c r="BK474" s="4">
        <f t="shared" si="355"/>
        <v>0.60550073625295731</v>
      </c>
      <c r="BL474" s="4">
        <f t="shared" si="356"/>
        <v>2.0879099044947571</v>
      </c>
      <c r="BM474" s="4">
        <f t="shared" si="357"/>
        <v>0.29000328747397719</v>
      </c>
      <c r="BN474" s="3">
        <f t="shared" si="358"/>
        <v>1</v>
      </c>
      <c r="BO474" s="3">
        <v>100</v>
      </c>
      <c r="BP474" s="3">
        <f t="shared" si="359"/>
        <v>4.75</v>
      </c>
      <c r="BQ474" s="3">
        <f t="shared" si="360"/>
        <v>475</v>
      </c>
      <c r="BR474"/>
    </row>
    <row r="475" spans="1:70" x14ac:dyDescent="0.25">
      <c r="A475" t="s">
        <v>127</v>
      </c>
      <c r="B475" t="s">
        <v>295</v>
      </c>
      <c r="C475" t="s">
        <v>173</v>
      </c>
      <c r="D475" t="s">
        <v>28</v>
      </c>
      <c r="E475" t="s">
        <v>27</v>
      </c>
      <c r="F475" s="3">
        <v>1</v>
      </c>
      <c r="G475" s="3">
        <v>1</v>
      </c>
      <c r="H475" s="3" t="str">
        <f t="shared" si="361"/>
        <v>D</v>
      </c>
      <c r="I475" s="3">
        <v>2.2999999999999998</v>
      </c>
      <c r="J475" s="3">
        <v>3.7</v>
      </c>
      <c r="K475" s="3">
        <v>2.9</v>
      </c>
      <c r="L475" s="3">
        <v>1.67</v>
      </c>
      <c r="M475" s="3">
        <v>2.2000000000000002</v>
      </c>
      <c r="N475" s="3">
        <f t="shared" si="322"/>
        <v>2</v>
      </c>
      <c r="O475" s="3">
        <f t="shared" si="323"/>
        <v>4.9880465172819077E-2</v>
      </c>
      <c r="P475" s="3">
        <f t="shared" si="324"/>
        <v>5.3347849755035481E-2</v>
      </c>
      <c r="Q475" s="3">
        <f t="shared" si="325"/>
        <v>2.4147250698974836</v>
      </c>
      <c r="R475" s="3">
        <f t="shared" si="326"/>
        <v>3.8845577211394309</v>
      </c>
      <c r="S475" s="3">
        <f t="shared" si="327"/>
        <v>3.0446533490011753</v>
      </c>
      <c r="T475" s="3">
        <f t="shared" si="328"/>
        <v>1.7533003768386077</v>
      </c>
      <c r="U475" s="3">
        <f t="shared" si="329"/>
        <v>2.3097370233802024</v>
      </c>
      <c r="V475" s="4">
        <f t="shared" si="330"/>
        <v>0.43478260869565222</v>
      </c>
      <c r="W475" s="4">
        <f t="shared" si="331"/>
        <v>0.27027027027027023</v>
      </c>
      <c r="X475" s="4">
        <f t="shared" si="332"/>
        <v>0.34482758620689657</v>
      </c>
      <c r="Y475" s="4">
        <f t="shared" si="333"/>
        <v>0.5988023952095809</v>
      </c>
      <c r="Z475" s="4">
        <f t="shared" si="334"/>
        <v>0.45454545454545453</v>
      </c>
      <c r="AA475" s="4">
        <f t="shared" si="335"/>
        <v>0.62162162162162149</v>
      </c>
      <c r="AB475" s="4">
        <f t="shared" si="336"/>
        <v>0.79310344827586199</v>
      </c>
      <c r="AC475" s="4">
        <f t="shared" si="337"/>
        <v>1.6086956521739133</v>
      </c>
      <c r="AD475" s="4">
        <f t="shared" si="338"/>
        <v>1.2758620689655173</v>
      </c>
      <c r="AE475" s="4">
        <f t="shared" si="339"/>
        <v>1.2608695652173914</v>
      </c>
      <c r="AF475" s="4">
        <f t="shared" si="340"/>
        <v>0.78378378378378377</v>
      </c>
      <c r="AG475" s="4">
        <f t="shared" si="341"/>
        <v>0.75909090909090904</v>
      </c>
      <c r="AH475" s="4">
        <f t="shared" si="342"/>
        <v>1.317365269461078</v>
      </c>
      <c r="AI475" s="4">
        <f t="shared" si="343"/>
        <v>-0.62992827910369176</v>
      </c>
      <c r="AJ475" s="4">
        <f t="shared" si="319"/>
        <v>-1.4698326512419473</v>
      </c>
      <c r="AK475" s="4">
        <f t="shared" si="319"/>
        <v>0.83990437213825553</v>
      </c>
      <c r="AL475" s="4">
        <f t="shared" si="344"/>
        <v>-0.55643664654159464</v>
      </c>
      <c r="AM475" s="4">
        <f t="shared" si="345"/>
        <v>0.55643664654159464</v>
      </c>
      <c r="AN475" s="4">
        <f t="shared" si="346"/>
        <v>-0.31496413955184588</v>
      </c>
      <c r="AO475" s="4">
        <f t="shared" si="320"/>
        <v>-0.73491632562097364</v>
      </c>
      <c r="AP475" s="4">
        <f t="shared" si="320"/>
        <v>0.41995218606912776</v>
      </c>
      <c r="AQ475" s="4">
        <f t="shared" si="347"/>
        <v>-0.27821832327079732</v>
      </c>
      <c r="AR475" s="4">
        <f t="shared" si="348"/>
        <v>0.27821832327079732</v>
      </c>
      <c r="AS475" s="4">
        <f t="shared" si="362"/>
        <v>-0.30512820088854281</v>
      </c>
      <c r="AT475" s="4">
        <f t="shared" si="362"/>
        <v>-0.63377746063379403</v>
      </c>
      <c r="AU475" s="4">
        <f t="shared" si="362"/>
        <v>0.39758734654841948</v>
      </c>
      <c r="AV475" s="4">
        <f t="shared" si="362"/>
        <v>-0.27135579164967821</v>
      </c>
      <c r="AW475" s="4">
        <f t="shared" si="362"/>
        <v>0.27135579164967821</v>
      </c>
      <c r="AX475" s="4">
        <f t="shared" si="363"/>
        <v>-54.923076159937708</v>
      </c>
      <c r="AY475" s="4">
        <f t="shared" si="363"/>
        <v>-114.07994291408293</v>
      </c>
      <c r="AZ475" s="4">
        <f t="shared" si="363"/>
        <v>71.565722378715506</v>
      </c>
      <c r="BA475" s="4">
        <f t="shared" si="363"/>
        <v>-48.84404249694208</v>
      </c>
      <c r="BB475" s="4">
        <f t="shared" si="363"/>
        <v>48.84404249694208</v>
      </c>
      <c r="BC475" s="4">
        <f t="shared" si="349"/>
        <v>-0.20689655172413804</v>
      </c>
      <c r="BD475" s="4">
        <f t="shared" si="321"/>
        <v>-0.37837837837837851</v>
      </c>
      <c r="BE475" s="4">
        <f t="shared" si="321"/>
        <v>0.27586206896551735</v>
      </c>
      <c r="BF475" s="4">
        <f t="shared" si="350"/>
        <v>-0.2409090909090911</v>
      </c>
      <c r="BG475" s="4">
        <f t="shared" si="351"/>
        <v>0.31736526946107818</v>
      </c>
      <c r="BH475" s="4">
        <f t="shared" si="352"/>
        <v>0.7374118041963218</v>
      </c>
      <c r="BI475" s="4">
        <f t="shared" si="353"/>
        <v>3.1146453800126963</v>
      </c>
      <c r="BJ475" s="4">
        <f t="shared" si="354"/>
        <v>0.23675626410905112</v>
      </c>
      <c r="BK475" s="4">
        <f t="shared" si="355"/>
        <v>0.39346012607025999</v>
      </c>
      <c r="BL475" s="4">
        <f t="shared" si="356"/>
        <v>2.0315187001094053</v>
      </c>
      <c r="BM475" s="4">
        <f t="shared" si="357"/>
        <v>0.19367782637150749</v>
      </c>
      <c r="BN475" s="3">
        <f t="shared" si="358"/>
        <v>0</v>
      </c>
      <c r="BO475" s="3">
        <v>100</v>
      </c>
      <c r="BP475" s="3">
        <f t="shared" si="359"/>
        <v>-1</v>
      </c>
      <c r="BQ475" s="3">
        <f t="shared" si="360"/>
        <v>-100</v>
      </c>
      <c r="BR475"/>
    </row>
    <row r="476" spans="1:70" x14ac:dyDescent="0.25">
      <c r="A476" t="s">
        <v>127</v>
      </c>
      <c r="B476" t="s">
        <v>295</v>
      </c>
      <c r="C476" t="s">
        <v>173</v>
      </c>
      <c r="D476" t="s">
        <v>25</v>
      </c>
      <c r="E476" t="s">
        <v>15</v>
      </c>
      <c r="F476" s="3">
        <v>2</v>
      </c>
      <c r="G476" s="3">
        <v>1</v>
      </c>
      <c r="H476" s="3" t="str">
        <f t="shared" si="361"/>
        <v>H</v>
      </c>
      <c r="I476" s="3">
        <v>1.36</v>
      </c>
      <c r="J476" s="3">
        <v>5.25</v>
      </c>
      <c r="K476" s="3">
        <v>7.5</v>
      </c>
      <c r="L476" s="3">
        <v>1.4</v>
      </c>
      <c r="M476" s="3">
        <v>3</v>
      </c>
      <c r="N476" s="3">
        <f t="shared" si="322"/>
        <v>3</v>
      </c>
      <c r="O476" s="3">
        <f t="shared" si="323"/>
        <v>5.9103641456582645E-2</v>
      </c>
      <c r="P476" s="3">
        <f t="shared" si="324"/>
        <v>4.7619047619047561E-2</v>
      </c>
      <c r="Q476" s="3">
        <f t="shared" si="325"/>
        <v>1.4403809523809525</v>
      </c>
      <c r="R476" s="3">
        <f t="shared" si="326"/>
        <v>5.5602941176470591</v>
      </c>
      <c r="S476" s="3">
        <f t="shared" si="327"/>
        <v>7.9432773109243699</v>
      </c>
      <c r="T476" s="3">
        <f t="shared" si="328"/>
        <v>1.4827450980392156</v>
      </c>
      <c r="U476" s="3">
        <f t="shared" si="329"/>
        <v>3.1773109243697482</v>
      </c>
      <c r="V476" s="4">
        <f t="shared" si="330"/>
        <v>0.73529411764705876</v>
      </c>
      <c r="W476" s="4">
        <f t="shared" si="331"/>
        <v>0.19047619047619047</v>
      </c>
      <c r="X476" s="4">
        <f t="shared" si="332"/>
        <v>0.13333333333333333</v>
      </c>
      <c r="Y476" s="4">
        <f t="shared" si="333"/>
        <v>0.7142857142857143</v>
      </c>
      <c r="Z476" s="4">
        <f t="shared" si="334"/>
        <v>0.33333333333333331</v>
      </c>
      <c r="AA476" s="4">
        <f t="shared" si="335"/>
        <v>0.25904761904761908</v>
      </c>
      <c r="AB476" s="4">
        <f t="shared" si="336"/>
        <v>0.18133333333333335</v>
      </c>
      <c r="AC476" s="4">
        <f t="shared" si="337"/>
        <v>3.8602941176470584</v>
      </c>
      <c r="AD476" s="4">
        <f t="shared" si="338"/>
        <v>0.7</v>
      </c>
      <c r="AE476" s="4">
        <f t="shared" si="339"/>
        <v>5.5147058823529411</v>
      </c>
      <c r="AF476" s="4">
        <f t="shared" si="340"/>
        <v>1.4285714285714286</v>
      </c>
      <c r="AG476" s="4">
        <f t="shared" si="341"/>
        <v>0.46666666666666662</v>
      </c>
      <c r="AH476" s="4">
        <f t="shared" si="342"/>
        <v>2.1428571428571428</v>
      </c>
      <c r="AI476" s="4">
        <f t="shared" si="343"/>
        <v>-6.502896358543417</v>
      </c>
      <c r="AJ476" s="4">
        <f t="shared" si="319"/>
        <v>-4.119913165266107</v>
      </c>
      <c r="AK476" s="4">
        <f t="shared" si="319"/>
        <v>-2.3829831932773109</v>
      </c>
      <c r="AL476" s="4">
        <f t="shared" si="344"/>
        <v>-1.6945658263305325</v>
      </c>
      <c r="AM476" s="4">
        <f t="shared" si="345"/>
        <v>1.6945658263305325</v>
      </c>
      <c r="AN476" s="4">
        <f t="shared" si="346"/>
        <v>-3.2514481792717085</v>
      </c>
      <c r="AO476" s="4">
        <f t="shared" si="320"/>
        <v>-2.0599565826330535</v>
      </c>
      <c r="AP476" s="4">
        <f t="shared" si="320"/>
        <v>-1.1914915966386554</v>
      </c>
      <c r="AQ476" s="4">
        <f t="shared" si="347"/>
        <v>-0.84728291316526627</v>
      </c>
      <c r="AR476" s="4">
        <f t="shared" si="348"/>
        <v>0.84728291316526627</v>
      </c>
      <c r="AS476" s="4">
        <f t="shared" si="362"/>
        <v>-1.2724225921829218</v>
      </c>
      <c r="AT476" s="4">
        <f t="shared" si="362"/>
        <v>-1.1188586511867955</v>
      </c>
      <c r="AU476" s="4">
        <f t="shared" si="362"/>
        <v>-0.87255636161297689</v>
      </c>
      <c r="AV476" s="4">
        <f t="shared" si="362"/>
        <v>-0.70291453882760779</v>
      </c>
      <c r="AW476" s="4">
        <f t="shared" si="362"/>
        <v>0.70291453882760779</v>
      </c>
      <c r="AX476" s="4">
        <f t="shared" si="363"/>
        <v>-229.03606659292589</v>
      </c>
      <c r="AY476" s="4">
        <f t="shared" si="363"/>
        <v>-201.39455721362319</v>
      </c>
      <c r="AZ476" s="4">
        <f t="shared" si="363"/>
        <v>-157.06014509033585</v>
      </c>
      <c r="BA476" s="4">
        <f t="shared" si="363"/>
        <v>-126.52461698896941</v>
      </c>
      <c r="BB476" s="4">
        <f t="shared" si="363"/>
        <v>126.52461698896941</v>
      </c>
      <c r="BC476" s="4">
        <f t="shared" si="349"/>
        <v>-0.81866666666666654</v>
      </c>
      <c r="BD476" s="4">
        <f t="shared" si="321"/>
        <v>-0.74095238095238103</v>
      </c>
      <c r="BE476" s="4">
        <f t="shared" si="321"/>
        <v>-0.3</v>
      </c>
      <c r="BF476" s="4">
        <f t="shared" si="350"/>
        <v>-0.53333333333333344</v>
      </c>
      <c r="BG476" s="4">
        <f t="shared" si="351"/>
        <v>1.1428571428571432</v>
      </c>
      <c r="BH476" s="4">
        <f t="shared" si="352"/>
        <v>3.2898823291705628</v>
      </c>
      <c r="BI476" s="4">
        <f t="shared" si="353"/>
        <v>4.9813174603174604</v>
      </c>
      <c r="BJ476" s="4">
        <f t="shared" si="354"/>
        <v>0.66044422090715293</v>
      </c>
      <c r="BK476" s="4">
        <f t="shared" si="355"/>
        <v>1.1982389869653052</v>
      </c>
      <c r="BL476" s="4">
        <f t="shared" si="356"/>
        <v>2.3300280112044818</v>
      </c>
      <c r="BM476" s="4">
        <f t="shared" si="357"/>
        <v>0.51425947722658016</v>
      </c>
      <c r="BN476" s="3">
        <f t="shared" si="358"/>
        <v>1</v>
      </c>
      <c r="BO476" s="3">
        <v>100</v>
      </c>
      <c r="BP476" s="3">
        <f t="shared" si="359"/>
        <v>0.3600000000000001</v>
      </c>
      <c r="BQ476" s="3">
        <f t="shared" si="360"/>
        <v>36.000000000000007</v>
      </c>
      <c r="BR476"/>
    </row>
    <row r="477" spans="1:70" x14ac:dyDescent="0.25">
      <c r="A477" t="s">
        <v>127</v>
      </c>
      <c r="B477" t="s">
        <v>295</v>
      </c>
      <c r="C477" t="s">
        <v>173</v>
      </c>
      <c r="D477" t="s">
        <v>133</v>
      </c>
      <c r="E477" t="s">
        <v>14</v>
      </c>
      <c r="F477" s="3">
        <v>3</v>
      </c>
      <c r="G477" s="3">
        <v>0</v>
      </c>
      <c r="H477" s="3" t="str">
        <f t="shared" si="361"/>
        <v>H</v>
      </c>
      <c r="I477" s="3">
        <v>2</v>
      </c>
      <c r="J477" s="3">
        <v>3.5</v>
      </c>
      <c r="K477" s="3">
        <v>3.75</v>
      </c>
      <c r="L477" s="3">
        <v>2.0299999999999998</v>
      </c>
      <c r="M477" s="3">
        <v>1.87</v>
      </c>
      <c r="N477" s="3">
        <f t="shared" si="322"/>
        <v>3</v>
      </c>
      <c r="O477" s="3">
        <f t="shared" si="323"/>
        <v>5.2380952380952417E-2</v>
      </c>
      <c r="P477" s="3">
        <f t="shared" si="324"/>
        <v>2.737019572719368E-2</v>
      </c>
      <c r="Q477" s="3">
        <f t="shared" si="325"/>
        <v>2.1047619047619048</v>
      </c>
      <c r="R477" s="3">
        <f t="shared" si="326"/>
        <v>3.6833333333333336</v>
      </c>
      <c r="S477" s="3">
        <f t="shared" si="327"/>
        <v>3.9464285714285716</v>
      </c>
      <c r="T477" s="3">
        <f t="shared" si="328"/>
        <v>2.1363333333333334</v>
      </c>
      <c r="U477" s="3">
        <f t="shared" si="329"/>
        <v>1.9679523809523811</v>
      </c>
      <c r="V477" s="4">
        <f t="shared" si="330"/>
        <v>0.5</v>
      </c>
      <c r="W477" s="4">
        <f t="shared" si="331"/>
        <v>0.2857142857142857</v>
      </c>
      <c r="X477" s="4">
        <f t="shared" si="332"/>
        <v>0.26666666666666666</v>
      </c>
      <c r="Y477" s="4">
        <f t="shared" si="333"/>
        <v>0.49261083743842371</v>
      </c>
      <c r="Z477" s="4">
        <f t="shared" si="334"/>
        <v>0.53475935828876997</v>
      </c>
      <c r="AA477" s="4">
        <f t="shared" si="335"/>
        <v>0.5714285714285714</v>
      </c>
      <c r="AB477" s="4">
        <f t="shared" si="336"/>
        <v>0.53333333333333333</v>
      </c>
      <c r="AC477" s="4">
        <f t="shared" si="337"/>
        <v>1.75</v>
      </c>
      <c r="AD477" s="4">
        <f t="shared" si="338"/>
        <v>0.93333333333333335</v>
      </c>
      <c r="AE477" s="4">
        <f t="shared" si="339"/>
        <v>1.875</v>
      </c>
      <c r="AF477" s="4">
        <f t="shared" si="340"/>
        <v>1.0714285714285714</v>
      </c>
      <c r="AG477" s="4">
        <f t="shared" si="341"/>
        <v>1.0855614973262031</v>
      </c>
      <c r="AH477" s="4">
        <f t="shared" si="342"/>
        <v>0.92118226600985231</v>
      </c>
      <c r="AI477" s="4">
        <f t="shared" si="343"/>
        <v>-1.8416666666666668</v>
      </c>
      <c r="AJ477" s="4">
        <f t="shared" si="319"/>
        <v>-1.5785714285714287</v>
      </c>
      <c r="AK477" s="4">
        <f t="shared" si="319"/>
        <v>-0.26309523809523805</v>
      </c>
      <c r="AL477" s="4">
        <f t="shared" si="344"/>
        <v>0.1683809523809523</v>
      </c>
      <c r="AM477" s="4">
        <f t="shared" si="345"/>
        <v>-0.1683809523809523</v>
      </c>
      <c r="AN477" s="4">
        <f t="shared" si="346"/>
        <v>-0.92083333333333339</v>
      </c>
      <c r="AO477" s="4">
        <f t="shared" si="320"/>
        <v>-0.78928571428571437</v>
      </c>
      <c r="AP477" s="4">
        <f t="shared" si="320"/>
        <v>-0.13154761904761902</v>
      </c>
      <c r="AQ477" s="4">
        <f t="shared" si="347"/>
        <v>8.4190476190476149E-2</v>
      </c>
      <c r="AR477" s="4">
        <f t="shared" si="348"/>
        <v>-8.4190476190476149E-2</v>
      </c>
      <c r="AS477" s="4">
        <f t="shared" si="362"/>
        <v>-0.74420672565596413</v>
      </c>
      <c r="AT477" s="4">
        <f t="shared" si="362"/>
        <v>-0.66817361107198192</v>
      </c>
      <c r="AU477" s="4">
        <f t="shared" si="362"/>
        <v>-0.13079660078574579</v>
      </c>
      <c r="AV477" s="4">
        <f t="shared" si="362"/>
        <v>8.3992402831336174E-2</v>
      </c>
      <c r="AW477" s="4">
        <f t="shared" si="362"/>
        <v>-8.3992402831336174E-2</v>
      </c>
      <c r="AX477" s="4">
        <f t="shared" si="363"/>
        <v>-133.95721061807356</v>
      </c>
      <c r="AY477" s="4">
        <f t="shared" si="363"/>
        <v>-120.27124999295674</v>
      </c>
      <c r="AZ477" s="4">
        <f t="shared" si="363"/>
        <v>-23.543388141434242</v>
      </c>
      <c r="BA477" s="4">
        <f t="shared" si="363"/>
        <v>15.118632509640511</v>
      </c>
      <c r="BB477" s="4">
        <f t="shared" si="363"/>
        <v>-15.118632509640511</v>
      </c>
      <c r="BC477" s="4">
        <f t="shared" si="349"/>
        <v>-0.46666666666666667</v>
      </c>
      <c r="BD477" s="4">
        <f t="shared" si="321"/>
        <v>-0.4285714285714286</v>
      </c>
      <c r="BE477" s="4">
        <f t="shared" si="321"/>
        <v>-6.6666666666666652E-2</v>
      </c>
      <c r="BF477" s="4">
        <f t="shared" si="350"/>
        <v>8.5561497326203162E-2</v>
      </c>
      <c r="BG477" s="4">
        <f t="shared" si="351"/>
        <v>-7.8817733990147743E-2</v>
      </c>
      <c r="BH477" s="4">
        <f t="shared" si="352"/>
        <v>0.99606249557290683</v>
      </c>
      <c r="BI477" s="4">
        <f t="shared" si="353"/>
        <v>3.2448412698412699</v>
      </c>
      <c r="BJ477" s="4">
        <f t="shared" si="354"/>
        <v>0.30696801869190721</v>
      </c>
      <c r="BK477" s="4">
        <f t="shared" si="355"/>
        <v>0.11906331325122051</v>
      </c>
      <c r="BL477" s="4">
        <f t="shared" si="356"/>
        <v>2.052142857142857</v>
      </c>
      <c r="BM477" s="4">
        <f t="shared" si="357"/>
        <v>5.801901794351156E-2</v>
      </c>
      <c r="BN477" s="3">
        <f t="shared" si="358"/>
        <v>1</v>
      </c>
      <c r="BO477" s="3">
        <v>100</v>
      </c>
      <c r="BP477" s="3">
        <f t="shared" si="359"/>
        <v>1</v>
      </c>
      <c r="BQ477" s="3">
        <f t="shared" si="360"/>
        <v>100</v>
      </c>
      <c r="BR477"/>
    </row>
    <row r="478" spans="1:70" x14ac:dyDescent="0.25">
      <c r="A478" t="s">
        <v>127</v>
      </c>
      <c r="B478" t="s">
        <v>295</v>
      </c>
      <c r="C478" t="s">
        <v>173</v>
      </c>
      <c r="D478" t="s">
        <v>29</v>
      </c>
      <c r="E478" t="s">
        <v>17</v>
      </c>
      <c r="F478" s="3">
        <v>1</v>
      </c>
      <c r="G478" s="3">
        <v>0</v>
      </c>
      <c r="H478" s="3" t="str">
        <f t="shared" si="361"/>
        <v>H</v>
      </c>
      <c r="I478" s="3">
        <v>2.63</v>
      </c>
      <c r="J478" s="3">
        <v>3.25</v>
      </c>
      <c r="K478" s="3">
        <v>2.63</v>
      </c>
      <c r="L478" s="3">
        <v>1.99</v>
      </c>
      <c r="M478" s="3">
        <v>1.91</v>
      </c>
      <c r="N478" s="3">
        <f t="shared" si="322"/>
        <v>1</v>
      </c>
      <c r="O478" s="3">
        <f t="shared" si="323"/>
        <v>6.8148581456566326E-2</v>
      </c>
      <c r="P478" s="3">
        <f t="shared" si="324"/>
        <v>2.6072772238154074E-2</v>
      </c>
      <c r="Q478" s="3">
        <f t="shared" si="325"/>
        <v>2.8092307692307692</v>
      </c>
      <c r="R478" s="3">
        <f t="shared" si="326"/>
        <v>3.4714828897338403</v>
      </c>
      <c r="S478" s="3">
        <f t="shared" si="327"/>
        <v>2.8092307692307692</v>
      </c>
      <c r="T478" s="3">
        <f t="shared" si="328"/>
        <v>2.1256156770985668</v>
      </c>
      <c r="U478" s="3">
        <f t="shared" si="329"/>
        <v>2.0401637905820418</v>
      </c>
      <c r="V478" s="4">
        <f t="shared" si="330"/>
        <v>0.38022813688212931</v>
      </c>
      <c r="W478" s="4">
        <f t="shared" si="331"/>
        <v>0.30769230769230771</v>
      </c>
      <c r="X478" s="4">
        <f t="shared" si="332"/>
        <v>0.38022813688212931</v>
      </c>
      <c r="Y478" s="4">
        <f t="shared" si="333"/>
        <v>0.50251256281407031</v>
      </c>
      <c r="Z478" s="4">
        <f t="shared" si="334"/>
        <v>0.52356020942408377</v>
      </c>
      <c r="AA478" s="4">
        <f t="shared" si="335"/>
        <v>0.8092307692307692</v>
      </c>
      <c r="AB478" s="4">
        <f t="shared" si="336"/>
        <v>1</v>
      </c>
      <c r="AC478" s="4">
        <f t="shared" si="337"/>
        <v>1.2357414448669202</v>
      </c>
      <c r="AD478" s="4">
        <f t="shared" si="338"/>
        <v>1.2357414448669202</v>
      </c>
      <c r="AE478" s="4">
        <f t="shared" si="339"/>
        <v>1</v>
      </c>
      <c r="AF478" s="4">
        <f t="shared" si="340"/>
        <v>0.8092307692307692</v>
      </c>
      <c r="AG478" s="4">
        <f t="shared" si="341"/>
        <v>1.0418848167539267</v>
      </c>
      <c r="AH478" s="4">
        <f t="shared" si="342"/>
        <v>0.95979899497487431</v>
      </c>
      <c r="AI478" s="4">
        <f t="shared" si="343"/>
        <v>0</v>
      </c>
      <c r="AJ478" s="4">
        <f t="shared" si="319"/>
        <v>-0.66225212050307114</v>
      </c>
      <c r="AK478" s="4">
        <f t="shared" si="319"/>
        <v>0.66225212050307114</v>
      </c>
      <c r="AL478" s="4">
        <f t="shared" si="344"/>
        <v>8.5451886516525022E-2</v>
      </c>
      <c r="AM478" s="4">
        <f t="shared" si="345"/>
        <v>-8.5451886516525022E-2</v>
      </c>
      <c r="AN478" s="4">
        <f t="shared" si="346"/>
        <v>0</v>
      </c>
      <c r="AO478" s="4">
        <f t="shared" si="320"/>
        <v>-0.33112606025153557</v>
      </c>
      <c r="AP478" s="4">
        <f t="shared" si="320"/>
        <v>0.33112606025153557</v>
      </c>
      <c r="AQ478" s="4">
        <f t="shared" si="347"/>
        <v>4.2725943258262511E-2</v>
      </c>
      <c r="AR478" s="4">
        <f t="shared" si="348"/>
        <v>-4.2725943258262511E-2</v>
      </c>
      <c r="AS478" s="4">
        <f t="shared" si="362"/>
        <v>0</v>
      </c>
      <c r="AT478" s="4">
        <f t="shared" si="362"/>
        <v>-0.31976269491507603</v>
      </c>
      <c r="AU478" s="4">
        <f t="shared" si="362"/>
        <v>0.31976269491507603</v>
      </c>
      <c r="AV478" s="4">
        <f t="shared" si="362"/>
        <v>4.2699972872632046E-2</v>
      </c>
      <c r="AW478" s="4">
        <f t="shared" si="362"/>
        <v>-4.2699972872632046E-2</v>
      </c>
      <c r="AX478" s="4">
        <f t="shared" si="363"/>
        <v>0</v>
      </c>
      <c r="AY478" s="4">
        <f t="shared" si="363"/>
        <v>-57.557285084713683</v>
      </c>
      <c r="AZ478" s="4">
        <f t="shared" si="363"/>
        <v>57.557285084713683</v>
      </c>
      <c r="BA478" s="4">
        <f t="shared" si="363"/>
        <v>7.6859951170737686</v>
      </c>
      <c r="BB478" s="4">
        <f t="shared" si="363"/>
        <v>-7.6859951170737686</v>
      </c>
      <c r="BC478" s="4">
        <f t="shared" si="349"/>
        <v>0</v>
      </c>
      <c r="BD478" s="4">
        <f t="shared" si="321"/>
        <v>-0.19076923076923077</v>
      </c>
      <c r="BE478" s="4">
        <f t="shared" si="321"/>
        <v>0.23574144486692017</v>
      </c>
      <c r="BF478" s="4">
        <f t="shared" si="350"/>
        <v>4.1884816753926558E-2</v>
      </c>
      <c r="BG478" s="4">
        <f t="shared" si="351"/>
        <v>-4.0201005025125497E-2</v>
      </c>
      <c r="BH478" s="4">
        <f t="shared" si="352"/>
        <v>0.3823514400438493</v>
      </c>
      <c r="BI478" s="4">
        <f t="shared" si="353"/>
        <v>3.0299814760651262</v>
      </c>
      <c r="BJ478" s="4">
        <f t="shared" si="354"/>
        <v>0.126189365533808</v>
      </c>
      <c r="BK478" s="4">
        <f t="shared" si="355"/>
        <v>6.0423608421018148E-2</v>
      </c>
      <c r="BL478" s="4">
        <f t="shared" si="356"/>
        <v>2.0828897338403043</v>
      </c>
      <c r="BM478" s="4">
        <f t="shared" si="357"/>
        <v>2.90095089717557E-2</v>
      </c>
      <c r="BN478" s="3">
        <f t="shared" si="358"/>
        <v>1</v>
      </c>
      <c r="BO478" s="3">
        <v>100</v>
      </c>
      <c r="BP478" s="3">
        <f t="shared" si="359"/>
        <v>1.63</v>
      </c>
      <c r="BQ478" s="3">
        <f t="shared" si="360"/>
        <v>163</v>
      </c>
      <c r="BR478"/>
    </row>
    <row r="479" spans="1:70" x14ac:dyDescent="0.25">
      <c r="A479" t="s">
        <v>127</v>
      </c>
      <c r="B479" t="s">
        <v>295</v>
      </c>
      <c r="C479" t="s">
        <v>174</v>
      </c>
      <c r="D479" t="s">
        <v>26</v>
      </c>
      <c r="E479" t="s">
        <v>19</v>
      </c>
      <c r="F479" s="3">
        <v>2</v>
      </c>
      <c r="G479" s="3">
        <v>2</v>
      </c>
      <c r="H479" s="3" t="str">
        <f t="shared" si="361"/>
        <v>D</v>
      </c>
      <c r="I479" s="3">
        <v>2.35</v>
      </c>
      <c r="J479" s="3">
        <v>3.4</v>
      </c>
      <c r="K479" s="3">
        <v>3</v>
      </c>
      <c r="L479" s="3">
        <v>1.99</v>
      </c>
      <c r="M479" s="3">
        <v>1.91</v>
      </c>
      <c r="N479" s="3">
        <f t="shared" si="322"/>
        <v>4</v>
      </c>
      <c r="O479" s="3">
        <f t="shared" si="323"/>
        <v>5.2982895285773823E-2</v>
      </c>
      <c r="P479" s="3">
        <f t="shared" si="324"/>
        <v>2.6072772238154074E-2</v>
      </c>
      <c r="Q479" s="3">
        <f t="shared" si="325"/>
        <v>2.4745098039215687</v>
      </c>
      <c r="R479" s="3">
        <f t="shared" si="326"/>
        <v>3.580141843971631</v>
      </c>
      <c r="S479" s="3">
        <f t="shared" si="327"/>
        <v>3.1589486858573217</v>
      </c>
      <c r="T479" s="3">
        <f t="shared" si="328"/>
        <v>2.0954359616186897</v>
      </c>
      <c r="U479" s="3">
        <f t="shared" si="329"/>
        <v>2.0111973299958281</v>
      </c>
      <c r="V479" s="4">
        <f t="shared" si="330"/>
        <v>0.42553191489361702</v>
      </c>
      <c r="W479" s="4">
        <f t="shared" si="331"/>
        <v>0.29411764705882354</v>
      </c>
      <c r="X479" s="4">
        <f t="shared" si="332"/>
        <v>0.33333333333333331</v>
      </c>
      <c r="Y479" s="4">
        <f t="shared" si="333"/>
        <v>0.50251256281407031</v>
      </c>
      <c r="Z479" s="4">
        <f t="shared" si="334"/>
        <v>0.52356020942408377</v>
      </c>
      <c r="AA479" s="4">
        <f t="shared" si="335"/>
        <v>0.69117647058823539</v>
      </c>
      <c r="AB479" s="4">
        <f t="shared" si="336"/>
        <v>0.78333333333333333</v>
      </c>
      <c r="AC479" s="4">
        <f t="shared" si="337"/>
        <v>1.4468085106382977</v>
      </c>
      <c r="AD479" s="4">
        <f t="shared" si="338"/>
        <v>1.1333333333333333</v>
      </c>
      <c r="AE479" s="4">
        <f t="shared" si="339"/>
        <v>1.2765957446808509</v>
      </c>
      <c r="AF479" s="4">
        <f t="shared" si="340"/>
        <v>0.88235294117647056</v>
      </c>
      <c r="AG479" s="4">
        <f t="shared" si="341"/>
        <v>1.0418848167539267</v>
      </c>
      <c r="AH479" s="4">
        <f t="shared" si="342"/>
        <v>0.95979899497487431</v>
      </c>
      <c r="AI479" s="4">
        <f t="shared" si="343"/>
        <v>-0.68443888193575297</v>
      </c>
      <c r="AJ479" s="4">
        <f t="shared" si="319"/>
        <v>-1.1056320400500623</v>
      </c>
      <c r="AK479" s="4">
        <f t="shared" si="319"/>
        <v>0.42119315811430935</v>
      </c>
      <c r="AL479" s="4">
        <f t="shared" si="344"/>
        <v>8.4238631622861604E-2</v>
      </c>
      <c r="AM479" s="4">
        <f t="shared" si="345"/>
        <v>-8.4238631622861604E-2</v>
      </c>
      <c r="AN479" s="4">
        <f t="shared" si="346"/>
        <v>-0.34221944096787649</v>
      </c>
      <c r="AO479" s="4">
        <f t="shared" si="320"/>
        <v>-0.55281602002503116</v>
      </c>
      <c r="AP479" s="4">
        <f t="shared" si="320"/>
        <v>0.21059657905715468</v>
      </c>
      <c r="AQ479" s="4">
        <f t="shared" si="347"/>
        <v>4.2119315811430802E-2</v>
      </c>
      <c r="AR479" s="4">
        <f t="shared" si="348"/>
        <v>-4.2119315811430802E-2</v>
      </c>
      <c r="AS479" s="4">
        <f t="shared" si="362"/>
        <v>-0.32972661882305154</v>
      </c>
      <c r="AT479" s="4">
        <f t="shared" si="362"/>
        <v>-0.50500265129852862</v>
      </c>
      <c r="AU479" s="4">
        <f t="shared" si="362"/>
        <v>0.20756350675434618</v>
      </c>
      <c r="AV479" s="4">
        <f t="shared" si="362"/>
        <v>4.209443521793816E-2</v>
      </c>
      <c r="AW479" s="4">
        <f t="shared" si="362"/>
        <v>-4.209443521793816E-2</v>
      </c>
      <c r="AX479" s="4">
        <f t="shared" si="363"/>
        <v>-59.350791388149275</v>
      </c>
      <c r="AY479" s="4">
        <f t="shared" si="363"/>
        <v>-90.90047723373516</v>
      </c>
      <c r="AZ479" s="4">
        <f t="shared" si="363"/>
        <v>37.361431215782311</v>
      </c>
      <c r="BA479" s="4">
        <f t="shared" si="363"/>
        <v>7.5769983392288696</v>
      </c>
      <c r="BB479" s="4">
        <f t="shared" si="363"/>
        <v>-7.5769983392288696</v>
      </c>
      <c r="BC479" s="4">
        <f t="shared" si="349"/>
        <v>-0.21666666666666665</v>
      </c>
      <c r="BD479" s="4">
        <f t="shared" si="321"/>
        <v>-0.30882352941176466</v>
      </c>
      <c r="BE479" s="4">
        <f t="shared" si="321"/>
        <v>0.13333333333333328</v>
      </c>
      <c r="BF479" s="4">
        <f t="shared" si="350"/>
        <v>4.1884816753926551E-2</v>
      </c>
      <c r="BG479" s="4">
        <f t="shared" si="351"/>
        <v>-4.020100502512549E-2</v>
      </c>
      <c r="BH479" s="4">
        <f t="shared" si="352"/>
        <v>0.55801470523231045</v>
      </c>
      <c r="BI479" s="4">
        <f t="shared" si="353"/>
        <v>3.0712001112501741</v>
      </c>
      <c r="BJ479" s="4">
        <f t="shared" si="354"/>
        <v>0.18169272109239501</v>
      </c>
      <c r="BK479" s="4">
        <f t="shared" si="355"/>
        <v>5.9565707658400982E-2</v>
      </c>
      <c r="BL479" s="4">
        <f t="shared" si="356"/>
        <v>2.0533166458072589</v>
      </c>
      <c r="BM479" s="4">
        <f t="shared" si="357"/>
        <v>2.9009508971755693E-2</v>
      </c>
      <c r="BN479" s="3">
        <f t="shared" si="358"/>
        <v>0</v>
      </c>
      <c r="BO479" s="3">
        <v>100</v>
      </c>
      <c r="BP479" s="3">
        <f t="shared" si="359"/>
        <v>-1</v>
      </c>
      <c r="BQ479" s="3">
        <f t="shared" si="360"/>
        <v>-100</v>
      </c>
      <c r="BR479"/>
    </row>
    <row r="480" spans="1:70" x14ac:dyDescent="0.25">
      <c r="A480" t="s">
        <v>127</v>
      </c>
      <c r="B480" t="s">
        <v>296</v>
      </c>
      <c r="C480" t="s">
        <v>134</v>
      </c>
      <c r="D480" t="s">
        <v>23</v>
      </c>
      <c r="E480" t="s">
        <v>21</v>
      </c>
      <c r="F480" s="3">
        <v>4</v>
      </c>
      <c r="G480" s="3">
        <v>1</v>
      </c>
      <c r="H480" s="3" t="str">
        <f t="shared" si="361"/>
        <v>H</v>
      </c>
      <c r="I480" s="3">
        <v>1.91</v>
      </c>
      <c r="J480" s="3">
        <v>4</v>
      </c>
      <c r="K480" s="3">
        <v>3.5</v>
      </c>
      <c r="L480" s="3">
        <v>1.44</v>
      </c>
      <c r="M480" s="3">
        <v>2.75</v>
      </c>
      <c r="N480" s="3">
        <f t="shared" si="322"/>
        <v>5</v>
      </c>
      <c r="O480" s="3">
        <f t="shared" si="323"/>
        <v>5.9274495138369465E-2</v>
      </c>
      <c r="P480" s="3">
        <f t="shared" si="324"/>
        <v>5.8080808080808066E-2</v>
      </c>
      <c r="Q480" s="3">
        <f t="shared" si="325"/>
        <v>2.0232142857142854</v>
      </c>
      <c r="R480" s="3">
        <f t="shared" si="326"/>
        <v>4.2370979805534779</v>
      </c>
      <c r="S480" s="3">
        <f t="shared" si="327"/>
        <v>3.707460732984293</v>
      </c>
      <c r="T480" s="3">
        <f t="shared" si="328"/>
        <v>1.5253552729992519</v>
      </c>
      <c r="U480" s="3">
        <f t="shared" si="329"/>
        <v>2.9130048616305162</v>
      </c>
      <c r="V480" s="4">
        <f t="shared" si="330"/>
        <v>0.52356020942408377</v>
      </c>
      <c r="W480" s="4">
        <f t="shared" si="331"/>
        <v>0.25</v>
      </c>
      <c r="X480" s="4">
        <f t="shared" si="332"/>
        <v>0.2857142857142857</v>
      </c>
      <c r="Y480" s="4">
        <f t="shared" si="333"/>
        <v>0.69444444444444442</v>
      </c>
      <c r="Z480" s="4">
        <f t="shared" si="334"/>
        <v>0.36363636363636365</v>
      </c>
      <c r="AA480" s="4">
        <f t="shared" si="335"/>
        <v>0.47749999999999998</v>
      </c>
      <c r="AB480" s="4">
        <f t="shared" si="336"/>
        <v>0.54571428571428571</v>
      </c>
      <c r="AC480" s="4">
        <f t="shared" si="337"/>
        <v>2.0942408376963351</v>
      </c>
      <c r="AD480" s="4">
        <f t="shared" si="338"/>
        <v>1.1428571428571428</v>
      </c>
      <c r="AE480" s="4">
        <f t="shared" si="339"/>
        <v>1.8324607329842932</v>
      </c>
      <c r="AF480" s="4">
        <f t="shared" si="340"/>
        <v>0.875</v>
      </c>
      <c r="AG480" s="4">
        <f t="shared" si="341"/>
        <v>0.52363636363636357</v>
      </c>
      <c r="AH480" s="4">
        <f t="shared" si="342"/>
        <v>1.9097222222222223</v>
      </c>
      <c r="AI480" s="4">
        <f t="shared" si="343"/>
        <v>-1.6842464472700076</v>
      </c>
      <c r="AJ480" s="4">
        <f t="shared" si="319"/>
        <v>-2.2138836948391925</v>
      </c>
      <c r="AK480" s="4">
        <f t="shared" si="319"/>
        <v>0.52963724756918484</v>
      </c>
      <c r="AL480" s="4">
        <f t="shared" si="344"/>
        <v>-1.3876495886312643</v>
      </c>
      <c r="AM480" s="4">
        <f t="shared" si="345"/>
        <v>1.3876495886312643</v>
      </c>
      <c r="AN480" s="4">
        <f t="shared" si="346"/>
        <v>-0.8421232236350038</v>
      </c>
      <c r="AO480" s="4">
        <f t="shared" si="320"/>
        <v>-1.1069418474195962</v>
      </c>
      <c r="AP480" s="4">
        <f t="shared" si="320"/>
        <v>0.26481862378459242</v>
      </c>
      <c r="AQ480" s="4">
        <f t="shared" si="347"/>
        <v>-0.69382479431563215</v>
      </c>
      <c r="AR480" s="4">
        <f t="shared" si="348"/>
        <v>0.69382479431563215</v>
      </c>
      <c r="AS480" s="4">
        <f t="shared" si="362"/>
        <v>-0.69990337810637571</v>
      </c>
      <c r="AT480" s="4">
        <f t="shared" si="362"/>
        <v>-0.83611154803949905</v>
      </c>
      <c r="AU480" s="4">
        <f t="shared" si="362"/>
        <v>0.25887624803470843</v>
      </c>
      <c r="AV480" s="4">
        <f t="shared" si="362"/>
        <v>-0.60656949656805803</v>
      </c>
      <c r="AW480" s="4">
        <f t="shared" si="362"/>
        <v>0.60656949656805803</v>
      </c>
      <c r="AX480" s="4">
        <f t="shared" si="363"/>
        <v>-125.98260805914762</v>
      </c>
      <c r="AY480" s="4">
        <f t="shared" si="363"/>
        <v>-150.50007864710983</v>
      </c>
      <c r="AZ480" s="4">
        <f t="shared" si="363"/>
        <v>46.597724646247521</v>
      </c>
      <c r="BA480" s="4">
        <f t="shared" si="363"/>
        <v>-109.18250938225043</v>
      </c>
      <c r="BB480" s="4">
        <f t="shared" si="363"/>
        <v>109.18250938225043</v>
      </c>
      <c r="BC480" s="4">
        <f t="shared" si="349"/>
        <v>-0.45428571428571435</v>
      </c>
      <c r="BD480" s="4">
        <f t="shared" si="321"/>
        <v>-0.52250000000000008</v>
      </c>
      <c r="BE480" s="4">
        <f t="shared" si="321"/>
        <v>0.1428571428571429</v>
      </c>
      <c r="BF480" s="4">
        <f t="shared" si="350"/>
        <v>-0.47636363636363643</v>
      </c>
      <c r="BG480" s="4">
        <f t="shared" si="351"/>
        <v>0.90972222222222254</v>
      </c>
      <c r="BH480" s="4">
        <f t="shared" si="352"/>
        <v>1.1560336445096209</v>
      </c>
      <c r="BI480" s="4">
        <f t="shared" si="353"/>
        <v>3.3225909997506853</v>
      </c>
      <c r="BJ480" s="4">
        <f t="shared" si="354"/>
        <v>0.34793137181084438</v>
      </c>
      <c r="BK480" s="4">
        <f t="shared" si="355"/>
        <v>0.98121643403188963</v>
      </c>
      <c r="BL480" s="4">
        <f t="shared" si="356"/>
        <v>2.219180067314884</v>
      </c>
      <c r="BM480" s="4">
        <f t="shared" si="357"/>
        <v>0.44215268895196996</v>
      </c>
      <c r="BN480" s="3">
        <f t="shared" si="358"/>
        <v>1</v>
      </c>
      <c r="BO480" s="3">
        <v>100</v>
      </c>
      <c r="BP480" s="3">
        <f t="shared" si="359"/>
        <v>0.90999999999999992</v>
      </c>
      <c r="BQ480" s="3">
        <f t="shared" si="360"/>
        <v>90.999999999999986</v>
      </c>
      <c r="BR480"/>
    </row>
    <row r="481" spans="1:70" x14ac:dyDescent="0.25">
      <c r="A481" t="s">
        <v>127</v>
      </c>
      <c r="B481" t="s">
        <v>296</v>
      </c>
      <c r="C481" t="s">
        <v>136</v>
      </c>
      <c r="D481" t="s">
        <v>141</v>
      </c>
      <c r="E481" t="s">
        <v>24</v>
      </c>
      <c r="F481" s="3">
        <v>1</v>
      </c>
      <c r="G481" s="3">
        <v>1</v>
      </c>
      <c r="H481" s="3" t="str">
        <f t="shared" si="361"/>
        <v>D</v>
      </c>
      <c r="I481" s="3">
        <v>2.63</v>
      </c>
      <c r="J481" s="3">
        <v>3.5</v>
      </c>
      <c r="K481" s="3">
        <v>2.6</v>
      </c>
      <c r="L481" s="3">
        <v>1.5</v>
      </c>
      <c r="M481" s="3">
        <v>2.63</v>
      </c>
      <c r="N481" s="3">
        <f t="shared" si="322"/>
        <v>2</v>
      </c>
      <c r="O481" s="3">
        <f t="shared" si="323"/>
        <v>5.0557807211799588E-2</v>
      </c>
      <c r="P481" s="3">
        <f t="shared" si="324"/>
        <v>4.6894803548795938E-2</v>
      </c>
      <c r="Q481" s="3">
        <f t="shared" si="325"/>
        <v>2.7629670329670328</v>
      </c>
      <c r="R481" s="3">
        <f t="shared" si="326"/>
        <v>3.6769523252412988</v>
      </c>
      <c r="S481" s="3">
        <f t="shared" si="327"/>
        <v>2.731450298750679</v>
      </c>
      <c r="T481" s="3">
        <f t="shared" si="328"/>
        <v>1.5758367108176994</v>
      </c>
      <c r="U481" s="3">
        <f t="shared" si="329"/>
        <v>2.7629670329670328</v>
      </c>
      <c r="V481" s="4">
        <f t="shared" si="330"/>
        <v>0.38022813688212931</v>
      </c>
      <c r="W481" s="4">
        <f t="shared" si="331"/>
        <v>0.2857142857142857</v>
      </c>
      <c r="X481" s="4">
        <f t="shared" si="332"/>
        <v>0.38461538461538458</v>
      </c>
      <c r="Y481" s="4">
        <f t="shared" si="333"/>
        <v>0.66666666666666663</v>
      </c>
      <c r="Z481" s="4">
        <f t="shared" si="334"/>
        <v>0.38022813688212931</v>
      </c>
      <c r="AA481" s="4">
        <f t="shared" si="335"/>
        <v>0.75142857142857145</v>
      </c>
      <c r="AB481" s="4">
        <f t="shared" si="336"/>
        <v>1.0115384615384615</v>
      </c>
      <c r="AC481" s="4">
        <f t="shared" si="337"/>
        <v>1.3307984790874525</v>
      </c>
      <c r="AD481" s="4">
        <f t="shared" si="338"/>
        <v>1.346153846153846</v>
      </c>
      <c r="AE481" s="4">
        <f t="shared" si="339"/>
        <v>0.98859315589353625</v>
      </c>
      <c r="AF481" s="4">
        <f t="shared" si="340"/>
        <v>0.74285714285714288</v>
      </c>
      <c r="AG481" s="4">
        <f t="shared" si="341"/>
        <v>0.57034220532319391</v>
      </c>
      <c r="AH481" s="4">
        <f t="shared" si="342"/>
        <v>1.7533333333333332</v>
      </c>
      <c r="AI481" s="4">
        <f t="shared" si="343"/>
        <v>3.1516734216353814E-2</v>
      </c>
      <c r="AJ481" s="4">
        <f t="shared" si="319"/>
        <v>-0.91398529227426595</v>
      </c>
      <c r="AK481" s="4">
        <f t="shared" si="319"/>
        <v>0.94550202649061976</v>
      </c>
      <c r="AL481" s="4">
        <f t="shared" si="344"/>
        <v>-1.1871303221493335</v>
      </c>
      <c r="AM481" s="4">
        <f t="shared" si="345"/>
        <v>1.1871303221493335</v>
      </c>
      <c r="AN481" s="4">
        <f t="shared" si="346"/>
        <v>1.5758367108176907E-2</v>
      </c>
      <c r="AO481" s="4">
        <f t="shared" si="320"/>
        <v>-0.45699264613713297</v>
      </c>
      <c r="AP481" s="4">
        <f t="shared" si="320"/>
        <v>0.47275101324530988</v>
      </c>
      <c r="AQ481" s="4">
        <f t="shared" si="347"/>
        <v>-0.59356516107466673</v>
      </c>
      <c r="AR481" s="4">
        <f t="shared" si="348"/>
        <v>0.59356516107466673</v>
      </c>
      <c r="AS481" s="4">
        <f t="shared" si="362"/>
        <v>1.5757062897699518E-2</v>
      </c>
      <c r="AT481" s="4">
        <f t="shared" si="362"/>
        <v>-0.42865377428395501</v>
      </c>
      <c r="AU481" s="4">
        <f t="shared" si="362"/>
        <v>0.44161176636249422</v>
      </c>
      <c r="AV481" s="4">
        <f t="shared" si="362"/>
        <v>-0.53567456617864417</v>
      </c>
      <c r="AW481" s="4">
        <f t="shared" si="362"/>
        <v>0.53567456617864417</v>
      </c>
      <c r="AX481" s="4">
        <f t="shared" si="363"/>
        <v>2.836271321585913</v>
      </c>
      <c r="AY481" s="4">
        <f t="shared" si="363"/>
        <v>-77.157679371111911</v>
      </c>
      <c r="AZ481" s="4">
        <f t="shared" si="363"/>
        <v>79.490117945248969</v>
      </c>
      <c r="BA481" s="4">
        <f t="shared" si="363"/>
        <v>-96.421421912155949</v>
      </c>
      <c r="BB481" s="4">
        <f t="shared" si="363"/>
        <v>96.421421912155949</v>
      </c>
      <c r="BC481" s="4">
        <f t="shared" si="349"/>
        <v>1.1538461538461475E-2</v>
      </c>
      <c r="BD481" s="4">
        <f t="shared" si="321"/>
        <v>-0.24857142857142864</v>
      </c>
      <c r="BE481" s="4">
        <f t="shared" si="321"/>
        <v>0.3461538461538462</v>
      </c>
      <c r="BF481" s="4">
        <f t="shared" si="350"/>
        <v>-0.42965779467680609</v>
      </c>
      <c r="BG481" s="4">
        <f t="shared" si="351"/>
        <v>0.7533333333333333</v>
      </c>
      <c r="BH481" s="4">
        <f t="shared" si="352"/>
        <v>0.53701900977016637</v>
      </c>
      <c r="BI481" s="4">
        <f t="shared" si="353"/>
        <v>3.0571232189863373</v>
      </c>
      <c r="BJ481" s="4">
        <f t="shared" si="354"/>
        <v>0.17566155215301657</v>
      </c>
      <c r="BK481" s="4">
        <f t="shared" si="355"/>
        <v>0.83942790094396502</v>
      </c>
      <c r="BL481" s="4">
        <f t="shared" si="356"/>
        <v>2.169401871892366</v>
      </c>
      <c r="BM481" s="4">
        <f t="shared" si="357"/>
        <v>0.38693978825220304</v>
      </c>
      <c r="BN481" s="3">
        <f t="shared" si="358"/>
        <v>0</v>
      </c>
      <c r="BO481" s="3">
        <v>100</v>
      </c>
      <c r="BP481" s="3">
        <f t="shared" si="359"/>
        <v>-1</v>
      </c>
      <c r="BQ481" s="3">
        <f t="shared" si="360"/>
        <v>-100</v>
      </c>
      <c r="BR481"/>
    </row>
    <row r="482" spans="1:70" x14ac:dyDescent="0.25">
      <c r="A482" t="s">
        <v>127</v>
      </c>
      <c r="B482" t="s">
        <v>297</v>
      </c>
      <c r="C482" t="s">
        <v>177</v>
      </c>
      <c r="D482" t="s">
        <v>18</v>
      </c>
      <c r="E482" t="s">
        <v>22</v>
      </c>
      <c r="F482" s="3">
        <v>2</v>
      </c>
      <c r="G482" s="3">
        <v>1</v>
      </c>
      <c r="H482" s="3" t="str">
        <f t="shared" si="361"/>
        <v>H</v>
      </c>
      <c r="I482" s="3">
        <v>1.95</v>
      </c>
      <c r="J482" s="3">
        <v>3.8</v>
      </c>
      <c r="K482" s="3">
        <v>3.6</v>
      </c>
      <c r="L482" s="3">
        <v>1.67</v>
      </c>
      <c r="M482" s="3">
        <v>2.2000000000000002</v>
      </c>
      <c r="N482" s="3">
        <f t="shared" si="322"/>
        <v>3</v>
      </c>
      <c r="O482" s="3">
        <f t="shared" si="323"/>
        <v>5.3756185335132933E-2</v>
      </c>
      <c r="P482" s="3">
        <f t="shared" si="324"/>
        <v>5.3347849755035481E-2</v>
      </c>
      <c r="Q482" s="3">
        <f t="shared" si="325"/>
        <v>2.054824561403509</v>
      </c>
      <c r="R482" s="3">
        <f t="shared" si="326"/>
        <v>4.0042735042735051</v>
      </c>
      <c r="S482" s="3">
        <f t="shared" si="327"/>
        <v>3.7935222672064786</v>
      </c>
      <c r="T482" s="3">
        <f t="shared" si="328"/>
        <v>1.759772829509672</v>
      </c>
      <c r="U482" s="3">
        <f t="shared" si="329"/>
        <v>2.3182636077372925</v>
      </c>
      <c r="V482" s="4">
        <f t="shared" si="330"/>
        <v>0.51282051282051289</v>
      </c>
      <c r="W482" s="4">
        <f t="shared" si="331"/>
        <v>0.26315789473684209</v>
      </c>
      <c r="X482" s="4">
        <f t="shared" si="332"/>
        <v>0.27777777777777779</v>
      </c>
      <c r="Y482" s="4">
        <f t="shared" si="333"/>
        <v>0.5988023952095809</v>
      </c>
      <c r="Z482" s="4">
        <f t="shared" si="334"/>
        <v>0.45454545454545453</v>
      </c>
      <c r="AA482" s="4">
        <f t="shared" si="335"/>
        <v>0.51315789473684215</v>
      </c>
      <c r="AB482" s="4">
        <f t="shared" si="336"/>
        <v>0.54166666666666663</v>
      </c>
      <c r="AC482" s="4">
        <f t="shared" si="337"/>
        <v>1.9487179487179487</v>
      </c>
      <c r="AD482" s="4">
        <f t="shared" si="338"/>
        <v>1.0555555555555556</v>
      </c>
      <c r="AE482" s="4">
        <f t="shared" si="339"/>
        <v>1.8461538461538463</v>
      </c>
      <c r="AF482" s="4">
        <f t="shared" si="340"/>
        <v>0.94736842105263164</v>
      </c>
      <c r="AG482" s="4">
        <f t="shared" si="341"/>
        <v>0.75909090909090904</v>
      </c>
      <c r="AH482" s="4">
        <f t="shared" si="342"/>
        <v>1.317365269461078</v>
      </c>
      <c r="AI482" s="4">
        <f t="shared" si="343"/>
        <v>-1.7386977058029696</v>
      </c>
      <c r="AJ482" s="4">
        <f t="shared" si="319"/>
        <v>-1.9494489428699961</v>
      </c>
      <c r="AK482" s="4">
        <f t="shared" si="319"/>
        <v>0.21075123706702659</v>
      </c>
      <c r="AL482" s="4">
        <f t="shared" si="344"/>
        <v>-0.5584907782276205</v>
      </c>
      <c r="AM482" s="4">
        <f t="shared" si="345"/>
        <v>0.5584907782276205</v>
      </c>
      <c r="AN482" s="4">
        <f t="shared" si="346"/>
        <v>-0.86934885290148478</v>
      </c>
      <c r="AO482" s="4">
        <f t="shared" si="320"/>
        <v>-0.97472447143499807</v>
      </c>
      <c r="AP482" s="4">
        <f t="shared" si="320"/>
        <v>0.10537561853351329</v>
      </c>
      <c r="AQ482" s="4">
        <f t="shared" si="347"/>
        <v>-0.27924538911381025</v>
      </c>
      <c r="AR482" s="4">
        <f t="shared" si="348"/>
        <v>0.27924538911381025</v>
      </c>
      <c r="AS482" s="4">
        <f t="shared" si="362"/>
        <v>-0.71562037214671903</v>
      </c>
      <c r="AT482" s="4">
        <f t="shared" si="362"/>
        <v>-0.77259934068138247</v>
      </c>
      <c r="AU482" s="4">
        <f t="shared" si="362"/>
        <v>0.1049881656209251</v>
      </c>
      <c r="AV482" s="4">
        <f t="shared" si="362"/>
        <v>-0.27230881562108333</v>
      </c>
      <c r="AW482" s="4">
        <f t="shared" si="362"/>
        <v>0.27230881562108333</v>
      </c>
      <c r="AX482" s="4">
        <f t="shared" si="363"/>
        <v>-128.81166698640942</v>
      </c>
      <c r="AY482" s="4">
        <f t="shared" si="363"/>
        <v>-139.06788132264884</v>
      </c>
      <c r="AZ482" s="4">
        <f t="shared" si="363"/>
        <v>18.897869811766519</v>
      </c>
      <c r="BA482" s="4">
        <f t="shared" si="363"/>
        <v>-49.015586811794996</v>
      </c>
      <c r="BB482" s="4">
        <f t="shared" si="363"/>
        <v>49.015586811794996</v>
      </c>
      <c r="BC482" s="4">
        <f t="shared" si="349"/>
        <v>-0.45833333333333337</v>
      </c>
      <c r="BD482" s="4">
        <f t="shared" si="321"/>
        <v>-0.48684210526315796</v>
      </c>
      <c r="BE482" s="4">
        <f t="shared" si="321"/>
        <v>5.5555555555555552E-2</v>
      </c>
      <c r="BF482" s="4">
        <f t="shared" si="350"/>
        <v>-0.24090909090909093</v>
      </c>
      <c r="BG482" s="4">
        <f t="shared" si="351"/>
        <v>0.3173652694610779</v>
      </c>
      <c r="BH482" s="4">
        <f t="shared" si="352"/>
        <v>1.0698782623073477</v>
      </c>
      <c r="BI482" s="4">
        <f t="shared" si="353"/>
        <v>3.2842067776278312</v>
      </c>
      <c r="BJ482" s="4">
        <f t="shared" si="354"/>
        <v>0.32576458632124139</v>
      </c>
      <c r="BK482" s="4">
        <f t="shared" si="355"/>
        <v>0.39491261651489995</v>
      </c>
      <c r="BL482" s="4">
        <f t="shared" si="356"/>
        <v>2.0390182186234824</v>
      </c>
      <c r="BM482" s="4">
        <f t="shared" si="357"/>
        <v>0.19367782637150779</v>
      </c>
      <c r="BN482" s="3">
        <f t="shared" si="358"/>
        <v>1</v>
      </c>
      <c r="BO482" s="3">
        <v>100</v>
      </c>
      <c r="BP482" s="3">
        <f t="shared" si="359"/>
        <v>0.95</v>
      </c>
      <c r="BQ482" s="3">
        <f t="shared" si="360"/>
        <v>95</v>
      </c>
      <c r="BR482"/>
    </row>
    <row r="483" spans="1:70" x14ac:dyDescent="0.25">
      <c r="A483" t="s">
        <v>127</v>
      </c>
      <c r="B483" t="s">
        <v>298</v>
      </c>
      <c r="C483" t="s">
        <v>173</v>
      </c>
      <c r="D483" t="s">
        <v>22</v>
      </c>
      <c r="E483" t="s">
        <v>13</v>
      </c>
      <c r="F483" s="3">
        <v>3</v>
      </c>
      <c r="G483" s="3">
        <v>2</v>
      </c>
      <c r="H483" s="3" t="str">
        <f t="shared" si="361"/>
        <v>H</v>
      </c>
      <c r="I483" s="3">
        <v>2.6</v>
      </c>
      <c r="J483" s="3">
        <v>3.5</v>
      </c>
      <c r="K483" s="3">
        <v>2.63</v>
      </c>
      <c r="L483" s="3">
        <v>1.67</v>
      </c>
      <c r="M483" s="3">
        <v>2.2000000000000002</v>
      </c>
      <c r="N483" s="3">
        <f t="shared" si="322"/>
        <v>5</v>
      </c>
      <c r="O483" s="3">
        <f t="shared" si="323"/>
        <v>5.0557807211799588E-2</v>
      </c>
      <c r="P483" s="3">
        <f t="shared" si="324"/>
        <v>5.3347849755035481E-2</v>
      </c>
      <c r="Q483" s="3">
        <f t="shared" si="325"/>
        <v>2.731450298750679</v>
      </c>
      <c r="R483" s="3">
        <f t="shared" si="326"/>
        <v>3.6769523252412988</v>
      </c>
      <c r="S483" s="3">
        <f t="shared" si="327"/>
        <v>2.7629670329670328</v>
      </c>
      <c r="T483" s="3">
        <f t="shared" si="328"/>
        <v>1.7544315380437052</v>
      </c>
      <c r="U483" s="3">
        <f t="shared" si="329"/>
        <v>2.3112271758659593</v>
      </c>
      <c r="V483" s="4">
        <f t="shared" si="330"/>
        <v>0.38461538461538458</v>
      </c>
      <c r="W483" s="4">
        <f t="shared" si="331"/>
        <v>0.2857142857142857</v>
      </c>
      <c r="X483" s="4">
        <f t="shared" si="332"/>
        <v>0.38022813688212931</v>
      </c>
      <c r="Y483" s="4">
        <f t="shared" si="333"/>
        <v>0.5988023952095809</v>
      </c>
      <c r="Z483" s="4">
        <f t="shared" si="334"/>
        <v>0.45454545454545453</v>
      </c>
      <c r="AA483" s="4">
        <f t="shared" si="335"/>
        <v>0.74285714285714288</v>
      </c>
      <c r="AB483" s="4">
        <f t="shared" si="336"/>
        <v>0.98859315589353625</v>
      </c>
      <c r="AC483" s="4">
        <f t="shared" si="337"/>
        <v>1.346153846153846</v>
      </c>
      <c r="AD483" s="4">
        <f t="shared" si="338"/>
        <v>1.3307984790874525</v>
      </c>
      <c r="AE483" s="4">
        <f t="shared" si="339"/>
        <v>1.0115384615384615</v>
      </c>
      <c r="AF483" s="4">
        <f t="shared" si="340"/>
        <v>0.75142857142857145</v>
      </c>
      <c r="AG483" s="4">
        <f t="shared" si="341"/>
        <v>0.75909090909090904</v>
      </c>
      <c r="AH483" s="4">
        <f t="shared" si="342"/>
        <v>1.317365269461078</v>
      </c>
      <c r="AI483" s="4">
        <f t="shared" si="343"/>
        <v>-3.1516734216353814E-2</v>
      </c>
      <c r="AJ483" s="4">
        <f t="shared" si="319"/>
        <v>-0.94550202649061976</v>
      </c>
      <c r="AK483" s="4">
        <f t="shared" si="319"/>
        <v>0.91398529227426595</v>
      </c>
      <c r="AL483" s="4">
        <f t="shared" si="344"/>
        <v>-0.55679563782225405</v>
      </c>
      <c r="AM483" s="4">
        <f t="shared" si="345"/>
        <v>0.55679563782225405</v>
      </c>
      <c r="AN483" s="4">
        <f t="shared" si="346"/>
        <v>-1.5758367108176907E-2</v>
      </c>
      <c r="AO483" s="4">
        <f t="shared" si="320"/>
        <v>-0.47275101324530988</v>
      </c>
      <c r="AP483" s="4">
        <f t="shared" si="320"/>
        <v>0.45699264613713297</v>
      </c>
      <c r="AQ483" s="4">
        <f t="shared" si="347"/>
        <v>-0.27839781891112703</v>
      </c>
      <c r="AR483" s="4">
        <f t="shared" si="348"/>
        <v>0.27839781891112703</v>
      </c>
      <c r="AS483" s="4">
        <f t="shared" si="362"/>
        <v>-1.5757062897699518E-2</v>
      </c>
      <c r="AT483" s="4">
        <f t="shared" si="362"/>
        <v>-0.44161176636249422</v>
      </c>
      <c r="AU483" s="4">
        <f t="shared" si="362"/>
        <v>0.42865377428395501</v>
      </c>
      <c r="AV483" s="4">
        <f t="shared" si="362"/>
        <v>-0.27152238382874877</v>
      </c>
      <c r="AW483" s="4">
        <f t="shared" si="362"/>
        <v>0.27152238382874877</v>
      </c>
      <c r="AX483" s="4">
        <f t="shared" si="363"/>
        <v>-2.836271321585913</v>
      </c>
      <c r="AY483" s="4">
        <f t="shared" si="363"/>
        <v>-79.490117945248969</v>
      </c>
      <c r="AZ483" s="4">
        <f t="shared" si="363"/>
        <v>77.157679371111911</v>
      </c>
      <c r="BA483" s="4">
        <f t="shared" si="363"/>
        <v>-48.874029089174776</v>
      </c>
      <c r="BB483" s="4">
        <f t="shared" si="363"/>
        <v>48.874029089174776</v>
      </c>
      <c r="BC483" s="4">
        <f t="shared" si="349"/>
        <v>-1.1406844106463816E-2</v>
      </c>
      <c r="BD483" s="4">
        <f t="shared" si="321"/>
        <v>-0.25714285714285717</v>
      </c>
      <c r="BE483" s="4">
        <f t="shared" si="321"/>
        <v>0.33079847908745258</v>
      </c>
      <c r="BF483" s="4">
        <f t="shared" si="350"/>
        <v>-0.24090909090909102</v>
      </c>
      <c r="BG483" s="4">
        <f t="shared" si="351"/>
        <v>0.31736526946107801</v>
      </c>
      <c r="BH483" s="4">
        <f t="shared" si="352"/>
        <v>0.53701900977017292</v>
      </c>
      <c r="BI483" s="4">
        <f t="shared" si="353"/>
        <v>3.0571232189863369</v>
      </c>
      <c r="BJ483" s="4">
        <f t="shared" si="354"/>
        <v>0.17566155215301874</v>
      </c>
      <c r="BK483" s="4">
        <f t="shared" si="355"/>
        <v>0.39371397123920215</v>
      </c>
      <c r="BL483" s="4">
        <f t="shared" si="356"/>
        <v>2.0328293569548324</v>
      </c>
      <c r="BM483" s="4">
        <f t="shared" si="357"/>
        <v>0.19367782637150793</v>
      </c>
      <c r="BN483" s="3">
        <f t="shared" si="358"/>
        <v>1</v>
      </c>
      <c r="BO483" s="3">
        <v>100</v>
      </c>
      <c r="BP483" s="3">
        <f t="shared" si="359"/>
        <v>1.6</v>
      </c>
      <c r="BQ483" s="3">
        <f t="shared" si="360"/>
        <v>160</v>
      </c>
      <c r="BR483"/>
    </row>
    <row r="484" spans="1:70" x14ac:dyDescent="0.25">
      <c r="A484" t="s">
        <v>127</v>
      </c>
      <c r="B484" t="s">
        <v>298</v>
      </c>
      <c r="C484" t="s">
        <v>173</v>
      </c>
      <c r="D484" t="s">
        <v>19</v>
      </c>
      <c r="E484" t="s">
        <v>18</v>
      </c>
      <c r="F484" s="3">
        <v>0</v>
      </c>
      <c r="G484" s="3">
        <v>2</v>
      </c>
      <c r="H484" s="3" t="str">
        <f t="shared" si="361"/>
        <v>A</v>
      </c>
      <c r="I484" s="3">
        <v>3.3</v>
      </c>
      <c r="J484" s="3">
        <v>3.25</v>
      </c>
      <c r="K484" s="3">
        <v>2.25</v>
      </c>
      <c r="L484" s="3">
        <v>2.1</v>
      </c>
      <c r="M484" s="3">
        <v>1.73</v>
      </c>
      <c r="N484" s="3">
        <f t="shared" si="322"/>
        <v>2</v>
      </c>
      <c r="O484" s="3">
        <f t="shared" si="323"/>
        <v>5.5167055167055112E-2</v>
      </c>
      <c r="P484" s="3">
        <f t="shared" si="324"/>
        <v>5.4225158271401064E-2</v>
      </c>
      <c r="Q484" s="3">
        <f t="shared" si="325"/>
        <v>3.4820512820512817</v>
      </c>
      <c r="R484" s="3">
        <f t="shared" si="326"/>
        <v>3.4292929292929291</v>
      </c>
      <c r="S484" s="3">
        <f t="shared" si="327"/>
        <v>2.3741258741258742</v>
      </c>
      <c r="T484" s="3">
        <f t="shared" si="328"/>
        <v>2.2158508158508159</v>
      </c>
      <c r="U484" s="3">
        <f t="shared" si="329"/>
        <v>1.8254390054390053</v>
      </c>
      <c r="V484" s="4">
        <f t="shared" si="330"/>
        <v>0.30303030303030304</v>
      </c>
      <c r="W484" s="4">
        <f t="shared" si="331"/>
        <v>0.30769230769230771</v>
      </c>
      <c r="X484" s="4">
        <f t="shared" si="332"/>
        <v>0.44444444444444442</v>
      </c>
      <c r="Y484" s="4">
        <f t="shared" si="333"/>
        <v>0.47619047619047616</v>
      </c>
      <c r="Z484" s="4">
        <f t="shared" si="334"/>
        <v>0.5780346820809249</v>
      </c>
      <c r="AA484" s="4">
        <f t="shared" si="335"/>
        <v>1.0153846153846153</v>
      </c>
      <c r="AB484" s="4">
        <f t="shared" si="336"/>
        <v>1.4666666666666666</v>
      </c>
      <c r="AC484" s="4">
        <f t="shared" si="337"/>
        <v>0.98484848484848486</v>
      </c>
      <c r="AD484" s="4">
        <f t="shared" si="338"/>
        <v>1.4444444444444444</v>
      </c>
      <c r="AE484" s="4">
        <f t="shared" si="339"/>
        <v>0.68181818181818188</v>
      </c>
      <c r="AF484" s="4">
        <f t="shared" si="340"/>
        <v>0.69230769230769229</v>
      </c>
      <c r="AG484" s="4">
        <f t="shared" si="341"/>
        <v>1.2138728323699424</v>
      </c>
      <c r="AH484" s="4">
        <f t="shared" si="342"/>
        <v>0.82380952380952377</v>
      </c>
      <c r="AI484" s="4">
        <f t="shared" si="343"/>
        <v>1.1079254079254075</v>
      </c>
      <c r="AJ484" s="4">
        <f t="shared" si="319"/>
        <v>5.2758352758352611E-2</v>
      </c>
      <c r="AK484" s="4">
        <f t="shared" si="319"/>
        <v>1.0551670551670549</v>
      </c>
      <c r="AL484" s="4">
        <f t="shared" si="344"/>
        <v>0.39041181041181061</v>
      </c>
      <c r="AM484" s="4">
        <f t="shared" si="345"/>
        <v>-0.39041181041181061</v>
      </c>
      <c r="AN484" s="4">
        <f t="shared" si="346"/>
        <v>0.55396270396270375</v>
      </c>
      <c r="AO484" s="4">
        <f t="shared" si="320"/>
        <v>2.6379176379176306E-2</v>
      </c>
      <c r="AP484" s="4">
        <f t="shared" si="320"/>
        <v>0.52758352758352745</v>
      </c>
      <c r="AQ484" s="4">
        <f t="shared" si="347"/>
        <v>0.19520590520590531</v>
      </c>
      <c r="AR484" s="4">
        <f t="shared" si="348"/>
        <v>-0.19520590520590531</v>
      </c>
      <c r="AS484" s="4">
        <f t="shared" si="362"/>
        <v>0.50588050232098658</v>
      </c>
      <c r="AT484" s="4">
        <f t="shared" si="362"/>
        <v>2.6373060186371252E-2</v>
      </c>
      <c r="AU484" s="4">
        <f t="shared" si="362"/>
        <v>0.4854701509691931</v>
      </c>
      <c r="AV484" s="4">
        <f t="shared" si="362"/>
        <v>0.1927816322576924</v>
      </c>
      <c r="AW484" s="4">
        <f t="shared" si="362"/>
        <v>-0.1927816322576924</v>
      </c>
      <c r="AX484" s="4">
        <f t="shared" si="363"/>
        <v>91.058490417777577</v>
      </c>
      <c r="AY484" s="4">
        <f t="shared" si="363"/>
        <v>4.7471508335468258</v>
      </c>
      <c r="AZ484" s="4">
        <f t="shared" si="363"/>
        <v>87.384627174454764</v>
      </c>
      <c r="BA484" s="4">
        <f t="shared" si="363"/>
        <v>34.700693806384635</v>
      </c>
      <c r="BB484" s="4">
        <f t="shared" si="363"/>
        <v>-34.700693806384635</v>
      </c>
      <c r="BC484" s="4">
        <f t="shared" si="349"/>
        <v>0.46666666666666645</v>
      </c>
      <c r="BD484" s="4">
        <f t="shared" si="321"/>
        <v>1.5384615384615342E-2</v>
      </c>
      <c r="BE484" s="4">
        <f t="shared" si="321"/>
        <v>0.44444444444444431</v>
      </c>
      <c r="BF484" s="4">
        <f t="shared" si="350"/>
        <v>0.21387283236994231</v>
      </c>
      <c r="BG484" s="4">
        <f t="shared" si="351"/>
        <v>-0.17619047619047629</v>
      </c>
      <c r="BH484" s="4">
        <f t="shared" si="352"/>
        <v>0.62498795556692921</v>
      </c>
      <c r="BI484" s="4">
        <f t="shared" si="353"/>
        <v>3.0951566951566947</v>
      </c>
      <c r="BJ484" s="4">
        <f t="shared" si="354"/>
        <v>0.20192449595360107</v>
      </c>
      <c r="BK484" s="4">
        <f t="shared" si="355"/>
        <v>0.27606283859750802</v>
      </c>
      <c r="BL484" s="4">
        <f t="shared" si="356"/>
        <v>2.0206449106449105</v>
      </c>
      <c r="BM484" s="4">
        <f t="shared" si="357"/>
        <v>0.13662115354518159</v>
      </c>
      <c r="BN484" s="3">
        <f t="shared" si="358"/>
        <v>0</v>
      </c>
      <c r="BO484" s="3">
        <v>100</v>
      </c>
      <c r="BP484" s="3">
        <f t="shared" si="359"/>
        <v>-1</v>
      </c>
      <c r="BQ484" s="3">
        <f t="shared" si="360"/>
        <v>-100</v>
      </c>
      <c r="BR484"/>
    </row>
    <row r="485" spans="1:70" x14ac:dyDescent="0.25">
      <c r="A485" t="s">
        <v>127</v>
      </c>
      <c r="B485" t="s">
        <v>298</v>
      </c>
      <c r="C485" t="s">
        <v>173</v>
      </c>
      <c r="D485" t="s">
        <v>14</v>
      </c>
      <c r="E485" t="s">
        <v>17</v>
      </c>
      <c r="F485" s="3">
        <v>0</v>
      </c>
      <c r="G485" s="3">
        <v>0</v>
      </c>
      <c r="H485" s="3" t="str">
        <f t="shared" si="361"/>
        <v>D</v>
      </c>
      <c r="I485" s="3">
        <v>2.15</v>
      </c>
      <c r="J485" s="3">
        <v>3.3</v>
      </c>
      <c r="K485" s="3">
        <v>3.5</v>
      </c>
      <c r="L485" s="3">
        <v>1.95</v>
      </c>
      <c r="M485" s="3">
        <v>1.95</v>
      </c>
      <c r="N485" s="3">
        <f t="shared" si="322"/>
        <v>0</v>
      </c>
      <c r="O485" s="3">
        <f t="shared" si="323"/>
        <v>5.3860867814356173E-2</v>
      </c>
      <c r="P485" s="3">
        <f t="shared" si="324"/>
        <v>2.5641025641025772E-2</v>
      </c>
      <c r="Q485" s="3">
        <f t="shared" si="325"/>
        <v>2.2658008658008657</v>
      </c>
      <c r="R485" s="3">
        <f t="shared" si="326"/>
        <v>3.4777408637873752</v>
      </c>
      <c r="S485" s="3">
        <f t="shared" si="327"/>
        <v>3.6885130373502468</v>
      </c>
      <c r="T485" s="3">
        <f t="shared" si="328"/>
        <v>2.0550286922379946</v>
      </c>
      <c r="U485" s="3">
        <f t="shared" si="329"/>
        <v>2.0550286922379946</v>
      </c>
      <c r="V485" s="4">
        <f t="shared" si="330"/>
        <v>0.46511627906976744</v>
      </c>
      <c r="W485" s="4">
        <f t="shared" si="331"/>
        <v>0.30303030303030304</v>
      </c>
      <c r="X485" s="4">
        <f t="shared" si="332"/>
        <v>0.2857142857142857</v>
      </c>
      <c r="Y485" s="4">
        <f t="shared" si="333"/>
        <v>0.51282051282051289</v>
      </c>
      <c r="Z485" s="4">
        <f t="shared" si="334"/>
        <v>0.51282051282051289</v>
      </c>
      <c r="AA485" s="4">
        <f t="shared" si="335"/>
        <v>0.65151515151515149</v>
      </c>
      <c r="AB485" s="4">
        <f t="shared" si="336"/>
        <v>0.61428571428571421</v>
      </c>
      <c r="AC485" s="4">
        <f t="shared" si="337"/>
        <v>1.5348837209302326</v>
      </c>
      <c r="AD485" s="4">
        <f t="shared" si="338"/>
        <v>0.94285714285714284</v>
      </c>
      <c r="AE485" s="4">
        <f t="shared" si="339"/>
        <v>1.6279069767441861</v>
      </c>
      <c r="AF485" s="4">
        <f t="shared" si="340"/>
        <v>1.0606060606060606</v>
      </c>
      <c r="AG485" s="4">
        <f t="shared" si="341"/>
        <v>1</v>
      </c>
      <c r="AH485" s="4">
        <f t="shared" si="342"/>
        <v>1</v>
      </c>
      <c r="AI485" s="4">
        <f t="shared" si="343"/>
        <v>-1.4227121715493811</v>
      </c>
      <c r="AJ485" s="4">
        <f t="shared" si="319"/>
        <v>-1.2119399979865095</v>
      </c>
      <c r="AK485" s="4">
        <f t="shared" si="319"/>
        <v>-0.21077217356287159</v>
      </c>
      <c r="AL485" s="4">
        <f t="shared" si="344"/>
        <v>0</v>
      </c>
      <c r="AM485" s="4">
        <f t="shared" si="345"/>
        <v>0</v>
      </c>
      <c r="AN485" s="4">
        <f t="shared" si="346"/>
        <v>-0.71135608577469056</v>
      </c>
      <c r="AO485" s="4">
        <f t="shared" si="320"/>
        <v>-0.60596999899325477</v>
      </c>
      <c r="AP485" s="4">
        <f t="shared" si="320"/>
        <v>-0.10538608678143579</v>
      </c>
      <c r="AQ485" s="4">
        <f t="shared" si="347"/>
        <v>0</v>
      </c>
      <c r="AR485" s="4">
        <f t="shared" si="348"/>
        <v>0</v>
      </c>
      <c r="AS485" s="4">
        <f t="shared" si="362"/>
        <v>-0.61830690756891205</v>
      </c>
      <c r="AT485" s="4">
        <f t="shared" si="362"/>
        <v>-0.54479764610355697</v>
      </c>
      <c r="AU485" s="4">
        <f t="shared" si="362"/>
        <v>-0.10499851889445999</v>
      </c>
      <c r="AV485" s="4">
        <f t="shared" si="362"/>
        <v>0</v>
      </c>
      <c r="AW485" s="4">
        <f t="shared" si="362"/>
        <v>0</v>
      </c>
      <c r="AX485" s="4">
        <f t="shared" si="363"/>
        <v>-111.29524336240416</v>
      </c>
      <c r="AY485" s="4">
        <f t="shared" si="363"/>
        <v>-98.063576298640257</v>
      </c>
      <c r="AZ485" s="4">
        <f t="shared" si="363"/>
        <v>-18.899733401002798</v>
      </c>
      <c r="BA485" s="4">
        <f t="shared" si="363"/>
        <v>0</v>
      </c>
      <c r="BB485" s="4">
        <f t="shared" si="363"/>
        <v>0</v>
      </c>
      <c r="BC485" s="4">
        <f t="shared" si="349"/>
        <v>-0.38571428571428579</v>
      </c>
      <c r="BD485" s="4">
        <f t="shared" si="321"/>
        <v>-0.34848484848484845</v>
      </c>
      <c r="BE485" s="4">
        <f t="shared" si="321"/>
        <v>-5.7142857142857238E-2</v>
      </c>
      <c r="BF485" s="4">
        <f t="shared" si="350"/>
        <v>0</v>
      </c>
      <c r="BG485" s="4">
        <f t="shared" si="351"/>
        <v>0</v>
      </c>
      <c r="BH485" s="4">
        <f t="shared" si="352"/>
        <v>0.76782521784395352</v>
      </c>
      <c r="BI485" s="4">
        <f t="shared" si="353"/>
        <v>3.1440182556461629</v>
      </c>
      <c r="BJ485" s="4">
        <f t="shared" si="354"/>
        <v>0.24421779882004821</v>
      </c>
      <c r="BK485" s="4">
        <f t="shared" si="355"/>
        <v>0</v>
      </c>
      <c r="BL485" s="4">
        <f t="shared" si="356"/>
        <v>2.0550286922379946</v>
      </c>
      <c r="BM485" s="4">
        <f t="shared" si="357"/>
        <v>0</v>
      </c>
      <c r="BN485" s="3">
        <f t="shared" si="358"/>
        <v>0</v>
      </c>
      <c r="BO485" s="3">
        <v>100</v>
      </c>
      <c r="BP485" s="3">
        <f t="shared" si="359"/>
        <v>-1</v>
      </c>
      <c r="BQ485" s="3">
        <f t="shared" si="360"/>
        <v>-100</v>
      </c>
      <c r="BR485"/>
    </row>
    <row r="486" spans="1:70" x14ac:dyDescent="0.25">
      <c r="A486" t="s">
        <v>127</v>
      </c>
      <c r="B486" t="s">
        <v>298</v>
      </c>
      <c r="C486" t="s">
        <v>173</v>
      </c>
      <c r="D486" t="s">
        <v>26</v>
      </c>
      <c r="E486" t="s">
        <v>29</v>
      </c>
      <c r="F486" s="3">
        <v>2</v>
      </c>
      <c r="G486" s="3">
        <v>0</v>
      </c>
      <c r="H486" s="3" t="str">
        <f t="shared" si="361"/>
        <v>H</v>
      </c>
      <c r="I486" s="3">
        <v>1.91</v>
      </c>
      <c r="J486" s="3">
        <v>3.75</v>
      </c>
      <c r="K486" s="3">
        <v>3.8</v>
      </c>
      <c r="L486" s="3">
        <v>1.73</v>
      </c>
      <c r="M486" s="3">
        <v>2.1</v>
      </c>
      <c r="N486" s="3">
        <f t="shared" si="322"/>
        <v>2</v>
      </c>
      <c r="O486" s="3">
        <f t="shared" si="323"/>
        <v>5.338477082759252E-2</v>
      </c>
      <c r="P486" s="3">
        <f t="shared" si="324"/>
        <v>5.4225158271401064E-2</v>
      </c>
      <c r="Q486" s="3">
        <f t="shared" si="325"/>
        <v>2.0119649122807015</v>
      </c>
      <c r="R486" s="3">
        <f t="shared" si="326"/>
        <v>3.9501928906034718</v>
      </c>
      <c r="S486" s="3">
        <f t="shared" si="327"/>
        <v>4.0028621291448516</v>
      </c>
      <c r="T486" s="3">
        <f t="shared" si="328"/>
        <v>1.8223556535317351</v>
      </c>
      <c r="U486" s="3">
        <f t="shared" si="329"/>
        <v>2.2121080187379443</v>
      </c>
      <c r="V486" s="4">
        <f t="shared" si="330"/>
        <v>0.52356020942408377</v>
      </c>
      <c r="W486" s="4">
        <f t="shared" si="331"/>
        <v>0.26666666666666666</v>
      </c>
      <c r="X486" s="4">
        <f t="shared" si="332"/>
        <v>0.26315789473684209</v>
      </c>
      <c r="Y486" s="4">
        <f t="shared" si="333"/>
        <v>0.5780346820809249</v>
      </c>
      <c r="Z486" s="4">
        <f t="shared" si="334"/>
        <v>0.47619047619047616</v>
      </c>
      <c r="AA486" s="4">
        <f t="shared" si="335"/>
        <v>0.5093333333333333</v>
      </c>
      <c r="AB486" s="4">
        <f t="shared" si="336"/>
        <v>0.50263157894736843</v>
      </c>
      <c r="AC486" s="4">
        <f t="shared" si="337"/>
        <v>1.9633507853403143</v>
      </c>
      <c r="AD486" s="4">
        <f t="shared" si="338"/>
        <v>0.98684210526315796</v>
      </c>
      <c r="AE486" s="4">
        <f t="shared" si="339"/>
        <v>1.9895287958115184</v>
      </c>
      <c r="AF486" s="4">
        <f t="shared" si="340"/>
        <v>1.0133333333333332</v>
      </c>
      <c r="AG486" s="4">
        <f t="shared" si="341"/>
        <v>0.82380952380952377</v>
      </c>
      <c r="AH486" s="4">
        <f t="shared" si="342"/>
        <v>1.2138728323699424</v>
      </c>
      <c r="AI486" s="4">
        <f t="shared" si="343"/>
        <v>-1.9908972168641501</v>
      </c>
      <c r="AJ486" s="4">
        <f t="shared" si="319"/>
        <v>-1.9382279783227703</v>
      </c>
      <c r="AK486" s="4">
        <f t="shared" si="319"/>
        <v>-5.2669238541379837E-2</v>
      </c>
      <c r="AL486" s="4">
        <f t="shared" si="344"/>
        <v>-0.38975236520620915</v>
      </c>
      <c r="AM486" s="4">
        <f t="shared" si="345"/>
        <v>0.38975236520620915</v>
      </c>
      <c r="AN486" s="4">
        <f t="shared" si="346"/>
        <v>-0.99544860843207505</v>
      </c>
      <c r="AO486" s="4">
        <f t="shared" si="320"/>
        <v>-0.96911398916138514</v>
      </c>
      <c r="AP486" s="4">
        <f t="shared" si="320"/>
        <v>-2.6334619270689918E-2</v>
      </c>
      <c r="AQ486" s="4">
        <f t="shared" si="347"/>
        <v>-0.19487618260310458</v>
      </c>
      <c r="AR486" s="4">
        <f t="shared" si="348"/>
        <v>0.19487618260310458</v>
      </c>
      <c r="AS486" s="4">
        <f t="shared" si="362"/>
        <v>-0.7831172809653314</v>
      </c>
      <c r="AT486" s="4">
        <f t="shared" si="362"/>
        <v>-0.76971421698473741</v>
      </c>
      <c r="AU486" s="4">
        <f t="shared" si="362"/>
        <v>-2.6328534009606646E-2</v>
      </c>
      <c r="AV486" s="4">
        <f t="shared" si="362"/>
        <v>-0.19246399297605779</v>
      </c>
      <c r="AW486" s="4">
        <f t="shared" si="362"/>
        <v>0.19246399297605779</v>
      </c>
      <c r="AX486" s="4">
        <f t="shared" si="363"/>
        <v>-140.96111057375964</v>
      </c>
      <c r="AY486" s="4">
        <f t="shared" si="363"/>
        <v>-138.54855905725273</v>
      </c>
      <c r="AZ486" s="4">
        <f t="shared" si="363"/>
        <v>-4.7391361217291958</v>
      </c>
      <c r="BA486" s="4">
        <f t="shared" si="363"/>
        <v>-34.6435187356904</v>
      </c>
      <c r="BB486" s="4">
        <f t="shared" si="363"/>
        <v>34.6435187356904</v>
      </c>
      <c r="BC486" s="4">
        <f t="shared" si="349"/>
        <v>-0.49736842105263163</v>
      </c>
      <c r="BD486" s="4">
        <f t="shared" si="321"/>
        <v>-0.4906666666666667</v>
      </c>
      <c r="BE486" s="4">
        <f t="shared" si="321"/>
        <v>-1.3157894736842158E-2</v>
      </c>
      <c r="BF486" s="4">
        <f t="shared" si="350"/>
        <v>-0.17619047619047615</v>
      </c>
      <c r="BG486" s="4">
        <f t="shared" si="351"/>
        <v>0.21387283236994215</v>
      </c>
      <c r="BH486" s="4">
        <f t="shared" si="352"/>
        <v>1.1345464198494428</v>
      </c>
      <c r="BI486" s="4">
        <f t="shared" si="353"/>
        <v>3.3216733106763416</v>
      </c>
      <c r="BJ486" s="4">
        <f t="shared" si="354"/>
        <v>0.34155870061117855</v>
      </c>
      <c r="BK486" s="4">
        <f t="shared" si="355"/>
        <v>0.27559654042080628</v>
      </c>
      <c r="BL486" s="4">
        <f t="shared" si="356"/>
        <v>2.0172318361348398</v>
      </c>
      <c r="BM486" s="4">
        <f t="shared" si="357"/>
        <v>0.13662115354518145</v>
      </c>
      <c r="BN486" s="3">
        <f t="shared" si="358"/>
        <v>1</v>
      </c>
      <c r="BO486" s="3">
        <v>100</v>
      </c>
      <c r="BP486" s="3">
        <f t="shared" si="359"/>
        <v>0.90999999999999992</v>
      </c>
      <c r="BQ486" s="3">
        <f t="shared" si="360"/>
        <v>90.999999999999986</v>
      </c>
      <c r="BR486"/>
    </row>
    <row r="487" spans="1:70" x14ac:dyDescent="0.25">
      <c r="A487" t="s">
        <v>127</v>
      </c>
      <c r="B487" t="s">
        <v>298</v>
      </c>
      <c r="C487" t="s">
        <v>174</v>
      </c>
      <c r="D487" t="s">
        <v>15</v>
      </c>
      <c r="E487" t="s">
        <v>130</v>
      </c>
      <c r="F487" s="3">
        <v>2</v>
      </c>
      <c r="G487" s="3">
        <v>1</v>
      </c>
      <c r="H487" s="3" t="str">
        <f t="shared" si="361"/>
        <v>H</v>
      </c>
      <c r="I487" s="3">
        <v>4</v>
      </c>
      <c r="J487" s="3">
        <v>4</v>
      </c>
      <c r="K487" s="3">
        <v>1.8</v>
      </c>
      <c r="L487" s="3">
        <v>1.44</v>
      </c>
      <c r="M487" s="3">
        <v>2.75</v>
      </c>
      <c r="N487" s="3">
        <f t="shared" si="322"/>
        <v>3</v>
      </c>
      <c r="O487" s="3">
        <f t="shared" si="323"/>
        <v>5.555555555555558E-2</v>
      </c>
      <c r="P487" s="3">
        <f t="shared" si="324"/>
        <v>5.8080808080808066E-2</v>
      </c>
      <c r="Q487" s="3">
        <f t="shared" si="325"/>
        <v>4.2222222222222223</v>
      </c>
      <c r="R487" s="3">
        <f t="shared" si="326"/>
        <v>4.2222222222222223</v>
      </c>
      <c r="S487" s="3">
        <f t="shared" si="327"/>
        <v>1.9000000000000001</v>
      </c>
      <c r="T487" s="3">
        <f t="shared" si="328"/>
        <v>1.52</v>
      </c>
      <c r="U487" s="3">
        <f t="shared" si="329"/>
        <v>2.9027777777777777</v>
      </c>
      <c r="V487" s="4">
        <f t="shared" si="330"/>
        <v>0.25</v>
      </c>
      <c r="W487" s="4">
        <f t="shared" si="331"/>
        <v>0.25</v>
      </c>
      <c r="X487" s="4">
        <f t="shared" si="332"/>
        <v>0.55555555555555558</v>
      </c>
      <c r="Y487" s="4">
        <f t="shared" si="333"/>
        <v>0.69444444444444442</v>
      </c>
      <c r="Z487" s="4">
        <f t="shared" si="334"/>
        <v>0.36363636363636365</v>
      </c>
      <c r="AA487" s="4">
        <f t="shared" si="335"/>
        <v>1</v>
      </c>
      <c r="AB487" s="4">
        <f t="shared" si="336"/>
        <v>2.2222222222222223</v>
      </c>
      <c r="AC487" s="4">
        <f t="shared" si="337"/>
        <v>1</v>
      </c>
      <c r="AD487" s="4">
        <f t="shared" si="338"/>
        <v>2.2222222222222223</v>
      </c>
      <c r="AE487" s="4">
        <f t="shared" si="339"/>
        <v>0.45</v>
      </c>
      <c r="AF487" s="4">
        <f t="shared" si="340"/>
        <v>0.45</v>
      </c>
      <c r="AG487" s="4">
        <f t="shared" si="341"/>
        <v>0.52363636363636357</v>
      </c>
      <c r="AH487" s="4">
        <f t="shared" si="342"/>
        <v>1.9097222222222223</v>
      </c>
      <c r="AI487" s="4">
        <f t="shared" si="343"/>
        <v>2.322222222222222</v>
      </c>
      <c r="AJ487" s="4">
        <f t="shared" si="319"/>
        <v>0</v>
      </c>
      <c r="AK487" s="4">
        <f t="shared" si="319"/>
        <v>2.322222222222222</v>
      </c>
      <c r="AL487" s="4">
        <f t="shared" si="344"/>
        <v>-1.3827777777777777</v>
      </c>
      <c r="AM487" s="4">
        <f t="shared" si="345"/>
        <v>1.3827777777777777</v>
      </c>
      <c r="AN487" s="4">
        <f t="shared" si="346"/>
        <v>1.161111111111111</v>
      </c>
      <c r="AO487" s="4">
        <f t="shared" si="320"/>
        <v>0</v>
      </c>
      <c r="AP487" s="4">
        <f t="shared" si="320"/>
        <v>1.161111111111111</v>
      </c>
      <c r="AQ487" s="4">
        <f t="shared" si="347"/>
        <v>-0.69138888888888883</v>
      </c>
      <c r="AR487" s="4">
        <f t="shared" si="348"/>
        <v>0.69138888888888883</v>
      </c>
      <c r="AS487" s="4">
        <f t="shared" si="362"/>
        <v>0.85981064103516558</v>
      </c>
      <c r="AT487" s="4">
        <f t="shared" si="362"/>
        <v>0</v>
      </c>
      <c r="AU487" s="4">
        <f t="shared" si="362"/>
        <v>0.85981064103516558</v>
      </c>
      <c r="AV487" s="4">
        <f t="shared" si="362"/>
        <v>-0.60492328538116191</v>
      </c>
      <c r="AW487" s="4">
        <f t="shared" si="362"/>
        <v>0.60492328538116191</v>
      </c>
      <c r="AX487" s="4">
        <f t="shared" si="363"/>
        <v>154.76591538632979</v>
      </c>
      <c r="AY487" s="4">
        <f t="shared" si="363"/>
        <v>0</v>
      </c>
      <c r="AZ487" s="4">
        <f t="shared" si="363"/>
        <v>154.76591538632979</v>
      </c>
      <c r="BA487" s="4">
        <f t="shared" si="363"/>
        <v>-108.88619136860915</v>
      </c>
      <c r="BB487" s="4">
        <f t="shared" si="363"/>
        <v>108.88619136860915</v>
      </c>
      <c r="BC487" s="4">
        <f t="shared" si="349"/>
        <v>1.2222222222222221</v>
      </c>
      <c r="BD487" s="4">
        <f t="shared" si="321"/>
        <v>0</v>
      </c>
      <c r="BE487" s="4">
        <f t="shared" si="321"/>
        <v>1.2222222222222221</v>
      </c>
      <c r="BF487" s="4">
        <f t="shared" si="350"/>
        <v>-0.47636363636363632</v>
      </c>
      <c r="BG487" s="4">
        <f t="shared" si="351"/>
        <v>0.9097222222222221</v>
      </c>
      <c r="BH487" s="4">
        <f t="shared" si="352"/>
        <v>1.3407356251181306</v>
      </c>
      <c r="BI487" s="4">
        <f t="shared" si="353"/>
        <v>3.4481481481481482</v>
      </c>
      <c r="BJ487" s="4">
        <f t="shared" si="354"/>
        <v>0.38882773231138051</v>
      </c>
      <c r="BK487" s="4">
        <f t="shared" si="355"/>
        <v>0.9777715435407307</v>
      </c>
      <c r="BL487" s="4">
        <f t="shared" si="356"/>
        <v>2.2113888888888891</v>
      </c>
      <c r="BM487" s="4">
        <f t="shared" si="357"/>
        <v>0.44215268895196963</v>
      </c>
      <c r="BN487" s="3">
        <f t="shared" si="358"/>
        <v>1</v>
      </c>
      <c r="BO487" s="3">
        <v>100</v>
      </c>
      <c r="BP487" s="3">
        <f t="shared" si="359"/>
        <v>3</v>
      </c>
      <c r="BQ487" s="3">
        <f t="shared" si="360"/>
        <v>300</v>
      </c>
      <c r="BR487"/>
    </row>
    <row r="488" spans="1:70" x14ac:dyDescent="0.25">
      <c r="A488" t="s">
        <v>127</v>
      </c>
      <c r="B488" t="s">
        <v>298</v>
      </c>
      <c r="C488" t="s">
        <v>177</v>
      </c>
      <c r="D488" t="s">
        <v>25</v>
      </c>
      <c r="E488" t="s">
        <v>21</v>
      </c>
      <c r="F488" s="3">
        <v>2</v>
      </c>
      <c r="G488" s="3">
        <v>0</v>
      </c>
      <c r="H488" s="3" t="str">
        <f t="shared" si="361"/>
        <v>H</v>
      </c>
      <c r="I488" s="3">
        <v>1.45</v>
      </c>
      <c r="J488" s="3">
        <v>4.75</v>
      </c>
      <c r="K488" s="3">
        <v>6.25</v>
      </c>
      <c r="L488" s="3">
        <v>1.57</v>
      </c>
      <c r="M488" s="3">
        <v>2.38</v>
      </c>
      <c r="N488" s="3">
        <f t="shared" si="322"/>
        <v>2</v>
      </c>
      <c r="O488" s="3">
        <f t="shared" si="323"/>
        <v>6.0181488203266742E-2</v>
      </c>
      <c r="P488" s="3">
        <f t="shared" si="324"/>
        <v>5.7110742386126456E-2</v>
      </c>
      <c r="Q488" s="3">
        <f t="shared" si="325"/>
        <v>1.5372631578947367</v>
      </c>
      <c r="R488" s="3">
        <f t="shared" si="326"/>
        <v>5.0358620689655167</v>
      </c>
      <c r="S488" s="3">
        <f t="shared" si="327"/>
        <v>6.626134301270417</v>
      </c>
      <c r="T488" s="3">
        <f t="shared" si="328"/>
        <v>1.6644849364791288</v>
      </c>
      <c r="U488" s="3">
        <f t="shared" si="329"/>
        <v>2.5232319419237745</v>
      </c>
      <c r="V488" s="4">
        <f t="shared" si="330"/>
        <v>0.68965517241379315</v>
      </c>
      <c r="W488" s="4">
        <f t="shared" si="331"/>
        <v>0.21052631578947367</v>
      </c>
      <c r="X488" s="4">
        <f t="shared" si="332"/>
        <v>0.16</v>
      </c>
      <c r="Y488" s="4">
        <f t="shared" si="333"/>
        <v>0.63694267515923564</v>
      </c>
      <c r="Z488" s="4">
        <f t="shared" si="334"/>
        <v>0.42016806722689076</v>
      </c>
      <c r="AA488" s="4">
        <f t="shared" si="335"/>
        <v>0.30526315789473685</v>
      </c>
      <c r="AB488" s="4">
        <f t="shared" si="336"/>
        <v>0.23199999999999998</v>
      </c>
      <c r="AC488" s="4">
        <f t="shared" si="337"/>
        <v>3.2758620689655173</v>
      </c>
      <c r="AD488" s="4">
        <f t="shared" si="338"/>
        <v>0.76</v>
      </c>
      <c r="AE488" s="4">
        <f t="shared" si="339"/>
        <v>4.3103448275862073</v>
      </c>
      <c r="AF488" s="4">
        <f t="shared" si="340"/>
        <v>1.3157894736842106</v>
      </c>
      <c r="AG488" s="4">
        <f t="shared" si="341"/>
        <v>0.65966386554621859</v>
      </c>
      <c r="AH488" s="4">
        <f t="shared" si="342"/>
        <v>1.5159235668789808</v>
      </c>
      <c r="AI488" s="4">
        <f t="shared" si="343"/>
        <v>-5.0888711433756804</v>
      </c>
      <c r="AJ488" s="4">
        <f t="shared" si="319"/>
        <v>-3.49859891107078</v>
      </c>
      <c r="AK488" s="4">
        <f t="shared" si="319"/>
        <v>-1.5902722323049003</v>
      </c>
      <c r="AL488" s="4">
        <f t="shared" si="344"/>
        <v>-0.85874700544464577</v>
      </c>
      <c r="AM488" s="4">
        <f t="shared" si="345"/>
        <v>0.85874700544464577</v>
      </c>
      <c r="AN488" s="4">
        <f t="shared" si="346"/>
        <v>-2.5444355716878402</v>
      </c>
      <c r="AO488" s="4">
        <f t="shared" si="320"/>
        <v>-1.74929945553539</v>
      </c>
      <c r="AP488" s="4">
        <f t="shared" si="320"/>
        <v>-0.79513611615245017</v>
      </c>
      <c r="AQ488" s="4">
        <f t="shared" si="347"/>
        <v>-0.42937350272232289</v>
      </c>
      <c r="AR488" s="4">
        <f t="shared" si="348"/>
        <v>0.42937350272232289</v>
      </c>
      <c r="AS488" s="4">
        <f t="shared" si="362"/>
        <v>-1.1963264250442631</v>
      </c>
      <c r="AT488" s="4">
        <f t="shared" si="362"/>
        <v>-1.051477718781757</v>
      </c>
      <c r="AU488" s="4">
        <f t="shared" si="362"/>
        <v>-0.67176811471796161</v>
      </c>
      <c r="AV488" s="4">
        <f t="shared" si="362"/>
        <v>-0.4055692038240663</v>
      </c>
      <c r="AW488" s="4">
        <f t="shared" si="362"/>
        <v>0.4055692038240663</v>
      </c>
      <c r="AX488" s="4">
        <f t="shared" si="363"/>
        <v>-215.33875650796736</v>
      </c>
      <c r="AY488" s="4">
        <f t="shared" si="363"/>
        <v>-189.26598938071626</v>
      </c>
      <c r="AZ488" s="4">
        <f t="shared" si="363"/>
        <v>-120.91826064923309</v>
      </c>
      <c r="BA488" s="4">
        <f t="shared" si="363"/>
        <v>-73.002456688331932</v>
      </c>
      <c r="BB488" s="4">
        <f t="shared" si="363"/>
        <v>73.002456688331932</v>
      </c>
      <c r="BC488" s="4">
        <f t="shared" si="349"/>
        <v>-0.76800000000000002</v>
      </c>
      <c r="BD488" s="4">
        <f t="shared" si="321"/>
        <v>-0.69473684210526321</v>
      </c>
      <c r="BE488" s="4">
        <f t="shared" si="321"/>
        <v>-0.24000000000000005</v>
      </c>
      <c r="BF488" s="4">
        <f t="shared" si="350"/>
        <v>-0.34033613445378141</v>
      </c>
      <c r="BG488" s="4">
        <f t="shared" si="351"/>
        <v>0.51592356687898078</v>
      </c>
      <c r="BH488" s="4">
        <f t="shared" si="352"/>
        <v>2.6033878449457402</v>
      </c>
      <c r="BI488" s="4">
        <f t="shared" si="353"/>
        <v>4.3997531760435571</v>
      </c>
      <c r="BJ488" s="4">
        <f t="shared" si="354"/>
        <v>0.59171224856909266</v>
      </c>
      <c r="BK488" s="4">
        <f t="shared" si="355"/>
        <v>0.6072258308735502</v>
      </c>
      <c r="BL488" s="4">
        <f t="shared" si="356"/>
        <v>2.0938584392014516</v>
      </c>
      <c r="BM488" s="4">
        <f t="shared" si="357"/>
        <v>0.29000328747397641</v>
      </c>
      <c r="BN488" s="3">
        <f t="shared" si="358"/>
        <v>1</v>
      </c>
      <c r="BO488" s="3">
        <v>100</v>
      </c>
      <c r="BP488" s="3">
        <f t="shared" si="359"/>
        <v>0.44999999999999996</v>
      </c>
      <c r="BQ488" s="3">
        <f t="shared" si="360"/>
        <v>44.999999999999993</v>
      </c>
      <c r="BR488"/>
    </row>
    <row r="489" spans="1:70" x14ac:dyDescent="0.25">
      <c r="A489" t="s">
        <v>127</v>
      </c>
      <c r="B489" t="s">
        <v>299</v>
      </c>
      <c r="C489" t="s">
        <v>134</v>
      </c>
      <c r="D489" t="s">
        <v>141</v>
      </c>
      <c r="E489" t="s">
        <v>27</v>
      </c>
      <c r="F489" s="3">
        <v>3</v>
      </c>
      <c r="G489" s="3">
        <v>0</v>
      </c>
      <c r="H489" s="3" t="str">
        <f t="shared" si="361"/>
        <v>H</v>
      </c>
      <c r="I489" s="3">
        <v>1.33</v>
      </c>
      <c r="J489" s="3">
        <v>5.75</v>
      </c>
      <c r="K489" s="3">
        <v>8</v>
      </c>
      <c r="L489" s="3">
        <v>1.5</v>
      </c>
      <c r="M489" s="3">
        <v>2.63</v>
      </c>
      <c r="N489" s="3">
        <f t="shared" si="322"/>
        <v>3</v>
      </c>
      <c r="O489" s="3">
        <f t="shared" si="323"/>
        <v>5.0792742726381235E-2</v>
      </c>
      <c r="P489" s="3">
        <f t="shared" si="324"/>
        <v>4.6894803548795938E-2</v>
      </c>
      <c r="Q489" s="3">
        <f t="shared" si="325"/>
        <v>1.397554347826087</v>
      </c>
      <c r="R489" s="3">
        <f t="shared" si="326"/>
        <v>6.0420582706766925</v>
      </c>
      <c r="S489" s="3">
        <f t="shared" si="327"/>
        <v>8.4063419418110499</v>
      </c>
      <c r="T489" s="3">
        <f t="shared" si="328"/>
        <v>1.5761891140895719</v>
      </c>
      <c r="U489" s="3">
        <f t="shared" si="329"/>
        <v>2.7635849133703827</v>
      </c>
      <c r="V489" s="4">
        <f t="shared" si="330"/>
        <v>0.75187969924812026</v>
      </c>
      <c r="W489" s="4">
        <f t="shared" si="331"/>
        <v>0.17391304347826086</v>
      </c>
      <c r="X489" s="4">
        <f t="shared" si="332"/>
        <v>0.125</v>
      </c>
      <c r="Y489" s="4">
        <f t="shared" si="333"/>
        <v>0.66666666666666663</v>
      </c>
      <c r="Z489" s="4">
        <f t="shared" si="334"/>
        <v>0.38022813688212931</v>
      </c>
      <c r="AA489" s="4">
        <f t="shared" si="335"/>
        <v>0.23130434782608697</v>
      </c>
      <c r="AB489" s="4">
        <f t="shared" si="336"/>
        <v>0.16625000000000001</v>
      </c>
      <c r="AC489" s="4">
        <f t="shared" si="337"/>
        <v>4.3233082706766917</v>
      </c>
      <c r="AD489" s="4">
        <f t="shared" si="338"/>
        <v>0.71875</v>
      </c>
      <c r="AE489" s="4">
        <f t="shared" si="339"/>
        <v>6.0150375939849621</v>
      </c>
      <c r="AF489" s="4">
        <f t="shared" si="340"/>
        <v>1.3913043478260869</v>
      </c>
      <c r="AG489" s="4">
        <f t="shared" si="341"/>
        <v>0.57034220532319391</v>
      </c>
      <c r="AH489" s="4">
        <f t="shared" si="342"/>
        <v>1.7533333333333332</v>
      </c>
      <c r="AI489" s="4">
        <f t="shared" si="343"/>
        <v>-7.0087875939849624</v>
      </c>
      <c r="AJ489" s="4">
        <f t="shared" si="319"/>
        <v>-4.6445039228506051</v>
      </c>
      <c r="AK489" s="4">
        <f t="shared" si="319"/>
        <v>-2.3642836711343573</v>
      </c>
      <c r="AL489" s="4">
        <f t="shared" si="344"/>
        <v>-1.1873957992808108</v>
      </c>
      <c r="AM489" s="4">
        <f t="shared" si="345"/>
        <v>1.1873957992808108</v>
      </c>
      <c r="AN489" s="4">
        <f t="shared" si="346"/>
        <v>-3.5043937969924812</v>
      </c>
      <c r="AO489" s="4">
        <f t="shared" si="320"/>
        <v>-2.3222519614253025</v>
      </c>
      <c r="AP489" s="4">
        <f t="shared" si="320"/>
        <v>-1.1821418355671787</v>
      </c>
      <c r="AQ489" s="4">
        <f t="shared" si="347"/>
        <v>-0.59369789964040542</v>
      </c>
      <c r="AR489" s="4">
        <f t="shared" si="348"/>
        <v>0.59369789964040542</v>
      </c>
      <c r="AS489" s="4">
        <f t="shared" si="362"/>
        <v>-1.2928278906720825</v>
      </c>
      <c r="AT489" s="4">
        <f t="shared" si="362"/>
        <v>-1.1641780920987888</v>
      </c>
      <c r="AU489" s="4">
        <f t="shared" si="362"/>
        <v>-0.86867441547320223</v>
      </c>
      <c r="AV489" s="4">
        <f t="shared" si="362"/>
        <v>-0.53577271666917259</v>
      </c>
      <c r="AW489" s="4">
        <f t="shared" si="362"/>
        <v>0.53577271666917259</v>
      </c>
      <c r="AX489" s="4">
        <f t="shared" si="363"/>
        <v>-232.70902032097482</v>
      </c>
      <c r="AY489" s="4">
        <f t="shared" si="363"/>
        <v>-209.55205657778197</v>
      </c>
      <c r="AZ489" s="4">
        <f t="shared" si="363"/>
        <v>-156.3613947851764</v>
      </c>
      <c r="BA489" s="4">
        <f t="shared" si="363"/>
        <v>-96.439089000451062</v>
      </c>
      <c r="BB489" s="4">
        <f t="shared" si="363"/>
        <v>96.439089000451062</v>
      </c>
      <c r="BC489" s="4">
        <f t="shared" si="349"/>
        <v>-0.83374999999999999</v>
      </c>
      <c r="BD489" s="4">
        <f t="shared" si="321"/>
        <v>-0.768695652173913</v>
      </c>
      <c r="BE489" s="4">
        <f t="shared" si="321"/>
        <v>-0.28124999999999994</v>
      </c>
      <c r="BF489" s="4">
        <f t="shared" si="350"/>
        <v>-0.42965779467680609</v>
      </c>
      <c r="BG489" s="4">
        <f t="shared" si="351"/>
        <v>0.75333333333333341</v>
      </c>
      <c r="BH489" s="4">
        <f t="shared" si="352"/>
        <v>3.5656779978138973</v>
      </c>
      <c r="BI489" s="4">
        <f t="shared" si="353"/>
        <v>5.281984853437943</v>
      </c>
      <c r="BJ489" s="4">
        <f t="shared" si="354"/>
        <v>0.67506403307708573</v>
      </c>
      <c r="BK489" s="4">
        <f t="shared" si="355"/>
        <v>0.83961562162388148</v>
      </c>
      <c r="BL489" s="4">
        <f t="shared" si="356"/>
        <v>2.1698870137299773</v>
      </c>
      <c r="BM489" s="4">
        <f t="shared" si="357"/>
        <v>0.38693978825220254</v>
      </c>
      <c r="BN489" s="3">
        <f t="shared" si="358"/>
        <v>1</v>
      </c>
      <c r="BO489" s="3">
        <v>100</v>
      </c>
      <c r="BP489" s="3">
        <f t="shared" si="359"/>
        <v>0.33000000000000007</v>
      </c>
      <c r="BQ489" s="3">
        <f t="shared" si="360"/>
        <v>33.000000000000007</v>
      </c>
      <c r="BR489"/>
    </row>
    <row r="490" spans="1:70" x14ac:dyDescent="0.25">
      <c r="A490" t="s">
        <v>127</v>
      </c>
      <c r="B490" t="s">
        <v>299</v>
      </c>
      <c r="C490" t="s">
        <v>134</v>
      </c>
      <c r="D490" t="s">
        <v>133</v>
      </c>
      <c r="E490" t="s">
        <v>20</v>
      </c>
      <c r="F490" s="3">
        <v>1</v>
      </c>
      <c r="G490" s="3">
        <v>3</v>
      </c>
      <c r="H490" s="3" t="str">
        <f t="shared" si="361"/>
        <v>A</v>
      </c>
      <c r="I490" s="3">
        <v>2.7</v>
      </c>
      <c r="J490" s="3">
        <v>3.3</v>
      </c>
      <c r="K490" s="3">
        <v>2.6</v>
      </c>
      <c r="L490" s="3">
        <v>1.97</v>
      </c>
      <c r="M490" s="3">
        <v>1.93</v>
      </c>
      <c r="N490" s="3">
        <f t="shared" si="322"/>
        <v>4</v>
      </c>
      <c r="O490" s="3">
        <f t="shared" si="323"/>
        <v>5.8016058016058025E-2</v>
      </c>
      <c r="P490" s="3">
        <f t="shared" si="324"/>
        <v>2.5748928223876311E-2</v>
      </c>
      <c r="Q490" s="3">
        <f t="shared" si="325"/>
        <v>2.8566433566433567</v>
      </c>
      <c r="R490" s="3">
        <f t="shared" si="326"/>
        <v>3.4914529914529915</v>
      </c>
      <c r="S490" s="3">
        <f t="shared" si="327"/>
        <v>2.7508417508417509</v>
      </c>
      <c r="T490" s="3">
        <f t="shared" si="328"/>
        <v>2.0842916342916342</v>
      </c>
      <c r="U490" s="3">
        <f t="shared" si="329"/>
        <v>2.0419709919709921</v>
      </c>
      <c r="V490" s="4">
        <f t="shared" si="330"/>
        <v>0.37037037037037035</v>
      </c>
      <c r="W490" s="4">
        <f t="shared" si="331"/>
        <v>0.30303030303030304</v>
      </c>
      <c r="X490" s="4">
        <f t="shared" si="332"/>
        <v>0.38461538461538458</v>
      </c>
      <c r="Y490" s="4">
        <f t="shared" si="333"/>
        <v>0.50761421319796951</v>
      </c>
      <c r="Z490" s="4">
        <f t="shared" si="334"/>
        <v>0.5181347150259068</v>
      </c>
      <c r="AA490" s="4">
        <f t="shared" si="335"/>
        <v>0.81818181818181823</v>
      </c>
      <c r="AB490" s="4">
        <f t="shared" si="336"/>
        <v>1.0384615384615385</v>
      </c>
      <c r="AC490" s="4">
        <f t="shared" si="337"/>
        <v>1.2222222222222221</v>
      </c>
      <c r="AD490" s="4">
        <f t="shared" si="338"/>
        <v>1.2692307692307692</v>
      </c>
      <c r="AE490" s="4">
        <f t="shared" si="339"/>
        <v>0.96296296296296291</v>
      </c>
      <c r="AF490" s="4">
        <f t="shared" si="340"/>
        <v>0.78787878787878796</v>
      </c>
      <c r="AG490" s="4">
        <f t="shared" si="341"/>
        <v>1.0207253886010363</v>
      </c>
      <c r="AH490" s="4">
        <f t="shared" si="342"/>
        <v>0.97969543147208116</v>
      </c>
      <c r="AI490" s="4">
        <f t="shared" si="343"/>
        <v>0.1058016058016058</v>
      </c>
      <c r="AJ490" s="4">
        <f t="shared" si="319"/>
        <v>-0.63480963480963482</v>
      </c>
      <c r="AK490" s="4">
        <f t="shared" si="319"/>
        <v>0.74061124061124062</v>
      </c>
      <c r="AL490" s="4">
        <f t="shared" si="344"/>
        <v>4.2320642320642143E-2</v>
      </c>
      <c r="AM490" s="4">
        <f t="shared" si="345"/>
        <v>-4.2320642320642143E-2</v>
      </c>
      <c r="AN490" s="4">
        <f t="shared" si="346"/>
        <v>5.2900802900802901E-2</v>
      </c>
      <c r="AO490" s="4">
        <f t="shared" si="320"/>
        <v>-0.31740481740481741</v>
      </c>
      <c r="AP490" s="4">
        <f t="shared" si="320"/>
        <v>0.37030562030562031</v>
      </c>
      <c r="AQ490" s="4">
        <f t="shared" si="347"/>
        <v>2.1160321160321072E-2</v>
      </c>
      <c r="AR490" s="4">
        <f t="shared" si="348"/>
        <v>-2.1160321160321072E-2</v>
      </c>
      <c r="AS490" s="4">
        <f t="shared" si="362"/>
        <v>5.285153805163019E-2</v>
      </c>
      <c r="AT490" s="4">
        <f t="shared" si="362"/>
        <v>-0.30734705351972252</v>
      </c>
      <c r="AU490" s="4">
        <f t="shared" si="362"/>
        <v>0.35464871136845832</v>
      </c>
      <c r="AV490" s="4">
        <f t="shared" si="362"/>
        <v>2.1157163765763497E-2</v>
      </c>
      <c r="AW490" s="4">
        <f t="shared" si="362"/>
        <v>-2.1157163765763497E-2</v>
      </c>
      <c r="AX490" s="4">
        <f t="shared" si="363"/>
        <v>9.5132768492934332</v>
      </c>
      <c r="AY490" s="4">
        <f t="shared" si="363"/>
        <v>-55.32246963355005</v>
      </c>
      <c r="AZ490" s="4">
        <f t="shared" si="363"/>
        <v>63.83676804632249</v>
      </c>
      <c r="BA490" s="4">
        <f t="shared" si="363"/>
        <v>3.8082894778374294</v>
      </c>
      <c r="BB490" s="4">
        <f t="shared" si="363"/>
        <v>-3.8082894778374294</v>
      </c>
      <c r="BC490" s="4">
        <f t="shared" si="349"/>
        <v>3.8461538461538464E-2</v>
      </c>
      <c r="BD490" s="4">
        <f t="shared" si="321"/>
        <v>-0.18181818181818182</v>
      </c>
      <c r="BE490" s="4">
        <f t="shared" si="321"/>
        <v>0.26923076923076922</v>
      </c>
      <c r="BF490" s="4">
        <f t="shared" si="350"/>
        <v>2.072538860103618E-2</v>
      </c>
      <c r="BG490" s="4">
        <f t="shared" si="351"/>
        <v>-2.0304568527918697E-2</v>
      </c>
      <c r="BH490" s="4">
        <f t="shared" si="352"/>
        <v>0.40055841479054105</v>
      </c>
      <c r="BI490" s="4">
        <f t="shared" si="353"/>
        <v>3.0329793663126998</v>
      </c>
      <c r="BJ490" s="4">
        <f t="shared" si="354"/>
        <v>0.13206763594884394</v>
      </c>
      <c r="BK490" s="4">
        <f t="shared" si="355"/>
        <v>2.9925213169096448E-2</v>
      </c>
      <c r="BL490" s="4">
        <f t="shared" si="356"/>
        <v>2.0631313131313131</v>
      </c>
      <c r="BM490" s="4">
        <f t="shared" si="357"/>
        <v>1.4504754485877838E-2</v>
      </c>
      <c r="BN490" s="3">
        <f t="shared" si="358"/>
        <v>0</v>
      </c>
      <c r="BO490" s="3">
        <v>100</v>
      </c>
      <c r="BP490" s="3">
        <f t="shared" si="359"/>
        <v>-1</v>
      </c>
      <c r="BQ490" s="3">
        <f t="shared" si="360"/>
        <v>-100</v>
      </c>
      <c r="BR490"/>
    </row>
    <row r="491" spans="1:70" x14ac:dyDescent="0.25">
      <c r="A491" t="s">
        <v>127</v>
      </c>
      <c r="B491" t="s">
        <v>299</v>
      </c>
      <c r="C491" t="s">
        <v>134</v>
      </c>
      <c r="D491" t="s">
        <v>23</v>
      </c>
      <c r="E491" t="s">
        <v>28</v>
      </c>
      <c r="F491" s="3">
        <v>1</v>
      </c>
      <c r="G491" s="3">
        <v>2</v>
      </c>
      <c r="H491" s="3" t="str">
        <f t="shared" si="361"/>
        <v>A</v>
      </c>
      <c r="I491" s="3">
        <v>1.25</v>
      </c>
      <c r="J491" s="3">
        <v>6.5</v>
      </c>
      <c r="K491" s="3">
        <v>9.5</v>
      </c>
      <c r="L491" s="3">
        <v>1.33</v>
      </c>
      <c r="M491" s="3">
        <v>3.4</v>
      </c>
      <c r="N491" s="3">
        <f t="shared" si="322"/>
        <v>3</v>
      </c>
      <c r="O491" s="3">
        <f t="shared" si="323"/>
        <v>5.9109311740890735E-2</v>
      </c>
      <c r="P491" s="3">
        <f t="shared" si="324"/>
        <v>4.5997346306943854E-2</v>
      </c>
      <c r="Q491" s="3">
        <f t="shared" si="325"/>
        <v>1.3238866396761133</v>
      </c>
      <c r="R491" s="3">
        <f t="shared" si="326"/>
        <v>6.8842105263157896</v>
      </c>
      <c r="S491" s="3">
        <f t="shared" si="327"/>
        <v>10.061538461538461</v>
      </c>
      <c r="T491" s="3">
        <f t="shared" si="328"/>
        <v>1.4086153846153848</v>
      </c>
      <c r="U491" s="3">
        <f t="shared" si="329"/>
        <v>3.6009716599190282</v>
      </c>
      <c r="V491" s="4">
        <f t="shared" si="330"/>
        <v>0.8</v>
      </c>
      <c r="W491" s="4">
        <f t="shared" si="331"/>
        <v>0.15384615384615385</v>
      </c>
      <c r="X491" s="4">
        <f t="shared" si="332"/>
        <v>0.10526315789473684</v>
      </c>
      <c r="Y491" s="4">
        <f t="shared" si="333"/>
        <v>0.75187969924812026</v>
      </c>
      <c r="Z491" s="4">
        <f t="shared" si="334"/>
        <v>0.29411764705882354</v>
      </c>
      <c r="AA491" s="4">
        <f t="shared" si="335"/>
        <v>0.19230769230769232</v>
      </c>
      <c r="AB491" s="4">
        <f t="shared" si="336"/>
        <v>0.13157894736842105</v>
      </c>
      <c r="AC491" s="4">
        <f t="shared" si="337"/>
        <v>5.2</v>
      </c>
      <c r="AD491" s="4">
        <f t="shared" si="338"/>
        <v>0.68421052631578949</v>
      </c>
      <c r="AE491" s="4">
        <f t="shared" si="339"/>
        <v>7.6</v>
      </c>
      <c r="AF491" s="4">
        <f t="shared" si="340"/>
        <v>1.4615384615384615</v>
      </c>
      <c r="AG491" s="4">
        <f t="shared" si="341"/>
        <v>0.39117647058823535</v>
      </c>
      <c r="AH491" s="4">
        <f t="shared" si="342"/>
        <v>2.5563909774436087</v>
      </c>
      <c r="AI491" s="4">
        <f t="shared" si="343"/>
        <v>-8.7376518218623485</v>
      </c>
      <c r="AJ491" s="4">
        <f t="shared" si="319"/>
        <v>-5.5603238866396758</v>
      </c>
      <c r="AK491" s="4">
        <f t="shared" si="319"/>
        <v>-3.1773279352226718</v>
      </c>
      <c r="AL491" s="4">
        <f t="shared" si="344"/>
        <v>-2.1923562753036432</v>
      </c>
      <c r="AM491" s="4">
        <f t="shared" si="345"/>
        <v>2.1923562753036432</v>
      </c>
      <c r="AN491" s="4">
        <f t="shared" si="346"/>
        <v>-4.3688259109311742</v>
      </c>
      <c r="AO491" s="4">
        <f t="shared" si="320"/>
        <v>-2.7801619433198379</v>
      </c>
      <c r="AP491" s="4">
        <f t="shared" si="320"/>
        <v>-1.5886639676113359</v>
      </c>
      <c r="AQ491" s="4">
        <f t="shared" si="347"/>
        <v>-1.0961781376518216</v>
      </c>
      <c r="AR491" s="4">
        <f t="shared" si="348"/>
        <v>1.0961781376518216</v>
      </c>
      <c r="AS491" s="4">
        <f t="shared" si="362"/>
        <v>-1.3457781976783501</v>
      </c>
      <c r="AT491" s="4">
        <f t="shared" si="362"/>
        <v>-1.2255140759296959</v>
      </c>
      <c r="AU491" s="4">
        <f t="shared" si="362"/>
        <v>-1.0089964371300535</v>
      </c>
      <c r="AV491" s="4">
        <f t="shared" si="362"/>
        <v>-0.83124862294496837</v>
      </c>
      <c r="AW491" s="4">
        <f t="shared" si="362"/>
        <v>0.83124862294496837</v>
      </c>
      <c r="AX491" s="4">
        <f t="shared" si="363"/>
        <v>-242.24007558210297</v>
      </c>
      <c r="AY491" s="4">
        <f t="shared" si="363"/>
        <v>-220.59253366734524</v>
      </c>
      <c r="AZ491" s="4">
        <f t="shared" si="363"/>
        <v>-181.61935868340964</v>
      </c>
      <c r="BA491" s="4">
        <f t="shared" si="363"/>
        <v>-149.62475213009432</v>
      </c>
      <c r="BB491" s="4">
        <f t="shared" si="363"/>
        <v>149.62475213009432</v>
      </c>
      <c r="BC491" s="4">
        <f t="shared" si="349"/>
        <v>-0.86842105263157898</v>
      </c>
      <c r="BD491" s="4">
        <f t="shared" si="321"/>
        <v>-0.8076923076923076</v>
      </c>
      <c r="BE491" s="4">
        <f t="shared" si="321"/>
        <v>-0.31578947368421051</v>
      </c>
      <c r="BF491" s="4">
        <f t="shared" si="350"/>
        <v>-0.60882352941176454</v>
      </c>
      <c r="BG491" s="4">
        <f t="shared" si="351"/>
        <v>1.5563909774436084</v>
      </c>
      <c r="BH491" s="4">
        <f t="shared" si="352"/>
        <v>4.4226533116892748</v>
      </c>
      <c r="BI491" s="4">
        <f t="shared" si="353"/>
        <v>6.089878542510121</v>
      </c>
      <c r="BJ491" s="4">
        <f t="shared" si="354"/>
        <v>0.7262301342821772</v>
      </c>
      <c r="BK491" s="4">
        <f t="shared" si="355"/>
        <v>1.5502299890440872</v>
      </c>
      <c r="BL491" s="4">
        <f t="shared" si="356"/>
        <v>2.5047935222672066</v>
      </c>
      <c r="BM491" s="4">
        <f t="shared" si="357"/>
        <v>0.61890530108082564</v>
      </c>
      <c r="BN491" s="3">
        <f t="shared" si="358"/>
        <v>0</v>
      </c>
      <c r="BO491" s="3">
        <v>100</v>
      </c>
      <c r="BP491" s="3">
        <f t="shared" si="359"/>
        <v>-1</v>
      </c>
      <c r="BQ491" s="3">
        <f t="shared" si="360"/>
        <v>-100</v>
      </c>
      <c r="BR491"/>
    </row>
    <row r="492" spans="1:70" x14ac:dyDescent="0.25">
      <c r="A492" t="s">
        <v>127</v>
      </c>
      <c r="B492" t="s">
        <v>299</v>
      </c>
      <c r="C492" t="s">
        <v>136</v>
      </c>
      <c r="D492" t="s">
        <v>24</v>
      </c>
      <c r="E492" t="s">
        <v>12</v>
      </c>
      <c r="F492" s="3">
        <v>1</v>
      </c>
      <c r="G492" s="3">
        <v>1</v>
      </c>
      <c r="H492" s="3" t="str">
        <f t="shared" si="361"/>
        <v>D</v>
      </c>
      <c r="I492" s="3">
        <v>2.8</v>
      </c>
      <c r="J492" s="3">
        <v>3.4</v>
      </c>
      <c r="K492" s="3">
        <v>2.5</v>
      </c>
      <c r="L492" s="3">
        <v>1.8</v>
      </c>
      <c r="M492" s="3">
        <v>2</v>
      </c>
      <c r="N492" s="3">
        <f t="shared" si="322"/>
        <v>2</v>
      </c>
      <c r="O492" s="3">
        <f t="shared" si="323"/>
        <v>5.1260504201680712E-2</v>
      </c>
      <c r="P492" s="3">
        <f t="shared" si="324"/>
        <v>5.555555555555558E-2</v>
      </c>
      <c r="Q492" s="3">
        <f t="shared" si="325"/>
        <v>2.9435294117647057</v>
      </c>
      <c r="R492" s="3">
        <f t="shared" si="326"/>
        <v>3.5742857142857143</v>
      </c>
      <c r="S492" s="3">
        <f t="shared" si="327"/>
        <v>2.6281512605042017</v>
      </c>
      <c r="T492" s="3">
        <f t="shared" si="328"/>
        <v>1.8922689075630252</v>
      </c>
      <c r="U492" s="3">
        <f t="shared" si="329"/>
        <v>2.1025210084033614</v>
      </c>
      <c r="V492" s="4">
        <f t="shared" si="330"/>
        <v>0.35714285714285715</v>
      </c>
      <c r="W492" s="4">
        <f t="shared" si="331"/>
        <v>0.29411764705882354</v>
      </c>
      <c r="X492" s="4">
        <f t="shared" si="332"/>
        <v>0.4</v>
      </c>
      <c r="Y492" s="4">
        <f t="shared" si="333"/>
        <v>0.55555555555555558</v>
      </c>
      <c r="Z492" s="4">
        <f t="shared" si="334"/>
        <v>0.5</v>
      </c>
      <c r="AA492" s="4">
        <f t="shared" si="335"/>
        <v>0.82352941176470584</v>
      </c>
      <c r="AB492" s="4">
        <f t="shared" si="336"/>
        <v>1.1199999999999999</v>
      </c>
      <c r="AC492" s="4">
        <f t="shared" si="337"/>
        <v>1.2142857142857144</v>
      </c>
      <c r="AD492" s="4">
        <f t="shared" si="338"/>
        <v>1.3599999999999999</v>
      </c>
      <c r="AE492" s="4">
        <f t="shared" si="339"/>
        <v>0.8928571428571429</v>
      </c>
      <c r="AF492" s="4">
        <f t="shared" si="340"/>
        <v>0.73529411764705888</v>
      </c>
      <c r="AG492" s="4">
        <f t="shared" si="341"/>
        <v>0.9</v>
      </c>
      <c r="AH492" s="4">
        <f t="shared" si="342"/>
        <v>1.1111111111111112</v>
      </c>
      <c r="AI492" s="4">
        <f t="shared" si="343"/>
        <v>0.31537815126050406</v>
      </c>
      <c r="AJ492" s="4">
        <f t="shared" si="319"/>
        <v>-0.63075630252100856</v>
      </c>
      <c r="AK492" s="4">
        <f t="shared" si="319"/>
        <v>0.94613445378151262</v>
      </c>
      <c r="AL492" s="4">
        <f t="shared" si="344"/>
        <v>-0.21025210084033619</v>
      </c>
      <c r="AM492" s="4">
        <f t="shared" si="345"/>
        <v>0.21025210084033619</v>
      </c>
      <c r="AN492" s="4">
        <f t="shared" si="346"/>
        <v>0.15768907563025203</v>
      </c>
      <c r="AO492" s="4">
        <f t="shared" si="320"/>
        <v>-0.31537815126050428</v>
      </c>
      <c r="AP492" s="4">
        <f t="shared" si="320"/>
        <v>0.47306722689075631</v>
      </c>
      <c r="AQ492" s="4">
        <f t="shared" si="347"/>
        <v>-0.10512605042016809</v>
      </c>
      <c r="AR492" s="4">
        <f t="shared" si="348"/>
        <v>0.10512605042016809</v>
      </c>
      <c r="AS492" s="4">
        <f t="shared" si="362"/>
        <v>0.1564012119852157</v>
      </c>
      <c r="AT492" s="4">
        <f t="shared" si="362"/>
        <v>-0.30550480357524107</v>
      </c>
      <c r="AU492" s="4">
        <f t="shared" si="362"/>
        <v>0.44187018620848251</v>
      </c>
      <c r="AV492" s="4">
        <f t="shared" si="362"/>
        <v>-0.10474133186848303</v>
      </c>
      <c r="AW492" s="4">
        <f t="shared" si="362"/>
        <v>0.10474133186848303</v>
      </c>
      <c r="AX492" s="4">
        <f t="shared" si="363"/>
        <v>28.152218157338826</v>
      </c>
      <c r="AY492" s="4">
        <f t="shared" si="363"/>
        <v>-54.990864643543397</v>
      </c>
      <c r="AZ492" s="4">
        <f t="shared" si="363"/>
        <v>79.536633517526852</v>
      </c>
      <c r="BA492" s="4">
        <f t="shared" si="363"/>
        <v>-18.853439736326944</v>
      </c>
      <c r="BB492" s="4">
        <f t="shared" si="363"/>
        <v>18.853439736326944</v>
      </c>
      <c r="BC492" s="4">
        <f t="shared" si="349"/>
        <v>0.11999999999999994</v>
      </c>
      <c r="BD492" s="4">
        <f t="shared" si="321"/>
        <v>-0.17647058823529416</v>
      </c>
      <c r="BE492" s="4">
        <f t="shared" si="321"/>
        <v>0.36</v>
      </c>
      <c r="BF492" s="4">
        <f t="shared" si="350"/>
        <v>-0.10000000000000002</v>
      </c>
      <c r="BG492" s="4">
        <f t="shared" si="351"/>
        <v>0.11111111111111113</v>
      </c>
      <c r="BH492" s="4">
        <f t="shared" si="352"/>
        <v>0.4817480835621602</v>
      </c>
      <c r="BI492" s="4">
        <f t="shared" si="353"/>
        <v>3.048655462184874</v>
      </c>
      <c r="BJ492" s="4">
        <f t="shared" si="354"/>
        <v>0.15801985155020001</v>
      </c>
      <c r="BK492" s="4">
        <f t="shared" si="355"/>
        <v>0.14867068626291952</v>
      </c>
      <c r="BL492" s="4">
        <f t="shared" si="356"/>
        <v>1.9973949579831933</v>
      </c>
      <c r="BM492" s="4">
        <f t="shared" si="357"/>
        <v>7.4432292756478696E-2</v>
      </c>
      <c r="BN492" s="3">
        <f t="shared" si="358"/>
        <v>0</v>
      </c>
      <c r="BO492" s="3">
        <v>100</v>
      </c>
      <c r="BP492" s="3">
        <f t="shared" si="359"/>
        <v>-1</v>
      </c>
      <c r="BQ492" s="3">
        <f t="shared" si="360"/>
        <v>-100</v>
      </c>
      <c r="BR492"/>
    </row>
    <row r="493" spans="1:70" x14ac:dyDescent="0.25">
      <c r="A493" t="s">
        <v>127</v>
      </c>
      <c r="B493" t="s">
        <v>300</v>
      </c>
      <c r="C493" t="s">
        <v>172</v>
      </c>
      <c r="D493" t="s">
        <v>27</v>
      </c>
      <c r="E493" t="s">
        <v>24</v>
      </c>
      <c r="F493" s="3">
        <v>1</v>
      </c>
      <c r="G493" s="3">
        <v>2</v>
      </c>
      <c r="H493" s="3" t="str">
        <f t="shared" si="361"/>
        <v>A</v>
      </c>
      <c r="I493" s="3">
        <v>7</v>
      </c>
      <c r="J493" s="3">
        <v>4.75</v>
      </c>
      <c r="K493" s="3">
        <v>1.44</v>
      </c>
      <c r="L493" s="3">
        <v>1.57</v>
      </c>
      <c r="M493" s="3">
        <v>2.38</v>
      </c>
      <c r="N493" s="3">
        <f t="shared" si="322"/>
        <v>3</v>
      </c>
      <c r="O493" s="3">
        <f t="shared" si="323"/>
        <v>4.7827903091060886E-2</v>
      </c>
      <c r="P493" s="3">
        <f t="shared" si="324"/>
        <v>5.7110742386126456E-2</v>
      </c>
      <c r="Q493" s="3">
        <f t="shared" si="325"/>
        <v>7.3347953216374258</v>
      </c>
      <c r="R493" s="3">
        <f t="shared" si="326"/>
        <v>4.9771825396825395</v>
      </c>
      <c r="S493" s="3">
        <f t="shared" si="327"/>
        <v>1.5088721804511276</v>
      </c>
      <c r="T493" s="3">
        <f t="shared" si="328"/>
        <v>1.6450898078529657</v>
      </c>
      <c r="U493" s="3">
        <f t="shared" si="329"/>
        <v>2.493830409356725</v>
      </c>
      <c r="V493" s="4">
        <f t="shared" si="330"/>
        <v>0.14285714285714285</v>
      </c>
      <c r="W493" s="4">
        <f t="shared" si="331"/>
        <v>0.21052631578947367</v>
      </c>
      <c r="X493" s="4">
        <f t="shared" si="332"/>
        <v>0.69444444444444442</v>
      </c>
      <c r="Y493" s="4">
        <f t="shared" si="333"/>
        <v>0.63694267515923564</v>
      </c>
      <c r="Z493" s="4">
        <f t="shared" si="334"/>
        <v>0.42016806722689076</v>
      </c>
      <c r="AA493" s="4">
        <f t="shared" si="335"/>
        <v>1.4736842105263157</v>
      </c>
      <c r="AB493" s="4">
        <f t="shared" si="336"/>
        <v>4.8611111111111116</v>
      </c>
      <c r="AC493" s="4">
        <f t="shared" si="337"/>
        <v>0.6785714285714286</v>
      </c>
      <c r="AD493" s="4">
        <f t="shared" si="338"/>
        <v>3.2986111111111112</v>
      </c>
      <c r="AE493" s="4">
        <f t="shared" si="339"/>
        <v>0.20571428571428571</v>
      </c>
      <c r="AF493" s="4">
        <f t="shared" si="340"/>
        <v>0.30315789473684207</v>
      </c>
      <c r="AG493" s="4">
        <f t="shared" si="341"/>
        <v>0.65966386554621859</v>
      </c>
      <c r="AH493" s="4">
        <f t="shared" si="342"/>
        <v>1.5159235668789808</v>
      </c>
      <c r="AI493" s="4">
        <f t="shared" si="343"/>
        <v>5.8259231411862977</v>
      </c>
      <c r="AJ493" s="4">
        <f t="shared" si="319"/>
        <v>2.3576127819548862</v>
      </c>
      <c r="AK493" s="4">
        <f t="shared" si="319"/>
        <v>3.468310359231412</v>
      </c>
      <c r="AL493" s="4">
        <f t="shared" si="344"/>
        <v>-0.8487406015037593</v>
      </c>
      <c r="AM493" s="4">
        <f t="shared" si="345"/>
        <v>0.8487406015037593</v>
      </c>
      <c r="AN493" s="4">
        <f t="shared" si="346"/>
        <v>2.9129615705931489</v>
      </c>
      <c r="AO493" s="4">
        <f t="shared" si="320"/>
        <v>1.1788063909774431</v>
      </c>
      <c r="AP493" s="4">
        <f t="shared" si="320"/>
        <v>1.734155179615706</v>
      </c>
      <c r="AQ493" s="4">
        <f t="shared" si="347"/>
        <v>-0.42437030075187965</v>
      </c>
      <c r="AR493" s="4">
        <f t="shared" si="348"/>
        <v>0.42437030075187965</v>
      </c>
      <c r="AS493" s="4">
        <f t="shared" si="362"/>
        <v>1.2401088032550607</v>
      </c>
      <c r="AT493" s="4">
        <f t="shared" si="362"/>
        <v>0.86728088313759089</v>
      </c>
      <c r="AU493" s="4">
        <f t="shared" si="362"/>
        <v>1.0477231652099472</v>
      </c>
      <c r="AV493" s="4">
        <f t="shared" si="362"/>
        <v>-0.40133716563213712</v>
      </c>
      <c r="AW493" s="4">
        <f t="shared" si="362"/>
        <v>0.40133716563213712</v>
      </c>
      <c r="AX493" s="4">
        <f t="shared" si="363"/>
        <v>223.21958458591092</v>
      </c>
      <c r="AY493" s="4">
        <f t="shared" si="363"/>
        <v>156.11055896476637</v>
      </c>
      <c r="AZ493" s="4">
        <f t="shared" si="363"/>
        <v>188.59016973779049</v>
      </c>
      <c r="BA493" s="4">
        <f t="shared" si="363"/>
        <v>-72.240689813784684</v>
      </c>
      <c r="BB493" s="4">
        <f t="shared" si="363"/>
        <v>72.240689813784684</v>
      </c>
      <c r="BC493" s="4">
        <f t="shared" si="349"/>
        <v>3.8611111111111107</v>
      </c>
      <c r="BD493" s="4">
        <f t="shared" si="321"/>
        <v>0.4736842105263156</v>
      </c>
      <c r="BE493" s="4">
        <f t="shared" si="321"/>
        <v>2.2986111111111116</v>
      </c>
      <c r="BF493" s="4">
        <f t="shared" si="350"/>
        <v>-0.34033613445378152</v>
      </c>
      <c r="BG493" s="4">
        <f t="shared" si="351"/>
        <v>0.51592356687898089</v>
      </c>
      <c r="BH493" s="4">
        <f t="shared" si="352"/>
        <v>2.9305544192353485</v>
      </c>
      <c r="BI493" s="4">
        <f t="shared" si="353"/>
        <v>4.6069500139236981</v>
      </c>
      <c r="BJ493" s="4">
        <f t="shared" si="354"/>
        <v>0.63611595749427752</v>
      </c>
      <c r="BK493" s="4">
        <f t="shared" si="355"/>
        <v>0.6001502347916573</v>
      </c>
      <c r="BL493" s="4">
        <f t="shared" si="356"/>
        <v>2.0694601086048454</v>
      </c>
      <c r="BM493" s="4">
        <f t="shared" si="357"/>
        <v>0.29000328747397636</v>
      </c>
      <c r="BN493" s="3">
        <f t="shared" si="358"/>
        <v>0</v>
      </c>
      <c r="BO493" s="3">
        <v>100</v>
      </c>
      <c r="BP493" s="3">
        <f t="shared" si="359"/>
        <v>-1</v>
      </c>
      <c r="BQ493" s="3">
        <f t="shared" si="360"/>
        <v>-100</v>
      </c>
      <c r="BR493"/>
    </row>
    <row r="494" spans="1:70" x14ac:dyDescent="0.25">
      <c r="A494" t="s">
        <v>127</v>
      </c>
      <c r="B494" t="s">
        <v>300</v>
      </c>
      <c r="C494" t="s">
        <v>173</v>
      </c>
      <c r="D494" t="s">
        <v>12</v>
      </c>
      <c r="E494" t="s">
        <v>133</v>
      </c>
      <c r="F494" s="3">
        <v>3</v>
      </c>
      <c r="G494" s="3">
        <v>0</v>
      </c>
      <c r="H494" s="3" t="str">
        <f t="shared" si="361"/>
        <v>H</v>
      </c>
      <c r="I494" s="3">
        <v>1.4</v>
      </c>
      <c r="J494" s="3">
        <v>4.75</v>
      </c>
      <c r="K494" s="3">
        <v>7.5</v>
      </c>
      <c r="L494" s="3">
        <v>1.87</v>
      </c>
      <c r="M494" s="3">
        <v>2.0299999999999998</v>
      </c>
      <c r="N494" s="3">
        <f t="shared" si="322"/>
        <v>3</v>
      </c>
      <c r="O494" s="3">
        <f t="shared" si="323"/>
        <v>5.8145363408521389E-2</v>
      </c>
      <c r="P494" s="3">
        <f t="shared" si="324"/>
        <v>2.737019572719368E-2</v>
      </c>
      <c r="Q494" s="3">
        <f t="shared" si="325"/>
        <v>1.4814035087719299</v>
      </c>
      <c r="R494" s="3">
        <f t="shared" si="326"/>
        <v>5.026190476190477</v>
      </c>
      <c r="S494" s="3">
        <f t="shared" si="327"/>
        <v>7.9360902255639107</v>
      </c>
      <c r="T494" s="3">
        <f t="shared" si="328"/>
        <v>1.9787318295739351</v>
      </c>
      <c r="U494" s="3">
        <f t="shared" si="329"/>
        <v>2.1480350877192982</v>
      </c>
      <c r="V494" s="4">
        <f t="shared" si="330"/>
        <v>0.7142857142857143</v>
      </c>
      <c r="W494" s="4">
        <f t="shared" si="331"/>
        <v>0.21052631578947367</v>
      </c>
      <c r="X494" s="4">
        <f t="shared" si="332"/>
        <v>0.13333333333333333</v>
      </c>
      <c r="Y494" s="4">
        <f t="shared" si="333"/>
        <v>0.53475935828876997</v>
      </c>
      <c r="Z494" s="4">
        <f t="shared" si="334"/>
        <v>0.49261083743842371</v>
      </c>
      <c r="AA494" s="4">
        <f t="shared" si="335"/>
        <v>0.29473684210526313</v>
      </c>
      <c r="AB494" s="4">
        <f t="shared" si="336"/>
        <v>0.18666666666666665</v>
      </c>
      <c r="AC494" s="4">
        <f t="shared" si="337"/>
        <v>3.3928571428571432</v>
      </c>
      <c r="AD494" s="4">
        <f t="shared" si="338"/>
        <v>0.6333333333333333</v>
      </c>
      <c r="AE494" s="4">
        <f t="shared" si="339"/>
        <v>5.3571428571428577</v>
      </c>
      <c r="AF494" s="4">
        <f t="shared" si="340"/>
        <v>1.5789473684210527</v>
      </c>
      <c r="AG494" s="4">
        <f t="shared" si="341"/>
        <v>0.92118226600985231</v>
      </c>
      <c r="AH494" s="4">
        <f t="shared" si="342"/>
        <v>1.0855614973262031</v>
      </c>
      <c r="AI494" s="4">
        <f t="shared" si="343"/>
        <v>-6.454686716791981</v>
      </c>
      <c r="AJ494" s="4">
        <f t="shared" si="319"/>
        <v>-3.5447869674185473</v>
      </c>
      <c r="AK494" s="4">
        <f t="shared" si="319"/>
        <v>-2.9098997493734338</v>
      </c>
      <c r="AL494" s="4">
        <f t="shared" si="344"/>
        <v>-0.16930325814536307</v>
      </c>
      <c r="AM494" s="4">
        <f t="shared" si="345"/>
        <v>0.16930325814536307</v>
      </c>
      <c r="AN494" s="4">
        <f t="shared" si="346"/>
        <v>-3.2273433583959905</v>
      </c>
      <c r="AO494" s="4">
        <f t="shared" si="320"/>
        <v>-1.7723934837092736</v>
      </c>
      <c r="AP494" s="4">
        <f t="shared" si="320"/>
        <v>-1.4549498746867169</v>
      </c>
      <c r="AQ494" s="4">
        <f t="shared" si="347"/>
        <v>-8.4651629072681533E-2</v>
      </c>
      <c r="AR494" s="4">
        <f t="shared" si="348"/>
        <v>8.4651629072681533E-2</v>
      </c>
      <c r="AS494" s="4">
        <f t="shared" si="362"/>
        <v>-1.2703253457130017</v>
      </c>
      <c r="AT494" s="4">
        <f t="shared" si="362"/>
        <v>-1.0571097350578058</v>
      </c>
      <c r="AU494" s="4">
        <f t="shared" si="362"/>
        <v>-0.96863875678624556</v>
      </c>
      <c r="AV494" s="4">
        <f t="shared" si="362"/>
        <v>-8.4450292366261351E-2</v>
      </c>
      <c r="AW494" s="4">
        <f t="shared" si="362"/>
        <v>8.4450292366261351E-2</v>
      </c>
      <c r="AX494" s="4">
        <f t="shared" si="363"/>
        <v>-228.65856222834032</v>
      </c>
      <c r="AY494" s="4">
        <f t="shared" si="363"/>
        <v>-190.27975231040503</v>
      </c>
      <c r="AZ494" s="4">
        <f t="shared" si="363"/>
        <v>-174.3549762215242</v>
      </c>
      <c r="BA494" s="4">
        <f t="shared" si="363"/>
        <v>-15.201052625927044</v>
      </c>
      <c r="BB494" s="4">
        <f t="shared" si="363"/>
        <v>15.201052625927044</v>
      </c>
      <c r="BC494" s="4">
        <f t="shared" si="349"/>
        <v>-0.81333333333333335</v>
      </c>
      <c r="BD494" s="4">
        <f t="shared" si="321"/>
        <v>-0.70526315789473693</v>
      </c>
      <c r="BE494" s="4">
        <f t="shared" si="321"/>
        <v>-0.36666666666666664</v>
      </c>
      <c r="BF494" s="4">
        <f t="shared" si="350"/>
        <v>-7.8817733990147631E-2</v>
      </c>
      <c r="BG494" s="4">
        <f t="shared" si="351"/>
        <v>8.5561497326203023E-2</v>
      </c>
      <c r="BH494" s="4">
        <f t="shared" si="352"/>
        <v>3.2325431630970991</v>
      </c>
      <c r="BI494" s="4">
        <f t="shared" si="353"/>
        <v>4.8145614035087725</v>
      </c>
      <c r="BJ494" s="4">
        <f t="shared" si="354"/>
        <v>0.67140968661055511</v>
      </c>
      <c r="BK494" s="4">
        <f t="shared" si="355"/>
        <v>0.11971548191156281</v>
      </c>
      <c r="BL494" s="4">
        <f t="shared" si="356"/>
        <v>2.0633834586466167</v>
      </c>
      <c r="BM494" s="4">
        <f t="shared" si="357"/>
        <v>5.8019017943511469E-2</v>
      </c>
      <c r="BN494" s="3">
        <f t="shared" si="358"/>
        <v>1</v>
      </c>
      <c r="BO494" s="3">
        <v>100</v>
      </c>
      <c r="BP494" s="3">
        <f t="shared" si="359"/>
        <v>0.39999999999999991</v>
      </c>
      <c r="BQ494" s="3">
        <f t="shared" si="360"/>
        <v>39.999999999999993</v>
      </c>
      <c r="BR494"/>
    </row>
    <row r="495" spans="1:70" x14ac:dyDescent="0.25">
      <c r="A495" t="s">
        <v>127</v>
      </c>
      <c r="B495" t="s">
        <v>300</v>
      </c>
      <c r="C495" t="s">
        <v>173</v>
      </c>
      <c r="D495" t="s">
        <v>21</v>
      </c>
      <c r="E495" t="s">
        <v>19</v>
      </c>
      <c r="F495" s="3">
        <v>2</v>
      </c>
      <c r="G495" s="3">
        <v>2</v>
      </c>
      <c r="H495" s="3" t="str">
        <f t="shared" si="361"/>
        <v>D</v>
      </c>
      <c r="I495" s="3">
        <v>1.73</v>
      </c>
      <c r="J495" s="3">
        <v>3.7</v>
      </c>
      <c r="K495" s="3">
        <v>5</v>
      </c>
      <c r="L495" s="3">
        <v>1.88</v>
      </c>
      <c r="M495" s="3">
        <v>2.02</v>
      </c>
      <c r="N495" s="3">
        <f t="shared" si="322"/>
        <v>4</v>
      </c>
      <c r="O495" s="3">
        <f t="shared" si="323"/>
        <v>4.8304952351195141E-2</v>
      </c>
      <c r="P495" s="3">
        <f t="shared" si="324"/>
        <v>2.6964398567516312E-2</v>
      </c>
      <c r="Q495" s="3">
        <f t="shared" si="325"/>
        <v>1.8135675675675675</v>
      </c>
      <c r="R495" s="3">
        <f t="shared" si="326"/>
        <v>3.8787283236994221</v>
      </c>
      <c r="S495" s="3">
        <f t="shared" si="327"/>
        <v>5.2415247617559757</v>
      </c>
      <c r="T495" s="3">
        <f t="shared" si="328"/>
        <v>1.9708133104202468</v>
      </c>
      <c r="U495" s="3">
        <f t="shared" si="329"/>
        <v>2.1175760037494142</v>
      </c>
      <c r="V495" s="4">
        <f t="shared" si="330"/>
        <v>0.5780346820809249</v>
      </c>
      <c r="W495" s="4">
        <f t="shared" si="331"/>
        <v>0.27027027027027023</v>
      </c>
      <c r="X495" s="4">
        <f t="shared" si="332"/>
        <v>0.2</v>
      </c>
      <c r="Y495" s="4">
        <f t="shared" si="333"/>
        <v>0.53191489361702127</v>
      </c>
      <c r="Z495" s="4">
        <f t="shared" si="334"/>
        <v>0.49504950495049505</v>
      </c>
      <c r="AA495" s="4">
        <f t="shared" si="335"/>
        <v>0.46756756756756757</v>
      </c>
      <c r="AB495" s="4">
        <f t="shared" si="336"/>
        <v>0.34599999999999997</v>
      </c>
      <c r="AC495" s="4">
        <f t="shared" si="337"/>
        <v>2.1387283236994219</v>
      </c>
      <c r="AD495" s="4">
        <f t="shared" si="338"/>
        <v>0.74</v>
      </c>
      <c r="AE495" s="4">
        <f t="shared" si="339"/>
        <v>2.8901734104046244</v>
      </c>
      <c r="AF495" s="4">
        <f t="shared" si="340"/>
        <v>1.3513513513513513</v>
      </c>
      <c r="AG495" s="4">
        <f t="shared" si="341"/>
        <v>0.93069306930693063</v>
      </c>
      <c r="AH495" s="4">
        <f t="shared" si="342"/>
        <v>1.074468085106383</v>
      </c>
      <c r="AI495" s="4">
        <f t="shared" si="343"/>
        <v>-3.4279571941884082</v>
      </c>
      <c r="AJ495" s="4">
        <f t="shared" si="319"/>
        <v>-2.0651607561318546</v>
      </c>
      <c r="AK495" s="4">
        <f t="shared" si="319"/>
        <v>-1.3627964380565536</v>
      </c>
      <c r="AL495" s="4">
        <f t="shared" si="344"/>
        <v>-0.14676269332916747</v>
      </c>
      <c r="AM495" s="4">
        <f t="shared" si="345"/>
        <v>0.14676269332916747</v>
      </c>
      <c r="AN495" s="4">
        <f t="shared" si="346"/>
        <v>-1.7139785970942041</v>
      </c>
      <c r="AO495" s="4">
        <f t="shared" si="320"/>
        <v>-1.0325803780659273</v>
      </c>
      <c r="AP495" s="4">
        <f t="shared" si="320"/>
        <v>-0.6813982190282768</v>
      </c>
      <c r="AQ495" s="4">
        <f t="shared" si="347"/>
        <v>-7.3381346664583735E-2</v>
      </c>
      <c r="AR495" s="4">
        <f t="shared" si="348"/>
        <v>7.3381346664583735E-2</v>
      </c>
      <c r="AS495" s="4">
        <f t="shared" si="362"/>
        <v>-1.042643895186405</v>
      </c>
      <c r="AT495" s="4">
        <f t="shared" si="362"/>
        <v>-0.80142586323296172</v>
      </c>
      <c r="AU495" s="4">
        <f t="shared" si="362"/>
        <v>-0.59813214915697854</v>
      </c>
      <c r="AV495" s="4">
        <f t="shared" si="362"/>
        <v>-7.3250055427977523E-2</v>
      </c>
      <c r="AW495" s="4">
        <f t="shared" si="362"/>
        <v>7.3250055427977523E-2</v>
      </c>
      <c r="AX495" s="4">
        <f t="shared" si="363"/>
        <v>-187.67590113355288</v>
      </c>
      <c r="AY495" s="4">
        <f t="shared" si="363"/>
        <v>-144.25665538193311</v>
      </c>
      <c r="AZ495" s="4">
        <f t="shared" si="363"/>
        <v>-107.66378684825612</v>
      </c>
      <c r="BA495" s="4">
        <f t="shared" si="363"/>
        <v>-13.185009977035953</v>
      </c>
      <c r="BB495" s="4">
        <f t="shared" si="363"/>
        <v>13.185009977035953</v>
      </c>
      <c r="BC495" s="4">
        <f t="shared" si="349"/>
        <v>-0.65400000000000003</v>
      </c>
      <c r="BD495" s="4">
        <f t="shared" si="321"/>
        <v>-0.53243243243243243</v>
      </c>
      <c r="BE495" s="4">
        <f t="shared" si="321"/>
        <v>-0.26</v>
      </c>
      <c r="BF495" s="4">
        <f t="shared" si="350"/>
        <v>-6.9306930693069382E-2</v>
      </c>
      <c r="BG495" s="4">
        <f t="shared" si="351"/>
        <v>7.4468085106383058E-2</v>
      </c>
      <c r="BH495" s="4">
        <f t="shared" si="352"/>
        <v>1.7259293924064394</v>
      </c>
      <c r="BI495" s="4">
        <f t="shared" si="353"/>
        <v>3.6446068843409889</v>
      </c>
      <c r="BJ495" s="4">
        <f t="shared" si="354"/>
        <v>0.47355707959118304</v>
      </c>
      <c r="BK495" s="4">
        <f t="shared" si="355"/>
        <v>0.103776895678256</v>
      </c>
      <c r="BL495" s="4">
        <f t="shared" si="356"/>
        <v>2.0441946570848306</v>
      </c>
      <c r="BM495" s="4">
        <f t="shared" si="357"/>
        <v>5.0766640700572692E-2</v>
      </c>
      <c r="BN495" s="3">
        <f t="shared" si="358"/>
        <v>0</v>
      </c>
      <c r="BO495" s="3">
        <v>100</v>
      </c>
      <c r="BP495" s="3">
        <f t="shared" si="359"/>
        <v>-1</v>
      </c>
      <c r="BQ495" s="3">
        <f t="shared" si="360"/>
        <v>-100</v>
      </c>
      <c r="BR495"/>
    </row>
    <row r="496" spans="1:70" x14ac:dyDescent="0.25">
      <c r="A496" t="s">
        <v>127</v>
      </c>
      <c r="B496" t="s">
        <v>300</v>
      </c>
      <c r="C496" t="s">
        <v>173</v>
      </c>
      <c r="D496" t="s">
        <v>13</v>
      </c>
      <c r="E496" t="s">
        <v>15</v>
      </c>
      <c r="F496" s="3">
        <v>1</v>
      </c>
      <c r="G496" s="3">
        <v>2</v>
      </c>
      <c r="H496" s="3" t="str">
        <f t="shared" si="361"/>
        <v>A</v>
      </c>
      <c r="I496" s="3">
        <v>2.35</v>
      </c>
      <c r="J496" s="3">
        <v>3.6</v>
      </c>
      <c r="K496" s="3">
        <v>2.88</v>
      </c>
      <c r="L496" s="3">
        <v>1.57</v>
      </c>
      <c r="M496" s="3">
        <v>2.38</v>
      </c>
      <c r="N496" s="3">
        <f t="shared" si="322"/>
        <v>3</v>
      </c>
      <c r="O496" s="3">
        <f t="shared" si="323"/>
        <v>5.0531914893617191E-2</v>
      </c>
      <c r="P496" s="3">
        <f t="shared" si="324"/>
        <v>5.7110742386126456E-2</v>
      </c>
      <c r="Q496" s="3">
        <f t="shared" si="325"/>
        <v>2.4687500000000004</v>
      </c>
      <c r="R496" s="3">
        <f t="shared" si="326"/>
        <v>3.7819148936170222</v>
      </c>
      <c r="S496" s="3">
        <f t="shared" si="327"/>
        <v>3.0255319148936173</v>
      </c>
      <c r="T496" s="3">
        <f t="shared" si="328"/>
        <v>1.6493351063829791</v>
      </c>
      <c r="U496" s="3">
        <f t="shared" si="329"/>
        <v>2.5002659574468087</v>
      </c>
      <c r="V496" s="4">
        <f t="shared" si="330"/>
        <v>0.42553191489361702</v>
      </c>
      <c r="W496" s="4">
        <f t="shared" si="331"/>
        <v>0.27777777777777779</v>
      </c>
      <c r="X496" s="4">
        <f t="shared" si="332"/>
        <v>0.34722222222222221</v>
      </c>
      <c r="Y496" s="4">
        <f t="shared" si="333"/>
        <v>0.63694267515923564</v>
      </c>
      <c r="Z496" s="4">
        <f t="shared" si="334"/>
        <v>0.42016806722689076</v>
      </c>
      <c r="AA496" s="4">
        <f t="shared" si="335"/>
        <v>0.65277777777777779</v>
      </c>
      <c r="AB496" s="4">
        <f t="shared" si="336"/>
        <v>0.81597222222222232</v>
      </c>
      <c r="AC496" s="4">
        <f t="shared" si="337"/>
        <v>1.5319148936170213</v>
      </c>
      <c r="AD496" s="4">
        <f t="shared" si="338"/>
        <v>1.25</v>
      </c>
      <c r="AE496" s="4">
        <f t="shared" si="339"/>
        <v>1.225531914893617</v>
      </c>
      <c r="AF496" s="4">
        <f t="shared" si="340"/>
        <v>0.79999999999999993</v>
      </c>
      <c r="AG496" s="4">
        <f t="shared" si="341"/>
        <v>0.65966386554621859</v>
      </c>
      <c r="AH496" s="4">
        <f t="shared" si="342"/>
        <v>1.5159235668789808</v>
      </c>
      <c r="AI496" s="4">
        <f t="shared" si="343"/>
        <v>-0.55678191489361684</v>
      </c>
      <c r="AJ496" s="4">
        <f t="shared" si="319"/>
        <v>-1.3131648936170217</v>
      </c>
      <c r="AK496" s="4">
        <f t="shared" si="319"/>
        <v>0.75638297872340488</v>
      </c>
      <c r="AL496" s="4">
        <f t="shared" si="344"/>
        <v>-0.8509308510638296</v>
      </c>
      <c r="AM496" s="4">
        <f t="shared" si="345"/>
        <v>0.8509308510638296</v>
      </c>
      <c r="AN496" s="4">
        <f t="shared" si="346"/>
        <v>-0.27839095744680842</v>
      </c>
      <c r="AO496" s="4">
        <f t="shared" si="320"/>
        <v>-0.65658244680851086</v>
      </c>
      <c r="AP496" s="4">
        <f t="shared" si="320"/>
        <v>0.37819148936170244</v>
      </c>
      <c r="AQ496" s="4">
        <f t="shared" si="347"/>
        <v>-0.4254654255319148</v>
      </c>
      <c r="AR496" s="4">
        <f t="shared" si="348"/>
        <v>0.4254654255319148</v>
      </c>
      <c r="AS496" s="4">
        <f t="shared" si="362"/>
        <v>-0.27151601590072799</v>
      </c>
      <c r="AT496" s="4">
        <f t="shared" si="362"/>
        <v>-0.5809886905101469</v>
      </c>
      <c r="AU496" s="4">
        <f t="shared" si="362"/>
        <v>0.36156574830006971</v>
      </c>
      <c r="AV496" s="4">
        <f t="shared" si="362"/>
        <v>-0.40226480099635514</v>
      </c>
      <c r="AW496" s="4">
        <f t="shared" si="362"/>
        <v>0.40226480099635514</v>
      </c>
      <c r="AX496" s="4">
        <f t="shared" si="363"/>
        <v>-48.872882862131036</v>
      </c>
      <c r="AY496" s="4">
        <f t="shared" si="363"/>
        <v>-104.57796429182643</v>
      </c>
      <c r="AZ496" s="4">
        <f t="shared" si="363"/>
        <v>65.081834694012542</v>
      </c>
      <c r="BA496" s="4">
        <f t="shared" si="363"/>
        <v>-72.407664179343925</v>
      </c>
      <c r="BB496" s="4">
        <f t="shared" si="363"/>
        <v>72.407664179343925</v>
      </c>
      <c r="BC496" s="4">
        <f t="shared" si="349"/>
        <v>-0.18402777777777771</v>
      </c>
      <c r="BD496" s="4">
        <f t="shared" si="321"/>
        <v>-0.34722222222222227</v>
      </c>
      <c r="BE496" s="4">
        <f t="shared" si="321"/>
        <v>0.25000000000000017</v>
      </c>
      <c r="BF496" s="4">
        <f t="shared" si="350"/>
        <v>-0.34033613445378141</v>
      </c>
      <c r="BG496" s="4">
        <f t="shared" si="351"/>
        <v>0.51592356687898067</v>
      </c>
      <c r="BH496" s="4">
        <f t="shared" si="352"/>
        <v>0.65910587782278685</v>
      </c>
      <c r="BI496" s="4">
        <f t="shared" si="353"/>
        <v>3.0920656028368803</v>
      </c>
      <c r="BJ496" s="4">
        <f t="shared" si="354"/>
        <v>0.21316037965626486</v>
      </c>
      <c r="BK496" s="4">
        <f t="shared" si="355"/>
        <v>0.60169897510807202</v>
      </c>
      <c r="BL496" s="4">
        <f t="shared" si="356"/>
        <v>2.0748005319148941</v>
      </c>
      <c r="BM496" s="4">
        <f t="shared" si="357"/>
        <v>0.29000328747397536</v>
      </c>
      <c r="BN496" s="3">
        <f t="shared" si="358"/>
        <v>0</v>
      </c>
      <c r="BO496" s="3">
        <v>100</v>
      </c>
      <c r="BP496" s="3">
        <f t="shared" si="359"/>
        <v>-1</v>
      </c>
      <c r="BQ496" s="3">
        <f t="shared" si="360"/>
        <v>-100</v>
      </c>
      <c r="BR496"/>
    </row>
    <row r="497" spans="1:70" x14ac:dyDescent="0.25">
      <c r="A497" t="s">
        <v>127</v>
      </c>
      <c r="B497" t="s">
        <v>300</v>
      </c>
      <c r="C497" t="s">
        <v>173</v>
      </c>
      <c r="D497" t="s">
        <v>17</v>
      </c>
      <c r="E497" t="s">
        <v>22</v>
      </c>
      <c r="F497" s="3">
        <v>0</v>
      </c>
      <c r="G497" s="3">
        <v>0</v>
      </c>
      <c r="H497" s="3" t="str">
        <f t="shared" si="361"/>
        <v>D</v>
      </c>
      <c r="I497" s="3">
        <v>2.2999999999999998</v>
      </c>
      <c r="J497" s="3">
        <v>3.4</v>
      </c>
      <c r="K497" s="3">
        <v>3.1</v>
      </c>
      <c r="L497" s="3">
        <v>1.88</v>
      </c>
      <c r="M497" s="3">
        <v>2.02</v>
      </c>
      <c r="N497" s="3">
        <f t="shared" si="322"/>
        <v>0</v>
      </c>
      <c r="O497" s="3">
        <f t="shared" si="323"/>
        <v>5.1480900915765959E-2</v>
      </c>
      <c r="P497" s="3">
        <f t="shared" si="324"/>
        <v>2.6964398567516312E-2</v>
      </c>
      <c r="Q497" s="3">
        <f t="shared" si="325"/>
        <v>2.4184060721062615</v>
      </c>
      <c r="R497" s="3">
        <f t="shared" si="326"/>
        <v>3.5750350631136043</v>
      </c>
      <c r="S497" s="3">
        <f t="shared" si="327"/>
        <v>3.2595907928388748</v>
      </c>
      <c r="T497" s="3">
        <f t="shared" si="328"/>
        <v>1.9767840937216399</v>
      </c>
      <c r="U497" s="3">
        <f t="shared" si="329"/>
        <v>2.1239914198498471</v>
      </c>
      <c r="V497" s="4">
        <f t="shared" si="330"/>
        <v>0.43478260869565222</v>
      </c>
      <c r="W497" s="4">
        <f t="shared" si="331"/>
        <v>0.29411764705882354</v>
      </c>
      <c r="X497" s="4">
        <f t="shared" si="332"/>
        <v>0.32258064516129031</v>
      </c>
      <c r="Y497" s="4">
        <f t="shared" si="333"/>
        <v>0.53191489361702127</v>
      </c>
      <c r="Z497" s="4">
        <f t="shared" si="334"/>
        <v>0.49504950495049505</v>
      </c>
      <c r="AA497" s="4">
        <f t="shared" si="335"/>
        <v>0.67647058823529405</v>
      </c>
      <c r="AB497" s="4">
        <f t="shared" si="336"/>
        <v>0.74193548387096764</v>
      </c>
      <c r="AC497" s="4">
        <f t="shared" si="337"/>
        <v>1.4782608695652175</v>
      </c>
      <c r="AD497" s="4">
        <f t="shared" si="338"/>
        <v>1.096774193548387</v>
      </c>
      <c r="AE497" s="4">
        <f t="shared" si="339"/>
        <v>1.347826086956522</v>
      </c>
      <c r="AF497" s="4">
        <f t="shared" si="340"/>
        <v>0.91176470588235303</v>
      </c>
      <c r="AG497" s="4">
        <f t="shared" si="341"/>
        <v>0.93069306930693063</v>
      </c>
      <c r="AH497" s="4">
        <f t="shared" si="342"/>
        <v>1.074468085106383</v>
      </c>
      <c r="AI497" s="4">
        <f t="shared" si="343"/>
        <v>-0.8411847207326133</v>
      </c>
      <c r="AJ497" s="4">
        <f t="shared" si="319"/>
        <v>-1.1566289910073428</v>
      </c>
      <c r="AK497" s="4">
        <f t="shared" si="319"/>
        <v>0.31544427027472954</v>
      </c>
      <c r="AL497" s="4">
        <f t="shared" si="344"/>
        <v>-0.14720732612820719</v>
      </c>
      <c r="AM497" s="4">
        <f t="shared" si="345"/>
        <v>0.14720732612820719</v>
      </c>
      <c r="AN497" s="4">
        <f t="shared" si="346"/>
        <v>-0.42059236036630665</v>
      </c>
      <c r="AO497" s="4">
        <f t="shared" si="320"/>
        <v>-0.57831449550367142</v>
      </c>
      <c r="AP497" s="4">
        <f t="shared" si="320"/>
        <v>0.15772213513736477</v>
      </c>
      <c r="AQ497" s="4">
        <f t="shared" si="347"/>
        <v>-7.3603663064103597E-2</v>
      </c>
      <c r="AR497" s="4">
        <f t="shared" si="348"/>
        <v>7.3603663064103597E-2</v>
      </c>
      <c r="AS497" s="4">
        <f t="shared" si="362"/>
        <v>-0.39813142153507491</v>
      </c>
      <c r="AT497" s="4">
        <f t="shared" si="362"/>
        <v>-0.52432164339448939</v>
      </c>
      <c r="AU497" s="4">
        <f t="shared" si="362"/>
        <v>0.15643346922075085</v>
      </c>
      <c r="AV497" s="4">
        <f t="shared" si="362"/>
        <v>-7.3471177513436611E-2</v>
      </c>
      <c r="AW497" s="4">
        <f t="shared" si="362"/>
        <v>7.3471177513436611E-2</v>
      </c>
      <c r="AX497" s="4">
        <f t="shared" si="363"/>
        <v>-71.663655876313484</v>
      </c>
      <c r="AY497" s="4">
        <f t="shared" si="363"/>
        <v>-94.377895811008088</v>
      </c>
      <c r="AZ497" s="4">
        <f t="shared" si="363"/>
        <v>28.158024459735156</v>
      </c>
      <c r="BA497" s="4">
        <f t="shared" si="363"/>
        <v>-13.224811952418589</v>
      </c>
      <c r="BB497" s="4">
        <f t="shared" si="363"/>
        <v>13.224811952418589</v>
      </c>
      <c r="BC497" s="4">
        <f t="shared" si="349"/>
        <v>-0.25806451612903242</v>
      </c>
      <c r="BD497" s="4">
        <f t="shared" si="321"/>
        <v>-0.32352941176470595</v>
      </c>
      <c r="BE497" s="4">
        <f t="shared" si="321"/>
        <v>9.6774193548387011E-2</v>
      </c>
      <c r="BF497" s="4">
        <f t="shared" si="350"/>
        <v>-6.9306930693069299E-2</v>
      </c>
      <c r="BG497" s="4">
        <f t="shared" si="351"/>
        <v>7.4468085106382961E-2</v>
      </c>
      <c r="BH497" s="4">
        <f t="shared" si="352"/>
        <v>0.59789734972956321</v>
      </c>
      <c r="BI497" s="4">
        <f t="shared" si="353"/>
        <v>3.0843439760195803</v>
      </c>
      <c r="BJ497" s="4">
        <f t="shared" si="354"/>
        <v>0.19384911487763568</v>
      </c>
      <c r="BK497" s="4">
        <f t="shared" si="355"/>
        <v>0.10409129854559494</v>
      </c>
      <c r="BL497" s="4">
        <f t="shared" si="356"/>
        <v>2.0503877567857436</v>
      </c>
      <c r="BM497" s="4">
        <f t="shared" si="357"/>
        <v>5.0766640700572629E-2</v>
      </c>
      <c r="BN497" s="3">
        <f t="shared" si="358"/>
        <v>0</v>
      </c>
      <c r="BO497" s="3">
        <v>100</v>
      </c>
      <c r="BP497" s="3">
        <f t="shared" si="359"/>
        <v>-1</v>
      </c>
      <c r="BQ497" s="3">
        <f t="shared" si="360"/>
        <v>-100</v>
      </c>
      <c r="BR497"/>
    </row>
    <row r="498" spans="1:70" x14ac:dyDescent="0.25">
      <c r="A498" t="s">
        <v>127</v>
      </c>
      <c r="B498" t="s">
        <v>300</v>
      </c>
      <c r="C498" t="s">
        <v>173</v>
      </c>
      <c r="D498" t="s">
        <v>18</v>
      </c>
      <c r="E498" t="s">
        <v>26</v>
      </c>
      <c r="F498" s="3">
        <v>1</v>
      </c>
      <c r="G498" s="3">
        <v>4</v>
      </c>
      <c r="H498" s="3" t="str">
        <f t="shared" si="361"/>
        <v>A</v>
      </c>
      <c r="I498" s="3">
        <v>1.53</v>
      </c>
      <c r="J498" s="3">
        <v>4.33</v>
      </c>
      <c r="K498" s="3">
        <v>5.75</v>
      </c>
      <c r="L498" s="3">
        <v>1.57</v>
      </c>
      <c r="M498" s="3">
        <v>2.38</v>
      </c>
      <c r="N498" s="3">
        <f t="shared" si="322"/>
        <v>5</v>
      </c>
      <c r="O498" s="3">
        <f t="shared" si="323"/>
        <v>5.8454696937181083E-2</v>
      </c>
      <c r="P498" s="3">
        <f t="shared" si="324"/>
        <v>5.7110742386126456E-2</v>
      </c>
      <c r="Q498" s="3">
        <f t="shared" si="325"/>
        <v>1.619435686313887</v>
      </c>
      <c r="R498" s="3">
        <f t="shared" si="326"/>
        <v>4.5831088377379938</v>
      </c>
      <c r="S498" s="3">
        <f t="shared" si="327"/>
        <v>6.0861145073887908</v>
      </c>
      <c r="T498" s="3">
        <f t="shared" si="328"/>
        <v>1.6617738741913743</v>
      </c>
      <c r="U498" s="3">
        <f t="shared" si="329"/>
        <v>2.5191221787104907</v>
      </c>
      <c r="V498" s="4">
        <f t="shared" si="330"/>
        <v>0.65359477124183007</v>
      </c>
      <c r="W498" s="4">
        <f t="shared" si="331"/>
        <v>0.23094688221709006</v>
      </c>
      <c r="X498" s="4">
        <f t="shared" si="332"/>
        <v>0.17391304347826086</v>
      </c>
      <c r="Y498" s="4">
        <f t="shared" si="333"/>
        <v>0.63694267515923564</v>
      </c>
      <c r="Z498" s="4">
        <f t="shared" si="334"/>
        <v>0.42016806722689076</v>
      </c>
      <c r="AA498" s="4">
        <f t="shared" si="335"/>
        <v>0.35334872979214782</v>
      </c>
      <c r="AB498" s="4">
        <f t="shared" si="336"/>
        <v>0.26608695652173914</v>
      </c>
      <c r="AC498" s="4">
        <f t="shared" si="337"/>
        <v>2.8300653594771243</v>
      </c>
      <c r="AD498" s="4">
        <f t="shared" si="338"/>
        <v>0.75304347826086959</v>
      </c>
      <c r="AE498" s="4">
        <f t="shared" si="339"/>
        <v>3.7581699346405228</v>
      </c>
      <c r="AF498" s="4">
        <f t="shared" si="340"/>
        <v>1.3279445727482679</v>
      </c>
      <c r="AG498" s="4">
        <f t="shared" si="341"/>
        <v>0.65966386554621859</v>
      </c>
      <c r="AH498" s="4">
        <f t="shared" si="342"/>
        <v>1.5159235668789808</v>
      </c>
      <c r="AI498" s="4">
        <f t="shared" si="343"/>
        <v>-4.466678821074904</v>
      </c>
      <c r="AJ498" s="4">
        <f t="shared" si="319"/>
        <v>-2.963673151424107</v>
      </c>
      <c r="AK498" s="4">
        <f t="shared" si="319"/>
        <v>-1.503005669650797</v>
      </c>
      <c r="AL498" s="4">
        <f t="shared" si="344"/>
        <v>-0.85734830451911637</v>
      </c>
      <c r="AM498" s="4">
        <f t="shared" si="345"/>
        <v>0.85734830451911637</v>
      </c>
      <c r="AN498" s="4">
        <f t="shared" si="346"/>
        <v>-2.233339410537452</v>
      </c>
      <c r="AO498" s="4">
        <f t="shared" si="320"/>
        <v>-1.4818365757120535</v>
      </c>
      <c r="AP498" s="4">
        <f t="shared" si="320"/>
        <v>-0.75150283482539848</v>
      </c>
      <c r="AQ498" s="4">
        <f t="shared" si="347"/>
        <v>-0.42867415225955818</v>
      </c>
      <c r="AR498" s="4">
        <f t="shared" si="348"/>
        <v>0.42867415225955818</v>
      </c>
      <c r="AS498" s="4">
        <f t="shared" si="362"/>
        <v>-1.1498067674751633</v>
      </c>
      <c r="AT498" s="4">
        <f t="shared" si="362"/>
        <v>-0.97715778978553569</v>
      </c>
      <c r="AU498" s="4">
        <f t="shared" si="362"/>
        <v>-0.64446222947067966</v>
      </c>
      <c r="AV498" s="4">
        <f t="shared" si="362"/>
        <v>-0.40497856686271921</v>
      </c>
      <c r="AW498" s="4">
        <f t="shared" si="362"/>
        <v>0.40497856686271921</v>
      </c>
      <c r="AX498" s="4">
        <f t="shared" si="363"/>
        <v>-206.96521814552938</v>
      </c>
      <c r="AY498" s="4">
        <f t="shared" si="363"/>
        <v>-175.88840216139644</v>
      </c>
      <c r="AZ498" s="4">
        <f t="shared" si="363"/>
        <v>-116.00320130472234</v>
      </c>
      <c r="BA498" s="4">
        <f t="shared" si="363"/>
        <v>-72.896142035289458</v>
      </c>
      <c r="BB498" s="4">
        <f t="shared" si="363"/>
        <v>72.896142035289458</v>
      </c>
      <c r="BC498" s="4">
        <f t="shared" si="349"/>
        <v>-0.73391304347826092</v>
      </c>
      <c r="BD498" s="4">
        <f t="shared" si="321"/>
        <v>-0.64665127020785218</v>
      </c>
      <c r="BE498" s="4">
        <f t="shared" si="321"/>
        <v>-0.24695652173913044</v>
      </c>
      <c r="BF498" s="4">
        <f t="shared" si="350"/>
        <v>-0.34033613445378141</v>
      </c>
      <c r="BG498" s="4">
        <f t="shared" si="351"/>
        <v>0.51592356687898067</v>
      </c>
      <c r="BH498" s="4">
        <f t="shared" si="352"/>
        <v>2.2727957923415834</v>
      </c>
      <c r="BI498" s="4">
        <f t="shared" si="353"/>
        <v>4.0962196771468902</v>
      </c>
      <c r="BJ498" s="4">
        <f t="shared" si="354"/>
        <v>0.55485202735138395</v>
      </c>
      <c r="BK498" s="4">
        <f t="shared" si="355"/>
        <v>0.60623679996425739</v>
      </c>
      <c r="BL498" s="4">
        <f t="shared" si="356"/>
        <v>2.0904480264509324</v>
      </c>
      <c r="BM498" s="4">
        <f t="shared" si="357"/>
        <v>0.29000328747397691</v>
      </c>
      <c r="BN498" s="3">
        <f t="shared" si="358"/>
        <v>0</v>
      </c>
      <c r="BO498" s="3">
        <v>100</v>
      </c>
      <c r="BP498" s="3">
        <f t="shared" si="359"/>
        <v>-1</v>
      </c>
      <c r="BQ498" s="3">
        <f t="shared" si="360"/>
        <v>-100</v>
      </c>
      <c r="BR498"/>
    </row>
    <row r="499" spans="1:70" x14ac:dyDescent="0.25">
      <c r="A499" t="s">
        <v>127</v>
      </c>
      <c r="B499" t="s">
        <v>300</v>
      </c>
      <c r="C499" t="s">
        <v>174</v>
      </c>
      <c r="D499" t="s">
        <v>130</v>
      </c>
      <c r="E499" t="s">
        <v>23</v>
      </c>
      <c r="F499" s="3">
        <v>0</v>
      </c>
      <c r="G499" s="3">
        <v>4</v>
      </c>
      <c r="H499" s="3" t="str">
        <f t="shared" si="361"/>
        <v>A</v>
      </c>
      <c r="I499" s="3">
        <v>1.4</v>
      </c>
      <c r="J499" s="3">
        <v>5</v>
      </c>
      <c r="K499" s="3">
        <v>7</v>
      </c>
      <c r="L499" s="3">
        <v>1.33</v>
      </c>
      <c r="M499" s="3">
        <v>3.4</v>
      </c>
      <c r="N499" s="3">
        <f t="shared" si="322"/>
        <v>4</v>
      </c>
      <c r="O499" s="3">
        <f t="shared" si="323"/>
        <v>5.7142857142857162E-2</v>
      </c>
      <c r="P499" s="3">
        <f t="shared" si="324"/>
        <v>4.5997346306943854E-2</v>
      </c>
      <c r="Q499" s="3">
        <f t="shared" si="325"/>
        <v>1.48</v>
      </c>
      <c r="R499" s="3">
        <f t="shared" si="326"/>
        <v>5.2857142857142856</v>
      </c>
      <c r="S499" s="3">
        <f t="shared" si="327"/>
        <v>7.4</v>
      </c>
      <c r="T499" s="3">
        <f t="shared" si="328"/>
        <v>1.4060000000000001</v>
      </c>
      <c r="U499" s="3">
        <f t="shared" si="329"/>
        <v>3.5942857142857143</v>
      </c>
      <c r="V499" s="4">
        <f t="shared" si="330"/>
        <v>0.7142857142857143</v>
      </c>
      <c r="W499" s="4">
        <f t="shared" si="331"/>
        <v>0.2</v>
      </c>
      <c r="X499" s="4">
        <f t="shared" si="332"/>
        <v>0.14285714285714285</v>
      </c>
      <c r="Y499" s="4">
        <f t="shared" si="333"/>
        <v>0.75187969924812026</v>
      </c>
      <c r="Z499" s="4">
        <f t="shared" si="334"/>
        <v>0.29411764705882354</v>
      </c>
      <c r="AA499" s="4">
        <f t="shared" si="335"/>
        <v>0.27999999999999997</v>
      </c>
      <c r="AB499" s="4">
        <f t="shared" si="336"/>
        <v>0.19999999999999998</v>
      </c>
      <c r="AC499" s="4">
        <f t="shared" si="337"/>
        <v>3.5714285714285716</v>
      </c>
      <c r="AD499" s="4">
        <f t="shared" si="338"/>
        <v>0.7142857142857143</v>
      </c>
      <c r="AE499" s="4">
        <f t="shared" si="339"/>
        <v>5</v>
      </c>
      <c r="AF499" s="4">
        <f t="shared" si="340"/>
        <v>1.4</v>
      </c>
      <c r="AG499" s="4">
        <f t="shared" si="341"/>
        <v>0.39117647058823535</v>
      </c>
      <c r="AH499" s="4">
        <f t="shared" si="342"/>
        <v>2.5563909774436087</v>
      </c>
      <c r="AI499" s="4">
        <f t="shared" si="343"/>
        <v>-5.92</v>
      </c>
      <c r="AJ499" s="4">
        <f t="shared" ref="AJ499:AK536" si="364">Q499-R499</f>
        <v>-3.8057142857142856</v>
      </c>
      <c r="AK499" s="4">
        <f t="shared" si="364"/>
        <v>-2.1142857142857148</v>
      </c>
      <c r="AL499" s="4">
        <f t="shared" si="344"/>
        <v>-2.1882857142857142</v>
      </c>
      <c r="AM499" s="4">
        <f t="shared" si="345"/>
        <v>2.1882857142857142</v>
      </c>
      <c r="AN499" s="4">
        <f t="shared" si="346"/>
        <v>-2.96</v>
      </c>
      <c r="AO499" s="4">
        <f t="shared" ref="AO499:AP536" si="365">(Q499-R499)/2</f>
        <v>-1.9028571428571428</v>
      </c>
      <c r="AP499" s="4">
        <f t="shared" si="365"/>
        <v>-1.0571428571428574</v>
      </c>
      <c r="AQ499" s="4">
        <f t="shared" si="347"/>
        <v>-1.0941428571428571</v>
      </c>
      <c r="AR499" s="4">
        <f t="shared" si="348"/>
        <v>1.0941428571428571</v>
      </c>
      <c r="AS499" s="4">
        <f t="shared" si="362"/>
        <v>-1.2449972115222261</v>
      </c>
      <c r="AT499" s="4">
        <f t="shared" si="362"/>
        <v>-1.0869374394022107</v>
      </c>
      <c r="AU499" s="4">
        <f t="shared" si="362"/>
        <v>-0.81316879999086944</v>
      </c>
      <c r="AV499" s="4">
        <f t="shared" si="362"/>
        <v>-0.83032323301178224</v>
      </c>
      <c r="AW499" s="4">
        <f t="shared" si="362"/>
        <v>0.83032323301178224</v>
      </c>
      <c r="AX499" s="4">
        <f t="shared" si="363"/>
        <v>-224.09949807400071</v>
      </c>
      <c r="AY499" s="4">
        <f t="shared" si="363"/>
        <v>-195.64873909239793</v>
      </c>
      <c r="AZ499" s="4">
        <f t="shared" si="363"/>
        <v>-146.37038399835652</v>
      </c>
      <c r="BA499" s="4">
        <f t="shared" si="363"/>
        <v>-149.4581819421208</v>
      </c>
      <c r="BB499" s="4">
        <f t="shared" si="363"/>
        <v>149.4581819421208</v>
      </c>
      <c r="BC499" s="4">
        <f t="shared" si="349"/>
        <v>-0.79999999999999993</v>
      </c>
      <c r="BD499" s="4">
        <f t="shared" ref="BD499:BE536" si="366">(Q499-R499)/R499</f>
        <v>-0.72</v>
      </c>
      <c r="BE499" s="4">
        <f t="shared" si="366"/>
        <v>-0.28571428571428575</v>
      </c>
      <c r="BF499" s="4">
        <f t="shared" si="350"/>
        <v>-0.60882352941176465</v>
      </c>
      <c r="BG499" s="4">
        <f t="shared" si="351"/>
        <v>1.5563909774436089</v>
      </c>
      <c r="BH499" s="4">
        <f t="shared" si="352"/>
        <v>3.0000018140584084</v>
      </c>
      <c r="BI499" s="4">
        <f t="shared" si="353"/>
        <v>4.7219047619047618</v>
      </c>
      <c r="BJ499" s="4">
        <f t="shared" si="354"/>
        <v>0.63533721354605266</v>
      </c>
      <c r="BK499" s="4">
        <f t="shared" si="355"/>
        <v>1.5473516677450758</v>
      </c>
      <c r="BL499" s="4">
        <f t="shared" si="356"/>
        <v>2.5001428571428574</v>
      </c>
      <c r="BM499" s="4">
        <f t="shared" si="357"/>
        <v>0.61890530108082564</v>
      </c>
      <c r="BN499" s="3">
        <f t="shared" si="358"/>
        <v>0</v>
      </c>
      <c r="BO499" s="3">
        <v>100</v>
      </c>
      <c r="BP499" s="3">
        <f t="shared" si="359"/>
        <v>-1</v>
      </c>
      <c r="BQ499" s="3">
        <f t="shared" si="360"/>
        <v>-100</v>
      </c>
      <c r="BR499"/>
    </row>
    <row r="500" spans="1:70" x14ac:dyDescent="0.25">
      <c r="A500" t="s">
        <v>127</v>
      </c>
      <c r="B500" t="s">
        <v>301</v>
      </c>
      <c r="C500" t="s">
        <v>134</v>
      </c>
      <c r="D500" t="s">
        <v>29</v>
      </c>
      <c r="E500" t="s">
        <v>25</v>
      </c>
      <c r="F500" s="3">
        <v>2</v>
      </c>
      <c r="G500" s="3">
        <v>3</v>
      </c>
      <c r="H500" s="3" t="str">
        <f t="shared" si="361"/>
        <v>A</v>
      </c>
      <c r="I500" s="3">
        <v>8.5</v>
      </c>
      <c r="J500" s="3">
        <v>5.25</v>
      </c>
      <c r="K500" s="3">
        <v>1.33</v>
      </c>
      <c r="L500" s="3">
        <v>1.4</v>
      </c>
      <c r="M500" s="3">
        <v>3</v>
      </c>
      <c r="N500" s="3">
        <f t="shared" si="322"/>
        <v>5</v>
      </c>
      <c r="O500" s="3">
        <f t="shared" si="323"/>
        <v>6.0002948547840163E-2</v>
      </c>
      <c r="P500" s="3">
        <f t="shared" si="324"/>
        <v>4.7619047619047561E-2</v>
      </c>
      <c r="Q500" s="3">
        <f t="shared" si="325"/>
        <v>9.0100250626566414</v>
      </c>
      <c r="R500" s="3">
        <f t="shared" si="326"/>
        <v>5.5650154798761609</v>
      </c>
      <c r="S500" s="3">
        <f t="shared" si="327"/>
        <v>1.4098039215686275</v>
      </c>
      <c r="T500" s="3">
        <f t="shared" si="328"/>
        <v>1.4840041279669762</v>
      </c>
      <c r="U500" s="3">
        <f t="shared" si="329"/>
        <v>3.1800088456435205</v>
      </c>
      <c r="V500" s="4">
        <f t="shared" si="330"/>
        <v>0.11764705882352941</v>
      </c>
      <c r="W500" s="4">
        <f t="shared" si="331"/>
        <v>0.19047619047619047</v>
      </c>
      <c r="X500" s="4">
        <f t="shared" si="332"/>
        <v>0.75187969924812026</v>
      </c>
      <c r="Y500" s="4">
        <f t="shared" si="333"/>
        <v>0.7142857142857143</v>
      </c>
      <c r="Z500" s="4">
        <f t="shared" si="334"/>
        <v>0.33333333333333331</v>
      </c>
      <c r="AA500" s="4">
        <f t="shared" si="335"/>
        <v>1.6190476190476191</v>
      </c>
      <c r="AB500" s="4">
        <f t="shared" si="336"/>
        <v>6.3909774436090219</v>
      </c>
      <c r="AC500" s="4">
        <f t="shared" si="337"/>
        <v>0.61764705882352944</v>
      </c>
      <c r="AD500" s="4">
        <f t="shared" si="338"/>
        <v>3.9473684210526314</v>
      </c>
      <c r="AE500" s="4">
        <f t="shared" si="339"/>
        <v>0.15647058823529414</v>
      </c>
      <c r="AF500" s="4">
        <f t="shared" si="340"/>
        <v>0.25333333333333335</v>
      </c>
      <c r="AG500" s="4">
        <f t="shared" si="341"/>
        <v>0.46666666666666662</v>
      </c>
      <c r="AH500" s="4">
        <f t="shared" si="342"/>
        <v>2.1428571428571428</v>
      </c>
      <c r="AI500" s="4">
        <f t="shared" si="343"/>
        <v>7.6002211410880136</v>
      </c>
      <c r="AJ500" s="4">
        <f t="shared" si="364"/>
        <v>3.4450095827804805</v>
      </c>
      <c r="AK500" s="4">
        <f t="shared" si="364"/>
        <v>4.1552115583075331</v>
      </c>
      <c r="AL500" s="4">
        <f t="shared" si="344"/>
        <v>-1.6960047176765443</v>
      </c>
      <c r="AM500" s="4">
        <f t="shared" si="345"/>
        <v>1.6960047176765443</v>
      </c>
      <c r="AN500" s="4">
        <f t="shared" si="346"/>
        <v>3.8001105705440068</v>
      </c>
      <c r="AO500" s="4">
        <f t="shared" si="365"/>
        <v>1.7225047913902403</v>
      </c>
      <c r="AP500" s="4">
        <f t="shared" si="365"/>
        <v>2.0776057791537665</v>
      </c>
      <c r="AQ500" s="4">
        <f t="shared" si="347"/>
        <v>-0.84800235883827213</v>
      </c>
      <c r="AR500" s="4">
        <f t="shared" si="348"/>
        <v>0.84800235883827213</v>
      </c>
      <c r="AS500" s="4">
        <f t="shared" si="362"/>
        <v>1.3134797729335965</v>
      </c>
      <c r="AT500" s="4">
        <f t="shared" si="362"/>
        <v>1.0448011460688635</v>
      </c>
      <c r="AU500" s="4">
        <f t="shared" si="362"/>
        <v>1.122201430330569</v>
      </c>
      <c r="AV500" s="4">
        <f t="shared" si="362"/>
        <v>-0.70333318678011336</v>
      </c>
      <c r="AW500" s="4">
        <f t="shared" si="362"/>
        <v>0.70333318678011336</v>
      </c>
      <c r="AX500" s="4">
        <f t="shared" si="363"/>
        <v>236.42635912804738</v>
      </c>
      <c r="AY500" s="4">
        <f t="shared" si="363"/>
        <v>188.06420629239543</v>
      </c>
      <c r="AZ500" s="4">
        <f t="shared" si="363"/>
        <v>201.9962574595024</v>
      </c>
      <c r="BA500" s="4">
        <f t="shared" si="363"/>
        <v>-126.5999736204204</v>
      </c>
      <c r="BB500" s="4">
        <f t="shared" si="363"/>
        <v>126.5999736204204</v>
      </c>
      <c r="BC500" s="4">
        <f t="shared" si="349"/>
        <v>5.3909774436090219</v>
      </c>
      <c r="BD500" s="4">
        <f t="shared" si="366"/>
        <v>0.61904761904761907</v>
      </c>
      <c r="BE500" s="4">
        <f t="shared" si="366"/>
        <v>2.947368421052631</v>
      </c>
      <c r="BF500" s="4">
        <f t="shared" si="350"/>
        <v>-0.53333333333333333</v>
      </c>
      <c r="BG500" s="4">
        <f t="shared" si="351"/>
        <v>1.1428571428571428</v>
      </c>
      <c r="BH500" s="4">
        <f t="shared" si="352"/>
        <v>3.8056369487288864</v>
      </c>
      <c r="BI500" s="4">
        <f t="shared" si="353"/>
        <v>5.3282814880338103</v>
      </c>
      <c r="BJ500" s="4">
        <f t="shared" si="354"/>
        <v>0.71423346481891758</v>
      </c>
      <c r="BK500" s="4">
        <f t="shared" si="355"/>
        <v>1.1992564367934604</v>
      </c>
      <c r="BL500" s="4">
        <f t="shared" si="356"/>
        <v>2.3320064868052484</v>
      </c>
      <c r="BM500" s="4">
        <f t="shared" si="357"/>
        <v>0.51425947722657994</v>
      </c>
      <c r="BN500" s="3">
        <f t="shared" si="358"/>
        <v>0</v>
      </c>
      <c r="BO500" s="3">
        <v>100</v>
      </c>
      <c r="BP500" s="3">
        <f t="shared" si="359"/>
        <v>-1</v>
      </c>
      <c r="BQ500" s="3">
        <f t="shared" si="360"/>
        <v>-100</v>
      </c>
      <c r="BR500"/>
    </row>
    <row r="501" spans="1:70" x14ac:dyDescent="0.25">
      <c r="A501" t="s">
        <v>127</v>
      </c>
      <c r="B501" t="s">
        <v>301</v>
      </c>
      <c r="C501" t="s">
        <v>136</v>
      </c>
      <c r="D501" t="s">
        <v>28</v>
      </c>
      <c r="E501" t="s">
        <v>141</v>
      </c>
      <c r="F501" s="3">
        <v>1</v>
      </c>
      <c r="G501" s="3">
        <v>1</v>
      </c>
      <c r="H501" s="3" t="str">
        <f t="shared" si="361"/>
        <v>D</v>
      </c>
      <c r="I501" s="3">
        <v>5</v>
      </c>
      <c r="J501" s="3">
        <v>4.0999999999999996</v>
      </c>
      <c r="K501" s="3">
        <v>1.65</v>
      </c>
      <c r="L501" s="3">
        <v>1.67</v>
      </c>
      <c r="M501" s="3">
        <v>2.2000000000000002</v>
      </c>
      <c r="N501" s="3">
        <f t="shared" si="322"/>
        <v>2</v>
      </c>
      <c r="O501" s="3">
        <f t="shared" si="323"/>
        <v>4.9963045084996383E-2</v>
      </c>
      <c r="P501" s="3">
        <f t="shared" si="324"/>
        <v>5.3347849755035481E-2</v>
      </c>
      <c r="Q501" s="3">
        <f t="shared" si="325"/>
        <v>5.2498152254249817</v>
      </c>
      <c r="R501" s="3">
        <f t="shared" si="326"/>
        <v>4.3048484848484847</v>
      </c>
      <c r="S501" s="3">
        <f t="shared" si="327"/>
        <v>1.7324390243902439</v>
      </c>
      <c r="T501" s="3">
        <f t="shared" si="328"/>
        <v>1.7534382852919439</v>
      </c>
      <c r="U501" s="3">
        <f t="shared" si="329"/>
        <v>2.3099186991869924</v>
      </c>
      <c r="V501" s="4">
        <f t="shared" si="330"/>
        <v>0.2</v>
      </c>
      <c r="W501" s="4">
        <f t="shared" si="331"/>
        <v>0.24390243902439027</v>
      </c>
      <c r="X501" s="4">
        <f t="shared" si="332"/>
        <v>0.60606060606060608</v>
      </c>
      <c r="Y501" s="4">
        <f t="shared" si="333"/>
        <v>0.5988023952095809</v>
      </c>
      <c r="Z501" s="4">
        <f t="shared" si="334"/>
        <v>0.45454545454545453</v>
      </c>
      <c r="AA501" s="4">
        <f t="shared" si="335"/>
        <v>1.2195121951219514</v>
      </c>
      <c r="AB501" s="4">
        <f t="shared" si="336"/>
        <v>3.0303030303030303</v>
      </c>
      <c r="AC501" s="4">
        <f t="shared" si="337"/>
        <v>0.82</v>
      </c>
      <c r="AD501" s="4">
        <f t="shared" si="338"/>
        <v>2.4848484848484849</v>
      </c>
      <c r="AE501" s="4">
        <f t="shared" si="339"/>
        <v>0.32999999999999996</v>
      </c>
      <c r="AF501" s="4">
        <f t="shared" si="340"/>
        <v>0.40243902439024393</v>
      </c>
      <c r="AG501" s="4">
        <f t="shared" si="341"/>
        <v>0.75909090909090904</v>
      </c>
      <c r="AH501" s="4">
        <f t="shared" si="342"/>
        <v>1.317365269461078</v>
      </c>
      <c r="AI501" s="4">
        <f t="shared" si="343"/>
        <v>3.5173762010347378</v>
      </c>
      <c r="AJ501" s="4">
        <f t="shared" si="364"/>
        <v>0.94496674057649699</v>
      </c>
      <c r="AK501" s="4">
        <f t="shared" si="364"/>
        <v>2.5724094604582408</v>
      </c>
      <c r="AL501" s="4">
        <f t="shared" si="344"/>
        <v>-0.55648041389504854</v>
      </c>
      <c r="AM501" s="4">
        <f t="shared" si="345"/>
        <v>0.55648041389504854</v>
      </c>
      <c r="AN501" s="4">
        <f t="shared" si="346"/>
        <v>1.7586881005173689</v>
      </c>
      <c r="AO501" s="4">
        <f t="shared" si="365"/>
        <v>0.47248337028824849</v>
      </c>
      <c r="AP501" s="4">
        <f t="shared" si="365"/>
        <v>1.2862047302291204</v>
      </c>
      <c r="AQ501" s="4">
        <f t="shared" si="347"/>
        <v>-0.27824020694752427</v>
      </c>
      <c r="AR501" s="4">
        <f t="shared" si="348"/>
        <v>0.27824020694752427</v>
      </c>
      <c r="AS501" s="4">
        <f t="shared" si="362"/>
        <v>1.0537808446383345</v>
      </c>
      <c r="AT501" s="4">
        <f t="shared" si="362"/>
        <v>0.44139299067659482</v>
      </c>
      <c r="AU501" s="4">
        <f t="shared" si="362"/>
        <v>0.90993797387120934</v>
      </c>
      <c r="AV501" s="4">
        <f t="shared" si="362"/>
        <v>-0.27137610299426629</v>
      </c>
      <c r="AW501" s="4">
        <f t="shared" si="362"/>
        <v>0.27137610299426629</v>
      </c>
      <c r="AX501" s="4">
        <f t="shared" si="363"/>
        <v>189.68055203490022</v>
      </c>
      <c r="AY501" s="4">
        <f t="shared" si="363"/>
        <v>79.450738321787071</v>
      </c>
      <c r="AZ501" s="4">
        <f t="shared" si="363"/>
        <v>163.78883529681769</v>
      </c>
      <c r="BA501" s="4">
        <f t="shared" si="363"/>
        <v>-48.847698538967933</v>
      </c>
      <c r="BB501" s="4">
        <f t="shared" si="363"/>
        <v>48.847698538967933</v>
      </c>
      <c r="BC501" s="4">
        <f t="shared" si="349"/>
        <v>2.0303030303030303</v>
      </c>
      <c r="BD501" s="4">
        <f t="shared" si="366"/>
        <v>0.2195121951219513</v>
      </c>
      <c r="BE501" s="4">
        <f t="shared" si="366"/>
        <v>1.4848484848484849</v>
      </c>
      <c r="BF501" s="4">
        <f t="shared" si="350"/>
        <v>-0.24090909090909107</v>
      </c>
      <c r="BG501" s="4">
        <f t="shared" si="351"/>
        <v>0.31736526946107813</v>
      </c>
      <c r="BH501" s="4">
        <f t="shared" si="352"/>
        <v>1.8203565544812184</v>
      </c>
      <c r="BI501" s="4">
        <f t="shared" si="353"/>
        <v>3.7623675782212369</v>
      </c>
      <c r="BJ501" s="4">
        <f t="shared" si="354"/>
        <v>0.48383272411193862</v>
      </c>
      <c r="BK501" s="4">
        <f t="shared" si="355"/>
        <v>0.39349107426268642</v>
      </c>
      <c r="BL501" s="4">
        <f t="shared" si="356"/>
        <v>2.0316784922394682</v>
      </c>
      <c r="BM501" s="4">
        <f t="shared" si="357"/>
        <v>0.19367782637150974</v>
      </c>
      <c r="BN501" s="3">
        <f t="shared" si="358"/>
        <v>0</v>
      </c>
      <c r="BO501" s="3">
        <v>100</v>
      </c>
      <c r="BP501" s="3">
        <f t="shared" si="359"/>
        <v>-1</v>
      </c>
      <c r="BQ501" s="3">
        <f t="shared" si="360"/>
        <v>-100</v>
      </c>
      <c r="BR501"/>
    </row>
    <row r="502" spans="1:70" x14ac:dyDescent="0.25">
      <c r="A502" t="s">
        <v>127</v>
      </c>
      <c r="B502" t="s">
        <v>302</v>
      </c>
      <c r="C502" t="s">
        <v>177</v>
      </c>
      <c r="D502" t="s">
        <v>20</v>
      </c>
      <c r="E502" t="s">
        <v>14</v>
      </c>
      <c r="F502" s="3">
        <v>0</v>
      </c>
      <c r="G502" s="3">
        <v>2</v>
      </c>
      <c r="H502" s="3" t="str">
        <f t="shared" si="361"/>
        <v>A</v>
      </c>
      <c r="I502" s="3">
        <v>1.45</v>
      </c>
      <c r="J502" s="3">
        <v>4.75</v>
      </c>
      <c r="K502" s="3">
        <v>6.25</v>
      </c>
      <c r="L502" s="3">
        <v>1.5</v>
      </c>
      <c r="M502" s="3">
        <v>2.63</v>
      </c>
      <c r="N502" s="3">
        <f t="shared" si="322"/>
        <v>2</v>
      </c>
      <c r="O502" s="3">
        <f t="shared" si="323"/>
        <v>6.0181488203266742E-2</v>
      </c>
      <c r="P502" s="3">
        <f t="shared" si="324"/>
        <v>4.6894803548795938E-2</v>
      </c>
      <c r="Q502" s="3">
        <f t="shared" si="325"/>
        <v>1.5372631578947367</v>
      </c>
      <c r="R502" s="3">
        <f t="shared" si="326"/>
        <v>5.0358620689655167</v>
      </c>
      <c r="S502" s="3">
        <f t="shared" si="327"/>
        <v>6.626134301270417</v>
      </c>
      <c r="T502" s="3">
        <f t="shared" si="328"/>
        <v>1.5902722323049001</v>
      </c>
      <c r="U502" s="3">
        <f t="shared" si="329"/>
        <v>2.7882773139745916</v>
      </c>
      <c r="V502" s="4">
        <f t="shared" si="330"/>
        <v>0.68965517241379315</v>
      </c>
      <c r="W502" s="4">
        <f t="shared" si="331"/>
        <v>0.21052631578947367</v>
      </c>
      <c r="X502" s="4">
        <f t="shared" si="332"/>
        <v>0.16</v>
      </c>
      <c r="Y502" s="4">
        <f t="shared" si="333"/>
        <v>0.66666666666666663</v>
      </c>
      <c r="Z502" s="4">
        <f t="shared" si="334"/>
        <v>0.38022813688212931</v>
      </c>
      <c r="AA502" s="4">
        <f t="shared" si="335"/>
        <v>0.30526315789473685</v>
      </c>
      <c r="AB502" s="4">
        <f t="shared" si="336"/>
        <v>0.23199999999999998</v>
      </c>
      <c r="AC502" s="4">
        <f t="shared" si="337"/>
        <v>3.2758620689655173</v>
      </c>
      <c r="AD502" s="4">
        <f t="shared" si="338"/>
        <v>0.76</v>
      </c>
      <c r="AE502" s="4">
        <f t="shared" si="339"/>
        <v>4.3103448275862073</v>
      </c>
      <c r="AF502" s="4">
        <f t="shared" si="340"/>
        <v>1.3157894736842106</v>
      </c>
      <c r="AG502" s="4">
        <f t="shared" si="341"/>
        <v>0.57034220532319391</v>
      </c>
      <c r="AH502" s="4">
        <f t="shared" si="342"/>
        <v>1.7533333333333332</v>
      </c>
      <c r="AI502" s="4">
        <f t="shared" si="343"/>
        <v>-5.0888711433756804</v>
      </c>
      <c r="AJ502" s="4">
        <f t="shared" si="364"/>
        <v>-3.49859891107078</v>
      </c>
      <c r="AK502" s="4">
        <f t="shared" si="364"/>
        <v>-1.5902722323049003</v>
      </c>
      <c r="AL502" s="4">
        <f t="shared" si="344"/>
        <v>-1.1980050816696914</v>
      </c>
      <c r="AM502" s="4">
        <f t="shared" si="345"/>
        <v>1.1980050816696914</v>
      </c>
      <c r="AN502" s="4">
        <f t="shared" si="346"/>
        <v>-2.5444355716878402</v>
      </c>
      <c r="AO502" s="4">
        <f t="shared" si="365"/>
        <v>-1.74929945553539</v>
      </c>
      <c r="AP502" s="4">
        <f t="shared" si="365"/>
        <v>-0.79513611615245017</v>
      </c>
      <c r="AQ502" s="4">
        <f t="shared" si="347"/>
        <v>-0.59900254083484572</v>
      </c>
      <c r="AR502" s="4">
        <f t="shared" si="348"/>
        <v>0.59900254083484572</v>
      </c>
      <c r="AS502" s="4">
        <f t="shared" si="362"/>
        <v>-1.1963264250442631</v>
      </c>
      <c r="AT502" s="4">
        <f t="shared" si="362"/>
        <v>-1.051477718781757</v>
      </c>
      <c r="AU502" s="4">
        <f t="shared" si="362"/>
        <v>-0.67176811471796161</v>
      </c>
      <c r="AV502" s="4">
        <f t="shared" si="362"/>
        <v>-0.53968575165535138</v>
      </c>
      <c r="AW502" s="4">
        <f t="shared" si="362"/>
        <v>0.53968575165535138</v>
      </c>
      <c r="AX502" s="4">
        <f t="shared" si="363"/>
        <v>-215.33875650796736</v>
      </c>
      <c r="AY502" s="4">
        <f t="shared" si="363"/>
        <v>-189.26598938071626</v>
      </c>
      <c r="AZ502" s="4">
        <f t="shared" si="363"/>
        <v>-120.91826064923309</v>
      </c>
      <c r="BA502" s="4">
        <f t="shared" si="363"/>
        <v>-97.143435297963251</v>
      </c>
      <c r="BB502" s="4">
        <f t="shared" si="363"/>
        <v>97.143435297963251</v>
      </c>
      <c r="BC502" s="4">
        <f t="shared" si="349"/>
        <v>-0.76800000000000002</v>
      </c>
      <c r="BD502" s="4">
        <f t="shared" si="366"/>
        <v>-0.69473684210526321</v>
      </c>
      <c r="BE502" s="4">
        <f t="shared" si="366"/>
        <v>-0.24000000000000005</v>
      </c>
      <c r="BF502" s="4">
        <f t="shared" si="350"/>
        <v>-0.42965779467680609</v>
      </c>
      <c r="BG502" s="4">
        <f t="shared" si="351"/>
        <v>0.7533333333333333</v>
      </c>
      <c r="BH502" s="4">
        <f t="shared" si="352"/>
        <v>2.6033878449457402</v>
      </c>
      <c r="BI502" s="4">
        <f t="shared" si="353"/>
        <v>4.3997531760435571</v>
      </c>
      <c r="BJ502" s="4">
        <f t="shared" si="354"/>
        <v>0.59171224856909266</v>
      </c>
      <c r="BK502" s="4">
        <f t="shared" si="355"/>
        <v>0.84711751714458261</v>
      </c>
      <c r="BL502" s="4">
        <f t="shared" si="356"/>
        <v>2.1892747731397457</v>
      </c>
      <c r="BM502" s="4">
        <f t="shared" si="357"/>
        <v>0.38693978825220282</v>
      </c>
      <c r="BN502" s="3">
        <f t="shared" si="358"/>
        <v>0</v>
      </c>
      <c r="BO502" s="3">
        <v>100</v>
      </c>
      <c r="BP502" s="3">
        <f t="shared" si="359"/>
        <v>-1</v>
      </c>
      <c r="BQ502" s="3">
        <f t="shared" si="360"/>
        <v>-100</v>
      </c>
      <c r="BR502"/>
    </row>
    <row r="503" spans="1:70" x14ac:dyDescent="0.25">
      <c r="A503" t="s">
        <v>127</v>
      </c>
      <c r="B503" t="s">
        <v>303</v>
      </c>
      <c r="C503" t="s">
        <v>177</v>
      </c>
      <c r="D503" t="s">
        <v>15</v>
      </c>
      <c r="E503" t="s">
        <v>29</v>
      </c>
      <c r="F503" s="3">
        <v>1</v>
      </c>
      <c r="G503" s="3">
        <v>1</v>
      </c>
      <c r="H503" s="3" t="str">
        <f t="shared" si="361"/>
        <v>D</v>
      </c>
      <c r="I503" s="3">
        <v>1.38</v>
      </c>
      <c r="J503" s="3">
        <v>5.25</v>
      </c>
      <c r="K503" s="3">
        <v>7.5</v>
      </c>
      <c r="L503" s="3">
        <v>1.36</v>
      </c>
      <c r="M503" s="3">
        <v>3.2</v>
      </c>
      <c r="N503" s="3">
        <f t="shared" si="322"/>
        <v>2</v>
      </c>
      <c r="O503" s="3">
        <f t="shared" si="323"/>
        <v>4.8447204968944169E-2</v>
      </c>
      <c r="P503" s="3">
        <f t="shared" si="324"/>
        <v>4.7794117647058765E-2</v>
      </c>
      <c r="Q503" s="3">
        <f t="shared" si="325"/>
        <v>1.4468571428571428</v>
      </c>
      <c r="R503" s="3">
        <f t="shared" si="326"/>
        <v>5.5043478260869572</v>
      </c>
      <c r="S503" s="3">
        <f t="shared" si="327"/>
        <v>7.8633540372670812</v>
      </c>
      <c r="T503" s="3">
        <f t="shared" si="328"/>
        <v>1.4258881987577641</v>
      </c>
      <c r="U503" s="3">
        <f t="shared" si="329"/>
        <v>3.3550310559006213</v>
      </c>
      <c r="V503" s="4">
        <f t="shared" si="330"/>
        <v>0.7246376811594204</v>
      </c>
      <c r="W503" s="4">
        <f t="shared" si="331"/>
        <v>0.19047619047619047</v>
      </c>
      <c r="X503" s="4">
        <f t="shared" si="332"/>
        <v>0.13333333333333333</v>
      </c>
      <c r="Y503" s="4">
        <f t="shared" si="333"/>
        <v>0.73529411764705876</v>
      </c>
      <c r="Z503" s="4">
        <f t="shared" si="334"/>
        <v>0.3125</v>
      </c>
      <c r="AA503" s="4">
        <f t="shared" si="335"/>
        <v>0.26285714285714284</v>
      </c>
      <c r="AB503" s="4">
        <f t="shared" si="336"/>
        <v>0.184</v>
      </c>
      <c r="AC503" s="4">
        <f t="shared" si="337"/>
        <v>3.804347826086957</v>
      </c>
      <c r="AD503" s="4">
        <f t="shared" si="338"/>
        <v>0.7</v>
      </c>
      <c r="AE503" s="4">
        <f t="shared" si="339"/>
        <v>5.4347826086956523</v>
      </c>
      <c r="AF503" s="4">
        <f t="shared" si="340"/>
        <v>1.4285714285714286</v>
      </c>
      <c r="AG503" s="4">
        <f t="shared" si="341"/>
        <v>0.42499999999999999</v>
      </c>
      <c r="AH503" s="4">
        <f t="shared" si="342"/>
        <v>2.3529411764705883</v>
      </c>
      <c r="AI503" s="4">
        <f t="shared" si="343"/>
        <v>-6.4164968944099385</v>
      </c>
      <c r="AJ503" s="4">
        <f t="shared" si="364"/>
        <v>-4.0574906832298145</v>
      </c>
      <c r="AK503" s="4">
        <f t="shared" si="364"/>
        <v>-2.359006211180124</v>
      </c>
      <c r="AL503" s="4">
        <f t="shared" si="344"/>
        <v>-1.9291428571428573</v>
      </c>
      <c r="AM503" s="4">
        <f t="shared" si="345"/>
        <v>1.9291428571428573</v>
      </c>
      <c r="AN503" s="4">
        <f t="shared" si="346"/>
        <v>-3.2082484472049693</v>
      </c>
      <c r="AO503" s="4">
        <f t="shared" si="365"/>
        <v>-2.0287453416149073</v>
      </c>
      <c r="AP503" s="4">
        <f t="shared" si="365"/>
        <v>-1.179503105590062</v>
      </c>
      <c r="AQ503" s="4">
        <f t="shared" si="347"/>
        <v>-0.96457142857142864</v>
      </c>
      <c r="AR503" s="4">
        <f t="shared" si="348"/>
        <v>0.96457142857142864</v>
      </c>
      <c r="AS503" s="4">
        <f t="shared" si="362"/>
        <v>-1.2686435866391539</v>
      </c>
      <c r="AT503" s="4">
        <f t="shared" si="362"/>
        <v>-1.1128323727695415</v>
      </c>
      <c r="AU503" s="4">
        <f t="shared" si="362"/>
        <v>-0.86757234603195299</v>
      </c>
      <c r="AV503" s="4">
        <f t="shared" si="362"/>
        <v>-0.76736637742168012</v>
      </c>
      <c r="AW503" s="4">
        <f t="shared" si="362"/>
        <v>0.76736637742168012</v>
      </c>
      <c r="AX503" s="4">
        <f t="shared" si="363"/>
        <v>-228.3558455950477</v>
      </c>
      <c r="AY503" s="4">
        <f t="shared" si="363"/>
        <v>-200.30982709851747</v>
      </c>
      <c r="AZ503" s="4">
        <f t="shared" si="363"/>
        <v>-156.16302228575154</v>
      </c>
      <c r="BA503" s="4">
        <f t="shared" si="363"/>
        <v>-138.12594793590242</v>
      </c>
      <c r="BB503" s="4">
        <f t="shared" si="363"/>
        <v>138.12594793590242</v>
      </c>
      <c r="BC503" s="4">
        <f t="shared" si="349"/>
        <v>-0.81600000000000006</v>
      </c>
      <c r="BD503" s="4">
        <f t="shared" si="366"/>
        <v>-0.73714285714285721</v>
      </c>
      <c r="BE503" s="4">
        <f t="shared" si="366"/>
        <v>-0.29999999999999993</v>
      </c>
      <c r="BF503" s="4">
        <f t="shared" si="350"/>
        <v>-0.57499999999999996</v>
      </c>
      <c r="BG503" s="4">
        <f t="shared" si="351"/>
        <v>1.3529411764705883</v>
      </c>
      <c r="BH503" s="4">
        <f t="shared" si="352"/>
        <v>3.24549876354045</v>
      </c>
      <c r="BI503" s="4">
        <f t="shared" si="353"/>
        <v>4.938186335403727</v>
      </c>
      <c r="BJ503" s="4">
        <f t="shared" si="354"/>
        <v>0.65722484797145886</v>
      </c>
      <c r="BK503" s="4">
        <f t="shared" si="355"/>
        <v>1.3641099961633047</v>
      </c>
      <c r="BL503" s="4">
        <f t="shared" si="356"/>
        <v>2.3904596273291929</v>
      </c>
      <c r="BM503" s="4">
        <f t="shared" si="357"/>
        <v>0.57064757779966957</v>
      </c>
      <c r="BN503" s="3">
        <f t="shared" si="358"/>
        <v>0</v>
      </c>
      <c r="BO503" s="3">
        <v>100</v>
      </c>
      <c r="BP503" s="3">
        <f t="shared" si="359"/>
        <v>-1</v>
      </c>
      <c r="BQ503" s="3">
        <f t="shared" si="360"/>
        <v>-100</v>
      </c>
      <c r="BR503"/>
    </row>
    <row r="504" spans="1:70" x14ac:dyDescent="0.25">
      <c r="A504" t="s">
        <v>127</v>
      </c>
      <c r="B504" t="s">
        <v>304</v>
      </c>
      <c r="C504" t="s">
        <v>173</v>
      </c>
      <c r="D504" t="s">
        <v>22</v>
      </c>
      <c r="E504" t="s">
        <v>27</v>
      </c>
      <c r="F504" s="3">
        <v>4</v>
      </c>
      <c r="G504" s="3">
        <v>1</v>
      </c>
      <c r="H504" s="3" t="str">
        <f t="shared" si="361"/>
        <v>H</v>
      </c>
      <c r="I504" s="3">
        <v>1.6</v>
      </c>
      <c r="J504" s="3">
        <v>4.33</v>
      </c>
      <c r="K504" s="3">
        <v>5</v>
      </c>
      <c r="L504" s="3">
        <v>1.57</v>
      </c>
      <c r="M504" s="3">
        <v>2.38</v>
      </c>
      <c r="N504" s="3">
        <f t="shared" si="322"/>
        <v>5</v>
      </c>
      <c r="O504" s="3">
        <f t="shared" si="323"/>
        <v>5.5946882217090099E-2</v>
      </c>
      <c r="P504" s="3">
        <f t="shared" si="324"/>
        <v>5.7110742386126456E-2</v>
      </c>
      <c r="Q504" s="3">
        <f t="shared" si="325"/>
        <v>1.6895150115473443</v>
      </c>
      <c r="R504" s="3">
        <f t="shared" si="326"/>
        <v>4.5722500000000004</v>
      </c>
      <c r="S504" s="3">
        <f t="shared" si="327"/>
        <v>5.2797344110854505</v>
      </c>
      <c r="T504" s="3">
        <f t="shared" si="328"/>
        <v>1.6578366050808315</v>
      </c>
      <c r="U504" s="3">
        <f t="shared" si="329"/>
        <v>2.5131535796766742</v>
      </c>
      <c r="V504" s="4">
        <f t="shared" si="330"/>
        <v>0.625</v>
      </c>
      <c r="W504" s="4">
        <f t="shared" si="331"/>
        <v>0.23094688221709006</v>
      </c>
      <c r="X504" s="4">
        <f t="shared" si="332"/>
        <v>0.2</v>
      </c>
      <c r="Y504" s="4">
        <f t="shared" si="333"/>
        <v>0.63694267515923564</v>
      </c>
      <c r="Z504" s="4">
        <f t="shared" si="334"/>
        <v>0.42016806722689076</v>
      </c>
      <c r="AA504" s="4">
        <f t="shared" si="335"/>
        <v>0.36951501154734412</v>
      </c>
      <c r="AB504" s="4">
        <f t="shared" si="336"/>
        <v>0.32</v>
      </c>
      <c r="AC504" s="4">
        <f t="shared" si="337"/>
        <v>2.7062499999999998</v>
      </c>
      <c r="AD504" s="4">
        <f t="shared" si="338"/>
        <v>0.86599999999999999</v>
      </c>
      <c r="AE504" s="4">
        <f t="shared" si="339"/>
        <v>3.125</v>
      </c>
      <c r="AF504" s="4">
        <f t="shared" si="340"/>
        <v>1.1547344110854503</v>
      </c>
      <c r="AG504" s="4">
        <f t="shared" si="341"/>
        <v>0.65966386554621859</v>
      </c>
      <c r="AH504" s="4">
        <f t="shared" si="342"/>
        <v>1.5159235668789808</v>
      </c>
      <c r="AI504" s="4">
        <f t="shared" si="343"/>
        <v>-3.590219399538106</v>
      </c>
      <c r="AJ504" s="4">
        <f t="shared" si="364"/>
        <v>-2.8827349884526559</v>
      </c>
      <c r="AK504" s="4">
        <f t="shared" si="364"/>
        <v>-0.70748441108545013</v>
      </c>
      <c r="AL504" s="4">
        <f t="shared" si="344"/>
        <v>-0.85531697459584266</v>
      </c>
      <c r="AM504" s="4">
        <f t="shared" si="345"/>
        <v>0.85531697459584266</v>
      </c>
      <c r="AN504" s="4">
        <f t="shared" si="346"/>
        <v>-1.795109699769053</v>
      </c>
      <c r="AO504" s="4">
        <f t="shared" si="365"/>
        <v>-1.4413674942263279</v>
      </c>
      <c r="AP504" s="4">
        <f t="shared" si="365"/>
        <v>-0.35374220554272506</v>
      </c>
      <c r="AQ504" s="4">
        <f t="shared" si="347"/>
        <v>-0.42765848729792133</v>
      </c>
      <c r="AR504" s="4">
        <f t="shared" si="348"/>
        <v>0.42765848729792133</v>
      </c>
      <c r="AS504" s="4">
        <f t="shared" si="362"/>
        <v>-1.0625420507563159</v>
      </c>
      <c r="AT504" s="4">
        <f t="shared" si="362"/>
        <v>-0.96425329398614967</v>
      </c>
      <c r="AU504" s="4">
        <f t="shared" si="362"/>
        <v>-0.34000473500460049</v>
      </c>
      <c r="AV504" s="4">
        <f t="shared" si="362"/>
        <v>-0.40412025343726515</v>
      </c>
      <c r="AW504" s="4">
        <f t="shared" si="362"/>
        <v>0.40412025343726515</v>
      </c>
      <c r="AX504" s="4">
        <f t="shared" si="363"/>
        <v>-191.25756913613685</v>
      </c>
      <c r="AY504" s="4">
        <f t="shared" si="363"/>
        <v>-173.56559291750696</v>
      </c>
      <c r="AZ504" s="4">
        <f t="shared" si="363"/>
        <v>-61.200852300828082</v>
      </c>
      <c r="BA504" s="4">
        <f t="shared" si="363"/>
        <v>-72.741645618707722</v>
      </c>
      <c r="BB504" s="4">
        <f t="shared" si="363"/>
        <v>72.741645618707722</v>
      </c>
      <c r="BC504" s="4">
        <f t="shared" si="349"/>
        <v>-0.67999999999999994</v>
      </c>
      <c r="BD504" s="4">
        <f t="shared" si="366"/>
        <v>-0.63048498845265588</v>
      </c>
      <c r="BE504" s="4">
        <f t="shared" si="366"/>
        <v>-0.13399999999999995</v>
      </c>
      <c r="BF504" s="4">
        <f t="shared" si="350"/>
        <v>-0.34033613445378141</v>
      </c>
      <c r="BG504" s="4">
        <f t="shared" si="351"/>
        <v>0.51592356687898067</v>
      </c>
      <c r="BH504" s="4">
        <f t="shared" si="352"/>
        <v>1.9017698135507792</v>
      </c>
      <c r="BI504" s="4">
        <f t="shared" si="353"/>
        <v>3.8471664742109319</v>
      </c>
      <c r="BJ504" s="4">
        <f t="shared" si="354"/>
        <v>0.49433000269135463</v>
      </c>
      <c r="BK504" s="4">
        <f t="shared" si="355"/>
        <v>0.60480043280068185</v>
      </c>
      <c r="BL504" s="4">
        <f t="shared" si="356"/>
        <v>2.085495092378753</v>
      </c>
      <c r="BM504" s="4">
        <f t="shared" si="357"/>
        <v>0.29000328747397608</v>
      </c>
      <c r="BN504" s="3">
        <f t="shared" si="358"/>
        <v>1</v>
      </c>
      <c r="BO504" s="3">
        <v>100</v>
      </c>
      <c r="BP504" s="3">
        <f t="shared" si="359"/>
        <v>0.60000000000000009</v>
      </c>
      <c r="BQ504" s="3">
        <f t="shared" si="360"/>
        <v>60.000000000000007</v>
      </c>
      <c r="BR504"/>
    </row>
    <row r="505" spans="1:70" x14ac:dyDescent="0.25">
      <c r="A505" t="s">
        <v>127</v>
      </c>
      <c r="B505" t="s">
        <v>304</v>
      </c>
      <c r="C505" t="s">
        <v>173</v>
      </c>
      <c r="D505" t="s">
        <v>19</v>
      </c>
      <c r="E505" t="s">
        <v>20</v>
      </c>
      <c r="F505" s="3">
        <v>1</v>
      </c>
      <c r="G505" s="3">
        <v>1</v>
      </c>
      <c r="H505" s="3" t="str">
        <f t="shared" si="361"/>
        <v>D</v>
      </c>
      <c r="I505" s="3">
        <v>3.2</v>
      </c>
      <c r="J505" s="3">
        <v>3.4</v>
      </c>
      <c r="K505" s="3">
        <v>2.2000000000000002</v>
      </c>
      <c r="L505" s="3">
        <v>1.88</v>
      </c>
      <c r="M505" s="3">
        <v>2.02</v>
      </c>
      <c r="N505" s="3">
        <f t="shared" si="322"/>
        <v>2</v>
      </c>
      <c r="O505" s="3">
        <f t="shared" si="323"/>
        <v>6.1163101604278181E-2</v>
      </c>
      <c r="P505" s="3">
        <f t="shared" si="324"/>
        <v>2.6964398567516312E-2</v>
      </c>
      <c r="Q505" s="3">
        <f t="shared" si="325"/>
        <v>3.3957219251336905</v>
      </c>
      <c r="R505" s="3">
        <f t="shared" si="326"/>
        <v>3.6079545454545459</v>
      </c>
      <c r="S505" s="3">
        <f t="shared" si="327"/>
        <v>2.3345588235294121</v>
      </c>
      <c r="T505" s="3">
        <f t="shared" si="328"/>
        <v>1.9949866310160429</v>
      </c>
      <c r="U505" s="3">
        <f t="shared" si="329"/>
        <v>2.1435494652406422</v>
      </c>
      <c r="V505" s="4">
        <f t="shared" si="330"/>
        <v>0.3125</v>
      </c>
      <c r="W505" s="4">
        <f t="shared" si="331"/>
        <v>0.29411764705882354</v>
      </c>
      <c r="X505" s="4">
        <f t="shared" si="332"/>
        <v>0.45454545454545453</v>
      </c>
      <c r="Y505" s="4">
        <f t="shared" si="333"/>
        <v>0.53191489361702127</v>
      </c>
      <c r="Z505" s="4">
        <f t="shared" si="334"/>
        <v>0.49504950495049505</v>
      </c>
      <c r="AA505" s="4">
        <f t="shared" si="335"/>
        <v>0.94117647058823539</v>
      </c>
      <c r="AB505" s="4">
        <f t="shared" si="336"/>
        <v>1.4545454545454546</v>
      </c>
      <c r="AC505" s="4">
        <f t="shared" si="337"/>
        <v>1.0625</v>
      </c>
      <c r="AD505" s="4">
        <f t="shared" si="338"/>
        <v>1.5454545454545452</v>
      </c>
      <c r="AE505" s="4">
        <f t="shared" si="339"/>
        <v>0.6875</v>
      </c>
      <c r="AF505" s="4">
        <f t="shared" si="340"/>
        <v>0.6470588235294118</v>
      </c>
      <c r="AG505" s="4">
        <f t="shared" si="341"/>
        <v>0.93069306930693063</v>
      </c>
      <c r="AH505" s="4">
        <f t="shared" si="342"/>
        <v>1.074468085106383</v>
      </c>
      <c r="AI505" s="4">
        <f t="shared" si="343"/>
        <v>1.0611631016042784</v>
      </c>
      <c r="AJ505" s="4">
        <f t="shared" si="364"/>
        <v>-0.21223262032085533</v>
      </c>
      <c r="AK505" s="4">
        <f t="shared" si="364"/>
        <v>1.2733957219251337</v>
      </c>
      <c r="AL505" s="4">
        <f t="shared" si="344"/>
        <v>-0.14856283422459926</v>
      </c>
      <c r="AM505" s="4">
        <f t="shared" si="345"/>
        <v>0.14856283422459926</v>
      </c>
      <c r="AN505" s="4">
        <f t="shared" si="346"/>
        <v>0.5305815508021392</v>
      </c>
      <c r="AO505" s="4">
        <f t="shared" si="365"/>
        <v>-0.10611631016042766</v>
      </c>
      <c r="AP505" s="4">
        <f t="shared" si="365"/>
        <v>0.63669786096256686</v>
      </c>
      <c r="AQ505" s="4">
        <f t="shared" si="347"/>
        <v>-7.428141711229963E-2</v>
      </c>
      <c r="AR505" s="4">
        <f t="shared" si="348"/>
        <v>7.428141711229963E-2</v>
      </c>
      <c r="AS505" s="4">
        <f t="shared" si="362"/>
        <v>0.4878124875837116</v>
      </c>
      <c r="AT505" s="4">
        <f t="shared" si="362"/>
        <v>-0.10572066624082534</v>
      </c>
      <c r="AU505" s="4">
        <f t="shared" si="362"/>
        <v>0.56696707078517872</v>
      </c>
      <c r="AV505" s="4">
        <f t="shared" si="362"/>
        <v>-7.4145246067089832E-2</v>
      </c>
      <c r="AW505" s="4">
        <f t="shared" si="362"/>
        <v>7.4145246067089832E-2</v>
      </c>
      <c r="AX505" s="4">
        <f t="shared" si="363"/>
        <v>87.806247765068079</v>
      </c>
      <c r="AY505" s="4">
        <f t="shared" si="363"/>
        <v>-19.029719923348562</v>
      </c>
      <c r="AZ505" s="4">
        <f t="shared" si="363"/>
        <v>102.05407274133216</v>
      </c>
      <c r="BA505" s="4">
        <f t="shared" si="363"/>
        <v>-13.346144292076168</v>
      </c>
      <c r="BB505" s="4">
        <f t="shared" si="363"/>
        <v>13.346144292076168</v>
      </c>
      <c r="BC505" s="4">
        <f t="shared" si="349"/>
        <v>0.45454545454545464</v>
      </c>
      <c r="BD505" s="4">
        <f t="shared" si="366"/>
        <v>-5.8823529411764622E-2</v>
      </c>
      <c r="BE505" s="4">
        <f t="shared" si="366"/>
        <v>0.54545454545454541</v>
      </c>
      <c r="BF505" s="4">
        <f t="shared" si="350"/>
        <v>-6.9306930693069452E-2</v>
      </c>
      <c r="BG505" s="4">
        <f t="shared" si="351"/>
        <v>7.4468085106383142E-2</v>
      </c>
      <c r="BH505" s="4">
        <f t="shared" si="352"/>
        <v>0.68223242348825042</v>
      </c>
      <c r="BI505" s="4">
        <f t="shared" si="353"/>
        <v>3.1127450980392162</v>
      </c>
      <c r="BJ505" s="4">
        <f t="shared" si="354"/>
        <v>0.21917388093165838</v>
      </c>
      <c r="BK505" s="4">
        <f t="shared" si="355"/>
        <v>0.10504978751250704</v>
      </c>
      <c r="BL505" s="4">
        <f t="shared" si="356"/>
        <v>2.0692680481283423</v>
      </c>
      <c r="BM505" s="4">
        <f t="shared" si="357"/>
        <v>5.0766640700572754E-2</v>
      </c>
      <c r="BN505" s="3">
        <f t="shared" si="358"/>
        <v>0</v>
      </c>
      <c r="BO505" s="3">
        <v>100</v>
      </c>
      <c r="BP505" s="3">
        <f t="shared" si="359"/>
        <v>-1</v>
      </c>
      <c r="BQ505" s="3">
        <f t="shared" si="360"/>
        <v>-100</v>
      </c>
      <c r="BR505"/>
    </row>
    <row r="506" spans="1:70" x14ac:dyDescent="0.25">
      <c r="A506" t="s">
        <v>127</v>
      </c>
      <c r="B506" t="s">
        <v>304</v>
      </c>
      <c r="C506" t="s">
        <v>173</v>
      </c>
      <c r="D506" t="s">
        <v>133</v>
      </c>
      <c r="E506" t="s">
        <v>28</v>
      </c>
      <c r="F506" s="3">
        <v>1</v>
      </c>
      <c r="G506" s="3">
        <v>0</v>
      </c>
      <c r="H506" s="3" t="str">
        <f t="shared" si="361"/>
        <v>H</v>
      </c>
      <c r="I506" s="3">
        <v>1.7</v>
      </c>
      <c r="J506" s="3">
        <v>4</v>
      </c>
      <c r="K506" s="3">
        <v>4.75</v>
      </c>
      <c r="L506" s="3">
        <v>1.73</v>
      </c>
      <c r="M506" s="3">
        <v>2.1</v>
      </c>
      <c r="N506" s="3">
        <f t="shared" si="322"/>
        <v>1</v>
      </c>
      <c r="O506" s="3">
        <f t="shared" si="323"/>
        <v>4.876160990712064E-2</v>
      </c>
      <c r="P506" s="3">
        <f t="shared" si="324"/>
        <v>5.4225158271401064E-2</v>
      </c>
      <c r="Q506" s="3">
        <f t="shared" si="325"/>
        <v>1.7828947368421051</v>
      </c>
      <c r="R506" s="3">
        <f t="shared" si="326"/>
        <v>4.1950464396284826</v>
      </c>
      <c r="S506" s="3">
        <f t="shared" si="327"/>
        <v>4.9816176470588234</v>
      </c>
      <c r="T506" s="3">
        <f t="shared" si="328"/>
        <v>1.8143575851393188</v>
      </c>
      <c r="U506" s="3">
        <f t="shared" si="329"/>
        <v>2.2023993808049536</v>
      </c>
      <c r="V506" s="4">
        <f t="shared" si="330"/>
        <v>0.58823529411764708</v>
      </c>
      <c r="W506" s="4">
        <f t="shared" si="331"/>
        <v>0.25</v>
      </c>
      <c r="X506" s="4">
        <f t="shared" si="332"/>
        <v>0.21052631578947367</v>
      </c>
      <c r="Y506" s="4">
        <f t="shared" si="333"/>
        <v>0.5780346820809249</v>
      </c>
      <c r="Z506" s="4">
        <f t="shared" si="334"/>
        <v>0.47619047619047616</v>
      </c>
      <c r="AA506" s="4">
        <f t="shared" si="335"/>
        <v>0.42499999999999999</v>
      </c>
      <c r="AB506" s="4">
        <f t="shared" si="336"/>
        <v>0.35789473684210527</v>
      </c>
      <c r="AC506" s="4">
        <f t="shared" si="337"/>
        <v>2.3529411764705883</v>
      </c>
      <c r="AD506" s="4">
        <f t="shared" si="338"/>
        <v>0.84210526315789469</v>
      </c>
      <c r="AE506" s="4">
        <f t="shared" si="339"/>
        <v>2.7941176470588238</v>
      </c>
      <c r="AF506" s="4">
        <f t="shared" si="340"/>
        <v>1.1875</v>
      </c>
      <c r="AG506" s="4">
        <f t="shared" si="341"/>
        <v>0.82380952380952377</v>
      </c>
      <c r="AH506" s="4">
        <f t="shared" si="342"/>
        <v>1.2138728323699424</v>
      </c>
      <c r="AI506" s="4">
        <f t="shared" si="343"/>
        <v>-3.1987229102167181</v>
      </c>
      <c r="AJ506" s="4">
        <f t="shared" si="364"/>
        <v>-2.4121517027863772</v>
      </c>
      <c r="AK506" s="4">
        <f t="shared" si="364"/>
        <v>-0.78657120743034081</v>
      </c>
      <c r="AL506" s="4">
        <f t="shared" si="344"/>
        <v>-0.38804179566563479</v>
      </c>
      <c r="AM506" s="4">
        <f t="shared" si="345"/>
        <v>0.38804179566563479</v>
      </c>
      <c r="AN506" s="4">
        <f t="shared" si="346"/>
        <v>-1.599361455108359</v>
      </c>
      <c r="AO506" s="4">
        <f t="shared" si="365"/>
        <v>-1.2060758513931886</v>
      </c>
      <c r="AP506" s="4">
        <f t="shared" si="365"/>
        <v>-0.39328560371517041</v>
      </c>
      <c r="AQ506" s="4">
        <f t="shared" si="347"/>
        <v>-0.1940208978328174</v>
      </c>
      <c r="AR506" s="4">
        <f t="shared" si="348"/>
        <v>0.1940208978328174</v>
      </c>
      <c r="AS506" s="4">
        <f t="shared" si="362"/>
        <v>-1.0120175934201159</v>
      </c>
      <c r="AT506" s="4">
        <f t="shared" si="362"/>
        <v>-0.87854072995922727</v>
      </c>
      <c r="AU506" s="4">
        <f t="shared" si="362"/>
        <v>-0.37470473680533556</v>
      </c>
      <c r="AV506" s="4">
        <f t="shared" si="362"/>
        <v>-0.19163986858539689</v>
      </c>
      <c r="AW506" s="4">
        <f t="shared" si="362"/>
        <v>0.19163986858539689</v>
      </c>
      <c r="AX506" s="4">
        <f t="shared" si="363"/>
        <v>-182.16316681562085</v>
      </c>
      <c r="AY506" s="4">
        <f t="shared" si="363"/>
        <v>-158.13733139266091</v>
      </c>
      <c r="AZ506" s="4">
        <f t="shared" si="363"/>
        <v>-67.4468526249604</v>
      </c>
      <c r="BA506" s="4">
        <f t="shared" si="363"/>
        <v>-34.495176345371441</v>
      </c>
      <c r="BB506" s="4">
        <f t="shared" si="363"/>
        <v>34.495176345371441</v>
      </c>
      <c r="BC506" s="4">
        <f t="shared" si="349"/>
        <v>-0.64210526315789473</v>
      </c>
      <c r="BD506" s="4">
        <f t="shared" si="366"/>
        <v>-0.57499999999999996</v>
      </c>
      <c r="BE506" s="4">
        <f t="shared" si="366"/>
        <v>-0.15789473684210531</v>
      </c>
      <c r="BF506" s="4">
        <f t="shared" si="350"/>
        <v>-0.17619047619047623</v>
      </c>
      <c r="BG506" s="4">
        <f t="shared" si="351"/>
        <v>0.21387283236994228</v>
      </c>
      <c r="BH506" s="4">
        <f t="shared" si="352"/>
        <v>1.6667832471539785</v>
      </c>
      <c r="BI506" s="4">
        <f t="shared" si="353"/>
        <v>3.6531862745098036</v>
      </c>
      <c r="BJ506" s="4">
        <f t="shared" si="354"/>
        <v>0.45625465604751647</v>
      </c>
      <c r="BK506" s="4">
        <f t="shared" si="355"/>
        <v>0.27438698509897502</v>
      </c>
      <c r="BL506" s="4">
        <f t="shared" si="356"/>
        <v>2.0083784829721361</v>
      </c>
      <c r="BM506" s="4">
        <f t="shared" si="357"/>
        <v>0.13662115354518156</v>
      </c>
      <c r="BN506" s="3">
        <f t="shared" si="358"/>
        <v>1</v>
      </c>
      <c r="BO506" s="3">
        <v>100</v>
      </c>
      <c r="BP506" s="3">
        <f t="shared" si="359"/>
        <v>0.7</v>
      </c>
      <c r="BQ506" s="3">
        <f t="shared" si="360"/>
        <v>70</v>
      </c>
      <c r="BR506"/>
    </row>
    <row r="507" spans="1:70" x14ac:dyDescent="0.25">
      <c r="A507" t="s">
        <v>127</v>
      </c>
      <c r="B507" t="s">
        <v>304</v>
      </c>
      <c r="C507" t="s">
        <v>173</v>
      </c>
      <c r="D507" t="s">
        <v>26</v>
      </c>
      <c r="E507" t="s">
        <v>13</v>
      </c>
      <c r="F507" s="3">
        <v>2</v>
      </c>
      <c r="G507" s="3">
        <v>4</v>
      </c>
      <c r="H507" s="3" t="str">
        <f t="shared" si="361"/>
        <v>A</v>
      </c>
      <c r="I507" s="3">
        <v>2.63</v>
      </c>
      <c r="J507" s="3">
        <v>3.5</v>
      </c>
      <c r="K507" s="3">
        <v>2.6</v>
      </c>
      <c r="L507" s="3">
        <v>1.73</v>
      </c>
      <c r="M507" s="3">
        <v>2.1</v>
      </c>
      <c r="N507" s="3">
        <f t="shared" si="322"/>
        <v>6</v>
      </c>
      <c r="O507" s="3">
        <f t="shared" si="323"/>
        <v>5.0557807211799588E-2</v>
      </c>
      <c r="P507" s="3">
        <f t="shared" si="324"/>
        <v>5.4225158271401064E-2</v>
      </c>
      <c r="Q507" s="3">
        <f t="shared" si="325"/>
        <v>2.7629670329670328</v>
      </c>
      <c r="R507" s="3">
        <f t="shared" si="326"/>
        <v>3.6769523252412988</v>
      </c>
      <c r="S507" s="3">
        <f t="shared" si="327"/>
        <v>2.731450298750679</v>
      </c>
      <c r="T507" s="3">
        <f t="shared" si="328"/>
        <v>1.8174650064764133</v>
      </c>
      <c r="U507" s="3">
        <f t="shared" si="329"/>
        <v>2.2061713951447794</v>
      </c>
      <c r="V507" s="4">
        <f t="shared" si="330"/>
        <v>0.38022813688212931</v>
      </c>
      <c r="W507" s="4">
        <f t="shared" si="331"/>
        <v>0.2857142857142857</v>
      </c>
      <c r="X507" s="4">
        <f t="shared" si="332"/>
        <v>0.38461538461538458</v>
      </c>
      <c r="Y507" s="4">
        <f t="shared" si="333"/>
        <v>0.5780346820809249</v>
      </c>
      <c r="Z507" s="4">
        <f t="shared" si="334"/>
        <v>0.47619047619047616</v>
      </c>
      <c r="AA507" s="4">
        <f t="shared" si="335"/>
        <v>0.75142857142857145</v>
      </c>
      <c r="AB507" s="4">
        <f t="shared" si="336"/>
        <v>1.0115384615384615</v>
      </c>
      <c r="AC507" s="4">
        <f t="shared" si="337"/>
        <v>1.3307984790874525</v>
      </c>
      <c r="AD507" s="4">
        <f t="shared" si="338"/>
        <v>1.346153846153846</v>
      </c>
      <c r="AE507" s="4">
        <f t="shared" si="339"/>
        <v>0.98859315589353625</v>
      </c>
      <c r="AF507" s="4">
        <f t="shared" si="340"/>
        <v>0.74285714285714288</v>
      </c>
      <c r="AG507" s="4">
        <f t="shared" si="341"/>
        <v>0.82380952380952377</v>
      </c>
      <c r="AH507" s="4">
        <f t="shared" si="342"/>
        <v>1.2138728323699424</v>
      </c>
      <c r="AI507" s="4">
        <f t="shared" si="343"/>
        <v>3.1516734216353814E-2</v>
      </c>
      <c r="AJ507" s="4">
        <f t="shared" si="364"/>
        <v>-0.91398529227426595</v>
      </c>
      <c r="AK507" s="4">
        <f t="shared" si="364"/>
        <v>0.94550202649061976</v>
      </c>
      <c r="AL507" s="4">
        <f t="shared" si="344"/>
        <v>-0.38870638866836615</v>
      </c>
      <c r="AM507" s="4">
        <f t="shared" si="345"/>
        <v>0.38870638866836615</v>
      </c>
      <c r="AN507" s="4">
        <f t="shared" si="346"/>
        <v>1.5758367108176907E-2</v>
      </c>
      <c r="AO507" s="4">
        <f t="shared" si="365"/>
        <v>-0.45699264613713297</v>
      </c>
      <c r="AP507" s="4">
        <f t="shared" si="365"/>
        <v>0.47275101324530988</v>
      </c>
      <c r="AQ507" s="4">
        <f t="shared" si="347"/>
        <v>-0.19435319433418308</v>
      </c>
      <c r="AR507" s="4">
        <f t="shared" si="348"/>
        <v>0.19435319433418308</v>
      </c>
      <c r="AS507" s="4">
        <f t="shared" si="362"/>
        <v>1.5757062897699518E-2</v>
      </c>
      <c r="AT507" s="4">
        <f t="shared" si="362"/>
        <v>-0.42865377428395501</v>
      </c>
      <c r="AU507" s="4">
        <f t="shared" si="362"/>
        <v>0.44161176636249422</v>
      </c>
      <c r="AV507" s="4">
        <f t="shared" si="362"/>
        <v>-0.19196008998089087</v>
      </c>
      <c r="AW507" s="4">
        <f t="shared" si="362"/>
        <v>0.19196008998089087</v>
      </c>
      <c r="AX507" s="4">
        <f t="shared" si="363"/>
        <v>2.836271321585913</v>
      </c>
      <c r="AY507" s="4">
        <f t="shared" si="363"/>
        <v>-77.157679371111911</v>
      </c>
      <c r="AZ507" s="4">
        <f t="shared" si="363"/>
        <v>79.490117945248969</v>
      </c>
      <c r="BA507" s="4">
        <f t="shared" si="363"/>
        <v>-34.552816196560357</v>
      </c>
      <c r="BB507" s="4">
        <f t="shared" si="363"/>
        <v>34.552816196560357</v>
      </c>
      <c r="BC507" s="4">
        <f t="shared" si="349"/>
        <v>1.1538461538461475E-2</v>
      </c>
      <c r="BD507" s="4">
        <f t="shared" si="366"/>
        <v>-0.24857142857142864</v>
      </c>
      <c r="BE507" s="4">
        <f t="shared" si="366"/>
        <v>0.3461538461538462</v>
      </c>
      <c r="BF507" s="4">
        <f t="shared" si="350"/>
        <v>-0.17619047619047631</v>
      </c>
      <c r="BG507" s="4">
        <f t="shared" si="351"/>
        <v>0.21387283236994237</v>
      </c>
      <c r="BH507" s="4">
        <f t="shared" si="352"/>
        <v>0.53701900977016637</v>
      </c>
      <c r="BI507" s="4">
        <f t="shared" si="353"/>
        <v>3.0571232189863373</v>
      </c>
      <c r="BJ507" s="4">
        <f t="shared" si="354"/>
        <v>0.17566155215301657</v>
      </c>
      <c r="BK507" s="4">
        <f t="shared" si="355"/>
        <v>0.27485692331793549</v>
      </c>
      <c r="BL507" s="4">
        <f t="shared" si="356"/>
        <v>2.0118182008105965</v>
      </c>
      <c r="BM507" s="4">
        <f t="shared" si="357"/>
        <v>0.13662115354518159</v>
      </c>
      <c r="BN507" s="3">
        <f t="shared" si="358"/>
        <v>0</v>
      </c>
      <c r="BO507" s="3">
        <v>100</v>
      </c>
      <c r="BP507" s="3">
        <f t="shared" si="359"/>
        <v>-1</v>
      </c>
      <c r="BQ507" s="3">
        <f t="shared" si="360"/>
        <v>-100</v>
      </c>
      <c r="BR507"/>
    </row>
    <row r="508" spans="1:70" x14ac:dyDescent="0.25">
      <c r="A508" t="s">
        <v>127</v>
      </c>
      <c r="B508" t="s">
        <v>304</v>
      </c>
      <c r="C508" t="s">
        <v>174</v>
      </c>
      <c r="D508" t="s">
        <v>14</v>
      </c>
      <c r="E508" t="s">
        <v>12</v>
      </c>
      <c r="F508" s="3">
        <v>2</v>
      </c>
      <c r="G508" s="3">
        <v>5</v>
      </c>
      <c r="H508" s="3" t="str">
        <f t="shared" si="361"/>
        <v>A</v>
      </c>
      <c r="I508" s="3">
        <v>7</v>
      </c>
      <c r="J508" s="3">
        <v>4.5</v>
      </c>
      <c r="K508" s="3">
        <v>1.42</v>
      </c>
      <c r="L508" s="3">
        <v>1.67</v>
      </c>
      <c r="M508" s="3">
        <v>2.2000000000000002</v>
      </c>
      <c r="N508" s="3">
        <f t="shared" si="322"/>
        <v>7</v>
      </c>
      <c r="O508" s="3">
        <f t="shared" si="323"/>
        <v>6.9304717192041121E-2</v>
      </c>
      <c r="P508" s="3">
        <f t="shared" si="324"/>
        <v>5.3347849755035481E-2</v>
      </c>
      <c r="Q508" s="3">
        <f t="shared" si="325"/>
        <v>7.4851330203442874</v>
      </c>
      <c r="R508" s="3">
        <f t="shared" si="326"/>
        <v>4.8118712273641853</v>
      </c>
      <c r="S508" s="3">
        <f t="shared" si="327"/>
        <v>1.5184126984126982</v>
      </c>
      <c r="T508" s="3">
        <f t="shared" si="328"/>
        <v>1.7857388777107086</v>
      </c>
      <c r="U508" s="3">
        <f t="shared" si="329"/>
        <v>2.3524703778224905</v>
      </c>
      <c r="V508" s="4">
        <f t="shared" si="330"/>
        <v>0.14285714285714285</v>
      </c>
      <c r="W508" s="4">
        <f t="shared" si="331"/>
        <v>0.22222222222222221</v>
      </c>
      <c r="X508" s="4">
        <f t="shared" si="332"/>
        <v>0.70422535211267612</v>
      </c>
      <c r="Y508" s="4">
        <f t="shared" si="333"/>
        <v>0.5988023952095809</v>
      </c>
      <c r="Z508" s="4">
        <f t="shared" si="334"/>
        <v>0.45454545454545453</v>
      </c>
      <c r="AA508" s="4">
        <f t="shared" si="335"/>
        <v>1.5555555555555556</v>
      </c>
      <c r="AB508" s="4">
        <f t="shared" si="336"/>
        <v>4.9295774647887329</v>
      </c>
      <c r="AC508" s="4">
        <f t="shared" si="337"/>
        <v>0.6428571428571429</v>
      </c>
      <c r="AD508" s="4">
        <f t="shared" si="338"/>
        <v>3.1690140845070425</v>
      </c>
      <c r="AE508" s="4">
        <f t="shared" si="339"/>
        <v>0.20285714285714285</v>
      </c>
      <c r="AF508" s="4">
        <f t="shared" si="340"/>
        <v>0.31555555555555553</v>
      </c>
      <c r="AG508" s="4">
        <f t="shared" si="341"/>
        <v>0.75909090909090904</v>
      </c>
      <c r="AH508" s="4">
        <f t="shared" si="342"/>
        <v>1.317365269461078</v>
      </c>
      <c r="AI508" s="4">
        <f t="shared" si="343"/>
        <v>5.9667203219315894</v>
      </c>
      <c r="AJ508" s="4">
        <f t="shared" si="364"/>
        <v>2.6732617929801021</v>
      </c>
      <c r="AK508" s="4">
        <f t="shared" si="364"/>
        <v>3.2934585289514873</v>
      </c>
      <c r="AL508" s="4">
        <f t="shared" si="344"/>
        <v>-0.56673150011178186</v>
      </c>
      <c r="AM508" s="4">
        <f t="shared" si="345"/>
        <v>0.56673150011178186</v>
      </c>
      <c r="AN508" s="4">
        <f t="shared" si="346"/>
        <v>2.9833601609657947</v>
      </c>
      <c r="AO508" s="4">
        <f t="shared" si="365"/>
        <v>1.3366308964900511</v>
      </c>
      <c r="AP508" s="4">
        <f t="shared" si="365"/>
        <v>1.6467292644757436</v>
      </c>
      <c r="AQ508" s="4">
        <f t="shared" si="347"/>
        <v>-0.28336575005589093</v>
      </c>
      <c r="AR508" s="4">
        <f t="shared" si="348"/>
        <v>0.28336575005589093</v>
      </c>
      <c r="AS508" s="4">
        <f t="shared" si="362"/>
        <v>1.2473734418527227</v>
      </c>
      <c r="AT508" s="4">
        <f t="shared" si="362"/>
        <v>0.92848046413862062</v>
      </c>
      <c r="AU508" s="4">
        <f t="shared" si="362"/>
        <v>1.0250524964127903</v>
      </c>
      <c r="AV508" s="4">
        <f t="shared" si="362"/>
        <v>-0.27612702690610047</v>
      </c>
      <c r="AW508" s="4">
        <f t="shared" si="362"/>
        <v>0.27612702690610047</v>
      </c>
      <c r="AX508" s="4">
        <f t="shared" si="363"/>
        <v>224.52721953349007</v>
      </c>
      <c r="AY508" s="4">
        <f t="shared" si="363"/>
        <v>167.12648354495172</v>
      </c>
      <c r="AZ508" s="4">
        <f t="shared" si="363"/>
        <v>184.50944935430226</v>
      </c>
      <c r="BA508" s="4">
        <f t="shared" si="363"/>
        <v>-49.702864843098084</v>
      </c>
      <c r="BB508" s="4">
        <f t="shared" si="363"/>
        <v>49.702864843098084</v>
      </c>
      <c r="BC508" s="4">
        <f t="shared" si="349"/>
        <v>3.9295774647887329</v>
      </c>
      <c r="BD508" s="4">
        <f t="shared" si="366"/>
        <v>0.55555555555555536</v>
      </c>
      <c r="BE508" s="4">
        <f t="shared" si="366"/>
        <v>2.1690140845070429</v>
      </c>
      <c r="BF508" s="4">
        <f t="shared" si="350"/>
        <v>-0.24090909090909093</v>
      </c>
      <c r="BG508" s="4">
        <f t="shared" si="351"/>
        <v>0.3173652694610779</v>
      </c>
      <c r="BH508" s="4">
        <f t="shared" si="352"/>
        <v>2.9887274074395473</v>
      </c>
      <c r="BI508" s="4">
        <f t="shared" si="353"/>
        <v>4.6051389820403896</v>
      </c>
      <c r="BJ508" s="4">
        <f t="shared" si="354"/>
        <v>0.64899830799793534</v>
      </c>
      <c r="BK508" s="4">
        <f t="shared" si="355"/>
        <v>0.40073968684106637</v>
      </c>
      <c r="BL508" s="4">
        <f t="shared" si="356"/>
        <v>2.0691046277665994</v>
      </c>
      <c r="BM508" s="4">
        <f t="shared" si="357"/>
        <v>0.19367782637150957</v>
      </c>
      <c r="BN508" s="3">
        <f t="shared" si="358"/>
        <v>0</v>
      </c>
      <c r="BO508" s="3">
        <v>100</v>
      </c>
      <c r="BP508" s="3">
        <f t="shared" si="359"/>
        <v>-1</v>
      </c>
      <c r="BQ508" s="3">
        <f t="shared" si="360"/>
        <v>-100</v>
      </c>
      <c r="BR508"/>
    </row>
    <row r="509" spans="1:70" x14ac:dyDescent="0.25">
      <c r="A509" t="s">
        <v>127</v>
      </c>
      <c r="B509" t="s">
        <v>305</v>
      </c>
      <c r="C509" t="s">
        <v>229</v>
      </c>
      <c r="D509" t="s">
        <v>24</v>
      </c>
      <c r="E509" t="s">
        <v>21</v>
      </c>
      <c r="F509" s="3">
        <v>3</v>
      </c>
      <c r="G509" s="3">
        <v>0</v>
      </c>
      <c r="H509" s="3" t="str">
        <f t="shared" si="361"/>
        <v>H</v>
      </c>
      <c r="I509" s="3">
        <v>1.7</v>
      </c>
      <c r="J509" s="3">
        <v>4</v>
      </c>
      <c r="K509" s="3">
        <v>4.5</v>
      </c>
      <c r="L509" s="3">
        <v>1.57</v>
      </c>
      <c r="M509" s="3">
        <v>2.38</v>
      </c>
      <c r="N509" s="3">
        <f t="shared" si="322"/>
        <v>3</v>
      </c>
      <c r="O509" s="3">
        <f t="shared" si="323"/>
        <v>6.0457516339869288E-2</v>
      </c>
      <c r="P509" s="3">
        <f t="shared" si="324"/>
        <v>5.7110742386126456E-2</v>
      </c>
      <c r="Q509" s="3">
        <f t="shared" si="325"/>
        <v>1.8027777777777778</v>
      </c>
      <c r="R509" s="3">
        <f t="shared" si="326"/>
        <v>4.2418300653594772</v>
      </c>
      <c r="S509" s="3">
        <f t="shared" si="327"/>
        <v>4.7720588235294121</v>
      </c>
      <c r="T509" s="3">
        <f t="shared" si="328"/>
        <v>1.6649183006535948</v>
      </c>
      <c r="U509" s="3">
        <f t="shared" si="329"/>
        <v>2.5238888888888886</v>
      </c>
      <c r="V509" s="4">
        <f t="shared" si="330"/>
        <v>0.58823529411764708</v>
      </c>
      <c r="W509" s="4">
        <f t="shared" si="331"/>
        <v>0.25</v>
      </c>
      <c r="X509" s="4">
        <f t="shared" si="332"/>
        <v>0.22222222222222221</v>
      </c>
      <c r="Y509" s="4">
        <f t="shared" si="333"/>
        <v>0.63694267515923564</v>
      </c>
      <c r="Z509" s="4">
        <f t="shared" si="334"/>
        <v>0.42016806722689076</v>
      </c>
      <c r="AA509" s="4">
        <f t="shared" si="335"/>
        <v>0.42499999999999999</v>
      </c>
      <c r="AB509" s="4">
        <f t="shared" si="336"/>
        <v>0.37777777777777777</v>
      </c>
      <c r="AC509" s="4">
        <f t="shared" si="337"/>
        <v>2.3529411764705883</v>
      </c>
      <c r="AD509" s="4">
        <f t="shared" si="338"/>
        <v>0.88888888888888884</v>
      </c>
      <c r="AE509" s="4">
        <f t="shared" si="339"/>
        <v>2.6470588235294117</v>
      </c>
      <c r="AF509" s="4">
        <f t="shared" si="340"/>
        <v>1.125</v>
      </c>
      <c r="AG509" s="4">
        <f t="shared" si="341"/>
        <v>0.65966386554621859</v>
      </c>
      <c r="AH509" s="4">
        <f t="shared" si="342"/>
        <v>1.5159235668789808</v>
      </c>
      <c r="AI509" s="4">
        <f t="shared" si="343"/>
        <v>-2.9692810457516341</v>
      </c>
      <c r="AJ509" s="4">
        <f t="shared" si="364"/>
        <v>-2.4390522875816991</v>
      </c>
      <c r="AK509" s="4">
        <f t="shared" si="364"/>
        <v>-0.53022875816993498</v>
      </c>
      <c r="AL509" s="4">
        <f t="shared" si="344"/>
        <v>-0.85897058823529382</v>
      </c>
      <c r="AM509" s="4">
        <f t="shared" si="345"/>
        <v>0.85897058823529382</v>
      </c>
      <c r="AN509" s="4">
        <f t="shared" si="346"/>
        <v>-1.484640522875817</v>
      </c>
      <c r="AO509" s="4">
        <f t="shared" si="365"/>
        <v>-1.2195261437908496</v>
      </c>
      <c r="AP509" s="4">
        <f t="shared" si="365"/>
        <v>-0.26511437908496749</v>
      </c>
      <c r="AQ509" s="4">
        <f t="shared" si="347"/>
        <v>-0.42948529411764691</v>
      </c>
      <c r="AR509" s="4">
        <f t="shared" si="348"/>
        <v>0.42948529411764691</v>
      </c>
      <c r="AS509" s="4">
        <f t="shared" si="362"/>
        <v>-0.97803402452077792</v>
      </c>
      <c r="AT509" s="4">
        <f t="shared" si="362"/>
        <v>-0.88398428515680982</v>
      </c>
      <c r="AU509" s="4">
        <f t="shared" si="362"/>
        <v>-0.25915260132959667</v>
      </c>
      <c r="AV509" s="4">
        <f t="shared" si="362"/>
        <v>-0.40566358957922266</v>
      </c>
      <c r="AW509" s="4">
        <f t="shared" si="362"/>
        <v>0.40566358957922266</v>
      </c>
      <c r="AX509" s="4">
        <f t="shared" si="363"/>
        <v>-176.04612441374002</v>
      </c>
      <c r="AY509" s="4">
        <f t="shared" si="363"/>
        <v>-159.11717132822577</v>
      </c>
      <c r="AZ509" s="4">
        <f t="shared" si="363"/>
        <v>-46.647468239327402</v>
      </c>
      <c r="BA509" s="4">
        <f t="shared" si="363"/>
        <v>-73.019446124260071</v>
      </c>
      <c r="BB509" s="4">
        <f t="shared" si="363"/>
        <v>73.019446124260071</v>
      </c>
      <c r="BC509" s="4">
        <f t="shared" si="349"/>
        <v>-0.62222222222222223</v>
      </c>
      <c r="BD509" s="4">
        <f t="shared" si="366"/>
        <v>-0.57499999999999996</v>
      </c>
      <c r="BE509" s="4">
        <f t="shared" si="366"/>
        <v>-0.11111111111111117</v>
      </c>
      <c r="BF509" s="4">
        <f t="shared" si="350"/>
        <v>-0.34033613445378141</v>
      </c>
      <c r="BG509" s="4">
        <f t="shared" si="351"/>
        <v>0.51592356687898067</v>
      </c>
      <c r="BH509" s="4">
        <f t="shared" si="352"/>
        <v>1.5836007770377767</v>
      </c>
      <c r="BI509" s="4">
        <f t="shared" si="353"/>
        <v>3.6055555555555556</v>
      </c>
      <c r="BJ509" s="4">
        <f t="shared" si="354"/>
        <v>0.43921130950200277</v>
      </c>
      <c r="BK509" s="4">
        <f t="shared" si="355"/>
        <v>0.60738392778097361</v>
      </c>
      <c r="BL509" s="4">
        <f t="shared" si="356"/>
        <v>2.0944035947712418</v>
      </c>
      <c r="BM509" s="4">
        <f t="shared" si="357"/>
        <v>0.29000328747397619</v>
      </c>
      <c r="BN509" s="3">
        <f t="shared" si="358"/>
        <v>1</v>
      </c>
      <c r="BO509" s="3">
        <v>100</v>
      </c>
      <c r="BP509" s="3">
        <f t="shared" si="359"/>
        <v>0.7</v>
      </c>
      <c r="BQ509" s="3">
        <f t="shared" si="360"/>
        <v>70</v>
      </c>
      <c r="BR509"/>
    </row>
    <row r="510" spans="1:70" x14ac:dyDescent="0.25">
      <c r="A510" t="s">
        <v>127</v>
      </c>
      <c r="B510" t="s">
        <v>305</v>
      </c>
      <c r="C510" t="s">
        <v>229</v>
      </c>
      <c r="D510" t="s">
        <v>141</v>
      </c>
      <c r="E510" t="s">
        <v>17</v>
      </c>
      <c r="F510" s="3">
        <v>4</v>
      </c>
      <c r="G510" s="3">
        <v>0</v>
      </c>
      <c r="H510" s="3" t="str">
        <f t="shared" si="361"/>
        <v>H</v>
      </c>
      <c r="I510" s="3">
        <v>1.57</v>
      </c>
      <c r="J510" s="3">
        <v>4</v>
      </c>
      <c r="K510" s="3">
        <v>5.75</v>
      </c>
      <c r="L510" s="3">
        <v>1.8</v>
      </c>
      <c r="M510" s="3">
        <v>2</v>
      </c>
      <c r="N510" s="3">
        <f t="shared" si="322"/>
        <v>4</v>
      </c>
      <c r="O510" s="3">
        <f t="shared" si="323"/>
        <v>6.0855718637496503E-2</v>
      </c>
      <c r="P510" s="3">
        <f t="shared" si="324"/>
        <v>5.555555555555558E-2</v>
      </c>
      <c r="Q510" s="3">
        <f t="shared" si="325"/>
        <v>1.6655434782608696</v>
      </c>
      <c r="R510" s="3">
        <f t="shared" si="326"/>
        <v>4.243422874549986</v>
      </c>
      <c r="S510" s="3">
        <f t="shared" si="327"/>
        <v>6.0999203821656049</v>
      </c>
      <c r="T510" s="3">
        <f t="shared" si="328"/>
        <v>1.9095402935474937</v>
      </c>
      <c r="U510" s="3">
        <f t="shared" si="329"/>
        <v>2.121711437274993</v>
      </c>
      <c r="V510" s="4">
        <f t="shared" si="330"/>
        <v>0.63694267515923564</v>
      </c>
      <c r="W510" s="4">
        <f t="shared" si="331"/>
        <v>0.25</v>
      </c>
      <c r="X510" s="4">
        <f t="shared" si="332"/>
        <v>0.17391304347826086</v>
      </c>
      <c r="Y510" s="4">
        <f t="shared" si="333"/>
        <v>0.55555555555555558</v>
      </c>
      <c r="Z510" s="4">
        <f t="shared" si="334"/>
        <v>0.5</v>
      </c>
      <c r="AA510" s="4">
        <f t="shared" si="335"/>
        <v>0.39250000000000002</v>
      </c>
      <c r="AB510" s="4">
        <f t="shared" si="336"/>
        <v>0.27304347826086955</v>
      </c>
      <c r="AC510" s="4">
        <f t="shared" si="337"/>
        <v>2.5477707006369426</v>
      </c>
      <c r="AD510" s="4">
        <f t="shared" si="338"/>
        <v>0.69565217391304346</v>
      </c>
      <c r="AE510" s="4">
        <f t="shared" si="339"/>
        <v>3.6624203821656049</v>
      </c>
      <c r="AF510" s="4">
        <f t="shared" si="340"/>
        <v>1.4375</v>
      </c>
      <c r="AG510" s="4">
        <f t="shared" si="341"/>
        <v>0.9</v>
      </c>
      <c r="AH510" s="4">
        <f t="shared" si="342"/>
        <v>1.1111111111111112</v>
      </c>
      <c r="AI510" s="4">
        <f t="shared" si="343"/>
        <v>-4.4343769039047354</v>
      </c>
      <c r="AJ510" s="4">
        <f t="shared" si="364"/>
        <v>-2.5778793962891164</v>
      </c>
      <c r="AK510" s="4">
        <f t="shared" si="364"/>
        <v>-1.8564975076156189</v>
      </c>
      <c r="AL510" s="4">
        <f t="shared" si="344"/>
        <v>-0.21217114372749935</v>
      </c>
      <c r="AM510" s="4">
        <f t="shared" si="345"/>
        <v>0.21217114372749935</v>
      </c>
      <c r="AN510" s="4">
        <f t="shared" si="346"/>
        <v>-2.2171884519523677</v>
      </c>
      <c r="AO510" s="4">
        <f t="shared" si="365"/>
        <v>-1.2889396981445582</v>
      </c>
      <c r="AP510" s="4">
        <f t="shared" si="365"/>
        <v>-0.92824875380780947</v>
      </c>
      <c r="AQ510" s="4">
        <f t="shared" si="347"/>
        <v>-0.10608557186374967</v>
      </c>
      <c r="AR510" s="4">
        <f t="shared" si="348"/>
        <v>0.10608557186374967</v>
      </c>
      <c r="AS510" s="4">
        <f t="shared" ref="AS510:AW536" si="367">ATAN(AN510)</f>
        <v>-1.1470931183117858</v>
      </c>
      <c r="AT510" s="4">
        <f t="shared" si="367"/>
        <v>-0.91096699239888568</v>
      </c>
      <c r="AU510" s="4">
        <f t="shared" si="367"/>
        <v>-0.74820474771425616</v>
      </c>
      <c r="AV510" s="4">
        <f t="shared" si="367"/>
        <v>-0.10569027012567071</v>
      </c>
      <c r="AW510" s="4">
        <f t="shared" si="367"/>
        <v>0.10569027012567071</v>
      </c>
      <c r="AX510" s="4">
        <f t="shared" ref="AX510:BB536" si="368">DEGREES(AS510)*PI()</f>
        <v>-206.47676129612145</v>
      </c>
      <c r="AY510" s="4">
        <f t="shared" si="368"/>
        <v>-163.97405863179941</v>
      </c>
      <c r="AZ510" s="4">
        <f t="shared" si="368"/>
        <v>-134.6768545885661</v>
      </c>
      <c r="BA510" s="4">
        <f t="shared" si="368"/>
        <v>-19.024248622620728</v>
      </c>
      <c r="BB510" s="4">
        <f t="shared" si="368"/>
        <v>19.024248622620728</v>
      </c>
      <c r="BC510" s="4">
        <f t="shared" si="349"/>
        <v>-0.72695652173913039</v>
      </c>
      <c r="BD510" s="4">
        <f t="shared" si="366"/>
        <v>-0.60750000000000004</v>
      </c>
      <c r="BE510" s="4">
        <f t="shared" si="366"/>
        <v>-0.30434782608695654</v>
      </c>
      <c r="BF510" s="4">
        <f t="shared" si="350"/>
        <v>-0.10000000000000002</v>
      </c>
      <c r="BG510" s="4">
        <f t="shared" si="351"/>
        <v>0.11111111111111113</v>
      </c>
      <c r="BH510" s="4">
        <f t="shared" si="352"/>
        <v>2.226946478307561</v>
      </c>
      <c r="BI510" s="4">
        <f t="shared" si="353"/>
        <v>4.0029622449921538</v>
      </c>
      <c r="BJ510" s="4">
        <f t="shared" si="354"/>
        <v>0.55632462711671815</v>
      </c>
      <c r="BK510" s="4">
        <f t="shared" si="355"/>
        <v>0.1500276545018204</v>
      </c>
      <c r="BL510" s="4">
        <f t="shared" si="356"/>
        <v>2.0156258654112431</v>
      </c>
      <c r="BM510" s="4">
        <f t="shared" si="357"/>
        <v>7.443229275647871E-2</v>
      </c>
      <c r="BN510" s="3">
        <f t="shared" si="358"/>
        <v>1</v>
      </c>
      <c r="BO510" s="3">
        <v>100</v>
      </c>
      <c r="BP510" s="3">
        <f t="shared" si="359"/>
        <v>0.57000000000000006</v>
      </c>
      <c r="BQ510" s="3">
        <f t="shared" si="360"/>
        <v>57.000000000000007</v>
      </c>
      <c r="BR510"/>
    </row>
    <row r="511" spans="1:70" x14ac:dyDescent="0.25">
      <c r="A511" t="s">
        <v>127</v>
      </c>
      <c r="B511" t="s">
        <v>305</v>
      </c>
      <c r="C511" t="s">
        <v>229</v>
      </c>
      <c r="D511" t="s">
        <v>23</v>
      </c>
      <c r="E511" t="s">
        <v>18</v>
      </c>
      <c r="F511" s="3">
        <v>1</v>
      </c>
      <c r="G511" s="3">
        <v>1</v>
      </c>
      <c r="H511" s="3" t="str">
        <f t="shared" si="361"/>
        <v>D</v>
      </c>
      <c r="I511" s="3">
        <v>1.95</v>
      </c>
      <c r="J511" s="3">
        <v>4.2</v>
      </c>
      <c r="K511" s="3">
        <v>3.3</v>
      </c>
      <c r="L511" s="3">
        <v>1.4</v>
      </c>
      <c r="M511" s="3">
        <v>3</v>
      </c>
      <c r="N511" s="3">
        <f t="shared" si="322"/>
        <v>2</v>
      </c>
      <c r="O511" s="3">
        <f t="shared" si="323"/>
        <v>5.3946053946053896E-2</v>
      </c>
      <c r="P511" s="3">
        <f t="shared" si="324"/>
        <v>4.7619047619047561E-2</v>
      </c>
      <c r="Q511" s="3">
        <f t="shared" si="325"/>
        <v>2.0551948051948052</v>
      </c>
      <c r="R511" s="3">
        <f t="shared" si="326"/>
        <v>4.4265734265734267</v>
      </c>
      <c r="S511" s="3">
        <f t="shared" si="327"/>
        <v>3.4780219780219777</v>
      </c>
      <c r="T511" s="3">
        <f t="shared" si="328"/>
        <v>1.4755244755244754</v>
      </c>
      <c r="U511" s="3">
        <f t="shared" si="329"/>
        <v>3.1618381618381619</v>
      </c>
      <c r="V511" s="4">
        <f t="shared" si="330"/>
        <v>0.51282051282051289</v>
      </c>
      <c r="W511" s="4">
        <f t="shared" si="331"/>
        <v>0.23809523809523808</v>
      </c>
      <c r="X511" s="4">
        <f t="shared" si="332"/>
        <v>0.30303030303030304</v>
      </c>
      <c r="Y511" s="4">
        <f t="shared" si="333"/>
        <v>0.7142857142857143</v>
      </c>
      <c r="Z511" s="4">
        <f t="shared" si="334"/>
        <v>0.33333333333333331</v>
      </c>
      <c r="AA511" s="4">
        <f t="shared" si="335"/>
        <v>0.46428571428571425</v>
      </c>
      <c r="AB511" s="4">
        <f t="shared" si="336"/>
        <v>0.59090909090909094</v>
      </c>
      <c r="AC511" s="4">
        <f t="shared" si="337"/>
        <v>2.1538461538461542</v>
      </c>
      <c r="AD511" s="4">
        <f t="shared" si="338"/>
        <v>1.2727272727272729</v>
      </c>
      <c r="AE511" s="4">
        <f t="shared" si="339"/>
        <v>1.6923076923076923</v>
      </c>
      <c r="AF511" s="4">
        <f t="shared" si="340"/>
        <v>0.78571428571428559</v>
      </c>
      <c r="AG511" s="4">
        <f t="shared" si="341"/>
        <v>0.46666666666666662</v>
      </c>
      <c r="AH511" s="4">
        <f t="shared" si="342"/>
        <v>2.1428571428571428</v>
      </c>
      <c r="AI511" s="4">
        <f t="shared" si="343"/>
        <v>-1.4228271728271724</v>
      </c>
      <c r="AJ511" s="4">
        <f t="shared" si="364"/>
        <v>-2.3713786213786214</v>
      </c>
      <c r="AK511" s="4">
        <f t="shared" si="364"/>
        <v>0.94855144855144902</v>
      </c>
      <c r="AL511" s="4">
        <f t="shared" si="344"/>
        <v>-1.6863136863136865</v>
      </c>
      <c r="AM511" s="4">
        <f t="shared" si="345"/>
        <v>1.6863136863136865</v>
      </c>
      <c r="AN511" s="4">
        <f t="shared" si="346"/>
        <v>-0.71141358641358621</v>
      </c>
      <c r="AO511" s="4">
        <f t="shared" si="365"/>
        <v>-1.1856893106893107</v>
      </c>
      <c r="AP511" s="4">
        <f t="shared" si="365"/>
        <v>0.47427572427572451</v>
      </c>
      <c r="AQ511" s="4">
        <f t="shared" si="347"/>
        <v>-0.84315684315684325</v>
      </c>
      <c r="AR511" s="4">
        <f t="shared" si="348"/>
        <v>0.84315684315684325</v>
      </c>
      <c r="AS511" s="4">
        <f t="shared" si="367"/>
        <v>-0.61834508687037737</v>
      </c>
      <c r="AT511" s="4">
        <f t="shared" si="367"/>
        <v>-0.87015151172045901</v>
      </c>
      <c r="AU511" s="4">
        <f t="shared" si="367"/>
        <v>0.44285722657781212</v>
      </c>
      <c r="AV511" s="4">
        <f t="shared" si="367"/>
        <v>-0.70050781906213688</v>
      </c>
      <c r="AW511" s="4">
        <f t="shared" si="367"/>
        <v>0.70050781906213688</v>
      </c>
      <c r="AX511" s="4">
        <f t="shared" si="368"/>
        <v>-111.30211563666792</v>
      </c>
      <c r="AY511" s="4">
        <f t="shared" si="368"/>
        <v>-156.62727210968262</v>
      </c>
      <c r="AZ511" s="4">
        <f t="shared" si="368"/>
        <v>79.714300784006184</v>
      </c>
      <c r="BA511" s="4">
        <f t="shared" si="368"/>
        <v>-126.09140743118463</v>
      </c>
      <c r="BB511" s="4">
        <f t="shared" si="368"/>
        <v>126.09140743118463</v>
      </c>
      <c r="BC511" s="4">
        <f t="shared" si="349"/>
        <v>-0.40909090909090901</v>
      </c>
      <c r="BD511" s="4">
        <f t="shared" si="366"/>
        <v>-0.5357142857142857</v>
      </c>
      <c r="BE511" s="4">
        <f t="shared" si="366"/>
        <v>0.27272727272727287</v>
      </c>
      <c r="BF511" s="4">
        <f t="shared" si="350"/>
        <v>-0.53333333333333333</v>
      </c>
      <c r="BG511" s="4">
        <f t="shared" si="351"/>
        <v>1.142857142857143</v>
      </c>
      <c r="BH511" s="4">
        <f t="shared" si="352"/>
        <v>1.1935677316499453</v>
      </c>
      <c r="BI511" s="4">
        <f t="shared" si="353"/>
        <v>3.31993006993007</v>
      </c>
      <c r="BJ511" s="4">
        <f t="shared" si="354"/>
        <v>0.35951592548908307</v>
      </c>
      <c r="BK511" s="4">
        <f t="shared" si="355"/>
        <v>1.1924038428000934</v>
      </c>
      <c r="BL511" s="4">
        <f t="shared" si="356"/>
        <v>2.3186813186813184</v>
      </c>
      <c r="BM511" s="4">
        <f t="shared" si="357"/>
        <v>0.51425947722658061</v>
      </c>
      <c r="BN511" s="3">
        <f t="shared" si="358"/>
        <v>0</v>
      </c>
      <c r="BO511" s="3">
        <v>100</v>
      </c>
      <c r="BP511" s="3">
        <f t="shared" si="359"/>
        <v>-1</v>
      </c>
      <c r="BQ511" s="3">
        <f t="shared" si="360"/>
        <v>-100</v>
      </c>
      <c r="BR511"/>
    </row>
    <row r="512" spans="1:70" x14ac:dyDescent="0.25">
      <c r="A512" t="s">
        <v>127</v>
      </c>
      <c r="B512" t="s">
        <v>305</v>
      </c>
      <c r="C512" t="s">
        <v>306</v>
      </c>
      <c r="D512" t="s">
        <v>25</v>
      </c>
      <c r="E512" t="s">
        <v>130</v>
      </c>
      <c r="F512" s="3">
        <v>2</v>
      </c>
      <c r="G512" s="3">
        <v>0</v>
      </c>
      <c r="H512" s="3" t="str">
        <f t="shared" si="361"/>
        <v>H</v>
      </c>
      <c r="I512" s="3">
        <v>2</v>
      </c>
      <c r="J512" s="3">
        <v>3.8</v>
      </c>
      <c r="K512" s="3">
        <v>3.5</v>
      </c>
      <c r="L512" s="3">
        <v>1.49</v>
      </c>
      <c r="M512" s="3">
        <v>2.4500000000000002</v>
      </c>
      <c r="N512" s="3">
        <f t="shared" si="322"/>
        <v>2</v>
      </c>
      <c r="O512" s="3">
        <f t="shared" si="323"/>
        <v>4.8872180451127623E-2</v>
      </c>
      <c r="P512" s="3">
        <f t="shared" si="324"/>
        <v>7.9304204903437925E-2</v>
      </c>
      <c r="Q512" s="3">
        <f t="shared" si="325"/>
        <v>2.0977443609022552</v>
      </c>
      <c r="R512" s="3">
        <f t="shared" si="326"/>
        <v>3.9857142857142849</v>
      </c>
      <c r="S512" s="3">
        <f t="shared" si="327"/>
        <v>3.6710526315789469</v>
      </c>
      <c r="T512" s="3">
        <f t="shared" si="328"/>
        <v>1.5628195488721801</v>
      </c>
      <c r="U512" s="3">
        <f t="shared" si="329"/>
        <v>2.5697368421052627</v>
      </c>
      <c r="V512" s="4">
        <f t="shared" si="330"/>
        <v>0.5</v>
      </c>
      <c r="W512" s="4">
        <f t="shared" si="331"/>
        <v>0.26315789473684209</v>
      </c>
      <c r="X512" s="4">
        <f t="shared" si="332"/>
        <v>0.2857142857142857</v>
      </c>
      <c r="Y512" s="4">
        <f t="shared" si="333"/>
        <v>0.67114093959731547</v>
      </c>
      <c r="Z512" s="4">
        <f t="shared" si="334"/>
        <v>0.4081632653061224</v>
      </c>
      <c r="AA512" s="4">
        <f t="shared" si="335"/>
        <v>0.52631578947368418</v>
      </c>
      <c r="AB512" s="4">
        <f t="shared" si="336"/>
        <v>0.5714285714285714</v>
      </c>
      <c r="AC512" s="4">
        <f t="shared" si="337"/>
        <v>1.9</v>
      </c>
      <c r="AD512" s="4">
        <f t="shared" si="338"/>
        <v>1.0857142857142856</v>
      </c>
      <c r="AE512" s="4">
        <f t="shared" si="339"/>
        <v>1.75</v>
      </c>
      <c r="AF512" s="4">
        <f t="shared" si="340"/>
        <v>0.92105263157894746</v>
      </c>
      <c r="AG512" s="4">
        <f t="shared" si="341"/>
        <v>0.60816326530612241</v>
      </c>
      <c r="AH512" s="4">
        <f t="shared" si="342"/>
        <v>1.644295302013423</v>
      </c>
      <c r="AI512" s="4">
        <f t="shared" si="343"/>
        <v>-1.5733082706766917</v>
      </c>
      <c r="AJ512" s="4">
        <f t="shared" si="364"/>
        <v>-1.8879699248120296</v>
      </c>
      <c r="AK512" s="4">
        <f t="shared" si="364"/>
        <v>0.31466165413533798</v>
      </c>
      <c r="AL512" s="4">
        <f t="shared" si="344"/>
        <v>-1.0069172932330825</v>
      </c>
      <c r="AM512" s="4">
        <f t="shared" si="345"/>
        <v>1.0069172932330825</v>
      </c>
      <c r="AN512" s="4">
        <f t="shared" si="346"/>
        <v>-0.78665413533834583</v>
      </c>
      <c r="AO512" s="4">
        <f t="shared" si="365"/>
        <v>-0.94398496240601482</v>
      </c>
      <c r="AP512" s="4">
        <f t="shared" si="365"/>
        <v>0.15733082706766899</v>
      </c>
      <c r="AQ512" s="4">
        <f t="shared" si="347"/>
        <v>-0.50345864661654127</v>
      </c>
      <c r="AR512" s="4">
        <f t="shared" si="348"/>
        <v>0.50345864661654127</v>
      </c>
      <c r="AS512" s="4">
        <f t="shared" si="367"/>
        <v>-0.66655007787305587</v>
      </c>
      <c r="AT512" s="4">
        <f t="shared" si="367"/>
        <v>-0.75659159147776156</v>
      </c>
      <c r="AU512" s="4">
        <f t="shared" si="367"/>
        <v>0.15605163618650719</v>
      </c>
      <c r="AV512" s="4">
        <f t="shared" si="367"/>
        <v>-0.46641069663507184</v>
      </c>
      <c r="AW512" s="4">
        <f t="shared" si="367"/>
        <v>0.46641069663507184</v>
      </c>
      <c r="AX512" s="4">
        <f t="shared" si="368"/>
        <v>-119.97901401715005</v>
      </c>
      <c r="AY512" s="4">
        <f t="shared" si="368"/>
        <v>-136.18648646599709</v>
      </c>
      <c r="AZ512" s="4">
        <f t="shared" si="368"/>
        <v>28.089294513571296</v>
      </c>
      <c r="BA512" s="4">
        <f t="shared" si="368"/>
        <v>-83.953925394312932</v>
      </c>
      <c r="BB512" s="4">
        <f t="shared" si="368"/>
        <v>83.953925394312932</v>
      </c>
      <c r="BC512" s="4">
        <f t="shared" si="349"/>
        <v>-0.4285714285714286</v>
      </c>
      <c r="BD512" s="4">
        <f t="shared" si="366"/>
        <v>-0.47368421052631576</v>
      </c>
      <c r="BE512" s="4">
        <f t="shared" si="366"/>
        <v>8.5714285714285618E-2</v>
      </c>
      <c r="BF512" s="4">
        <f t="shared" si="350"/>
        <v>-0.39183673469387759</v>
      </c>
      <c r="BG512" s="4">
        <f t="shared" si="351"/>
        <v>0.64429530201342289</v>
      </c>
      <c r="BH512" s="4">
        <f t="shared" si="352"/>
        <v>1.0114957001191855</v>
      </c>
      <c r="BI512" s="4">
        <f t="shared" si="353"/>
        <v>3.2515037593984957</v>
      </c>
      <c r="BJ512" s="4">
        <f t="shared" si="354"/>
        <v>0.31108550841912752</v>
      </c>
      <c r="BK512" s="4">
        <f t="shared" si="355"/>
        <v>0.7119980461391171</v>
      </c>
      <c r="BL512" s="4">
        <f t="shared" si="356"/>
        <v>2.0662781954887213</v>
      </c>
      <c r="BM512" s="4">
        <f t="shared" si="357"/>
        <v>0.34457995428380039</v>
      </c>
      <c r="BN512" s="3">
        <f t="shared" si="358"/>
        <v>1</v>
      </c>
      <c r="BO512" s="3">
        <v>100</v>
      </c>
      <c r="BP512" s="3">
        <f t="shared" si="359"/>
        <v>1</v>
      </c>
      <c r="BQ512" s="3">
        <f t="shared" si="360"/>
        <v>100</v>
      </c>
      <c r="BR512"/>
    </row>
    <row r="513" spans="1:70" x14ac:dyDescent="0.25">
      <c r="A513" t="s">
        <v>127</v>
      </c>
      <c r="B513" t="s">
        <v>307</v>
      </c>
      <c r="C513" t="s">
        <v>186</v>
      </c>
      <c r="D513" t="s">
        <v>28</v>
      </c>
      <c r="E513" t="s">
        <v>19</v>
      </c>
      <c r="F513" s="3">
        <v>0</v>
      </c>
      <c r="G513" s="3">
        <v>1</v>
      </c>
      <c r="H513" s="3" t="str">
        <f t="shared" si="361"/>
        <v>A</v>
      </c>
      <c r="I513" s="3">
        <v>3.2</v>
      </c>
      <c r="J513" s="3">
        <v>3.4</v>
      </c>
      <c r="K513" s="3">
        <v>2.25</v>
      </c>
      <c r="L513" s="3">
        <v>2.04</v>
      </c>
      <c r="M513" s="3">
        <v>1.86</v>
      </c>
      <c r="N513" s="3">
        <f t="shared" si="322"/>
        <v>1</v>
      </c>
      <c r="O513" s="3">
        <f t="shared" si="323"/>
        <v>5.1062091503268014E-2</v>
      </c>
      <c r="P513" s="3">
        <f t="shared" si="324"/>
        <v>2.7830487033523033E-2</v>
      </c>
      <c r="Q513" s="3">
        <f t="shared" si="325"/>
        <v>3.363398692810458</v>
      </c>
      <c r="R513" s="3">
        <f t="shared" si="326"/>
        <v>3.5736111111111111</v>
      </c>
      <c r="S513" s="3">
        <f t="shared" si="327"/>
        <v>2.3648897058823533</v>
      </c>
      <c r="T513" s="3">
        <f t="shared" si="328"/>
        <v>2.144166666666667</v>
      </c>
      <c r="U513" s="3">
        <f t="shared" si="329"/>
        <v>1.9549754901960785</v>
      </c>
      <c r="V513" s="4">
        <f t="shared" si="330"/>
        <v>0.3125</v>
      </c>
      <c r="W513" s="4">
        <f t="shared" si="331"/>
        <v>0.29411764705882354</v>
      </c>
      <c r="X513" s="4">
        <f t="shared" si="332"/>
        <v>0.44444444444444442</v>
      </c>
      <c r="Y513" s="4">
        <f t="shared" si="333"/>
        <v>0.49019607843137253</v>
      </c>
      <c r="Z513" s="4">
        <f t="shared" si="334"/>
        <v>0.5376344086021505</v>
      </c>
      <c r="AA513" s="4">
        <f t="shared" si="335"/>
        <v>0.94117647058823539</v>
      </c>
      <c r="AB513" s="4">
        <f t="shared" si="336"/>
        <v>1.4222222222222223</v>
      </c>
      <c r="AC513" s="4">
        <f t="shared" si="337"/>
        <v>1.0625</v>
      </c>
      <c r="AD513" s="4">
        <f t="shared" si="338"/>
        <v>1.5111111111111111</v>
      </c>
      <c r="AE513" s="4">
        <f t="shared" si="339"/>
        <v>0.703125</v>
      </c>
      <c r="AF513" s="4">
        <f t="shared" si="340"/>
        <v>0.66176470588235292</v>
      </c>
      <c r="AG513" s="4">
        <f t="shared" si="341"/>
        <v>1.096774193548387</v>
      </c>
      <c r="AH513" s="4">
        <f t="shared" si="342"/>
        <v>0.91176470588235292</v>
      </c>
      <c r="AI513" s="4">
        <f t="shared" si="343"/>
        <v>0.99850898692810475</v>
      </c>
      <c r="AJ513" s="4">
        <f t="shared" si="364"/>
        <v>-0.21021241830065307</v>
      </c>
      <c r="AK513" s="4">
        <f t="shared" si="364"/>
        <v>1.2087214052287578</v>
      </c>
      <c r="AL513" s="4">
        <f t="shared" si="344"/>
        <v>0.18919117647058847</v>
      </c>
      <c r="AM513" s="4">
        <f t="shared" si="345"/>
        <v>-0.18919117647058847</v>
      </c>
      <c r="AN513" s="4">
        <f t="shared" si="346"/>
        <v>0.49925449346405237</v>
      </c>
      <c r="AO513" s="4">
        <f t="shared" si="365"/>
        <v>-0.10510620915032653</v>
      </c>
      <c r="AP513" s="4">
        <f t="shared" si="365"/>
        <v>0.60436070261437891</v>
      </c>
      <c r="AQ513" s="4">
        <f t="shared" si="347"/>
        <v>9.4595588235294237E-2</v>
      </c>
      <c r="AR513" s="4">
        <f t="shared" si="348"/>
        <v>-9.4595588235294237E-2</v>
      </c>
      <c r="AS513" s="4">
        <f t="shared" si="367"/>
        <v>0.46305102594017544</v>
      </c>
      <c r="AT513" s="4">
        <f t="shared" si="367"/>
        <v>-0.1047217074368515</v>
      </c>
      <c r="AU513" s="4">
        <f t="shared" si="367"/>
        <v>0.5436197315746113</v>
      </c>
      <c r="AV513" s="4">
        <f t="shared" si="367"/>
        <v>9.4314936155409368E-2</v>
      </c>
      <c r="AW513" s="4">
        <f t="shared" si="367"/>
        <v>-9.4314936155409368E-2</v>
      </c>
      <c r="AX513" s="4">
        <f t="shared" si="368"/>
        <v>83.349184669231576</v>
      </c>
      <c r="AY513" s="4">
        <f t="shared" si="368"/>
        <v>-18.849907338633269</v>
      </c>
      <c r="AZ513" s="4">
        <f t="shared" si="368"/>
        <v>97.851551683430031</v>
      </c>
      <c r="BA513" s="4">
        <f t="shared" si="368"/>
        <v>16.976688507973684</v>
      </c>
      <c r="BB513" s="4">
        <f t="shared" si="368"/>
        <v>-16.976688507973684</v>
      </c>
      <c r="BC513" s="4">
        <f t="shared" si="349"/>
        <v>0.42222222222222222</v>
      </c>
      <c r="BD513" s="4">
        <f t="shared" si="366"/>
        <v>-5.8823529411764559E-2</v>
      </c>
      <c r="BE513" s="4">
        <f t="shared" si="366"/>
        <v>0.51111111111111085</v>
      </c>
      <c r="BF513" s="4">
        <f t="shared" si="350"/>
        <v>9.6774193548387219E-2</v>
      </c>
      <c r="BG513" s="4">
        <f t="shared" si="351"/>
        <v>-8.8235294117647162E-2</v>
      </c>
      <c r="BH513" s="4">
        <f t="shared" si="352"/>
        <v>0.64578336063551423</v>
      </c>
      <c r="BI513" s="4">
        <f t="shared" si="353"/>
        <v>3.1006331699346408</v>
      </c>
      <c r="BJ513" s="4">
        <f t="shared" si="354"/>
        <v>0.20827467334651745</v>
      </c>
      <c r="BK513" s="4">
        <f t="shared" si="355"/>
        <v>0.13377836382301392</v>
      </c>
      <c r="BL513" s="4">
        <f t="shared" si="356"/>
        <v>2.0495710784313728</v>
      </c>
      <c r="BM513" s="4">
        <f t="shared" si="357"/>
        <v>6.5271395186450629E-2</v>
      </c>
      <c r="BN513" s="3">
        <f t="shared" si="358"/>
        <v>0</v>
      </c>
      <c r="BO513" s="3">
        <v>100</v>
      </c>
      <c r="BP513" s="3">
        <f t="shared" si="359"/>
        <v>-1</v>
      </c>
      <c r="BQ513" s="3">
        <f t="shared" si="360"/>
        <v>-100</v>
      </c>
      <c r="BR513"/>
    </row>
    <row r="514" spans="1:70" x14ac:dyDescent="0.25">
      <c r="A514" t="s">
        <v>127</v>
      </c>
      <c r="B514" t="s">
        <v>307</v>
      </c>
      <c r="C514" t="s">
        <v>187</v>
      </c>
      <c r="D514" t="s">
        <v>27</v>
      </c>
      <c r="E514" t="s">
        <v>14</v>
      </c>
      <c r="F514" s="3">
        <v>3</v>
      </c>
      <c r="G514" s="3">
        <v>1</v>
      </c>
      <c r="H514" s="3" t="str">
        <f t="shared" si="361"/>
        <v>H</v>
      </c>
      <c r="I514" s="3">
        <v>3</v>
      </c>
      <c r="J514" s="3">
        <v>3.5</v>
      </c>
      <c r="K514" s="3">
        <v>2.2999999999999998</v>
      </c>
      <c r="L514" s="3">
        <v>1.8</v>
      </c>
      <c r="M514" s="3">
        <v>2</v>
      </c>
      <c r="N514" s="3">
        <f t="shared" si="322"/>
        <v>4</v>
      </c>
      <c r="O514" s="3">
        <f t="shared" si="323"/>
        <v>5.3830227743271397E-2</v>
      </c>
      <c r="P514" s="3">
        <f t="shared" si="324"/>
        <v>5.555555555555558E-2</v>
      </c>
      <c r="Q514" s="3">
        <f t="shared" si="325"/>
        <v>3.1614906832298142</v>
      </c>
      <c r="R514" s="3">
        <f t="shared" si="326"/>
        <v>3.6884057971014501</v>
      </c>
      <c r="S514" s="3">
        <f t="shared" si="327"/>
        <v>2.4238095238095241</v>
      </c>
      <c r="T514" s="3">
        <f t="shared" si="328"/>
        <v>1.8968944099378886</v>
      </c>
      <c r="U514" s="3">
        <f t="shared" si="329"/>
        <v>2.1076604554865428</v>
      </c>
      <c r="V514" s="4">
        <f t="shared" si="330"/>
        <v>0.33333333333333331</v>
      </c>
      <c r="W514" s="4">
        <f t="shared" si="331"/>
        <v>0.2857142857142857</v>
      </c>
      <c r="X514" s="4">
        <f t="shared" si="332"/>
        <v>0.43478260869565222</v>
      </c>
      <c r="Y514" s="4">
        <f t="shared" si="333"/>
        <v>0.55555555555555558</v>
      </c>
      <c r="Z514" s="4">
        <f t="shared" si="334"/>
        <v>0.5</v>
      </c>
      <c r="AA514" s="4">
        <f t="shared" si="335"/>
        <v>0.8571428571428571</v>
      </c>
      <c r="AB514" s="4">
        <f t="shared" si="336"/>
        <v>1.3043478260869565</v>
      </c>
      <c r="AC514" s="4">
        <f t="shared" si="337"/>
        <v>1.1666666666666667</v>
      </c>
      <c r="AD514" s="4">
        <f t="shared" si="338"/>
        <v>1.5217391304347827</v>
      </c>
      <c r="AE514" s="4">
        <f t="shared" si="339"/>
        <v>0.76666666666666661</v>
      </c>
      <c r="AF514" s="4">
        <f t="shared" si="340"/>
        <v>0.65714285714285714</v>
      </c>
      <c r="AG514" s="4">
        <f t="shared" si="341"/>
        <v>0.9</v>
      </c>
      <c r="AH514" s="4">
        <f t="shared" si="342"/>
        <v>1.1111111111111112</v>
      </c>
      <c r="AI514" s="4">
        <f t="shared" si="343"/>
        <v>0.73768115942029011</v>
      </c>
      <c r="AJ514" s="4">
        <f t="shared" si="364"/>
        <v>-0.52691511387163592</v>
      </c>
      <c r="AK514" s="4">
        <f t="shared" si="364"/>
        <v>1.264596273291926</v>
      </c>
      <c r="AL514" s="4">
        <f t="shared" si="344"/>
        <v>-0.21076604554865419</v>
      </c>
      <c r="AM514" s="4">
        <f t="shared" si="345"/>
        <v>0.21076604554865419</v>
      </c>
      <c r="AN514" s="4">
        <f t="shared" si="346"/>
        <v>0.36884057971014506</v>
      </c>
      <c r="AO514" s="4">
        <f t="shared" si="365"/>
        <v>-0.26345755693581796</v>
      </c>
      <c r="AP514" s="4">
        <f t="shared" si="365"/>
        <v>0.63229813664596302</v>
      </c>
      <c r="AQ514" s="4">
        <f t="shared" si="347"/>
        <v>-0.1053830227743271</v>
      </c>
      <c r="AR514" s="4">
        <f t="shared" si="348"/>
        <v>0.1053830227743271</v>
      </c>
      <c r="AS514" s="4">
        <f t="shared" si="367"/>
        <v>0.35335972602319127</v>
      </c>
      <c r="AT514" s="4">
        <f t="shared" si="367"/>
        <v>-0.25760394832171307</v>
      </c>
      <c r="AU514" s="4">
        <f t="shared" si="367"/>
        <v>0.56383020808971085</v>
      </c>
      <c r="AV514" s="4">
        <f t="shared" si="367"/>
        <v>-0.10499548854215425</v>
      </c>
      <c r="AW514" s="4">
        <f t="shared" si="367"/>
        <v>0.10499548854215425</v>
      </c>
      <c r="AX514" s="4">
        <f t="shared" si="368"/>
        <v>63.604750684174427</v>
      </c>
      <c r="AY514" s="4">
        <f t="shared" si="368"/>
        <v>-46.368710697908355</v>
      </c>
      <c r="AZ514" s="4">
        <f t="shared" si="368"/>
        <v>101.48943745614795</v>
      </c>
      <c r="BA514" s="4">
        <f t="shared" si="368"/>
        <v>-18.899187937587765</v>
      </c>
      <c r="BB514" s="4">
        <f t="shared" si="368"/>
        <v>18.899187937587765</v>
      </c>
      <c r="BC514" s="4">
        <f t="shared" si="349"/>
        <v>0.3043478260869566</v>
      </c>
      <c r="BD514" s="4">
        <f t="shared" si="366"/>
        <v>-0.1428571428571429</v>
      </c>
      <c r="BE514" s="4">
        <f t="shared" si="366"/>
        <v>0.52173913043478282</v>
      </c>
      <c r="BF514" s="4">
        <f t="shared" si="350"/>
        <v>-9.9999999999999964E-2</v>
      </c>
      <c r="BG514" s="4">
        <f t="shared" si="351"/>
        <v>0.11111111111111106</v>
      </c>
      <c r="BH514" s="4">
        <f t="shared" si="352"/>
        <v>0.63521869785319518</v>
      </c>
      <c r="BI514" s="4">
        <f t="shared" si="353"/>
        <v>3.0912353347135961</v>
      </c>
      <c r="BJ514" s="4">
        <f t="shared" si="354"/>
        <v>0.20549024227301296</v>
      </c>
      <c r="BK514" s="4">
        <f t="shared" si="355"/>
        <v>0.14903410005132614</v>
      </c>
      <c r="BL514" s="4">
        <f t="shared" si="356"/>
        <v>2.0022774327122157</v>
      </c>
      <c r="BM514" s="4">
        <f t="shared" si="357"/>
        <v>7.4432292756478655E-2</v>
      </c>
      <c r="BN514" s="3">
        <f t="shared" si="358"/>
        <v>1</v>
      </c>
      <c r="BO514" s="3">
        <v>100</v>
      </c>
      <c r="BP514" s="3">
        <f t="shared" si="359"/>
        <v>2</v>
      </c>
      <c r="BQ514" s="3">
        <f t="shared" si="360"/>
        <v>200</v>
      </c>
      <c r="BR514"/>
    </row>
    <row r="515" spans="1:70" x14ac:dyDescent="0.25">
      <c r="A515" t="s">
        <v>127</v>
      </c>
      <c r="B515" t="s">
        <v>308</v>
      </c>
      <c r="C515" t="s">
        <v>186</v>
      </c>
      <c r="D515" t="s">
        <v>17</v>
      </c>
      <c r="E515" t="s">
        <v>26</v>
      </c>
      <c r="F515" s="3">
        <v>4</v>
      </c>
      <c r="G515" s="3">
        <v>0</v>
      </c>
      <c r="H515" s="3" t="str">
        <f t="shared" si="361"/>
        <v>H</v>
      </c>
      <c r="I515" s="3">
        <v>2.1</v>
      </c>
      <c r="J515" s="3">
        <v>3.3</v>
      </c>
      <c r="K515" s="3">
        <v>3.6</v>
      </c>
      <c r="L515" s="3">
        <v>2.0699999999999998</v>
      </c>
      <c r="M515" s="3">
        <v>1.83</v>
      </c>
      <c r="N515" s="3">
        <f t="shared" ref="N515:N536" si="369">SUM(F515:G515)</f>
        <v>4</v>
      </c>
      <c r="O515" s="3">
        <f t="shared" ref="O515:O536" si="370">((1/I515)+(1/J515)+(1/K515))-1</f>
        <v>5.6998556998557159E-2</v>
      </c>
      <c r="P515" s="3">
        <f t="shared" ref="P515:P536" si="371">((1/L515)+(1/M515-1))</f>
        <v>2.9539874871307492E-2</v>
      </c>
      <c r="Q515" s="3">
        <f t="shared" ref="Q515:Q536" si="372">I515*(1+O515)</f>
        <v>2.2196969696969702</v>
      </c>
      <c r="R515" s="3">
        <f t="shared" ref="R515:R536" si="373">J515*(1+O515)</f>
        <v>3.4880952380952386</v>
      </c>
      <c r="S515" s="3">
        <f t="shared" ref="S515:S536" si="374">K515*(1+O515)</f>
        <v>3.8051948051948057</v>
      </c>
      <c r="T515" s="3">
        <f t="shared" ref="T515:T536" si="375">L515*(1+O515)</f>
        <v>2.1879870129870134</v>
      </c>
      <c r="U515" s="3">
        <f t="shared" ref="U515:U536" si="376">M515*(1+O515)</f>
        <v>1.9343073593073596</v>
      </c>
      <c r="V515" s="4">
        <f t="shared" ref="V515:V536" si="377">1/I515</f>
        <v>0.47619047619047616</v>
      </c>
      <c r="W515" s="4">
        <f t="shared" ref="W515:W536" si="378">1/J515</f>
        <v>0.30303030303030304</v>
      </c>
      <c r="X515" s="4">
        <f t="shared" ref="X515:X536" si="379">1/K515</f>
        <v>0.27777777777777779</v>
      </c>
      <c r="Y515" s="4">
        <f t="shared" ref="Y515:Y536" si="380">1/L515</f>
        <v>0.48309178743961356</v>
      </c>
      <c r="Z515" s="4">
        <f t="shared" ref="Z515:Z536" si="381">1/M515</f>
        <v>0.54644808743169393</v>
      </c>
      <c r="AA515" s="4">
        <f t="shared" ref="AA515:AA536" si="382">(I515/J515)</f>
        <v>0.63636363636363646</v>
      </c>
      <c r="AB515" s="4">
        <f t="shared" ref="AB515:AB536" si="383">(I515/K515)</f>
        <v>0.58333333333333337</v>
      </c>
      <c r="AC515" s="4">
        <f t="shared" ref="AC515:AC536" si="384">(J515/I515)</f>
        <v>1.5714285714285712</v>
      </c>
      <c r="AD515" s="4">
        <f t="shared" ref="AD515:AD536" si="385">(J515/K515)</f>
        <v>0.91666666666666663</v>
      </c>
      <c r="AE515" s="4">
        <f t="shared" ref="AE515:AE536" si="386">(K515/I515)</f>
        <v>1.7142857142857142</v>
      </c>
      <c r="AF515" s="4">
        <f t="shared" ref="AF515:AF536" si="387">(K515/J515)</f>
        <v>1.0909090909090911</v>
      </c>
      <c r="AG515" s="4">
        <f t="shared" ref="AG515:AG536" si="388">(L515/M515)</f>
        <v>1.1311475409836065</v>
      </c>
      <c r="AH515" s="4">
        <f t="shared" ref="AH515:AH536" si="389">(M515/L515)</f>
        <v>0.8840579710144929</v>
      </c>
      <c r="AI515" s="4">
        <f t="shared" ref="AI515:AI536" si="390">Q515-S515</f>
        <v>-1.5854978354978355</v>
      </c>
      <c r="AJ515" s="4">
        <f t="shared" si="364"/>
        <v>-1.2683982683982684</v>
      </c>
      <c r="AK515" s="4">
        <f t="shared" si="364"/>
        <v>-0.3170995670995671</v>
      </c>
      <c r="AL515" s="4">
        <f t="shared" ref="AL515:AL536" si="391">T515-U515</f>
        <v>0.25367965367965373</v>
      </c>
      <c r="AM515" s="4">
        <f t="shared" ref="AM515:AM536" si="392">U515-T515</f>
        <v>-0.25367965367965373</v>
      </c>
      <c r="AN515" s="4">
        <f t="shared" ref="AN515:AN536" si="393">(Q515-S515)/2</f>
        <v>-0.79274891774891776</v>
      </c>
      <c r="AO515" s="4">
        <f t="shared" si="365"/>
        <v>-0.63419913419913421</v>
      </c>
      <c r="AP515" s="4">
        <f t="shared" si="365"/>
        <v>-0.15854978354978355</v>
      </c>
      <c r="AQ515" s="4">
        <f t="shared" ref="AQ515:AQ536" si="394">(T515-U515)/2</f>
        <v>0.12683982683982686</v>
      </c>
      <c r="AR515" s="4">
        <f t="shared" ref="AR515:AR536" si="395">(U515-T515)/2</f>
        <v>-0.12683982683982686</v>
      </c>
      <c r="AS515" s="4">
        <f t="shared" si="367"/>
        <v>-0.67030388524921558</v>
      </c>
      <c r="AT515" s="4">
        <f t="shared" si="367"/>
        <v>-0.56518709060915118</v>
      </c>
      <c r="AU515" s="4">
        <f t="shared" si="367"/>
        <v>-0.1572409255460748</v>
      </c>
      <c r="AV515" s="4">
        <f t="shared" si="367"/>
        <v>0.12616610426951841</v>
      </c>
      <c r="AW515" s="4">
        <f t="shared" si="367"/>
        <v>-0.12616610426951841</v>
      </c>
      <c r="AX515" s="4">
        <f t="shared" si="368"/>
        <v>-120.65469934485881</v>
      </c>
      <c r="AY515" s="4">
        <f t="shared" si="368"/>
        <v>-101.73367630964722</v>
      </c>
      <c r="AZ515" s="4">
        <f t="shared" si="368"/>
        <v>-28.303366598293465</v>
      </c>
      <c r="BA515" s="4">
        <f t="shared" si="368"/>
        <v>22.709898768513312</v>
      </c>
      <c r="BB515" s="4">
        <f t="shared" si="368"/>
        <v>-22.709898768513312</v>
      </c>
      <c r="BC515" s="4">
        <f t="shared" ref="BC515:BC536" si="396">(Q515-S515)/S515</f>
        <v>-0.41666666666666663</v>
      </c>
      <c r="BD515" s="4">
        <f t="shared" si="366"/>
        <v>-0.36363636363636359</v>
      </c>
      <c r="BE515" s="4">
        <f t="shared" si="366"/>
        <v>-8.3333333333333329E-2</v>
      </c>
      <c r="BF515" s="4">
        <f t="shared" ref="BF515:BF536" si="397">(T515-U515)/U515</f>
        <v>0.13114754098360656</v>
      </c>
      <c r="BG515" s="4">
        <f t="shared" ref="BG515:BG536" si="398">(U515-T515)/T515</f>
        <v>-0.11594202898550725</v>
      </c>
      <c r="BH515" s="4">
        <f t="shared" ref="BH515:BH536" si="399">_xlfn.STDEV.S(Q515:S515)</f>
        <v>0.83896659539169249</v>
      </c>
      <c r="BI515" s="4">
        <f t="shared" ref="BI515:BI536" si="400">AVERAGE(Q515:S515)</f>
        <v>3.1709956709956715</v>
      </c>
      <c r="BJ515" s="4">
        <f t="shared" ref="BJ515:BJ536" si="401">BH515/BI515</f>
        <v>0.26457513110645864</v>
      </c>
      <c r="BK515" s="4">
        <f t="shared" ref="BK515:BK536" si="402">_xlfn.STDEV.S(T515:U515)</f>
        <v>0.17937860336593806</v>
      </c>
      <c r="BL515" s="4">
        <f t="shared" ref="BL515:BL536" si="403">AVERAGE(T515:U515)</f>
        <v>2.0611471861471866</v>
      </c>
      <c r="BM515" s="4">
        <f t="shared" ref="BM515:BM536" si="404">BK515/BL515</f>
        <v>8.7028526915267385E-2</v>
      </c>
      <c r="BN515" s="3">
        <f t="shared" ref="BN515:BN536" si="405">IF(H515="H",1,0)</f>
        <v>1</v>
      </c>
      <c r="BO515" s="3">
        <v>100</v>
      </c>
      <c r="BP515" s="3">
        <f t="shared" ref="BP515:BP536" si="406">IF(H515="H",I515-1,-1)</f>
        <v>1.1000000000000001</v>
      </c>
      <c r="BQ515" s="3">
        <f t="shared" ref="BQ515:BQ536" si="407">BP515*100</f>
        <v>110.00000000000001</v>
      </c>
      <c r="BR515"/>
    </row>
    <row r="516" spans="1:70" x14ac:dyDescent="0.25">
      <c r="A516" t="s">
        <v>127</v>
      </c>
      <c r="B516" t="s">
        <v>308</v>
      </c>
      <c r="C516" t="s">
        <v>186</v>
      </c>
      <c r="D516" t="s">
        <v>130</v>
      </c>
      <c r="E516" t="s">
        <v>133</v>
      </c>
      <c r="F516" s="3">
        <v>3</v>
      </c>
      <c r="G516" s="3">
        <v>0</v>
      </c>
      <c r="H516" s="3" t="str">
        <f t="shared" ref="H516:H536" si="408">IF(F516&gt;G516,"H",IF(F516=G516,"D","A"))</f>
        <v>H</v>
      </c>
      <c r="I516" s="3">
        <v>1.3</v>
      </c>
      <c r="J516" s="3">
        <v>5.25</v>
      </c>
      <c r="K516" s="3">
        <v>9.5</v>
      </c>
      <c r="L516" s="3">
        <v>1.44</v>
      </c>
      <c r="M516" s="3">
        <v>2.75</v>
      </c>
      <c r="N516" s="3">
        <f t="shared" si="369"/>
        <v>3</v>
      </c>
      <c r="O516" s="3">
        <f t="shared" si="370"/>
        <v>6.4970117601696575E-2</v>
      </c>
      <c r="P516" s="3">
        <f t="shared" si="371"/>
        <v>5.8080808080808066E-2</v>
      </c>
      <c r="Q516" s="3">
        <f t="shared" si="372"/>
        <v>1.3844611528822055</v>
      </c>
      <c r="R516" s="3">
        <f t="shared" si="373"/>
        <v>5.5910931174089074</v>
      </c>
      <c r="S516" s="3">
        <f t="shared" si="374"/>
        <v>10.117216117216117</v>
      </c>
      <c r="T516" s="3">
        <f t="shared" si="375"/>
        <v>1.533556969346443</v>
      </c>
      <c r="U516" s="3">
        <f t="shared" si="376"/>
        <v>2.9286678234046657</v>
      </c>
      <c r="V516" s="4">
        <f t="shared" si="377"/>
        <v>0.76923076923076916</v>
      </c>
      <c r="W516" s="4">
        <f t="shared" si="378"/>
        <v>0.19047619047619047</v>
      </c>
      <c r="X516" s="4">
        <f t="shared" si="379"/>
        <v>0.10526315789473684</v>
      </c>
      <c r="Y516" s="4">
        <f t="shared" si="380"/>
        <v>0.69444444444444442</v>
      </c>
      <c r="Z516" s="4">
        <f t="shared" si="381"/>
        <v>0.36363636363636365</v>
      </c>
      <c r="AA516" s="4">
        <f t="shared" si="382"/>
        <v>0.24761904761904763</v>
      </c>
      <c r="AB516" s="4">
        <f t="shared" si="383"/>
        <v>0.1368421052631579</v>
      </c>
      <c r="AC516" s="4">
        <f t="shared" si="384"/>
        <v>4.0384615384615383</v>
      </c>
      <c r="AD516" s="4">
        <f t="shared" si="385"/>
        <v>0.55263157894736847</v>
      </c>
      <c r="AE516" s="4">
        <f t="shared" si="386"/>
        <v>7.3076923076923075</v>
      </c>
      <c r="AF516" s="4">
        <f t="shared" si="387"/>
        <v>1.8095238095238095</v>
      </c>
      <c r="AG516" s="4">
        <f t="shared" si="388"/>
        <v>0.52363636363636357</v>
      </c>
      <c r="AH516" s="4">
        <f t="shared" si="389"/>
        <v>1.9097222222222223</v>
      </c>
      <c r="AI516" s="4">
        <f t="shared" si="390"/>
        <v>-8.7327549643339104</v>
      </c>
      <c r="AJ516" s="4">
        <f t="shared" si="364"/>
        <v>-4.2066319645267019</v>
      </c>
      <c r="AK516" s="4">
        <f t="shared" si="364"/>
        <v>-4.5261229998072094</v>
      </c>
      <c r="AL516" s="4">
        <f t="shared" si="391"/>
        <v>-1.3951108540582227</v>
      </c>
      <c r="AM516" s="4">
        <f t="shared" si="392"/>
        <v>1.3951108540582227</v>
      </c>
      <c r="AN516" s="4">
        <f t="shared" si="393"/>
        <v>-4.3663774821669552</v>
      </c>
      <c r="AO516" s="4">
        <f t="shared" si="365"/>
        <v>-2.1033159822633509</v>
      </c>
      <c r="AP516" s="4">
        <f t="shared" si="365"/>
        <v>-2.2630614999036047</v>
      </c>
      <c r="AQ516" s="4">
        <f t="shared" si="394"/>
        <v>-0.69755542702911133</v>
      </c>
      <c r="AR516" s="4">
        <f t="shared" si="395"/>
        <v>0.69755542702911133</v>
      </c>
      <c r="AS516" s="4">
        <f t="shared" si="367"/>
        <v>-1.3456562393353622</v>
      </c>
      <c r="AT516" s="4">
        <f t="shared" si="367"/>
        <v>-1.1269892646054711</v>
      </c>
      <c r="AU516" s="4">
        <f t="shared" si="367"/>
        <v>-1.1547160745665919</v>
      </c>
      <c r="AV516" s="4">
        <f t="shared" si="367"/>
        <v>-0.60908342647974367</v>
      </c>
      <c r="AW516" s="4">
        <f t="shared" si="367"/>
        <v>0.60908342647974367</v>
      </c>
      <c r="AX516" s="4">
        <f t="shared" si="368"/>
        <v>-242.21812308036519</v>
      </c>
      <c r="AY516" s="4">
        <f t="shared" si="368"/>
        <v>-202.85806762898477</v>
      </c>
      <c r="AZ516" s="4">
        <f t="shared" si="368"/>
        <v>-207.84889342198653</v>
      </c>
      <c r="BA516" s="4">
        <f t="shared" si="368"/>
        <v>-109.63501676635386</v>
      </c>
      <c r="BB516" s="4">
        <f t="shared" si="368"/>
        <v>109.63501676635386</v>
      </c>
      <c r="BC516" s="4">
        <f t="shared" si="396"/>
        <v>-0.86315789473684201</v>
      </c>
      <c r="BD516" s="4">
        <f t="shared" si="366"/>
        <v>-0.75238095238095237</v>
      </c>
      <c r="BE516" s="4">
        <f t="shared" si="366"/>
        <v>-0.44736842105263153</v>
      </c>
      <c r="BF516" s="4">
        <f t="shared" si="397"/>
        <v>-0.47636363636363638</v>
      </c>
      <c r="BG516" s="4">
        <f t="shared" si="398"/>
        <v>0.90972222222222232</v>
      </c>
      <c r="BH516" s="4">
        <f t="shared" si="399"/>
        <v>4.3673514315784141</v>
      </c>
      <c r="BI516" s="4">
        <f t="shared" si="400"/>
        <v>5.6975901291690763</v>
      </c>
      <c r="BJ516" s="4">
        <f t="shared" si="401"/>
        <v>0.76652608077572237</v>
      </c>
      <c r="BK516" s="4">
        <f t="shared" si="402"/>
        <v>0.98649234541152542</v>
      </c>
      <c r="BL516" s="4">
        <f t="shared" si="403"/>
        <v>2.2311123963755541</v>
      </c>
      <c r="BM516" s="4">
        <f t="shared" si="404"/>
        <v>0.4421526889519703</v>
      </c>
      <c r="BN516" s="3">
        <f t="shared" si="405"/>
        <v>1</v>
      </c>
      <c r="BO516" s="3">
        <v>100</v>
      </c>
      <c r="BP516" s="3">
        <f t="shared" si="406"/>
        <v>0.30000000000000004</v>
      </c>
      <c r="BQ516" s="3">
        <f t="shared" si="407"/>
        <v>30.000000000000004</v>
      </c>
      <c r="BR516"/>
    </row>
    <row r="517" spans="1:70" x14ac:dyDescent="0.25">
      <c r="A517" t="s">
        <v>127</v>
      </c>
      <c r="B517" t="s">
        <v>308</v>
      </c>
      <c r="C517" t="s">
        <v>186</v>
      </c>
      <c r="D517" t="s">
        <v>20</v>
      </c>
      <c r="E517" t="s">
        <v>25</v>
      </c>
      <c r="F517" s="3">
        <v>3</v>
      </c>
      <c r="G517" s="3">
        <v>3</v>
      </c>
      <c r="H517" s="3" t="str">
        <f t="shared" si="408"/>
        <v>D</v>
      </c>
      <c r="I517" s="3">
        <v>3.5</v>
      </c>
      <c r="J517" s="3">
        <v>3.75</v>
      </c>
      <c r="K517" s="3">
        <v>2</v>
      </c>
      <c r="L517" s="3">
        <v>1.62</v>
      </c>
      <c r="M517" s="3">
        <v>2.2999999999999998</v>
      </c>
      <c r="N517" s="3">
        <f t="shared" si="369"/>
        <v>6</v>
      </c>
      <c r="O517" s="3">
        <f t="shared" si="370"/>
        <v>5.2380952380952417E-2</v>
      </c>
      <c r="P517" s="3">
        <f t="shared" si="371"/>
        <v>5.2066559312936134E-2</v>
      </c>
      <c r="Q517" s="3">
        <f t="shared" si="372"/>
        <v>3.6833333333333336</v>
      </c>
      <c r="R517" s="3">
        <f t="shared" si="373"/>
        <v>3.9464285714285716</v>
      </c>
      <c r="S517" s="3">
        <f t="shared" si="374"/>
        <v>2.1047619047619048</v>
      </c>
      <c r="T517" s="3">
        <f t="shared" si="375"/>
        <v>1.7048571428571431</v>
      </c>
      <c r="U517" s="3">
        <f t="shared" si="376"/>
        <v>2.4204761904761902</v>
      </c>
      <c r="V517" s="4">
        <f t="shared" si="377"/>
        <v>0.2857142857142857</v>
      </c>
      <c r="W517" s="4">
        <f t="shared" si="378"/>
        <v>0.26666666666666666</v>
      </c>
      <c r="X517" s="4">
        <f t="shared" si="379"/>
        <v>0.5</v>
      </c>
      <c r="Y517" s="4">
        <f t="shared" si="380"/>
        <v>0.61728395061728392</v>
      </c>
      <c r="Z517" s="4">
        <f t="shared" si="381"/>
        <v>0.43478260869565222</v>
      </c>
      <c r="AA517" s="4">
        <f t="shared" si="382"/>
        <v>0.93333333333333335</v>
      </c>
      <c r="AB517" s="4">
        <f t="shared" si="383"/>
        <v>1.75</v>
      </c>
      <c r="AC517" s="4">
        <f t="shared" si="384"/>
        <v>1.0714285714285714</v>
      </c>
      <c r="AD517" s="4">
        <f t="shared" si="385"/>
        <v>1.875</v>
      </c>
      <c r="AE517" s="4">
        <f t="shared" si="386"/>
        <v>0.5714285714285714</v>
      </c>
      <c r="AF517" s="4">
        <f t="shared" si="387"/>
        <v>0.53333333333333333</v>
      </c>
      <c r="AG517" s="4">
        <f t="shared" si="388"/>
        <v>0.70434782608695667</v>
      </c>
      <c r="AH517" s="4">
        <f t="shared" si="389"/>
        <v>1.419753086419753</v>
      </c>
      <c r="AI517" s="4">
        <f t="shared" si="390"/>
        <v>1.5785714285714287</v>
      </c>
      <c r="AJ517" s="4">
        <f t="shared" si="364"/>
        <v>-0.26309523809523805</v>
      </c>
      <c r="AK517" s="4">
        <f t="shared" si="364"/>
        <v>1.8416666666666668</v>
      </c>
      <c r="AL517" s="4">
        <f t="shared" si="391"/>
        <v>-0.71561904761904715</v>
      </c>
      <c r="AM517" s="4">
        <f t="shared" si="392"/>
        <v>0.71561904761904715</v>
      </c>
      <c r="AN517" s="4">
        <f t="shared" si="393"/>
        <v>0.78928571428571437</v>
      </c>
      <c r="AO517" s="4">
        <f t="shared" si="365"/>
        <v>-0.13154761904761902</v>
      </c>
      <c r="AP517" s="4">
        <f t="shared" si="365"/>
        <v>0.92083333333333339</v>
      </c>
      <c r="AQ517" s="4">
        <f t="shared" si="394"/>
        <v>-0.35780952380952358</v>
      </c>
      <c r="AR517" s="4">
        <f t="shared" si="395"/>
        <v>0.35780952380952358</v>
      </c>
      <c r="AS517" s="4">
        <f t="shared" si="367"/>
        <v>0.66817361107198192</v>
      </c>
      <c r="AT517" s="4">
        <f t="shared" si="367"/>
        <v>-0.13079660078574579</v>
      </c>
      <c r="AU517" s="4">
        <f t="shared" si="367"/>
        <v>0.74420672565596413</v>
      </c>
      <c r="AV517" s="4">
        <f t="shared" si="367"/>
        <v>-0.34361506741400927</v>
      </c>
      <c r="AW517" s="4">
        <f t="shared" si="367"/>
        <v>0.34361506741400927</v>
      </c>
      <c r="AX517" s="4">
        <f t="shared" si="368"/>
        <v>120.27124999295674</v>
      </c>
      <c r="AY517" s="4">
        <f t="shared" si="368"/>
        <v>-23.543388141434242</v>
      </c>
      <c r="AZ517" s="4">
        <f t="shared" si="368"/>
        <v>133.95721061807356</v>
      </c>
      <c r="BA517" s="4">
        <f t="shared" si="368"/>
        <v>-61.850712134521672</v>
      </c>
      <c r="BB517" s="4">
        <f t="shared" si="368"/>
        <v>61.850712134521672</v>
      </c>
      <c r="BC517" s="4">
        <f t="shared" si="396"/>
        <v>0.75</v>
      </c>
      <c r="BD517" s="4">
        <f t="shared" si="366"/>
        <v>-6.6666666666666652E-2</v>
      </c>
      <c r="BE517" s="4">
        <f t="shared" si="366"/>
        <v>0.875</v>
      </c>
      <c r="BF517" s="4">
        <f t="shared" si="397"/>
        <v>-0.29565217391304333</v>
      </c>
      <c r="BG517" s="4">
        <f t="shared" si="398"/>
        <v>0.41975308641975279</v>
      </c>
      <c r="BH517" s="4">
        <f t="shared" si="399"/>
        <v>0.99606249557290683</v>
      </c>
      <c r="BI517" s="4">
        <f t="shared" si="400"/>
        <v>3.2448412698412699</v>
      </c>
      <c r="BJ517" s="4">
        <f t="shared" si="401"/>
        <v>0.30696801869190721</v>
      </c>
      <c r="BK517" s="4">
        <f t="shared" si="402"/>
        <v>0.50601908131768492</v>
      </c>
      <c r="BL517" s="4">
        <f t="shared" si="403"/>
        <v>2.0626666666666669</v>
      </c>
      <c r="BM517" s="4">
        <f t="shared" si="404"/>
        <v>0.24532276081982135</v>
      </c>
      <c r="BN517" s="3">
        <f t="shared" si="405"/>
        <v>0</v>
      </c>
      <c r="BO517" s="3">
        <v>100</v>
      </c>
      <c r="BP517" s="3">
        <f t="shared" si="406"/>
        <v>-1</v>
      </c>
      <c r="BQ517" s="3">
        <f t="shared" si="407"/>
        <v>-100</v>
      </c>
      <c r="BR517"/>
    </row>
    <row r="518" spans="1:70" x14ac:dyDescent="0.25">
      <c r="A518" t="s">
        <v>127</v>
      </c>
      <c r="B518" t="s">
        <v>308</v>
      </c>
      <c r="C518" t="s">
        <v>186</v>
      </c>
      <c r="D518" t="s">
        <v>29</v>
      </c>
      <c r="E518" t="s">
        <v>24</v>
      </c>
      <c r="F518" s="3">
        <v>1</v>
      </c>
      <c r="G518" s="3">
        <v>5</v>
      </c>
      <c r="H518" s="3" t="str">
        <f t="shared" si="408"/>
        <v>A</v>
      </c>
      <c r="I518" s="3">
        <v>8.5</v>
      </c>
      <c r="J518" s="3">
        <v>5.5</v>
      </c>
      <c r="K518" s="3">
        <v>1.3</v>
      </c>
      <c r="L518" s="3">
        <v>1.36</v>
      </c>
      <c r="M518" s="3">
        <v>3.2</v>
      </c>
      <c r="N518" s="3">
        <f t="shared" si="369"/>
        <v>6</v>
      </c>
      <c r="O518" s="3">
        <f t="shared" si="370"/>
        <v>6.8696009872480257E-2</v>
      </c>
      <c r="P518" s="3">
        <f t="shared" si="371"/>
        <v>4.7794117647058765E-2</v>
      </c>
      <c r="Q518" s="3">
        <f t="shared" si="372"/>
        <v>9.0839160839160815</v>
      </c>
      <c r="R518" s="3">
        <f t="shared" si="373"/>
        <v>5.8778280542986412</v>
      </c>
      <c r="S518" s="3">
        <f t="shared" si="374"/>
        <v>1.3893048128342245</v>
      </c>
      <c r="T518" s="3">
        <f t="shared" si="375"/>
        <v>1.4534265734265732</v>
      </c>
      <c r="U518" s="3">
        <f t="shared" si="376"/>
        <v>3.4198272315919369</v>
      </c>
      <c r="V518" s="4">
        <f t="shared" si="377"/>
        <v>0.11764705882352941</v>
      </c>
      <c r="W518" s="4">
        <f t="shared" si="378"/>
        <v>0.18181818181818182</v>
      </c>
      <c r="X518" s="4">
        <f t="shared" si="379"/>
        <v>0.76923076923076916</v>
      </c>
      <c r="Y518" s="4">
        <f t="shared" si="380"/>
        <v>0.73529411764705876</v>
      </c>
      <c r="Z518" s="4">
        <f t="shared" si="381"/>
        <v>0.3125</v>
      </c>
      <c r="AA518" s="4">
        <f t="shared" si="382"/>
        <v>1.5454545454545454</v>
      </c>
      <c r="AB518" s="4">
        <f t="shared" si="383"/>
        <v>6.5384615384615383</v>
      </c>
      <c r="AC518" s="4">
        <f t="shared" si="384"/>
        <v>0.6470588235294118</v>
      </c>
      <c r="AD518" s="4">
        <f t="shared" si="385"/>
        <v>4.2307692307692308</v>
      </c>
      <c r="AE518" s="4">
        <f t="shared" si="386"/>
        <v>0.15294117647058825</v>
      </c>
      <c r="AF518" s="4">
        <f t="shared" si="387"/>
        <v>0.23636363636363636</v>
      </c>
      <c r="AG518" s="4">
        <f t="shared" si="388"/>
        <v>0.42499999999999999</v>
      </c>
      <c r="AH518" s="4">
        <f t="shared" si="389"/>
        <v>2.3529411764705883</v>
      </c>
      <c r="AI518" s="4">
        <f t="shared" si="390"/>
        <v>7.6946112710818575</v>
      </c>
      <c r="AJ518" s="4">
        <f t="shared" si="364"/>
        <v>3.2060880296174403</v>
      </c>
      <c r="AK518" s="4">
        <f t="shared" si="364"/>
        <v>4.4885232414644172</v>
      </c>
      <c r="AL518" s="4">
        <f t="shared" si="391"/>
        <v>-1.9664006581653637</v>
      </c>
      <c r="AM518" s="4">
        <f t="shared" si="392"/>
        <v>1.9664006581653637</v>
      </c>
      <c r="AN518" s="4">
        <f t="shared" si="393"/>
        <v>3.8473056355409287</v>
      </c>
      <c r="AO518" s="4">
        <f t="shared" si="365"/>
        <v>1.6030440148087202</v>
      </c>
      <c r="AP518" s="4">
        <f t="shared" si="365"/>
        <v>2.2442616207322086</v>
      </c>
      <c r="AQ518" s="4">
        <f t="shared" si="394"/>
        <v>-0.98320032908268185</v>
      </c>
      <c r="AR518" s="4">
        <f t="shared" si="395"/>
        <v>0.98320032908268185</v>
      </c>
      <c r="AS518" s="4">
        <f t="shared" si="367"/>
        <v>1.3165011786278262</v>
      </c>
      <c r="AT518" s="4">
        <f t="shared" si="367"/>
        <v>1.0130509033764541</v>
      </c>
      <c r="AU518" s="4">
        <f t="shared" si="367"/>
        <v>1.1516234405646435</v>
      </c>
      <c r="AV518" s="4">
        <f t="shared" si="367"/>
        <v>-0.77692737562420167</v>
      </c>
      <c r="AW518" s="4">
        <f t="shared" si="367"/>
        <v>0.77692737562420167</v>
      </c>
      <c r="AX518" s="4">
        <f t="shared" si="368"/>
        <v>236.9702121530087</v>
      </c>
      <c r="AY518" s="4">
        <f t="shared" si="368"/>
        <v>182.34916260776174</v>
      </c>
      <c r="AZ518" s="4">
        <f t="shared" si="368"/>
        <v>207.29221930163584</v>
      </c>
      <c r="BA518" s="4">
        <f t="shared" si="368"/>
        <v>-139.8469276123563</v>
      </c>
      <c r="BB518" s="4">
        <f t="shared" si="368"/>
        <v>139.8469276123563</v>
      </c>
      <c r="BC518" s="4">
        <f t="shared" si="396"/>
        <v>5.5384615384615374</v>
      </c>
      <c r="BD518" s="4">
        <f t="shared" si="366"/>
        <v>0.54545454545454541</v>
      </c>
      <c r="BE518" s="4">
        <f t="shared" si="366"/>
        <v>3.2307692307692304</v>
      </c>
      <c r="BF518" s="4">
        <f t="shared" si="397"/>
        <v>-0.57499999999999996</v>
      </c>
      <c r="BG518" s="4">
        <f t="shared" si="398"/>
        <v>1.3529411764705881</v>
      </c>
      <c r="BH518" s="4">
        <f t="shared" si="399"/>
        <v>3.8650761949342036</v>
      </c>
      <c r="BI518" s="4">
        <f t="shared" si="400"/>
        <v>5.4503496503496498</v>
      </c>
      <c r="BJ518" s="4">
        <f t="shared" si="401"/>
        <v>0.70914279686373005</v>
      </c>
      <c r="BK518" s="4">
        <f t="shared" si="402"/>
        <v>1.3904552399184176</v>
      </c>
      <c r="BL518" s="4">
        <f t="shared" si="403"/>
        <v>2.4366269025092553</v>
      </c>
      <c r="BM518" s="4">
        <f t="shared" si="404"/>
        <v>0.57064757779966935</v>
      </c>
      <c r="BN518" s="3">
        <f t="shared" si="405"/>
        <v>0</v>
      </c>
      <c r="BO518" s="3">
        <v>100</v>
      </c>
      <c r="BP518" s="3">
        <f t="shared" si="406"/>
        <v>-1</v>
      </c>
      <c r="BQ518" s="3">
        <f t="shared" si="407"/>
        <v>-100</v>
      </c>
      <c r="BR518"/>
    </row>
    <row r="519" spans="1:70" x14ac:dyDescent="0.25">
      <c r="A519" t="s">
        <v>127</v>
      </c>
      <c r="B519" t="s">
        <v>308</v>
      </c>
      <c r="C519" t="s">
        <v>187</v>
      </c>
      <c r="D519" t="s">
        <v>12</v>
      </c>
      <c r="E519" t="s">
        <v>141</v>
      </c>
      <c r="F519" s="3">
        <v>2</v>
      </c>
      <c r="G519" s="3">
        <v>0</v>
      </c>
      <c r="H519" s="3" t="str">
        <f t="shared" si="408"/>
        <v>H</v>
      </c>
      <c r="I519" s="3">
        <v>1.45</v>
      </c>
      <c r="J519" s="3">
        <v>4.33</v>
      </c>
      <c r="K519" s="3">
        <v>6.25</v>
      </c>
      <c r="L519" s="3">
        <v>1.62</v>
      </c>
      <c r="M519" s="3">
        <v>2.2999999999999998</v>
      </c>
      <c r="N519" s="3">
        <f t="shared" si="369"/>
        <v>2</v>
      </c>
      <c r="O519" s="3">
        <f t="shared" si="370"/>
        <v>8.0602054630883213E-2</v>
      </c>
      <c r="P519" s="3">
        <f t="shared" si="371"/>
        <v>5.2066559312936134E-2</v>
      </c>
      <c r="Q519" s="3">
        <f t="shared" si="372"/>
        <v>1.5668729792147806</v>
      </c>
      <c r="R519" s="3">
        <f t="shared" si="373"/>
        <v>4.6790068965517246</v>
      </c>
      <c r="S519" s="3">
        <f t="shared" si="374"/>
        <v>6.7537628414430202</v>
      </c>
      <c r="T519" s="3">
        <f t="shared" si="375"/>
        <v>1.7505753285020309</v>
      </c>
      <c r="U519" s="3">
        <f t="shared" si="376"/>
        <v>2.4853847256510311</v>
      </c>
      <c r="V519" s="4">
        <f t="shared" si="377"/>
        <v>0.68965517241379315</v>
      </c>
      <c r="W519" s="4">
        <f t="shared" si="378"/>
        <v>0.23094688221709006</v>
      </c>
      <c r="X519" s="4">
        <f t="shared" si="379"/>
        <v>0.16</v>
      </c>
      <c r="Y519" s="4">
        <f t="shared" si="380"/>
        <v>0.61728395061728392</v>
      </c>
      <c r="Z519" s="4">
        <f t="shared" si="381"/>
        <v>0.43478260869565222</v>
      </c>
      <c r="AA519" s="4">
        <f t="shared" si="382"/>
        <v>0.3348729792147806</v>
      </c>
      <c r="AB519" s="4">
        <f t="shared" si="383"/>
        <v>0.23199999999999998</v>
      </c>
      <c r="AC519" s="4">
        <f t="shared" si="384"/>
        <v>2.9862068965517241</v>
      </c>
      <c r="AD519" s="4">
        <f t="shared" si="385"/>
        <v>0.69279999999999997</v>
      </c>
      <c r="AE519" s="4">
        <f t="shared" si="386"/>
        <v>4.3103448275862073</v>
      </c>
      <c r="AF519" s="4">
        <f t="shared" si="387"/>
        <v>1.4434180138568129</v>
      </c>
      <c r="AG519" s="4">
        <f t="shared" si="388"/>
        <v>0.70434782608695667</v>
      </c>
      <c r="AH519" s="4">
        <f t="shared" si="389"/>
        <v>1.419753086419753</v>
      </c>
      <c r="AI519" s="4">
        <f t="shared" si="390"/>
        <v>-5.1868898622282398</v>
      </c>
      <c r="AJ519" s="4">
        <f t="shared" si="364"/>
        <v>-3.1121339173369442</v>
      </c>
      <c r="AK519" s="4">
        <f t="shared" si="364"/>
        <v>-2.0747559448912956</v>
      </c>
      <c r="AL519" s="4">
        <f t="shared" si="391"/>
        <v>-0.73480939714900018</v>
      </c>
      <c r="AM519" s="4">
        <f t="shared" si="392"/>
        <v>0.73480939714900018</v>
      </c>
      <c r="AN519" s="4">
        <f t="shared" si="393"/>
        <v>-2.5934449311141199</v>
      </c>
      <c r="AO519" s="4">
        <f t="shared" si="365"/>
        <v>-1.5560669586684721</v>
      </c>
      <c r="AP519" s="4">
        <f t="shared" si="365"/>
        <v>-1.0373779724456478</v>
      </c>
      <c r="AQ519" s="4">
        <f t="shared" si="394"/>
        <v>-0.36740469857450009</v>
      </c>
      <c r="AR519" s="4">
        <f t="shared" si="395"/>
        <v>0.36740469857450009</v>
      </c>
      <c r="AS519" s="4">
        <f t="shared" si="367"/>
        <v>-1.202775908464909</v>
      </c>
      <c r="AT519" s="4">
        <f t="shared" si="367"/>
        <v>-0.99960835605134712</v>
      </c>
      <c r="AU519" s="4">
        <f t="shared" si="367"/>
        <v>-0.80374222141655216</v>
      </c>
      <c r="AV519" s="4">
        <f t="shared" si="367"/>
        <v>-0.3520952055758369</v>
      </c>
      <c r="AW519" s="4">
        <f t="shared" si="367"/>
        <v>0.3520952055758369</v>
      </c>
      <c r="AX519" s="4">
        <f t="shared" si="368"/>
        <v>-216.49966352368361</v>
      </c>
      <c r="AY519" s="4">
        <f t="shared" si="368"/>
        <v>-179.9295040892425</v>
      </c>
      <c r="AZ519" s="4">
        <f t="shared" si="368"/>
        <v>-144.67359985497939</v>
      </c>
      <c r="BA519" s="4">
        <f t="shared" si="368"/>
        <v>-63.377137003650645</v>
      </c>
      <c r="BB519" s="4">
        <f t="shared" si="368"/>
        <v>63.377137003650645</v>
      </c>
      <c r="BC519" s="4">
        <f t="shared" si="396"/>
        <v>-0.76800000000000002</v>
      </c>
      <c r="BD519" s="4">
        <f t="shared" si="366"/>
        <v>-0.66512702078521946</v>
      </c>
      <c r="BE519" s="4">
        <f t="shared" si="366"/>
        <v>-0.30719999999999997</v>
      </c>
      <c r="BF519" s="4">
        <f t="shared" si="397"/>
        <v>-0.29565217391304333</v>
      </c>
      <c r="BG519" s="4">
        <f t="shared" si="398"/>
        <v>0.41975308641975284</v>
      </c>
      <c r="BH519" s="4">
        <f t="shared" si="399"/>
        <v>2.6106773129205005</v>
      </c>
      <c r="BI519" s="4">
        <f t="shared" si="400"/>
        <v>4.333214239069842</v>
      </c>
      <c r="BJ519" s="4">
        <f t="shared" si="401"/>
        <v>0.60248055343806461</v>
      </c>
      <c r="BK519" s="4">
        <f t="shared" si="402"/>
        <v>0.51958870760365783</v>
      </c>
      <c r="BL519" s="4">
        <f t="shared" si="403"/>
        <v>2.117980027076531</v>
      </c>
      <c r="BM519" s="4">
        <f t="shared" si="404"/>
        <v>0.2453227608198229</v>
      </c>
      <c r="BN519" s="3">
        <f t="shared" si="405"/>
        <v>1</v>
      </c>
      <c r="BO519" s="3">
        <v>100</v>
      </c>
      <c r="BP519" s="3">
        <f t="shared" si="406"/>
        <v>0.44999999999999996</v>
      </c>
      <c r="BQ519" s="3">
        <f t="shared" si="407"/>
        <v>44.999999999999993</v>
      </c>
      <c r="BR519"/>
    </row>
    <row r="520" spans="1:70" x14ac:dyDescent="0.25">
      <c r="A520" t="s">
        <v>127</v>
      </c>
      <c r="B520" t="s">
        <v>308</v>
      </c>
      <c r="C520" t="s">
        <v>187</v>
      </c>
      <c r="D520" t="s">
        <v>21</v>
      </c>
      <c r="E520" t="s">
        <v>22</v>
      </c>
      <c r="F520" s="3">
        <v>3</v>
      </c>
      <c r="G520" s="3">
        <v>1</v>
      </c>
      <c r="H520" s="3" t="str">
        <f t="shared" si="408"/>
        <v>H</v>
      </c>
      <c r="I520" s="3">
        <v>1.67</v>
      </c>
      <c r="J520" s="3">
        <v>4</v>
      </c>
      <c r="K520" s="3">
        <v>5</v>
      </c>
      <c r="L520" s="3">
        <v>1.53</v>
      </c>
      <c r="M520" s="3">
        <v>2.5</v>
      </c>
      <c r="N520" s="3">
        <f t="shared" si="369"/>
        <v>4</v>
      </c>
      <c r="O520" s="3">
        <f t="shared" si="370"/>
        <v>4.8802395209580851E-2</v>
      </c>
      <c r="P520" s="3">
        <f t="shared" si="371"/>
        <v>5.3594771241830097E-2</v>
      </c>
      <c r="Q520" s="3">
        <f t="shared" si="372"/>
        <v>1.7515000000000001</v>
      </c>
      <c r="R520" s="3">
        <f t="shared" si="373"/>
        <v>4.1952095808383234</v>
      </c>
      <c r="S520" s="3">
        <f t="shared" si="374"/>
        <v>5.2440119760479043</v>
      </c>
      <c r="T520" s="3">
        <f t="shared" si="375"/>
        <v>1.6046676646706588</v>
      </c>
      <c r="U520" s="3">
        <f t="shared" si="376"/>
        <v>2.6220059880239521</v>
      </c>
      <c r="V520" s="4">
        <f t="shared" si="377"/>
        <v>0.5988023952095809</v>
      </c>
      <c r="W520" s="4">
        <f t="shared" si="378"/>
        <v>0.25</v>
      </c>
      <c r="X520" s="4">
        <f t="shared" si="379"/>
        <v>0.2</v>
      </c>
      <c r="Y520" s="4">
        <f t="shared" si="380"/>
        <v>0.65359477124183007</v>
      </c>
      <c r="Z520" s="4">
        <f t="shared" si="381"/>
        <v>0.4</v>
      </c>
      <c r="AA520" s="4">
        <f t="shared" si="382"/>
        <v>0.41749999999999998</v>
      </c>
      <c r="AB520" s="4">
        <f t="shared" si="383"/>
        <v>0.33399999999999996</v>
      </c>
      <c r="AC520" s="4">
        <f t="shared" si="384"/>
        <v>2.3952095808383236</v>
      </c>
      <c r="AD520" s="4">
        <f t="shared" si="385"/>
        <v>0.8</v>
      </c>
      <c r="AE520" s="4">
        <f t="shared" si="386"/>
        <v>2.9940119760479043</v>
      </c>
      <c r="AF520" s="4">
        <f t="shared" si="387"/>
        <v>1.25</v>
      </c>
      <c r="AG520" s="4">
        <f t="shared" si="388"/>
        <v>0.61199999999999999</v>
      </c>
      <c r="AH520" s="4">
        <f t="shared" si="389"/>
        <v>1.6339869281045751</v>
      </c>
      <c r="AI520" s="4">
        <f t="shared" si="390"/>
        <v>-3.4925119760479042</v>
      </c>
      <c r="AJ520" s="4">
        <f t="shared" si="364"/>
        <v>-2.4437095808383233</v>
      </c>
      <c r="AK520" s="4">
        <f t="shared" si="364"/>
        <v>-1.0488023952095809</v>
      </c>
      <c r="AL520" s="4">
        <f t="shared" si="391"/>
        <v>-1.0173383233532933</v>
      </c>
      <c r="AM520" s="4">
        <f t="shared" si="392"/>
        <v>1.0173383233532933</v>
      </c>
      <c r="AN520" s="4">
        <f t="shared" si="393"/>
        <v>-1.7462559880239521</v>
      </c>
      <c r="AO520" s="4">
        <f t="shared" si="365"/>
        <v>-1.2218547904191617</v>
      </c>
      <c r="AP520" s="4">
        <f t="shared" si="365"/>
        <v>-0.52440119760479043</v>
      </c>
      <c r="AQ520" s="4">
        <f t="shared" si="394"/>
        <v>-0.50866916167664666</v>
      </c>
      <c r="AR520" s="4">
        <f t="shared" si="395"/>
        <v>0.50866916167664666</v>
      </c>
      <c r="AS520" s="4">
        <f t="shared" si="367"/>
        <v>-1.0507271210955313</v>
      </c>
      <c r="AT520" s="4">
        <f t="shared" si="367"/>
        <v>-0.8849194528377502</v>
      </c>
      <c r="AU520" s="4">
        <f t="shared" si="367"/>
        <v>-0.4829774670571671</v>
      </c>
      <c r="AV520" s="4">
        <f t="shared" si="367"/>
        <v>-0.47055886201090996</v>
      </c>
      <c r="AW520" s="4">
        <f t="shared" si="367"/>
        <v>0.47055886201090996</v>
      </c>
      <c r="AX520" s="4">
        <f t="shared" si="368"/>
        <v>-189.13088179719563</v>
      </c>
      <c r="AY520" s="4">
        <f t="shared" si="368"/>
        <v>-159.28550151079503</v>
      </c>
      <c r="AZ520" s="4">
        <f t="shared" si="368"/>
        <v>-86.935944070290077</v>
      </c>
      <c r="BA520" s="4">
        <f t="shared" si="368"/>
        <v>-84.70059516196379</v>
      </c>
      <c r="BB520" s="4">
        <f t="shared" si="368"/>
        <v>84.70059516196379</v>
      </c>
      <c r="BC520" s="4">
        <f t="shared" si="396"/>
        <v>-0.66600000000000004</v>
      </c>
      <c r="BD520" s="4">
        <f t="shared" si="366"/>
        <v>-0.58250000000000002</v>
      </c>
      <c r="BE520" s="4">
        <f t="shared" si="366"/>
        <v>-0.2</v>
      </c>
      <c r="BF520" s="4">
        <f t="shared" si="397"/>
        <v>-0.38799999999999996</v>
      </c>
      <c r="BG520" s="4">
        <f t="shared" si="398"/>
        <v>0.63398692810457502</v>
      </c>
      <c r="BH520" s="4">
        <f t="shared" si="399"/>
        <v>1.7920817914051994</v>
      </c>
      <c r="BI520" s="4">
        <f t="shared" si="400"/>
        <v>3.7302405189620758</v>
      </c>
      <c r="BJ520" s="4">
        <f t="shared" si="401"/>
        <v>0.48041990383607724</v>
      </c>
      <c r="BK520" s="4">
        <f t="shared" si="402"/>
        <v>0.71936682720406442</v>
      </c>
      <c r="BL520" s="4">
        <f t="shared" si="403"/>
        <v>2.1133368263473056</v>
      </c>
      <c r="BM520" s="4">
        <f t="shared" si="404"/>
        <v>0.34039383511213356</v>
      </c>
      <c r="BN520" s="3">
        <f t="shared" si="405"/>
        <v>1</v>
      </c>
      <c r="BO520" s="3">
        <v>100</v>
      </c>
      <c r="BP520" s="3">
        <f t="shared" si="406"/>
        <v>0.66999999999999993</v>
      </c>
      <c r="BQ520" s="3">
        <f t="shared" si="407"/>
        <v>67</v>
      </c>
      <c r="BR520"/>
    </row>
    <row r="521" spans="1:70" x14ac:dyDescent="0.25">
      <c r="A521" t="s">
        <v>127</v>
      </c>
      <c r="B521" t="s">
        <v>309</v>
      </c>
      <c r="C521" t="s">
        <v>186</v>
      </c>
      <c r="D521" t="s">
        <v>18</v>
      </c>
      <c r="E521" t="s">
        <v>15</v>
      </c>
      <c r="F521" s="3">
        <v>3</v>
      </c>
      <c r="G521" s="3">
        <v>1</v>
      </c>
      <c r="H521" s="3" t="str">
        <f t="shared" si="408"/>
        <v>H</v>
      </c>
      <c r="I521" s="3">
        <v>2.5499999999999998</v>
      </c>
      <c r="J521" s="3">
        <v>3.6</v>
      </c>
      <c r="K521" s="3">
        <v>2.6</v>
      </c>
      <c r="L521" s="3">
        <v>1.67</v>
      </c>
      <c r="M521" s="3">
        <v>2.2000000000000002</v>
      </c>
      <c r="N521" s="3">
        <f t="shared" si="369"/>
        <v>4</v>
      </c>
      <c r="O521" s="3">
        <f t="shared" si="370"/>
        <v>5.4550025138260461E-2</v>
      </c>
      <c r="P521" s="3">
        <f t="shared" si="371"/>
        <v>5.3347849755035481E-2</v>
      </c>
      <c r="Q521" s="3">
        <f t="shared" si="372"/>
        <v>2.6891025641025639</v>
      </c>
      <c r="R521" s="3">
        <f t="shared" si="373"/>
        <v>3.7963800904977378</v>
      </c>
      <c r="S521" s="3">
        <f t="shared" si="374"/>
        <v>2.7418300653594772</v>
      </c>
      <c r="T521" s="3">
        <f t="shared" si="375"/>
        <v>1.7610985419808949</v>
      </c>
      <c r="U521" s="3">
        <f t="shared" si="376"/>
        <v>2.3200100553041731</v>
      </c>
      <c r="V521" s="4">
        <f t="shared" si="377"/>
        <v>0.39215686274509809</v>
      </c>
      <c r="W521" s="4">
        <f t="shared" si="378"/>
        <v>0.27777777777777779</v>
      </c>
      <c r="X521" s="4">
        <f t="shared" si="379"/>
        <v>0.38461538461538458</v>
      </c>
      <c r="Y521" s="4">
        <f t="shared" si="380"/>
        <v>0.5988023952095809</v>
      </c>
      <c r="Z521" s="4">
        <f t="shared" si="381"/>
        <v>0.45454545454545453</v>
      </c>
      <c r="AA521" s="4">
        <f t="shared" si="382"/>
        <v>0.70833333333333326</v>
      </c>
      <c r="AB521" s="4">
        <f t="shared" si="383"/>
        <v>0.98076923076923062</v>
      </c>
      <c r="AC521" s="4">
        <f t="shared" si="384"/>
        <v>1.411764705882353</v>
      </c>
      <c r="AD521" s="4">
        <f t="shared" si="385"/>
        <v>1.3846153846153846</v>
      </c>
      <c r="AE521" s="4">
        <f t="shared" si="386"/>
        <v>1.0196078431372551</v>
      </c>
      <c r="AF521" s="4">
        <f t="shared" si="387"/>
        <v>0.72222222222222221</v>
      </c>
      <c r="AG521" s="4">
        <f t="shared" si="388"/>
        <v>0.75909090909090904</v>
      </c>
      <c r="AH521" s="4">
        <f t="shared" si="389"/>
        <v>1.317365269461078</v>
      </c>
      <c r="AI521" s="4">
        <f t="shared" si="390"/>
        <v>-5.2727501256913278E-2</v>
      </c>
      <c r="AJ521" s="4">
        <f t="shared" si="364"/>
        <v>-1.107277526395174</v>
      </c>
      <c r="AK521" s="4">
        <f t="shared" si="364"/>
        <v>1.0545500251382607</v>
      </c>
      <c r="AL521" s="4">
        <f t="shared" si="391"/>
        <v>-0.55891151332327826</v>
      </c>
      <c r="AM521" s="4">
        <f t="shared" si="392"/>
        <v>0.55891151332327826</v>
      </c>
      <c r="AN521" s="4">
        <f t="shared" si="393"/>
        <v>-2.6363750628456639E-2</v>
      </c>
      <c r="AO521" s="4">
        <f t="shared" si="365"/>
        <v>-0.55363876319758698</v>
      </c>
      <c r="AP521" s="4">
        <f t="shared" si="365"/>
        <v>0.52727501256913034</v>
      </c>
      <c r="AQ521" s="4">
        <f t="shared" si="394"/>
        <v>-0.27945575666163913</v>
      </c>
      <c r="AR521" s="4">
        <f t="shared" si="395"/>
        <v>0.27945575666163913</v>
      </c>
      <c r="AS521" s="4">
        <f t="shared" si="367"/>
        <v>-2.63576451560977E-2</v>
      </c>
      <c r="AT521" s="4">
        <f t="shared" si="367"/>
        <v>-0.50563259389370718</v>
      </c>
      <c r="AU521" s="4">
        <f t="shared" si="367"/>
        <v>0.48522878072437231</v>
      </c>
      <c r="AV521" s="4">
        <f t="shared" si="367"/>
        <v>-0.27250395511773495</v>
      </c>
      <c r="AW521" s="4">
        <f t="shared" si="367"/>
        <v>0.27250395511773495</v>
      </c>
      <c r="AX521" s="4">
        <f t="shared" si="368"/>
        <v>-4.7443761280975858</v>
      </c>
      <c r="AY521" s="4">
        <f t="shared" si="368"/>
        <v>-91.013866900867299</v>
      </c>
      <c r="AZ521" s="4">
        <f t="shared" si="368"/>
        <v>87.341180530387021</v>
      </c>
      <c r="BA521" s="4">
        <f t="shared" si="368"/>
        <v>-49.050711921192288</v>
      </c>
      <c r="BB521" s="4">
        <f t="shared" si="368"/>
        <v>49.050711921192288</v>
      </c>
      <c r="BC521" s="4">
        <f t="shared" si="396"/>
        <v>-1.9230769230769326E-2</v>
      </c>
      <c r="BD521" s="4">
        <f t="shared" si="366"/>
        <v>-0.2916666666666668</v>
      </c>
      <c r="BE521" s="4">
        <f t="shared" si="366"/>
        <v>0.38461538461538469</v>
      </c>
      <c r="BF521" s="4">
        <f t="shared" si="397"/>
        <v>-0.24090909090909099</v>
      </c>
      <c r="BG521" s="4">
        <f t="shared" si="398"/>
        <v>0.31736526946107796</v>
      </c>
      <c r="BH521" s="4">
        <f t="shared" si="399"/>
        <v>0.62462248136610454</v>
      </c>
      <c r="BI521" s="4">
        <f t="shared" si="400"/>
        <v>3.0757709066532599</v>
      </c>
      <c r="BJ521" s="4">
        <f t="shared" si="401"/>
        <v>0.20307835021619181</v>
      </c>
      <c r="BK521" s="4">
        <f t="shared" si="402"/>
        <v>0.3952101211541279</v>
      </c>
      <c r="BL521" s="4">
        <f t="shared" si="403"/>
        <v>2.040554298642534</v>
      </c>
      <c r="BM521" s="4">
        <f t="shared" si="404"/>
        <v>0.1936778263715104</v>
      </c>
      <c r="BN521" s="3">
        <f t="shared" si="405"/>
        <v>1</v>
      </c>
      <c r="BO521" s="3">
        <v>100</v>
      </c>
      <c r="BP521" s="3">
        <f t="shared" si="406"/>
        <v>1.5499999999999998</v>
      </c>
      <c r="BQ521" s="3">
        <f t="shared" si="407"/>
        <v>154.99999999999997</v>
      </c>
      <c r="BR521"/>
    </row>
    <row r="522" spans="1:70" x14ac:dyDescent="0.25">
      <c r="A522" t="s">
        <v>127</v>
      </c>
      <c r="B522" t="s">
        <v>309</v>
      </c>
      <c r="C522" t="s">
        <v>187</v>
      </c>
      <c r="D522" t="s">
        <v>13</v>
      </c>
      <c r="E522" t="s">
        <v>23</v>
      </c>
      <c r="F522" s="3">
        <v>1</v>
      </c>
      <c r="G522" s="3">
        <v>0</v>
      </c>
      <c r="H522" s="3" t="str">
        <f t="shared" si="408"/>
        <v>H</v>
      </c>
      <c r="I522" s="3">
        <v>2.1</v>
      </c>
      <c r="J522" s="3">
        <v>4</v>
      </c>
      <c r="K522" s="3">
        <v>3</v>
      </c>
      <c r="L522" s="3">
        <v>1.44</v>
      </c>
      <c r="M522" s="3">
        <v>2.75</v>
      </c>
      <c r="N522" s="3">
        <f t="shared" si="369"/>
        <v>1</v>
      </c>
      <c r="O522" s="3">
        <f t="shared" si="370"/>
        <v>5.9523809523809534E-2</v>
      </c>
      <c r="P522" s="3">
        <f t="shared" si="371"/>
        <v>5.8080808080808066E-2</v>
      </c>
      <c r="Q522" s="3">
        <f t="shared" si="372"/>
        <v>2.2250000000000001</v>
      </c>
      <c r="R522" s="3">
        <f t="shared" si="373"/>
        <v>4.2380952380952381</v>
      </c>
      <c r="S522" s="3">
        <f t="shared" si="374"/>
        <v>3.1785714285714288</v>
      </c>
      <c r="T522" s="3">
        <f t="shared" si="375"/>
        <v>1.5257142857142856</v>
      </c>
      <c r="U522" s="3">
        <f t="shared" si="376"/>
        <v>2.9136904761904763</v>
      </c>
      <c r="V522" s="4">
        <f t="shared" si="377"/>
        <v>0.47619047619047616</v>
      </c>
      <c r="W522" s="4">
        <f t="shared" si="378"/>
        <v>0.25</v>
      </c>
      <c r="X522" s="4">
        <f t="shared" si="379"/>
        <v>0.33333333333333331</v>
      </c>
      <c r="Y522" s="4">
        <f t="shared" si="380"/>
        <v>0.69444444444444442</v>
      </c>
      <c r="Z522" s="4">
        <f t="shared" si="381"/>
        <v>0.36363636363636365</v>
      </c>
      <c r="AA522" s="4">
        <f t="shared" si="382"/>
        <v>0.52500000000000002</v>
      </c>
      <c r="AB522" s="4">
        <f t="shared" si="383"/>
        <v>0.70000000000000007</v>
      </c>
      <c r="AC522" s="4">
        <f t="shared" si="384"/>
        <v>1.9047619047619047</v>
      </c>
      <c r="AD522" s="4">
        <f t="shared" si="385"/>
        <v>1.3333333333333333</v>
      </c>
      <c r="AE522" s="4">
        <f t="shared" si="386"/>
        <v>1.4285714285714286</v>
      </c>
      <c r="AF522" s="4">
        <f t="shared" si="387"/>
        <v>0.75</v>
      </c>
      <c r="AG522" s="4">
        <f t="shared" si="388"/>
        <v>0.52363636363636357</v>
      </c>
      <c r="AH522" s="4">
        <f t="shared" si="389"/>
        <v>1.9097222222222223</v>
      </c>
      <c r="AI522" s="4">
        <f t="shared" si="390"/>
        <v>-0.95357142857142874</v>
      </c>
      <c r="AJ522" s="4">
        <f t="shared" si="364"/>
        <v>-2.013095238095238</v>
      </c>
      <c r="AK522" s="4">
        <f t="shared" si="364"/>
        <v>1.0595238095238093</v>
      </c>
      <c r="AL522" s="4">
        <f t="shared" si="391"/>
        <v>-1.3879761904761907</v>
      </c>
      <c r="AM522" s="4">
        <f t="shared" si="392"/>
        <v>1.3879761904761907</v>
      </c>
      <c r="AN522" s="4">
        <f t="shared" si="393"/>
        <v>-0.47678571428571437</v>
      </c>
      <c r="AO522" s="4">
        <f t="shared" si="365"/>
        <v>-1.006547619047619</v>
      </c>
      <c r="AP522" s="4">
        <f t="shared" si="365"/>
        <v>0.52976190476190466</v>
      </c>
      <c r="AQ522" s="4">
        <f t="shared" si="394"/>
        <v>-0.69398809523809535</v>
      </c>
      <c r="AR522" s="4">
        <f t="shared" si="395"/>
        <v>0.69398809523809535</v>
      </c>
      <c r="AS522" s="4">
        <f t="shared" si="367"/>
        <v>-0.44490431034814776</v>
      </c>
      <c r="AT522" s="4">
        <f t="shared" si="367"/>
        <v>-0.78866127848424705</v>
      </c>
      <c r="AU522" s="4">
        <f t="shared" si="367"/>
        <v>0.48717267998602293</v>
      </c>
      <c r="AV522" s="4">
        <f t="shared" si="367"/>
        <v>-0.60667972285505956</v>
      </c>
      <c r="AW522" s="4">
        <f t="shared" si="367"/>
        <v>0.60667972285505956</v>
      </c>
      <c r="AX522" s="4">
        <f t="shared" si="368"/>
        <v>-80.082775862666594</v>
      </c>
      <c r="AY522" s="4">
        <f t="shared" si="368"/>
        <v>-141.95903012716448</v>
      </c>
      <c r="AZ522" s="4">
        <f t="shared" si="368"/>
        <v>87.691082397484124</v>
      </c>
      <c r="BA522" s="4">
        <f t="shared" si="368"/>
        <v>-109.20235011391073</v>
      </c>
      <c r="BB522" s="4">
        <f t="shared" si="368"/>
        <v>109.20235011391073</v>
      </c>
      <c r="BC522" s="4">
        <f t="shared" si="396"/>
        <v>-0.30000000000000004</v>
      </c>
      <c r="BD522" s="4">
        <f t="shared" si="366"/>
        <v>-0.47499999999999998</v>
      </c>
      <c r="BE522" s="4">
        <f t="shared" si="366"/>
        <v>0.33333333333333326</v>
      </c>
      <c r="BF522" s="4">
        <f t="shared" si="397"/>
        <v>-0.47636363636363643</v>
      </c>
      <c r="BG522" s="4">
        <f t="shared" si="398"/>
        <v>0.90972222222222243</v>
      </c>
      <c r="BH522" s="4">
        <f t="shared" si="399"/>
        <v>1.0070122152500864</v>
      </c>
      <c r="BI522" s="4">
        <f t="shared" si="400"/>
        <v>3.213888888888889</v>
      </c>
      <c r="BJ522" s="4">
        <f t="shared" si="401"/>
        <v>0.31333137207435707</v>
      </c>
      <c r="BK522" s="4">
        <f t="shared" si="402"/>
        <v>0.98144737641118474</v>
      </c>
      <c r="BL522" s="4">
        <f t="shared" si="403"/>
        <v>2.219702380952381</v>
      </c>
      <c r="BM522" s="4">
        <f t="shared" si="404"/>
        <v>0.44215268895196974</v>
      </c>
      <c r="BN522" s="3">
        <f t="shared" si="405"/>
        <v>1</v>
      </c>
      <c r="BO522" s="3">
        <v>100</v>
      </c>
      <c r="BP522" s="3">
        <f t="shared" si="406"/>
        <v>1.1000000000000001</v>
      </c>
      <c r="BQ522" s="3">
        <f t="shared" si="407"/>
        <v>110.00000000000001</v>
      </c>
      <c r="BR522"/>
    </row>
    <row r="523" spans="1:70" x14ac:dyDescent="0.25">
      <c r="A523" t="s">
        <v>127</v>
      </c>
      <c r="B523" t="s">
        <v>310</v>
      </c>
      <c r="C523" t="s">
        <v>173</v>
      </c>
      <c r="D523" t="s">
        <v>21</v>
      </c>
      <c r="E523" t="s">
        <v>29</v>
      </c>
      <c r="F523" s="3">
        <v>1</v>
      </c>
      <c r="G523" s="3">
        <v>0</v>
      </c>
      <c r="H523" s="3" t="str">
        <f t="shared" si="408"/>
        <v>H</v>
      </c>
      <c r="I523" s="3">
        <v>1.3</v>
      </c>
      <c r="J523" s="3">
        <v>5.5</v>
      </c>
      <c r="K523" s="3">
        <v>9</v>
      </c>
      <c r="L523" s="3">
        <v>1.44</v>
      </c>
      <c r="M523" s="3">
        <v>2.75</v>
      </c>
      <c r="N523" s="3">
        <f t="shared" si="369"/>
        <v>1</v>
      </c>
      <c r="O523" s="3">
        <f t="shared" si="370"/>
        <v>6.2160062160062202E-2</v>
      </c>
      <c r="P523" s="3">
        <f t="shared" si="371"/>
        <v>5.8080808080808066E-2</v>
      </c>
      <c r="Q523" s="3">
        <f t="shared" si="372"/>
        <v>1.3808080808080809</v>
      </c>
      <c r="R523" s="3">
        <f t="shared" si="373"/>
        <v>5.8418803418803424</v>
      </c>
      <c r="S523" s="3">
        <f t="shared" si="374"/>
        <v>9.55944055944056</v>
      </c>
      <c r="T523" s="3">
        <f t="shared" si="375"/>
        <v>1.5295104895104896</v>
      </c>
      <c r="U523" s="3">
        <f t="shared" si="376"/>
        <v>2.9209401709401712</v>
      </c>
      <c r="V523" s="4">
        <f t="shared" si="377"/>
        <v>0.76923076923076916</v>
      </c>
      <c r="W523" s="4">
        <f t="shared" si="378"/>
        <v>0.18181818181818182</v>
      </c>
      <c r="X523" s="4">
        <f t="shared" si="379"/>
        <v>0.1111111111111111</v>
      </c>
      <c r="Y523" s="4">
        <f t="shared" si="380"/>
        <v>0.69444444444444442</v>
      </c>
      <c r="Z523" s="4">
        <f t="shared" si="381"/>
        <v>0.36363636363636365</v>
      </c>
      <c r="AA523" s="4">
        <f t="shared" si="382"/>
        <v>0.23636363636363636</v>
      </c>
      <c r="AB523" s="4">
        <f t="shared" si="383"/>
        <v>0.14444444444444446</v>
      </c>
      <c r="AC523" s="4">
        <f t="shared" si="384"/>
        <v>4.2307692307692308</v>
      </c>
      <c r="AD523" s="4">
        <f t="shared" si="385"/>
        <v>0.61111111111111116</v>
      </c>
      <c r="AE523" s="4">
        <f t="shared" si="386"/>
        <v>6.9230769230769225</v>
      </c>
      <c r="AF523" s="4">
        <f t="shared" si="387"/>
        <v>1.6363636363636365</v>
      </c>
      <c r="AG523" s="4">
        <f t="shared" si="388"/>
        <v>0.52363636363636357</v>
      </c>
      <c r="AH523" s="4">
        <f t="shared" si="389"/>
        <v>1.9097222222222223</v>
      </c>
      <c r="AI523" s="4">
        <f t="shared" si="390"/>
        <v>-8.1786324786324798</v>
      </c>
      <c r="AJ523" s="4">
        <f t="shared" si="364"/>
        <v>-4.4610722610722613</v>
      </c>
      <c r="AK523" s="4">
        <f t="shared" si="364"/>
        <v>-3.7175602175602176</v>
      </c>
      <c r="AL523" s="4">
        <f t="shared" si="391"/>
        <v>-1.3914296814296816</v>
      </c>
      <c r="AM523" s="4">
        <f t="shared" si="392"/>
        <v>1.3914296814296816</v>
      </c>
      <c r="AN523" s="4">
        <f t="shared" si="393"/>
        <v>-4.0893162393162399</v>
      </c>
      <c r="AO523" s="4">
        <f t="shared" si="365"/>
        <v>-2.2305361305361306</v>
      </c>
      <c r="AP523" s="4">
        <f t="shared" si="365"/>
        <v>-1.8587801087801088</v>
      </c>
      <c r="AQ523" s="4">
        <f t="shared" si="394"/>
        <v>-0.6957148407148408</v>
      </c>
      <c r="AR523" s="4">
        <f t="shared" si="395"/>
        <v>0.6957148407148408</v>
      </c>
      <c r="AS523" s="4">
        <f t="shared" si="367"/>
        <v>-1.3309633736182909</v>
      </c>
      <c r="AT523" s="4">
        <f t="shared" si="367"/>
        <v>-1.1493381126127482</v>
      </c>
      <c r="AU523" s="4">
        <f t="shared" si="367"/>
        <v>-1.0772227126224074</v>
      </c>
      <c r="AV523" s="4">
        <f t="shared" si="367"/>
        <v>-0.60784422511303293</v>
      </c>
      <c r="AW523" s="4">
        <f t="shared" si="367"/>
        <v>0.60784422511303293</v>
      </c>
      <c r="AX523" s="4">
        <f t="shared" si="368"/>
        <v>-239.57340725129237</v>
      </c>
      <c r="AY523" s="4">
        <f t="shared" si="368"/>
        <v>-206.88086027029468</v>
      </c>
      <c r="AZ523" s="4">
        <f t="shared" si="368"/>
        <v>-193.90008827203334</v>
      </c>
      <c r="BA523" s="4">
        <f t="shared" si="368"/>
        <v>-109.41196052034593</v>
      </c>
      <c r="BB523" s="4">
        <f t="shared" si="368"/>
        <v>109.41196052034593</v>
      </c>
      <c r="BC523" s="4">
        <f t="shared" si="396"/>
        <v>-0.85555555555555562</v>
      </c>
      <c r="BD523" s="4">
        <f t="shared" si="366"/>
        <v>-0.76363636363636356</v>
      </c>
      <c r="BE523" s="4">
        <f t="shared" si="366"/>
        <v>-0.3888888888888889</v>
      </c>
      <c r="BF523" s="4">
        <f t="shared" si="397"/>
        <v>-0.47636363636363638</v>
      </c>
      <c r="BG523" s="4">
        <f t="shared" si="398"/>
        <v>0.90972222222222221</v>
      </c>
      <c r="BH523" s="4">
        <f t="shared" si="399"/>
        <v>4.0949450323994325</v>
      </c>
      <c r="BI523" s="4">
        <f t="shared" si="400"/>
        <v>5.5940429940429945</v>
      </c>
      <c r="BJ523" s="4">
        <f t="shared" si="401"/>
        <v>0.73201887020891199</v>
      </c>
      <c r="BK523" s="4">
        <f t="shared" si="402"/>
        <v>0.9838893632831639</v>
      </c>
      <c r="BL523" s="4">
        <f t="shared" si="403"/>
        <v>2.2252253302253306</v>
      </c>
      <c r="BM523" s="4">
        <f t="shared" si="404"/>
        <v>0.44215268895196935</v>
      </c>
      <c r="BN523" s="3">
        <f t="shared" si="405"/>
        <v>1</v>
      </c>
      <c r="BO523" s="3">
        <v>100</v>
      </c>
      <c r="BP523" s="3">
        <f t="shared" si="406"/>
        <v>0.30000000000000004</v>
      </c>
      <c r="BQ523" s="3">
        <f t="shared" si="407"/>
        <v>30.000000000000004</v>
      </c>
      <c r="BR523"/>
    </row>
    <row r="524" spans="1:70" x14ac:dyDescent="0.25">
      <c r="A524" t="s">
        <v>127</v>
      </c>
      <c r="B524" t="s">
        <v>310</v>
      </c>
      <c r="C524" t="s">
        <v>173</v>
      </c>
      <c r="D524" t="s">
        <v>22</v>
      </c>
      <c r="E524" t="s">
        <v>20</v>
      </c>
      <c r="F524" s="3">
        <v>4</v>
      </c>
      <c r="G524" s="3">
        <v>2</v>
      </c>
      <c r="H524" s="3" t="str">
        <f t="shared" si="408"/>
        <v>H</v>
      </c>
      <c r="I524" s="3">
        <v>2.88</v>
      </c>
      <c r="J524" s="3">
        <v>3.75</v>
      </c>
      <c r="K524" s="3">
        <v>2.2999999999999998</v>
      </c>
      <c r="L524" s="3">
        <v>1.57</v>
      </c>
      <c r="M524" s="3">
        <v>2.38</v>
      </c>
      <c r="N524" s="3">
        <f t="shared" si="369"/>
        <v>6</v>
      </c>
      <c r="O524" s="3">
        <f t="shared" si="370"/>
        <v>4.8671497584541257E-2</v>
      </c>
      <c r="P524" s="3">
        <f t="shared" si="371"/>
        <v>5.7110742386126456E-2</v>
      </c>
      <c r="Q524" s="3">
        <f t="shared" si="372"/>
        <v>3.0201739130434788</v>
      </c>
      <c r="R524" s="3">
        <f t="shared" si="373"/>
        <v>3.9325181159420297</v>
      </c>
      <c r="S524" s="3">
        <f t="shared" si="374"/>
        <v>2.4119444444444449</v>
      </c>
      <c r="T524" s="3">
        <f t="shared" si="375"/>
        <v>1.6464142512077298</v>
      </c>
      <c r="U524" s="3">
        <f t="shared" si="376"/>
        <v>2.4958381642512082</v>
      </c>
      <c r="V524" s="4">
        <f t="shared" si="377"/>
        <v>0.34722222222222221</v>
      </c>
      <c r="W524" s="4">
        <f t="shared" si="378"/>
        <v>0.26666666666666666</v>
      </c>
      <c r="X524" s="4">
        <f t="shared" si="379"/>
        <v>0.43478260869565222</v>
      </c>
      <c r="Y524" s="4">
        <f t="shared" si="380"/>
        <v>0.63694267515923564</v>
      </c>
      <c r="Z524" s="4">
        <f t="shared" si="381"/>
        <v>0.42016806722689076</v>
      </c>
      <c r="AA524" s="4">
        <f t="shared" si="382"/>
        <v>0.76800000000000002</v>
      </c>
      <c r="AB524" s="4">
        <f t="shared" si="383"/>
        <v>1.2521739130434784</v>
      </c>
      <c r="AC524" s="4">
        <f t="shared" si="384"/>
        <v>1.3020833333333335</v>
      </c>
      <c r="AD524" s="4">
        <f t="shared" si="385"/>
        <v>1.6304347826086958</v>
      </c>
      <c r="AE524" s="4">
        <f t="shared" si="386"/>
        <v>0.79861111111111105</v>
      </c>
      <c r="AF524" s="4">
        <f t="shared" si="387"/>
        <v>0.61333333333333329</v>
      </c>
      <c r="AG524" s="4">
        <f t="shared" si="388"/>
        <v>0.65966386554621859</v>
      </c>
      <c r="AH524" s="4">
        <f t="shared" si="389"/>
        <v>1.5159235668789808</v>
      </c>
      <c r="AI524" s="4">
        <f t="shared" si="390"/>
        <v>0.60822946859903393</v>
      </c>
      <c r="AJ524" s="4">
        <f t="shared" si="364"/>
        <v>-0.91234420289855089</v>
      </c>
      <c r="AK524" s="4">
        <f t="shared" si="364"/>
        <v>1.5205736714975848</v>
      </c>
      <c r="AL524" s="4">
        <f t="shared" si="391"/>
        <v>-0.84942391304347842</v>
      </c>
      <c r="AM524" s="4">
        <f t="shared" si="392"/>
        <v>0.84942391304347842</v>
      </c>
      <c r="AN524" s="4">
        <f t="shared" si="393"/>
        <v>0.30411473429951696</v>
      </c>
      <c r="AO524" s="4">
        <f t="shared" si="365"/>
        <v>-0.45617210144927545</v>
      </c>
      <c r="AP524" s="4">
        <f t="shared" si="365"/>
        <v>0.76028683574879241</v>
      </c>
      <c r="AQ524" s="4">
        <f t="shared" si="394"/>
        <v>-0.42471195652173921</v>
      </c>
      <c r="AR524" s="4">
        <f t="shared" si="395"/>
        <v>0.42471195652173921</v>
      </c>
      <c r="AS524" s="4">
        <f t="shared" si="367"/>
        <v>0.29522749188410369</v>
      </c>
      <c r="AT524" s="4">
        <f t="shared" si="367"/>
        <v>-0.42797477819969759</v>
      </c>
      <c r="AU524" s="4">
        <f t="shared" si="367"/>
        <v>0.65005224208164125</v>
      </c>
      <c r="AV524" s="4">
        <f t="shared" si="367"/>
        <v>-0.40162664672664772</v>
      </c>
      <c r="AW524" s="4">
        <f t="shared" si="367"/>
        <v>0.40162664672664772</v>
      </c>
      <c r="AX524" s="4">
        <f t="shared" si="368"/>
        <v>53.14094853913867</v>
      </c>
      <c r="AY524" s="4">
        <f t="shared" si="368"/>
        <v>-77.035460075945565</v>
      </c>
      <c r="AZ524" s="4">
        <f t="shared" si="368"/>
        <v>117.00940357469544</v>
      </c>
      <c r="BA524" s="4">
        <f t="shared" si="368"/>
        <v>-72.292796410796583</v>
      </c>
      <c r="BB524" s="4">
        <f t="shared" si="368"/>
        <v>72.292796410796583</v>
      </c>
      <c r="BC524" s="4">
        <f t="shared" si="396"/>
        <v>0.25217391304347825</v>
      </c>
      <c r="BD524" s="4">
        <f t="shared" si="366"/>
        <v>-0.23200000000000001</v>
      </c>
      <c r="BE524" s="4">
        <f t="shared" si="366"/>
        <v>0.63043478260869568</v>
      </c>
      <c r="BF524" s="4">
        <f t="shared" si="397"/>
        <v>-0.34033613445378152</v>
      </c>
      <c r="BG524" s="4">
        <f t="shared" si="398"/>
        <v>0.51592356687898089</v>
      </c>
      <c r="BH524" s="4">
        <f t="shared" si="399"/>
        <v>0.76533863109590239</v>
      </c>
      <c r="BI524" s="4">
        <f t="shared" si="400"/>
        <v>3.1215454911433178</v>
      </c>
      <c r="BJ524" s="4">
        <f t="shared" si="401"/>
        <v>0.24517939375459316</v>
      </c>
      <c r="BK524" s="4">
        <f t="shared" si="402"/>
        <v>0.6006334090150558</v>
      </c>
      <c r="BL524" s="4">
        <f t="shared" si="403"/>
        <v>2.0711262077294688</v>
      </c>
      <c r="BM524" s="4">
        <f t="shared" si="404"/>
        <v>0.29000328747397647</v>
      </c>
      <c r="BN524" s="3">
        <f t="shared" si="405"/>
        <v>1</v>
      </c>
      <c r="BO524" s="3">
        <v>100</v>
      </c>
      <c r="BP524" s="3">
        <f t="shared" si="406"/>
        <v>1.88</v>
      </c>
      <c r="BQ524" s="3">
        <f t="shared" si="407"/>
        <v>188</v>
      </c>
      <c r="BR524"/>
    </row>
    <row r="525" spans="1:70" x14ac:dyDescent="0.25">
      <c r="A525" t="s">
        <v>127</v>
      </c>
      <c r="B525" t="s">
        <v>310</v>
      </c>
      <c r="C525" t="s">
        <v>173</v>
      </c>
      <c r="D525" t="s">
        <v>19</v>
      </c>
      <c r="E525" t="s">
        <v>130</v>
      </c>
      <c r="F525" s="3">
        <v>2</v>
      </c>
      <c r="G525" s="3">
        <v>2</v>
      </c>
      <c r="H525" s="3" t="str">
        <f t="shared" si="408"/>
        <v>D</v>
      </c>
      <c r="I525" s="3">
        <v>4.5</v>
      </c>
      <c r="J525" s="3">
        <v>4</v>
      </c>
      <c r="K525" s="3">
        <v>1.73</v>
      </c>
      <c r="L525" s="3">
        <v>1.62</v>
      </c>
      <c r="M525" s="3">
        <v>2.2999999999999998</v>
      </c>
      <c r="N525" s="3">
        <f t="shared" si="369"/>
        <v>4</v>
      </c>
      <c r="O525" s="3">
        <f t="shared" si="370"/>
        <v>5.025690430314711E-2</v>
      </c>
      <c r="P525" s="3">
        <f t="shared" si="371"/>
        <v>5.2066559312936134E-2</v>
      </c>
      <c r="Q525" s="3">
        <f t="shared" si="372"/>
        <v>4.726156069364162</v>
      </c>
      <c r="R525" s="3">
        <f t="shared" si="373"/>
        <v>4.2010276172125884</v>
      </c>
      <c r="S525" s="3">
        <f t="shared" si="374"/>
        <v>1.8169444444444445</v>
      </c>
      <c r="T525" s="3">
        <f t="shared" si="375"/>
        <v>1.7014161849710985</v>
      </c>
      <c r="U525" s="3">
        <f t="shared" si="376"/>
        <v>2.4155908798972381</v>
      </c>
      <c r="V525" s="4">
        <f t="shared" si="377"/>
        <v>0.22222222222222221</v>
      </c>
      <c r="W525" s="4">
        <f t="shared" si="378"/>
        <v>0.25</v>
      </c>
      <c r="X525" s="4">
        <f t="shared" si="379"/>
        <v>0.5780346820809249</v>
      </c>
      <c r="Y525" s="4">
        <f t="shared" si="380"/>
        <v>0.61728395061728392</v>
      </c>
      <c r="Z525" s="4">
        <f t="shared" si="381"/>
        <v>0.43478260869565222</v>
      </c>
      <c r="AA525" s="4">
        <f t="shared" si="382"/>
        <v>1.125</v>
      </c>
      <c r="AB525" s="4">
        <f t="shared" si="383"/>
        <v>2.601156069364162</v>
      </c>
      <c r="AC525" s="4">
        <f t="shared" si="384"/>
        <v>0.88888888888888884</v>
      </c>
      <c r="AD525" s="4">
        <f t="shared" si="385"/>
        <v>2.3121387283236996</v>
      </c>
      <c r="AE525" s="4">
        <f t="shared" si="386"/>
        <v>0.38444444444444442</v>
      </c>
      <c r="AF525" s="4">
        <f t="shared" si="387"/>
        <v>0.4325</v>
      </c>
      <c r="AG525" s="4">
        <f t="shared" si="388"/>
        <v>0.70434782608695667</v>
      </c>
      <c r="AH525" s="4">
        <f t="shared" si="389"/>
        <v>1.419753086419753</v>
      </c>
      <c r="AI525" s="4">
        <f t="shared" si="390"/>
        <v>2.9092116249197177</v>
      </c>
      <c r="AJ525" s="4">
        <f t="shared" si="364"/>
        <v>0.52512845215157355</v>
      </c>
      <c r="AK525" s="4">
        <f t="shared" si="364"/>
        <v>2.3840831727681442</v>
      </c>
      <c r="AL525" s="4">
        <f t="shared" si="391"/>
        <v>-0.71417469492613961</v>
      </c>
      <c r="AM525" s="4">
        <f t="shared" si="392"/>
        <v>0.71417469492613961</v>
      </c>
      <c r="AN525" s="4">
        <f t="shared" si="393"/>
        <v>1.4546058124598589</v>
      </c>
      <c r="AO525" s="4">
        <f t="shared" si="365"/>
        <v>0.26256422607578678</v>
      </c>
      <c r="AP525" s="4">
        <f t="shared" si="365"/>
        <v>1.1920415863840721</v>
      </c>
      <c r="AQ525" s="4">
        <f t="shared" si="394"/>
        <v>-0.3570873474630698</v>
      </c>
      <c r="AR525" s="4">
        <f t="shared" si="395"/>
        <v>0.3570873474630698</v>
      </c>
      <c r="AS525" s="4">
        <f t="shared" si="367"/>
        <v>0.96852835228289635</v>
      </c>
      <c r="AT525" s="4">
        <f t="shared" si="367"/>
        <v>0.2567684152749875</v>
      </c>
      <c r="AU525" s="4">
        <f t="shared" si="367"/>
        <v>0.87278360122135157</v>
      </c>
      <c r="AV525" s="4">
        <f t="shared" si="367"/>
        <v>-0.34297470925090257</v>
      </c>
      <c r="AW525" s="4">
        <f t="shared" si="367"/>
        <v>0.34297470925090257</v>
      </c>
      <c r="AX525" s="4">
        <f t="shared" si="368"/>
        <v>174.33510341092133</v>
      </c>
      <c r="AY525" s="4">
        <f t="shared" si="368"/>
        <v>46.21831474949775</v>
      </c>
      <c r="AZ525" s="4">
        <f t="shared" si="368"/>
        <v>157.10104821984328</v>
      </c>
      <c r="BA525" s="4">
        <f t="shared" si="368"/>
        <v>-61.735447665162461</v>
      </c>
      <c r="BB525" s="4">
        <f t="shared" si="368"/>
        <v>61.735447665162461</v>
      </c>
      <c r="BC525" s="4">
        <f t="shared" si="396"/>
        <v>1.601156069364162</v>
      </c>
      <c r="BD525" s="4">
        <f t="shared" si="366"/>
        <v>0.125</v>
      </c>
      <c r="BE525" s="4">
        <f t="shared" si="366"/>
        <v>1.3121387283236996</v>
      </c>
      <c r="BF525" s="4">
        <f t="shared" si="397"/>
        <v>-0.29565217391304333</v>
      </c>
      <c r="BG525" s="4">
        <f t="shared" si="398"/>
        <v>0.41975308641975279</v>
      </c>
      <c r="BH525" s="4">
        <f t="shared" si="399"/>
        <v>1.5504367526874137</v>
      </c>
      <c r="BI525" s="4">
        <f t="shared" si="400"/>
        <v>3.5813760436737319</v>
      </c>
      <c r="BJ525" s="4">
        <f t="shared" si="401"/>
        <v>0.43291649181217912</v>
      </c>
      <c r="BK525" s="4">
        <f t="shared" si="402"/>
        <v>0.50499776973410726</v>
      </c>
      <c r="BL525" s="4">
        <f t="shared" si="403"/>
        <v>2.0585035324341683</v>
      </c>
      <c r="BM525" s="4">
        <f t="shared" si="404"/>
        <v>0.24532276081982254</v>
      </c>
      <c r="BN525" s="3">
        <f t="shared" si="405"/>
        <v>0</v>
      </c>
      <c r="BO525" s="3">
        <v>100</v>
      </c>
      <c r="BP525" s="3">
        <f t="shared" si="406"/>
        <v>-1</v>
      </c>
      <c r="BQ525" s="3">
        <f t="shared" si="407"/>
        <v>-100</v>
      </c>
      <c r="BR525"/>
    </row>
    <row r="526" spans="1:70" x14ac:dyDescent="0.25">
      <c r="A526" t="s">
        <v>127</v>
      </c>
      <c r="B526" t="s">
        <v>310</v>
      </c>
      <c r="C526" t="s">
        <v>174</v>
      </c>
      <c r="D526" t="s">
        <v>141</v>
      </c>
      <c r="E526" t="s">
        <v>133</v>
      </c>
      <c r="F526" s="3">
        <v>2</v>
      </c>
      <c r="G526" s="3">
        <v>3</v>
      </c>
      <c r="H526" s="3" t="str">
        <f t="shared" si="408"/>
        <v>A</v>
      </c>
      <c r="I526" s="3">
        <v>1.67</v>
      </c>
      <c r="J526" s="3">
        <v>3.9</v>
      </c>
      <c r="K526" s="3">
        <v>5</v>
      </c>
      <c r="L526" s="3">
        <v>1.73</v>
      </c>
      <c r="M526" s="3">
        <v>2.1</v>
      </c>
      <c r="N526" s="3">
        <f t="shared" si="369"/>
        <v>5</v>
      </c>
      <c r="O526" s="3">
        <f t="shared" si="370"/>
        <v>5.5212651619837239E-2</v>
      </c>
      <c r="P526" s="3">
        <f t="shared" si="371"/>
        <v>5.4225158271401064E-2</v>
      </c>
      <c r="Q526" s="3">
        <f t="shared" si="372"/>
        <v>1.7622051282051281</v>
      </c>
      <c r="R526" s="3">
        <f t="shared" si="373"/>
        <v>4.1153293413173655</v>
      </c>
      <c r="S526" s="3">
        <f t="shared" si="374"/>
        <v>5.2760632580991862</v>
      </c>
      <c r="T526" s="3">
        <f t="shared" si="375"/>
        <v>1.8255178873023183</v>
      </c>
      <c r="U526" s="3">
        <f t="shared" si="376"/>
        <v>2.2159465684016584</v>
      </c>
      <c r="V526" s="4">
        <f t="shared" si="377"/>
        <v>0.5988023952095809</v>
      </c>
      <c r="W526" s="4">
        <f t="shared" si="378"/>
        <v>0.25641025641025644</v>
      </c>
      <c r="X526" s="4">
        <f t="shared" si="379"/>
        <v>0.2</v>
      </c>
      <c r="Y526" s="4">
        <f t="shared" si="380"/>
        <v>0.5780346820809249</v>
      </c>
      <c r="Z526" s="4">
        <f t="shared" si="381"/>
        <v>0.47619047619047616</v>
      </c>
      <c r="AA526" s="4">
        <f t="shared" si="382"/>
        <v>0.42820512820512818</v>
      </c>
      <c r="AB526" s="4">
        <f t="shared" si="383"/>
        <v>0.33399999999999996</v>
      </c>
      <c r="AC526" s="4">
        <f t="shared" si="384"/>
        <v>2.3353293413173652</v>
      </c>
      <c r="AD526" s="4">
        <f t="shared" si="385"/>
        <v>0.78</v>
      </c>
      <c r="AE526" s="4">
        <f t="shared" si="386"/>
        <v>2.9940119760479043</v>
      </c>
      <c r="AF526" s="4">
        <f t="shared" si="387"/>
        <v>1.2820512820512822</v>
      </c>
      <c r="AG526" s="4">
        <f t="shared" si="388"/>
        <v>0.82380952380952377</v>
      </c>
      <c r="AH526" s="4">
        <f t="shared" si="389"/>
        <v>1.2138728323699424</v>
      </c>
      <c r="AI526" s="4">
        <f t="shared" si="390"/>
        <v>-3.5138581298940581</v>
      </c>
      <c r="AJ526" s="4">
        <f t="shared" si="364"/>
        <v>-2.3531242131122374</v>
      </c>
      <c r="AK526" s="4">
        <f t="shared" si="364"/>
        <v>-1.1607339167818207</v>
      </c>
      <c r="AL526" s="4">
        <f t="shared" si="391"/>
        <v>-0.39042868109934004</v>
      </c>
      <c r="AM526" s="4">
        <f t="shared" si="392"/>
        <v>0.39042868109934004</v>
      </c>
      <c r="AN526" s="4">
        <f t="shared" si="393"/>
        <v>-1.7569290649470291</v>
      </c>
      <c r="AO526" s="4">
        <f t="shared" si="365"/>
        <v>-1.1765621065561187</v>
      </c>
      <c r="AP526" s="4">
        <f t="shared" si="365"/>
        <v>-0.58036695839091035</v>
      </c>
      <c r="AQ526" s="4">
        <f t="shared" si="394"/>
        <v>-0.19521434054967002</v>
      </c>
      <c r="AR526" s="4">
        <f t="shared" si="395"/>
        <v>0.19521434054967002</v>
      </c>
      <c r="AS526" s="4">
        <f t="shared" si="367"/>
        <v>-1.0533507510762421</v>
      </c>
      <c r="AT526" s="4">
        <f t="shared" si="367"/>
        <v>-0.8663406480393171</v>
      </c>
      <c r="AU526" s="4">
        <f t="shared" si="367"/>
        <v>-0.52585833706327167</v>
      </c>
      <c r="AV526" s="4">
        <f t="shared" si="367"/>
        <v>-0.19278975795555311</v>
      </c>
      <c r="AW526" s="4">
        <f t="shared" si="367"/>
        <v>0.19278975795555311</v>
      </c>
      <c r="AX526" s="4">
        <f t="shared" si="368"/>
        <v>-189.60313519372357</v>
      </c>
      <c r="AY526" s="4">
        <f t="shared" si="368"/>
        <v>-155.94131664707709</v>
      </c>
      <c r="AZ526" s="4">
        <f t="shared" si="368"/>
        <v>-94.654500671388902</v>
      </c>
      <c r="BA526" s="4">
        <f t="shared" si="368"/>
        <v>-34.702156431999555</v>
      </c>
      <c r="BB526" s="4">
        <f t="shared" si="368"/>
        <v>34.702156431999555</v>
      </c>
      <c r="BC526" s="4">
        <f t="shared" si="396"/>
        <v>-0.66600000000000004</v>
      </c>
      <c r="BD526" s="4">
        <f t="shared" si="366"/>
        <v>-0.57179487179487187</v>
      </c>
      <c r="BE526" s="4">
        <f t="shared" si="366"/>
        <v>-0.21999999999999995</v>
      </c>
      <c r="BF526" s="4">
        <f t="shared" si="397"/>
        <v>-0.17619047619047629</v>
      </c>
      <c r="BG526" s="4">
        <f t="shared" si="398"/>
        <v>0.21387283236994234</v>
      </c>
      <c r="BH526" s="4">
        <f t="shared" si="399"/>
        <v>1.7903303114660765</v>
      </c>
      <c r="BI526" s="4">
        <f t="shared" si="400"/>
        <v>3.7178659092072266</v>
      </c>
      <c r="BJ526" s="4">
        <f t="shared" si="401"/>
        <v>0.48154784362511738</v>
      </c>
      <c r="BK526" s="4">
        <f t="shared" si="402"/>
        <v>0.27607476797506336</v>
      </c>
      <c r="BL526" s="4">
        <f t="shared" si="403"/>
        <v>2.0207322278519886</v>
      </c>
      <c r="BM526" s="4">
        <f t="shared" si="404"/>
        <v>0.13662115354518156</v>
      </c>
      <c r="BN526" s="3">
        <f t="shared" si="405"/>
        <v>0</v>
      </c>
      <c r="BO526" s="3">
        <v>100</v>
      </c>
      <c r="BP526" s="3">
        <f t="shared" si="406"/>
        <v>-1</v>
      </c>
      <c r="BQ526" s="3">
        <f t="shared" si="407"/>
        <v>-100</v>
      </c>
      <c r="BR526"/>
    </row>
    <row r="527" spans="1:70" x14ac:dyDescent="0.25">
      <c r="A527" t="s">
        <v>127</v>
      </c>
      <c r="B527" t="s">
        <v>311</v>
      </c>
      <c r="C527" t="s">
        <v>134</v>
      </c>
      <c r="D527" t="s">
        <v>18</v>
      </c>
      <c r="E527" t="s">
        <v>12</v>
      </c>
      <c r="F527" s="3">
        <v>1</v>
      </c>
      <c r="G527" s="3">
        <v>1</v>
      </c>
      <c r="H527" s="3" t="str">
        <f t="shared" si="408"/>
        <v>D</v>
      </c>
      <c r="I527" s="3">
        <v>5</v>
      </c>
      <c r="J527" s="3">
        <v>4.33</v>
      </c>
      <c r="K527" s="3">
        <v>1.62</v>
      </c>
      <c r="L527" s="3">
        <v>1.73</v>
      </c>
      <c r="M527" s="3">
        <v>2.1</v>
      </c>
      <c r="N527" s="3">
        <f t="shared" si="369"/>
        <v>2</v>
      </c>
      <c r="O527" s="3">
        <f t="shared" si="370"/>
        <v>4.8230832834374127E-2</v>
      </c>
      <c r="P527" s="3">
        <f t="shared" si="371"/>
        <v>5.4225158271401064E-2</v>
      </c>
      <c r="Q527" s="3">
        <f t="shared" si="372"/>
        <v>5.2411541641718706</v>
      </c>
      <c r="R527" s="3">
        <f t="shared" si="373"/>
        <v>4.5388395061728399</v>
      </c>
      <c r="S527" s="3">
        <f t="shared" si="374"/>
        <v>1.6981339491916863</v>
      </c>
      <c r="T527" s="3">
        <f t="shared" si="375"/>
        <v>1.8134393408034672</v>
      </c>
      <c r="U527" s="3">
        <f t="shared" si="376"/>
        <v>2.2012847489521858</v>
      </c>
      <c r="V527" s="4">
        <f t="shared" si="377"/>
        <v>0.2</v>
      </c>
      <c r="W527" s="4">
        <f t="shared" si="378"/>
        <v>0.23094688221709006</v>
      </c>
      <c r="X527" s="4">
        <f t="shared" si="379"/>
        <v>0.61728395061728392</v>
      </c>
      <c r="Y527" s="4">
        <f t="shared" si="380"/>
        <v>0.5780346820809249</v>
      </c>
      <c r="Z527" s="4">
        <f t="shared" si="381"/>
        <v>0.47619047619047616</v>
      </c>
      <c r="AA527" s="4">
        <f t="shared" si="382"/>
        <v>1.1547344110854503</v>
      </c>
      <c r="AB527" s="4">
        <f t="shared" si="383"/>
        <v>3.0864197530864197</v>
      </c>
      <c r="AC527" s="4">
        <f t="shared" si="384"/>
        <v>0.86599999999999999</v>
      </c>
      <c r="AD527" s="4">
        <f t="shared" si="385"/>
        <v>2.6728395061728394</v>
      </c>
      <c r="AE527" s="4">
        <f t="shared" si="386"/>
        <v>0.32400000000000001</v>
      </c>
      <c r="AF527" s="4">
        <f t="shared" si="387"/>
        <v>0.37413394919168591</v>
      </c>
      <c r="AG527" s="4">
        <f t="shared" si="388"/>
        <v>0.82380952380952377</v>
      </c>
      <c r="AH527" s="4">
        <f t="shared" si="389"/>
        <v>1.2138728323699424</v>
      </c>
      <c r="AI527" s="4">
        <f t="shared" si="390"/>
        <v>3.5430202149801842</v>
      </c>
      <c r="AJ527" s="4">
        <f t="shared" si="364"/>
        <v>0.7023146579990307</v>
      </c>
      <c r="AK527" s="4">
        <f t="shared" si="364"/>
        <v>2.8407055569811535</v>
      </c>
      <c r="AL527" s="4">
        <f t="shared" si="391"/>
        <v>-0.3878454081487186</v>
      </c>
      <c r="AM527" s="4">
        <f t="shared" si="392"/>
        <v>0.3878454081487186</v>
      </c>
      <c r="AN527" s="4">
        <f t="shared" si="393"/>
        <v>1.7715101074900921</v>
      </c>
      <c r="AO527" s="4">
        <f t="shared" si="365"/>
        <v>0.35115732899951535</v>
      </c>
      <c r="AP527" s="4">
        <f t="shared" si="365"/>
        <v>1.4203527784905767</v>
      </c>
      <c r="AQ527" s="4">
        <f t="shared" si="394"/>
        <v>-0.1939227040743593</v>
      </c>
      <c r="AR527" s="4">
        <f t="shared" si="395"/>
        <v>0.1939227040743593</v>
      </c>
      <c r="AS527" s="4">
        <f t="shared" si="367"/>
        <v>1.0568963495227597</v>
      </c>
      <c r="AT527" s="4">
        <f t="shared" si="367"/>
        <v>0.33770547516132687</v>
      </c>
      <c r="AU527" s="4">
        <f t="shared" si="367"/>
        <v>0.95735711534722234</v>
      </c>
      <c r="AV527" s="4">
        <f t="shared" si="367"/>
        <v>-0.1915452354060149</v>
      </c>
      <c r="AW527" s="4">
        <f t="shared" si="367"/>
        <v>0.1915452354060149</v>
      </c>
      <c r="AX527" s="4">
        <f t="shared" si="368"/>
        <v>190.24134291409675</v>
      </c>
      <c r="AY527" s="4">
        <f t="shared" si="368"/>
        <v>60.786985529038844</v>
      </c>
      <c r="AZ527" s="4">
        <f t="shared" si="368"/>
        <v>172.32428076250002</v>
      </c>
      <c r="BA527" s="4">
        <f t="shared" si="368"/>
        <v>-34.478142373082676</v>
      </c>
      <c r="BB527" s="4">
        <f t="shared" si="368"/>
        <v>34.478142373082676</v>
      </c>
      <c r="BC527" s="4">
        <f t="shared" si="396"/>
        <v>2.0864197530864192</v>
      </c>
      <c r="BD527" s="4">
        <f t="shared" si="366"/>
        <v>0.15473441108545036</v>
      </c>
      <c r="BE527" s="4">
        <f t="shared" si="366"/>
        <v>1.6728395061728392</v>
      </c>
      <c r="BF527" s="4">
        <f t="shared" si="397"/>
        <v>-0.17619047619047626</v>
      </c>
      <c r="BG527" s="4">
        <f t="shared" si="398"/>
        <v>0.21387283236994228</v>
      </c>
      <c r="BH527" s="4">
        <f t="shared" si="399"/>
        <v>1.8759817955789697</v>
      </c>
      <c r="BI527" s="4">
        <f t="shared" si="400"/>
        <v>3.8260425398454654</v>
      </c>
      <c r="BJ527" s="4">
        <f t="shared" si="401"/>
        <v>0.49031911591206223</v>
      </c>
      <c r="BK527" s="4">
        <f t="shared" si="402"/>
        <v>0.27424811815402317</v>
      </c>
      <c r="BL527" s="4">
        <f t="shared" si="403"/>
        <v>2.0073620448778264</v>
      </c>
      <c r="BM527" s="4">
        <f t="shared" si="404"/>
        <v>0.13662115354518156</v>
      </c>
      <c r="BN527" s="3">
        <f t="shared" si="405"/>
        <v>0</v>
      </c>
      <c r="BO527" s="3">
        <v>100</v>
      </c>
      <c r="BP527" s="3">
        <f t="shared" si="406"/>
        <v>-1</v>
      </c>
      <c r="BQ527" s="3">
        <f t="shared" si="407"/>
        <v>-100</v>
      </c>
      <c r="BR527"/>
    </row>
    <row r="528" spans="1:70" x14ac:dyDescent="0.25">
      <c r="A528" t="s">
        <v>127</v>
      </c>
      <c r="B528" t="s">
        <v>311</v>
      </c>
      <c r="C528" t="s">
        <v>134</v>
      </c>
      <c r="D528" t="s">
        <v>28</v>
      </c>
      <c r="E528" t="s">
        <v>13</v>
      </c>
      <c r="F528" s="3">
        <v>1</v>
      </c>
      <c r="G528" s="3">
        <v>2</v>
      </c>
      <c r="H528" s="3" t="str">
        <f t="shared" si="408"/>
        <v>A</v>
      </c>
      <c r="I528" s="3">
        <v>3.7</v>
      </c>
      <c r="J528" s="3">
        <v>3.8</v>
      </c>
      <c r="K528" s="3">
        <v>1.91</v>
      </c>
      <c r="L528" s="3">
        <v>1.67</v>
      </c>
      <c r="M528" s="3">
        <v>2.2000000000000002</v>
      </c>
      <c r="N528" s="3">
        <f t="shared" si="369"/>
        <v>3</v>
      </c>
      <c r="O528" s="3">
        <f t="shared" si="370"/>
        <v>5.6988374431196087E-2</v>
      </c>
      <c r="P528" s="3">
        <f t="shared" si="371"/>
        <v>5.3347849755035481E-2</v>
      </c>
      <c r="Q528" s="3">
        <f t="shared" si="372"/>
        <v>3.9108569853954256</v>
      </c>
      <c r="R528" s="3">
        <f t="shared" si="373"/>
        <v>4.0165558228385452</v>
      </c>
      <c r="S528" s="3">
        <f t="shared" si="374"/>
        <v>2.0188477951635844</v>
      </c>
      <c r="T528" s="3">
        <f t="shared" si="375"/>
        <v>1.7651705853000974</v>
      </c>
      <c r="U528" s="3">
        <f t="shared" si="376"/>
        <v>2.3253744237486318</v>
      </c>
      <c r="V528" s="4">
        <f t="shared" si="377"/>
        <v>0.27027027027027023</v>
      </c>
      <c r="W528" s="4">
        <f t="shared" si="378"/>
        <v>0.26315789473684209</v>
      </c>
      <c r="X528" s="4">
        <f t="shared" si="379"/>
        <v>0.52356020942408377</v>
      </c>
      <c r="Y528" s="4">
        <f t="shared" si="380"/>
        <v>0.5988023952095809</v>
      </c>
      <c r="Z528" s="4">
        <f t="shared" si="381"/>
        <v>0.45454545454545453</v>
      </c>
      <c r="AA528" s="4">
        <f t="shared" si="382"/>
        <v>0.97368421052631593</v>
      </c>
      <c r="AB528" s="4">
        <f t="shared" si="383"/>
        <v>1.9371727748691101</v>
      </c>
      <c r="AC528" s="4">
        <f t="shared" si="384"/>
        <v>1.027027027027027</v>
      </c>
      <c r="AD528" s="4">
        <f t="shared" si="385"/>
        <v>1.9895287958115184</v>
      </c>
      <c r="AE528" s="4">
        <f t="shared" si="386"/>
        <v>0.51621621621621616</v>
      </c>
      <c r="AF528" s="4">
        <f t="shared" si="387"/>
        <v>0.50263157894736843</v>
      </c>
      <c r="AG528" s="4">
        <f t="shared" si="388"/>
        <v>0.75909090909090904</v>
      </c>
      <c r="AH528" s="4">
        <f t="shared" si="389"/>
        <v>1.317365269461078</v>
      </c>
      <c r="AI528" s="4">
        <f t="shared" si="390"/>
        <v>1.8920091902318412</v>
      </c>
      <c r="AJ528" s="4">
        <f t="shared" si="364"/>
        <v>-0.10569883744311959</v>
      </c>
      <c r="AK528" s="4">
        <f t="shared" si="364"/>
        <v>1.9977080276749608</v>
      </c>
      <c r="AL528" s="4">
        <f t="shared" si="391"/>
        <v>-0.56020383844853439</v>
      </c>
      <c r="AM528" s="4">
        <f t="shared" si="392"/>
        <v>0.56020383844853439</v>
      </c>
      <c r="AN528" s="4">
        <f t="shared" si="393"/>
        <v>0.94600459511592061</v>
      </c>
      <c r="AO528" s="4">
        <f t="shared" si="365"/>
        <v>-5.2849418721559793E-2</v>
      </c>
      <c r="AP528" s="4">
        <f t="shared" si="365"/>
        <v>0.9988540138374804</v>
      </c>
      <c r="AQ528" s="4">
        <f t="shared" si="394"/>
        <v>-0.28010191922426719</v>
      </c>
      <c r="AR528" s="4">
        <f t="shared" si="395"/>
        <v>0.28010191922426719</v>
      </c>
      <c r="AS528" s="4">
        <f t="shared" si="367"/>
        <v>0.75765847837028688</v>
      </c>
      <c r="AT528" s="4">
        <f t="shared" si="367"/>
        <v>-5.280029713060428E-2</v>
      </c>
      <c r="AU528" s="4">
        <f t="shared" si="367"/>
        <v>0.78482484186970025</v>
      </c>
      <c r="AV528" s="4">
        <f t="shared" si="367"/>
        <v>-0.27310321025193374</v>
      </c>
      <c r="AW528" s="4">
        <f t="shared" si="367"/>
        <v>0.27310321025193374</v>
      </c>
      <c r="AX528" s="4">
        <f t="shared" si="368"/>
        <v>136.37852610665163</v>
      </c>
      <c r="AY528" s="4">
        <f t="shared" si="368"/>
        <v>-9.5040534835087698</v>
      </c>
      <c r="AZ528" s="4">
        <f t="shared" si="368"/>
        <v>141.26847153654603</v>
      </c>
      <c r="BA528" s="4">
        <f t="shared" si="368"/>
        <v>-49.15857784534807</v>
      </c>
      <c r="BB528" s="4">
        <f t="shared" si="368"/>
        <v>49.15857784534807</v>
      </c>
      <c r="BC528" s="4">
        <f t="shared" si="396"/>
        <v>0.9371727748691101</v>
      </c>
      <c r="BD528" s="4">
        <f t="shared" si="366"/>
        <v>-2.6315789473684206E-2</v>
      </c>
      <c r="BE528" s="4">
        <f t="shared" si="366"/>
        <v>0.98952879581151854</v>
      </c>
      <c r="BF528" s="4">
        <f t="shared" si="397"/>
        <v>-0.24090909090909107</v>
      </c>
      <c r="BG528" s="4">
        <f t="shared" si="398"/>
        <v>0.31736526946107813</v>
      </c>
      <c r="BH528" s="4">
        <f t="shared" si="399"/>
        <v>1.124107674557586</v>
      </c>
      <c r="BI528" s="4">
        <f t="shared" si="400"/>
        <v>3.3154202011325182</v>
      </c>
      <c r="BJ528" s="4">
        <f t="shared" si="401"/>
        <v>0.33905436003967182</v>
      </c>
      <c r="BK528" s="4">
        <f t="shared" si="402"/>
        <v>0.39612393301369125</v>
      </c>
      <c r="BL528" s="4">
        <f t="shared" si="403"/>
        <v>2.0452725045243647</v>
      </c>
      <c r="BM528" s="4">
        <f t="shared" si="404"/>
        <v>0.19367782637150899</v>
      </c>
      <c r="BN528" s="3">
        <f t="shared" si="405"/>
        <v>0</v>
      </c>
      <c r="BO528" s="3">
        <v>100</v>
      </c>
      <c r="BP528" s="3">
        <f t="shared" si="406"/>
        <v>-1</v>
      </c>
      <c r="BQ528" s="3">
        <f t="shared" si="407"/>
        <v>-100</v>
      </c>
      <c r="BR528"/>
    </row>
    <row r="529" spans="1:70" x14ac:dyDescent="0.25">
      <c r="A529" t="s">
        <v>127</v>
      </c>
      <c r="B529" t="s">
        <v>311</v>
      </c>
      <c r="C529" t="s">
        <v>134</v>
      </c>
      <c r="D529" t="s">
        <v>27</v>
      </c>
      <c r="E529" t="s">
        <v>15</v>
      </c>
      <c r="F529" s="3">
        <v>2</v>
      </c>
      <c r="G529" s="3">
        <v>2</v>
      </c>
      <c r="H529" s="3" t="str">
        <f t="shared" si="408"/>
        <v>D</v>
      </c>
      <c r="I529" s="3">
        <v>5</v>
      </c>
      <c r="J529" s="3">
        <v>4.2</v>
      </c>
      <c r="K529" s="3">
        <v>1.65</v>
      </c>
      <c r="L529" s="3">
        <v>1.53</v>
      </c>
      <c r="M529" s="3">
        <v>2.5</v>
      </c>
      <c r="N529" s="3">
        <f t="shared" si="369"/>
        <v>4</v>
      </c>
      <c r="O529" s="3">
        <f t="shared" si="370"/>
        <v>4.4155844155844282E-2</v>
      </c>
      <c r="P529" s="3">
        <f t="shared" si="371"/>
        <v>5.3594771241830097E-2</v>
      </c>
      <c r="Q529" s="3">
        <f t="shared" si="372"/>
        <v>5.220779220779221</v>
      </c>
      <c r="R529" s="3">
        <f t="shared" si="373"/>
        <v>4.3854545454545466</v>
      </c>
      <c r="S529" s="3">
        <f t="shared" si="374"/>
        <v>1.7228571428571429</v>
      </c>
      <c r="T529" s="3">
        <f t="shared" si="375"/>
        <v>1.5975584415584418</v>
      </c>
      <c r="U529" s="3">
        <f t="shared" si="376"/>
        <v>2.6103896103896105</v>
      </c>
      <c r="V529" s="4">
        <f t="shared" si="377"/>
        <v>0.2</v>
      </c>
      <c r="W529" s="4">
        <f t="shared" si="378"/>
        <v>0.23809523809523808</v>
      </c>
      <c r="X529" s="4">
        <f t="shared" si="379"/>
        <v>0.60606060606060608</v>
      </c>
      <c r="Y529" s="4">
        <f t="shared" si="380"/>
        <v>0.65359477124183007</v>
      </c>
      <c r="Z529" s="4">
        <f t="shared" si="381"/>
        <v>0.4</v>
      </c>
      <c r="AA529" s="4">
        <f t="shared" si="382"/>
        <v>1.1904761904761905</v>
      </c>
      <c r="AB529" s="4">
        <f t="shared" si="383"/>
        <v>3.0303030303030303</v>
      </c>
      <c r="AC529" s="4">
        <f t="shared" si="384"/>
        <v>0.84000000000000008</v>
      </c>
      <c r="AD529" s="4">
        <f t="shared" si="385"/>
        <v>2.5454545454545459</v>
      </c>
      <c r="AE529" s="4">
        <f t="shared" si="386"/>
        <v>0.32999999999999996</v>
      </c>
      <c r="AF529" s="4">
        <f t="shared" si="387"/>
        <v>0.39285714285714279</v>
      </c>
      <c r="AG529" s="4">
        <f t="shared" si="388"/>
        <v>0.61199999999999999</v>
      </c>
      <c r="AH529" s="4">
        <f t="shared" si="389"/>
        <v>1.6339869281045751</v>
      </c>
      <c r="AI529" s="4">
        <f t="shared" si="390"/>
        <v>3.4979220779220781</v>
      </c>
      <c r="AJ529" s="4">
        <f t="shared" si="364"/>
        <v>0.83532467532467436</v>
      </c>
      <c r="AK529" s="4">
        <f t="shared" si="364"/>
        <v>2.6625974025974037</v>
      </c>
      <c r="AL529" s="4">
        <f t="shared" si="391"/>
        <v>-1.0128311688311686</v>
      </c>
      <c r="AM529" s="4">
        <f t="shared" si="392"/>
        <v>1.0128311688311686</v>
      </c>
      <c r="AN529" s="4">
        <f t="shared" si="393"/>
        <v>1.748961038961039</v>
      </c>
      <c r="AO529" s="4">
        <f t="shared" si="365"/>
        <v>0.41766233766233718</v>
      </c>
      <c r="AP529" s="4">
        <f t="shared" si="365"/>
        <v>1.3312987012987019</v>
      </c>
      <c r="AQ529" s="4">
        <f t="shared" si="394"/>
        <v>-0.50641558441558432</v>
      </c>
      <c r="AR529" s="4">
        <f t="shared" si="395"/>
        <v>0.50641558441558432</v>
      </c>
      <c r="AS529" s="4">
        <f t="shared" si="367"/>
        <v>1.0513943537879957</v>
      </c>
      <c r="AT529" s="4">
        <f t="shared" si="367"/>
        <v>0.39563920209230524</v>
      </c>
      <c r="AU529" s="4">
        <f t="shared" si="367"/>
        <v>0.92656203455630082</v>
      </c>
      <c r="AV529" s="4">
        <f t="shared" si="367"/>
        <v>-0.46876689441443997</v>
      </c>
      <c r="AW529" s="4">
        <f t="shared" si="367"/>
        <v>0.46876689441443997</v>
      </c>
      <c r="AX529" s="4">
        <f t="shared" si="368"/>
        <v>189.25098368183922</v>
      </c>
      <c r="AY529" s="4">
        <f t="shared" si="368"/>
        <v>71.215056376614939</v>
      </c>
      <c r="AZ529" s="4">
        <f t="shared" si="368"/>
        <v>166.78116622013414</v>
      </c>
      <c r="BA529" s="4">
        <f t="shared" si="368"/>
        <v>-84.378040994599189</v>
      </c>
      <c r="BB529" s="4">
        <f t="shared" si="368"/>
        <v>84.378040994599189</v>
      </c>
      <c r="BC529" s="4">
        <f t="shared" si="396"/>
        <v>2.0303030303030303</v>
      </c>
      <c r="BD529" s="4">
        <f t="shared" si="366"/>
        <v>0.19047619047619022</v>
      </c>
      <c r="BE529" s="4">
        <f t="shared" si="366"/>
        <v>1.5454545454545461</v>
      </c>
      <c r="BF529" s="4">
        <f t="shared" si="397"/>
        <v>-0.3879999999999999</v>
      </c>
      <c r="BG529" s="4">
        <f t="shared" si="398"/>
        <v>0.63398692810457491</v>
      </c>
      <c r="BH529" s="4">
        <f t="shared" si="399"/>
        <v>1.8267754425370881</v>
      </c>
      <c r="BI529" s="4">
        <f t="shared" si="400"/>
        <v>3.7763636363636368</v>
      </c>
      <c r="BJ529" s="4">
        <f t="shared" si="401"/>
        <v>0.48373928425392315</v>
      </c>
      <c r="BK529" s="4">
        <f t="shared" si="402"/>
        <v>0.71617978767761659</v>
      </c>
      <c r="BL529" s="4">
        <f t="shared" si="403"/>
        <v>2.1039740259740261</v>
      </c>
      <c r="BM529" s="4">
        <f t="shared" si="404"/>
        <v>0.34039383511213456</v>
      </c>
      <c r="BN529" s="3">
        <f t="shared" si="405"/>
        <v>0</v>
      </c>
      <c r="BO529" s="3">
        <v>100</v>
      </c>
      <c r="BP529" s="3">
        <f t="shared" si="406"/>
        <v>-1</v>
      </c>
      <c r="BQ529" s="3">
        <f t="shared" si="407"/>
        <v>-100</v>
      </c>
      <c r="BR529"/>
    </row>
    <row r="530" spans="1:70" x14ac:dyDescent="0.25">
      <c r="A530" t="s">
        <v>127</v>
      </c>
      <c r="B530" t="s">
        <v>311</v>
      </c>
      <c r="C530" t="s">
        <v>136</v>
      </c>
      <c r="D530" t="s">
        <v>23</v>
      </c>
      <c r="E530" t="s">
        <v>24</v>
      </c>
      <c r="F530" s="3">
        <v>3</v>
      </c>
      <c r="G530" s="3">
        <v>4</v>
      </c>
      <c r="H530" s="3" t="str">
        <f t="shared" si="408"/>
        <v>A</v>
      </c>
      <c r="I530" s="3">
        <v>2.88</v>
      </c>
      <c r="J530" s="3">
        <v>4</v>
      </c>
      <c r="K530" s="3">
        <v>2.2000000000000002</v>
      </c>
      <c r="L530" s="3">
        <v>1.33</v>
      </c>
      <c r="M530" s="3">
        <v>3.4</v>
      </c>
      <c r="N530" s="3">
        <f t="shared" si="369"/>
        <v>7</v>
      </c>
      <c r="O530" s="3">
        <f t="shared" si="370"/>
        <v>5.1767676767676685E-2</v>
      </c>
      <c r="P530" s="3">
        <f t="shared" si="371"/>
        <v>4.5997346306943854E-2</v>
      </c>
      <c r="Q530" s="3">
        <f t="shared" si="372"/>
        <v>3.0290909090909088</v>
      </c>
      <c r="R530" s="3">
        <f t="shared" si="373"/>
        <v>4.2070707070707067</v>
      </c>
      <c r="S530" s="3">
        <f t="shared" si="374"/>
        <v>2.3138888888888891</v>
      </c>
      <c r="T530" s="3">
        <f t="shared" si="375"/>
        <v>1.3988510101010101</v>
      </c>
      <c r="U530" s="3">
        <f t="shared" si="376"/>
        <v>3.5760101010101004</v>
      </c>
      <c r="V530" s="4">
        <f t="shared" si="377"/>
        <v>0.34722222222222221</v>
      </c>
      <c r="W530" s="4">
        <f t="shared" si="378"/>
        <v>0.25</v>
      </c>
      <c r="X530" s="4">
        <f t="shared" si="379"/>
        <v>0.45454545454545453</v>
      </c>
      <c r="Y530" s="4">
        <f t="shared" si="380"/>
        <v>0.75187969924812026</v>
      </c>
      <c r="Z530" s="4">
        <f t="shared" si="381"/>
        <v>0.29411764705882354</v>
      </c>
      <c r="AA530" s="4">
        <f t="shared" si="382"/>
        <v>0.72</v>
      </c>
      <c r="AB530" s="4">
        <f t="shared" si="383"/>
        <v>1.3090909090909089</v>
      </c>
      <c r="AC530" s="4">
        <f t="shared" si="384"/>
        <v>1.3888888888888888</v>
      </c>
      <c r="AD530" s="4">
        <f t="shared" si="385"/>
        <v>1.8181818181818181</v>
      </c>
      <c r="AE530" s="4">
        <f t="shared" si="386"/>
        <v>0.76388888888888895</v>
      </c>
      <c r="AF530" s="4">
        <f t="shared" si="387"/>
        <v>0.55000000000000004</v>
      </c>
      <c r="AG530" s="4">
        <f t="shared" si="388"/>
        <v>0.39117647058823535</v>
      </c>
      <c r="AH530" s="4">
        <f t="shared" si="389"/>
        <v>2.5563909774436087</v>
      </c>
      <c r="AI530" s="4">
        <f t="shared" si="390"/>
        <v>0.71520202020201973</v>
      </c>
      <c r="AJ530" s="4">
        <f t="shared" si="364"/>
        <v>-1.1779797979797979</v>
      </c>
      <c r="AK530" s="4">
        <f t="shared" si="364"/>
        <v>1.8931818181818176</v>
      </c>
      <c r="AL530" s="4">
        <f t="shared" si="391"/>
        <v>-2.1771590909090905</v>
      </c>
      <c r="AM530" s="4">
        <f t="shared" si="392"/>
        <v>2.1771590909090905</v>
      </c>
      <c r="AN530" s="4">
        <f t="shared" si="393"/>
        <v>0.35760101010100986</v>
      </c>
      <c r="AO530" s="4">
        <f t="shared" si="365"/>
        <v>-0.58898989898989895</v>
      </c>
      <c r="AP530" s="4">
        <f t="shared" si="365"/>
        <v>0.94659090909090882</v>
      </c>
      <c r="AQ530" s="4">
        <f t="shared" si="394"/>
        <v>-1.0885795454545453</v>
      </c>
      <c r="AR530" s="4">
        <f t="shared" si="395"/>
        <v>1.0885795454545453</v>
      </c>
      <c r="AS530" s="4">
        <f t="shared" si="367"/>
        <v>0.34343020714285921</v>
      </c>
      <c r="AT530" s="4">
        <f t="shared" si="367"/>
        <v>-0.53228450142633421</v>
      </c>
      <c r="AU530" s="4">
        <f t="shared" si="367"/>
        <v>0.75796780063031732</v>
      </c>
      <c r="AV530" s="4">
        <f t="shared" si="367"/>
        <v>-0.82778414424305424</v>
      </c>
      <c r="AW530" s="4">
        <f t="shared" si="367"/>
        <v>0.82778414424305424</v>
      </c>
      <c r="AX530" s="4">
        <f t="shared" si="368"/>
        <v>61.817437285714661</v>
      </c>
      <c r="AY530" s="4">
        <f t="shared" si="368"/>
        <v>-95.811210256740154</v>
      </c>
      <c r="AZ530" s="4">
        <f t="shared" si="368"/>
        <v>136.43420411345713</v>
      </c>
      <c r="BA530" s="4">
        <f t="shared" si="368"/>
        <v>-149.00114596374976</v>
      </c>
      <c r="BB530" s="4">
        <f t="shared" si="368"/>
        <v>149.00114596374976</v>
      </c>
      <c r="BC530" s="4">
        <f t="shared" si="396"/>
        <v>0.30909090909090886</v>
      </c>
      <c r="BD530" s="4">
        <f t="shared" si="366"/>
        <v>-0.28000000000000003</v>
      </c>
      <c r="BE530" s="4">
        <f t="shared" si="366"/>
        <v>0.8181818181818179</v>
      </c>
      <c r="BF530" s="4">
        <f t="shared" si="397"/>
        <v>-0.60882352941176465</v>
      </c>
      <c r="BG530" s="4">
        <f t="shared" si="398"/>
        <v>1.5563909774436087</v>
      </c>
      <c r="BH530" s="4">
        <f t="shared" si="399"/>
        <v>0.95597138475687038</v>
      </c>
      <c r="BI530" s="4">
        <f t="shared" si="400"/>
        <v>3.1833501683501679</v>
      </c>
      <c r="BJ530" s="4">
        <f t="shared" si="401"/>
        <v>0.3003035588925867</v>
      </c>
      <c r="BK530" s="4">
        <f t="shared" si="402"/>
        <v>1.5394839569037575</v>
      </c>
      <c r="BL530" s="4">
        <f t="shared" si="403"/>
        <v>2.4874305555555551</v>
      </c>
      <c r="BM530" s="4">
        <f t="shared" si="404"/>
        <v>0.6189053010808262</v>
      </c>
      <c r="BN530" s="3">
        <f t="shared" si="405"/>
        <v>0</v>
      </c>
      <c r="BO530" s="3">
        <v>100</v>
      </c>
      <c r="BP530" s="3">
        <f t="shared" si="406"/>
        <v>-1</v>
      </c>
      <c r="BQ530" s="3">
        <f t="shared" si="407"/>
        <v>-100</v>
      </c>
      <c r="BR530"/>
    </row>
    <row r="531" spans="1:70" x14ac:dyDescent="0.25">
      <c r="A531" t="s">
        <v>127</v>
      </c>
      <c r="B531" t="s">
        <v>312</v>
      </c>
      <c r="C531" t="s">
        <v>177</v>
      </c>
      <c r="D531" t="s">
        <v>14</v>
      </c>
      <c r="E531" t="s">
        <v>26</v>
      </c>
      <c r="F531" s="3">
        <v>2</v>
      </c>
      <c r="G531" s="3">
        <v>1</v>
      </c>
      <c r="H531" s="3" t="str">
        <f t="shared" si="408"/>
        <v>H</v>
      </c>
      <c r="I531" s="3">
        <v>1.8</v>
      </c>
      <c r="J531" s="3">
        <v>3.9</v>
      </c>
      <c r="K531" s="3">
        <v>4.2</v>
      </c>
      <c r="L531" s="3">
        <v>1.67</v>
      </c>
      <c r="M531" s="3">
        <v>2.2000000000000002</v>
      </c>
      <c r="N531" s="3">
        <f t="shared" si="369"/>
        <v>3</v>
      </c>
      <c r="O531" s="3">
        <f t="shared" si="370"/>
        <v>5.0061050061050105E-2</v>
      </c>
      <c r="P531" s="3">
        <f t="shared" si="371"/>
        <v>5.3347849755035481E-2</v>
      </c>
      <c r="Q531" s="3">
        <f t="shared" si="372"/>
        <v>1.8901098901098903</v>
      </c>
      <c r="R531" s="3">
        <f t="shared" si="373"/>
        <v>4.0952380952380949</v>
      </c>
      <c r="S531" s="3">
        <f t="shared" si="374"/>
        <v>4.4102564102564106</v>
      </c>
      <c r="T531" s="3">
        <f t="shared" si="375"/>
        <v>1.7536019536019536</v>
      </c>
      <c r="U531" s="3">
        <f t="shared" si="376"/>
        <v>2.3101343101343104</v>
      </c>
      <c r="V531" s="4">
        <f t="shared" si="377"/>
        <v>0.55555555555555558</v>
      </c>
      <c r="W531" s="4">
        <f t="shared" si="378"/>
        <v>0.25641025641025644</v>
      </c>
      <c r="X531" s="4">
        <f t="shared" si="379"/>
        <v>0.23809523809523808</v>
      </c>
      <c r="Y531" s="4">
        <f t="shared" si="380"/>
        <v>0.5988023952095809</v>
      </c>
      <c r="Z531" s="4">
        <f t="shared" si="381"/>
        <v>0.45454545454545453</v>
      </c>
      <c r="AA531" s="4">
        <f t="shared" si="382"/>
        <v>0.46153846153846156</v>
      </c>
      <c r="AB531" s="4">
        <f t="shared" si="383"/>
        <v>0.42857142857142855</v>
      </c>
      <c r="AC531" s="4">
        <f t="shared" si="384"/>
        <v>2.1666666666666665</v>
      </c>
      <c r="AD531" s="4">
        <f t="shared" si="385"/>
        <v>0.92857142857142849</v>
      </c>
      <c r="AE531" s="4">
        <f t="shared" si="386"/>
        <v>2.3333333333333335</v>
      </c>
      <c r="AF531" s="4">
        <f t="shared" si="387"/>
        <v>1.0769230769230771</v>
      </c>
      <c r="AG531" s="4">
        <f t="shared" si="388"/>
        <v>0.75909090909090904</v>
      </c>
      <c r="AH531" s="4">
        <f t="shared" si="389"/>
        <v>1.317365269461078</v>
      </c>
      <c r="AI531" s="4">
        <f t="shared" si="390"/>
        <v>-2.5201465201465201</v>
      </c>
      <c r="AJ531" s="4">
        <f t="shared" si="364"/>
        <v>-2.2051282051282044</v>
      </c>
      <c r="AK531" s="4">
        <f t="shared" si="364"/>
        <v>-0.31501831501831568</v>
      </c>
      <c r="AL531" s="4">
        <f t="shared" si="391"/>
        <v>-0.55653235653235678</v>
      </c>
      <c r="AM531" s="4">
        <f t="shared" si="392"/>
        <v>0.55653235653235678</v>
      </c>
      <c r="AN531" s="4">
        <f t="shared" si="393"/>
        <v>-1.26007326007326</v>
      </c>
      <c r="AO531" s="4">
        <f t="shared" si="365"/>
        <v>-1.1025641025641022</v>
      </c>
      <c r="AP531" s="4">
        <f t="shared" si="365"/>
        <v>-0.15750915750915784</v>
      </c>
      <c r="AQ531" s="4">
        <f t="shared" si="394"/>
        <v>-0.27826617826617839</v>
      </c>
      <c r="AR531" s="4">
        <f t="shared" si="395"/>
        <v>0.27826617826617839</v>
      </c>
      <c r="AS531" s="4">
        <f t="shared" si="367"/>
        <v>-0.89996717116179092</v>
      </c>
      <c r="AT531" s="4">
        <f t="shared" si="367"/>
        <v>-0.83414001470737975</v>
      </c>
      <c r="AU531" s="4">
        <f t="shared" si="367"/>
        <v>-0.15622565427591378</v>
      </c>
      <c r="AV531" s="4">
        <f t="shared" si="367"/>
        <v>-0.2714002079876805</v>
      </c>
      <c r="AW531" s="4">
        <f t="shared" si="367"/>
        <v>0.2714002079876805</v>
      </c>
      <c r="AX531" s="4">
        <f t="shared" si="368"/>
        <v>-161.99409080912238</v>
      </c>
      <c r="AY531" s="4">
        <f t="shared" si="368"/>
        <v>-150.14520264732835</v>
      </c>
      <c r="AZ531" s="4">
        <f t="shared" si="368"/>
        <v>-28.120617769664481</v>
      </c>
      <c r="BA531" s="4">
        <f t="shared" si="368"/>
        <v>-48.852037437782485</v>
      </c>
      <c r="BB531" s="4">
        <f t="shared" si="368"/>
        <v>48.852037437782485</v>
      </c>
      <c r="BC531" s="4">
        <f t="shared" si="396"/>
        <v>-0.5714285714285714</v>
      </c>
      <c r="BD531" s="4">
        <f t="shared" si="366"/>
        <v>-0.53846153846153832</v>
      </c>
      <c r="BE531" s="4">
        <f t="shared" si="366"/>
        <v>-7.1428571428571577E-2</v>
      </c>
      <c r="BF531" s="4">
        <f t="shared" si="397"/>
        <v>-0.24090909090909099</v>
      </c>
      <c r="BG531" s="4">
        <f t="shared" si="398"/>
        <v>0.31736526946107796</v>
      </c>
      <c r="BH531" s="4">
        <f t="shared" si="399"/>
        <v>1.3731330005292974</v>
      </c>
      <c r="BI531" s="4">
        <f t="shared" si="400"/>
        <v>3.4652014652014653</v>
      </c>
      <c r="BJ531" s="4">
        <f t="shared" si="401"/>
        <v>0.39626354032187971</v>
      </c>
      <c r="BK531" s="4">
        <f t="shared" si="402"/>
        <v>0.39352780325375947</v>
      </c>
      <c r="BL531" s="4">
        <f t="shared" si="403"/>
        <v>2.0318681318681318</v>
      </c>
      <c r="BM531" s="4">
        <f t="shared" si="404"/>
        <v>0.19367782637150954</v>
      </c>
      <c r="BN531" s="3">
        <f t="shared" si="405"/>
        <v>1</v>
      </c>
      <c r="BO531" s="3">
        <v>100</v>
      </c>
      <c r="BP531" s="3">
        <f t="shared" si="406"/>
        <v>0.8</v>
      </c>
      <c r="BQ531" s="3">
        <f t="shared" si="407"/>
        <v>80</v>
      </c>
      <c r="BR531"/>
    </row>
    <row r="532" spans="1:70" x14ac:dyDescent="0.25">
      <c r="A532" t="s">
        <v>127</v>
      </c>
      <c r="B532" t="s">
        <v>313</v>
      </c>
      <c r="C532" t="s">
        <v>173</v>
      </c>
      <c r="D532" t="s">
        <v>12</v>
      </c>
      <c r="E532" t="s">
        <v>17</v>
      </c>
      <c r="F532" s="3">
        <v>0</v>
      </c>
      <c r="G532" s="3">
        <v>0</v>
      </c>
      <c r="H532" s="3" t="str">
        <f t="shared" si="408"/>
        <v>D</v>
      </c>
      <c r="I532" s="3">
        <v>1.22</v>
      </c>
      <c r="J532" s="3">
        <v>6.5</v>
      </c>
      <c r="K532" s="3">
        <v>13</v>
      </c>
      <c r="L532" s="3">
        <v>1.62</v>
      </c>
      <c r="M532" s="3">
        <v>2.2999999999999998</v>
      </c>
      <c r="N532" s="3">
        <f t="shared" si="369"/>
        <v>0</v>
      </c>
      <c r="O532" s="3">
        <f t="shared" si="370"/>
        <v>5.0441361916771843E-2</v>
      </c>
      <c r="P532" s="3">
        <f t="shared" si="371"/>
        <v>5.2066559312936134E-2</v>
      </c>
      <c r="Q532" s="3">
        <f t="shared" si="372"/>
        <v>1.2815384615384615</v>
      </c>
      <c r="R532" s="3">
        <f t="shared" si="373"/>
        <v>6.8278688524590168</v>
      </c>
      <c r="S532" s="3">
        <f t="shared" si="374"/>
        <v>13.655737704918034</v>
      </c>
      <c r="T532" s="3">
        <f t="shared" si="375"/>
        <v>1.7017150063051705</v>
      </c>
      <c r="U532" s="3">
        <f t="shared" si="376"/>
        <v>2.416015132408575</v>
      </c>
      <c r="V532" s="4">
        <f t="shared" si="377"/>
        <v>0.81967213114754101</v>
      </c>
      <c r="W532" s="4">
        <f t="shared" si="378"/>
        <v>0.15384615384615385</v>
      </c>
      <c r="X532" s="4">
        <f t="shared" si="379"/>
        <v>7.6923076923076927E-2</v>
      </c>
      <c r="Y532" s="4">
        <f t="shared" si="380"/>
        <v>0.61728395061728392</v>
      </c>
      <c r="Z532" s="4">
        <f t="shared" si="381"/>
        <v>0.43478260869565222</v>
      </c>
      <c r="AA532" s="4">
        <f t="shared" si="382"/>
        <v>0.18769230769230769</v>
      </c>
      <c r="AB532" s="4">
        <f t="shared" si="383"/>
        <v>9.3846153846153843E-2</v>
      </c>
      <c r="AC532" s="4">
        <f t="shared" si="384"/>
        <v>5.3278688524590168</v>
      </c>
      <c r="AD532" s="4">
        <f t="shared" si="385"/>
        <v>0.5</v>
      </c>
      <c r="AE532" s="4">
        <f t="shared" si="386"/>
        <v>10.655737704918034</v>
      </c>
      <c r="AF532" s="4">
        <f t="shared" si="387"/>
        <v>2</v>
      </c>
      <c r="AG532" s="4">
        <f t="shared" si="388"/>
        <v>0.70434782608695667</v>
      </c>
      <c r="AH532" s="4">
        <f t="shared" si="389"/>
        <v>1.419753086419753</v>
      </c>
      <c r="AI532" s="4">
        <f t="shared" si="390"/>
        <v>-12.374199243379572</v>
      </c>
      <c r="AJ532" s="4">
        <f t="shared" si="364"/>
        <v>-5.5463303909205557</v>
      </c>
      <c r="AK532" s="4">
        <f t="shared" si="364"/>
        <v>-6.8278688524590168</v>
      </c>
      <c r="AL532" s="4">
        <f t="shared" si="391"/>
        <v>-0.71430012610340454</v>
      </c>
      <c r="AM532" s="4">
        <f t="shared" si="392"/>
        <v>0.71430012610340454</v>
      </c>
      <c r="AN532" s="4">
        <f t="shared" si="393"/>
        <v>-6.1870996216897858</v>
      </c>
      <c r="AO532" s="4">
        <f t="shared" si="365"/>
        <v>-2.7731651954602778</v>
      </c>
      <c r="AP532" s="4">
        <f t="shared" si="365"/>
        <v>-3.4139344262295084</v>
      </c>
      <c r="AQ532" s="4">
        <f t="shared" si="394"/>
        <v>-0.35715006305170227</v>
      </c>
      <c r="AR532" s="4">
        <f t="shared" si="395"/>
        <v>0.35715006305170227</v>
      </c>
      <c r="AS532" s="4">
        <f t="shared" si="367"/>
        <v>-1.4105554502814444</v>
      </c>
      <c r="AT532" s="4">
        <f t="shared" si="367"/>
        <v>-1.2247107615570183</v>
      </c>
      <c r="AU532" s="4">
        <f t="shared" si="367"/>
        <v>-1.2858501443635553</v>
      </c>
      <c r="AV532" s="4">
        <f t="shared" si="367"/>
        <v>-0.34303033116690268</v>
      </c>
      <c r="AW532" s="4">
        <f t="shared" si="367"/>
        <v>0.34303033116690268</v>
      </c>
      <c r="AX532" s="4">
        <f t="shared" si="368"/>
        <v>-253.89998105065996</v>
      </c>
      <c r="AY532" s="4">
        <f t="shared" si="368"/>
        <v>-220.44793708026327</v>
      </c>
      <c r="AZ532" s="4">
        <f t="shared" si="368"/>
        <v>-231.45302598543992</v>
      </c>
      <c r="BA532" s="4">
        <f t="shared" si="368"/>
        <v>-61.745459610042474</v>
      </c>
      <c r="BB532" s="4">
        <f t="shared" si="368"/>
        <v>61.745459610042474</v>
      </c>
      <c r="BC532" s="4">
        <f t="shared" si="396"/>
        <v>-0.90615384615384609</v>
      </c>
      <c r="BD532" s="4">
        <f t="shared" si="366"/>
        <v>-0.8123076923076924</v>
      </c>
      <c r="BE532" s="4">
        <f t="shared" si="366"/>
        <v>-0.5</v>
      </c>
      <c r="BF532" s="4">
        <f t="shared" si="397"/>
        <v>-0.29565217391304338</v>
      </c>
      <c r="BG532" s="4">
        <f t="shared" si="398"/>
        <v>0.4197530864197529</v>
      </c>
      <c r="BH532" s="4">
        <f t="shared" si="399"/>
        <v>6.1981500033811781</v>
      </c>
      <c r="BI532" s="4">
        <f t="shared" si="400"/>
        <v>7.2550483396385035</v>
      </c>
      <c r="BJ532" s="4">
        <f t="shared" si="401"/>
        <v>0.85432235778735177</v>
      </c>
      <c r="BK532" s="4">
        <f t="shared" si="402"/>
        <v>0.50508646297012427</v>
      </c>
      <c r="BL532" s="4">
        <f t="shared" si="403"/>
        <v>2.0588650693568726</v>
      </c>
      <c r="BM532" s="4">
        <f t="shared" si="404"/>
        <v>0.24532276081982296</v>
      </c>
      <c r="BN532" s="3">
        <f t="shared" si="405"/>
        <v>0</v>
      </c>
      <c r="BO532" s="3">
        <v>100</v>
      </c>
      <c r="BP532" s="3">
        <f t="shared" si="406"/>
        <v>-1</v>
      </c>
      <c r="BQ532" s="3">
        <f t="shared" si="407"/>
        <v>-100</v>
      </c>
      <c r="BR532"/>
    </row>
    <row r="533" spans="1:70" x14ac:dyDescent="0.25">
      <c r="A533" t="s">
        <v>127</v>
      </c>
      <c r="B533" t="s">
        <v>313</v>
      </c>
      <c r="C533" t="s">
        <v>173</v>
      </c>
      <c r="D533" t="s">
        <v>25</v>
      </c>
      <c r="E533" t="s">
        <v>18</v>
      </c>
      <c r="F533" s="3">
        <v>2</v>
      </c>
      <c r="G533" s="3">
        <v>2</v>
      </c>
      <c r="H533" s="3" t="str">
        <f t="shared" si="408"/>
        <v>D</v>
      </c>
      <c r="I533" s="3">
        <v>1.29</v>
      </c>
      <c r="J533" s="3">
        <v>6</v>
      </c>
      <c r="K533" s="3">
        <v>9</v>
      </c>
      <c r="L533" s="3">
        <v>1.36</v>
      </c>
      <c r="M533" s="3">
        <v>3.2</v>
      </c>
      <c r="N533" s="3">
        <f t="shared" si="369"/>
        <v>4</v>
      </c>
      <c r="O533" s="3">
        <f t="shared" si="370"/>
        <v>5.2971576227390127E-2</v>
      </c>
      <c r="P533" s="3">
        <f t="shared" si="371"/>
        <v>4.7794117647058765E-2</v>
      </c>
      <c r="Q533" s="3">
        <f t="shared" si="372"/>
        <v>1.3583333333333334</v>
      </c>
      <c r="R533" s="3">
        <f t="shared" si="373"/>
        <v>6.3178294573643408</v>
      </c>
      <c r="S533" s="3">
        <f t="shared" si="374"/>
        <v>9.4767441860465116</v>
      </c>
      <c r="T533" s="3">
        <f t="shared" si="375"/>
        <v>1.4320413436692507</v>
      </c>
      <c r="U533" s="3">
        <f t="shared" si="376"/>
        <v>3.3695090439276485</v>
      </c>
      <c r="V533" s="4">
        <f t="shared" si="377"/>
        <v>0.77519379844961234</v>
      </c>
      <c r="W533" s="4">
        <f t="shared" si="378"/>
        <v>0.16666666666666666</v>
      </c>
      <c r="X533" s="4">
        <f t="shared" si="379"/>
        <v>0.1111111111111111</v>
      </c>
      <c r="Y533" s="4">
        <f t="shared" si="380"/>
        <v>0.73529411764705876</v>
      </c>
      <c r="Z533" s="4">
        <f t="shared" si="381"/>
        <v>0.3125</v>
      </c>
      <c r="AA533" s="4">
        <f t="shared" si="382"/>
        <v>0.215</v>
      </c>
      <c r="AB533" s="4">
        <f t="shared" si="383"/>
        <v>0.14333333333333334</v>
      </c>
      <c r="AC533" s="4">
        <f t="shared" si="384"/>
        <v>4.6511627906976747</v>
      </c>
      <c r="AD533" s="4">
        <f t="shared" si="385"/>
        <v>0.66666666666666663</v>
      </c>
      <c r="AE533" s="4">
        <f t="shared" si="386"/>
        <v>6.9767441860465116</v>
      </c>
      <c r="AF533" s="4">
        <f t="shared" si="387"/>
        <v>1.5</v>
      </c>
      <c r="AG533" s="4">
        <f t="shared" si="388"/>
        <v>0.42499999999999999</v>
      </c>
      <c r="AH533" s="4">
        <f t="shared" si="389"/>
        <v>2.3529411764705883</v>
      </c>
      <c r="AI533" s="4">
        <f t="shared" si="390"/>
        <v>-8.1184108527131791</v>
      </c>
      <c r="AJ533" s="4">
        <f t="shared" si="364"/>
        <v>-4.9594961240310074</v>
      </c>
      <c r="AK533" s="4">
        <f t="shared" si="364"/>
        <v>-3.1589147286821708</v>
      </c>
      <c r="AL533" s="4">
        <f t="shared" si="391"/>
        <v>-1.9374677002583978</v>
      </c>
      <c r="AM533" s="4">
        <f t="shared" si="392"/>
        <v>1.9374677002583978</v>
      </c>
      <c r="AN533" s="4">
        <f t="shared" si="393"/>
        <v>-4.0592054263565895</v>
      </c>
      <c r="AO533" s="4">
        <f t="shared" si="365"/>
        <v>-2.4797480620155037</v>
      </c>
      <c r="AP533" s="4">
        <f t="shared" si="365"/>
        <v>-1.5794573643410854</v>
      </c>
      <c r="AQ533" s="4">
        <f t="shared" si="394"/>
        <v>-0.96873385012919888</v>
      </c>
      <c r="AR533" s="4">
        <f t="shared" si="395"/>
        <v>0.96873385012919888</v>
      </c>
      <c r="AS533" s="4">
        <f t="shared" si="367"/>
        <v>-1.3292524728535482</v>
      </c>
      <c r="AT533" s="4">
        <f t="shared" si="367"/>
        <v>-1.1874769418595703</v>
      </c>
      <c r="AU533" s="4">
        <f t="shared" si="367"/>
        <v>-1.0063729014798208</v>
      </c>
      <c r="AV533" s="4">
        <f t="shared" si="367"/>
        <v>-0.7695181491204327</v>
      </c>
      <c r="AW533" s="4">
        <f t="shared" si="367"/>
        <v>0.7695181491204327</v>
      </c>
      <c r="AX533" s="4">
        <f t="shared" si="368"/>
        <v>-239.26544511363869</v>
      </c>
      <c r="AY533" s="4">
        <f t="shared" si="368"/>
        <v>-213.74584953472265</v>
      </c>
      <c r="AZ533" s="4">
        <f t="shared" si="368"/>
        <v>-181.14712226636775</v>
      </c>
      <c r="BA533" s="4">
        <f t="shared" si="368"/>
        <v>-138.51326684167788</v>
      </c>
      <c r="BB533" s="4">
        <f t="shared" si="368"/>
        <v>138.51326684167788</v>
      </c>
      <c r="BC533" s="4">
        <f t="shared" si="396"/>
        <v>-0.8566666666666668</v>
      </c>
      <c r="BD533" s="4">
        <f t="shared" si="366"/>
        <v>-0.78500000000000003</v>
      </c>
      <c r="BE533" s="4">
        <f t="shared" si="366"/>
        <v>-0.33333333333333337</v>
      </c>
      <c r="BF533" s="4">
        <f t="shared" si="397"/>
        <v>-0.57499999999999996</v>
      </c>
      <c r="BG533" s="4">
        <f t="shared" si="398"/>
        <v>1.3529411764705881</v>
      </c>
      <c r="BH533" s="4">
        <f t="shared" si="399"/>
        <v>4.0923493423870632</v>
      </c>
      <c r="BI533" s="4">
        <f t="shared" si="400"/>
        <v>5.7176356589147277</v>
      </c>
      <c r="BJ533" s="4">
        <f t="shared" si="401"/>
        <v>0.71574153837634302</v>
      </c>
      <c r="BK533" s="4">
        <f t="shared" si="402"/>
        <v>1.3699965491826183</v>
      </c>
      <c r="BL533" s="4">
        <f t="shared" si="403"/>
        <v>2.4007751937984496</v>
      </c>
      <c r="BM533" s="4">
        <f t="shared" si="404"/>
        <v>0.5706475777996699</v>
      </c>
      <c r="BN533" s="3">
        <f t="shared" si="405"/>
        <v>0</v>
      </c>
      <c r="BO533" s="3">
        <v>100</v>
      </c>
      <c r="BP533" s="3">
        <f t="shared" si="406"/>
        <v>-1</v>
      </c>
      <c r="BQ533" s="3">
        <f t="shared" si="407"/>
        <v>-100</v>
      </c>
      <c r="BR533"/>
    </row>
    <row r="534" spans="1:70" x14ac:dyDescent="0.25">
      <c r="A534" t="s">
        <v>127</v>
      </c>
      <c r="B534" t="s">
        <v>313</v>
      </c>
      <c r="C534" t="s">
        <v>173</v>
      </c>
      <c r="D534" t="s">
        <v>20</v>
      </c>
      <c r="E534" t="s">
        <v>27</v>
      </c>
      <c r="F534" s="3">
        <v>4</v>
      </c>
      <c r="G534" s="3">
        <v>0</v>
      </c>
      <c r="H534" s="3" t="str">
        <f t="shared" si="408"/>
        <v>H</v>
      </c>
      <c r="I534" s="3">
        <v>1.29</v>
      </c>
      <c r="J534" s="3">
        <v>6.25</v>
      </c>
      <c r="K534" s="3">
        <v>9</v>
      </c>
      <c r="L534" s="3">
        <v>1.36</v>
      </c>
      <c r="M534" s="3">
        <v>3.2</v>
      </c>
      <c r="N534" s="3">
        <f t="shared" si="369"/>
        <v>4</v>
      </c>
      <c r="O534" s="3">
        <f t="shared" si="370"/>
        <v>4.6304909560723528E-2</v>
      </c>
      <c r="P534" s="3">
        <f t="shared" si="371"/>
        <v>4.7794117647058765E-2</v>
      </c>
      <c r="Q534" s="3">
        <f t="shared" si="372"/>
        <v>1.3497333333333335</v>
      </c>
      <c r="R534" s="3">
        <f t="shared" si="373"/>
        <v>6.5394056847545219</v>
      </c>
      <c r="S534" s="3">
        <f t="shared" si="374"/>
        <v>9.4167441860465111</v>
      </c>
      <c r="T534" s="3">
        <f t="shared" si="375"/>
        <v>1.4229746770025842</v>
      </c>
      <c r="U534" s="3">
        <f t="shared" si="376"/>
        <v>3.3481757105943153</v>
      </c>
      <c r="V534" s="4">
        <f t="shared" si="377"/>
        <v>0.77519379844961234</v>
      </c>
      <c r="W534" s="4">
        <f t="shared" si="378"/>
        <v>0.16</v>
      </c>
      <c r="X534" s="4">
        <f t="shared" si="379"/>
        <v>0.1111111111111111</v>
      </c>
      <c r="Y534" s="4">
        <f t="shared" si="380"/>
        <v>0.73529411764705876</v>
      </c>
      <c r="Z534" s="4">
        <f t="shared" si="381"/>
        <v>0.3125</v>
      </c>
      <c r="AA534" s="4">
        <f t="shared" si="382"/>
        <v>0.2064</v>
      </c>
      <c r="AB534" s="4">
        <f t="shared" si="383"/>
        <v>0.14333333333333334</v>
      </c>
      <c r="AC534" s="4">
        <f t="shared" si="384"/>
        <v>4.8449612403100772</v>
      </c>
      <c r="AD534" s="4">
        <f t="shared" si="385"/>
        <v>0.69444444444444442</v>
      </c>
      <c r="AE534" s="4">
        <f t="shared" si="386"/>
        <v>6.9767441860465116</v>
      </c>
      <c r="AF534" s="4">
        <f t="shared" si="387"/>
        <v>1.44</v>
      </c>
      <c r="AG534" s="4">
        <f t="shared" si="388"/>
        <v>0.42499999999999999</v>
      </c>
      <c r="AH534" s="4">
        <f t="shared" si="389"/>
        <v>2.3529411764705883</v>
      </c>
      <c r="AI534" s="4">
        <f t="shared" si="390"/>
        <v>-8.0670108527131781</v>
      </c>
      <c r="AJ534" s="4">
        <f t="shared" si="364"/>
        <v>-5.1896723514211889</v>
      </c>
      <c r="AK534" s="4">
        <f t="shared" si="364"/>
        <v>-2.8773385012919892</v>
      </c>
      <c r="AL534" s="4">
        <f t="shared" si="391"/>
        <v>-1.9252010335917311</v>
      </c>
      <c r="AM534" s="4">
        <f t="shared" si="392"/>
        <v>1.9252010335917311</v>
      </c>
      <c r="AN534" s="4">
        <f t="shared" si="393"/>
        <v>-4.033505426356589</v>
      </c>
      <c r="AO534" s="4">
        <f t="shared" si="365"/>
        <v>-2.5948361757105944</v>
      </c>
      <c r="AP534" s="4">
        <f t="shared" si="365"/>
        <v>-1.4386692506459946</v>
      </c>
      <c r="AQ534" s="4">
        <f t="shared" si="394"/>
        <v>-0.96260051679586556</v>
      </c>
      <c r="AR534" s="4">
        <f t="shared" si="395"/>
        <v>0.96260051679586556</v>
      </c>
      <c r="AS534" s="4">
        <f t="shared" si="367"/>
        <v>-1.3277731522407146</v>
      </c>
      <c r="AT534" s="4">
        <f t="shared" si="367"/>
        <v>-1.2029558984941791</v>
      </c>
      <c r="AU534" s="4">
        <f t="shared" si="367"/>
        <v>-0.9633754315334121</v>
      </c>
      <c r="AV534" s="4">
        <f t="shared" si="367"/>
        <v>-0.76634438405859839</v>
      </c>
      <c r="AW534" s="4">
        <f t="shared" si="367"/>
        <v>0.76634438405859839</v>
      </c>
      <c r="AX534" s="4">
        <f t="shared" si="368"/>
        <v>-238.99916740332864</v>
      </c>
      <c r="AY534" s="4">
        <f t="shared" si="368"/>
        <v>-216.53206172895221</v>
      </c>
      <c r="AZ534" s="4">
        <f t="shared" si="368"/>
        <v>-173.40757767601417</v>
      </c>
      <c r="BA534" s="4">
        <f t="shared" si="368"/>
        <v>-137.94198913054771</v>
      </c>
      <c r="BB534" s="4">
        <f t="shared" si="368"/>
        <v>137.94198913054771</v>
      </c>
      <c r="BC534" s="4">
        <f t="shared" si="396"/>
        <v>-0.85666666666666669</v>
      </c>
      <c r="BD534" s="4">
        <f t="shared" si="366"/>
        <v>-0.79360000000000008</v>
      </c>
      <c r="BE534" s="4">
        <f t="shared" si="366"/>
        <v>-0.30555555555555552</v>
      </c>
      <c r="BF534" s="4">
        <f t="shared" si="397"/>
        <v>-0.57499999999999996</v>
      </c>
      <c r="BG534" s="4">
        <f t="shared" si="398"/>
        <v>1.3529411764705879</v>
      </c>
      <c r="BH534" s="4">
        <f t="shared" si="399"/>
        <v>4.0883664232370966</v>
      </c>
      <c r="BI534" s="4">
        <f t="shared" si="400"/>
        <v>5.7686277347114556</v>
      </c>
      <c r="BJ534" s="4">
        <f t="shared" si="401"/>
        <v>0.70872426012797562</v>
      </c>
      <c r="BK534" s="4">
        <f t="shared" si="402"/>
        <v>1.3613227060000646</v>
      </c>
      <c r="BL534" s="4">
        <f t="shared" si="403"/>
        <v>2.3855751937984495</v>
      </c>
      <c r="BM534" s="4">
        <f t="shared" si="404"/>
        <v>0.57064757779967046</v>
      </c>
      <c r="BN534" s="3">
        <f t="shared" si="405"/>
        <v>1</v>
      </c>
      <c r="BO534" s="3">
        <v>100</v>
      </c>
      <c r="BP534" s="3">
        <f t="shared" si="406"/>
        <v>0.29000000000000004</v>
      </c>
      <c r="BQ534" s="3">
        <f t="shared" si="407"/>
        <v>29.000000000000004</v>
      </c>
      <c r="BR534"/>
    </row>
    <row r="535" spans="1:70" x14ac:dyDescent="0.25">
      <c r="A535" t="s">
        <v>127</v>
      </c>
      <c r="B535" t="s">
        <v>313</v>
      </c>
      <c r="C535" t="s">
        <v>173</v>
      </c>
      <c r="D535" t="s">
        <v>26</v>
      </c>
      <c r="E535" t="s">
        <v>28</v>
      </c>
      <c r="F535" s="3">
        <v>1</v>
      </c>
      <c r="G535" s="3">
        <v>2</v>
      </c>
      <c r="H535" s="3" t="str">
        <f t="shared" si="408"/>
        <v>A</v>
      </c>
      <c r="I535" s="3">
        <v>1.91</v>
      </c>
      <c r="J535" s="3">
        <v>3.7</v>
      </c>
      <c r="K535" s="3">
        <v>3.75</v>
      </c>
      <c r="L535" s="3">
        <v>1.8</v>
      </c>
      <c r="M535" s="3">
        <v>2</v>
      </c>
      <c r="N535" s="3">
        <f t="shared" si="369"/>
        <v>3</v>
      </c>
      <c r="O535" s="3">
        <f t="shared" si="370"/>
        <v>6.0497146361020659E-2</v>
      </c>
      <c r="P535" s="3">
        <f t="shared" si="371"/>
        <v>5.555555555555558E-2</v>
      </c>
      <c r="Q535" s="3">
        <f t="shared" si="372"/>
        <v>2.0255495495495492</v>
      </c>
      <c r="R535" s="3">
        <f t="shared" si="373"/>
        <v>3.9238394415357765</v>
      </c>
      <c r="S535" s="3">
        <f t="shared" si="374"/>
        <v>3.9768642988538274</v>
      </c>
      <c r="T535" s="3">
        <f t="shared" si="375"/>
        <v>1.9088948634498373</v>
      </c>
      <c r="U535" s="3">
        <f t="shared" si="376"/>
        <v>2.1209942927220413</v>
      </c>
      <c r="V535" s="4">
        <f t="shared" si="377"/>
        <v>0.52356020942408377</v>
      </c>
      <c r="W535" s="4">
        <f t="shared" si="378"/>
        <v>0.27027027027027023</v>
      </c>
      <c r="X535" s="4">
        <f t="shared" si="379"/>
        <v>0.26666666666666666</v>
      </c>
      <c r="Y535" s="4">
        <f t="shared" si="380"/>
        <v>0.55555555555555558</v>
      </c>
      <c r="Z535" s="4">
        <f t="shared" si="381"/>
        <v>0.5</v>
      </c>
      <c r="AA535" s="4">
        <f t="shared" si="382"/>
        <v>0.51621621621621616</v>
      </c>
      <c r="AB535" s="4">
        <f t="shared" si="383"/>
        <v>0.5093333333333333</v>
      </c>
      <c r="AC535" s="4">
        <f t="shared" si="384"/>
        <v>1.9371727748691101</v>
      </c>
      <c r="AD535" s="4">
        <f t="shared" si="385"/>
        <v>0.98666666666666669</v>
      </c>
      <c r="AE535" s="4">
        <f t="shared" si="386"/>
        <v>1.9633507853403143</v>
      </c>
      <c r="AF535" s="4">
        <f t="shared" si="387"/>
        <v>1.0135135135135134</v>
      </c>
      <c r="AG535" s="4">
        <f t="shared" si="388"/>
        <v>0.9</v>
      </c>
      <c r="AH535" s="4">
        <f t="shared" si="389"/>
        <v>1.1111111111111112</v>
      </c>
      <c r="AI535" s="4">
        <f t="shared" si="390"/>
        <v>-1.9513147493042782</v>
      </c>
      <c r="AJ535" s="4">
        <f t="shared" si="364"/>
        <v>-1.8982898919862272</v>
      </c>
      <c r="AK535" s="4">
        <f t="shared" si="364"/>
        <v>-5.3024857318050955E-2</v>
      </c>
      <c r="AL535" s="4">
        <f t="shared" si="391"/>
        <v>-0.21209942927220404</v>
      </c>
      <c r="AM535" s="4">
        <f t="shared" si="392"/>
        <v>0.21209942927220404</v>
      </c>
      <c r="AN535" s="4">
        <f t="shared" si="393"/>
        <v>-0.97565737465213909</v>
      </c>
      <c r="AO535" s="4">
        <f t="shared" si="365"/>
        <v>-0.94914494599311361</v>
      </c>
      <c r="AP535" s="4">
        <f t="shared" si="365"/>
        <v>-2.6512428659025478E-2</v>
      </c>
      <c r="AQ535" s="4">
        <f t="shared" si="394"/>
        <v>-0.10604971463610202</v>
      </c>
      <c r="AR535" s="4">
        <f t="shared" si="395"/>
        <v>0.10604971463610202</v>
      </c>
      <c r="AS535" s="4">
        <f t="shared" si="367"/>
        <v>-0.77307750804362307</v>
      </c>
      <c r="AT535" s="4">
        <f t="shared" si="367"/>
        <v>-0.759313125869992</v>
      </c>
      <c r="AU535" s="4">
        <f t="shared" si="367"/>
        <v>-2.6506219337114393E-2</v>
      </c>
      <c r="AV535" s="4">
        <f t="shared" si="367"/>
        <v>-0.10565481181623895</v>
      </c>
      <c r="AW535" s="4">
        <f t="shared" si="367"/>
        <v>0.10565481181623895</v>
      </c>
      <c r="AX535" s="4">
        <f t="shared" si="368"/>
        <v>-139.15395144785217</v>
      </c>
      <c r="AY535" s="4">
        <f t="shared" si="368"/>
        <v>-136.67636265659857</v>
      </c>
      <c r="AZ535" s="4">
        <f t="shared" si="368"/>
        <v>-4.771119480680591</v>
      </c>
      <c r="BA535" s="4">
        <f t="shared" si="368"/>
        <v>-19.01786612692301</v>
      </c>
      <c r="BB535" s="4">
        <f t="shared" si="368"/>
        <v>19.01786612692301</v>
      </c>
      <c r="BC535" s="4">
        <f t="shared" si="396"/>
        <v>-0.4906666666666667</v>
      </c>
      <c r="BD535" s="4">
        <f t="shared" si="366"/>
        <v>-0.48378378378378384</v>
      </c>
      <c r="BE535" s="4">
        <f t="shared" si="366"/>
        <v>-1.3333333333333313E-2</v>
      </c>
      <c r="BF535" s="4">
        <f t="shared" si="397"/>
        <v>-9.9999999999999964E-2</v>
      </c>
      <c r="BG535" s="4">
        <f t="shared" si="398"/>
        <v>0.11111111111111106</v>
      </c>
      <c r="BH535" s="4">
        <f t="shared" si="399"/>
        <v>1.11160135243134</v>
      </c>
      <c r="BI535" s="4">
        <f t="shared" si="400"/>
        <v>3.3087510966463842</v>
      </c>
      <c r="BJ535" s="4">
        <f t="shared" si="401"/>
        <v>0.33595798534317495</v>
      </c>
      <c r="BK535" s="4">
        <f t="shared" si="402"/>
        <v>0.149976944724172</v>
      </c>
      <c r="BL535" s="4">
        <f t="shared" si="403"/>
        <v>2.0149445780859394</v>
      </c>
      <c r="BM535" s="4">
        <f t="shared" si="404"/>
        <v>7.4432292756478655E-2</v>
      </c>
      <c r="BN535" s="3">
        <f t="shared" si="405"/>
        <v>0</v>
      </c>
      <c r="BO535" s="3">
        <v>100</v>
      </c>
      <c r="BP535" s="3">
        <f t="shared" si="406"/>
        <v>-1</v>
      </c>
      <c r="BQ535" s="3">
        <f t="shared" si="407"/>
        <v>-100</v>
      </c>
      <c r="BR535"/>
    </row>
    <row r="536" spans="1:70" x14ac:dyDescent="0.25">
      <c r="A536" t="s">
        <v>127</v>
      </c>
      <c r="B536" t="s">
        <v>313</v>
      </c>
      <c r="C536" t="s">
        <v>174</v>
      </c>
      <c r="D536" t="s">
        <v>133</v>
      </c>
      <c r="E536" t="s">
        <v>21</v>
      </c>
      <c r="F536" s="3">
        <v>2</v>
      </c>
      <c r="G536" s="3">
        <v>1</v>
      </c>
      <c r="H536" s="3" t="str">
        <f t="shared" si="408"/>
        <v>H</v>
      </c>
      <c r="I536" s="3">
        <v>2.7</v>
      </c>
      <c r="J536" s="3">
        <v>3.2</v>
      </c>
      <c r="K536" s="3">
        <v>2.75</v>
      </c>
      <c r="L536" s="3">
        <v>2</v>
      </c>
      <c r="M536" s="3">
        <v>1.8</v>
      </c>
      <c r="N536" s="3">
        <f t="shared" si="369"/>
        <v>3</v>
      </c>
      <c r="O536" s="3">
        <f t="shared" si="370"/>
        <v>4.6506734006733996E-2</v>
      </c>
      <c r="P536" s="3">
        <f t="shared" si="371"/>
        <v>5.555555555555558E-2</v>
      </c>
      <c r="Q536" s="3">
        <f t="shared" si="372"/>
        <v>2.8255681818181819</v>
      </c>
      <c r="R536" s="3">
        <f t="shared" si="373"/>
        <v>3.3488215488215491</v>
      </c>
      <c r="S536" s="3">
        <f t="shared" si="374"/>
        <v>2.8778935185185186</v>
      </c>
      <c r="T536" s="3">
        <f t="shared" si="375"/>
        <v>2.093013468013468</v>
      </c>
      <c r="U536" s="3">
        <f t="shared" si="376"/>
        <v>1.8837121212121213</v>
      </c>
      <c r="V536" s="4">
        <f t="shared" si="377"/>
        <v>0.37037037037037035</v>
      </c>
      <c r="W536" s="4">
        <f t="shared" si="378"/>
        <v>0.3125</v>
      </c>
      <c r="X536" s="4">
        <f t="shared" si="379"/>
        <v>0.36363636363636365</v>
      </c>
      <c r="Y536" s="4">
        <f t="shared" si="380"/>
        <v>0.5</v>
      </c>
      <c r="Z536" s="4">
        <f t="shared" si="381"/>
        <v>0.55555555555555558</v>
      </c>
      <c r="AA536" s="4">
        <f t="shared" si="382"/>
        <v>0.84375</v>
      </c>
      <c r="AB536" s="4">
        <f t="shared" si="383"/>
        <v>0.98181818181818192</v>
      </c>
      <c r="AC536" s="4">
        <f t="shared" si="384"/>
        <v>1.1851851851851851</v>
      </c>
      <c r="AD536" s="4">
        <f t="shared" si="385"/>
        <v>1.1636363636363638</v>
      </c>
      <c r="AE536" s="4">
        <f t="shared" si="386"/>
        <v>1.0185185185185184</v>
      </c>
      <c r="AF536" s="4">
        <f t="shared" si="387"/>
        <v>0.859375</v>
      </c>
      <c r="AG536" s="4">
        <f t="shared" si="388"/>
        <v>1.1111111111111112</v>
      </c>
      <c r="AH536" s="4">
        <f t="shared" si="389"/>
        <v>0.9</v>
      </c>
      <c r="AI536" s="4">
        <f t="shared" si="390"/>
        <v>-5.2325336700336678E-2</v>
      </c>
      <c r="AJ536" s="4">
        <f t="shared" si="364"/>
        <v>-0.52325336700336722</v>
      </c>
      <c r="AK536" s="4">
        <f t="shared" si="364"/>
        <v>0.47092803030303054</v>
      </c>
      <c r="AL536" s="4">
        <f t="shared" si="391"/>
        <v>0.20930134680134671</v>
      </c>
      <c r="AM536" s="4">
        <f t="shared" si="392"/>
        <v>-0.20930134680134671</v>
      </c>
      <c r="AN536" s="4">
        <f t="shared" si="393"/>
        <v>-2.6162668350168339E-2</v>
      </c>
      <c r="AO536" s="4">
        <f t="shared" si="365"/>
        <v>-0.26162668350168361</v>
      </c>
      <c r="AP536" s="4">
        <f t="shared" si="365"/>
        <v>0.23546401515151527</v>
      </c>
      <c r="AQ536" s="4">
        <f t="shared" si="394"/>
        <v>0.10465067340067336</v>
      </c>
      <c r="AR536" s="4">
        <f t="shared" si="395"/>
        <v>-0.10465067340067336</v>
      </c>
      <c r="AS536" s="4">
        <f t="shared" si="367"/>
        <v>-2.6156701480625134E-2</v>
      </c>
      <c r="AT536" s="4">
        <f t="shared" si="367"/>
        <v>-0.25589113655693557</v>
      </c>
      <c r="AU536" s="4">
        <f t="shared" si="367"/>
        <v>0.23125164594531156</v>
      </c>
      <c r="AV536" s="4">
        <f t="shared" si="367"/>
        <v>0.10427112783927719</v>
      </c>
      <c r="AW536" s="4">
        <f t="shared" si="367"/>
        <v>-0.10427112783927719</v>
      </c>
      <c r="AX536" s="4">
        <f t="shared" si="368"/>
        <v>-4.7082062665125237</v>
      </c>
      <c r="AY536" s="4">
        <f t="shared" si="368"/>
        <v>-46.060404580248402</v>
      </c>
      <c r="AZ536" s="4">
        <f t="shared" si="368"/>
        <v>41.625296270156078</v>
      </c>
      <c r="BA536" s="4">
        <f t="shared" si="368"/>
        <v>18.768803011069895</v>
      </c>
      <c r="BB536" s="4">
        <f t="shared" si="368"/>
        <v>-18.768803011069895</v>
      </c>
      <c r="BC536" s="4">
        <f t="shared" si="396"/>
        <v>-1.8181818181818174E-2</v>
      </c>
      <c r="BD536" s="4">
        <f t="shared" si="366"/>
        <v>-0.15625000000000006</v>
      </c>
      <c r="BE536" s="4">
        <f t="shared" si="366"/>
        <v>0.16363636363636372</v>
      </c>
      <c r="BF536" s="4">
        <f t="shared" si="397"/>
        <v>0.11111111111111106</v>
      </c>
      <c r="BG536" s="4">
        <f t="shared" si="398"/>
        <v>-9.9999999999999964E-2</v>
      </c>
      <c r="BH536" s="4">
        <f t="shared" si="399"/>
        <v>0.28818548328760307</v>
      </c>
      <c r="BI536" s="4">
        <f t="shared" si="400"/>
        <v>3.0174277497194169</v>
      </c>
      <c r="BJ536" s="4">
        <f t="shared" si="401"/>
        <v>9.5507003710163643E-2</v>
      </c>
      <c r="BK536" s="4">
        <f t="shared" si="402"/>
        <v>0.14799840163470956</v>
      </c>
      <c r="BL536" s="4">
        <f t="shared" si="403"/>
        <v>1.9883627946127946</v>
      </c>
      <c r="BM536" s="4">
        <f t="shared" si="404"/>
        <v>7.4432292756478655E-2</v>
      </c>
      <c r="BN536" s="3">
        <f t="shared" si="405"/>
        <v>1</v>
      </c>
      <c r="BO536" s="3">
        <v>100</v>
      </c>
      <c r="BP536" s="3">
        <f t="shared" si="406"/>
        <v>1.7000000000000002</v>
      </c>
      <c r="BQ536" s="3">
        <f t="shared" si="407"/>
        <v>170.00000000000003</v>
      </c>
      <c r="BR536"/>
    </row>
    <row r="537" spans="1:70" x14ac:dyDescent="0.25">
      <c r="B537" s="1"/>
      <c r="C537" s="2"/>
      <c r="BR537" s="12"/>
    </row>
    <row r="538" spans="1:70" x14ac:dyDescent="0.25">
      <c r="B538" s="1"/>
      <c r="C538" s="2"/>
      <c r="BR538" s="12"/>
    </row>
    <row r="539" spans="1:70" x14ac:dyDescent="0.25">
      <c r="B539" s="1"/>
      <c r="C539" s="2"/>
      <c r="BR539" s="12"/>
    </row>
    <row r="540" spans="1:70" x14ac:dyDescent="0.25">
      <c r="B540" s="1"/>
      <c r="C540" s="2"/>
      <c r="BR540" s="12"/>
    </row>
    <row r="541" spans="1:70" x14ac:dyDescent="0.25">
      <c r="B541" s="1"/>
      <c r="C541" s="2"/>
      <c r="BR541" s="12"/>
    </row>
    <row r="542" spans="1:70" x14ac:dyDescent="0.25">
      <c r="B542" s="1"/>
      <c r="BR542" s="12"/>
    </row>
    <row r="543" spans="1:70" x14ac:dyDescent="0.25">
      <c r="B543" s="1"/>
      <c r="BR543" s="12"/>
    </row>
    <row r="544" spans="1:70" x14ac:dyDescent="0.25">
      <c r="B544" s="1"/>
      <c r="BR544" s="12"/>
    </row>
    <row r="545" spans="2:70" x14ac:dyDescent="0.25">
      <c r="B545" s="1"/>
      <c r="BR545" s="12"/>
    </row>
    <row r="546" spans="2:70" x14ac:dyDescent="0.25">
      <c r="B546" s="1"/>
      <c r="BR546" s="12"/>
    </row>
    <row r="547" spans="2:70" x14ac:dyDescent="0.25">
      <c r="B547" s="1"/>
      <c r="BR547" s="12"/>
    </row>
    <row r="548" spans="2:70" x14ac:dyDescent="0.25">
      <c r="B548" s="1"/>
      <c r="BR548" s="12"/>
    </row>
    <row r="549" spans="2:70" x14ac:dyDescent="0.25">
      <c r="B549" s="1"/>
      <c r="BR549" s="12"/>
    </row>
    <row r="550" spans="2:70" x14ac:dyDescent="0.25">
      <c r="B550" s="1"/>
      <c r="BR550" s="12"/>
    </row>
    <row r="551" spans="2:70" x14ac:dyDescent="0.25">
      <c r="B551" s="1"/>
      <c r="BR551" s="12"/>
    </row>
  </sheetData>
  <mergeCells count="21">
    <mergeCell ref="AG1:AH1"/>
    <mergeCell ref="Q1:S1"/>
    <mergeCell ref="T1:U1"/>
    <mergeCell ref="V1:X1"/>
    <mergeCell ref="Y1:Z1"/>
    <mergeCell ref="AA1:AF1"/>
    <mergeCell ref="BT20:BV20"/>
    <mergeCell ref="BP1:BQ1"/>
    <mergeCell ref="BU1:BV1"/>
    <mergeCell ref="BK1:BM1"/>
    <mergeCell ref="AI1:AK1"/>
    <mergeCell ref="AL1:AM1"/>
    <mergeCell ref="AN1:AP1"/>
    <mergeCell ref="AQ1:AR1"/>
    <mergeCell ref="AS1:AU1"/>
    <mergeCell ref="AV1:AW1"/>
    <mergeCell ref="AX1:AZ1"/>
    <mergeCell ref="BA1:BB1"/>
    <mergeCell ref="BC1:BE1"/>
    <mergeCell ref="BF1:BG1"/>
    <mergeCell ref="BH1:BJ1"/>
  </mergeCells>
  <phoneticPr fontId="2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298C0-1898-4A77-9F22-8EBD12CC8B81}">
  <sheetPr>
    <tabColor rgb="FFFF0000"/>
  </sheetPr>
  <dimension ref="A1:HC551"/>
  <sheetViews>
    <sheetView topLeftCell="GI489" zoomScale="80" zoomScaleNormal="80" workbookViewId="0">
      <selection activeCell="GU22" sqref="GU22:GU536"/>
    </sheetView>
  </sheetViews>
  <sheetFormatPr defaultRowHeight="15" x14ac:dyDescent="0.25"/>
  <cols>
    <col min="1" max="1" width="26.5703125" bestFit="1" customWidth="1"/>
    <col min="2" max="2" width="11.140625" bestFit="1" customWidth="1"/>
    <col min="3" max="3" width="8.42578125" bestFit="1" customWidth="1"/>
    <col min="4" max="4" width="15.5703125" bestFit="1" customWidth="1"/>
    <col min="5" max="5" width="16.7109375" bestFit="1" customWidth="1"/>
    <col min="6" max="7" width="8.5703125" bestFit="1" customWidth="1"/>
    <col min="8" max="8" width="7.140625" bestFit="1" customWidth="1"/>
    <col min="9" max="11" width="12.7109375" style="3" bestFit="1" customWidth="1"/>
    <col min="12" max="13" width="15.140625" style="3" bestFit="1" customWidth="1"/>
    <col min="14" max="14" width="19.42578125" style="3" bestFit="1" customWidth="1"/>
    <col min="15" max="15" width="15.28515625" style="3" bestFit="1" customWidth="1"/>
    <col min="16" max="16" width="15.140625" style="3" bestFit="1" customWidth="1"/>
    <col min="17" max="17" width="15" style="3" bestFit="1" customWidth="1"/>
    <col min="18" max="18" width="14.42578125" style="3" bestFit="1" customWidth="1"/>
    <col min="19" max="21" width="16.42578125" style="3" bestFit="1" customWidth="1"/>
    <col min="22" max="23" width="19.140625" style="3" bestFit="1" customWidth="1"/>
    <col min="24" max="26" width="10.42578125" style="4" bestFit="1" customWidth="1"/>
    <col min="27" max="28" width="13.140625" style="4" bestFit="1" customWidth="1"/>
    <col min="29" max="29" width="29.140625" style="4" bestFit="1" customWidth="1"/>
    <col min="30" max="30" width="28.85546875" style="4" bestFit="1" customWidth="1"/>
    <col min="31" max="31" width="27.7109375" style="4" bestFit="1" customWidth="1"/>
    <col min="32" max="32" width="27.28515625" style="4" bestFit="1" customWidth="1"/>
    <col min="33" max="44" width="27.7109375" style="4" bestFit="1" customWidth="1"/>
    <col min="45" max="56" width="27.85546875" style="4" bestFit="1" customWidth="1"/>
    <col min="57" max="67" width="27.7109375" style="4" bestFit="1" customWidth="1"/>
    <col min="68" max="68" width="28.7109375" style="4" bestFit="1" customWidth="1"/>
    <col min="69" max="69" width="26.42578125" style="4" bestFit="1" customWidth="1"/>
    <col min="70" max="70" width="25.85546875" style="4" bestFit="1" customWidth="1"/>
    <col min="71" max="71" width="25.7109375" style="4" bestFit="1" customWidth="1"/>
    <col min="72" max="72" width="26.42578125" style="4" bestFit="1" customWidth="1"/>
    <col min="73" max="73" width="25.7109375" style="4" bestFit="1" customWidth="1"/>
    <col min="74" max="74" width="25.5703125" style="4" bestFit="1" customWidth="1"/>
    <col min="75" max="75" width="39.28515625" style="4" bestFit="1" customWidth="1"/>
    <col min="76" max="76" width="39.140625" style="4" bestFit="1" customWidth="1"/>
    <col min="77" max="77" width="39.85546875" style="4" bestFit="1" customWidth="1"/>
    <col min="78" max="78" width="39.140625" style="4" bestFit="1" customWidth="1"/>
    <col min="79" max="79" width="38.85546875" style="4" bestFit="1" customWidth="1"/>
    <col min="80" max="80" width="39.28515625" style="4" bestFit="1" customWidth="1"/>
    <col min="81" max="81" width="38.5703125" style="4" bestFit="1" customWidth="1"/>
    <col min="82" max="82" width="34.5703125" style="4" bestFit="1" customWidth="1"/>
    <col min="83" max="83" width="38.5703125" style="4" bestFit="1" customWidth="1"/>
    <col min="84" max="84" width="38.42578125" style="4" bestFit="1" customWidth="1"/>
    <col min="85" max="85" width="39.140625" style="4" bestFit="1" customWidth="1"/>
    <col min="86" max="86" width="38.5703125" style="4" bestFit="1" customWidth="1"/>
    <col min="87" max="87" width="39.140625" style="4" bestFit="1" customWidth="1"/>
    <col min="88" max="88" width="38.42578125" style="4" bestFit="1" customWidth="1"/>
    <col min="89" max="89" width="42" style="4" bestFit="1" customWidth="1"/>
    <col min="90" max="90" width="39.85546875" style="4" bestFit="1" customWidth="1"/>
    <col min="91" max="91" width="39.28515625" style="4" bestFit="1" customWidth="1"/>
    <col min="92" max="93" width="39.140625" style="4" bestFit="1" customWidth="1"/>
    <col min="94" max="94" width="38.85546875" style="4" bestFit="1" customWidth="1"/>
    <col min="95" max="95" width="39.140625" style="4" bestFit="1" customWidth="1"/>
    <col min="96" max="96" width="38.5703125" style="4" bestFit="1" customWidth="1"/>
    <col min="97" max="97" width="38.42578125" style="4" bestFit="1" customWidth="1"/>
    <col min="98" max="98" width="39.140625" style="4" bestFit="1" customWidth="1"/>
    <col min="99" max="99" width="38.140625" style="4" bestFit="1" customWidth="1"/>
    <col min="100" max="100" width="38.85546875" style="4" bestFit="1" customWidth="1"/>
    <col min="101" max="101" width="38.42578125" style="4" bestFit="1" customWidth="1"/>
    <col min="102" max="102" width="38.140625" style="4" bestFit="1" customWidth="1"/>
    <col min="103" max="103" width="38.85546875" style="4" bestFit="1" customWidth="1"/>
    <col min="104" max="104" width="38.140625" style="4" bestFit="1" customWidth="1"/>
    <col min="105" max="105" width="39.42578125" style="3" bestFit="1" customWidth="1"/>
    <col min="106" max="106" width="40.28515625" style="3" bestFit="1" customWidth="1"/>
    <col min="107" max="107" width="40" style="3" bestFit="1" customWidth="1"/>
    <col min="108" max="108" width="39.28515625" style="3" bestFit="1" customWidth="1"/>
    <col min="109" max="109" width="39.140625" style="3" bestFit="1" customWidth="1"/>
    <col min="110" max="110" width="39.42578125" style="3" bestFit="1" customWidth="1"/>
    <col min="111" max="111" width="38.7109375" style="3" bestFit="1" customWidth="1"/>
    <col min="112" max="112" width="39.42578125" style="3" bestFit="1" customWidth="1"/>
    <col min="113" max="113" width="38.7109375" style="3" bestFit="1" customWidth="1"/>
    <col min="114" max="114" width="38.5703125" style="3" bestFit="1" customWidth="1"/>
    <col min="115" max="115" width="39.28515625" style="3" bestFit="1" customWidth="1"/>
    <col min="116" max="116" width="38.7109375" style="3" bestFit="1" customWidth="1"/>
    <col min="117" max="117" width="39.28515625" style="3" bestFit="1" customWidth="1"/>
    <col min="118" max="118" width="38.5703125" style="3" bestFit="1" customWidth="1"/>
    <col min="119" max="119" width="38.42578125" style="3" bestFit="1" customWidth="1"/>
    <col min="120" max="120" width="40" style="3" bestFit="1" customWidth="1"/>
    <col min="121" max="121" width="39.42578125" style="3" bestFit="1" customWidth="1"/>
    <col min="122" max="123" width="39.28515625" style="3" bestFit="1" customWidth="1"/>
    <col min="124" max="124" width="39.140625" style="3" bestFit="1" customWidth="1"/>
    <col min="125" max="125" width="39.28515625" style="3" bestFit="1" customWidth="1"/>
    <col min="126" max="126" width="38.7109375" style="3" bestFit="1" customWidth="1"/>
    <col min="127" max="127" width="38.5703125" style="3" bestFit="1" customWidth="1"/>
    <col min="128" max="128" width="39.28515625" style="3" bestFit="1" customWidth="1"/>
    <col min="129" max="129" width="38.42578125" style="3" bestFit="1" customWidth="1"/>
    <col min="130" max="130" width="39.140625" style="3" bestFit="1" customWidth="1"/>
    <col min="131" max="131" width="38.5703125" style="3" bestFit="1" customWidth="1"/>
    <col min="132" max="132" width="38.42578125" style="3" bestFit="1" customWidth="1"/>
    <col min="133" max="133" width="39.140625" style="3" bestFit="1" customWidth="1"/>
    <col min="134" max="134" width="38.42578125" style="3" bestFit="1" customWidth="1"/>
    <col min="135" max="135" width="39.28515625" style="3" bestFit="1" customWidth="1"/>
    <col min="136" max="136" width="39.140625" style="3" bestFit="1" customWidth="1"/>
    <col min="137" max="137" width="39.85546875" style="3" bestFit="1" customWidth="1"/>
    <col min="138" max="138" width="39.140625" style="3" bestFit="1" customWidth="1"/>
    <col min="139" max="139" width="40" style="3" bestFit="1" customWidth="1"/>
    <col min="140" max="140" width="40.28515625" style="3" bestFit="1" customWidth="1"/>
    <col min="141" max="141" width="39.5703125" style="3" bestFit="1" customWidth="1"/>
    <col min="142" max="142" width="40.28515625" style="3" bestFit="1" customWidth="1"/>
    <col min="143" max="143" width="39.5703125" style="3" bestFit="1" customWidth="1"/>
    <col min="144" max="144" width="39.42578125" style="3" bestFit="1" customWidth="1"/>
    <col min="145" max="145" width="41.42578125" style="3" bestFit="1" customWidth="1"/>
    <col min="146" max="146" width="40.7109375" style="3" bestFit="1" customWidth="1"/>
    <col min="147" max="147" width="41.42578125" style="3" bestFit="1" customWidth="1"/>
    <col min="148" max="148" width="40.5703125" style="3" bestFit="1" customWidth="1"/>
    <col min="149" max="149" width="40.28515625" style="3" bestFit="1" customWidth="1"/>
    <col min="150" max="150" width="42.140625" style="3" bestFit="1" customWidth="1"/>
    <col min="151" max="151" width="41.5703125" style="3" bestFit="1" customWidth="1"/>
    <col min="152" max="153" width="41.42578125" style="3" bestFit="1" customWidth="1"/>
    <col min="154" max="154" width="41.28515625" style="3" bestFit="1" customWidth="1"/>
    <col min="155" max="155" width="41.42578125" style="3" bestFit="1" customWidth="1"/>
    <col min="156" max="156" width="40.7109375" style="3" bestFit="1" customWidth="1"/>
    <col min="157" max="157" width="40.5703125" style="3" bestFit="1" customWidth="1"/>
    <col min="158" max="158" width="41.42578125" style="3" bestFit="1" customWidth="1"/>
    <col min="159" max="159" width="40.28515625" style="3" bestFit="1" customWidth="1"/>
    <col min="160" max="160" width="41.28515625" style="3" bestFit="1" customWidth="1"/>
    <col min="161" max="161" width="40.5703125" style="3" bestFit="1" customWidth="1"/>
    <col min="162" max="162" width="40.28515625" style="3" bestFit="1" customWidth="1"/>
    <col min="163" max="163" width="41.28515625" style="3" bestFit="1" customWidth="1"/>
    <col min="164" max="164" width="40.28515625" style="3" bestFit="1" customWidth="1"/>
    <col min="165" max="165" width="19.28515625" style="4" bestFit="1" customWidth="1"/>
    <col min="166" max="166" width="19.140625" style="4" bestFit="1" customWidth="1"/>
    <col min="167" max="167" width="11" style="4" bestFit="1" customWidth="1"/>
    <col min="168" max="168" width="10.85546875" style="4" bestFit="1" customWidth="1"/>
    <col min="169" max="169" width="14.140625" style="4" bestFit="1" customWidth="1"/>
    <col min="170" max="170" width="29.28515625" style="4" bestFit="1" customWidth="1"/>
    <col min="171" max="171" width="25.85546875" style="4" bestFit="1" customWidth="1"/>
    <col min="172" max="172" width="28.5703125" style="4" bestFit="1" customWidth="1"/>
    <col min="173" max="173" width="29.28515625" style="4" bestFit="1" customWidth="1"/>
    <col min="174" max="174" width="28.5703125" style="4" bestFit="1" customWidth="1"/>
    <col min="175" max="175" width="28.42578125" style="4" bestFit="1" customWidth="1"/>
    <col min="176" max="176" width="28.140625" style="4" bestFit="1" customWidth="1"/>
    <col min="177" max="177" width="27.7109375" style="4" bestFit="1" customWidth="1"/>
    <col min="178" max="178" width="27.28515625" style="4" bestFit="1" customWidth="1"/>
    <col min="179" max="179" width="29.28515625" style="4" bestFit="1" customWidth="1"/>
    <col min="180" max="180" width="27.28515625" style="4" bestFit="1" customWidth="1"/>
    <col min="181" max="181" width="27.140625" style="4" bestFit="1" customWidth="1"/>
    <col min="182" max="182" width="29.5703125" style="4" bestFit="1" customWidth="1"/>
    <col min="183" max="183" width="29.140625" style="4" bestFit="1" customWidth="1"/>
    <col min="184" max="184" width="28.85546875" style="4" bestFit="1" customWidth="1"/>
    <col min="185" max="187" width="28.85546875" style="4" customWidth="1"/>
    <col min="188" max="188" width="30.28515625" style="4" bestFit="1" customWidth="1"/>
    <col min="189" max="189" width="29.85546875" style="4" bestFit="1" customWidth="1"/>
    <col min="190" max="190" width="29.5703125" style="4" bestFit="1" customWidth="1"/>
    <col min="191" max="191" width="30.28515625" style="4" bestFit="1" customWidth="1"/>
    <col min="192" max="192" width="29.5703125" style="4" bestFit="1" customWidth="1"/>
    <col min="193" max="193" width="29.42578125" style="4" bestFit="1" customWidth="1"/>
    <col min="194" max="196" width="29.42578125" style="4" customWidth="1"/>
    <col min="197" max="197" width="22.140625" style="3" bestFit="1" customWidth="1"/>
    <col min="198" max="198" width="12.5703125" style="3" bestFit="1" customWidth="1"/>
    <col min="199" max="199" width="14.5703125" style="3" bestFit="1" customWidth="1"/>
    <col min="200" max="200" width="23" style="3" bestFit="1" customWidth="1"/>
    <col min="201" max="201" width="26.7109375" style="17" bestFit="1" customWidth="1"/>
    <col min="202" max="202" width="18.140625" bestFit="1" customWidth="1"/>
    <col min="203" max="206" width="23" style="3" customWidth="1"/>
    <col min="209" max="210" width="13.42578125" bestFit="1" customWidth="1"/>
    <col min="211" max="212" width="20" bestFit="1" customWidth="1"/>
  </cols>
  <sheetData>
    <row r="1" spans="1:211" s="17" customFormat="1" x14ac:dyDescent="0.25">
      <c r="I1" s="12"/>
      <c r="J1" s="12"/>
      <c r="K1" s="12"/>
      <c r="L1" s="12"/>
      <c r="M1" s="12"/>
      <c r="N1" s="12"/>
      <c r="O1" s="12"/>
      <c r="P1" s="12"/>
      <c r="Q1" s="12"/>
      <c r="R1" s="12"/>
      <c r="S1" s="40" t="s">
        <v>72</v>
      </c>
      <c r="T1" s="40"/>
      <c r="U1" s="40"/>
      <c r="V1" s="40" t="s">
        <v>73</v>
      </c>
      <c r="W1" s="40"/>
      <c r="X1" s="41" t="s">
        <v>74</v>
      </c>
      <c r="Y1" s="41"/>
      <c r="Z1" s="41"/>
      <c r="AA1" s="41" t="s">
        <v>75</v>
      </c>
      <c r="AB1" s="41"/>
      <c r="AC1" s="26" t="s">
        <v>326</v>
      </c>
      <c r="AD1" s="26" t="s">
        <v>327</v>
      </c>
      <c r="AE1" s="26" t="s">
        <v>328</v>
      </c>
      <c r="AF1" s="26" t="s">
        <v>329</v>
      </c>
      <c r="AG1" s="27" t="s">
        <v>336</v>
      </c>
      <c r="AH1" s="27" t="s">
        <v>347</v>
      </c>
      <c r="AI1" s="27" t="s">
        <v>337</v>
      </c>
      <c r="AJ1" s="27" t="s">
        <v>338</v>
      </c>
      <c r="AK1" s="27" t="s">
        <v>339</v>
      </c>
      <c r="AL1" s="27" t="s">
        <v>340</v>
      </c>
      <c r="AM1" s="27" t="s">
        <v>341</v>
      </c>
      <c r="AN1" s="27" t="s">
        <v>342</v>
      </c>
      <c r="AO1" s="27" t="s">
        <v>343</v>
      </c>
      <c r="AP1" s="27" t="s">
        <v>344</v>
      </c>
      <c r="AQ1" s="27" t="s">
        <v>345</v>
      </c>
      <c r="AR1" s="27" t="s">
        <v>346</v>
      </c>
      <c r="AS1" s="28" t="s">
        <v>360</v>
      </c>
      <c r="AT1" s="28" t="s">
        <v>361</v>
      </c>
      <c r="AU1" s="28" t="s">
        <v>362</v>
      </c>
      <c r="AV1" s="28" t="s">
        <v>363</v>
      </c>
      <c r="AW1" s="28" t="s">
        <v>364</v>
      </c>
      <c r="AX1" s="28" t="s">
        <v>365</v>
      </c>
      <c r="AY1" s="28" t="s">
        <v>366</v>
      </c>
      <c r="AZ1" s="28" t="s">
        <v>367</v>
      </c>
      <c r="BA1" s="28" t="s">
        <v>368</v>
      </c>
      <c r="BB1" s="28" t="s">
        <v>371</v>
      </c>
      <c r="BC1" s="28" t="s">
        <v>370</v>
      </c>
      <c r="BD1" s="28" t="s">
        <v>369</v>
      </c>
      <c r="BE1" s="29" t="s">
        <v>348</v>
      </c>
      <c r="BF1" s="29" t="s">
        <v>349</v>
      </c>
      <c r="BG1" s="29" t="s">
        <v>350</v>
      </c>
      <c r="BH1" s="29" t="s">
        <v>351</v>
      </c>
      <c r="BI1" s="29" t="s">
        <v>352</v>
      </c>
      <c r="BJ1" s="29" t="s">
        <v>353</v>
      </c>
      <c r="BK1" s="29" t="s">
        <v>354</v>
      </c>
      <c r="BL1" s="29" t="s">
        <v>355</v>
      </c>
      <c r="BM1" s="29" t="s">
        <v>356</v>
      </c>
      <c r="BN1" s="29" t="s">
        <v>357</v>
      </c>
      <c r="BO1" s="29" t="s">
        <v>358</v>
      </c>
      <c r="BP1" s="29" t="s">
        <v>359</v>
      </c>
      <c r="BQ1" s="26" t="s">
        <v>330</v>
      </c>
      <c r="BR1" s="26" t="s">
        <v>331</v>
      </c>
      <c r="BS1" s="26" t="s">
        <v>332</v>
      </c>
      <c r="BT1" s="26" t="s">
        <v>333</v>
      </c>
      <c r="BU1" s="26" t="s">
        <v>334</v>
      </c>
      <c r="BV1" s="26" t="s">
        <v>335</v>
      </c>
      <c r="BW1" s="27" t="s">
        <v>401</v>
      </c>
      <c r="BX1" s="27" t="s">
        <v>432</v>
      </c>
      <c r="BY1" s="27" t="s">
        <v>402</v>
      </c>
      <c r="BZ1" s="27" t="s">
        <v>403</v>
      </c>
      <c r="CA1" s="27" t="s">
        <v>404</v>
      </c>
      <c r="CB1" s="27" t="s">
        <v>405</v>
      </c>
      <c r="CC1" s="27" t="s">
        <v>406</v>
      </c>
      <c r="CD1" s="27" t="s">
        <v>407</v>
      </c>
      <c r="CE1" s="27" t="s">
        <v>408</v>
      </c>
      <c r="CF1" s="27" t="s">
        <v>409</v>
      </c>
      <c r="CG1" s="27" t="s">
        <v>410</v>
      </c>
      <c r="CH1" s="27" t="s">
        <v>411</v>
      </c>
      <c r="CI1" s="27" t="s">
        <v>412</v>
      </c>
      <c r="CJ1" s="27" t="s">
        <v>413</v>
      </c>
      <c r="CK1" s="27" t="s">
        <v>414</v>
      </c>
      <c r="CL1" s="27" t="s">
        <v>415</v>
      </c>
      <c r="CM1" s="27" t="s">
        <v>416</v>
      </c>
      <c r="CN1" s="27" t="s">
        <v>417</v>
      </c>
      <c r="CO1" s="27" t="s">
        <v>418</v>
      </c>
      <c r="CP1" s="27" t="s">
        <v>419</v>
      </c>
      <c r="CQ1" s="27" t="s">
        <v>420</v>
      </c>
      <c r="CR1" s="27" t="s">
        <v>421</v>
      </c>
      <c r="CS1" s="27" t="s">
        <v>422</v>
      </c>
      <c r="CT1" s="27" t="s">
        <v>423</v>
      </c>
      <c r="CU1" s="27" t="s">
        <v>424</v>
      </c>
      <c r="CV1" s="27" t="s">
        <v>425</v>
      </c>
      <c r="CW1" s="27" t="s">
        <v>426</v>
      </c>
      <c r="CX1" s="27" t="s">
        <v>427</v>
      </c>
      <c r="CY1" s="27" t="s">
        <v>428</v>
      </c>
      <c r="CZ1" s="27" t="s">
        <v>429</v>
      </c>
      <c r="DA1" s="28" t="s">
        <v>400</v>
      </c>
      <c r="DB1" s="28" t="s">
        <v>430</v>
      </c>
      <c r="DC1" s="28" t="s">
        <v>372</v>
      </c>
      <c r="DD1" s="28" t="s">
        <v>373</v>
      </c>
      <c r="DE1" s="28" t="s">
        <v>374</v>
      </c>
      <c r="DF1" s="28" t="s">
        <v>375</v>
      </c>
      <c r="DG1" s="28" t="s">
        <v>376</v>
      </c>
      <c r="DH1" s="28" t="s">
        <v>377</v>
      </c>
      <c r="DI1" s="28" t="s">
        <v>378</v>
      </c>
      <c r="DJ1" s="28" t="s">
        <v>379</v>
      </c>
      <c r="DK1" s="28" t="s">
        <v>380</v>
      </c>
      <c r="DL1" s="28" t="s">
        <v>381</v>
      </c>
      <c r="DM1" s="28" t="s">
        <v>382</v>
      </c>
      <c r="DN1" s="28" t="s">
        <v>383</v>
      </c>
      <c r="DO1" s="28" t="s">
        <v>384</v>
      </c>
      <c r="DP1" s="28" t="s">
        <v>385</v>
      </c>
      <c r="DQ1" s="28" t="s">
        <v>386</v>
      </c>
      <c r="DR1" s="28" t="s">
        <v>387</v>
      </c>
      <c r="DS1" s="28" t="s">
        <v>388</v>
      </c>
      <c r="DT1" s="28" t="s">
        <v>389</v>
      </c>
      <c r="DU1" s="28" t="s">
        <v>390</v>
      </c>
      <c r="DV1" s="28" t="s">
        <v>391</v>
      </c>
      <c r="DW1" s="28" t="s">
        <v>392</v>
      </c>
      <c r="DX1" s="28" t="s">
        <v>393</v>
      </c>
      <c r="DY1" s="28" t="s">
        <v>394</v>
      </c>
      <c r="DZ1" s="28" t="s">
        <v>395</v>
      </c>
      <c r="EA1" s="28" t="s">
        <v>396</v>
      </c>
      <c r="EB1" s="28" t="s">
        <v>397</v>
      </c>
      <c r="EC1" s="28" t="s">
        <v>398</v>
      </c>
      <c r="ED1" s="28" t="s">
        <v>399</v>
      </c>
      <c r="EE1" s="29" t="s">
        <v>431</v>
      </c>
      <c r="EF1" s="29" t="s">
        <v>433</v>
      </c>
      <c r="EG1" s="29" t="s">
        <v>434</v>
      </c>
      <c r="EH1" s="29" t="s">
        <v>435</v>
      </c>
      <c r="EI1" s="29" t="s">
        <v>436</v>
      </c>
      <c r="EJ1" s="29" t="s">
        <v>437</v>
      </c>
      <c r="EK1" s="29" t="s">
        <v>438</v>
      </c>
      <c r="EL1" s="29" t="s">
        <v>439</v>
      </c>
      <c r="EM1" s="29" t="s">
        <v>440</v>
      </c>
      <c r="EN1" s="29" t="s">
        <v>441</v>
      </c>
      <c r="EO1" s="29" t="s">
        <v>442</v>
      </c>
      <c r="EP1" s="29" t="s">
        <v>443</v>
      </c>
      <c r="EQ1" s="29" t="s">
        <v>444</v>
      </c>
      <c r="ER1" s="29" t="s">
        <v>445</v>
      </c>
      <c r="ES1" s="29" t="s">
        <v>446</v>
      </c>
      <c r="ET1" s="29" t="s">
        <v>447</v>
      </c>
      <c r="EU1" s="29" t="s">
        <v>448</v>
      </c>
      <c r="EV1" s="29" t="s">
        <v>449</v>
      </c>
      <c r="EW1" s="29" t="s">
        <v>450</v>
      </c>
      <c r="EX1" s="29" t="s">
        <v>451</v>
      </c>
      <c r="EY1" s="29" t="s">
        <v>452</v>
      </c>
      <c r="EZ1" s="29" t="s">
        <v>453</v>
      </c>
      <c r="FA1" s="29" t="s">
        <v>454</v>
      </c>
      <c r="FB1" s="29" t="s">
        <v>455</v>
      </c>
      <c r="FC1" s="29" t="s">
        <v>456</v>
      </c>
      <c r="FD1" s="29" t="s">
        <v>457</v>
      </c>
      <c r="FE1" s="29" t="s">
        <v>458</v>
      </c>
      <c r="FF1" s="29" t="s">
        <v>459</v>
      </c>
      <c r="FG1" s="29" t="s">
        <v>460</v>
      </c>
      <c r="FH1" s="29" t="s">
        <v>461</v>
      </c>
      <c r="FI1" s="30" t="s">
        <v>324</v>
      </c>
      <c r="FJ1" s="30" t="s">
        <v>325</v>
      </c>
      <c r="FK1" s="31" t="s">
        <v>317</v>
      </c>
      <c r="FL1" s="31" t="s">
        <v>318</v>
      </c>
      <c r="FM1" s="31" t="s">
        <v>320</v>
      </c>
      <c r="FN1" s="32" t="s">
        <v>604</v>
      </c>
      <c r="FO1" s="32" t="s">
        <v>609</v>
      </c>
      <c r="FP1" s="32" t="s">
        <v>605</v>
      </c>
      <c r="FQ1" s="32" t="s">
        <v>606</v>
      </c>
      <c r="FR1" s="32" t="s">
        <v>607</v>
      </c>
      <c r="FS1" s="32" t="s">
        <v>608</v>
      </c>
      <c r="FT1" s="32" t="s">
        <v>610</v>
      </c>
      <c r="FU1" s="32" t="s">
        <v>611</v>
      </c>
      <c r="FV1" s="32" t="s">
        <v>612</v>
      </c>
      <c r="FW1" s="32" t="s">
        <v>613</v>
      </c>
      <c r="FX1" s="32" t="s">
        <v>614</v>
      </c>
      <c r="FY1" s="32" t="s">
        <v>615</v>
      </c>
      <c r="FZ1" s="32" t="s">
        <v>616</v>
      </c>
      <c r="GA1" s="32" t="s">
        <v>617</v>
      </c>
      <c r="GB1" s="32" t="s">
        <v>618</v>
      </c>
      <c r="GC1" s="32" t="s">
        <v>619</v>
      </c>
      <c r="GD1" s="32" t="s">
        <v>620</v>
      </c>
      <c r="GE1" s="32" t="s">
        <v>621</v>
      </c>
      <c r="GF1" s="32" t="s">
        <v>622</v>
      </c>
      <c r="GG1" s="32" t="s">
        <v>623</v>
      </c>
      <c r="GH1" s="32" t="s">
        <v>624</v>
      </c>
      <c r="GI1" s="32" t="s">
        <v>625</v>
      </c>
      <c r="GJ1" s="32" t="s">
        <v>626</v>
      </c>
      <c r="GK1" s="32" t="s">
        <v>627</v>
      </c>
      <c r="GL1" s="33" t="s">
        <v>37</v>
      </c>
      <c r="GM1" s="33" t="s">
        <v>38</v>
      </c>
      <c r="GN1" s="33" t="s">
        <v>39</v>
      </c>
      <c r="GP1" s="12"/>
      <c r="GQ1" s="39"/>
      <c r="GR1" s="39"/>
      <c r="GS1" s="12"/>
      <c r="GT1" s="12"/>
      <c r="GU1" s="12"/>
      <c r="GV1" s="12"/>
      <c r="GW1" s="12"/>
      <c r="GX1" s="12"/>
      <c r="HB1" s="39"/>
      <c r="HC1" s="39"/>
    </row>
    <row r="2" spans="1:211" x14ac:dyDescent="0.25">
      <c r="A2" s="18" t="s">
        <v>0</v>
      </c>
      <c r="B2" s="18" t="s">
        <v>1</v>
      </c>
      <c r="C2" s="18" t="s">
        <v>2</v>
      </c>
      <c r="D2" s="18" t="s">
        <v>3</v>
      </c>
      <c r="E2" s="18" t="s">
        <v>4</v>
      </c>
      <c r="F2" s="18" t="s">
        <v>5</v>
      </c>
      <c r="G2" s="18" t="s">
        <v>6</v>
      </c>
      <c r="H2" s="18" t="s">
        <v>7</v>
      </c>
      <c r="I2" s="19" t="s">
        <v>8</v>
      </c>
      <c r="J2" s="19" t="s">
        <v>9</v>
      </c>
      <c r="K2" s="19" t="s">
        <v>10</v>
      </c>
      <c r="L2" s="19" t="s">
        <v>66</v>
      </c>
      <c r="M2" s="19" t="s">
        <v>67</v>
      </c>
      <c r="N2" s="19" t="s">
        <v>119</v>
      </c>
      <c r="O2" s="19" t="s">
        <v>322</v>
      </c>
      <c r="P2" s="19" t="s">
        <v>323</v>
      </c>
      <c r="Q2" s="20" t="s">
        <v>68</v>
      </c>
      <c r="R2" s="20" t="s">
        <v>69</v>
      </c>
      <c r="S2" s="20" t="s">
        <v>61</v>
      </c>
      <c r="T2" s="20" t="s">
        <v>62</v>
      </c>
      <c r="U2" s="20" t="s">
        <v>63</v>
      </c>
      <c r="V2" s="20" t="s">
        <v>70</v>
      </c>
      <c r="W2" s="20" t="s">
        <v>71</v>
      </c>
      <c r="X2" s="21" t="s">
        <v>30</v>
      </c>
      <c r="Y2" s="21" t="s">
        <v>31</v>
      </c>
      <c r="Z2" s="21" t="s">
        <v>32</v>
      </c>
      <c r="AA2" s="21" t="s">
        <v>64</v>
      </c>
      <c r="AB2" s="21" t="s">
        <v>65</v>
      </c>
      <c r="AC2" s="25" t="s">
        <v>462</v>
      </c>
      <c r="AD2" s="25" t="s">
        <v>463</v>
      </c>
      <c r="AE2" s="25" t="s">
        <v>464</v>
      </c>
      <c r="AF2" s="25" t="s">
        <v>465</v>
      </c>
      <c r="AG2" s="25" t="s">
        <v>466</v>
      </c>
      <c r="AH2" s="25" t="s">
        <v>467</v>
      </c>
      <c r="AI2" s="25" t="s">
        <v>468</v>
      </c>
      <c r="AJ2" s="25" t="s">
        <v>469</v>
      </c>
      <c r="AK2" s="25" t="s">
        <v>470</v>
      </c>
      <c r="AL2" s="25" t="s">
        <v>471</v>
      </c>
      <c r="AM2" s="25" t="s">
        <v>472</v>
      </c>
      <c r="AN2" s="25" t="s">
        <v>473</v>
      </c>
      <c r="AO2" s="25" t="s">
        <v>474</v>
      </c>
      <c r="AP2" s="25" t="s">
        <v>475</v>
      </c>
      <c r="AQ2" s="25" t="s">
        <v>476</v>
      </c>
      <c r="AR2" s="25" t="s">
        <v>477</v>
      </c>
      <c r="AS2" s="25" t="s">
        <v>478</v>
      </c>
      <c r="AT2" s="25" t="s">
        <v>479</v>
      </c>
      <c r="AU2" s="25" t="s">
        <v>480</v>
      </c>
      <c r="AV2" s="25" t="s">
        <v>481</v>
      </c>
      <c r="AW2" s="25" t="s">
        <v>482</v>
      </c>
      <c r="AX2" s="25" t="s">
        <v>483</v>
      </c>
      <c r="AY2" s="25" t="s">
        <v>484</v>
      </c>
      <c r="AZ2" s="25" t="s">
        <v>485</v>
      </c>
      <c r="BA2" s="25" t="s">
        <v>486</v>
      </c>
      <c r="BB2" s="25" t="s">
        <v>487</v>
      </c>
      <c r="BC2" s="25" t="s">
        <v>488</v>
      </c>
      <c r="BD2" s="25" t="s">
        <v>489</v>
      </c>
      <c r="BE2" s="25" t="s">
        <v>490</v>
      </c>
      <c r="BF2" s="25" t="s">
        <v>491</v>
      </c>
      <c r="BG2" s="25" t="s">
        <v>492</v>
      </c>
      <c r="BH2" s="25" t="s">
        <v>493</v>
      </c>
      <c r="BI2" s="25" t="s">
        <v>494</v>
      </c>
      <c r="BJ2" s="25" t="s">
        <v>495</v>
      </c>
      <c r="BK2" s="25" t="s">
        <v>496</v>
      </c>
      <c r="BL2" s="25" t="s">
        <v>497</v>
      </c>
      <c r="BM2" s="25" t="s">
        <v>498</v>
      </c>
      <c r="BN2" s="25" t="s">
        <v>499</v>
      </c>
      <c r="BO2" s="25" t="s">
        <v>500</v>
      </c>
      <c r="BP2" s="25" t="s">
        <v>501</v>
      </c>
      <c r="BQ2" s="25" t="s">
        <v>502</v>
      </c>
      <c r="BR2" s="25" t="s">
        <v>503</v>
      </c>
      <c r="BS2" s="25" t="s">
        <v>504</v>
      </c>
      <c r="BT2" s="25" t="s">
        <v>505</v>
      </c>
      <c r="BU2" s="25" t="s">
        <v>506</v>
      </c>
      <c r="BV2" s="25" t="s">
        <v>507</v>
      </c>
      <c r="BW2" s="25" t="s">
        <v>508</v>
      </c>
      <c r="BX2" s="25" t="s">
        <v>509</v>
      </c>
      <c r="BY2" s="25" t="s">
        <v>510</v>
      </c>
      <c r="BZ2" s="25" t="s">
        <v>511</v>
      </c>
      <c r="CA2" s="25" t="s">
        <v>512</v>
      </c>
      <c r="CB2" s="25" t="s">
        <v>513</v>
      </c>
      <c r="CC2" s="25" t="s">
        <v>514</v>
      </c>
      <c r="CD2" s="25" t="s">
        <v>515</v>
      </c>
      <c r="CE2" s="25" t="s">
        <v>516</v>
      </c>
      <c r="CF2" s="25" t="s">
        <v>517</v>
      </c>
      <c r="CG2" s="25" t="s">
        <v>518</v>
      </c>
      <c r="CH2" s="25" t="s">
        <v>519</v>
      </c>
      <c r="CI2" s="25" t="s">
        <v>520</v>
      </c>
      <c r="CJ2" s="25" t="s">
        <v>521</v>
      </c>
      <c r="CK2" s="25" t="s">
        <v>522</v>
      </c>
      <c r="CL2" s="25" t="s">
        <v>523</v>
      </c>
      <c r="CM2" s="25" t="s">
        <v>524</v>
      </c>
      <c r="CN2" s="25" t="s">
        <v>525</v>
      </c>
      <c r="CO2" s="25" t="s">
        <v>526</v>
      </c>
      <c r="CP2" s="25" t="s">
        <v>527</v>
      </c>
      <c r="CQ2" s="25" t="s">
        <v>528</v>
      </c>
      <c r="CR2" s="25" t="s">
        <v>529</v>
      </c>
      <c r="CS2" s="25" t="s">
        <v>530</v>
      </c>
      <c r="CT2" s="25" t="s">
        <v>531</v>
      </c>
      <c r="CU2" s="25" t="s">
        <v>532</v>
      </c>
      <c r="CV2" s="25" t="s">
        <v>533</v>
      </c>
      <c r="CW2" s="25" t="s">
        <v>534</v>
      </c>
      <c r="CX2" s="25" t="s">
        <v>535</v>
      </c>
      <c r="CY2" s="25" t="s">
        <v>536</v>
      </c>
      <c r="CZ2" s="25" t="s">
        <v>537</v>
      </c>
      <c r="DA2" s="25" t="s">
        <v>538</v>
      </c>
      <c r="DB2" s="25" t="s">
        <v>539</v>
      </c>
      <c r="DC2" s="25" t="s">
        <v>540</v>
      </c>
      <c r="DD2" s="25" t="s">
        <v>541</v>
      </c>
      <c r="DE2" s="25" t="s">
        <v>542</v>
      </c>
      <c r="DF2" s="25" t="s">
        <v>543</v>
      </c>
      <c r="DG2" s="25" t="s">
        <v>544</v>
      </c>
      <c r="DH2" s="25" t="s">
        <v>545</v>
      </c>
      <c r="DI2" s="25" t="s">
        <v>546</v>
      </c>
      <c r="DJ2" s="25" t="s">
        <v>547</v>
      </c>
      <c r="DK2" s="25" t="s">
        <v>548</v>
      </c>
      <c r="DL2" s="25" t="s">
        <v>549</v>
      </c>
      <c r="DM2" s="25" t="s">
        <v>550</v>
      </c>
      <c r="DN2" s="25" t="s">
        <v>551</v>
      </c>
      <c r="DO2" s="25" t="s">
        <v>552</v>
      </c>
      <c r="DP2" s="25" t="s">
        <v>553</v>
      </c>
      <c r="DQ2" s="25" t="s">
        <v>554</v>
      </c>
      <c r="DR2" s="25" t="s">
        <v>555</v>
      </c>
      <c r="DS2" s="25" t="s">
        <v>556</v>
      </c>
      <c r="DT2" s="25" t="s">
        <v>557</v>
      </c>
      <c r="DU2" s="25" t="s">
        <v>558</v>
      </c>
      <c r="DV2" s="25" t="s">
        <v>559</v>
      </c>
      <c r="DW2" s="25" t="s">
        <v>560</v>
      </c>
      <c r="DX2" s="25" t="s">
        <v>561</v>
      </c>
      <c r="DY2" s="25" t="s">
        <v>562</v>
      </c>
      <c r="DZ2" s="25" t="s">
        <v>563</v>
      </c>
      <c r="EA2" s="25" t="s">
        <v>564</v>
      </c>
      <c r="EB2" s="25" t="s">
        <v>565</v>
      </c>
      <c r="EC2" s="25" t="s">
        <v>566</v>
      </c>
      <c r="ED2" s="25" t="s">
        <v>567</v>
      </c>
      <c r="EE2" s="25" t="s">
        <v>568</v>
      </c>
      <c r="EF2" s="25" t="s">
        <v>569</v>
      </c>
      <c r="EG2" s="25" t="s">
        <v>570</v>
      </c>
      <c r="EH2" s="25" t="s">
        <v>571</v>
      </c>
      <c r="EI2" s="25" t="s">
        <v>572</v>
      </c>
      <c r="EJ2" s="25" t="s">
        <v>573</v>
      </c>
      <c r="EK2" s="25" t="s">
        <v>574</v>
      </c>
      <c r="EL2" s="25" t="s">
        <v>575</v>
      </c>
      <c r="EM2" s="25" t="s">
        <v>576</v>
      </c>
      <c r="EN2" s="25" t="s">
        <v>577</v>
      </c>
      <c r="EO2" s="25" t="s">
        <v>578</v>
      </c>
      <c r="EP2" s="25" t="s">
        <v>579</v>
      </c>
      <c r="EQ2" s="25" t="s">
        <v>580</v>
      </c>
      <c r="ER2" s="25" t="s">
        <v>581</v>
      </c>
      <c r="ES2" s="25" t="s">
        <v>582</v>
      </c>
      <c r="ET2" s="25" t="s">
        <v>583</v>
      </c>
      <c r="EU2" s="25" t="s">
        <v>584</v>
      </c>
      <c r="EV2" s="25" t="s">
        <v>585</v>
      </c>
      <c r="EW2" s="25" t="s">
        <v>586</v>
      </c>
      <c r="EX2" s="25" t="s">
        <v>587</v>
      </c>
      <c r="EY2" s="25" t="s">
        <v>588</v>
      </c>
      <c r="EZ2" s="25" t="s">
        <v>589</v>
      </c>
      <c r="FA2" s="25" t="s">
        <v>590</v>
      </c>
      <c r="FB2" s="25" t="s">
        <v>591</v>
      </c>
      <c r="FC2" s="25" t="s">
        <v>592</v>
      </c>
      <c r="FD2" s="25" t="s">
        <v>593</v>
      </c>
      <c r="FE2" s="25" t="s">
        <v>594</v>
      </c>
      <c r="FF2" s="25" t="s">
        <v>595</v>
      </c>
      <c r="FG2" s="25" t="s">
        <v>596</v>
      </c>
      <c r="FH2" s="25" t="s">
        <v>597</v>
      </c>
      <c r="FI2" s="25" t="s">
        <v>598</v>
      </c>
      <c r="FJ2" s="25" t="s">
        <v>599</v>
      </c>
      <c r="FK2" s="25" t="s">
        <v>600</v>
      </c>
      <c r="FL2" s="25" t="s">
        <v>601</v>
      </c>
      <c r="FM2" s="25" t="s">
        <v>602</v>
      </c>
      <c r="FN2" s="25" t="s">
        <v>603</v>
      </c>
      <c r="FO2" s="25" t="s">
        <v>628</v>
      </c>
      <c r="FP2" s="25" t="s">
        <v>629</v>
      </c>
      <c r="FQ2" s="25" t="s">
        <v>630</v>
      </c>
      <c r="FR2" s="25" t="s">
        <v>631</v>
      </c>
      <c r="FS2" s="25" t="s">
        <v>632</v>
      </c>
      <c r="FT2" s="25" t="s">
        <v>633</v>
      </c>
      <c r="FU2" s="25" t="s">
        <v>634</v>
      </c>
      <c r="FV2" s="25" t="s">
        <v>635</v>
      </c>
      <c r="FW2" s="25" t="s">
        <v>636</v>
      </c>
      <c r="FX2" s="25" t="s">
        <v>637</v>
      </c>
      <c r="FY2" s="25" t="s">
        <v>638</v>
      </c>
      <c r="FZ2" s="25" t="s">
        <v>639</v>
      </c>
      <c r="GA2" s="25" t="s">
        <v>640</v>
      </c>
      <c r="GB2" s="25" t="s">
        <v>641</v>
      </c>
      <c r="GC2" s="25" t="s">
        <v>642</v>
      </c>
      <c r="GD2" s="25" t="s">
        <v>643</v>
      </c>
      <c r="GE2" s="25" t="s">
        <v>644</v>
      </c>
      <c r="GF2" s="25" t="s">
        <v>645</v>
      </c>
      <c r="GG2" s="25" t="s">
        <v>646</v>
      </c>
      <c r="GH2" s="25" t="s">
        <v>647</v>
      </c>
      <c r="GI2" s="25" t="s">
        <v>648</v>
      </c>
      <c r="GJ2" s="25" t="s">
        <v>649</v>
      </c>
      <c r="GK2" s="25" t="s">
        <v>650</v>
      </c>
      <c r="GL2" s="25" t="s">
        <v>651</v>
      </c>
      <c r="GM2" s="25" t="s">
        <v>652</v>
      </c>
      <c r="GN2" s="25" t="s">
        <v>653</v>
      </c>
      <c r="GO2" s="20" t="s">
        <v>106</v>
      </c>
      <c r="GP2" s="20" t="s">
        <v>107</v>
      </c>
      <c r="GQ2" s="20" t="s">
        <v>33</v>
      </c>
      <c r="GR2" s="20" t="s">
        <v>108</v>
      </c>
      <c r="GS2" s="35" t="s">
        <v>654</v>
      </c>
      <c r="GT2" s="35" t="s">
        <v>655</v>
      </c>
      <c r="GU2" s="3" t="s">
        <v>656</v>
      </c>
      <c r="GV2" s="3" t="s">
        <v>657</v>
      </c>
      <c r="GW2" s="3" t="s">
        <v>658</v>
      </c>
      <c r="GX2" s="3" t="s">
        <v>659</v>
      </c>
      <c r="GY2" t="s">
        <v>319</v>
      </c>
      <c r="GZ2" t="s">
        <v>321</v>
      </c>
    </row>
    <row r="3" spans="1:211" x14ac:dyDescent="0.25">
      <c r="A3" t="s">
        <v>127</v>
      </c>
      <c r="B3" t="s">
        <v>128</v>
      </c>
      <c r="C3" t="s">
        <v>129</v>
      </c>
      <c r="D3" t="s">
        <v>11</v>
      </c>
      <c r="E3" t="s">
        <v>130</v>
      </c>
      <c r="F3" s="3">
        <v>0</v>
      </c>
      <c r="G3" s="3">
        <v>3</v>
      </c>
      <c r="H3" s="3" t="str">
        <f>IF(F3&gt;G3,"H",IF(F3=G3,"D","A"))</f>
        <v>A</v>
      </c>
      <c r="I3" s="3">
        <v>9</v>
      </c>
      <c r="J3" s="3">
        <v>5.25</v>
      </c>
      <c r="K3" s="3">
        <v>1.33</v>
      </c>
      <c r="L3" s="3">
        <v>1.67</v>
      </c>
      <c r="M3" s="3">
        <v>2.2000000000000002</v>
      </c>
      <c r="N3" s="3">
        <f t="shared" ref="N3:N66" si="0">SUM(F3:G3)</f>
        <v>3</v>
      </c>
      <c r="O3" s="3">
        <f t="shared" ref="O3:O66" si="1">IF(H3="H",3,IF(H3="D",1,0))</f>
        <v>0</v>
      </c>
      <c r="P3" s="3">
        <f t="shared" ref="P3:P66" si="2">IF(H3="A",3,IF(H3="D",1,0))</f>
        <v>3</v>
      </c>
      <c r="Q3" s="3">
        <f t="shared" ref="Q3:Q66" si="3">((1/I3)+(1/J3)+(1/K3))-1</f>
        <v>5.3467000835421885E-2</v>
      </c>
      <c r="R3" s="3">
        <f t="shared" ref="R3:R66" si="4">((1/L3)+(1/M3-1))</f>
        <v>5.3347849755035481E-2</v>
      </c>
      <c r="S3" s="3">
        <f t="shared" ref="S3:S66" si="5">I3*(1+Q3)</f>
        <v>9.481203007518797</v>
      </c>
      <c r="T3" s="3">
        <f t="shared" ref="T3:T66" si="6">J3*(1+Q3)</f>
        <v>5.5307017543859649</v>
      </c>
      <c r="U3" s="3">
        <f t="shared" ref="U3:U66" si="7">K3*(1+Q3)</f>
        <v>1.4011111111111112</v>
      </c>
      <c r="V3" s="3">
        <f t="shared" ref="V3:V66" si="8">L3*(1+Q3)</f>
        <v>1.7592898913951545</v>
      </c>
      <c r="W3" s="3">
        <f t="shared" ref="W3:W66" si="9">M3*(1+Q3)</f>
        <v>2.3176274018379281</v>
      </c>
      <c r="X3" s="4">
        <f t="shared" ref="X3:X66" si="10">1/I3</f>
        <v>0.1111111111111111</v>
      </c>
      <c r="Y3" s="4">
        <f t="shared" ref="Y3:Y66" si="11">1/J3</f>
        <v>0.19047619047619047</v>
      </c>
      <c r="Z3" s="4">
        <f t="shared" ref="Z3:Z66" si="12">1/K3</f>
        <v>0.75187969924812026</v>
      </c>
      <c r="AA3" s="4">
        <f t="shared" ref="AA3:AA66" si="13">1/L3</f>
        <v>0.5988023952095809</v>
      </c>
      <c r="AB3" s="4">
        <f t="shared" ref="AB3:AB66" si="14">1/M3</f>
        <v>0.45454545454545453</v>
      </c>
      <c r="AC3" s="4">
        <f t="shared" ref="AC3:AC66" si="15">(X3+F3)/2</f>
        <v>5.5555555555555552E-2</v>
      </c>
      <c r="AD3" s="4">
        <f t="shared" ref="AD3:AD66" si="16">(Z3+G3)/2</f>
        <v>1.8759398496240602</v>
      </c>
      <c r="AE3" s="4">
        <f t="shared" ref="AE3:AE66" si="17">(X3+G3)/2</f>
        <v>1.5555555555555556</v>
      </c>
      <c r="AF3" s="4">
        <f t="shared" ref="AF3:AF66" si="18">(Z3+F3)/2</f>
        <v>0.37593984962406013</v>
      </c>
      <c r="AG3" s="4">
        <f>IFERROR(AVERAGE(Tabela13[[#This Row],[V1]],Tabela13[[#This Row],[V2]]),"")</f>
        <v>0.96574770258980791</v>
      </c>
      <c r="AH3" s="4">
        <f>IFERROR(AVERAGE(Tabela13[[#This Row],[V1]],Tabela13[[#This Row],[V3]]),"")</f>
        <v>0.80555555555555558</v>
      </c>
      <c r="AI3" s="4">
        <f>IFERROR(AVERAGE(Tabela13[[#This Row],[V1]],Tabela13[[#This Row],[V4]]),"")</f>
        <v>0.21574770258980785</v>
      </c>
      <c r="AJ3" s="4">
        <f>IFERROR(AVERAGE(Tabela13[[#This Row],[V2]],Tabela13[[#This Row],[V1]]),"")</f>
        <v>0.96574770258980791</v>
      </c>
      <c r="AK3" s="4">
        <f>IFERROR(AVERAGE(Tabela13[[#This Row],[V2]],Tabela13[[#This Row],[V3]]),"")</f>
        <v>1.715747702589808</v>
      </c>
      <c r="AL3" s="4">
        <f>IFERROR(AVERAGE(Tabela13[[#This Row],[V2]],Tabela13[[#This Row],[V4]]),"")</f>
        <v>1.1259398496240602</v>
      </c>
      <c r="AM3" s="4">
        <f>IFERROR(AVERAGE(Tabela13[[#This Row],[V3]],Tabela13[[#This Row],[V1]]),"")</f>
        <v>0.80555555555555558</v>
      </c>
      <c r="AN3" s="4">
        <f>IFERROR(AVERAGE(Tabela13[[#This Row],[V3]],Tabela13[[#This Row],[V2]]),"")</f>
        <v>1.715747702589808</v>
      </c>
      <c r="AO3" s="4">
        <f>IFERROR(AVERAGE(Tabela13[[#This Row],[V3]],Tabela13[[#This Row],[V4]]),"")</f>
        <v>0.9657477025898078</v>
      </c>
      <c r="AP3" s="4">
        <f>IFERROR(AVERAGE(Tabela13[[#This Row],[V4]],Tabela13[[#This Row],[V1]]),"")</f>
        <v>0.21574770258980785</v>
      </c>
      <c r="AQ3" s="4">
        <f>IFERROR(AVERAGE(Tabela13[[#This Row],[V4]],Tabela13[[#This Row],[V2]]),"")</f>
        <v>1.1259398496240602</v>
      </c>
      <c r="AR3" s="4">
        <f>IFERROR(AVERAGE(Tabela13[[#This Row],[V4]],Tabela13[[#This Row],[V3]]),"")</f>
        <v>0.9657477025898078</v>
      </c>
      <c r="AS3" s="4">
        <f>_xlfn.STDEV.S(Tabela13[[#This Row],[V1]:[V2]])</f>
        <v>1.2872060787013258</v>
      </c>
      <c r="AT3" s="4">
        <f>_xlfn.STDEV.S(Tabela13[[#This Row],[V1]],Tabela13[[#This Row],[V3]])</f>
        <v>1.0606601717798212</v>
      </c>
      <c r="AU3" s="4">
        <f>_xlfn.STDEV.S(Tabela13[[#This Row],[V1]],Tabela13[[#This Row],[V4]])</f>
        <v>0.2265459069215045</v>
      </c>
      <c r="AV3" s="4">
        <f>_xlfn.STDEV.S(Tabela13[[#This Row],[V2]],Tabela13[[#This Row],[V1]])</f>
        <v>1.2872060787013258</v>
      </c>
      <c r="AW3" s="4">
        <f>_xlfn.STDEV.S(Tabela13[[#This Row],[V2]],Tabela13[[#This Row],[V3]])</f>
        <v>0.22654590692150461</v>
      </c>
      <c r="AX3" s="4">
        <f>_xlfn.STDEV.S(Tabela13[[#This Row],[V42]],Tabela13[[#This Row],[V44]])</f>
        <v>2.3478662504811472</v>
      </c>
      <c r="AY3" s="4">
        <f>_xlfn.STDEV.S(Tabela13[[#This Row],[V3]],Tabela13[[#This Row],[V1]])</f>
        <v>1.0606601717798212</v>
      </c>
      <c r="AZ3" s="4">
        <f>_xlfn.STDEV.S(Tabela13[[#This Row],[V3]],Tabela13[[#This Row],[V2]])</f>
        <v>0.22654590692150461</v>
      </c>
      <c r="BA3" s="4">
        <f>_xlfn.STDEV.S(Tabela13[[#This Row],[V3]],Tabela13[[#This Row],[V4]])</f>
        <v>0.83411426485831686</v>
      </c>
      <c r="BB3" s="4">
        <f>_xlfn.STDEV.S(Tabela13[[#This Row],[V4]],Tabela13[[#This Row],[V1]])</f>
        <v>0.2265459069215045</v>
      </c>
      <c r="BC3" s="4">
        <f>_xlfn.STDEV.S(Tabela13[[#This Row],[V4]],Tabela13[[#This Row],[V2]])</f>
        <v>1.060660171779821</v>
      </c>
      <c r="BD3" s="4">
        <f>_xlfn.STDEV.S(Tabela13[[#This Row],[V4]],Tabela13[[#This Row],[V3]])</f>
        <v>0.83411426485831686</v>
      </c>
      <c r="BE3" s="4">
        <f>Tabela13[[#This Row],[V17]]/Tabela13[[#This Row],[V5]]</f>
        <v>1.3328595814926356</v>
      </c>
      <c r="BF3" s="4">
        <f>Tabela13[[#This Row],[V18]]/Tabela13[[#This Row],[V6]]</f>
        <v>1.3166815925542608</v>
      </c>
      <c r="BG3" s="4">
        <f>Tabela13[[#This Row],[V19]]/Tabela13[[#This Row],[V7]]</f>
        <v>1.0500501474735369</v>
      </c>
      <c r="BH3" s="4">
        <f>Tabela13[[#This Row],[V20]]/Tabela13[[#This Row],[V8]]</f>
        <v>1.3328595814926356</v>
      </c>
      <c r="BI3" s="4">
        <f>Tabela13[[#This Row],[V21]]/Tabela13[[#This Row],[V9]]</f>
        <v>0.13203917253075642</v>
      </c>
      <c r="BJ3" s="4">
        <f>Tabela13[[#This Row],[V22]]/Tabela13[[#This Row],[V10]]</f>
        <v>2.0852501590249921</v>
      </c>
      <c r="BK3" s="4">
        <f>Tabela13[[#This Row],[V23]]/Tabela13[[#This Row],[V11]]</f>
        <v>1.3166815925542608</v>
      </c>
      <c r="BL3" s="4">
        <f>Tabela13[[#This Row],[V24]]/Tabela13[[#This Row],[V12]]</f>
        <v>0.13203917253075642</v>
      </c>
      <c r="BM3" s="4">
        <f>Tabela13[[#This Row],[V25]]/Tabela13[[#This Row],[V13]]</f>
        <v>0.8636979022797624</v>
      </c>
      <c r="BN3" s="4">
        <f>Tabela13[[#This Row],[V26]]/Tabela13[[#This Row],[V14]]</f>
        <v>1.0500501474735369</v>
      </c>
      <c r="BO3" s="4">
        <f>Tabela13[[#This Row],[V27]]/Tabela13[[#This Row],[V15]]</f>
        <v>0.94202205573767062</v>
      </c>
      <c r="BP3" s="4">
        <f>Tabela13[[#This Row],[V28]]/Tabela13[[#This Row],[V16]]</f>
        <v>0.8636979022797624</v>
      </c>
      <c r="BQ3" s="4">
        <f>Tabela13[[#This Row],[V1]]-Tabela13[[#This Row],[V2]]</f>
        <v>-1.8203842940685047</v>
      </c>
      <c r="BR3" s="4">
        <f>Tabela13[[#This Row],[V1]]-Tabela13[[#This Row],[V3]]</f>
        <v>-1.5</v>
      </c>
      <c r="BS3" s="4">
        <f>Tabela13[[#This Row],[V1]]-Tabela13[[#This Row],[V4]]</f>
        <v>-0.32038429406850455</v>
      </c>
      <c r="BT3" s="4">
        <f>Tabela13[[#This Row],[V2]]-Tabela13[[#This Row],[V1]]</f>
        <v>1.8203842940685047</v>
      </c>
      <c r="BU3" s="4">
        <f>Tabela13[[#This Row],[V2]]-Tabela13[[#This Row],[V3]]</f>
        <v>0.32038429406850466</v>
      </c>
      <c r="BV3" s="4">
        <f>Tabela13[[#This Row],[V2]]-Tabela13[[#This Row],[V4]]</f>
        <v>1.5</v>
      </c>
      <c r="BW3" s="4">
        <f>AVERAGE(Tabela13[[#This Row],[V41]],Tabela13[[#This Row],[V42]])</f>
        <v>-1.6601921470342522</v>
      </c>
      <c r="BX3" s="4">
        <f>AVERAGE(Tabela13[[#This Row],[V41]],Tabela13[[#This Row],[V43]])</f>
        <v>-1.0703842940685047</v>
      </c>
      <c r="BY3" s="4">
        <f>AVERAGE(Tabela13[[#This Row],[V41]],Tabela13[[#This Row],[V44]])</f>
        <v>0</v>
      </c>
      <c r="BZ3" s="4">
        <f>AVERAGE(Tabela13[[#This Row],[V41]],Tabela13[[#This Row],[V45]])</f>
        <v>-0.75</v>
      </c>
      <c r="CA3" s="4">
        <f>AVERAGE(Tabela13[[#This Row],[V41]],Tabela13[[#This Row],[V46]])</f>
        <v>-0.16019214703425233</v>
      </c>
      <c r="CB3" s="4">
        <f>AVERAGE(Tabela13[[#This Row],[V42]],Tabela13[[#This Row],[V41]])</f>
        <v>-1.6601921470342522</v>
      </c>
      <c r="CC3" s="4">
        <f>AVERAGE(Tabela13[[#This Row],[V42]],Tabela13[[#This Row],[V43]])</f>
        <v>-0.91019214703425222</v>
      </c>
      <c r="CD3" s="4">
        <f>AVERAGE(Tabela13[[#This Row],[V42]],Tabela13[[#This Row],[V44]])</f>
        <v>0.16019214703425233</v>
      </c>
      <c r="CE3" s="4">
        <f>AVERAGE(Tabela13[[#This Row],[V42]],Tabela13[[#This Row],[V45]])</f>
        <v>-0.58980785296574767</v>
      </c>
      <c r="CF3" s="4">
        <f>AVERAGE(Tabela13[[#This Row],[V42]],Tabela13[[#This Row],[V46]])</f>
        <v>0</v>
      </c>
      <c r="CG3" s="4">
        <f>AVERAGE(Tabela13[[#This Row],[V43]],Tabela13[[#This Row],[V41]])</f>
        <v>-1.0703842940685047</v>
      </c>
      <c r="CH3" s="4">
        <f>AVERAGE(Tabela13[[#This Row],[V43]],Tabela13[[#This Row],[V42]])</f>
        <v>-0.91019214703425222</v>
      </c>
      <c r="CI3" s="4">
        <f>AVERAGE(Tabela13[[#This Row],[V43]],Tabela13[[#This Row],[V44]])</f>
        <v>0.75</v>
      </c>
      <c r="CJ3" s="4">
        <f>AVERAGE(Tabela13[[#This Row],[V43]],Tabela13[[#This Row],[V45]])</f>
        <v>0</v>
      </c>
      <c r="CK3" s="4">
        <f>AVERAGE(Tabela13[[#This Row],[V43]],Tabela13[[#This Row],[V46]])</f>
        <v>0.58980785296574778</v>
      </c>
      <c r="CL3" s="4">
        <f>AVERAGE(Tabela13[[#This Row],[V44]],Tabela13[[#This Row],[V41]])</f>
        <v>0</v>
      </c>
      <c r="CM3" s="4">
        <f>AVERAGE(Tabela13[[#This Row],[V44]],Tabela13[[#This Row],[V42]])</f>
        <v>0.16019214703425233</v>
      </c>
      <c r="CN3" s="4">
        <f>AVERAGE(Tabela13[[#This Row],[V44]],Tabela13[[#This Row],[V43]])</f>
        <v>0.75</v>
      </c>
      <c r="CO3" s="4">
        <f>AVERAGE(Tabela13[[#This Row],[V44]],Tabela13[[#This Row],[V45]])</f>
        <v>1.0703842940685047</v>
      </c>
      <c r="CP3" s="4">
        <f>AVERAGE(Tabela13[[#This Row],[V44]],Tabela13[[#This Row],[V46]])</f>
        <v>1.6601921470342522</v>
      </c>
      <c r="CQ3" s="4">
        <f>AVERAGE(Tabela13[[#This Row],[V45]],Tabela13[[#This Row],[V41]])</f>
        <v>-0.75</v>
      </c>
      <c r="CR3" s="4">
        <f>AVERAGE(Tabela13[[#This Row],[V45]],Tabela13[[#This Row],[V42]])</f>
        <v>-0.58980785296574767</v>
      </c>
      <c r="CS3" s="4">
        <f>AVERAGE(Tabela13[[#This Row],[V45]],Tabela13[[#This Row],[V43]])</f>
        <v>0</v>
      </c>
      <c r="CT3" s="4">
        <f>AVERAGE(Tabela13[[#This Row],[V45]],Tabela13[[#This Row],[V44]])</f>
        <v>1.0703842940685047</v>
      </c>
      <c r="CU3" s="4">
        <f>AVERAGE(Tabela13[[#This Row],[V45]],Tabela13[[#This Row],[V46]])</f>
        <v>0.91019214703425233</v>
      </c>
      <c r="CV3" s="4">
        <f>AVERAGE(Tabela13[[#This Row],[V46]],Tabela13[[#This Row],[V41]])</f>
        <v>-0.16019214703425233</v>
      </c>
      <c r="CW3" s="4">
        <f>AVERAGE(Tabela13[[#This Row],[V46]],Tabela13[[#This Row],[V42]])</f>
        <v>0</v>
      </c>
      <c r="CX3" s="4">
        <f>AVERAGE(Tabela13[[#This Row],[V46]],Tabela13[[#This Row],[V43]])</f>
        <v>0.58980785296574778</v>
      </c>
      <c r="CY3" s="4">
        <f>AVERAGE(Tabela13[[#This Row],[V46]],Tabela13[[#This Row],[V44]])</f>
        <v>1.6601921470342522</v>
      </c>
      <c r="CZ3" s="4">
        <f>AVERAGE(Tabela13[[#This Row],[V46]],Tabela13[[#This Row],[V45]])</f>
        <v>0.91019214703425233</v>
      </c>
      <c r="DA3" s="3">
        <f>_xlfn.STDEV.S(Tabela13[[#This Row],[V41]],Tabela13[[#This Row],[V42]])</f>
        <v>0.22654590692150461</v>
      </c>
      <c r="DB3" s="3">
        <f>_xlfn.STDEV.S(Tabela13[[#This Row],[V41]],Tabela13[[#This Row],[V43]])</f>
        <v>1.0606601717798212</v>
      </c>
      <c r="DC3" s="3">
        <f>_xlfn.STDEV.S(Tabela13[[#This Row],[V41]],Tabela13[[#This Row],[V44]])</f>
        <v>2.5744121574026519</v>
      </c>
      <c r="DD3" s="3">
        <f>_xlfn.STDEV.S(Tabela13[[#This Row],[V41]],Tabela13[[#This Row],[V45]])</f>
        <v>1.5137519856228305</v>
      </c>
      <c r="DE3" s="3">
        <f>_xlfn.STDEV.S(Tabela13[[#This Row],[V41]],Tabela13[[#This Row],[V46]])</f>
        <v>2.3478662504811472</v>
      </c>
      <c r="DF3" s="3">
        <f>_xlfn.STDEV.S(Tabela13[[#This Row],[V42]],Tabela13[[#This Row],[V41]])</f>
        <v>0.22654590692150461</v>
      </c>
      <c r="DG3" s="3">
        <f>_xlfn.STDEV.S(Tabela13[[#This Row],[V42]],Tabela13[[#This Row],[V43]])</f>
        <v>0.83411426485831686</v>
      </c>
      <c r="DH3" s="3">
        <f>_xlfn.STDEV.S(Tabela13[[#This Row],[V42]],Tabela13[[#This Row],[V44]])</f>
        <v>2.3478662504811472</v>
      </c>
      <c r="DI3" s="3">
        <f>_xlfn.STDEV.S(Tabela13[[#This Row],[V42]],Tabela13[[#This Row],[V45]])</f>
        <v>1.287206078701326</v>
      </c>
      <c r="DJ3" s="3">
        <f>_xlfn.STDEV.S(Tabela13[[#This Row],[V42]],Tabela13[[#This Row],[V46]])</f>
        <v>2.1213203435596424</v>
      </c>
      <c r="DK3" s="3">
        <f>_xlfn.STDEV.S(Tabela13[[#This Row],[V43]],Tabela13[[#This Row],[V41]])</f>
        <v>1.0606601717798212</v>
      </c>
      <c r="DL3" s="3">
        <f>_xlfn.STDEV.S(Tabela13[[#This Row],[V43]],Tabela13[[#This Row],[V42]])</f>
        <v>0.83411426485831686</v>
      </c>
      <c r="DM3" s="3">
        <f>_xlfn.STDEV.S(Tabela13[[#This Row],[V43]],Tabela13[[#This Row],[V44]])</f>
        <v>1.5137519856228305</v>
      </c>
      <c r="DN3" s="3">
        <f>_xlfn.STDEV.S(Tabela13[[#This Row],[V43]],Tabela13[[#This Row],[V45]])</f>
        <v>0.45309181384300917</v>
      </c>
      <c r="DO3" s="3">
        <f>_xlfn.STDEV.S(Tabela13[[#This Row],[V43]],Tabela13[[#This Row],[V46]])</f>
        <v>1.2872060787013258</v>
      </c>
      <c r="DP3" s="3">
        <f>_xlfn.STDEV.S(Tabela13[[#This Row],[V44]],Tabela13[[#This Row],[V41]])</f>
        <v>2.5744121574026519</v>
      </c>
      <c r="DQ3" s="3">
        <f>_xlfn.STDEV.S(Tabela13[[#This Row],[V44]],Tabela13[[#This Row],[V42]])</f>
        <v>2.3478662504811472</v>
      </c>
      <c r="DR3" s="3">
        <f>_xlfn.STDEV.S(Tabela13[[#This Row],[V44]],Tabela13[[#This Row],[V43]])</f>
        <v>1.5137519856228305</v>
      </c>
      <c r="DS3" s="3">
        <f>_xlfn.STDEV.S(Tabela13[[#This Row],[V44]],Tabela13[[#This Row],[V45]])</f>
        <v>1.0606601717798212</v>
      </c>
      <c r="DT3" s="3">
        <f>_xlfn.STDEV.S(Tabela13[[#This Row],[V44]],Tabela13[[#This Row],[V46]])</f>
        <v>0.22654590692150461</v>
      </c>
      <c r="DU3" s="3">
        <f>_xlfn.STDEV.S(Tabela13[[#This Row],[V45]],Tabela13[[#This Row],[V41]])</f>
        <v>1.5137519856228305</v>
      </c>
      <c r="DV3" s="3">
        <f>_xlfn.STDEV.S(Tabela13[[#This Row],[V45]],Tabela13[[#This Row],[V42]])</f>
        <v>1.287206078701326</v>
      </c>
      <c r="DW3" s="3">
        <f>_xlfn.STDEV.S(Tabela13[[#This Row],[V45]],Tabela13[[#This Row],[V43]])</f>
        <v>0.45309181384300917</v>
      </c>
      <c r="DX3" s="3">
        <f>_xlfn.STDEV.S(Tabela13[[#This Row],[V45]],Tabela13[[#This Row],[V44]])</f>
        <v>1.0606601717798212</v>
      </c>
      <c r="DY3" s="3">
        <f>_xlfn.STDEV.S(Tabela13[[#This Row],[V45]],Tabela13[[#This Row],[V46]])</f>
        <v>0.83411426485831663</v>
      </c>
      <c r="DZ3" s="3">
        <f>_xlfn.STDEV.S(Tabela13[[#This Row],[V46]],Tabela13[[#This Row],[V41]])</f>
        <v>2.3478662504811472</v>
      </c>
      <c r="EA3" s="3">
        <f>_xlfn.STDEV.S(Tabela13[[#This Row],[V46]],Tabela13[[#This Row],[V42]])</f>
        <v>2.1213203435596424</v>
      </c>
      <c r="EB3" s="3">
        <f>_xlfn.STDEV.S(Tabela13[[#This Row],[V46]],Tabela13[[#This Row],[V43]])</f>
        <v>1.2872060787013258</v>
      </c>
      <c r="EC3" s="3">
        <f>_xlfn.STDEV.S(Tabela13[[#This Row],[V46]],Tabela13[[#This Row],[V44]])</f>
        <v>0.22654590692150461</v>
      </c>
      <c r="ED3" s="3">
        <f>_xlfn.STDEV.S(Tabela13[[#This Row],[V46]],Tabela13[[#This Row],[V45]])</f>
        <v>0.83411426485831663</v>
      </c>
      <c r="EE3" s="3">
        <f t="shared" ref="EE3:EE66" si="19">DA3/BW3</f>
        <v>-0.13645764276514835</v>
      </c>
      <c r="EF3" s="3">
        <f t="shared" ref="EF3:EF66" si="20">DB3/BX3</f>
        <v>-0.99091529804522605</v>
      </c>
      <c r="EG3" s="3" t="str">
        <f t="shared" ref="EG3:EG66" si="21">IFERROR(DC3/BY3,"")</f>
        <v/>
      </c>
      <c r="EH3" s="3">
        <f t="shared" ref="EH3:EH66" si="22">IFERROR(DD3/BZ3,"")</f>
        <v>-2.0183359808304409</v>
      </c>
      <c r="EI3" s="3">
        <f t="shared" ref="EI3:EI66" si="23">IFERROR(DE3/CA3,"")</f>
        <v>-14.656562721386871</v>
      </c>
      <c r="EJ3" s="3">
        <f t="shared" ref="EJ3:EJ66" si="24">IFERROR(DF3/CB3,"")</f>
        <v>-0.13645764276514835</v>
      </c>
      <c r="EK3" s="3">
        <f t="shared" ref="EK3:EK66" si="25">IFERROR(DG3/CC3,"")</f>
        <v>-0.91641558057402972</v>
      </c>
      <c r="EL3" s="3">
        <f t="shared" ref="EL3:EL66" si="26">IFERROR(DH3/CD3,"")</f>
        <v>14.656562721386871</v>
      </c>
      <c r="EM3" s="3">
        <f t="shared" ref="EM3:EM66" si="27">IFERROR(DI3/CE3,"")</f>
        <v>-2.1824159719624467</v>
      </c>
      <c r="EN3" s="3" t="str">
        <f t="shared" ref="EN3:EN66" si="28">IFERROR(DJ3/CF3,"")</f>
        <v/>
      </c>
      <c r="EO3" s="3">
        <f t="shared" ref="EO3:EO66" si="29">IFERROR(DK3/CG3,"")</f>
        <v>-0.99091529804522605</v>
      </c>
      <c r="EP3" s="3">
        <f t="shared" ref="EP3:EP66" si="30">IFERROR(DL3/CH3,"")</f>
        <v>-0.91641558057402972</v>
      </c>
      <c r="EQ3" s="3">
        <f t="shared" ref="EQ3:EQ66" si="31">IFERROR(DM3/CI3,"")</f>
        <v>2.0183359808304409</v>
      </c>
      <c r="ER3" s="3" t="str">
        <f t="shared" ref="ER3:ER66" si="32">IFERROR(DN3/CJ3,"")</f>
        <v/>
      </c>
      <c r="ES3" s="3" t="str">
        <f t="shared" ref="ES3:ES66" si="33">IFERROR(D3/CK3,"")</f>
        <v/>
      </c>
      <c r="ET3" s="3" t="str">
        <f t="shared" ref="ET3:ET66" si="34">IFERROR(DP3/CL3,"")</f>
        <v/>
      </c>
      <c r="EU3" s="3" t="str">
        <f t="shared" ref="EU3:EU66" si="35">IFERROR(D13/CM3,"")</f>
        <v/>
      </c>
      <c r="EV3" s="3">
        <f t="shared" ref="EV3:EV66" si="36">IFERROR(DR3/CN3,"")</f>
        <v>2.0183359808304409</v>
      </c>
      <c r="EW3" s="3">
        <f t="shared" ref="EW3:EW66" si="37">IFERROR(DS3/CO3,"")</f>
        <v>0.99091529804522605</v>
      </c>
      <c r="EX3" s="3">
        <f t="shared" ref="EX3:EX66" si="38">IFERROR(DT3/CP3,"")</f>
        <v>0.13645764276514835</v>
      </c>
      <c r="EY3" s="3">
        <f t="shared" ref="EY3:EY66" si="39">IFERROR(DU3/CQ3,"")</f>
        <v>-2.0183359808304409</v>
      </c>
      <c r="EZ3" s="3">
        <f t="shared" ref="EZ3:EZ66" si="40">IFERROR(DV3/CR3,"")</f>
        <v>-2.1824159719624467</v>
      </c>
      <c r="FA3" s="3" t="str">
        <f t="shared" ref="FA3:FA66" si="41">IFERROR(DW3/CS3,"")</f>
        <v/>
      </c>
      <c r="FB3" s="3">
        <f t="shared" ref="FB3:FB66" si="42">IFERROR(DX3/CT3,"")</f>
        <v>0.99091529804522605</v>
      </c>
      <c r="FC3" s="3">
        <f t="shared" ref="FC3:FC66" si="43">IFERROR(DY3/CU3,"")</f>
        <v>0.91641558057402939</v>
      </c>
      <c r="FD3" s="3">
        <f t="shared" ref="FD3:FD66" si="44">IFERROR(DZ3/CV3,"")</f>
        <v>-14.656562721386871</v>
      </c>
      <c r="FE3" s="3" t="str">
        <f t="shared" ref="FE3:FE66" si="45">IFERROR(EA3/CW3,"")</f>
        <v/>
      </c>
      <c r="FF3" s="3">
        <f t="shared" ref="FF3:FF66" si="46">IFERROR(EB3/CX3,"")</f>
        <v>2.1824159719624459</v>
      </c>
      <c r="FG3" s="3">
        <f t="shared" ref="FG3:FG66" si="47">IFERROR(EC3/CY3,"")</f>
        <v>0.13645764276514835</v>
      </c>
      <c r="FH3" s="3">
        <f t="shared" ref="FH3:FH66" si="48">IFERROR(ED3/CZ3,"")</f>
        <v>0.91641558057402939</v>
      </c>
      <c r="FI3" s="4">
        <f t="shared" ref="FI3:FI66" si="49">(F3*Z3)</f>
        <v>0</v>
      </c>
      <c r="FJ3" s="4">
        <f t="shared" ref="FJ3:FJ66" si="50">(G3*X3)</f>
        <v>0.33333333333333331</v>
      </c>
      <c r="FK3" s="4">
        <f t="shared" ref="FK3:FK34" si="51">((1/S3)*3+(1/T3))</f>
        <v>0.49722442505947662</v>
      </c>
      <c r="FL3" s="4">
        <f t="shared" ref="FL3:FL66" si="52">((1/U3)*3+(1/T3))</f>
        <v>2.321966693100713</v>
      </c>
      <c r="FM3" s="4">
        <f>Tabela13[[#This Row],[V139]]-Tabela13[[#This Row],[V140]]</f>
        <v>-1.8247422680412364</v>
      </c>
      <c r="FN3" s="4">
        <f>Tabela13[[#This Row],[V1]]-Tabela13[[#This Row],[V2]]/2</f>
        <v>-0.88241436925647454</v>
      </c>
      <c r="FO3" s="4">
        <f>Tabela13[[#This Row],[V1]]-Tabela13[[#This Row],[V3]]/2</f>
        <v>-0.72222222222222221</v>
      </c>
      <c r="FP3" s="4">
        <f>Tabela13[[#This Row],[V1]]-Tabela13[[#This Row],[V4]]/2</f>
        <v>-0.13241436925647451</v>
      </c>
      <c r="FQ3" s="4">
        <f>Tabela13[[#This Row],[V2]]-Tabela13[[#This Row],[V1]]/2</f>
        <v>1.8481620718462826</v>
      </c>
      <c r="FR3" s="4">
        <f>Tabela13[[#This Row],[V2]]-Tabela13[[#This Row],[V3]]/2</f>
        <v>1.0981620718462826</v>
      </c>
      <c r="FS3" s="4">
        <f>Tabela13[[#This Row],[V2]]-Tabela13[[#This Row],[V4]]/2</f>
        <v>1.6879699248120301</v>
      </c>
      <c r="FT3" s="4">
        <f t="shared" ref="FT3:FT66" si="53">ATAN(FN3)</f>
        <v>-0.72301389070521904</v>
      </c>
      <c r="FU3" s="4">
        <f t="shared" ref="FU3:FU66" si="54">ATAN(FO3)</f>
        <v>-0.62548504023922902</v>
      </c>
      <c r="FV3" s="4">
        <f t="shared" ref="FV3:FV66" si="55">ATAN(FP3)</f>
        <v>-0.13164851152636731</v>
      </c>
      <c r="FW3" s="4">
        <f t="shared" ref="FW3:FW66" si="56">ATAN(FQ3)</f>
        <v>1.0748287477814187</v>
      </c>
      <c r="FX3" s="4">
        <f t="shared" ref="FX3:FX66" si="57">ATAN(FR3)</f>
        <v>0.83214886368085372</v>
      </c>
      <c r="FY3" s="4">
        <f t="shared" ref="FY3:FY66" si="58">ATAN(FS3)</f>
        <v>1.0359633605849685</v>
      </c>
      <c r="FZ3" s="4">
        <f t="shared" ref="FZ3:FZ66" si="59">DEGREES(FT3)*PI()</f>
        <v>-130.14250032693943</v>
      </c>
      <c r="GA3" s="4">
        <f t="shared" ref="GA3:GA66" si="60">DEGREES(FU3)*PI()</f>
        <v>-112.58730724306122</v>
      </c>
      <c r="GB3" s="4">
        <f t="shared" ref="GB3:GB66" si="61">DEGREES(FV3)*PI()</f>
        <v>-23.696732074746116</v>
      </c>
      <c r="GC3" s="4">
        <f t="shared" ref="GC3:GC66" si="62">DEGREES(FW3)*PI()</f>
        <v>193.46917460065535</v>
      </c>
      <c r="GD3" s="4">
        <f t="shared" ref="GD3:GD66" si="63">DEGREES(FX3)*PI()</f>
        <v>149.78679546255367</v>
      </c>
      <c r="GE3" s="4">
        <f t="shared" ref="GE3:GE66" si="64">DEGREES(FY3)*PI()</f>
        <v>186.47340490529433</v>
      </c>
      <c r="GF3" s="4">
        <f>Tabela13[[#This Row],[V1]]-Tabela13[[#This Row],[V2]]/Tabela13[[#This Row],[V2]]</f>
        <v>-0.94444444444444442</v>
      </c>
      <c r="GG3" s="4">
        <f>Tabela13[[#This Row],[V1]]-Tabela13[[#This Row],[V3]]/Tabela13[[#This Row],[V3]]</f>
        <v>-0.94444444444444442</v>
      </c>
      <c r="GH3" s="4">
        <f>Tabela13[[#This Row],[V1]]-Tabela13[[#This Row],[V4]]/Tabela13[[#This Row],[V4]]</f>
        <v>-0.94444444444444442</v>
      </c>
      <c r="GI3" s="4">
        <f>Tabela13[[#This Row],[V2]]-Tabela13[[#This Row],[V1]]/Tabela13[[#This Row],[V1]]</f>
        <v>0.87593984962406024</v>
      </c>
      <c r="GJ3" s="4">
        <f>Tabela13[[#This Row],[V2]]-Tabela13[[#This Row],[V3]]/Tabela13[[#This Row],[V3]]</f>
        <v>0.87593984962406024</v>
      </c>
      <c r="GK3" s="4">
        <f>Tabela13[[#This Row],[V2]]-Tabela13[[#This Row],[V4]]/Tabela13[[#This Row],[V4]]</f>
        <v>0.87593984962406024</v>
      </c>
      <c r="GL3" s="4">
        <f t="shared" ref="GL3:GL66" si="65">_xlfn.STDEV.S(AC3:AF3)</f>
        <v>0.88555935165027633</v>
      </c>
      <c r="GM3" s="4">
        <f t="shared" ref="GM3:GM66" si="66">AVERAGE(AC3:AF3)</f>
        <v>0.96574770258980791</v>
      </c>
      <c r="GN3" s="4">
        <f t="shared" ref="GN3:GN66" si="67">GL3/GM3</f>
        <v>0.91696759855136734</v>
      </c>
      <c r="GO3" s="3">
        <f t="shared" ref="GO3:GO66" si="68">IF(H3="H",1,0)</f>
        <v>0</v>
      </c>
      <c r="GP3" s="3">
        <v>100</v>
      </c>
      <c r="GQ3" s="3">
        <f t="shared" ref="GQ3:GQ66" si="69">IF(H3="H",I3-1,-1)</f>
        <v>-1</v>
      </c>
      <c r="GR3" s="3">
        <f t="shared" ref="GR3:GR66" si="70">GQ3*100</f>
        <v>-100</v>
      </c>
      <c r="GS3" s="34">
        <f>COUNTIF($D$2:D2,Tabela13[[#This Row],[HomeTeam]])</f>
        <v>0</v>
      </c>
      <c r="GT3" s="34">
        <f>COUNTIF($E$2:E2,Tabela13[[#This Row],[AwayTeam]])</f>
        <v>0</v>
      </c>
      <c r="GU3" s="3" t="str">
        <f>IFERROR(AVERAGEIFS($AD$2:AD2,$D$2:D2,Tabela13[[#This Row],[HomeTeam]],$GS$2:GS2,"&gt;="&amp;Tabela13[[#This Row],[Contagem_H]]-5),"")</f>
        <v/>
      </c>
      <c r="GV3" s="3" t="str">
        <f>IFERROR(AVERAGEIFS($G$2:G2,$E$2:E2,Tabela13[[#This Row],[AwayTeam]],$GT$2:GT2,"&gt;="&amp;Tabela13[[#This Row],[Contagem_A]]-5),"")</f>
        <v/>
      </c>
      <c r="GW3" s="3" t="str">
        <f>IFERROR(AVERAGEIFS($GQ$2:GQ2,$D$2:D2,Tabela13[[#This Row],[HomeTeam]],$GS$2:GS2,"&gt;="&amp;Tabela13[[#This Row],[Contagem_H]]-5),"")</f>
        <v/>
      </c>
    </row>
    <row r="4" spans="1:211" x14ac:dyDescent="0.25">
      <c r="A4" t="s">
        <v>127</v>
      </c>
      <c r="B4" t="s">
        <v>131</v>
      </c>
      <c r="C4" t="s">
        <v>132</v>
      </c>
      <c r="D4" t="s">
        <v>12</v>
      </c>
      <c r="E4" t="s">
        <v>133</v>
      </c>
      <c r="F4" s="3">
        <v>2</v>
      </c>
      <c r="G4" s="3">
        <v>1</v>
      </c>
      <c r="H4" s="3" t="str">
        <f t="shared" ref="H4:H67" si="71">IF(F4&gt;G4,"H",IF(F4=G4,"D","A"))</f>
        <v>H</v>
      </c>
      <c r="I4" s="3">
        <v>1.18</v>
      </c>
      <c r="J4" s="3">
        <v>7</v>
      </c>
      <c r="K4" s="3">
        <v>15</v>
      </c>
      <c r="L4" s="3">
        <v>1.5</v>
      </c>
      <c r="M4" s="3">
        <v>2.63</v>
      </c>
      <c r="N4" s="3">
        <f t="shared" si="0"/>
        <v>3</v>
      </c>
      <c r="O4" s="3">
        <f t="shared" si="1"/>
        <v>3</v>
      </c>
      <c r="P4" s="3">
        <f t="shared" si="2"/>
        <v>0</v>
      </c>
      <c r="Q4" s="3">
        <f t="shared" si="3"/>
        <v>5.6981436642453698E-2</v>
      </c>
      <c r="R4" s="3">
        <f t="shared" si="4"/>
        <v>4.6894803548795938E-2</v>
      </c>
      <c r="S4" s="3">
        <f t="shared" si="5"/>
        <v>1.2472380952380953</v>
      </c>
      <c r="T4" s="3">
        <f t="shared" si="6"/>
        <v>7.3988700564971754</v>
      </c>
      <c r="U4" s="3">
        <f t="shared" si="7"/>
        <v>15.854721549636805</v>
      </c>
      <c r="V4" s="3">
        <f t="shared" si="8"/>
        <v>1.5854721549636805</v>
      </c>
      <c r="W4" s="3">
        <f t="shared" si="9"/>
        <v>2.7798611783696532</v>
      </c>
      <c r="X4" s="4">
        <f t="shared" si="10"/>
        <v>0.84745762711864414</v>
      </c>
      <c r="Y4" s="4">
        <f t="shared" si="11"/>
        <v>0.14285714285714285</v>
      </c>
      <c r="Z4" s="4">
        <f t="shared" si="12"/>
        <v>6.6666666666666666E-2</v>
      </c>
      <c r="AA4" s="4">
        <f t="shared" si="13"/>
        <v>0.66666666666666663</v>
      </c>
      <c r="AB4" s="4">
        <f t="shared" si="14"/>
        <v>0.38022813688212931</v>
      </c>
      <c r="AC4" s="4">
        <f t="shared" si="15"/>
        <v>1.423728813559322</v>
      </c>
      <c r="AD4" s="4">
        <f t="shared" si="16"/>
        <v>0.53333333333333333</v>
      </c>
      <c r="AE4" s="4">
        <f t="shared" si="17"/>
        <v>0.92372881355932202</v>
      </c>
      <c r="AF4" s="4">
        <f t="shared" si="18"/>
        <v>1.0333333333333334</v>
      </c>
      <c r="AG4" s="4">
        <f>IFERROR(AVERAGE(Tabela13[[#This Row],[V1]],Tabela13[[#This Row],[V2]]),"")</f>
        <v>0.97853107344632773</v>
      </c>
      <c r="AH4" s="4">
        <f>IFERROR(AVERAGE(Tabela13[[#This Row],[V1]],Tabela13[[#This Row],[V3]]),"")</f>
        <v>1.173728813559322</v>
      </c>
      <c r="AI4" s="4">
        <f>IFERROR(AVERAGE(Tabela13[[#This Row],[V1]],Tabela13[[#This Row],[V4]]),"")</f>
        <v>1.2285310734463277</v>
      </c>
      <c r="AJ4" s="4">
        <f>IFERROR(AVERAGE(Tabela13[[#This Row],[V2]],Tabela13[[#This Row],[V1]]),"")</f>
        <v>0.97853107344632773</v>
      </c>
      <c r="AK4" s="4">
        <f>IFERROR(AVERAGE(Tabela13[[#This Row],[V2]],Tabela13[[#This Row],[V3]]),"")</f>
        <v>0.72853107344632773</v>
      </c>
      <c r="AL4" s="4">
        <f>IFERROR(AVERAGE(Tabela13[[#This Row],[V2]],Tabela13[[#This Row],[V4]]),"")</f>
        <v>0.78333333333333344</v>
      </c>
      <c r="AM4" s="4">
        <f>IFERROR(AVERAGE(Tabela13[[#This Row],[V3]],Tabela13[[#This Row],[V1]]),"")</f>
        <v>1.173728813559322</v>
      </c>
      <c r="AN4" s="4">
        <f>IFERROR(AVERAGE(Tabela13[[#This Row],[V3]],Tabela13[[#This Row],[V2]]),"")</f>
        <v>0.72853107344632773</v>
      </c>
      <c r="AO4" s="4">
        <f>IFERROR(AVERAGE(Tabela13[[#This Row],[V3]],Tabela13[[#This Row],[V4]]),"")</f>
        <v>0.97853107344632773</v>
      </c>
      <c r="AP4" s="4">
        <f>IFERROR(AVERAGE(Tabela13[[#This Row],[V4]],Tabela13[[#This Row],[V1]]),"")</f>
        <v>1.2285310734463277</v>
      </c>
      <c r="AQ4" s="4">
        <f>IFERROR(AVERAGE(Tabela13[[#This Row],[V4]],Tabela13[[#This Row],[V2]]),"")</f>
        <v>0.78333333333333344</v>
      </c>
      <c r="AR4" s="4">
        <f>IFERROR(AVERAGE(Tabela13[[#This Row],[V4]],Tabela13[[#This Row],[V3]]),"")</f>
        <v>0.97853107344632773</v>
      </c>
      <c r="AS4" s="4">
        <f>_xlfn.STDEV.S(Tabela13[[#This Row],[V1]:[V2]])</f>
        <v>0.6296046820056489</v>
      </c>
      <c r="AT4" s="4">
        <f>_xlfn.STDEV.S(Tabela13[[#This Row],[V1]],Tabela13[[#This Row],[V3]])</f>
        <v>0.35355339059327379</v>
      </c>
      <c r="AU4" s="4">
        <f>_xlfn.STDEV.S(Tabela13[[#This Row],[V1]],Tabela13[[#This Row],[V4]])</f>
        <v>0.2760512914123745</v>
      </c>
      <c r="AV4" s="4">
        <f>_xlfn.STDEV.S(Tabela13[[#This Row],[V2]],Tabela13[[#This Row],[V1]])</f>
        <v>0.6296046820056489</v>
      </c>
      <c r="AW4" s="4">
        <f>_xlfn.STDEV.S(Tabela13[[#This Row],[V2]],Tabela13[[#This Row],[V3]])</f>
        <v>0.27605129141237489</v>
      </c>
      <c r="AX4" s="4">
        <f>_xlfn.STDEV.S(Tabela13[[#This Row],[V42]],Tabela13[[#This Row],[V44]])</f>
        <v>0.98315807259892274</v>
      </c>
      <c r="AY4" s="4">
        <f>_xlfn.STDEV.S(Tabela13[[#This Row],[V3]],Tabela13[[#This Row],[V1]])</f>
        <v>0.35355339059327379</v>
      </c>
      <c r="AZ4" s="4">
        <f>_xlfn.STDEV.S(Tabela13[[#This Row],[V3]],Tabela13[[#This Row],[V2]])</f>
        <v>0.27605129141237489</v>
      </c>
      <c r="BA4" s="4">
        <f>_xlfn.STDEV.S(Tabela13[[#This Row],[V3]],Tabela13[[#This Row],[V4]])</f>
        <v>7.7502099180898523E-2</v>
      </c>
      <c r="BB4" s="4">
        <f>_xlfn.STDEV.S(Tabela13[[#This Row],[V4]],Tabela13[[#This Row],[V1]])</f>
        <v>0.2760512914123745</v>
      </c>
      <c r="BC4" s="4">
        <f>_xlfn.STDEV.S(Tabela13[[#This Row],[V4]],Tabela13[[#This Row],[V2]])</f>
        <v>0.35355339059327379</v>
      </c>
      <c r="BD4" s="4">
        <f>_xlfn.STDEV.S(Tabela13[[#This Row],[V4]],Tabela13[[#This Row],[V3]])</f>
        <v>7.7502099180898523E-2</v>
      </c>
      <c r="BE4" s="4">
        <f>Tabela13[[#This Row],[V17]]/Tabela13[[#This Row],[V5]]</f>
        <v>0.64341817964780512</v>
      </c>
      <c r="BF4" s="4">
        <f>Tabela13[[#This Row],[V18]]/Tabela13[[#This Row],[V6]]</f>
        <v>0.30122238332134516</v>
      </c>
      <c r="BG4" s="4">
        <f>Tabela13[[#This Row],[V19]]/Tabela13[[#This Row],[V7]]</f>
        <v>0.22470029238901026</v>
      </c>
      <c r="BH4" s="4">
        <f>Tabela13[[#This Row],[V20]]/Tabela13[[#This Row],[V8]]</f>
        <v>0.64341817964780512</v>
      </c>
      <c r="BI4" s="4">
        <f>Tabela13[[#This Row],[V21]]/Tabela13[[#This Row],[V9]]</f>
        <v>0.37891491725467508</v>
      </c>
      <c r="BJ4" s="4">
        <f>Tabela13[[#This Row],[V22]]/Tabela13[[#This Row],[V10]]</f>
        <v>1.2550954118284119</v>
      </c>
      <c r="BK4" s="4">
        <f>Tabela13[[#This Row],[V23]]/Tabela13[[#This Row],[V11]]</f>
        <v>0.30122238332134516</v>
      </c>
      <c r="BL4" s="4">
        <f>Tabela13[[#This Row],[V24]]/Tabela13[[#This Row],[V12]]</f>
        <v>0.37891491725467508</v>
      </c>
      <c r="BM4" s="4">
        <f>Tabela13[[#This Row],[V25]]/Tabela13[[#This Row],[V13]]</f>
        <v>7.9202491657153803E-2</v>
      </c>
      <c r="BN4" s="4">
        <f>Tabela13[[#This Row],[V26]]/Tabela13[[#This Row],[V14]]</f>
        <v>0.22470029238901026</v>
      </c>
      <c r="BO4" s="4">
        <f>Tabela13[[#This Row],[V27]]/Tabela13[[#This Row],[V15]]</f>
        <v>0.45134475394886009</v>
      </c>
      <c r="BP4" s="4">
        <f>Tabela13[[#This Row],[V28]]/Tabela13[[#This Row],[V16]]</f>
        <v>7.9202491657153803E-2</v>
      </c>
      <c r="BQ4" s="4">
        <f>Tabela13[[#This Row],[V1]]-Tabela13[[#This Row],[V2]]</f>
        <v>0.89039548022598869</v>
      </c>
      <c r="BR4" s="4">
        <f>Tabela13[[#This Row],[V1]]-Tabela13[[#This Row],[V3]]</f>
        <v>0.5</v>
      </c>
      <c r="BS4" s="4">
        <f>Tabela13[[#This Row],[V1]]-Tabela13[[#This Row],[V4]]</f>
        <v>0.39039548022598858</v>
      </c>
      <c r="BT4" s="4">
        <f>Tabela13[[#This Row],[V2]]-Tabela13[[#This Row],[V1]]</f>
        <v>-0.89039548022598869</v>
      </c>
      <c r="BU4" s="4">
        <f>Tabela13[[#This Row],[V2]]-Tabela13[[#This Row],[V3]]</f>
        <v>-0.39039548022598869</v>
      </c>
      <c r="BV4" s="4">
        <f>Tabela13[[#This Row],[V2]]-Tabela13[[#This Row],[V4]]</f>
        <v>-0.50000000000000011</v>
      </c>
      <c r="BW4" s="4">
        <f>AVERAGE(Tabela13[[#This Row],[V41]],Tabela13[[#This Row],[V42]])</f>
        <v>0.69519774011299429</v>
      </c>
      <c r="BX4" s="4">
        <f>AVERAGE(Tabela13[[#This Row],[V41]],Tabela13[[#This Row],[V43]])</f>
        <v>0.64039548022598858</v>
      </c>
      <c r="BY4" s="4">
        <f>AVERAGE(Tabela13[[#This Row],[V41]],Tabela13[[#This Row],[V44]])</f>
        <v>0</v>
      </c>
      <c r="BZ4" s="4">
        <f>AVERAGE(Tabela13[[#This Row],[V41]],Tabela13[[#This Row],[V45]])</f>
        <v>0.25</v>
      </c>
      <c r="CA4" s="4">
        <f>AVERAGE(Tabela13[[#This Row],[V41]],Tabela13[[#This Row],[V46]])</f>
        <v>0.19519774011299429</v>
      </c>
      <c r="CB4" s="4">
        <f>AVERAGE(Tabela13[[#This Row],[V42]],Tabela13[[#This Row],[V41]])</f>
        <v>0.69519774011299429</v>
      </c>
      <c r="CC4" s="4">
        <f>AVERAGE(Tabela13[[#This Row],[V42]],Tabela13[[#This Row],[V43]])</f>
        <v>0.44519774011299429</v>
      </c>
      <c r="CD4" s="4">
        <f>AVERAGE(Tabela13[[#This Row],[V42]],Tabela13[[#This Row],[V44]])</f>
        <v>-0.19519774011299434</v>
      </c>
      <c r="CE4" s="4">
        <f>AVERAGE(Tabela13[[#This Row],[V42]],Tabela13[[#This Row],[V45]])</f>
        <v>5.4802259887005655E-2</v>
      </c>
      <c r="CF4" s="4">
        <f>AVERAGE(Tabela13[[#This Row],[V42]],Tabela13[[#This Row],[V46]])</f>
        <v>0</v>
      </c>
      <c r="CG4" s="4">
        <f>AVERAGE(Tabela13[[#This Row],[V43]],Tabela13[[#This Row],[V41]])</f>
        <v>0.64039548022598858</v>
      </c>
      <c r="CH4" s="4">
        <f>AVERAGE(Tabela13[[#This Row],[V43]],Tabela13[[#This Row],[V42]])</f>
        <v>0.44519774011299429</v>
      </c>
      <c r="CI4" s="4">
        <f>AVERAGE(Tabela13[[#This Row],[V43]],Tabela13[[#This Row],[V44]])</f>
        <v>-0.25000000000000006</v>
      </c>
      <c r="CJ4" s="4">
        <f>AVERAGE(Tabela13[[#This Row],[V43]],Tabela13[[#This Row],[V45]])</f>
        <v>0</v>
      </c>
      <c r="CK4" s="4">
        <f>AVERAGE(Tabela13[[#This Row],[V43]],Tabela13[[#This Row],[V46]])</f>
        <v>-5.4802259887005766E-2</v>
      </c>
      <c r="CL4" s="4">
        <f>AVERAGE(Tabela13[[#This Row],[V44]],Tabela13[[#This Row],[V41]])</f>
        <v>0</v>
      </c>
      <c r="CM4" s="4">
        <f>AVERAGE(Tabela13[[#This Row],[V44]],Tabela13[[#This Row],[V42]])</f>
        <v>-0.19519774011299434</v>
      </c>
      <c r="CN4" s="4">
        <f>AVERAGE(Tabela13[[#This Row],[V44]],Tabela13[[#This Row],[V43]])</f>
        <v>-0.25000000000000006</v>
      </c>
      <c r="CO4" s="4">
        <f>AVERAGE(Tabela13[[#This Row],[V44]],Tabela13[[#This Row],[V45]])</f>
        <v>-0.64039548022598869</v>
      </c>
      <c r="CP4" s="4">
        <f>AVERAGE(Tabela13[[#This Row],[V44]],Tabela13[[#This Row],[V46]])</f>
        <v>-0.6951977401129944</v>
      </c>
      <c r="CQ4" s="4">
        <f>AVERAGE(Tabela13[[#This Row],[V45]],Tabela13[[#This Row],[V41]])</f>
        <v>0.25</v>
      </c>
      <c r="CR4" s="4">
        <f>AVERAGE(Tabela13[[#This Row],[V45]],Tabela13[[#This Row],[V42]])</f>
        <v>5.4802259887005655E-2</v>
      </c>
      <c r="CS4" s="4">
        <f>AVERAGE(Tabela13[[#This Row],[V45]],Tabela13[[#This Row],[V43]])</f>
        <v>0</v>
      </c>
      <c r="CT4" s="4">
        <f>AVERAGE(Tabela13[[#This Row],[V45]],Tabela13[[#This Row],[V44]])</f>
        <v>-0.64039548022598869</v>
      </c>
      <c r="CU4" s="4">
        <f>AVERAGE(Tabela13[[#This Row],[V45]],Tabela13[[#This Row],[V46]])</f>
        <v>-0.4451977401129944</v>
      </c>
      <c r="CV4" s="4">
        <f>AVERAGE(Tabela13[[#This Row],[V46]],Tabela13[[#This Row],[V41]])</f>
        <v>0.19519774011299429</v>
      </c>
      <c r="CW4" s="4">
        <f>AVERAGE(Tabela13[[#This Row],[V46]],Tabela13[[#This Row],[V42]])</f>
        <v>0</v>
      </c>
      <c r="CX4" s="4">
        <f>AVERAGE(Tabela13[[#This Row],[V46]],Tabela13[[#This Row],[V43]])</f>
        <v>-5.4802259887005766E-2</v>
      </c>
      <c r="CY4" s="4">
        <f>AVERAGE(Tabela13[[#This Row],[V46]],Tabela13[[#This Row],[V44]])</f>
        <v>-0.6951977401129944</v>
      </c>
      <c r="CZ4" s="4">
        <f>AVERAGE(Tabela13[[#This Row],[V46]],Tabela13[[#This Row],[V45]])</f>
        <v>-0.4451977401129944</v>
      </c>
      <c r="DA4" s="3">
        <f>_xlfn.STDEV.S(Tabela13[[#This Row],[V41]],Tabela13[[#This Row],[V42]])</f>
        <v>0.27605129141237533</v>
      </c>
      <c r="DB4" s="3">
        <f>_xlfn.STDEV.S(Tabela13[[#This Row],[V41]],Tabela13[[#This Row],[V43]])</f>
        <v>0.3535533905932739</v>
      </c>
      <c r="DC4" s="3">
        <f>_xlfn.STDEV.S(Tabela13[[#This Row],[V41]],Tabela13[[#This Row],[V44]])</f>
        <v>1.2592093640112982</v>
      </c>
      <c r="DD4" s="3">
        <f>_xlfn.STDEV.S(Tabela13[[#This Row],[V41]],Tabela13[[#This Row],[V45]])</f>
        <v>0.9056559734180244</v>
      </c>
      <c r="DE4" s="3">
        <f>_xlfn.STDEV.S(Tabela13[[#This Row],[V41]],Tabela13[[#This Row],[V46]])</f>
        <v>0.98315807259892285</v>
      </c>
      <c r="DF4" s="3">
        <f>_xlfn.STDEV.S(Tabela13[[#This Row],[V42]],Tabela13[[#This Row],[V41]])</f>
        <v>0.27605129141237533</v>
      </c>
      <c r="DG4" s="3">
        <f>_xlfn.STDEV.S(Tabela13[[#This Row],[V42]],Tabela13[[#This Row],[V43]])</f>
        <v>7.7502099180898384E-2</v>
      </c>
      <c r="DH4" s="3">
        <f>_xlfn.STDEV.S(Tabela13[[#This Row],[V42]],Tabela13[[#This Row],[V44]])</f>
        <v>0.98315807259892274</v>
      </c>
      <c r="DI4" s="3">
        <f>_xlfn.STDEV.S(Tabela13[[#This Row],[V42]],Tabela13[[#This Row],[V45]])</f>
        <v>0.62960468200564912</v>
      </c>
      <c r="DJ4" s="3">
        <f>_xlfn.STDEV.S(Tabela13[[#This Row],[V42]],Tabela13[[#This Row],[V46]])</f>
        <v>0.70710678118654757</v>
      </c>
      <c r="DK4" s="3">
        <f>_xlfn.STDEV.S(Tabela13[[#This Row],[V43]],Tabela13[[#This Row],[V41]])</f>
        <v>0.3535533905932739</v>
      </c>
      <c r="DL4" s="3">
        <f>_xlfn.STDEV.S(Tabela13[[#This Row],[V43]],Tabela13[[#This Row],[V42]])</f>
        <v>7.7502099180898384E-2</v>
      </c>
      <c r="DM4" s="3">
        <f>_xlfn.STDEV.S(Tabela13[[#This Row],[V43]],Tabela13[[#This Row],[V44]])</f>
        <v>0.90565597341802428</v>
      </c>
      <c r="DN4" s="3">
        <f>_xlfn.STDEV.S(Tabela13[[#This Row],[V43]],Tabela13[[#This Row],[V45]])</f>
        <v>0.55210258282475055</v>
      </c>
      <c r="DO4" s="3">
        <f>_xlfn.STDEV.S(Tabela13[[#This Row],[V43]],Tabela13[[#This Row],[V46]])</f>
        <v>0.62960468200564901</v>
      </c>
      <c r="DP4" s="3">
        <f>_xlfn.STDEV.S(Tabela13[[#This Row],[V44]],Tabela13[[#This Row],[V41]])</f>
        <v>1.2592093640112982</v>
      </c>
      <c r="DQ4" s="3">
        <f>_xlfn.STDEV.S(Tabela13[[#This Row],[V44]],Tabela13[[#This Row],[V42]])</f>
        <v>0.98315807259892274</v>
      </c>
      <c r="DR4" s="3">
        <f>_xlfn.STDEV.S(Tabela13[[#This Row],[V44]],Tabela13[[#This Row],[V43]])</f>
        <v>0.90565597341802428</v>
      </c>
      <c r="DS4" s="3">
        <f>_xlfn.STDEV.S(Tabela13[[#This Row],[V44]],Tabela13[[#This Row],[V45]])</f>
        <v>0.35355339059327379</v>
      </c>
      <c r="DT4" s="3">
        <f>_xlfn.STDEV.S(Tabela13[[#This Row],[V44]],Tabela13[[#This Row],[V46]])</f>
        <v>0.27605129141237533</v>
      </c>
      <c r="DU4" s="3">
        <f>_xlfn.STDEV.S(Tabela13[[#This Row],[V45]],Tabela13[[#This Row],[V41]])</f>
        <v>0.9056559734180244</v>
      </c>
      <c r="DV4" s="3">
        <f>_xlfn.STDEV.S(Tabela13[[#This Row],[V45]],Tabela13[[#This Row],[V42]])</f>
        <v>0.62960468200564912</v>
      </c>
      <c r="DW4" s="3">
        <f>_xlfn.STDEV.S(Tabela13[[#This Row],[V45]],Tabela13[[#This Row],[V43]])</f>
        <v>0.55210258282475055</v>
      </c>
      <c r="DX4" s="3">
        <f>_xlfn.STDEV.S(Tabela13[[#This Row],[V45]],Tabela13[[#This Row],[V44]])</f>
        <v>0.35355339059327379</v>
      </c>
      <c r="DY4" s="3">
        <f>_xlfn.STDEV.S(Tabela13[[#This Row],[V45]],Tabela13[[#This Row],[V46]])</f>
        <v>7.7502099180898384E-2</v>
      </c>
      <c r="DZ4" s="3">
        <f>_xlfn.STDEV.S(Tabela13[[#This Row],[V46]],Tabela13[[#This Row],[V41]])</f>
        <v>0.98315807259892285</v>
      </c>
      <c r="EA4" s="3">
        <f>_xlfn.STDEV.S(Tabela13[[#This Row],[V46]],Tabela13[[#This Row],[V42]])</f>
        <v>0.70710678118654757</v>
      </c>
      <c r="EB4" s="3">
        <f>_xlfn.STDEV.S(Tabela13[[#This Row],[V46]],Tabela13[[#This Row],[V43]])</f>
        <v>0.62960468200564901</v>
      </c>
      <c r="EC4" s="3">
        <f>_xlfn.STDEV.S(Tabela13[[#This Row],[V46]],Tabela13[[#This Row],[V44]])</f>
        <v>0.27605129141237533</v>
      </c>
      <c r="ED4" s="3">
        <f>_xlfn.STDEV.S(Tabela13[[#This Row],[V46]],Tabela13[[#This Row],[V45]])</f>
        <v>7.7502099180898384E-2</v>
      </c>
      <c r="EE4" s="3">
        <f t="shared" si="19"/>
        <v>0.39708312539610269</v>
      </c>
      <c r="EF4" s="3">
        <f t="shared" si="20"/>
        <v>0.5520860179533259</v>
      </c>
      <c r="EG4" s="3" t="str">
        <f t="shared" si="21"/>
        <v/>
      </c>
      <c r="EH4" s="3">
        <f t="shared" si="22"/>
        <v>3.6226238936720976</v>
      </c>
      <c r="EI4" s="3">
        <f t="shared" si="23"/>
        <v>5.0367287655574353</v>
      </c>
      <c r="EJ4" s="3">
        <f t="shared" si="24"/>
        <v>0.39708312539610269</v>
      </c>
      <c r="EK4" s="3">
        <f t="shared" si="25"/>
        <v>0.17408466440379461</v>
      </c>
      <c r="EL4" s="3">
        <f t="shared" si="26"/>
        <v>-5.0367287655574335</v>
      </c>
      <c r="EM4" s="3">
        <f t="shared" si="27"/>
        <v>11.4886627541237</v>
      </c>
      <c r="EN4" s="3" t="str">
        <f t="shared" si="28"/>
        <v/>
      </c>
      <c r="EO4" s="3">
        <f t="shared" si="29"/>
        <v>0.5520860179533259</v>
      </c>
      <c r="EP4" s="3">
        <f t="shared" si="30"/>
        <v>0.17408466440379461</v>
      </c>
      <c r="EQ4" s="3">
        <f t="shared" si="31"/>
        <v>-3.6226238936720963</v>
      </c>
      <c r="ER4" s="3" t="str">
        <f t="shared" si="32"/>
        <v/>
      </c>
      <c r="ES4" s="3" t="str">
        <f t="shared" si="33"/>
        <v/>
      </c>
      <c r="ET4" s="3" t="str">
        <f t="shared" si="34"/>
        <v/>
      </c>
      <c r="EU4" s="3" t="str">
        <f t="shared" si="35"/>
        <v/>
      </c>
      <c r="EV4" s="3">
        <f t="shared" si="36"/>
        <v>-3.6226238936720963</v>
      </c>
      <c r="EW4" s="3">
        <f t="shared" si="37"/>
        <v>-0.55208601795332568</v>
      </c>
      <c r="EX4" s="3">
        <f t="shared" si="38"/>
        <v>-0.39708312539610263</v>
      </c>
      <c r="EY4" s="3">
        <f t="shared" si="39"/>
        <v>3.6226238936720976</v>
      </c>
      <c r="EZ4" s="3">
        <f t="shared" si="40"/>
        <v>11.4886627541237</v>
      </c>
      <c r="FA4" s="3" t="str">
        <f t="shared" si="41"/>
        <v/>
      </c>
      <c r="FB4" s="3">
        <f t="shared" si="42"/>
        <v>-0.55208601795332568</v>
      </c>
      <c r="FC4" s="3">
        <f t="shared" si="43"/>
        <v>-0.17408466440379458</v>
      </c>
      <c r="FD4" s="3">
        <f t="shared" si="44"/>
        <v>5.0367287655574353</v>
      </c>
      <c r="FE4" s="3" t="str">
        <f t="shared" si="45"/>
        <v/>
      </c>
      <c r="FF4" s="3">
        <f t="shared" si="46"/>
        <v>-11.488662754123673</v>
      </c>
      <c r="FG4" s="3">
        <f t="shared" si="47"/>
        <v>-0.39708312539610263</v>
      </c>
      <c r="FH4" s="3">
        <f t="shared" si="48"/>
        <v>-0.17408466440379458</v>
      </c>
      <c r="FI4" s="4">
        <f t="shared" si="49"/>
        <v>0.13333333333333333</v>
      </c>
      <c r="FJ4" s="4">
        <f t="shared" si="50"/>
        <v>0.84745762711864414</v>
      </c>
      <c r="FK4" s="4">
        <f t="shared" si="51"/>
        <v>2.540470372632865</v>
      </c>
      <c r="FL4" s="4">
        <f t="shared" si="52"/>
        <v>0.32437385461209528</v>
      </c>
      <c r="FM4" s="4">
        <f>Tabela13[[#This Row],[V139]]-Tabela13[[#This Row],[V140]]</f>
        <v>2.2160965180207697</v>
      </c>
      <c r="FN4" s="4">
        <f>Tabela13[[#This Row],[V1]]-Tabela13[[#This Row],[V2]]/2</f>
        <v>1.1570621468926554</v>
      </c>
      <c r="FO4" s="4">
        <f>Tabela13[[#This Row],[V1]]-Tabela13[[#This Row],[V3]]/2</f>
        <v>0.96186440677966101</v>
      </c>
      <c r="FP4" s="4">
        <f>Tabela13[[#This Row],[V1]]-Tabela13[[#This Row],[V4]]/2</f>
        <v>0.9070621468926553</v>
      </c>
      <c r="FQ4" s="4">
        <f>Tabela13[[#This Row],[V2]]-Tabela13[[#This Row],[V1]]/2</f>
        <v>-0.17853107344632768</v>
      </c>
      <c r="FR4" s="4">
        <f>Tabela13[[#This Row],[V2]]-Tabela13[[#This Row],[V3]]/2</f>
        <v>7.1468926553672318E-2</v>
      </c>
      <c r="FS4" s="4">
        <f>Tabela13[[#This Row],[V2]]-Tabela13[[#This Row],[V4]]/2</f>
        <v>1.6666666666666607E-2</v>
      </c>
      <c r="FT4" s="4">
        <f t="shared" si="53"/>
        <v>0.85808288396556831</v>
      </c>
      <c r="FU4" s="4">
        <f t="shared" si="54"/>
        <v>0.76596216621062585</v>
      </c>
      <c r="FV4" s="4">
        <f t="shared" si="55"/>
        <v>0.73670316754560261</v>
      </c>
      <c r="FW4" s="4">
        <f t="shared" si="56"/>
        <v>-0.17666974773998226</v>
      </c>
      <c r="FX4" s="4">
        <f t="shared" si="57"/>
        <v>7.1347614946873153E-2</v>
      </c>
      <c r="FY4" s="4">
        <f t="shared" si="58"/>
        <v>1.6665123713940688E-2</v>
      </c>
      <c r="FZ4" s="4">
        <f t="shared" si="59"/>
        <v>154.4549191138023</v>
      </c>
      <c r="GA4" s="4">
        <f t="shared" si="60"/>
        <v>137.87318991791267</v>
      </c>
      <c r="GB4" s="4">
        <f t="shared" si="61"/>
        <v>132.60657015820848</v>
      </c>
      <c r="GC4" s="4">
        <f t="shared" si="62"/>
        <v>-31.800554593196807</v>
      </c>
      <c r="GD4" s="4">
        <f t="shared" si="63"/>
        <v>12.842570690437167</v>
      </c>
      <c r="GE4" s="4">
        <f t="shared" si="64"/>
        <v>2.9997222685093239</v>
      </c>
      <c r="GF4" s="4">
        <f>Tabela13[[#This Row],[V1]]-Tabela13[[#This Row],[V2]]/Tabela13[[#This Row],[V2]]</f>
        <v>0.42372881355932202</v>
      </c>
      <c r="GG4" s="4">
        <f>Tabela13[[#This Row],[V1]]-Tabela13[[#This Row],[V3]]/Tabela13[[#This Row],[V3]]</f>
        <v>0.42372881355932202</v>
      </c>
      <c r="GH4" s="4">
        <f>Tabela13[[#This Row],[V1]]-Tabela13[[#This Row],[V4]]/Tabela13[[#This Row],[V4]]</f>
        <v>0.42372881355932202</v>
      </c>
      <c r="GI4" s="4">
        <f>Tabela13[[#This Row],[V2]]-Tabela13[[#This Row],[V1]]/Tabela13[[#This Row],[V1]]</f>
        <v>-0.46666666666666667</v>
      </c>
      <c r="GJ4" s="4">
        <f>Tabela13[[#This Row],[V2]]-Tabela13[[#This Row],[V3]]/Tabela13[[#This Row],[V3]]</f>
        <v>-0.46666666666666667</v>
      </c>
      <c r="GK4" s="4">
        <f>Tabela13[[#This Row],[V2]]-Tabela13[[#This Row],[V4]]/Tabela13[[#This Row],[V4]]</f>
        <v>-0.46666666666666667</v>
      </c>
      <c r="GL4" s="4">
        <f t="shared" si="65"/>
        <v>0.36624610622771125</v>
      </c>
      <c r="GM4" s="4">
        <f t="shared" si="66"/>
        <v>0.97853107344632773</v>
      </c>
      <c r="GN4" s="4">
        <f t="shared" si="67"/>
        <v>0.37428152888166794</v>
      </c>
      <c r="GO4" s="3">
        <f t="shared" si="68"/>
        <v>1</v>
      </c>
      <c r="GP4" s="3">
        <v>100</v>
      </c>
      <c r="GQ4" s="3">
        <f t="shared" si="69"/>
        <v>0.17999999999999994</v>
      </c>
      <c r="GR4" s="3">
        <f t="shared" si="70"/>
        <v>17.999999999999993</v>
      </c>
      <c r="GS4" s="34">
        <f>COUNTIF($D$2:D3,Tabela13[[#This Row],[HomeTeam]])</f>
        <v>0</v>
      </c>
      <c r="GT4" s="34">
        <f>COUNTIF($E$2:E3,Tabela13[[#This Row],[AwayTeam]])</f>
        <v>0</v>
      </c>
      <c r="GU4" s="3" t="str">
        <f>IFERROR(AVERAGEIFS($AD$2:AD3,$D$2:D3,Tabela13[[#This Row],[HomeTeam]],$GS$2:GS3,"&gt;="&amp;Tabela13[[#This Row],[Contagem_H]]-5),"")</f>
        <v/>
      </c>
      <c r="GV4" s="3" t="str">
        <f>IFERROR(AVERAGEIFS($G$2:G3,$E$2:E3,Tabela13[[#This Row],[AwayTeam]],$GT$2:GT3,"&gt;="&amp;Tabela13[[#This Row],[Contagem_A]]-5),"")</f>
        <v/>
      </c>
      <c r="GW4" s="3" t="str">
        <f>IFERROR(AVERAGEIFS($GQ$2:GQ3,$D$2:D3,Tabela13[[#This Row],[HomeTeam]],$GS$2:GS3,"&gt;="&amp;Tabela13[[#This Row],[Contagem_H]]-5),"")</f>
        <v/>
      </c>
    </row>
    <row r="5" spans="1:211" x14ac:dyDescent="0.25">
      <c r="A5" t="s">
        <v>127</v>
      </c>
      <c r="B5" t="s">
        <v>131</v>
      </c>
      <c r="C5" t="s">
        <v>134</v>
      </c>
      <c r="D5" t="s">
        <v>13</v>
      </c>
      <c r="E5" t="s">
        <v>14</v>
      </c>
      <c r="F5" s="3">
        <v>1</v>
      </c>
      <c r="G5" s="3">
        <v>1</v>
      </c>
      <c r="H5" s="3" t="str">
        <f t="shared" si="71"/>
        <v>D</v>
      </c>
      <c r="I5" s="3">
        <v>2.63</v>
      </c>
      <c r="J5" s="3">
        <v>3.5</v>
      </c>
      <c r="K5" s="3">
        <v>2.6</v>
      </c>
      <c r="L5" s="3">
        <v>1.73</v>
      </c>
      <c r="M5" s="3">
        <v>2.1</v>
      </c>
      <c r="N5" s="3">
        <f t="shared" si="0"/>
        <v>2</v>
      </c>
      <c r="O5" s="3">
        <f t="shared" si="1"/>
        <v>1</v>
      </c>
      <c r="P5" s="3">
        <f t="shared" si="2"/>
        <v>1</v>
      </c>
      <c r="Q5" s="3">
        <f t="shared" si="3"/>
        <v>5.0557807211799588E-2</v>
      </c>
      <c r="R5" s="3">
        <f t="shared" si="4"/>
        <v>5.4225158271401064E-2</v>
      </c>
      <c r="S5" s="3">
        <f t="shared" si="5"/>
        <v>2.7629670329670328</v>
      </c>
      <c r="T5" s="3">
        <f t="shared" si="6"/>
        <v>3.6769523252412988</v>
      </c>
      <c r="U5" s="3">
        <f t="shared" si="7"/>
        <v>2.731450298750679</v>
      </c>
      <c r="V5" s="3">
        <f t="shared" si="8"/>
        <v>1.8174650064764133</v>
      </c>
      <c r="W5" s="3">
        <f t="shared" si="9"/>
        <v>2.2061713951447794</v>
      </c>
      <c r="X5" s="4">
        <f t="shared" si="10"/>
        <v>0.38022813688212931</v>
      </c>
      <c r="Y5" s="4">
        <f t="shared" si="11"/>
        <v>0.2857142857142857</v>
      </c>
      <c r="Z5" s="4">
        <f t="shared" si="12"/>
        <v>0.38461538461538458</v>
      </c>
      <c r="AA5" s="4">
        <f t="shared" si="13"/>
        <v>0.5780346820809249</v>
      </c>
      <c r="AB5" s="4">
        <f t="shared" si="14"/>
        <v>0.47619047619047616</v>
      </c>
      <c r="AC5" s="4">
        <f t="shared" si="15"/>
        <v>0.69011406844106471</v>
      </c>
      <c r="AD5" s="4">
        <f t="shared" si="16"/>
        <v>0.69230769230769229</v>
      </c>
      <c r="AE5" s="4">
        <f t="shared" si="17"/>
        <v>0.69011406844106471</v>
      </c>
      <c r="AF5" s="4">
        <f t="shared" si="18"/>
        <v>0.69230769230769229</v>
      </c>
      <c r="AG5" s="4">
        <f>IFERROR(AVERAGE(Tabela13[[#This Row],[V1]],Tabela13[[#This Row],[V2]]),"")</f>
        <v>0.6912108803743785</v>
      </c>
      <c r="AH5" s="4">
        <f>IFERROR(AVERAGE(Tabela13[[#This Row],[V1]],Tabela13[[#This Row],[V3]]),"")</f>
        <v>0.69011406844106471</v>
      </c>
      <c r="AI5" s="4">
        <f>IFERROR(AVERAGE(Tabela13[[#This Row],[V1]],Tabela13[[#This Row],[V4]]),"")</f>
        <v>0.6912108803743785</v>
      </c>
      <c r="AJ5" s="4">
        <f>IFERROR(AVERAGE(Tabela13[[#This Row],[V2]],Tabela13[[#This Row],[V1]]),"")</f>
        <v>0.6912108803743785</v>
      </c>
      <c r="AK5" s="4">
        <f>IFERROR(AVERAGE(Tabela13[[#This Row],[V2]],Tabela13[[#This Row],[V3]]),"")</f>
        <v>0.6912108803743785</v>
      </c>
      <c r="AL5" s="4">
        <f>IFERROR(AVERAGE(Tabela13[[#This Row],[V2]],Tabela13[[#This Row],[V4]]),"")</f>
        <v>0.69230769230769229</v>
      </c>
      <c r="AM5" s="4">
        <f>IFERROR(AVERAGE(Tabela13[[#This Row],[V3]],Tabela13[[#This Row],[V1]]),"")</f>
        <v>0.69011406844106471</v>
      </c>
      <c r="AN5" s="4">
        <f>IFERROR(AVERAGE(Tabela13[[#This Row],[V3]],Tabela13[[#This Row],[V2]]),"")</f>
        <v>0.6912108803743785</v>
      </c>
      <c r="AO5" s="4">
        <f>IFERROR(AVERAGE(Tabela13[[#This Row],[V3]],Tabela13[[#This Row],[V4]]),"")</f>
        <v>0.6912108803743785</v>
      </c>
      <c r="AP5" s="4">
        <f>IFERROR(AVERAGE(Tabela13[[#This Row],[V4]],Tabela13[[#This Row],[V1]]),"")</f>
        <v>0.6912108803743785</v>
      </c>
      <c r="AQ5" s="4">
        <f>IFERROR(AVERAGE(Tabela13[[#This Row],[V4]],Tabela13[[#This Row],[V2]]),"")</f>
        <v>0.69230769230769229</v>
      </c>
      <c r="AR5" s="4">
        <f>IFERROR(AVERAGE(Tabela13[[#This Row],[V4]],Tabela13[[#This Row],[V3]]),"")</f>
        <v>0.6912108803743785</v>
      </c>
      <c r="AS5" s="4">
        <f>_xlfn.STDEV.S(Tabela13[[#This Row],[V1]:[V2]])</f>
        <v>1.5511263114650171E-3</v>
      </c>
      <c r="AT5" s="4">
        <f>_xlfn.STDEV.S(Tabela13[[#This Row],[V1]],Tabela13[[#This Row],[V3]])</f>
        <v>0</v>
      </c>
      <c r="AU5" s="4">
        <f>_xlfn.STDEV.S(Tabela13[[#This Row],[V1]],Tabela13[[#This Row],[V4]])</f>
        <v>1.5511263114650171E-3</v>
      </c>
      <c r="AV5" s="4">
        <f>_xlfn.STDEV.S(Tabela13[[#This Row],[V2]],Tabela13[[#This Row],[V1]])</f>
        <v>1.5511263114650171E-3</v>
      </c>
      <c r="AW5" s="4">
        <f>_xlfn.STDEV.S(Tabela13[[#This Row],[V2]],Tabela13[[#This Row],[V3]])</f>
        <v>1.5511263114650171E-3</v>
      </c>
      <c r="AX5" s="4">
        <f>_xlfn.STDEV.S(Tabela13[[#This Row],[V42]],Tabela13[[#This Row],[V44]])</f>
        <v>1.5511263114650171E-3</v>
      </c>
      <c r="AY5" s="4">
        <f>_xlfn.STDEV.S(Tabela13[[#This Row],[V3]],Tabela13[[#This Row],[V1]])</f>
        <v>0</v>
      </c>
      <c r="AZ5" s="4">
        <f>_xlfn.STDEV.S(Tabela13[[#This Row],[V3]],Tabela13[[#This Row],[V2]])</f>
        <v>1.5511263114650171E-3</v>
      </c>
      <c r="BA5" s="4">
        <f>_xlfn.STDEV.S(Tabela13[[#This Row],[V3]],Tabela13[[#This Row],[V4]])</f>
        <v>1.5511263114650171E-3</v>
      </c>
      <c r="BB5" s="4">
        <f>_xlfn.STDEV.S(Tabela13[[#This Row],[V4]],Tabela13[[#This Row],[V1]])</f>
        <v>1.5511263114650171E-3</v>
      </c>
      <c r="BC5" s="4">
        <f>_xlfn.STDEV.S(Tabela13[[#This Row],[V4]],Tabela13[[#This Row],[V2]])</f>
        <v>0</v>
      </c>
      <c r="BD5" s="4">
        <f>_xlfn.STDEV.S(Tabela13[[#This Row],[V4]],Tabela13[[#This Row],[V3]])</f>
        <v>1.5511263114650171E-3</v>
      </c>
      <c r="BE5" s="4">
        <f>Tabela13[[#This Row],[V17]]/Tabela13[[#This Row],[V5]]</f>
        <v>2.2440710288369379E-3</v>
      </c>
      <c r="BF5" s="4">
        <f>Tabela13[[#This Row],[V18]]/Tabela13[[#This Row],[V6]]</f>
        <v>0</v>
      </c>
      <c r="BG5" s="4">
        <f>Tabela13[[#This Row],[V19]]/Tabela13[[#This Row],[V7]]</f>
        <v>2.2440710288369379E-3</v>
      </c>
      <c r="BH5" s="4">
        <f>Tabela13[[#This Row],[V20]]/Tabela13[[#This Row],[V8]]</f>
        <v>2.2440710288369379E-3</v>
      </c>
      <c r="BI5" s="4">
        <f>Tabela13[[#This Row],[V21]]/Tabela13[[#This Row],[V9]]</f>
        <v>2.2440710288369379E-3</v>
      </c>
      <c r="BJ5" s="4">
        <f>Tabela13[[#This Row],[V22]]/Tabela13[[#This Row],[V10]]</f>
        <v>2.2405157832272472E-3</v>
      </c>
      <c r="BK5" s="4">
        <f>Tabela13[[#This Row],[V23]]/Tabela13[[#This Row],[V11]]</f>
        <v>0</v>
      </c>
      <c r="BL5" s="4">
        <f>Tabela13[[#This Row],[V24]]/Tabela13[[#This Row],[V12]]</f>
        <v>2.2440710288369379E-3</v>
      </c>
      <c r="BM5" s="4">
        <f>Tabela13[[#This Row],[V25]]/Tabela13[[#This Row],[V13]]</f>
        <v>2.2440710288369379E-3</v>
      </c>
      <c r="BN5" s="4">
        <f>Tabela13[[#This Row],[V26]]/Tabela13[[#This Row],[V14]]</f>
        <v>2.2440710288369379E-3</v>
      </c>
      <c r="BO5" s="4">
        <f>Tabela13[[#This Row],[V27]]/Tabela13[[#This Row],[V15]]</f>
        <v>0</v>
      </c>
      <c r="BP5" s="4">
        <f>Tabela13[[#This Row],[V28]]/Tabela13[[#This Row],[V16]]</f>
        <v>2.2440710288369379E-3</v>
      </c>
      <c r="BQ5" s="4">
        <f>Tabela13[[#This Row],[V1]]-Tabela13[[#This Row],[V2]]</f>
        <v>-2.1936238666275809E-3</v>
      </c>
      <c r="BR5" s="4">
        <f>Tabela13[[#This Row],[V1]]-Tabela13[[#This Row],[V3]]</f>
        <v>0</v>
      </c>
      <c r="BS5" s="4">
        <f>Tabela13[[#This Row],[V1]]-Tabela13[[#This Row],[V4]]</f>
        <v>-2.1936238666275809E-3</v>
      </c>
      <c r="BT5" s="4">
        <f>Tabela13[[#This Row],[V2]]-Tabela13[[#This Row],[V1]]</f>
        <v>2.1936238666275809E-3</v>
      </c>
      <c r="BU5" s="4">
        <f>Tabela13[[#This Row],[V2]]-Tabela13[[#This Row],[V3]]</f>
        <v>2.1936238666275809E-3</v>
      </c>
      <c r="BV5" s="4">
        <f>Tabela13[[#This Row],[V2]]-Tabela13[[#This Row],[V4]]</f>
        <v>0</v>
      </c>
      <c r="BW5" s="4">
        <f>AVERAGE(Tabela13[[#This Row],[V41]],Tabela13[[#This Row],[V42]])</f>
        <v>-1.0968119333137905E-3</v>
      </c>
      <c r="BX5" s="4">
        <f>AVERAGE(Tabela13[[#This Row],[V41]],Tabela13[[#This Row],[V43]])</f>
        <v>-2.1936238666275809E-3</v>
      </c>
      <c r="BY5" s="4">
        <f>AVERAGE(Tabela13[[#This Row],[V41]],Tabela13[[#This Row],[V44]])</f>
        <v>0</v>
      </c>
      <c r="BZ5" s="4">
        <f>AVERAGE(Tabela13[[#This Row],[V41]],Tabela13[[#This Row],[V45]])</f>
        <v>0</v>
      </c>
      <c r="CA5" s="4">
        <f>AVERAGE(Tabela13[[#This Row],[V41]],Tabela13[[#This Row],[V46]])</f>
        <v>-1.0968119333137905E-3</v>
      </c>
      <c r="CB5" s="4">
        <f>AVERAGE(Tabela13[[#This Row],[V42]],Tabela13[[#This Row],[V41]])</f>
        <v>-1.0968119333137905E-3</v>
      </c>
      <c r="CC5" s="4">
        <f>AVERAGE(Tabela13[[#This Row],[V42]],Tabela13[[#This Row],[V43]])</f>
        <v>-1.0968119333137905E-3</v>
      </c>
      <c r="CD5" s="4">
        <f>AVERAGE(Tabela13[[#This Row],[V42]],Tabela13[[#This Row],[V44]])</f>
        <v>1.0968119333137905E-3</v>
      </c>
      <c r="CE5" s="4">
        <f>AVERAGE(Tabela13[[#This Row],[V42]],Tabela13[[#This Row],[V45]])</f>
        <v>1.0968119333137905E-3</v>
      </c>
      <c r="CF5" s="4">
        <f>AVERAGE(Tabela13[[#This Row],[V42]],Tabela13[[#This Row],[V46]])</f>
        <v>0</v>
      </c>
      <c r="CG5" s="4">
        <f>AVERAGE(Tabela13[[#This Row],[V43]],Tabela13[[#This Row],[V41]])</f>
        <v>-2.1936238666275809E-3</v>
      </c>
      <c r="CH5" s="4">
        <f>AVERAGE(Tabela13[[#This Row],[V43]],Tabela13[[#This Row],[V42]])</f>
        <v>-1.0968119333137905E-3</v>
      </c>
      <c r="CI5" s="4">
        <f>AVERAGE(Tabela13[[#This Row],[V43]],Tabela13[[#This Row],[V44]])</f>
        <v>0</v>
      </c>
      <c r="CJ5" s="4">
        <f>AVERAGE(Tabela13[[#This Row],[V43]],Tabela13[[#This Row],[V45]])</f>
        <v>0</v>
      </c>
      <c r="CK5" s="4">
        <f>AVERAGE(Tabela13[[#This Row],[V43]],Tabela13[[#This Row],[V46]])</f>
        <v>-1.0968119333137905E-3</v>
      </c>
      <c r="CL5" s="4">
        <f>AVERAGE(Tabela13[[#This Row],[V44]],Tabela13[[#This Row],[V41]])</f>
        <v>0</v>
      </c>
      <c r="CM5" s="4">
        <f>AVERAGE(Tabela13[[#This Row],[V44]],Tabela13[[#This Row],[V42]])</f>
        <v>1.0968119333137905E-3</v>
      </c>
      <c r="CN5" s="4">
        <f>AVERAGE(Tabela13[[#This Row],[V44]],Tabela13[[#This Row],[V43]])</f>
        <v>0</v>
      </c>
      <c r="CO5" s="4">
        <f>AVERAGE(Tabela13[[#This Row],[V44]],Tabela13[[#This Row],[V45]])</f>
        <v>2.1936238666275809E-3</v>
      </c>
      <c r="CP5" s="4">
        <f>AVERAGE(Tabela13[[#This Row],[V44]],Tabela13[[#This Row],[V46]])</f>
        <v>1.0968119333137905E-3</v>
      </c>
      <c r="CQ5" s="4">
        <f>AVERAGE(Tabela13[[#This Row],[V45]],Tabela13[[#This Row],[V41]])</f>
        <v>0</v>
      </c>
      <c r="CR5" s="4">
        <f>AVERAGE(Tabela13[[#This Row],[V45]],Tabela13[[#This Row],[V42]])</f>
        <v>1.0968119333137905E-3</v>
      </c>
      <c r="CS5" s="4">
        <f>AVERAGE(Tabela13[[#This Row],[V45]],Tabela13[[#This Row],[V43]])</f>
        <v>0</v>
      </c>
      <c r="CT5" s="4">
        <f>AVERAGE(Tabela13[[#This Row],[V45]],Tabela13[[#This Row],[V44]])</f>
        <v>2.1936238666275809E-3</v>
      </c>
      <c r="CU5" s="4">
        <f>AVERAGE(Tabela13[[#This Row],[V45]],Tabela13[[#This Row],[V46]])</f>
        <v>1.0968119333137905E-3</v>
      </c>
      <c r="CV5" s="4">
        <f>AVERAGE(Tabela13[[#This Row],[V46]],Tabela13[[#This Row],[V41]])</f>
        <v>-1.0968119333137905E-3</v>
      </c>
      <c r="CW5" s="4">
        <f>AVERAGE(Tabela13[[#This Row],[V46]],Tabela13[[#This Row],[V42]])</f>
        <v>0</v>
      </c>
      <c r="CX5" s="4">
        <f>AVERAGE(Tabela13[[#This Row],[V46]],Tabela13[[#This Row],[V43]])</f>
        <v>-1.0968119333137905E-3</v>
      </c>
      <c r="CY5" s="4">
        <f>AVERAGE(Tabela13[[#This Row],[V46]],Tabela13[[#This Row],[V44]])</f>
        <v>1.0968119333137905E-3</v>
      </c>
      <c r="CZ5" s="4">
        <f>AVERAGE(Tabela13[[#This Row],[V46]],Tabela13[[#This Row],[V45]])</f>
        <v>1.0968119333137905E-3</v>
      </c>
      <c r="DA5" s="3">
        <f>_xlfn.STDEV.S(Tabela13[[#This Row],[V41]],Tabela13[[#This Row],[V42]])</f>
        <v>1.5511263114650171E-3</v>
      </c>
      <c r="DB5" s="3">
        <f>_xlfn.STDEV.S(Tabela13[[#This Row],[V41]],Tabela13[[#This Row],[V43]])</f>
        <v>0</v>
      </c>
      <c r="DC5" s="3">
        <f>_xlfn.STDEV.S(Tabela13[[#This Row],[V41]],Tabela13[[#This Row],[V44]])</f>
        <v>3.1022526229300342E-3</v>
      </c>
      <c r="DD5" s="3">
        <f>_xlfn.STDEV.S(Tabela13[[#This Row],[V41]],Tabela13[[#This Row],[V45]])</f>
        <v>3.1022526229300342E-3</v>
      </c>
      <c r="DE5" s="3">
        <f>_xlfn.STDEV.S(Tabela13[[#This Row],[V41]],Tabela13[[#This Row],[V46]])</f>
        <v>1.5511263114650171E-3</v>
      </c>
      <c r="DF5" s="3">
        <f>_xlfn.STDEV.S(Tabela13[[#This Row],[V42]],Tabela13[[#This Row],[V41]])</f>
        <v>1.5511263114650171E-3</v>
      </c>
      <c r="DG5" s="3">
        <f>_xlfn.STDEV.S(Tabela13[[#This Row],[V42]],Tabela13[[#This Row],[V43]])</f>
        <v>1.5511263114650171E-3</v>
      </c>
      <c r="DH5" s="3">
        <f>_xlfn.STDEV.S(Tabela13[[#This Row],[V42]],Tabela13[[#This Row],[V44]])</f>
        <v>1.5511263114650171E-3</v>
      </c>
      <c r="DI5" s="3">
        <f>_xlfn.STDEV.S(Tabela13[[#This Row],[V42]],Tabela13[[#This Row],[V45]])</f>
        <v>1.5511263114650171E-3</v>
      </c>
      <c r="DJ5" s="3">
        <f>_xlfn.STDEV.S(Tabela13[[#This Row],[V42]],Tabela13[[#This Row],[V46]])</f>
        <v>0</v>
      </c>
      <c r="DK5" s="3">
        <f>_xlfn.STDEV.S(Tabela13[[#This Row],[V43]],Tabela13[[#This Row],[V41]])</f>
        <v>0</v>
      </c>
      <c r="DL5" s="3">
        <f>_xlfn.STDEV.S(Tabela13[[#This Row],[V43]],Tabela13[[#This Row],[V42]])</f>
        <v>1.5511263114650171E-3</v>
      </c>
      <c r="DM5" s="3">
        <f>_xlfn.STDEV.S(Tabela13[[#This Row],[V43]],Tabela13[[#This Row],[V44]])</f>
        <v>3.1022526229300342E-3</v>
      </c>
      <c r="DN5" s="3">
        <f>_xlfn.STDEV.S(Tabela13[[#This Row],[V43]],Tabela13[[#This Row],[V45]])</f>
        <v>3.1022526229300342E-3</v>
      </c>
      <c r="DO5" s="3">
        <f>_xlfn.STDEV.S(Tabela13[[#This Row],[V43]],Tabela13[[#This Row],[V46]])</f>
        <v>1.5511263114650171E-3</v>
      </c>
      <c r="DP5" s="3">
        <f>_xlfn.STDEV.S(Tabela13[[#This Row],[V44]],Tabela13[[#This Row],[V41]])</f>
        <v>3.1022526229300342E-3</v>
      </c>
      <c r="DQ5" s="3">
        <f>_xlfn.STDEV.S(Tabela13[[#This Row],[V44]],Tabela13[[#This Row],[V42]])</f>
        <v>1.5511263114650171E-3</v>
      </c>
      <c r="DR5" s="3">
        <f>_xlfn.STDEV.S(Tabela13[[#This Row],[V44]],Tabela13[[#This Row],[V43]])</f>
        <v>3.1022526229300342E-3</v>
      </c>
      <c r="DS5" s="3">
        <f>_xlfn.STDEV.S(Tabela13[[#This Row],[V44]],Tabela13[[#This Row],[V45]])</f>
        <v>0</v>
      </c>
      <c r="DT5" s="3">
        <f>_xlfn.STDEV.S(Tabela13[[#This Row],[V44]],Tabela13[[#This Row],[V46]])</f>
        <v>1.5511263114650171E-3</v>
      </c>
      <c r="DU5" s="3">
        <f>_xlfn.STDEV.S(Tabela13[[#This Row],[V45]],Tabela13[[#This Row],[V41]])</f>
        <v>3.1022526229300342E-3</v>
      </c>
      <c r="DV5" s="3">
        <f>_xlfn.STDEV.S(Tabela13[[#This Row],[V45]],Tabela13[[#This Row],[V42]])</f>
        <v>1.5511263114650171E-3</v>
      </c>
      <c r="DW5" s="3">
        <f>_xlfn.STDEV.S(Tabela13[[#This Row],[V45]],Tabela13[[#This Row],[V43]])</f>
        <v>3.1022526229300342E-3</v>
      </c>
      <c r="DX5" s="3">
        <f>_xlfn.STDEV.S(Tabela13[[#This Row],[V45]],Tabela13[[#This Row],[V44]])</f>
        <v>0</v>
      </c>
      <c r="DY5" s="3">
        <f>_xlfn.STDEV.S(Tabela13[[#This Row],[V45]],Tabela13[[#This Row],[V46]])</f>
        <v>1.5511263114650171E-3</v>
      </c>
      <c r="DZ5" s="3">
        <f>_xlfn.STDEV.S(Tabela13[[#This Row],[V46]],Tabela13[[#This Row],[V41]])</f>
        <v>1.5511263114650171E-3</v>
      </c>
      <c r="EA5" s="3">
        <f>_xlfn.STDEV.S(Tabela13[[#This Row],[V46]],Tabela13[[#This Row],[V42]])</f>
        <v>0</v>
      </c>
      <c r="EB5" s="3">
        <f>_xlfn.STDEV.S(Tabela13[[#This Row],[V46]],Tabela13[[#This Row],[V43]])</f>
        <v>1.5511263114650171E-3</v>
      </c>
      <c r="EC5" s="3">
        <f>_xlfn.STDEV.S(Tabela13[[#This Row],[V46]],Tabela13[[#This Row],[V44]])</f>
        <v>1.5511263114650171E-3</v>
      </c>
      <c r="ED5" s="3">
        <f>_xlfn.STDEV.S(Tabela13[[#This Row],[V46]],Tabela13[[#This Row],[V45]])</f>
        <v>1.5511263114650171E-3</v>
      </c>
      <c r="EE5" s="3">
        <f t="shared" si="19"/>
        <v>-1.4142135623730949</v>
      </c>
      <c r="EF5" s="3">
        <f t="shared" si="20"/>
        <v>0</v>
      </c>
      <c r="EG5" s="3" t="str">
        <f t="shared" si="21"/>
        <v/>
      </c>
      <c r="EH5" s="3" t="str">
        <f t="shared" si="22"/>
        <v/>
      </c>
      <c r="EI5" s="3">
        <f t="shared" si="23"/>
        <v>-1.4142135623730949</v>
      </c>
      <c r="EJ5" s="3">
        <f t="shared" si="24"/>
        <v>-1.4142135623730949</v>
      </c>
      <c r="EK5" s="3">
        <f t="shared" si="25"/>
        <v>-1.4142135623730949</v>
      </c>
      <c r="EL5" s="3">
        <f t="shared" si="26"/>
        <v>1.4142135623730949</v>
      </c>
      <c r="EM5" s="3">
        <f t="shared" si="27"/>
        <v>1.4142135623730949</v>
      </c>
      <c r="EN5" s="3" t="str">
        <f t="shared" si="28"/>
        <v/>
      </c>
      <c r="EO5" s="3">
        <f t="shared" si="29"/>
        <v>0</v>
      </c>
      <c r="EP5" s="3">
        <f t="shared" si="30"/>
        <v>-1.4142135623730949</v>
      </c>
      <c r="EQ5" s="3" t="str">
        <f t="shared" si="31"/>
        <v/>
      </c>
      <c r="ER5" s="3" t="str">
        <f t="shared" si="32"/>
        <v/>
      </c>
      <c r="ES5" s="3" t="str">
        <f t="shared" si="33"/>
        <v/>
      </c>
      <c r="ET5" s="3" t="str">
        <f t="shared" si="34"/>
        <v/>
      </c>
      <c r="EU5" s="3" t="str">
        <f t="shared" si="35"/>
        <v/>
      </c>
      <c r="EV5" s="3" t="str">
        <f t="shared" si="36"/>
        <v/>
      </c>
      <c r="EW5" s="3">
        <f t="shared" si="37"/>
        <v>0</v>
      </c>
      <c r="EX5" s="3">
        <f t="shared" si="38"/>
        <v>1.4142135623730949</v>
      </c>
      <c r="EY5" s="3" t="str">
        <f t="shared" si="39"/>
        <v/>
      </c>
      <c r="EZ5" s="3">
        <f t="shared" si="40"/>
        <v>1.4142135623730949</v>
      </c>
      <c r="FA5" s="3" t="str">
        <f t="shared" si="41"/>
        <v/>
      </c>
      <c r="FB5" s="3">
        <f t="shared" si="42"/>
        <v>0</v>
      </c>
      <c r="FC5" s="3">
        <f t="shared" si="43"/>
        <v>1.4142135623730949</v>
      </c>
      <c r="FD5" s="3">
        <f t="shared" si="44"/>
        <v>-1.4142135623730949</v>
      </c>
      <c r="FE5" s="3" t="str">
        <f t="shared" si="45"/>
        <v/>
      </c>
      <c r="FF5" s="3">
        <f t="shared" si="46"/>
        <v>-1.4142135623730949</v>
      </c>
      <c r="FG5" s="3">
        <f t="shared" si="47"/>
        <v>1.4142135623730949</v>
      </c>
      <c r="FH5" s="3">
        <f t="shared" si="48"/>
        <v>1.4142135623730949</v>
      </c>
      <c r="FI5" s="4">
        <f t="shared" si="49"/>
        <v>0.38461538461538458</v>
      </c>
      <c r="FJ5" s="4">
        <f t="shared" si="50"/>
        <v>0.38022813688212931</v>
      </c>
      <c r="FK5" s="4">
        <f t="shared" si="51"/>
        <v>1.3577536491269937</v>
      </c>
      <c r="FL5" s="4">
        <f t="shared" si="52"/>
        <v>1.3702819870341645</v>
      </c>
      <c r="FM5" s="4">
        <f>Tabela13[[#This Row],[V139]]-Tabela13[[#This Row],[V140]]</f>
        <v>-1.2528337907170783E-2</v>
      </c>
      <c r="FN5" s="4">
        <f>Tabela13[[#This Row],[V1]]-Tabela13[[#This Row],[V2]]/2</f>
        <v>0.34396022228721856</v>
      </c>
      <c r="FO5" s="4">
        <f>Tabela13[[#This Row],[V1]]-Tabela13[[#This Row],[V3]]/2</f>
        <v>0.34505703422053235</v>
      </c>
      <c r="FP5" s="4">
        <f>Tabela13[[#This Row],[V1]]-Tabela13[[#This Row],[V4]]/2</f>
        <v>0.34396022228721856</v>
      </c>
      <c r="FQ5" s="4">
        <f>Tabela13[[#This Row],[V2]]-Tabela13[[#This Row],[V1]]/2</f>
        <v>0.34725065808715994</v>
      </c>
      <c r="FR5" s="4">
        <f>Tabela13[[#This Row],[V2]]-Tabela13[[#This Row],[V3]]/2</f>
        <v>0.34725065808715994</v>
      </c>
      <c r="FS5" s="4">
        <f>Tabela13[[#This Row],[V2]]-Tabela13[[#This Row],[V4]]/2</f>
        <v>0.34615384615384615</v>
      </c>
      <c r="FT5" s="4">
        <f t="shared" si="53"/>
        <v>0.33128407120920839</v>
      </c>
      <c r="FU5" s="4">
        <f t="shared" si="54"/>
        <v>0.3322645176308196</v>
      </c>
      <c r="FV5" s="4">
        <f t="shared" si="55"/>
        <v>0.33128407120920839</v>
      </c>
      <c r="FW5" s="4">
        <f t="shared" si="56"/>
        <v>0.33422342044469711</v>
      </c>
      <c r="FX5" s="4">
        <f t="shared" si="57"/>
        <v>0.33422342044469711</v>
      </c>
      <c r="FY5" s="4">
        <f t="shared" si="58"/>
        <v>0.33324430111167269</v>
      </c>
      <c r="FZ5" s="4">
        <f t="shared" si="59"/>
        <v>59.631132817657509</v>
      </c>
      <c r="GA5" s="4">
        <f t="shared" si="60"/>
        <v>59.80761317354753</v>
      </c>
      <c r="GB5" s="4">
        <f t="shared" si="61"/>
        <v>59.631132817657509</v>
      </c>
      <c r="GC5" s="4">
        <f t="shared" si="62"/>
        <v>60.160215680045475</v>
      </c>
      <c r="GD5" s="4">
        <f t="shared" si="63"/>
        <v>60.160215680045475</v>
      </c>
      <c r="GE5" s="4">
        <f t="shared" si="64"/>
        <v>59.983974200101088</v>
      </c>
      <c r="GF5" s="4">
        <f>Tabela13[[#This Row],[V1]]-Tabela13[[#This Row],[V2]]/Tabela13[[#This Row],[V2]]</f>
        <v>-0.30988593155893529</v>
      </c>
      <c r="GG5" s="4">
        <f>Tabela13[[#This Row],[V1]]-Tabela13[[#This Row],[V3]]/Tabela13[[#This Row],[V3]]</f>
        <v>-0.30988593155893529</v>
      </c>
      <c r="GH5" s="4">
        <f>Tabela13[[#This Row],[V1]]-Tabela13[[#This Row],[V4]]/Tabela13[[#This Row],[V4]]</f>
        <v>-0.30988593155893529</v>
      </c>
      <c r="GI5" s="4">
        <f>Tabela13[[#This Row],[V2]]-Tabela13[[#This Row],[V1]]/Tabela13[[#This Row],[V1]]</f>
        <v>-0.30769230769230771</v>
      </c>
      <c r="GJ5" s="4">
        <f>Tabela13[[#This Row],[V2]]-Tabela13[[#This Row],[V3]]/Tabela13[[#This Row],[V3]]</f>
        <v>-0.30769230769230771</v>
      </c>
      <c r="GK5" s="4">
        <f>Tabela13[[#This Row],[V2]]-Tabela13[[#This Row],[V4]]/Tabela13[[#This Row],[V4]]</f>
        <v>-0.30769230769230771</v>
      </c>
      <c r="GL5" s="4">
        <f t="shared" si="65"/>
        <v>1.2664893298982216E-3</v>
      </c>
      <c r="GM5" s="4">
        <f t="shared" si="66"/>
        <v>0.69121088037437861</v>
      </c>
      <c r="GN5" s="4">
        <f t="shared" si="67"/>
        <v>1.832276322404324E-3</v>
      </c>
      <c r="GO5" s="3">
        <f t="shared" si="68"/>
        <v>0</v>
      </c>
      <c r="GP5" s="3">
        <v>100</v>
      </c>
      <c r="GQ5" s="3">
        <f t="shared" si="69"/>
        <v>-1</v>
      </c>
      <c r="GR5" s="3">
        <f t="shared" si="70"/>
        <v>-100</v>
      </c>
      <c r="GS5" s="34">
        <f>COUNTIF($D$2:D4,Tabela13[[#This Row],[HomeTeam]])</f>
        <v>0</v>
      </c>
      <c r="GT5" s="34">
        <f>COUNTIF($E$2:E4,Tabela13[[#This Row],[AwayTeam]])</f>
        <v>0</v>
      </c>
      <c r="GU5" s="3" t="str">
        <f>IFERROR(AVERAGEIFS($AD$2:AD4,$D$2:D4,Tabela13[[#This Row],[HomeTeam]],$GS$2:GS4,"&gt;="&amp;Tabela13[[#This Row],[Contagem_H]]-5),"")</f>
        <v/>
      </c>
      <c r="GV5" s="3" t="str">
        <f>IFERROR(AVERAGEIFS($G$2:G4,$E$2:E4,Tabela13[[#This Row],[AwayTeam]],$GT$2:GT4,"&gt;="&amp;Tabela13[[#This Row],[Contagem_A]]-5),"")</f>
        <v/>
      </c>
      <c r="GW5" s="3" t="str">
        <f>IFERROR(AVERAGEIFS($GQ$2:GQ4,$D$2:D4,Tabela13[[#This Row],[HomeTeam]],$GS$2:GS4,"&gt;="&amp;Tabela13[[#This Row],[Contagem_H]]-5),"")</f>
        <v/>
      </c>
    </row>
    <row r="6" spans="1:211" x14ac:dyDescent="0.25">
      <c r="A6" t="s">
        <v>127</v>
      </c>
      <c r="B6" t="s">
        <v>131</v>
      </c>
      <c r="C6" t="s">
        <v>134</v>
      </c>
      <c r="D6" t="s">
        <v>15</v>
      </c>
      <c r="E6" t="s">
        <v>16</v>
      </c>
      <c r="F6" s="3">
        <v>4</v>
      </c>
      <c r="G6" s="3">
        <v>1</v>
      </c>
      <c r="H6" s="3" t="str">
        <f t="shared" si="71"/>
        <v>H</v>
      </c>
      <c r="I6" s="3">
        <v>1.25</v>
      </c>
      <c r="J6" s="3">
        <v>6.5</v>
      </c>
      <c r="K6" s="3">
        <v>11</v>
      </c>
      <c r="L6" s="3">
        <v>1.53</v>
      </c>
      <c r="M6" s="3">
        <v>2.5</v>
      </c>
      <c r="N6" s="3">
        <f t="shared" si="0"/>
        <v>5</v>
      </c>
      <c r="O6" s="3">
        <f t="shared" si="1"/>
        <v>3</v>
      </c>
      <c r="P6" s="3">
        <f t="shared" si="2"/>
        <v>0</v>
      </c>
      <c r="Q6" s="3">
        <f t="shared" si="3"/>
        <v>4.4755244755244838E-2</v>
      </c>
      <c r="R6" s="3">
        <f t="shared" si="4"/>
        <v>5.3594771241830097E-2</v>
      </c>
      <c r="S6" s="3">
        <f t="shared" si="5"/>
        <v>1.305944055944056</v>
      </c>
      <c r="T6" s="3">
        <f t="shared" si="6"/>
        <v>6.790909090909091</v>
      </c>
      <c r="U6" s="3">
        <f t="shared" si="7"/>
        <v>11.492307692307694</v>
      </c>
      <c r="V6" s="3">
        <f t="shared" si="8"/>
        <v>1.5984755244755247</v>
      </c>
      <c r="W6" s="3">
        <f t="shared" si="9"/>
        <v>2.6118881118881121</v>
      </c>
      <c r="X6" s="4">
        <f t="shared" si="10"/>
        <v>0.8</v>
      </c>
      <c r="Y6" s="4">
        <f t="shared" si="11"/>
        <v>0.15384615384615385</v>
      </c>
      <c r="Z6" s="4">
        <f t="shared" si="12"/>
        <v>9.0909090909090912E-2</v>
      </c>
      <c r="AA6" s="4">
        <f t="shared" si="13"/>
        <v>0.65359477124183007</v>
      </c>
      <c r="AB6" s="4">
        <f t="shared" si="14"/>
        <v>0.4</v>
      </c>
      <c r="AC6" s="4">
        <f t="shared" si="15"/>
        <v>2.4</v>
      </c>
      <c r="AD6" s="4">
        <f t="shared" si="16"/>
        <v>0.54545454545454541</v>
      </c>
      <c r="AE6" s="4">
        <f t="shared" si="17"/>
        <v>0.9</v>
      </c>
      <c r="AF6" s="4">
        <f t="shared" si="18"/>
        <v>2.0454545454545454</v>
      </c>
      <c r="AG6" s="4">
        <f>IFERROR(AVERAGE(Tabela13[[#This Row],[V1]],Tabela13[[#This Row],[V2]]),"")</f>
        <v>1.4727272727272727</v>
      </c>
      <c r="AH6" s="4">
        <f>IFERROR(AVERAGE(Tabela13[[#This Row],[V1]],Tabela13[[#This Row],[V3]]),"")</f>
        <v>1.65</v>
      </c>
      <c r="AI6" s="4">
        <f>IFERROR(AVERAGE(Tabela13[[#This Row],[V1]],Tabela13[[#This Row],[V4]]),"")</f>
        <v>2.2227272727272727</v>
      </c>
      <c r="AJ6" s="4">
        <f>IFERROR(AVERAGE(Tabela13[[#This Row],[V2]],Tabela13[[#This Row],[V1]]),"")</f>
        <v>1.4727272727272727</v>
      </c>
      <c r="AK6" s="4">
        <f>IFERROR(AVERAGE(Tabela13[[#This Row],[V2]],Tabela13[[#This Row],[V3]]),"")</f>
        <v>0.72272727272727266</v>
      </c>
      <c r="AL6" s="4">
        <f>IFERROR(AVERAGE(Tabela13[[#This Row],[V2]],Tabela13[[#This Row],[V4]]),"")</f>
        <v>1.2954545454545454</v>
      </c>
      <c r="AM6" s="4">
        <f>IFERROR(AVERAGE(Tabela13[[#This Row],[V3]],Tabela13[[#This Row],[V1]]),"")</f>
        <v>1.65</v>
      </c>
      <c r="AN6" s="4">
        <f>IFERROR(AVERAGE(Tabela13[[#This Row],[V3]],Tabela13[[#This Row],[V2]]),"")</f>
        <v>0.72272727272727266</v>
      </c>
      <c r="AO6" s="4">
        <f>IFERROR(AVERAGE(Tabela13[[#This Row],[V3]],Tabela13[[#This Row],[V4]]),"")</f>
        <v>1.4727272727272727</v>
      </c>
      <c r="AP6" s="4">
        <f>IFERROR(AVERAGE(Tabela13[[#This Row],[V4]],Tabela13[[#This Row],[V1]]),"")</f>
        <v>2.2227272727272727</v>
      </c>
      <c r="AQ6" s="4">
        <f>IFERROR(AVERAGE(Tabela13[[#This Row],[V4]],Tabela13[[#This Row],[V2]]),"")</f>
        <v>1.2954545454545454</v>
      </c>
      <c r="AR6" s="4">
        <f>IFERROR(AVERAGE(Tabela13[[#This Row],[V4]],Tabela13[[#This Row],[V3]]),"")</f>
        <v>1.4727272727272727</v>
      </c>
      <c r="AS6" s="4">
        <f>_xlfn.STDEV.S(Tabela13[[#This Row],[V1]:[V2]])</f>
        <v>1.3113616669277792</v>
      </c>
      <c r="AT6" s="4">
        <f>_xlfn.STDEV.S(Tabela13[[#This Row],[V1]],Tabela13[[#This Row],[V3]])</f>
        <v>1.0606601717798216</v>
      </c>
      <c r="AU6" s="4">
        <f>_xlfn.STDEV.S(Tabela13[[#This Row],[V1]],Tabela13[[#This Row],[V4]])</f>
        <v>0.2507014951479577</v>
      </c>
      <c r="AV6" s="4">
        <f>_xlfn.STDEV.S(Tabela13[[#This Row],[V2]],Tabela13[[#This Row],[V1]])</f>
        <v>1.3113616669277792</v>
      </c>
      <c r="AW6" s="4">
        <f>_xlfn.STDEV.S(Tabela13[[#This Row],[V2]],Tabela13[[#This Row],[V3]])</f>
        <v>0.25070149514795803</v>
      </c>
      <c r="AX6" s="4">
        <f>_xlfn.STDEV.S(Tabela13[[#This Row],[V42]],Tabela13[[#This Row],[V44]])</f>
        <v>2.3720218387076004</v>
      </c>
      <c r="AY6" s="4">
        <f>_xlfn.STDEV.S(Tabela13[[#This Row],[V3]],Tabela13[[#This Row],[V1]])</f>
        <v>1.0606601717798216</v>
      </c>
      <c r="AZ6" s="4">
        <f>_xlfn.STDEV.S(Tabela13[[#This Row],[V3]],Tabela13[[#This Row],[V2]])</f>
        <v>0.25070149514795803</v>
      </c>
      <c r="BA6" s="4">
        <f>_xlfn.STDEV.S(Tabela13[[#This Row],[V3]],Tabela13[[#This Row],[V4]])</f>
        <v>0.80995867663186438</v>
      </c>
      <c r="BB6" s="4">
        <f>_xlfn.STDEV.S(Tabela13[[#This Row],[V4]],Tabela13[[#This Row],[V1]])</f>
        <v>0.2507014951479577</v>
      </c>
      <c r="BC6" s="4">
        <f>_xlfn.STDEV.S(Tabela13[[#This Row],[V4]],Tabela13[[#This Row],[V2]])</f>
        <v>1.0606601717798214</v>
      </c>
      <c r="BD6" s="4">
        <f>_xlfn.STDEV.S(Tabela13[[#This Row],[V4]],Tabela13[[#This Row],[V3]])</f>
        <v>0.80995867663186438</v>
      </c>
      <c r="BE6" s="4">
        <f>Tabela13[[#This Row],[V17]]/Tabela13[[#This Row],[V5]]</f>
        <v>0.89043076149417111</v>
      </c>
      <c r="BF6" s="4">
        <f>Tabela13[[#This Row],[V18]]/Tabela13[[#This Row],[V6]]</f>
        <v>0.64282434653322529</v>
      </c>
      <c r="BG6" s="4">
        <f>Tabela13[[#This Row],[V19]]/Tabela13[[#This Row],[V7]]</f>
        <v>0.11279003871687258</v>
      </c>
      <c r="BH6" s="4">
        <f>Tabela13[[#This Row],[V20]]/Tabela13[[#This Row],[V8]]</f>
        <v>0.89043076149417111</v>
      </c>
      <c r="BI6" s="4">
        <f>Tabela13[[#This Row],[V21]]/Tabela13[[#This Row],[V9]]</f>
        <v>0.34688257190283506</v>
      </c>
      <c r="BJ6" s="4">
        <f>Tabela13[[#This Row],[V22]]/Tabela13[[#This Row],[V10]]</f>
        <v>1.8310344018093758</v>
      </c>
      <c r="BK6" s="4">
        <f>Tabela13[[#This Row],[V23]]/Tabela13[[#This Row],[V11]]</f>
        <v>0.64282434653322529</v>
      </c>
      <c r="BL6" s="4">
        <f>Tabela13[[#This Row],[V24]]/Tabela13[[#This Row],[V12]]</f>
        <v>0.34688257190283506</v>
      </c>
      <c r="BM6" s="4">
        <f>Tabela13[[#This Row],[V25]]/Tabela13[[#This Row],[V13]]</f>
        <v>0.54997194092287094</v>
      </c>
      <c r="BN6" s="4">
        <f>Tabela13[[#This Row],[V26]]/Tabela13[[#This Row],[V14]]</f>
        <v>0.11279003871687258</v>
      </c>
      <c r="BO6" s="4">
        <f>Tabela13[[#This Row],[V27]]/Tabela13[[#This Row],[V15]]</f>
        <v>0.81875522032126569</v>
      </c>
      <c r="BP6" s="4">
        <f>Tabela13[[#This Row],[V28]]/Tabela13[[#This Row],[V16]]</f>
        <v>0.54997194092287094</v>
      </c>
      <c r="BQ6" s="4">
        <f>Tabela13[[#This Row],[V1]]-Tabela13[[#This Row],[V2]]</f>
        <v>1.8545454545454545</v>
      </c>
      <c r="BR6" s="4">
        <f>Tabela13[[#This Row],[V1]]-Tabela13[[#This Row],[V3]]</f>
        <v>1.5</v>
      </c>
      <c r="BS6" s="4">
        <f>Tabela13[[#This Row],[V1]]-Tabela13[[#This Row],[V4]]</f>
        <v>0.3545454545454545</v>
      </c>
      <c r="BT6" s="4">
        <f>Tabela13[[#This Row],[V2]]-Tabela13[[#This Row],[V1]]</f>
        <v>-1.8545454545454545</v>
      </c>
      <c r="BU6" s="4">
        <f>Tabela13[[#This Row],[V2]]-Tabela13[[#This Row],[V3]]</f>
        <v>-0.35454545454545461</v>
      </c>
      <c r="BV6" s="4">
        <f>Tabela13[[#This Row],[V2]]-Tabela13[[#This Row],[V4]]</f>
        <v>-1.5</v>
      </c>
      <c r="BW6" s="4">
        <f>AVERAGE(Tabela13[[#This Row],[V41]],Tabela13[[#This Row],[V42]])</f>
        <v>1.6772727272727272</v>
      </c>
      <c r="BX6" s="4">
        <f>AVERAGE(Tabela13[[#This Row],[V41]],Tabela13[[#This Row],[V43]])</f>
        <v>1.1045454545454545</v>
      </c>
      <c r="BY6" s="4">
        <f>AVERAGE(Tabela13[[#This Row],[V41]],Tabela13[[#This Row],[V44]])</f>
        <v>0</v>
      </c>
      <c r="BZ6" s="4">
        <f>AVERAGE(Tabela13[[#This Row],[V41]],Tabela13[[#This Row],[V45]])</f>
        <v>0.75</v>
      </c>
      <c r="CA6" s="4">
        <f>AVERAGE(Tabela13[[#This Row],[V41]],Tabela13[[#This Row],[V46]])</f>
        <v>0.17727272727272725</v>
      </c>
      <c r="CB6" s="4">
        <f>AVERAGE(Tabela13[[#This Row],[V42]],Tabela13[[#This Row],[V41]])</f>
        <v>1.6772727272727272</v>
      </c>
      <c r="CC6" s="4">
        <f>AVERAGE(Tabela13[[#This Row],[V42]],Tabela13[[#This Row],[V43]])</f>
        <v>0.92727272727272725</v>
      </c>
      <c r="CD6" s="4">
        <f>AVERAGE(Tabela13[[#This Row],[V42]],Tabela13[[#This Row],[V44]])</f>
        <v>-0.17727272727272725</v>
      </c>
      <c r="CE6" s="4">
        <f>AVERAGE(Tabela13[[#This Row],[V42]],Tabela13[[#This Row],[V45]])</f>
        <v>0.57272727272727275</v>
      </c>
      <c r="CF6" s="4">
        <f>AVERAGE(Tabela13[[#This Row],[V42]],Tabela13[[#This Row],[V46]])</f>
        <v>0</v>
      </c>
      <c r="CG6" s="4">
        <f>AVERAGE(Tabela13[[#This Row],[V43]],Tabela13[[#This Row],[V41]])</f>
        <v>1.1045454545454545</v>
      </c>
      <c r="CH6" s="4">
        <f>AVERAGE(Tabela13[[#This Row],[V43]],Tabela13[[#This Row],[V42]])</f>
        <v>0.92727272727272725</v>
      </c>
      <c r="CI6" s="4">
        <f>AVERAGE(Tabela13[[#This Row],[V43]],Tabela13[[#This Row],[V44]])</f>
        <v>-0.75</v>
      </c>
      <c r="CJ6" s="4">
        <f>AVERAGE(Tabela13[[#This Row],[V43]],Tabela13[[#This Row],[V45]])</f>
        <v>0</v>
      </c>
      <c r="CK6" s="4">
        <f>AVERAGE(Tabela13[[#This Row],[V43]],Tabela13[[#This Row],[V46]])</f>
        <v>-0.57272727272727275</v>
      </c>
      <c r="CL6" s="4">
        <f>AVERAGE(Tabela13[[#This Row],[V44]],Tabela13[[#This Row],[V41]])</f>
        <v>0</v>
      </c>
      <c r="CM6" s="4">
        <f>AVERAGE(Tabela13[[#This Row],[V44]],Tabela13[[#This Row],[V42]])</f>
        <v>-0.17727272727272725</v>
      </c>
      <c r="CN6" s="4">
        <f>AVERAGE(Tabela13[[#This Row],[V44]],Tabela13[[#This Row],[V43]])</f>
        <v>-0.75</v>
      </c>
      <c r="CO6" s="4">
        <f>AVERAGE(Tabela13[[#This Row],[V44]],Tabela13[[#This Row],[V45]])</f>
        <v>-1.1045454545454545</v>
      </c>
      <c r="CP6" s="4">
        <f>AVERAGE(Tabela13[[#This Row],[V44]],Tabela13[[#This Row],[V46]])</f>
        <v>-1.6772727272727272</v>
      </c>
      <c r="CQ6" s="4">
        <f>AVERAGE(Tabela13[[#This Row],[V45]],Tabela13[[#This Row],[V41]])</f>
        <v>0.75</v>
      </c>
      <c r="CR6" s="4">
        <f>AVERAGE(Tabela13[[#This Row],[V45]],Tabela13[[#This Row],[V42]])</f>
        <v>0.57272727272727275</v>
      </c>
      <c r="CS6" s="4">
        <f>AVERAGE(Tabela13[[#This Row],[V45]],Tabela13[[#This Row],[V43]])</f>
        <v>0</v>
      </c>
      <c r="CT6" s="4">
        <f>AVERAGE(Tabela13[[#This Row],[V45]],Tabela13[[#This Row],[V44]])</f>
        <v>-1.1045454545454545</v>
      </c>
      <c r="CU6" s="4">
        <f>AVERAGE(Tabela13[[#This Row],[V45]],Tabela13[[#This Row],[V46]])</f>
        <v>-0.92727272727272725</v>
      </c>
      <c r="CV6" s="4">
        <f>AVERAGE(Tabela13[[#This Row],[V46]],Tabela13[[#This Row],[V41]])</f>
        <v>0.17727272727272725</v>
      </c>
      <c r="CW6" s="4">
        <f>AVERAGE(Tabela13[[#This Row],[V46]],Tabela13[[#This Row],[V42]])</f>
        <v>0</v>
      </c>
      <c r="CX6" s="4">
        <f>AVERAGE(Tabela13[[#This Row],[V46]],Tabela13[[#This Row],[V43]])</f>
        <v>-0.57272727272727275</v>
      </c>
      <c r="CY6" s="4">
        <f>AVERAGE(Tabela13[[#This Row],[V46]],Tabela13[[#This Row],[V44]])</f>
        <v>-1.6772727272727272</v>
      </c>
      <c r="CZ6" s="4">
        <f>AVERAGE(Tabela13[[#This Row],[V46]],Tabela13[[#This Row],[V45]])</f>
        <v>-0.92727272727272725</v>
      </c>
      <c r="DA6" s="3">
        <f>_xlfn.STDEV.S(Tabela13[[#This Row],[V41]],Tabela13[[#This Row],[V42]])</f>
        <v>0.25070149514795759</v>
      </c>
      <c r="DB6" s="3">
        <f>_xlfn.STDEV.S(Tabela13[[#This Row],[V41]],Tabela13[[#This Row],[V43]])</f>
        <v>1.060660171779821</v>
      </c>
      <c r="DC6" s="3">
        <f>_xlfn.STDEV.S(Tabela13[[#This Row],[V41]],Tabela13[[#This Row],[V44]])</f>
        <v>2.622723333855558</v>
      </c>
      <c r="DD6" s="3">
        <f>_xlfn.STDEV.S(Tabela13[[#This Row],[V41]],Tabela13[[#This Row],[V45]])</f>
        <v>1.5620631620757366</v>
      </c>
      <c r="DE6" s="3">
        <f>_xlfn.STDEV.S(Tabela13[[#This Row],[V41]],Tabela13[[#This Row],[V46]])</f>
        <v>2.3720218387076004</v>
      </c>
      <c r="DF6" s="3">
        <f>_xlfn.STDEV.S(Tabela13[[#This Row],[V42]],Tabela13[[#This Row],[V41]])</f>
        <v>0.25070149514795759</v>
      </c>
      <c r="DG6" s="3">
        <f>_xlfn.STDEV.S(Tabela13[[#This Row],[V42]],Tabela13[[#This Row],[V43]])</f>
        <v>0.80995867663186349</v>
      </c>
      <c r="DH6" s="3">
        <f>_xlfn.STDEV.S(Tabela13[[#This Row],[V42]],Tabela13[[#This Row],[V44]])</f>
        <v>2.3720218387076004</v>
      </c>
      <c r="DI6" s="3">
        <f>_xlfn.STDEV.S(Tabela13[[#This Row],[V42]],Tabela13[[#This Row],[V45]])</f>
        <v>1.311361666927779</v>
      </c>
      <c r="DJ6" s="3">
        <f>_xlfn.STDEV.S(Tabela13[[#This Row],[V42]],Tabela13[[#This Row],[V46]])</f>
        <v>2.1213203435596424</v>
      </c>
      <c r="DK6" s="3">
        <f>_xlfn.STDEV.S(Tabela13[[#This Row],[V43]],Tabela13[[#This Row],[V41]])</f>
        <v>1.060660171779821</v>
      </c>
      <c r="DL6" s="3">
        <f>_xlfn.STDEV.S(Tabela13[[#This Row],[V43]],Tabela13[[#This Row],[V42]])</f>
        <v>0.80995867663186349</v>
      </c>
      <c r="DM6" s="3">
        <f>_xlfn.STDEV.S(Tabela13[[#This Row],[V43]],Tabela13[[#This Row],[V44]])</f>
        <v>1.5620631620757366</v>
      </c>
      <c r="DN6" s="3">
        <f>_xlfn.STDEV.S(Tabela13[[#This Row],[V43]],Tabela13[[#This Row],[V45]])</f>
        <v>0.50140299029591551</v>
      </c>
      <c r="DO6" s="3">
        <f>_xlfn.STDEV.S(Tabela13[[#This Row],[V43]],Tabela13[[#This Row],[V46]])</f>
        <v>1.311361666927779</v>
      </c>
      <c r="DP6" s="3">
        <f>_xlfn.STDEV.S(Tabela13[[#This Row],[V44]],Tabela13[[#This Row],[V41]])</f>
        <v>2.622723333855558</v>
      </c>
      <c r="DQ6" s="3">
        <f>_xlfn.STDEV.S(Tabela13[[#This Row],[V44]],Tabela13[[#This Row],[V42]])</f>
        <v>2.3720218387076004</v>
      </c>
      <c r="DR6" s="3">
        <f>_xlfn.STDEV.S(Tabela13[[#This Row],[V44]],Tabela13[[#This Row],[V43]])</f>
        <v>1.5620631620757366</v>
      </c>
      <c r="DS6" s="3">
        <f>_xlfn.STDEV.S(Tabela13[[#This Row],[V44]],Tabela13[[#This Row],[V45]])</f>
        <v>1.060660171779821</v>
      </c>
      <c r="DT6" s="3">
        <f>_xlfn.STDEV.S(Tabela13[[#This Row],[V44]],Tabela13[[#This Row],[V46]])</f>
        <v>0.25070149514795759</v>
      </c>
      <c r="DU6" s="3">
        <f>_xlfn.STDEV.S(Tabela13[[#This Row],[V45]],Tabela13[[#This Row],[V41]])</f>
        <v>1.5620631620757366</v>
      </c>
      <c r="DV6" s="3">
        <f>_xlfn.STDEV.S(Tabela13[[#This Row],[V45]],Tabela13[[#This Row],[V42]])</f>
        <v>1.311361666927779</v>
      </c>
      <c r="DW6" s="3">
        <f>_xlfn.STDEV.S(Tabela13[[#This Row],[V45]],Tabela13[[#This Row],[V43]])</f>
        <v>0.50140299029591551</v>
      </c>
      <c r="DX6" s="3">
        <f>_xlfn.STDEV.S(Tabela13[[#This Row],[V45]],Tabela13[[#This Row],[V44]])</f>
        <v>1.060660171779821</v>
      </c>
      <c r="DY6" s="3">
        <f>_xlfn.STDEV.S(Tabela13[[#This Row],[V45]],Tabela13[[#This Row],[V46]])</f>
        <v>0.80995867663186349</v>
      </c>
      <c r="DZ6" s="3">
        <f>_xlfn.STDEV.S(Tabela13[[#This Row],[V46]],Tabela13[[#This Row],[V41]])</f>
        <v>2.3720218387076004</v>
      </c>
      <c r="EA6" s="3">
        <f>_xlfn.STDEV.S(Tabela13[[#This Row],[V46]],Tabela13[[#This Row],[V42]])</f>
        <v>2.1213203435596424</v>
      </c>
      <c r="EB6" s="3">
        <f>_xlfn.STDEV.S(Tabela13[[#This Row],[V46]],Tabela13[[#This Row],[V43]])</f>
        <v>1.311361666927779</v>
      </c>
      <c r="EC6" s="3">
        <f>_xlfn.STDEV.S(Tabela13[[#This Row],[V46]],Tabela13[[#This Row],[V44]])</f>
        <v>0.25070149514795759</v>
      </c>
      <c r="ED6" s="3">
        <f>_xlfn.STDEV.S(Tabela13[[#This Row],[V46]],Tabela13[[#This Row],[V45]])</f>
        <v>0.80995867663186349</v>
      </c>
      <c r="EE6" s="3">
        <f t="shared" si="19"/>
        <v>0.14946972610447337</v>
      </c>
      <c r="EF6" s="3">
        <f t="shared" si="20"/>
        <v>0.96026846827802725</v>
      </c>
      <c r="EG6" s="3" t="str">
        <f t="shared" si="21"/>
        <v/>
      </c>
      <c r="EH6" s="3">
        <f t="shared" si="22"/>
        <v>2.0827508827676486</v>
      </c>
      <c r="EI6" s="3">
        <f t="shared" si="23"/>
        <v>13.380636013222363</v>
      </c>
      <c r="EJ6" s="3">
        <f t="shared" si="24"/>
        <v>0.14946972610447337</v>
      </c>
      <c r="EK6" s="3">
        <f t="shared" si="25"/>
        <v>0.87348484734808807</v>
      </c>
      <c r="EL6" s="3">
        <f t="shared" si="26"/>
        <v>-13.380636013222363</v>
      </c>
      <c r="EM6" s="3">
        <f t="shared" si="27"/>
        <v>2.289679100985011</v>
      </c>
      <c r="EN6" s="3" t="str">
        <f t="shared" si="28"/>
        <v/>
      </c>
      <c r="EO6" s="3">
        <f t="shared" si="29"/>
        <v>0.96026846827802725</v>
      </c>
      <c r="EP6" s="3">
        <f t="shared" si="30"/>
        <v>0.87348484734808807</v>
      </c>
      <c r="EQ6" s="3">
        <f t="shared" si="31"/>
        <v>-2.0827508827676486</v>
      </c>
      <c r="ER6" s="3" t="str">
        <f t="shared" si="32"/>
        <v/>
      </c>
      <c r="ES6" s="3" t="str">
        <f t="shared" si="33"/>
        <v/>
      </c>
      <c r="ET6" s="3" t="str">
        <f t="shared" si="34"/>
        <v/>
      </c>
      <c r="EU6" s="3" t="str">
        <f t="shared" si="35"/>
        <v/>
      </c>
      <c r="EV6" s="3">
        <f t="shared" si="36"/>
        <v>-2.0827508827676486</v>
      </c>
      <c r="EW6" s="3">
        <f t="shared" si="37"/>
        <v>-0.96026846827802725</v>
      </c>
      <c r="EX6" s="3">
        <f t="shared" si="38"/>
        <v>-0.14946972610447337</v>
      </c>
      <c r="EY6" s="3">
        <f t="shared" si="39"/>
        <v>2.0827508827676486</v>
      </c>
      <c r="EZ6" s="3">
        <f t="shared" si="40"/>
        <v>2.289679100985011</v>
      </c>
      <c r="FA6" s="3" t="str">
        <f t="shared" si="41"/>
        <v/>
      </c>
      <c r="FB6" s="3">
        <f t="shared" si="42"/>
        <v>-0.96026846827802725</v>
      </c>
      <c r="FC6" s="3">
        <f t="shared" si="43"/>
        <v>-0.87348484734808807</v>
      </c>
      <c r="FD6" s="3">
        <f t="shared" si="44"/>
        <v>13.380636013222363</v>
      </c>
      <c r="FE6" s="3" t="str">
        <f t="shared" si="45"/>
        <v/>
      </c>
      <c r="FF6" s="3">
        <f t="shared" si="46"/>
        <v>-2.289679100985011</v>
      </c>
      <c r="FG6" s="3">
        <f t="shared" si="47"/>
        <v>-0.14946972610447337</v>
      </c>
      <c r="FH6" s="3">
        <f t="shared" si="48"/>
        <v>-0.87348484734808807</v>
      </c>
      <c r="FI6" s="4">
        <f t="shared" si="49"/>
        <v>0.36363636363636365</v>
      </c>
      <c r="FJ6" s="4">
        <f t="shared" si="50"/>
        <v>0.8</v>
      </c>
      <c r="FK6" s="4">
        <f t="shared" si="51"/>
        <v>2.4444444444444446</v>
      </c>
      <c r="FL6" s="4">
        <f t="shared" si="52"/>
        <v>0.4082998661311914</v>
      </c>
      <c r="FM6" s="4">
        <f>Tabela13[[#This Row],[V139]]-Tabela13[[#This Row],[V140]]</f>
        <v>2.0361445783132535</v>
      </c>
      <c r="FN6" s="4">
        <f>Tabela13[[#This Row],[V1]]-Tabela13[[#This Row],[V2]]/2</f>
        <v>2.127272727272727</v>
      </c>
      <c r="FO6" s="4">
        <f>Tabela13[[#This Row],[V1]]-Tabela13[[#This Row],[V3]]/2</f>
        <v>1.95</v>
      </c>
      <c r="FP6" s="4">
        <f>Tabela13[[#This Row],[V1]]-Tabela13[[#This Row],[V4]]/2</f>
        <v>1.3772727272727272</v>
      </c>
      <c r="FQ6" s="4">
        <f>Tabela13[[#This Row],[V2]]-Tabela13[[#This Row],[V1]]/2</f>
        <v>-0.65454545454545454</v>
      </c>
      <c r="FR6" s="4">
        <f>Tabela13[[#This Row],[V2]]-Tabela13[[#This Row],[V3]]/2</f>
        <v>9.5454545454545403E-2</v>
      </c>
      <c r="FS6" s="4">
        <f>Tabela13[[#This Row],[V2]]-Tabela13[[#This Row],[V4]]/2</f>
        <v>-0.47727272727272729</v>
      </c>
      <c r="FT6" s="4">
        <f t="shared" si="53"/>
        <v>1.1313654360102445</v>
      </c>
      <c r="FU6" s="4">
        <f t="shared" si="54"/>
        <v>1.0969449903001363</v>
      </c>
      <c r="FV6" s="4">
        <f t="shared" si="55"/>
        <v>0.94278543193209408</v>
      </c>
      <c r="FW6" s="4">
        <f t="shared" si="56"/>
        <v>-0.57956398529332309</v>
      </c>
      <c r="FX6" s="4">
        <f t="shared" si="57"/>
        <v>9.5166206553966737E-2</v>
      </c>
      <c r="FY6" s="4">
        <f t="shared" si="58"/>
        <v>-0.44530104388768588</v>
      </c>
      <c r="FZ6" s="4">
        <f t="shared" si="59"/>
        <v>203.64577848184399</v>
      </c>
      <c r="GA6" s="4">
        <f t="shared" si="60"/>
        <v>197.45009825402454</v>
      </c>
      <c r="GB6" s="4">
        <f t="shared" si="61"/>
        <v>169.70137774777692</v>
      </c>
      <c r="GC6" s="4">
        <f t="shared" si="62"/>
        <v>-104.32151735279817</v>
      </c>
      <c r="GD6" s="4">
        <f t="shared" si="63"/>
        <v>17.129917179714013</v>
      </c>
      <c r="GE6" s="4">
        <f t="shared" si="64"/>
        <v>-80.154187899783452</v>
      </c>
      <c r="GF6" s="4">
        <f>Tabela13[[#This Row],[V1]]-Tabela13[[#This Row],[V2]]/Tabela13[[#This Row],[V2]]</f>
        <v>1.4</v>
      </c>
      <c r="GG6" s="4">
        <f>Tabela13[[#This Row],[V1]]-Tabela13[[#This Row],[V3]]/Tabela13[[#This Row],[V3]]</f>
        <v>1.4</v>
      </c>
      <c r="GH6" s="4">
        <f>Tabela13[[#This Row],[V1]]-Tabela13[[#This Row],[V4]]/Tabela13[[#This Row],[V4]]</f>
        <v>1.4</v>
      </c>
      <c r="GI6" s="4">
        <f>Tabela13[[#This Row],[V2]]-Tabela13[[#This Row],[V1]]/Tabela13[[#This Row],[V1]]</f>
        <v>-0.45454545454545459</v>
      </c>
      <c r="GJ6" s="4">
        <f>Tabela13[[#This Row],[V2]]-Tabela13[[#This Row],[V3]]/Tabela13[[#This Row],[V3]]</f>
        <v>-0.45454545454545459</v>
      </c>
      <c r="GK6" s="4">
        <f>Tabela13[[#This Row],[V2]]-Tabela13[[#This Row],[V4]]/Tabela13[[#This Row],[V4]]</f>
        <v>-0.45454545454545459</v>
      </c>
      <c r="GL6" s="4">
        <f t="shared" si="65"/>
        <v>0.88988809771020172</v>
      </c>
      <c r="GM6" s="4">
        <f t="shared" si="66"/>
        <v>1.4727272727272727</v>
      </c>
      <c r="GN6" s="4">
        <f t="shared" si="67"/>
        <v>0.60424500461803821</v>
      </c>
      <c r="GO6" s="3">
        <f t="shared" si="68"/>
        <v>1</v>
      </c>
      <c r="GP6" s="3">
        <v>100</v>
      </c>
      <c r="GQ6" s="3">
        <f t="shared" si="69"/>
        <v>0.25</v>
      </c>
      <c r="GR6" s="3">
        <f t="shared" si="70"/>
        <v>25</v>
      </c>
      <c r="GS6" s="34">
        <f>COUNTIF($D$2:D5,Tabela13[[#This Row],[HomeTeam]])</f>
        <v>0</v>
      </c>
      <c r="GT6" s="34">
        <f>COUNTIF($E$2:E5,Tabela13[[#This Row],[AwayTeam]])</f>
        <v>0</v>
      </c>
      <c r="GU6" s="3" t="str">
        <f>IFERROR(AVERAGEIFS($AD$2:AD5,$D$2:D5,Tabela13[[#This Row],[HomeTeam]],$GS$2:GS5,"&gt;="&amp;Tabela13[[#This Row],[Contagem_H]]-5),"")</f>
        <v/>
      </c>
      <c r="GV6" s="3" t="str">
        <f>IFERROR(AVERAGEIFS($G$2:G5,$E$2:E5,Tabela13[[#This Row],[AwayTeam]],$GT$2:GT5,"&gt;="&amp;Tabela13[[#This Row],[Contagem_A]]-5),"")</f>
        <v/>
      </c>
      <c r="GW6" s="3" t="str">
        <f>IFERROR(AVERAGEIFS($GQ$2:GQ5,$D$2:D5,Tabela13[[#This Row],[HomeTeam]],$GS$2:GS5,"&gt;="&amp;Tabela13[[#This Row],[Contagem_H]]-5),"")</f>
        <v/>
      </c>
    </row>
    <row r="7" spans="1:211" x14ac:dyDescent="0.25">
      <c r="A7" t="s">
        <v>127</v>
      </c>
      <c r="B7" t="s">
        <v>131</v>
      </c>
      <c r="C7" t="s">
        <v>134</v>
      </c>
      <c r="D7" t="s">
        <v>17</v>
      </c>
      <c r="E7" t="s">
        <v>18</v>
      </c>
      <c r="F7" s="3">
        <v>0</v>
      </c>
      <c r="G7" s="3">
        <v>1</v>
      </c>
      <c r="H7" s="3" t="str">
        <f t="shared" si="71"/>
        <v>A</v>
      </c>
      <c r="I7" s="3">
        <v>2.2999999999999998</v>
      </c>
      <c r="J7" s="3">
        <v>3.2</v>
      </c>
      <c r="K7" s="3">
        <v>3.2</v>
      </c>
      <c r="L7" s="3">
        <v>2.1</v>
      </c>
      <c r="M7" s="3">
        <v>1.73</v>
      </c>
      <c r="N7" s="3">
        <f t="shared" si="0"/>
        <v>1</v>
      </c>
      <c r="O7" s="3">
        <f t="shared" si="1"/>
        <v>0</v>
      </c>
      <c r="P7" s="3">
        <f t="shared" si="2"/>
        <v>3</v>
      </c>
      <c r="Q7" s="3">
        <f t="shared" si="3"/>
        <v>5.9782608695652328E-2</v>
      </c>
      <c r="R7" s="3">
        <f t="shared" si="4"/>
        <v>5.4225158271401064E-2</v>
      </c>
      <c r="S7" s="3">
        <f t="shared" si="5"/>
        <v>2.4375</v>
      </c>
      <c r="T7" s="3">
        <f t="shared" si="6"/>
        <v>3.3913043478260878</v>
      </c>
      <c r="U7" s="3">
        <f t="shared" si="7"/>
        <v>3.3913043478260878</v>
      </c>
      <c r="V7" s="3">
        <f t="shared" si="8"/>
        <v>2.2255434782608701</v>
      </c>
      <c r="W7" s="3">
        <f t="shared" si="9"/>
        <v>1.8334239130434784</v>
      </c>
      <c r="X7" s="4">
        <f t="shared" si="10"/>
        <v>0.43478260869565222</v>
      </c>
      <c r="Y7" s="4">
        <f t="shared" si="11"/>
        <v>0.3125</v>
      </c>
      <c r="Z7" s="4">
        <f t="shared" si="12"/>
        <v>0.3125</v>
      </c>
      <c r="AA7" s="4">
        <f t="shared" si="13"/>
        <v>0.47619047619047616</v>
      </c>
      <c r="AB7" s="4">
        <f t="shared" si="14"/>
        <v>0.5780346820809249</v>
      </c>
      <c r="AC7" s="4">
        <f t="shared" si="15"/>
        <v>0.21739130434782611</v>
      </c>
      <c r="AD7" s="4">
        <f t="shared" si="16"/>
        <v>0.65625</v>
      </c>
      <c r="AE7" s="4">
        <f t="shared" si="17"/>
        <v>0.71739130434782616</v>
      </c>
      <c r="AF7" s="4">
        <f t="shared" si="18"/>
        <v>0.15625</v>
      </c>
      <c r="AG7" s="4">
        <f>IFERROR(AVERAGE(Tabela13[[#This Row],[V1]],Tabela13[[#This Row],[V2]]),"")</f>
        <v>0.43682065217391308</v>
      </c>
      <c r="AH7" s="4">
        <f>IFERROR(AVERAGE(Tabela13[[#This Row],[V1]],Tabela13[[#This Row],[V3]]),"")</f>
        <v>0.46739130434782616</v>
      </c>
      <c r="AI7" s="4">
        <f>IFERROR(AVERAGE(Tabela13[[#This Row],[V1]],Tabela13[[#This Row],[V4]]),"")</f>
        <v>0.18682065217391305</v>
      </c>
      <c r="AJ7" s="4">
        <f>IFERROR(AVERAGE(Tabela13[[#This Row],[V2]],Tabela13[[#This Row],[V1]]),"")</f>
        <v>0.43682065217391308</v>
      </c>
      <c r="AK7" s="4">
        <f>IFERROR(AVERAGE(Tabela13[[#This Row],[V2]],Tabela13[[#This Row],[V3]]),"")</f>
        <v>0.68682065217391308</v>
      </c>
      <c r="AL7" s="4">
        <f>IFERROR(AVERAGE(Tabela13[[#This Row],[V2]],Tabela13[[#This Row],[V4]]),"")</f>
        <v>0.40625</v>
      </c>
      <c r="AM7" s="4">
        <f>IFERROR(AVERAGE(Tabela13[[#This Row],[V3]],Tabela13[[#This Row],[V1]]),"")</f>
        <v>0.46739130434782616</v>
      </c>
      <c r="AN7" s="4">
        <f>IFERROR(AVERAGE(Tabela13[[#This Row],[V3]],Tabela13[[#This Row],[V2]]),"")</f>
        <v>0.68682065217391308</v>
      </c>
      <c r="AO7" s="4">
        <f>IFERROR(AVERAGE(Tabela13[[#This Row],[V3]],Tabela13[[#This Row],[V4]]),"")</f>
        <v>0.43682065217391308</v>
      </c>
      <c r="AP7" s="4">
        <f>IFERROR(AVERAGE(Tabela13[[#This Row],[V4]],Tabela13[[#This Row],[V1]]),"")</f>
        <v>0.18682065217391305</v>
      </c>
      <c r="AQ7" s="4">
        <f>IFERROR(AVERAGE(Tabela13[[#This Row],[V4]],Tabela13[[#This Row],[V2]]),"")</f>
        <v>0.40625</v>
      </c>
      <c r="AR7" s="4">
        <f>IFERROR(AVERAGE(Tabela13[[#This Row],[V4]],Tabela13[[#This Row],[V3]]),"")</f>
        <v>0.43682065217391308</v>
      </c>
      <c r="AS7" s="4">
        <f>_xlfn.STDEV.S(Tabela13[[#This Row],[V1]:[V2]])</f>
        <v>0.31031995967833531</v>
      </c>
      <c r="AT7" s="4">
        <f>_xlfn.STDEV.S(Tabela13[[#This Row],[V1]],Tabela13[[#This Row],[V3]])</f>
        <v>0.35355339059327368</v>
      </c>
      <c r="AU7" s="4">
        <f>_xlfn.STDEV.S(Tabela13[[#This Row],[V1]],Tabela13[[#This Row],[V4]])</f>
        <v>4.3233430914938427E-2</v>
      </c>
      <c r="AV7" s="4">
        <f>_xlfn.STDEV.S(Tabela13[[#This Row],[V2]],Tabela13[[#This Row],[V1]])</f>
        <v>0.31031995967833531</v>
      </c>
      <c r="AW7" s="4">
        <f>_xlfn.STDEV.S(Tabela13[[#This Row],[V2]],Tabela13[[#This Row],[V3]])</f>
        <v>4.323343091493842E-2</v>
      </c>
      <c r="AX7" s="4">
        <f>_xlfn.STDEV.S(Tabela13[[#This Row],[V42]],Tabela13[[#This Row],[V44]])</f>
        <v>0.66387335027160921</v>
      </c>
      <c r="AY7" s="4">
        <f>_xlfn.STDEV.S(Tabela13[[#This Row],[V3]],Tabela13[[#This Row],[V1]])</f>
        <v>0.35355339059327368</v>
      </c>
      <c r="AZ7" s="4">
        <f>_xlfn.STDEV.S(Tabela13[[#This Row],[V3]],Tabela13[[#This Row],[V2]])</f>
        <v>4.323343091493842E-2</v>
      </c>
      <c r="BA7" s="4">
        <f>_xlfn.STDEV.S(Tabela13[[#This Row],[V3]],Tabela13[[#This Row],[V4]])</f>
        <v>0.39678682150821215</v>
      </c>
      <c r="BB7" s="4">
        <f>_xlfn.STDEV.S(Tabela13[[#This Row],[V4]],Tabela13[[#This Row],[V1]])</f>
        <v>4.3233430914938427E-2</v>
      </c>
      <c r="BC7" s="4">
        <f>_xlfn.STDEV.S(Tabela13[[#This Row],[V4]],Tabela13[[#This Row],[V2]])</f>
        <v>0.35355339059327379</v>
      </c>
      <c r="BD7" s="4">
        <f>_xlfn.STDEV.S(Tabela13[[#This Row],[V4]],Tabela13[[#This Row],[V3]])</f>
        <v>0.39678682150821215</v>
      </c>
      <c r="BE7" s="4">
        <f>Tabela13[[#This Row],[V17]]/Tabela13[[#This Row],[V5]]</f>
        <v>0.71040587969908175</v>
      </c>
      <c r="BF7" s="4">
        <f>Tabela13[[#This Row],[V18]]/Tabela13[[#This Row],[V6]]</f>
        <v>0.75643981243212033</v>
      </c>
      <c r="BG7" s="4">
        <f>Tabela13[[#This Row],[V19]]/Tabela13[[#This Row],[V7]]</f>
        <v>0.23141676475196132</v>
      </c>
      <c r="BH7" s="4">
        <f>Tabela13[[#This Row],[V20]]/Tabela13[[#This Row],[V8]]</f>
        <v>0.71040587969908175</v>
      </c>
      <c r="BI7" s="4">
        <f>Tabela13[[#This Row],[V21]]/Tabela13[[#This Row],[V9]]</f>
        <v>6.2947191203550301E-2</v>
      </c>
      <c r="BJ7" s="4">
        <f>Tabela13[[#This Row],[V22]]/Tabela13[[#This Row],[V10]]</f>
        <v>1.634149785283961</v>
      </c>
      <c r="BK7" s="4">
        <f>Tabela13[[#This Row],[V23]]/Tabela13[[#This Row],[V11]]</f>
        <v>0.75643981243212033</v>
      </c>
      <c r="BL7" s="4">
        <f>Tabela13[[#This Row],[V24]]/Tabela13[[#This Row],[V12]]</f>
        <v>6.2947191203550301E-2</v>
      </c>
      <c r="BM7" s="4">
        <f>Tabela13[[#This Row],[V25]]/Tabela13[[#This Row],[V13]]</f>
        <v>0.90835179045114811</v>
      </c>
      <c r="BN7" s="4">
        <f>Tabela13[[#This Row],[V26]]/Tabela13[[#This Row],[V14]]</f>
        <v>0.23141676475196132</v>
      </c>
      <c r="BO7" s="4">
        <f>Tabela13[[#This Row],[V27]]/Tabela13[[#This Row],[V15]]</f>
        <v>0.8702852691526739</v>
      </c>
      <c r="BP7" s="4">
        <f>Tabela13[[#This Row],[V28]]/Tabela13[[#This Row],[V16]]</f>
        <v>0.90835179045114811</v>
      </c>
      <c r="BQ7" s="4">
        <f>Tabela13[[#This Row],[V1]]-Tabela13[[#This Row],[V2]]</f>
        <v>-0.43885869565217389</v>
      </c>
      <c r="BR7" s="4">
        <f>Tabela13[[#This Row],[V1]]-Tabela13[[#This Row],[V3]]</f>
        <v>-0.5</v>
      </c>
      <c r="BS7" s="4">
        <f>Tabela13[[#This Row],[V1]]-Tabela13[[#This Row],[V4]]</f>
        <v>6.1141304347826109E-2</v>
      </c>
      <c r="BT7" s="4">
        <f>Tabela13[[#This Row],[V2]]-Tabela13[[#This Row],[V1]]</f>
        <v>0.43885869565217389</v>
      </c>
      <c r="BU7" s="4">
        <f>Tabela13[[#This Row],[V2]]-Tabela13[[#This Row],[V3]]</f>
        <v>-6.1141304347826164E-2</v>
      </c>
      <c r="BV7" s="4">
        <f>Tabela13[[#This Row],[V2]]-Tabela13[[#This Row],[V4]]</f>
        <v>0.5</v>
      </c>
      <c r="BW7" s="4">
        <f>AVERAGE(Tabela13[[#This Row],[V41]],Tabela13[[#This Row],[V42]])</f>
        <v>-0.46942934782608692</v>
      </c>
      <c r="BX7" s="4">
        <f>AVERAGE(Tabela13[[#This Row],[V41]],Tabela13[[#This Row],[V43]])</f>
        <v>-0.18885869565217389</v>
      </c>
      <c r="BY7" s="4">
        <f>AVERAGE(Tabela13[[#This Row],[V41]],Tabela13[[#This Row],[V44]])</f>
        <v>0</v>
      </c>
      <c r="BZ7" s="4">
        <f>AVERAGE(Tabela13[[#This Row],[V41]],Tabela13[[#This Row],[V45]])</f>
        <v>-0.25</v>
      </c>
      <c r="CA7" s="4">
        <f>AVERAGE(Tabela13[[#This Row],[V41]],Tabela13[[#This Row],[V46]])</f>
        <v>3.0570652173913054E-2</v>
      </c>
      <c r="CB7" s="4">
        <f>AVERAGE(Tabela13[[#This Row],[V42]],Tabela13[[#This Row],[V41]])</f>
        <v>-0.46942934782608692</v>
      </c>
      <c r="CC7" s="4">
        <f>AVERAGE(Tabela13[[#This Row],[V42]],Tabela13[[#This Row],[V43]])</f>
        <v>-0.21942934782608695</v>
      </c>
      <c r="CD7" s="4">
        <f>AVERAGE(Tabela13[[#This Row],[V42]],Tabela13[[#This Row],[V44]])</f>
        <v>-3.0570652173913054E-2</v>
      </c>
      <c r="CE7" s="4">
        <f>AVERAGE(Tabela13[[#This Row],[V42]],Tabela13[[#This Row],[V45]])</f>
        <v>-0.28057065217391308</v>
      </c>
      <c r="CF7" s="4">
        <f>AVERAGE(Tabela13[[#This Row],[V42]],Tabela13[[#This Row],[V46]])</f>
        <v>0</v>
      </c>
      <c r="CG7" s="4">
        <f>AVERAGE(Tabela13[[#This Row],[V43]],Tabela13[[#This Row],[V41]])</f>
        <v>-0.18885869565217389</v>
      </c>
      <c r="CH7" s="4">
        <f>AVERAGE(Tabela13[[#This Row],[V43]],Tabela13[[#This Row],[V42]])</f>
        <v>-0.21942934782608695</v>
      </c>
      <c r="CI7" s="4">
        <f>AVERAGE(Tabela13[[#This Row],[V43]],Tabela13[[#This Row],[V44]])</f>
        <v>0.25</v>
      </c>
      <c r="CJ7" s="4">
        <f>AVERAGE(Tabela13[[#This Row],[V43]],Tabela13[[#This Row],[V45]])</f>
        <v>-2.7755575615628914E-17</v>
      </c>
      <c r="CK7" s="4">
        <f>AVERAGE(Tabela13[[#This Row],[V43]],Tabela13[[#This Row],[V46]])</f>
        <v>0.28057065217391308</v>
      </c>
      <c r="CL7" s="4">
        <f>AVERAGE(Tabela13[[#This Row],[V44]],Tabela13[[#This Row],[V41]])</f>
        <v>0</v>
      </c>
      <c r="CM7" s="4">
        <f>AVERAGE(Tabela13[[#This Row],[V44]],Tabela13[[#This Row],[V42]])</f>
        <v>-3.0570652173913054E-2</v>
      </c>
      <c r="CN7" s="4">
        <f>AVERAGE(Tabela13[[#This Row],[V44]],Tabela13[[#This Row],[V43]])</f>
        <v>0.25</v>
      </c>
      <c r="CO7" s="4">
        <f>AVERAGE(Tabela13[[#This Row],[V44]],Tabela13[[#This Row],[V45]])</f>
        <v>0.18885869565217386</v>
      </c>
      <c r="CP7" s="4">
        <f>AVERAGE(Tabela13[[#This Row],[V44]],Tabela13[[#This Row],[V46]])</f>
        <v>0.46942934782608692</v>
      </c>
      <c r="CQ7" s="4">
        <f>AVERAGE(Tabela13[[#This Row],[V45]],Tabela13[[#This Row],[V41]])</f>
        <v>-0.25</v>
      </c>
      <c r="CR7" s="4">
        <f>AVERAGE(Tabela13[[#This Row],[V45]],Tabela13[[#This Row],[V42]])</f>
        <v>-0.28057065217391308</v>
      </c>
      <c r="CS7" s="4">
        <f>AVERAGE(Tabela13[[#This Row],[V45]],Tabela13[[#This Row],[V43]])</f>
        <v>-2.7755575615628914E-17</v>
      </c>
      <c r="CT7" s="4">
        <f>AVERAGE(Tabela13[[#This Row],[V45]],Tabela13[[#This Row],[V44]])</f>
        <v>0.18885869565217386</v>
      </c>
      <c r="CU7" s="4">
        <f>AVERAGE(Tabela13[[#This Row],[V45]],Tabela13[[#This Row],[V46]])</f>
        <v>0.21942934782608692</v>
      </c>
      <c r="CV7" s="4">
        <f>AVERAGE(Tabela13[[#This Row],[V46]],Tabela13[[#This Row],[V41]])</f>
        <v>3.0570652173913054E-2</v>
      </c>
      <c r="CW7" s="4">
        <f>AVERAGE(Tabela13[[#This Row],[V46]],Tabela13[[#This Row],[V42]])</f>
        <v>0</v>
      </c>
      <c r="CX7" s="4">
        <f>AVERAGE(Tabela13[[#This Row],[V46]],Tabela13[[#This Row],[V43]])</f>
        <v>0.28057065217391308</v>
      </c>
      <c r="CY7" s="4">
        <f>AVERAGE(Tabela13[[#This Row],[V46]],Tabela13[[#This Row],[V44]])</f>
        <v>0.46942934782608692</v>
      </c>
      <c r="CZ7" s="4">
        <f>AVERAGE(Tabela13[[#This Row],[V46]],Tabela13[[#This Row],[V45]])</f>
        <v>0.21942934782608692</v>
      </c>
      <c r="DA7" s="3">
        <f>_xlfn.STDEV.S(Tabela13[[#This Row],[V41]],Tabela13[[#This Row],[V42]])</f>
        <v>4.3233430914938385E-2</v>
      </c>
      <c r="DB7" s="3">
        <f>_xlfn.STDEV.S(Tabela13[[#This Row],[V41]],Tabela13[[#This Row],[V43]])</f>
        <v>0.35355339059327379</v>
      </c>
      <c r="DC7" s="3">
        <f>_xlfn.STDEV.S(Tabela13[[#This Row],[V41]],Tabela13[[#This Row],[V44]])</f>
        <v>0.62063991935667073</v>
      </c>
      <c r="DD7" s="3">
        <f>_xlfn.STDEV.S(Tabela13[[#This Row],[V41]],Tabela13[[#This Row],[V45]])</f>
        <v>0.267086528763397</v>
      </c>
      <c r="DE7" s="3">
        <f>_xlfn.STDEV.S(Tabela13[[#This Row],[V41]],Tabela13[[#This Row],[V46]])</f>
        <v>0.66387335027160921</v>
      </c>
      <c r="DF7" s="3">
        <f>_xlfn.STDEV.S(Tabela13[[#This Row],[V42]],Tabela13[[#This Row],[V41]])</f>
        <v>4.3233430914938385E-2</v>
      </c>
      <c r="DG7" s="3">
        <f>_xlfn.STDEV.S(Tabela13[[#This Row],[V42]],Tabela13[[#This Row],[V43]])</f>
        <v>0.3967868215082121</v>
      </c>
      <c r="DH7" s="3">
        <f>_xlfn.STDEV.S(Tabela13[[#This Row],[V42]],Tabela13[[#This Row],[V44]])</f>
        <v>0.66387335027160921</v>
      </c>
      <c r="DI7" s="3">
        <f>_xlfn.STDEV.S(Tabela13[[#This Row],[V42]],Tabela13[[#This Row],[V45]])</f>
        <v>0.31031995967833531</v>
      </c>
      <c r="DJ7" s="3">
        <f>_xlfn.STDEV.S(Tabela13[[#This Row],[V42]],Tabela13[[#This Row],[V46]])</f>
        <v>0.70710678118654757</v>
      </c>
      <c r="DK7" s="3">
        <f>_xlfn.STDEV.S(Tabela13[[#This Row],[V43]],Tabela13[[#This Row],[V41]])</f>
        <v>0.35355339059327379</v>
      </c>
      <c r="DL7" s="3">
        <f>_xlfn.STDEV.S(Tabela13[[#This Row],[V43]],Tabela13[[#This Row],[V42]])</f>
        <v>0.3967868215082121</v>
      </c>
      <c r="DM7" s="3">
        <f>_xlfn.STDEV.S(Tabela13[[#This Row],[V43]],Tabela13[[#This Row],[V44]])</f>
        <v>0.267086528763397</v>
      </c>
      <c r="DN7" s="3">
        <f>_xlfn.STDEV.S(Tabela13[[#This Row],[V43]],Tabela13[[#This Row],[V45]])</f>
        <v>8.6466861829876798E-2</v>
      </c>
      <c r="DO7" s="3">
        <f>_xlfn.STDEV.S(Tabela13[[#This Row],[V43]],Tabela13[[#This Row],[V46]])</f>
        <v>0.31031995967833531</v>
      </c>
      <c r="DP7" s="3">
        <f>_xlfn.STDEV.S(Tabela13[[#This Row],[V44]],Tabela13[[#This Row],[V41]])</f>
        <v>0.62063991935667073</v>
      </c>
      <c r="DQ7" s="3">
        <f>_xlfn.STDEV.S(Tabela13[[#This Row],[V44]],Tabela13[[#This Row],[V42]])</f>
        <v>0.66387335027160921</v>
      </c>
      <c r="DR7" s="3">
        <f>_xlfn.STDEV.S(Tabela13[[#This Row],[V44]],Tabela13[[#This Row],[V43]])</f>
        <v>0.267086528763397</v>
      </c>
      <c r="DS7" s="3">
        <f>_xlfn.STDEV.S(Tabela13[[#This Row],[V44]],Tabela13[[#This Row],[V45]])</f>
        <v>0.35355339059327384</v>
      </c>
      <c r="DT7" s="3">
        <f>_xlfn.STDEV.S(Tabela13[[#This Row],[V44]],Tabela13[[#This Row],[V46]])</f>
        <v>4.3233430914938385E-2</v>
      </c>
      <c r="DU7" s="3">
        <f>_xlfn.STDEV.S(Tabela13[[#This Row],[V45]],Tabela13[[#This Row],[V41]])</f>
        <v>0.267086528763397</v>
      </c>
      <c r="DV7" s="3">
        <f>_xlfn.STDEV.S(Tabela13[[#This Row],[V45]],Tabela13[[#This Row],[V42]])</f>
        <v>0.31031995967833531</v>
      </c>
      <c r="DW7" s="3">
        <f>_xlfn.STDEV.S(Tabela13[[#This Row],[V45]],Tabela13[[#This Row],[V43]])</f>
        <v>8.6466861829876798E-2</v>
      </c>
      <c r="DX7" s="3">
        <f>_xlfn.STDEV.S(Tabela13[[#This Row],[V45]],Tabela13[[#This Row],[V44]])</f>
        <v>0.35355339059327384</v>
      </c>
      <c r="DY7" s="3">
        <f>_xlfn.STDEV.S(Tabela13[[#This Row],[V45]],Tabela13[[#This Row],[V46]])</f>
        <v>0.39678682150821215</v>
      </c>
      <c r="DZ7" s="3">
        <f>_xlfn.STDEV.S(Tabela13[[#This Row],[V46]],Tabela13[[#This Row],[V41]])</f>
        <v>0.66387335027160921</v>
      </c>
      <c r="EA7" s="3">
        <f>_xlfn.STDEV.S(Tabela13[[#This Row],[V46]],Tabela13[[#This Row],[V42]])</f>
        <v>0.70710678118654757</v>
      </c>
      <c r="EB7" s="3">
        <f>_xlfn.STDEV.S(Tabela13[[#This Row],[V46]],Tabela13[[#This Row],[V43]])</f>
        <v>0.31031995967833531</v>
      </c>
      <c r="EC7" s="3">
        <f>_xlfn.STDEV.S(Tabela13[[#This Row],[V46]],Tabela13[[#This Row],[V44]])</f>
        <v>4.3233430914938385E-2</v>
      </c>
      <c r="ED7" s="3">
        <f>_xlfn.STDEV.S(Tabela13[[#This Row],[V46]],Tabela13[[#This Row],[V45]])</f>
        <v>0.39678682150821215</v>
      </c>
      <c r="EE7" s="3">
        <f t="shared" si="19"/>
        <v>-9.2097844148754424E-2</v>
      </c>
      <c r="EF7" s="3">
        <f t="shared" si="20"/>
        <v>-1.8720524854435219</v>
      </c>
      <c r="EG7" s="3" t="str">
        <f t="shared" si="21"/>
        <v/>
      </c>
      <c r="EH7" s="3">
        <f t="shared" si="22"/>
        <v>-1.068346115053588</v>
      </c>
      <c r="EI7" s="3">
        <f t="shared" si="23"/>
        <v>21.716034924440187</v>
      </c>
      <c r="EJ7" s="3">
        <f t="shared" si="24"/>
        <v>-9.2097844148754424E-2</v>
      </c>
      <c r="EK7" s="3">
        <f t="shared" si="25"/>
        <v>-1.8082668769662174</v>
      </c>
      <c r="EL7" s="3">
        <f t="shared" si="26"/>
        <v>-21.716034924440187</v>
      </c>
      <c r="EM7" s="3">
        <f t="shared" si="27"/>
        <v>-1.1060314301368268</v>
      </c>
      <c r="EN7" s="3" t="str">
        <f t="shared" si="28"/>
        <v/>
      </c>
      <c r="EO7" s="3">
        <f t="shared" si="29"/>
        <v>-1.8720524854435219</v>
      </c>
      <c r="EP7" s="3">
        <f t="shared" si="30"/>
        <v>-1.8082668769662174</v>
      </c>
      <c r="EQ7" s="3">
        <f t="shared" si="31"/>
        <v>1.068346115053588</v>
      </c>
      <c r="ER7" s="3">
        <f t="shared" si="32"/>
        <v>-3115297013735434.5</v>
      </c>
      <c r="ES7" s="3" t="str">
        <f t="shared" si="33"/>
        <v/>
      </c>
      <c r="ET7" s="3" t="str">
        <f t="shared" si="34"/>
        <v/>
      </c>
      <c r="EU7" s="3" t="str">
        <f t="shared" si="35"/>
        <v/>
      </c>
      <c r="EV7" s="3">
        <f t="shared" si="36"/>
        <v>1.068346115053588</v>
      </c>
      <c r="EW7" s="3">
        <f t="shared" si="37"/>
        <v>1.8720524854435223</v>
      </c>
      <c r="EX7" s="3">
        <f t="shared" si="38"/>
        <v>9.2097844148754424E-2</v>
      </c>
      <c r="EY7" s="3">
        <f t="shared" si="39"/>
        <v>-1.068346115053588</v>
      </c>
      <c r="EZ7" s="3">
        <f t="shared" si="40"/>
        <v>-1.1060314301368268</v>
      </c>
      <c r="FA7" s="3">
        <f t="shared" si="41"/>
        <v>-3115297013735434.5</v>
      </c>
      <c r="FB7" s="3">
        <f t="shared" si="42"/>
        <v>1.8720524854435223</v>
      </c>
      <c r="FC7" s="3">
        <f t="shared" si="43"/>
        <v>1.808266876966218</v>
      </c>
      <c r="FD7" s="3">
        <f t="shared" si="44"/>
        <v>21.716034924440187</v>
      </c>
      <c r="FE7" s="3" t="str">
        <f t="shared" si="45"/>
        <v/>
      </c>
      <c r="FF7" s="3">
        <f t="shared" si="46"/>
        <v>1.1060314301368268</v>
      </c>
      <c r="FG7" s="3">
        <f t="shared" si="47"/>
        <v>9.2097844148754424E-2</v>
      </c>
      <c r="FH7" s="3">
        <f t="shared" si="48"/>
        <v>1.808266876966218</v>
      </c>
      <c r="FI7" s="4">
        <f t="shared" si="49"/>
        <v>0</v>
      </c>
      <c r="FJ7" s="4">
        <f t="shared" si="50"/>
        <v>0.43478260869565222</v>
      </c>
      <c r="FK7" s="4">
        <f t="shared" si="51"/>
        <v>1.5256410256410255</v>
      </c>
      <c r="FL7" s="4">
        <f t="shared" si="52"/>
        <v>1.1794871794871793</v>
      </c>
      <c r="FM7" s="4">
        <f>Tabela13[[#This Row],[V139]]-Tabela13[[#This Row],[V140]]</f>
        <v>0.34615384615384626</v>
      </c>
      <c r="FN7" s="4">
        <f>Tabela13[[#This Row],[V1]]-Tabela13[[#This Row],[V2]]/2</f>
        <v>-0.11073369565217389</v>
      </c>
      <c r="FO7" s="4">
        <f>Tabela13[[#This Row],[V1]]-Tabela13[[#This Row],[V3]]/2</f>
        <v>-0.14130434782608697</v>
      </c>
      <c r="FP7" s="4">
        <f>Tabela13[[#This Row],[V1]]-Tabela13[[#This Row],[V4]]/2</f>
        <v>0.13926630434782611</v>
      </c>
      <c r="FQ7" s="4">
        <f>Tabela13[[#This Row],[V2]]-Tabela13[[#This Row],[V1]]/2</f>
        <v>0.54755434782608692</v>
      </c>
      <c r="FR7" s="4">
        <f>Tabela13[[#This Row],[V2]]-Tabela13[[#This Row],[V3]]/2</f>
        <v>0.29755434782608692</v>
      </c>
      <c r="FS7" s="4">
        <f>Tabela13[[#This Row],[V2]]-Tabela13[[#This Row],[V4]]/2</f>
        <v>0.578125</v>
      </c>
      <c r="FT7" s="4">
        <f t="shared" si="53"/>
        <v>-0.11028439291587372</v>
      </c>
      <c r="FU7" s="4">
        <f t="shared" si="54"/>
        <v>-0.14037498576433335</v>
      </c>
      <c r="FV7" s="4">
        <f t="shared" si="55"/>
        <v>0.13837627744958642</v>
      </c>
      <c r="FW7" s="4">
        <f t="shared" si="56"/>
        <v>0.50096361203446105</v>
      </c>
      <c r="FX7" s="4">
        <f t="shared" si="57"/>
        <v>0.28921156936201636</v>
      </c>
      <c r="FY7" s="4">
        <f t="shared" si="58"/>
        <v>0.52417962878291324</v>
      </c>
      <c r="FZ7" s="4">
        <f t="shared" si="59"/>
        <v>-19.851190724857268</v>
      </c>
      <c r="GA7" s="4">
        <f t="shared" si="60"/>
        <v>-25.267497437580001</v>
      </c>
      <c r="GB7" s="4">
        <f t="shared" si="61"/>
        <v>24.907729940925556</v>
      </c>
      <c r="GC7" s="4">
        <f t="shared" si="62"/>
        <v>90.173450166202983</v>
      </c>
      <c r="GD7" s="4">
        <f t="shared" si="63"/>
        <v>52.058082485162949</v>
      </c>
      <c r="GE7" s="4">
        <f t="shared" si="64"/>
        <v>94.35233318092439</v>
      </c>
      <c r="GF7" s="4">
        <f>Tabela13[[#This Row],[V1]]-Tabela13[[#This Row],[V2]]/Tabela13[[#This Row],[V2]]</f>
        <v>-0.78260869565217384</v>
      </c>
      <c r="GG7" s="4">
        <f>Tabela13[[#This Row],[V1]]-Tabela13[[#This Row],[V3]]/Tabela13[[#This Row],[V3]]</f>
        <v>-0.78260869565217384</v>
      </c>
      <c r="GH7" s="4">
        <f>Tabela13[[#This Row],[V1]]-Tabela13[[#This Row],[V4]]/Tabela13[[#This Row],[V4]]</f>
        <v>-0.78260869565217384</v>
      </c>
      <c r="GI7" s="4">
        <f>Tabela13[[#This Row],[V2]]-Tabela13[[#This Row],[V1]]/Tabela13[[#This Row],[V1]]</f>
        <v>-0.34375</v>
      </c>
      <c r="GJ7" s="4">
        <f>Tabela13[[#This Row],[V2]]-Tabela13[[#This Row],[V3]]/Tabela13[[#This Row],[V3]]</f>
        <v>-0.34375</v>
      </c>
      <c r="GK7" s="4">
        <f>Tabela13[[#This Row],[V2]]-Tabela13[[#This Row],[V4]]/Tabela13[[#This Row],[V4]]</f>
        <v>-0.34375</v>
      </c>
      <c r="GL7" s="4">
        <f t="shared" si="65"/>
        <v>0.2908254110271622</v>
      </c>
      <c r="GM7" s="4">
        <f t="shared" si="66"/>
        <v>0.43682065217391308</v>
      </c>
      <c r="GN7" s="4">
        <f t="shared" si="67"/>
        <v>0.6657776128024615</v>
      </c>
      <c r="GO7" s="3">
        <f t="shared" si="68"/>
        <v>0</v>
      </c>
      <c r="GP7" s="3">
        <v>100</v>
      </c>
      <c r="GQ7" s="3">
        <f t="shared" si="69"/>
        <v>-1</v>
      </c>
      <c r="GR7" s="3">
        <f t="shared" si="70"/>
        <v>-100</v>
      </c>
      <c r="GS7" s="34">
        <f>COUNTIF($D$2:D6,Tabela13[[#This Row],[HomeTeam]])</f>
        <v>0</v>
      </c>
      <c r="GT7" s="34">
        <f>COUNTIF($E$2:E6,Tabela13[[#This Row],[AwayTeam]])</f>
        <v>0</v>
      </c>
      <c r="GU7" s="3" t="str">
        <f>IFERROR(AVERAGEIFS($AD$2:AD6,$D$2:D6,Tabela13[[#This Row],[HomeTeam]],$GS$2:GS6,"&gt;="&amp;Tabela13[[#This Row],[Contagem_H]]-5),"")</f>
        <v/>
      </c>
      <c r="GV7" s="3" t="str">
        <f>IFERROR(AVERAGEIFS($G$2:G6,$E$2:E6,Tabela13[[#This Row],[AwayTeam]],$GT$2:GT6,"&gt;="&amp;Tabela13[[#This Row],[Contagem_A]]-5),"")</f>
        <v/>
      </c>
      <c r="GW7" s="3" t="str">
        <f>IFERROR(AVERAGEIFS($GQ$2:GQ6,$D$2:D6,Tabela13[[#This Row],[HomeTeam]],$GS$2:GS6,"&gt;="&amp;Tabela13[[#This Row],[Contagem_H]]-5),"")</f>
        <v/>
      </c>
    </row>
    <row r="8" spans="1:211" x14ac:dyDescent="0.25">
      <c r="A8" t="s">
        <v>127</v>
      </c>
      <c r="B8" t="s">
        <v>131</v>
      </c>
      <c r="C8" t="s">
        <v>134</v>
      </c>
      <c r="D8" t="s">
        <v>135</v>
      </c>
      <c r="E8" t="s">
        <v>19</v>
      </c>
      <c r="F8" s="3">
        <v>0</v>
      </c>
      <c r="G8" s="3">
        <v>1</v>
      </c>
      <c r="H8" s="3" t="str">
        <f t="shared" si="71"/>
        <v>A</v>
      </c>
      <c r="I8" s="3">
        <v>3.6</v>
      </c>
      <c r="J8" s="3">
        <v>3.2</v>
      </c>
      <c r="K8" s="3">
        <v>2.15</v>
      </c>
      <c r="L8" s="3">
        <v>2.5</v>
      </c>
      <c r="M8" s="3">
        <v>1.53</v>
      </c>
      <c r="N8" s="3">
        <f t="shared" si="0"/>
        <v>1</v>
      </c>
      <c r="O8" s="3">
        <f t="shared" si="1"/>
        <v>0</v>
      </c>
      <c r="P8" s="3">
        <f t="shared" si="2"/>
        <v>3</v>
      </c>
      <c r="Q8" s="3">
        <f t="shared" si="3"/>
        <v>5.5394056847545281E-2</v>
      </c>
      <c r="R8" s="3">
        <f t="shared" si="4"/>
        <v>5.3594771241830097E-2</v>
      </c>
      <c r="S8" s="3">
        <f t="shared" si="5"/>
        <v>3.7994186046511631</v>
      </c>
      <c r="T8" s="3">
        <f t="shared" si="6"/>
        <v>3.3772609819121451</v>
      </c>
      <c r="U8" s="3">
        <f t="shared" si="7"/>
        <v>2.2690972222222223</v>
      </c>
      <c r="V8" s="3">
        <f t="shared" si="8"/>
        <v>2.6384851421188631</v>
      </c>
      <c r="W8" s="3">
        <f t="shared" si="9"/>
        <v>1.6147529069767443</v>
      </c>
      <c r="X8" s="4">
        <f t="shared" si="10"/>
        <v>0.27777777777777779</v>
      </c>
      <c r="Y8" s="4">
        <f t="shared" si="11"/>
        <v>0.3125</v>
      </c>
      <c r="Z8" s="4">
        <f t="shared" si="12"/>
        <v>0.46511627906976744</v>
      </c>
      <c r="AA8" s="4">
        <f t="shared" si="13"/>
        <v>0.4</v>
      </c>
      <c r="AB8" s="4">
        <f t="shared" si="14"/>
        <v>0.65359477124183007</v>
      </c>
      <c r="AC8" s="4">
        <f t="shared" si="15"/>
        <v>0.1388888888888889</v>
      </c>
      <c r="AD8" s="4">
        <f t="shared" si="16"/>
        <v>0.73255813953488369</v>
      </c>
      <c r="AE8" s="4">
        <f t="shared" si="17"/>
        <v>0.63888888888888884</v>
      </c>
      <c r="AF8" s="4">
        <f t="shared" si="18"/>
        <v>0.23255813953488372</v>
      </c>
      <c r="AG8" s="4">
        <f>IFERROR(AVERAGE(Tabela13[[#This Row],[V1]],Tabela13[[#This Row],[V2]]),"")</f>
        <v>0.43572351421188626</v>
      </c>
      <c r="AH8" s="4">
        <f>IFERROR(AVERAGE(Tabela13[[#This Row],[V1]],Tabela13[[#This Row],[V3]]),"")</f>
        <v>0.38888888888888884</v>
      </c>
      <c r="AI8" s="4">
        <f>IFERROR(AVERAGE(Tabela13[[#This Row],[V1]],Tabela13[[#This Row],[V4]]),"")</f>
        <v>0.18572351421188632</v>
      </c>
      <c r="AJ8" s="4">
        <f>IFERROR(AVERAGE(Tabela13[[#This Row],[V2]],Tabela13[[#This Row],[V1]]),"")</f>
        <v>0.43572351421188626</v>
      </c>
      <c r="AK8" s="4">
        <f>IFERROR(AVERAGE(Tabela13[[#This Row],[V2]],Tabela13[[#This Row],[V3]]),"")</f>
        <v>0.68572351421188626</v>
      </c>
      <c r="AL8" s="4">
        <f>IFERROR(AVERAGE(Tabela13[[#This Row],[V2]],Tabela13[[#This Row],[V4]]),"")</f>
        <v>0.48255813953488369</v>
      </c>
      <c r="AM8" s="4">
        <f>IFERROR(AVERAGE(Tabela13[[#This Row],[V3]],Tabela13[[#This Row],[V1]]),"")</f>
        <v>0.38888888888888884</v>
      </c>
      <c r="AN8" s="4">
        <f>IFERROR(AVERAGE(Tabela13[[#This Row],[V3]],Tabela13[[#This Row],[V2]]),"")</f>
        <v>0.68572351421188626</v>
      </c>
      <c r="AO8" s="4">
        <f>IFERROR(AVERAGE(Tabela13[[#This Row],[V3]],Tabela13[[#This Row],[V4]]),"")</f>
        <v>0.43572351421188626</v>
      </c>
      <c r="AP8" s="4">
        <f>IFERROR(AVERAGE(Tabela13[[#This Row],[V4]],Tabela13[[#This Row],[V1]]),"")</f>
        <v>0.18572351421188632</v>
      </c>
      <c r="AQ8" s="4">
        <f>IFERROR(AVERAGE(Tabela13[[#This Row],[V4]],Tabela13[[#This Row],[V2]]),"")</f>
        <v>0.48255813953488369</v>
      </c>
      <c r="AR8" s="4">
        <f>IFERROR(AVERAGE(Tabela13[[#This Row],[V4]],Tabela13[[#This Row],[V3]]),"")</f>
        <v>0.43572351421188626</v>
      </c>
      <c r="AS8" s="4">
        <f>_xlfn.STDEV.S(Tabela13[[#This Row],[V1]:[V2]])</f>
        <v>0.41978755291371911</v>
      </c>
      <c r="AT8" s="4">
        <f>_xlfn.STDEV.S(Tabela13[[#This Row],[V1]],Tabela13[[#This Row],[V3]])</f>
        <v>0.35355339059327379</v>
      </c>
      <c r="AU8" s="4">
        <f>_xlfn.STDEV.S(Tabela13[[#This Row],[V1]],Tabela13[[#This Row],[V4]])</f>
        <v>6.6234162320445253E-2</v>
      </c>
      <c r="AV8" s="4">
        <f>_xlfn.STDEV.S(Tabela13[[#This Row],[V2]],Tabela13[[#This Row],[V1]])</f>
        <v>0.41978755291371911</v>
      </c>
      <c r="AW8" s="4">
        <f>_xlfn.STDEV.S(Tabela13[[#This Row],[V2]],Tabela13[[#This Row],[V3]])</f>
        <v>6.623416232044535E-2</v>
      </c>
      <c r="AX8" s="4">
        <f>_xlfn.STDEV.S(Tabela13[[#This Row],[V42]],Tabela13[[#This Row],[V44]])</f>
        <v>0.77334094350699289</v>
      </c>
      <c r="AY8" s="4">
        <f>_xlfn.STDEV.S(Tabela13[[#This Row],[V3]],Tabela13[[#This Row],[V1]])</f>
        <v>0.35355339059327379</v>
      </c>
      <c r="AZ8" s="4">
        <f>_xlfn.STDEV.S(Tabela13[[#This Row],[V3]],Tabela13[[#This Row],[V2]])</f>
        <v>6.623416232044535E-2</v>
      </c>
      <c r="BA8" s="4">
        <f>_xlfn.STDEV.S(Tabela13[[#This Row],[V3]],Tabela13[[#This Row],[V4]])</f>
        <v>0.28731922827282841</v>
      </c>
      <c r="BB8" s="4">
        <f>_xlfn.STDEV.S(Tabela13[[#This Row],[V4]],Tabela13[[#This Row],[V1]])</f>
        <v>6.6234162320445253E-2</v>
      </c>
      <c r="BC8" s="4">
        <f>_xlfn.STDEV.S(Tabela13[[#This Row],[V4]],Tabela13[[#This Row],[V2]])</f>
        <v>0.35355339059327362</v>
      </c>
      <c r="BD8" s="4">
        <f>_xlfn.STDEV.S(Tabela13[[#This Row],[V4]],Tabela13[[#This Row],[V3]])</f>
        <v>0.28731922827282841</v>
      </c>
      <c r="BE8" s="4">
        <f>Tabela13[[#This Row],[V17]]/Tabela13[[#This Row],[V5]]</f>
        <v>0.96342643722822419</v>
      </c>
      <c r="BF8" s="4">
        <f>Tabela13[[#This Row],[V18]]/Tabela13[[#This Row],[V6]]</f>
        <v>0.90913729009698985</v>
      </c>
      <c r="BG8" s="4">
        <f>Tabela13[[#This Row],[V19]]/Tabela13[[#This Row],[V7]]</f>
        <v>0.35662776790278</v>
      </c>
      <c r="BH8" s="4">
        <f>Tabela13[[#This Row],[V20]]/Tabela13[[#This Row],[V8]]</f>
        <v>0.96342643722822419</v>
      </c>
      <c r="BI8" s="4">
        <f>Tabela13[[#This Row],[V21]]/Tabela13[[#This Row],[V9]]</f>
        <v>9.659018678478512E-2</v>
      </c>
      <c r="BJ8" s="4">
        <f>Tabela13[[#This Row],[V22]]/Tabela13[[#This Row],[V10]]</f>
        <v>1.6025860516048529</v>
      </c>
      <c r="BK8" s="4">
        <f>Tabela13[[#This Row],[V23]]/Tabela13[[#This Row],[V11]]</f>
        <v>0.90913729009698985</v>
      </c>
      <c r="BL8" s="4">
        <f>Tabela13[[#This Row],[V24]]/Tabela13[[#This Row],[V12]]</f>
        <v>9.659018678478512E-2</v>
      </c>
      <c r="BM8" s="4">
        <f>Tabela13[[#This Row],[V25]]/Tabela13[[#This Row],[V13]]</f>
        <v>0.6594072132933112</v>
      </c>
      <c r="BN8" s="4">
        <f>Tabela13[[#This Row],[V26]]/Tabela13[[#This Row],[V14]]</f>
        <v>0.35662776790278</v>
      </c>
      <c r="BO8" s="4">
        <f>Tabela13[[#This Row],[V27]]/Tabela13[[#This Row],[V15]]</f>
        <v>0.73266485761497668</v>
      </c>
      <c r="BP8" s="4">
        <f>Tabela13[[#This Row],[V28]]/Tabela13[[#This Row],[V16]]</f>
        <v>0.6594072132933112</v>
      </c>
      <c r="BQ8" s="4">
        <f>Tabela13[[#This Row],[V1]]-Tabela13[[#This Row],[V2]]</f>
        <v>-0.59366925064599485</v>
      </c>
      <c r="BR8" s="4">
        <f>Tabela13[[#This Row],[V1]]-Tabela13[[#This Row],[V3]]</f>
        <v>-0.49999999999999994</v>
      </c>
      <c r="BS8" s="4">
        <f>Tabela13[[#This Row],[V1]]-Tabela13[[#This Row],[V4]]</f>
        <v>-9.3669250645994823E-2</v>
      </c>
      <c r="BT8" s="4">
        <f>Tabela13[[#This Row],[V2]]-Tabela13[[#This Row],[V1]]</f>
        <v>0.59366925064599485</v>
      </c>
      <c r="BU8" s="4">
        <f>Tabela13[[#This Row],[V2]]-Tabela13[[#This Row],[V3]]</f>
        <v>9.366925064599485E-2</v>
      </c>
      <c r="BV8" s="4">
        <f>Tabela13[[#This Row],[V2]]-Tabela13[[#This Row],[V4]]</f>
        <v>0.5</v>
      </c>
      <c r="BW8" s="4">
        <f>AVERAGE(Tabela13[[#This Row],[V41]],Tabela13[[#This Row],[V42]])</f>
        <v>-0.54683462532299743</v>
      </c>
      <c r="BX8" s="4">
        <f>AVERAGE(Tabela13[[#This Row],[V41]],Tabela13[[#This Row],[V43]])</f>
        <v>-0.34366925064599485</v>
      </c>
      <c r="BY8" s="4">
        <f>AVERAGE(Tabela13[[#This Row],[V41]],Tabela13[[#This Row],[V44]])</f>
        <v>0</v>
      </c>
      <c r="BZ8" s="4">
        <f>AVERAGE(Tabela13[[#This Row],[V41]],Tabela13[[#This Row],[V45]])</f>
        <v>-0.25</v>
      </c>
      <c r="CA8" s="4">
        <f>AVERAGE(Tabela13[[#This Row],[V41]],Tabela13[[#This Row],[V46]])</f>
        <v>-4.6834625322997425E-2</v>
      </c>
      <c r="CB8" s="4">
        <f>AVERAGE(Tabela13[[#This Row],[V42]],Tabela13[[#This Row],[V41]])</f>
        <v>-0.54683462532299743</v>
      </c>
      <c r="CC8" s="4">
        <f>AVERAGE(Tabela13[[#This Row],[V42]],Tabela13[[#This Row],[V43]])</f>
        <v>-0.29683462532299737</v>
      </c>
      <c r="CD8" s="4">
        <f>AVERAGE(Tabela13[[#This Row],[V42]],Tabela13[[#This Row],[V44]])</f>
        <v>4.6834625322997453E-2</v>
      </c>
      <c r="CE8" s="4">
        <f>AVERAGE(Tabela13[[#This Row],[V42]],Tabela13[[#This Row],[V45]])</f>
        <v>-0.20316537467700255</v>
      </c>
      <c r="CF8" s="4">
        <f>AVERAGE(Tabela13[[#This Row],[V42]],Tabela13[[#This Row],[V46]])</f>
        <v>0</v>
      </c>
      <c r="CG8" s="4">
        <f>AVERAGE(Tabela13[[#This Row],[V43]],Tabela13[[#This Row],[V41]])</f>
        <v>-0.34366925064599485</v>
      </c>
      <c r="CH8" s="4">
        <f>AVERAGE(Tabela13[[#This Row],[V43]],Tabela13[[#This Row],[V42]])</f>
        <v>-0.29683462532299737</v>
      </c>
      <c r="CI8" s="4">
        <f>AVERAGE(Tabela13[[#This Row],[V43]],Tabela13[[#This Row],[V44]])</f>
        <v>0.25</v>
      </c>
      <c r="CJ8" s="4">
        <f>AVERAGE(Tabela13[[#This Row],[V43]],Tabela13[[#This Row],[V45]])</f>
        <v>0</v>
      </c>
      <c r="CK8" s="4">
        <f>AVERAGE(Tabela13[[#This Row],[V43]],Tabela13[[#This Row],[V46]])</f>
        <v>0.20316537467700257</v>
      </c>
      <c r="CL8" s="4">
        <f>AVERAGE(Tabela13[[#This Row],[V44]],Tabela13[[#This Row],[V41]])</f>
        <v>0</v>
      </c>
      <c r="CM8" s="4">
        <f>AVERAGE(Tabela13[[#This Row],[V44]],Tabela13[[#This Row],[V42]])</f>
        <v>4.6834625322997453E-2</v>
      </c>
      <c r="CN8" s="4">
        <f>AVERAGE(Tabela13[[#This Row],[V44]],Tabela13[[#This Row],[V43]])</f>
        <v>0.25</v>
      </c>
      <c r="CO8" s="4">
        <f>AVERAGE(Tabela13[[#This Row],[V44]],Tabela13[[#This Row],[V45]])</f>
        <v>0.34366925064599485</v>
      </c>
      <c r="CP8" s="4">
        <f>AVERAGE(Tabela13[[#This Row],[V44]],Tabela13[[#This Row],[V46]])</f>
        <v>0.54683462532299743</v>
      </c>
      <c r="CQ8" s="4">
        <f>AVERAGE(Tabela13[[#This Row],[V45]],Tabela13[[#This Row],[V41]])</f>
        <v>-0.25</v>
      </c>
      <c r="CR8" s="4">
        <f>AVERAGE(Tabela13[[#This Row],[V45]],Tabela13[[#This Row],[V42]])</f>
        <v>-0.20316537467700255</v>
      </c>
      <c r="CS8" s="4">
        <f>AVERAGE(Tabela13[[#This Row],[V45]],Tabela13[[#This Row],[V43]])</f>
        <v>0</v>
      </c>
      <c r="CT8" s="4">
        <f>AVERAGE(Tabela13[[#This Row],[V45]],Tabela13[[#This Row],[V44]])</f>
        <v>0.34366925064599485</v>
      </c>
      <c r="CU8" s="4">
        <f>AVERAGE(Tabela13[[#This Row],[V45]],Tabela13[[#This Row],[V46]])</f>
        <v>0.29683462532299743</v>
      </c>
      <c r="CV8" s="4">
        <f>AVERAGE(Tabela13[[#This Row],[V46]],Tabela13[[#This Row],[V41]])</f>
        <v>-4.6834625322997425E-2</v>
      </c>
      <c r="CW8" s="4">
        <f>AVERAGE(Tabela13[[#This Row],[V46]],Tabela13[[#This Row],[V42]])</f>
        <v>0</v>
      </c>
      <c r="CX8" s="4">
        <f>AVERAGE(Tabela13[[#This Row],[V46]],Tabela13[[#This Row],[V43]])</f>
        <v>0.20316537467700257</v>
      </c>
      <c r="CY8" s="4">
        <f>AVERAGE(Tabela13[[#This Row],[V46]],Tabela13[[#This Row],[V44]])</f>
        <v>0.54683462532299743</v>
      </c>
      <c r="CZ8" s="4">
        <f>AVERAGE(Tabela13[[#This Row],[V46]],Tabela13[[#This Row],[V45]])</f>
        <v>0.29683462532299743</v>
      </c>
      <c r="DA8" s="3">
        <f>_xlfn.STDEV.S(Tabela13[[#This Row],[V41]],Tabela13[[#This Row],[V42]])</f>
        <v>6.6234162320445392E-2</v>
      </c>
      <c r="DB8" s="3">
        <f>_xlfn.STDEV.S(Tabela13[[#This Row],[V41]],Tabela13[[#This Row],[V43]])</f>
        <v>0.35355339059327379</v>
      </c>
      <c r="DC8" s="3">
        <f>_xlfn.STDEV.S(Tabela13[[#This Row],[V41]],Tabela13[[#This Row],[V44]])</f>
        <v>0.83957510582743822</v>
      </c>
      <c r="DD8" s="3">
        <f>_xlfn.STDEV.S(Tabela13[[#This Row],[V41]],Tabela13[[#This Row],[V45]])</f>
        <v>0.48602171523416449</v>
      </c>
      <c r="DE8" s="3">
        <f>_xlfn.STDEV.S(Tabela13[[#This Row],[V41]],Tabela13[[#This Row],[V46]])</f>
        <v>0.77334094350699289</v>
      </c>
      <c r="DF8" s="3">
        <f>_xlfn.STDEV.S(Tabela13[[#This Row],[V42]],Tabela13[[#This Row],[V41]])</f>
        <v>6.6234162320445392E-2</v>
      </c>
      <c r="DG8" s="3">
        <f>_xlfn.STDEV.S(Tabela13[[#This Row],[V42]],Tabela13[[#This Row],[V43]])</f>
        <v>0.28731922827282841</v>
      </c>
      <c r="DH8" s="3">
        <f>_xlfn.STDEV.S(Tabela13[[#This Row],[V42]],Tabela13[[#This Row],[V44]])</f>
        <v>0.77334094350699289</v>
      </c>
      <c r="DI8" s="3">
        <f>_xlfn.STDEV.S(Tabela13[[#This Row],[V42]],Tabela13[[#This Row],[V45]])</f>
        <v>0.41978755291371911</v>
      </c>
      <c r="DJ8" s="3">
        <f>_xlfn.STDEV.S(Tabela13[[#This Row],[V42]],Tabela13[[#This Row],[V46]])</f>
        <v>0.70710678118654746</v>
      </c>
      <c r="DK8" s="3">
        <f>_xlfn.STDEV.S(Tabela13[[#This Row],[V43]],Tabela13[[#This Row],[V41]])</f>
        <v>0.35355339059327379</v>
      </c>
      <c r="DL8" s="3">
        <f>_xlfn.STDEV.S(Tabela13[[#This Row],[V43]],Tabela13[[#This Row],[V42]])</f>
        <v>0.28731922827282841</v>
      </c>
      <c r="DM8" s="3">
        <f>_xlfn.STDEV.S(Tabela13[[#This Row],[V43]],Tabela13[[#This Row],[V44]])</f>
        <v>0.48602171523416449</v>
      </c>
      <c r="DN8" s="3">
        <f>_xlfn.STDEV.S(Tabela13[[#This Row],[V43]],Tabela13[[#This Row],[V45]])</f>
        <v>0.1324683246408907</v>
      </c>
      <c r="DO8" s="3">
        <f>_xlfn.STDEV.S(Tabela13[[#This Row],[V43]],Tabela13[[#This Row],[V46]])</f>
        <v>0.41978755291371911</v>
      </c>
      <c r="DP8" s="3">
        <f>_xlfn.STDEV.S(Tabela13[[#This Row],[V44]],Tabela13[[#This Row],[V41]])</f>
        <v>0.83957510582743822</v>
      </c>
      <c r="DQ8" s="3">
        <f>_xlfn.STDEV.S(Tabela13[[#This Row],[V44]],Tabela13[[#This Row],[V42]])</f>
        <v>0.77334094350699289</v>
      </c>
      <c r="DR8" s="3">
        <f>_xlfn.STDEV.S(Tabela13[[#This Row],[V44]],Tabela13[[#This Row],[V43]])</f>
        <v>0.48602171523416449</v>
      </c>
      <c r="DS8" s="3">
        <f>_xlfn.STDEV.S(Tabela13[[#This Row],[V44]],Tabela13[[#This Row],[V45]])</f>
        <v>0.35355339059327379</v>
      </c>
      <c r="DT8" s="3">
        <f>_xlfn.STDEV.S(Tabela13[[#This Row],[V44]],Tabela13[[#This Row],[V46]])</f>
        <v>6.623416232044535E-2</v>
      </c>
      <c r="DU8" s="3">
        <f>_xlfn.STDEV.S(Tabela13[[#This Row],[V45]],Tabela13[[#This Row],[V41]])</f>
        <v>0.48602171523416449</v>
      </c>
      <c r="DV8" s="3">
        <f>_xlfn.STDEV.S(Tabela13[[#This Row],[V45]],Tabela13[[#This Row],[V42]])</f>
        <v>0.41978755291371911</v>
      </c>
      <c r="DW8" s="3">
        <f>_xlfn.STDEV.S(Tabela13[[#This Row],[V45]],Tabela13[[#This Row],[V43]])</f>
        <v>0.1324683246408907</v>
      </c>
      <c r="DX8" s="3">
        <f>_xlfn.STDEV.S(Tabela13[[#This Row],[V45]],Tabela13[[#This Row],[V44]])</f>
        <v>0.35355339059327379</v>
      </c>
      <c r="DY8" s="3">
        <f>_xlfn.STDEV.S(Tabela13[[#This Row],[V45]],Tabela13[[#This Row],[V46]])</f>
        <v>0.28731922827282841</v>
      </c>
      <c r="DZ8" s="3">
        <f>_xlfn.STDEV.S(Tabela13[[#This Row],[V46]],Tabela13[[#This Row],[V41]])</f>
        <v>0.77334094350699289</v>
      </c>
      <c r="EA8" s="3">
        <f>_xlfn.STDEV.S(Tabela13[[#This Row],[V46]],Tabela13[[#This Row],[V42]])</f>
        <v>0.70710678118654746</v>
      </c>
      <c r="EB8" s="3">
        <f>_xlfn.STDEV.S(Tabela13[[#This Row],[V46]],Tabela13[[#This Row],[V43]])</f>
        <v>0.41978755291371911</v>
      </c>
      <c r="EC8" s="3">
        <f>_xlfn.STDEV.S(Tabela13[[#This Row],[V46]],Tabela13[[#This Row],[V44]])</f>
        <v>6.623416232044535E-2</v>
      </c>
      <c r="ED8" s="3">
        <f>_xlfn.STDEV.S(Tabela13[[#This Row],[V46]],Tabela13[[#This Row],[V45]])</f>
        <v>0.28731922827282841</v>
      </c>
      <c r="EE8" s="3">
        <f t="shared" si="19"/>
        <v>-0.12112283906916653</v>
      </c>
      <c r="EF8" s="3">
        <f t="shared" si="20"/>
        <v>-1.0287606177413304</v>
      </c>
      <c r="EG8" s="3" t="str">
        <f t="shared" si="21"/>
        <v/>
      </c>
      <c r="EH8" s="3">
        <f t="shared" si="22"/>
        <v>-1.9440868609366579</v>
      </c>
      <c r="EI8" s="3">
        <f t="shared" si="23"/>
        <v>-16.512162490328617</v>
      </c>
      <c r="EJ8" s="3">
        <f t="shared" si="24"/>
        <v>-0.12112283906916653</v>
      </c>
      <c r="EK8" s="3">
        <f t="shared" si="25"/>
        <v>-0.96794377664056241</v>
      </c>
      <c r="EL8" s="3">
        <f t="shared" si="26"/>
        <v>16.512162490328606</v>
      </c>
      <c r="EM8" s="3">
        <f t="shared" si="27"/>
        <v>-2.0662357135467007</v>
      </c>
      <c r="EN8" s="3" t="str">
        <f t="shared" si="28"/>
        <v/>
      </c>
      <c r="EO8" s="3">
        <f t="shared" si="29"/>
        <v>-1.0287606177413304</v>
      </c>
      <c r="EP8" s="3">
        <f t="shared" si="30"/>
        <v>-0.96794377664056241</v>
      </c>
      <c r="EQ8" s="3">
        <f t="shared" si="31"/>
        <v>1.9440868609366579</v>
      </c>
      <c r="ER8" s="3" t="str">
        <f t="shared" si="32"/>
        <v/>
      </c>
      <c r="ES8" s="3" t="str">
        <f t="shared" si="33"/>
        <v/>
      </c>
      <c r="ET8" s="3" t="str">
        <f t="shared" si="34"/>
        <v/>
      </c>
      <c r="EU8" s="3" t="str">
        <f t="shared" si="35"/>
        <v/>
      </c>
      <c r="EV8" s="3">
        <f t="shared" si="36"/>
        <v>1.9440868609366579</v>
      </c>
      <c r="EW8" s="3">
        <f t="shared" si="37"/>
        <v>1.0287606177413304</v>
      </c>
      <c r="EX8" s="3">
        <f t="shared" si="38"/>
        <v>0.12112283906916645</v>
      </c>
      <c r="EY8" s="3">
        <f t="shared" si="39"/>
        <v>-1.9440868609366579</v>
      </c>
      <c r="EZ8" s="3">
        <f t="shared" si="40"/>
        <v>-2.0662357135467007</v>
      </c>
      <c r="FA8" s="3" t="str">
        <f t="shared" si="41"/>
        <v/>
      </c>
      <c r="FB8" s="3">
        <f t="shared" si="42"/>
        <v>1.0287606177413304</v>
      </c>
      <c r="FC8" s="3">
        <f t="shared" si="43"/>
        <v>0.9679437766405623</v>
      </c>
      <c r="FD8" s="3">
        <f t="shared" si="44"/>
        <v>-16.512162490328617</v>
      </c>
      <c r="FE8" s="3" t="str">
        <f t="shared" si="45"/>
        <v/>
      </c>
      <c r="FF8" s="3">
        <f t="shared" si="46"/>
        <v>2.0662357135467002</v>
      </c>
      <c r="FG8" s="3">
        <f t="shared" si="47"/>
        <v>0.12112283906916645</v>
      </c>
      <c r="FH8" s="3">
        <f t="shared" si="48"/>
        <v>0.9679437766405623</v>
      </c>
      <c r="FI8" s="4">
        <f t="shared" si="49"/>
        <v>0</v>
      </c>
      <c r="FJ8" s="4">
        <f t="shared" si="50"/>
        <v>0.27777777777777779</v>
      </c>
      <c r="FK8" s="4">
        <f t="shared" si="51"/>
        <v>1.0856924254016831</v>
      </c>
      <c r="FL8" s="4">
        <f t="shared" si="52"/>
        <v>1.6182096403978576</v>
      </c>
      <c r="FM8" s="4">
        <f>Tabela13[[#This Row],[V139]]-Tabela13[[#This Row],[V140]]</f>
        <v>-0.53251721499617455</v>
      </c>
      <c r="FN8" s="4">
        <f>Tabela13[[#This Row],[V1]]-Tabela13[[#This Row],[V2]]/2</f>
        <v>-0.22739018087855295</v>
      </c>
      <c r="FO8" s="4">
        <f>Tabela13[[#This Row],[V1]]-Tabela13[[#This Row],[V3]]/2</f>
        <v>-0.18055555555555552</v>
      </c>
      <c r="FP8" s="4">
        <f>Tabela13[[#This Row],[V1]]-Tabela13[[#This Row],[V4]]/2</f>
        <v>2.2609819121447036E-2</v>
      </c>
      <c r="FQ8" s="4">
        <f>Tabela13[[#This Row],[V2]]-Tabela13[[#This Row],[V1]]/2</f>
        <v>0.66311369509043927</v>
      </c>
      <c r="FR8" s="4">
        <f>Tabela13[[#This Row],[V2]]-Tabela13[[#This Row],[V3]]/2</f>
        <v>0.41311369509043927</v>
      </c>
      <c r="FS8" s="4">
        <f>Tabela13[[#This Row],[V2]]-Tabela13[[#This Row],[V4]]/2</f>
        <v>0.61627906976744184</v>
      </c>
      <c r="FT8" s="4">
        <f t="shared" si="53"/>
        <v>-0.22358828307003242</v>
      </c>
      <c r="FU8" s="4">
        <f t="shared" si="54"/>
        <v>-0.17863100651394928</v>
      </c>
      <c r="FV8" s="4">
        <f t="shared" si="55"/>
        <v>2.2605967560010917E-2</v>
      </c>
      <c r="FW8" s="4">
        <f t="shared" si="56"/>
        <v>0.58553881877622338</v>
      </c>
      <c r="FX8" s="4">
        <f t="shared" si="57"/>
        <v>0.39175992132282272</v>
      </c>
      <c r="FY8" s="4">
        <f t="shared" si="58"/>
        <v>0.5523034908682436</v>
      </c>
      <c r="FZ8" s="4">
        <f t="shared" si="59"/>
        <v>-40.245890952605833</v>
      </c>
      <c r="GA8" s="4">
        <f t="shared" si="60"/>
        <v>-32.153581172510876</v>
      </c>
      <c r="GB8" s="4">
        <f t="shared" si="61"/>
        <v>4.0690741608019652</v>
      </c>
      <c r="GC8" s="4">
        <f t="shared" si="62"/>
        <v>105.39698737972022</v>
      </c>
      <c r="GD8" s="4">
        <f t="shared" si="63"/>
        <v>70.516785838108092</v>
      </c>
      <c r="GE8" s="4">
        <f t="shared" si="64"/>
        <v>99.414628356283856</v>
      </c>
      <c r="GF8" s="4">
        <f>Tabela13[[#This Row],[V1]]-Tabela13[[#This Row],[V2]]/Tabela13[[#This Row],[V2]]</f>
        <v>-0.86111111111111116</v>
      </c>
      <c r="GG8" s="4">
        <f>Tabela13[[#This Row],[V1]]-Tabela13[[#This Row],[V3]]/Tabela13[[#This Row],[V3]]</f>
        <v>-0.86111111111111116</v>
      </c>
      <c r="GH8" s="4">
        <f>Tabela13[[#This Row],[V1]]-Tabela13[[#This Row],[V4]]/Tabela13[[#This Row],[V4]]</f>
        <v>-0.86111111111111116</v>
      </c>
      <c r="GI8" s="4">
        <f>Tabela13[[#This Row],[V2]]-Tabela13[[#This Row],[V1]]/Tabela13[[#This Row],[V1]]</f>
        <v>-0.26744186046511631</v>
      </c>
      <c r="GJ8" s="4">
        <f>Tabela13[[#This Row],[V2]]-Tabela13[[#This Row],[V3]]/Tabela13[[#This Row],[V3]]</f>
        <v>-0.26744186046511631</v>
      </c>
      <c r="GK8" s="4">
        <f>Tabela13[[#This Row],[V2]]-Tabela13[[#This Row],[V4]]/Tabela13[[#This Row],[V4]]</f>
        <v>-0.26744186046511631</v>
      </c>
      <c r="GL8" s="4">
        <f t="shared" si="65"/>
        <v>0.29369708233517416</v>
      </c>
      <c r="GM8" s="4">
        <f t="shared" si="66"/>
        <v>0.43572351421188626</v>
      </c>
      <c r="GN8" s="4">
        <f t="shared" si="67"/>
        <v>0.67404460111912479</v>
      </c>
      <c r="GO8" s="3">
        <f t="shared" si="68"/>
        <v>0</v>
      </c>
      <c r="GP8" s="3">
        <v>100</v>
      </c>
      <c r="GQ8" s="3">
        <f t="shared" si="69"/>
        <v>-1</v>
      </c>
      <c r="GR8" s="3">
        <f t="shared" si="70"/>
        <v>-100</v>
      </c>
      <c r="GS8" s="34">
        <f>COUNTIF($D$2:D7,Tabela13[[#This Row],[HomeTeam]])</f>
        <v>0</v>
      </c>
      <c r="GT8" s="34">
        <f>COUNTIF($E$2:E7,Tabela13[[#This Row],[AwayTeam]])</f>
        <v>0</v>
      </c>
      <c r="GU8" s="3" t="str">
        <f>IFERROR(AVERAGEIFS($AD$2:AD7,$D$2:D7,Tabela13[[#This Row],[HomeTeam]],$GS$2:GS7,"&gt;="&amp;Tabela13[[#This Row],[Contagem_H]]-5),"")</f>
        <v/>
      </c>
      <c r="GV8" s="3" t="str">
        <f>IFERROR(AVERAGEIFS($G$2:G7,$E$2:E7,Tabela13[[#This Row],[AwayTeam]],$GT$2:GT7,"&gt;="&amp;Tabela13[[#This Row],[Contagem_A]]-5),"")</f>
        <v/>
      </c>
      <c r="GW8" s="3" t="str">
        <f>IFERROR(AVERAGEIFS($GQ$2:GQ7,$D$2:D7,Tabela13[[#This Row],[HomeTeam]],$GS$2:GS7,"&gt;="&amp;Tabela13[[#This Row],[Contagem_H]]-5),"")</f>
        <v/>
      </c>
    </row>
    <row r="9" spans="1:211" x14ac:dyDescent="0.25">
      <c r="A9" t="s">
        <v>127</v>
      </c>
      <c r="B9" t="s">
        <v>131</v>
      </c>
      <c r="C9" t="s">
        <v>136</v>
      </c>
      <c r="D9" t="s">
        <v>20</v>
      </c>
      <c r="E9" t="s">
        <v>21</v>
      </c>
      <c r="F9" s="3">
        <v>5</v>
      </c>
      <c r="G9" s="3">
        <v>1</v>
      </c>
      <c r="H9" s="3" t="str">
        <f t="shared" si="71"/>
        <v>H</v>
      </c>
      <c r="I9" s="3">
        <v>1.62</v>
      </c>
      <c r="J9" s="3">
        <v>4</v>
      </c>
      <c r="K9" s="3">
        <v>5.25</v>
      </c>
      <c r="L9" s="3">
        <v>1.67</v>
      </c>
      <c r="M9" s="3">
        <v>2.2000000000000002</v>
      </c>
      <c r="N9" s="3">
        <f t="shared" si="0"/>
        <v>6</v>
      </c>
      <c r="O9" s="3">
        <f t="shared" si="1"/>
        <v>3</v>
      </c>
      <c r="P9" s="3">
        <f t="shared" si="2"/>
        <v>0</v>
      </c>
      <c r="Q9" s="3">
        <f t="shared" si="3"/>
        <v>5.7760141093474271E-2</v>
      </c>
      <c r="R9" s="3">
        <f t="shared" si="4"/>
        <v>5.3347849755035481E-2</v>
      </c>
      <c r="S9" s="3">
        <f t="shared" si="5"/>
        <v>1.7135714285714285</v>
      </c>
      <c r="T9" s="3">
        <f t="shared" si="6"/>
        <v>4.2310405643738971</v>
      </c>
      <c r="U9" s="3">
        <f t="shared" si="7"/>
        <v>5.5532407407407396</v>
      </c>
      <c r="V9" s="3">
        <f t="shared" si="8"/>
        <v>1.7664594356261019</v>
      </c>
      <c r="W9" s="3">
        <f t="shared" si="9"/>
        <v>2.3270723104056437</v>
      </c>
      <c r="X9" s="4">
        <f t="shared" si="10"/>
        <v>0.61728395061728392</v>
      </c>
      <c r="Y9" s="4">
        <f t="shared" si="11"/>
        <v>0.25</v>
      </c>
      <c r="Z9" s="4">
        <f t="shared" si="12"/>
        <v>0.19047619047619047</v>
      </c>
      <c r="AA9" s="4">
        <f t="shared" si="13"/>
        <v>0.5988023952095809</v>
      </c>
      <c r="AB9" s="4">
        <f t="shared" si="14"/>
        <v>0.45454545454545453</v>
      </c>
      <c r="AC9" s="4">
        <f t="shared" si="15"/>
        <v>2.808641975308642</v>
      </c>
      <c r="AD9" s="4">
        <f t="shared" si="16"/>
        <v>0.59523809523809523</v>
      </c>
      <c r="AE9" s="4">
        <f t="shared" si="17"/>
        <v>0.80864197530864201</v>
      </c>
      <c r="AF9" s="4">
        <f t="shared" si="18"/>
        <v>2.5952380952380953</v>
      </c>
      <c r="AG9" s="4">
        <f>IFERROR(AVERAGE(Tabela13[[#This Row],[V1]],Tabela13[[#This Row],[V2]]),"")</f>
        <v>1.7019400352733687</v>
      </c>
      <c r="AH9" s="4">
        <f>IFERROR(AVERAGE(Tabela13[[#This Row],[V1]],Tabela13[[#This Row],[V3]]),"")</f>
        <v>1.808641975308642</v>
      </c>
      <c r="AI9" s="4">
        <f>IFERROR(AVERAGE(Tabela13[[#This Row],[V1]],Tabela13[[#This Row],[V4]]),"")</f>
        <v>2.7019400352733687</v>
      </c>
      <c r="AJ9" s="4">
        <f>IFERROR(AVERAGE(Tabela13[[#This Row],[V2]],Tabela13[[#This Row],[V1]]),"")</f>
        <v>1.7019400352733687</v>
      </c>
      <c r="AK9" s="4">
        <f>IFERROR(AVERAGE(Tabela13[[#This Row],[V2]],Tabela13[[#This Row],[V3]]),"")</f>
        <v>0.70194003527336868</v>
      </c>
      <c r="AL9" s="4">
        <f>IFERROR(AVERAGE(Tabela13[[#This Row],[V2]],Tabela13[[#This Row],[V4]]),"")</f>
        <v>1.5952380952380953</v>
      </c>
      <c r="AM9" s="4">
        <f>IFERROR(AVERAGE(Tabela13[[#This Row],[V3]],Tabela13[[#This Row],[V1]]),"")</f>
        <v>1.808641975308642</v>
      </c>
      <c r="AN9" s="4">
        <f>IFERROR(AVERAGE(Tabela13[[#This Row],[V3]],Tabela13[[#This Row],[V2]]),"")</f>
        <v>0.70194003527336868</v>
      </c>
      <c r="AO9" s="4">
        <f>IFERROR(AVERAGE(Tabela13[[#This Row],[V3]],Tabela13[[#This Row],[V4]]),"")</f>
        <v>1.7019400352733687</v>
      </c>
      <c r="AP9" s="4">
        <f>IFERROR(AVERAGE(Tabela13[[#This Row],[V4]],Tabela13[[#This Row],[V1]]),"")</f>
        <v>2.7019400352733687</v>
      </c>
      <c r="AQ9" s="4">
        <f>IFERROR(AVERAGE(Tabela13[[#This Row],[V4]],Tabela13[[#This Row],[V2]]),"")</f>
        <v>1.5952380952380953</v>
      </c>
      <c r="AR9" s="4">
        <f>IFERROR(AVERAGE(Tabela13[[#This Row],[V4]],Tabela13[[#This Row],[V3]]),"")</f>
        <v>1.7019400352733687</v>
      </c>
      <c r="AS9" s="4">
        <f>_xlfn.STDEV.S(Tabela13[[#This Row],[V1]:[V2]])</f>
        <v>1.5651128931024993</v>
      </c>
      <c r="AT9" s="4">
        <f>_xlfn.STDEV.S(Tabela13[[#This Row],[V1]],Tabela13[[#This Row],[V3]])</f>
        <v>1.4142135623730951</v>
      </c>
      <c r="AU9" s="4">
        <f>_xlfn.STDEV.S(Tabela13[[#This Row],[V1]],Tabela13[[#This Row],[V4]])</f>
        <v>0.15089933072940426</v>
      </c>
      <c r="AV9" s="4">
        <f>_xlfn.STDEV.S(Tabela13[[#This Row],[V2]],Tabela13[[#This Row],[V1]])</f>
        <v>1.5651128931024993</v>
      </c>
      <c r="AW9" s="4">
        <f>_xlfn.STDEV.S(Tabela13[[#This Row],[V2]],Tabela13[[#This Row],[V3]])</f>
        <v>0.15089933072940337</v>
      </c>
      <c r="AX9" s="4">
        <f>_xlfn.STDEV.S(Tabela13[[#This Row],[V42]],Tabela13[[#This Row],[V44]])</f>
        <v>2.9793264554755945</v>
      </c>
      <c r="AY9" s="4">
        <f>_xlfn.STDEV.S(Tabela13[[#This Row],[V3]],Tabela13[[#This Row],[V1]])</f>
        <v>1.4142135623730951</v>
      </c>
      <c r="AZ9" s="4">
        <f>_xlfn.STDEV.S(Tabela13[[#This Row],[V3]],Tabela13[[#This Row],[V2]])</f>
        <v>0.15089933072940337</v>
      </c>
      <c r="BA9" s="4">
        <f>_xlfn.STDEV.S(Tabela13[[#This Row],[V3]],Tabela13[[#This Row],[V4]])</f>
        <v>1.2633142316436907</v>
      </c>
      <c r="BB9" s="4">
        <f>_xlfn.STDEV.S(Tabela13[[#This Row],[V4]],Tabela13[[#This Row],[V1]])</f>
        <v>0.15089933072940426</v>
      </c>
      <c r="BC9" s="4">
        <f>_xlfn.STDEV.S(Tabela13[[#This Row],[V4]],Tabela13[[#This Row],[V2]])</f>
        <v>1.4142135623730951</v>
      </c>
      <c r="BD9" s="4">
        <f>_xlfn.STDEV.S(Tabela13[[#This Row],[V4]],Tabela13[[#This Row],[V3]])</f>
        <v>1.2633142316436907</v>
      </c>
      <c r="BE9" s="4">
        <f>Tabela13[[#This Row],[V17]]/Tabela13[[#This Row],[V5]]</f>
        <v>0.91960519211307468</v>
      </c>
      <c r="BF9" s="4">
        <f>Tabela13[[#This Row],[V18]]/Tabela13[[#This Row],[V6]]</f>
        <v>0.78192012663631882</v>
      </c>
      <c r="BG9" s="4">
        <f>Tabela13[[#This Row],[V19]]/Tabela13[[#This Row],[V7]]</f>
        <v>5.5848512091104578E-2</v>
      </c>
      <c r="BH9" s="4">
        <f>Tabela13[[#This Row],[V20]]/Tabela13[[#This Row],[V8]]</f>
        <v>0.91960519211307468</v>
      </c>
      <c r="BI9" s="4">
        <f>Tabela13[[#This Row],[V21]]/Tabela13[[#This Row],[V9]]</f>
        <v>0.21497467468234097</v>
      </c>
      <c r="BJ9" s="4">
        <f>Tabela13[[#This Row],[V22]]/Tabela13[[#This Row],[V10]]</f>
        <v>1.8676374795518651</v>
      </c>
      <c r="BK9" s="4">
        <f>Tabela13[[#This Row],[V23]]/Tabela13[[#This Row],[V11]]</f>
        <v>0.78192012663631882</v>
      </c>
      <c r="BL9" s="4">
        <f>Tabela13[[#This Row],[V24]]/Tabela13[[#This Row],[V12]]</f>
        <v>0.21497467468234097</v>
      </c>
      <c r="BM9" s="4">
        <f>Tabela13[[#This Row],[V25]]/Tabela13[[#This Row],[V13]]</f>
        <v>0.74227893196059336</v>
      </c>
      <c r="BN9" s="4">
        <f>Tabela13[[#This Row],[V26]]/Tabela13[[#This Row],[V14]]</f>
        <v>5.5848512091104578E-2</v>
      </c>
      <c r="BO9" s="4">
        <f>Tabela13[[#This Row],[V27]]/Tabela13[[#This Row],[V15]]</f>
        <v>0.88652193462194018</v>
      </c>
      <c r="BP9" s="4">
        <f>Tabela13[[#This Row],[V28]]/Tabela13[[#This Row],[V16]]</f>
        <v>0.74227893196059336</v>
      </c>
      <c r="BQ9" s="4">
        <f>Tabela13[[#This Row],[V1]]-Tabela13[[#This Row],[V2]]</f>
        <v>2.2134038800705467</v>
      </c>
      <c r="BR9" s="4">
        <f>Tabela13[[#This Row],[V1]]-Tabela13[[#This Row],[V3]]</f>
        <v>2</v>
      </c>
      <c r="BS9" s="4">
        <f>Tabela13[[#This Row],[V1]]-Tabela13[[#This Row],[V4]]</f>
        <v>0.21340388007054667</v>
      </c>
      <c r="BT9" s="4">
        <f>Tabela13[[#This Row],[V2]]-Tabela13[[#This Row],[V1]]</f>
        <v>-2.2134038800705467</v>
      </c>
      <c r="BU9" s="4">
        <f>Tabela13[[#This Row],[V2]]-Tabela13[[#This Row],[V3]]</f>
        <v>-0.21340388007054678</v>
      </c>
      <c r="BV9" s="4">
        <f>Tabela13[[#This Row],[V2]]-Tabela13[[#This Row],[V4]]</f>
        <v>-2</v>
      </c>
      <c r="BW9" s="4">
        <f>AVERAGE(Tabela13[[#This Row],[V41]],Tabela13[[#This Row],[V42]])</f>
        <v>2.1067019400352733</v>
      </c>
      <c r="BX9" s="4">
        <f>AVERAGE(Tabela13[[#This Row],[V41]],Tabela13[[#This Row],[V43]])</f>
        <v>1.2134038800705467</v>
      </c>
      <c r="BY9" s="4">
        <f>AVERAGE(Tabela13[[#This Row],[V41]],Tabela13[[#This Row],[V44]])</f>
        <v>0</v>
      </c>
      <c r="BZ9" s="4">
        <f>AVERAGE(Tabela13[[#This Row],[V41]],Tabela13[[#This Row],[V45]])</f>
        <v>1</v>
      </c>
      <c r="CA9" s="4">
        <f>AVERAGE(Tabela13[[#This Row],[V41]],Tabela13[[#This Row],[V46]])</f>
        <v>0.10670194003527333</v>
      </c>
      <c r="CB9" s="4">
        <f>AVERAGE(Tabela13[[#This Row],[V42]],Tabela13[[#This Row],[V41]])</f>
        <v>2.1067019400352733</v>
      </c>
      <c r="CC9" s="4">
        <f>AVERAGE(Tabela13[[#This Row],[V42]],Tabela13[[#This Row],[V43]])</f>
        <v>1.1067019400352733</v>
      </c>
      <c r="CD9" s="4">
        <f>AVERAGE(Tabela13[[#This Row],[V42]],Tabela13[[#This Row],[V44]])</f>
        <v>-0.10670194003527333</v>
      </c>
      <c r="CE9" s="4">
        <f>AVERAGE(Tabela13[[#This Row],[V42]],Tabela13[[#This Row],[V45]])</f>
        <v>0.89329805996472667</v>
      </c>
      <c r="CF9" s="4">
        <f>AVERAGE(Tabela13[[#This Row],[V42]],Tabela13[[#This Row],[V46]])</f>
        <v>0</v>
      </c>
      <c r="CG9" s="4">
        <f>AVERAGE(Tabela13[[#This Row],[V43]],Tabela13[[#This Row],[V41]])</f>
        <v>1.2134038800705467</v>
      </c>
      <c r="CH9" s="4">
        <f>AVERAGE(Tabela13[[#This Row],[V43]],Tabela13[[#This Row],[V42]])</f>
        <v>1.1067019400352733</v>
      </c>
      <c r="CI9" s="4">
        <f>AVERAGE(Tabela13[[#This Row],[V43]],Tabela13[[#This Row],[V44]])</f>
        <v>-1</v>
      </c>
      <c r="CJ9" s="4">
        <f>AVERAGE(Tabela13[[#This Row],[V43]],Tabela13[[#This Row],[V45]])</f>
        <v>0</v>
      </c>
      <c r="CK9" s="4">
        <f>AVERAGE(Tabela13[[#This Row],[V43]],Tabela13[[#This Row],[V46]])</f>
        <v>-0.89329805996472667</v>
      </c>
      <c r="CL9" s="4">
        <f>AVERAGE(Tabela13[[#This Row],[V44]],Tabela13[[#This Row],[V41]])</f>
        <v>0</v>
      </c>
      <c r="CM9" s="4">
        <f>AVERAGE(Tabela13[[#This Row],[V44]],Tabela13[[#This Row],[V42]])</f>
        <v>-0.10670194003527333</v>
      </c>
      <c r="CN9" s="4">
        <f>AVERAGE(Tabela13[[#This Row],[V44]],Tabela13[[#This Row],[V43]])</f>
        <v>-1</v>
      </c>
      <c r="CO9" s="4">
        <f>AVERAGE(Tabela13[[#This Row],[V44]],Tabela13[[#This Row],[V45]])</f>
        <v>-1.2134038800705467</v>
      </c>
      <c r="CP9" s="4">
        <f>AVERAGE(Tabela13[[#This Row],[V44]],Tabela13[[#This Row],[V46]])</f>
        <v>-2.1067019400352733</v>
      </c>
      <c r="CQ9" s="4">
        <f>AVERAGE(Tabela13[[#This Row],[V45]],Tabela13[[#This Row],[V41]])</f>
        <v>1</v>
      </c>
      <c r="CR9" s="4">
        <f>AVERAGE(Tabela13[[#This Row],[V45]],Tabela13[[#This Row],[V42]])</f>
        <v>0.89329805996472667</v>
      </c>
      <c r="CS9" s="4">
        <f>AVERAGE(Tabela13[[#This Row],[V45]],Tabela13[[#This Row],[V43]])</f>
        <v>0</v>
      </c>
      <c r="CT9" s="4">
        <f>AVERAGE(Tabela13[[#This Row],[V45]],Tabela13[[#This Row],[V44]])</f>
        <v>-1.2134038800705467</v>
      </c>
      <c r="CU9" s="4">
        <f>AVERAGE(Tabela13[[#This Row],[V45]],Tabela13[[#This Row],[V46]])</f>
        <v>-1.1067019400352733</v>
      </c>
      <c r="CV9" s="4">
        <f>AVERAGE(Tabela13[[#This Row],[V46]],Tabela13[[#This Row],[V41]])</f>
        <v>0.10670194003527333</v>
      </c>
      <c r="CW9" s="4">
        <f>AVERAGE(Tabela13[[#This Row],[V46]],Tabela13[[#This Row],[V42]])</f>
        <v>0</v>
      </c>
      <c r="CX9" s="4">
        <f>AVERAGE(Tabela13[[#This Row],[V46]],Tabela13[[#This Row],[V43]])</f>
        <v>-0.89329805996472667</v>
      </c>
      <c r="CY9" s="4">
        <f>AVERAGE(Tabela13[[#This Row],[V46]],Tabela13[[#This Row],[V44]])</f>
        <v>-2.1067019400352733</v>
      </c>
      <c r="CZ9" s="4">
        <f>AVERAGE(Tabela13[[#This Row],[V46]],Tabela13[[#This Row],[V45]])</f>
        <v>-1.1067019400352733</v>
      </c>
      <c r="DA9" s="3">
        <f>_xlfn.STDEV.S(Tabela13[[#This Row],[V41]],Tabela13[[#This Row],[V42]])</f>
        <v>0.15089933072940426</v>
      </c>
      <c r="DB9" s="3">
        <f>_xlfn.STDEV.S(Tabela13[[#This Row],[V41]],Tabela13[[#This Row],[V43]])</f>
        <v>1.4142135623730951</v>
      </c>
      <c r="DC9" s="3">
        <f>_xlfn.STDEV.S(Tabela13[[#This Row],[V41]],Tabela13[[#This Row],[V44]])</f>
        <v>3.1302257862049987</v>
      </c>
      <c r="DD9" s="3">
        <f>_xlfn.STDEV.S(Tabela13[[#This Row],[V41]],Tabela13[[#This Row],[V45]])</f>
        <v>1.7160122238319038</v>
      </c>
      <c r="DE9" s="3">
        <f>_xlfn.STDEV.S(Tabela13[[#This Row],[V41]],Tabela13[[#This Row],[V46]])</f>
        <v>2.9793264554755945</v>
      </c>
      <c r="DF9" s="3">
        <f>_xlfn.STDEV.S(Tabela13[[#This Row],[V42]],Tabela13[[#This Row],[V41]])</f>
        <v>0.15089933072940426</v>
      </c>
      <c r="DG9" s="3">
        <f>_xlfn.STDEV.S(Tabela13[[#This Row],[V42]],Tabela13[[#This Row],[V43]])</f>
        <v>1.2633142316436907</v>
      </c>
      <c r="DH9" s="3">
        <f>_xlfn.STDEV.S(Tabela13[[#This Row],[V42]],Tabela13[[#This Row],[V44]])</f>
        <v>2.9793264554755945</v>
      </c>
      <c r="DI9" s="3">
        <f>_xlfn.STDEV.S(Tabela13[[#This Row],[V42]],Tabela13[[#This Row],[V45]])</f>
        <v>1.5651128931024993</v>
      </c>
      <c r="DJ9" s="3">
        <f>_xlfn.STDEV.S(Tabela13[[#This Row],[V42]],Tabela13[[#This Row],[V46]])</f>
        <v>2.8284271247461903</v>
      </c>
      <c r="DK9" s="3">
        <f>_xlfn.STDEV.S(Tabela13[[#This Row],[V43]],Tabela13[[#This Row],[V41]])</f>
        <v>1.4142135623730951</v>
      </c>
      <c r="DL9" s="3">
        <f>_xlfn.STDEV.S(Tabela13[[#This Row],[V43]],Tabela13[[#This Row],[V42]])</f>
        <v>1.2633142316436907</v>
      </c>
      <c r="DM9" s="3">
        <f>_xlfn.STDEV.S(Tabela13[[#This Row],[V43]],Tabela13[[#This Row],[V44]])</f>
        <v>1.7160122238319038</v>
      </c>
      <c r="DN9" s="3">
        <f>_xlfn.STDEV.S(Tabela13[[#This Row],[V43]],Tabela13[[#This Row],[V45]])</f>
        <v>0.30179866145880863</v>
      </c>
      <c r="DO9" s="3">
        <f>_xlfn.STDEV.S(Tabela13[[#This Row],[V43]],Tabela13[[#This Row],[V46]])</f>
        <v>1.5651128931024993</v>
      </c>
      <c r="DP9" s="3">
        <f>_xlfn.STDEV.S(Tabela13[[#This Row],[V44]],Tabela13[[#This Row],[V41]])</f>
        <v>3.1302257862049987</v>
      </c>
      <c r="DQ9" s="3">
        <f>_xlfn.STDEV.S(Tabela13[[#This Row],[V44]],Tabela13[[#This Row],[V42]])</f>
        <v>2.9793264554755945</v>
      </c>
      <c r="DR9" s="3">
        <f>_xlfn.STDEV.S(Tabela13[[#This Row],[V44]],Tabela13[[#This Row],[V43]])</f>
        <v>1.7160122238319038</v>
      </c>
      <c r="DS9" s="3">
        <f>_xlfn.STDEV.S(Tabela13[[#This Row],[V44]],Tabela13[[#This Row],[V45]])</f>
        <v>1.4142135623730951</v>
      </c>
      <c r="DT9" s="3">
        <f>_xlfn.STDEV.S(Tabela13[[#This Row],[V44]],Tabela13[[#This Row],[V46]])</f>
        <v>0.15089933072940426</v>
      </c>
      <c r="DU9" s="3">
        <f>_xlfn.STDEV.S(Tabela13[[#This Row],[V45]],Tabela13[[#This Row],[V41]])</f>
        <v>1.7160122238319038</v>
      </c>
      <c r="DV9" s="3">
        <f>_xlfn.STDEV.S(Tabela13[[#This Row],[V45]],Tabela13[[#This Row],[V42]])</f>
        <v>1.5651128931024993</v>
      </c>
      <c r="DW9" s="3">
        <f>_xlfn.STDEV.S(Tabela13[[#This Row],[V45]],Tabela13[[#This Row],[V43]])</f>
        <v>0.30179866145880863</v>
      </c>
      <c r="DX9" s="3">
        <f>_xlfn.STDEV.S(Tabela13[[#This Row],[V45]],Tabela13[[#This Row],[V44]])</f>
        <v>1.4142135623730951</v>
      </c>
      <c r="DY9" s="3">
        <f>_xlfn.STDEV.S(Tabela13[[#This Row],[V45]],Tabela13[[#This Row],[V46]])</f>
        <v>1.2633142316436907</v>
      </c>
      <c r="DZ9" s="3">
        <f>_xlfn.STDEV.S(Tabela13[[#This Row],[V46]],Tabela13[[#This Row],[V41]])</f>
        <v>2.9793264554755945</v>
      </c>
      <c r="EA9" s="3">
        <f>_xlfn.STDEV.S(Tabela13[[#This Row],[V46]],Tabela13[[#This Row],[V42]])</f>
        <v>2.8284271247461903</v>
      </c>
      <c r="EB9" s="3">
        <f>_xlfn.STDEV.S(Tabela13[[#This Row],[V46]],Tabela13[[#This Row],[V43]])</f>
        <v>1.5651128931024993</v>
      </c>
      <c r="EC9" s="3">
        <f>_xlfn.STDEV.S(Tabela13[[#This Row],[V46]],Tabela13[[#This Row],[V44]])</f>
        <v>0.15089933072940426</v>
      </c>
      <c r="ED9" s="3">
        <f>_xlfn.STDEV.S(Tabela13[[#This Row],[V46]],Tabela13[[#This Row],[V45]])</f>
        <v>1.2633142316436907</v>
      </c>
      <c r="EE9" s="3">
        <f t="shared" si="19"/>
        <v>7.1628229822998921E-2</v>
      </c>
      <c r="EF9" s="3">
        <f t="shared" si="20"/>
        <v>1.1654928631766643</v>
      </c>
      <c r="EG9" s="3" t="str">
        <f t="shared" si="21"/>
        <v/>
      </c>
      <c r="EH9" s="3">
        <f t="shared" si="22"/>
        <v>1.7160122238319038</v>
      </c>
      <c r="EI9" s="3">
        <f t="shared" si="23"/>
        <v>27.921952070325002</v>
      </c>
      <c r="EJ9" s="3">
        <f t="shared" si="24"/>
        <v>7.1628229822998921E-2</v>
      </c>
      <c r="EK9" s="3">
        <f t="shared" si="25"/>
        <v>1.141512620465295</v>
      </c>
      <c r="EL9" s="3">
        <f t="shared" si="26"/>
        <v>-27.921952070325002</v>
      </c>
      <c r="EM9" s="3">
        <f t="shared" si="27"/>
        <v>1.7520612248551177</v>
      </c>
      <c r="EN9" s="3" t="str">
        <f t="shared" si="28"/>
        <v/>
      </c>
      <c r="EO9" s="3">
        <f t="shared" si="29"/>
        <v>1.1654928631766643</v>
      </c>
      <c r="EP9" s="3">
        <f t="shared" si="30"/>
        <v>1.141512620465295</v>
      </c>
      <c r="EQ9" s="3">
        <f t="shared" si="31"/>
        <v>-1.7160122238319038</v>
      </c>
      <c r="ER9" s="3" t="str">
        <f t="shared" si="32"/>
        <v/>
      </c>
      <c r="ES9" s="3" t="str">
        <f t="shared" si="33"/>
        <v/>
      </c>
      <c r="ET9" s="3" t="str">
        <f t="shared" si="34"/>
        <v/>
      </c>
      <c r="EU9" s="3" t="str">
        <f t="shared" si="35"/>
        <v/>
      </c>
      <c r="EV9" s="3">
        <f t="shared" si="36"/>
        <v>-1.7160122238319038</v>
      </c>
      <c r="EW9" s="3">
        <f t="shared" si="37"/>
        <v>-1.1654928631766643</v>
      </c>
      <c r="EX9" s="3">
        <f t="shared" si="38"/>
        <v>-7.1628229822998921E-2</v>
      </c>
      <c r="EY9" s="3">
        <f t="shared" si="39"/>
        <v>1.7160122238319038</v>
      </c>
      <c r="EZ9" s="3">
        <f t="shared" si="40"/>
        <v>1.7520612248551177</v>
      </c>
      <c r="FA9" s="3" t="str">
        <f t="shared" si="41"/>
        <v/>
      </c>
      <c r="FB9" s="3">
        <f t="shared" si="42"/>
        <v>-1.1654928631766643</v>
      </c>
      <c r="FC9" s="3">
        <f t="shared" si="43"/>
        <v>-1.141512620465295</v>
      </c>
      <c r="FD9" s="3">
        <f t="shared" si="44"/>
        <v>27.921952070325002</v>
      </c>
      <c r="FE9" s="3" t="str">
        <f t="shared" si="45"/>
        <v/>
      </c>
      <c r="FF9" s="3">
        <f t="shared" si="46"/>
        <v>-1.7520612248551177</v>
      </c>
      <c r="FG9" s="3">
        <f t="shared" si="47"/>
        <v>-7.1628229822998921E-2</v>
      </c>
      <c r="FH9" s="3">
        <f t="shared" si="48"/>
        <v>-1.141512620465295</v>
      </c>
      <c r="FI9" s="4">
        <f t="shared" si="49"/>
        <v>0.95238095238095233</v>
      </c>
      <c r="FJ9" s="4">
        <f t="shared" si="50"/>
        <v>0.61728395061728392</v>
      </c>
      <c r="FK9" s="4">
        <f t="shared" si="51"/>
        <v>1.9870779491454775</v>
      </c>
      <c r="FL9" s="4">
        <f t="shared" si="52"/>
        <v>0.77657357232180091</v>
      </c>
      <c r="FM9" s="4">
        <f>Tabela13[[#This Row],[V139]]-Tabela13[[#This Row],[V140]]</f>
        <v>1.2105043768236765</v>
      </c>
      <c r="FN9" s="4">
        <f>Tabela13[[#This Row],[V1]]-Tabela13[[#This Row],[V2]]/2</f>
        <v>2.5110229276895946</v>
      </c>
      <c r="FO9" s="4">
        <f>Tabela13[[#This Row],[V1]]-Tabela13[[#This Row],[V3]]/2</f>
        <v>2.4043209876543212</v>
      </c>
      <c r="FP9" s="4">
        <f>Tabela13[[#This Row],[V1]]-Tabela13[[#This Row],[V4]]/2</f>
        <v>1.5110229276895943</v>
      </c>
      <c r="FQ9" s="4">
        <f>Tabela13[[#This Row],[V2]]-Tabela13[[#This Row],[V1]]/2</f>
        <v>-0.80908289241622577</v>
      </c>
      <c r="FR9" s="4">
        <f>Tabela13[[#This Row],[V2]]-Tabela13[[#This Row],[V3]]/2</f>
        <v>0.19091710758377423</v>
      </c>
      <c r="FS9" s="4">
        <f>Tabela13[[#This Row],[V2]]-Tabela13[[#This Row],[V4]]/2</f>
        <v>-0.70238095238095244</v>
      </c>
      <c r="FT9" s="4">
        <f t="shared" si="53"/>
        <v>1.1918045951571961</v>
      </c>
      <c r="FU9" s="4">
        <f t="shared" si="54"/>
        <v>1.1766434272856507</v>
      </c>
      <c r="FV9" s="4">
        <f t="shared" si="55"/>
        <v>0.98616821269954869</v>
      </c>
      <c r="FW9" s="4">
        <f t="shared" si="56"/>
        <v>-0.68025480497368407</v>
      </c>
      <c r="FX9" s="4">
        <f t="shared" si="57"/>
        <v>0.18864695098412593</v>
      </c>
      <c r="FY9" s="4">
        <f t="shared" si="58"/>
        <v>-0.61232213222759535</v>
      </c>
      <c r="FZ9" s="4">
        <f t="shared" si="59"/>
        <v>214.52482712829527</v>
      </c>
      <c r="GA9" s="4">
        <f t="shared" si="60"/>
        <v>211.79581691141715</v>
      </c>
      <c r="GB9" s="4">
        <f t="shared" si="61"/>
        <v>177.51027828591879</v>
      </c>
      <c r="GC9" s="4">
        <f t="shared" si="62"/>
        <v>-122.44586489526313</v>
      </c>
      <c r="GD9" s="4">
        <f t="shared" si="63"/>
        <v>33.956451177142661</v>
      </c>
      <c r="GE9" s="4">
        <f t="shared" si="64"/>
        <v>-110.21798380096716</v>
      </c>
      <c r="GF9" s="4">
        <f>Tabela13[[#This Row],[V1]]-Tabela13[[#This Row],[V2]]/Tabela13[[#This Row],[V2]]</f>
        <v>1.808641975308642</v>
      </c>
      <c r="GG9" s="4">
        <f>Tabela13[[#This Row],[V1]]-Tabela13[[#This Row],[V3]]/Tabela13[[#This Row],[V3]]</f>
        <v>1.808641975308642</v>
      </c>
      <c r="GH9" s="4">
        <f>Tabela13[[#This Row],[V1]]-Tabela13[[#This Row],[V4]]/Tabela13[[#This Row],[V4]]</f>
        <v>1.808641975308642</v>
      </c>
      <c r="GI9" s="4">
        <f>Tabela13[[#This Row],[V2]]-Tabela13[[#This Row],[V1]]/Tabela13[[#This Row],[V1]]</f>
        <v>-0.40476190476190477</v>
      </c>
      <c r="GJ9" s="4">
        <f>Tabela13[[#This Row],[V2]]-Tabela13[[#This Row],[V3]]/Tabela13[[#This Row],[V3]]</f>
        <v>-0.40476190476190477</v>
      </c>
      <c r="GK9" s="4">
        <f>Tabela13[[#This Row],[V2]]-Tabela13[[#This Row],[V4]]/Tabela13[[#This Row],[V4]]</f>
        <v>-0.40476190476190477</v>
      </c>
      <c r="GL9" s="4">
        <f t="shared" si="65"/>
        <v>1.1612552426905931</v>
      </c>
      <c r="GM9" s="4">
        <f t="shared" si="66"/>
        <v>1.7019400352733687</v>
      </c>
      <c r="GN9" s="4">
        <f t="shared" si="67"/>
        <v>0.68231266591250395</v>
      </c>
      <c r="GO9" s="3">
        <f t="shared" si="68"/>
        <v>1</v>
      </c>
      <c r="GP9" s="3">
        <v>100</v>
      </c>
      <c r="GQ9" s="3">
        <f t="shared" si="69"/>
        <v>0.62000000000000011</v>
      </c>
      <c r="GR9" s="3">
        <f t="shared" si="70"/>
        <v>62.000000000000014</v>
      </c>
      <c r="GS9" s="34">
        <f>COUNTIF($D$2:D8,Tabela13[[#This Row],[HomeTeam]])</f>
        <v>0</v>
      </c>
      <c r="GT9" s="34">
        <f>COUNTIF($E$2:E8,Tabela13[[#This Row],[AwayTeam]])</f>
        <v>0</v>
      </c>
      <c r="GU9" s="3" t="str">
        <f>IFERROR(AVERAGEIFS($AD$2:AD8,$D$2:D8,Tabela13[[#This Row],[HomeTeam]],$GS$2:GS8,"&gt;="&amp;Tabela13[[#This Row],[Contagem_H]]-5),"")</f>
        <v/>
      </c>
      <c r="GV9" s="3" t="str">
        <f>IFERROR(AVERAGEIFS($G$2:G8,$E$2:E8,Tabela13[[#This Row],[AwayTeam]],$GT$2:GT8,"&gt;="&amp;Tabela13[[#This Row],[Contagem_A]]-5),"")</f>
        <v/>
      </c>
      <c r="GW9" s="3" t="str">
        <f>IFERROR(AVERAGEIFS($GQ$2:GQ8,$D$2:D8,Tabela13[[#This Row],[HomeTeam]],$GS$2:GS8,"&gt;="&amp;Tabela13[[#This Row],[Contagem_H]]-5),"")</f>
        <v/>
      </c>
    </row>
    <row r="10" spans="1:211" x14ac:dyDescent="0.25">
      <c r="A10" t="s">
        <v>127</v>
      </c>
      <c r="B10" t="s">
        <v>137</v>
      </c>
      <c r="C10" t="s">
        <v>138</v>
      </c>
      <c r="D10" t="s">
        <v>22</v>
      </c>
      <c r="E10" t="s">
        <v>23</v>
      </c>
      <c r="F10" s="3">
        <v>2</v>
      </c>
      <c r="G10" s="3">
        <v>2</v>
      </c>
      <c r="H10" s="3" t="str">
        <f t="shared" si="71"/>
        <v>D</v>
      </c>
      <c r="I10" s="3">
        <v>2.5</v>
      </c>
      <c r="J10" s="3">
        <v>3.6</v>
      </c>
      <c r="K10" s="3">
        <v>2.63</v>
      </c>
      <c r="L10" s="3">
        <v>1.73</v>
      </c>
      <c r="M10" s="3">
        <v>2.1</v>
      </c>
      <c r="N10" s="3">
        <f t="shared" si="0"/>
        <v>4</v>
      </c>
      <c r="O10" s="3">
        <f t="shared" si="1"/>
        <v>1</v>
      </c>
      <c r="P10" s="3">
        <f t="shared" si="2"/>
        <v>1</v>
      </c>
      <c r="Q10" s="3">
        <f t="shared" si="3"/>
        <v>5.800591465990701E-2</v>
      </c>
      <c r="R10" s="3">
        <f t="shared" si="4"/>
        <v>5.4225158271401064E-2</v>
      </c>
      <c r="S10" s="3">
        <f t="shared" si="5"/>
        <v>2.6450147866497673</v>
      </c>
      <c r="T10" s="3">
        <f t="shared" si="6"/>
        <v>3.8088212927756655</v>
      </c>
      <c r="U10" s="3">
        <f t="shared" si="7"/>
        <v>2.7825555555555552</v>
      </c>
      <c r="V10" s="3">
        <f t="shared" si="8"/>
        <v>1.8303502323616392</v>
      </c>
      <c r="W10" s="3">
        <f t="shared" si="9"/>
        <v>2.2218124207858048</v>
      </c>
      <c r="X10" s="4">
        <f t="shared" si="10"/>
        <v>0.4</v>
      </c>
      <c r="Y10" s="4">
        <f t="shared" si="11"/>
        <v>0.27777777777777779</v>
      </c>
      <c r="Z10" s="4">
        <f t="shared" si="12"/>
        <v>0.38022813688212931</v>
      </c>
      <c r="AA10" s="4">
        <f t="shared" si="13"/>
        <v>0.5780346820809249</v>
      </c>
      <c r="AB10" s="4">
        <f t="shared" si="14"/>
        <v>0.47619047619047616</v>
      </c>
      <c r="AC10" s="4">
        <f t="shared" si="15"/>
        <v>1.2</v>
      </c>
      <c r="AD10" s="4">
        <f t="shared" si="16"/>
        <v>1.1901140684410647</v>
      </c>
      <c r="AE10" s="4">
        <f t="shared" si="17"/>
        <v>1.2</v>
      </c>
      <c r="AF10" s="4">
        <f t="shared" si="18"/>
        <v>1.1901140684410647</v>
      </c>
      <c r="AG10" s="4">
        <f>IFERROR(AVERAGE(Tabela13[[#This Row],[V1]],Tabela13[[#This Row],[V2]]),"")</f>
        <v>1.1950570342205324</v>
      </c>
      <c r="AH10" s="4">
        <f>IFERROR(AVERAGE(Tabela13[[#This Row],[V1]],Tabela13[[#This Row],[V3]]),"")</f>
        <v>1.2</v>
      </c>
      <c r="AI10" s="4">
        <f>IFERROR(AVERAGE(Tabela13[[#This Row],[V1]],Tabela13[[#This Row],[V4]]),"")</f>
        <v>1.1950570342205324</v>
      </c>
      <c r="AJ10" s="4">
        <f>IFERROR(AVERAGE(Tabela13[[#This Row],[V2]],Tabela13[[#This Row],[V1]]),"")</f>
        <v>1.1950570342205324</v>
      </c>
      <c r="AK10" s="4">
        <f>IFERROR(AVERAGE(Tabela13[[#This Row],[V2]],Tabela13[[#This Row],[V3]]),"")</f>
        <v>1.1950570342205324</v>
      </c>
      <c r="AL10" s="4">
        <f>IFERROR(AVERAGE(Tabela13[[#This Row],[V2]],Tabela13[[#This Row],[V4]]),"")</f>
        <v>1.1901140684410647</v>
      </c>
      <c r="AM10" s="4">
        <f>IFERROR(AVERAGE(Tabela13[[#This Row],[V3]],Tabela13[[#This Row],[V1]]),"")</f>
        <v>1.2</v>
      </c>
      <c r="AN10" s="4">
        <f>IFERROR(AVERAGE(Tabela13[[#This Row],[V3]],Tabela13[[#This Row],[V2]]),"")</f>
        <v>1.1950570342205324</v>
      </c>
      <c r="AO10" s="4">
        <f>IFERROR(AVERAGE(Tabela13[[#This Row],[V3]],Tabela13[[#This Row],[V4]]),"")</f>
        <v>1.1950570342205324</v>
      </c>
      <c r="AP10" s="4">
        <f>IFERROR(AVERAGE(Tabela13[[#This Row],[V4]],Tabela13[[#This Row],[V1]]),"")</f>
        <v>1.1950570342205324</v>
      </c>
      <c r="AQ10" s="4">
        <f>IFERROR(AVERAGE(Tabela13[[#This Row],[V4]],Tabela13[[#This Row],[V2]]),"")</f>
        <v>1.1901140684410647</v>
      </c>
      <c r="AR10" s="4">
        <f>IFERROR(AVERAGE(Tabela13[[#This Row],[V4]],Tabela13[[#This Row],[V3]]),"")</f>
        <v>1.1950570342205324</v>
      </c>
      <c r="AS10" s="4">
        <f>_xlfn.STDEV.S(Tabela13[[#This Row],[V1]:[V2]])</f>
        <v>6.9904092436692093E-3</v>
      </c>
      <c r="AT10" s="4">
        <f>_xlfn.STDEV.S(Tabela13[[#This Row],[V1]],Tabela13[[#This Row],[V3]])</f>
        <v>0</v>
      </c>
      <c r="AU10" s="4">
        <f>_xlfn.STDEV.S(Tabela13[[#This Row],[V1]],Tabela13[[#This Row],[V4]])</f>
        <v>6.9904092436692093E-3</v>
      </c>
      <c r="AV10" s="4">
        <f>_xlfn.STDEV.S(Tabela13[[#This Row],[V2]],Tabela13[[#This Row],[V1]])</f>
        <v>6.9904092436692093E-3</v>
      </c>
      <c r="AW10" s="4">
        <f>_xlfn.STDEV.S(Tabela13[[#This Row],[V2]],Tabela13[[#This Row],[V3]])</f>
        <v>6.9904092436692093E-3</v>
      </c>
      <c r="AX10" s="4">
        <f>_xlfn.STDEV.S(Tabela13[[#This Row],[V42]],Tabela13[[#This Row],[V44]])</f>
        <v>6.9904092436692093E-3</v>
      </c>
      <c r="AY10" s="4">
        <f>_xlfn.STDEV.S(Tabela13[[#This Row],[V3]],Tabela13[[#This Row],[V1]])</f>
        <v>0</v>
      </c>
      <c r="AZ10" s="4">
        <f>_xlfn.STDEV.S(Tabela13[[#This Row],[V3]],Tabela13[[#This Row],[V2]])</f>
        <v>6.9904092436692093E-3</v>
      </c>
      <c r="BA10" s="4">
        <f>_xlfn.STDEV.S(Tabela13[[#This Row],[V3]],Tabela13[[#This Row],[V4]])</f>
        <v>6.9904092436692093E-3</v>
      </c>
      <c r="BB10" s="4">
        <f>_xlfn.STDEV.S(Tabela13[[#This Row],[V4]],Tabela13[[#This Row],[V1]])</f>
        <v>6.9904092436692093E-3</v>
      </c>
      <c r="BC10" s="4">
        <f>_xlfn.STDEV.S(Tabela13[[#This Row],[V4]],Tabela13[[#This Row],[V2]])</f>
        <v>0</v>
      </c>
      <c r="BD10" s="4">
        <f>_xlfn.STDEV.S(Tabela13[[#This Row],[V4]],Tabela13[[#This Row],[V3]])</f>
        <v>6.9904092436692093E-3</v>
      </c>
      <c r="BE10" s="4">
        <f>Tabela13[[#This Row],[V17]]/Tabela13[[#This Row],[V5]]</f>
        <v>5.8494356700127328E-3</v>
      </c>
      <c r="BF10" s="4">
        <f>Tabela13[[#This Row],[V18]]/Tabela13[[#This Row],[V6]]</f>
        <v>0</v>
      </c>
      <c r="BG10" s="4">
        <f>Tabela13[[#This Row],[V19]]/Tabela13[[#This Row],[V7]]</f>
        <v>5.8494356700127328E-3</v>
      </c>
      <c r="BH10" s="4">
        <f>Tabela13[[#This Row],[V20]]/Tabela13[[#This Row],[V8]]</f>
        <v>5.8494356700127328E-3</v>
      </c>
      <c r="BI10" s="4">
        <f>Tabela13[[#This Row],[V21]]/Tabela13[[#This Row],[V9]]</f>
        <v>5.8494356700127328E-3</v>
      </c>
      <c r="BJ10" s="4">
        <f>Tabela13[[#This Row],[V22]]/Tabela13[[#This Row],[V10]]</f>
        <v>5.8737304507508054E-3</v>
      </c>
      <c r="BK10" s="4">
        <f>Tabela13[[#This Row],[V23]]/Tabela13[[#This Row],[V11]]</f>
        <v>0</v>
      </c>
      <c r="BL10" s="4">
        <f>Tabela13[[#This Row],[V24]]/Tabela13[[#This Row],[V12]]</f>
        <v>5.8494356700127328E-3</v>
      </c>
      <c r="BM10" s="4">
        <f>Tabela13[[#This Row],[V25]]/Tabela13[[#This Row],[V13]]</f>
        <v>5.8494356700127328E-3</v>
      </c>
      <c r="BN10" s="4">
        <f>Tabela13[[#This Row],[V26]]/Tabela13[[#This Row],[V14]]</f>
        <v>5.8494356700127328E-3</v>
      </c>
      <c r="BO10" s="4">
        <f>Tabela13[[#This Row],[V27]]/Tabela13[[#This Row],[V15]]</f>
        <v>0</v>
      </c>
      <c r="BP10" s="4">
        <f>Tabela13[[#This Row],[V28]]/Tabela13[[#This Row],[V16]]</f>
        <v>5.8494356700127328E-3</v>
      </c>
      <c r="BQ10" s="4">
        <f>Tabela13[[#This Row],[V1]]-Tabela13[[#This Row],[V2]]</f>
        <v>9.8859315589352459E-3</v>
      </c>
      <c r="BR10" s="4">
        <f>Tabela13[[#This Row],[V1]]-Tabela13[[#This Row],[V3]]</f>
        <v>0</v>
      </c>
      <c r="BS10" s="4">
        <f>Tabela13[[#This Row],[V1]]-Tabela13[[#This Row],[V4]]</f>
        <v>9.8859315589352459E-3</v>
      </c>
      <c r="BT10" s="4">
        <f>Tabela13[[#This Row],[V2]]-Tabela13[[#This Row],[V1]]</f>
        <v>-9.8859315589352459E-3</v>
      </c>
      <c r="BU10" s="4">
        <f>Tabela13[[#This Row],[V2]]-Tabela13[[#This Row],[V3]]</f>
        <v>-9.8859315589352459E-3</v>
      </c>
      <c r="BV10" s="4">
        <f>Tabela13[[#This Row],[V2]]-Tabela13[[#This Row],[V4]]</f>
        <v>0</v>
      </c>
      <c r="BW10" s="4">
        <f>AVERAGE(Tabela13[[#This Row],[V41]],Tabela13[[#This Row],[V42]])</f>
        <v>4.9429657794676229E-3</v>
      </c>
      <c r="BX10" s="4">
        <f>AVERAGE(Tabela13[[#This Row],[V41]],Tabela13[[#This Row],[V43]])</f>
        <v>9.8859315589352459E-3</v>
      </c>
      <c r="BY10" s="4">
        <f>AVERAGE(Tabela13[[#This Row],[V41]],Tabela13[[#This Row],[V44]])</f>
        <v>0</v>
      </c>
      <c r="BZ10" s="4">
        <f>AVERAGE(Tabela13[[#This Row],[V41]],Tabela13[[#This Row],[V45]])</f>
        <v>0</v>
      </c>
      <c r="CA10" s="4">
        <f>AVERAGE(Tabela13[[#This Row],[V41]],Tabela13[[#This Row],[V46]])</f>
        <v>4.9429657794676229E-3</v>
      </c>
      <c r="CB10" s="4">
        <f>AVERAGE(Tabela13[[#This Row],[V42]],Tabela13[[#This Row],[V41]])</f>
        <v>4.9429657794676229E-3</v>
      </c>
      <c r="CC10" s="4">
        <f>AVERAGE(Tabela13[[#This Row],[V42]],Tabela13[[#This Row],[V43]])</f>
        <v>4.9429657794676229E-3</v>
      </c>
      <c r="CD10" s="4">
        <f>AVERAGE(Tabela13[[#This Row],[V42]],Tabela13[[#This Row],[V44]])</f>
        <v>-4.9429657794676229E-3</v>
      </c>
      <c r="CE10" s="4">
        <f>AVERAGE(Tabela13[[#This Row],[V42]],Tabela13[[#This Row],[V45]])</f>
        <v>-4.9429657794676229E-3</v>
      </c>
      <c r="CF10" s="4">
        <f>AVERAGE(Tabela13[[#This Row],[V42]],Tabela13[[#This Row],[V46]])</f>
        <v>0</v>
      </c>
      <c r="CG10" s="4">
        <f>AVERAGE(Tabela13[[#This Row],[V43]],Tabela13[[#This Row],[V41]])</f>
        <v>9.8859315589352459E-3</v>
      </c>
      <c r="CH10" s="4">
        <f>AVERAGE(Tabela13[[#This Row],[V43]],Tabela13[[#This Row],[V42]])</f>
        <v>4.9429657794676229E-3</v>
      </c>
      <c r="CI10" s="4">
        <f>AVERAGE(Tabela13[[#This Row],[V43]],Tabela13[[#This Row],[V44]])</f>
        <v>0</v>
      </c>
      <c r="CJ10" s="4">
        <f>AVERAGE(Tabela13[[#This Row],[V43]],Tabela13[[#This Row],[V45]])</f>
        <v>0</v>
      </c>
      <c r="CK10" s="4">
        <f>AVERAGE(Tabela13[[#This Row],[V43]],Tabela13[[#This Row],[V46]])</f>
        <v>4.9429657794676229E-3</v>
      </c>
      <c r="CL10" s="4">
        <f>AVERAGE(Tabela13[[#This Row],[V44]],Tabela13[[#This Row],[V41]])</f>
        <v>0</v>
      </c>
      <c r="CM10" s="4">
        <f>AVERAGE(Tabela13[[#This Row],[V44]],Tabela13[[#This Row],[V42]])</f>
        <v>-4.9429657794676229E-3</v>
      </c>
      <c r="CN10" s="4">
        <f>AVERAGE(Tabela13[[#This Row],[V44]],Tabela13[[#This Row],[V43]])</f>
        <v>0</v>
      </c>
      <c r="CO10" s="4">
        <f>AVERAGE(Tabela13[[#This Row],[V44]],Tabela13[[#This Row],[V45]])</f>
        <v>-9.8859315589352459E-3</v>
      </c>
      <c r="CP10" s="4">
        <f>AVERAGE(Tabela13[[#This Row],[V44]],Tabela13[[#This Row],[V46]])</f>
        <v>-4.9429657794676229E-3</v>
      </c>
      <c r="CQ10" s="4">
        <f>AVERAGE(Tabela13[[#This Row],[V45]],Tabela13[[#This Row],[V41]])</f>
        <v>0</v>
      </c>
      <c r="CR10" s="4">
        <f>AVERAGE(Tabela13[[#This Row],[V45]],Tabela13[[#This Row],[V42]])</f>
        <v>-4.9429657794676229E-3</v>
      </c>
      <c r="CS10" s="4">
        <f>AVERAGE(Tabela13[[#This Row],[V45]],Tabela13[[#This Row],[V43]])</f>
        <v>0</v>
      </c>
      <c r="CT10" s="4">
        <f>AVERAGE(Tabela13[[#This Row],[V45]],Tabela13[[#This Row],[V44]])</f>
        <v>-9.8859315589352459E-3</v>
      </c>
      <c r="CU10" s="4">
        <f>AVERAGE(Tabela13[[#This Row],[V45]],Tabela13[[#This Row],[V46]])</f>
        <v>-4.9429657794676229E-3</v>
      </c>
      <c r="CV10" s="4">
        <f>AVERAGE(Tabela13[[#This Row],[V46]],Tabela13[[#This Row],[V41]])</f>
        <v>4.9429657794676229E-3</v>
      </c>
      <c r="CW10" s="4">
        <f>AVERAGE(Tabela13[[#This Row],[V46]],Tabela13[[#This Row],[V42]])</f>
        <v>0</v>
      </c>
      <c r="CX10" s="4">
        <f>AVERAGE(Tabela13[[#This Row],[V46]],Tabela13[[#This Row],[V43]])</f>
        <v>4.9429657794676229E-3</v>
      </c>
      <c r="CY10" s="4">
        <f>AVERAGE(Tabela13[[#This Row],[V46]],Tabela13[[#This Row],[V44]])</f>
        <v>-4.9429657794676229E-3</v>
      </c>
      <c r="CZ10" s="4">
        <f>AVERAGE(Tabela13[[#This Row],[V46]],Tabela13[[#This Row],[V45]])</f>
        <v>-4.9429657794676229E-3</v>
      </c>
      <c r="DA10" s="3">
        <f>_xlfn.STDEV.S(Tabela13[[#This Row],[V41]],Tabela13[[#This Row],[V42]])</f>
        <v>6.9904092436692093E-3</v>
      </c>
      <c r="DB10" s="3">
        <f>_xlfn.STDEV.S(Tabela13[[#This Row],[V41]],Tabela13[[#This Row],[V43]])</f>
        <v>0</v>
      </c>
      <c r="DC10" s="3">
        <f>_xlfn.STDEV.S(Tabela13[[#This Row],[V41]],Tabela13[[#This Row],[V44]])</f>
        <v>1.3980818487338419E-2</v>
      </c>
      <c r="DD10" s="3">
        <f>_xlfn.STDEV.S(Tabela13[[#This Row],[V41]],Tabela13[[#This Row],[V45]])</f>
        <v>1.3980818487338419E-2</v>
      </c>
      <c r="DE10" s="3">
        <f>_xlfn.STDEV.S(Tabela13[[#This Row],[V41]],Tabela13[[#This Row],[V46]])</f>
        <v>6.9904092436692093E-3</v>
      </c>
      <c r="DF10" s="3">
        <f>_xlfn.STDEV.S(Tabela13[[#This Row],[V42]],Tabela13[[#This Row],[V41]])</f>
        <v>6.9904092436692093E-3</v>
      </c>
      <c r="DG10" s="3">
        <f>_xlfn.STDEV.S(Tabela13[[#This Row],[V42]],Tabela13[[#This Row],[V43]])</f>
        <v>6.9904092436692093E-3</v>
      </c>
      <c r="DH10" s="3">
        <f>_xlfn.STDEV.S(Tabela13[[#This Row],[V42]],Tabela13[[#This Row],[V44]])</f>
        <v>6.9904092436692093E-3</v>
      </c>
      <c r="DI10" s="3">
        <f>_xlfn.STDEV.S(Tabela13[[#This Row],[V42]],Tabela13[[#This Row],[V45]])</f>
        <v>6.9904092436692093E-3</v>
      </c>
      <c r="DJ10" s="3">
        <f>_xlfn.STDEV.S(Tabela13[[#This Row],[V42]],Tabela13[[#This Row],[V46]])</f>
        <v>0</v>
      </c>
      <c r="DK10" s="3">
        <f>_xlfn.STDEV.S(Tabela13[[#This Row],[V43]],Tabela13[[#This Row],[V41]])</f>
        <v>0</v>
      </c>
      <c r="DL10" s="3">
        <f>_xlfn.STDEV.S(Tabela13[[#This Row],[V43]],Tabela13[[#This Row],[V42]])</f>
        <v>6.9904092436692093E-3</v>
      </c>
      <c r="DM10" s="3">
        <f>_xlfn.STDEV.S(Tabela13[[#This Row],[V43]],Tabela13[[#This Row],[V44]])</f>
        <v>1.3980818487338419E-2</v>
      </c>
      <c r="DN10" s="3">
        <f>_xlfn.STDEV.S(Tabela13[[#This Row],[V43]],Tabela13[[#This Row],[V45]])</f>
        <v>1.3980818487338419E-2</v>
      </c>
      <c r="DO10" s="3">
        <f>_xlfn.STDEV.S(Tabela13[[#This Row],[V43]],Tabela13[[#This Row],[V46]])</f>
        <v>6.9904092436692093E-3</v>
      </c>
      <c r="DP10" s="3">
        <f>_xlfn.STDEV.S(Tabela13[[#This Row],[V44]],Tabela13[[#This Row],[V41]])</f>
        <v>1.3980818487338419E-2</v>
      </c>
      <c r="DQ10" s="3">
        <f>_xlfn.STDEV.S(Tabela13[[#This Row],[V44]],Tabela13[[#This Row],[V42]])</f>
        <v>6.9904092436692093E-3</v>
      </c>
      <c r="DR10" s="3">
        <f>_xlfn.STDEV.S(Tabela13[[#This Row],[V44]],Tabela13[[#This Row],[V43]])</f>
        <v>1.3980818487338419E-2</v>
      </c>
      <c r="DS10" s="3">
        <f>_xlfn.STDEV.S(Tabela13[[#This Row],[V44]],Tabela13[[#This Row],[V45]])</f>
        <v>0</v>
      </c>
      <c r="DT10" s="3">
        <f>_xlfn.STDEV.S(Tabela13[[#This Row],[V44]],Tabela13[[#This Row],[V46]])</f>
        <v>6.9904092436692093E-3</v>
      </c>
      <c r="DU10" s="3">
        <f>_xlfn.STDEV.S(Tabela13[[#This Row],[V45]],Tabela13[[#This Row],[V41]])</f>
        <v>1.3980818487338419E-2</v>
      </c>
      <c r="DV10" s="3">
        <f>_xlfn.STDEV.S(Tabela13[[#This Row],[V45]],Tabela13[[#This Row],[V42]])</f>
        <v>6.9904092436692093E-3</v>
      </c>
      <c r="DW10" s="3">
        <f>_xlfn.STDEV.S(Tabela13[[#This Row],[V45]],Tabela13[[#This Row],[V43]])</f>
        <v>1.3980818487338419E-2</v>
      </c>
      <c r="DX10" s="3">
        <f>_xlfn.STDEV.S(Tabela13[[#This Row],[V45]],Tabela13[[#This Row],[V44]])</f>
        <v>0</v>
      </c>
      <c r="DY10" s="3">
        <f>_xlfn.STDEV.S(Tabela13[[#This Row],[V45]],Tabela13[[#This Row],[V46]])</f>
        <v>6.9904092436692093E-3</v>
      </c>
      <c r="DZ10" s="3">
        <f>_xlfn.STDEV.S(Tabela13[[#This Row],[V46]],Tabela13[[#This Row],[V41]])</f>
        <v>6.9904092436692093E-3</v>
      </c>
      <c r="EA10" s="3">
        <f>_xlfn.STDEV.S(Tabela13[[#This Row],[V46]],Tabela13[[#This Row],[V42]])</f>
        <v>0</v>
      </c>
      <c r="EB10" s="3">
        <f>_xlfn.STDEV.S(Tabela13[[#This Row],[V46]],Tabela13[[#This Row],[V43]])</f>
        <v>6.9904092436692093E-3</v>
      </c>
      <c r="EC10" s="3">
        <f>_xlfn.STDEV.S(Tabela13[[#This Row],[V46]],Tabela13[[#This Row],[V44]])</f>
        <v>6.9904092436692093E-3</v>
      </c>
      <c r="ED10" s="3">
        <f>_xlfn.STDEV.S(Tabela13[[#This Row],[V46]],Tabela13[[#This Row],[V45]])</f>
        <v>6.9904092436692093E-3</v>
      </c>
      <c r="EE10" s="3">
        <f t="shared" si="19"/>
        <v>1.4142135623730949</v>
      </c>
      <c r="EF10" s="3">
        <f t="shared" si="20"/>
        <v>0</v>
      </c>
      <c r="EG10" s="3" t="str">
        <f t="shared" si="21"/>
        <v/>
      </c>
      <c r="EH10" s="3" t="str">
        <f t="shared" si="22"/>
        <v/>
      </c>
      <c r="EI10" s="3">
        <f t="shared" si="23"/>
        <v>1.4142135623730949</v>
      </c>
      <c r="EJ10" s="3">
        <f t="shared" si="24"/>
        <v>1.4142135623730949</v>
      </c>
      <c r="EK10" s="3">
        <f t="shared" si="25"/>
        <v>1.4142135623730949</v>
      </c>
      <c r="EL10" s="3">
        <f t="shared" si="26"/>
        <v>-1.4142135623730949</v>
      </c>
      <c r="EM10" s="3">
        <f t="shared" si="27"/>
        <v>-1.4142135623730949</v>
      </c>
      <c r="EN10" s="3" t="str">
        <f t="shared" si="28"/>
        <v/>
      </c>
      <c r="EO10" s="3">
        <f t="shared" si="29"/>
        <v>0</v>
      </c>
      <c r="EP10" s="3">
        <f t="shared" si="30"/>
        <v>1.4142135623730949</v>
      </c>
      <c r="EQ10" s="3" t="str">
        <f t="shared" si="31"/>
        <v/>
      </c>
      <c r="ER10" s="3" t="str">
        <f t="shared" si="32"/>
        <v/>
      </c>
      <c r="ES10" s="3" t="str">
        <f t="shared" si="33"/>
        <v/>
      </c>
      <c r="ET10" s="3" t="str">
        <f t="shared" si="34"/>
        <v/>
      </c>
      <c r="EU10" s="3" t="str">
        <f t="shared" si="35"/>
        <v/>
      </c>
      <c r="EV10" s="3" t="str">
        <f t="shared" si="36"/>
        <v/>
      </c>
      <c r="EW10" s="3">
        <f t="shared" si="37"/>
        <v>0</v>
      </c>
      <c r="EX10" s="3">
        <f t="shared" si="38"/>
        <v>-1.4142135623730949</v>
      </c>
      <c r="EY10" s="3" t="str">
        <f t="shared" si="39"/>
        <v/>
      </c>
      <c r="EZ10" s="3">
        <f t="shared" si="40"/>
        <v>-1.4142135623730949</v>
      </c>
      <c r="FA10" s="3" t="str">
        <f t="shared" si="41"/>
        <v/>
      </c>
      <c r="FB10" s="3">
        <f t="shared" si="42"/>
        <v>0</v>
      </c>
      <c r="FC10" s="3">
        <f t="shared" si="43"/>
        <v>-1.4142135623730949</v>
      </c>
      <c r="FD10" s="3">
        <f t="shared" si="44"/>
        <v>1.4142135623730949</v>
      </c>
      <c r="FE10" s="3" t="str">
        <f t="shared" si="45"/>
        <v/>
      </c>
      <c r="FF10" s="3">
        <f t="shared" si="46"/>
        <v>1.4142135623730949</v>
      </c>
      <c r="FG10" s="3">
        <f t="shared" si="47"/>
        <v>-1.4142135623730949</v>
      </c>
      <c r="FH10" s="3">
        <f t="shared" si="48"/>
        <v>-1.4142135623730949</v>
      </c>
      <c r="FI10" s="4">
        <f t="shared" si="49"/>
        <v>0.76045627376425862</v>
      </c>
      <c r="FJ10" s="4">
        <f t="shared" si="50"/>
        <v>0.8</v>
      </c>
      <c r="FK10" s="4">
        <f t="shared" si="51"/>
        <v>1.3967575769676159</v>
      </c>
      <c r="FL10" s="4">
        <f t="shared" si="52"/>
        <v>1.3406940063091484</v>
      </c>
      <c r="FM10" s="4">
        <f>Tabela13[[#This Row],[V139]]-Tabela13[[#This Row],[V140]]</f>
        <v>5.6063570658467565E-2</v>
      </c>
      <c r="FN10" s="4">
        <f>Tabela13[[#This Row],[V1]]-Tabela13[[#This Row],[V2]]/2</f>
        <v>0.6049429657794676</v>
      </c>
      <c r="FO10" s="4">
        <f>Tabela13[[#This Row],[V1]]-Tabela13[[#This Row],[V3]]/2</f>
        <v>0.6</v>
      </c>
      <c r="FP10" s="4">
        <f>Tabela13[[#This Row],[V1]]-Tabela13[[#This Row],[V4]]/2</f>
        <v>0.6049429657794676</v>
      </c>
      <c r="FQ10" s="4">
        <f>Tabela13[[#This Row],[V2]]-Tabela13[[#This Row],[V1]]/2</f>
        <v>0.59011406844106473</v>
      </c>
      <c r="FR10" s="4">
        <f>Tabela13[[#This Row],[V2]]-Tabela13[[#This Row],[V3]]/2</f>
        <v>0.59011406844106473</v>
      </c>
      <c r="FS10" s="4">
        <f>Tabela13[[#This Row],[V2]]-Tabela13[[#This Row],[V4]]/2</f>
        <v>0.59505703422053235</v>
      </c>
      <c r="FT10" s="4">
        <f t="shared" si="53"/>
        <v>0.54404610937806541</v>
      </c>
      <c r="FU10" s="4">
        <f t="shared" si="54"/>
        <v>0.54041950027058416</v>
      </c>
      <c r="FV10" s="4">
        <f t="shared" si="55"/>
        <v>0.54404610937806541</v>
      </c>
      <c r="FW10" s="4">
        <f t="shared" si="56"/>
        <v>0.53311872018157513</v>
      </c>
      <c r="FX10" s="4">
        <f t="shared" si="57"/>
        <v>0.53311872018157513</v>
      </c>
      <c r="FY10" s="4">
        <f t="shared" si="58"/>
        <v>0.53677703949519606</v>
      </c>
      <c r="FZ10" s="4">
        <f t="shared" si="59"/>
        <v>97.928299688051766</v>
      </c>
      <c r="GA10" s="4">
        <f t="shared" si="60"/>
        <v>97.275510048705144</v>
      </c>
      <c r="GB10" s="4">
        <f t="shared" si="61"/>
        <v>97.928299688051766</v>
      </c>
      <c r="GC10" s="4">
        <f t="shared" si="62"/>
        <v>95.961369632683514</v>
      </c>
      <c r="GD10" s="4">
        <f t="shared" si="63"/>
        <v>95.961369632683514</v>
      </c>
      <c r="GE10" s="4">
        <f t="shared" si="64"/>
        <v>96.619867109135285</v>
      </c>
      <c r="GF10" s="4">
        <f>Tabela13[[#This Row],[V1]]-Tabela13[[#This Row],[V2]]/Tabela13[[#This Row],[V2]]</f>
        <v>0.19999999999999996</v>
      </c>
      <c r="GG10" s="4">
        <f>Tabela13[[#This Row],[V1]]-Tabela13[[#This Row],[V3]]/Tabela13[[#This Row],[V3]]</f>
        <v>0.19999999999999996</v>
      </c>
      <c r="GH10" s="4">
        <f>Tabela13[[#This Row],[V1]]-Tabela13[[#This Row],[V4]]/Tabela13[[#This Row],[V4]]</f>
        <v>0.19999999999999996</v>
      </c>
      <c r="GI10" s="4">
        <f>Tabela13[[#This Row],[V2]]-Tabela13[[#This Row],[V1]]/Tabela13[[#This Row],[V1]]</f>
        <v>0.19011406844106471</v>
      </c>
      <c r="GJ10" s="4">
        <f>Tabela13[[#This Row],[V2]]-Tabela13[[#This Row],[V3]]/Tabela13[[#This Row],[V3]]</f>
        <v>0.19011406844106471</v>
      </c>
      <c r="GK10" s="4">
        <f>Tabela13[[#This Row],[V2]]-Tabela13[[#This Row],[V4]]/Tabela13[[#This Row],[V4]]</f>
        <v>0.19011406844106471</v>
      </c>
      <c r="GL10" s="4">
        <f t="shared" si="65"/>
        <v>5.7076452467414813E-3</v>
      </c>
      <c r="GM10" s="4">
        <f t="shared" si="66"/>
        <v>1.1950570342205324</v>
      </c>
      <c r="GN10" s="4">
        <f t="shared" si="67"/>
        <v>4.7760442249220793E-3</v>
      </c>
      <c r="GO10" s="3">
        <f t="shared" si="68"/>
        <v>0</v>
      </c>
      <c r="GP10" s="3">
        <v>100</v>
      </c>
      <c r="GQ10" s="3">
        <f t="shared" si="69"/>
        <v>-1</v>
      </c>
      <c r="GR10" s="3">
        <f t="shared" si="70"/>
        <v>-100</v>
      </c>
      <c r="GS10" s="34">
        <f>COUNTIF($D$2:D9,Tabela13[[#This Row],[HomeTeam]])</f>
        <v>0</v>
      </c>
      <c r="GT10" s="34">
        <f>COUNTIF($E$2:E9,Tabela13[[#This Row],[AwayTeam]])</f>
        <v>0</v>
      </c>
      <c r="GU10" s="3" t="str">
        <f>IFERROR(AVERAGEIFS($AD$2:AD9,$D$2:D9,Tabela13[[#This Row],[HomeTeam]],$GS$2:GS9,"&gt;="&amp;Tabela13[[#This Row],[Contagem_H]]-5),"")</f>
        <v/>
      </c>
      <c r="GV10" s="3" t="str">
        <f>IFERROR(AVERAGEIFS($G$2:G9,$E$2:E9,Tabela13[[#This Row],[AwayTeam]],$GT$2:GT9,"&gt;="&amp;Tabela13[[#This Row],[Contagem_A]]-5),"")</f>
        <v/>
      </c>
      <c r="GW10" s="3" t="str">
        <f>IFERROR(AVERAGEIFS($GQ$2:GQ9,$D$2:D9,Tabela13[[#This Row],[HomeTeam]],$GS$2:GS9,"&gt;="&amp;Tabela13[[#This Row],[Contagem_H]]-5),"")</f>
        <v/>
      </c>
    </row>
    <row r="11" spans="1:211" x14ac:dyDescent="0.25">
      <c r="A11" t="s">
        <v>127</v>
      </c>
      <c r="B11" t="s">
        <v>137</v>
      </c>
      <c r="C11" t="s">
        <v>139</v>
      </c>
      <c r="D11" t="s">
        <v>24</v>
      </c>
      <c r="E11" t="s">
        <v>25</v>
      </c>
      <c r="F11" s="3">
        <v>1</v>
      </c>
      <c r="G11" s="3">
        <v>1</v>
      </c>
      <c r="H11" s="3" t="str">
        <f t="shared" si="71"/>
        <v>D</v>
      </c>
      <c r="I11" s="3">
        <v>3.1</v>
      </c>
      <c r="J11" s="3">
        <v>3.6</v>
      </c>
      <c r="K11" s="3">
        <v>2.15</v>
      </c>
      <c r="L11" s="3">
        <v>1.53</v>
      </c>
      <c r="M11" s="3">
        <v>2.5</v>
      </c>
      <c r="N11" s="3">
        <f t="shared" si="0"/>
        <v>2</v>
      </c>
      <c r="O11" s="3">
        <f t="shared" si="1"/>
        <v>1</v>
      </c>
      <c r="P11" s="3">
        <f t="shared" si="2"/>
        <v>1</v>
      </c>
      <c r="Q11" s="3">
        <f t="shared" si="3"/>
        <v>6.5474702008835539E-2</v>
      </c>
      <c r="R11" s="3">
        <f t="shared" si="4"/>
        <v>5.3594771241830097E-2</v>
      </c>
      <c r="S11" s="3">
        <f t="shared" si="5"/>
        <v>3.3029715762273901</v>
      </c>
      <c r="T11" s="3">
        <f t="shared" si="6"/>
        <v>3.8357089272318081</v>
      </c>
      <c r="U11" s="3">
        <f t="shared" si="7"/>
        <v>2.2907706093189963</v>
      </c>
      <c r="V11" s="3">
        <f t="shared" si="8"/>
        <v>1.6301762940735185</v>
      </c>
      <c r="W11" s="3">
        <f t="shared" si="9"/>
        <v>2.6636867550220886</v>
      </c>
      <c r="X11" s="4">
        <f t="shared" si="10"/>
        <v>0.32258064516129031</v>
      </c>
      <c r="Y11" s="4">
        <f t="shared" si="11"/>
        <v>0.27777777777777779</v>
      </c>
      <c r="Z11" s="4">
        <f t="shared" si="12"/>
        <v>0.46511627906976744</v>
      </c>
      <c r="AA11" s="4">
        <f t="shared" si="13"/>
        <v>0.65359477124183007</v>
      </c>
      <c r="AB11" s="4">
        <f t="shared" si="14"/>
        <v>0.4</v>
      </c>
      <c r="AC11" s="4">
        <f t="shared" si="15"/>
        <v>0.66129032258064513</v>
      </c>
      <c r="AD11" s="4">
        <f t="shared" si="16"/>
        <v>0.73255813953488369</v>
      </c>
      <c r="AE11" s="4">
        <f t="shared" si="17"/>
        <v>0.66129032258064513</v>
      </c>
      <c r="AF11" s="4">
        <f t="shared" si="18"/>
        <v>0.73255813953488369</v>
      </c>
      <c r="AG11" s="4">
        <f>IFERROR(AVERAGE(Tabela13[[#This Row],[V1]],Tabela13[[#This Row],[V2]]),"")</f>
        <v>0.69692423105776435</v>
      </c>
      <c r="AH11" s="4">
        <f>IFERROR(AVERAGE(Tabela13[[#This Row],[V1]],Tabela13[[#This Row],[V3]]),"")</f>
        <v>0.66129032258064513</v>
      </c>
      <c r="AI11" s="4">
        <f>IFERROR(AVERAGE(Tabela13[[#This Row],[V1]],Tabela13[[#This Row],[V4]]),"")</f>
        <v>0.69692423105776435</v>
      </c>
      <c r="AJ11" s="4">
        <f>IFERROR(AVERAGE(Tabela13[[#This Row],[V2]],Tabela13[[#This Row],[V1]]),"")</f>
        <v>0.69692423105776435</v>
      </c>
      <c r="AK11" s="4">
        <f>IFERROR(AVERAGE(Tabela13[[#This Row],[V2]],Tabela13[[#This Row],[V3]]),"")</f>
        <v>0.69692423105776435</v>
      </c>
      <c r="AL11" s="4">
        <f>IFERROR(AVERAGE(Tabela13[[#This Row],[V2]],Tabela13[[#This Row],[V4]]),"")</f>
        <v>0.73255813953488369</v>
      </c>
      <c r="AM11" s="4">
        <f>IFERROR(AVERAGE(Tabela13[[#This Row],[V3]],Tabela13[[#This Row],[V1]]),"")</f>
        <v>0.66129032258064513</v>
      </c>
      <c r="AN11" s="4">
        <f>IFERROR(AVERAGE(Tabela13[[#This Row],[V3]],Tabela13[[#This Row],[V2]]),"")</f>
        <v>0.69692423105776435</v>
      </c>
      <c r="AO11" s="4">
        <f>IFERROR(AVERAGE(Tabela13[[#This Row],[V3]],Tabela13[[#This Row],[V4]]),"")</f>
        <v>0.69692423105776435</v>
      </c>
      <c r="AP11" s="4">
        <f>IFERROR(AVERAGE(Tabela13[[#This Row],[V4]],Tabela13[[#This Row],[V1]]),"")</f>
        <v>0.69692423105776435</v>
      </c>
      <c r="AQ11" s="4">
        <f>IFERROR(AVERAGE(Tabela13[[#This Row],[V4]],Tabela13[[#This Row],[V2]]),"")</f>
        <v>0.73255813953488369</v>
      </c>
      <c r="AR11" s="4">
        <f>IFERROR(AVERAGE(Tabela13[[#This Row],[V4]],Tabela13[[#This Row],[V3]]),"")</f>
        <v>0.69692423105776435</v>
      </c>
      <c r="AS11" s="4">
        <f>_xlfn.STDEV.S(Tabela13[[#This Row],[V1]:[V2]])</f>
        <v>5.0393956648703685E-2</v>
      </c>
      <c r="AT11" s="4">
        <f>_xlfn.STDEV.S(Tabela13[[#This Row],[V1]],Tabela13[[#This Row],[V3]])</f>
        <v>0</v>
      </c>
      <c r="AU11" s="4">
        <f>_xlfn.STDEV.S(Tabela13[[#This Row],[V1]],Tabela13[[#This Row],[V4]])</f>
        <v>5.0393956648703685E-2</v>
      </c>
      <c r="AV11" s="4">
        <f>_xlfn.STDEV.S(Tabela13[[#This Row],[V2]],Tabela13[[#This Row],[V1]])</f>
        <v>5.0393956648703685E-2</v>
      </c>
      <c r="AW11" s="4">
        <f>_xlfn.STDEV.S(Tabela13[[#This Row],[V2]],Tabela13[[#This Row],[V3]])</f>
        <v>5.0393956648703685E-2</v>
      </c>
      <c r="AX11" s="4">
        <f>_xlfn.STDEV.S(Tabela13[[#This Row],[V42]],Tabela13[[#This Row],[V44]])</f>
        <v>5.0393956648703692E-2</v>
      </c>
      <c r="AY11" s="4">
        <f>_xlfn.STDEV.S(Tabela13[[#This Row],[V3]],Tabela13[[#This Row],[V1]])</f>
        <v>0</v>
      </c>
      <c r="AZ11" s="4">
        <f>_xlfn.STDEV.S(Tabela13[[#This Row],[V3]],Tabela13[[#This Row],[V2]])</f>
        <v>5.0393956648703685E-2</v>
      </c>
      <c r="BA11" s="4">
        <f>_xlfn.STDEV.S(Tabela13[[#This Row],[V3]],Tabela13[[#This Row],[V4]])</f>
        <v>5.0393956648703685E-2</v>
      </c>
      <c r="BB11" s="4">
        <f>_xlfn.STDEV.S(Tabela13[[#This Row],[V4]],Tabela13[[#This Row],[V1]])</f>
        <v>5.0393956648703685E-2</v>
      </c>
      <c r="BC11" s="4">
        <f>_xlfn.STDEV.S(Tabela13[[#This Row],[V4]],Tabela13[[#This Row],[V2]])</f>
        <v>0</v>
      </c>
      <c r="BD11" s="4">
        <f>_xlfn.STDEV.S(Tabela13[[#This Row],[V4]],Tabela13[[#This Row],[V3]])</f>
        <v>5.0393956648703685E-2</v>
      </c>
      <c r="BE11" s="4">
        <f>Tabela13[[#This Row],[V17]]/Tabela13[[#This Row],[V5]]</f>
        <v>7.2309089572359542E-2</v>
      </c>
      <c r="BF11" s="4">
        <f>Tabela13[[#This Row],[V18]]/Tabela13[[#This Row],[V6]]</f>
        <v>0</v>
      </c>
      <c r="BG11" s="4">
        <f>Tabela13[[#This Row],[V19]]/Tabela13[[#This Row],[V7]]</f>
        <v>7.2309089572359542E-2</v>
      </c>
      <c r="BH11" s="4">
        <f>Tabela13[[#This Row],[V20]]/Tabela13[[#This Row],[V8]]</f>
        <v>7.2309089572359542E-2</v>
      </c>
      <c r="BI11" s="4">
        <f>Tabela13[[#This Row],[V21]]/Tabela13[[#This Row],[V9]]</f>
        <v>7.2309089572359542E-2</v>
      </c>
      <c r="BJ11" s="4">
        <f>Tabela13[[#This Row],[V22]]/Tabela13[[#This Row],[V10]]</f>
        <v>6.8791750345849487E-2</v>
      </c>
      <c r="BK11" s="4">
        <f>Tabela13[[#This Row],[V23]]/Tabela13[[#This Row],[V11]]</f>
        <v>0</v>
      </c>
      <c r="BL11" s="4">
        <f>Tabela13[[#This Row],[V24]]/Tabela13[[#This Row],[V12]]</f>
        <v>7.2309089572359542E-2</v>
      </c>
      <c r="BM11" s="4">
        <f>Tabela13[[#This Row],[V25]]/Tabela13[[#This Row],[V13]]</f>
        <v>7.2309089572359542E-2</v>
      </c>
      <c r="BN11" s="4">
        <f>Tabela13[[#This Row],[V26]]/Tabela13[[#This Row],[V14]]</f>
        <v>7.2309089572359542E-2</v>
      </c>
      <c r="BO11" s="4">
        <f>Tabela13[[#This Row],[V27]]/Tabela13[[#This Row],[V15]]</f>
        <v>0</v>
      </c>
      <c r="BP11" s="4">
        <f>Tabela13[[#This Row],[V28]]/Tabela13[[#This Row],[V16]]</f>
        <v>7.2309089572359542E-2</v>
      </c>
      <c r="BQ11" s="4">
        <f>Tabela13[[#This Row],[V1]]-Tabela13[[#This Row],[V2]]</f>
        <v>-7.1267816954238561E-2</v>
      </c>
      <c r="BR11" s="4">
        <f>Tabela13[[#This Row],[V1]]-Tabela13[[#This Row],[V3]]</f>
        <v>0</v>
      </c>
      <c r="BS11" s="4">
        <f>Tabela13[[#This Row],[V1]]-Tabela13[[#This Row],[V4]]</f>
        <v>-7.1267816954238561E-2</v>
      </c>
      <c r="BT11" s="4">
        <f>Tabela13[[#This Row],[V2]]-Tabela13[[#This Row],[V1]]</f>
        <v>7.1267816954238561E-2</v>
      </c>
      <c r="BU11" s="4">
        <f>Tabela13[[#This Row],[V2]]-Tabela13[[#This Row],[V3]]</f>
        <v>7.1267816954238561E-2</v>
      </c>
      <c r="BV11" s="4">
        <f>Tabela13[[#This Row],[V2]]-Tabela13[[#This Row],[V4]]</f>
        <v>0</v>
      </c>
      <c r="BW11" s="4">
        <f>AVERAGE(Tabela13[[#This Row],[V41]],Tabela13[[#This Row],[V42]])</f>
        <v>-3.563390847711928E-2</v>
      </c>
      <c r="BX11" s="4">
        <f>AVERAGE(Tabela13[[#This Row],[V41]],Tabela13[[#This Row],[V43]])</f>
        <v>-7.1267816954238561E-2</v>
      </c>
      <c r="BY11" s="4">
        <f>AVERAGE(Tabela13[[#This Row],[V41]],Tabela13[[#This Row],[V44]])</f>
        <v>0</v>
      </c>
      <c r="BZ11" s="4">
        <f>AVERAGE(Tabela13[[#This Row],[V41]],Tabela13[[#This Row],[V45]])</f>
        <v>0</v>
      </c>
      <c r="CA11" s="4">
        <f>AVERAGE(Tabela13[[#This Row],[V41]],Tabela13[[#This Row],[V46]])</f>
        <v>-3.563390847711928E-2</v>
      </c>
      <c r="CB11" s="4">
        <f>AVERAGE(Tabela13[[#This Row],[V42]],Tabela13[[#This Row],[V41]])</f>
        <v>-3.563390847711928E-2</v>
      </c>
      <c r="CC11" s="4">
        <f>AVERAGE(Tabela13[[#This Row],[V42]],Tabela13[[#This Row],[V43]])</f>
        <v>-3.563390847711928E-2</v>
      </c>
      <c r="CD11" s="4">
        <f>AVERAGE(Tabela13[[#This Row],[V42]],Tabela13[[#This Row],[V44]])</f>
        <v>3.563390847711928E-2</v>
      </c>
      <c r="CE11" s="4">
        <f>AVERAGE(Tabela13[[#This Row],[V42]],Tabela13[[#This Row],[V45]])</f>
        <v>3.563390847711928E-2</v>
      </c>
      <c r="CF11" s="4">
        <f>AVERAGE(Tabela13[[#This Row],[V42]],Tabela13[[#This Row],[V46]])</f>
        <v>0</v>
      </c>
      <c r="CG11" s="4">
        <f>AVERAGE(Tabela13[[#This Row],[V43]],Tabela13[[#This Row],[V41]])</f>
        <v>-7.1267816954238561E-2</v>
      </c>
      <c r="CH11" s="4">
        <f>AVERAGE(Tabela13[[#This Row],[V43]],Tabela13[[#This Row],[V42]])</f>
        <v>-3.563390847711928E-2</v>
      </c>
      <c r="CI11" s="4">
        <f>AVERAGE(Tabela13[[#This Row],[V43]],Tabela13[[#This Row],[V44]])</f>
        <v>0</v>
      </c>
      <c r="CJ11" s="4">
        <f>AVERAGE(Tabela13[[#This Row],[V43]],Tabela13[[#This Row],[V45]])</f>
        <v>0</v>
      </c>
      <c r="CK11" s="4">
        <f>AVERAGE(Tabela13[[#This Row],[V43]],Tabela13[[#This Row],[V46]])</f>
        <v>-3.563390847711928E-2</v>
      </c>
      <c r="CL11" s="4">
        <f>AVERAGE(Tabela13[[#This Row],[V44]],Tabela13[[#This Row],[V41]])</f>
        <v>0</v>
      </c>
      <c r="CM11" s="4">
        <f>AVERAGE(Tabela13[[#This Row],[V44]],Tabela13[[#This Row],[V42]])</f>
        <v>3.563390847711928E-2</v>
      </c>
      <c r="CN11" s="4">
        <f>AVERAGE(Tabela13[[#This Row],[V44]],Tabela13[[#This Row],[V43]])</f>
        <v>0</v>
      </c>
      <c r="CO11" s="4">
        <f>AVERAGE(Tabela13[[#This Row],[V44]],Tabela13[[#This Row],[V45]])</f>
        <v>7.1267816954238561E-2</v>
      </c>
      <c r="CP11" s="4">
        <f>AVERAGE(Tabela13[[#This Row],[V44]],Tabela13[[#This Row],[V46]])</f>
        <v>3.563390847711928E-2</v>
      </c>
      <c r="CQ11" s="4">
        <f>AVERAGE(Tabela13[[#This Row],[V45]],Tabela13[[#This Row],[V41]])</f>
        <v>0</v>
      </c>
      <c r="CR11" s="4">
        <f>AVERAGE(Tabela13[[#This Row],[V45]],Tabela13[[#This Row],[V42]])</f>
        <v>3.563390847711928E-2</v>
      </c>
      <c r="CS11" s="4">
        <f>AVERAGE(Tabela13[[#This Row],[V45]],Tabela13[[#This Row],[V43]])</f>
        <v>0</v>
      </c>
      <c r="CT11" s="4">
        <f>AVERAGE(Tabela13[[#This Row],[V45]],Tabela13[[#This Row],[V44]])</f>
        <v>7.1267816954238561E-2</v>
      </c>
      <c r="CU11" s="4">
        <f>AVERAGE(Tabela13[[#This Row],[V45]],Tabela13[[#This Row],[V46]])</f>
        <v>3.563390847711928E-2</v>
      </c>
      <c r="CV11" s="4">
        <f>AVERAGE(Tabela13[[#This Row],[V46]],Tabela13[[#This Row],[V41]])</f>
        <v>-3.563390847711928E-2</v>
      </c>
      <c r="CW11" s="4">
        <f>AVERAGE(Tabela13[[#This Row],[V46]],Tabela13[[#This Row],[V42]])</f>
        <v>0</v>
      </c>
      <c r="CX11" s="4">
        <f>AVERAGE(Tabela13[[#This Row],[V46]],Tabela13[[#This Row],[V43]])</f>
        <v>-3.563390847711928E-2</v>
      </c>
      <c r="CY11" s="4">
        <f>AVERAGE(Tabela13[[#This Row],[V46]],Tabela13[[#This Row],[V44]])</f>
        <v>3.563390847711928E-2</v>
      </c>
      <c r="CZ11" s="4">
        <f>AVERAGE(Tabela13[[#This Row],[V46]],Tabela13[[#This Row],[V45]])</f>
        <v>3.563390847711928E-2</v>
      </c>
      <c r="DA11" s="3">
        <f>_xlfn.STDEV.S(Tabela13[[#This Row],[V41]],Tabela13[[#This Row],[V42]])</f>
        <v>5.0393956648703692E-2</v>
      </c>
      <c r="DB11" s="3">
        <f>_xlfn.STDEV.S(Tabela13[[#This Row],[V41]],Tabela13[[#This Row],[V43]])</f>
        <v>0</v>
      </c>
      <c r="DC11" s="3">
        <f>_xlfn.STDEV.S(Tabela13[[#This Row],[V41]],Tabela13[[#This Row],[V44]])</f>
        <v>0.10078791329740738</v>
      </c>
      <c r="DD11" s="3">
        <f>_xlfn.STDEV.S(Tabela13[[#This Row],[V41]],Tabela13[[#This Row],[V45]])</f>
        <v>0.10078791329740738</v>
      </c>
      <c r="DE11" s="3">
        <f>_xlfn.STDEV.S(Tabela13[[#This Row],[V41]],Tabela13[[#This Row],[V46]])</f>
        <v>5.0393956648703692E-2</v>
      </c>
      <c r="DF11" s="3">
        <f>_xlfn.STDEV.S(Tabela13[[#This Row],[V42]],Tabela13[[#This Row],[V41]])</f>
        <v>5.0393956648703692E-2</v>
      </c>
      <c r="DG11" s="3">
        <f>_xlfn.STDEV.S(Tabela13[[#This Row],[V42]],Tabela13[[#This Row],[V43]])</f>
        <v>5.0393956648703692E-2</v>
      </c>
      <c r="DH11" s="3">
        <f>_xlfn.STDEV.S(Tabela13[[#This Row],[V42]],Tabela13[[#This Row],[V44]])</f>
        <v>5.0393956648703692E-2</v>
      </c>
      <c r="DI11" s="3">
        <f>_xlfn.STDEV.S(Tabela13[[#This Row],[V42]],Tabela13[[#This Row],[V45]])</f>
        <v>5.0393956648703692E-2</v>
      </c>
      <c r="DJ11" s="3">
        <f>_xlfn.STDEV.S(Tabela13[[#This Row],[V42]],Tabela13[[#This Row],[V46]])</f>
        <v>0</v>
      </c>
      <c r="DK11" s="3">
        <f>_xlfn.STDEV.S(Tabela13[[#This Row],[V43]],Tabela13[[#This Row],[V41]])</f>
        <v>0</v>
      </c>
      <c r="DL11" s="3">
        <f>_xlfn.STDEV.S(Tabela13[[#This Row],[V43]],Tabela13[[#This Row],[V42]])</f>
        <v>5.0393956648703692E-2</v>
      </c>
      <c r="DM11" s="3">
        <f>_xlfn.STDEV.S(Tabela13[[#This Row],[V43]],Tabela13[[#This Row],[V44]])</f>
        <v>0.10078791329740738</v>
      </c>
      <c r="DN11" s="3">
        <f>_xlfn.STDEV.S(Tabela13[[#This Row],[V43]],Tabela13[[#This Row],[V45]])</f>
        <v>0.10078791329740738</v>
      </c>
      <c r="DO11" s="3">
        <f>_xlfn.STDEV.S(Tabela13[[#This Row],[V43]],Tabela13[[#This Row],[V46]])</f>
        <v>5.0393956648703692E-2</v>
      </c>
      <c r="DP11" s="3">
        <f>_xlfn.STDEV.S(Tabela13[[#This Row],[V44]],Tabela13[[#This Row],[V41]])</f>
        <v>0.10078791329740738</v>
      </c>
      <c r="DQ11" s="3">
        <f>_xlfn.STDEV.S(Tabela13[[#This Row],[V44]],Tabela13[[#This Row],[V42]])</f>
        <v>5.0393956648703692E-2</v>
      </c>
      <c r="DR11" s="3">
        <f>_xlfn.STDEV.S(Tabela13[[#This Row],[V44]],Tabela13[[#This Row],[V43]])</f>
        <v>0.10078791329740738</v>
      </c>
      <c r="DS11" s="3">
        <f>_xlfn.STDEV.S(Tabela13[[#This Row],[V44]],Tabela13[[#This Row],[V45]])</f>
        <v>0</v>
      </c>
      <c r="DT11" s="3">
        <f>_xlfn.STDEV.S(Tabela13[[#This Row],[V44]],Tabela13[[#This Row],[V46]])</f>
        <v>5.0393956648703692E-2</v>
      </c>
      <c r="DU11" s="3">
        <f>_xlfn.STDEV.S(Tabela13[[#This Row],[V45]],Tabela13[[#This Row],[V41]])</f>
        <v>0.10078791329740738</v>
      </c>
      <c r="DV11" s="3">
        <f>_xlfn.STDEV.S(Tabela13[[#This Row],[V45]],Tabela13[[#This Row],[V42]])</f>
        <v>5.0393956648703692E-2</v>
      </c>
      <c r="DW11" s="3">
        <f>_xlfn.STDEV.S(Tabela13[[#This Row],[V45]],Tabela13[[#This Row],[V43]])</f>
        <v>0.10078791329740738</v>
      </c>
      <c r="DX11" s="3">
        <f>_xlfn.STDEV.S(Tabela13[[#This Row],[V45]],Tabela13[[#This Row],[V44]])</f>
        <v>0</v>
      </c>
      <c r="DY11" s="3">
        <f>_xlfn.STDEV.S(Tabela13[[#This Row],[V45]],Tabela13[[#This Row],[V46]])</f>
        <v>5.0393956648703692E-2</v>
      </c>
      <c r="DZ11" s="3">
        <f>_xlfn.STDEV.S(Tabela13[[#This Row],[V46]],Tabela13[[#This Row],[V41]])</f>
        <v>5.0393956648703692E-2</v>
      </c>
      <c r="EA11" s="3">
        <f>_xlfn.STDEV.S(Tabela13[[#This Row],[V46]],Tabela13[[#This Row],[V42]])</f>
        <v>0</v>
      </c>
      <c r="EB11" s="3">
        <f>_xlfn.STDEV.S(Tabela13[[#This Row],[V46]],Tabela13[[#This Row],[V43]])</f>
        <v>5.0393956648703692E-2</v>
      </c>
      <c r="EC11" s="3">
        <f>_xlfn.STDEV.S(Tabela13[[#This Row],[V46]],Tabela13[[#This Row],[V44]])</f>
        <v>5.0393956648703692E-2</v>
      </c>
      <c r="ED11" s="3">
        <f>_xlfn.STDEV.S(Tabela13[[#This Row],[V46]],Tabela13[[#This Row],[V45]])</f>
        <v>5.0393956648703692E-2</v>
      </c>
      <c r="EE11" s="3">
        <f t="shared" si="19"/>
        <v>-1.4142135623730951</v>
      </c>
      <c r="EF11" s="3">
        <f t="shared" si="20"/>
        <v>0</v>
      </c>
      <c r="EG11" s="3" t="str">
        <f t="shared" si="21"/>
        <v/>
      </c>
      <c r="EH11" s="3" t="str">
        <f t="shared" si="22"/>
        <v/>
      </c>
      <c r="EI11" s="3">
        <f t="shared" si="23"/>
        <v>-1.4142135623730951</v>
      </c>
      <c r="EJ11" s="3">
        <f t="shared" si="24"/>
        <v>-1.4142135623730951</v>
      </c>
      <c r="EK11" s="3">
        <f t="shared" si="25"/>
        <v>-1.4142135623730951</v>
      </c>
      <c r="EL11" s="3">
        <f t="shared" si="26"/>
        <v>1.4142135623730951</v>
      </c>
      <c r="EM11" s="3">
        <f t="shared" si="27"/>
        <v>1.4142135623730951</v>
      </c>
      <c r="EN11" s="3" t="str">
        <f t="shared" si="28"/>
        <v/>
      </c>
      <c r="EO11" s="3">
        <f t="shared" si="29"/>
        <v>0</v>
      </c>
      <c r="EP11" s="3">
        <f t="shared" si="30"/>
        <v>-1.4142135623730951</v>
      </c>
      <c r="EQ11" s="3" t="str">
        <f t="shared" si="31"/>
        <v/>
      </c>
      <c r="ER11" s="3" t="str">
        <f t="shared" si="32"/>
        <v/>
      </c>
      <c r="ES11" s="3" t="str">
        <f t="shared" si="33"/>
        <v/>
      </c>
      <c r="ET11" s="3" t="str">
        <f t="shared" si="34"/>
        <v/>
      </c>
      <c r="EU11" s="3" t="str">
        <f t="shared" si="35"/>
        <v/>
      </c>
      <c r="EV11" s="3" t="str">
        <f t="shared" si="36"/>
        <v/>
      </c>
      <c r="EW11" s="3">
        <f t="shared" si="37"/>
        <v>0</v>
      </c>
      <c r="EX11" s="3">
        <f t="shared" si="38"/>
        <v>1.4142135623730951</v>
      </c>
      <c r="EY11" s="3" t="str">
        <f t="shared" si="39"/>
        <v/>
      </c>
      <c r="EZ11" s="3">
        <f t="shared" si="40"/>
        <v>1.4142135623730951</v>
      </c>
      <c r="FA11" s="3" t="str">
        <f t="shared" si="41"/>
        <v/>
      </c>
      <c r="FB11" s="3">
        <f t="shared" si="42"/>
        <v>0</v>
      </c>
      <c r="FC11" s="3">
        <f t="shared" si="43"/>
        <v>1.4142135623730951</v>
      </c>
      <c r="FD11" s="3">
        <f t="shared" si="44"/>
        <v>-1.4142135623730951</v>
      </c>
      <c r="FE11" s="3" t="str">
        <f t="shared" si="45"/>
        <v/>
      </c>
      <c r="FF11" s="3">
        <f t="shared" si="46"/>
        <v>-1.4142135623730951</v>
      </c>
      <c r="FG11" s="3">
        <f t="shared" si="47"/>
        <v>1.4142135623730951</v>
      </c>
      <c r="FH11" s="3">
        <f t="shared" si="48"/>
        <v>1.4142135623730951</v>
      </c>
      <c r="FI11" s="4">
        <f t="shared" si="49"/>
        <v>0.46511627906976744</v>
      </c>
      <c r="FJ11" s="4">
        <f t="shared" si="50"/>
        <v>0.32258064516129031</v>
      </c>
      <c r="FK11" s="4">
        <f t="shared" si="51"/>
        <v>1.1689810287502445</v>
      </c>
      <c r="FL11" s="4">
        <f t="shared" si="52"/>
        <v>1.5703109720320751</v>
      </c>
      <c r="FM11" s="4">
        <f>Tabela13[[#This Row],[V139]]-Tabela13[[#This Row],[V140]]</f>
        <v>-0.40132994328183069</v>
      </c>
      <c r="FN11" s="4">
        <f>Tabela13[[#This Row],[V1]]-Tabela13[[#This Row],[V2]]/2</f>
        <v>0.29501125281320328</v>
      </c>
      <c r="FO11" s="4">
        <f>Tabela13[[#This Row],[V1]]-Tabela13[[#This Row],[V3]]/2</f>
        <v>0.33064516129032256</v>
      </c>
      <c r="FP11" s="4">
        <f>Tabela13[[#This Row],[V1]]-Tabela13[[#This Row],[V4]]/2</f>
        <v>0.29501125281320328</v>
      </c>
      <c r="FQ11" s="4">
        <f>Tabela13[[#This Row],[V2]]-Tabela13[[#This Row],[V1]]/2</f>
        <v>0.40191297824456113</v>
      </c>
      <c r="FR11" s="4">
        <f>Tabela13[[#This Row],[V2]]-Tabela13[[#This Row],[V3]]/2</f>
        <v>0.40191297824456113</v>
      </c>
      <c r="FS11" s="4">
        <f>Tabela13[[#This Row],[V2]]-Tabela13[[#This Row],[V4]]/2</f>
        <v>0.36627906976744184</v>
      </c>
      <c r="FT11" s="4">
        <f t="shared" si="53"/>
        <v>0.28687370142704016</v>
      </c>
      <c r="FU11" s="4">
        <f t="shared" si="54"/>
        <v>0.31932925162239634</v>
      </c>
      <c r="FV11" s="4">
        <f t="shared" si="55"/>
        <v>0.28687370142704016</v>
      </c>
      <c r="FW11" s="4">
        <f t="shared" si="56"/>
        <v>0.38215440767618286</v>
      </c>
      <c r="FX11" s="4">
        <f t="shared" si="57"/>
        <v>0.38215440767618286</v>
      </c>
      <c r="FY11" s="4">
        <f t="shared" si="58"/>
        <v>0.35110308890835978</v>
      </c>
      <c r="FZ11" s="4">
        <f t="shared" si="59"/>
        <v>51.637266256867235</v>
      </c>
      <c r="GA11" s="4">
        <f t="shared" si="60"/>
        <v>57.479265292031336</v>
      </c>
      <c r="GB11" s="4">
        <f t="shared" si="61"/>
        <v>51.637266256867235</v>
      </c>
      <c r="GC11" s="4">
        <f t="shared" si="62"/>
        <v>68.787793381712916</v>
      </c>
      <c r="GD11" s="4">
        <f t="shared" si="63"/>
        <v>68.787793381712916</v>
      </c>
      <c r="GE11" s="4">
        <f t="shared" si="64"/>
        <v>63.198556003504756</v>
      </c>
      <c r="GF11" s="4">
        <f>Tabela13[[#This Row],[V1]]-Tabela13[[#This Row],[V2]]/Tabela13[[#This Row],[V2]]</f>
        <v>-0.33870967741935487</v>
      </c>
      <c r="GG11" s="4">
        <f>Tabela13[[#This Row],[V1]]-Tabela13[[#This Row],[V3]]/Tabela13[[#This Row],[V3]]</f>
        <v>-0.33870967741935487</v>
      </c>
      <c r="GH11" s="4">
        <f>Tabela13[[#This Row],[V1]]-Tabela13[[#This Row],[V4]]/Tabela13[[#This Row],[V4]]</f>
        <v>-0.33870967741935487</v>
      </c>
      <c r="GI11" s="4">
        <f>Tabela13[[#This Row],[V2]]-Tabela13[[#This Row],[V1]]/Tabela13[[#This Row],[V1]]</f>
        <v>-0.26744186046511631</v>
      </c>
      <c r="GJ11" s="4">
        <f>Tabela13[[#This Row],[V2]]-Tabela13[[#This Row],[V3]]/Tabela13[[#This Row],[V3]]</f>
        <v>-0.26744186046511631</v>
      </c>
      <c r="GK11" s="4">
        <f>Tabela13[[#This Row],[V2]]-Tabela13[[#This Row],[V4]]/Tabela13[[#This Row],[V4]]</f>
        <v>-0.26744186046511631</v>
      </c>
      <c r="GL11" s="4">
        <f t="shared" si="65"/>
        <v>4.1146493303086604E-2</v>
      </c>
      <c r="GM11" s="4">
        <f t="shared" si="66"/>
        <v>0.69692423105776435</v>
      </c>
      <c r="GN11" s="4">
        <f t="shared" si="67"/>
        <v>5.9040124405828252E-2</v>
      </c>
      <c r="GO11" s="3">
        <f t="shared" si="68"/>
        <v>0</v>
      </c>
      <c r="GP11" s="3">
        <v>100</v>
      </c>
      <c r="GQ11" s="3">
        <f t="shared" si="69"/>
        <v>-1</v>
      </c>
      <c r="GR11" s="3">
        <f t="shared" si="70"/>
        <v>-100</v>
      </c>
      <c r="GS11" s="34">
        <f>COUNTIF($D$2:D10,Tabela13[[#This Row],[HomeTeam]])</f>
        <v>0</v>
      </c>
      <c r="GT11" s="34">
        <f>COUNTIF($E$2:E10,Tabela13[[#This Row],[AwayTeam]])</f>
        <v>0</v>
      </c>
      <c r="GU11" s="3" t="str">
        <f>IFERROR(AVERAGEIFS($AD$2:AD10,$D$2:D10,Tabela13[[#This Row],[HomeTeam]],$GS$2:GS10,"&gt;="&amp;Tabela13[[#This Row],[Contagem_H]]-5),"")</f>
        <v/>
      </c>
      <c r="GV11" s="3" t="str">
        <f>IFERROR(AVERAGEIFS($G$2:G10,$E$2:E10,Tabela13[[#This Row],[AwayTeam]],$GT$2:GT10,"&gt;="&amp;Tabela13[[#This Row],[Contagem_A]]-5),"")</f>
        <v/>
      </c>
      <c r="GW11" s="3" t="str">
        <f>IFERROR(AVERAGEIFS($GQ$2:GQ10,$D$2:D10,Tabela13[[#This Row],[HomeTeam]],$GS$2:GS10,"&gt;="&amp;Tabela13[[#This Row],[Contagem_H]]-5),"")</f>
        <v/>
      </c>
    </row>
    <row r="12" spans="1:211" x14ac:dyDescent="0.25">
      <c r="A12" t="s">
        <v>127</v>
      </c>
      <c r="B12" t="s">
        <v>140</v>
      </c>
      <c r="C12" t="s">
        <v>129</v>
      </c>
      <c r="D12" t="s">
        <v>141</v>
      </c>
      <c r="E12" t="s">
        <v>26</v>
      </c>
      <c r="F12" s="3">
        <v>1</v>
      </c>
      <c r="G12" s="3">
        <v>0</v>
      </c>
      <c r="H12" s="3" t="str">
        <f t="shared" si="71"/>
        <v>H</v>
      </c>
      <c r="I12" s="3">
        <v>1.25</v>
      </c>
      <c r="J12" s="3">
        <v>6</v>
      </c>
      <c r="K12" s="3">
        <v>10</v>
      </c>
      <c r="L12" s="3">
        <v>1.62</v>
      </c>
      <c r="M12" s="3">
        <v>2.2999999999999998</v>
      </c>
      <c r="N12" s="3">
        <f t="shared" si="0"/>
        <v>1</v>
      </c>
      <c r="O12" s="3">
        <f t="shared" si="1"/>
        <v>3</v>
      </c>
      <c r="P12" s="3">
        <f t="shared" si="2"/>
        <v>0</v>
      </c>
      <c r="Q12" s="3">
        <f t="shared" si="3"/>
        <v>6.6666666666666652E-2</v>
      </c>
      <c r="R12" s="3">
        <f t="shared" si="4"/>
        <v>5.2066559312936134E-2</v>
      </c>
      <c r="S12" s="3">
        <f t="shared" si="5"/>
        <v>1.3333333333333333</v>
      </c>
      <c r="T12" s="3">
        <f t="shared" si="6"/>
        <v>6.4</v>
      </c>
      <c r="U12" s="3">
        <f t="shared" si="7"/>
        <v>10.666666666666666</v>
      </c>
      <c r="V12" s="3">
        <f t="shared" si="8"/>
        <v>1.728</v>
      </c>
      <c r="W12" s="3">
        <f t="shared" si="9"/>
        <v>2.4533333333333331</v>
      </c>
      <c r="X12" s="4">
        <f t="shared" si="10"/>
        <v>0.8</v>
      </c>
      <c r="Y12" s="4">
        <f t="shared" si="11"/>
        <v>0.16666666666666666</v>
      </c>
      <c r="Z12" s="4">
        <f t="shared" si="12"/>
        <v>0.1</v>
      </c>
      <c r="AA12" s="4">
        <f t="shared" si="13"/>
        <v>0.61728395061728392</v>
      </c>
      <c r="AB12" s="4">
        <f t="shared" si="14"/>
        <v>0.43478260869565222</v>
      </c>
      <c r="AC12" s="4">
        <f t="shared" si="15"/>
        <v>0.9</v>
      </c>
      <c r="AD12" s="4">
        <f t="shared" si="16"/>
        <v>0.05</v>
      </c>
      <c r="AE12" s="4">
        <f t="shared" si="17"/>
        <v>0.4</v>
      </c>
      <c r="AF12" s="4">
        <f t="shared" si="18"/>
        <v>0.55000000000000004</v>
      </c>
      <c r="AG12" s="4">
        <f>IFERROR(AVERAGE(Tabela13[[#This Row],[V1]],Tabela13[[#This Row],[V2]]),"")</f>
        <v>0.47500000000000003</v>
      </c>
      <c r="AH12" s="4">
        <f>IFERROR(AVERAGE(Tabela13[[#This Row],[V1]],Tabela13[[#This Row],[V3]]),"")</f>
        <v>0.65</v>
      </c>
      <c r="AI12" s="4">
        <f>IFERROR(AVERAGE(Tabela13[[#This Row],[V1]],Tabela13[[#This Row],[V4]]),"")</f>
        <v>0.72500000000000009</v>
      </c>
      <c r="AJ12" s="4">
        <f>IFERROR(AVERAGE(Tabela13[[#This Row],[V2]],Tabela13[[#This Row],[V1]]),"")</f>
        <v>0.47500000000000003</v>
      </c>
      <c r="AK12" s="4">
        <f>IFERROR(AVERAGE(Tabela13[[#This Row],[V2]],Tabela13[[#This Row],[V3]]),"")</f>
        <v>0.22500000000000001</v>
      </c>
      <c r="AL12" s="4">
        <f>IFERROR(AVERAGE(Tabela13[[#This Row],[V2]],Tabela13[[#This Row],[V4]]),"")</f>
        <v>0.30000000000000004</v>
      </c>
      <c r="AM12" s="4">
        <f>IFERROR(AVERAGE(Tabela13[[#This Row],[V3]],Tabela13[[#This Row],[V1]]),"")</f>
        <v>0.65</v>
      </c>
      <c r="AN12" s="4">
        <f>IFERROR(AVERAGE(Tabela13[[#This Row],[V3]],Tabela13[[#This Row],[V2]]),"")</f>
        <v>0.22500000000000001</v>
      </c>
      <c r="AO12" s="4">
        <f>IFERROR(AVERAGE(Tabela13[[#This Row],[V3]],Tabela13[[#This Row],[V4]]),"")</f>
        <v>0.47500000000000003</v>
      </c>
      <c r="AP12" s="4">
        <f>IFERROR(AVERAGE(Tabela13[[#This Row],[V4]],Tabela13[[#This Row],[V1]]),"")</f>
        <v>0.72500000000000009</v>
      </c>
      <c r="AQ12" s="4">
        <f>IFERROR(AVERAGE(Tabela13[[#This Row],[V4]],Tabela13[[#This Row],[V2]]),"")</f>
        <v>0.30000000000000004</v>
      </c>
      <c r="AR12" s="4">
        <f>IFERROR(AVERAGE(Tabela13[[#This Row],[V4]],Tabela13[[#This Row],[V3]]),"")</f>
        <v>0.47500000000000003</v>
      </c>
      <c r="AS12" s="4">
        <f>_xlfn.STDEV.S(Tabela13[[#This Row],[V1]:[V2]])</f>
        <v>0.60104076400856532</v>
      </c>
      <c r="AT12" s="4">
        <f>_xlfn.STDEV.S(Tabela13[[#This Row],[V1]],Tabela13[[#This Row],[V3]])</f>
        <v>0.35355339059327379</v>
      </c>
      <c r="AU12" s="4">
        <f>_xlfn.STDEV.S(Tabela13[[#This Row],[V1]],Tabela13[[#This Row],[V4]])</f>
        <v>0.24748737341529123</v>
      </c>
      <c r="AV12" s="4">
        <f>_xlfn.STDEV.S(Tabela13[[#This Row],[V2]],Tabela13[[#This Row],[V1]])</f>
        <v>0.60104076400856532</v>
      </c>
      <c r="AW12" s="4">
        <f>_xlfn.STDEV.S(Tabela13[[#This Row],[V2]],Tabela13[[#This Row],[V3]])</f>
        <v>0.2474873734152917</v>
      </c>
      <c r="AX12" s="4">
        <f>_xlfn.STDEV.S(Tabela13[[#This Row],[V42]],Tabela13[[#This Row],[V44]])</f>
        <v>0.95459415460183905</v>
      </c>
      <c r="AY12" s="4">
        <f>_xlfn.STDEV.S(Tabela13[[#This Row],[V3]],Tabela13[[#This Row],[V1]])</f>
        <v>0.35355339059327379</v>
      </c>
      <c r="AZ12" s="4">
        <f>_xlfn.STDEV.S(Tabela13[[#This Row],[V3]],Tabela13[[#This Row],[V2]])</f>
        <v>0.2474873734152917</v>
      </c>
      <c r="BA12" s="4">
        <f>_xlfn.STDEV.S(Tabela13[[#This Row],[V3]],Tabela13[[#This Row],[V4]])</f>
        <v>0.10606601717798231</v>
      </c>
      <c r="BB12" s="4">
        <f>_xlfn.STDEV.S(Tabela13[[#This Row],[V4]],Tabela13[[#This Row],[V1]])</f>
        <v>0.24748737341529123</v>
      </c>
      <c r="BC12" s="4">
        <f>_xlfn.STDEV.S(Tabela13[[#This Row],[V4]],Tabela13[[#This Row],[V2]])</f>
        <v>0.35355339059327379</v>
      </c>
      <c r="BD12" s="4">
        <f>_xlfn.STDEV.S(Tabela13[[#This Row],[V4]],Tabela13[[#This Row],[V3]])</f>
        <v>0.10606601717798231</v>
      </c>
      <c r="BE12" s="4">
        <f>Tabela13[[#This Row],[V17]]/Tabela13[[#This Row],[V5]]</f>
        <v>1.2653489768601374</v>
      </c>
      <c r="BF12" s="4">
        <f>Tabela13[[#This Row],[V18]]/Tabela13[[#This Row],[V6]]</f>
        <v>0.54392829322042124</v>
      </c>
      <c r="BG12" s="4">
        <f>Tabela13[[#This Row],[V19]]/Tabela13[[#This Row],[V7]]</f>
        <v>0.34136189436591891</v>
      </c>
      <c r="BH12" s="4">
        <f>Tabela13[[#This Row],[V20]]/Tabela13[[#This Row],[V8]]</f>
        <v>1.2653489768601374</v>
      </c>
      <c r="BI12" s="4">
        <f>Tabela13[[#This Row],[V21]]/Tabela13[[#This Row],[V9]]</f>
        <v>1.0999438818457408</v>
      </c>
      <c r="BJ12" s="4">
        <f>Tabela13[[#This Row],[V22]]/Tabela13[[#This Row],[V10]]</f>
        <v>3.1819805153394629</v>
      </c>
      <c r="BK12" s="4">
        <f>Tabela13[[#This Row],[V23]]/Tabela13[[#This Row],[V11]]</f>
        <v>0.54392829322042124</v>
      </c>
      <c r="BL12" s="4">
        <f>Tabela13[[#This Row],[V24]]/Tabela13[[#This Row],[V12]]</f>
        <v>1.0999438818457408</v>
      </c>
      <c r="BM12" s="4">
        <f>Tabela13[[#This Row],[V25]]/Tabela13[[#This Row],[V13]]</f>
        <v>0.22329687826943642</v>
      </c>
      <c r="BN12" s="4">
        <f>Tabela13[[#This Row],[V26]]/Tabela13[[#This Row],[V14]]</f>
        <v>0.34136189436591891</v>
      </c>
      <c r="BO12" s="4">
        <f>Tabela13[[#This Row],[V27]]/Tabela13[[#This Row],[V15]]</f>
        <v>1.178511301977579</v>
      </c>
      <c r="BP12" s="4">
        <f>Tabela13[[#This Row],[V28]]/Tabela13[[#This Row],[V16]]</f>
        <v>0.22329687826943642</v>
      </c>
      <c r="BQ12" s="4">
        <f>Tabela13[[#This Row],[V1]]-Tabela13[[#This Row],[V2]]</f>
        <v>0.85</v>
      </c>
      <c r="BR12" s="4">
        <f>Tabela13[[#This Row],[V1]]-Tabela13[[#This Row],[V3]]</f>
        <v>0.5</v>
      </c>
      <c r="BS12" s="4">
        <f>Tabela13[[#This Row],[V1]]-Tabela13[[#This Row],[V4]]</f>
        <v>0.35</v>
      </c>
      <c r="BT12" s="4">
        <f>Tabela13[[#This Row],[V2]]-Tabela13[[#This Row],[V1]]</f>
        <v>-0.85</v>
      </c>
      <c r="BU12" s="4">
        <f>Tabela13[[#This Row],[V2]]-Tabela13[[#This Row],[V3]]</f>
        <v>-0.35000000000000003</v>
      </c>
      <c r="BV12" s="4">
        <f>Tabela13[[#This Row],[V2]]-Tabela13[[#This Row],[V4]]</f>
        <v>-0.5</v>
      </c>
      <c r="BW12" s="4">
        <f>AVERAGE(Tabela13[[#This Row],[V41]],Tabela13[[#This Row],[V42]])</f>
        <v>0.67500000000000004</v>
      </c>
      <c r="BX12" s="4">
        <f>AVERAGE(Tabela13[[#This Row],[V41]],Tabela13[[#This Row],[V43]])</f>
        <v>0.6</v>
      </c>
      <c r="BY12" s="4">
        <f>AVERAGE(Tabela13[[#This Row],[V41]],Tabela13[[#This Row],[V44]])</f>
        <v>0</v>
      </c>
      <c r="BZ12" s="4">
        <f>AVERAGE(Tabela13[[#This Row],[V41]],Tabela13[[#This Row],[V45]])</f>
        <v>0.24999999999999997</v>
      </c>
      <c r="CA12" s="4">
        <f>AVERAGE(Tabela13[[#This Row],[V41]],Tabela13[[#This Row],[V46]])</f>
        <v>0.17499999999999999</v>
      </c>
      <c r="CB12" s="4">
        <f>AVERAGE(Tabela13[[#This Row],[V42]],Tabela13[[#This Row],[V41]])</f>
        <v>0.67500000000000004</v>
      </c>
      <c r="CC12" s="4">
        <f>AVERAGE(Tabela13[[#This Row],[V42]],Tabela13[[#This Row],[V43]])</f>
        <v>0.42499999999999999</v>
      </c>
      <c r="CD12" s="4">
        <f>AVERAGE(Tabela13[[#This Row],[V42]],Tabela13[[#This Row],[V44]])</f>
        <v>-0.17499999999999999</v>
      </c>
      <c r="CE12" s="4">
        <f>AVERAGE(Tabela13[[#This Row],[V42]],Tabela13[[#This Row],[V45]])</f>
        <v>7.4999999999999983E-2</v>
      </c>
      <c r="CF12" s="4">
        <f>AVERAGE(Tabela13[[#This Row],[V42]],Tabela13[[#This Row],[V46]])</f>
        <v>0</v>
      </c>
      <c r="CG12" s="4">
        <f>AVERAGE(Tabela13[[#This Row],[V43]],Tabela13[[#This Row],[V41]])</f>
        <v>0.6</v>
      </c>
      <c r="CH12" s="4">
        <f>AVERAGE(Tabela13[[#This Row],[V43]],Tabela13[[#This Row],[V42]])</f>
        <v>0.42499999999999999</v>
      </c>
      <c r="CI12" s="4">
        <f>AVERAGE(Tabela13[[#This Row],[V43]],Tabela13[[#This Row],[V44]])</f>
        <v>-0.25</v>
      </c>
      <c r="CJ12" s="4">
        <f>AVERAGE(Tabela13[[#This Row],[V43]],Tabela13[[#This Row],[V45]])</f>
        <v>0</v>
      </c>
      <c r="CK12" s="4">
        <f>AVERAGE(Tabela13[[#This Row],[V43]],Tabela13[[#This Row],[V46]])</f>
        <v>-7.5000000000000011E-2</v>
      </c>
      <c r="CL12" s="4">
        <f>AVERAGE(Tabela13[[#This Row],[V44]],Tabela13[[#This Row],[V41]])</f>
        <v>0</v>
      </c>
      <c r="CM12" s="4">
        <f>AVERAGE(Tabela13[[#This Row],[V44]],Tabela13[[#This Row],[V42]])</f>
        <v>-0.17499999999999999</v>
      </c>
      <c r="CN12" s="4">
        <f>AVERAGE(Tabela13[[#This Row],[V44]],Tabela13[[#This Row],[V43]])</f>
        <v>-0.25</v>
      </c>
      <c r="CO12" s="4">
        <f>AVERAGE(Tabela13[[#This Row],[V44]],Tabela13[[#This Row],[V45]])</f>
        <v>-0.6</v>
      </c>
      <c r="CP12" s="4">
        <f>AVERAGE(Tabela13[[#This Row],[V44]],Tabela13[[#This Row],[V46]])</f>
        <v>-0.67500000000000004</v>
      </c>
      <c r="CQ12" s="4">
        <f>AVERAGE(Tabela13[[#This Row],[V45]],Tabela13[[#This Row],[V41]])</f>
        <v>0.24999999999999997</v>
      </c>
      <c r="CR12" s="4">
        <f>AVERAGE(Tabela13[[#This Row],[V45]],Tabela13[[#This Row],[V42]])</f>
        <v>7.4999999999999983E-2</v>
      </c>
      <c r="CS12" s="4">
        <f>AVERAGE(Tabela13[[#This Row],[V45]],Tabela13[[#This Row],[V43]])</f>
        <v>0</v>
      </c>
      <c r="CT12" s="4">
        <f>AVERAGE(Tabela13[[#This Row],[V45]],Tabela13[[#This Row],[V44]])</f>
        <v>-0.6</v>
      </c>
      <c r="CU12" s="4">
        <f>AVERAGE(Tabela13[[#This Row],[V45]],Tabela13[[#This Row],[V46]])</f>
        <v>-0.42500000000000004</v>
      </c>
      <c r="CV12" s="4">
        <f>AVERAGE(Tabela13[[#This Row],[V46]],Tabela13[[#This Row],[V41]])</f>
        <v>0.17499999999999999</v>
      </c>
      <c r="CW12" s="4">
        <f>AVERAGE(Tabela13[[#This Row],[V46]],Tabela13[[#This Row],[V42]])</f>
        <v>0</v>
      </c>
      <c r="CX12" s="4">
        <f>AVERAGE(Tabela13[[#This Row],[V46]],Tabela13[[#This Row],[V43]])</f>
        <v>-7.5000000000000011E-2</v>
      </c>
      <c r="CY12" s="4">
        <f>AVERAGE(Tabela13[[#This Row],[V46]],Tabela13[[#This Row],[V44]])</f>
        <v>-0.67500000000000004</v>
      </c>
      <c r="CZ12" s="4">
        <f>AVERAGE(Tabela13[[#This Row],[V46]],Tabela13[[#This Row],[V45]])</f>
        <v>-0.42500000000000004</v>
      </c>
      <c r="DA12" s="3">
        <f>_xlfn.STDEV.S(Tabela13[[#This Row],[V41]],Tabela13[[#This Row],[V42]])</f>
        <v>0.24748737341529123</v>
      </c>
      <c r="DB12" s="3">
        <f>_xlfn.STDEV.S(Tabela13[[#This Row],[V41]],Tabela13[[#This Row],[V43]])</f>
        <v>0.35355339059327362</v>
      </c>
      <c r="DC12" s="3">
        <f>_xlfn.STDEV.S(Tabela13[[#This Row],[V41]],Tabela13[[#This Row],[V44]])</f>
        <v>1.2020815280171306</v>
      </c>
      <c r="DD12" s="3">
        <f>_xlfn.STDEV.S(Tabela13[[#This Row],[V41]],Tabela13[[#This Row],[V45]])</f>
        <v>0.84852813742385702</v>
      </c>
      <c r="DE12" s="3">
        <f>_xlfn.STDEV.S(Tabela13[[#This Row],[V41]],Tabela13[[#This Row],[V46]])</f>
        <v>0.95459415460183905</v>
      </c>
      <c r="DF12" s="3">
        <f>_xlfn.STDEV.S(Tabela13[[#This Row],[V42]],Tabela13[[#This Row],[V41]])</f>
        <v>0.24748737341529123</v>
      </c>
      <c r="DG12" s="3">
        <f>_xlfn.STDEV.S(Tabela13[[#This Row],[V42]],Tabela13[[#This Row],[V43]])</f>
        <v>0.10606601717798231</v>
      </c>
      <c r="DH12" s="3">
        <f>_xlfn.STDEV.S(Tabela13[[#This Row],[V42]],Tabela13[[#This Row],[V44]])</f>
        <v>0.95459415460183905</v>
      </c>
      <c r="DI12" s="3">
        <f>_xlfn.STDEV.S(Tabela13[[#This Row],[V42]],Tabela13[[#This Row],[V45]])</f>
        <v>0.60104076400856543</v>
      </c>
      <c r="DJ12" s="3">
        <f>_xlfn.STDEV.S(Tabela13[[#This Row],[V42]],Tabela13[[#This Row],[V46]])</f>
        <v>0.70710678118654757</v>
      </c>
      <c r="DK12" s="3">
        <f>_xlfn.STDEV.S(Tabela13[[#This Row],[V43]],Tabela13[[#This Row],[V41]])</f>
        <v>0.35355339059327362</v>
      </c>
      <c r="DL12" s="3">
        <f>_xlfn.STDEV.S(Tabela13[[#This Row],[V43]],Tabela13[[#This Row],[V42]])</f>
        <v>0.10606601717798231</v>
      </c>
      <c r="DM12" s="3">
        <f>_xlfn.STDEV.S(Tabela13[[#This Row],[V43]],Tabela13[[#This Row],[V44]])</f>
        <v>0.84852813742385691</v>
      </c>
      <c r="DN12" s="3">
        <f>_xlfn.STDEV.S(Tabela13[[#This Row],[V43]],Tabela13[[#This Row],[V45]])</f>
        <v>0.49497474683058329</v>
      </c>
      <c r="DO12" s="3">
        <f>_xlfn.STDEV.S(Tabela13[[#This Row],[V43]],Tabela13[[#This Row],[V46]])</f>
        <v>0.60104076400856543</v>
      </c>
      <c r="DP12" s="3">
        <f>_xlfn.STDEV.S(Tabela13[[#This Row],[V44]],Tabela13[[#This Row],[V41]])</f>
        <v>1.2020815280171306</v>
      </c>
      <c r="DQ12" s="3">
        <f>_xlfn.STDEV.S(Tabela13[[#This Row],[V44]],Tabela13[[#This Row],[V42]])</f>
        <v>0.95459415460183905</v>
      </c>
      <c r="DR12" s="3">
        <f>_xlfn.STDEV.S(Tabela13[[#This Row],[V44]],Tabela13[[#This Row],[V43]])</f>
        <v>0.84852813742385691</v>
      </c>
      <c r="DS12" s="3">
        <f>_xlfn.STDEV.S(Tabela13[[#This Row],[V44]],Tabela13[[#This Row],[V45]])</f>
        <v>0.35355339059327379</v>
      </c>
      <c r="DT12" s="3">
        <f>_xlfn.STDEV.S(Tabela13[[#This Row],[V44]],Tabela13[[#This Row],[V46]])</f>
        <v>0.24748737341529123</v>
      </c>
      <c r="DU12" s="3">
        <f>_xlfn.STDEV.S(Tabela13[[#This Row],[V45]],Tabela13[[#This Row],[V41]])</f>
        <v>0.84852813742385702</v>
      </c>
      <c r="DV12" s="3">
        <f>_xlfn.STDEV.S(Tabela13[[#This Row],[V45]],Tabela13[[#This Row],[V42]])</f>
        <v>0.60104076400856543</v>
      </c>
      <c r="DW12" s="3">
        <f>_xlfn.STDEV.S(Tabela13[[#This Row],[V45]],Tabela13[[#This Row],[V43]])</f>
        <v>0.49497474683058329</v>
      </c>
      <c r="DX12" s="3">
        <f>_xlfn.STDEV.S(Tabela13[[#This Row],[V45]],Tabela13[[#This Row],[V44]])</f>
        <v>0.35355339059327379</v>
      </c>
      <c r="DY12" s="3">
        <f>_xlfn.STDEV.S(Tabela13[[#This Row],[V45]],Tabela13[[#This Row],[V46]])</f>
        <v>0.10606601717798204</v>
      </c>
      <c r="DZ12" s="3">
        <f>_xlfn.STDEV.S(Tabela13[[#This Row],[V46]],Tabela13[[#This Row],[V41]])</f>
        <v>0.95459415460183905</v>
      </c>
      <c r="EA12" s="3">
        <f>_xlfn.STDEV.S(Tabela13[[#This Row],[V46]],Tabela13[[#This Row],[V42]])</f>
        <v>0.70710678118654757</v>
      </c>
      <c r="EB12" s="3">
        <f>_xlfn.STDEV.S(Tabela13[[#This Row],[V46]],Tabela13[[#This Row],[V43]])</f>
        <v>0.60104076400856543</v>
      </c>
      <c r="EC12" s="3">
        <f>_xlfn.STDEV.S(Tabela13[[#This Row],[V46]],Tabela13[[#This Row],[V44]])</f>
        <v>0.24748737341529123</v>
      </c>
      <c r="ED12" s="3">
        <f>_xlfn.STDEV.S(Tabela13[[#This Row],[V46]],Tabela13[[#This Row],[V45]])</f>
        <v>0.10606601717798204</v>
      </c>
      <c r="EE12" s="3">
        <f t="shared" si="19"/>
        <v>0.36664796061524624</v>
      </c>
      <c r="EF12" s="3">
        <f t="shared" si="20"/>
        <v>0.5892556509887894</v>
      </c>
      <c r="EG12" s="3" t="str">
        <f t="shared" si="21"/>
        <v/>
      </c>
      <c r="EH12" s="3">
        <f t="shared" si="22"/>
        <v>3.3941125496954285</v>
      </c>
      <c r="EI12" s="3">
        <f t="shared" si="23"/>
        <v>5.4548237405819382</v>
      </c>
      <c r="EJ12" s="3">
        <f t="shared" si="24"/>
        <v>0.36664796061524624</v>
      </c>
      <c r="EK12" s="3">
        <f t="shared" si="25"/>
        <v>0.24956709924231132</v>
      </c>
      <c r="EL12" s="3">
        <f t="shared" si="26"/>
        <v>-5.4548237405819382</v>
      </c>
      <c r="EM12" s="3">
        <f t="shared" si="27"/>
        <v>8.0138768534475417</v>
      </c>
      <c r="EN12" s="3" t="str">
        <f t="shared" si="28"/>
        <v/>
      </c>
      <c r="EO12" s="3">
        <f t="shared" si="29"/>
        <v>0.5892556509887894</v>
      </c>
      <c r="EP12" s="3">
        <f t="shared" si="30"/>
        <v>0.24956709924231132</v>
      </c>
      <c r="EQ12" s="3">
        <f t="shared" si="31"/>
        <v>-3.3941125496954276</v>
      </c>
      <c r="ER12" s="3" t="str">
        <f t="shared" si="32"/>
        <v/>
      </c>
      <c r="ES12" s="3" t="str">
        <f t="shared" si="33"/>
        <v/>
      </c>
      <c r="ET12" s="3" t="str">
        <f t="shared" si="34"/>
        <v/>
      </c>
      <c r="EU12" s="3" t="str">
        <f t="shared" si="35"/>
        <v/>
      </c>
      <c r="EV12" s="3">
        <f t="shared" si="36"/>
        <v>-3.3941125496954276</v>
      </c>
      <c r="EW12" s="3">
        <f t="shared" si="37"/>
        <v>-0.58925565098878963</v>
      </c>
      <c r="EX12" s="3">
        <f t="shared" si="38"/>
        <v>-0.36664796061524624</v>
      </c>
      <c r="EY12" s="3">
        <f t="shared" si="39"/>
        <v>3.3941125496954285</v>
      </c>
      <c r="EZ12" s="3">
        <f t="shared" si="40"/>
        <v>8.0138768534475417</v>
      </c>
      <c r="FA12" s="3" t="str">
        <f t="shared" si="41"/>
        <v/>
      </c>
      <c r="FB12" s="3">
        <f t="shared" si="42"/>
        <v>-0.58925565098878963</v>
      </c>
      <c r="FC12" s="3">
        <f t="shared" si="43"/>
        <v>-0.24956709924231066</v>
      </c>
      <c r="FD12" s="3">
        <f t="shared" si="44"/>
        <v>5.4548237405819382</v>
      </c>
      <c r="FE12" s="3" t="str">
        <f t="shared" si="45"/>
        <v/>
      </c>
      <c r="FF12" s="3">
        <f t="shared" si="46"/>
        <v>-8.0138768534475382</v>
      </c>
      <c r="FG12" s="3">
        <f t="shared" si="47"/>
        <v>-0.36664796061524624</v>
      </c>
      <c r="FH12" s="3">
        <f t="shared" si="48"/>
        <v>-0.24956709924231066</v>
      </c>
      <c r="FI12" s="4">
        <f t="shared" si="49"/>
        <v>0.1</v>
      </c>
      <c r="FJ12" s="4">
        <f t="shared" si="50"/>
        <v>0</v>
      </c>
      <c r="FK12" s="4">
        <f t="shared" si="51"/>
        <v>2.40625</v>
      </c>
      <c r="FL12" s="4">
        <f t="shared" si="52"/>
        <v>0.4375</v>
      </c>
      <c r="FM12" s="4">
        <f>Tabela13[[#This Row],[V139]]-Tabela13[[#This Row],[V140]]</f>
        <v>1.96875</v>
      </c>
      <c r="FN12" s="4">
        <f>Tabela13[[#This Row],[V1]]-Tabela13[[#This Row],[V2]]/2</f>
        <v>0.875</v>
      </c>
      <c r="FO12" s="4">
        <f>Tabela13[[#This Row],[V1]]-Tabela13[[#This Row],[V3]]/2</f>
        <v>0.7</v>
      </c>
      <c r="FP12" s="4">
        <f>Tabela13[[#This Row],[V1]]-Tabela13[[#This Row],[V4]]/2</f>
        <v>0.625</v>
      </c>
      <c r="FQ12" s="4">
        <f>Tabela13[[#This Row],[V2]]-Tabela13[[#This Row],[V1]]/2</f>
        <v>-0.4</v>
      </c>
      <c r="FR12" s="4">
        <f>Tabela13[[#This Row],[V2]]-Tabela13[[#This Row],[V3]]/2</f>
        <v>-0.15000000000000002</v>
      </c>
      <c r="FS12" s="4">
        <f>Tabela13[[#This Row],[V2]]-Tabela13[[#This Row],[V4]]/2</f>
        <v>-0.22500000000000003</v>
      </c>
      <c r="FT12" s="4">
        <f t="shared" si="53"/>
        <v>0.71882999962162453</v>
      </c>
      <c r="FU12" s="4">
        <f t="shared" si="54"/>
        <v>0.61072596438920856</v>
      </c>
      <c r="FV12" s="4">
        <f t="shared" si="55"/>
        <v>0.55859931534356244</v>
      </c>
      <c r="FW12" s="4">
        <f t="shared" si="56"/>
        <v>-0.3805063771123649</v>
      </c>
      <c r="FX12" s="4">
        <f t="shared" si="57"/>
        <v>-0.14888994760949728</v>
      </c>
      <c r="FY12" s="4">
        <f t="shared" si="58"/>
        <v>-0.22131444234779132</v>
      </c>
      <c r="FZ12" s="4">
        <f t="shared" si="59"/>
        <v>129.3893999318924</v>
      </c>
      <c r="GA12" s="4">
        <f t="shared" si="60"/>
        <v>109.93067359005755</v>
      </c>
      <c r="GB12" s="4">
        <f t="shared" si="61"/>
        <v>100.54787676184122</v>
      </c>
      <c r="GC12" s="4">
        <f t="shared" si="62"/>
        <v>-68.491147880225682</v>
      </c>
      <c r="GD12" s="4">
        <f t="shared" si="63"/>
        <v>-26.800190569709514</v>
      </c>
      <c r="GE12" s="4">
        <f t="shared" si="64"/>
        <v>-39.836599622602442</v>
      </c>
      <c r="GF12" s="4">
        <f>Tabela13[[#This Row],[V1]]-Tabela13[[#This Row],[V2]]/Tabela13[[#This Row],[V2]]</f>
        <v>-9.9999999999999978E-2</v>
      </c>
      <c r="GG12" s="4">
        <f>Tabela13[[#This Row],[V1]]-Tabela13[[#This Row],[V3]]/Tabela13[[#This Row],[V3]]</f>
        <v>-9.9999999999999978E-2</v>
      </c>
      <c r="GH12" s="4">
        <f>Tabela13[[#This Row],[V1]]-Tabela13[[#This Row],[V4]]/Tabela13[[#This Row],[V4]]</f>
        <v>-9.9999999999999978E-2</v>
      </c>
      <c r="GI12" s="4">
        <f>Tabela13[[#This Row],[V2]]-Tabela13[[#This Row],[V1]]/Tabela13[[#This Row],[V1]]</f>
        <v>-0.95</v>
      </c>
      <c r="GJ12" s="4">
        <f>Tabela13[[#This Row],[V2]]-Tabela13[[#This Row],[V3]]/Tabela13[[#This Row],[V3]]</f>
        <v>-0.95</v>
      </c>
      <c r="GK12" s="4">
        <f>Tabela13[[#This Row],[V2]]-Tabela13[[#This Row],[V4]]/Tabela13[[#This Row],[V4]]</f>
        <v>-0.95</v>
      </c>
      <c r="GL12" s="4">
        <f t="shared" si="65"/>
        <v>0.35237290853109959</v>
      </c>
      <c r="GM12" s="4">
        <f t="shared" si="66"/>
        <v>0.47500000000000003</v>
      </c>
      <c r="GN12" s="4">
        <f t="shared" si="67"/>
        <v>0.74183770217073597</v>
      </c>
      <c r="GO12" s="3">
        <f t="shared" si="68"/>
        <v>1</v>
      </c>
      <c r="GP12" s="3">
        <v>100</v>
      </c>
      <c r="GQ12" s="3">
        <f t="shared" si="69"/>
        <v>0.25</v>
      </c>
      <c r="GR12" s="3">
        <f t="shared" si="70"/>
        <v>25</v>
      </c>
      <c r="GS12" s="34">
        <f>COUNTIF($D$2:D11,Tabela13[[#This Row],[HomeTeam]])</f>
        <v>0</v>
      </c>
      <c r="GT12" s="34">
        <f>COUNTIF($E$2:E11,Tabela13[[#This Row],[AwayTeam]])</f>
        <v>0</v>
      </c>
      <c r="GU12" s="3" t="str">
        <f>IFERROR(AVERAGEIFS($AD$2:AD11,$D$2:D11,Tabela13[[#This Row],[HomeTeam]],$GS$2:GS11,"&gt;="&amp;Tabela13[[#This Row],[Contagem_H]]-5),"")</f>
        <v/>
      </c>
      <c r="GV12" s="3" t="str">
        <f>IFERROR(AVERAGEIFS($G$2:G11,$E$2:E11,Tabela13[[#This Row],[AwayTeam]],$GT$2:GT11,"&gt;="&amp;Tabela13[[#This Row],[Contagem_A]]-5),"")</f>
        <v/>
      </c>
      <c r="GW12" s="3" t="str">
        <f>IFERROR(AVERAGEIFS($GQ$2:GQ11,$D$2:D11,Tabela13[[#This Row],[HomeTeam]],$GS$2:GS11,"&gt;="&amp;Tabela13[[#This Row],[Contagem_H]]-5),"")</f>
        <v/>
      </c>
    </row>
    <row r="13" spans="1:211" x14ac:dyDescent="0.25">
      <c r="A13" t="s">
        <v>127</v>
      </c>
      <c r="B13" t="s">
        <v>142</v>
      </c>
      <c r="C13" t="s">
        <v>143</v>
      </c>
      <c r="D13" t="s">
        <v>133</v>
      </c>
      <c r="E13" t="s">
        <v>135</v>
      </c>
      <c r="F13" s="3">
        <v>2</v>
      </c>
      <c r="G13" s="3">
        <v>1</v>
      </c>
      <c r="H13" s="3" t="str">
        <f t="shared" si="71"/>
        <v>H</v>
      </c>
      <c r="I13" s="3">
        <v>1.91</v>
      </c>
      <c r="J13" s="3">
        <v>3.4</v>
      </c>
      <c r="K13" s="3">
        <v>4.2</v>
      </c>
      <c r="L13" s="3">
        <v>2.2000000000000002</v>
      </c>
      <c r="M13" s="3">
        <v>1.67</v>
      </c>
      <c r="N13" s="3">
        <f t="shared" si="0"/>
        <v>3</v>
      </c>
      <c r="O13" s="3">
        <f t="shared" si="1"/>
        <v>3</v>
      </c>
      <c r="P13" s="3">
        <f t="shared" si="2"/>
        <v>0</v>
      </c>
      <c r="Q13" s="3">
        <f t="shared" si="3"/>
        <v>5.5773094578145388E-2</v>
      </c>
      <c r="R13" s="3">
        <f t="shared" si="4"/>
        <v>5.3347849755035426E-2</v>
      </c>
      <c r="S13" s="3">
        <f t="shared" si="5"/>
        <v>2.0165266106442576</v>
      </c>
      <c r="T13" s="3">
        <f t="shared" si="6"/>
        <v>3.589628521565694</v>
      </c>
      <c r="U13" s="3">
        <f t="shared" si="7"/>
        <v>4.434246997228211</v>
      </c>
      <c r="V13" s="3">
        <f t="shared" si="8"/>
        <v>2.3227008080719203</v>
      </c>
      <c r="W13" s="3">
        <f t="shared" si="9"/>
        <v>1.7631410679455026</v>
      </c>
      <c r="X13" s="4">
        <f t="shared" si="10"/>
        <v>0.52356020942408377</v>
      </c>
      <c r="Y13" s="4">
        <f t="shared" si="11"/>
        <v>0.29411764705882354</v>
      </c>
      <c r="Z13" s="4">
        <f t="shared" si="12"/>
        <v>0.23809523809523808</v>
      </c>
      <c r="AA13" s="4">
        <f t="shared" si="13"/>
        <v>0.45454545454545453</v>
      </c>
      <c r="AB13" s="4">
        <f t="shared" si="14"/>
        <v>0.5988023952095809</v>
      </c>
      <c r="AC13" s="4">
        <f t="shared" si="15"/>
        <v>1.2617801047120418</v>
      </c>
      <c r="AD13" s="4">
        <f t="shared" si="16"/>
        <v>0.61904761904761907</v>
      </c>
      <c r="AE13" s="4">
        <f t="shared" si="17"/>
        <v>0.76178010471204183</v>
      </c>
      <c r="AF13" s="4">
        <f t="shared" si="18"/>
        <v>1.1190476190476191</v>
      </c>
      <c r="AG13" s="4">
        <f>IFERROR(AVERAGE(Tabela13[[#This Row],[V1]],Tabela13[[#This Row],[V2]]),"")</f>
        <v>0.94041386187983045</v>
      </c>
      <c r="AH13" s="4">
        <f>IFERROR(AVERAGE(Tabela13[[#This Row],[V1]],Tabela13[[#This Row],[V3]]),"")</f>
        <v>1.0117801047120418</v>
      </c>
      <c r="AI13" s="4">
        <f>IFERROR(AVERAGE(Tabela13[[#This Row],[V1]],Tabela13[[#This Row],[V4]]),"")</f>
        <v>1.1904138618798306</v>
      </c>
      <c r="AJ13" s="4">
        <f>IFERROR(AVERAGE(Tabela13[[#This Row],[V2]],Tabela13[[#This Row],[V1]]),"")</f>
        <v>0.94041386187983045</v>
      </c>
      <c r="AK13" s="4">
        <f>IFERROR(AVERAGE(Tabela13[[#This Row],[V2]],Tabela13[[#This Row],[V3]]),"")</f>
        <v>0.69041386187983045</v>
      </c>
      <c r="AL13" s="4">
        <f>IFERROR(AVERAGE(Tabela13[[#This Row],[V2]],Tabela13[[#This Row],[V4]]),"")</f>
        <v>0.86904761904761907</v>
      </c>
      <c r="AM13" s="4">
        <f>IFERROR(AVERAGE(Tabela13[[#This Row],[V3]],Tabela13[[#This Row],[V1]]),"")</f>
        <v>1.0117801047120418</v>
      </c>
      <c r="AN13" s="4">
        <f>IFERROR(AVERAGE(Tabela13[[#This Row],[V3]],Tabela13[[#This Row],[V2]]),"")</f>
        <v>0.69041386187983045</v>
      </c>
      <c r="AO13" s="4">
        <f>IFERROR(AVERAGE(Tabela13[[#This Row],[V3]],Tabela13[[#This Row],[V4]]),"")</f>
        <v>0.94041386187983045</v>
      </c>
      <c r="AP13" s="4">
        <f>IFERROR(AVERAGE(Tabela13[[#This Row],[V4]],Tabela13[[#This Row],[V1]]),"")</f>
        <v>1.1904138618798306</v>
      </c>
      <c r="AQ13" s="4">
        <f>IFERROR(AVERAGE(Tabela13[[#This Row],[V4]],Tabela13[[#This Row],[V2]]),"")</f>
        <v>0.86904761904761907</v>
      </c>
      <c r="AR13" s="4">
        <f>IFERROR(AVERAGE(Tabela13[[#This Row],[V4]],Tabela13[[#This Row],[V3]]),"")</f>
        <v>0.94041386187983045</v>
      </c>
      <c r="AS13" s="4">
        <f>_xlfn.STDEV.S(Tabela13[[#This Row],[V1]:[V2]])</f>
        <v>0.45448049910219873</v>
      </c>
      <c r="AT13" s="4">
        <f>_xlfn.STDEV.S(Tabela13[[#This Row],[V1]],Tabela13[[#This Row],[V3]])</f>
        <v>0.35355339059327379</v>
      </c>
      <c r="AU13" s="4">
        <f>_xlfn.STDEV.S(Tabela13[[#This Row],[V1]],Tabela13[[#This Row],[V4]])</f>
        <v>0.10092710850892501</v>
      </c>
      <c r="AV13" s="4">
        <f>_xlfn.STDEV.S(Tabela13[[#This Row],[V2]],Tabela13[[#This Row],[V1]])</f>
        <v>0.45448049910219873</v>
      </c>
      <c r="AW13" s="4">
        <f>_xlfn.STDEV.S(Tabela13[[#This Row],[V2]],Tabela13[[#This Row],[V3]])</f>
        <v>0.10092710850892486</v>
      </c>
      <c r="AX13" s="4">
        <f>_xlfn.STDEV.S(Tabela13[[#This Row],[V42]],Tabela13[[#This Row],[V44]])</f>
        <v>0.80803388969547252</v>
      </c>
      <c r="AY13" s="4">
        <f>_xlfn.STDEV.S(Tabela13[[#This Row],[V3]],Tabela13[[#This Row],[V1]])</f>
        <v>0.35355339059327379</v>
      </c>
      <c r="AZ13" s="4">
        <f>_xlfn.STDEV.S(Tabela13[[#This Row],[V3]],Tabela13[[#This Row],[V2]])</f>
        <v>0.10092710850892486</v>
      </c>
      <c r="BA13" s="4">
        <f>_xlfn.STDEV.S(Tabela13[[#This Row],[V3]],Tabela13[[#This Row],[V4]])</f>
        <v>0.25262628208434912</v>
      </c>
      <c r="BB13" s="4">
        <f>_xlfn.STDEV.S(Tabela13[[#This Row],[V4]],Tabela13[[#This Row],[V1]])</f>
        <v>0.10092710850892501</v>
      </c>
      <c r="BC13" s="4">
        <f>_xlfn.STDEV.S(Tabela13[[#This Row],[V4]],Tabela13[[#This Row],[V2]])</f>
        <v>0.35355339059327406</v>
      </c>
      <c r="BD13" s="4">
        <f>_xlfn.STDEV.S(Tabela13[[#This Row],[V4]],Tabela13[[#This Row],[V3]])</f>
        <v>0.25262628208434912</v>
      </c>
      <c r="BE13" s="4">
        <f>Tabela13[[#This Row],[V17]]/Tabela13[[#This Row],[V5]]</f>
        <v>0.48327711609197221</v>
      </c>
      <c r="BF13" s="4">
        <f>Tabela13[[#This Row],[V18]]/Tabela13[[#This Row],[V6]]</f>
        <v>0.34943698630434822</v>
      </c>
      <c r="BG13" s="4">
        <f>Tabela13[[#This Row],[V19]]/Tabela13[[#This Row],[V7]]</f>
        <v>8.4783210059018427E-2</v>
      </c>
      <c r="BH13" s="4">
        <f>Tabela13[[#This Row],[V20]]/Tabela13[[#This Row],[V8]]</f>
        <v>0.48327711609197221</v>
      </c>
      <c r="BI13" s="4">
        <f>Tabela13[[#This Row],[V21]]/Tabela13[[#This Row],[V9]]</f>
        <v>0.14618349091967053</v>
      </c>
      <c r="BJ13" s="4">
        <f>Tabela13[[#This Row],[V22]]/Tabela13[[#This Row],[V10]]</f>
        <v>0.92979242101944781</v>
      </c>
      <c r="BK13" s="4">
        <f>Tabela13[[#This Row],[V23]]/Tabela13[[#This Row],[V11]]</f>
        <v>0.34943698630434822</v>
      </c>
      <c r="BL13" s="4">
        <f>Tabela13[[#This Row],[V24]]/Tabela13[[#This Row],[V12]]</f>
        <v>0.14618349091967053</v>
      </c>
      <c r="BM13" s="4">
        <f>Tabela13[[#This Row],[V25]]/Tabela13[[#This Row],[V13]]</f>
        <v>0.26863309051970424</v>
      </c>
      <c r="BN13" s="4">
        <f>Tabela13[[#This Row],[V26]]/Tabela13[[#This Row],[V14]]</f>
        <v>8.4783210059018427E-2</v>
      </c>
      <c r="BO13" s="4">
        <f>Tabela13[[#This Row],[V27]]/Tabela13[[#This Row],[V15]]</f>
        <v>0.40682855903883591</v>
      </c>
      <c r="BP13" s="4">
        <f>Tabela13[[#This Row],[V28]]/Tabela13[[#This Row],[V16]]</f>
        <v>0.26863309051970424</v>
      </c>
      <c r="BQ13" s="4">
        <f>Tabela13[[#This Row],[V1]]-Tabela13[[#This Row],[V2]]</f>
        <v>0.64273248566442276</v>
      </c>
      <c r="BR13" s="4">
        <f>Tabela13[[#This Row],[V1]]-Tabela13[[#This Row],[V3]]</f>
        <v>0.5</v>
      </c>
      <c r="BS13" s="4">
        <f>Tabela13[[#This Row],[V1]]-Tabela13[[#This Row],[V4]]</f>
        <v>0.14273248566442276</v>
      </c>
      <c r="BT13" s="4">
        <f>Tabela13[[#This Row],[V2]]-Tabela13[[#This Row],[V1]]</f>
        <v>-0.64273248566442276</v>
      </c>
      <c r="BU13" s="4">
        <f>Tabela13[[#This Row],[V2]]-Tabela13[[#This Row],[V3]]</f>
        <v>-0.14273248566442276</v>
      </c>
      <c r="BV13" s="4">
        <f>Tabela13[[#This Row],[V2]]-Tabela13[[#This Row],[V4]]</f>
        <v>-0.5</v>
      </c>
      <c r="BW13" s="4">
        <f>AVERAGE(Tabela13[[#This Row],[V41]],Tabela13[[#This Row],[V42]])</f>
        <v>0.57136624283221138</v>
      </c>
      <c r="BX13" s="4">
        <f>AVERAGE(Tabela13[[#This Row],[V41]],Tabela13[[#This Row],[V43]])</f>
        <v>0.39273248566442276</v>
      </c>
      <c r="BY13" s="4">
        <f>AVERAGE(Tabela13[[#This Row],[V41]],Tabela13[[#This Row],[V44]])</f>
        <v>0</v>
      </c>
      <c r="BZ13" s="4">
        <f>AVERAGE(Tabela13[[#This Row],[V41]],Tabela13[[#This Row],[V45]])</f>
        <v>0.25</v>
      </c>
      <c r="CA13" s="4">
        <f>AVERAGE(Tabela13[[#This Row],[V41]],Tabela13[[#This Row],[V46]])</f>
        <v>7.136624283221138E-2</v>
      </c>
      <c r="CB13" s="4">
        <f>AVERAGE(Tabela13[[#This Row],[V42]],Tabela13[[#This Row],[V41]])</f>
        <v>0.57136624283221138</v>
      </c>
      <c r="CC13" s="4">
        <f>AVERAGE(Tabela13[[#This Row],[V42]],Tabela13[[#This Row],[V43]])</f>
        <v>0.32136624283221138</v>
      </c>
      <c r="CD13" s="4">
        <f>AVERAGE(Tabela13[[#This Row],[V42]],Tabela13[[#This Row],[V44]])</f>
        <v>-7.136624283221138E-2</v>
      </c>
      <c r="CE13" s="4">
        <f>AVERAGE(Tabela13[[#This Row],[V42]],Tabela13[[#This Row],[V45]])</f>
        <v>0.17863375716778862</v>
      </c>
      <c r="CF13" s="4">
        <f>AVERAGE(Tabela13[[#This Row],[V42]],Tabela13[[#This Row],[V46]])</f>
        <v>0</v>
      </c>
      <c r="CG13" s="4">
        <f>AVERAGE(Tabela13[[#This Row],[V43]],Tabela13[[#This Row],[V41]])</f>
        <v>0.39273248566442276</v>
      </c>
      <c r="CH13" s="4">
        <f>AVERAGE(Tabela13[[#This Row],[V43]],Tabela13[[#This Row],[V42]])</f>
        <v>0.32136624283221138</v>
      </c>
      <c r="CI13" s="4">
        <f>AVERAGE(Tabela13[[#This Row],[V43]],Tabela13[[#This Row],[V44]])</f>
        <v>-0.25</v>
      </c>
      <c r="CJ13" s="4">
        <f>AVERAGE(Tabela13[[#This Row],[V43]],Tabela13[[#This Row],[V45]])</f>
        <v>0</v>
      </c>
      <c r="CK13" s="4">
        <f>AVERAGE(Tabela13[[#This Row],[V43]],Tabela13[[#This Row],[V46]])</f>
        <v>-0.17863375716778862</v>
      </c>
      <c r="CL13" s="4">
        <f>AVERAGE(Tabela13[[#This Row],[V44]],Tabela13[[#This Row],[V41]])</f>
        <v>0</v>
      </c>
      <c r="CM13" s="4">
        <f>AVERAGE(Tabela13[[#This Row],[V44]],Tabela13[[#This Row],[V42]])</f>
        <v>-7.136624283221138E-2</v>
      </c>
      <c r="CN13" s="4">
        <f>AVERAGE(Tabela13[[#This Row],[V44]],Tabela13[[#This Row],[V43]])</f>
        <v>-0.25</v>
      </c>
      <c r="CO13" s="4">
        <f>AVERAGE(Tabela13[[#This Row],[V44]],Tabela13[[#This Row],[V45]])</f>
        <v>-0.39273248566442276</v>
      </c>
      <c r="CP13" s="4">
        <f>AVERAGE(Tabela13[[#This Row],[V44]],Tabela13[[#This Row],[V46]])</f>
        <v>-0.57136624283221138</v>
      </c>
      <c r="CQ13" s="4">
        <f>AVERAGE(Tabela13[[#This Row],[V45]],Tabela13[[#This Row],[V41]])</f>
        <v>0.25</v>
      </c>
      <c r="CR13" s="4">
        <f>AVERAGE(Tabela13[[#This Row],[V45]],Tabela13[[#This Row],[V42]])</f>
        <v>0.17863375716778862</v>
      </c>
      <c r="CS13" s="4">
        <f>AVERAGE(Tabela13[[#This Row],[V45]],Tabela13[[#This Row],[V43]])</f>
        <v>0</v>
      </c>
      <c r="CT13" s="4">
        <f>AVERAGE(Tabela13[[#This Row],[V45]],Tabela13[[#This Row],[V44]])</f>
        <v>-0.39273248566442276</v>
      </c>
      <c r="CU13" s="4">
        <f>AVERAGE(Tabela13[[#This Row],[V45]],Tabela13[[#This Row],[V46]])</f>
        <v>-0.32136624283221138</v>
      </c>
      <c r="CV13" s="4">
        <f>AVERAGE(Tabela13[[#This Row],[V46]],Tabela13[[#This Row],[V41]])</f>
        <v>7.136624283221138E-2</v>
      </c>
      <c r="CW13" s="4">
        <f>AVERAGE(Tabela13[[#This Row],[V46]],Tabela13[[#This Row],[V42]])</f>
        <v>0</v>
      </c>
      <c r="CX13" s="4">
        <f>AVERAGE(Tabela13[[#This Row],[V46]],Tabela13[[#This Row],[V43]])</f>
        <v>-0.17863375716778862</v>
      </c>
      <c r="CY13" s="4">
        <f>AVERAGE(Tabela13[[#This Row],[V46]],Tabela13[[#This Row],[V44]])</f>
        <v>-0.57136624283221138</v>
      </c>
      <c r="CZ13" s="4">
        <f>AVERAGE(Tabela13[[#This Row],[V46]],Tabela13[[#This Row],[V45]])</f>
        <v>-0.32136624283221138</v>
      </c>
      <c r="DA13" s="3">
        <f>_xlfn.STDEV.S(Tabela13[[#This Row],[V41]],Tabela13[[#This Row],[V42]])</f>
        <v>0.10092710850892486</v>
      </c>
      <c r="DB13" s="3">
        <f>_xlfn.STDEV.S(Tabela13[[#This Row],[V41]],Tabela13[[#This Row],[V43]])</f>
        <v>0.35355339059327379</v>
      </c>
      <c r="DC13" s="3">
        <f>_xlfn.STDEV.S(Tabela13[[#This Row],[V41]],Tabela13[[#This Row],[V44]])</f>
        <v>0.90896099820439757</v>
      </c>
      <c r="DD13" s="3">
        <f>_xlfn.STDEV.S(Tabela13[[#This Row],[V41]],Tabela13[[#This Row],[V45]])</f>
        <v>0.55540760761112373</v>
      </c>
      <c r="DE13" s="3">
        <f>_xlfn.STDEV.S(Tabela13[[#This Row],[V41]],Tabela13[[#This Row],[V46]])</f>
        <v>0.80803388969547252</v>
      </c>
      <c r="DF13" s="3">
        <f>_xlfn.STDEV.S(Tabela13[[#This Row],[V42]],Tabela13[[#This Row],[V41]])</f>
        <v>0.10092710850892486</v>
      </c>
      <c r="DG13" s="3">
        <f>_xlfn.STDEV.S(Tabela13[[#This Row],[V42]],Tabela13[[#This Row],[V43]])</f>
        <v>0.25262628208434873</v>
      </c>
      <c r="DH13" s="3">
        <f>_xlfn.STDEV.S(Tabela13[[#This Row],[V42]],Tabela13[[#This Row],[V44]])</f>
        <v>0.80803388969547252</v>
      </c>
      <c r="DI13" s="3">
        <f>_xlfn.STDEV.S(Tabela13[[#This Row],[V42]],Tabela13[[#This Row],[V45]])</f>
        <v>0.45448049910219879</v>
      </c>
      <c r="DJ13" s="3">
        <f>_xlfn.STDEV.S(Tabela13[[#This Row],[V42]],Tabela13[[#This Row],[V46]])</f>
        <v>0.70710678118654757</v>
      </c>
      <c r="DK13" s="3">
        <f>_xlfn.STDEV.S(Tabela13[[#This Row],[V43]],Tabela13[[#This Row],[V41]])</f>
        <v>0.35355339059327379</v>
      </c>
      <c r="DL13" s="3">
        <f>_xlfn.STDEV.S(Tabela13[[#This Row],[V43]],Tabela13[[#This Row],[V42]])</f>
        <v>0.25262628208434873</v>
      </c>
      <c r="DM13" s="3">
        <f>_xlfn.STDEV.S(Tabela13[[#This Row],[V43]],Tabela13[[#This Row],[V44]])</f>
        <v>0.55540760761112373</v>
      </c>
      <c r="DN13" s="3">
        <f>_xlfn.STDEV.S(Tabela13[[#This Row],[V43]],Tabela13[[#This Row],[V45]])</f>
        <v>0.20185421701785003</v>
      </c>
      <c r="DO13" s="3">
        <f>_xlfn.STDEV.S(Tabela13[[#This Row],[V43]],Tabela13[[#This Row],[V46]])</f>
        <v>0.45448049910219879</v>
      </c>
      <c r="DP13" s="3">
        <f>_xlfn.STDEV.S(Tabela13[[#This Row],[V44]],Tabela13[[#This Row],[V41]])</f>
        <v>0.90896099820439757</v>
      </c>
      <c r="DQ13" s="3">
        <f>_xlfn.STDEV.S(Tabela13[[#This Row],[V44]],Tabela13[[#This Row],[V42]])</f>
        <v>0.80803388969547252</v>
      </c>
      <c r="DR13" s="3">
        <f>_xlfn.STDEV.S(Tabela13[[#This Row],[V44]],Tabela13[[#This Row],[V43]])</f>
        <v>0.55540760761112373</v>
      </c>
      <c r="DS13" s="3">
        <f>_xlfn.STDEV.S(Tabela13[[#This Row],[V44]],Tabela13[[#This Row],[V45]])</f>
        <v>0.35355339059327379</v>
      </c>
      <c r="DT13" s="3">
        <f>_xlfn.STDEV.S(Tabela13[[#This Row],[V44]],Tabela13[[#This Row],[V46]])</f>
        <v>0.10092710850892486</v>
      </c>
      <c r="DU13" s="3">
        <f>_xlfn.STDEV.S(Tabela13[[#This Row],[V45]],Tabela13[[#This Row],[V41]])</f>
        <v>0.55540760761112373</v>
      </c>
      <c r="DV13" s="3">
        <f>_xlfn.STDEV.S(Tabela13[[#This Row],[V45]],Tabela13[[#This Row],[V42]])</f>
        <v>0.45448049910219879</v>
      </c>
      <c r="DW13" s="3">
        <f>_xlfn.STDEV.S(Tabela13[[#This Row],[V45]],Tabela13[[#This Row],[V43]])</f>
        <v>0.20185421701785003</v>
      </c>
      <c r="DX13" s="3">
        <f>_xlfn.STDEV.S(Tabela13[[#This Row],[V45]],Tabela13[[#This Row],[V44]])</f>
        <v>0.35355339059327379</v>
      </c>
      <c r="DY13" s="3">
        <f>_xlfn.STDEV.S(Tabela13[[#This Row],[V45]],Tabela13[[#This Row],[V46]])</f>
        <v>0.25262628208434873</v>
      </c>
      <c r="DZ13" s="3">
        <f>_xlfn.STDEV.S(Tabela13[[#This Row],[V46]],Tabela13[[#This Row],[V41]])</f>
        <v>0.80803388969547252</v>
      </c>
      <c r="EA13" s="3">
        <f>_xlfn.STDEV.S(Tabela13[[#This Row],[V46]],Tabela13[[#This Row],[V42]])</f>
        <v>0.70710678118654757</v>
      </c>
      <c r="EB13" s="3">
        <f>_xlfn.STDEV.S(Tabela13[[#This Row],[V46]],Tabela13[[#This Row],[V43]])</f>
        <v>0.45448049910219879</v>
      </c>
      <c r="EC13" s="3">
        <f>_xlfn.STDEV.S(Tabela13[[#This Row],[V46]],Tabela13[[#This Row],[V44]])</f>
        <v>0.10092710850892486</v>
      </c>
      <c r="ED13" s="3">
        <f>_xlfn.STDEV.S(Tabela13[[#This Row],[V46]],Tabela13[[#This Row],[V45]])</f>
        <v>0.25262628208434873</v>
      </c>
      <c r="EE13" s="3">
        <f t="shared" si="19"/>
        <v>0.17664170709252652</v>
      </c>
      <c r="EF13" s="3">
        <f t="shared" si="20"/>
        <v>0.90023973951412251</v>
      </c>
      <c r="EG13" s="3" t="str">
        <f t="shared" si="21"/>
        <v/>
      </c>
      <c r="EH13" s="3">
        <f t="shared" si="22"/>
        <v>2.2216304304444949</v>
      </c>
      <c r="EI13" s="3">
        <f t="shared" si="23"/>
        <v>11.322354346090977</v>
      </c>
      <c r="EJ13" s="3">
        <f t="shared" si="24"/>
        <v>0.17664170709252652</v>
      </c>
      <c r="EK13" s="3">
        <f t="shared" si="25"/>
        <v>0.78610086690482772</v>
      </c>
      <c r="EL13" s="3">
        <f t="shared" si="26"/>
        <v>-11.322354346090977</v>
      </c>
      <c r="EM13" s="3">
        <f t="shared" si="27"/>
        <v>2.5442027660836271</v>
      </c>
      <c r="EN13" s="3" t="str">
        <f t="shared" si="28"/>
        <v/>
      </c>
      <c r="EO13" s="3">
        <f t="shared" si="29"/>
        <v>0.90023973951412251</v>
      </c>
      <c r="EP13" s="3">
        <f t="shared" si="30"/>
        <v>0.78610086690482772</v>
      </c>
      <c r="EQ13" s="3">
        <f t="shared" si="31"/>
        <v>-2.2216304304444949</v>
      </c>
      <c r="ER13" s="3" t="str">
        <f t="shared" si="32"/>
        <v/>
      </c>
      <c r="ES13" s="3" t="str">
        <f t="shared" si="33"/>
        <v/>
      </c>
      <c r="ET13" s="3" t="str">
        <f t="shared" si="34"/>
        <v/>
      </c>
      <c r="EU13" s="3" t="str">
        <f t="shared" si="35"/>
        <v/>
      </c>
      <c r="EV13" s="3">
        <f t="shared" si="36"/>
        <v>-2.2216304304444949</v>
      </c>
      <c r="EW13" s="3">
        <f t="shared" si="37"/>
        <v>-0.90023973951412251</v>
      </c>
      <c r="EX13" s="3">
        <f t="shared" si="38"/>
        <v>-0.17664170709252652</v>
      </c>
      <c r="EY13" s="3">
        <f t="shared" si="39"/>
        <v>2.2216304304444949</v>
      </c>
      <c r="EZ13" s="3">
        <f t="shared" si="40"/>
        <v>2.5442027660836271</v>
      </c>
      <c r="FA13" s="3" t="str">
        <f t="shared" si="41"/>
        <v/>
      </c>
      <c r="FB13" s="3">
        <f t="shared" si="42"/>
        <v>-0.90023973951412251</v>
      </c>
      <c r="FC13" s="3">
        <f t="shared" si="43"/>
        <v>-0.78610086690482772</v>
      </c>
      <c r="FD13" s="3">
        <f t="shared" si="44"/>
        <v>11.322354346090977</v>
      </c>
      <c r="FE13" s="3" t="str">
        <f t="shared" si="45"/>
        <v/>
      </c>
      <c r="FF13" s="3">
        <f t="shared" si="46"/>
        <v>-2.5442027660836271</v>
      </c>
      <c r="FG13" s="3">
        <f t="shared" si="47"/>
        <v>-0.17664170709252652</v>
      </c>
      <c r="FH13" s="3">
        <f t="shared" si="48"/>
        <v>-0.78610086690482772</v>
      </c>
      <c r="FI13" s="4">
        <f t="shared" si="49"/>
        <v>0.47619047619047616</v>
      </c>
      <c r="FJ13" s="4">
        <f t="shared" si="50"/>
        <v>0.52356020942408377</v>
      </c>
      <c r="FK13" s="4">
        <f t="shared" si="51"/>
        <v>1.7662869843033757</v>
      </c>
      <c r="FL13" s="4">
        <f t="shared" si="52"/>
        <v>0.95513265731351571</v>
      </c>
      <c r="FM13" s="4">
        <f>Tabela13[[#This Row],[V139]]-Tabela13[[#This Row],[V140]]</f>
        <v>0.81115432698986001</v>
      </c>
      <c r="FN13" s="4">
        <f>Tabela13[[#This Row],[V1]]-Tabela13[[#This Row],[V2]]/2</f>
        <v>0.95225629518823229</v>
      </c>
      <c r="FO13" s="4">
        <f>Tabela13[[#This Row],[V1]]-Tabela13[[#This Row],[V3]]/2</f>
        <v>0.88089005235602091</v>
      </c>
      <c r="FP13" s="4">
        <f>Tabela13[[#This Row],[V1]]-Tabela13[[#This Row],[V4]]/2</f>
        <v>0.70225629518823229</v>
      </c>
      <c r="FQ13" s="4">
        <f>Tabela13[[#This Row],[V2]]-Tabela13[[#This Row],[V1]]/2</f>
        <v>-1.1842433308401845E-2</v>
      </c>
      <c r="FR13" s="4">
        <f>Tabela13[[#This Row],[V2]]-Tabela13[[#This Row],[V3]]/2</f>
        <v>0.23815756669159815</v>
      </c>
      <c r="FS13" s="4">
        <f>Tabela13[[#This Row],[V2]]-Tabela13[[#This Row],[V4]]/2</f>
        <v>5.9523809523809534E-2</v>
      </c>
      <c r="FT13" s="4">
        <f t="shared" si="53"/>
        <v>0.76094738294709452</v>
      </c>
      <c r="FU13" s="4">
        <f t="shared" si="54"/>
        <v>0.72215623700808296</v>
      </c>
      <c r="FV13" s="4">
        <f t="shared" si="55"/>
        <v>0.61223865185139204</v>
      </c>
      <c r="FW13" s="4">
        <f t="shared" si="56"/>
        <v>-1.1841879747961385E-2</v>
      </c>
      <c r="FX13" s="4">
        <f t="shared" si="57"/>
        <v>0.23380216482800492</v>
      </c>
      <c r="FY13" s="4">
        <f t="shared" si="58"/>
        <v>5.9453659308656891E-2</v>
      </c>
      <c r="FZ13" s="4">
        <f t="shared" si="59"/>
        <v>136.970528930477</v>
      </c>
      <c r="GA13" s="4">
        <f t="shared" si="60"/>
        <v>129.98812266145492</v>
      </c>
      <c r="GB13" s="4">
        <f t="shared" si="61"/>
        <v>110.20295733325057</v>
      </c>
      <c r="GC13" s="4">
        <f t="shared" si="62"/>
        <v>-2.1315383546330495</v>
      </c>
      <c r="GD13" s="4">
        <f t="shared" si="63"/>
        <v>42.084389669040888</v>
      </c>
      <c r="GE13" s="4">
        <f t="shared" si="64"/>
        <v>10.701658675558241</v>
      </c>
      <c r="GF13" s="4">
        <f>Tabela13[[#This Row],[V1]]-Tabela13[[#This Row],[V2]]/Tabela13[[#This Row],[V2]]</f>
        <v>0.26178010471204183</v>
      </c>
      <c r="GG13" s="4">
        <f>Tabela13[[#This Row],[V1]]-Tabela13[[#This Row],[V3]]/Tabela13[[#This Row],[V3]]</f>
        <v>0.26178010471204183</v>
      </c>
      <c r="GH13" s="4">
        <f>Tabela13[[#This Row],[V1]]-Tabela13[[#This Row],[V4]]/Tabela13[[#This Row],[V4]]</f>
        <v>0.26178010471204183</v>
      </c>
      <c r="GI13" s="4">
        <f>Tabela13[[#This Row],[V2]]-Tabela13[[#This Row],[V1]]/Tabela13[[#This Row],[V1]]</f>
        <v>-0.38095238095238093</v>
      </c>
      <c r="GJ13" s="4">
        <f>Tabela13[[#This Row],[V2]]-Tabela13[[#This Row],[V3]]/Tabela13[[#This Row],[V3]]</f>
        <v>-0.38095238095238093</v>
      </c>
      <c r="GK13" s="4">
        <f>Tabela13[[#This Row],[V2]]-Tabela13[[#This Row],[V4]]/Tabela13[[#This Row],[V4]]</f>
        <v>-0.38095238095238093</v>
      </c>
      <c r="GL13" s="4">
        <f t="shared" si="65"/>
        <v>0.30020690779524289</v>
      </c>
      <c r="GM13" s="4">
        <f t="shared" si="66"/>
        <v>0.94041386187983045</v>
      </c>
      <c r="GN13" s="4">
        <f t="shared" si="67"/>
        <v>0.31922850136975589</v>
      </c>
      <c r="GO13" s="3">
        <f t="shared" si="68"/>
        <v>1</v>
      </c>
      <c r="GP13" s="3">
        <v>100</v>
      </c>
      <c r="GQ13" s="3">
        <f t="shared" si="69"/>
        <v>0.90999999999999992</v>
      </c>
      <c r="GR13" s="3">
        <f t="shared" si="70"/>
        <v>90.999999999999986</v>
      </c>
      <c r="GS13" s="34">
        <f>COUNTIF($D$2:D12,Tabela13[[#This Row],[HomeTeam]])</f>
        <v>0</v>
      </c>
      <c r="GT13" s="34">
        <f>COUNTIF($E$2:E12,Tabela13[[#This Row],[AwayTeam]])</f>
        <v>0</v>
      </c>
      <c r="GU13" s="3" t="str">
        <f>IFERROR(AVERAGEIFS($AD$2:AD12,$D$2:D12,Tabela13[[#This Row],[HomeTeam]],$GS$2:GS12,"&gt;="&amp;Tabela13[[#This Row],[Contagem_H]]-5),"")</f>
        <v/>
      </c>
      <c r="GV13" s="3" t="str">
        <f>IFERROR(AVERAGEIFS($G$2:G12,$E$2:E12,Tabela13[[#This Row],[AwayTeam]],$GT$2:GT12,"&gt;="&amp;Tabela13[[#This Row],[Contagem_A]]-5),"")</f>
        <v/>
      </c>
      <c r="GW13" s="3" t="str">
        <f>IFERROR(AVERAGEIFS($GQ$2:GQ12,$D$2:D12,Tabela13[[#This Row],[HomeTeam]],$GS$2:GS12,"&gt;="&amp;Tabela13[[#This Row],[Contagem_H]]-5),"")</f>
        <v/>
      </c>
    </row>
    <row r="14" spans="1:211" x14ac:dyDescent="0.25">
      <c r="A14" t="s">
        <v>127</v>
      </c>
      <c r="B14" t="s">
        <v>144</v>
      </c>
      <c r="C14" t="s">
        <v>134</v>
      </c>
      <c r="D14" t="s">
        <v>18</v>
      </c>
      <c r="E14" t="s">
        <v>22</v>
      </c>
      <c r="F14" s="3">
        <v>0</v>
      </c>
      <c r="G14" s="3">
        <v>3</v>
      </c>
      <c r="H14" s="3" t="str">
        <f t="shared" si="71"/>
        <v>A</v>
      </c>
      <c r="I14" s="3">
        <v>2.8</v>
      </c>
      <c r="J14" s="3">
        <v>3.2</v>
      </c>
      <c r="K14" s="3">
        <v>2.63</v>
      </c>
      <c r="L14" s="3">
        <v>2.1</v>
      </c>
      <c r="M14" s="3">
        <v>1.73</v>
      </c>
      <c r="N14" s="3">
        <f t="shared" si="0"/>
        <v>3</v>
      </c>
      <c r="O14" s="3">
        <f t="shared" si="1"/>
        <v>0</v>
      </c>
      <c r="P14" s="3">
        <f t="shared" si="2"/>
        <v>3</v>
      </c>
      <c r="Q14" s="3">
        <f t="shared" si="3"/>
        <v>4.9870994024986626E-2</v>
      </c>
      <c r="R14" s="3">
        <f t="shared" si="4"/>
        <v>5.4225158271401064E-2</v>
      </c>
      <c r="S14" s="3">
        <f t="shared" si="5"/>
        <v>2.9396387832699622</v>
      </c>
      <c r="T14" s="3">
        <f t="shared" si="6"/>
        <v>3.3595871808799576</v>
      </c>
      <c r="U14" s="3">
        <f t="shared" si="7"/>
        <v>2.7611607142857149</v>
      </c>
      <c r="V14" s="3">
        <f t="shared" si="8"/>
        <v>2.2047290874524719</v>
      </c>
      <c r="W14" s="3">
        <f t="shared" si="9"/>
        <v>1.8162768196632268</v>
      </c>
      <c r="X14" s="4">
        <f t="shared" si="10"/>
        <v>0.35714285714285715</v>
      </c>
      <c r="Y14" s="4">
        <f t="shared" si="11"/>
        <v>0.3125</v>
      </c>
      <c r="Z14" s="4">
        <f t="shared" si="12"/>
        <v>0.38022813688212931</v>
      </c>
      <c r="AA14" s="4">
        <f t="shared" si="13"/>
        <v>0.47619047619047616</v>
      </c>
      <c r="AB14" s="4">
        <f t="shared" si="14"/>
        <v>0.5780346820809249</v>
      </c>
      <c r="AC14" s="4">
        <f t="shared" si="15"/>
        <v>0.17857142857142858</v>
      </c>
      <c r="AD14" s="4">
        <f t="shared" si="16"/>
        <v>1.6901140684410647</v>
      </c>
      <c r="AE14" s="4">
        <f t="shared" si="17"/>
        <v>1.6785714285714286</v>
      </c>
      <c r="AF14" s="4">
        <f t="shared" si="18"/>
        <v>0.19011406844106465</v>
      </c>
      <c r="AG14" s="4">
        <f>IFERROR(AVERAGE(Tabela13[[#This Row],[V1]],Tabela13[[#This Row],[V2]]),"")</f>
        <v>0.93434274850624666</v>
      </c>
      <c r="AH14" s="4">
        <f>IFERROR(AVERAGE(Tabela13[[#This Row],[V1]],Tabela13[[#This Row],[V3]]),"")</f>
        <v>0.9285714285714286</v>
      </c>
      <c r="AI14" s="4">
        <f>IFERROR(AVERAGE(Tabela13[[#This Row],[V1]],Tabela13[[#This Row],[V4]]),"")</f>
        <v>0.1843427485062466</v>
      </c>
      <c r="AJ14" s="4">
        <f>IFERROR(AVERAGE(Tabela13[[#This Row],[V2]],Tabela13[[#This Row],[V1]]),"")</f>
        <v>0.93434274850624666</v>
      </c>
      <c r="AK14" s="4">
        <f>IFERROR(AVERAGE(Tabela13[[#This Row],[V2]],Tabela13[[#This Row],[V3]]),"")</f>
        <v>1.6843427485062468</v>
      </c>
      <c r="AL14" s="4">
        <f>IFERROR(AVERAGE(Tabela13[[#This Row],[V2]],Tabela13[[#This Row],[V4]]),"")</f>
        <v>0.94011406844106471</v>
      </c>
      <c r="AM14" s="4">
        <f>IFERROR(AVERAGE(Tabela13[[#This Row],[V3]],Tabela13[[#This Row],[V1]]),"")</f>
        <v>0.9285714285714286</v>
      </c>
      <c r="AN14" s="4">
        <f>IFERROR(AVERAGE(Tabela13[[#This Row],[V3]],Tabela13[[#This Row],[V2]]),"")</f>
        <v>1.6843427485062468</v>
      </c>
      <c r="AO14" s="4">
        <f>IFERROR(AVERAGE(Tabela13[[#This Row],[V3]],Tabela13[[#This Row],[V4]]),"")</f>
        <v>0.93434274850624666</v>
      </c>
      <c r="AP14" s="4">
        <f>IFERROR(AVERAGE(Tabela13[[#This Row],[V4]],Tabela13[[#This Row],[V1]]),"")</f>
        <v>0.1843427485062466</v>
      </c>
      <c r="AQ14" s="4">
        <f>IFERROR(AVERAGE(Tabela13[[#This Row],[V4]],Tabela13[[#This Row],[V2]]),"")</f>
        <v>0.94011406844106471</v>
      </c>
      <c r="AR14" s="4">
        <f>IFERROR(AVERAGE(Tabela13[[#This Row],[V4]],Tabela13[[#This Row],[V3]]),"")</f>
        <v>0.93434274850624666</v>
      </c>
      <c r="AS14" s="4">
        <f>_xlfn.STDEV.S(Tabela13[[#This Row],[V1]:[V2]])</f>
        <v>1.0688220507044353</v>
      </c>
      <c r="AT14" s="4">
        <f>_xlfn.STDEV.S(Tabela13[[#This Row],[V1]],Tabela13[[#This Row],[V3]])</f>
        <v>1.0606601717798212</v>
      </c>
      <c r="AU14" s="4">
        <f>_xlfn.STDEV.S(Tabela13[[#This Row],[V1]],Tabela13[[#This Row],[V4]])</f>
        <v>8.1618789246138794E-3</v>
      </c>
      <c r="AV14" s="4">
        <f>_xlfn.STDEV.S(Tabela13[[#This Row],[V2]],Tabela13[[#This Row],[V1]])</f>
        <v>1.0688220507044353</v>
      </c>
      <c r="AW14" s="4">
        <f>_xlfn.STDEV.S(Tabela13[[#This Row],[V2]],Tabela13[[#This Row],[V3]])</f>
        <v>8.1618789246138985E-3</v>
      </c>
      <c r="AX14" s="4">
        <f>_xlfn.STDEV.S(Tabela13[[#This Row],[V42]],Tabela13[[#This Row],[V44]])</f>
        <v>2.1294822224842562</v>
      </c>
      <c r="AY14" s="4">
        <f>_xlfn.STDEV.S(Tabela13[[#This Row],[V3]],Tabela13[[#This Row],[V1]])</f>
        <v>1.0606601717798212</v>
      </c>
      <c r="AZ14" s="4">
        <f>_xlfn.STDEV.S(Tabela13[[#This Row],[V3]],Tabela13[[#This Row],[V2]])</f>
        <v>8.1618789246138985E-3</v>
      </c>
      <c r="BA14" s="4">
        <f>_xlfn.STDEV.S(Tabela13[[#This Row],[V3]],Tabela13[[#This Row],[V4]])</f>
        <v>1.0524982928552076</v>
      </c>
      <c r="BB14" s="4">
        <f>_xlfn.STDEV.S(Tabela13[[#This Row],[V4]],Tabela13[[#This Row],[V1]])</f>
        <v>8.1618789246138794E-3</v>
      </c>
      <c r="BC14" s="4">
        <f>_xlfn.STDEV.S(Tabela13[[#This Row],[V4]],Tabela13[[#This Row],[V2]])</f>
        <v>1.0606601717798214</v>
      </c>
      <c r="BD14" s="4">
        <f>_xlfn.STDEV.S(Tabela13[[#This Row],[V4]],Tabela13[[#This Row],[V3]])</f>
        <v>1.0524982928552076</v>
      </c>
      <c r="BE14" s="4">
        <f>Tabela13[[#This Row],[V17]]/Tabela13[[#This Row],[V5]]</f>
        <v>1.1439293047580061</v>
      </c>
      <c r="BF14" s="4">
        <f>Tabela13[[#This Row],[V18]]/Tabela13[[#This Row],[V6]]</f>
        <v>1.1422494157628844</v>
      </c>
      <c r="BG14" s="4">
        <f>Tabela13[[#This Row],[V19]]/Tabela13[[#This Row],[V7]]</f>
        <v>4.4275562726229546E-2</v>
      </c>
      <c r="BH14" s="4">
        <f>Tabela13[[#This Row],[V20]]/Tabela13[[#This Row],[V8]]</f>
        <v>1.1439293047580061</v>
      </c>
      <c r="BI14" s="4">
        <f>Tabela13[[#This Row],[V21]]/Tabela13[[#This Row],[V9]]</f>
        <v>4.8457351877177202E-3</v>
      </c>
      <c r="BJ14" s="4">
        <f>Tabela13[[#This Row],[V22]]/Tabela13[[#This Row],[V10]]</f>
        <v>2.2651317472734451</v>
      </c>
      <c r="BK14" s="4">
        <f>Tabela13[[#This Row],[V23]]/Tabela13[[#This Row],[V11]]</f>
        <v>1.1422494157628844</v>
      </c>
      <c r="BL14" s="4">
        <f>Tabela13[[#This Row],[V24]]/Tabela13[[#This Row],[V12]]</f>
        <v>4.8457351877177202E-3</v>
      </c>
      <c r="BM14" s="4">
        <f>Tabela13[[#This Row],[V25]]/Tabela13[[#This Row],[V13]]</f>
        <v>1.1264584592087419</v>
      </c>
      <c r="BN14" s="4">
        <f>Tabela13[[#This Row],[V26]]/Tabela13[[#This Row],[V14]]</f>
        <v>4.4275562726229546E-2</v>
      </c>
      <c r="BO14" s="4">
        <f>Tabela13[[#This Row],[V27]]/Tabela13[[#This Row],[V15]]</f>
        <v>1.1282249754422367</v>
      </c>
      <c r="BP14" s="4">
        <f>Tabela13[[#This Row],[V28]]/Tabela13[[#This Row],[V16]]</f>
        <v>1.1264584592087419</v>
      </c>
      <c r="BQ14" s="4">
        <f>Tabela13[[#This Row],[V1]]-Tabela13[[#This Row],[V2]]</f>
        <v>-1.5115426398696361</v>
      </c>
      <c r="BR14" s="4">
        <f>Tabela13[[#This Row],[V1]]-Tabela13[[#This Row],[V3]]</f>
        <v>-1.5</v>
      </c>
      <c r="BS14" s="4">
        <f>Tabela13[[#This Row],[V1]]-Tabela13[[#This Row],[V4]]</f>
        <v>-1.1542639869636079E-2</v>
      </c>
      <c r="BT14" s="4">
        <f>Tabela13[[#This Row],[V2]]-Tabela13[[#This Row],[V1]]</f>
        <v>1.5115426398696361</v>
      </c>
      <c r="BU14" s="4">
        <f>Tabela13[[#This Row],[V2]]-Tabela13[[#This Row],[V3]]</f>
        <v>1.1542639869636107E-2</v>
      </c>
      <c r="BV14" s="4">
        <f>Tabela13[[#This Row],[V2]]-Tabela13[[#This Row],[V4]]</f>
        <v>1.5</v>
      </c>
      <c r="BW14" s="4">
        <f>AVERAGE(Tabela13[[#This Row],[V41]],Tabela13[[#This Row],[V42]])</f>
        <v>-1.5057713199348179</v>
      </c>
      <c r="BX14" s="4">
        <f>AVERAGE(Tabela13[[#This Row],[V41]],Tabela13[[#This Row],[V43]])</f>
        <v>-0.76154263986963611</v>
      </c>
      <c r="BY14" s="4">
        <f>AVERAGE(Tabela13[[#This Row],[V41]],Tabela13[[#This Row],[V44]])</f>
        <v>0</v>
      </c>
      <c r="BZ14" s="4">
        <f>AVERAGE(Tabela13[[#This Row],[V41]],Tabela13[[#This Row],[V45]])</f>
        <v>-0.75</v>
      </c>
      <c r="CA14" s="4">
        <f>AVERAGE(Tabela13[[#This Row],[V41]],Tabela13[[#This Row],[V46]])</f>
        <v>-5.7713199348180533E-3</v>
      </c>
      <c r="CB14" s="4">
        <f>AVERAGE(Tabela13[[#This Row],[V42]],Tabela13[[#This Row],[V41]])</f>
        <v>-1.5057713199348179</v>
      </c>
      <c r="CC14" s="4">
        <f>AVERAGE(Tabela13[[#This Row],[V42]],Tabela13[[#This Row],[V43]])</f>
        <v>-0.75577131993481805</v>
      </c>
      <c r="CD14" s="4">
        <f>AVERAGE(Tabela13[[#This Row],[V42]],Tabela13[[#This Row],[V44]])</f>
        <v>5.7713199348180533E-3</v>
      </c>
      <c r="CE14" s="4">
        <f>AVERAGE(Tabela13[[#This Row],[V42]],Tabela13[[#This Row],[V45]])</f>
        <v>-0.74422868006518195</v>
      </c>
      <c r="CF14" s="4">
        <f>AVERAGE(Tabela13[[#This Row],[V42]],Tabela13[[#This Row],[V46]])</f>
        <v>0</v>
      </c>
      <c r="CG14" s="4">
        <f>AVERAGE(Tabela13[[#This Row],[V43]],Tabela13[[#This Row],[V41]])</f>
        <v>-0.76154263986963611</v>
      </c>
      <c r="CH14" s="4">
        <f>AVERAGE(Tabela13[[#This Row],[V43]],Tabela13[[#This Row],[V42]])</f>
        <v>-0.75577131993481805</v>
      </c>
      <c r="CI14" s="4">
        <f>AVERAGE(Tabela13[[#This Row],[V43]],Tabela13[[#This Row],[V44]])</f>
        <v>0.75</v>
      </c>
      <c r="CJ14" s="4">
        <f>AVERAGE(Tabela13[[#This Row],[V43]],Tabela13[[#This Row],[V45]])</f>
        <v>1.3877787807814457E-17</v>
      </c>
      <c r="CK14" s="4">
        <f>AVERAGE(Tabela13[[#This Row],[V43]],Tabela13[[#This Row],[V46]])</f>
        <v>0.74422868006518195</v>
      </c>
      <c r="CL14" s="4">
        <f>AVERAGE(Tabela13[[#This Row],[V44]],Tabela13[[#This Row],[V41]])</f>
        <v>0</v>
      </c>
      <c r="CM14" s="4">
        <f>AVERAGE(Tabela13[[#This Row],[V44]],Tabela13[[#This Row],[V42]])</f>
        <v>5.7713199348180533E-3</v>
      </c>
      <c r="CN14" s="4">
        <f>AVERAGE(Tabela13[[#This Row],[V44]],Tabela13[[#This Row],[V43]])</f>
        <v>0.75</v>
      </c>
      <c r="CO14" s="4">
        <f>AVERAGE(Tabela13[[#This Row],[V44]],Tabela13[[#This Row],[V45]])</f>
        <v>0.76154263986963611</v>
      </c>
      <c r="CP14" s="4">
        <f>AVERAGE(Tabela13[[#This Row],[V44]],Tabela13[[#This Row],[V46]])</f>
        <v>1.5057713199348179</v>
      </c>
      <c r="CQ14" s="4">
        <f>AVERAGE(Tabela13[[#This Row],[V45]],Tabela13[[#This Row],[V41]])</f>
        <v>-0.75</v>
      </c>
      <c r="CR14" s="4">
        <f>AVERAGE(Tabela13[[#This Row],[V45]],Tabela13[[#This Row],[V42]])</f>
        <v>-0.74422868006518195</v>
      </c>
      <c r="CS14" s="4">
        <f>AVERAGE(Tabela13[[#This Row],[V45]],Tabela13[[#This Row],[V43]])</f>
        <v>1.3877787807814457E-17</v>
      </c>
      <c r="CT14" s="4">
        <f>AVERAGE(Tabela13[[#This Row],[V45]],Tabela13[[#This Row],[V44]])</f>
        <v>0.76154263986963611</v>
      </c>
      <c r="CU14" s="4">
        <f>AVERAGE(Tabela13[[#This Row],[V45]],Tabela13[[#This Row],[V46]])</f>
        <v>0.75577131993481805</v>
      </c>
      <c r="CV14" s="4">
        <f>AVERAGE(Tabela13[[#This Row],[V46]],Tabela13[[#This Row],[V41]])</f>
        <v>-5.7713199348180533E-3</v>
      </c>
      <c r="CW14" s="4">
        <f>AVERAGE(Tabela13[[#This Row],[V46]],Tabela13[[#This Row],[V42]])</f>
        <v>0</v>
      </c>
      <c r="CX14" s="4">
        <f>AVERAGE(Tabela13[[#This Row],[V46]],Tabela13[[#This Row],[V43]])</f>
        <v>0.74422868006518195</v>
      </c>
      <c r="CY14" s="4">
        <f>AVERAGE(Tabela13[[#This Row],[V46]],Tabela13[[#This Row],[V44]])</f>
        <v>1.5057713199348179</v>
      </c>
      <c r="CZ14" s="4">
        <f>AVERAGE(Tabela13[[#This Row],[V46]],Tabela13[[#This Row],[V45]])</f>
        <v>0.75577131993481805</v>
      </c>
      <c r="DA14" s="3">
        <f>_xlfn.STDEV.S(Tabela13[[#This Row],[V41]],Tabela13[[#This Row],[V42]])</f>
        <v>8.1618789246138985E-3</v>
      </c>
      <c r="DB14" s="3">
        <f>_xlfn.STDEV.S(Tabela13[[#This Row],[V41]],Tabela13[[#This Row],[V43]])</f>
        <v>1.0606601717798212</v>
      </c>
      <c r="DC14" s="3">
        <f>_xlfn.STDEV.S(Tabela13[[#This Row],[V41]],Tabela13[[#This Row],[V44]])</f>
        <v>2.1376441014088705</v>
      </c>
      <c r="DD14" s="3">
        <f>_xlfn.STDEV.S(Tabela13[[#This Row],[V41]],Tabela13[[#This Row],[V45]])</f>
        <v>1.0769839296290491</v>
      </c>
      <c r="DE14" s="3">
        <f>_xlfn.STDEV.S(Tabela13[[#This Row],[V41]],Tabela13[[#This Row],[V46]])</f>
        <v>2.1294822224842562</v>
      </c>
      <c r="DF14" s="3">
        <f>_xlfn.STDEV.S(Tabela13[[#This Row],[V42]],Tabela13[[#This Row],[V41]])</f>
        <v>8.1618789246138985E-3</v>
      </c>
      <c r="DG14" s="3">
        <f>_xlfn.STDEV.S(Tabela13[[#This Row],[V42]],Tabela13[[#This Row],[V43]])</f>
        <v>1.0524982928552074</v>
      </c>
      <c r="DH14" s="3">
        <f>_xlfn.STDEV.S(Tabela13[[#This Row],[V42]],Tabela13[[#This Row],[V44]])</f>
        <v>2.1294822224842562</v>
      </c>
      <c r="DI14" s="3">
        <f>_xlfn.STDEV.S(Tabela13[[#This Row],[V42]],Tabela13[[#This Row],[V45]])</f>
        <v>1.068822050704435</v>
      </c>
      <c r="DJ14" s="3">
        <f>_xlfn.STDEV.S(Tabela13[[#This Row],[V42]],Tabela13[[#This Row],[V46]])</f>
        <v>2.1213203435596424</v>
      </c>
      <c r="DK14" s="3">
        <f>_xlfn.STDEV.S(Tabela13[[#This Row],[V43]],Tabela13[[#This Row],[V41]])</f>
        <v>1.0606601717798212</v>
      </c>
      <c r="DL14" s="3">
        <f>_xlfn.STDEV.S(Tabela13[[#This Row],[V43]],Tabela13[[#This Row],[V42]])</f>
        <v>1.0524982928552074</v>
      </c>
      <c r="DM14" s="3">
        <f>_xlfn.STDEV.S(Tabela13[[#This Row],[V43]],Tabela13[[#This Row],[V44]])</f>
        <v>1.0769839296290491</v>
      </c>
      <c r="DN14" s="3">
        <f>_xlfn.STDEV.S(Tabela13[[#This Row],[V43]],Tabela13[[#This Row],[V45]])</f>
        <v>1.6323757849227776E-2</v>
      </c>
      <c r="DO14" s="3">
        <f>_xlfn.STDEV.S(Tabela13[[#This Row],[V43]],Tabela13[[#This Row],[V46]])</f>
        <v>1.068822050704435</v>
      </c>
      <c r="DP14" s="3">
        <f>_xlfn.STDEV.S(Tabela13[[#This Row],[V44]],Tabela13[[#This Row],[V41]])</f>
        <v>2.1376441014088705</v>
      </c>
      <c r="DQ14" s="3">
        <f>_xlfn.STDEV.S(Tabela13[[#This Row],[V44]],Tabela13[[#This Row],[V42]])</f>
        <v>2.1294822224842562</v>
      </c>
      <c r="DR14" s="3">
        <f>_xlfn.STDEV.S(Tabela13[[#This Row],[V44]],Tabela13[[#This Row],[V43]])</f>
        <v>1.0769839296290491</v>
      </c>
      <c r="DS14" s="3">
        <f>_xlfn.STDEV.S(Tabela13[[#This Row],[V44]],Tabela13[[#This Row],[V45]])</f>
        <v>1.0606601717798212</v>
      </c>
      <c r="DT14" s="3">
        <f>_xlfn.STDEV.S(Tabela13[[#This Row],[V44]],Tabela13[[#This Row],[V46]])</f>
        <v>8.1618789246138985E-3</v>
      </c>
      <c r="DU14" s="3">
        <f>_xlfn.STDEV.S(Tabela13[[#This Row],[V45]],Tabela13[[#This Row],[V41]])</f>
        <v>1.0769839296290491</v>
      </c>
      <c r="DV14" s="3">
        <f>_xlfn.STDEV.S(Tabela13[[#This Row],[V45]],Tabela13[[#This Row],[V42]])</f>
        <v>1.068822050704435</v>
      </c>
      <c r="DW14" s="3">
        <f>_xlfn.STDEV.S(Tabela13[[#This Row],[V45]],Tabela13[[#This Row],[V43]])</f>
        <v>1.6323757849227776E-2</v>
      </c>
      <c r="DX14" s="3">
        <f>_xlfn.STDEV.S(Tabela13[[#This Row],[V45]],Tabela13[[#This Row],[V44]])</f>
        <v>1.0606601717798212</v>
      </c>
      <c r="DY14" s="3">
        <f>_xlfn.STDEV.S(Tabela13[[#This Row],[V45]],Tabela13[[#This Row],[V46]])</f>
        <v>1.0524982928552074</v>
      </c>
      <c r="DZ14" s="3">
        <f>_xlfn.STDEV.S(Tabela13[[#This Row],[V46]],Tabela13[[#This Row],[V41]])</f>
        <v>2.1294822224842562</v>
      </c>
      <c r="EA14" s="3">
        <f>_xlfn.STDEV.S(Tabela13[[#This Row],[V46]],Tabela13[[#This Row],[V42]])</f>
        <v>2.1213203435596424</v>
      </c>
      <c r="EB14" s="3">
        <f>_xlfn.STDEV.S(Tabela13[[#This Row],[V46]],Tabela13[[#This Row],[V43]])</f>
        <v>1.068822050704435</v>
      </c>
      <c r="EC14" s="3">
        <f>_xlfn.STDEV.S(Tabela13[[#This Row],[V46]],Tabela13[[#This Row],[V44]])</f>
        <v>8.1618789246138985E-3</v>
      </c>
      <c r="ED14" s="3">
        <f>_xlfn.STDEV.S(Tabela13[[#This Row],[V46]],Tabela13[[#This Row],[V45]])</f>
        <v>1.0524982928552074</v>
      </c>
      <c r="EE14" s="3">
        <f t="shared" si="19"/>
        <v>-5.4203973847550841E-3</v>
      </c>
      <c r="EF14" s="3">
        <f t="shared" si="20"/>
        <v>-1.3927784424013201</v>
      </c>
      <c r="EG14" s="3" t="str">
        <f t="shared" si="21"/>
        <v/>
      </c>
      <c r="EH14" s="3">
        <f t="shared" si="22"/>
        <v>-1.4359785728387322</v>
      </c>
      <c r="EI14" s="3">
        <f t="shared" si="23"/>
        <v>-368.9766373264473</v>
      </c>
      <c r="EJ14" s="3">
        <f t="shared" si="24"/>
        <v>-5.4203973847550841E-3</v>
      </c>
      <c r="EK14" s="3">
        <f t="shared" si="25"/>
        <v>-1.3926147567308862</v>
      </c>
      <c r="EL14" s="3">
        <f t="shared" si="26"/>
        <v>368.9766373264473</v>
      </c>
      <c r="EM14" s="3">
        <f t="shared" si="27"/>
        <v>-1.436147355421487</v>
      </c>
      <c r="EN14" s="3" t="str">
        <f t="shared" si="28"/>
        <v/>
      </c>
      <c r="EO14" s="3">
        <f t="shared" si="29"/>
        <v>-1.3927784424013201</v>
      </c>
      <c r="EP14" s="3">
        <f t="shared" si="30"/>
        <v>-1.3926147567308862</v>
      </c>
      <c r="EQ14" s="3">
        <f t="shared" si="31"/>
        <v>1.4359785728387322</v>
      </c>
      <c r="ER14" s="3">
        <f t="shared" si="32"/>
        <v>1176250716273094.8</v>
      </c>
      <c r="ES14" s="3" t="str">
        <f t="shared" si="33"/>
        <v/>
      </c>
      <c r="ET14" s="3" t="str">
        <f t="shared" si="34"/>
        <v/>
      </c>
      <c r="EU14" s="3" t="str">
        <f t="shared" si="35"/>
        <v/>
      </c>
      <c r="EV14" s="3">
        <f t="shared" si="36"/>
        <v>1.4359785728387322</v>
      </c>
      <c r="EW14" s="3">
        <f t="shared" si="37"/>
        <v>1.3927784424013201</v>
      </c>
      <c r="EX14" s="3">
        <f t="shared" si="38"/>
        <v>5.4203973847550841E-3</v>
      </c>
      <c r="EY14" s="3">
        <f t="shared" si="39"/>
        <v>-1.4359785728387322</v>
      </c>
      <c r="EZ14" s="3">
        <f t="shared" si="40"/>
        <v>-1.436147355421487</v>
      </c>
      <c r="FA14" s="3">
        <f t="shared" si="41"/>
        <v>1176250716273094.8</v>
      </c>
      <c r="FB14" s="3">
        <f t="shared" si="42"/>
        <v>1.3927784424013201</v>
      </c>
      <c r="FC14" s="3">
        <f t="shared" si="43"/>
        <v>1.3926147567308862</v>
      </c>
      <c r="FD14" s="3">
        <f t="shared" si="44"/>
        <v>-368.9766373264473</v>
      </c>
      <c r="FE14" s="3" t="str">
        <f t="shared" si="45"/>
        <v/>
      </c>
      <c r="FF14" s="3">
        <f t="shared" si="46"/>
        <v>1.436147355421487</v>
      </c>
      <c r="FG14" s="3">
        <f t="shared" si="47"/>
        <v>5.4203973847550841E-3</v>
      </c>
      <c r="FH14" s="3">
        <f t="shared" si="48"/>
        <v>1.3926147567308862</v>
      </c>
      <c r="FI14" s="4">
        <f t="shared" si="49"/>
        <v>0</v>
      </c>
      <c r="FJ14" s="4">
        <f t="shared" si="50"/>
        <v>1.0714285714285714</v>
      </c>
      <c r="FK14" s="4">
        <f t="shared" si="51"/>
        <v>1.3181891673403392</v>
      </c>
      <c r="FL14" s="4">
        <f t="shared" si="52"/>
        <v>1.3841552142279705</v>
      </c>
      <c r="FM14" s="4">
        <f>Tabela13[[#This Row],[V139]]-Tabela13[[#This Row],[V140]]</f>
        <v>-6.5966046887631302E-2</v>
      </c>
      <c r="FN14" s="4">
        <f>Tabela13[[#This Row],[V1]]-Tabela13[[#This Row],[V2]]/2</f>
        <v>-0.66648560564910375</v>
      </c>
      <c r="FO14" s="4">
        <f>Tabela13[[#This Row],[V1]]-Tabela13[[#This Row],[V3]]/2</f>
        <v>-0.6607142857142857</v>
      </c>
      <c r="FP14" s="4">
        <f>Tabela13[[#This Row],[V1]]-Tabela13[[#This Row],[V4]]/2</f>
        <v>8.3514394350896248E-2</v>
      </c>
      <c r="FQ14" s="4">
        <f>Tabela13[[#This Row],[V2]]-Tabela13[[#This Row],[V1]]/2</f>
        <v>1.6008283541553505</v>
      </c>
      <c r="FR14" s="4">
        <f>Tabela13[[#This Row],[V2]]-Tabela13[[#This Row],[V3]]/2</f>
        <v>0.85082835415535041</v>
      </c>
      <c r="FS14" s="4">
        <f>Tabela13[[#This Row],[V2]]-Tabela13[[#This Row],[V4]]/2</f>
        <v>1.5950570342205324</v>
      </c>
      <c r="FT14" s="4">
        <f t="shared" si="53"/>
        <v>-0.58787724313704215</v>
      </c>
      <c r="FU14" s="4">
        <f t="shared" si="54"/>
        <v>-0.58387039566211496</v>
      </c>
      <c r="FV14" s="4">
        <f t="shared" si="55"/>
        <v>8.3321041513061272E-2</v>
      </c>
      <c r="FW14" s="4">
        <f t="shared" si="56"/>
        <v>1.012429608604116</v>
      </c>
      <c r="FX14" s="4">
        <f t="shared" si="57"/>
        <v>0.70497476997582731</v>
      </c>
      <c r="FY14" s="4">
        <f t="shared" si="58"/>
        <v>1.0108054473741865</v>
      </c>
      <c r="FZ14" s="4">
        <f t="shared" si="59"/>
        <v>-105.81790376466759</v>
      </c>
      <c r="GA14" s="4">
        <f t="shared" si="60"/>
        <v>-105.09667121918068</v>
      </c>
      <c r="GB14" s="4">
        <f t="shared" si="61"/>
        <v>14.997787472351028</v>
      </c>
      <c r="GC14" s="4">
        <f t="shared" si="62"/>
        <v>182.23732954874089</v>
      </c>
      <c r="GD14" s="4">
        <f t="shared" si="63"/>
        <v>126.8954585956489</v>
      </c>
      <c r="GE14" s="4">
        <f t="shared" si="64"/>
        <v>181.94498052735358</v>
      </c>
      <c r="GF14" s="4">
        <f>Tabela13[[#This Row],[V1]]-Tabela13[[#This Row],[V2]]/Tabela13[[#This Row],[V2]]</f>
        <v>-0.8214285714285714</v>
      </c>
      <c r="GG14" s="4">
        <f>Tabela13[[#This Row],[V1]]-Tabela13[[#This Row],[V3]]/Tabela13[[#This Row],[V3]]</f>
        <v>-0.8214285714285714</v>
      </c>
      <c r="GH14" s="4">
        <f>Tabela13[[#This Row],[V1]]-Tabela13[[#This Row],[V4]]/Tabela13[[#This Row],[V4]]</f>
        <v>-0.8214285714285714</v>
      </c>
      <c r="GI14" s="4">
        <f>Tabela13[[#This Row],[V2]]-Tabela13[[#This Row],[V1]]/Tabela13[[#This Row],[V1]]</f>
        <v>0.69011406844106471</v>
      </c>
      <c r="GJ14" s="4">
        <f>Tabela13[[#This Row],[V2]]-Tabela13[[#This Row],[V3]]/Tabela13[[#This Row],[V3]]</f>
        <v>0.69011406844106471</v>
      </c>
      <c r="GK14" s="4">
        <f>Tabela13[[#This Row],[V2]]-Tabela13[[#This Row],[V4]]/Tabela13[[#This Row],[V4]]</f>
        <v>0.69011406844106471</v>
      </c>
      <c r="GL14" s="4">
        <f t="shared" si="65"/>
        <v>0.86605104401822264</v>
      </c>
      <c r="GM14" s="4">
        <f t="shared" si="66"/>
        <v>0.93434274850624666</v>
      </c>
      <c r="GN14" s="4">
        <f t="shared" si="67"/>
        <v>0.92690936532958235</v>
      </c>
      <c r="GO14" s="3">
        <f t="shared" si="68"/>
        <v>0</v>
      </c>
      <c r="GP14" s="3">
        <v>100</v>
      </c>
      <c r="GQ14" s="3">
        <f t="shared" si="69"/>
        <v>-1</v>
      </c>
      <c r="GR14" s="3">
        <f t="shared" si="70"/>
        <v>-100</v>
      </c>
      <c r="GS14" s="34">
        <f>COUNTIF($D$2:D13,Tabela13[[#This Row],[HomeTeam]])</f>
        <v>0</v>
      </c>
      <c r="GT14" s="34">
        <f>COUNTIF($E$2:E13,Tabela13[[#This Row],[AwayTeam]])</f>
        <v>0</v>
      </c>
      <c r="GU14" s="3" t="str">
        <f>IFERROR(AVERAGEIFS($AD$2:AD13,$D$2:D13,Tabela13[[#This Row],[HomeTeam]],$GS$2:GS13,"&gt;="&amp;Tabela13[[#This Row],[Contagem_H]]-5),"")</f>
        <v/>
      </c>
      <c r="GV14" s="3" t="str">
        <f>IFERROR(AVERAGEIFS($G$2:G13,$E$2:E13,Tabela13[[#This Row],[AwayTeam]],$GT$2:GT13,"&gt;="&amp;Tabela13[[#This Row],[Contagem_A]]-5),"")</f>
        <v/>
      </c>
      <c r="GW14" s="3" t="str">
        <f>IFERROR(AVERAGEIFS($GQ$2:GQ13,$D$2:D13,Tabela13[[#This Row],[HomeTeam]],$GS$2:GS13,"&gt;="&amp;Tabela13[[#This Row],[Contagem_H]]-5),"")</f>
        <v/>
      </c>
    </row>
    <row r="15" spans="1:211" x14ac:dyDescent="0.25">
      <c r="A15" t="s">
        <v>127</v>
      </c>
      <c r="B15" t="s">
        <v>144</v>
      </c>
      <c r="C15" t="s">
        <v>134</v>
      </c>
      <c r="D15" t="s">
        <v>25</v>
      </c>
      <c r="E15" t="s">
        <v>13</v>
      </c>
      <c r="F15" s="3">
        <v>3</v>
      </c>
      <c r="G15" s="3">
        <v>1</v>
      </c>
      <c r="H15" s="3" t="str">
        <f t="shared" si="71"/>
        <v>H</v>
      </c>
      <c r="I15" s="3">
        <v>1.2</v>
      </c>
      <c r="J15" s="3">
        <v>7.5</v>
      </c>
      <c r="K15" s="3">
        <v>12</v>
      </c>
      <c r="L15" s="3">
        <v>1.25</v>
      </c>
      <c r="M15" s="3">
        <v>4</v>
      </c>
      <c r="N15" s="3">
        <f t="shared" si="0"/>
        <v>4</v>
      </c>
      <c r="O15" s="3">
        <f t="shared" si="1"/>
        <v>3</v>
      </c>
      <c r="P15" s="3">
        <f t="shared" si="2"/>
        <v>0</v>
      </c>
      <c r="Q15" s="3">
        <f t="shared" si="3"/>
        <v>5.0000000000000044E-2</v>
      </c>
      <c r="R15" s="3">
        <f t="shared" si="4"/>
        <v>5.0000000000000044E-2</v>
      </c>
      <c r="S15" s="3">
        <f t="shared" si="5"/>
        <v>1.26</v>
      </c>
      <c r="T15" s="3">
        <f t="shared" si="6"/>
        <v>7.875</v>
      </c>
      <c r="U15" s="3">
        <f t="shared" si="7"/>
        <v>12.600000000000001</v>
      </c>
      <c r="V15" s="3">
        <f t="shared" si="8"/>
        <v>1.3125</v>
      </c>
      <c r="W15" s="3">
        <f t="shared" si="9"/>
        <v>4.2</v>
      </c>
      <c r="X15" s="4">
        <f t="shared" si="10"/>
        <v>0.83333333333333337</v>
      </c>
      <c r="Y15" s="4">
        <f t="shared" si="11"/>
        <v>0.13333333333333333</v>
      </c>
      <c r="Z15" s="4">
        <f t="shared" si="12"/>
        <v>8.3333333333333329E-2</v>
      </c>
      <c r="AA15" s="4">
        <f t="shared" si="13"/>
        <v>0.8</v>
      </c>
      <c r="AB15" s="4">
        <f t="shared" si="14"/>
        <v>0.25</v>
      </c>
      <c r="AC15" s="4">
        <f t="shared" si="15"/>
        <v>1.9166666666666667</v>
      </c>
      <c r="AD15" s="4">
        <f t="shared" si="16"/>
        <v>0.54166666666666663</v>
      </c>
      <c r="AE15" s="4">
        <f t="shared" si="17"/>
        <v>0.91666666666666674</v>
      </c>
      <c r="AF15" s="4">
        <f t="shared" si="18"/>
        <v>1.5416666666666667</v>
      </c>
      <c r="AG15" s="4">
        <f>IFERROR(AVERAGE(Tabela13[[#This Row],[V1]],Tabela13[[#This Row],[V2]]),"")</f>
        <v>1.2291666666666667</v>
      </c>
      <c r="AH15" s="4">
        <f>IFERROR(AVERAGE(Tabela13[[#This Row],[V1]],Tabela13[[#This Row],[V3]]),"")</f>
        <v>1.4166666666666667</v>
      </c>
      <c r="AI15" s="4">
        <f>IFERROR(AVERAGE(Tabela13[[#This Row],[V1]],Tabela13[[#This Row],[V4]]),"")</f>
        <v>1.7291666666666667</v>
      </c>
      <c r="AJ15" s="4">
        <f>IFERROR(AVERAGE(Tabela13[[#This Row],[V2]],Tabela13[[#This Row],[V1]]),"")</f>
        <v>1.2291666666666667</v>
      </c>
      <c r="AK15" s="4">
        <f>IFERROR(AVERAGE(Tabela13[[#This Row],[V2]],Tabela13[[#This Row],[V3]]),"")</f>
        <v>0.72916666666666674</v>
      </c>
      <c r="AL15" s="4">
        <f>IFERROR(AVERAGE(Tabela13[[#This Row],[V2]],Tabela13[[#This Row],[V4]]),"")</f>
        <v>1.0416666666666667</v>
      </c>
      <c r="AM15" s="4">
        <f>IFERROR(AVERAGE(Tabela13[[#This Row],[V3]],Tabela13[[#This Row],[V1]]),"")</f>
        <v>1.4166666666666667</v>
      </c>
      <c r="AN15" s="4">
        <f>IFERROR(AVERAGE(Tabela13[[#This Row],[V3]],Tabela13[[#This Row],[V2]]),"")</f>
        <v>0.72916666666666674</v>
      </c>
      <c r="AO15" s="4">
        <f>IFERROR(AVERAGE(Tabela13[[#This Row],[V3]],Tabela13[[#This Row],[V4]]),"")</f>
        <v>1.2291666666666667</v>
      </c>
      <c r="AP15" s="4">
        <f>IFERROR(AVERAGE(Tabela13[[#This Row],[V4]],Tabela13[[#This Row],[V1]]),"")</f>
        <v>1.7291666666666667</v>
      </c>
      <c r="AQ15" s="4">
        <f>IFERROR(AVERAGE(Tabela13[[#This Row],[V4]],Tabela13[[#This Row],[V2]]),"")</f>
        <v>1.0416666666666667</v>
      </c>
      <c r="AR15" s="4">
        <f>IFERROR(AVERAGE(Tabela13[[#This Row],[V4]],Tabela13[[#This Row],[V3]]),"")</f>
        <v>1.2291666666666667</v>
      </c>
      <c r="AS15" s="4">
        <f>_xlfn.STDEV.S(Tabela13[[#This Row],[V1]:[V2]])</f>
        <v>0.97227182413150282</v>
      </c>
      <c r="AT15" s="4">
        <f>_xlfn.STDEV.S(Tabela13[[#This Row],[V1]],Tabela13[[#This Row],[V3]])</f>
        <v>0.70710678118654757</v>
      </c>
      <c r="AU15" s="4">
        <f>_xlfn.STDEV.S(Tabela13[[#This Row],[V1]],Tabela13[[#This Row],[V4]])</f>
        <v>0.26516504294495702</v>
      </c>
      <c r="AV15" s="4">
        <f>_xlfn.STDEV.S(Tabela13[[#This Row],[V2]],Tabela13[[#This Row],[V1]])</f>
        <v>0.97227182413150282</v>
      </c>
      <c r="AW15" s="4">
        <f>_xlfn.STDEV.S(Tabela13[[#This Row],[V2]],Tabela13[[#This Row],[V3]])</f>
        <v>0.26516504294495491</v>
      </c>
      <c r="AX15" s="4">
        <f>_xlfn.STDEV.S(Tabela13[[#This Row],[V42]],Tabela13[[#This Row],[V44]])</f>
        <v>1.6793786053180504</v>
      </c>
      <c r="AY15" s="4">
        <f>_xlfn.STDEV.S(Tabela13[[#This Row],[V3]],Tabela13[[#This Row],[V1]])</f>
        <v>0.70710678118654757</v>
      </c>
      <c r="AZ15" s="4">
        <f>_xlfn.STDEV.S(Tabela13[[#This Row],[V3]],Tabela13[[#This Row],[V2]])</f>
        <v>0.26516504294495491</v>
      </c>
      <c r="BA15" s="4">
        <f>_xlfn.STDEV.S(Tabela13[[#This Row],[V3]],Tabela13[[#This Row],[V4]])</f>
        <v>0.44194173824159222</v>
      </c>
      <c r="BB15" s="4">
        <f>_xlfn.STDEV.S(Tabela13[[#This Row],[V4]],Tabela13[[#This Row],[V1]])</f>
        <v>0.26516504294495702</v>
      </c>
      <c r="BC15" s="4">
        <f>_xlfn.STDEV.S(Tabela13[[#This Row],[V4]],Tabela13[[#This Row],[V2]])</f>
        <v>0.70710678118654724</v>
      </c>
      <c r="BD15" s="4">
        <f>_xlfn.STDEV.S(Tabela13[[#This Row],[V4]],Tabela13[[#This Row],[V3]])</f>
        <v>0.44194173824159222</v>
      </c>
      <c r="BE15" s="4">
        <f>Tabela13[[#This Row],[V17]]/Tabela13[[#This Row],[V5]]</f>
        <v>0.79100080607308698</v>
      </c>
      <c r="BF15" s="4">
        <f>Tabela13[[#This Row],[V18]]/Tabela13[[#This Row],[V6]]</f>
        <v>0.49913419848462182</v>
      </c>
      <c r="BG15" s="4">
        <f>Tabela13[[#This Row],[V19]]/Tabela13[[#This Row],[V7]]</f>
        <v>0.15334845857057755</v>
      </c>
      <c r="BH15" s="4">
        <f>Tabela13[[#This Row],[V20]]/Tabela13[[#This Row],[V8]]</f>
        <v>0.79100080607308698</v>
      </c>
      <c r="BI15" s="4">
        <f>Tabela13[[#This Row],[V21]]/Tabela13[[#This Row],[V9]]</f>
        <v>0.3636549160387953</v>
      </c>
      <c r="BJ15" s="4">
        <f>Tabela13[[#This Row],[V22]]/Tabela13[[#This Row],[V10]]</f>
        <v>1.6122034611053282</v>
      </c>
      <c r="BK15" s="4">
        <f>Tabela13[[#This Row],[V23]]/Tabela13[[#This Row],[V11]]</f>
        <v>0.49913419848462182</v>
      </c>
      <c r="BL15" s="4">
        <f>Tabela13[[#This Row],[V24]]/Tabela13[[#This Row],[V12]]</f>
        <v>0.3636549160387953</v>
      </c>
      <c r="BM15" s="4">
        <f>Tabela13[[#This Row],[V25]]/Tabela13[[#This Row],[V13]]</f>
        <v>0.3595458209423123</v>
      </c>
      <c r="BN15" s="4">
        <f>Tabela13[[#This Row],[V26]]/Tabela13[[#This Row],[V14]]</f>
        <v>0.15334845857057755</v>
      </c>
      <c r="BO15" s="4">
        <f>Tabela13[[#This Row],[V27]]/Tabela13[[#This Row],[V15]]</f>
        <v>0.67882250993908533</v>
      </c>
      <c r="BP15" s="4">
        <f>Tabela13[[#This Row],[V28]]/Tabela13[[#This Row],[V16]]</f>
        <v>0.3595458209423123</v>
      </c>
      <c r="BQ15" s="4">
        <f>Tabela13[[#This Row],[V1]]-Tabela13[[#This Row],[V2]]</f>
        <v>1.375</v>
      </c>
      <c r="BR15" s="4">
        <f>Tabela13[[#This Row],[V1]]-Tabela13[[#This Row],[V3]]</f>
        <v>1</v>
      </c>
      <c r="BS15" s="4">
        <f>Tabela13[[#This Row],[V1]]-Tabela13[[#This Row],[V4]]</f>
        <v>0.375</v>
      </c>
      <c r="BT15" s="4">
        <f>Tabela13[[#This Row],[V2]]-Tabela13[[#This Row],[V1]]</f>
        <v>-1.375</v>
      </c>
      <c r="BU15" s="4">
        <f>Tabela13[[#This Row],[V2]]-Tabela13[[#This Row],[V3]]</f>
        <v>-0.37500000000000011</v>
      </c>
      <c r="BV15" s="4">
        <f>Tabela13[[#This Row],[V2]]-Tabela13[[#This Row],[V4]]</f>
        <v>-1</v>
      </c>
      <c r="BW15" s="4">
        <f>AVERAGE(Tabela13[[#This Row],[V41]],Tabela13[[#This Row],[V42]])</f>
        <v>1.1875</v>
      </c>
      <c r="BX15" s="4">
        <f>AVERAGE(Tabela13[[#This Row],[V41]],Tabela13[[#This Row],[V43]])</f>
        <v>0.875</v>
      </c>
      <c r="BY15" s="4">
        <f>AVERAGE(Tabela13[[#This Row],[V41]],Tabela13[[#This Row],[V44]])</f>
        <v>0</v>
      </c>
      <c r="BZ15" s="4">
        <f>AVERAGE(Tabela13[[#This Row],[V41]],Tabela13[[#This Row],[V45]])</f>
        <v>0.49999999999999994</v>
      </c>
      <c r="CA15" s="4">
        <f>AVERAGE(Tabela13[[#This Row],[V41]],Tabela13[[#This Row],[V46]])</f>
        <v>0.1875</v>
      </c>
      <c r="CB15" s="4">
        <f>AVERAGE(Tabela13[[#This Row],[V42]],Tabela13[[#This Row],[V41]])</f>
        <v>1.1875</v>
      </c>
      <c r="CC15" s="4">
        <f>AVERAGE(Tabela13[[#This Row],[V42]],Tabela13[[#This Row],[V43]])</f>
        <v>0.6875</v>
      </c>
      <c r="CD15" s="4">
        <f>AVERAGE(Tabela13[[#This Row],[V42]],Tabela13[[#This Row],[V44]])</f>
        <v>-0.1875</v>
      </c>
      <c r="CE15" s="4">
        <f>AVERAGE(Tabela13[[#This Row],[V42]],Tabela13[[#This Row],[V45]])</f>
        <v>0.31249999999999994</v>
      </c>
      <c r="CF15" s="4">
        <f>AVERAGE(Tabela13[[#This Row],[V42]],Tabela13[[#This Row],[V46]])</f>
        <v>0</v>
      </c>
      <c r="CG15" s="4">
        <f>AVERAGE(Tabela13[[#This Row],[V43]],Tabela13[[#This Row],[V41]])</f>
        <v>0.875</v>
      </c>
      <c r="CH15" s="4">
        <f>AVERAGE(Tabela13[[#This Row],[V43]],Tabela13[[#This Row],[V42]])</f>
        <v>0.6875</v>
      </c>
      <c r="CI15" s="4">
        <f>AVERAGE(Tabela13[[#This Row],[V43]],Tabela13[[#This Row],[V44]])</f>
        <v>-0.5</v>
      </c>
      <c r="CJ15" s="4">
        <f>AVERAGE(Tabela13[[#This Row],[V43]],Tabela13[[#This Row],[V45]])</f>
        <v>0</v>
      </c>
      <c r="CK15" s="4">
        <f>AVERAGE(Tabela13[[#This Row],[V43]],Tabela13[[#This Row],[V46]])</f>
        <v>-0.3125</v>
      </c>
      <c r="CL15" s="4">
        <f>AVERAGE(Tabela13[[#This Row],[V44]],Tabela13[[#This Row],[V41]])</f>
        <v>0</v>
      </c>
      <c r="CM15" s="4">
        <f>AVERAGE(Tabela13[[#This Row],[V44]],Tabela13[[#This Row],[V42]])</f>
        <v>-0.1875</v>
      </c>
      <c r="CN15" s="4">
        <f>AVERAGE(Tabela13[[#This Row],[V44]],Tabela13[[#This Row],[V43]])</f>
        <v>-0.5</v>
      </c>
      <c r="CO15" s="4">
        <f>AVERAGE(Tabela13[[#This Row],[V44]],Tabela13[[#This Row],[V45]])</f>
        <v>-0.875</v>
      </c>
      <c r="CP15" s="4">
        <f>AVERAGE(Tabela13[[#This Row],[V44]],Tabela13[[#This Row],[V46]])</f>
        <v>-1.1875</v>
      </c>
      <c r="CQ15" s="4">
        <f>AVERAGE(Tabela13[[#This Row],[V45]],Tabela13[[#This Row],[V41]])</f>
        <v>0.49999999999999994</v>
      </c>
      <c r="CR15" s="4">
        <f>AVERAGE(Tabela13[[#This Row],[V45]],Tabela13[[#This Row],[V42]])</f>
        <v>0.31249999999999994</v>
      </c>
      <c r="CS15" s="4">
        <f>AVERAGE(Tabela13[[#This Row],[V45]],Tabela13[[#This Row],[V43]])</f>
        <v>0</v>
      </c>
      <c r="CT15" s="4">
        <f>AVERAGE(Tabela13[[#This Row],[V45]],Tabela13[[#This Row],[V44]])</f>
        <v>-0.875</v>
      </c>
      <c r="CU15" s="4">
        <f>AVERAGE(Tabela13[[#This Row],[V45]],Tabela13[[#This Row],[V46]])</f>
        <v>-0.6875</v>
      </c>
      <c r="CV15" s="4">
        <f>AVERAGE(Tabela13[[#This Row],[V46]],Tabela13[[#This Row],[V41]])</f>
        <v>0.1875</v>
      </c>
      <c r="CW15" s="4">
        <f>AVERAGE(Tabela13[[#This Row],[V46]],Tabela13[[#This Row],[V42]])</f>
        <v>0</v>
      </c>
      <c r="CX15" s="4">
        <f>AVERAGE(Tabela13[[#This Row],[V46]],Tabela13[[#This Row],[V43]])</f>
        <v>-0.3125</v>
      </c>
      <c r="CY15" s="4">
        <f>AVERAGE(Tabela13[[#This Row],[V46]],Tabela13[[#This Row],[V44]])</f>
        <v>-1.1875</v>
      </c>
      <c r="CZ15" s="4">
        <f>AVERAGE(Tabela13[[#This Row],[V46]],Tabela13[[#This Row],[V45]])</f>
        <v>-0.6875</v>
      </c>
      <c r="DA15" s="3">
        <f>_xlfn.STDEV.S(Tabela13[[#This Row],[V41]],Tabela13[[#This Row],[V42]])</f>
        <v>0.2651650429449553</v>
      </c>
      <c r="DB15" s="3">
        <f>_xlfn.STDEV.S(Tabela13[[#This Row],[V41]],Tabela13[[#This Row],[V43]])</f>
        <v>0.70710678118654757</v>
      </c>
      <c r="DC15" s="3">
        <f>_xlfn.STDEV.S(Tabela13[[#This Row],[V41]],Tabela13[[#This Row],[V44]])</f>
        <v>1.9445436482630056</v>
      </c>
      <c r="DD15" s="3">
        <f>_xlfn.STDEV.S(Tabela13[[#This Row],[V41]],Tabela13[[#This Row],[V45]])</f>
        <v>1.2374368670764582</v>
      </c>
      <c r="DE15" s="3">
        <f>_xlfn.STDEV.S(Tabela13[[#This Row],[V41]],Tabela13[[#This Row],[V46]])</f>
        <v>1.6793786053180504</v>
      </c>
      <c r="DF15" s="3">
        <f>_xlfn.STDEV.S(Tabela13[[#This Row],[V42]],Tabela13[[#This Row],[V41]])</f>
        <v>0.2651650429449553</v>
      </c>
      <c r="DG15" s="3">
        <f>_xlfn.STDEV.S(Tabela13[[#This Row],[V42]],Tabela13[[#This Row],[V43]])</f>
        <v>0.44194173824159222</v>
      </c>
      <c r="DH15" s="3">
        <f>_xlfn.STDEV.S(Tabela13[[#This Row],[V42]],Tabela13[[#This Row],[V44]])</f>
        <v>1.6793786053180504</v>
      </c>
      <c r="DI15" s="3">
        <f>_xlfn.STDEV.S(Tabela13[[#This Row],[V42]],Tabela13[[#This Row],[V45]])</f>
        <v>0.97227182413150282</v>
      </c>
      <c r="DJ15" s="3">
        <f>_xlfn.STDEV.S(Tabela13[[#This Row],[V42]],Tabela13[[#This Row],[V46]])</f>
        <v>1.4142135623730951</v>
      </c>
      <c r="DK15" s="3">
        <f>_xlfn.STDEV.S(Tabela13[[#This Row],[V43]],Tabela13[[#This Row],[V41]])</f>
        <v>0.70710678118654757</v>
      </c>
      <c r="DL15" s="3">
        <f>_xlfn.STDEV.S(Tabela13[[#This Row],[V43]],Tabela13[[#This Row],[V42]])</f>
        <v>0.44194173824159222</v>
      </c>
      <c r="DM15" s="3">
        <f>_xlfn.STDEV.S(Tabela13[[#This Row],[V43]],Tabela13[[#This Row],[V44]])</f>
        <v>1.2374368670764582</v>
      </c>
      <c r="DN15" s="3">
        <f>_xlfn.STDEV.S(Tabela13[[#This Row],[V43]],Tabela13[[#This Row],[V45]])</f>
        <v>0.53033008588991071</v>
      </c>
      <c r="DO15" s="3">
        <f>_xlfn.STDEV.S(Tabela13[[#This Row],[V43]],Tabela13[[#This Row],[V46]])</f>
        <v>0.97227182413150282</v>
      </c>
      <c r="DP15" s="3">
        <f>_xlfn.STDEV.S(Tabela13[[#This Row],[V44]],Tabela13[[#This Row],[V41]])</f>
        <v>1.9445436482630056</v>
      </c>
      <c r="DQ15" s="3">
        <f>_xlfn.STDEV.S(Tabela13[[#This Row],[V44]],Tabela13[[#This Row],[V42]])</f>
        <v>1.6793786053180504</v>
      </c>
      <c r="DR15" s="3">
        <f>_xlfn.STDEV.S(Tabela13[[#This Row],[V44]],Tabela13[[#This Row],[V43]])</f>
        <v>1.2374368670764582</v>
      </c>
      <c r="DS15" s="3">
        <f>_xlfn.STDEV.S(Tabela13[[#This Row],[V44]],Tabela13[[#This Row],[V45]])</f>
        <v>0.70710678118654757</v>
      </c>
      <c r="DT15" s="3">
        <f>_xlfn.STDEV.S(Tabela13[[#This Row],[V44]],Tabela13[[#This Row],[V46]])</f>
        <v>0.2651650429449553</v>
      </c>
      <c r="DU15" s="3">
        <f>_xlfn.STDEV.S(Tabela13[[#This Row],[V45]],Tabela13[[#This Row],[V41]])</f>
        <v>1.2374368670764582</v>
      </c>
      <c r="DV15" s="3">
        <f>_xlfn.STDEV.S(Tabela13[[#This Row],[V45]],Tabela13[[#This Row],[V42]])</f>
        <v>0.97227182413150282</v>
      </c>
      <c r="DW15" s="3">
        <f>_xlfn.STDEV.S(Tabela13[[#This Row],[V45]],Tabela13[[#This Row],[V43]])</f>
        <v>0.53033008588991071</v>
      </c>
      <c r="DX15" s="3">
        <f>_xlfn.STDEV.S(Tabela13[[#This Row],[V45]],Tabela13[[#This Row],[V44]])</f>
        <v>0.70710678118654757</v>
      </c>
      <c r="DY15" s="3">
        <f>_xlfn.STDEV.S(Tabela13[[#This Row],[V45]],Tabela13[[#This Row],[V46]])</f>
        <v>0.44194173824159222</v>
      </c>
      <c r="DZ15" s="3">
        <f>_xlfn.STDEV.S(Tabela13[[#This Row],[V46]],Tabela13[[#This Row],[V41]])</f>
        <v>1.6793786053180504</v>
      </c>
      <c r="EA15" s="3">
        <f>_xlfn.STDEV.S(Tabela13[[#This Row],[V46]],Tabela13[[#This Row],[V42]])</f>
        <v>1.4142135623730951</v>
      </c>
      <c r="EB15" s="3">
        <f>_xlfn.STDEV.S(Tabela13[[#This Row],[V46]],Tabela13[[#This Row],[V43]])</f>
        <v>0.97227182413150282</v>
      </c>
      <c r="EC15" s="3">
        <f>_xlfn.STDEV.S(Tabela13[[#This Row],[V46]],Tabela13[[#This Row],[V44]])</f>
        <v>0.2651650429449553</v>
      </c>
      <c r="ED15" s="3">
        <f>_xlfn.STDEV.S(Tabela13[[#This Row],[V46]],Tabela13[[#This Row],[V45]])</f>
        <v>0.44194173824159222</v>
      </c>
      <c r="EE15" s="3">
        <f t="shared" si="19"/>
        <v>0.22329687826943603</v>
      </c>
      <c r="EF15" s="3">
        <f t="shared" si="20"/>
        <v>0.80812203564176865</v>
      </c>
      <c r="EG15" s="3" t="str">
        <f t="shared" si="21"/>
        <v/>
      </c>
      <c r="EH15" s="3">
        <f t="shared" si="22"/>
        <v>2.4748737341529168</v>
      </c>
      <c r="EI15" s="3">
        <f t="shared" si="23"/>
        <v>8.9566858950296027</v>
      </c>
      <c r="EJ15" s="3">
        <f t="shared" si="24"/>
        <v>0.22329687826943603</v>
      </c>
      <c r="EK15" s="3">
        <f t="shared" si="25"/>
        <v>0.64282434653322507</v>
      </c>
      <c r="EL15" s="3">
        <f t="shared" si="26"/>
        <v>-8.9566858950296027</v>
      </c>
      <c r="EM15" s="3">
        <f t="shared" si="27"/>
        <v>3.1112698372208096</v>
      </c>
      <c r="EN15" s="3" t="str">
        <f t="shared" si="28"/>
        <v/>
      </c>
      <c r="EO15" s="3">
        <f t="shared" si="29"/>
        <v>0.80812203564176865</v>
      </c>
      <c r="EP15" s="3">
        <f t="shared" si="30"/>
        <v>0.64282434653322507</v>
      </c>
      <c r="EQ15" s="3">
        <f t="shared" si="31"/>
        <v>-2.4748737341529163</v>
      </c>
      <c r="ER15" s="3" t="str">
        <f t="shared" si="32"/>
        <v/>
      </c>
      <c r="ES15" s="3" t="str">
        <f t="shared" si="33"/>
        <v/>
      </c>
      <c r="ET15" s="3" t="str">
        <f t="shared" si="34"/>
        <v/>
      </c>
      <c r="EU15" s="3" t="str">
        <f t="shared" si="35"/>
        <v/>
      </c>
      <c r="EV15" s="3">
        <f t="shared" si="36"/>
        <v>-2.4748737341529163</v>
      </c>
      <c r="EW15" s="3">
        <f t="shared" si="37"/>
        <v>-0.80812203564176865</v>
      </c>
      <c r="EX15" s="3">
        <f t="shared" si="38"/>
        <v>-0.22329687826943603</v>
      </c>
      <c r="EY15" s="3">
        <f t="shared" si="39"/>
        <v>2.4748737341529168</v>
      </c>
      <c r="EZ15" s="3">
        <f t="shared" si="40"/>
        <v>3.1112698372208096</v>
      </c>
      <c r="FA15" s="3" t="str">
        <f t="shared" si="41"/>
        <v/>
      </c>
      <c r="FB15" s="3">
        <f t="shared" si="42"/>
        <v>-0.80812203564176865</v>
      </c>
      <c r="FC15" s="3">
        <f t="shared" si="43"/>
        <v>-0.64282434653322507</v>
      </c>
      <c r="FD15" s="3">
        <f t="shared" si="44"/>
        <v>8.9566858950296027</v>
      </c>
      <c r="FE15" s="3" t="str">
        <f t="shared" si="45"/>
        <v/>
      </c>
      <c r="FF15" s="3">
        <f t="shared" si="46"/>
        <v>-3.1112698372208092</v>
      </c>
      <c r="FG15" s="3">
        <f t="shared" si="47"/>
        <v>-0.22329687826943603</v>
      </c>
      <c r="FH15" s="3">
        <f t="shared" si="48"/>
        <v>-0.64282434653322507</v>
      </c>
      <c r="FI15" s="4">
        <f t="shared" si="49"/>
        <v>0.25</v>
      </c>
      <c r="FJ15" s="4">
        <f t="shared" si="50"/>
        <v>0.83333333333333337</v>
      </c>
      <c r="FK15" s="4">
        <f t="shared" si="51"/>
        <v>2.5079365079365079</v>
      </c>
      <c r="FL15" s="4">
        <f t="shared" si="52"/>
        <v>0.36507936507936506</v>
      </c>
      <c r="FM15" s="4">
        <f>Tabela13[[#This Row],[V139]]-Tabela13[[#This Row],[V140]]</f>
        <v>2.1428571428571428</v>
      </c>
      <c r="FN15" s="4">
        <f>Tabela13[[#This Row],[V1]]-Tabela13[[#This Row],[V2]]/2</f>
        <v>1.6458333333333335</v>
      </c>
      <c r="FO15" s="4">
        <f>Tabela13[[#This Row],[V1]]-Tabela13[[#This Row],[V3]]/2</f>
        <v>1.4583333333333335</v>
      </c>
      <c r="FP15" s="4">
        <f>Tabela13[[#This Row],[V1]]-Tabela13[[#This Row],[V4]]/2</f>
        <v>1.1458333333333335</v>
      </c>
      <c r="FQ15" s="4">
        <f>Tabela13[[#This Row],[V2]]-Tabela13[[#This Row],[V1]]/2</f>
        <v>-0.41666666666666674</v>
      </c>
      <c r="FR15" s="4">
        <f>Tabela13[[#This Row],[V2]]-Tabela13[[#This Row],[V3]]/2</f>
        <v>8.3333333333333259E-2</v>
      </c>
      <c r="FS15" s="4">
        <f>Tabela13[[#This Row],[V2]]-Tabela13[[#This Row],[V4]]/2</f>
        <v>-0.22916666666666674</v>
      </c>
      <c r="FT15" s="4">
        <f t="shared" si="53"/>
        <v>1.0248110212891584</v>
      </c>
      <c r="FU15" s="4">
        <f t="shared" si="54"/>
        <v>0.96972257229714742</v>
      </c>
      <c r="FV15" s="4">
        <f t="shared" si="55"/>
        <v>0.85325498625375229</v>
      </c>
      <c r="FW15" s="4">
        <f t="shared" si="56"/>
        <v>-0.39479111969976161</v>
      </c>
      <c r="FX15" s="4">
        <f t="shared" si="57"/>
        <v>8.314123188844115E-2</v>
      </c>
      <c r="FY15" s="4">
        <f t="shared" si="58"/>
        <v>-0.22527677921405537</v>
      </c>
      <c r="FZ15" s="4">
        <f t="shared" si="59"/>
        <v>184.46598383204852</v>
      </c>
      <c r="GA15" s="4">
        <f t="shared" si="60"/>
        <v>174.55006301348655</v>
      </c>
      <c r="GB15" s="4">
        <f t="shared" si="61"/>
        <v>153.58589752567542</v>
      </c>
      <c r="GC15" s="4">
        <f t="shared" si="62"/>
        <v>-71.062401545957087</v>
      </c>
      <c r="GD15" s="4">
        <f t="shared" si="63"/>
        <v>14.965421739919407</v>
      </c>
      <c r="GE15" s="4">
        <f t="shared" si="64"/>
        <v>-40.549820258529962</v>
      </c>
      <c r="GF15" s="4">
        <f>Tabela13[[#This Row],[V1]]-Tabela13[[#This Row],[V2]]/Tabela13[[#This Row],[V2]]</f>
        <v>0.91666666666666674</v>
      </c>
      <c r="GG15" s="4">
        <f>Tabela13[[#This Row],[V1]]-Tabela13[[#This Row],[V3]]/Tabela13[[#This Row],[V3]]</f>
        <v>0.91666666666666674</v>
      </c>
      <c r="GH15" s="4">
        <f>Tabela13[[#This Row],[V1]]-Tabela13[[#This Row],[V4]]/Tabela13[[#This Row],[V4]]</f>
        <v>0.91666666666666674</v>
      </c>
      <c r="GI15" s="4">
        <f>Tabela13[[#This Row],[V2]]-Tabela13[[#This Row],[V1]]/Tabela13[[#This Row],[V1]]</f>
        <v>-0.45833333333333337</v>
      </c>
      <c r="GJ15" s="4">
        <f>Tabela13[[#This Row],[V2]]-Tabela13[[#This Row],[V3]]/Tabela13[[#This Row],[V3]]</f>
        <v>-0.45833333333333337</v>
      </c>
      <c r="GK15" s="4">
        <f>Tabela13[[#This Row],[V2]]-Tabela13[[#This Row],[V4]]/Tabela13[[#This Row],[V4]]</f>
        <v>-0.45833333333333337</v>
      </c>
      <c r="GL15" s="4">
        <f t="shared" si="65"/>
        <v>0.61661035778953088</v>
      </c>
      <c r="GM15" s="4">
        <f t="shared" si="66"/>
        <v>1.2291666666666667</v>
      </c>
      <c r="GN15" s="4">
        <f t="shared" si="67"/>
        <v>0.50164910464233015</v>
      </c>
      <c r="GO15" s="3">
        <f t="shared" si="68"/>
        <v>1</v>
      </c>
      <c r="GP15" s="3">
        <v>100</v>
      </c>
      <c r="GQ15" s="3">
        <f t="shared" si="69"/>
        <v>0.19999999999999996</v>
      </c>
      <c r="GR15" s="3">
        <f t="shared" si="70"/>
        <v>19.999999999999996</v>
      </c>
      <c r="GS15" s="34">
        <f>COUNTIF($D$2:D14,Tabela13[[#This Row],[HomeTeam]])</f>
        <v>0</v>
      </c>
      <c r="GT15" s="34">
        <f>COUNTIF($E$2:E14,Tabela13[[#This Row],[AwayTeam]])</f>
        <v>0</v>
      </c>
      <c r="GU15" s="3" t="str">
        <f>IFERROR(AVERAGEIFS($AD$2:AD14,$D$2:D14,Tabela13[[#This Row],[HomeTeam]],$GS$2:GS14,"&gt;="&amp;Tabela13[[#This Row],[Contagem_H]]-5),"")</f>
        <v/>
      </c>
      <c r="GV15" s="3" t="str">
        <f>IFERROR(AVERAGEIFS($G$2:G14,$E$2:E14,Tabela13[[#This Row],[AwayTeam]],$GT$2:GT14,"&gt;="&amp;Tabela13[[#This Row],[Contagem_A]]-5),"")</f>
        <v/>
      </c>
      <c r="GW15" s="3" t="str">
        <f>IFERROR(AVERAGEIFS($GQ$2:GQ14,$D$2:D14,Tabela13[[#This Row],[HomeTeam]],$GS$2:GS14,"&gt;="&amp;Tabela13[[#This Row],[Contagem_H]]-5),"")</f>
        <v/>
      </c>
    </row>
    <row r="16" spans="1:211" x14ac:dyDescent="0.25">
      <c r="A16" t="s">
        <v>127</v>
      </c>
      <c r="B16" t="s">
        <v>144</v>
      </c>
      <c r="C16" t="s">
        <v>134</v>
      </c>
      <c r="D16" t="s">
        <v>26</v>
      </c>
      <c r="E16" t="s">
        <v>15</v>
      </c>
      <c r="F16" s="3">
        <v>1</v>
      </c>
      <c r="G16" s="3">
        <v>4</v>
      </c>
      <c r="H16" s="3" t="str">
        <f t="shared" si="71"/>
        <v>A</v>
      </c>
      <c r="I16" s="3">
        <v>4.2</v>
      </c>
      <c r="J16" s="3">
        <v>4</v>
      </c>
      <c r="K16" s="3">
        <v>1.8</v>
      </c>
      <c r="L16" s="3">
        <v>1.53</v>
      </c>
      <c r="M16" s="3">
        <v>2.5</v>
      </c>
      <c r="N16" s="3">
        <f t="shared" si="0"/>
        <v>5</v>
      </c>
      <c r="O16" s="3">
        <f t="shared" si="1"/>
        <v>0</v>
      </c>
      <c r="P16" s="3">
        <f t="shared" si="2"/>
        <v>3</v>
      </c>
      <c r="Q16" s="3">
        <f t="shared" si="3"/>
        <v>4.3650793650793718E-2</v>
      </c>
      <c r="R16" s="3">
        <f t="shared" si="4"/>
        <v>5.3594771241830097E-2</v>
      </c>
      <c r="S16" s="3">
        <f t="shared" si="5"/>
        <v>4.3833333333333337</v>
      </c>
      <c r="T16" s="3">
        <f t="shared" si="6"/>
        <v>4.1746031746031749</v>
      </c>
      <c r="U16" s="3">
        <f t="shared" si="7"/>
        <v>1.8785714285714288</v>
      </c>
      <c r="V16" s="3">
        <f t="shared" si="8"/>
        <v>1.5967857142857145</v>
      </c>
      <c r="W16" s="3">
        <f t="shared" si="9"/>
        <v>2.6091269841269842</v>
      </c>
      <c r="X16" s="4">
        <f t="shared" si="10"/>
        <v>0.23809523809523808</v>
      </c>
      <c r="Y16" s="4">
        <f t="shared" si="11"/>
        <v>0.25</v>
      </c>
      <c r="Z16" s="4">
        <f t="shared" si="12"/>
        <v>0.55555555555555558</v>
      </c>
      <c r="AA16" s="4">
        <f t="shared" si="13"/>
        <v>0.65359477124183007</v>
      </c>
      <c r="AB16" s="4">
        <f t="shared" si="14"/>
        <v>0.4</v>
      </c>
      <c r="AC16" s="4">
        <f t="shared" si="15"/>
        <v>0.61904761904761907</v>
      </c>
      <c r="AD16" s="4">
        <f t="shared" si="16"/>
        <v>2.2777777777777777</v>
      </c>
      <c r="AE16" s="4">
        <f t="shared" si="17"/>
        <v>2.1190476190476191</v>
      </c>
      <c r="AF16" s="4">
        <f t="shared" si="18"/>
        <v>0.77777777777777779</v>
      </c>
      <c r="AG16" s="4">
        <f>IFERROR(AVERAGE(Tabela13[[#This Row],[V1]],Tabela13[[#This Row],[V2]]),"")</f>
        <v>1.4484126984126984</v>
      </c>
      <c r="AH16" s="4">
        <f>IFERROR(AVERAGE(Tabela13[[#This Row],[V1]],Tabela13[[#This Row],[V3]]),"")</f>
        <v>1.3690476190476191</v>
      </c>
      <c r="AI16" s="4">
        <f>IFERROR(AVERAGE(Tabela13[[#This Row],[V1]],Tabela13[[#This Row],[V4]]),"")</f>
        <v>0.69841269841269837</v>
      </c>
      <c r="AJ16" s="4">
        <f>IFERROR(AVERAGE(Tabela13[[#This Row],[V2]],Tabela13[[#This Row],[V1]]),"")</f>
        <v>1.4484126984126984</v>
      </c>
      <c r="AK16" s="4">
        <f>IFERROR(AVERAGE(Tabela13[[#This Row],[V2]],Tabela13[[#This Row],[V3]]),"")</f>
        <v>2.1984126984126986</v>
      </c>
      <c r="AL16" s="4">
        <f>IFERROR(AVERAGE(Tabela13[[#This Row],[V2]],Tabela13[[#This Row],[V4]]),"")</f>
        <v>1.5277777777777777</v>
      </c>
      <c r="AM16" s="4">
        <f>IFERROR(AVERAGE(Tabela13[[#This Row],[V3]],Tabela13[[#This Row],[V1]]),"")</f>
        <v>1.3690476190476191</v>
      </c>
      <c r="AN16" s="4">
        <f>IFERROR(AVERAGE(Tabela13[[#This Row],[V3]],Tabela13[[#This Row],[V2]]),"")</f>
        <v>2.1984126984126986</v>
      </c>
      <c r="AO16" s="4">
        <f>IFERROR(AVERAGE(Tabela13[[#This Row],[V3]],Tabela13[[#This Row],[V4]]),"")</f>
        <v>1.4484126984126984</v>
      </c>
      <c r="AP16" s="4">
        <f>IFERROR(AVERAGE(Tabela13[[#This Row],[V4]],Tabela13[[#This Row],[V1]]),"")</f>
        <v>0.69841269841269837</v>
      </c>
      <c r="AQ16" s="4">
        <f>IFERROR(AVERAGE(Tabela13[[#This Row],[V4]],Tabela13[[#This Row],[V2]]),"")</f>
        <v>1.5277777777777777</v>
      </c>
      <c r="AR16" s="4">
        <f>IFERROR(AVERAGE(Tabela13[[#This Row],[V4]],Tabela13[[#This Row],[V3]]),"")</f>
        <v>1.4484126984126984</v>
      </c>
      <c r="AS16" s="4">
        <f>_xlfn.STDEV.S(Tabela13[[#This Row],[V1]:[V2]])</f>
        <v>1.1728993433967334</v>
      </c>
      <c r="AT16" s="4">
        <f>_xlfn.STDEV.S(Tabela13[[#This Row],[V1]],Tabela13[[#This Row],[V3]])</f>
        <v>1.0606601717798212</v>
      </c>
      <c r="AU16" s="4">
        <f>_xlfn.STDEV.S(Tabela13[[#This Row],[V1]],Tabela13[[#This Row],[V4]])</f>
        <v>0.11223917161691301</v>
      </c>
      <c r="AV16" s="4">
        <f>_xlfn.STDEV.S(Tabela13[[#This Row],[V2]],Tabela13[[#This Row],[V1]])</f>
        <v>1.1728993433967334</v>
      </c>
      <c r="AW16" s="4">
        <f>_xlfn.STDEV.S(Tabela13[[#This Row],[V2]],Tabela13[[#This Row],[V3]])</f>
        <v>0.11223917161691221</v>
      </c>
      <c r="AX16" s="4">
        <f>_xlfn.STDEV.S(Tabela13[[#This Row],[V42]],Tabela13[[#This Row],[V44]])</f>
        <v>2.2335595151765548</v>
      </c>
      <c r="AY16" s="4">
        <f>_xlfn.STDEV.S(Tabela13[[#This Row],[V3]],Tabela13[[#This Row],[V1]])</f>
        <v>1.0606601717798212</v>
      </c>
      <c r="AZ16" s="4">
        <f>_xlfn.STDEV.S(Tabela13[[#This Row],[V3]],Tabela13[[#This Row],[V2]])</f>
        <v>0.11223917161691221</v>
      </c>
      <c r="BA16" s="4">
        <f>_xlfn.STDEV.S(Tabela13[[#This Row],[V3]],Tabela13[[#This Row],[V4]])</f>
        <v>0.9484210001629092</v>
      </c>
      <c r="BB16" s="4">
        <f>_xlfn.STDEV.S(Tabela13[[#This Row],[V4]],Tabela13[[#This Row],[V1]])</f>
        <v>0.11223917161691301</v>
      </c>
      <c r="BC16" s="4">
        <f>_xlfn.STDEV.S(Tabela13[[#This Row],[V4]],Tabela13[[#This Row],[V2]])</f>
        <v>1.0606601717798212</v>
      </c>
      <c r="BD16" s="4">
        <f>_xlfn.STDEV.S(Tabela13[[#This Row],[V4]],Tabela13[[#This Row],[V3]])</f>
        <v>0.9484210001629092</v>
      </c>
      <c r="BE16" s="4">
        <f>Tabela13[[#This Row],[V17]]/Tabela13[[#This Row],[V5]]</f>
        <v>0.80978256037253926</v>
      </c>
      <c r="BF16" s="4">
        <f>Tabela13[[#This Row],[V18]]/Tabela13[[#This Row],[V6]]</f>
        <v>0.77474308199569542</v>
      </c>
      <c r="BG16" s="4">
        <f>Tabela13[[#This Row],[V19]]/Tabela13[[#This Row],[V7]]</f>
        <v>0.16070608663330727</v>
      </c>
      <c r="BH16" s="4">
        <f>Tabela13[[#This Row],[V20]]/Tabela13[[#This Row],[V8]]</f>
        <v>0.80978256037253926</v>
      </c>
      <c r="BI16" s="4">
        <f>Tabela13[[#This Row],[V21]]/Tabela13[[#This Row],[V9]]</f>
        <v>5.1054641240905911E-2</v>
      </c>
      <c r="BJ16" s="4">
        <f>Tabela13[[#This Row],[V22]]/Tabela13[[#This Row],[V10]]</f>
        <v>1.4619662281155632</v>
      </c>
      <c r="BK16" s="4">
        <f>Tabela13[[#This Row],[V23]]/Tabela13[[#This Row],[V11]]</f>
        <v>0.77474308199569542</v>
      </c>
      <c r="BL16" s="4">
        <f>Tabela13[[#This Row],[V24]]/Tabela13[[#This Row],[V12]]</f>
        <v>5.1054641240905911E-2</v>
      </c>
      <c r="BM16" s="4">
        <f>Tabela13[[#This Row],[V25]]/Tabela13[[#This Row],[V13]]</f>
        <v>0.65480025216726878</v>
      </c>
      <c r="BN16" s="4">
        <f>Tabela13[[#This Row],[V26]]/Tabela13[[#This Row],[V14]]</f>
        <v>0.16070608663330727</v>
      </c>
      <c r="BO16" s="4">
        <f>Tabela13[[#This Row],[V27]]/Tabela13[[#This Row],[V15]]</f>
        <v>0.69425029425588303</v>
      </c>
      <c r="BP16" s="4">
        <f>Tabela13[[#This Row],[V28]]/Tabela13[[#This Row],[V16]]</f>
        <v>0.65480025216726878</v>
      </c>
      <c r="BQ16" s="4">
        <f>Tabela13[[#This Row],[V1]]-Tabela13[[#This Row],[V2]]</f>
        <v>-1.6587301587301586</v>
      </c>
      <c r="BR16" s="4">
        <f>Tabela13[[#This Row],[V1]]-Tabela13[[#This Row],[V3]]</f>
        <v>-1.5</v>
      </c>
      <c r="BS16" s="4">
        <f>Tabela13[[#This Row],[V1]]-Tabela13[[#This Row],[V4]]</f>
        <v>-0.15873015873015872</v>
      </c>
      <c r="BT16" s="4">
        <f>Tabela13[[#This Row],[V2]]-Tabela13[[#This Row],[V1]]</f>
        <v>1.6587301587301586</v>
      </c>
      <c r="BU16" s="4">
        <f>Tabela13[[#This Row],[V2]]-Tabela13[[#This Row],[V3]]</f>
        <v>0.15873015873015861</v>
      </c>
      <c r="BV16" s="4">
        <f>Tabela13[[#This Row],[V2]]-Tabela13[[#This Row],[V4]]</f>
        <v>1.5</v>
      </c>
      <c r="BW16" s="4">
        <f>AVERAGE(Tabela13[[#This Row],[V41]],Tabela13[[#This Row],[V42]])</f>
        <v>-1.5793650793650793</v>
      </c>
      <c r="BX16" s="4">
        <f>AVERAGE(Tabela13[[#This Row],[V41]],Tabela13[[#This Row],[V43]])</f>
        <v>-0.90873015873015861</v>
      </c>
      <c r="BY16" s="4">
        <f>AVERAGE(Tabela13[[#This Row],[V41]],Tabela13[[#This Row],[V44]])</f>
        <v>0</v>
      </c>
      <c r="BZ16" s="4">
        <f>AVERAGE(Tabela13[[#This Row],[V41]],Tabela13[[#This Row],[V45]])</f>
        <v>-0.75</v>
      </c>
      <c r="CA16" s="4">
        <f>AVERAGE(Tabela13[[#This Row],[V41]],Tabela13[[#This Row],[V46]])</f>
        <v>-7.9365079365079305E-2</v>
      </c>
      <c r="CB16" s="4">
        <f>AVERAGE(Tabela13[[#This Row],[V42]],Tabela13[[#This Row],[V41]])</f>
        <v>-1.5793650793650793</v>
      </c>
      <c r="CC16" s="4">
        <f>AVERAGE(Tabela13[[#This Row],[V42]],Tabela13[[#This Row],[V43]])</f>
        <v>-0.82936507936507931</v>
      </c>
      <c r="CD16" s="4">
        <f>AVERAGE(Tabela13[[#This Row],[V42]],Tabela13[[#This Row],[V44]])</f>
        <v>7.9365079365079305E-2</v>
      </c>
      <c r="CE16" s="4">
        <f>AVERAGE(Tabela13[[#This Row],[V42]],Tabela13[[#This Row],[V45]])</f>
        <v>-0.67063492063492069</v>
      </c>
      <c r="CF16" s="4">
        <f>AVERAGE(Tabela13[[#This Row],[V42]],Tabela13[[#This Row],[V46]])</f>
        <v>0</v>
      </c>
      <c r="CG16" s="4">
        <f>AVERAGE(Tabela13[[#This Row],[V43]],Tabela13[[#This Row],[V41]])</f>
        <v>-0.90873015873015861</v>
      </c>
      <c r="CH16" s="4">
        <f>AVERAGE(Tabela13[[#This Row],[V43]],Tabela13[[#This Row],[V42]])</f>
        <v>-0.82936507936507931</v>
      </c>
      <c r="CI16" s="4">
        <f>AVERAGE(Tabela13[[#This Row],[V43]],Tabela13[[#This Row],[V44]])</f>
        <v>0.75</v>
      </c>
      <c r="CJ16" s="4">
        <f>AVERAGE(Tabela13[[#This Row],[V43]],Tabela13[[#This Row],[V45]])</f>
        <v>0</v>
      </c>
      <c r="CK16" s="4">
        <f>AVERAGE(Tabela13[[#This Row],[V43]],Tabela13[[#This Row],[V46]])</f>
        <v>0.67063492063492069</v>
      </c>
      <c r="CL16" s="4">
        <f>AVERAGE(Tabela13[[#This Row],[V44]],Tabela13[[#This Row],[V41]])</f>
        <v>0</v>
      </c>
      <c r="CM16" s="4">
        <f>AVERAGE(Tabela13[[#This Row],[V44]],Tabela13[[#This Row],[V42]])</f>
        <v>7.9365079365079305E-2</v>
      </c>
      <c r="CN16" s="4">
        <f>AVERAGE(Tabela13[[#This Row],[V44]],Tabela13[[#This Row],[V43]])</f>
        <v>0.75</v>
      </c>
      <c r="CO16" s="4">
        <f>AVERAGE(Tabela13[[#This Row],[V44]],Tabela13[[#This Row],[V45]])</f>
        <v>0.90873015873015861</v>
      </c>
      <c r="CP16" s="4">
        <f>AVERAGE(Tabela13[[#This Row],[V44]],Tabela13[[#This Row],[V46]])</f>
        <v>1.5793650793650793</v>
      </c>
      <c r="CQ16" s="4">
        <f>AVERAGE(Tabela13[[#This Row],[V45]],Tabela13[[#This Row],[V41]])</f>
        <v>-0.75</v>
      </c>
      <c r="CR16" s="4">
        <f>AVERAGE(Tabela13[[#This Row],[V45]],Tabela13[[#This Row],[V42]])</f>
        <v>-0.67063492063492069</v>
      </c>
      <c r="CS16" s="4">
        <f>AVERAGE(Tabela13[[#This Row],[V45]],Tabela13[[#This Row],[V43]])</f>
        <v>0</v>
      </c>
      <c r="CT16" s="4">
        <f>AVERAGE(Tabela13[[#This Row],[V45]],Tabela13[[#This Row],[V44]])</f>
        <v>0.90873015873015861</v>
      </c>
      <c r="CU16" s="4">
        <f>AVERAGE(Tabela13[[#This Row],[V45]],Tabela13[[#This Row],[V46]])</f>
        <v>0.82936507936507931</v>
      </c>
      <c r="CV16" s="4">
        <f>AVERAGE(Tabela13[[#This Row],[V46]],Tabela13[[#This Row],[V41]])</f>
        <v>-7.9365079365079305E-2</v>
      </c>
      <c r="CW16" s="4">
        <f>AVERAGE(Tabela13[[#This Row],[V46]],Tabela13[[#This Row],[V42]])</f>
        <v>0</v>
      </c>
      <c r="CX16" s="4">
        <f>AVERAGE(Tabela13[[#This Row],[V46]],Tabela13[[#This Row],[V43]])</f>
        <v>0.67063492063492069</v>
      </c>
      <c r="CY16" s="4">
        <f>AVERAGE(Tabela13[[#This Row],[V46]],Tabela13[[#This Row],[V44]])</f>
        <v>1.5793650793650793</v>
      </c>
      <c r="CZ16" s="4">
        <f>AVERAGE(Tabela13[[#This Row],[V46]],Tabela13[[#This Row],[V45]])</f>
        <v>0.82936507936507931</v>
      </c>
      <c r="DA16" s="3">
        <f>_xlfn.STDEV.S(Tabela13[[#This Row],[V41]],Tabela13[[#This Row],[V42]])</f>
        <v>0.11223917161691221</v>
      </c>
      <c r="DB16" s="3">
        <f>_xlfn.STDEV.S(Tabela13[[#This Row],[V41]],Tabela13[[#This Row],[V43]])</f>
        <v>1.0606601717798214</v>
      </c>
      <c r="DC16" s="3">
        <f>_xlfn.STDEV.S(Tabela13[[#This Row],[V41]],Tabela13[[#This Row],[V44]])</f>
        <v>2.3457986867934673</v>
      </c>
      <c r="DD16" s="3">
        <f>_xlfn.STDEV.S(Tabela13[[#This Row],[V41]],Tabela13[[#This Row],[V45]])</f>
        <v>1.2851385150136458</v>
      </c>
      <c r="DE16" s="3">
        <f>_xlfn.STDEV.S(Tabela13[[#This Row],[V41]],Tabela13[[#This Row],[V46]])</f>
        <v>2.2335595151765548</v>
      </c>
      <c r="DF16" s="3">
        <f>_xlfn.STDEV.S(Tabela13[[#This Row],[V42]],Tabela13[[#This Row],[V41]])</f>
        <v>0.11223917161691221</v>
      </c>
      <c r="DG16" s="3">
        <f>_xlfn.STDEV.S(Tabela13[[#This Row],[V42]],Tabela13[[#This Row],[V43]])</f>
        <v>0.94842100016290909</v>
      </c>
      <c r="DH16" s="3">
        <f>_xlfn.STDEV.S(Tabela13[[#This Row],[V42]],Tabela13[[#This Row],[V44]])</f>
        <v>2.2335595151765548</v>
      </c>
      <c r="DI16" s="3">
        <f>_xlfn.STDEV.S(Tabela13[[#This Row],[V42]],Tabela13[[#This Row],[V45]])</f>
        <v>1.1728993433967336</v>
      </c>
      <c r="DJ16" s="3">
        <f>_xlfn.STDEV.S(Tabela13[[#This Row],[V42]],Tabela13[[#This Row],[V46]])</f>
        <v>2.1213203435596424</v>
      </c>
      <c r="DK16" s="3">
        <f>_xlfn.STDEV.S(Tabela13[[#This Row],[V43]],Tabela13[[#This Row],[V41]])</f>
        <v>1.0606601717798214</v>
      </c>
      <c r="DL16" s="3">
        <f>_xlfn.STDEV.S(Tabela13[[#This Row],[V43]],Tabela13[[#This Row],[V42]])</f>
        <v>0.94842100016290909</v>
      </c>
      <c r="DM16" s="3">
        <f>_xlfn.STDEV.S(Tabela13[[#This Row],[V43]],Tabela13[[#This Row],[V44]])</f>
        <v>1.2851385150136458</v>
      </c>
      <c r="DN16" s="3">
        <f>_xlfn.STDEV.S(Tabela13[[#This Row],[V43]],Tabela13[[#This Row],[V45]])</f>
        <v>0.22447834323382451</v>
      </c>
      <c r="DO16" s="3">
        <f>_xlfn.STDEV.S(Tabela13[[#This Row],[V43]],Tabela13[[#This Row],[V46]])</f>
        <v>1.1728993433967336</v>
      </c>
      <c r="DP16" s="3">
        <f>_xlfn.STDEV.S(Tabela13[[#This Row],[V44]],Tabela13[[#This Row],[V41]])</f>
        <v>2.3457986867934673</v>
      </c>
      <c r="DQ16" s="3">
        <f>_xlfn.STDEV.S(Tabela13[[#This Row],[V44]],Tabela13[[#This Row],[V42]])</f>
        <v>2.2335595151765548</v>
      </c>
      <c r="DR16" s="3">
        <f>_xlfn.STDEV.S(Tabela13[[#This Row],[V44]],Tabela13[[#This Row],[V43]])</f>
        <v>1.2851385150136458</v>
      </c>
      <c r="DS16" s="3">
        <f>_xlfn.STDEV.S(Tabela13[[#This Row],[V44]],Tabela13[[#This Row],[V45]])</f>
        <v>1.0606601717798214</v>
      </c>
      <c r="DT16" s="3">
        <f>_xlfn.STDEV.S(Tabela13[[#This Row],[V44]],Tabela13[[#This Row],[V46]])</f>
        <v>0.11223917161691221</v>
      </c>
      <c r="DU16" s="3">
        <f>_xlfn.STDEV.S(Tabela13[[#This Row],[V45]],Tabela13[[#This Row],[V41]])</f>
        <v>1.2851385150136458</v>
      </c>
      <c r="DV16" s="3">
        <f>_xlfn.STDEV.S(Tabela13[[#This Row],[V45]],Tabela13[[#This Row],[V42]])</f>
        <v>1.1728993433967336</v>
      </c>
      <c r="DW16" s="3">
        <f>_xlfn.STDEV.S(Tabela13[[#This Row],[V45]],Tabela13[[#This Row],[V43]])</f>
        <v>0.22447834323382451</v>
      </c>
      <c r="DX16" s="3">
        <f>_xlfn.STDEV.S(Tabela13[[#This Row],[V45]],Tabela13[[#This Row],[V44]])</f>
        <v>1.0606601717798214</v>
      </c>
      <c r="DY16" s="3">
        <f>_xlfn.STDEV.S(Tabela13[[#This Row],[V45]],Tabela13[[#This Row],[V46]])</f>
        <v>0.94842100016290909</v>
      </c>
      <c r="DZ16" s="3">
        <f>_xlfn.STDEV.S(Tabela13[[#This Row],[V46]],Tabela13[[#This Row],[V41]])</f>
        <v>2.2335595151765548</v>
      </c>
      <c r="EA16" s="3">
        <f>_xlfn.STDEV.S(Tabela13[[#This Row],[V46]],Tabela13[[#This Row],[V42]])</f>
        <v>2.1213203435596424</v>
      </c>
      <c r="EB16" s="3">
        <f>_xlfn.STDEV.S(Tabela13[[#This Row],[V46]],Tabela13[[#This Row],[V43]])</f>
        <v>1.1728993433967336</v>
      </c>
      <c r="EC16" s="3">
        <f>_xlfn.STDEV.S(Tabela13[[#This Row],[V46]],Tabela13[[#This Row],[V44]])</f>
        <v>0.11223917161691221</v>
      </c>
      <c r="ED16" s="3">
        <f>_xlfn.STDEV.S(Tabela13[[#This Row],[V46]],Tabela13[[#This Row],[V45]])</f>
        <v>0.94842100016290909</v>
      </c>
      <c r="EE16" s="3">
        <f t="shared" si="19"/>
        <v>-7.1066008159451952E-2</v>
      </c>
      <c r="EF16" s="3">
        <f t="shared" si="20"/>
        <v>-1.1671893593384937</v>
      </c>
      <c r="EG16" s="3" t="str">
        <f t="shared" si="21"/>
        <v/>
      </c>
      <c r="EH16" s="3">
        <f t="shared" si="22"/>
        <v>-1.7135180200181945</v>
      </c>
      <c r="EI16" s="3">
        <f t="shared" si="23"/>
        <v>-28.142849891224611</v>
      </c>
      <c r="EJ16" s="3">
        <f t="shared" si="24"/>
        <v>-7.1066008159451952E-2</v>
      </c>
      <c r="EK16" s="3">
        <f t="shared" si="25"/>
        <v>-1.1435506796222636</v>
      </c>
      <c r="EL16" s="3">
        <f t="shared" si="26"/>
        <v>28.142849891224611</v>
      </c>
      <c r="EM16" s="3">
        <f t="shared" si="27"/>
        <v>-1.7489386658933541</v>
      </c>
      <c r="EN16" s="3" t="str">
        <f t="shared" si="28"/>
        <v/>
      </c>
      <c r="EO16" s="3">
        <f t="shared" si="29"/>
        <v>-1.1671893593384937</v>
      </c>
      <c r="EP16" s="3">
        <f t="shared" si="30"/>
        <v>-1.1435506796222636</v>
      </c>
      <c r="EQ16" s="3">
        <f t="shared" si="31"/>
        <v>1.7135180200181945</v>
      </c>
      <c r="ER16" s="3" t="str">
        <f t="shared" si="32"/>
        <v/>
      </c>
      <c r="ES16" s="3" t="str">
        <f t="shared" si="33"/>
        <v/>
      </c>
      <c r="ET16" s="3" t="str">
        <f t="shared" si="34"/>
        <v/>
      </c>
      <c r="EU16" s="3" t="str">
        <f t="shared" si="35"/>
        <v/>
      </c>
      <c r="EV16" s="3">
        <f t="shared" si="36"/>
        <v>1.7135180200181945</v>
      </c>
      <c r="EW16" s="3">
        <f t="shared" si="37"/>
        <v>1.1671893593384937</v>
      </c>
      <c r="EX16" s="3">
        <f t="shared" si="38"/>
        <v>7.1066008159451952E-2</v>
      </c>
      <c r="EY16" s="3">
        <f t="shared" si="39"/>
        <v>-1.7135180200181945</v>
      </c>
      <c r="EZ16" s="3">
        <f t="shared" si="40"/>
        <v>-1.7489386658933541</v>
      </c>
      <c r="FA16" s="3" t="str">
        <f t="shared" si="41"/>
        <v/>
      </c>
      <c r="FB16" s="3">
        <f t="shared" si="42"/>
        <v>1.1671893593384937</v>
      </c>
      <c r="FC16" s="3">
        <f t="shared" si="43"/>
        <v>1.1435506796222636</v>
      </c>
      <c r="FD16" s="3">
        <f t="shared" si="44"/>
        <v>-28.142849891224611</v>
      </c>
      <c r="FE16" s="3" t="str">
        <f t="shared" si="45"/>
        <v/>
      </c>
      <c r="FF16" s="3">
        <f t="shared" si="46"/>
        <v>1.7489386658933541</v>
      </c>
      <c r="FG16" s="3">
        <f t="shared" si="47"/>
        <v>7.1066008159451952E-2</v>
      </c>
      <c r="FH16" s="3">
        <f t="shared" si="48"/>
        <v>1.1435506796222636</v>
      </c>
      <c r="FI16" s="4">
        <f t="shared" si="49"/>
        <v>0.55555555555555558</v>
      </c>
      <c r="FJ16" s="4">
        <f t="shared" si="50"/>
        <v>0.95238095238095233</v>
      </c>
      <c r="FK16" s="4">
        <f t="shared" si="51"/>
        <v>0.92395437262357416</v>
      </c>
      <c r="FL16" s="4">
        <f t="shared" si="52"/>
        <v>1.836501901140684</v>
      </c>
      <c r="FM16" s="4">
        <f>Tabela13[[#This Row],[V139]]-Tabela13[[#This Row],[V140]]</f>
        <v>-0.91254752851710985</v>
      </c>
      <c r="FN16" s="4">
        <f>Tabela13[[#This Row],[V1]]-Tabela13[[#This Row],[V2]]/2</f>
        <v>-0.51984126984126977</v>
      </c>
      <c r="FO16" s="4">
        <f>Tabela13[[#This Row],[V1]]-Tabela13[[#This Row],[V3]]/2</f>
        <v>-0.44047619047619047</v>
      </c>
      <c r="FP16" s="4">
        <f>Tabela13[[#This Row],[V1]]-Tabela13[[#This Row],[V4]]/2</f>
        <v>0.23015873015873017</v>
      </c>
      <c r="FQ16" s="4">
        <f>Tabela13[[#This Row],[V2]]-Tabela13[[#This Row],[V1]]/2</f>
        <v>1.9682539682539681</v>
      </c>
      <c r="FR16" s="4">
        <f>Tabela13[[#This Row],[V2]]-Tabela13[[#This Row],[V3]]/2</f>
        <v>1.2182539682539681</v>
      </c>
      <c r="FS16" s="4">
        <f>Tabela13[[#This Row],[V2]]-Tabela13[[#This Row],[V4]]/2</f>
        <v>1.8888888888888888</v>
      </c>
      <c r="FT16" s="4">
        <f t="shared" si="53"/>
        <v>-0.47939433885067489</v>
      </c>
      <c r="FU16" s="4">
        <f t="shared" si="54"/>
        <v>-0.41490575769087451</v>
      </c>
      <c r="FV16" s="4">
        <f t="shared" si="55"/>
        <v>0.22621913797389823</v>
      </c>
      <c r="FW16" s="4">
        <f t="shared" si="56"/>
        <v>1.1007179382764896</v>
      </c>
      <c r="FX16" s="4">
        <f t="shared" si="57"/>
        <v>0.88347248597287331</v>
      </c>
      <c r="FY16" s="4">
        <f t="shared" si="58"/>
        <v>1.0838970949836275</v>
      </c>
      <c r="FZ16" s="4">
        <f t="shared" si="59"/>
        <v>-86.29098099312148</v>
      </c>
      <c r="GA16" s="4">
        <f t="shared" si="60"/>
        <v>-74.683036384357422</v>
      </c>
      <c r="GB16" s="4">
        <f t="shared" si="61"/>
        <v>40.71944483530168</v>
      </c>
      <c r="GC16" s="4">
        <f t="shared" si="62"/>
        <v>198.12922888976811</v>
      </c>
      <c r="GD16" s="4">
        <f t="shared" si="63"/>
        <v>159.02504747511719</v>
      </c>
      <c r="GE16" s="4">
        <f t="shared" si="64"/>
        <v>195.10147709705296</v>
      </c>
      <c r="GF16" s="4">
        <f>Tabela13[[#This Row],[V1]]-Tabela13[[#This Row],[V2]]/Tabela13[[#This Row],[V2]]</f>
        <v>-0.38095238095238093</v>
      </c>
      <c r="GG16" s="4">
        <f>Tabela13[[#This Row],[V1]]-Tabela13[[#This Row],[V3]]/Tabela13[[#This Row],[V3]]</f>
        <v>-0.38095238095238093</v>
      </c>
      <c r="GH16" s="4">
        <f>Tabela13[[#This Row],[V1]]-Tabela13[[#This Row],[V4]]/Tabela13[[#This Row],[V4]]</f>
        <v>-0.38095238095238093</v>
      </c>
      <c r="GI16" s="4">
        <f>Tabela13[[#This Row],[V2]]-Tabela13[[#This Row],[V1]]/Tabela13[[#This Row],[V1]]</f>
        <v>1.2777777777777777</v>
      </c>
      <c r="GJ16" s="4">
        <f>Tabela13[[#This Row],[V2]]-Tabela13[[#This Row],[V3]]/Tabela13[[#This Row],[V3]]</f>
        <v>1.2777777777777777</v>
      </c>
      <c r="GK16" s="4">
        <f>Tabela13[[#This Row],[V2]]-Tabela13[[#This Row],[V4]]/Tabela13[[#This Row],[V4]]</f>
        <v>1.2777777777777777</v>
      </c>
      <c r="GL16" s="4">
        <f t="shared" si="65"/>
        <v>0.87086073576481449</v>
      </c>
      <c r="GM16" s="4">
        <f t="shared" si="66"/>
        <v>1.4484126984126984</v>
      </c>
      <c r="GN16" s="4">
        <f t="shared" si="67"/>
        <v>0.60125179565132403</v>
      </c>
      <c r="GO16" s="3">
        <f t="shared" si="68"/>
        <v>0</v>
      </c>
      <c r="GP16" s="3">
        <v>100</v>
      </c>
      <c r="GQ16" s="3">
        <f t="shared" si="69"/>
        <v>-1</v>
      </c>
      <c r="GR16" s="3">
        <f t="shared" si="70"/>
        <v>-100</v>
      </c>
      <c r="GS16" s="34">
        <f>COUNTIF($D$2:D15,Tabela13[[#This Row],[HomeTeam]])</f>
        <v>0</v>
      </c>
      <c r="GT16" s="34">
        <f>COUNTIF($E$2:E15,Tabela13[[#This Row],[AwayTeam]])</f>
        <v>0</v>
      </c>
      <c r="GU16" s="3" t="str">
        <f>IFERROR(AVERAGEIFS($AD$2:AD15,$D$2:D15,Tabela13[[#This Row],[HomeTeam]],$GS$2:GS15,"&gt;="&amp;Tabela13[[#This Row],[Contagem_H]]-5),"")</f>
        <v/>
      </c>
      <c r="GV16" s="3" t="str">
        <f>IFERROR(AVERAGEIFS($G$2:G15,$E$2:E15,Tabela13[[#This Row],[AwayTeam]],$GT$2:GT15,"&gt;="&amp;Tabela13[[#This Row],[Contagem_A]]-5),"")</f>
        <v/>
      </c>
      <c r="GW16" s="3" t="str">
        <f>IFERROR(AVERAGEIFS($GQ$2:GQ15,$D$2:D15,Tabela13[[#This Row],[HomeTeam]],$GS$2:GS15,"&gt;="&amp;Tabela13[[#This Row],[Contagem_H]]-5),"")</f>
        <v/>
      </c>
    </row>
    <row r="17" spans="1:211" x14ac:dyDescent="0.25">
      <c r="A17" t="s">
        <v>127</v>
      </c>
      <c r="B17" t="s">
        <v>144</v>
      </c>
      <c r="C17" t="s">
        <v>136</v>
      </c>
      <c r="D17" t="s">
        <v>23</v>
      </c>
      <c r="E17" t="s">
        <v>141</v>
      </c>
      <c r="F17" s="3">
        <v>2</v>
      </c>
      <c r="G17" s="3">
        <v>0</v>
      </c>
      <c r="H17" s="3" t="str">
        <f t="shared" si="71"/>
        <v>H</v>
      </c>
      <c r="I17" s="3">
        <v>3</v>
      </c>
      <c r="J17" s="3">
        <v>3.75</v>
      </c>
      <c r="K17" s="3">
        <v>2.2000000000000002</v>
      </c>
      <c r="L17" s="3">
        <v>1.53</v>
      </c>
      <c r="M17" s="3">
        <v>2.5</v>
      </c>
      <c r="N17" s="3">
        <f t="shared" si="0"/>
        <v>2</v>
      </c>
      <c r="O17" s="3">
        <f t="shared" si="1"/>
        <v>3</v>
      </c>
      <c r="P17" s="3">
        <f t="shared" si="2"/>
        <v>0</v>
      </c>
      <c r="Q17" s="3">
        <f t="shared" si="3"/>
        <v>5.4545454545454453E-2</v>
      </c>
      <c r="R17" s="3">
        <f t="shared" si="4"/>
        <v>5.3594771241830097E-2</v>
      </c>
      <c r="S17" s="3">
        <f t="shared" si="5"/>
        <v>3.1636363636363631</v>
      </c>
      <c r="T17" s="3">
        <f t="shared" si="6"/>
        <v>3.9545454545454541</v>
      </c>
      <c r="U17" s="3">
        <f t="shared" si="7"/>
        <v>2.3199999999999998</v>
      </c>
      <c r="V17" s="3">
        <f t="shared" si="8"/>
        <v>1.6134545454545453</v>
      </c>
      <c r="W17" s="3">
        <f t="shared" si="9"/>
        <v>2.6363636363636362</v>
      </c>
      <c r="X17" s="4">
        <f t="shared" si="10"/>
        <v>0.33333333333333331</v>
      </c>
      <c r="Y17" s="4">
        <f t="shared" si="11"/>
        <v>0.26666666666666666</v>
      </c>
      <c r="Z17" s="4">
        <f t="shared" si="12"/>
        <v>0.45454545454545453</v>
      </c>
      <c r="AA17" s="4">
        <f t="shared" si="13"/>
        <v>0.65359477124183007</v>
      </c>
      <c r="AB17" s="4">
        <f t="shared" si="14"/>
        <v>0.4</v>
      </c>
      <c r="AC17" s="4">
        <f t="shared" si="15"/>
        <v>1.1666666666666667</v>
      </c>
      <c r="AD17" s="4">
        <f t="shared" si="16"/>
        <v>0.22727272727272727</v>
      </c>
      <c r="AE17" s="4">
        <f t="shared" si="17"/>
        <v>0.16666666666666666</v>
      </c>
      <c r="AF17" s="4">
        <f t="shared" si="18"/>
        <v>1.2272727272727273</v>
      </c>
      <c r="AG17" s="4">
        <f>IFERROR(AVERAGE(Tabela13[[#This Row],[V1]],Tabela13[[#This Row],[V2]]),"")</f>
        <v>0.69696969696969702</v>
      </c>
      <c r="AH17" s="4">
        <f>IFERROR(AVERAGE(Tabela13[[#This Row],[V1]],Tabela13[[#This Row],[V3]]),"")</f>
        <v>0.66666666666666674</v>
      </c>
      <c r="AI17" s="4">
        <f>IFERROR(AVERAGE(Tabela13[[#This Row],[V1]],Tabela13[[#This Row],[V4]]),"")</f>
        <v>1.196969696969697</v>
      </c>
      <c r="AJ17" s="4">
        <f>IFERROR(AVERAGE(Tabela13[[#This Row],[V2]],Tabela13[[#This Row],[V1]]),"")</f>
        <v>0.69696969696969702</v>
      </c>
      <c r="AK17" s="4">
        <f>IFERROR(AVERAGE(Tabela13[[#This Row],[V2]],Tabela13[[#This Row],[V3]]),"")</f>
        <v>0.19696969696969696</v>
      </c>
      <c r="AL17" s="4">
        <f>IFERROR(AVERAGE(Tabela13[[#This Row],[V2]],Tabela13[[#This Row],[V4]]),"")</f>
        <v>0.72727272727272729</v>
      </c>
      <c r="AM17" s="4">
        <f>IFERROR(AVERAGE(Tabela13[[#This Row],[V3]],Tabela13[[#This Row],[V1]]),"")</f>
        <v>0.66666666666666674</v>
      </c>
      <c r="AN17" s="4">
        <f>IFERROR(AVERAGE(Tabela13[[#This Row],[V3]],Tabela13[[#This Row],[V2]]),"")</f>
        <v>0.19696969696969696</v>
      </c>
      <c r="AO17" s="4">
        <f>IFERROR(AVERAGE(Tabela13[[#This Row],[V3]],Tabela13[[#This Row],[V4]]),"")</f>
        <v>0.69696969696969702</v>
      </c>
      <c r="AP17" s="4">
        <f>IFERROR(AVERAGE(Tabela13[[#This Row],[V4]],Tabela13[[#This Row],[V1]]),"")</f>
        <v>1.196969696969697</v>
      </c>
      <c r="AQ17" s="4">
        <f>IFERROR(AVERAGE(Tabela13[[#This Row],[V4]],Tabela13[[#This Row],[V2]]),"")</f>
        <v>0.72727272727272729</v>
      </c>
      <c r="AR17" s="4">
        <f>IFERROR(AVERAGE(Tabela13[[#This Row],[V4]],Tabela13[[#This Row],[V3]]),"")</f>
        <v>0.69696969696969702</v>
      </c>
      <c r="AS17" s="4">
        <f>_xlfn.STDEV.S(Tabela13[[#This Row],[V1]:[V2]])</f>
        <v>0.66425182475099931</v>
      </c>
      <c r="AT17" s="4">
        <f>_xlfn.STDEV.S(Tabela13[[#This Row],[V1]],Tabela13[[#This Row],[V3]])</f>
        <v>0.70710678118654757</v>
      </c>
      <c r="AU17" s="4">
        <f>_xlfn.STDEV.S(Tabela13[[#This Row],[V1]],Tabela13[[#This Row],[V4]])</f>
        <v>4.2854956435548298E-2</v>
      </c>
      <c r="AV17" s="4">
        <f>_xlfn.STDEV.S(Tabela13[[#This Row],[V2]],Tabela13[[#This Row],[V1]])</f>
        <v>0.66425182475099931</v>
      </c>
      <c r="AW17" s="4">
        <f>_xlfn.STDEV.S(Tabela13[[#This Row],[V2]],Tabela13[[#This Row],[V3]])</f>
        <v>4.2854956435548285E-2</v>
      </c>
      <c r="AX17" s="4">
        <f>_xlfn.STDEV.S(Tabela13[[#This Row],[V42]],Tabela13[[#This Row],[V44]])</f>
        <v>1.3713586059375467</v>
      </c>
      <c r="AY17" s="4">
        <f>_xlfn.STDEV.S(Tabela13[[#This Row],[V3]],Tabela13[[#This Row],[V1]])</f>
        <v>0.70710678118654757</v>
      </c>
      <c r="AZ17" s="4">
        <f>_xlfn.STDEV.S(Tabela13[[#This Row],[V3]],Tabela13[[#This Row],[V2]])</f>
        <v>4.2854956435548285E-2</v>
      </c>
      <c r="BA17" s="4">
        <f>_xlfn.STDEV.S(Tabela13[[#This Row],[V3]],Tabela13[[#This Row],[V4]])</f>
        <v>0.74996173762209573</v>
      </c>
      <c r="BB17" s="4">
        <f>_xlfn.STDEV.S(Tabela13[[#This Row],[V4]],Tabela13[[#This Row],[V1]])</f>
        <v>4.2854956435548298E-2</v>
      </c>
      <c r="BC17" s="4">
        <f>_xlfn.STDEV.S(Tabela13[[#This Row],[V4]],Tabela13[[#This Row],[V2]])</f>
        <v>0.70710678118654757</v>
      </c>
      <c r="BD17" s="4">
        <f>_xlfn.STDEV.S(Tabela13[[#This Row],[V4]],Tabela13[[#This Row],[V3]])</f>
        <v>0.74996173762209573</v>
      </c>
      <c r="BE17" s="4">
        <f>Tabela13[[#This Row],[V17]]/Tabela13[[#This Row],[V5]]</f>
        <v>0.95305696594708589</v>
      </c>
      <c r="BF17" s="4">
        <f>Tabela13[[#This Row],[V18]]/Tabela13[[#This Row],[V6]]</f>
        <v>1.0606601717798212</v>
      </c>
      <c r="BG17" s="4">
        <f>Tabela13[[#This Row],[V19]]/Tabela13[[#This Row],[V7]]</f>
        <v>3.5802874996787186E-2</v>
      </c>
      <c r="BH17" s="4">
        <f>Tabela13[[#This Row],[V20]]/Tabela13[[#This Row],[V8]]</f>
        <v>0.95305696594708589</v>
      </c>
      <c r="BI17" s="4">
        <f>Tabela13[[#This Row],[V21]]/Tabela13[[#This Row],[V9]]</f>
        <v>0.21757131728816823</v>
      </c>
      <c r="BJ17" s="4">
        <f>Tabela13[[#This Row],[V22]]/Tabela13[[#This Row],[V10]]</f>
        <v>1.8856180831641267</v>
      </c>
      <c r="BK17" s="4">
        <f>Tabela13[[#This Row],[V23]]/Tabela13[[#This Row],[V11]]</f>
        <v>1.0606601717798212</v>
      </c>
      <c r="BL17" s="4">
        <f>Tabela13[[#This Row],[V24]]/Tabela13[[#This Row],[V12]]</f>
        <v>0.21757131728816823</v>
      </c>
      <c r="BM17" s="4">
        <f>Tabela13[[#This Row],[V25]]/Tabela13[[#This Row],[V13]]</f>
        <v>1.0760320583273546</v>
      </c>
      <c r="BN17" s="4">
        <f>Tabela13[[#This Row],[V26]]/Tabela13[[#This Row],[V14]]</f>
        <v>3.5802874996787186E-2</v>
      </c>
      <c r="BO17" s="4">
        <f>Tabela13[[#This Row],[V27]]/Tabela13[[#This Row],[V15]]</f>
        <v>0.97227182413150293</v>
      </c>
      <c r="BP17" s="4">
        <f>Tabela13[[#This Row],[V28]]/Tabela13[[#This Row],[V16]]</f>
        <v>1.0760320583273546</v>
      </c>
      <c r="BQ17" s="4">
        <f>Tabela13[[#This Row],[V1]]-Tabela13[[#This Row],[V2]]</f>
        <v>0.93939393939393945</v>
      </c>
      <c r="BR17" s="4">
        <f>Tabela13[[#This Row],[V1]]-Tabela13[[#This Row],[V3]]</f>
        <v>1</v>
      </c>
      <c r="BS17" s="4">
        <f>Tabela13[[#This Row],[V1]]-Tabela13[[#This Row],[V4]]</f>
        <v>-6.0606060606060552E-2</v>
      </c>
      <c r="BT17" s="4">
        <f>Tabela13[[#This Row],[V2]]-Tabela13[[#This Row],[V1]]</f>
        <v>-0.93939393939393945</v>
      </c>
      <c r="BU17" s="4">
        <f>Tabela13[[#This Row],[V2]]-Tabela13[[#This Row],[V3]]</f>
        <v>6.0606060606060608E-2</v>
      </c>
      <c r="BV17" s="4">
        <f>Tabela13[[#This Row],[V2]]-Tabela13[[#This Row],[V4]]</f>
        <v>-1</v>
      </c>
      <c r="BW17" s="4">
        <f>AVERAGE(Tabela13[[#This Row],[V41]],Tabela13[[#This Row],[V42]])</f>
        <v>0.96969696969696972</v>
      </c>
      <c r="BX17" s="4">
        <f>AVERAGE(Tabela13[[#This Row],[V41]],Tabela13[[#This Row],[V43]])</f>
        <v>0.43939393939393945</v>
      </c>
      <c r="BY17" s="4">
        <f>AVERAGE(Tabela13[[#This Row],[V41]],Tabela13[[#This Row],[V44]])</f>
        <v>0</v>
      </c>
      <c r="BZ17" s="4">
        <f>AVERAGE(Tabela13[[#This Row],[V41]],Tabela13[[#This Row],[V45]])</f>
        <v>0.5</v>
      </c>
      <c r="CA17" s="4">
        <f>AVERAGE(Tabela13[[#This Row],[V41]],Tabela13[[#This Row],[V46]])</f>
        <v>-3.0303030303030276E-2</v>
      </c>
      <c r="CB17" s="4">
        <f>AVERAGE(Tabela13[[#This Row],[V42]],Tabela13[[#This Row],[V41]])</f>
        <v>0.96969696969696972</v>
      </c>
      <c r="CC17" s="4">
        <f>AVERAGE(Tabela13[[#This Row],[V42]],Tabela13[[#This Row],[V43]])</f>
        <v>0.46969696969696972</v>
      </c>
      <c r="CD17" s="4">
        <f>AVERAGE(Tabela13[[#This Row],[V42]],Tabela13[[#This Row],[V44]])</f>
        <v>3.0303030303030276E-2</v>
      </c>
      <c r="CE17" s="4">
        <f>AVERAGE(Tabela13[[#This Row],[V42]],Tabela13[[#This Row],[V45]])</f>
        <v>0.53030303030303028</v>
      </c>
      <c r="CF17" s="4">
        <f>AVERAGE(Tabela13[[#This Row],[V42]],Tabela13[[#This Row],[V46]])</f>
        <v>0</v>
      </c>
      <c r="CG17" s="4">
        <f>AVERAGE(Tabela13[[#This Row],[V43]],Tabela13[[#This Row],[V41]])</f>
        <v>0.43939393939393945</v>
      </c>
      <c r="CH17" s="4">
        <f>AVERAGE(Tabela13[[#This Row],[V43]],Tabela13[[#This Row],[V42]])</f>
        <v>0.46969696969696972</v>
      </c>
      <c r="CI17" s="4">
        <f>AVERAGE(Tabela13[[#This Row],[V43]],Tabela13[[#This Row],[V44]])</f>
        <v>-0.5</v>
      </c>
      <c r="CJ17" s="4">
        <f>AVERAGE(Tabela13[[#This Row],[V43]],Tabela13[[#This Row],[V45]])</f>
        <v>2.7755575615628914E-17</v>
      </c>
      <c r="CK17" s="4">
        <f>AVERAGE(Tabela13[[#This Row],[V43]],Tabela13[[#This Row],[V46]])</f>
        <v>-0.53030303030303028</v>
      </c>
      <c r="CL17" s="4">
        <f>AVERAGE(Tabela13[[#This Row],[V44]],Tabela13[[#This Row],[V41]])</f>
        <v>0</v>
      </c>
      <c r="CM17" s="4">
        <f>AVERAGE(Tabela13[[#This Row],[V44]],Tabela13[[#This Row],[V42]])</f>
        <v>3.0303030303030276E-2</v>
      </c>
      <c r="CN17" s="4">
        <f>AVERAGE(Tabela13[[#This Row],[V44]],Tabela13[[#This Row],[V43]])</f>
        <v>-0.5</v>
      </c>
      <c r="CO17" s="4">
        <f>AVERAGE(Tabela13[[#This Row],[V44]],Tabela13[[#This Row],[V45]])</f>
        <v>-0.43939393939393945</v>
      </c>
      <c r="CP17" s="4">
        <f>AVERAGE(Tabela13[[#This Row],[V44]],Tabela13[[#This Row],[V46]])</f>
        <v>-0.96969696969696972</v>
      </c>
      <c r="CQ17" s="4">
        <f>AVERAGE(Tabela13[[#This Row],[V45]],Tabela13[[#This Row],[V41]])</f>
        <v>0.5</v>
      </c>
      <c r="CR17" s="4">
        <f>AVERAGE(Tabela13[[#This Row],[V45]],Tabela13[[#This Row],[V42]])</f>
        <v>0.53030303030303028</v>
      </c>
      <c r="CS17" s="4">
        <f>AVERAGE(Tabela13[[#This Row],[V45]],Tabela13[[#This Row],[V43]])</f>
        <v>2.7755575615628914E-17</v>
      </c>
      <c r="CT17" s="4">
        <f>AVERAGE(Tabela13[[#This Row],[V45]],Tabela13[[#This Row],[V44]])</f>
        <v>-0.43939393939393945</v>
      </c>
      <c r="CU17" s="4">
        <f>AVERAGE(Tabela13[[#This Row],[V45]],Tabela13[[#This Row],[V46]])</f>
        <v>-0.46969696969696972</v>
      </c>
      <c r="CV17" s="4">
        <f>AVERAGE(Tabela13[[#This Row],[V46]],Tabela13[[#This Row],[V41]])</f>
        <v>-3.0303030303030276E-2</v>
      </c>
      <c r="CW17" s="4">
        <f>AVERAGE(Tabela13[[#This Row],[V46]],Tabela13[[#This Row],[V42]])</f>
        <v>0</v>
      </c>
      <c r="CX17" s="4">
        <f>AVERAGE(Tabela13[[#This Row],[V46]],Tabela13[[#This Row],[V43]])</f>
        <v>-0.53030303030303028</v>
      </c>
      <c r="CY17" s="4">
        <f>AVERAGE(Tabela13[[#This Row],[V46]],Tabela13[[#This Row],[V44]])</f>
        <v>-0.96969696969696972</v>
      </c>
      <c r="CZ17" s="4">
        <f>AVERAGE(Tabela13[[#This Row],[V46]],Tabela13[[#This Row],[V45]])</f>
        <v>-0.46969696969696972</v>
      </c>
      <c r="DA17" s="3">
        <f>_xlfn.STDEV.S(Tabela13[[#This Row],[V41]],Tabela13[[#This Row],[V42]])</f>
        <v>4.2854956435548298E-2</v>
      </c>
      <c r="DB17" s="3">
        <f>_xlfn.STDEV.S(Tabela13[[#This Row],[V41]],Tabela13[[#This Row],[V43]])</f>
        <v>0.70710678118654746</v>
      </c>
      <c r="DC17" s="3">
        <f>_xlfn.STDEV.S(Tabela13[[#This Row],[V41]],Tabela13[[#This Row],[V44]])</f>
        <v>1.3285036495019984</v>
      </c>
      <c r="DD17" s="3">
        <f>_xlfn.STDEV.S(Tabela13[[#This Row],[V41]],Tabela13[[#This Row],[V45]])</f>
        <v>0.62139686831545093</v>
      </c>
      <c r="DE17" s="3">
        <f>_xlfn.STDEV.S(Tabela13[[#This Row],[V41]],Tabela13[[#This Row],[V46]])</f>
        <v>1.3713586059375467</v>
      </c>
      <c r="DF17" s="3">
        <f>_xlfn.STDEV.S(Tabela13[[#This Row],[V42]],Tabela13[[#This Row],[V41]])</f>
        <v>4.2854956435548298E-2</v>
      </c>
      <c r="DG17" s="3">
        <f>_xlfn.STDEV.S(Tabela13[[#This Row],[V42]],Tabela13[[#This Row],[V43]])</f>
        <v>0.74996173762209584</v>
      </c>
      <c r="DH17" s="3">
        <f>_xlfn.STDEV.S(Tabela13[[#This Row],[V42]],Tabela13[[#This Row],[V44]])</f>
        <v>1.3713586059375467</v>
      </c>
      <c r="DI17" s="3">
        <f>_xlfn.STDEV.S(Tabela13[[#This Row],[V42]],Tabela13[[#This Row],[V45]])</f>
        <v>0.6642518247509992</v>
      </c>
      <c r="DJ17" s="3">
        <f>_xlfn.STDEV.S(Tabela13[[#This Row],[V42]],Tabela13[[#This Row],[V46]])</f>
        <v>1.4142135623730951</v>
      </c>
      <c r="DK17" s="3">
        <f>_xlfn.STDEV.S(Tabela13[[#This Row],[V43]],Tabela13[[#This Row],[V41]])</f>
        <v>0.70710678118654746</v>
      </c>
      <c r="DL17" s="3">
        <f>_xlfn.STDEV.S(Tabela13[[#This Row],[V43]],Tabela13[[#This Row],[V42]])</f>
        <v>0.74996173762209584</v>
      </c>
      <c r="DM17" s="3">
        <f>_xlfn.STDEV.S(Tabela13[[#This Row],[V43]],Tabela13[[#This Row],[V44]])</f>
        <v>0.62139686831545093</v>
      </c>
      <c r="DN17" s="3">
        <f>_xlfn.STDEV.S(Tabela13[[#This Row],[V43]],Tabela13[[#This Row],[V45]])</f>
        <v>8.5709912871096638E-2</v>
      </c>
      <c r="DO17" s="3">
        <f>_xlfn.STDEV.S(Tabela13[[#This Row],[V43]],Tabela13[[#This Row],[V46]])</f>
        <v>0.6642518247509992</v>
      </c>
      <c r="DP17" s="3">
        <f>_xlfn.STDEV.S(Tabela13[[#This Row],[V44]],Tabela13[[#This Row],[V41]])</f>
        <v>1.3285036495019984</v>
      </c>
      <c r="DQ17" s="3">
        <f>_xlfn.STDEV.S(Tabela13[[#This Row],[V44]],Tabela13[[#This Row],[V42]])</f>
        <v>1.3713586059375467</v>
      </c>
      <c r="DR17" s="3">
        <f>_xlfn.STDEV.S(Tabela13[[#This Row],[V44]],Tabela13[[#This Row],[V43]])</f>
        <v>0.62139686831545093</v>
      </c>
      <c r="DS17" s="3">
        <f>_xlfn.STDEV.S(Tabela13[[#This Row],[V44]],Tabela13[[#This Row],[V45]])</f>
        <v>0.70710678118654746</v>
      </c>
      <c r="DT17" s="3">
        <f>_xlfn.STDEV.S(Tabela13[[#This Row],[V44]],Tabela13[[#This Row],[V46]])</f>
        <v>4.2854956435548298E-2</v>
      </c>
      <c r="DU17" s="3">
        <f>_xlfn.STDEV.S(Tabela13[[#This Row],[V45]],Tabela13[[#This Row],[V41]])</f>
        <v>0.62139686831545093</v>
      </c>
      <c r="DV17" s="3">
        <f>_xlfn.STDEV.S(Tabela13[[#This Row],[V45]],Tabela13[[#This Row],[V42]])</f>
        <v>0.6642518247509992</v>
      </c>
      <c r="DW17" s="3">
        <f>_xlfn.STDEV.S(Tabela13[[#This Row],[V45]],Tabela13[[#This Row],[V43]])</f>
        <v>8.5709912871096638E-2</v>
      </c>
      <c r="DX17" s="3">
        <f>_xlfn.STDEV.S(Tabela13[[#This Row],[V45]],Tabela13[[#This Row],[V44]])</f>
        <v>0.70710678118654746</v>
      </c>
      <c r="DY17" s="3">
        <f>_xlfn.STDEV.S(Tabela13[[#This Row],[V45]],Tabela13[[#This Row],[V46]])</f>
        <v>0.74996173762209584</v>
      </c>
      <c r="DZ17" s="3">
        <f>_xlfn.STDEV.S(Tabela13[[#This Row],[V46]],Tabela13[[#This Row],[V41]])</f>
        <v>1.3713586059375467</v>
      </c>
      <c r="EA17" s="3">
        <f>_xlfn.STDEV.S(Tabela13[[#This Row],[V46]],Tabela13[[#This Row],[V42]])</f>
        <v>1.4142135623730951</v>
      </c>
      <c r="EB17" s="3">
        <f>_xlfn.STDEV.S(Tabela13[[#This Row],[V46]],Tabela13[[#This Row],[V43]])</f>
        <v>0.6642518247509992</v>
      </c>
      <c r="EC17" s="3">
        <f>_xlfn.STDEV.S(Tabela13[[#This Row],[V46]],Tabela13[[#This Row],[V44]])</f>
        <v>4.2854956435548298E-2</v>
      </c>
      <c r="ED17" s="3">
        <f>_xlfn.STDEV.S(Tabela13[[#This Row],[V46]],Tabela13[[#This Row],[V45]])</f>
        <v>0.74996173762209584</v>
      </c>
      <c r="EE17" s="3">
        <f t="shared" si="19"/>
        <v>4.4194173824159182E-2</v>
      </c>
      <c r="EF17" s="3">
        <f t="shared" si="20"/>
        <v>1.609277502010763</v>
      </c>
      <c r="EG17" s="3" t="str">
        <f t="shared" si="21"/>
        <v/>
      </c>
      <c r="EH17" s="3">
        <f t="shared" si="22"/>
        <v>1.2427937366309019</v>
      </c>
      <c r="EI17" s="3">
        <f t="shared" si="23"/>
        <v>-45.25483399593908</v>
      </c>
      <c r="EJ17" s="3">
        <f t="shared" si="24"/>
        <v>4.4194173824159182E-2</v>
      </c>
      <c r="EK17" s="3">
        <f t="shared" si="25"/>
        <v>1.5966927317115587</v>
      </c>
      <c r="EL17" s="3">
        <f t="shared" si="26"/>
        <v>45.25483399593908</v>
      </c>
      <c r="EM17" s="3">
        <f t="shared" si="27"/>
        <v>1.2525891552447415</v>
      </c>
      <c r="EN17" s="3" t="str">
        <f t="shared" si="28"/>
        <v/>
      </c>
      <c r="EO17" s="3">
        <f t="shared" si="29"/>
        <v>1.609277502010763</v>
      </c>
      <c r="EP17" s="3">
        <f t="shared" si="30"/>
        <v>1.5966927317115587</v>
      </c>
      <c r="EQ17" s="3">
        <f t="shared" si="31"/>
        <v>-1.2427937366309019</v>
      </c>
      <c r="ER17" s="3">
        <f t="shared" si="32"/>
        <v>3088025053345828</v>
      </c>
      <c r="ES17" s="3" t="str">
        <f t="shared" si="33"/>
        <v/>
      </c>
      <c r="ET17" s="3" t="str">
        <f t="shared" si="34"/>
        <v/>
      </c>
      <c r="EU17" s="3" t="str">
        <f t="shared" si="35"/>
        <v/>
      </c>
      <c r="EV17" s="3">
        <f t="shared" si="36"/>
        <v>-1.2427937366309019</v>
      </c>
      <c r="EW17" s="3">
        <f t="shared" si="37"/>
        <v>-1.609277502010763</v>
      </c>
      <c r="EX17" s="3">
        <f t="shared" si="38"/>
        <v>-4.4194173824159182E-2</v>
      </c>
      <c r="EY17" s="3">
        <f t="shared" si="39"/>
        <v>1.2427937366309019</v>
      </c>
      <c r="EZ17" s="3">
        <f t="shared" si="40"/>
        <v>1.2525891552447415</v>
      </c>
      <c r="FA17" s="3">
        <f t="shared" si="41"/>
        <v>3088025053345828</v>
      </c>
      <c r="FB17" s="3">
        <f t="shared" si="42"/>
        <v>-1.609277502010763</v>
      </c>
      <c r="FC17" s="3">
        <f t="shared" si="43"/>
        <v>-1.5966927317115587</v>
      </c>
      <c r="FD17" s="3">
        <f t="shared" si="44"/>
        <v>-45.25483399593908</v>
      </c>
      <c r="FE17" s="3" t="str">
        <f t="shared" si="45"/>
        <v/>
      </c>
      <c r="FF17" s="3">
        <f t="shared" si="46"/>
        <v>-1.2525891552447415</v>
      </c>
      <c r="FG17" s="3">
        <f t="shared" si="47"/>
        <v>-4.4194173824159182E-2</v>
      </c>
      <c r="FH17" s="3">
        <f t="shared" si="48"/>
        <v>-1.5966927317115587</v>
      </c>
      <c r="FI17" s="4">
        <f t="shared" si="49"/>
        <v>0.90909090909090906</v>
      </c>
      <c r="FJ17" s="4">
        <f t="shared" si="50"/>
        <v>0</v>
      </c>
      <c r="FK17" s="4">
        <f t="shared" si="51"/>
        <v>1.2011494252873565</v>
      </c>
      <c r="FL17" s="4">
        <f t="shared" si="52"/>
        <v>1.5459770114942528</v>
      </c>
      <c r="FM17" s="4">
        <f>Tabela13[[#This Row],[V139]]-Tabela13[[#This Row],[V140]]</f>
        <v>-0.34482758620689635</v>
      </c>
      <c r="FN17" s="4">
        <f>Tabela13[[#This Row],[V1]]-Tabela13[[#This Row],[V2]]/2</f>
        <v>1.0530303030303032</v>
      </c>
      <c r="FO17" s="4">
        <f>Tabela13[[#This Row],[V1]]-Tabela13[[#This Row],[V3]]/2</f>
        <v>1.0833333333333335</v>
      </c>
      <c r="FP17" s="4">
        <f>Tabela13[[#This Row],[V1]]-Tabela13[[#This Row],[V4]]/2</f>
        <v>0.55303030303030309</v>
      </c>
      <c r="FQ17" s="4">
        <f>Tabela13[[#This Row],[V2]]-Tabela13[[#This Row],[V1]]/2</f>
        <v>-0.35606060606060608</v>
      </c>
      <c r="FR17" s="4">
        <f>Tabela13[[#This Row],[V2]]-Tabela13[[#This Row],[V3]]/2</f>
        <v>0.14393939393939392</v>
      </c>
      <c r="FS17" s="4">
        <f>Tabela13[[#This Row],[V2]]-Tabela13[[#This Row],[V4]]/2</f>
        <v>-0.38636363636363635</v>
      </c>
      <c r="FT17" s="4">
        <f t="shared" si="53"/>
        <v>0.81122267932988223</v>
      </c>
      <c r="FU17" s="4">
        <f t="shared" si="54"/>
        <v>0.82537685052073839</v>
      </c>
      <c r="FV17" s="4">
        <f t="shared" si="55"/>
        <v>0.5051667617855311</v>
      </c>
      <c r="FW17" s="4">
        <f t="shared" si="56"/>
        <v>-0.34206378709117691</v>
      </c>
      <c r="FX17" s="4">
        <f t="shared" si="57"/>
        <v>0.14295749959372075</v>
      </c>
      <c r="FY17" s="4">
        <f t="shared" si="58"/>
        <v>-0.3686959026580498</v>
      </c>
      <c r="FZ17" s="4">
        <f t="shared" si="59"/>
        <v>146.02008227937881</v>
      </c>
      <c r="GA17" s="4">
        <f t="shared" si="60"/>
        <v>148.5678330937329</v>
      </c>
      <c r="GB17" s="4">
        <f t="shared" si="61"/>
        <v>90.930017121395593</v>
      </c>
      <c r="GC17" s="4">
        <f t="shared" si="62"/>
        <v>-61.571481676411835</v>
      </c>
      <c r="GD17" s="4">
        <f t="shared" si="63"/>
        <v>25.732349926869734</v>
      </c>
      <c r="GE17" s="4">
        <f t="shared" si="64"/>
        <v>-66.365262478448955</v>
      </c>
      <c r="GF17" s="4">
        <f>Tabela13[[#This Row],[V1]]-Tabela13[[#This Row],[V2]]/Tabela13[[#This Row],[V2]]</f>
        <v>0.16666666666666674</v>
      </c>
      <c r="GG17" s="4">
        <f>Tabela13[[#This Row],[V1]]-Tabela13[[#This Row],[V3]]/Tabela13[[#This Row],[V3]]</f>
        <v>0.16666666666666674</v>
      </c>
      <c r="GH17" s="4">
        <f>Tabela13[[#This Row],[V1]]-Tabela13[[#This Row],[V4]]/Tabela13[[#This Row],[V4]]</f>
        <v>0.16666666666666674</v>
      </c>
      <c r="GI17" s="4">
        <f>Tabela13[[#This Row],[V2]]-Tabela13[[#This Row],[V1]]/Tabela13[[#This Row],[V1]]</f>
        <v>-0.77272727272727271</v>
      </c>
      <c r="GJ17" s="4">
        <f>Tabela13[[#This Row],[V2]]-Tabela13[[#This Row],[V3]]/Tabela13[[#This Row],[V3]]</f>
        <v>-0.77272727272727271</v>
      </c>
      <c r="GK17" s="4">
        <f>Tabela13[[#This Row],[V2]]-Tabela13[[#This Row],[V4]]/Tabela13[[#This Row],[V4]]</f>
        <v>-0.77272727272727271</v>
      </c>
      <c r="GL17" s="4">
        <f t="shared" si="65"/>
        <v>0.57840962837254173</v>
      </c>
      <c r="GM17" s="4">
        <f t="shared" si="66"/>
        <v>0.69696969696969702</v>
      </c>
      <c r="GN17" s="4">
        <f t="shared" si="67"/>
        <v>0.82989207549103805</v>
      </c>
      <c r="GO17" s="3">
        <f t="shared" si="68"/>
        <v>1</v>
      </c>
      <c r="GP17" s="3">
        <v>100</v>
      </c>
      <c r="GQ17" s="3">
        <f t="shared" si="69"/>
        <v>2</v>
      </c>
      <c r="GR17" s="3">
        <f t="shared" si="70"/>
        <v>200</v>
      </c>
      <c r="GS17" s="34">
        <f>COUNTIF($D$2:D16,Tabela13[[#This Row],[HomeTeam]])</f>
        <v>0</v>
      </c>
      <c r="GT17" s="34">
        <f>COUNTIF($E$2:E16,Tabela13[[#This Row],[AwayTeam]])</f>
        <v>0</v>
      </c>
      <c r="GU17" s="3" t="str">
        <f>IFERROR(AVERAGEIFS($AD$2:AD16,$D$2:D16,Tabela13[[#This Row],[HomeTeam]],$GS$2:GS16,"&gt;="&amp;Tabela13[[#This Row],[Contagem_H]]-5),"")</f>
        <v/>
      </c>
      <c r="GV17" s="3" t="str">
        <f>IFERROR(AVERAGEIFS($G$2:G16,$E$2:E16,Tabela13[[#This Row],[AwayTeam]],$GT$2:GT16,"&gt;="&amp;Tabela13[[#This Row],[Contagem_A]]-5),"")</f>
        <v/>
      </c>
      <c r="GW17" s="3" t="str">
        <f>IFERROR(AVERAGEIFS($GQ$2:GQ16,$D$2:D16,Tabela13[[#This Row],[HomeTeam]],$GS$2:GS16,"&gt;="&amp;Tabela13[[#This Row],[Contagem_H]]-5),"")</f>
        <v/>
      </c>
    </row>
    <row r="18" spans="1:211" x14ac:dyDescent="0.25">
      <c r="A18" t="s">
        <v>127</v>
      </c>
      <c r="B18" t="s">
        <v>144</v>
      </c>
      <c r="C18" t="s">
        <v>129</v>
      </c>
      <c r="D18" t="s">
        <v>130</v>
      </c>
      <c r="E18" t="s">
        <v>20</v>
      </c>
      <c r="F18" s="3">
        <v>1</v>
      </c>
      <c r="G18" s="3">
        <v>0</v>
      </c>
      <c r="H18" s="3" t="str">
        <f t="shared" si="71"/>
        <v>H</v>
      </c>
      <c r="I18" s="3">
        <v>1.83</v>
      </c>
      <c r="J18" s="3">
        <v>3.75</v>
      </c>
      <c r="K18" s="3">
        <v>4.33</v>
      </c>
      <c r="L18" s="3">
        <v>1.85</v>
      </c>
      <c r="M18" s="3">
        <v>2.0499999999999998</v>
      </c>
      <c r="N18" s="3">
        <f t="shared" si="0"/>
        <v>1</v>
      </c>
      <c r="O18" s="3">
        <f t="shared" si="1"/>
        <v>3</v>
      </c>
      <c r="P18" s="3">
        <f t="shared" si="2"/>
        <v>0</v>
      </c>
      <c r="Q18" s="3">
        <f t="shared" si="3"/>
        <v>4.4061636315450681E-2</v>
      </c>
      <c r="R18" s="3">
        <f t="shared" si="4"/>
        <v>2.8345418589320936E-2</v>
      </c>
      <c r="S18" s="3">
        <f t="shared" si="5"/>
        <v>1.9106327944572747</v>
      </c>
      <c r="T18" s="3">
        <f t="shared" si="6"/>
        <v>3.9152311361829399</v>
      </c>
      <c r="U18" s="3">
        <f t="shared" si="7"/>
        <v>4.5207868852459017</v>
      </c>
      <c r="V18" s="3">
        <f t="shared" si="8"/>
        <v>1.9315140271835838</v>
      </c>
      <c r="W18" s="3">
        <f t="shared" si="9"/>
        <v>2.1403263544466737</v>
      </c>
      <c r="X18" s="4">
        <f t="shared" si="10"/>
        <v>0.54644808743169393</v>
      </c>
      <c r="Y18" s="4">
        <f t="shared" si="11"/>
        <v>0.26666666666666666</v>
      </c>
      <c r="Z18" s="4">
        <f t="shared" si="12"/>
        <v>0.23094688221709006</v>
      </c>
      <c r="AA18" s="4">
        <f t="shared" si="13"/>
        <v>0.54054054054054046</v>
      </c>
      <c r="AB18" s="4">
        <f t="shared" si="14"/>
        <v>0.48780487804878053</v>
      </c>
      <c r="AC18" s="4">
        <f t="shared" si="15"/>
        <v>0.77322404371584696</v>
      </c>
      <c r="AD18" s="4">
        <f t="shared" si="16"/>
        <v>0.11547344110854503</v>
      </c>
      <c r="AE18" s="4">
        <f t="shared" si="17"/>
        <v>0.27322404371584696</v>
      </c>
      <c r="AF18" s="4">
        <f t="shared" si="18"/>
        <v>0.61547344110854507</v>
      </c>
      <c r="AG18" s="4">
        <f>IFERROR(AVERAGE(Tabela13[[#This Row],[V1]],Tabela13[[#This Row],[V2]]),"")</f>
        <v>0.44434874241219602</v>
      </c>
      <c r="AH18" s="4">
        <f>IFERROR(AVERAGE(Tabela13[[#This Row],[V1]],Tabela13[[#This Row],[V3]]),"")</f>
        <v>0.52322404371584696</v>
      </c>
      <c r="AI18" s="4">
        <f>IFERROR(AVERAGE(Tabela13[[#This Row],[V1]],Tabela13[[#This Row],[V4]]),"")</f>
        <v>0.69434874241219602</v>
      </c>
      <c r="AJ18" s="4">
        <f>IFERROR(AVERAGE(Tabela13[[#This Row],[V2]],Tabela13[[#This Row],[V1]]),"")</f>
        <v>0.44434874241219602</v>
      </c>
      <c r="AK18" s="4">
        <f>IFERROR(AVERAGE(Tabela13[[#This Row],[V2]],Tabela13[[#This Row],[V3]]),"")</f>
        <v>0.19434874241219599</v>
      </c>
      <c r="AL18" s="4">
        <f>IFERROR(AVERAGE(Tabela13[[#This Row],[V2]],Tabela13[[#This Row],[V4]]),"")</f>
        <v>0.36547344110854507</v>
      </c>
      <c r="AM18" s="4">
        <f>IFERROR(AVERAGE(Tabela13[[#This Row],[V3]],Tabela13[[#This Row],[V1]]),"")</f>
        <v>0.52322404371584696</v>
      </c>
      <c r="AN18" s="4">
        <f>IFERROR(AVERAGE(Tabela13[[#This Row],[V3]],Tabela13[[#This Row],[V2]]),"")</f>
        <v>0.19434874241219599</v>
      </c>
      <c r="AO18" s="4">
        <f>IFERROR(AVERAGE(Tabela13[[#This Row],[V3]],Tabela13[[#This Row],[V4]]),"")</f>
        <v>0.44434874241219602</v>
      </c>
      <c r="AP18" s="4">
        <f>IFERROR(AVERAGE(Tabela13[[#This Row],[V4]],Tabela13[[#This Row],[V1]]),"")</f>
        <v>0.69434874241219602</v>
      </c>
      <c r="AQ18" s="4">
        <f>IFERROR(AVERAGE(Tabela13[[#This Row],[V4]],Tabela13[[#This Row],[V2]]),"")</f>
        <v>0.36547344110854507</v>
      </c>
      <c r="AR18" s="4">
        <f>IFERROR(AVERAGE(Tabela13[[#This Row],[V4]],Tabela13[[#This Row],[V3]]),"")</f>
        <v>0.44434874241219602</v>
      </c>
      <c r="AS18" s="4">
        <f>_xlfn.STDEV.S(Tabela13[[#This Row],[V1]:[V2]])</f>
        <v>0.4650999114331611</v>
      </c>
      <c r="AT18" s="4">
        <f>_xlfn.STDEV.S(Tabela13[[#This Row],[V1]],Tabela13[[#This Row],[V3]])</f>
        <v>0.35355339059327379</v>
      </c>
      <c r="AU18" s="4">
        <f>_xlfn.STDEV.S(Tabela13[[#This Row],[V1]],Tabela13[[#This Row],[V4]])</f>
        <v>0.11154652083988778</v>
      </c>
      <c r="AV18" s="4">
        <f>_xlfn.STDEV.S(Tabela13[[#This Row],[V2]],Tabela13[[#This Row],[V1]])</f>
        <v>0.4650999114331611</v>
      </c>
      <c r="AW18" s="4">
        <f>_xlfn.STDEV.S(Tabela13[[#This Row],[V2]],Tabela13[[#This Row],[V3]])</f>
        <v>0.11154652083988753</v>
      </c>
      <c r="AX18" s="4">
        <f>_xlfn.STDEV.S(Tabela13[[#This Row],[V42]],Tabela13[[#This Row],[V44]])</f>
        <v>0.81865330202643494</v>
      </c>
      <c r="AY18" s="4">
        <f>_xlfn.STDEV.S(Tabela13[[#This Row],[V3]],Tabela13[[#This Row],[V1]])</f>
        <v>0.35355339059327379</v>
      </c>
      <c r="AZ18" s="4">
        <f>_xlfn.STDEV.S(Tabela13[[#This Row],[V3]],Tabela13[[#This Row],[V2]])</f>
        <v>0.11154652083988753</v>
      </c>
      <c r="BA18" s="4">
        <f>_xlfn.STDEV.S(Tabela13[[#This Row],[V3]],Tabela13[[#This Row],[V4]])</f>
        <v>0.24200686975338637</v>
      </c>
      <c r="BB18" s="4">
        <f>_xlfn.STDEV.S(Tabela13[[#This Row],[V4]],Tabela13[[#This Row],[V1]])</f>
        <v>0.11154652083988778</v>
      </c>
      <c r="BC18" s="4">
        <f>_xlfn.STDEV.S(Tabela13[[#This Row],[V4]],Tabela13[[#This Row],[V2]])</f>
        <v>0.35355339059327379</v>
      </c>
      <c r="BD18" s="4">
        <f>_xlfn.STDEV.S(Tabela13[[#This Row],[V4]],Tabela13[[#This Row],[V3]])</f>
        <v>0.24200686975338637</v>
      </c>
      <c r="BE18" s="4">
        <f>Tabela13[[#This Row],[V17]]/Tabela13[[#This Row],[V5]]</f>
        <v>1.0467001862283103</v>
      </c>
      <c r="BF18" s="4">
        <f>Tabela13[[#This Row],[V18]]/Tabela13[[#This Row],[V6]]</f>
        <v>0.67572084050724912</v>
      </c>
      <c r="BG18" s="4">
        <f>Tabela13[[#This Row],[V19]]/Tabela13[[#This Row],[V7]]</f>
        <v>0.1606491292147669</v>
      </c>
      <c r="BH18" s="4">
        <f>Tabela13[[#This Row],[V20]]/Tabela13[[#This Row],[V8]]</f>
        <v>1.0467001862283103</v>
      </c>
      <c r="BI18" s="4">
        <f>Tabela13[[#This Row],[V21]]/Tabela13[[#This Row],[V9]]</f>
        <v>0.57395030940466552</v>
      </c>
      <c r="BJ18" s="4">
        <f>Tabela13[[#This Row],[V22]]/Tabela13[[#This Row],[V10]]</f>
        <v>2.2399802829538471</v>
      </c>
      <c r="BK18" s="4">
        <f>Tabela13[[#This Row],[V23]]/Tabela13[[#This Row],[V11]]</f>
        <v>0.67572084050724912</v>
      </c>
      <c r="BL18" s="4">
        <f>Tabela13[[#This Row],[V24]]/Tabela13[[#This Row],[V12]]</f>
        <v>0.57395030940466552</v>
      </c>
      <c r="BM18" s="4">
        <f>Tabela13[[#This Row],[V25]]/Tabela13[[#This Row],[V13]]</f>
        <v>0.54463273247860555</v>
      </c>
      <c r="BN18" s="4">
        <f>Tabela13[[#This Row],[V26]]/Tabela13[[#This Row],[V14]]</f>
        <v>0.1606491292147669</v>
      </c>
      <c r="BO18" s="4">
        <f>Tabela13[[#This Row],[V27]]/Tabela13[[#This Row],[V15]]</f>
        <v>0.96738463271334929</v>
      </c>
      <c r="BP18" s="4">
        <f>Tabela13[[#This Row],[V28]]/Tabela13[[#This Row],[V16]]</f>
        <v>0.54463273247860555</v>
      </c>
      <c r="BQ18" s="4">
        <f>Tabela13[[#This Row],[V1]]-Tabela13[[#This Row],[V2]]</f>
        <v>0.65775060260730189</v>
      </c>
      <c r="BR18" s="4">
        <f>Tabela13[[#This Row],[V1]]-Tabela13[[#This Row],[V3]]</f>
        <v>0.5</v>
      </c>
      <c r="BS18" s="4">
        <f>Tabela13[[#This Row],[V1]]-Tabela13[[#This Row],[V4]]</f>
        <v>0.15775060260730189</v>
      </c>
      <c r="BT18" s="4">
        <f>Tabela13[[#This Row],[V2]]-Tabela13[[#This Row],[V1]]</f>
        <v>-0.65775060260730189</v>
      </c>
      <c r="BU18" s="4">
        <f>Tabela13[[#This Row],[V2]]-Tabela13[[#This Row],[V3]]</f>
        <v>-0.15775060260730195</v>
      </c>
      <c r="BV18" s="4">
        <f>Tabela13[[#This Row],[V2]]-Tabela13[[#This Row],[V4]]</f>
        <v>-0.5</v>
      </c>
      <c r="BW18" s="4">
        <f>AVERAGE(Tabela13[[#This Row],[V41]],Tabela13[[#This Row],[V42]])</f>
        <v>0.57887530130365095</v>
      </c>
      <c r="BX18" s="4">
        <f>AVERAGE(Tabela13[[#This Row],[V41]],Tabela13[[#This Row],[V43]])</f>
        <v>0.40775060260730189</v>
      </c>
      <c r="BY18" s="4">
        <f>AVERAGE(Tabela13[[#This Row],[V41]],Tabela13[[#This Row],[V44]])</f>
        <v>0</v>
      </c>
      <c r="BZ18" s="4">
        <f>AVERAGE(Tabela13[[#This Row],[V41]],Tabela13[[#This Row],[V45]])</f>
        <v>0.24999999999999997</v>
      </c>
      <c r="CA18" s="4">
        <f>AVERAGE(Tabela13[[#This Row],[V41]],Tabela13[[#This Row],[V46]])</f>
        <v>7.8875301303650946E-2</v>
      </c>
      <c r="CB18" s="4">
        <f>AVERAGE(Tabela13[[#This Row],[V42]],Tabela13[[#This Row],[V41]])</f>
        <v>0.57887530130365095</v>
      </c>
      <c r="CC18" s="4">
        <f>AVERAGE(Tabela13[[#This Row],[V42]],Tabela13[[#This Row],[V43]])</f>
        <v>0.32887530130365095</v>
      </c>
      <c r="CD18" s="4">
        <f>AVERAGE(Tabela13[[#This Row],[V42]],Tabela13[[#This Row],[V44]])</f>
        <v>-7.8875301303650946E-2</v>
      </c>
      <c r="CE18" s="4">
        <f>AVERAGE(Tabela13[[#This Row],[V42]],Tabela13[[#This Row],[V45]])</f>
        <v>0.17112469869634903</v>
      </c>
      <c r="CF18" s="4">
        <f>AVERAGE(Tabela13[[#This Row],[V42]],Tabela13[[#This Row],[V46]])</f>
        <v>0</v>
      </c>
      <c r="CG18" s="4">
        <f>AVERAGE(Tabela13[[#This Row],[V43]],Tabela13[[#This Row],[V41]])</f>
        <v>0.40775060260730189</v>
      </c>
      <c r="CH18" s="4">
        <f>AVERAGE(Tabela13[[#This Row],[V43]],Tabela13[[#This Row],[V42]])</f>
        <v>0.32887530130365095</v>
      </c>
      <c r="CI18" s="4">
        <f>AVERAGE(Tabela13[[#This Row],[V43]],Tabela13[[#This Row],[V44]])</f>
        <v>-0.25</v>
      </c>
      <c r="CJ18" s="4">
        <f>AVERAGE(Tabela13[[#This Row],[V43]],Tabela13[[#This Row],[V45]])</f>
        <v>0</v>
      </c>
      <c r="CK18" s="4">
        <f>AVERAGE(Tabela13[[#This Row],[V43]],Tabela13[[#This Row],[V46]])</f>
        <v>-0.17112469869634905</v>
      </c>
      <c r="CL18" s="4">
        <f>AVERAGE(Tabela13[[#This Row],[V44]],Tabela13[[#This Row],[V41]])</f>
        <v>0</v>
      </c>
      <c r="CM18" s="4">
        <f>AVERAGE(Tabela13[[#This Row],[V44]],Tabela13[[#This Row],[V42]])</f>
        <v>-7.8875301303650946E-2</v>
      </c>
      <c r="CN18" s="4">
        <f>AVERAGE(Tabela13[[#This Row],[V44]],Tabela13[[#This Row],[V43]])</f>
        <v>-0.25</v>
      </c>
      <c r="CO18" s="4">
        <f>AVERAGE(Tabela13[[#This Row],[V44]],Tabela13[[#This Row],[V45]])</f>
        <v>-0.40775060260730189</v>
      </c>
      <c r="CP18" s="4">
        <f>AVERAGE(Tabela13[[#This Row],[V44]],Tabela13[[#This Row],[V46]])</f>
        <v>-0.57887530130365095</v>
      </c>
      <c r="CQ18" s="4">
        <f>AVERAGE(Tabela13[[#This Row],[V45]],Tabela13[[#This Row],[V41]])</f>
        <v>0.24999999999999997</v>
      </c>
      <c r="CR18" s="4">
        <f>AVERAGE(Tabela13[[#This Row],[V45]],Tabela13[[#This Row],[V42]])</f>
        <v>0.17112469869634903</v>
      </c>
      <c r="CS18" s="4">
        <f>AVERAGE(Tabela13[[#This Row],[V45]],Tabela13[[#This Row],[V43]])</f>
        <v>0</v>
      </c>
      <c r="CT18" s="4">
        <f>AVERAGE(Tabela13[[#This Row],[V45]],Tabela13[[#This Row],[V44]])</f>
        <v>-0.40775060260730189</v>
      </c>
      <c r="CU18" s="4">
        <f>AVERAGE(Tabela13[[#This Row],[V45]],Tabela13[[#This Row],[V46]])</f>
        <v>-0.32887530130365095</v>
      </c>
      <c r="CV18" s="4">
        <f>AVERAGE(Tabela13[[#This Row],[V46]],Tabela13[[#This Row],[V41]])</f>
        <v>7.8875301303650946E-2</v>
      </c>
      <c r="CW18" s="4">
        <f>AVERAGE(Tabela13[[#This Row],[V46]],Tabela13[[#This Row],[V42]])</f>
        <v>0</v>
      </c>
      <c r="CX18" s="4">
        <f>AVERAGE(Tabela13[[#This Row],[V46]],Tabela13[[#This Row],[V43]])</f>
        <v>-0.17112469869634905</v>
      </c>
      <c r="CY18" s="4">
        <f>AVERAGE(Tabela13[[#This Row],[V46]],Tabela13[[#This Row],[V44]])</f>
        <v>-0.57887530130365095</v>
      </c>
      <c r="CZ18" s="4">
        <f>AVERAGE(Tabela13[[#This Row],[V46]],Tabela13[[#This Row],[V45]])</f>
        <v>-0.32887530130365095</v>
      </c>
      <c r="DA18" s="3">
        <f>_xlfn.STDEV.S(Tabela13[[#This Row],[V41]],Tabela13[[#This Row],[V42]])</f>
        <v>0.11154652083988728</v>
      </c>
      <c r="DB18" s="3">
        <f>_xlfn.STDEV.S(Tabela13[[#This Row],[V41]],Tabela13[[#This Row],[V43]])</f>
        <v>0.35355339059327379</v>
      </c>
      <c r="DC18" s="3">
        <f>_xlfn.STDEV.S(Tabela13[[#This Row],[V41]],Tabela13[[#This Row],[V44]])</f>
        <v>0.93019982286632241</v>
      </c>
      <c r="DD18" s="3">
        <f>_xlfn.STDEV.S(Tabela13[[#This Row],[V41]],Tabela13[[#This Row],[V45]])</f>
        <v>0.57664643227304868</v>
      </c>
      <c r="DE18" s="3">
        <f>_xlfn.STDEV.S(Tabela13[[#This Row],[V41]],Tabela13[[#This Row],[V46]])</f>
        <v>0.81865330202643494</v>
      </c>
      <c r="DF18" s="3">
        <f>_xlfn.STDEV.S(Tabela13[[#This Row],[V42]],Tabela13[[#This Row],[V41]])</f>
        <v>0.11154652083988728</v>
      </c>
      <c r="DG18" s="3">
        <f>_xlfn.STDEV.S(Tabela13[[#This Row],[V42]],Tabela13[[#This Row],[V43]])</f>
        <v>0.24200686975338631</v>
      </c>
      <c r="DH18" s="3">
        <f>_xlfn.STDEV.S(Tabela13[[#This Row],[V42]],Tabela13[[#This Row],[V44]])</f>
        <v>0.81865330202643494</v>
      </c>
      <c r="DI18" s="3">
        <f>_xlfn.STDEV.S(Tabela13[[#This Row],[V42]],Tabela13[[#This Row],[V45]])</f>
        <v>0.46509991143316126</v>
      </c>
      <c r="DJ18" s="3">
        <f>_xlfn.STDEV.S(Tabela13[[#This Row],[V42]],Tabela13[[#This Row],[V46]])</f>
        <v>0.70710678118654757</v>
      </c>
      <c r="DK18" s="3">
        <f>_xlfn.STDEV.S(Tabela13[[#This Row],[V43]],Tabela13[[#This Row],[V41]])</f>
        <v>0.35355339059327379</v>
      </c>
      <c r="DL18" s="3">
        <f>_xlfn.STDEV.S(Tabela13[[#This Row],[V43]],Tabela13[[#This Row],[V42]])</f>
        <v>0.24200686975338631</v>
      </c>
      <c r="DM18" s="3">
        <f>_xlfn.STDEV.S(Tabela13[[#This Row],[V43]],Tabela13[[#This Row],[V44]])</f>
        <v>0.57664643227304857</v>
      </c>
      <c r="DN18" s="3">
        <f>_xlfn.STDEV.S(Tabela13[[#This Row],[V43]],Tabela13[[#This Row],[V45]])</f>
        <v>0.22309304167977489</v>
      </c>
      <c r="DO18" s="3">
        <f>_xlfn.STDEV.S(Tabela13[[#This Row],[V43]],Tabela13[[#This Row],[V46]])</f>
        <v>0.46509991143316121</v>
      </c>
      <c r="DP18" s="3">
        <f>_xlfn.STDEV.S(Tabela13[[#This Row],[V44]],Tabela13[[#This Row],[V41]])</f>
        <v>0.93019982286632241</v>
      </c>
      <c r="DQ18" s="3">
        <f>_xlfn.STDEV.S(Tabela13[[#This Row],[V44]],Tabela13[[#This Row],[V42]])</f>
        <v>0.81865330202643494</v>
      </c>
      <c r="DR18" s="3">
        <f>_xlfn.STDEV.S(Tabela13[[#This Row],[V44]],Tabela13[[#This Row],[V43]])</f>
        <v>0.57664643227304857</v>
      </c>
      <c r="DS18" s="3">
        <f>_xlfn.STDEV.S(Tabela13[[#This Row],[V44]],Tabela13[[#This Row],[V45]])</f>
        <v>0.35355339059327384</v>
      </c>
      <c r="DT18" s="3">
        <f>_xlfn.STDEV.S(Tabela13[[#This Row],[V44]],Tabela13[[#This Row],[V46]])</f>
        <v>0.11154652083988728</v>
      </c>
      <c r="DU18" s="3">
        <f>_xlfn.STDEV.S(Tabela13[[#This Row],[V45]],Tabela13[[#This Row],[V41]])</f>
        <v>0.57664643227304868</v>
      </c>
      <c r="DV18" s="3">
        <f>_xlfn.STDEV.S(Tabela13[[#This Row],[V45]],Tabela13[[#This Row],[V42]])</f>
        <v>0.46509991143316126</v>
      </c>
      <c r="DW18" s="3">
        <f>_xlfn.STDEV.S(Tabela13[[#This Row],[V45]],Tabela13[[#This Row],[V43]])</f>
        <v>0.22309304167977489</v>
      </c>
      <c r="DX18" s="3">
        <f>_xlfn.STDEV.S(Tabela13[[#This Row],[V45]],Tabela13[[#This Row],[V44]])</f>
        <v>0.35355339059327384</v>
      </c>
      <c r="DY18" s="3">
        <f>_xlfn.STDEV.S(Tabela13[[#This Row],[V45]],Tabela13[[#This Row],[V46]])</f>
        <v>0.24200686975338642</v>
      </c>
      <c r="DZ18" s="3">
        <f>_xlfn.STDEV.S(Tabela13[[#This Row],[V46]],Tabela13[[#This Row],[V41]])</f>
        <v>0.81865330202643494</v>
      </c>
      <c r="EA18" s="3">
        <f>_xlfn.STDEV.S(Tabela13[[#This Row],[V46]],Tabela13[[#This Row],[V42]])</f>
        <v>0.70710678118654757</v>
      </c>
      <c r="EB18" s="3">
        <f>_xlfn.STDEV.S(Tabela13[[#This Row],[V46]],Tabela13[[#This Row],[V43]])</f>
        <v>0.46509991143316121</v>
      </c>
      <c r="EC18" s="3">
        <f>_xlfn.STDEV.S(Tabela13[[#This Row],[V46]],Tabela13[[#This Row],[V44]])</f>
        <v>0.11154652083988728</v>
      </c>
      <c r="ED18" s="3">
        <f>_xlfn.STDEV.S(Tabela13[[#This Row],[V46]],Tabela13[[#This Row],[V45]])</f>
        <v>0.24200686975338642</v>
      </c>
      <c r="EE18" s="3">
        <f t="shared" si="19"/>
        <v>0.19269524989005393</v>
      </c>
      <c r="EF18" s="3">
        <f t="shared" si="20"/>
        <v>0.86708244778187471</v>
      </c>
      <c r="EG18" s="3" t="str">
        <f t="shared" si="21"/>
        <v/>
      </c>
      <c r="EH18" s="3">
        <f t="shared" si="22"/>
        <v>2.3065857290921952</v>
      </c>
      <c r="EI18" s="3">
        <f t="shared" si="23"/>
        <v>10.379083039883632</v>
      </c>
      <c r="EJ18" s="3">
        <f t="shared" si="24"/>
        <v>0.19269524989005393</v>
      </c>
      <c r="EK18" s="3">
        <f t="shared" si="25"/>
        <v>0.73586209968969696</v>
      </c>
      <c r="EL18" s="3">
        <f t="shared" si="26"/>
        <v>-10.379083039883632</v>
      </c>
      <c r="EM18" s="3">
        <f t="shared" si="27"/>
        <v>2.7179005425654799</v>
      </c>
      <c r="EN18" s="3" t="str">
        <f t="shared" si="28"/>
        <v/>
      </c>
      <c r="EO18" s="3">
        <f t="shared" si="29"/>
        <v>0.86708244778187471</v>
      </c>
      <c r="EP18" s="3">
        <f t="shared" si="30"/>
        <v>0.73586209968969696</v>
      </c>
      <c r="EQ18" s="3">
        <f t="shared" si="31"/>
        <v>-2.3065857290921943</v>
      </c>
      <c r="ER18" s="3" t="str">
        <f t="shared" si="32"/>
        <v/>
      </c>
      <c r="ES18" s="3" t="str">
        <f t="shared" si="33"/>
        <v/>
      </c>
      <c r="ET18" s="3" t="str">
        <f t="shared" si="34"/>
        <v/>
      </c>
      <c r="EU18" s="3" t="str">
        <f t="shared" si="35"/>
        <v/>
      </c>
      <c r="EV18" s="3">
        <f t="shared" si="36"/>
        <v>-2.3065857290921943</v>
      </c>
      <c r="EW18" s="3">
        <f t="shared" si="37"/>
        <v>-0.86708244778187482</v>
      </c>
      <c r="EX18" s="3">
        <f t="shared" si="38"/>
        <v>-0.19269524989005393</v>
      </c>
      <c r="EY18" s="3">
        <f t="shared" si="39"/>
        <v>2.3065857290921952</v>
      </c>
      <c r="EZ18" s="3">
        <f t="shared" si="40"/>
        <v>2.7179005425654799</v>
      </c>
      <c r="FA18" s="3" t="str">
        <f t="shared" si="41"/>
        <v/>
      </c>
      <c r="FB18" s="3">
        <f t="shared" si="42"/>
        <v>-0.86708244778187482</v>
      </c>
      <c r="FC18" s="3">
        <f t="shared" si="43"/>
        <v>-0.73586209968969729</v>
      </c>
      <c r="FD18" s="3">
        <f t="shared" si="44"/>
        <v>10.379083039883632</v>
      </c>
      <c r="FE18" s="3" t="str">
        <f t="shared" si="45"/>
        <v/>
      </c>
      <c r="FF18" s="3">
        <f t="shared" si="46"/>
        <v>-2.717900542565479</v>
      </c>
      <c r="FG18" s="3">
        <f t="shared" si="47"/>
        <v>-0.19269524989005393</v>
      </c>
      <c r="FH18" s="3">
        <f t="shared" si="48"/>
        <v>-0.73586209968969729</v>
      </c>
      <c r="FI18" s="4">
        <f t="shared" si="49"/>
        <v>0.23094688221709006</v>
      </c>
      <c r="FJ18" s="4">
        <f t="shared" si="50"/>
        <v>0</v>
      </c>
      <c r="FK18" s="4">
        <f t="shared" si="51"/>
        <v>1.8255731871234757</v>
      </c>
      <c r="FL18" s="4">
        <f t="shared" si="52"/>
        <v>0.91901405045787277</v>
      </c>
      <c r="FM18" s="4">
        <f>Tabela13[[#This Row],[V139]]-Tabela13[[#This Row],[V140]]</f>
        <v>0.90655913666560295</v>
      </c>
      <c r="FN18" s="4">
        <f>Tabela13[[#This Row],[V1]]-Tabela13[[#This Row],[V2]]/2</f>
        <v>0.71548732316157448</v>
      </c>
      <c r="FO18" s="4">
        <f>Tabela13[[#This Row],[V1]]-Tabela13[[#This Row],[V3]]/2</f>
        <v>0.63661202185792343</v>
      </c>
      <c r="FP18" s="4">
        <f>Tabela13[[#This Row],[V1]]-Tabela13[[#This Row],[V4]]/2</f>
        <v>0.46548732316157443</v>
      </c>
      <c r="FQ18" s="4">
        <f>Tabela13[[#This Row],[V2]]-Tabela13[[#This Row],[V1]]/2</f>
        <v>-0.27113858074937847</v>
      </c>
      <c r="FR18" s="4">
        <f>Tabela13[[#This Row],[V2]]-Tabela13[[#This Row],[V3]]/2</f>
        <v>-2.1138580749378452E-2</v>
      </c>
      <c r="FS18" s="4">
        <f>Tabela13[[#This Row],[V2]]-Tabela13[[#This Row],[V4]]/2</f>
        <v>-0.19226327944572752</v>
      </c>
      <c r="FT18" s="4">
        <f t="shared" si="53"/>
        <v>0.62104469380713323</v>
      </c>
      <c r="FU18" s="4">
        <f t="shared" si="54"/>
        <v>0.5669059896623756</v>
      </c>
      <c r="FV18" s="4">
        <f t="shared" si="55"/>
        <v>0.43565828323457545</v>
      </c>
      <c r="FW18" s="4">
        <f t="shared" si="56"/>
        <v>-0.26477274804186013</v>
      </c>
      <c r="FX18" s="4">
        <f t="shared" si="57"/>
        <v>-2.1135433074943998E-2</v>
      </c>
      <c r="FY18" s="4">
        <f t="shared" si="58"/>
        <v>-0.18994545861493228</v>
      </c>
      <c r="FZ18" s="4">
        <f t="shared" si="59"/>
        <v>111.78804488528398</v>
      </c>
      <c r="GA18" s="4">
        <f t="shared" si="60"/>
        <v>102.0430781392276</v>
      </c>
      <c r="GB18" s="4">
        <f t="shared" si="61"/>
        <v>78.418490982223588</v>
      </c>
      <c r="GC18" s="4">
        <f t="shared" si="62"/>
        <v>-47.659094647534822</v>
      </c>
      <c r="GD18" s="4">
        <f t="shared" si="63"/>
        <v>-3.8043779534899196</v>
      </c>
      <c r="GE18" s="4">
        <f t="shared" si="64"/>
        <v>-34.190182550687808</v>
      </c>
      <c r="GF18" s="4">
        <f>Tabela13[[#This Row],[V1]]-Tabela13[[#This Row],[V2]]/Tabela13[[#This Row],[V2]]</f>
        <v>-0.22677595628415304</v>
      </c>
      <c r="GG18" s="4">
        <f>Tabela13[[#This Row],[V1]]-Tabela13[[#This Row],[V3]]/Tabela13[[#This Row],[V3]]</f>
        <v>-0.22677595628415304</v>
      </c>
      <c r="GH18" s="4">
        <f>Tabela13[[#This Row],[V1]]-Tabela13[[#This Row],[V4]]/Tabela13[[#This Row],[V4]]</f>
        <v>-0.22677595628415304</v>
      </c>
      <c r="GI18" s="4">
        <f>Tabela13[[#This Row],[V2]]-Tabela13[[#This Row],[V1]]/Tabela13[[#This Row],[V1]]</f>
        <v>-0.88452655889145493</v>
      </c>
      <c r="GJ18" s="4">
        <f>Tabela13[[#This Row],[V2]]-Tabela13[[#This Row],[V3]]/Tabela13[[#This Row],[V3]]</f>
        <v>-0.88452655889145493</v>
      </c>
      <c r="GK18" s="4">
        <f>Tabela13[[#This Row],[V2]]-Tabela13[[#This Row],[V4]]/Tabela13[[#This Row],[V4]]</f>
        <v>-0.88452655889145493</v>
      </c>
      <c r="GL18" s="4">
        <f t="shared" si="65"/>
        <v>0.30270186246699737</v>
      </c>
      <c r="GM18" s="4">
        <f t="shared" si="66"/>
        <v>0.44434874241219602</v>
      </c>
      <c r="GN18" s="4">
        <f t="shared" si="67"/>
        <v>0.68122587862800521</v>
      </c>
      <c r="GO18" s="3">
        <f t="shared" si="68"/>
        <v>1</v>
      </c>
      <c r="GP18" s="3">
        <v>100</v>
      </c>
      <c r="GQ18" s="3">
        <f t="shared" si="69"/>
        <v>0.83000000000000007</v>
      </c>
      <c r="GR18" s="3">
        <f t="shared" si="70"/>
        <v>83</v>
      </c>
      <c r="GS18" s="34">
        <f>COUNTIF($D$2:D17,Tabela13[[#This Row],[HomeTeam]])</f>
        <v>0</v>
      </c>
      <c r="GT18" s="34">
        <f>COUNTIF($E$2:E17,Tabela13[[#This Row],[AwayTeam]])</f>
        <v>0</v>
      </c>
      <c r="GU18" s="3" t="str">
        <f>IFERROR(AVERAGEIFS($AD$2:AD17,$D$2:D17,Tabela13[[#This Row],[HomeTeam]],$GS$2:GS17,"&gt;="&amp;Tabela13[[#This Row],[Contagem_H]]-5),"")</f>
        <v/>
      </c>
      <c r="GV18" s="3" t="str">
        <f>IFERROR(AVERAGEIFS($G$2:G17,$E$2:E17,Tabela13[[#This Row],[AwayTeam]],$GT$2:GT17,"&gt;="&amp;Tabela13[[#This Row],[Contagem_A]]-5),"")</f>
        <v/>
      </c>
      <c r="GW18" s="3" t="str">
        <f>IFERROR(AVERAGEIFS($GQ$2:GQ17,$D$2:D17,Tabela13[[#This Row],[HomeTeam]],$GS$2:GS17,"&gt;="&amp;Tabela13[[#This Row],[Contagem_H]]-5),"")</f>
        <v/>
      </c>
    </row>
    <row r="19" spans="1:211" x14ac:dyDescent="0.25">
      <c r="A19" t="s">
        <v>127</v>
      </c>
      <c r="B19" t="s">
        <v>145</v>
      </c>
      <c r="C19" t="s">
        <v>138</v>
      </c>
      <c r="D19" t="s">
        <v>21</v>
      </c>
      <c r="E19" t="s">
        <v>17</v>
      </c>
      <c r="F19" s="3">
        <v>4</v>
      </c>
      <c r="G19" s="3">
        <v>0</v>
      </c>
      <c r="H19" s="3" t="str">
        <f t="shared" si="71"/>
        <v>H</v>
      </c>
      <c r="I19" s="3">
        <v>1.8</v>
      </c>
      <c r="J19" s="3">
        <v>3.8</v>
      </c>
      <c r="K19" s="3">
        <v>4.2</v>
      </c>
      <c r="L19" s="3">
        <v>1.73</v>
      </c>
      <c r="M19" s="3">
        <v>2.1</v>
      </c>
      <c r="N19" s="3">
        <f t="shared" si="0"/>
        <v>4</v>
      </c>
      <c r="O19" s="3">
        <f t="shared" si="1"/>
        <v>3</v>
      </c>
      <c r="P19" s="3">
        <f t="shared" si="2"/>
        <v>0</v>
      </c>
      <c r="Q19" s="3">
        <f t="shared" si="3"/>
        <v>5.6808688387635753E-2</v>
      </c>
      <c r="R19" s="3">
        <f t="shared" si="4"/>
        <v>5.4225158271401064E-2</v>
      </c>
      <c r="S19" s="3">
        <f t="shared" si="5"/>
        <v>1.9022556390977443</v>
      </c>
      <c r="T19" s="3">
        <f t="shared" si="6"/>
        <v>4.0158730158730158</v>
      </c>
      <c r="U19" s="3">
        <f t="shared" si="7"/>
        <v>4.4385964912280702</v>
      </c>
      <c r="V19" s="3">
        <f t="shared" si="8"/>
        <v>1.8282790309106098</v>
      </c>
      <c r="W19" s="3">
        <f t="shared" si="9"/>
        <v>2.2192982456140351</v>
      </c>
      <c r="X19" s="4">
        <f t="shared" si="10"/>
        <v>0.55555555555555558</v>
      </c>
      <c r="Y19" s="4">
        <f t="shared" si="11"/>
        <v>0.26315789473684209</v>
      </c>
      <c r="Z19" s="4">
        <f t="shared" si="12"/>
        <v>0.23809523809523808</v>
      </c>
      <c r="AA19" s="4">
        <f t="shared" si="13"/>
        <v>0.5780346820809249</v>
      </c>
      <c r="AB19" s="4">
        <f t="shared" si="14"/>
        <v>0.47619047619047616</v>
      </c>
      <c r="AC19" s="4">
        <f t="shared" si="15"/>
        <v>2.2777777777777777</v>
      </c>
      <c r="AD19" s="4">
        <f t="shared" si="16"/>
        <v>0.11904761904761904</v>
      </c>
      <c r="AE19" s="4">
        <f t="shared" si="17"/>
        <v>0.27777777777777779</v>
      </c>
      <c r="AF19" s="4">
        <f t="shared" si="18"/>
        <v>2.1190476190476191</v>
      </c>
      <c r="AG19" s="4">
        <f>IFERROR(AVERAGE(Tabela13[[#This Row],[V1]],Tabela13[[#This Row],[V2]]),"")</f>
        <v>1.1984126984126984</v>
      </c>
      <c r="AH19" s="4">
        <f>IFERROR(AVERAGE(Tabela13[[#This Row],[V1]],Tabela13[[#This Row],[V3]]),"")</f>
        <v>1.2777777777777777</v>
      </c>
      <c r="AI19" s="4">
        <f>IFERROR(AVERAGE(Tabela13[[#This Row],[V1]],Tabela13[[#This Row],[V4]]),"")</f>
        <v>2.1984126984126986</v>
      </c>
      <c r="AJ19" s="4">
        <f>IFERROR(AVERAGE(Tabela13[[#This Row],[V2]],Tabela13[[#This Row],[V1]]),"")</f>
        <v>1.1984126984126984</v>
      </c>
      <c r="AK19" s="4">
        <f>IFERROR(AVERAGE(Tabela13[[#This Row],[V2]],Tabela13[[#This Row],[V3]]),"")</f>
        <v>0.19841269841269843</v>
      </c>
      <c r="AL19" s="4">
        <f>IFERROR(AVERAGE(Tabela13[[#This Row],[V2]],Tabela13[[#This Row],[V4]]),"")</f>
        <v>1.1190476190476191</v>
      </c>
      <c r="AM19" s="4">
        <f>IFERROR(AVERAGE(Tabela13[[#This Row],[V3]],Tabela13[[#This Row],[V1]]),"")</f>
        <v>1.2777777777777777</v>
      </c>
      <c r="AN19" s="4">
        <f>IFERROR(AVERAGE(Tabela13[[#This Row],[V3]],Tabela13[[#This Row],[V2]]),"")</f>
        <v>0.19841269841269843</v>
      </c>
      <c r="AO19" s="4">
        <f>IFERROR(AVERAGE(Tabela13[[#This Row],[V3]],Tabela13[[#This Row],[V4]]),"")</f>
        <v>1.1984126984126984</v>
      </c>
      <c r="AP19" s="4">
        <f>IFERROR(AVERAGE(Tabela13[[#This Row],[V4]],Tabela13[[#This Row],[V1]]),"")</f>
        <v>2.1984126984126986</v>
      </c>
      <c r="AQ19" s="4">
        <f>IFERROR(AVERAGE(Tabela13[[#This Row],[V4]],Tabela13[[#This Row],[V2]]),"")</f>
        <v>1.1190476190476191</v>
      </c>
      <c r="AR19" s="4">
        <f>IFERROR(AVERAGE(Tabela13[[#This Row],[V4]],Tabela13[[#This Row],[V3]]),"")</f>
        <v>1.1984126984126984</v>
      </c>
      <c r="AS19" s="4">
        <f>_xlfn.STDEV.S(Tabela13[[#This Row],[V1]:[V2]])</f>
        <v>1.5264527339900074</v>
      </c>
      <c r="AT19" s="4">
        <f>_xlfn.STDEV.S(Tabela13[[#This Row],[V1]],Tabela13[[#This Row],[V3]])</f>
        <v>1.4142135623730951</v>
      </c>
      <c r="AU19" s="4">
        <f>_xlfn.STDEV.S(Tabela13[[#This Row],[V1]],Tabela13[[#This Row],[V4]])</f>
        <v>0.11223917161691221</v>
      </c>
      <c r="AV19" s="4">
        <f>_xlfn.STDEV.S(Tabela13[[#This Row],[V2]],Tabela13[[#This Row],[V1]])</f>
        <v>1.5264527339900074</v>
      </c>
      <c r="AW19" s="4">
        <f>_xlfn.STDEV.S(Tabela13[[#This Row],[V2]],Tabela13[[#This Row],[V3]])</f>
        <v>0.11223917161691227</v>
      </c>
      <c r="AX19" s="4">
        <f>_xlfn.STDEV.S(Tabela13[[#This Row],[V42]],Tabela13[[#This Row],[V44]])</f>
        <v>2.9406662963631023</v>
      </c>
      <c r="AY19" s="4">
        <f>_xlfn.STDEV.S(Tabela13[[#This Row],[V3]],Tabela13[[#This Row],[V1]])</f>
        <v>1.4142135623730951</v>
      </c>
      <c r="AZ19" s="4">
        <f>_xlfn.STDEV.S(Tabela13[[#This Row],[V3]],Tabela13[[#This Row],[V2]])</f>
        <v>0.11223917161691227</v>
      </c>
      <c r="BA19" s="4">
        <f>_xlfn.STDEV.S(Tabela13[[#This Row],[V3]],Tabela13[[#This Row],[V4]])</f>
        <v>1.3019743907561829</v>
      </c>
      <c r="BB19" s="4">
        <f>_xlfn.STDEV.S(Tabela13[[#This Row],[V4]],Tabela13[[#This Row],[V1]])</f>
        <v>0.11223917161691221</v>
      </c>
      <c r="BC19" s="4">
        <f>_xlfn.STDEV.S(Tabela13[[#This Row],[V4]],Tabela13[[#This Row],[V2]])</f>
        <v>1.4142135623730951</v>
      </c>
      <c r="BD19" s="4">
        <f>_xlfn.STDEV.S(Tabela13[[#This Row],[V4]],Tabela13[[#This Row],[V3]])</f>
        <v>1.3019743907561829</v>
      </c>
      <c r="BE19" s="4">
        <f>Tabela13[[#This Row],[V17]]/Tabela13[[#This Row],[V5]]</f>
        <v>1.2737287714088803</v>
      </c>
      <c r="BF19" s="4">
        <f>Tabela13[[#This Row],[V18]]/Tabela13[[#This Row],[V6]]</f>
        <v>1.1067758314224223</v>
      </c>
      <c r="BG19" s="4">
        <f>Tabela13[[#This Row],[V19]]/Tabela13[[#This Row],[V7]]</f>
        <v>5.1054641240905911E-2</v>
      </c>
      <c r="BH19" s="4">
        <f>Tabela13[[#This Row],[V20]]/Tabela13[[#This Row],[V8]]</f>
        <v>1.2737287714088803</v>
      </c>
      <c r="BI19" s="4">
        <f>Tabela13[[#This Row],[V21]]/Tabela13[[#This Row],[V9]]</f>
        <v>0.56568542494923779</v>
      </c>
      <c r="BJ19" s="4">
        <f>Tabela13[[#This Row],[V22]]/Tabela13[[#This Row],[V10]]</f>
        <v>2.6278294563244744</v>
      </c>
      <c r="BK19" s="4">
        <f>Tabela13[[#This Row],[V23]]/Tabela13[[#This Row],[V11]]</f>
        <v>1.1067758314224223</v>
      </c>
      <c r="BL19" s="4">
        <f>Tabela13[[#This Row],[V24]]/Tabela13[[#This Row],[V12]]</f>
        <v>0.56568542494923779</v>
      </c>
      <c r="BM19" s="4">
        <f>Tabela13[[#This Row],[V25]]/Tabela13[[#This Row],[V13]]</f>
        <v>1.0864157167899275</v>
      </c>
      <c r="BN19" s="4">
        <f>Tabela13[[#This Row],[V26]]/Tabela13[[#This Row],[V14]]</f>
        <v>5.1054641240905911E-2</v>
      </c>
      <c r="BO19" s="4">
        <f>Tabela13[[#This Row],[V27]]/Tabela13[[#This Row],[V15]]</f>
        <v>1.2637653110568083</v>
      </c>
      <c r="BP19" s="4">
        <f>Tabela13[[#This Row],[V28]]/Tabela13[[#This Row],[V16]]</f>
        <v>1.0864157167899275</v>
      </c>
      <c r="BQ19" s="4">
        <f>Tabela13[[#This Row],[V1]]-Tabela13[[#This Row],[V2]]</f>
        <v>2.1587301587301586</v>
      </c>
      <c r="BR19" s="4">
        <f>Tabela13[[#This Row],[V1]]-Tabela13[[#This Row],[V3]]</f>
        <v>2</v>
      </c>
      <c r="BS19" s="4">
        <f>Tabela13[[#This Row],[V1]]-Tabela13[[#This Row],[V4]]</f>
        <v>0.15873015873015861</v>
      </c>
      <c r="BT19" s="4">
        <f>Tabela13[[#This Row],[V2]]-Tabela13[[#This Row],[V1]]</f>
        <v>-2.1587301587301586</v>
      </c>
      <c r="BU19" s="4">
        <f>Tabela13[[#This Row],[V2]]-Tabela13[[#This Row],[V3]]</f>
        <v>-0.15873015873015875</v>
      </c>
      <c r="BV19" s="4">
        <f>Tabela13[[#This Row],[V2]]-Tabela13[[#This Row],[V4]]</f>
        <v>-2</v>
      </c>
      <c r="BW19" s="4">
        <f>AVERAGE(Tabela13[[#This Row],[V41]],Tabela13[[#This Row],[V42]])</f>
        <v>2.0793650793650791</v>
      </c>
      <c r="BX19" s="4">
        <f>AVERAGE(Tabela13[[#This Row],[V41]],Tabela13[[#This Row],[V43]])</f>
        <v>1.1587301587301586</v>
      </c>
      <c r="BY19" s="4">
        <f>AVERAGE(Tabela13[[#This Row],[V41]],Tabela13[[#This Row],[V44]])</f>
        <v>0</v>
      </c>
      <c r="BZ19" s="4">
        <f>AVERAGE(Tabela13[[#This Row],[V41]],Tabela13[[#This Row],[V45]])</f>
        <v>0.99999999999999989</v>
      </c>
      <c r="CA19" s="4">
        <f>AVERAGE(Tabela13[[#This Row],[V41]],Tabela13[[#This Row],[V46]])</f>
        <v>7.9365079365079305E-2</v>
      </c>
      <c r="CB19" s="4">
        <f>AVERAGE(Tabela13[[#This Row],[V42]],Tabela13[[#This Row],[V41]])</f>
        <v>2.0793650793650791</v>
      </c>
      <c r="CC19" s="4">
        <f>AVERAGE(Tabela13[[#This Row],[V42]],Tabela13[[#This Row],[V43]])</f>
        <v>1.0793650793650793</v>
      </c>
      <c r="CD19" s="4">
        <f>AVERAGE(Tabela13[[#This Row],[V42]],Tabela13[[#This Row],[V44]])</f>
        <v>-7.9365079365079305E-2</v>
      </c>
      <c r="CE19" s="4">
        <f>AVERAGE(Tabela13[[#This Row],[V42]],Tabela13[[#This Row],[V45]])</f>
        <v>0.92063492063492058</v>
      </c>
      <c r="CF19" s="4">
        <f>AVERAGE(Tabela13[[#This Row],[V42]],Tabela13[[#This Row],[V46]])</f>
        <v>0</v>
      </c>
      <c r="CG19" s="4">
        <f>AVERAGE(Tabela13[[#This Row],[V43]],Tabela13[[#This Row],[V41]])</f>
        <v>1.1587301587301586</v>
      </c>
      <c r="CH19" s="4">
        <f>AVERAGE(Tabela13[[#This Row],[V43]],Tabela13[[#This Row],[V42]])</f>
        <v>1.0793650793650793</v>
      </c>
      <c r="CI19" s="4">
        <f>AVERAGE(Tabela13[[#This Row],[V43]],Tabela13[[#This Row],[V44]])</f>
        <v>-1</v>
      </c>
      <c r="CJ19" s="4">
        <f>AVERAGE(Tabela13[[#This Row],[V43]],Tabela13[[#This Row],[V45]])</f>
        <v>0</v>
      </c>
      <c r="CK19" s="4">
        <f>AVERAGE(Tabela13[[#This Row],[V43]],Tabela13[[#This Row],[V46]])</f>
        <v>-0.92063492063492069</v>
      </c>
      <c r="CL19" s="4">
        <f>AVERAGE(Tabela13[[#This Row],[V44]],Tabela13[[#This Row],[V41]])</f>
        <v>0</v>
      </c>
      <c r="CM19" s="4">
        <f>AVERAGE(Tabela13[[#This Row],[V44]],Tabela13[[#This Row],[V42]])</f>
        <v>-7.9365079365079305E-2</v>
      </c>
      <c r="CN19" s="4">
        <f>AVERAGE(Tabela13[[#This Row],[V44]],Tabela13[[#This Row],[V43]])</f>
        <v>-1</v>
      </c>
      <c r="CO19" s="4">
        <f>AVERAGE(Tabela13[[#This Row],[V44]],Tabela13[[#This Row],[V45]])</f>
        <v>-1.1587301587301586</v>
      </c>
      <c r="CP19" s="4">
        <f>AVERAGE(Tabela13[[#This Row],[V44]],Tabela13[[#This Row],[V46]])</f>
        <v>-2.0793650793650791</v>
      </c>
      <c r="CQ19" s="4">
        <f>AVERAGE(Tabela13[[#This Row],[V45]],Tabela13[[#This Row],[V41]])</f>
        <v>0.99999999999999989</v>
      </c>
      <c r="CR19" s="4">
        <f>AVERAGE(Tabela13[[#This Row],[V45]],Tabela13[[#This Row],[V42]])</f>
        <v>0.92063492063492058</v>
      </c>
      <c r="CS19" s="4">
        <f>AVERAGE(Tabela13[[#This Row],[V45]],Tabela13[[#This Row],[V43]])</f>
        <v>0</v>
      </c>
      <c r="CT19" s="4">
        <f>AVERAGE(Tabela13[[#This Row],[V45]],Tabela13[[#This Row],[V44]])</f>
        <v>-1.1587301587301586</v>
      </c>
      <c r="CU19" s="4">
        <f>AVERAGE(Tabela13[[#This Row],[V45]],Tabela13[[#This Row],[V46]])</f>
        <v>-1.0793650793650793</v>
      </c>
      <c r="CV19" s="4">
        <f>AVERAGE(Tabela13[[#This Row],[V46]],Tabela13[[#This Row],[V41]])</f>
        <v>7.9365079365079305E-2</v>
      </c>
      <c r="CW19" s="4">
        <f>AVERAGE(Tabela13[[#This Row],[V46]],Tabela13[[#This Row],[V42]])</f>
        <v>0</v>
      </c>
      <c r="CX19" s="4">
        <f>AVERAGE(Tabela13[[#This Row],[V46]],Tabela13[[#This Row],[V43]])</f>
        <v>-0.92063492063492069</v>
      </c>
      <c r="CY19" s="4">
        <f>AVERAGE(Tabela13[[#This Row],[V46]],Tabela13[[#This Row],[V44]])</f>
        <v>-2.0793650793650791</v>
      </c>
      <c r="CZ19" s="4">
        <f>AVERAGE(Tabela13[[#This Row],[V46]],Tabela13[[#This Row],[V45]])</f>
        <v>-1.0793650793650793</v>
      </c>
      <c r="DA19" s="3">
        <f>_xlfn.STDEV.S(Tabela13[[#This Row],[V41]],Tabela13[[#This Row],[V42]])</f>
        <v>0.11223917161691221</v>
      </c>
      <c r="DB19" s="3">
        <f>_xlfn.STDEV.S(Tabela13[[#This Row],[V41]],Tabela13[[#This Row],[V43]])</f>
        <v>1.4142135623730951</v>
      </c>
      <c r="DC19" s="3">
        <f>_xlfn.STDEV.S(Tabela13[[#This Row],[V41]],Tabela13[[#This Row],[V44]])</f>
        <v>3.0529054679800147</v>
      </c>
      <c r="DD19" s="3">
        <f>_xlfn.STDEV.S(Tabela13[[#This Row],[V41]],Tabela13[[#This Row],[V45]])</f>
        <v>1.6386919056069198</v>
      </c>
      <c r="DE19" s="3">
        <f>_xlfn.STDEV.S(Tabela13[[#This Row],[V41]],Tabela13[[#This Row],[V46]])</f>
        <v>2.9406662963631023</v>
      </c>
      <c r="DF19" s="3">
        <f>_xlfn.STDEV.S(Tabela13[[#This Row],[V42]],Tabela13[[#This Row],[V41]])</f>
        <v>0.11223917161691221</v>
      </c>
      <c r="DG19" s="3">
        <f>_xlfn.STDEV.S(Tabela13[[#This Row],[V42]],Tabela13[[#This Row],[V43]])</f>
        <v>1.3019743907561829</v>
      </c>
      <c r="DH19" s="3">
        <f>_xlfn.STDEV.S(Tabela13[[#This Row],[V42]],Tabela13[[#This Row],[V44]])</f>
        <v>2.9406662963631023</v>
      </c>
      <c r="DI19" s="3">
        <f>_xlfn.STDEV.S(Tabela13[[#This Row],[V42]],Tabela13[[#This Row],[V45]])</f>
        <v>1.5264527339900074</v>
      </c>
      <c r="DJ19" s="3">
        <f>_xlfn.STDEV.S(Tabela13[[#This Row],[V42]],Tabela13[[#This Row],[V46]])</f>
        <v>2.8284271247461903</v>
      </c>
      <c r="DK19" s="3">
        <f>_xlfn.STDEV.S(Tabela13[[#This Row],[V43]],Tabela13[[#This Row],[V41]])</f>
        <v>1.4142135623730951</v>
      </c>
      <c r="DL19" s="3">
        <f>_xlfn.STDEV.S(Tabela13[[#This Row],[V43]],Tabela13[[#This Row],[V42]])</f>
        <v>1.3019743907561829</v>
      </c>
      <c r="DM19" s="3">
        <f>_xlfn.STDEV.S(Tabela13[[#This Row],[V43]],Tabela13[[#This Row],[V44]])</f>
        <v>1.6386919056069196</v>
      </c>
      <c r="DN19" s="3">
        <f>_xlfn.STDEV.S(Tabela13[[#This Row],[V43]],Tabela13[[#This Row],[V45]])</f>
        <v>0.22447834323382454</v>
      </c>
      <c r="DO19" s="3">
        <f>_xlfn.STDEV.S(Tabela13[[#This Row],[V43]],Tabela13[[#This Row],[V46]])</f>
        <v>1.5264527339900074</v>
      </c>
      <c r="DP19" s="3">
        <f>_xlfn.STDEV.S(Tabela13[[#This Row],[V44]],Tabela13[[#This Row],[V41]])</f>
        <v>3.0529054679800147</v>
      </c>
      <c r="DQ19" s="3">
        <f>_xlfn.STDEV.S(Tabela13[[#This Row],[V44]],Tabela13[[#This Row],[V42]])</f>
        <v>2.9406662963631023</v>
      </c>
      <c r="DR19" s="3">
        <f>_xlfn.STDEV.S(Tabela13[[#This Row],[V44]],Tabela13[[#This Row],[V43]])</f>
        <v>1.6386919056069196</v>
      </c>
      <c r="DS19" s="3">
        <f>_xlfn.STDEV.S(Tabela13[[#This Row],[V44]],Tabela13[[#This Row],[V45]])</f>
        <v>1.4142135623730951</v>
      </c>
      <c r="DT19" s="3">
        <f>_xlfn.STDEV.S(Tabela13[[#This Row],[V44]],Tabela13[[#This Row],[V46]])</f>
        <v>0.11223917161691221</v>
      </c>
      <c r="DU19" s="3">
        <f>_xlfn.STDEV.S(Tabela13[[#This Row],[V45]],Tabela13[[#This Row],[V41]])</f>
        <v>1.6386919056069198</v>
      </c>
      <c r="DV19" s="3">
        <f>_xlfn.STDEV.S(Tabela13[[#This Row],[V45]],Tabela13[[#This Row],[V42]])</f>
        <v>1.5264527339900074</v>
      </c>
      <c r="DW19" s="3">
        <f>_xlfn.STDEV.S(Tabela13[[#This Row],[V45]],Tabela13[[#This Row],[V43]])</f>
        <v>0.22447834323382454</v>
      </c>
      <c r="DX19" s="3">
        <f>_xlfn.STDEV.S(Tabela13[[#This Row],[V45]],Tabela13[[#This Row],[V44]])</f>
        <v>1.4142135623730951</v>
      </c>
      <c r="DY19" s="3">
        <f>_xlfn.STDEV.S(Tabela13[[#This Row],[V45]],Tabela13[[#This Row],[V46]])</f>
        <v>1.3019743907561829</v>
      </c>
      <c r="DZ19" s="3">
        <f>_xlfn.STDEV.S(Tabela13[[#This Row],[V46]],Tabela13[[#This Row],[V41]])</f>
        <v>2.9406662963631023</v>
      </c>
      <c r="EA19" s="3">
        <f>_xlfn.STDEV.S(Tabela13[[#This Row],[V46]],Tabela13[[#This Row],[V42]])</f>
        <v>2.8284271247461903</v>
      </c>
      <c r="EB19" s="3">
        <f>_xlfn.STDEV.S(Tabela13[[#This Row],[V46]],Tabela13[[#This Row],[V43]])</f>
        <v>1.5264527339900074</v>
      </c>
      <c r="EC19" s="3">
        <f>_xlfn.STDEV.S(Tabela13[[#This Row],[V46]],Tabela13[[#This Row],[V44]])</f>
        <v>0.11223917161691221</v>
      </c>
      <c r="ED19" s="3">
        <f>_xlfn.STDEV.S(Tabela13[[#This Row],[V46]],Tabela13[[#This Row],[V45]])</f>
        <v>1.3019743907561829</v>
      </c>
      <c r="EE19" s="3">
        <f t="shared" si="19"/>
        <v>5.397761688446924E-2</v>
      </c>
      <c r="EF19" s="3">
        <f t="shared" si="20"/>
        <v>1.2204856771165069</v>
      </c>
      <c r="EG19" s="3" t="str">
        <f t="shared" si="21"/>
        <v/>
      </c>
      <c r="EH19" s="3">
        <f t="shared" si="22"/>
        <v>1.63869190560692</v>
      </c>
      <c r="EI19" s="3">
        <f t="shared" si="23"/>
        <v>37.052395334175117</v>
      </c>
      <c r="EJ19" s="3">
        <f t="shared" si="24"/>
        <v>5.397761688446924E-2</v>
      </c>
      <c r="EK19" s="3">
        <f t="shared" si="25"/>
        <v>1.2062409796711695</v>
      </c>
      <c r="EL19" s="3">
        <f t="shared" si="26"/>
        <v>-37.052395334175117</v>
      </c>
      <c r="EM19" s="3">
        <f t="shared" si="27"/>
        <v>1.6580434869201806</v>
      </c>
      <c r="EN19" s="3" t="str">
        <f t="shared" si="28"/>
        <v/>
      </c>
      <c r="EO19" s="3">
        <f t="shared" si="29"/>
        <v>1.2204856771165069</v>
      </c>
      <c r="EP19" s="3">
        <f t="shared" si="30"/>
        <v>1.2062409796711695</v>
      </c>
      <c r="EQ19" s="3">
        <f t="shared" si="31"/>
        <v>-1.6386919056069196</v>
      </c>
      <c r="ER19" s="3" t="str">
        <f t="shared" si="32"/>
        <v/>
      </c>
      <c r="ES19" s="3" t="str">
        <f t="shared" si="33"/>
        <v/>
      </c>
      <c r="ET19" s="3" t="str">
        <f t="shared" si="34"/>
        <v/>
      </c>
      <c r="EU19" s="3" t="str">
        <f t="shared" si="35"/>
        <v/>
      </c>
      <c r="EV19" s="3">
        <f t="shared" si="36"/>
        <v>-1.6386919056069196</v>
      </c>
      <c r="EW19" s="3">
        <f t="shared" si="37"/>
        <v>-1.2204856771165069</v>
      </c>
      <c r="EX19" s="3">
        <f t="shared" si="38"/>
        <v>-5.397761688446924E-2</v>
      </c>
      <c r="EY19" s="3">
        <f t="shared" si="39"/>
        <v>1.63869190560692</v>
      </c>
      <c r="EZ19" s="3">
        <f t="shared" si="40"/>
        <v>1.6580434869201806</v>
      </c>
      <c r="FA19" s="3" t="str">
        <f t="shared" si="41"/>
        <v/>
      </c>
      <c r="FB19" s="3">
        <f t="shared" si="42"/>
        <v>-1.2204856771165069</v>
      </c>
      <c r="FC19" s="3">
        <f t="shared" si="43"/>
        <v>-1.2062409796711695</v>
      </c>
      <c r="FD19" s="3">
        <f t="shared" si="44"/>
        <v>37.052395334175117</v>
      </c>
      <c r="FE19" s="3" t="str">
        <f t="shared" si="45"/>
        <v/>
      </c>
      <c r="FF19" s="3">
        <f t="shared" si="46"/>
        <v>-1.6580434869201803</v>
      </c>
      <c r="FG19" s="3">
        <f t="shared" si="47"/>
        <v>-5.397761688446924E-2</v>
      </c>
      <c r="FH19" s="3">
        <f t="shared" si="48"/>
        <v>-1.2062409796711695</v>
      </c>
      <c r="FI19" s="4">
        <f t="shared" si="49"/>
        <v>0.95238095238095233</v>
      </c>
      <c r="FJ19" s="4">
        <f t="shared" si="50"/>
        <v>0</v>
      </c>
      <c r="FK19" s="4">
        <f t="shared" si="51"/>
        <v>1.8260869565217388</v>
      </c>
      <c r="FL19" s="4">
        <f t="shared" si="52"/>
        <v>0.92490118577075098</v>
      </c>
      <c r="FM19" s="4">
        <f>Tabela13[[#This Row],[V139]]-Tabela13[[#This Row],[V140]]</f>
        <v>0.90118577075098782</v>
      </c>
      <c r="FN19" s="4">
        <f>Tabela13[[#This Row],[V1]]-Tabela13[[#This Row],[V2]]/2</f>
        <v>2.2182539682539684</v>
      </c>
      <c r="FO19" s="4">
        <f>Tabela13[[#This Row],[V1]]-Tabela13[[#This Row],[V3]]/2</f>
        <v>2.1388888888888888</v>
      </c>
      <c r="FP19" s="4">
        <f>Tabela13[[#This Row],[V1]]-Tabela13[[#This Row],[V4]]/2</f>
        <v>1.2182539682539681</v>
      </c>
      <c r="FQ19" s="4">
        <f>Tabela13[[#This Row],[V2]]-Tabela13[[#This Row],[V1]]/2</f>
        <v>-1.0198412698412698</v>
      </c>
      <c r="FR19" s="4">
        <f>Tabela13[[#This Row],[V2]]-Tabela13[[#This Row],[V3]]/2</f>
        <v>-1.9841269841269854E-2</v>
      </c>
      <c r="FS19" s="4">
        <f>Tabela13[[#This Row],[V2]]-Tabela13[[#This Row],[V4]]/2</f>
        <v>-0.94047619047619047</v>
      </c>
      <c r="FT19" s="4">
        <f t="shared" si="53"/>
        <v>1.1472731562645484</v>
      </c>
      <c r="FU19" s="4">
        <f t="shared" si="54"/>
        <v>1.1334584350470127</v>
      </c>
      <c r="FV19" s="4">
        <f t="shared" si="55"/>
        <v>0.88347248597287331</v>
      </c>
      <c r="FW19" s="4">
        <f t="shared" si="56"/>
        <v>-0.79522103016453338</v>
      </c>
      <c r="FX19" s="4">
        <f t="shared" si="57"/>
        <v>-1.9838666778924725E-2</v>
      </c>
      <c r="FY19" s="4">
        <f t="shared" si="58"/>
        <v>-0.75473293247049966</v>
      </c>
      <c r="FZ19" s="4">
        <f t="shared" si="59"/>
        <v>206.50916812761872</v>
      </c>
      <c r="GA19" s="4">
        <f t="shared" si="60"/>
        <v>204.02251830846231</v>
      </c>
      <c r="GB19" s="4">
        <f t="shared" si="61"/>
        <v>159.02504747511719</v>
      </c>
      <c r="GC19" s="4">
        <f t="shared" si="62"/>
        <v>-143.13978542961601</v>
      </c>
      <c r="GD19" s="4">
        <f t="shared" si="63"/>
        <v>-3.5709600202064502</v>
      </c>
      <c r="GE19" s="4">
        <f t="shared" si="64"/>
        <v>-135.85192784468992</v>
      </c>
      <c r="GF19" s="4">
        <f>Tabela13[[#This Row],[V1]]-Tabela13[[#This Row],[V2]]/Tabela13[[#This Row],[V2]]</f>
        <v>1.2777777777777777</v>
      </c>
      <c r="GG19" s="4">
        <f>Tabela13[[#This Row],[V1]]-Tabela13[[#This Row],[V3]]/Tabela13[[#This Row],[V3]]</f>
        <v>1.2777777777777777</v>
      </c>
      <c r="GH19" s="4">
        <f>Tabela13[[#This Row],[V1]]-Tabela13[[#This Row],[V4]]/Tabela13[[#This Row],[V4]]</f>
        <v>1.2777777777777777</v>
      </c>
      <c r="GI19" s="4">
        <f>Tabela13[[#This Row],[V2]]-Tabela13[[#This Row],[V1]]/Tabela13[[#This Row],[V1]]</f>
        <v>-0.88095238095238093</v>
      </c>
      <c r="GJ19" s="4">
        <f>Tabela13[[#This Row],[V2]]-Tabela13[[#This Row],[V3]]/Tabela13[[#This Row],[V3]]</f>
        <v>-0.88095238095238093</v>
      </c>
      <c r="GK19" s="4">
        <f>Tabela13[[#This Row],[V2]]-Tabela13[[#This Row],[V4]]/Tabela13[[#This Row],[V4]]</f>
        <v>-0.88095238095238093</v>
      </c>
      <c r="GL19" s="4">
        <f t="shared" si="65"/>
        <v>1.1583314527501045</v>
      </c>
      <c r="GM19" s="4">
        <f t="shared" si="66"/>
        <v>1.1984126984126984</v>
      </c>
      <c r="GN19" s="4">
        <f t="shared" si="67"/>
        <v>0.96655472216233895</v>
      </c>
      <c r="GO19" s="3">
        <f t="shared" si="68"/>
        <v>1</v>
      </c>
      <c r="GP19" s="3">
        <v>100</v>
      </c>
      <c r="GQ19" s="3">
        <f t="shared" si="69"/>
        <v>0.8</v>
      </c>
      <c r="GR19" s="3">
        <f t="shared" si="70"/>
        <v>80</v>
      </c>
      <c r="GS19" s="34">
        <f>COUNTIF($D$2:D18,Tabela13[[#This Row],[HomeTeam]])</f>
        <v>0</v>
      </c>
      <c r="GT19" s="34">
        <f>COUNTIF($E$2:E18,Tabela13[[#This Row],[AwayTeam]])</f>
        <v>0</v>
      </c>
      <c r="GU19" s="3" t="str">
        <f>IFERROR(AVERAGEIFS($AD$2:AD18,$D$2:D18,Tabela13[[#This Row],[HomeTeam]],$GS$2:GS18,"&gt;="&amp;Tabela13[[#This Row],[Contagem_H]]-5),"")</f>
        <v/>
      </c>
      <c r="GV19" s="3" t="str">
        <f>IFERROR(AVERAGEIFS($G$2:G18,$E$2:E18,Tabela13[[#This Row],[AwayTeam]],$GT$2:GT18,"&gt;="&amp;Tabela13[[#This Row],[Contagem_A]]-5),"")</f>
        <v/>
      </c>
      <c r="GW19" s="3" t="str">
        <f>IFERROR(AVERAGEIFS($GQ$2:GQ18,$D$2:D18,Tabela13[[#This Row],[HomeTeam]],$GS$2:GS18,"&gt;="&amp;Tabela13[[#This Row],[Contagem_H]]-5),"")</f>
        <v/>
      </c>
    </row>
    <row r="20" spans="1:211" x14ac:dyDescent="0.25">
      <c r="A20" t="s">
        <v>127</v>
      </c>
      <c r="B20" t="s">
        <v>145</v>
      </c>
      <c r="C20" t="s">
        <v>139</v>
      </c>
      <c r="D20" t="s">
        <v>14</v>
      </c>
      <c r="E20" t="s">
        <v>24</v>
      </c>
      <c r="F20" s="3">
        <v>3</v>
      </c>
      <c r="G20" s="3">
        <v>1</v>
      </c>
      <c r="H20" s="3" t="str">
        <f t="shared" si="71"/>
        <v>H</v>
      </c>
      <c r="I20" s="3">
        <v>3.1</v>
      </c>
      <c r="J20" s="3">
        <v>3.6</v>
      </c>
      <c r="K20" s="3">
        <v>2.15</v>
      </c>
      <c r="L20" s="3">
        <v>1.73</v>
      </c>
      <c r="M20" s="3">
        <v>2.1</v>
      </c>
      <c r="N20" s="3">
        <f t="shared" si="0"/>
        <v>4</v>
      </c>
      <c r="O20" s="3">
        <f t="shared" si="1"/>
        <v>3</v>
      </c>
      <c r="P20" s="3">
        <f t="shared" si="2"/>
        <v>0</v>
      </c>
      <c r="Q20" s="3">
        <f t="shared" si="3"/>
        <v>6.5474702008835539E-2</v>
      </c>
      <c r="R20" s="3">
        <f t="shared" si="4"/>
        <v>5.4225158271401064E-2</v>
      </c>
      <c r="S20" s="3">
        <f t="shared" si="5"/>
        <v>3.3029715762273901</v>
      </c>
      <c r="T20" s="3">
        <f t="shared" si="6"/>
        <v>3.8357089272318081</v>
      </c>
      <c r="U20" s="3">
        <f t="shared" si="7"/>
        <v>2.2907706093189963</v>
      </c>
      <c r="V20" s="3">
        <f t="shared" si="8"/>
        <v>1.8432712344752855</v>
      </c>
      <c r="W20" s="3">
        <f t="shared" si="9"/>
        <v>2.2374968742185546</v>
      </c>
      <c r="X20" s="4">
        <f t="shared" si="10"/>
        <v>0.32258064516129031</v>
      </c>
      <c r="Y20" s="4">
        <f t="shared" si="11"/>
        <v>0.27777777777777779</v>
      </c>
      <c r="Z20" s="4">
        <f t="shared" si="12"/>
        <v>0.46511627906976744</v>
      </c>
      <c r="AA20" s="4">
        <f t="shared" si="13"/>
        <v>0.5780346820809249</v>
      </c>
      <c r="AB20" s="4">
        <f t="shared" si="14"/>
        <v>0.47619047619047616</v>
      </c>
      <c r="AC20" s="4">
        <f t="shared" si="15"/>
        <v>1.6612903225806452</v>
      </c>
      <c r="AD20" s="4">
        <f t="shared" si="16"/>
        <v>0.73255813953488369</v>
      </c>
      <c r="AE20" s="4">
        <f t="shared" si="17"/>
        <v>0.66129032258064513</v>
      </c>
      <c r="AF20" s="4">
        <f t="shared" si="18"/>
        <v>1.7325581395348837</v>
      </c>
      <c r="AG20" s="4">
        <f>IFERROR(AVERAGE(Tabela13[[#This Row],[V1]],Tabela13[[#This Row],[V2]]),"")</f>
        <v>1.1969242310577646</v>
      </c>
      <c r="AH20" s="4">
        <f>IFERROR(AVERAGE(Tabela13[[#This Row],[V1]],Tabela13[[#This Row],[V3]]),"")</f>
        <v>1.1612903225806452</v>
      </c>
      <c r="AI20" s="4">
        <f>IFERROR(AVERAGE(Tabela13[[#This Row],[V1]],Tabela13[[#This Row],[V4]]),"")</f>
        <v>1.6969242310577646</v>
      </c>
      <c r="AJ20" s="4">
        <f>IFERROR(AVERAGE(Tabela13[[#This Row],[V2]],Tabela13[[#This Row],[V1]]),"")</f>
        <v>1.1969242310577646</v>
      </c>
      <c r="AK20" s="4">
        <f>IFERROR(AVERAGE(Tabela13[[#This Row],[V2]],Tabela13[[#This Row],[V3]]),"")</f>
        <v>0.69692423105776435</v>
      </c>
      <c r="AL20" s="4">
        <f>IFERROR(AVERAGE(Tabela13[[#This Row],[V2]],Tabela13[[#This Row],[V4]]),"")</f>
        <v>1.2325581395348837</v>
      </c>
      <c r="AM20" s="4">
        <f>IFERROR(AVERAGE(Tabela13[[#This Row],[V3]],Tabela13[[#This Row],[V1]]),"")</f>
        <v>1.1612903225806452</v>
      </c>
      <c r="AN20" s="4">
        <f>IFERROR(AVERAGE(Tabela13[[#This Row],[V3]],Tabela13[[#This Row],[V2]]),"")</f>
        <v>0.69692423105776435</v>
      </c>
      <c r="AO20" s="4">
        <f>IFERROR(AVERAGE(Tabela13[[#This Row],[V3]],Tabela13[[#This Row],[V4]]),"")</f>
        <v>1.1969242310577644</v>
      </c>
      <c r="AP20" s="4">
        <f>IFERROR(AVERAGE(Tabela13[[#This Row],[V4]],Tabela13[[#This Row],[V1]]),"")</f>
        <v>1.6969242310577646</v>
      </c>
      <c r="AQ20" s="4">
        <f>IFERROR(AVERAGE(Tabela13[[#This Row],[V4]],Tabela13[[#This Row],[V2]]),"")</f>
        <v>1.2325581395348837</v>
      </c>
      <c r="AR20" s="4">
        <f>IFERROR(AVERAGE(Tabela13[[#This Row],[V4]],Tabela13[[#This Row],[V3]]),"")</f>
        <v>1.1969242310577644</v>
      </c>
      <c r="AS20" s="4">
        <f>_xlfn.STDEV.S(Tabela13[[#This Row],[V1]:[V2]])</f>
        <v>0.65671282453784341</v>
      </c>
      <c r="AT20" s="4">
        <f>_xlfn.STDEV.S(Tabela13[[#This Row],[V1]],Tabela13[[#This Row],[V3]])</f>
        <v>0.70710678118654757</v>
      </c>
      <c r="AU20" s="4">
        <f>_xlfn.STDEV.S(Tabela13[[#This Row],[V1]],Tabela13[[#This Row],[V4]])</f>
        <v>5.0393956648703608E-2</v>
      </c>
      <c r="AV20" s="4">
        <f>_xlfn.STDEV.S(Tabela13[[#This Row],[V2]],Tabela13[[#This Row],[V1]])</f>
        <v>0.65671282453784341</v>
      </c>
      <c r="AW20" s="4">
        <f>_xlfn.STDEV.S(Tabela13[[#This Row],[V2]],Tabela13[[#This Row],[V3]])</f>
        <v>5.0393956648703685E-2</v>
      </c>
      <c r="AX20" s="4">
        <f>_xlfn.STDEV.S(Tabela13[[#This Row],[V42]],Tabela13[[#This Row],[V44]])</f>
        <v>1.3638196057243914</v>
      </c>
      <c r="AY20" s="4">
        <f>_xlfn.STDEV.S(Tabela13[[#This Row],[V3]],Tabela13[[#This Row],[V1]])</f>
        <v>0.70710678118654757</v>
      </c>
      <c r="AZ20" s="4">
        <f>_xlfn.STDEV.S(Tabela13[[#This Row],[V3]],Tabela13[[#This Row],[V2]])</f>
        <v>5.0393956648703685E-2</v>
      </c>
      <c r="BA20" s="4">
        <f>_xlfn.STDEV.S(Tabela13[[#This Row],[V3]],Tabela13[[#This Row],[V4]])</f>
        <v>0.75750073783525129</v>
      </c>
      <c r="BB20" s="4">
        <f>_xlfn.STDEV.S(Tabela13[[#This Row],[V4]],Tabela13[[#This Row],[V1]])</f>
        <v>5.0393956648703608E-2</v>
      </c>
      <c r="BC20" s="4">
        <f>_xlfn.STDEV.S(Tabela13[[#This Row],[V4]],Tabela13[[#This Row],[V2]])</f>
        <v>0.70710678118654757</v>
      </c>
      <c r="BD20" s="4">
        <f>_xlfn.STDEV.S(Tabela13[[#This Row],[V4]],Tabela13[[#This Row],[V3]])</f>
        <v>0.75750073783525129</v>
      </c>
      <c r="BE20" s="4">
        <f>Tabela13[[#This Row],[V17]]/Tabela13[[#This Row],[V5]]</f>
        <v>0.54866699787461304</v>
      </c>
      <c r="BF20" s="4">
        <f>Tabela13[[#This Row],[V18]]/Tabela13[[#This Row],[V6]]</f>
        <v>0.6088975060217493</v>
      </c>
      <c r="BG20" s="4">
        <f>Tabela13[[#This Row],[V19]]/Tabela13[[#This Row],[V7]]</f>
        <v>2.9697234399965473E-2</v>
      </c>
      <c r="BH20" s="4">
        <f>Tabela13[[#This Row],[V20]]/Tabela13[[#This Row],[V8]]</f>
        <v>0.54866699787461304</v>
      </c>
      <c r="BI20" s="4">
        <f>Tabela13[[#This Row],[V21]]/Tabela13[[#This Row],[V9]]</f>
        <v>7.2309089572359542E-2</v>
      </c>
      <c r="BJ20" s="4">
        <f>Tabela13[[#This Row],[V22]]/Tabela13[[#This Row],[V10]]</f>
        <v>1.1064951518141288</v>
      </c>
      <c r="BK20" s="4">
        <f>Tabela13[[#This Row],[V23]]/Tabela13[[#This Row],[V11]]</f>
        <v>0.6088975060217493</v>
      </c>
      <c r="BL20" s="4">
        <f>Tabela13[[#This Row],[V24]]/Tabela13[[#This Row],[V12]]</f>
        <v>7.2309089572359542E-2</v>
      </c>
      <c r="BM20" s="4">
        <f>Tabela13[[#This Row],[V25]]/Tabela13[[#This Row],[V13]]</f>
        <v>0.63287275683759958</v>
      </c>
      <c r="BN20" s="4">
        <f>Tabela13[[#This Row],[V26]]/Tabela13[[#This Row],[V14]]</f>
        <v>2.9697234399965473E-2</v>
      </c>
      <c r="BO20" s="4">
        <f>Tabela13[[#This Row],[V27]]/Tabela13[[#This Row],[V15]]</f>
        <v>0.573690407377765</v>
      </c>
      <c r="BP20" s="4">
        <f>Tabela13[[#This Row],[V28]]/Tabela13[[#This Row],[V16]]</f>
        <v>0.63287275683759958</v>
      </c>
      <c r="BQ20" s="4">
        <f>Tabela13[[#This Row],[V1]]-Tabela13[[#This Row],[V2]]</f>
        <v>0.92873218304576155</v>
      </c>
      <c r="BR20" s="4">
        <f>Tabela13[[#This Row],[V1]]-Tabela13[[#This Row],[V3]]</f>
        <v>1</v>
      </c>
      <c r="BS20" s="4">
        <f>Tabela13[[#This Row],[V1]]-Tabela13[[#This Row],[V4]]</f>
        <v>-7.126781695423845E-2</v>
      </c>
      <c r="BT20" s="4">
        <f>Tabela13[[#This Row],[V2]]-Tabela13[[#This Row],[V1]]</f>
        <v>-0.92873218304576155</v>
      </c>
      <c r="BU20" s="4">
        <f>Tabela13[[#This Row],[V2]]-Tabela13[[#This Row],[V3]]</f>
        <v>7.1267816954238561E-2</v>
      </c>
      <c r="BV20" s="4">
        <f>Tabela13[[#This Row],[V2]]-Tabela13[[#This Row],[V4]]</f>
        <v>-1</v>
      </c>
      <c r="BW20" s="4">
        <f>AVERAGE(Tabela13[[#This Row],[V41]],Tabela13[[#This Row],[V42]])</f>
        <v>0.96436609152288078</v>
      </c>
      <c r="BX20" s="4">
        <f>AVERAGE(Tabela13[[#This Row],[V41]],Tabela13[[#This Row],[V43]])</f>
        <v>0.42873218304576155</v>
      </c>
      <c r="BY20" s="4">
        <f>AVERAGE(Tabela13[[#This Row],[V41]],Tabela13[[#This Row],[V44]])</f>
        <v>0</v>
      </c>
      <c r="BZ20" s="4">
        <f>AVERAGE(Tabela13[[#This Row],[V41]],Tabela13[[#This Row],[V45]])</f>
        <v>0.5</v>
      </c>
      <c r="CA20" s="4">
        <f>AVERAGE(Tabela13[[#This Row],[V41]],Tabela13[[#This Row],[V46]])</f>
        <v>-3.5633908477119225E-2</v>
      </c>
      <c r="CB20" s="4">
        <f>AVERAGE(Tabela13[[#This Row],[V42]],Tabela13[[#This Row],[V41]])</f>
        <v>0.96436609152288078</v>
      </c>
      <c r="CC20" s="4">
        <f>AVERAGE(Tabela13[[#This Row],[V42]],Tabela13[[#This Row],[V43]])</f>
        <v>0.46436609152288078</v>
      </c>
      <c r="CD20" s="4">
        <f>AVERAGE(Tabela13[[#This Row],[V42]],Tabela13[[#This Row],[V44]])</f>
        <v>3.5633908477119225E-2</v>
      </c>
      <c r="CE20" s="4">
        <f>AVERAGE(Tabela13[[#This Row],[V42]],Tabela13[[#This Row],[V45]])</f>
        <v>0.53563390847711934</v>
      </c>
      <c r="CF20" s="4">
        <f>AVERAGE(Tabela13[[#This Row],[V42]],Tabela13[[#This Row],[V46]])</f>
        <v>0</v>
      </c>
      <c r="CG20" s="4">
        <f>AVERAGE(Tabela13[[#This Row],[V43]],Tabela13[[#This Row],[V41]])</f>
        <v>0.42873218304576155</v>
      </c>
      <c r="CH20" s="4">
        <f>AVERAGE(Tabela13[[#This Row],[V43]],Tabela13[[#This Row],[V42]])</f>
        <v>0.46436609152288078</v>
      </c>
      <c r="CI20" s="4">
        <f>AVERAGE(Tabela13[[#This Row],[V43]],Tabela13[[#This Row],[V44]])</f>
        <v>-0.5</v>
      </c>
      <c r="CJ20" s="4">
        <f>AVERAGE(Tabela13[[#This Row],[V43]],Tabela13[[#This Row],[V45]])</f>
        <v>5.5511151231257827E-17</v>
      </c>
      <c r="CK20" s="4">
        <f>AVERAGE(Tabela13[[#This Row],[V43]],Tabela13[[#This Row],[V46]])</f>
        <v>-0.53563390847711922</v>
      </c>
      <c r="CL20" s="4">
        <f>AVERAGE(Tabela13[[#This Row],[V44]],Tabela13[[#This Row],[V41]])</f>
        <v>0</v>
      </c>
      <c r="CM20" s="4">
        <f>AVERAGE(Tabela13[[#This Row],[V44]],Tabela13[[#This Row],[V42]])</f>
        <v>3.5633908477119225E-2</v>
      </c>
      <c r="CN20" s="4">
        <f>AVERAGE(Tabela13[[#This Row],[V44]],Tabela13[[#This Row],[V43]])</f>
        <v>-0.5</v>
      </c>
      <c r="CO20" s="4">
        <f>AVERAGE(Tabela13[[#This Row],[V44]],Tabela13[[#This Row],[V45]])</f>
        <v>-0.42873218304576149</v>
      </c>
      <c r="CP20" s="4">
        <f>AVERAGE(Tabela13[[#This Row],[V44]],Tabela13[[#This Row],[V46]])</f>
        <v>-0.96436609152288078</v>
      </c>
      <c r="CQ20" s="4">
        <f>AVERAGE(Tabela13[[#This Row],[V45]],Tabela13[[#This Row],[V41]])</f>
        <v>0.5</v>
      </c>
      <c r="CR20" s="4">
        <f>AVERAGE(Tabela13[[#This Row],[V45]],Tabela13[[#This Row],[V42]])</f>
        <v>0.53563390847711934</v>
      </c>
      <c r="CS20" s="4">
        <f>AVERAGE(Tabela13[[#This Row],[V45]],Tabela13[[#This Row],[V43]])</f>
        <v>5.5511151231257827E-17</v>
      </c>
      <c r="CT20" s="4">
        <f>AVERAGE(Tabela13[[#This Row],[V45]],Tabela13[[#This Row],[V44]])</f>
        <v>-0.42873218304576149</v>
      </c>
      <c r="CU20" s="4">
        <f>AVERAGE(Tabela13[[#This Row],[V45]],Tabela13[[#This Row],[V46]])</f>
        <v>-0.46436609152288072</v>
      </c>
      <c r="CV20" s="4">
        <f>AVERAGE(Tabela13[[#This Row],[V46]],Tabela13[[#This Row],[V41]])</f>
        <v>-3.5633908477119225E-2</v>
      </c>
      <c r="CW20" s="4">
        <f>AVERAGE(Tabela13[[#This Row],[V46]],Tabela13[[#This Row],[V42]])</f>
        <v>0</v>
      </c>
      <c r="CX20" s="4">
        <f>AVERAGE(Tabela13[[#This Row],[V46]],Tabela13[[#This Row],[V43]])</f>
        <v>-0.53563390847711922</v>
      </c>
      <c r="CY20" s="4">
        <f>AVERAGE(Tabela13[[#This Row],[V46]],Tabela13[[#This Row],[V44]])</f>
        <v>-0.96436609152288078</v>
      </c>
      <c r="CZ20" s="4">
        <f>AVERAGE(Tabela13[[#This Row],[V46]],Tabela13[[#This Row],[V45]])</f>
        <v>-0.46436609152288072</v>
      </c>
      <c r="DA20" s="3">
        <f>_xlfn.STDEV.S(Tabela13[[#This Row],[V41]],Tabela13[[#This Row],[V42]])</f>
        <v>5.0393956648703608E-2</v>
      </c>
      <c r="DB20" s="3">
        <f>_xlfn.STDEV.S(Tabela13[[#This Row],[V41]],Tabela13[[#This Row],[V43]])</f>
        <v>0.70710678118654757</v>
      </c>
      <c r="DC20" s="3">
        <f>_xlfn.STDEV.S(Tabela13[[#This Row],[V41]],Tabela13[[#This Row],[V44]])</f>
        <v>1.3134256490756879</v>
      </c>
      <c r="DD20" s="3">
        <f>_xlfn.STDEV.S(Tabela13[[#This Row],[V41]],Tabela13[[#This Row],[V45]])</f>
        <v>0.60631886788914036</v>
      </c>
      <c r="DE20" s="3">
        <f>_xlfn.STDEV.S(Tabela13[[#This Row],[V41]],Tabela13[[#This Row],[V46]])</f>
        <v>1.3638196057243914</v>
      </c>
      <c r="DF20" s="3">
        <f>_xlfn.STDEV.S(Tabela13[[#This Row],[V42]],Tabela13[[#This Row],[V41]])</f>
        <v>5.0393956648703608E-2</v>
      </c>
      <c r="DG20" s="3">
        <f>_xlfn.STDEV.S(Tabela13[[#This Row],[V42]],Tabela13[[#This Row],[V43]])</f>
        <v>0.75750073783525118</v>
      </c>
      <c r="DH20" s="3">
        <f>_xlfn.STDEV.S(Tabela13[[#This Row],[V42]],Tabela13[[#This Row],[V44]])</f>
        <v>1.3638196057243914</v>
      </c>
      <c r="DI20" s="3">
        <f>_xlfn.STDEV.S(Tabela13[[#This Row],[V42]],Tabela13[[#This Row],[V45]])</f>
        <v>0.65671282453784374</v>
      </c>
      <c r="DJ20" s="3">
        <f>_xlfn.STDEV.S(Tabela13[[#This Row],[V42]],Tabela13[[#This Row],[V46]])</f>
        <v>1.4142135623730951</v>
      </c>
      <c r="DK20" s="3">
        <f>_xlfn.STDEV.S(Tabela13[[#This Row],[V43]],Tabela13[[#This Row],[V41]])</f>
        <v>0.70710678118654757</v>
      </c>
      <c r="DL20" s="3">
        <f>_xlfn.STDEV.S(Tabela13[[#This Row],[V43]],Tabela13[[#This Row],[V42]])</f>
        <v>0.75750073783525118</v>
      </c>
      <c r="DM20" s="3">
        <f>_xlfn.STDEV.S(Tabela13[[#This Row],[V43]],Tabela13[[#This Row],[V44]])</f>
        <v>0.60631886788914036</v>
      </c>
      <c r="DN20" s="3">
        <f>_xlfn.STDEV.S(Tabela13[[#This Row],[V43]],Tabela13[[#This Row],[V45]])</f>
        <v>0.1007879132974073</v>
      </c>
      <c r="DO20" s="3">
        <f>_xlfn.STDEV.S(Tabela13[[#This Row],[V43]],Tabela13[[#This Row],[V46]])</f>
        <v>0.65671282453784396</v>
      </c>
      <c r="DP20" s="3">
        <f>_xlfn.STDEV.S(Tabela13[[#This Row],[V44]],Tabela13[[#This Row],[V41]])</f>
        <v>1.3134256490756879</v>
      </c>
      <c r="DQ20" s="3">
        <f>_xlfn.STDEV.S(Tabela13[[#This Row],[V44]],Tabela13[[#This Row],[V42]])</f>
        <v>1.3638196057243914</v>
      </c>
      <c r="DR20" s="3">
        <f>_xlfn.STDEV.S(Tabela13[[#This Row],[V44]],Tabela13[[#This Row],[V43]])</f>
        <v>0.60631886788914036</v>
      </c>
      <c r="DS20" s="3">
        <f>_xlfn.STDEV.S(Tabela13[[#This Row],[V44]],Tabela13[[#This Row],[V45]])</f>
        <v>0.70710678118654757</v>
      </c>
      <c r="DT20" s="3">
        <f>_xlfn.STDEV.S(Tabela13[[#This Row],[V44]],Tabela13[[#This Row],[V46]])</f>
        <v>5.0393956648703608E-2</v>
      </c>
      <c r="DU20" s="3">
        <f>_xlfn.STDEV.S(Tabela13[[#This Row],[V45]],Tabela13[[#This Row],[V41]])</f>
        <v>0.60631886788914036</v>
      </c>
      <c r="DV20" s="3">
        <f>_xlfn.STDEV.S(Tabela13[[#This Row],[V45]],Tabela13[[#This Row],[V42]])</f>
        <v>0.65671282453784374</v>
      </c>
      <c r="DW20" s="3">
        <f>_xlfn.STDEV.S(Tabela13[[#This Row],[V45]],Tabela13[[#This Row],[V43]])</f>
        <v>0.1007879132974073</v>
      </c>
      <c r="DX20" s="3">
        <f>_xlfn.STDEV.S(Tabela13[[#This Row],[V45]],Tabela13[[#This Row],[V44]])</f>
        <v>0.70710678118654757</v>
      </c>
      <c r="DY20" s="3">
        <f>_xlfn.STDEV.S(Tabela13[[#This Row],[V45]],Tabela13[[#This Row],[V46]])</f>
        <v>0.75750073783525118</v>
      </c>
      <c r="DZ20" s="3">
        <f>_xlfn.STDEV.S(Tabela13[[#This Row],[V46]],Tabela13[[#This Row],[V41]])</f>
        <v>1.3638196057243914</v>
      </c>
      <c r="EA20" s="3">
        <f>_xlfn.STDEV.S(Tabela13[[#This Row],[V46]],Tabela13[[#This Row],[V42]])</f>
        <v>1.4142135623730951</v>
      </c>
      <c r="EB20" s="3">
        <f>_xlfn.STDEV.S(Tabela13[[#This Row],[V46]],Tabela13[[#This Row],[V43]])</f>
        <v>0.65671282453784396</v>
      </c>
      <c r="EC20" s="3">
        <f>_xlfn.STDEV.S(Tabela13[[#This Row],[V46]],Tabela13[[#This Row],[V44]])</f>
        <v>5.0393956648703608E-2</v>
      </c>
      <c r="ED20" s="3">
        <f>_xlfn.STDEV.S(Tabela13[[#This Row],[V46]],Tabela13[[#This Row],[V45]])</f>
        <v>0.75750073783525118</v>
      </c>
      <c r="EE20" s="3">
        <f t="shared" si="19"/>
        <v>5.2256043728293976E-2</v>
      </c>
      <c r="EF20" s="3">
        <f t="shared" si="20"/>
        <v>1.6492971816652102</v>
      </c>
      <c r="EG20" s="3" t="str">
        <f t="shared" si="21"/>
        <v/>
      </c>
      <c r="EH20" s="3">
        <f t="shared" si="22"/>
        <v>1.2126377357782807</v>
      </c>
      <c r="EI20" s="3">
        <f t="shared" si="23"/>
        <v>-38.273084935381398</v>
      </c>
      <c r="EJ20" s="3">
        <f t="shared" si="24"/>
        <v>5.2256043728293976E-2</v>
      </c>
      <c r="EK20" s="3">
        <f t="shared" si="25"/>
        <v>1.6312576470668654</v>
      </c>
      <c r="EL20" s="3">
        <f t="shared" si="26"/>
        <v>38.273084935381398</v>
      </c>
      <c r="EM20" s="3">
        <f t="shared" si="27"/>
        <v>1.2260478923094476</v>
      </c>
      <c r="EN20" s="3" t="str">
        <f t="shared" si="28"/>
        <v/>
      </c>
      <c r="EO20" s="3">
        <f t="shared" si="29"/>
        <v>1.6492971816652102</v>
      </c>
      <c r="EP20" s="3">
        <f t="shared" si="30"/>
        <v>1.6312576470668654</v>
      </c>
      <c r="EQ20" s="3">
        <f t="shared" si="31"/>
        <v>-1.2126377357782807</v>
      </c>
      <c r="ER20" s="3">
        <f t="shared" si="32"/>
        <v>1815633635078613.5</v>
      </c>
      <c r="ES20" s="3" t="str">
        <f t="shared" si="33"/>
        <v/>
      </c>
      <c r="ET20" s="3" t="str">
        <f t="shared" si="34"/>
        <v/>
      </c>
      <c r="EU20" s="3" t="str">
        <f t="shared" si="35"/>
        <v/>
      </c>
      <c r="EV20" s="3">
        <f t="shared" si="36"/>
        <v>-1.2126377357782807</v>
      </c>
      <c r="EW20" s="3">
        <f t="shared" si="37"/>
        <v>-1.6492971816652104</v>
      </c>
      <c r="EX20" s="3">
        <f t="shared" si="38"/>
        <v>-5.2256043728293976E-2</v>
      </c>
      <c r="EY20" s="3">
        <f t="shared" si="39"/>
        <v>1.2126377357782807</v>
      </c>
      <c r="EZ20" s="3">
        <f t="shared" si="40"/>
        <v>1.2260478923094476</v>
      </c>
      <c r="FA20" s="3">
        <f t="shared" si="41"/>
        <v>1815633635078613.5</v>
      </c>
      <c r="FB20" s="3">
        <f t="shared" si="42"/>
        <v>-1.6492971816652104</v>
      </c>
      <c r="FC20" s="3">
        <f t="shared" si="43"/>
        <v>-1.6312576470668656</v>
      </c>
      <c r="FD20" s="3">
        <f t="shared" si="44"/>
        <v>-38.273084935381398</v>
      </c>
      <c r="FE20" s="3" t="str">
        <f t="shared" si="45"/>
        <v/>
      </c>
      <c r="FF20" s="3">
        <f t="shared" si="46"/>
        <v>-1.2260478923094482</v>
      </c>
      <c r="FG20" s="3">
        <f t="shared" si="47"/>
        <v>-5.2256043728293976E-2</v>
      </c>
      <c r="FH20" s="3">
        <f t="shared" si="48"/>
        <v>-1.6312576470668656</v>
      </c>
      <c r="FI20" s="4">
        <f t="shared" si="49"/>
        <v>1.3953488372093024</v>
      </c>
      <c r="FJ20" s="4">
        <f t="shared" si="50"/>
        <v>0.32258064516129031</v>
      </c>
      <c r="FK20" s="4">
        <f t="shared" si="51"/>
        <v>1.1689810287502445</v>
      </c>
      <c r="FL20" s="4">
        <f t="shared" si="52"/>
        <v>1.5703109720320751</v>
      </c>
      <c r="FM20" s="4">
        <f>Tabela13[[#This Row],[V139]]-Tabela13[[#This Row],[V140]]</f>
        <v>-0.40132994328183069</v>
      </c>
      <c r="FN20" s="4">
        <f>Tabela13[[#This Row],[V1]]-Tabela13[[#This Row],[V2]]/2</f>
        <v>1.2950112528132034</v>
      </c>
      <c r="FO20" s="4">
        <f>Tabela13[[#This Row],[V1]]-Tabela13[[#This Row],[V3]]/2</f>
        <v>1.3306451612903227</v>
      </c>
      <c r="FP20" s="4">
        <f>Tabela13[[#This Row],[V1]]-Tabela13[[#This Row],[V4]]/2</f>
        <v>0.7950112528132034</v>
      </c>
      <c r="FQ20" s="4">
        <f>Tabela13[[#This Row],[V2]]-Tabela13[[#This Row],[V1]]/2</f>
        <v>-9.808702175543893E-2</v>
      </c>
      <c r="FR20" s="4">
        <f>Tabela13[[#This Row],[V2]]-Tabela13[[#This Row],[V3]]/2</f>
        <v>0.40191297824456113</v>
      </c>
      <c r="FS20" s="4">
        <f>Tabela13[[#This Row],[V2]]-Tabela13[[#This Row],[V4]]/2</f>
        <v>-0.13372093023255816</v>
      </c>
      <c r="FT20" s="4">
        <f t="shared" si="53"/>
        <v>0.91324166785553962</v>
      </c>
      <c r="FU20" s="4">
        <f t="shared" si="54"/>
        <v>0.92632622605682724</v>
      </c>
      <c r="FV20" s="4">
        <f t="shared" si="55"/>
        <v>0.67169161198304428</v>
      </c>
      <c r="FW20" s="4">
        <f t="shared" si="56"/>
        <v>-9.7774258085517068E-2</v>
      </c>
      <c r="FX20" s="4">
        <f t="shared" si="57"/>
        <v>0.38215440767618286</v>
      </c>
      <c r="FY20" s="4">
        <f t="shared" si="58"/>
        <v>-0.13293233958976694</v>
      </c>
      <c r="FZ20" s="4">
        <f t="shared" si="59"/>
        <v>164.38350021399714</v>
      </c>
      <c r="GA20" s="4">
        <f t="shared" si="60"/>
        <v>166.73872069022889</v>
      </c>
      <c r="GB20" s="4">
        <f t="shared" si="61"/>
        <v>120.90449015694797</v>
      </c>
      <c r="GC20" s="4">
        <f t="shared" si="62"/>
        <v>-17.599366455393074</v>
      </c>
      <c r="GD20" s="4">
        <f t="shared" si="63"/>
        <v>68.787793381712916</v>
      </c>
      <c r="GE20" s="4">
        <f t="shared" si="64"/>
        <v>-23.927821126158051</v>
      </c>
      <c r="GF20" s="4">
        <f>Tabela13[[#This Row],[V1]]-Tabela13[[#This Row],[V2]]/Tabela13[[#This Row],[V2]]</f>
        <v>0.66129032258064524</v>
      </c>
      <c r="GG20" s="4">
        <f>Tabela13[[#This Row],[V1]]-Tabela13[[#This Row],[V3]]/Tabela13[[#This Row],[V3]]</f>
        <v>0.66129032258064524</v>
      </c>
      <c r="GH20" s="4">
        <f>Tabela13[[#This Row],[V1]]-Tabela13[[#This Row],[V4]]/Tabela13[[#This Row],[V4]]</f>
        <v>0.66129032258064524</v>
      </c>
      <c r="GI20" s="4">
        <f>Tabela13[[#This Row],[V2]]-Tabela13[[#This Row],[V1]]/Tabela13[[#This Row],[V1]]</f>
        <v>-0.26744186046511631</v>
      </c>
      <c r="GJ20" s="4">
        <f>Tabela13[[#This Row],[V2]]-Tabela13[[#This Row],[V3]]/Tabela13[[#This Row],[V3]]</f>
        <v>-0.26744186046511631</v>
      </c>
      <c r="GK20" s="4">
        <f>Tabela13[[#This Row],[V2]]-Tabela13[[#This Row],[V4]]/Tabela13[[#This Row],[V4]]</f>
        <v>-0.26744186046511631</v>
      </c>
      <c r="GL20" s="4">
        <f t="shared" si="65"/>
        <v>0.57881462252129889</v>
      </c>
      <c r="GM20" s="4">
        <f t="shared" si="66"/>
        <v>1.1969242310577646</v>
      </c>
      <c r="GN20" s="4">
        <f t="shared" si="67"/>
        <v>0.48358501524342923</v>
      </c>
      <c r="GO20" s="3">
        <f t="shared" si="68"/>
        <v>1</v>
      </c>
      <c r="GP20" s="3">
        <v>100</v>
      </c>
      <c r="GQ20" s="3">
        <f t="shared" si="69"/>
        <v>2.1</v>
      </c>
      <c r="GR20" s="3">
        <f t="shared" si="70"/>
        <v>210</v>
      </c>
      <c r="GS20" s="34">
        <f>COUNTIF($D$2:D19,Tabela13[[#This Row],[HomeTeam]])</f>
        <v>0</v>
      </c>
      <c r="GT20" s="34">
        <f>COUNTIF($E$2:E19,Tabela13[[#This Row],[AwayTeam]])</f>
        <v>0</v>
      </c>
      <c r="GU20" s="3" t="str">
        <f>IFERROR(AVERAGEIFS($AD$2:AD19,$D$2:D19,Tabela13[[#This Row],[HomeTeam]],$GS$2:GS19,"&gt;="&amp;Tabela13[[#This Row],[Contagem_H]]-5),"")</f>
        <v/>
      </c>
      <c r="GV20" s="3" t="str">
        <f>IFERROR(AVERAGEIFS($G$2:G19,$E$2:E19,Tabela13[[#This Row],[AwayTeam]],$GT$2:GT19,"&gt;="&amp;Tabela13[[#This Row],[Contagem_A]]-5),"")</f>
        <v/>
      </c>
      <c r="GW20" s="3" t="str">
        <f>IFERROR(AVERAGEIFS($GQ$2:GQ19,$D$2:D19,Tabela13[[#This Row],[HomeTeam]],$GS$2:GS19,"&gt;="&amp;Tabela13[[#This Row],[Contagem_H]]-5),"")</f>
        <v/>
      </c>
      <c r="HA20" s="36"/>
      <c r="HB20" s="36"/>
      <c r="HC20" s="36"/>
    </row>
    <row r="21" spans="1:211" x14ac:dyDescent="0.25">
      <c r="A21" t="s">
        <v>127</v>
      </c>
      <c r="B21" t="s">
        <v>146</v>
      </c>
      <c r="C21" t="s">
        <v>129</v>
      </c>
      <c r="D21" t="s">
        <v>19</v>
      </c>
      <c r="E21" t="s">
        <v>12</v>
      </c>
      <c r="F21" s="3">
        <v>0</v>
      </c>
      <c r="G21" s="3">
        <v>1</v>
      </c>
      <c r="H21" s="3" t="str">
        <f t="shared" si="71"/>
        <v>A</v>
      </c>
      <c r="I21" s="3">
        <v>4.2</v>
      </c>
      <c r="J21" s="3">
        <v>3.4</v>
      </c>
      <c r="K21" s="3">
        <v>1.91</v>
      </c>
      <c r="L21" s="3">
        <v>2</v>
      </c>
      <c r="M21" s="3">
        <v>1.8</v>
      </c>
      <c r="N21" s="3">
        <f t="shared" si="0"/>
        <v>1</v>
      </c>
      <c r="O21" s="3">
        <f t="shared" si="1"/>
        <v>0</v>
      </c>
      <c r="P21" s="3">
        <f t="shared" si="2"/>
        <v>3</v>
      </c>
      <c r="Q21" s="3">
        <f t="shared" si="3"/>
        <v>5.5773094578145388E-2</v>
      </c>
      <c r="R21" s="3">
        <f t="shared" si="4"/>
        <v>5.555555555555558E-2</v>
      </c>
      <c r="S21" s="3">
        <f t="shared" si="5"/>
        <v>4.434246997228211</v>
      </c>
      <c r="T21" s="3">
        <f t="shared" si="6"/>
        <v>3.589628521565694</v>
      </c>
      <c r="U21" s="3">
        <f t="shared" si="7"/>
        <v>2.0165266106442576</v>
      </c>
      <c r="V21" s="3">
        <f t="shared" si="8"/>
        <v>2.1115461891562908</v>
      </c>
      <c r="W21" s="3">
        <f t="shared" si="9"/>
        <v>1.9003915702406617</v>
      </c>
      <c r="X21" s="4">
        <f t="shared" si="10"/>
        <v>0.23809523809523808</v>
      </c>
      <c r="Y21" s="4">
        <f t="shared" si="11"/>
        <v>0.29411764705882354</v>
      </c>
      <c r="Z21" s="4">
        <f t="shared" si="12"/>
        <v>0.52356020942408377</v>
      </c>
      <c r="AA21" s="4">
        <f t="shared" si="13"/>
        <v>0.5</v>
      </c>
      <c r="AB21" s="4">
        <f t="shared" si="14"/>
        <v>0.55555555555555558</v>
      </c>
      <c r="AC21" s="4">
        <f t="shared" si="15"/>
        <v>0.11904761904761904</v>
      </c>
      <c r="AD21" s="4">
        <f t="shared" si="16"/>
        <v>0.76178010471204183</v>
      </c>
      <c r="AE21" s="4">
        <f t="shared" si="17"/>
        <v>0.61904761904761907</v>
      </c>
      <c r="AF21" s="4">
        <f t="shared" si="18"/>
        <v>0.26178010471204188</v>
      </c>
      <c r="AG21" s="4">
        <f>IFERROR(AVERAGE(Tabela13[[#This Row],[V1]],Tabela13[[#This Row],[V2]]),"")</f>
        <v>0.44041386187983045</v>
      </c>
      <c r="AH21" s="4">
        <f>IFERROR(AVERAGE(Tabela13[[#This Row],[V1]],Tabela13[[#This Row],[V3]]),"")</f>
        <v>0.36904761904761907</v>
      </c>
      <c r="AI21" s="4">
        <f>IFERROR(AVERAGE(Tabela13[[#This Row],[V1]],Tabela13[[#This Row],[V4]]),"")</f>
        <v>0.19041386187983045</v>
      </c>
      <c r="AJ21" s="4">
        <f>IFERROR(AVERAGE(Tabela13[[#This Row],[V2]],Tabela13[[#This Row],[V1]]),"")</f>
        <v>0.44041386187983045</v>
      </c>
      <c r="AK21" s="4">
        <f>IFERROR(AVERAGE(Tabela13[[#This Row],[V2]],Tabela13[[#This Row],[V3]]),"")</f>
        <v>0.69041386187983045</v>
      </c>
      <c r="AL21" s="4">
        <f>IFERROR(AVERAGE(Tabela13[[#This Row],[V2]],Tabela13[[#This Row],[V4]]),"")</f>
        <v>0.51178010471204183</v>
      </c>
      <c r="AM21" s="4">
        <f>IFERROR(AVERAGE(Tabela13[[#This Row],[V3]],Tabela13[[#This Row],[V1]]),"")</f>
        <v>0.36904761904761907</v>
      </c>
      <c r="AN21" s="4">
        <f>IFERROR(AVERAGE(Tabela13[[#This Row],[V3]],Tabela13[[#This Row],[V2]]),"")</f>
        <v>0.69041386187983045</v>
      </c>
      <c r="AO21" s="4">
        <f>IFERROR(AVERAGE(Tabela13[[#This Row],[V3]],Tabela13[[#This Row],[V4]]),"")</f>
        <v>0.44041386187983045</v>
      </c>
      <c r="AP21" s="4">
        <f>IFERROR(AVERAGE(Tabela13[[#This Row],[V4]],Tabela13[[#This Row],[V1]]),"")</f>
        <v>0.19041386187983045</v>
      </c>
      <c r="AQ21" s="4">
        <f>IFERROR(AVERAGE(Tabela13[[#This Row],[V4]],Tabela13[[#This Row],[V2]]),"")</f>
        <v>0.51178010471204183</v>
      </c>
      <c r="AR21" s="4">
        <f>IFERROR(AVERAGE(Tabela13[[#This Row],[V4]],Tabela13[[#This Row],[V3]]),"")</f>
        <v>0.44041386187983045</v>
      </c>
      <c r="AS21" s="4">
        <f>_xlfn.STDEV.S(Tabela13[[#This Row],[V1]:[V2]])</f>
        <v>0.45448049910219873</v>
      </c>
      <c r="AT21" s="4">
        <f>_xlfn.STDEV.S(Tabela13[[#This Row],[V1]],Tabela13[[#This Row],[V3]])</f>
        <v>0.35355339059327379</v>
      </c>
      <c r="AU21" s="4">
        <f>_xlfn.STDEV.S(Tabela13[[#This Row],[V1]],Tabela13[[#This Row],[V4]])</f>
        <v>0.10092710850892514</v>
      </c>
      <c r="AV21" s="4">
        <f>_xlfn.STDEV.S(Tabela13[[#This Row],[V2]],Tabela13[[#This Row],[V1]])</f>
        <v>0.45448049910219873</v>
      </c>
      <c r="AW21" s="4">
        <f>_xlfn.STDEV.S(Tabela13[[#This Row],[V2]],Tabela13[[#This Row],[V3]])</f>
        <v>0.10092710850892486</v>
      </c>
      <c r="AX21" s="4">
        <f>_xlfn.STDEV.S(Tabela13[[#This Row],[V42]],Tabela13[[#This Row],[V44]])</f>
        <v>0.80803388969547252</v>
      </c>
      <c r="AY21" s="4">
        <f>_xlfn.STDEV.S(Tabela13[[#This Row],[V3]],Tabela13[[#This Row],[V1]])</f>
        <v>0.35355339059327379</v>
      </c>
      <c r="AZ21" s="4">
        <f>_xlfn.STDEV.S(Tabela13[[#This Row],[V3]],Tabela13[[#This Row],[V2]])</f>
        <v>0.10092710850892486</v>
      </c>
      <c r="BA21" s="4">
        <f>_xlfn.STDEV.S(Tabela13[[#This Row],[V3]],Tabela13[[#This Row],[V4]])</f>
        <v>0.25262628208434879</v>
      </c>
      <c r="BB21" s="4">
        <f>_xlfn.STDEV.S(Tabela13[[#This Row],[V4]],Tabela13[[#This Row],[V1]])</f>
        <v>0.10092710850892514</v>
      </c>
      <c r="BC21" s="4">
        <f>_xlfn.STDEV.S(Tabela13[[#This Row],[V4]],Tabela13[[#This Row],[V2]])</f>
        <v>0.35355339059327379</v>
      </c>
      <c r="BD21" s="4">
        <f>_xlfn.STDEV.S(Tabela13[[#This Row],[V4]],Tabela13[[#This Row],[V3]])</f>
        <v>0.25262628208434879</v>
      </c>
      <c r="BE21" s="4">
        <f>Tabela13[[#This Row],[V17]]/Tabela13[[#This Row],[V5]]</f>
        <v>1.0319395878284285</v>
      </c>
      <c r="BF21" s="4">
        <f>Tabela13[[#This Row],[V18]]/Tabela13[[#This Row],[V6]]</f>
        <v>0.95801563902693532</v>
      </c>
      <c r="BG21" s="4">
        <f>Tabela13[[#This Row],[V19]]/Tabela13[[#This Row],[V7]]</f>
        <v>0.53004076232968744</v>
      </c>
      <c r="BH21" s="4">
        <f>Tabela13[[#This Row],[V20]]/Tabela13[[#This Row],[V8]]</f>
        <v>1.0319395878284285</v>
      </c>
      <c r="BI21" s="4">
        <f>Tabela13[[#This Row],[V21]]/Tabela13[[#This Row],[V9]]</f>
        <v>0.14618349091967053</v>
      </c>
      <c r="BJ21" s="4">
        <f>Tabela13[[#This Row],[V22]]/Tabela13[[#This Row],[V10]]</f>
        <v>1.5788692883052202</v>
      </c>
      <c r="BK21" s="4">
        <f>Tabela13[[#This Row],[V23]]/Tabela13[[#This Row],[V11]]</f>
        <v>0.95801563902693532</v>
      </c>
      <c r="BL21" s="4">
        <f>Tabela13[[#This Row],[V24]]/Tabela13[[#This Row],[V12]]</f>
        <v>0.14618349091967053</v>
      </c>
      <c r="BM21" s="4">
        <f>Tabela13[[#This Row],[V25]]/Tabela13[[#This Row],[V13]]</f>
        <v>0.57361110525916958</v>
      </c>
      <c r="BN21" s="4">
        <f>Tabela13[[#This Row],[V26]]/Tabela13[[#This Row],[V14]]</f>
        <v>0.53004076232968744</v>
      </c>
      <c r="BO21" s="4">
        <f>Tabela13[[#This Row],[V27]]/Tabela13[[#This Row],[V15]]</f>
        <v>0.6908306660185709</v>
      </c>
      <c r="BP21" s="4">
        <f>Tabela13[[#This Row],[V28]]/Tabela13[[#This Row],[V16]]</f>
        <v>0.57361110525916958</v>
      </c>
      <c r="BQ21" s="4">
        <f>Tabela13[[#This Row],[V1]]-Tabela13[[#This Row],[V2]]</f>
        <v>-0.64273248566442276</v>
      </c>
      <c r="BR21" s="4">
        <f>Tabela13[[#This Row],[V1]]-Tabela13[[#This Row],[V3]]</f>
        <v>-0.5</v>
      </c>
      <c r="BS21" s="4">
        <f>Tabela13[[#This Row],[V1]]-Tabela13[[#This Row],[V4]]</f>
        <v>-0.14273248566442284</v>
      </c>
      <c r="BT21" s="4">
        <f>Tabela13[[#This Row],[V2]]-Tabela13[[#This Row],[V1]]</f>
        <v>0.64273248566442276</v>
      </c>
      <c r="BU21" s="4">
        <f>Tabela13[[#This Row],[V2]]-Tabela13[[#This Row],[V3]]</f>
        <v>0.14273248566442276</v>
      </c>
      <c r="BV21" s="4">
        <f>Tabela13[[#This Row],[V2]]-Tabela13[[#This Row],[V4]]</f>
        <v>0.49999999999999994</v>
      </c>
      <c r="BW21" s="4">
        <f>AVERAGE(Tabela13[[#This Row],[V41]],Tabela13[[#This Row],[V42]])</f>
        <v>-0.57136624283221138</v>
      </c>
      <c r="BX21" s="4">
        <f>AVERAGE(Tabela13[[#This Row],[V41]],Tabela13[[#This Row],[V43]])</f>
        <v>-0.39273248566442281</v>
      </c>
      <c r="BY21" s="4">
        <f>AVERAGE(Tabela13[[#This Row],[V41]],Tabela13[[#This Row],[V44]])</f>
        <v>0</v>
      </c>
      <c r="BZ21" s="4">
        <f>AVERAGE(Tabela13[[#This Row],[V41]],Tabela13[[#This Row],[V45]])</f>
        <v>-0.25</v>
      </c>
      <c r="CA21" s="4">
        <f>AVERAGE(Tabela13[[#This Row],[V41]],Tabela13[[#This Row],[V46]])</f>
        <v>-7.1366242832211407E-2</v>
      </c>
      <c r="CB21" s="4">
        <f>AVERAGE(Tabela13[[#This Row],[V42]],Tabela13[[#This Row],[V41]])</f>
        <v>-0.57136624283221138</v>
      </c>
      <c r="CC21" s="4">
        <f>AVERAGE(Tabela13[[#This Row],[V42]],Tabela13[[#This Row],[V43]])</f>
        <v>-0.32136624283221144</v>
      </c>
      <c r="CD21" s="4">
        <f>AVERAGE(Tabela13[[#This Row],[V42]],Tabela13[[#This Row],[V44]])</f>
        <v>7.136624283221138E-2</v>
      </c>
      <c r="CE21" s="4">
        <f>AVERAGE(Tabela13[[#This Row],[V42]],Tabela13[[#This Row],[V45]])</f>
        <v>-0.17863375716778862</v>
      </c>
      <c r="CF21" s="4">
        <f>AVERAGE(Tabela13[[#This Row],[V42]],Tabela13[[#This Row],[V46]])</f>
        <v>0</v>
      </c>
      <c r="CG21" s="4">
        <f>AVERAGE(Tabela13[[#This Row],[V43]],Tabela13[[#This Row],[V41]])</f>
        <v>-0.39273248566442281</v>
      </c>
      <c r="CH21" s="4">
        <f>AVERAGE(Tabela13[[#This Row],[V43]],Tabela13[[#This Row],[V42]])</f>
        <v>-0.32136624283221144</v>
      </c>
      <c r="CI21" s="4">
        <f>AVERAGE(Tabela13[[#This Row],[V43]],Tabela13[[#This Row],[V44]])</f>
        <v>0.24999999999999994</v>
      </c>
      <c r="CJ21" s="4">
        <f>AVERAGE(Tabela13[[#This Row],[V43]],Tabela13[[#This Row],[V45]])</f>
        <v>0</v>
      </c>
      <c r="CK21" s="4">
        <f>AVERAGE(Tabela13[[#This Row],[V43]],Tabela13[[#This Row],[V46]])</f>
        <v>0.17863375716778856</v>
      </c>
      <c r="CL21" s="4">
        <f>AVERAGE(Tabela13[[#This Row],[V44]],Tabela13[[#This Row],[V41]])</f>
        <v>0</v>
      </c>
      <c r="CM21" s="4">
        <f>AVERAGE(Tabela13[[#This Row],[V44]],Tabela13[[#This Row],[V42]])</f>
        <v>7.136624283221138E-2</v>
      </c>
      <c r="CN21" s="4">
        <f>AVERAGE(Tabela13[[#This Row],[V44]],Tabela13[[#This Row],[V43]])</f>
        <v>0.24999999999999994</v>
      </c>
      <c r="CO21" s="4">
        <f>AVERAGE(Tabela13[[#This Row],[V44]],Tabela13[[#This Row],[V45]])</f>
        <v>0.39273248566442276</v>
      </c>
      <c r="CP21" s="4">
        <f>AVERAGE(Tabela13[[#This Row],[V44]],Tabela13[[#This Row],[V46]])</f>
        <v>0.57136624283221138</v>
      </c>
      <c r="CQ21" s="4">
        <f>AVERAGE(Tabela13[[#This Row],[V45]],Tabela13[[#This Row],[V41]])</f>
        <v>-0.25</v>
      </c>
      <c r="CR21" s="4">
        <f>AVERAGE(Tabela13[[#This Row],[V45]],Tabela13[[#This Row],[V42]])</f>
        <v>-0.17863375716778862</v>
      </c>
      <c r="CS21" s="4">
        <f>AVERAGE(Tabela13[[#This Row],[V45]],Tabela13[[#This Row],[V43]])</f>
        <v>0</v>
      </c>
      <c r="CT21" s="4">
        <f>AVERAGE(Tabela13[[#This Row],[V45]],Tabela13[[#This Row],[V44]])</f>
        <v>0.39273248566442276</v>
      </c>
      <c r="CU21" s="4">
        <f>AVERAGE(Tabela13[[#This Row],[V45]],Tabela13[[#This Row],[V46]])</f>
        <v>0.32136624283221138</v>
      </c>
      <c r="CV21" s="4">
        <f>AVERAGE(Tabela13[[#This Row],[V46]],Tabela13[[#This Row],[V41]])</f>
        <v>-7.1366242832211407E-2</v>
      </c>
      <c r="CW21" s="4">
        <f>AVERAGE(Tabela13[[#This Row],[V46]],Tabela13[[#This Row],[V42]])</f>
        <v>0</v>
      </c>
      <c r="CX21" s="4">
        <f>AVERAGE(Tabela13[[#This Row],[V46]],Tabela13[[#This Row],[V43]])</f>
        <v>0.17863375716778856</v>
      </c>
      <c r="CY21" s="4">
        <f>AVERAGE(Tabela13[[#This Row],[V46]],Tabela13[[#This Row],[V44]])</f>
        <v>0.57136624283221138</v>
      </c>
      <c r="CZ21" s="4">
        <f>AVERAGE(Tabela13[[#This Row],[V46]],Tabela13[[#This Row],[V45]])</f>
        <v>0.32136624283221138</v>
      </c>
      <c r="DA21" s="3">
        <f>_xlfn.STDEV.S(Tabela13[[#This Row],[V41]],Tabela13[[#This Row],[V42]])</f>
        <v>0.10092710850892486</v>
      </c>
      <c r="DB21" s="3">
        <f>_xlfn.STDEV.S(Tabela13[[#This Row],[V41]],Tabela13[[#This Row],[V43]])</f>
        <v>0.35355339059327362</v>
      </c>
      <c r="DC21" s="3">
        <f>_xlfn.STDEV.S(Tabela13[[#This Row],[V41]],Tabela13[[#This Row],[V44]])</f>
        <v>0.90896099820439757</v>
      </c>
      <c r="DD21" s="3">
        <f>_xlfn.STDEV.S(Tabela13[[#This Row],[V41]],Tabela13[[#This Row],[V45]])</f>
        <v>0.55540760761112373</v>
      </c>
      <c r="DE21" s="3">
        <f>_xlfn.STDEV.S(Tabela13[[#This Row],[V41]],Tabela13[[#This Row],[V46]])</f>
        <v>0.80803388969547252</v>
      </c>
      <c r="DF21" s="3">
        <f>_xlfn.STDEV.S(Tabela13[[#This Row],[V42]],Tabela13[[#This Row],[V41]])</f>
        <v>0.10092710850892486</v>
      </c>
      <c r="DG21" s="3">
        <f>_xlfn.STDEV.S(Tabela13[[#This Row],[V42]],Tabela13[[#This Row],[V43]])</f>
        <v>0.25262628208434867</v>
      </c>
      <c r="DH21" s="3">
        <f>_xlfn.STDEV.S(Tabela13[[#This Row],[V42]],Tabela13[[#This Row],[V44]])</f>
        <v>0.80803388969547252</v>
      </c>
      <c r="DI21" s="3">
        <f>_xlfn.STDEV.S(Tabela13[[#This Row],[V42]],Tabela13[[#This Row],[V45]])</f>
        <v>0.45448049910219879</v>
      </c>
      <c r="DJ21" s="3">
        <f>_xlfn.STDEV.S(Tabela13[[#This Row],[V42]],Tabela13[[#This Row],[V46]])</f>
        <v>0.70710678118654746</v>
      </c>
      <c r="DK21" s="3">
        <f>_xlfn.STDEV.S(Tabela13[[#This Row],[V43]],Tabela13[[#This Row],[V41]])</f>
        <v>0.35355339059327362</v>
      </c>
      <c r="DL21" s="3">
        <f>_xlfn.STDEV.S(Tabela13[[#This Row],[V43]],Tabela13[[#This Row],[V42]])</f>
        <v>0.25262628208434867</v>
      </c>
      <c r="DM21" s="3">
        <f>_xlfn.STDEV.S(Tabela13[[#This Row],[V43]],Tabela13[[#This Row],[V44]])</f>
        <v>0.55540760761112384</v>
      </c>
      <c r="DN21" s="3">
        <f>_xlfn.STDEV.S(Tabela13[[#This Row],[V43]],Tabela13[[#This Row],[V45]])</f>
        <v>0.20185421701785008</v>
      </c>
      <c r="DO21" s="3">
        <f>_xlfn.STDEV.S(Tabela13[[#This Row],[V43]],Tabela13[[#This Row],[V46]])</f>
        <v>0.45448049910219873</v>
      </c>
      <c r="DP21" s="3">
        <f>_xlfn.STDEV.S(Tabela13[[#This Row],[V44]],Tabela13[[#This Row],[V41]])</f>
        <v>0.90896099820439757</v>
      </c>
      <c r="DQ21" s="3">
        <f>_xlfn.STDEV.S(Tabela13[[#This Row],[V44]],Tabela13[[#This Row],[V42]])</f>
        <v>0.80803388969547252</v>
      </c>
      <c r="DR21" s="3">
        <f>_xlfn.STDEV.S(Tabela13[[#This Row],[V44]],Tabela13[[#This Row],[V43]])</f>
        <v>0.55540760761112384</v>
      </c>
      <c r="DS21" s="3">
        <f>_xlfn.STDEV.S(Tabela13[[#This Row],[V44]],Tabela13[[#This Row],[V45]])</f>
        <v>0.35355339059327379</v>
      </c>
      <c r="DT21" s="3">
        <f>_xlfn.STDEV.S(Tabela13[[#This Row],[V44]],Tabela13[[#This Row],[V46]])</f>
        <v>0.10092710850892486</v>
      </c>
      <c r="DU21" s="3">
        <f>_xlfn.STDEV.S(Tabela13[[#This Row],[V45]],Tabela13[[#This Row],[V41]])</f>
        <v>0.55540760761112373</v>
      </c>
      <c r="DV21" s="3">
        <f>_xlfn.STDEV.S(Tabela13[[#This Row],[V45]],Tabela13[[#This Row],[V42]])</f>
        <v>0.45448049910219879</v>
      </c>
      <c r="DW21" s="3">
        <f>_xlfn.STDEV.S(Tabela13[[#This Row],[V45]],Tabela13[[#This Row],[V43]])</f>
        <v>0.20185421701785008</v>
      </c>
      <c r="DX21" s="3">
        <f>_xlfn.STDEV.S(Tabela13[[#This Row],[V45]],Tabela13[[#This Row],[V44]])</f>
        <v>0.35355339059327379</v>
      </c>
      <c r="DY21" s="3">
        <f>_xlfn.STDEV.S(Tabela13[[#This Row],[V45]],Tabela13[[#This Row],[V46]])</f>
        <v>0.25262628208434862</v>
      </c>
      <c r="DZ21" s="3">
        <f>_xlfn.STDEV.S(Tabela13[[#This Row],[V46]],Tabela13[[#This Row],[V41]])</f>
        <v>0.80803388969547252</v>
      </c>
      <c r="EA21" s="3">
        <f>_xlfn.STDEV.S(Tabela13[[#This Row],[V46]],Tabela13[[#This Row],[V42]])</f>
        <v>0.70710678118654746</v>
      </c>
      <c r="EB21" s="3">
        <f>_xlfn.STDEV.S(Tabela13[[#This Row],[V46]],Tabela13[[#This Row],[V43]])</f>
        <v>0.45448049910219873</v>
      </c>
      <c r="EC21" s="3">
        <f>_xlfn.STDEV.S(Tabela13[[#This Row],[V46]],Tabela13[[#This Row],[V44]])</f>
        <v>0.10092710850892486</v>
      </c>
      <c r="ED21" s="3">
        <f>_xlfn.STDEV.S(Tabela13[[#This Row],[V46]],Tabela13[[#This Row],[V45]])</f>
        <v>0.25262628208434862</v>
      </c>
      <c r="EE21" s="3">
        <f t="shared" si="19"/>
        <v>-0.17664170709252652</v>
      </c>
      <c r="EF21" s="3">
        <f t="shared" si="20"/>
        <v>-0.90023973951412195</v>
      </c>
      <c r="EG21" s="3" t="str">
        <f t="shared" si="21"/>
        <v/>
      </c>
      <c r="EH21" s="3">
        <f t="shared" si="22"/>
        <v>-2.2216304304444949</v>
      </c>
      <c r="EI21" s="3">
        <f t="shared" si="23"/>
        <v>-11.322354346090972</v>
      </c>
      <c r="EJ21" s="3">
        <f t="shared" si="24"/>
        <v>-0.17664170709252652</v>
      </c>
      <c r="EK21" s="3">
        <f t="shared" si="25"/>
        <v>-0.78610086690482739</v>
      </c>
      <c r="EL21" s="3">
        <f t="shared" si="26"/>
        <v>11.322354346090977</v>
      </c>
      <c r="EM21" s="3">
        <f t="shared" si="27"/>
        <v>-2.5442027660836271</v>
      </c>
      <c r="EN21" s="3" t="str">
        <f t="shared" si="28"/>
        <v/>
      </c>
      <c r="EO21" s="3">
        <f t="shared" si="29"/>
        <v>-0.90023973951412195</v>
      </c>
      <c r="EP21" s="3">
        <f t="shared" si="30"/>
        <v>-0.78610086690482739</v>
      </c>
      <c r="EQ21" s="3">
        <f t="shared" si="31"/>
        <v>2.2216304304444958</v>
      </c>
      <c r="ER21" s="3" t="str">
        <f t="shared" si="32"/>
        <v/>
      </c>
      <c r="ES21" s="3" t="str">
        <f t="shared" si="33"/>
        <v/>
      </c>
      <c r="ET21" s="3" t="str">
        <f t="shared" si="34"/>
        <v/>
      </c>
      <c r="EU21" s="3" t="str">
        <f t="shared" si="35"/>
        <v/>
      </c>
      <c r="EV21" s="3">
        <f t="shared" si="36"/>
        <v>2.2216304304444958</v>
      </c>
      <c r="EW21" s="3">
        <f t="shared" si="37"/>
        <v>0.90023973951412251</v>
      </c>
      <c r="EX21" s="3">
        <f t="shared" si="38"/>
        <v>0.17664170709252652</v>
      </c>
      <c r="EY21" s="3">
        <f t="shared" si="39"/>
        <v>-2.2216304304444949</v>
      </c>
      <c r="EZ21" s="3">
        <f t="shared" si="40"/>
        <v>-2.5442027660836271</v>
      </c>
      <c r="FA21" s="3" t="str">
        <f t="shared" si="41"/>
        <v/>
      </c>
      <c r="FB21" s="3">
        <f t="shared" si="42"/>
        <v>0.90023973951412251</v>
      </c>
      <c r="FC21" s="3">
        <f t="shared" si="43"/>
        <v>0.78610086690482739</v>
      </c>
      <c r="FD21" s="3">
        <f t="shared" si="44"/>
        <v>-11.322354346090972</v>
      </c>
      <c r="FE21" s="3" t="str">
        <f t="shared" si="45"/>
        <v/>
      </c>
      <c r="FF21" s="3">
        <f t="shared" si="46"/>
        <v>2.5442027660836279</v>
      </c>
      <c r="FG21" s="3">
        <f t="shared" si="47"/>
        <v>0.17664170709252652</v>
      </c>
      <c r="FH21" s="3">
        <f t="shared" si="48"/>
        <v>0.78610086690482739</v>
      </c>
      <c r="FI21" s="4">
        <f t="shared" si="49"/>
        <v>0</v>
      </c>
      <c r="FJ21" s="4">
        <f t="shared" si="50"/>
        <v>0.23809523809523808</v>
      </c>
      <c r="FK21" s="4">
        <f t="shared" si="51"/>
        <v>0.95513265731351571</v>
      </c>
      <c r="FL21" s="4">
        <f t="shared" si="52"/>
        <v>1.7662869843033757</v>
      </c>
      <c r="FM21" s="4">
        <f>Tabela13[[#This Row],[V139]]-Tabela13[[#This Row],[V140]]</f>
        <v>-0.81115432698986001</v>
      </c>
      <c r="FN21" s="4">
        <f>Tabela13[[#This Row],[V1]]-Tabela13[[#This Row],[V2]]/2</f>
        <v>-0.26184243330840185</v>
      </c>
      <c r="FO21" s="4">
        <f>Tabela13[[#This Row],[V1]]-Tabela13[[#This Row],[V3]]/2</f>
        <v>-0.19047619047619049</v>
      </c>
      <c r="FP21" s="4">
        <f>Tabela13[[#This Row],[V1]]-Tabela13[[#This Row],[V4]]/2</f>
        <v>-1.1842433308401901E-2</v>
      </c>
      <c r="FQ21" s="4">
        <f>Tabela13[[#This Row],[V2]]-Tabela13[[#This Row],[V1]]/2</f>
        <v>0.70225629518823229</v>
      </c>
      <c r="FR21" s="4">
        <f>Tabela13[[#This Row],[V2]]-Tabela13[[#This Row],[V3]]/2</f>
        <v>0.45225629518823229</v>
      </c>
      <c r="FS21" s="4">
        <f>Tabela13[[#This Row],[V2]]-Tabela13[[#This Row],[V4]]/2</f>
        <v>0.63089005235602091</v>
      </c>
      <c r="FT21" s="4">
        <f t="shared" si="53"/>
        <v>-0.25609305401203714</v>
      </c>
      <c r="FU21" s="4">
        <f t="shared" si="54"/>
        <v>-0.18822150530477078</v>
      </c>
      <c r="FV21" s="4">
        <f t="shared" si="55"/>
        <v>-1.1841879747961441E-2</v>
      </c>
      <c r="FW21" s="4">
        <f t="shared" si="56"/>
        <v>0.61223865185139204</v>
      </c>
      <c r="FX21" s="4">
        <f t="shared" si="57"/>
        <v>0.42472867793981744</v>
      </c>
      <c r="FY21" s="4">
        <f t="shared" si="58"/>
        <v>0.56282365069437623</v>
      </c>
      <c r="FZ21" s="4">
        <f t="shared" si="59"/>
        <v>-46.096749722166685</v>
      </c>
      <c r="GA21" s="4">
        <f t="shared" si="60"/>
        <v>-33.879870954858738</v>
      </c>
      <c r="GB21" s="4">
        <f t="shared" si="61"/>
        <v>-2.1315383546330593</v>
      </c>
      <c r="GC21" s="4">
        <f t="shared" si="62"/>
        <v>110.20295733325057</v>
      </c>
      <c r="GD21" s="4">
        <f t="shared" si="63"/>
        <v>76.451162029167151</v>
      </c>
      <c r="GE21" s="4">
        <f t="shared" si="64"/>
        <v>101.30825712498772</v>
      </c>
      <c r="GF21" s="4">
        <f>Tabela13[[#This Row],[V1]]-Tabela13[[#This Row],[V2]]/Tabela13[[#This Row],[V2]]</f>
        <v>-0.88095238095238093</v>
      </c>
      <c r="GG21" s="4">
        <f>Tabela13[[#This Row],[V1]]-Tabela13[[#This Row],[V3]]/Tabela13[[#This Row],[V3]]</f>
        <v>-0.88095238095238093</v>
      </c>
      <c r="GH21" s="4">
        <f>Tabela13[[#This Row],[V1]]-Tabela13[[#This Row],[V4]]/Tabela13[[#This Row],[V4]]</f>
        <v>-0.88095238095238093</v>
      </c>
      <c r="GI21" s="4">
        <f>Tabela13[[#This Row],[V2]]-Tabela13[[#This Row],[V1]]/Tabela13[[#This Row],[V1]]</f>
        <v>-0.23821989528795817</v>
      </c>
      <c r="GJ21" s="4">
        <f>Tabela13[[#This Row],[V2]]-Tabela13[[#This Row],[V3]]/Tabela13[[#This Row],[V3]]</f>
        <v>-0.23821989528795817</v>
      </c>
      <c r="GK21" s="4">
        <f>Tabela13[[#This Row],[V2]]-Tabela13[[#This Row],[V4]]/Tabela13[[#This Row],[V4]]</f>
        <v>-0.23821989528795817</v>
      </c>
      <c r="GL21" s="4">
        <f t="shared" si="65"/>
        <v>0.30020690779524301</v>
      </c>
      <c r="GM21" s="4">
        <f t="shared" si="66"/>
        <v>0.44041386187983045</v>
      </c>
      <c r="GN21" s="4">
        <f t="shared" si="67"/>
        <v>0.68164727266726277</v>
      </c>
      <c r="GO21" s="3">
        <f t="shared" si="68"/>
        <v>0</v>
      </c>
      <c r="GP21" s="3">
        <v>100</v>
      </c>
      <c r="GQ21" s="3">
        <f t="shared" si="69"/>
        <v>-1</v>
      </c>
      <c r="GR21" s="3">
        <f t="shared" si="70"/>
        <v>-100</v>
      </c>
      <c r="GS21" s="34">
        <f>COUNTIF($D$2:D20,Tabela13[[#This Row],[HomeTeam]])</f>
        <v>0</v>
      </c>
      <c r="GT21" s="34">
        <f>COUNTIF($E$2:E20,Tabela13[[#This Row],[AwayTeam]])</f>
        <v>0</v>
      </c>
      <c r="GU21" s="3" t="str">
        <f>IFERROR(AVERAGEIFS($AD$2:AD20,$D$2:D20,Tabela13[[#This Row],[HomeTeam]],$GS$2:GS20,"&gt;="&amp;Tabela13[[#This Row],[Contagem_H]]-5),"")</f>
        <v/>
      </c>
      <c r="GV21" s="3" t="str">
        <f>IFERROR(AVERAGEIFS($G$2:G20,$E$2:E20,Tabela13[[#This Row],[AwayTeam]],$GT$2:GT20,"&gt;="&amp;Tabela13[[#This Row],[Contagem_A]]-5),"")</f>
        <v/>
      </c>
      <c r="GW21" s="3" t="str">
        <f>IFERROR(AVERAGEIFS($GQ$2:GQ20,$D$2:D20,Tabela13[[#This Row],[HomeTeam]],$GS$2:GS20,"&gt;="&amp;Tabela13[[#This Row],[Contagem_H]]-5),"")</f>
        <v/>
      </c>
    </row>
    <row r="22" spans="1:211" x14ac:dyDescent="0.25">
      <c r="A22" t="s">
        <v>127</v>
      </c>
      <c r="B22" t="s">
        <v>147</v>
      </c>
      <c r="C22" t="s">
        <v>129</v>
      </c>
      <c r="D22" t="s">
        <v>24</v>
      </c>
      <c r="E22" t="s">
        <v>16</v>
      </c>
      <c r="F22" s="3">
        <v>3</v>
      </c>
      <c r="G22" s="3">
        <v>0</v>
      </c>
      <c r="H22" s="3" t="str">
        <f t="shared" si="71"/>
        <v>H</v>
      </c>
      <c r="I22" s="3">
        <v>1.25</v>
      </c>
      <c r="J22" s="3">
        <v>6</v>
      </c>
      <c r="K22" s="3">
        <v>11</v>
      </c>
      <c r="L22" s="3">
        <v>1.62</v>
      </c>
      <c r="M22" s="3">
        <v>2.2999999999999998</v>
      </c>
      <c r="N22" s="3">
        <f t="shared" si="0"/>
        <v>3</v>
      </c>
      <c r="O22" s="3">
        <f t="shared" si="1"/>
        <v>3</v>
      </c>
      <c r="P22" s="3">
        <f t="shared" si="2"/>
        <v>0</v>
      </c>
      <c r="Q22" s="3">
        <f t="shared" si="3"/>
        <v>5.7575757575757613E-2</v>
      </c>
      <c r="R22" s="3">
        <f t="shared" si="4"/>
        <v>5.2066559312936134E-2</v>
      </c>
      <c r="S22" s="3">
        <f t="shared" si="5"/>
        <v>1.321969696969697</v>
      </c>
      <c r="T22" s="3">
        <f t="shared" si="6"/>
        <v>6.3454545454545457</v>
      </c>
      <c r="U22" s="3">
        <f t="shared" si="7"/>
        <v>11.633333333333333</v>
      </c>
      <c r="V22" s="3">
        <f t="shared" si="8"/>
        <v>1.7132727272727275</v>
      </c>
      <c r="W22" s="3">
        <f t="shared" si="9"/>
        <v>2.4324242424242422</v>
      </c>
      <c r="X22" s="4">
        <f t="shared" si="10"/>
        <v>0.8</v>
      </c>
      <c r="Y22" s="4">
        <f t="shared" si="11"/>
        <v>0.16666666666666666</v>
      </c>
      <c r="Z22" s="4">
        <f t="shared" si="12"/>
        <v>9.0909090909090912E-2</v>
      </c>
      <c r="AA22" s="4">
        <f t="shared" si="13"/>
        <v>0.61728395061728392</v>
      </c>
      <c r="AB22" s="4">
        <f t="shared" si="14"/>
        <v>0.43478260869565222</v>
      </c>
      <c r="AC22" s="4">
        <f t="shared" si="15"/>
        <v>1.9</v>
      </c>
      <c r="AD22" s="4">
        <f t="shared" si="16"/>
        <v>4.5454545454545456E-2</v>
      </c>
      <c r="AE22" s="4">
        <f t="shared" si="17"/>
        <v>0.4</v>
      </c>
      <c r="AF22" s="4">
        <f t="shared" si="18"/>
        <v>1.5454545454545454</v>
      </c>
      <c r="AG22" s="4">
        <f>IFERROR(AVERAGE(Tabela13[[#This Row],[V1]],Tabela13[[#This Row],[V2]]),"")</f>
        <v>0.97272727272727266</v>
      </c>
      <c r="AH22" s="4">
        <f>IFERROR(AVERAGE(Tabela13[[#This Row],[V1]],Tabela13[[#This Row],[V3]]),"")</f>
        <v>1.1499999999999999</v>
      </c>
      <c r="AI22" s="4">
        <f>IFERROR(AVERAGE(Tabela13[[#This Row],[V1]],Tabela13[[#This Row],[V4]]),"")</f>
        <v>1.7227272727272727</v>
      </c>
      <c r="AJ22" s="4">
        <f>IFERROR(AVERAGE(Tabela13[[#This Row],[V2]],Tabela13[[#This Row],[V1]]),"")</f>
        <v>0.97272727272727266</v>
      </c>
      <c r="AK22" s="4">
        <f>IFERROR(AVERAGE(Tabela13[[#This Row],[V2]],Tabela13[[#This Row],[V3]]),"")</f>
        <v>0.22272727272727275</v>
      </c>
      <c r="AL22" s="4">
        <f>IFERROR(AVERAGE(Tabela13[[#This Row],[V2]],Tabela13[[#This Row],[V4]]),"")</f>
        <v>0.79545454545454541</v>
      </c>
      <c r="AM22" s="4">
        <f>IFERROR(AVERAGE(Tabela13[[#This Row],[V3]],Tabela13[[#This Row],[V1]]),"")</f>
        <v>1.1499999999999999</v>
      </c>
      <c r="AN22" s="4">
        <f>IFERROR(AVERAGE(Tabela13[[#This Row],[V3]],Tabela13[[#This Row],[V2]]),"")</f>
        <v>0.22272727272727275</v>
      </c>
      <c r="AO22" s="4">
        <f>IFERROR(AVERAGE(Tabela13[[#This Row],[V3]],Tabela13[[#This Row],[V4]]),"")</f>
        <v>0.97272727272727266</v>
      </c>
      <c r="AP22" s="4">
        <f>IFERROR(AVERAGE(Tabela13[[#This Row],[V4]],Tabela13[[#This Row],[V1]]),"")</f>
        <v>1.7227272727272727</v>
      </c>
      <c r="AQ22" s="4">
        <f>IFERROR(AVERAGE(Tabela13[[#This Row],[V4]],Tabela13[[#This Row],[V2]]),"")</f>
        <v>0.79545454545454541</v>
      </c>
      <c r="AR22" s="4">
        <f>IFERROR(AVERAGE(Tabela13[[#This Row],[V4]],Tabela13[[#This Row],[V3]]),"")</f>
        <v>0.97272727272727266</v>
      </c>
      <c r="AS22" s="4">
        <f>_xlfn.STDEV.S(Tabela13[[#This Row],[V1]:[V2]])</f>
        <v>1.311361666927779</v>
      </c>
      <c r="AT22" s="4">
        <f>_xlfn.STDEV.S(Tabela13[[#This Row],[V1]],Tabela13[[#This Row],[V3]])</f>
        <v>1.0606601717798214</v>
      </c>
      <c r="AU22" s="4">
        <f>_xlfn.STDEV.S(Tabela13[[#This Row],[V1]],Tabela13[[#This Row],[V4]])</f>
        <v>0.25070149514795936</v>
      </c>
      <c r="AV22" s="4">
        <f>_xlfn.STDEV.S(Tabela13[[#This Row],[V2]],Tabela13[[#This Row],[V1]])</f>
        <v>1.311361666927779</v>
      </c>
      <c r="AW22" s="4">
        <f>_xlfn.STDEV.S(Tabela13[[#This Row],[V2]],Tabela13[[#This Row],[V3]])</f>
        <v>0.25070149514795775</v>
      </c>
      <c r="AX22" s="4">
        <f>_xlfn.STDEV.S(Tabela13[[#This Row],[V42]],Tabela13[[#This Row],[V44]])</f>
        <v>2.3720218387076004</v>
      </c>
      <c r="AY22" s="4">
        <f>_xlfn.STDEV.S(Tabela13[[#This Row],[V3]],Tabela13[[#This Row],[V1]])</f>
        <v>1.0606601717798214</v>
      </c>
      <c r="AZ22" s="4">
        <f>_xlfn.STDEV.S(Tabela13[[#This Row],[V3]],Tabela13[[#This Row],[V2]])</f>
        <v>0.25070149514795775</v>
      </c>
      <c r="BA22" s="4">
        <f>_xlfn.STDEV.S(Tabela13[[#This Row],[V3]],Tabela13[[#This Row],[V4]])</f>
        <v>0.80995867663186372</v>
      </c>
      <c r="BB22" s="4">
        <f>_xlfn.STDEV.S(Tabela13[[#This Row],[V4]],Tabela13[[#This Row],[V1]])</f>
        <v>0.25070149514795936</v>
      </c>
      <c r="BC22" s="4">
        <f>_xlfn.STDEV.S(Tabela13[[#This Row],[V4]],Tabela13[[#This Row],[V2]])</f>
        <v>1.0606601717798212</v>
      </c>
      <c r="BD22" s="4">
        <f>_xlfn.STDEV.S(Tabela13[[#This Row],[V4]],Tabela13[[#This Row],[V3]])</f>
        <v>0.80995867663186372</v>
      </c>
      <c r="BE22" s="4">
        <f>Tabela13[[#This Row],[V17]]/Tabela13[[#This Row],[V5]]</f>
        <v>1.3481288164678102</v>
      </c>
      <c r="BF22" s="4">
        <f>Tabela13[[#This Row],[V18]]/Tabela13[[#This Row],[V6]]</f>
        <v>0.92231319285201874</v>
      </c>
      <c r="BG22" s="4">
        <f>Tabela13[[#This Row],[V19]]/Tabela13[[#This Row],[V7]]</f>
        <v>0.14552593385897378</v>
      </c>
      <c r="BH22" s="4">
        <f>Tabela13[[#This Row],[V20]]/Tabela13[[#This Row],[V8]]</f>
        <v>1.3481288164678102</v>
      </c>
      <c r="BI22" s="4">
        <f>Tabela13[[#This Row],[V21]]/Tabela13[[#This Row],[V9]]</f>
        <v>1.1255985496438918</v>
      </c>
      <c r="BJ22" s="4">
        <f>Tabela13[[#This Row],[V22]]/Tabela13[[#This Row],[V10]]</f>
        <v>2.9819703115181264</v>
      </c>
      <c r="BK22" s="4">
        <f>Tabela13[[#This Row],[V23]]/Tabela13[[#This Row],[V11]]</f>
        <v>0.92231319285201874</v>
      </c>
      <c r="BL22" s="4">
        <f>Tabela13[[#This Row],[V24]]/Tabela13[[#This Row],[V12]]</f>
        <v>1.1255985496438918</v>
      </c>
      <c r="BM22" s="4">
        <f>Tabela13[[#This Row],[V25]]/Tabela13[[#This Row],[V13]]</f>
        <v>0.83266779840658889</v>
      </c>
      <c r="BN22" s="4">
        <f>Tabela13[[#This Row],[V26]]/Tabela13[[#This Row],[V14]]</f>
        <v>0.14552593385897378</v>
      </c>
      <c r="BO22" s="4">
        <f>Tabela13[[#This Row],[V27]]/Tabela13[[#This Row],[V15]]</f>
        <v>1.3334013588089182</v>
      </c>
      <c r="BP22" s="4">
        <f>Tabela13[[#This Row],[V28]]/Tabela13[[#This Row],[V16]]</f>
        <v>0.83266779840658889</v>
      </c>
      <c r="BQ22" s="4">
        <f>Tabela13[[#This Row],[V1]]-Tabela13[[#This Row],[V2]]</f>
        <v>1.8545454545454545</v>
      </c>
      <c r="BR22" s="4">
        <f>Tabela13[[#This Row],[V1]]-Tabela13[[#This Row],[V3]]</f>
        <v>1.5</v>
      </c>
      <c r="BS22" s="4">
        <f>Tabela13[[#This Row],[V1]]-Tabela13[[#This Row],[V4]]</f>
        <v>0.3545454545454545</v>
      </c>
      <c r="BT22" s="4">
        <f>Tabela13[[#This Row],[V2]]-Tabela13[[#This Row],[V1]]</f>
        <v>-1.8545454545454545</v>
      </c>
      <c r="BU22" s="4">
        <f>Tabela13[[#This Row],[V2]]-Tabela13[[#This Row],[V3]]</f>
        <v>-0.35454545454545455</v>
      </c>
      <c r="BV22" s="4">
        <f>Tabela13[[#This Row],[V2]]-Tabela13[[#This Row],[V4]]</f>
        <v>-1.5</v>
      </c>
      <c r="BW22" s="4">
        <f>AVERAGE(Tabela13[[#This Row],[V41]],Tabela13[[#This Row],[V42]])</f>
        <v>1.6772727272727272</v>
      </c>
      <c r="BX22" s="4">
        <f>AVERAGE(Tabela13[[#This Row],[V41]],Tabela13[[#This Row],[V43]])</f>
        <v>1.1045454545454545</v>
      </c>
      <c r="BY22" s="4">
        <f>AVERAGE(Tabela13[[#This Row],[V41]],Tabela13[[#This Row],[V44]])</f>
        <v>0</v>
      </c>
      <c r="BZ22" s="4">
        <f>AVERAGE(Tabela13[[#This Row],[V41]],Tabela13[[#This Row],[V45]])</f>
        <v>0.75</v>
      </c>
      <c r="CA22" s="4">
        <f>AVERAGE(Tabela13[[#This Row],[V41]],Tabela13[[#This Row],[V46]])</f>
        <v>0.17727272727272725</v>
      </c>
      <c r="CB22" s="4">
        <f>AVERAGE(Tabela13[[#This Row],[V42]],Tabela13[[#This Row],[V41]])</f>
        <v>1.6772727272727272</v>
      </c>
      <c r="CC22" s="4">
        <f>AVERAGE(Tabela13[[#This Row],[V42]],Tabela13[[#This Row],[V43]])</f>
        <v>0.92727272727272725</v>
      </c>
      <c r="CD22" s="4">
        <f>AVERAGE(Tabela13[[#This Row],[V42]],Tabela13[[#This Row],[V44]])</f>
        <v>-0.17727272727272725</v>
      </c>
      <c r="CE22" s="4">
        <f>AVERAGE(Tabela13[[#This Row],[V42]],Tabela13[[#This Row],[V45]])</f>
        <v>0.57272727272727275</v>
      </c>
      <c r="CF22" s="4">
        <f>AVERAGE(Tabela13[[#This Row],[V42]],Tabela13[[#This Row],[V46]])</f>
        <v>0</v>
      </c>
      <c r="CG22" s="4">
        <f>AVERAGE(Tabela13[[#This Row],[V43]],Tabela13[[#This Row],[V41]])</f>
        <v>1.1045454545454545</v>
      </c>
      <c r="CH22" s="4">
        <f>AVERAGE(Tabela13[[#This Row],[V43]],Tabela13[[#This Row],[V42]])</f>
        <v>0.92727272727272725</v>
      </c>
      <c r="CI22" s="4">
        <f>AVERAGE(Tabela13[[#This Row],[V43]],Tabela13[[#This Row],[V44]])</f>
        <v>-0.75</v>
      </c>
      <c r="CJ22" s="4">
        <f>AVERAGE(Tabela13[[#This Row],[V43]],Tabela13[[#This Row],[V45]])</f>
        <v>0</v>
      </c>
      <c r="CK22" s="4">
        <f>AVERAGE(Tabela13[[#This Row],[V43]],Tabela13[[#This Row],[V46]])</f>
        <v>-0.57272727272727275</v>
      </c>
      <c r="CL22" s="4">
        <f>AVERAGE(Tabela13[[#This Row],[V44]],Tabela13[[#This Row],[V41]])</f>
        <v>0</v>
      </c>
      <c r="CM22" s="4">
        <f>AVERAGE(Tabela13[[#This Row],[V44]],Tabela13[[#This Row],[V42]])</f>
        <v>-0.17727272727272725</v>
      </c>
      <c r="CN22" s="4">
        <f>AVERAGE(Tabela13[[#This Row],[V44]],Tabela13[[#This Row],[V43]])</f>
        <v>-0.75</v>
      </c>
      <c r="CO22" s="4">
        <f>AVERAGE(Tabela13[[#This Row],[V44]],Tabela13[[#This Row],[V45]])</f>
        <v>-1.1045454545454545</v>
      </c>
      <c r="CP22" s="4">
        <f>AVERAGE(Tabela13[[#This Row],[V44]],Tabela13[[#This Row],[V46]])</f>
        <v>-1.6772727272727272</v>
      </c>
      <c r="CQ22" s="4">
        <f>AVERAGE(Tabela13[[#This Row],[V45]],Tabela13[[#This Row],[V41]])</f>
        <v>0.75</v>
      </c>
      <c r="CR22" s="4">
        <f>AVERAGE(Tabela13[[#This Row],[V45]],Tabela13[[#This Row],[V42]])</f>
        <v>0.57272727272727275</v>
      </c>
      <c r="CS22" s="4">
        <f>AVERAGE(Tabela13[[#This Row],[V45]],Tabela13[[#This Row],[V43]])</f>
        <v>0</v>
      </c>
      <c r="CT22" s="4">
        <f>AVERAGE(Tabela13[[#This Row],[V45]],Tabela13[[#This Row],[V44]])</f>
        <v>-1.1045454545454545</v>
      </c>
      <c r="CU22" s="4">
        <f>AVERAGE(Tabela13[[#This Row],[V45]],Tabela13[[#This Row],[V46]])</f>
        <v>-0.92727272727272725</v>
      </c>
      <c r="CV22" s="4">
        <f>AVERAGE(Tabela13[[#This Row],[V46]],Tabela13[[#This Row],[V41]])</f>
        <v>0.17727272727272725</v>
      </c>
      <c r="CW22" s="4">
        <f>AVERAGE(Tabela13[[#This Row],[V46]],Tabela13[[#This Row],[V42]])</f>
        <v>0</v>
      </c>
      <c r="CX22" s="4">
        <f>AVERAGE(Tabela13[[#This Row],[V46]],Tabela13[[#This Row],[V43]])</f>
        <v>-0.57272727272727275</v>
      </c>
      <c r="CY22" s="4">
        <f>AVERAGE(Tabela13[[#This Row],[V46]],Tabela13[[#This Row],[V44]])</f>
        <v>-1.6772727272727272</v>
      </c>
      <c r="CZ22" s="4">
        <f>AVERAGE(Tabela13[[#This Row],[V46]],Tabela13[[#This Row],[V45]])</f>
        <v>-0.92727272727272725</v>
      </c>
      <c r="DA22" s="3">
        <f>_xlfn.STDEV.S(Tabela13[[#This Row],[V41]],Tabela13[[#This Row],[V42]])</f>
        <v>0.25070149514795759</v>
      </c>
      <c r="DB22" s="3">
        <f>_xlfn.STDEV.S(Tabela13[[#This Row],[V41]],Tabela13[[#This Row],[V43]])</f>
        <v>1.060660171779821</v>
      </c>
      <c r="DC22" s="3">
        <f>_xlfn.STDEV.S(Tabela13[[#This Row],[V41]],Tabela13[[#This Row],[V44]])</f>
        <v>2.622723333855558</v>
      </c>
      <c r="DD22" s="3">
        <f>_xlfn.STDEV.S(Tabela13[[#This Row],[V41]],Tabela13[[#This Row],[V45]])</f>
        <v>1.5620631620757366</v>
      </c>
      <c r="DE22" s="3">
        <f>_xlfn.STDEV.S(Tabela13[[#This Row],[V41]],Tabela13[[#This Row],[V46]])</f>
        <v>2.3720218387076004</v>
      </c>
      <c r="DF22" s="3">
        <f>_xlfn.STDEV.S(Tabela13[[#This Row],[V42]],Tabela13[[#This Row],[V41]])</f>
        <v>0.25070149514795759</v>
      </c>
      <c r="DG22" s="3">
        <f>_xlfn.STDEV.S(Tabela13[[#This Row],[V42]],Tabela13[[#This Row],[V43]])</f>
        <v>0.80995867663186349</v>
      </c>
      <c r="DH22" s="3">
        <f>_xlfn.STDEV.S(Tabela13[[#This Row],[V42]],Tabela13[[#This Row],[V44]])</f>
        <v>2.3720218387076004</v>
      </c>
      <c r="DI22" s="3">
        <f>_xlfn.STDEV.S(Tabela13[[#This Row],[V42]],Tabela13[[#This Row],[V45]])</f>
        <v>1.311361666927779</v>
      </c>
      <c r="DJ22" s="3">
        <f>_xlfn.STDEV.S(Tabela13[[#This Row],[V42]],Tabela13[[#This Row],[V46]])</f>
        <v>2.1213203435596424</v>
      </c>
      <c r="DK22" s="3">
        <f>_xlfn.STDEV.S(Tabela13[[#This Row],[V43]],Tabela13[[#This Row],[V41]])</f>
        <v>1.060660171779821</v>
      </c>
      <c r="DL22" s="3">
        <f>_xlfn.STDEV.S(Tabela13[[#This Row],[V43]],Tabela13[[#This Row],[V42]])</f>
        <v>0.80995867663186349</v>
      </c>
      <c r="DM22" s="3">
        <f>_xlfn.STDEV.S(Tabela13[[#This Row],[V43]],Tabela13[[#This Row],[V44]])</f>
        <v>1.5620631620757366</v>
      </c>
      <c r="DN22" s="3">
        <f>_xlfn.STDEV.S(Tabela13[[#This Row],[V43]],Tabela13[[#This Row],[V45]])</f>
        <v>0.50140299029591551</v>
      </c>
      <c r="DO22" s="3">
        <f>_xlfn.STDEV.S(Tabela13[[#This Row],[V43]],Tabela13[[#This Row],[V46]])</f>
        <v>1.311361666927779</v>
      </c>
      <c r="DP22" s="3">
        <f>_xlfn.STDEV.S(Tabela13[[#This Row],[V44]],Tabela13[[#This Row],[V41]])</f>
        <v>2.622723333855558</v>
      </c>
      <c r="DQ22" s="3">
        <f>_xlfn.STDEV.S(Tabela13[[#This Row],[V44]],Tabela13[[#This Row],[V42]])</f>
        <v>2.3720218387076004</v>
      </c>
      <c r="DR22" s="3">
        <f>_xlfn.STDEV.S(Tabela13[[#This Row],[V44]],Tabela13[[#This Row],[V43]])</f>
        <v>1.5620631620757366</v>
      </c>
      <c r="DS22" s="3">
        <f>_xlfn.STDEV.S(Tabela13[[#This Row],[V44]],Tabela13[[#This Row],[V45]])</f>
        <v>1.060660171779821</v>
      </c>
      <c r="DT22" s="3">
        <f>_xlfn.STDEV.S(Tabela13[[#This Row],[V44]],Tabela13[[#This Row],[V46]])</f>
        <v>0.25070149514795759</v>
      </c>
      <c r="DU22" s="3">
        <f>_xlfn.STDEV.S(Tabela13[[#This Row],[V45]],Tabela13[[#This Row],[V41]])</f>
        <v>1.5620631620757366</v>
      </c>
      <c r="DV22" s="3">
        <f>_xlfn.STDEV.S(Tabela13[[#This Row],[V45]],Tabela13[[#This Row],[V42]])</f>
        <v>1.311361666927779</v>
      </c>
      <c r="DW22" s="3">
        <f>_xlfn.STDEV.S(Tabela13[[#This Row],[V45]],Tabela13[[#This Row],[V43]])</f>
        <v>0.50140299029591551</v>
      </c>
      <c r="DX22" s="3">
        <f>_xlfn.STDEV.S(Tabela13[[#This Row],[V45]],Tabela13[[#This Row],[V44]])</f>
        <v>1.060660171779821</v>
      </c>
      <c r="DY22" s="3">
        <f>_xlfn.STDEV.S(Tabela13[[#This Row],[V45]],Tabela13[[#This Row],[V46]])</f>
        <v>0.80995867663186349</v>
      </c>
      <c r="DZ22" s="3">
        <f>_xlfn.STDEV.S(Tabela13[[#This Row],[V46]],Tabela13[[#This Row],[V41]])</f>
        <v>2.3720218387076004</v>
      </c>
      <c r="EA22" s="3">
        <f>_xlfn.STDEV.S(Tabela13[[#This Row],[V46]],Tabela13[[#This Row],[V42]])</f>
        <v>2.1213203435596424</v>
      </c>
      <c r="EB22" s="3">
        <f>_xlfn.STDEV.S(Tabela13[[#This Row],[V46]],Tabela13[[#This Row],[V43]])</f>
        <v>1.311361666927779</v>
      </c>
      <c r="EC22" s="3">
        <f>_xlfn.STDEV.S(Tabela13[[#This Row],[V46]],Tabela13[[#This Row],[V44]])</f>
        <v>0.25070149514795759</v>
      </c>
      <c r="ED22" s="3">
        <f>_xlfn.STDEV.S(Tabela13[[#This Row],[V46]],Tabela13[[#This Row],[V45]])</f>
        <v>0.80995867663186349</v>
      </c>
      <c r="EE22" s="3">
        <f t="shared" si="19"/>
        <v>0.14946972610447337</v>
      </c>
      <c r="EF22" s="3">
        <f t="shared" si="20"/>
        <v>0.96026846827802725</v>
      </c>
      <c r="EG22" s="3" t="str">
        <f t="shared" si="21"/>
        <v/>
      </c>
      <c r="EH22" s="3">
        <f t="shared" si="22"/>
        <v>2.0827508827676486</v>
      </c>
      <c r="EI22" s="3">
        <f t="shared" si="23"/>
        <v>13.380636013222363</v>
      </c>
      <c r="EJ22" s="3">
        <f t="shared" si="24"/>
        <v>0.14946972610447337</v>
      </c>
      <c r="EK22" s="3">
        <f t="shared" si="25"/>
        <v>0.87348484734808807</v>
      </c>
      <c r="EL22" s="3">
        <f t="shared" si="26"/>
        <v>-13.380636013222363</v>
      </c>
      <c r="EM22" s="3">
        <f t="shared" si="27"/>
        <v>2.289679100985011</v>
      </c>
      <c r="EN22" s="3" t="str">
        <f t="shared" si="28"/>
        <v/>
      </c>
      <c r="EO22" s="3">
        <f t="shared" si="29"/>
        <v>0.96026846827802725</v>
      </c>
      <c r="EP22" s="3">
        <f t="shared" si="30"/>
        <v>0.87348484734808807</v>
      </c>
      <c r="EQ22" s="3">
        <f t="shared" si="31"/>
        <v>-2.0827508827676486</v>
      </c>
      <c r="ER22" s="3" t="str">
        <f t="shared" si="32"/>
        <v/>
      </c>
      <c r="ES22" s="3" t="str">
        <f t="shared" si="33"/>
        <v/>
      </c>
      <c r="ET22" s="3" t="str">
        <f t="shared" si="34"/>
        <v/>
      </c>
      <c r="EU22" s="3" t="str">
        <f t="shared" si="35"/>
        <v/>
      </c>
      <c r="EV22" s="3">
        <f t="shared" si="36"/>
        <v>-2.0827508827676486</v>
      </c>
      <c r="EW22" s="3">
        <f t="shared" si="37"/>
        <v>-0.96026846827802725</v>
      </c>
      <c r="EX22" s="3">
        <f t="shared" si="38"/>
        <v>-0.14946972610447337</v>
      </c>
      <c r="EY22" s="3">
        <f t="shared" si="39"/>
        <v>2.0827508827676486</v>
      </c>
      <c r="EZ22" s="3">
        <f t="shared" si="40"/>
        <v>2.289679100985011</v>
      </c>
      <c r="FA22" s="3" t="str">
        <f t="shared" si="41"/>
        <v/>
      </c>
      <c r="FB22" s="3">
        <f t="shared" si="42"/>
        <v>-0.96026846827802725</v>
      </c>
      <c r="FC22" s="3">
        <f t="shared" si="43"/>
        <v>-0.87348484734808807</v>
      </c>
      <c r="FD22" s="3">
        <f t="shared" si="44"/>
        <v>13.380636013222363</v>
      </c>
      <c r="FE22" s="3" t="str">
        <f t="shared" si="45"/>
        <v/>
      </c>
      <c r="FF22" s="3">
        <f t="shared" si="46"/>
        <v>-2.289679100985011</v>
      </c>
      <c r="FG22" s="3">
        <f t="shared" si="47"/>
        <v>-0.14946972610447337</v>
      </c>
      <c r="FH22" s="3">
        <f t="shared" si="48"/>
        <v>-0.87348484734808807</v>
      </c>
      <c r="FI22" s="4">
        <f t="shared" si="49"/>
        <v>0.27272727272727271</v>
      </c>
      <c r="FJ22" s="4">
        <f t="shared" si="50"/>
        <v>0</v>
      </c>
      <c r="FK22" s="4">
        <f t="shared" si="51"/>
        <v>2.4269340974212033</v>
      </c>
      <c r="FL22" s="4">
        <f t="shared" si="52"/>
        <v>0.41547277936962757</v>
      </c>
      <c r="FM22" s="4">
        <f>Tabela13[[#This Row],[V139]]-Tabela13[[#This Row],[V140]]</f>
        <v>2.0114613180515759</v>
      </c>
      <c r="FN22" s="4">
        <f>Tabela13[[#This Row],[V1]]-Tabela13[[#This Row],[V2]]/2</f>
        <v>1.8772727272727272</v>
      </c>
      <c r="FO22" s="4">
        <f>Tabela13[[#This Row],[V1]]-Tabela13[[#This Row],[V3]]/2</f>
        <v>1.7</v>
      </c>
      <c r="FP22" s="4">
        <f>Tabela13[[#This Row],[V1]]-Tabela13[[#This Row],[V4]]/2</f>
        <v>1.1272727272727272</v>
      </c>
      <c r="FQ22" s="4">
        <f>Tabela13[[#This Row],[V2]]-Tabela13[[#This Row],[V1]]/2</f>
        <v>-0.90454545454545454</v>
      </c>
      <c r="FR22" s="4">
        <f>Tabela13[[#This Row],[V2]]-Tabela13[[#This Row],[V3]]/2</f>
        <v>-0.15454545454545454</v>
      </c>
      <c r="FS22" s="4">
        <f>Tabela13[[#This Row],[V2]]-Tabela13[[#This Row],[V4]]/2</f>
        <v>-0.72727272727272729</v>
      </c>
      <c r="FT22" s="4">
        <f t="shared" si="53"/>
        <v>1.0813418289085956</v>
      </c>
      <c r="FU22" s="4">
        <f t="shared" si="54"/>
        <v>1.0390722595360911</v>
      </c>
      <c r="FV22" s="4">
        <f t="shared" si="55"/>
        <v>0.84515598978584583</v>
      </c>
      <c r="FW22" s="4">
        <f t="shared" si="56"/>
        <v>-0.73532073422766875</v>
      </c>
      <c r="FX22" s="4">
        <f t="shared" si="57"/>
        <v>-0.15333238839832278</v>
      </c>
      <c r="FY22" s="4">
        <f t="shared" si="58"/>
        <v>-0.62879628641543295</v>
      </c>
      <c r="FZ22" s="4">
        <f t="shared" si="59"/>
        <v>194.64152920354721</v>
      </c>
      <c r="GA22" s="4">
        <f t="shared" si="60"/>
        <v>187.0330067164964</v>
      </c>
      <c r="GB22" s="4">
        <f t="shared" si="61"/>
        <v>152.12807816145227</v>
      </c>
      <c r="GC22" s="4">
        <f t="shared" si="62"/>
        <v>-132.35773216098036</v>
      </c>
      <c r="GD22" s="4">
        <f t="shared" si="63"/>
        <v>-27.599829911698102</v>
      </c>
      <c r="GE22" s="4">
        <f t="shared" si="64"/>
        <v>-113.18333155477794</v>
      </c>
      <c r="GF22" s="4">
        <f>Tabela13[[#This Row],[V1]]-Tabela13[[#This Row],[V2]]/Tabela13[[#This Row],[V2]]</f>
        <v>0.89999999999999991</v>
      </c>
      <c r="GG22" s="4">
        <f>Tabela13[[#This Row],[V1]]-Tabela13[[#This Row],[V3]]/Tabela13[[#This Row],[V3]]</f>
        <v>0.89999999999999991</v>
      </c>
      <c r="GH22" s="4">
        <f>Tabela13[[#This Row],[V1]]-Tabela13[[#This Row],[V4]]/Tabela13[[#This Row],[V4]]</f>
        <v>0.89999999999999991</v>
      </c>
      <c r="GI22" s="4">
        <f>Tabela13[[#This Row],[V2]]-Tabela13[[#This Row],[V1]]/Tabela13[[#This Row],[V1]]</f>
        <v>-0.95454545454545459</v>
      </c>
      <c r="GJ22" s="4">
        <f>Tabela13[[#This Row],[V2]]-Tabela13[[#This Row],[V3]]/Tabela13[[#This Row],[V3]]</f>
        <v>-0.95454545454545459</v>
      </c>
      <c r="GK22" s="4">
        <f>Tabela13[[#This Row],[V2]]-Tabela13[[#This Row],[V4]]/Tabela13[[#This Row],[V4]]</f>
        <v>-0.95454545454545459</v>
      </c>
      <c r="GL22" s="4">
        <f t="shared" si="65"/>
        <v>0.8898880977102015</v>
      </c>
      <c r="GM22" s="4">
        <f t="shared" si="66"/>
        <v>0.97272727272727266</v>
      </c>
      <c r="GN22" s="4">
        <f t="shared" si="67"/>
        <v>0.91483823129086139</v>
      </c>
      <c r="GO22" s="3">
        <f t="shared" si="68"/>
        <v>1</v>
      </c>
      <c r="GP22" s="3">
        <v>100</v>
      </c>
      <c r="GQ22" s="3">
        <f t="shared" si="69"/>
        <v>0.25</v>
      </c>
      <c r="GR22" s="3">
        <f t="shared" si="70"/>
        <v>25</v>
      </c>
      <c r="GS22" s="34">
        <f>COUNTIF($D$2:D21,Tabela13[[#This Row],[HomeTeam]])</f>
        <v>1</v>
      </c>
      <c r="GT22" s="34">
        <f>COUNTIF($E$2:E21,Tabela13[[#This Row],[AwayTeam]])</f>
        <v>1</v>
      </c>
      <c r="GU22" s="3">
        <f>IFERROR(AVERAGEIFS($AD$2:AD21,$D$2:D21,Tabela13[[#This Row],[HomeTeam]],$GS$2:GS21,"&gt;="&amp;Tabela13[[#This Row],[Contagem_H]]-5),"")</f>
        <v>0.73255813953488369</v>
      </c>
      <c r="GV22" s="3">
        <f>IFERROR(AVERAGEIFS($G$2:G21,$E$2:E21,Tabela13[[#This Row],[AwayTeam]],$GT$2:GT21,"&gt;="&amp;Tabela13[[#This Row],[Contagem_A]]-5),"")</f>
        <v>1</v>
      </c>
      <c r="GW22" s="3">
        <f>IFERROR(AVERAGEIFS($GQ$2:GQ21,$D$2:D21,Tabela13[[#This Row],[HomeTeam]],$GS$2:GS21,"&gt;="&amp;Tabela13[[#This Row],[Contagem_H]]-5),"")</f>
        <v>-1</v>
      </c>
    </row>
    <row r="23" spans="1:211" x14ac:dyDescent="0.25">
      <c r="A23" t="s">
        <v>127</v>
      </c>
      <c r="B23" t="s">
        <v>148</v>
      </c>
      <c r="C23" t="s">
        <v>132</v>
      </c>
      <c r="D23" t="s">
        <v>13</v>
      </c>
      <c r="E23" t="s">
        <v>23</v>
      </c>
      <c r="F23" s="3">
        <v>0</v>
      </c>
      <c r="G23" s="3">
        <v>2</v>
      </c>
      <c r="H23" s="3" t="str">
        <f t="shared" si="71"/>
        <v>A</v>
      </c>
      <c r="I23" s="3">
        <v>3.5</v>
      </c>
      <c r="J23" s="3">
        <v>3.8</v>
      </c>
      <c r="K23" s="3">
        <v>2</v>
      </c>
      <c r="L23" s="3">
        <v>1.57</v>
      </c>
      <c r="M23" s="3">
        <v>2.38</v>
      </c>
      <c r="N23" s="3">
        <f t="shared" si="0"/>
        <v>2</v>
      </c>
      <c r="O23" s="3">
        <f t="shared" si="1"/>
        <v>0</v>
      </c>
      <c r="P23" s="3">
        <f t="shared" si="2"/>
        <v>3</v>
      </c>
      <c r="Q23" s="3">
        <f t="shared" si="3"/>
        <v>4.8872180451127845E-2</v>
      </c>
      <c r="R23" s="3">
        <f t="shared" si="4"/>
        <v>5.7110742386126456E-2</v>
      </c>
      <c r="S23" s="3">
        <f t="shared" si="5"/>
        <v>3.6710526315789473</v>
      </c>
      <c r="T23" s="3">
        <f t="shared" si="6"/>
        <v>3.9857142857142858</v>
      </c>
      <c r="U23" s="3">
        <f t="shared" si="7"/>
        <v>2.0977443609022557</v>
      </c>
      <c r="V23" s="3">
        <f t="shared" si="8"/>
        <v>1.6467293233082707</v>
      </c>
      <c r="W23" s="3">
        <f t="shared" si="9"/>
        <v>2.4963157894736843</v>
      </c>
      <c r="X23" s="4">
        <f t="shared" si="10"/>
        <v>0.2857142857142857</v>
      </c>
      <c r="Y23" s="4">
        <f t="shared" si="11"/>
        <v>0.26315789473684209</v>
      </c>
      <c r="Z23" s="4">
        <f t="shared" si="12"/>
        <v>0.5</v>
      </c>
      <c r="AA23" s="4">
        <f t="shared" si="13"/>
        <v>0.63694267515923564</v>
      </c>
      <c r="AB23" s="4">
        <f t="shared" si="14"/>
        <v>0.42016806722689076</v>
      </c>
      <c r="AC23" s="4">
        <f t="shared" si="15"/>
        <v>0.14285714285714285</v>
      </c>
      <c r="AD23" s="4">
        <f t="shared" si="16"/>
        <v>1.25</v>
      </c>
      <c r="AE23" s="4">
        <f t="shared" si="17"/>
        <v>1.1428571428571428</v>
      </c>
      <c r="AF23" s="4">
        <f t="shared" si="18"/>
        <v>0.25</v>
      </c>
      <c r="AG23" s="4">
        <f>IFERROR(AVERAGE(Tabela13[[#This Row],[V1]],Tabela13[[#This Row],[V2]]),"")</f>
        <v>0.6964285714285714</v>
      </c>
      <c r="AH23" s="4">
        <f>IFERROR(AVERAGE(Tabela13[[#This Row],[V1]],Tabela13[[#This Row],[V3]]),"")</f>
        <v>0.64285714285714279</v>
      </c>
      <c r="AI23" s="4">
        <f>IFERROR(AVERAGE(Tabela13[[#This Row],[V1]],Tabela13[[#This Row],[V4]]),"")</f>
        <v>0.19642857142857142</v>
      </c>
      <c r="AJ23" s="4">
        <f>IFERROR(AVERAGE(Tabela13[[#This Row],[V2]],Tabela13[[#This Row],[V1]]),"")</f>
        <v>0.6964285714285714</v>
      </c>
      <c r="AK23" s="4">
        <f>IFERROR(AVERAGE(Tabela13[[#This Row],[V2]],Tabela13[[#This Row],[V3]]),"")</f>
        <v>1.1964285714285714</v>
      </c>
      <c r="AL23" s="4">
        <f>IFERROR(AVERAGE(Tabela13[[#This Row],[V2]],Tabela13[[#This Row],[V4]]),"")</f>
        <v>0.75</v>
      </c>
      <c r="AM23" s="4">
        <f>IFERROR(AVERAGE(Tabela13[[#This Row],[V3]],Tabela13[[#This Row],[V1]]),"")</f>
        <v>0.64285714285714279</v>
      </c>
      <c r="AN23" s="4">
        <f>IFERROR(AVERAGE(Tabela13[[#This Row],[V3]],Tabela13[[#This Row],[V2]]),"")</f>
        <v>1.1964285714285714</v>
      </c>
      <c r="AO23" s="4">
        <f>IFERROR(AVERAGE(Tabela13[[#This Row],[V3]],Tabela13[[#This Row],[V4]]),"")</f>
        <v>0.6964285714285714</v>
      </c>
      <c r="AP23" s="4">
        <f>IFERROR(AVERAGE(Tabela13[[#This Row],[V4]],Tabela13[[#This Row],[V1]]),"")</f>
        <v>0.19642857142857142</v>
      </c>
      <c r="AQ23" s="4">
        <f>IFERROR(AVERAGE(Tabela13[[#This Row],[V4]],Tabela13[[#This Row],[V2]]),"")</f>
        <v>0.75</v>
      </c>
      <c r="AR23" s="4">
        <f>IFERROR(AVERAGE(Tabela13[[#This Row],[V4]],Tabela13[[#This Row],[V3]]),"")</f>
        <v>0.6964285714285714</v>
      </c>
      <c r="AS23" s="4">
        <f>_xlfn.STDEV.S(Tabela13[[#This Row],[V1]:[V2]])</f>
        <v>0.78286822202796336</v>
      </c>
      <c r="AT23" s="4">
        <f>_xlfn.STDEV.S(Tabela13[[#This Row],[V1]],Tabela13[[#This Row],[V3]])</f>
        <v>0.70710678118654757</v>
      </c>
      <c r="AU23" s="4">
        <f>_xlfn.STDEV.S(Tabela13[[#This Row],[V1]],Tabela13[[#This Row],[V4]])</f>
        <v>7.5761440841415797E-2</v>
      </c>
      <c r="AV23" s="4">
        <f>_xlfn.STDEV.S(Tabela13[[#This Row],[V2]],Tabela13[[#This Row],[V1]])</f>
        <v>0.78286822202796336</v>
      </c>
      <c r="AW23" s="4">
        <f>_xlfn.STDEV.S(Tabela13[[#This Row],[V2]],Tabela13[[#This Row],[V3]])</f>
        <v>7.5761440841415853E-2</v>
      </c>
      <c r="AX23" s="4">
        <f>_xlfn.STDEV.S(Tabela13[[#This Row],[V42]],Tabela13[[#This Row],[V44]])</f>
        <v>1.4899750032145109</v>
      </c>
      <c r="AY23" s="4">
        <f>_xlfn.STDEV.S(Tabela13[[#This Row],[V3]],Tabela13[[#This Row],[V1]])</f>
        <v>0.70710678118654757</v>
      </c>
      <c r="AZ23" s="4">
        <f>_xlfn.STDEV.S(Tabela13[[#This Row],[V3]],Tabela13[[#This Row],[V2]])</f>
        <v>7.5761440841415853E-2</v>
      </c>
      <c r="BA23" s="4">
        <f>_xlfn.STDEV.S(Tabela13[[#This Row],[V3]],Tabela13[[#This Row],[V4]])</f>
        <v>0.63134534034513168</v>
      </c>
      <c r="BB23" s="4">
        <f>_xlfn.STDEV.S(Tabela13[[#This Row],[V4]],Tabela13[[#This Row],[V1]])</f>
        <v>7.5761440841415797E-2</v>
      </c>
      <c r="BC23" s="4">
        <f>_xlfn.STDEV.S(Tabela13[[#This Row],[V4]],Tabela13[[#This Row],[V2]])</f>
        <v>0.70710678118654757</v>
      </c>
      <c r="BD23" s="4">
        <f>_xlfn.STDEV.S(Tabela13[[#This Row],[V4]],Tabela13[[#This Row],[V3]])</f>
        <v>0.63134534034513168</v>
      </c>
      <c r="BE23" s="4">
        <f>Tabela13[[#This Row],[V17]]/Tabela13[[#This Row],[V5]]</f>
        <v>1.1241184726555371</v>
      </c>
      <c r="BF23" s="4">
        <f>Tabela13[[#This Row],[V18]]/Tabela13[[#This Row],[V6]]</f>
        <v>1.0999438818457408</v>
      </c>
      <c r="BG23" s="4">
        <f>Tabela13[[#This Row],[V19]]/Tabela13[[#This Row],[V7]]</f>
        <v>0.38569460791993498</v>
      </c>
      <c r="BH23" s="4">
        <f>Tabela13[[#This Row],[V20]]/Tabela13[[#This Row],[V8]]</f>
        <v>1.1241184726555371</v>
      </c>
      <c r="BI23" s="4">
        <f>Tabela13[[#This Row],[V21]]/Tabela13[[#This Row],[V9]]</f>
        <v>6.3322995330138632E-2</v>
      </c>
      <c r="BJ23" s="4">
        <f>Tabela13[[#This Row],[V22]]/Tabela13[[#This Row],[V10]]</f>
        <v>1.9866333376193479</v>
      </c>
      <c r="BK23" s="4">
        <f>Tabela13[[#This Row],[V23]]/Tabela13[[#This Row],[V11]]</f>
        <v>1.0999438818457408</v>
      </c>
      <c r="BL23" s="4">
        <f>Tabela13[[#This Row],[V24]]/Tabela13[[#This Row],[V12]]</f>
        <v>6.3322995330138632E-2</v>
      </c>
      <c r="BM23" s="4">
        <f>Tabela13[[#This Row],[V25]]/Tabela13[[#This Row],[V13]]</f>
        <v>0.90654715536736863</v>
      </c>
      <c r="BN23" s="4">
        <f>Tabela13[[#This Row],[V26]]/Tabela13[[#This Row],[V14]]</f>
        <v>0.38569460791993498</v>
      </c>
      <c r="BO23" s="4">
        <f>Tabela13[[#This Row],[V27]]/Tabela13[[#This Row],[V15]]</f>
        <v>0.94280904158206347</v>
      </c>
      <c r="BP23" s="4">
        <f>Tabela13[[#This Row],[V28]]/Tabela13[[#This Row],[V16]]</f>
        <v>0.90654715536736863</v>
      </c>
      <c r="BQ23" s="4">
        <f>Tabela13[[#This Row],[V1]]-Tabela13[[#This Row],[V2]]</f>
        <v>-1.1071428571428572</v>
      </c>
      <c r="BR23" s="4">
        <f>Tabela13[[#This Row],[V1]]-Tabela13[[#This Row],[V3]]</f>
        <v>-1</v>
      </c>
      <c r="BS23" s="4">
        <f>Tabela13[[#This Row],[V1]]-Tabela13[[#This Row],[V4]]</f>
        <v>-0.10714285714285715</v>
      </c>
      <c r="BT23" s="4">
        <f>Tabela13[[#This Row],[V2]]-Tabela13[[#This Row],[V1]]</f>
        <v>1.1071428571428572</v>
      </c>
      <c r="BU23" s="4">
        <f>Tabela13[[#This Row],[V2]]-Tabela13[[#This Row],[V3]]</f>
        <v>0.10714285714285721</v>
      </c>
      <c r="BV23" s="4">
        <f>Tabela13[[#This Row],[V2]]-Tabela13[[#This Row],[V4]]</f>
        <v>1</v>
      </c>
      <c r="BW23" s="4">
        <f>AVERAGE(Tabela13[[#This Row],[V41]],Tabela13[[#This Row],[V42]])</f>
        <v>-1.0535714285714286</v>
      </c>
      <c r="BX23" s="4">
        <f>AVERAGE(Tabela13[[#This Row],[V41]],Tabela13[[#This Row],[V43]])</f>
        <v>-0.60714285714285721</v>
      </c>
      <c r="BY23" s="4">
        <f>AVERAGE(Tabela13[[#This Row],[V41]],Tabela13[[#This Row],[V44]])</f>
        <v>0</v>
      </c>
      <c r="BZ23" s="4">
        <f>AVERAGE(Tabela13[[#This Row],[V41]],Tabela13[[#This Row],[V45]])</f>
        <v>-0.5</v>
      </c>
      <c r="CA23" s="4">
        <f>AVERAGE(Tabela13[[#This Row],[V41]],Tabela13[[#This Row],[V46]])</f>
        <v>-5.3571428571428603E-2</v>
      </c>
      <c r="CB23" s="4">
        <f>AVERAGE(Tabela13[[#This Row],[V42]],Tabela13[[#This Row],[V41]])</f>
        <v>-1.0535714285714286</v>
      </c>
      <c r="CC23" s="4">
        <f>AVERAGE(Tabela13[[#This Row],[V42]],Tabela13[[#This Row],[V43]])</f>
        <v>-0.5535714285714286</v>
      </c>
      <c r="CD23" s="4">
        <f>AVERAGE(Tabela13[[#This Row],[V42]],Tabela13[[#This Row],[V44]])</f>
        <v>5.3571428571428603E-2</v>
      </c>
      <c r="CE23" s="4">
        <f>AVERAGE(Tabela13[[#This Row],[V42]],Tabela13[[#This Row],[V45]])</f>
        <v>-0.4464285714285714</v>
      </c>
      <c r="CF23" s="4">
        <f>AVERAGE(Tabela13[[#This Row],[V42]],Tabela13[[#This Row],[V46]])</f>
        <v>0</v>
      </c>
      <c r="CG23" s="4">
        <f>AVERAGE(Tabela13[[#This Row],[V43]],Tabela13[[#This Row],[V41]])</f>
        <v>-0.60714285714285721</v>
      </c>
      <c r="CH23" s="4">
        <f>AVERAGE(Tabela13[[#This Row],[V43]],Tabela13[[#This Row],[V42]])</f>
        <v>-0.5535714285714286</v>
      </c>
      <c r="CI23" s="4">
        <f>AVERAGE(Tabela13[[#This Row],[V43]],Tabela13[[#This Row],[V44]])</f>
        <v>0.5</v>
      </c>
      <c r="CJ23" s="4">
        <f>AVERAGE(Tabela13[[#This Row],[V43]],Tabela13[[#This Row],[V45]])</f>
        <v>0</v>
      </c>
      <c r="CK23" s="4">
        <f>AVERAGE(Tabela13[[#This Row],[V43]],Tabela13[[#This Row],[V46]])</f>
        <v>0.4464285714285714</v>
      </c>
      <c r="CL23" s="4">
        <f>AVERAGE(Tabela13[[#This Row],[V44]],Tabela13[[#This Row],[V41]])</f>
        <v>0</v>
      </c>
      <c r="CM23" s="4">
        <f>AVERAGE(Tabela13[[#This Row],[V44]],Tabela13[[#This Row],[V42]])</f>
        <v>5.3571428571428603E-2</v>
      </c>
      <c r="CN23" s="4">
        <f>AVERAGE(Tabela13[[#This Row],[V44]],Tabela13[[#This Row],[V43]])</f>
        <v>0.5</v>
      </c>
      <c r="CO23" s="4">
        <f>AVERAGE(Tabela13[[#This Row],[V44]],Tabela13[[#This Row],[V45]])</f>
        <v>0.60714285714285721</v>
      </c>
      <c r="CP23" s="4">
        <f>AVERAGE(Tabela13[[#This Row],[V44]],Tabela13[[#This Row],[V46]])</f>
        <v>1.0535714285714286</v>
      </c>
      <c r="CQ23" s="4">
        <f>AVERAGE(Tabela13[[#This Row],[V45]],Tabela13[[#This Row],[V41]])</f>
        <v>-0.5</v>
      </c>
      <c r="CR23" s="4">
        <f>AVERAGE(Tabela13[[#This Row],[V45]],Tabela13[[#This Row],[V42]])</f>
        <v>-0.4464285714285714</v>
      </c>
      <c r="CS23" s="4">
        <f>AVERAGE(Tabela13[[#This Row],[V45]],Tabela13[[#This Row],[V43]])</f>
        <v>0</v>
      </c>
      <c r="CT23" s="4">
        <f>AVERAGE(Tabela13[[#This Row],[V45]],Tabela13[[#This Row],[V44]])</f>
        <v>0.60714285714285721</v>
      </c>
      <c r="CU23" s="4">
        <f>AVERAGE(Tabela13[[#This Row],[V45]],Tabela13[[#This Row],[V46]])</f>
        <v>0.5535714285714286</v>
      </c>
      <c r="CV23" s="4">
        <f>AVERAGE(Tabela13[[#This Row],[V46]],Tabela13[[#This Row],[V41]])</f>
        <v>-5.3571428571428603E-2</v>
      </c>
      <c r="CW23" s="4">
        <f>AVERAGE(Tabela13[[#This Row],[V46]],Tabela13[[#This Row],[V42]])</f>
        <v>0</v>
      </c>
      <c r="CX23" s="4">
        <f>AVERAGE(Tabela13[[#This Row],[V46]],Tabela13[[#This Row],[V43]])</f>
        <v>0.4464285714285714</v>
      </c>
      <c r="CY23" s="4">
        <f>AVERAGE(Tabela13[[#This Row],[V46]],Tabela13[[#This Row],[V44]])</f>
        <v>1.0535714285714286</v>
      </c>
      <c r="CZ23" s="4">
        <f>AVERAGE(Tabela13[[#This Row],[V46]],Tabela13[[#This Row],[V45]])</f>
        <v>0.5535714285714286</v>
      </c>
      <c r="DA23" s="3">
        <f>_xlfn.STDEV.S(Tabela13[[#This Row],[V41]],Tabela13[[#This Row],[V42]])</f>
        <v>7.5761440841415853E-2</v>
      </c>
      <c r="DB23" s="3">
        <f>_xlfn.STDEV.S(Tabela13[[#This Row],[V41]],Tabela13[[#This Row],[V43]])</f>
        <v>0.70710678118654757</v>
      </c>
      <c r="DC23" s="3">
        <f>_xlfn.STDEV.S(Tabela13[[#This Row],[V41]],Tabela13[[#This Row],[V44]])</f>
        <v>1.5657364440559267</v>
      </c>
      <c r="DD23" s="3">
        <f>_xlfn.STDEV.S(Tabela13[[#This Row],[V41]],Tabela13[[#This Row],[V45]])</f>
        <v>0.85862966286937925</v>
      </c>
      <c r="DE23" s="3">
        <f>_xlfn.STDEV.S(Tabela13[[#This Row],[V41]],Tabela13[[#This Row],[V46]])</f>
        <v>1.4899750032145109</v>
      </c>
      <c r="DF23" s="3">
        <f>_xlfn.STDEV.S(Tabela13[[#This Row],[V42]],Tabela13[[#This Row],[V41]])</f>
        <v>7.5761440841415853E-2</v>
      </c>
      <c r="DG23" s="3">
        <f>_xlfn.STDEV.S(Tabela13[[#This Row],[V42]],Tabela13[[#This Row],[V43]])</f>
        <v>0.63134534034513168</v>
      </c>
      <c r="DH23" s="3">
        <f>_xlfn.STDEV.S(Tabela13[[#This Row],[V42]],Tabela13[[#This Row],[V44]])</f>
        <v>1.4899750032145109</v>
      </c>
      <c r="DI23" s="3">
        <f>_xlfn.STDEV.S(Tabela13[[#This Row],[V42]],Tabela13[[#This Row],[V45]])</f>
        <v>0.78286822202796336</v>
      </c>
      <c r="DJ23" s="3">
        <f>_xlfn.STDEV.S(Tabela13[[#This Row],[V42]],Tabela13[[#This Row],[V46]])</f>
        <v>1.4142135623730951</v>
      </c>
      <c r="DK23" s="3">
        <f>_xlfn.STDEV.S(Tabela13[[#This Row],[V43]],Tabela13[[#This Row],[V41]])</f>
        <v>0.70710678118654757</v>
      </c>
      <c r="DL23" s="3">
        <f>_xlfn.STDEV.S(Tabela13[[#This Row],[V43]],Tabela13[[#This Row],[V42]])</f>
        <v>0.63134534034513168</v>
      </c>
      <c r="DM23" s="3">
        <f>_xlfn.STDEV.S(Tabela13[[#This Row],[V43]],Tabela13[[#This Row],[V44]])</f>
        <v>0.85862966286937925</v>
      </c>
      <c r="DN23" s="3">
        <f>_xlfn.STDEV.S(Tabela13[[#This Row],[V43]],Tabela13[[#This Row],[V45]])</f>
        <v>0.15152288168283165</v>
      </c>
      <c r="DO23" s="3">
        <f>_xlfn.STDEV.S(Tabela13[[#This Row],[V43]],Tabela13[[#This Row],[V46]])</f>
        <v>0.78286822202796336</v>
      </c>
      <c r="DP23" s="3">
        <f>_xlfn.STDEV.S(Tabela13[[#This Row],[V44]],Tabela13[[#This Row],[V41]])</f>
        <v>1.5657364440559267</v>
      </c>
      <c r="DQ23" s="3">
        <f>_xlfn.STDEV.S(Tabela13[[#This Row],[V44]],Tabela13[[#This Row],[V42]])</f>
        <v>1.4899750032145109</v>
      </c>
      <c r="DR23" s="3">
        <f>_xlfn.STDEV.S(Tabela13[[#This Row],[V44]],Tabela13[[#This Row],[V43]])</f>
        <v>0.85862966286937925</v>
      </c>
      <c r="DS23" s="3">
        <f>_xlfn.STDEV.S(Tabela13[[#This Row],[V44]],Tabela13[[#This Row],[V45]])</f>
        <v>0.70710678118654757</v>
      </c>
      <c r="DT23" s="3">
        <f>_xlfn.STDEV.S(Tabela13[[#This Row],[V44]],Tabela13[[#This Row],[V46]])</f>
        <v>7.5761440841415853E-2</v>
      </c>
      <c r="DU23" s="3">
        <f>_xlfn.STDEV.S(Tabela13[[#This Row],[V45]],Tabela13[[#This Row],[V41]])</f>
        <v>0.85862966286937925</v>
      </c>
      <c r="DV23" s="3">
        <f>_xlfn.STDEV.S(Tabela13[[#This Row],[V45]],Tabela13[[#This Row],[V42]])</f>
        <v>0.78286822202796336</v>
      </c>
      <c r="DW23" s="3">
        <f>_xlfn.STDEV.S(Tabela13[[#This Row],[V45]],Tabela13[[#This Row],[V43]])</f>
        <v>0.15152288168283165</v>
      </c>
      <c r="DX23" s="3">
        <f>_xlfn.STDEV.S(Tabela13[[#This Row],[V45]],Tabela13[[#This Row],[V44]])</f>
        <v>0.70710678118654757</v>
      </c>
      <c r="DY23" s="3">
        <f>_xlfn.STDEV.S(Tabela13[[#This Row],[V45]],Tabela13[[#This Row],[V46]])</f>
        <v>0.63134534034513168</v>
      </c>
      <c r="DZ23" s="3">
        <f>_xlfn.STDEV.S(Tabela13[[#This Row],[V46]],Tabela13[[#This Row],[V41]])</f>
        <v>1.4899750032145109</v>
      </c>
      <c r="EA23" s="3">
        <f>_xlfn.STDEV.S(Tabela13[[#This Row],[V46]],Tabela13[[#This Row],[V42]])</f>
        <v>1.4142135623730951</v>
      </c>
      <c r="EB23" s="3">
        <f>_xlfn.STDEV.S(Tabela13[[#This Row],[V46]],Tabela13[[#This Row],[V43]])</f>
        <v>0.78286822202796336</v>
      </c>
      <c r="EC23" s="3">
        <f>_xlfn.STDEV.S(Tabela13[[#This Row],[V46]],Tabela13[[#This Row],[V44]])</f>
        <v>7.5761440841415853E-2</v>
      </c>
      <c r="ED23" s="3">
        <f>_xlfn.STDEV.S(Tabela13[[#This Row],[V46]],Tabela13[[#This Row],[V45]])</f>
        <v>0.63134534034513168</v>
      </c>
      <c r="EE23" s="3">
        <f t="shared" si="19"/>
        <v>-7.1909164188462507E-2</v>
      </c>
      <c r="EF23" s="3">
        <f t="shared" si="20"/>
        <v>-1.164646463130784</v>
      </c>
      <c r="EG23" s="3" t="str">
        <f t="shared" si="21"/>
        <v/>
      </c>
      <c r="EH23" s="3">
        <f t="shared" si="22"/>
        <v>-1.7172593257387585</v>
      </c>
      <c r="EI23" s="3">
        <f t="shared" si="23"/>
        <v>-27.812866726670855</v>
      </c>
      <c r="EJ23" s="3">
        <f t="shared" si="24"/>
        <v>-7.1909164188462507E-2</v>
      </c>
      <c r="EK23" s="3">
        <f t="shared" si="25"/>
        <v>-1.1404948083653992</v>
      </c>
      <c r="EL23" s="3">
        <f t="shared" si="26"/>
        <v>27.812866726670855</v>
      </c>
      <c r="EM23" s="3">
        <f t="shared" si="27"/>
        <v>-1.7536248173426381</v>
      </c>
      <c r="EN23" s="3" t="str">
        <f t="shared" si="28"/>
        <v/>
      </c>
      <c r="EO23" s="3">
        <f t="shared" si="29"/>
        <v>-1.164646463130784</v>
      </c>
      <c r="EP23" s="3">
        <f t="shared" si="30"/>
        <v>-1.1404948083653992</v>
      </c>
      <c r="EQ23" s="3">
        <f t="shared" si="31"/>
        <v>1.7172593257387585</v>
      </c>
      <c r="ER23" s="3" t="str">
        <f t="shared" si="32"/>
        <v/>
      </c>
      <c r="ES23" s="3" t="str">
        <f t="shared" si="33"/>
        <v/>
      </c>
      <c r="ET23" s="3" t="str">
        <f t="shared" si="34"/>
        <v/>
      </c>
      <c r="EU23" s="3" t="str">
        <f t="shared" si="35"/>
        <v/>
      </c>
      <c r="EV23" s="3">
        <f t="shared" si="36"/>
        <v>1.7172593257387585</v>
      </c>
      <c r="EW23" s="3">
        <f t="shared" si="37"/>
        <v>1.164646463130784</v>
      </c>
      <c r="EX23" s="3">
        <f t="shared" si="38"/>
        <v>7.1909164188462507E-2</v>
      </c>
      <c r="EY23" s="3">
        <f t="shared" si="39"/>
        <v>-1.7172593257387585</v>
      </c>
      <c r="EZ23" s="3">
        <f t="shared" si="40"/>
        <v>-1.7536248173426381</v>
      </c>
      <c r="FA23" s="3" t="str">
        <f t="shared" si="41"/>
        <v/>
      </c>
      <c r="FB23" s="3">
        <f t="shared" si="42"/>
        <v>1.164646463130784</v>
      </c>
      <c r="FC23" s="3">
        <f t="shared" si="43"/>
        <v>1.1404948083653992</v>
      </c>
      <c r="FD23" s="3">
        <f t="shared" si="44"/>
        <v>-27.812866726670855</v>
      </c>
      <c r="FE23" s="3" t="str">
        <f t="shared" si="45"/>
        <v/>
      </c>
      <c r="FF23" s="3">
        <f t="shared" si="46"/>
        <v>1.7536248173426381</v>
      </c>
      <c r="FG23" s="3">
        <f t="shared" si="47"/>
        <v>7.1909164188462507E-2</v>
      </c>
      <c r="FH23" s="3">
        <f t="shared" si="48"/>
        <v>1.1404948083653992</v>
      </c>
      <c r="FI23" s="4">
        <f t="shared" si="49"/>
        <v>0</v>
      </c>
      <c r="FJ23" s="4">
        <f t="shared" si="50"/>
        <v>0.5714285714285714</v>
      </c>
      <c r="FK23" s="4">
        <f t="shared" si="51"/>
        <v>1.0681003584229392</v>
      </c>
      <c r="FL23" s="4">
        <f t="shared" si="52"/>
        <v>1.6810035842293907</v>
      </c>
      <c r="FM23" s="4">
        <f>Tabela13[[#This Row],[V139]]-Tabela13[[#This Row],[V140]]</f>
        <v>-0.61290322580645151</v>
      </c>
      <c r="FN23" s="4">
        <f>Tabela13[[#This Row],[V1]]-Tabela13[[#This Row],[V2]]/2</f>
        <v>-0.48214285714285715</v>
      </c>
      <c r="FO23" s="4">
        <f>Tabela13[[#This Row],[V1]]-Tabela13[[#This Row],[V3]]/2</f>
        <v>-0.42857142857142855</v>
      </c>
      <c r="FP23" s="4">
        <f>Tabela13[[#This Row],[V1]]-Tabela13[[#This Row],[V4]]/2</f>
        <v>1.7857142857142849E-2</v>
      </c>
      <c r="FQ23" s="4">
        <f>Tabela13[[#This Row],[V2]]-Tabela13[[#This Row],[V1]]/2</f>
        <v>1.1785714285714286</v>
      </c>
      <c r="FR23" s="4">
        <f>Tabela13[[#This Row],[V2]]-Tabela13[[#This Row],[V3]]/2</f>
        <v>0.6785714285714286</v>
      </c>
      <c r="FS23" s="4">
        <f>Tabela13[[#This Row],[V2]]-Tabela13[[#This Row],[V4]]/2</f>
        <v>1.125</v>
      </c>
      <c r="FT23" s="4">
        <f t="shared" si="53"/>
        <v>-0.44926011261188048</v>
      </c>
      <c r="FU23" s="4">
        <f t="shared" si="54"/>
        <v>-0.40489178628508338</v>
      </c>
      <c r="FV23" s="4">
        <f t="shared" si="55"/>
        <v>1.7855245139552507E-2</v>
      </c>
      <c r="FW23" s="4">
        <f t="shared" si="56"/>
        <v>0.86718254401544437</v>
      </c>
      <c r="FX23" s="4">
        <f t="shared" si="57"/>
        <v>0.5961991412974802</v>
      </c>
      <c r="FY23" s="4">
        <f t="shared" si="58"/>
        <v>0.84415398611317105</v>
      </c>
      <c r="FZ23" s="4">
        <f t="shared" si="59"/>
        <v>-80.86682027013849</v>
      </c>
      <c r="GA23" s="4">
        <f t="shared" si="60"/>
        <v>-72.880521531314997</v>
      </c>
      <c r="GB23" s="4">
        <f t="shared" si="61"/>
        <v>3.2139441251194514</v>
      </c>
      <c r="GC23" s="4">
        <f t="shared" si="62"/>
        <v>156.09285792277998</v>
      </c>
      <c r="GD23" s="4">
        <f t="shared" si="63"/>
        <v>107.31584543354643</v>
      </c>
      <c r="GE23" s="4">
        <f t="shared" si="64"/>
        <v>151.9477175003708</v>
      </c>
      <c r="GF23" s="4">
        <f>Tabela13[[#This Row],[V1]]-Tabela13[[#This Row],[V2]]/Tabela13[[#This Row],[V2]]</f>
        <v>-0.85714285714285721</v>
      </c>
      <c r="GG23" s="4">
        <f>Tabela13[[#This Row],[V1]]-Tabela13[[#This Row],[V3]]/Tabela13[[#This Row],[V3]]</f>
        <v>-0.85714285714285721</v>
      </c>
      <c r="GH23" s="4">
        <f>Tabela13[[#This Row],[V1]]-Tabela13[[#This Row],[V4]]/Tabela13[[#This Row],[V4]]</f>
        <v>-0.85714285714285721</v>
      </c>
      <c r="GI23" s="4">
        <f>Tabela13[[#This Row],[V2]]-Tabela13[[#This Row],[V1]]/Tabela13[[#This Row],[V1]]</f>
        <v>0.25</v>
      </c>
      <c r="GJ23" s="4">
        <f>Tabela13[[#This Row],[V2]]-Tabela13[[#This Row],[V3]]/Tabela13[[#This Row],[V3]]</f>
        <v>0.25</v>
      </c>
      <c r="GK23" s="4">
        <f>Tabela13[[#This Row],[V2]]-Tabela13[[#This Row],[V4]]/Tabela13[[#This Row],[V4]]</f>
        <v>0.25</v>
      </c>
      <c r="GL23" s="4">
        <f t="shared" si="65"/>
        <v>0.58065468563129519</v>
      </c>
      <c r="GM23" s="4">
        <f t="shared" si="66"/>
        <v>0.6964285714285714</v>
      </c>
      <c r="GN23" s="4">
        <f t="shared" si="67"/>
        <v>0.83376057423980854</v>
      </c>
      <c r="GO23" s="3">
        <f t="shared" si="68"/>
        <v>0</v>
      </c>
      <c r="GP23" s="3">
        <v>100</v>
      </c>
      <c r="GQ23" s="3">
        <f t="shared" si="69"/>
        <v>-1</v>
      </c>
      <c r="GR23" s="3">
        <f t="shared" si="70"/>
        <v>-100</v>
      </c>
      <c r="GS23" s="34">
        <f>COUNTIF($D$2:D22,Tabela13[[#This Row],[HomeTeam]])</f>
        <v>1</v>
      </c>
      <c r="GT23" s="34">
        <f>COUNTIF($E$2:E22,Tabela13[[#This Row],[AwayTeam]])</f>
        <v>1</v>
      </c>
      <c r="GU23" s="3">
        <f>IFERROR(AVERAGEIFS($AD$2:AD22,$D$2:D22,Tabela13[[#This Row],[HomeTeam]],$GS$2:GS22,"&gt;="&amp;Tabela13[[#This Row],[Contagem_H]]-5),"")</f>
        <v>0.69230769230769229</v>
      </c>
      <c r="GV23" s="3">
        <f>IFERROR(AVERAGEIFS($G$2:G22,$E$2:E22,Tabela13[[#This Row],[AwayTeam]],$GT$2:GT22,"&gt;="&amp;Tabela13[[#This Row],[Contagem_A]]-5),"")</f>
        <v>2</v>
      </c>
      <c r="GW23" s="3">
        <f>IFERROR(AVERAGEIFS($GQ$2:GQ22,$D$2:D22,Tabela13[[#This Row],[HomeTeam]],$GS$2:GS22,"&gt;="&amp;Tabela13[[#This Row],[Contagem_H]]-5),"")</f>
        <v>-1</v>
      </c>
    </row>
    <row r="24" spans="1:211" x14ac:dyDescent="0.25">
      <c r="A24" t="s">
        <v>127</v>
      </c>
      <c r="B24" t="s">
        <v>148</v>
      </c>
      <c r="C24" t="s">
        <v>134</v>
      </c>
      <c r="D24" t="s">
        <v>12</v>
      </c>
      <c r="E24" t="s">
        <v>18</v>
      </c>
      <c r="F24" s="3">
        <v>2</v>
      </c>
      <c r="G24" s="3">
        <v>2</v>
      </c>
      <c r="H24" s="3" t="str">
        <f t="shared" si="71"/>
        <v>D</v>
      </c>
      <c r="I24" s="3">
        <v>1.3</v>
      </c>
      <c r="J24" s="3">
        <v>5.75</v>
      </c>
      <c r="K24" s="3">
        <v>10</v>
      </c>
      <c r="L24" s="3">
        <v>1.5</v>
      </c>
      <c r="M24" s="3">
        <v>2.63</v>
      </c>
      <c r="N24" s="3">
        <f t="shared" si="0"/>
        <v>4</v>
      </c>
      <c r="O24" s="3">
        <f t="shared" si="1"/>
        <v>1</v>
      </c>
      <c r="P24" s="3">
        <f t="shared" si="2"/>
        <v>1</v>
      </c>
      <c r="Q24" s="3">
        <f t="shared" si="3"/>
        <v>4.3143812709030005E-2</v>
      </c>
      <c r="R24" s="3">
        <f t="shared" si="4"/>
        <v>4.6894803548795938E-2</v>
      </c>
      <c r="S24" s="3">
        <f t="shared" si="5"/>
        <v>1.3560869565217391</v>
      </c>
      <c r="T24" s="3">
        <f t="shared" si="6"/>
        <v>5.9980769230769226</v>
      </c>
      <c r="U24" s="3">
        <f t="shared" si="7"/>
        <v>10.431438127090299</v>
      </c>
      <c r="V24" s="3">
        <f t="shared" si="8"/>
        <v>1.564715719063545</v>
      </c>
      <c r="W24" s="3">
        <f t="shared" si="9"/>
        <v>2.7434682274247488</v>
      </c>
      <c r="X24" s="4">
        <f t="shared" si="10"/>
        <v>0.76923076923076916</v>
      </c>
      <c r="Y24" s="4">
        <f t="shared" si="11"/>
        <v>0.17391304347826086</v>
      </c>
      <c r="Z24" s="4">
        <f t="shared" si="12"/>
        <v>0.1</v>
      </c>
      <c r="AA24" s="4">
        <f t="shared" si="13"/>
        <v>0.66666666666666663</v>
      </c>
      <c r="AB24" s="4">
        <f t="shared" si="14"/>
        <v>0.38022813688212931</v>
      </c>
      <c r="AC24" s="4">
        <f t="shared" si="15"/>
        <v>1.3846153846153846</v>
      </c>
      <c r="AD24" s="4">
        <f t="shared" si="16"/>
        <v>1.05</v>
      </c>
      <c r="AE24" s="4">
        <f t="shared" si="17"/>
        <v>1.3846153846153846</v>
      </c>
      <c r="AF24" s="4">
        <f t="shared" si="18"/>
        <v>1.05</v>
      </c>
      <c r="AG24" s="4">
        <f>IFERROR(AVERAGE(Tabela13[[#This Row],[V1]],Tabela13[[#This Row],[V2]]),"")</f>
        <v>1.2173076923076924</v>
      </c>
      <c r="AH24" s="4">
        <f>IFERROR(AVERAGE(Tabela13[[#This Row],[V1]],Tabela13[[#This Row],[V3]]),"")</f>
        <v>1.3846153846153846</v>
      </c>
      <c r="AI24" s="4">
        <f>IFERROR(AVERAGE(Tabela13[[#This Row],[V1]],Tabela13[[#This Row],[V4]]),"")</f>
        <v>1.2173076923076924</v>
      </c>
      <c r="AJ24" s="4">
        <f>IFERROR(AVERAGE(Tabela13[[#This Row],[V2]],Tabela13[[#This Row],[V1]]),"")</f>
        <v>1.2173076923076924</v>
      </c>
      <c r="AK24" s="4">
        <f>IFERROR(AVERAGE(Tabela13[[#This Row],[V2]],Tabela13[[#This Row],[V3]]),"")</f>
        <v>1.2173076923076924</v>
      </c>
      <c r="AL24" s="4">
        <f>IFERROR(AVERAGE(Tabela13[[#This Row],[V2]],Tabela13[[#This Row],[V4]]),"")</f>
        <v>1.05</v>
      </c>
      <c r="AM24" s="4">
        <f>IFERROR(AVERAGE(Tabela13[[#This Row],[V3]],Tabela13[[#This Row],[V1]]),"")</f>
        <v>1.3846153846153846</v>
      </c>
      <c r="AN24" s="4">
        <f>IFERROR(AVERAGE(Tabela13[[#This Row],[V3]],Tabela13[[#This Row],[V2]]),"")</f>
        <v>1.2173076923076924</v>
      </c>
      <c r="AO24" s="4">
        <f>IFERROR(AVERAGE(Tabela13[[#This Row],[V3]],Tabela13[[#This Row],[V4]]),"")</f>
        <v>1.2173076923076924</v>
      </c>
      <c r="AP24" s="4">
        <f>IFERROR(AVERAGE(Tabela13[[#This Row],[V4]],Tabela13[[#This Row],[V1]]),"")</f>
        <v>1.2173076923076924</v>
      </c>
      <c r="AQ24" s="4">
        <f>IFERROR(AVERAGE(Tabela13[[#This Row],[V4]],Tabela13[[#This Row],[V2]]),"")</f>
        <v>1.05</v>
      </c>
      <c r="AR24" s="4">
        <f>IFERROR(AVERAGE(Tabela13[[#This Row],[V4]],Tabela13[[#This Row],[V3]]),"")</f>
        <v>1.2173076923076924</v>
      </c>
      <c r="AS24" s="4">
        <f>_xlfn.STDEV.S(Tabela13[[#This Row],[V1]:[V2]])</f>
        <v>0.23660880755088198</v>
      </c>
      <c r="AT24" s="4">
        <f>_xlfn.STDEV.S(Tabela13[[#This Row],[V1]],Tabela13[[#This Row],[V3]])</f>
        <v>0</v>
      </c>
      <c r="AU24" s="4">
        <f>_xlfn.STDEV.S(Tabela13[[#This Row],[V1]],Tabela13[[#This Row],[V4]])</f>
        <v>0.23660880755088198</v>
      </c>
      <c r="AV24" s="4">
        <f>_xlfn.STDEV.S(Tabela13[[#This Row],[V2]],Tabela13[[#This Row],[V1]])</f>
        <v>0.23660880755088198</v>
      </c>
      <c r="AW24" s="4">
        <f>_xlfn.STDEV.S(Tabela13[[#This Row],[V2]],Tabela13[[#This Row],[V3]])</f>
        <v>0.23660880755088198</v>
      </c>
      <c r="AX24" s="4">
        <f>_xlfn.STDEV.S(Tabela13[[#This Row],[V42]],Tabela13[[#This Row],[V44]])</f>
        <v>0.23660880755088315</v>
      </c>
      <c r="AY24" s="4">
        <f>_xlfn.STDEV.S(Tabela13[[#This Row],[V3]],Tabela13[[#This Row],[V1]])</f>
        <v>0</v>
      </c>
      <c r="AZ24" s="4">
        <f>_xlfn.STDEV.S(Tabela13[[#This Row],[V3]],Tabela13[[#This Row],[V2]])</f>
        <v>0.23660880755088198</v>
      </c>
      <c r="BA24" s="4">
        <f>_xlfn.STDEV.S(Tabela13[[#This Row],[V3]],Tabela13[[#This Row],[V4]])</f>
        <v>0.23660880755088198</v>
      </c>
      <c r="BB24" s="4">
        <f>_xlfn.STDEV.S(Tabela13[[#This Row],[V4]],Tabela13[[#This Row],[V1]])</f>
        <v>0.23660880755088198</v>
      </c>
      <c r="BC24" s="4">
        <f>_xlfn.STDEV.S(Tabela13[[#This Row],[V4]],Tabela13[[#This Row],[V2]])</f>
        <v>0</v>
      </c>
      <c r="BD24" s="4">
        <f>_xlfn.STDEV.S(Tabela13[[#This Row],[V4]],Tabela13[[#This Row],[V3]])</f>
        <v>0.23660880755088198</v>
      </c>
      <c r="BE24" s="4">
        <f>Tabela13[[#This Row],[V17]]/Tabela13[[#This Row],[V5]]</f>
        <v>0.19437058440198834</v>
      </c>
      <c r="BF24" s="4">
        <f>Tabela13[[#This Row],[V18]]/Tabela13[[#This Row],[V6]]</f>
        <v>0</v>
      </c>
      <c r="BG24" s="4">
        <f>Tabela13[[#This Row],[V19]]/Tabela13[[#This Row],[V7]]</f>
        <v>0.19437058440198834</v>
      </c>
      <c r="BH24" s="4">
        <f>Tabela13[[#This Row],[V20]]/Tabela13[[#This Row],[V8]]</f>
        <v>0.19437058440198834</v>
      </c>
      <c r="BI24" s="4">
        <f>Tabela13[[#This Row],[V21]]/Tabela13[[#This Row],[V9]]</f>
        <v>0.19437058440198834</v>
      </c>
      <c r="BJ24" s="4">
        <f>Tabela13[[#This Row],[V22]]/Tabela13[[#This Row],[V10]]</f>
        <v>0.22534172147703155</v>
      </c>
      <c r="BK24" s="4">
        <f>Tabela13[[#This Row],[V23]]/Tabela13[[#This Row],[V11]]</f>
        <v>0</v>
      </c>
      <c r="BL24" s="4">
        <f>Tabela13[[#This Row],[V24]]/Tabela13[[#This Row],[V12]]</f>
        <v>0.19437058440198834</v>
      </c>
      <c r="BM24" s="4">
        <f>Tabela13[[#This Row],[V25]]/Tabela13[[#This Row],[V13]]</f>
        <v>0.19437058440198834</v>
      </c>
      <c r="BN24" s="4">
        <f>Tabela13[[#This Row],[V26]]/Tabela13[[#This Row],[V14]]</f>
        <v>0.19437058440198834</v>
      </c>
      <c r="BO24" s="4">
        <f>Tabela13[[#This Row],[V27]]/Tabela13[[#This Row],[V15]]</f>
        <v>0</v>
      </c>
      <c r="BP24" s="4">
        <f>Tabela13[[#This Row],[V28]]/Tabela13[[#This Row],[V16]]</f>
        <v>0.19437058440198834</v>
      </c>
      <c r="BQ24" s="4">
        <f>Tabela13[[#This Row],[V1]]-Tabela13[[#This Row],[V2]]</f>
        <v>0.33461538461538454</v>
      </c>
      <c r="BR24" s="4">
        <f>Tabela13[[#This Row],[V1]]-Tabela13[[#This Row],[V3]]</f>
        <v>0</v>
      </c>
      <c r="BS24" s="4">
        <f>Tabela13[[#This Row],[V1]]-Tabela13[[#This Row],[V4]]</f>
        <v>0.33461538461538454</v>
      </c>
      <c r="BT24" s="4">
        <f>Tabela13[[#This Row],[V2]]-Tabela13[[#This Row],[V1]]</f>
        <v>-0.33461538461538454</v>
      </c>
      <c r="BU24" s="4">
        <f>Tabela13[[#This Row],[V2]]-Tabela13[[#This Row],[V3]]</f>
        <v>-0.33461538461538454</v>
      </c>
      <c r="BV24" s="4">
        <f>Tabela13[[#This Row],[V2]]-Tabela13[[#This Row],[V4]]</f>
        <v>0</v>
      </c>
      <c r="BW24" s="4">
        <f>AVERAGE(Tabela13[[#This Row],[V41]],Tabela13[[#This Row],[V42]])</f>
        <v>0.16730769230769227</v>
      </c>
      <c r="BX24" s="4">
        <f>AVERAGE(Tabela13[[#This Row],[V41]],Tabela13[[#This Row],[V43]])</f>
        <v>0.33461538461538454</v>
      </c>
      <c r="BY24" s="4">
        <f>AVERAGE(Tabela13[[#This Row],[V41]],Tabela13[[#This Row],[V44]])</f>
        <v>0</v>
      </c>
      <c r="BZ24" s="4">
        <f>AVERAGE(Tabela13[[#This Row],[V41]],Tabela13[[#This Row],[V45]])</f>
        <v>0</v>
      </c>
      <c r="CA24" s="4">
        <f>AVERAGE(Tabela13[[#This Row],[V41]],Tabela13[[#This Row],[V46]])</f>
        <v>0.16730769230769227</v>
      </c>
      <c r="CB24" s="4">
        <f>AVERAGE(Tabela13[[#This Row],[V42]],Tabela13[[#This Row],[V41]])</f>
        <v>0.16730769230769227</v>
      </c>
      <c r="CC24" s="4">
        <f>AVERAGE(Tabela13[[#This Row],[V42]],Tabela13[[#This Row],[V43]])</f>
        <v>0.16730769230769227</v>
      </c>
      <c r="CD24" s="4">
        <f>AVERAGE(Tabela13[[#This Row],[V42]],Tabela13[[#This Row],[V44]])</f>
        <v>-0.16730769230769227</v>
      </c>
      <c r="CE24" s="4">
        <f>AVERAGE(Tabela13[[#This Row],[V42]],Tabela13[[#This Row],[V45]])</f>
        <v>-0.16730769230769227</v>
      </c>
      <c r="CF24" s="4">
        <f>AVERAGE(Tabela13[[#This Row],[V42]],Tabela13[[#This Row],[V46]])</f>
        <v>0</v>
      </c>
      <c r="CG24" s="4">
        <f>AVERAGE(Tabela13[[#This Row],[V43]],Tabela13[[#This Row],[V41]])</f>
        <v>0.33461538461538454</v>
      </c>
      <c r="CH24" s="4">
        <f>AVERAGE(Tabela13[[#This Row],[V43]],Tabela13[[#This Row],[V42]])</f>
        <v>0.16730769230769227</v>
      </c>
      <c r="CI24" s="4">
        <f>AVERAGE(Tabela13[[#This Row],[V43]],Tabela13[[#This Row],[V44]])</f>
        <v>0</v>
      </c>
      <c r="CJ24" s="4">
        <f>AVERAGE(Tabela13[[#This Row],[V43]],Tabela13[[#This Row],[V45]])</f>
        <v>0</v>
      </c>
      <c r="CK24" s="4">
        <f>AVERAGE(Tabela13[[#This Row],[V43]],Tabela13[[#This Row],[V46]])</f>
        <v>0.16730769230769227</v>
      </c>
      <c r="CL24" s="4">
        <f>AVERAGE(Tabela13[[#This Row],[V44]],Tabela13[[#This Row],[V41]])</f>
        <v>0</v>
      </c>
      <c r="CM24" s="4">
        <f>AVERAGE(Tabela13[[#This Row],[V44]],Tabela13[[#This Row],[V42]])</f>
        <v>-0.16730769230769227</v>
      </c>
      <c r="CN24" s="4">
        <f>AVERAGE(Tabela13[[#This Row],[V44]],Tabela13[[#This Row],[V43]])</f>
        <v>0</v>
      </c>
      <c r="CO24" s="4">
        <f>AVERAGE(Tabela13[[#This Row],[V44]],Tabela13[[#This Row],[V45]])</f>
        <v>-0.33461538461538454</v>
      </c>
      <c r="CP24" s="4">
        <f>AVERAGE(Tabela13[[#This Row],[V44]],Tabela13[[#This Row],[V46]])</f>
        <v>-0.16730769230769227</v>
      </c>
      <c r="CQ24" s="4">
        <f>AVERAGE(Tabela13[[#This Row],[V45]],Tabela13[[#This Row],[V41]])</f>
        <v>0</v>
      </c>
      <c r="CR24" s="4">
        <f>AVERAGE(Tabela13[[#This Row],[V45]],Tabela13[[#This Row],[V42]])</f>
        <v>-0.16730769230769227</v>
      </c>
      <c r="CS24" s="4">
        <f>AVERAGE(Tabela13[[#This Row],[V45]],Tabela13[[#This Row],[V43]])</f>
        <v>0</v>
      </c>
      <c r="CT24" s="4">
        <f>AVERAGE(Tabela13[[#This Row],[V45]],Tabela13[[#This Row],[V44]])</f>
        <v>-0.33461538461538454</v>
      </c>
      <c r="CU24" s="4">
        <f>AVERAGE(Tabela13[[#This Row],[V45]],Tabela13[[#This Row],[V46]])</f>
        <v>-0.16730769230769227</v>
      </c>
      <c r="CV24" s="4">
        <f>AVERAGE(Tabela13[[#This Row],[V46]],Tabela13[[#This Row],[V41]])</f>
        <v>0.16730769230769227</v>
      </c>
      <c r="CW24" s="4">
        <f>AVERAGE(Tabela13[[#This Row],[V46]],Tabela13[[#This Row],[V42]])</f>
        <v>0</v>
      </c>
      <c r="CX24" s="4">
        <f>AVERAGE(Tabela13[[#This Row],[V46]],Tabela13[[#This Row],[V43]])</f>
        <v>0.16730769230769227</v>
      </c>
      <c r="CY24" s="4">
        <f>AVERAGE(Tabela13[[#This Row],[V46]],Tabela13[[#This Row],[V44]])</f>
        <v>-0.16730769230769227</v>
      </c>
      <c r="CZ24" s="4">
        <f>AVERAGE(Tabela13[[#This Row],[V46]],Tabela13[[#This Row],[V45]])</f>
        <v>-0.16730769230769227</v>
      </c>
      <c r="DA24" s="3">
        <f>_xlfn.STDEV.S(Tabela13[[#This Row],[V41]],Tabela13[[#This Row],[V42]])</f>
        <v>0.23660880755088315</v>
      </c>
      <c r="DB24" s="3">
        <f>_xlfn.STDEV.S(Tabela13[[#This Row],[V41]],Tabela13[[#This Row],[V43]])</f>
        <v>0</v>
      </c>
      <c r="DC24" s="3">
        <f>_xlfn.STDEV.S(Tabela13[[#This Row],[V41]],Tabela13[[#This Row],[V44]])</f>
        <v>0.4732176151017663</v>
      </c>
      <c r="DD24" s="3">
        <f>_xlfn.STDEV.S(Tabela13[[#This Row],[V41]],Tabela13[[#This Row],[V45]])</f>
        <v>0.4732176151017663</v>
      </c>
      <c r="DE24" s="3">
        <f>_xlfn.STDEV.S(Tabela13[[#This Row],[V41]],Tabela13[[#This Row],[V46]])</f>
        <v>0.23660880755088315</v>
      </c>
      <c r="DF24" s="3">
        <f>_xlfn.STDEV.S(Tabela13[[#This Row],[V42]],Tabela13[[#This Row],[V41]])</f>
        <v>0.23660880755088315</v>
      </c>
      <c r="DG24" s="3">
        <f>_xlfn.STDEV.S(Tabela13[[#This Row],[V42]],Tabela13[[#This Row],[V43]])</f>
        <v>0.23660880755088315</v>
      </c>
      <c r="DH24" s="3">
        <f>_xlfn.STDEV.S(Tabela13[[#This Row],[V42]],Tabela13[[#This Row],[V44]])</f>
        <v>0.23660880755088315</v>
      </c>
      <c r="DI24" s="3">
        <f>_xlfn.STDEV.S(Tabela13[[#This Row],[V42]],Tabela13[[#This Row],[V45]])</f>
        <v>0.23660880755088315</v>
      </c>
      <c r="DJ24" s="3">
        <f>_xlfn.STDEV.S(Tabela13[[#This Row],[V42]],Tabela13[[#This Row],[V46]])</f>
        <v>0</v>
      </c>
      <c r="DK24" s="3">
        <f>_xlfn.STDEV.S(Tabela13[[#This Row],[V43]],Tabela13[[#This Row],[V41]])</f>
        <v>0</v>
      </c>
      <c r="DL24" s="3">
        <f>_xlfn.STDEV.S(Tabela13[[#This Row],[V43]],Tabela13[[#This Row],[V42]])</f>
        <v>0.23660880755088315</v>
      </c>
      <c r="DM24" s="3">
        <f>_xlfn.STDEV.S(Tabela13[[#This Row],[V43]],Tabela13[[#This Row],[V44]])</f>
        <v>0.4732176151017663</v>
      </c>
      <c r="DN24" s="3">
        <f>_xlfn.STDEV.S(Tabela13[[#This Row],[V43]],Tabela13[[#This Row],[V45]])</f>
        <v>0.4732176151017663</v>
      </c>
      <c r="DO24" s="3">
        <f>_xlfn.STDEV.S(Tabela13[[#This Row],[V43]],Tabela13[[#This Row],[V46]])</f>
        <v>0.23660880755088315</v>
      </c>
      <c r="DP24" s="3">
        <f>_xlfn.STDEV.S(Tabela13[[#This Row],[V44]],Tabela13[[#This Row],[V41]])</f>
        <v>0.4732176151017663</v>
      </c>
      <c r="DQ24" s="3">
        <f>_xlfn.STDEV.S(Tabela13[[#This Row],[V44]],Tabela13[[#This Row],[V42]])</f>
        <v>0.23660880755088315</v>
      </c>
      <c r="DR24" s="3">
        <f>_xlfn.STDEV.S(Tabela13[[#This Row],[V44]],Tabela13[[#This Row],[V43]])</f>
        <v>0.4732176151017663</v>
      </c>
      <c r="DS24" s="3">
        <f>_xlfn.STDEV.S(Tabela13[[#This Row],[V44]],Tabela13[[#This Row],[V45]])</f>
        <v>0</v>
      </c>
      <c r="DT24" s="3">
        <f>_xlfn.STDEV.S(Tabela13[[#This Row],[V44]],Tabela13[[#This Row],[V46]])</f>
        <v>0.23660880755088315</v>
      </c>
      <c r="DU24" s="3">
        <f>_xlfn.STDEV.S(Tabela13[[#This Row],[V45]],Tabela13[[#This Row],[V41]])</f>
        <v>0.4732176151017663</v>
      </c>
      <c r="DV24" s="3">
        <f>_xlfn.STDEV.S(Tabela13[[#This Row],[V45]],Tabela13[[#This Row],[V42]])</f>
        <v>0.23660880755088315</v>
      </c>
      <c r="DW24" s="3">
        <f>_xlfn.STDEV.S(Tabela13[[#This Row],[V45]],Tabela13[[#This Row],[V43]])</f>
        <v>0.4732176151017663</v>
      </c>
      <c r="DX24" s="3">
        <f>_xlfn.STDEV.S(Tabela13[[#This Row],[V45]],Tabela13[[#This Row],[V44]])</f>
        <v>0</v>
      </c>
      <c r="DY24" s="3">
        <f>_xlfn.STDEV.S(Tabela13[[#This Row],[V45]],Tabela13[[#This Row],[V46]])</f>
        <v>0.23660880755088315</v>
      </c>
      <c r="DZ24" s="3">
        <f>_xlfn.STDEV.S(Tabela13[[#This Row],[V46]],Tabela13[[#This Row],[V41]])</f>
        <v>0.23660880755088315</v>
      </c>
      <c r="EA24" s="3">
        <f>_xlfn.STDEV.S(Tabela13[[#This Row],[V46]],Tabela13[[#This Row],[V42]])</f>
        <v>0</v>
      </c>
      <c r="EB24" s="3">
        <f>_xlfn.STDEV.S(Tabela13[[#This Row],[V46]],Tabela13[[#This Row],[V43]])</f>
        <v>0.23660880755088315</v>
      </c>
      <c r="EC24" s="3">
        <f>_xlfn.STDEV.S(Tabela13[[#This Row],[V46]],Tabela13[[#This Row],[V44]])</f>
        <v>0.23660880755088315</v>
      </c>
      <c r="ED24" s="3">
        <f>_xlfn.STDEV.S(Tabela13[[#This Row],[V46]],Tabela13[[#This Row],[V45]])</f>
        <v>0.23660880755088315</v>
      </c>
      <c r="EE24" s="3">
        <f t="shared" si="19"/>
        <v>1.4142135623730949</v>
      </c>
      <c r="EF24" s="3">
        <f t="shared" si="20"/>
        <v>0</v>
      </c>
      <c r="EG24" s="3" t="str">
        <f t="shared" si="21"/>
        <v/>
      </c>
      <c r="EH24" s="3" t="str">
        <f t="shared" si="22"/>
        <v/>
      </c>
      <c r="EI24" s="3">
        <f t="shared" si="23"/>
        <v>1.4142135623730949</v>
      </c>
      <c r="EJ24" s="3">
        <f t="shared" si="24"/>
        <v>1.4142135623730949</v>
      </c>
      <c r="EK24" s="3">
        <f t="shared" si="25"/>
        <v>1.4142135623730949</v>
      </c>
      <c r="EL24" s="3">
        <f t="shared" si="26"/>
        <v>-1.4142135623730949</v>
      </c>
      <c r="EM24" s="3">
        <f t="shared" si="27"/>
        <v>-1.4142135623730949</v>
      </c>
      <c r="EN24" s="3" t="str">
        <f t="shared" si="28"/>
        <v/>
      </c>
      <c r="EO24" s="3">
        <f t="shared" si="29"/>
        <v>0</v>
      </c>
      <c r="EP24" s="3">
        <f t="shared" si="30"/>
        <v>1.4142135623730949</v>
      </c>
      <c r="EQ24" s="3" t="str">
        <f t="shared" si="31"/>
        <v/>
      </c>
      <c r="ER24" s="3" t="str">
        <f t="shared" si="32"/>
        <v/>
      </c>
      <c r="ES24" s="3" t="str">
        <f t="shared" si="33"/>
        <v/>
      </c>
      <c r="ET24" s="3" t="str">
        <f t="shared" si="34"/>
        <v/>
      </c>
      <c r="EU24" s="3" t="str">
        <f t="shared" si="35"/>
        <v/>
      </c>
      <c r="EV24" s="3" t="str">
        <f t="shared" si="36"/>
        <v/>
      </c>
      <c r="EW24" s="3">
        <f t="shared" si="37"/>
        <v>0</v>
      </c>
      <c r="EX24" s="3">
        <f t="shared" si="38"/>
        <v>-1.4142135623730949</v>
      </c>
      <c r="EY24" s="3" t="str">
        <f t="shared" si="39"/>
        <v/>
      </c>
      <c r="EZ24" s="3">
        <f t="shared" si="40"/>
        <v>-1.4142135623730949</v>
      </c>
      <c r="FA24" s="3" t="str">
        <f t="shared" si="41"/>
        <v/>
      </c>
      <c r="FB24" s="3">
        <f t="shared" si="42"/>
        <v>0</v>
      </c>
      <c r="FC24" s="3">
        <f t="shared" si="43"/>
        <v>-1.4142135623730949</v>
      </c>
      <c r="FD24" s="3">
        <f t="shared" si="44"/>
        <v>1.4142135623730949</v>
      </c>
      <c r="FE24" s="3" t="str">
        <f t="shared" si="45"/>
        <v/>
      </c>
      <c r="FF24" s="3">
        <f t="shared" si="46"/>
        <v>1.4142135623730949</v>
      </c>
      <c r="FG24" s="3">
        <f t="shared" si="47"/>
        <v>-1.4142135623730949</v>
      </c>
      <c r="FH24" s="3">
        <f t="shared" si="48"/>
        <v>-1.4142135623730949</v>
      </c>
      <c r="FI24" s="4">
        <f t="shared" si="49"/>
        <v>0.2</v>
      </c>
      <c r="FJ24" s="4">
        <f t="shared" si="50"/>
        <v>1.5384615384615383</v>
      </c>
      <c r="FK24" s="4">
        <f t="shared" si="51"/>
        <v>2.3789676178262265</v>
      </c>
      <c r="FL24" s="4">
        <f t="shared" si="52"/>
        <v>0.45431227957678749</v>
      </c>
      <c r="FM24" s="4">
        <f>Tabela13[[#This Row],[V139]]-Tabela13[[#This Row],[V140]]</f>
        <v>1.9246553382494389</v>
      </c>
      <c r="FN24" s="4">
        <f>Tabela13[[#This Row],[V1]]-Tabela13[[#This Row],[V2]]/2</f>
        <v>0.85961538461538456</v>
      </c>
      <c r="FO24" s="4">
        <f>Tabela13[[#This Row],[V1]]-Tabela13[[#This Row],[V3]]/2</f>
        <v>0.69230769230769229</v>
      </c>
      <c r="FP24" s="4">
        <f>Tabela13[[#This Row],[V1]]-Tabela13[[#This Row],[V4]]/2</f>
        <v>0.85961538461538456</v>
      </c>
      <c r="FQ24" s="4">
        <f>Tabela13[[#This Row],[V2]]-Tabela13[[#This Row],[V1]]/2</f>
        <v>0.35769230769230775</v>
      </c>
      <c r="FR24" s="4">
        <f>Tabela13[[#This Row],[V2]]-Tabela13[[#This Row],[V3]]/2</f>
        <v>0.35769230769230775</v>
      </c>
      <c r="FS24" s="4">
        <f>Tabela13[[#This Row],[V2]]-Tabela13[[#This Row],[V4]]/2</f>
        <v>0.52500000000000002</v>
      </c>
      <c r="FT24" s="4">
        <f t="shared" si="53"/>
        <v>0.71004987129250663</v>
      </c>
      <c r="FU24" s="4">
        <f t="shared" si="54"/>
        <v>0.60554466360497006</v>
      </c>
      <c r="FV24" s="4">
        <f t="shared" si="55"/>
        <v>0.71004987129250663</v>
      </c>
      <c r="FW24" s="4">
        <f t="shared" si="56"/>
        <v>0.34351115110078884</v>
      </c>
      <c r="FX24" s="4">
        <f t="shared" si="57"/>
        <v>0.34351115110078884</v>
      </c>
      <c r="FY24" s="4">
        <f t="shared" si="58"/>
        <v>0.483447001567199</v>
      </c>
      <c r="FZ24" s="4">
        <f t="shared" si="59"/>
        <v>127.8089768326512</v>
      </c>
      <c r="GA24" s="4">
        <f t="shared" si="60"/>
        <v>108.99803944889462</v>
      </c>
      <c r="GB24" s="4">
        <f t="shared" si="61"/>
        <v>127.8089768326512</v>
      </c>
      <c r="GC24" s="4">
        <f t="shared" si="62"/>
        <v>61.832007198141994</v>
      </c>
      <c r="GD24" s="4">
        <f t="shared" si="63"/>
        <v>61.832007198141994</v>
      </c>
      <c r="GE24" s="4">
        <f t="shared" si="64"/>
        <v>87.020460282095826</v>
      </c>
      <c r="GF24" s="4">
        <f>Tabela13[[#This Row],[V1]]-Tabela13[[#This Row],[V2]]/Tabela13[[#This Row],[V2]]</f>
        <v>0.38461538461538458</v>
      </c>
      <c r="GG24" s="4">
        <f>Tabela13[[#This Row],[V1]]-Tabela13[[#This Row],[V3]]/Tabela13[[#This Row],[V3]]</f>
        <v>0.38461538461538458</v>
      </c>
      <c r="GH24" s="4">
        <f>Tabela13[[#This Row],[V1]]-Tabela13[[#This Row],[V4]]/Tabela13[[#This Row],[V4]]</f>
        <v>0.38461538461538458</v>
      </c>
      <c r="GI24" s="4">
        <f>Tabela13[[#This Row],[V2]]-Tabela13[[#This Row],[V1]]/Tabela13[[#This Row],[V1]]</f>
        <v>5.0000000000000044E-2</v>
      </c>
      <c r="GJ24" s="4">
        <f>Tabela13[[#This Row],[V2]]-Tabela13[[#This Row],[V3]]/Tabela13[[#This Row],[V3]]</f>
        <v>5.0000000000000044E-2</v>
      </c>
      <c r="GK24" s="4">
        <f>Tabela13[[#This Row],[V2]]-Tabela13[[#This Row],[V4]]/Tabela13[[#This Row],[V4]]</f>
        <v>5.0000000000000044E-2</v>
      </c>
      <c r="GL24" s="4">
        <f t="shared" si="65"/>
        <v>0.19319028238268146</v>
      </c>
      <c r="GM24" s="4">
        <f t="shared" si="66"/>
        <v>1.2173076923076924</v>
      </c>
      <c r="GN24" s="4">
        <f t="shared" si="67"/>
        <v>0.15870291759714747</v>
      </c>
      <c r="GO24" s="3">
        <f t="shared" si="68"/>
        <v>0</v>
      </c>
      <c r="GP24" s="3">
        <v>100</v>
      </c>
      <c r="GQ24" s="3">
        <f t="shared" si="69"/>
        <v>-1</v>
      </c>
      <c r="GR24" s="3">
        <f t="shared" si="70"/>
        <v>-100</v>
      </c>
      <c r="GS24" s="34">
        <f>COUNTIF($D$2:D23,Tabela13[[#This Row],[HomeTeam]])</f>
        <v>1</v>
      </c>
      <c r="GT24" s="34">
        <f>COUNTIF($E$2:E23,Tabela13[[#This Row],[AwayTeam]])</f>
        <v>1</v>
      </c>
      <c r="GU24" s="3">
        <f>IFERROR(AVERAGEIFS($AD$2:AD23,$D$2:D23,Tabela13[[#This Row],[HomeTeam]],$GS$2:GS23,"&gt;="&amp;Tabela13[[#This Row],[Contagem_H]]-5),"")</f>
        <v>0.53333333333333333</v>
      </c>
      <c r="GV24" s="3">
        <f>IFERROR(AVERAGEIFS($G$2:G23,$E$2:E23,Tabela13[[#This Row],[AwayTeam]],$GT$2:GT23,"&gt;="&amp;Tabela13[[#This Row],[Contagem_A]]-5),"")</f>
        <v>1</v>
      </c>
      <c r="GW24" s="3">
        <f>IFERROR(AVERAGEIFS($GQ$2:GQ23,$D$2:D23,Tabela13[[#This Row],[HomeTeam]],$GS$2:GS23,"&gt;="&amp;Tabela13[[#This Row],[Contagem_H]]-5),"")</f>
        <v>0.17999999999999994</v>
      </c>
    </row>
    <row r="25" spans="1:211" x14ac:dyDescent="0.25">
      <c r="A25" t="s">
        <v>127</v>
      </c>
      <c r="B25" t="s">
        <v>148</v>
      </c>
      <c r="C25" t="s">
        <v>134</v>
      </c>
      <c r="D25" t="s">
        <v>22</v>
      </c>
      <c r="E25" t="s">
        <v>19</v>
      </c>
      <c r="F25" s="3">
        <v>1</v>
      </c>
      <c r="G25" s="3">
        <v>1</v>
      </c>
      <c r="H25" s="3" t="str">
        <f t="shared" si="71"/>
        <v>D</v>
      </c>
      <c r="I25" s="3">
        <v>2.15</v>
      </c>
      <c r="J25" s="3">
        <v>3.4</v>
      </c>
      <c r="K25" s="3">
        <v>3.5</v>
      </c>
      <c r="L25" s="3">
        <v>2.2000000000000002</v>
      </c>
      <c r="M25" s="3">
        <v>1.67</v>
      </c>
      <c r="N25" s="3">
        <f t="shared" si="0"/>
        <v>2</v>
      </c>
      <c r="O25" s="3">
        <f t="shared" si="1"/>
        <v>1</v>
      </c>
      <c r="P25" s="3">
        <f t="shared" si="2"/>
        <v>1</v>
      </c>
      <c r="Q25" s="3">
        <f t="shared" si="3"/>
        <v>4.4948211842876784E-2</v>
      </c>
      <c r="R25" s="3">
        <f t="shared" si="4"/>
        <v>5.3347849755035426E-2</v>
      </c>
      <c r="S25" s="3">
        <f t="shared" si="5"/>
        <v>2.2466386554621849</v>
      </c>
      <c r="T25" s="3">
        <f t="shared" si="6"/>
        <v>3.552823920265781</v>
      </c>
      <c r="U25" s="3">
        <f t="shared" si="7"/>
        <v>3.6573187414500685</v>
      </c>
      <c r="V25" s="3">
        <f t="shared" si="8"/>
        <v>2.2988860660543291</v>
      </c>
      <c r="W25" s="3">
        <f t="shared" si="9"/>
        <v>1.745063513777604</v>
      </c>
      <c r="X25" s="4">
        <f t="shared" si="10"/>
        <v>0.46511627906976744</v>
      </c>
      <c r="Y25" s="4">
        <f t="shared" si="11"/>
        <v>0.29411764705882354</v>
      </c>
      <c r="Z25" s="4">
        <f t="shared" si="12"/>
        <v>0.2857142857142857</v>
      </c>
      <c r="AA25" s="4">
        <f t="shared" si="13"/>
        <v>0.45454545454545453</v>
      </c>
      <c r="AB25" s="4">
        <f t="shared" si="14"/>
        <v>0.5988023952095809</v>
      </c>
      <c r="AC25" s="4">
        <f t="shared" si="15"/>
        <v>0.73255813953488369</v>
      </c>
      <c r="AD25" s="4">
        <f t="shared" si="16"/>
        <v>0.64285714285714279</v>
      </c>
      <c r="AE25" s="4">
        <f t="shared" si="17"/>
        <v>0.73255813953488369</v>
      </c>
      <c r="AF25" s="4">
        <f t="shared" si="18"/>
        <v>0.64285714285714279</v>
      </c>
      <c r="AG25" s="4">
        <f>IFERROR(AVERAGE(Tabela13[[#This Row],[V1]],Tabela13[[#This Row],[V2]]),"")</f>
        <v>0.68770764119601324</v>
      </c>
      <c r="AH25" s="4">
        <f>IFERROR(AVERAGE(Tabela13[[#This Row],[V1]],Tabela13[[#This Row],[V3]]),"")</f>
        <v>0.73255813953488369</v>
      </c>
      <c r="AI25" s="4">
        <f>IFERROR(AVERAGE(Tabela13[[#This Row],[V1]],Tabela13[[#This Row],[V4]]),"")</f>
        <v>0.68770764119601324</v>
      </c>
      <c r="AJ25" s="4">
        <f>IFERROR(AVERAGE(Tabela13[[#This Row],[V2]],Tabela13[[#This Row],[V1]]),"")</f>
        <v>0.68770764119601324</v>
      </c>
      <c r="AK25" s="4">
        <f>IFERROR(AVERAGE(Tabela13[[#This Row],[V2]],Tabela13[[#This Row],[V3]]),"")</f>
        <v>0.68770764119601324</v>
      </c>
      <c r="AL25" s="4">
        <f>IFERROR(AVERAGE(Tabela13[[#This Row],[V2]],Tabela13[[#This Row],[V4]]),"")</f>
        <v>0.64285714285714279</v>
      </c>
      <c r="AM25" s="4">
        <f>IFERROR(AVERAGE(Tabela13[[#This Row],[V3]],Tabela13[[#This Row],[V1]]),"")</f>
        <v>0.73255813953488369</v>
      </c>
      <c r="AN25" s="4">
        <f>IFERROR(AVERAGE(Tabela13[[#This Row],[V3]],Tabela13[[#This Row],[V2]]),"")</f>
        <v>0.68770764119601324</v>
      </c>
      <c r="AO25" s="4">
        <f>IFERROR(AVERAGE(Tabela13[[#This Row],[V3]],Tabela13[[#This Row],[V4]]),"")</f>
        <v>0.68770764119601324</v>
      </c>
      <c r="AP25" s="4">
        <f>IFERROR(AVERAGE(Tabela13[[#This Row],[V4]],Tabela13[[#This Row],[V1]]),"")</f>
        <v>0.68770764119601324</v>
      </c>
      <c r="AQ25" s="4">
        <f>IFERROR(AVERAGE(Tabela13[[#This Row],[V4]],Tabela13[[#This Row],[V2]]),"")</f>
        <v>0.64285714285714279</v>
      </c>
      <c r="AR25" s="4">
        <f>IFERROR(AVERAGE(Tabela13[[#This Row],[V4]],Tabela13[[#This Row],[V3]]),"")</f>
        <v>0.68770764119601324</v>
      </c>
      <c r="AS25" s="4">
        <f>_xlfn.STDEV.S(Tabela13[[#This Row],[V1]:[V2]])</f>
        <v>6.3428183030022553E-2</v>
      </c>
      <c r="AT25" s="4">
        <f>_xlfn.STDEV.S(Tabela13[[#This Row],[V1]],Tabela13[[#This Row],[V3]])</f>
        <v>0</v>
      </c>
      <c r="AU25" s="4">
        <f>_xlfn.STDEV.S(Tabela13[[#This Row],[V1]],Tabela13[[#This Row],[V4]])</f>
        <v>6.3428183030022553E-2</v>
      </c>
      <c r="AV25" s="4">
        <f>_xlfn.STDEV.S(Tabela13[[#This Row],[V2]],Tabela13[[#This Row],[V1]])</f>
        <v>6.3428183030022553E-2</v>
      </c>
      <c r="AW25" s="4">
        <f>_xlfn.STDEV.S(Tabela13[[#This Row],[V2]],Tabela13[[#This Row],[V3]])</f>
        <v>6.3428183030022553E-2</v>
      </c>
      <c r="AX25" s="4">
        <f>_xlfn.STDEV.S(Tabela13[[#This Row],[V42]],Tabela13[[#This Row],[V44]])</f>
        <v>6.3428183030022553E-2</v>
      </c>
      <c r="AY25" s="4">
        <f>_xlfn.STDEV.S(Tabela13[[#This Row],[V3]],Tabela13[[#This Row],[V1]])</f>
        <v>0</v>
      </c>
      <c r="AZ25" s="4">
        <f>_xlfn.STDEV.S(Tabela13[[#This Row],[V3]],Tabela13[[#This Row],[V2]])</f>
        <v>6.3428183030022553E-2</v>
      </c>
      <c r="BA25" s="4">
        <f>_xlfn.STDEV.S(Tabela13[[#This Row],[V3]],Tabela13[[#This Row],[V4]])</f>
        <v>6.3428183030022553E-2</v>
      </c>
      <c r="BB25" s="4">
        <f>_xlfn.STDEV.S(Tabela13[[#This Row],[V4]],Tabela13[[#This Row],[V1]])</f>
        <v>6.3428183030022553E-2</v>
      </c>
      <c r="BC25" s="4">
        <f>_xlfn.STDEV.S(Tabela13[[#This Row],[V4]],Tabela13[[#This Row],[V2]])</f>
        <v>0</v>
      </c>
      <c r="BD25" s="4">
        <f>_xlfn.STDEV.S(Tabela13[[#This Row],[V4]],Tabela13[[#This Row],[V3]])</f>
        <v>6.3428183030022553E-2</v>
      </c>
      <c r="BE25" s="4">
        <f>Tabela13[[#This Row],[V17]]/Tabela13[[#This Row],[V5]]</f>
        <v>9.2231319285201882E-2</v>
      </c>
      <c r="BF25" s="4">
        <f>Tabela13[[#This Row],[V18]]/Tabela13[[#This Row],[V6]]</f>
        <v>0</v>
      </c>
      <c r="BG25" s="4">
        <f>Tabela13[[#This Row],[V19]]/Tabela13[[#This Row],[V7]]</f>
        <v>9.2231319285201882E-2</v>
      </c>
      <c r="BH25" s="4">
        <f>Tabela13[[#This Row],[V20]]/Tabela13[[#This Row],[V8]]</f>
        <v>9.2231319285201882E-2</v>
      </c>
      <c r="BI25" s="4">
        <f>Tabela13[[#This Row],[V21]]/Tabela13[[#This Row],[V9]]</f>
        <v>9.2231319285201882E-2</v>
      </c>
      <c r="BJ25" s="4">
        <f>Tabela13[[#This Row],[V22]]/Tabela13[[#This Row],[V10]]</f>
        <v>9.8666062491146206E-2</v>
      </c>
      <c r="BK25" s="4">
        <f>Tabela13[[#This Row],[V23]]/Tabela13[[#This Row],[V11]]</f>
        <v>0</v>
      </c>
      <c r="BL25" s="4">
        <f>Tabela13[[#This Row],[V24]]/Tabela13[[#This Row],[V12]]</f>
        <v>9.2231319285201882E-2</v>
      </c>
      <c r="BM25" s="4">
        <f>Tabela13[[#This Row],[V25]]/Tabela13[[#This Row],[V13]]</f>
        <v>9.2231319285201882E-2</v>
      </c>
      <c r="BN25" s="4">
        <f>Tabela13[[#This Row],[V26]]/Tabela13[[#This Row],[V14]]</f>
        <v>9.2231319285201882E-2</v>
      </c>
      <c r="BO25" s="4">
        <f>Tabela13[[#This Row],[V27]]/Tabela13[[#This Row],[V15]]</f>
        <v>0</v>
      </c>
      <c r="BP25" s="4">
        <f>Tabela13[[#This Row],[V28]]/Tabela13[[#This Row],[V16]]</f>
        <v>9.2231319285201882E-2</v>
      </c>
      <c r="BQ25" s="4">
        <f>Tabela13[[#This Row],[V1]]-Tabela13[[#This Row],[V2]]</f>
        <v>8.9700996677740896E-2</v>
      </c>
      <c r="BR25" s="4">
        <f>Tabela13[[#This Row],[V1]]-Tabela13[[#This Row],[V3]]</f>
        <v>0</v>
      </c>
      <c r="BS25" s="4">
        <f>Tabela13[[#This Row],[V1]]-Tabela13[[#This Row],[V4]]</f>
        <v>8.9700996677740896E-2</v>
      </c>
      <c r="BT25" s="4">
        <f>Tabela13[[#This Row],[V2]]-Tabela13[[#This Row],[V1]]</f>
        <v>-8.9700996677740896E-2</v>
      </c>
      <c r="BU25" s="4">
        <f>Tabela13[[#This Row],[V2]]-Tabela13[[#This Row],[V3]]</f>
        <v>-8.9700996677740896E-2</v>
      </c>
      <c r="BV25" s="4">
        <f>Tabela13[[#This Row],[V2]]-Tabela13[[#This Row],[V4]]</f>
        <v>0</v>
      </c>
      <c r="BW25" s="4">
        <f>AVERAGE(Tabela13[[#This Row],[V41]],Tabela13[[#This Row],[V42]])</f>
        <v>4.4850498338870448E-2</v>
      </c>
      <c r="BX25" s="4">
        <f>AVERAGE(Tabela13[[#This Row],[V41]],Tabela13[[#This Row],[V43]])</f>
        <v>8.9700996677740896E-2</v>
      </c>
      <c r="BY25" s="4">
        <f>AVERAGE(Tabela13[[#This Row],[V41]],Tabela13[[#This Row],[V44]])</f>
        <v>0</v>
      </c>
      <c r="BZ25" s="4">
        <f>AVERAGE(Tabela13[[#This Row],[V41]],Tabela13[[#This Row],[V45]])</f>
        <v>0</v>
      </c>
      <c r="CA25" s="4">
        <f>AVERAGE(Tabela13[[#This Row],[V41]],Tabela13[[#This Row],[V46]])</f>
        <v>4.4850498338870448E-2</v>
      </c>
      <c r="CB25" s="4">
        <f>AVERAGE(Tabela13[[#This Row],[V42]],Tabela13[[#This Row],[V41]])</f>
        <v>4.4850498338870448E-2</v>
      </c>
      <c r="CC25" s="4">
        <f>AVERAGE(Tabela13[[#This Row],[V42]],Tabela13[[#This Row],[V43]])</f>
        <v>4.4850498338870448E-2</v>
      </c>
      <c r="CD25" s="4">
        <f>AVERAGE(Tabela13[[#This Row],[V42]],Tabela13[[#This Row],[V44]])</f>
        <v>-4.4850498338870448E-2</v>
      </c>
      <c r="CE25" s="4">
        <f>AVERAGE(Tabela13[[#This Row],[V42]],Tabela13[[#This Row],[V45]])</f>
        <v>-4.4850498338870448E-2</v>
      </c>
      <c r="CF25" s="4">
        <f>AVERAGE(Tabela13[[#This Row],[V42]],Tabela13[[#This Row],[V46]])</f>
        <v>0</v>
      </c>
      <c r="CG25" s="4">
        <f>AVERAGE(Tabela13[[#This Row],[V43]],Tabela13[[#This Row],[V41]])</f>
        <v>8.9700996677740896E-2</v>
      </c>
      <c r="CH25" s="4">
        <f>AVERAGE(Tabela13[[#This Row],[V43]],Tabela13[[#This Row],[V42]])</f>
        <v>4.4850498338870448E-2</v>
      </c>
      <c r="CI25" s="4">
        <f>AVERAGE(Tabela13[[#This Row],[V43]],Tabela13[[#This Row],[V44]])</f>
        <v>0</v>
      </c>
      <c r="CJ25" s="4">
        <f>AVERAGE(Tabela13[[#This Row],[V43]],Tabela13[[#This Row],[V45]])</f>
        <v>0</v>
      </c>
      <c r="CK25" s="4">
        <f>AVERAGE(Tabela13[[#This Row],[V43]],Tabela13[[#This Row],[V46]])</f>
        <v>4.4850498338870448E-2</v>
      </c>
      <c r="CL25" s="4">
        <f>AVERAGE(Tabela13[[#This Row],[V44]],Tabela13[[#This Row],[V41]])</f>
        <v>0</v>
      </c>
      <c r="CM25" s="4">
        <f>AVERAGE(Tabela13[[#This Row],[V44]],Tabela13[[#This Row],[V42]])</f>
        <v>-4.4850498338870448E-2</v>
      </c>
      <c r="CN25" s="4">
        <f>AVERAGE(Tabela13[[#This Row],[V44]],Tabela13[[#This Row],[V43]])</f>
        <v>0</v>
      </c>
      <c r="CO25" s="4">
        <f>AVERAGE(Tabela13[[#This Row],[V44]],Tabela13[[#This Row],[V45]])</f>
        <v>-8.9700996677740896E-2</v>
      </c>
      <c r="CP25" s="4">
        <f>AVERAGE(Tabela13[[#This Row],[V44]],Tabela13[[#This Row],[V46]])</f>
        <v>-4.4850498338870448E-2</v>
      </c>
      <c r="CQ25" s="4">
        <f>AVERAGE(Tabela13[[#This Row],[V45]],Tabela13[[#This Row],[V41]])</f>
        <v>0</v>
      </c>
      <c r="CR25" s="4">
        <f>AVERAGE(Tabela13[[#This Row],[V45]],Tabela13[[#This Row],[V42]])</f>
        <v>-4.4850498338870448E-2</v>
      </c>
      <c r="CS25" s="4">
        <f>AVERAGE(Tabela13[[#This Row],[V45]],Tabela13[[#This Row],[V43]])</f>
        <v>0</v>
      </c>
      <c r="CT25" s="4">
        <f>AVERAGE(Tabela13[[#This Row],[V45]],Tabela13[[#This Row],[V44]])</f>
        <v>-8.9700996677740896E-2</v>
      </c>
      <c r="CU25" s="4">
        <f>AVERAGE(Tabela13[[#This Row],[V45]],Tabela13[[#This Row],[V46]])</f>
        <v>-4.4850498338870448E-2</v>
      </c>
      <c r="CV25" s="4">
        <f>AVERAGE(Tabela13[[#This Row],[V46]],Tabela13[[#This Row],[V41]])</f>
        <v>4.4850498338870448E-2</v>
      </c>
      <c r="CW25" s="4">
        <f>AVERAGE(Tabela13[[#This Row],[V46]],Tabela13[[#This Row],[V42]])</f>
        <v>0</v>
      </c>
      <c r="CX25" s="4">
        <f>AVERAGE(Tabela13[[#This Row],[V46]],Tabela13[[#This Row],[V43]])</f>
        <v>4.4850498338870448E-2</v>
      </c>
      <c r="CY25" s="4">
        <f>AVERAGE(Tabela13[[#This Row],[V46]],Tabela13[[#This Row],[V44]])</f>
        <v>-4.4850498338870448E-2</v>
      </c>
      <c r="CZ25" s="4">
        <f>AVERAGE(Tabela13[[#This Row],[V46]],Tabela13[[#This Row],[V45]])</f>
        <v>-4.4850498338870448E-2</v>
      </c>
      <c r="DA25" s="3">
        <f>_xlfn.STDEV.S(Tabela13[[#This Row],[V41]],Tabela13[[#This Row],[V42]])</f>
        <v>6.3428183030022553E-2</v>
      </c>
      <c r="DB25" s="3">
        <f>_xlfn.STDEV.S(Tabela13[[#This Row],[V41]],Tabela13[[#This Row],[V43]])</f>
        <v>0</v>
      </c>
      <c r="DC25" s="3">
        <f>_xlfn.STDEV.S(Tabela13[[#This Row],[V41]],Tabela13[[#This Row],[V44]])</f>
        <v>0.12685636606004511</v>
      </c>
      <c r="DD25" s="3">
        <f>_xlfn.STDEV.S(Tabela13[[#This Row],[V41]],Tabela13[[#This Row],[V45]])</f>
        <v>0.12685636606004511</v>
      </c>
      <c r="DE25" s="3">
        <f>_xlfn.STDEV.S(Tabela13[[#This Row],[V41]],Tabela13[[#This Row],[V46]])</f>
        <v>6.3428183030022553E-2</v>
      </c>
      <c r="DF25" s="3">
        <f>_xlfn.STDEV.S(Tabela13[[#This Row],[V42]],Tabela13[[#This Row],[V41]])</f>
        <v>6.3428183030022553E-2</v>
      </c>
      <c r="DG25" s="3">
        <f>_xlfn.STDEV.S(Tabela13[[#This Row],[V42]],Tabela13[[#This Row],[V43]])</f>
        <v>6.3428183030022553E-2</v>
      </c>
      <c r="DH25" s="3">
        <f>_xlfn.STDEV.S(Tabela13[[#This Row],[V42]],Tabela13[[#This Row],[V44]])</f>
        <v>6.3428183030022553E-2</v>
      </c>
      <c r="DI25" s="3">
        <f>_xlfn.STDEV.S(Tabela13[[#This Row],[V42]],Tabela13[[#This Row],[V45]])</f>
        <v>6.3428183030022553E-2</v>
      </c>
      <c r="DJ25" s="3">
        <f>_xlfn.STDEV.S(Tabela13[[#This Row],[V42]],Tabela13[[#This Row],[V46]])</f>
        <v>0</v>
      </c>
      <c r="DK25" s="3">
        <f>_xlfn.STDEV.S(Tabela13[[#This Row],[V43]],Tabela13[[#This Row],[V41]])</f>
        <v>0</v>
      </c>
      <c r="DL25" s="3">
        <f>_xlfn.STDEV.S(Tabela13[[#This Row],[V43]],Tabela13[[#This Row],[V42]])</f>
        <v>6.3428183030022553E-2</v>
      </c>
      <c r="DM25" s="3">
        <f>_xlfn.STDEV.S(Tabela13[[#This Row],[V43]],Tabela13[[#This Row],[V44]])</f>
        <v>0.12685636606004511</v>
      </c>
      <c r="DN25" s="3">
        <f>_xlfn.STDEV.S(Tabela13[[#This Row],[V43]],Tabela13[[#This Row],[V45]])</f>
        <v>0.12685636606004511</v>
      </c>
      <c r="DO25" s="3">
        <f>_xlfn.STDEV.S(Tabela13[[#This Row],[V43]],Tabela13[[#This Row],[V46]])</f>
        <v>6.3428183030022553E-2</v>
      </c>
      <c r="DP25" s="3">
        <f>_xlfn.STDEV.S(Tabela13[[#This Row],[V44]],Tabela13[[#This Row],[V41]])</f>
        <v>0.12685636606004511</v>
      </c>
      <c r="DQ25" s="3">
        <f>_xlfn.STDEV.S(Tabela13[[#This Row],[V44]],Tabela13[[#This Row],[V42]])</f>
        <v>6.3428183030022553E-2</v>
      </c>
      <c r="DR25" s="3">
        <f>_xlfn.STDEV.S(Tabela13[[#This Row],[V44]],Tabela13[[#This Row],[V43]])</f>
        <v>0.12685636606004511</v>
      </c>
      <c r="DS25" s="3">
        <f>_xlfn.STDEV.S(Tabela13[[#This Row],[V44]],Tabela13[[#This Row],[V45]])</f>
        <v>0</v>
      </c>
      <c r="DT25" s="3">
        <f>_xlfn.STDEV.S(Tabela13[[#This Row],[V44]],Tabela13[[#This Row],[V46]])</f>
        <v>6.3428183030022553E-2</v>
      </c>
      <c r="DU25" s="3">
        <f>_xlfn.STDEV.S(Tabela13[[#This Row],[V45]],Tabela13[[#This Row],[V41]])</f>
        <v>0.12685636606004511</v>
      </c>
      <c r="DV25" s="3">
        <f>_xlfn.STDEV.S(Tabela13[[#This Row],[V45]],Tabela13[[#This Row],[V42]])</f>
        <v>6.3428183030022553E-2</v>
      </c>
      <c r="DW25" s="3">
        <f>_xlfn.STDEV.S(Tabela13[[#This Row],[V45]],Tabela13[[#This Row],[V43]])</f>
        <v>0.12685636606004511</v>
      </c>
      <c r="DX25" s="3">
        <f>_xlfn.STDEV.S(Tabela13[[#This Row],[V45]],Tabela13[[#This Row],[V44]])</f>
        <v>0</v>
      </c>
      <c r="DY25" s="3">
        <f>_xlfn.STDEV.S(Tabela13[[#This Row],[V45]],Tabela13[[#This Row],[V46]])</f>
        <v>6.3428183030022553E-2</v>
      </c>
      <c r="DZ25" s="3">
        <f>_xlfn.STDEV.S(Tabela13[[#This Row],[V46]],Tabela13[[#This Row],[V41]])</f>
        <v>6.3428183030022553E-2</v>
      </c>
      <c r="EA25" s="3">
        <f>_xlfn.STDEV.S(Tabela13[[#This Row],[V46]],Tabela13[[#This Row],[V42]])</f>
        <v>0</v>
      </c>
      <c r="EB25" s="3">
        <f>_xlfn.STDEV.S(Tabela13[[#This Row],[V46]],Tabela13[[#This Row],[V43]])</f>
        <v>6.3428183030022553E-2</v>
      </c>
      <c r="EC25" s="3">
        <f>_xlfn.STDEV.S(Tabela13[[#This Row],[V46]],Tabela13[[#This Row],[V44]])</f>
        <v>6.3428183030022553E-2</v>
      </c>
      <c r="ED25" s="3">
        <f>_xlfn.STDEV.S(Tabela13[[#This Row],[V46]],Tabela13[[#This Row],[V45]])</f>
        <v>6.3428183030022553E-2</v>
      </c>
      <c r="EE25" s="3">
        <f t="shared" si="19"/>
        <v>1.4142135623730949</v>
      </c>
      <c r="EF25" s="3">
        <f t="shared" si="20"/>
        <v>0</v>
      </c>
      <c r="EG25" s="3" t="str">
        <f t="shared" si="21"/>
        <v/>
      </c>
      <c r="EH25" s="3" t="str">
        <f t="shared" si="22"/>
        <v/>
      </c>
      <c r="EI25" s="3">
        <f t="shared" si="23"/>
        <v>1.4142135623730949</v>
      </c>
      <c r="EJ25" s="3">
        <f t="shared" si="24"/>
        <v>1.4142135623730949</v>
      </c>
      <c r="EK25" s="3">
        <f t="shared" si="25"/>
        <v>1.4142135623730949</v>
      </c>
      <c r="EL25" s="3">
        <f t="shared" si="26"/>
        <v>-1.4142135623730949</v>
      </c>
      <c r="EM25" s="3">
        <f t="shared" si="27"/>
        <v>-1.4142135623730949</v>
      </c>
      <c r="EN25" s="3" t="str">
        <f t="shared" si="28"/>
        <v/>
      </c>
      <c r="EO25" s="3">
        <f t="shared" si="29"/>
        <v>0</v>
      </c>
      <c r="EP25" s="3">
        <f t="shared" si="30"/>
        <v>1.4142135623730949</v>
      </c>
      <c r="EQ25" s="3" t="str">
        <f t="shared" si="31"/>
        <v/>
      </c>
      <c r="ER25" s="3" t="str">
        <f t="shared" si="32"/>
        <v/>
      </c>
      <c r="ES25" s="3" t="str">
        <f t="shared" si="33"/>
        <v/>
      </c>
      <c r="ET25" s="3" t="str">
        <f t="shared" si="34"/>
        <v/>
      </c>
      <c r="EU25" s="3" t="str">
        <f t="shared" si="35"/>
        <v/>
      </c>
      <c r="EV25" s="3" t="str">
        <f t="shared" si="36"/>
        <v/>
      </c>
      <c r="EW25" s="3">
        <f t="shared" si="37"/>
        <v>0</v>
      </c>
      <c r="EX25" s="3">
        <f t="shared" si="38"/>
        <v>-1.4142135623730949</v>
      </c>
      <c r="EY25" s="3" t="str">
        <f t="shared" si="39"/>
        <v/>
      </c>
      <c r="EZ25" s="3">
        <f t="shared" si="40"/>
        <v>-1.4142135623730949</v>
      </c>
      <c r="FA25" s="3" t="str">
        <f t="shared" si="41"/>
        <v/>
      </c>
      <c r="FB25" s="3">
        <f t="shared" si="42"/>
        <v>0</v>
      </c>
      <c r="FC25" s="3">
        <f t="shared" si="43"/>
        <v>-1.4142135623730949</v>
      </c>
      <c r="FD25" s="3">
        <f t="shared" si="44"/>
        <v>1.4142135623730949</v>
      </c>
      <c r="FE25" s="3" t="str">
        <f t="shared" si="45"/>
        <v/>
      </c>
      <c r="FF25" s="3">
        <f t="shared" si="46"/>
        <v>1.4142135623730949</v>
      </c>
      <c r="FG25" s="3">
        <f t="shared" si="47"/>
        <v>-1.4142135623730949</v>
      </c>
      <c r="FH25" s="3">
        <f t="shared" si="48"/>
        <v>-1.4142135623730949</v>
      </c>
      <c r="FI25" s="4">
        <f t="shared" si="49"/>
        <v>0.2857142857142857</v>
      </c>
      <c r="FJ25" s="4">
        <f t="shared" si="50"/>
        <v>0.46511627906976744</v>
      </c>
      <c r="FK25" s="4">
        <f t="shared" si="51"/>
        <v>1.6167944641855245</v>
      </c>
      <c r="FL25" s="4">
        <f t="shared" si="52"/>
        <v>1.1017392930615297</v>
      </c>
      <c r="FM25" s="4">
        <f>Tabela13[[#This Row],[V139]]-Tabela13[[#This Row],[V140]]</f>
        <v>0.51505517112399479</v>
      </c>
      <c r="FN25" s="4">
        <f>Tabela13[[#This Row],[V1]]-Tabela13[[#This Row],[V2]]/2</f>
        <v>0.41112956810631229</v>
      </c>
      <c r="FO25" s="4">
        <f>Tabela13[[#This Row],[V1]]-Tabela13[[#This Row],[V3]]/2</f>
        <v>0.36627906976744184</v>
      </c>
      <c r="FP25" s="4">
        <f>Tabela13[[#This Row],[V1]]-Tabela13[[#This Row],[V4]]/2</f>
        <v>0.41112956810631229</v>
      </c>
      <c r="FQ25" s="4">
        <f>Tabela13[[#This Row],[V2]]-Tabela13[[#This Row],[V1]]/2</f>
        <v>0.27657807308970095</v>
      </c>
      <c r="FR25" s="4">
        <f>Tabela13[[#This Row],[V2]]-Tabela13[[#This Row],[V3]]/2</f>
        <v>0.27657807308970095</v>
      </c>
      <c r="FS25" s="4">
        <f>Tabela13[[#This Row],[V2]]-Tabela13[[#This Row],[V4]]/2</f>
        <v>0.3214285714285714</v>
      </c>
      <c r="FT25" s="4">
        <f t="shared" si="53"/>
        <v>0.3900638606984197</v>
      </c>
      <c r="FU25" s="4">
        <f t="shared" si="54"/>
        <v>0.35110308890835978</v>
      </c>
      <c r="FV25" s="4">
        <f t="shared" si="55"/>
        <v>0.3900638606984197</v>
      </c>
      <c r="FW25" s="4">
        <f t="shared" si="56"/>
        <v>0.26983274015962405</v>
      </c>
      <c r="FX25" s="4">
        <f t="shared" si="57"/>
        <v>0.26983274015962405</v>
      </c>
      <c r="FY25" s="4">
        <f t="shared" si="58"/>
        <v>0.31099828060554091</v>
      </c>
      <c r="FZ25" s="4">
        <f t="shared" si="59"/>
        <v>70.211494925715542</v>
      </c>
      <c r="GA25" s="4">
        <f t="shared" si="60"/>
        <v>63.198556003504756</v>
      </c>
      <c r="GB25" s="4">
        <f t="shared" si="61"/>
        <v>70.211494925715542</v>
      </c>
      <c r="GC25" s="4">
        <f t="shared" si="62"/>
        <v>48.569893228732333</v>
      </c>
      <c r="GD25" s="4">
        <f t="shared" si="63"/>
        <v>48.569893228732333</v>
      </c>
      <c r="GE25" s="4">
        <f t="shared" si="64"/>
        <v>55.979690508997358</v>
      </c>
      <c r="GF25" s="4">
        <f>Tabela13[[#This Row],[V1]]-Tabela13[[#This Row],[V2]]/Tabela13[[#This Row],[V2]]</f>
        <v>-0.26744186046511631</v>
      </c>
      <c r="GG25" s="4">
        <f>Tabela13[[#This Row],[V1]]-Tabela13[[#This Row],[V3]]/Tabela13[[#This Row],[V3]]</f>
        <v>-0.26744186046511631</v>
      </c>
      <c r="GH25" s="4">
        <f>Tabela13[[#This Row],[V1]]-Tabela13[[#This Row],[V4]]/Tabela13[[#This Row],[V4]]</f>
        <v>-0.26744186046511631</v>
      </c>
      <c r="GI25" s="4">
        <f>Tabela13[[#This Row],[V2]]-Tabela13[[#This Row],[V1]]/Tabela13[[#This Row],[V1]]</f>
        <v>-0.35714285714285721</v>
      </c>
      <c r="GJ25" s="4">
        <f>Tabela13[[#This Row],[V2]]-Tabela13[[#This Row],[V3]]/Tabela13[[#This Row],[V3]]</f>
        <v>-0.35714285714285721</v>
      </c>
      <c r="GK25" s="4">
        <f>Tabela13[[#This Row],[V2]]-Tabela13[[#This Row],[V4]]/Tabela13[[#This Row],[V4]]</f>
        <v>-0.35714285714285721</v>
      </c>
      <c r="GL25" s="4">
        <f t="shared" si="65"/>
        <v>5.1788894578471432E-2</v>
      </c>
      <c r="GM25" s="4">
        <f t="shared" si="66"/>
        <v>0.68770764119601324</v>
      </c>
      <c r="GN25" s="4">
        <f t="shared" si="67"/>
        <v>7.5306556850820786E-2</v>
      </c>
      <c r="GO25" s="3">
        <f t="shared" si="68"/>
        <v>0</v>
      </c>
      <c r="GP25" s="3">
        <v>100</v>
      </c>
      <c r="GQ25" s="3">
        <f t="shared" si="69"/>
        <v>-1</v>
      </c>
      <c r="GR25" s="3">
        <f t="shared" si="70"/>
        <v>-100</v>
      </c>
      <c r="GS25" s="34">
        <f>COUNTIF($D$2:D24,Tabela13[[#This Row],[HomeTeam]])</f>
        <v>1</v>
      </c>
      <c r="GT25" s="34">
        <f>COUNTIF($E$2:E24,Tabela13[[#This Row],[AwayTeam]])</f>
        <v>1</v>
      </c>
      <c r="GU25" s="3">
        <f>IFERROR(AVERAGEIFS($AD$2:AD24,$D$2:D24,Tabela13[[#This Row],[HomeTeam]],$GS$2:GS24,"&gt;="&amp;Tabela13[[#This Row],[Contagem_H]]-5),"")</f>
        <v>1.1901140684410647</v>
      </c>
      <c r="GV25" s="3">
        <f>IFERROR(AVERAGEIFS($G$2:G24,$E$2:E24,Tabela13[[#This Row],[AwayTeam]],$GT$2:GT24,"&gt;="&amp;Tabela13[[#This Row],[Contagem_A]]-5),"")</f>
        <v>1</v>
      </c>
      <c r="GW25" s="3">
        <f>IFERROR(AVERAGEIFS($GQ$2:GQ24,$D$2:D24,Tabela13[[#This Row],[HomeTeam]],$GS$2:GS24,"&gt;="&amp;Tabela13[[#This Row],[Contagem_H]]-5),"")</f>
        <v>-1</v>
      </c>
    </row>
    <row r="26" spans="1:211" x14ac:dyDescent="0.25">
      <c r="A26" t="s">
        <v>127</v>
      </c>
      <c r="B26" t="s">
        <v>148</v>
      </c>
      <c r="C26" t="s">
        <v>134</v>
      </c>
      <c r="D26" t="s">
        <v>17</v>
      </c>
      <c r="E26" t="s">
        <v>26</v>
      </c>
      <c r="F26" s="3">
        <v>0</v>
      </c>
      <c r="G26" s="3">
        <v>1</v>
      </c>
      <c r="H26" s="3" t="str">
        <f t="shared" si="71"/>
        <v>A</v>
      </c>
      <c r="I26" s="3">
        <v>2.4</v>
      </c>
      <c r="J26" s="3">
        <v>3.3</v>
      </c>
      <c r="K26" s="3">
        <v>2.9</v>
      </c>
      <c r="L26" s="3">
        <v>1.99</v>
      </c>
      <c r="M26" s="3">
        <v>1.91</v>
      </c>
      <c r="N26" s="3">
        <f t="shared" si="0"/>
        <v>1</v>
      </c>
      <c r="O26" s="3">
        <f t="shared" si="1"/>
        <v>0</v>
      </c>
      <c r="P26" s="3">
        <f t="shared" si="2"/>
        <v>3</v>
      </c>
      <c r="Q26" s="3">
        <f t="shared" si="3"/>
        <v>6.4524555903866299E-2</v>
      </c>
      <c r="R26" s="3">
        <f t="shared" si="4"/>
        <v>2.6072772238154074E-2</v>
      </c>
      <c r="S26" s="3">
        <f t="shared" si="5"/>
        <v>2.5548589341692791</v>
      </c>
      <c r="T26" s="3">
        <f t="shared" si="6"/>
        <v>3.5129310344827585</v>
      </c>
      <c r="U26" s="3">
        <f t="shared" si="7"/>
        <v>3.0871212121212124</v>
      </c>
      <c r="V26" s="3">
        <f t="shared" si="8"/>
        <v>2.1184038662486939</v>
      </c>
      <c r="W26" s="3">
        <f t="shared" si="9"/>
        <v>2.0332419017763845</v>
      </c>
      <c r="X26" s="4">
        <f t="shared" si="10"/>
        <v>0.41666666666666669</v>
      </c>
      <c r="Y26" s="4">
        <f t="shared" si="11"/>
        <v>0.30303030303030304</v>
      </c>
      <c r="Z26" s="4">
        <f t="shared" si="12"/>
        <v>0.34482758620689657</v>
      </c>
      <c r="AA26" s="4">
        <f t="shared" si="13"/>
        <v>0.50251256281407031</v>
      </c>
      <c r="AB26" s="4">
        <f t="shared" si="14"/>
        <v>0.52356020942408377</v>
      </c>
      <c r="AC26" s="4">
        <f t="shared" si="15"/>
        <v>0.20833333333333334</v>
      </c>
      <c r="AD26" s="4">
        <f t="shared" si="16"/>
        <v>0.67241379310344829</v>
      </c>
      <c r="AE26" s="4">
        <f t="shared" si="17"/>
        <v>0.70833333333333337</v>
      </c>
      <c r="AF26" s="4">
        <f t="shared" si="18"/>
        <v>0.17241379310344829</v>
      </c>
      <c r="AG26" s="4">
        <f>IFERROR(AVERAGE(Tabela13[[#This Row],[V1]],Tabela13[[#This Row],[V2]]),"")</f>
        <v>0.44037356321839083</v>
      </c>
      <c r="AH26" s="4">
        <f>IFERROR(AVERAGE(Tabela13[[#This Row],[V1]],Tabela13[[#This Row],[V3]]),"")</f>
        <v>0.45833333333333337</v>
      </c>
      <c r="AI26" s="4">
        <f>IFERROR(AVERAGE(Tabela13[[#This Row],[V1]],Tabela13[[#This Row],[V4]]),"")</f>
        <v>0.19037356321839083</v>
      </c>
      <c r="AJ26" s="4">
        <f>IFERROR(AVERAGE(Tabela13[[#This Row],[V2]],Tabela13[[#This Row],[V1]]),"")</f>
        <v>0.44037356321839083</v>
      </c>
      <c r="AK26" s="4">
        <f>IFERROR(AVERAGE(Tabela13[[#This Row],[V2]],Tabela13[[#This Row],[V3]]),"")</f>
        <v>0.69037356321839083</v>
      </c>
      <c r="AL26" s="4">
        <f>IFERROR(AVERAGE(Tabela13[[#This Row],[V2]],Tabela13[[#This Row],[V4]]),"")</f>
        <v>0.42241379310344829</v>
      </c>
      <c r="AM26" s="4">
        <f>IFERROR(AVERAGE(Tabela13[[#This Row],[V3]],Tabela13[[#This Row],[V1]]),"")</f>
        <v>0.45833333333333337</v>
      </c>
      <c r="AN26" s="4">
        <f>IFERROR(AVERAGE(Tabela13[[#This Row],[V3]],Tabela13[[#This Row],[V2]]),"")</f>
        <v>0.69037356321839083</v>
      </c>
      <c r="AO26" s="4">
        <f>IFERROR(AVERAGE(Tabela13[[#This Row],[V3]],Tabela13[[#This Row],[V4]]),"")</f>
        <v>0.44037356321839083</v>
      </c>
      <c r="AP26" s="4">
        <f>IFERROR(AVERAGE(Tabela13[[#This Row],[V4]],Tabela13[[#This Row],[V1]]),"")</f>
        <v>0.19037356321839083</v>
      </c>
      <c r="AQ26" s="4">
        <f>IFERROR(AVERAGE(Tabela13[[#This Row],[V4]],Tabela13[[#This Row],[V2]]),"")</f>
        <v>0.42241379310344829</v>
      </c>
      <c r="AR26" s="4">
        <f>IFERROR(AVERAGE(Tabela13[[#This Row],[V4]],Tabela13[[#This Row],[V3]]),"")</f>
        <v>0.44037356321839083</v>
      </c>
      <c r="AS26" s="4">
        <f>_xlfn.STDEV.S(Tabela13[[#This Row],[V1]:[V2]])</f>
        <v>0.32815444011961903</v>
      </c>
      <c r="AT26" s="4">
        <f>_xlfn.STDEV.S(Tabela13[[#This Row],[V1]],Tabela13[[#This Row],[V3]])</f>
        <v>0.35355339059327379</v>
      </c>
      <c r="AU26" s="4">
        <f>_xlfn.STDEV.S(Tabela13[[#This Row],[V1]],Tabela13[[#This Row],[V4]])</f>
        <v>2.5398950473654723E-2</v>
      </c>
      <c r="AV26" s="4">
        <f>_xlfn.STDEV.S(Tabela13[[#This Row],[V2]],Tabela13[[#This Row],[V1]])</f>
        <v>0.32815444011961903</v>
      </c>
      <c r="AW26" s="4">
        <f>_xlfn.STDEV.S(Tabela13[[#This Row],[V2]],Tabela13[[#This Row],[V3]])</f>
        <v>2.539895047365474E-2</v>
      </c>
      <c r="AX26" s="4">
        <f>_xlfn.STDEV.S(Tabela13[[#This Row],[V42]],Tabela13[[#This Row],[V44]])</f>
        <v>0.68170783071289276</v>
      </c>
      <c r="AY26" s="4">
        <f>_xlfn.STDEV.S(Tabela13[[#This Row],[V3]],Tabela13[[#This Row],[V1]])</f>
        <v>0.35355339059327379</v>
      </c>
      <c r="AZ26" s="4">
        <f>_xlfn.STDEV.S(Tabela13[[#This Row],[V3]],Tabela13[[#This Row],[V2]])</f>
        <v>2.539895047365474E-2</v>
      </c>
      <c r="BA26" s="4">
        <f>_xlfn.STDEV.S(Tabela13[[#This Row],[V3]],Tabela13[[#This Row],[V4]])</f>
        <v>0.37895234106692849</v>
      </c>
      <c r="BB26" s="4">
        <f>_xlfn.STDEV.S(Tabela13[[#This Row],[V4]],Tabela13[[#This Row],[V1]])</f>
        <v>2.5398950473654723E-2</v>
      </c>
      <c r="BC26" s="4">
        <f>_xlfn.STDEV.S(Tabela13[[#This Row],[V4]],Tabela13[[#This Row],[V2]])</f>
        <v>0.35355339059327379</v>
      </c>
      <c r="BD26" s="4">
        <f>_xlfn.STDEV.S(Tabela13[[#This Row],[V4]],Tabela13[[#This Row],[V3]])</f>
        <v>0.37895234106692849</v>
      </c>
      <c r="BE26" s="4">
        <f>Tabela13[[#This Row],[V17]]/Tabela13[[#This Row],[V5]]</f>
        <v>0.7451728884934905</v>
      </c>
      <c r="BF26" s="4">
        <f>Tabela13[[#This Row],[V18]]/Tabela13[[#This Row],[V6]]</f>
        <v>0.77138921583986997</v>
      </c>
      <c r="BG26" s="4">
        <f>Tabela13[[#This Row],[V19]]/Tabela13[[#This Row],[V7]]</f>
        <v>0.13341637380878252</v>
      </c>
      <c r="BH26" s="4">
        <f>Tabela13[[#This Row],[V20]]/Tabela13[[#This Row],[V8]]</f>
        <v>0.7451728884934905</v>
      </c>
      <c r="BI26" s="4">
        <f>Tabela13[[#This Row],[V21]]/Tabela13[[#This Row],[V9]]</f>
        <v>3.679015510856129E-2</v>
      </c>
      <c r="BJ26" s="4">
        <f>Tabela13[[#This Row],[V22]]/Tabela13[[#This Row],[V10]]</f>
        <v>1.6138389461774603</v>
      </c>
      <c r="BK26" s="4">
        <f>Tabela13[[#This Row],[V23]]/Tabela13[[#This Row],[V11]]</f>
        <v>0.77138921583986997</v>
      </c>
      <c r="BL26" s="4">
        <f>Tabela13[[#This Row],[V24]]/Tabela13[[#This Row],[V12]]</f>
        <v>3.679015510856129E-2</v>
      </c>
      <c r="BM26" s="4">
        <f>Tabela13[[#This Row],[V25]]/Tabela13[[#This Row],[V13]]</f>
        <v>0.86052472881756026</v>
      </c>
      <c r="BN26" s="4">
        <f>Tabela13[[#This Row],[V26]]/Tabela13[[#This Row],[V14]]</f>
        <v>0.13341637380878252</v>
      </c>
      <c r="BO26" s="4">
        <f>Tabela13[[#This Row],[V27]]/Tabela13[[#This Row],[V15]]</f>
        <v>0.83698353691468896</v>
      </c>
      <c r="BP26" s="4">
        <f>Tabela13[[#This Row],[V28]]/Tabela13[[#This Row],[V16]]</f>
        <v>0.86052472881756026</v>
      </c>
      <c r="BQ26" s="4">
        <f>Tabela13[[#This Row],[V1]]-Tabela13[[#This Row],[V2]]</f>
        <v>-0.46408045977011492</v>
      </c>
      <c r="BR26" s="4">
        <f>Tabela13[[#This Row],[V1]]-Tabela13[[#This Row],[V3]]</f>
        <v>-0.5</v>
      </c>
      <c r="BS26" s="4">
        <f>Tabela13[[#This Row],[V1]]-Tabela13[[#This Row],[V4]]</f>
        <v>3.5919540229885055E-2</v>
      </c>
      <c r="BT26" s="4">
        <f>Tabela13[[#This Row],[V2]]-Tabela13[[#This Row],[V1]]</f>
        <v>0.46408045977011492</v>
      </c>
      <c r="BU26" s="4">
        <f>Tabela13[[#This Row],[V2]]-Tabela13[[#This Row],[V3]]</f>
        <v>-3.5919540229885083E-2</v>
      </c>
      <c r="BV26" s="4">
        <f>Tabela13[[#This Row],[V2]]-Tabela13[[#This Row],[V4]]</f>
        <v>0.5</v>
      </c>
      <c r="BW26" s="4">
        <f>AVERAGE(Tabela13[[#This Row],[V41]],Tabela13[[#This Row],[V42]])</f>
        <v>-0.48204022988505746</v>
      </c>
      <c r="BX26" s="4">
        <f>AVERAGE(Tabela13[[#This Row],[V41]],Tabela13[[#This Row],[V43]])</f>
        <v>-0.21408045977011492</v>
      </c>
      <c r="BY26" s="4">
        <f>AVERAGE(Tabela13[[#This Row],[V41]],Tabela13[[#This Row],[V44]])</f>
        <v>0</v>
      </c>
      <c r="BZ26" s="4">
        <f>AVERAGE(Tabela13[[#This Row],[V41]],Tabela13[[#This Row],[V45]])</f>
        <v>-0.25</v>
      </c>
      <c r="CA26" s="4">
        <f>AVERAGE(Tabela13[[#This Row],[V41]],Tabela13[[#This Row],[V46]])</f>
        <v>1.7959770114942541E-2</v>
      </c>
      <c r="CB26" s="4">
        <f>AVERAGE(Tabela13[[#This Row],[V42]],Tabela13[[#This Row],[V41]])</f>
        <v>-0.48204022988505746</v>
      </c>
      <c r="CC26" s="4">
        <f>AVERAGE(Tabela13[[#This Row],[V42]],Tabela13[[#This Row],[V43]])</f>
        <v>-0.23204022988505746</v>
      </c>
      <c r="CD26" s="4">
        <f>AVERAGE(Tabela13[[#This Row],[V42]],Tabela13[[#This Row],[V44]])</f>
        <v>-1.7959770114942541E-2</v>
      </c>
      <c r="CE26" s="4">
        <f>AVERAGE(Tabela13[[#This Row],[V42]],Tabela13[[#This Row],[V45]])</f>
        <v>-0.26795977011494254</v>
      </c>
      <c r="CF26" s="4">
        <f>AVERAGE(Tabela13[[#This Row],[V42]],Tabela13[[#This Row],[V46]])</f>
        <v>0</v>
      </c>
      <c r="CG26" s="4">
        <f>AVERAGE(Tabela13[[#This Row],[V43]],Tabela13[[#This Row],[V41]])</f>
        <v>-0.21408045977011492</v>
      </c>
      <c r="CH26" s="4">
        <f>AVERAGE(Tabela13[[#This Row],[V43]],Tabela13[[#This Row],[V42]])</f>
        <v>-0.23204022988505746</v>
      </c>
      <c r="CI26" s="4">
        <f>AVERAGE(Tabela13[[#This Row],[V43]],Tabela13[[#This Row],[V44]])</f>
        <v>0.25</v>
      </c>
      <c r="CJ26" s="4">
        <f>AVERAGE(Tabela13[[#This Row],[V43]],Tabela13[[#This Row],[V45]])</f>
        <v>0</v>
      </c>
      <c r="CK26" s="4">
        <f>AVERAGE(Tabela13[[#This Row],[V43]],Tabela13[[#This Row],[V46]])</f>
        <v>0.26795977011494254</v>
      </c>
      <c r="CL26" s="4">
        <f>AVERAGE(Tabela13[[#This Row],[V44]],Tabela13[[#This Row],[V41]])</f>
        <v>0</v>
      </c>
      <c r="CM26" s="4">
        <f>AVERAGE(Tabela13[[#This Row],[V44]],Tabela13[[#This Row],[V42]])</f>
        <v>-1.7959770114942541E-2</v>
      </c>
      <c r="CN26" s="4">
        <f>AVERAGE(Tabela13[[#This Row],[V44]],Tabela13[[#This Row],[V43]])</f>
        <v>0.25</v>
      </c>
      <c r="CO26" s="4">
        <f>AVERAGE(Tabela13[[#This Row],[V44]],Tabela13[[#This Row],[V45]])</f>
        <v>0.21408045977011492</v>
      </c>
      <c r="CP26" s="4">
        <f>AVERAGE(Tabela13[[#This Row],[V44]],Tabela13[[#This Row],[V46]])</f>
        <v>0.48204022988505746</v>
      </c>
      <c r="CQ26" s="4">
        <f>AVERAGE(Tabela13[[#This Row],[V45]],Tabela13[[#This Row],[V41]])</f>
        <v>-0.25</v>
      </c>
      <c r="CR26" s="4">
        <f>AVERAGE(Tabela13[[#This Row],[V45]],Tabela13[[#This Row],[V42]])</f>
        <v>-0.26795977011494254</v>
      </c>
      <c r="CS26" s="4">
        <f>AVERAGE(Tabela13[[#This Row],[V45]],Tabela13[[#This Row],[V43]])</f>
        <v>0</v>
      </c>
      <c r="CT26" s="4">
        <f>AVERAGE(Tabela13[[#This Row],[V45]],Tabela13[[#This Row],[V44]])</f>
        <v>0.21408045977011492</v>
      </c>
      <c r="CU26" s="4">
        <f>AVERAGE(Tabela13[[#This Row],[V45]],Tabela13[[#This Row],[V46]])</f>
        <v>0.23204022988505746</v>
      </c>
      <c r="CV26" s="4">
        <f>AVERAGE(Tabela13[[#This Row],[V46]],Tabela13[[#This Row],[V41]])</f>
        <v>1.7959770114942541E-2</v>
      </c>
      <c r="CW26" s="4">
        <f>AVERAGE(Tabela13[[#This Row],[V46]],Tabela13[[#This Row],[V42]])</f>
        <v>0</v>
      </c>
      <c r="CX26" s="4">
        <f>AVERAGE(Tabela13[[#This Row],[V46]],Tabela13[[#This Row],[V43]])</f>
        <v>0.26795977011494254</v>
      </c>
      <c r="CY26" s="4">
        <f>AVERAGE(Tabela13[[#This Row],[V46]],Tabela13[[#This Row],[V44]])</f>
        <v>0.48204022988505746</v>
      </c>
      <c r="CZ26" s="4">
        <f>AVERAGE(Tabela13[[#This Row],[V46]],Tabela13[[#This Row],[V45]])</f>
        <v>0.23204022988505746</v>
      </c>
      <c r="DA26" s="3">
        <f>_xlfn.STDEV.S(Tabela13[[#This Row],[V41]],Tabela13[[#This Row],[V42]])</f>
        <v>2.539895047365474E-2</v>
      </c>
      <c r="DB26" s="3">
        <f>_xlfn.STDEV.S(Tabela13[[#This Row],[V41]],Tabela13[[#This Row],[V43]])</f>
        <v>0.35355339059327379</v>
      </c>
      <c r="DC26" s="3">
        <f>_xlfn.STDEV.S(Tabela13[[#This Row],[V41]],Tabela13[[#This Row],[V44]])</f>
        <v>0.65630888023923806</v>
      </c>
      <c r="DD26" s="3">
        <f>_xlfn.STDEV.S(Tabela13[[#This Row],[V41]],Tabela13[[#This Row],[V45]])</f>
        <v>0.30275548964596427</v>
      </c>
      <c r="DE26" s="3">
        <f>_xlfn.STDEV.S(Tabela13[[#This Row],[V41]],Tabela13[[#This Row],[V46]])</f>
        <v>0.68170783071289276</v>
      </c>
      <c r="DF26" s="3">
        <f>_xlfn.STDEV.S(Tabela13[[#This Row],[V42]],Tabela13[[#This Row],[V41]])</f>
        <v>2.539895047365474E-2</v>
      </c>
      <c r="DG26" s="3">
        <f>_xlfn.STDEV.S(Tabela13[[#This Row],[V42]],Tabela13[[#This Row],[V43]])</f>
        <v>0.37895234106692849</v>
      </c>
      <c r="DH26" s="3">
        <f>_xlfn.STDEV.S(Tabela13[[#This Row],[V42]],Tabela13[[#This Row],[V44]])</f>
        <v>0.68170783071289276</v>
      </c>
      <c r="DI26" s="3">
        <f>_xlfn.STDEV.S(Tabela13[[#This Row],[V42]],Tabela13[[#This Row],[V45]])</f>
        <v>0.32815444011961903</v>
      </c>
      <c r="DJ26" s="3">
        <f>_xlfn.STDEV.S(Tabela13[[#This Row],[V42]],Tabela13[[#This Row],[V46]])</f>
        <v>0.70710678118654757</v>
      </c>
      <c r="DK26" s="3">
        <f>_xlfn.STDEV.S(Tabela13[[#This Row],[V43]],Tabela13[[#This Row],[V41]])</f>
        <v>0.35355339059327379</v>
      </c>
      <c r="DL26" s="3">
        <f>_xlfn.STDEV.S(Tabela13[[#This Row],[V43]],Tabela13[[#This Row],[V42]])</f>
        <v>0.37895234106692849</v>
      </c>
      <c r="DM26" s="3">
        <f>_xlfn.STDEV.S(Tabela13[[#This Row],[V43]],Tabela13[[#This Row],[V44]])</f>
        <v>0.30275548964596427</v>
      </c>
      <c r="DN26" s="3">
        <f>_xlfn.STDEV.S(Tabela13[[#This Row],[V43]],Tabela13[[#This Row],[V45]])</f>
        <v>5.079790094730946E-2</v>
      </c>
      <c r="DO26" s="3">
        <f>_xlfn.STDEV.S(Tabela13[[#This Row],[V43]],Tabela13[[#This Row],[V46]])</f>
        <v>0.32815444011961903</v>
      </c>
      <c r="DP26" s="3">
        <f>_xlfn.STDEV.S(Tabela13[[#This Row],[V44]],Tabela13[[#This Row],[V41]])</f>
        <v>0.65630888023923806</v>
      </c>
      <c r="DQ26" s="3">
        <f>_xlfn.STDEV.S(Tabela13[[#This Row],[V44]],Tabela13[[#This Row],[V42]])</f>
        <v>0.68170783071289276</v>
      </c>
      <c r="DR26" s="3">
        <f>_xlfn.STDEV.S(Tabela13[[#This Row],[V44]],Tabela13[[#This Row],[V43]])</f>
        <v>0.30275548964596427</v>
      </c>
      <c r="DS26" s="3">
        <f>_xlfn.STDEV.S(Tabela13[[#This Row],[V44]],Tabela13[[#This Row],[V45]])</f>
        <v>0.35355339059327379</v>
      </c>
      <c r="DT26" s="3">
        <f>_xlfn.STDEV.S(Tabela13[[#This Row],[V44]],Tabela13[[#This Row],[V46]])</f>
        <v>2.539895047365474E-2</v>
      </c>
      <c r="DU26" s="3">
        <f>_xlfn.STDEV.S(Tabela13[[#This Row],[V45]],Tabela13[[#This Row],[V41]])</f>
        <v>0.30275548964596427</v>
      </c>
      <c r="DV26" s="3">
        <f>_xlfn.STDEV.S(Tabela13[[#This Row],[V45]],Tabela13[[#This Row],[V42]])</f>
        <v>0.32815444011961903</v>
      </c>
      <c r="DW26" s="3">
        <f>_xlfn.STDEV.S(Tabela13[[#This Row],[V45]],Tabela13[[#This Row],[V43]])</f>
        <v>5.079790094730946E-2</v>
      </c>
      <c r="DX26" s="3">
        <f>_xlfn.STDEV.S(Tabela13[[#This Row],[V45]],Tabela13[[#This Row],[V44]])</f>
        <v>0.35355339059327379</v>
      </c>
      <c r="DY26" s="3">
        <f>_xlfn.STDEV.S(Tabela13[[#This Row],[V45]],Tabela13[[#This Row],[V46]])</f>
        <v>0.37895234106692849</v>
      </c>
      <c r="DZ26" s="3">
        <f>_xlfn.STDEV.S(Tabela13[[#This Row],[V46]],Tabela13[[#This Row],[V41]])</f>
        <v>0.68170783071289276</v>
      </c>
      <c r="EA26" s="3">
        <f>_xlfn.STDEV.S(Tabela13[[#This Row],[V46]],Tabela13[[#This Row],[V42]])</f>
        <v>0.70710678118654757</v>
      </c>
      <c r="EB26" s="3">
        <f>_xlfn.STDEV.S(Tabela13[[#This Row],[V46]],Tabela13[[#This Row],[V43]])</f>
        <v>0.32815444011961903</v>
      </c>
      <c r="EC26" s="3">
        <f>_xlfn.STDEV.S(Tabela13[[#This Row],[V46]],Tabela13[[#This Row],[V44]])</f>
        <v>2.539895047365474E-2</v>
      </c>
      <c r="ED26" s="3">
        <f>_xlfn.STDEV.S(Tabela13[[#This Row],[V46]],Tabela13[[#This Row],[V45]])</f>
        <v>0.37895234106692849</v>
      </c>
      <c r="EE26" s="3">
        <f t="shared" si="19"/>
        <v>-5.2690520207641429E-2</v>
      </c>
      <c r="EF26" s="3">
        <f t="shared" si="20"/>
        <v>-1.6514977171336818</v>
      </c>
      <c r="EG26" s="3" t="str">
        <f t="shared" si="21"/>
        <v/>
      </c>
      <c r="EH26" s="3">
        <f t="shared" si="22"/>
        <v>-1.2110219585838571</v>
      </c>
      <c r="EI26" s="3">
        <f t="shared" si="23"/>
        <v>37.957492014093845</v>
      </c>
      <c r="EJ26" s="3">
        <f t="shared" si="24"/>
        <v>-5.2690520207641429E-2</v>
      </c>
      <c r="EK26" s="3">
        <f t="shared" si="25"/>
        <v>-1.6331320704803853</v>
      </c>
      <c r="EL26" s="3">
        <f t="shared" si="26"/>
        <v>-37.957492014093845</v>
      </c>
      <c r="EM26" s="3">
        <f t="shared" si="27"/>
        <v>-1.2246406987842082</v>
      </c>
      <c r="EN26" s="3" t="str">
        <f t="shared" si="28"/>
        <v/>
      </c>
      <c r="EO26" s="3">
        <f t="shared" si="29"/>
        <v>-1.6514977171336818</v>
      </c>
      <c r="EP26" s="3">
        <f t="shared" si="30"/>
        <v>-1.6331320704803853</v>
      </c>
      <c r="EQ26" s="3">
        <f t="shared" si="31"/>
        <v>1.2110219585838571</v>
      </c>
      <c r="ER26" s="3" t="str">
        <f t="shared" si="32"/>
        <v/>
      </c>
      <c r="ES26" s="3" t="str">
        <f t="shared" si="33"/>
        <v/>
      </c>
      <c r="ET26" s="3" t="str">
        <f t="shared" si="34"/>
        <v/>
      </c>
      <c r="EU26" s="3" t="str">
        <f t="shared" si="35"/>
        <v/>
      </c>
      <c r="EV26" s="3">
        <f t="shared" si="36"/>
        <v>1.2110219585838571</v>
      </c>
      <c r="EW26" s="3">
        <f t="shared" si="37"/>
        <v>1.6514977171336818</v>
      </c>
      <c r="EX26" s="3">
        <f t="shared" si="38"/>
        <v>5.2690520207641429E-2</v>
      </c>
      <c r="EY26" s="3">
        <f t="shared" si="39"/>
        <v>-1.2110219585838571</v>
      </c>
      <c r="EZ26" s="3">
        <f t="shared" si="40"/>
        <v>-1.2246406987842082</v>
      </c>
      <c r="FA26" s="3" t="str">
        <f t="shared" si="41"/>
        <v/>
      </c>
      <c r="FB26" s="3">
        <f t="shared" si="42"/>
        <v>1.6514977171336818</v>
      </c>
      <c r="FC26" s="3">
        <f t="shared" si="43"/>
        <v>1.6331320704803853</v>
      </c>
      <c r="FD26" s="3">
        <f t="shared" si="44"/>
        <v>37.957492014093845</v>
      </c>
      <c r="FE26" s="3" t="str">
        <f t="shared" si="45"/>
        <v/>
      </c>
      <c r="FF26" s="3">
        <f t="shared" si="46"/>
        <v>1.2246406987842082</v>
      </c>
      <c r="FG26" s="3">
        <f t="shared" si="47"/>
        <v>5.2690520207641429E-2</v>
      </c>
      <c r="FH26" s="3">
        <f t="shared" si="48"/>
        <v>1.6331320704803853</v>
      </c>
      <c r="FI26" s="4">
        <f t="shared" si="49"/>
        <v>0</v>
      </c>
      <c r="FJ26" s="4">
        <f t="shared" si="50"/>
        <v>0.41666666666666669</v>
      </c>
      <c r="FK26" s="4">
        <f t="shared" si="51"/>
        <v>1.4588957055214724</v>
      </c>
      <c r="FL26" s="4">
        <f t="shared" si="52"/>
        <v>1.2564417177914109</v>
      </c>
      <c r="FM26" s="4">
        <f>Tabela13[[#This Row],[V139]]-Tabela13[[#This Row],[V140]]</f>
        <v>0.20245398773006151</v>
      </c>
      <c r="FN26" s="4">
        <f>Tabela13[[#This Row],[V1]]-Tabela13[[#This Row],[V2]]/2</f>
        <v>-0.1278735632183908</v>
      </c>
      <c r="FO26" s="4">
        <f>Tabela13[[#This Row],[V1]]-Tabela13[[#This Row],[V3]]/2</f>
        <v>-0.14583333333333334</v>
      </c>
      <c r="FP26" s="4">
        <f>Tabela13[[#This Row],[V1]]-Tabela13[[#This Row],[V4]]/2</f>
        <v>0.1221264367816092</v>
      </c>
      <c r="FQ26" s="4">
        <f>Tabela13[[#This Row],[V2]]-Tabela13[[#This Row],[V1]]/2</f>
        <v>0.56824712643678166</v>
      </c>
      <c r="FR26" s="4">
        <f>Tabela13[[#This Row],[V2]]-Tabela13[[#This Row],[V3]]/2</f>
        <v>0.3182471264367816</v>
      </c>
      <c r="FS26" s="4">
        <f>Tabela13[[#This Row],[V2]]-Tabela13[[#This Row],[V4]]/2</f>
        <v>0.5862068965517242</v>
      </c>
      <c r="FT26" s="4">
        <f t="shared" si="53"/>
        <v>-0.12718334125627825</v>
      </c>
      <c r="FU26" s="4">
        <f t="shared" si="54"/>
        <v>-0.14481249823893905</v>
      </c>
      <c r="FV26" s="4">
        <f t="shared" si="55"/>
        <v>0.12152464654121782</v>
      </c>
      <c r="FW26" s="4">
        <f t="shared" si="56"/>
        <v>0.51674450746001432</v>
      </c>
      <c r="FX26" s="4">
        <f t="shared" si="57"/>
        <v>0.30811208421125319</v>
      </c>
      <c r="FY26" s="4">
        <f t="shared" si="58"/>
        <v>0.53021577277663001</v>
      </c>
      <c r="FZ26" s="4">
        <f t="shared" si="59"/>
        <v>-22.893001426130088</v>
      </c>
      <c r="GA26" s="4">
        <f t="shared" si="60"/>
        <v>-26.066249683009026</v>
      </c>
      <c r="GB26" s="4">
        <f t="shared" si="61"/>
        <v>21.874436377419208</v>
      </c>
      <c r="GC26" s="4">
        <f t="shared" si="62"/>
        <v>93.01401134280259</v>
      </c>
      <c r="GD26" s="4">
        <f t="shared" si="63"/>
        <v>55.460175158025571</v>
      </c>
      <c r="GE26" s="4">
        <f t="shared" si="64"/>
        <v>95.438839099793398</v>
      </c>
      <c r="GF26" s="4">
        <f>Tabela13[[#This Row],[V1]]-Tabela13[[#This Row],[V2]]/Tabela13[[#This Row],[V2]]</f>
        <v>-0.79166666666666663</v>
      </c>
      <c r="GG26" s="4">
        <f>Tabela13[[#This Row],[V1]]-Tabela13[[#This Row],[V3]]/Tabela13[[#This Row],[V3]]</f>
        <v>-0.79166666666666663</v>
      </c>
      <c r="GH26" s="4">
        <f>Tabela13[[#This Row],[V1]]-Tabela13[[#This Row],[V4]]/Tabela13[[#This Row],[V4]]</f>
        <v>-0.79166666666666663</v>
      </c>
      <c r="GI26" s="4">
        <f>Tabela13[[#This Row],[V2]]-Tabela13[[#This Row],[V1]]/Tabela13[[#This Row],[V1]]</f>
        <v>-0.32758620689655171</v>
      </c>
      <c r="GJ26" s="4">
        <f>Tabela13[[#This Row],[V2]]-Tabela13[[#This Row],[V3]]/Tabela13[[#This Row],[V3]]</f>
        <v>-0.32758620689655171</v>
      </c>
      <c r="GK26" s="4">
        <f>Tabela13[[#This Row],[V2]]-Tabela13[[#This Row],[V4]]/Tabela13[[#This Row],[V4]]</f>
        <v>-0.32758620689655171</v>
      </c>
      <c r="GL26" s="4">
        <f t="shared" si="65"/>
        <v>0.28941908101708747</v>
      </c>
      <c r="GM26" s="4">
        <f t="shared" si="66"/>
        <v>0.44037356321839083</v>
      </c>
      <c r="GN26" s="4">
        <f t="shared" si="67"/>
        <v>0.65721266031938941</v>
      </c>
      <c r="GO26" s="3">
        <f t="shared" si="68"/>
        <v>0</v>
      </c>
      <c r="GP26" s="3">
        <v>100</v>
      </c>
      <c r="GQ26" s="3">
        <f t="shared" si="69"/>
        <v>-1</v>
      </c>
      <c r="GR26" s="3">
        <f t="shared" si="70"/>
        <v>-100</v>
      </c>
      <c r="GS26" s="34">
        <f>COUNTIF($D$2:D25,Tabela13[[#This Row],[HomeTeam]])</f>
        <v>1</v>
      </c>
      <c r="GT26" s="34">
        <f>COUNTIF($E$2:E25,Tabela13[[#This Row],[AwayTeam]])</f>
        <v>1</v>
      </c>
      <c r="GU26" s="3">
        <f>IFERROR(AVERAGEIFS($AD$2:AD25,$D$2:D25,Tabela13[[#This Row],[HomeTeam]],$GS$2:GS25,"&gt;="&amp;Tabela13[[#This Row],[Contagem_H]]-5),"")</f>
        <v>0.65625</v>
      </c>
      <c r="GV26" s="3">
        <f>IFERROR(AVERAGEIFS($G$2:G25,$E$2:E25,Tabela13[[#This Row],[AwayTeam]],$GT$2:GT25,"&gt;="&amp;Tabela13[[#This Row],[Contagem_A]]-5),"")</f>
        <v>0</v>
      </c>
      <c r="GW26" s="3">
        <f>IFERROR(AVERAGEIFS($GQ$2:GQ25,$D$2:D25,Tabela13[[#This Row],[HomeTeam]],$GS$2:GS25,"&gt;="&amp;Tabela13[[#This Row],[Contagem_H]]-5),"")</f>
        <v>-1</v>
      </c>
    </row>
    <row r="27" spans="1:211" x14ac:dyDescent="0.25">
      <c r="A27" t="s">
        <v>127</v>
      </c>
      <c r="B27" t="s">
        <v>148</v>
      </c>
      <c r="C27" t="s">
        <v>134</v>
      </c>
      <c r="D27" t="s">
        <v>141</v>
      </c>
      <c r="E27" t="s">
        <v>133</v>
      </c>
      <c r="F27" s="3">
        <v>3</v>
      </c>
      <c r="G27" s="3">
        <v>2</v>
      </c>
      <c r="H27" s="3" t="str">
        <f t="shared" si="71"/>
        <v>H</v>
      </c>
      <c r="I27" s="3">
        <v>1.36</v>
      </c>
      <c r="J27" s="3">
        <v>5</v>
      </c>
      <c r="K27" s="3">
        <v>8</v>
      </c>
      <c r="L27" s="3">
        <v>1.57</v>
      </c>
      <c r="M27" s="3">
        <v>2.38</v>
      </c>
      <c r="N27" s="3">
        <f t="shared" si="0"/>
        <v>5</v>
      </c>
      <c r="O27" s="3">
        <f t="shared" si="1"/>
        <v>3</v>
      </c>
      <c r="P27" s="3">
        <f t="shared" si="2"/>
        <v>0</v>
      </c>
      <c r="Q27" s="3">
        <f t="shared" si="3"/>
        <v>6.0294117647058831E-2</v>
      </c>
      <c r="R27" s="3">
        <f t="shared" si="4"/>
        <v>5.7110742386126456E-2</v>
      </c>
      <c r="S27" s="3">
        <f t="shared" si="5"/>
        <v>1.4420000000000002</v>
      </c>
      <c r="T27" s="3">
        <f t="shared" si="6"/>
        <v>5.3014705882352944</v>
      </c>
      <c r="U27" s="3">
        <f t="shared" si="7"/>
        <v>8.4823529411764707</v>
      </c>
      <c r="V27" s="3">
        <f t="shared" si="8"/>
        <v>1.6646617647058823</v>
      </c>
      <c r="W27" s="3">
        <f t="shared" si="9"/>
        <v>2.5234999999999999</v>
      </c>
      <c r="X27" s="4">
        <f t="shared" si="10"/>
        <v>0.73529411764705876</v>
      </c>
      <c r="Y27" s="4">
        <f t="shared" si="11"/>
        <v>0.2</v>
      </c>
      <c r="Z27" s="4">
        <f t="shared" si="12"/>
        <v>0.125</v>
      </c>
      <c r="AA27" s="4">
        <f t="shared" si="13"/>
        <v>0.63694267515923564</v>
      </c>
      <c r="AB27" s="4">
        <f t="shared" si="14"/>
        <v>0.42016806722689076</v>
      </c>
      <c r="AC27" s="4">
        <f t="shared" si="15"/>
        <v>1.8676470588235294</v>
      </c>
      <c r="AD27" s="4">
        <f t="shared" si="16"/>
        <v>1.0625</v>
      </c>
      <c r="AE27" s="4">
        <f t="shared" si="17"/>
        <v>1.3676470588235294</v>
      </c>
      <c r="AF27" s="4">
        <f t="shared" si="18"/>
        <v>1.5625</v>
      </c>
      <c r="AG27" s="4">
        <f>IFERROR(AVERAGE(Tabela13[[#This Row],[V1]],Tabela13[[#This Row],[V2]]),"")</f>
        <v>1.4650735294117647</v>
      </c>
      <c r="AH27" s="4">
        <f>IFERROR(AVERAGE(Tabela13[[#This Row],[V1]],Tabela13[[#This Row],[V3]]),"")</f>
        <v>1.6176470588235294</v>
      </c>
      <c r="AI27" s="4">
        <f>IFERROR(AVERAGE(Tabela13[[#This Row],[V1]],Tabela13[[#This Row],[V4]]),"")</f>
        <v>1.7150735294117647</v>
      </c>
      <c r="AJ27" s="4">
        <f>IFERROR(AVERAGE(Tabela13[[#This Row],[V2]],Tabela13[[#This Row],[V1]]),"")</f>
        <v>1.4650735294117647</v>
      </c>
      <c r="AK27" s="4">
        <f>IFERROR(AVERAGE(Tabela13[[#This Row],[V2]],Tabela13[[#This Row],[V3]]),"")</f>
        <v>1.2150735294117647</v>
      </c>
      <c r="AL27" s="4">
        <f>IFERROR(AVERAGE(Tabela13[[#This Row],[V2]],Tabela13[[#This Row],[V4]]),"")</f>
        <v>1.3125</v>
      </c>
      <c r="AM27" s="4">
        <f>IFERROR(AVERAGE(Tabela13[[#This Row],[V3]],Tabela13[[#This Row],[V1]]),"")</f>
        <v>1.6176470588235294</v>
      </c>
      <c r="AN27" s="4">
        <f>IFERROR(AVERAGE(Tabela13[[#This Row],[V3]],Tabela13[[#This Row],[V2]]),"")</f>
        <v>1.2150735294117647</v>
      </c>
      <c r="AO27" s="4">
        <f>IFERROR(AVERAGE(Tabela13[[#This Row],[V3]],Tabela13[[#This Row],[V4]]),"")</f>
        <v>1.4650735294117647</v>
      </c>
      <c r="AP27" s="4">
        <f>IFERROR(AVERAGE(Tabela13[[#This Row],[V4]],Tabela13[[#This Row],[V1]]),"")</f>
        <v>1.7150735294117647</v>
      </c>
      <c r="AQ27" s="4">
        <f>IFERROR(AVERAGE(Tabela13[[#This Row],[V4]],Tabela13[[#This Row],[V2]]),"")</f>
        <v>1.3125</v>
      </c>
      <c r="AR27" s="4">
        <f>IFERROR(AVERAGE(Tabela13[[#This Row],[V4]],Tabela13[[#This Row],[V3]]),"")</f>
        <v>1.4650735294117647</v>
      </c>
      <c r="AS27" s="4">
        <f>_xlfn.STDEV.S(Tabela13[[#This Row],[V1]:[V2]])</f>
        <v>0.56932494514652154</v>
      </c>
      <c r="AT27" s="4">
        <f>_xlfn.STDEV.S(Tabela13[[#This Row],[V1]],Tabela13[[#This Row],[V3]])</f>
        <v>0.35355339059327251</v>
      </c>
      <c r="AU27" s="4">
        <f>_xlfn.STDEV.S(Tabela13[[#This Row],[V1]],Tabela13[[#This Row],[V4]])</f>
        <v>0.21577155455324798</v>
      </c>
      <c r="AV27" s="4">
        <f>_xlfn.STDEV.S(Tabela13[[#This Row],[V2]],Tabela13[[#This Row],[V1]])</f>
        <v>0.56932494514652154</v>
      </c>
      <c r="AW27" s="4">
        <f>_xlfn.STDEV.S(Tabela13[[#This Row],[V2]],Tabela13[[#This Row],[V3]])</f>
        <v>0.21577155455324804</v>
      </c>
      <c r="AX27" s="4">
        <f>_xlfn.STDEV.S(Tabela13[[#This Row],[V42]],Tabela13[[#This Row],[V44]])</f>
        <v>0.9228783357397955</v>
      </c>
      <c r="AY27" s="4">
        <f>_xlfn.STDEV.S(Tabela13[[#This Row],[V3]],Tabela13[[#This Row],[V1]])</f>
        <v>0.35355339059327251</v>
      </c>
      <c r="AZ27" s="4">
        <f>_xlfn.STDEV.S(Tabela13[[#This Row],[V3]],Tabela13[[#This Row],[V2]])</f>
        <v>0.21577155455324804</v>
      </c>
      <c r="BA27" s="4">
        <f>_xlfn.STDEV.S(Tabela13[[#This Row],[V3]],Tabela13[[#This Row],[V4]])</f>
        <v>0.13778183604002578</v>
      </c>
      <c r="BB27" s="4">
        <f>_xlfn.STDEV.S(Tabela13[[#This Row],[V4]],Tabela13[[#This Row],[V1]])</f>
        <v>0.21577155455324798</v>
      </c>
      <c r="BC27" s="4">
        <f>_xlfn.STDEV.S(Tabela13[[#This Row],[V4]],Tabela13[[#This Row],[V2]])</f>
        <v>0.35355339059327379</v>
      </c>
      <c r="BD27" s="4">
        <f>_xlfn.STDEV.S(Tabela13[[#This Row],[V4]],Tabela13[[#This Row],[V3]])</f>
        <v>0.13778183604002578</v>
      </c>
      <c r="BE27" s="4">
        <f>Tabela13[[#This Row],[V17]]/Tabela13[[#This Row],[V5]]</f>
        <v>0.38859820597202976</v>
      </c>
      <c r="BF27" s="4">
        <f>Tabela13[[#This Row],[V18]]/Tabela13[[#This Row],[V6]]</f>
        <v>0.21856027782129572</v>
      </c>
      <c r="BG27" s="4">
        <f>Tabela13[[#This Row],[V19]]/Tabela13[[#This Row],[V7]]</f>
        <v>0.12580892355516282</v>
      </c>
      <c r="BH27" s="4">
        <f>Tabela13[[#This Row],[V20]]/Tabela13[[#This Row],[V8]]</f>
        <v>0.38859820597202976</v>
      </c>
      <c r="BI27" s="4">
        <f>Tabela13[[#This Row],[V21]]/Tabela13[[#This Row],[V9]]</f>
        <v>0.17757901010131155</v>
      </c>
      <c r="BJ27" s="4">
        <f>Tabela13[[#This Row],[V22]]/Tabela13[[#This Row],[V10]]</f>
        <v>0.70314539865889181</v>
      </c>
      <c r="BK27" s="4">
        <f>Tabela13[[#This Row],[V23]]/Tabela13[[#This Row],[V11]]</f>
        <v>0.21856027782129572</v>
      </c>
      <c r="BL27" s="4">
        <f>Tabela13[[#This Row],[V24]]/Tabela13[[#This Row],[V12]]</f>
        <v>0.17757901010131155</v>
      </c>
      <c r="BM27" s="4">
        <f>Tabela13[[#This Row],[V25]]/Tabela13[[#This Row],[V13]]</f>
        <v>9.4044314687294892E-2</v>
      </c>
      <c r="BN27" s="4">
        <f>Tabela13[[#This Row],[V26]]/Tabela13[[#This Row],[V14]]</f>
        <v>0.12580892355516282</v>
      </c>
      <c r="BO27" s="4">
        <f>Tabela13[[#This Row],[V27]]/Tabela13[[#This Row],[V15]]</f>
        <v>0.26937401188058957</v>
      </c>
      <c r="BP27" s="4">
        <f>Tabela13[[#This Row],[V28]]/Tabela13[[#This Row],[V16]]</f>
        <v>9.4044314687294892E-2</v>
      </c>
      <c r="BQ27" s="4">
        <f>Tabela13[[#This Row],[V1]]-Tabela13[[#This Row],[V2]]</f>
        <v>0.80514705882352944</v>
      </c>
      <c r="BR27" s="4">
        <f>Tabela13[[#This Row],[V1]]-Tabela13[[#This Row],[V3]]</f>
        <v>0.5</v>
      </c>
      <c r="BS27" s="4">
        <f>Tabela13[[#This Row],[V1]]-Tabela13[[#This Row],[V4]]</f>
        <v>0.30514705882352944</v>
      </c>
      <c r="BT27" s="4">
        <f>Tabela13[[#This Row],[V2]]-Tabela13[[#This Row],[V1]]</f>
        <v>-0.80514705882352944</v>
      </c>
      <c r="BU27" s="4">
        <f>Tabela13[[#This Row],[V2]]-Tabela13[[#This Row],[V3]]</f>
        <v>-0.30514705882352944</v>
      </c>
      <c r="BV27" s="4">
        <f>Tabela13[[#This Row],[V2]]-Tabela13[[#This Row],[V4]]</f>
        <v>-0.5</v>
      </c>
      <c r="BW27" s="4">
        <f>AVERAGE(Tabela13[[#This Row],[V41]],Tabela13[[#This Row],[V42]])</f>
        <v>0.65257352941176472</v>
      </c>
      <c r="BX27" s="4">
        <f>AVERAGE(Tabela13[[#This Row],[V41]],Tabela13[[#This Row],[V43]])</f>
        <v>0.55514705882352944</v>
      </c>
      <c r="BY27" s="4">
        <f>AVERAGE(Tabela13[[#This Row],[V41]],Tabela13[[#This Row],[V44]])</f>
        <v>0</v>
      </c>
      <c r="BZ27" s="4">
        <f>AVERAGE(Tabela13[[#This Row],[V41]],Tabela13[[#This Row],[V45]])</f>
        <v>0.25</v>
      </c>
      <c r="CA27" s="4">
        <f>AVERAGE(Tabela13[[#This Row],[V41]],Tabela13[[#This Row],[V46]])</f>
        <v>0.15257352941176472</v>
      </c>
      <c r="CB27" s="4">
        <f>AVERAGE(Tabela13[[#This Row],[V42]],Tabela13[[#This Row],[V41]])</f>
        <v>0.65257352941176472</v>
      </c>
      <c r="CC27" s="4">
        <f>AVERAGE(Tabela13[[#This Row],[V42]],Tabela13[[#This Row],[V43]])</f>
        <v>0.40257352941176472</v>
      </c>
      <c r="CD27" s="4">
        <f>AVERAGE(Tabela13[[#This Row],[V42]],Tabela13[[#This Row],[V44]])</f>
        <v>-0.15257352941176472</v>
      </c>
      <c r="CE27" s="4">
        <f>AVERAGE(Tabela13[[#This Row],[V42]],Tabela13[[#This Row],[V45]])</f>
        <v>9.7426470588235281E-2</v>
      </c>
      <c r="CF27" s="4">
        <f>AVERAGE(Tabela13[[#This Row],[V42]],Tabela13[[#This Row],[V46]])</f>
        <v>0</v>
      </c>
      <c r="CG27" s="4">
        <f>AVERAGE(Tabela13[[#This Row],[V43]],Tabela13[[#This Row],[V41]])</f>
        <v>0.55514705882352944</v>
      </c>
      <c r="CH27" s="4">
        <f>AVERAGE(Tabela13[[#This Row],[V43]],Tabela13[[#This Row],[V42]])</f>
        <v>0.40257352941176472</v>
      </c>
      <c r="CI27" s="4">
        <f>AVERAGE(Tabela13[[#This Row],[V43]],Tabela13[[#This Row],[V44]])</f>
        <v>-0.25</v>
      </c>
      <c r="CJ27" s="4">
        <f>AVERAGE(Tabela13[[#This Row],[V43]],Tabela13[[#This Row],[V45]])</f>
        <v>0</v>
      </c>
      <c r="CK27" s="4">
        <f>AVERAGE(Tabela13[[#This Row],[V43]],Tabela13[[#This Row],[V46]])</f>
        <v>-9.7426470588235281E-2</v>
      </c>
      <c r="CL27" s="4">
        <f>AVERAGE(Tabela13[[#This Row],[V44]],Tabela13[[#This Row],[V41]])</f>
        <v>0</v>
      </c>
      <c r="CM27" s="4">
        <f>AVERAGE(Tabela13[[#This Row],[V44]],Tabela13[[#This Row],[V42]])</f>
        <v>-0.15257352941176472</v>
      </c>
      <c r="CN27" s="4">
        <f>AVERAGE(Tabela13[[#This Row],[V44]],Tabela13[[#This Row],[V43]])</f>
        <v>-0.25</v>
      </c>
      <c r="CO27" s="4">
        <f>AVERAGE(Tabela13[[#This Row],[V44]],Tabela13[[#This Row],[V45]])</f>
        <v>-0.55514705882352944</v>
      </c>
      <c r="CP27" s="4">
        <f>AVERAGE(Tabela13[[#This Row],[V44]],Tabela13[[#This Row],[V46]])</f>
        <v>-0.65257352941176472</v>
      </c>
      <c r="CQ27" s="4">
        <f>AVERAGE(Tabela13[[#This Row],[V45]],Tabela13[[#This Row],[V41]])</f>
        <v>0.25</v>
      </c>
      <c r="CR27" s="4">
        <f>AVERAGE(Tabela13[[#This Row],[V45]],Tabela13[[#This Row],[V42]])</f>
        <v>9.7426470588235281E-2</v>
      </c>
      <c r="CS27" s="4">
        <f>AVERAGE(Tabela13[[#This Row],[V45]],Tabela13[[#This Row],[V43]])</f>
        <v>0</v>
      </c>
      <c r="CT27" s="4">
        <f>AVERAGE(Tabela13[[#This Row],[V45]],Tabela13[[#This Row],[V44]])</f>
        <v>-0.55514705882352944</v>
      </c>
      <c r="CU27" s="4">
        <f>AVERAGE(Tabela13[[#This Row],[V45]],Tabela13[[#This Row],[V46]])</f>
        <v>-0.40257352941176472</v>
      </c>
      <c r="CV27" s="4">
        <f>AVERAGE(Tabela13[[#This Row],[V46]],Tabela13[[#This Row],[V41]])</f>
        <v>0.15257352941176472</v>
      </c>
      <c r="CW27" s="4">
        <f>AVERAGE(Tabela13[[#This Row],[V46]],Tabela13[[#This Row],[V42]])</f>
        <v>0</v>
      </c>
      <c r="CX27" s="4">
        <f>AVERAGE(Tabela13[[#This Row],[V46]],Tabela13[[#This Row],[V43]])</f>
        <v>-9.7426470588235281E-2</v>
      </c>
      <c r="CY27" s="4">
        <f>AVERAGE(Tabela13[[#This Row],[V46]],Tabela13[[#This Row],[V44]])</f>
        <v>-0.65257352941176472</v>
      </c>
      <c r="CZ27" s="4">
        <f>AVERAGE(Tabela13[[#This Row],[V46]],Tabela13[[#This Row],[V45]])</f>
        <v>-0.40257352941176472</v>
      </c>
      <c r="DA27" s="3">
        <f>_xlfn.STDEV.S(Tabela13[[#This Row],[V41]],Tabela13[[#This Row],[V42]])</f>
        <v>0.21577155455324804</v>
      </c>
      <c r="DB27" s="3">
        <f>_xlfn.STDEV.S(Tabela13[[#This Row],[V41]],Tabela13[[#This Row],[V43]])</f>
        <v>0.3535533905932739</v>
      </c>
      <c r="DC27" s="3">
        <f>_xlfn.STDEV.S(Tabela13[[#This Row],[V41]],Tabela13[[#This Row],[V44]])</f>
        <v>1.1386498902930435</v>
      </c>
      <c r="DD27" s="3">
        <f>_xlfn.STDEV.S(Tabela13[[#This Row],[V41]],Tabela13[[#This Row],[V45]])</f>
        <v>0.7850964996997698</v>
      </c>
      <c r="DE27" s="3">
        <f>_xlfn.STDEV.S(Tabela13[[#This Row],[V41]],Tabela13[[#This Row],[V46]])</f>
        <v>0.9228783357397955</v>
      </c>
      <c r="DF27" s="3">
        <f>_xlfn.STDEV.S(Tabela13[[#This Row],[V42]],Tabela13[[#This Row],[V41]])</f>
        <v>0.21577155455324804</v>
      </c>
      <c r="DG27" s="3">
        <f>_xlfn.STDEV.S(Tabela13[[#This Row],[V42]],Tabela13[[#This Row],[V43]])</f>
        <v>0.13778183604002567</v>
      </c>
      <c r="DH27" s="3">
        <f>_xlfn.STDEV.S(Tabela13[[#This Row],[V42]],Tabela13[[#This Row],[V44]])</f>
        <v>0.9228783357397955</v>
      </c>
      <c r="DI27" s="3">
        <f>_xlfn.STDEV.S(Tabela13[[#This Row],[V42]],Tabela13[[#This Row],[V45]])</f>
        <v>0.56932494514652165</v>
      </c>
      <c r="DJ27" s="3">
        <f>_xlfn.STDEV.S(Tabela13[[#This Row],[V42]],Tabela13[[#This Row],[V46]])</f>
        <v>0.70710678118654757</v>
      </c>
      <c r="DK27" s="3">
        <f>_xlfn.STDEV.S(Tabela13[[#This Row],[V43]],Tabela13[[#This Row],[V41]])</f>
        <v>0.3535533905932739</v>
      </c>
      <c r="DL27" s="3">
        <f>_xlfn.STDEV.S(Tabela13[[#This Row],[V43]],Tabela13[[#This Row],[V42]])</f>
        <v>0.13778183604002567</v>
      </c>
      <c r="DM27" s="3">
        <f>_xlfn.STDEV.S(Tabela13[[#This Row],[V43]],Tabela13[[#This Row],[V44]])</f>
        <v>0.7850964996997698</v>
      </c>
      <c r="DN27" s="3">
        <f>_xlfn.STDEV.S(Tabela13[[#This Row],[V43]],Tabela13[[#This Row],[V45]])</f>
        <v>0.43154310910649596</v>
      </c>
      <c r="DO27" s="3">
        <f>_xlfn.STDEV.S(Tabela13[[#This Row],[V43]],Tabela13[[#This Row],[V46]])</f>
        <v>0.56932494514652165</v>
      </c>
      <c r="DP27" s="3">
        <f>_xlfn.STDEV.S(Tabela13[[#This Row],[V44]],Tabela13[[#This Row],[V41]])</f>
        <v>1.1386498902930435</v>
      </c>
      <c r="DQ27" s="3">
        <f>_xlfn.STDEV.S(Tabela13[[#This Row],[V44]],Tabela13[[#This Row],[V42]])</f>
        <v>0.9228783357397955</v>
      </c>
      <c r="DR27" s="3">
        <f>_xlfn.STDEV.S(Tabela13[[#This Row],[V44]],Tabela13[[#This Row],[V43]])</f>
        <v>0.7850964996997698</v>
      </c>
      <c r="DS27" s="3">
        <f>_xlfn.STDEV.S(Tabela13[[#This Row],[V44]],Tabela13[[#This Row],[V45]])</f>
        <v>0.3535533905932739</v>
      </c>
      <c r="DT27" s="3">
        <f>_xlfn.STDEV.S(Tabela13[[#This Row],[V44]],Tabela13[[#This Row],[V46]])</f>
        <v>0.21577155455324804</v>
      </c>
      <c r="DU27" s="3">
        <f>_xlfn.STDEV.S(Tabela13[[#This Row],[V45]],Tabela13[[#This Row],[V41]])</f>
        <v>0.7850964996997698</v>
      </c>
      <c r="DV27" s="3">
        <f>_xlfn.STDEV.S(Tabela13[[#This Row],[V45]],Tabela13[[#This Row],[V42]])</f>
        <v>0.56932494514652165</v>
      </c>
      <c r="DW27" s="3">
        <f>_xlfn.STDEV.S(Tabela13[[#This Row],[V45]],Tabela13[[#This Row],[V43]])</f>
        <v>0.43154310910649596</v>
      </c>
      <c r="DX27" s="3">
        <f>_xlfn.STDEV.S(Tabela13[[#This Row],[V45]],Tabela13[[#This Row],[V44]])</f>
        <v>0.3535533905932739</v>
      </c>
      <c r="DY27" s="3">
        <f>_xlfn.STDEV.S(Tabela13[[#This Row],[V45]],Tabela13[[#This Row],[V46]])</f>
        <v>0.13778183604002567</v>
      </c>
      <c r="DZ27" s="3">
        <f>_xlfn.STDEV.S(Tabela13[[#This Row],[V46]],Tabela13[[#This Row],[V41]])</f>
        <v>0.9228783357397955</v>
      </c>
      <c r="EA27" s="3">
        <f>_xlfn.STDEV.S(Tabela13[[#This Row],[V46]],Tabela13[[#This Row],[V42]])</f>
        <v>0.70710678118654757</v>
      </c>
      <c r="EB27" s="3">
        <f>_xlfn.STDEV.S(Tabela13[[#This Row],[V46]],Tabela13[[#This Row],[V43]])</f>
        <v>0.56932494514652165</v>
      </c>
      <c r="EC27" s="3">
        <f>_xlfn.STDEV.S(Tabela13[[#This Row],[V46]],Tabela13[[#This Row],[V44]])</f>
        <v>0.21577155455324804</v>
      </c>
      <c r="ED27" s="3">
        <f>_xlfn.STDEV.S(Tabela13[[#This Row],[V46]],Tabela13[[#This Row],[V45]])</f>
        <v>0.13778183604002567</v>
      </c>
      <c r="EE27" s="3">
        <f t="shared" si="19"/>
        <v>0.33064711458300544</v>
      </c>
      <c r="EF27" s="3">
        <f t="shared" si="20"/>
        <v>0.63686438570444037</v>
      </c>
      <c r="EG27" s="3" t="str">
        <f t="shared" si="21"/>
        <v/>
      </c>
      <c r="EH27" s="3">
        <f t="shared" si="22"/>
        <v>3.1403859987990792</v>
      </c>
      <c r="EI27" s="3">
        <f t="shared" si="23"/>
        <v>6.0487447547282978</v>
      </c>
      <c r="EJ27" s="3">
        <f t="shared" si="24"/>
        <v>0.33064711458300544</v>
      </c>
      <c r="EK27" s="3">
        <f t="shared" si="25"/>
        <v>0.34225259728663909</v>
      </c>
      <c r="EL27" s="3">
        <f t="shared" si="26"/>
        <v>-6.0487447547282978</v>
      </c>
      <c r="EM27" s="3">
        <f t="shared" si="27"/>
        <v>5.8436371728246757</v>
      </c>
      <c r="EN27" s="3" t="str">
        <f t="shared" si="28"/>
        <v/>
      </c>
      <c r="EO27" s="3">
        <f t="shared" si="29"/>
        <v>0.63686438570444037</v>
      </c>
      <c r="EP27" s="3">
        <f t="shared" si="30"/>
        <v>0.34225259728663909</v>
      </c>
      <c r="EQ27" s="3">
        <f t="shared" si="31"/>
        <v>-3.1403859987990792</v>
      </c>
      <c r="ER27" s="3" t="str">
        <f t="shared" si="32"/>
        <v/>
      </c>
      <c r="ES27" s="3" t="str">
        <f t="shared" si="33"/>
        <v/>
      </c>
      <c r="ET27" s="3" t="str">
        <f t="shared" si="34"/>
        <v/>
      </c>
      <c r="EU27" s="3" t="str">
        <f t="shared" si="35"/>
        <v/>
      </c>
      <c r="EV27" s="3">
        <f t="shared" si="36"/>
        <v>-3.1403859987990792</v>
      </c>
      <c r="EW27" s="3">
        <f t="shared" si="37"/>
        <v>-0.63686438570444037</v>
      </c>
      <c r="EX27" s="3">
        <f t="shared" si="38"/>
        <v>-0.33064711458300544</v>
      </c>
      <c r="EY27" s="3">
        <f t="shared" si="39"/>
        <v>3.1403859987990792</v>
      </c>
      <c r="EZ27" s="3">
        <f t="shared" si="40"/>
        <v>5.8436371728246757</v>
      </c>
      <c r="FA27" s="3" t="str">
        <f t="shared" si="41"/>
        <v/>
      </c>
      <c r="FB27" s="3">
        <f t="shared" si="42"/>
        <v>-0.63686438570444037</v>
      </c>
      <c r="FC27" s="3">
        <f t="shared" si="43"/>
        <v>-0.34225259728663909</v>
      </c>
      <c r="FD27" s="3">
        <f t="shared" si="44"/>
        <v>6.0487447547282978</v>
      </c>
      <c r="FE27" s="3" t="str">
        <f t="shared" si="45"/>
        <v/>
      </c>
      <c r="FF27" s="3">
        <f t="shared" si="46"/>
        <v>-5.8436371728246757</v>
      </c>
      <c r="FG27" s="3">
        <f t="shared" si="47"/>
        <v>-0.33064711458300544</v>
      </c>
      <c r="FH27" s="3">
        <f t="shared" si="48"/>
        <v>-0.34225259728663909</v>
      </c>
      <c r="FI27" s="4">
        <f t="shared" si="49"/>
        <v>0.375</v>
      </c>
      <c r="FJ27" s="4">
        <f t="shared" si="50"/>
        <v>1.4705882352941175</v>
      </c>
      <c r="FK27" s="4">
        <f t="shared" si="51"/>
        <v>2.2690707350901524</v>
      </c>
      <c r="FL27" s="4">
        <f t="shared" si="52"/>
        <v>0.5423023578363384</v>
      </c>
      <c r="FM27" s="4">
        <f>Tabela13[[#This Row],[V139]]-Tabela13[[#This Row],[V140]]</f>
        <v>1.726768377253814</v>
      </c>
      <c r="FN27" s="4">
        <f>Tabela13[[#This Row],[V1]]-Tabela13[[#This Row],[V2]]/2</f>
        <v>1.3363970588235294</v>
      </c>
      <c r="FO27" s="4">
        <f>Tabela13[[#This Row],[V1]]-Tabela13[[#This Row],[V3]]/2</f>
        <v>1.1838235294117647</v>
      </c>
      <c r="FP27" s="4">
        <f>Tabela13[[#This Row],[V1]]-Tabela13[[#This Row],[V4]]/2</f>
        <v>1.0863970588235294</v>
      </c>
      <c r="FQ27" s="4">
        <f>Tabela13[[#This Row],[V2]]-Tabela13[[#This Row],[V1]]/2</f>
        <v>0.12867647058823528</v>
      </c>
      <c r="FR27" s="4">
        <f>Tabela13[[#This Row],[V2]]-Tabela13[[#This Row],[V3]]/2</f>
        <v>0.37867647058823528</v>
      </c>
      <c r="FS27" s="4">
        <f>Tabela13[[#This Row],[V2]]-Tabela13[[#This Row],[V4]]/2</f>
        <v>0.28125</v>
      </c>
      <c r="FT27" s="4">
        <f t="shared" si="53"/>
        <v>0.92839653914224796</v>
      </c>
      <c r="FU27" s="4">
        <f t="shared" si="54"/>
        <v>0.86937528252503482</v>
      </c>
      <c r="FV27" s="4">
        <f t="shared" si="55"/>
        <v>0.82678421008696112</v>
      </c>
      <c r="FW27" s="4">
        <f t="shared" si="56"/>
        <v>0.12797325103186147</v>
      </c>
      <c r="FX27" s="4">
        <f t="shared" si="57"/>
        <v>0.36198997504435582</v>
      </c>
      <c r="FY27" s="4">
        <f t="shared" si="58"/>
        <v>0.27416745111965879</v>
      </c>
      <c r="FZ27" s="4">
        <f t="shared" si="59"/>
        <v>167.11137704560463</v>
      </c>
      <c r="GA27" s="4">
        <f t="shared" si="60"/>
        <v>156.48755085450628</v>
      </c>
      <c r="GB27" s="4">
        <f t="shared" si="61"/>
        <v>148.82115781565298</v>
      </c>
      <c r="GC27" s="4">
        <f t="shared" si="62"/>
        <v>23.035185185735063</v>
      </c>
      <c r="GD27" s="4">
        <f t="shared" si="63"/>
        <v>65.158195507984047</v>
      </c>
      <c r="GE27" s="4">
        <f t="shared" si="64"/>
        <v>49.350141201538577</v>
      </c>
      <c r="GF27" s="4">
        <f>Tabela13[[#This Row],[V1]]-Tabela13[[#This Row],[V2]]/Tabela13[[#This Row],[V2]]</f>
        <v>0.86764705882352944</v>
      </c>
      <c r="GG27" s="4">
        <f>Tabela13[[#This Row],[V1]]-Tabela13[[#This Row],[V3]]/Tabela13[[#This Row],[V3]]</f>
        <v>0.86764705882352944</v>
      </c>
      <c r="GH27" s="4">
        <f>Tabela13[[#This Row],[V1]]-Tabela13[[#This Row],[V4]]/Tabela13[[#This Row],[V4]]</f>
        <v>0.86764705882352944</v>
      </c>
      <c r="GI27" s="4">
        <f>Tabela13[[#This Row],[V2]]-Tabela13[[#This Row],[V1]]/Tabela13[[#This Row],[V1]]</f>
        <v>6.25E-2</v>
      </c>
      <c r="GJ27" s="4">
        <f>Tabela13[[#This Row],[V2]]-Tabela13[[#This Row],[V3]]/Tabela13[[#This Row],[V3]]</f>
        <v>6.25E-2</v>
      </c>
      <c r="GK27" s="4">
        <f>Tabela13[[#This Row],[V2]]-Tabela13[[#This Row],[V4]]/Tabela13[[#This Row],[V4]]</f>
        <v>6.25E-2</v>
      </c>
      <c r="GL27" s="4">
        <f t="shared" si="65"/>
        <v>0.33818866899441924</v>
      </c>
      <c r="GM27" s="4">
        <f t="shared" si="66"/>
        <v>1.4650735294117647</v>
      </c>
      <c r="GN27" s="4">
        <f t="shared" si="67"/>
        <v>0.23083392212417073</v>
      </c>
      <c r="GO27" s="3">
        <f t="shared" si="68"/>
        <v>1</v>
      </c>
      <c r="GP27" s="3">
        <v>100</v>
      </c>
      <c r="GQ27" s="3">
        <f t="shared" si="69"/>
        <v>0.3600000000000001</v>
      </c>
      <c r="GR27" s="3">
        <f t="shared" si="70"/>
        <v>36.000000000000007</v>
      </c>
      <c r="GS27" s="34">
        <f>COUNTIF($D$2:D26,Tabela13[[#This Row],[HomeTeam]])</f>
        <v>1</v>
      </c>
      <c r="GT27" s="34">
        <f>COUNTIF($E$2:E26,Tabela13[[#This Row],[AwayTeam]])</f>
        <v>1</v>
      </c>
      <c r="GU27" s="3">
        <f>IFERROR(AVERAGEIFS($AD$2:AD26,$D$2:D26,Tabela13[[#This Row],[HomeTeam]],$GS$2:GS26,"&gt;="&amp;Tabela13[[#This Row],[Contagem_H]]-5),"")</f>
        <v>0.05</v>
      </c>
      <c r="GV27" s="3">
        <f>IFERROR(AVERAGEIFS($G$2:G26,$E$2:E26,Tabela13[[#This Row],[AwayTeam]],$GT$2:GT26,"&gt;="&amp;Tabela13[[#This Row],[Contagem_A]]-5),"")</f>
        <v>1</v>
      </c>
      <c r="GW27" s="3">
        <f>IFERROR(AVERAGEIFS($GQ$2:GQ26,$D$2:D26,Tabela13[[#This Row],[HomeTeam]],$GS$2:GS26,"&gt;="&amp;Tabela13[[#This Row],[Contagem_H]]-5),"")</f>
        <v>0.25</v>
      </c>
    </row>
    <row r="28" spans="1:211" x14ac:dyDescent="0.25">
      <c r="A28" t="s">
        <v>127</v>
      </c>
      <c r="B28" t="s">
        <v>148</v>
      </c>
      <c r="C28" t="s">
        <v>136</v>
      </c>
      <c r="D28" t="s">
        <v>15</v>
      </c>
      <c r="E28" t="s">
        <v>14</v>
      </c>
      <c r="F28" s="3">
        <v>1</v>
      </c>
      <c r="G28" s="3">
        <v>3</v>
      </c>
      <c r="H28" s="3" t="str">
        <f t="shared" si="71"/>
        <v>A</v>
      </c>
      <c r="I28" s="3">
        <v>1.5</v>
      </c>
      <c r="J28" s="3">
        <v>4.75</v>
      </c>
      <c r="K28" s="3">
        <v>5.5</v>
      </c>
      <c r="L28" s="3">
        <v>1.44</v>
      </c>
      <c r="M28" s="3">
        <v>2.75</v>
      </c>
      <c r="N28" s="3">
        <f t="shared" si="0"/>
        <v>4</v>
      </c>
      <c r="O28" s="3">
        <f t="shared" si="1"/>
        <v>0</v>
      </c>
      <c r="P28" s="3">
        <f t="shared" si="2"/>
        <v>3</v>
      </c>
      <c r="Q28" s="3">
        <f t="shared" si="3"/>
        <v>5.901116427432207E-2</v>
      </c>
      <c r="R28" s="3">
        <f t="shared" si="4"/>
        <v>5.8080808080808066E-2</v>
      </c>
      <c r="S28" s="3">
        <f t="shared" si="5"/>
        <v>1.5885167464114831</v>
      </c>
      <c r="T28" s="3">
        <f t="shared" si="6"/>
        <v>5.0303030303030294</v>
      </c>
      <c r="U28" s="3">
        <f t="shared" si="7"/>
        <v>5.8245614035087714</v>
      </c>
      <c r="V28" s="3">
        <f t="shared" si="8"/>
        <v>1.5249760765550238</v>
      </c>
      <c r="W28" s="3">
        <f t="shared" si="9"/>
        <v>2.9122807017543857</v>
      </c>
      <c r="X28" s="4">
        <f t="shared" si="10"/>
        <v>0.66666666666666663</v>
      </c>
      <c r="Y28" s="4">
        <f t="shared" si="11"/>
        <v>0.21052631578947367</v>
      </c>
      <c r="Z28" s="4">
        <f t="shared" si="12"/>
        <v>0.18181818181818182</v>
      </c>
      <c r="AA28" s="4">
        <f t="shared" si="13"/>
        <v>0.69444444444444442</v>
      </c>
      <c r="AB28" s="4">
        <f t="shared" si="14"/>
        <v>0.36363636363636365</v>
      </c>
      <c r="AC28" s="4">
        <f t="shared" si="15"/>
        <v>0.83333333333333326</v>
      </c>
      <c r="AD28" s="4">
        <f t="shared" si="16"/>
        <v>1.5909090909090908</v>
      </c>
      <c r="AE28" s="4">
        <f t="shared" si="17"/>
        <v>1.8333333333333333</v>
      </c>
      <c r="AF28" s="4">
        <f t="shared" si="18"/>
        <v>0.59090909090909094</v>
      </c>
      <c r="AG28" s="4">
        <f>IFERROR(AVERAGE(Tabela13[[#This Row],[V1]],Tabela13[[#This Row],[V2]]),"")</f>
        <v>1.2121212121212119</v>
      </c>
      <c r="AH28" s="4">
        <f>IFERROR(AVERAGE(Tabela13[[#This Row],[V1]],Tabela13[[#This Row],[V3]]),"")</f>
        <v>1.3333333333333333</v>
      </c>
      <c r="AI28" s="4">
        <f>IFERROR(AVERAGE(Tabela13[[#This Row],[V1]],Tabela13[[#This Row],[V4]]),"")</f>
        <v>0.71212121212121215</v>
      </c>
      <c r="AJ28" s="4">
        <f>IFERROR(AVERAGE(Tabela13[[#This Row],[V2]],Tabela13[[#This Row],[V1]]),"")</f>
        <v>1.2121212121212119</v>
      </c>
      <c r="AK28" s="4">
        <f>IFERROR(AVERAGE(Tabela13[[#This Row],[V2]],Tabela13[[#This Row],[V3]]),"")</f>
        <v>1.7121212121212119</v>
      </c>
      <c r="AL28" s="4">
        <f>IFERROR(AVERAGE(Tabela13[[#This Row],[V2]],Tabela13[[#This Row],[V4]]),"")</f>
        <v>1.0909090909090908</v>
      </c>
      <c r="AM28" s="4">
        <f>IFERROR(AVERAGE(Tabela13[[#This Row],[V3]],Tabela13[[#This Row],[V1]]),"")</f>
        <v>1.3333333333333333</v>
      </c>
      <c r="AN28" s="4">
        <f>IFERROR(AVERAGE(Tabela13[[#This Row],[V3]],Tabela13[[#This Row],[V2]]),"")</f>
        <v>1.7121212121212119</v>
      </c>
      <c r="AO28" s="4">
        <f>IFERROR(AVERAGE(Tabela13[[#This Row],[V3]],Tabela13[[#This Row],[V4]]),"")</f>
        <v>1.2121212121212122</v>
      </c>
      <c r="AP28" s="4">
        <f>IFERROR(AVERAGE(Tabela13[[#This Row],[V4]],Tabela13[[#This Row],[V1]]),"")</f>
        <v>0.71212121212121215</v>
      </c>
      <c r="AQ28" s="4">
        <f>IFERROR(AVERAGE(Tabela13[[#This Row],[V4]],Tabela13[[#This Row],[V2]]),"")</f>
        <v>1.0909090909090908</v>
      </c>
      <c r="AR28" s="4">
        <f>IFERROR(AVERAGE(Tabela13[[#This Row],[V4]],Tabela13[[#This Row],[V3]]),"")</f>
        <v>1.2121212121212122</v>
      </c>
      <c r="AS28" s="4">
        <f>_xlfn.STDEV.S(Tabela13[[#This Row],[V1]:[V2]])</f>
        <v>0.53568695544435496</v>
      </c>
      <c r="AT28" s="4">
        <f>_xlfn.STDEV.S(Tabela13[[#This Row],[V1]],Tabela13[[#This Row],[V3]])</f>
        <v>0.70710678118654757</v>
      </c>
      <c r="AU28" s="4">
        <f>_xlfn.STDEV.S(Tabela13[[#This Row],[V1]],Tabela13[[#This Row],[V4]])</f>
        <v>0.17141982574219247</v>
      </c>
      <c r="AV28" s="4">
        <f>_xlfn.STDEV.S(Tabela13[[#This Row],[V2]],Tabela13[[#This Row],[V1]])</f>
        <v>0.53568695544435496</v>
      </c>
      <c r="AW28" s="4">
        <f>_xlfn.STDEV.S(Tabela13[[#This Row],[V2]],Tabela13[[#This Row],[V3]])</f>
        <v>0.17141982574219336</v>
      </c>
      <c r="AX28" s="4">
        <f>_xlfn.STDEV.S(Tabela13[[#This Row],[V42]],Tabela13[[#This Row],[V44]])</f>
        <v>1.2427937366309016</v>
      </c>
      <c r="AY28" s="4">
        <f>_xlfn.STDEV.S(Tabela13[[#This Row],[V3]],Tabela13[[#This Row],[V1]])</f>
        <v>0.70710678118654757</v>
      </c>
      <c r="AZ28" s="4">
        <f>_xlfn.STDEV.S(Tabela13[[#This Row],[V3]],Tabela13[[#This Row],[V2]])</f>
        <v>0.17141982574219336</v>
      </c>
      <c r="BA28" s="4">
        <f>_xlfn.STDEV.S(Tabela13[[#This Row],[V3]],Tabela13[[#This Row],[V4]])</f>
        <v>0.87852660692874063</v>
      </c>
      <c r="BB28" s="4">
        <f>_xlfn.STDEV.S(Tabela13[[#This Row],[V4]],Tabela13[[#This Row],[V1]])</f>
        <v>0.17141982574219247</v>
      </c>
      <c r="BC28" s="4">
        <f>_xlfn.STDEV.S(Tabela13[[#This Row],[V4]],Tabela13[[#This Row],[V2]])</f>
        <v>0.70710678118654779</v>
      </c>
      <c r="BD28" s="4">
        <f>_xlfn.STDEV.S(Tabela13[[#This Row],[V4]],Tabela13[[#This Row],[V3]])</f>
        <v>0.87852660692874063</v>
      </c>
      <c r="BE28" s="4">
        <f>Tabela13[[#This Row],[V17]]/Tabela13[[#This Row],[V5]]</f>
        <v>0.44194173824159289</v>
      </c>
      <c r="BF28" s="4">
        <f>Tabela13[[#This Row],[V18]]/Tabela13[[#This Row],[V6]]</f>
        <v>0.53033008588991071</v>
      </c>
      <c r="BG28" s="4">
        <f>Tabela13[[#This Row],[V19]]/Tabela13[[#This Row],[V7]]</f>
        <v>0.24071720210605752</v>
      </c>
      <c r="BH28" s="4">
        <f>Tabela13[[#This Row],[V20]]/Tabela13[[#This Row],[V8]]</f>
        <v>0.44194173824159289</v>
      </c>
      <c r="BI28" s="4">
        <f>Tabela13[[#This Row],[V21]]/Tabela13[[#This Row],[V9]]</f>
        <v>0.10012131415030764</v>
      </c>
      <c r="BJ28" s="4">
        <f>Tabela13[[#This Row],[V22]]/Tabela13[[#This Row],[V10]]</f>
        <v>1.1392275919116599</v>
      </c>
      <c r="BK28" s="4">
        <f>Tabela13[[#This Row],[V23]]/Tabela13[[#This Row],[V11]]</f>
        <v>0.53033008588991071</v>
      </c>
      <c r="BL28" s="4">
        <f>Tabela13[[#This Row],[V24]]/Tabela13[[#This Row],[V12]]</f>
        <v>0.10012131415030764</v>
      </c>
      <c r="BM28" s="4">
        <f>Tabela13[[#This Row],[V25]]/Tabela13[[#This Row],[V13]]</f>
        <v>0.724784450716211</v>
      </c>
      <c r="BN28" s="4">
        <f>Tabela13[[#This Row],[V26]]/Tabela13[[#This Row],[V14]]</f>
        <v>0.24071720210605752</v>
      </c>
      <c r="BO28" s="4">
        <f>Tabela13[[#This Row],[V27]]/Tabela13[[#This Row],[V15]]</f>
        <v>0.64818121608766888</v>
      </c>
      <c r="BP28" s="4">
        <f>Tabela13[[#This Row],[V28]]/Tabela13[[#This Row],[V16]]</f>
        <v>0.724784450716211</v>
      </c>
      <c r="BQ28" s="4">
        <f>Tabela13[[#This Row],[V1]]-Tabela13[[#This Row],[V2]]</f>
        <v>-0.75757575757575757</v>
      </c>
      <c r="BR28" s="4">
        <f>Tabela13[[#This Row],[V1]]-Tabela13[[#This Row],[V3]]</f>
        <v>-1</v>
      </c>
      <c r="BS28" s="4">
        <f>Tabela13[[#This Row],[V1]]-Tabela13[[#This Row],[V4]]</f>
        <v>0.24242424242424232</v>
      </c>
      <c r="BT28" s="4">
        <f>Tabela13[[#This Row],[V2]]-Tabela13[[#This Row],[V1]]</f>
        <v>0.75757575757575757</v>
      </c>
      <c r="BU28" s="4">
        <f>Tabela13[[#This Row],[V2]]-Tabela13[[#This Row],[V3]]</f>
        <v>-0.24242424242424243</v>
      </c>
      <c r="BV28" s="4">
        <f>Tabela13[[#This Row],[V2]]-Tabela13[[#This Row],[V4]]</f>
        <v>0.99999999999999989</v>
      </c>
      <c r="BW28" s="4">
        <f>AVERAGE(Tabela13[[#This Row],[V41]],Tabela13[[#This Row],[V42]])</f>
        <v>-0.87878787878787878</v>
      </c>
      <c r="BX28" s="4">
        <f>AVERAGE(Tabela13[[#This Row],[V41]],Tabela13[[#This Row],[V43]])</f>
        <v>-0.25757575757575762</v>
      </c>
      <c r="BY28" s="4">
        <f>AVERAGE(Tabela13[[#This Row],[V41]],Tabela13[[#This Row],[V44]])</f>
        <v>0</v>
      </c>
      <c r="BZ28" s="4">
        <f>AVERAGE(Tabela13[[#This Row],[V41]],Tabela13[[#This Row],[V45]])</f>
        <v>-0.5</v>
      </c>
      <c r="CA28" s="4">
        <f>AVERAGE(Tabela13[[#This Row],[V41]],Tabela13[[#This Row],[V46]])</f>
        <v>0.12121212121212116</v>
      </c>
      <c r="CB28" s="4">
        <f>AVERAGE(Tabela13[[#This Row],[V42]],Tabela13[[#This Row],[V41]])</f>
        <v>-0.87878787878787878</v>
      </c>
      <c r="CC28" s="4">
        <f>AVERAGE(Tabela13[[#This Row],[V42]],Tabela13[[#This Row],[V43]])</f>
        <v>-0.37878787878787884</v>
      </c>
      <c r="CD28" s="4">
        <f>AVERAGE(Tabela13[[#This Row],[V42]],Tabela13[[#This Row],[V44]])</f>
        <v>-0.12121212121212122</v>
      </c>
      <c r="CE28" s="4">
        <f>AVERAGE(Tabela13[[#This Row],[V42]],Tabela13[[#This Row],[V45]])</f>
        <v>-0.62121212121212122</v>
      </c>
      <c r="CF28" s="4">
        <f>AVERAGE(Tabela13[[#This Row],[V42]],Tabela13[[#This Row],[V46]])</f>
        <v>0</v>
      </c>
      <c r="CG28" s="4">
        <f>AVERAGE(Tabela13[[#This Row],[V43]],Tabela13[[#This Row],[V41]])</f>
        <v>-0.25757575757575762</v>
      </c>
      <c r="CH28" s="4">
        <f>AVERAGE(Tabela13[[#This Row],[V43]],Tabela13[[#This Row],[V42]])</f>
        <v>-0.37878787878787884</v>
      </c>
      <c r="CI28" s="4">
        <f>AVERAGE(Tabela13[[#This Row],[V43]],Tabela13[[#This Row],[V44]])</f>
        <v>0.49999999999999994</v>
      </c>
      <c r="CJ28" s="4">
        <f>AVERAGE(Tabela13[[#This Row],[V43]],Tabela13[[#This Row],[V45]])</f>
        <v>0</v>
      </c>
      <c r="CK28" s="4">
        <f>AVERAGE(Tabela13[[#This Row],[V43]],Tabela13[[#This Row],[V46]])</f>
        <v>0.6212121212121211</v>
      </c>
      <c r="CL28" s="4">
        <f>AVERAGE(Tabela13[[#This Row],[V44]],Tabela13[[#This Row],[V41]])</f>
        <v>0</v>
      </c>
      <c r="CM28" s="4">
        <f>AVERAGE(Tabela13[[#This Row],[V44]],Tabela13[[#This Row],[V42]])</f>
        <v>-0.12121212121212122</v>
      </c>
      <c r="CN28" s="4">
        <f>AVERAGE(Tabela13[[#This Row],[V44]],Tabela13[[#This Row],[V43]])</f>
        <v>0.49999999999999994</v>
      </c>
      <c r="CO28" s="4">
        <f>AVERAGE(Tabela13[[#This Row],[V44]],Tabela13[[#This Row],[V45]])</f>
        <v>0.25757575757575757</v>
      </c>
      <c r="CP28" s="4">
        <f>AVERAGE(Tabela13[[#This Row],[V44]],Tabela13[[#This Row],[V46]])</f>
        <v>0.87878787878787867</v>
      </c>
      <c r="CQ28" s="4">
        <f>AVERAGE(Tabela13[[#This Row],[V45]],Tabela13[[#This Row],[V41]])</f>
        <v>-0.5</v>
      </c>
      <c r="CR28" s="4">
        <f>AVERAGE(Tabela13[[#This Row],[V45]],Tabela13[[#This Row],[V42]])</f>
        <v>-0.62121212121212122</v>
      </c>
      <c r="CS28" s="4">
        <f>AVERAGE(Tabela13[[#This Row],[V45]],Tabela13[[#This Row],[V43]])</f>
        <v>0</v>
      </c>
      <c r="CT28" s="4">
        <f>AVERAGE(Tabela13[[#This Row],[V45]],Tabela13[[#This Row],[V44]])</f>
        <v>0.25757575757575757</v>
      </c>
      <c r="CU28" s="4">
        <f>AVERAGE(Tabela13[[#This Row],[V45]],Tabela13[[#This Row],[V46]])</f>
        <v>0.37878787878787873</v>
      </c>
      <c r="CV28" s="4">
        <f>AVERAGE(Tabela13[[#This Row],[V46]],Tabela13[[#This Row],[V41]])</f>
        <v>0.12121212121212116</v>
      </c>
      <c r="CW28" s="4">
        <f>AVERAGE(Tabela13[[#This Row],[V46]],Tabela13[[#This Row],[V42]])</f>
        <v>0</v>
      </c>
      <c r="CX28" s="4">
        <f>AVERAGE(Tabela13[[#This Row],[V46]],Tabela13[[#This Row],[V43]])</f>
        <v>0.6212121212121211</v>
      </c>
      <c r="CY28" s="4">
        <f>AVERAGE(Tabela13[[#This Row],[V46]],Tabela13[[#This Row],[V44]])</f>
        <v>0.87878787878787867</v>
      </c>
      <c r="CZ28" s="4">
        <f>AVERAGE(Tabela13[[#This Row],[V46]],Tabela13[[#This Row],[V45]])</f>
        <v>0.37878787878787873</v>
      </c>
      <c r="DA28" s="3">
        <f>_xlfn.STDEV.S(Tabela13[[#This Row],[V41]],Tabela13[[#This Row],[V42]])</f>
        <v>0.17141982574219314</v>
      </c>
      <c r="DB28" s="3">
        <f>_xlfn.STDEV.S(Tabela13[[#This Row],[V41]],Tabela13[[#This Row],[V43]])</f>
        <v>0.70710678118654746</v>
      </c>
      <c r="DC28" s="3">
        <f>_xlfn.STDEV.S(Tabela13[[#This Row],[V41]],Tabela13[[#This Row],[V44]])</f>
        <v>1.0713739108887084</v>
      </c>
      <c r="DD28" s="3">
        <f>_xlfn.STDEV.S(Tabela13[[#This Row],[V41]],Tabela13[[#This Row],[V45]])</f>
        <v>0.36426712970216074</v>
      </c>
      <c r="DE28" s="3">
        <f>_xlfn.STDEV.S(Tabela13[[#This Row],[V41]],Tabela13[[#This Row],[V46]])</f>
        <v>1.2427937366309016</v>
      </c>
      <c r="DF28" s="3">
        <f>_xlfn.STDEV.S(Tabela13[[#This Row],[V42]],Tabela13[[#This Row],[V41]])</f>
        <v>0.17141982574219314</v>
      </c>
      <c r="DG28" s="3">
        <f>_xlfn.STDEV.S(Tabela13[[#This Row],[V42]],Tabela13[[#This Row],[V43]])</f>
        <v>0.87852660692874074</v>
      </c>
      <c r="DH28" s="3">
        <f>_xlfn.STDEV.S(Tabela13[[#This Row],[V42]],Tabela13[[#This Row],[V44]])</f>
        <v>1.2427937366309016</v>
      </c>
      <c r="DI28" s="3">
        <f>_xlfn.STDEV.S(Tabela13[[#This Row],[V42]],Tabela13[[#This Row],[V45]])</f>
        <v>0.53568695544435418</v>
      </c>
      <c r="DJ28" s="3">
        <f>_xlfn.STDEV.S(Tabela13[[#This Row],[V42]],Tabela13[[#This Row],[V46]])</f>
        <v>1.4142135623730949</v>
      </c>
      <c r="DK28" s="3">
        <f>_xlfn.STDEV.S(Tabela13[[#This Row],[V43]],Tabela13[[#This Row],[V41]])</f>
        <v>0.70710678118654746</v>
      </c>
      <c r="DL28" s="3">
        <f>_xlfn.STDEV.S(Tabela13[[#This Row],[V43]],Tabela13[[#This Row],[V42]])</f>
        <v>0.87852660692874074</v>
      </c>
      <c r="DM28" s="3">
        <f>_xlfn.STDEV.S(Tabela13[[#This Row],[V43]],Tabela13[[#This Row],[V44]])</f>
        <v>0.36426712970216091</v>
      </c>
      <c r="DN28" s="3">
        <f>_xlfn.STDEV.S(Tabela13[[#This Row],[V43]],Tabela13[[#This Row],[V45]])</f>
        <v>0.34283965148438661</v>
      </c>
      <c r="DO28" s="3">
        <f>_xlfn.STDEV.S(Tabela13[[#This Row],[V43]],Tabela13[[#This Row],[V46]])</f>
        <v>0.53568695544435407</v>
      </c>
      <c r="DP28" s="3">
        <f>_xlfn.STDEV.S(Tabela13[[#This Row],[V44]],Tabela13[[#This Row],[V41]])</f>
        <v>1.0713739108887084</v>
      </c>
      <c r="DQ28" s="3">
        <f>_xlfn.STDEV.S(Tabela13[[#This Row],[V44]],Tabela13[[#This Row],[V42]])</f>
        <v>1.2427937366309016</v>
      </c>
      <c r="DR28" s="3">
        <f>_xlfn.STDEV.S(Tabela13[[#This Row],[V44]],Tabela13[[#This Row],[V43]])</f>
        <v>0.36426712970216091</v>
      </c>
      <c r="DS28" s="3">
        <f>_xlfn.STDEV.S(Tabela13[[#This Row],[V44]],Tabela13[[#This Row],[V45]])</f>
        <v>0.70710678118654746</v>
      </c>
      <c r="DT28" s="3">
        <f>_xlfn.STDEV.S(Tabela13[[#This Row],[V44]],Tabela13[[#This Row],[V46]])</f>
        <v>0.17141982574219378</v>
      </c>
      <c r="DU28" s="3">
        <f>_xlfn.STDEV.S(Tabela13[[#This Row],[V45]],Tabela13[[#This Row],[V41]])</f>
        <v>0.36426712970216074</v>
      </c>
      <c r="DV28" s="3">
        <f>_xlfn.STDEV.S(Tabela13[[#This Row],[V45]],Tabela13[[#This Row],[V42]])</f>
        <v>0.53568695544435418</v>
      </c>
      <c r="DW28" s="3">
        <f>_xlfn.STDEV.S(Tabela13[[#This Row],[V45]],Tabela13[[#This Row],[V43]])</f>
        <v>0.34283965148438661</v>
      </c>
      <c r="DX28" s="3">
        <f>_xlfn.STDEV.S(Tabela13[[#This Row],[V45]],Tabela13[[#This Row],[V44]])</f>
        <v>0.70710678118654746</v>
      </c>
      <c r="DY28" s="3">
        <f>_xlfn.STDEV.S(Tabela13[[#This Row],[V45]],Tabela13[[#This Row],[V46]])</f>
        <v>0.87852660692874085</v>
      </c>
      <c r="DZ28" s="3">
        <f>_xlfn.STDEV.S(Tabela13[[#This Row],[V46]],Tabela13[[#This Row],[V41]])</f>
        <v>1.2427937366309016</v>
      </c>
      <c r="EA28" s="3">
        <f>_xlfn.STDEV.S(Tabela13[[#This Row],[V46]],Tabela13[[#This Row],[V42]])</f>
        <v>1.4142135623730949</v>
      </c>
      <c r="EB28" s="3">
        <f>_xlfn.STDEV.S(Tabela13[[#This Row],[V46]],Tabela13[[#This Row],[V43]])</f>
        <v>0.53568695544435407</v>
      </c>
      <c r="EC28" s="3">
        <f>_xlfn.STDEV.S(Tabela13[[#This Row],[V46]],Tabela13[[#This Row],[V44]])</f>
        <v>0.17141982574219378</v>
      </c>
      <c r="ED28" s="3">
        <f>_xlfn.STDEV.S(Tabela13[[#This Row],[V46]],Tabela13[[#This Row],[V45]])</f>
        <v>0.87852660692874085</v>
      </c>
      <c r="EE28" s="3">
        <f t="shared" si="19"/>
        <v>-0.19506393963766805</v>
      </c>
      <c r="EF28" s="3">
        <f t="shared" si="20"/>
        <v>-2.7452380916654189</v>
      </c>
      <c r="EG28" s="3" t="str">
        <f t="shared" si="21"/>
        <v/>
      </c>
      <c r="EH28" s="3">
        <f t="shared" si="22"/>
        <v>-0.72853425940432148</v>
      </c>
      <c r="EI28" s="3">
        <f t="shared" si="23"/>
        <v>10.253048327204944</v>
      </c>
      <c r="EJ28" s="3">
        <f t="shared" si="24"/>
        <v>-0.19506393963766805</v>
      </c>
      <c r="EK28" s="3">
        <f t="shared" si="25"/>
        <v>-2.3193102422918752</v>
      </c>
      <c r="EL28" s="3">
        <f t="shared" si="26"/>
        <v>-10.253048327204938</v>
      </c>
      <c r="EM28" s="3">
        <f t="shared" si="27"/>
        <v>-0.86232534291042384</v>
      </c>
      <c r="EN28" s="3" t="str">
        <f t="shared" si="28"/>
        <v/>
      </c>
      <c r="EO28" s="3">
        <f t="shared" si="29"/>
        <v>-2.7452380916654189</v>
      </c>
      <c r="EP28" s="3">
        <f t="shared" si="30"/>
        <v>-2.3193102422918752</v>
      </c>
      <c r="EQ28" s="3">
        <f t="shared" si="31"/>
        <v>0.72853425940432193</v>
      </c>
      <c r="ER28" s="3" t="str">
        <f t="shared" si="32"/>
        <v/>
      </c>
      <c r="ES28" s="3" t="str">
        <f t="shared" si="33"/>
        <v/>
      </c>
      <c r="ET28" s="3" t="str">
        <f t="shared" si="34"/>
        <v/>
      </c>
      <c r="EU28" s="3" t="str">
        <f t="shared" si="35"/>
        <v/>
      </c>
      <c r="EV28" s="3">
        <f t="shared" si="36"/>
        <v>0.72853425940432193</v>
      </c>
      <c r="EW28" s="3">
        <f t="shared" si="37"/>
        <v>2.7452380916654198</v>
      </c>
      <c r="EX28" s="3">
        <f t="shared" si="38"/>
        <v>0.1950639396376688</v>
      </c>
      <c r="EY28" s="3">
        <f t="shared" si="39"/>
        <v>-0.72853425940432148</v>
      </c>
      <c r="EZ28" s="3">
        <f t="shared" si="40"/>
        <v>-0.86232534291042384</v>
      </c>
      <c r="FA28" s="3" t="str">
        <f t="shared" si="41"/>
        <v/>
      </c>
      <c r="FB28" s="3">
        <f t="shared" si="42"/>
        <v>2.7452380916654198</v>
      </c>
      <c r="FC28" s="3">
        <f t="shared" si="43"/>
        <v>2.3193102422918761</v>
      </c>
      <c r="FD28" s="3">
        <f t="shared" si="44"/>
        <v>10.253048327204944</v>
      </c>
      <c r="FE28" s="3" t="str">
        <f t="shared" si="45"/>
        <v/>
      </c>
      <c r="FF28" s="3">
        <f t="shared" si="46"/>
        <v>0.86232534291042373</v>
      </c>
      <c r="FG28" s="3">
        <f t="shared" si="47"/>
        <v>0.1950639396376688</v>
      </c>
      <c r="FH28" s="3">
        <f t="shared" si="48"/>
        <v>2.3193102422918761</v>
      </c>
      <c r="FI28" s="4">
        <f t="shared" si="49"/>
        <v>0.18181818181818182</v>
      </c>
      <c r="FJ28" s="4">
        <f t="shared" si="50"/>
        <v>2</v>
      </c>
      <c r="FK28" s="4">
        <f t="shared" si="51"/>
        <v>2.0873493975903616</v>
      </c>
      <c r="FL28" s="4">
        <f t="shared" si="52"/>
        <v>0.71385542168674709</v>
      </c>
      <c r="FM28" s="4">
        <f>Tabela13[[#This Row],[V139]]-Tabela13[[#This Row],[V140]]</f>
        <v>1.3734939759036147</v>
      </c>
      <c r="FN28" s="4">
        <f>Tabela13[[#This Row],[V1]]-Tabela13[[#This Row],[V2]]/2</f>
        <v>3.7878787878787845E-2</v>
      </c>
      <c r="FO28" s="4">
        <f>Tabela13[[#This Row],[V1]]-Tabela13[[#This Row],[V3]]/2</f>
        <v>-8.333333333333337E-2</v>
      </c>
      <c r="FP28" s="4">
        <f>Tabela13[[#This Row],[V1]]-Tabela13[[#This Row],[V4]]/2</f>
        <v>0.53787878787878785</v>
      </c>
      <c r="FQ28" s="4">
        <f>Tabela13[[#This Row],[V2]]-Tabela13[[#This Row],[V1]]/2</f>
        <v>1.1742424242424243</v>
      </c>
      <c r="FR28" s="4">
        <f>Tabela13[[#This Row],[V2]]-Tabela13[[#This Row],[V3]]/2</f>
        <v>0.6742424242424242</v>
      </c>
      <c r="FS28" s="4">
        <f>Tabela13[[#This Row],[V2]]-Tabela13[[#This Row],[V4]]/2</f>
        <v>1.2954545454545454</v>
      </c>
      <c r="FT28" s="4">
        <f t="shared" si="53"/>
        <v>3.7860687264638794E-2</v>
      </c>
      <c r="FU28" s="4">
        <f t="shared" si="54"/>
        <v>-8.3141231888441261E-2</v>
      </c>
      <c r="FV28" s="4">
        <f t="shared" si="55"/>
        <v>0.49348949366791545</v>
      </c>
      <c r="FW28" s="4">
        <f t="shared" si="56"/>
        <v>0.8653666340831806</v>
      </c>
      <c r="FX28" s="4">
        <f t="shared" si="57"/>
        <v>0.59322903679555661</v>
      </c>
      <c r="FY28" s="4">
        <f t="shared" si="58"/>
        <v>0.91340722207064518</v>
      </c>
      <c r="FZ28" s="4">
        <f t="shared" si="59"/>
        <v>6.8149237076349829</v>
      </c>
      <c r="GA28" s="4">
        <f t="shared" si="60"/>
        <v>-14.965421739919426</v>
      </c>
      <c r="GB28" s="4">
        <f t="shared" si="61"/>
        <v>88.828108860224773</v>
      </c>
      <c r="GC28" s="4">
        <f t="shared" si="62"/>
        <v>155.76599413497252</v>
      </c>
      <c r="GD28" s="4">
        <f t="shared" si="63"/>
        <v>106.7812266232002</v>
      </c>
      <c r="GE28" s="4">
        <f t="shared" si="64"/>
        <v>164.41329997271612</v>
      </c>
      <c r="GF28" s="4">
        <f>Tabela13[[#This Row],[V1]]-Tabela13[[#This Row],[V2]]/Tabela13[[#This Row],[V2]]</f>
        <v>-0.16666666666666674</v>
      </c>
      <c r="GG28" s="4">
        <f>Tabela13[[#This Row],[V1]]-Tabela13[[#This Row],[V3]]/Tabela13[[#This Row],[V3]]</f>
        <v>-0.16666666666666674</v>
      </c>
      <c r="GH28" s="4">
        <f>Tabela13[[#This Row],[V1]]-Tabela13[[#This Row],[V4]]/Tabela13[[#This Row],[V4]]</f>
        <v>-0.16666666666666674</v>
      </c>
      <c r="GI28" s="4">
        <f>Tabela13[[#This Row],[V2]]-Tabela13[[#This Row],[V1]]/Tabela13[[#This Row],[V1]]</f>
        <v>0.59090909090909083</v>
      </c>
      <c r="GJ28" s="4">
        <f>Tabela13[[#This Row],[V2]]-Tabela13[[#This Row],[V3]]/Tabela13[[#This Row],[V3]]</f>
        <v>0.59090909090909083</v>
      </c>
      <c r="GK28" s="4">
        <f>Tabela13[[#This Row],[V2]]-Tabela13[[#This Row],[V4]]/Tabela13[[#This Row],[V4]]</f>
        <v>0.59090909090909083</v>
      </c>
      <c r="GL28" s="4">
        <f t="shared" si="65"/>
        <v>0.59407337181949982</v>
      </c>
      <c r="GM28" s="4">
        <f t="shared" si="66"/>
        <v>1.2121212121212119</v>
      </c>
      <c r="GN28" s="4">
        <f t="shared" si="67"/>
        <v>0.49011053175108743</v>
      </c>
      <c r="GO28" s="3">
        <f t="shared" si="68"/>
        <v>0</v>
      </c>
      <c r="GP28" s="3">
        <v>100</v>
      </c>
      <c r="GQ28" s="3">
        <f t="shared" si="69"/>
        <v>-1</v>
      </c>
      <c r="GR28" s="3">
        <f t="shared" si="70"/>
        <v>-100</v>
      </c>
      <c r="GS28" s="34">
        <f>COUNTIF($D$2:D27,Tabela13[[#This Row],[HomeTeam]])</f>
        <v>1</v>
      </c>
      <c r="GT28" s="34">
        <f>COUNTIF($E$2:E27,Tabela13[[#This Row],[AwayTeam]])</f>
        <v>1</v>
      </c>
      <c r="GU28" s="3">
        <f>IFERROR(AVERAGEIFS($AD$2:AD27,$D$2:D27,Tabela13[[#This Row],[HomeTeam]],$GS$2:GS27,"&gt;="&amp;Tabela13[[#This Row],[Contagem_H]]-5),"")</f>
        <v>0.54545454545454541</v>
      </c>
      <c r="GV28" s="3">
        <f>IFERROR(AVERAGEIFS($G$2:G27,$E$2:E27,Tabela13[[#This Row],[AwayTeam]],$GT$2:GT27,"&gt;="&amp;Tabela13[[#This Row],[Contagem_A]]-5),"")</f>
        <v>1</v>
      </c>
      <c r="GW28" s="3">
        <f>IFERROR(AVERAGEIFS($GQ$2:GQ27,$D$2:D27,Tabela13[[#This Row],[HomeTeam]],$GS$2:GS27,"&gt;="&amp;Tabela13[[#This Row],[Contagem_H]]-5),"")</f>
        <v>0.25</v>
      </c>
    </row>
    <row r="29" spans="1:211" x14ac:dyDescent="0.25">
      <c r="A29" t="s">
        <v>127</v>
      </c>
      <c r="B29" t="s">
        <v>149</v>
      </c>
      <c r="C29" t="s">
        <v>138</v>
      </c>
      <c r="D29" t="s">
        <v>11</v>
      </c>
      <c r="E29" t="s">
        <v>21</v>
      </c>
      <c r="F29" s="3">
        <v>1</v>
      </c>
      <c r="G29" s="3">
        <v>3</v>
      </c>
      <c r="H29" s="3" t="str">
        <f t="shared" si="71"/>
        <v>A</v>
      </c>
      <c r="I29" s="3">
        <v>3.2</v>
      </c>
      <c r="J29" s="3">
        <v>3.4</v>
      </c>
      <c r="K29" s="3">
        <v>2.25</v>
      </c>
      <c r="L29" s="3">
        <v>1.8</v>
      </c>
      <c r="M29" s="3">
        <v>2</v>
      </c>
      <c r="N29" s="3">
        <f t="shared" si="0"/>
        <v>4</v>
      </c>
      <c r="O29" s="3">
        <f t="shared" si="1"/>
        <v>0</v>
      </c>
      <c r="P29" s="3">
        <f t="shared" si="2"/>
        <v>3</v>
      </c>
      <c r="Q29" s="3">
        <f t="shared" si="3"/>
        <v>5.1062091503268014E-2</v>
      </c>
      <c r="R29" s="3">
        <f t="shared" si="4"/>
        <v>5.555555555555558E-2</v>
      </c>
      <c r="S29" s="3">
        <f t="shared" si="5"/>
        <v>3.363398692810458</v>
      </c>
      <c r="T29" s="3">
        <f t="shared" si="6"/>
        <v>3.5736111111111111</v>
      </c>
      <c r="U29" s="3">
        <f t="shared" si="7"/>
        <v>2.3648897058823533</v>
      </c>
      <c r="V29" s="3">
        <f t="shared" si="8"/>
        <v>1.8919117647058825</v>
      </c>
      <c r="W29" s="3">
        <f t="shared" si="9"/>
        <v>2.102124183006536</v>
      </c>
      <c r="X29" s="4">
        <f t="shared" si="10"/>
        <v>0.3125</v>
      </c>
      <c r="Y29" s="4">
        <f t="shared" si="11"/>
        <v>0.29411764705882354</v>
      </c>
      <c r="Z29" s="4">
        <f t="shared" si="12"/>
        <v>0.44444444444444442</v>
      </c>
      <c r="AA29" s="4">
        <f t="shared" si="13"/>
        <v>0.55555555555555558</v>
      </c>
      <c r="AB29" s="4">
        <f t="shared" si="14"/>
        <v>0.5</v>
      </c>
      <c r="AC29" s="4">
        <f t="shared" si="15"/>
        <v>0.65625</v>
      </c>
      <c r="AD29" s="4">
        <f t="shared" si="16"/>
        <v>1.7222222222222223</v>
      </c>
      <c r="AE29" s="4">
        <f t="shared" si="17"/>
        <v>1.65625</v>
      </c>
      <c r="AF29" s="4">
        <f t="shared" si="18"/>
        <v>0.72222222222222221</v>
      </c>
      <c r="AG29" s="4">
        <f>IFERROR(AVERAGE(Tabela13[[#This Row],[V1]],Tabela13[[#This Row],[V2]]),"")</f>
        <v>1.1892361111111112</v>
      </c>
      <c r="AH29" s="4">
        <f>IFERROR(AVERAGE(Tabela13[[#This Row],[V1]],Tabela13[[#This Row],[V3]]),"")</f>
        <v>1.15625</v>
      </c>
      <c r="AI29" s="4">
        <f>IFERROR(AVERAGE(Tabela13[[#This Row],[V1]],Tabela13[[#This Row],[V4]]),"")</f>
        <v>0.68923611111111116</v>
      </c>
      <c r="AJ29" s="4">
        <f>IFERROR(AVERAGE(Tabela13[[#This Row],[V2]],Tabela13[[#This Row],[V1]]),"")</f>
        <v>1.1892361111111112</v>
      </c>
      <c r="AK29" s="4">
        <f>IFERROR(AVERAGE(Tabela13[[#This Row],[V2]],Tabela13[[#This Row],[V3]]),"")</f>
        <v>1.6892361111111112</v>
      </c>
      <c r="AL29" s="4">
        <f>IFERROR(AVERAGE(Tabela13[[#This Row],[V2]],Tabela13[[#This Row],[V4]]),"")</f>
        <v>1.2222222222222223</v>
      </c>
      <c r="AM29" s="4">
        <f>IFERROR(AVERAGE(Tabela13[[#This Row],[V3]],Tabela13[[#This Row],[V1]]),"")</f>
        <v>1.15625</v>
      </c>
      <c r="AN29" s="4">
        <f>IFERROR(AVERAGE(Tabela13[[#This Row],[V3]],Tabela13[[#This Row],[V2]]),"")</f>
        <v>1.6892361111111112</v>
      </c>
      <c r="AO29" s="4">
        <f>IFERROR(AVERAGE(Tabela13[[#This Row],[V3]],Tabela13[[#This Row],[V4]]),"")</f>
        <v>1.1892361111111112</v>
      </c>
      <c r="AP29" s="4">
        <f>IFERROR(AVERAGE(Tabela13[[#This Row],[V4]],Tabela13[[#This Row],[V1]]),"")</f>
        <v>0.68923611111111116</v>
      </c>
      <c r="AQ29" s="4">
        <f>IFERROR(AVERAGE(Tabela13[[#This Row],[V4]],Tabela13[[#This Row],[V2]]),"")</f>
        <v>1.2222222222222223</v>
      </c>
      <c r="AR29" s="4">
        <f>IFERROR(AVERAGE(Tabela13[[#This Row],[V4]],Tabela13[[#This Row],[V3]]),"")</f>
        <v>1.1892361111111112</v>
      </c>
      <c r="AS29" s="4">
        <f>_xlfn.STDEV.S(Tabela13[[#This Row],[V1]:[V2]])</f>
        <v>0.75375618688982682</v>
      </c>
      <c r="AT29" s="4">
        <f>_xlfn.STDEV.S(Tabela13[[#This Row],[V1]],Tabela13[[#This Row],[V3]])</f>
        <v>0.70710678118654757</v>
      </c>
      <c r="AU29" s="4">
        <f>_xlfn.STDEV.S(Tabela13[[#This Row],[V1]],Tabela13[[#This Row],[V4]])</f>
        <v>4.6649405703279169E-2</v>
      </c>
      <c r="AV29" s="4">
        <f>_xlfn.STDEV.S(Tabela13[[#This Row],[V2]],Tabela13[[#This Row],[V1]])</f>
        <v>0.75375618688982682</v>
      </c>
      <c r="AW29" s="4">
        <f>_xlfn.STDEV.S(Tabela13[[#This Row],[V2]],Tabela13[[#This Row],[V3]])</f>
        <v>4.6649405703279245E-2</v>
      </c>
      <c r="AX29" s="4">
        <f>_xlfn.STDEV.S(Tabela13[[#This Row],[V42]],Tabela13[[#This Row],[V44]])</f>
        <v>1.4608629680763743</v>
      </c>
      <c r="AY29" s="4">
        <f>_xlfn.STDEV.S(Tabela13[[#This Row],[V3]],Tabela13[[#This Row],[V1]])</f>
        <v>0.70710678118654757</v>
      </c>
      <c r="AZ29" s="4">
        <f>_xlfn.STDEV.S(Tabela13[[#This Row],[V3]],Tabela13[[#This Row],[V2]])</f>
        <v>4.6649405703279245E-2</v>
      </c>
      <c r="BA29" s="4">
        <f>_xlfn.STDEV.S(Tabela13[[#This Row],[V3]],Tabela13[[#This Row],[V4]])</f>
        <v>0.66045737548326799</v>
      </c>
      <c r="BB29" s="4">
        <f>_xlfn.STDEV.S(Tabela13[[#This Row],[V4]],Tabela13[[#This Row],[V1]])</f>
        <v>4.6649405703279169E-2</v>
      </c>
      <c r="BC29" s="4">
        <f>_xlfn.STDEV.S(Tabela13[[#This Row],[V4]],Tabela13[[#This Row],[V2]])</f>
        <v>0.70710678118654757</v>
      </c>
      <c r="BD29" s="4">
        <f>_xlfn.STDEV.S(Tabela13[[#This Row],[V4]],Tabela13[[#This Row],[V3]])</f>
        <v>0.66045737548326799</v>
      </c>
      <c r="BE29" s="4">
        <f>Tabela13[[#This Row],[V17]]/Tabela13[[#This Row],[V5]]</f>
        <v>0.63381542138473024</v>
      </c>
      <c r="BF29" s="4">
        <f>Tabela13[[#This Row],[V18]]/Tabela13[[#This Row],[V6]]</f>
        <v>0.61155181075593301</v>
      </c>
      <c r="BG29" s="4">
        <f>Tabela13[[#This Row],[V19]]/Tabela13[[#This Row],[V7]]</f>
        <v>6.7682764949845847E-2</v>
      </c>
      <c r="BH29" s="4">
        <f>Tabela13[[#This Row],[V20]]/Tabela13[[#This Row],[V8]]</f>
        <v>0.63381542138473024</v>
      </c>
      <c r="BI29" s="4">
        <f>Tabela13[[#This Row],[V21]]/Tabela13[[#This Row],[V9]]</f>
        <v>2.7615681074089255E-2</v>
      </c>
      <c r="BJ29" s="4">
        <f>Tabela13[[#This Row],[V22]]/Tabela13[[#This Row],[V10]]</f>
        <v>1.1952515193352151</v>
      </c>
      <c r="BK29" s="4">
        <f>Tabela13[[#This Row],[V23]]/Tabela13[[#This Row],[V11]]</f>
        <v>0.61155181075593301</v>
      </c>
      <c r="BL29" s="4">
        <f>Tabela13[[#This Row],[V24]]/Tabela13[[#This Row],[V12]]</f>
        <v>2.7615681074089255E-2</v>
      </c>
      <c r="BM29" s="4">
        <f>Tabela13[[#This Row],[V25]]/Tabela13[[#This Row],[V13]]</f>
        <v>0.55536269821658735</v>
      </c>
      <c r="BN29" s="4">
        <f>Tabela13[[#This Row],[V26]]/Tabela13[[#This Row],[V14]]</f>
        <v>6.7682764949845847E-2</v>
      </c>
      <c r="BO29" s="4">
        <f>Tabela13[[#This Row],[V27]]/Tabela13[[#This Row],[V15]]</f>
        <v>0.57854191187990256</v>
      </c>
      <c r="BP29" s="4">
        <f>Tabela13[[#This Row],[V28]]/Tabela13[[#This Row],[V16]]</f>
        <v>0.55536269821658735</v>
      </c>
      <c r="BQ29" s="4">
        <f>Tabela13[[#This Row],[V1]]-Tabela13[[#This Row],[V2]]</f>
        <v>-1.0659722222222223</v>
      </c>
      <c r="BR29" s="4">
        <f>Tabela13[[#This Row],[V1]]-Tabela13[[#This Row],[V3]]</f>
        <v>-1</v>
      </c>
      <c r="BS29" s="4">
        <f>Tabela13[[#This Row],[V1]]-Tabela13[[#This Row],[V4]]</f>
        <v>-6.597222222222221E-2</v>
      </c>
      <c r="BT29" s="4">
        <f>Tabela13[[#This Row],[V2]]-Tabela13[[#This Row],[V1]]</f>
        <v>1.0659722222222223</v>
      </c>
      <c r="BU29" s="4">
        <f>Tabela13[[#This Row],[V2]]-Tabela13[[#This Row],[V3]]</f>
        <v>6.5972222222222321E-2</v>
      </c>
      <c r="BV29" s="4">
        <f>Tabela13[[#This Row],[V2]]-Tabela13[[#This Row],[V4]]</f>
        <v>1</v>
      </c>
      <c r="BW29" s="4">
        <f>AVERAGE(Tabela13[[#This Row],[V41]],Tabela13[[#This Row],[V42]])</f>
        <v>-1.0329861111111112</v>
      </c>
      <c r="BX29" s="4">
        <f>AVERAGE(Tabela13[[#This Row],[V41]],Tabela13[[#This Row],[V43]])</f>
        <v>-0.56597222222222232</v>
      </c>
      <c r="BY29" s="4">
        <f>AVERAGE(Tabela13[[#This Row],[V41]],Tabela13[[#This Row],[V44]])</f>
        <v>0</v>
      </c>
      <c r="BZ29" s="4">
        <f>AVERAGE(Tabela13[[#This Row],[V41]],Tabela13[[#This Row],[V45]])</f>
        <v>-0.5</v>
      </c>
      <c r="CA29" s="4">
        <f>AVERAGE(Tabela13[[#This Row],[V41]],Tabela13[[#This Row],[V46]])</f>
        <v>-3.298611111111116E-2</v>
      </c>
      <c r="CB29" s="4">
        <f>AVERAGE(Tabela13[[#This Row],[V42]],Tabela13[[#This Row],[V41]])</f>
        <v>-1.0329861111111112</v>
      </c>
      <c r="CC29" s="4">
        <f>AVERAGE(Tabela13[[#This Row],[V42]],Tabela13[[#This Row],[V43]])</f>
        <v>-0.53298611111111116</v>
      </c>
      <c r="CD29" s="4">
        <f>AVERAGE(Tabela13[[#This Row],[V42]],Tabela13[[#This Row],[V44]])</f>
        <v>3.298611111111116E-2</v>
      </c>
      <c r="CE29" s="4">
        <f>AVERAGE(Tabela13[[#This Row],[V42]],Tabela13[[#This Row],[V45]])</f>
        <v>-0.46701388888888884</v>
      </c>
      <c r="CF29" s="4">
        <f>AVERAGE(Tabela13[[#This Row],[V42]],Tabela13[[#This Row],[V46]])</f>
        <v>0</v>
      </c>
      <c r="CG29" s="4">
        <f>AVERAGE(Tabela13[[#This Row],[V43]],Tabela13[[#This Row],[V41]])</f>
        <v>-0.56597222222222232</v>
      </c>
      <c r="CH29" s="4">
        <f>AVERAGE(Tabela13[[#This Row],[V43]],Tabela13[[#This Row],[V42]])</f>
        <v>-0.53298611111111116</v>
      </c>
      <c r="CI29" s="4">
        <f>AVERAGE(Tabela13[[#This Row],[V43]],Tabela13[[#This Row],[V44]])</f>
        <v>0.5</v>
      </c>
      <c r="CJ29" s="4">
        <f>AVERAGE(Tabela13[[#This Row],[V43]],Tabela13[[#This Row],[V45]])</f>
        <v>5.5511151231257827E-17</v>
      </c>
      <c r="CK29" s="4">
        <f>AVERAGE(Tabela13[[#This Row],[V43]],Tabela13[[#This Row],[V46]])</f>
        <v>0.4670138888888889</v>
      </c>
      <c r="CL29" s="4">
        <f>AVERAGE(Tabela13[[#This Row],[V44]],Tabela13[[#This Row],[V41]])</f>
        <v>0</v>
      </c>
      <c r="CM29" s="4">
        <f>AVERAGE(Tabela13[[#This Row],[V44]],Tabela13[[#This Row],[V42]])</f>
        <v>3.298611111111116E-2</v>
      </c>
      <c r="CN29" s="4">
        <f>AVERAGE(Tabela13[[#This Row],[V44]],Tabela13[[#This Row],[V43]])</f>
        <v>0.5</v>
      </c>
      <c r="CO29" s="4">
        <f>AVERAGE(Tabela13[[#This Row],[V44]],Tabela13[[#This Row],[V45]])</f>
        <v>0.56597222222222232</v>
      </c>
      <c r="CP29" s="4">
        <f>AVERAGE(Tabela13[[#This Row],[V44]],Tabela13[[#This Row],[V46]])</f>
        <v>1.0329861111111112</v>
      </c>
      <c r="CQ29" s="4">
        <f>AVERAGE(Tabela13[[#This Row],[V45]],Tabela13[[#This Row],[V41]])</f>
        <v>-0.5</v>
      </c>
      <c r="CR29" s="4">
        <f>AVERAGE(Tabela13[[#This Row],[V45]],Tabela13[[#This Row],[V42]])</f>
        <v>-0.46701388888888884</v>
      </c>
      <c r="CS29" s="4">
        <f>AVERAGE(Tabela13[[#This Row],[V45]],Tabela13[[#This Row],[V43]])</f>
        <v>5.5511151231257827E-17</v>
      </c>
      <c r="CT29" s="4">
        <f>AVERAGE(Tabela13[[#This Row],[V45]],Tabela13[[#This Row],[V44]])</f>
        <v>0.56597222222222232</v>
      </c>
      <c r="CU29" s="4">
        <f>AVERAGE(Tabela13[[#This Row],[V45]],Tabela13[[#This Row],[V46]])</f>
        <v>0.53298611111111116</v>
      </c>
      <c r="CV29" s="4">
        <f>AVERAGE(Tabela13[[#This Row],[V46]],Tabela13[[#This Row],[V41]])</f>
        <v>-3.298611111111116E-2</v>
      </c>
      <c r="CW29" s="4">
        <f>AVERAGE(Tabela13[[#This Row],[V46]],Tabela13[[#This Row],[V42]])</f>
        <v>0</v>
      </c>
      <c r="CX29" s="4">
        <f>AVERAGE(Tabela13[[#This Row],[V46]],Tabela13[[#This Row],[V43]])</f>
        <v>0.4670138888888889</v>
      </c>
      <c r="CY29" s="4">
        <f>AVERAGE(Tabela13[[#This Row],[V46]],Tabela13[[#This Row],[V44]])</f>
        <v>1.0329861111111112</v>
      </c>
      <c r="CZ29" s="4">
        <f>AVERAGE(Tabela13[[#This Row],[V46]],Tabela13[[#This Row],[V45]])</f>
        <v>0.53298611111111116</v>
      </c>
      <c r="DA29" s="3">
        <f>_xlfn.STDEV.S(Tabela13[[#This Row],[V41]],Tabela13[[#This Row],[V42]])</f>
        <v>4.6649405703279245E-2</v>
      </c>
      <c r="DB29" s="3">
        <f>_xlfn.STDEV.S(Tabela13[[#This Row],[V41]],Tabela13[[#This Row],[V43]])</f>
        <v>0.70710678118654757</v>
      </c>
      <c r="DC29" s="3">
        <f>_xlfn.STDEV.S(Tabela13[[#This Row],[V41]],Tabela13[[#This Row],[V44]])</f>
        <v>1.5075123737796536</v>
      </c>
      <c r="DD29" s="3">
        <f>_xlfn.STDEV.S(Tabela13[[#This Row],[V41]],Tabela13[[#This Row],[V45]])</f>
        <v>0.80040559259310606</v>
      </c>
      <c r="DE29" s="3">
        <f>_xlfn.STDEV.S(Tabela13[[#This Row],[V41]],Tabela13[[#This Row],[V46]])</f>
        <v>1.4608629680763743</v>
      </c>
      <c r="DF29" s="3">
        <f>_xlfn.STDEV.S(Tabela13[[#This Row],[V42]],Tabela13[[#This Row],[V41]])</f>
        <v>4.6649405703279245E-2</v>
      </c>
      <c r="DG29" s="3">
        <f>_xlfn.STDEV.S(Tabela13[[#This Row],[V42]],Tabela13[[#This Row],[V43]])</f>
        <v>0.66045737548326833</v>
      </c>
      <c r="DH29" s="3">
        <f>_xlfn.STDEV.S(Tabela13[[#This Row],[V42]],Tabela13[[#This Row],[V44]])</f>
        <v>1.4608629680763743</v>
      </c>
      <c r="DI29" s="3">
        <f>_xlfn.STDEV.S(Tabela13[[#This Row],[V42]],Tabela13[[#This Row],[V45]])</f>
        <v>0.75375618688982682</v>
      </c>
      <c r="DJ29" s="3">
        <f>_xlfn.STDEV.S(Tabela13[[#This Row],[V42]],Tabela13[[#This Row],[V46]])</f>
        <v>1.4142135623730951</v>
      </c>
      <c r="DK29" s="3">
        <f>_xlfn.STDEV.S(Tabela13[[#This Row],[V43]],Tabela13[[#This Row],[V41]])</f>
        <v>0.70710678118654757</v>
      </c>
      <c r="DL29" s="3">
        <f>_xlfn.STDEV.S(Tabela13[[#This Row],[V43]],Tabela13[[#This Row],[V42]])</f>
        <v>0.66045737548326833</v>
      </c>
      <c r="DM29" s="3">
        <f>_xlfn.STDEV.S(Tabela13[[#This Row],[V43]],Tabela13[[#This Row],[V44]])</f>
        <v>0.80040559259310606</v>
      </c>
      <c r="DN29" s="3">
        <f>_xlfn.STDEV.S(Tabela13[[#This Row],[V43]],Tabela13[[#This Row],[V45]])</f>
        <v>9.3298811406558421E-2</v>
      </c>
      <c r="DO29" s="3">
        <f>_xlfn.STDEV.S(Tabela13[[#This Row],[V43]],Tabela13[[#This Row],[V46]])</f>
        <v>0.75375618688982671</v>
      </c>
      <c r="DP29" s="3">
        <f>_xlfn.STDEV.S(Tabela13[[#This Row],[V44]],Tabela13[[#This Row],[V41]])</f>
        <v>1.5075123737796536</v>
      </c>
      <c r="DQ29" s="3">
        <f>_xlfn.STDEV.S(Tabela13[[#This Row],[V44]],Tabela13[[#This Row],[V42]])</f>
        <v>1.4608629680763743</v>
      </c>
      <c r="DR29" s="3">
        <f>_xlfn.STDEV.S(Tabela13[[#This Row],[V44]],Tabela13[[#This Row],[V43]])</f>
        <v>0.80040559259310606</v>
      </c>
      <c r="DS29" s="3">
        <f>_xlfn.STDEV.S(Tabela13[[#This Row],[V44]],Tabela13[[#This Row],[V45]])</f>
        <v>0.70710678118654757</v>
      </c>
      <c r="DT29" s="3">
        <f>_xlfn.STDEV.S(Tabela13[[#This Row],[V44]],Tabela13[[#This Row],[V46]])</f>
        <v>4.6649405703279245E-2</v>
      </c>
      <c r="DU29" s="3">
        <f>_xlfn.STDEV.S(Tabela13[[#This Row],[V45]],Tabela13[[#This Row],[V41]])</f>
        <v>0.80040559259310606</v>
      </c>
      <c r="DV29" s="3">
        <f>_xlfn.STDEV.S(Tabela13[[#This Row],[V45]],Tabela13[[#This Row],[V42]])</f>
        <v>0.75375618688982682</v>
      </c>
      <c r="DW29" s="3">
        <f>_xlfn.STDEV.S(Tabela13[[#This Row],[V45]],Tabela13[[#This Row],[V43]])</f>
        <v>9.3298811406558421E-2</v>
      </c>
      <c r="DX29" s="3">
        <f>_xlfn.STDEV.S(Tabela13[[#This Row],[V45]],Tabela13[[#This Row],[V44]])</f>
        <v>0.70710678118654757</v>
      </c>
      <c r="DY29" s="3">
        <f>_xlfn.STDEV.S(Tabela13[[#This Row],[V45]],Tabela13[[#This Row],[V46]])</f>
        <v>0.66045737548326833</v>
      </c>
      <c r="DZ29" s="3">
        <f>_xlfn.STDEV.S(Tabela13[[#This Row],[V46]],Tabela13[[#This Row],[V41]])</f>
        <v>1.4608629680763743</v>
      </c>
      <c r="EA29" s="3">
        <f>_xlfn.STDEV.S(Tabela13[[#This Row],[V46]],Tabela13[[#This Row],[V42]])</f>
        <v>1.4142135623730951</v>
      </c>
      <c r="EB29" s="3">
        <f>_xlfn.STDEV.S(Tabela13[[#This Row],[V46]],Tabela13[[#This Row],[V43]])</f>
        <v>0.75375618688982671</v>
      </c>
      <c r="EC29" s="3">
        <f>_xlfn.STDEV.S(Tabela13[[#This Row],[V46]],Tabela13[[#This Row],[V44]])</f>
        <v>4.6649405703279245E-2</v>
      </c>
      <c r="ED29" s="3">
        <f>_xlfn.STDEV.S(Tabela13[[#This Row],[V46]],Tabela13[[#This Row],[V45]])</f>
        <v>0.66045737548326833</v>
      </c>
      <c r="EE29" s="3">
        <f t="shared" si="19"/>
        <v>-4.5159760815275368E-2</v>
      </c>
      <c r="EF29" s="3">
        <f t="shared" si="20"/>
        <v>-1.2493665827099734</v>
      </c>
      <c r="EG29" s="3" t="str">
        <f t="shared" si="21"/>
        <v/>
      </c>
      <c r="EH29" s="3">
        <f t="shared" si="22"/>
        <v>-1.6008111851862121</v>
      </c>
      <c r="EI29" s="3">
        <f t="shared" si="23"/>
        <v>-44.287214190104756</v>
      </c>
      <c r="EJ29" s="3">
        <f t="shared" si="24"/>
        <v>-4.5159760815275368E-2</v>
      </c>
      <c r="EK29" s="3">
        <f t="shared" si="25"/>
        <v>-1.2391643266396173</v>
      </c>
      <c r="EL29" s="3">
        <f t="shared" si="26"/>
        <v>44.287214190104756</v>
      </c>
      <c r="EM29" s="3">
        <f t="shared" si="27"/>
        <v>-1.6139909429313766</v>
      </c>
      <c r="EN29" s="3" t="str">
        <f t="shared" si="28"/>
        <v/>
      </c>
      <c r="EO29" s="3">
        <f t="shared" si="29"/>
        <v>-1.2493665827099734</v>
      </c>
      <c r="EP29" s="3">
        <f t="shared" si="30"/>
        <v>-1.2391643266396173</v>
      </c>
      <c r="EQ29" s="3">
        <f t="shared" si="31"/>
        <v>1.6008111851862121</v>
      </c>
      <c r="ER29" s="3">
        <f t="shared" si="32"/>
        <v>1680721969138746.8</v>
      </c>
      <c r="ES29" s="3" t="str">
        <f t="shared" si="33"/>
        <v/>
      </c>
      <c r="ET29" s="3" t="str">
        <f t="shared" si="34"/>
        <v/>
      </c>
      <c r="EU29" s="3" t="str">
        <f t="shared" si="35"/>
        <v/>
      </c>
      <c r="EV29" s="3">
        <f t="shared" si="36"/>
        <v>1.6008111851862121</v>
      </c>
      <c r="EW29" s="3">
        <f t="shared" si="37"/>
        <v>1.2493665827099734</v>
      </c>
      <c r="EX29" s="3">
        <f t="shared" si="38"/>
        <v>4.5159760815275368E-2</v>
      </c>
      <c r="EY29" s="3">
        <f t="shared" si="39"/>
        <v>-1.6008111851862121</v>
      </c>
      <c r="EZ29" s="3">
        <f t="shared" si="40"/>
        <v>-1.6139909429313766</v>
      </c>
      <c r="FA29" s="3">
        <f t="shared" si="41"/>
        <v>1680721969138746.8</v>
      </c>
      <c r="FB29" s="3">
        <f t="shared" si="42"/>
        <v>1.2493665827099734</v>
      </c>
      <c r="FC29" s="3">
        <f t="shared" si="43"/>
        <v>1.2391643266396173</v>
      </c>
      <c r="FD29" s="3">
        <f t="shared" si="44"/>
        <v>-44.287214190104756</v>
      </c>
      <c r="FE29" s="3" t="str">
        <f t="shared" si="45"/>
        <v/>
      </c>
      <c r="FF29" s="3">
        <f t="shared" si="46"/>
        <v>1.6139909429313761</v>
      </c>
      <c r="FG29" s="3">
        <f t="shared" si="47"/>
        <v>4.5159760815275368E-2</v>
      </c>
      <c r="FH29" s="3">
        <f t="shared" si="48"/>
        <v>1.2391643266396173</v>
      </c>
      <c r="FI29" s="4">
        <f t="shared" si="49"/>
        <v>0.44444444444444442</v>
      </c>
      <c r="FJ29" s="4">
        <f t="shared" si="50"/>
        <v>0.9375</v>
      </c>
      <c r="FK29" s="4">
        <f t="shared" si="51"/>
        <v>1.1717839098328797</v>
      </c>
      <c r="FL29" s="4">
        <f t="shared" si="52"/>
        <v>1.5483870967741933</v>
      </c>
      <c r="FM29" s="4">
        <f>Tabela13[[#This Row],[V139]]-Tabela13[[#This Row],[V140]]</f>
        <v>-0.37660318694131356</v>
      </c>
      <c r="FN29" s="4">
        <f>Tabela13[[#This Row],[V1]]-Tabela13[[#This Row],[V2]]/2</f>
        <v>-0.20486111111111116</v>
      </c>
      <c r="FO29" s="4">
        <f>Tabela13[[#This Row],[V1]]-Tabela13[[#This Row],[V3]]/2</f>
        <v>-0.171875</v>
      </c>
      <c r="FP29" s="4">
        <f>Tabela13[[#This Row],[V1]]-Tabela13[[#This Row],[V4]]/2</f>
        <v>0.2951388888888889</v>
      </c>
      <c r="FQ29" s="4">
        <f>Tabela13[[#This Row],[V2]]-Tabela13[[#This Row],[V1]]/2</f>
        <v>1.3940972222222223</v>
      </c>
      <c r="FR29" s="4">
        <f>Tabela13[[#This Row],[V2]]-Tabela13[[#This Row],[V3]]/2</f>
        <v>0.89409722222222232</v>
      </c>
      <c r="FS29" s="4">
        <f>Tabela13[[#This Row],[V2]]-Tabela13[[#This Row],[V4]]/2</f>
        <v>1.3611111111111112</v>
      </c>
      <c r="FT29" s="4">
        <f t="shared" si="53"/>
        <v>-0.2020653057591737</v>
      </c>
      <c r="FU29" s="4">
        <f t="shared" si="54"/>
        <v>-0.17021192528547441</v>
      </c>
      <c r="FV29" s="4">
        <f t="shared" si="55"/>
        <v>0.28699111443454406</v>
      </c>
      <c r="FW29" s="4">
        <f t="shared" si="56"/>
        <v>0.94854707874423372</v>
      </c>
      <c r="FX29" s="4">
        <f t="shared" si="57"/>
        <v>0.72954431017948096</v>
      </c>
      <c r="FY29" s="4">
        <f t="shared" si="58"/>
        <v>0.93716331872515146</v>
      </c>
      <c r="FZ29" s="4">
        <f t="shared" si="59"/>
        <v>-36.371755036651265</v>
      </c>
      <c r="GA29" s="4">
        <f t="shared" si="60"/>
        <v>-30.638146551385393</v>
      </c>
      <c r="GB29" s="4">
        <f t="shared" si="61"/>
        <v>51.658400598217931</v>
      </c>
      <c r="GC29" s="4">
        <f t="shared" si="62"/>
        <v>170.73847417396206</v>
      </c>
      <c r="GD29" s="4">
        <f t="shared" si="63"/>
        <v>131.31797583230656</v>
      </c>
      <c r="GE29" s="4">
        <f t="shared" si="64"/>
        <v>168.68939737052727</v>
      </c>
      <c r="GF29" s="4">
        <f>Tabela13[[#This Row],[V1]]-Tabela13[[#This Row],[V2]]/Tabela13[[#This Row],[V2]]</f>
        <v>-0.34375</v>
      </c>
      <c r="GG29" s="4">
        <f>Tabela13[[#This Row],[V1]]-Tabela13[[#This Row],[V3]]/Tabela13[[#This Row],[V3]]</f>
        <v>-0.34375</v>
      </c>
      <c r="GH29" s="4">
        <f>Tabela13[[#This Row],[V1]]-Tabela13[[#This Row],[V4]]/Tabela13[[#This Row],[V4]]</f>
        <v>-0.34375</v>
      </c>
      <c r="GI29" s="4">
        <f>Tabela13[[#This Row],[V2]]-Tabela13[[#This Row],[V1]]/Tabela13[[#This Row],[V1]]</f>
        <v>0.72222222222222232</v>
      </c>
      <c r="GJ29" s="4">
        <f>Tabela13[[#This Row],[V2]]-Tabela13[[#This Row],[V3]]/Tabela13[[#This Row],[V3]]</f>
        <v>0.72222222222222232</v>
      </c>
      <c r="GK29" s="4">
        <f>Tabela13[[#This Row],[V2]]-Tabela13[[#This Row],[V4]]/Tabela13[[#This Row],[V4]]</f>
        <v>0.72222222222222232</v>
      </c>
      <c r="GL29" s="4">
        <f t="shared" si="65"/>
        <v>0.57860531571038365</v>
      </c>
      <c r="GM29" s="4">
        <f t="shared" si="66"/>
        <v>1.1892361111111112</v>
      </c>
      <c r="GN29" s="4">
        <f t="shared" si="67"/>
        <v>0.48653527277252695</v>
      </c>
      <c r="GO29" s="3">
        <f t="shared" si="68"/>
        <v>0</v>
      </c>
      <c r="GP29" s="3">
        <v>100</v>
      </c>
      <c r="GQ29" s="3">
        <f t="shared" si="69"/>
        <v>-1</v>
      </c>
      <c r="GR29" s="3">
        <f t="shared" si="70"/>
        <v>-100</v>
      </c>
      <c r="GS29" s="34">
        <f>COUNTIF($D$2:D28,Tabela13[[#This Row],[HomeTeam]])</f>
        <v>1</v>
      </c>
      <c r="GT29" s="34">
        <f>COUNTIF($E$2:E28,Tabela13[[#This Row],[AwayTeam]])</f>
        <v>1</v>
      </c>
      <c r="GU29" s="3">
        <f>IFERROR(AVERAGEIFS($AD$2:AD28,$D$2:D28,Tabela13[[#This Row],[HomeTeam]],$GS$2:GS28,"&gt;="&amp;Tabela13[[#This Row],[Contagem_H]]-5),"")</f>
        <v>1.8759398496240602</v>
      </c>
      <c r="GV29" s="3">
        <f>IFERROR(AVERAGEIFS($G$2:G28,$E$2:E28,Tabela13[[#This Row],[AwayTeam]],$GT$2:GT28,"&gt;="&amp;Tabela13[[#This Row],[Contagem_A]]-5),"")</f>
        <v>1</v>
      </c>
      <c r="GW29" s="3">
        <f>IFERROR(AVERAGEIFS($GQ$2:GQ28,$D$2:D28,Tabela13[[#This Row],[HomeTeam]],$GS$2:GS28,"&gt;="&amp;Tabela13[[#This Row],[Contagem_H]]-5),"")</f>
        <v>-1</v>
      </c>
    </row>
    <row r="30" spans="1:211" x14ac:dyDescent="0.25">
      <c r="A30" t="s">
        <v>127</v>
      </c>
      <c r="B30" t="s">
        <v>149</v>
      </c>
      <c r="C30" t="s">
        <v>138</v>
      </c>
      <c r="D30" t="s">
        <v>135</v>
      </c>
      <c r="E30" t="s">
        <v>130</v>
      </c>
      <c r="F30" s="3">
        <v>1</v>
      </c>
      <c r="G30" s="3">
        <v>2</v>
      </c>
      <c r="H30" s="3" t="str">
        <f t="shared" si="71"/>
        <v>A</v>
      </c>
      <c r="I30" s="3">
        <v>12</v>
      </c>
      <c r="J30" s="3">
        <v>7</v>
      </c>
      <c r="K30" s="3">
        <v>1.2</v>
      </c>
      <c r="L30" s="3">
        <v>1.57</v>
      </c>
      <c r="M30" s="3">
        <v>2.38</v>
      </c>
      <c r="N30" s="3">
        <f t="shared" si="0"/>
        <v>3</v>
      </c>
      <c r="O30" s="3">
        <f t="shared" si="1"/>
        <v>0</v>
      </c>
      <c r="P30" s="3">
        <f t="shared" si="2"/>
        <v>3</v>
      </c>
      <c r="Q30" s="3">
        <f t="shared" si="3"/>
        <v>5.9523809523809534E-2</v>
      </c>
      <c r="R30" s="3">
        <f t="shared" si="4"/>
        <v>5.7110742386126456E-2</v>
      </c>
      <c r="S30" s="3">
        <f t="shared" si="5"/>
        <v>12.714285714285715</v>
      </c>
      <c r="T30" s="3">
        <f t="shared" si="6"/>
        <v>7.416666666666667</v>
      </c>
      <c r="U30" s="3">
        <f t="shared" si="7"/>
        <v>1.2714285714285714</v>
      </c>
      <c r="V30" s="3">
        <f t="shared" si="8"/>
        <v>1.6634523809523811</v>
      </c>
      <c r="W30" s="3">
        <f t="shared" si="9"/>
        <v>2.5216666666666665</v>
      </c>
      <c r="X30" s="4">
        <f t="shared" si="10"/>
        <v>8.3333333333333329E-2</v>
      </c>
      <c r="Y30" s="4">
        <f t="shared" si="11"/>
        <v>0.14285714285714285</v>
      </c>
      <c r="Z30" s="4">
        <f t="shared" si="12"/>
        <v>0.83333333333333337</v>
      </c>
      <c r="AA30" s="4">
        <f t="shared" si="13"/>
        <v>0.63694267515923564</v>
      </c>
      <c r="AB30" s="4">
        <f t="shared" si="14"/>
        <v>0.42016806722689076</v>
      </c>
      <c r="AC30" s="4">
        <f t="shared" si="15"/>
        <v>0.54166666666666663</v>
      </c>
      <c r="AD30" s="4">
        <f t="shared" si="16"/>
        <v>1.4166666666666667</v>
      </c>
      <c r="AE30" s="4">
        <f t="shared" si="17"/>
        <v>1.0416666666666667</v>
      </c>
      <c r="AF30" s="4">
        <f t="shared" si="18"/>
        <v>0.91666666666666674</v>
      </c>
      <c r="AG30" s="4">
        <f>IFERROR(AVERAGE(Tabela13[[#This Row],[V1]],Tabela13[[#This Row],[V2]]),"")</f>
        <v>0.97916666666666674</v>
      </c>
      <c r="AH30" s="4">
        <f>IFERROR(AVERAGE(Tabela13[[#This Row],[V1]],Tabela13[[#This Row],[V3]]),"")</f>
        <v>0.79166666666666674</v>
      </c>
      <c r="AI30" s="4">
        <f>IFERROR(AVERAGE(Tabela13[[#This Row],[V1]],Tabela13[[#This Row],[V4]]),"")</f>
        <v>0.72916666666666674</v>
      </c>
      <c r="AJ30" s="4">
        <f>IFERROR(AVERAGE(Tabela13[[#This Row],[V2]],Tabela13[[#This Row],[V1]]),"")</f>
        <v>0.97916666666666674</v>
      </c>
      <c r="AK30" s="4">
        <f>IFERROR(AVERAGE(Tabela13[[#This Row],[V2]],Tabela13[[#This Row],[V3]]),"")</f>
        <v>1.2291666666666667</v>
      </c>
      <c r="AL30" s="4">
        <f>IFERROR(AVERAGE(Tabela13[[#This Row],[V2]],Tabela13[[#This Row],[V4]]),"")</f>
        <v>1.1666666666666667</v>
      </c>
      <c r="AM30" s="4">
        <f>IFERROR(AVERAGE(Tabela13[[#This Row],[V3]],Tabela13[[#This Row],[V1]]),"")</f>
        <v>0.79166666666666674</v>
      </c>
      <c r="AN30" s="4">
        <f>IFERROR(AVERAGE(Tabela13[[#This Row],[V3]],Tabela13[[#This Row],[V2]]),"")</f>
        <v>1.2291666666666667</v>
      </c>
      <c r="AO30" s="4">
        <f>IFERROR(AVERAGE(Tabela13[[#This Row],[V3]],Tabela13[[#This Row],[V4]]),"")</f>
        <v>0.97916666666666674</v>
      </c>
      <c r="AP30" s="4">
        <f>IFERROR(AVERAGE(Tabela13[[#This Row],[V4]],Tabela13[[#This Row],[V1]]),"")</f>
        <v>0.72916666666666674</v>
      </c>
      <c r="AQ30" s="4">
        <f>IFERROR(AVERAGE(Tabela13[[#This Row],[V4]],Tabela13[[#This Row],[V2]]),"")</f>
        <v>1.1666666666666667</v>
      </c>
      <c r="AR30" s="4">
        <f>IFERROR(AVERAGE(Tabela13[[#This Row],[V4]],Tabela13[[#This Row],[V3]]),"")</f>
        <v>0.97916666666666674</v>
      </c>
      <c r="AS30" s="4">
        <f>_xlfn.STDEV.S(Tabela13[[#This Row],[V1]:[V2]])</f>
        <v>0.61871843353822886</v>
      </c>
      <c r="AT30" s="4">
        <f>_xlfn.STDEV.S(Tabela13[[#This Row],[V1]],Tabela13[[#This Row],[V3]])</f>
        <v>0.35355339059327345</v>
      </c>
      <c r="AU30" s="4">
        <f>_xlfn.STDEV.S(Tabela13[[#This Row],[V1]],Tabela13[[#This Row],[V4]])</f>
        <v>0.26516504294495491</v>
      </c>
      <c r="AV30" s="4">
        <f>_xlfn.STDEV.S(Tabela13[[#This Row],[V2]],Tabela13[[#This Row],[V1]])</f>
        <v>0.61871843353822886</v>
      </c>
      <c r="AW30" s="4">
        <f>_xlfn.STDEV.S(Tabela13[[#This Row],[V2]],Tabela13[[#This Row],[V3]])</f>
        <v>0.2651650429449553</v>
      </c>
      <c r="AX30" s="4">
        <f>_xlfn.STDEV.S(Tabela13[[#This Row],[V42]],Tabela13[[#This Row],[V44]])</f>
        <v>0.97227182413150304</v>
      </c>
      <c r="AY30" s="4">
        <f>_xlfn.STDEV.S(Tabela13[[#This Row],[V3]],Tabela13[[#This Row],[V1]])</f>
        <v>0.35355339059327345</v>
      </c>
      <c r="AZ30" s="4">
        <f>_xlfn.STDEV.S(Tabela13[[#This Row],[V3]],Tabela13[[#This Row],[V2]])</f>
        <v>0.2651650429449553</v>
      </c>
      <c r="BA30" s="4">
        <f>_xlfn.STDEV.S(Tabela13[[#This Row],[V3]],Tabela13[[#This Row],[V4]])</f>
        <v>8.8388347648318447E-2</v>
      </c>
      <c r="BB30" s="4">
        <f>_xlfn.STDEV.S(Tabela13[[#This Row],[V4]],Tabela13[[#This Row],[V1]])</f>
        <v>0.26516504294495491</v>
      </c>
      <c r="BC30" s="4">
        <f>_xlfn.STDEV.S(Tabela13[[#This Row],[V4]],Tabela13[[#This Row],[V2]])</f>
        <v>0.35355339059327312</v>
      </c>
      <c r="BD30" s="4">
        <f>_xlfn.STDEV.S(Tabela13[[#This Row],[V4]],Tabela13[[#This Row],[V3]])</f>
        <v>8.8388347648318447E-2</v>
      </c>
      <c r="BE30" s="4">
        <f>Tabela13[[#This Row],[V17]]/Tabela13[[#This Row],[V5]]</f>
        <v>0.63188265552840395</v>
      </c>
      <c r="BF30" s="4">
        <f>Tabela13[[#This Row],[V18]]/Tabela13[[#This Row],[V6]]</f>
        <v>0.44659375653887168</v>
      </c>
      <c r="BG30" s="4">
        <f>Tabela13[[#This Row],[V19]]/Tabela13[[#This Row],[V7]]</f>
        <v>0.3636549160387953</v>
      </c>
      <c r="BH30" s="4">
        <f>Tabela13[[#This Row],[V20]]/Tabela13[[#This Row],[V8]]</f>
        <v>0.63188265552840395</v>
      </c>
      <c r="BI30" s="4">
        <f>Tabela13[[#This Row],[V21]]/Tabela13[[#This Row],[V9]]</f>
        <v>0.21572749256538734</v>
      </c>
      <c r="BJ30" s="4">
        <f>Tabela13[[#This Row],[V22]]/Tabela13[[#This Row],[V10]]</f>
        <v>0.83337584925557395</v>
      </c>
      <c r="BK30" s="4">
        <f>Tabela13[[#This Row],[V23]]/Tabela13[[#This Row],[V11]]</f>
        <v>0.44659375653887168</v>
      </c>
      <c r="BL30" s="4">
        <f>Tabela13[[#This Row],[V24]]/Tabela13[[#This Row],[V12]]</f>
        <v>0.21572749256538734</v>
      </c>
      <c r="BM30" s="4">
        <f>Tabela13[[#This Row],[V25]]/Tabela13[[#This Row],[V13]]</f>
        <v>9.0268950789772026E-2</v>
      </c>
      <c r="BN30" s="4">
        <f>Tabela13[[#This Row],[V26]]/Tabela13[[#This Row],[V14]]</f>
        <v>0.3636549160387953</v>
      </c>
      <c r="BO30" s="4">
        <f>Tabela13[[#This Row],[V27]]/Tabela13[[#This Row],[V15]]</f>
        <v>0.30304576336566263</v>
      </c>
      <c r="BP30" s="4">
        <f>Tabela13[[#This Row],[V28]]/Tabela13[[#This Row],[V16]]</f>
        <v>9.0268950789772026E-2</v>
      </c>
      <c r="BQ30" s="4">
        <f>Tabela13[[#This Row],[V1]]-Tabela13[[#This Row],[V2]]</f>
        <v>-0.87500000000000011</v>
      </c>
      <c r="BR30" s="4">
        <f>Tabela13[[#This Row],[V1]]-Tabela13[[#This Row],[V3]]</f>
        <v>-0.50000000000000011</v>
      </c>
      <c r="BS30" s="4">
        <f>Tabela13[[#This Row],[V1]]-Tabela13[[#This Row],[V4]]</f>
        <v>-0.37500000000000011</v>
      </c>
      <c r="BT30" s="4">
        <f>Tabela13[[#This Row],[V2]]-Tabela13[[#This Row],[V1]]</f>
        <v>0.87500000000000011</v>
      </c>
      <c r="BU30" s="4">
        <f>Tabela13[[#This Row],[V2]]-Tabela13[[#This Row],[V3]]</f>
        <v>0.375</v>
      </c>
      <c r="BV30" s="4">
        <f>Tabela13[[#This Row],[V2]]-Tabela13[[#This Row],[V4]]</f>
        <v>0.5</v>
      </c>
      <c r="BW30" s="4">
        <f>AVERAGE(Tabela13[[#This Row],[V41]],Tabela13[[#This Row],[V42]])</f>
        <v>-0.68750000000000011</v>
      </c>
      <c r="BX30" s="4">
        <f>AVERAGE(Tabela13[[#This Row],[V41]],Tabela13[[#This Row],[V43]])</f>
        <v>-0.62500000000000011</v>
      </c>
      <c r="BY30" s="4">
        <f>AVERAGE(Tabela13[[#This Row],[V41]],Tabela13[[#This Row],[V44]])</f>
        <v>0</v>
      </c>
      <c r="BZ30" s="4">
        <f>AVERAGE(Tabela13[[#This Row],[V41]],Tabela13[[#This Row],[V45]])</f>
        <v>-0.25000000000000006</v>
      </c>
      <c r="CA30" s="4">
        <f>AVERAGE(Tabela13[[#This Row],[V41]],Tabela13[[#This Row],[V46]])</f>
        <v>-0.18750000000000006</v>
      </c>
      <c r="CB30" s="4">
        <f>AVERAGE(Tabela13[[#This Row],[V42]],Tabela13[[#This Row],[V41]])</f>
        <v>-0.68750000000000011</v>
      </c>
      <c r="CC30" s="4">
        <f>AVERAGE(Tabela13[[#This Row],[V42]],Tabela13[[#This Row],[V43]])</f>
        <v>-0.43750000000000011</v>
      </c>
      <c r="CD30" s="4">
        <f>AVERAGE(Tabela13[[#This Row],[V42]],Tabela13[[#This Row],[V44]])</f>
        <v>0.1875</v>
      </c>
      <c r="CE30" s="4">
        <f>AVERAGE(Tabela13[[#This Row],[V42]],Tabela13[[#This Row],[V45]])</f>
        <v>-6.2500000000000056E-2</v>
      </c>
      <c r="CF30" s="4">
        <f>AVERAGE(Tabela13[[#This Row],[V42]],Tabela13[[#This Row],[V46]])</f>
        <v>0</v>
      </c>
      <c r="CG30" s="4">
        <f>AVERAGE(Tabela13[[#This Row],[V43]],Tabela13[[#This Row],[V41]])</f>
        <v>-0.62500000000000011</v>
      </c>
      <c r="CH30" s="4">
        <f>AVERAGE(Tabela13[[#This Row],[V43]],Tabela13[[#This Row],[V42]])</f>
        <v>-0.43750000000000011</v>
      </c>
      <c r="CI30" s="4">
        <f>AVERAGE(Tabela13[[#This Row],[V43]],Tabela13[[#This Row],[V44]])</f>
        <v>0.25</v>
      </c>
      <c r="CJ30" s="4">
        <f>AVERAGE(Tabela13[[#This Row],[V43]],Tabela13[[#This Row],[V45]])</f>
        <v>0</v>
      </c>
      <c r="CK30" s="4">
        <f>AVERAGE(Tabela13[[#This Row],[V43]],Tabela13[[#This Row],[V46]])</f>
        <v>6.2499999999999944E-2</v>
      </c>
      <c r="CL30" s="4">
        <f>AVERAGE(Tabela13[[#This Row],[V44]],Tabela13[[#This Row],[V41]])</f>
        <v>0</v>
      </c>
      <c r="CM30" s="4">
        <f>AVERAGE(Tabela13[[#This Row],[V44]],Tabela13[[#This Row],[V42]])</f>
        <v>0.1875</v>
      </c>
      <c r="CN30" s="4">
        <f>AVERAGE(Tabela13[[#This Row],[V44]],Tabela13[[#This Row],[V43]])</f>
        <v>0.25</v>
      </c>
      <c r="CO30" s="4">
        <f>AVERAGE(Tabela13[[#This Row],[V44]],Tabela13[[#This Row],[V45]])</f>
        <v>0.625</v>
      </c>
      <c r="CP30" s="4">
        <f>AVERAGE(Tabela13[[#This Row],[V44]],Tabela13[[#This Row],[V46]])</f>
        <v>0.6875</v>
      </c>
      <c r="CQ30" s="4">
        <f>AVERAGE(Tabela13[[#This Row],[V45]],Tabela13[[#This Row],[V41]])</f>
        <v>-0.25000000000000006</v>
      </c>
      <c r="CR30" s="4">
        <f>AVERAGE(Tabela13[[#This Row],[V45]],Tabela13[[#This Row],[V42]])</f>
        <v>-6.2500000000000056E-2</v>
      </c>
      <c r="CS30" s="4">
        <f>AVERAGE(Tabela13[[#This Row],[V45]],Tabela13[[#This Row],[V43]])</f>
        <v>0</v>
      </c>
      <c r="CT30" s="4">
        <f>AVERAGE(Tabela13[[#This Row],[V45]],Tabela13[[#This Row],[V44]])</f>
        <v>0.625</v>
      </c>
      <c r="CU30" s="4">
        <f>AVERAGE(Tabela13[[#This Row],[V45]],Tabela13[[#This Row],[V46]])</f>
        <v>0.4375</v>
      </c>
      <c r="CV30" s="4">
        <f>AVERAGE(Tabela13[[#This Row],[V46]],Tabela13[[#This Row],[V41]])</f>
        <v>-0.18750000000000006</v>
      </c>
      <c r="CW30" s="4">
        <f>AVERAGE(Tabela13[[#This Row],[V46]],Tabela13[[#This Row],[V42]])</f>
        <v>0</v>
      </c>
      <c r="CX30" s="4">
        <f>AVERAGE(Tabela13[[#This Row],[V46]],Tabela13[[#This Row],[V43]])</f>
        <v>6.2499999999999944E-2</v>
      </c>
      <c r="CY30" s="4">
        <f>AVERAGE(Tabela13[[#This Row],[V46]],Tabela13[[#This Row],[V44]])</f>
        <v>0.6875</v>
      </c>
      <c r="CZ30" s="4">
        <f>AVERAGE(Tabela13[[#This Row],[V46]],Tabela13[[#This Row],[V45]])</f>
        <v>0.4375</v>
      </c>
      <c r="DA30" s="3">
        <f>_xlfn.STDEV.S(Tabela13[[#This Row],[V41]],Tabela13[[#This Row],[V42]])</f>
        <v>0.26516504294495552</v>
      </c>
      <c r="DB30" s="3">
        <f>_xlfn.STDEV.S(Tabela13[[#This Row],[V41]],Tabela13[[#This Row],[V43]])</f>
        <v>0.3535533905932739</v>
      </c>
      <c r="DC30" s="3">
        <f>_xlfn.STDEV.S(Tabela13[[#This Row],[V41]],Tabela13[[#This Row],[V44]])</f>
        <v>1.2374368670764584</v>
      </c>
      <c r="DD30" s="3">
        <f>_xlfn.STDEV.S(Tabela13[[#This Row],[V41]],Tabela13[[#This Row],[V45]])</f>
        <v>0.88388347648318455</v>
      </c>
      <c r="DE30" s="3">
        <f>_xlfn.STDEV.S(Tabela13[[#This Row],[V41]],Tabela13[[#This Row],[V46]])</f>
        <v>0.97227182413150293</v>
      </c>
      <c r="DF30" s="3">
        <f>_xlfn.STDEV.S(Tabela13[[#This Row],[V42]],Tabela13[[#This Row],[V41]])</f>
        <v>0.26516504294495552</v>
      </c>
      <c r="DG30" s="3">
        <f>_xlfn.STDEV.S(Tabela13[[#This Row],[V42]],Tabela13[[#This Row],[V43]])</f>
        <v>8.8388347648318447E-2</v>
      </c>
      <c r="DH30" s="3">
        <f>_xlfn.STDEV.S(Tabela13[[#This Row],[V42]],Tabela13[[#This Row],[V44]])</f>
        <v>0.97227182413150304</v>
      </c>
      <c r="DI30" s="3">
        <f>_xlfn.STDEV.S(Tabela13[[#This Row],[V42]],Tabela13[[#This Row],[V45]])</f>
        <v>0.6187184335382292</v>
      </c>
      <c r="DJ30" s="3">
        <f>_xlfn.STDEV.S(Tabela13[[#This Row],[V42]],Tabela13[[#This Row],[V46]])</f>
        <v>0.70710678118654757</v>
      </c>
      <c r="DK30" s="3">
        <f>_xlfn.STDEV.S(Tabela13[[#This Row],[V43]],Tabela13[[#This Row],[V41]])</f>
        <v>0.3535533905932739</v>
      </c>
      <c r="DL30" s="3">
        <f>_xlfn.STDEV.S(Tabela13[[#This Row],[V43]],Tabela13[[#This Row],[V42]])</f>
        <v>8.8388347648318447E-2</v>
      </c>
      <c r="DM30" s="3">
        <f>_xlfn.STDEV.S(Tabela13[[#This Row],[V43]],Tabela13[[#This Row],[V44]])</f>
        <v>0.88388347648318455</v>
      </c>
      <c r="DN30" s="3">
        <f>_xlfn.STDEV.S(Tabela13[[#This Row],[V43]],Tabela13[[#This Row],[V45]])</f>
        <v>0.53033008588991071</v>
      </c>
      <c r="DO30" s="3">
        <f>_xlfn.STDEV.S(Tabela13[[#This Row],[V43]],Tabela13[[#This Row],[V46]])</f>
        <v>0.6187184335382292</v>
      </c>
      <c r="DP30" s="3">
        <f>_xlfn.STDEV.S(Tabela13[[#This Row],[V44]],Tabela13[[#This Row],[V41]])</f>
        <v>1.2374368670764584</v>
      </c>
      <c r="DQ30" s="3">
        <f>_xlfn.STDEV.S(Tabela13[[#This Row],[V44]],Tabela13[[#This Row],[V42]])</f>
        <v>0.97227182413150304</v>
      </c>
      <c r="DR30" s="3">
        <f>_xlfn.STDEV.S(Tabela13[[#This Row],[V44]],Tabela13[[#This Row],[V43]])</f>
        <v>0.88388347648318455</v>
      </c>
      <c r="DS30" s="3">
        <f>_xlfn.STDEV.S(Tabela13[[#This Row],[V44]],Tabela13[[#This Row],[V45]])</f>
        <v>0.35355339059327406</v>
      </c>
      <c r="DT30" s="3">
        <f>_xlfn.STDEV.S(Tabela13[[#This Row],[V44]],Tabela13[[#This Row],[V46]])</f>
        <v>0.26516504294495574</v>
      </c>
      <c r="DU30" s="3">
        <f>_xlfn.STDEV.S(Tabela13[[#This Row],[V45]],Tabela13[[#This Row],[V41]])</f>
        <v>0.88388347648318455</v>
      </c>
      <c r="DV30" s="3">
        <f>_xlfn.STDEV.S(Tabela13[[#This Row],[V45]],Tabela13[[#This Row],[V42]])</f>
        <v>0.6187184335382292</v>
      </c>
      <c r="DW30" s="3">
        <f>_xlfn.STDEV.S(Tabela13[[#This Row],[V45]],Tabela13[[#This Row],[V43]])</f>
        <v>0.53033008588991071</v>
      </c>
      <c r="DX30" s="3">
        <f>_xlfn.STDEV.S(Tabela13[[#This Row],[V45]],Tabela13[[#This Row],[V44]])</f>
        <v>0.35355339059327406</v>
      </c>
      <c r="DY30" s="3">
        <f>_xlfn.STDEV.S(Tabela13[[#This Row],[V45]],Tabela13[[#This Row],[V46]])</f>
        <v>8.8388347648318447E-2</v>
      </c>
      <c r="DZ30" s="3">
        <f>_xlfn.STDEV.S(Tabela13[[#This Row],[V46]],Tabela13[[#This Row],[V41]])</f>
        <v>0.97227182413150293</v>
      </c>
      <c r="EA30" s="3">
        <f>_xlfn.STDEV.S(Tabela13[[#This Row],[V46]],Tabela13[[#This Row],[V42]])</f>
        <v>0.70710678118654757</v>
      </c>
      <c r="EB30" s="3">
        <f>_xlfn.STDEV.S(Tabela13[[#This Row],[V46]],Tabela13[[#This Row],[V43]])</f>
        <v>0.6187184335382292</v>
      </c>
      <c r="EC30" s="3">
        <f>_xlfn.STDEV.S(Tabela13[[#This Row],[V46]],Tabela13[[#This Row],[V44]])</f>
        <v>0.26516504294495574</v>
      </c>
      <c r="ED30" s="3">
        <f>_xlfn.STDEV.S(Tabela13[[#This Row],[V46]],Tabela13[[#This Row],[V45]])</f>
        <v>8.8388347648318447E-2</v>
      </c>
      <c r="EE30" s="3">
        <f t="shared" si="19"/>
        <v>-0.38569460791993526</v>
      </c>
      <c r="EF30" s="3">
        <f t="shared" si="20"/>
        <v>-0.56568542494923812</v>
      </c>
      <c r="EG30" s="3" t="str">
        <f t="shared" si="21"/>
        <v/>
      </c>
      <c r="EH30" s="3">
        <f t="shared" si="22"/>
        <v>-3.5355339059327373</v>
      </c>
      <c r="EI30" s="3">
        <f t="shared" si="23"/>
        <v>-5.1854497287013475</v>
      </c>
      <c r="EJ30" s="3">
        <f t="shared" si="24"/>
        <v>-0.38569460791993526</v>
      </c>
      <c r="EK30" s="3">
        <f t="shared" si="25"/>
        <v>-0.20203050891044211</v>
      </c>
      <c r="EL30" s="3">
        <f t="shared" si="26"/>
        <v>5.1854497287013492</v>
      </c>
      <c r="EM30" s="3">
        <f t="shared" si="27"/>
        <v>-9.8994949366116582</v>
      </c>
      <c r="EN30" s="3" t="str">
        <f t="shared" si="28"/>
        <v/>
      </c>
      <c r="EO30" s="3">
        <f t="shared" si="29"/>
        <v>-0.56568542494923812</v>
      </c>
      <c r="EP30" s="3">
        <f t="shared" si="30"/>
        <v>-0.20203050891044211</v>
      </c>
      <c r="EQ30" s="3">
        <f t="shared" si="31"/>
        <v>3.5355339059327382</v>
      </c>
      <c r="ER30" s="3" t="str">
        <f t="shared" si="32"/>
        <v/>
      </c>
      <c r="ES30" s="3" t="str">
        <f t="shared" si="33"/>
        <v/>
      </c>
      <c r="ET30" s="3" t="str">
        <f t="shared" si="34"/>
        <v/>
      </c>
      <c r="EU30" s="3" t="str">
        <f t="shared" si="35"/>
        <v/>
      </c>
      <c r="EV30" s="3">
        <f t="shared" si="36"/>
        <v>3.5355339059327382</v>
      </c>
      <c r="EW30" s="3">
        <f t="shared" si="37"/>
        <v>0.56568542494923846</v>
      </c>
      <c r="EX30" s="3">
        <f t="shared" si="38"/>
        <v>0.38569460791993565</v>
      </c>
      <c r="EY30" s="3">
        <f t="shared" si="39"/>
        <v>-3.5355339059327373</v>
      </c>
      <c r="EZ30" s="3">
        <f t="shared" si="40"/>
        <v>-9.8994949366116582</v>
      </c>
      <c r="FA30" s="3" t="str">
        <f t="shared" si="41"/>
        <v/>
      </c>
      <c r="FB30" s="3">
        <f t="shared" si="42"/>
        <v>0.56568542494923846</v>
      </c>
      <c r="FC30" s="3">
        <f t="shared" si="43"/>
        <v>0.20203050891044216</v>
      </c>
      <c r="FD30" s="3">
        <f t="shared" si="44"/>
        <v>-5.1854497287013475</v>
      </c>
      <c r="FE30" s="3" t="str">
        <f t="shared" si="45"/>
        <v/>
      </c>
      <c r="FF30" s="3">
        <f t="shared" si="46"/>
        <v>9.899494936611676</v>
      </c>
      <c r="FG30" s="3">
        <f t="shared" si="47"/>
        <v>0.38569460791993565</v>
      </c>
      <c r="FH30" s="3">
        <f t="shared" si="48"/>
        <v>0.20203050891044216</v>
      </c>
      <c r="FI30" s="4">
        <f t="shared" si="49"/>
        <v>0.83333333333333337</v>
      </c>
      <c r="FJ30" s="4">
        <f t="shared" si="50"/>
        <v>0.16666666666666666</v>
      </c>
      <c r="FK30" s="4">
        <f t="shared" si="51"/>
        <v>0.3707865168539326</v>
      </c>
      <c r="FL30" s="4">
        <f t="shared" si="52"/>
        <v>2.49438202247191</v>
      </c>
      <c r="FM30" s="4">
        <f>Tabela13[[#This Row],[V139]]-Tabela13[[#This Row],[V140]]</f>
        <v>-2.1235955056179776</v>
      </c>
      <c r="FN30" s="4">
        <f>Tabela13[[#This Row],[V1]]-Tabela13[[#This Row],[V2]]/2</f>
        <v>-0.16666666666666674</v>
      </c>
      <c r="FO30" s="4">
        <f>Tabela13[[#This Row],[V1]]-Tabela13[[#This Row],[V3]]/2</f>
        <v>2.0833333333333259E-2</v>
      </c>
      <c r="FP30" s="4">
        <f>Tabela13[[#This Row],[V1]]-Tabela13[[#This Row],[V4]]/2</f>
        <v>8.3333333333333259E-2</v>
      </c>
      <c r="FQ30" s="4">
        <f>Tabela13[[#This Row],[V2]]-Tabela13[[#This Row],[V1]]/2</f>
        <v>1.1458333333333335</v>
      </c>
      <c r="FR30" s="4">
        <f>Tabela13[[#This Row],[V2]]-Tabela13[[#This Row],[V3]]/2</f>
        <v>0.89583333333333337</v>
      </c>
      <c r="FS30" s="4">
        <f>Tabela13[[#This Row],[V2]]-Tabela13[[#This Row],[V4]]/2</f>
        <v>0.95833333333333337</v>
      </c>
      <c r="FT30" s="4">
        <f t="shared" si="53"/>
        <v>-0.16514867741462691</v>
      </c>
      <c r="FU30" s="4">
        <f t="shared" si="54"/>
        <v>2.0830320036217011E-2</v>
      </c>
      <c r="FV30" s="4">
        <f t="shared" si="55"/>
        <v>8.314123188844115E-2</v>
      </c>
      <c r="FW30" s="4">
        <f t="shared" si="56"/>
        <v>0.85325498625375229</v>
      </c>
      <c r="FX30" s="4">
        <f t="shared" si="57"/>
        <v>0.73050830080329454</v>
      </c>
      <c r="FY30" s="4">
        <f t="shared" si="58"/>
        <v>0.76412477737338713</v>
      </c>
      <c r="FZ30" s="4">
        <f t="shared" si="59"/>
        <v>-29.726761934632844</v>
      </c>
      <c r="GA30" s="4">
        <f t="shared" si="60"/>
        <v>3.7494576065190621</v>
      </c>
      <c r="GB30" s="4">
        <f t="shared" si="61"/>
        <v>14.965421739919407</v>
      </c>
      <c r="GC30" s="4">
        <f t="shared" si="62"/>
        <v>153.58589752567542</v>
      </c>
      <c r="GD30" s="4">
        <f t="shared" si="63"/>
        <v>131.49149414459302</v>
      </c>
      <c r="GE30" s="4">
        <f t="shared" si="64"/>
        <v>137.54245992720968</v>
      </c>
      <c r="GF30" s="4">
        <f>Tabela13[[#This Row],[V1]]-Tabela13[[#This Row],[V2]]/Tabela13[[#This Row],[V2]]</f>
        <v>-0.45833333333333337</v>
      </c>
      <c r="GG30" s="4">
        <f>Tabela13[[#This Row],[V1]]-Tabela13[[#This Row],[V3]]/Tabela13[[#This Row],[V3]]</f>
        <v>-0.45833333333333337</v>
      </c>
      <c r="GH30" s="4">
        <f>Tabela13[[#This Row],[V1]]-Tabela13[[#This Row],[V4]]/Tabela13[[#This Row],[V4]]</f>
        <v>-0.45833333333333337</v>
      </c>
      <c r="GI30" s="4">
        <f>Tabela13[[#This Row],[V2]]-Tabela13[[#This Row],[V1]]/Tabela13[[#This Row],[V1]]</f>
        <v>0.41666666666666674</v>
      </c>
      <c r="GJ30" s="4">
        <f>Tabela13[[#This Row],[V2]]-Tabela13[[#This Row],[V3]]/Tabela13[[#This Row],[V3]]</f>
        <v>0.41666666666666674</v>
      </c>
      <c r="GK30" s="4">
        <f>Tabela13[[#This Row],[V2]]-Tabela13[[#This Row],[V4]]/Tabela13[[#This Row],[V4]]</f>
        <v>0.41666666666666674</v>
      </c>
      <c r="GL30" s="4">
        <f t="shared" si="65"/>
        <v>0.36084391824351586</v>
      </c>
      <c r="GM30" s="4">
        <f t="shared" si="66"/>
        <v>0.97916666666666674</v>
      </c>
      <c r="GN30" s="4">
        <f t="shared" si="67"/>
        <v>0.36852144841890977</v>
      </c>
      <c r="GO30" s="3">
        <f t="shared" si="68"/>
        <v>0</v>
      </c>
      <c r="GP30" s="3">
        <v>100</v>
      </c>
      <c r="GQ30" s="3">
        <f t="shared" si="69"/>
        <v>-1</v>
      </c>
      <c r="GR30" s="3">
        <f t="shared" si="70"/>
        <v>-100</v>
      </c>
      <c r="GS30" s="34">
        <f>COUNTIF($D$2:D29,Tabela13[[#This Row],[HomeTeam]])</f>
        <v>1</v>
      </c>
      <c r="GT30" s="34">
        <f>COUNTIF($E$2:E29,Tabela13[[#This Row],[AwayTeam]])</f>
        <v>1</v>
      </c>
      <c r="GU30" s="3">
        <f>IFERROR(AVERAGEIFS($AD$2:AD29,$D$2:D29,Tabela13[[#This Row],[HomeTeam]],$GS$2:GS29,"&gt;="&amp;Tabela13[[#This Row],[Contagem_H]]-5),"")</f>
        <v>0.73255813953488369</v>
      </c>
      <c r="GV30" s="3">
        <f>IFERROR(AVERAGEIFS($G$2:G29,$E$2:E29,Tabela13[[#This Row],[AwayTeam]],$GT$2:GT29,"&gt;="&amp;Tabela13[[#This Row],[Contagem_A]]-5),"")</f>
        <v>3</v>
      </c>
      <c r="GW30" s="3">
        <f>IFERROR(AVERAGEIFS($GQ$2:GQ29,$D$2:D29,Tabela13[[#This Row],[HomeTeam]],$GS$2:GS29,"&gt;="&amp;Tabela13[[#This Row],[Contagem_H]]-5),"")</f>
        <v>-1</v>
      </c>
    </row>
    <row r="31" spans="1:211" x14ac:dyDescent="0.25">
      <c r="A31" t="s">
        <v>127</v>
      </c>
      <c r="B31" t="s">
        <v>149</v>
      </c>
      <c r="C31" t="s">
        <v>139</v>
      </c>
      <c r="D31" t="s">
        <v>20</v>
      </c>
      <c r="E31" t="s">
        <v>25</v>
      </c>
      <c r="F31" s="3">
        <v>1</v>
      </c>
      <c r="G31" s="3">
        <v>2</v>
      </c>
      <c r="H31" s="3" t="str">
        <f t="shared" si="71"/>
        <v>A</v>
      </c>
      <c r="I31" s="3">
        <v>2.2000000000000002</v>
      </c>
      <c r="J31" s="3">
        <v>3.75</v>
      </c>
      <c r="K31" s="3">
        <v>3.1</v>
      </c>
      <c r="L31" s="3">
        <v>1.53</v>
      </c>
      <c r="M31" s="3">
        <v>2.5</v>
      </c>
      <c r="N31" s="3">
        <f t="shared" si="0"/>
        <v>3</v>
      </c>
      <c r="O31" s="3">
        <f t="shared" si="1"/>
        <v>0</v>
      </c>
      <c r="P31" s="3">
        <f t="shared" si="2"/>
        <v>3</v>
      </c>
      <c r="Q31" s="3">
        <f t="shared" si="3"/>
        <v>4.3792766373411451E-2</v>
      </c>
      <c r="R31" s="3">
        <f t="shared" si="4"/>
        <v>5.3594771241830097E-2</v>
      </c>
      <c r="S31" s="3">
        <f t="shared" si="5"/>
        <v>2.2963440860215054</v>
      </c>
      <c r="T31" s="3">
        <f t="shared" si="6"/>
        <v>3.9142228739002931</v>
      </c>
      <c r="U31" s="3">
        <f t="shared" si="7"/>
        <v>3.2357575757575754</v>
      </c>
      <c r="V31" s="3">
        <f t="shared" si="8"/>
        <v>1.5970029325513195</v>
      </c>
      <c r="W31" s="3">
        <f t="shared" si="9"/>
        <v>2.6094819159335287</v>
      </c>
      <c r="X31" s="4">
        <f t="shared" si="10"/>
        <v>0.45454545454545453</v>
      </c>
      <c r="Y31" s="4">
        <f t="shared" si="11"/>
        <v>0.26666666666666666</v>
      </c>
      <c r="Z31" s="4">
        <f t="shared" si="12"/>
        <v>0.32258064516129031</v>
      </c>
      <c r="AA31" s="4">
        <f t="shared" si="13"/>
        <v>0.65359477124183007</v>
      </c>
      <c r="AB31" s="4">
        <f t="shared" si="14"/>
        <v>0.4</v>
      </c>
      <c r="AC31" s="4">
        <f t="shared" si="15"/>
        <v>0.72727272727272729</v>
      </c>
      <c r="AD31" s="4">
        <f t="shared" si="16"/>
        <v>1.1612903225806452</v>
      </c>
      <c r="AE31" s="4">
        <f t="shared" si="17"/>
        <v>1.2272727272727273</v>
      </c>
      <c r="AF31" s="4">
        <f t="shared" si="18"/>
        <v>0.66129032258064513</v>
      </c>
      <c r="AG31" s="4">
        <f>IFERROR(AVERAGE(Tabela13[[#This Row],[V1]],Tabela13[[#This Row],[V2]]),"")</f>
        <v>0.94428152492668627</v>
      </c>
      <c r="AH31" s="4">
        <f>IFERROR(AVERAGE(Tabela13[[#This Row],[V1]],Tabela13[[#This Row],[V3]]),"")</f>
        <v>0.97727272727272729</v>
      </c>
      <c r="AI31" s="4">
        <f>IFERROR(AVERAGE(Tabela13[[#This Row],[V1]],Tabela13[[#This Row],[V4]]),"")</f>
        <v>0.69428152492668627</v>
      </c>
      <c r="AJ31" s="4">
        <f>IFERROR(AVERAGE(Tabela13[[#This Row],[V2]],Tabela13[[#This Row],[V1]]),"")</f>
        <v>0.94428152492668627</v>
      </c>
      <c r="AK31" s="4">
        <f>IFERROR(AVERAGE(Tabela13[[#This Row],[V2]],Tabela13[[#This Row],[V3]]),"")</f>
        <v>1.1942815249266863</v>
      </c>
      <c r="AL31" s="4">
        <f>IFERROR(AVERAGE(Tabela13[[#This Row],[V2]],Tabela13[[#This Row],[V4]]),"")</f>
        <v>0.91129032258064524</v>
      </c>
      <c r="AM31" s="4">
        <f>IFERROR(AVERAGE(Tabela13[[#This Row],[V3]],Tabela13[[#This Row],[V1]]),"")</f>
        <v>0.97727272727272729</v>
      </c>
      <c r="AN31" s="4">
        <f>IFERROR(AVERAGE(Tabela13[[#This Row],[V3]],Tabela13[[#This Row],[V2]]),"")</f>
        <v>1.1942815249266863</v>
      </c>
      <c r="AO31" s="4">
        <f>IFERROR(AVERAGE(Tabela13[[#This Row],[V3]],Tabela13[[#This Row],[V4]]),"")</f>
        <v>0.94428152492668627</v>
      </c>
      <c r="AP31" s="4">
        <f>IFERROR(AVERAGE(Tabela13[[#This Row],[V4]],Tabela13[[#This Row],[V1]]),"")</f>
        <v>0.69428152492668627</v>
      </c>
      <c r="AQ31" s="4">
        <f>IFERROR(AVERAGE(Tabela13[[#This Row],[V4]],Tabela13[[#This Row],[V2]]),"")</f>
        <v>0.91129032258064524</v>
      </c>
      <c r="AR31" s="4">
        <f>IFERROR(AVERAGE(Tabela13[[#This Row],[V4]],Tabela13[[#This Row],[V3]]),"")</f>
        <v>0.94428152492668627</v>
      </c>
      <c r="AS31" s="4">
        <f>_xlfn.STDEV.S(Tabela13[[#This Row],[V1]:[V2]])</f>
        <v>0.30689678479650728</v>
      </c>
      <c r="AT31" s="4">
        <f>_xlfn.STDEV.S(Tabela13[[#This Row],[V1]],Tabela13[[#This Row],[V3]])</f>
        <v>0.35355339059327406</v>
      </c>
      <c r="AU31" s="4">
        <f>_xlfn.STDEV.S(Tabela13[[#This Row],[V1]],Tabela13[[#This Row],[V4]])</f>
        <v>4.6656605796766372E-2</v>
      </c>
      <c r="AV31" s="4">
        <f>_xlfn.STDEV.S(Tabela13[[#This Row],[V2]],Tabela13[[#This Row],[V1]])</f>
        <v>0.30689678479650728</v>
      </c>
      <c r="AW31" s="4">
        <f>_xlfn.STDEV.S(Tabela13[[#This Row],[V2]],Tabela13[[#This Row],[V3]])</f>
        <v>4.6656605796766289E-2</v>
      </c>
      <c r="AX31" s="4">
        <f>_xlfn.STDEV.S(Tabela13[[#This Row],[V42]],Tabela13[[#This Row],[V44]])</f>
        <v>0.66045017538978124</v>
      </c>
      <c r="AY31" s="4">
        <f>_xlfn.STDEV.S(Tabela13[[#This Row],[V3]],Tabela13[[#This Row],[V1]])</f>
        <v>0.35355339059327406</v>
      </c>
      <c r="AZ31" s="4">
        <f>_xlfn.STDEV.S(Tabela13[[#This Row],[V3]],Tabela13[[#This Row],[V2]])</f>
        <v>4.6656605796766289E-2</v>
      </c>
      <c r="BA31" s="4">
        <f>_xlfn.STDEV.S(Tabela13[[#This Row],[V3]],Tabela13[[#This Row],[V4]])</f>
        <v>0.4002099963900399</v>
      </c>
      <c r="BB31" s="4">
        <f>_xlfn.STDEV.S(Tabela13[[#This Row],[V4]],Tabela13[[#This Row],[V1]])</f>
        <v>4.6656605796766372E-2</v>
      </c>
      <c r="BC31" s="4">
        <f>_xlfn.STDEV.S(Tabela13[[#This Row],[V4]],Tabela13[[#This Row],[V2]])</f>
        <v>0.35355339059327345</v>
      </c>
      <c r="BD31" s="4">
        <f>_xlfn.STDEV.S(Tabela13[[#This Row],[V4]],Tabela13[[#This Row],[V3]])</f>
        <v>0.4002099963900399</v>
      </c>
      <c r="BE31" s="4">
        <f>Tabela13[[#This Row],[V17]]/Tabela13[[#This Row],[V5]]</f>
        <v>0.3250056012907111</v>
      </c>
      <c r="BF31" s="4">
        <f>Tabela13[[#This Row],[V18]]/Tabela13[[#This Row],[V6]]</f>
        <v>0.36177556246753623</v>
      </c>
      <c r="BG31" s="4">
        <f>Tabela13[[#This Row],[V19]]/Tabela13[[#This Row],[V7]]</f>
        <v>6.7201278043072146E-2</v>
      </c>
      <c r="BH31" s="4">
        <f>Tabela13[[#This Row],[V20]]/Tabela13[[#This Row],[V8]]</f>
        <v>0.3250056012907111</v>
      </c>
      <c r="BI31" s="4">
        <f>Tabela13[[#This Row],[V21]]/Tabela13[[#This Row],[V9]]</f>
        <v>3.9066672993731871E-2</v>
      </c>
      <c r="BJ31" s="4">
        <f>Tabela13[[#This Row],[V22]]/Tabela13[[#This Row],[V10]]</f>
        <v>0.72474178538347667</v>
      </c>
      <c r="BK31" s="4">
        <f>Tabela13[[#This Row],[V23]]/Tabela13[[#This Row],[V11]]</f>
        <v>0.36177556246753623</v>
      </c>
      <c r="BL31" s="4">
        <f>Tabela13[[#This Row],[V24]]/Tabela13[[#This Row],[V12]]</f>
        <v>3.9066672993731871E-2</v>
      </c>
      <c r="BM31" s="4">
        <f>Tabela13[[#This Row],[V25]]/Tabela13[[#This Row],[V13]]</f>
        <v>0.42382487195342733</v>
      </c>
      <c r="BN31" s="4">
        <f>Tabela13[[#This Row],[V26]]/Tabela13[[#This Row],[V14]]</f>
        <v>6.7201278043072146E-2</v>
      </c>
      <c r="BO31" s="4">
        <f>Tabela13[[#This Row],[V27]]/Tabela13[[#This Row],[V15]]</f>
        <v>0.38797009233244162</v>
      </c>
      <c r="BP31" s="4">
        <f>Tabela13[[#This Row],[V28]]/Tabela13[[#This Row],[V16]]</f>
        <v>0.42382487195342733</v>
      </c>
      <c r="BQ31" s="4">
        <f>Tabela13[[#This Row],[V1]]-Tabela13[[#This Row],[V2]]</f>
        <v>-0.43401759530791795</v>
      </c>
      <c r="BR31" s="4">
        <f>Tabela13[[#This Row],[V1]]-Tabela13[[#This Row],[V3]]</f>
        <v>-0.5</v>
      </c>
      <c r="BS31" s="4">
        <f>Tabela13[[#This Row],[V1]]-Tabela13[[#This Row],[V4]]</f>
        <v>6.5982404692082164E-2</v>
      </c>
      <c r="BT31" s="4">
        <f>Tabela13[[#This Row],[V2]]-Tabela13[[#This Row],[V1]]</f>
        <v>0.43401759530791795</v>
      </c>
      <c r="BU31" s="4">
        <f>Tabela13[[#This Row],[V2]]-Tabela13[[#This Row],[V3]]</f>
        <v>-6.5982404692082053E-2</v>
      </c>
      <c r="BV31" s="4">
        <f>Tabela13[[#This Row],[V2]]-Tabela13[[#This Row],[V4]]</f>
        <v>0.50000000000000011</v>
      </c>
      <c r="BW31" s="4">
        <f>AVERAGE(Tabela13[[#This Row],[V41]],Tabela13[[#This Row],[V42]])</f>
        <v>-0.46700879765395897</v>
      </c>
      <c r="BX31" s="4">
        <f>AVERAGE(Tabela13[[#This Row],[V41]],Tabela13[[#This Row],[V43]])</f>
        <v>-0.18401759530791789</v>
      </c>
      <c r="BY31" s="4">
        <f>AVERAGE(Tabela13[[#This Row],[V41]],Tabela13[[#This Row],[V44]])</f>
        <v>0</v>
      </c>
      <c r="BZ31" s="4">
        <f>AVERAGE(Tabela13[[#This Row],[V41]],Tabela13[[#This Row],[V45]])</f>
        <v>-0.25</v>
      </c>
      <c r="CA31" s="4">
        <f>AVERAGE(Tabela13[[#This Row],[V41]],Tabela13[[#This Row],[V46]])</f>
        <v>3.2991202346041082E-2</v>
      </c>
      <c r="CB31" s="4">
        <f>AVERAGE(Tabela13[[#This Row],[V42]],Tabela13[[#This Row],[V41]])</f>
        <v>-0.46700879765395897</v>
      </c>
      <c r="CC31" s="4">
        <f>AVERAGE(Tabela13[[#This Row],[V42]],Tabela13[[#This Row],[V43]])</f>
        <v>-0.21700879765395892</v>
      </c>
      <c r="CD31" s="4">
        <f>AVERAGE(Tabela13[[#This Row],[V42]],Tabela13[[#This Row],[V44]])</f>
        <v>-3.2991202346041026E-2</v>
      </c>
      <c r="CE31" s="4">
        <f>AVERAGE(Tabela13[[#This Row],[V42]],Tabela13[[#This Row],[V45]])</f>
        <v>-0.28299120234604103</v>
      </c>
      <c r="CF31" s="4">
        <f>AVERAGE(Tabela13[[#This Row],[V42]],Tabela13[[#This Row],[V46]])</f>
        <v>0</v>
      </c>
      <c r="CG31" s="4">
        <f>AVERAGE(Tabela13[[#This Row],[V43]],Tabela13[[#This Row],[V41]])</f>
        <v>-0.18401759530791789</v>
      </c>
      <c r="CH31" s="4">
        <f>AVERAGE(Tabela13[[#This Row],[V43]],Tabela13[[#This Row],[V42]])</f>
        <v>-0.21700879765395892</v>
      </c>
      <c r="CI31" s="4">
        <f>AVERAGE(Tabela13[[#This Row],[V43]],Tabela13[[#This Row],[V44]])</f>
        <v>0.25000000000000006</v>
      </c>
      <c r="CJ31" s="4">
        <f>AVERAGE(Tabela13[[#This Row],[V43]],Tabela13[[#This Row],[V45]])</f>
        <v>5.5511151231257827E-17</v>
      </c>
      <c r="CK31" s="4">
        <f>AVERAGE(Tabela13[[#This Row],[V43]],Tabela13[[#This Row],[V46]])</f>
        <v>0.28299120234604114</v>
      </c>
      <c r="CL31" s="4">
        <f>AVERAGE(Tabela13[[#This Row],[V44]],Tabela13[[#This Row],[V41]])</f>
        <v>0</v>
      </c>
      <c r="CM31" s="4">
        <f>AVERAGE(Tabela13[[#This Row],[V44]],Tabela13[[#This Row],[V42]])</f>
        <v>-3.2991202346041026E-2</v>
      </c>
      <c r="CN31" s="4">
        <f>AVERAGE(Tabela13[[#This Row],[V44]],Tabela13[[#This Row],[V43]])</f>
        <v>0.25000000000000006</v>
      </c>
      <c r="CO31" s="4">
        <f>AVERAGE(Tabela13[[#This Row],[V44]],Tabela13[[#This Row],[V45]])</f>
        <v>0.18401759530791795</v>
      </c>
      <c r="CP31" s="4">
        <f>AVERAGE(Tabela13[[#This Row],[V44]],Tabela13[[#This Row],[V46]])</f>
        <v>0.46700879765395903</v>
      </c>
      <c r="CQ31" s="4">
        <f>AVERAGE(Tabela13[[#This Row],[V45]],Tabela13[[#This Row],[V41]])</f>
        <v>-0.25</v>
      </c>
      <c r="CR31" s="4">
        <f>AVERAGE(Tabela13[[#This Row],[V45]],Tabela13[[#This Row],[V42]])</f>
        <v>-0.28299120234604103</v>
      </c>
      <c r="CS31" s="4">
        <f>AVERAGE(Tabela13[[#This Row],[V45]],Tabela13[[#This Row],[V43]])</f>
        <v>5.5511151231257827E-17</v>
      </c>
      <c r="CT31" s="4">
        <f>AVERAGE(Tabela13[[#This Row],[V45]],Tabela13[[#This Row],[V44]])</f>
        <v>0.18401759530791795</v>
      </c>
      <c r="CU31" s="4">
        <f>AVERAGE(Tabela13[[#This Row],[V45]],Tabela13[[#This Row],[V46]])</f>
        <v>0.21700879765395903</v>
      </c>
      <c r="CV31" s="4">
        <f>AVERAGE(Tabela13[[#This Row],[V46]],Tabela13[[#This Row],[V41]])</f>
        <v>3.2991202346041082E-2</v>
      </c>
      <c r="CW31" s="4">
        <f>AVERAGE(Tabela13[[#This Row],[V46]],Tabela13[[#This Row],[V42]])</f>
        <v>0</v>
      </c>
      <c r="CX31" s="4">
        <f>AVERAGE(Tabela13[[#This Row],[V46]],Tabela13[[#This Row],[V43]])</f>
        <v>0.28299120234604114</v>
      </c>
      <c r="CY31" s="4">
        <f>AVERAGE(Tabela13[[#This Row],[V46]],Tabela13[[#This Row],[V44]])</f>
        <v>0.46700879765395903</v>
      </c>
      <c r="CZ31" s="4">
        <f>AVERAGE(Tabela13[[#This Row],[V46]],Tabela13[[#This Row],[V45]])</f>
        <v>0.21700879765395903</v>
      </c>
      <c r="DA31" s="3">
        <f>_xlfn.STDEV.S(Tabela13[[#This Row],[V41]],Tabela13[[#This Row],[V42]])</f>
        <v>4.6656605796766289E-2</v>
      </c>
      <c r="DB31" s="3">
        <f>_xlfn.STDEV.S(Tabela13[[#This Row],[V41]],Tabela13[[#This Row],[V43]])</f>
        <v>0.35355339059327384</v>
      </c>
      <c r="DC31" s="3">
        <f>_xlfn.STDEV.S(Tabela13[[#This Row],[V41]],Tabela13[[#This Row],[V44]])</f>
        <v>0.6137935695930149</v>
      </c>
      <c r="DD31" s="3">
        <f>_xlfn.STDEV.S(Tabela13[[#This Row],[V41]],Tabela13[[#This Row],[V45]])</f>
        <v>0.26024017899974111</v>
      </c>
      <c r="DE31" s="3">
        <f>_xlfn.STDEV.S(Tabela13[[#This Row],[V41]],Tabela13[[#This Row],[V46]])</f>
        <v>0.66045017538978135</v>
      </c>
      <c r="DF31" s="3">
        <f>_xlfn.STDEV.S(Tabela13[[#This Row],[V42]],Tabela13[[#This Row],[V41]])</f>
        <v>4.6656605796766289E-2</v>
      </c>
      <c r="DG31" s="3">
        <f>_xlfn.STDEV.S(Tabela13[[#This Row],[V42]],Tabela13[[#This Row],[V43]])</f>
        <v>0.40020999639004012</v>
      </c>
      <c r="DH31" s="3">
        <f>_xlfn.STDEV.S(Tabela13[[#This Row],[V42]],Tabela13[[#This Row],[V44]])</f>
        <v>0.66045017538978124</v>
      </c>
      <c r="DI31" s="3">
        <f>_xlfn.STDEV.S(Tabela13[[#This Row],[V42]],Tabela13[[#This Row],[V45]])</f>
        <v>0.30689678479650745</v>
      </c>
      <c r="DJ31" s="3">
        <f>_xlfn.STDEV.S(Tabela13[[#This Row],[V42]],Tabela13[[#This Row],[V46]])</f>
        <v>0.70710678118654757</v>
      </c>
      <c r="DK31" s="3">
        <f>_xlfn.STDEV.S(Tabela13[[#This Row],[V43]],Tabela13[[#This Row],[V41]])</f>
        <v>0.35355339059327384</v>
      </c>
      <c r="DL31" s="3">
        <f>_xlfn.STDEV.S(Tabela13[[#This Row],[V43]],Tabela13[[#This Row],[V42]])</f>
        <v>0.40020999639004012</v>
      </c>
      <c r="DM31" s="3">
        <f>_xlfn.STDEV.S(Tabela13[[#This Row],[V43]],Tabela13[[#This Row],[V44]])</f>
        <v>0.26024017899974106</v>
      </c>
      <c r="DN31" s="3">
        <f>_xlfn.STDEV.S(Tabela13[[#This Row],[V43]],Tabela13[[#This Row],[V45]])</f>
        <v>9.3313211593532661E-2</v>
      </c>
      <c r="DO31" s="3">
        <f>_xlfn.STDEV.S(Tabela13[[#This Row],[V43]],Tabela13[[#This Row],[V46]])</f>
        <v>0.30689678479650739</v>
      </c>
      <c r="DP31" s="3">
        <f>_xlfn.STDEV.S(Tabela13[[#This Row],[V44]],Tabela13[[#This Row],[V41]])</f>
        <v>0.6137935695930149</v>
      </c>
      <c r="DQ31" s="3">
        <f>_xlfn.STDEV.S(Tabela13[[#This Row],[V44]],Tabela13[[#This Row],[V42]])</f>
        <v>0.66045017538978124</v>
      </c>
      <c r="DR31" s="3">
        <f>_xlfn.STDEV.S(Tabela13[[#This Row],[V44]],Tabela13[[#This Row],[V43]])</f>
        <v>0.26024017899974106</v>
      </c>
      <c r="DS31" s="3">
        <f>_xlfn.STDEV.S(Tabela13[[#This Row],[V44]],Tabela13[[#This Row],[V45]])</f>
        <v>0.35355339059327373</v>
      </c>
      <c r="DT31" s="3">
        <f>_xlfn.STDEV.S(Tabela13[[#This Row],[V44]],Tabela13[[#This Row],[V46]])</f>
        <v>4.6656605796766372E-2</v>
      </c>
      <c r="DU31" s="3">
        <f>_xlfn.STDEV.S(Tabela13[[#This Row],[V45]],Tabela13[[#This Row],[V41]])</f>
        <v>0.26024017899974111</v>
      </c>
      <c r="DV31" s="3">
        <f>_xlfn.STDEV.S(Tabela13[[#This Row],[V45]],Tabela13[[#This Row],[V42]])</f>
        <v>0.30689678479650745</v>
      </c>
      <c r="DW31" s="3">
        <f>_xlfn.STDEV.S(Tabela13[[#This Row],[V45]],Tabela13[[#This Row],[V43]])</f>
        <v>9.3313211593532661E-2</v>
      </c>
      <c r="DX31" s="3">
        <f>_xlfn.STDEV.S(Tabela13[[#This Row],[V45]],Tabela13[[#This Row],[V44]])</f>
        <v>0.35355339059327373</v>
      </c>
      <c r="DY31" s="3">
        <f>_xlfn.STDEV.S(Tabela13[[#This Row],[V45]],Tabela13[[#This Row],[V46]])</f>
        <v>0.40020999639004012</v>
      </c>
      <c r="DZ31" s="3">
        <f>_xlfn.STDEV.S(Tabela13[[#This Row],[V46]],Tabela13[[#This Row],[V41]])</f>
        <v>0.66045017538978135</v>
      </c>
      <c r="EA31" s="3">
        <f>_xlfn.STDEV.S(Tabela13[[#This Row],[V46]],Tabela13[[#This Row],[V42]])</f>
        <v>0.70710678118654757</v>
      </c>
      <c r="EB31" s="3">
        <f>_xlfn.STDEV.S(Tabela13[[#This Row],[V46]],Tabela13[[#This Row],[V43]])</f>
        <v>0.30689678479650739</v>
      </c>
      <c r="EC31" s="3">
        <f>_xlfn.STDEV.S(Tabela13[[#This Row],[V46]],Tabela13[[#This Row],[V44]])</f>
        <v>4.6656605796766372E-2</v>
      </c>
      <c r="ED31" s="3">
        <f>_xlfn.STDEV.S(Tabela13[[#This Row],[V46]],Tabela13[[#This Row],[V45]])</f>
        <v>0.40020999639004012</v>
      </c>
      <c r="EE31" s="3">
        <f t="shared" si="19"/>
        <v>-9.9905196713954814E-2</v>
      </c>
      <c r="EF31" s="3">
        <f t="shared" si="20"/>
        <v>-1.9213020907140459</v>
      </c>
      <c r="EG31" s="3" t="str">
        <f t="shared" si="21"/>
        <v/>
      </c>
      <c r="EH31" s="3">
        <f t="shared" si="22"/>
        <v>-1.0409607159989644</v>
      </c>
      <c r="EI31" s="3">
        <f t="shared" si="23"/>
        <v>20.018978649592469</v>
      </c>
      <c r="EJ31" s="3">
        <f t="shared" si="24"/>
        <v>-9.9905196713954814E-2</v>
      </c>
      <c r="EK31" s="3">
        <f t="shared" si="25"/>
        <v>-1.8442109293108608</v>
      </c>
      <c r="EL31" s="3">
        <f t="shared" si="26"/>
        <v>-20.018978649592498</v>
      </c>
      <c r="EM31" s="3">
        <f t="shared" si="27"/>
        <v>-1.084474648866415</v>
      </c>
      <c r="EN31" s="3" t="str">
        <f t="shared" si="28"/>
        <v/>
      </c>
      <c r="EO31" s="3">
        <f t="shared" si="29"/>
        <v>-1.9213020907140459</v>
      </c>
      <c r="EP31" s="3">
        <f t="shared" si="30"/>
        <v>-1.8442109293108608</v>
      </c>
      <c r="EQ31" s="3">
        <f t="shared" si="31"/>
        <v>1.040960715998964</v>
      </c>
      <c r="ER31" s="3">
        <f t="shared" si="32"/>
        <v>1680981379845511.8</v>
      </c>
      <c r="ES31" s="3" t="str">
        <f t="shared" si="33"/>
        <v/>
      </c>
      <c r="ET31" s="3" t="str">
        <f t="shared" si="34"/>
        <v/>
      </c>
      <c r="EU31" s="3" t="str">
        <f t="shared" si="35"/>
        <v/>
      </c>
      <c r="EV31" s="3">
        <f t="shared" si="36"/>
        <v>1.040960715998964</v>
      </c>
      <c r="EW31" s="3">
        <f t="shared" si="37"/>
        <v>1.9213020907140448</v>
      </c>
      <c r="EX31" s="3">
        <f t="shared" si="38"/>
        <v>9.990519671395498E-2</v>
      </c>
      <c r="EY31" s="3">
        <f t="shared" si="39"/>
        <v>-1.0409607159989644</v>
      </c>
      <c r="EZ31" s="3">
        <f t="shared" si="40"/>
        <v>-1.084474648866415</v>
      </c>
      <c r="FA31" s="3">
        <f t="shared" si="41"/>
        <v>1680981379845511.8</v>
      </c>
      <c r="FB31" s="3">
        <f t="shared" si="42"/>
        <v>1.9213020907140448</v>
      </c>
      <c r="FC31" s="3">
        <f t="shared" si="43"/>
        <v>1.8442109293108599</v>
      </c>
      <c r="FD31" s="3">
        <f t="shared" si="44"/>
        <v>20.018978649592469</v>
      </c>
      <c r="FE31" s="3" t="str">
        <f t="shared" si="45"/>
        <v/>
      </c>
      <c r="FF31" s="3">
        <f t="shared" si="46"/>
        <v>1.0844746488664143</v>
      </c>
      <c r="FG31" s="3">
        <f t="shared" si="47"/>
        <v>9.990519671395498E-2</v>
      </c>
      <c r="FH31" s="3">
        <f t="shared" si="48"/>
        <v>1.8442109293108599</v>
      </c>
      <c r="FI31" s="4">
        <f t="shared" si="49"/>
        <v>0.32258064516129031</v>
      </c>
      <c r="FJ31" s="4">
        <f t="shared" si="50"/>
        <v>0.90909090909090906</v>
      </c>
      <c r="FK31" s="4">
        <f t="shared" si="51"/>
        <v>1.5619029780857838</v>
      </c>
      <c r="FL31" s="4">
        <f t="shared" si="52"/>
        <v>1.1826184678778799</v>
      </c>
      <c r="FM31" s="4">
        <f>Tabela13[[#This Row],[V139]]-Tabela13[[#This Row],[V140]]</f>
        <v>0.37928451020790388</v>
      </c>
      <c r="FN31" s="4">
        <f>Tabela13[[#This Row],[V1]]-Tabela13[[#This Row],[V2]]/2</f>
        <v>0.14662756598240467</v>
      </c>
      <c r="FO31" s="4">
        <f>Tabela13[[#This Row],[V1]]-Tabela13[[#This Row],[V3]]/2</f>
        <v>0.11363636363636365</v>
      </c>
      <c r="FP31" s="4">
        <f>Tabela13[[#This Row],[V1]]-Tabela13[[#This Row],[V4]]/2</f>
        <v>0.39662756598240473</v>
      </c>
      <c r="FQ31" s="4">
        <f>Tabela13[[#This Row],[V2]]-Tabela13[[#This Row],[V1]]/2</f>
        <v>0.79765395894428159</v>
      </c>
      <c r="FR31" s="4">
        <f>Tabela13[[#This Row],[V2]]-Tabela13[[#This Row],[V3]]/2</f>
        <v>0.54765395894428159</v>
      </c>
      <c r="FS31" s="4">
        <f>Tabela13[[#This Row],[V2]]-Tabela13[[#This Row],[V4]]/2</f>
        <v>0.83064516129032273</v>
      </c>
      <c r="FT31" s="4">
        <f t="shared" si="53"/>
        <v>0.14559010305887959</v>
      </c>
      <c r="FU31" s="4">
        <f t="shared" si="54"/>
        <v>0.11315098159048452</v>
      </c>
      <c r="FV31" s="4">
        <f t="shared" si="55"/>
        <v>0.37759572980168699</v>
      </c>
      <c r="FW31" s="4">
        <f t="shared" si="56"/>
        <v>0.67330879139460231</v>
      </c>
      <c r="FX31" s="4">
        <f t="shared" si="57"/>
        <v>0.50104024361648503</v>
      </c>
      <c r="FY31" s="4">
        <f t="shared" si="58"/>
        <v>0.69314971518189072</v>
      </c>
      <c r="FZ31" s="4">
        <f t="shared" si="59"/>
        <v>26.206218550598326</v>
      </c>
      <c r="GA31" s="4">
        <f t="shared" si="60"/>
        <v>20.367176686287216</v>
      </c>
      <c r="GB31" s="4">
        <f t="shared" si="61"/>
        <v>67.967231364303657</v>
      </c>
      <c r="GC31" s="4">
        <f t="shared" si="62"/>
        <v>121.1955824510284</v>
      </c>
      <c r="GD31" s="4">
        <f t="shared" si="63"/>
        <v>90.187243850967306</v>
      </c>
      <c r="GE31" s="4">
        <f t="shared" si="64"/>
        <v>124.76694873274033</v>
      </c>
      <c r="GF31" s="4">
        <f>Tabela13[[#This Row],[V1]]-Tabela13[[#This Row],[V2]]/Tabela13[[#This Row],[V2]]</f>
        <v>-0.27272727272727271</v>
      </c>
      <c r="GG31" s="4">
        <f>Tabela13[[#This Row],[V1]]-Tabela13[[#This Row],[V3]]/Tabela13[[#This Row],[V3]]</f>
        <v>-0.27272727272727271</v>
      </c>
      <c r="GH31" s="4">
        <f>Tabela13[[#This Row],[V1]]-Tabela13[[#This Row],[V4]]/Tabela13[[#This Row],[V4]]</f>
        <v>-0.27272727272727271</v>
      </c>
      <c r="GI31" s="4">
        <f>Tabela13[[#This Row],[V2]]-Tabela13[[#This Row],[V1]]/Tabela13[[#This Row],[V1]]</f>
        <v>0.16129032258064524</v>
      </c>
      <c r="GJ31" s="4">
        <f>Tabela13[[#This Row],[V2]]-Tabela13[[#This Row],[V3]]/Tabela13[[#This Row],[V3]]</f>
        <v>0.16129032258064524</v>
      </c>
      <c r="GK31" s="4">
        <f>Tabela13[[#This Row],[V2]]-Tabela13[[#This Row],[V4]]/Tabela13[[#This Row],[V4]]</f>
        <v>0.16129032258064524</v>
      </c>
      <c r="GL31" s="4">
        <f t="shared" si="65"/>
        <v>0.29117788247561488</v>
      </c>
      <c r="GM31" s="4">
        <f t="shared" si="66"/>
        <v>0.94428152492668627</v>
      </c>
      <c r="GN31" s="4">
        <f t="shared" si="67"/>
        <v>0.30835918609995239</v>
      </c>
      <c r="GO31" s="3">
        <f t="shared" si="68"/>
        <v>0</v>
      </c>
      <c r="GP31" s="3">
        <v>100</v>
      </c>
      <c r="GQ31" s="3">
        <f t="shared" si="69"/>
        <v>-1</v>
      </c>
      <c r="GR31" s="3">
        <f t="shared" si="70"/>
        <v>-100</v>
      </c>
      <c r="GS31" s="34">
        <f>COUNTIF($D$2:D30,Tabela13[[#This Row],[HomeTeam]])</f>
        <v>1</v>
      </c>
      <c r="GT31" s="34">
        <f>COUNTIF($E$2:E30,Tabela13[[#This Row],[AwayTeam]])</f>
        <v>1</v>
      </c>
      <c r="GU31" s="3">
        <f>IFERROR(AVERAGEIFS($AD$2:AD30,$D$2:D30,Tabela13[[#This Row],[HomeTeam]],$GS$2:GS30,"&gt;="&amp;Tabela13[[#This Row],[Contagem_H]]-5),"")</f>
        <v>0.59523809523809523</v>
      </c>
      <c r="GV31" s="3">
        <f>IFERROR(AVERAGEIFS($G$2:G30,$E$2:E30,Tabela13[[#This Row],[AwayTeam]],$GT$2:GT30,"&gt;="&amp;Tabela13[[#This Row],[Contagem_A]]-5),"")</f>
        <v>1</v>
      </c>
      <c r="GW31" s="3">
        <f>IFERROR(AVERAGEIFS($GQ$2:GQ30,$D$2:D30,Tabela13[[#This Row],[HomeTeam]],$GS$2:GS30,"&gt;="&amp;Tabela13[[#This Row],[Contagem_H]]-5),"")</f>
        <v>0.62000000000000011</v>
      </c>
    </row>
    <row r="32" spans="1:211" x14ac:dyDescent="0.25">
      <c r="A32" t="s">
        <v>127</v>
      </c>
      <c r="B32" t="s">
        <v>150</v>
      </c>
      <c r="C32" t="s">
        <v>129</v>
      </c>
      <c r="D32" t="s">
        <v>16</v>
      </c>
      <c r="E32" t="s">
        <v>14</v>
      </c>
      <c r="F32" s="3">
        <v>1</v>
      </c>
      <c r="G32" s="3">
        <v>2</v>
      </c>
      <c r="H32" s="3" t="str">
        <f t="shared" si="71"/>
        <v>A</v>
      </c>
      <c r="I32" s="3">
        <v>4.5</v>
      </c>
      <c r="J32" s="3">
        <v>4</v>
      </c>
      <c r="K32" s="3">
        <v>1.73</v>
      </c>
      <c r="L32" s="3">
        <v>1.73</v>
      </c>
      <c r="M32" s="3">
        <v>2.1</v>
      </c>
      <c r="N32" s="3">
        <f t="shared" si="0"/>
        <v>3</v>
      </c>
      <c r="O32" s="3">
        <f t="shared" si="1"/>
        <v>0</v>
      </c>
      <c r="P32" s="3">
        <f t="shared" si="2"/>
        <v>3</v>
      </c>
      <c r="Q32" s="3">
        <f t="shared" si="3"/>
        <v>5.025690430314711E-2</v>
      </c>
      <c r="R32" s="3">
        <f t="shared" si="4"/>
        <v>5.4225158271401064E-2</v>
      </c>
      <c r="S32" s="3">
        <f t="shared" si="5"/>
        <v>4.726156069364162</v>
      </c>
      <c r="T32" s="3">
        <f t="shared" si="6"/>
        <v>4.2010276172125884</v>
      </c>
      <c r="U32" s="3">
        <f t="shared" si="7"/>
        <v>1.8169444444444445</v>
      </c>
      <c r="V32" s="3">
        <f t="shared" si="8"/>
        <v>1.8169444444444445</v>
      </c>
      <c r="W32" s="3">
        <f t="shared" si="9"/>
        <v>2.2055394990366088</v>
      </c>
      <c r="X32" s="4">
        <f t="shared" si="10"/>
        <v>0.22222222222222221</v>
      </c>
      <c r="Y32" s="4">
        <f t="shared" si="11"/>
        <v>0.25</v>
      </c>
      <c r="Z32" s="4">
        <f t="shared" si="12"/>
        <v>0.5780346820809249</v>
      </c>
      <c r="AA32" s="4">
        <f t="shared" si="13"/>
        <v>0.5780346820809249</v>
      </c>
      <c r="AB32" s="4">
        <f t="shared" si="14"/>
        <v>0.47619047619047616</v>
      </c>
      <c r="AC32" s="4">
        <f t="shared" si="15"/>
        <v>0.61111111111111116</v>
      </c>
      <c r="AD32" s="4">
        <f t="shared" si="16"/>
        <v>1.2890173410404624</v>
      </c>
      <c r="AE32" s="4">
        <f t="shared" si="17"/>
        <v>1.1111111111111112</v>
      </c>
      <c r="AF32" s="4">
        <f t="shared" si="18"/>
        <v>0.78901734104046239</v>
      </c>
      <c r="AG32" s="4">
        <f>IFERROR(AVERAGE(Tabela13[[#This Row],[V1]],Tabela13[[#This Row],[V2]]),"")</f>
        <v>0.95006422607578678</v>
      </c>
      <c r="AH32" s="4">
        <f>IFERROR(AVERAGE(Tabela13[[#This Row],[V1]],Tabela13[[#This Row],[V3]]),"")</f>
        <v>0.86111111111111116</v>
      </c>
      <c r="AI32" s="4">
        <f>IFERROR(AVERAGE(Tabela13[[#This Row],[V1]],Tabela13[[#This Row],[V4]]),"")</f>
        <v>0.70006422607578678</v>
      </c>
      <c r="AJ32" s="4">
        <f>IFERROR(AVERAGE(Tabela13[[#This Row],[V2]],Tabela13[[#This Row],[V1]]),"")</f>
        <v>0.95006422607578678</v>
      </c>
      <c r="AK32" s="4">
        <f>IFERROR(AVERAGE(Tabela13[[#This Row],[V2]],Tabela13[[#This Row],[V3]]),"")</f>
        <v>1.2000642260757868</v>
      </c>
      <c r="AL32" s="4">
        <f>IFERROR(AVERAGE(Tabela13[[#This Row],[V2]],Tabela13[[#This Row],[V4]]),"")</f>
        <v>1.0390173410404624</v>
      </c>
      <c r="AM32" s="4">
        <f>IFERROR(AVERAGE(Tabela13[[#This Row],[V3]],Tabela13[[#This Row],[V1]]),"")</f>
        <v>0.86111111111111116</v>
      </c>
      <c r="AN32" s="4">
        <f>IFERROR(AVERAGE(Tabela13[[#This Row],[V3]],Tabela13[[#This Row],[V2]]),"")</f>
        <v>1.2000642260757868</v>
      </c>
      <c r="AO32" s="4">
        <f>IFERROR(AVERAGE(Tabela13[[#This Row],[V3]],Tabela13[[#This Row],[V4]]),"")</f>
        <v>0.95006422607578678</v>
      </c>
      <c r="AP32" s="4">
        <f>IFERROR(AVERAGE(Tabela13[[#This Row],[V4]],Tabela13[[#This Row],[V1]]),"")</f>
        <v>0.70006422607578678</v>
      </c>
      <c r="AQ32" s="4">
        <f>IFERROR(AVERAGE(Tabela13[[#This Row],[V4]],Tabela13[[#This Row],[V2]]),"")</f>
        <v>1.0390173410404624</v>
      </c>
      <c r="AR32" s="4">
        <f>IFERROR(AVERAGE(Tabela13[[#This Row],[V4]],Tabela13[[#This Row],[V3]]),"")</f>
        <v>0.95006422607578678</v>
      </c>
      <c r="AS32" s="4">
        <f>_xlfn.STDEV.S(Tabela13[[#This Row],[V1]:[V2]])</f>
        <v>0.47935209219165104</v>
      </c>
      <c r="AT32" s="4">
        <f>_xlfn.STDEV.S(Tabela13[[#This Row],[V1]],Tabela13[[#This Row],[V3]])</f>
        <v>0.35355339059327379</v>
      </c>
      <c r="AU32" s="4">
        <f>_xlfn.STDEV.S(Tabela13[[#This Row],[V1]],Tabela13[[#This Row],[V4]])</f>
        <v>0.12579870159837753</v>
      </c>
      <c r="AV32" s="4">
        <f>_xlfn.STDEV.S(Tabela13[[#This Row],[V2]],Tabela13[[#This Row],[V1]])</f>
        <v>0.47935209219165104</v>
      </c>
      <c r="AW32" s="4">
        <f>_xlfn.STDEV.S(Tabela13[[#This Row],[V2]],Tabela13[[#This Row],[V3]])</f>
        <v>0.12579870159837736</v>
      </c>
      <c r="AX32" s="4">
        <f>_xlfn.STDEV.S(Tabela13[[#This Row],[V42]],Tabela13[[#This Row],[V44]])</f>
        <v>0.83290548278492493</v>
      </c>
      <c r="AY32" s="4">
        <f>_xlfn.STDEV.S(Tabela13[[#This Row],[V3]],Tabela13[[#This Row],[V1]])</f>
        <v>0.35355339059327379</v>
      </c>
      <c r="AZ32" s="4">
        <f>_xlfn.STDEV.S(Tabela13[[#This Row],[V3]],Tabela13[[#This Row],[V2]])</f>
        <v>0.12579870159837736</v>
      </c>
      <c r="BA32" s="4">
        <f>_xlfn.STDEV.S(Tabela13[[#This Row],[V3]],Tabela13[[#This Row],[V4]])</f>
        <v>0.2277546889948967</v>
      </c>
      <c r="BB32" s="4">
        <f>_xlfn.STDEV.S(Tabela13[[#This Row],[V4]],Tabela13[[#This Row],[V1]])</f>
        <v>0.12579870159837753</v>
      </c>
      <c r="BC32" s="4">
        <f>_xlfn.STDEV.S(Tabela13[[#This Row],[V4]],Tabela13[[#This Row],[V2]])</f>
        <v>0.35355339059327379</v>
      </c>
      <c r="BD32" s="4">
        <f>_xlfn.STDEV.S(Tabela13[[#This Row],[V4]],Tabela13[[#This Row],[V3]])</f>
        <v>0.2277546889948967</v>
      </c>
      <c r="BE32" s="4">
        <f>Tabela13[[#This Row],[V17]]/Tabela13[[#This Row],[V5]]</f>
        <v>0.50454703906871767</v>
      </c>
      <c r="BF32" s="4">
        <f>Tabela13[[#This Row],[V18]]/Tabela13[[#This Row],[V6]]</f>
        <v>0.41057813101154372</v>
      </c>
      <c r="BG32" s="4">
        <f>Tabela13[[#This Row],[V19]]/Tabela13[[#This Row],[V7]]</f>
        <v>0.17969594347584752</v>
      </c>
      <c r="BH32" s="4">
        <f>Tabela13[[#This Row],[V20]]/Tabela13[[#This Row],[V8]]</f>
        <v>0.50454703906871767</v>
      </c>
      <c r="BI32" s="4">
        <f>Tabela13[[#This Row],[V21]]/Tabela13[[#This Row],[V9]]</f>
        <v>0.10482664082883252</v>
      </c>
      <c r="BJ32" s="4">
        <f>Tabela13[[#This Row],[V22]]/Tabela13[[#This Row],[V10]]</f>
        <v>0.80162808635211136</v>
      </c>
      <c r="BK32" s="4">
        <f>Tabela13[[#This Row],[V23]]/Tabela13[[#This Row],[V11]]</f>
        <v>0.41057813101154372</v>
      </c>
      <c r="BL32" s="4">
        <f>Tabela13[[#This Row],[V24]]/Tabela13[[#This Row],[V12]]</f>
        <v>0.10482664082883252</v>
      </c>
      <c r="BM32" s="4">
        <f>Tabela13[[#This Row],[V25]]/Tabela13[[#This Row],[V13]]</f>
        <v>0.23972557090759111</v>
      </c>
      <c r="BN32" s="4">
        <f>Tabela13[[#This Row],[V26]]/Tabela13[[#This Row],[V14]]</f>
        <v>0.17969594347584752</v>
      </c>
      <c r="BO32" s="4">
        <f>Tabela13[[#This Row],[V27]]/Tabela13[[#This Row],[V15]]</f>
        <v>0.34027669859602988</v>
      </c>
      <c r="BP32" s="4">
        <f>Tabela13[[#This Row],[V28]]/Tabela13[[#This Row],[V16]]</f>
        <v>0.23972557090759111</v>
      </c>
      <c r="BQ32" s="4">
        <f>Tabela13[[#This Row],[V1]]-Tabela13[[#This Row],[V2]]</f>
        <v>-0.67790622992935123</v>
      </c>
      <c r="BR32" s="4">
        <f>Tabela13[[#This Row],[V1]]-Tabela13[[#This Row],[V3]]</f>
        <v>-0.5</v>
      </c>
      <c r="BS32" s="4">
        <f>Tabela13[[#This Row],[V1]]-Tabela13[[#This Row],[V4]]</f>
        <v>-0.17790622992935123</v>
      </c>
      <c r="BT32" s="4">
        <f>Tabela13[[#This Row],[V2]]-Tabela13[[#This Row],[V1]]</f>
        <v>0.67790622992935123</v>
      </c>
      <c r="BU32" s="4">
        <f>Tabela13[[#This Row],[V2]]-Tabela13[[#This Row],[V3]]</f>
        <v>0.17790622992935123</v>
      </c>
      <c r="BV32" s="4">
        <f>Tabela13[[#This Row],[V2]]-Tabela13[[#This Row],[V4]]</f>
        <v>0.5</v>
      </c>
      <c r="BW32" s="4">
        <f>AVERAGE(Tabela13[[#This Row],[V41]],Tabela13[[#This Row],[V42]])</f>
        <v>-0.58895311496467562</v>
      </c>
      <c r="BX32" s="4">
        <f>AVERAGE(Tabela13[[#This Row],[V41]],Tabela13[[#This Row],[V43]])</f>
        <v>-0.42790622992935123</v>
      </c>
      <c r="BY32" s="4">
        <f>AVERAGE(Tabela13[[#This Row],[V41]],Tabela13[[#This Row],[V44]])</f>
        <v>0</v>
      </c>
      <c r="BZ32" s="4">
        <f>AVERAGE(Tabela13[[#This Row],[V41]],Tabela13[[#This Row],[V45]])</f>
        <v>-0.25</v>
      </c>
      <c r="CA32" s="4">
        <f>AVERAGE(Tabela13[[#This Row],[V41]],Tabela13[[#This Row],[V46]])</f>
        <v>-8.8953114964675617E-2</v>
      </c>
      <c r="CB32" s="4">
        <f>AVERAGE(Tabela13[[#This Row],[V42]],Tabela13[[#This Row],[V41]])</f>
        <v>-0.58895311496467562</v>
      </c>
      <c r="CC32" s="4">
        <f>AVERAGE(Tabela13[[#This Row],[V42]],Tabela13[[#This Row],[V43]])</f>
        <v>-0.33895311496467562</v>
      </c>
      <c r="CD32" s="4">
        <f>AVERAGE(Tabela13[[#This Row],[V42]],Tabela13[[#This Row],[V44]])</f>
        <v>8.8953114964675617E-2</v>
      </c>
      <c r="CE32" s="4">
        <f>AVERAGE(Tabela13[[#This Row],[V42]],Tabela13[[#This Row],[V45]])</f>
        <v>-0.16104688503532438</v>
      </c>
      <c r="CF32" s="4">
        <f>AVERAGE(Tabela13[[#This Row],[V42]],Tabela13[[#This Row],[V46]])</f>
        <v>0</v>
      </c>
      <c r="CG32" s="4">
        <f>AVERAGE(Tabela13[[#This Row],[V43]],Tabela13[[#This Row],[V41]])</f>
        <v>-0.42790622992935123</v>
      </c>
      <c r="CH32" s="4">
        <f>AVERAGE(Tabela13[[#This Row],[V43]],Tabela13[[#This Row],[V42]])</f>
        <v>-0.33895311496467562</v>
      </c>
      <c r="CI32" s="4">
        <f>AVERAGE(Tabela13[[#This Row],[V43]],Tabela13[[#This Row],[V44]])</f>
        <v>0.25</v>
      </c>
      <c r="CJ32" s="4">
        <f>AVERAGE(Tabela13[[#This Row],[V43]],Tabela13[[#This Row],[V45]])</f>
        <v>0</v>
      </c>
      <c r="CK32" s="4">
        <f>AVERAGE(Tabela13[[#This Row],[V43]],Tabela13[[#This Row],[V46]])</f>
        <v>0.16104688503532438</v>
      </c>
      <c r="CL32" s="4">
        <f>AVERAGE(Tabela13[[#This Row],[V44]],Tabela13[[#This Row],[V41]])</f>
        <v>0</v>
      </c>
      <c r="CM32" s="4">
        <f>AVERAGE(Tabela13[[#This Row],[V44]],Tabela13[[#This Row],[V42]])</f>
        <v>8.8953114964675617E-2</v>
      </c>
      <c r="CN32" s="4">
        <f>AVERAGE(Tabela13[[#This Row],[V44]],Tabela13[[#This Row],[V43]])</f>
        <v>0.25</v>
      </c>
      <c r="CO32" s="4">
        <f>AVERAGE(Tabela13[[#This Row],[V44]],Tabela13[[#This Row],[V45]])</f>
        <v>0.42790622992935123</v>
      </c>
      <c r="CP32" s="4">
        <f>AVERAGE(Tabela13[[#This Row],[V44]],Tabela13[[#This Row],[V46]])</f>
        <v>0.58895311496467562</v>
      </c>
      <c r="CQ32" s="4">
        <f>AVERAGE(Tabela13[[#This Row],[V45]],Tabela13[[#This Row],[V41]])</f>
        <v>-0.25</v>
      </c>
      <c r="CR32" s="4">
        <f>AVERAGE(Tabela13[[#This Row],[V45]],Tabela13[[#This Row],[V42]])</f>
        <v>-0.16104688503532438</v>
      </c>
      <c r="CS32" s="4">
        <f>AVERAGE(Tabela13[[#This Row],[V45]],Tabela13[[#This Row],[V43]])</f>
        <v>0</v>
      </c>
      <c r="CT32" s="4">
        <f>AVERAGE(Tabela13[[#This Row],[V45]],Tabela13[[#This Row],[V44]])</f>
        <v>0.42790622992935123</v>
      </c>
      <c r="CU32" s="4">
        <f>AVERAGE(Tabela13[[#This Row],[V45]],Tabela13[[#This Row],[V46]])</f>
        <v>0.33895311496467562</v>
      </c>
      <c r="CV32" s="4">
        <f>AVERAGE(Tabela13[[#This Row],[V46]],Tabela13[[#This Row],[V41]])</f>
        <v>-8.8953114964675617E-2</v>
      </c>
      <c r="CW32" s="4">
        <f>AVERAGE(Tabela13[[#This Row],[V46]],Tabela13[[#This Row],[V42]])</f>
        <v>0</v>
      </c>
      <c r="CX32" s="4">
        <f>AVERAGE(Tabela13[[#This Row],[V46]],Tabela13[[#This Row],[V43]])</f>
        <v>0.16104688503532438</v>
      </c>
      <c r="CY32" s="4">
        <f>AVERAGE(Tabela13[[#This Row],[V46]],Tabela13[[#This Row],[V44]])</f>
        <v>0.58895311496467562</v>
      </c>
      <c r="CZ32" s="4">
        <f>AVERAGE(Tabela13[[#This Row],[V46]],Tabela13[[#This Row],[V45]])</f>
        <v>0.33895311496467562</v>
      </c>
      <c r="DA32" s="3">
        <f>_xlfn.STDEV.S(Tabela13[[#This Row],[V41]],Tabela13[[#This Row],[V42]])</f>
        <v>0.12579870159837753</v>
      </c>
      <c r="DB32" s="3">
        <f>_xlfn.STDEV.S(Tabela13[[#This Row],[V41]],Tabela13[[#This Row],[V43]])</f>
        <v>0.35355339059327384</v>
      </c>
      <c r="DC32" s="3">
        <f>_xlfn.STDEV.S(Tabela13[[#This Row],[V41]],Tabela13[[#This Row],[V44]])</f>
        <v>0.95870418438330229</v>
      </c>
      <c r="DD32" s="3">
        <f>_xlfn.STDEV.S(Tabela13[[#This Row],[V41]],Tabela13[[#This Row],[V45]])</f>
        <v>0.60515079379002856</v>
      </c>
      <c r="DE32" s="3">
        <f>_xlfn.STDEV.S(Tabela13[[#This Row],[V41]],Tabela13[[#This Row],[V46]])</f>
        <v>0.83290548278492493</v>
      </c>
      <c r="DF32" s="3">
        <f>_xlfn.STDEV.S(Tabela13[[#This Row],[V42]],Tabela13[[#This Row],[V41]])</f>
        <v>0.12579870159837753</v>
      </c>
      <c r="DG32" s="3">
        <f>_xlfn.STDEV.S(Tabela13[[#This Row],[V42]],Tabela13[[#This Row],[V43]])</f>
        <v>0.2277546889948964</v>
      </c>
      <c r="DH32" s="3">
        <f>_xlfn.STDEV.S(Tabela13[[#This Row],[V42]],Tabela13[[#This Row],[V44]])</f>
        <v>0.83290548278492493</v>
      </c>
      <c r="DI32" s="3">
        <f>_xlfn.STDEV.S(Tabela13[[#This Row],[V42]],Tabela13[[#This Row],[V45]])</f>
        <v>0.47935209219165115</v>
      </c>
      <c r="DJ32" s="3">
        <f>_xlfn.STDEV.S(Tabela13[[#This Row],[V42]],Tabela13[[#This Row],[V46]])</f>
        <v>0.70710678118654757</v>
      </c>
      <c r="DK32" s="3">
        <f>_xlfn.STDEV.S(Tabela13[[#This Row],[V43]],Tabela13[[#This Row],[V41]])</f>
        <v>0.35355339059327384</v>
      </c>
      <c r="DL32" s="3">
        <f>_xlfn.STDEV.S(Tabela13[[#This Row],[V43]],Tabela13[[#This Row],[V42]])</f>
        <v>0.2277546889948964</v>
      </c>
      <c r="DM32" s="3">
        <f>_xlfn.STDEV.S(Tabela13[[#This Row],[V43]],Tabela13[[#This Row],[V44]])</f>
        <v>0.60515079379002856</v>
      </c>
      <c r="DN32" s="3">
        <f>_xlfn.STDEV.S(Tabela13[[#This Row],[V43]],Tabela13[[#This Row],[V45]])</f>
        <v>0.25159740319675472</v>
      </c>
      <c r="DO32" s="3">
        <f>_xlfn.STDEV.S(Tabela13[[#This Row],[V43]],Tabela13[[#This Row],[V46]])</f>
        <v>0.47935209219165115</v>
      </c>
      <c r="DP32" s="3">
        <f>_xlfn.STDEV.S(Tabela13[[#This Row],[V44]],Tabela13[[#This Row],[V41]])</f>
        <v>0.95870418438330229</v>
      </c>
      <c r="DQ32" s="3">
        <f>_xlfn.STDEV.S(Tabela13[[#This Row],[V44]],Tabela13[[#This Row],[V42]])</f>
        <v>0.83290548278492493</v>
      </c>
      <c r="DR32" s="3">
        <f>_xlfn.STDEV.S(Tabela13[[#This Row],[V44]],Tabela13[[#This Row],[V43]])</f>
        <v>0.60515079379002856</v>
      </c>
      <c r="DS32" s="3">
        <f>_xlfn.STDEV.S(Tabela13[[#This Row],[V44]],Tabela13[[#This Row],[V45]])</f>
        <v>0.35355339059327384</v>
      </c>
      <c r="DT32" s="3">
        <f>_xlfn.STDEV.S(Tabela13[[#This Row],[V44]],Tabela13[[#This Row],[V46]])</f>
        <v>0.12579870159837753</v>
      </c>
      <c r="DU32" s="3">
        <f>_xlfn.STDEV.S(Tabela13[[#This Row],[V45]],Tabela13[[#This Row],[V41]])</f>
        <v>0.60515079379002856</v>
      </c>
      <c r="DV32" s="3">
        <f>_xlfn.STDEV.S(Tabela13[[#This Row],[V45]],Tabela13[[#This Row],[V42]])</f>
        <v>0.47935209219165115</v>
      </c>
      <c r="DW32" s="3">
        <f>_xlfn.STDEV.S(Tabela13[[#This Row],[V45]],Tabela13[[#This Row],[V43]])</f>
        <v>0.25159740319675472</v>
      </c>
      <c r="DX32" s="3">
        <f>_xlfn.STDEV.S(Tabela13[[#This Row],[V45]],Tabela13[[#This Row],[V44]])</f>
        <v>0.35355339059327384</v>
      </c>
      <c r="DY32" s="3">
        <f>_xlfn.STDEV.S(Tabela13[[#This Row],[V45]],Tabela13[[#This Row],[V46]])</f>
        <v>0.2277546889948964</v>
      </c>
      <c r="DZ32" s="3">
        <f>_xlfn.STDEV.S(Tabela13[[#This Row],[V46]],Tabela13[[#This Row],[V41]])</f>
        <v>0.83290548278492493</v>
      </c>
      <c r="EA32" s="3">
        <f>_xlfn.STDEV.S(Tabela13[[#This Row],[V46]],Tabela13[[#This Row],[V42]])</f>
        <v>0.70710678118654757</v>
      </c>
      <c r="EB32" s="3">
        <f>_xlfn.STDEV.S(Tabela13[[#This Row],[V46]],Tabela13[[#This Row],[V43]])</f>
        <v>0.47935209219165115</v>
      </c>
      <c r="EC32" s="3">
        <f>_xlfn.STDEV.S(Tabela13[[#This Row],[V46]],Tabela13[[#This Row],[V44]])</f>
        <v>0.12579870159837753</v>
      </c>
      <c r="ED32" s="3">
        <f>_xlfn.STDEV.S(Tabela13[[#This Row],[V46]],Tabela13[[#This Row],[V45]])</f>
        <v>0.2277546889948964</v>
      </c>
      <c r="EE32" s="3">
        <f t="shared" si="19"/>
        <v>-0.21359714109997147</v>
      </c>
      <c r="EF32" s="3">
        <f t="shared" si="20"/>
        <v>-0.82624034394555723</v>
      </c>
      <c r="EG32" s="3" t="str">
        <f t="shared" si="21"/>
        <v/>
      </c>
      <c r="EH32" s="3">
        <f t="shared" si="22"/>
        <v>-2.4206031751601143</v>
      </c>
      <c r="EI32" s="3">
        <f t="shared" si="23"/>
        <v>-9.3634212035821562</v>
      </c>
      <c r="EJ32" s="3">
        <f t="shared" si="24"/>
        <v>-0.21359714109997147</v>
      </c>
      <c r="EK32" s="3">
        <f t="shared" si="25"/>
        <v>-0.67193567174808855</v>
      </c>
      <c r="EL32" s="3">
        <f t="shared" si="26"/>
        <v>9.3634212035821562</v>
      </c>
      <c r="EM32" s="3">
        <f t="shared" si="27"/>
        <v>-2.9764754039577292</v>
      </c>
      <c r="EN32" s="3" t="str">
        <f t="shared" si="28"/>
        <v/>
      </c>
      <c r="EO32" s="3">
        <f t="shared" si="29"/>
        <v>-0.82624034394555723</v>
      </c>
      <c r="EP32" s="3">
        <f t="shared" si="30"/>
        <v>-0.67193567174808855</v>
      </c>
      <c r="EQ32" s="3">
        <f t="shared" si="31"/>
        <v>2.4206031751601143</v>
      </c>
      <c r="ER32" s="3" t="str">
        <f t="shared" si="32"/>
        <v/>
      </c>
      <c r="ES32" s="3" t="str">
        <f t="shared" si="33"/>
        <v/>
      </c>
      <c r="ET32" s="3" t="str">
        <f t="shared" si="34"/>
        <v/>
      </c>
      <c r="EU32" s="3" t="str">
        <f t="shared" si="35"/>
        <v/>
      </c>
      <c r="EV32" s="3">
        <f t="shared" si="36"/>
        <v>2.4206031751601143</v>
      </c>
      <c r="EW32" s="3">
        <f t="shared" si="37"/>
        <v>0.82624034394555723</v>
      </c>
      <c r="EX32" s="3">
        <f t="shared" si="38"/>
        <v>0.21359714109997147</v>
      </c>
      <c r="EY32" s="3">
        <f t="shared" si="39"/>
        <v>-2.4206031751601143</v>
      </c>
      <c r="EZ32" s="3">
        <f t="shared" si="40"/>
        <v>-2.9764754039577292</v>
      </c>
      <c r="FA32" s="3" t="str">
        <f t="shared" si="41"/>
        <v/>
      </c>
      <c r="FB32" s="3">
        <f t="shared" si="42"/>
        <v>0.82624034394555723</v>
      </c>
      <c r="FC32" s="3">
        <f t="shared" si="43"/>
        <v>0.67193567174808855</v>
      </c>
      <c r="FD32" s="3">
        <f t="shared" si="44"/>
        <v>-9.3634212035821562</v>
      </c>
      <c r="FE32" s="3" t="str">
        <f t="shared" si="45"/>
        <v/>
      </c>
      <c r="FF32" s="3">
        <f t="shared" si="46"/>
        <v>2.9764754039577292</v>
      </c>
      <c r="FG32" s="3">
        <f t="shared" si="47"/>
        <v>0.21359714109997147</v>
      </c>
      <c r="FH32" s="3">
        <f t="shared" si="48"/>
        <v>0.67193567174808855</v>
      </c>
      <c r="FI32" s="4">
        <f t="shared" si="49"/>
        <v>0.5780346820809249</v>
      </c>
      <c r="FJ32" s="4">
        <f t="shared" si="50"/>
        <v>0.44444444444444442</v>
      </c>
      <c r="FK32" s="4">
        <f t="shared" si="51"/>
        <v>0.87280232380369971</v>
      </c>
      <c r="FL32" s="4">
        <f t="shared" si="52"/>
        <v>1.8891606787952913</v>
      </c>
      <c r="FM32" s="4">
        <f>Tabela13[[#This Row],[V139]]-Tabela13[[#This Row],[V140]]</f>
        <v>-1.0163583549915916</v>
      </c>
      <c r="FN32" s="4">
        <f>Tabela13[[#This Row],[V1]]-Tabela13[[#This Row],[V2]]/2</f>
        <v>-3.3397559409120037E-2</v>
      </c>
      <c r="FO32" s="4">
        <f>Tabela13[[#This Row],[V1]]-Tabela13[[#This Row],[V3]]/2</f>
        <v>5.555555555555558E-2</v>
      </c>
      <c r="FP32" s="4">
        <f>Tabela13[[#This Row],[V1]]-Tabela13[[#This Row],[V4]]/2</f>
        <v>0.21660244059087996</v>
      </c>
      <c r="FQ32" s="4">
        <f>Tabela13[[#This Row],[V2]]-Tabela13[[#This Row],[V1]]/2</f>
        <v>0.98346178548490681</v>
      </c>
      <c r="FR32" s="4">
        <f>Tabela13[[#This Row],[V2]]-Tabela13[[#This Row],[V3]]/2</f>
        <v>0.73346178548490681</v>
      </c>
      <c r="FS32" s="4">
        <f>Tabela13[[#This Row],[V2]]-Tabela13[[#This Row],[V4]]/2</f>
        <v>0.8945086705202312</v>
      </c>
      <c r="FT32" s="4">
        <f t="shared" si="53"/>
        <v>-3.3385150533648614E-2</v>
      </c>
      <c r="FU32" s="4">
        <f t="shared" si="54"/>
        <v>5.549850524571686E-2</v>
      </c>
      <c r="FV32" s="4">
        <f t="shared" si="55"/>
        <v>0.21330729512453189</v>
      </c>
      <c r="FW32" s="4">
        <f t="shared" si="56"/>
        <v>0.77706030108567037</v>
      </c>
      <c r="FX32" s="4">
        <f t="shared" si="57"/>
        <v>0.63283236090894102</v>
      </c>
      <c r="FY32" s="4">
        <f t="shared" si="58"/>
        <v>0.72977292079446143</v>
      </c>
      <c r="FZ32" s="4">
        <f t="shared" si="59"/>
        <v>-6.00932709605675</v>
      </c>
      <c r="GA32" s="4">
        <f t="shared" si="60"/>
        <v>9.9897309442290343</v>
      </c>
      <c r="GB32" s="4">
        <f t="shared" si="61"/>
        <v>38.395313122415743</v>
      </c>
      <c r="GC32" s="4">
        <f t="shared" si="62"/>
        <v>139.87085419542066</v>
      </c>
      <c r="GD32" s="4">
        <f t="shared" si="63"/>
        <v>113.90982496360938</v>
      </c>
      <c r="GE32" s="4">
        <f t="shared" si="64"/>
        <v>131.35912574300303</v>
      </c>
      <c r="GF32" s="4">
        <f>Tabela13[[#This Row],[V1]]-Tabela13[[#This Row],[V2]]/Tabela13[[#This Row],[V2]]</f>
        <v>-0.38888888888888884</v>
      </c>
      <c r="GG32" s="4">
        <f>Tabela13[[#This Row],[V1]]-Tabela13[[#This Row],[V3]]/Tabela13[[#This Row],[V3]]</f>
        <v>-0.38888888888888884</v>
      </c>
      <c r="GH32" s="4">
        <f>Tabela13[[#This Row],[V1]]-Tabela13[[#This Row],[V4]]/Tabela13[[#This Row],[V4]]</f>
        <v>-0.38888888888888884</v>
      </c>
      <c r="GI32" s="4">
        <f>Tabela13[[#This Row],[V2]]-Tabela13[[#This Row],[V1]]/Tabela13[[#This Row],[V1]]</f>
        <v>0.28901734104046239</v>
      </c>
      <c r="GJ32" s="4">
        <f>Tabela13[[#This Row],[V2]]-Tabela13[[#This Row],[V3]]/Tabela13[[#This Row],[V3]]</f>
        <v>0.28901734104046239</v>
      </c>
      <c r="GK32" s="4">
        <f>Tabela13[[#This Row],[V2]]-Tabela13[[#This Row],[V4]]/Tabela13[[#This Row],[V4]]</f>
        <v>0.28901734104046239</v>
      </c>
      <c r="GL32" s="4">
        <f t="shared" si="65"/>
        <v>0.30640421376980387</v>
      </c>
      <c r="GM32" s="4">
        <f t="shared" si="66"/>
        <v>0.95006422607578678</v>
      </c>
      <c r="GN32" s="4">
        <f t="shared" si="67"/>
        <v>0.32250894766914628</v>
      </c>
      <c r="GO32" s="3">
        <f t="shared" si="68"/>
        <v>0</v>
      </c>
      <c r="GP32" s="3">
        <v>100</v>
      </c>
      <c r="GQ32" s="3">
        <f t="shared" si="69"/>
        <v>-1</v>
      </c>
      <c r="GR32" s="3">
        <f t="shared" si="70"/>
        <v>-100</v>
      </c>
      <c r="GS32" s="34">
        <f>COUNTIF($D$2:D31,Tabela13[[#This Row],[HomeTeam]])</f>
        <v>0</v>
      </c>
      <c r="GT32" s="34">
        <f>COUNTIF($E$2:E31,Tabela13[[#This Row],[AwayTeam]])</f>
        <v>2</v>
      </c>
      <c r="GU32" s="3" t="str">
        <f>IFERROR(AVERAGEIFS($AD$2:AD31,$D$2:D31,Tabela13[[#This Row],[HomeTeam]],$GS$2:GS31,"&gt;="&amp;Tabela13[[#This Row],[Contagem_H]]-5),"")</f>
        <v/>
      </c>
      <c r="GV32" s="3">
        <f>IFERROR(AVERAGEIFS($G$2:G31,$E$2:E31,Tabela13[[#This Row],[AwayTeam]],$GT$2:GT31,"&gt;="&amp;Tabela13[[#This Row],[Contagem_A]]-5),"")</f>
        <v>2</v>
      </c>
      <c r="GW32" s="3" t="str">
        <f>IFERROR(AVERAGEIFS($GQ$2:GQ31,$D$2:D31,Tabela13[[#This Row],[HomeTeam]],$GS$2:GS31,"&gt;="&amp;Tabela13[[#This Row],[Contagem_H]]-5),"")</f>
        <v/>
      </c>
    </row>
    <row r="33" spans="1:205" x14ac:dyDescent="0.25">
      <c r="A33" t="s">
        <v>127</v>
      </c>
      <c r="B33" t="s">
        <v>151</v>
      </c>
      <c r="C33" t="s">
        <v>132</v>
      </c>
      <c r="D33" t="s">
        <v>135</v>
      </c>
      <c r="E33" t="s">
        <v>17</v>
      </c>
      <c r="F33" s="3">
        <v>2</v>
      </c>
      <c r="G33" s="3">
        <v>2</v>
      </c>
      <c r="H33" s="3" t="str">
        <f t="shared" si="71"/>
        <v>D</v>
      </c>
      <c r="I33" s="3">
        <v>3.1</v>
      </c>
      <c r="J33" s="3">
        <v>3.4</v>
      </c>
      <c r="K33" s="3">
        <v>2.38</v>
      </c>
      <c r="L33" s="3">
        <v>2.04</v>
      </c>
      <c r="M33" s="3">
        <v>1.86</v>
      </c>
      <c r="N33" s="3">
        <f t="shared" si="0"/>
        <v>4</v>
      </c>
      <c r="O33" s="3">
        <f t="shared" si="1"/>
        <v>1</v>
      </c>
      <c r="P33" s="3">
        <f t="shared" si="2"/>
        <v>1</v>
      </c>
      <c r="Q33" s="3">
        <f t="shared" si="3"/>
        <v>3.6866359447004671E-2</v>
      </c>
      <c r="R33" s="3">
        <f t="shared" si="4"/>
        <v>2.7830487033523033E-2</v>
      </c>
      <c r="S33" s="3">
        <f t="shared" si="5"/>
        <v>3.2142857142857144</v>
      </c>
      <c r="T33" s="3">
        <f t="shared" si="6"/>
        <v>3.5253456221198158</v>
      </c>
      <c r="U33" s="3">
        <f t="shared" si="7"/>
        <v>2.467741935483871</v>
      </c>
      <c r="V33" s="3">
        <f t="shared" si="8"/>
        <v>2.1152073732718897</v>
      </c>
      <c r="W33" s="3">
        <f t="shared" si="9"/>
        <v>1.9285714285714288</v>
      </c>
      <c r="X33" s="4">
        <f t="shared" si="10"/>
        <v>0.32258064516129031</v>
      </c>
      <c r="Y33" s="4">
        <f t="shared" si="11"/>
        <v>0.29411764705882354</v>
      </c>
      <c r="Z33" s="4">
        <f t="shared" si="12"/>
        <v>0.42016806722689076</v>
      </c>
      <c r="AA33" s="4">
        <f t="shared" si="13"/>
        <v>0.49019607843137253</v>
      </c>
      <c r="AB33" s="4">
        <f t="shared" si="14"/>
        <v>0.5376344086021505</v>
      </c>
      <c r="AC33" s="4">
        <f t="shared" si="15"/>
        <v>1.1612903225806452</v>
      </c>
      <c r="AD33" s="4">
        <f t="shared" si="16"/>
        <v>1.2100840336134453</v>
      </c>
      <c r="AE33" s="4">
        <f t="shared" si="17"/>
        <v>1.1612903225806452</v>
      </c>
      <c r="AF33" s="4">
        <f t="shared" si="18"/>
        <v>1.2100840336134453</v>
      </c>
      <c r="AG33" s="4">
        <f>IFERROR(AVERAGE(Tabela13[[#This Row],[V1]],Tabela13[[#This Row],[V2]]),"")</f>
        <v>1.1856871780970453</v>
      </c>
      <c r="AH33" s="4">
        <f>IFERROR(AVERAGE(Tabela13[[#This Row],[V1]],Tabela13[[#This Row],[V3]]),"")</f>
        <v>1.1612903225806452</v>
      </c>
      <c r="AI33" s="4">
        <f>IFERROR(AVERAGE(Tabela13[[#This Row],[V1]],Tabela13[[#This Row],[V4]]),"")</f>
        <v>1.1856871780970453</v>
      </c>
      <c r="AJ33" s="4">
        <f>IFERROR(AVERAGE(Tabela13[[#This Row],[V2]],Tabela13[[#This Row],[V1]]),"")</f>
        <v>1.1856871780970453</v>
      </c>
      <c r="AK33" s="4">
        <f>IFERROR(AVERAGE(Tabela13[[#This Row],[V2]],Tabela13[[#This Row],[V3]]),"")</f>
        <v>1.1856871780970453</v>
      </c>
      <c r="AL33" s="4">
        <f>IFERROR(AVERAGE(Tabela13[[#This Row],[V2]],Tabela13[[#This Row],[V4]]),"")</f>
        <v>1.2100840336134453</v>
      </c>
      <c r="AM33" s="4">
        <f>IFERROR(AVERAGE(Tabela13[[#This Row],[V3]],Tabela13[[#This Row],[V1]]),"")</f>
        <v>1.1612903225806452</v>
      </c>
      <c r="AN33" s="4">
        <f>IFERROR(AVERAGE(Tabela13[[#This Row],[V3]],Tabela13[[#This Row],[V2]]),"")</f>
        <v>1.1856871780970453</v>
      </c>
      <c r="AO33" s="4">
        <f>IFERROR(AVERAGE(Tabela13[[#This Row],[V3]],Tabela13[[#This Row],[V4]]),"")</f>
        <v>1.1856871780970453</v>
      </c>
      <c r="AP33" s="4">
        <f>IFERROR(AVERAGE(Tabela13[[#This Row],[V4]],Tabela13[[#This Row],[V1]]),"")</f>
        <v>1.1856871780970453</v>
      </c>
      <c r="AQ33" s="4">
        <f>IFERROR(AVERAGE(Tabela13[[#This Row],[V4]],Tabela13[[#This Row],[V2]]),"")</f>
        <v>1.2100840336134453</v>
      </c>
      <c r="AR33" s="4">
        <f>IFERROR(AVERAGE(Tabela13[[#This Row],[V4]],Tabela13[[#This Row],[V3]]),"")</f>
        <v>1.1856871780970453</v>
      </c>
      <c r="AS33" s="4">
        <f>_xlfn.STDEV.S(Tabela13[[#This Row],[V1]:[V2]])</f>
        <v>3.4502363950549779E-2</v>
      </c>
      <c r="AT33" s="4">
        <f>_xlfn.STDEV.S(Tabela13[[#This Row],[V1]],Tabela13[[#This Row],[V3]])</f>
        <v>0</v>
      </c>
      <c r="AU33" s="4">
        <f>_xlfn.STDEV.S(Tabela13[[#This Row],[V1]],Tabela13[[#This Row],[V4]])</f>
        <v>3.4502363950549779E-2</v>
      </c>
      <c r="AV33" s="4">
        <f>_xlfn.STDEV.S(Tabela13[[#This Row],[V2]],Tabela13[[#This Row],[V1]])</f>
        <v>3.4502363950549779E-2</v>
      </c>
      <c r="AW33" s="4">
        <f>_xlfn.STDEV.S(Tabela13[[#This Row],[V2]],Tabela13[[#This Row],[V3]])</f>
        <v>3.4502363950549779E-2</v>
      </c>
      <c r="AX33" s="4">
        <f>_xlfn.STDEV.S(Tabela13[[#This Row],[V42]],Tabela13[[#This Row],[V44]])</f>
        <v>3.4502363950549779E-2</v>
      </c>
      <c r="AY33" s="4">
        <f>_xlfn.STDEV.S(Tabela13[[#This Row],[V3]],Tabela13[[#This Row],[V1]])</f>
        <v>0</v>
      </c>
      <c r="AZ33" s="4">
        <f>_xlfn.STDEV.S(Tabela13[[#This Row],[V3]],Tabela13[[#This Row],[V2]])</f>
        <v>3.4502363950549779E-2</v>
      </c>
      <c r="BA33" s="4">
        <f>_xlfn.STDEV.S(Tabela13[[#This Row],[V3]],Tabela13[[#This Row],[V4]])</f>
        <v>3.4502363950549779E-2</v>
      </c>
      <c r="BB33" s="4">
        <f>_xlfn.STDEV.S(Tabela13[[#This Row],[V4]],Tabela13[[#This Row],[V1]])</f>
        <v>3.4502363950549779E-2</v>
      </c>
      <c r="BC33" s="4">
        <f>_xlfn.STDEV.S(Tabela13[[#This Row],[V4]],Tabela13[[#This Row],[V2]])</f>
        <v>0</v>
      </c>
      <c r="BD33" s="4">
        <f>_xlfn.STDEV.S(Tabela13[[#This Row],[V4]],Tabela13[[#This Row],[V3]])</f>
        <v>3.4502363950549779E-2</v>
      </c>
      <c r="BE33" s="4">
        <f>Tabela13[[#This Row],[V17]]/Tabela13[[#This Row],[V5]]</f>
        <v>2.9099044493273465E-2</v>
      </c>
      <c r="BF33" s="4">
        <f>Tabela13[[#This Row],[V18]]/Tabela13[[#This Row],[V6]]</f>
        <v>0</v>
      </c>
      <c r="BG33" s="4">
        <f>Tabela13[[#This Row],[V19]]/Tabela13[[#This Row],[V7]]</f>
        <v>2.9099044493273465E-2</v>
      </c>
      <c r="BH33" s="4">
        <f>Tabela13[[#This Row],[V20]]/Tabela13[[#This Row],[V8]]</f>
        <v>2.9099044493273465E-2</v>
      </c>
      <c r="BI33" s="4">
        <f>Tabela13[[#This Row],[V21]]/Tabela13[[#This Row],[V9]]</f>
        <v>2.9099044493273465E-2</v>
      </c>
      <c r="BJ33" s="4">
        <f>Tabela13[[#This Row],[V22]]/Tabela13[[#This Row],[V10]]</f>
        <v>2.8512370209134889E-2</v>
      </c>
      <c r="BK33" s="4">
        <f>Tabela13[[#This Row],[V23]]/Tabela13[[#This Row],[V11]]</f>
        <v>0</v>
      </c>
      <c r="BL33" s="4">
        <f>Tabela13[[#This Row],[V24]]/Tabela13[[#This Row],[V12]]</f>
        <v>2.9099044493273465E-2</v>
      </c>
      <c r="BM33" s="4">
        <f>Tabela13[[#This Row],[V25]]/Tabela13[[#This Row],[V13]]</f>
        <v>2.9099044493273465E-2</v>
      </c>
      <c r="BN33" s="4">
        <f>Tabela13[[#This Row],[V26]]/Tabela13[[#This Row],[V14]]</f>
        <v>2.9099044493273465E-2</v>
      </c>
      <c r="BO33" s="4">
        <f>Tabela13[[#This Row],[V27]]/Tabela13[[#This Row],[V15]]</f>
        <v>0</v>
      </c>
      <c r="BP33" s="4">
        <f>Tabela13[[#This Row],[V28]]/Tabela13[[#This Row],[V16]]</f>
        <v>2.9099044493273465E-2</v>
      </c>
      <c r="BQ33" s="4">
        <f>Tabela13[[#This Row],[V1]]-Tabela13[[#This Row],[V2]]</f>
        <v>-4.8793711032800058E-2</v>
      </c>
      <c r="BR33" s="4">
        <f>Tabela13[[#This Row],[V1]]-Tabela13[[#This Row],[V3]]</f>
        <v>0</v>
      </c>
      <c r="BS33" s="4">
        <f>Tabela13[[#This Row],[V1]]-Tabela13[[#This Row],[V4]]</f>
        <v>-4.8793711032800058E-2</v>
      </c>
      <c r="BT33" s="4">
        <f>Tabela13[[#This Row],[V2]]-Tabela13[[#This Row],[V1]]</f>
        <v>4.8793711032800058E-2</v>
      </c>
      <c r="BU33" s="4">
        <f>Tabela13[[#This Row],[V2]]-Tabela13[[#This Row],[V3]]</f>
        <v>4.8793711032800058E-2</v>
      </c>
      <c r="BV33" s="4">
        <f>Tabela13[[#This Row],[V2]]-Tabela13[[#This Row],[V4]]</f>
        <v>0</v>
      </c>
      <c r="BW33" s="4">
        <f>AVERAGE(Tabela13[[#This Row],[V41]],Tabela13[[#This Row],[V42]])</f>
        <v>-2.4396855516400029E-2</v>
      </c>
      <c r="BX33" s="4">
        <f>AVERAGE(Tabela13[[#This Row],[V41]],Tabela13[[#This Row],[V43]])</f>
        <v>-4.8793711032800058E-2</v>
      </c>
      <c r="BY33" s="4">
        <f>AVERAGE(Tabela13[[#This Row],[V41]],Tabela13[[#This Row],[V44]])</f>
        <v>0</v>
      </c>
      <c r="BZ33" s="4">
        <f>AVERAGE(Tabela13[[#This Row],[V41]],Tabela13[[#This Row],[V45]])</f>
        <v>0</v>
      </c>
      <c r="CA33" s="4">
        <f>AVERAGE(Tabela13[[#This Row],[V41]],Tabela13[[#This Row],[V46]])</f>
        <v>-2.4396855516400029E-2</v>
      </c>
      <c r="CB33" s="4">
        <f>AVERAGE(Tabela13[[#This Row],[V42]],Tabela13[[#This Row],[V41]])</f>
        <v>-2.4396855516400029E-2</v>
      </c>
      <c r="CC33" s="4">
        <f>AVERAGE(Tabela13[[#This Row],[V42]],Tabela13[[#This Row],[V43]])</f>
        <v>-2.4396855516400029E-2</v>
      </c>
      <c r="CD33" s="4">
        <f>AVERAGE(Tabela13[[#This Row],[V42]],Tabela13[[#This Row],[V44]])</f>
        <v>2.4396855516400029E-2</v>
      </c>
      <c r="CE33" s="4">
        <f>AVERAGE(Tabela13[[#This Row],[V42]],Tabela13[[#This Row],[V45]])</f>
        <v>2.4396855516400029E-2</v>
      </c>
      <c r="CF33" s="4">
        <f>AVERAGE(Tabela13[[#This Row],[V42]],Tabela13[[#This Row],[V46]])</f>
        <v>0</v>
      </c>
      <c r="CG33" s="4">
        <f>AVERAGE(Tabela13[[#This Row],[V43]],Tabela13[[#This Row],[V41]])</f>
        <v>-4.8793711032800058E-2</v>
      </c>
      <c r="CH33" s="4">
        <f>AVERAGE(Tabela13[[#This Row],[V43]],Tabela13[[#This Row],[V42]])</f>
        <v>-2.4396855516400029E-2</v>
      </c>
      <c r="CI33" s="4">
        <f>AVERAGE(Tabela13[[#This Row],[V43]],Tabela13[[#This Row],[V44]])</f>
        <v>0</v>
      </c>
      <c r="CJ33" s="4">
        <f>AVERAGE(Tabela13[[#This Row],[V43]],Tabela13[[#This Row],[V45]])</f>
        <v>0</v>
      </c>
      <c r="CK33" s="4">
        <f>AVERAGE(Tabela13[[#This Row],[V43]],Tabela13[[#This Row],[V46]])</f>
        <v>-2.4396855516400029E-2</v>
      </c>
      <c r="CL33" s="4">
        <f>AVERAGE(Tabela13[[#This Row],[V44]],Tabela13[[#This Row],[V41]])</f>
        <v>0</v>
      </c>
      <c r="CM33" s="4">
        <f>AVERAGE(Tabela13[[#This Row],[V44]],Tabela13[[#This Row],[V42]])</f>
        <v>2.4396855516400029E-2</v>
      </c>
      <c r="CN33" s="4">
        <f>AVERAGE(Tabela13[[#This Row],[V44]],Tabela13[[#This Row],[V43]])</f>
        <v>0</v>
      </c>
      <c r="CO33" s="4">
        <f>AVERAGE(Tabela13[[#This Row],[V44]],Tabela13[[#This Row],[V45]])</f>
        <v>4.8793711032800058E-2</v>
      </c>
      <c r="CP33" s="4">
        <f>AVERAGE(Tabela13[[#This Row],[V44]],Tabela13[[#This Row],[V46]])</f>
        <v>2.4396855516400029E-2</v>
      </c>
      <c r="CQ33" s="4">
        <f>AVERAGE(Tabela13[[#This Row],[V45]],Tabela13[[#This Row],[V41]])</f>
        <v>0</v>
      </c>
      <c r="CR33" s="4">
        <f>AVERAGE(Tabela13[[#This Row],[V45]],Tabela13[[#This Row],[V42]])</f>
        <v>2.4396855516400029E-2</v>
      </c>
      <c r="CS33" s="4">
        <f>AVERAGE(Tabela13[[#This Row],[V45]],Tabela13[[#This Row],[V43]])</f>
        <v>0</v>
      </c>
      <c r="CT33" s="4">
        <f>AVERAGE(Tabela13[[#This Row],[V45]],Tabela13[[#This Row],[V44]])</f>
        <v>4.8793711032800058E-2</v>
      </c>
      <c r="CU33" s="4">
        <f>AVERAGE(Tabela13[[#This Row],[V45]],Tabela13[[#This Row],[V46]])</f>
        <v>2.4396855516400029E-2</v>
      </c>
      <c r="CV33" s="4">
        <f>AVERAGE(Tabela13[[#This Row],[V46]],Tabela13[[#This Row],[V41]])</f>
        <v>-2.4396855516400029E-2</v>
      </c>
      <c r="CW33" s="4">
        <f>AVERAGE(Tabela13[[#This Row],[V46]],Tabela13[[#This Row],[V42]])</f>
        <v>0</v>
      </c>
      <c r="CX33" s="4">
        <f>AVERAGE(Tabela13[[#This Row],[V46]],Tabela13[[#This Row],[V43]])</f>
        <v>-2.4396855516400029E-2</v>
      </c>
      <c r="CY33" s="4">
        <f>AVERAGE(Tabela13[[#This Row],[V46]],Tabela13[[#This Row],[V44]])</f>
        <v>2.4396855516400029E-2</v>
      </c>
      <c r="CZ33" s="4">
        <f>AVERAGE(Tabela13[[#This Row],[V46]],Tabela13[[#This Row],[V45]])</f>
        <v>2.4396855516400029E-2</v>
      </c>
      <c r="DA33" s="3">
        <f>_xlfn.STDEV.S(Tabela13[[#This Row],[V41]],Tabela13[[#This Row],[V42]])</f>
        <v>3.4502363950549779E-2</v>
      </c>
      <c r="DB33" s="3">
        <f>_xlfn.STDEV.S(Tabela13[[#This Row],[V41]],Tabela13[[#This Row],[V43]])</f>
        <v>0</v>
      </c>
      <c r="DC33" s="3">
        <f>_xlfn.STDEV.S(Tabela13[[#This Row],[V41]],Tabela13[[#This Row],[V44]])</f>
        <v>6.9004727901099558E-2</v>
      </c>
      <c r="DD33" s="3">
        <f>_xlfn.STDEV.S(Tabela13[[#This Row],[V41]],Tabela13[[#This Row],[V45]])</f>
        <v>6.9004727901099558E-2</v>
      </c>
      <c r="DE33" s="3">
        <f>_xlfn.STDEV.S(Tabela13[[#This Row],[V41]],Tabela13[[#This Row],[V46]])</f>
        <v>3.4502363950549779E-2</v>
      </c>
      <c r="DF33" s="3">
        <f>_xlfn.STDEV.S(Tabela13[[#This Row],[V42]],Tabela13[[#This Row],[V41]])</f>
        <v>3.4502363950549779E-2</v>
      </c>
      <c r="DG33" s="3">
        <f>_xlfn.STDEV.S(Tabela13[[#This Row],[V42]],Tabela13[[#This Row],[V43]])</f>
        <v>3.4502363950549779E-2</v>
      </c>
      <c r="DH33" s="3">
        <f>_xlfn.STDEV.S(Tabela13[[#This Row],[V42]],Tabela13[[#This Row],[V44]])</f>
        <v>3.4502363950549779E-2</v>
      </c>
      <c r="DI33" s="3">
        <f>_xlfn.STDEV.S(Tabela13[[#This Row],[V42]],Tabela13[[#This Row],[V45]])</f>
        <v>3.4502363950549779E-2</v>
      </c>
      <c r="DJ33" s="3">
        <f>_xlfn.STDEV.S(Tabela13[[#This Row],[V42]],Tabela13[[#This Row],[V46]])</f>
        <v>0</v>
      </c>
      <c r="DK33" s="3">
        <f>_xlfn.STDEV.S(Tabela13[[#This Row],[V43]],Tabela13[[#This Row],[V41]])</f>
        <v>0</v>
      </c>
      <c r="DL33" s="3">
        <f>_xlfn.STDEV.S(Tabela13[[#This Row],[V43]],Tabela13[[#This Row],[V42]])</f>
        <v>3.4502363950549779E-2</v>
      </c>
      <c r="DM33" s="3">
        <f>_xlfn.STDEV.S(Tabela13[[#This Row],[V43]],Tabela13[[#This Row],[V44]])</f>
        <v>6.9004727901099558E-2</v>
      </c>
      <c r="DN33" s="3">
        <f>_xlfn.STDEV.S(Tabela13[[#This Row],[V43]],Tabela13[[#This Row],[V45]])</f>
        <v>6.9004727901099558E-2</v>
      </c>
      <c r="DO33" s="3">
        <f>_xlfn.STDEV.S(Tabela13[[#This Row],[V43]],Tabela13[[#This Row],[V46]])</f>
        <v>3.4502363950549779E-2</v>
      </c>
      <c r="DP33" s="3">
        <f>_xlfn.STDEV.S(Tabela13[[#This Row],[V44]],Tabela13[[#This Row],[V41]])</f>
        <v>6.9004727901099558E-2</v>
      </c>
      <c r="DQ33" s="3">
        <f>_xlfn.STDEV.S(Tabela13[[#This Row],[V44]],Tabela13[[#This Row],[V42]])</f>
        <v>3.4502363950549779E-2</v>
      </c>
      <c r="DR33" s="3">
        <f>_xlfn.STDEV.S(Tabela13[[#This Row],[V44]],Tabela13[[#This Row],[V43]])</f>
        <v>6.9004727901099558E-2</v>
      </c>
      <c r="DS33" s="3">
        <f>_xlfn.STDEV.S(Tabela13[[#This Row],[V44]],Tabela13[[#This Row],[V45]])</f>
        <v>0</v>
      </c>
      <c r="DT33" s="3">
        <f>_xlfn.STDEV.S(Tabela13[[#This Row],[V44]],Tabela13[[#This Row],[V46]])</f>
        <v>3.4502363950549779E-2</v>
      </c>
      <c r="DU33" s="3">
        <f>_xlfn.STDEV.S(Tabela13[[#This Row],[V45]],Tabela13[[#This Row],[V41]])</f>
        <v>6.9004727901099558E-2</v>
      </c>
      <c r="DV33" s="3">
        <f>_xlfn.STDEV.S(Tabela13[[#This Row],[V45]],Tabela13[[#This Row],[V42]])</f>
        <v>3.4502363950549779E-2</v>
      </c>
      <c r="DW33" s="3">
        <f>_xlfn.STDEV.S(Tabela13[[#This Row],[V45]],Tabela13[[#This Row],[V43]])</f>
        <v>6.9004727901099558E-2</v>
      </c>
      <c r="DX33" s="3">
        <f>_xlfn.STDEV.S(Tabela13[[#This Row],[V45]],Tabela13[[#This Row],[V44]])</f>
        <v>0</v>
      </c>
      <c r="DY33" s="3">
        <f>_xlfn.STDEV.S(Tabela13[[#This Row],[V45]],Tabela13[[#This Row],[V46]])</f>
        <v>3.4502363950549779E-2</v>
      </c>
      <c r="DZ33" s="3">
        <f>_xlfn.STDEV.S(Tabela13[[#This Row],[V46]],Tabela13[[#This Row],[V41]])</f>
        <v>3.4502363950549779E-2</v>
      </c>
      <c r="EA33" s="3">
        <f>_xlfn.STDEV.S(Tabela13[[#This Row],[V46]],Tabela13[[#This Row],[V42]])</f>
        <v>0</v>
      </c>
      <c r="EB33" s="3">
        <f>_xlfn.STDEV.S(Tabela13[[#This Row],[V46]],Tabela13[[#This Row],[V43]])</f>
        <v>3.4502363950549779E-2</v>
      </c>
      <c r="EC33" s="3">
        <f>_xlfn.STDEV.S(Tabela13[[#This Row],[V46]],Tabela13[[#This Row],[V44]])</f>
        <v>3.4502363950549779E-2</v>
      </c>
      <c r="ED33" s="3">
        <f>_xlfn.STDEV.S(Tabela13[[#This Row],[V46]],Tabela13[[#This Row],[V45]])</f>
        <v>3.4502363950549779E-2</v>
      </c>
      <c r="EE33" s="3">
        <f t="shared" si="19"/>
        <v>-1.4142135623730949</v>
      </c>
      <c r="EF33" s="3">
        <f t="shared" si="20"/>
        <v>0</v>
      </c>
      <c r="EG33" s="3" t="str">
        <f t="shared" si="21"/>
        <v/>
      </c>
      <c r="EH33" s="3" t="str">
        <f t="shared" si="22"/>
        <v/>
      </c>
      <c r="EI33" s="3">
        <f t="shared" si="23"/>
        <v>-1.4142135623730949</v>
      </c>
      <c r="EJ33" s="3">
        <f t="shared" si="24"/>
        <v>-1.4142135623730949</v>
      </c>
      <c r="EK33" s="3">
        <f t="shared" si="25"/>
        <v>-1.4142135623730949</v>
      </c>
      <c r="EL33" s="3">
        <f t="shared" si="26"/>
        <v>1.4142135623730949</v>
      </c>
      <c r="EM33" s="3">
        <f t="shared" si="27"/>
        <v>1.4142135623730949</v>
      </c>
      <c r="EN33" s="3" t="str">
        <f t="shared" si="28"/>
        <v/>
      </c>
      <c r="EO33" s="3">
        <f t="shared" si="29"/>
        <v>0</v>
      </c>
      <c r="EP33" s="3">
        <f t="shared" si="30"/>
        <v>-1.4142135623730949</v>
      </c>
      <c r="EQ33" s="3" t="str">
        <f t="shared" si="31"/>
        <v/>
      </c>
      <c r="ER33" s="3" t="str">
        <f t="shared" si="32"/>
        <v/>
      </c>
      <c r="ES33" s="3" t="str">
        <f t="shared" si="33"/>
        <v/>
      </c>
      <c r="ET33" s="3" t="str">
        <f t="shared" si="34"/>
        <v/>
      </c>
      <c r="EU33" s="3" t="str">
        <f t="shared" si="35"/>
        <v/>
      </c>
      <c r="EV33" s="3" t="str">
        <f t="shared" si="36"/>
        <v/>
      </c>
      <c r="EW33" s="3">
        <f t="shared" si="37"/>
        <v>0</v>
      </c>
      <c r="EX33" s="3">
        <f t="shared" si="38"/>
        <v>1.4142135623730949</v>
      </c>
      <c r="EY33" s="3" t="str">
        <f t="shared" si="39"/>
        <v/>
      </c>
      <c r="EZ33" s="3">
        <f t="shared" si="40"/>
        <v>1.4142135623730949</v>
      </c>
      <c r="FA33" s="3" t="str">
        <f t="shared" si="41"/>
        <v/>
      </c>
      <c r="FB33" s="3">
        <f t="shared" si="42"/>
        <v>0</v>
      </c>
      <c r="FC33" s="3">
        <f t="shared" si="43"/>
        <v>1.4142135623730949</v>
      </c>
      <c r="FD33" s="3">
        <f t="shared" si="44"/>
        <v>-1.4142135623730949</v>
      </c>
      <c r="FE33" s="3" t="str">
        <f t="shared" si="45"/>
        <v/>
      </c>
      <c r="FF33" s="3">
        <f t="shared" si="46"/>
        <v>-1.4142135623730949</v>
      </c>
      <c r="FG33" s="3">
        <f t="shared" si="47"/>
        <v>1.4142135623730949</v>
      </c>
      <c r="FH33" s="3">
        <f t="shared" si="48"/>
        <v>1.4142135623730949</v>
      </c>
      <c r="FI33" s="4">
        <f t="shared" si="49"/>
        <v>0.84033613445378152</v>
      </c>
      <c r="FJ33" s="4">
        <f t="shared" si="50"/>
        <v>0.64516129032258063</v>
      </c>
      <c r="FK33" s="4">
        <f t="shared" si="51"/>
        <v>1.2169934640522877</v>
      </c>
      <c r="FL33" s="4">
        <f t="shared" si="52"/>
        <v>1.4993464052287582</v>
      </c>
      <c r="FM33" s="4">
        <f>Tabela13[[#This Row],[V139]]-Tabela13[[#This Row],[V140]]</f>
        <v>-0.28235294117647047</v>
      </c>
      <c r="FN33" s="4">
        <f>Tabela13[[#This Row],[V1]]-Tabela13[[#This Row],[V2]]/2</f>
        <v>0.55624830577392259</v>
      </c>
      <c r="FO33" s="4">
        <f>Tabela13[[#This Row],[V1]]-Tabela13[[#This Row],[V3]]/2</f>
        <v>0.58064516129032262</v>
      </c>
      <c r="FP33" s="4">
        <f>Tabela13[[#This Row],[V1]]-Tabela13[[#This Row],[V4]]/2</f>
        <v>0.55624830577392259</v>
      </c>
      <c r="FQ33" s="4">
        <f>Tabela13[[#This Row],[V2]]-Tabela13[[#This Row],[V1]]/2</f>
        <v>0.62943887232312268</v>
      </c>
      <c r="FR33" s="4">
        <f>Tabela13[[#This Row],[V2]]-Tabela13[[#This Row],[V3]]/2</f>
        <v>0.62943887232312268</v>
      </c>
      <c r="FS33" s="4">
        <f>Tabela13[[#This Row],[V2]]-Tabela13[[#This Row],[V4]]/2</f>
        <v>0.60504201680672265</v>
      </c>
      <c r="FT33" s="4">
        <f t="shared" si="53"/>
        <v>0.50762771443934118</v>
      </c>
      <c r="FU33" s="4">
        <f t="shared" si="54"/>
        <v>0.52606641899676354</v>
      </c>
      <c r="FV33" s="4">
        <f t="shared" si="55"/>
        <v>0.50762771443934118</v>
      </c>
      <c r="FW33" s="4">
        <f t="shared" si="56"/>
        <v>0.56178494728897865</v>
      </c>
      <c r="FX33" s="4">
        <f t="shared" si="57"/>
        <v>0.56178494728897865</v>
      </c>
      <c r="FY33" s="4">
        <f t="shared" si="58"/>
        <v>0.54411862026626701</v>
      </c>
      <c r="FZ33" s="4">
        <f t="shared" si="59"/>
        <v>91.37298859908141</v>
      </c>
      <c r="GA33" s="4">
        <f t="shared" si="60"/>
        <v>94.69195541941744</v>
      </c>
      <c r="GB33" s="4">
        <f t="shared" si="61"/>
        <v>91.37298859908141</v>
      </c>
      <c r="GC33" s="4">
        <f t="shared" si="62"/>
        <v>101.12129051201616</v>
      </c>
      <c r="GD33" s="4">
        <f t="shared" si="63"/>
        <v>101.12129051201616</v>
      </c>
      <c r="GE33" s="4">
        <f t="shared" si="64"/>
        <v>97.941351647928059</v>
      </c>
      <c r="GF33" s="4">
        <f>Tabela13[[#This Row],[V1]]-Tabela13[[#This Row],[V2]]/Tabela13[[#This Row],[V2]]</f>
        <v>0.16129032258064524</v>
      </c>
      <c r="GG33" s="4">
        <f>Tabela13[[#This Row],[V1]]-Tabela13[[#This Row],[V3]]/Tabela13[[#This Row],[V3]]</f>
        <v>0.16129032258064524</v>
      </c>
      <c r="GH33" s="4">
        <f>Tabela13[[#This Row],[V1]]-Tabela13[[#This Row],[V4]]/Tabela13[[#This Row],[V4]]</f>
        <v>0.16129032258064524</v>
      </c>
      <c r="GI33" s="4">
        <f>Tabela13[[#This Row],[V2]]-Tabela13[[#This Row],[V1]]/Tabela13[[#This Row],[V1]]</f>
        <v>0.2100840336134453</v>
      </c>
      <c r="GJ33" s="4">
        <f>Tabela13[[#This Row],[V2]]-Tabela13[[#This Row],[V3]]/Tabela13[[#This Row],[V3]]</f>
        <v>0.2100840336134453</v>
      </c>
      <c r="GK33" s="4">
        <f>Tabela13[[#This Row],[V2]]-Tabela13[[#This Row],[V4]]/Tabela13[[#This Row],[V4]]</f>
        <v>0.2100840336134453</v>
      </c>
      <c r="GL33" s="4">
        <f t="shared" si="65"/>
        <v>2.8171062199547927E-2</v>
      </c>
      <c r="GM33" s="4">
        <f t="shared" si="66"/>
        <v>1.1856871780970453</v>
      </c>
      <c r="GN33" s="4">
        <f t="shared" si="67"/>
        <v>2.3759270337021559E-2</v>
      </c>
      <c r="GO33" s="3">
        <f t="shared" si="68"/>
        <v>0</v>
      </c>
      <c r="GP33" s="3">
        <v>100</v>
      </c>
      <c r="GQ33" s="3">
        <f t="shared" si="69"/>
        <v>-1</v>
      </c>
      <c r="GR33" s="3">
        <f t="shared" si="70"/>
        <v>-100</v>
      </c>
      <c r="GS33" s="34">
        <f>COUNTIF($D$2:D32,Tabela13[[#This Row],[HomeTeam]])</f>
        <v>2</v>
      </c>
      <c r="GT33" s="34">
        <f>COUNTIF($E$2:E32,Tabela13[[#This Row],[AwayTeam]])</f>
        <v>1</v>
      </c>
      <c r="GU33" s="3">
        <f>IFERROR(AVERAGEIFS($AD$2:AD32,$D$2:D32,Tabela13[[#This Row],[HomeTeam]],$GS$2:GS32,"&gt;="&amp;Tabela13[[#This Row],[Contagem_H]]-5),"")</f>
        <v>1.0746124031007751</v>
      </c>
      <c r="GV33" s="3">
        <f>IFERROR(AVERAGEIFS($G$2:G32,$E$2:E32,Tabela13[[#This Row],[AwayTeam]],$GT$2:GT32,"&gt;="&amp;Tabela13[[#This Row],[Contagem_A]]-5),"")</f>
        <v>0</v>
      </c>
      <c r="GW33" s="3">
        <f>IFERROR(AVERAGEIFS($GQ$2:GQ32,$D$2:D32,Tabela13[[#This Row],[HomeTeam]],$GS$2:GS32,"&gt;="&amp;Tabela13[[#This Row],[Contagem_H]]-5),"")</f>
        <v>-1</v>
      </c>
    </row>
    <row r="34" spans="1:205" x14ac:dyDescent="0.25">
      <c r="A34" t="s">
        <v>127</v>
      </c>
      <c r="B34" t="s">
        <v>151</v>
      </c>
      <c r="C34" t="s">
        <v>134</v>
      </c>
      <c r="D34" t="s">
        <v>22</v>
      </c>
      <c r="E34" t="s">
        <v>13</v>
      </c>
      <c r="F34" s="3">
        <v>2</v>
      </c>
      <c r="G34" s="3">
        <v>2</v>
      </c>
      <c r="H34" s="3" t="str">
        <f t="shared" si="71"/>
        <v>D</v>
      </c>
      <c r="I34" s="3">
        <v>1.73</v>
      </c>
      <c r="J34" s="3">
        <v>4</v>
      </c>
      <c r="K34" s="3">
        <v>4.5</v>
      </c>
      <c r="L34" s="3">
        <v>1.8</v>
      </c>
      <c r="M34" s="3">
        <v>2</v>
      </c>
      <c r="N34" s="3">
        <f t="shared" si="0"/>
        <v>4</v>
      </c>
      <c r="O34" s="3">
        <f t="shared" si="1"/>
        <v>1</v>
      </c>
      <c r="P34" s="3">
        <f t="shared" si="2"/>
        <v>1</v>
      </c>
      <c r="Q34" s="3">
        <f t="shared" si="3"/>
        <v>5.025690430314711E-2</v>
      </c>
      <c r="R34" s="3">
        <f t="shared" si="4"/>
        <v>5.555555555555558E-2</v>
      </c>
      <c r="S34" s="3">
        <f t="shared" si="5"/>
        <v>1.8169444444444445</v>
      </c>
      <c r="T34" s="3">
        <f t="shared" si="6"/>
        <v>4.2010276172125884</v>
      </c>
      <c r="U34" s="3">
        <f t="shared" si="7"/>
        <v>4.726156069364162</v>
      </c>
      <c r="V34" s="3">
        <f t="shared" si="8"/>
        <v>1.8904624277456648</v>
      </c>
      <c r="W34" s="3">
        <f t="shared" si="9"/>
        <v>2.1005138086062942</v>
      </c>
      <c r="X34" s="4">
        <f t="shared" si="10"/>
        <v>0.5780346820809249</v>
      </c>
      <c r="Y34" s="4">
        <f t="shared" si="11"/>
        <v>0.25</v>
      </c>
      <c r="Z34" s="4">
        <f t="shared" si="12"/>
        <v>0.22222222222222221</v>
      </c>
      <c r="AA34" s="4">
        <f t="shared" si="13"/>
        <v>0.55555555555555558</v>
      </c>
      <c r="AB34" s="4">
        <f t="shared" si="14"/>
        <v>0.5</v>
      </c>
      <c r="AC34" s="4">
        <f t="shared" si="15"/>
        <v>1.2890173410404624</v>
      </c>
      <c r="AD34" s="4">
        <f t="shared" si="16"/>
        <v>1.1111111111111112</v>
      </c>
      <c r="AE34" s="4">
        <f t="shared" si="17"/>
        <v>1.2890173410404624</v>
      </c>
      <c r="AF34" s="4">
        <f t="shared" si="18"/>
        <v>1.1111111111111112</v>
      </c>
      <c r="AG34" s="4">
        <f>IFERROR(AVERAGE(Tabela13[[#This Row],[V1]],Tabela13[[#This Row],[V2]]),"")</f>
        <v>1.2000642260757868</v>
      </c>
      <c r="AH34" s="4">
        <f>IFERROR(AVERAGE(Tabela13[[#This Row],[V1]],Tabela13[[#This Row],[V3]]),"")</f>
        <v>1.2890173410404624</v>
      </c>
      <c r="AI34" s="4">
        <f>IFERROR(AVERAGE(Tabela13[[#This Row],[V1]],Tabela13[[#This Row],[V4]]),"")</f>
        <v>1.2000642260757868</v>
      </c>
      <c r="AJ34" s="4">
        <f>IFERROR(AVERAGE(Tabela13[[#This Row],[V2]],Tabela13[[#This Row],[V1]]),"")</f>
        <v>1.2000642260757868</v>
      </c>
      <c r="AK34" s="4">
        <f>IFERROR(AVERAGE(Tabela13[[#This Row],[V2]],Tabela13[[#This Row],[V3]]),"")</f>
        <v>1.2000642260757868</v>
      </c>
      <c r="AL34" s="4">
        <f>IFERROR(AVERAGE(Tabela13[[#This Row],[V2]],Tabela13[[#This Row],[V4]]),"")</f>
        <v>1.1111111111111112</v>
      </c>
      <c r="AM34" s="4">
        <f>IFERROR(AVERAGE(Tabela13[[#This Row],[V3]],Tabela13[[#This Row],[V1]]),"")</f>
        <v>1.2890173410404624</v>
      </c>
      <c r="AN34" s="4">
        <f>IFERROR(AVERAGE(Tabela13[[#This Row],[V3]],Tabela13[[#This Row],[V2]]),"")</f>
        <v>1.2000642260757868</v>
      </c>
      <c r="AO34" s="4">
        <f>IFERROR(AVERAGE(Tabela13[[#This Row],[V3]],Tabela13[[#This Row],[V4]]),"")</f>
        <v>1.2000642260757868</v>
      </c>
      <c r="AP34" s="4">
        <f>IFERROR(AVERAGE(Tabela13[[#This Row],[V4]],Tabela13[[#This Row],[V1]]),"")</f>
        <v>1.2000642260757868</v>
      </c>
      <c r="AQ34" s="4">
        <f>IFERROR(AVERAGE(Tabela13[[#This Row],[V4]],Tabela13[[#This Row],[V2]]),"")</f>
        <v>1.1111111111111112</v>
      </c>
      <c r="AR34" s="4">
        <f>IFERROR(AVERAGE(Tabela13[[#This Row],[V4]],Tabela13[[#This Row],[V3]]),"")</f>
        <v>1.2000642260757868</v>
      </c>
      <c r="AS34" s="4">
        <f>_xlfn.STDEV.S(Tabela13[[#This Row],[V1]:[V2]])</f>
        <v>0.12579870159837736</v>
      </c>
      <c r="AT34" s="4">
        <f>_xlfn.STDEV.S(Tabela13[[#This Row],[V1]],Tabela13[[#This Row],[V3]])</f>
        <v>0</v>
      </c>
      <c r="AU34" s="4">
        <f>_xlfn.STDEV.S(Tabela13[[#This Row],[V1]],Tabela13[[#This Row],[V4]])</f>
        <v>0.12579870159837736</v>
      </c>
      <c r="AV34" s="4">
        <f>_xlfn.STDEV.S(Tabela13[[#This Row],[V2]],Tabela13[[#This Row],[V1]])</f>
        <v>0.12579870159837736</v>
      </c>
      <c r="AW34" s="4">
        <f>_xlfn.STDEV.S(Tabela13[[#This Row],[V2]],Tabela13[[#This Row],[V3]])</f>
        <v>0.12579870159837736</v>
      </c>
      <c r="AX34" s="4">
        <f>_xlfn.STDEV.S(Tabela13[[#This Row],[V42]],Tabela13[[#This Row],[V44]])</f>
        <v>0.12579870159837736</v>
      </c>
      <c r="AY34" s="4">
        <f>_xlfn.STDEV.S(Tabela13[[#This Row],[V3]],Tabela13[[#This Row],[V1]])</f>
        <v>0</v>
      </c>
      <c r="AZ34" s="4">
        <f>_xlfn.STDEV.S(Tabela13[[#This Row],[V3]],Tabela13[[#This Row],[V2]])</f>
        <v>0.12579870159837736</v>
      </c>
      <c r="BA34" s="4">
        <f>_xlfn.STDEV.S(Tabela13[[#This Row],[V3]],Tabela13[[#This Row],[V4]])</f>
        <v>0.12579870159837736</v>
      </c>
      <c r="BB34" s="4">
        <f>_xlfn.STDEV.S(Tabela13[[#This Row],[V4]],Tabela13[[#This Row],[V1]])</f>
        <v>0.12579870159837736</v>
      </c>
      <c r="BC34" s="4">
        <f>_xlfn.STDEV.S(Tabela13[[#This Row],[V4]],Tabela13[[#This Row],[V2]])</f>
        <v>0</v>
      </c>
      <c r="BD34" s="4">
        <f>_xlfn.STDEV.S(Tabela13[[#This Row],[V4]],Tabela13[[#This Row],[V3]])</f>
        <v>0.12579870159837736</v>
      </c>
      <c r="BE34" s="4">
        <f>Tabela13[[#This Row],[V17]]/Tabela13[[#This Row],[V5]]</f>
        <v>0.10482664082883252</v>
      </c>
      <c r="BF34" s="4">
        <f>Tabela13[[#This Row],[V18]]/Tabela13[[#This Row],[V6]]</f>
        <v>0</v>
      </c>
      <c r="BG34" s="4">
        <f>Tabela13[[#This Row],[V19]]/Tabela13[[#This Row],[V7]]</f>
        <v>0.10482664082883252</v>
      </c>
      <c r="BH34" s="4">
        <f>Tabela13[[#This Row],[V20]]/Tabela13[[#This Row],[V8]]</f>
        <v>0.10482664082883252</v>
      </c>
      <c r="BI34" s="4">
        <f>Tabela13[[#This Row],[V21]]/Tabela13[[#This Row],[V9]]</f>
        <v>0.10482664082883252</v>
      </c>
      <c r="BJ34" s="4">
        <f>Tabela13[[#This Row],[V22]]/Tabela13[[#This Row],[V10]]</f>
        <v>0.11321883143853961</v>
      </c>
      <c r="BK34" s="4">
        <f>Tabela13[[#This Row],[V23]]/Tabela13[[#This Row],[V11]]</f>
        <v>0</v>
      </c>
      <c r="BL34" s="4">
        <f>Tabela13[[#This Row],[V24]]/Tabela13[[#This Row],[V12]]</f>
        <v>0.10482664082883252</v>
      </c>
      <c r="BM34" s="4">
        <f>Tabela13[[#This Row],[V25]]/Tabela13[[#This Row],[V13]]</f>
        <v>0.10482664082883252</v>
      </c>
      <c r="BN34" s="4">
        <f>Tabela13[[#This Row],[V26]]/Tabela13[[#This Row],[V14]]</f>
        <v>0.10482664082883252</v>
      </c>
      <c r="BO34" s="4">
        <f>Tabela13[[#This Row],[V27]]/Tabela13[[#This Row],[V15]]</f>
        <v>0</v>
      </c>
      <c r="BP34" s="4">
        <f>Tabela13[[#This Row],[V28]]/Tabela13[[#This Row],[V16]]</f>
        <v>0.10482664082883252</v>
      </c>
      <c r="BQ34" s="4">
        <f>Tabela13[[#This Row],[V1]]-Tabela13[[#This Row],[V2]]</f>
        <v>0.17790622992935123</v>
      </c>
      <c r="BR34" s="4">
        <f>Tabela13[[#This Row],[V1]]-Tabela13[[#This Row],[V3]]</f>
        <v>0</v>
      </c>
      <c r="BS34" s="4">
        <f>Tabela13[[#This Row],[V1]]-Tabela13[[#This Row],[V4]]</f>
        <v>0.17790622992935123</v>
      </c>
      <c r="BT34" s="4">
        <f>Tabela13[[#This Row],[V2]]-Tabela13[[#This Row],[V1]]</f>
        <v>-0.17790622992935123</v>
      </c>
      <c r="BU34" s="4">
        <f>Tabela13[[#This Row],[V2]]-Tabela13[[#This Row],[V3]]</f>
        <v>-0.17790622992935123</v>
      </c>
      <c r="BV34" s="4">
        <f>Tabela13[[#This Row],[V2]]-Tabela13[[#This Row],[V4]]</f>
        <v>0</v>
      </c>
      <c r="BW34" s="4">
        <f>AVERAGE(Tabela13[[#This Row],[V41]],Tabela13[[#This Row],[V42]])</f>
        <v>8.8953114964675617E-2</v>
      </c>
      <c r="BX34" s="4">
        <f>AVERAGE(Tabela13[[#This Row],[V41]],Tabela13[[#This Row],[V43]])</f>
        <v>0.17790622992935123</v>
      </c>
      <c r="BY34" s="4">
        <f>AVERAGE(Tabela13[[#This Row],[V41]],Tabela13[[#This Row],[V44]])</f>
        <v>0</v>
      </c>
      <c r="BZ34" s="4">
        <f>AVERAGE(Tabela13[[#This Row],[V41]],Tabela13[[#This Row],[V45]])</f>
        <v>0</v>
      </c>
      <c r="CA34" s="4">
        <f>AVERAGE(Tabela13[[#This Row],[V41]],Tabela13[[#This Row],[V46]])</f>
        <v>8.8953114964675617E-2</v>
      </c>
      <c r="CB34" s="4">
        <f>AVERAGE(Tabela13[[#This Row],[V42]],Tabela13[[#This Row],[V41]])</f>
        <v>8.8953114964675617E-2</v>
      </c>
      <c r="CC34" s="4">
        <f>AVERAGE(Tabela13[[#This Row],[V42]],Tabela13[[#This Row],[V43]])</f>
        <v>8.8953114964675617E-2</v>
      </c>
      <c r="CD34" s="4">
        <f>AVERAGE(Tabela13[[#This Row],[V42]],Tabela13[[#This Row],[V44]])</f>
        <v>-8.8953114964675617E-2</v>
      </c>
      <c r="CE34" s="4">
        <f>AVERAGE(Tabela13[[#This Row],[V42]],Tabela13[[#This Row],[V45]])</f>
        <v>-8.8953114964675617E-2</v>
      </c>
      <c r="CF34" s="4">
        <f>AVERAGE(Tabela13[[#This Row],[V42]],Tabela13[[#This Row],[V46]])</f>
        <v>0</v>
      </c>
      <c r="CG34" s="4">
        <f>AVERAGE(Tabela13[[#This Row],[V43]],Tabela13[[#This Row],[V41]])</f>
        <v>0.17790622992935123</v>
      </c>
      <c r="CH34" s="4">
        <f>AVERAGE(Tabela13[[#This Row],[V43]],Tabela13[[#This Row],[V42]])</f>
        <v>8.8953114964675617E-2</v>
      </c>
      <c r="CI34" s="4">
        <f>AVERAGE(Tabela13[[#This Row],[V43]],Tabela13[[#This Row],[V44]])</f>
        <v>0</v>
      </c>
      <c r="CJ34" s="4">
        <f>AVERAGE(Tabela13[[#This Row],[V43]],Tabela13[[#This Row],[V45]])</f>
        <v>0</v>
      </c>
      <c r="CK34" s="4">
        <f>AVERAGE(Tabela13[[#This Row],[V43]],Tabela13[[#This Row],[V46]])</f>
        <v>8.8953114964675617E-2</v>
      </c>
      <c r="CL34" s="4">
        <f>AVERAGE(Tabela13[[#This Row],[V44]],Tabela13[[#This Row],[V41]])</f>
        <v>0</v>
      </c>
      <c r="CM34" s="4">
        <f>AVERAGE(Tabela13[[#This Row],[V44]],Tabela13[[#This Row],[V42]])</f>
        <v>-8.8953114964675617E-2</v>
      </c>
      <c r="CN34" s="4">
        <f>AVERAGE(Tabela13[[#This Row],[V44]],Tabela13[[#This Row],[V43]])</f>
        <v>0</v>
      </c>
      <c r="CO34" s="4">
        <f>AVERAGE(Tabela13[[#This Row],[V44]],Tabela13[[#This Row],[V45]])</f>
        <v>-0.17790622992935123</v>
      </c>
      <c r="CP34" s="4">
        <f>AVERAGE(Tabela13[[#This Row],[V44]],Tabela13[[#This Row],[V46]])</f>
        <v>-8.8953114964675617E-2</v>
      </c>
      <c r="CQ34" s="4">
        <f>AVERAGE(Tabela13[[#This Row],[V45]],Tabela13[[#This Row],[V41]])</f>
        <v>0</v>
      </c>
      <c r="CR34" s="4">
        <f>AVERAGE(Tabela13[[#This Row],[V45]],Tabela13[[#This Row],[V42]])</f>
        <v>-8.8953114964675617E-2</v>
      </c>
      <c r="CS34" s="4">
        <f>AVERAGE(Tabela13[[#This Row],[V45]],Tabela13[[#This Row],[V43]])</f>
        <v>0</v>
      </c>
      <c r="CT34" s="4">
        <f>AVERAGE(Tabela13[[#This Row],[V45]],Tabela13[[#This Row],[V44]])</f>
        <v>-0.17790622992935123</v>
      </c>
      <c r="CU34" s="4">
        <f>AVERAGE(Tabela13[[#This Row],[V45]],Tabela13[[#This Row],[V46]])</f>
        <v>-8.8953114964675617E-2</v>
      </c>
      <c r="CV34" s="4">
        <f>AVERAGE(Tabela13[[#This Row],[V46]],Tabela13[[#This Row],[V41]])</f>
        <v>8.8953114964675617E-2</v>
      </c>
      <c r="CW34" s="4">
        <f>AVERAGE(Tabela13[[#This Row],[V46]],Tabela13[[#This Row],[V42]])</f>
        <v>0</v>
      </c>
      <c r="CX34" s="4">
        <f>AVERAGE(Tabela13[[#This Row],[V46]],Tabela13[[#This Row],[V43]])</f>
        <v>8.8953114964675617E-2</v>
      </c>
      <c r="CY34" s="4">
        <f>AVERAGE(Tabela13[[#This Row],[V46]],Tabela13[[#This Row],[V44]])</f>
        <v>-8.8953114964675617E-2</v>
      </c>
      <c r="CZ34" s="4">
        <f>AVERAGE(Tabela13[[#This Row],[V46]],Tabela13[[#This Row],[V45]])</f>
        <v>-8.8953114964675617E-2</v>
      </c>
      <c r="DA34" s="3">
        <f>_xlfn.STDEV.S(Tabela13[[#This Row],[V41]],Tabela13[[#This Row],[V42]])</f>
        <v>0.12579870159837736</v>
      </c>
      <c r="DB34" s="3">
        <f>_xlfn.STDEV.S(Tabela13[[#This Row],[V41]],Tabela13[[#This Row],[V43]])</f>
        <v>0</v>
      </c>
      <c r="DC34" s="3">
        <f>_xlfn.STDEV.S(Tabela13[[#This Row],[V41]],Tabela13[[#This Row],[V44]])</f>
        <v>0.25159740319675472</v>
      </c>
      <c r="DD34" s="3">
        <f>_xlfn.STDEV.S(Tabela13[[#This Row],[V41]],Tabela13[[#This Row],[V45]])</f>
        <v>0.25159740319675472</v>
      </c>
      <c r="DE34" s="3">
        <f>_xlfn.STDEV.S(Tabela13[[#This Row],[V41]],Tabela13[[#This Row],[V46]])</f>
        <v>0.12579870159837736</v>
      </c>
      <c r="DF34" s="3">
        <f>_xlfn.STDEV.S(Tabela13[[#This Row],[V42]],Tabela13[[#This Row],[V41]])</f>
        <v>0.12579870159837736</v>
      </c>
      <c r="DG34" s="3">
        <f>_xlfn.STDEV.S(Tabela13[[#This Row],[V42]],Tabela13[[#This Row],[V43]])</f>
        <v>0.12579870159837736</v>
      </c>
      <c r="DH34" s="3">
        <f>_xlfn.STDEV.S(Tabela13[[#This Row],[V42]],Tabela13[[#This Row],[V44]])</f>
        <v>0.12579870159837736</v>
      </c>
      <c r="DI34" s="3">
        <f>_xlfn.STDEV.S(Tabela13[[#This Row],[V42]],Tabela13[[#This Row],[V45]])</f>
        <v>0.12579870159837736</v>
      </c>
      <c r="DJ34" s="3">
        <f>_xlfn.STDEV.S(Tabela13[[#This Row],[V42]],Tabela13[[#This Row],[V46]])</f>
        <v>0</v>
      </c>
      <c r="DK34" s="3">
        <f>_xlfn.STDEV.S(Tabela13[[#This Row],[V43]],Tabela13[[#This Row],[V41]])</f>
        <v>0</v>
      </c>
      <c r="DL34" s="3">
        <f>_xlfn.STDEV.S(Tabela13[[#This Row],[V43]],Tabela13[[#This Row],[V42]])</f>
        <v>0.12579870159837736</v>
      </c>
      <c r="DM34" s="3">
        <f>_xlfn.STDEV.S(Tabela13[[#This Row],[V43]],Tabela13[[#This Row],[V44]])</f>
        <v>0.25159740319675472</v>
      </c>
      <c r="DN34" s="3">
        <f>_xlfn.STDEV.S(Tabela13[[#This Row],[V43]],Tabela13[[#This Row],[V45]])</f>
        <v>0.25159740319675472</v>
      </c>
      <c r="DO34" s="3">
        <f>_xlfn.STDEV.S(Tabela13[[#This Row],[V43]],Tabela13[[#This Row],[V46]])</f>
        <v>0.12579870159837736</v>
      </c>
      <c r="DP34" s="3">
        <f>_xlfn.STDEV.S(Tabela13[[#This Row],[V44]],Tabela13[[#This Row],[V41]])</f>
        <v>0.25159740319675472</v>
      </c>
      <c r="DQ34" s="3">
        <f>_xlfn.STDEV.S(Tabela13[[#This Row],[V44]],Tabela13[[#This Row],[V42]])</f>
        <v>0.12579870159837736</v>
      </c>
      <c r="DR34" s="3">
        <f>_xlfn.STDEV.S(Tabela13[[#This Row],[V44]],Tabela13[[#This Row],[V43]])</f>
        <v>0.25159740319675472</v>
      </c>
      <c r="DS34" s="3">
        <f>_xlfn.STDEV.S(Tabela13[[#This Row],[V44]],Tabela13[[#This Row],[V45]])</f>
        <v>0</v>
      </c>
      <c r="DT34" s="3">
        <f>_xlfn.STDEV.S(Tabela13[[#This Row],[V44]],Tabela13[[#This Row],[V46]])</f>
        <v>0.12579870159837736</v>
      </c>
      <c r="DU34" s="3">
        <f>_xlfn.STDEV.S(Tabela13[[#This Row],[V45]],Tabela13[[#This Row],[V41]])</f>
        <v>0.25159740319675472</v>
      </c>
      <c r="DV34" s="3">
        <f>_xlfn.STDEV.S(Tabela13[[#This Row],[V45]],Tabela13[[#This Row],[V42]])</f>
        <v>0.12579870159837736</v>
      </c>
      <c r="DW34" s="3">
        <f>_xlfn.STDEV.S(Tabela13[[#This Row],[V45]],Tabela13[[#This Row],[V43]])</f>
        <v>0.25159740319675472</v>
      </c>
      <c r="DX34" s="3">
        <f>_xlfn.STDEV.S(Tabela13[[#This Row],[V45]],Tabela13[[#This Row],[V44]])</f>
        <v>0</v>
      </c>
      <c r="DY34" s="3">
        <f>_xlfn.STDEV.S(Tabela13[[#This Row],[V45]],Tabela13[[#This Row],[V46]])</f>
        <v>0.12579870159837736</v>
      </c>
      <c r="DZ34" s="3">
        <f>_xlfn.STDEV.S(Tabela13[[#This Row],[V46]],Tabela13[[#This Row],[V41]])</f>
        <v>0.12579870159837736</v>
      </c>
      <c r="EA34" s="3">
        <f>_xlfn.STDEV.S(Tabela13[[#This Row],[V46]],Tabela13[[#This Row],[V42]])</f>
        <v>0</v>
      </c>
      <c r="EB34" s="3">
        <f>_xlfn.STDEV.S(Tabela13[[#This Row],[V46]],Tabela13[[#This Row],[V43]])</f>
        <v>0.12579870159837736</v>
      </c>
      <c r="EC34" s="3">
        <f>_xlfn.STDEV.S(Tabela13[[#This Row],[V46]],Tabela13[[#This Row],[V44]])</f>
        <v>0.12579870159837736</v>
      </c>
      <c r="ED34" s="3">
        <f>_xlfn.STDEV.S(Tabela13[[#This Row],[V46]],Tabela13[[#This Row],[V45]])</f>
        <v>0.12579870159837736</v>
      </c>
      <c r="EE34" s="3">
        <f t="shared" si="19"/>
        <v>1.4142135623730949</v>
      </c>
      <c r="EF34" s="3">
        <f t="shared" si="20"/>
        <v>0</v>
      </c>
      <c r="EG34" s="3" t="str">
        <f t="shared" si="21"/>
        <v/>
      </c>
      <c r="EH34" s="3" t="str">
        <f t="shared" si="22"/>
        <v/>
      </c>
      <c r="EI34" s="3">
        <f t="shared" si="23"/>
        <v>1.4142135623730949</v>
      </c>
      <c r="EJ34" s="3">
        <f t="shared" si="24"/>
        <v>1.4142135623730949</v>
      </c>
      <c r="EK34" s="3">
        <f t="shared" si="25"/>
        <v>1.4142135623730949</v>
      </c>
      <c r="EL34" s="3">
        <f t="shared" si="26"/>
        <v>-1.4142135623730949</v>
      </c>
      <c r="EM34" s="3">
        <f t="shared" si="27"/>
        <v>-1.4142135623730949</v>
      </c>
      <c r="EN34" s="3" t="str">
        <f t="shared" si="28"/>
        <v/>
      </c>
      <c r="EO34" s="3">
        <f t="shared" si="29"/>
        <v>0</v>
      </c>
      <c r="EP34" s="3">
        <f t="shared" si="30"/>
        <v>1.4142135623730949</v>
      </c>
      <c r="EQ34" s="3" t="str">
        <f t="shared" si="31"/>
        <v/>
      </c>
      <c r="ER34" s="3" t="str">
        <f t="shared" si="32"/>
        <v/>
      </c>
      <c r="ES34" s="3" t="str">
        <f t="shared" si="33"/>
        <v/>
      </c>
      <c r="ET34" s="3" t="str">
        <f t="shared" si="34"/>
        <v/>
      </c>
      <c r="EU34" s="3" t="str">
        <f t="shared" si="35"/>
        <v/>
      </c>
      <c r="EV34" s="3" t="str">
        <f t="shared" si="36"/>
        <v/>
      </c>
      <c r="EW34" s="3">
        <f t="shared" si="37"/>
        <v>0</v>
      </c>
      <c r="EX34" s="3">
        <f t="shared" si="38"/>
        <v>-1.4142135623730949</v>
      </c>
      <c r="EY34" s="3" t="str">
        <f t="shared" si="39"/>
        <v/>
      </c>
      <c r="EZ34" s="3">
        <f t="shared" si="40"/>
        <v>-1.4142135623730949</v>
      </c>
      <c r="FA34" s="3" t="str">
        <f t="shared" si="41"/>
        <v/>
      </c>
      <c r="FB34" s="3">
        <f t="shared" si="42"/>
        <v>0</v>
      </c>
      <c r="FC34" s="3">
        <f t="shared" si="43"/>
        <v>-1.4142135623730949</v>
      </c>
      <c r="FD34" s="3">
        <f t="shared" si="44"/>
        <v>1.4142135623730949</v>
      </c>
      <c r="FE34" s="3" t="str">
        <f t="shared" si="45"/>
        <v/>
      </c>
      <c r="FF34" s="3">
        <f t="shared" si="46"/>
        <v>1.4142135623730949</v>
      </c>
      <c r="FG34" s="3">
        <f t="shared" si="47"/>
        <v>-1.4142135623730949</v>
      </c>
      <c r="FH34" s="3">
        <f t="shared" si="48"/>
        <v>-1.4142135623730949</v>
      </c>
      <c r="FI34" s="4">
        <f t="shared" si="49"/>
        <v>0.44444444444444442</v>
      </c>
      <c r="FJ34" s="4">
        <f t="shared" si="50"/>
        <v>1.1560693641618498</v>
      </c>
      <c r="FK34" s="4">
        <f t="shared" si="51"/>
        <v>1.8891606787952913</v>
      </c>
      <c r="FL34" s="4">
        <f t="shared" si="52"/>
        <v>0.87280232380369971</v>
      </c>
      <c r="FM34" s="4">
        <f>Tabela13[[#This Row],[V139]]-Tabela13[[#This Row],[V140]]</f>
        <v>1.0163583549915916</v>
      </c>
      <c r="FN34" s="4">
        <f>Tabela13[[#This Row],[V1]]-Tabela13[[#This Row],[V2]]/2</f>
        <v>0.73346178548490681</v>
      </c>
      <c r="FO34" s="4">
        <f>Tabela13[[#This Row],[V1]]-Tabela13[[#This Row],[V3]]/2</f>
        <v>0.6445086705202312</v>
      </c>
      <c r="FP34" s="4">
        <f>Tabela13[[#This Row],[V1]]-Tabela13[[#This Row],[V4]]/2</f>
        <v>0.73346178548490681</v>
      </c>
      <c r="FQ34" s="4">
        <f>Tabela13[[#This Row],[V2]]-Tabela13[[#This Row],[V1]]/2</f>
        <v>0.46660244059087996</v>
      </c>
      <c r="FR34" s="4">
        <f>Tabela13[[#This Row],[V2]]-Tabela13[[#This Row],[V3]]/2</f>
        <v>0.46660244059087996</v>
      </c>
      <c r="FS34" s="4">
        <f>Tabela13[[#This Row],[V2]]-Tabela13[[#This Row],[V4]]/2</f>
        <v>0.55555555555555558</v>
      </c>
      <c r="FT34" s="4">
        <f t="shared" si="53"/>
        <v>0.63283236090894102</v>
      </c>
      <c r="FU34" s="4">
        <f t="shared" si="54"/>
        <v>0.5725051920455464</v>
      </c>
      <c r="FV34" s="4">
        <f t="shared" si="55"/>
        <v>0.63283236090894102</v>
      </c>
      <c r="FW34" s="4">
        <f t="shared" si="56"/>
        <v>0.43657441812480141</v>
      </c>
      <c r="FX34" s="4">
        <f t="shared" si="57"/>
        <v>0.43657441812480141</v>
      </c>
      <c r="FY34" s="4">
        <f t="shared" si="58"/>
        <v>0.50709850439233695</v>
      </c>
      <c r="FZ34" s="4">
        <f t="shared" si="59"/>
        <v>113.90982496360938</v>
      </c>
      <c r="GA34" s="4">
        <f t="shared" si="60"/>
        <v>103.05093456819836</v>
      </c>
      <c r="GB34" s="4">
        <f t="shared" si="61"/>
        <v>113.90982496360938</v>
      </c>
      <c r="GC34" s="4">
        <f t="shared" si="62"/>
        <v>78.583395262464265</v>
      </c>
      <c r="GD34" s="4">
        <f t="shared" si="63"/>
        <v>78.583395262464265</v>
      </c>
      <c r="GE34" s="4">
        <f t="shared" si="64"/>
        <v>91.277730790620652</v>
      </c>
      <c r="GF34" s="4">
        <f>Tabela13[[#This Row],[V1]]-Tabela13[[#This Row],[V2]]/Tabela13[[#This Row],[V2]]</f>
        <v>0.28901734104046239</v>
      </c>
      <c r="GG34" s="4">
        <f>Tabela13[[#This Row],[V1]]-Tabela13[[#This Row],[V3]]/Tabela13[[#This Row],[V3]]</f>
        <v>0.28901734104046239</v>
      </c>
      <c r="GH34" s="4">
        <f>Tabela13[[#This Row],[V1]]-Tabela13[[#This Row],[V4]]/Tabela13[[#This Row],[V4]]</f>
        <v>0.28901734104046239</v>
      </c>
      <c r="GI34" s="4">
        <f>Tabela13[[#This Row],[V2]]-Tabela13[[#This Row],[V1]]/Tabela13[[#This Row],[V1]]</f>
        <v>0.11111111111111116</v>
      </c>
      <c r="GJ34" s="4">
        <f>Tabela13[[#This Row],[V2]]-Tabela13[[#This Row],[V3]]/Tabela13[[#This Row],[V3]]</f>
        <v>0.11111111111111116</v>
      </c>
      <c r="GK34" s="4">
        <f>Tabela13[[#This Row],[V2]]-Tabela13[[#This Row],[V4]]/Tabela13[[#This Row],[V4]]</f>
        <v>0.11111111111111116</v>
      </c>
      <c r="GL34" s="4">
        <f t="shared" si="65"/>
        <v>0.10271420974022238</v>
      </c>
      <c r="GM34" s="4">
        <f t="shared" si="66"/>
        <v>1.2000642260757868</v>
      </c>
      <c r="GN34" s="4">
        <f t="shared" si="67"/>
        <v>8.5590593826880515E-2</v>
      </c>
      <c r="GO34" s="3">
        <f t="shared" si="68"/>
        <v>0</v>
      </c>
      <c r="GP34" s="3">
        <v>100</v>
      </c>
      <c r="GQ34" s="3">
        <f t="shared" si="69"/>
        <v>-1</v>
      </c>
      <c r="GR34" s="3">
        <f t="shared" si="70"/>
        <v>-100</v>
      </c>
      <c r="GS34" s="34">
        <f>COUNTIF($D$2:D33,Tabela13[[#This Row],[HomeTeam]])</f>
        <v>2</v>
      </c>
      <c r="GT34" s="34">
        <f>COUNTIF($E$2:E33,Tabela13[[#This Row],[AwayTeam]])</f>
        <v>1</v>
      </c>
      <c r="GU34" s="3">
        <f>IFERROR(AVERAGEIFS($AD$2:AD33,$D$2:D33,Tabela13[[#This Row],[HomeTeam]],$GS$2:GS33,"&gt;="&amp;Tabela13[[#This Row],[Contagem_H]]-5),"")</f>
        <v>0.91648560564910375</v>
      </c>
      <c r="GV34" s="3">
        <f>IFERROR(AVERAGEIFS($G$2:G33,$E$2:E33,Tabela13[[#This Row],[AwayTeam]],$GT$2:GT33,"&gt;="&amp;Tabela13[[#This Row],[Contagem_A]]-5),"")</f>
        <v>1</v>
      </c>
      <c r="GW34" s="3">
        <f>IFERROR(AVERAGEIFS($GQ$2:GQ33,$D$2:D33,Tabela13[[#This Row],[HomeTeam]],$GS$2:GS33,"&gt;="&amp;Tabela13[[#This Row],[Contagem_H]]-5),"")</f>
        <v>-1</v>
      </c>
    </row>
    <row r="35" spans="1:205" x14ac:dyDescent="0.25">
      <c r="A35" t="s">
        <v>127</v>
      </c>
      <c r="B35" t="s">
        <v>151</v>
      </c>
      <c r="C35" t="s">
        <v>134</v>
      </c>
      <c r="D35" t="s">
        <v>11</v>
      </c>
      <c r="E35" t="s">
        <v>23</v>
      </c>
      <c r="F35" s="3">
        <v>2</v>
      </c>
      <c r="G35" s="3">
        <v>5</v>
      </c>
      <c r="H35" s="3" t="str">
        <f t="shared" si="71"/>
        <v>A</v>
      </c>
      <c r="I35" s="3">
        <v>3.5</v>
      </c>
      <c r="J35" s="3">
        <v>3.8</v>
      </c>
      <c r="K35" s="3">
        <v>1.95</v>
      </c>
      <c r="L35" s="3">
        <v>1.67</v>
      </c>
      <c r="M35" s="3">
        <v>2.2000000000000002</v>
      </c>
      <c r="N35" s="3">
        <f t="shared" si="0"/>
        <v>7</v>
      </c>
      <c r="O35" s="3">
        <f t="shared" si="1"/>
        <v>0</v>
      </c>
      <c r="P35" s="3">
        <f t="shared" si="2"/>
        <v>3</v>
      </c>
      <c r="Q35" s="3">
        <f t="shared" si="3"/>
        <v>6.1692693271640842E-2</v>
      </c>
      <c r="R35" s="3">
        <f t="shared" si="4"/>
        <v>5.3347849755035481E-2</v>
      </c>
      <c r="S35" s="3">
        <f t="shared" si="5"/>
        <v>3.7159244264507429</v>
      </c>
      <c r="T35" s="3">
        <f t="shared" si="6"/>
        <v>4.0344322344322352</v>
      </c>
      <c r="U35" s="3">
        <f t="shared" si="7"/>
        <v>2.0703007518796994</v>
      </c>
      <c r="V35" s="3">
        <f t="shared" si="8"/>
        <v>1.77302679776364</v>
      </c>
      <c r="W35" s="3">
        <f t="shared" si="9"/>
        <v>2.3357239251976099</v>
      </c>
      <c r="X35" s="4">
        <f t="shared" si="10"/>
        <v>0.2857142857142857</v>
      </c>
      <c r="Y35" s="4">
        <f t="shared" si="11"/>
        <v>0.26315789473684209</v>
      </c>
      <c r="Z35" s="4">
        <f t="shared" si="12"/>
        <v>0.51282051282051289</v>
      </c>
      <c r="AA35" s="4">
        <f t="shared" si="13"/>
        <v>0.5988023952095809</v>
      </c>
      <c r="AB35" s="4">
        <f t="shared" si="14"/>
        <v>0.45454545454545453</v>
      </c>
      <c r="AC35" s="4">
        <f t="shared" si="15"/>
        <v>1.1428571428571428</v>
      </c>
      <c r="AD35" s="4">
        <f t="shared" si="16"/>
        <v>2.7564102564102564</v>
      </c>
      <c r="AE35" s="4">
        <f t="shared" si="17"/>
        <v>2.6428571428571428</v>
      </c>
      <c r="AF35" s="4">
        <f t="shared" si="18"/>
        <v>1.2564102564102564</v>
      </c>
      <c r="AG35" s="4">
        <f>IFERROR(AVERAGE(Tabela13[[#This Row],[V1]],Tabela13[[#This Row],[V2]]),"")</f>
        <v>1.9496336996336996</v>
      </c>
      <c r="AH35" s="4">
        <f>IFERROR(AVERAGE(Tabela13[[#This Row],[V1]],Tabela13[[#This Row],[V3]]),"")</f>
        <v>1.8928571428571428</v>
      </c>
      <c r="AI35" s="4">
        <f>IFERROR(AVERAGE(Tabela13[[#This Row],[V1]],Tabela13[[#This Row],[V4]]),"")</f>
        <v>1.1996336996336996</v>
      </c>
      <c r="AJ35" s="4">
        <f>IFERROR(AVERAGE(Tabela13[[#This Row],[V2]],Tabela13[[#This Row],[V1]]),"")</f>
        <v>1.9496336996336996</v>
      </c>
      <c r="AK35" s="4">
        <f>IFERROR(AVERAGE(Tabela13[[#This Row],[V2]],Tabela13[[#This Row],[V3]]),"")</f>
        <v>2.6996336996336998</v>
      </c>
      <c r="AL35" s="4">
        <f>IFERROR(AVERAGE(Tabela13[[#This Row],[V2]],Tabela13[[#This Row],[V4]]),"")</f>
        <v>2.0064102564102564</v>
      </c>
      <c r="AM35" s="4">
        <f>IFERROR(AVERAGE(Tabela13[[#This Row],[V3]],Tabela13[[#This Row],[V1]]),"")</f>
        <v>1.8928571428571428</v>
      </c>
      <c r="AN35" s="4">
        <f>IFERROR(AVERAGE(Tabela13[[#This Row],[V3]],Tabela13[[#This Row],[V2]]),"")</f>
        <v>2.6996336996336998</v>
      </c>
      <c r="AO35" s="4">
        <f>IFERROR(AVERAGE(Tabela13[[#This Row],[V3]],Tabela13[[#This Row],[V4]]),"")</f>
        <v>1.9496336996336996</v>
      </c>
      <c r="AP35" s="4">
        <f>IFERROR(AVERAGE(Tabela13[[#This Row],[V4]],Tabela13[[#This Row],[V1]]),"")</f>
        <v>1.1996336996336996</v>
      </c>
      <c r="AQ35" s="4">
        <f>IFERROR(AVERAGE(Tabela13[[#This Row],[V4]],Tabela13[[#This Row],[V2]]),"")</f>
        <v>2.0064102564102564</v>
      </c>
      <c r="AR35" s="4">
        <f>IFERROR(AVERAGE(Tabela13[[#This Row],[V4]],Tabela13[[#This Row],[V3]]),"")</f>
        <v>1.9496336996336996</v>
      </c>
      <c r="AS35" s="4">
        <f>_xlfn.STDEV.S(Tabela13[[#This Row],[V1]:[V2]])</f>
        <v>1.1409543483980742</v>
      </c>
      <c r="AT35" s="4">
        <f>_xlfn.STDEV.S(Tabela13[[#This Row],[V1]],Tabela13[[#This Row],[V3]])</f>
        <v>1.0606601717798212</v>
      </c>
      <c r="AU35" s="4">
        <f>_xlfn.STDEV.S(Tabela13[[#This Row],[V1]],Tabela13[[#This Row],[V4]])</f>
        <v>8.029417661825268E-2</v>
      </c>
      <c r="AV35" s="4">
        <f>_xlfn.STDEV.S(Tabela13[[#This Row],[V2]],Tabela13[[#This Row],[V1]])</f>
        <v>1.1409543483980742</v>
      </c>
      <c r="AW35" s="4">
        <f>_xlfn.STDEV.S(Tabela13[[#This Row],[V2]],Tabela13[[#This Row],[V3]])</f>
        <v>8.029417661825268E-2</v>
      </c>
      <c r="AX35" s="4">
        <f>_xlfn.STDEV.S(Tabela13[[#This Row],[V42]],Tabela13[[#This Row],[V44]])</f>
        <v>2.2016145201778952</v>
      </c>
      <c r="AY35" s="4">
        <f>_xlfn.STDEV.S(Tabela13[[#This Row],[V3]],Tabela13[[#This Row],[V1]])</f>
        <v>1.0606601717798212</v>
      </c>
      <c r="AZ35" s="4">
        <f>_xlfn.STDEV.S(Tabela13[[#This Row],[V3]],Tabela13[[#This Row],[V2]])</f>
        <v>8.029417661825268E-2</v>
      </c>
      <c r="BA35" s="4">
        <f>_xlfn.STDEV.S(Tabela13[[#This Row],[V3]],Tabela13[[#This Row],[V4]])</f>
        <v>0.98036599516156875</v>
      </c>
      <c r="BB35" s="4">
        <f>_xlfn.STDEV.S(Tabela13[[#This Row],[V4]],Tabela13[[#This Row],[V1]])</f>
        <v>8.029417661825268E-2</v>
      </c>
      <c r="BC35" s="4">
        <f>_xlfn.STDEV.S(Tabela13[[#This Row],[V4]],Tabela13[[#This Row],[V2]])</f>
        <v>1.0606601717798221</v>
      </c>
      <c r="BD35" s="4">
        <f>_xlfn.STDEV.S(Tabela13[[#This Row],[V4]],Tabela13[[#This Row],[V3]])</f>
        <v>0.98036599516156875</v>
      </c>
      <c r="BE35" s="4">
        <f>Tabela13[[#This Row],[V17]]/Tabela13[[#This Row],[V5]]</f>
        <v>0.58521472449539547</v>
      </c>
      <c r="BF35" s="4">
        <f>Tabela13[[#This Row],[V18]]/Tabela13[[#This Row],[V6]]</f>
        <v>0.56034876999688665</v>
      </c>
      <c r="BG35" s="4">
        <f>Tabela13[[#This Row],[V19]]/Tabela13[[#This Row],[V7]]</f>
        <v>6.6932244936741936E-2</v>
      </c>
      <c r="BH35" s="4">
        <f>Tabela13[[#This Row],[V20]]/Tabela13[[#This Row],[V8]]</f>
        <v>0.58521472449539547</v>
      </c>
      <c r="BI35" s="4">
        <f>Tabela13[[#This Row],[V21]]/Tabela13[[#This Row],[V9]]</f>
        <v>2.9742619018701465E-2</v>
      </c>
      <c r="BJ35" s="4">
        <f>Tabela13[[#This Row],[V22]]/Tabela13[[#This Row],[V10]]</f>
        <v>1.097290303986427</v>
      </c>
      <c r="BK35" s="4">
        <f>Tabela13[[#This Row],[V23]]/Tabela13[[#This Row],[V11]]</f>
        <v>0.56034876999688665</v>
      </c>
      <c r="BL35" s="4">
        <f>Tabela13[[#This Row],[V24]]/Tabela13[[#This Row],[V12]]</f>
        <v>2.9742619018701465E-2</v>
      </c>
      <c r="BM35" s="4">
        <f>Tabela13[[#This Row],[V25]]/Tabela13[[#This Row],[V13]]</f>
        <v>0.50284625021908558</v>
      </c>
      <c r="BN35" s="4">
        <f>Tabela13[[#This Row],[V26]]/Tabela13[[#This Row],[V14]]</f>
        <v>6.6932244936741936E-2</v>
      </c>
      <c r="BO35" s="4">
        <f>Tabela13[[#This Row],[V27]]/Tabela13[[#This Row],[V15]]</f>
        <v>0.52863574056757912</v>
      </c>
      <c r="BP35" s="4">
        <f>Tabela13[[#This Row],[V28]]/Tabela13[[#This Row],[V16]]</f>
        <v>0.50284625021908558</v>
      </c>
      <c r="BQ35" s="4">
        <f>Tabela13[[#This Row],[V1]]-Tabela13[[#This Row],[V2]]</f>
        <v>-1.6135531135531136</v>
      </c>
      <c r="BR35" s="4">
        <f>Tabela13[[#This Row],[V1]]-Tabela13[[#This Row],[V3]]</f>
        <v>-1.5</v>
      </c>
      <c r="BS35" s="4">
        <f>Tabela13[[#This Row],[V1]]-Tabela13[[#This Row],[V4]]</f>
        <v>-0.11355311355311359</v>
      </c>
      <c r="BT35" s="4">
        <f>Tabela13[[#This Row],[V2]]-Tabela13[[#This Row],[V1]]</f>
        <v>1.6135531135531136</v>
      </c>
      <c r="BU35" s="4">
        <f>Tabela13[[#This Row],[V2]]-Tabela13[[#This Row],[V3]]</f>
        <v>0.11355311355311359</v>
      </c>
      <c r="BV35" s="4">
        <f>Tabela13[[#This Row],[V2]]-Tabela13[[#This Row],[V4]]</f>
        <v>1.5</v>
      </c>
      <c r="BW35" s="4">
        <f>AVERAGE(Tabela13[[#This Row],[V41]],Tabela13[[#This Row],[V42]])</f>
        <v>-1.5567765567765568</v>
      </c>
      <c r="BX35" s="4">
        <f>AVERAGE(Tabela13[[#This Row],[V41]],Tabela13[[#This Row],[V43]])</f>
        <v>-0.86355311355311359</v>
      </c>
      <c r="BY35" s="4">
        <f>AVERAGE(Tabela13[[#This Row],[V41]],Tabela13[[#This Row],[V44]])</f>
        <v>0</v>
      </c>
      <c r="BZ35" s="4">
        <f>AVERAGE(Tabela13[[#This Row],[V41]],Tabela13[[#This Row],[V45]])</f>
        <v>-0.75</v>
      </c>
      <c r="CA35" s="4">
        <f>AVERAGE(Tabela13[[#This Row],[V41]],Tabela13[[#This Row],[V46]])</f>
        <v>-5.6776556776556797E-2</v>
      </c>
      <c r="CB35" s="4">
        <f>AVERAGE(Tabela13[[#This Row],[V42]],Tabela13[[#This Row],[V41]])</f>
        <v>-1.5567765567765568</v>
      </c>
      <c r="CC35" s="4">
        <f>AVERAGE(Tabela13[[#This Row],[V42]],Tabela13[[#This Row],[V43]])</f>
        <v>-0.8067765567765568</v>
      </c>
      <c r="CD35" s="4">
        <f>AVERAGE(Tabela13[[#This Row],[V42]],Tabela13[[#This Row],[V44]])</f>
        <v>5.6776556776556797E-2</v>
      </c>
      <c r="CE35" s="4">
        <f>AVERAGE(Tabela13[[#This Row],[V42]],Tabela13[[#This Row],[V45]])</f>
        <v>-0.6932234432234432</v>
      </c>
      <c r="CF35" s="4">
        <f>AVERAGE(Tabela13[[#This Row],[V42]],Tabela13[[#This Row],[V46]])</f>
        <v>0</v>
      </c>
      <c r="CG35" s="4">
        <f>AVERAGE(Tabela13[[#This Row],[V43]],Tabela13[[#This Row],[V41]])</f>
        <v>-0.86355311355311359</v>
      </c>
      <c r="CH35" s="4">
        <f>AVERAGE(Tabela13[[#This Row],[V43]],Tabela13[[#This Row],[V42]])</f>
        <v>-0.8067765567765568</v>
      </c>
      <c r="CI35" s="4">
        <f>AVERAGE(Tabela13[[#This Row],[V43]],Tabela13[[#This Row],[V44]])</f>
        <v>0.75</v>
      </c>
      <c r="CJ35" s="4">
        <f>AVERAGE(Tabela13[[#This Row],[V43]],Tabela13[[#This Row],[V45]])</f>
        <v>0</v>
      </c>
      <c r="CK35" s="4">
        <f>AVERAGE(Tabela13[[#This Row],[V43]],Tabela13[[#This Row],[V46]])</f>
        <v>0.6932234432234432</v>
      </c>
      <c r="CL35" s="4">
        <f>AVERAGE(Tabela13[[#This Row],[V44]],Tabela13[[#This Row],[V41]])</f>
        <v>0</v>
      </c>
      <c r="CM35" s="4">
        <f>AVERAGE(Tabela13[[#This Row],[V44]],Tabela13[[#This Row],[V42]])</f>
        <v>5.6776556776556797E-2</v>
      </c>
      <c r="CN35" s="4">
        <f>AVERAGE(Tabela13[[#This Row],[V44]],Tabela13[[#This Row],[V43]])</f>
        <v>0.75</v>
      </c>
      <c r="CO35" s="4">
        <f>AVERAGE(Tabela13[[#This Row],[V44]],Tabela13[[#This Row],[V45]])</f>
        <v>0.86355311355311359</v>
      </c>
      <c r="CP35" s="4">
        <f>AVERAGE(Tabela13[[#This Row],[V44]],Tabela13[[#This Row],[V46]])</f>
        <v>1.5567765567765568</v>
      </c>
      <c r="CQ35" s="4">
        <f>AVERAGE(Tabela13[[#This Row],[V45]],Tabela13[[#This Row],[V41]])</f>
        <v>-0.75</v>
      </c>
      <c r="CR35" s="4">
        <f>AVERAGE(Tabela13[[#This Row],[V45]],Tabela13[[#This Row],[V42]])</f>
        <v>-0.6932234432234432</v>
      </c>
      <c r="CS35" s="4">
        <f>AVERAGE(Tabela13[[#This Row],[V45]],Tabela13[[#This Row],[V43]])</f>
        <v>0</v>
      </c>
      <c r="CT35" s="4">
        <f>AVERAGE(Tabela13[[#This Row],[V45]],Tabela13[[#This Row],[V44]])</f>
        <v>0.86355311355311359</v>
      </c>
      <c r="CU35" s="4">
        <f>AVERAGE(Tabela13[[#This Row],[V45]],Tabela13[[#This Row],[V46]])</f>
        <v>0.8067765567765568</v>
      </c>
      <c r="CV35" s="4">
        <f>AVERAGE(Tabela13[[#This Row],[V46]],Tabela13[[#This Row],[V41]])</f>
        <v>-5.6776556776556797E-2</v>
      </c>
      <c r="CW35" s="4">
        <f>AVERAGE(Tabela13[[#This Row],[V46]],Tabela13[[#This Row],[V42]])</f>
        <v>0</v>
      </c>
      <c r="CX35" s="4">
        <f>AVERAGE(Tabela13[[#This Row],[V46]],Tabela13[[#This Row],[V43]])</f>
        <v>0.6932234432234432</v>
      </c>
      <c r="CY35" s="4">
        <f>AVERAGE(Tabela13[[#This Row],[V46]],Tabela13[[#This Row],[V44]])</f>
        <v>1.5567765567765568</v>
      </c>
      <c r="CZ35" s="4">
        <f>AVERAGE(Tabela13[[#This Row],[V46]],Tabela13[[#This Row],[V45]])</f>
        <v>0.8067765567765568</v>
      </c>
      <c r="DA35" s="3">
        <f>_xlfn.STDEV.S(Tabela13[[#This Row],[V41]],Tabela13[[#This Row],[V42]])</f>
        <v>8.029417661825268E-2</v>
      </c>
      <c r="DB35" s="3">
        <f>_xlfn.STDEV.S(Tabela13[[#This Row],[V41]],Tabela13[[#This Row],[V43]])</f>
        <v>1.0606601717798214</v>
      </c>
      <c r="DC35" s="3">
        <f>_xlfn.STDEV.S(Tabela13[[#This Row],[V41]],Tabela13[[#This Row],[V44]])</f>
        <v>2.2819086967961479</v>
      </c>
      <c r="DD35" s="3">
        <f>_xlfn.STDEV.S(Tabela13[[#This Row],[V41]],Tabela13[[#This Row],[V45]])</f>
        <v>1.2212485250163267</v>
      </c>
      <c r="DE35" s="3">
        <f>_xlfn.STDEV.S(Tabela13[[#This Row],[V41]],Tabela13[[#This Row],[V46]])</f>
        <v>2.2016145201778952</v>
      </c>
      <c r="DF35" s="3">
        <f>_xlfn.STDEV.S(Tabela13[[#This Row],[V42]],Tabela13[[#This Row],[V41]])</f>
        <v>8.029417661825268E-2</v>
      </c>
      <c r="DG35" s="3">
        <f>_xlfn.STDEV.S(Tabela13[[#This Row],[V42]],Tabela13[[#This Row],[V43]])</f>
        <v>0.98036599516156864</v>
      </c>
      <c r="DH35" s="3">
        <f>_xlfn.STDEV.S(Tabela13[[#This Row],[V42]],Tabela13[[#This Row],[V44]])</f>
        <v>2.2016145201778952</v>
      </c>
      <c r="DI35" s="3">
        <f>_xlfn.STDEV.S(Tabela13[[#This Row],[V42]],Tabela13[[#This Row],[V45]])</f>
        <v>1.140954348398074</v>
      </c>
      <c r="DJ35" s="3">
        <f>_xlfn.STDEV.S(Tabela13[[#This Row],[V42]],Tabela13[[#This Row],[V46]])</f>
        <v>2.1213203435596424</v>
      </c>
      <c r="DK35" s="3">
        <f>_xlfn.STDEV.S(Tabela13[[#This Row],[V43]],Tabela13[[#This Row],[V41]])</f>
        <v>1.0606601717798214</v>
      </c>
      <c r="DL35" s="3">
        <f>_xlfn.STDEV.S(Tabela13[[#This Row],[V43]],Tabela13[[#This Row],[V42]])</f>
        <v>0.98036599516156864</v>
      </c>
      <c r="DM35" s="3">
        <f>_xlfn.STDEV.S(Tabela13[[#This Row],[V43]],Tabela13[[#This Row],[V44]])</f>
        <v>1.2212485250163267</v>
      </c>
      <c r="DN35" s="3">
        <f>_xlfn.STDEV.S(Tabela13[[#This Row],[V43]],Tabela13[[#This Row],[V45]])</f>
        <v>0.16058835323650536</v>
      </c>
      <c r="DO35" s="3">
        <f>_xlfn.STDEV.S(Tabela13[[#This Row],[V43]],Tabela13[[#This Row],[V46]])</f>
        <v>1.140954348398074</v>
      </c>
      <c r="DP35" s="3">
        <f>_xlfn.STDEV.S(Tabela13[[#This Row],[V44]],Tabela13[[#This Row],[V41]])</f>
        <v>2.2819086967961479</v>
      </c>
      <c r="DQ35" s="3">
        <f>_xlfn.STDEV.S(Tabela13[[#This Row],[V44]],Tabela13[[#This Row],[V42]])</f>
        <v>2.2016145201778952</v>
      </c>
      <c r="DR35" s="3">
        <f>_xlfn.STDEV.S(Tabela13[[#This Row],[V44]],Tabela13[[#This Row],[V43]])</f>
        <v>1.2212485250163267</v>
      </c>
      <c r="DS35" s="3">
        <f>_xlfn.STDEV.S(Tabela13[[#This Row],[V44]],Tabela13[[#This Row],[V45]])</f>
        <v>1.0606601717798214</v>
      </c>
      <c r="DT35" s="3">
        <f>_xlfn.STDEV.S(Tabela13[[#This Row],[V44]],Tabela13[[#This Row],[V46]])</f>
        <v>8.029417661825268E-2</v>
      </c>
      <c r="DU35" s="3">
        <f>_xlfn.STDEV.S(Tabela13[[#This Row],[V45]],Tabela13[[#This Row],[V41]])</f>
        <v>1.2212485250163267</v>
      </c>
      <c r="DV35" s="3">
        <f>_xlfn.STDEV.S(Tabela13[[#This Row],[V45]],Tabela13[[#This Row],[V42]])</f>
        <v>1.140954348398074</v>
      </c>
      <c r="DW35" s="3">
        <f>_xlfn.STDEV.S(Tabela13[[#This Row],[V45]],Tabela13[[#This Row],[V43]])</f>
        <v>0.16058835323650536</v>
      </c>
      <c r="DX35" s="3">
        <f>_xlfn.STDEV.S(Tabela13[[#This Row],[V45]],Tabela13[[#This Row],[V44]])</f>
        <v>1.0606601717798214</v>
      </c>
      <c r="DY35" s="3">
        <f>_xlfn.STDEV.S(Tabela13[[#This Row],[V45]],Tabela13[[#This Row],[V46]])</f>
        <v>0.98036599516156864</v>
      </c>
      <c r="DZ35" s="3">
        <f>_xlfn.STDEV.S(Tabela13[[#This Row],[V46]],Tabela13[[#This Row],[V41]])</f>
        <v>2.2016145201778952</v>
      </c>
      <c r="EA35" s="3">
        <f>_xlfn.STDEV.S(Tabela13[[#This Row],[V46]],Tabela13[[#This Row],[V42]])</f>
        <v>2.1213203435596424</v>
      </c>
      <c r="EB35" s="3">
        <f>_xlfn.STDEV.S(Tabela13[[#This Row],[V46]],Tabela13[[#This Row],[V43]])</f>
        <v>1.140954348398074</v>
      </c>
      <c r="EC35" s="3">
        <f>_xlfn.STDEV.S(Tabela13[[#This Row],[V46]],Tabela13[[#This Row],[V44]])</f>
        <v>8.029417661825268E-2</v>
      </c>
      <c r="ED35" s="3">
        <f>_xlfn.STDEV.S(Tabela13[[#This Row],[V46]],Tabela13[[#This Row],[V45]])</f>
        <v>0.98036599516156864</v>
      </c>
      <c r="EE35" s="3">
        <f t="shared" si="19"/>
        <v>-5.1577200510077602E-2</v>
      </c>
      <c r="EF35" s="3">
        <f t="shared" si="20"/>
        <v>-1.2282512275541515</v>
      </c>
      <c r="EG35" s="3" t="str">
        <f t="shared" si="21"/>
        <v/>
      </c>
      <c r="EH35" s="3">
        <f t="shared" si="22"/>
        <v>-1.6283313666884356</v>
      </c>
      <c r="EI35" s="3">
        <f t="shared" si="23"/>
        <v>-38.776823484423559</v>
      </c>
      <c r="EJ35" s="3">
        <f t="shared" si="24"/>
        <v>-5.1577200510077602E-2</v>
      </c>
      <c r="EK35" s="3">
        <f t="shared" si="25"/>
        <v>-1.2151642073966322</v>
      </c>
      <c r="EL35" s="3">
        <f t="shared" si="26"/>
        <v>38.776823484423559</v>
      </c>
      <c r="EM35" s="3">
        <f t="shared" si="27"/>
        <v>-1.6458680957076577</v>
      </c>
      <c r="EN35" s="3" t="str">
        <f t="shared" si="28"/>
        <v/>
      </c>
      <c r="EO35" s="3">
        <f t="shared" si="29"/>
        <v>-1.2282512275541515</v>
      </c>
      <c r="EP35" s="3">
        <f t="shared" si="30"/>
        <v>-1.2151642073966322</v>
      </c>
      <c r="EQ35" s="3">
        <f t="shared" si="31"/>
        <v>1.6283313666884356</v>
      </c>
      <c r="ER35" s="3" t="str">
        <f t="shared" si="32"/>
        <v/>
      </c>
      <c r="ES35" s="3" t="str">
        <f t="shared" si="33"/>
        <v/>
      </c>
      <c r="ET35" s="3" t="str">
        <f t="shared" si="34"/>
        <v/>
      </c>
      <c r="EU35" s="3" t="str">
        <f t="shared" si="35"/>
        <v/>
      </c>
      <c r="EV35" s="3">
        <f t="shared" si="36"/>
        <v>1.6283313666884356</v>
      </c>
      <c r="EW35" s="3">
        <f t="shared" si="37"/>
        <v>1.2282512275541515</v>
      </c>
      <c r="EX35" s="3">
        <f t="shared" si="38"/>
        <v>5.1577200510077602E-2</v>
      </c>
      <c r="EY35" s="3">
        <f t="shared" si="39"/>
        <v>-1.6283313666884356</v>
      </c>
      <c r="EZ35" s="3">
        <f t="shared" si="40"/>
        <v>-1.6458680957076577</v>
      </c>
      <c r="FA35" s="3" t="str">
        <f t="shared" si="41"/>
        <v/>
      </c>
      <c r="FB35" s="3">
        <f t="shared" si="42"/>
        <v>1.2282512275541515</v>
      </c>
      <c r="FC35" s="3">
        <f t="shared" si="43"/>
        <v>1.2151642073966322</v>
      </c>
      <c r="FD35" s="3">
        <f t="shared" si="44"/>
        <v>-38.776823484423559</v>
      </c>
      <c r="FE35" s="3" t="str">
        <f t="shared" si="45"/>
        <v/>
      </c>
      <c r="FF35" s="3">
        <f t="shared" si="46"/>
        <v>1.6458680957076577</v>
      </c>
      <c r="FG35" s="3">
        <f t="shared" si="47"/>
        <v>5.1577200510077602E-2</v>
      </c>
      <c r="FH35" s="3">
        <f t="shared" si="48"/>
        <v>1.2151642073966322</v>
      </c>
      <c r="FI35" s="4">
        <f t="shared" si="49"/>
        <v>1.0256410256410258</v>
      </c>
      <c r="FJ35" s="4">
        <f t="shared" si="50"/>
        <v>1.4285714285714284</v>
      </c>
      <c r="FK35" s="4">
        <f t="shared" ref="FK35:FK66" si="72">((1/S35)*3+(1/T35))</f>
        <v>1.0552024695841655</v>
      </c>
      <c r="FL35" s="4">
        <f t="shared" si="52"/>
        <v>1.6969311785000907</v>
      </c>
      <c r="FM35" s="4">
        <f>Tabela13[[#This Row],[V139]]-Tabela13[[#This Row],[V140]]</f>
        <v>-0.64172870891592515</v>
      </c>
      <c r="FN35" s="4">
        <f>Tabela13[[#This Row],[V1]]-Tabela13[[#This Row],[V2]]/2</f>
        <v>-0.2353479853479854</v>
      </c>
      <c r="FO35" s="4">
        <f>Tabela13[[#This Row],[V1]]-Tabela13[[#This Row],[V3]]/2</f>
        <v>-0.1785714285714286</v>
      </c>
      <c r="FP35" s="4">
        <f>Tabela13[[#This Row],[V1]]-Tabela13[[#This Row],[V4]]/2</f>
        <v>0.5146520146520146</v>
      </c>
      <c r="FQ35" s="4">
        <f>Tabela13[[#This Row],[V2]]-Tabela13[[#This Row],[V1]]/2</f>
        <v>2.1849816849816852</v>
      </c>
      <c r="FR35" s="4">
        <f>Tabela13[[#This Row],[V2]]-Tabela13[[#This Row],[V3]]/2</f>
        <v>1.434981684981685</v>
      </c>
      <c r="FS35" s="4">
        <f>Tabela13[[#This Row],[V2]]-Tabela13[[#This Row],[V4]]/2</f>
        <v>2.1282051282051282</v>
      </c>
      <c r="FT35" s="4">
        <f t="shared" si="53"/>
        <v>-0.2311417084371758</v>
      </c>
      <c r="FU35" s="4">
        <f t="shared" si="54"/>
        <v>-0.17670885607003664</v>
      </c>
      <c r="FV35" s="4">
        <f t="shared" si="55"/>
        <v>0.47530039544931785</v>
      </c>
      <c r="FW35" s="4">
        <f t="shared" si="56"/>
        <v>1.1415825781588118</v>
      </c>
      <c r="FX35" s="4">
        <f t="shared" si="57"/>
        <v>0.9621721007539199</v>
      </c>
      <c r="FY35" s="4">
        <f t="shared" si="58"/>
        <v>1.1315341269668091</v>
      </c>
      <c r="FZ35" s="4">
        <f t="shared" si="59"/>
        <v>-41.605507518691638</v>
      </c>
      <c r="GA35" s="4">
        <f t="shared" si="60"/>
        <v>-31.807594092606596</v>
      </c>
      <c r="GB35" s="4">
        <f t="shared" si="61"/>
        <v>85.554071180877216</v>
      </c>
      <c r="GC35" s="4">
        <f t="shared" si="62"/>
        <v>205.48486406858615</v>
      </c>
      <c r="GD35" s="4">
        <f t="shared" si="63"/>
        <v>173.19097813570559</v>
      </c>
      <c r="GE35" s="4">
        <f t="shared" si="64"/>
        <v>203.67614285402564</v>
      </c>
      <c r="GF35" s="4">
        <f>Tabela13[[#This Row],[V1]]-Tabela13[[#This Row],[V2]]/Tabela13[[#This Row],[V2]]</f>
        <v>0.14285714285714279</v>
      </c>
      <c r="GG35" s="4">
        <f>Tabela13[[#This Row],[V1]]-Tabela13[[#This Row],[V3]]/Tabela13[[#This Row],[V3]]</f>
        <v>0.14285714285714279</v>
      </c>
      <c r="GH35" s="4">
        <f>Tabela13[[#This Row],[V1]]-Tabela13[[#This Row],[V4]]/Tabela13[[#This Row],[V4]]</f>
        <v>0.14285714285714279</v>
      </c>
      <c r="GI35" s="4">
        <f>Tabela13[[#This Row],[V2]]-Tabela13[[#This Row],[V1]]/Tabela13[[#This Row],[V1]]</f>
        <v>1.7564102564102564</v>
      </c>
      <c r="GJ35" s="4">
        <f>Tabela13[[#This Row],[V2]]-Tabela13[[#This Row],[V3]]/Tabela13[[#This Row],[V3]]</f>
        <v>1.7564102564102564</v>
      </c>
      <c r="GK35" s="4">
        <f>Tabela13[[#This Row],[V2]]-Tabela13[[#This Row],[V4]]/Tabela13[[#This Row],[V4]]</f>
        <v>1.7564102564102564</v>
      </c>
      <c r="GL35" s="4">
        <f t="shared" si="65"/>
        <v>0.8685033697109078</v>
      </c>
      <c r="GM35" s="4">
        <f t="shared" si="66"/>
        <v>1.9496336996336996</v>
      </c>
      <c r="GN35" s="4">
        <f t="shared" si="67"/>
        <v>0.44547002335571223</v>
      </c>
      <c r="GO35" s="3">
        <f t="shared" si="68"/>
        <v>0</v>
      </c>
      <c r="GP35" s="3">
        <v>100</v>
      </c>
      <c r="GQ35" s="3">
        <f t="shared" si="69"/>
        <v>-1</v>
      </c>
      <c r="GR35" s="3">
        <f t="shared" si="70"/>
        <v>-100</v>
      </c>
      <c r="GS35" s="34">
        <f>COUNTIF($D$2:D34,Tabela13[[#This Row],[HomeTeam]])</f>
        <v>2</v>
      </c>
      <c r="GT35" s="34">
        <f>COUNTIF($E$2:E34,Tabela13[[#This Row],[AwayTeam]])</f>
        <v>2</v>
      </c>
      <c r="GU35" s="3">
        <f>IFERROR(AVERAGEIFS($AD$2:AD34,$D$2:D34,Tabela13[[#This Row],[HomeTeam]],$GS$2:GS34,"&gt;="&amp;Tabela13[[#This Row],[Contagem_H]]-5),"")</f>
        <v>1.7990810359231413</v>
      </c>
      <c r="GV35" s="3">
        <f>IFERROR(AVERAGEIFS($G$2:G34,$E$2:E34,Tabela13[[#This Row],[AwayTeam]],$GT$2:GT34,"&gt;="&amp;Tabela13[[#This Row],[Contagem_A]]-5),"")</f>
        <v>2</v>
      </c>
      <c r="GW35" s="3">
        <f>IFERROR(AVERAGEIFS($GQ$2:GQ34,$D$2:D34,Tabela13[[#This Row],[HomeTeam]],$GS$2:GS34,"&gt;="&amp;Tabela13[[#This Row],[Contagem_H]]-5),"")</f>
        <v>-1</v>
      </c>
    </row>
    <row r="36" spans="1:205" x14ac:dyDescent="0.25">
      <c r="A36" t="s">
        <v>127</v>
      </c>
      <c r="B36" t="s">
        <v>151</v>
      </c>
      <c r="C36" t="s">
        <v>134</v>
      </c>
      <c r="D36" t="s">
        <v>24</v>
      </c>
      <c r="E36" t="s">
        <v>133</v>
      </c>
      <c r="F36" s="3">
        <v>0</v>
      </c>
      <c r="G36" s="3">
        <v>1</v>
      </c>
      <c r="H36" s="3" t="str">
        <f t="shared" si="71"/>
        <v>A</v>
      </c>
      <c r="I36" s="3">
        <v>1.4</v>
      </c>
      <c r="J36" s="3">
        <v>4.75</v>
      </c>
      <c r="K36" s="3">
        <v>7.5</v>
      </c>
      <c r="L36" s="3">
        <v>1.73</v>
      </c>
      <c r="M36" s="3">
        <v>2.1</v>
      </c>
      <c r="N36" s="3">
        <f t="shared" si="0"/>
        <v>1</v>
      </c>
      <c r="O36" s="3">
        <f t="shared" si="1"/>
        <v>0</v>
      </c>
      <c r="P36" s="3">
        <f t="shared" si="2"/>
        <v>3</v>
      </c>
      <c r="Q36" s="3">
        <f t="shared" si="3"/>
        <v>5.8145363408521389E-2</v>
      </c>
      <c r="R36" s="3">
        <f t="shared" si="4"/>
        <v>5.4225158271401064E-2</v>
      </c>
      <c r="S36" s="3">
        <f t="shared" si="5"/>
        <v>1.4814035087719299</v>
      </c>
      <c r="T36" s="3">
        <f t="shared" si="6"/>
        <v>5.026190476190477</v>
      </c>
      <c r="U36" s="3">
        <f t="shared" si="7"/>
        <v>7.9360902255639107</v>
      </c>
      <c r="V36" s="3">
        <f t="shared" si="8"/>
        <v>1.8305914786967419</v>
      </c>
      <c r="W36" s="3">
        <f t="shared" si="9"/>
        <v>2.222105263157895</v>
      </c>
      <c r="X36" s="4">
        <f t="shared" si="10"/>
        <v>0.7142857142857143</v>
      </c>
      <c r="Y36" s="4">
        <f t="shared" si="11"/>
        <v>0.21052631578947367</v>
      </c>
      <c r="Z36" s="4">
        <f t="shared" si="12"/>
        <v>0.13333333333333333</v>
      </c>
      <c r="AA36" s="4">
        <f t="shared" si="13"/>
        <v>0.5780346820809249</v>
      </c>
      <c r="AB36" s="4">
        <f t="shared" si="14"/>
        <v>0.47619047619047616</v>
      </c>
      <c r="AC36" s="4">
        <f t="shared" si="15"/>
        <v>0.35714285714285715</v>
      </c>
      <c r="AD36" s="4">
        <f t="shared" si="16"/>
        <v>0.56666666666666665</v>
      </c>
      <c r="AE36" s="4">
        <f t="shared" si="17"/>
        <v>0.85714285714285721</v>
      </c>
      <c r="AF36" s="4">
        <f t="shared" si="18"/>
        <v>6.6666666666666666E-2</v>
      </c>
      <c r="AG36" s="4">
        <f>IFERROR(AVERAGE(Tabela13[[#This Row],[V1]],Tabela13[[#This Row],[V2]]),"")</f>
        <v>0.46190476190476193</v>
      </c>
      <c r="AH36" s="4">
        <f>IFERROR(AVERAGE(Tabela13[[#This Row],[V1]],Tabela13[[#This Row],[V3]]),"")</f>
        <v>0.60714285714285721</v>
      </c>
      <c r="AI36" s="4">
        <f>IFERROR(AVERAGE(Tabela13[[#This Row],[V1]],Tabela13[[#This Row],[V4]]),"")</f>
        <v>0.2119047619047619</v>
      </c>
      <c r="AJ36" s="4">
        <f>IFERROR(AVERAGE(Tabela13[[#This Row],[V2]],Tabela13[[#This Row],[V1]]),"")</f>
        <v>0.46190476190476193</v>
      </c>
      <c r="AK36" s="4">
        <f>IFERROR(AVERAGE(Tabela13[[#This Row],[V2]],Tabela13[[#This Row],[V3]]),"")</f>
        <v>0.71190476190476193</v>
      </c>
      <c r="AL36" s="4">
        <f>IFERROR(AVERAGE(Tabela13[[#This Row],[V2]],Tabela13[[#This Row],[V4]]),"")</f>
        <v>0.31666666666666665</v>
      </c>
      <c r="AM36" s="4">
        <f>IFERROR(AVERAGE(Tabela13[[#This Row],[V3]],Tabela13[[#This Row],[V1]]),"")</f>
        <v>0.60714285714285721</v>
      </c>
      <c r="AN36" s="4">
        <f>IFERROR(AVERAGE(Tabela13[[#This Row],[V3]],Tabela13[[#This Row],[V2]]),"")</f>
        <v>0.71190476190476193</v>
      </c>
      <c r="AO36" s="4">
        <f>IFERROR(AVERAGE(Tabela13[[#This Row],[V3]],Tabela13[[#This Row],[V4]]),"")</f>
        <v>0.46190476190476193</v>
      </c>
      <c r="AP36" s="4">
        <f>IFERROR(AVERAGE(Tabela13[[#This Row],[V4]],Tabela13[[#This Row],[V1]]),"")</f>
        <v>0.2119047619047619</v>
      </c>
      <c r="AQ36" s="4">
        <f>IFERROR(AVERAGE(Tabela13[[#This Row],[V4]],Tabela13[[#This Row],[V2]]),"")</f>
        <v>0.31666666666666665</v>
      </c>
      <c r="AR36" s="4">
        <f>IFERROR(AVERAGE(Tabela13[[#This Row],[V4]],Tabela13[[#This Row],[V3]]),"")</f>
        <v>0.46190476190476193</v>
      </c>
      <c r="AS36" s="4">
        <f>_xlfn.STDEV.S(Tabela13[[#This Row],[V1]:[V2]])</f>
        <v>0.14815570653432403</v>
      </c>
      <c r="AT36" s="4">
        <f>_xlfn.STDEV.S(Tabela13[[#This Row],[V1]],Tabela13[[#This Row],[V3]])</f>
        <v>0.35355339059327379</v>
      </c>
      <c r="AU36" s="4">
        <f>_xlfn.STDEV.S(Tabela13[[#This Row],[V1]],Tabela13[[#This Row],[V4]])</f>
        <v>0.20539768405894954</v>
      </c>
      <c r="AV36" s="4">
        <f>_xlfn.STDEV.S(Tabela13[[#This Row],[V2]],Tabela13[[#This Row],[V1]])</f>
        <v>0.14815570653432403</v>
      </c>
      <c r="AW36" s="4">
        <f>_xlfn.STDEV.S(Tabela13[[#This Row],[V2]],Tabela13[[#This Row],[V3]])</f>
        <v>0.20539768405894987</v>
      </c>
      <c r="AX36" s="4">
        <f>_xlfn.STDEV.S(Tabela13[[#This Row],[V42]],Tabela13[[#This Row],[V44]])</f>
        <v>0.50170909712759792</v>
      </c>
      <c r="AY36" s="4">
        <f>_xlfn.STDEV.S(Tabela13[[#This Row],[V3]],Tabela13[[#This Row],[V1]])</f>
        <v>0.35355339059327379</v>
      </c>
      <c r="AZ36" s="4">
        <f>_xlfn.STDEV.S(Tabela13[[#This Row],[V3]],Tabela13[[#This Row],[V2]])</f>
        <v>0.20539768405894987</v>
      </c>
      <c r="BA36" s="4">
        <f>_xlfn.STDEV.S(Tabela13[[#This Row],[V3]],Tabela13[[#This Row],[V4]])</f>
        <v>0.55895107465222338</v>
      </c>
      <c r="BB36" s="4">
        <f>_xlfn.STDEV.S(Tabela13[[#This Row],[V4]],Tabela13[[#This Row],[V1]])</f>
        <v>0.20539768405894954</v>
      </c>
      <c r="BC36" s="4">
        <f>_xlfn.STDEV.S(Tabela13[[#This Row],[V4]],Tabela13[[#This Row],[V2]])</f>
        <v>0.35355339059327368</v>
      </c>
      <c r="BD36" s="4">
        <f>_xlfn.STDEV.S(Tabela13[[#This Row],[V4]],Tabela13[[#This Row],[V3]])</f>
        <v>0.55895107465222338</v>
      </c>
      <c r="BE36" s="4">
        <f>Tabela13[[#This Row],[V17]]/Tabela13[[#This Row],[V5]]</f>
        <v>0.32074946775472213</v>
      </c>
      <c r="BF36" s="4">
        <f>Tabela13[[#This Row],[V18]]/Tabela13[[#This Row],[V6]]</f>
        <v>0.58232323156539201</v>
      </c>
      <c r="BG36" s="4">
        <f>Tabela13[[#This Row],[V19]]/Tabela13[[#This Row],[V7]]</f>
        <v>0.96929244162650341</v>
      </c>
      <c r="BH36" s="4">
        <f>Tabela13[[#This Row],[V20]]/Tabela13[[#This Row],[V8]]</f>
        <v>0.32074946775472213</v>
      </c>
      <c r="BI36" s="4">
        <f>Tabela13[[#This Row],[V21]]/Tabela13[[#This Row],[V9]]</f>
        <v>0.28851848596909346</v>
      </c>
      <c r="BJ36" s="4">
        <f>Tabela13[[#This Row],[V22]]/Tabela13[[#This Row],[V10]]</f>
        <v>1.5843445172450461</v>
      </c>
      <c r="BK36" s="4">
        <f>Tabela13[[#This Row],[V23]]/Tabela13[[#This Row],[V11]]</f>
        <v>0.58232323156539201</v>
      </c>
      <c r="BL36" s="4">
        <f>Tabela13[[#This Row],[V24]]/Tabela13[[#This Row],[V12]]</f>
        <v>0.28851848596909346</v>
      </c>
      <c r="BM36" s="4">
        <f>Tabela13[[#This Row],[V25]]/Tabela13[[#This Row],[V13]]</f>
        <v>1.2101002647109991</v>
      </c>
      <c r="BN36" s="4">
        <f>Tabela13[[#This Row],[V26]]/Tabela13[[#This Row],[V14]]</f>
        <v>0.96929244162650341</v>
      </c>
      <c r="BO36" s="4">
        <f>Tabela13[[#This Row],[V27]]/Tabela13[[#This Row],[V15]]</f>
        <v>1.11648439134718</v>
      </c>
      <c r="BP36" s="4">
        <f>Tabela13[[#This Row],[V28]]/Tabela13[[#This Row],[V16]]</f>
        <v>1.2101002647109991</v>
      </c>
      <c r="BQ36" s="4">
        <f>Tabela13[[#This Row],[V1]]-Tabela13[[#This Row],[V2]]</f>
        <v>-0.2095238095238095</v>
      </c>
      <c r="BR36" s="4">
        <f>Tabela13[[#This Row],[V1]]-Tabela13[[#This Row],[V3]]</f>
        <v>-0.5</v>
      </c>
      <c r="BS36" s="4">
        <f>Tabela13[[#This Row],[V1]]-Tabela13[[#This Row],[V4]]</f>
        <v>0.2904761904761905</v>
      </c>
      <c r="BT36" s="4">
        <f>Tabela13[[#This Row],[V2]]-Tabela13[[#This Row],[V1]]</f>
        <v>0.2095238095238095</v>
      </c>
      <c r="BU36" s="4">
        <f>Tabela13[[#This Row],[V2]]-Tabela13[[#This Row],[V3]]</f>
        <v>-0.29047619047619055</v>
      </c>
      <c r="BV36" s="4">
        <f>Tabela13[[#This Row],[V2]]-Tabela13[[#This Row],[V4]]</f>
        <v>0.5</v>
      </c>
      <c r="BW36" s="4">
        <f>AVERAGE(Tabela13[[#This Row],[V41]],Tabela13[[#This Row],[V42]])</f>
        <v>-0.35476190476190472</v>
      </c>
      <c r="BX36" s="4">
        <f>AVERAGE(Tabela13[[#This Row],[V41]],Tabela13[[#This Row],[V43]])</f>
        <v>4.0476190476190499E-2</v>
      </c>
      <c r="BY36" s="4">
        <f>AVERAGE(Tabela13[[#This Row],[V41]],Tabela13[[#This Row],[V44]])</f>
        <v>0</v>
      </c>
      <c r="BZ36" s="4">
        <f>AVERAGE(Tabela13[[#This Row],[V41]],Tabela13[[#This Row],[V45]])</f>
        <v>-0.25</v>
      </c>
      <c r="CA36" s="4">
        <f>AVERAGE(Tabela13[[#This Row],[V41]],Tabela13[[#This Row],[V46]])</f>
        <v>0.14523809523809525</v>
      </c>
      <c r="CB36" s="4">
        <f>AVERAGE(Tabela13[[#This Row],[V42]],Tabela13[[#This Row],[V41]])</f>
        <v>-0.35476190476190472</v>
      </c>
      <c r="CC36" s="4">
        <f>AVERAGE(Tabela13[[#This Row],[V42]],Tabela13[[#This Row],[V43]])</f>
        <v>-0.10476190476190475</v>
      </c>
      <c r="CD36" s="4">
        <f>AVERAGE(Tabela13[[#This Row],[V42]],Tabela13[[#This Row],[V44]])</f>
        <v>-0.14523809523809525</v>
      </c>
      <c r="CE36" s="4">
        <f>AVERAGE(Tabela13[[#This Row],[V42]],Tabela13[[#This Row],[V45]])</f>
        <v>-0.39523809523809528</v>
      </c>
      <c r="CF36" s="4">
        <f>AVERAGE(Tabela13[[#This Row],[V42]],Tabela13[[#This Row],[V46]])</f>
        <v>0</v>
      </c>
      <c r="CG36" s="4">
        <f>AVERAGE(Tabela13[[#This Row],[V43]],Tabela13[[#This Row],[V41]])</f>
        <v>4.0476190476190499E-2</v>
      </c>
      <c r="CH36" s="4">
        <f>AVERAGE(Tabela13[[#This Row],[V43]],Tabela13[[#This Row],[V42]])</f>
        <v>-0.10476190476190475</v>
      </c>
      <c r="CI36" s="4">
        <f>AVERAGE(Tabela13[[#This Row],[V43]],Tabela13[[#This Row],[V44]])</f>
        <v>0.25</v>
      </c>
      <c r="CJ36" s="4">
        <f>AVERAGE(Tabela13[[#This Row],[V43]],Tabela13[[#This Row],[V45]])</f>
        <v>0</v>
      </c>
      <c r="CK36" s="4">
        <f>AVERAGE(Tabela13[[#This Row],[V43]],Tabela13[[#This Row],[V46]])</f>
        <v>0.39523809523809528</v>
      </c>
      <c r="CL36" s="4">
        <f>AVERAGE(Tabela13[[#This Row],[V44]],Tabela13[[#This Row],[V41]])</f>
        <v>0</v>
      </c>
      <c r="CM36" s="4">
        <f>AVERAGE(Tabela13[[#This Row],[V44]],Tabela13[[#This Row],[V42]])</f>
        <v>-0.14523809523809525</v>
      </c>
      <c r="CN36" s="4">
        <f>AVERAGE(Tabela13[[#This Row],[V44]],Tabela13[[#This Row],[V43]])</f>
        <v>0.25</v>
      </c>
      <c r="CO36" s="4">
        <f>AVERAGE(Tabela13[[#This Row],[V44]],Tabela13[[#This Row],[V45]])</f>
        <v>-4.0476190476190527E-2</v>
      </c>
      <c r="CP36" s="4">
        <f>AVERAGE(Tabela13[[#This Row],[V44]],Tabela13[[#This Row],[V46]])</f>
        <v>0.35476190476190472</v>
      </c>
      <c r="CQ36" s="4">
        <f>AVERAGE(Tabela13[[#This Row],[V45]],Tabela13[[#This Row],[V41]])</f>
        <v>-0.25</v>
      </c>
      <c r="CR36" s="4">
        <f>AVERAGE(Tabela13[[#This Row],[V45]],Tabela13[[#This Row],[V42]])</f>
        <v>-0.39523809523809528</v>
      </c>
      <c r="CS36" s="4">
        <f>AVERAGE(Tabela13[[#This Row],[V45]],Tabela13[[#This Row],[V43]])</f>
        <v>0</v>
      </c>
      <c r="CT36" s="4">
        <f>AVERAGE(Tabela13[[#This Row],[V45]],Tabela13[[#This Row],[V44]])</f>
        <v>-4.0476190476190527E-2</v>
      </c>
      <c r="CU36" s="4">
        <f>AVERAGE(Tabela13[[#This Row],[V45]],Tabela13[[#This Row],[V46]])</f>
        <v>0.10476190476190472</v>
      </c>
      <c r="CV36" s="4">
        <f>AVERAGE(Tabela13[[#This Row],[V46]],Tabela13[[#This Row],[V41]])</f>
        <v>0.14523809523809525</v>
      </c>
      <c r="CW36" s="4">
        <f>AVERAGE(Tabela13[[#This Row],[V46]],Tabela13[[#This Row],[V42]])</f>
        <v>0</v>
      </c>
      <c r="CX36" s="4">
        <f>AVERAGE(Tabela13[[#This Row],[V46]],Tabela13[[#This Row],[V43]])</f>
        <v>0.39523809523809528</v>
      </c>
      <c r="CY36" s="4">
        <f>AVERAGE(Tabela13[[#This Row],[V46]],Tabela13[[#This Row],[V44]])</f>
        <v>0.35476190476190472</v>
      </c>
      <c r="CZ36" s="4">
        <f>AVERAGE(Tabela13[[#This Row],[V46]],Tabela13[[#This Row],[V45]])</f>
        <v>0.10476190476190472</v>
      </c>
      <c r="DA36" s="3">
        <f>_xlfn.STDEV.S(Tabela13[[#This Row],[V41]],Tabela13[[#This Row],[V42]])</f>
        <v>0.20539768405894959</v>
      </c>
      <c r="DB36" s="3">
        <f>_xlfn.STDEV.S(Tabela13[[#This Row],[V41]],Tabela13[[#This Row],[V43]])</f>
        <v>0.35355339059327373</v>
      </c>
      <c r="DC36" s="3">
        <f>_xlfn.STDEV.S(Tabela13[[#This Row],[V41]],Tabela13[[#This Row],[V44]])</f>
        <v>0.29631141306864844</v>
      </c>
      <c r="DD36" s="3">
        <f>_xlfn.STDEV.S(Tabela13[[#This Row],[V41]],Tabela13[[#This Row],[V45]])</f>
        <v>5.7241977524625676E-2</v>
      </c>
      <c r="DE36" s="3">
        <f>_xlfn.STDEV.S(Tabela13[[#This Row],[V41]],Tabela13[[#This Row],[V46]])</f>
        <v>0.50170909712759792</v>
      </c>
      <c r="DF36" s="3">
        <f>_xlfn.STDEV.S(Tabela13[[#This Row],[V42]],Tabela13[[#This Row],[V41]])</f>
        <v>0.20539768405894959</v>
      </c>
      <c r="DG36" s="3">
        <f>_xlfn.STDEV.S(Tabela13[[#This Row],[V42]],Tabela13[[#This Row],[V43]])</f>
        <v>0.55895107465222327</v>
      </c>
      <c r="DH36" s="3">
        <f>_xlfn.STDEV.S(Tabela13[[#This Row],[V42]],Tabela13[[#This Row],[V44]])</f>
        <v>0.50170909712759792</v>
      </c>
      <c r="DI36" s="3">
        <f>_xlfn.STDEV.S(Tabela13[[#This Row],[V42]],Tabela13[[#This Row],[V45]])</f>
        <v>0.14815570653432422</v>
      </c>
      <c r="DJ36" s="3">
        <f>_xlfn.STDEV.S(Tabela13[[#This Row],[V42]],Tabela13[[#This Row],[V46]])</f>
        <v>0.70710678118654757</v>
      </c>
      <c r="DK36" s="3">
        <f>_xlfn.STDEV.S(Tabela13[[#This Row],[V43]],Tabela13[[#This Row],[V41]])</f>
        <v>0.35355339059327373</v>
      </c>
      <c r="DL36" s="3">
        <f>_xlfn.STDEV.S(Tabela13[[#This Row],[V43]],Tabela13[[#This Row],[V42]])</f>
        <v>0.55895107465222327</v>
      </c>
      <c r="DM36" s="3">
        <f>_xlfn.STDEV.S(Tabela13[[#This Row],[V43]],Tabela13[[#This Row],[V44]])</f>
        <v>5.724197752462519E-2</v>
      </c>
      <c r="DN36" s="3">
        <f>_xlfn.STDEV.S(Tabela13[[#This Row],[V43]],Tabela13[[#This Row],[V45]])</f>
        <v>0.41079536811789913</v>
      </c>
      <c r="DO36" s="3">
        <f>_xlfn.STDEV.S(Tabela13[[#This Row],[V43]],Tabela13[[#This Row],[V46]])</f>
        <v>0.14815570653432403</v>
      </c>
      <c r="DP36" s="3">
        <f>_xlfn.STDEV.S(Tabela13[[#This Row],[V44]],Tabela13[[#This Row],[V41]])</f>
        <v>0.29631141306864844</v>
      </c>
      <c r="DQ36" s="3">
        <f>_xlfn.STDEV.S(Tabela13[[#This Row],[V44]],Tabela13[[#This Row],[V42]])</f>
        <v>0.50170909712759792</v>
      </c>
      <c r="DR36" s="3">
        <f>_xlfn.STDEV.S(Tabela13[[#This Row],[V44]],Tabela13[[#This Row],[V43]])</f>
        <v>5.724197752462519E-2</v>
      </c>
      <c r="DS36" s="3">
        <f>_xlfn.STDEV.S(Tabela13[[#This Row],[V44]],Tabela13[[#This Row],[V45]])</f>
        <v>0.35355339059327379</v>
      </c>
      <c r="DT36" s="3">
        <f>_xlfn.STDEV.S(Tabela13[[#This Row],[V44]],Tabela13[[#This Row],[V46]])</f>
        <v>0.20539768405894959</v>
      </c>
      <c r="DU36" s="3">
        <f>_xlfn.STDEV.S(Tabela13[[#This Row],[V45]],Tabela13[[#This Row],[V41]])</f>
        <v>5.7241977524625676E-2</v>
      </c>
      <c r="DV36" s="3">
        <f>_xlfn.STDEV.S(Tabela13[[#This Row],[V45]],Tabela13[[#This Row],[V42]])</f>
        <v>0.14815570653432422</v>
      </c>
      <c r="DW36" s="3">
        <f>_xlfn.STDEV.S(Tabela13[[#This Row],[V45]],Tabela13[[#This Row],[V43]])</f>
        <v>0.41079536811789913</v>
      </c>
      <c r="DX36" s="3">
        <f>_xlfn.STDEV.S(Tabela13[[#This Row],[V45]],Tabela13[[#This Row],[V44]])</f>
        <v>0.35355339059327379</v>
      </c>
      <c r="DY36" s="3">
        <f>_xlfn.STDEV.S(Tabela13[[#This Row],[V45]],Tabela13[[#This Row],[V46]])</f>
        <v>0.55895107465222338</v>
      </c>
      <c r="DZ36" s="3">
        <f>_xlfn.STDEV.S(Tabela13[[#This Row],[V46]],Tabela13[[#This Row],[V41]])</f>
        <v>0.50170909712759792</v>
      </c>
      <c r="EA36" s="3">
        <f>_xlfn.STDEV.S(Tabela13[[#This Row],[V46]],Tabela13[[#This Row],[V42]])</f>
        <v>0.70710678118654757</v>
      </c>
      <c r="EB36" s="3">
        <f>_xlfn.STDEV.S(Tabela13[[#This Row],[V46]],Tabela13[[#This Row],[V43]])</f>
        <v>0.14815570653432403</v>
      </c>
      <c r="EC36" s="3">
        <f>_xlfn.STDEV.S(Tabela13[[#This Row],[V46]],Tabela13[[#This Row],[V44]])</f>
        <v>0.20539768405894959</v>
      </c>
      <c r="ED36" s="3">
        <f>_xlfn.STDEV.S(Tabela13[[#This Row],[V46]],Tabela13[[#This Row],[V45]])</f>
        <v>0.55895107465222338</v>
      </c>
      <c r="EE36" s="3">
        <f t="shared" si="19"/>
        <v>-0.57897333761583114</v>
      </c>
      <c r="EF36" s="3">
        <f t="shared" si="20"/>
        <v>8.7348484734808753</v>
      </c>
      <c r="EG36" s="3" t="str">
        <f t="shared" si="21"/>
        <v/>
      </c>
      <c r="EH36" s="3">
        <f t="shared" si="22"/>
        <v>-0.2289679100985027</v>
      </c>
      <c r="EI36" s="3">
        <f t="shared" si="23"/>
        <v>3.4543905048129688</v>
      </c>
      <c r="EJ36" s="3">
        <f t="shared" si="24"/>
        <v>-0.57897333761583114</v>
      </c>
      <c r="EK36" s="3">
        <f t="shared" si="25"/>
        <v>-5.3354420762257684</v>
      </c>
      <c r="EL36" s="3">
        <f t="shared" si="26"/>
        <v>-3.4543905048129688</v>
      </c>
      <c r="EM36" s="3">
        <f t="shared" si="27"/>
        <v>-0.37485178761696486</v>
      </c>
      <c r="EN36" s="3" t="str">
        <f t="shared" si="28"/>
        <v/>
      </c>
      <c r="EO36" s="3">
        <f t="shared" si="29"/>
        <v>8.7348484734808753</v>
      </c>
      <c r="EP36" s="3">
        <f t="shared" si="30"/>
        <v>-5.3354420762257684</v>
      </c>
      <c r="EQ36" s="3">
        <f t="shared" si="31"/>
        <v>0.22896791009850076</v>
      </c>
      <c r="ER36" s="3" t="str">
        <f t="shared" si="32"/>
        <v/>
      </c>
      <c r="ES36" s="3" t="str">
        <f t="shared" si="33"/>
        <v/>
      </c>
      <c r="ET36" s="3" t="str">
        <f t="shared" si="34"/>
        <v/>
      </c>
      <c r="EU36" s="3" t="str">
        <f t="shared" si="35"/>
        <v/>
      </c>
      <c r="EV36" s="3">
        <f t="shared" si="36"/>
        <v>0.22896791009850076</v>
      </c>
      <c r="EW36" s="3">
        <f t="shared" si="37"/>
        <v>-8.73484847348087</v>
      </c>
      <c r="EX36" s="3">
        <f t="shared" si="38"/>
        <v>0.57897333761583114</v>
      </c>
      <c r="EY36" s="3">
        <f t="shared" si="39"/>
        <v>-0.2289679100985027</v>
      </c>
      <c r="EZ36" s="3">
        <f t="shared" si="40"/>
        <v>-0.37485178761696486</v>
      </c>
      <c r="FA36" s="3" t="str">
        <f t="shared" si="41"/>
        <v/>
      </c>
      <c r="FB36" s="3">
        <f t="shared" si="42"/>
        <v>-8.73484847348087</v>
      </c>
      <c r="FC36" s="3">
        <f t="shared" si="43"/>
        <v>5.335442076225771</v>
      </c>
      <c r="FD36" s="3">
        <f t="shared" si="44"/>
        <v>3.4543905048129688</v>
      </c>
      <c r="FE36" s="3" t="str">
        <f t="shared" si="45"/>
        <v/>
      </c>
      <c r="FF36" s="3">
        <f t="shared" si="46"/>
        <v>0.37485178761696436</v>
      </c>
      <c r="FG36" s="3">
        <f t="shared" si="47"/>
        <v>0.57897333761583114</v>
      </c>
      <c r="FH36" s="3">
        <f t="shared" si="48"/>
        <v>5.335442076225771</v>
      </c>
      <c r="FI36" s="4">
        <f t="shared" si="49"/>
        <v>0</v>
      </c>
      <c r="FJ36" s="4">
        <f t="shared" si="50"/>
        <v>0.7142857142857143</v>
      </c>
      <c r="FK36" s="4">
        <f t="shared" si="72"/>
        <v>2.2240644244433918</v>
      </c>
      <c r="FL36" s="4">
        <f t="shared" si="52"/>
        <v>0.57697773567029831</v>
      </c>
      <c r="FM36" s="4">
        <f>Tabela13[[#This Row],[V139]]-Tabela13[[#This Row],[V140]]</f>
        <v>1.6470866887730935</v>
      </c>
      <c r="FN36" s="4">
        <f>Tabela13[[#This Row],[V1]]-Tabela13[[#This Row],[V2]]/2</f>
        <v>7.3809523809523825E-2</v>
      </c>
      <c r="FO36" s="4">
        <f>Tabela13[[#This Row],[V1]]-Tabela13[[#This Row],[V3]]/2</f>
        <v>-7.1428571428571452E-2</v>
      </c>
      <c r="FP36" s="4">
        <f>Tabela13[[#This Row],[V1]]-Tabela13[[#This Row],[V4]]/2</f>
        <v>0.32380952380952382</v>
      </c>
      <c r="FQ36" s="4">
        <f>Tabela13[[#This Row],[V2]]-Tabela13[[#This Row],[V1]]/2</f>
        <v>0.38809523809523805</v>
      </c>
      <c r="FR36" s="4">
        <f>Tabela13[[#This Row],[V2]]-Tabela13[[#This Row],[V3]]/2</f>
        <v>0.13809523809523805</v>
      </c>
      <c r="FS36" s="4">
        <f>Tabela13[[#This Row],[V2]]-Tabela13[[#This Row],[V4]]/2</f>
        <v>0.53333333333333333</v>
      </c>
      <c r="FT36" s="4">
        <f t="shared" si="53"/>
        <v>7.3675925929228531E-2</v>
      </c>
      <c r="FU36" s="4">
        <f t="shared" si="54"/>
        <v>-7.1307464785290348E-2</v>
      </c>
      <c r="FV36" s="4">
        <f t="shared" si="55"/>
        <v>0.31315477757069149</v>
      </c>
      <c r="FW36" s="4">
        <f t="shared" si="56"/>
        <v>0.37020171301114868</v>
      </c>
      <c r="FX36" s="4">
        <f t="shared" si="57"/>
        <v>0.13722730869487099</v>
      </c>
      <c r="FY36" s="4">
        <f t="shared" si="58"/>
        <v>0.48995732625372829</v>
      </c>
      <c r="FZ36" s="4">
        <f t="shared" si="59"/>
        <v>13.261666667261137</v>
      </c>
      <c r="GA36" s="4">
        <f t="shared" si="60"/>
        <v>-12.835343661352262</v>
      </c>
      <c r="GB36" s="4">
        <f t="shared" si="61"/>
        <v>56.367859962724467</v>
      </c>
      <c r="GC36" s="4">
        <f t="shared" si="62"/>
        <v>66.636308342006757</v>
      </c>
      <c r="GD36" s="4">
        <f t="shared" si="63"/>
        <v>24.700915565076777</v>
      </c>
      <c r="GE36" s="4">
        <f t="shared" si="64"/>
        <v>88.192318725671086</v>
      </c>
      <c r="GF36" s="4">
        <f>Tabela13[[#This Row],[V1]]-Tabela13[[#This Row],[V2]]/Tabela13[[#This Row],[V2]]</f>
        <v>-0.64285714285714279</v>
      </c>
      <c r="GG36" s="4">
        <f>Tabela13[[#This Row],[V1]]-Tabela13[[#This Row],[V3]]/Tabela13[[#This Row],[V3]]</f>
        <v>-0.64285714285714279</v>
      </c>
      <c r="GH36" s="4">
        <f>Tabela13[[#This Row],[V1]]-Tabela13[[#This Row],[V4]]/Tabela13[[#This Row],[V4]]</f>
        <v>-0.64285714285714279</v>
      </c>
      <c r="GI36" s="4">
        <f>Tabela13[[#This Row],[V2]]-Tabela13[[#This Row],[V1]]/Tabela13[[#This Row],[V1]]</f>
        <v>-0.43333333333333335</v>
      </c>
      <c r="GJ36" s="4">
        <f>Tabela13[[#This Row],[V2]]-Tabela13[[#This Row],[V3]]/Tabela13[[#This Row],[V3]]</f>
        <v>-0.43333333333333335</v>
      </c>
      <c r="GK36" s="4">
        <f>Tabela13[[#This Row],[V2]]-Tabela13[[#This Row],[V4]]/Tabela13[[#This Row],[V4]]</f>
        <v>-0.43333333333333335</v>
      </c>
      <c r="GL36" s="4">
        <f t="shared" si="65"/>
        <v>0.33385446791157386</v>
      </c>
      <c r="GM36" s="4">
        <f t="shared" si="66"/>
        <v>0.46190476190476193</v>
      </c>
      <c r="GN36" s="4">
        <f t="shared" si="67"/>
        <v>0.72277771403536606</v>
      </c>
      <c r="GO36" s="3">
        <f t="shared" si="68"/>
        <v>0</v>
      </c>
      <c r="GP36" s="3">
        <v>100</v>
      </c>
      <c r="GQ36" s="3">
        <f t="shared" si="69"/>
        <v>-1</v>
      </c>
      <c r="GR36" s="3">
        <f t="shared" si="70"/>
        <v>-100</v>
      </c>
      <c r="GS36" s="34">
        <f>COUNTIF($D$2:D35,Tabela13[[#This Row],[HomeTeam]])</f>
        <v>2</v>
      </c>
      <c r="GT36" s="34">
        <f>COUNTIF($E$2:E35,Tabela13[[#This Row],[AwayTeam]])</f>
        <v>2</v>
      </c>
      <c r="GU36" s="3">
        <f>IFERROR(AVERAGEIFS($AD$2:AD35,$D$2:D35,Tabela13[[#This Row],[HomeTeam]],$GS$2:GS35,"&gt;="&amp;Tabela13[[#This Row],[Contagem_H]]-5),"")</f>
        <v>0.38900634249471455</v>
      </c>
      <c r="GV36" s="3">
        <f>IFERROR(AVERAGEIFS($G$2:G35,$E$2:E35,Tabela13[[#This Row],[AwayTeam]],$GT$2:GT35,"&gt;="&amp;Tabela13[[#This Row],[Contagem_A]]-5),"")</f>
        <v>1.5</v>
      </c>
      <c r="GW36" s="3">
        <f>IFERROR(AVERAGEIFS($GQ$2:GQ35,$D$2:D35,Tabela13[[#This Row],[HomeTeam]],$GS$2:GS35,"&gt;="&amp;Tabela13[[#This Row],[Contagem_H]]-5),"")</f>
        <v>-0.375</v>
      </c>
    </row>
    <row r="37" spans="1:205" x14ac:dyDescent="0.25">
      <c r="A37" t="s">
        <v>127</v>
      </c>
      <c r="B37" t="s">
        <v>151</v>
      </c>
      <c r="C37" t="s">
        <v>134</v>
      </c>
      <c r="D37" t="s">
        <v>130</v>
      </c>
      <c r="E37" t="s">
        <v>18</v>
      </c>
      <c r="F37" s="3">
        <v>5</v>
      </c>
      <c r="G37" s="3">
        <v>1</v>
      </c>
      <c r="H37" s="3" t="str">
        <f t="shared" si="71"/>
        <v>H</v>
      </c>
      <c r="I37" s="3">
        <v>1.18</v>
      </c>
      <c r="J37" s="3">
        <v>8</v>
      </c>
      <c r="K37" s="3">
        <v>13</v>
      </c>
      <c r="L37" s="3">
        <v>1.44</v>
      </c>
      <c r="M37" s="3">
        <v>2.75</v>
      </c>
      <c r="N37" s="3">
        <f t="shared" si="0"/>
        <v>6</v>
      </c>
      <c r="O37" s="3">
        <f t="shared" si="1"/>
        <v>3</v>
      </c>
      <c r="P37" s="3">
        <f t="shared" si="2"/>
        <v>0</v>
      </c>
      <c r="Q37" s="3">
        <f t="shared" si="3"/>
        <v>4.9380704041721124E-2</v>
      </c>
      <c r="R37" s="3">
        <f t="shared" si="4"/>
        <v>5.8080808080808066E-2</v>
      </c>
      <c r="S37" s="3">
        <f t="shared" si="5"/>
        <v>1.2382692307692309</v>
      </c>
      <c r="T37" s="3">
        <f t="shared" si="6"/>
        <v>8.395045632333769</v>
      </c>
      <c r="U37" s="3">
        <f t="shared" si="7"/>
        <v>13.641949152542374</v>
      </c>
      <c r="V37" s="3">
        <f t="shared" si="8"/>
        <v>1.5111082138200784</v>
      </c>
      <c r="W37" s="3">
        <f t="shared" si="9"/>
        <v>2.8857969361147333</v>
      </c>
      <c r="X37" s="4">
        <f t="shared" si="10"/>
        <v>0.84745762711864414</v>
      </c>
      <c r="Y37" s="4">
        <f t="shared" si="11"/>
        <v>0.125</v>
      </c>
      <c r="Z37" s="4">
        <f t="shared" si="12"/>
        <v>7.6923076923076927E-2</v>
      </c>
      <c r="AA37" s="4">
        <f t="shared" si="13"/>
        <v>0.69444444444444442</v>
      </c>
      <c r="AB37" s="4">
        <f t="shared" si="14"/>
        <v>0.36363636363636365</v>
      </c>
      <c r="AC37" s="4">
        <f t="shared" si="15"/>
        <v>2.9237288135593222</v>
      </c>
      <c r="AD37" s="4">
        <f t="shared" si="16"/>
        <v>0.53846153846153844</v>
      </c>
      <c r="AE37" s="4">
        <f t="shared" si="17"/>
        <v>0.92372881355932202</v>
      </c>
      <c r="AF37" s="4">
        <f t="shared" si="18"/>
        <v>2.5384615384615383</v>
      </c>
      <c r="AG37" s="4">
        <f>IFERROR(AVERAGE(Tabela13[[#This Row],[V1]],Tabela13[[#This Row],[V2]]),"")</f>
        <v>1.7310951760104303</v>
      </c>
      <c r="AH37" s="4">
        <f>IFERROR(AVERAGE(Tabela13[[#This Row],[V1]],Tabela13[[#This Row],[V3]]),"")</f>
        <v>1.9237288135593222</v>
      </c>
      <c r="AI37" s="4">
        <f>IFERROR(AVERAGE(Tabela13[[#This Row],[V1]],Tabela13[[#This Row],[V4]]),"")</f>
        <v>2.7310951760104301</v>
      </c>
      <c r="AJ37" s="4">
        <f>IFERROR(AVERAGE(Tabela13[[#This Row],[V2]],Tabela13[[#This Row],[V1]]),"")</f>
        <v>1.7310951760104303</v>
      </c>
      <c r="AK37" s="4">
        <f>IFERROR(AVERAGE(Tabela13[[#This Row],[V2]],Tabela13[[#This Row],[V3]]),"")</f>
        <v>0.73109517601043028</v>
      </c>
      <c r="AL37" s="4">
        <f>IFERROR(AVERAGE(Tabela13[[#This Row],[V2]],Tabela13[[#This Row],[V4]]),"")</f>
        <v>1.5384615384615383</v>
      </c>
      <c r="AM37" s="4">
        <f>IFERROR(AVERAGE(Tabela13[[#This Row],[V3]],Tabela13[[#This Row],[V1]]),"")</f>
        <v>1.9237288135593222</v>
      </c>
      <c r="AN37" s="4">
        <f>IFERROR(AVERAGE(Tabela13[[#This Row],[V3]],Tabela13[[#This Row],[V2]]),"")</f>
        <v>0.73109517601043028</v>
      </c>
      <c r="AO37" s="4">
        <f>IFERROR(AVERAGE(Tabela13[[#This Row],[V3]],Tabela13[[#This Row],[V4]]),"")</f>
        <v>1.7310951760104301</v>
      </c>
      <c r="AP37" s="4">
        <f>IFERROR(AVERAGE(Tabela13[[#This Row],[V4]],Tabela13[[#This Row],[V1]]),"")</f>
        <v>2.7310951760104301</v>
      </c>
      <c r="AQ37" s="4">
        <f>IFERROR(AVERAGE(Tabela13[[#This Row],[V4]],Tabela13[[#This Row],[V2]]),"")</f>
        <v>1.5384615384615383</v>
      </c>
      <c r="AR37" s="4">
        <f>IFERROR(AVERAGE(Tabela13[[#This Row],[V4]],Tabela13[[#This Row],[V3]]),"")</f>
        <v>1.7310951760104301</v>
      </c>
      <c r="AS37" s="4">
        <f>_xlfn.STDEV.S(Tabela13[[#This Row],[V1]:[V2]])</f>
        <v>1.6866386651640011</v>
      </c>
      <c r="AT37" s="4">
        <f>_xlfn.STDEV.S(Tabela13[[#This Row],[V1]],Tabela13[[#This Row],[V3]])</f>
        <v>1.4142135623730947</v>
      </c>
      <c r="AU37" s="4">
        <f>_xlfn.STDEV.S(Tabela13[[#This Row],[V1]],Tabela13[[#This Row],[V4]])</f>
        <v>0.27242510279090609</v>
      </c>
      <c r="AV37" s="4">
        <f>_xlfn.STDEV.S(Tabela13[[#This Row],[V2]],Tabela13[[#This Row],[V1]])</f>
        <v>1.6866386651640011</v>
      </c>
      <c r="AW37" s="4">
        <f>_xlfn.STDEV.S(Tabela13[[#This Row],[V2]],Tabela13[[#This Row],[V3]])</f>
        <v>0.27242510279090576</v>
      </c>
      <c r="AX37" s="4">
        <f>_xlfn.STDEV.S(Tabela13[[#This Row],[V42]],Tabela13[[#This Row],[V44]])</f>
        <v>3.100852227537096</v>
      </c>
      <c r="AY37" s="4">
        <f>_xlfn.STDEV.S(Tabela13[[#This Row],[V3]],Tabela13[[#This Row],[V1]])</f>
        <v>1.4142135623730947</v>
      </c>
      <c r="AZ37" s="4">
        <f>_xlfn.STDEV.S(Tabela13[[#This Row],[V3]],Tabela13[[#This Row],[V2]])</f>
        <v>0.27242510279090576</v>
      </c>
      <c r="BA37" s="4">
        <f>_xlfn.STDEV.S(Tabela13[[#This Row],[V3]],Tabela13[[#This Row],[V4]])</f>
        <v>1.1417884595821894</v>
      </c>
      <c r="BB37" s="4">
        <f>_xlfn.STDEV.S(Tabela13[[#This Row],[V4]],Tabela13[[#This Row],[V1]])</f>
        <v>0.27242510279090609</v>
      </c>
      <c r="BC37" s="4">
        <f>_xlfn.STDEV.S(Tabela13[[#This Row],[V4]],Tabela13[[#This Row],[V2]])</f>
        <v>1.4142135623730951</v>
      </c>
      <c r="BD37" s="4">
        <f>_xlfn.STDEV.S(Tabela13[[#This Row],[V4]],Tabela13[[#This Row],[V3]])</f>
        <v>1.1417884595821894</v>
      </c>
      <c r="BE37" s="4">
        <f>Tabela13[[#This Row],[V17]]/Tabela13[[#This Row],[V5]]</f>
        <v>0.97431885232972226</v>
      </c>
      <c r="BF37" s="4">
        <f>Tabela13[[#This Row],[V18]]/Tabela13[[#This Row],[V6]]</f>
        <v>0.73514185180627822</v>
      </c>
      <c r="BG37" s="4">
        <f>Tabela13[[#This Row],[V19]]/Tabela13[[#This Row],[V7]]</f>
        <v>9.974939913623343E-2</v>
      </c>
      <c r="BH37" s="4">
        <f>Tabela13[[#This Row],[V20]]/Tabela13[[#This Row],[V8]]</f>
        <v>0.97431885232972226</v>
      </c>
      <c r="BI37" s="4">
        <f>Tabela13[[#This Row],[V21]]/Tabela13[[#This Row],[V9]]</f>
        <v>0.37262604340726652</v>
      </c>
      <c r="BJ37" s="4">
        <f>Tabela13[[#This Row],[V22]]/Tabela13[[#This Row],[V10]]</f>
        <v>2.0155539478991127</v>
      </c>
      <c r="BK37" s="4">
        <f>Tabela13[[#This Row],[V23]]/Tabela13[[#This Row],[V11]]</f>
        <v>0.73514185180627822</v>
      </c>
      <c r="BL37" s="4">
        <f>Tabela13[[#This Row],[V24]]/Tabela13[[#This Row],[V12]]</f>
        <v>0.37262604340726652</v>
      </c>
      <c r="BM37" s="4">
        <f>Tabela13[[#This Row],[V25]]/Tabela13[[#This Row],[V13]]</f>
        <v>0.65957578497423419</v>
      </c>
      <c r="BN37" s="4">
        <f>Tabela13[[#This Row],[V26]]/Tabela13[[#This Row],[V14]]</f>
        <v>9.974939913623343E-2</v>
      </c>
      <c r="BO37" s="4">
        <f>Tabela13[[#This Row],[V27]]/Tabela13[[#This Row],[V15]]</f>
        <v>0.91923881554251197</v>
      </c>
      <c r="BP37" s="4">
        <f>Tabela13[[#This Row],[V28]]/Tabela13[[#This Row],[V16]]</f>
        <v>0.65957578497423419</v>
      </c>
      <c r="BQ37" s="4">
        <f>Tabela13[[#This Row],[V1]]-Tabela13[[#This Row],[V2]]</f>
        <v>2.3852672750977839</v>
      </c>
      <c r="BR37" s="4">
        <f>Tabela13[[#This Row],[V1]]-Tabela13[[#This Row],[V3]]</f>
        <v>2</v>
      </c>
      <c r="BS37" s="4">
        <f>Tabela13[[#This Row],[V1]]-Tabela13[[#This Row],[V4]]</f>
        <v>0.38526727509778391</v>
      </c>
      <c r="BT37" s="4">
        <f>Tabela13[[#This Row],[V2]]-Tabela13[[#This Row],[V1]]</f>
        <v>-2.3852672750977839</v>
      </c>
      <c r="BU37" s="4">
        <f>Tabela13[[#This Row],[V2]]-Tabela13[[#This Row],[V3]]</f>
        <v>-0.38526727509778358</v>
      </c>
      <c r="BV37" s="4">
        <f>Tabela13[[#This Row],[V2]]-Tabela13[[#This Row],[V4]]</f>
        <v>-2</v>
      </c>
      <c r="BW37" s="4">
        <f>AVERAGE(Tabela13[[#This Row],[V41]],Tabela13[[#This Row],[V42]])</f>
        <v>2.1926336375488917</v>
      </c>
      <c r="BX37" s="4">
        <f>AVERAGE(Tabela13[[#This Row],[V41]],Tabela13[[#This Row],[V43]])</f>
        <v>1.3852672750977839</v>
      </c>
      <c r="BY37" s="4">
        <f>AVERAGE(Tabela13[[#This Row],[V41]],Tabela13[[#This Row],[V44]])</f>
        <v>0</v>
      </c>
      <c r="BZ37" s="4">
        <f>AVERAGE(Tabela13[[#This Row],[V41]],Tabela13[[#This Row],[V45]])</f>
        <v>1.0000000000000002</v>
      </c>
      <c r="CA37" s="4">
        <f>AVERAGE(Tabela13[[#This Row],[V41]],Tabela13[[#This Row],[V46]])</f>
        <v>0.19263363754889196</v>
      </c>
      <c r="CB37" s="4">
        <f>AVERAGE(Tabela13[[#This Row],[V42]],Tabela13[[#This Row],[V41]])</f>
        <v>2.1926336375488917</v>
      </c>
      <c r="CC37" s="4">
        <f>AVERAGE(Tabela13[[#This Row],[V42]],Tabela13[[#This Row],[V43]])</f>
        <v>1.192633637548892</v>
      </c>
      <c r="CD37" s="4">
        <f>AVERAGE(Tabela13[[#This Row],[V42]],Tabela13[[#This Row],[V44]])</f>
        <v>-0.19263363754889196</v>
      </c>
      <c r="CE37" s="4">
        <f>AVERAGE(Tabela13[[#This Row],[V42]],Tabela13[[#This Row],[V45]])</f>
        <v>0.80736636245110827</v>
      </c>
      <c r="CF37" s="4">
        <f>AVERAGE(Tabela13[[#This Row],[V42]],Tabela13[[#This Row],[V46]])</f>
        <v>0</v>
      </c>
      <c r="CG37" s="4">
        <f>AVERAGE(Tabela13[[#This Row],[V43]],Tabela13[[#This Row],[V41]])</f>
        <v>1.3852672750977839</v>
      </c>
      <c r="CH37" s="4">
        <f>AVERAGE(Tabela13[[#This Row],[V43]],Tabela13[[#This Row],[V42]])</f>
        <v>1.192633637548892</v>
      </c>
      <c r="CI37" s="4">
        <f>AVERAGE(Tabela13[[#This Row],[V43]],Tabela13[[#This Row],[V44]])</f>
        <v>-1</v>
      </c>
      <c r="CJ37" s="4">
        <f>AVERAGE(Tabela13[[#This Row],[V43]],Tabela13[[#This Row],[V45]])</f>
        <v>0</v>
      </c>
      <c r="CK37" s="4">
        <f>AVERAGE(Tabela13[[#This Row],[V43]],Tabela13[[#This Row],[V46]])</f>
        <v>-0.80736636245110804</v>
      </c>
      <c r="CL37" s="4">
        <f>AVERAGE(Tabela13[[#This Row],[V44]],Tabela13[[#This Row],[V41]])</f>
        <v>0</v>
      </c>
      <c r="CM37" s="4">
        <f>AVERAGE(Tabela13[[#This Row],[V44]],Tabela13[[#This Row],[V42]])</f>
        <v>-0.19263363754889196</v>
      </c>
      <c r="CN37" s="4">
        <f>AVERAGE(Tabela13[[#This Row],[V44]],Tabela13[[#This Row],[V43]])</f>
        <v>-1</v>
      </c>
      <c r="CO37" s="4">
        <f>AVERAGE(Tabela13[[#This Row],[V44]],Tabela13[[#This Row],[V45]])</f>
        <v>-1.3852672750977837</v>
      </c>
      <c r="CP37" s="4">
        <f>AVERAGE(Tabela13[[#This Row],[V44]],Tabela13[[#This Row],[V46]])</f>
        <v>-2.1926336375488917</v>
      </c>
      <c r="CQ37" s="4">
        <f>AVERAGE(Tabela13[[#This Row],[V45]],Tabela13[[#This Row],[V41]])</f>
        <v>1.0000000000000002</v>
      </c>
      <c r="CR37" s="4">
        <f>AVERAGE(Tabela13[[#This Row],[V45]],Tabela13[[#This Row],[V42]])</f>
        <v>0.80736636245110827</v>
      </c>
      <c r="CS37" s="4">
        <f>AVERAGE(Tabela13[[#This Row],[V45]],Tabela13[[#This Row],[V43]])</f>
        <v>0</v>
      </c>
      <c r="CT37" s="4">
        <f>AVERAGE(Tabela13[[#This Row],[V45]],Tabela13[[#This Row],[V44]])</f>
        <v>-1.3852672750977837</v>
      </c>
      <c r="CU37" s="4">
        <f>AVERAGE(Tabela13[[#This Row],[V45]],Tabela13[[#This Row],[V46]])</f>
        <v>-1.1926336375488917</v>
      </c>
      <c r="CV37" s="4">
        <f>AVERAGE(Tabela13[[#This Row],[V46]],Tabela13[[#This Row],[V41]])</f>
        <v>0.19263363754889196</v>
      </c>
      <c r="CW37" s="4">
        <f>AVERAGE(Tabela13[[#This Row],[V46]],Tabela13[[#This Row],[V42]])</f>
        <v>0</v>
      </c>
      <c r="CX37" s="4">
        <f>AVERAGE(Tabela13[[#This Row],[V46]],Tabela13[[#This Row],[V43]])</f>
        <v>-0.80736636245110804</v>
      </c>
      <c r="CY37" s="4">
        <f>AVERAGE(Tabela13[[#This Row],[V46]],Tabela13[[#This Row],[V44]])</f>
        <v>-2.1926336375488917</v>
      </c>
      <c r="CZ37" s="4">
        <f>AVERAGE(Tabela13[[#This Row],[V46]],Tabela13[[#This Row],[V45]])</f>
        <v>-1.1926336375488917</v>
      </c>
      <c r="DA37" s="3">
        <f>_xlfn.STDEV.S(Tabela13[[#This Row],[V41]],Tabela13[[#This Row],[V42]])</f>
        <v>0.27242510279090609</v>
      </c>
      <c r="DB37" s="3">
        <f>_xlfn.STDEV.S(Tabela13[[#This Row],[V41]],Tabela13[[#This Row],[V43]])</f>
        <v>1.4142135623730951</v>
      </c>
      <c r="DC37" s="3">
        <f>_xlfn.STDEV.S(Tabela13[[#This Row],[V41]],Tabela13[[#This Row],[V44]])</f>
        <v>3.3732773303280021</v>
      </c>
      <c r="DD37" s="3">
        <f>_xlfn.STDEV.S(Tabela13[[#This Row],[V41]],Tabela13[[#This Row],[V45]])</f>
        <v>1.959063767954907</v>
      </c>
      <c r="DE37" s="3">
        <f>_xlfn.STDEV.S(Tabela13[[#This Row],[V41]],Tabela13[[#This Row],[V46]])</f>
        <v>3.100852227537096</v>
      </c>
      <c r="DF37" s="3">
        <f>_xlfn.STDEV.S(Tabela13[[#This Row],[V42]],Tabela13[[#This Row],[V41]])</f>
        <v>0.27242510279090609</v>
      </c>
      <c r="DG37" s="3">
        <f>_xlfn.STDEV.S(Tabela13[[#This Row],[V42]],Tabela13[[#This Row],[V43]])</f>
        <v>1.141788459582189</v>
      </c>
      <c r="DH37" s="3">
        <f>_xlfn.STDEV.S(Tabela13[[#This Row],[V42]],Tabela13[[#This Row],[V44]])</f>
        <v>3.100852227537096</v>
      </c>
      <c r="DI37" s="3">
        <f>_xlfn.STDEV.S(Tabela13[[#This Row],[V42]],Tabela13[[#This Row],[V45]])</f>
        <v>1.6866386651640011</v>
      </c>
      <c r="DJ37" s="3">
        <f>_xlfn.STDEV.S(Tabela13[[#This Row],[V42]],Tabela13[[#This Row],[V46]])</f>
        <v>2.8284271247461903</v>
      </c>
      <c r="DK37" s="3">
        <f>_xlfn.STDEV.S(Tabela13[[#This Row],[V43]],Tabela13[[#This Row],[V41]])</f>
        <v>1.4142135623730951</v>
      </c>
      <c r="DL37" s="3">
        <f>_xlfn.STDEV.S(Tabela13[[#This Row],[V43]],Tabela13[[#This Row],[V42]])</f>
        <v>1.141788459582189</v>
      </c>
      <c r="DM37" s="3">
        <f>_xlfn.STDEV.S(Tabela13[[#This Row],[V43]],Tabela13[[#This Row],[V44]])</f>
        <v>1.9590637679549072</v>
      </c>
      <c r="DN37" s="3">
        <f>_xlfn.STDEV.S(Tabela13[[#This Row],[V43]],Tabela13[[#This Row],[V45]])</f>
        <v>0.54485020558181196</v>
      </c>
      <c r="DO37" s="3">
        <f>_xlfn.STDEV.S(Tabela13[[#This Row],[V43]],Tabela13[[#This Row],[V46]])</f>
        <v>1.6866386651640011</v>
      </c>
      <c r="DP37" s="3">
        <f>_xlfn.STDEV.S(Tabela13[[#This Row],[V44]],Tabela13[[#This Row],[V41]])</f>
        <v>3.3732773303280021</v>
      </c>
      <c r="DQ37" s="3">
        <f>_xlfn.STDEV.S(Tabela13[[#This Row],[V44]],Tabela13[[#This Row],[V42]])</f>
        <v>3.100852227537096</v>
      </c>
      <c r="DR37" s="3">
        <f>_xlfn.STDEV.S(Tabela13[[#This Row],[V44]],Tabela13[[#This Row],[V43]])</f>
        <v>1.9590637679549072</v>
      </c>
      <c r="DS37" s="3">
        <f>_xlfn.STDEV.S(Tabela13[[#This Row],[V44]],Tabela13[[#This Row],[V45]])</f>
        <v>1.4142135623730956</v>
      </c>
      <c r="DT37" s="3">
        <f>_xlfn.STDEV.S(Tabela13[[#This Row],[V44]],Tabela13[[#This Row],[V46]])</f>
        <v>0.27242510279090609</v>
      </c>
      <c r="DU37" s="3">
        <f>_xlfn.STDEV.S(Tabela13[[#This Row],[V45]],Tabela13[[#This Row],[V41]])</f>
        <v>1.959063767954907</v>
      </c>
      <c r="DV37" s="3">
        <f>_xlfn.STDEV.S(Tabela13[[#This Row],[V45]],Tabela13[[#This Row],[V42]])</f>
        <v>1.6866386651640011</v>
      </c>
      <c r="DW37" s="3">
        <f>_xlfn.STDEV.S(Tabela13[[#This Row],[V45]],Tabela13[[#This Row],[V43]])</f>
        <v>0.54485020558181196</v>
      </c>
      <c r="DX37" s="3">
        <f>_xlfn.STDEV.S(Tabela13[[#This Row],[V45]],Tabela13[[#This Row],[V44]])</f>
        <v>1.4142135623730956</v>
      </c>
      <c r="DY37" s="3">
        <f>_xlfn.STDEV.S(Tabela13[[#This Row],[V45]],Tabela13[[#This Row],[V46]])</f>
        <v>1.1417884595821894</v>
      </c>
      <c r="DZ37" s="3">
        <f>_xlfn.STDEV.S(Tabela13[[#This Row],[V46]],Tabela13[[#This Row],[V41]])</f>
        <v>3.100852227537096</v>
      </c>
      <c r="EA37" s="3">
        <f>_xlfn.STDEV.S(Tabela13[[#This Row],[V46]],Tabela13[[#This Row],[V42]])</f>
        <v>2.8284271247461903</v>
      </c>
      <c r="EB37" s="3">
        <f>_xlfn.STDEV.S(Tabela13[[#This Row],[V46]],Tabela13[[#This Row],[V43]])</f>
        <v>1.6866386651640011</v>
      </c>
      <c r="EC37" s="3">
        <f>_xlfn.STDEV.S(Tabela13[[#This Row],[V46]],Tabela13[[#This Row],[V44]])</f>
        <v>0.27242510279090609</v>
      </c>
      <c r="ED37" s="3">
        <f>_xlfn.STDEV.S(Tabela13[[#This Row],[V46]],Tabela13[[#This Row],[V45]])</f>
        <v>1.1417884595821894</v>
      </c>
      <c r="EE37" s="3">
        <f t="shared" si="19"/>
        <v>0.12424560953805558</v>
      </c>
      <c r="EF37" s="3">
        <f t="shared" si="20"/>
        <v>1.0208958139672129</v>
      </c>
      <c r="EG37" s="3" t="str">
        <f t="shared" si="21"/>
        <v/>
      </c>
      <c r="EH37" s="3">
        <f t="shared" si="22"/>
        <v>1.9590637679549066</v>
      </c>
      <c r="EI37" s="3">
        <f t="shared" si="23"/>
        <v>16.097148281021664</v>
      </c>
      <c r="EJ37" s="3">
        <f t="shared" si="24"/>
        <v>0.12424560953805558</v>
      </c>
      <c r="EK37" s="3">
        <f t="shared" si="25"/>
        <v>0.95736731183333024</v>
      </c>
      <c r="EL37" s="3">
        <f t="shared" si="26"/>
        <v>-16.097148281021664</v>
      </c>
      <c r="EM37" s="3">
        <f t="shared" si="27"/>
        <v>2.0890623434489926</v>
      </c>
      <c r="EN37" s="3" t="str">
        <f t="shared" si="28"/>
        <v/>
      </c>
      <c r="EO37" s="3">
        <f t="shared" si="29"/>
        <v>1.0208958139672129</v>
      </c>
      <c r="EP37" s="3">
        <f t="shared" si="30"/>
        <v>0.95736731183333024</v>
      </c>
      <c r="EQ37" s="3">
        <f t="shared" si="31"/>
        <v>-1.9590637679549072</v>
      </c>
      <c r="ER37" s="3" t="str">
        <f t="shared" si="32"/>
        <v/>
      </c>
      <c r="ES37" s="3" t="str">
        <f t="shared" si="33"/>
        <v/>
      </c>
      <c r="ET37" s="3" t="str">
        <f t="shared" si="34"/>
        <v/>
      </c>
      <c r="EU37" s="3" t="str">
        <f t="shared" si="35"/>
        <v/>
      </c>
      <c r="EV37" s="3">
        <f t="shared" si="36"/>
        <v>-1.9590637679549072</v>
      </c>
      <c r="EW37" s="3">
        <f t="shared" si="37"/>
        <v>-1.0208958139672133</v>
      </c>
      <c r="EX37" s="3">
        <f t="shared" si="38"/>
        <v>-0.12424560953805558</v>
      </c>
      <c r="EY37" s="3">
        <f t="shared" si="39"/>
        <v>1.9590637679549066</v>
      </c>
      <c r="EZ37" s="3">
        <f t="shared" si="40"/>
        <v>2.0890623434489926</v>
      </c>
      <c r="FA37" s="3" t="str">
        <f t="shared" si="41"/>
        <v/>
      </c>
      <c r="FB37" s="3">
        <f t="shared" si="42"/>
        <v>-1.0208958139672133</v>
      </c>
      <c r="FC37" s="3">
        <f t="shared" si="43"/>
        <v>-0.95736731183333079</v>
      </c>
      <c r="FD37" s="3">
        <f t="shared" si="44"/>
        <v>16.097148281021664</v>
      </c>
      <c r="FE37" s="3" t="str">
        <f t="shared" si="45"/>
        <v/>
      </c>
      <c r="FF37" s="3">
        <f t="shared" si="46"/>
        <v>-2.0890623434489934</v>
      </c>
      <c r="FG37" s="3">
        <f t="shared" si="47"/>
        <v>-0.12424560953805558</v>
      </c>
      <c r="FH37" s="3">
        <f t="shared" si="48"/>
        <v>-0.95736731183333079</v>
      </c>
      <c r="FI37" s="4">
        <f t="shared" si="49"/>
        <v>0.38461538461538464</v>
      </c>
      <c r="FJ37" s="4">
        <f t="shared" si="50"/>
        <v>0.84745762711864414</v>
      </c>
      <c r="FK37" s="4">
        <f t="shared" si="72"/>
        <v>2.5418543252057773</v>
      </c>
      <c r="FL37" s="4">
        <f t="shared" si="52"/>
        <v>0.33902779934772476</v>
      </c>
      <c r="FM37" s="4">
        <f>Tabela13[[#This Row],[V139]]-Tabela13[[#This Row],[V140]]</f>
        <v>2.2028265258580526</v>
      </c>
      <c r="FN37" s="4">
        <f>Tabela13[[#This Row],[V1]]-Tabela13[[#This Row],[V2]]/2</f>
        <v>2.6544980443285531</v>
      </c>
      <c r="FO37" s="4">
        <f>Tabela13[[#This Row],[V1]]-Tabela13[[#This Row],[V3]]/2</f>
        <v>2.4618644067796613</v>
      </c>
      <c r="FP37" s="4">
        <f>Tabela13[[#This Row],[V1]]-Tabela13[[#This Row],[V4]]/2</f>
        <v>1.6544980443285531</v>
      </c>
      <c r="FQ37" s="4">
        <f>Tabela13[[#This Row],[V2]]-Tabela13[[#This Row],[V1]]/2</f>
        <v>-0.92340286831812268</v>
      </c>
      <c r="FR37" s="4">
        <f>Tabela13[[#This Row],[V2]]-Tabela13[[#This Row],[V3]]/2</f>
        <v>7.6597131681877428E-2</v>
      </c>
      <c r="FS37" s="4">
        <f>Tabela13[[#This Row],[V2]]-Tabela13[[#This Row],[V4]]/2</f>
        <v>-0.73076923076923073</v>
      </c>
      <c r="FT37" s="4">
        <f t="shared" si="53"/>
        <v>1.2105193905162452</v>
      </c>
      <c r="FU37" s="4">
        <f t="shared" si="54"/>
        <v>1.1849598254484983</v>
      </c>
      <c r="FV37" s="4">
        <f t="shared" si="55"/>
        <v>1.0271383460577139</v>
      </c>
      <c r="FW37" s="4">
        <f t="shared" si="56"/>
        <v>-0.74559543729020905</v>
      </c>
      <c r="FX37" s="4">
        <f t="shared" si="57"/>
        <v>7.6447855288198155E-2</v>
      </c>
      <c r="FY37" s="4">
        <f t="shared" si="58"/>
        <v>-0.63107938747132919</v>
      </c>
      <c r="FZ37" s="4">
        <f t="shared" si="59"/>
        <v>217.89349029292416</v>
      </c>
      <c r="GA37" s="4">
        <f t="shared" si="60"/>
        <v>213.2927685807297</v>
      </c>
      <c r="GB37" s="4">
        <f t="shared" si="61"/>
        <v>184.88490229038851</v>
      </c>
      <c r="GC37" s="4">
        <f t="shared" si="62"/>
        <v>-134.20717871223763</v>
      </c>
      <c r="GD37" s="4">
        <f t="shared" si="63"/>
        <v>13.760613951875667</v>
      </c>
      <c r="GE37" s="4">
        <f t="shared" si="64"/>
        <v>-113.59428974483924</v>
      </c>
      <c r="GF37" s="4">
        <f>Tabela13[[#This Row],[V1]]-Tabela13[[#This Row],[V2]]/Tabela13[[#This Row],[V2]]</f>
        <v>1.9237288135593222</v>
      </c>
      <c r="GG37" s="4">
        <f>Tabela13[[#This Row],[V1]]-Tabela13[[#This Row],[V3]]/Tabela13[[#This Row],[V3]]</f>
        <v>1.9237288135593222</v>
      </c>
      <c r="GH37" s="4">
        <f>Tabela13[[#This Row],[V1]]-Tabela13[[#This Row],[V4]]/Tabela13[[#This Row],[V4]]</f>
        <v>1.9237288135593222</v>
      </c>
      <c r="GI37" s="4">
        <f>Tabela13[[#This Row],[V2]]-Tabela13[[#This Row],[V1]]/Tabela13[[#This Row],[V1]]</f>
        <v>-0.46153846153846156</v>
      </c>
      <c r="GJ37" s="4">
        <f>Tabela13[[#This Row],[V2]]-Tabela13[[#This Row],[V3]]/Tabela13[[#This Row],[V3]]</f>
        <v>-0.46153846153846156</v>
      </c>
      <c r="GK37" s="4">
        <f>Tabela13[[#This Row],[V2]]-Tabela13[[#This Row],[V4]]/Tabela13[[#This Row],[V4]]</f>
        <v>-0.46153846153846156</v>
      </c>
      <c r="GL37" s="4">
        <f t="shared" si="65"/>
        <v>1.1759295434196262</v>
      </c>
      <c r="GM37" s="4">
        <f t="shared" si="66"/>
        <v>1.7310951760104303</v>
      </c>
      <c r="GN37" s="4">
        <f t="shared" si="67"/>
        <v>0.67929803035424841</v>
      </c>
      <c r="GO37" s="3">
        <f t="shared" si="68"/>
        <v>1</v>
      </c>
      <c r="GP37" s="3">
        <v>100</v>
      </c>
      <c r="GQ37" s="3">
        <f t="shared" si="69"/>
        <v>0.17999999999999994</v>
      </c>
      <c r="GR37" s="3">
        <f t="shared" si="70"/>
        <v>17.999999999999993</v>
      </c>
      <c r="GS37" s="34">
        <f>COUNTIF($D$2:D36,Tabela13[[#This Row],[HomeTeam]])</f>
        <v>1</v>
      </c>
      <c r="GT37" s="34">
        <f>COUNTIF($E$2:E36,Tabela13[[#This Row],[AwayTeam]])</f>
        <v>2</v>
      </c>
      <c r="GU37" s="3">
        <f>IFERROR(AVERAGEIFS($AD$2:AD36,$D$2:D36,Tabela13[[#This Row],[HomeTeam]],$GS$2:GS36,"&gt;="&amp;Tabela13[[#This Row],[Contagem_H]]-5),"")</f>
        <v>0.11547344110854503</v>
      </c>
      <c r="GV37" s="3">
        <f>IFERROR(AVERAGEIFS($G$2:G36,$E$2:E36,Tabela13[[#This Row],[AwayTeam]],$GT$2:GT36,"&gt;="&amp;Tabela13[[#This Row],[Contagem_A]]-5),"")</f>
        <v>1.5</v>
      </c>
      <c r="GW37" s="3">
        <f>IFERROR(AVERAGEIFS($GQ$2:GQ36,$D$2:D36,Tabela13[[#This Row],[HomeTeam]],$GS$2:GS36,"&gt;="&amp;Tabela13[[#This Row],[Contagem_H]]-5),"")</f>
        <v>0.83000000000000007</v>
      </c>
    </row>
    <row r="38" spans="1:205" x14ac:dyDescent="0.25">
      <c r="A38" t="s">
        <v>127</v>
      </c>
      <c r="B38" t="s">
        <v>151</v>
      </c>
      <c r="C38" t="s">
        <v>136</v>
      </c>
      <c r="D38" t="s">
        <v>15</v>
      </c>
      <c r="E38" t="s">
        <v>20</v>
      </c>
      <c r="F38" s="3">
        <v>3</v>
      </c>
      <c r="G38" s="3">
        <v>1</v>
      </c>
      <c r="H38" s="3" t="str">
        <f t="shared" si="71"/>
        <v>H</v>
      </c>
      <c r="I38" s="3">
        <v>2.5</v>
      </c>
      <c r="J38" s="3">
        <v>3.8</v>
      </c>
      <c r="K38" s="3">
        <v>2.5</v>
      </c>
      <c r="L38" s="3">
        <v>1.5</v>
      </c>
      <c r="M38" s="3">
        <v>2.63</v>
      </c>
      <c r="N38" s="3">
        <f t="shared" si="0"/>
        <v>4</v>
      </c>
      <c r="O38" s="3">
        <f t="shared" si="1"/>
        <v>3</v>
      </c>
      <c r="P38" s="3">
        <f t="shared" si="2"/>
        <v>0</v>
      </c>
      <c r="Q38" s="3">
        <f t="shared" si="3"/>
        <v>6.3157894736842302E-2</v>
      </c>
      <c r="R38" s="3">
        <f t="shared" si="4"/>
        <v>4.6894803548795938E-2</v>
      </c>
      <c r="S38" s="3">
        <f t="shared" si="5"/>
        <v>2.6578947368421058</v>
      </c>
      <c r="T38" s="3">
        <f t="shared" si="6"/>
        <v>4.0400000000000009</v>
      </c>
      <c r="U38" s="3">
        <f t="shared" si="7"/>
        <v>2.6578947368421058</v>
      </c>
      <c r="V38" s="3">
        <f t="shared" si="8"/>
        <v>1.5947368421052635</v>
      </c>
      <c r="W38" s="3">
        <f t="shared" si="9"/>
        <v>2.7961052631578953</v>
      </c>
      <c r="X38" s="4">
        <f t="shared" si="10"/>
        <v>0.4</v>
      </c>
      <c r="Y38" s="4">
        <f t="shared" si="11"/>
        <v>0.26315789473684209</v>
      </c>
      <c r="Z38" s="4">
        <f t="shared" si="12"/>
        <v>0.4</v>
      </c>
      <c r="AA38" s="4">
        <f t="shared" si="13"/>
        <v>0.66666666666666663</v>
      </c>
      <c r="AB38" s="4">
        <f t="shared" si="14"/>
        <v>0.38022813688212931</v>
      </c>
      <c r="AC38" s="4">
        <f t="shared" si="15"/>
        <v>1.7</v>
      </c>
      <c r="AD38" s="4">
        <f t="shared" si="16"/>
        <v>0.7</v>
      </c>
      <c r="AE38" s="4">
        <f t="shared" si="17"/>
        <v>0.7</v>
      </c>
      <c r="AF38" s="4">
        <f t="shared" si="18"/>
        <v>1.7</v>
      </c>
      <c r="AG38" s="4">
        <f>IFERROR(AVERAGE(Tabela13[[#This Row],[V1]],Tabela13[[#This Row],[V2]]),"")</f>
        <v>1.2</v>
      </c>
      <c r="AH38" s="4">
        <f>IFERROR(AVERAGE(Tabela13[[#This Row],[V1]],Tabela13[[#This Row],[V3]]),"")</f>
        <v>1.2</v>
      </c>
      <c r="AI38" s="4">
        <f>IFERROR(AVERAGE(Tabela13[[#This Row],[V1]],Tabela13[[#This Row],[V4]]),"")</f>
        <v>1.7</v>
      </c>
      <c r="AJ38" s="4">
        <f>IFERROR(AVERAGE(Tabela13[[#This Row],[V2]],Tabela13[[#This Row],[V1]]),"")</f>
        <v>1.2</v>
      </c>
      <c r="AK38" s="4">
        <f>IFERROR(AVERAGE(Tabela13[[#This Row],[V2]],Tabela13[[#This Row],[V3]]),"")</f>
        <v>0.7</v>
      </c>
      <c r="AL38" s="4">
        <f>IFERROR(AVERAGE(Tabela13[[#This Row],[V2]],Tabela13[[#This Row],[V4]]),"")</f>
        <v>1.2</v>
      </c>
      <c r="AM38" s="4">
        <f>IFERROR(AVERAGE(Tabela13[[#This Row],[V3]],Tabela13[[#This Row],[V1]]),"")</f>
        <v>1.2</v>
      </c>
      <c r="AN38" s="4">
        <f>IFERROR(AVERAGE(Tabela13[[#This Row],[V3]],Tabela13[[#This Row],[V2]]),"")</f>
        <v>0.7</v>
      </c>
      <c r="AO38" s="4">
        <f>IFERROR(AVERAGE(Tabela13[[#This Row],[V3]],Tabela13[[#This Row],[V4]]),"")</f>
        <v>1.2</v>
      </c>
      <c r="AP38" s="4">
        <f>IFERROR(AVERAGE(Tabela13[[#This Row],[V4]],Tabela13[[#This Row],[V1]]),"")</f>
        <v>1.7</v>
      </c>
      <c r="AQ38" s="4">
        <f>IFERROR(AVERAGE(Tabela13[[#This Row],[V4]],Tabela13[[#This Row],[V2]]),"")</f>
        <v>1.2</v>
      </c>
      <c r="AR38" s="4">
        <f>IFERROR(AVERAGE(Tabela13[[#This Row],[V4]],Tabela13[[#This Row],[V3]]),"")</f>
        <v>1.2</v>
      </c>
      <c r="AS38" s="4">
        <f>_xlfn.STDEV.S(Tabela13[[#This Row],[V1]:[V2]])</f>
        <v>0.70710678118654724</v>
      </c>
      <c r="AT38" s="4">
        <f>_xlfn.STDEV.S(Tabela13[[#This Row],[V1]],Tabela13[[#This Row],[V3]])</f>
        <v>0.70710678118654724</v>
      </c>
      <c r="AU38" s="4">
        <f>_xlfn.STDEV.S(Tabela13[[#This Row],[V1]],Tabela13[[#This Row],[V4]])</f>
        <v>0</v>
      </c>
      <c r="AV38" s="4">
        <f>_xlfn.STDEV.S(Tabela13[[#This Row],[V2]],Tabela13[[#This Row],[V1]])</f>
        <v>0.70710678118654724</v>
      </c>
      <c r="AW38" s="4">
        <f>_xlfn.STDEV.S(Tabela13[[#This Row],[V2]],Tabela13[[#This Row],[V3]])</f>
        <v>0</v>
      </c>
      <c r="AX38" s="4">
        <f>_xlfn.STDEV.S(Tabela13[[#This Row],[V42]],Tabela13[[#This Row],[V44]])</f>
        <v>1.4142135623730951</v>
      </c>
      <c r="AY38" s="4">
        <f>_xlfn.STDEV.S(Tabela13[[#This Row],[V3]],Tabela13[[#This Row],[V1]])</f>
        <v>0.70710678118654724</v>
      </c>
      <c r="AZ38" s="4">
        <f>_xlfn.STDEV.S(Tabela13[[#This Row],[V3]],Tabela13[[#This Row],[V2]])</f>
        <v>0</v>
      </c>
      <c r="BA38" s="4">
        <f>_xlfn.STDEV.S(Tabela13[[#This Row],[V3]],Tabela13[[#This Row],[V4]])</f>
        <v>0.70710678118654724</v>
      </c>
      <c r="BB38" s="4">
        <f>_xlfn.STDEV.S(Tabela13[[#This Row],[V4]],Tabela13[[#This Row],[V1]])</f>
        <v>0</v>
      </c>
      <c r="BC38" s="4">
        <f>_xlfn.STDEV.S(Tabela13[[#This Row],[V4]],Tabela13[[#This Row],[V2]])</f>
        <v>0.70710678118654724</v>
      </c>
      <c r="BD38" s="4">
        <f>_xlfn.STDEV.S(Tabela13[[#This Row],[V4]],Tabela13[[#This Row],[V3]])</f>
        <v>0.70710678118654724</v>
      </c>
      <c r="BE38" s="4">
        <f>Tabela13[[#This Row],[V17]]/Tabela13[[#This Row],[V5]]</f>
        <v>0.5892556509887894</v>
      </c>
      <c r="BF38" s="4">
        <f>Tabela13[[#This Row],[V18]]/Tabela13[[#This Row],[V6]]</f>
        <v>0.5892556509887894</v>
      </c>
      <c r="BG38" s="4">
        <f>Tabela13[[#This Row],[V19]]/Tabela13[[#This Row],[V7]]</f>
        <v>0</v>
      </c>
      <c r="BH38" s="4">
        <f>Tabela13[[#This Row],[V20]]/Tabela13[[#This Row],[V8]]</f>
        <v>0.5892556509887894</v>
      </c>
      <c r="BI38" s="4">
        <f>Tabela13[[#This Row],[V21]]/Tabela13[[#This Row],[V9]]</f>
        <v>0</v>
      </c>
      <c r="BJ38" s="4">
        <f>Tabela13[[#This Row],[V22]]/Tabela13[[#This Row],[V10]]</f>
        <v>1.1785113019775793</v>
      </c>
      <c r="BK38" s="4">
        <f>Tabela13[[#This Row],[V23]]/Tabela13[[#This Row],[V11]]</f>
        <v>0.5892556509887894</v>
      </c>
      <c r="BL38" s="4">
        <f>Tabela13[[#This Row],[V24]]/Tabela13[[#This Row],[V12]]</f>
        <v>0</v>
      </c>
      <c r="BM38" s="4">
        <f>Tabela13[[#This Row],[V25]]/Tabela13[[#This Row],[V13]]</f>
        <v>0.5892556509887894</v>
      </c>
      <c r="BN38" s="4">
        <f>Tabela13[[#This Row],[V26]]/Tabela13[[#This Row],[V14]]</f>
        <v>0</v>
      </c>
      <c r="BO38" s="4">
        <f>Tabela13[[#This Row],[V27]]/Tabela13[[#This Row],[V15]]</f>
        <v>0.5892556509887894</v>
      </c>
      <c r="BP38" s="4">
        <f>Tabela13[[#This Row],[V28]]/Tabela13[[#This Row],[V16]]</f>
        <v>0.5892556509887894</v>
      </c>
      <c r="BQ38" s="4">
        <f>Tabela13[[#This Row],[V1]]-Tabela13[[#This Row],[V2]]</f>
        <v>1</v>
      </c>
      <c r="BR38" s="4">
        <f>Tabela13[[#This Row],[V1]]-Tabela13[[#This Row],[V3]]</f>
        <v>1</v>
      </c>
      <c r="BS38" s="4">
        <f>Tabela13[[#This Row],[V1]]-Tabela13[[#This Row],[V4]]</f>
        <v>0</v>
      </c>
      <c r="BT38" s="4">
        <f>Tabela13[[#This Row],[V2]]-Tabela13[[#This Row],[V1]]</f>
        <v>-1</v>
      </c>
      <c r="BU38" s="4">
        <f>Tabela13[[#This Row],[V2]]-Tabela13[[#This Row],[V3]]</f>
        <v>0</v>
      </c>
      <c r="BV38" s="4">
        <f>Tabela13[[#This Row],[V2]]-Tabela13[[#This Row],[V4]]</f>
        <v>-1</v>
      </c>
      <c r="BW38" s="4">
        <f>AVERAGE(Tabela13[[#This Row],[V41]],Tabela13[[#This Row],[V42]])</f>
        <v>1</v>
      </c>
      <c r="BX38" s="4">
        <f>AVERAGE(Tabela13[[#This Row],[V41]],Tabela13[[#This Row],[V43]])</f>
        <v>0.5</v>
      </c>
      <c r="BY38" s="4">
        <f>AVERAGE(Tabela13[[#This Row],[V41]],Tabela13[[#This Row],[V44]])</f>
        <v>0</v>
      </c>
      <c r="BZ38" s="4">
        <f>AVERAGE(Tabela13[[#This Row],[V41]],Tabela13[[#This Row],[V45]])</f>
        <v>0.5</v>
      </c>
      <c r="CA38" s="4">
        <f>AVERAGE(Tabela13[[#This Row],[V41]],Tabela13[[#This Row],[V46]])</f>
        <v>0</v>
      </c>
      <c r="CB38" s="4">
        <f>AVERAGE(Tabela13[[#This Row],[V42]],Tabela13[[#This Row],[V41]])</f>
        <v>1</v>
      </c>
      <c r="CC38" s="4">
        <f>AVERAGE(Tabela13[[#This Row],[V42]],Tabela13[[#This Row],[V43]])</f>
        <v>0.5</v>
      </c>
      <c r="CD38" s="4">
        <f>AVERAGE(Tabela13[[#This Row],[V42]],Tabela13[[#This Row],[V44]])</f>
        <v>0</v>
      </c>
      <c r="CE38" s="4">
        <f>AVERAGE(Tabela13[[#This Row],[V42]],Tabela13[[#This Row],[V45]])</f>
        <v>0.5</v>
      </c>
      <c r="CF38" s="4">
        <f>AVERAGE(Tabela13[[#This Row],[V42]],Tabela13[[#This Row],[V46]])</f>
        <v>0</v>
      </c>
      <c r="CG38" s="4">
        <f>AVERAGE(Tabela13[[#This Row],[V43]],Tabela13[[#This Row],[V41]])</f>
        <v>0.5</v>
      </c>
      <c r="CH38" s="4">
        <f>AVERAGE(Tabela13[[#This Row],[V43]],Tabela13[[#This Row],[V42]])</f>
        <v>0.5</v>
      </c>
      <c r="CI38" s="4">
        <f>AVERAGE(Tabela13[[#This Row],[V43]],Tabela13[[#This Row],[V44]])</f>
        <v>-0.5</v>
      </c>
      <c r="CJ38" s="4">
        <f>AVERAGE(Tabela13[[#This Row],[V43]],Tabela13[[#This Row],[V45]])</f>
        <v>0</v>
      </c>
      <c r="CK38" s="4">
        <f>AVERAGE(Tabela13[[#This Row],[V43]],Tabela13[[#This Row],[V46]])</f>
        <v>-0.5</v>
      </c>
      <c r="CL38" s="4">
        <f>AVERAGE(Tabela13[[#This Row],[V44]],Tabela13[[#This Row],[V41]])</f>
        <v>0</v>
      </c>
      <c r="CM38" s="4">
        <f>AVERAGE(Tabela13[[#This Row],[V44]],Tabela13[[#This Row],[V42]])</f>
        <v>0</v>
      </c>
      <c r="CN38" s="4">
        <f>AVERAGE(Tabela13[[#This Row],[V44]],Tabela13[[#This Row],[V43]])</f>
        <v>-0.5</v>
      </c>
      <c r="CO38" s="4">
        <f>AVERAGE(Tabela13[[#This Row],[V44]],Tabela13[[#This Row],[V45]])</f>
        <v>-0.5</v>
      </c>
      <c r="CP38" s="4">
        <f>AVERAGE(Tabela13[[#This Row],[V44]],Tabela13[[#This Row],[V46]])</f>
        <v>-1</v>
      </c>
      <c r="CQ38" s="4">
        <f>AVERAGE(Tabela13[[#This Row],[V45]],Tabela13[[#This Row],[V41]])</f>
        <v>0.5</v>
      </c>
      <c r="CR38" s="4">
        <f>AVERAGE(Tabela13[[#This Row],[V45]],Tabela13[[#This Row],[V42]])</f>
        <v>0.5</v>
      </c>
      <c r="CS38" s="4">
        <f>AVERAGE(Tabela13[[#This Row],[V45]],Tabela13[[#This Row],[V43]])</f>
        <v>0</v>
      </c>
      <c r="CT38" s="4">
        <f>AVERAGE(Tabela13[[#This Row],[V45]],Tabela13[[#This Row],[V44]])</f>
        <v>-0.5</v>
      </c>
      <c r="CU38" s="4">
        <f>AVERAGE(Tabela13[[#This Row],[V45]],Tabela13[[#This Row],[V46]])</f>
        <v>-0.5</v>
      </c>
      <c r="CV38" s="4">
        <f>AVERAGE(Tabela13[[#This Row],[V46]],Tabela13[[#This Row],[V41]])</f>
        <v>0</v>
      </c>
      <c r="CW38" s="4">
        <f>AVERAGE(Tabela13[[#This Row],[V46]],Tabela13[[#This Row],[V42]])</f>
        <v>0</v>
      </c>
      <c r="CX38" s="4">
        <f>AVERAGE(Tabela13[[#This Row],[V46]],Tabela13[[#This Row],[V43]])</f>
        <v>-0.5</v>
      </c>
      <c r="CY38" s="4">
        <f>AVERAGE(Tabela13[[#This Row],[V46]],Tabela13[[#This Row],[V44]])</f>
        <v>-1</v>
      </c>
      <c r="CZ38" s="4">
        <f>AVERAGE(Tabela13[[#This Row],[V46]],Tabela13[[#This Row],[V45]])</f>
        <v>-0.5</v>
      </c>
      <c r="DA38" s="3">
        <f>_xlfn.STDEV.S(Tabela13[[#This Row],[V41]],Tabela13[[#This Row],[V42]])</f>
        <v>0</v>
      </c>
      <c r="DB38" s="3">
        <f>_xlfn.STDEV.S(Tabela13[[#This Row],[V41]],Tabela13[[#This Row],[V43]])</f>
        <v>0.70710678118654757</v>
      </c>
      <c r="DC38" s="3">
        <f>_xlfn.STDEV.S(Tabela13[[#This Row],[V41]],Tabela13[[#This Row],[V44]])</f>
        <v>1.4142135623730951</v>
      </c>
      <c r="DD38" s="3">
        <f>_xlfn.STDEV.S(Tabela13[[#This Row],[V41]],Tabela13[[#This Row],[V45]])</f>
        <v>0.70710678118654757</v>
      </c>
      <c r="DE38" s="3">
        <f>_xlfn.STDEV.S(Tabela13[[#This Row],[V41]],Tabela13[[#This Row],[V46]])</f>
        <v>1.4142135623730951</v>
      </c>
      <c r="DF38" s="3">
        <f>_xlfn.STDEV.S(Tabela13[[#This Row],[V42]],Tabela13[[#This Row],[V41]])</f>
        <v>0</v>
      </c>
      <c r="DG38" s="3">
        <f>_xlfn.STDEV.S(Tabela13[[#This Row],[V42]],Tabela13[[#This Row],[V43]])</f>
        <v>0.70710678118654757</v>
      </c>
      <c r="DH38" s="3">
        <f>_xlfn.STDEV.S(Tabela13[[#This Row],[V42]],Tabela13[[#This Row],[V44]])</f>
        <v>1.4142135623730951</v>
      </c>
      <c r="DI38" s="3">
        <f>_xlfn.STDEV.S(Tabela13[[#This Row],[V42]],Tabela13[[#This Row],[V45]])</f>
        <v>0.70710678118654757</v>
      </c>
      <c r="DJ38" s="3">
        <f>_xlfn.STDEV.S(Tabela13[[#This Row],[V42]],Tabela13[[#This Row],[V46]])</f>
        <v>1.4142135623730951</v>
      </c>
      <c r="DK38" s="3">
        <f>_xlfn.STDEV.S(Tabela13[[#This Row],[V43]],Tabela13[[#This Row],[V41]])</f>
        <v>0.70710678118654757</v>
      </c>
      <c r="DL38" s="3">
        <f>_xlfn.STDEV.S(Tabela13[[#This Row],[V43]],Tabela13[[#This Row],[V42]])</f>
        <v>0.70710678118654757</v>
      </c>
      <c r="DM38" s="3">
        <f>_xlfn.STDEV.S(Tabela13[[#This Row],[V43]],Tabela13[[#This Row],[V44]])</f>
        <v>0.70710678118654757</v>
      </c>
      <c r="DN38" s="3">
        <f>_xlfn.STDEV.S(Tabela13[[#This Row],[V43]],Tabela13[[#This Row],[V45]])</f>
        <v>0</v>
      </c>
      <c r="DO38" s="3">
        <f>_xlfn.STDEV.S(Tabela13[[#This Row],[V43]],Tabela13[[#This Row],[V46]])</f>
        <v>0.70710678118654757</v>
      </c>
      <c r="DP38" s="3">
        <f>_xlfn.STDEV.S(Tabela13[[#This Row],[V44]],Tabela13[[#This Row],[V41]])</f>
        <v>1.4142135623730951</v>
      </c>
      <c r="DQ38" s="3">
        <f>_xlfn.STDEV.S(Tabela13[[#This Row],[V44]],Tabela13[[#This Row],[V42]])</f>
        <v>1.4142135623730951</v>
      </c>
      <c r="DR38" s="3">
        <f>_xlfn.STDEV.S(Tabela13[[#This Row],[V44]],Tabela13[[#This Row],[V43]])</f>
        <v>0.70710678118654757</v>
      </c>
      <c r="DS38" s="3">
        <f>_xlfn.STDEV.S(Tabela13[[#This Row],[V44]],Tabela13[[#This Row],[V45]])</f>
        <v>0.70710678118654757</v>
      </c>
      <c r="DT38" s="3">
        <f>_xlfn.STDEV.S(Tabela13[[#This Row],[V44]],Tabela13[[#This Row],[V46]])</f>
        <v>0</v>
      </c>
      <c r="DU38" s="3">
        <f>_xlfn.STDEV.S(Tabela13[[#This Row],[V45]],Tabela13[[#This Row],[V41]])</f>
        <v>0.70710678118654757</v>
      </c>
      <c r="DV38" s="3">
        <f>_xlfn.STDEV.S(Tabela13[[#This Row],[V45]],Tabela13[[#This Row],[V42]])</f>
        <v>0.70710678118654757</v>
      </c>
      <c r="DW38" s="3">
        <f>_xlfn.STDEV.S(Tabela13[[#This Row],[V45]],Tabela13[[#This Row],[V43]])</f>
        <v>0</v>
      </c>
      <c r="DX38" s="3">
        <f>_xlfn.STDEV.S(Tabela13[[#This Row],[V45]],Tabela13[[#This Row],[V44]])</f>
        <v>0.70710678118654757</v>
      </c>
      <c r="DY38" s="3">
        <f>_xlfn.STDEV.S(Tabela13[[#This Row],[V45]],Tabela13[[#This Row],[V46]])</f>
        <v>0.70710678118654757</v>
      </c>
      <c r="DZ38" s="3">
        <f>_xlfn.STDEV.S(Tabela13[[#This Row],[V46]],Tabela13[[#This Row],[V41]])</f>
        <v>1.4142135623730951</v>
      </c>
      <c r="EA38" s="3">
        <f>_xlfn.STDEV.S(Tabela13[[#This Row],[V46]],Tabela13[[#This Row],[V42]])</f>
        <v>1.4142135623730951</v>
      </c>
      <c r="EB38" s="3">
        <f>_xlfn.STDEV.S(Tabela13[[#This Row],[V46]],Tabela13[[#This Row],[V43]])</f>
        <v>0.70710678118654757</v>
      </c>
      <c r="EC38" s="3">
        <f>_xlfn.STDEV.S(Tabela13[[#This Row],[V46]],Tabela13[[#This Row],[V44]])</f>
        <v>0</v>
      </c>
      <c r="ED38" s="3">
        <f>_xlfn.STDEV.S(Tabela13[[#This Row],[V46]],Tabela13[[#This Row],[V45]])</f>
        <v>0.70710678118654757</v>
      </c>
      <c r="EE38" s="3">
        <f t="shared" si="19"/>
        <v>0</v>
      </c>
      <c r="EF38" s="3">
        <f t="shared" si="20"/>
        <v>1.4142135623730951</v>
      </c>
      <c r="EG38" s="3" t="str">
        <f t="shared" si="21"/>
        <v/>
      </c>
      <c r="EH38" s="3">
        <f t="shared" si="22"/>
        <v>1.4142135623730951</v>
      </c>
      <c r="EI38" s="3" t="str">
        <f t="shared" si="23"/>
        <v/>
      </c>
      <c r="EJ38" s="3">
        <f t="shared" si="24"/>
        <v>0</v>
      </c>
      <c r="EK38" s="3">
        <f t="shared" si="25"/>
        <v>1.4142135623730951</v>
      </c>
      <c r="EL38" s="3" t="str">
        <f t="shared" si="26"/>
        <v/>
      </c>
      <c r="EM38" s="3">
        <f t="shared" si="27"/>
        <v>1.4142135623730951</v>
      </c>
      <c r="EN38" s="3" t="str">
        <f t="shared" si="28"/>
        <v/>
      </c>
      <c r="EO38" s="3">
        <f t="shared" si="29"/>
        <v>1.4142135623730951</v>
      </c>
      <c r="EP38" s="3">
        <f t="shared" si="30"/>
        <v>1.4142135623730951</v>
      </c>
      <c r="EQ38" s="3">
        <f t="shared" si="31"/>
        <v>-1.4142135623730951</v>
      </c>
      <c r="ER38" s="3" t="str">
        <f t="shared" si="32"/>
        <v/>
      </c>
      <c r="ES38" s="3" t="str">
        <f t="shared" si="33"/>
        <v/>
      </c>
      <c r="ET38" s="3" t="str">
        <f t="shared" si="34"/>
        <v/>
      </c>
      <c r="EU38" s="3" t="str">
        <f t="shared" si="35"/>
        <v/>
      </c>
      <c r="EV38" s="3">
        <f t="shared" si="36"/>
        <v>-1.4142135623730951</v>
      </c>
      <c r="EW38" s="3">
        <f t="shared" si="37"/>
        <v>-1.4142135623730951</v>
      </c>
      <c r="EX38" s="3">
        <f t="shared" si="38"/>
        <v>0</v>
      </c>
      <c r="EY38" s="3">
        <f t="shared" si="39"/>
        <v>1.4142135623730951</v>
      </c>
      <c r="EZ38" s="3">
        <f t="shared" si="40"/>
        <v>1.4142135623730951</v>
      </c>
      <c r="FA38" s="3" t="str">
        <f t="shared" si="41"/>
        <v/>
      </c>
      <c r="FB38" s="3">
        <f t="shared" si="42"/>
        <v>-1.4142135623730951</v>
      </c>
      <c r="FC38" s="3">
        <f t="shared" si="43"/>
        <v>-1.4142135623730951</v>
      </c>
      <c r="FD38" s="3" t="str">
        <f t="shared" si="44"/>
        <v/>
      </c>
      <c r="FE38" s="3" t="str">
        <f t="shared" si="45"/>
        <v/>
      </c>
      <c r="FF38" s="3">
        <f t="shared" si="46"/>
        <v>-1.4142135623730951</v>
      </c>
      <c r="FG38" s="3">
        <f t="shared" si="47"/>
        <v>0</v>
      </c>
      <c r="FH38" s="3">
        <f t="shared" si="48"/>
        <v>-1.4142135623730951</v>
      </c>
      <c r="FI38" s="4">
        <f t="shared" si="49"/>
        <v>1.2000000000000002</v>
      </c>
      <c r="FJ38" s="4">
        <f t="shared" si="50"/>
        <v>0.4</v>
      </c>
      <c r="FK38" s="4">
        <f t="shared" si="72"/>
        <v>1.3762376237623761</v>
      </c>
      <c r="FL38" s="4">
        <f t="shared" si="52"/>
        <v>1.3762376237623761</v>
      </c>
      <c r="FM38" s="4">
        <f>Tabela13[[#This Row],[V139]]-Tabela13[[#This Row],[V140]]</f>
        <v>0</v>
      </c>
      <c r="FN38" s="4">
        <f>Tabela13[[#This Row],[V1]]-Tabela13[[#This Row],[V2]]/2</f>
        <v>1.35</v>
      </c>
      <c r="FO38" s="4">
        <f>Tabela13[[#This Row],[V1]]-Tabela13[[#This Row],[V3]]/2</f>
        <v>1.35</v>
      </c>
      <c r="FP38" s="4">
        <f>Tabela13[[#This Row],[V1]]-Tabela13[[#This Row],[V4]]/2</f>
        <v>0.85</v>
      </c>
      <c r="FQ38" s="4">
        <f>Tabela13[[#This Row],[V2]]-Tabela13[[#This Row],[V1]]/2</f>
        <v>-0.15000000000000002</v>
      </c>
      <c r="FR38" s="4">
        <f>Tabela13[[#This Row],[V2]]-Tabela13[[#This Row],[V3]]/2</f>
        <v>0.35</v>
      </c>
      <c r="FS38" s="4">
        <f>Tabela13[[#This Row],[V2]]-Tabela13[[#This Row],[V4]]/2</f>
        <v>-0.15000000000000002</v>
      </c>
      <c r="FT38" s="4">
        <f t="shared" si="53"/>
        <v>0.93324752865620386</v>
      </c>
      <c r="FU38" s="4">
        <f t="shared" si="54"/>
        <v>0.93324752865620386</v>
      </c>
      <c r="FV38" s="4">
        <f t="shared" si="55"/>
        <v>0.70449406424221772</v>
      </c>
      <c r="FW38" s="4">
        <f t="shared" si="56"/>
        <v>-0.14888994760949728</v>
      </c>
      <c r="FX38" s="4">
        <f t="shared" si="57"/>
        <v>0.33667481938672716</v>
      </c>
      <c r="FY38" s="4">
        <f t="shared" si="58"/>
        <v>-0.14888994760949728</v>
      </c>
      <c r="FZ38" s="4">
        <f t="shared" si="59"/>
        <v>167.98455515811668</v>
      </c>
      <c r="GA38" s="4">
        <f t="shared" si="60"/>
        <v>167.98455515811668</v>
      </c>
      <c r="GB38" s="4">
        <f t="shared" si="61"/>
        <v>126.80893156359919</v>
      </c>
      <c r="GC38" s="4">
        <f t="shared" si="62"/>
        <v>-26.800190569709514</v>
      </c>
      <c r="GD38" s="4">
        <f t="shared" si="63"/>
        <v>60.601467489610897</v>
      </c>
      <c r="GE38" s="4">
        <f t="shared" si="64"/>
        <v>-26.800190569709514</v>
      </c>
      <c r="GF38" s="4">
        <f>Tabela13[[#This Row],[V1]]-Tabela13[[#This Row],[V2]]/Tabela13[[#This Row],[V2]]</f>
        <v>0.7</v>
      </c>
      <c r="GG38" s="4">
        <f>Tabela13[[#This Row],[V1]]-Tabela13[[#This Row],[V3]]/Tabela13[[#This Row],[V3]]</f>
        <v>0.7</v>
      </c>
      <c r="GH38" s="4">
        <f>Tabela13[[#This Row],[V1]]-Tabela13[[#This Row],[V4]]/Tabela13[[#This Row],[V4]]</f>
        <v>0.7</v>
      </c>
      <c r="GI38" s="4">
        <f>Tabela13[[#This Row],[V2]]-Tabela13[[#This Row],[V1]]/Tabela13[[#This Row],[V1]]</f>
        <v>-0.30000000000000004</v>
      </c>
      <c r="GJ38" s="4">
        <f>Tabela13[[#This Row],[V2]]-Tabela13[[#This Row],[V3]]/Tabela13[[#This Row],[V3]]</f>
        <v>-0.30000000000000004</v>
      </c>
      <c r="GK38" s="4">
        <f>Tabela13[[#This Row],[V2]]-Tabela13[[#This Row],[V4]]/Tabela13[[#This Row],[V4]]</f>
        <v>-0.30000000000000004</v>
      </c>
      <c r="GL38" s="4">
        <f t="shared" si="65"/>
        <v>0.57735026918962551</v>
      </c>
      <c r="GM38" s="4">
        <f t="shared" si="66"/>
        <v>1.2</v>
      </c>
      <c r="GN38" s="4">
        <f t="shared" si="67"/>
        <v>0.48112522432468796</v>
      </c>
      <c r="GO38" s="3">
        <f t="shared" si="68"/>
        <v>1</v>
      </c>
      <c r="GP38" s="3">
        <v>100</v>
      </c>
      <c r="GQ38" s="3">
        <f t="shared" si="69"/>
        <v>1.5</v>
      </c>
      <c r="GR38" s="3">
        <f t="shared" si="70"/>
        <v>150</v>
      </c>
      <c r="GS38" s="34">
        <f>COUNTIF($D$2:D37,Tabela13[[#This Row],[HomeTeam]])</f>
        <v>2</v>
      </c>
      <c r="GT38" s="34">
        <f>COUNTIF($E$2:E37,Tabela13[[#This Row],[AwayTeam]])</f>
        <v>1</v>
      </c>
      <c r="GU38" s="3">
        <f>IFERROR(AVERAGEIFS($AD$2:AD37,$D$2:D37,Tabela13[[#This Row],[HomeTeam]],$GS$2:GS37,"&gt;="&amp;Tabela13[[#This Row],[Contagem_H]]-5),"")</f>
        <v>1.0681818181818181</v>
      </c>
      <c r="GV38" s="3">
        <f>IFERROR(AVERAGEIFS($G$2:G37,$E$2:E37,Tabela13[[#This Row],[AwayTeam]],$GT$2:GT37,"&gt;="&amp;Tabela13[[#This Row],[Contagem_A]]-5),"")</f>
        <v>0</v>
      </c>
      <c r="GW38" s="3">
        <f>IFERROR(AVERAGEIFS($GQ$2:GQ37,$D$2:D37,Tabela13[[#This Row],[HomeTeam]],$GS$2:GS37,"&gt;="&amp;Tabela13[[#This Row],[Contagem_H]]-5),"")</f>
        <v>-0.375</v>
      </c>
    </row>
    <row r="39" spans="1:205" x14ac:dyDescent="0.25">
      <c r="A39" t="s">
        <v>127</v>
      </c>
      <c r="B39" t="s">
        <v>152</v>
      </c>
      <c r="C39" t="s">
        <v>138</v>
      </c>
      <c r="D39" t="s">
        <v>19</v>
      </c>
      <c r="E39" t="s">
        <v>26</v>
      </c>
      <c r="F39" s="3">
        <v>3</v>
      </c>
      <c r="G39" s="3">
        <v>2</v>
      </c>
      <c r="H39" s="3" t="str">
        <f t="shared" si="71"/>
        <v>H</v>
      </c>
      <c r="I39" s="3">
        <v>1.85</v>
      </c>
      <c r="J39" s="3">
        <v>3.4</v>
      </c>
      <c r="K39" s="3">
        <v>4.5</v>
      </c>
      <c r="L39" s="3">
        <v>2.1</v>
      </c>
      <c r="M39" s="3">
        <v>1.73</v>
      </c>
      <c r="N39" s="3">
        <f t="shared" si="0"/>
        <v>5</v>
      </c>
      <c r="O39" s="3">
        <f t="shared" si="1"/>
        <v>3</v>
      </c>
      <c r="P39" s="3">
        <f t="shared" si="2"/>
        <v>0</v>
      </c>
      <c r="Q39" s="3">
        <f t="shared" si="3"/>
        <v>5.6880409821586042E-2</v>
      </c>
      <c r="R39" s="3">
        <f t="shared" si="4"/>
        <v>5.4225158271401064E-2</v>
      </c>
      <c r="S39" s="3">
        <f t="shared" si="5"/>
        <v>1.9552287581699344</v>
      </c>
      <c r="T39" s="3">
        <f t="shared" si="6"/>
        <v>3.5933933933933924</v>
      </c>
      <c r="U39" s="3">
        <f t="shared" si="7"/>
        <v>4.7559618441971372</v>
      </c>
      <c r="V39" s="3">
        <f t="shared" si="8"/>
        <v>2.2194488606253309</v>
      </c>
      <c r="W39" s="3">
        <f t="shared" si="9"/>
        <v>1.8284031089913437</v>
      </c>
      <c r="X39" s="4">
        <f t="shared" si="10"/>
        <v>0.54054054054054046</v>
      </c>
      <c r="Y39" s="4">
        <f t="shared" si="11"/>
        <v>0.29411764705882354</v>
      </c>
      <c r="Z39" s="4">
        <f t="shared" si="12"/>
        <v>0.22222222222222221</v>
      </c>
      <c r="AA39" s="4">
        <f t="shared" si="13"/>
        <v>0.47619047619047616</v>
      </c>
      <c r="AB39" s="4">
        <f t="shared" si="14"/>
        <v>0.5780346820809249</v>
      </c>
      <c r="AC39" s="4">
        <f t="shared" si="15"/>
        <v>1.7702702702702702</v>
      </c>
      <c r="AD39" s="4">
        <f t="shared" si="16"/>
        <v>1.1111111111111112</v>
      </c>
      <c r="AE39" s="4">
        <f t="shared" si="17"/>
        <v>1.2702702702702702</v>
      </c>
      <c r="AF39" s="4">
        <f t="shared" si="18"/>
        <v>1.6111111111111112</v>
      </c>
      <c r="AG39" s="4">
        <f>IFERROR(AVERAGE(Tabela13[[#This Row],[V1]],Tabela13[[#This Row],[V2]]),"")</f>
        <v>1.4406906906906907</v>
      </c>
      <c r="AH39" s="4">
        <f>IFERROR(AVERAGE(Tabela13[[#This Row],[V1]],Tabela13[[#This Row],[V3]]),"")</f>
        <v>1.5202702702702702</v>
      </c>
      <c r="AI39" s="4">
        <f>IFERROR(AVERAGE(Tabela13[[#This Row],[V1]],Tabela13[[#This Row],[V4]]),"")</f>
        <v>1.6906906906906907</v>
      </c>
      <c r="AJ39" s="4">
        <f>IFERROR(AVERAGE(Tabela13[[#This Row],[V2]],Tabela13[[#This Row],[V1]]),"")</f>
        <v>1.4406906906906907</v>
      </c>
      <c r="AK39" s="4">
        <f>IFERROR(AVERAGE(Tabela13[[#This Row],[V2]],Tabela13[[#This Row],[V3]]),"")</f>
        <v>1.1906906906906907</v>
      </c>
      <c r="AL39" s="4">
        <f>IFERROR(AVERAGE(Tabela13[[#This Row],[V2]],Tabela13[[#This Row],[V4]]),"")</f>
        <v>1.3611111111111112</v>
      </c>
      <c r="AM39" s="4">
        <f>IFERROR(AVERAGE(Tabela13[[#This Row],[V3]],Tabela13[[#This Row],[V1]]),"")</f>
        <v>1.5202702702702702</v>
      </c>
      <c r="AN39" s="4">
        <f>IFERROR(AVERAGE(Tabela13[[#This Row],[V3]],Tabela13[[#This Row],[V2]]),"")</f>
        <v>1.1906906906906907</v>
      </c>
      <c r="AO39" s="4">
        <f>IFERROR(AVERAGE(Tabela13[[#This Row],[V3]],Tabela13[[#This Row],[V4]]),"")</f>
        <v>1.4406906906906907</v>
      </c>
      <c r="AP39" s="4">
        <f>IFERROR(AVERAGE(Tabela13[[#This Row],[V4]],Tabela13[[#This Row],[V1]]),"")</f>
        <v>1.6906906906906907</v>
      </c>
      <c r="AQ39" s="4">
        <f>IFERROR(AVERAGE(Tabela13[[#This Row],[V4]],Tabela13[[#This Row],[V2]]),"")</f>
        <v>1.3611111111111112</v>
      </c>
      <c r="AR39" s="4">
        <f>IFERROR(AVERAGE(Tabela13[[#This Row],[V4]],Tabela13[[#This Row],[V3]]),"")</f>
        <v>1.4406906906906907</v>
      </c>
      <c r="AS39" s="4">
        <f>_xlfn.STDEV.S(Tabela13[[#This Row],[V1]:[V2]])</f>
        <v>0.46609591132266398</v>
      </c>
      <c r="AT39" s="4">
        <f>_xlfn.STDEV.S(Tabela13[[#This Row],[V1]],Tabela13[[#This Row],[V3]])</f>
        <v>0.35355339059327379</v>
      </c>
      <c r="AU39" s="4">
        <f>_xlfn.STDEV.S(Tabela13[[#This Row],[V1]],Tabela13[[#This Row],[V4]])</f>
        <v>0.11254252072939035</v>
      </c>
      <c r="AV39" s="4">
        <f>_xlfn.STDEV.S(Tabela13[[#This Row],[V2]],Tabela13[[#This Row],[V1]])</f>
        <v>0.46609591132266398</v>
      </c>
      <c r="AW39" s="4">
        <f>_xlfn.STDEV.S(Tabela13[[#This Row],[V2]],Tabela13[[#This Row],[V3]])</f>
        <v>0.11254252072939035</v>
      </c>
      <c r="AX39" s="4">
        <f>_xlfn.STDEV.S(Tabela13[[#This Row],[V42]],Tabela13[[#This Row],[V44]])</f>
        <v>0.81964930191593788</v>
      </c>
      <c r="AY39" s="4">
        <f>_xlfn.STDEV.S(Tabela13[[#This Row],[V3]],Tabela13[[#This Row],[V1]])</f>
        <v>0.35355339059327379</v>
      </c>
      <c r="AZ39" s="4">
        <f>_xlfn.STDEV.S(Tabela13[[#This Row],[V3]],Tabela13[[#This Row],[V2]])</f>
        <v>0.11254252072939035</v>
      </c>
      <c r="BA39" s="4">
        <f>_xlfn.STDEV.S(Tabela13[[#This Row],[V3]],Tabela13[[#This Row],[V4]])</f>
        <v>0.24101086986388229</v>
      </c>
      <c r="BB39" s="4">
        <f>_xlfn.STDEV.S(Tabela13[[#This Row],[V4]],Tabela13[[#This Row],[V1]])</f>
        <v>0.11254252072939035</v>
      </c>
      <c r="BC39" s="4">
        <f>_xlfn.STDEV.S(Tabela13[[#This Row],[V4]],Tabela13[[#This Row],[V2]])</f>
        <v>0.35355339059327379</v>
      </c>
      <c r="BD39" s="4">
        <f>_xlfn.STDEV.S(Tabela13[[#This Row],[V4]],Tabela13[[#This Row],[V3]])</f>
        <v>0.24101086986388229</v>
      </c>
      <c r="BE39" s="4">
        <f>Tabela13[[#This Row],[V17]]/Tabela13[[#This Row],[V5]]</f>
        <v>0.32352253980291218</v>
      </c>
      <c r="BF39" s="4">
        <f>Tabela13[[#This Row],[V18]]/Tabela13[[#This Row],[V6]]</f>
        <v>0.23255956359024232</v>
      </c>
      <c r="BG39" s="4">
        <f>Tabela13[[#This Row],[V19]]/Tabela13[[#This Row],[V7]]</f>
        <v>6.6566002491806373E-2</v>
      </c>
      <c r="BH39" s="4">
        <f>Tabela13[[#This Row],[V20]]/Tabela13[[#This Row],[V8]]</f>
        <v>0.32352253980291218</v>
      </c>
      <c r="BI39" s="4">
        <f>Tabela13[[#This Row],[V21]]/Tabela13[[#This Row],[V9]]</f>
        <v>9.4518687018630476E-2</v>
      </c>
      <c r="BJ39" s="4">
        <f>Tabela13[[#This Row],[V22]]/Tabela13[[#This Row],[V10]]</f>
        <v>0.60219132385660745</v>
      </c>
      <c r="BK39" s="4">
        <f>Tabela13[[#This Row],[V23]]/Tabela13[[#This Row],[V11]]</f>
        <v>0.23255956359024232</v>
      </c>
      <c r="BL39" s="4">
        <f>Tabela13[[#This Row],[V24]]/Tabela13[[#This Row],[V12]]</f>
        <v>9.4518687018630476E-2</v>
      </c>
      <c r="BM39" s="4">
        <f>Tabela13[[#This Row],[V25]]/Tabela13[[#This Row],[V13]]</f>
        <v>0.1672884203536692</v>
      </c>
      <c r="BN39" s="4">
        <f>Tabela13[[#This Row],[V26]]/Tabela13[[#This Row],[V14]]</f>
        <v>6.6566002491806373E-2</v>
      </c>
      <c r="BO39" s="4">
        <f>Tabela13[[#This Row],[V27]]/Tabela13[[#This Row],[V15]]</f>
        <v>0.25975351145628278</v>
      </c>
      <c r="BP39" s="4">
        <f>Tabela13[[#This Row],[V28]]/Tabela13[[#This Row],[V16]]</f>
        <v>0.1672884203536692</v>
      </c>
      <c r="BQ39" s="4">
        <f>Tabela13[[#This Row],[V1]]-Tabela13[[#This Row],[V2]]</f>
        <v>0.65915915915915901</v>
      </c>
      <c r="BR39" s="4">
        <f>Tabela13[[#This Row],[V1]]-Tabela13[[#This Row],[V3]]</f>
        <v>0.5</v>
      </c>
      <c r="BS39" s="4">
        <f>Tabela13[[#This Row],[V1]]-Tabela13[[#This Row],[V4]]</f>
        <v>0.15915915915915901</v>
      </c>
      <c r="BT39" s="4">
        <f>Tabela13[[#This Row],[V2]]-Tabela13[[#This Row],[V1]]</f>
        <v>-0.65915915915915901</v>
      </c>
      <c r="BU39" s="4">
        <f>Tabela13[[#This Row],[V2]]-Tabela13[[#This Row],[V3]]</f>
        <v>-0.15915915915915901</v>
      </c>
      <c r="BV39" s="4">
        <f>Tabela13[[#This Row],[V2]]-Tabela13[[#This Row],[V4]]</f>
        <v>-0.5</v>
      </c>
      <c r="BW39" s="4">
        <f>AVERAGE(Tabela13[[#This Row],[V41]],Tabela13[[#This Row],[V42]])</f>
        <v>0.57957957957957951</v>
      </c>
      <c r="BX39" s="4">
        <f>AVERAGE(Tabela13[[#This Row],[V41]],Tabela13[[#This Row],[V43]])</f>
        <v>0.40915915915915901</v>
      </c>
      <c r="BY39" s="4">
        <f>AVERAGE(Tabela13[[#This Row],[V41]],Tabela13[[#This Row],[V44]])</f>
        <v>0</v>
      </c>
      <c r="BZ39" s="4">
        <f>AVERAGE(Tabela13[[#This Row],[V41]],Tabela13[[#This Row],[V45]])</f>
        <v>0.25</v>
      </c>
      <c r="CA39" s="4">
        <f>AVERAGE(Tabela13[[#This Row],[V41]],Tabela13[[#This Row],[V46]])</f>
        <v>7.9579579579579507E-2</v>
      </c>
      <c r="CB39" s="4">
        <f>AVERAGE(Tabela13[[#This Row],[V42]],Tabela13[[#This Row],[V41]])</f>
        <v>0.57957957957957951</v>
      </c>
      <c r="CC39" s="4">
        <f>AVERAGE(Tabela13[[#This Row],[V42]],Tabela13[[#This Row],[V43]])</f>
        <v>0.32957957957957951</v>
      </c>
      <c r="CD39" s="4">
        <f>AVERAGE(Tabela13[[#This Row],[V42]],Tabela13[[#This Row],[V44]])</f>
        <v>-7.9579579579579507E-2</v>
      </c>
      <c r="CE39" s="4">
        <f>AVERAGE(Tabela13[[#This Row],[V42]],Tabela13[[#This Row],[V45]])</f>
        <v>0.17042042042042049</v>
      </c>
      <c r="CF39" s="4">
        <f>AVERAGE(Tabela13[[#This Row],[V42]],Tabela13[[#This Row],[V46]])</f>
        <v>0</v>
      </c>
      <c r="CG39" s="4">
        <f>AVERAGE(Tabela13[[#This Row],[V43]],Tabela13[[#This Row],[V41]])</f>
        <v>0.40915915915915901</v>
      </c>
      <c r="CH39" s="4">
        <f>AVERAGE(Tabela13[[#This Row],[V43]],Tabela13[[#This Row],[V42]])</f>
        <v>0.32957957957957951</v>
      </c>
      <c r="CI39" s="4">
        <f>AVERAGE(Tabela13[[#This Row],[V43]],Tabela13[[#This Row],[V44]])</f>
        <v>-0.25</v>
      </c>
      <c r="CJ39" s="4">
        <f>AVERAGE(Tabela13[[#This Row],[V43]],Tabela13[[#This Row],[V45]])</f>
        <v>0</v>
      </c>
      <c r="CK39" s="4">
        <f>AVERAGE(Tabela13[[#This Row],[V43]],Tabela13[[#This Row],[V46]])</f>
        <v>-0.17042042042042049</v>
      </c>
      <c r="CL39" s="4">
        <f>AVERAGE(Tabela13[[#This Row],[V44]],Tabela13[[#This Row],[V41]])</f>
        <v>0</v>
      </c>
      <c r="CM39" s="4">
        <f>AVERAGE(Tabela13[[#This Row],[V44]],Tabela13[[#This Row],[V42]])</f>
        <v>-7.9579579579579507E-2</v>
      </c>
      <c r="CN39" s="4">
        <f>AVERAGE(Tabela13[[#This Row],[V44]],Tabela13[[#This Row],[V43]])</f>
        <v>-0.25</v>
      </c>
      <c r="CO39" s="4">
        <f>AVERAGE(Tabela13[[#This Row],[V44]],Tabela13[[#This Row],[V45]])</f>
        <v>-0.40915915915915901</v>
      </c>
      <c r="CP39" s="4">
        <f>AVERAGE(Tabela13[[#This Row],[V44]],Tabela13[[#This Row],[V46]])</f>
        <v>-0.57957957957957951</v>
      </c>
      <c r="CQ39" s="4">
        <f>AVERAGE(Tabela13[[#This Row],[V45]],Tabela13[[#This Row],[V41]])</f>
        <v>0.25</v>
      </c>
      <c r="CR39" s="4">
        <f>AVERAGE(Tabela13[[#This Row],[V45]],Tabela13[[#This Row],[V42]])</f>
        <v>0.17042042042042049</v>
      </c>
      <c r="CS39" s="4">
        <f>AVERAGE(Tabela13[[#This Row],[V45]],Tabela13[[#This Row],[V43]])</f>
        <v>0</v>
      </c>
      <c r="CT39" s="4">
        <f>AVERAGE(Tabela13[[#This Row],[V45]],Tabela13[[#This Row],[V44]])</f>
        <v>-0.40915915915915901</v>
      </c>
      <c r="CU39" s="4">
        <f>AVERAGE(Tabela13[[#This Row],[V45]],Tabela13[[#This Row],[V46]])</f>
        <v>-0.32957957957957951</v>
      </c>
      <c r="CV39" s="4">
        <f>AVERAGE(Tabela13[[#This Row],[V46]],Tabela13[[#This Row],[V41]])</f>
        <v>7.9579579579579507E-2</v>
      </c>
      <c r="CW39" s="4">
        <f>AVERAGE(Tabela13[[#This Row],[V46]],Tabela13[[#This Row],[V42]])</f>
        <v>0</v>
      </c>
      <c r="CX39" s="4">
        <f>AVERAGE(Tabela13[[#This Row],[V46]],Tabela13[[#This Row],[V43]])</f>
        <v>-0.17042042042042049</v>
      </c>
      <c r="CY39" s="4">
        <f>AVERAGE(Tabela13[[#This Row],[V46]],Tabela13[[#This Row],[V44]])</f>
        <v>-0.57957957957957951</v>
      </c>
      <c r="CZ39" s="4">
        <f>AVERAGE(Tabela13[[#This Row],[V46]],Tabela13[[#This Row],[V45]])</f>
        <v>-0.32957957957957951</v>
      </c>
      <c r="DA39" s="3">
        <f>_xlfn.STDEV.S(Tabela13[[#This Row],[V41]],Tabela13[[#This Row],[V42]])</f>
        <v>0.11254252072939039</v>
      </c>
      <c r="DB39" s="3">
        <f>_xlfn.STDEV.S(Tabela13[[#This Row],[V41]],Tabela13[[#This Row],[V43]])</f>
        <v>0.35355339059327384</v>
      </c>
      <c r="DC39" s="3">
        <f>_xlfn.STDEV.S(Tabela13[[#This Row],[V41]],Tabela13[[#This Row],[V44]])</f>
        <v>0.93219182264532818</v>
      </c>
      <c r="DD39" s="3">
        <f>_xlfn.STDEV.S(Tabela13[[#This Row],[V41]],Tabela13[[#This Row],[V45]])</f>
        <v>0.57863843205205445</v>
      </c>
      <c r="DE39" s="3">
        <f>_xlfn.STDEV.S(Tabela13[[#This Row],[V41]],Tabela13[[#This Row],[V46]])</f>
        <v>0.81964930191593788</v>
      </c>
      <c r="DF39" s="3">
        <f>_xlfn.STDEV.S(Tabela13[[#This Row],[V42]],Tabela13[[#This Row],[V41]])</f>
        <v>0.11254252072939039</v>
      </c>
      <c r="DG39" s="3">
        <f>_xlfn.STDEV.S(Tabela13[[#This Row],[V42]],Tabela13[[#This Row],[V43]])</f>
        <v>0.24101086986388343</v>
      </c>
      <c r="DH39" s="3">
        <f>_xlfn.STDEV.S(Tabela13[[#This Row],[V42]],Tabela13[[#This Row],[V44]])</f>
        <v>0.81964930191593788</v>
      </c>
      <c r="DI39" s="3">
        <f>_xlfn.STDEV.S(Tabela13[[#This Row],[V42]],Tabela13[[#This Row],[V45]])</f>
        <v>0.46609591132266409</v>
      </c>
      <c r="DJ39" s="3">
        <f>_xlfn.STDEV.S(Tabela13[[#This Row],[V42]],Tabela13[[#This Row],[V46]])</f>
        <v>0.70710678118654757</v>
      </c>
      <c r="DK39" s="3">
        <f>_xlfn.STDEV.S(Tabela13[[#This Row],[V43]],Tabela13[[#This Row],[V41]])</f>
        <v>0.35355339059327384</v>
      </c>
      <c r="DL39" s="3">
        <f>_xlfn.STDEV.S(Tabela13[[#This Row],[V43]],Tabela13[[#This Row],[V42]])</f>
        <v>0.24101086986388343</v>
      </c>
      <c r="DM39" s="3">
        <f>_xlfn.STDEV.S(Tabela13[[#This Row],[V43]],Tabela13[[#This Row],[V44]])</f>
        <v>0.57863843205205445</v>
      </c>
      <c r="DN39" s="3">
        <f>_xlfn.STDEV.S(Tabela13[[#This Row],[V43]],Tabela13[[#This Row],[V45]])</f>
        <v>0.22508504145878069</v>
      </c>
      <c r="DO39" s="3">
        <f>_xlfn.STDEV.S(Tabela13[[#This Row],[V43]],Tabela13[[#This Row],[V46]])</f>
        <v>0.46609591132266409</v>
      </c>
      <c r="DP39" s="3">
        <f>_xlfn.STDEV.S(Tabela13[[#This Row],[V44]],Tabela13[[#This Row],[V41]])</f>
        <v>0.93219182264532818</v>
      </c>
      <c r="DQ39" s="3">
        <f>_xlfn.STDEV.S(Tabela13[[#This Row],[V44]],Tabela13[[#This Row],[V42]])</f>
        <v>0.81964930191593788</v>
      </c>
      <c r="DR39" s="3">
        <f>_xlfn.STDEV.S(Tabela13[[#This Row],[V44]],Tabela13[[#This Row],[V43]])</f>
        <v>0.57863843205205445</v>
      </c>
      <c r="DS39" s="3">
        <f>_xlfn.STDEV.S(Tabela13[[#This Row],[V44]],Tabela13[[#This Row],[V45]])</f>
        <v>0.35355339059327384</v>
      </c>
      <c r="DT39" s="3">
        <f>_xlfn.STDEV.S(Tabela13[[#This Row],[V44]],Tabela13[[#This Row],[V46]])</f>
        <v>0.11254252072939039</v>
      </c>
      <c r="DU39" s="3">
        <f>_xlfn.STDEV.S(Tabela13[[#This Row],[V45]],Tabela13[[#This Row],[V41]])</f>
        <v>0.57863843205205445</v>
      </c>
      <c r="DV39" s="3">
        <f>_xlfn.STDEV.S(Tabela13[[#This Row],[V45]],Tabela13[[#This Row],[V42]])</f>
        <v>0.46609591132266409</v>
      </c>
      <c r="DW39" s="3">
        <f>_xlfn.STDEV.S(Tabela13[[#This Row],[V45]],Tabela13[[#This Row],[V43]])</f>
        <v>0.22508504145878069</v>
      </c>
      <c r="DX39" s="3">
        <f>_xlfn.STDEV.S(Tabela13[[#This Row],[V45]],Tabela13[[#This Row],[V44]])</f>
        <v>0.35355339059327384</v>
      </c>
      <c r="DY39" s="3">
        <f>_xlfn.STDEV.S(Tabela13[[#This Row],[V45]],Tabela13[[#This Row],[V46]])</f>
        <v>0.24101086986388343</v>
      </c>
      <c r="DZ39" s="3">
        <f>_xlfn.STDEV.S(Tabela13[[#This Row],[V46]],Tabela13[[#This Row],[V41]])</f>
        <v>0.81964930191593788</v>
      </c>
      <c r="EA39" s="3">
        <f>_xlfn.STDEV.S(Tabela13[[#This Row],[V46]],Tabela13[[#This Row],[V42]])</f>
        <v>0.70710678118654757</v>
      </c>
      <c r="EB39" s="3">
        <f>_xlfn.STDEV.S(Tabela13[[#This Row],[V46]],Tabela13[[#This Row],[V43]])</f>
        <v>0.46609591132266409</v>
      </c>
      <c r="EC39" s="3">
        <f>_xlfn.STDEV.S(Tabela13[[#This Row],[V46]],Tabela13[[#This Row],[V44]])</f>
        <v>0.11254252072939039</v>
      </c>
      <c r="ED39" s="3">
        <f>_xlfn.STDEV.S(Tabela13[[#This Row],[V46]],Tabela13[[#This Row],[V45]])</f>
        <v>0.24101086986388343</v>
      </c>
      <c r="EE39" s="3">
        <f t="shared" si="19"/>
        <v>0.19417958239837826</v>
      </c>
      <c r="EF39" s="3">
        <f t="shared" si="20"/>
        <v>0.86409746104631358</v>
      </c>
      <c r="EG39" s="3" t="str">
        <f t="shared" si="21"/>
        <v/>
      </c>
      <c r="EH39" s="3">
        <f t="shared" si="22"/>
        <v>2.3145537282082178</v>
      </c>
      <c r="EI39" s="3">
        <f t="shared" si="23"/>
        <v>10.299744058038021</v>
      </c>
      <c r="EJ39" s="3">
        <f t="shared" si="24"/>
        <v>0.19417958239837826</v>
      </c>
      <c r="EK39" s="3">
        <f t="shared" si="25"/>
        <v>0.73126760514508604</v>
      </c>
      <c r="EL39" s="3">
        <f t="shared" si="26"/>
        <v>-10.299744058038021</v>
      </c>
      <c r="EM39" s="3">
        <f t="shared" si="27"/>
        <v>2.7349768893470849</v>
      </c>
      <c r="EN39" s="3" t="str">
        <f t="shared" si="28"/>
        <v/>
      </c>
      <c r="EO39" s="3">
        <f t="shared" si="29"/>
        <v>0.86409746104631358</v>
      </c>
      <c r="EP39" s="3">
        <f t="shared" si="30"/>
        <v>0.73126760514508604</v>
      </c>
      <c r="EQ39" s="3">
        <f t="shared" si="31"/>
        <v>-2.3145537282082178</v>
      </c>
      <c r="ER39" s="3" t="str">
        <f t="shared" si="32"/>
        <v/>
      </c>
      <c r="ES39" s="3" t="str">
        <f t="shared" si="33"/>
        <v/>
      </c>
      <c r="ET39" s="3" t="str">
        <f t="shared" si="34"/>
        <v/>
      </c>
      <c r="EU39" s="3" t="str">
        <f t="shared" si="35"/>
        <v/>
      </c>
      <c r="EV39" s="3">
        <f t="shared" si="36"/>
        <v>-2.3145537282082178</v>
      </c>
      <c r="EW39" s="3">
        <f t="shared" si="37"/>
        <v>-0.86409746104631358</v>
      </c>
      <c r="EX39" s="3">
        <f t="shared" si="38"/>
        <v>-0.19417958239837826</v>
      </c>
      <c r="EY39" s="3">
        <f t="shared" si="39"/>
        <v>2.3145537282082178</v>
      </c>
      <c r="EZ39" s="3">
        <f t="shared" si="40"/>
        <v>2.7349768893470849</v>
      </c>
      <c r="FA39" s="3" t="str">
        <f t="shared" si="41"/>
        <v/>
      </c>
      <c r="FB39" s="3">
        <f t="shared" si="42"/>
        <v>-0.86409746104631358</v>
      </c>
      <c r="FC39" s="3">
        <f t="shared" si="43"/>
        <v>-0.73126760514508604</v>
      </c>
      <c r="FD39" s="3">
        <f t="shared" si="44"/>
        <v>10.299744058038021</v>
      </c>
      <c r="FE39" s="3" t="str">
        <f t="shared" si="45"/>
        <v/>
      </c>
      <c r="FF39" s="3">
        <f t="shared" si="46"/>
        <v>-2.7349768893470849</v>
      </c>
      <c r="FG39" s="3">
        <f t="shared" si="47"/>
        <v>-0.19417958239837826</v>
      </c>
      <c r="FH39" s="3">
        <f t="shared" si="48"/>
        <v>-0.73126760514508604</v>
      </c>
      <c r="FI39" s="4">
        <f t="shared" si="49"/>
        <v>0.66666666666666663</v>
      </c>
      <c r="FJ39" s="4">
        <f t="shared" si="50"/>
        <v>1.0810810810810809</v>
      </c>
      <c r="FK39" s="4">
        <f t="shared" si="72"/>
        <v>1.8126358014374064</v>
      </c>
      <c r="FL39" s="4">
        <f t="shared" si="52"/>
        <v>0.90907571452448632</v>
      </c>
      <c r="FM39" s="4">
        <f>Tabela13[[#This Row],[V139]]-Tabela13[[#This Row],[V140]]</f>
        <v>0.90356008691292011</v>
      </c>
      <c r="FN39" s="4">
        <f>Tabela13[[#This Row],[V1]]-Tabela13[[#This Row],[V2]]/2</f>
        <v>1.2147147147147146</v>
      </c>
      <c r="FO39" s="4">
        <f>Tabela13[[#This Row],[V1]]-Tabela13[[#This Row],[V3]]/2</f>
        <v>1.1351351351351351</v>
      </c>
      <c r="FP39" s="4">
        <f>Tabela13[[#This Row],[V1]]-Tabela13[[#This Row],[V4]]/2</f>
        <v>0.96471471471471459</v>
      </c>
      <c r="FQ39" s="4">
        <f>Tabela13[[#This Row],[V2]]-Tabela13[[#This Row],[V1]]/2</f>
        <v>0.22597597597597607</v>
      </c>
      <c r="FR39" s="4">
        <f>Tabela13[[#This Row],[V2]]-Tabela13[[#This Row],[V3]]/2</f>
        <v>0.47597597597597607</v>
      </c>
      <c r="FS39" s="4">
        <f>Tabela13[[#This Row],[V2]]-Tabela13[[#This Row],[V4]]/2</f>
        <v>0.30555555555555558</v>
      </c>
      <c r="FT39" s="4">
        <f t="shared" si="53"/>
        <v>0.8820452713338568</v>
      </c>
      <c r="FU39" s="4">
        <f t="shared" si="54"/>
        <v>0.84860499529490852</v>
      </c>
      <c r="FV39" s="4">
        <f t="shared" si="55"/>
        <v>0.76744059832428324</v>
      </c>
      <c r="FW39" s="4">
        <f t="shared" si="56"/>
        <v>0.22224319594311467</v>
      </c>
      <c r="FX39" s="4">
        <f t="shared" si="57"/>
        <v>0.44424434396676571</v>
      </c>
      <c r="FY39" s="4">
        <f t="shared" si="58"/>
        <v>0.29654580906970046</v>
      </c>
      <c r="FZ39" s="4">
        <f t="shared" si="59"/>
        <v>158.76814884009423</v>
      </c>
      <c r="GA39" s="4">
        <f t="shared" si="60"/>
        <v>152.74889915308353</v>
      </c>
      <c r="GB39" s="4">
        <f t="shared" si="61"/>
        <v>138.139307698371</v>
      </c>
      <c r="GC39" s="4">
        <f t="shared" si="62"/>
        <v>40.003775269760645</v>
      </c>
      <c r="GD39" s="4">
        <f t="shared" si="63"/>
        <v>79.963981914017836</v>
      </c>
      <c r="GE39" s="4">
        <f t="shared" si="64"/>
        <v>53.37824563254609</v>
      </c>
      <c r="GF39" s="4">
        <f>Tabela13[[#This Row],[V1]]-Tabela13[[#This Row],[V2]]/Tabela13[[#This Row],[V2]]</f>
        <v>0.77027027027027017</v>
      </c>
      <c r="GG39" s="4">
        <f>Tabela13[[#This Row],[V1]]-Tabela13[[#This Row],[V3]]/Tabela13[[#This Row],[V3]]</f>
        <v>0.77027027027027017</v>
      </c>
      <c r="GH39" s="4">
        <f>Tabela13[[#This Row],[V1]]-Tabela13[[#This Row],[V4]]/Tabela13[[#This Row],[V4]]</f>
        <v>0.77027027027027017</v>
      </c>
      <c r="GI39" s="4">
        <f>Tabela13[[#This Row],[V2]]-Tabela13[[#This Row],[V1]]/Tabela13[[#This Row],[V1]]</f>
        <v>0.11111111111111116</v>
      </c>
      <c r="GJ39" s="4">
        <f>Tabela13[[#This Row],[V2]]-Tabela13[[#This Row],[V3]]/Tabela13[[#This Row],[V3]]</f>
        <v>0.11111111111111116</v>
      </c>
      <c r="GK39" s="4">
        <f>Tabela13[[#This Row],[V2]]-Tabela13[[#This Row],[V4]]/Tabela13[[#This Row],[V4]]</f>
        <v>0.11111111111111116</v>
      </c>
      <c r="GL39" s="4">
        <f t="shared" si="65"/>
        <v>0.30294754108274996</v>
      </c>
      <c r="GM39" s="4">
        <f t="shared" si="66"/>
        <v>1.4406906906906904</v>
      </c>
      <c r="GN39" s="4">
        <f t="shared" si="67"/>
        <v>0.21027937713508235</v>
      </c>
      <c r="GO39" s="3">
        <f t="shared" si="68"/>
        <v>1</v>
      </c>
      <c r="GP39" s="3">
        <v>100</v>
      </c>
      <c r="GQ39" s="3">
        <f t="shared" si="69"/>
        <v>0.85000000000000009</v>
      </c>
      <c r="GR39" s="3">
        <f t="shared" si="70"/>
        <v>85.000000000000014</v>
      </c>
      <c r="GS39" s="34">
        <f>COUNTIF($D$2:D38,Tabela13[[#This Row],[HomeTeam]])</f>
        <v>1</v>
      </c>
      <c r="GT39" s="34">
        <f>COUNTIF($E$2:E38,Tabela13[[#This Row],[AwayTeam]])</f>
        <v>2</v>
      </c>
      <c r="GU39" s="3">
        <f>IFERROR(AVERAGEIFS($AD$2:AD38,$D$2:D38,Tabela13[[#This Row],[HomeTeam]],$GS$2:GS38,"&gt;="&amp;Tabela13[[#This Row],[Contagem_H]]-5),"")</f>
        <v>0.76178010471204183</v>
      </c>
      <c r="GV39" s="3">
        <f>IFERROR(AVERAGEIFS($G$2:G38,$E$2:E38,Tabela13[[#This Row],[AwayTeam]],$GT$2:GT38,"&gt;="&amp;Tabela13[[#This Row],[Contagem_A]]-5),"")</f>
        <v>0.5</v>
      </c>
      <c r="GW39" s="3">
        <f>IFERROR(AVERAGEIFS($GQ$2:GQ38,$D$2:D38,Tabela13[[#This Row],[HomeTeam]],$GS$2:GS38,"&gt;="&amp;Tabela13[[#This Row],[Contagem_H]]-5),"")</f>
        <v>-1</v>
      </c>
    </row>
    <row r="40" spans="1:205" x14ac:dyDescent="0.25">
      <c r="A40" t="s">
        <v>127</v>
      </c>
      <c r="B40" t="s">
        <v>152</v>
      </c>
      <c r="C40" t="s">
        <v>138</v>
      </c>
      <c r="D40" t="s">
        <v>25</v>
      </c>
      <c r="E40" t="s">
        <v>21</v>
      </c>
      <c r="F40" s="3">
        <v>3</v>
      </c>
      <c r="G40" s="3">
        <v>0</v>
      </c>
      <c r="H40" s="3" t="str">
        <f t="shared" si="71"/>
        <v>H</v>
      </c>
      <c r="I40" s="3">
        <v>1.6</v>
      </c>
      <c r="J40" s="3">
        <v>4.75</v>
      </c>
      <c r="K40" s="3">
        <v>4.75</v>
      </c>
      <c r="L40" s="3">
        <v>1.4</v>
      </c>
      <c r="M40" s="3">
        <v>3</v>
      </c>
      <c r="N40" s="3">
        <f t="shared" si="0"/>
        <v>3</v>
      </c>
      <c r="O40" s="3">
        <f t="shared" si="1"/>
        <v>3</v>
      </c>
      <c r="P40" s="3">
        <f t="shared" si="2"/>
        <v>0</v>
      </c>
      <c r="Q40" s="3">
        <f t="shared" si="3"/>
        <v>4.6052631578947345E-2</v>
      </c>
      <c r="R40" s="3">
        <f t="shared" si="4"/>
        <v>4.7619047619047561E-2</v>
      </c>
      <c r="S40" s="3">
        <f t="shared" si="5"/>
        <v>1.6736842105263159</v>
      </c>
      <c r="T40" s="3">
        <f t="shared" si="6"/>
        <v>4.96875</v>
      </c>
      <c r="U40" s="3">
        <f t="shared" si="7"/>
        <v>4.96875</v>
      </c>
      <c r="V40" s="3">
        <f t="shared" si="8"/>
        <v>1.4644736842105261</v>
      </c>
      <c r="W40" s="3">
        <f t="shared" si="9"/>
        <v>3.138157894736842</v>
      </c>
      <c r="X40" s="4">
        <f t="shared" si="10"/>
        <v>0.625</v>
      </c>
      <c r="Y40" s="4">
        <f t="shared" si="11"/>
        <v>0.21052631578947367</v>
      </c>
      <c r="Z40" s="4">
        <f t="shared" si="12"/>
        <v>0.21052631578947367</v>
      </c>
      <c r="AA40" s="4">
        <f t="shared" si="13"/>
        <v>0.7142857142857143</v>
      </c>
      <c r="AB40" s="4">
        <f t="shared" si="14"/>
        <v>0.33333333333333331</v>
      </c>
      <c r="AC40" s="4">
        <f t="shared" si="15"/>
        <v>1.8125</v>
      </c>
      <c r="AD40" s="4">
        <f t="shared" si="16"/>
        <v>0.10526315789473684</v>
      </c>
      <c r="AE40" s="4">
        <f t="shared" si="17"/>
        <v>0.3125</v>
      </c>
      <c r="AF40" s="4">
        <f t="shared" si="18"/>
        <v>1.6052631578947367</v>
      </c>
      <c r="AG40" s="4">
        <f>IFERROR(AVERAGE(Tabela13[[#This Row],[V1]],Tabela13[[#This Row],[V2]]),"")</f>
        <v>0.95888157894736836</v>
      </c>
      <c r="AH40" s="4">
        <f>IFERROR(AVERAGE(Tabela13[[#This Row],[V1]],Tabela13[[#This Row],[V3]]),"")</f>
        <v>1.0625</v>
      </c>
      <c r="AI40" s="4">
        <f>IFERROR(AVERAGE(Tabela13[[#This Row],[V1]],Tabela13[[#This Row],[V4]]),"")</f>
        <v>1.7088815789473684</v>
      </c>
      <c r="AJ40" s="4">
        <f>IFERROR(AVERAGE(Tabela13[[#This Row],[V2]],Tabela13[[#This Row],[V1]]),"")</f>
        <v>0.95888157894736836</v>
      </c>
      <c r="AK40" s="4">
        <f>IFERROR(AVERAGE(Tabela13[[#This Row],[V2]],Tabela13[[#This Row],[V3]]),"")</f>
        <v>0.20888157894736842</v>
      </c>
      <c r="AL40" s="4">
        <f>IFERROR(AVERAGE(Tabela13[[#This Row],[V2]],Tabela13[[#This Row],[V4]]),"")</f>
        <v>0.85526315789473673</v>
      </c>
      <c r="AM40" s="4">
        <f>IFERROR(AVERAGE(Tabela13[[#This Row],[V3]],Tabela13[[#This Row],[V1]]),"")</f>
        <v>1.0625</v>
      </c>
      <c r="AN40" s="4">
        <f>IFERROR(AVERAGE(Tabela13[[#This Row],[V3]],Tabela13[[#This Row],[V2]]),"")</f>
        <v>0.20888157894736842</v>
      </c>
      <c r="AO40" s="4">
        <f>IFERROR(AVERAGE(Tabela13[[#This Row],[V3]],Tabela13[[#This Row],[V4]]),"")</f>
        <v>0.95888157894736836</v>
      </c>
      <c r="AP40" s="4">
        <f>IFERROR(AVERAGE(Tabela13[[#This Row],[V4]],Tabela13[[#This Row],[V1]]),"")</f>
        <v>1.7088815789473684</v>
      </c>
      <c r="AQ40" s="4">
        <f>IFERROR(AVERAGE(Tabela13[[#This Row],[V4]],Tabela13[[#This Row],[V2]]),"")</f>
        <v>0.85526315789473673</v>
      </c>
      <c r="AR40" s="4">
        <f>IFERROR(AVERAGE(Tabela13[[#This Row],[V4]],Tabela13[[#This Row],[V3]]),"")</f>
        <v>0.95888157894736836</v>
      </c>
      <c r="AS40" s="4">
        <f>_xlfn.STDEV.S(Tabela13[[#This Row],[V1]:[V2]])</f>
        <v>1.2071987481441386</v>
      </c>
      <c r="AT40" s="4">
        <f>_xlfn.STDEV.S(Tabela13[[#This Row],[V1]],Tabela13[[#This Row],[V3]])</f>
        <v>1.0606601717798212</v>
      </c>
      <c r="AU40" s="4">
        <f>_xlfn.STDEV.S(Tabela13[[#This Row],[V1]],Tabela13[[#This Row],[V4]])</f>
        <v>0.1465385763643175</v>
      </c>
      <c r="AV40" s="4">
        <f>_xlfn.STDEV.S(Tabela13[[#This Row],[V2]],Tabela13[[#This Row],[V1]])</f>
        <v>1.2071987481441386</v>
      </c>
      <c r="AW40" s="4">
        <f>_xlfn.STDEV.S(Tabela13[[#This Row],[V2]],Tabela13[[#This Row],[V3]])</f>
        <v>0.14653857636431744</v>
      </c>
      <c r="AX40" s="4">
        <f>_xlfn.STDEV.S(Tabela13[[#This Row],[V42]],Tabela13[[#This Row],[V44]])</f>
        <v>2.26785891992396</v>
      </c>
      <c r="AY40" s="4">
        <f>_xlfn.STDEV.S(Tabela13[[#This Row],[V3]],Tabela13[[#This Row],[V1]])</f>
        <v>1.0606601717798212</v>
      </c>
      <c r="AZ40" s="4">
        <f>_xlfn.STDEV.S(Tabela13[[#This Row],[V3]],Tabela13[[#This Row],[V2]])</f>
        <v>0.14653857636431744</v>
      </c>
      <c r="BA40" s="4">
        <f>_xlfn.STDEV.S(Tabela13[[#This Row],[V3]],Tabela13[[#This Row],[V4]])</f>
        <v>0.91412159541550375</v>
      </c>
      <c r="BB40" s="4">
        <f>_xlfn.STDEV.S(Tabela13[[#This Row],[V4]],Tabela13[[#This Row],[V1]])</f>
        <v>0.1465385763643175</v>
      </c>
      <c r="BC40" s="4">
        <f>_xlfn.STDEV.S(Tabela13[[#This Row],[V4]],Tabela13[[#This Row],[V2]])</f>
        <v>1.0606601717798212</v>
      </c>
      <c r="BD40" s="4">
        <f>_xlfn.STDEV.S(Tabela13[[#This Row],[V4]],Tabela13[[#This Row],[V3]])</f>
        <v>0.91412159541550375</v>
      </c>
      <c r="BE40" s="4">
        <f>Tabela13[[#This Row],[V17]]/Tabela13[[#This Row],[V5]]</f>
        <v>1.2589654183046934</v>
      </c>
      <c r="BF40" s="4">
        <f>Tabela13[[#This Row],[V18]]/Tabela13[[#This Row],[V6]]</f>
        <v>0.99826839696924352</v>
      </c>
      <c r="BG40" s="4">
        <f>Tabela13[[#This Row],[V19]]/Tabela13[[#This Row],[V7]]</f>
        <v>8.5751159219927861E-2</v>
      </c>
      <c r="BH40" s="4">
        <f>Tabela13[[#This Row],[V20]]/Tabela13[[#This Row],[V8]]</f>
        <v>1.2589654183046934</v>
      </c>
      <c r="BI40" s="4">
        <f>Tabela13[[#This Row],[V21]]/Tabela13[[#This Row],[V9]]</f>
        <v>0.70153901125594498</v>
      </c>
      <c r="BJ40" s="4">
        <f>Tabela13[[#This Row],[V22]]/Tabela13[[#This Row],[V10]]</f>
        <v>2.6516504294495538</v>
      </c>
      <c r="BK40" s="4">
        <f>Tabela13[[#This Row],[V23]]/Tabela13[[#This Row],[V11]]</f>
        <v>0.99826839696924352</v>
      </c>
      <c r="BL40" s="4">
        <f>Tabela13[[#This Row],[V24]]/Tabela13[[#This Row],[V12]]</f>
        <v>0.70153901125594498</v>
      </c>
      <c r="BM40" s="4">
        <f>Tabela13[[#This Row],[V25]]/Tabela13[[#This Row],[V13]]</f>
        <v>0.95332063467002803</v>
      </c>
      <c r="BN40" s="4">
        <f>Tabela13[[#This Row],[V26]]/Tabela13[[#This Row],[V14]]</f>
        <v>8.5751159219927861E-2</v>
      </c>
      <c r="BO40" s="4">
        <f>Tabela13[[#This Row],[V27]]/Tabela13[[#This Row],[V15]]</f>
        <v>1.2401565085425603</v>
      </c>
      <c r="BP40" s="4">
        <f>Tabela13[[#This Row],[V28]]/Tabela13[[#This Row],[V16]]</f>
        <v>0.95332063467002803</v>
      </c>
      <c r="BQ40" s="4">
        <f>Tabela13[[#This Row],[V1]]-Tabela13[[#This Row],[V2]]</f>
        <v>1.7072368421052633</v>
      </c>
      <c r="BR40" s="4">
        <f>Tabela13[[#This Row],[V1]]-Tabela13[[#This Row],[V3]]</f>
        <v>1.5</v>
      </c>
      <c r="BS40" s="4">
        <f>Tabela13[[#This Row],[V1]]-Tabela13[[#This Row],[V4]]</f>
        <v>0.20723684210526327</v>
      </c>
      <c r="BT40" s="4">
        <f>Tabela13[[#This Row],[V2]]-Tabela13[[#This Row],[V1]]</f>
        <v>-1.7072368421052633</v>
      </c>
      <c r="BU40" s="4">
        <f>Tabela13[[#This Row],[V2]]-Tabela13[[#This Row],[V3]]</f>
        <v>-0.20723684210526316</v>
      </c>
      <c r="BV40" s="4">
        <f>Tabela13[[#This Row],[V2]]-Tabela13[[#This Row],[V4]]</f>
        <v>-1.5</v>
      </c>
      <c r="BW40" s="4">
        <f>AVERAGE(Tabela13[[#This Row],[V41]],Tabela13[[#This Row],[V42]])</f>
        <v>1.6036184210526316</v>
      </c>
      <c r="BX40" s="4">
        <f>AVERAGE(Tabela13[[#This Row],[V41]],Tabela13[[#This Row],[V43]])</f>
        <v>0.95723684210526327</v>
      </c>
      <c r="BY40" s="4">
        <f>AVERAGE(Tabela13[[#This Row],[V41]],Tabela13[[#This Row],[V44]])</f>
        <v>0</v>
      </c>
      <c r="BZ40" s="4">
        <f>AVERAGE(Tabela13[[#This Row],[V41]],Tabela13[[#This Row],[V45]])</f>
        <v>0.75</v>
      </c>
      <c r="CA40" s="4">
        <f>AVERAGE(Tabela13[[#This Row],[V41]],Tabela13[[#This Row],[V46]])</f>
        <v>0.10361842105263164</v>
      </c>
      <c r="CB40" s="4">
        <f>AVERAGE(Tabela13[[#This Row],[V42]],Tabela13[[#This Row],[V41]])</f>
        <v>1.6036184210526316</v>
      </c>
      <c r="CC40" s="4">
        <f>AVERAGE(Tabela13[[#This Row],[V42]],Tabela13[[#This Row],[V43]])</f>
        <v>0.85361842105263164</v>
      </c>
      <c r="CD40" s="4">
        <f>AVERAGE(Tabela13[[#This Row],[V42]],Tabela13[[#This Row],[V44]])</f>
        <v>-0.10361842105263164</v>
      </c>
      <c r="CE40" s="4">
        <f>AVERAGE(Tabela13[[#This Row],[V42]],Tabela13[[#This Row],[V45]])</f>
        <v>0.64638157894736836</v>
      </c>
      <c r="CF40" s="4">
        <f>AVERAGE(Tabela13[[#This Row],[V42]],Tabela13[[#This Row],[V46]])</f>
        <v>0</v>
      </c>
      <c r="CG40" s="4">
        <f>AVERAGE(Tabela13[[#This Row],[V43]],Tabela13[[#This Row],[V41]])</f>
        <v>0.95723684210526327</v>
      </c>
      <c r="CH40" s="4">
        <f>AVERAGE(Tabela13[[#This Row],[V43]],Tabela13[[#This Row],[V42]])</f>
        <v>0.85361842105263164</v>
      </c>
      <c r="CI40" s="4">
        <f>AVERAGE(Tabela13[[#This Row],[V43]],Tabela13[[#This Row],[V44]])</f>
        <v>-0.75</v>
      </c>
      <c r="CJ40" s="4">
        <f>AVERAGE(Tabela13[[#This Row],[V43]],Tabela13[[#This Row],[V45]])</f>
        <v>0</v>
      </c>
      <c r="CK40" s="4">
        <f>AVERAGE(Tabela13[[#This Row],[V43]],Tabela13[[#This Row],[V46]])</f>
        <v>-0.64638157894736836</v>
      </c>
      <c r="CL40" s="4">
        <f>AVERAGE(Tabela13[[#This Row],[V44]],Tabela13[[#This Row],[V41]])</f>
        <v>0</v>
      </c>
      <c r="CM40" s="4">
        <f>AVERAGE(Tabela13[[#This Row],[V44]],Tabela13[[#This Row],[V42]])</f>
        <v>-0.10361842105263164</v>
      </c>
      <c r="CN40" s="4">
        <f>AVERAGE(Tabela13[[#This Row],[V44]],Tabela13[[#This Row],[V43]])</f>
        <v>-0.75</v>
      </c>
      <c r="CO40" s="4">
        <f>AVERAGE(Tabela13[[#This Row],[V44]],Tabela13[[#This Row],[V45]])</f>
        <v>-0.95723684210526327</v>
      </c>
      <c r="CP40" s="4">
        <f>AVERAGE(Tabela13[[#This Row],[V44]],Tabela13[[#This Row],[V46]])</f>
        <v>-1.6036184210526316</v>
      </c>
      <c r="CQ40" s="4">
        <f>AVERAGE(Tabela13[[#This Row],[V45]],Tabela13[[#This Row],[V41]])</f>
        <v>0.75</v>
      </c>
      <c r="CR40" s="4">
        <f>AVERAGE(Tabela13[[#This Row],[V45]],Tabela13[[#This Row],[V42]])</f>
        <v>0.64638157894736836</v>
      </c>
      <c r="CS40" s="4">
        <f>AVERAGE(Tabela13[[#This Row],[V45]],Tabela13[[#This Row],[V43]])</f>
        <v>0</v>
      </c>
      <c r="CT40" s="4">
        <f>AVERAGE(Tabela13[[#This Row],[V45]],Tabela13[[#This Row],[V44]])</f>
        <v>-0.95723684210526327</v>
      </c>
      <c r="CU40" s="4">
        <f>AVERAGE(Tabela13[[#This Row],[V45]],Tabela13[[#This Row],[V46]])</f>
        <v>-0.85361842105263164</v>
      </c>
      <c r="CV40" s="4">
        <f>AVERAGE(Tabela13[[#This Row],[V46]],Tabela13[[#This Row],[V41]])</f>
        <v>0.10361842105263164</v>
      </c>
      <c r="CW40" s="4">
        <f>AVERAGE(Tabela13[[#This Row],[V46]],Tabela13[[#This Row],[V42]])</f>
        <v>0</v>
      </c>
      <c r="CX40" s="4">
        <f>AVERAGE(Tabela13[[#This Row],[V46]],Tabela13[[#This Row],[V43]])</f>
        <v>-0.64638157894736836</v>
      </c>
      <c r="CY40" s="4">
        <f>AVERAGE(Tabela13[[#This Row],[V46]],Tabela13[[#This Row],[V44]])</f>
        <v>-1.6036184210526316</v>
      </c>
      <c r="CZ40" s="4">
        <f>AVERAGE(Tabela13[[#This Row],[V46]],Tabela13[[#This Row],[V45]])</f>
        <v>-0.85361842105263164</v>
      </c>
      <c r="DA40" s="3">
        <f>_xlfn.STDEV.S(Tabela13[[#This Row],[V41]],Tabela13[[#This Row],[V42]])</f>
        <v>0.1465385763643175</v>
      </c>
      <c r="DB40" s="3">
        <f>_xlfn.STDEV.S(Tabela13[[#This Row],[V41]],Tabela13[[#This Row],[V43]])</f>
        <v>1.0606601717798214</v>
      </c>
      <c r="DC40" s="3">
        <f>_xlfn.STDEV.S(Tabela13[[#This Row],[V41]],Tabela13[[#This Row],[V44]])</f>
        <v>2.4143974962882777</v>
      </c>
      <c r="DD40" s="3">
        <f>_xlfn.STDEV.S(Tabela13[[#This Row],[V41]],Tabela13[[#This Row],[V45]])</f>
        <v>1.3537373245084563</v>
      </c>
      <c r="DE40" s="3">
        <f>_xlfn.STDEV.S(Tabela13[[#This Row],[V41]],Tabela13[[#This Row],[V46]])</f>
        <v>2.26785891992396</v>
      </c>
      <c r="DF40" s="3">
        <f>_xlfn.STDEV.S(Tabela13[[#This Row],[V42]],Tabela13[[#This Row],[V41]])</f>
        <v>0.1465385763643175</v>
      </c>
      <c r="DG40" s="3">
        <f>_xlfn.STDEV.S(Tabela13[[#This Row],[V42]],Tabela13[[#This Row],[V43]])</f>
        <v>0.91412159541550386</v>
      </c>
      <c r="DH40" s="3">
        <f>_xlfn.STDEV.S(Tabela13[[#This Row],[V42]],Tabela13[[#This Row],[V44]])</f>
        <v>2.26785891992396</v>
      </c>
      <c r="DI40" s="3">
        <f>_xlfn.STDEV.S(Tabela13[[#This Row],[V42]],Tabela13[[#This Row],[V45]])</f>
        <v>1.2071987481441386</v>
      </c>
      <c r="DJ40" s="3">
        <f>_xlfn.STDEV.S(Tabela13[[#This Row],[V42]],Tabela13[[#This Row],[V46]])</f>
        <v>2.1213203435596424</v>
      </c>
      <c r="DK40" s="3">
        <f>_xlfn.STDEV.S(Tabela13[[#This Row],[V43]],Tabela13[[#This Row],[V41]])</f>
        <v>1.0606601717798214</v>
      </c>
      <c r="DL40" s="3">
        <f>_xlfn.STDEV.S(Tabela13[[#This Row],[V43]],Tabela13[[#This Row],[V42]])</f>
        <v>0.91412159541550386</v>
      </c>
      <c r="DM40" s="3">
        <f>_xlfn.STDEV.S(Tabela13[[#This Row],[V43]],Tabela13[[#This Row],[V44]])</f>
        <v>1.3537373245084565</v>
      </c>
      <c r="DN40" s="3">
        <f>_xlfn.STDEV.S(Tabela13[[#This Row],[V43]],Tabela13[[#This Row],[V45]])</f>
        <v>0.29307715272863488</v>
      </c>
      <c r="DO40" s="3">
        <f>_xlfn.STDEV.S(Tabela13[[#This Row],[V43]],Tabela13[[#This Row],[V46]])</f>
        <v>1.2071987481441389</v>
      </c>
      <c r="DP40" s="3">
        <f>_xlfn.STDEV.S(Tabela13[[#This Row],[V44]],Tabela13[[#This Row],[V41]])</f>
        <v>2.4143974962882777</v>
      </c>
      <c r="DQ40" s="3">
        <f>_xlfn.STDEV.S(Tabela13[[#This Row],[V44]],Tabela13[[#This Row],[V42]])</f>
        <v>2.26785891992396</v>
      </c>
      <c r="DR40" s="3">
        <f>_xlfn.STDEV.S(Tabela13[[#This Row],[V44]],Tabela13[[#This Row],[V43]])</f>
        <v>1.3537373245084565</v>
      </c>
      <c r="DS40" s="3">
        <f>_xlfn.STDEV.S(Tabela13[[#This Row],[V44]],Tabela13[[#This Row],[V45]])</f>
        <v>1.0606601717798212</v>
      </c>
      <c r="DT40" s="3">
        <f>_xlfn.STDEV.S(Tabela13[[#This Row],[V44]],Tabela13[[#This Row],[V46]])</f>
        <v>0.1465385763643175</v>
      </c>
      <c r="DU40" s="3">
        <f>_xlfn.STDEV.S(Tabela13[[#This Row],[V45]],Tabela13[[#This Row],[V41]])</f>
        <v>1.3537373245084563</v>
      </c>
      <c r="DV40" s="3">
        <f>_xlfn.STDEV.S(Tabela13[[#This Row],[V45]],Tabela13[[#This Row],[V42]])</f>
        <v>1.2071987481441386</v>
      </c>
      <c r="DW40" s="3">
        <f>_xlfn.STDEV.S(Tabela13[[#This Row],[V45]],Tabela13[[#This Row],[V43]])</f>
        <v>0.29307715272863488</v>
      </c>
      <c r="DX40" s="3">
        <f>_xlfn.STDEV.S(Tabela13[[#This Row],[V45]],Tabela13[[#This Row],[V44]])</f>
        <v>1.0606601717798212</v>
      </c>
      <c r="DY40" s="3">
        <f>_xlfn.STDEV.S(Tabela13[[#This Row],[V45]],Tabela13[[#This Row],[V46]])</f>
        <v>0.91412159541550364</v>
      </c>
      <c r="DZ40" s="3">
        <f>_xlfn.STDEV.S(Tabela13[[#This Row],[V46]],Tabela13[[#This Row],[V41]])</f>
        <v>2.26785891992396</v>
      </c>
      <c r="EA40" s="3">
        <f>_xlfn.STDEV.S(Tabela13[[#This Row],[V46]],Tabela13[[#This Row],[V42]])</f>
        <v>2.1213203435596424</v>
      </c>
      <c r="EB40" s="3">
        <f>_xlfn.STDEV.S(Tabela13[[#This Row],[V46]],Tabela13[[#This Row],[V43]])</f>
        <v>1.2071987481441389</v>
      </c>
      <c r="EC40" s="3">
        <f>_xlfn.STDEV.S(Tabela13[[#This Row],[V46]],Tabela13[[#This Row],[V44]])</f>
        <v>0.1465385763643175</v>
      </c>
      <c r="ED40" s="3">
        <f>_xlfn.STDEV.S(Tabela13[[#This Row],[V46]],Tabela13[[#This Row],[V45]])</f>
        <v>0.91412159541550364</v>
      </c>
      <c r="EE40" s="3">
        <f t="shared" si="19"/>
        <v>9.1379953261030808E-2</v>
      </c>
      <c r="EF40" s="3">
        <f t="shared" si="20"/>
        <v>1.1080436158799507</v>
      </c>
      <c r="EG40" s="3" t="str">
        <f t="shared" si="21"/>
        <v/>
      </c>
      <c r="EH40" s="3">
        <f t="shared" si="22"/>
        <v>1.8049830993446083</v>
      </c>
      <c r="EI40" s="3">
        <f t="shared" si="23"/>
        <v>21.886638465297889</v>
      </c>
      <c r="EJ40" s="3">
        <f t="shared" si="24"/>
        <v>9.1379953261030808E-2</v>
      </c>
      <c r="EK40" s="3">
        <f t="shared" si="25"/>
        <v>1.0708784778663321</v>
      </c>
      <c r="EL40" s="3">
        <f t="shared" si="26"/>
        <v>-21.886638465297889</v>
      </c>
      <c r="EM40" s="3">
        <f t="shared" si="27"/>
        <v>1.867625544202637</v>
      </c>
      <c r="EN40" s="3" t="str">
        <f t="shared" si="28"/>
        <v/>
      </c>
      <c r="EO40" s="3">
        <f t="shared" si="29"/>
        <v>1.1080436158799507</v>
      </c>
      <c r="EP40" s="3">
        <f t="shared" si="30"/>
        <v>1.0708784778663321</v>
      </c>
      <c r="EQ40" s="3">
        <f t="shared" si="31"/>
        <v>-1.8049830993446088</v>
      </c>
      <c r="ER40" s="3" t="str">
        <f t="shared" si="32"/>
        <v/>
      </c>
      <c r="ES40" s="3" t="str">
        <f t="shared" si="33"/>
        <v/>
      </c>
      <c r="ET40" s="3" t="str">
        <f t="shared" si="34"/>
        <v/>
      </c>
      <c r="EU40" s="3" t="str">
        <f t="shared" si="35"/>
        <v/>
      </c>
      <c r="EV40" s="3">
        <f t="shared" si="36"/>
        <v>-1.8049830993446088</v>
      </c>
      <c r="EW40" s="3">
        <f t="shared" si="37"/>
        <v>-1.1080436158799505</v>
      </c>
      <c r="EX40" s="3">
        <f t="shared" si="38"/>
        <v>-9.1379953261030808E-2</v>
      </c>
      <c r="EY40" s="3">
        <f t="shared" si="39"/>
        <v>1.8049830993446083</v>
      </c>
      <c r="EZ40" s="3">
        <f t="shared" si="40"/>
        <v>1.867625544202637</v>
      </c>
      <c r="FA40" s="3" t="str">
        <f t="shared" si="41"/>
        <v/>
      </c>
      <c r="FB40" s="3">
        <f t="shared" si="42"/>
        <v>-1.1080436158799505</v>
      </c>
      <c r="FC40" s="3">
        <f t="shared" si="43"/>
        <v>-1.0708784778663318</v>
      </c>
      <c r="FD40" s="3">
        <f t="shared" si="44"/>
        <v>21.886638465297889</v>
      </c>
      <c r="FE40" s="3" t="str">
        <f t="shared" si="45"/>
        <v/>
      </c>
      <c r="FF40" s="3">
        <f t="shared" si="46"/>
        <v>-1.8676255442026375</v>
      </c>
      <c r="FG40" s="3">
        <f t="shared" si="47"/>
        <v>-9.1379953261030808E-2</v>
      </c>
      <c r="FH40" s="3">
        <f t="shared" si="48"/>
        <v>-1.0708784778663318</v>
      </c>
      <c r="FI40" s="4">
        <f t="shared" si="49"/>
        <v>0.63157894736842102</v>
      </c>
      <c r="FJ40" s="4">
        <f t="shared" si="50"/>
        <v>0</v>
      </c>
      <c r="FK40" s="4">
        <f t="shared" si="72"/>
        <v>1.9937106918238992</v>
      </c>
      <c r="FL40" s="4">
        <f t="shared" si="52"/>
        <v>0.80503144654088055</v>
      </c>
      <c r="FM40" s="4">
        <f>Tabela13[[#This Row],[V139]]-Tabela13[[#This Row],[V140]]</f>
        <v>1.1886792452830186</v>
      </c>
      <c r="FN40" s="4">
        <f>Tabela13[[#This Row],[V1]]-Tabela13[[#This Row],[V2]]/2</f>
        <v>1.7598684210526316</v>
      </c>
      <c r="FO40" s="4">
        <f>Tabela13[[#This Row],[V1]]-Tabela13[[#This Row],[V3]]/2</f>
        <v>1.65625</v>
      </c>
      <c r="FP40" s="4">
        <f>Tabela13[[#This Row],[V1]]-Tabela13[[#This Row],[V4]]/2</f>
        <v>1.0098684210526316</v>
      </c>
      <c r="FQ40" s="4">
        <f>Tabela13[[#This Row],[V2]]-Tabela13[[#This Row],[V1]]/2</f>
        <v>-0.80098684210526316</v>
      </c>
      <c r="FR40" s="4">
        <f>Tabela13[[#This Row],[V2]]-Tabela13[[#This Row],[V3]]/2</f>
        <v>-5.0986842105263164E-2</v>
      </c>
      <c r="FS40" s="4">
        <f>Tabela13[[#This Row],[V2]]-Tabela13[[#This Row],[V4]]/2</f>
        <v>-0.69736842105263153</v>
      </c>
      <c r="FT40" s="4">
        <f t="shared" si="53"/>
        <v>1.054069074994737</v>
      </c>
      <c r="FU40" s="4">
        <f t="shared" si="54"/>
        <v>1.0276067505070687</v>
      </c>
      <c r="FV40" s="4">
        <f t="shared" si="55"/>
        <v>0.79030810757487779</v>
      </c>
      <c r="FW40" s="4">
        <f t="shared" si="56"/>
        <v>-0.6753423856153461</v>
      </c>
      <c r="FX40" s="4">
        <f t="shared" si="57"/>
        <v>-5.0942728108486837E-2</v>
      </c>
      <c r="FY40" s="4">
        <f t="shared" si="58"/>
        <v>-0.60895761963650819</v>
      </c>
      <c r="FZ40" s="4">
        <f t="shared" si="59"/>
        <v>189.73243349905266</v>
      </c>
      <c r="GA40" s="4">
        <f t="shared" si="60"/>
        <v>184.96921509127236</v>
      </c>
      <c r="GB40" s="4">
        <f t="shared" si="61"/>
        <v>142.255459363478</v>
      </c>
      <c r="GC40" s="4">
        <f t="shared" si="62"/>
        <v>-121.56162941076231</v>
      </c>
      <c r="GD40" s="4">
        <f t="shared" si="63"/>
        <v>-9.1696910595276311</v>
      </c>
      <c r="GE40" s="4">
        <f t="shared" si="64"/>
        <v>-109.61237153457147</v>
      </c>
      <c r="GF40" s="4">
        <f>Tabela13[[#This Row],[V1]]-Tabela13[[#This Row],[V2]]/Tabela13[[#This Row],[V2]]</f>
        <v>0.8125</v>
      </c>
      <c r="GG40" s="4">
        <f>Tabela13[[#This Row],[V1]]-Tabela13[[#This Row],[V3]]/Tabela13[[#This Row],[V3]]</f>
        <v>0.8125</v>
      </c>
      <c r="GH40" s="4">
        <f>Tabela13[[#This Row],[V1]]-Tabela13[[#This Row],[V4]]/Tabela13[[#This Row],[V4]]</f>
        <v>0.8125</v>
      </c>
      <c r="GI40" s="4">
        <f>Tabela13[[#This Row],[V2]]-Tabela13[[#This Row],[V1]]/Tabela13[[#This Row],[V1]]</f>
        <v>-0.89473684210526316</v>
      </c>
      <c r="GJ40" s="4">
        <f>Tabela13[[#This Row],[V2]]-Tabela13[[#This Row],[V3]]/Tabela13[[#This Row],[V3]]</f>
        <v>-0.89473684210526316</v>
      </c>
      <c r="GK40" s="4">
        <f>Tabela13[[#This Row],[V2]]-Tabela13[[#This Row],[V4]]/Tabela13[[#This Row],[V4]]</f>
        <v>-0.89473684210526316</v>
      </c>
      <c r="GL40" s="4">
        <f t="shared" si="65"/>
        <v>0.87425151009797364</v>
      </c>
      <c r="GM40" s="4">
        <f t="shared" si="66"/>
        <v>0.95888157894736836</v>
      </c>
      <c r="GN40" s="4">
        <f t="shared" si="67"/>
        <v>0.91174085444179764</v>
      </c>
      <c r="GO40" s="3">
        <f t="shared" si="68"/>
        <v>1</v>
      </c>
      <c r="GP40" s="3">
        <v>100</v>
      </c>
      <c r="GQ40" s="3">
        <f t="shared" si="69"/>
        <v>0.60000000000000009</v>
      </c>
      <c r="GR40" s="3">
        <f t="shared" si="70"/>
        <v>60.000000000000007</v>
      </c>
      <c r="GS40" s="34">
        <f>COUNTIF($D$2:D39,Tabela13[[#This Row],[HomeTeam]])</f>
        <v>1</v>
      </c>
      <c r="GT40" s="34">
        <f>COUNTIF($E$2:E39,Tabela13[[#This Row],[AwayTeam]])</f>
        <v>2</v>
      </c>
      <c r="GU40" s="3">
        <f>IFERROR(AVERAGEIFS($AD$2:AD39,$D$2:D39,Tabela13[[#This Row],[HomeTeam]],$GS$2:GS39,"&gt;="&amp;Tabela13[[#This Row],[Contagem_H]]-5),"")</f>
        <v>0.54166666666666663</v>
      </c>
      <c r="GV40" s="3">
        <f>IFERROR(AVERAGEIFS($G$2:G39,$E$2:E39,Tabela13[[#This Row],[AwayTeam]],$GT$2:GT39,"&gt;="&amp;Tabela13[[#This Row],[Contagem_A]]-5),"")</f>
        <v>2</v>
      </c>
      <c r="GW40" s="3">
        <f>IFERROR(AVERAGEIFS($GQ$2:GQ39,$D$2:D39,Tabela13[[#This Row],[HomeTeam]],$GS$2:GS39,"&gt;="&amp;Tabela13[[#This Row],[Contagem_H]]-5),"")</f>
        <v>0.19999999999999996</v>
      </c>
    </row>
    <row r="41" spans="1:205" x14ac:dyDescent="0.25">
      <c r="A41" t="s">
        <v>127</v>
      </c>
      <c r="B41" t="s">
        <v>152</v>
      </c>
      <c r="C41" t="s">
        <v>139</v>
      </c>
      <c r="D41" t="s">
        <v>12</v>
      </c>
      <c r="E41" t="s">
        <v>141</v>
      </c>
      <c r="F41" s="3">
        <v>3</v>
      </c>
      <c r="G41" s="3">
        <v>1</v>
      </c>
      <c r="H41" s="3" t="str">
        <f t="shared" si="71"/>
        <v>H</v>
      </c>
      <c r="I41" s="3">
        <v>1.75</v>
      </c>
      <c r="J41" s="3">
        <v>4.0999999999999996</v>
      </c>
      <c r="K41" s="3">
        <v>4.2</v>
      </c>
      <c r="L41" s="3">
        <v>1.44</v>
      </c>
      <c r="M41" s="3">
        <v>2.75</v>
      </c>
      <c r="N41" s="3">
        <f t="shared" si="0"/>
        <v>4</v>
      </c>
      <c r="O41" s="3">
        <f t="shared" si="1"/>
        <v>3</v>
      </c>
      <c r="P41" s="3">
        <f t="shared" si="2"/>
        <v>0</v>
      </c>
      <c r="Q41" s="3">
        <f t="shared" si="3"/>
        <v>5.3426248548199773E-2</v>
      </c>
      <c r="R41" s="3">
        <f t="shared" si="4"/>
        <v>5.8080808080808066E-2</v>
      </c>
      <c r="S41" s="3">
        <f t="shared" si="5"/>
        <v>1.8434959349593496</v>
      </c>
      <c r="T41" s="3">
        <f t="shared" si="6"/>
        <v>4.3190476190476188</v>
      </c>
      <c r="U41" s="3">
        <f t="shared" si="7"/>
        <v>4.4243902439024394</v>
      </c>
      <c r="V41" s="3">
        <f t="shared" si="8"/>
        <v>1.5169337979094075</v>
      </c>
      <c r="W41" s="3">
        <f t="shared" si="9"/>
        <v>2.8969221835075496</v>
      </c>
      <c r="X41" s="4">
        <f t="shared" si="10"/>
        <v>0.5714285714285714</v>
      </c>
      <c r="Y41" s="4">
        <f t="shared" si="11"/>
        <v>0.24390243902439027</v>
      </c>
      <c r="Z41" s="4">
        <f t="shared" si="12"/>
        <v>0.23809523809523808</v>
      </c>
      <c r="AA41" s="4">
        <f t="shared" si="13"/>
        <v>0.69444444444444442</v>
      </c>
      <c r="AB41" s="4">
        <f t="shared" si="14"/>
        <v>0.36363636363636365</v>
      </c>
      <c r="AC41" s="4">
        <f t="shared" si="15"/>
        <v>1.7857142857142856</v>
      </c>
      <c r="AD41" s="4">
        <f t="shared" si="16"/>
        <v>0.61904761904761907</v>
      </c>
      <c r="AE41" s="4">
        <f t="shared" si="17"/>
        <v>0.7857142857142857</v>
      </c>
      <c r="AF41" s="4">
        <f t="shared" si="18"/>
        <v>1.6190476190476191</v>
      </c>
      <c r="AG41" s="4">
        <f>IFERROR(AVERAGE(Tabela13[[#This Row],[V1]],Tabela13[[#This Row],[V2]]),"")</f>
        <v>1.2023809523809523</v>
      </c>
      <c r="AH41" s="4">
        <f>IFERROR(AVERAGE(Tabela13[[#This Row],[V1]],Tabela13[[#This Row],[V3]]),"")</f>
        <v>1.2857142857142856</v>
      </c>
      <c r="AI41" s="4">
        <f>IFERROR(AVERAGE(Tabela13[[#This Row],[V1]],Tabela13[[#This Row],[V4]]),"")</f>
        <v>1.7023809523809523</v>
      </c>
      <c r="AJ41" s="4">
        <f>IFERROR(AVERAGE(Tabela13[[#This Row],[V2]],Tabela13[[#This Row],[V1]]),"")</f>
        <v>1.2023809523809523</v>
      </c>
      <c r="AK41" s="4">
        <f>IFERROR(AVERAGE(Tabela13[[#This Row],[V2]],Tabela13[[#This Row],[V3]]),"")</f>
        <v>0.70238095238095233</v>
      </c>
      <c r="AL41" s="4">
        <f>IFERROR(AVERAGE(Tabela13[[#This Row],[V2]],Tabela13[[#This Row],[V4]]),"")</f>
        <v>1.1190476190476191</v>
      </c>
      <c r="AM41" s="4">
        <f>IFERROR(AVERAGE(Tabela13[[#This Row],[V3]],Tabela13[[#This Row],[V1]]),"")</f>
        <v>1.2857142857142856</v>
      </c>
      <c r="AN41" s="4">
        <f>IFERROR(AVERAGE(Tabela13[[#This Row],[V3]],Tabela13[[#This Row],[V2]]),"")</f>
        <v>0.70238095238095233</v>
      </c>
      <c r="AO41" s="4">
        <f>IFERROR(AVERAGE(Tabela13[[#This Row],[V3]],Tabela13[[#This Row],[V4]]),"")</f>
        <v>1.2023809523809523</v>
      </c>
      <c r="AP41" s="4">
        <f>IFERROR(AVERAGE(Tabela13[[#This Row],[V4]],Tabela13[[#This Row],[V1]]),"")</f>
        <v>1.7023809523809523</v>
      </c>
      <c r="AQ41" s="4">
        <f>IFERROR(AVERAGE(Tabela13[[#This Row],[V4]],Tabela13[[#This Row],[V2]]),"")</f>
        <v>1.1190476190476191</v>
      </c>
      <c r="AR41" s="4">
        <f>IFERROR(AVERAGE(Tabela13[[#This Row],[V4]],Tabela13[[#This Row],[V3]]),"")</f>
        <v>1.2023809523809523</v>
      </c>
      <c r="AS41" s="4">
        <f>_xlfn.STDEV.S(Tabela13[[#This Row],[V1]:[V2]])</f>
        <v>0.8249579113843053</v>
      </c>
      <c r="AT41" s="4">
        <f>_xlfn.STDEV.S(Tabela13[[#This Row],[V1]],Tabela13[[#This Row],[V3]])</f>
        <v>0.70710678118654779</v>
      </c>
      <c r="AU41" s="4">
        <f>_xlfn.STDEV.S(Tabela13[[#This Row],[V1]],Tabela13[[#This Row],[V4]])</f>
        <v>0.11785113019775781</v>
      </c>
      <c r="AV41" s="4">
        <f>_xlfn.STDEV.S(Tabela13[[#This Row],[V2]],Tabela13[[#This Row],[V1]])</f>
        <v>0.8249579113843053</v>
      </c>
      <c r="AW41" s="4">
        <f>_xlfn.STDEV.S(Tabela13[[#This Row],[V2]],Tabela13[[#This Row],[V3]])</f>
        <v>0.11785113019775818</v>
      </c>
      <c r="AX41" s="4">
        <f>_xlfn.STDEV.S(Tabela13[[#This Row],[V42]],Tabela13[[#This Row],[V44]])</f>
        <v>1.5320646925708528</v>
      </c>
      <c r="AY41" s="4">
        <f>_xlfn.STDEV.S(Tabela13[[#This Row],[V3]],Tabela13[[#This Row],[V1]])</f>
        <v>0.70710678118654779</v>
      </c>
      <c r="AZ41" s="4">
        <f>_xlfn.STDEV.S(Tabela13[[#This Row],[V3]],Tabela13[[#This Row],[V2]])</f>
        <v>0.11785113019775818</v>
      </c>
      <c r="BA41" s="4">
        <f>_xlfn.STDEV.S(Tabela13[[#This Row],[V3]],Tabela13[[#This Row],[V4]])</f>
        <v>0.58925565098878974</v>
      </c>
      <c r="BB41" s="4">
        <f>_xlfn.STDEV.S(Tabela13[[#This Row],[V4]],Tabela13[[#This Row],[V1]])</f>
        <v>0.11785113019775781</v>
      </c>
      <c r="BC41" s="4">
        <f>_xlfn.STDEV.S(Tabela13[[#This Row],[V4]],Tabela13[[#This Row],[V2]])</f>
        <v>0.70710678118654724</v>
      </c>
      <c r="BD41" s="4">
        <f>_xlfn.STDEV.S(Tabela13[[#This Row],[V4]],Tabela13[[#This Row],[V3]])</f>
        <v>0.58925565098878974</v>
      </c>
      <c r="BE41" s="4">
        <f>Tabela13[[#This Row],[V17]]/Tabela13[[#This Row],[V5]]</f>
        <v>0.68610360946813509</v>
      </c>
      <c r="BF41" s="4">
        <f>Tabela13[[#This Row],[V18]]/Tabela13[[#This Row],[V6]]</f>
        <v>0.54997194092287061</v>
      </c>
      <c r="BG41" s="4">
        <f>Tabela13[[#This Row],[V19]]/Tabela13[[#This Row],[V7]]</f>
        <v>6.9227237318962631E-2</v>
      </c>
      <c r="BH41" s="4">
        <f>Tabela13[[#This Row],[V20]]/Tabela13[[#This Row],[V8]]</f>
        <v>0.68610360946813509</v>
      </c>
      <c r="BI41" s="4">
        <f>Tabela13[[#This Row],[V21]]/Tabela13[[#This Row],[V9]]</f>
        <v>0.16778804977307946</v>
      </c>
      <c r="BJ41" s="4">
        <f>Tabela13[[#This Row],[V22]]/Tabela13[[#This Row],[V10]]</f>
        <v>1.3690790869782088</v>
      </c>
      <c r="BK41" s="4">
        <f>Tabela13[[#This Row],[V23]]/Tabela13[[#This Row],[V11]]</f>
        <v>0.54997194092287061</v>
      </c>
      <c r="BL41" s="4">
        <f>Tabela13[[#This Row],[V24]]/Tabela13[[#This Row],[V12]]</f>
        <v>0.16778804977307946</v>
      </c>
      <c r="BM41" s="4">
        <f>Tabela13[[#This Row],[V25]]/Tabela13[[#This Row],[V13]]</f>
        <v>0.49007400676295387</v>
      </c>
      <c r="BN41" s="4">
        <f>Tabela13[[#This Row],[V26]]/Tabela13[[#This Row],[V14]]</f>
        <v>6.9227237318962631E-2</v>
      </c>
      <c r="BO41" s="4">
        <f>Tabela13[[#This Row],[V27]]/Tabela13[[#This Row],[V15]]</f>
        <v>0.63188265552840395</v>
      </c>
      <c r="BP41" s="4">
        <f>Tabela13[[#This Row],[V28]]/Tabela13[[#This Row],[V16]]</f>
        <v>0.49007400676295387</v>
      </c>
      <c r="BQ41" s="4">
        <f>Tabela13[[#This Row],[V1]]-Tabela13[[#This Row],[V2]]</f>
        <v>1.1666666666666665</v>
      </c>
      <c r="BR41" s="4">
        <f>Tabela13[[#This Row],[V1]]-Tabela13[[#This Row],[V3]]</f>
        <v>0.99999999999999989</v>
      </c>
      <c r="BS41" s="4">
        <f>Tabela13[[#This Row],[V1]]-Tabela13[[#This Row],[V4]]</f>
        <v>0.16666666666666652</v>
      </c>
      <c r="BT41" s="4">
        <f>Tabela13[[#This Row],[V2]]-Tabela13[[#This Row],[V1]]</f>
        <v>-1.1666666666666665</v>
      </c>
      <c r="BU41" s="4">
        <f>Tabela13[[#This Row],[V2]]-Tabela13[[#This Row],[V3]]</f>
        <v>-0.16666666666666663</v>
      </c>
      <c r="BV41" s="4">
        <f>Tabela13[[#This Row],[V2]]-Tabela13[[#This Row],[V4]]</f>
        <v>-1</v>
      </c>
      <c r="BW41" s="4">
        <f>AVERAGE(Tabela13[[#This Row],[V41]],Tabela13[[#This Row],[V42]])</f>
        <v>1.0833333333333333</v>
      </c>
      <c r="BX41" s="4">
        <f>AVERAGE(Tabela13[[#This Row],[V41]],Tabela13[[#This Row],[V43]])</f>
        <v>0.66666666666666652</v>
      </c>
      <c r="BY41" s="4">
        <f>AVERAGE(Tabela13[[#This Row],[V41]],Tabela13[[#This Row],[V44]])</f>
        <v>0</v>
      </c>
      <c r="BZ41" s="4">
        <f>AVERAGE(Tabela13[[#This Row],[V41]],Tabela13[[#This Row],[V45]])</f>
        <v>0.49999999999999994</v>
      </c>
      <c r="CA41" s="4">
        <f>AVERAGE(Tabela13[[#This Row],[V41]],Tabela13[[#This Row],[V46]])</f>
        <v>8.3333333333333259E-2</v>
      </c>
      <c r="CB41" s="4">
        <f>AVERAGE(Tabela13[[#This Row],[V42]],Tabela13[[#This Row],[V41]])</f>
        <v>1.0833333333333333</v>
      </c>
      <c r="CC41" s="4">
        <f>AVERAGE(Tabela13[[#This Row],[V42]],Tabela13[[#This Row],[V43]])</f>
        <v>0.58333333333333326</v>
      </c>
      <c r="CD41" s="4">
        <f>AVERAGE(Tabela13[[#This Row],[V42]],Tabela13[[#This Row],[V44]])</f>
        <v>-8.3333333333333315E-2</v>
      </c>
      <c r="CE41" s="4">
        <f>AVERAGE(Tabela13[[#This Row],[V42]],Tabela13[[#This Row],[V45]])</f>
        <v>0.41666666666666663</v>
      </c>
      <c r="CF41" s="4">
        <f>AVERAGE(Tabela13[[#This Row],[V42]],Tabela13[[#This Row],[V46]])</f>
        <v>0</v>
      </c>
      <c r="CG41" s="4">
        <f>AVERAGE(Tabela13[[#This Row],[V43]],Tabela13[[#This Row],[V41]])</f>
        <v>0.66666666666666652</v>
      </c>
      <c r="CH41" s="4">
        <f>AVERAGE(Tabela13[[#This Row],[V43]],Tabela13[[#This Row],[V42]])</f>
        <v>0.58333333333333326</v>
      </c>
      <c r="CI41" s="4">
        <f>AVERAGE(Tabela13[[#This Row],[V43]],Tabela13[[#This Row],[V44]])</f>
        <v>-0.5</v>
      </c>
      <c r="CJ41" s="4">
        <f>AVERAGE(Tabela13[[#This Row],[V43]],Tabela13[[#This Row],[V45]])</f>
        <v>0</v>
      </c>
      <c r="CK41" s="4">
        <f>AVERAGE(Tabela13[[#This Row],[V43]],Tabela13[[#This Row],[V46]])</f>
        <v>-0.41666666666666674</v>
      </c>
      <c r="CL41" s="4">
        <f>AVERAGE(Tabela13[[#This Row],[V44]],Tabela13[[#This Row],[V41]])</f>
        <v>0</v>
      </c>
      <c r="CM41" s="4">
        <f>AVERAGE(Tabela13[[#This Row],[V44]],Tabela13[[#This Row],[V42]])</f>
        <v>-8.3333333333333315E-2</v>
      </c>
      <c r="CN41" s="4">
        <f>AVERAGE(Tabela13[[#This Row],[V44]],Tabela13[[#This Row],[V43]])</f>
        <v>-0.5</v>
      </c>
      <c r="CO41" s="4">
        <f>AVERAGE(Tabela13[[#This Row],[V44]],Tabela13[[#This Row],[V45]])</f>
        <v>-0.66666666666666652</v>
      </c>
      <c r="CP41" s="4">
        <f>AVERAGE(Tabela13[[#This Row],[V44]],Tabela13[[#This Row],[V46]])</f>
        <v>-1.0833333333333333</v>
      </c>
      <c r="CQ41" s="4">
        <f>AVERAGE(Tabela13[[#This Row],[V45]],Tabela13[[#This Row],[V41]])</f>
        <v>0.49999999999999994</v>
      </c>
      <c r="CR41" s="4">
        <f>AVERAGE(Tabela13[[#This Row],[V45]],Tabela13[[#This Row],[V42]])</f>
        <v>0.41666666666666663</v>
      </c>
      <c r="CS41" s="4">
        <f>AVERAGE(Tabela13[[#This Row],[V45]],Tabela13[[#This Row],[V43]])</f>
        <v>0</v>
      </c>
      <c r="CT41" s="4">
        <f>AVERAGE(Tabela13[[#This Row],[V45]],Tabela13[[#This Row],[V44]])</f>
        <v>-0.66666666666666652</v>
      </c>
      <c r="CU41" s="4">
        <f>AVERAGE(Tabela13[[#This Row],[V45]],Tabela13[[#This Row],[V46]])</f>
        <v>-0.58333333333333326</v>
      </c>
      <c r="CV41" s="4">
        <f>AVERAGE(Tabela13[[#This Row],[V46]],Tabela13[[#This Row],[V41]])</f>
        <v>8.3333333333333259E-2</v>
      </c>
      <c r="CW41" s="4">
        <f>AVERAGE(Tabela13[[#This Row],[V46]],Tabela13[[#This Row],[V42]])</f>
        <v>0</v>
      </c>
      <c r="CX41" s="4">
        <f>AVERAGE(Tabela13[[#This Row],[V46]],Tabela13[[#This Row],[V43]])</f>
        <v>-0.41666666666666674</v>
      </c>
      <c r="CY41" s="4">
        <f>AVERAGE(Tabela13[[#This Row],[V46]],Tabela13[[#This Row],[V44]])</f>
        <v>-1.0833333333333333</v>
      </c>
      <c r="CZ41" s="4">
        <f>AVERAGE(Tabela13[[#This Row],[V46]],Tabela13[[#This Row],[V45]])</f>
        <v>-0.58333333333333326</v>
      </c>
      <c r="DA41" s="3">
        <f>_xlfn.STDEV.S(Tabela13[[#This Row],[V41]],Tabela13[[#This Row],[V42]])</f>
        <v>0.11785113019775789</v>
      </c>
      <c r="DB41" s="3">
        <f>_xlfn.STDEV.S(Tabela13[[#This Row],[V41]],Tabela13[[#This Row],[V43]])</f>
        <v>0.70710678118654746</v>
      </c>
      <c r="DC41" s="3">
        <f>_xlfn.STDEV.S(Tabela13[[#This Row],[V41]],Tabela13[[#This Row],[V44]])</f>
        <v>1.6499158227686106</v>
      </c>
      <c r="DD41" s="3">
        <f>_xlfn.STDEV.S(Tabela13[[#This Row],[V41]],Tabela13[[#This Row],[V45]])</f>
        <v>0.94280904158206313</v>
      </c>
      <c r="DE41" s="3">
        <f>_xlfn.STDEV.S(Tabela13[[#This Row],[V41]],Tabela13[[#This Row],[V46]])</f>
        <v>1.5320646925708528</v>
      </c>
      <c r="DF41" s="3">
        <f>_xlfn.STDEV.S(Tabela13[[#This Row],[V42]],Tabela13[[#This Row],[V41]])</f>
        <v>0.11785113019775789</v>
      </c>
      <c r="DG41" s="3">
        <f>_xlfn.STDEV.S(Tabela13[[#This Row],[V42]],Tabela13[[#This Row],[V43]])</f>
        <v>0.58925565098878951</v>
      </c>
      <c r="DH41" s="3">
        <f>_xlfn.STDEV.S(Tabela13[[#This Row],[V42]],Tabela13[[#This Row],[V44]])</f>
        <v>1.5320646925708528</v>
      </c>
      <c r="DI41" s="3">
        <f>_xlfn.STDEV.S(Tabela13[[#This Row],[V42]],Tabela13[[#This Row],[V45]])</f>
        <v>0.8249579113843053</v>
      </c>
      <c r="DJ41" s="3">
        <f>_xlfn.STDEV.S(Tabela13[[#This Row],[V42]],Tabela13[[#This Row],[V46]])</f>
        <v>1.4142135623730949</v>
      </c>
      <c r="DK41" s="3">
        <f>_xlfn.STDEV.S(Tabela13[[#This Row],[V43]],Tabela13[[#This Row],[V41]])</f>
        <v>0.70710678118654746</v>
      </c>
      <c r="DL41" s="3">
        <f>_xlfn.STDEV.S(Tabela13[[#This Row],[V43]],Tabela13[[#This Row],[V42]])</f>
        <v>0.58925565098878951</v>
      </c>
      <c r="DM41" s="3">
        <f>_xlfn.STDEV.S(Tabela13[[#This Row],[V43]],Tabela13[[#This Row],[V44]])</f>
        <v>0.94280904158206313</v>
      </c>
      <c r="DN41" s="3">
        <f>_xlfn.STDEV.S(Tabela13[[#This Row],[V43]],Tabela13[[#This Row],[V45]])</f>
        <v>0.23570226039551573</v>
      </c>
      <c r="DO41" s="3">
        <f>_xlfn.STDEV.S(Tabela13[[#This Row],[V43]],Tabela13[[#This Row],[V46]])</f>
        <v>0.8249579113843053</v>
      </c>
      <c r="DP41" s="3">
        <f>_xlfn.STDEV.S(Tabela13[[#This Row],[V44]],Tabela13[[#This Row],[V41]])</f>
        <v>1.6499158227686106</v>
      </c>
      <c r="DQ41" s="3">
        <f>_xlfn.STDEV.S(Tabela13[[#This Row],[V44]],Tabela13[[#This Row],[V42]])</f>
        <v>1.5320646925708528</v>
      </c>
      <c r="DR41" s="3">
        <f>_xlfn.STDEV.S(Tabela13[[#This Row],[V44]],Tabela13[[#This Row],[V43]])</f>
        <v>0.94280904158206313</v>
      </c>
      <c r="DS41" s="3">
        <f>_xlfn.STDEV.S(Tabela13[[#This Row],[V44]],Tabela13[[#This Row],[V45]])</f>
        <v>0.70710678118654746</v>
      </c>
      <c r="DT41" s="3">
        <f>_xlfn.STDEV.S(Tabela13[[#This Row],[V44]],Tabela13[[#This Row],[V46]])</f>
        <v>0.11785113019775781</v>
      </c>
      <c r="DU41" s="3">
        <f>_xlfn.STDEV.S(Tabela13[[#This Row],[V45]],Tabela13[[#This Row],[V41]])</f>
        <v>0.94280904158206313</v>
      </c>
      <c r="DV41" s="3">
        <f>_xlfn.STDEV.S(Tabela13[[#This Row],[V45]],Tabela13[[#This Row],[V42]])</f>
        <v>0.8249579113843053</v>
      </c>
      <c r="DW41" s="3">
        <f>_xlfn.STDEV.S(Tabela13[[#This Row],[V45]],Tabela13[[#This Row],[V43]])</f>
        <v>0.23570226039551573</v>
      </c>
      <c r="DX41" s="3">
        <f>_xlfn.STDEV.S(Tabela13[[#This Row],[V45]],Tabela13[[#This Row],[V44]])</f>
        <v>0.70710678118654746</v>
      </c>
      <c r="DY41" s="3">
        <f>_xlfn.STDEV.S(Tabela13[[#This Row],[V45]],Tabela13[[#This Row],[V46]])</f>
        <v>0.58925565098878974</v>
      </c>
      <c r="DZ41" s="3">
        <f>_xlfn.STDEV.S(Tabela13[[#This Row],[V46]],Tabela13[[#This Row],[V41]])</f>
        <v>1.5320646925708528</v>
      </c>
      <c r="EA41" s="3">
        <f>_xlfn.STDEV.S(Tabela13[[#This Row],[V46]],Tabela13[[#This Row],[V42]])</f>
        <v>1.4142135623730949</v>
      </c>
      <c r="EB41" s="3">
        <f>_xlfn.STDEV.S(Tabela13[[#This Row],[V46]],Tabela13[[#This Row],[V43]])</f>
        <v>0.8249579113843053</v>
      </c>
      <c r="EC41" s="3">
        <f>_xlfn.STDEV.S(Tabela13[[#This Row],[V46]],Tabela13[[#This Row],[V44]])</f>
        <v>0.11785113019775781</v>
      </c>
      <c r="ED41" s="3">
        <f>_xlfn.STDEV.S(Tabela13[[#This Row],[V46]],Tabela13[[#This Row],[V45]])</f>
        <v>0.58925565098878974</v>
      </c>
      <c r="EE41" s="3">
        <f t="shared" si="19"/>
        <v>0.10878565864408421</v>
      </c>
      <c r="EF41" s="3">
        <f t="shared" si="20"/>
        <v>1.0606601717798214</v>
      </c>
      <c r="EG41" s="3" t="str">
        <f t="shared" si="21"/>
        <v/>
      </c>
      <c r="EH41" s="3">
        <f t="shared" si="22"/>
        <v>1.8856180831641265</v>
      </c>
      <c r="EI41" s="3">
        <f t="shared" si="23"/>
        <v>18.384776310850249</v>
      </c>
      <c r="EJ41" s="3">
        <f t="shared" si="24"/>
        <v>0.10878565864408421</v>
      </c>
      <c r="EK41" s="3">
        <f t="shared" si="25"/>
        <v>1.0101525445522108</v>
      </c>
      <c r="EL41" s="3">
        <f t="shared" si="26"/>
        <v>-18.384776310850238</v>
      </c>
      <c r="EM41" s="3">
        <f t="shared" si="27"/>
        <v>1.9798989873223329</v>
      </c>
      <c r="EN41" s="3" t="str">
        <f t="shared" si="28"/>
        <v/>
      </c>
      <c r="EO41" s="3">
        <f t="shared" si="29"/>
        <v>1.0606601717798214</v>
      </c>
      <c r="EP41" s="3">
        <f t="shared" si="30"/>
        <v>1.0101525445522108</v>
      </c>
      <c r="EQ41" s="3">
        <f t="shared" si="31"/>
        <v>-1.8856180831641263</v>
      </c>
      <c r="ER41" s="3" t="str">
        <f t="shared" si="32"/>
        <v/>
      </c>
      <c r="ES41" s="3" t="str">
        <f t="shared" si="33"/>
        <v/>
      </c>
      <c r="ET41" s="3" t="str">
        <f t="shared" si="34"/>
        <v/>
      </c>
      <c r="EU41" s="3" t="str">
        <f t="shared" si="35"/>
        <v/>
      </c>
      <c r="EV41" s="3">
        <f t="shared" si="36"/>
        <v>-1.8856180831641263</v>
      </c>
      <c r="EW41" s="3">
        <f t="shared" si="37"/>
        <v>-1.0606601717798214</v>
      </c>
      <c r="EX41" s="3">
        <f t="shared" si="38"/>
        <v>-0.10878565864408414</v>
      </c>
      <c r="EY41" s="3">
        <f t="shared" si="39"/>
        <v>1.8856180831641265</v>
      </c>
      <c r="EZ41" s="3">
        <f t="shared" si="40"/>
        <v>1.9798989873223329</v>
      </c>
      <c r="FA41" s="3" t="str">
        <f t="shared" si="41"/>
        <v/>
      </c>
      <c r="FB41" s="3">
        <f t="shared" si="42"/>
        <v>-1.0606601717798214</v>
      </c>
      <c r="FC41" s="3">
        <f t="shared" si="43"/>
        <v>-1.010152544552211</v>
      </c>
      <c r="FD41" s="3">
        <f t="shared" si="44"/>
        <v>18.384776310850249</v>
      </c>
      <c r="FE41" s="3" t="str">
        <f t="shared" si="45"/>
        <v/>
      </c>
      <c r="FF41" s="3">
        <f t="shared" si="46"/>
        <v>-1.9798989873223323</v>
      </c>
      <c r="FG41" s="3">
        <f t="shared" si="47"/>
        <v>-0.10878565864408414</v>
      </c>
      <c r="FH41" s="3">
        <f t="shared" si="48"/>
        <v>-1.010152544552211</v>
      </c>
      <c r="FI41" s="4">
        <f t="shared" si="49"/>
        <v>0.71428571428571419</v>
      </c>
      <c r="FJ41" s="4">
        <f t="shared" si="50"/>
        <v>0.5714285714285714</v>
      </c>
      <c r="FK41" s="4">
        <f t="shared" si="72"/>
        <v>1.8588754134509373</v>
      </c>
      <c r="FL41" s="4">
        <f t="shared" si="52"/>
        <v>0.90959206174200657</v>
      </c>
      <c r="FM41" s="4">
        <f>Tabela13[[#This Row],[V139]]-Tabela13[[#This Row],[V140]]</f>
        <v>0.94928335170893074</v>
      </c>
      <c r="FN41" s="4">
        <f>Tabela13[[#This Row],[V1]]-Tabela13[[#This Row],[V2]]/2</f>
        <v>1.4761904761904761</v>
      </c>
      <c r="FO41" s="4">
        <f>Tabela13[[#This Row],[V1]]-Tabela13[[#This Row],[V3]]/2</f>
        <v>1.3928571428571428</v>
      </c>
      <c r="FP41" s="4">
        <f>Tabela13[[#This Row],[V1]]-Tabela13[[#This Row],[V4]]/2</f>
        <v>0.97619047619047605</v>
      </c>
      <c r="FQ41" s="4">
        <f>Tabela13[[#This Row],[V2]]-Tabela13[[#This Row],[V1]]/2</f>
        <v>-0.27380952380952372</v>
      </c>
      <c r="FR41" s="4">
        <f>Tabela13[[#This Row],[V2]]-Tabela13[[#This Row],[V3]]/2</f>
        <v>0.22619047619047622</v>
      </c>
      <c r="FS41" s="4">
        <f>Tabela13[[#This Row],[V2]]-Tabela13[[#This Row],[V4]]/2</f>
        <v>-0.19047619047619047</v>
      </c>
      <c r="FT41" s="4">
        <f t="shared" si="53"/>
        <v>0.97538645131616397</v>
      </c>
      <c r="FU41" s="4">
        <f t="shared" si="54"/>
        <v>0.94812553803782929</v>
      </c>
      <c r="FV41" s="4">
        <f t="shared" si="55"/>
        <v>0.77335055354326221</v>
      </c>
      <c r="FW41" s="4">
        <f t="shared" si="56"/>
        <v>-0.26725909815591092</v>
      </c>
      <c r="FX41" s="4">
        <f t="shared" si="57"/>
        <v>0.2224472654259417</v>
      </c>
      <c r="FY41" s="4">
        <f t="shared" si="58"/>
        <v>-0.18822150530477075</v>
      </c>
      <c r="FZ41" s="4">
        <f t="shared" si="59"/>
        <v>175.56956123690952</v>
      </c>
      <c r="GA41" s="4">
        <f t="shared" si="60"/>
        <v>170.66259684680929</v>
      </c>
      <c r="GB41" s="4">
        <f t="shared" si="61"/>
        <v>139.20309963778718</v>
      </c>
      <c r="GC41" s="4">
        <f t="shared" si="62"/>
        <v>-48.106637668063968</v>
      </c>
      <c r="GD41" s="4">
        <f t="shared" si="63"/>
        <v>40.040507776669507</v>
      </c>
      <c r="GE41" s="4">
        <f t="shared" si="64"/>
        <v>-33.879870954858738</v>
      </c>
      <c r="GF41" s="4">
        <f>Tabela13[[#This Row],[V1]]-Tabela13[[#This Row],[V2]]/Tabela13[[#This Row],[V2]]</f>
        <v>0.78571428571428559</v>
      </c>
      <c r="GG41" s="4">
        <f>Tabela13[[#This Row],[V1]]-Tabela13[[#This Row],[V3]]/Tabela13[[#This Row],[V3]]</f>
        <v>0.78571428571428559</v>
      </c>
      <c r="GH41" s="4">
        <f>Tabela13[[#This Row],[V1]]-Tabela13[[#This Row],[V4]]/Tabela13[[#This Row],[V4]]</f>
        <v>0.78571428571428559</v>
      </c>
      <c r="GI41" s="4">
        <f>Tabela13[[#This Row],[V2]]-Tabela13[[#This Row],[V1]]/Tabela13[[#This Row],[V1]]</f>
        <v>-0.38095238095238093</v>
      </c>
      <c r="GJ41" s="4">
        <f>Tabela13[[#This Row],[V2]]-Tabela13[[#This Row],[V3]]/Tabela13[[#This Row],[V3]]</f>
        <v>-0.38095238095238093</v>
      </c>
      <c r="GK41" s="4">
        <f>Tabela13[[#This Row],[V2]]-Tabela13[[#This Row],[V4]]/Tabela13[[#This Row],[V4]]</f>
        <v>-0.38095238095238093</v>
      </c>
      <c r="GL41" s="4">
        <f t="shared" si="65"/>
        <v>0.58531409738070772</v>
      </c>
      <c r="GM41" s="4">
        <f t="shared" si="66"/>
        <v>1.2023809523809523</v>
      </c>
      <c r="GN41" s="4">
        <f t="shared" si="67"/>
        <v>0.48679588297009357</v>
      </c>
      <c r="GO41" s="3">
        <f t="shared" si="68"/>
        <v>1</v>
      </c>
      <c r="GP41" s="3">
        <v>100</v>
      </c>
      <c r="GQ41" s="3">
        <f t="shared" si="69"/>
        <v>0.75</v>
      </c>
      <c r="GR41" s="3">
        <f t="shared" si="70"/>
        <v>75</v>
      </c>
      <c r="GS41" s="34">
        <f>COUNTIF($D$2:D40,Tabela13[[#This Row],[HomeTeam]])</f>
        <v>2</v>
      </c>
      <c r="GT41" s="34">
        <f>COUNTIF($E$2:E40,Tabela13[[#This Row],[AwayTeam]])</f>
        <v>1</v>
      </c>
      <c r="GU41" s="3">
        <f>IFERROR(AVERAGEIFS($AD$2:AD40,$D$2:D40,Tabela13[[#This Row],[HomeTeam]],$GS$2:GS40,"&gt;="&amp;Tabela13[[#This Row],[Contagem_H]]-5),"")</f>
        <v>0.79166666666666674</v>
      </c>
      <c r="GV41" s="3">
        <f>IFERROR(AVERAGEIFS($G$2:G40,$E$2:E40,Tabela13[[#This Row],[AwayTeam]],$GT$2:GT40,"&gt;="&amp;Tabela13[[#This Row],[Contagem_A]]-5),"")</f>
        <v>0</v>
      </c>
      <c r="GW41" s="3">
        <f>IFERROR(AVERAGEIFS($GQ$2:GQ40,$D$2:D40,Tabela13[[#This Row],[HomeTeam]],$GS$2:GS40,"&gt;="&amp;Tabela13[[#This Row],[Contagem_H]]-5),"")</f>
        <v>-0.41000000000000003</v>
      </c>
    </row>
    <row r="42" spans="1:205" x14ac:dyDescent="0.25">
      <c r="A42" t="s">
        <v>127</v>
      </c>
      <c r="B42" t="s">
        <v>153</v>
      </c>
      <c r="C42" t="s">
        <v>132</v>
      </c>
      <c r="D42" t="s">
        <v>26</v>
      </c>
      <c r="E42" t="s">
        <v>25</v>
      </c>
      <c r="F42" s="3">
        <v>1</v>
      </c>
      <c r="G42" s="3">
        <v>3</v>
      </c>
      <c r="H42" s="3" t="str">
        <f t="shared" si="71"/>
        <v>A</v>
      </c>
      <c r="I42" s="3">
        <v>4.33</v>
      </c>
      <c r="J42" s="3">
        <v>4.33</v>
      </c>
      <c r="K42" s="3">
        <v>1.7</v>
      </c>
      <c r="L42" s="3">
        <v>1.53</v>
      </c>
      <c r="M42" s="3">
        <v>2.5</v>
      </c>
      <c r="N42" s="3">
        <f t="shared" si="0"/>
        <v>4</v>
      </c>
      <c r="O42" s="3">
        <f t="shared" si="1"/>
        <v>0</v>
      </c>
      <c r="P42" s="3">
        <f t="shared" si="2"/>
        <v>3</v>
      </c>
      <c r="Q42" s="3">
        <f t="shared" si="3"/>
        <v>5.0129058551827255E-2</v>
      </c>
      <c r="R42" s="3">
        <f t="shared" si="4"/>
        <v>5.3594771241830097E-2</v>
      </c>
      <c r="S42" s="3">
        <f t="shared" si="5"/>
        <v>4.5470588235294125</v>
      </c>
      <c r="T42" s="3">
        <f t="shared" si="6"/>
        <v>4.5470588235294125</v>
      </c>
      <c r="U42" s="3">
        <f t="shared" si="7"/>
        <v>1.7852193995381063</v>
      </c>
      <c r="V42" s="3">
        <f t="shared" si="8"/>
        <v>1.6066974595842958</v>
      </c>
      <c r="W42" s="3">
        <f t="shared" si="9"/>
        <v>2.6253226463795682</v>
      </c>
      <c r="X42" s="4">
        <f t="shared" si="10"/>
        <v>0.23094688221709006</v>
      </c>
      <c r="Y42" s="4">
        <f t="shared" si="11"/>
        <v>0.23094688221709006</v>
      </c>
      <c r="Z42" s="4">
        <f t="shared" si="12"/>
        <v>0.58823529411764708</v>
      </c>
      <c r="AA42" s="4">
        <f t="shared" si="13"/>
        <v>0.65359477124183007</v>
      </c>
      <c r="AB42" s="4">
        <f t="shared" si="14"/>
        <v>0.4</v>
      </c>
      <c r="AC42" s="4">
        <f t="shared" si="15"/>
        <v>0.61547344110854507</v>
      </c>
      <c r="AD42" s="4">
        <f t="shared" si="16"/>
        <v>1.7941176470588236</v>
      </c>
      <c r="AE42" s="4">
        <f t="shared" si="17"/>
        <v>1.615473441108545</v>
      </c>
      <c r="AF42" s="4">
        <f t="shared" si="18"/>
        <v>0.79411764705882359</v>
      </c>
      <c r="AG42" s="4">
        <f>IFERROR(AVERAGE(Tabela13[[#This Row],[V1]],Tabela13[[#This Row],[V2]]),"")</f>
        <v>1.2047955440836844</v>
      </c>
      <c r="AH42" s="4">
        <f>IFERROR(AVERAGE(Tabela13[[#This Row],[V1]],Tabela13[[#This Row],[V3]]),"")</f>
        <v>1.115473441108545</v>
      </c>
      <c r="AI42" s="4">
        <f>IFERROR(AVERAGE(Tabela13[[#This Row],[V1]],Tabela13[[#This Row],[V4]]),"")</f>
        <v>0.70479554408368439</v>
      </c>
      <c r="AJ42" s="4">
        <f>IFERROR(AVERAGE(Tabela13[[#This Row],[V2]],Tabela13[[#This Row],[V1]]),"")</f>
        <v>1.2047955440836844</v>
      </c>
      <c r="AK42" s="4">
        <f>IFERROR(AVERAGE(Tabela13[[#This Row],[V2]],Tabela13[[#This Row],[V3]]),"")</f>
        <v>1.7047955440836842</v>
      </c>
      <c r="AL42" s="4">
        <f>IFERROR(AVERAGE(Tabela13[[#This Row],[V2]],Tabela13[[#This Row],[V4]]),"")</f>
        <v>1.2941176470588236</v>
      </c>
      <c r="AM42" s="4">
        <f>IFERROR(AVERAGE(Tabela13[[#This Row],[V3]],Tabela13[[#This Row],[V1]]),"")</f>
        <v>1.115473441108545</v>
      </c>
      <c r="AN42" s="4">
        <f>IFERROR(AVERAGE(Tabela13[[#This Row],[V3]],Tabela13[[#This Row],[V2]]),"")</f>
        <v>1.7047955440836842</v>
      </c>
      <c r="AO42" s="4">
        <f>IFERROR(AVERAGE(Tabela13[[#This Row],[V3]],Tabela13[[#This Row],[V4]]),"")</f>
        <v>1.2047955440836842</v>
      </c>
      <c r="AP42" s="4">
        <f>IFERROR(AVERAGE(Tabela13[[#This Row],[V4]],Tabela13[[#This Row],[V1]]),"")</f>
        <v>0.70479554408368439</v>
      </c>
      <c r="AQ42" s="4">
        <f>IFERROR(AVERAGE(Tabela13[[#This Row],[V4]],Tabela13[[#This Row],[V2]]),"")</f>
        <v>1.2941176470588236</v>
      </c>
      <c r="AR42" s="4">
        <f>IFERROR(AVERAGE(Tabela13[[#This Row],[V4]],Tabela13[[#This Row],[V3]]),"")</f>
        <v>1.2047955440836842</v>
      </c>
      <c r="AS42" s="4">
        <f>_xlfn.STDEV.S(Tabela13[[#This Row],[V1]:[V2]])</f>
        <v>0.83342731063367548</v>
      </c>
      <c r="AT42" s="4">
        <f>_xlfn.STDEV.S(Tabela13[[#This Row],[V1]],Tabela13[[#This Row],[V3]])</f>
        <v>0.70710678118654779</v>
      </c>
      <c r="AU42" s="4">
        <f>_xlfn.STDEV.S(Tabela13[[#This Row],[V1]],Tabela13[[#This Row],[V4]])</f>
        <v>0.12632052944712779</v>
      </c>
      <c r="AV42" s="4">
        <f>_xlfn.STDEV.S(Tabela13[[#This Row],[V2]],Tabela13[[#This Row],[V1]])</f>
        <v>0.83342731063367548</v>
      </c>
      <c r="AW42" s="4">
        <f>_xlfn.STDEV.S(Tabela13[[#This Row],[V2]],Tabela13[[#This Row],[V3]])</f>
        <v>0.12632052944712821</v>
      </c>
      <c r="AX42" s="4">
        <f>_xlfn.STDEV.S(Tabela13[[#This Row],[V42]],Tabela13[[#This Row],[V44]])</f>
        <v>1.5405340918202231</v>
      </c>
      <c r="AY42" s="4">
        <f>_xlfn.STDEV.S(Tabela13[[#This Row],[V3]],Tabela13[[#This Row],[V1]])</f>
        <v>0.70710678118654779</v>
      </c>
      <c r="AZ42" s="4">
        <f>_xlfn.STDEV.S(Tabela13[[#This Row],[V3]],Tabela13[[#This Row],[V2]])</f>
        <v>0.12632052944712821</v>
      </c>
      <c r="BA42" s="4">
        <f>_xlfn.STDEV.S(Tabela13[[#This Row],[V3]],Tabela13[[#This Row],[V4]])</f>
        <v>0.58078625173942011</v>
      </c>
      <c r="BB42" s="4">
        <f>_xlfn.STDEV.S(Tabela13[[#This Row],[V4]],Tabela13[[#This Row],[V1]])</f>
        <v>0.12632052944712779</v>
      </c>
      <c r="BC42" s="4">
        <f>_xlfn.STDEV.S(Tabela13[[#This Row],[V4]],Tabela13[[#This Row],[V2]])</f>
        <v>0.70710678118654757</v>
      </c>
      <c r="BD42" s="4">
        <f>_xlfn.STDEV.S(Tabela13[[#This Row],[V4]],Tabela13[[#This Row],[V3]])</f>
        <v>0.58078625173942011</v>
      </c>
      <c r="BE42" s="4">
        <f>Tabela13[[#This Row],[V17]]/Tabela13[[#This Row],[V5]]</f>
        <v>0.69175829436482883</v>
      </c>
      <c r="BF42" s="4">
        <f>Tabela13[[#This Row],[V18]]/Tabela13[[#This Row],[V6]]</f>
        <v>0.63390732143638762</v>
      </c>
      <c r="BG42" s="4">
        <f>Tabela13[[#This Row],[V19]]/Tabela13[[#This Row],[V7]]</f>
        <v>0.17923003416736846</v>
      </c>
      <c r="BH42" s="4">
        <f>Tabela13[[#This Row],[V20]]/Tabela13[[#This Row],[V8]]</f>
        <v>0.69175829436482883</v>
      </c>
      <c r="BI42" s="4">
        <f>Tabela13[[#This Row],[V21]]/Tabela13[[#This Row],[V9]]</f>
        <v>7.4097172464762995E-2</v>
      </c>
      <c r="BJ42" s="4">
        <f>Tabela13[[#This Row],[V22]]/Tabela13[[#This Row],[V10]]</f>
        <v>1.1904127073156268</v>
      </c>
      <c r="BK42" s="4">
        <f>Tabela13[[#This Row],[V23]]/Tabela13[[#This Row],[V11]]</f>
        <v>0.63390732143638762</v>
      </c>
      <c r="BL42" s="4">
        <f>Tabela13[[#This Row],[V24]]/Tabela13[[#This Row],[V12]]</f>
        <v>7.4097172464762995E-2</v>
      </c>
      <c r="BM42" s="4">
        <f>Tabela13[[#This Row],[V25]]/Tabela13[[#This Row],[V13]]</f>
        <v>0.48206208480057189</v>
      </c>
      <c r="BN42" s="4">
        <f>Tabela13[[#This Row],[V26]]/Tabela13[[#This Row],[V14]]</f>
        <v>0.17923003416736846</v>
      </c>
      <c r="BO42" s="4">
        <f>Tabela13[[#This Row],[V27]]/Tabela13[[#This Row],[V15]]</f>
        <v>0.54640069455324125</v>
      </c>
      <c r="BP42" s="4">
        <f>Tabela13[[#This Row],[V28]]/Tabela13[[#This Row],[V16]]</f>
        <v>0.48206208480057189</v>
      </c>
      <c r="BQ42" s="4">
        <f>Tabela13[[#This Row],[V1]]-Tabela13[[#This Row],[V2]]</f>
        <v>-1.1786442059502784</v>
      </c>
      <c r="BR42" s="4">
        <f>Tabela13[[#This Row],[V1]]-Tabela13[[#This Row],[V3]]</f>
        <v>-0.99999999999999989</v>
      </c>
      <c r="BS42" s="4">
        <f>Tabela13[[#This Row],[V1]]-Tabela13[[#This Row],[V4]]</f>
        <v>-0.17864420595027852</v>
      </c>
      <c r="BT42" s="4">
        <f>Tabela13[[#This Row],[V2]]-Tabela13[[#This Row],[V1]]</f>
        <v>1.1786442059502784</v>
      </c>
      <c r="BU42" s="4">
        <f>Tabela13[[#This Row],[V2]]-Tabela13[[#This Row],[V3]]</f>
        <v>0.17864420595027863</v>
      </c>
      <c r="BV42" s="4">
        <f>Tabela13[[#This Row],[V2]]-Tabela13[[#This Row],[V4]]</f>
        <v>1</v>
      </c>
      <c r="BW42" s="4">
        <f>AVERAGE(Tabela13[[#This Row],[V41]],Tabela13[[#This Row],[V42]])</f>
        <v>-1.0893221029751392</v>
      </c>
      <c r="BX42" s="4">
        <f>AVERAGE(Tabela13[[#This Row],[V41]],Tabela13[[#This Row],[V43]])</f>
        <v>-0.67864420595027841</v>
      </c>
      <c r="BY42" s="4">
        <f>AVERAGE(Tabela13[[#This Row],[V41]],Tabela13[[#This Row],[V44]])</f>
        <v>0</v>
      </c>
      <c r="BZ42" s="4">
        <f>AVERAGE(Tabela13[[#This Row],[V41]],Tabela13[[#This Row],[V45]])</f>
        <v>-0.49999999999999989</v>
      </c>
      <c r="CA42" s="4">
        <f>AVERAGE(Tabela13[[#This Row],[V41]],Tabela13[[#This Row],[V46]])</f>
        <v>-8.9322102975139206E-2</v>
      </c>
      <c r="CB42" s="4">
        <f>AVERAGE(Tabela13[[#This Row],[V42]],Tabela13[[#This Row],[V41]])</f>
        <v>-1.0893221029751392</v>
      </c>
      <c r="CC42" s="4">
        <f>AVERAGE(Tabela13[[#This Row],[V42]],Tabela13[[#This Row],[V43]])</f>
        <v>-0.58932210297513921</v>
      </c>
      <c r="CD42" s="4">
        <f>AVERAGE(Tabela13[[#This Row],[V42]],Tabela13[[#This Row],[V44]])</f>
        <v>8.9322102975139261E-2</v>
      </c>
      <c r="CE42" s="4">
        <f>AVERAGE(Tabela13[[#This Row],[V42]],Tabela13[[#This Row],[V45]])</f>
        <v>-0.41067789702486063</v>
      </c>
      <c r="CF42" s="4">
        <f>AVERAGE(Tabela13[[#This Row],[V42]],Tabela13[[#This Row],[V46]])</f>
        <v>0</v>
      </c>
      <c r="CG42" s="4">
        <f>AVERAGE(Tabela13[[#This Row],[V43]],Tabela13[[#This Row],[V41]])</f>
        <v>-0.67864420595027841</v>
      </c>
      <c r="CH42" s="4">
        <f>AVERAGE(Tabela13[[#This Row],[V43]],Tabela13[[#This Row],[V42]])</f>
        <v>-0.58932210297513921</v>
      </c>
      <c r="CI42" s="4">
        <f>AVERAGE(Tabela13[[#This Row],[V43]],Tabela13[[#This Row],[V44]])</f>
        <v>0.49999999999999994</v>
      </c>
      <c r="CJ42" s="4">
        <f>AVERAGE(Tabela13[[#This Row],[V43]],Tabela13[[#This Row],[V45]])</f>
        <v>0</v>
      </c>
      <c r="CK42" s="4">
        <f>AVERAGE(Tabela13[[#This Row],[V43]],Tabela13[[#This Row],[V46]])</f>
        <v>0.41067789702486074</v>
      </c>
      <c r="CL42" s="4">
        <f>AVERAGE(Tabela13[[#This Row],[V44]],Tabela13[[#This Row],[V41]])</f>
        <v>0</v>
      </c>
      <c r="CM42" s="4">
        <f>AVERAGE(Tabela13[[#This Row],[V44]],Tabela13[[#This Row],[V42]])</f>
        <v>8.9322102975139261E-2</v>
      </c>
      <c r="CN42" s="4">
        <f>AVERAGE(Tabela13[[#This Row],[V44]],Tabela13[[#This Row],[V43]])</f>
        <v>0.49999999999999994</v>
      </c>
      <c r="CO42" s="4">
        <f>AVERAGE(Tabela13[[#This Row],[V44]],Tabela13[[#This Row],[V45]])</f>
        <v>0.67864420595027852</v>
      </c>
      <c r="CP42" s="4">
        <f>AVERAGE(Tabela13[[#This Row],[V44]],Tabela13[[#This Row],[V46]])</f>
        <v>1.0893221029751392</v>
      </c>
      <c r="CQ42" s="4">
        <f>AVERAGE(Tabela13[[#This Row],[V45]],Tabela13[[#This Row],[V41]])</f>
        <v>-0.49999999999999989</v>
      </c>
      <c r="CR42" s="4">
        <f>AVERAGE(Tabela13[[#This Row],[V45]],Tabela13[[#This Row],[V42]])</f>
        <v>-0.41067789702486063</v>
      </c>
      <c r="CS42" s="4">
        <f>AVERAGE(Tabela13[[#This Row],[V45]],Tabela13[[#This Row],[V43]])</f>
        <v>0</v>
      </c>
      <c r="CT42" s="4">
        <f>AVERAGE(Tabela13[[#This Row],[V45]],Tabela13[[#This Row],[V44]])</f>
        <v>0.67864420595027852</v>
      </c>
      <c r="CU42" s="4">
        <f>AVERAGE(Tabela13[[#This Row],[V45]],Tabela13[[#This Row],[V46]])</f>
        <v>0.58932210297513932</v>
      </c>
      <c r="CV42" s="4">
        <f>AVERAGE(Tabela13[[#This Row],[V46]],Tabela13[[#This Row],[V41]])</f>
        <v>-8.9322102975139206E-2</v>
      </c>
      <c r="CW42" s="4">
        <f>AVERAGE(Tabela13[[#This Row],[V46]],Tabela13[[#This Row],[V42]])</f>
        <v>0</v>
      </c>
      <c r="CX42" s="4">
        <f>AVERAGE(Tabela13[[#This Row],[V46]],Tabela13[[#This Row],[V43]])</f>
        <v>0.41067789702486074</v>
      </c>
      <c r="CY42" s="4">
        <f>AVERAGE(Tabela13[[#This Row],[V46]],Tabela13[[#This Row],[V44]])</f>
        <v>1.0893221029751392</v>
      </c>
      <c r="CZ42" s="4">
        <f>AVERAGE(Tabela13[[#This Row],[V46]],Tabela13[[#This Row],[V45]])</f>
        <v>0.58932210297513932</v>
      </c>
      <c r="DA42" s="3">
        <f>_xlfn.STDEV.S(Tabela13[[#This Row],[V41]],Tabela13[[#This Row],[V42]])</f>
        <v>0.12632052944712813</v>
      </c>
      <c r="DB42" s="3">
        <f>_xlfn.STDEV.S(Tabela13[[#This Row],[V41]],Tabela13[[#This Row],[V43]])</f>
        <v>0.70710678118654768</v>
      </c>
      <c r="DC42" s="3">
        <f>_xlfn.STDEV.S(Tabela13[[#This Row],[V41]],Tabela13[[#This Row],[V44]])</f>
        <v>1.6668546212673512</v>
      </c>
      <c r="DD42" s="3">
        <f>_xlfn.STDEV.S(Tabela13[[#This Row],[V41]],Tabela13[[#This Row],[V45]])</f>
        <v>0.95974784008080383</v>
      </c>
      <c r="DE42" s="3">
        <f>_xlfn.STDEV.S(Tabela13[[#This Row],[V41]],Tabela13[[#This Row],[V46]])</f>
        <v>1.5405340918202233</v>
      </c>
      <c r="DF42" s="3">
        <f>_xlfn.STDEV.S(Tabela13[[#This Row],[V42]],Tabela13[[#This Row],[V41]])</f>
        <v>0.12632052944712813</v>
      </c>
      <c r="DG42" s="3">
        <f>_xlfn.STDEV.S(Tabela13[[#This Row],[V42]],Tabela13[[#This Row],[V43]])</f>
        <v>0.58078625173941933</v>
      </c>
      <c r="DH42" s="3">
        <f>_xlfn.STDEV.S(Tabela13[[#This Row],[V42]],Tabela13[[#This Row],[V44]])</f>
        <v>1.5405340918202231</v>
      </c>
      <c r="DI42" s="3">
        <f>_xlfn.STDEV.S(Tabela13[[#This Row],[V42]],Tabela13[[#This Row],[V45]])</f>
        <v>0.8334273106336757</v>
      </c>
      <c r="DJ42" s="3">
        <f>_xlfn.STDEV.S(Tabela13[[#This Row],[V42]],Tabela13[[#This Row],[V46]])</f>
        <v>1.4142135623730949</v>
      </c>
      <c r="DK42" s="3">
        <f>_xlfn.STDEV.S(Tabela13[[#This Row],[V43]],Tabela13[[#This Row],[V41]])</f>
        <v>0.70710678118654768</v>
      </c>
      <c r="DL42" s="3">
        <f>_xlfn.STDEV.S(Tabela13[[#This Row],[V43]],Tabela13[[#This Row],[V42]])</f>
        <v>0.58078625173941933</v>
      </c>
      <c r="DM42" s="3">
        <f>_xlfn.STDEV.S(Tabela13[[#This Row],[V43]],Tabela13[[#This Row],[V44]])</f>
        <v>0.95974784008080383</v>
      </c>
      <c r="DN42" s="3">
        <f>_xlfn.STDEV.S(Tabela13[[#This Row],[V43]],Tabela13[[#This Row],[V45]])</f>
        <v>0.25264105889425631</v>
      </c>
      <c r="DO42" s="3">
        <f>_xlfn.STDEV.S(Tabela13[[#This Row],[V43]],Tabela13[[#This Row],[V46]])</f>
        <v>0.8334273106336757</v>
      </c>
      <c r="DP42" s="3">
        <f>_xlfn.STDEV.S(Tabela13[[#This Row],[V44]],Tabela13[[#This Row],[V41]])</f>
        <v>1.6668546212673512</v>
      </c>
      <c r="DQ42" s="3">
        <f>_xlfn.STDEV.S(Tabela13[[#This Row],[V44]],Tabela13[[#This Row],[V42]])</f>
        <v>1.5405340918202231</v>
      </c>
      <c r="DR42" s="3">
        <f>_xlfn.STDEV.S(Tabela13[[#This Row],[V44]],Tabela13[[#This Row],[V43]])</f>
        <v>0.95974784008080383</v>
      </c>
      <c r="DS42" s="3">
        <f>_xlfn.STDEV.S(Tabela13[[#This Row],[V44]],Tabela13[[#This Row],[V45]])</f>
        <v>0.70710678118654746</v>
      </c>
      <c r="DT42" s="3">
        <f>_xlfn.STDEV.S(Tabela13[[#This Row],[V44]],Tabela13[[#This Row],[V46]])</f>
        <v>0.12632052944712804</v>
      </c>
      <c r="DU42" s="3">
        <f>_xlfn.STDEV.S(Tabela13[[#This Row],[V45]],Tabela13[[#This Row],[V41]])</f>
        <v>0.95974784008080383</v>
      </c>
      <c r="DV42" s="3">
        <f>_xlfn.STDEV.S(Tabela13[[#This Row],[V45]],Tabela13[[#This Row],[V42]])</f>
        <v>0.8334273106336757</v>
      </c>
      <c r="DW42" s="3">
        <f>_xlfn.STDEV.S(Tabela13[[#This Row],[V45]],Tabela13[[#This Row],[V43]])</f>
        <v>0.25264105889425631</v>
      </c>
      <c r="DX42" s="3">
        <f>_xlfn.STDEV.S(Tabela13[[#This Row],[V45]],Tabela13[[#This Row],[V44]])</f>
        <v>0.70710678118654746</v>
      </c>
      <c r="DY42" s="3">
        <f>_xlfn.STDEV.S(Tabela13[[#This Row],[V45]],Tabela13[[#This Row],[V46]])</f>
        <v>0.58078625173941933</v>
      </c>
      <c r="DZ42" s="3">
        <f>_xlfn.STDEV.S(Tabela13[[#This Row],[V46]],Tabela13[[#This Row],[V41]])</f>
        <v>1.5405340918202233</v>
      </c>
      <c r="EA42" s="3">
        <f>_xlfn.STDEV.S(Tabela13[[#This Row],[V46]],Tabela13[[#This Row],[V42]])</f>
        <v>1.4142135623730949</v>
      </c>
      <c r="EB42" s="3">
        <f>_xlfn.STDEV.S(Tabela13[[#This Row],[V46]],Tabela13[[#This Row],[V43]])</f>
        <v>0.8334273106336757</v>
      </c>
      <c r="EC42" s="3">
        <f>_xlfn.STDEV.S(Tabela13[[#This Row],[V46]],Tabela13[[#This Row],[V44]])</f>
        <v>0.12632052944712804</v>
      </c>
      <c r="ED42" s="3">
        <f>_xlfn.STDEV.S(Tabela13[[#This Row],[V46]],Tabela13[[#This Row],[V45]])</f>
        <v>0.58078625173941933</v>
      </c>
      <c r="EE42" s="3">
        <f t="shared" si="19"/>
        <v>-0.11596251384427389</v>
      </c>
      <c r="EF42" s="3">
        <f t="shared" si="20"/>
        <v>-1.0419403495774553</v>
      </c>
      <c r="EG42" s="3" t="str">
        <f t="shared" si="21"/>
        <v/>
      </c>
      <c r="EH42" s="3">
        <f t="shared" si="22"/>
        <v>-1.9194956801616081</v>
      </c>
      <c r="EI42" s="3">
        <f t="shared" si="23"/>
        <v>-17.246952775496073</v>
      </c>
      <c r="EJ42" s="3">
        <f t="shared" si="24"/>
        <v>-0.11596251384427389</v>
      </c>
      <c r="EK42" s="3">
        <f t="shared" si="25"/>
        <v>-0.98551581352094653</v>
      </c>
      <c r="EL42" s="3">
        <f t="shared" si="26"/>
        <v>17.246952775496062</v>
      </c>
      <c r="EM42" s="3">
        <f t="shared" si="27"/>
        <v>-2.0293941229158086</v>
      </c>
      <c r="EN42" s="3" t="str">
        <f t="shared" si="28"/>
        <v/>
      </c>
      <c r="EO42" s="3">
        <f t="shared" si="29"/>
        <v>-1.0419403495774553</v>
      </c>
      <c r="EP42" s="3">
        <f t="shared" si="30"/>
        <v>-0.98551581352094653</v>
      </c>
      <c r="EQ42" s="3">
        <f t="shared" si="31"/>
        <v>1.9194956801616079</v>
      </c>
      <c r="ER42" s="3" t="str">
        <f t="shared" si="32"/>
        <v/>
      </c>
      <c r="ES42" s="3" t="str">
        <f t="shared" si="33"/>
        <v/>
      </c>
      <c r="ET42" s="3" t="str">
        <f t="shared" si="34"/>
        <v/>
      </c>
      <c r="EU42" s="3" t="str">
        <f t="shared" si="35"/>
        <v/>
      </c>
      <c r="EV42" s="3">
        <f t="shared" si="36"/>
        <v>1.9194956801616079</v>
      </c>
      <c r="EW42" s="3">
        <f t="shared" si="37"/>
        <v>1.0419403495774548</v>
      </c>
      <c r="EX42" s="3">
        <f t="shared" si="38"/>
        <v>0.11596251384427381</v>
      </c>
      <c r="EY42" s="3">
        <f t="shared" si="39"/>
        <v>-1.9194956801616081</v>
      </c>
      <c r="EZ42" s="3">
        <f t="shared" si="40"/>
        <v>-2.0293941229158086</v>
      </c>
      <c r="FA42" s="3" t="str">
        <f t="shared" si="41"/>
        <v/>
      </c>
      <c r="FB42" s="3">
        <f t="shared" si="42"/>
        <v>1.0419403495774548</v>
      </c>
      <c r="FC42" s="3">
        <f t="shared" si="43"/>
        <v>0.9855158135209463</v>
      </c>
      <c r="FD42" s="3">
        <f t="shared" si="44"/>
        <v>-17.246952775496073</v>
      </c>
      <c r="FE42" s="3" t="str">
        <f t="shared" si="45"/>
        <v/>
      </c>
      <c r="FF42" s="3">
        <f t="shared" si="46"/>
        <v>2.0293941229158077</v>
      </c>
      <c r="FG42" s="3">
        <f t="shared" si="47"/>
        <v>0.11596251384427381</v>
      </c>
      <c r="FH42" s="3">
        <f t="shared" si="48"/>
        <v>0.9855158135209463</v>
      </c>
      <c r="FI42" s="4">
        <f t="shared" si="49"/>
        <v>0.58823529411764708</v>
      </c>
      <c r="FJ42" s="4">
        <f t="shared" si="50"/>
        <v>0.69284064665127021</v>
      </c>
      <c r="FK42" s="4">
        <f t="shared" si="72"/>
        <v>0.87968952134540734</v>
      </c>
      <c r="FL42" s="4">
        <f t="shared" si="52"/>
        <v>1.9003880983182408</v>
      </c>
      <c r="FM42" s="4">
        <f>Tabela13[[#This Row],[V139]]-Tabela13[[#This Row],[V140]]</f>
        <v>-1.0206985769728334</v>
      </c>
      <c r="FN42" s="4">
        <f>Tabela13[[#This Row],[V1]]-Tabela13[[#This Row],[V2]]/2</f>
        <v>-0.28158538242086673</v>
      </c>
      <c r="FO42" s="4">
        <f>Tabela13[[#This Row],[V1]]-Tabela13[[#This Row],[V3]]/2</f>
        <v>-0.19226327944572741</v>
      </c>
      <c r="FP42" s="4">
        <f>Tabela13[[#This Row],[V1]]-Tabela13[[#This Row],[V4]]/2</f>
        <v>0.21841461757913327</v>
      </c>
      <c r="FQ42" s="4">
        <f>Tabela13[[#This Row],[V2]]-Tabela13[[#This Row],[V1]]/2</f>
        <v>1.4863809265045511</v>
      </c>
      <c r="FR42" s="4">
        <f>Tabela13[[#This Row],[V2]]-Tabela13[[#This Row],[V3]]/2</f>
        <v>0.98638092650455111</v>
      </c>
      <c r="FS42" s="4">
        <f>Tabela13[[#This Row],[V2]]-Tabela13[[#This Row],[V4]]/2</f>
        <v>1.3970588235294117</v>
      </c>
      <c r="FT42" s="4">
        <f t="shared" si="53"/>
        <v>-0.2744782217717236</v>
      </c>
      <c r="FU42" s="4">
        <f t="shared" si="54"/>
        <v>-0.18994545861493217</v>
      </c>
      <c r="FV42" s="4">
        <f t="shared" si="55"/>
        <v>0.21503761056992235</v>
      </c>
      <c r="FW42" s="4">
        <f t="shared" si="56"/>
        <v>0.9785767572405959</v>
      </c>
      <c r="FX42" s="4">
        <f t="shared" si="57"/>
        <v>0.77854204636632296</v>
      </c>
      <c r="FY42" s="4">
        <f t="shared" si="58"/>
        <v>0.94955181626483598</v>
      </c>
      <c r="FZ42" s="4">
        <f t="shared" si="59"/>
        <v>-49.406079918910251</v>
      </c>
      <c r="GA42" s="4">
        <f t="shared" si="60"/>
        <v>-34.190182550687787</v>
      </c>
      <c r="GB42" s="4">
        <f t="shared" si="61"/>
        <v>38.706769902586018</v>
      </c>
      <c r="GC42" s="4">
        <f t="shared" si="62"/>
        <v>176.14381630330726</v>
      </c>
      <c r="GD42" s="4">
        <f t="shared" si="63"/>
        <v>140.13756834593812</v>
      </c>
      <c r="GE42" s="4">
        <f t="shared" si="64"/>
        <v>170.91932692767048</v>
      </c>
      <c r="GF42" s="4">
        <f>Tabela13[[#This Row],[V1]]-Tabela13[[#This Row],[V2]]/Tabela13[[#This Row],[V2]]</f>
        <v>-0.38452655889145493</v>
      </c>
      <c r="GG42" s="4">
        <f>Tabela13[[#This Row],[V1]]-Tabela13[[#This Row],[V3]]/Tabela13[[#This Row],[V3]]</f>
        <v>-0.38452655889145493</v>
      </c>
      <c r="GH42" s="4">
        <f>Tabela13[[#This Row],[V1]]-Tabela13[[#This Row],[V4]]/Tabela13[[#This Row],[V4]]</f>
        <v>-0.38452655889145493</v>
      </c>
      <c r="GI42" s="4">
        <f>Tabela13[[#This Row],[V2]]-Tabela13[[#This Row],[V1]]/Tabela13[[#This Row],[V1]]</f>
        <v>0.79411764705882359</v>
      </c>
      <c r="GJ42" s="4">
        <f>Tabela13[[#This Row],[V2]]-Tabela13[[#This Row],[V3]]/Tabela13[[#This Row],[V3]]</f>
        <v>0.79411764705882359</v>
      </c>
      <c r="GK42" s="4">
        <f>Tabela13[[#This Row],[V2]]-Tabela13[[#This Row],[V4]]/Tabela13[[#This Row],[V4]]</f>
        <v>0.79411764705882359</v>
      </c>
      <c r="GL42" s="4">
        <f t="shared" si="65"/>
        <v>0.58649062292009557</v>
      </c>
      <c r="GM42" s="4">
        <f t="shared" si="66"/>
        <v>1.2047955440836844</v>
      </c>
      <c r="GN42" s="4">
        <f t="shared" si="67"/>
        <v>0.48679680614701731</v>
      </c>
      <c r="GO42" s="3">
        <f t="shared" si="68"/>
        <v>0</v>
      </c>
      <c r="GP42" s="3">
        <v>100</v>
      </c>
      <c r="GQ42" s="3">
        <f t="shared" si="69"/>
        <v>-1</v>
      </c>
      <c r="GR42" s="3">
        <f t="shared" si="70"/>
        <v>-100</v>
      </c>
      <c r="GS42" s="34">
        <f>COUNTIF($D$2:D41,Tabela13[[#This Row],[HomeTeam]])</f>
        <v>1</v>
      </c>
      <c r="GT42" s="34">
        <f>COUNTIF($E$2:E41,Tabela13[[#This Row],[AwayTeam]])</f>
        <v>2</v>
      </c>
      <c r="GU42" s="3">
        <f>IFERROR(AVERAGEIFS($AD$2:AD41,$D$2:D41,Tabela13[[#This Row],[HomeTeam]],$GS$2:GS41,"&gt;="&amp;Tabela13[[#This Row],[Contagem_H]]-5),"")</f>
        <v>2.2777777777777777</v>
      </c>
      <c r="GV42" s="3">
        <f>IFERROR(AVERAGEIFS($G$2:G41,$E$2:E41,Tabela13[[#This Row],[AwayTeam]],$GT$2:GT41,"&gt;="&amp;Tabela13[[#This Row],[Contagem_A]]-5),"")</f>
        <v>1.5</v>
      </c>
      <c r="GW42" s="3">
        <f>IFERROR(AVERAGEIFS($GQ$2:GQ41,$D$2:D41,Tabela13[[#This Row],[HomeTeam]],$GS$2:GS41,"&gt;="&amp;Tabela13[[#This Row],[Contagem_H]]-5),"")</f>
        <v>-1</v>
      </c>
    </row>
    <row r="43" spans="1:205" x14ac:dyDescent="0.25">
      <c r="A43" t="s">
        <v>127</v>
      </c>
      <c r="B43" t="s">
        <v>153</v>
      </c>
      <c r="C43" t="s">
        <v>134</v>
      </c>
      <c r="D43" t="s">
        <v>21</v>
      </c>
      <c r="E43" t="s">
        <v>19</v>
      </c>
      <c r="F43" s="3">
        <v>3</v>
      </c>
      <c r="G43" s="3">
        <v>1</v>
      </c>
      <c r="H43" s="3" t="str">
        <f t="shared" si="71"/>
        <v>H</v>
      </c>
      <c r="I43" s="3">
        <v>1.95</v>
      </c>
      <c r="J43" s="3">
        <v>3.6</v>
      </c>
      <c r="K43" s="3">
        <v>4</v>
      </c>
      <c r="L43" s="3">
        <v>1.93</v>
      </c>
      <c r="M43" s="3">
        <v>1.97</v>
      </c>
      <c r="N43" s="3">
        <f t="shared" si="0"/>
        <v>4</v>
      </c>
      <c r="O43" s="3">
        <f t="shared" si="1"/>
        <v>3</v>
      </c>
      <c r="P43" s="3">
        <f t="shared" si="2"/>
        <v>0</v>
      </c>
      <c r="Q43" s="3">
        <f t="shared" si="3"/>
        <v>4.0598290598290676E-2</v>
      </c>
      <c r="R43" s="3">
        <f t="shared" si="4"/>
        <v>2.5748928223876311E-2</v>
      </c>
      <c r="S43" s="3">
        <f t="shared" si="5"/>
        <v>2.0291666666666668</v>
      </c>
      <c r="T43" s="3">
        <f t="shared" si="6"/>
        <v>3.7461538461538466</v>
      </c>
      <c r="U43" s="3">
        <f t="shared" si="7"/>
        <v>4.1623931623931627</v>
      </c>
      <c r="V43" s="3">
        <f t="shared" si="8"/>
        <v>2.0083547008547011</v>
      </c>
      <c r="W43" s="3">
        <f t="shared" si="9"/>
        <v>2.0499786324786324</v>
      </c>
      <c r="X43" s="4">
        <f t="shared" si="10"/>
        <v>0.51282051282051289</v>
      </c>
      <c r="Y43" s="4">
        <f t="shared" si="11"/>
        <v>0.27777777777777779</v>
      </c>
      <c r="Z43" s="4">
        <f t="shared" si="12"/>
        <v>0.25</v>
      </c>
      <c r="AA43" s="4">
        <f t="shared" si="13"/>
        <v>0.5181347150259068</v>
      </c>
      <c r="AB43" s="4">
        <f t="shared" si="14"/>
        <v>0.50761421319796951</v>
      </c>
      <c r="AC43" s="4">
        <f t="shared" si="15"/>
        <v>1.7564102564102564</v>
      </c>
      <c r="AD43" s="4">
        <f t="shared" si="16"/>
        <v>0.625</v>
      </c>
      <c r="AE43" s="4">
        <f t="shared" si="17"/>
        <v>0.75641025641025639</v>
      </c>
      <c r="AF43" s="4">
        <f t="shared" si="18"/>
        <v>1.625</v>
      </c>
      <c r="AG43" s="4">
        <f>IFERROR(AVERAGE(Tabela13[[#This Row],[V1]],Tabela13[[#This Row],[V2]]),"")</f>
        <v>1.1907051282051282</v>
      </c>
      <c r="AH43" s="4">
        <f>IFERROR(AVERAGE(Tabela13[[#This Row],[V1]],Tabela13[[#This Row],[V3]]),"")</f>
        <v>1.2564102564102564</v>
      </c>
      <c r="AI43" s="4">
        <f>IFERROR(AVERAGE(Tabela13[[#This Row],[V1]],Tabela13[[#This Row],[V4]]),"")</f>
        <v>1.6907051282051282</v>
      </c>
      <c r="AJ43" s="4">
        <f>IFERROR(AVERAGE(Tabela13[[#This Row],[V2]],Tabela13[[#This Row],[V1]]),"")</f>
        <v>1.1907051282051282</v>
      </c>
      <c r="AK43" s="4">
        <f>IFERROR(AVERAGE(Tabela13[[#This Row],[V2]],Tabela13[[#This Row],[V3]]),"")</f>
        <v>0.69070512820512819</v>
      </c>
      <c r="AL43" s="4">
        <f>IFERROR(AVERAGE(Tabela13[[#This Row],[V2]],Tabela13[[#This Row],[V4]]),"")</f>
        <v>1.125</v>
      </c>
      <c r="AM43" s="4">
        <f>IFERROR(AVERAGE(Tabela13[[#This Row],[V3]],Tabela13[[#This Row],[V1]]),"")</f>
        <v>1.2564102564102564</v>
      </c>
      <c r="AN43" s="4">
        <f>IFERROR(AVERAGE(Tabela13[[#This Row],[V3]],Tabela13[[#This Row],[V2]]),"")</f>
        <v>0.69070512820512819</v>
      </c>
      <c r="AO43" s="4">
        <f>IFERROR(AVERAGE(Tabela13[[#This Row],[V3]],Tabela13[[#This Row],[V4]]),"")</f>
        <v>1.1907051282051282</v>
      </c>
      <c r="AP43" s="4">
        <f>IFERROR(AVERAGE(Tabela13[[#This Row],[V4]],Tabela13[[#This Row],[V1]]),"")</f>
        <v>1.6907051282051282</v>
      </c>
      <c r="AQ43" s="4">
        <f>IFERROR(AVERAGE(Tabela13[[#This Row],[V4]],Tabela13[[#This Row],[V2]]),"")</f>
        <v>1.125</v>
      </c>
      <c r="AR43" s="4">
        <f>IFERROR(AVERAGE(Tabela13[[#This Row],[V4]],Tabela13[[#This Row],[V3]]),"")</f>
        <v>1.1907051282051282</v>
      </c>
      <c r="AS43" s="4">
        <f>_xlfn.STDEV.S(Tabela13[[#This Row],[V1]:[V2]])</f>
        <v>0.80002786461170283</v>
      </c>
      <c r="AT43" s="4">
        <f>_xlfn.STDEV.S(Tabela13[[#This Row],[V1]],Tabela13[[#This Row],[V3]])</f>
        <v>0.70710678118654757</v>
      </c>
      <c r="AU43" s="4">
        <f>_xlfn.STDEV.S(Tabela13[[#This Row],[V1]],Tabela13[[#This Row],[V4]])</f>
        <v>9.292108342515526E-2</v>
      </c>
      <c r="AV43" s="4">
        <f>_xlfn.STDEV.S(Tabela13[[#This Row],[V2]],Tabela13[[#This Row],[V1]])</f>
        <v>0.80002786461170283</v>
      </c>
      <c r="AW43" s="4">
        <f>_xlfn.STDEV.S(Tabela13[[#This Row],[V2]],Tabela13[[#This Row],[V3]])</f>
        <v>9.292108342515526E-2</v>
      </c>
      <c r="AX43" s="4">
        <f>_xlfn.STDEV.S(Tabela13[[#This Row],[V42]],Tabela13[[#This Row],[V44]])</f>
        <v>1.5071346457982504</v>
      </c>
      <c r="AY43" s="4">
        <f>_xlfn.STDEV.S(Tabela13[[#This Row],[V3]],Tabela13[[#This Row],[V1]])</f>
        <v>0.70710678118654757</v>
      </c>
      <c r="AZ43" s="4">
        <f>_xlfn.STDEV.S(Tabela13[[#This Row],[V3]],Tabela13[[#This Row],[V2]])</f>
        <v>9.292108342515526E-2</v>
      </c>
      <c r="BA43" s="4">
        <f>_xlfn.STDEV.S(Tabela13[[#This Row],[V3]],Tabela13[[#This Row],[V4]])</f>
        <v>0.61418569776139231</v>
      </c>
      <c r="BB43" s="4">
        <f>_xlfn.STDEV.S(Tabela13[[#This Row],[V4]],Tabela13[[#This Row],[V1]])</f>
        <v>9.292108342515526E-2</v>
      </c>
      <c r="BC43" s="4">
        <f>_xlfn.STDEV.S(Tabela13[[#This Row],[V4]],Tabela13[[#This Row],[V2]])</f>
        <v>0.70710678118654757</v>
      </c>
      <c r="BD43" s="4">
        <f>_xlfn.STDEV.S(Tabela13[[#This Row],[V4]],Tabela13[[#This Row],[V3]])</f>
        <v>0.61418569776139231</v>
      </c>
      <c r="BE43" s="4">
        <f>Tabela13[[#This Row],[V17]]/Tabela13[[#This Row],[V5]]</f>
        <v>0.67189419585155119</v>
      </c>
      <c r="BF43" s="4">
        <f>Tabela13[[#This Row],[V18]]/Tabela13[[#This Row],[V6]]</f>
        <v>0.56279927482194603</v>
      </c>
      <c r="BG43" s="4">
        <f>Tabela13[[#This Row],[V19]]/Tabela13[[#This Row],[V7]]</f>
        <v>5.4959958348148701E-2</v>
      </c>
      <c r="BH43" s="4">
        <f>Tabela13[[#This Row],[V20]]/Tabela13[[#This Row],[V8]]</f>
        <v>0.67189419585155119</v>
      </c>
      <c r="BI43" s="4">
        <f>Tabela13[[#This Row],[V21]]/Tabela13[[#This Row],[V9]]</f>
        <v>0.13453075651344984</v>
      </c>
      <c r="BJ43" s="4">
        <f>Tabela13[[#This Row],[V22]]/Tabela13[[#This Row],[V10]]</f>
        <v>1.339675240709556</v>
      </c>
      <c r="BK43" s="4">
        <f>Tabela13[[#This Row],[V23]]/Tabela13[[#This Row],[V11]]</f>
        <v>0.56279927482194603</v>
      </c>
      <c r="BL43" s="4">
        <f>Tabela13[[#This Row],[V24]]/Tabela13[[#This Row],[V12]]</f>
        <v>0.13453075651344984</v>
      </c>
      <c r="BM43" s="4">
        <f>Tabela13[[#This Row],[V25]]/Tabela13[[#This Row],[V13]]</f>
        <v>0.51581679058291896</v>
      </c>
      <c r="BN43" s="4">
        <f>Tabela13[[#This Row],[V26]]/Tabela13[[#This Row],[V14]]</f>
        <v>5.4959958348148701E-2</v>
      </c>
      <c r="BO43" s="4">
        <f>Tabela13[[#This Row],[V27]]/Tabela13[[#This Row],[V15]]</f>
        <v>0.62853936105470898</v>
      </c>
      <c r="BP43" s="4">
        <f>Tabela13[[#This Row],[V28]]/Tabela13[[#This Row],[V16]]</f>
        <v>0.51581679058291896</v>
      </c>
      <c r="BQ43" s="4">
        <f>Tabela13[[#This Row],[V1]]-Tabela13[[#This Row],[V2]]</f>
        <v>1.1314102564102564</v>
      </c>
      <c r="BR43" s="4">
        <f>Tabela13[[#This Row],[V1]]-Tabela13[[#This Row],[V3]]</f>
        <v>1</v>
      </c>
      <c r="BS43" s="4">
        <f>Tabela13[[#This Row],[V1]]-Tabela13[[#This Row],[V4]]</f>
        <v>0.13141025641025639</v>
      </c>
      <c r="BT43" s="4">
        <f>Tabela13[[#This Row],[V2]]-Tabela13[[#This Row],[V1]]</f>
        <v>-1.1314102564102564</v>
      </c>
      <c r="BU43" s="4">
        <f>Tabela13[[#This Row],[V2]]-Tabela13[[#This Row],[V3]]</f>
        <v>-0.13141025641025639</v>
      </c>
      <c r="BV43" s="4">
        <f>Tabela13[[#This Row],[V2]]-Tabela13[[#This Row],[V4]]</f>
        <v>-1</v>
      </c>
      <c r="BW43" s="4">
        <f>AVERAGE(Tabela13[[#This Row],[V41]],Tabela13[[#This Row],[V42]])</f>
        <v>1.0657051282051282</v>
      </c>
      <c r="BX43" s="4">
        <f>AVERAGE(Tabela13[[#This Row],[V41]],Tabela13[[#This Row],[V43]])</f>
        <v>0.63141025641025639</v>
      </c>
      <c r="BY43" s="4">
        <f>AVERAGE(Tabela13[[#This Row],[V41]],Tabela13[[#This Row],[V44]])</f>
        <v>0</v>
      </c>
      <c r="BZ43" s="4">
        <f>AVERAGE(Tabela13[[#This Row],[V41]],Tabela13[[#This Row],[V45]])</f>
        <v>0.5</v>
      </c>
      <c r="CA43" s="4">
        <f>AVERAGE(Tabela13[[#This Row],[V41]],Tabela13[[#This Row],[V46]])</f>
        <v>6.5705128205128194E-2</v>
      </c>
      <c r="CB43" s="4">
        <f>AVERAGE(Tabela13[[#This Row],[V42]],Tabela13[[#This Row],[V41]])</f>
        <v>1.0657051282051282</v>
      </c>
      <c r="CC43" s="4">
        <f>AVERAGE(Tabela13[[#This Row],[V42]],Tabela13[[#This Row],[V43]])</f>
        <v>0.56570512820512819</v>
      </c>
      <c r="CD43" s="4">
        <f>AVERAGE(Tabela13[[#This Row],[V42]],Tabela13[[#This Row],[V44]])</f>
        <v>-6.5705128205128194E-2</v>
      </c>
      <c r="CE43" s="4">
        <f>AVERAGE(Tabela13[[#This Row],[V42]],Tabela13[[#This Row],[V45]])</f>
        <v>0.43429487179487181</v>
      </c>
      <c r="CF43" s="4">
        <f>AVERAGE(Tabela13[[#This Row],[V42]],Tabela13[[#This Row],[V46]])</f>
        <v>0</v>
      </c>
      <c r="CG43" s="4">
        <f>AVERAGE(Tabela13[[#This Row],[V43]],Tabela13[[#This Row],[V41]])</f>
        <v>0.63141025641025639</v>
      </c>
      <c r="CH43" s="4">
        <f>AVERAGE(Tabela13[[#This Row],[V43]],Tabela13[[#This Row],[V42]])</f>
        <v>0.56570512820512819</v>
      </c>
      <c r="CI43" s="4">
        <f>AVERAGE(Tabela13[[#This Row],[V43]],Tabela13[[#This Row],[V44]])</f>
        <v>-0.5</v>
      </c>
      <c r="CJ43" s="4">
        <f>AVERAGE(Tabela13[[#This Row],[V43]],Tabela13[[#This Row],[V45]])</f>
        <v>0</v>
      </c>
      <c r="CK43" s="4">
        <f>AVERAGE(Tabela13[[#This Row],[V43]],Tabela13[[#This Row],[V46]])</f>
        <v>-0.43429487179487181</v>
      </c>
      <c r="CL43" s="4">
        <f>AVERAGE(Tabela13[[#This Row],[V44]],Tabela13[[#This Row],[V41]])</f>
        <v>0</v>
      </c>
      <c r="CM43" s="4">
        <f>AVERAGE(Tabela13[[#This Row],[V44]],Tabela13[[#This Row],[V42]])</f>
        <v>-6.5705128205128194E-2</v>
      </c>
      <c r="CN43" s="4">
        <f>AVERAGE(Tabela13[[#This Row],[V44]],Tabela13[[#This Row],[V43]])</f>
        <v>-0.5</v>
      </c>
      <c r="CO43" s="4">
        <f>AVERAGE(Tabela13[[#This Row],[V44]],Tabela13[[#This Row],[V45]])</f>
        <v>-0.63141025641025639</v>
      </c>
      <c r="CP43" s="4">
        <f>AVERAGE(Tabela13[[#This Row],[V44]],Tabela13[[#This Row],[V46]])</f>
        <v>-1.0657051282051282</v>
      </c>
      <c r="CQ43" s="4">
        <f>AVERAGE(Tabela13[[#This Row],[V45]],Tabela13[[#This Row],[V41]])</f>
        <v>0.5</v>
      </c>
      <c r="CR43" s="4">
        <f>AVERAGE(Tabela13[[#This Row],[V45]],Tabela13[[#This Row],[V42]])</f>
        <v>0.43429487179487181</v>
      </c>
      <c r="CS43" s="4">
        <f>AVERAGE(Tabela13[[#This Row],[V45]],Tabela13[[#This Row],[V43]])</f>
        <v>0</v>
      </c>
      <c r="CT43" s="4">
        <f>AVERAGE(Tabela13[[#This Row],[V45]],Tabela13[[#This Row],[V44]])</f>
        <v>-0.63141025641025639</v>
      </c>
      <c r="CU43" s="4">
        <f>AVERAGE(Tabela13[[#This Row],[V45]],Tabela13[[#This Row],[V46]])</f>
        <v>-0.56570512820512819</v>
      </c>
      <c r="CV43" s="4">
        <f>AVERAGE(Tabela13[[#This Row],[V46]],Tabela13[[#This Row],[V41]])</f>
        <v>6.5705128205128194E-2</v>
      </c>
      <c r="CW43" s="4">
        <f>AVERAGE(Tabela13[[#This Row],[V46]],Tabela13[[#This Row],[V42]])</f>
        <v>0</v>
      </c>
      <c r="CX43" s="4">
        <f>AVERAGE(Tabela13[[#This Row],[V46]],Tabela13[[#This Row],[V43]])</f>
        <v>-0.43429487179487181</v>
      </c>
      <c r="CY43" s="4">
        <f>AVERAGE(Tabela13[[#This Row],[V46]],Tabela13[[#This Row],[V44]])</f>
        <v>-1.0657051282051282</v>
      </c>
      <c r="CZ43" s="4">
        <f>AVERAGE(Tabela13[[#This Row],[V46]],Tabela13[[#This Row],[V45]])</f>
        <v>-0.56570512820512819</v>
      </c>
      <c r="DA43" s="3">
        <f>_xlfn.STDEV.S(Tabela13[[#This Row],[V41]],Tabela13[[#This Row],[V42]])</f>
        <v>9.292108342515526E-2</v>
      </c>
      <c r="DB43" s="3">
        <f>_xlfn.STDEV.S(Tabela13[[#This Row],[V41]],Tabela13[[#This Row],[V43]])</f>
        <v>0.70710678118654757</v>
      </c>
      <c r="DC43" s="3">
        <f>_xlfn.STDEV.S(Tabela13[[#This Row],[V41]],Tabela13[[#This Row],[V44]])</f>
        <v>1.6000557292234057</v>
      </c>
      <c r="DD43" s="3">
        <f>_xlfn.STDEV.S(Tabela13[[#This Row],[V41]],Tabela13[[#This Row],[V45]])</f>
        <v>0.89294894803685809</v>
      </c>
      <c r="DE43" s="3">
        <f>_xlfn.STDEV.S(Tabela13[[#This Row],[V41]],Tabela13[[#This Row],[V46]])</f>
        <v>1.5071346457982504</v>
      </c>
      <c r="DF43" s="3">
        <f>_xlfn.STDEV.S(Tabela13[[#This Row],[V42]],Tabela13[[#This Row],[V41]])</f>
        <v>9.292108342515526E-2</v>
      </c>
      <c r="DG43" s="3">
        <f>_xlfn.STDEV.S(Tabela13[[#This Row],[V42]],Tabela13[[#This Row],[V43]])</f>
        <v>0.61418569776139231</v>
      </c>
      <c r="DH43" s="3">
        <f>_xlfn.STDEV.S(Tabela13[[#This Row],[V42]],Tabela13[[#This Row],[V44]])</f>
        <v>1.5071346457982504</v>
      </c>
      <c r="DI43" s="3">
        <f>_xlfn.STDEV.S(Tabela13[[#This Row],[V42]],Tabela13[[#This Row],[V45]])</f>
        <v>0.80002786461170283</v>
      </c>
      <c r="DJ43" s="3">
        <f>_xlfn.STDEV.S(Tabela13[[#This Row],[V42]],Tabela13[[#This Row],[V46]])</f>
        <v>1.4142135623730951</v>
      </c>
      <c r="DK43" s="3">
        <f>_xlfn.STDEV.S(Tabela13[[#This Row],[V43]],Tabela13[[#This Row],[V41]])</f>
        <v>0.70710678118654757</v>
      </c>
      <c r="DL43" s="3">
        <f>_xlfn.STDEV.S(Tabela13[[#This Row],[V43]],Tabela13[[#This Row],[V42]])</f>
        <v>0.61418569776139231</v>
      </c>
      <c r="DM43" s="3">
        <f>_xlfn.STDEV.S(Tabela13[[#This Row],[V43]],Tabela13[[#This Row],[V44]])</f>
        <v>0.89294894803685809</v>
      </c>
      <c r="DN43" s="3">
        <f>_xlfn.STDEV.S(Tabela13[[#This Row],[V43]],Tabela13[[#This Row],[V45]])</f>
        <v>0.18584216685031052</v>
      </c>
      <c r="DO43" s="3">
        <f>_xlfn.STDEV.S(Tabela13[[#This Row],[V43]],Tabela13[[#This Row],[V46]])</f>
        <v>0.80002786461170283</v>
      </c>
      <c r="DP43" s="3">
        <f>_xlfn.STDEV.S(Tabela13[[#This Row],[V44]],Tabela13[[#This Row],[V41]])</f>
        <v>1.6000557292234057</v>
      </c>
      <c r="DQ43" s="3">
        <f>_xlfn.STDEV.S(Tabela13[[#This Row],[V44]],Tabela13[[#This Row],[V42]])</f>
        <v>1.5071346457982504</v>
      </c>
      <c r="DR43" s="3">
        <f>_xlfn.STDEV.S(Tabela13[[#This Row],[V44]],Tabela13[[#This Row],[V43]])</f>
        <v>0.89294894803685809</v>
      </c>
      <c r="DS43" s="3">
        <f>_xlfn.STDEV.S(Tabela13[[#This Row],[V44]],Tabela13[[#This Row],[V45]])</f>
        <v>0.70710678118654757</v>
      </c>
      <c r="DT43" s="3">
        <f>_xlfn.STDEV.S(Tabela13[[#This Row],[V44]],Tabela13[[#This Row],[V46]])</f>
        <v>9.292108342515526E-2</v>
      </c>
      <c r="DU43" s="3">
        <f>_xlfn.STDEV.S(Tabela13[[#This Row],[V45]],Tabela13[[#This Row],[V41]])</f>
        <v>0.89294894803685809</v>
      </c>
      <c r="DV43" s="3">
        <f>_xlfn.STDEV.S(Tabela13[[#This Row],[V45]],Tabela13[[#This Row],[V42]])</f>
        <v>0.80002786461170283</v>
      </c>
      <c r="DW43" s="3">
        <f>_xlfn.STDEV.S(Tabela13[[#This Row],[V45]],Tabela13[[#This Row],[V43]])</f>
        <v>0.18584216685031052</v>
      </c>
      <c r="DX43" s="3">
        <f>_xlfn.STDEV.S(Tabela13[[#This Row],[V45]],Tabela13[[#This Row],[V44]])</f>
        <v>0.70710678118654757</v>
      </c>
      <c r="DY43" s="3">
        <f>_xlfn.STDEV.S(Tabela13[[#This Row],[V45]],Tabela13[[#This Row],[V46]])</f>
        <v>0.61418569776139231</v>
      </c>
      <c r="DZ43" s="3">
        <f>_xlfn.STDEV.S(Tabela13[[#This Row],[V46]],Tabela13[[#This Row],[V41]])</f>
        <v>1.5071346457982504</v>
      </c>
      <c r="EA43" s="3">
        <f>_xlfn.STDEV.S(Tabela13[[#This Row],[V46]],Tabela13[[#This Row],[V42]])</f>
        <v>1.4142135623730951</v>
      </c>
      <c r="EB43" s="3">
        <f>_xlfn.STDEV.S(Tabela13[[#This Row],[V46]],Tabela13[[#This Row],[V43]])</f>
        <v>0.80002786461170283</v>
      </c>
      <c r="EC43" s="3">
        <f>_xlfn.STDEV.S(Tabela13[[#This Row],[V46]],Tabela13[[#This Row],[V44]])</f>
        <v>9.292108342515526E-2</v>
      </c>
      <c r="ED43" s="3">
        <f>_xlfn.STDEV.S(Tabela13[[#This Row],[V46]],Tabela13[[#This Row],[V45]])</f>
        <v>0.61418569776139231</v>
      </c>
      <c r="EE43" s="3">
        <f t="shared" si="19"/>
        <v>8.7192114371875018E-2</v>
      </c>
      <c r="EF43" s="3">
        <f t="shared" si="20"/>
        <v>1.1198848514223494</v>
      </c>
      <c r="EG43" s="3" t="str">
        <f t="shared" si="21"/>
        <v/>
      </c>
      <c r="EH43" s="3">
        <f t="shared" si="22"/>
        <v>1.7858978960737162</v>
      </c>
      <c r="EI43" s="3">
        <f t="shared" si="23"/>
        <v>22.937854121417278</v>
      </c>
      <c r="EJ43" s="3">
        <f t="shared" si="24"/>
        <v>8.7192114371875018E-2</v>
      </c>
      <c r="EK43" s="3">
        <f t="shared" si="25"/>
        <v>1.0856993637481835</v>
      </c>
      <c r="EL43" s="3">
        <f t="shared" si="26"/>
        <v>-22.937854121417278</v>
      </c>
      <c r="EM43" s="3">
        <f t="shared" si="27"/>
        <v>1.8421305812461348</v>
      </c>
      <c r="EN43" s="3" t="str">
        <f t="shared" si="28"/>
        <v/>
      </c>
      <c r="EO43" s="3">
        <f t="shared" si="29"/>
        <v>1.1198848514223494</v>
      </c>
      <c r="EP43" s="3">
        <f t="shared" si="30"/>
        <v>1.0856993637481835</v>
      </c>
      <c r="EQ43" s="3">
        <f t="shared" si="31"/>
        <v>-1.7858978960737162</v>
      </c>
      <c r="ER43" s="3" t="str">
        <f t="shared" si="32"/>
        <v/>
      </c>
      <c r="ES43" s="3" t="str">
        <f t="shared" si="33"/>
        <v/>
      </c>
      <c r="ET43" s="3" t="str">
        <f t="shared" si="34"/>
        <v/>
      </c>
      <c r="EU43" s="3" t="str">
        <f t="shared" si="35"/>
        <v/>
      </c>
      <c r="EV43" s="3">
        <f t="shared" si="36"/>
        <v>-1.7858978960737162</v>
      </c>
      <c r="EW43" s="3">
        <f t="shared" si="37"/>
        <v>-1.1198848514223494</v>
      </c>
      <c r="EX43" s="3">
        <f t="shared" si="38"/>
        <v>-8.7192114371875018E-2</v>
      </c>
      <c r="EY43" s="3">
        <f t="shared" si="39"/>
        <v>1.7858978960737162</v>
      </c>
      <c r="EZ43" s="3">
        <f t="shared" si="40"/>
        <v>1.8421305812461348</v>
      </c>
      <c r="FA43" s="3" t="str">
        <f t="shared" si="41"/>
        <v/>
      </c>
      <c r="FB43" s="3">
        <f t="shared" si="42"/>
        <v>-1.1198848514223494</v>
      </c>
      <c r="FC43" s="3">
        <f t="shared" si="43"/>
        <v>-1.0856993637481835</v>
      </c>
      <c r="FD43" s="3">
        <f t="shared" si="44"/>
        <v>22.937854121417278</v>
      </c>
      <c r="FE43" s="3" t="str">
        <f t="shared" si="45"/>
        <v/>
      </c>
      <c r="FF43" s="3">
        <f t="shared" si="46"/>
        <v>-1.8421305812461348</v>
      </c>
      <c r="FG43" s="3">
        <f t="shared" si="47"/>
        <v>-8.7192114371875018E-2</v>
      </c>
      <c r="FH43" s="3">
        <f t="shared" si="48"/>
        <v>-1.0856993637481835</v>
      </c>
      <c r="FI43" s="4">
        <f t="shared" si="49"/>
        <v>0.75</v>
      </c>
      <c r="FJ43" s="4">
        <f t="shared" si="50"/>
        <v>0.51282051282051289</v>
      </c>
      <c r="FK43" s="4">
        <f t="shared" si="72"/>
        <v>1.7453798767967146</v>
      </c>
      <c r="FL43" s="4">
        <f t="shared" si="52"/>
        <v>0.98767967145790547</v>
      </c>
      <c r="FM43" s="4">
        <f>Tabela13[[#This Row],[V139]]-Tabela13[[#This Row],[V140]]</f>
        <v>0.75770020533880911</v>
      </c>
      <c r="FN43" s="4">
        <f>Tabela13[[#This Row],[V1]]-Tabela13[[#This Row],[V2]]/2</f>
        <v>1.4439102564102564</v>
      </c>
      <c r="FO43" s="4">
        <f>Tabela13[[#This Row],[V1]]-Tabela13[[#This Row],[V3]]/2</f>
        <v>1.3782051282051282</v>
      </c>
      <c r="FP43" s="4">
        <f>Tabela13[[#This Row],[V1]]-Tabela13[[#This Row],[V4]]/2</f>
        <v>0.94391025641025639</v>
      </c>
      <c r="FQ43" s="4">
        <f>Tabela13[[#This Row],[V2]]-Tabela13[[#This Row],[V1]]/2</f>
        <v>-0.25320512820512819</v>
      </c>
      <c r="FR43" s="4">
        <f>Tabela13[[#This Row],[V2]]-Tabela13[[#This Row],[V3]]/2</f>
        <v>0.24679487179487181</v>
      </c>
      <c r="FS43" s="4">
        <f>Tabela13[[#This Row],[V2]]-Tabela13[[#This Row],[V4]]/2</f>
        <v>-0.1875</v>
      </c>
      <c r="FT43" s="4">
        <f t="shared" si="53"/>
        <v>0.96507854298852835</v>
      </c>
      <c r="FU43" s="4">
        <f t="shared" si="54"/>
        <v>0.94310715312945947</v>
      </c>
      <c r="FV43" s="4">
        <f t="shared" si="55"/>
        <v>0.75655208617339864</v>
      </c>
      <c r="FW43" s="4">
        <f t="shared" si="56"/>
        <v>-0.24799297200798595</v>
      </c>
      <c r="FX43" s="4">
        <f t="shared" si="57"/>
        <v>0.24195980437316728</v>
      </c>
      <c r="FY43" s="4">
        <f t="shared" si="58"/>
        <v>-0.18534794999569476</v>
      </c>
      <c r="FZ43" s="4">
        <f t="shared" si="59"/>
        <v>173.71413773793509</v>
      </c>
      <c r="GA43" s="4">
        <f t="shared" si="60"/>
        <v>169.75928756330271</v>
      </c>
      <c r="GB43" s="4">
        <f t="shared" si="61"/>
        <v>136.17937551121176</v>
      </c>
      <c r="GC43" s="4">
        <f t="shared" si="62"/>
        <v>-44.638734961437471</v>
      </c>
      <c r="GD43" s="4">
        <f t="shared" si="63"/>
        <v>43.552764787170112</v>
      </c>
      <c r="GE43" s="4">
        <f t="shared" si="64"/>
        <v>-33.362630999225054</v>
      </c>
      <c r="GF43" s="4">
        <f>Tabela13[[#This Row],[V1]]-Tabela13[[#This Row],[V2]]/Tabela13[[#This Row],[V2]]</f>
        <v>0.75641025641025639</v>
      </c>
      <c r="GG43" s="4">
        <f>Tabela13[[#This Row],[V1]]-Tabela13[[#This Row],[V3]]/Tabela13[[#This Row],[V3]]</f>
        <v>0.75641025641025639</v>
      </c>
      <c r="GH43" s="4">
        <f>Tabela13[[#This Row],[V1]]-Tabela13[[#This Row],[V4]]/Tabela13[[#This Row],[V4]]</f>
        <v>0.75641025641025639</v>
      </c>
      <c r="GI43" s="4">
        <f>Tabela13[[#This Row],[V2]]-Tabela13[[#This Row],[V1]]/Tabela13[[#This Row],[V1]]</f>
        <v>-0.375</v>
      </c>
      <c r="GJ43" s="4">
        <f>Tabela13[[#This Row],[V2]]-Tabela13[[#This Row],[V3]]/Tabela13[[#This Row],[V3]]</f>
        <v>-0.375</v>
      </c>
      <c r="GK43" s="4">
        <f>Tabela13[[#This Row],[V2]]-Tabela13[[#This Row],[V4]]/Tabela13[[#This Row],[V4]]</f>
        <v>-0.375</v>
      </c>
      <c r="GL43" s="4">
        <f t="shared" si="65"/>
        <v>0.58231396327920604</v>
      </c>
      <c r="GM43" s="4">
        <f t="shared" si="66"/>
        <v>1.1907051282051282</v>
      </c>
      <c r="GN43" s="4">
        <f t="shared" si="67"/>
        <v>0.48904968113892944</v>
      </c>
      <c r="GO43" s="3">
        <f t="shared" si="68"/>
        <v>1</v>
      </c>
      <c r="GP43" s="3">
        <v>100</v>
      </c>
      <c r="GQ43" s="3">
        <f t="shared" si="69"/>
        <v>0.95</v>
      </c>
      <c r="GR43" s="3">
        <f t="shared" si="70"/>
        <v>95</v>
      </c>
      <c r="GS43" s="34">
        <f>COUNTIF($D$2:D42,Tabela13[[#This Row],[HomeTeam]])</f>
        <v>1</v>
      </c>
      <c r="GT43" s="34">
        <f>COUNTIF($E$2:E42,Tabela13[[#This Row],[AwayTeam]])</f>
        <v>2</v>
      </c>
      <c r="GU43" s="3">
        <f>IFERROR(AVERAGEIFS($AD$2:AD42,$D$2:D42,Tabela13[[#This Row],[HomeTeam]],$GS$2:GS42,"&gt;="&amp;Tabela13[[#This Row],[Contagem_H]]-5),"")</f>
        <v>0.11904761904761904</v>
      </c>
      <c r="GV43" s="3">
        <f>IFERROR(AVERAGEIFS($G$2:G42,$E$2:E42,Tabela13[[#This Row],[AwayTeam]],$GT$2:GT42,"&gt;="&amp;Tabela13[[#This Row],[Contagem_A]]-5),"")</f>
        <v>1</v>
      </c>
      <c r="GW43" s="3">
        <f>IFERROR(AVERAGEIFS($GQ$2:GQ42,$D$2:D42,Tabela13[[#This Row],[HomeTeam]],$GS$2:GS42,"&gt;="&amp;Tabela13[[#This Row],[Contagem_H]]-5),"")</f>
        <v>0.8</v>
      </c>
    </row>
    <row r="44" spans="1:205" x14ac:dyDescent="0.25">
      <c r="A44" t="s">
        <v>127</v>
      </c>
      <c r="B44" t="s">
        <v>153</v>
      </c>
      <c r="C44" t="s">
        <v>134</v>
      </c>
      <c r="D44" t="s">
        <v>18</v>
      </c>
      <c r="E44" t="s">
        <v>16</v>
      </c>
      <c r="F44" s="3">
        <v>1</v>
      </c>
      <c r="G44" s="3">
        <v>0</v>
      </c>
      <c r="H44" s="3" t="str">
        <f t="shared" si="71"/>
        <v>H</v>
      </c>
      <c r="I44" s="3">
        <v>1.65</v>
      </c>
      <c r="J44" s="3">
        <v>3.6</v>
      </c>
      <c r="K44" s="3">
        <v>6</v>
      </c>
      <c r="L44" s="3">
        <v>2.1</v>
      </c>
      <c r="M44" s="3">
        <v>1.73</v>
      </c>
      <c r="N44" s="3">
        <f t="shared" si="0"/>
        <v>1</v>
      </c>
      <c r="O44" s="3">
        <f t="shared" si="1"/>
        <v>3</v>
      </c>
      <c r="P44" s="3">
        <f t="shared" si="2"/>
        <v>0</v>
      </c>
      <c r="Q44" s="3">
        <f t="shared" si="3"/>
        <v>5.0505050505050608E-2</v>
      </c>
      <c r="R44" s="3">
        <f t="shared" si="4"/>
        <v>5.4225158271401064E-2</v>
      </c>
      <c r="S44" s="3">
        <f t="shared" si="5"/>
        <v>1.7333333333333334</v>
      </c>
      <c r="T44" s="3">
        <f t="shared" si="6"/>
        <v>3.7818181818181822</v>
      </c>
      <c r="U44" s="3">
        <f t="shared" si="7"/>
        <v>6.3030303030303036</v>
      </c>
      <c r="V44" s="3">
        <f t="shared" si="8"/>
        <v>2.2060606060606065</v>
      </c>
      <c r="W44" s="3">
        <f t="shared" si="9"/>
        <v>1.8173737373737375</v>
      </c>
      <c r="X44" s="4">
        <f t="shared" si="10"/>
        <v>0.60606060606060608</v>
      </c>
      <c r="Y44" s="4">
        <f t="shared" si="11"/>
        <v>0.27777777777777779</v>
      </c>
      <c r="Z44" s="4">
        <f t="shared" si="12"/>
        <v>0.16666666666666666</v>
      </c>
      <c r="AA44" s="4">
        <f t="shared" si="13"/>
        <v>0.47619047619047616</v>
      </c>
      <c r="AB44" s="4">
        <f t="shared" si="14"/>
        <v>0.5780346820809249</v>
      </c>
      <c r="AC44" s="4">
        <f t="shared" si="15"/>
        <v>0.80303030303030298</v>
      </c>
      <c r="AD44" s="4">
        <f t="shared" si="16"/>
        <v>8.3333333333333329E-2</v>
      </c>
      <c r="AE44" s="4">
        <f t="shared" si="17"/>
        <v>0.30303030303030304</v>
      </c>
      <c r="AF44" s="4">
        <f t="shared" si="18"/>
        <v>0.58333333333333337</v>
      </c>
      <c r="AG44" s="4">
        <f>IFERROR(AVERAGE(Tabela13[[#This Row],[V1]],Tabela13[[#This Row],[V2]]),"")</f>
        <v>0.44318181818181818</v>
      </c>
      <c r="AH44" s="4">
        <f>IFERROR(AVERAGE(Tabela13[[#This Row],[V1]],Tabela13[[#This Row],[V3]]),"")</f>
        <v>0.55303030303030298</v>
      </c>
      <c r="AI44" s="4">
        <f>IFERROR(AVERAGE(Tabela13[[#This Row],[V1]],Tabela13[[#This Row],[V4]]),"")</f>
        <v>0.69318181818181812</v>
      </c>
      <c r="AJ44" s="4">
        <f>IFERROR(AVERAGE(Tabela13[[#This Row],[V2]],Tabela13[[#This Row],[V1]]),"")</f>
        <v>0.44318181818181818</v>
      </c>
      <c r="AK44" s="4">
        <f>IFERROR(AVERAGE(Tabela13[[#This Row],[V2]],Tabela13[[#This Row],[V3]]),"")</f>
        <v>0.19318181818181818</v>
      </c>
      <c r="AL44" s="4">
        <f>IFERROR(AVERAGE(Tabela13[[#This Row],[V2]],Tabela13[[#This Row],[V4]]),"")</f>
        <v>0.33333333333333337</v>
      </c>
      <c r="AM44" s="4">
        <f>IFERROR(AVERAGE(Tabela13[[#This Row],[V3]],Tabela13[[#This Row],[V1]]),"")</f>
        <v>0.55303030303030298</v>
      </c>
      <c r="AN44" s="4">
        <f>IFERROR(AVERAGE(Tabela13[[#This Row],[V3]],Tabela13[[#This Row],[V2]]),"")</f>
        <v>0.19318181818181818</v>
      </c>
      <c r="AO44" s="4">
        <f>IFERROR(AVERAGE(Tabela13[[#This Row],[V3]],Tabela13[[#This Row],[V4]]),"")</f>
        <v>0.44318181818181823</v>
      </c>
      <c r="AP44" s="4">
        <f>IFERROR(AVERAGE(Tabela13[[#This Row],[V4]],Tabela13[[#This Row],[V1]]),"")</f>
        <v>0.69318181818181812</v>
      </c>
      <c r="AQ44" s="4">
        <f>IFERROR(AVERAGE(Tabela13[[#This Row],[V4]],Tabela13[[#This Row],[V2]]),"")</f>
        <v>0.33333333333333337</v>
      </c>
      <c r="AR44" s="4">
        <f>IFERROR(AVERAGE(Tabela13[[#This Row],[V4]],Tabela13[[#This Row],[V3]]),"")</f>
        <v>0.44318181818181823</v>
      </c>
      <c r="AS44" s="4">
        <f>_xlfn.STDEV.S(Tabela13[[#This Row],[V1]:[V2]])</f>
        <v>0.50890260767213635</v>
      </c>
      <c r="AT44" s="4">
        <f>_xlfn.STDEV.S(Tabela13[[#This Row],[V1]],Tabela13[[#This Row],[V3]])</f>
        <v>0.35355339059327379</v>
      </c>
      <c r="AU44" s="4">
        <f>_xlfn.STDEV.S(Tabela13[[#This Row],[V1]],Tabela13[[#This Row],[V4]])</f>
        <v>0.15534921707886351</v>
      </c>
      <c r="AV44" s="4">
        <f>_xlfn.STDEV.S(Tabela13[[#This Row],[V2]],Tabela13[[#This Row],[V1]])</f>
        <v>0.50890260767213635</v>
      </c>
      <c r="AW44" s="4">
        <f>_xlfn.STDEV.S(Tabela13[[#This Row],[V2]],Tabela13[[#This Row],[V3]])</f>
        <v>0.15534921707886276</v>
      </c>
      <c r="AX44" s="4">
        <f>_xlfn.STDEV.S(Tabela13[[#This Row],[V42]],Tabela13[[#This Row],[V44]])</f>
        <v>0.8624559982654102</v>
      </c>
      <c r="AY44" s="4">
        <f>_xlfn.STDEV.S(Tabela13[[#This Row],[V3]],Tabela13[[#This Row],[V1]])</f>
        <v>0.35355339059327379</v>
      </c>
      <c r="AZ44" s="4">
        <f>_xlfn.STDEV.S(Tabela13[[#This Row],[V3]],Tabela13[[#This Row],[V2]])</f>
        <v>0.15534921707886276</v>
      </c>
      <c r="BA44" s="4">
        <f>_xlfn.STDEV.S(Tabela13[[#This Row],[V3]],Tabela13[[#This Row],[V4]])</f>
        <v>0.19820417351441108</v>
      </c>
      <c r="BB44" s="4">
        <f>_xlfn.STDEV.S(Tabela13[[#This Row],[V4]],Tabela13[[#This Row],[V1]])</f>
        <v>0.15534921707886351</v>
      </c>
      <c r="BC44" s="4">
        <f>_xlfn.STDEV.S(Tabela13[[#This Row],[V4]],Tabela13[[#This Row],[V2]])</f>
        <v>0.35355339059327379</v>
      </c>
      <c r="BD44" s="4">
        <f>_xlfn.STDEV.S(Tabela13[[#This Row],[V4]],Tabela13[[#This Row],[V3]])</f>
        <v>0.19820417351441108</v>
      </c>
      <c r="BE44" s="4">
        <f>Tabela13[[#This Row],[V17]]/Tabela13[[#This Row],[V5]]</f>
        <v>1.1482930634653332</v>
      </c>
      <c r="BF44" s="4">
        <f>Tabela13[[#This Row],[V18]]/Tabela13[[#This Row],[V6]]</f>
        <v>0.63930202134674174</v>
      </c>
      <c r="BG44" s="4">
        <f>Tabela13[[#This Row],[V19]]/Tabela13[[#This Row],[V7]]</f>
        <v>0.22411034594983589</v>
      </c>
      <c r="BH44" s="4">
        <f>Tabela13[[#This Row],[V20]]/Tabela13[[#This Row],[V8]]</f>
        <v>1.1482930634653332</v>
      </c>
      <c r="BI44" s="4">
        <f>Tabela13[[#This Row],[V21]]/Tabela13[[#This Row],[V9]]</f>
        <v>0.80416065311411311</v>
      </c>
      <c r="BJ44" s="4">
        <f>Tabela13[[#This Row],[V22]]/Tabela13[[#This Row],[V10]]</f>
        <v>2.5873679947962303</v>
      </c>
      <c r="BK44" s="4">
        <f>Tabela13[[#This Row],[V23]]/Tabela13[[#This Row],[V11]]</f>
        <v>0.63930202134674174</v>
      </c>
      <c r="BL44" s="4">
        <f>Tabela13[[#This Row],[V24]]/Tabela13[[#This Row],[V12]]</f>
        <v>0.80416065311411311</v>
      </c>
      <c r="BM44" s="4">
        <f>Tabela13[[#This Row],[V25]]/Tabela13[[#This Row],[V13]]</f>
        <v>0.44722992998123523</v>
      </c>
      <c r="BN44" s="4">
        <f>Tabela13[[#This Row],[V26]]/Tabela13[[#This Row],[V14]]</f>
        <v>0.22411034594983589</v>
      </c>
      <c r="BO44" s="4">
        <f>Tabela13[[#This Row],[V27]]/Tabela13[[#This Row],[V15]]</f>
        <v>1.0606601717798212</v>
      </c>
      <c r="BP44" s="4">
        <f>Tabela13[[#This Row],[V28]]/Tabela13[[#This Row],[V16]]</f>
        <v>0.44722992998123523</v>
      </c>
      <c r="BQ44" s="4">
        <f>Tabela13[[#This Row],[V1]]-Tabela13[[#This Row],[V2]]</f>
        <v>0.71969696969696961</v>
      </c>
      <c r="BR44" s="4">
        <f>Tabela13[[#This Row],[V1]]-Tabela13[[#This Row],[V3]]</f>
        <v>0.49999999999999994</v>
      </c>
      <c r="BS44" s="4">
        <f>Tabela13[[#This Row],[V1]]-Tabela13[[#This Row],[V4]]</f>
        <v>0.21969696969696961</v>
      </c>
      <c r="BT44" s="4">
        <f>Tabela13[[#This Row],[V2]]-Tabela13[[#This Row],[V1]]</f>
        <v>-0.71969696969696961</v>
      </c>
      <c r="BU44" s="4">
        <f>Tabela13[[#This Row],[V2]]-Tabela13[[#This Row],[V3]]</f>
        <v>-0.21969696969696972</v>
      </c>
      <c r="BV44" s="4">
        <f>Tabela13[[#This Row],[V2]]-Tabela13[[#This Row],[V4]]</f>
        <v>-0.5</v>
      </c>
      <c r="BW44" s="4">
        <f>AVERAGE(Tabela13[[#This Row],[V41]],Tabela13[[#This Row],[V42]])</f>
        <v>0.60984848484848475</v>
      </c>
      <c r="BX44" s="4">
        <f>AVERAGE(Tabela13[[#This Row],[V41]],Tabela13[[#This Row],[V43]])</f>
        <v>0.46969696969696961</v>
      </c>
      <c r="BY44" s="4">
        <f>AVERAGE(Tabela13[[#This Row],[V41]],Tabela13[[#This Row],[V44]])</f>
        <v>0</v>
      </c>
      <c r="BZ44" s="4">
        <f>AVERAGE(Tabela13[[#This Row],[V41]],Tabela13[[#This Row],[V45]])</f>
        <v>0.24999999999999994</v>
      </c>
      <c r="CA44" s="4">
        <f>AVERAGE(Tabela13[[#This Row],[V41]],Tabela13[[#This Row],[V46]])</f>
        <v>0.10984848484848481</v>
      </c>
      <c r="CB44" s="4">
        <f>AVERAGE(Tabela13[[#This Row],[V42]],Tabela13[[#This Row],[V41]])</f>
        <v>0.60984848484848475</v>
      </c>
      <c r="CC44" s="4">
        <f>AVERAGE(Tabela13[[#This Row],[V42]],Tabela13[[#This Row],[V43]])</f>
        <v>0.35984848484848475</v>
      </c>
      <c r="CD44" s="4">
        <f>AVERAGE(Tabela13[[#This Row],[V42]],Tabela13[[#This Row],[V44]])</f>
        <v>-0.10984848484848483</v>
      </c>
      <c r="CE44" s="4">
        <f>AVERAGE(Tabela13[[#This Row],[V42]],Tabela13[[#This Row],[V45]])</f>
        <v>0.14015151515151511</v>
      </c>
      <c r="CF44" s="4">
        <f>AVERAGE(Tabela13[[#This Row],[V42]],Tabela13[[#This Row],[V46]])</f>
        <v>0</v>
      </c>
      <c r="CG44" s="4">
        <f>AVERAGE(Tabela13[[#This Row],[V43]],Tabela13[[#This Row],[V41]])</f>
        <v>0.46969696969696961</v>
      </c>
      <c r="CH44" s="4">
        <f>AVERAGE(Tabela13[[#This Row],[V43]],Tabela13[[#This Row],[V42]])</f>
        <v>0.35984848484848475</v>
      </c>
      <c r="CI44" s="4">
        <f>AVERAGE(Tabela13[[#This Row],[V43]],Tabela13[[#This Row],[V44]])</f>
        <v>-0.25</v>
      </c>
      <c r="CJ44" s="4">
        <f>AVERAGE(Tabela13[[#This Row],[V43]],Tabela13[[#This Row],[V45]])</f>
        <v>0</v>
      </c>
      <c r="CK44" s="4">
        <f>AVERAGE(Tabela13[[#This Row],[V43]],Tabela13[[#This Row],[V46]])</f>
        <v>-0.14015151515151519</v>
      </c>
      <c r="CL44" s="4">
        <f>AVERAGE(Tabela13[[#This Row],[V44]],Tabela13[[#This Row],[V41]])</f>
        <v>0</v>
      </c>
      <c r="CM44" s="4">
        <f>AVERAGE(Tabela13[[#This Row],[V44]],Tabela13[[#This Row],[V42]])</f>
        <v>-0.10984848484848483</v>
      </c>
      <c r="CN44" s="4">
        <f>AVERAGE(Tabela13[[#This Row],[V44]],Tabela13[[#This Row],[V43]])</f>
        <v>-0.25</v>
      </c>
      <c r="CO44" s="4">
        <f>AVERAGE(Tabela13[[#This Row],[V44]],Tabela13[[#This Row],[V45]])</f>
        <v>-0.46969696969696967</v>
      </c>
      <c r="CP44" s="4">
        <f>AVERAGE(Tabela13[[#This Row],[V44]],Tabela13[[#This Row],[V46]])</f>
        <v>-0.60984848484848486</v>
      </c>
      <c r="CQ44" s="4">
        <f>AVERAGE(Tabela13[[#This Row],[V45]],Tabela13[[#This Row],[V41]])</f>
        <v>0.24999999999999994</v>
      </c>
      <c r="CR44" s="4">
        <f>AVERAGE(Tabela13[[#This Row],[V45]],Tabela13[[#This Row],[V42]])</f>
        <v>0.14015151515151511</v>
      </c>
      <c r="CS44" s="4">
        <f>AVERAGE(Tabela13[[#This Row],[V45]],Tabela13[[#This Row],[V43]])</f>
        <v>0</v>
      </c>
      <c r="CT44" s="4">
        <f>AVERAGE(Tabela13[[#This Row],[V45]],Tabela13[[#This Row],[V44]])</f>
        <v>-0.46969696969696967</v>
      </c>
      <c r="CU44" s="4">
        <f>AVERAGE(Tabela13[[#This Row],[V45]],Tabela13[[#This Row],[V46]])</f>
        <v>-0.35984848484848486</v>
      </c>
      <c r="CV44" s="4">
        <f>AVERAGE(Tabela13[[#This Row],[V46]],Tabela13[[#This Row],[V41]])</f>
        <v>0.10984848484848481</v>
      </c>
      <c r="CW44" s="4">
        <f>AVERAGE(Tabela13[[#This Row],[V46]],Tabela13[[#This Row],[V42]])</f>
        <v>0</v>
      </c>
      <c r="CX44" s="4">
        <f>AVERAGE(Tabela13[[#This Row],[V46]],Tabela13[[#This Row],[V43]])</f>
        <v>-0.14015151515151519</v>
      </c>
      <c r="CY44" s="4">
        <f>AVERAGE(Tabela13[[#This Row],[V46]],Tabela13[[#This Row],[V44]])</f>
        <v>-0.60984848484848486</v>
      </c>
      <c r="CZ44" s="4">
        <f>AVERAGE(Tabela13[[#This Row],[V46]],Tabela13[[#This Row],[V45]])</f>
        <v>-0.35984848484848486</v>
      </c>
      <c r="DA44" s="3">
        <f>_xlfn.STDEV.S(Tabela13[[#This Row],[V41]],Tabela13[[#This Row],[V42]])</f>
        <v>0.15534921707886318</v>
      </c>
      <c r="DB44" s="3">
        <f>_xlfn.STDEV.S(Tabela13[[#This Row],[V41]],Tabela13[[#This Row],[V43]])</f>
        <v>0.35355339059327368</v>
      </c>
      <c r="DC44" s="3">
        <f>_xlfn.STDEV.S(Tabela13[[#This Row],[V41]],Tabela13[[#This Row],[V44]])</f>
        <v>1.0178052153442729</v>
      </c>
      <c r="DD44" s="3">
        <f>_xlfn.STDEV.S(Tabela13[[#This Row],[V41]],Tabela13[[#This Row],[V45]])</f>
        <v>0.6642518247509992</v>
      </c>
      <c r="DE44" s="3">
        <f>_xlfn.STDEV.S(Tabela13[[#This Row],[V41]],Tabela13[[#This Row],[V46]])</f>
        <v>0.8624559982654102</v>
      </c>
      <c r="DF44" s="3">
        <f>_xlfn.STDEV.S(Tabela13[[#This Row],[V42]],Tabela13[[#This Row],[V41]])</f>
        <v>0.15534921707886318</v>
      </c>
      <c r="DG44" s="3">
        <f>_xlfn.STDEV.S(Tabela13[[#This Row],[V42]],Tabela13[[#This Row],[V43]])</f>
        <v>0.19820417351441108</v>
      </c>
      <c r="DH44" s="3">
        <f>_xlfn.STDEV.S(Tabela13[[#This Row],[V42]],Tabela13[[#This Row],[V44]])</f>
        <v>0.8624559982654102</v>
      </c>
      <c r="DI44" s="3">
        <f>_xlfn.STDEV.S(Tabela13[[#This Row],[V42]],Tabela13[[#This Row],[V45]])</f>
        <v>0.50890260767213646</v>
      </c>
      <c r="DJ44" s="3">
        <f>_xlfn.STDEV.S(Tabela13[[#This Row],[V42]],Tabela13[[#This Row],[V46]])</f>
        <v>0.70710678118654746</v>
      </c>
      <c r="DK44" s="3">
        <f>_xlfn.STDEV.S(Tabela13[[#This Row],[V43]],Tabela13[[#This Row],[V41]])</f>
        <v>0.35355339059327368</v>
      </c>
      <c r="DL44" s="3">
        <f>_xlfn.STDEV.S(Tabela13[[#This Row],[V43]],Tabela13[[#This Row],[V42]])</f>
        <v>0.19820417351441108</v>
      </c>
      <c r="DM44" s="3">
        <f>_xlfn.STDEV.S(Tabela13[[#This Row],[V43]],Tabela13[[#This Row],[V44]])</f>
        <v>0.66425182475099909</v>
      </c>
      <c r="DN44" s="3">
        <f>_xlfn.STDEV.S(Tabela13[[#This Row],[V43]],Tabela13[[#This Row],[V45]])</f>
        <v>0.31069843415772541</v>
      </c>
      <c r="DO44" s="3">
        <f>_xlfn.STDEV.S(Tabela13[[#This Row],[V43]],Tabela13[[#This Row],[V46]])</f>
        <v>0.50890260767213646</v>
      </c>
      <c r="DP44" s="3">
        <f>_xlfn.STDEV.S(Tabela13[[#This Row],[V44]],Tabela13[[#This Row],[V41]])</f>
        <v>1.0178052153442729</v>
      </c>
      <c r="DQ44" s="3">
        <f>_xlfn.STDEV.S(Tabela13[[#This Row],[V44]],Tabela13[[#This Row],[V42]])</f>
        <v>0.8624559982654102</v>
      </c>
      <c r="DR44" s="3">
        <f>_xlfn.STDEV.S(Tabela13[[#This Row],[V44]],Tabela13[[#This Row],[V43]])</f>
        <v>0.66425182475099909</v>
      </c>
      <c r="DS44" s="3">
        <f>_xlfn.STDEV.S(Tabela13[[#This Row],[V44]],Tabela13[[#This Row],[V45]])</f>
        <v>0.35355339059327379</v>
      </c>
      <c r="DT44" s="3">
        <f>_xlfn.STDEV.S(Tabela13[[#This Row],[V44]],Tabela13[[#This Row],[V46]])</f>
        <v>0.1553492170788621</v>
      </c>
      <c r="DU44" s="3">
        <f>_xlfn.STDEV.S(Tabela13[[#This Row],[V45]],Tabela13[[#This Row],[V41]])</f>
        <v>0.6642518247509992</v>
      </c>
      <c r="DV44" s="3">
        <f>_xlfn.STDEV.S(Tabela13[[#This Row],[V45]],Tabela13[[#This Row],[V42]])</f>
        <v>0.50890260767213646</v>
      </c>
      <c r="DW44" s="3">
        <f>_xlfn.STDEV.S(Tabela13[[#This Row],[V45]],Tabela13[[#This Row],[V43]])</f>
        <v>0.31069843415772541</v>
      </c>
      <c r="DX44" s="3">
        <f>_xlfn.STDEV.S(Tabela13[[#This Row],[V45]],Tabela13[[#This Row],[V44]])</f>
        <v>0.35355339059327379</v>
      </c>
      <c r="DY44" s="3">
        <f>_xlfn.STDEV.S(Tabela13[[#This Row],[V45]],Tabela13[[#This Row],[V46]])</f>
        <v>0.19820417351441094</v>
      </c>
      <c r="DZ44" s="3">
        <f>_xlfn.STDEV.S(Tabela13[[#This Row],[V46]],Tabela13[[#This Row],[V41]])</f>
        <v>0.8624559982654102</v>
      </c>
      <c r="EA44" s="3">
        <f>_xlfn.STDEV.S(Tabela13[[#This Row],[V46]],Tabela13[[#This Row],[V42]])</f>
        <v>0.70710678118654746</v>
      </c>
      <c r="EB44" s="3">
        <f>_xlfn.STDEV.S(Tabela13[[#This Row],[V46]],Tabela13[[#This Row],[V43]])</f>
        <v>0.50890260767213646</v>
      </c>
      <c r="EC44" s="3">
        <f>_xlfn.STDEV.S(Tabela13[[#This Row],[V46]],Tabela13[[#This Row],[V44]])</f>
        <v>0.1553492170788621</v>
      </c>
      <c r="ED44" s="3">
        <f>_xlfn.STDEV.S(Tabela13[[#This Row],[V46]],Tabela13[[#This Row],[V45]])</f>
        <v>0.19820417351441094</v>
      </c>
      <c r="EE44" s="3">
        <f t="shared" si="19"/>
        <v>0.25473411993055828</v>
      </c>
      <c r="EF44" s="3">
        <f t="shared" si="20"/>
        <v>0.75272657352116346</v>
      </c>
      <c r="EG44" s="3" t="str">
        <f t="shared" si="21"/>
        <v/>
      </c>
      <c r="EH44" s="3">
        <f t="shared" si="22"/>
        <v>2.6570072990039972</v>
      </c>
      <c r="EI44" s="3">
        <f t="shared" si="23"/>
        <v>7.8513235704161506</v>
      </c>
      <c r="EJ44" s="3">
        <f t="shared" si="24"/>
        <v>0.25473411993055828</v>
      </c>
      <c r="EK44" s="3">
        <f t="shared" si="25"/>
        <v>0.55079896639794257</v>
      </c>
      <c r="EL44" s="3">
        <f t="shared" si="26"/>
        <v>-7.8513235704161488</v>
      </c>
      <c r="EM44" s="3">
        <f t="shared" si="27"/>
        <v>3.6310888763633531</v>
      </c>
      <c r="EN44" s="3" t="str">
        <f t="shared" si="28"/>
        <v/>
      </c>
      <c r="EO44" s="3">
        <f t="shared" si="29"/>
        <v>0.75272657352116346</v>
      </c>
      <c r="EP44" s="3">
        <f t="shared" si="30"/>
        <v>0.55079896639794257</v>
      </c>
      <c r="EQ44" s="3">
        <f t="shared" si="31"/>
        <v>-2.6570072990039963</v>
      </c>
      <c r="ER44" s="3" t="str">
        <f t="shared" si="32"/>
        <v/>
      </c>
      <c r="ES44" s="3" t="str">
        <f t="shared" si="33"/>
        <v/>
      </c>
      <c r="ET44" s="3" t="str">
        <f t="shared" si="34"/>
        <v/>
      </c>
      <c r="EU44" s="3" t="str">
        <f t="shared" si="35"/>
        <v/>
      </c>
      <c r="EV44" s="3">
        <f t="shared" si="36"/>
        <v>-2.6570072990039963</v>
      </c>
      <c r="EW44" s="3">
        <f t="shared" si="37"/>
        <v>-0.75272657352116357</v>
      </c>
      <c r="EX44" s="3">
        <f t="shared" si="38"/>
        <v>-0.25473411993055645</v>
      </c>
      <c r="EY44" s="3">
        <f t="shared" si="39"/>
        <v>2.6570072990039972</v>
      </c>
      <c r="EZ44" s="3">
        <f t="shared" si="40"/>
        <v>3.6310888763633531</v>
      </c>
      <c r="FA44" s="3" t="str">
        <f t="shared" si="41"/>
        <v/>
      </c>
      <c r="FB44" s="3">
        <f t="shared" si="42"/>
        <v>-0.75272657352116357</v>
      </c>
      <c r="FC44" s="3">
        <f t="shared" si="43"/>
        <v>-0.55079896639794201</v>
      </c>
      <c r="FD44" s="3">
        <f t="shared" si="44"/>
        <v>7.8513235704161506</v>
      </c>
      <c r="FE44" s="3" t="str">
        <f t="shared" si="45"/>
        <v/>
      </c>
      <c r="FF44" s="3">
        <f t="shared" si="46"/>
        <v>-3.6310888763633509</v>
      </c>
      <c r="FG44" s="3">
        <f t="shared" si="47"/>
        <v>-0.25473411993055645</v>
      </c>
      <c r="FH44" s="3">
        <f t="shared" si="48"/>
        <v>-0.55079896639794201</v>
      </c>
      <c r="FI44" s="4">
        <f t="shared" si="49"/>
        <v>0.16666666666666666</v>
      </c>
      <c r="FJ44" s="4">
        <f t="shared" si="50"/>
        <v>0</v>
      </c>
      <c r="FK44" s="4">
        <f t="shared" si="72"/>
        <v>1.9951923076923075</v>
      </c>
      <c r="FL44" s="4">
        <f t="shared" si="52"/>
        <v>0.74038461538461531</v>
      </c>
      <c r="FM44" s="4">
        <f>Tabela13[[#This Row],[V139]]-Tabela13[[#This Row],[V140]]</f>
        <v>1.2548076923076921</v>
      </c>
      <c r="FN44" s="4">
        <f>Tabela13[[#This Row],[V1]]-Tabela13[[#This Row],[V2]]/2</f>
        <v>0.76136363636363635</v>
      </c>
      <c r="FO44" s="4">
        <f>Tabela13[[#This Row],[V1]]-Tabela13[[#This Row],[V3]]/2</f>
        <v>0.65151515151515149</v>
      </c>
      <c r="FP44" s="4">
        <f>Tabela13[[#This Row],[V1]]-Tabela13[[#This Row],[V4]]/2</f>
        <v>0.51136363636363624</v>
      </c>
      <c r="FQ44" s="4">
        <f>Tabela13[[#This Row],[V2]]-Tabela13[[#This Row],[V1]]/2</f>
        <v>-0.31818181818181818</v>
      </c>
      <c r="FR44" s="4">
        <f>Tabela13[[#This Row],[V2]]-Tabela13[[#This Row],[V3]]/2</f>
        <v>-6.8181818181818191E-2</v>
      </c>
      <c r="FS44" s="4">
        <f>Tabela13[[#This Row],[V2]]-Tabela13[[#This Row],[V4]]/2</f>
        <v>-0.20833333333333337</v>
      </c>
      <c r="FT44" s="4">
        <f t="shared" si="53"/>
        <v>0.65073425570444354</v>
      </c>
      <c r="FU44" s="4">
        <f t="shared" si="54"/>
        <v>0.57743961614451411</v>
      </c>
      <c r="FV44" s="4">
        <f t="shared" si="55"/>
        <v>0.47269713571458927</v>
      </c>
      <c r="FW44" s="4">
        <f t="shared" si="56"/>
        <v>-0.30805278102377642</v>
      </c>
      <c r="FX44" s="4">
        <f t="shared" si="57"/>
        <v>-6.8076458257999489E-2</v>
      </c>
      <c r="FY44" s="4">
        <f t="shared" si="58"/>
        <v>-0.20539538918976744</v>
      </c>
      <c r="FZ44" s="4">
        <f t="shared" si="59"/>
        <v>117.13216602679984</v>
      </c>
      <c r="GA44" s="4">
        <f t="shared" si="60"/>
        <v>103.93913090601255</v>
      </c>
      <c r="GB44" s="4">
        <f t="shared" si="61"/>
        <v>85.08548442862606</v>
      </c>
      <c r="GC44" s="4">
        <f t="shared" si="62"/>
        <v>-55.449500584279754</v>
      </c>
      <c r="GD44" s="4">
        <f t="shared" si="63"/>
        <v>-12.253762486439909</v>
      </c>
      <c r="GE44" s="4">
        <f t="shared" si="64"/>
        <v>-36.971170054158137</v>
      </c>
      <c r="GF44" s="4">
        <f>Tabela13[[#This Row],[V1]]-Tabela13[[#This Row],[V2]]/Tabela13[[#This Row],[V2]]</f>
        <v>-0.19696969696969702</v>
      </c>
      <c r="GG44" s="4">
        <f>Tabela13[[#This Row],[V1]]-Tabela13[[#This Row],[V3]]/Tabela13[[#This Row],[V3]]</f>
        <v>-0.19696969696969702</v>
      </c>
      <c r="GH44" s="4">
        <f>Tabela13[[#This Row],[V1]]-Tabela13[[#This Row],[V4]]/Tabela13[[#This Row],[V4]]</f>
        <v>-0.19696969696969702</v>
      </c>
      <c r="GI44" s="4">
        <f>Tabela13[[#This Row],[V2]]-Tabela13[[#This Row],[V1]]/Tabela13[[#This Row],[V1]]</f>
        <v>-0.91666666666666663</v>
      </c>
      <c r="GJ44" s="4">
        <f>Tabela13[[#This Row],[V2]]-Tabela13[[#This Row],[V3]]/Tabela13[[#This Row],[V3]]</f>
        <v>-0.91666666666666663</v>
      </c>
      <c r="GK44" s="4">
        <f>Tabela13[[#This Row],[V2]]-Tabela13[[#This Row],[V4]]/Tabela13[[#This Row],[V4]]</f>
        <v>-0.91666666666666663</v>
      </c>
      <c r="GL44" s="4">
        <f t="shared" si="65"/>
        <v>0.31531294428130235</v>
      </c>
      <c r="GM44" s="4">
        <f t="shared" si="66"/>
        <v>0.44318181818181823</v>
      </c>
      <c r="GN44" s="4">
        <f t="shared" si="67"/>
        <v>0.71147536145524626</v>
      </c>
      <c r="GO44" s="3">
        <f t="shared" si="68"/>
        <v>1</v>
      </c>
      <c r="GP44" s="3">
        <v>100</v>
      </c>
      <c r="GQ44" s="3">
        <f t="shared" si="69"/>
        <v>0.64999999999999991</v>
      </c>
      <c r="GR44" s="3">
        <f t="shared" si="70"/>
        <v>64.999999999999986</v>
      </c>
      <c r="GS44" s="34">
        <f>COUNTIF($D$2:D43,Tabela13[[#This Row],[HomeTeam]])</f>
        <v>1</v>
      </c>
      <c r="GT44" s="34">
        <f>COUNTIF($E$2:E43,Tabela13[[#This Row],[AwayTeam]])</f>
        <v>2</v>
      </c>
      <c r="GU44" s="3">
        <f>IFERROR(AVERAGEIFS($AD$2:AD43,$D$2:D43,Tabela13[[#This Row],[HomeTeam]],$GS$2:GS43,"&gt;="&amp;Tabela13[[#This Row],[Contagem_H]]-5),"")</f>
        <v>1.6901140684410647</v>
      </c>
      <c r="GV44" s="3">
        <f>IFERROR(AVERAGEIFS($G$2:G43,$E$2:E43,Tabela13[[#This Row],[AwayTeam]],$GT$2:GT43,"&gt;="&amp;Tabela13[[#This Row],[Contagem_A]]-5),"")</f>
        <v>0.5</v>
      </c>
      <c r="GW44" s="3">
        <f>IFERROR(AVERAGEIFS($GQ$2:GQ43,$D$2:D43,Tabela13[[#This Row],[HomeTeam]],$GS$2:GS43,"&gt;="&amp;Tabela13[[#This Row],[Contagem_H]]-5),"")</f>
        <v>-1</v>
      </c>
    </row>
    <row r="45" spans="1:205" x14ac:dyDescent="0.25">
      <c r="A45" t="s">
        <v>127</v>
      </c>
      <c r="B45" t="s">
        <v>153</v>
      </c>
      <c r="C45" t="s">
        <v>134</v>
      </c>
      <c r="D45" t="s">
        <v>141</v>
      </c>
      <c r="E45" t="s">
        <v>15</v>
      </c>
      <c r="F45" s="3">
        <v>1</v>
      </c>
      <c r="G45" s="3">
        <v>3</v>
      </c>
      <c r="H45" s="3" t="str">
        <f t="shared" si="71"/>
        <v>A</v>
      </c>
      <c r="I45" s="3">
        <v>2</v>
      </c>
      <c r="J45" s="3">
        <v>4</v>
      </c>
      <c r="K45" s="3">
        <v>3.25</v>
      </c>
      <c r="L45" s="3">
        <v>1.44</v>
      </c>
      <c r="M45" s="3">
        <v>2.75</v>
      </c>
      <c r="N45" s="3">
        <f t="shared" si="0"/>
        <v>4</v>
      </c>
      <c r="O45" s="3">
        <f t="shared" si="1"/>
        <v>0</v>
      </c>
      <c r="P45" s="3">
        <f t="shared" si="2"/>
        <v>3</v>
      </c>
      <c r="Q45" s="3">
        <f t="shared" si="3"/>
        <v>5.7692307692307709E-2</v>
      </c>
      <c r="R45" s="3">
        <f t="shared" si="4"/>
        <v>5.8080808080808066E-2</v>
      </c>
      <c r="S45" s="3">
        <f t="shared" si="5"/>
        <v>2.1153846153846154</v>
      </c>
      <c r="T45" s="3">
        <f t="shared" si="6"/>
        <v>4.2307692307692308</v>
      </c>
      <c r="U45" s="3">
        <f t="shared" si="7"/>
        <v>3.4375</v>
      </c>
      <c r="V45" s="3">
        <f t="shared" si="8"/>
        <v>1.523076923076923</v>
      </c>
      <c r="W45" s="3">
        <f t="shared" si="9"/>
        <v>2.9086538461538463</v>
      </c>
      <c r="X45" s="4">
        <f t="shared" si="10"/>
        <v>0.5</v>
      </c>
      <c r="Y45" s="4">
        <f t="shared" si="11"/>
        <v>0.25</v>
      </c>
      <c r="Z45" s="4">
        <f t="shared" si="12"/>
        <v>0.30769230769230771</v>
      </c>
      <c r="AA45" s="4">
        <f t="shared" si="13"/>
        <v>0.69444444444444442</v>
      </c>
      <c r="AB45" s="4">
        <f t="shared" si="14"/>
        <v>0.36363636363636365</v>
      </c>
      <c r="AC45" s="4">
        <f t="shared" si="15"/>
        <v>0.75</v>
      </c>
      <c r="AD45" s="4">
        <f t="shared" si="16"/>
        <v>1.6538461538461537</v>
      </c>
      <c r="AE45" s="4">
        <f t="shared" si="17"/>
        <v>1.75</v>
      </c>
      <c r="AF45" s="4">
        <f t="shared" si="18"/>
        <v>0.65384615384615385</v>
      </c>
      <c r="AG45" s="4">
        <f>IFERROR(AVERAGE(Tabela13[[#This Row],[V1]],Tabela13[[#This Row],[V2]]),"")</f>
        <v>1.2019230769230769</v>
      </c>
      <c r="AH45" s="4">
        <f>IFERROR(AVERAGE(Tabela13[[#This Row],[V1]],Tabela13[[#This Row],[V3]]),"")</f>
        <v>1.25</v>
      </c>
      <c r="AI45" s="4">
        <f>IFERROR(AVERAGE(Tabela13[[#This Row],[V1]],Tabela13[[#This Row],[V4]]),"")</f>
        <v>0.70192307692307687</v>
      </c>
      <c r="AJ45" s="4">
        <f>IFERROR(AVERAGE(Tabela13[[#This Row],[V2]],Tabela13[[#This Row],[V1]]),"")</f>
        <v>1.2019230769230769</v>
      </c>
      <c r="AK45" s="4">
        <f>IFERROR(AVERAGE(Tabela13[[#This Row],[V2]],Tabela13[[#This Row],[V3]]),"")</f>
        <v>1.7019230769230769</v>
      </c>
      <c r="AL45" s="4">
        <f>IFERROR(AVERAGE(Tabela13[[#This Row],[V2]],Tabela13[[#This Row],[V4]]),"")</f>
        <v>1.1538461538461537</v>
      </c>
      <c r="AM45" s="4">
        <f>IFERROR(AVERAGE(Tabela13[[#This Row],[V3]],Tabela13[[#This Row],[V1]]),"")</f>
        <v>1.25</v>
      </c>
      <c r="AN45" s="4">
        <f>IFERROR(AVERAGE(Tabela13[[#This Row],[V3]],Tabela13[[#This Row],[V2]]),"")</f>
        <v>1.7019230769230769</v>
      </c>
      <c r="AO45" s="4">
        <f>IFERROR(AVERAGE(Tabela13[[#This Row],[V3]],Tabela13[[#This Row],[V4]]),"")</f>
        <v>1.2019230769230769</v>
      </c>
      <c r="AP45" s="4">
        <f>IFERROR(AVERAGE(Tabela13[[#This Row],[V4]],Tabela13[[#This Row],[V1]]),"")</f>
        <v>0.70192307692307687</v>
      </c>
      <c r="AQ45" s="4">
        <f>IFERROR(AVERAGE(Tabela13[[#This Row],[V4]],Tabela13[[#This Row],[V2]]),"")</f>
        <v>1.1538461538461537</v>
      </c>
      <c r="AR45" s="4">
        <f>IFERROR(AVERAGE(Tabela13[[#This Row],[V4]],Tabela13[[#This Row],[V3]]),"")</f>
        <v>1.2019230769230769</v>
      </c>
      <c r="AS45" s="4">
        <f>_xlfn.STDEV.S(Tabela13[[#This Row],[V1]:[V2]])</f>
        <v>0.639115744533995</v>
      </c>
      <c r="AT45" s="4">
        <f>_xlfn.STDEV.S(Tabela13[[#This Row],[V1]],Tabela13[[#This Row],[V3]])</f>
        <v>0.70710678118654757</v>
      </c>
      <c r="AU45" s="4">
        <f>_xlfn.STDEV.S(Tabela13[[#This Row],[V1]],Tabela13[[#This Row],[V4]])</f>
        <v>6.7991036652552642E-2</v>
      </c>
      <c r="AV45" s="4">
        <f>_xlfn.STDEV.S(Tabela13[[#This Row],[V2]],Tabela13[[#This Row],[V1]])</f>
        <v>0.639115744533995</v>
      </c>
      <c r="AW45" s="4">
        <f>_xlfn.STDEV.S(Tabela13[[#This Row],[V2]],Tabela13[[#This Row],[V3]])</f>
        <v>6.7991036652552725E-2</v>
      </c>
      <c r="AX45" s="4">
        <f>_xlfn.STDEV.S(Tabela13[[#This Row],[V42]],Tabela13[[#This Row],[V44]])</f>
        <v>1.3462225257205422</v>
      </c>
      <c r="AY45" s="4">
        <f>_xlfn.STDEV.S(Tabela13[[#This Row],[V3]],Tabela13[[#This Row],[V1]])</f>
        <v>0.70710678118654757</v>
      </c>
      <c r="AZ45" s="4">
        <f>_xlfn.STDEV.S(Tabela13[[#This Row],[V3]],Tabela13[[#This Row],[V2]])</f>
        <v>6.7991036652552725E-2</v>
      </c>
      <c r="BA45" s="4">
        <f>_xlfn.STDEV.S(Tabela13[[#This Row],[V3]],Tabela13[[#This Row],[V4]])</f>
        <v>0.77509781783910037</v>
      </c>
      <c r="BB45" s="4">
        <f>_xlfn.STDEV.S(Tabela13[[#This Row],[V4]],Tabela13[[#This Row],[V1]])</f>
        <v>6.7991036652552642E-2</v>
      </c>
      <c r="BC45" s="4">
        <f>_xlfn.STDEV.S(Tabela13[[#This Row],[V4]],Tabela13[[#This Row],[V2]])</f>
        <v>0.70710678118654779</v>
      </c>
      <c r="BD45" s="4">
        <f>_xlfn.STDEV.S(Tabela13[[#This Row],[V4]],Tabela13[[#This Row],[V3]])</f>
        <v>0.77509781783910037</v>
      </c>
      <c r="BE45" s="4">
        <f>Tabela13[[#This Row],[V17]]/Tabela13[[#This Row],[V5]]</f>
        <v>0.53174429945228385</v>
      </c>
      <c r="BF45" s="4">
        <f>Tabela13[[#This Row],[V18]]/Tabela13[[#This Row],[V6]]</f>
        <v>0.56568542494923801</v>
      </c>
      <c r="BG45" s="4">
        <f>Tabela13[[#This Row],[V19]]/Tabela13[[#This Row],[V7]]</f>
        <v>9.6863942628294175E-2</v>
      </c>
      <c r="BH45" s="4">
        <f>Tabela13[[#This Row],[V20]]/Tabela13[[#This Row],[V8]]</f>
        <v>0.53174429945228385</v>
      </c>
      <c r="BI45" s="4">
        <f>Tabela13[[#This Row],[V21]]/Tabela13[[#This Row],[V9]]</f>
        <v>3.9949535660256968E-2</v>
      </c>
      <c r="BJ45" s="4">
        <f>Tabela13[[#This Row],[V22]]/Tabela13[[#This Row],[V10]]</f>
        <v>1.1667261889578033</v>
      </c>
      <c r="BK45" s="4">
        <f>Tabela13[[#This Row],[V23]]/Tabela13[[#This Row],[V11]]</f>
        <v>0.56568542494923801</v>
      </c>
      <c r="BL45" s="4">
        <f>Tabela13[[#This Row],[V24]]/Tabela13[[#This Row],[V12]]</f>
        <v>3.9949535660256968E-2</v>
      </c>
      <c r="BM45" s="4">
        <f>Tabela13[[#This Row],[V25]]/Tabela13[[#This Row],[V13]]</f>
        <v>0.6448813844421315</v>
      </c>
      <c r="BN45" s="4">
        <f>Tabela13[[#This Row],[V26]]/Tabela13[[#This Row],[V14]]</f>
        <v>9.6863942628294175E-2</v>
      </c>
      <c r="BO45" s="4">
        <f>Tabela13[[#This Row],[V27]]/Tabela13[[#This Row],[V15]]</f>
        <v>0.61282587702834146</v>
      </c>
      <c r="BP45" s="4">
        <f>Tabela13[[#This Row],[V28]]/Tabela13[[#This Row],[V16]]</f>
        <v>0.6448813844421315</v>
      </c>
      <c r="BQ45" s="4">
        <f>Tabela13[[#This Row],[V1]]-Tabela13[[#This Row],[V2]]</f>
        <v>-0.90384615384615374</v>
      </c>
      <c r="BR45" s="4">
        <f>Tabela13[[#This Row],[V1]]-Tabela13[[#This Row],[V3]]</f>
        <v>-1</v>
      </c>
      <c r="BS45" s="4">
        <f>Tabela13[[#This Row],[V1]]-Tabela13[[#This Row],[V4]]</f>
        <v>9.6153846153846145E-2</v>
      </c>
      <c r="BT45" s="4">
        <f>Tabela13[[#This Row],[V2]]-Tabela13[[#This Row],[V1]]</f>
        <v>0.90384615384615374</v>
      </c>
      <c r="BU45" s="4">
        <f>Tabela13[[#This Row],[V2]]-Tabela13[[#This Row],[V3]]</f>
        <v>-9.6153846153846256E-2</v>
      </c>
      <c r="BV45" s="4">
        <f>Tabela13[[#This Row],[V2]]-Tabela13[[#This Row],[V4]]</f>
        <v>0.99999999999999989</v>
      </c>
      <c r="BW45" s="4">
        <f>AVERAGE(Tabela13[[#This Row],[V41]],Tabela13[[#This Row],[V42]])</f>
        <v>-0.95192307692307687</v>
      </c>
      <c r="BX45" s="4">
        <f>AVERAGE(Tabela13[[#This Row],[V41]],Tabela13[[#This Row],[V43]])</f>
        <v>-0.4038461538461538</v>
      </c>
      <c r="BY45" s="4">
        <f>AVERAGE(Tabela13[[#This Row],[V41]],Tabela13[[#This Row],[V44]])</f>
        <v>0</v>
      </c>
      <c r="BZ45" s="4">
        <f>AVERAGE(Tabela13[[#This Row],[V41]],Tabela13[[#This Row],[V45]])</f>
        <v>-0.5</v>
      </c>
      <c r="CA45" s="4">
        <f>AVERAGE(Tabela13[[#This Row],[V41]],Tabela13[[#This Row],[V46]])</f>
        <v>4.8076923076923073E-2</v>
      </c>
      <c r="CB45" s="4">
        <f>AVERAGE(Tabela13[[#This Row],[V42]],Tabela13[[#This Row],[V41]])</f>
        <v>-0.95192307692307687</v>
      </c>
      <c r="CC45" s="4">
        <f>AVERAGE(Tabela13[[#This Row],[V42]],Tabela13[[#This Row],[V43]])</f>
        <v>-0.45192307692307693</v>
      </c>
      <c r="CD45" s="4">
        <f>AVERAGE(Tabela13[[#This Row],[V42]],Tabela13[[#This Row],[V44]])</f>
        <v>-4.8076923076923128E-2</v>
      </c>
      <c r="CE45" s="4">
        <f>AVERAGE(Tabela13[[#This Row],[V42]],Tabela13[[#This Row],[V45]])</f>
        <v>-0.54807692307692313</v>
      </c>
      <c r="CF45" s="4">
        <f>AVERAGE(Tabela13[[#This Row],[V42]],Tabela13[[#This Row],[V46]])</f>
        <v>0</v>
      </c>
      <c r="CG45" s="4">
        <f>AVERAGE(Tabela13[[#This Row],[V43]],Tabela13[[#This Row],[V41]])</f>
        <v>-0.4038461538461538</v>
      </c>
      <c r="CH45" s="4">
        <f>AVERAGE(Tabela13[[#This Row],[V43]],Tabela13[[#This Row],[V42]])</f>
        <v>-0.45192307692307693</v>
      </c>
      <c r="CI45" s="4">
        <f>AVERAGE(Tabela13[[#This Row],[V43]],Tabela13[[#This Row],[V44]])</f>
        <v>0.49999999999999994</v>
      </c>
      <c r="CJ45" s="4">
        <f>AVERAGE(Tabela13[[#This Row],[V43]],Tabela13[[#This Row],[V45]])</f>
        <v>-5.5511151231257827E-17</v>
      </c>
      <c r="CK45" s="4">
        <f>AVERAGE(Tabela13[[#This Row],[V43]],Tabela13[[#This Row],[V46]])</f>
        <v>0.54807692307692302</v>
      </c>
      <c r="CL45" s="4">
        <f>AVERAGE(Tabela13[[#This Row],[V44]],Tabela13[[#This Row],[V41]])</f>
        <v>0</v>
      </c>
      <c r="CM45" s="4">
        <f>AVERAGE(Tabela13[[#This Row],[V44]],Tabela13[[#This Row],[V42]])</f>
        <v>-4.8076923076923128E-2</v>
      </c>
      <c r="CN45" s="4">
        <f>AVERAGE(Tabela13[[#This Row],[V44]],Tabela13[[#This Row],[V43]])</f>
        <v>0.49999999999999994</v>
      </c>
      <c r="CO45" s="4">
        <f>AVERAGE(Tabela13[[#This Row],[V44]],Tabela13[[#This Row],[V45]])</f>
        <v>0.40384615384615374</v>
      </c>
      <c r="CP45" s="4">
        <f>AVERAGE(Tabela13[[#This Row],[V44]],Tabela13[[#This Row],[V46]])</f>
        <v>0.95192307692307687</v>
      </c>
      <c r="CQ45" s="4">
        <f>AVERAGE(Tabela13[[#This Row],[V45]],Tabela13[[#This Row],[V41]])</f>
        <v>-0.5</v>
      </c>
      <c r="CR45" s="4">
        <f>AVERAGE(Tabela13[[#This Row],[V45]],Tabela13[[#This Row],[V42]])</f>
        <v>-0.54807692307692313</v>
      </c>
      <c r="CS45" s="4">
        <f>AVERAGE(Tabela13[[#This Row],[V45]],Tabela13[[#This Row],[V43]])</f>
        <v>-5.5511151231257827E-17</v>
      </c>
      <c r="CT45" s="4">
        <f>AVERAGE(Tabela13[[#This Row],[V45]],Tabela13[[#This Row],[V44]])</f>
        <v>0.40384615384615374</v>
      </c>
      <c r="CU45" s="4">
        <f>AVERAGE(Tabela13[[#This Row],[V45]],Tabela13[[#This Row],[V46]])</f>
        <v>0.45192307692307682</v>
      </c>
      <c r="CV45" s="4">
        <f>AVERAGE(Tabela13[[#This Row],[V46]],Tabela13[[#This Row],[V41]])</f>
        <v>4.8076923076923073E-2</v>
      </c>
      <c r="CW45" s="4">
        <f>AVERAGE(Tabela13[[#This Row],[V46]],Tabela13[[#This Row],[V42]])</f>
        <v>0</v>
      </c>
      <c r="CX45" s="4">
        <f>AVERAGE(Tabela13[[#This Row],[V46]],Tabela13[[#This Row],[V43]])</f>
        <v>0.54807692307692302</v>
      </c>
      <c r="CY45" s="4">
        <f>AVERAGE(Tabela13[[#This Row],[V46]],Tabela13[[#This Row],[V44]])</f>
        <v>0.95192307692307687</v>
      </c>
      <c r="CZ45" s="4">
        <f>AVERAGE(Tabela13[[#This Row],[V46]],Tabela13[[#This Row],[V45]])</f>
        <v>0.45192307692307682</v>
      </c>
      <c r="DA45" s="3">
        <f>_xlfn.STDEV.S(Tabela13[[#This Row],[V41]],Tabela13[[#This Row],[V42]])</f>
        <v>6.7991036652552725E-2</v>
      </c>
      <c r="DB45" s="3">
        <f>_xlfn.STDEV.S(Tabela13[[#This Row],[V41]],Tabela13[[#This Row],[V43]])</f>
        <v>0.70710678118654746</v>
      </c>
      <c r="DC45" s="3">
        <f>_xlfn.STDEV.S(Tabela13[[#This Row],[V41]],Tabela13[[#This Row],[V44]])</f>
        <v>1.2782314890679896</v>
      </c>
      <c r="DD45" s="3">
        <f>_xlfn.STDEV.S(Tabela13[[#This Row],[V41]],Tabela13[[#This Row],[V45]])</f>
        <v>0.57112470788144221</v>
      </c>
      <c r="DE45" s="3">
        <f>_xlfn.STDEV.S(Tabela13[[#This Row],[V41]],Tabela13[[#This Row],[V46]])</f>
        <v>1.3462225257205422</v>
      </c>
      <c r="DF45" s="3">
        <f>_xlfn.STDEV.S(Tabela13[[#This Row],[V42]],Tabela13[[#This Row],[V41]])</f>
        <v>6.7991036652552725E-2</v>
      </c>
      <c r="DG45" s="3">
        <f>_xlfn.STDEV.S(Tabela13[[#This Row],[V42]],Tabela13[[#This Row],[V43]])</f>
        <v>0.77509781783910014</v>
      </c>
      <c r="DH45" s="3">
        <f>_xlfn.STDEV.S(Tabela13[[#This Row],[V42]],Tabela13[[#This Row],[V44]])</f>
        <v>1.3462225257205422</v>
      </c>
      <c r="DI45" s="3">
        <f>_xlfn.STDEV.S(Tabela13[[#This Row],[V42]],Tabela13[[#This Row],[V45]])</f>
        <v>0.63911574453399478</v>
      </c>
      <c r="DJ45" s="3">
        <f>_xlfn.STDEV.S(Tabela13[[#This Row],[V42]],Tabela13[[#This Row],[V46]])</f>
        <v>1.4142135623730949</v>
      </c>
      <c r="DK45" s="3">
        <f>_xlfn.STDEV.S(Tabela13[[#This Row],[V43]],Tabela13[[#This Row],[V41]])</f>
        <v>0.70710678118654746</v>
      </c>
      <c r="DL45" s="3">
        <f>_xlfn.STDEV.S(Tabela13[[#This Row],[V43]],Tabela13[[#This Row],[V42]])</f>
        <v>0.77509781783910014</v>
      </c>
      <c r="DM45" s="3">
        <f>_xlfn.STDEV.S(Tabela13[[#This Row],[V43]],Tabela13[[#This Row],[V44]])</f>
        <v>0.57112470788144221</v>
      </c>
      <c r="DN45" s="3">
        <f>_xlfn.STDEV.S(Tabela13[[#This Row],[V43]],Tabela13[[#This Row],[V45]])</f>
        <v>0.13598207330510537</v>
      </c>
      <c r="DO45" s="3">
        <f>_xlfn.STDEV.S(Tabela13[[#This Row],[V43]],Tabela13[[#This Row],[V46]])</f>
        <v>0.63911574453399478</v>
      </c>
      <c r="DP45" s="3">
        <f>_xlfn.STDEV.S(Tabela13[[#This Row],[V44]],Tabela13[[#This Row],[V41]])</f>
        <v>1.2782314890679896</v>
      </c>
      <c r="DQ45" s="3">
        <f>_xlfn.STDEV.S(Tabela13[[#This Row],[V44]],Tabela13[[#This Row],[V42]])</f>
        <v>1.3462225257205422</v>
      </c>
      <c r="DR45" s="3">
        <f>_xlfn.STDEV.S(Tabela13[[#This Row],[V44]],Tabela13[[#This Row],[V43]])</f>
        <v>0.57112470788144221</v>
      </c>
      <c r="DS45" s="3">
        <f>_xlfn.STDEV.S(Tabela13[[#This Row],[V44]],Tabela13[[#This Row],[V45]])</f>
        <v>0.70710678118654757</v>
      </c>
      <c r="DT45" s="3">
        <f>_xlfn.STDEV.S(Tabela13[[#This Row],[V44]],Tabela13[[#This Row],[V46]])</f>
        <v>6.7991036652552642E-2</v>
      </c>
      <c r="DU45" s="3">
        <f>_xlfn.STDEV.S(Tabela13[[#This Row],[V45]],Tabela13[[#This Row],[V41]])</f>
        <v>0.57112470788144221</v>
      </c>
      <c r="DV45" s="3">
        <f>_xlfn.STDEV.S(Tabela13[[#This Row],[V45]],Tabela13[[#This Row],[V42]])</f>
        <v>0.63911574453399478</v>
      </c>
      <c r="DW45" s="3">
        <f>_xlfn.STDEV.S(Tabela13[[#This Row],[V45]],Tabela13[[#This Row],[V43]])</f>
        <v>0.13598207330510537</v>
      </c>
      <c r="DX45" s="3">
        <f>_xlfn.STDEV.S(Tabela13[[#This Row],[V45]],Tabela13[[#This Row],[V44]])</f>
        <v>0.70710678118654757</v>
      </c>
      <c r="DY45" s="3">
        <f>_xlfn.STDEV.S(Tabela13[[#This Row],[V45]],Tabela13[[#This Row],[V46]])</f>
        <v>0.77509781783910003</v>
      </c>
      <c r="DZ45" s="3">
        <f>_xlfn.STDEV.S(Tabela13[[#This Row],[V46]],Tabela13[[#This Row],[V41]])</f>
        <v>1.3462225257205422</v>
      </c>
      <c r="EA45" s="3">
        <f>_xlfn.STDEV.S(Tabela13[[#This Row],[V46]],Tabela13[[#This Row],[V42]])</f>
        <v>1.4142135623730949</v>
      </c>
      <c r="EB45" s="3">
        <f>_xlfn.STDEV.S(Tabela13[[#This Row],[V46]],Tabela13[[#This Row],[V43]])</f>
        <v>0.63911574453399478</v>
      </c>
      <c r="EC45" s="3">
        <f>_xlfn.STDEV.S(Tabela13[[#This Row],[V46]],Tabela13[[#This Row],[V44]])</f>
        <v>6.7991036652552642E-2</v>
      </c>
      <c r="ED45" s="3">
        <f>_xlfn.STDEV.S(Tabela13[[#This Row],[V46]],Tabela13[[#This Row],[V45]])</f>
        <v>0.77509781783910003</v>
      </c>
      <c r="EE45" s="3">
        <f t="shared" si="19"/>
        <v>-7.1424927392580648E-2</v>
      </c>
      <c r="EF45" s="3">
        <f t="shared" si="20"/>
        <v>-1.750931077223832</v>
      </c>
      <c r="EG45" s="3" t="str">
        <f t="shared" si="21"/>
        <v/>
      </c>
      <c r="EH45" s="3">
        <f t="shared" si="22"/>
        <v>-1.1422494157628844</v>
      </c>
      <c r="EI45" s="3">
        <f t="shared" si="23"/>
        <v>28.00142853498728</v>
      </c>
      <c r="EJ45" s="3">
        <f t="shared" si="24"/>
        <v>-7.1424927392580648E-2</v>
      </c>
      <c r="EK45" s="3">
        <f t="shared" si="25"/>
        <v>-1.7151100650056683</v>
      </c>
      <c r="EL45" s="3">
        <f t="shared" si="26"/>
        <v>-28.001428534987248</v>
      </c>
      <c r="EM45" s="3">
        <f t="shared" si="27"/>
        <v>-1.1661059198514991</v>
      </c>
      <c r="EN45" s="3" t="str">
        <f t="shared" si="28"/>
        <v/>
      </c>
      <c r="EO45" s="3">
        <f t="shared" si="29"/>
        <v>-1.750931077223832</v>
      </c>
      <c r="EP45" s="3">
        <f t="shared" si="30"/>
        <v>-1.7151100650056683</v>
      </c>
      <c r="EQ45" s="3">
        <f t="shared" si="31"/>
        <v>1.1422494157628846</v>
      </c>
      <c r="ER45" s="3">
        <f t="shared" si="32"/>
        <v>-2449635258663760</v>
      </c>
      <c r="ES45" s="3" t="str">
        <f t="shared" si="33"/>
        <v/>
      </c>
      <c r="ET45" s="3" t="str">
        <f t="shared" si="34"/>
        <v/>
      </c>
      <c r="EU45" s="3" t="str">
        <f t="shared" si="35"/>
        <v/>
      </c>
      <c r="EV45" s="3">
        <f t="shared" si="36"/>
        <v>1.1422494157628846</v>
      </c>
      <c r="EW45" s="3">
        <f t="shared" si="37"/>
        <v>1.7509310772238325</v>
      </c>
      <c r="EX45" s="3">
        <f t="shared" si="38"/>
        <v>7.1424927392580551E-2</v>
      </c>
      <c r="EY45" s="3">
        <f t="shared" si="39"/>
        <v>-1.1422494157628844</v>
      </c>
      <c r="EZ45" s="3">
        <f t="shared" si="40"/>
        <v>-1.1661059198514991</v>
      </c>
      <c r="FA45" s="3">
        <f t="shared" si="41"/>
        <v>-2449635258663760</v>
      </c>
      <c r="FB45" s="3">
        <f t="shared" si="42"/>
        <v>1.7509310772238325</v>
      </c>
      <c r="FC45" s="3">
        <f t="shared" si="43"/>
        <v>1.7151100650056685</v>
      </c>
      <c r="FD45" s="3">
        <f t="shared" si="44"/>
        <v>28.00142853498728</v>
      </c>
      <c r="FE45" s="3" t="str">
        <f t="shared" si="45"/>
        <v/>
      </c>
      <c r="FF45" s="3">
        <f t="shared" si="46"/>
        <v>1.1661059198514994</v>
      </c>
      <c r="FG45" s="3">
        <f t="shared" si="47"/>
        <v>7.1424927392580551E-2</v>
      </c>
      <c r="FH45" s="3">
        <f t="shared" si="48"/>
        <v>1.7151100650056685</v>
      </c>
      <c r="FI45" s="4">
        <f t="shared" si="49"/>
        <v>0.30769230769230771</v>
      </c>
      <c r="FJ45" s="4">
        <f t="shared" si="50"/>
        <v>1.5</v>
      </c>
      <c r="FK45" s="4">
        <f t="shared" si="72"/>
        <v>1.6545454545454545</v>
      </c>
      <c r="FL45" s="4">
        <f t="shared" si="52"/>
        <v>1.1090909090909091</v>
      </c>
      <c r="FM45" s="4">
        <f>Tabela13[[#This Row],[V139]]-Tabela13[[#This Row],[V140]]</f>
        <v>0.54545454545454541</v>
      </c>
      <c r="FN45" s="4">
        <f>Tabela13[[#This Row],[V1]]-Tabela13[[#This Row],[V2]]/2</f>
        <v>-7.6923076923076872E-2</v>
      </c>
      <c r="FO45" s="4">
        <f>Tabela13[[#This Row],[V1]]-Tabela13[[#This Row],[V3]]/2</f>
        <v>-0.125</v>
      </c>
      <c r="FP45" s="4">
        <f>Tabela13[[#This Row],[V1]]-Tabela13[[#This Row],[V4]]/2</f>
        <v>0.42307692307692307</v>
      </c>
      <c r="FQ45" s="4">
        <f>Tabela13[[#This Row],[V2]]-Tabela13[[#This Row],[V1]]/2</f>
        <v>1.2788461538461537</v>
      </c>
      <c r="FR45" s="4">
        <f>Tabela13[[#This Row],[V2]]-Tabela13[[#This Row],[V3]]/2</f>
        <v>0.77884615384615374</v>
      </c>
      <c r="FS45" s="4">
        <f>Tabela13[[#This Row],[V2]]-Tabela13[[#This Row],[V4]]/2</f>
        <v>1.3269230769230769</v>
      </c>
      <c r="FT45" s="4">
        <f t="shared" si="53"/>
        <v>-7.6771891269777986E-2</v>
      </c>
      <c r="FU45" s="4">
        <f t="shared" si="54"/>
        <v>-0.12435499454676144</v>
      </c>
      <c r="FV45" s="4">
        <f t="shared" si="55"/>
        <v>0.40024065703397416</v>
      </c>
      <c r="FW45" s="4">
        <f t="shared" si="56"/>
        <v>0.90715576118790919</v>
      </c>
      <c r="FX45" s="4">
        <f t="shared" si="57"/>
        <v>0.6617085047471889</v>
      </c>
      <c r="FY45" s="4">
        <f t="shared" si="58"/>
        <v>0.92498040732132703</v>
      </c>
      <c r="FZ45" s="4">
        <f t="shared" si="59"/>
        <v>-13.818940428560039</v>
      </c>
      <c r="GA45" s="4">
        <f t="shared" si="60"/>
        <v>-22.383899018417058</v>
      </c>
      <c r="GB45" s="4">
        <f t="shared" si="61"/>
        <v>72.04331826611535</v>
      </c>
      <c r="GC45" s="4">
        <f t="shared" si="62"/>
        <v>163.28803701382367</v>
      </c>
      <c r="GD45" s="4">
        <f t="shared" si="63"/>
        <v>119.10753085449399</v>
      </c>
      <c r="GE45" s="4">
        <f t="shared" si="64"/>
        <v>166.49647331783885</v>
      </c>
      <c r="GF45" s="4">
        <f>Tabela13[[#This Row],[V1]]-Tabela13[[#This Row],[V2]]/Tabela13[[#This Row],[V2]]</f>
        <v>-0.25</v>
      </c>
      <c r="GG45" s="4">
        <f>Tabela13[[#This Row],[V1]]-Tabela13[[#This Row],[V3]]/Tabela13[[#This Row],[V3]]</f>
        <v>-0.25</v>
      </c>
      <c r="GH45" s="4">
        <f>Tabela13[[#This Row],[V1]]-Tabela13[[#This Row],[V4]]/Tabela13[[#This Row],[V4]]</f>
        <v>-0.25</v>
      </c>
      <c r="GI45" s="4">
        <f>Tabela13[[#This Row],[V2]]-Tabela13[[#This Row],[V1]]/Tabela13[[#This Row],[V1]]</f>
        <v>0.65384615384615374</v>
      </c>
      <c r="GJ45" s="4">
        <f>Tabela13[[#This Row],[V2]]-Tabela13[[#This Row],[V3]]/Tabela13[[#This Row],[V3]]</f>
        <v>0.65384615384615374</v>
      </c>
      <c r="GK45" s="4">
        <f>Tabela13[[#This Row],[V2]]-Tabela13[[#This Row],[V4]]/Tabela13[[#This Row],[V4]]</f>
        <v>0.65384615384615374</v>
      </c>
      <c r="GL45" s="4">
        <f t="shared" si="65"/>
        <v>0.58001309241837462</v>
      </c>
      <c r="GM45" s="4">
        <f t="shared" si="66"/>
        <v>1.2019230769230769</v>
      </c>
      <c r="GN45" s="4">
        <f t="shared" si="67"/>
        <v>0.48257089289208771</v>
      </c>
      <c r="GO45" s="3">
        <f t="shared" si="68"/>
        <v>0</v>
      </c>
      <c r="GP45" s="3">
        <v>100</v>
      </c>
      <c r="GQ45" s="3">
        <f t="shared" si="69"/>
        <v>-1</v>
      </c>
      <c r="GR45" s="3">
        <f t="shared" si="70"/>
        <v>-100</v>
      </c>
      <c r="GS45" s="34">
        <f>COUNTIF($D$2:D44,Tabela13[[#This Row],[HomeTeam]])</f>
        <v>2</v>
      </c>
      <c r="GT45" s="34">
        <f>COUNTIF($E$2:E44,Tabela13[[#This Row],[AwayTeam]])</f>
        <v>1</v>
      </c>
      <c r="GU45" s="3">
        <f>IFERROR(AVERAGEIFS($AD$2:AD44,$D$2:D44,Tabela13[[#This Row],[HomeTeam]],$GS$2:GS44,"&gt;="&amp;Tabela13[[#This Row],[Contagem_H]]-5),"")</f>
        <v>0.55625000000000002</v>
      </c>
      <c r="GV45" s="3">
        <f>IFERROR(AVERAGEIFS($G$2:G44,$E$2:E44,Tabela13[[#This Row],[AwayTeam]],$GT$2:GT44,"&gt;="&amp;Tabela13[[#This Row],[Contagem_A]]-5),"")</f>
        <v>4</v>
      </c>
      <c r="GW45" s="3">
        <f>IFERROR(AVERAGEIFS($GQ$2:GQ44,$D$2:D44,Tabela13[[#This Row],[HomeTeam]],$GS$2:GS44,"&gt;="&amp;Tabela13[[#This Row],[Contagem_H]]-5),"")</f>
        <v>0.30500000000000005</v>
      </c>
    </row>
    <row r="46" spans="1:205" x14ac:dyDescent="0.25">
      <c r="A46" t="s">
        <v>127</v>
      </c>
      <c r="B46" t="s">
        <v>153</v>
      </c>
      <c r="C46" t="s">
        <v>134</v>
      </c>
      <c r="D46" t="s">
        <v>23</v>
      </c>
      <c r="E46" t="s">
        <v>135</v>
      </c>
      <c r="F46" s="3">
        <v>2</v>
      </c>
      <c r="G46" s="3">
        <v>1</v>
      </c>
      <c r="H46" s="3" t="str">
        <f t="shared" si="71"/>
        <v>H</v>
      </c>
      <c r="I46" s="3">
        <v>1.29</v>
      </c>
      <c r="J46" s="3">
        <v>5.75</v>
      </c>
      <c r="K46" s="3">
        <v>10</v>
      </c>
      <c r="L46" s="3">
        <v>1.4</v>
      </c>
      <c r="M46" s="3">
        <v>3</v>
      </c>
      <c r="N46" s="3">
        <f t="shared" si="0"/>
        <v>3</v>
      </c>
      <c r="O46" s="3">
        <f t="shared" si="1"/>
        <v>3</v>
      </c>
      <c r="P46" s="3">
        <f t="shared" si="2"/>
        <v>0</v>
      </c>
      <c r="Q46" s="3">
        <f t="shared" si="3"/>
        <v>4.910684192787329E-2</v>
      </c>
      <c r="R46" s="3">
        <f t="shared" si="4"/>
        <v>4.7619047619047561E-2</v>
      </c>
      <c r="S46" s="3">
        <f t="shared" si="5"/>
        <v>1.3533478260869565</v>
      </c>
      <c r="T46" s="3">
        <f t="shared" si="6"/>
        <v>6.0323643410852714</v>
      </c>
      <c r="U46" s="3">
        <f t="shared" si="7"/>
        <v>10.491068419278733</v>
      </c>
      <c r="V46" s="3">
        <f t="shared" si="8"/>
        <v>1.4687495786990226</v>
      </c>
      <c r="W46" s="3">
        <f t="shared" si="9"/>
        <v>3.1473205257836199</v>
      </c>
      <c r="X46" s="4">
        <f t="shared" si="10"/>
        <v>0.77519379844961234</v>
      </c>
      <c r="Y46" s="4">
        <f t="shared" si="11"/>
        <v>0.17391304347826086</v>
      </c>
      <c r="Z46" s="4">
        <f t="shared" si="12"/>
        <v>0.1</v>
      </c>
      <c r="AA46" s="4">
        <f t="shared" si="13"/>
        <v>0.7142857142857143</v>
      </c>
      <c r="AB46" s="4">
        <f t="shared" si="14"/>
        <v>0.33333333333333331</v>
      </c>
      <c r="AC46" s="4">
        <f t="shared" si="15"/>
        <v>1.3875968992248062</v>
      </c>
      <c r="AD46" s="4">
        <f t="shared" si="16"/>
        <v>0.55000000000000004</v>
      </c>
      <c r="AE46" s="4">
        <f t="shared" si="17"/>
        <v>0.88759689922480622</v>
      </c>
      <c r="AF46" s="4">
        <f t="shared" si="18"/>
        <v>1.05</v>
      </c>
      <c r="AG46" s="4">
        <f>IFERROR(AVERAGE(Tabela13[[#This Row],[V1]],Tabela13[[#This Row],[V2]]),"")</f>
        <v>0.96879844961240313</v>
      </c>
      <c r="AH46" s="4">
        <f>IFERROR(AVERAGE(Tabela13[[#This Row],[V1]],Tabela13[[#This Row],[V3]]),"")</f>
        <v>1.1375968992248062</v>
      </c>
      <c r="AI46" s="4">
        <f>IFERROR(AVERAGE(Tabela13[[#This Row],[V1]],Tabela13[[#This Row],[V4]]),"")</f>
        <v>1.2187984496124031</v>
      </c>
      <c r="AJ46" s="4">
        <f>IFERROR(AVERAGE(Tabela13[[#This Row],[V2]],Tabela13[[#This Row],[V1]]),"")</f>
        <v>0.96879844961240313</v>
      </c>
      <c r="AK46" s="4">
        <f>IFERROR(AVERAGE(Tabela13[[#This Row],[V2]],Tabela13[[#This Row],[V3]]),"")</f>
        <v>0.71879844961240313</v>
      </c>
      <c r="AL46" s="4">
        <f>IFERROR(AVERAGE(Tabela13[[#This Row],[V2]],Tabela13[[#This Row],[V4]]),"")</f>
        <v>0.8</v>
      </c>
      <c r="AM46" s="4">
        <f>IFERROR(AVERAGE(Tabela13[[#This Row],[V3]],Tabela13[[#This Row],[V1]]),"")</f>
        <v>1.1375968992248062</v>
      </c>
      <c r="AN46" s="4">
        <f>IFERROR(AVERAGE(Tabela13[[#This Row],[V3]],Tabela13[[#This Row],[V2]]),"")</f>
        <v>0.71879844961240313</v>
      </c>
      <c r="AO46" s="4">
        <f>IFERROR(AVERAGE(Tabela13[[#This Row],[V3]],Tabela13[[#This Row],[V4]]),"")</f>
        <v>0.96879844961240313</v>
      </c>
      <c r="AP46" s="4">
        <f>IFERROR(AVERAGE(Tabela13[[#This Row],[V4]],Tabela13[[#This Row],[V1]]),"")</f>
        <v>1.2187984496124031</v>
      </c>
      <c r="AQ46" s="4">
        <f>IFERROR(AVERAGE(Tabela13[[#This Row],[V4]],Tabela13[[#This Row],[V2]]),"")</f>
        <v>0.8</v>
      </c>
      <c r="AR46" s="4">
        <f>IFERROR(AVERAGE(Tabela13[[#This Row],[V4]],Tabela13[[#This Row],[V3]]),"")</f>
        <v>0.96879844961240313</v>
      </c>
      <c r="AS46" s="4">
        <f>_xlfn.STDEV.S(Tabela13[[#This Row],[V1]:[V2]])</f>
        <v>0.59227044734268586</v>
      </c>
      <c r="AT46" s="4">
        <f>_xlfn.STDEV.S(Tabela13[[#This Row],[V1]],Tabela13[[#This Row],[V3]])</f>
        <v>0.35355339059327379</v>
      </c>
      <c r="AU46" s="4">
        <f>_xlfn.STDEV.S(Tabela13[[#This Row],[V1]],Tabela13[[#This Row],[V4]])</f>
        <v>0.23871705674941138</v>
      </c>
      <c r="AV46" s="4">
        <f>_xlfn.STDEV.S(Tabela13[[#This Row],[V2]],Tabela13[[#This Row],[V1]])</f>
        <v>0.59227044734268586</v>
      </c>
      <c r="AW46" s="4">
        <f>_xlfn.STDEV.S(Tabela13[[#This Row],[V2]],Tabela13[[#This Row],[V3]])</f>
        <v>0.23871705674941182</v>
      </c>
      <c r="AX46" s="4">
        <f>_xlfn.STDEV.S(Tabela13[[#This Row],[V42]],Tabela13[[#This Row],[V44]])</f>
        <v>0.94582383793595948</v>
      </c>
      <c r="AY46" s="4">
        <f>_xlfn.STDEV.S(Tabela13[[#This Row],[V3]],Tabela13[[#This Row],[V1]])</f>
        <v>0.35355339059327379</v>
      </c>
      <c r="AZ46" s="4">
        <f>_xlfn.STDEV.S(Tabela13[[#This Row],[V3]],Tabela13[[#This Row],[V2]])</f>
        <v>0.23871705674941182</v>
      </c>
      <c r="BA46" s="4">
        <f>_xlfn.STDEV.S(Tabela13[[#This Row],[V3]],Tabela13[[#This Row],[V4]])</f>
        <v>0.1148363338438618</v>
      </c>
      <c r="BB46" s="4">
        <f>_xlfn.STDEV.S(Tabela13[[#This Row],[V4]],Tabela13[[#This Row],[V1]])</f>
        <v>0.23871705674941138</v>
      </c>
      <c r="BC46" s="4">
        <f>_xlfn.STDEV.S(Tabela13[[#This Row],[V4]],Tabela13[[#This Row],[V2]])</f>
        <v>0.35355339059327345</v>
      </c>
      <c r="BD46" s="4">
        <f>_xlfn.STDEV.S(Tabela13[[#This Row],[V4]],Tabela13[[#This Row],[V3]])</f>
        <v>0.1148363338438618</v>
      </c>
      <c r="BE46" s="4">
        <f>Tabela13[[#This Row],[V17]]/Tabela13[[#This Row],[V5]]</f>
        <v>0.61134537073179818</v>
      </c>
      <c r="BF46" s="4">
        <f>Tabela13[[#This Row],[V18]]/Tabela13[[#This Row],[V6]]</f>
        <v>0.31078969258284372</v>
      </c>
      <c r="BG46" s="4">
        <f>Tabela13[[#This Row],[V19]]/Tabela13[[#This Row],[V7]]</f>
        <v>0.19586261930783314</v>
      </c>
      <c r="BH46" s="4">
        <f>Tabela13[[#This Row],[V20]]/Tabela13[[#This Row],[V8]]</f>
        <v>0.61134537073179818</v>
      </c>
      <c r="BI46" s="4">
        <f>Tabela13[[#This Row],[V21]]/Tabela13[[#This Row],[V9]]</f>
        <v>0.33210569232325826</v>
      </c>
      <c r="BJ46" s="4">
        <f>Tabela13[[#This Row],[V22]]/Tabela13[[#This Row],[V10]]</f>
        <v>1.1822797974199493</v>
      </c>
      <c r="BK46" s="4">
        <f>Tabela13[[#This Row],[V23]]/Tabela13[[#This Row],[V11]]</f>
        <v>0.31078969258284372</v>
      </c>
      <c r="BL46" s="4">
        <f>Tabela13[[#This Row],[V24]]/Tabela13[[#This Row],[V12]]</f>
        <v>0.33210569232325826</v>
      </c>
      <c r="BM46" s="4">
        <f>Tabela13[[#This Row],[V25]]/Tabela13[[#This Row],[V13]]</f>
        <v>0.11853480348756289</v>
      </c>
      <c r="BN46" s="4">
        <f>Tabela13[[#This Row],[V26]]/Tabela13[[#This Row],[V14]]</f>
        <v>0.19586261930783314</v>
      </c>
      <c r="BO46" s="4">
        <f>Tabela13[[#This Row],[V27]]/Tabela13[[#This Row],[V15]]</f>
        <v>0.44194173824159177</v>
      </c>
      <c r="BP46" s="4">
        <f>Tabela13[[#This Row],[V28]]/Tabela13[[#This Row],[V16]]</f>
        <v>0.11853480348756289</v>
      </c>
      <c r="BQ46" s="4">
        <f>Tabela13[[#This Row],[V1]]-Tabela13[[#This Row],[V2]]</f>
        <v>0.83759689922480618</v>
      </c>
      <c r="BR46" s="4">
        <f>Tabela13[[#This Row],[V1]]-Tabela13[[#This Row],[V3]]</f>
        <v>0.5</v>
      </c>
      <c r="BS46" s="4">
        <f>Tabela13[[#This Row],[V1]]-Tabela13[[#This Row],[V4]]</f>
        <v>0.33759689922480618</v>
      </c>
      <c r="BT46" s="4">
        <f>Tabela13[[#This Row],[V2]]-Tabela13[[#This Row],[V1]]</f>
        <v>-0.83759689922480618</v>
      </c>
      <c r="BU46" s="4">
        <f>Tabela13[[#This Row],[V2]]-Tabela13[[#This Row],[V3]]</f>
        <v>-0.33759689922480618</v>
      </c>
      <c r="BV46" s="4">
        <f>Tabela13[[#This Row],[V2]]-Tabela13[[#This Row],[V4]]</f>
        <v>-0.5</v>
      </c>
      <c r="BW46" s="4">
        <f>AVERAGE(Tabela13[[#This Row],[V41]],Tabela13[[#This Row],[V42]])</f>
        <v>0.66879844961240309</v>
      </c>
      <c r="BX46" s="4">
        <f>AVERAGE(Tabela13[[#This Row],[V41]],Tabela13[[#This Row],[V43]])</f>
        <v>0.58759689922480618</v>
      </c>
      <c r="BY46" s="4">
        <f>AVERAGE(Tabela13[[#This Row],[V41]],Tabela13[[#This Row],[V44]])</f>
        <v>0</v>
      </c>
      <c r="BZ46" s="4">
        <f>AVERAGE(Tabela13[[#This Row],[V41]],Tabela13[[#This Row],[V45]])</f>
        <v>0.25</v>
      </c>
      <c r="CA46" s="4">
        <f>AVERAGE(Tabela13[[#This Row],[V41]],Tabela13[[#This Row],[V46]])</f>
        <v>0.16879844961240309</v>
      </c>
      <c r="CB46" s="4">
        <f>AVERAGE(Tabela13[[#This Row],[V42]],Tabela13[[#This Row],[V41]])</f>
        <v>0.66879844961240309</v>
      </c>
      <c r="CC46" s="4">
        <f>AVERAGE(Tabela13[[#This Row],[V42]],Tabela13[[#This Row],[V43]])</f>
        <v>0.41879844961240309</v>
      </c>
      <c r="CD46" s="4">
        <f>AVERAGE(Tabela13[[#This Row],[V42]],Tabela13[[#This Row],[V44]])</f>
        <v>-0.16879844961240309</v>
      </c>
      <c r="CE46" s="4">
        <f>AVERAGE(Tabela13[[#This Row],[V42]],Tabela13[[#This Row],[V45]])</f>
        <v>8.120155038759691E-2</v>
      </c>
      <c r="CF46" s="4">
        <f>AVERAGE(Tabela13[[#This Row],[V42]],Tabela13[[#This Row],[V46]])</f>
        <v>0</v>
      </c>
      <c r="CG46" s="4">
        <f>AVERAGE(Tabela13[[#This Row],[V43]],Tabela13[[#This Row],[V41]])</f>
        <v>0.58759689922480618</v>
      </c>
      <c r="CH46" s="4">
        <f>AVERAGE(Tabela13[[#This Row],[V43]],Tabela13[[#This Row],[V42]])</f>
        <v>0.41879844961240309</v>
      </c>
      <c r="CI46" s="4">
        <f>AVERAGE(Tabela13[[#This Row],[V43]],Tabela13[[#This Row],[V44]])</f>
        <v>-0.25</v>
      </c>
      <c r="CJ46" s="4">
        <f>AVERAGE(Tabela13[[#This Row],[V43]],Tabela13[[#This Row],[V45]])</f>
        <v>0</v>
      </c>
      <c r="CK46" s="4">
        <f>AVERAGE(Tabela13[[#This Row],[V43]],Tabela13[[#This Row],[V46]])</f>
        <v>-8.120155038759691E-2</v>
      </c>
      <c r="CL46" s="4">
        <f>AVERAGE(Tabela13[[#This Row],[V44]],Tabela13[[#This Row],[V41]])</f>
        <v>0</v>
      </c>
      <c r="CM46" s="4">
        <f>AVERAGE(Tabela13[[#This Row],[V44]],Tabela13[[#This Row],[V42]])</f>
        <v>-0.16879844961240309</v>
      </c>
      <c r="CN46" s="4">
        <f>AVERAGE(Tabela13[[#This Row],[V44]],Tabela13[[#This Row],[V43]])</f>
        <v>-0.25</v>
      </c>
      <c r="CO46" s="4">
        <f>AVERAGE(Tabela13[[#This Row],[V44]],Tabela13[[#This Row],[V45]])</f>
        <v>-0.58759689922480618</v>
      </c>
      <c r="CP46" s="4">
        <f>AVERAGE(Tabela13[[#This Row],[V44]],Tabela13[[#This Row],[V46]])</f>
        <v>-0.66879844961240309</v>
      </c>
      <c r="CQ46" s="4">
        <f>AVERAGE(Tabela13[[#This Row],[V45]],Tabela13[[#This Row],[V41]])</f>
        <v>0.25</v>
      </c>
      <c r="CR46" s="4">
        <f>AVERAGE(Tabela13[[#This Row],[V45]],Tabela13[[#This Row],[V42]])</f>
        <v>8.120155038759691E-2</v>
      </c>
      <c r="CS46" s="4">
        <f>AVERAGE(Tabela13[[#This Row],[V45]],Tabela13[[#This Row],[V43]])</f>
        <v>0</v>
      </c>
      <c r="CT46" s="4">
        <f>AVERAGE(Tabela13[[#This Row],[V45]],Tabela13[[#This Row],[V44]])</f>
        <v>-0.58759689922480618</v>
      </c>
      <c r="CU46" s="4">
        <f>AVERAGE(Tabela13[[#This Row],[V45]],Tabela13[[#This Row],[V46]])</f>
        <v>-0.41879844961240309</v>
      </c>
      <c r="CV46" s="4">
        <f>AVERAGE(Tabela13[[#This Row],[V46]],Tabela13[[#This Row],[V41]])</f>
        <v>0.16879844961240309</v>
      </c>
      <c r="CW46" s="4">
        <f>AVERAGE(Tabela13[[#This Row],[V46]],Tabela13[[#This Row],[V42]])</f>
        <v>0</v>
      </c>
      <c r="CX46" s="4">
        <f>AVERAGE(Tabela13[[#This Row],[V46]],Tabela13[[#This Row],[V43]])</f>
        <v>-8.120155038759691E-2</v>
      </c>
      <c r="CY46" s="4">
        <f>AVERAGE(Tabela13[[#This Row],[V46]],Tabela13[[#This Row],[V44]])</f>
        <v>-0.66879844961240309</v>
      </c>
      <c r="CZ46" s="4">
        <f>AVERAGE(Tabela13[[#This Row],[V46]],Tabela13[[#This Row],[V45]])</f>
        <v>-0.41879844961240309</v>
      </c>
      <c r="DA46" s="3">
        <f>_xlfn.STDEV.S(Tabela13[[#This Row],[V41]],Tabela13[[#This Row],[V42]])</f>
        <v>0.23871705674941182</v>
      </c>
      <c r="DB46" s="3">
        <f>_xlfn.STDEV.S(Tabela13[[#This Row],[V41]],Tabela13[[#This Row],[V43]])</f>
        <v>0.35355339059327379</v>
      </c>
      <c r="DC46" s="3">
        <f>_xlfn.STDEV.S(Tabela13[[#This Row],[V41]],Tabela13[[#This Row],[V44]])</f>
        <v>1.1845408946853715</v>
      </c>
      <c r="DD46" s="3">
        <f>_xlfn.STDEV.S(Tabela13[[#This Row],[V41]],Tabela13[[#This Row],[V45]])</f>
        <v>0.83098750409209765</v>
      </c>
      <c r="DE46" s="3">
        <f>_xlfn.STDEV.S(Tabela13[[#This Row],[V41]],Tabela13[[#This Row],[V46]])</f>
        <v>0.94582383793595948</v>
      </c>
      <c r="DF46" s="3">
        <f>_xlfn.STDEV.S(Tabela13[[#This Row],[V42]],Tabela13[[#This Row],[V41]])</f>
        <v>0.23871705674941182</v>
      </c>
      <c r="DG46" s="3">
        <f>_xlfn.STDEV.S(Tabela13[[#This Row],[V42]],Tabela13[[#This Row],[V43]])</f>
        <v>0.11483633384386178</v>
      </c>
      <c r="DH46" s="3">
        <f>_xlfn.STDEV.S(Tabela13[[#This Row],[V42]],Tabela13[[#This Row],[V44]])</f>
        <v>0.94582383793595948</v>
      </c>
      <c r="DI46" s="3">
        <f>_xlfn.STDEV.S(Tabela13[[#This Row],[V42]],Tabela13[[#This Row],[V45]])</f>
        <v>0.59227044734268575</v>
      </c>
      <c r="DJ46" s="3">
        <f>_xlfn.STDEV.S(Tabela13[[#This Row],[V42]],Tabela13[[#This Row],[V46]])</f>
        <v>0.70710678118654757</v>
      </c>
      <c r="DK46" s="3">
        <f>_xlfn.STDEV.S(Tabela13[[#This Row],[V43]],Tabela13[[#This Row],[V41]])</f>
        <v>0.35355339059327379</v>
      </c>
      <c r="DL46" s="3">
        <f>_xlfn.STDEV.S(Tabela13[[#This Row],[V43]],Tabela13[[#This Row],[V42]])</f>
        <v>0.11483633384386178</v>
      </c>
      <c r="DM46" s="3">
        <f>_xlfn.STDEV.S(Tabela13[[#This Row],[V43]],Tabela13[[#This Row],[V44]])</f>
        <v>0.83098750409209765</v>
      </c>
      <c r="DN46" s="3">
        <f>_xlfn.STDEV.S(Tabela13[[#This Row],[V43]],Tabela13[[#This Row],[V45]])</f>
        <v>0.47743411349882392</v>
      </c>
      <c r="DO46" s="3">
        <f>_xlfn.STDEV.S(Tabela13[[#This Row],[V43]],Tabela13[[#This Row],[V46]])</f>
        <v>0.59227044734268575</v>
      </c>
      <c r="DP46" s="3">
        <f>_xlfn.STDEV.S(Tabela13[[#This Row],[V44]],Tabela13[[#This Row],[V41]])</f>
        <v>1.1845408946853715</v>
      </c>
      <c r="DQ46" s="3">
        <f>_xlfn.STDEV.S(Tabela13[[#This Row],[V44]],Tabela13[[#This Row],[V42]])</f>
        <v>0.94582383793595948</v>
      </c>
      <c r="DR46" s="3">
        <f>_xlfn.STDEV.S(Tabela13[[#This Row],[V44]],Tabela13[[#This Row],[V43]])</f>
        <v>0.83098750409209765</v>
      </c>
      <c r="DS46" s="3">
        <f>_xlfn.STDEV.S(Tabela13[[#This Row],[V44]],Tabela13[[#This Row],[V45]])</f>
        <v>0.35355339059327379</v>
      </c>
      <c r="DT46" s="3">
        <f>_xlfn.STDEV.S(Tabela13[[#This Row],[V44]],Tabela13[[#This Row],[V46]])</f>
        <v>0.23871705674941182</v>
      </c>
      <c r="DU46" s="3">
        <f>_xlfn.STDEV.S(Tabela13[[#This Row],[V45]],Tabela13[[#This Row],[V41]])</f>
        <v>0.83098750409209765</v>
      </c>
      <c r="DV46" s="3">
        <f>_xlfn.STDEV.S(Tabela13[[#This Row],[V45]],Tabela13[[#This Row],[V42]])</f>
        <v>0.59227044734268575</v>
      </c>
      <c r="DW46" s="3">
        <f>_xlfn.STDEV.S(Tabela13[[#This Row],[V45]],Tabela13[[#This Row],[V43]])</f>
        <v>0.47743411349882392</v>
      </c>
      <c r="DX46" s="3">
        <f>_xlfn.STDEV.S(Tabela13[[#This Row],[V45]],Tabela13[[#This Row],[V44]])</f>
        <v>0.35355339059327379</v>
      </c>
      <c r="DY46" s="3">
        <f>_xlfn.STDEV.S(Tabela13[[#This Row],[V45]],Tabela13[[#This Row],[V46]])</f>
        <v>0.11483633384386178</v>
      </c>
      <c r="DZ46" s="3">
        <f>_xlfn.STDEV.S(Tabela13[[#This Row],[V46]],Tabela13[[#This Row],[V41]])</f>
        <v>0.94582383793595948</v>
      </c>
      <c r="EA46" s="3">
        <f>_xlfn.STDEV.S(Tabela13[[#This Row],[V46]],Tabela13[[#This Row],[V42]])</f>
        <v>0.70710678118654757</v>
      </c>
      <c r="EB46" s="3">
        <f>_xlfn.STDEV.S(Tabela13[[#This Row],[V46]],Tabela13[[#This Row],[V43]])</f>
        <v>0.59227044734268575</v>
      </c>
      <c r="EC46" s="3">
        <f>_xlfn.STDEV.S(Tabela13[[#This Row],[V46]],Tabela13[[#This Row],[V44]])</f>
        <v>0.23871705674941182</v>
      </c>
      <c r="ED46" s="3">
        <f>_xlfn.STDEV.S(Tabela13[[#This Row],[V46]],Tabela13[[#This Row],[V45]])</f>
        <v>0.11483633384386178</v>
      </c>
      <c r="EE46" s="3">
        <f t="shared" si="19"/>
        <v>0.35693422568153144</v>
      </c>
      <c r="EF46" s="3">
        <f t="shared" si="20"/>
        <v>0.60169376499383009</v>
      </c>
      <c r="EG46" s="3" t="str">
        <f t="shared" si="21"/>
        <v/>
      </c>
      <c r="EH46" s="3">
        <f t="shared" si="22"/>
        <v>3.3239500163683906</v>
      </c>
      <c r="EI46" s="3">
        <f t="shared" si="23"/>
        <v>5.6032732534438017</v>
      </c>
      <c r="EJ46" s="3">
        <f t="shared" si="24"/>
        <v>0.35693422568153144</v>
      </c>
      <c r="EK46" s="3">
        <f t="shared" si="25"/>
        <v>0.27420429552722203</v>
      </c>
      <c r="EL46" s="3">
        <f t="shared" si="26"/>
        <v>-5.6032732534438017</v>
      </c>
      <c r="EM46" s="3">
        <f t="shared" si="27"/>
        <v>7.2938317620244826</v>
      </c>
      <c r="EN46" s="3" t="str">
        <f t="shared" si="28"/>
        <v/>
      </c>
      <c r="EO46" s="3">
        <f t="shared" si="29"/>
        <v>0.60169376499383009</v>
      </c>
      <c r="EP46" s="3">
        <f t="shared" si="30"/>
        <v>0.27420429552722203</v>
      </c>
      <c r="EQ46" s="3">
        <f t="shared" si="31"/>
        <v>-3.3239500163683906</v>
      </c>
      <c r="ER46" s="3" t="str">
        <f t="shared" si="32"/>
        <v/>
      </c>
      <c r="ES46" s="3" t="str">
        <f t="shared" si="33"/>
        <v/>
      </c>
      <c r="ET46" s="3" t="str">
        <f t="shared" si="34"/>
        <v/>
      </c>
      <c r="EU46" s="3" t="str">
        <f t="shared" si="35"/>
        <v/>
      </c>
      <c r="EV46" s="3">
        <f t="shared" si="36"/>
        <v>-3.3239500163683906</v>
      </c>
      <c r="EW46" s="3">
        <f t="shared" si="37"/>
        <v>-0.60169376499383009</v>
      </c>
      <c r="EX46" s="3">
        <f t="shared" si="38"/>
        <v>-0.35693422568153144</v>
      </c>
      <c r="EY46" s="3">
        <f t="shared" si="39"/>
        <v>3.3239500163683906</v>
      </c>
      <c r="EZ46" s="3">
        <f t="shared" si="40"/>
        <v>7.2938317620244826</v>
      </c>
      <c r="FA46" s="3" t="str">
        <f t="shared" si="41"/>
        <v/>
      </c>
      <c r="FB46" s="3">
        <f t="shared" si="42"/>
        <v>-0.60169376499383009</v>
      </c>
      <c r="FC46" s="3">
        <f t="shared" si="43"/>
        <v>-0.27420429552722203</v>
      </c>
      <c r="FD46" s="3">
        <f t="shared" si="44"/>
        <v>5.6032732534438017</v>
      </c>
      <c r="FE46" s="3" t="str">
        <f t="shared" si="45"/>
        <v/>
      </c>
      <c r="FF46" s="3">
        <f t="shared" si="46"/>
        <v>-7.2938317620244826</v>
      </c>
      <c r="FG46" s="3">
        <f t="shared" si="47"/>
        <v>-0.35693422568153144</v>
      </c>
      <c r="FH46" s="3">
        <f t="shared" si="48"/>
        <v>-0.27420429552722203</v>
      </c>
      <c r="FI46" s="4">
        <f t="shared" si="49"/>
        <v>0.2</v>
      </c>
      <c r="FJ46" s="4">
        <f t="shared" si="50"/>
        <v>0.77519379844961234</v>
      </c>
      <c r="FK46" s="4">
        <f t="shared" si="72"/>
        <v>2.3824975102001478</v>
      </c>
      <c r="FL46" s="4">
        <f t="shared" si="52"/>
        <v>0.4517300093166704</v>
      </c>
      <c r="FM46" s="4">
        <f>Tabela13[[#This Row],[V139]]-Tabela13[[#This Row],[V140]]</f>
        <v>1.9307675008834773</v>
      </c>
      <c r="FN46" s="4">
        <f>Tabela13[[#This Row],[V1]]-Tabela13[[#This Row],[V2]]/2</f>
        <v>1.1125968992248061</v>
      </c>
      <c r="FO46" s="4">
        <f>Tabela13[[#This Row],[V1]]-Tabela13[[#This Row],[V3]]/2</f>
        <v>0.94379844961240311</v>
      </c>
      <c r="FP46" s="4">
        <f>Tabela13[[#This Row],[V1]]-Tabela13[[#This Row],[V4]]/2</f>
        <v>0.8625968992248062</v>
      </c>
      <c r="FQ46" s="4">
        <f>Tabela13[[#This Row],[V2]]-Tabela13[[#This Row],[V1]]/2</f>
        <v>-0.14379844961240307</v>
      </c>
      <c r="FR46" s="4">
        <f>Tabela13[[#This Row],[V2]]-Tabela13[[#This Row],[V3]]/2</f>
        <v>0.10620155038759693</v>
      </c>
      <c r="FS46" s="4">
        <f>Tabela13[[#This Row],[V2]]-Tabela13[[#This Row],[V4]]/2</f>
        <v>2.5000000000000022E-2</v>
      </c>
      <c r="FT46" s="4">
        <f t="shared" si="53"/>
        <v>0.83864564474692216</v>
      </c>
      <c r="FU46" s="4">
        <f t="shared" si="54"/>
        <v>0.75649295607575506</v>
      </c>
      <c r="FV46" s="4">
        <f t="shared" si="55"/>
        <v>0.71176190632930103</v>
      </c>
      <c r="FW46" s="4">
        <f t="shared" si="56"/>
        <v>-0.14281941341155943</v>
      </c>
      <c r="FX46" s="4">
        <f t="shared" si="57"/>
        <v>0.10580495654000376</v>
      </c>
      <c r="FY46" s="4">
        <f t="shared" si="58"/>
        <v>2.499479361892018E-2</v>
      </c>
      <c r="FZ46" s="4">
        <f t="shared" si="59"/>
        <v>150.956216054446</v>
      </c>
      <c r="GA46" s="4">
        <f t="shared" si="60"/>
        <v>136.16873209363592</v>
      </c>
      <c r="GB46" s="4">
        <f t="shared" si="61"/>
        <v>128.11714313927419</v>
      </c>
      <c r="GC46" s="4">
        <f t="shared" si="62"/>
        <v>-25.707494414080699</v>
      </c>
      <c r="GD46" s="4">
        <f t="shared" si="63"/>
        <v>19.044892177200676</v>
      </c>
      <c r="GE46" s="4">
        <f t="shared" si="64"/>
        <v>4.4990628514056326</v>
      </c>
      <c r="GF46" s="4">
        <f>Tabela13[[#This Row],[V1]]-Tabela13[[#This Row],[V2]]/Tabela13[[#This Row],[V2]]</f>
        <v>0.38759689922480622</v>
      </c>
      <c r="GG46" s="4">
        <f>Tabela13[[#This Row],[V1]]-Tabela13[[#This Row],[V3]]/Tabela13[[#This Row],[V3]]</f>
        <v>0.38759689922480622</v>
      </c>
      <c r="GH46" s="4">
        <f>Tabela13[[#This Row],[V1]]-Tabela13[[#This Row],[V4]]/Tabela13[[#This Row],[V4]]</f>
        <v>0.38759689922480622</v>
      </c>
      <c r="GI46" s="4">
        <f>Tabela13[[#This Row],[V2]]-Tabela13[[#This Row],[V1]]/Tabela13[[#This Row],[V1]]</f>
        <v>-0.44999999999999996</v>
      </c>
      <c r="GJ46" s="4">
        <f>Tabela13[[#This Row],[V2]]-Tabela13[[#This Row],[V3]]/Tabela13[[#This Row],[V3]]</f>
        <v>-0.44999999999999996</v>
      </c>
      <c r="GK46" s="4">
        <f>Tabela13[[#This Row],[V2]]-Tabela13[[#This Row],[V4]]/Tabela13[[#This Row],[V4]]</f>
        <v>-0.44999999999999996</v>
      </c>
      <c r="GL46" s="4">
        <f t="shared" si="65"/>
        <v>0.34831578888809328</v>
      </c>
      <c r="GM46" s="4">
        <f t="shared" si="66"/>
        <v>0.96879844961240313</v>
      </c>
      <c r="GN46" s="4">
        <f t="shared" si="67"/>
        <v>0.35953380089269077</v>
      </c>
      <c r="GO46" s="3">
        <f t="shared" si="68"/>
        <v>1</v>
      </c>
      <c r="GP46" s="3">
        <v>100</v>
      </c>
      <c r="GQ46" s="3">
        <f t="shared" si="69"/>
        <v>0.29000000000000004</v>
      </c>
      <c r="GR46" s="3">
        <f t="shared" si="70"/>
        <v>29.000000000000004</v>
      </c>
      <c r="GS46" s="34">
        <f>COUNTIF($D$2:D45,Tabela13[[#This Row],[HomeTeam]])</f>
        <v>1</v>
      </c>
      <c r="GT46" s="34">
        <f>COUNTIF($E$2:E45,Tabela13[[#This Row],[AwayTeam]])</f>
        <v>1</v>
      </c>
      <c r="GU46" s="3">
        <f>IFERROR(AVERAGEIFS($AD$2:AD45,$D$2:D45,Tabela13[[#This Row],[HomeTeam]],$GS$2:GS45,"&gt;="&amp;Tabela13[[#This Row],[Contagem_H]]-5),"")</f>
        <v>0.22727272727272727</v>
      </c>
      <c r="GV46" s="3">
        <f>IFERROR(AVERAGEIFS($G$2:G45,$E$2:E45,Tabela13[[#This Row],[AwayTeam]],$GT$2:GT45,"&gt;="&amp;Tabela13[[#This Row],[Contagem_A]]-5),"")</f>
        <v>1</v>
      </c>
      <c r="GW46" s="3">
        <f>IFERROR(AVERAGEIFS($GQ$2:GQ45,$D$2:D45,Tabela13[[#This Row],[HomeTeam]],$GS$2:GS45,"&gt;="&amp;Tabela13[[#This Row],[Contagem_H]]-5),"")</f>
        <v>2</v>
      </c>
    </row>
    <row r="47" spans="1:205" x14ac:dyDescent="0.25">
      <c r="A47" t="s">
        <v>127</v>
      </c>
      <c r="B47" t="s">
        <v>153</v>
      </c>
      <c r="C47" t="s">
        <v>134</v>
      </c>
      <c r="D47" t="s">
        <v>14</v>
      </c>
      <c r="E47" t="s">
        <v>130</v>
      </c>
      <c r="F47" s="3">
        <v>1</v>
      </c>
      <c r="G47" s="3">
        <v>3</v>
      </c>
      <c r="H47" s="3" t="str">
        <f t="shared" si="71"/>
        <v>A</v>
      </c>
      <c r="I47" s="3">
        <v>5.25</v>
      </c>
      <c r="J47" s="3">
        <v>4.2</v>
      </c>
      <c r="K47" s="3">
        <v>1.6</v>
      </c>
      <c r="L47" s="3">
        <v>1.73</v>
      </c>
      <c r="M47" s="3">
        <v>2.1</v>
      </c>
      <c r="N47" s="3">
        <f t="shared" si="0"/>
        <v>4</v>
      </c>
      <c r="O47" s="3">
        <f t="shared" si="1"/>
        <v>0</v>
      </c>
      <c r="P47" s="3">
        <f t="shared" si="2"/>
        <v>3</v>
      </c>
      <c r="Q47" s="3">
        <f t="shared" si="3"/>
        <v>5.3571428571428603E-2</v>
      </c>
      <c r="R47" s="3">
        <f t="shared" si="4"/>
        <v>5.4225158271401064E-2</v>
      </c>
      <c r="S47" s="3">
        <f t="shared" si="5"/>
        <v>5.53125</v>
      </c>
      <c r="T47" s="3">
        <f t="shared" si="6"/>
        <v>4.4250000000000007</v>
      </c>
      <c r="U47" s="3">
        <f t="shared" si="7"/>
        <v>1.6857142857142859</v>
      </c>
      <c r="V47" s="3">
        <f t="shared" si="8"/>
        <v>1.8226785714285714</v>
      </c>
      <c r="W47" s="3">
        <f t="shared" si="9"/>
        <v>2.2125000000000004</v>
      </c>
      <c r="X47" s="4">
        <f t="shared" si="10"/>
        <v>0.19047619047619047</v>
      </c>
      <c r="Y47" s="4">
        <f t="shared" si="11"/>
        <v>0.23809523809523808</v>
      </c>
      <c r="Z47" s="4">
        <f t="shared" si="12"/>
        <v>0.625</v>
      </c>
      <c r="AA47" s="4">
        <f t="shared" si="13"/>
        <v>0.5780346820809249</v>
      </c>
      <c r="AB47" s="4">
        <f t="shared" si="14"/>
        <v>0.47619047619047616</v>
      </c>
      <c r="AC47" s="4">
        <f t="shared" si="15"/>
        <v>0.59523809523809523</v>
      </c>
      <c r="AD47" s="4">
        <f t="shared" si="16"/>
        <v>1.8125</v>
      </c>
      <c r="AE47" s="4">
        <f t="shared" si="17"/>
        <v>1.5952380952380953</v>
      </c>
      <c r="AF47" s="4">
        <f t="shared" si="18"/>
        <v>0.8125</v>
      </c>
      <c r="AG47" s="4">
        <f>IFERROR(AVERAGE(Tabela13[[#This Row],[V1]],Tabela13[[#This Row],[V2]]),"")</f>
        <v>1.2038690476190477</v>
      </c>
      <c r="AH47" s="4">
        <f>IFERROR(AVERAGE(Tabela13[[#This Row],[V1]],Tabela13[[#This Row],[V3]]),"")</f>
        <v>1.0952380952380953</v>
      </c>
      <c r="AI47" s="4">
        <f>IFERROR(AVERAGE(Tabela13[[#This Row],[V1]],Tabela13[[#This Row],[V4]]),"")</f>
        <v>0.70386904761904767</v>
      </c>
      <c r="AJ47" s="4">
        <f>IFERROR(AVERAGE(Tabela13[[#This Row],[V2]],Tabela13[[#This Row],[V1]]),"")</f>
        <v>1.2038690476190477</v>
      </c>
      <c r="AK47" s="4">
        <f>IFERROR(AVERAGE(Tabela13[[#This Row],[V2]],Tabela13[[#This Row],[V3]]),"")</f>
        <v>1.7038690476190477</v>
      </c>
      <c r="AL47" s="4">
        <f>IFERROR(AVERAGE(Tabela13[[#This Row],[V2]],Tabela13[[#This Row],[V4]]),"")</f>
        <v>1.3125</v>
      </c>
      <c r="AM47" s="4">
        <f>IFERROR(AVERAGE(Tabela13[[#This Row],[V3]],Tabela13[[#This Row],[V1]]),"")</f>
        <v>1.0952380952380953</v>
      </c>
      <c r="AN47" s="4">
        <f>IFERROR(AVERAGE(Tabela13[[#This Row],[V3]],Tabela13[[#This Row],[V2]]),"")</f>
        <v>1.7038690476190477</v>
      </c>
      <c r="AO47" s="4">
        <f>IFERROR(AVERAGE(Tabela13[[#This Row],[V3]],Tabela13[[#This Row],[V4]]),"")</f>
        <v>1.2038690476190477</v>
      </c>
      <c r="AP47" s="4">
        <f>IFERROR(AVERAGE(Tabela13[[#This Row],[V4]],Tabela13[[#This Row],[V1]]),"")</f>
        <v>0.70386904761904767</v>
      </c>
      <c r="AQ47" s="4">
        <f>IFERROR(AVERAGE(Tabela13[[#This Row],[V4]],Tabela13[[#This Row],[V2]]),"")</f>
        <v>1.3125</v>
      </c>
      <c r="AR47" s="4">
        <f>IFERROR(AVERAGE(Tabela13[[#This Row],[V4]],Tabela13[[#This Row],[V3]]),"")</f>
        <v>1.2038690476190477</v>
      </c>
      <c r="AS47" s="4">
        <f>_xlfn.STDEV.S(Tabela13[[#This Row],[V1]:[V2]])</f>
        <v>0.86073414733719589</v>
      </c>
      <c r="AT47" s="4">
        <f>_xlfn.STDEV.S(Tabela13[[#This Row],[V1]],Tabela13[[#This Row],[V3]])</f>
        <v>0.70710678118654757</v>
      </c>
      <c r="AU47" s="4">
        <f>_xlfn.STDEV.S(Tabela13[[#This Row],[V1]],Tabela13[[#This Row],[V4]])</f>
        <v>0.15362736615064823</v>
      </c>
      <c r="AV47" s="4">
        <f>_xlfn.STDEV.S(Tabela13[[#This Row],[V2]],Tabela13[[#This Row],[V1]])</f>
        <v>0.86073414733719589</v>
      </c>
      <c r="AW47" s="4">
        <f>_xlfn.STDEV.S(Tabela13[[#This Row],[V2]],Tabela13[[#This Row],[V3]])</f>
        <v>0.15362736615064865</v>
      </c>
      <c r="AX47" s="4">
        <f>_xlfn.STDEV.S(Tabela13[[#This Row],[V42]],Tabela13[[#This Row],[V44]])</f>
        <v>1.5678409285237438</v>
      </c>
      <c r="AY47" s="4">
        <f>_xlfn.STDEV.S(Tabela13[[#This Row],[V3]],Tabela13[[#This Row],[V1]])</f>
        <v>0.70710678118654757</v>
      </c>
      <c r="AZ47" s="4">
        <f>_xlfn.STDEV.S(Tabela13[[#This Row],[V3]],Tabela13[[#This Row],[V2]])</f>
        <v>0.15362736615064865</v>
      </c>
      <c r="BA47" s="4">
        <f>_xlfn.STDEV.S(Tabela13[[#This Row],[V3]],Tabela13[[#This Row],[V4]])</f>
        <v>0.55347941503589881</v>
      </c>
      <c r="BB47" s="4">
        <f>_xlfn.STDEV.S(Tabela13[[#This Row],[V4]],Tabela13[[#This Row],[V1]])</f>
        <v>0.15362736615064823</v>
      </c>
      <c r="BC47" s="4">
        <f>_xlfn.STDEV.S(Tabela13[[#This Row],[V4]],Tabela13[[#This Row],[V2]])</f>
        <v>0.70710678118654757</v>
      </c>
      <c r="BD47" s="4">
        <f>_xlfn.STDEV.S(Tabela13[[#This Row],[V4]],Tabela13[[#This Row],[V3]])</f>
        <v>0.55347941503589881</v>
      </c>
      <c r="BE47" s="4">
        <f>Tabela13[[#This Row],[V17]]/Tabela13[[#This Row],[V5]]</f>
        <v>0.71497323487094633</v>
      </c>
      <c r="BF47" s="4">
        <f>Tabela13[[#This Row],[V18]]/Tabela13[[#This Row],[V6]]</f>
        <v>0.64561923499641294</v>
      </c>
      <c r="BG47" s="4">
        <f>Tabela13[[#This Row],[V19]]/Tabela13[[#This Row],[V7]]</f>
        <v>0.21826128975314082</v>
      </c>
      <c r="BH47" s="4">
        <f>Tabela13[[#This Row],[V20]]/Tabela13[[#This Row],[V8]]</f>
        <v>0.71497323487094633</v>
      </c>
      <c r="BI47" s="4">
        <f>Tabela13[[#This Row],[V21]]/Tabela13[[#This Row],[V9]]</f>
        <v>9.0163834107629598E-2</v>
      </c>
      <c r="BJ47" s="4">
        <f>Tabela13[[#This Row],[V22]]/Tabela13[[#This Row],[V10]]</f>
        <v>1.1945454693514239</v>
      </c>
      <c r="BK47" s="4">
        <f>Tabela13[[#This Row],[V23]]/Tabela13[[#This Row],[V11]]</f>
        <v>0.64561923499641294</v>
      </c>
      <c r="BL47" s="4">
        <f>Tabela13[[#This Row],[V24]]/Tabela13[[#This Row],[V12]]</f>
        <v>9.0163834107629598E-2</v>
      </c>
      <c r="BM47" s="4">
        <f>Tabela13[[#This Row],[V25]]/Tabela13[[#This Row],[V13]]</f>
        <v>0.45975051533266253</v>
      </c>
      <c r="BN47" s="4">
        <f>Tabela13[[#This Row],[V26]]/Tabela13[[#This Row],[V14]]</f>
        <v>0.21826128975314082</v>
      </c>
      <c r="BO47" s="4">
        <f>Tabela13[[#This Row],[V27]]/Tabela13[[#This Row],[V15]]</f>
        <v>0.53874802376117914</v>
      </c>
      <c r="BP47" s="4">
        <f>Tabela13[[#This Row],[V28]]/Tabela13[[#This Row],[V16]]</f>
        <v>0.45975051533266253</v>
      </c>
      <c r="BQ47" s="4">
        <f>Tabela13[[#This Row],[V1]]-Tabela13[[#This Row],[V2]]</f>
        <v>-1.2172619047619047</v>
      </c>
      <c r="BR47" s="4">
        <f>Tabela13[[#This Row],[V1]]-Tabela13[[#This Row],[V3]]</f>
        <v>-1</v>
      </c>
      <c r="BS47" s="4">
        <f>Tabela13[[#This Row],[V1]]-Tabela13[[#This Row],[V4]]</f>
        <v>-0.21726190476190477</v>
      </c>
      <c r="BT47" s="4">
        <f>Tabela13[[#This Row],[V2]]-Tabela13[[#This Row],[V1]]</f>
        <v>1.2172619047619047</v>
      </c>
      <c r="BU47" s="4">
        <f>Tabela13[[#This Row],[V2]]-Tabela13[[#This Row],[V3]]</f>
        <v>0.21726190476190466</v>
      </c>
      <c r="BV47" s="4">
        <f>Tabela13[[#This Row],[V2]]-Tabela13[[#This Row],[V4]]</f>
        <v>1</v>
      </c>
      <c r="BW47" s="4">
        <f>AVERAGE(Tabela13[[#This Row],[V41]],Tabela13[[#This Row],[V42]])</f>
        <v>-1.1086309523809523</v>
      </c>
      <c r="BX47" s="4">
        <f>AVERAGE(Tabela13[[#This Row],[V41]],Tabela13[[#This Row],[V43]])</f>
        <v>-0.71726190476190466</v>
      </c>
      <c r="BY47" s="4">
        <f>AVERAGE(Tabela13[[#This Row],[V41]],Tabela13[[#This Row],[V44]])</f>
        <v>0</v>
      </c>
      <c r="BZ47" s="4">
        <f>AVERAGE(Tabela13[[#This Row],[V41]],Tabela13[[#This Row],[V45]])</f>
        <v>-0.5</v>
      </c>
      <c r="CA47" s="4">
        <f>AVERAGE(Tabela13[[#This Row],[V41]],Tabela13[[#This Row],[V46]])</f>
        <v>-0.10863095238095233</v>
      </c>
      <c r="CB47" s="4">
        <f>AVERAGE(Tabela13[[#This Row],[V42]],Tabela13[[#This Row],[V41]])</f>
        <v>-1.1086309523809523</v>
      </c>
      <c r="CC47" s="4">
        <f>AVERAGE(Tabela13[[#This Row],[V42]],Tabela13[[#This Row],[V43]])</f>
        <v>-0.60863095238095233</v>
      </c>
      <c r="CD47" s="4">
        <f>AVERAGE(Tabela13[[#This Row],[V42]],Tabela13[[#This Row],[V44]])</f>
        <v>0.10863095238095233</v>
      </c>
      <c r="CE47" s="4">
        <f>AVERAGE(Tabela13[[#This Row],[V42]],Tabela13[[#This Row],[V45]])</f>
        <v>-0.39136904761904767</v>
      </c>
      <c r="CF47" s="4">
        <f>AVERAGE(Tabela13[[#This Row],[V42]],Tabela13[[#This Row],[V46]])</f>
        <v>0</v>
      </c>
      <c r="CG47" s="4">
        <f>AVERAGE(Tabela13[[#This Row],[V43]],Tabela13[[#This Row],[V41]])</f>
        <v>-0.71726190476190466</v>
      </c>
      <c r="CH47" s="4">
        <f>AVERAGE(Tabela13[[#This Row],[V43]],Tabela13[[#This Row],[V42]])</f>
        <v>-0.60863095238095233</v>
      </c>
      <c r="CI47" s="4">
        <f>AVERAGE(Tabela13[[#This Row],[V43]],Tabela13[[#This Row],[V44]])</f>
        <v>0.49999999999999994</v>
      </c>
      <c r="CJ47" s="4">
        <f>AVERAGE(Tabela13[[#This Row],[V43]],Tabela13[[#This Row],[V45]])</f>
        <v>0</v>
      </c>
      <c r="CK47" s="4">
        <f>AVERAGE(Tabela13[[#This Row],[V43]],Tabela13[[#This Row],[V46]])</f>
        <v>0.39136904761904762</v>
      </c>
      <c r="CL47" s="4">
        <f>AVERAGE(Tabela13[[#This Row],[V44]],Tabela13[[#This Row],[V41]])</f>
        <v>0</v>
      </c>
      <c r="CM47" s="4">
        <f>AVERAGE(Tabela13[[#This Row],[V44]],Tabela13[[#This Row],[V42]])</f>
        <v>0.10863095238095233</v>
      </c>
      <c r="CN47" s="4">
        <f>AVERAGE(Tabela13[[#This Row],[V44]],Tabela13[[#This Row],[V43]])</f>
        <v>0.49999999999999994</v>
      </c>
      <c r="CO47" s="4">
        <f>AVERAGE(Tabela13[[#This Row],[V44]],Tabela13[[#This Row],[V45]])</f>
        <v>0.71726190476190466</v>
      </c>
      <c r="CP47" s="4">
        <f>AVERAGE(Tabela13[[#This Row],[V44]],Tabela13[[#This Row],[V46]])</f>
        <v>1.1086309523809523</v>
      </c>
      <c r="CQ47" s="4">
        <f>AVERAGE(Tabela13[[#This Row],[V45]],Tabela13[[#This Row],[V41]])</f>
        <v>-0.5</v>
      </c>
      <c r="CR47" s="4">
        <f>AVERAGE(Tabela13[[#This Row],[V45]],Tabela13[[#This Row],[V42]])</f>
        <v>-0.39136904761904767</v>
      </c>
      <c r="CS47" s="4">
        <f>AVERAGE(Tabela13[[#This Row],[V45]],Tabela13[[#This Row],[V43]])</f>
        <v>0</v>
      </c>
      <c r="CT47" s="4">
        <f>AVERAGE(Tabela13[[#This Row],[V45]],Tabela13[[#This Row],[V44]])</f>
        <v>0.71726190476190466</v>
      </c>
      <c r="CU47" s="4">
        <f>AVERAGE(Tabela13[[#This Row],[V45]],Tabela13[[#This Row],[V46]])</f>
        <v>0.60863095238095233</v>
      </c>
      <c r="CV47" s="4">
        <f>AVERAGE(Tabela13[[#This Row],[V46]],Tabela13[[#This Row],[V41]])</f>
        <v>-0.10863095238095233</v>
      </c>
      <c r="CW47" s="4">
        <f>AVERAGE(Tabela13[[#This Row],[V46]],Tabela13[[#This Row],[V42]])</f>
        <v>0</v>
      </c>
      <c r="CX47" s="4">
        <f>AVERAGE(Tabela13[[#This Row],[V46]],Tabela13[[#This Row],[V43]])</f>
        <v>0.39136904761904762</v>
      </c>
      <c r="CY47" s="4">
        <f>AVERAGE(Tabela13[[#This Row],[V46]],Tabela13[[#This Row],[V44]])</f>
        <v>1.1086309523809523</v>
      </c>
      <c r="CZ47" s="4">
        <f>AVERAGE(Tabela13[[#This Row],[V46]],Tabela13[[#This Row],[V45]])</f>
        <v>0.60863095238095233</v>
      </c>
      <c r="DA47" s="3">
        <f>_xlfn.STDEV.S(Tabela13[[#This Row],[V41]],Tabela13[[#This Row],[V42]])</f>
        <v>0.15362736615064865</v>
      </c>
      <c r="DB47" s="3">
        <f>_xlfn.STDEV.S(Tabela13[[#This Row],[V41]],Tabela13[[#This Row],[V43]])</f>
        <v>0.70710678118654757</v>
      </c>
      <c r="DC47" s="3">
        <f>_xlfn.STDEV.S(Tabela13[[#This Row],[V41]],Tabela13[[#This Row],[V44]])</f>
        <v>1.7214682946743922</v>
      </c>
      <c r="DD47" s="3">
        <f>_xlfn.STDEV.S(Tabela13[[#This Row],[V41]],Tabela13[[#This Row],[V45]])</f>
        <v>1.0143615134878448</v>
      </c>
      <c r="DE47" s="3">
        <f>_xlfn.STDEV.S(Tabela13[[#This Row],[V41]],Tabela13[[#This Row],[V46]])</f>
        <v>1.5678409285237438</v>
      </c>
      <c r="DF47" s="3">
        <f>_xlfn.STDEV.S(Tabela13[[#This Row],[V42]],Tabela13[[#This Row],[V41]])</f>
        <v>0.15362736615064865</v>
      </c>
      <c r="DG47" s="3">
        <f>_xlfn.STDEV.S(Tabela13[[#This Row],[V42]],Tabela13[[#This Row],[V43]])</f>
        <v>0.55347941503589881</v>
      </c>
      <c r="DH47" s="3">
        <f>_xlfn.STDEV.S(Tabela13[[#This Row],[V42]],Tabela13[[#This Row],[V44]])</f>
        <v>1.5678409285237438</v>
      </c>
      <c r="DI47" s="3">
        <f>_xlfn.STDEV.S(Tabela13[[#This Row],[V42]],Tabela13[[#This Row],[V45]])</f>
        <v>0.86073414733719611</v>
      </c>
      <c r="DJ47" s="3">
        <f>_xlfn.STDEV.S(Tabela13[[#This Row],[V42]],Tabela13[[#This Row],[V46]])</f>
        <v>1.4142135623730951</v>
      </c>
      <c r="DK47" s="3">
        <f>_xlfn.STDEV.S(Tabela13[[#This Row],[V43]],Tabela13[[#This Row],[V41]])</f>
        <v>0.70710678118654757</v>
      </c>
      <c r="DL47" s="3">
        <f>_xlfn.STDEV.S(Tabela13[[#This Row],[V43]],Tabela13[[#This Row],[V42]])</f>
        <v>0.55347941503589881</v>
      </c>
      <c r="DM47" s="3">
        <f>_xlfn.STDEV.S(Tabela13[[#This Row],[V43]],Tabela13[[#This Row],[V44]])</f>
        <v>1.0143615134878448</v>
      </c>
      <c r="DN47" s="3">
        <f>_xlfn.STDEV.S(Tabela13[[#This Row],[V43]],Tabela13[[#This Row],[V45]])</f>
        <v>0.30725473230129735</v>
      </c>
      <c r="DO47" s="3">
        <f>_xlfn.STDEV.S(Tabela13[[#This Row],[V43]],Tabela13[[#This Row],[V46]])</f>
        <v>0.86073414733719611</v>
      </c>
      <c r="DP47" s="3">
        <f>_xlfn.STDEV.S(Tabela13[[#This Row],[V44]],Tabela13[[#This Row],[V41]])</f>
        <v>1.7214682946743922</v>
      </c>
      <c r="DQ47" s="3">
        <f>_xlfn.STDEV.S(Tabela13[[#This Row],[V44]],Tabela13[[#This Row],[V42]])</f>
        <v>1.5678409285237438</v>
      </c>
      <c r="DR47" s="3">
        <f>_xlfn.STDEV.S(Tabela13[[#This Row],[V44]],Tabela13[[#This Row],[V43]])</f>
        <v>1.0143615134878448</v>
      </c>
      <c r="DS47" s="3">
        <f>_xlfn.STDEV.S(Tabela13[[#This Row],[V44]],Tabela13[[#This Row],[V45]])</f>
        <v>0.70710678118654757</v>
      </c>
      <c r="DT47" s="3">
        <f>_xlfn.STDEV.S(Tabela13[[#This Row],[V44]],Tabela13[[#This Row],[V46]])</f>
        <v>0.15362736615064865</v>
      </c>
      <c r="DU47" s="3">
        <f>_xlfn.STDEV.S(Tabela13[[#This Row],[V45]],Tabela13[[#This Row],[V41]])</f>
        <v>1.0143615134878448</v>
      </c>
      <c r="DV47" s="3">
        <f>_xlfn.STDEV.S(Tabela13[[#This Row],[V45]],Tabela13[[#This Row],[V42]])</f>
        <v>0.86073414733719611</v>
      </c>
      <c r="DW47" s="3">
        <f>_xlfn.STDEV.S(Tabela13[[#This Row],[V45]],Tabela13[[#This Row],[V43]])</f>
        <v>0.30725473230129735</v>
      </c>
      <c r="DX47" s="3">
        <f>_xlfn.STDEV.S(Tabela13[[#This Row],[V45]],Tabela13[[#This Row],[V44]])</f>
        <v>0.70710678118654757</v>
      </c>
      <c r="DY47" s="3">
        <f>_xlfn.STDEV.S(Tabela13[[#This Row],[V45]],Tabela13[[#This Row],[V46]])</f>
        <v>0.55347941503589881</v>
      </c>
      <c r="DZ47" s="3">
        <f>_xlfn.STDEV.S(Tabela13[[#This Row],[V46]],Tabela13[[#This Row],[V41]])</f>
        <v>1.5678409285237438</v>
      </c>
      <c r="EA47" s="3">
        <f>_xlfn.STDEV.S(Tabela13[[#This Row],[V46]],Tabela13[[#This Row],[V42]])</f>
        <v>1.4142135623730951</v>
      </c>
      <c r="EB47" s="3">
        <f>_xlfn.STDEV.S(Tabela13[[#This Row],[V46]],Tabela13[[#This Row],[V43]])</f>
        <v>0.86073414733719611</v>
      </c>
      <c r="EC47" s="3">
        <f>_xlfn.STDEV.S(Tabela13[[#This Row],[V46]],Tabela13[[#This Row],[V44]])</f>
        <v>0.15362736615064865</v>
      </c>
      <c r="ED47" s="3">
        <f>_xlfn.STDEV.S(Tabela13[[#This Row],[V46]],Tabela13[[#This Row],[V45]])</f>
        <v>0.55347941503589881</v>
      </c>
      <c r="EE47" s="3">
        <f t="shared" si="19"/>
        <v>-0.13857394638018242</v>
      </c>
      <c r="EF47" s="3">
        <f t="shared" si="20"/>
        <v>-0.98584181941361004</v>
      </c>
      <c r="EG47" s="3" t="str">
        <f t="shared" si="21"/>
        <v/>
      </c>
      <c r="EH47" s="3">
        <f t="shared" si="22"/>
        <v>-2.0287230269756895</v>
      </c>
      <c r="EI47" s="3">
        <f t="shared" si="23"/>
        <v>-14.43272745161584</v>
      </c>
      <c r="EJ47" s="3">
        <f t="shared" si="24"/>
        <v>-0.13857394638018242</v>
      </c>
      <c r="EK47" s="3">
        <f t="shared" si="25"/>
        <v>-0.90938427115922749</v>
      </c>
      <c r="EL47" s="3">
        <f t="shared" si="26"/>
        <v>14.43272745161584</v>
      </c>
      <c r="EM47" s="3">
        <f t="shared" si="27"/>
        <v>-2.1992902928159532</v>
      </c>
      <c r="EN47" s="3" t="str">
        <f t="shared" si="28"/>
        <v/>
      </c>
      <c r="EO47" s="3">
        <f t="shared" si="29"/>
        <v>-0.98584181941361004</v>
      </c>
      <c r="EP47" s="3">
        <f t="shared" si="30"/>
        <v>-0.90938427115922749</v>
      </c>
      <c r="EQ47" s="3">
        <f t="shared" si="31"/>
        <v>2.02872302697569</v>
      </c>
      <c r="ER47" s="3" t="str">
        <f t="shared" si="32"/>
        <v/>
      </c>
      <c r="ES47" s="3" t="str">
        <f t="shared" si="33"/>
        <v/>
      </c>
      <c r="ET47" s="3" t="str">
        <f t="shared" si="34"/>
        <v/>
      </c>
      <c r="EU47" s="3" t="str">
        <f t="shared" si="35"/>
        <v/>
      </c>
      <c r="EV47" s="3">
        <f t="shared" si="36"/>
        <v>2.02872302697569</v>
      </c>
      <c r="EW47" s="3">
        <f t="shared" si="37"/>
        <v>0.98584181941361004</v>
      </c>
      <c r="EX47" s="3">
        <f t="shared" si="38"/>
        <v>0.13857394638018242</v>
      </c>
      <c r="EY47" s="3">
        <f t="shared" si="39"/>
        <v>-2.0287230269756895</v>
      </c>
      <c r="EZ47" s="3">
        <f t="shared" si="40"/>
        <v>-2.1992902928159532</v>
      </c>
      <c r="FA47" s="3" t="str">
        <f t="shared" si="41"/>
        <v/>
      </c>
      <c r="FB47" s="3">
        <f t="shared" si="42"/>
        <v>0.98584181941361004</v>
      </c>
      <c r="FC47" s="3">
        <f t="shared" si="43"/>
        <v>0.90938427115922749</v>
      </c>
      <c r="FD47" s="3">
        <f t="shared" si="44"/>
        <v>-14.43272745161584</v>
      </c>
      <c r="FE47" s="3" t="str">
        <f t="shared" si="45"/>
        <v/>
      </c>
      <c r="FF47" s="3">
        <f t="shared" si="46"/>
        <v>2.1992902928159537</v>
      </c>
      <c r="FG47" s="3">
        <f t="shared" si="47"/>
        <v>0.13857394638018242</v>
      </c>
      <c r="FH47" s="3">
        <f t="shared" si="48"/>
        <v>0.90938427115922749</v>
      </c>
      <c r="FI47" s="4">
        <f t="shared" si="49"/>
        <v>0.625</v>
      </c>
      <c r="FJ47" s="4">
        <f t="shared" si="50"/>
        <v>0.5714285714285714</v>
      </c>
      <c r="FK47" s="4">
        <f t="shared" si="72"/>
        <v>0.76836158192090398</v>
      </c>
      <c r="FL47" s="4">
        <f t="shared" si="52"/>
        <v>2.0056497175141241</v>
      </c>
      <c r="FM47" s="4">
        <f>Tabela13[[#This Row],[V139]]-Tabela13[[#This Row],[V140]]</f>
        <v>-1.2372881355932202</v>
      </c>
      <c r="FN47" s="4">
        <f>Tabela13[[#This Row],[V1]]-Tabela13[[#This Row],[V2]]/2</f>
        <v>-0.31101190476190477</v>
      </c>
      <c r="FO47" s="4">
        <f>Tabela13[[#This Row],[V1]]-Tabela13[[#This Row],[V3]]/2</f>
        <v>-0.20238095238095244</v>
      </c>
      <c r="FP47" s="4">
        <f>Tabela13[[#This Row],[V1]]-Tabela13[[#This Row],[V4]]/2</f>
        <v>0.18898809523809523</v>
      </c>
      <c r="FQ47" s="4">
        <f>Tabela13[[#This Row],[V2]]-Tabela13[[#This Row],[V1]]/2</f>
        <v>1.5148809523809523</v>
      </c>
      <c r="FR47" s="4">
        <f>Tabela13[[#This Row],[V2]]-Tabela13[[#This Row],[V3]]/2</f>
        <v>1.0148809523809523</v>
      </c>
      <c r="FS47" s="4">
        <f>Tabela13[[#This Row],[V2]]-Tabela13[[#This Row],[V4]]/2</f>
        <v>1.40625</v>
      </c>
      <c r="FT47" s="4">
        <f t="shared" si="53"/>
        <v>-0.30152859218700739</v>
      </c>
      <c r="FU47" s="4">
        <f t="shared" si="54"/>
        <v>-0.19968388537510162</v>
      </c>
      <c r="FV47" s="4">
        <f t="shared" si="55"/>
        <v>0.18678511778373558</v>
      </c>
      <c r="FW47" s="4">
        <f t="shared" si="56"/>
        <v>0.98734121350093507</v>
      </c>
      <c r="FX47" s="4">
        <f t="shared" si="57"/>
        <v>0.79278355349054241</v>
      </c>
      <c r="FY47" s="4">
        <f t="shared" si="58"/>
        <v>0.95265210085970942</v>
      </c>
      <c r="FZ47" s="4">
        <f t="shared" si="59"/>
        <v>-54.275146593661326</v>
      </c>
      <c r="GA47" s="4">
        <f t="shared" si="60"/>
        <v>-35.943099367518293</v>
      </c>
      <c r="GB47" s="4">
        <f t="shared" si="61"/>
        <v>33.621321201072405</v>
      </c>
      <c r="GC47" s="4">
        <f t="shared" si="62"/>
        <v>177.72141843016831</v>
      </c>
      <c r="GD47" s="4">
        <f t="shared" si="63"/>
        <v>142.70103962829762</v>
      </c>
      <c r="GE47" s="4">
        <f t="shared" si="64"/>
        <v>171.4773781547477</v>
      </c>
      <c r="GF47" s="4">
        <f>Tabela13[[#This Row],[V1]]-Tabela13[[#This Row],[V2]]/Tabela13[[#This Row],[V2]]</f>
        <v>-0.40476190476190477</v>
      </c>
      <c r="GG47" s="4">
        <f>Tabela13[[#This Row],[V1]]-Tabela13[[#This Row],[V3]]/Tabela13[[#This Row],[V3]]</f>
        <v>-0.40476190476190477</v>
      </c>
      <c r="GH47" s="4">
        <f>Tabela13[[#This Row],[V1]]-Tabela13[[#This Row],[V4]]/Tabela13[[#This Row],[V4]]</f>
        <v>-0.40476190476190477</v>
      </c>
      <c r="GI47" s="4">
        <f>Tabela13[[#This Row],[V2]]-Tabela13[[#This Row],[V1]]/Tabela13[[#This Row],[V1]]</f>
        <v>0.8125</v>
      </c>
      <c r="GJ47" s="4">
        <f>Tabela13[[#This Row],[V2]]-Tabela13[[#This Row],[V3]]/Tabela13[[#This Row],[V3]]</f>
        <v>0.8125</v>
      </c>
      <c r="GK47" s="4">
        <f>Tabela13[[#This Row],[V2]]-Tabela13[[#This Row],[V4]]/Tabela13[[#This Row],[V4]]</f>
        <v>0.8125</v>
      </c>
      <c r="GL47" s="4">
        <f t="shared" si="65"/>
        <v>0.59081941269753202</v>
      </c>
      <c r="GM47" s="4">
        <f t="shared" si="66"/>
        <v>1.2038690476190477</v>
      </c>
      <c r="GN47" s="4">
        <f t="shared" si="67"/>
        <v>0.49076717593663965</v>
      </c>
      <c r="GO47" s="3">
        <f t="shared" si="68"/>
        <v>0</v>
      </c>
      <c r="GP47" s="3">
        <v>100</v>
      </c>
      <c r="GQ47" s="3">
        <f t="shared" si="69"/>
        <v>-1</v>
      </c>
      <c r="GR47" s="3">
        <f t="shared" si="70"/>
        <v>-100</v>
      </c>
      <c r="GS47" s="34">
        <f>COUNTIF($D$2:D46,Tabela13[[#This Row],[HomeTeam]])</f>
        <v>1</v>
      </c>
      <c r="GT47" s="34">
        <f>COUNTIF($E$2:E46,Tabela13[[#This Row],[AwayTeam]])</f>
        <v>2</v>
      </c>
      <c r="GU47" s="3">
        <f>IFERROR(AVERAGEIFS($AD$2:AD46,$D$2:D46,Tabela13[[#This Row],[HomeTeam]],$GS$2:GS46,"&gt;="&amp;Tabela13[[#This Row],[Contagem_H]]-5),"")</f>
        <v>0.73255813953488369</v>
      </c>
      <c r="GV47" s="3">
        <f>IFERROR(AVERAGEIFS($G$2:G46,$E$2:E46,Tabela13[[#This Row],[AwayTeam]],$GT$2:GT46,"&gt;="&amp;Tabela13[[#This Row],[Contagem_A]]-5),"")</f>
        <v>2.5</v>
      </c>
      <c r="GW47" s="3">
        <f>IFERROR(AVERAGEIFS($GQ$2:GQ46,$D$2:D46,Tabela13[[#This Row],[HomeTeam]],$GS$2:GS46,"&gt;="&amp;Tabela13[[#This Row],[Contagem_H]]-5),"")</f>
        <v>2.1</v>
      </c>
    </row>
    <row r="48" spans="1:205" x14ac:dyDescent="0.25">
      <c r="A48" t="s">
        <v>127</v>
      </c>
      <c r="B48" t="s">
        <v>153</v>
      </c>
      <c r="C48" t="s">
        <v>136</v>
      </c>
      <c r="D48" t="s">
        <v>20</v>
      </c>
      <c r="E48" t="s">
        <v>22</v>
      </c>
      <c r="F48" s="3">
        <v>1</v>
      </c>
      <c r="G48" s="3">
        <v>0</v>
      </c>
      <c r="H48" s="3" t="str">
        <f t="shared" si="71"/>
        <v>H</v>
      </c>
      <c r="I48" s="3">
        <v>1.6</v>
      </c>
      <c r="J48" s="3">
        <v>4</v>
      </c>
      <c r="K48" s="3">
        <v>5.5</v>
      </c>
      <c r="L48" s="3">
        <v>1.73</v>
      </c>
      <c r="M48" s="3">
        <v>2.1</v>
      </c>
      <c r="N48" s="3">
        <f t="shared" si="0"/>
        <v>1</v>
      </c>
      <c r="O48" s="3">
        <f t="shared" si="1"/>
        <v>3</v>
      </c>
      <c r="P48" s="3">
        <f t="shared" si="2"/>
        <v>0</v>
      </c>
      <c r="Q48" s="3">
        <f t="shared" si="3"/>
        <v>5.6818181818181879E-2</v>
      </c>
      <c r="R48" s="3">
        <f t="shared" si="4"/>
        <v>5.4225158271401064E-2</v>
      </c>
      <c r="S48" s="3">
        <f t="shared" si="5"/>
        <v>1.6909090909090911</v>
      </c>
      <c r="T48" s="3">
        <f t="shared" si="6"/>
        <v>4.2272727272727275</v>
      </c>
      <c r="U48" s="3">
        <f t="shared" si="7"/>
        <v>5.8125</v>
      </c>
      <c r="V48" s="3">
        <f t="shared" si="8"/>
        <v>1.8282954545454546</v>
      </c>
      <c r="W48" s="3">
        <f t="shared" si="9"/>
        <v>2.2193181818181822</v>
      </c>
      <c r="X48" s="4">
        <f t="shared" si="10"/>
        <v>0.625</v>
      </c>
      <c r="Y48" s="4">
        <f t="shared" si="11"/>
        <v>0.25</v>
      </c>
      <c r="Z48" s="4">
        <f t="shared" si="12"/>
        <v>0.18181818181818182</v>
      </c>
      <c r="AA48" s="4">
        <f t="shared" si="13"/>
        <v>0.5780346820809249</v>
      </c>
      <c r="AB48" s="4">
        <f t="shared" si="14"/>
        <v>0.47619047619047616</v>
      </c>
      <c r="AC48" s="4">
        <f t="shared" si="15"/>
        <v>0.8125</v>
      </c>
      <c r="AD48" s="4">
        <f t="shared" si="16"/>
        <v>9.0909090909090912E-2</v>
      </c>
      <c r="AE48" s="4">
        <f t="shared" si="17"/>
        <v>0.3125</v>
      </c>
      <c r="AF48" s="4">
        <f t="shared" si="18"/>
        <v>0.59090909090909094</v>
      </c>
      <c r="AG48" s="4">
        <f>IFERROR(AVERAGE(Tabela13[[#This Row],[V1]],Tabela13[[#This Row],[V2]]),"")</f>
        <v>0.45170454545454547</v>
      </c>
      <c r="AH48" s="4">
        <f>IFERROR(AVERAGE(Tabela13[[#This Row],[V1]],Tabela13[[#This Row],[V3]]),"")</f>
        <v>0.5625</v>
      </c>
      <c r="AI48" s="4">
        <f>IFERROR(AVERAGE(Tabela13[[#This Row],[V1]],Tabela13[[#This Row],[V4]]),"")</f>
        <v>0.70170454545454541</v>
      </c>
      <c r="AJ48" s="4">
        <f>IFERROR(AVERAGE(Tabela13[[#This Row],[V2]],Tabela13[[#This Row],[V1]]),"")</f>
        <v>0.45170454545454547</v>
      </c>
      <c r="AK48" s="4">
        <f>IFERROR(AVERAGE(Tabela13[[#This Row],[V2]],Tabela13[[#This Row],[V3]]),"")</f>
        <v>0.20170454545454547</v>
      </c>
      <c r="AL48" s="4">
        <f>IFERROR(AVERAGE(Tabela13[[#This Row],[V2]],Tabela13[[#This Row],[V4]]),"")</f>
        <v>0.34090909090909094</v>
      </c>
      <c r="AM48" s="4">
        <f>IFERROR(AVERAGE(Tabela13[[#This Row],[V3]],Tabela13[[#This Row],[V1]]),"")</f>
        <v>0.5625</v>
      </c>
      <c r="AN48" s="4">
        <f>IFERROR(AVERAGE(Tabela13[[#This Row],[V3]],Tabela13[[#This Row],[V2]]),"")</f>
        <v>0.20170454545454547</v>
      </c>
      <c r="AO48" s="4">
        <f>IFERROR(AVERAGE(Tabela13[[#This Row],[V3]],Tabela13[[#This Row],[V4]]),"")</f>
        <v>0.45170454545454547</v>
      </c>
      <c r="AP48" s="4">
        <f>IFERROR(AVERAGE(Tabela13[[#This Row],[V4]],Tabela13[[#This Row],[V1]]),"")</f>
        <v>0.70170454545454541</v>
      </c>
      <c r="AQ48" s="4">
        <f>IFERROR(AVERAGE(Tabela13[[#This Row],[V4]],Tabela13[[#This Row],[V2]]),"")</f>
        <v>0.34090909090909094</v>
      </c>
      <c r="AR48" s="4">
        <f>IFERROR(AVERAGE(Tabela13[[#This Row],[V4]],Tabela13[[#This Row],[V3]]),"")</f>
        <v>0.45170454545454547</v>
      </c>
      <c r="AS48" s="4">
        <f>_xlfn.STDEV.S(Tabela13[[#This Row],[V1]:[V2]])</f>
        <v>0.51024182506074733</v>
      </c>
      <c r="AT48" s="4">
        <f>_xlfn.STDEV.S(Tabela13[[#This Row],[V1]],Tabela13[[#This Row],[V3]])</f>
        <v>0.35355339059327379</v>
      </c>
      <c r="AU48" s="4">
        <f>_xlfn.STDEV.S(Tabela13[[#This Row],[V1]],Tabela13[[#This Row],[V4]])</f>
        <v>0.15668843446747416</v>
      </c>
      <c r="AV48" s="4">
        <f>_xlfn.STDEV.S(Tabela13[[#This Row],[V2]],Tabela13[[#This Row],[V1]])</f>
        <v>0.51024182506074733</v>
      </c>
      <c r="AW48" s="4">
        <f>_xlfn.STDEV.S(Tabela13[[#This Row],[V2]],Tabela13[[#This Row],[V3]])</f>
        <v>0.15668843446747355</v>
      </c>
      <c r="AX48" s="4">
        <f>_xlfn.STDEV.S(Tabela13[[#This Row],[V42]],Tabela13[[#This Row],[V44]])</f>
        <v>0.86379521565402118</v>
      </c>
      <c r="AY48" s="4">
        <f>_xlfn.STDEV.S(Tabela13[[#This Row],[V3]],Tabela13[[#This Row],[V1]])</f>
        <v>0.35355339059327379</v>
      </c>
      <c r="AZ48" s="4">
        <f>_xlfn.STDEV.S(Tabela13[[#This Row],[V3]],Tabela13[[#This Row],[V2]])</f>
        <v>0.15668843446747355</v>
      </c>
      <c r="BA48" s="4">
        <f>_xlfn.STDEV.S(Tabela13[[#This Row],[V3]],Tabela13[[#This Row],[V4]])</f>
        <v>0.19686495612580024</v>
      </c>
      <c r="BB48" s="4">
        <f>_xlfn.STDEV.S(Tabela13[[#This Row],[V4]],Tabela13[[#This Row],[V1]])</f>
        <v>0.15668843446747416</v>
      </c>
      <c r="BC48" s="4">
        <f>_xlfn.STDEV.S(Tabela13[[#This Row],[V4]],Tabela13[[#This Row],[V2]])</f>
        <v>0.35355339059327384</v>
      </c>
      <c r="BD48" s="4">
        <f>_xlfn.STDEV.S(Tabela13[[#This Row],[V4]],Tabela13[[#This Row],[V3]])</f>
        <v>0.19686495612580024</v>
      </c>
      <c r="BE48" s="4">
        <f>Tabela13[[#This Row],[V17]]/Tabela13[[#This Row],[V5]]</f>
        <v>1.1295919649143589</v>
      </c>
      <c r="BF48" s="4">
        <f>Tabela13[[#This Row],[V18]]/Tabela13[[#This Row],[V6]]</f>
        <v>0.62853936105470898</v>
      </c>
      <c r="BG48" s="4">
        <f>Tabela13[[#This Row],[V19]]/Tabela13[[#This Row],[V7]]</f>
        <v>0.22329687826943687</v>
      </c>
      <c r="BH48" s="4">
        <f>Tabela13[[#This Row],[V20]]/Tabela13[[#This Row],[V8]]</f>
        <v>1.1295919649143589</v>
      </c>
      <c r="BI48" s="4">
        <f>Tabela13[[#This Row],[V21]]/Tabela13[[#This Row],[V9]]</f>
        <v>0.7768215342612772</v>
      </c>
      <c r="BJ48" s="4">
        <f>Tabela13[[#This Row],[V22]]/Tabela13[[#This Row],[V10]]</f>
        <v>2.533799299251795</v>
      </c>
      <c r="BK48" s="4">
        <f>Tabela13[[#This Row],[V23]]/Tabela13[[#This Row],[V11]]</f>
        <v>0.62853936105470898</v>
      </c>
      <c r="BL48" s="4">
        <f>Tabela13[[#This Row],[V24]]/Tabela13[[#This Row],[V12]]</f>
        <v>0.7768215342612772</v>
      </c>
      <c r="BM48" s="4">
        <f>Tabela13[[#This Row],[V25]]/Tabela13[[#This Row],[V13]]</f>
        <v>0.43582682110868981</v>
      </c>
      <c r="BN48" s="4">
        <f>Tabela13[[#This Row],[V26]]/Tabela13[[#This Row],[V14]]</f>
        <v>0.22329687826943687</v>
      </c>
      <c r="BO48" s="4">
        <f>Tabela13[[#This Row],[V27]]/Tabela13[[#This Row],[V15]]</f>
        <v>1.0370899457402698</v>
      </c>
      <c r="BP48" s="4">
        <f>Tabela13[[#This Row],[V28]]/Tabela13[[#This Row],[V16]]</f>
        <v>0.43582682110868981</v>
      </c>
      <c r="BQ48" s="4">
        <f>Tabela13[[#This Row],[V1]]-Tabela13[[#This Row],[V2]]</f>
        <v>0.72159090909090906</v>
      </c>
      <c r="BR48" s="4">
        <f>Tabela13[[#This Row],[V1]]-Tabela13[[#This Row],[V3]]</f>
        <v>0.5</v>
      </c>
      <c r="BS48" s="4">
        <f>Tabela13[[#This Row],[V1]]-Tabela13[[#This Row],[V4]]</f>
        <v>0.22159090909090906</v>
      </c>
      <c r="BT48" s="4">
        <f>Tabela13[[#This Row],[V2]]-Tabela13[[#This Row],[V1]]</f>
        <v>-0.72159090909090906</v>
      </c>
      <c r="BU48" s="4">
        <f>Tabela13[[#This Row],[V2]]-Tabela13[[#This Row],[V3]]</f>
        <v>-0.22159090909090909</v>
      </c>
      <c r="BV48" s="4">
        <f>Tabela13[[#This Row],[V2]]-Tabela13[[#This Row],[V4]]</f>
        <v>-0.5</v>
      </c>
      <c r="BW48" s="4">
        <f>AVERAGE(Tabela13[[#This Row],[V41]],Tabela13[[#This Row],[V42]])</f>
        <v>0.61079545454545459</v>
      </c>
      <c r="BX48" s="4">
        <f>AVERAGE(Tabela13[[#This Row],[V41]],Tabela13[[#This Row],[V43]])</f>
        <v>0.47159090909090906</v>
      </c>
      <c r="BY48" s="4">
        <f>AVERAGE(Tabela13[[#This Row],[V41]],Tabela13[[#This Row],[V44]])</f>
        <v>0</v>
      </c>
      <c r="BZ48" s="4">
        <f>AVERAGE(Tabela13[[#This Row],[V41]],Tabela13[[#This Row],[V45]])</f>
        <v>0.25</v>
      </c>
      <c r="CA48" s="4">
        <f>AVERAGE(Tabela13[[#This Row],[V41]],Tabela13[[#This Row],[V46]])</f>
        <v>0.11079545454545453</v>
      </c>
      <c r="CB48" s="4">
        <f>AVERAGE(Tabela13[[#This Row],[V42]],Tabela13[[#This Row],[V41]])</f>
        <v>0.61079545454545459</v>
      </c>
      <c r="CC48" s="4">
        <f>AVERAGE(Tabela13[[#This Row],[V42]],Tabela13[[#This Row],[V43]])</f>
        <v>0.36079545454545453</v>
      </c>
      <c r="CD48" s="4">
        <f>AVERAGE(Tabela13[[#This Row],[V42]],Tabela13[[#This Row],[V44]])</f>
        <v>-0.11079545454545453</v>
      </c>
      <c r="CE48" s="4">
        <f>AVERAGE(Tabela13[[#This Row],[V42]],Tabela13[[#This Row],[V45]])</f>
        <v>0.13920454545454547</v>
      </c>
      <c r="CF48" s="4">
        <f>AVERAGE(Tabela13[[#This Row],[V42]],Tabela13[[#This Row],[V46]])</f>
        <v>0</v>
      </c>
      <c r="CG48" s="4">
        <f>AVERAGE(Tabela13[[#This Row],[V43]],Tabela13[[#This Row],[V41]])</f>
        <v>0.47159090909090906</v>
      </c>
      <c r="CH48" s="4">
        <f>AVERAGE(Tabela13[[#This Row],[V43]],Tabela13[[#This Row],[V42]])</f>
        <v>0.36079545454545453</v>
      </c>
      <c r="CI48" s="4">
        <f>AVERAGE(Tabela13[[#This Row],[V43]],Tabela13[[#This Row],[V44]])</f>
        <v>-0.25</v>
      </c>
      <c r="CJ48" s="4">
        <f>AVERAGE(Tabela13[[#This Row],[V43]],Tabela13[[#This Row],[V45]])</f>
        <v>0</v>
      </c>
      <c r="CK48" s="4">
        <f>AVERAGE(Tabela13[[#This Row],[V43]],Tabela13[[#This Row],[V46]])</f>
        <v>-0.13920454545454547</v>
      </c>
      <c r="CL48" s="4">
        <f>AVERAGE(Tabela13[[#This Row],[V44]],Tabela13[[#This Row],[V41]])</f>
        <v>0</v>
      </c>
      <c r="CM48" s="4">
        <f>AVERAGE(Tabela13[[#This Row],[V44]],Tabela13[[#This Row],[V42]])</f>
        <v>-0.11079545454545453</v>
      </c>
      <c r="CN48" s="4">
        <f>AVERAGE(Tabela13[[#This Row],[V44]],Tabela13[[#This Row],[V43]])</f>
        <v>-0.25</v>
      </c>
      <c r="CO48" s="4">
        <f>AVERAGE(Tabela13[[#This Row],[V44]],Tabela13[[#This Row],[V45]])</f>
        <v>-0.47159090909090906</v>
      </c>
      <c r="CP48" s="4">
        <f>AVERAGE(Tabela13[[#This Row],[V44]],Tabela13[[#This Row],[V46]])</f>
        <v>-0.61079545454545459</v>
      </c>
      <c r="CQ48" s="4">
        <f>AVERAGE(Tabela13[[#This Row],[V45]],Tabela13[[#This Row],[V41]])</f>
        <v>0.25</v>
      </c>
      <c r="CR48" s="4">
        <f>AVERAGE(Tabela13[[#This Row],[V45]],Tabela13[[#This Row],[V42]])</f>
        <v>0.13920454545454547</v>
      </c>
      <c r="CS48" s="4">
        <f>AVERAGE(Tabela13[[#This Row],[V45]],Tabela13[[#This Row],[V43]])</f>
        <v>0</v>
      </c>
      <c r="CT48" s="4">
        <f>AVERAGE(Tabela13[[#This Row],[V45]],Tabela13[[#This Row],[V44]])</f>
        <v>-0.47159090909090906</v>
      </c>
      <c r="CU48" s="4">
        <f>AVERAGE(Tabela13[[#This Row],[V45]],Tabela13[[#This Row],[V46]])</f>
        <v>-0.36079545454545453</v>
      </c>
      <c r="CV48" s="4">
        <f>AVERAGE(Tabela13[[#This Row],[V46]],Tabela13[[#This Row],[V41]])</f>
        <v>0.11079545454545453</v>
      </c>
      <c r="CW48" s="4">
        <f>AVERAGE(Tabela13[[#This Row],[V46]],Tabela13[[#This Row],[V42]])</f>
        <v>0</v>
      </c>
      <c r="CX48" s="4">
        <f>AVERAGE(Tabela13[[#This Row],[V46]],Tabela13[[#This Row],[V43]])</f>
        <v>-0.13920454545454547</v>
      </c>
      <c r="CY48" s="4">
        <f>AVERAGE(Tabela13[[#This Row],[V46]],Tabela13[[#This Row],[V44]])</f>
        <v>-0.61079545454545459</v>
      </c>
      <c r="CZ48" s="4">
        <f>AVERAGE(Tabela13[[#This Row],[V46]],Tabela13[[#This Row],[V45]])</f>
        <v>-0.36079545454545453</v>
      </c>
      <c r="DA48" s="3">
        <f>_xlfn.STDEV.S(Tabela13[[#This Row],[V41]],Tabela13[[#This Row],[V42]])</f>
        <v>0.1566884344674731</v>
      </c>
      <c r="DB48" s="3">
        <f>_xlfn.STDEV.S(Tabela13[[#This Row],[V41]],Tabela13[[#This Row],[V43]])</f>
        <v>0.35355339059327384</v>
      </c>
      <c r="DC48" s="3">
        <f>_xlfn.STDEV.S(Tabela13[[#This Row],[V41]],Tabela13[[#This Row],[V44]])</f>
        <v>1.0204836501214947</v>
      </c>
      <c r="DD48" s="3">
        <f>_xlfn.STDEV.S(Tabela13[[#This Row],[V41]],Tabela13[[#This Row],[V45]])</f>
        <v>0.66693025952822094</v>
      </c>
      <c r="DE48" s="3">
        <f>_xlfn.STDEV.S(Tabela13[[#This Row],[V41]],Tabela13[[#This Row],[V46]])</f>
        <v>0.86379521565402118</v>
      </c>
      <c r="DF48" s="3">
        <f>_xlfn.STDEV.S(Tabela13[[#This Row],[V42]],Tabela13[[#This Row],[V41]])</f>
        <v>0.1566884344674731</v>
      </c>
      <c r="DG48" s="3">
        <f>_xlfn.STDEV.S(Tabela13[[#This Row],[V42]],Tabela13[[#This Row],[V43]])</f>
        <v>0.1968649561258001</v>
      </c>
      <c r="DH48" s="3">
        <f>_xlfn.STDEV.S(Tabela13[[#This Row],[V42]],Tabela13[[#This Row],[V44]])</f>
        <v>0.86379521565402118</v>
      </c>
      <c r="DI48" s="3">
        <f>_xlfn.STDEV.S(Tabela13[[#This Row],[V42]],Tabela13[[#This Row],[V45]])</f>
        <v>0.51024182506074733</v>
      </c>
      <c r="DJ48" s="3">
        <f>_xlfn.STDEV.S(Tabela13[[#This Row],[V42]],Tabela13[[#This Row],[V46]])</f>
        <v>0.70710678118654757</v>
      </c>
      <c r="DK48" s="3">
        <f>_xlfn.STDEV.S(Tabela13[[#This Row],[V43]],Tabela13[[#This Row],[V41]])</f>
        <v>0.35355339059327384</v>
      </c>
      <c r="DL48" s="3">
        <f>_xlfn.STDEV.S(Tabela13[[#This Row],[V43]],Tabela13[[#This Row],[V42]])</f>
        <v>0.1968649561258001</v>
      </c>
      <c r="DM48" s="3">
        <f>_xlfn.STDEV.S(Tabela13[[#This Row],[V43]],Tabela13[[#This Row],[V44]])</f>
        <v>0.66693025952822094</v>
      </c>
      <c r="DN48" s="3">
        <f>_xlfn.STDEV.S(Tabela13[[#This Row],[V43]],Tabela13[[#This Row],[V45]])</f>
        <v>0.31337686893494721</v>
      </c>
      <c r="DO48" s="3">
        <f>_xlfn.STDEV.S(Tabela13[[#This Row],[V43]],Tabela13[[#This Row],[V46]])</f>
        <v>0.51024182506074733</v>
      </c>
      <c r="DP48" s="3">
        <f>_xlfn.STDEV.S(Tabela13[[#This Row],[V44]],Tabela13[[#This Row],[V41]])</f>
        <v>1.0204836501214947</v>
      </c>
      <c r="DQ48" s="3">
        <f>_xlfn.STDEV.S(Tabela13[[#This Row],[V44]],Tabela13[[#This Row],[V42]])</f>
        <v>0.86379521565402118</v>
      </c>
      <c r="DR48" s="3">
        <f>_xlfn.STDEV.S(Tabela13[[#This Row],[V44]],Tabela13[[#This Row],[V43]])</f>
        <v>0.66693025952822094</v>
      </c>
      <c r="DS48" s="3">
        <f>_xlfn.STDEV.S(Tabela13[[#This Row],[V44]],Tabela13[[#This Row],[V45]])</f>
        <v>0.35355339059327384</v>
      </c>
      <c r="DT48" s="3">
        <f>_xlfn.STDEV.S(Tabela13[[#This Row],[V44]],Tabela13[[#This Row],[V46]])</f>
        <v>0.1566884344674731</v>
      </c>
      <c r="DU48" s="3">
        <f>_xlfn.STDEV.S(Tabela13[[#This Row],[V45]],Tabela13[[#This Row],[V41]])</f>
        <v>0.66693025952822094</v>
      </c>
      <c r="DV48" s="3">
        <f>_xlfn.STDEV.S(Tabela13[[#This Row],[V45]],Tabela13[[#This Row],[V42]])</f>
        <v>0.51024182506074733</v>
      </c>
      <c r="DW48" s="3">
        <f>_xlfn.STDEV.S(Tabela13[[#This Row],[V45]],Tabela13[[#This Row],[V43]])</f>
        <v>0.31337686893494721</v>
      </c>
      <c r="DX48" s="3">
        <f>_xlfn.STDEV.S(Tabela13[[#This Row],[V45]],Tabela13[[#This Row],[V44]])</f>
        <v>0.35355339059327384</v>
      </c>
      <c r="DY48" s="3">
        <f>_xlfn.STDEV.S(Tabela13[[#This Row],[V45]],Tabela13[[#This Row],[V46]])</f>
        <v>0.19686495612580024</v>
      </c>
      <c r="DZ48" s="3">
        <f>_xlfn.STDEV.S(Tabela13[[#This Row],[V46]],Tabela13[[#This Row],[V41]])</f>
        <v>0.86379521565402118</v>
      </c>
      <c r="EA48" s="3">
        <f>_xlfn.STDEV.S(Tabela13[[#This Row],[V46]],Tabela13[[#This Row],[V42]])</f>
        <v>0.70710678118654757</v>
      </c>
      <c r="EB48" s="3">
        <f>_xlfn.STDEV.S(Tabela13[[#This Row],[V46]],Tabela13[[#This Row],[V43]])</f>
        <v>0.51024182506074733</v>
      </c>
      <c r="EC48" s="3">
        <f>_xlfn.STDEV.S(Tabela13[[#This Row],[V46]],Tabela13[[#This Row],[V44]])</f>
        <v>0.1566884344674731</v>
      </c>
      <c r="ED48" s="3">
        <f>_xlfn.STDEV.S(Tabela13[[#This Row],[V46]],Tabela13[[#This Row],[V45]])</f>
        <v>0.19686495612580024</v>
      </c>
      <c r="EE48" s="3">
        <f t="shared" si="19"/>
        <v>0.25653176247697923</v>
      </c>
      <c r="EF48" s="3">
        <f t="shared" si="20"/>
        <v>0.74970357523393016</v>
      </c>
      <c r="EG48" s="3" t="str">
        <f t="shared" si="21"/>
        <v/>
      </c>
      <c r="EH48" s="3">
        <f t="shared" si="22"/>
        <v>2.6677210381128837</v>
      </c>
      <c r="EI48" s="3">
        <f t="shared" si="23"/>
        <v>7.7963055361593714</v>
      </c>
      <c r="EJ48" s="3">
        <f t="shared" si="24"/>
        <v>0.25653176247697923</v>
      </c>
      <c r="EK48" s="3">
        <f t="shared" si="25"/>
        <v>0.54564145319906798</v>
      </c>
      <c r="EL48" s="3">
        <f t="shared" si="26"/>
        <v>-7.7963055361593714</v>
      </c>
      <c r="EM48" s="3">
        <f t="shared" si="27"/>
        <v>3.6654106616608786</v>
      </c>
      <c r="EN48" s="3" t="str">
        <f t="shared" si="28"/>
        <v/>
      </c>
      <c r="EO48" s="3">
        <f t="shared" si="29"/>
        <v>0.74970357523393016</v>
      </c>
      <c r="EP48" s="3">
        <f t="shared" si="30"/>
        <v>0.54564145319906798</v>
      </c>
      <c r="EQ48" s="3">
        <f t="shared" si="31"/>
        <v>-2.6677210381128837</v>
      </c>
      <c r="ER48" s="3" t="str">
        <f t="shared" si="32"/>
        <v/>
      </c>
      <c r="ES48" s="3" t="str">
        <f t="shared" si="33"/>
        <v/>
      </c>
      <c r="ET48" s="3" t="str">
        <f t="shared" si="34"/>
        <v/>
      </c>
      <c r="EU48" s="3" t="str">
        <f t="shared" si="35"/>
        <v/>
      </c>
      <c r="EV48" s="3">
        <f t="shared" si="36"/>
        <v>-2.6677210381128837</v>
      </c>
      <c r="EW48" s="3">
        <f t="shared" si="37"/>
        <v>-0.74970357523393016</v>
      </c>
      <c r="EX48" s="3">
        <f t="shared" si="38"/>
        <v>-0.25653176247697923</v>
      </c>
      <c r="EY48" s="3">
        <f t="shared" si="39"/>
        <v>2.6677210381128837</v>
      </c>
      <c r="EZ48" s="3">
        <f t="shared" si="40"/>
        <v>3.6654106616608786</v>
      </c>
      <c r="FA48" s="3" t="str">
        <f t="shared" si="41"/>
        <v/>
      </c>
      <c r="FB48" s="3">
        <f t="shared" si="42"/>
        <v>-0.74970357523393016</v>
      </c>
      <c r="FC48" s="3">
        <f t="shared" si="43"/>
        <v>-0.54564145319906843</v>
      </c>
      <c r="FD48" s="3">
        <f t="shared" si="44"/>
        <v>7.7963055361593714</v>
      </c>
      <c r="FE48" s="3" t="str">
        <f t="shared" si="45"/>
        <v/>
      </c>
      <c r="FF48" s="3">
        <f t="shared" si="46"/>
        <v>-3.6654106616608786</v>
      </c>
      <c r="FG48" s="3">
        <f t="shared" si="47"/>
        <v>-0.25653176247697923</v>
      </c>
      <c r="FH48" s="3">
        <f t="shared" si="48"/>
        <v>-0.54564145319906843</v>
      </c>
      <c r="FI48" s="4">
        <f t="shared" si="49"/>
        <v>0.18181818181818182</v>
      </c>
      <c r="FJ48" s="4">
        <f t="shared" si="50"/>
        <v>0</v>
      </c>
      <c r="FK48" s="4">
        <f t="shared" si="72"/>
        <v>2.0107526881720426</v>
      </c>
      <c r="FL48" s="4">
        <f t="shared" si="52"/>
        <v>0.75268817204301075</v>
      </c>
      <c r="FM48" s="4">
        <f>Tabela13[[#This Row],[V139]]-Tabela13[[#This Row],[V140]]</f>
        <v>1.2580645161290318</v>
      </c>
      <c r="FN48" s="4">
        <f>Tabela13[[#This Row],[V1]]-Tabela13[[#This Row],[V2]]/2</f>
        <v>0.76704545454545459</v>
      </c>
      <c r="FO48" s="4">
        <f>Tabela13[[#This Row],[V1]]-Tabela13[[#This Row],[V3]]/2</f>
        <v>0.65625</v>
      </c>
      <c r="FP48" s="4">
        <f>Tabela13[[#This Row],[V1]]-Tabela13[[#This Row],[V4]]/2</f>
        <v>0.51704545454545459</v>
      </c>
      <c r="FQ48" s="4">
        <f>Tabela13[[#This Row],[V2]]-Tabela13[[#This Row],[V1]]/2</f>
        <v>-0.31534090909090906</v>
      </c>
      <c r="FR48" s="4">
        <f>Tabela13[[#This Row],[V2]]-Tabela13[[#This Row],[V3]]/2</f>
        <v>-6.5340909090909088E-2</v>
      </c>
      <c r="FS48" s="4">
        <f>Tabela13[[#This Row],[V2]]-Tabela13[[#This Row],[V4]]/2</f>
        <v>-0.20454545454545456</v>
      </c>
      <c r="FT48" s="4">
        <f t="shared" si="53"/>
        <v>0.65432124557859073</v>
      </c>
      <c r="FU48" s="4">
        <f t="shared" si="54"/>
        <v>0.58075635356767041</v>
      </c>
      <c r="FV48" s="4">
        <f t="shared" si="55"/>
        <v>0.47719079897716016</v>
      </c>
      <c r="FW48" s="4">
        <f t="shared" si="56"/>
        <v>-0.30547093017102239</v>
      </c>
      <c r="FX48" s="4">
        <f t="shared" si="57"/>
        <v>-6.5248156999591897E-2</v>
      </c>
      <c r="FY48" s="4">
        <f t="shared" si="58"/>
        <v>-0.20176234432028711</v>
      </c>
      <c r="FZ48" s="4">
        <f t="shared" si="59"/>
        <v>117.77782420414634</v>
      </c>
      <c r="GA48" s="4">
        <f t="shared" si="60"/>
        <v>104.53614364218068</v>
      </c>
      <c r="GB48" s="4">
        <f t="shared" si="61"/>
        <v>85.894343815888831</v>
      </c>
      <c r="GC48" s="4">
        <f t="shared" si="62"/>
        <v>-54.984767430784032</v>
      </c>
      <c r="GD48" s="4">
        <f t="shared" si="63"/>
        <v>-11.744668259926542</v>
      </c>
      <c r="GE48" s="4">
        <f t="shared" si="64"/>
        <v>-36.317221977651677</v>
      </c>
      <c r="GF48" s="4">
        <f>Tabela13[[#This Row],[V1]]-Tabela13[[#This Row],[V2]]/Tabela13[[#This Row],[V2]]</f>
        <v>-0.1875</v>
      </c>
      <c r="GG48" s="4">
        <f>Tabela13[[#This Row],[V1]]-Tabela13[[#This Row],[V3]]/Tabela13[[#This Row],[V3]]</f>
        <v>-0.1875</v>
      </c>
      <c r="GH48" s="4">
        <f>Tabela13[[#This Row],[V1]]-Tabela13[[#This Row],[V4]]/Tabela13[[#This Row],[V4]]</f>
        <v>-0.1875</v>
      </c>
      <c r="GI48" s="4">
        <f>Tabela13[[#This Row],[V2]]-Tabela13[[#This Row],[V1]]/Tabela13[[#This Row],[V1]]</f>
        <v>-0.90909090909090906</v>
      </c>
      <c r="GJ48" s="4">
        <f>Tabela13[[#This Row],[V2]]-Tabela13[[#This Row],[V3]]/Tabela13[[#This Row],[V3]]</f>
        <v>-0.90909090909090906</v>
      </c>
      <c r="GK48" s="4">
        <f>Tabela13[[#This Row],[V2]]-Tabela13[[#This Row],[V4]]/Tabela13[[#This Row],[V4]]</f>
        <v>-0.90909090909090906</v>
      </c>
      <c r="GL48" s="4">
        <f t="shared" si="65"/>
        <v>0.31575440402932137</v>
      </c>
      <c r="GM48" s="4">
        <f t="shared" si="66"/>
        <v>0.45170454545454541</v>
      </c>
      <c r="GN48" s="4">
        <f t="shared" si="67"/>
        <v>0.69902861772529012</v>
      </c>
      <c r="GO48" s="3">
        <f t="shared" si="68"/>
        <v>1</v>
      </c>
      <c r="GP48" s="3">
        <v>100</v>
      </c>
      <c r="GQ48" s="3">
        <f t="shared" si="69"/>
        <v>0.60000000000000009</v>
      </c>
      <c r="GR48" s="3">
        <f t="shared" si="70"/>
        <v>60.000000000000007</v>
      </c>
      <c r="GS48" s="34">
        <f>COUNTIF($D$2:D47,Tabela13[[#This Row],[HomeTeam]])</f>
        <v>2</v>
      </c>
      <c r="GT48" s="34">
        <f>COUNTIF($E$2:E47,Tabela13[[#This Row],[AwayTeam]])</f>
        <v>1</v>
      </c>
      <c r="GU48" s="3">
        <f>IFERROR(AVERAGEIFS($AD$2:AD47,$D$2:D47,Tabela13[[#This Row],[HomeTeam]],$GS$2:GS47,"&gt;="&amp;Tabela13[[#This Row],[Contagem_H]]-5),"")</f>
        <v>0.87826420890937018</v>
      </c>
      <c r="GV48" s="3">
        <f>IFERROR(AVERAGEIFS($G$2:G47,$E$2:E47,Tabela13[[#This Row],[AwayTeam]],$GT$2:GT47,"&gt;="&amp;Tabela13[[#This Row],[Contagem_A]]-5),"")</f>
        <v>3</v>
      </c>
      <c r="GW48" s="3">
        <f>IFERROR(AVERAGEIFS($GQ$2:GQ47,$D$2:D47,Tabela13[[#This Row],[HomeTeam]],$GS$2:GS47,"&gt;="&amp;Tabela13[[#This Row],[Contagem_H]]-5),"")</f>
        <v>-0.18999999999999995</v>
      </c>
    </row>
    <row r="49" spans="1:205" x14ac:dyDescent="0.25">
      <c r="A49" t="s">
        <v>127</v>
      </c>
      <c r="B49" t="s">
        <v>154</v>
      </c>
      <c r="C49" t="s">
        <v>138</v>
      </c>
      <c r="D49" t="s">
        <v>13</v>
      </c>
      <c r="E49" t="s">
        <v>24</v>
      </c>
      <c r="F49" s="3">
        <v>0</v>
      </c>
      <c r="G49" s="3">
        <v>0</v>
      </c>
      <c r="H49" s="3" t="str">
        <f t="shared" si="71"/>
        <v>D</v>
      </c>
      <c r="I49" s="3">
        <v>4.2</v>
      </c>
      <c r="J49" s="3">
        <v>3.75</v>
      </c>
      <c r="K49" s="3">
        <v>1.83</v>
      </c>
      <c r="L49" s="3">
        <v>1.73</v>
      </c>
      <c r="M49" s="3">
        <v>2.1</v>
      </c>
      <c r="N49" s="3">
        <f t="shared" si="0"/>
        <v>0</v>
      </c>
      <c r="O49" s="3">
        <f t="shared" si="1"/>
        <v>1</v>
      </c>
      <c r="P49" s="3">
        <f t="shared" si="2"/>
        <v>1</v>
      </c>
      <c r="Q49" s="3">
        <f t="shared" si="3"/>
        <v>5.1209992193598675E-2</v>
      </c>
      <c r="R49" s="3">
        <f t="shared" si="4"/>
        <v>5.4225158271401064E-2</v>
      </c>
      <c r="S49" s="3">
        <f t="shared" si="5"/>
        <v>4.4150819672131147</v>
      </c>
      <c r="T49" s="3">
        <f t="shared" si="6"/>
        <v>3.9420374707259951</v>
      </c>
      <c r="U49" s="3">
        <f t="shared" si="7"/>
        <v>1.9237142857142857</v>
      </c>
      <c r="V49" s="3">
        <f t="shared" si="8"/>
        <v>1.8185932864949257</v>
      </c>
      <c r="W49" s="3">
        <f t="shared" si="9"/>
        <v>2.2075409836065574</v>
      </c>
      <c r="X49" s="4">
        <f t="shared" si="10"/>
        <v>0.23809523809523808</v>
      </c>
      <c r="Y49" s="4">
        <f t="shared" si="11"/>
        <v>0.26666666666666666</v>
      </c>
      <c r="Z49" s="4">
        <f t="shared" si="12"/>
        <v>0.54644808743169393</v>
      </c>
      <c r="AA49" s="4">
        <f t="shared" si="13"/>
        <v>0.5780346820809249</v>
      </c>
      <c r="AB49" s="4">
        <f t="shared" si="14"/>
        <v>0.47619047619047616</v>
      </c>
      <c r="AC49" s="4">
        <f t="shared" si="15"/>
        <v>0.11904761904761904</v>
      </c>
      <c r="AD49" s="4">
        <f t="shared" si="16"/>
        <v>0.27322404371584696</v>
      </c>
      <c r="AE49" s="4">
        <f t="shared" si="17"/>
        <v>0.11904761904761904</v>
      </c>
      <c r="AF49" s="4">
        <f t="shared" si="18"/>
        <v>0.27322404371584696</v>
      </c>
      <c r="AG49" s="4">
        <f>IFERROR(AVERAGE(Tabela13[[#This Row],[V1]],Tabela13[[#This Row],[V2]]),"")</f>
        <v>0.19613583138173302</v>
      </c>
      <c r="AH49" s="4">
        <f>IFERROR(AVERAGE(Tabela13[[#This Row],[V1]],Tabela13[[#This Row],[V3]]),"")</f>
        <v>0.11904761904761904</v>
      </c>
      <c r="AI49" s="4">
        <f>IFERROR(AVERAGE(Tabela13[[#This Row],[V1]],Tabela13[[#This Row],[V4]]),"")</f>
        <v>0.19613583138173302</v>
      </c>
      <c r="AJ49" s="4">
        <f>IFERROR(AVERAGE(Tabela13[[#This Row],[V2]],Tabela13[[#This Row],[V1]]),"")</f>
        <v>0.19613583138173302</v>
      </c>
      <c r="AK49" s="4">
        <f>IFERROR(AVERAGE(Tabela13[[#This Row],[V2]],Tabela13[[#This Row],[V3]]),"")</f>
        <v>0.19613583138173302</v>
      </c>
      <c r="AL49" s="4">
        <f>IFERROR(AVERAGE(Tabela13[[#This Row],[V2]],Tabela13[[#This Row],[V4]]),"")</f>
        <v>0.27322404371584696</v>
      </c>
      <c r="AM49" s="4">
        <f>IFERROR(AVERAGE(Tabela13[[#This Row],[V3]],Tabela13[[#This Row],[V1]]),"")</f>
        <v>0.11904761904761904</v>
      </c>
      <c r="AN49" s="4">
        <f>IFERROR(AVERAGE(Tabela13[[#This Row],[V3]],Tabela13[[#This Row],[V2]]),"")</f>
        <v>0.19613583138173302</v>
      </c>
      <c r="AO49" s="4">
        <f>IFERROR(AVERAGE(Tabela13[[#This Row],[V3]],Tabela13[[#This Row],[V4]]),"")</f>
        <v>0.19613583138173302</v>
      </c>
      <c r="AP49" s="4">
        <f>IFERROR(AVERAGE(Tabela13[[#This Row],[V4]],Tabela13[[#This Row],[V1]]),"")</f>
        <v>0.19613583138173302</v>
      </c>
      <c r="AQ49" s="4">
        <f>IFERROR(AVERAGE(Tabela13[[#This Row],[V4]],Tabela13[[#This Row],[V2]]),"")</f>
        <v>0.27322404371584696</v>
      </c>
      <c r="AR49" s="4">
        <f>IFERROR(AVERAGE(Tabela13[[#This Row],[V4]],Tabela13[[#This Row],[V3]]),"")</f>
        <v>0.19613583138173302</v>
      </c>
      <c r="AS49" s="4">
        <f>_xlfn.STDEV.S(Tabela13[[#This Row],[V1]:[V2]])</f>
        <v>0.10901919538200085</v>
      </c>
      <c r="AT49" s="4">
        <f>_xlfn.STDEV.S(Tabela13[[#This Row],[V1]],Tabela13[[#This Row],[V3]])</f>
        <v>0</v>
      </c>
      <c r="AU49" s="4">
        <f>_xlfn.STDEV.S(Tabela13[[#This Row],[V1]],Tabela13[[#This Row],[V4]])</f>
        <v>0.10901919538200085</v>
      </c>
      <c r="AV49" s="4">
        <f>_xlfn.STDEV.S(Tabela13[[#This Row],[V2]],Tabela13[[#This Row],[V1]])</f>
        <v>0.10901919538200085</v>
      </c>
      <c r="AW49" s="4">
        <f>_xlfn.STDEV.S(Tabela13[[#This Row],[V2]],Tabela13[[#This Row],[V3]])</f>
        <v>0.10901919538200085</v>
      </c>
      <c r="AX49" s="4">
        <f>_xlfn.STDEV.S(Tabela13[[#This Row],[V42]],Tabela13[[#This Row],[V44]])</f>
        <v>0.10901919538200087</v>
      </c>
      <c r="AY49" s="4">
        <f>_xlfn.STDEV.S(Tabela13[[#This Row],[V3]],Tabela13[[#This Row],[V1]])</f>
        <v>0</v>
      </c>
      <c r="AZ49" s="4">
        <f>_xlfn.STDEV.S(Tabela13[[#This Row],[V3]],Tabela13[[#This Row],[V2]])</f>
        <v>0.10901919538200085</v>
      </c>
      <c r="BA49" s="4">
        <f>_xlfn.STDEV.S(Tabela13[[#This Row],[V3]],Tabela13[[#This Row],[V4]])</f>
        <v>0.10901919538200085</v>
      </c>
      <c r="BB49" s="4">
        <f>_xlfn.STDEV.S(Tabela13[[#This Row],[V4]],Tabela13[[#This Row],[V1]])</f>
        <v>0.10901919538200085</v>
      </c>
      <c r="BC49" s="4">
        <f>_xlfn.STDEV.S(Tabela13[[#This Row],[V4]],Tabela13[[#This Row],[V2]])</f>
        <v>0</v>
      </c>
      <c r="BD49" s="4">
        <f>_xlfn.STDEV.S(Tabela13[[#This Row],[V4]],Tabela13[[#This Row],[V3]])</f>
        <v>0.10901919538200085</v>
      </c>
      <c r="BE49" s="4">
        <f>Tabela13[[#This Row],[V17]]/Tabela13[[#This Row],[V5]]</f>
        <v>0.55583518123121622</v>
      </c>
      <c r="BF49" s="4">
        <f>Tabela13[[#This Row],[V18]]/Tabela13[[#This Row],[V6]]</f>
        <v>0</v>
      </c>
      <c r="BG49" s="4">
        <f>Tabela13[[#This Row],[V19]]/Tabela13[[#This Row],[V7]]</f>
        <v>0.55583518123121622</v>
      </c>
      <c r="BH49" s="4">
        <f>Tabela13[[#This Row],[V20]]/Tabela13[[#This Row],[V8]]</f>
        <v>0.55583518123121622</v>
      </c>
      <c r="BI49" s="4">
        <f>Tabela13[[#This Row],[V21]]/Tabela13[[#This Row],[V9]]</f>
        <v>0.55583518123121622</v>
      </c>
      <c r="BJ49" s="4">
        <f>Tabela13[[#This Row],[V22]]/Tabela13[[#This Row],[V10]]</f>
        <v>0.39901025509812327</v>
      </c>
      <c r="BK49" s="4">
        <f>Tabela13[[#This Row],[V23]]/Tabela13[[#This Row],[V11]]</f>
        <v>0</v>
      </c>
      <c r="BL49" s="4">
        <f>Tabela13[[#This Row],[V24]]/Tabela13[[#This Row],[V12]]</f>
        <v>0.55583518123121622</v>
      </c>
      <c r="BM49" s="4">
        <f>Tabela13[[#This Row],[V25]]/Tabela13[[#This Row],[V13]]</f>
        <v>0.55583518123121622</v>
      </c>
      <c r="BN49" s="4">
        <f>Tabela13[[#This Row],[V26]]/Tabela13[[#This Row],[V14]]</f>
        <v>0.55583518123121622</v>
      </c>
      <c r="BO49" s="4">
        <f>Tabela13[[#This Row],[V27]]/Tabela13[[#This Row],[V15]]</f>
        <v>0</v>
      </c>
      <c r="BP49" s="4">
        <f>Tabela13[[#This Row],[V28]]/Tabela13[[#This Row],[V16]]</f>
        <v>0.55583518123121622</v>
      </c>
      <c r="BQ49" s="4">
        <f>Tabela13[[#This Row],[V1]]-Tabela13[[#This Row],[V2]]</f>
        <v>-0.15417642466822792</v>
      </c>
      <c r="BR49" s="4">
        <f>Tabela13[[#This Row],[V1]]-Tabela13[[#This Row],[V3]]</f>
        <v>0</v>
      </c>
      <c r="BS49" s="4">
        <f>Tabela13[[#This Row],[V1]]-Tabela13[[#This Row],[V4]]</f>
        <v>-0.15417642466822792</v>
      </c>
      <c r="BT49" s="4">
        <f>Tabela13[[#This Row],[V2]]-Tabela13[[#This Row],[V1]]</f>
        <v>0.15417642466822792</v>
      </c>
      <c r="BU49" s="4">
        <f>Tabela13[[#This Row],[V2]]-Tabela13[[#This Row],[V3]]</f>
        <v>0.15417642466822792</v>
      </c>
      <c r="BV49" s="4">
        <f>Tabela13[[#This Row],[V2]]-Tabela13[[#This Row],[V4]]</f>
        <v>0</v>
      </c>
      <c r="BW49" s="4">
        <f>AVERAGE(Tabela13[[#This Row],[V41]],Tabela13[[#This Row],[V42]])</f>
        <v>-7.7088212334113962E-2</v>
      </c>
      <c r="BX49" s="4">
        <f>AVERAGE(Tabela13[[#This Row],[V41]],Tabela13[[#This Row],[V43]])</f>
        <v>-0.15417642466822792</v>
      </c>
      <c r="BY49" s="4">
        <f>AVERAGE(Tabela13[[#This Row],[V41]],Tabela13[[#This Row],[V44]])</f>
        <v>0</v>
      </c>
      <c r="BZ49" s="4">
        <f>AVERAGE(Tabela13[[#This Row],[V41]],Tabela13[[#This Row],[V45]])</f>
        <v>0</v>
      </c>
      <c r="CA49" s="4">
        <f>AVERAGE(Tabela13[[#This Row],[V41]],Tabela13[[#This Row],[V46]])</f>
        <v>-7.7088212334113962E-2</v>
      </c>
      <c r="CB49" s="4">
        <f>AVERAGE(Tabela13[[#This Row],[V42]],Tabela13[[#This Row],[V41]])</f>
        <v>-7.7088212334113962E-2</v>
      </c>
      <c r="CC49" s="4">
        <f>AVERAGE(Tabela13[[#This Row],[V42]],Tabela13[[#This Row],[V43]])</f>
        <v>-7.7088212334113962E-2</v>
      </c>
      <c r="CD49" s="4">
        <f>AVERAGE(Tabela13[[#This Row],[V42]],Tabela13[[#This Row],[V44]])</f>
        <v>7.7088212334113962E-2</v>
      </c>
      <c r="CE49" s="4">
        <f>AVERAGE(Tabela13[[#This Row],[V42]],Tabela13[[#This Row],[V45]])</f>
        <v>7.7088212334113962E-2</v>
      </c>
      <c r="CF49" s="4">
        <f>AVERAGE(Tabela13[[#This Row],[V42]],Tabela13[[#This Row],[V46]])</f>
        <v>0</v>
      </c>
      <c r="CG49" s="4">
        <f>AVERAGE(Tabela13[[#This Row],[V43]],Tabela13[[#This Row],[V41]])</f>
        <v>-0.15417642466822792</v>
      </c>
      <c r="CH49" s="4">
        <f>AVERAGE(Tabela13[[#This Row],[V43]],Tabela13[[#This Row],[V42]])</f>
        <v>-7.7088212334113962E-2</v>
      </c>
      <c r="CI49" s="4">
        <f>AVERAGE(Tabela13[[#This Row],[V43]],Tabela13[[#This Row],[V44]])</f>
        <v>0</v>
      </c>
      <c r="CJ49" s="4">
        <f>AVERAGE(Tabela13[[#This Row],[V43]],Tabela13[[#This Row],[V45]])</f>
        <v>0</v>
      </c>
      <c r="CK49" s="4">
        <f>AVERAGE(Tabela13[[#This Row],[V43]],Tabela13[[#This Row],[V46]])</f>
        <v>-7.7088212334113962E-2</v>
      </c>
      <c r="CL49" s="4">
        <f>AVERAGE(Tabela13[[#This Row],[V44]],Tabela13[[#This Row],[V41]])</f>
        <v>0</v>
      </c>
      <c r="CM49" s="4">
        <f>AVERAGE(Tabela13[[#This Row],[V44]],Tabela13[[#This Row],[V42]])</f>
        <v>7.7088212334113962E-2</v>
      </c>
      <c r="CN49" s="4">
        <f>AVERAGE(Tabela13[[#This Row],[V44]],Tabela13[[#This Row],[V43]])</f>
        <v>0</v>
      </c>
      <c r="CO49" s="4">
        <f>AVERAGE(Tabela13[[#This Row],[V44]],Tabela13[[#This Row],[V45]])</f>
        <v>0.15417642466822792</v>
      </c>
      <c r="CP49" s="4">
        <f>AVERAGE(Tabela13[[#This Row],[V44]],Tabela13[[#This Row],[V46]])</f>
        <v>7.7088212334113962E-2</v>
      </c>
      <c r="CQ49" s="4">
        <f>AVERAGE(Tabela13[[#This Row],[V45]],Tabela13[[#This Row],[V41]])</f>
        <v>0</v>
      </c>
      <c r="CR49" s="4">
        <f>AVERAGE(Tabela13[[#This Row],[V45]],Tabela13[[#This Row],[V42]])</f>
        <v>7.7088212334113962E-2</v>
      </c>
      <c r="CS49" s="4">
        <f>AVERAGE(Tabela13[[#This Row],[V45]],Tabela13[[#This Row],[V43]])</f>
        <v>0</v>
      </c>
      <c r="CT49" s="4">
        <f>AVERAGE(Tabela13[[#This Row],[V45]],Tabela13[[#This Row],[V44]])</f>
        <v>0.15417642466822792</v>
      </c>
      <c r="CU49" s="4">
        <f>AVERAGE(Tabela13[[#This Row],[V45]],Tabela13[[#This Row],[V46]])</f>
        <v>7.7088212334113962E-2</v>
      </c>
      <c r="CV49" s="4">
        <f>AVERAGE(Tabela13[[#This Row],[V46]],Tabela13[[#This Row],[V41]])</f>
        <v>-7.7088212334113962E-2</v>
      </c>
      <c r="CW49" s="4">
        <f>AVERAGE(Tabela13[[#This Row],[V46]],Tabela13[[#This Row],[V42]])</f>
        <v>0</v>
      </c>
      <c r="CX49" s="4">
        <f>AVERAGE(Tabela13[[#This Row],[V46]],Tabela13[[#This Row],[V43]])</f>
        <v>-7.7088212334113962E-2</v>
      </c>
      <c r="CY49" s="4">
        <f>AVERAGE(Tabela13[[#This Row],[V46]],Tabela13[[#This Row],[V44]])</f>
        <v>7.7088212334113962E-2</v>
      </c>
      <c r="CZ49" s="4">
        <f>AVERAGE(Tabela13[[#This Row],[V46]],Tabela13[[#This Row],[V45]])</f>
        <v>7.7088212334113962E-2</v>
      </c>
      <c r="DA49" s="3">
        <f>_xlfn.STDEV.S(Tabela13[[#This Row],[V41]],Tabela13[[#This Row],[V42]])</f>
        <v>0.10901919538200087</v>
      </c>
      <c r="DB49" s="3">
        <f>_xlfn.STDEV.S(Tabela13[[#This Row],[V41]],Tabela13[[#This Row],[V43]])</f>
        <v>0</v>
      </c>
      <c r="DC49" s="3">
        <f>_xlfn.STDEV.S(Tabela13[[#This Row],[V41]],Tabela13[[#This Row],[V44]])</f>
        <v>0.21803839076400175</v>
      </c>
      <c r="DD49" s="3">
        <f>_xlfn.STDEV.S(Tabela13[[#This Row],[V41]],Tabela13[[#This Row],[V45]])</f>
        <v>0.21803839076400175</v>
      </c>
      <c r="DE49" s="3">
        <f>_xlfn.STDEV.S(Tabela13[[#This Row],[V41]],Tabela13[[#This Row],[V46]])</f>
        <v>0.10901919538200087</v>
      </c>
      <c r="DF49" s="3">
        <f>_xlfn.STDEV.S(Tabela13[[#This Row],[V42]],Tabela13[[#This Row],[V41]])</f>
        <v>0.10901919538200087</v>
      </c>
      <c r="DG49" s="3">
        <f>_xlfn.STDEV.S(Tabela13[[#This Row],[V42]],Tabela13[[#This Row],[V43]])</f>
        <v>0.10901919538200087</v>
      </c>
      <c r="DH49" s="3">
        <f>_xlfn.STDEV.S(Tabela13[[#This Row],[V42]],Tabela13[[#This Row],[V44]])</f>
        <v>0.10901919538200087</v>
      </c>
      <c r="DI49" s="3">
        <f>_xlfn.STDEV.S(Tabela13[[#This Row],[V42]],Tabela13[[#This Row],[V45]])</f>
        <v>0.10901919538200087</v>
      </c>
      <c r="DJ49" s="3">
        <f>_xlfn.STDEV.S(Tabela13[[#This Row],[V42]],Tabela13[[#This Row],[V46]])</f>
        <v>0</v>
      </c>
      <c r="DK49" s="3">
        <f>_xlfn.STDEV.S(Tabela13[[#This Row],[V43]],Tabela13[[#This Row],[V41]])</f>
        <v>0</v>
      </c>
      <c r="DL49" s="3">
        <f>_xlfn.STDEV.S(Tabela13[[#This Row],[V43]],Tabela13[[#This Row],[V42]])</f>
        <v>0.10901919538200087</v>
      </c>
      <c r="DM49" s="3">
        <f>_xlfn.STDEV.S(Tabela13[[#This Row],[V43]],Tabela13[[#This Row],[V44]])</f>
        <v>0.21803839076400175</v>
      </c>
      <c r="DN49" s="3">
        <f>_xlfn.STDEV.S(Tabela13[[#This Row],[V43]],Tabela13[[#This Row],[V45]])</f>
        <v>0.21803839076400175</v>
      </c>
      <c r="DO49" s="3">
        <f>_xlfn.STDEV.S(Tabela13[[#This Row],[V43]],Tabela13[[#This Row],[V46]])</f>
        <v>0.10901919538200087</v>
      </c>
      <c r="DP49" s="3">
        <f>_xlfn.STDEV.S(Tabela13[[#This Row],[V44]],Tabela13[[#This Row],[V41]])</f>
        <v>0.21803839076400175</v>
      </c>
      <c r="DQ49" s="3">
        <f>_xlfn.STDEV.S(Tabela13[[#This Row],[V44]],Tabela13[[#This Row],[V42]])</f>
        <v>0.10901919538200087</v>
      </c>
      <c r="DR49" s="3">
        <f>_xlfn.STDEV.S(Tabela13[[#This Row],[V44]],Tabela13[[#This Row],[V43]])</f>
        <v>0.21803839076400175</v>
      </c>
      <c r="DS49" s="3">
        <f>_xlfn.STDEV.S(Tabela13[[#This Row],[V44]],Tabela13[[#This Row],[V45]])</f>
        <v>0</v>
      </c>
      <c r="DT49" s="3">
        <f>_xlfn.STDEV.S(Tabela13[[#This Row],[V44]],Tabela13[[#This Row],[V46]])</f>
        <v>0.10901919538200087</v>
      </c>
      <c r="DU49" s="3">
        <f>_xlfn.STDEV.S(Tabela13[[#This Row],[V45]],Tabela13[[#This Row],[V41]])</f>
        <v>0.21803839076400175</v>
      </c>
      <c r="DV49" s="3">
        <f>_xlfn.STDEV.S(Tabela13[[#This Row],[V45]],Tabela13[[#This Row],[V42]])</f>
        <v>0.10901919538200087</v>
      </c>
      <c r="DW49" s="3">
        <f>_xlfn.STDEV.S(Tabela13[[#This Row],[V45]],Tabela13[[#This Row],[V43]])</f>
        <v>0.21803839076400175</v>
      </c>
      <c r="DX49" s="3">
        <f>_xlfn.STDEV.S(Tabela13[[#This Row],[V45]],Tabela13[[#This Row],[V44]])</f>
        <v>0</v>
      </c>
      <c r="DY49" s="3">
        <f>_xlfn.STDEV.S(Tabela13[[#This Row],[V45]],Tabela13[[#This Row],[V46]])</f>
        <v>0.10901919538200087</v>
      </c>
      <c r="DZ49" s="3">
        <f>_xlfn.STDEV.S(Tabela13[[#This Row],[V46]],Tabela13[[#This Row],[V41]])</f>
        <v>0.10901919538200087</v>
      </c>
      <c r="EA49" s="3">
        <f>_xlfn.STDEV.S(Tabela13[[#This Row],[V46]],Tabela13[[#This Row],[V42]])</f>
        <v>0</v>
      </c>
      <c r="EB49" s="3">
        <f>_xlfn.STDEV.S(Tabela13[[#This Row],[V46]],Tabela13[[#This Row],[V43]])</f>
        <v>0.10901919538200087</v>
      </c>
      <c r="EC49" s="3">
        <f>_xlfn.STDEV.S(Tabela13[[#This Row],[V46]],Tabela13[[#This Row],[V44]])</f>
        <v>0.10901919538200087</v>
      </c>
      <c r="ED49" s="3">
        <f>_xlfn.STDEV.S(Tabela13[[#This Row],[V46]],Tabela13[[#This Row],[V45]])</f>
        <v>0.10901919538200087</v>
      </c>
      <c r="EE49" s="3">
        <f t="shared" si="19"/>
        <v>-1.4142135623730951</v>
      </c>
      <c r="EF49" s="3">
        <f t="shared" si="20"/>
        <v>0</v>
      </c>
      <c r="EG49" s="3" t="str">
        <f t="shared" si="21"/>
        <v/>
      </c>
      <c r="EH49" s="3" t="str">
        <f t="shared" si="22"/>
        <v/>
      </c>
      <c r="EI49" s="3">
        <f t="shared" si="23"/>
        <v>-1.4142135623730951</v>
      </c>
      <c r="EJ49" s="3">
        <f t="shared" si="24"/>
        <v>-1.4142135623730951</v>
      </c>
      <c r="EK49" s="3">
        <f t="shared" si="25"/>
        <v>-1.4142135623730951</v>
      </c>
      <c r="EL49" s="3">
        <f t="shared" si="26"/>
        <v>1.4142135623730951</v>
      </c>
      <c r="EM49" s="3">
        <f t="shared" si="27"/>
        <v>1.4142135623730951</v>
      </c>
      <c r="EN49" s="3" t="str">
        <f t="shared" si="28"/>
        <v/>
      </c>
      <c r="EO49" s="3">
        <f t="shared" si="29"/>
        <v>0</v>
      </c>
      <c r="EP49" s="3">
        <f t="shared" si="30"/>
        <v>-1.4142135623730951</v>
      </c>
      <c r="EQ49" s="3" t="str">
        <f t="shared" si="31"/>
        <v/>
      </c>
      <c r="ER49" s="3" t="str">
        <f t="shared" si="32"/>
        <v/>
      </c>
      <c r="ES49" s="3" t="str">
        <f t="shared" si="33"/>
        <v/>
      </c>
      <c r="ET49" s="3" t="str">
        <f t="shared" si="34"/>
        <v/>
      </c>
      <c r="EU49" s="3" t="str">
        <f t="shared" si="35"/>
        <v/>
      </c>
      <c r="EV49" s="3" t="str">
        <f t="shared" si="36"/>
        <v/>
      </c>
      <c r="EW49" s="3">
        <f t="shared" si="37"/>
        <v>0</v>
      </c>
      <c r="EX49" s="3">
        <f t="shared" si="38"/>
        <v>1.4142135623730951</v>
      </c>
      <c r="EY49" s="3" t="str">
        <f t="shared" si="39"/>
        <v/>
      </c>
      <c r="EZ49" s="3">
        <f t="shared" si="40"/>
        <v>1.4142135623730951</v>
      </c>
      <c r="FA49" s="3" t="str">
        <f t="shared" si="41"/>
        <v/>
      </c>
      <c r="FB49" s="3">
        <f t="shared" si="42"/>
        <v>0</v>
      </c>
      <c r="FC49" s="3">
        <f t="shared" si="43"/>
        <v>1.4142135623730951</v>
      </c>
      <c r="FD49" s="3">
        <f t="shared" si="44"/>
        <v>-1.4142135623730951</v>
      </c>
      <c r="FE49" s="3" t="str">
        <f t="shared" si="45"/>
        <v/>
      </c>
      <c r="FF49" s="3">
        <f t="shared" si="46"/>
        <v>-1.4142135623730951</v>
      </c>
      <c r="FG49" s="3">
        <f t="shared" si="47"/>
        <v>1.4142135623730951</v>
      </c>
      <c r="FH49" s="3">
        <f t="shared" si="48"/>
        <v>1.4142135623730951</v>
      </c>
      <c r="FI49" s="4">
        <f t="shared" si="49"/>
        <v>0</v>
      </c>
      <c r="FJ49" s="4">
        <f t="shared" si="50"/>
        <v>0</v>
      </c>
      <c r="FK49" s="4">
        <f t="shared" si="72"/>
        <v>0.93316500816872128</v>
      </c>
      <c r="FL49" s="4">
        <f t="shared" si="52"/>
        <v>1.8131590672805582</v>
      </c>
      <c r="FM49" s="4">
        <f>Tabela13[[#This Row],[V139]]-Tabela13[[#This Row],[V140]]</f>
        <v>-0.87999405911183692</v>
      </c>
      <c r="FN49" s="4">
        <f>Tabela13[[#This Row],[V1]]-Tabela13[[#This Row],[V2]]/2</f>
        <v>-1.7564402810304441E-2</v>
      </c>
      <c r="FO49" s="4">
        <f>Tabela13[[#This Row],[V1]]-Tabela13[[#This Row],[V3]]/2</f>
        <v>5.9523809523809521E-2</v>
      </c>
      <c r="FP49" s="4">
        <f>Tabela13[[#This Row],[V1]]-Tabela13[[#This Row],[V4]]/2</f>
        <v>-1.7564402810304441E-2</v>
      </c>
      <c r="FQ49" s="4">
        <f>Tabela13[[#This Row],[V2]]-Tabela13[[#This Row],[V1]]/2</f>
        <v>0.21370023419203743</v>
      </c>
      <c r="FR49" s="4">
        <f>Tabela13[[#This Row],[V2]]-Tabela13[[#This Row],[V3]]/2</f>
        <v>0.21370023419203743</v>
      </c>
      <c r="FS49" s="4">
        <f>Tabela13[[#This Row],[V2]]-Tabela13[[#This Row],[V4]]/2</f>
        <v>0.13661202185792348</v>
      </c>
      <c r="FT49" s="4">
        <f t="shared" si="53"/>
        <v>-1.7562596890209236E-2</v>
      </c>
      <c r="FU49" s="4">
        <f t="shared" si="54"/>
        <v>5.9453659308656877E-2</v>
      </c>
      <c r="FV49" s="4">
        <f t="shared" si="55"/>
        <v>-1.7562596890209236E-2</v>
      </c>
      <c r="FW49" s="4">
        <f t="shared" si="56"/>
        <v>0.21053349003734431</v>
      </c>
      <c r="FX49" s="4">
        <f t="shared" si="57"/>
        <v>0.21053349003734431</v>
      </c>
      <c r="FY49" s="4">
        <f t="shared" si="58"/>
        <v>0.13577155694579826</v>
      </c>
      <c r="FZ49" s="4">
        <f t="shared" si="59"/>
        <v>-3.1612674402376624</v>
      </c>
      <c r="GA49" s="4">
        <f t="shared" si="60"/>
        <v>10.701658675558237</v>
      </c>
      <c r="GB49" s="4">
        <f t="shared" si="61"/>
        <v>-3.1612674402376624</v>
      </c>
      <c r="GC49" s="4">
        <f t="shared" si="62"/>
        <v>37.896028206721979</v>
      </c>
      <c r="GD49" s="4">
        <f t="shared" si="63"/>
        <v>37.896028206721979</v>
      </c>
      <c r="GE49" s="4">
        <f t="shared" si="64"/>
        <v>24.438880250243685</v>
      </c>
      <c r="GF49" s="4">
        <f>Tabela13[[#This Row],[V1]]-Tabela13[[#This Row],[V2]]/Tabela13[[#This Row],[V2]]</f>
        <v>-0.88095238095238093</v>
      </c>
      <c r="GG49" s="4">
        <f>Tabela13[[#This Row],[V1]]-Tabela13[[#This Row],[V3]]/Tabela13[[#This Row],[V3]]</f>
        <v>-0.88095238095238093</v>
      </c>
      <c r="GH49" s="4">
        <f>Tabela13[[#This Row],[V1]]-Tabela13[[#This Row],[V4]]/Tabela13[[#This Row],[V4]]</f>
        <v>-0.88095238095238093</v>
      </c>
      <c r="GI49" s="4">
        <f>Tabela13[[#This Row],[V2]]-Tabela13[[#This Row],[V1]]/Tabela13[[#This Row],[V1]]</f>
        <v>-0.72677595628415304</v>
      </c>
      <c r="GJ49" s="4">
        <f>Tabela13[[#This Row],[V2]]-Tabela13[[#This Row],[V3]]/Tabela13[[#This Row],[V3]]</f>
        <v>-0.72677595628415304</v>
      </c>
      <c r="GK49" s="4">
        <f>Tabela13[[#This Row],[V2]]-Tabela13[[#This Row],[V4]]/Tabela13[[#This Row],[V4]]</f>
        <v>-0.72677595628415304</v>
      </c>
      <c r="GL49" s="4">
        <f t="shared" si="65"/>
        <v>8.9013800284895445E-2</v>
      </c>
      <c r="GM49" s="4">
        <f t="shared" si="66"/>
        <v>0.19613583138173302</v>
      </c>
      <c r="GN49" s="4">
        <f t="shared" si="67"/>
        <v>0.4538375250346311</v>
      </c>
      <c r="GO49" s="3">
        <f t="shared" si="68"/>
        <v>0</v>
      </c>
      <c r="GP49" s="3">
        <v>100</v>
      </c>
      <c r="GQ49" s="3">
        <f t="shared" si="69"/>
        <v>-1</v>
      </c>
      <c r="GR49" s="3">
        <f t="shared" si="70"/>
        <v>-100</v>
      </c>
      <c r="GS49" s="34">
        <f>COUNTIF($D$2:D48,Tabela13[[#This Row],[HomeTeam]])</f>
        <v>2</v>
      </c>
      <c r="GT49" s="34">
        <f>COUNTIF($E$2:E48,Tabela13[[#This Row],[AwayTeam]])</f>
        <v>1</v>
      </c>
      <c r="GU49" s="3">
        <f>IFERROR(AVERAGEIFS($AD$2:AD48,$D$2:D48,Tabela13[[#This Row],[HomeTeam]],$GS$2:GS48,"&gt;="&amp;Tabela13[[#This Row],[Contagem_H]]-5),"")</f>
        <v>0.97115384615384615</v>
      </c>
      <c r="GV49" s="3">
        <f>IFERROR(AVERAGEIFS($G$2:G48,$E$2:E48,Tabela13[[#This Row],[AwayTeam]],$GT$2:GT48,"&gt;="&amp;Tabela13[[#This Row],[Contagem_A]]-5),"")</f>
        <v>1</v>
      </c>
      <c r="GW49" s="3">
        <f>IFERROR(AVERAGEIFS($GQ$2:GQ48,$D$2:D48,Tabela13[[#This Row],[HomeTeam]],$GS$2:GS48,"&gt;="&amp;Tabela13[[#This Row],[Contagem_H]]-5),"")</f>
        <v>-1</v>
      </c>
    </row>
    <row r="50" spans="1:205" x14ac:dyDescent="0.25">
      <c r="A50" t="s">
        <v>127</v>
      </c>
      <c r="B50" t="s">
        <v>154</v>
      </c>
      <c r="C50" t="s">
        <v>139</v>
      </c>
      <c r="D50" t="s">
        <v>17</v>
      </c>
      <c r="E50" t="s">
        <v>12</v>
      </c>
      <c r="F50" s="3">
        <v>0</v>
      </c>
      <c r="G50" s="3">
        <v>1</v>
      </c>
      <c r="H50" s="3" t="str">
        <f t="shared" si="71"/>
        <v>A</v>
      </c>
      <c r="I50" s="3">
        <v>5.5</v>
      </c>
      <c r="J50" s="3">
        <v>4.33</v>
      </c>
      <c r="K50" s="3">
        <v>1.55</v>
      </c>
      <c r="L50" s="3">
        <v>1.73</v>
      </c>
      <c r="M50" s="3">
        <v>2.1</v>
      </c>
      <c r="N50" s="3">
        <f t="shared" si="0"/>
        <v>1</v>
      </c>
      <c r="O50" s="3">
        <f t="shared" si="1"/>
        <v>0</v>
      </c>
      <c r="P50" s="3">
        <f t="shared" si="2"/>
        <v>3</v>
      </c>
      <c r="Q50" s="3">
        <f t="shared" si="3"/>
        <v>5.7926354357852539E-2</v>
      </c>
      <c r="R50" s="3">
        <f t="shared" si="4"/>
        <v>5.4225158271401064E-2</v>
      </c>
      <c r="S50" s="3">
        <f t="shared" si="5"/>
        <v>5.8185949489681885</v>
      </c>
      <c r="T50" s="3">
        <f t="shared" si="6"/>
        <v>4.5808211143695017</v>
      </c>
      <c r="U50" s="3">
        <f t="shared" si="7"/>
        <v>1.6397858492546715</v>
      </c>
      <c r="V50" s="3">
        <f t="shared" si="8"/>
        <v>1.8302125930390849</v>
      </c>
      <c r="W50" s="3">
        <f t="shared" si="9"/>
        <v>2.2216453441514905</v>
      </c>
      <c r="X50" s="4">
        <f t="shared" si="10"/>
        <v>0.18181818181818182</v>
      </c>
      <c r="Y50" s="4">
        <f t="shared" si="11"/>
        <v>0.23094688221709006</v>
      </c>
      <c r="Z50" s="4">
        <f t="shared" si="12"/>
        <v>0.64516129032258063</v>
      </c>
      <c r="AA50" s="4">
        <f t="shared" si="13"/>
        <v>0.5780346820809249</v>
      </c>
      <c r="AB50" s="4">
        <f t="shared" si="14"/>
        <v>0.47619047619047616</v>
      </c>
      <c r="AC50" s="4">
        <f t="shared" si="15"/>
        <v>9.0909090909090912E-2</v>
      </c>
      <c r="AD50" s="4">
        <f t="shared" si="16"/>
        <v>0.82258064516129026</v>
      </c>
      <c r="AE50" s="4">
        <f t="shared" si="17"/>
        <v>0.59090909090909094</v>
      </c>
      <c r="AF50" s="4">
        <f t="shared" si="18"/>
        <v>0.32258064516129031</v>
      </c>
      <c r="AG50" s="4">
        <f>IFERROR(AVERAGE(Tabela13[[#This Row],[V1]],Tabela13[[#This Row],[V2]]),"")</f>
        <v>0.4567448680351906</v>
      </c>
      <c r="AH50" s="4">
        <f>IFERROR(AVERAGE(Tabela13[[#This Row],[V1]],Tabela13[[#This Row],[V3]]),"")</f>
        <v>0.34090909090909094</v>
      </c>
      <c r="AI50" s="4">
        <f>IFERROR(AVERAGE(Tabela13[[#This Row],[V1]],Tabela13[[#This Row],[V4]]),"")</f>
        <v>0.2067448680351906</v>
      </c>
      <c r="AJ50" s="4">
        <f>IFERROR(AVERAGE(Tabela13[[#This Row],[V2]],Tabela13[[#This Row],[V1]]),"")</f>
        <v>0.4567448680351906</v>
      </c>
      <c r="AK50" s="4">
        <f>IFERROR(AVERAGE(Tabela13[[#This Row],[V2]],Tabela13[[#This Row],[V3]]),"")</f>
        <v>0.70674486803519065</v>
      </c>
      <c r="AL50" s="4">
        <f>IFERROR(AVERAGE(Tabela13[[#This Row],[V2]],Tabela13[[#This Row],[V4]]),"")</f>
        <v>0.57258064516129026</v>
      </c>
      <c r="AM50" s="4">
        <f>IFERROR(AVERAGE(Tabela13[[#This Row],[V3]],Tabela13[[#This Row],[V1]]),"")</f>
        <v>0.34090909090909094</v>
      </c>
      <c r="AN50" s="4">
        <f>IFERROR(AVERAGE(Tabela13[[#This Row],[V3]],Tabela13[[#This Row],[V2]]),"")</f>
        <v>0.70674486803519065</v>
      </c>
      <c r="AO50" s="4">
        <f>IFERROR(AVERAGE(Tabela13[[#This Row],[V3]],Tabela13[[#This Row],[V4]]),"")</f>
        <v>0.45674486803519065</v>
      </c>
      <c r="AP50" s="4">
        <f>IFERROR(AVERAGE(Tabela13[[#This Row],[V4]],Tabela13[[#This Row],[V1]]),"")</f>
        <v>0.2067448680351906</v>
      </c>
      <c r="AQ50" s="4">
        <f>IFERROR(AVERAGE(Tabela13[[#This Row],[V4]],Tabela13[[#This Row],[V2]]),"")</f>
        <v>0.57258064516129026</v>
      </c>
      <c r="AR50" s="4">
        <f>IFERROR(AVERAGE(Tabela13[[#This Row],[V4]],Tabela13[[#This Row],[V3]]),"")</f>
        <v>0.45674486803519065</v>
      </c>
      <c r="AS50" s="4">
        <f>_xlfn.STDEV.S(Tabela13[[#This Row],[V1]:[V2]])</f>
        <v>0.51736991761303108</v>
      </c>
      <c r="AT50" s="4">
        <f>_xlfn.STDEV.S(Tabela13[[#This Row],[V1]],Tabela13[[#This Row],[V3]])</f>
        <v>0.35355339059327384</v>
      </c>
      <c r="AU50" s="4">
        <f>_xlfn.STDEV.S(Tabela13[[#This Row],[V1]],Tabela13[[#This Row],[V4]])</f>
        <v>0.16381652701975741</v>
      </c>
      <c r="AV50" s="4">
        <f>_xlfn.STDEV.S(Tabela13[[#This Row],[V2]],Tabela13[[#This Row],[V1]])</f>
        <v>0.51736991761303108</v>
      </c>
      <c r="AW50" s="4">
        <f>_xlfn.STDEV.S(Tabela13[[#This Row],[V2]],Tabela13[[#This Row],[V3]])</f>
        <v>0.16381652701975688</v>
      </c>
      <c r="AX50" s="4">
        <f>_xlfn.STDEV.S(Tabela13[[#This Row],[V42]],Tabela13[[#This Row],[V44]])</f>
        <v>0.87092330820630481</v>
      </c>
      <c r="AY50" s="4">
        <f>_xlfn.STDEV.S(Tabela13[[#This Row],[V3]],Tabela13[[#This Row],[V1]])</f>
        <v>0.35355339059327384</v>
      </c>
      <c r="AZ50" s="4">
        <f>_xlfn.STDEV.S(Tabela13[[#This Row],[V3]],Tabela13[[#This Row],[V2]])</f>
        <v>0.16381652701975688</v>
      </c>
      <c r="BA50" s="4">
        <f>_xlfn.STDEV.S(Tabela13[[#This Row],[V3]],Tabela13[[#This Row],[V4]])</f>
        <v>0.18973686357351643</v>
      </c>
      <c r="BB50" s="4">
        <f>_xlfn.STDEV.S(Tabela13[[#This Row],[V4]],Tabela13[[#This Row],[V1]])</f>
        <v>0.16381652701975741</v>
      </c>
      <c r="BC50" s="4">
        <f>_xlfn.STDEV.S(Tabela13[[#This Row],[V4]],Tabela13[[#This Row],[V2]])</f>
        <v>0.3535533905932739</v>
      </c>
      <c r="BD50" s="4">
        <f>_xlfn.STDEV.S(Tabela13[[#This Row],[V4]],Tabela13[[#This Row],[V3]])</f>
        <v>0.18973686357351643</v>
      </c>
      <c r="BE50" s="4">
        <f>Tabela13[[#This Row],[V17]]/Tabela13[[#This Row],[V5]]</f>
        <v>1.132732853329333</v>
      </c>
      <c r="BF50" s="4">
        <f>Tabela13[[#This Row],[V18]]/Tabela13[[#This Row],[V6]]</f>
        <v>1.0370899457402698</v>
      </c>
      <c r="BG50" s="4">
        <f>Tabela13[[#This Row],[V19]]/Tabela13[[#This Row],[V7]]</f>
        <v>0.79236079026577699</v>
      </c>
      <c r="BH50" s="4">
        <f>Tabela13[[#This Row],[V20]]/Tabela13[[#This Row],[V8]]</f>
        <v>1.132732853329333</v>
      </c>
      <c r="BI50" s="4">
        <f>Tabela13[[#This Row],[V21]]/Tabela13[[#This Row],[V9]]</f>
        <v>0.23179018968355641</v>
      </c>
      <c r="BJ50" s="4">
        <f>Tabela13[[#This Row],[V22]]/Tabela13[[#This Row],[V10]]</f>
        <v>1.5210491579941099</v>
      </c>
      <c r="BK50" s="4">
        <f>Tabela13[[#This Row],[V23]]/Tabela13[[#This Row],[V11]]</f>
        <v>1.0370899457402698</v>
      </c>
      <c r="BL50" s="4">
        <f>Tabela13[[#This Row],[V24]]/Tabela13[[#This Row],[V12]]</f>
        <v>0.23179018968355641</v>
      </c>
      <c r="BM50" s="4">
        <f>Tabela13[[#This Row],[V25]]/Tabela13[[#This Row],[V13]]</f>
        <v>0.41541104641135856</v>
      </c>
      <c r="BN50" s="4">
        <f>Tabela13[[#This Row],[V26]]/Tabela13[[#This Row],[V14]]</f>
        <v>0.79236079026577699</v>
      </c>
      <c r="BO50" s="4">
        <f>Tabela13[[#This Row],[V27]]/Tabela13[[#This Row],[V15]]</f>
        <v>0.61747352723332349</v>
      </c>
      <c r="BP50" s="4">
        <f>Tabela13[[#This Row],[V28]]/Tabela13[[#This Row],[V16]]</f>
        <v>0.41541104641135856</v>
      </c>
      <c r="BQ50" s="4">
        <f>Tabela13[[#This Row],[V1]]-Tabela13[[#This Row],[V2]]</f>
        <v>-0.73167155425219932</v>
      </c>
      <c r="BR50" s="4">
        <f>Tabela13[[#This Row],[V1]]-Tabela13[[#This Row],[V3]]</f>
        <v>-0.5</v>
      </c>
      <c r="BS50" s="4">
        <f>Tabela13[[#This Row],[V1]]-Tabela13[[#This Row],[V4]]</f>
        <v>-0.2316715542521994</v>
      </c>
      <c r="BT50" s="4">
        <f>Tabela13[[#This Row],[V2]]-Tabela13[[#This Row],[V1]]</f>
        <v>0.73167155425219932</v>
      </c>
      <c r="BU50" s="4">
        <f>Tabela13[[#This Row],[V2]]-Tabela13[[#This Row],[V3]]</f>
        <v>0.23167155425219932</v>
      </c>
      <c r="BV50" s="4">
        <f>Tabela13[[#This Row],[V2]]-Tabela13[[#This Row],[V4]]</f>
        <v>0.49999999999999994</v>
      </c>
      <c r="BW50" s="4">
        <f>AVERAGE(Tabela13[[#This Row],[V41]],Tabela13[[#This Row],[V42]])</f>
        <v>-0.6158357771260996</v>
      </c>
      <c r="BX50" s="4">
        <f>AVERAGE(Tabela13[[#This Row],[V41]],Tabela13[[#This Row],[V43]])</f>
        <v>-0.48167155425219937</v>
      </c>
      <c r="BY50" s="4">
        <f>AVERAGE(Tabela13[[#This Row],[V41]],Tabela13[[#This Row],[V44]])</f>
        <v>0</v>
      </c>
      <c r="BZ50" s="4">
        <f>AVERAGE(Tabela13[[#This Row],[V41]],Tabela13[[#This Row],[V45]])</f>
        <v>-0.25</v>
      </c>
      <c r="CA50" s="4">
        <f>AVERAGE(Tabela13[[#This Row],[V41]],Tabela13[[#This Row],[V46]])</f>
        <v>-0.11583577712609969</v>
      </c>
      <c r="CB50" s="4">
        <f>AVERAGE(Tabela13[[#This Row],[V42]],Tabela13[[#This Row],[V41]])</f>
        <v>-0.6158357771260996</v>
      </c>
      <c r="CC50" s="4">
        <f>AVERAGE(Tabela13[[#This Row],[V42]],Tabela13[[#This Row],[V43]])</f>
        <v>-0.36583577712609971</v>
      </c>
      <c r="CD50" s="4">
        <f>AVERAGE(Tabela13[[#This Row],[V42]],Tabela13[[#This Row],[V44]])</f>
        <v>0.11583577712609966</v>
      </c>
      <c r="CE50" s="4">
        <f>AVERAGE(Tabela13[[#This Row],[V42]],Tabela13[[#This Row],[V45]])</f>
        <v>-0.13416422287390034</v>
      </c>
      <c r="CF50" s="4">
        <f>AVERAGE(Tabela13[[#This Row],[V42]],Tabela13[[#This Row],[V46]])</f>
        <v>0</v>
      </c>
      <c r="CG50" s="4">
        <f>AVERAGE(Tabela13[[#This Row],[V43]],Tabela13[[#This Row],[V41]])</f>
        <v>-0.48167155425219937</v>
      </c>
      <c r="CH50" s="4">
        <f>AVERAGE(Tabela13[[#This Row],[V43]],Tabela13[[#This Row],[V42]])</f>
        <v>-0.36583577712609971</v>
      </c>
      <c r="CI50" s="4">
        <f>AVERAGE(Tabela13[[#This Row],[V43]],Tabela13[[#This Row],[V44]])</f>
        <v>0.24999999999999994</v>
      </c>
      <c r="CJ50" s="4">
        <f>AVERAGE(Tabela13[[#This Row],[V43]],Tabela13[[#This Row],[V45]])</f>
        <v>0</v>
      </c>
      <c r="CK50" s="4">
        <f>AVERAGE(Tabela13[[#This Row],[V43]],Tabela13[[#This Row],[V46]])</f>
        <v>0.13416422287390029</v>
      </c>
      <c r="CL50" s="4">
        <f>AVERAGE(Tabela13[[#This Row],[V44]],Tabela13[[#This Row],[V41]])</f>
        <v>0</v>
      </c>
      <c r="CM50" s="4">
        <f>AVERAGE(Tabela13[[#This Row],[V44]],Tabela13[[#This Row],[V42]])</f>
        <v>0.11583577712609966</v>
      </c>
      <c r="CN50" s="4">
        <f>AVERAGE(Tabela13[[#This Row],[V44]],Tabela13[[#This Row],[V43]])</f>
        <v>0.24999999999999994</v>
      </c>
      <c r="CO50" s="4">
        <f>AVERAGE(Tabela13[[#This Row],[V44]],Tabela13[[#This Row],[V45]])</f>
        <v>0.48167155425219932</v>
      </c>
      <c r="CP50" s="4">
        <f>AVERAGE(Tabela13[[#This Row],[V44]],Tabela13[[#This Row],[V46]])</f>
        <v>0.6158357771260996</v>
      </c>
      <c r="CQ50" s="4">
        <f>AVERAGE(Tabela13[[#This Row],[V45]],Tabela13[[#This Row],[V41]])</f>
        <v>-0.25</v>
      </c>
      <c r="CR50" s="4">
        <f>AVERAGE(Tabela13[[#This Row],[V45]],Tabela13[[#This Row],[V42]])</f>
        <v>-0.13416422287390034</v>
      </c>
      <c r="CS50" s="4">
        <f>AVERAGE(Tabela13[[#This Row],[V45]],Tabela13[[#This Row],[V43]])</f>
        <v>0</v>
      </c>
      <c r="CT50" s="4">
        <f>AVERAGE(Tabela13[[#This Row],[V45]],Tabela13[[#This Row],[V44]])</f>
        <v>0.48167155425219932</v>
      </c>
      <c r="CU50" s="4">
        <f>AVERAGE(Tabela13[[#This Row],[V45]],Tabela13[[#This Row],[V46]])</f>
        <v>0.3658357771260996</v>
      </c>
      <c r="CV50" s="4">
        <f>AVERAGE(Tabela13[[#This Row],[V46]],Tabela13[[#This Row],[V41]])</f>
        <v>-0.11583577712609969</v>
      </c>
      <c r="CW50" s="4">
        <f>AVERAGE(Tabela13[[#This Row],[V46]],Tabela13[[#This Row],[V42]])</f>
        <v>0</v>
      </c>
      <c r="CX50" s="4">
        <f>AVERAGE(Tabela13[[#This Row],[V46]],Tabela13[[#This Row],[V43]])</f>
        <v>0.13416422287390029</v>
      </c>
      <c r="CY50" s="4">
        <f>AVERAGE(Tabela13[[#This Row],[V46]],Tabela13[[#This Row],[V44]])</f>
        <v>0.6158357771260996</v>
      </c>
      <c r="CZ50" s="4">
        <f>AVERAGE(Tabela13[[#This Row],[V46]],Tabela13[[#This Row],[V45]])</f>
        <v>0.3658357771260996</v>
      </c>
      <c r="DA50" s="3">
        <f>_xlfn.STDEV.S(Tabela13[[#This Row],[V41]],Tabela13[[#This Row],[V42]])</f>
        <v>0.16381652701975757</v>
      </c>
      <c r="DB50" s="3">
        <f>_xlfn.STDEV.S(Tabela13[[#This Row],[V41]],Tabela13[[#This Row],[V43]])</f>
        <v>0.35355339059327368</v>
      </c>
      <c r="DC50" s="3">
        <f>_xlfn.STDEV.S(Tabela13[[#This Row],[V41]],Tabela13[[#This Row],[V44]])</f>
        <v>1.0347398352260619</v>
      </c>
      <c r="DD50" s="3">
        <f>_xlfn.STDEV.S(Tabela13[[#This Row],[V41]],Tabela13[[#This Row],[V45]])</f>
        <v>0.68118644463278832</v>
      </c>
      <c r="DE50" s="3">
        <f>_xlfn.STDEV.S(Tabela13[[#This Row],[V41]],Tabela13[[#This Row],[V46]])</f>
        <v>0.8709233082063047</v>
      </c>
      <c r="DF50" s="3">
        <f>_xlfn.STDEV.S(Tabela13[[#This Row],[V42]],Tabela13[[#This Row],[V41]])</f>
        <v>0.16381652701975757</v>
      </c>
      <c r="DG50" s="3">
        <f>_xlfn.STDEV.S(Tabela13[[#This Row],[V42]],Tabela13[[#This Row],[V43]])</f>
        <v>0.1897368635735163</v>
      </c>
      <c r="DH50" s="3">
        <f>_xlfn.STDEV.S(Tabela13[[#This Row],[V42]],Tabela13[[#This Row],[V44]])</f>
        <v>0.87092330820630481</v>
      </c>
      <c r="DI50" s="3">
        <f>_xlfn.STDEV.S(Tabela13[[#This Row],[V42]],Tabela13[[#This Row],[V45]])</f>
        <v>0.51736991761303097</v>
      </c>
      <c r="DJ50" s="3">
        <f>_xlfn.STDEV.S(Tabela13[[#This Row],[V42]],Tabela13[[#This Row],[V46]])</f>
        <v>0.70710678118654746</v>
      </c>
      <c r="DK50" s="3">
        <f>_xlfn.STDEV.S(Tabela13[[#This Row],[V43]],Tabela13[[#This Row],[V41]])</f>
        <v>0.35355339059327368</v>
      </c>
      <c r="DL50" s="3">
        <f>_xlfn.STDEV.S(Tabela13[[#This Row],[V43]],Tabela13[[#This Row],[V42]])</f>
        <v>0.1897368635735163</v>
      </c>
      <c r="DM50" s="3">
        <f>_xlfn.STDEV.S(Tabela13[[#This Row],[V43]],Tabela13[[#This Row],[V44]])</f>
        <v>0.68118644463278843</v>
      </c>
      <c r="DN50" s="3">
        <f>_xlfn.STDEV.S(Tabela13[[#This Row],[V43]],Tabela13[[#This Row],[V45]])</f>
        <v>0.32763305403951459</v>
      </c>
      <c r="DO50" s="3">
        <f>_xlfn.STDEV.S(Tabela13[[#This Row],[V43]],Tabela13[[#This Row],[V46]])</f>
        <v>0.51736991761303097</v>
      </c>
      <c r="DP50" s="3">
        <f>_xlfn.STDEV.S(Tabela13[[#This Row],[V44]],Tabela13[[#This Row],[V41]])</f>
        <v>1.0347398352260619</v>
      </c>
      <c r="DQ50" s="3">
        <f>_xlfn.STDEV.S(Tabela13[[#This Row],[V44]],Tabela13[[#This Row],[V42]])</f>
        <v>0.87092330820630481</v>
      </c>
      <c r="DR50" s="3">
        <f>_xlfn.STDEV.S(Tabela13[[#This Row],[V44]],Tabela13[[#This Row],[V43]])</f>
        <v>0.68118644463278843</v>
      </c>
      <c r="DS50" s="3">
        <f>_xlfn.STDEV.S(Tabela13[[#This Row],[V44]],Tabela13[[#This Row],[V45]])</f>
        <v>0.35355339059327368</v>
      </c>
      <c r="DT50" s="3">
        <f>_xlfn.STDEV.S(Tabela13[[#This Row],[V44]],Tabela13[[#This Row],[V46]])</f>
        <v>0.16381652701975724</v>
      </c>
      <c r="DU50" s="3">
        <f>_xlfn.STDEV.S(Tabela13[[#This Row],[V45]],Tabela13[[#This Row],[V41]])</f>
        <v>0.68118644463278832</v>
      </c>
      <c r="DV50" s="3">
        <f>_xlfn.STDEV.S(Tabela13[[#This Row],[V45]],Tabela13[[#This Row],[V42]])</f>
        <v>0.51736991761303097</v>
      </c>
      <c r="DW50" s="3">
        <f>_xlfn.STDEV.S(Tabela13[[#This Row],[V45]],Tabela13[[#This Row],[V43]])</f>
        <v>0.32763305403951459</v>
      </c>
      <c r="DX50" s="3">
        <f>_xlfn.STDEV.S(Tabela13[[#This Row],[V45]],Tabela13[[#This Row],[V44]])</f>
        <v>0.35355339059327368</v>
      </c>
      <c r="DY50" s="3">
        <f>_xlfn.STDEV.S(Tabela13[[#This Row],[V45]],Tabela13[[#This Row],[V46]])</f>
        <v>0.1897368635735166</v>
      </c>
      <c r="DZ50" s="3">
        <f>_xlfn.STDEV.S(Tabela13[[#This Row],[V46]],Tabela13[[#This Row],[V41]])</f>
        <v>0.8709233082063047</v>
      </c>
      <c r="EA50" s="3">
        <f>_xlfn.STDEV.S(Tabela13[[#This Row],[V46]],Tabela13[[#This Row],[V42]])</f>
        <v>0.70710678118654746</v>
      </c>
      <c r="EB50" s="3">
        <f>_xlfn.STDEV.S(Tabela13[[#This Row],[V46]],Tabela13[[#This Row],[V43]])</f>
        <v>0.51736991761303097</v>
      </c>
      <c r="EC50" s="3">
        <f>_xlfn.STDEV.S(Tabela13[[#This Row],[V46]],Tabela13[[#This Row],[V44]])</f>
        <v>0.16381652701975724</v>
      </c>
      <c r="ED50" s="3">
        <f>_xlfn.STDEV.S(Tabela13[[#This Row],[V46]],Tabela13[[#This Row],[V45]])</f>
        <v>0.1897368635735166</v>
      </c>
      <c r="EE50" s="3">
        <f t="shared" si="19"/>
        <v>-0.26600683673208259</v>
      </c>
      <c r="EF50" s="3">
        <f t="shared" si="20"/>
        <v>-0.73401343191662916</v>
      </c>
      <c r="EG50" s="3" t="str">
        <f t="shared" si="21"/>
        <v/>
      </c>
      <c r="EH50" s="3">
        <f t="shared" si="22"/>
        <v>-2.7247457785311533</v>
      </c>
      <c r="EI50" s="3">
        <f t="shared" si="23"/>
        <v>-7.5186037493253153</v>
      </c>
      <c r="EJ50" s="3">
        <f t="shared" si="24"/>
        <v>-0.26600683673208259</v>
      </c>
      <c r="EK50" s="3">
        <f t="shared" si="25"/>
        <v>-0.51863944271398044</v>
      </c>
      <c r="EL50" s="3">
        <f t="shared" si="26"/>
        <v>7.5186037493253179</v>
      </c>
      <c r="EM50" s="3">
        <f t="shared" si="27"/>
        <v>-3.8562435389299123</v>
      </c>
      <c r="EN50" s="3" t="str">
        <f t="shared" si="28"/>
        <v/>
      </c>
      <c r="EO50" s="3">
        <f t="shared" si="29"/>
        <v>-0.73401343191662916</v>
      </c>
      <c r="EP50" s="3">
        <f t="shared" si="30"/>
        <v>-0.51863944271398044</v>
      </c>
      <c r="EQ50" s="3">
        <f t="shared" si="31"/>
        <v>2.7247457785311542</v>
      </c>
      <c r="ER50" s="3" t="str">
        <f t="shared" si="32"/>
        <v/>
      </c>
      <c r="ES50" s="3" t="str">
        <f t="shared" si="33"/>
        <v/>
      </c>
      <c r="ET50" s="3" t="str">
        <f t="shared" si="34"/>
        <v/>
      </c>
      <c r="EU50" s="3" t="str">
        <f t="shared" si="35"/>
        <v/>
      </c>
      <c r="EV50" s="3">
        <f t="shared" si="36"/>
        <v>2.7247457785311542</v>
      </c>
      <c r="EW50" s="3">
        <f t="shared" si="37"/>
        <v>0.73401343191662916</v>
      </c>
      <c r="EX50" s="3">
        <f t="shared" si="38"/>
        <v>0.26600683673208203</v>
      </c>
      <c r="EY50" s="3">
        <f t="shared" si="39"/>
        <v>-2.7247457785311533</v>
      </c>
      <c r="EZ50" s="3">
        <f t="shared" si="40"/>
        <v>-3.8562435389299123</v>
      </c>
      <c r="FA50" s="3" t="str">
        <f t="shared" si="41"/>
        <v/>
      </c>
      <c r="FB50" s="3">
        <f t="shared" si="42"/>
        <v>0.73401343191662916</v>
      </c>
      <c r="FC50" s="3">
        <f t="shared" si="43"/>
        <v>0.51863944271398144</v>
      </c>
      <c r="FD50" s="3">
        <f t="shared" si="44"/>
        <v>-7.5186037493253153</v>
      </c>
      <c r="FE50" s="3" t="str">
        <f t="shared" si="45"/>
        <v/>
      </c>
      <c r="FF50" s="3">
        <f t="shared" si="46"/>
        <v>3.8562435389299141</v>
      </c>
      <c r="FG50" s="3">
        <f t="shared" si="47"/>
        <v>0.26600683673208203</v>
      </c>
      <c r="FH50" s="3">
        <f t="shared" si="48"/>
        <v>0.51863944271398144</v>
      </c>
      <c r="FI50" s="4">
        <f t="shared" si="49"/>
        <v>0</v>
      </c>
      <c r="FJ50" s="4">
        <f t="shared" si="50"/>
        <v>0.18181818181818182</v>
      </c>
      <c r="FK50" s="4">
        <f t="shared" si="72"/>
        <v>0.73388986338552942</v>
      </c>
      <c r="FL50" s="4">
        <f t="shared" si="52"/>
        <v>2.0478086629194778</v>
      </c>
      <c r="FM50" s="4">
        <f>Tabela13[[#This Row],[V139]]-Tabela13[[#This Row],[V140]]</f>
        <v>-1.3139187995339485</v>
      </c>
      <c r="FN50" s="4">
        <f>Tabela13[[#This Row],[V1]]-Tabela13[[#This Row],[V2]]/2</f>
        <v>-0.32038123167155419</v>
      </c>
      <c r="FO50" s="4">
        <f>Tabela13[[#This Row],[V1]]-Tabela13[[#This Row],[V3]]/2</f>
        <v>-0.20454545454545456</v>
      </c>
      <c r="FP50" s="4">
        <f>Tabela13[[#This Row],[V1]]-Tabela13[[#This Row],[V4]]/2</f>
        <v>-7.0381231671554245E-2</v>
      </c>
      <c r="FQ50" s="4">
        <f>Tabela13[[#This Row],[V2]]-Tabela13[[#This Row],[V1]]/2</f>
        <v>0.77712609970674484</v>
      </c>
      <c r="FR50" s="4">
        <f>Tabela13[[#This Row],[V2]]-Tabela13[[#This Row],[V3]]/2</f>
        <v>0.52712609970674484</v>
      </c>
      <c r="FS50" s="4">
        <f>Tabela13[[#This Row],[V2]]-Tabela13[[#This Row],[V4]]/2</f>
        <v>0.66129032258064513</v>
      </c>
      <c r="FT50" s="4">
        <f t="shared" si="53"/>
        <v>-0.31004872599478844</v>
      </c>
      <c r="FU50" s="4">
        <f t="shared" si="54"/>
        <v>-0.20176234432028711</v>
      </c>
      <c r="FV50" s="4">
        <f t="shared" si="55"/>
        <v>-7.0265364287156906E-2</v>
      </c>
      <c r="FW50" s="4">
        <f t="shared" si="56"/>
        <v>0.66063699503061879</v>
      </c>
      <c r="FX50" s="4">
        <f t="shared" si="57"/>
        <v>0.48511225505597483</v>
      </c>
      <c r="FY50" s="4">
        <f t="shared" si="58"/>
        <v>0.5842712775809088</v>
      </c>
      <c r="FZ50" s="4">
        <f t="shared" si="59"/>
        <v>-55.808770679061915</v>
      </c>
      <c r="GA50" s="4">
        <f t="shared" si="60"/>
        <v>-36.317221977651677</v>
      </c>
      <c r="GB50" s="4">
        <f t="shared" si="61"/>
        <v>-12.647765571688243</v>
      </c>
      <c r="GC50" s="4">
        <f t="shared" si="62"/>
        <v>118.91465910551139</v>
      </c>
      <c r="GD50" s="4">
        <f t="shared" si="63"/>
        <v>87.320205910075472</v>
      </c>
      <c r="GE50" s="4">
        <f t="shared" si="64"/>
        <v>105.16882996456359</v>
      </c>
      <c r="GF50" s="4">
        <f>Tabela13[[#This Row],[V1]]-Tabela13[[#This Row],[V2]]/Tabela13[[#This Row],[V2]]</f>
        <v>-0.90909090909090906</v>
      </c>
      <c r="GG50" s="4">
        <f>Tabela13[[#This Row],[V1]]-Tabela13[[#This Row],[V3]]/Tabela13[[#This Row],[V3]]</f>
        <v>-0.90909090909090906</v>
      </c>
      <c r="GH50" s="4">
        <f>Tabela13[[#This Row],[V1]]-Tabela13[[#This Row],[V4]]/Tabela13[[#This Row],[V4]]</f>
        <v>-0.90909090909090906</v>
      </c>
      <c r="GI50" s="4">
        <f>Tabela13[[#This Row],[V2]]-Tabela13[[#This Row],[V1]]/Tabela13[[#This Row],[V1]]</f>
        <v>-0.17741935483870974</v>
      </c>
      <c r="GJ50" s="4">
        <f>Tabela13[[#This Row],[V2]]-Tabela13[[#This Row],[V3]]/Tabela13[[#This Row],[V3]]</f>
        <v>-0.17741935483870974</v>
      </c>
      <c r="GK50" s="4">
        <f>Tabela13[[#This Row],[V2]]-Tabela13[[#This Row],[V4]]/Tabela13[[#This Row],[V4]]</f>
        <v>-0.17741935483870974</v>
      </c>
      <c r="GL50" s="4">
        <f t="shared" si="65"/>
        <v>0.31815704143794027</v>
      </c>
      <c r="GM50" s="4">
        <f t="shared" si="66"/>
        <v>0.4567448680351906</v>
      </c>
      <c r="GN50" s="4">
        <f t="shared" si="67"/>
        <v>0.6965749671289736</v>
      </c>
      <c r="GO50" s="3">
        <f t="shared" si="68"/>
        <v>0</v>
      </c>
      <c r="GP50" s="3">
        <v>100</v>
      </c>
      <c r="GQ50" s="3">
        <f t="shared" si="69"/>
        <v>-1</v>
      </c>
      <c r="GR50" s="3">
        <f t="shared" si="70"/>
        <v>-100</v>
      </c>
      <c r="GS50" s="34">
        <f>COUNTIF($D$2:D49,Tabela13[[#This Row],[HomeTeam]])</f>
        <v>2</v>
      </c>
      <c r="GT50" s="34">
        <f>COUNTIF($E$2:E49,Tabela13[[#This Row],[AwayTeam]])</f>
        <v>1</v>
      </c>
      <c r="GU50" s="3">
        <f>IFERROR(AVERAGEIFS($AD$2:AD49,$D$2:D49,Tabela13[[#This Row],[HomeTeam]],$GS$2:GS49,"&gt;="&amp;Tabela13[[#This Row],[Contagem_H]]-5),"")</f>
        <v>0.6643318965517242</v>
      </c>
      <c r="GV50" s="3">
        <f>IFERROR(AVERAGEIFS($G$2:G49,$E$2:E49,Tabela13[[#This Row],[AwayTeam]],$GT$2:GT49,"&gt;="&amp;Tabela13[[#This Row],[Contagem_A]]-5),"")</f>
        <v>1</v>
      </c>
      <c r="GW50" s="3">
        <f>IFERROR(AVERAGEIFS($GQ$2:GQ49,$D$2:D49,Tabela13[[#This Row],[HomeTeam]],$GS$2:GS49,"&gt;="&amp;Tabela13[[#This Row],[Contagem_H]]-5),"")</f>
        <v>-1</v>
      </c>
    </row>
    <row r="51" spans="1:205" x14ac:dyDescent="0.25">
      <c r="A51" t="s">
        <v>127</v>
      </c>
      <c r="B51" t="s">
        <v>155</v>
      </c>
      <c r="C51" t="s">
        <v>143</v>
      </c>
      <c r="D51" t="s">
        <v>133</v>
      </c>
      <c r="E51" t="s">
        <v>11</v>
      </c>
      <c r="F51" s="3">
        <v>1</v>
      </c>
      <c r="G51" s="3">
        <v>1</v>
      </c>
      <c r="H51" s="3" t="str">
        <f t="shared" si="71"/>
        <v>D</v>
      </c>
      <c r="I51" s="3">
        <v>2.0499999999999998</v>
      </c>
      <c r="J51" s="3">
        <v>3.5</v>
      </c>
      <c r="K51" s="3">
        <v>3.5</v>
      </c>
      <c r="L51" s="3">
        <v>2.06</v>
      </c>
      <c r="M51" s="3">
        <v>1.84</v>
      </c>
      <c r="N51" s="3">
        <f t="shared" si="0"/>
        <v>2</v>
      </c>
      <c r="O51" s="3">
        <f t="shared" si="1"/>
        <v>1</v>
      </c>
      <c r="P51" s="3">
        <f t="shared" si="2"/>
        <v>1</v>
      </c>
      <c r="Q51" s="3">
        <f t="shared" si="3"/>
        <v>5.9233449477352096E-2</v>
      </c>
      <c r="R51" s="3">
        <f t="shared" si="4"/>
        <v>2.891515407344869E-2</v>
      </c>
      <c r="S51" s="3">
        <f t="shared" si="5"/>
        <v>2.1714285714285717</v>
      </c>
      <c r="T51" s="3">
        <f t="shared" si="6"/>
        <v>3.7073170731707323</v>
      </c>
      <c r="U51" s="3">
        <f t="shared" si="7"/>
        <v>3.7073170731707323</v>
      </c>
      <c r="V51" s="3">
        <f t="shared" si="8"/>
        <v>2.1820209059233453</v>
      </c>
      <c r="W51" s="3">
        <f t="shared" si="9"/>
        <v>1.9489895470383281</v>
      </c>
      <c r="X51" s="4">
        <f t="shared" si="10"/>
        <v>0.48780487804878053</v>
      </c>
      <c r="Y51" s="4">
        <f t="shared" si="11"/>
        <v>0.2857142857142857</v>
      </c>
      <c r="Z51" s="4">
        <f t="shared" si="12"/>
        <v>0.2857142857142857</v>
      </c>
      <c r="AA51" s="4">
        <f t="shared" si="13"/>
        <v>0.4854368932038835</v>
      </c>
      <c r="AB51" s="4">
        <f t="shared" si="14"/>
        <v>0.54347826086956519</v>
      </c>
      <c r="AC51" s="4">
        <f t="shared" si="15"/>
        <v>0.74390243902439024</v>
      </c>
      <c r="AD51" s="4">
        <f t="shared" si="16"/>
        <v>0.64285714285714279</v>
      </c>
      <c r="AE51" s="4">
        <f t="shared" si="17"/>
        <v>0.74390243902439024</v>
      </c>
      <c r="AF51" s="4">
        <f t="shared" si="18"/>
        <v>0.64285714285714279</v>
      </c>
      <c r="AG51" s="4">
        <f>IFERROR(AVERAGE(Tabela13[[#This Row],[V1]],Tabela13[[#This Row],[V2]]),"")</f>
        <v>0.69337979094076652</v>
      </c>
      <c r="AH51" s="4">
        <f>IFERROR(AVERAGE(Tabela13[[#This Row],[V1]],Tabela13[[#This Row],[V3]]),"")</f>
        <v>0.74390243902439024</v>
      </c>
      <c r="AI51" s="4">
        <f>IFERROR(AVERAGE(Tabela13[[#This Row],[V1]],Tabela13[[#This Row],[V4]]),"")</f>
        <v>0.69337979094076652</v>
      </c>
      <c r="AJ51" s="4">
        <f>IFERROR(AVERAGE(Tabela13[[#This Row],[V2]],Tabela13[[#This Row],[V1]]),"")</f>
        <v>0.69337979094076652</v>
      </c>
      <c r="AK51" s="4">
        <f>IFERROR(AVERAGE(Tabela13[[#This Row],[V2]],Tabela13[[#This Row],[V3]]),"")</f>
        <v>0.69337979094076652</v>
      </c>
      <c r="AL51" s="4">
        <f>IFERROR(AVERAGE(Tabela13[[#This Row],[V2]],Tabela13[[#This Row],[V4]]),"")</f>
        <v>0.64285714285714279</v>
      </c>
      <c r="AM51" s="4">
        <f>IFERROR(AVERAGE(Tabela13[[#This Row],[V3]],Tabela13[[#This Row],[V1]]),"")</f>
        <v>0.74390243902439024</v>
      </c>
      <c r="AN51" s="4">
        <f>IFERROR(AVERAGE(Tabela13[[#This Row],[V3]],Tabela13[[#This Row],[V2]]),"")</f>
        <v>0.69337979094076652</v>
      </c>
      <c r="AO51" s="4">
        <f>IFERROR(AVERAGE(Tabela13[[#This Row],[V3]],Tabela13[[#This Row],[V4]]),"")</f>
        <v>0.69337979094076652</v>
      </c>
      <c r="AP51" s="4">
        <f>IFERROR(AVERAGE(Tabela13[[#This Row],[V4]],Tabela13[[#This Row],[V1]]),"")</f>
        <v>0.69337979094076652</v>
      </c>
      <c r="AQ51" s="4">
        <f>IFERROR(AVERAGE(Tabela13[[#This Row],[V4]],Tabela13[[#This Row],[V2]]),"")</f>
        <v>0.64285714285714279</v>
      </c>
      <c r="AR51" s="4">
        <f>IFERROR(AVERAGE(Tabela13[[#This Row],[V4]],Tabela13[[#This Row],[V3]]),"")</f>
        <v>0.69337979094076652</v>
      </c>
      <c r="AS51" s="4">
        <f>_xlfn.STDEV.S(Tabela13[[#This Row],[V1]:[V2]])</f>
        <v>7.1449814126863728E-2</v>
      </c>
      <c r="AT51" s="4">
        <f>_xlfn.STDEV.S(Tabela13[[#This Row],[V1]],Tabela13[[#This Row],[V3]])</f>
        <v>0</v>
      </c>
      <c r="AU51" s="4">
        <f>_xlfn.STDEV.S(Tabela13[[#This Row],[V1]],Tabela13[[#This Row],[V4]])</f>
        <v>7.1449814126863728E-2</v>
      </c>
      <c r="AV51" s="4">
        <f>_xlfn.STDEV.S(Tabela13[[#This Row],[V2]],Tabela13[[#This Row],[V1]])</f>
        <v>7.1449814126863728E-2</v>
      </c>
      <c r="AW51" s="4">
        <f>_xlfn.STDEV.S(Tabela13[[#This Row],[V2]],Tabela13[[#This Row],[V3]])</f>
        <v>7.1449814126863728E-2</v>
      </c>
      <c r="AX51" s="4">
        <f>_xlfn.STDEV.S(Tabela13[[#This Row],[V42]],Tabela13[[#This Row],[V44]])</f>
        <v>7.1449814126863728E-2</v>
      </c>
      <c r="AY51" s="4">
        <f>_xlfn.STDEV.S(Tabela13[[#This Row],[V3]],Tabela13[[#This Row],[V1]])</f>
        <v>0</v>
      </c>
      <c r="AZ51" s="4">
        <f>_xlfn.STDEV.S(Tabela13[[#This Row],[V3]],Tabela13[[#This Row],[V2]])</f>
        <v>7.1449814126863728E-2</v>
      </c>
      <c r="BA51" s="4">
        <f>_xlfn.STDEV.S(Tabela13[[#This Row],[V3]],Tabela13[[#This Row],[V4]])</f>
        <v>7.1449814126863728E-2</v>
      </c>
      <c r="BB51" s="4">
        <f>_xlfn.STDEV.S(Tabela13[[#This Row],[V4]],Tabela13[[#This Row],[V1]])</f>
        <v>7.1449814126863728E-2</v>
      </c>
      <c r="BC51" s="4">
        <f>_xlfn.STDEV.S(Tabela13[[#This Row],[V4]],Tabela13[[#This Row],[V2]])</f>
        <v>0</v>
      </c>
      <c r="BD51" s="4">
        <f>_xlfn.STDEV.S(Tabela13[[#This Row],[V4]],Tabela13[[#This Row],[V3]])</f>
        <v>7.1449814126863728E-2</v>
      </c>
      <c r="BE51" s="4">
        <f>Tabela13[[#This Row],[V17]]/Tabela13[[#This Row],[V5]]</f>
        <v>0.10304571183120548</v>
      </c>
      <c r="BF51" s="4">
        <f>Tabela13[[#This Row],[V18]]/Tabela13[[#This Row],[V6]]</f>
        <v>0</v>
      </c>
      <c r="BG51" s="4">
        <f>Tabela13[[#This Row],[V19]]/Tabela13[[#This Row],[V7]]</f>
        <v>0.10304571183120548</v>
      </c>
      <c r="BH51" s="4">
        <f>Tabela13[[#This Row],[V20]]/Tabela13[[#This Row],[V8]]</f>
        <v>0.10304571183120548</v>
      </c>
      <c r="BI51" s="4">
        <f>Tabela13[[#This Row],[V21]]/Tabela13[[#This Row],[V9]]</f>
        <v>0.10304571183120548</v>
      </c>
      <c r="BJ51" s="4">
        <f>Tabela13[[#This Row],[V22]]/Tabela13[[#This Row],[V10]]</f>
        <v>0.1111441553084547</v>
      </c>
      <c r="BK51" s="4">
        <f>Tabela13[[#This Row],[V23]]/Tabela13[[#This Row],[V11]]</f>
        <v>0</v>
      </c>
      <c r="BL51" s="4">
        <f>Tabela13[[#This Row],[V24]]/Tabela13[[#This Row],[V12]]</f>
        <v>0.10304571183120548</v>
      </c>
      <c r="BM51" s="4">
        <f>Tabela13[[#This Row],[V25]]/Tabela13[[#This Row],[V13]]</f>
        <v>0.10304571183120548</v>
      </c>
      <c r="BN51" s="4">
        <f>Tabela13[[#This Row],[V26]]/Tabela13[[#This Row],[V14]]</f>
        <v>0.10304571183120548</v>
      </c>
      <c r="BO51" s="4">
        <f>Tabela13[[#This Row],[V27]]/Tabela13[[#This Row],[V15]]</f>
        <v>0</v>
      </c>
      <c r="BP51" s="4">
        <f>Tabela13[[#This Row],[V28]]/Tabela13[[#This Row],[V16]]</f>
        <v>0.10304571183120548</v>
      </c>
      <c r="BQ51" s="4">
        <f>Tabela13[[#This Row],[V1]]-Tabela13[[#This Row],[V2]]</f>
        <v>0.10104529616724744</v>
      </c>
      <c r="BR51" s="4">
        <f>Tabela13[[#This Row],[V1]]-Tabela13[[#This Row],[V3]]</f>
        <v>0</v>
      </c>
      <c r="BS51" s="4">
        <f>Tabela13[[#This Row],[V1]]-Tabela13[[#This Row],[V4]]</f>
        <v>0.10104529616724744</v>
      </c>
      <c r="BT51" s="4">
        <f>Tabela13[[#This Row],[V2]]-Tabela13[[#This Row],[V1]]</f>
        <v>-0.10104529616724744</v>
      </c>
      <c r="BU51" s="4">
        <f>Tabela13[[#This Row],[V2]]-Tabela13[[#This Row],[V3]]</f>
        <v>-0.10104529616724744</v>
      </c>
      <c r="BV51" s="4">
        <f>Tabela13[[#This Row],[V2]]-Tabela13[[#This Row],[V4]]</f>
        <v>0</v>
      </c>
      <c r="BW51" s="4">
        <f>AVERAGE(Tabela13[[#This Row],[V41]],Tabela13[[#This Row],[V42]])</f>
        <v>5.0522648083623722E-2</v>
      </c>
      <c r="BX51" s="4">
        <f>AVERAGE(Tabela13[[#This Row],[V41]],Tabela13[[#This Row],[V43]])</f>
        <v>0.10104529616724744</v>
      </c>
      <c r="BY51" s="4">
        <f>AVERAGE(Tabela13[[#This Row],[V41]],Tabela13[[#This Row],[V44]])</f>
        <v>0</v>
      </c>
      <c r="BZ51" s="4">
        <f>AVERAGE(Tabela13[[#This Row],[V41]],Tabela13[[#This Row],[V45]])</f>
        <v>0</v>
      </c>
      <c r="CA51" s="4">
        <f>AVERAGE(Tabela13[[#This Row],[V41]],Tabela13[[#This Row],[V46]])</f>
        <v>5.0522648083623722E-2</v>
      </c>
      <c r="CB51" s="4">
        <f>AVERAGE(Tabela13[[#This Row],[V42]],Tabela13[[#This Row],[V41]])</f>
        <v>5.0522648083623722E-2</v>
      </c>
      <c r="CC51" s="4">
        <f>AVERAGE(Tabela13[[#This Row],[V42]],Tabela13[[#This Row],[V43]])</f>
        <v>5.0522648083623722E-2</v>
      </c>
      <c r="CD51" s="4">
        <f>AVERAGE(Tabela13[[#This Row],[V42]],Tabela13[[#This Row],[V44]])</f>
        <v>-5.0522648083623722E-2</v>
      </c>
      <c r="CE51" s="4">
        <f>AVERAGE(Tabela13[[#This Row],[V42]],Tabela13[[#This Row],[V45]])</f>
        <v>-5.0522648083623722E-2</v>
      </c>
      <c r="CF51" s="4">
        <f>AVERAGE(Tabela13[[#This Row],[V42]],Tabela13[[#This Row],[V46]])</f>
        <v>0</v>
      </c>
      <c r="CG51" s="4">
        <f>AVERAGE(Tabela13[[#This Row],[V43]],Tabela13[[#This Row],[V41]])</f>
        <v>0.10104529616724744</v>
      </c>
      <c r="CH51" s="4">
        <f>AVERAGE(Tabela13[[#This Row],[V43]],Tabela13[[#This Row],[V42]])</f>
        <v>5.0522648083623722E-2</v>
      </c>
      <c r="CI51" s="4">
        <f>AVERAGE(Tabela13[[#This Row],[V43]],Tabela13[[#This Row],[V44]])</f>
        <v>0</v>
      </c>
      <c r="CJ51" s="4">
        <f>AVERAGE(Tabela13[[#This Row],[V43]],Tabela13[[#This Row],[V45]])</f>
        <v>0</v>
      </c>
      <c r="CK51" s="4">
        <f>AVERAGE(Tabela13[[#This Row],[V43]],Tabela13[[#This Row],[V46]])</f>
        <v>5.0522648083623722E-2</v>
      </c>
      <c r="CL51" s="4">
        <f>AVERAGE(Tabela13[[#This Row],[V44]],Tabela13[[#This Row],[V41]])</f>
        <v>0</v>
      </c>
      <c r="CM51" s="4">
        <f>AVERAGE(Tabela13[[#This Row],[V44]],Tabela13[[#This Row],[V42]])</f>
        <v>-5.0522648083623722E-2</v>
      </c>
      <c r="CN51" s="4">
        <f>AVERAGE(Tabela13[[#This Row],[V44]],Tabela13[[#This Row],[V43]])</f>
        <v>0</v>
      </c>
      <c r="CO51" s="4">
        <f>AVERAGE(Tabela13[[#This Row],[V44]],Tabela13[[#This Row],[V45]])</f>
        <v>-0.10104529616724744</v>
      </c>
      <c r="CP51" s="4">
        <f>AVERAGE(Tabela13[[#This Row],[V44]],Tabela13[[#This Row],[V46]])</f>
        <v>-5.0522648083623722E-2</v>
      </c>
      <c r="CQ51" s="4">
        <f>AVERAGE(Tabela13[[#This Row],[V45]],Tabela13[[#This Row],[V41]])</f>
        <v>0</v>
      </c>
      <c r="CR51" s="4">
        <f>AVERAGE(Tabela13[[#This Row],[V45]],Tabela13[[#This Row],[V42]])</f>
        <v>-5.0522648083623722E-2</v>
      </c>
      <c r="CS51" s="4">
        <f>AVERAGE(Tabela13[[#This Row],[V45]],Tabela13[[#This Row],[V43]])</f>
        <v>0</v>
      </c>
      <c r="CT51" s="4">
        <f>AVERAGE(Tabela13[[#This Row],[V45]],Tabela13[[#This Row],[V44]])</f>
        <v>-0.10104529616724744</v>
      </c>
      <c r="CU51" s="4">
        <f>AVERAGE(Tabela13[[#This Row],[V45]],Tabela13[[#This Row],[V46]])</f>
        <v>-5.0522648083623722E-2</v>
      </c>
      <c r="CV51" s="4">
        <f>AVERAGE(Tabela13[[#This Row],[V46]],Tabela13[[#This Row],[V41]])</f>
        <v>5.0522648083623722E-2</v>
      </c>
      <c r="CW51" s="4">
        <f>AVERAGE(Tabela13[[#This Row],[V46]],Tabela13[[#This Row],[V42]])</f>
        <v>0</v>
      </c>
      <c r="CX51" s="4">
        <f>AVERAGE(Tabela13[[#This Row],[V46]],Tabela13[[#This Row],[V43]])</f>
        <v>5.0522648083623722E-2</v>
      </c>
      <c r="CY51" s="4">
        <f>AVERAGE(Tabela13[[#This Row],[V46]],Tabela13[[#This Row],[V44]])</f>
        <v>-5.0522648083623722E-2</v>
      </c>
      <c r="CZ51" s="4">
        <f>AVERAGE(Tabela13[[#This Row],[V46]],Tabela13[[#This Row],[V45]])</f>
        <v>-5.0522648083623722E-2</v>
      </c>
      <c r="DA51" s="3">
        <f>_xlfn.STDEV.S(Tabela13[[#This Row],[V41]],Tabela13[[#This Row],[V42]])</f>
        <v>7.1449814126863728E-2</v>
      </c>
      <c r="DB51" s="3">
        <f>_xlfn.STDEV.S(Tabela13[[#This Row],[V41]],Tabela13[[#This Row],[V43]])</f>
        <v>0</v>
      </c>
      <c r="DC51" s="3">
        <f>_xlfn.STDEV.S(Tabela13[[#This Row],[V41]],Tabela13[[#This Row],[V44]])</f>
        <v>0.14289962825372746</v>
      </c>
      <c r="DD51" s="3">
        <f>_xlfn.STDEV.S(Tabela13[[#This Row],[V41]],Tabela13[[#This Row],[V45]])</f>
        <v>0.14289962825372746</v>
      </c>
      <c r="DE51" s="3">
        <f>_xlfn.STDEV.S(Tabela13[[#This Row],[V41]],Tabela13[[#This Row],[V46]])</f>
        <v>7.1449814126863728E-2</v>
      </c>
      <c r="DF51" s="3">
        <f>_xlfn.STDEV.S(Tabela13[[#This Row],[V42]],Tabela13[[#This Row],[V41]])</f>
        <v>7.1449814126863728E-2</v>
      </c>
      <c r="DG51" s="3">
        <f>_xlfn.STDEV.S(Tabela13[[#This Row],[V42]],Tabela13[[#This Row],[V43]])</f>
        <v>7.1449814126863728E-2</v>
      </c>
      <c r="DH51" s="3">
        <f>_xlfn.STDEV.S(Tabela13[[#This Row],[V42]],Tabela13[[#This Row],[V44]])</f>
        <v>7.1449814126863728E-2</v>
      </c>
      <c r="DI51" s="3">
        <f>_xlfn.STDEV.S(Tabela13[[#This Row],[V42]],Tabela13[[#This Row],[V45]])</f>
        <v>7.1449814126863728E-2</v>
      </c>
      <c r="DJ51" s="3">
        <f>_xlfn.STDEV.S(Tabela13[[#This Row],[V42]],Tabela13[[#This Row],[V46]])</f>
        <v>0</v>
      </c>
      <c r="DK51" s="3">
        <f>_xlfn.STDEV.S(Tabela13[[#This Row],[V43]],Tabela13[[#This Row],[V41]])</f>
        <v>0</v>
      </c>
      <c r="DL51" s="3">
        <f>_xlfn.STDEV.S(Tabela13[[#This Row],[V43]],Tabela13[[#This Row],[V42]])</f>
        <v>7.1449814126863728E-2</v>
      </c>
      <c r="DM51" s="3">
        <f>_xlfn.STDEV.S(Tabela13[[#This Row],[V43]],Tabela13[[#This Row],[V44]])</f>
        <v>0.14289962825372746</v>
      </c>
      <c r="DN51" s="3">
        <f>_xlfn.STDEV.S(Tabela13[[#This Row],[V43]],Tabela13[[#This Row],[V45]])</f>
        <v>0.14289962825372746</v>
      </c>
      <c r="DO51" s="3">
        <f>_xlfn.STDEV.S(Tabela13[[#This Row],[V43]],Tabela13[[#This Row],[V46]])</f>
        <v>7.1449814126863728E-2</v>
      </c>
      <c r="DP51" s="3">
        <f>_xlfn.STDEV.S(Tabela13[[#This Row],[V44]],Tabela13[[#This Row],[V41]])</f>
        <v>0.14289962825372746</v>
      </c>
      <c r="DQ51" s="3">
        <f>_xlfn.STDEV.S(Tabela13[[#This Row],[V44]],Tabela13[[#This Row],[V42]])</f>
        <v>7.1449814126863728E-2</v>
      </c>
      <c r="DR51" s="3">
        <f>_xlfn.STDEV.S(Tabela13[[#This Row],[V44]],Tabela13[[#This Row],[V43]])</f>
        <v>0.14289962825372746</v>
      </c>
      <c r="DS51" s="3">
        <f>_xlfn.STDEV.S(Tabela13[[#This Row],[V44]],Tabela13[[#This Row],[V45]])</f>
        <v>0</v>
      </c>
      <c r="DT51" s="3">
        <f>_xlfn.STDEV.S(Tabela13[[#This Row],[V44]],Tabela13[[#This Row],[V46]])</f>
        <v>7.1449814126863728E-2</v>
      </c>
      <c r="DU51" s="3">
        <f>_xlfn.STDEV.S(Tabela13[[#This Row],[V45]],Tabela13[[#This Row],[V41]])</f>
        <v>0.14289962825372746</v>
      </c>
      <c r="DV51" s="3">
        <f>_xlfn.STDEV.S(Tabela13[[#This Row],[V45]],Tabela13[[#This Row],[V42]])</f>
        <v>7.1449814126863728E-2</v>
      </c>
      <c r="DW51" s="3">
        <f>_xlfn.STDEV.S(Tabela13[[#This Row],[V45]],Tabela13[[#This Row],[V43]])</f>
        <v>0.14289962825372746</v>
      </c>
      <c r="DX51" s="3">
        <f>_xlfn.STDEV.S(Tabela13[[#This Row],[V45]],Tabela13[[#This Row],[V44]])</f>
        <v>0</v>
      </c>
      <c r="DY51" s="3">
        <f>_xlfn.STDEV.S(Tabela13[[#This Row],[V45]],Tabela13[[#This Row],[V46]])</f>
        <v>7.1449814126863728E-2</v>
      </c>
      <c r="DZ51" s="3">
        <f>_xlfn.STDEV.S(Tabela13[[#This Row],[V46]],Tabela13[[#This Row],[V41]])</f>
        <v>7.1449814126863728E-2</v>
      </c>
      <c r="EA51" s="3">
        <f>_xlfn.STDEV.S(Tabela13[[#This Row],[V46]],Tabela13[[#This Row],[V42]])</f>
        <v>0</v>
      </c>
      <c r="EB51" s="3">
        <f>_xlfn.STDEV.S(Tabela13[[#This Row],[V46]],Tabela13[[#This Row],[V43]])</f>
        <v>7.1449814126863728E-2</v>
      </c>
      <c r="EC51" s="3">
        <f>_xlfn.STDEV.S(Tabela13[[#This Row],[V46]],Tabela13[[#This Row],[V44]])</f>
        <v>7.1449814126863728E-2</v>
      </c>
      <c r="ED51" s="3">
        <f>_xlfn.STDEV.S(Tabela13[[#This Row],[V46]],Tabela13[[#This Row],[V45]])</f>
        <v>7.1449814126863728E-2</v>
      </c>
      <c r="EE51" s="3">
        <f t="shared" si="19"/>
        <v>1.4142135623730951</v>
      </c>
      <c r="EF51" s="3">
        <f t="shared" si="20"/>
        <v>0</v>
      </c>
      <c r="EG51" s="3" t="str">
        <f t="shared" si="21"/>
        <v/>
      </c>
      <c r="EH51" s="3" t="str">
        <f t="shared" si="22"/>
        <v/>
      </c>
      <c r="EI51" s="3">
        <f t="shared" si="23"/>
        <v>1.4142135623730951</v>
      </c>
      <c r="EJ51" s="3">
        <f t="shared" si="24"/>
        <v>1.4142135623730951</v>
      </c>
      <c r="EK51" s="3">
        <f t="shared" si="25"/>
        <v>1.4142135623730951</v>
      </c>
      <c r="EL51" s="3">
        <f t="shared" si="26"/>
        <v>-1.4142135623730951</v>
      </c>
      <c r="EM51" s="3">
        <f t="shared" si="27"/>
        <v>-1.4142135623730951</v>
      </c>
      <c r="EN51" s="3" t="str">
        <f t="shared" si="28"/>
        <v/>
      </c>
      <c r="EO51" s="3">
        <f t="shared" si="29"/>
        <v>0</v>
      </c>
      <c r="EP51" s="3">
        <f t="shared" si="30"/>
        <v>1.4142135623730951</v>
      </c>
      <c r="EQ51" s="3" t="str">
        <f t="shared" si="31"/>
        <v/>
      </c>
      <c r="ER51" s="3" t="str">
        <f t="shared" si="32"/>
        <v/>
      </c>
      <c r="ES51" s="3" t="str">
        <f t="shared" si="33"/>
        <v/>
      </c>
      <c r="ET51" s="3" t="str">
        <f t="shared" si="34"/>
        <v/>
      </c>
      <c r="EU51" s="3" t="str">
        <f t="shared" si="35"/>
        <v/>
      </c>
      <c r="EV51" s="3" t="str">
        <f t="shared" si="36"/>
        <v/>
      </c>
      <c r="EW51" s="3">
        <f t="shared" si="37"/>
        <v>0</v>
      </c>
      <c r="EX51" s="3">
        <f t="shared" si="38"/>
        <v>-1.4142135623730951</v>
      </c>
      <c r="EY51" s="3" t="str">
        <f t="shared" si="39"/>
        <v/>
      </c>
      <c r="EZ51" s="3">
        <f t="shared" si="40"/>
        <v>-1.4142135623730951</v>
      </c>
      <c r="FA51" s="3" t="str">
        <f t="shared" si="41"/>
        <v/>
      </c>
      <c r="FB51" s="3">
        <f t="shared" si="42"/>
        <v>0</v>
      </c>
      <c r="FC51" s="3">
        <f t="shared" si="43"/>
        <v>-1.4142135623730951</v>
      </c>
      <c r="FD51" s="3">
        <f t="shared" si="44"/>
        <v>1.4142135623730951</v>
      </c>
      <c r="FE51" s="3" t="str">
        <f t="shared" si="45"/>
        <v/>
      </c>
      <c r="FF51" s="3">
        <f t="shared" si="46"/>
        <v>1.4142135623730951</v>
      </c>
      <c r="FG51" s="3">
        <f t="shared" si="47"/>
        <v>-1.4142135623730951</v>
      </c>
      <c r="FH51" s="3">
        <f t="shared" si="48"/>
        <v>-1.4142135623730951</v>
      </c>
      <c r="FI51" s="4">
        <f t="shared" si="49"/>
        <v>0.2857142857142857</v>
      </c>
      <c r="FJ51" s="4">
        <f t="shared" si="50"/>
        <v>0.48780487804878053</v>
      </c>
      <c r="FK51" s="4">
        <f t="shared" si="72"/>
        <v>1.6513157894736838</v>
      </c>
      <c r="FL51" s="4">
        <f t="shared" si="52"/>
        <v>1.0789473684210524</v>
      </c>
      <c r="FM51" s="4">
        <f>Tabela13[[#This Row],[V139]]-Tabela13[[#This Row],[V140]]</f>
        <v>0.57236842105263142</v>
      </c>
      <c r="FN51" s="4">
        <f>Tabela13[[#This Row],[V1]]-Tabela13[[#This Row],[V2]]/2</f>
        <v>0.42247386759581884</v>
      </c>
      <c r="FO51" s="4">
        <f>Tabela13[[#This Row],[V1]]-Tabela13[[#This Row],[V3]]/2</f>
        <v>0.37195121951219512</v>
      </c>
      <c r="FP51" s="4">
        <f>Tabela13[[#This Row],[V1]]-Tabela13[[#This Row],[V4]]/2</f>
        <v>0.42247386759581884</v>
      </c>
      <c r="FQ51" s="4">
        <f>Tabela13[[#This Row],[V2]]-Tabela13[[#This Row],[V1]]/2</f>
        <v>0.27090592334494767</v>
      </c>
      <c r="FR51" s="4">
        <f>Tabela13[[#This Row],[V2]]-Tabela13[[#This Row],[V3]]/2</f>
        <v>0.27090592334494767</v>
      </c>
      <c r="FS51" s="4">
        <f>Tabela13[[#This Row],[V2]]-Tabela13[[#This Row],[V4]]/2</f>
        <v>0.3214285714285714</v>
      </c>
      <c r="FT51" s="4">
        <f t="shared" si="53"/>
        <v>0.39972904635752454</v>
      </c>
      <c r="FU51" s="4">
        <f t="shared" si="54"/>
        <v>0.35609509137088513</v>
      </c>
      <c r="FV51" s="4">
        <f t="shared" si="55"/>
        <v>0.39972904635752454</v>
      </c>
      <c r="FW51" s="4">
        <f t="shared" si="56"/>
        <v>0.26455601066213597</v>
      </c>
      <c r="FX51" s="4">
        <f t="shared" si="57"/>
        <v>0.26455601066213597</v>
      </c>
      <c r="FY51" s="4">
        <f t="shared" si="58"/>
        <v>0.31099828060554091</v>
      </c>
      <c r="FZ51" s="4">
        <f t="shared" si="59"/>
        <v>71.951228344354419</v>
      </c>
      <c r="GA51" s="4">
        <f t="shared" si="60"/>
        <v>64.09711644675933</v>
      </c>
      <c r="GB51" s="4">
        <f t="shared" si="61"/>
        <v>71.951228344354419</v>
      </c>
      <c r="GC51" s="4">
        <f t="shared" si="62"/>
        <v>47.620081919184472</v>
      </c>
      <c r="GD51" s="4">
        <f t="shared" si="63"/>
        <v>47.620081919184472</v>
      </c>
      <c r="GE51" s="4">
        <f t="shared" si="64"/>
        <v>55.979690508997358</v>
      </c>
      <c r="GF51" s="4">
        <f>Tabela13[[#This Row],[V1]]-Tabela13[[#This Row],[V2]]/Tabela13[[#This Row],[V2]]</f>
        <v>-0.25609756097560976</v>
      </c>
      <c r="GG51" s="4">
        <f>Tabela13[[#This Row],[V1]]-Tabela13[[#This Row],[V3]]/Tabela13[[#This Row],[V3]]</f>
        <v>-0.25609756097560976</v>
      </c>
      <c r="GH51" s="4">
        <f>Tabela13[[#This Row],[V1]]-Tabela13[[#This Row],[V4]]/Tabela13[[#This Row],[V4]]</f>
        <v>-0.25609756097560976</v>
      </c>
      <c r="GI51" s="4">
        <f>Tabela13[[#This Row],[V2]]-Tabela13[[#This Row],[V1]]/Tabela13[[#This Row],[V1]]</f>
        <v>-0.35714285714285721</v>
      </c>
      <c r="GJ51" s="4">
        <f>Tabela13[[#This Row],[V2]]-Tabela13[[#This Row],[V3]]/Tabela13[[#This Row],[V3]]</f>
        <v>-0.35714285714285721</v>
      </c>
      <c r="GK51" s="4">
        <f>Tabela13[[#This Row],[V2]]-Tabela13[[#This Row],[V4]]/Tabela13[[#This Row],[V4]]</f>
        <v>-0.35714285714285721</v>
      </c>
      <c r="GL51" s="4">
        <f t="shared" si="65"/>
        <v>5.8338528942505775E-2</v>
      </c>
      <c r="GM51" s="4">
        <f t="shared" si="66"/>
        <v>0.69337979094076652</v>
      </c>
      <c r="GN51" s="4">
        <f t="shared" si="67"/>
        <v>8.413647138944301E-2</v>
      </c>
      <c r="GO51" s="3">
        <f t="shared" si="68"/>
        <v>0</v>
      </c>
      <c r="GP51" s="3">
        <v>100</v>
      </c>
      <c r="GQ51" s="3">
        <f t="shared" si="69"/>
        <v>-1</v>
      </c>
      <c r="GR51" s="3">
        <f t="shared" si="70"/>
        <v>-100</v>
      </c>
      <c r="GS51" s="34">
        <f>COUNTIF($D$2:D50,Tabela13[[#This Row],[HomeTeam]])</f>
        <v>1</v>
      </c>
      <c r="GT51" s="34">
        <f>COUNTIF($E$2:E50,Tabela13[[#This Row],[AwayTeam]])</f>
        <v>0</v>
      </c>
      <c r="GU51" s="3">
        <f>IFERROR(AVERAGEIFS($AD$2:AD50,$D$2:D50,Tabela13[[#This Row],[HomeTeam]],$GS$2:GS50,"&gt;="&amp;Tabela13[[#This Row],[Contagem_H]]-5),"")</f>
        <v>0.61904761904761907</v>
      </c>
      <c r="GV51" s="3" t="str">
        <f>IFERROR(AVERAGEIFS($G$2:G50,$E$2:E50,Tabela13[[#This Row],[AwayTeam]],$GT$2:GT50,"&gt;="&amp;Tabela13[[#This Row],[Contagem_A]]-5),"")</f>
        <v/>
      </c>
      <c r="GW51" s="3">
        <f>IFERROR(AVERAGEIFS($GQ$2:GQ50,$D$2:D50,Tabela13[[#This Row],[HomeTeam]],$GS$2:GS50,"&gt;="&amp;Tabela13[[#This Row],[Contagem_H]]-5),"")</f>
        <v>0.90999999999999992</v>
      </c>
    </row>
    <row r="52" spans="1:205" x14ac:dyDescent="0.25">
      <c r="A52" t="s">
        <v>127</v>
      </c>
      <c r="B52" t="s">
        <v>156</v>
      </c>
      <c r="C52" t="s">
        <v>134</v>
      </c>
      <c r="D52" t="s">
        <v>19</v>
      </c>
      <c r="E52" t="s">
        <v>18</v>
      </c>
      <c r="F52" s="3">
        <v>0</v>
      </c>
      <c r="G52" s="3">
        <v>0</v>
      </c>
      <c r="H52" s="3" t="str">
        <f t="shared" si="71"/>
        <v>D</v>
      </c>
      <c r="I52" s="3">
        <v>2.0499999999999998</v>
      </c>
      <c r="J52" s="3">
        <v>3.25</v>
      </c>
      <c r="K52" s="3">
        <v>3.8</v>
      </c>
      <c r="L52" s="3">
        <v>2.2000000000000002</v>
      </c>
      <c r="M52" s="3">
        <v>1.67</v>
      </c>
      <c r="N52" s="3">
        <f t="shared" si="0"/>
        <v>0</v>
      </c>
      <c r="O52" s="3">
        <f t="shared" si="1"/>
        <v>1</v>
      </c>
      <c r="P52" s="3">
        <f t="shared" si="2"/>
        <v>1</v>
      </c>
      <c r="Q52" s="3">
        <f t="shared" si="3"/>
        <v>5.8655080477930222E-2</v>
      </c>
      <c r="R52" s="3">
        <f t="shared" si="4"/>
        <v>5.3347849755035426E-2</v>
      </c>
      <c r="S52" s="3">
        <f t="shared" si="5"/>
        <v>2.1702429149797569</v>
      </c>
      <c r="T52" s="3">
        <f t="shared" si="6"/>
        <v>3.4406290115532734</v>
      </c>
      <c r="U52" s="3">
        <f t="shared" si="7"/>
        <v>4.0228893058161344</v>
      </c>
      <c r="V52" s="3">
        <f t="shared" si="8"/>
        <v>2.3290411770514465</v>
      </c>
      <c r="W52" s="3">
        <f t="shared" si="9"/>
        <v>1.7679539843981433</v>
      </c>
      <c r="X52" s="4">
        <f t="shared" si="10"/>
        <v>0.48780487804878053</v>
      </c>
      <c r="Y52" s="4">
        <f t="shared" si="11"/>
        <v>0.30769230769230771</v>
      </c>
      <c r="Z52" s="4">
        <f t="shared" si="12"/>
        <v>0.26315789473684209</v>
      </c>
      <c r="AA52" s="4">
        <f t="shared" si="13"/>
        <v>0.45454545454545453</v>
      </c>
      <c r="AB52" s="4">
        <f t="shared" si="14"/>
        <v>0.5988023952095809</v>
      </c>
      <c r="AC52" s="4">
        <f t="shared" si="15"/>
        <v>0.24390243902439027</v>
      </c>
      <c r="AD52" s="4">
        <f t="shared" si="16"/>
        <v>0.13157894736842105</v>
      </c>
      <c r="AE52" s="4">
        <f t="shared" si="17"/>
        <v>0.24390243902439027</v>
      </c>
      <c r="AF52" s="4">
        <f t="shared" si="18"/>
        <v>0.13157894736842105</v>
      </c>
      <c r="AG52" s="4">
        <f>IFERROR(AVERAGE(Tabela13[[#This Row],[V1]],Tabela13[[#This Row],[V2]]),"")</f>
        <v>0.18774069319640566</v>
      </c>
      <c r="AH52" s="4">
        <f>IFERROR(AVERAGE(Tabela13[[#This Row],[V1]],Tabela13[[#This Row],[V3]]),"")</f>
        <v>0.24390243902439027</v>
      </c>
      <c r="AI52" s="4">
        <f>IFERROR(AVERAGE(Tabela13[[#This Row],[V1]],Tabela13[[#This Row],[V4]]),"")</f>
        <v>0.18774069319640566</v>
      </c>
      <c r="AJ52" s="4">
        <f>IFERROR(AVERAGE(Tabela13[[#This Row],[V2]],Tabela13[[#This Row],[V1]]),"")</f>
        <v>0.18774069319640566</v>
      </c>
      <c r="AK52" s="4">
        <f>IFERROR(AVERAGE(Tabela13[[#This Row],[V2]],Tabela13[[#This Row],[V3]]),"")</f>
        <v>0.18774069319640566</v>
      </c>
      <c r="AL52" s="4">
        <f>IFERROR(AVERAGE(Tabela13[[#This Row],[V2]],Tabela13[[#This Row],[V4]]),"")</f>
        <v>0.13157894736842105</v>
      </c>
      <c r="AM52" s="4">
        <f>IFERROR(AVERAGE(Tabela13[[#This Row],[V3]],Tabela13[[#This Row],[V1]]),"")</f>
        <v>0.24390243902439027</v>
      </c>
      <c r="AN52" s="4">
        <f>IFERROR(AVERAGE(Tabela13[[#This Row],[V3]],Tabela13[[#This Row],[V2]]),"")</f>
        <v>0.18774069319640566</v>
      </c>
      <c r="AO52" s="4">
        <f>IFERROR(AVERAGE(Tabela13[[#This Row],[V3]],Tabela13[[#This Row],[V4]]),"")</f>
        <v>0.18774069319640566</v>
      </c>
      <c r="AP52" s="4">
        <f>IFERROR(AVERAGE(Tabela13[[#This Row],[V4]],Tabela13[[#This Row],[V1]]),"")</f>
        <v>0.18774069319640566</v>
      </c>
      <c r="AQ52" s="4">
        <f>IFERROR(AVERAGE(Tabela13[[#This Row],[V4]],Tabela13[[#This Row],[V2]]),"")</f>
        <v>0.13157894736842105</v>
      </c>
      <c r="AR52" s="4">
        <f>IFERROR(AVERAGE(Tabela13[[#This Row],[V4]],Tabela13[[#This Row],[V3]]),"")</f>
        <v>0.18774069319640566</v>
      </c>
      <c r="AS52" s="4">
        <f>_xlfn.STDEV.S(Tabela13[[#This Row],[V1]:[V2]])</f>
        <v>7.9424702636486405E-2</v>
      </c>
      <c r="AT52" s="4">
        <f>_xlfn.STDEV.S(Tabela13[[#This Row],[V1]],Tabela13[[#This Row],[V3]])</f>
        <v>0</v>
      </c>
      <c r="AU52" s="4">
        <f>_xlfn.STDEV.S(Tabela13[[#This Row],[V1]],Tabela13[[#This Row],[V4]])</f>
        <v>7.9424702636486405E-2</v>
      </c>
      <c r="AV52" s="4">
        <f>_xlfn.STDEV.S(Tabela13[[#This Row],[V2]],Tabela13[[#This Row],[V1]])</f>
        <v>7.9424702636486405E-2</v>
      </c>
      <c r="AW52" s="4">
        <f>_xlfn.STDEV.S(Tabela13[[#This Row],[V2]],Tabela13[[#This Row],[V3]])</f>
        <v>7.9424702636486405E-2</v>
      </c>
      <c r="AX52" s="4">
        <f>_xlfn.STDEV.S(Tabela13[[#This Row],[V42]],Tabela13[[#This Row],[V44]])</f>
        <v>7.9424702636486433E-2</v>
      </c>
      <c r="AY52" s="4">
        <f>_xlfn.STDEV.S(Tabela13[[#This Row],[V3]],Tabela13[[#This Row],[V1]])</f>
        <v>0</v>
      </c>
      <c r="AZ52" s="4">
        <f>_xlfn.STDEV.S(Tabela13[[#This Row],[V3]],Tabela13[[#This Row],[V2]])</f>
        <v>7.9424702636486405E-2</v>
      </c>
      <c r="BA52" s="4">
        <f>_xlfn.STDEV.S(Tabela13[[#This Row],[V3]],Tabela13[[#This Row],[V4]])</f>
        <v>7.9424702636486405E-2</v>
      </c>
      <c r="BB52" s="4">
        <f>_xlfn.STDEV.S(Tabela13[[#This Row],[V4]],Tabela13[[#This Row],[V1]])</f>
        <v>7.9424702636486405E-2</v>
      </c>
      <c r="BC52" s="4">
        <f>_xlfn.STDEV.S(Tabela13[[#This Row],[V4]],Tabela13[[#This Row],[V2]])</f>
        <v>0</v>
      </c>
      <c r="BD52" s="4">
        <f>_xlfn.STDEV.S(Tabela13[[#This Row],[V4]],Tabela13[[#This Row],[V3]])</f>
        <v>7.9424702636486405E-2</v>
      </c>
      <c r="BE52" s="4">
        <f>Tabela13[[#This Row],[V17]]/Tabela13[[#This Row],[V5]]</f>
        <v>0.42305533917143867</v>
      </c>
      <c r="BF52" s="4">
        <f>Tabela13[[#This Row],[V18]]/Tabela13[[#This Row],[V6]]</f>
        <v>0</v>
      </c>
      <c r="BG52" s="4">
        <f>Tabela13[[#This Row],[V19]]/Tabela13[[#This Row],[V7]]</f>
        <v>0.42305533917143867</v>
      </c>
      <c r="BH52" s="4">
        <f>Tabela13[[#This Row],[V20]]/Tabela13[[#This Row],[V8]]</f>
        <v>0.42305533917143867</v>
      </c>
      <c r="BI52" s="4">
        <f>Tabela13[[#This Row],[V21]]/Tabela13[[#This Row],[V9]]</f>
        <v>0.42305533917143867</v>
      </c>
      <c r="BJ52" s="4">
        <f>Tabela13[[#This Row],[V22]]/Tabela13[[#This Row],[V10]]</f>
        <v>0.60362774003729691</v>
      </c>
      <c r="BK52" s="4">
        <f>Tabela13[[#This Row],[V23]]/Tabela13[[#This Row],[V11]]</f>
        <v>0</v>
      </c>
      <c r="BL52" s="4">
        <f>Tabela13[[#This Row],[V24]]/Tabela13[[#This Row],[V12]]</f>
        <v>0.42305533917143867</v>
      </c>
      <c r="BM52" s="4">
        <f>Tabela13[[#This Row],[V25]]/Tabela13[[#This Row],[V13]]</f>
        <v>0.42305533917143867</v>
      </c>
      <c r="BN52" s="4">
        <f>Tabela13[[#This Row],[V26]]/Tabela13[[#This Row],[V14]]</f>
        <v>0.42305533917143867</v>
      </c>
      <c r="BO52" s="4">
        <f>Tabela13[[#This Row],[V27]]/Tabela13[[#This Row],[V15]]</f>
        <v>0</v>
      </c>
      <c r="BP52" s="4">
        <f>Tabela13[[#This Row],[V28]]/Tabela13[[#This Row],[V16]]</f>
        <v>0.42305533917143867</v>
      </c>
      <c r="BQ52" s="4">
        <f>Tabela13[[#This Row],[V1]]-Tabela13[[#This Row],[V2]]</f>
        <v>0.11232349165596922</v>
      </c>
      <c r="BR52" s="4">
        <f>Tabela13[[#This Row],[V1]]-Tabela13[[#This Row],[V3]]</f>
        <v>0</v>
      </c>
      <c r="BS52" s="4">
        <f>Tabela13[[#This Row],[V1]]-Tabela13[[#This Row],[V4]]</f>
        <v>0.11232349165596922</v>
      </c>
      <c r="BT52" s="4">
        <f>Tabela13[[#This Row],[V2]]-Tabela13[[#This Row],[V1]]</f>
        <v>-0.11232349165596922</v>
      </c>
      <c r="BU52" s="4">
        <f>Tabela13[[#This Row],[V2]]-Tabela13[[#This Row],[V3]]</f>
        <v>-0.11232349165596922</v>
      </c>
      <c r="BV52" s="4">
        <f>Tabela13[[#This Row],[V2]]-Tabela13[[#This Row],[V4]]</f>
        <v>0</v>
      </c>
      <c r="BW52" s="4">
        <f>AVERAGE(Tabela13[[#This Row],[V41]],Tabela13[[#This Row],[V42]])</f>
        <v>5.616174582798461E-2</v>
      </c>
      <c r="BX52" s="4">
        <f>AVERAGE(Tabela13[[#This Row],[V41]],Tabela13[[#This Row],[V43]])</f>
        <v>0.11232349165596922</v>
      </c>
      <c r="BY52" s="4">
        <f>AVERAGE(Tabela13[[#This Row],[V41]],Tabela13[[#This Row],[V44]])</f>
        <v>0</v>
      </c>
      <c r="BZ52" s="4">
        <f>AVERAGE(Tabela13[[#This Row],[V41]],Tabela13[[#This Row],[V45]])</f>
        <v>0</v>
      </c>
      <c r="CA52" s="4">
        <f>AVERAGE(Tabela13[[#This Row],[V41]],Tabela13[[#This Row],[V46]])</f>
        <v>5.616174582798461E-2</v>
      </c>
      <c r="CB52" s="4">
        <f>AVERAGE(Tabela13[[#This Row],[V42]],Tabela13[[#This Row],[V41]])</f>
        <v>5.616174582798461E-2</v>
      </c>
      <c r="CC52" s="4">
        <f>AVERAGE(Tabela13[[#This Row],[V42]],Tabela13[[#This Row],[V43]])</f>
        <v>5.616174582798461E-2</v>
      </c>
      <c r="CD52" s="4">
        <f>AVERAGE(Tabela13[[#This Row],[V42]],Tabela13[[#This Row],[V44]])</f>
        <v>-5.616174582798461E-2</v>
      </c>
      <c r="CE52" s="4">
        <f>AVERAGE(Tabela13[[#This Row],[V42]],Tabela13[[#This Row],[V45]])</f>
        <v>-5.616174582798461E-2</v>
      </c>
      <c r="CF52" s="4">
        <f>AVERAGE(Tabela13[[#This Row],[V42]],Tabela13[[#This Row],[V46]])</f>
        <v>0</v>
      </c>
      <c r="CG52" s="4">
        <f>AVERAGE(Tabela13[[#This Row],[V43]],Tabela13[[#This Row],[V41]])</f>
        <v>0.11232349165596922</v>
      </c>
      <c r="CH52" s="4">
        <f>AVERAGE(Tabela13[[#This Row],[V43]],Tabela13[[#This Row],[V42]])</f>
        <v>5.616174582798461E-2</v>
      </c>
      <c r="CI52" s="4">
        <f>AVERAGE(Tabela13[[#This Row],[V43]],Tabela13[[#This Row],[V44]])</f>
        <v>0</v>
      </c>
      <c r="CJ52" s="4">
        <f>AVERAGE(Tabela13[[#This Row],[V43]],Tabela13[[#This Row],[V45]])</f>
        <v>0</v>
      </c>
      <c r="CK52" s="4">
        <f>AVERAGE(Tabela13[[#This Row],[V43]],Tabela13[[#This Row],[V46]])</f>
        <v>5.616174582798461E-2</v>
      </c>
      <c r="CL52" s="4">
        <f>AVERAGE(Tabela13[[#This Row],[V44]],Tabela13[[#This Row],[V41]])</f>
        <v>0</v>
      </c>
      <c r="CM52" s="4">
        <f>AVERAGE(Tabela13[[#This Row],[V44]],Tabela13[[#This Row],[V42]])</f>
        <v>-5.616174582798461E-2</v>
      </c>
      <c r="CN52" s="4">
        <f>AVERAGE(Tabela13[[#This Row],[V44]],Tabela13[[#This Row],[V43]])</f>
        <v>0</v>
      </c>
      <c r="CO52" s="4">
        <f>AVERAGE(Tabela13[[#This Row],[V44]],Tabela13[[#This Row],[V45]])</f>
        <v>-0.11232349165596922</v>
      </c>
      <c r="CP52" s="4">
        <f>AVERAGE(Tabela13[[#This Row],[V44]],Tabela13[[#This Row],[V46]])</f>
        <v>-5.616174582798461E-2</v>
      </c>
      <c r="CQ52" s="4">
        <f>AVERAGE(Tabela13[[#This Row],[V45]],Tabela13[[#This Row],[V41]])</f>
        <v>0</v>
      </c>
      <c r="CR52" s="4">
        <f>AVERAGE(Tabela13[[#This Row],[V45]],Tabela13[[#This Row],[V42]])</f>
        <v>-5.616174582798461E-2</v>
      </c>
      <c r="CS52" s="4">
        <f>AVERAGE(Tabela13[[#This Row],[V45]],Tabela13[[#This Row],[V43]])</f>
        <v>0</v>
      </c>
      <c r="CT52" s="4">
        <f>AVERAGE(Tabela13[[#This Row],[V45]],Tabela13[[#This Row],[V44]])</f>
        <v>-0.11232349165596922</v>
      </c>
      <c r="CU52" s="4">
        <f>AVERAGE(Tabela13[[#This Row],[V45]],Tabela13[[#This Row],[V46]])</f>
        <v>-5.616174582798461E-2</v>
      </c>
      <c r="CV52" s="4">
        <f>AVERAGE(Tabela13[[#This Row],[V46]],Tabela13[[#This Row],[V41]])</f>
        <v>5.616174582798461E-2</v>
      </c>
      <c r="CW52" s="4">
        <f>AVERAGE(Tabela13[[#This Row],[V46]],Tabela13[[#This Row],[V42]])</f>
        <v>0</v>
      </c>
      <c r="CX52" s="4">
        <f>AVERAGE(Tabela13[[#This Row],[V46]],Tabela13[[#This Row],[V43]])</f>
        <v>5.616174582798461E-2</v>
      </c>
      <c r="CY52" s="4">
        <f>AVERAGE(Tabela13[[#This Row],[V46]],Tabela13[[#This Row],[V44]])</f>
        <v>-5.616174582798461E-2</v>
      </c>
      <c r="CZ52" s="4">
        <f>AVERAGE(Tabela13[[#This Row],[V46]],Tabela13[[#This Row],[V45]])</f>
        <v>-5.616174582798461E-2</v>
      </c>
      <c r="DA52" s="3">
        <f>_xlfn.STDEV.S(Tabela13[[#This Row],[V41]],Tabela13[[#This Row],[V42]])</f>
        <v>7.9424702636486433E-2</v>
      </c>
      <c r="DB52" s="3">
        <f>_xlfn.STDEV.S(Tabela13[[#This Row],[V41]],Tabela13[[#This Row],[V43]])</f>
        <v>0</v>
      </c>
      <c r="DC52" s="3">
        <f>_xlfn.STDEV.S(Tabela13[[#This Row],[V41]],Tabela13[[#This Row],[V44]])</f>
        <v>0.15884940527297287</v>
      </c>
      <c r="DD52" s="3">
        <f>_xlfn.STDEV.S(Tabela13[[#This Row],[V41]],Tabela13[[#This Row],[V45]])</f>
        <v>0.15884940527297287</v>
      </c>
      <c r="DE52" s="3">
        <f>_xlfn.STDEV.S(Tabela13[[#This Row],[V41]],Tabela13[[#This Row],[V46]])</f>
        <v>7.9424702636486433E-2</v>
      </c>
      <c r="DF52" s="3">
        <f>_xlfn.STDEV.S(Tabela13[[#This Row],[V42]],Tabela13[[#This Row],[V41]])</f>
        <v>7.9424702636486433E-2</v>
      </c>
      <c r="DG52" s="3">
        <f>_xlfn.STDEV.S(Tabela13[[#This Row],[V42]],Tabela13[[#This Row],[V43]])</f>
        <v>7.9424702636486433E-2</v>
      </c>
      <c r="DH52" s="3">
        <f>_xlfn.STDEV.S(Tabela13[[#This Row],[V42]],Tabela13[[#This Row],[V44]])</f>
        <v>7.9424702636486433E-2</v>
      </c>
      <c r="DI52" s="3">
        <f>_xlfn.STDEV.S(Tabela13[[#This Row],[V42]],Tabela13[[#This Row],[V45]])</f>
        <v>7.9424702636486433E-2</v>
      </c>
      <c r="DJ52" s="3">
        <f>_xlfn.STDEV.S(Tabela13[[#This Row],[V42]],Tabela13[[#This Row],[V46]])</f>
        <v>0</v>
      </c>
      <c r="DK52" s="3">
        <f>_xlfn.STDEV.S(Tabela13[[#This Row],[V43]],Tabela13[[#This Row],[V41]])</f>
        <v>0</v>
      </c>
      <c r="DL52" s="3">
        <f>_xlfn.STDEV.S(Tabela13[[#This Row],[V43]],Tabela13[[#This Row],[V42]])</f>
        <v>7.9424702636486433E-2</v>
      </c>
      <c r="DM52" s="3">
        <f>_xlfn.STDEV.S(Tabela13[[#This Row],[V43]],Tabela13[[#This Row],[V44]])</f>
        <v>0.15884940527297287</v>
      </c>
      <c r="DN52" s="3">
        <f>_xlfn.STDEV.S(Tabela13[[#This Row],[V43]],Tabela13[[#This Row],[V45]])</f>
        <v>0.15884940527297287</v>
      </c>
      <c r="DO52" s="3">
        <f>_xlfn.STDEV.S(Tabela13[[#This Row],[V43]],Tabela13[[#This Row],[V46]])</f>
        <v>7.9424702636486433E-2</v>
      </c>
      <c r="DP52" s="3">
        <f>_xlfn.STDEV.S(Tabela13[[#This Row],[V44]],Tabela13[[#This Row],[V41]])</f>
        <v>0.15884940527297287</v>
      </c>
      <c r="DQ52" s="3">
        <f>_xlfn.STDEV.S(Tabela13[[#This Row],[V44]],Tabela13[[#This Row],[V42]])</f>
        <v>7.9424702636486433E-2</v>
      </c>
      <c r="DR52" s="3">
        <f>_xlfn.STDEV.S(Tabela13[[#This Row],[V44]],Tabela13[[#This Row],[V43]])</f>
        <v>0.15884940527297287</v>
      </c>
      <c r="DS52" s="3">
        <f>_xlfn.STDEV.S(Tabela13[[#This Row],[V44]],Tabela13[[#This Row],[V45]])</f>
        <v>0</v>
      </c>
      <c r="DT52" s="3">
        <f>_xlfn.STDEV.S(Tabela13[[#This Row],[V44]],Tabela13[[#This Row],[V46]])</f>
        <v>7.9424702636486433E-2</v>
      </c>
      <c r="DU52" s="3">
        <f>_xlfn.STDEV.S(Tabela13[[#This Row],[V45]],Tabela13[[#This Row],[V41]])</f>
        <v>0.15884940527297287</v>
      </c>
      <c r="DV52" s="3">
        <f>_xlfn.STDEV.S(Tabela13[[#This Row],[V45]],Tabela13[[#This Row],[V42]])</f>
        <v>7.9424702636486433E-2</v>
      </c>
      <c r="DW52" s="3">
        <f>_xlfn.STDEV.S(Tabela13[[#This Row],[V45]],Tabela13[[#This Row],[V43]])</f>
        <v>0.15884940527297287</v>
      </c>
      <c r="DX52" s="3">
        <f>_xlfn.STDEV.S(Tabela13[[#This Row],[V45]],Tabela13[[#This Row],[V44]])</f>
        <v>0</v>
      </c>
      <c r="DY52" s="3">
        <f>_xlfn.STDEV.S(Tabela13[[#This Row],[V45]],Tabela13[[#This Row],[V46]])</f>
        <v>7.9424702636486433E-2</v>
      </c>
      <c r="DZ52" s="3">
        <f>_xlfn.STDEV.S(Tabela13[[#This Row],[V46]],Tabela13[[#This Row],[V41]])</f>
        <v>7.9424702636486433E-2</v>
      </c>
      <c r="EA52" s="3">
        <f>_xlfn.STDEV.S(Tabela13[[#This Row],[V46]],Tabela13[[#This Row],[V42]])</f>
        <v>0</v>
      </c>
      <c r="EB52" s="3">
        <f>_xlfn.STDEV.S(Tabela13[[#This Row],[V46]],Tabela13[[#This Row],[V43]])</f>
        <v>7.9424702636486433E-2</v>
      </c>
      <c r="EC52" s="3">
        <f>_xlfn.STDEV.S(Tabela13[[#This Row],[V46]],Tabela13[[#This Row],[V44]])</f>
        <v>7.9424702636486433E-2</v>
      </c>
      <c r="ED52" s="3">
        <f>_xlfn.STDEV.S(Tabela13[[#This Row],[V46]],Tabela13[[#This Row],[V45]])</f>
        <v>7.9424702636486433E-2</v>
      </c>
      <c r="EE52" s="3">
        <f t="shared" si="19"/>
        <v>1.4142135623730951</v>
      </c>
      <c r="EF52" s="3">
        <f t="shared" si="20"/>
        <v>0</v>
      </c>
      <c r="EG52" s="3" t="str">
        <f t="shared" si="21"/>
        <v/>
      </c>
      <c r="EH52" s="3" t="str">
        <f t="shared" si="22"/>
        <v/>
      </c>
      <c r="EI52" s="3">
        <f t="shared" si="23"/>
        <v>1.4142135623730951</v>
      </c>
      <c r="EJ52" s="3">
        <f t="shared" si="24"/>
        <v>1.4142135623730951</v>
      </c>
      <c r="EK52" s="3">
        <f t="shared" si="25"/>
        <v>1.4142135623730951</v>
      </c>
      <c r="EL52" s="3">
        <f t="shared" si="26"/>
        <v>-1.4142135623730951</v>
      </c>
      <c r="EM52" s="3">
        <f t="shared" si="27"/>
        <v>-1.4142135623730951</v>
      </c>
      <c r="EN52" s="3" t="str">
        <f t="shared" si="28"/>
        <v/>
      </c>
      <c r="EO52" s="3">
        <f t="shared" si="29"/>
        <v>0</v>
      </c>
      <c r="EP52" s="3">
        <f t="shared" si="30"/>
        <v>1.4142135623730951</v>
      </c>
      <c r="EQ52" s="3" t="str">
        <f t="shared" si="31"/>
        <v/>
      </c>
      <c r="ER52" s="3" t="str">
        <f t="shared" si="32"/>
        <v/>
      </c>
      <c r="ES52" s="3" t="str">
        <f t="shared" si="33"/>
        <v/>
      </c>
      <c r="ET52" s="3" t="str">
        <f t="shared" si="34"/>
        <v/>
      </c>
      <c r="EU52" s="3" t="str">
        <f t="shared" si="35"/>
        <v/>
      </c>
      <c r="EV52" s="3" t="str">
        <f t="shared" si="36"/>
        <v/>
      </c>
      <c r="EW52" s="3">
        <f t="shared" si="37"/>
        <v>0</v>
      </c>
      <c r="EX52" s="3">
        <f t="shared" si="38"/>
        <v>-1.4142135623730951</v>
      </c>
      <c r="EY52" s="3" t="str">
        <f t="shared" si="39"/>
        <v/>
      </c>
      <c r="EZ52" s="3">
        <f t="shared" si="40"/>
        <v>-1.4142135623730951</v>
      </c>
      <c r="FA52" s="3" t="str">
        <f t="shared" si="41"/>
        <v/>
      </c>
      <c r="FB52" s="3">
        <f t="shared" si="42"/>
        <v>0</v>
      </c>
      <c r="FC52" s="3">
        <f t="shared" si="43"/>
        <v>-1.4142135623730951</v>
      </c>
      <c r="FD52" s="3">
        <f t="shared" si="44"/>
        <v>1.4142135623730951</v>
      </c>
      <c r="FE52" s="3" t="str">
        <f t="shared" si="45"/>
        <v/>
      </c>
      <c r="FF52" s="3">
        <f t="shared" si="46"/>
        <v>1.4142135623730951</v>
      </c>
      <c r="FG52" s="3">
        <f t="shared" si="47"/>
        <v>-1.4142135623730951</v>
      </c>
      <c r="FH52" s="3">
        <f t="shared" si="48"/>
        <v>-1.4142135623730951</v>
      </c>
      <c r="FI52" s="4">
        <f t="shared" si="49"/>
        <v>0</v>
      </c>
      <c r="FJ52" s="4">
        <f t="shared" si="50"/>
        <v>0</v>
      </c>
      <c r="FK52" s="4">
        <f t="shared" si="72"/>
        <v>1.6729782669527096</v>
      </c>
      <c r="FL52" s="4">
        <f t="shared" si="52"/>
        <v>1.0363772036190655</v>
      </c>
      <c r="FM52" s="4">
        <f>Tabela13[[#This Row],[V139]]-Tabela13[[#This Row],[V140]]</f>
        <v>0.63660106333364408</v>
      </c>
      <c r="FN52" s="4">
        <f>Tabela13[[#This Row],[V1]]-Tabela13[[#This Row],[V2]]/2</f>
        <v>0.17811296534017973</v>
      </c>
      <c r="FO52" s="4">
        <f>Tabela13[[#This Row],[V1]]-Tabela13[[#This Row],[V3]]/2</f>
        <v>0.12195121951219513</v>
      </c>
      <c r="FP52" s="4">
        <f>Tabela13[[#This Row],[V1]]-Tabela13[[#This Row],[V4]]/2</f>
        <v>0.17811296534017973</v>
      </c>
      <c r="FQ52" s="4">
        <f>Tabela13[[#This Row],[V2]]-Tabela13[[#This Row],[V1]]/2</f>
        <v>9.6277278562259122E-3</v>
      </c>
      <c r="FR52" s="4">
        <f>Tabela13[[#This Row],[V2]]-Tabela13[[#This Row],[V3]]/2</f>
        <v>9.6277278562259122E-3</v>
      </c>
      <c r="FS52" s="4">
        <f>Tabela13[[#This Row],[V2]]-Tabela13[[#This Row],[V4]]/2</f>
        <v>6.5789473684210523E-2</v>
      </c>
      <c r="FT52" s="4">
        <f t="shared" si="53"/>
        <v>0.17626452520606184</v>
      </c>
      <c r="FU52" s="4">
        <f t="shared" si="54"/>
        <v>0.12135200057076369</v>
      </c>
      <c r="FV52" s="4">
        <f t="shared" si="55"/>
        <v>0.17626452520606184</v>
      </c>
      <c r="FW52" s="4">
        <f t="shared" si="56"/>
        <v>9.6274303979819991E-3</v>
      </c>
      <c r="FX52" s="4">
        <f t="shared" si="57"/>
        <v>9.6274303979819991E-3</v>
      </c>
      <c r="FY52" s="4">
        <f t="shared" si="58"/>
        <v>6.5694801552464738E-2</v>
      </c>
      <c r="FZ52" s="4">
        <f t="shared" si="59"/>
        <v>31.727614537091132</v>
      </c>
      <c r="GA52" s="4">
        <f t="shared" si="60"/>
        <v>21.843360102737464</v>
      </c>
      <c r="GB52" s="4">
        <f t="shared" si="61"/>
        <v>31.727614537091132</v>
      </c>
      <c r="GC52" s="4">
        <f t="shared" si="62"/>
        <v>1.7329374716367596</v>
      </c>
      <c r="GD52" s="4">
        <f t="shared" si="63"/>
        <v>1.7329374716367596</v>
      </c>
      <c r="GE52" s="4">
        <f t="shared" si="64"/>
        <v>11.825064279443653</v>
      </c>
      <c r="GF52" s="4">
        <f>Tabela13[[#This Row],[V1]]-Tabela13[[#This Row],[V2]]/Tabela13[[#This Row],[V2]]</f>
        <v>-0.75609756097560976</v>
      </c>
      <c r="GG52" s="4">
        <f>Tabela13[[#This Row],[V1]]-Tabela13[[#This Row],[V3]]/Tabela13[[#This Row],[V3]]</f>
        <v>-0.75609756097560976</v>
      </c>
      <c r="GH52" s="4">
        <f>Tabela13[[#This Row],[V1]]-Tabela13[[#This Row],[V4]]/Tabela13[[#This Row],[V4]]</f>
        <v>-0.75609756097560976</v>
      </c>
      <c r="GI52" s="4">
        <f>Tabela13[[#This Row],[V2]]-Tabela13[[#This Row],[V1]]/Tabela13[[#This Row],[V1]]</f>
        <v>-0.86842105263157898</v>
      </c>
      <c r="GJ52" s="4">
        <f>Tabela13[[#This Row],[V2]]-Tabela13[[#This Row],[V3]]/Tabela13[[#This Row],[V3]]</f>
        <v>-0.86842105263157898</v>
      </c>
      <c r="GK52" s="4">
        <f>Tabela13[[#This Row],[V2]]-Tabela13[[#This Row],[V4]]/Tabela13[[#This Row],[V4]]</f>
        <v>-0.86842105263157898</v>
      </c>
      <c r="GL52" s="4">
        <f t="shared" si="65"/>
        <v>6.4849998143892501E-2</v>
      </c>
      <c r="GM52" s="4">
        <f t="shared" si="66"/>
        <v>0.18774069319640566</v>
      </c>
      <c r="GN52" s="4">
        <f t="shared" si="67"/>
        <v>0.34542323797669922</v>
      </c>
      <c r="GO52" s="3">
        <f t="shared" si="68"/>
        <v>0</v>
      </c>
      <c r="GP52" s="3">
        <v>100</v>
      </c>
      <c r="GQ52" s="3">
        <f t="shared" si="69"/>
        <v>-1</v>
      </c>
      <c r="GR52" s="3">
        <f t="shared" si="70"/>
        <v>-100</v>
      </c>
      <c r="GS52" s="34">
        <f>COUNTIF($D$2:D51,Tabela13[[#This Row],[HomeTeam]])</f>
        <v>2</v>
      </c>
      <c r="GT52" s="34">
        <f>COUNTIF($E$2:E51,Tabela13[[#This Row],[AwayTeam]])</f>
        <v>3</v>
      </c>
      <c r="GU52" s="3">
        <f>IFERROR(AVERAGEIFS($AD$2:AD51,$D$2:D51,Tabela13[[#This Row],[HomeTeam]],$GS$2:GS51,"&gt;="&amp;Tabela13[[#This Row],[Contagem_H]]-5),"")</f>
        <v>0.93644560791157649</v>
      </c>
      <c r="GV52" s="3">
        <f>IFERROR(AVERAGEIFS($G$2:G51,$E$2:E51,Tabela13[[#This Row],[AwayTeam]],$GT$2:GT51,"&gt;="&amp;Tabela13[[#This Row],[Contagem_A]]-5),"")</f>
        <v>1.3333333333333333</v>
      </c>
      <c r="GW52" s="3">
        <f>IFERROR(AVERAGEIFS($GQ$2:GQ51,$D$2:D51,Tabela13[[#This Row],[HomeTeam]],$GS$2:GS51,"&gt;="&amp;Tabela13[[#This Row],[Contagem_H]]-5),"")</f>
        <v>-7.4999999999999956E-2</v>
      </c>
    </row>
    <row r="53" spans="1:205" x14ac:dyDescent="0.25">
      <c r="A53" t="s">
        <v>127</v>
      </c>
      <c r="B53" t="s">
        <v>156</v>
      </c>
      <c r="C53" t="s">
        <v>134</v>
      </c>
      <c r="D53" t="s">
        <v>16</v>
      </c>
      <c r="E53" t="s">
        <v>26</v>
      </c>
      <c r="F53" s="3">
        <v>1</v>
      </c>
      <c r="G53" s="3">
        <v>1</v>
      </c>
      <c r="H53" s="3" t="str">
        <f t="shared" si="71"/>
        <v>D</v>
      </c>
      <c r="I53" s="3">
        <v>3.1</v>
      </c>
      <c r="J53" s="3">
        <v>3.3</v>
      </c>
      <c r="K53" s="3">
        <v>2.38</v>
      </c>
      <c r="L53" s="3">
        <v>2.1</v>
      </c>
      <c r="M53" s="3">
        <v>1.73</v>
      </c>
      <c r="N53" s="3">
        <f t="shared" si="0"/>
        <v>2</v>
      </c>
      <c r="O53" s="3">
        <f t="shared" si="1"/>
        <v>1</v>
      </c>
      <c r="P53" s="3">
        <f t="shared" si="2"/>
        <v>1</v>
      </c>
      <c r="Q53" s="3">
        <f t="shared" si="3"/>
        <v>4.5779015418484059E-2</v>
      </c>
      <c r="R53" s="3">
        <f t="shared" si="4"/>
        <v>5.4225158271401064E-2</v>
      </c>
      <c r="S53" s="3">
        <f t="shared" si="5"/>
        <v>3.2419149477973006</v>
      </c>
      <c r="T53" s="3">
        <f t="shared" si="6"/>
        <v>3.451070750880997</v>
      </c>
      <c r="U53" s="3">
        <f t="shared" si="7"/>
        <v>2.488954056695992</v>
      </c>
      <c r="V53" s="3">
        <f t="shared" si="8"/>
        <v>2.1961359323788168</v>
      </c>
      <c r="W53" s="3">
        <f t="shared" si="9"/>
        <v>1.8091976966739773</v>
      </c>
      <c r="X53" s="4">
        <f t="shared" si="10"/>
        <v>0.32258064516129031</v>
      </c>
      <c r="Y53" s="4">
        <f t="shared" si="11"/>
        <v>0.30303030303030304</v>
      </c>
      <c r="Z53" s="4">
        <f t="shared" si="12"/>
        <v>0.42016806722689076</v>
      </c>
      <c r="AA53" s="4">
        <f t="shared" si="13"/>
        <v>0.47619047619047616</v>
      </c>
      <c r="AB53" s="4">
        <f t="shared" si="14"/>
        <v>0.5780346820809249</v>
      </c>
      <c r="AC53" s="4">
        <f t="shared" si="15"/>
        <v>0.66129032258064513</v>
      </c>
      <c r="AD53" s="4">
        <f t="shared" si="16"/>
        <v>0.71008403361344541</v>
      </c>
      <c r="AE53" s="4">
        <f t="shared" si="17"/>
        <v>0.66129032258064513</v>
      </c>
      <c r="AF53" s="4">
        <f t="shared" si="18"/>
        <v>0.71008403361344541</v>
      </c>
      <c r="AG53" s="4">
        <f>IFERROR(AVERAGE(Tabela13[[#This Row],[V1]],Tabela13[[#This Row],[V2]]),"")</f>
        <v>0.68568717809704527</v>
      </c>
      <c r="AH53" s="4">
        <f>IFERROR(AVERAGE(Tabela13[[#This Row],[V1]],Tabela13[[#This Row],[V3]]),"")</f>
        <v>0.66129032258064513</v>
      </c>
      <c r="AI53" s="4">
        <f>IFERROR(AVERAGE(Tabela13[[#This Row],[V1]],Tabela13[[#This Row],[V4]]),"")</f>
        <v>0.68568717809704527</v>
      </c>
      <c r="AJ53" s="4">
        <f>IFERROR(AVERAGE(Tabela13[[#This Row],[V2]],Tabela13[[#This Row],[V1]]),"")</f>
        <v>0.68568717809704527</v>
      </c>
      <c r="AK53" s="4">
        <f>IFERROR(AVERAGE(Tabela13[[#This Row],[V2]],Tabela13[[#This Row],[V3]]),"")</f>
        <v>0.68568717809704527</v>
      </c>
      <c r="AL53" s="4">
        <f>IFERROR(AVERAGE(Tabela13[[#This Row],[V2]],Tabela13[[#This Row],[V4]]),"")</f>
        <v>0.71008403361344541</v>
      </c>
      <c r="AM53" s="4">
        <f>IFERROR(AVERAGE(Tabela13[[#This Row],[V3]],Tabela13[[#This Row],[V1]]),"")</f>
        <v>0.66129032258064513</v>
      </c>
      <c r="AN53" s="4">
        <f>IFERROR(AVERAGE(Tabela13[[#This Row],[V3]],Tabela13[[#This Row],[V2]]),"")</f>
        <v>0.68568717809704527</v>
      </c>
      <c r="AO53" s="4">
        <f>IFERROR(AVERAGE(Tabela13[[#This Row],[V3]],Tabela13[[#This Row],[V4]]),"")</f>
        <v>0.68568717809704527</v>
      </c>
      <c r="AP53" s="4">
        <f>IFERROR(AVERAGE(Tabela13[[#This Row],[V4]],Tabela13[[#This Row],[V1]]),"")</f>
        <v>0.68568717809704527</v>
      </c>
      <c r="AQ53" s="4">
        <f>IFERROR(AVERAGE(Tabela13[[#This Row],[V4]],Tabela13[[#This Row],[V2]]),"")</f>
        <v>0.71008403361344541</v>
      </c>
      <c r="AR53" s="4">
        <f>IFERROR(AVERAGE(Tabela13[[#This Row],[V4]],Tabela13[[#This Row],[V3]]),"")</f>
        <v>0.68568717809704527</v>
      </c>
      <c r="AS53" s="4">
        <f>_xlfn.STDEV.S(Tabela13[[#This Row],[V1]:[V2]])</f>
        <v>3.4502363950549939E-2</v>
      </c>
      <c r="AT53" s="4">
        <f>_xlfn.STDEV.S(Tabela13[[#This Row],[V1]],Tabela13[[#This Row],[V3]])</f>
        <v>0</v>
      </c>
      <c r="AU53" s="4">
        <f>_xlfn.STDEV.S(Tabela13[[#This Row],[V1]],Tabela13[[#This Row],[V4]])</f>
        <v>3.4502363950549939E-2</v>
      </c>
      <c r="AV53" s="4">
        <f>_xlfn.STDEV.S(Tabela13[[#This Row],[V2]],Tabela13[[#This Row],[V1]])</f>
        <v>3.4502363950549939E-2</v>
      </c>
      <c r="AW53" s="4">
        <f>_xlfn.STDEV.S(Tabela13[[#This Row],[V2]],Tabela13[[#This Row],[V3]])</f>
        <v>3.4502363950549939E-2</v>
      </c>
      <c r="AX53" s="4">
        <f>_xlfn.STDEV.S(Tabela13[[#This Row],[V42]],Tabela13[[#This Row],[V44]])</f>
        <v>3.4502363950549939E-2</v>
      </c>
      <c r="AY53" s="4">
        <f>_xlfn.STDEV.S(Tabela13[[#This Row],[V3]],Tabela13[[#This Row],[V1]])</f>
        <v>0</v>
      </c>
      <c r="AZ53" s="4">
        <f>_xlfn.STDEV.S(Tabela13[[#This Row],[V3]],Tabela13[[#This Row],[V2]])</f>
        <v>3.4502363950549939E-2</v>
      </c>
      <c r="BA53" s="4">
        <f>_xlfn.STDEV.S(Tabela13[[#This Row],[V3]],Tabela13[[#This Row],[V4]])</f>
        <v>3.4502363950549939E-2</v>
      </c>
      <c r="BB53" s="4">
        <f>_xlfn.STDEV.S(Tabela13[[#This Row],[V4]],Tabela13[[#This Row],[V1]])</f>
        <v>3.4502363950549939E-2</v>
      </c>
      <c r="BC53" s="4">
        <f>_xlfn.STDEV.S(Tabela13[[#This Row],[V4]],Tabela13[[#This Row],[V2]])</f>
        <v>0</v>
      </c>
      <c r="BD53" s="4">
        <f>_xlfn.STDEV.S(Tabela13[[#This Row],[V4]],Tabela13[[#This Row],[V3]])</f>
        <v>3.4502363950549939E-2</v>
      </c>
      <c r="BE53" s="4">
        <f>Tabela13[[#This Row],[V17]]/Tabela13[[#This Row],[V5]]</f>
        <v>5.0317936593626697E-2</v>
      </c>
      <c r="BF53" s="4">
        <f>Tabela13[[#This Row],[V18]]/Tabela13[[#This Row],[V6]]</f>
        <v>0</v>
      </c>
      <c r="BG53" s="4">
        <f>Tabela13[[#This Row],[V19]]/Tabela13[[#This Row],[V7]]</f>
        <v>5.0317936593626697E-2</v>
      </c>
      <c r="BH53" s="4">
        <f>Tabela13[[#This Row],[V20]]/Tabela13[[#This Row],[V8]]</f>
        <v>5.0317936593626697E-2</v>
      </c>
      <c r="BI53" s="4">
        <f>Tabela13[[#This Row],[V21]]/Tabela13[[#This Row],[V9]]</f>
        <v>5.0317936593626697E-2</v>
      </c>
      <c r="BJ53" s="4">
        <f>Tabela13[[#This Row],[V22]]/Tabela13[[#This Row],[V10]]</f>
        <v>4.8589127930360264E-2</v>
      </c>
      <c r="BK53" s="4">
        <f>Tabela13[[#This Row],[V23]]/Tabela13[[#This Row],[V11]]</f>
        <v>0</v>
      </c>
      <c r="BL53" s="4">
        <f>Tabela13[[#This Row],[V24]]/Tabela13[[#This Row],[V12]]</f>
        <v>5.0317936593626697E-2</v>
      </c>
      <c r="BM53" s="4">
        <f>Tabela13[[#This Row],[V25]]/Tabela13[[#This Row],[V13]]</f>
        <v>5.0317936593626697E-2</v>
      </c>
      <c r="BN53" s="4">
        <f>Tabela13[[#This Row],[V26]]/Tabela13[[#This Row],[V14]]</f>
        <v>5.0317936593626697E-2</v>
      </c>
      <c r="BO53" s="4">
        <f>Tabela13[[#This Row],[V27]]/Tabela13[[#This Row],[V15]]</f>
        <v>0</v>
      </c>
      <c r="BP53" s="4">
        <f>Tabela13[[#This Row],[V28]]/Tabela13[[#This Row],[V16]]</f>
        <v>5.0317936593626697E-2</v>
      </c>
      <c r="BQ53" s="4">
        <f>Tabela13[[#This Row],[V1]]-Tabela13[[#This Row],[V2]]</f>
        <v>-4.879371103280028E-2</v>
      </c>
      <c r="BR53" s="4">
        <f>Tabela13[[#This Row],[V1]]-Tabela13[[#This Row],[V3]]</f>
        <v>0</v>
      </c>
      <c r="BS53" s="4">
        <f>Tabela13[[#This Row],[V1]]-Tabela13[[#This Row],[V4]]</f>
        <v>-4.879371103280028E-2</v>
      </c>
      <c r="BT53" s="4">
        <f>Tabela13[[#This Row],[V2]]-Tabela13[[#This Row],[V1]]</f>
        <v>4.879371103280028E-2</v>
      </c>
      <c r="BU53" s="4">
        <f>Tabela13[[#This Row],[V2]]-Tabela13[[#This Row],[V3]]</f>
        <v>4.879371103280028E-2</v>
      </c>
      <c r="BV53" s="4">
        <f>Tabela13[[#This Row],[V2]]-Tabela13[[#This Row],[V4]]</f>
        <v>0</v>
      </c>
      <c r="BW53" s="4">
        <f>AVERAGE(Tabela13[[#This Row],[V41]],Tabela13[[#This Row],[V42]])</f>
        <v>-2.439685551640014E-2</v>
      </c>
      <c r="BX53" s="4">
        <f>AVERAGE(Tabela13[[#This Row],[V41]],Tabela13[[#This Row],[V43]])</f>
        <v>-4.879371103280028E-2</v>
      </c>
      <c r="BY53" s="4">
        <f>AVERAGE(Tabela13[[#This Row],[V41]],Tabela13[[#This Row],[V44]])</f>
        <v>0</v>
      </c>
      <c r="BZ53" s="4">
        <f>AVERAGE(Tabela13[[#This Row],[V41]],Tabela13[[#This Row],[V45]])</f>
        <v>0</v>
      </c>
      <c r="CA53" s="4">
        <f>AVERAGE(Tabela13[[#This Row],[V41]],Tabela13[[#This Row],[V46]])</f>
        <v>-2.439685551640014E-2</v>
      </c>
      <c r="CB53" s="4">
        <f>AVERAGE(Tabela13[[#This Row],[V42]],Tabela13[[#This Row],[V41]])</f>
        <v>-2.439685551640014E-2</v>
      </c>
      <c r="CC53" s="4">
        <f>AVERAGE(Tabela13[[#This Row],[V42]],Tabela13[[#This Row],[V43]])</f>
        <v>-2.439685551640014E-2</v>
      </c>
      <c r="CD53" s="4">
        <f>AVERAGE(Tabela13[[#This Row],[V42]],Tabela13[[#This Row],[V44]])</f>
        <v>2.439685551640014E-2</v>
      </c>
      <c r="CE53" s="4">
        <f>AVERAGE(Tabela13[[#This Row],[V42]],Tabela13[[#This Row],[V45]])</f>
        <v>2.439685551640014E-2</v>
      </c>
      <c r="CF53" s="4">
        <f>AVERAGE(Tabela13[[#This Row],[V42]],Tabela13[[#This Row],[V46]])</f>
        <v>0</v>
      </c>
      <c r="CG53" s="4">
        <f>AVERAGE(Tabela13[[#This Row],[V43]],Tabela13[[#This Row],[V41]])</f>
        <v>-4.879371103280028E-2</v>
      </c>
      <c r="CH53" s="4">
        <f>AVERAGE(Tabela13[[#This Row],[V43]],Tabela13[[#This Row],[V42]])</f>
        <v>-2.439685551640014E-2</v>
      </c>
      <c r="CI53" s="4">
        <f>AVERAGE(Tabela13[[#This Row],[V43]],Tabela13[[#This Row],[V44]])</f>
        <v>0</v>
      </c>
      <c r="CJ53" s="4">
        <f>AVERAGE(Tabela13[[#This Row],[V43]],Tabela13[[#This Row],[V45]])</f>
        <v>0</v>
      </c>
      <c r="CK53" s="4">
        <f>AVERAGE(Tabela13[[#This Row],[V43]],Tabela13[[#This Row],[V46]])</f>
        <v>-2.439685551640014E-2</v>
      </c>
      <c r="CL53" s="4">
        <f>AVERAGE(Tabela13[[#This Row],[V44]],Tabela13[[#This Row],[V41]])</f>
        <v>0</v>
      </c>
      <c r="CM53" s="4">
        <f>AVERAGE(Tabela13[[#This Row],[V44]],Tabela13[[#This Row],[V42]])</f>
        <v>2.439685551640014E-2</v>
      </c>
      <c r="CN53" s="4">
        <f>AVERAGE(Tabela13[[#This Row],[V44]],Tabela13[[#This Row],[V43]])</f>
        <v>0</v>
      </c>
      <c r="CO53" s="4">
        <f>AVERAGE(Tabela13[[#This Row],[V44]],Tabela13[[#This Row],[V45]])</f>
        <v>4.879371103280028E-2</v>
      </c>
      <c r="CP53" s="4">
        <f>AVERAGE(Tabela13[[#This Row],[V44]],Tabela13[[#This Row],[V46]])</f>
        <v>2.439685551640014E-2</v>
      </c>
      <c r="CQ53" s="4">
        <f>AVERAGE(Tabela13[[#This Row],[V45]],Tabela13[[#This Row],[V41]])</f>
        <v>0</v>
      </c>
      <c r="CR53" s="4">
        <f>AVERAGE(Tabela13[[#This Row],[V45]],Tabela13[[#This Row],[V42]])</f>
        <v>2.439685551640014E-2</v>
      </c>
      <c r="CS53" s="4">
        <f>AVERAGE(Tabela13[[#This Row],[V45]],Tabela13[[#This Row],[V43]])</f>
        <v>0</v>
      </c>
      <c r="CT53" s="4">
        <f>AVERAGE(Tabela13[[#This Row],[V45]],Tabela13[[#This Row],[V44]])</f>
        <v>4.879371103280028E-2</v>
      </c>
      <c r="CU53" s="4">
        <f>AVERAGE(Tabela13[[#This Row],[V45]],Tabela13[[#This Row],[V46]])</f>
        <v>2.439685551640014E-2</v>
      </c>
      <c r="CV53" s="4">
        <f>AVERAGE(Tabela13[[#This Row],[V46]],Tabela13[[#This Row],[V41]])</f>
        <v>-2.439685551640014E-2</v>
      </c>
      <c r="CW53" s="4">
        <f>AVERAGE(Tabela13[[#This Row],[V46]],Tabela13[[#This Row],[V42]])</f>
        <v>0</v>
      </c>
      <c r="CX53" s="4">
        <f>AVERAGE(Tabela13[[#This Row],[V46]],Tabela13[[#This Row],[V43]])</f>
        <v>-2.439685551640014E-2</v>
      </c>
      <c r="CY53" s="4">
        <f>AVERAGE(Tabela13[[#This Row],[V46]],Tabela13[[#This Row],[V44]])</f>
        <v>2.439685551640014E-2</v>
      </c>
      <c r="CZ53" s="4">
        <f>AVERAGE(Tabela13[[#This Row],[V46]],Tabela13[[#This Row],[V45]])</f>
        <v>2.439685551640014E-2</v>
      </c>
      <c r="DA53" s="3">
        <f>_xlfn.STDEV.S(Tabela13[[#This Row],[V41]],Tabela13[[#This Row],[V42]])</f>
        <v>3.4502363950549939E-2</v>
      </c>
      <c r="DB53" s="3">
        <f>_xlfn.STDEV.S(Tabela13[[#This Row],[V41]],Tabela13[[#This Row],[V43]])</f>
        <v>0</v>
      </c>
      <c r="DC53" s="3">
        <f>_xlfn.STDEV.S(Tabela13[[#This Row],[V41]],Tabela13[[#This Row],[V44]])</f>
        <v>6.9004727901099877E-2</v>
      </c>
      <c r="DD53" s="3">
        <f>_xlfn.STDEV.S(Tabela13[[#This Row],[V41]],Tabela13[[#This Row],[V45]])</f>
        <v>6.9004727901099877E-2</v>
      </c>
      <c r="DE53" s="3">
        <f>_xlfn.STDEV.S(Tabela13[[#This Row],[V41]],Tabela13[[#This Row],[V46]])</f>
        <v>3.4502363950549939E-2</v>
      </c>
      <c r="DF53" s="3">
        <f>_xlfn.STDEV.S(Tabela13[[#This Row],[V42]],Tabela13[[#This Row],[V41]])</f>
        <v>3.4502363950549939E-2</v>
      </c>
      <c r="DG53" s="3">
        <f>_xlfn.STDEV.S(Tabela13[[#This Row],[V42]],Tabela13[[#This Row],[V43]])</f>
        <v>3.4502363950549939E-2</v>
      </c>
      <c r="DH53" s="3">
        <f>_xlfn.STDEV.S(Tabela13[[#This Row],[V42]],Tabela13[[#This Row],[V44]])</f>
        <v>3.4502363950549939E-2</v>
      </c>
      <c r="DI53" s="3">
        <f>_xlfn.STDEV.S(Tabela13[[#This Row],[V42]],Tabela13[[#This Row],[V45]])</f>
        <v>3.4502363950549939E-2</v>
      </c>
      <c r="DJ53" s="3">
        <f>_xlfn.STDEV.S(Tabela13[[#This Row],[V42]],Tabela13[[#This Row],[V46]])</f>
        <v>0</v>
      </c>
      <c r="DK53" s="3">
        <f>_xlfn.STDEV.S(Tabela13[[#This Row],[V43]],Tabela13[[#This Row],[V41]])</f>
        <v>0</v>
      </c>
      <c r="DL53" s="3">
        <f>_xlfn.STDEV.S(Tabela13[[#This Row],[V43]],Tabela13[[#This Row],[V42]])</f>
        <v>3.4502363950549939E-2</v>
      </c>
      <c r="DM53" s="3">
        <f>_xlfn.STDEV.S(Tabela13[[#This Row],[V43]],Tabela13[[#This Row],[V44]])</f>
        <v>6.9004727901099877E-2</v>
      </c>
      <c r="DN53" s="3">
        <f>_xlfn.STDEV.S(Tabela13[[#This Row],[V43]],Tabela13[[#This Row],[V45]])</f>
        <v>6.9004727901099877E-2</v>
      </c>
      <c r="DO53" s="3">
        <f>_xlfn.STDEV.S(Tabela13[[#This Row],[V43]],Tabela13[[#This Row],[V46]])</f>
        <v>3.4502363950549939E-2</v>
      </c>
      <c r="DP53" s="3">
        <f>_xlfn.STDEV.S(Tabela13[[#This Row],[V44]],Tabela13[[#This Row],[V41]])</f>
        <v>6.9004727901099877E-2</v>
      </c>
      <c r="DQ53" s="3">
        <f>_xlfn.STDEV.S(Tabela13[[#This Row],[V44]],Tabela13[[#This Row],[V42]])</f>
        <v>3.4502363950549939E-2</v>
      </c>
      <c r="DR53" s="3">
        <f>_xlfn.STDEV.S(Tabela13[[#This Row],[V44]],Tabela13[[#This Row],[V43]])</f>
        <v>6.9004727901099877E-2</v>
      </c>
      <c r="DS53" s="3">
        <f>_xlfn.STDEV.S(Tabela13[[#This Row],[V44]],Tabela13[[#This Row],[V45]])</f>
        <v>0</v>
      </c>
      <c r="DT53" s="3">
        <f>_xlfn.STDEV.S(Tabela13[[#This Row],[V44]],Tabela13[[#This Row],[V46]])</f>
        <v>3.4502363950549939E-2</v>
      </c>
      <c r="DU53" s="3">
        <f>_xlfn.STDEV.S(Tabela13[[#This Row],[V45]],Tabela13[[#This Row],[V41]])</f>
        <v>6.9004727901099877E-2</v>
      </c>
      <c r="DV53" s="3">
        <f>_xlfn.STDEV.S(Tabela13[[#This Row],[V45]],Tabela13[[#This Row],[V42]])</f>
        <v>3.4502363950549939E-2</v>
      </c>
      <c r="DW53" s="3">
        <f>_xlfn.STDEV.S(Tabela13[[#This Row],[V45]],Tabela13[[#This Row],[V43]])</f>
        <v>6.9004727901099877E-2</v>
      </c>
      <c r="DX53" s="3">
        <f>_xlfn.STDEV.S(Tabela13[[#This Row],[V45]],Tabela13[[#This Row],[V44]])</f>
        <v>0</v>
      </c>
      <c r="DY53" s="3">
        <f>_xlfn.STDEV.S(Tabela13[[#This Row],[V45]],Tabela13[[#This Row],[V46]])</f>
        <v>3.4502363950549939E-2</v>
      </c>
      <c r="DZ53" s="3">
        <f>_xlfn.STDEV.S(Tabela13[[#This Row],[V46]],Tabela13[[#This Row],[V41]])</f>
        <v>3.4502363950549939E-2</v>
      </c>
      <c r="EA53" s="3">
        <f>_xlfn.STDEV.S(Tabela13[[#This Row],[V46]],Tabela13[[#This Row],[V42]])</f>
        <v>0</v>
      </c>
      <c r="EB53" s="3">
        <f>_xlfn.STDEV.S(Tabela13[[#This Row],[V46]],Tabela13[[#This Row],[V43]])</f>
        <v>3.4502363950549939E-2</v>
      </c>
      <c r="EC53" s="3">
        <f>_xlfn.STDEV.S(Tabela13[[#This Row],[V46]],Tabela13[[#This Row],[V44]])</f>
        <v>3.4502363950549939E-2</v>
      </c>
      <c r="ED53" s="3">
        <f>_xlfn.STDEV.S(Tabela13[[#This Row],[V46]],Tabela13[[#This Row],[V45]])</f>
        <v>3.4502363950549939E-2</v>
      </c>
      <c r="EE53" s="3">
        <f t="shared" si="19"/>
        <v>-1.4142135623730951</v>
      </c>
      <c r="EF53" s="3">
        <f t="shared" si="20"/>
        <v>0</v>
      </c>
      <c r="EG53" s="3" t="str">
        <f t="shared" si="21"/>
        <v/>
      </c>
      <c r="EH53" s="3" t="str">
        <f t="shared" si="22"/>
        <v/>
      </c>
      <c r="EI53" s="3">
        <f t="shared" si="23"/>
        <v>-1.4142135623730951</v>
      </c>
      <c r="EJ53" s="3">
        <f t="shared" si="24"/>
        <v>-1.4142135623730951</v>
      </c>
      <c r="EK53" s="3">
        <f t="shared" si="25"/>
        <v>-1.4142135623730951</v>
      </c>
      <c r="EL53" s="3">
        <f t="shared" si="26"/>
        <v>1.4142135623730951</v>
      </c>
      <c r="EM53" s="3">
        <f t="shared" si="27"/>
        <v>1.4142135623730951</v>
      </c>
      <c r="EN53" s="3" t="str">
        <f t="shared" si="28"/>
        <v/>
      </c>
      <c r="EO53" s="3">
        <f t="shared" si="29"/>
        <v>0</v>
      </c>
      <c r="EP53" s="3">
        <f t="shared" si="30"/>
        <v>-1.4142135623730951</v>
      </c>
      <c r="EQ53" s="3" t="str">
        <f t="shared" si="31"/>
        <v/>
      </c>
      <c r="ER53" s="3" t="str">
        <f t="shared" si="32"/>
        <v/>
      </c>
      <c r="ES53" s="3" t="str">
        <f t="shared" si="33"/>
        <v/>
      </c>
      <c r="ET53" s="3" t="str">
        <f t="shared" si="34"/>
        <v/>
      </c>
      <c r="EU53" s="3" t="str">
        <f t="shared" si="35"/>
        <v/>
      </c>
      <c r="EV53" s="3" t="str">
        <f t="shared" si="36"/>
        <v/>
      </c>
      <c r="EW53" s="3">
        <f t="shared" si="37"/>
        <v>0</v>
      </c>
      <c r="EX53" s="3">
        <f t="shared" si="38"/>
        <v>1.4142135623730951</v>
      </c>
      <c r="EY53" s="3" t="str">
        <f t="shared" si="39"/>
        <v/>
      </c>
      <c r="EZ53" s="3">
        <f t="shared" si="40"/>
        <v>1.4142135623730951</v>
      </c>
      <c r="FA53" s="3" t="str">
        <f t="shared" si="41"/>
        <v/>
      </c>
      <c r="FB53" s="3">
        <f t="shared" si="42"/>
        <v>0</v>
      </c>
      <c r="FC53" s="3">
        <f t="shared" si="43"/>
        <v>1.4142135623730951</v>
      </c>
      <c r="FD53" s="3">
        <f t="shared" si="44"/>
        <v>-1.4142135623730951</v>
      </c>
      <c r="FE53" s="3" t="str">
        <f t="shared" si="45"/>
        <v/>
      </c>
      <c r="FF53" s="3">
        <f t="shared" si="46"/>
        <v>-1.4142135623730951</v>
      </c>
      <c r="FG53" s="3">
        <f t="shared" si="47"/>
        <v>1.4142135623730951</v>
      </c>
      <c r="FH53" s="3">
        <f t="shared" si="48"/>
        <v>1.4142135623730951</v>
      </c>
      <c r="FI53" s="4">
        <f t="shared" si="49"/>
        <v>0.42016806722689076</v>
      </c>
      <c r="FJ53" s="4">
        <f t="shared" si="50"/>
        <v>0.32258064516129031</v>
      </c>
      <c r="FK53" s="4">
        <f t="shared" si="72"/>
        <v>1.2151441363600659</v>
      </c>
      <c r="FL53" s="4">
        <f t="shared" si="52"/>
        <v>1.4950907234309954</v>
      </c>
      <c r="FM53" s="4">
        <f>Tabela13[[#This Row],[V139]]-Tabela13[[#This Row],[V140]]</f>
        <v>-0.27994658707092945</v>
      </c>
      <c r="FN53" s="4">
        <f>Tabela13[[#This Row],[V1]]-Tabela13[[#This Row],[V2]]/2</f>
        <v>0.30624830577392242</v>
      </c>
      <c r="FO53" s="4">
        <f>Tabela13[[#This Row],[V1]]-Tabela13[[#This Row],[V3]]/2</f>
        <v>0.33064516129032256</v>
      </c>
      <c r="FP53" s="4">
        <f>Tabela13[[#This Row],[V1]]-Tabela13[[#This Row],[V4]]/2</f>
        <v>0.30624830577392242</v>
      </c>
      <c r="FQ53" s="4">
        <f>Tabela13[[#This Row],[V2]]-Tabela13[[#This Row],[V1]]/2</f>
        <v>0.37943887232312284</v>
      </c>
      <c r="FR53" s="4">
        <f>Tabela13[[#This Row],[V2]]-Tabela13[[#This Row],[V3]]/2</f>
        <v>0.37943887232312284</v>
      </c>
      <c r="FS53" s="4">
        <f>Tabela13[[#This Row],[V2]]-Tabela13[[#This Row],[V4]]/2</f>
        <v>0.3550420168067227</v>
      </c>
      <c r="FT53" s="4">
        <f t="shared" si="53"/>
        <v>0.29717928146420131</v>
      </c>
      <c r="FU53" s="4">
        <f t="shared" si="54"/>
        <v>0.31932925162239634</v>
      </c>
      <c r="FV53" s="4">
        <f t="shared" si="55"/>
        <v>0.29717928146420131</v>
      </c>
      <c r="FW53" s="4">
        <f t="shared" si="56"/>
        <v>0.36265659383066329</v>
      </c>
      <c r="FX53" s="4">
        <f t="shared" si="57"/>
        <v>0.36265659383066329</v>
      </c>
      <c r="FY53" s="4">
        <f t="shared" si="58"/>
        <v>0.34115951322956628</v>
      </c>
      <c r="FZ53" s="4">
        <f t="shared" si="59"/>
        <v>53.492270663556241</v>
      </c>
      <c r="GA53" s="4">
        <f t="shared" si="60"/>
        <v>57.479265292031336</v>
      </c>
      <c r="GB53" s="4">
        <f t="shared" si="61"/>
        <v>53.492270663556241</v>
      </c>
      <c r="GC53" s="4">
        <f t="shared" si="62"/>
        <v>65.27818688951939</v>
      </c>
      <c r="GD53" s="4">
        <f t="shared" si="63"/>
        <v>65.27818688951939</v>
      </c>
      <c r="GE53" s="4">
        <f t="shared" si="64"/>
        <v>61.408712381321934</v>
      </c>
      <c r="GF53" s="4">
        <f>Tabela13[[#This Row],[V1]]-Tabela13[[#This Row],[V2]]/Tabela13[[#This Row],[V2]]</f>
        <v>-0.33870967741935487</v>
      </c>
      <c r="GG53" s="4">
        <f>Tabela13[[#This Row],[V1]]-Tabela13[[#This Row],[V3]]/Tabela13[[#This Row],[V3]]</f>
        <v>-0.33870967741935487</v>
      </c>
      <c r="GH53" s="4">
        <f>Tabela13[[#This Row],[V1]]-Tabela13[[#This Row],[V4]]/Tabela13[[#This Row],[V4]]</f>
        <v>-0.33870967741935487</v>
      </c>
      <c r="GI53" s="4">
        <f>Tabela13[[#This Row],[V2]]-Tabela13[[#This Row],[V1]]/Tabela13[[#This Row],[V1]]</f>
        <v>-0.28991596638655459</v>
      </c>
      <c r="GJ53" s="4">
        <f>Tabela13[[#This Row],[V2]]-Tabela13[[#This Row],[V3]]/Tabela13[[#This Row],[V3]]</f>
        <v>-0.28991596638655459</v>
      </c>
      <c r="GK53" s="4">
        <f>Tabela13[[#This Row],[V2]]-Tabela13[[#This Row],[V4]]/Tabela13[[#This Row],[V4]]</f>
        <v>-0.28991596638655459</v>
      </c>
      <c r="GL53" s="4">
        <f t="shared" si="65"/>
        <v>2.8171062199548055E-2</v>
      </c>
      <c r="GM53" s="4">
        <f t="shared" si="66"/>
        <v>0.68568717809704527</v>
      </c>
      <c r="GN53" s="4">
        <f t="shared" si="67"/>
        <v>4.1084423188034305E-2</v>
      </c>
      <c r="GO53" s="3">
        <f t="shared" si="68"/>
        <v>0</v>
      </c>
      <c r="GP53" s="3">
        <v>100</v>
      </c>
      <c r="GQ53" s="3">
        <f t="shared" si="69"/>
        <v>-1</v>
      </c>
      <c r="GR53" s="3">
        <f t="shared" si="70"/>
        <v>-100</v>
      </c>
      <c r="GS53" s="34">
        <f>COUNTIF($D$2:D52,Tabela13[[#This Row],[HomeTeam]])</f>
        <v>1</v>
      </c>
      <c r="GT53" s="34">
        <f>COUNTIF($E$2:E52,Tabela13[[#This Row],[AwayTeam]])</f>
        <v>3</v>
      </c>
      <c r="GU53" s="3">
        <f>IFERROR(AVERAGEIFS($AD$2:AD52,$D$2:D52,Tabela13[[#This Row],[HomeTeam]],$GS$2:GS52,"&gt;="&amp;Tabela13[[#This Row],[Contagem_H]]-5),"")</f>
        <v>1.2890173410404624</v>
      </c>
      <c r="GV53" s="3">
        <f>IFERROR(AVERAGEIFS($G$2:G52,$E$2:E52,Tabela13[[#This Row],[AwayTeam]],$GT$2:GT52,"&gt;="&amp;Tabela13[[#This Row],[Contagem_A]]-5),"")</f>
        <v>1</v>
      </c>
      <c r="GW53" s="3">
        <f>IFERROR(AVERAGEIFS($GQ$2:GQ52,$D$2:D52,Tabela13[[#This Row],[HomeTeam]],$GS$2:GS52,"&gt;="&amp;Tabela13[[#This Row],[Contagem_H]]-5),"")</f>
        <v>-1</v>
      </c>
    </row>
    <row r="54" spans="1:205" x14ac:dyDescent="0.25">
      <c r="A54" t="s">
        <v>127</v>
      </c>
      <c r="B54" t="s">
        <v>156</v>
      </c>
      <c r="C54" t="s">
        <v>134</v>
      </c>
      <c r="D54" t="s">
        <v>130</v>
      </c>
      <c r="E54" t="s">
        <v>133</v>
      </c>
      <c r="F54" s="3">
        <v>2</v>
      </c>
      <c r="G54" s="3">
        <v>0</v>
      </c>
      <c r="H54" s="3" t="str">
        <f t="shared" si="71"/>
        <v>H</v>
      </c>
      <c r="I54" s="3">
        <v>1.17</v>
      </c>
      <c r="J54" s="3">
        <v>8</v>
      </c>
      <c r="K54" s="3">
        <v>15</v>
      </c>
      <c r="L54" s="3">
        <v>1.5</v>
      </c>
      <c r="M54" s="3">
        <v>2.63</v>
      </c>
      <c r="N54" s="3">
        <f t="shared" si="0"/>
        <v>2</v>
      </c>
      <c r="O54" s="3">
        <f t="shared" si="1"/>
        <v>3</v>
      </c>
      <c r="P54" s="3">
        <f t="shared" si="2"/>
        <v>0</v>
      </c>
      <c r="Q54" s="3">
        <f t="shared" si="3"/>
        <v>4.6367521367521425E-2</v>
      </c>
      <c r="R54" s="3">
        <f t="shared" si="4"/>
        <v>4.6894803548795938E-2</v>
      </c>
      <c r="S54" s="3">
        <f t="shared" si="5"/>
        <v>1.2242500000000001</v>
      </c>
      <c r="T54" s="3">
        <f t="shared" si="6"/>
        <v>8.3709401709401714</v>
      </c>
      <c r="U54" s="3">
        <f t="shared" si="7"/>
        <v>15.695512820512821</v>
      </c>
      <c r="V54" s="3">
        <f t="shared" si="8"/>
        <v>1.569551282051282</v>
      </c>
      <c r="W54" s="3">
        <f t="shared" si="9"/>
        <v>2.7519465811965813</v>
      </c>
      <c r="X54" s="4">
        <f t="shared" si="10"/>
        <v>0.85470085470085477</v>
      </c>
      <c r="Y54" s="4">
        <f t="shared" si="11"/>
        <v>0.125</v>
      </c>
      <c r="Z54" s="4">
        <f t="shared" si="12"/>
        <v>6.6666666666666666E-2</v>
      </c>
      <c r="AA54" s="4">
        <f t="shared" si="13"/>
        <v>0.66666666666666663</v>
      </c>
      <c r="AB54" s="4">
        <f t="shared" si="14"/>
        <v>0.38022813688212931</v>
      </c>
      <c r="AC54" s="4">
        <f t="shared" si="15"/>
        <v>1.4273504273504274</v>
      </c>
      <c r="AD54" s="4">
        <f t="shared" si="16"/>
        <v>3.3333333333333333E-2</v>
      </c>
      <c r="AE54" s="4">
        <f t="shared" si="17"/>
        <v>0.42735042735042739</v>
      </c>
      <c r="AF54" s="4">
        <f t="shared" si="18"/>
        <v>1.0333333333333334</v>
      </c>
      <c r="AG54" s="4">
        <f>IFERROR(AVERAGE(Tabela13[[#This Row],[V1]],Tabela13[[#This Row],[V2]]),"")</f>
        <v>0.73034188034188041</v>
      </c>
      <c r="AH54" s="4">
        <f>IFERROR(AVERAGE(Tabela13[[#This Row],[V1]],Tabela13[[#This Row],[V3]]),"")</f>
        <v>0.92735042735042739</v>
      </c>
      <c r="AI54" s="4">
        <f>IFERROR(AVERAGE(Tabela13[[#This Row],[V1]],Tabela13[[#This Row],[V4]]),"")</f>
        <v>1.2303418803418804</v>
      </c>
      <c r="AJ54" s="4">
        <f>IFERROR(AVERAGE(Tabela13[[#This Row],[V2]],Tabela13[[#This Row],[V1]]),"")</f>
        <v>0.73034188034188041</v>
      </c>
      <c r="AK54" s="4">
        <f>IFERROR(AVERAGE(Tabela13[[#This Row],[V2]],Tabela13[[#This Row],[V3]]),"")</f>
        <v>0.23034188034188036</v>
      </c>
      <c r="AL54" s="4">
        <f>IFERROR(AVERAGE(Tabela13[[#This Row],[V2]],Tabela13[[#This Row],[V4]]),"")</f>
        <v>0.53333333333333344</v>
      </c>
      <c r="AM54" s="4">
        <f>IFERROR(AVERAGE(Tabela13[[#This Row],[V3]],Tabela13[[#This Row],[V1]]),"")</f>
        <v>0.92735042735042739</v>
      </c>
      <c r="AN54" s="4">
        <f>IFERROR(AVERAGE(Tabela13[[#This Row],[V3]],Tabela13[[#This Row],[V2]]),"")</f>
        <v>0.23034188034188036</v>
      </c>
      <c r="AO54" s="4">
        <f>IFERROR(AVERAGE(Tabela13[[#This Row],[V3]],Tabela13[[#This Row],[V4]]),"")</f>
        <v>0.73034188034188041</v>
      </c>
      <c r="AP54" s="4">
        <f>IFERROR(AVERAGE(Tabela13[[#This Row],[V4]],Tabela13[[#This Row],[V1]]),"")</f>
        <v>1.2303418803418804</v>
      </c>
      <c r="AQ54" s="4">
        <f>IFERROR(AVERAGE(Tabela13[[#This Row],[V4]],Tabela13[[#This Row],[V2]]),"")</f>
        <v>0.53333333333333344</v>
      </c>
      <c r="AR54" s="4">
        <f>IFERROR(AVERAGE(Tabela13[[#This Row],[V4]],Tabela13[[#This Row],[V3]]),"")</f>
        <v>0.73034188034188041</v>
      </c>
      <c r="AS54" s="4">
        <f>_xlfn.STDEV.S(Tabela13[[#This Row],[V1]:[V2]])</f>
        <v>0.98571894026945206</v>
      </c>
      <c r="AT54" s="4">
        <f>_xlfn.STDEV.S(Tabela13[[#This Row],[V1]],Tabela13[[#This Row],[V3]])</f>
        <v>0.70710678118654735</v>
      </c>
      <c r="AU54" s="4">
        <f>_xlfn.STDEV.S(Tabela13[[#This Row],[V1]],Tabela13[[#This Row],[V4]])</f>
        <v>0.27861215908290415</v>
      </c>
      <c r="AV54" s="4">
        <f>_xlfn.STDEV.S(Tabela13[[#This Row],[V2]],Tabela13[[#This Row],[V1]])</f>
        <v>0.98571894026945206</v>
      </c>
      <c r="AW54" s="4">
        <f>_xlfn.STDEV.S(Tabela13[[#This Row],[V2]],Tabela13[[#This Row],[V3]])</f>
        <v>0.27861215908290465</v>
      </c>
      <c r="AX54" s="4">
        <f>_xlfn.STDEV.S(Tabela13[[#This Row],[V42]],Tabela13[[#This Row],[V44]])</f>
        <v>1.6928257214559996</v>
      </c>
      <c r="AY54" s="4">
        <f>_xlfn.STDEV.S(Tabela13[[#This Row],[V3]],Tabela13[[#This Row],[V1]])</f>
        <v>0.70710678118654735</v>
      </c>
      <c r="AZ54" s="4">
        <f>_xlfn.STDEV.S(Tabela13[[#This Row],[V3]],Tabela13[[#This Row],[V2]])</f>
        <v>0.27861215908290465</v>
      </c>
      <c r="BA54" s="4">
        <f>_xlfn.STDEV.S(Tabela13[[#This Row],[V3]],Tabela13[[#This Row],[V4]])</f>
        <v>0.4284946221036427</v>
      </c>
      <c r="BB54" s="4">
        <f>_xlfn.STDEV.S(Tabela13[[#This Row],[V4]],Tabela13[[#This Row],[V1]])</f>
        <v>0.27861215908290415</v>
      </c>
      <c r="BC54" s="4">
        <f>_xlfn.STDEV.S(Tabela13[[#This Row],[V4]],Tabela13[[#This Row],[V2]])</f>
        <v>0.70710678118654746</v>
      </c>
      <c r="BD54" s="4">
        <f>_xlfn.STDEV.S(Tabela13[[#This Row],[V4]],Tabela13[[#This Row],[V3]])</f>
        <v>0.4284946221036427</v>
      </c>
      <c r="BE54" s="4">
        <f>Tabela13[[#This Row],[V17]]/Tabela13[[#This Row],[V5]]</f>
        <v>1.3496678292747324</v>
      </c>
      <c r="BF54" s="4">
        <f>Tabela13[[#This Row],[V18]]/Tabela13[[#This Row],[V6]]</f>
        <v>0.76250224330715244</v>
      </c>
      <c r="BG54" s="4">
        <f>Tabela13[[#This Row],[V19]]/Tabela13[[#This Row],[V7]]</f>
        <v>0.22645100807710861</v>
      </c>
      <c r="BH54" s="4">
        <f>Tabela13[[#This Row],[V20]]/Tabela13[[#This Row],[V8]]</f>
        <v>1.3496678292747324</v>
      </c>
      <c r="BI54" s="4">
        <f>Tabela13[[#This Row],[V21]]/Tabela13[[#This Row],[V9]]</f>
        <v>1.2095592806196602</v>
      </c>
      <c r="BJ54" s="4">
        <f>Tabela13[[#This Row],[V22]]/Tabela13[[#This Row],[V10]]</f>
        <v>3.1740482277299988</v>
      </c>
      <c r="BK54" s="4">
        <f>Tabela13[[#This Row],[V23]]/Tabela13[[#This Row],[V11]]</f>
        <v>0.76250224330715244</v>
      </c>
      <c r="BL54" s="4">
        <f>Tabela13[[#This Row],[V24]]/Tabela13[[#This Row],[V12]]</f>
        <v>1.2095592806196602</v>
      </c>
      <c r="BM54" s="4">
        <f>Tabela13[[#This Row],[V25]]/Tabela13[[#This Row],[V13]]</f>
        <v>0.58670416367614031</v>
      </c>
      <c r="BN54" s="4">
        <f>Tabela13[[#This Row],[V26]]/Tabela13[[#This Row],[V14]]</f>
        <v>0.22645100807710861</v>
      </c>
      <c r="BO54" s="4">
        <f>Tabela13[[#This Row],[V27]]/Tabela13[[#This Row],[V15]]</f>
        <v>1.3258252147247762</v>
      </c>
      <c r="BP54" s="4">
        <f>Tabela13[[#This Row],[V28]]/Tabela13[[#This Row],[V16]]</f>
        <v>0.58670416367614031</v>
      </c>
      <c r="BQ54" s="4">
        <f>Tabela13[[#This Row],[V1]]-Tabela13[[#This Row],[V2]]</f>
        <v>1.3940170940170939</v>
      </c>
      <c r="BR54" s="4">
        <f>Tabela13[[#This Row],[V1]]-Tabela13[[#This Row],[V3]]</f>
        <v>1</v>
      </c>
      <c r="BS54" s="4">
        <f>Tabela13[[#This Row],[V1]]-Tabela13[[#This Row],[V4]]</f>
        <v>0.39401709401709395</v>
      </c>
      <c r="BT54" s="4">
        <f>Tabela13[[#This Row],[V2]]-Tabela13[[#This Row],[V1]]</f>
        <v>-1.3940170940170939</v>
      </c>
      <c r="BU54" s="4">
        <f>Tabela13[[#This Row],[V2]]-Tabela13[[#This Row],[V3]]</f>
        <v>-0.39401709401709406</v>
      </c>
      <c r="BV54" s="4">
        <f>Tabela13[[#This Row],[V2]]-Tabela13[[#This Row],[V4]]</f>
        <v>-1</v>
      </c>
      <c r="BW54" s="4">
        <f>AVERAGE(Tabela13[[#This Row],[V41]],Tabela13[[#This Row],[V42]])</f>
        <v>1.197008547008547</v>
      </c>
      <c r="BX54" s="4">
        <f>AVERAGE(Tabela13[[#This Row],[V41]],Tabela13[[#This Row],[V43]])</f>
        <v>0.89401709401709395</v>
      </c>
      <c r="BY54" s="4">
        <f>AVERAGE(Tabela13[[#This Row],[V41]],Tabela13[[#This Row],[V44]])</f>
        <v>0</v>
      </c>
      <c r="BZ54" s="4">
        <f>AVERAGE(Tabela13[[#This Row],[V41]],Tabela13[[#This Row],[V45]])</f>
        <v>0.49999999999999994</v>
      </c>
      <c r="CA54" s="4">
        <f>AVERAGE(Tabela13[[#This Row],[V41]],Tabela13[[#This Row],[V46]])</f>
        <v>0.19700854700854697</v>
      </c>
      <c r="CB54" s="4">
        <f>AVERAGE(Tabela13[[#This Row],[V42]],Tabela13[[#This Row],[V41]])</f>
        <v>1.197008547008547</v>
      </c>
      <c r="CC54" s="4">
        <f>AVERAGE(Tabela13[[#This Row],[V42]],Tabela13[[#This Row],[V43]])</f>
        <v>0.69700854700854697</v>
      </c>
      <c r="CD54" s="4">
        <f>AVERAGE(Tabela13[[#This Row],[V42]],Tabela13[[#This Row],[V44]])</f>
        <v>-0.19700854700854697</v>
      </c>
      <c r="CE54" s="4">
        <f>AVERAGE(Tabela13[[#This Row],[V42]],Tabela13[[#This Row],[V45]])</f>
        <v>0.30299145299145297</v>
      </c>
      <c r="CF54" s="4">
        <f>AVERAGE(Tabela13[[#This Row],[V42]],Tabela13[[#This Row],[V46]])</f>
        <v>0</v>
      </c>
      <c r="CG54" s="4">
        <f>AVERAGE(Tabela13[[#This Row],[V43]],Tabela13[[#This Row],[V41]])</f>
        <v>0.89401709401709395</v>
      </c>
      <c r="CH54" s="4">
        <f>AVERAGE(Tabela13[[#This Row],[V43]],Tabela13[[#This Row],[V42]])</f>
        <v>0.69700854700854697</v>
      </c>
      <c r="CI54" s="4">
        <f>AVERAGE(Tabela13[[#This Row],[V43]],Tabela13[[#This Row],[V44]])</f>
        <v>-0.5</v>
      </c>
      <c r="CJ54" s="4">
        <f>AVERAGE(Tabela13[[#This Row],[V43]],Tabela13[[#This Row],[V45]])</f>
        <v>0</v>
      </c>
      <c r="CK54" s="4">
        <f>AVERAGE(Tabela13[[#This Row],[V43]],Tabela13[[#This Row],[V46]])</f>
        <v>-0.30299145299145303</v>
      </c>
      <c r="CL54" s="4">
        <f>AVERAGE(Tabela13[[#This Row],[V44]],Tabela13[[#This Row],[V41]])</f>
        <v>0</v>
      </c>
      <c r="CM54" s="4">
        <f>AVERAGE(Tabela13[[#This Row],[V44]],Tabela13[[#This Row],[V42]])</f>
        <v>-0.19700854700854697</v>
      </c>
      <c r="CN54" s="4">
        <f>AVERAGE(Tabela13[[#This Row],[V44]],Tabela13[[#This Row],[V43]])</f>
        <v>-0.5</v>
      </c>
      <c r="CO54" s="4">
        <f>AVERAGE(Tabela13[[#This Row],[V44]],Tabela13[[#This Row],[V45]])</f>
        <v>-0.89401709401709395</v>
      </c>
      <c r="CP54" s="4">
        <f>AVERAGE(Tabela13[[#This Row],[V44]],Tabela13[[#This Row],[V46]])</f>
        <v>-1.197008547008547</v>
      </c>
      <c r="CQ54" s="4">
        <f>AVERAGE(Tabela13[[#This Row],[V45]],Tabela13[[#This Row],[V41]])</f>
        <v>0.49999999999999994</v>
      </c>
      <c r="CR54" s="4">
        <f>AVERAGE(Tabela13[[#This Row],[V45]],Tabela13[[#This Row],[V42]])</f>
        <v>0.30299145299145297</v>
      </c>
      <c r="CS54" s="4">
        <f>AVERAGE(Tabela13[[#This Row],[V45]],Tabela13[[#This Row],[V43]])</f>
        <v>0</v>
      </c>
      <c r="CT54" s="4">
        <f>AVERAGE(Tabela13[[#This Row],[V45]],Tabela13[[#This Row],[V44]])</f>
        <v>-0.89401709401709395</v>
      </c>
      <c r="CU54" s="4">
        <f>AVERAGE(Tabela13[[#This Row],[V45]],Tabela13[[#This Row],[V46]])</f>
        <v>-0.69700854700854697</v>
      </c>
      <c r="CV54" s="4">
        <f>AVERAGE(Tabela13[[#This Row],[V46]],Tabela13[[#This Row],[V41]])</f>
        <v>0.19700854700854697</v>
      </c>
      <c r="CW54" s="4">
        <f>AVERAGE(Tabela13[[#This Row],[V46]],Tabela13[[#This Row],[V42]])</f>
        <v>0</v>
      </c>
      <c r="CX54" s="4">
        <f>AVERAGE(Tabela13[[#This Row],[V46]],Tabela13[[#This Row],[V43]])</f>
        <v>-0.30299145299145303</v>
      </c>
      <c r="CY54" s="4">
        <f>AVERAGE(Tabela13[[#This Row],[V46]],Tabela13[[#This Row],[V44]])</f>
        <v>-1.197008547008547</v>
      </c>
      <c r="CZ54" s="4">
        <f>AVERAGE(Tabela13[[#This Row],[V46]],Tabela13[[#This Row],[V45]])</f>
        <v>-0.69700854700854697</v>
      </c>
      <c r="DA54" s="3">
        <f>_xlfn.STDEV.S(Tabela13[[#This Row],[V41]],Tabela13[[#This Row],[V42]])</f>
        <v>0.27861215908290415</v>
      </c>
      <c r="DB54" s="3">
        <f>_xlfn.STDEV.S(Tabela13[[#This Row],[V41]],Tabela13[[#This Row],[V43]])</f>
        <v>0.70710678118654757</v>
      </c>
      <c r="DC54" s="3">
        <f>_xlfn.STDEV.S(Tabela13[[#This Row],[V41]],Tabela13[[#This Row],[V44]])</f>
        <v>1.9714378805389041</v>
      </c>
      <c r="DD54" s="3">
        <f>_xlfn.STDEV.S(Tabela13[[#This Row],[V41]],Tabela13[[#This Row],[V45]])</f>
        <v>1.2643310993523567</v>
      </c>
      <c r="DE54" s="3">
        <f>_xlfn.STDEV.S(Tabela13[[#This Row],[V41]],Tabela13[[#This Row],[V46]])</f>
        <v>1.6928257214559996</v>
      </c>
      <c r="DF54" s="3">
        <f>_xlfn.STDEV.S(Tabela13[[#This Row],[V42]],Tabela13[[#This Row],[V41]])</f>
        <v>0.27861215908290415</v>
      </c>
      <c r="DG54" s="3">
        <f>_xlfn.STDEV.S(Tabela13[[#This Row],[V42]],Tabela13[[#This Row],[V43]])</f>
        <v>0.42849462210364292</v>
      </c>
      <c r="DH54" s="3">
        <f>_xlfn.STDEV.S(Tabela13[[#This Row],[V42]],Tabela13[[#This Row],[V44]])</f>
        <v>1.6928257214559996</v>
      </c>
      <c r="DI54" s="3">
        <f>_xlfn.STDEV.S(Tabela13[[#This Row],[V42]],Tabela13[[#This Row],[V45]])</f>
        <v>0.98571894026945206</v>
      </c>
      <c r="DJ54" s="3">
        <f>_xlfn.STDEV.S(Tabela13[[#This Row],[V42]],Tabela13[[#This Row],[V46]])</f>
        <v>1.4142135623730951</v>
      </c>
      <c r="DK54" s="3">
        <f>_xlfn.STDEV.S(Tabela13[[#This Row],[V43]],Tabela13[[#This Row],[V41]])</f>
        <v>0.70710678118654757</v>
      </c>
      <c r="DL54" s="3">
        <f>_xlfn.STDEV.S(Tabela13[[#This Row],[V43]],Tabela13[[#This Row],[V42]])</f>
        <v>0.42849462210364292</v>
      </c>
      <c r="DM54" s="3">
        <f>_xlfn.STDEV.S(Tabela13[[#This Row],[V43]],Tabela13[[#This Row],[V44]])</f>
        <v>1.2643310993523567</v>
      </c>
      <c r="DN54" s="3">
        <f>_xlfn.STDEV.S(Tabela13[[#This Row],[V43]],Tabela13[[#This Row],[V45]])</f>
        <v>0.5572243181658092</v>
      </c>
      <c r="DO54" s="3">
        <f>_xlfn.STDEV.S(Tabela13[[#This Row],[V43]],Tabela13[[#This Row],[V46]])</f>
        <v>0.98571894026945206</v>
      </c>
      <c r="DP54" s="3">
        <f>_xlfn.STDEV.S(Tabela13[[#This Row],[V44]],Tabela13[[#This Row],[V41]])</f>
        <v>1.9714378805389041</v>
      </c>
      <c r="DQ54" s="3">
        <f>_xlfn.STDEV.S(Tabela13[[#This Row],[V44]],Tabela13[[#This Row],[V42]])</f>
        <v>1.6928257214559996</v>
      </c>
      <c r="DR54" s="3">
        <f>_xlfn.STDEV.S(Tabela13[[#This Row],[V44]],Tabela13[[#This Row],[V43]])</f>
        <v>1.2643310993523567</v>
      </c>
      <c r="DS54" s="3">
        <f>_xlfn.STDEV.S(Tabela13[[#This Row],[V44]],Tabela13[[#This Row],[V45]])</f>
        <v>0.70710678118654757</v>
      </c>
      <c r="DT54" s="3">
        <f>_xlfn.STDEV.S(Tabela13[[#This Row],[V44]],Tabela13[[#This Row],[V46]])</f>
        <v>0.27861215908290415</v>
      </c>
      <c r="DU54" s="3">
        <f>_xlfn.STDEV.S(Tabela13[[#This Row],[V45]],Tabela13[[#This Row],[V41]])</f>
        <v>1.2643310993523567</v>
      </c>
      <c r="DV54" s="3">
        <f>_xlfn.STDEV.S(Tabela13[[#This Row],[V45]],Tabela13[[#This Row],[V42]])</f>
        <v>0.98571894026945206</v>
      </c>
      <c r="DW54" s="3">
        <f>_xlfn.STDEV.S(Tabela13[[#This Row],[V45]],Tabela13[[#This Row],[V43]])</f>
        <v>0.5572243181658092</v>
      </c>
      <c r="DX54" s="3">
        <f>_xlfn.STDEV.S(Tabela13[[#This Row],[V45]],Tabela13[[#This Row],[V44]])</f>
        <v>0.70710678118654757</v>
      </c>
      <c r="DY54" s="3">
        <f>_xlfn.STDEV.S(Tabela13[[#This Row],[V45]],Tabela13[[#This Row],[V46]])</f>
        <v>0.42849462210364292</v>
      </c>
      <c r="DZ54" s="3">
        <f>_xlfn.STDEV.S(Tabela13[[#This Row],[V46]],Tabela13[[#This Row],[V41]])</f>
        <v>1.6928257214559996</v>
      </c>
      <c r="EA54" s="3">
        <f>_xlfn.STDEV.S(Tabela13[[#This Row],[V46]],Tabela13[[#This Row],[V42]])</f>
        <v>1.4142135623730951</v>
      </c>
      <c r="EB54" s="3">
        <f>_xlfn.STDEV.S(Tabela13[[#This Row],[V46]],Tabela13[[#This Row],[V43]])</f>
        <v>0.98571894026945206</v>
      </c>
      <c r="EC54" s="3">
        <f>_xlfn.STDEV.S(Tabela13[[#This Row],[V46]],Tabela13[[#This Row],[V44]])</f>
        <v>0.27861215908290415</v>
      </c>
      <c r="ED54" s="3">
        <f>_xlfn.STDEV.S(Tabela13[[#This Row],[V46]],Tabela13[[#This Row],[V45]])</f>
        <v>0.42849462210364292</v>
      </c>
      <c r="EE54" s="3">
        <f t="shared" si="19"/>
        <v>0.23275703400713879</v>
      </c>
      <c r="EF54" s="3">
        <f t="shared" si="20"/>
        <v>0.79093205926219956</v>
      </c>
      <c r="EG54" s="3" t="str">
        <f t="shared" si="21"/>
        <v/>
      </c>
      <c r="EH54" s="3">
        <f t="shared" si="22"/>
        <v>2.5286621987047138</v>
      </c>
      <c r="EI54" s="3">
        <f t="shared" si="23"/>
        <v>8.5926511674773103</v>
      </c>
      <c r="EJ54" s="3">
        <f t="shared" si="24"/>
        <v>0.23275703400713879</v>
      </c>
      <c r="EK54" s="3">
        <f t="shared" si="25"/>
        <v>0.61476236402362017</v>
      </c>
      <c r="EL54" s="3">
        <f t="shared" si="26"/>
        <v>-8.5926511674773103</v>
      </c>
      <c r="EM54" s="3">
        <f t="shared" si="27"/>
        <v>3.2532895912983331</v>
      </c>
      <c r="EN54" s="3" t="str">
        <f t="shared" si="28"/>
        <v/>
      </c>
      <c r="EO54" s="3">
        <f t="shared" si="29"/>
        <v>0.79093205926219956</v>
      </c>
      <c r="EP54" s="3">
        <f t="shared" si="30"/>
        <v>0.61476236402362017</v>
      </c>
      <c r="EQ54" s="3">
        <f t="shared" si="31"/>
        <v>-2.5286621987047133</v>
      </c>
      <c r="ER54" s="3" t="str">
        <f t="shared" si="32"/>
        <v/>
      </c>
      <c r="ES54" s="3" t="str">
        <f t="shared" si="33"/>
        <v/>
      </c>
      <c r="ET54" s="3" t="str">
        <f t="shared" si="34"/>
        <v/>
      </c>
      <c r="EU54" s="3" t="str">
        <f t="shared" si="35"/>
        <v/>
      </c>
      <c r="EV54" s="3">
        <f t="shared" si="36"/>
        <v>-2.5286621987047133</v>
      </c>
      <c r="EW54" s="3">
        <f t="shared" si="37"/>
        <v>-0.79093205926219956</v>
      </c>
      <c r="EX54" s="3">
        <f t="shared" si="38"/>
        <v>-0.23275703400713879</v>
      </c>
      <c r="EY54" s="3">
        <f t="shared" si="39"/>
        <v>2.5286621987047138</v>
      </c>
      <c r="EZ54" s="3">
        <f t="shared" si="40"/>
        <v>3.2532895912983331</v>
      </c>
      <c r="FA54" s="3" t="str">
        <f t="shared" si="41"/>
        <v/>
      </c>
      <c r="FB54" s="3">
        <f t="shared" si="42"/>
        <v>-0.79093205926219956</v>
      </c>
      <c r="FC54" s="3">
        <f t="shared" si="43"/>
        <v>-0.61476236402362017</v>
      </c>
      <c r="FD54" s="3">
        <f t="shared" si="44"/>
        <v>8.5926511674773103</v>
      </c>
      <c r="FE54" s="3" t="str">
        <f t="shared" si="45"/>
        <v/>
      </c>
      <c r="FF54" s="3">
        <f t="shared" si="46"/>
        <v>-3.2532895912983322</v>
      </c>
      <c r="FG54" s="3">
        <f t="shared" si="47"/>
        <v>-0.23275703400713879</v>
      </c>
      <c r="FH54" s="3">
        <f t="shared" si="48"/>
        <v>-0.61476236402362017</v>
      </c>
      <c r="FI54" s="4">
        <f t="shared" si="49"/>
        <v>0.13333333333333333</v>
      </c>
      <c r="FJ54" s="4">
        <f t="shared" si="50"/>
        <v>0</v>
      </c>
      <c r="FK54" s="4">
        <f t="shared" si="72"/>
        <v>2.5699407800694298</v>
      </c>
      <c r="FL54" s="4">
        <f t="shared" si="52"/>
        <v>0.31059832550541144</v>
      </c>
      <c r="FM54" s="4">
        <f>Tabela13[[#This Row],[V139]]-Tabela13[[#This Row],[V140]]</f>
        <v>2.2593424545640186</v>
      </c>
      <c r="FN54" s="4">
        <f>Tabela13[[#This Row],[V1]]-Tabela13[[#This Row],[V2]]/2</f>
        <v>1.4106837606837608</v>
      </c>
      <c r="FO54" s="4">
        <f>Tabela13[[#This Row],[V1]]-Tabela13[[#This Row],[V3]]/2</f>
        <v>1.2136752136752138</v>
      </c>
      <c r="FP54" s="4">
        <f>Tabela13[[#This Row],[V1]]-Tabela13[[#This Row],[V4]]/2</f>
        <v>0.91068376068376067</v>
      </c>
      <c r="FQ54" s="4">
        <f>Tabela13[[#This Row],[V2]]-Tabela13[[#This Row],[V1]]/2</f>
        <v>-0.68034188034188037</v>
      </c>
      <c r="FR54" s="4">
        <f>Tabela13[[#This Row],[V2]]-Tabela13[[#This Row],[V3]]/2</f>
        <v>-0.18034188034188037</v>
      </c>
      <c r="FS54" s="4">
        <f>Tabela13[[#This Row],[V2]]-Tabela13[[#This Row],[V4]]/2</f>
        <v>-0.48333333333333339</v>
      </c>
      <c r="FT54" s="4">
        <f t="shared" si="53"/>
        <v>0.95413805702236221</v>
      </c>
      <c r="FU54" s="4">
        <f t="shared" si="54"/>
        <v>0.88162514687724702</v>
      </c>
      <c r="FV54" s="4">
        <f t="shared" si="55"/>
        <v>0.73868647328990311</v>
      </c>
      <c r="FW54" s="4">
        <f t="shared" si="56"/>
        <v>-0.59741040125143308</v>
      </c>
      <c r="FX54" s="4">
        <f t="shared" si="57"/>
        <v>-0.17842406952921597</v>
      </c>
      <c r="FY54" s="4">
        <f t="shared" si="58"/>
        <v>-0.45022559626071507</v>
      </c>
      <c r="FZ54" s="4">
        <f t="shared" si="59"/>
        <v>171.74485026402519</v>
      </c>
      <c r="GA54" s="4">
        <f t="shared" si="60"/>
        <v>158.69252643790446</v>
      </c>
      <c r="GB54" s="4">
        <f t="shared" si="61"/>
        <v>132.96356519218256</v>
      </c>
      <c r="GC54" s="4">
        <f t="shared" si="62"/>
        <v>-107.53387222525797</v>
      </c>
      <c r="GD54" s="4">
        <f t="shared" si="63"/>
        <v>-32.116332515258875</v>
      </c>
      <c r="GE54" s="4">
        <f t="shared" si="64"/>
        <v>-81.040607326928708</v>
      </c>
      <c r="GF54" s="4">
        <f>Tabela13[[#This Row],[V1]]-Tabela13[[#This Row],[V2]]/Tabela13[[#This Row],[V2]]</f>
        <v>0.42735042735042739</v>
      </c>
      <c r="GG54" s="4">
        <f>Tabela13[[#This Row],[V1]]-Tabela13[[#This Row],[V3]]/Tabela13[[#This Row],[V3]]</f>
        <v>0.42735042735042739</v>
      </c>
      <c r="GH54" s="4">
        <f>Tabela13[[#This Row],[V1]]-Tabela13[[#This Row],[V4]]/Tabela13[[#This Row],[V4]]</f>
        <v>0.42735042735042739</v>
      </c>
      <c r="GI54" s="4">
        <f>Tabela13[[#This Row],[V2]]-Tabela13[[#This Row],[V1]]/Tabela13[[#This Row],[V1]]</f>
        <v>-0.96666666666666667</v>
      </c>
      <c r="GJ54" s="4">
        <f>Tabela13[[#This Row],[V2]]-Tabela13[[#This Row],[V3]]/Tabela13[[#This Row],[V3]]</f>
        <v>-0.96666666666666667</v>
      </c>
      <c r="GK54" s="4">
        <f>Tabela13[[#This Row],[V2]]-Tabela13[[#This Row],[V4]]/Tabela13[[#This Row],[V4]]</f>
        <v>-0.96666666666666667</v>
      </c>
      <c r="GL54" s="4">
        <f t="shared" si="65"/>
        <v>0.62055068833461013</v>
      </c>
      <c r="GM54" s="4">
        <f t="shared" si="66"/>
        <v>0.73034188034188041</v>
      </c>
      <c r="GN54" s="4">
        <f t="shared" si="67"/>
        <v>0.8496715100661133</v>
      </c>
      <c r="GO54" s="3">
        <f t="shared" si="68"/>
        <v>1</v>
      </c>
      <c r="GP54" s="3">
        <v>100</v>
      </c>
      <c r="GQ54" s="3">
        <f t="shared" si="69"/>
        <v>0.16999999999999993</v>
      </c>
      <c r="GR54" s="3">
        <f t="shared" si="70"/>
        <v>16.999999999999993</v>
      </c>
      <c r="GS54" s="34">
        <f>COUNTIF($D$2:D53,Tabela13[[#This Row],[HomeTeam]])</f>
        <v>2</v>
      </c>
      <c r="GT54" s="34">
        <f>COUNTIF($E$2:E53,Tabela13[[#This Row],[AwayTeam]])</f>
        <v>3</v>
      </c>
      <c r="GU54" s="3">
        <f>IFERROR(AVERAGEIFS($AD$2:AD53,$D$2:D53,Tabela13[[#This Row],[HomeTeam]],$GS$2:GS53,"&gt;="&amp;Tabela13[[#This Row],[Contagem_H]]-5),"")</f>
        <v>0.32696748978504175</v>
      </c>
      <c r="GV54" s="3">
        <f>IFERROR(AVERAGEIFS($G$2:G53,$E$2:E53,Tabela13[[#This Row],[AwayTeam]],$GT$2:GT53,"&gt;="&amp;Tabela13[[#This Row],[Contagem_A]]-5),"")</f>
        <v>1.3333333333333333</v>
      </c>
      <c r="GW54" s="3">
        <f>IFERROR(AVERAGEIFS($GQ$2:GQ53,$D$2:D53,Tabela13[[#This Row],[HomeTeam]],$GS$2:GS53,"&gt;="&amp;Tabela13[[#This Row],[Contagem_H]]-5),"")</f>
        <v>0.505</v>
      </c>
    </row>
    <row r="55" spans="1:205" x14ac:dyDescent="0.25">
      <c r="A55" t="s">
        <v>127</v>
      </c>
      <c r="B55" t="s">
        <v>156</v>
      </c>
      <c r="C55" t="s">
        <v>136</v>
      </c>
      <c r="D55" t="s">
        <v>22</v>
      </c>
      <c r="E55" t="s">
        <v>17</v>
      </c>
      <c r="F55" s="3">
        <v>1</v>
      </c>
      <c r="G55" s="3">
        <v>3</v>
      </c>
      <c r="H55" s="3" t="str">
        <f t="shared" si="71"/>
        <v>A</v>
      </c>
      <c r="I55" s="3">
        <v>1.91</v>
      </c>
      <c r="J55" s="3">
        <v>3.5</v>
      </c>
      <c r="K55" s="3">
        <v>4.33</v>
      </c>
      <c r="L55" s="3">
        <v>2.1</v>
      </c>
      <c r="M55" s="3">
        <v>1.73</v>
      </c>
      <c r="N55" s="3">
        <f t="shared" si="0"/>
        <v>4</v>
      </c>
      <c r="O55" s="3">
        <f t="shared" si="1"/>
        <v>0</v>
      </c>
      <c r="P55" s="3">
        <f t="shared" si="2"/>
        <v>3</v>
      </c>
      <c r="Q55" s="3">
        <f t="shared" si="3"/>
        <v>4.0221377355459609E-2</v>
      </c>
      <c r="R55" s="3">
        <f t="shared" si="4"/>
        <v>5.4225158271401064E-2</v>
      </c>
      <c r="S55" s="3">
        <f t="shared" si="5"/>
        <v>1.9868228307489277</v>
      </c>
      <c r="T55" s="3">
        <f t="shared" si="6"/>
        <v>3.6407748207441086</v>
      </c>
      <c r="U55" s="3">
        <f t="shared" si="7"/>
        <v>4.5041585639491402</v>
      </c>
      <c r="V55" s="3">
        <f t="shared" si="8"/>
        <v>2.1844648924464654</v>
      </c>
      <c r="W55" s="3">
        <f t="shared" si="9"/>
        <v>1.799582982824945</v>
      </c>
      <c r="X55" s="4">
        <f t="shared" si="10"/>
        <v>0.52356020942408377</v>
      </c>
      <c r="Y55" s="4">
        <f t="shared" si="11"/>
        <v>0.2857142857142857</v>
      </c>
      <c r="Z55" s="4">
        <f t="shared" si="12"/>
        <v>0.23094688221709006</v>
      </c>
      <c r="AA55" s="4">
        <f t="shared" si="13"/>
        <v>0.47619047619047616</v>
      </c>
      <c r="AB55" s="4">
        <f t="shared" si="14"/>
        <v>0.5780346820809249</v>
      </c>
      <c r="AC55" s="4">
        <f t="shared" si="15"/>
        <v>0.76178010471204183</v>
      </c>
      <c r="AD55" s="4">
        <f t="shared" si="16"/>
        <v>1.615473441108545</v>
      </c>
      <c r="AE55" s="4">
        <f t="shared" si="17"/>
        <v>1.7617801047120418</v>
      </c>
      <c r="AF55" s="4">
        <f t="shared" si="18"/>
        <v>0.61547344110854507</v>
      </c>
      <c r="AG55" s="4">
        <f>IFERROR(AVERAGE(Tabela13[[#This Row],[V1]],Tabela13[[#This Row],[V2]]),"")</f>
        <v>1.1886267729102933</v>
      </c>
      <c r="AH55" s="4">
        <f>IFERROR(AVERAGE(Tabela13[[#This Row],[V1]],Tabela13[[#This Row],[V3]]),"")</f>
        <v>1.2617801047120418</v>
      </c>
      <c r="AI55" s="4">
        <f>IFERROR(AVERAGE(Tabela13[[#This Row],[V1]],Tabela13[[#This Row],[V4]]),"")</f>
        <v>0.68862677291029351</v>
      </c>
      <c r="AJ55" s="4">
        <f>IFERROR(AVERAGE(Tabela13[[#This Row],[V2]],Tabela13[[#This Row],[V1]]),"")</f>
        <v>1.1886267729102933</v>
      </c>
      <c r="AK55" s="4">
        <f>IFERROR(AVERAGE(Tabela13[[#This Row],[V2]],Tabela13[[#This Row],[V3]]),"")</f>
        <v>1.6886267729102933</v>
      </c>
      <c r="AL55" s="4">
        <f>IFERROR(AVERAGE(Tabela13[[#This Row],[V2]],Tabela13[[#This Row],[V4]]),"")</f>
        <v>1.115473441108545</v>
      </c>
      <c r="AM55" s="4">
        <f>IFERROR(AVERAGE(Tabela13[[#This Row],[V3]],Tabela13[[#This Row],[V1]]),"")</f>
        <v>1.2617801047120418</v>
      </c>
      <c r="AN55" s="4">
        <f>IFERROR(AVERAGE(Tabela13[[#This Row],[V3]],Tabela13[[#This Row],[V2]]),"")</f>
        <v>1.6886267729102933</v>
      </c>
      <c r="AO55" s="4">
        <f>IFERROR(AVERAGE(Tabela13[[#This Row],[V3]],Tabela13[[#This Row],[V4]]),"")</f>
        <v>1.1886267729102935</v>
      </c>
      <c r="AP55" s="4">
        <f>IFERROR(AVERAGE(Tabela13[[#This Row],[V4]],Tabela13[[#This Row],[V1]]),"")</f>
        <v>0.68862677291029351</v>
      </c>
      <c r="AQ55" s="4">
        <f>IFERROR(AVERAGE(Tabela13[[#This Row],[V4]],Tabela13[[#This Row],[V2]]),"")</f>
        <v>1.115473441108545</v>
      </c>
      <c r="AR55" s="4">
        <f>IFERROR(AVERAGE(Tabela13[[#This Row],[V4]],Tabela13[[#This Row],[V3]]),"")</f>
        <v>1.1886267729102935</v>
      </c>
      <c r="AS55" s="4">
        <f>_xlfn.STDEV.S(Tabela13[[#This Row],[V1]:[V2]])</f>
        <v>0.60365234721973637</v>
      </c>
      <c r="AT55" s="4">
        <f>_xlfn.STDEV.S(Tabela13[[#This Row],[V1]],Tabela13[[#This Row],[V3]])</f>
        <v>0.70710678118654724</v>
      </c>
      <c r="AU55" s="4">
        <f>_xlfn.STDEV.S(Tabela13[[#This Row],[V1]],Tabela13[[#This Row],[V4]])</f>
        <v>0.10345443396681067</v>
      </c>
      <c r="AV55" s="4">
        <f>_xlfn.STDEV.S(Tabela13[[#This Row],[V2]],Tabela13[[#This Row],[V1]])</f>
        <v>0.60365234721973637</v>
      </c>
      <c r="AW55" s="4">
        <f>_xlfn.STDEV.S(Tabela13[[#This Row],[V2]],Tabela13[[#This Row],[V3]])</f>
        <v>0.10345443396681167</v>
      </c>
      <c r="AX55" s="4">
        <f>_xlfn.STDEV.S(Tabela13[[#This Row],[V42]],Tabela13[[#This Row],[V44]])</f>
        <v>1.3107591284062834</v>
      </c>
      <c r="AY55" s="4">
        <f>_xlfn.STDEV.S(Tabela13[[#This Row],[V3]],Tabela13[[#This Row],[V1]])</f>
        <v>0.70710678118654724</v>
      </c>
      <c r="AZ55" s="4">
        <f>_xlfn.STDEV.S(Tabela13[[#This Row],[V3]],Tabela13[[#This Row],[V2]])</f>
        <v>0.10345443396681167</v>
      </c>
      <c r="BA55" s="4">
        <f>_xlfn.STDEV.S(Tabela13[[#This Row],[V3]],Tabela13[[#This Row],[V4]])</f>
        <v>0.81056121515335899</v>
      </c>
      <c r="BB55" s="4">
        <f>_xlfn.STDEV.S(Tabela13[[#This Row],[V4]],Tabela13[[#This Row],[V1]])</f>
        <v>0.10345443396681067</v>
      </c>
      <c r="BC55" s="4">
        <f>_xlfn.STDEV.S(Tabela13[[#This Row],[V4]],Tabela13[[#This Row],[V2]])</f>
        <v>0.70710678118654779</v>
      </c>
      <c r="BD55" s="4">
        <f>_xlfn.STDEV.S(Tabela13[[#This Row],[V4]],Tabela13[[#This Row],[V3]])</f>
        <v>0.81056121515335899</v>
      </c>
      <c r="BE55" s="4">
        <f>Tabela13[[#This Row],[V17]]/Tabela13[[#This Row],[V5]]</f>
        <v>0.50785693287197609</v>
      </c>
      <c r="BF55" s="4">
        <f>Tabela13[[#This Row],[V18]]/Tabela13[[#This Row],[V6]]</f>
        <v>0.56040412948809348</v>
      </c>
      <c r="BG55" s="4">
        <f>Tabela13[[#This Row],[V19]]/Tabela13[[#This Row],[V7]]</f>
        <v>0.1502329535193479</v>
      </c>
      <c r="BH55" s="4">
        <f>Tabela13[[#This Row],[V20]]/Tabela13[[#This Row],[V8]]</f>
        <v>0.50785693287197609</v>
      </c>
      <c r="BI55" s="4">
        <f>Tabela13[[#This Row],[V21]]/Tabela13[[#This Row],[V9]]</f>
        <v>6.12654232578057E-2</v>
      </c>
      <c r="BJ55" s="4">
        <f>Tabela13[[#This Row],[V22]]/Tabela13[[#This Row],[V10]]</f>
        <v>1.1750697776395875</v>
      </c>
      <c r="BK55" s="4">
        <f>Tabela13[[#This Row],[V23]]/Tabela13[[#This Row],[V11]]</f>
        <v>0.56040412948809348</v>
      </c>
      <c r="BL55" s="4">
        <f>Tabela13[[#This Row],[V24]]/Tabela13[[#This Row],[V12]]</f>
        <v>6.12654232578057E-2</v>
      </c>
      <c r="BM55" s="4">
        <f>Tabela13[[#This Row],[V25]]/Tabela13[[#This Row],[V13]]</f>
        <v>0.68193080757279279</v>
      </c>
      <c r="BN55" s="4">
        <f>Tabela13[[#This Row],[V26]]/Tabela13[[#This Row],[V14]]</f>
        <v>0.1502329535193479</v>
      </c>
      <c r="BO55" s="4">
        <f>Tabela13[[#This Row],[V27]]/Tabela13[[#This Row],[V15]]</f>
        <v>0.63390732143638762</v>
      </c>
      <c r="BP55" s="4">
        <f>Tabela13[[#This Row],[V28]]/Tabela13[[#This Row],[V16]]</f>
        <v>0.68193080757279279</v>
      </c>
      <c r="BQ55" s="4">
        <f>Tabela13[[#This Row],[V1]]-Tabela13[[#This Row],[V2]]</f>
        <v>-0.85369333639650313</v>
      </c>
      <c r="BR55" s="4">
        <f>Tabela13[[#This Row],[V1]]-Tabela13[[#This Row],[V3]]</f>
        <v>-1</v>
      </c>
      <c r="BS55" s="4">
        <f>Tabela13[[#This Row],[V1]]-Tabela13[[#This Row],[V4]]</f>
        <v>0.14630666360349676</v>
      </c>
      <c r="BT55" s="4">
        <f>Tabela13[[#This Row],[V2]]-Tabela13[[#This Row],[V1]]</f>
        <v>0.85369333639650313</v>
      </c>
      <c r="BU55" s="4">
        <f>Tabela13[[#This Row],[V2]]-Tabela13[[#This Row],[V3]]</f>
        <v>-0.14630666360349687</v>
      </c>
      <c r="BV55" s="4">
        <f>Tabela13[[#This Row],[V2]]-Tabela13[[#This Row],[V4]]</f>
        <v>0.99999999999999989</v>
      </c>
      <c r="BW55" s="4">
        <f>AVERAGE(Tabela13[[#This Row],[V41]],Tabela13[[#This Row],[V42]])</f>
        <v>-0.92684666819825157</v>
      </c>
      <c r="BX55" s="4">
        <f>AVERAGE(Tabela13[[#This Row],[V41]],Tabela13[[#This Row],[V43]])</f>
        <v>-0.35369333639650319</v>
      </c>
      <c r="BY55" s="4">
        <f>AVERAGE(Tabela13[[#This Row],[V41]],Tabela13[[#This Row],[V44]])</f>
        <v>0</v>
      </c>
      <c r="BZ55" s="4">
        <f>AVERAGE(Tabela13[[#This Row],[V41]],Tabela13[[#This Row],[V45]])</f>
        <v>-0.5</v>
      </c>
      <c r="CA55" s="4">
        <f>AVERAGE(Tabela13[[#This Row],[V41]],Tabela13[[#This Row],[V46]])</f>
        <v>7.3153331801748378E-2</v>
      </c>
      <c r="CB55" s="4">
        <f>AVERAGE(Tabela13[[#This Row],[V42]],Tabela13[[#This Row],[V41]])</f>
        <v>-0.92684666819825157</v>
      </c>
      <c r="CC55" s="4">
        <f>AVERAGE(Tabela13[[#This Row],[V42]],Tabela13[[#This Row],[V43]])</f>
        <v>-0.42684666819825162</v>
      </c>
      <c r="CD55" s="4">
        <f>AVERAGE(Tabela13[[#This Row],[V42]],Tabela13[[#This Row],[V44]])</f>
        <v>-7.3153331801748434E-2</v>
      </c>
      <c r="CE55" s="4">
        <f>AVERAGE(Tabela13[[#This Row],[V42]],Tabela13[[#This Row],[V45]])</f>
        <v>-0.57315333180174843</v>
      </c>
      <c r="CF55" s="4">
        <f>AVERAGE(Tabela13[[#This Row],[V42]],Tabela13[[#This Row],[V46]])</f>
        <v>0</v>
      </c>
      <c r="CG55" s="4">
        <f>AVERAGE(Tabela13[[#This Row],[V43]],Tabela13[[#This Row],[V41]])</f>
        <v>-0.35369333639650319</v>
      </c>
      <c r="CH55" s="4">
        <f>AVERAGE(Tabela13[[#This Row],[V43]],Tabela13[[#This Row],[V42]])</f>
        <v>-0.42684666819825162</v>
      </c>
      <c r="CI55" s="4">
        <f>AVERAGE(Tabela13[[#This Row],[V43]],Tabela13[[#This Row],[V44]])</f>
        <v>0.49999999999999994</v>
      </c>
      <c r="CJ55" s="4">
        <f>AVERAGE(Tabela13[[#This Row],[V43]],Tabela13[[#This Row],[V45]])</f>
        <v>0</v>
      </c>
      <c r="CK55" s="4">
        <f>AVERAGE(Tabela13[[#This Row],[V43]],Tabela13[[#This Row],[V46]])</f>
        <v>0.57315333180174832</v>
      </c>
      <c r="CL55" s="4">
        <f>AVERAGE(Tabela13[[#This Row],[V44]],Tabela13[[#This Row],[V41]])</f>
        <v>0</v>
      </c>
      <c r="CM55" s="4">
        <f>AVERAGE(Tabela13[[#This Row],[V44]],Tabela13[[#This Row],[V42]])</f>
        <v>-7.3153331801748434E-2</v>
      </c>
      <c r="CN55" s="4">
        <f>AVERAGE(Tabela13[[#This Row],[V44]],Tabela13[[#This Row],[V43]])</f>
        <v>0.49999999999999994</v>
      </c>
      <c r="CO55" s="4">
        <f>AVERAGE(Tabela13[[#This Row],[V44]],Tabela13[[#This Row],[V45]])</f>
        <v>0.35369333639650313</v>
      </c>
      <c r="CP55" s="4">
        <f>AVERAGE(Tabela13[[#This Row],[V44]],Tabela13[[#This Row],[V46]])</f>
        <v>0.92684666819825146</v>
      </c>
      <c r="CQ55" s="4">
        <f>AVERAGE(Tabela13[[#This Row],[V45]],Tabela13[[#This Row],[V41]])</f>
        <v>-0.5</v>
      </c>
      <c r="CR55" s="4">
        <f>AVERAGE(Tabela13[[#This Row],[V45]],Tabela13[[#This Row],[V42]])</f>
        <v>-0.57315333180174843</v>
      </c>
      <c r="CS55" s="4">
        <f>AVERAGE(Tabela13[[#This Row],[V45]],Tabela13[[#This Row],[V43]])</f>
        <v>0</v>
      </c>
      <c r="CT55" s="4">
        <f>AVERAGE(Tabela13[[#This Row],[V45]],Tabela13[[#This Row],[V44]])</f>
        <v>0.35369333639650313</v>
      </c>
      <c r="CU55" s="4">
        <f>AVERAGE(Tabela13[[#This Row],[V45]],Tabela13[[#This Row],[V46]])</f>
        <v>0.42684666819825151</v>
      </c>
      <c r="CV55" s="4">
        <f>AVERAGE(Tabela13[[#This Row],[V46]],Tabela13[[#This Row],[V41]])</f>
        <v>7.3153331801748378E-2</v>
      </c>
      <c r="CW55" s="4">
        <f>AVERAGE(Tabela13[[#This Row],[V46]],Tabela13[[#This Row],[V42]])</f>
        <v>0</v>
      </c>
      <c r="CX55" s="4">
        <f>AVERAGE(Tabela13[[#This Row],[V46]],Tabela13[[#This Row],[V43]])</f>
        <v>0.57315333180174832</v>
      </c>
      <c r="CY55" s="4">
        <f>AVERAGE(Tabela13[[#This Row],[V46]],Tabela13[[#This Row],[V44]])</f>
        <v>0.92684666819825146</v>
      </c>
      <c r="CZ55" s="4">
        <f>AVERAGE(Tabela13[[#This Row],[V46]],Tabela13[[#This Row],[V45]])</f>
        <v>0.42684666819825151</v>
      </c>
      <c r="DA55" s="3">
        <f>_xlfn.STDEV.S(Tabela13[[#This Row],[V41]],Tabela13[[#This Row],[V42]])</f>
        <v>0.10345443396681167</v>
      </c>
      <c r="DB55" s="3">
        <f>_xlfn.STDEV.S(Tabela13[[#This Row],[V41]],Tabela13[[#This Row],[V43]])</f>
        <v>0.70710678118654746</v>
      </c>
      <c r="DC55" s="3">
        <f>_xlfn.STDEV.S(Tabela13[[#This Row],[V41]],Tabela13[[#This Row],[V44]])</f>
        <v>1.2073046944394716</v>
      </c>
      <c r="DD55" s="3">
        <f>_xlfn.STDEV.S(Tabela13[[#This Row],[V41]],Tabela13[[#This Row],[V45]])</f>
        <v>0.50019791325292429</v>
      </c>
      <c r="DE55" s="3">
        <f>_xlfn.STDEV.S(Tabela13[[#This Row],[V41]],Tabela13[[#This Row],[V46]])</f>
        <v>1.3107591284062834</v>
      </c>
      <c r="DF55" s="3">
        <f>_xlfn.STDEV.S(Tabela13[[#This Row],[V42]],Tabela13[[#This Row],[V41]])</f>
        <v>0.10345443396681167</v>
      </c>
      <c r="DG55" s="3">
        <f>_xlfn.STDEV.S(Tabela13[[#This Row],[V42]],Tabela13[[#This Row],[V43]])</f>
        <v>0.8105612151533591</v>
      </c>
      <c r="DH55" s="3">
        <f>_xlfn.STDEV.S(Tabela13[[#This Row],[V42]],Tabela13[[#This Row],[V44]])</f>
        <v>1.3107591284062834</v>
      </c>
      <c r="DI55" s="3">
        <f>_xlfn.STDEV.S(Tabela13[[#This Row],[V42]],Tabela13[[#This Row],[V45]])</f>
        <v>0.60365234721973582</v>
      </c>
      <c r="DJ55" s="3">
        <f>_xlfn.STDEV.S(Tabela13[[#This Row],[V42]],Tabela13[[#This Row],[V46]])</f>
        <v>1.4142135623730949</v>
      </c>
      <c r="DK55" s="3">
        <f>_xlfn.STDEV.S(Tabela13[[#This Row],[V43]],Tabela13[[#This Row],[V41]])</f>
        <v>0.70710678118654746</v>
      </c>
      <c r="DL55" s="3">
        <f>_xlfn.STDEV.S(Tabela13[[#This Row],[V43]],Tabela13[[#This Row],[V42]])</f>
        <v>0.8105612151533591</v>
      </c>
      <c r="DM55" s="3">
        <f>_xlfn.STDEV.S(Tabela13[[#This Row],[V43]],Tabela13[[#This Row],[V44]])</f>
        <v>0.50019791325292429</v>
      </c>
      <c r="DN55" s="3">
        <f>_xlfn.STDEV.S(Tabela13[[#This Row],[V43]],Tabela13[[#This Row],[V45]])</f>
        <v>0.20690886793362326</v>
      </c>
      <c r="DO55" s="3">
        <f>_xlfn.STDEV.S(Tabela13[[#This Row],[V43]],Tabela13[[#This Row],[V46]])</f>
        <v>0.60365234721973582</v>
      </c>
      <c r="DP55" s="3">
        <f>_xlfn.STDEV.S(Tabela13[[#This Row],[V44]],Tabela13[[#This Row],[V41]])</f>
        <v>1.2073046944394716</v>
      </c>
      <c r="DQ55" s="3">
        <f>_xlfn.STDEV.S(Tabela13[[#This Row],[V44]],Tabela13[[#This Row],[V42]])</f>
        <v>1.3107591284062834</v>
      </c>
      <c r="DR55" s="3">
        <f>_xlfn.STDEV.S(Tabela13[[#This Row],[V44]],Tabela13[[#This Row],[V43]])</f>
        <v>0.50019791325292429</v>
      </c>
      <c r="DS55" s="3">
        <f>_xlfn.STDEV.S(Tabela13[[#This Row],[V44]],Tabela13[[#This Row],[V45]])</f>
        <v>0.70710678118654757</v>
      </c>
      <c r="DT55" s="3">
        <f>_xlfn.STDEV.S(Tabela13[[#This Row],[V44]],Tabela13[[#This Row],[V46]])</f>
        <v>0.1034544339668116</v>
      </c>
      <c r="DU55" s="3">
        <f>_xlfn.STDEV.S(Tabela13[[#This Row],[V45]],Tabela13[[#This Row],[V41]])</f>
        <v>0.50019791325292429</v>
      </c>
      <c r="DV55" s="3">
        <f>_xlfn.STDEV.S(Tabela13[[#This Row],[V45]],Tabela13[[#This Row],[V42]])</f>
        <v>0.60365234721973582</v>
      </c>
      <c r="DW55" s="3">
        <f>_xlfn.STDEV.S(Tabela13[[#This Row],[V45]],Tabela13[[#This Row],[V43]])</f>
        <v>0.20690886793362326</v>
      </c>
      <c r="DX55" s="3">
        <f>_xlfn.STDEV.S(Tabela13[[#This Row],[V45]],Tabela13[[#This Row],[V44]])</f>
        <v>0.70710678118654757</v>
      </c>
      <c r="DY55" s="3">
        <f>_xlfn.STDEV.S(Tabela13[[#This Row],[V45]],Tabela13[[#This Row],[V46]])</f>
        <v>0.8105612151533591</v>
      </c>
      <c r="DZ55" s="3">
        <f>_xlfn.STDEV.S(Tabela13[[#This Row],[V46]],Tabela13[[#This Row],[V41]])</f>
        <v>1.3107591284062834</v>
      </c>
      <c r="EA55" s="3">
        <f>_xlfn.STDEV.S(Tabela13[[#This Row],[V46]],Tabela13[[#This Row],[V42]])</f>
        <v>1.4142135623730949</v>
      </c>
      <c r="EB55" s="3">
        <f>_xlfn.STDEV.S(Tabela13[[#This Row],[V46]],Tabela13[[#This Row],[V43]])</f>
        <v>0.60365234721973582</v>
      </c>
      <c r="EC55" s="3">
        <f>_xlfn.STDEV.S(Tabela13[[#This Row],[V46]],Tabela13[[#This Row],[V44]])</f>
        <v>0.1034544339668116</v>
      </c>
      <c r="ED55" s="3">
        <f>_xlfn.STDEV.S(Tabela13[[#This Row],[V46]],Tabela13[[#This Row],[V45]])</f>
        <v>0.8105612151533591</v>
      </c>
      <c r="EE55" s="3">
        <f t="shared" si="19"/>
        <v>-0.11161979377659355</v>
      </c>
      <c r="EF55" s="3">
        <f t="shared" si="20"/>
        <v>-1.9992086602215622</v>
      </c>
      <c r="EG55" s="3" t="str">
        <f t="shared" si="21"/>
        <v/>
      </c>
      <c r="EH55" s="3">
        <f t="shared" si="22"/>
        <v>-1.0003958265058486</v>
      </c>
      <c r="EI55" s="3">
        <f t="shared" si="23"/>
        <v>17.91796895811321</v>
      </c>
      <c r="EJ55" s="3">
        <f t="shared" si="24"/>
        <v>-0.11161979377659355</v>
      </c>
      <c r="EK55" s="3">
        <f t="shared" si="25"/>
        <v>-1.8989517209418367</v>
      </c>
      <c r="EL55" s="3">
        <f t="shared" si="26"/>
        <v>-17.917968958113196</v>
      </c>
      <c r="EM55" s="3">
        <f t="shared" si="27"/>
        <v>-1.0532126635679</v>
      </c>
      <c r="EN55" s="3" t="str">
        <f t="shared" si="28"/>
        <v/>
      </c>
      <c r="EO55" s="3">
        <f t="shared" si="29"/>
        <v>-1.9992086602215622</v>
      </c>
      <c r="EP55" s="3">
        <f t="shared" si="30"/>
        <v>-1.8989517209418367</v>
      </c>
      <c r="EQ55" s="3">
        <f t="shared" si="31"/>
        <v>1.0003958265058488</v>
      </c>
      <c r="ER55" s="3" t="str">
        <f t="shared" si="32"/>
        <v/>
      </c>
      <c r="ES55" s="3" t="str">
        <f t="shared" si="33"/>
        <v/>
      </c>
      <c r="ET55" s="3" t="str">
        <f t="shared" si="34"/>
        <v/>
      </c>
      <c r="EU55" s="3" t="str">
        <f t="shared" si="35"/>
        <v/>
      </c>
      <c r="EV55" s="3">
        <f t="shared" si="36"/>
        <v>1.0003958265058488</v>
      </c>
      <c r="EW55" s="3">
        <f t="shared" si="37"/>
        <v>1.9992086602215628</v>
      </c>
      <c r="EX55" s="3">
        <f t="shared" si="38"/>
        <v>0.11161979377659349</v>
      </c>
      <c r="EY55" s="3">
        <f t="shared" si="39"/>
        <v>-1.0003958265058486</v>
      </c>
      <c r="EZ55" s="3">
        <f t="shared" si="40"/>
        <v>-1.0532126635679</v>
      </c>
      <c r="FA55" s="3" t="str">
        <f t="shared" si="41"/>
        <v/>
      </c>
      <c r="FB55" s="3">
        <f t="shared" si="42"/>
        <v>1.9992086602215628</v>
      </c>
      <c r="FC55" s="3">
        <f t="shared" si="43"/>
        <v>1.8989517209418372</v>
      </c>
      <c r="FD55" s="3">
        <f t="shared" si="44"/>
        <v>17.91796895811321</v>
      </c>
      <c r="FE55" s="3" t="str">
        <f t="shared" si="45"/>
        <v/>
      </c>
      <c r="FF55" s="3">
        <f t="shared" si="46"/>
        <v>1.0532126635679002</v>
      </c>
      <c r="FG55" s="3">
        <f t="shared" si="47"/>
        <v>0.11161979377659349</v>
      </c>
      <c r="FH55" s="3">
        <f t="shared" si="48"/>
        <v>1.8989517209418372</v>
      </c>
      <c r="FI55" s="4">
        <f t="shared" si="49"/>
        <v>0.23094688221709006</v>
      </c>
      <c r="FJ55" s="4">
        <f t="shared" si="50"/>
        <v>1.5706806282722514</v>
      </c>
      <c r="FK55" s="4">
        <f t="shared" si="72"/>
        <v>1.7846152313327999</v>
      </c>
      <c r="FL55" s="4">
        <f t="shared" si="52"/>
        <v>0.94071796029929955</v>
      </c>
      <c r="FM55" s="4">
        <f>Tabela13[[#This Row],[V139]]-Tabela13[[#This Row],[V140]]</f>
        <v>0.84389727103350032</v>
      </c>
      <c r="FN55" s="4">
        <f>Tabela13[[#This Row],[V1]]-Tabela13[[#This Row],[V2]]/2</f>
        <v>-4.5956615842230653E-2</v>
      </c>
      <c r="FO55" s="4">
        <f>Tabela13[[#This Row],[V1]]-Tabela13[[#This Row],[V3]]/2</f>
        <v>-0.11910994764397909</v>
      </c>
      <c r="FP55" s="4">
        <f>Tabela13[[#This Row],[V1]]-Tabela13[[#This Row],[V4]]/2</f>
        <v>0.45404338415776929</v>
      </c>
      <c r="FQ55" s="4">
        <f>Tabela13[[#This Row],[V2]]-Tabela13[[#This Row],[V1]]/2</f>
        <v>1.2345833887525242</v>
      </c>
      <c r="FR55" s="4">
        <f>Tabela13[[#This Row],[V2]]-Tabela13[[#This Row],[V3]]/2</f>
        <v>0.73458338875252405</v>
      </c>
      <c r="FS55" s="4">
        <f>Tabela13[[#This Row],[V2]]-Tabela13[[#This Row],[V4]]/2</f>
        <v>1.3077367205542725</v>
      </c>
      <c r="FT55" s="4">
        <f t="shared" si="53"/>
        <v>-4.5924303160184102E-2</v>
      </c>
      <c r="FU55" s="4">
        <f t="shared" si="54"/>
        <v>-0.11855141630706328</v>
      </c>
      <c r="FV55" s="4">
        <f t="shared" si="55"/>
        <v>0.42621131500570086</v>
      </c>
      <c r="FW55" s="4">
        <f t="shared" si="56"/>
        <v>0.88999363354935446</v>
      </c>
      <c r="FX55" s="4">
        <f t="shared" si="57"/>
        <v>0.63356124783415824</v>
      </c>
      <c r="FY55" s="4">
        <f t="shared" si="58"/>
        <v>0.91796608349504183</v>
      </c>
      <c r="FZ55" s="4">
        <f t="shared" si="59"/>
        <v>-8.2663745688331378</v>
      </c>
      <c r="GA55" s="4">
        <f t="shared" si="60"/>
        <v>-21.339254935271391</v>
      </c>
      <c r="GB55" s="4">
        <f t="shared" si="61"/>
        <v>76.718036701026165</v>
      </c>
      <c r="GC55" s="4">
        <f t="shared" si="62"/>
        <v>160.19885403888381</v>
      </c>
      <c r="GD55" s="4">
        <f t="shared" si="63"/>
        <v>114.04102461014848</v>
      </c>
      <c r="GE55" s="4">
        <f t="shared" si="64"/>
        <v>165.23389502910754</v>
      </c>
      <c r="GF55" s="4">
        <f>Tabela13[[#This Row],[V1]]-Tabela13[[#This Row],[V2]]/Tabela13[[#This Row],[V2]]</f>
        <v>-0.23821989528795817</v>
      </c>
      <c r="GG55" s="4">
        <f>Tabela13[[#This Row],[V1]]-Tabela13[[#This Row],[V3]]/Tabela13[[#This Row],[V3]]</f>
        <v>-0.23821989528795817</v>
      </c>
      <c r="GH55" s="4">
        <f>Tabela13[[#This Row],[V1]]-Tabela13[[#This Row],[V4]]/Tabela13[[#This Row],[V4]]</f>
        <v>-0.23821989528795817</v>
      </c>
      <c r="GI55" s="4">
        <f>Tabela13[[#This Row],[V2]]-Tabela13[[#This Row],[V1]]/Tabela13[[#This Row],[V1]]</f>
        <v>0.61547344110854496</v>
      </c>
      <c r="GJ55" s="4">
        <f>Tabela13[[#This Row],[V2]]-Tabela13[[#This Row],[V3]]/Tabela13[[#This Row],[V3]]</f>
        <v>0.61547344110854496</v>
      </c>
      <c r="GK55" s="4">
        <f>Tabela13[[#This Row],[V2]]-Tabela13[[#This Row],[V4]]/Tabela13[[#This Row],[V4]]</f>
        <v>0.61547344110854496</v>
      </c>
      <c r="GL55" s="4">
        <f t="shared" si="65"/>
        <v>0.58349682655943313</v>
      </c>
      <c r="GM55" s="4">
        <f t="shared" si="66"/>
        <v>1.1886267729102933</v>
      </c>
      <c r="GN55" s="4">
        <f t="shared" si="67"/>
        <v>0.49089995266619335</v>
      </c>
      <c r="GO55" s="3">
        <f t="shared" si="68"/>
        <v>0</v>
      </c>
      <c r="GP55" s="3">
        <v>100</v>
      </c>
      <c r="GQ55" s="3">
        <f t="shared" si="69"/>
        <v>-1</v>
      </c>
      <c r="GR55" s="3">
        <f t="shared" si="70"/>
        <v>-100</v>
      </c>
      <c r="GS55" s="34">
        <f>COUNTIF($D$2:D54,Tabela13[[#This Row],[HomeTeam]])</f>
        <v>3</v>
      </c>
      <c r="GT55" s="34">
        <f>COUNTIF($E$2:E54,Tabela13[[#This Row],[AwayTeam]])</f>
        <v>2</v>
      </c>
      <c r="GU55" s="3">
        <f>IFERROR(AVERAGEIFS($AD$2:AD54,$D$2:D54,Tabela13[[#This Row],[HomeTeam]],$GS$2:GS54,"&gt;="&amp;Tabela13[[#This Row],[Contagem_H]]-5),"")</f>
        <v>0.98136077413643952</v>
      </c>
      <c r="GV55" s="3">
        <f>IFERROR(AVERAGEIFS($G$2:G54,$E$2:E54,Tabela13[[#This Row],[AwayTeam]],$GT$2:GT54,"&gt;="&amp;Tabela13[[#This Row],[Contagem_A]]-5),"")</f>
        <v>1</v>
      </c>
      <c r="GW55" s="3">
        <f>IFERROR(AVERAGEIFS($GQ$2:GQ54,$D$2:D54,Tabela13[[#This Row],[HomeTeam]],$GS$2:GS54,"&gt;="&amp;Tabela13[[#This Row],[Contagem_H]]-5),"")</f>
        <v>-1</v>
      </c>
    </row>
    <row r="56" spans="1:205" x14ac:dyDescent="0.25">
      <c r="A56" t="s">
        <v>127</v>
      </c>
      <c r="B56" t="s">
        <v>156</v>
      </c>
      <c r="C56" t="s">
        <v>129</v>
      </c>
      <c r="D56" t="s">
        <v>11</v>
      </c>
      <c r="E56" t="s">
        <v>141</v>
      </c>
      <c r="F56" s="3">
        <v>0</v>
      </c>
      <c r="G56" s="3">
        <v>1</v>
      </c>
      <c r="H56" s="3" t="str">
        <f t="shared" si="71"/>
        <v>A</v>
      </c>
      <c r="I56" s="3">
        <v>4</v>
      </c>
      <c r="J56" s="3">
        <v>3.8</v>
      </c>
      <c r="K56" s="3">
        <v>1.83</v>
      </c>
      <c r="L56" s="3">
        <v>1.73</v>
      </c>
      <c r="M56" s="3">
        <v>2.1</v>
      </c>
      <c r="N56" s="3">
        <f t="shared" si="0"/>
        <v>1</v>
      </c>
      <c r="O56" s="3">
        <f t="shared" si="1"/>
        <v>0</v>
      </c>
      <c r="P56" s="3">
        <f t="shared" si="2"/>
        <v>3</v>
      </c>
      <c r="Q56" s="3">
        <f t="shared" si="3"/>
        <v>5.9605982168535965E-2</v>
      </c>
      <c r="R56" s="3">
        <f t="shared" si="4"/>
        <v>5.4225158271401064E-2</v>
      </c>
      <c r="S56" s="3">
        <f t="shared" si="5"/>
        <v>4.2384239286741439</v>
      </c>
      <c r="T56" s="3">
        <f t="shared" si="6"/>
        <v>4.0265027322404361</v>
      </c>
      <c r="U56" s="3">
        <f t="shared" si="7"/>
        <v>1.9390789473684209</v>
      </c>
      <c r="V56" s="3">
        <f t="shared" si="8"/>
        <v>1.8331183491515672</v>
      </c>
      <c r="W56" s="3">
        <f t="shared" si="9"/>
        <v>2.2251725625539258</v>
      </c>
      <c r="X56" s="4">
        <f t="shared" si="10"/>
        <v>0.25</v>
      </c>
      <c r="Y56" s="4">
        <f t="shared" si="11"/>
        <v>0.26315789473684209</v>
      </c>
      <c r="Z56" s="4">
        <f t="shared" si="12"/>
        <v>0.54644808743169393</v>
      </c>
      <c r="AA56" s="4">
        <f t="shared" si="13"/>
        <v>0.5780346820809249</v>
      </c>
      <c r="AB56" s="4">
        <f t="shared" si="14"/>
        <v>0.47619047619047616</v>
      </c>
      <c r="AC56" s="4">
        <f t="shared" si="15"/>
        <v>0.125</v>
      </c>
      <c r="AD56" s="4">
        <f t="shared" si="16"/>
        <v>0.77322404371584696</v>
      </c>
      <c r="AE56" s="4">
        <f t="shared" si="17"/>
        <v>0.625</v>
      </c>
      <c r="AF56" s="4">
        <f t="shared" si="18"/>
        <v>0.27322404371584696</v>
      </c>
      <c r="AG56" s="4">
        <f>IFERROR(AVERAGE(Tabela13[[#This Row],[V1]],Tabela13[[#This Row],[V2]]),"")</f>
        <v>0.44911202185792348</v>
      </c>
      <c r="AH56" s="4">
        <f>IFERROR(AVERAGE(Tabela13[[#This Row],[V1]],Tabela13[[#This Row],[V3]]),"")</f>
        <v>0.375</v>
      </c>
      <c r="AI56" s="4">
        <f>IFERROR(AVERAGE(Tabela13[[#This Row],[V1]],Tabela13[[#This Row],[V4]]),"")</f>
        <v>0.19911202185792348</v>
      </c>
      <c r="AJ56" s="4">
        <f>IFERROR(AVERAGE(Tabela13[[#This Row],[V2]],Tabela13[[#This Row],[V1]]),"")</f>
        <v>0.44911202185792348</v>
      </c>
      <c r="AK56" s="4">
        <f>IFERROR(AVERAGE(Tabela13[[#This Row],[V2]],Tabela13[[#This Row],[V3]]),"")</f>
        <v>0.69911202185792343</v>
      </c>
      <c r="AL56" s="4">
        <f>IFERROR(AVERAGE(Tabela13[[#This Row],[V2]],Tabela13[[#This Row],[V4]]),"")</f>
        <v>0.52322404371584696</v>
      </c>
      <c r="AM56" s="4">
        <f>IFERROR(AVERAGE(Tabela13[[#This Row],[V3]],Tabela13[[#This Row],[V1]]),"")</f>
        <v>0.375</v>
      </c>
      <c r="AN56" s="4">
        <f>IFERROR(AVERAGE(Tabela13[[#This Row],[V3]],Tabela13[[#This Row],[V2]]),"")</f>
        <v>0.69911202185792343</v>
      </c>
      <c r="AO56" s="4">
        <f>IFERROR(AVERAGE(Tabela13[[#This Row],[V3]],Tabela13[[#This Row],[V4]]),"")</f>
        <v>0.44911202185792348</v>
      </c>
      <c r="AP56" s="4">
        <f>IFERROR(AVERAGE(Tabela13[[#This Row],[V4]],Tabela13[[#This Row],[V1]]),"")</f>
        <v>0.19911202185792348</v>
      </c>
      <c r="AQ56" s="4">
        <f>IFERROR(AVERAGE(Tabela13[[#This Row],[V4]],Tabela13[[#This Row],[V2]]),"")</f>
        <v>0.52322404371584696</v>
      </c>
      <c r="AR56" s="4">
        <f>IFERROR(AVERAGE(Tabela13[[#This Row],[V4]],Tabela13[[#This Row],[V3]]),"")</f>
        <v>0.44911202185792348</v>
      </c>
      <c r="AS56" s="4">
        <f>_xlfn.STDEV.S(Tabela13[[#This Row],[V1]:[V2]])</f>
        <v>0.45836361703964035</v>
      </c>
      <c r="AT56" s="4">
        <f>_xlfn.STDEV.S(Tabela13[[#This Row],[V1]],Tabela13[[#This Row],[V3]])</f>
        <v>0.35355339059327379</v>
      </c>
      <c r="AU56" s="4">
        <f>_xlfn.STDEV.S(Tabela13[[#This Row],[V1]],Tabela13[[#This Row],[V4]])</f>
        <v>0.10481022644636666</v>
      </c>
      <c r="AV56" s="4">
        <f>_xlfn.STDEV.S(Tabela13[[#This Row],[V2]],Tabela13[[#This Row],[V1]])</f>
        <v>0.45836361703964035</v>
      </c>
      <c r="AW56" s="4">
        <f>_xlfn.STDEV.S(Tabela13[[#This Row],[V2]],Tabela13[[#This Row],[V3]])</f>
        <v>0.10481022644636739</v>
      </c>
      <c r="AX56" s="4">
        <f>_xlfn.STDEV.S(Tabela13[[#This Row],[V42]],Tabela13[[#This Row],[V44]])</f>
        <v>0.81191700763291419</v>
      </c>
      <c r="AY56" s="4">
        <f>_xlfn.STDEV.S(Tabela13[[#This Row],[V3]],Tabela13[[#This Row],[V1]])</f>
        <v>0.35355339059327379</v>
      </c>
      <c r="AZ56" s="4">
        <f>_xlfn.STDEV.S(Tabela13[[#This Row],[V3]],Tabela13[[#This Row],[V2]])</f>
        <v>0.10481022644636739</v>
      </c>
      <c r="BA56" s="4">
        <f>_xlfn.STDEV.S(Tabela13[[#This Row],[V3]],Tabela13[[#This Row],[V4]])</f>
        <v>0.24874316414690709</v>
      </c>
      <c r="BB56" s="4">
        <f>_xlfn.STDEV.S(Tabela13[[#This Row],[V4]],Tabela13[[#This Row],[V1]])</f>
        <v>0.10481022644636666</v>
      </c>
      <c r="BC56" s="4">
        <f>_xlfn.STDEV.S(Tabela13[[#This Row],[V4]],Tabela13[[#This Row],[V2]])</f>
        <v>0.35355339059327379</v>
      </c>
      <c r="BD56" s="4">
        <f>_xlfn.STDEV.S(Tabela13[[#This Row],[V4]],Tabela13[[#This Row],[V3]])</f>
        <v>0.24874316414690709</v>
      </c>
      <c r="BE56" s="4">
        <f>Tabela13[[#This Row],[V17]]/Tabela13[[#This Row],[V5]]</f>
        <v>1.0205997495757164</v>
      </c>
      <c r="BF56" s="4">
        <f>Tabela13[[#This Row],[V18]]/Tabela13[[#This Row],[V6]]</f>
        <v>0.94280904158206347</v>
      </c>
      <c r="BG56" s="4">
        <f>Tabela13[[#This Row],[V19]]/Tabela13[[#This Row],[V7]]</f>
        <v>0.52638823848192384</v>
      </c>
      <c r="BH56" s="4">
        <f>Tabela13[[#This Row],[V20]]/Tabela13[[#This Row],[V8]]</f>
        <v>1.0205997495757164</v>
      </c>
      <c r="BI56" s="4">
        <f>Tabela13[[#This Row],[V21]]/Tabela13[[#This Row],[V9]]</f>
        <v>0.14991907329504825</v>
      </c>
      <c r="BJ56" s="4">
        <f>Tabela13[[#This Row],[V22]]/Tabela13[[#This Row],[V10]]</f>
        <v>1.5517578318206089</v>
      </c>
      <c r="BK56" s="4">
        <f>Tabela13[[#This Row],[V23]]/Tabela13[[#This Row],[V11]]</f>
        <v>0.94280904158206347</v>
      </c>
      <c r="BL56" s="4">
        <f>Tabela13[[#This Row],[V24]]/Tabela13[[#This Row],[V12]]</f>
        <v>0.14991907329504825</v>
      </c>
      <c r="BM56" s="4">
        <f>Tabela13[[#This Row],[V25]]/Tabela13[[#This Row],[V13]]</f>
        <v>0.55385550161379771</v>
      </c>
      <c r="BN56" s="4">
        <f>Tabela13[[#This Row],[V26]]/Tabela13[[#This Row],[V14]]</f>
        <v>0.52638823848192384</v>
      </c>
      <c r="BO56" s="4">
        <f>Tabela13[[#This Row],[V27]]/Tabela13[[#This Row],[V15]]</f>
        <v>0.67572084050724912</v>
      </c>
      <c r="BP56" s="4">
        <f>Tabela13[[#This Row],[V28]]/Tabela13[[#This Row],[V16]]</f>
        <v>0.55385550161379771</v>
      </c>
      <c r="BQ56" s="4">
        <f>Tabela13[[#This Row],[V1]]-Tabela13[[#This Row],[V2]]</f>
        <v>-0.64822404371584696</v>
      </c>
      <c r="BR56" s="4">
        <f>Tabela13[[#This Row],[V1]]-Tabela13[[#This Row],[V3]]</f>
        <v>-0.5</v>
      </c>
      <c r="BS56" s="4">
        <f>Tabela13[[#This Row],[V1]]-Tabela13[[#This Row],[V4]]</f>
        <v>-0.14822404371584696</v>
      </c>
      <c r="BT56" s="4">
        <f>Tabela13[[#This Row],[V2]]-Tabela13[[#This Row],[V1]]</f>
        <v>0.64822404371584696</v>
      </c>
      <c r="BU56" s="4">
        <f>Tabela13[[#This Row],[V2]]-Tabela13[[#This Row],[V3]]</f>
        <v>0.14822404371584696</v>
      </c>
      <c r="BV56" s="4">
        <f>Tabela13[[#This Row],[V2]]-Tabela13[[#This Row],[V4]]</f>
        <v>0.5</v>
      </c>
      <c r="BW56" s="4">
        <f>AVERAGE(Tabela13[[#This Row],[V41]],Tabela13[[#This Row],[V42]])</f>
        <v>-0.57411202185792343</v>
      </c>
      <c r="BX56" s="4">
        <f>AVERAGE(Tabela13[[#This Row],[V41]],Tabela13[[#This Row],[V43]])</f>
        <v>-0.39822404371584696</v>
      </c>
      <c r="BY56" s="4">
        <f>AVERAGE(Tabela13[[#This Row],[V41]],Tabela13[[#This Row],[V44]])</f>
        <v>0</v>
      </c>
      <c r="BZ56" s="4">
        <f>AVERAGE(Tabela13[[#This Row],[V41]],Tabela13[[#This Row],[V45]])</f>
        <v>-0.25</v>
      </c>
      <c r="CA56" s="4">
        <f>AVERAGE(Tabela13[[#This Row],[V41]],Tabela13[[#This Row],[V46]])</f>
        <v>-7.4112021857923482E-2</v>
      </c>
      <c r="CB56" s="4">
        <f>AVERAGE(Tabela13[[#This Row],[V42]],Tabela13[[#This Row],[V41]])</f>
        <v>-0.57411202185792343</v>
      </c>
      <c r="CC56" s="4">
        <f>AVERAGE(Tabela13[[#This Row],[V42]],Tabela13[[#This Row],[V43]])</f>
        <v>-0.32411202185792348</v>
      </c>
      <c r="CD56" s="4">
        <f>AVERAGE(Tabela13[[#This Row],[V42]],Tabela13[[#This Row],[V44]])</f>
        <v>7.4112021857923482E-2</v>
      </c>
      <c r="CE56" s="4">
        <f>AVERAGE(Tabela13[[#This Row],[V42]],Tabela13[[#This Row],[V45]])</f>
        <v>-0.17588797814207652</v>
      </c>
      <c r="CF56" s="4">
        <f>AVERAGE(Tabela13[[#This Row],[V42]],Tabela13[[#This Row],[V46]])</f>
        <v>0</v>
      </c>
      <c r="CG56" s="4">
        <f>AVERAGE(Tabela13[[#This Row],[V43]],Tabela13[[#This Row],[V41]])</f>
        <v>-0.39822404371584696</v>
      </c>
      <c r="CH56" s="4">
        <f>AVERAGE(Tabela13[[#This Row],[V43]],Tabela13[[#This Row],[V42]])</f>
        <v>-0.32411202185792348</v>
      </c>
      <c r="CI56" s="4">
        <f>AVERAGE(Tabela13[[#This Row],[V43]],Tabela13[[#This Row],[V44]])</f>
        <v>0.25</v>
      </c>
      <c r="CJ56" s="4">
        <f>AVERAGE(Tabela13[[#This Row],[V43]],Tabela13[[#This Row],[V45]])</f>
        <v>0</v>
      </c>
      <c r="CK56" s="4">
        <f>AVERAGE(Tabela13[[#This Row],[V43]],Tabela13[[#This Row],[V46]])</f>
        <v>0.17588797814207652</v>
      </c>
      <c r="CL56" s="4">
        <f>AVERAGE(Tabela13[[#This Row],[V44]],Tabela13[[#This Row],[V41]])</f>
        <v>0</v>
      </c>
      <c r="CM56" s="4">
        <f>AVERAGE(Tabela13[[#This Row],[V44]],Tabela13[[#This Row],[V42]])</f>
        <v>7.4112021857923482E-2</v>
      </c>
      <c r="CN56" s="4">
        <f>AVERAGE(Tabela13[[#This Row],[V44]],Tabela13[[#This Row],[V43]])</f>
        <v>0.25</v>
      </c>
      <c r="CO56" s="4">
        <f>AVERAGE(Tabela13[[#This Row],[V44]],Tabela13[[#This Row],[V45]])</f>
        <v>0.39822404371584696</v>
      </c>
      <c r="CP56" s="4">
        <f>AVERAGE(Tabela13[[#This Row],[V44]],Tabela13[[#This Row],[V46]])</f>
        <v>0.57411202185792343</v>
      </c>
      <c r="CQ56" s="4">
        <f>AVERAGE(Tabela13[[#This Row],[V45]],Tabela13[[#This Row],[V41]])</f>
        <v>-0.25</v>
      </c>
      <c r="CR56" s="4">
        <f>AVERAGE(Tabela13[[#This Row],[V45]],Tabela13[[#This Row],[V42]])</f>
        <v>-0.17588797814207652</v>
      </c>
      <c r="CS56" s="4">
        <f>AVERAGE(Tabela13[[#This Row],[V45]],Tabela13[[#This Row],[V43]])</f>
        <v>0</v>
      </c>
      <c r="CT56" s="4">
        <f>AVERAGE(Tabela13[[#This Row],[V45]],Tabela13[[#This Row],[V44]])</f>
        <v>0.39822404371584696</v>
      </c>
      <c r="CU56" s="4">
        <f>AVERAGE(Tabela13[[#This Row],[V45]],Tabela13[[#This Row],[V46]])</f>
        <v>0.32411202185792348</v>
      </c>
      <c r="CV56" s="4">
        <f>AVERAGE(Tabela13[[#This Row],[V46]],Tabela13[[#This Row],[V41]])</f>
        <v>-7.4112021857923482E-2</v>
      </c>
      <c r="CW56" s="4">
        <f>AVERAGE(Tabela13[[#This Row],[V46]],Tabela13[[#This Row],[V42]])</f>
        <v>0</v>
      </c>
      <c r="CX56" s="4">
        <f>AVERAGE(Tabela13[[#This Row],[V46]],Tabela13[[#This Row],[V43]])</f>
        <v>0.17588797814207652</v>
      </c>
      <c r="CY56" s="4">
        <f>AVERAGE(Tabela13[[#This Row],[V46]],Tabela13[[#This Row],[V44]])</f>
        <v>0.57411202185792343</v>
      </c>
      <c r="CZ56" s="4">
        <f>AVERAGE(Tabela13[[#This Row],[V46]],Tabela13[[#This Row],[V45]])</f>
        <v>0.32411202185792348</v>
      </c>
      <c r="DA56" s="3">
        <f>_xlfn.STDEV.S(Tabela13[[#This Row],[V41]],Tabela13[[#This Row],[V42]])</f>
        <v>0.10481022644636739</v>
      </c>
      <c r="DB56" s="3">
        <f>_xlfn.STDEV.S(Tabela13[[#This Row],[V41]],Tabela13[[#This Row],[V43]])</f>
        <v>0.35355339059327368</v>
      </c>
      <c r="DC56" s="3">
        <f>_xlfn.STDEV.S(Tabela13[[#This Row],[V41]],Tabela13[[#This Row],[V44]])</f>
        <v>0.91672723407928081</v>
      </c>
      <c r="DD56" s="3">
        <f>_xlfn.STDEV.S(Tabela13[[#This Row],[V41]],Tabela13[[#This Row],[V45]])</f>
        <v>0.56317384348600708</v>
      </c>
      <c r="DE56" s="3">
        <f>_xlfn.STDEV.S(Tabela13[[#This Row],[V41]],Tabela13[[#This Row],[V46]])</f>
        <v>0.81191700763291419</v>
      </c>
      <c r="DF56" s="3">
        <f>_xlfn.STDEV.S(Tabela13[[#This Row],[V42]],Tabela13[[#This Row],[V41]])</f>
        <v>0.10481022644636739</v>
      </c>
      <c r="DG56" s="3">
        <f>_xlfn.STDEV.S(Tabela13[[#This Row],[V42]],Tabela13[[#This Row],[V43]])</f>
        <v>0.24874316414690709</v>
      </c>
      <c r="DH56" s="3">
        <f>_xlfn.STDEV.S(Tabela13[[#This Row],[V42]],Tabela13[[#This Row],[V44]])</f>
        <v>0.81191700763291419</v>
      </c>
      <c r="DI56" s="3">
        <f>_xlfn.STDEV.S(Tabela13[[#This Row],[V42]],Tabela13[[#This Row],[V45]])</f>
        <v>0.4583636170396404</v>
      </c>
      <c r="DJ56" s="3">
        <f>_xlfn.STDEV.S(Tabela13[[#This Row],[V42]],Tabela13[[#This Row],[V46]])</f>
        <v>0.70710678118654757</v>
      </c>
      <c r="DK56" s="3">
        <f>_xlfn.STDEV.S(Tabela13[[#This Row],[V43]],Tabela13[[#This Row],[V41]])</f>
        <v>0.35355339059327368</v>
      </c>
      <c r="DL56" s="3">
        <f>_xlfn.STDEV.S(Tabela13[[#This Row],[V43]],Tabela13[[#This Row],[V42]])</f>
        <v>0.24874316414690709</v>
      </c>
      <c r="DM56" s="3">
        <f>_xlfn.STDEV.S(Tabela13[[#This Row],[V43]],Tabela13[[#This Row],[V44]])</f>
        <v>0.56317384348600708</v>
      </c>
      <c r="DN56" s="3">
        <f>_xlfn.STDEV.S(Tabela13[[#This Row],[V43]],Tabela13[[#This Row],[V45]])</f>
        <v>0.20962045289273332</v>
      </c>
      <c r="DO56" s="3">
        <f>_xlfn.STDEV.S(Tabela13[[#This Row],[V43]],Tabela13[[#This Row],[V46]])</f>
        <v>0.4583636170396404</v>
      </c>
      <c r="DP56" s="3">
        <f>_xlfn.STDEV.S(Tabela13[[#This Row],[V44]],Tabela13[[#This Row],[V41]])</f>
        <v>0.91672723407928081</v>
      </c>
      <c r="DQ56" s="3">
        <f>_xlfn.STDEV.S(Tabela13[[#This Row],[V44]],Tabela13[[#This Row],[V42]])</f>
        <v>0.81191700763291419</v>
      </c>
      <c r="DR56" s="3">
        <f>_xlfn.STDEV.S(Tabela13[[#This Row],[V44]],Tabela13[[#This Row],[V43]])</f>
        <v>0.56317384348600708</v>
      </c>
      <c r="DS56" s="3">
        <f>_xlfn.STDEV.S(Tabela13[[#This Row],[V44]],Tabela13[[#This Row],[V45]])</f>
        <v>0.35355339059327368</v>
      </c>
      <c r="DT56" s="3">
        <f>_xlfn.STDEV.S(Tabela13[[#This Row],[V44]],Tabela13[[#This Row],[V46]])</f>
        <v>0.10481022644636739</v>
      </c>
      <c r="DU56" s="3">
        <f>_xlfn.STDEV.S(Tabela13[[#This Row],[V45]],Tabela13[[#This Row],[V41]])</f>
        <v>0.56317384348600708</v>
      </c>
      <c r="DV56" s="3">
        <f>_xlfn.STDEV.S(Tabela13[[#This Row],[V45]],Tabela13[[#This Row],[V42]])</f>
        <v>0.4583636170396404</v>
      </c>
      <c r="DW56" s="3">
        <f>_xlfn.STDEV.S(Tabela13[[#This Row],[V45]],Tabela13[[#This Row],[V43]])</f>
        <v>0.20962045289273332</v>
      </c>
      <c r="DX56" s="3">
        <f>_xlfn.STDEV.S(Tabela13[[#This Row],[V45]],Tabela13[[#This Row],[V44]])</f>
        <v>0.35355339059327368</v>
      </c>
      <c r="DY56" s="3">
        <f>_xlfn.STDEV.S(Tabela13[[#This Row],[V45]],Tabela13[[#This Row],[V46]])</f>
        <v>0.24874316414690709</v>
      </c>
      <c r="DZ56" s="3">
        <f>_xlfn.STDEV.S(Tabela13[[#This Row],[V46]],Tabela13[[#This Row],[V41]])</f>
        <v>0.81191700763291419</v>
      </c>
      <c r="EA56" s="3">
        <f>_xlfn.STDEV.S(Tabela13[[#This Row],[V46]],Tabela13[[#This Row],[V42]])</f>
        <v>0.70710678118654757</v>
      </c>
      <c r="EB56" s="3">
        <f>_xlfn.STDEV.S(Tabela13[[#This Row],[V46]],Tabela13[[#This Row],[V43]])</f>
        <v>0.4583636170396404</v>
      </c>
      <c r="EC56" s="3">
        <f>_xlfn.STDEV.S(Tabela13[[#This Row],[V46]],Tabela13[[#This Row],[V44]])</f>
        <v>0.10481022644636739</v>
      </c>
      <c r="ED56" s="3">
        <f>_xlfn.STDEV.S(Tabela13[[#This Row],[V46]],Tabela13[[#This Row],[V45]])</f>
        <v>0.24874316414690709</v>
      </c>
      <c r="EE56" s="3">
        <f t="shared" si="19"/>
        <v>-0.18256058479176904</v>
      </c>
      <c r="EF56" s="3">
        <f t="shared" si="20"/>
        <v>-0.88782532389117097</v>
      </c>
      <c r="EG56" s="3" t="str">
        <f t="shared" si="21"/>
        <v/>
      </c>
      <c r="EH56" s="3">
        <f t="shared" si="22"/>
        <v>-2.2526953739440283</v>
      </c>
      <c r="EI56" s="3">
        <f t="shared" si="23"/>
        <v>-10.955267273498494</v>
      </c>
      <c r="EJ56" s="3">
        <f t="shared" si="24"/>
        <v>-0.18256058479176904</v>
      </c>
      <c r="EK56" s="3">
        <f t="shared" si="25"/>
        <v>-0.76746046851648475</v>
      </c>
      <c r="EL56" s="3">
        <f t="shared" si="26"/>
        <v>10.955267273498494</v>
      </c>
      <c r="EM56" s="3">
        <f t="shared" si="27"/>
        <v>-2.6059974188195474</v>
      </c>
      <c r="EN56" s="3" t="str">
        <f t="shared" si="28"/>
        <v/>
      </c>
      <c r="EO56" s="3">
        <f t="shared" si="29"/>
        <v>-0.88782532389117097</v>
      </c>
      <c r="EP56" s="3">
        <f t="shared" si="30"/>
        <v>-0.76746046851648475</v>
      </c>
      <c r="EQ56" s="3">
        <f t="shared" si="31"/>
        <v>2.2526953739440283</v>
      </c>
      <c r="ER56" s="3" t="str">
        <f t="shared" si="32"/>
        <v/>
      </c>
      <c r="ES56" s="3" t="str">
        <f t="shared" si="33"/>
        <v/>
      </c>
      <c r="ET56" s="3" t="str">
        <f t="shared" si="34"/>
        <v/>
      </c>
      <c r="EU56" s="3" t="str">
        <f t="shared" si="35"/>
        <v/>
      </c>
      <c r="EV56" s="3">
        <f t="shared" si="36"/>
        <v>2.2526953739440283</v>
      </c>
      <c r="EW56" s="3">
        <f t="shared" si="37"/>
        <v>0.88782532389117097</v>
      </c>
      <c r="EX56" s="3">
        <f t="shared" si="38"/>
        <v>0.18256058479176904</v>
      </c>
      <c r="EY56" s="3">
        <f t="shared" si="39"/>
        <v>-2.2526953739440283</v>
      </c>
      <c r="EZ56" s="3">
        <f t="shared" si="40"/>
        <v>-2.6059974188195474</v>
      </c>
      <c r="FA56" s="3" t="str">
        <f t="shared" si="41"/>
        <v/>
      </c>
      <c r="FB56" s="3">
        <f t="shared" si="42"/>
        <v>0.88782532389117097</v>
      </c>
      <c r="FC56" s="3">
        <f t="shared" si="43"/>
        <v>0.76746046851648475</v>
      </c>
      <c r="FD56" s="3">
        <f t="shared" si="44"/>
        <v>-10.955267273498494</v>
      </c>
      <c r="FE56" s="3" t="str">
        <f t="shared" si="45"/>
        <v/>
      </c>
      <c r="FF56" s="3">
        <f t="shared" si="46"/>
        <v>2.6059974188195474</v>
      </c>
      <c r="FG56" s="3">
        <f t="shared" si="47"/>
        <v>0.18256058479176904</v>
      </c>
      <c r="FH56" s="3">
        <f t="shared" si="48"/>
        <v>0.76746046851648475</v>
      </c>
      <c r="FI56" s="4">
        <f t="shared" si="49"/>
        <v>0</v>
      </c>
      <c r="FJ56" s="4">
        <f t="shared" si="50"/>
        <v>0.25</v>
      </c>
      <c r="FK56" s="4">
        <f t="shared" si="72"/>
        <v>0.95616475537762113</v>
      </c>
      <c r="FL56" s="4">
        <f t="shared" si="52"/>
        <v>1.795480762706114</v>
      </c>
      <c r="FM56" s="4">
        <f>Tabela13[[#This Row],[V139]]-Tabela13[[#This Row],[V140]]</f>
        <v>-0.83931600732849287</v>
      </c>
      <c r="FN56" s="4">
        <f>Tabela13[[#This Row],[V1]]-Tabela13[[#This Row],[V2]]/2</f>
        <v>-0.26161202185792348</v>
      </c>
      <c r="FO56" s="4">
        <f>Tabela13[[#This Row],[V1]]-Tabela13[[#This Row],[V3]]/2</f>
        <v>-0.1875</v>
      </c>
      <c r="FP56" s="4">
        <f>Tabela13[[#This Row],[V1]]-Tabela13[[#This Row],[V4]]/2</f>
        <v>-1.1612021857923482E-2</v>
      </c>
      <c r="FQ56" s="4">
        <f>Tabela13[[#This Row],[V2]]-Tabela13[[#This Row],[V1]]/2</f>
        <v>0.71072404371584696</v>
      </c>
      <c r="FR56" s="4">
        <f>Tabela13[[#This Row],[V2]]-Tabela13[[#This Row],[V3]]/2</f>
        <v>0.46072404371584696</v>
      </c>
      <c r="FS56" s="4">
        <f>Tabela13[[#This Row],[V2]]-Tabela13[[#This Row],[V4]]/2</f>
        <v>0.63661202185792343</v>
      </c>
      <c r="FT56" s="4">
        <f t="shared" si="53"/>
        <v>-0.25587741413970966</v>
      </c>
      <c r="FU56" s="4">
        <f t="shared" si="54"/>
        <v>-0.18534794999569476</v>
      </c>
      <c r="FV56" s="4">
        <f t="shared" si="55"/>
        <v>-1.1611499982139435E-2</v>
      </c>
      <c r="FW56" s="4">
        <f t="shared" si="56"/>
        <v>0.61788710728311347</v>
      </c>
      <c r="FX56" s="4">
        <f t="shared" si="57"/>
        <v>0.43173616944940818</v>
      </c>
      <c r="FY56" s="4">
        <f t="shared" si="58"/>
        <v>0.5669059896623756</v>
      </c>
      <c r="FZ56" s="4">
        <f t="shared" si="59"/>
        <v>-46.057934545147738</v>
      </c>
      <c r="GA56" s="4">
        <f t="shared" si="60"/>
        <v>-33.362630999225054</v>
      </c>
      <c r="GB56" s="4">
        <f t="shared" si="61"/>
        <v>-2.0900699967850982</v>
      </c>
      <c r="GC56" s="4">
        <f t="shared" si="62"/>
        <v>111.21967931096042</v>
      </c>
      <c r="GD56" s="4">
        <f t="shared" si="63"/>
        <v>77.712510500893472</v>
      </c>
      <c r="GE56" s="4">
        <f t="shared" si="64"/>
        <v>102.0430781392276</v>
      </c>
      <c r="GF56" s="4">
        <f>Tabela13[[#This Row],[V1]]-Tabela13[[#This Row],[V2]]/Tabela13[[#This Row],[V2]]</f>
        <v>-0.875</v>
      </c>
      <c r="GG56" s="4">
        <f>Tabela13[[#This Row],[V1]]-Tabela13[[#This Row],[V3]]/Tabela13[[#This Row],[V3]]</f>
        <v>-0.875</v>
      </c>
      <c r="GH56" s="4">
        <f>Tabela13[[#This Row],[V1]]-Tabela13[[#This Row],[V4]]/Tabela13[[#This Row],[V4]]</f>
        <v>-0.875</v>
      </c>
      <c r="GI56" s="4">
        <f>Tabela13[[#This Row],[V2]]-Tabela13[[#This Row],[V1]]/Tabela13[[#This Row],[V1]]</f>
        <v>-0.22677595628415304</v>
      </c>
      <c r="GJ56" s="4">
        <f>Tabela13[[#This Row],[V2]]-Tabela13[[#This Row],[V3]]/Tabela13[[#This Row],[V3]]</f>
        <v>-0.22677595628415304</v>
      </c>
      <c r="GK56" s="4">
        <f>Tabela13[[#This Row],[V2]]-Tabela13[[#This Row],[V4]]/Tabela13[[#This Row],[V4]]</f>
        <v>-0.22677595628415304</v>
      </c>
      <c r="GL56" s="4">
        <f t="shared" si="65"/>
        <v>0.30109265857067846</v>
      </c>
      <c r="GM56" s="4">
        <f t="shared" si="66"/>
        <v>0.44911202185792343</v>
      </c>
      <c r="GN56" s="4">
        <f t="shared" si="67"/>
        <v>0.67041772189729787</v>
      </c>
      <c r="GO56" s="3">
        <f t="shared" si="68"/>
        <v>0</v>
      </c>
      <c r="GP56" s="3">
        <v>100</v>
      </c>
      <c r="GQ56" s="3">
        <f t="shared" si="69"/>
        <v>-1</v>
      </c>
      <c r="GR56" s="3">
        <f t="shared" si="70"/>
        <v>-100</v>
      </c>
      <c r="GS56" s="34">
        <f>COUNTIF($D$2:D55,Tabela13[[#This Row],[HomeTeam]])</f>
        <v>3</v>
      </c>
      <c r="GT56" s="34">
        <f>COUNTIF($E$2:E55,Tabela13[[#This Row],[AwayTeam]])</f>
        <v>2</v>
      </c>
      <c r="GU56" s="3">
        <f>IFERROR(AVERAGEIFS($AD$2:AD55,$D$2:D55,Tabela13[[#This Row],[HomeTeam]],$GS$2:GS55,"&gt;="&amp;Tabela13[[#This Row],[Contagem_H]]-5),"")</f>
        <v>2.118190776085513</v>
      </c>
      <c r="GV56" s="3">
        <f>IFERROR(AVERAGEIFS($G$2:G55,$E$2:E55,Tabela13[[#This Row],[AwayTeam]],$GT$2:GT55,"&gt;="&amp;Tabela13[[#This Row],[Contagem_A]]-5),"")</f>
        <v>0.5</v>
      </c>
      <c r="GW56" s="3">
        <f>IFERROR(AVERAGEIFS($GQ$2:GQ55,$D$2:D55,Tabela13[[#This Row],[HomeTeam]],$GS$2:GS55,"&gt;="&amp;Tabela13[[#This Row],[Contagem_H]]-5),"")</f>
        <v>-1</v>
      </c>
    </row>
    <row r="57" spans="1:205" x14ac:dyDescent="0.25">
      <c r="A57" t="s">
        <v>127</v>
      </c>
      <c r="B57" t="s">
        <v>157</v>
      </c>
      <c r="C57" t="s">
        <v>138</v>
      </c>
      <c r="D57" t="s">
        <v>12</v>
      </c>
      <c r="E57" t="s">
        <v>23</v>
      </c>
      <c r="F57" s="3">
        <v>2</v>
      </c>
      <c r="G57" s="3">
        <v>2</v>
      </c>
      <c r="H57" s="3" t="str">
        <f t="shared" si="71"/>
        <v>D</v>
      </c>
      <c r="I57" s="3">
        <v>1.62</v>
      </c>
      <c r="J57" s="3">
        <v>4.33</v>
      </c>
      <c r="K57" s="3">
        <v>4.75</v>
      </c>
      <c r="L57" s="3">
        <v>1.53</v>
      </c>
      <c r="M57" s="3">
        <v>2.5</v>
      </c>
      <c r="N57" s="3">
        <f t="shared" si="0"/>
        <v>4</v>
      </c>
      <c r="O57" s="3">
        <f t="shared" si="1"/>
        <v>1</v>
      </c>
      <c r="P57" s="3">
        <f t="shared" si="2"/>
        <v>1</v>
      </c>
      <c r="Q57" s="3">
        <f t="shared" si="3"/>
        <v>5.8757148623847621E-2</v>
      </c>
      <c r="R57" s="3">
        <f t="shared" si="4"/>
        <v>5.3594771241830097E-2</v>
      </c>
      <c r="S57" s="3">
        <f t="shared" si="5"/>
        <v>1.7151865807706332</v>
      </c>
      <c r="T57" s="3">
        <f t="shared" si="6"/>
        <v>4.58441845354126</v>
      </c>
      <c r="U57" s="3">
        <f t="shared" si="7"/>
        <v>5.029096455963276</v>
      </c>
      <c r="V57" s="3">
        <f t="shared" si="8"/>
        <v>1.6198984373944869</v>
      </c>
      <c r="W57" s="3">
        <f t="shared" si="9"/>
        <v>2.6468928715596189</v>
      </c>
      <c r="X57" s="4">
        <f t="shared" si="10"/>
        <v>0.61728395061728392</v>
      </c>
      <c r="Y57" s="4">
        <f t="shared" si="11"/>
        <v>0.23094688221709006</v>
      </c>
      <c r="Z57" s="4">
        <f t="shared" si="12"/>
        <v>0.21052631578947367</v>
      </c>
      <c r="AA57" s="4">
        <f t="shared" si="13"/>
        <v>0.65359477124183007</v>
      </c>
      <c r="AB57" s="4">
        <f t="shared" si="14"/>
        <v>0.4</v>
      </c>
      <c r="AC57" s="4">
        <f t="shared" si="15"/>
        <v>1.308641975308642</v>
      </c>
      <c r="AD57" s="4">
        <f t="shared" si="16"/>
        <v>1.1052631578947367</v>
      </c>
      <c r="AE57" s="4">
        <f t="shared" si="17"/>
        <v>1.308641975308642</v>
      </c>
      <c r="AF57" s="4">
        <f t="shared" si="18"/>
        <v>1.1052631578947367</v>
      </c>
      <c r="AG57" s="4">
        <f>IFERROR(AVERAGE(Tabela13[[#This Row],[V1]],Tabela13[[#This Row],[V2]]),"")</f>
        <v>1.2069525666016894</v>
      </c>
      <c r="AH57" s="4">
        <f>IFERROR(AVERAGE(Tabela13[[#This Row],[V1]],Tabela13[[#This Row],[V3]]),"")</f>
        <v>1.308641975308642</v>
      </c>
      <c r="AI57" s="4">
        <f>IFERROR(AVERAGE(Tabela13[[#This Row],[V1]],Tabela13[[#This Row],[V4]]),"")</f>
        <v>1.2069525666016894</v>
      </c>
      <c r="AJ57" s="4">
        <f>IFERROR(AVERAGE(Tabela13[[#This Row],[V2]],Tabela13[[#This Row],[V1]]),"")</f>
        <v>1.2069525666016894</v>
      </c>
      <c r="AK57" s="4">
        <f>IFERROR(AVERAGE(Tabela13[[#This Row],[V2]],Tabela13[[#This Row],[V3]]),"")</f>
        <v>1.2069525666016894</v>
      </c>
      <c r="AL57" s="4">
        <f>IFERROR(AVERAGE(Tabela13[[#This Row],[V2]],Tabela13[[#This Row],[V4]]),"")</f>
        <v>1.1052631578947367</v>
      </c>
      <c r="AM57" s="4">
        <f>IFERROR(AVERAGE(Tabela13[[#This Row],[V3]],Tabela13[[#This Row],[V1]]),"")</f>
        <v>1.308641975308642</v>
      </c>
      <c r="AN57" s="4">
        <f>IFERROR(AVERAGE(Tabela13[[#This Row],[V3]],Tabela13[[#This Row],[V2]]),"")</f>
        <v>1.2069525666016894</v>
      </c>
      <c r="AO57" s="4">
        <f>IFERROR(AVERAGE(Tabela13[[#This Row],[V3]],Tabela13[[#This Row],[V4]]),"")</f>
        <v>1.2069525666016894</v>
      </c>
      <c r="AP57" s="4">
        <f>IFERROR(AVERAGE(Tabela13[[#This Row],[V4]],Tabela13[[#This Row],[V1]]),"")</f>
        <v>1.2069525666016894</v>
      </c>
      <c r="AQ57" s="4">
        <f>IFERROR(AVERAGE(Tabela13[[#This Row],[V4]],Tabela13[[#This Row],[V2]]),"")</f>
        <v>1.1052631578947367</v>
      </c>
      <c r="AR57" s="4">
        <f>IFERROR(AVERAGE(Tabela13[[#This Row],[V4]],Tabela13[[#This Row],[V3]]),"")</f>
        <v>1.2069525666016894</v>
      </c>
      <c r="AS57" s="4">
        <f>_xlfn.STDEV.S(Tabela13[[#This Row],[V1]:[V2]])</f>
        <v>0.14381054094307313</v>
      </c>
      <c r="AT57" s="4">
        <f>_xlfn.STDEV.S(Tabela13[[#This Row],[V1]],Tabela13[[#This Row],[V3]])</f>
        <v>0</v>
      </c>
      <c r="AU57" s="4">
        <f>_xlfn.STDEV.S(Tabela13[[#This Row],[V1]],Tabela13[[#This Row],[V4]])</f>
        <v>0.14381054094307313</v>
      </c>
      <c r="AV57" s="4">
        <f>_xlfn.STDEV.S(Tabela13[[#This Row],[V2]],Tabela13[[#This Row],[V1]])</f>
        <v>0.14381054094307313</v>
      </c>
      <c r="AW57" s="4">
        <f>_xlfn.STDEV.S(Tabela13[[#This Row],[V2]],Tabela13[[#This Row],[V3]])</f>
        <v>0.14381054094307313</v>
      </c>
      <c r="AX57" s="4">
        <f>_xlfn.STDEV.S(Tabela13[[#This Row],[V42]],Tabela13[[#This Row],[V44]])</f>
        <v>0.14381054094307313</v>
      </c>
      <c r="AY57" s="4">
        <f>_xlfn.STDEV.S(Tabela13[[#This Row],[V3]],Tabela13[[#This Row],[V1]])</f>
        <v>0</v>
      </c>
      <c r="AZ57" s="4">
        <f>_xlfn.STDEV.S(Tabela13[[#This Row],[V3]],Tabela13[[#This Row],[V2]])</f>
        <v>0.14381054094307313</v>
      </c>
      <c r="BA57" s="4">
        <f>_xlfn.STDEV.S(Tabela13[[#This Row],[V3]],Tabela13[[#This Row],[V4]])</f>
        <v>0.14381054094307313</v>
      </c>
      <c r="BB57" s="4">
        <f>_xlfn.STDEV.S(Tabela13[[#This Row],[V4]],Tabela13[[#This Row],[V1]])</f>
        <v>0.14381054094307313</v>
      </c>
      <c r="BC57" s="4">
        <f>_xlfn.STDEV.S(Tabela13[[#This Row],[V4]],Tabela13[[#This Row],[V2]])</f>
        <v>0</v>
      </c>
      <c r="BD57" s="4">
        <f>_xlfn.STDEV.S(Tabela13[[#This Row],[V4]],Tabela13[[#This Row],[V3]])</f>
        <v>0.14381054094307313</v>
      </c>
      <c r="BE57" s="4">
        <f>Tabela13[[#This Row],[V17]]/Tabela13[[#This Row],[V5]]</f>
        <v>0.11915177524166329</v>
      </c>
      <c r="BF57" s="4">
        <f>Tabela13[[#This Row],[V18]]/Tabela13[[#This Row],[V6]]</f>
        <v>0</v>
      </c>
      <c r="BG57" s="4">
        <f>Tabela13[[#This Row],[V19]]/Tabela13[[#This Row],[V7]]</f>
        <v>0.11915177524166329</v>
      </c>
      <c r="BH57" s="4">
        <f>Tabela13[[#This Row],[V20]]/Tabela13[[#This Row],[V8]]</f>
        <v>0.11915177524166329</v>
      </c>
      <c r="BI57" s="4">
        <f>Tabela13[[#This Row],[V21]]/Tabela13[[#This Row],[V9]]</f>
        <v>0.11915177524166329</v>
      </c>
      <c r="BJ57" s="4">
        <f>Tabela13[[#This Row],[V22]]/Tabela13[[#This Row],[V10]]</f>
        <v>0.13011429894849474</v>
      </c>
      <c r="BK57" s="4">
        <f>Tabela13[[#This Row],[V23]]/Tabela13[[#This Row],[V11]]</f>
        <v>0</v>
      </c>
      <c r="BL57" s="4">
        <f>Tabela13[[#This Row],[V24]]/Tabela13[[#This Row],[V12]]</f>
        <v>0.11915177524166329</v>
      </c>
      <c r="BM57" s="4">
        <f>Tabela13[[#This Row],[V25]]/Tabela13[[#This Row],[V13]]</f>
        <v>0.11915177524166329</v>
      </c>
      <c r="BN57" s="4">
        <f>Tabela13[[#This Row],[V26]]/Tabela13[[#This Row],[V14]]</f>
        <v>0.11915177524166329</v>
      </c>
      <c r="BO57" s="4">
        <f>Tabela13[[#This Row],[V27]]/Tabela13[[#This Row],[V15]]</f>
        <v>0</v>
      </c>
      <c r="BP57" s="4">
        <f>Tabela13[[#This Row],[V28]]/Tabela13[[#This Row],[V16]]</f>
        <v>0.11915177524166329</v>
      </c>
      <c r="BQ57" s="4">
        <f>Tabela13[[#This Row],[V1]]-Tabela13[[#This Row],[V2]]</f>
        <v>0.20337881741390529</v>
      </c>
      <c r="BR57" s="4">
        <f>Tabela13[[#This Row],[V1]]-Tabela13[[#This Row],[V3]]</f>
        <v>0</v>
      </c>
      <c r="BS57" s="4">
        <f>Tabela13[[#This Row],[V1]]-Tabela13[[#This Row],[V4]]</f>
        <v>0.20337881741390529</v>
      </c>
      <c r="BT57" s="4">
        <f>Tabela13[[#This Row],[V2]]-Tabela13[[#This Row],[V1]]</f>
        <v>-0.20337881741390529</v>
      </c>
      <c r="BU57" s="4">
        <f>Tabela13[[#This Row],[V2]]-Tabela13[[#This Row],[V3]]</f>
        <v>-0.20337881741390529</v>
      </c>
      <c r="BV57" s="4">
        <f>Tabela13[[#This Row],[V2]]-Tabela13[[#This Row],[V4]]</f>
        <v>0</v>
      </c>
      <c r="BW57" s="4">
        <f>AVERAGE(Tabela13[[#This Row],[V41]],Tabela13[[#This Row],[V42]])</f>
        <v>0.10168940870695264</v>
      </c>
      <c r="BX57" s="4">
        <f>AVERAGE(Tabela13[[#This Row],[V41]],Tabela13[[#This Row],[V43]])</f>
        <v>0.20337881741390529</v>
      </c>
      <c r="BY57" s="4">
        <f>AVERAGE(Tabela13[[#This Row],[V41]],Tabela13[[#This Row],[V44]])</f>
        <v>0</v>
      </c>
      <c r="BZ57" s="4">
        <f>AVERAGE(Tabela13[[#This Row],[V41]],Tabela13[[#This Row],[V45]])</f>
        <v>0</v>
      </c>
      <c r="CA57" s="4">
        <f>AVERAGE(Tabela13[[#This Row],[V41]],Tabela13[[#This Row],[V46]])</f>
        <v>0.10168940870695264</v>
      </c>
      <c r="CB57" s="4">
        <f>AVERAGE(Tabela13[[#This Row],[V42]],Tabela13[[#This Row],[V41]])</f>
        <v>0.10168940870695264</v>
      </c>
      <c r="CC57" s="4">
        <f>AVERAGE(Tabela13[[#This Row],[V42]],Tabela13[[#This Row],[V43]])</f>
        <v>0.10168940870695264</v>
      </c>
      <c r="CD57" s="4">
        <f>AVERAGE(Tabela13[[#This Row],[V42]],Tabela13[[#This Row],[V44]])</f>
        <v>-0.10168940870695264</v>
      </c>
      <c r="CE57" s="4">
        <f>AVERAGE(Tabela13[[#This Row],[V42]],Tabela13[[#This Row],[V45]])</f>
        <v>-0.10168940870695264</v>
      </c>
      <c r="CF57" s="4">
        <f>AVERAGE(Tabela13[[#This Row],[V42]],Tabela13[[#This Row],[V46]])</f>
        <v>0</v>
      </c>
      <c r="CG57" s="4">
        <f>AVERAGE(Tabela13[[#This Row],[V43]],Tabela13[[#This Row],[V41]])</f>
        <v>0.20337881741390529</v>
      </c>
      <c r="CH57" s="4">
        <f>AVERAGE(Tabela13[[#This Row],[V43]],Tabela13[[#This Row],[V42]])</f>
        <v>0.10168940870695264</v>
      </c>
      <c r="CI57" s="4">
        <f>AVERAGE(Tabela13[[#This Row],[V43]],Tabela13[[#This Row],[V44]])</f>
        <v>0</v>
      </c>
      <c r="CJ57" s="4">
        <f>AVERAGE(Tabela13[[#This Row],[V43]],Tabela13[[#This Row],[V45]])</f>
        <v>0</v>
      </c>
      <c r="CK57" s="4">
        <f>AVERAGE(Tabela13[[#This Row],[V43]],Tabela13[[#This Row],[V46]])</f>
        <v>0.10168940870695264</v>
      </c>
      <c r="CL57" s="4">
        <f>AVERAGE(Tabela13[[#This Row],[V44]],Tabela13[[#This Row],[V41]])</f>
        <v>0</v>
      </c>
      <c r="CM57" s="4">
        <f>AVERAGE(Tabela13[[#This Row],[V44]],Tabela13[[#This Row],[V42]])</f>
        <v>-0.10168940870695264</v>
      </c>
      <c r="CN57" s="4">
        <f>AVERAGE(Tabela13[[#This Row],[V44]],Tabela13[[#This Row],[V43]])</f>
        <v>0</v>
      </c>
      <c r="CO57" s="4">
        <f>AVERAGE(Tabela13[[#This Row],[V44]],Tabela13[[#This Row],[V45]])</f>
        <v>-0.20337881741390529</v>
      </c>
      <c r="CP57" s="4">
        <f>AVERAGE(Tabela13[[#This Row],[V44]],Tabela13[[#This Row],[V46]])</f>
        <v>-0.10168940870695264</v>
      </c>
      <c r="CQ57" s="4">
        <f>AVERAGE(Tabela13[[#This Row],[V45]],Tabela13[[#This Row],[V41]])</f>
        <v>0</v>
      </c>
      <c r="CR57" s="4">
        <f>AVERAGE(Tabela13[[#This Row],[V45]],Tabela13[[#This Row],[V42]])</f>
        <v>-0.10168940870695264</v>
      </c>
      <c r="CS57" s="4">
        <f>AVERAGE(Tabela13[[#This Row],[V45]],Tabela13[[#This Row],[V43]])</f>
        <v>0</v>
      </c>
      <c r="CT57" s="4">
        <f>AVERAGE(Tabela13[[#This Row],[V45]],Tabela13[[#This Row],[V44]])</f>
        <v>-0.20337881741390529</v>
      </c>
      <c r="CU57" s="4">
        <f>AVERAGE(Tabela13[[#This Row],[V45]],Tabela13[[#This Row],[V46]])</f>
        <v>-0.10168940870695264</v>
      </c>
      <c r="CV57" s="4">
        <f>AVERAGE(Tabela13[[#This Row],[V46]],Tabela13[[#This Row],[V41]])</f>
        <v>0.10168940870695264</v>
      </c>
      <c r="CW57" s="4">
        <f>AVERAGE(Tabela13[[#This Row],[V46]],Tabela13[[#This Row],[V42]])</f>
        <v>0</v>
      </c>
      <c r="CX57" s="4">
        <f>AVERAGE(Tabela13[[#This Row],[V46]],Tabela13[[#This Row],[V43]])</f>
        <v>0.10168940870695264</v>
      </c>
      <c r="CY57" s="4">
        <f>AVERAGE(Tabela13[[#This Row],[V46]],Tabela13[[#This Row],[V44]])</f>
        <v>-0.10168940870695264</v>
      </c>
      <c r="CZ57" s="4">
        <f>AVERAGE(Tabela13[[#This Row],[V46]],Tabela13[[#This Row],[V45]])</f>
        <v>-0.10168940870695264</v>
      </c>
      <c r="DA57" s="3">
        <f>_xlfn.STDEV.S(Tabela13[[#This Row],[V41]],Tabela13[[#This Row],[V42]])</f>
        <v>0.14381054094307313</v>
      </c>
      <c r="DB57" s="3">
        <f>_xlfn.STDEV.S(Tabela13[[#This Row],[V41]],Tabela13[[#This Row],[V43]])</f>
        <v>0</v>
      </c>
      <c r="DC57" s="3">
        <f>_xlfn.STDEV.S(Tabela13[[#This Row],[V41]],Tabela13[[#This Row],[V44]])</f>
        <v>0.28762108188614627</v>
      </c>
      <c r="DD57" s="3">
        <f>_xlfn.STDEV.S(Tabela13[[#This Row],[V41]],Tabela13[[#This Row],[V45]])</f>
        <v>0.28762108188614627</v>
      </c>
      <c r="DE57" s="3">
        <f>_xlfn.STDEV.S(Tabela13[[#This Row],[V41]],Tabela13[[#This Row],[V46]])</f>
        <v>0.14381054094307313</v>
      </c>
      <c r="DF57" s="3">
        <f>_xlfn.STDEV.S(Tabela13[[#This Row],[V42]],Tabela13[[#This Row],[V41]])</f>
        <v>0.14381054094307313</v>
      </c>
      <c r="DG57" s="3">
        <f>_xlfn.STDEV.S(Tabela13[[#This Row],[V42]],Tabela13[[#This Row],[V43]])</f>
        <v>0.14381054094307313</v>
      </c>
      <c r="DH57" s="3">
        <f>_xlfn.STDEV.S(Tabela13[[#This Row],[V42]],Tabela13[[#This Row],[V44]])</f>
        <v>0.14381054094307313</v>
      </c>
      <c r="DI57" s="3">
        <f>_xlfn.STDEV.S(Tabela13[[#This Row],[V42]],Tabela13[[#This Row],[V45]])</f>
        <v>0.14381054094307313</v>
      </c>
      <c r="DJ57" s="3">
        <f>_xlfn.STDEV.S(Tabela13[[#This Row],[V42]],Tabela13[[#This Row],[V46]])</f>
        <v>0</v>
      </c>
      <c r="DK57" s="3">
        <f>_xlfn.STDEV.S(Tabela13[[#This Row],[V43]],Tabela13[[#This Row],[V41]])</f>
        <v>0</v>
      </c>
      <c r="DL57" s="3">
        <f>_xlfn.STDEV.S(Tabela13[[#This Row],[V43]],Tabela13[[#This Row],[V42]])</f>
        <v>0.14381054094307313</v>
      </c>
      <c r="DM57" s="3">
        <f>_xlfn.STDEV.S(Tabela13[[#This Row],[V43]],Tabela13[[#This Row],[V44]])</f>
        <v>0.28762108188614627</v>
      </c>
      <c r="DN57" s="3">
        <f>_xlfn.STDEV.S(Tabela13[[#This Row],[V43]],Tabela13[[#This Row],[V45]])</f>
        <v>0.28762108188614627</v>
      </c>
      <c r="DO57" s="3">
        <f>_xlfn.STDEV.S(Tabela13[[#This Row],[V43]],Tabela13[[#This Row],[V46]])</f>
        <v>0.14381054094307313</v>
      </c>
      <c r="DP57" s="3">
        <f>_xlfn.STDEV.S(Tabela13[[#This Row],[V44]],Tabela13[[#This Row],[V41]])</f>
        <v>0.28762108188614627</v>
      </c>
      <c r="DQ57" s="3">
        <f>_xlfn.STDEV.S(Tabela13[[#This Row],[V44]],Tabela13[[#This Row],[V42]])</f>
        <v>0.14381054094307313</v>
      </c>
      <c r="DR57" s="3">
        <f>_xlfn.STDEV.S(Tabela13[[#This Row],[V44]],Tabela13[[#This Row],[V43]])</f>
        <v>0.28762108188614627</v>
      </c>
      <c r="DS57" s="3">
        <f>_xlfn.STDEV.S(Tabela13[[#This Row],[V44]],Tabela13[[#This Row],[V45]])</f>
        <v>0</v>
      </c>
      <c r="DT57" s="3">
        <f>_xlfn.STDEV.S(Tabela13[[#This Row],[V44]],Tabela13[[#This Row],[V46]])</f>
        <v>0.14381054094307313</v>
      </c>
      <c r="DU57" s="3">
        <f>_xlfn.STDEV.S(Tabela13[[#This Row],[V45]],Tabela13[[#This Row],[V41]])</f>
        <v>0.28762108188614627</v>
      </c>
      <c r="DV57" s="3">
        <f>_xlfn.STDEV.S(Tabela13[[#This Row],[V45]],Tabela13[[#This Row],[V42]])</f>
        <v>0.14381054094307313</v>
      </c>
      <c r="DW57" s="3">
        <f>_xlfn.STDEV.S(Tabela13[[#This Row],[V45]],Tabela13[[#This Row],[V43]])</f>
        <v>0.28762108188614627</v>
      </c>
      <c r="DX57" s="3">
        <f>_xlfn.STDEV.S(Tabela13[[#This Row],[V45]],Tabela13[[#This Row],[V44]])</f>
        <v>0</v>
      </c>
      <c r="DY57" s="3">
        <f>_xlfn.STDEV.S(Tabela13[[#This Row],[V45]],Tabela13[[#This Row],[V46]])</f>
        <v>0.14381054094307313</v>
      </c>
      <c r="DZ57" s="3">
        <f>_xlfn.STDEV.S(Tabela13[[#This Row],[V46]],Tabela13[[#This Row],[V41]])</f>
        <v>0.14381054094307313</v>
      </c>
      <c r="EA57" s="3">
        <f>_xlfn.STDEV.S(Tabela13[[#This Row],[V46]],Tabela13[[#This Row],[V42]])</f>
        <v>0</v>
      </c>
      <c r="EB57" s="3">
        <f>_xlfn.STDEV.S(Tabela13[[#This Row],[V46]],Tabela13[[#This Row],[V43]])</f>
        <v>0.14381054094307313</v>
      </c>
      <c r="EC57" s="3">
        <f>_xlfn.STDEV.S(Tabela13[[#This Row],[V46]],Tabela13[[#This Row],[V44]])</f>
        <v>0.14381054094307313</v>
      </c>
      <c r="ED57" s="3">
        <f>_xlfn.STDEV.S(Tabela13[[#This Row],[V46]],Tabela13[[#This Row],[V45]])</f>
        <v>0.14381054094307313</v>
      </c>
      <c r="EE57" s="3">
        <f t="shared" si="19"/>
        <v>1.4142135623730951</v>
      </c>
      <c r="EF57" s="3">
        <f t="shared" si="20"/>
        <v>0</v>
      </c>
      <c r="EG57" s="3" t="str">
        <f t="shared" si="21"/>
        <v/>
      </c>
      <c r="EH57" s="3" t="str">
        <f t="shared" si="22"/>
        <v/>
      </c>
      <c r="EI57" s="3">
        <f t="shared" si="23"/>
        <v>1.4142135623730951</v>
      </c>
      <c r="EJ57" s="3">
        <f t="shared" si="24"/>
        <v>1.4142135623730951</v>
      </c>
      <c r="EK57" s="3">
        <f t="shared" si="25"/>
        <v>1.4142135623730951</v>
      </c>
      <c r="EL57" s="3">
        <f t="shared" si="26"/>
        <v>-1.4142135623730951</v>
      </c>
      <c r="EM57" s="3">
        <f t="shared" si="27"/>
        <v>-1.4142135623730951</v>
      </c>
      <c r="EN57" s="3" t="str">
        <f t="shared" si="28"/>
        <v/>
      </c>
      <c r="EO57" s="3">
        <f t="shared" si="29"/>
        <v>0</v>
      </c>
      <c r="EP57" s="3">
        <f t="shared" si="30"/>
        <v>1.4142135623730951</v>
      </c>
      <c r="EQ57" s="3" t="str">
        <f t="shared" si="31"/>
        <v/>
      </c>
      <c r="ER57" s="3" t="str">
        <f t="shared" si="32"/>
        <v/>
      </c>
      <c r="ES57" s="3" t="str">
        <f t="shared" si="33"/>
        <v/>
      </c>
      <c r="ET57" s="3" t="str">
        <f t="shared" si="34"/>
        <v/>
      </c>
      <c r="EU57" s="3" t="str">
        <f t="shared" si="35"/>
        <v/>
      </c>
      <c r="EV57" s="3" t="str">
        <f t="shared" si="36"/>
        <v/>
      </c>
      <c r="EW57" s="3">
        <f t="shared" si="37"/>
        <v>0</v>
      </c>
      <c r="EX57" s="3">
        <f t="shared" si="38"/>
        <v>-1.4142135623730951</v>
      </c>
      <c r="EY57" s="3" t="str">
        <f t="shared" si="39"/>
        <v/>
      </c>
      <c r="EZ57" s="3">
        <f t="shared" si="40"/>
        <v>-1.4142135623730951</v>
      </c>
      <c r="FA57" s="3" t="str">
        <f t="shared" si="41"/>
        <v/>
      </c>
      <c r="FB57" s="3">
        <f t="shared" si="42"/>
        <v>0</v>
      </c>
      <c r="FC57" s="3">
        <f t="shared" si="43"/>
        <v>-1.4142135623730951</v>
      </c>
      <c r="FD57" s="3">
        <f t="shared" si="44"/>
        <v>1.4142135623730951</v>
      </c>
      <c r="FE57" s="3" t="str">
        <f t="shared" si="45"/>
        <v/>
      </c>
      <c r="FF57" s="3">
        <f t="shared" si="46"/>
        <v>1.4142135623730951</v>
      </c>
      <c r="FG57" s="3">
        <f t="shared" si="47"/>
        <v>-1.4142135623730951</v>
      </c>
      <c r="FH57" s="3">
        <f t="shared" si="48"/>
        <v>-1.4142135623730951</v>
      </c>
      <c r="FI57" s="4">
        <f t="shared" si="49"/>
        <v>0.42105263157894735</v>
      </c>
      <c r="FJ57" s="4">
        <f t="shared" si="50"/>
        <v>1.2345679012345678</v>
      </c>
      <c r="FK57" s="4">
        <f t="shared" si="72"/>
        <v>1.9672110235818705</v>
      </c>
      <c r="FL57" s="4">
        <f t="shared" si="52"/>
        <v>0.81465880131870261</v>
      </c>
      <c r="FM57" s="4">
        <f>Tabela13[[#This Row],[V139]]-Tabela13[[#This Row],[V140]]</f>
        <v>1.1525522222631679</v>
      </c>
      <c r="FN57" s="4">
        <f>Tabela13[[#This Row],[V1]]-Tabela13[[#This Row],[V2]]/2</f>
        <v>0.75601039636127365</v>
      </c>
      <c r="FO57" s="4">
        <f>Tabela13[[#This Row],[V1]]-Tabela13[[#This Row],[V3]]/2</f>
        <v>0.65432098765432101</v>
      </c>
      <c r="FP57" s="4">
        <f>Tabela13[[#This Row],[V1]]-Tabela13[[#This Row],[V4]]/2</f>
        <v>0.75601039636127365</v>
      </c>
      <c r="FQ57" s="4">
        <f>Tabela13[[#This Row],[V2]]-Tabela13[[#This Row],[V1]]/2</f>
        <v>0.45094217024041572</v>
      </c>
      <c r="FR57" s="4">
        <f>Tabela13[[#This Row],[V2]]-Tabela13[[#This Row],[V3]]/2</f>
        <v>0.45094217024041572</v>
      </c>
      <c r="FS57" s="4">
        <f>Tabela13[[#This Row],[V2]]-Tabela13[[#This Row],[V4]]/2</f>
        <v>0.55263157894736836</v>
      </c>
      <c r="FT57" s="4">
        <f t="shared" si="53"/>
        <v>0.64733667802117667</v>
      </c>
      <c r="FU57" s="4">
        <f t="shared" si="54"/>
        <v>0.57940682672161681</v>
      </c>
      <c r="FV57" s="4">
        <f t="shared" si="55"/>
        <v>0.64733667802117667</v>
      </c>
      <c r="FW57" s="4">
        <f t="shared" si="56"/>
        <v>0.42363715937633556</v>
      </c>
      <c r="FX57" s="4">
        <f t="shared" si="57"/>
        <v>0.42363715937633556</v>
      </c>
      <c r="FY57" s="4">
        <f t="shared" si="58"/>
        <v>0.50486137165912626</v>
      </c>
      <c r="FZ57" s="4">
        <f t="shared" si="59"/>
        <v>116.52060204381179</v>
      </c>
      <c r="GA57" s="4">
        <f t="shared" si="60"/>
        <v>104.29322880989102</v>
      </c>
      <c r="GB57" s="4">
        <f t="shared" si="61"/>
        <v>116.52060204381179</v>
      </c>
      <c r="GC57" s="4">
        <f t="shared" si="62"/>
        <v>76.254688687740398</v>
      </c>
      <c r="GD57" s="4">
        <f t="shared" si="63"/>
        <v>76.254688687740398</v>
      </c>
      <c r="GE57" s="4">
        <f t="shared" si="64"/>
        <v>90.875046898642722</v>
      </c>
      <c r="GF57" s="4">
        <f>Tabela13[[#This Row],[V1]]-Tabela13[[#This Row],[V2]]/Tabela13[[#This Row],[V2]]</f>
        <v>0.30864197530864201</v>
      </c>
      <c r="GG57" s="4">
        <f>Tabela13[[#This Row],[V1]]-Tabela13[[#This Row],[V3]]/Tabela13[[#This Row],[V3]]</f>
        <v>0.30864197530864201</v>
      </c>
      <c r="GH57" s="4">
        <f>Tabela13[[#This Row],[V1]]-Tabela13[[#This Row],[V4]]/Tabela13[[#This Row],[V4]]</f>
        <v>0.30864197530864201</v>
      </c>
      <c r="GI57" s="4">
        <f>Tabela13[[#This Row],[V2]]-Tabela13[[#This Row],[V1]]/Tabela13[[#This Row],[V1]]</f>
        <v>0.10526315789473673</v>
      </c>
      <c r="GJ57" s="4">
        <f>Tabela13[[#This Row],[V2]]-Tabela13[[#This Row],[V3]]/Tabela13[[#This Row],[V3]]</f>
        <v>0.10526315789473673</v>
      </c>
      <c r="GK57" s="4">
        <f>Tabela13[[#This Row],[V2]]-Tabela13[[#This Row],[V4]]/Tabela13[[#This Row],[V4]]</f>
        <v>0.10526315789473673</v>
      </c>
      <c r="GL57" s="4">
        <f t="shared" si="65"/>
        <v>0.11742081498138596</v>
      </c>
      <c r="GM57" s="4">
        <f t="shared" si="66"/>
        <v>1.2069525666016894</v>
      </c>
      <c r="GN57" s="4">
        <f t="shared" si="67"/>
        <v>9.728701709628694E-2</v>
      </c>
      <c r="GO57" s="3">
        <f t="shared" si="68"/>
        <v>0</v>
      </c>
      <c r="GP57" s="3">
        <v>100</v>
      </c>
      <c r="GQ57" s="3">
        <f t="shared" si="69"/>
        <v>-1</v>
      </c>
      <c r="GR57" s="3">
        <f t="shared" si="70"/>
        <v>-100</v>
      </c>
      <c r="GS57" s="34">
        <f>COUNTIF($D$2:D56,Tabela13[[#This Row],[HomeTeam]])</f>
        <v>3</v>
      </c>
      <c r="GT57" s="34">
        <f>COUNTIF($E$2:E56,Tabela13[[#This Row],[AwayTeam]])</f>
        <v>3</v>
      </c>
      <c r="GU57" s="3">
        <f>IFERROR(AVERAGEIFS($AD$2:AD56,$D$2:D56,Tabela13[[#This Row],[HomeTeam]],$GS$2:GS56,"&gt;="&amp;Tabela13[[#This Row],[Contagem_H]]-5),"")</f>
        <v>0.73412698412698418</v>
      </c>
      <c r="GV57" s="3">
        <f>IFERROR(AVERAGEIFS($G$2:G56,$E$2:E56,Tabela13[[#This Row],[AwayTeam]],$GT$2:GT56,"&gt;="&amp;Tabela13[[#This Row],[Contagem_A]]-5),"")</f>
        <v>3</v>
      </c>
      <c r="GW57" s="3">
        <f>IFERROR(AVERAGEIFS($GQ$2:GQ56,$D$2:D56,Tabela13[[#This Row],[HomeTeam]],$GS$2:GS56,"&gt;="&amp;Tabela13[[#This Row],[Contagem_H]]-5),"")</f>
        <v>-2.3333333333333355E-2</v>
      </c>
    </row>
    <row r="58" spans="1:205" x14ac:dyDescent="0.25">
      <c r="A58" t="s">
        <v>127</v>
      </c>
      <c r="B58" t="s">
        <v>157</v>
      </c>
      <c r="C58" t="s">
        <v>138</v>
      </c>
      <c r="D58" t="s">
        <v>15</v>
      </c>
      <c r="E58" t="s">
        <v>13</v>
      </c>
      <c r="F58" s="3">
        <v>3</v>
      </c>
      <c r="G58" s="3">
        <v>1</v>
      </c>
      <c r="H58" s="3" t="str">
        <f t="shared" si="71"/>
        <v>H</v>
      </c>
      <c r="I58" s="3">
        <v>1.5</v>
      </c>
      <c r="J58" s="3">
        <v>4.75</v>
      </c>
      <c r="K58" s="3">
        <v>5.5</v>
      </c>
      <c r="L58" s="3">
        <v>1.44</v>
      </c>
      <c r="M58" s="3">
        <v>2.75</v>
      </c>
      <c r="N58" s="3">
        <f t="shared" si="0"/>
        <v>4</v>
      </c>
      <c r="O58" s="3">
        <f t="shared" si="1"/>
        <v>3</v>
      </c>
      <c r="P58" s="3">
        <f t="shared" si="2"/>
        <v>0</v>
      </c>
      <c r="Q58" s="3">
        <f t="shared" si="3"/>
        <v>5.901116427432207E-2</v>
      </c>
      <c r="R58" s="3">
        <f t="shared" si="4"/>
        <v>5.8080808080808066E-2</v>
      </c>
      <c r="S58" s="3">
        <f t="shared" si="5"/>
        <v>1.5885167464114831</v>
      </c>
      <c r="T58" s="3">
        <f t="shared" si="6"/>
        <v>5.0303030303030294</v>
      </c>
      <c r="U58" s="3">
        <f t="shared" si="7"/>
        <v>5.8245614035087714</v>
      </c>
      <c r="V58" s="3">
        <f t="shared" si="8"/>
        <v>1.5249760765550238</v>
      </c>
      <c r="W58" s="3">
        <f t="shared" si="9"/>
        <v>2.9122807017543857</v>
      </c>
      <c r="X58" s="4">
        <f t="shared" si="10"/>
        <v>0.66666666666666663</v>
      </c>
      <c r="Y58" s="4">
        <f t="shared" si="11"/>
        <v>0.21052631578947367</v>
      </c>
      <c r="Z58" s="4">
        <f t="shared" si="12"/>
        <v>0.18181818181818182</v>
      </c>
      <c r="AA58" s="4">
        <f t="shared" si="13"/>
        <v>0.69444444444444442</v>
      </c>
      <c r="AB58" s="4">
        <f t="shared" si="14"/>
        <v>0.36363636363636365</v>
      </c>
      <c r="AC58" s="4">
        <f t="shared" si="15"/>
        <v>1.8333333333333333</v>
      </c>
      <c r="AD58" s="4">
        <f t="shared" si="16"/>
        <v>0.59090909090909094</v>
      </c>
      <c r="AE58" s="4">
        <f t="shared" si="17"/>
        <v>0.83333333333333326</v>
      </c>
      <c r="AF58" s="4">
        <f t="shared" si="18"/>
        <v>1.5909090909090908</v>
      </c>
      <c r="AG58" s="4">
        <f>IFERROR(AVERAGE(Tabela13[[#This Row],[V1]],Tabela13[[#This Row],[V2]]),"")</f>
        <v>1.2121212121212122</v>
      </c>
      <c r="AH58" s="4">
        <f>IFERROR(AVERAGE(Tabela13[[#This Row],[V1]],Tabela13[[#This Row],[V3]]),"")</f>
        <v>1.3333333333333333</v>
      </c>
      <c r="AI58" s="4">
        <f>IFERROR(AVERAGE(Tabela13[[#This Row],[V1]],Tabela13[[#This Row],[V4]]),"")</f>
        <v>1.7121212121212119</v>
      </c>
      <c r="AJ58" s="4">
        <f>IFERROR(AVERAGE(Tabela13[[#This Row],[V2]],Tabela13[[#This Row],[V1]]),"")</f>
        <v>1.2121212121212122</v>
      </c>
      <c r="AK58" s="4">
        <f>IFERROR(AVERAGE(Tabela13[[#This Row],[V2]],Tabela13[[#This Row],[V3]]),"")</f>
        <v>0.71212121212121215</v>
      </c>
      <c r="AL58" s="4">
        <f>IFERROR(AVERAGE(Tabela13[[#This Row],[V2]],Tabela13[[#This Row],[V4]]),"")</f>
        <v>1.0909090909090908</v>
      </c>
      <c r="AM58" s="4">
        <f>IFERROR(AVERAGE(Tabela13[[#This Row],[V3]],Tabela13[[#This Row],[V1]]),"")</f>
        <v>1.3333333333333333</v>
      </c>
      <c r="AN58" s="4">
        <f>IFERROR(AVERAGE(Tabela13[[#This Row],[V3]],Tabela13[[#This Row],[V2]]),"")</f>
        <v>0.71212121212121215</v>
      </c>
      <c r="AO58" s="4">
        <f>IFERROR(AVERAGE(Tabela13[[#This Row],[V3]],Tabela13[[#This Row],[V4]]),"")</f>
        <v>1.2121212121212119</v>
      </c>
      <c r="AP58" s="4">
        <f>IFERROR(AVERAGE(Tabela13[[#This Row],[V4]],Tabela13[[#This Row],[V1]]),"")</f>
        <v>1.7121212121212119</v>
      </c>
      <c r="AQ58" s="4">
        <f>IFERROR(AVERAGE(Tabela13[[#This Row],[V4]],Tabela13[[#This Row],[V2]]),"")</f>
        <v>1.0909090909090908</v>
      </c>
      <c r="AR58" s="4">
        <f>IFERROR(AVERAGE(Tabela13[[#This Row],[V4]],Tabela13[[#This Row],[V3]]),"")</f>
        <v>1.2121212121212119</v>
      </c>
      <c r="AS58" s="4">
        <f>_xlfn.STDEV.S(Tabela13[[#This Row],[V1]:[V2]])</f>
        <v>0.87852660692874063</v>
      </c>
      <c r="AT58" s="4">
        <f>_xlfn.STDEV.S(Tabela13[[#This Row],[V1]],Tabela13[[#This Row],[V3]])</f>
        <v>0.70710678118654757</v>
      </c>
      <c r="AU58" s="4">
        <f>_xlfn.STDEV.S(Tabela13[[#This Row],[V1]],Tabela13[[#This Row],[V4]])</f>
        <v>0.17141982574219336</v>
      </c>
      <c r="AV58" s="4">
        <f>_xlfn.STDEV.S(Tabela13[[#This Row],[V2]],Tabela13[[#This Row],[V1]])</f>
        <v>0.87852660692874063</v>
      </c>
      <c r="AW58" s="4">
        <f>_xlfn.STDEV.S(Tabela13[[#This Row],[V2]],Tabela13[[#This Row],[V3]])</f>
        <v>0.17141982574219247</v>
      </c>
      <c r="AX58" s="4">
        <f>_xlfn.STDEV.S(Tabela13[[#This Row],[V42]],Tabela13[[#This Row],[V44]])</f>
        <v>1.5856333881152882</v>
      </c>
      <c r="AY58" s="4">
        <f>_xlfn.STDEV.S(Tabela13[[#This Row],[V3]],Tabela13[[#This Row],[V1]])</f>
        <v>0.70710678118654757</v>
      </c>
      <c r="AZ58" s="4">
        <f>_xlfn.STDEV.S(Tabela13[[#This Row],[V3]],Tabela13[[#This Row],[V2]])</f>
        <v>0.17141982574219247</v>
      </c>
      <c r="BA58" s="4">
        <f>_xlfn.STDEV.S(Tabela13[[#This Row],[V3]],Tabela13[[#This Row],[V4]])</f>
        <v>0.53568695544435496</v>
      </c>
      <c r="BB58" s="4">
        <f>_xlfn.STDEV.S(Tabela13[[#This Row],[V4]],Tabela13[[#This Row],[V1]])</f>
        <v>0.17141982574219336</v>
      </c>
      <c r="BC58" s="4">
        <f>_xlfn.STDEV.S(Tabela13[[#This Row],[V4]],Tabela13[[#This Row],[V2]])</f>
        <v>0.70710678118654779</v>
      </c>
      <c r="BD58" s="4">
        <f>_xlfn.STDEV.S(Tabela13[[#This Row],[V4]],Tabela13[[#This Row],[V3]])</f>
        <v>0.53568695544435496</v>
      </c>
      <c r="BE58" s="4">
        <f>Tabela13[[#This Row],[V17]]/Tabela13[[#This Row],[V5]]</f>
        <v>0.724784450716211</v>
      </c>
      <c r="BF58" s="4">
        <f>Tabela13[[#This Row],[V18]]/Tabela13[[#This Row],[V6]]</f>
        <v>0.53033008588991071</v>
      </c>
      <c r="BG58" s="4">
        <f>Tabela13[[#This Row],[V19]]/Tabela13[[#This Row],[V7]]</f>
        <v>0.10012131415030764</v>
      </c>
      <c r="BH58" s="4">
        <f>Tabela13[[#This Row],[V20]]/Tabela13[[#This Row],[V8]]</f>
        <v>0.724784450716211</v>
      </c>
      <c r="BI58" s="4">
        <f>Tabela13[[#This Row],[V21]]/Tabela13[[#This Row],[V9]]</f>
        <v>0.24071720210605752</v>
      </c>
      <c r="BJ58" s="4">
        <f>Tabela13[[#This Row],[V22]]/Tabela13[[#This Row],[V10]]</f>
        <v>1.4534972724390143</v>
      </c>
      <c r="BK58" s="4">
        <f>Tabela13[[#This Row],[V23]]/Tabela13[[#This Row],[V11]]</f>
        <v>0.53033008588991071</v>
      </c>
      <c r="BL58" s="4">
        <f>Tabela13[[#This Row],[V24]]/Tabela13[[#This Row],[V12]]</f>
        <v>0.24071720210605752</v>
      </c>
      <c r="BM58" s="4">
        <f>Tabela13[[#This Row],[V25]]/Tabela13[[#This Row],[V13]]</f>
        <v>0.44194173824159289</v>
      </c>
      <c r="BN58" s="4">
        <f>Tabela13[[#This Row],[V26]]/Tabela13[[#This Row],[V14]]</f>
        <v>0.10012131415030764</v>
      </c>
      <c r="BO58" s="4">
        <f>Tabela13[[#This Row],[V27]]/Tabela13[[#This Row],[V15]]</f>
        <v>0.64818121608766888</v>
      </c>
      <c r="BP58" s="4">
        <f>Tabela13[[#This Row],[V28]]/Tabela13[[#This Row],[V16]]</f>
        <v>0.44194173824159289</v>
      </c>
      <c r="BQ58" s="4">
        <f>Tabela13[[#This Row],[V1]]-Tabela13[[#This Row],[V2]]</f>
        <v>1.2424242424242422</v>
      </c>
      <c r="BR58" s="4">
        <f>Tabela13[[#This Row],[V1]]-Tabela13[[#This Row],[V3]]</f>
        <v>1</v>
      </c>
      <c r="BS58" s="4">
        <f>Tabela13[[#This Row],[V1]]-Tabela13[[#This Row],[V4]]</f>
        <v>0.24242424242424243</v>
      </c>
      <c r="BT58" s="4">
        <f>Tabela13[[#This Row],[V2]]-Tabela13[[#This Row],[V1]]</f>
        <v>-1.2424242424242422</v>
      </c>
      <c r="BU58" s="4">
        <f>Tabela13[[#This Row],[V2]]-Tabela13[[#This Row],[V3]]</f>
        <v>-0.24242424242424232</v>
      </c>
      <c r="BV58" s="4">
        <f>Tabela13[[#This Row],[V2]]-Tabela13[[#This Row],[V4]]</f>
        <v>-0.99999999999999989</v>
      </c>
      <c r="BW58" s="4">
        <f>AVERAGE(Tabela13[[#This Row],[V41]],Tabela13[[#This Row],[V42]])</f>
        <v>1.1212121212121211</v>
      </c>
      <c r="BX58" s="4">
        <f>AVERAGE(Tabela13[[#This Row],[V41]],Tabela13[[#This Row],[V43]])</f>
        <v>0.74242424242424232</v>
      </c>
      <c r="BY58" s="4">
        <f>AVERAGE(Tabela13[[#This Row],[V41]],Tabela13[[#This Row],[V44]])</f>
        <v>0</v>
      </c>
      <c r="BZ58" s="4">
        <f>AVERAGE(Tabela13[[#This Row],[V41]],Tabela13[[#This Row],[V45]])</f>
        <v>0.49999999999999994</v>
      </c>
      <c r="CA58" s="4">
        <f>AVERAGE(Tabela13[[#This Row],[V41]],Tabela13[[#This Row],[V46]])</f>
        <v>0.12121212121212116</v>
      </c>
      <c r="CB58" s="4">
        <f>AVERAGE(Tabela13[[#This Row],[V42]],Tabela13[[#This Row],[V41]])</f>
        <v>1.1212121212121211</v>
      </c>
      <c r="CC58" s="4">
        <f>AVERAGE(Tabela13[[#This Row],[V42]],Tabela13[[#This Row],[V43]])</f>
        <v>0.62121212121212122</v>
      </c>
      <c r="CD58" s="4">
        <f>AVERAGE(Tabela13[[#This Row],[V42]],Tabela13[[#This Row],[V44]])</f>
        <v>-0.1212121212121211</v>
      </c>
      <c r="CE58" s="4">
        <f>AVERAGE(Tabela13[[#This Row],[V42]],Tabela13[[#This Row],[V45]])</f>
        <v>0.37878787878787884</v>
      </c>
      <c r="CF58" s="4">
        <f>AVERAGE(Tabela13[[#This Row],[V42]],Tabela13[[#This Row],[V46]])</f>
        <v>0</v>
      </c>
      <c r="CG58" s="4">
        <f>AVERAGE(Tabela13[[#This Row],[V43]],Tabela13[[#This Row],[V41]])</f>
        <v>0.74242424242424232</v>
      </c>
      <c r="CH58" s="4">
        <f>AVERAGE(Tabela13[[#This Row],[V43]],Tabela13[[#This Row],[V42]])</f>
        <v>0.62121212121212122</v>
      </c>
      <c r="CI58" s="4">
        <f>AVERAGE(Tabela13[[#This Row],[V43]],Tabela13[[#This Row],[V44]])</f>
        <v>-0.49999999999999989</v>
      </c>
      <c r="CJ58" s="4">
        <f>AVERAGE(Tabela13[[#This Row],[V43]],Tabela13[[#This Row],[V45]])</f>
        <v>0</v>
      </c>
      <c r="CK58" s="4">
        <f>AVERAGE(Tabela13[[#This Row],[V43]],Tabela13[[#This Row],[V46]])</f>
        <v>-0.37878787878787873</v>
      </c>
      <c r="CL58" s="4">
        <f>AVERAGE(Tabela13[[#This Row],[V44]],Tabela13[[#This Row],[V41]])</f>
        <v>0</v>
      </c>
      <c r="CM58" s="4">
        <f>AVERAGE(Tabela13[[#This Row],[V44]],Tabela13[[#This Row],[V42]])</f>
        <v>-0.1212121212121211</v>
      </c>
      <c r="CN58" s="4">
        <f>AVERAGE(Tabela13[[#This Row],[V44]],Tabela13[[#This Row],[V43]])</f>
        <v>-0.49999999999999989</v>
      </c>
      <c r="CO58" s="4">
        <f>AVERAGE(Tabela13[[#This Row],[V44]],Tabela13[[#This Row],[V45]])</f>
        <v>-0.74242424242424221</v>
      </c>
      <c r="CP58" s="4">
        <f>AVERAGE(Tabela13[[#This Row],[V44]],Tabela13[[#This Row],[V46]])</f>
        <v>-1.1212121212121211</v>
      </c>
      <c r="CQ58" s="4">
        <f>AVERAGE(Tabela13[[#This Row],[V45]],Tabela13[[#This Row],[V41]])</f>
        <v>0.49999999999999994</v>
      </c>
      <c r="CR58" s="4">
        <f>AVERAGE(Tabela13[[#This Row],[V45]],Tabela13[[#This Row],[V42]])</f>
        <v>0.37878787878787884</v>
      </c>
      <c r="CS58" s="4">
        <f>AVERAGE(Tabela13[[#This Row],[V45]],Tabela13[[#This Row],[V43]])</f>
        <v>0</v>
      </c>
      <c r="CT58" s="4">
        <f>AVERAGE(Tabela13[[#This Row],[V45]],Tabela13[[#This Row],[V44]])</f>
        <v>-0.74242424242424221</v>
      </c>
      <c r="CU58" s="4">
        <f>AVERAGE(Tabela13[[#This Row],[V45]],Tabela13[[#This Row],[V46]])</f>
        <v>-0.6212121212121211</v>
      </c>
      <c r="CV58" s="4">
        <f>AVERAGE(Tabela13[[#This Row],[V46]],Tabela13[[#This Row],[V41]])</f>
        <v>0.12121212121212116</v>
      </c>
      <c r="CW58" s="4">
        <f>AVERAGE(Tabela13[[#This Row],[V46]],Tabela13[[#This Row],[V42]])</f>
        <v>0</v>
      </c>
      <c r="CX58" s="4">
        <f>AVERAGE(Tabela13[[#This Row],[V46]],Tabela13[[#This Row],[V43]])</f>
        <v>-0.37878787878787873</v>
      </c>
      <c r="CY58" s="4">
        <f>AVERAGE(Tabela13[[#This Row],[V46]],Tabela13[[#This Row],[V44]])</f>
        <v>-1.1212121212121211</v>
      </c>
      <c r="CZ58" s="4">
        <f>AVERAGE(Tabela13[[#This Row],[V46]],Tabela13[[#This Row],[V45]])</f>
        <v>-0.6212121212121211</v>
      </c>
      <c r="DA58" s="3">
        <f>_xlfn.STDEV.S(Tabela13[[#This Row],[V41]],Tabela13[[#This Row],[V42]])</f>
        <v>0.17141982574219247</v>
      </c>
      <c r="DB58" s="3">
        <f>_xlfn.STDEV.S(Tabela13[[#This Row],[V41]],Tabela13[[#This Row],[V43]])</f>
        <v>0.70710678118654735</v>
      </c>
      <c r="DC58" s="3">
        <f>_xlfn.STDEV.S(Tabela13[[#This Row],[V41]],Tabela13[[#This Row],[V44]])</f>
        <v>1.7570532138574815</v>
      </c>
      <c r="DD58" s="3">
        <f>_xlfn.STDEV.S(Tabela13[[#This Row],[V41]],Tabela13[[#This Row],[V45]])</f>
        <v>1.0499464326709338</v>
      </c>
      <c r="DE58" s="3">
        <f>_xlfn.STDEV.S(Tabela13[[#This Row],[V41]],Tabela13[[#This Row],[V46]])</f>
        <v>1.585633388115288</v>
      </c>
      <c r="DF58" s="3">
        <f>_xlfn.STDEV.S(Tabela13[[#This Row],[V42]],Tabela13[[#This Row],[V41]])</f>
        <v>0.17141982574219247</v>
      </c>
      <c r="DG58" s="3">
        <f>_xlfn.STDEV.S(Tabela13[[#This Row],[V42]],Tabela13[[#This Row],[V43]])</f>
        <v>0.53568695544435418</v>
      </c>
      <c r="DH58" s="3">
        <f>_xlfn.STDEV.S(Tabela13[[#This Row],[V42]],Tabela13[[#This Row],[V44]])</f>
        <v>1.5856333881152882</v>
      </c>
      <c r="DI58" s="3">
        <f>_xlfn.STDEV.S(Tabela13[[#This Row],[V42]],Tabela13[[#This Row],[V45]])</f>
        <v>0.87852660692874074</v>
      </c>
      <c r="DJ58" s="3">
        <f>_xlfn.STDEV.S(Tabela13[[#This Row],[V42]],Tabela13[[#This Row],[V46]])</f>
        <v>1.4142135623730949</v>
      </c>
      <c r="DK58" s="3">
        <f>_xlfn.STDEV.S(Tabela13[[#This Row],[V43]],Tabela13[[#This Row],[V41]])</f>
        <v>0.70710678118654735</v>
      </c>
      <c r="DL58" s="3">
        <f>_xlfn.STDEV.S(Tabela13[[#This Row],[V43]],Tabela13[[#This Row],[V42]])</f>
        <v>0.53568695544435418</v>
      </c>
      <c r="DM58" s="3">
        <f>_xlfn.STDEV.S(Tabela13[[#This Row],[V43]],Tabela13[[#This Row],[V44]])</f>
        <v>1.049946432670934</v>
      </c>
      <c r="DN58" s="3">
        <f>_xlfn.STDEV.S(Tabela13[[#This Row],[V43]],Tabela13[[#This Row],[V45]])</f>
        <v>0.34283965148438661</v>
      </c>
      <c r="DO58" s="3">
        <f>_xlfn.STDEV.S(Tabela13[[#This Row],[V43]],Tabela13[[#This Row],[V46]])</f>
        <v>0.87852660692874085</v>
      </c>
      <c r="DP58" s="3">
        <f>_xlfn.STDEV.S(Tabela13[[#This Row],[V44]],Tabela13[[#This Row],[V41]])</f>
        <v>1.7570532138574815</v>
      </c>
      <c r="DQ58" s="3">
        <f>_xlfn.STDEV.S(Tabela13[[#This Row],[V44]],Tabela13[[#This Row],[V42]])</f>
        <v>1.5856333881152882</v>
      </c>
      <c r="DR58" s="3">
        <f>_xlfn.STDEV.S(Tabela13[[#This Row],[V44]],Tabela13[[#This Row],[V43]])</f>
        <v>1.049946432670934</v>
      </c>
      <c r="DS58" s="3">
        <f>_xlfn.STDEV.S(Tabela13[[#This Row],[V44]],Tabela13[[#This Row],[V45]])</f>
        <v>0.70710678118654757</v>
      </c>
      <c r="DT58" s="3">
        <f>_xlfn.STDEV.S(Tabela13[[#This Row],[V44]],Tabela13[[#This Row],[V46]])</f>
        <v>0.1714198257421912</v>
      </c>
      <c r="DU58" s="3">
        <f>_xlfn.STDEV.S(Tabela13[[#This Row],[V45]],Tabela13[[#This Row],[V41]])</f>
        <v>1.0499464326709338</v>
      </c>
      <c r="DV58" s="3">
        <f>_xlfn.STDEV.S(Tabela13[[#This Row],[V45]],Tabela13[[#This Row],[V42]])</f>
        <v>0.87852660692874074</v>
      </c>
      <c r="DW58" s="3">
        <f>_xlfn.STDEV.S(Tabela13[[#This Row],[V45]],Tabela13[[#This Row],[V43]])</f>
        <v>0.34283965148438661</v>
      </c>
      <c r="DX58" s="3">
        <f>_xlfn.STDEV.S(Tabela13[[#This Row],[V45]],Tabela13[[#This Row],[V44]])</f>
        <v>0.70710678118654757</v>
      </c>
      <c r="DY58" s="3">
        <f>_xlfn.STDEV.S(Tabela13[[#This Row],[V45]],Tabela13[[#This Row],[V46]])</f>
        <v>0.53568695544435407</v>
      </c>
      <c r="DZ58" s="3">
        <f>_xlfn.STDEV.S(Tabela13[[#This Row],[V46]],Tabela13[[#This Row],[V41]])</f>
        <v>1.585633388115288</v>
      </c>
      <c r="EA58" s="3">
        <f>_xlfn.STDEV.S(Tabela13[[#This Row],[V46]],Tabela13[[#This Row],[V42]])</f>
        <v>1.4142135623730949</v>
      </c>
      <c r="EB58" s="3">
        <f>_xlfn.STDEV.S(Tabela13[[#This Row],[V46]],Tabela13[[#This Row],[V43]])</f>
        <v>0.87852660692874085</v>
      </c>
      <c r="EC58" s="3">
        <f>_xlfn.STDEV.S(Tabela13[[#This Row],[V46]],Tabela13[[#This Row],[V44]])</f>
        <v>0.1714198257421912</v>
      </c>
      <c r="ED58" s="3">
        <f>_xlfn.STDEV.S(Tabela13[[#This Row],[V46]],Tabela13[[#This Row],[V45]])</f>
        <v>0.53568695544435407</v>
      </c>
      <c r="EE58" s="3">
        <f t="shared" si="19"/>
        <v>0.1528879526889825</v>
      </c>
      <c r="EF58" s="3">
        <f t="shared" si="20"/>
        <v>0.95242954200637009</v>
      </c>
      <c r="EG58" s="3" t="str">
        <f t="shared" si="21"/>
        <v/>
      </c>
      <c r="EH58" s="3">
        <f t="shared" si="22"/>
        <v>2.099892865341868</v>
      </c>
      <c r="EI58" s="3">
        <f t="shared" si="23"/>
        <v>13.081475451951132</v>
      </c>
      <c r="EJ58" s="3">
        <f t="shared" si="24"/>
        <v>0.1528879526889825</v>
      </c>
      <c r="EK58" s="3">
        <f t="shared" si="25"/>
        <v>0.86232534291042384</v>
      </c>
      <c r="EL58" s="3">
        <f t="shared" si="26"/>
        <v>-13.081475451951139</v>
      </c>
      <c r="EM58" s="3">
        <f t="shared" si="27"/>
        <v>2.3193102422918752</v>
      </c>
      <c r="EN58" s="3" t="str">
        <f t="shared" si="28"/>
        <v/>
      </c>
      <c r="EO58" s="3">
        <f t="shared" si="29"/>
        <v>0.95242954200637009</v>
      </c>
      <c r="EP58" s="3">
        <f t="shared" si="30"/>
        <v>0.86232534291042384</v>
      </c>
      <c r="EQ58" s="3">
        <f t="shared" si="31"/>
        <v>-2.0998928653418685</v>
      </c>
      <c r="ER58" s="3" t="str">
        <f t="shared" si="32"/>
        <v/>
      </c>
      <c r="ES58" s="3" t="str">
        <f t="shared" si="33"/>
        <v/>
      </c>
      <c r="ET58" s="3" t="str">
        <f t="shared" si="34"/>
        <v/>
      </c>
      <c r="EU58" s="3" t="str">
        <f t="shared" si="35"/>
        <v/>
      </c>
      <c r="EV58" s="3">
        <f t="shared" si="36"/>
        <v>-2.0998928653418685</v>
      </c>
      <c r="EW58" s="3">
        <f t="shared" si="37"/>
        <v>-0.95242954200637042</v>
      </c>
      <c r="EX58" s="3">
        <f t="shared" si="38"/>
        <v>-0.15288795268898134</v>
      </c>
      <c r="EY58" s="3">
        <f t="shared" si="39"/>
        <v>2.099892865341868</v>
      </c>
      <c r="EZ58" s="3">
        <f t="shared" si="40"/>
        <v>2.3193102422918752</v>
      </c>
      <c r="FA58" s="3" t="str">
        <f t="shared" si="41"/>
        <v/>
      </c>
      <c r="FB58" s="3">
        <f t="shared" si="42"/>
        <v>-0.95242954200637042</v>
      </c>
      <c r="FC58" s="3">
        <f t="shared" si="43"/>
        <v>-0.86232534291042373</v>
      </c>
      <c r="FD58" s="3">
        <f t="shared" si="44"/>
        <v>13.081475451951132</v>
      </c>
      <c r="FE58" s="3" t="str">
        <f t="shared" si="45"/>
        <v/>
      </c>
      <c r="FF58" s="3">
        <f t="shared" si="46"/>
        <v>-2.3193102422918761</v>
      </c>
      <c r="FG58" s="3">
        <f t="shared" si="47"/>
        <v>-0.15288795268898134</v>
      </c>
      <c r="FH58" s="3">
        <f t="shared" si="48"/>
        <v>-0.86232534291042373</v>
      </c>
      <c r="FI58" s="4">
        <f t="shared" si="49"/>
        <v>0.54545454545454541</v>
      </c>
      <c r="FJ58" s="4">
        <f t="shared" si="50"/>
        <v>0.66666666666666663</v>
      </c>
      <c r="FK58" s="4">
        <f t="shared" si="72"/>
        <v>2.0873493975903616</v>
      </c>
      <c r="FL58" s="4">
        <f t="shared" si="52"/>
        <v>0.71385542168674709</v>
      </c>
      <c r="FM58" s="4">
        <f>Tabela13[[#This Row],[V139]]-Tabela13[[#This Row],[V140]]</f>
        <v>1.3734939759036147</v>
      </c>
      <c r="FN58" s="4">
        <f>Tabela13[[#This Row],[V1]]-Tabela13[[#This Row],[V2]]/2</f>
        <v>1.5378787878787878</v>
      </c>
      <c r="FO58" s="4">
        <f>Tabela13[[#This Row],[V1]]-Tabela13[[#This Row],[V3]]/2</f>
        <v>1.4166666666666665</v>
      </c>
      <c r="FP58" s="4">
        <f>Tabela13[[#This Row],[V1]]-Tabela13[[#This Row],[V4]]/2</f>
        <v>1.0378787878787878</v>
      </c>
      <c r="FQ58" s="4">
        <f>Tabela13[[#This Row],[V2]]-Tabela13[[#This Row],[V1]]/2</f>
        <v>-0.32575757575757569</v>
      </c>
      <c r="FR58" s="4">
        <f>Tabela13[[#This Row],[V2]]-Tabela13[[#This Row],[V3]]/2</f>
        <v>0.17424242424242431</v>
      </c>
      <c r="FS58" s="4">
        <f>Tabela13[[#This Row],[V2]]-Tabela13[[#This Row],[V4]]/2</f>
        <v>-0.20454545454545447</v>
      </c>
      <c r="FT58" s="4">
        <f t="shared" si="53"/>
        <v>0.99424797601153692</v>
      </c>
      <c r="FU58" s="4">
        <f t="shared" si="54"/>
        <v>0.95613337487273109</v>
      </c>
      <c r="FV58" s="4">
        <f t="shared" si="55"/>
        <v>0.803983383853622</v>
      </c>
      <c r="FW58" s="4">
        <f t="shared" si="56"/>
        <v>-0.31491694778690338</v>
      </c>
      <c r="FX58" s="4">
        <f t="shared" si="57"/>
        <v>0.17251050760667697</v>
      </c>
      <c r="FY58" s="4">
        <f t="shared" si="58"/>
        <v>-0.20176234432028703</v>
      </c>
      <c r="FZ58" s="4">
        <f t="shared" si="59"/>
        <v>178.96463568207665</v>
      </c>
      <c r="GA58" s="4">
        <f t="shared" si="60"/>
        <v>172.10400747709161</v>
      </c>
      <c r="GB58" s="4">
        <f t="shared" si="61"/>
        <v>144.71700909365197</v>
      </c>
      <c r="GC58" s="4">
        <f t="shared" si="62"/>
        <v>-56.685050601642608</v>
      </c>
      <c r="GD58" s="4">
        <f t="shared" si="63"/>
        <v>31.051891369201851</v>
      </c>
      <c r="GE58" s="4">
        <f t="shared" si="64"/>
        <v>-36.317221977651663</v>
      </c>
      <c r="GF58" s="4">
        <f>Tabela13[[#This Row],[V1]]-Tabela13[[#This Row],[V2]]/Tabela13[[#This Row],[V2]]</f>
        <v>0.83333333333333326</v>
      </c>
      <c r="GG58" s="4">
        <f>Tabela13[[#This Row],[V1]]-Tabela13[[#This Row],[V3]]/Tabela13[[#This Row],[V3]]</f>
        <v>0.83333333333333326</v>
      </c>
      <c r="GH58" s="4">
        <f>Tabela13[[#This Row],[V1]]-Tabela13[[#This Row],[V4]]/Tabela13[[#This Row],[V4]]</f>
        <v>0.83333333333333326</v>
      </c>
      <c r="GI58" s="4">
        <f>Tabela13[[#This Row],[V2]]-Tabela13[[#This Row],[V1]]/Tabela13[[#This Row],[V1]]</f>
        <v>-0.40909090909090906</v>
      </c>
      <c r="GJ58" s="4">
        <f>Tabela13[[#This Row],[V2]]-Tabela13[[#This Row],[V3]]/Tabela13[[#This Row],[V3]]</f>
        <v>-0.40909090909090906</v>
      </c>
      <c r="GK58" s="4">
        <f>Tabela13[[#This Row],[V2]]-Tabela13[[#This Row],[V4]]/Tabela13[[#This Row],[V4]]</f>
        <v>-0.40909090909090906</v>
      </c>
      <c r="GL58" s="4">
        <f t="shared" si="65"/>
        <v>0.59407337181949904</v>
      </c>
      <c r="GM58" s="4">
        <f t="shared" si="66"/>
        <v>1.2121212121212122</v>
      </c>
      <c r="GN58" s="4">
        <f t="shared" si="67"/>
        <v>0.49011053175108671</v>
      </c>
      <c r="GO58" s="3">
        <f t="shared" si="68"/>
        <v>1</v>
      </c>
      <c r="GP58" s="3">
        <v>100</v>
      </c>
      <c r="GQ58" s="3">
        <f t="shared" si="69"/>
        <v>0.5</v>
      </c>
      <c r="GR58" s="3">
        <f t="shared" si="70"/>
        <v>50</v>
      </c>
      <c r="GS58" s="34">
        <f>COUNTIF($D$2:D57,Tabela13[[#This Row],[HomeTeam]])</f>
        <v>3</v>
      </c>
      <c r="GT58" s="34">
        <f>COUNTIF($E$2:E57,Tabela13[[#This Row],[AwayTeam]])</f>
        <v>2</v>
      </c>
      <c r="GU58" s="3">
        <f>IFERROR(AVERAGEIFS($AD$2:AD57,$D$2:D57,Tabela13[[#This Row],[HomeTeam]],$GS$2:GS57,"&gt;="&amp;Tabela13[[#This Row],[Contagem_H]]-5),"")</f>
        <v>0.94545454545454533</v>
      </c>
      <c r="GV58" s="3">
        <f>IFERROR(AVERAGEIFS($G$2:G57,$E$2:E57,Tabela13[[#This Row],[AwayTeam]],$GT$2:GT57,"&gt;="&amp;Tabela13[[#This Row],[Contagem_A]]-5),"")</f>
        <v>1.5</v>
      </c>
      <c r="GW58" s="3">
        <f>IFERROR(AVERAGEIFS($GQ$2:GQ57,$D$2:D57,Tabela13[[#This Row],[HomeTeam]],$GS$2:GS57,"&gt;="&amp;Tabela13[[#This Row],[Contagem_H]]-5),"")</f>
        <v>0.25</v>
      </c>
    </row>
    <row r="59" spans="1:205" x14ac:dyDescent="0.25">
      <c r="A59" t="s">
        <v>127</v>
      </c>
      <c r="B59" t="s">
        <v>157</v>
      </c>
      <c r="C59" t="s">
        <v>138</v>
      </c>
      <c r="D59" t="s">
        <v>24</v>
      </c>
      <c r="E59" t="s">
        <v>21</v>
      </c>
      <c r="F59" s="3">
        <v>0</v>
      </c>
      <c r="G59" s="3">
        <v>1</v>
      </c>
      <c r="H59" s="3" t="str">
        <f t="shared" si="71"/>
        <v>A</v>
      </c>
      <c r="I59" s="3">
        <v>1.85</v>
      </c>
      <c r="J59" s="3">
        <v>3.75</v>
      </c>
      <c r="K59" s="3">
        <v>4</v>
      </c>
      <c r="L59" s="3">
        <v>1.73</v>
      </c>
      <c r="M59" s="3">
        <v>2.1</v>
      </c>
      <c r="N59" s="3">
        <f t="shared" si="0"/>
        <v>1</v>
      </c>
      <c r="O59" s="3">
        <f t="shared" si="1"/>
        <v>0</v>
      </c>
      <c r="P59" s="3">
        <f t="shared" si="2"/>
        <v>3</v>
      </c>
      <c r="Q59" s="3">
        <f t="shared" si="3"/>
        <v>5.7207207207207178E-2</v>
      </c>
      <c r="R59" s="3">
        <f t="shared" si="4"/>
        <v>5.4225158271401064E-2</v>
      </c>
      <c r="S59" s="3">
        <f t="shared" si="5"/>
        <v>1.9558333333333333</v>
      </c>
      <c r="T59" s="3">
        <f t="shared" si="6"/>
        <v>3.9645270270270268</v>
      </c>
      <c r="U59" s="3">
        <f t="shared" si="7"/>
        <v>4.2288288288288287</v>
      </c>
      <c r="V59" s="3">
        <f t="shared" si="8"/>
        <v>1.8289684684684684</v>
      </c>
      <c r="W59" s="3">
        <f t="shared" si="9"/>
        <v>2.2201351351351351</v>
      </c>
      <c r="X59" s="4">
        <f t="shared" si="10"/>
        <v>0.54054054054054046</v>
      </c>
      <c r="Y59" s="4">
        <f t="shared" si="11"/>
        <v>0.26666666666666666</v>
      </c>
      <c r="Z59" s="4">
        <f t="shared" si="12"/>
        <v>0.25</v>
      </c>
      <c r="AA59" s="4">
        <f t="shared" si="13"/>
        <v>0.5780346820809249</v>
      </c>
      <c r="AB59" s="4">
        <f t="shared" si="14"/>
        <v>0.47619047619047616</v>
      </c>
      <c r="AC59" s="4">
        <f t="shared" si="15"/>
        <v>0.27027027027027023</v>
      </c>
      <c r="AD59" s="4">
        <f t="shared" si="16"/>
        <v>0.625</v>
      </c>
      <c r="AE59" s="4">
        <f t="shared" si="17"/>
        <v>0.77027027027027017</v>
      </c>
      <c r="AF59" s="4">
        <f t="shared" si="18"/>
        <v>0.125</v>
      </c>
      <c r="AG59" s="4">
        <f>IFERROR(AVERAGE(Tabela13[[#This Row],[V1]],Tabela13[[#This Row],[V2]]),"")</f>
        <v>0.44763513513513509</v>
      </c>
      <c r="AH59" s="4">
        <f>IFERROR(AVERAGE(Tabela13[[#This Row],[V1]],Tabela13[[#This Row],[V3]]),"")</f>
        <v>0.52027027027027017</v>
      </c>
      <c r="AI59" s="4">
        <f>IFERROR(AVERAGE(Tabela13[[#This Row],[V1]],Tabela13[[#This Row],[V4]]),"")</f>
        <v>0.19763513513513511</v>
      </c>
      <c r="AJ59" s="4">
        <f>IFERROR(AVERAGE(Tabela13[[#This Row],[V2]],Tabela13[[#This Row],[V1]]),"")</f>
        <v>0.44763513513513509</v>
      </c>
      <c r="AK59" s="4">
        <f>IFERROR(AVERAGE(Tabela13[[#This Row],[V2]],Tabela13[[#This Row],[V3]]),"")</f>
        <v>0.69763513513513509</v>
      </c>
      <c r="AL59" s="4">
        <f>IFERROR(AVERAGE(Tabela13[[#This Row],[V2]],Tabela13[[#This Row],[V4]]),"")</f>
        <v>0.375</v>
      </c>
      <c r="AM59" s="4">
        <f>IFERROR(AVERAGE(Tabela13[[#This Row],[V3]],Tabela13[[#This Row],[V1]]),"")</f>
        <v>0.52027027027027017</v>
      </c>
      <c r="AN59" s="4">
        <f>IFERROR(AVERAGE(Tabela13[[#This Row],[V3]],Tabela13[[#This Row],[V2]]),"")</f>
        <v>0.69763513513513509</v>
      </c>
      <c r="AO59" s="4">
        <f>IFERROR(AVERAGE(Tabela13[[#This Row],[V3]],Tabela13[[#This Row],[V4]]),"")</f>
        <v>0.44763513513513509</v>
      </c>
      <c r="AP59" s="4">
        <f>IFERROR(AVERAGE(Tabela13[[#This Row],[V4]],Tabela13[[#This Row],[V1]]),"")</f>
        <v>0.19763513513513511</v>
      </c>
      <c r="AQ59" s="4">
        <f>IFERROR(AVERAGE(Tabela13[[#This Row],[V4]],Tabela13[[#This Row],[V2]]),"")</f>
        <v>0.375</v>
      </c>
      <c r="AR59" s="4">
        <f>IFERROR(AVERAGE(Tabela13[[#This Row],[V4]],Tabela13[[#This Row],[V3]]),"")</f>
        <v>0.44763513513513509</v>
      </c>
      <c r="AS59" s="4">
        <f>_xlfn.STDEV.S(Tabela13[[#This Row],[V1]:[V2]])</f>
        <v>0.25083179738036337</v>
      </c>
      <c r="AT59" s="4">
        <f>_xlfn.STDEV.S(Tabela13[[#This Row],[V1]],Tabela13[[#This Row],[V3]])</f>
        <v>0.35355339059327379</v>
      </c>
      <c r="AU59" s="4">
        <f>_xlfn.STDEV.S(Tabela13[[#This Row],[V1]],Tabela13[[#This Row],[V4]])</f>
        <v>0.10272159321291063</v>
      </c>
      <c r="AV59" s="4">
        <f>_xlfn.STDEV.S(Tabela13[[#This Row],[V2]],Tabela13[[#This Row],[V1]])</f>
        <v>0.25083179738036337</v>
      </c>
      <c r="AW59" s="4">
        <f>_xlfn.STDEV.S(Tabela13[[#This Row],[V2]],Tabela13[[#This Row],[V3]])</f>
        <v>0.10272159321291043</v>
      </c>
      <c r="AX59" s="4">
        <f>_xlfn.STDEV.S(Tabela13[[#This Row],[V42]],Tabela13[[#This Row],[V44]])</f>
        <v>0.60438518797363694</v>
      </c>
      <c r="AY59" s="4">
        <f>_xlfn.STDEV.S(Tabela13[[#This Row],[V3]],Tabela13[[#This Row],[V1]])</f>
        <v>0.35355339059327379</v>
      </c>
      <c r="AZ59" s="4">
        <f>_xlfn.STDEV.S(Tabela13[[#This Row],[V3]],Tabela13[[#This Row],[V2]])</f>
        <v>0.10272159321291043</v>
      </c>
      <c r="BA59" s="4">
        <f>_xlfn.STDEV.S(Tabela13[[#This Row],[V3]],Tabela13[[#This Row],[V4]])</f>
        <v>0.45627498380618431</v>
      </c>
      <c r="BB59" s="4">
        <f>_xlfn.STDEV.S(Tabela13[[#This Row],[V4]],Tabela13[[#This Row],[V1]])</f>
        <v>0.10272159321291063</v>
      </c>
      <c r="BC59" s="4">
        <f>_xlfn.STDEV.S(Tabela13[[#This Row],[V4]],Tabela13[[#This Row],[V2]])</f>
        <v>0.35355339059327379</v>
      </c>
      <c r="BD59" s="4">
        <f>_xlfn.STDEV.S(Tabela13[[#This Row],[V4]],Tabela13[[#This Row],[V3]])</f>
        <v>0.45627498380618431</v>
      </c>
      <c r="BE59" s="4">
        <f>Tabela13[[#This Row],[V17]]/Tabela13[[#This Row],[V5]]</f>
        <v>0.56034876999688732</v>
      </c>
      <c r="BF59" s="4">
        <f>Tabela13[[#This Row],[V18]]/Tabela13[[#This Row],[V6]]</f>
        <v>0.67955716633512375</v>
      </c>
      <c r="BG59" s="4">
        <f>Tabela13[[#This Row],[V19]]/Tabela13[[#This Row],[V7]]</f>
        <v>0.5197537024106248</v>
      </c>
      <c r="BH59" s="4">
        <f>Tabela13[[#This Row],[V20]]/Tabela13[[#This Row],[V8]]</f>
        <v>0.56034876999688732</v>
      </c>
      <c r="BI59" s="4">
        <f>Tabela13[[#This Row],[V21]]/Tabela13[[#This Row],[V9]]</f>
        <v>0.14724257429066095</v>
      </c>
      <c r="BJ59" s="4">
        <f>Tabela13[[#This Row],[V22]]/Tabela13[[#This Row],[V10]]</f>
        <v>1.6116938345963652</v>
      </c>
      <c r="BK59" s="4">
        <f>Tabela13[[#This Row],[V23]]/Tabela13[[#This Row],[V11]]</f>
        <v>0.67955716633512375</v>
      </c>
      <c r="BL59" s="4">
        <f>Tabela13[[#This Row],[V24]]/Tabela13[[#This Row],[V12]]</f>
        <v>0.14724257429066095</v>
      </c>
      <c r="BM59" s="4">
        <f>Tabela13[[#This Row],[V25]]/Tabela13[[#This Row],[V13]]</f>
        <v>1.0193010958990987</v>
      </c>
      <c r="BN59" s="4">
        <f>Tabela13[[#This Row],[V26]]/Tabela13[[#This Row],[V14]]</f>
        <v>0.5197537024106248</v>
      </c>
      <c r="BO59" s="4">
        <f>Tabela13[[#This Row],[V27]]/Tabela13[[#This Row],[V15]]</f>
        <v>0.94280904158206347</v>
      </c>
      <c r="BP59" s="4">
        <f>Tabela13[[#This Row],[V28]]/Tabela13[[#This Row],[V16]]</f>
        <v>1.0193010958990987</v>
      </c>
      <c r="BQ59" s="4">
        <f>Tabela13[[#This Row],[V1]]-Tabela13[[#This Row],[V2]]</f>
        <v>-0.35472972972972977</v>
      </c>
      <c r="BR59" s="4">
        <f>Tabela13[[#This Row],[V1]]-Tabela13[[#This Row],[V3]]</f>
        <v>-0.49999999999999994</v>
      </c>
      <c r="BS59" s="4">
        <f>Tabela13[[#This Row],[V1]]-Tabela13[[#This Row],[V4]]</f>
        <v>0.14527027027027023</v>
      </c>
      <c r="BT59" s="4">
        <f>Tabela13[[#This Row],[V2]]-Tabela13[[#This Row],[V1]]</f>
        <v>0.35472972972972977</v>
      </c>
      <c r="BU59" s="4">
        <f>Tabela13[[#This Row],[V2]]-Tabela13[[#This Row],[V3]]</f>
        <v>-0.14527027027027017</v>
      </c>
      <c r="BV59" s="4">
        <f>Tabela13[[#This Row],[V2]]-Tabela13[[#This Row],[V4]]</f>
        <v>0.5</v>
      </c>
      <c r="BW59" s="4">
        <f>AVERAGE(Tabela13[[#This Row],[V41]],Tabela13[[#This Row],[V42]])</f>
        <v>-0.42736486486486486</v>
      </c>
      <c r="BX59" s="4">
        <f>AVERAGE(Tabela13[[#This Row],[V41]],Tabela13[[#This Row],[V43]])</f>
        <v>-0.10472972972972977</v>
      </c>
      <c r="BY59" s="4">
        <f>AVERAGE(Tabela13[[#This Row],[V41]],Tabela13[[#This Row],[V44]])</f>
        <v>0</v>
      </c>
      <c r="BZ59" s="4">
        <f>AVERAGE(Tabela13[[#This Row],[V41]],Tabela13[[#This Row],[V45]])</f>
        <v>-0.24999999999999997</v>
      </c>
      <c r="CA59" s="4">
        <f>AVERAGE(Tabela13[[#This Row],[V41]],Tabela13[[#This Row],[V46]])</f>
        <v>7.2635135135135115E-2</v>
      </c>
      <c r="CB59" s="4">
        <f>AVERAGE(Tabela13[[#This Row],[V42]],Tabela13[[#This Row],[V41]])</f>
        <v>-0.42736486486486486</v>
      </c>
      <c r="CC59" s="4">
        <f>AVERAGE(Tabela13[[#This Row],[V42]],Tabela13[[#This Row],[V43]])</f>
        <v>-0.17736486486486486</v>
      </c>
      <c r="CD59" s="4">
        <f>AVERAGE(Tabela13[[#This Row],[V42]],Tabela13[[#This Row],[V44]])</f>
        <v>-7.2635135135135087E-2</v>
      </c>
      <c r="CE59" s="4">
        <f>AVERAGE(Tabela13[[#This Row],[V42]],Tabela13[[#This Row],[V45]])</f>
        <v>-0.32263513513513509</v>
      </c>
      <c r="CF59" s="4">
        <f>AVERAGE(Tabela13[[#This Row],[V42]],Tabela13[[#This Row],[V46]])</f>
        <v>0</v>
      </c>
      <c r="CG59" s="4">
        <f>AVERAGE(Tabela13[[#This Row],[V43]],Tabela13[[#This Row],[V41]])</f>
        <v>-0.10472972972972977</v>
      </c>
      <c r="CH59" s="4">
        <f>AVERAGE(Tabela13[[#This Row],[V43]],Tabela13[[#This Row],[V42]])</f>
        <v>-0.17736486486486486</v>
      </c>
      <c r="CI59" s="4">
        <f>AVERAGE(Tabela13[[#This Row],[V43]],Tabela13[[#This Row],[V44]])</f>
        <v>0.25</v>
      </c>
      <c r="CJ59" s="4">
        <f>AVERAGE(Tabela13[[#This Row],[V43]],Tabela13[[#This Row],[V45]])</f>
        <v>0</v>
      </c>
      <c r="CK59" s="4">
        <f>AVERAGE(Tabela13[[#This Row],[V43]],Tabela13[[#This Row],[V46]])</f>
        <v>0.32263513513513509</v>
      </c>
      <c r="CL59" s="4">
        <f>AVERAGE(Tabela13[[#This Row],[V44]],Tabela13[[#This Row],[V41]])</f>
        <v>0</v>
      </c>
      <c r="CM59" s="4">
        <f>AVERAGE(Tabela13[[#This Row],[V44]],Tabela13[[#This Row],[V42]])</f>
        <v>-7.2635135135135087E-2</v>
      </c>
      <c r="CN59" s="4">
        <f>AVERAGE(Tabela13[[#This Row],[V44]],Tabela13[[#This Row],[V43]])</f>
        <v>0.25</v>
      </c>
      <c r="CO59" s="4">
        <f>AVERAGE(Tabela13[[#This Row],[V44]],Tabela13[[#This Row],[V45]])</f>
        <v>0.1047297297297298</v>
      </c>
      <c r="CP59" s="4">
        <f>AVERAGE(Tabela13[[#This Row],[V44]],Tabela13[[#This Row],[V46]])</f>
        <v>0.42736486486486491</v>
      </c>
      <c r="CQ59" s="4">
        <f>AVERAGE(Tabela13[[#This Row],[V45]],Tabela13[[#This Row],[V41]])</f>
        <v>-0.24999999999999997</v>
      </c>
      <c r="CR59" s="4">
        <f>AVERAGE(Tabela13[[#This Row],[V45]],Tabela13[[#This Row],[V42]])</f>
        <v>-0.32263513513513509</v>
      </c>
      <c r="CS59" s="4">
        <f>AVERAGE(Tabela13[[#This Row],[V45]],Tabela13[[#This Row],[V43]])</f>
        <v>0</v>
      </c>
      <c r="CT59" s="4">
        <f>AVERAGE(Tabela13[[#This Row],[V45]],Tabela13[[#This Row],[V44]])</f>
        <v>0.1047297297297298</v>
      </c>
      <c r="CU59" s="4">
        <f>AVERAGE(Tabela13[[#This Row],[V45]],Tabela13[[#This Row],[V46]])</f>
        <v>0.17736486486486491</v>
      </c>
      <c r="CV59" s="4">
        <f>AVERAGE(Tabela13[[#This Row],[V46]],Tabela13[[#This Row],[V41]])</f>
        <v>7.2635135135135115E-2</v>
      </c>
      <c r="CW59" s="4">
        <f>AVERAGE(Tabela13[[#This Row],[V46]],Tabela13[[#This Row],[V42]])</f>
        <v>0</v>
      </c>
      <c r="CX59" s="4">
        <f>AVERAGE(Tabela13[[#This Row],[V46]],Tabela13[[#This Row],[V43]])</f>
        <v>0.32263513513513509</v>
      </c>
      <c r="CY59" s="4">
        <f>AVERAGE(Tabela13[[#This Row],[V46]],Tabela13[[#This Row],[V44]])</f>
        <v>0.42736486486486491</v>
      </c>
      <c r="CZ59" s="4">
        <f>AVERAGE(Tabela13[[#This Row],[V46]],Tabela13[[#This Row],[V45]])</f>
        <v>0.17736486486486491</v>
      </c>
      <c r="DA59" s="3">
        <f>_xlfn.STDEV.S(Tabela13[[#This Row],[V41]],Tabela13[[#This Row],[V42]])</f>
        <v>0.10272159321291043</v>
      </c>
      <c r="DB59" s="3">
        <f>_xlfn.STDEV.S(Tabela13[[#This Row],[V41]],Tabela13[[#This Row],[V43]])</f>
        <v>0.35355339059327373</v>
      </c>
      <c r="DC59" s="3">
        <f>_xlfn.STDEV.S(Tabela13[[#This Row],[V41]],Tabela13[[#This Row],[V44]])</f>
        <v>0.50166359476072631</v>
      </c>
      <c r="DD59" s="3">
        <f>_xlfn.STDEV.S(Tabela13[[#This Row],[V41]],Tabela13[[#This Row],[V45]])</f>
        <v>0.14811020416745257</v>
      </c>
      <c r="DE59" s="3">
        <f>_xlfn.STDEV.S(Tabela13[[#This Row],[V41]],Tabela13[[#This Row],[V46]])</f>
        <v>0.60438518797363694</v>
      </c>
      <c r="DF59" s="3">
        <f>_xlfn.STDEV.S(Tabela13[[#This Row],[V42]],Tabela13[[#This Row],[V41]])</f>
        <v>0.10272159321291043</v>
      </c>
      <c r="DG59" s="3">
        <f>_xlfn.STDEV.S(Tabela13[[#This Row],[V42]],Tabela13[[#This Row],[V43]])</f>
        <v>0.45627498380618431</v>
      </c>
      <c r="DH59" s="3">
        <f>_xlfn.STDEV.S(Tabela13[[#This Row],[V42]],Tabela13[[#This Row],[V44]])</f>
        <v>0.60438518797363694</v>
      </c>
      <c r="DI59" s="3">
        <f>_xlfn.STDEV.S(Tabela13[[#This Row],[V42]],Tabela13[[#This Row],[V45]])</f>
        <v>0.2508317973803631</v>
      </c>
      <c r="DJ59" s="3">
        <f>_xlfn.STDEV.S(Tabela13[[#This Row],[V42]],Tabela13[[#This Row],[V46]])</f>
        <v>0.70710678118654746</v>
      </c>
      <c r="DK59" s="3">
        <f>_xlfn.STDEV.S(Tabela13[[#This Row],[V43]],Tabela13[[#This Row],[V41]])</f>
        <v>0.35355339059327373</v>
      </c>
      <c r="DL59" s="3">
        <f>_xlfn.STDEV.S(Tabela13[[#This Row],[V43]],Tabela13[[#This Row],[V42]])</f>
        <v>0.45627498380618431</v>
      </c>
      <c r="DM59" s="3">
        <f>_xlfn.STDEV.S(Tabela13[[#This Row],[V43]],Tabela13[[#This Row],[V44]])</f>
        <v>0.14811020416745249</v>
      </c>
      <c r="DN59" s="3">
        <f>_xlfn.STDEV.S(Tabela13[[#This Row],[V43]],Tabela13[[#This Row],[V45]])</f>
        <v>0.20544318642582116</v>
      </c>
      <c r="DO59" s="3">
        <f>_xlfn.STDEV.S(Tabela13[[#This Row],[V43]],Tabela13[[#This Row],[V46]])</f>
        <v>0.25083179738036321</v>
      </c>
      <c r="DP59" s="3">
        <f>_xlfn.STDEV.S(Tabela13[[#This Row],[V44]],Tabela13[[#This Row],[V41]])</f>
        <v>0.50166359476072631</v>
      </c>
      <c r="DQ59" s="3">
        <f>_xlfn.STDEV.S(Tabela13[[#This Row],[V44]],Tabela13[[#This Row],[V42]])</f>
        <v>0.60438518797363694</v>
      </c>
      <c r="DR59" s="3">
        <f>_xlfn.STDEV.S(Tabela13[[#This Row],[V44]],Tabela13[[#This Row],[V43]])</f>
        <v>0.14811020416745249</v>
      </c>
      <c r="DS59" s="3">
        <f>_xlfn.STDEV.S(Tabela13[[#This Row],[V44]],Tabela13[[#This Row],[V45]])</f>
        <v>0.35355339059327373</v>
      </c>
      <c r="DT59" s="3">
        <f>_xlfn.STDEV.S(Tabela13[[#This Row],[V44]],Tabela13[[#This Row],[V46]])</f>
        <v>0.10272159321291043</v>
      </c>
      <c r="DU59" s="3">
        <f>_xlfn.STDEV.S(Tabela13[[#This Row],[V45]],Tabela13[[#This Row],[V41]])</f>
        <v>0.14811020416745257</v>
      </c>
      <c r="DV59" s="3">
        <f>_xlfn.STDEV.S(Tabela13[[#This Row],[V45]],Tabela13[[#This Row],[V42]])</f>
        <v>0.2508317973803631</v>
      </c>
      <c r="DW59" s="3">
        <f>_xlfn.STDEV.S(Tabela13[[#This Row],[V45]],Tabela13[[#This Row],[V43]])</f>
        <v>0.20544318642582116</v>
      </c>
      <c r="DX59" s="3">
        <f>_xlfn.STDEV.S(Tabela13[[#This Row],[V45]],Tabela13[[#This Row],[V44]])</f>
        <v>0.35355339059327373</v>
      </c>
      <c r="DY59" s="3">
        <f>_xlfn.STDEV.S(Tabela13[[#This Row],[V45]],Tabela13[[#This Row],[V46]])</f>
        <v>0.45627498380618431</v>
      </c>
      <c r="DZ59" s="3">
        <f>_xlfn.STDEV.S(Tabela13[[#This Row],[V46]],Tabela13[[#This Row],[V41]])</f>
        <v>0.60438518797363694</v>
      </c>
      <c r="EA59" s="3">
        <f>_xlfn.STDEV.S(Tabela13[[#This Row],[V46]],Tabela13[[#This Row],[V42]])</f>
        <v>0.70710678118654746</v>
      </c>
      <c r="EB59" s="3">
        <f>_xlfn.STDEV.S(Tabela13[[#This Row],[V46]],Tabela13[[#This Row],[V43]])</f>
        <v>0.25083179738036321</v>
      </c>
      <c r="EC59" s="3">
        <f>_xlfn.STDEV.S(Tabela13[[#This Row],[V46]],Tabela13[[#This Row],[V44]])</f>
        <v>0.10272159321291043</v>
      </c>
      <c r="ED59" s="3">
        <f>_xlfn.STDEV.S(Tabela13[[#This Row],[V46]],Tabela13[[#This Row],[V45]])</f>
        <v>0.45627498380618431</v>
      </c>
      <c r="EE59" s="3">
        <f t="shared" si="19"/>
        <v>-0.24036040783416196</v>
      </c>
      <c r="EF59" s="3">
        <f t="shared" si="20"/>
        <v>-3.37586463276158</v>
      </c>
      <c r="EG59" s="3" t="str">
        <f t="shared" si="21"/>
        <v/>
      </c>
      <c r="EH59" s="3">
        <f t="shared" si="22"/>
        <v>-0.59244081666981041</v>
      </c>
      <c r="EI59" s="3">
        <f t="shared" si="23"/>
        <v>8.3208379367533301</v>
      </c>
      <c r="EJ59" s="3">
        <f t="shared" si="24"/>
        <v>-0.24036040783416196</v>
      </c>
      <c r="EK59" s="3">
        <f t="shared" si="25"/>
        <v>-2.5725218134596299</v>
      </c>
      <c r="EL59" s="3">
        <f t="shared" si="26"/>
        <v>-8.3208379367533318</v>
      </c>
      <c r="EM59" s="3">
        <f t="shared" si="27"/>
        <v>-0.77744724633075901</v>
      </c>
      <c r="EN59" s="3" t="str">
        <f t="shared" si="28"/>
        <v/>
      </c>
      <c r="EO59" s="3">
        <f t="shared" si="29"/>
        <v>-3.37586463276158</v>
      </c>
      <c r="EP59" s="3">
        <f t="shared" si="30"/>
        <v>-2.5725218134596299</v>
      </c>
      <c r="EQ59" s="3">
        <f t="shared" si="31"/>
        <v>0.59244081666980997</v>
      </c>
      <c r="ER59" s="3" t="str">
        <f t="shared" si="32"/>
        <v/>
      </c>
      <c r="ES59" s="3" t="str">
        <f t="shared" si="33"/>
        <v/>
      </c>
      <c r="ET59" s="3" t="str">
        <f t="shared" si="34"/>
        <v/>
      </c>
      <c r="EU59" s="3" t="str">
        <f t="shared" si="35"/>
        <v/>
      </c>
      <c r="EV59" s="3">
        <f t="shared" si="36"/>
        <v>0.59244081666980997</v>
      </c>
      <c r="EW59" s="3">
        <f t="shared" si="37"/>
        <v>3.3758646327615791</v>
      </c>
      <c r="EX59" s="3">
        <f t="shared" si="38"/>
        <v>0.2403604078341619</v>
      </c>
      <c r="EY59" s="3">
        <f t="shared" si="39"/>
        <v>-0.59244081666981041</v>
      </c>
      <c r="EZ59" s="3">
        <f t="shared" si="40"/>
        <v>-0.77744724633075901</v>
      </c>
      <c r="FA59" s="3" t="str">
        <f t="shared" si="41"/>
        <v/>
      </c>
      <c r="FB59" s="3">
        <f t="shared" si="42"/>
        <v>3.3758646327615791</v>
      </c>
      <c r="FC59" s="3">
        <f t="shared" si="43"/>
        <v>2.572521813459629</v>
      </c>
      <c r="FD59" s="3">
        <f t="shared" si="44"/>
        <v>8.3208379367533301</v>
      </c>
      <c r="FE59" s="3" t="str">
        <f t="shared" si="45"/>
        <v/>
      </c>
      <c r="FF59" s="3">
        <f t="shared" si="46"/>
        <v>0.77744724633075935</v>
      </c>
      <c r="FG59" s="3">
        <f t="shared" si="47"/>
        <v>0.2403604078341619</v>
      </c>
      <c r="FH59" s="3">
        <f t="shared" si="48"/>
        <v>2.572521813459629</v>
      </c>
      <c r="FI59" s="4">
        <f t="shared" si="49"/>
        <v>0</v>
      </c>
      <c r="FJ59" s="4">
        <f t="shared" si="50"/>
        <v>0.54054054054054046</v>
      </c>
      <c r="FK59" s="4">
        <f t="shared" si="72"/>
        <v>1.7861099275671071</v>
      </c>
      <c r="FL59" s="4">
        <f t="shared" si="52"/>
        <v>0.96165317426501917</v>
      </c>
      <c r="FM59" s="4">
        <f>Tabela13[[#This Row],[V139]]-Tabela13[[#This Row],[V140]]</f>
        <v>0.8244567533020879</v>
      </c>
      <c r="FN59" s="4">
        <f>Tabela13[[#This Row],[V1]]-Tabela13[[#This Row],[V2]]/2</f>
        <v>-4.222972972972977E-2</v>
      </c>
      <c r="FO59" s="4">
        <f>Tabela13[[#This Row],[V1]]-Tabela13[[#This Row],[V3]]/2</f>
        <v>-0.11486486486486486</v>
      </c>
      <c r="FP59" s="4">
        <f>Tabela13[[#This Row],[V1]]-Tabela13[[#This Row],[V4]]/2</f>
        <v>0.20777027027027023</v>
      </c>
      <c r="FQ59" s="4">
        <f>Tabela13[[#This Row],[V2]]-Tabela13[[#This Row],[V1]]/2</f>
        <v>0.48986486486486491</v>
      </c>
      <c r="FR59" s="4">
        <f>Tabela13[[#This Row],[V2]]-Tabela13[[#This Row],[V3]]/2</f>
        <v>0.23986486486486491</v>
      </c>
      <c r="FS59" s="4">
        <f>Tabela13[[#This Row],[V2]]-Tabela13[[#This Row],[V4]]/2</f>
        <v>0.5625</v>
      </c>
      <c r="FT59" s="4">
        <f t="shared" si="53"/>
        <v>-4.2204653092653491E-2</v>
      </c>
      <c r="FU59" s="4">
        <f t="shared" si="54"/>
        <v>-0.11436365342290404</v>
      </c>
      <c r="FV59" s="4">
        <f t="shared" si="55"/>
        <v>0.20485568742742108</v>
      </c>
      <c r="FW59" s="4">
        <f t="shared" si="56"/>
        <v>0.45550667623304264</v>
      </c>
      <c r="FX59" s="4">
        <f t="shared" si="57"/>
        <v>0.23541720152401219</v>
      </c>
      <c r="FY59" s="4">
        <f t="shared" si="58"/>
        <v>0.51238946031073773</v>
      </c>
      <c r="FZ59" s="4">
        <f t="shared" si="59"/>
        <v>-7.5968375566776292</v>
      </c>
      <c r="GA59" s="4">
        <f t="shared" si="60"/>
        <v>-20.585457616122728</v>
      </c>
      <c r="GB59" s="4">
        <f t="shared" si="61"/>
        <v>36.87402373693579</v>
      </c>
      <c r="GC59" s="4">
        <f t="shared" si="62"/>
        <v>81.991201721947675</v>
      </c>
      <c r="GD59" s="4">
        <f t="shared" si="63"/>
        <v>42.375096274322189</v>
      </c>
      <c r="GE59" s="4">
        <f t="shared" si="64"/>
        <v>92.230102855932799</v>
      </c>
      <c r="GF59" s="4">
        <f>Tabela13[[#This Row],[V1]]-Tabela13[[#This Row],[V2]]/Tabela13[[#This Row],[V2]]</f>
        <v>-0.72972972972972983</v>
      </c>
      <c r="GG59" s="4">
        <f>Tabela13[[#This Row],[V1]]-Tabela13[[#This Row],[V3]]/Tabela13[[#This Row],[V3]]</f>
        <v>-0.72972972972972983</v>
      </c>
      <c r="GH59" s="4">
        <f>Tabela13[[#This Row],[V1]]-Tabela13[[#This Row],[V4]]/Tabela13[[#This Row],[V4]]</f>
        <v>-0.72972972972972983</v>
      </c>
      <c r="GI59" s="4">
        <f>Tabela13[[#This Row],[V2]]-Tabela13[[#This Row],[V1]]/Tabela13[[#This Row],[V1]]</f>
        <v>-0.375</v>
      </c>
      <c r="GJ59" s="4">
        <f>Tabela13[[#This Row],[V2]]-Tabela13[[#This Row],[V3]]/Tabela13[[#This Row],[V3]]</f>
        <v>-0.375</v>
      </c>
      <c r="GK59" s="4">
        <f>Tabela13[[#This Row],[V2]]-Tabela13[[#This Row],[V4]]/Tabela13[[#This Row],[V4]]</f>
        <v>-0.375</v>
      </c>
      <c r="GL59" s="4">
        <f t="shared" si="65"/>
        <v>0.30061240350568663</v>
      </c>
      <c r="GM59" s="4">
        <f t="shared" si="66"/>
        <v>0.44763513513513509</v>
      </c>
      <c r="GN59" s="4">
        <f t="shared" si="67"/>
        <v>0.67155676556742072</v>
      </c>
      <c r="GO59" s="3">
        <f t="shared" si="68"/>
        <v>0</v>
      </c>
      <c r="GP59" s="3">
        <v>100</v>
      </c>
      <c r="GQ59" s="3">
        <f t="shared" si="69"/>
        <v>-1</v>
      </c>
      <c r="GR59" s="3">
        <f t="shared" si="70"/>
        <v>-100</v>
      </c>
      <c r="GS59" s="34">
        <f>COUNTIF($D$2:D58,Tabela13[[#This Row],[HomeTeam]])</f>
        <v>3</v>
      </c>
      <c r="GT59" s="34">
        <f>COUNTIF($E$2:E58,Tabela13[[#This Row],[AwayTeam]])</f>
        <v>3</v>
      </c>
      <c r="GU59" s="3">
        <f>IFERROR(AVERAGEIFS($AD$2:AD58,$D$2:D58,Tabela13[[#This Row],[HomeTeam]],$GS$2:GS58,"&gt;="&amp;Tabela13[[#This Row],[Contagem_H]]-5),"")</f>
        <v>0.44822645055203192</v>
      </c>
      <c r="GV59" s="3">
        <f>IFERROR(AVERAGEIFS($G$2:G58,$E$2:E58,Tabela13[[#This Row],[AwayTeam]],$GT$2:GT58,"&gt;="&amp;Tabela13[[#This Row],[Contagem_A]]-5),"")</f>
        <v>1.3333333333333333</v>
      </c>
      <c r="GW59" s="3">
        <f>IFERROR(AVERAGEIFS($GQ$2:GQ58,$D$2:D58,Tabela13[[#This Row],[HomeTeam]],$GS$2:GS58,"&gt;="&amp;Tabela13[[#This Row],[Contagem_H]]-5),"")</f>
        <v>-0.58333333333333337</v>
      </c>
    </row>
    <row r="60" spans="1:205" x14ac:dyDescent="0.25">
      <c r="A60" t="s">
        <v>127</v>
      </c>
      <c r="B60" t="s">
        <v>157</v>
      </c>
      <c r="C60" t="s">
        <v>138</v>
      </c>
      <c r="D60" t="s">
        <v>25</v>
      </c>
      <c r="E60" t="s">
        <v>14</v>
      </c>
      <c r="F60" s="3">
        <v>3</v>
      </c>
      <c r="G60" s="3">
        <v>1</v>
      </c>
      <c r="H60" s="3" t="str">
        <f t="shared" si="71"/>
        <v>H</v>
      </c>
      <c r="I60" s="3">
        <v>1.36</v>
      </c>
      <c r="J60" s="3">
        <v>5.25</v>
      </c>
      <c r="K60" s="3">
        <v>7.5</v>
      </c>
      <c r="L60" s="3">
        <v>1.4</v>
      </c>
      <c r="M60" s="3">
        <v>3</v>
      </c>
      <c r="N60" s="3">
        <f t="shared" si="0"/>
        <v>4</v>
      </c>
      <c r="O60" s="3">
        <f t="shared" si="1"/>
        <v>3</v>
      </c>
      <c r="P60" s="3">
        <f t="shared" si="2"/>
        <v>0</v>
      </c>
      <c r="Q60" s="3">
        <f t="shared" si="3"/>
        <v>5.9103641456582645E-2</v>
      </c>
      <c r="R60" s="3">
        <f t="shared" si="4"/>
        <v>4.7619047619047561E-2</v>
      </c>
      <c r="S60" s="3">
        <f t="shared" si="5"/>
        <v>1.4403809523809525</v>
      </c>
      <c r="T60" s="3">
        <f t="shared" si="6"/>
        <v>5.5602941176470591</v>
      </c>
      <c r="U60" s="3">
        <f t="shared" si="7"/>
        <v>7.9432773109243699</v>
      </c>
      <c r="V60" s="3">
        <f t="shared" si="8"/>
        <v>1.4827450980392156</v>
      </c>
      <c r="W60" s="3">
        <f t="shared" si="9"/>
        <v>3.1773109243697482</v>
      </c>
      <c r="X60" s="4">
        <f t="shared" si="10"/>
        <v>0.73529411764705876</v>
      </c>
      <c r="Y60" s="4">
        <f t="shared" si="11"/>
        <v>0.19047619047619047</v>
      </c>
      <c r="Z60" s="4">
        <f t="shared" si="12"/>
        <v>0.13333333333333333</v>
      </c>
      <c r="AA60" s="4">
        <f t="shared" si="13"/>
        <v>0.7142857142857143</v>
      </c>
      <c r="AB60" s="4">
        <f t="shared" si="14"/>
        <v>0.33333333333333331</v>
      </c>
      <c r="AC60" s="4">
        <f t="shared" si="15"/>
        <v>1.8676470588235294</v>
      </c>
      <c r="AD60" s="4">
        <f t="shared" si="16"/>
        <v>0.56666666666666665</v>
      </c>
      <c r="AE60" s="4">
        <f t="shared" si="17"/>
        <v>0.86764705882352944</v>
      </c>
      <c r="AF60" s="4">
        <f t="shared" si="18"/>
        <v>1.5666666666666667</v>
      </c>
      <c r="AG60" s="4">
        <f>IFERROR(AVERAGE(Tabela13[[#This Row],[V1]],Tabela13[[#This Row],[V2]]),"")</f>
        <v>1.2171568627450982</v>
      </c>
      <c r="AH60" s="4">
        <f>IFERROR(AVERAGE(Tabela13[[#This Row],[V1]],Tabela13[[#This Row],[V3]]),"")</f>
        <v>1.3676470588235294</v>
      </c>
      <c r="AI60" s="4">
        <f>IFERROR(AVERAGE(Tabela13[[#This Row],[V1]],Tabela13[[#This Row],[V4]]),"")</f>
        <v>1.7171568627450982</v>
      </c>
      <c r="AJ60" s="4">
        <f>IFERROR(AVERAGE(Tabela13[[#This Row],[V2]],Tabela13[[#This Row],[V1]]),"")</f>
        <v>1.2171568627450982</v>
      </c>
      <c r="AK60" s="4">
        <f>IFERROR(AVERAGE(Tabela13[[#This Row],[V2]],Tabela13[[#This Row],[V3]]),"")</f>
        <v>0.71715686274509804</v>
      </c>
      <c r="AL60" s="4">
        <f>IFERROR(AVERAGE(Tabela13[[#This Row],[V2]],Tabela13[[#This Row],[V4]]),"")</f>
        <v>1.0666666666666667</v>
      </c>
      <c r="AM60" s="4">
        <f>IFERROR(AVERAGE(Tabela13[[#This Row],[V3]],Tabela13[[#This Row],[V1]]),"")</f>
        <v>1.3676470588235294</v>
      </c>
      <c r="AN60" s="4">
        <f>IFERROR(AVERAGE(Tabela13[[#This Row],[V3]],Tabela13[[#This Row],[V2]]),"")</f>
        <v>0.71715686274509804</v>
      </c>
      <c r="AO60" s="4">
        <f>IFERROR(AVERAGE(Tabela13[[#This Row],[V3]],Tabela13[[#This Row],[V4]]),"")</f>
        <v>1.2171568627450982</v>
      </c>
      <c r="AP60" s="4">
        <f>IFERROR(AVERAGE(Tabela13[[#This Row],[V4]],Tabela13[[#This Row],[V1]]),"")</f>
        <v>1.7171568627450982</v>
      </c>
      <c r="AQ60" s="4">
        <f>IFERROR(AVERAGE(Tabela13[[#This Row],[V4]],Tabela13[[#This Row],[V2]]),"")</f>
        <v>1.0666666666666667</v>
      </c>
      <c r="AR60" s="4">
        <f>IFERROR(AVERAGE(Tabela13[[#This Row],[V4]],Tabela13[[#This Row],[V3]]),"")</f>
        <v>1.2171568627450982</v>
      </c>
      <c r="AS60" s="4">
        <f>_xlfn.STDEV.S(Tabela13[[#This Row],[V1]:[V2]])</f>
        <v>0.91993205748485118</v>
      </c>
      <c r="AT60" s="4">
        <f>_xlfn.STDEV.S(Tabela13[[#This Row],[V1]],Tabela13[[#This Row],[V3]])</f>
        <v>0.70710678118654757</v>
      </c>
      <c r="AU60" s="4">
        <f>_xlfn.STDEV.S(Tabela13[[#This Row],[V1]],Tabela13[[#This Row],[V4]])</f>
        <v>0.21282527629830403</v>
      </c>
      <c r="AV60" s="4">
        <f>_xlfn.STDEV.S(Tabela13[[#This Row],[V2]],Tabela13[[#This Row],[V1]])</f>
        <v>0.91993205748485118</v>
      </c>
      <c r="AW60" s="4">
        <f>_xlfn.STDEV.S(Tabela13[[#This Row],[V2]],Tabela13[[#This Row],[V3]])</f>
        <v>0.212825276298304</v>
      </c>
      <c r="AX60" s="4">
        <f>_xlfn.STDEV.S(Tabela13[[#This Row],[V42]],Tabela13[[#This Row],[V44]])</f>
        <v>1.627038838671399</v>
      </c>
      <c r="AY60" s="4">
        <f>_xlfn.STDEV.S(Tabela13[[#This Row],[V3]],Tabela13[[#This Row],[V1]])</f>
        <v>0.70710678118654757</v>
      </c>
      <c r="AZ60" s="4">
        <f>_xlfn.STDEV.S(Tabela13[[#This Row],[V3]],Tabela13[[#This Row],[V2]])</f>
        <v>0.212825276298304</v>
      </c>
      <c r="BA60" s="4">
        <f>_xlfn.STDEV.S(Tabela13[[#This Row],[V3]],Tabela13[[#This Row],[V4]])</f>
        <v>0.4942815048882428</v>
      </c>
      <c r="BB60" s="4">
        <f>_xlfn.STDEV.S(Tabela13[[#This Row],[V4]],Tabela13[[#This Row],[V1]])</f>
        <v>0.21282527629830403</v>
      </c>
      <c r="BC60" s="4">
        <f>_xlfn.STDEV.S(Tabela13[[#This Row],[V4]],Tabela13[[#This Row],[V2]])</f>
        <v>0.70710678118654757</v>
      </c>
      <c r="BD60" s="4">
        <f>_xlfn.STDEV.S(Tabela13[[#This Row],[V4]],Tabela13[[#This Row],[V3]])</f>
        <v>0.4942815048882428</v>
      </c>
      <c r="BE60" s="4">
        <f>Tabela13[[#This Row],[V17]]/Tabela13[[#This Row],[V5]]</f>
        <v>0.75580402628638588</v>
      </c>
      <c r="BF60" s="4">
        <f>Tabela13[[#This Row],[V18]]/Tabela13[[#This Row],[V6]]</f>
        <v>0.51702431312564767</v>
      </c>
      <c r="BG60" s="4">
        <f>Tabela13[[#This Row],[V19]]/Tabela13[[#This Row],[V7]]</f>
        <v>0.12394049775864693</v>
      </c>
      <c r="BH60" s="4">
        <f>Tabela13[[#This Row],[V20]]/Tabela13[[#This Row],[V8]]</f>
        <v>0.75580402628638588</v>
      </c>
      <c r="BI60" s="4">
        <f>Tabela13[[#This Row],[V21]]/Tabela13[[#This Row],[V9]]</f>
        <v>0.29676251787323321</v>
      </c>
      <c r="BJ60" s="4">
        <f>Tabela13[[#This Row],[V22]]/Tabela13[[#This Row],[V10]]</f>
        <v>1.5253489112544365</v>
      </c>
      <c r="BK60" s="4">
        <f>Tabela13[[#This Row],[V23]]/Tabela13[[#This Row],[V11]]</f>
        <v>0.51702431312564767</v>
      </c>
      <c r="BL60" s="4">
        <f>Tabela13[[#This Row],[V24]]/Tabela13[[#This Row],[V12]]</f>
        <v>0.29676251787323321</v>
      </c>
      <c r="BM60" s="4">
        <f>Tabela13[[#This Row],[V25]]/Tabela13[[#This Row],[V13]]</f>
        <v>0.40609515504309918</v>
      </c>
      <c r="BN60" s="4">
        <f>Tabela13[[#This Row],[V26]]/Tabela13[[#This Row],[V14]]</f>
        <v>0.12394049775864693</v>
      </c>
      <c r="BO60" s="4">
        <f>Tabela13[[#This Row],[V27]]/Tabela13[[#This Row],[V15]]</f>
        <v>0.66291260736238833</v>
      </c>
      <c r="BP60" s="4">
        <f>Tabela13[[#This Row],[V28]]/Tabela13[[#This Row],[V16]]</f>
        <v>0.40609515504309918</v>
      </c>
      <c r="BQ60" s="4">
        <f>Tabela13[[#This Row],[V1]]-Tabela13[[#This Row],[V2]]</f>
        <v>1.3009803921568628</v>
      </c>
      <c r="BR60" s="4">
        <f>Tabela13[[#This Row],[V1]]-Tabela13[[#This Row],[V3]]</f>
        <v>1</v>
      </c>
      <c r="BS60" s="4">
        <f>Tabela13[[#This Row],[V1]]-Tabela13[[#This Row],[V4]]</f>
        <v>0.30098039215686279</v>
      </c>
      <c r="BT60" s="4">
        <f>Tabela13[[#This Row],[V2]]-Tabela13[[#This Row],[V1]]</f>
        <v>-1.3009803921568628</v>
      </c>
      <c r="BU60" s="4">
        <f>Tabela13[[#This Row],[V2]]-Tabela13[[#This Row],[V3]]</f>
        <v>-0.30098039215686279</v>
      </c>
      <c r="BV60" s="4">
        <f>Tabela13[[#This Row],[V2]]-Tabela13[[#This Row],[V4]]</f>
        <v>-1</v>
      </c>
      <c r="BW60" s="4">
        <f>AVERAGE(Tabela13[[#This Row],[V41]],Tabela13[[#This Row],[V42]])</f>
        <v>1.1504901960784313</v>
      </c>
      <c r="BX60" s="4">
        <f>AVERAGE(Tabela13[[#This Row],[V41]],Tabela13[[#This Row],[V43]])</f>
        <v>0.80098039215686279</v>
      </c>
      <c r="BY60" s="4">
        <f>AVERAGE(Tabela13[[#This Row],[V41]],Tabela13[[#This Row],[V44]])</f>
        <v>0</v>
      </c>
      <c r="BZ60" s="4">
        <f>AVERAGE(Tabela13[[#This Row],[V41]],Tabela13[[#This Row],[V45]])</f>
        <v>0.5</v>
      </c>
      <c r="CA60" s="4">
        <f>AVERAGE(Tabela13[[#This Row],[V41]],Tabela13[[#This Row],[V46]])</f>
        <v>0.15049019607843139</v>
      </c>
      <c r="CB60" s="4">
        <f>AVERAGE(Tabela13[[#This Row],[V42]],Tabela13[[#This Row],[V41]])</f>
        <v>1.1504901960784313</v>
      </c>
      <c r="CC60" s="4">
        <f>AVERAGE(Tabela13[[#This Row],[V42]],Tabela13[[#This Row],[V43]])</f>
        <v>0.65049019607843139</v>
      </c>
      <c r="CD60" s="4">
        <f>AVERAGE(Tabela13[[#This Row],[V42]],Tabela13[[#This Row],[V44]])</f>
        <v>-0.15049019607843139</v>
      </c>
      <c r="CE60" s="4">
        <f>AVERAGE(Tabela13[[#This Row],[V42]],Tabela13[[#This Row],[V45]])</f>
        <v>0.34950980392156861</v>
      </c>
      <c r="CF60" s="4">
        <f>AVERAGE(Tabela13[[#This Row],[V42]],Tabela13[[#This Row],[V46]])</f>
        <v>0</v>
      </c>
      <c r="CG60" s="4">
        <f>AVERAGE(Tabela13[[#This Row],[V43]],Tabela13[[#This Row],[V41]])</f>
        <v>0.80098039215686279</v>
      </c>
      <c r="CH60" s="4">
        <f>AVERAGE(Tabela13[[#This Row],[V43]],Tabela13[[#This Row],[V42]])</f>
        <v>0.65049019607843139</v>
      </c>
      <c r="CI60" s="4">
        <f>AVERAGE(Tabela13[[#This Row],[V43]],Tabela13[[#This Row],[V44]])</f>
        <v>-0.5</v>
      </c>
      <c r="CJ60" s="4">
        <f>AVERAGE(Tabela13[[#This Row],[V43]],Tabela13[[#This Row],[V45]])</f>
        <v>0</v>
      </c>
      <c r="CK60" s="4">
        <f>AVERAGE(Tabela13[[#This Row],[V43]],Tabela13[[#This Row],[V46]])</f>
        <v>-0.34950980392156861</v>
      </c>
      <c r="CL60" s="4">
        <f>AVERAGE(Tabela13[[#This Row],[V44]],Tabela13[[#This Row],[V41]])</f>
        <v>0</v>
      </c>
      <c r="CM60" s="4">
        <f>AVERAGE(Tabela13[[#This Row],[V44]],Tabela13[[#This Row],[V42]])</f>
        <v>-0.15049019607843139</v>
      </c>
      <c r="CN60" s="4">
        <f>AVERAGE(Tabela13[[#This Row],[V44]],Tabela13[[#This Row],[V43]])</f>
        <v>-0.5</v>
      </c>
      <c r="CO60" s="4">
        <f>AVERAGE(Tabela13[[#This Row],[V44]],Tabela13[[#This Row],[V45]])</f>
        <v>-0.80098039215686279</v>
      </c>
      <c r="CP60" s="4">
        <f>AVERAGE(Tabela13[[#This Row],[V44]],Tabela13[[#This Row],[V46]])</f>
        <v>-1.1504901960784313</v>
      </c>
      <c r="CQ60" s="4">
        <f>AVERAGE(Tabela13[[#This Row],[V45]],Tabela13[[#This Row],[V41]])</f>
        <v>0.5</v>
      </c>
      <c r="CR60" s="4">
        <f>AVERAGE(Tabela13[[#This Row],[V45]],Tabela13[[#This Row],[V42]])</f>
        <v>0.34950980392156861</v>
      </c>
      <c r="CS60" s="4">
        <f>AVERAGE(Tabela13[[#This Row],[V45]],Tabela13[[#This Row],[V43]])</f>
        <v>0</v>
      </c>
      <c r="CT60" s="4">
        <f>AVERAGE(Tabela13[[#This Row],[V45]],Tabela13[[#This Row],[V44]])</f>
        <v>-0.80098039215686279</v>
      </c>
      <c r="CU60" s="4">
        <f>AVERAGE(Tabela13[[#This Row],[V45]],Tabela13[[#This Row],[V46]])</f>
        <v>-0.65049019607843139</v>
      </c>
      <c r="CV60" s="4">
        <f>AVERAGE(Tabela13[[#This Row],[V46]],Tabela13[[#This Row],[V41]])</f>
        <v>0.15049019607843139</v>
      </c>
      <c r="CW60" s="4">
        <f>AVERAGE(Tabela13[[#This Row],[V46]],Tabela13[[#This Row],[V42]])</f>
        <v>0</v>
      </c>
      <c r="CX60" s="4">
        <f>AVERAGE(Tabela13[[#This Row],[V46]],Tabela13[[#This Row],[V43]])</f>
        <v>-0.34950980392156861</v>
      </c>
      <c r="CY60" s="4">
        <f>AVERAGE(Tabela13[[#This Row],[V46]],Tabela13[[#This Row],[V44]])</f>
        <v>-1.1504901960784313</v>
      </c>
      <c r="CZ60" s="4">
        <f>AVERAGE(Tabela13[[#This Row],[V46]],Tabela13[[#This Row],[V45]])</f>
        <v>-0.65049019607843139</v>
      </c>
      <c r="DA60" s="3">
        <f>_xlfn.STDEV.S(Tabela13[[#This Row],[V41]],Tabela13[[#This Row],[V42]])</f>
        <v>0.21282527629830503</v>
      </c>
      <c r="DB60" s="3">
        <f>_xlfn.STDEV.S(Tabela13[[#This Row],[V41]],Tabela13[[#This Row],[V43]])</f>
        <v>0.70710678118654757</v>
      </c>
      <c r="DC60" s="3">
        <f>_xlfn.STDEV.S(Tabela13[[#This Row],[V41]],Tabela13[[#This Row],[V44]])</f>
        <v>1.839864114969703</v>
      </c>
      <c r="DD60" s="3">
        <f>_xlfn.STDEV.S(Tabela13[[#This Row],[V41]],Tabela13[[#This Row],[V45]])</f>
        <v>1.1327573337831556</v>
      </c>
      <c r="DE60" s="3">
        <f>_xlfn.STDEV.S(Tabela13[[#This Row],[V41]],Tabela13[[#This Row],[V46]])</f>
        <v>1.627038838671399</v>
      </c>
      <c r="DF60" s="3">
        <f>_xlfn.STDEV.S(Tabela13[[#This Row],[V42]],Tabela13[[#This Row],[V41]])</f>
        <v>0.21282527629830503</v>
      </c>
      <c r="DG60" s="3">
        <f>_xlfn.STDEV.S(Tabela13[[#This Row],[V42]],Tabela13[[#This Row],[V43]])</f>
        <v>0.49428150488824346</v>
      </c>
      <c r="DH60" s="3">
        <f>_xlfn.STDEV.S(Tabela13[[#This Row],[V42]],Tabela13[[#This Row],[V44]])</f>
        <v>1.627038838671399</v>
      </c>
      <c r="DI60" s="3">
        <f>_xlfn.STDEV.S(Tabela13[[#This Row],[V42]],Tabela13[[#This Row],[V45]])</f>
        <v>0.91993205748485152</v>
      </c>
      <c r="DJ60" s="3">
        <f>_xlfn.STDEV.S(Tabela13[[#This Row],[V42]],Tabela13[[#This Row],[V46]])</f>
        <v>1.4142135623730951</v>
      </c>
      <c r="DK60" s="3">
        <f>_xlfn.STDEV.S(Tabela13[[#This Row],[V43]],Tabela13[[#This Row],[V41]])</f>
        <v>0.70710678118654757</v>
      </c>
      <c r="DL60" s="3">
        <f>_xlfn.STDEV.S(Tabela13[[#This Row],[V43]],Tabela13[[#This Row],[V42]])</f>
        <v>0.49428150488824346</v>
      </c>
      <c r="DM60" s="3">
        <f>_xlfn.STDEV.S(Tabela13[[#This Row],[V43]],Tabela13[[#This Row],[V44]])</f>
        <v>1.1327573337831556</v>
      </c>
      <c r="DN60" s="3">
        <f>_xlfn.STDEV.S(Tabela13[[#This Row],[V43]],Tabela13[[#This Row],[V45]])</f>
        <v>0.42565055259660806</v>
      </c>
      <c r="DO60" s="3">
        <f>_xlfn.STDEV.S(Tabela13[[#This Row],[V43]],Tabela13[[#This Row],[V46]])</f>
        <v>0.91993205748485152</v>
      </c>
      <c r="DP60" s="3">
        <f>_xlfn.STDEV.S(Tabela13[[#This Row],[V44]],Tabela13[[#This Row],[V41]])</f>
        <v>1.839864114969703</v>
      </c>
      <c r="DQ60" s="3">
        <f>_xlfn.STDEV.S(Tabela13[[#This Row],[V44]],Tabela13[[#This Row],[V42]])</f>
        <v>1.627038838671399</v>
      </c>
      <c r="DR60" s="3">
        <f>_xlfn.STDEV.S(Tabela13[[#This Row],[V44]],Tabela13[[#This Row],[V43]])</f>
        <v>1.1327573337831556</v>
      </c>
      <c r="DS60" s="3">
        <f>_xlfn.STDEV.S(Tabela13[[#This Row],[V44]],Tabela13[[#This Row],[V45]])</f>
        <v>0.70710678118654757</v>
      </c>
      <c r="DT60" s="3">
        <f>_xlfn.STDEV.S(Tabela13[[#This Row],[V44]],Tabela13[[#This Row],[V46]])</f>
        <v>0.21282527629830503</v>
      </c>
      <c r="DU60" s="3">
        <f>_xlfn.STDEV.S(Tabela13[[#This Row],[V45]],Tabela13[[#This Row],[V41]])</f>
        <v>1.1327573337831556</v>
      </c>
      <c r="DV60" s="3">
        <f>_xlfn.STDEV.S(Tabela13[[#This Row],[V45]],Tabela13[[#This Row],[V42]])</f>
        <v>0.91993205748485152</v>
      </c>
      <c r="DW60" s="3">
        <f>_xlfn.STDEV.S(Tabela13[[#This Row],[V45]],Tabela13[[#This Row],[V43]])</f>
        <v>0.42565055259660806</v>
      </c>
      <c r="DX60" s="3">
        <f>_xlfn.STDEV.S(Tabela13[[#This Row],[V45]],Tabela13[[#This Row],[V44]])</f>
        <v>0.70710678118654757</v>
      </c>
      <c r="DY60" s="3">
        <f>_xlfn.STDEV.S(Tabela13[[#This Row],[V45]],Tabela13[[#This Row],[V46]])</f>
        <v>0.49428150488824346</v>
      </c>
      <c r="DZ60" s="3">
        <f>_xlfn.STDEV.S(Tabela13[[#This Row],[V46]],Tabela13[[#This Row],[V41]])</f>
        <v>1.627038838671399</v>
      </c>
      <c r="EA60" s="3">
        <f>_xlfn.STDEV.S(Tabela13[[#This Row],[V46]],Tabela13[[#This Row],[V42]])</f>
        <v>1.4142135623730951</v>
      </c>
      <c r="EB60" s="3">
        <f>_xlfn.STDEV.S(Tabela13[[#This Row],[V46]],Tabela13[[#This Row],[V43]])</f>
        <v>0.91993205748485152</v>
      </c>
      <c r="EC60" s="3">
        <f>_xlfn.STDEV.S(Tabela13[[#This Row],[V46]],Tabela13[[#This Row],[V44]])</f>
        <v>0.21282527629830503</v>
      </c>
      <c r="ED60" s="3">
        <f>_xlfn.STDEV.S(Tabela13[[#This Row],[V46]],Tabela13[[#This Row],[V45]])</f>
        <v>0.49428150488824346</v>
      </c>
      <c r="EE60" s="3">
        <f t="shared" si="19"/>
        <v>0.18498660573009898</v>
      </c>
      <c r="EF60" s="3">
        <f t="shared" si="20"/>
        <v>0.88280161176288674</v>
      </c>
      <c r="EG60" s="3" t="str">
        <f t="shared" si="21"/>
        <v/>
      </c>
      <c r="EH60" s="3">
        <f t="shared" si="22"/>
        <v>2.2655146675663111</v>
      </c>
      <c r="EI60" s="3">
        <f t="shared" si="23"/>
        <v>10.811593585959784</v>
      </c>
      <c r="EJ60" s="3">
        <f t="shared" si="24"/>
        <v>0.18498660573009898</v>
      </c>
      <c r="EK60" s="3">
        <f t="shared" si="25"/>
        <v>0.75986003765788745</v>
      </c>
      <c r="EL60" s="3">
        <f t="shared" si="26"/>
        <v>-10.811593585959784</v>
      </c>
      <c r="EM60" s="3">
        <f t="shared" si="27"/>
        <v>2.6320636707841474</v>
      </c>
      <c r="EN60" s="3" t="str">
        <f t="shared" si="28"/>
        <v/>
      </c>
      <c r="EO60" s="3">
        <f t="shared" si="29"/>
        <v>0.88280161176288674</v>
      </c>
      <c r="EP60" s="3">
        <f t="shared" si="30"/>
        <v>0.75986003765788745</v>
      </c>
      <c r="EQ60" s="3">
        <f t="shared" si="31"/>
        <v>-2.2655146675663111</v>
      </c>
      <c r="ER60" s="3" t="str">
        <f t="shared" si="32"/>
        <v/>
      </c>
      <c r="ES60" s="3" t="str">
        <f t="shared" si="33"/>
        <v/>
      </c>
      <c r="ET60" s="3" t="str">
        <f t="shared" si="34"/>
        <v/>
      </c>
      <c r="EU60" s="3" t="str">
        <f t="shared" si="35"/>
        <v/>
      </c>
      <c r="EV60" s="3">
        <f t="shared" si="36"/>
        <v>-2.2655146675663111</v>
      </c>
      <c r="EW60" s="3">
        <f t="shared" si="37"/>
        <v>-0.88280161176288674</v>
      </c>
      <c r="EX60" s="3">
        <f t="shared" si="38"/>
        <v>-0.18498660573009898</v>
      </c>
      <c r="EY60" s="3">
        <f t="shared" si="39"/>
        <v>2.2655146675663111</v>
      </c>
      <c r="EZ60" s="3">
        <f t="shared" si="40"/>
        <v>2.6320636707841474</v>
      </c>
      <c r="FA60" s="3" t="str">
        <f t="shared" si="41"/>
        <v/>
      </c>
      <c r="FB60" s="3">
        <f t="shared" si="42"/>
        <v>-0.88280161176288674</v>
      </c>
      <c r="FC60" s="3">
        <f t="shared" si="43"/>
        <v>-0.75986003765788745</v>
      </c>
      <c r="FD60" s="3">
        <f t="shared" si="44"/>
        <v>10.811593585959784</v>
      </c>
      <c r="FE60" s="3" t="str">
        <f t="shared" si="45"/>
        <v/>
      </c>
      <c r="FF60" s="3">
        <f t="shared" si="46"/>
        <v>-2.6320636707841474</v>
      </c>
      <c r="FG60" s="3">
        <f t="shared" si="47"/>
        <v>-0.18498660573009898</v>
      </c>
      <c r="FH60" s="3">
        <f t="shared" si="48"/>
        <v>-0.75986003765788745</v>
      </c>
      <c r="FI60" s="4">
        <f t="shared" si="49"/>
        <v>0.4</v>
      </c>
      <c r="FJ60" s="4">
        <f t="shared" si="50"/>
        <v>0.73529411764705876</v>
      </c>
      <c r="FK60" s="4">
        <f t="shared" si="72"/>
        <v>2.2626289341444061</v>
      </c>
      <c r="FL60" s="4">
        <f t="shared" si="52"/>
        <v>0.55752446442740022</v>
      </c>
      <c r="FM60" s="4">
        <f>Tabela13[[#This Row],[V139]]-Tabela13[[#This Row],[V140]]</f>
        <v>1.7051044697170059</v>
      </c>
      <c r="FN60" s="4">
        <f>Tabela13[[#This Row],[V1]]-Tabela13[[#This Row],[V2]]/2</f>
        <v>1.5843137254901962</v>
      </c>
      <c r="FO60" s="4">
        <f>Tabela13[[#This Row],[V1]]-Tabela13[[#This Row],[V3]]/2</f>
        <v>1.4338235294117647</v>
      </c>
      <c r="FP60" s="4">
        <f>Tabela13[[#This Row],[V1]]-Tabela13[[#This Row],[V4]]/2</f>
        <v>1.0843137254901962</v>
      </c>
      <c r="FQ60" s="4">
        <f>Tabela13[[#This Row],[V2]]-Tabela13[[#This Row],[V1]]/2</f>
        <v>-0.36715686274509807</v>
      </c>
      <c r="FR60" s="4">
        <f>Tabela13[[#This Row],[V2]]-Tabela13[[#This Row],[V3]]/2</f>
        <v>0.13284313725490193</v>
      </c>
      <c r="FS60" s="4">
        <f>Tabela13[[#This Row],[V2]]-Tabela13[[#This Row],[V4]]/2</f>
        <v>-0.21666666666666667</v>
      </c>
      <c r="FT60" s="4">
        <f t="shared" si="53"/>
        <v>1.0077594989767285</v>
      </c>
      <c r="FU60" s="4">
        <f t="shared" si="54"/>
        <v>0.9617933103906694</v>
      </c>
      <c r="FV60" s="4">
        <f t="shared" si="55"/>
        <v>0.82582767324171802</v>
      </c>
      <c r="FW60" s="4">
        <f t="shared" si="56"/>
        <v>-0.35187682784812707</v>
      </c>
      <c r="FX60" s="4">
        <f t="shared" si="57"/>
        <v>0.1320698677009513</v>
      </c>
      <c r="FY60" s="4">
        <f t="shared" si="58"/>
        <v>-0.21336864215180798</v>
      </c>
      <c r="FZ60" s="4">
        <f t="shared" si="59"/>
        <v>181.39670981581111</v>
      </c>
      <c r="GA60" s="4">
        <f t="shared" si="60"/>
        <v>173.12279587032049</v>
      </c>
      <c r="GB60" s="4">
        <f t="shared" si="61"/>
        <v>148.64898118350925</v>
      </c>
      <c r="GC60" s="4">
        <f t="shared" si="62"/>
        <v>-63.337829012662873</v>
      </c>
      <c r="GD60" s="4">
        <f t="shared" si="63"/>
        <v>23.772576186171236</v>
      </c>
      <c r="GE60" s="4">
        <f t="shared" si="64"/>
        <v>-38.406355587325436</v>
      </c>
      <c r="GF60" s="4">
        <f>Tabela13[[#This Row],[V1]]-Tabela13[[#This Row],[V2]]/Tabela13[[#This Row],[V2]]</f>
        <v>0.86764705882352944</v>
      </c>
      <c r="GG60" s="4">
        <f>Tabela13[[#This Row],[V1]]-Tabela13[[#This Row],[V3]]/Tabela13[[#This Row],[V3]]</f>
        <v>0.86764705882352944</v>
      </c>
      <c r="GH60" s="4">
        <f>Tabela13[[#This Row],[V1]]-Tabela13[[#This Row],[V4]]/Tabela13[[#This Row],[V4]]</f>
        <v>0.86764705882352944</v>
      </c>
      <c r="GI60" s="4">
        <f>Tabela13[[#This Row],[V2]]-Tabela13[[#This Row],[V1]]/Tabela13[[#This Row],[V1]]</f>
        <v>-0.43333333333333335</v>
      </c>
      <c r="GJ60" s="4">
        <f>Tabela13[[#This Row],[V2]]-Tabela13[[#This Row],[V3]]/Tabela13[[#This Row],[V3]]</f>
        <v>-0.43333333333333335</v>
      </c>
      <c r="GK60" s="4">
        <f>Tabela13[[#This Row],[V2]]-Tabela13[[#This Row],[V4]]/Tabela13[[#This Row],[V4]]</f>
        <v>-0.43333333333333335</v>
      </c>
      <c r="GL60" s="4">
        <f t="shared" si="65"/>
        <v>0.60293426851879905</v>
      </c>
      <c r="GM60" s="4">
        <f t="shared" si="66"/>
        <v>1.2171568627450982</v>
      </c>
      <c r="GN60" s="4">
        <f t="shared" si="67"/>
        <v>0.49536283035777284</v>
      </c>
      <c r="GO60" s="3">
        <f t="shared" si="68"/>
        <v>1</v>
      </c>
      <c r="GP60" s="3">
        <v>100</v>
      </c>
      <c r="GQ60" s="3">
        <f t="shared" si="69"/>
        <v>0.3600000000000001</v>
      </c>
      <c r="GR60" s="3">
        <f t="shared" si="70"/>
        <v>36.000000000000007</v>
      </c>
      <c r="GS60" s="34">
        <f>COUNTIF($D$2:D59,Tabela13[[#This Row],[HomeTeam]])</f>
        <v>2</v>
      </c>
      <c r="GT60" s="34">
        <f>COUNTIF($E$2:E59,Tabela13[[#This Row],[AwayTeam]])</f>
        <v>3</v>
      </c>
      <c r="GU60" s="3">
        <f>IFERROR(AVERAGEIFS($AD$2:AD59,$D$2:D59,Tabela13[[#This Row],[HomeTeam]],$GS$2:GS59,"&gt;="&amp;Tabela13[[#This Row],[Contagem_H]]-5),"")</f>
        <v>0.32346491228070173</v>
      </c>
      <c r="GV60" s="3">
        <f>IFERROR(AVERAGEIFS($G$2:G59,$E$2:E59,Tabela13[[#This Row],[AwayTeam]],$GT$2:GT59,"&gt;="&amp;Tabela13[[#This Row],[Contagem_A]]-5),"")</f>
        <v>2</v>
      </c>
      <c r="GW60" s="3">
        <f>IFERROR(AVERAGEIFS($GQ$2:GQ59,$D$2:D59,Tabela13[[#This Row],[HomeTeam]],$GS$2:GS59,"&gt;="&amp;Tabela13[[#This Row],[Contagem_H]]-5),"")</f>
        <v>0.4</v>
      </c>
    </row>
    <row r="61" spans="1:205" x14ac:dyDescent="0.25">
      <c r="A61" t="s">
        <v>127</v>
      </c>
      <c r="B61" t="s">
        <v>157</v>
      </c>
      <c r="C61" t="s">
        <v>139</v>
      </c>
      <c r="D61" t="s">
        <v>135</v>
      </c>
      <c r="E61" t="s">
        <v>20</v>
      </c>
      <c r="F61" s="3">
        <v>0</v>
      </c>
      <c r="G61" s="3">
        <v>8</v>
      </c>
      <c r="H61" s="3" t="str">
        <f t="shared" si="71"/>
        <v>A</v>
      </c>
      <c r="I61" s="3">
        <v>6</v>
      </c>
      <c r="J61" s="3">
        <v>4.2</v>
      </c>
      <c r="K61" s="3">
        <v>1.53</v>
      </c>
      <c r="L61" s="3">
        <v>1.85</v>
      </c>
      <c r="M61" s="3">
        <v>2.0499999999999998</v>
      </c>
      <c r="N61" s="3">
        <f t="shared" si="0"/>
        <v>8</v>
      </c>
      <c r="O61" s="3">
        <f t="shared" si="1"/>
        <v>0</v>
      </c>
      <c r="P61" s="3">
        <f t="shared" si="2"/>
        <v>3</v>
      </c>
      <c r="Q61" s="3">
        <f t="shared" si="3"/>
        <v>5.8356676003734842E-2</v>
      </c>
      <c r="R61" s="3">
        <f t="shared" si="4"/>
        <v>2.8345418589320936E-2</v>
      </c>
      <c r="S61" s="3">
        <f t="shared" si="5"/>
        <v>6.3501400560224095</v>
      </c>
      <c r="T61" s="3">
        <f t="shared" si="6"/>
        <v>4.4450980392156865</v>
      </c>
      <c r="U61" s="3">
        <f t="shared" si="7"/>
        <v>1.6192857142857144</v>
      </c>
      <c r="V61" s="3">
        <f t="shared" si="8"/>
        <v>1.9579598506069096</v>
      </c>
      <c r="W61" s="3">
        <f t="shared" si="9"/>
        <v>2.1696311858076562</v>
      </c>
      <c r="X61" s="4">
        <f t="shared" si="10"/>
        <v>0.16666666666666666</v>
      </c>
      <c r="Y61" s="4">
        <f t="shared" si="11"/>
        <v>0.23809523809523808</v>
      </c>
      <c r="Z61" s="4">
        <f t="shared" si="12"/>
        <v>0.65359477124183007</v>
      </c>
      <c r="AA61" s="4">
        <f t="shared" si="13"/>
        <v>0.54054054054054046</v>
      </c>
      <c r="AB61" s="4">
        <f t="shared" si="14"/>
        <v>0.48780487804878053</v>
      </c>
      <c r="AC61" s="4">
        <f t="shared" si="15"/>
        <v>8.3333333333333329E-2</v>
      </c>
      <c r="AD61" s="4">
        <f t="shared" si="16"/>
        <v>4.3267973856209148</v>
      </c>
      <c r="AE61" s="4">
        <f t="shared" si="17"/>
        <v>4.083333333333333</v>
      </c>
      <c r="AF61" s="4">
        <f t="shared" si="18"/>
        <v>0.32679738562091504</v>
      </c>
      <c r="AG61" s="4">
        <f>IFERROR(AVERAGE(Tabela13[[#This Row],[V1]],Tabela13[[#This Row],[V2]]),"")</f>
        <v>2.2050653594771239</v>
      </c>
      <c r="AH61" s="4">
        <f>IFERROR(AVERAGE(Tabela13[[#This Row],[V1]],Tabela13[[#This Row],[V3]]),"")</f>
        <v>2.083333333333333</v>
      </c>
      <c r="AI61" s="4">
        <f>IFERROR(AVERAGE(Tabela13[[#This Row],[V1]],Tabela13[[#This Row],[V4]]),"")</f>
        <v>0.20506535947712418</v>
      </c>
      <c r="AJ61" s="4">
        <f>IFERROR(AVERAGE(Tabela13[[#This Row],[V2]],Tabela13[[#This Row],[V1]]),"")</f>
        <v>2.2050653594771239</v>
      </c>
      <c r="AK61" s="4">
        <f>IFERROR(AVERAGE(Tabela13[[#This Row],[V2]],Tabela13[[#This Row],[V3]]),"")</f>
        <v>4.2050653594771239</v>
      </c>
      <c r="AL61" s="4">
        <f>IFERROR(AVERAGE(Tabela13[[#This Row],[V2]],Tabela13[[#This Row],[V4]]),"")</f>
        <v>2.3267973856209148</v>
      </c>
      <c r="AM61" s="4">
        <f>IFERROR(AVERAGE(Tabela13[[#This Row],[V3]],Tabela13[[#This Row],[V1]]),"")</f>
        <v>2.083333333333333</v>
      </c>
      <c r="AN61" s="4">
        <f>IFERROR(AVERAGE(Tabela13[[#This Row],[V3]],Tabela13[[#This Row],[V2]]),"")</f>
        <v>4.2050653594771239</v>
      </c>
      <c r="AO61" s="4">
        <f>IFERROR(AVERAGE(Tabela13[[#This Row],[V3]],Tabela13[[#This Row],[V4]]),"")</f>
        <v>2.2050653594771239</v>
      </c>
      <c r="AP61" s="4">
        <f>IFERROR(AVERAGE(Tabela13[[#This Row],[V4]],Tabela13[[#This Row],[V1]]),"")</f>
        <v>0.20506535947712418</v>
      </c>
      <c r="AQ61" s="4">
        <f>IFERROR(AVERAGE(Tabela13[[#This Row],[V4]],Tabela13[[#This Row],[V2]]),"")</f>
        <v>2.3267973856209148</v>
      </c>
      <c r="AR61" s="4">
        <f>IFERROR(AVERAGE(Tabela13[[#This Row],[V4]],Tabela13[[#This Row],[V3]]),"")</f>
        <v>2.2050653594771239</v>
      </c>
      <c r="AS61" s="4">
        <f>_xlfn.STDEV.S(Tabela13[[#This Row],[V1]:[V2]])</f>
        <v>3.000582207093895</v>
      </c>
      <c r="AT61" s="4">
        <f>_xlfn.STDEV.S(Tabela13[[#This Row],[V1]],Tabela13[[#This Row],[V3]])</f>
        <v>2.8284271247461894</v>
      </c>
      <c r="AU61" s="4">
        <f>_xlfn.STDEV.S(Tabela13[[#This Row],[V1]],Tabela13[[#This Row],[V4]])</f>
        <v>0.17215508234770524</v>
      </c>
      <c r="AV61" s="4">
        <f>_xlfn.STDEV.S(Tabela13[[#This Row],[V2]],Tabela13[[#This Row],[V1]])</f>
        <v>3.000582207093895</v>
      </c>
      <c r="AW61" s="4">
        <f>_xlfn.STDEV.S(Tabela13[[#This Row],[V2]],Tabela13[[#This Row],[V3]])</f>
        <v>0.17215508234770521</v>
      </c>
      <c r="AX61" s="4">
        <f>_xlfn.STDEV.S(Tabela13[[#This Row],[V42]],Tabela13[[#This Row],[V44]])</f>
        <v>5.8290093318400853</v>
      </c>
      <c r="AY61" s="4">
        <f>_xlfn.STDEV.S(Tabela13[[#This Row],[V3]],Tabela13[[#This Row],[V1]])</f>
        <v>2.8284271247461894</v>
      </c>
      <c r="AZ61" s="4">
        <f>_xlfn.STDEV.S(Tabela13[[#This Row],[V3]],Tabela13[[#This Row],[V2]])</f>
        <v>0.17215508234770521</v>
      </c>
      <c r="BA61" s="4">
        <f>_xlfn.STDEV.S(Tabela13[[#This Row],[V3]],Tabela13[[#This Row],[V4]])</f>
        <v>2.6562720423984847</v>
      </c>
      <c r="BB61" s="4">
        <f>_xlfn.STDEV.S(Tabela13[[#This Row],[V4]],Tabela13[[#This Row],[V1]])</f>
        <v>0.17215508234770524</v>
      </c>
      <c r="BC61" s="4">
        <f>_xlfn.STDEV.S(Tabela13[[#This Row],[V4]],Tabela13[[#This Row],[V2]])</f>
        <v>2.8284271247461903</v>
      </c>
      <c r="BD61" s="4">
        <f>_xlfn.STDEV.S(Tabela13[[#This Row],[V4]],Tabela13[[#This Row],[V3]])</f>
        <v>2.6562720423984847</v>
      </c>
      <c r="BE61" s="4">
        <f>Tabela13[[#This Row],[V17]]/Tabela13[[#This Row],[V5]]</f>
        <v>1.3607679220018258</v>
      </c>
      <c r="BF61" s="4">
        <f>Tabela13[[#This Row],[V18]]/Tabela13[[#This Row],[V6]]</f>
        <v>1.3576450198781711</v>
      </c>
      <c r="BG61" s="4">
        <f>Tabela13[[#This Row],[V19]]/Tabela13[[#This Row],[V7]]</f>
        <v>0.83951323025335145</v>
      </c>
      <c r="BH61" s="4">
        <f>Tabela13[[#This Row],[V20]]/Tabela13[[#This Row],[V8]]</f>
        <v>1.3607679220018258</v>
      </c>
      <c r="BI61" s="4">
        <f>Tabela13[[#This Row],[V21]]/Tabela13[[#This Row],[V9]]</f>
        <v>4.0939930210528698E-2</v>
      </c>
      <c r="BJ61" s="4">
        <f>Tabela13[[#This Row],[V22]]/Tabela13[[#This Row],[V10]]</f>
        <v>2.5051641229537447</v>
      </c>
      <c r="BK61" s="4">
        <f>Tabela13[[#This Row],[V23]]/Tabela13[[#This Row],[V11]]</f>
        <v>1.3576450198781711</v>
      </c>
      <c r="BL61" s="4">
        <f>Tabela13[[#This Row],[V24]]/Tabela13[[#This Row],[V12]]</f>
        <v>4.0939930210528698E-2</v>
      </c>
      <c r="BM61" s="4">
        <f>Tabela13[[#This Row],[V25]]/Tabela13[[#This Row],[V13]]</f>
        <v>1.2046228158190981</v>
      </c>
      <c r="BN61" s="4">
        <f>Tabela13[[#This Row],[V26]]/Tabela13[[#This Row],[V14]]</f>
        <v>0.83951323025335145</v>
      </c>
      <c r="BO61" s="4">
        <f>Tabela13[[#This Row],[V27]]/Tabela13[[#This Row],[V15]]</f>
        <v>1.2155880620397954</v>
      </c>
      <c r="BP61" s="4">
        <f>Tabela13[[#This Row],[V28]]/Tabela13[[#This Row],[V16]]</f>
        <v>1.2046228158190981</v>
      </c>
      <c r="BQ61" s="4">
        <f>Tabela13[[#This Row],[V1]]-Tabela13[[#This Row],[V2]]</f>
        <v>-4.2434640522875817</v>
      </c>
      <c r="BR61" s="4">
        <f>Tabela13[[#This Row],[V1]]-Tabela13[[#This Row],[V3]]</f>
        <v>-3.9999999999999996</v>
      </c>
      <c r="BS61" s="4">
        <f>Tabela13[[#This Row],[V1]]-Tabela13[[#This Row],[V4]]</f>
        <v>-0.24346405228758172</v>
      </c>
      <c r="BT61" s="4">
        <f>Tabela13[[#This Row],[V2]]-Tabela13[[#This Row],[V1]]</f>
        <v>4.2434640522875817</v>
      </c>
      <c r="BU61" s="4">
        <f>Tabela13[[#This Row],[V2]]-Tabela13[[#This Row],[V3]]</f>
        <v>0.24346405228758172</v>
      </c>
      <c r="BV61" s="4">
        <f>Tabela13[[#This Row],[V2]]-Tabela13[[#This Row],[V4]]</f>
        <v>3.9999999999999996</v>
      </c>
      <c r="BW61" s="4">
        <f>AVERAGE(Tabela13[[#This Row],[V41]],Tabela13[[#This Row],[V42]])</f>
        <v>-4.1217320261437909</v>
      </c>
      <c r="BX61" s="4">
        <f>AVERAGE(Tabela13[[#This Row],[V41]],Tabela13[[#This Row],[V43]])</f>
        <v>-2.2434640522875817</v>
      </c>
      <c r="BY61" s="4">
        <f>AVERAGE(Tabela13[[#This Row],[V41]],Tabela13[[#This Row],[V44]])</f>
        <v>0</v>
      </c>
      <c r="BZ61" s="4">
        <f>AVERAGE(Tabela13[[#This Row],[V41]],Tabela13[[#This Row],[V45]])</f>
        <v>-2</v>
      </c>
      <c r="CA61" s="4">
        <f>AVERAGE(Tabela13[[#This Row],[V41]],Tabela13[[#This Row],[V46]])</f>
        <v>-0.12173202614379108</v>
      </c>
      <c r="CB61" s="4">
        <f>AVERAGE(Tabela13[[#This Row],[V42]],Tabela13[[#This Row],[V41]])</f>
        <v>-4.1217320261437909</v>
      </c>
      <c r="CC61" s="4">
        <f>AVERAGE(Tabela13[[#This Row],[V42]],Tabela13[[#This Row],[V43]])</f>
        <v>-2.1217320261437909</v>
      </c>
      <c r="CD61" s="4">
        <f>AVERAGE(Tabela13[[#This Row],[V42]],Tabela13[[#This Row],[V44]])</f>
        <v>0.12173202614379108</v>
      </c>
      <c r="CE61" s="4">
        <f>AVERAGE(Tabela13[[#This Row],[V42]],Tabela13[[#This Row],[V45]])</f>
        <v>-1.8782679738562089</v>
      </c>
      <c r="CF61" s="4">
        <f>AVERAGE(Tabela13[[#This Row],[V42]],Tabela13[[#This Row],[V46]])</f>
        <v>0</v>
      </c>
      <c r="CG61" s="4">
        <f>AVERAGE(Tabela13[[#This Row],[V43]],Tabela13[[#This Row],[V41]])</f>
        <v>-2.2434640522875817</v>
      </c>
      <c r="CH61" s="4">
        <f>AVERAGE(Tabela13[[#This Row],[V43]],Tabela13[[#This Row],[V42]])</f>
        <v>-2.1217320261437909</v>
      </c>
      <c r="CI61" s="4">
        <f>AVERAGE(Tabela13[[#This Row],[V43]],Tabela13[[#This Row],[V44]])</f>
        <v>2</v>
      </c>
      <c r="CJ61" s="4">
        <f>AVERAGE(Tabela13[[#This Row],[V43]],Tabela13[[#This Row],[V45]])</f>
        <v>0</v>
      </c>
      <c r="CK61" s="4">
        <f>AVERAGE(Tabela13[[#This Row],[V43]],Tabela13[[#This Row],[V46]])</f>
        <v>1.8782679738562089</v>
      </c>
      <c r="CL61" s="4">
        <f>AVERAGE(Tabela13[[#This Row],[V44]],Tabela13[[#This Row],[V41]])</f>
        <v>0</v>
      </c>
      <c r="CM61" s="4">
        <f>AVERAGE(Tabela13[[#This Row],[V44]],Tabela13[[#This Row],[V42]])</f>
        <v>0.12173202614379108</v>
      </c>
      <c r="CN61" s="4">
        <f>AVERAGE(Tabela13[[#This Row],[V44]],Tabela13[[#This Row],[V43]])</f>
        <v>2</v>
      </c>
      <c r="CO61" s="4">
        <f>AVERAGE(Tabela13[[#This Row],[V44]],Tabela13[[#This Row],[V45]])</f>
        <v>2.2434640522875817</v>
      </c>
      <c r="CP61" s="4">
        <f>AVERAGE(Tabela13[[#This Row],[V44]],Tabela13[[#This Row],[V46]])</f>
        <v>4.1217320261437909</v>
      </c>
      <c r="CQ61" s="4">
        <f>AVERAGE(Tabela13[[#This Row],[V45]],Tabela13[[#This Row],[V41]])</f>
        <v>-2</v>
      </c>
      <c r="CR61" s="4">
        <f>AVERAGE(Tabela13[[#This Row],[V45]],Tabela13[[#This Row],[V42]])</f>
        <v>-1.8782679738562089</v>
      </c>
      <c r="CS61" s="4">
        <f>AVERAGE(Tabela13[[#This Row],[V45]],Tabela13[[#This Row],[V43]])</f>
        <v>0</v>
      </c>
      <c r="CT61" s="4">
        <f>AVERAGE(Tabela13[[#This Row],[V45]],Tabela13[[#This Row],[V44]])</f>
        <v>2.2434640522875817</v>
      </c>
      <c r="CU61" s="4">
        <f>AVERAGE(Tabela13[[#This Row],[V45]],Tabela13[[#This Row],[V46]])</f>
        <v>2.1217320261437909</v>
      </c>
      <c r="CV61" s="4">
        <f>AVERAGE(Tabela13[[#This Row],[V46]],Tabela13[[#This Row],[V41]])</f>
        <v>-0.12173202614379108</v>
      </c>
      <c r="CW61" s="4">
        <f>AVERAGE(Tabela13[[#This Row],[V46]],Tabela13[[#This Row],[V42]])</f>
        <v>0</v>
      </c>
      <c r="CX61" s="4">
        <f>AVERAGE(Tabela13[[#This Row],[V46]],Tabela13[[#This Row],[V43]])</f>
        <v>1.8782679738562089</v>
      </c>
      <c r="CY61" s="4">
        <f>AVERAGE(Tabela13[[#This Row],[V46]],Tabela13[[#This Row],[V44]])</f>
        <v>4.1217320261437909</v>
      </c>
      <c r="CZ61" s="4">
        <f>AVERAGE(Tabela13[[#This Row],[V46]],Tabela13[[#This Row],[V45]])</f>
        <v>2.1217320261437909</v>
      </c>
      <c r="DA61" s="3">
        <f>_xlfn.STDEV.S(Tabela13[[#This Row],[V41]],Tabela13[[#This Row],[V42]])</f>
        <v>0.17215508234770552</v>
      </c>
      <c r="DB61" s="3">
        <f>_xlfn.STDEV.S(Tabela13[[#This Row],[V41]],Tabela13[[#This Row],[V43]])</f>
        <v>2.8284271247461903</v>
      </c>
      <c r="DC61" s="3">
        <f>_xlfn.STDEV.S(Tabela13[[#This Row],[V41]],Tabela13[[#This Row],[V44]])</f>
        <v>6.0011644141877909</v>
      </c>
      <c r="DD61" s="3">
        <f>_xlfn.STDEV.S(Tabela13[[#This Row],[V41]],Tabela13[[#This Row],[V45]])</f>
        <v>3.1727372894416006</v>
      </c>
      <c r="DE61" s="3">
        <f>_xlfn.STDEV.S(Tabela13[[#This Row],[V41]],Tabela13[[#This Row],[V46]])</f>
        <v>5.8290093318400853</v>
      </c>
      <c r="DF61" s="3">
        <f>_xlfn.STDEV.S(Tabela13[[#This Row],[V42]],Tabela13[[#This Row],[V41]])</f>
        <v>0.17215508234770552</v>
      </c>
      <c r="DG61" s="3">
        <f>_xlfn.STDEV.S(Tabela13[[#This Row],[V42]],Tabela13[[#This Row],[V43]])</f>
        <v>2.6562720423984842</v>
      </c>
      <c r="DH61" s="3">
        <f>_xlfn.STDEV.S(Tabela13[[#This Row],[V42]],Tabela13[[#This Row],[V44]])</f>
        <v>5.8290093318400853</v>
      </c>
      <c r="DI61" s="3">
        <f>_xlfn.STDEV.S(Tabela13[[#This Row],[V42]],Tabela13[[#This Row],[V45]])</f>
        <v>3.000582207093895</v>
      </c>
      <c r="DJ61" s="3">
        <f>_xlfn.STDEV.S(Tabela13[[#This Row],[V42]],Tabela13[[#This Row],[V46]])</f>
        <v>5.6568542494923797</v>
      </c>
      <c r="DK61" s="3">
        <f>_xlfn.STDEV.S(Tabela13[[#This Row],[V43]],Tabela13[[#This Row],[V41]])</f>
        <v>2.8284271247461903</v>
      </c>
      <c r="DL61" s="3">
        <f>_xlfn.STDEV.S(Tabela13[[#This Row],[V43]],Tabela13[[#This Row],[V42]])</f>
        <v>2.6562720423984842</v>
      </c>
      <c r="DM61" s="3">
        <f>_xlfn.STDEV.S(Tabela13[[#This Row],[V43]],Tabela13[[#This Row],[V44]])</f>
        <v>3.1727372894416006</v>
      </c>
      <c r="DN61" s="3">
        <f>_xlfn.STDEV.S(Tabela13[[#This Row],[V43]],Tabela13[[#This Row],[V45]])</f>
        <v>0.34431016469541043</v>
      </c>
      <c r="DO61" s="3">
        <f>_xlfn.STDEV.S(Tabela13[[#This Row],[V43]],Tabela13[[#This Row],[V46]])</f>
        <v>3.000582207093895</v>
      </c>
      <c r="DP61" s="3">
        <f>_xlfn.STDEV.S(Tabela13[[#This Row],[V44]],Tabela13[[#This Row],[V41]])</f>
        <v>6.0011644141877909</v>
      </c>
      <c r="DQ61" s="3">
        <f>_xlfn.STDEV.S(Tabela13[[#This Row],[V44]],Tabela13[[#This Row],[V42]])</f>
        <v>5.8290093318400853</v>
      </c>
      <c r="DR61" s="3">
        <f>_xlfn.STDEV.S(Tabela13[[#This Row],[V44]],Tabela13[[#This Row],[V43]])</f>
        <v>3.1727372894416006</v>
      </c>
      <c r="DS61" s="3">
        <f>_xlfn.STDEV.S(Tabela13[[#This Row],[V44]],Tabela13[[#This Row],[V45]])</f>
        <v>2.8284271247461903</v>
      </c>
      <c r="DT61" s="3">
        <f>_xlfn.STDEV.S(Tabela13[[#This Row],[V44]],Tabela13[[#This Row],[V46]])</f>
        <v>0.17215508234770552</v>
      </c>
      <c r="DU61" s="3">
        <f>_xlfn.STDEV.S(Tabela13[[#This Row],[V45]],Tabela13[[#This Row],[V41]])</f>
        <v>3.1727372894416006</v>
      </c>
      <c r="DV61" s="3">
        <f>_xlfn.STDEV.S(Tabela13[[#This Row],[V45]],Tabela13[[#This Row],[V42]])</f>
        <v>3.000582207093895</v>
      </c>
      <c r="DW61" s="3">
        <f>_xlfn.STDEV.S(Tabela13[[#This Row],[V45]],Tabela13[[#This Row],[V43]])</f>
        <v>0.34431016469541043</v>
      </c>
      <c r="DX61" s="3">
        <f>_xlfn.STDEV.S(Tabela13[[#This Row],[V45]],Tabela13[[#This Row],[V44]])</f>
        <v>2.8284271247461903</v>
      </c>
      <c r="DY61" s="3">
        <f>_xlfn.STDEV.S(Tabela13[[#This Row],[V45]],Tabela13[[#This Row],[V46]])</f>
        <v>2.6562720423984842</v>
      </c>
      <c r="DZ61" s="3">
        <f>_xlfn.STDEV.S(Tabela13[[#This Row],[V46]],Tabela13[[#This Row],[V41]])</f>
        <v>5.8290093318400853</v>
      </c>
      <c r="EA61" s="3">
        <f>_xlfn.STDEV.S(Tabela13[[#This Row],[V46]],Tabela13[[#This Row],[V42]])</f>
        <v>5.6568542494923797</v>
      </c>
      <c r="EB61" s="3">
        <f>_xlfn.STDEV.S(Tabela13[[#This Row],[V46]],Tabela13[[#This Row],[V43]])</f>
        <v>3.000582207093895</v>
      </c>
      <c r="EC61" s="3">
        <f>_xlfn.STDEV.S(Tabela13[[#This Row],[V46]],Tabela13[[#This Row],[V44]])</f>
        <v>0.17215508234770552</v>
      </c>
      <c r="ED61" s="3">
        <f>_xlfn.STDEV.S(Tabela13[[#This Row],[V46]],Tabela13[[#This Row],[V45]])</f>
        <v>2.6562720423984842</v>
      </c>
      <c r="EE61" s="3">
        <f t="shared" si="19"/>
        <v>-4.176765526136602E-2</v>
      </c>
      <c r="EF61" s="3">
        <f t="shared" si="20"/>
        <v>-1.260741005349358</v>
      </c>
      <c r="EG61" s="3" t="str">
        <f t="shared" si="21"/>
        <v/>
      </c>
      <c r="EH61" s="3">
        <f t="shared" si="22"/>
        <v>-1.5863686447208003</v>
      </c>
      <c r="EI61" s="3">
        <f t="shared" si="23"/>
        <v>-47.883942430686247</v>
      </c>
      <c r="EJ61" s="3">
        <f t="shared" si="24"/>
        <v>-4.176765526136602E-2</v>
      </c>
      <c r="EK61" s="3">
        <f t="shared" si="25"/>
        <v>-1.2519356872913918</v>
      </c>
      <c r="EL61" s="3">
        <f t="shared" si="26"/>
        <v>47.883942430686247</v>
      </c>
      <c r="EM61" s="3">
        <f t="shared" si="27"/>
        <v>-1.5975261511452492</v>
      </c>
      <c r="EN61" s="3" t="str">
        <f t="shared" si="28"/>
        <v/>
      </c>
      <c r="EO61" s="3">
        <f t="shared" si="29"/>
        <v>-1.260741005349358</v>
      </c>
      <c r="EP61" s="3">
        <f t="shared" si="30"/>
        <v>-1.2519356872913918</v>
      </c>
      <c r="EQ61" s="3">
        <f t="shared" si="31"/>
        <v>1.5863686447208003</v>
      </c>
      <c r="ER61" s="3" t="str">
        <f t="shared" si="32"/>
        <v/>
      </c>
      <c r="ES61" s="3" t="str">
        <f t="shared" si="33"/>
        <v/>
      </c>
      <c r="ET61" s="3" t="str">
        <f t="shared" si="34"/>
        <v/>
      </c>
      <c r="EU61" s="3" t="str">
        <f t="shared" si="35"/>
        <v/>
      </c>
      <c r="EV61" s="3">
        <f t="shared" si="36"/>
        <v>1.5863686447208003</v>
      </c>
      <c r="EW61" s="3">
        <f t="shared" si="37"/>
        <v>1.260741005349358</v>
      </c>
      <c r="EX61" s="3">
        <f t="shared" si="38"/>
        <v>4.176765526136602E-2</v>
      </c>
      <c r="EY61" s="3">
        <f t="shared" si="39"/>
        <v>-1.5863686447208003</v>
      </c>
      <c r="EZ61" s="3">
        <f t="shared" si="40"/>
        <v>-1.5975261511452492</v>
      </c>
      <c r="FA61" s="3" t="str">
        <f t="shared" si="41"/>
        <v/>
      </c>
      <c r="FB61" s="3">
        <f t="shared" si="42"/>
        <v>1.260741005349358</v>
      </c>
      <c r="FC61" s="3">
        <f t="shared" si="43"/>
        <v>1.2519356872913918</v>
      </c>
      <c r="FD61" s="3">
        <f t="shared" si="44"/>
        <v>-47.883942430686247</v>
      </c>
      <c r="FE61" s="3" t="str">
        <f t="shared" si="45"/>
        <v/>
      </c>
      <c r="FF61" s="3">
        <f t="shared" si="46"/>
        <v>1.5975261511452492</v>
      </c>
      <c r="FG61" s="3">
        <f t="shared" si="47"/>
        <v>4.176765526136602E-2</v>
      </c>
      <c r="FH61" s="3">
        <f t="shared" si="48"/>
        <v>1.2519356872913918</v>
      </c>
      <c r="FI61" s="4">
        <f t="shared" si="49"/>
        <v>0</v>
      </c>
      <c r="FJ61" s="4">
        <f t="shared" si="50"/>
        <v>1.3333333333333333</v>
      </c>
      <c r="FK61" s="4">
        <f t="shared" si="72"/>
        <v>0.69739744155271288</v>
      </c>
      <c r="FL61" s="4">
        <f t="shared" si="52"/>
        <v>2.0776356418173796</v>
      </c>
      <c r="FM61" s="4">
        <f>Tabela13[[#This Row],[V139]]-Tabela13[[#This Row],[V140]]</f>
        <v>-1.3802382002646667</v>
      </c>
      <c r="FN61" s="4">
        <f>Tabela13[[#This Row],[V1]]-Tabela13[[#This Row],[V2]]/2</f>
        <v>-2.0800653594771239</v>
      </c>
      <c r="FO61" s="4">
        <f>Tabela13[[#This Row],[V1]]-Tabela13[[#This Row],[V3]]/2</f>
        <v>-1.9583333333333333</v>
      </c>
      <c r="FP61" s="4">
        <f>Tabela13[[#This Row],[V1]]-Tabela13[[#This Row],[V4]]/2</f>
        <v>-8.006535947712419E-2</v>
      </c>
      <c r="FQ61" s="4">
        <f>Tabela13[[#This Row],[V2]]-Tabela13[[#This Row],[V1]]/2</f>
        <v>4.2851307189542478</v>
      </c>
      <c r="FR61" s="4">
        <f>Tabela13[[#This Row],[V2]]-Tabela13[[#This Row],[V3]]/2</f>
        <v>2.2851307189542482</v>
      </c>
      <c r="FS61" s="4">
        <f>Tabela13[[#This Row],[V2]]-Tabela13[[#This Row],[V4]]/2</f>
        <v>4.1633986928104569</v>
      </c>
      <c r="FT61" s="4">
        <f t="shared" si="53"/>
        <v>-1.1226636222599917</v>
      </c>
      <c r="FU61" s="4">
        <f t="shared" si="54"/>
        <v>-1.0986743443911198</v>
      </c>
      <c r="FV61" s="4">
        <f t="shared" si="55"/>
        <v>-7.9894929211301757E-2</v>
      </c>
      <c r="FW61" s="4">
        <f t="shared" si="56"/>
        <v>1.3415342581498371</v>
      </c>
      <c r="FX61" s="4">
        <f t="shared" si="57"/>
        <v>1.1582921117544234</v>
      </c>
      <c r="FY61" s="4">
        <f t="shared" si="58"/>
        <v>1.3350732305383048</v>
      </c>
      <c r="FZ61" s="4">
        <f t="shared" si="59"/>
        <v>-202.0794520067985</v>
      </c>
      <c r="GA61" s="4">
        <f t="shared" si="60"/>
        <v>-197.76138199040156</v>
      </c>
      <c r="GB61" s="4">
        <f t="shared" si="61"/>
        <v>-14.381087258034315</v>
      </c>
      <c r="GC61" s="4">
        <f t="shared" si="62"/>
        <v>241.47616646697065</v>
      </c>
      <c r="GD61" s="4">
        <f t="shared" si="63"/>
        <v>208.49258011579622</v>
      </c>
      <c r="GE61" s="4">
        <f t="shared" si="64"/>
        <v>240.31318149689488</v>
      </c>
      <c r="GF61" s="4">
        <f>Tabela13[[#This Row],[V1]]-Tabela13[[#This Row],[V2]]/Tabela13[[#This Row],[V2]]</f>
        <v>-0.91666666666666663</v>
      </c>
      <c r="GG61" s="4">
        <f>Tabela13[[#This Row],[V1]]-Tabela13[[#This Row],[V3]]/Tabela13[[#This Row],[V3]]</f>
        <v>-0.91666666666666663</v>
      </c>
      <c r="GH61" s="4">
        <f>Tabela13[[#This Row],[V1]]-Tabela13[[#This Row],[V4]]/Tabela13[[#This Row],[V4]]</f>
        <v>-0.91666666666666663</v>
      </c>
      <c r="GI61" s="4">
        <f>Tabela13[[#This Row],[V2]]-Tabela13[[#This Row],[V1]]/Tabela13[[#This Row],[V1]]</f>
        <v>3.3267973856209148</v>
      </c>
      <c r="GJ61" s="4">
        <f>Tabela13[[#This Row],[V2]]-Tabela13[[#This Row],[V3]]/Tabela13[[#This Row],[V3]]</f>
        <v>3.3267973856209148</v>
      </c>
      <c r="GK61" s="4">
        <f>Tabela13[[#This Row],[V2]]-Tabela13[[#This Row],[V4]]/Tabela13[[#This Row],[V4]]</f>
        <v>3.3267973856209148</v>
      </c>
      <c r="GL61" s="4">
        <f t="shared" si="65"/>
        <v>2.3136749083623274</v>
      </c>
      <c r="GM61" s="4">
        <f t="shared" si="66"/>
        <v>2.2050653594771243</v>
      </c>
      <c r="GN61" s="4">
        <f t="shared" si="67"/>
        <v>1.0492545712617594</v>
      </c>
      <c r="GO61" s="3">
        <f t="shared" si="68"/>
        <v>0</v>
      </c>
      <c r="GP61" s="3">
        <v>100</v>
      </c>
      <c r="GQ61" s="3">
        <f t="shared" si="69"/>
        <v>-1</v>
      </c>
      <c r="GR61" s="3">
        <f t="shared" si="70"/>
        <v>-100</v>
      </c>
      <c r="GS61" s="34">
        <f>COUNTIF($D$2:D60,Tabela13[[#This Row],[HomeTeam]])</f>
        <v>3</v>
      </c>
      <c r="GT61" s="34">
        <f>COUNTIF($E$2:E60,Tabela13[[#This Row],[AwayTeam]])</f>
        <v>2</v>
      </c>
      <c r="GU61" s="3">
        <f>IFERROR(AVERAGEIFS($AD$2:AD60,$D$2:D60,Tabela13[[#This Row],[HomeTeam]],$GS$2:GS60,"&gt;="&amp;Tabela13[[#This Row],[Contagem_H]]-5),"")</f>
        <v>1.1197696132716652</v>
      </c>
      <c r="GV61" s="3">
        <f>IFERROR(AVERAGEIFS($G$2:G60,$E$2:E60,Tabela13[[#This Row],[AwayTeam]],$GT$2:GT60,"&gt;="&amp;Tabela13[[#This Row],[Contagem_A]]-5),"")</f>
        <v>0.5</v>
      </c>
      <c r="GW61" s="3">
        <f>IFERROR(AVERAGEIFS($GQ$2:GQ60,$D$2:D60,Tabela13[[#This Row],[HomeTeam]],$GS$2:GS60,"&gt;="&amp;Tabela13[[#This Row],[Contagem_H]]-5),"")</f>
        <v>-1</v>
      </c>
    </row>
    <row r="62" spans="1:205" x14ac:dyDescent="0.25">
      <c r="A62" t="s">
        <v>127</v>
      </c>
      <c r="B62" t="s">
        <v>158</v>
      </c>
      <c r="C62" t="s">
        <v>132</v>
      </c>
      <c r="D62" t="s">
        <v>21</v>
      </c>
      <c r="E62" t="s">
        <v>15</v>
      </c>
      <c r="F62" s="3">
        <v>6</v>
      </c>
      <c r="G62" s="3">
        <v>1</v>
      </c>
      <c r="H62" s="3" t="str">
        <f t="shared" si="71"/>
        <v>H</v>
      </c>
      <c r="I62" s="3">
        <v>2.4500000000000002</v>
      </c>
      <c r="J62" s="3">
        <v>3.6</v>
      </c>
      <c r="K62" s="3">
        <v>2.7</v>
      </c>
      <c r="L62" s="3">
        <v>1.5</v>
      </c>
      <c r="M62" s="3">
        <v>2.63</v>
      </c>
      <c r="N62" s="3">
        <f t="shared" si="0"/>
        <v>7</v>
      </c>
      <c r="O62" s="3">
        <f t="shared" si="1"/>
        <v>3</v>
      </c>
      <c r="P62" s="3">
        <f t="shared" si="2"/>
        <v>0</v>
      </c>
      <c r="Q62" s="3">
        <f t="shared" si="3"/>
        <v>5.6311413454270376E-2</v>
      </c>
      <c r="R62" s="3">
        <f t="shared" si="4"/>
        <v>4.6894803548795938E-2</v>
      </c>
      <c r="S62" s="3">
        <f t="shared" si="5"/>
        <v>2.5879629629629628</v>
      </c>
      <c r="T62" s="3">
        <f t="shared" si="6"/>
        <v>3.8027210884353733</v>
      </c>
      <c r="U62" s="3">
        <f t="shared" si="7"/>
        <v>2.8520408163265301</v>
      </c>
      <c r="V62" s="3">
        <f t="shared" si="8"/>
        <v>1.5844671201814056</v>
      </c>
      <c r="W62" s="3">
        <f t="shared" si="9"/>
        <v>2.7780990173847311</v>
      </c>
      <c r="X62" s="4">
        <f t="shared" si="10"/>
        <v>0.4081632653061224</v>
      </c>
      <c r="Y62" s="4">
        <f t="shared" si="11"/>
        <v>0.27777777777777779</v>
      </c>
      <c r="Z62" s="4">
        <f t="shared" si="12"/>
        <v>0.37037037037037035</v>
      </c>
      <c r="AA62" s="4">
        <f t="shared" si="13"/>
        <v>0.66666666666666663</v>
      </c>
      <c r="AB62" s="4">
        <f t="shared" si="14"/>
        <v>0.38022813688212931</v>
      </c>
      <c r="AC62" s="4">
        <f t="shared" si="15"/>
        <v>3.204081632653061</v>
      </c>
      <c r="AD62" s="4">
        <f t="shared" si="16"/>
        <v>0.68518518518518512</v>
      </c>
      <c r="AE62" s="4">
        <f t="shared" si="17"/>
        <v>0.70408163265306123</v>
      </c>
      <c r="AF62" s="4">
        <f t="shared" si="18"/>
        <v>3.1851851851851851</v>
      </c>
      <c r="AG62" s="4">
        <f>IFERROR(AVERAGE(Tabela13[[#This Row],[V1]],Tabela13[[#This Row],[V2]]),"")</f>
        <v>1.9446334089191231</v>
      </c>
      <c r="AH62" s="4">
        <f>IFERROR(AVERAGE(Tabela13[[#This Row],[V1]],Tabela13[[#This Row],[V3]]),"")</f>
        <v>1.954081632653061</v>
      </c>
      <c r="AI62" s="4">
        <f>IFERROR(AVERAGE(Tabela13[[#This Row],[V1]],Tabela13[[#This Row],[V4]]),"")</f>
        <v>3.1946334089191231</v>
      </c>
      <c r="AJ62" s="4">
        <f>IFERROR(AVERAGE(Tabela13[[#This Row],[V2]],Tabela13[[#This Row],[V1]]),"")</f>
        <v>1.9446334089191231</v>
      </c>
      <c r="AK62" s="4">
        <f>IFERROR(AVERAGE(Tabela13[[#This Row],[V2]],Tabela13[[#This Row],[V3]]),"")</f>
        <v>0.69463340891912317</v>
      </c>
      <c r="AL62" s="4">
        <f>IFERROR(AVERAGE(Tabela13[[#This Row],[V2]],Tabela13[[#This Row],[V4]]),"")</f>
        <v>1.9351851851851851</v>
      </c>
      <c r="AM62" s="4">
        <f>IFERROR(AVERAGE(Tabela13[[#This Row],[V3]],Tabela13[[#This Row],[V1]]),"")</f>
        <v>1.954081632653061</v>
      </c>
      <c r="AN62" s="4">
        <f>IFERROR(AVERAGE(Tabela13[[#This Row],[V3]],Tabela13[[#This Row],[V2]]),"")</f>
        <v>0.69463340891912317</v>
      </c>
      <c r="AO62" s="4">
        <f>IFERROR(AVERAGE(Tabela13[[#This Row],[V3]],Tabela13[[#This Row],[V4]]),"")</f>
        <v>1.9446334089191231</v>
      </c>
      <c r="AP62" s="4">
        <f>IFERROR(AVERAGE(Tabela13[[#This Row],[V4]],Tabela13[[#This Row],[V1]]),"")</f>
        <v>3.1946334089191231</v>
      </c>
      <c r="AQ62" s="4">
        <f>IFERROR(AVERAGE(Tabela13[[#This Row],[V4]],Tabela13[[#This Row],[V2]]),"")</f>
        <v>1.9351851851851851</v>
      </c>
      <c r="AR62" s="4">
        <f>IFERROR(AVERAGE(Tabela13[[#This Row],[V4]],Tabela13[[#This Row],[V3]]),"")</f>
        <v>1.9446334089191231</v>
      </c>
      <c r="AS62" s="4">
        <f>_xlfn.STDEV.S(Tabela13[[#This Row],[V1]:[V2]])</f>
        <v>1.7811287591112392</v>
      </c>
      <c r="AT62" s="4">
        <f>_xlfn.STDEV.S(Tabela13[[#This Row],[V1]],Tabela13[[#This Row],[V3]])</f>
        <v>1.7677669529663687</v>
      </c>
      <c r="AU62" s="4">
        <f>_xlfn.STDEV.S(Tabela13[[#This Row],[V1]],Tabela13[[#This Row],[V4]])</f>
        <v>1.3361806144870406E-2</v>
      </c>
      <c r="AV62" s="4">
        <f>_xlfn.STDEV.S(Tabela13[[#This Row],[V2]],Tabela13[[#This Row],[V1]])</f>
        <v>1.7811287591112392</v>
      </c>
      <c r="AW62" s="4">
        <f>_xlfn.STDEV.S(Tabela13[[#This Row],[V2]],Tabela13[[#This Row],[V3]])</f>
        <v>1.3361806144870562E-2</v>
      </c>
      <c r="AX62" s="4">
        <f>_xlfn.STDEV.S(Tabela13[[#This Row],[V42]],Tabela13[[#This Row],[V44]])</f>
        <v>3.5488957120776079</v>
      </c>
      <c r="AY62" s="4">
        <f>_xlfn.STDEV.S(Tabela13[[#This Row],[V3]],Tabela13[[#This Row],[V1]])</f>
        <v>1.7677669529663687</v>
      </c>
      <c r="AZ62" s="4">
        <f>_xlfn.STDEV.S(Tabela13[[#This Row],[V3]],Tabela13[[#This Row],[V2]])</f>
        <v>1.3361806144870562E-2</v>
      </c>
      <c r="BA62" s="4">
        <f>_xlfn.STDEV.S(Tabela13[[#This Row],[V3]],Tabela13[[#This Row],[V4]])</f>
        <v>1.7544051468214985</v>
      </c>
      <c r="BB62" s="4">
        <f>_xlfn.STDEV.S(Tabela13[[#This Row],[V4]],Tabela13[[#This Row],[V1]])</f>
        <v>1.3361806144870406E-2</v>
      </c>
      <c r="BC62" s="4">
        <f>_xlfn.STDEV.S(Tabela13[[#This Row],[V4]],Tabela13[[#This Row],[V2]])</f>
        <v>1.7677669529663691</v>
      </c>
      <c r="BD62" s="4">
        <f>_xlfn.STDEV.S(Tabela13[[#This Row],[V4]],Tabela13[[#This Row],[V3]])</f>
        <v>1.7544051468214985</v>
      </c>
      <c r="BE62" s="4">
        <f>Tabela13[[#This Row],[V17]]/Tabela13[[#This Row],[V5]]</f>
        <v>0.91592006541800397</v>
      </c>
      <c r="BF62" s="4">
        <f>Tabela13[[#This Row],[V18]]/Tabela13[[#This Row],[V6]]</f>
        <v>0.90465358428566134</v>
      </c>
      <c r="BG62" s="4">
        <f>Tabela13[[#This Row],[V19]]/Tabela13[[#This Row],[V7]]</f>
        <v>4.1825788547648285E-3</v>
      </c>
      <c r="BH62" s="4">
        <f>Tabela13[[#This Row],[V20]]/Tabela13[[#This Row],[V8]]</f>
        <v>0.91592006541800397</v>
      </c>
      <c r="BI62" s="4">
        <f>Tabela13[[#This Row],[V21]]/Tabela13[[#This Row],[V9]]</f>
        <v>1.9235766626402345E-2</v>
      </c>
      <c r="BJ62" s="4">
        <f>Tabela13[[#This Row],[V22]]/Tabela13[[#This Row],[V10]]</f>
        <v>1.8338791239444099</v>
      </c>
      <c r="BK62" s="4">
        <f>Tabela13[[#This Row],[V23]]/Tabela13[[#This Row],[V11]]</f>
        <v>0.90465358428566134</v>
      </c>
      <c r="BL62" s="4">
        <f>Tabela13[[#This Row],[V24]]/Tabela13[[#This Row],[V12]]</f>
        <v>1.9235766626402345E-2</v>
      </c>
      <c r="BM62" s="4">
        <f>Tabela13[[#This Row],[V25]]/Tabela13[[#This Row],[V13]]</f>
        <v>0.9021778288775989</v>
      </c>
      <c r="BN62" s="4">
        <f>Tabela13[[#This Row],[V26]]/Tabela13[[#This Row],[V14]]</f>
        <v>4.1825788547648285E-3</v>
      </c>
      <c r="BO62" s="4">
        <f>Tabela13[[#This Row],[V27]]/Tabela13[[#This Row],[V15]]</f>
        <v>0.91348722928405679</v>
      </c>
      <c r="BP62" s="4">
        <f>Tabela13[[#This Row],[V28]]/Tabela13[[#This Row],[V16]]</f>
        <v>0.9021778288775989</v>
      </c>
      <c r="BQ62" s="4">
        <f>Tabela13[[#This Row],[V1]]-Tabela13[[#This Row],[V2]]</f>
        <v>2.5188964474678759</v>
      </c>
      <c r="BR62" s="4">
        <f>Tabela13[[#This Row],[V1]]-Tabela13[[#This Row],[V3]]</f>
        <v>2.5</v>
      </c>
      <c r="BS62" s="4">
        <f>Tabela13[[#This Row],[V1]]-Tabela13[[#This Row],[V4]]</f>
        <v>1.8896447467875888E-2</v>
      </c>
      <c r="BT62" s="4">
        <f>Tabela13[[#This Row],[V2]]-Tabela13[[#This Row],[V1]]</f>
        <v>-2.5188964474678759</v>
      </c>
      <c r="BU62" s="4">
        <f>Tabela13[[#This Row],[V2]]-Tabela13[[#This Row],[V3]]</f>
        <v>-1.889644746787611E-2</v>
      </c>
      <c r="BV62" s="4">
        <f>Tabela13[[#This Row],[V2]]-Tabela13[[#This Row],[V4]]</f>
        <v>-2.5</v>
      </c>
      <c r="BW62" s="4">
        <f>AVERAGE(Tabela13[[#This Row],[V41]],Tabela13[[#This Row],[V42]])</f>
        <v>2.5094482237339379</v>
      </c>
      <c r="BX62" s="4">
        <f>AVERAGE(Tabela13[[#This Row],[V41]],Tabela13[[#This Row],[V43]])</f>
        <v>1.2688964474678759</v>
      </c>
      <c r="BY62" s="4">
        <f>AVERAGE(Tabela13[[#This Row],[V41]],Tabela13[[#This Row],[V44]])</f>
        <v>0</v>
      </c>
      <c r="BZ62" s="4">
        <f>AVERAGE(Tabela13[[#This Row],[V41]],Tabela13[[#This Row],[V45]])</f>
        <v>1.25</v>
      </c>
      <c r="CA62" s="4">
        <f>AVERAGE(Tabela13[[#This Row],[V41]],Tabela13[[#This Row],[V46]])</f>
        <v>9.4482237339379438E-3</v>
      </c>
      <c r="CB62" s="4">
        <f>AVERAGE(Tabela13[[#This Row],[V42]],Tabela13[[#This Row],[V41]])</f>
        <v>2.5094482237339379</v>
      </c>
      <c r="CC62" s="4">
        <f>AVERAGE(Tabela13[[#This Row],[V42]],Tabela13[[#This Row],[V43]])</f>
        <v>1.2594482237339379</v>
      </c>
      <c r="CD62" s="4">
        <f>AVERAGE(Tabela13[[#This Row],[V42]],Tabela13[[#This Row],[V44]])</f>
        <v>-9.4482237339379438E-3</v>
      </c>
      <c r="CE62" s="4">
        <f>AVERAGE(Tabela13[[#This Row],[V42]],Tabela13[[#This Row],[V45]])</f>
        <v>1.2405517762660621</v>
      </c>
      <c r="CF62" s="4">
        <f>AVERAGE(Tabela13[[#This Row],[V42]],Tabela13[[#This Row],[V46]])</f>
        <v>0</v>
      </c>
      <c r="CG62" s="4">
        <f>AVERAGE(Tabela13[[#This Row],[V43]],Tabela13[[#This Row],[V41]])</f>
        <v>1.2688964474678759</v>
      </c>
      <c r="CH62" s="4">
        <f>AVERAGE(Tabela13[[#This Row],[V43]],Tabela13[[#This Row],[V42]])</f>
        <v>1.2594482237339379</v>
      </c>
      <c r="CI62" s="4">
        <f>AVERAGE(Tabela13[[#This Row],[V43]],Tabela13[[#This Row],[V44]])</f>
        <v>-1.25</v>
      </c>
      <c r="CJ62" s="4">
        <f>AVERAGE(Tabela13[[#This Row],[V43]],Tabela13[[#This Row],[V45]])</f>
        <v>-1.1102230246251565E-16</v>
      </c>
      <c r="CK62" s="4">
        <f>AVERAGE(Tabela13[[#This Row],[V43]],Tabela13[[#This Row],[V46]])</f>
        <v>-1.2405517762660621</v>
      </c>
      <c r="CL62" s="4">
        <f>AVERAGE(Tabela13[[#This Row],[V44]],Tabela13[[#This Row],[V41]])</f>
        <v>0</v>
      </c>
      <c r="CM62" s="4">
        <f>AVERAGE(Tabela13[[#This Row],[V44]],Tabela13[[#This Row],[V42]])</f>
        <v>-9.4482237339379438E-3</v>
      </c>
      <c r="CN62" s="4">
        <f>AVERAGE(Tabela13[[#This Row],[V44]],Tabela13[[#This Row],[V43]])</f>
        <v>-1.25</v>
      </c>
      <c r="CO62" s="4">
        <f>AVERAGE(Tabela13[[#This Row],[V44]],Tabela13[[#This Row],[V45]])</f>
        <v>-1.2688964474678759</v>
      </c>
      <c r="CP62" s="4">
        <f>AVERAGE(Tabela13[[#This Row],[V44]],Tabela13[[#This Row],[V46]])</f>
        <v>-2.5094482237339379</v>
      </c>
      <c r="CQ62" s="4">
        <f>AVERAGE(Tabela13[[#This Row],[V45]],Tabela13[[#This Row],[V41]])</f>
        <v>1.25</v>
      </c>
      <c r="CR62" s="4">
        <f>AVERAGE(Tabela13[[#This Row],[V45]],Tabela13[[#This Row],[V42]])</f>
        <v>1.2405517762660621</v>
      </c>
      <c r="CS62" s="4">
        <f>AVERAGE(Tabela13[[#This Row],[V45]],Tabela13[[#This Row],[V43]])</f>
        <v>-1.1102230246251565E-16</v>
      </c>
      <c r="CT62" s="4">
        <f>AVERAGE(Tabela13[[#This Row],[V45]],Tabela13[[#This Row],[V44]])</f>
        <v>-1.2688964474678759</v>
      </c>
      <c r="CU62" s="4">
        <f>AVERAGE(Tabela13[[#This Row],[V45]],Tabela13[[#This Row],[V46]])</f>
        <v>-1.2594482237339379</v>
      </c>
      <c r="CV62" s="4">
        <f>AVERAGE(Tabela13[[#This Row],[V46]],Tabela13[[#This Row],[V41]])</f>
        <v>9.4482237339379438E-3</v>
      </c>
      <c r="CW62" s="4">
        <f>AVERAGE(Tabela13[[#This Row],[V46]],Tabela13[[#This Row],[V42]])</f>
        <v>0</v>
      </c>
      <c r="CX62" s="4">
        <f>AVERAGE(Tabela13[[#This Row],[V46]],Tabela13[[#This Row],[V43]])</f>
        <v>-1.2405517762660621</v>
      </c>
      <c r="CY62" s="4">
        <f>AVERAGE(Tabela13[[#This Row],[V46]],Tabela13[[#This Row],[V44]])</f>
        <v>-2.5094482237339379</v>
      </c>
      <c r="CZ62" s="4">
        <f>AVERAGE(Tabela13[[#This Row],[V46]],Tabela13[[#This Row],[V45]])</f>
        <v>-1.2594482237339379</v>
      </c>
      <c r="DA62" s="3">
        <f>_xlfn.STDEV.S(Tabela13[[#This Row],[V41]],Tabela13[[#This Row],[V42]])</f>
        <v>1.3361806144870406E-2</v>
      </c>
      <c r="DB62" s="3">
        <f>_xlfn.STDEV.S(Tabela13[[#This Row],[V41]],Tabela13[[#This Row],[V43]])</f>
        <v>1.7677669529663687</v>
      </c>
      <c r="DC62" s="3">
        <f>_xlfn.STDEV.S(Tabela13[[#This Row],[V41]],Tabela13[[#This Row],[V44]])</f>
        <v>3.5622575182224785</v>
      </c>
      <c r="DD62" s="3">
        <f>_xlfn.STDEV.S(Tabela13[[#This Row],[V41]],Tabela13[[#This Row],[V45]])</f>
        <v>1.7944905652561094</v>
      </c>
      <c r="DE62" s="3">
        <f>_xlfn.STDEV.S(Tabela13[[#This Row],[V41]],Tabela13[[#This Row],[V46]])</f>
        <v>3.5488957120776079</v>
      </c>
      <c r="DF62" s="3">
        <f>_xlfn.STDEV.S(Tabela13[[#This Row],[V42]],Tabela13[[#This Row],[V41]])</f>
        <v>1.3361806144870406E-2</v>
      </c>
      <c r="DG62" s="3">
        <f>_xlfn.STDEV.S(Tabela13[[#This Row],[V42]],Tabela13[[#This Row],[V43]])</f>
        <v>1.7544051468214983</v>
      </c>
      <c r="DH62" s="3">
        <f>_xlfn.STDEV.S(Tabela13[[#This Row],[V42]],Tabela13[[#This Row],[V44]])</f>
        <v>3.5488957120776079</v>
      </c>
      <c r="DI62" s="3">
        <f>_xlfn.STDEV.S(Tabela13[[#This Row],[V42]],Tabela13[[#This Row],[V45]])</f>
        <v>1.7811287591112392</v>
      </c>
      <c r="DJ62" s="3">
        <f>_xlfn.STDEV.S(Tabela13[[#This Row],[V42]],Tabela13[[#This Row],[V46]])</f>
        <v>3.5355339059327378</v>
      </c>
      <c r="DK62" s="3">
        <f>_xlfn.STDEV.S(Tabela13[[#This Row],[V43]],Tabela13[[#This Row],[V41]])</f>
        <v>1.7677669529663687</v>
      </c>
      <c r="DL62" s="3">
        <f>_xlfn.STDEV.S(Tabela13[[#This Row],[V43]],Tabela13[[#This Row],[V42]])</f>
        <v>1.7544051468214983</v>
      </c>
      <c r="DM62" s="3">
        <f>_xlfn.STDEV.S(Tabela13[[#This Row],[V43]],Tabela13[[#This Row],[V44]])</f>
        <v>1.7944905652561094</v>
      </c>
      <c r="DN62" s="3">
        <f>_xlfn.STDEV.S(Tabela13[[#This Row],[V43]],Tabela13[[#This Row],[V45]])</f>
        <v>2.6723612289740968E-2</v>
      </c>
      <c r="DO62" s="3">
        <f>_xlfn.STDEV.S(Tabela13[[#This Row],[V43]],Tabela13[[#This Row],[V46]])</f>
        <v>1.7811287591112392</v>
      </c>
      <c r="DP62" s="3">
        <f>_xlfn.STDEV.S(Tabela13[[#This Row],[V44]],Tabela13[[#This Row],[V41]])</f>
        <v>3.5622575182224785</v>
      </c>
      <c r="DQ62" s="3">
        <f>_xlfn.STDEV.S(Tabela13[[#This Row],[V44]],Tabela13[[#This Row],[V42]])</f>
        <v>3.5488957120776079</v>
      </c>
      <c r="DR62" s="3">
        <f>_xlfn.STDEV.S(Tabela13[[#This Row],[V44]],Tabela13[[#This Row],[V43]])</f>
        <v>1.7944905652561094</v>
      </c>
      <c r="DS62" s="3">
        <f>_xlfn.STDEV.S(Tabela13[[#This Row],[V44]],Tabela13[[#This Row],[V45]])</f>
        <v>1.7677669529663687</v>
      </c>
      <c r="DT62" s="3">
        <f>_xlfn.STDEV.S(Tabela13[[#This Row],[V44]],Tabela13[[#This Row],[V46]])</f>
        <v>1.3361806144870406E-2</v>
      </c>
      <c r="DU62" s="3">
        <f>_xlfn.STDEV.S(Tabela13[[#This Row],[V45]],Tabela13[[#This Row],[V41]])</f>
        <v>1.7944905652561094</v>
      </c>
      <c r="DV62" s="3">
        <f>_xlfn.STDEV.S(Tabela13[[#This Row],[V45]],Tabela13[[#This Row],[V42]])</f>
        <v>1.7811287591112392</v>
      </c>
      <c r="DW62" s="3">
        <f>_xlfn.STDEV.S(Tabela13[[#This Row],[V45]],Tabela13[[#This Row],[V43]])</f>
        <v>2.6723612289740968E-2</v>
      </c>
      <c r="DX62" s="3">
        <f>_xlfn.STDEV.S(Tabela13[[#This Row],[V45]],Tabela13[[#This Row],[V44]])</f>
        <v>1.7677669529663687</v>
      </c>
      <c r="DY62" s="3">
        <f>_xlfn.STDEV.S(Tabela13[[#This Row],[V45]],Tabela13[[#This Row],[V46]])</f>
        <v>1.7544051468214983</v>
      </c>
      <c r="DZ62" s="3">
        <f>_xlfn.STDEV.S(Tabela13[[#This Row],[V46]],Tabela13[[#This Row],[V41]])</f>
        <v>3.5488957120776079</v>
      </c>
      <c r="EA62" s="3">
        <f>_xlfn.STDEV.S(Tabela13[[#This Row],[V46]],Tabela13[[#This Row],[V42]])</f>
        <v>3.5355339059327378</v>
      </c>
      <c r="EB62" s="3">
        <f>_xlfn.STDEV.S(Tabela13[[#This Row],[V46]],Tabela13[[#This Row],[V43]])</f>
        <v>1.7811287591112392</v>
      </c>
      <c r="EC62" s="3">
        <f>_xlfn.STDEV.S(Tabela13[[#This Row],[V46]],Tabela13[[#This Row],[V44]])</f>
        <v>1.3361806144870406E-2</v>
      </c>
      <c r="ED62" s="3">
        <f>_xlfn.STDEV.S(Tabela13[[#This Row],[V46]],Tabela13[[#This Row],[V45]])</f>
        <v>1.7544051468214983</v>
      </c>
      <c r="EE62" s="3">
        <f t="shared" si="19"/>
        <v>5.3245992559227554E-3</v>
      </c>
      <c r="EF62" s="3">
        <f t="shared" si="20"/>
        <v>1.3931530476691025</v>
      </c>
      <c r="EG62" s="3" t="str">
        <f t="shared" si="21"/>
        <v/>
      </c>
      <c r="EH62" s="3">
        <f t="shared" si="22"/>
        <v>1.4355924522048875</v>
      </c>
      <c r="EI62" s="3">
        <f t="shared" si="23"/>
        <v>375.61512216629706</v>
      </c>
      <c r="EJ62" s="3">
        <f t="shared" si="24"/>
        <v>5.3245992559227554E-3</v>
      </c>
      <c r="EK62" s="3">
        <f t="shared" si="25"/>
        <v>1.392995054310483</v>
      </c>
      <c r="EL62" s="3">
        <f t="shared" si="26"/>
        <v>-375.61512216629706</v>
      </c>
      <c r="EM62" s="3">
        <f t="shared" si="27"/>
        <v>1.435755276956082</v>
      </c>
      <c r="EN62" s="3" t="str">
        <f t="shared" si="28"/>
        <v/>
      </c>
      <c r="EO62" s="3">
        <f t="shared" si="29"/>
        <v>1.3931530476691025</v>
      </c>
      <c r="EP62" s="3">
        <f t="shared" si="30"/>
        <v>1.392995054310483</v>
      </c>
      <c r="EQ62" s="3">
        <f t="shared" si="31"/>
        <v>-1.4355924522048875</v>
      </c>
      <c r="ER62" s="3">
        <f t="shared" si="32"/>
        <v>-240704900700142.06</v>
      </c>
      <c r="ES62" s="3" t="str">
        <f t="shared" si="33"/>
        <v/>
      </c>
      <c r="ET62" s="3" t="str">
        <f t="shared" si="34"/>
        <v/>
      </c>
      <c r="EU62" s="3" t="str">
        <f t="shared" si="35"/>
        <v/>
      </c>
      <c r="EV62" s="3">
        <f t="shared" si="36"/>
        <v>-1.4355924522048875</v>
      </c>
      <c r="EW62" s="3">
        <f t="shared" si="37"/>
        <v>-1.3931530476691025</v>
      </c>
      <c r="EX62" s="3">
        <f t="shared" si="38"/>
        <v>-5.3245992559227554E-3</v>
      </c>
      <c r="EY62" s="3">
        <f t="shared" si="39"/>
        <v>1.4355924522048875</v>
      </c>
      <c r="EZ62" s="3">
        <f t="shared" si="40"/>
        <v>1.435755276956082</v>
      </c>
      <c r="FA62" s="3">
        <f t="shared" si="41"/>
        <v>-240704900700142.06</v>
      </c>
      <c r="FB62" s="3">
        <f t="shared" si="42"/>
        <v>-1.3931530476691025</v>
      </c>
      <c r="FC62" s="3">
        <f t="shared" si="43"/>
        <v>-1.392995054310483</v>
      </c>
      <c r="FD62" s="3">
        <f t="shared" si="44"/>
        <v>375.61512216629706</v>
      </c>
      <c r="FE62" s="3" t="str">
        <f t="shared" si="45"/>
        <v/>
      </c>
      <c r="FF62" s="3">
        <f t="shared" si="46"/>
        <v>-1.435755276956082</v>
      </c>
      <c r="FG62" s="3">
        <f t="shared" si="47"/>
        <v>-5.3245992559227554E-3</v>
      </c>
      <c r="FH62" s="3">
        <f t="shared" si="48"/>
        <v>-1.392995054310483</v>
      </c>
      <c r="FI62" s="4">
        <f t="shared" si="49"/>
        <v>2.2222222222222223</v>
      </c>
      <c r="FJ62" s="4">
        <f t="shared" si="50"/>
        <v>0.4081632653061224</v>
      </c>
      <c r="FK62" s="4">
        <f t="shared" si="72"/>
        <v>1.4221824686940967</v>
      </c>
      <c r="FL62" s="4">
        <f t="shared" si="52"/>
        <v>1.3148479427549198</v>
      </c>
      <c r="FM62" s="4">
        <f>Tabela13[[#This Row],[V139]]-Tabela13[[#This Row],[V140]]</f>
        <v>0.10733452593917692</v>
      </c>
      <c r="FN62" s="4">
        <f>Tabela13[[#This Row],[V1]]-Tabela13[[#This Row],[V2]]/2</f>
        <v>2.8614890400604684</v>
      </c>
      <c r="FO62" s="4">
        <f>Tabela13[[#This Row],[V1]]-Tabela13[[#This Row],[V3]]/2</f>
        <v>2.8520408163265305</v>
      </c>
      <c r="FP62" s="4">
        <f>Tabela13[[#This Row],[V1]]-Tabela13[[#This Row],[V4]]/2</f>
        <v>1.6114890400604684</v>
      </c>
      <c r="FQ62" s="4">
        <f>Tabela13[[#This Row],[V2]]-Tabela13[[#This Row],[V1]]/2</f>
        <v>-0.91685563114134538</v>
      </c>
      <c r="FR62" s="4">
        <f>Tabela13[[#This Row],[V2]]-Tabela13[[#This Row],[V3]]/2</f>
        <v>0.3331443688586545</v>
      </c>
      <c r="FS62" s="4">
        <f>Tabela13[[#This Row],[V2]]-Tabela13[[#This Row],[V4]]/2</f>
        <v>-0.90740740740740744</v>
      </c>
      <c r="FT62" s="4">
        <f t="shared" si="53"/>
        <v>1.2345951705246949</v>
      </c>
      <c r="FU62" s="4">
        <f t="shared" si="54"/>
        <v>1.2335638274149956</v>
      </c>
      <c r="FV62" s="4">
        <f t="shared" si="55"/>
        <v>1.0154076801537062</v>
      </c>
      <c r="FW62" s="4">
        <f t="shared" si="56"/>
        <v>-0.74204994092386323</v>
      </c>
      <c r="FX62" s="4">
        <f t="shared" si="57"/>
        <v>0.32158047672947998</v>
      </c>
      <c r="FY62" s="4">
        <f t="shared" si="58"/>
        <v>-0.73689255115706487</v>
      </c>
      <c r="FZ62" s="4">
        <f t="shared" si="59"/>
        <v>222.22713069444509</v>
      </c>
      <c r="GA62" s="4">
        <f t="shared" si="60"/>
        <v>222.0414889346992</v>
      </c>
      <c r="GB62" s="4">
        <f t="shared" si="61"/>
        <v>182.77338242766712</v>
      </c>
      <c r="GC62" s="4">
        <f t="shared" si="62"/>
        <v>-133.56898936629537</v>
      </c>
      <c r="GD62" s="4">
        <f t="shared" si="63"/>
        <v>57.884485811306398</v>
      </c>
      <c r="GE62" s="4">
        <f t="shared" si="64"/>
        <v>-132.64065920827167</v>
      </c>
      <c r="GF62" s="4">
        <f>Tabela13[[#This Row],[V1]]-Tabela13[[#This Row],[V2]]/Tabela13[[#This Row],[V2]]</f>
        <v>2.204081632653061</v>
      </c>
      <c r="GG62" s="4">
        <f>Tabela13[[#This Row],[V1]]-Tabela13[[#This Row],[V3]]/Tabela13[[#This Row],[V3]]</f>
        <v>2.204081632653061</v>
      </c>
      <c r="GH62" s="4">
        <f>Tabela13[[#This Row],[V1]]-Tabela13[[#This Row],[V4]]/Tabela13[[#This Row],[V4]]</f>
        <v>2.204081632653061</v>
      </c>
      <c r="GI62" s="4">
        <f>Tabela13[[#This Row],[V2]]-Tabela13[[#This Row],[V1]]/Tabela13[[#This Row],[V1]]</f>
        <v>-0.31481481481481488</v>
      </c>
      <c r="GJ62" s="4">
        <f>Tabela13[[#This Row],[V2]]-Tabela13[[#This Row],[V3]]/Tabela13[[#This Row],[V3]]</f>
        <v>-0.31481481481481488</v>
      </c>
      <c r="GK62" s="4">
        <f>Tabela13[[#This Row],[V2]]-Tabela13[[#This Row],[V4]]/Tabela13[[#This Row],[V4]]</f>
        <v>-0.31481481481481488</v>
      </c>
      <c r="GL62" s="4">
        <f t="shared" si="65"/>
        <v>1.4434169039385796</v>
      </c>
      <c r="GM62" s="4">
        <f t="shared" si="66"/>
        <v>1.9446334089191231</v>
      </c>
      <c r="GN62" s="4">
        <f t="shared" si="67"/>
        <v>0.74225655967767601</v>
      </c>
      <c r="GO62" s="3">
        <f t="shared" si="68"/>
        <v>1</v>
      </c>
      <c r="GP62" s="3">
        <v>100</v>
      </c>
      <c r="GQ62" s="3">
        <f t="shared" si="69"/>
        <v>1.4500000000000002</v>
      </c>
      <c r="GR62" s="3">
        <f t="shared" si="70"/>
        <v>145.00000000000003</v>
      </c>
      <c r="GS62" s="34">
        <f>COUNTIF($D$2:D61,Tabela13[[#This Row],[HomeTeam]])</f>
        <v>2</v>
      </c>
      <c r="GT62" s="34">
        <f>COUNTIF($E$2:E61,Tabela13[[#This Row],[AwayTeam]])</f>
        <v>2</v>
      </c>
      <c r="GU62" s="3">
        <f>IFERROR(AVERAGEIFS($AD$2:AD61,$D$2:D61,Tabela13[[#This Row],[HomeTeam]],$GS$2:GS61,"&gt;="&amp;Tabela13[[#This Row],[Contagem_H]]-5),"")</f>
        <v>0.37202380952380953</v>
      </c>
      <c r="GV62" s="3">
        <f>IFERROR(AVERAGEIFS($G$2:G61,$E$2:E61,Tabela13[[#This Row],[AwayTeam]],$GT$2:GT61,"&gt;="&amp;Tabela13[[#This Row],[Contagem_A]]-5),"")</f>
        <v>3.5</v>
      </c>
      <c r="GW62" s="3">
        <f>IFERROR(AVERAGEIFS($GQ$2:GQ61,$D$2:D61,Tabela13[[#This Row],[HomeTeam]],$GS$2:GS61,"&gt;="&amp;Tabela13[[#This Row],[Contagem_H]]-5),"")</f>
        <v>0.875</v>
      </c>
    </row>
    <row r="63" spans="1:205" x14ac:dyDescent="0.25">
      <c r="A63" t="s">
        <v>127</v>
      </c>
      <c r="B63" t="s">
        <v>158</v>
      </c>
      <c r="C63" t="s">
        <v>134</v>
      </c>
      <c r="D63" t="s">
        <v>13</v>
      </c>
      <c r="E63" t="s">
        <v>12</v>
      </c>
      <c r="F63" s="3">
        <v>0</v>
      </c>
      <c r="G63" s="3">
        <v>4</v>
      </c>
      <c r="H63" s="3" t="str">
        <f t="shared" si="71"/>
        <v>A</v>
      </c>
      <c r="I63" s="3">
        <v>5.5</v>
      </c>
      <c r="J63" s="3">
        <v>4.5</v>
      </c>
      <c r="K63" s="3">
        <v>1.53</v>
      </c>
      <c r="L63" s="3">
        <v>1.62</v>
      </c>
      <c r="M63" s="3">
        <v>2.2999999999999998</v>
      </c>
      <c r="N63" s="3">
        <f t="shared" si="0"/>
        <v>4</v>
      </c>
      <c r="O63" s="3">
        <f t="shared" si="1"/>
        <v>0</v>
      </c>
      <c r="P63" s="3">
        <f t="shared" si="2"/>
        <v>3</v>
      </c>
      <c r="Q63" s="3">
        <f t="shared" si="3"/>
        <v>5.7635175282234163E-2</v>
      </c>
      <c r="R63" s="3">
        <f t="shared" si="4"/>
        <v>5.2066559312936134E-2</v>
      </c>
      <c r="S63" s="3">
        <f t="shared" si="5"/>
        <v>5.8169934640522882</v>
      </c>
      <c r="T63" s="3">
        <f t="shared" si="6"/>
        <v>4.7593582887700538</v>
      </c>
      <c r="U63" s="3">
        <f t="shared" si="7"/>
        <v>1.6181818181818184</v>
      </c>
      <c r="V63" s="3">
        <f t="shared" si="8"/>
        <v>1.7133689839572195</v>
      </c>
      <c r="W63" s="3">
        <f t="shared" si="9"/>
        <v>2.4325609031491382</v>
      </c>
      <c r="X63" s="4">
        <f t="shared" si="10"/>
        <v>0.18181818181818182</v>
      </c>
      <c r="Y63" s="4">
        <f t="shared" si="11"/>
        <v>0.22222222222222221</v>
      </c>
      <c r="Z63" s="4">
        <f t="shared" si="12"/>
        <v>0.65359477124183007</v>
      </c>
      <c r="AA63" s="4">
        <f t="shared" si="13"/>
        <v>0.61728395061728392</v>
      </c>
      <c r="AB63" s="4">
        <f t="shared" si="14"/>
        <v>0.43478260869565222</v>
      </c>
      <c r="AC63" s="4">
        <f t="shared" si="15"/>
        <v>9.0909090909090912E-2</v>
      </c>
      <c r="AD63" s="4">
        <f t="shared" si="16"/>
        <v>2.3267973856209152</v>
      </c>
      <c r="AE63" s="4">
        <f t="shared" si="17"/>
        <v>2.0909090909090908</v>
      </c>
      <c r="AF63" s="4">
        <f t="shared" si="18"/>
        <v>0.32679738562091504</v>
      </c>
      <c r="AG63" s="4">
        <f>IFERROR(AVERAGE(Tabela13[[#This Row],[V1]],Tabela13[[#This Row],[V2]]),"")</f>
        <v>1.208853238265003</v>
      </c>
      <c r="AH63" s="4">
        <f>IFERROR(AVERAGE(Tabela13[[#This Row],[V1]],Tabela13[[#This Row],[V3]]),"")</f>
        <v>1.0909090909090908</v>
      </c>
      <c r="AI63" s="4">
        <f>IFERROR(AVERAGE(Tabela13[[#This Row],[V1]],Tabela13[[#This Row],[V4]]),"")</f>
        <v>0.20885323826500296</v>
      </c>
      <c r="AJ63" s="4">
        <f>IFERROR(AVERAGE(Tabela13[[#This Row],[V2]],Tabela13[[#This Row],[V1]]),"")</f>
        <v>1.208853238265003</v>
      </c>
      <c r="AK63" s="4">
        <f>IFERROR(AVERAGE(Tabela13[[#This Row],[V2]],Tabela13[[#This Row],[V3]]),"")</f>
        <v>2.2088532382650028</v>
      </c>
      <c r="AL63" s="4">
        <f>IFERROR(AVERAGE(Tabela13[[#This Row],[V2]],Tabela13[[#This Row],[V4]]),"")</f>
        <v>1.3267973856209152</v>
      </c>
      <c r="AM63" s="4">
        <f>IFERROR(AVERAGE(Tabela13[[#This Row],[V3]],Tabela13[[#This Row],[V1]]),"")</f>
        <v>1.0909090909090908</v>
      </c>
      <c r="AN63" s="4">
        <f>IFERROR(AVERAGE(Tabela13[[#This Row],[V3]],Tabela13[[#This Row],[V2]]),"")</f>
        <v>2.2088532382650028</v>
      </c>
      <c r="AO63" s="4">
        <f>IFERROR(AVERAGE(Tabela13[[#This Row],[V3]],Tabela13[[#This Row],[V4]]),"")</f>
        <v>1.208853238265003</v>
      </c>
      <c r="AP63" s="4">
        <f>IFERROR(AVERAGE(Tabela13[[#This Row],[V4]],Tabela13[[#This Row],[V1]]),"")</f>
        <v>0.20885323826500296</v>
      </c>
      <c r="AQ63" s="4">
        <f>IFERROR(AVERAGE(Tabela13[[#This Row],[V4]],Tabela13[[#This Row],[V2]]),"")</f>
        <v>1.3267973856209152</v>
      </c>
      <c r="AR63" s="4">
        <f>IFERROR(AVERAGE(Tabela13[[#This Row],[V4]],Tabela13[[#This Row],[V3]]),"")</f>
        <v>1.208853238265003</v>
      </c>
      <c r="AS63" s="4">
        <f>_xlfn.STDEV.S(Tabela13[[#This Row],[V1]:[V2]])</f>
        <v>1.5810117751663566</v>
      </c>
      <c r="AT63" s="4">
        <f>_xlfn.STDEV.S(Tabela13[[#This Row],[V1]],Tabela13[[#This Row],[V3]])</f>
        <v>1.4142135623730949</v>
      </c>
      <c r="AU63" s="4">
        <f>_xlfn.STDEV.S(Tabela13[[#This Row],[V1]],Tabela13[[#This Row],[V4]])</f>
        <v>0.16679821279326171</v>
      </c>
      <c r="AV63" s="4">
        <f>_xlfn.STDEV.S(Tabela13[[#This Row],[V2]],Tabela13[[#This Row],[V1]])</f>
        <v>1.5810117751663566</v>
      </c>
      <c r="AW63" s="4">
        <f>_xlfn.STDEV.S(Tabela13[[#This Row],[V2]],Tabela13[[#This Row],[V3]])</f>
        <v>0.16679821279326182</v>
      </c>
      <c r="AX63" s="4">
        <f>_xlfn.STDEV.S(Tabela13[[#This Row],[V42]],Tabela13[[#This Row],[V44]])</f>
        <v>2.995225337539452</v>
      </c>
      <c r="AY63" s="4">
        <f>_xlfn.STDEV.S(Tabela13[[#This Row],[V3]],Tabela13[[#This Row],[V1]])</f>
        <v>1.4142135623730949</v>
      </c>
      <c r="AZ63" s="4">
        <f>_xlfn.STDEV.S(Tabela13[[#This Row],[V3]],Tabela13[[#This Row],[V2]])</f>
        <v>0.16679821279326182</v>
      </c>
      <c r="BA63" s="4">
        <f>_xlfn.STDEV.S(Tabela13[[#This Row],[V3]],Tabela13[[#This Row],[V4]])</f>
        <v>1.247415349579833</v>
      </c>
      <c r="BB63" s="4">
        <f>_xlfn.STDEV.S(Tabela13[[#This Row],[V4]],Tabela13[[#This Row],[V1]])</f>
        <v>0.16679821279326171</v>
      </c>
      <c r="BC63" s="4">
        <f>_xlfn.STDEV.S(Tabela13[[#This Row],[V4]],Tabela13[[#This Row],[V2]])</f>
        <v>1.4142135623730947</v>
      </c>
      <c r="BD63" s="4">
        <f>_xlfn.STDEV.S(Tabela13[[#This Row],[V4]],Tabela13[[#This Row],[V3]])</f>
        <v>1.247415349579833</v>
      </c>
      <c r="BE63" s="4">
        <f>Tabela13[[#This Row],[V17]]/Tabela13[[#This Row],[V5]]</f>
        <v>1.3078608098328719</v>
      </c>
      <c r="BF63" s="4">
        <f>Tabela13[[#This Row],[V18]]/Tabela13[[#This Row],[V6]]</f>
        <v>1.2963624321753371</v>
      </c>
      <c r="BG63" s="4">
        <f>Tabela13[[#This Row],[V19]]/Tabela13[[#This Row],[V7]]</f>
        <v>0.79863838444113644</v>
      </c>
      <c r="BH63" s="4">
        <f>Tabela13[[#This Row],[V20]]/Tabela13[[#This Row],[V8]]</f>
        <v>1.3078608098328719</v>
      </c>
      <c r="BI63" s="4">
        <f>Tabela13[[#This Row],[V21]]/Tabela13[[#This Row],[V9]]</f>
        <v>7.5513488132094062E-2</v>
      </c>
      <c r="BJ63" s="4">
        <f>Tabela13[[#This Row],[V22]]/Tabela13[[#This Row],[V10]]</f>
        <v>2.2574851066184043</v>
      </c>
      <c r="BK63" s="4">
        <f>Tabela13[[#This Row],[V23]]/Tabela13[[#This Row],[V11]]</f>
        <v>1.2963624321753371</v>
      </c>
      <c r="BL63" s="4">
        <f>Tabela13[[#This Row],[V24]]/Tabela13[[#This Row],[V12]]</f>
        <v>7.5513488132094062E-2</v>
      </c>
      <c r="BM63" s="4">
        <f>Tabela13[[#This Row],[V25]]/Tabela13[[#This Row],[V13]]</f>
        <v>1.0318997460520318</v>
      </c>
      <c r="BN63" s="4">
        <f>Tabela13[[#This Row],[V26]]/Tabela13[[#This Row],[V14]]</f>
        <v>0.79863838444113644</v>
      </c>
      <c r="BO63" s="4">
        <f>Tabela13[[#This Row],[V27]]/Tabela13[[#This Row],[V15]]</f>
        <v>1.0658850987344013</v>
      </c>
      <c r="BP63" s="4">
        <f>Tabela13[[#This Row],[V28]]/Tabela13[[#This Row],[V16]]</f>
        <v>1.0318997460520318</v>
      </c>
      <c r="BQ63" s="4">
        <f>Tabela13[[#This Row],[V1]]-Tabela13[[#This Row],[V2]]</f>
        <v>-2.2358882947118244</v>
      </c>
      <c r="BR63" s="4">
        <f>Tabela13[[#This Row],[V1]]-Tabela13[[#This Row],[V3]]</f>
        <v>-2</v>
      </c>
      <c r="BS63" s="4">
        <f>Tabela13[[#This Row],[V1]]-Tabela13[[#This Row],[V4]]</f>
        <v>-0.23588829471182413</v>
      </c>
      <c r="BT63" s="4">
        <f>Tabela13[[#This Row],[V2]]-Tabela13[[#This Row],[V1]]</f>
        <v>2.2358882947118244</v>
      </c>
      <c r="BU63" s="4">
        <f>Tabela13[[#This Row],[V2]]-Tabela13[[#This Row],[V3]]</f>
        <v>0.23588829471182438</v>
      </c>
      <c r="BV63" s="4">
        <f>Tabela13[[#This Row],[V2]]-Tabela13[[#This Row],[V4]]</f>
        <v>2</v>
      </c>
      <c r="BW63" s="4">
        <f>AVERAGE(Tabela13[[#This Row],[V41]],Tabela13[[#This Row],[V42]])</f>
        <v>-2.117944147355912</v>
      </c>
      <c r="BX63" s="4">
        <f>AVERAGE(Tabela13[[#This Row],[V41]],Tabela13[[#This Row],[V43]])</f>
        <v>-1.2358882947118242</v>
      </c>
      <c r="BY63" s="4">
        <f>AVERAGE(Tabela13[[#This Row],[V41]],Tabela13[[#This Row],[V44]])</f>
        <v>0</v>
      </c>
      <c r="BZ63" s="4">
        <f>AVERAGE(Tabela13[[#This Row],[V41]],Tabela13[[#This Row],[V45]])</f>
        <v>-1</v>
      </c>
      <c r="CA63" s="4">
        <f>AVERAGE(Tabela13[[#This Row],[V41]],Tabela13[[#This Row],[V46]])</f>
        <v>-0.11794414735591219</v>
      </c>
      <c r="CB63" s="4">
        <f>AVERAGE(Tabela13[[#This Row],[V42]],Tabela13[[#This Row],[V41]])</f>
        <v>-2.117944147355912</v>
      </c>
      <c r="CC63" s="4">
        <f>AVERAGE(Tabela13[[#This Row],[V42]],Tabela13[[#This Row],[V43]])</f>
        <v>-1.117944147355912</v>
      </c>
      <c r="CD63" s="4">
        <f>AVERAGE(Tabela13[[#This Row],[V42]],Tabela13[[#This Row],[V44]])</f>
        <v>0.11794414735591219</v>
      </c>
      <c r="CE63" s="4">
        <f>AVERAGE(Tabela13[[#This Row],[V42]],Tabela13[[#This Row],[V45]])</f>
        <v>-0.88205585264408781</v>
      </c>
      <c r="CF63" s="4">
        <f>AVERAGE(Tabela13[[#This Row],[V42]],Tabela13[[#This Row],[V46]])</f>
        <v>0</v>
      </c>
      <c r="CG63" s="4">
        <f>AVERAGE(Tabela13[[#This Row],[V43]],Tabela13[[#This Row],[V41]])</f>
        <v>-1.2358882947118242</v>
      </c>
      <c r="CH63" s="4">
        <f>AVERAGE(Tabela13[[#This Row],[V43]],Tabela13[[#This Row],[V42]])</f>
        <v>-1.117944147355912</v>
      </c>
      <c r="CI63" s="4">
        <f>AVERAGE(Tabela13[[#This Row],[V43]],Tabela13[[#This Row],[V44]])</f>
        <v>1.0000000000000002</v>
      </c>
      <c r="CJ63" s="4">
        <f>AVERAGE(Tabela13[[#This Row],[V43]],Tabela13[[#This Row],[V45]])</f>
        <v>1.2490009027033011E-16</v>
      </c>
      <c r="CK63" s="4">
        <f>AVERAGE(Tabela13[[#This Row],[V43]],Tabela13[[#This Row],[V46]])</f>
        <v>0.88205585264408792</v>
      </c>
      <c r="CL63" s="4">
        <f>AVERAGE(Tabela13[[#This Row],[V44]],Tabela13[[#This Row],[V41]])</f>
        <v>0</v>
      </c>
      <c r="CM63" s="4">
        <f>AVERAGE(Tabela13[[#This Row],[V44]],Tabela13[[#This Row],[V42]])</f>
        <v>0.11794414735591219</v>
      </c>
      <c r="CN63" s="4">
        <f>AVERAGE(Tabela13[[#This Row],[V44]],Tabela13[[#This Row],[V43]])</f>
        <v>1.0000000000000002</v>
      </c>
      <c r="CO63" s="4">
        <f>AVERAGE(Tabela13[[#This Row],[V44]],Tabela13[[#This Row],[V45]])</f>
        <v>1.2358882947118244</v>
      </c>
      <c r="CP63" s="4">
        <f>AVERAGE(Tabela13[[#This Row],[V44]],Tabela13[[#This Row],[V46]])</f>
        <v>2.117944147355912</v>
      </c>
      <c r="CQ63" s="4">
        <f>AVERAGE(Tabela13[[#This Row],[V45]],Tabela13[[#This Row],[V41]])</f>
        <v>-1</v>
      </c>
      <c r="CR63" s="4">
        <f>AVERAGE(Tabela13[[#This Row],[V45]],Tabela13[[#This Row],[V42]])</f>
        <v>-0.88205585264408781</v>
      </c>
      <c r="CS63" s="4">
        <f>AVERAGE(Tabela13[[#This Row],[V45]],Tabela13[[#This Row],[V43]])</f>
        <v>1.2490009027033011E-16</v>
      </c>
      <c r="CT63" s="4">
        <f>AVERAGE(Tabela13[[#This Row],[V45]],Tabela13[[#This Row],[V44]])</f>
        <v>1.2358882947118244</v>
      </c>
      <c r="CU63" s="4">
        <f>AVERAGE(Tabela13[[#This Row],[V45]],Tabela13[[#This Row],[V46]])</f>
        <v>1.1179441473559122</v>
      </c>
      <c r="CV63" s="4">
        <f>AVERAGE(Tabela13[[#This Row],[V46]],Tabela13[[#This Row],[V41]])</f>
        <v>-0.11794414735591219</v>
      </c>
      <c r="CW63" s="4">
        <f>AVERAGE(Tabela13[[#This Row],[V46]],Tabela13[[#This Row],[V42]])</f>
        <v>0</v>
      </c>
      <c r="CX63" s="4">
        <f>AVERAGE(Tabela13[[#This Row],[V46]],Tabela13[[#This Row],[V43]])</f>
        <v>0.88205585264408792</v>
      </c>
      <c r="CY63" s="4">
        <f>AVERAGE(Tabela13[[#This Row],[V46]],Tabela13[[#This Row],[V44]])</f>
        <v>2.117944147355912</v>
      </c>
      <c r="CZ63" s="4">
        <f>AVERAGE(Tabela13[[#This Row],[V46]],Tabela13[[#This Row],[V45]])</f>
        <v>1.1179441473559122</v>
      </c>
      <c r="DA63" s="3">
        <f>_xlfn.STDEV.S(Tabela13[[#This Row],[V41]],Tabela13[[#This Row],[V42]])</f>
        <v>0.16679821279326182</v>
      </c>
      <c r="DB63" s="3">
        <f>_xlfn.STDEV.S(Tabela13[[#This Row],[V41]],Tabela13[[#This Row],[V43]])</f>
        <v>1.4142135623730951</v>
      </c>
      <c r="DC63" s="3">
        <f>_xlfn.STDEV.S(Tabela13[[#This Row],[V41]],Tabela13[[#This Row],[V44]])</f>
        <v>3.1620235503327137</v>
      </c>
      <c r="DD63" s="3">
        <f>_xlfn.STDEV.S(Tabela13[[#This Row],[V41]],Tabela13[[#This Row],[V45]])</f>
        <v>1.7478099879596185</v>
      </c>
      <c r="DE63" s="3">
        <f>_xlfn.STDEV.S(Tabela13[[#This Row],[V41]],Tabela13[[#This Row],[V46]])</f>
        <v>2.995225337539452</v>
      </c>
      <c r="DF63" s="3">
        <f>_xlfn.STDEV.S(Tabela13[[#This Row],[V42]],Tabela13[[#This Row],[V41]])</f>
        <v>0.16679821279326182</v>
      </c>
      <c r="DG63" s="3">
        <f>_xlfn.STDEV.S(Tabela13[[#This Row],[V42]],Tabela13[[#This Row],[V43]])</f>
        <v>1.2474153495798335</v>
      </c>
      <c r="DH63" s="3">
        <f>_xlfn.STDEV.S(Tabela13[[#This Row],[V42]],Tabela13[[#This Row],[V44]])</f>
        <v>2.995225337539452</v>
      </c>
      <c r="DI63" s="3">
        <f>_xlfn.STDEV.S(Tabela13[[#This Row],[V42]],Tabela13[[#This Row],[V45]])</f>
        <v>1.5810117751663568</v>
      </c>
      <c r="DJ63" s="3">
        <f>_xlfn.STDEV.S(Tabela13[[#This Row],[V42]],Tabela13[[#This Row],[V46]])</f>
        <v>2.8284271247461903</v>
      </c>
      <c r="DK63" s="3">
        <f>_xlfn.STDEV.S(Tabela13[[#This Row],[V43]],Tabela13[[#This Row],[V41]])</f>
        <v>1.4142135623730951</v>
      </c>
      <c r="DL63" s="3">
        <f>_xlfn.STDEV.S(Tabela13[[#This Row],[V43]],Tabela13[[#This Row],[V42]])</f>
        <v>1.2474153495798335</v>
      </c>
      <c r="DM63" s="3">
        <f>_xlfn.STDEV.S(Tabela13[[#This Row],[V43]],Tabela13[[#This Row],[V44]])</f>
        <v>1.7478099879596183</v>
      </c>
      <c r="DN63" s="3">
        <f>_xlfn.STDEV.S(Tabela13[[#This Row],[V43]],Tabela13[[#This Row],[V45]])</f>
        <v>0.33359642558652347</v>
      </c>
      <c r="DO63" s="3">
        <f>_xlfn.STDEV.S(Tabela13[[#This Row],[V43]],Tabela13[[#This Row],[V46]])</f>
        <v>1.5810117751663566</v>
      </c>
      <c r="DP63" s="3">
        <f>_xlfn.STDEV.S(Tabela13[[#This Row],[V44]],Tabela13[[#This Row],[V41]])</f>
        <v>3.1620235503327137</v>
      </c>
      <c r="DQ63" s="3">
        <f>_xlfn.STDEV.S(Tabela13[[#This Row],[V44]],Tabela13[[#This Row],[V42]])</f>
        <v>2.995225337539452</v>
      </c>
      <c r="DR63" s="3">
        <f>_xlfn.STDEV.S(Tabela13[[#This Row],[V44]],Tabela13[[#This Row],[V43]])</f>
        <v>1.7478099879596183</v>
      </c>
      <c r="DS63" s="3">
        <f>_xlfn.STDEV.S(Tabela13[[#This Row],[V44]],Tabela13[[#This Row],[V45]])</f>
        <v>1.4142135623730949</v>
      </c>
      <c r="DT63" s="3">
        <f>_xlfn.STDEV.S(Tabela13[[#This Row],[V44]],Tabela13[[#This Row],[V46]])</f>
        <v>0.16679821279326182</v>
      </c>
      <c r="DU63" s="3">
        <f>_xlfn.STDEV.S(Tabela13[[#This Row],[V45]],Tabela13[[#This Row],[V41]])</f>
        <v>1.7478099879596185</v>
      </c>
      <c r="DV63" s="3">
        <f>_xlfn.STDEV.S(Tabela13[[#This Row],[V45]],Tabela13[[#This Row],[V42]])</f>
        <v>1.5810117751663568</v>
      </c>
      <c r="DW63" s="3">
        <f>_xlfn.STDEV.S(Tabela13[[#This Row],[V45]],Tabela13[[#This Row],[V43]])</f>
        <v>0.33359642558652347</v>
      </c>
      <c r="DX63" s="3">
        <f>_xlfn.STDEV.S(Tabela13[[#This Row],[V45]],Tabela13[[#This Row],[V44]])</f>
        <v>1.4142135623730949</v>
      </c>
      <c r="DY63" s="3">
        <f>_xlfn.STDEV.S(Tabela13[[#This Row],[V45]],Tabela13[[#This Row],[V46]])</f>
        <v>1.2474153495798332</v>
      </c>
      <c r="DZ63" s="3">
        <f>_xlfn.STDEV.S(Tabela13[[#This Row],[V46]],Tabela13[[#This Row],[V41]])</f>
        <v>2.995225337539452</v>
      </c>
      <c r="EA63" s="3">
        <f>_xlfn.STDEV.S(Tabela13[[#This Row],[V46]],Tabela13[[#This Row],[V42]])</f>
        <v>2.8284271247461903</v>
      </c>
      <c r="EB63" s="3">
        <f>_xlfn.STDEV.S(Tabela13[[#This Row],[V46]],Tabela13[[#This Row],[V43]])</f>
        <v>1.5810117751663566</v>
      </c>
      <c r="EC63" s="3">
        <f>_xlfn.STDEV.S(Tabela13[[#This Row],[V46]],Tabela13[[#This Row],[V44]])</f>
        <v>0.16679821279326182</v>
      </c>
      <c r="ED63" s="3">
        <f>_xlfn.STDEV.S(Tabela13[[#This Row],[V46]],Tabela13[[#This Row],[V45]])</f>
        <v>1.2474153495798332</v>
      </c>
      <c r="EE63" s="3">
        <f t="shared" si="19"/>
        <v>-7.8754774058369947E-2</v>
      </c>
      <c r="EF63" s="3">
        <f t="shared" si="20"/>
        <v>-1.1442891468624612</v>
      </c>
      <c r="EG63" s="3" t="str">
        <f t="shared" si="21"/>
        <v/>
      </c>
      <c r="EH63" s="3">
        <f t="shared" si="22"/>
        <v>-1.7478099879596185</v>
      </c>
      <c r="EI63" s="3">
        <f t="shared" si="23"/>
        <v>-25.395285859339509</v>
      </c>
      <c r="EJ63" s="3">
        <f t="shared" si="24"/>
        <v>-7.8754774058369947E-2</v>
      </c>
      <c r="EK63" s="3">
        <f t="shared" si="25"/>
        <v>-1.115811869966973</v>
      </c>
      <c r="EL63" s="3">
        <f t="shared" si="26"/>
        <v>25.395285859339509</v>
      </c>
      <c r="EM63" s="3">
        <f t="shared" si="27"/>
        <v>-1.7924168525462978</v>
      </c>
      <c r="EN63" s="3" t="str">
        <f t="shared" si="28"/>
        <v/>
      </c>
      <c r="EO63" s="3">
        <f t="shared" si="29"/>
        <v>-1.1442891468624612</v>
      </c>
      <c r="EP63" s="3">
        <f t="shared" si="30"/>
        <v>-1.115811869966973</v>
      </c>
      <c r="EQ63" s="3">
        <f t="shared" si="31"/>
        <v>1.7478099879596178</v>
      </c>
      <c r="ER63" s="3">
        <f t="shared" si="32"/>
        <v>2670906200824171.5</v>
      </c>
      <c r="ES63" s="3" t="str">
        <f t="shared" si="33"/>
        <v/>
      </c>
      <c r="ET63" s="3" t="str">
        <f t="shared" si="34"/>
        <v/>
      </c>
      <c r="EU63" s="3" t="str">
        <f t="shared" si="35"/>
        <v/>
      </c>
      <c r="EV63" s="3">
        <f t="shared" si="36"/>
        <v>1.7478099879596178</v>
      </c>
      <c r="EW63" s="3">
        <f t="shared" si="37"/>
        <v>1.1442891468624607</v>
      </c>
      <c r="EX63" s="3">
        <f t="shared" si="38"/>
        <v>7.8754774058369947E-2</v>
      </c>
      <c r="EY63" s="3">
        <f t="shared" si="39"/>
        <v>-1.7478099879596185</v>
      </c>
      <c r="EZ63" s="3">
        <f t="shared" si="40"/>
        <v>-1.7924168525462978</v>
      </c>
      <c r="FA63" s="3">
        <f t="shared" si="41"/>
        <v>2670906200824171.5</v>
      </c>
      <c r="FB63" s="3">
        <f t="shared" si="42"/>
        <v>1.1442891468624607</v>
      </c>
      <c r="FC63" s="3">
        <f t="shared" si="43"/>
        <v>1.1158118699669728</v>
      </c>
      <c r="FD63" s="3">
        <f t="shared" si="44"/>
        <v>-25.395285859339509</v>
      </c>
      <c r="FE63" s="3" t="str">
        <f t="shared" si="45"/>
        <v/>
      </c>
      <c r="FF63" s="3">
        <f t="shared" si="46"/>
        <v>1.7924168525462971</v>
      </c>
      <c r="FG63" s="3">
        <f t="shared" si="47"/>
        <v>7.8754774058369947E-2</v>
      </c>
      <c r="FH63" s="3">
        <f t="shared" si="48"/>
        <v>1.1158118699669728</v>
      </c>
      <c r="FI63" s="4">
        <f t="shared" si="49"/>
        <v>0</v>
      </c>
      <c r="FJ63" s="4">
        <f t="shared" si="50"/>
        <v>0.72727272727272729</v>
      </c>
      <c r="FK63" s="4">
        <f t="shared" si="72"/>
        <v>0.7258426966292133</v>
      </c>
      <c r="FL63" s="4">
        <f t="shared" si="52"/>
        <v>2.0640449438202246</v>
      </c>
      <c r="FM63" s="4">
        <f>Tabela13[[#This Row],[V139]]-Tabela13[[#This Row],[V140]]</f>
        <v>-1.3382022471910113</v>
      </c>
      <c r="FN63" s="4">
        <f>Tabela13[[#This Row],[V1]]-Tabela13[[#This Row],[V2]]/2</f>
        <v>-1.0724896019013668</v>
      </c>
      <c r="FO63" s="4">
        <f>Tabela13[[#This Row],[V1]]-Tabela13[[#This Row],[V3]]/2</f>
        <v>-0.95454545454545447</v>
      </c>
      <c r="FP63" s="4">
        <f>Tabela13[[#This Row],[V1]]-Tabela13[[#This Row],[V4]]/2</f>
        <v>-7.2489601901366607E-2</v>
      </c>
      <c r="FQ63" s="4">
        <f>Tabela13[[#This Row],[V2]]-Tabela13[[#This Row],[V1]]/2</f>
        <v>2.2813428401663698</v>
      </c>
      <c r="FR63" s="4">
        <f>Tabela13[[#This Row],[V2]]-Tabela13[[#This Row],[V3]]/2</f>
        <v>1.2813428401663698</v>
      </c>
      <c r="FS63" s="4">
        <f>Tabela13[[#This Row],[V2]]-Tabela13[[#This Row],[V4]]/2</f>
        <v>2.1633986928104578</v>
      </c>
      <c r="FT63" s="4">
        <f t="shared" si="53"/>
        <v>-0.82036097448974932</v>
      </c>
      <c r="FU63" s="4">
        <f t="shared" si="54"/>
        <v>-0.76214654058698539</v>
      </c>
      <c r="FV63" s="4">
        <f t="shared" si="55"/>
        <v>-7.2363029331602671E-2</v>
      </c>
      <c r="FW63" s="4">
        <f t="shared" si="56"/>
        <v>1.1576824583265195</v>
      </c>
      <c r="FX63" s="4">
        <f t="shared" si="57"/>
        <v>0.90810196272799903</v>
      </c>
      <c r="FY63" s="4">
        <f t="shared" si="58"/>
        <v>1.1378139487210392</v>
      </c>
      <c r="FZ63" s="4">
        <f t="shared" si="59"/>
        <v>-147.66497540815487</v>
      </c>
      <c r="GA63" s="4">
        <f t="shared" si="60"/>
        <v>-137.18637730565737</v>
      </c>
      <c r="GB63" s="4">
        <f t="shared" si="61"/>
        <v>-13.02534527968848</v>
      </c>
      <c r="GC63" s="4">
        <f t="shared" si="62"/>
        <v>208.3828424987735</v>
      </c>
      <c r="GD63" s="4">
        <f t="shared" si="63"/>
        <v>163.45835329103983</v>
      </c>
      <c r="GE63" s="4">
        <f t="shared" si="64"/>
        <v>204.80651076978705</v>
      </c>
      <c r="GF63" s="4">
        <f>Tabela13[[#This Row],[V1]]-Tabela13[[#This Row],[V2]]/Tabela13[[#This Row],[V2]]</f>
        <v>-0.90909090909090906</v>
      </c>
      <c r="GG63" s="4">
        <f>Tabela13[[#This Row],[V1]]-Tabela13[[#This Row],[V3]]/Tabela13[[#This Row],[V3]]</f>
        <v>-0.90909090909090906</v>
      </c>
      <c r="GH63" s="4">
        <f>Tabela13[[#This Row],[V1]]-Tabela13[[#This Row],[V4]]/Tabela13[[#This Row],[V4]]</f>
        <v>-0.90909090909090906</v>
      </c>
      <c r="GI63" s="4">
        <f>Tabela13[[#This Row],[V2]]-Tabela13[[#This Row],[V1]]/Tabela13[[#This Row],[V1]]</f>
        <v>1.3267973856209152</v>
      </c>
      <c r="GJ63" s="4">
        <f>Tabela13[[#This Row],[V2]]-Tabela13[[#This Row],[V3]]/Tabela13[[#This Row],[V3]]</f>
        <v>1.3267973856209152</v>
      </c>
      <c r="GK63" s="4">
        <f>Tabela13[[#This Row],[V2]]-Tabela13[[#This Row],[V4]]/Tabela13[[#This Row],[V4]]</f>
        <v>1.3267973856209152</v>
      </c>
      <c r="GL63" s="4">
        <f t="shared" si="65"/>
        <v>1.1627042168413615</v>
      </c>
      <c r="GM63" s="4">
        <f t="shared" si="66"/>
        <v>1.208853238265003</v>
      </c>
      <c r="GN63" s="4">
        <f t="shared" si="67"/>
        <v>0.96182413219169882</v>
      </c>
      <c r="GO63" s="3">
        <f t="shared" si="68"/>
        <v>0</v>
      </c>
      <c r="GP63" s="3">
        <v>100</v>
      </c>
      <c r="GQ63" s="3">
        <f t="shared" si="69"/>
        <v>-1</v>
      </c>
      <c r="GR63" s="3">
        <f t="shared" si="70"/>
        <v>-100</v>
      </c>
      <c r="GS63" s="34">
        <f>COUNTIF($D$2:D62,Tabela13[[#This Row],[HomeTeam]])</f>
        <v>3</v>
      </c>
      <c r="GT63" s="34">
        <f>COUNTIF($E$2:E62,Tabela13[[#This Row],[AwayTeam]])</f>
        <v>2</v>
      </c>
      <c r="GU63" s="3">
        <f>IFERROR(AVERAGEIFS($AD$2:AD62,$D$2:D62,Tabela13[[#This Row],[HomeTeam]],$GS$2:GS62,"&gt;="&amp;Tabela13[[#This Row],[Contagem_H]]-5),"")</f>
        <v>0.73851057867451309</v>
      </c>
      <c r="GV63" s="3">
        <f>IFERROR(AVERAGEIFS($G$2:G62,$E$2:E62,Tabela13[[#This Row],[AwayTeam]],$GT$2:GT62,"&gt;="&amp;Tabela13[[#This Row],[Contagem_A]]-5),"")</f>
        <v>1</v>
      </c>
      <c r="GW63" s="3">
        <f>IFERROR(AVERAGEIFS($GQ$2:GQ62,$D$2:D62,Tabela13[[#This Row],[HomeTeam]],$GS$2:GS62,"&gt;="&amp;Tabela13[[#This Row],[Contagem_H]]-5),"")</f>
        <v>-1</v>
      </c>
    </row>
    <row r="64" spans="1:205" x14ac:dyDescent="0.25">
      <c r="A64" t="s">
        <v>127</v>
      </c>
      <c r="B64" t="s">
        <v>158</v>
      </c>
      <c r="C64" t="s">
        <v>134</v>
      </c>
      <c r="D64" t="s">
        <v>17</v>
      </c>
      <c r="E64" t="s">
        <v>16</v>
      </c>
      <c r="F64" s="3">
        <v>1</v>
      </c>
      <c r="G64" s="3">
        <v>2</v>
      </c>
      <c r="H64" s="3" t="str">
        <f t="shared" si="71"/>
        <v>A</v>
      </c>
      <c r="I64" s="3">
        <v>1.67</v>
      </c>
      <c r="J64" s="3">
        <v>3.75</v>
      </c>
      <c r="K64" s="3">
        <v>5.25</v>
      </c>
      <c r="L64" s="3">
        <v>2.0299999999999998</v>
      </c>
      <c r="M64" s="3">
        <v>1.87</v>
      </c>
      <c r="N64" s="3">
        <f t="shared" si="0"/>
        <v>3</v>
      </c>
      <c r="O64" s="3">
        <f t="shared" si="1"/>
        <v>0</v>
      </c>
      <c r="P64" s="3">
        <f t="shared" si="2"/>
        <v>3</v>
      </c>
      <c r="Q64" s="3">
        <f t="shared" si="3"/>
        <v>5.5945252352437969E-2</v>
      </c>
      <c r="R64" s="3">
        <f t="shared" si="4"/>
        <v>2.737019572719368E-2</v>
      </c>
      <c r="S64" s="3">
        <f t="shared" si="5"/>
        <v>1.7634285714285713</v>
      </c>
      <c r="T64" s="3">
        <f t="shared" si="6"/>
        <v>3.9597946963216426</v>
      </c>
      <c r="U64" s="3">
        <f t="shared" si="7"/>
        <v>5.5437125748502991</v>
      </c>
      <c r="V64" s="3">
        <f t="shared" si="8"/>
        <v>2.143568862275449</v>
      </c>
      <c r="W64" s="3">
        <f t="shared" si="9"/>
        <v>1.9746176218990592</v>
      </c>
      <c r="X64" s="4">
        <f t="shared" si="10"/>
        <v>0.5988023952095809</v>
      </c>
      <c r="Y64" s="4">
        <f t="shared" si="11"/>
        <v>0.26666666666666666</v>
      </c>
      <c r="Z64" s="4">
        <f t="shared" si="12"/>
        <v>0.19047619047619047</v>
      </c>
      <c r="AA64" s="4">
        <f t="shared" si="13"/>
        <v>0.49261083743842371</v>
      </c>
      <c r="AB64" s="4">
        <f t="shared" si="14"/>
        <v>0.53475935828876997</v>
      </c>
      <c r="AC64" s="4">
        <f t="shared" si="15"/>
        <v>0.79940119760479045</v>
      </c>
      <c r="AD64" s="4">
        <f t="shared" si="16"/>
        <v>1.0952380952380953</v>
      </c>
      <c r="AE64" s="4">
        <f t="shared" si="17"/>
        <v>1.2994011976047903</v>
      </c>
      <c r="AF64" s="4">
        <f t="shared" si="18"/>
        <v>0.59523809523809523</v>
      </c>
      <c r="AG64" s="4">
        <f>IFERROR(AVERAGE(Tabela13[[#This Row],[V1]],Tabela13[[#This Row],[V2]]),"")</f>
        <v>0.94731964642144284</v>
      </c>
      <c r="AH64" s="4">
        <f>IFERROR(AVERAGE(Tabela13[[#This Row],[V1]],Tabela13[[#This Row],[V3]]),"")</f>
        <v>1.0494011976047903</v>
      </c>
      <c r="AI64" s="4">
        <f>IFERROR(AVERAGE(Tabela13[[#This Row],[V1]],Tabela13[[#This Row],[V4]]),"")</f>
        <v>0.69731964642144284</v>
      </c>
      <c r="AJ64" s="4">
        <f>IFERROR(AVERAGE(Tabela13[[#This Row],[V2]],Tabela13[[#This Row],[V1]]),"")</f>
        <v>0.94731964642144284</v>
      </c>
      <c r="AK64" s="4">
        <f>IFERROR(AVERAGE(Tabela13[[#This Row],[V2]],Tabela13[[#This Row],[V3]]),"")</f>
        <v>1.1973196464214428</v>
      </c>
      <c r="AL64" s="4">
        <f>IFERROR(AVERAGE(Tabela13[[#This Row],[V2]],Tabela13[[#This Row],[V4]]),"")</f>
        <v>0.84523809523809534</v>
      </c>
      <c r="AM64" s="4">
        <f>IFERROR(AVERAGE(Tabela13[[#This Row],[V3]],Tabela13[[#This Row],[V1]]),"")</f>
        <v>1.0494011976047903</v>
      </c>
      <c r="AN64" s="4">
        <f>IFERROR(AVERAGE(Tabela13[[#This Row],[V3]],Tabela13[[#This Row],[V2]]),"")</f>
        <v>1.1973196464214428</v>
      </c>
      <c r="AO64" s="4">
        <f>IFERROR(AVERAGE(Tabela13[[#This Row],[V3]],Tabela13[[#This Row],[V4]]),"")</f>
        <v>0.94731964642144284</v>
      </c>
      <c r="AP64" s="4">
        <f>IFERROR(AVERAGE(Tabela13[[#This Row],[V4]],Tabela13[[#This Row],[V1]]),"")</f>
        <v>0.69731964642144284</v>
      </c>
      <c r="AQ64" s="4">
        <f>IFERROR(AVERAGE(Tabela13[[#This Row],[V4]],Tabela13[[#This Row],[V2]]),"")</f>
        <v>0.84523809523809534</v>
      </c>
      <c r="AR64" s="4">
        <f>IFERROR(AVERAGE(Tabela13[[#This Row],[V4]],Tabela13[[#This Row],[V3]]),"")</f>
        <v>0.94731964642144284</v>
      </c>
      <c r="AS64" s="4">
        <f>_xlfn.STDEV.S(Tabela13[[#This Row],[V1]:[V2]])</f>
        <v>0.20918827644170057</v>
      </c>
      <c r="AT64" s="4">
        <f>_xlfn.STDEV.S(Tabela13[[#This Row],[V1]],Tabela13[[#This Row],[V3]])</f>
        <v>0.35355339059327379</v>
      </c>
      <c r="AU64" s="4">
        <f>_xlfn.STDEV.S(Tabela13[[#This Row],[V1]],Tabela13[[#This Row],[V4]])</f>
        <v>0.14436511415157308</v>
      </c>
      <c r="AV64" s="4">
        <f>_xlfn.STDEV.S(Tabela13[[#This Row],[V2]],Tabela13[[#This Row],[V1]])</f>
        <v>0.20918827644170057</v>
      </c>
      <c r="AW64" s="4">
        <f>_xlfn.STDEV.S(Tabela13[[#This Row],[V2]],Tabela13[[#This Row],[V3]])</f>
        <v>0.1443651141515733</v>
      </c>
      <c r="AX64" s="4">
        <f>_xlfn.STDEV.S(Tabela13[[#This Row],[V42]],Tabela13[[#This Row],[V44]])</f>
        <v>0.56274166703497408</v>
      </c>
      <c r="AY64" s="4">
        <f>_xlfn.STDEV.S(Tabela13[[#This Row],[V3]],Tabela13[[#This Row],[V1]])</f>
        <v>0.35355339059327379</v>
      </c>
      <c r="AZ64" s="4">
        <f>_xlfn.STDEV.S(Tabela13[[#This Row],[V3]],Tabela13[[#This Row],[V2]])</f>
        <v>0.1443651141515733</v>
      </c>
      <c r="BA64" s="4">
        <f>_xlfn.STDEV.S(Tabela13[[#This Row],[V3]],Tabela13[[#This Row],[V4]])</f>
        <v>0.49791850474484667</v>
      </c>
      <c r="BB64" s="4">
        <f>_xlfn.STDEV.S(Tabela13[[#This Row],[V4]],Tabela13[[#This Row],[V1]])</f>
        <v>0.14436511415157308</v>
      </c>
      <c r="BC64" s="4">
        <f>_xlfn.STDEV.S(Tabela13[[#This Row],[V4]],Tabela13[[#This Row],[V2]])</f>
        <v>0.35355339059327345</v>
      </c>
      <c r="BD64" s="4">
        <f>_xlfn.STDEV.S(Tabela13[[#This Row],[V4]],Tabela13[[#This Row],[V3]])</f>
        <v>0.49791850474484667</v>
      </c>
      <c r="BE64" s="4">
        <f>Tabela13[[#This Row],[V17]]/Tabela13[[#This Row],[V5]]</f>
        <v>0.22082121618813874</v>
      </c>
      <c r="BF64" s="4">
        <f>Tabela13[[#This Row],[V18]]/Tabela13[[#This Row],[V6]]</f>
        <v>0.33690965037989573</v>
      </c>
      <c r="BG64" s="4">
        <f>Tabela13[[#This Row],[V19]]/Tabela13[[#This Row],[V7]]</f>
        <v>0.20702860573689094</v>
      </c>
      <c r="BH64" s="4">
        <f>Tabela13[[#This Row],[V20]]/Tabela13[[#This Row],[V8]]</f>
        <v>0.22082121618813874</v>
      </c>
      <c r="BI64" s="4">
        <f>Tabela13[[#This Row],[V21]]/Tabela13[[#This Row],[V9]]</f>
        <v>0.12057357831139975</v>
      </c>
      <c r="BJ64" s="4">
        <f>Tabela13[[#This Row],[V22]]/Tabela13[[#This Row],[V10]]</f>
        <v>0.66577887367518052</v>
      </c>
      <c r="BK64" s="4">
        <f>Tabela13[[#This Row],[V23]]/Tabela13[[#This Row],[V11]]</f>
        <v>0.33690965037989573</v>
      </c>
      <c r="BL64" s="4">
        <f>Tabela13[[#This Row],[V24]]/Tabela13[[#This Row],[V12]]</f>
        <v>0.12057357831139975</v>
      </c>
      <c r="BM64" s="4">
        <f>Tabela13[[#This Row],[V25]]/Tabela13[[#This Row],[V13]]</f>
        <v>0.52560770445938065</v>
      </c>
      <c r="BN64" s="4">
        <f>Tabela13[[#This Row],[V26]]/Tabela13[[#This Row],[V14]]</f>
        <v>0.20702860573689094</v>
      </c>
      <c r="BO64" s="4">
        <f>Tabela13[[#This Row],[V27]]/Tabela13[[#This Row],[V15]]</f>
        <v>0.41828851844837983</v>
      </c>
      <c r="BP64" s="4">
        <f>Tabela13[[#This Row],[V28]]/Tabela13[[#This Row],[V16]]</f>
        <v>0.52560770445938065</v>
      </c>
      <c r="BQ64" s="4">
        <f>Tabela13[[#This Row],[V1]]-Tabela13[[#This Row],[V2]]</f>
        <v>-0.2958368976333049</v>
      </c>
      <c r="BR64" s="4">
        <f>Tabela13[[#This Row],[V1]]-Tabela13[[#This Row],[V3]]</f>
        <v>-0.49999999999999989</v>
      </c>
      <c r="BS64" s="4">
        <f>Tabela13[[#This Row],[V1]]-Tabela13[[#This Row],[V4]]</f>
        <v>0.20416310236669521</v>
      </c>
      <c r="BT64" s="4">
        <f>Tabela13[[#This Row],[V2]]-Tabela13[[#This Row],[V1]]</f>
        <v>0.2958368976333049</v>
      </c>
      <c r="BU64" s="4">
        <f>Tabela13[[#This Row],[V2]]-Tabela13[[#This Row],[V3]]</f>
        <v>-0.20416310236669499</v>
      </c>
      <c r="BV64" s="4">
        <f>Tabela13[[#This Row],[V2]]-Tabela13[[#This Row],[V4]]</f>
        <v>0.50000000000000011</v>
      </c>
      <c r="BW64" s="4">
        <f>AVERAGE(Tabela13[[#This Row],[V41]],Tabela13[[#This Row],[V42]])</f>
        <v>-0.39791844881665239</v>
      </c>
      <c r="BX64" s="4">
        <f>AVERAGE(Tabela13[[#This Row],[V41]],Tabela13[[#This Row],[V43]])</f>
        <v>-4.5836897633304841E-2</v>
      </c>
      <c r="BY64" s="4">
        <f>AVERAGE(Tabela13[[#This Row],[V41]],Tabela13[[#This Row],[V44]])</f>
        <v>0</v>
      </c>
      <c r="BZ64" s="4">
        <f>AVERAGE(Tabela13[[#This Row],[V41]],Tabela13[[#This Row],[V45]])</f>
        <v>-0.24999999999999994</v>
      </c>
      <c r="CA64" s="4">
        <f>AVERAGE(Tabela13[[#This Row],[V41]],Tabela13[[#This Row],[V46]])</f>
        <v>0.10208155118334761</v>
      </c>
      <c r="CB64" s="4">
        <f>AVERAGE(Tabela13[[#This Row],[V42]],Tabela13[[#This Row],[V41]])</f>
        <v>-0.39791844881665239</v>
      </c>
      <c r="CC64" s="4">
        <f>AVERAGE(Tabela13[[#This Row],[V42]],Tabela13[[#This Row],[V43]])</f>
        <v>-0.14791844881665234</v>
      </c>
      <c r="CD64" s="4">
        <f>AVERAGE(Tabela13[[#This Row],[V42]],Tabela13[[#This Row],[V44]])</f>
        <v>-0.1020815511833475</v>
      </c>
      <c r="CE64" s="4">
        <f>AVERAGE(Tabela13[[#This Row],[V42]],Tabela13[[#This Row],[V45]])</f>
        <v>-0.35208155118334744</v>
      </c>
      <c r="CF64" s="4">
        <f>AVERAGE(Tabela13[[#This Row],[V42]],Tabela13[[#This Row],[V46]])</f>
        <v>0</v>
      </c>
      <c r="CG64" s="4">
        <f>AVERAGE(Tabela13[[#This Row],[V43]],Tabela13[[#This Row],[V41]])</f>
        <v>-4.5836897633304841E-2</v>
      </c>
      <c r="CH64" s="4">
        <f>AVERAGE(Tabela13[[#This Row],[V43]],Tabela13[[#This Row],[V42]])</f>
        <v>-0.14791844881665234</v>
      </c>
      <c r="CI64" s="4">
        <f>AVERAGE(Tabela13[[#This Row],[V43]],Tabela13[[#This Row],[V44]])</f>
        <v>0.25000000000000006</v>
      </c>
      <c r="CJ64" s="4">
        <f>AVERAGE(Tabela13[[#This Row],[V43]],Tabela13[[#This Row],[V45]])</f>
        <v>1.1102230246251565E-16</v>
      </c>
      <c r="CK64" s="4">
        <f>AVERAGE(Tabela13[[#This Row],[V43]],Tabela13[[#This Row],[V46]])</f>
        <v>0.35208155118334766</v>
      </c>
      <c r="CL64" s="4">
        <f>AVERAGE(Tabela13[[#This Row],[V44]],Tabela13[[#This Row],[V41]])</f>
        <v>0</v>
      </c>
      <c r="CM64" s="4">
        <f>AVERAGE(Tabela13[[#This Row],[V44]],Tabela13[[#This Row],[V42]])</f>
        <v>-0.1020815511833475</v>
      </c>
      <c r="CN64" s="4">
        <f>AVERAGE(Tabela13[[#This Row],[V44]],Tabela13[[#This Row],[V43]])</f>
        <v>0.25000000000000006</v>
      </c>
      <c r="CO64" s="4">
        <f>AVERAGE(Tabela13[[#This Row],[V44]],Tabela13[[#This Row],[V45]])</f>
        <v>4.5836897633304952E-2</v>
      </c>
      <c r="CP64" s="4">
        <f>AVERAGE(Tabela13[[#This Row],[V44]],Tabela13[[#This Row],[V46]])</f>
        <v>0.3979184488166525</v>
      </c>
      <c r="CQ64" s="4">
        <f>AVERAGE(Tabela13[[#This Row],[V45]],Tabela13[[#This Row],[V41]])</f>
        <v>-0.24999999999999994</v>
      </c>
      <c r="CR64" s="4">
        <f>AVERAGE(Tabela13[[#This Row],[V45]],Tabela13[[#This Row],[V42]])</f>
        <v>-0.35208155118334744</v>
      </c>
      <c r="CS64" s="4">
        <f>AVERAGE(Tabela13[[#This Row],[V45]],Tabela13[[#This Row],[V43]])</f>
        <v>1.1102230246251565E-16</v>
      </c>
      <c r="CT64" s="4">
        <f>AVERAGE(Tabela13[[#This Row],[V45]],Tabela13[[#This Row],[V44]])</f>
        <v>4.5836897633304952E-2</v>
      </c>
      <c r="CU64" s="4">
        <f>AVERAGE(Tabela13[[#This Row],[V45]],Tabela13[[#This Row],[V46]])</f>
        <v>0.14791844881665256</v>
      </c>
      <c r="CV64" s="4">
        <f>AVERAGE(Tabela13[[#This Row],[V46]],Tabela13[[#This Row],[V41]])</f>
        <v>0.10208155118334761</v>
      </c>
      <c r="CW64" s="4">
        <f>AVERAGE(Tabela13[[#This Row],[V46]],Tabela13[[#This Row],[V42]])</f>
        <v>0</v>
      </c>
      <c r="CX64" s="4">
        <f>AVERAGE(Tabela13[[#This Row],[V46]],Tabela13[[#This Row],[V43]])</f>
        <v>0.35208155118334766</v>
      </c>
      <c r="CY64" s="4">
        <f>AVERAGE(Tabela13[[#This Row],[V46]],Tabela13[[#This Row],[V44]])</f>
        <v>0.3979184488166525</v>
      </c>
      <c r="CZ64" s="4">
        <f>AVERAGE(Tabela13[[#This Row],[V46]],Tabela13[[#This Row],[V45]])</f>
        <v>0.14791844881665256</v>
      </c>
      <c r="DA64" s="3">
        <f>_xlfn.STDEV.S(Tabela13[[#This Row],[V41]],Tabela13[[#This Row],[V42]])</f>
        <v>0.14436511415157324</v>
      </c>
      <c r="DB64" s="3">
        <f>_xlfn.STDEV.S(Tabela13[[#This Row],[V41]],Tabela13[[#This Row],[V43]])</f>
        <v>0.35355339059327384</v>
      </c>
      <c r="DC64" s="3">
        <f>_xlfn.STDEV.S(Tabela13[[#This Row],[V41]],Tabela13[[#This Row],[V44]])</f>
        <v>0.41837655288340075</v>
      </c>
      <c r="DD64" s="3">
        <f>_xlfn.STDEV.S(Tabela13[[#This Row],[V41]],Tabela13[[#This Row],[V45]])</f>
        <v>6.4823162290127204E-2</v>
      </c>
      <c r="DE64" s="3">
        <f>_xlfn.STDEV.S(Tabela13[[#This Row],[V41]],Tabela13[[#This Row],[V46]])</f>
        <v>0.56274166703497419</v>
      </c>
      <c r="DF64" s="3">
        <f>_xlfn.STDEV.S(Tabela13[[#This Row],[V42]],Tabela13[[#This Row],[V41]])</f>
        <v>0.14436511415157324</v>
      </c>
      <c r="DG64" s="3">
        <f>_xlfn.STDEV.S(Tabela13[[#This Row],[V42]],Tabela13[[#This Row],[V43]])</f>
        <v>0.49791850474484711</v>
      </c>
      <c r="DH64" s="3">
        <f>_xlfn.STDEV.S(Tabela13[[#This Row],[V42]],Tabela13[[#This Row],[V44]])</f>
        <v>0.56274166703497408</v>
      </c>
      <c r="DI64" s="3">
        <f>_xlfn.STDEV.S(Tabela13[[#This Row],[V42]],Tabela13[[#This Row],[V45]])</f>
        <v>0.20918827644170029</v>
      </c>
      <c r="DJ64" s="3">
        <f>_xlfn.STDEV.S(Tabela13[[#This Row],[V42]],Tabela13[[#This Row],[V46]])</f>
        <v>0.70710678118654757</v>
      </c>
      <c r="DK64" s="3">
        <f>_xlfn.STDEV.S(Tabela13[[#This Row],[V43]],Tabela13[[#This Row],[V41]])</f>
        <v>0.35355339059327384</v>
      </c>
      <c r="DL64" s="3">
        <f>_xlfn.STDEV.S(Tabela13[[#This Row],[V43]],Tabela13[[#This Row],[V42]])</f>
        <v>0.49791850474484711</v>
      </c>
      <c r="DM64" s="3">
        <f>_xlfn.STDEV.S(Tabela13[[#This Row],[V43]],Tabela13[[#This Row],[V44]])</f>
        <v>6.4823162290126982E-2</v>
      </c>
      <c r="DN64" s="3">
        <f>_xlfn.STDEV.S(Tabela13[[#This Row],[V43]],Tabela13[[#This Row],[V45]])</f>
        <v>0.28873022830314676</v>
      </c>
      <c r="DO64" s="3">
        <f>_xlfn.STDEV.S(Tabela13[[#This Row],[V43]],Tabela13[[#This Row],[V46]])</f>
        <v>0.20918827644170038</v>
      </c>
      <c r="DP64" s="3">
        <f>_xlfn.STDEV.S(Tabela13[[#This Row],[V44]],Tabela13[[#This Row],[V41]])</f>
        <v>0.41837655288340075</v>
      </c>
      <c r="DQ64" s="3">
        <f>_xlfn.STDEV.S(Tabela13[[#This Row],[V44]],Tabela13[[#This Row],[V42]])</f>
        <v>0.56274166703497408</v>
      </c>
      <c r="DR64" s="3">
        <f>_xlfn.STDEV.S(Tabela13[[#This Row],[V44]],Tabela13[[#This Row],[V43]])</f>
        <v>6.4823162290126982E-2</v>
      </c>
      <c r="DS64" s="3">
        <f>_xlfn.STDEV.S(Tabela13[[#This Row],[V44]],Tabela13[[#This Row],[V45]])</f>
        <v>0.35355339059327373</v>
      </c>
      <c r="DT64" s="3">
        <f>_xlfn.STDEV.S(Tabela13[[#This Row],[V44]],Tabela13[[#This Row],[V46]])</f>
        <v>0.14436511415157344</v>
      </c>
      <c r="DU64" s="3">
        <f>_xlfn.STDEV.S(Tabela13[[#This Row],[V45]],Tabela13[[#This Row],[V41]])</f>
        <v>6.4823162290127204E-2</v>
      </c>
      <c r="DV64" s="3">
        <f>_xlfn.STDEV.S(Tabela13[[#This Row],[V45]],Tabela13[[#This Row],[V42]])</f>
        <v>0.20918827644170029</v>
      </c>
      <c r="DW64" s="3">
        <f>_xlfn.STDEV.S(Tabela13[[#This Row],[V45]],Tabela13[[#This Row],[V43]])</f>
        <v>0.28873022830314676</v>
      </c>
      <c r="DX64" s="3">
        <f>_xlfn.STDEV.S(Tabela13[[#This Row],[V45]],Tabela13[[#This Row],[V44]])</f>
        <v>0.35355339059327373</v>
      </c>
      <c r="DY64" s="3">
        <f>_xlfn.STDEV.S(Tabela13[[#This Row],[V45]],Tabela13[[#This Row],[V46]])</f>
        <v>0.49791850474484711</v>
      </c>
      <c r="DZ64" s="3">
        <f>_xlfn.STDEV.S(Tabela13[[#This Row],[V46]],Tabela13[[#This Row],[V41]])</f>
        <v>0.56274166703497419</v>
      </c>
      <c r="EA64" s="3">
        <f>_xlfn.STDEV.S(Tabela13[[#This Row],[V46]],Tabela13[[#This Row],[V42]])</f>
        <v>0.70710678118654757</v>
      </c>
      <c r="EB64" s="3">
        <f>_xlfn.STDEV.S(Tabela13[[#This Row],[V46]],Tabela13[[#This Row],[V43]])</f>
        <v>0.20918827644170038</v>
      </c>
      <c r="EC64" s="3">
        <f>_xlfn.STDEV.S(Tabela13[[#This Row],[V46]],Tabela13[[#This Row],[V44]])</f>
        <v>0.14436511415157344</v>
      </c>
      <c r="ED64" s="3">
        <f>_xlfn.STDEV.S(Tabela13[[#This Row],[V46]],Tabela13[[#This Row],[V45]])</f>
        <v>0.49791850474484711</v>
      </c>
      <c r="EE64" s="3">
        <f t="shared" si="19"/>
        <v>-0.36280075623759755</v>
      </c>
      <c r="EF64" s="3">
        <f t="shared" si="20"/>
        <v>-7.7132923223055103</v>
      </c>
      <c r="EG64" s="3" t="str">
        <f t="shared" si="21"/>
        <v/>
      </c>
      <c r="EH64" s="3">
        <f t="shared" si="22"/>
        <v>-0.25929264916050887</v>
      </c>
      <c r="EI64" s="3">
        <f t="shared" si="23"/>
        <v>5.5126676712057376</v>
      </c>
      <c r="EJ64" s="3">
        <f t="shared" si="24"/>
        <v>-0.36280075623759755</v>
      </c>
      <c r="EK64" s="3">
        <f t="shared" si="25"/>
        <v>-3.3661690528003465</v>
      </c>
      <c r="EL64" s="3">
        <f t="shared" si="26"/>
        <v>-5.512667671205743</v>
      </c>
      <c r="EM64" s="3">
        <f t="shared" si="27"/>
        <v>-0.59414722452402768</v>
      </c>
      <c r="EN64" s="3" t="str">
        <f t="shared" si="28"/>
        <v/>
      </c>
      <c r="EO64" s="3">
        <f t="shared" si="29"/>
        <v>-7.7132923223055103</v>
      </c>
      <c r="EP64" s="3">
        <f t="shared" si="30"/>
        <v>-3.3661690528003465</v>
      </c>
      <c r="EQ64" s="3">
        <f t="shared" si="31"/>
        <v>0.25929264916050787</v>
      </c>
      <c r="ER64" s="3">
        <f t="shared" si="32"/>
        <v>2600650697193300</v>
      </c>
      <c r="ES64" s="3" t="str">
        <f t="shared" si="33"/>
        <v/>
      </c>
      <c r="ET64" s="3" t="str">
        <f t="shared" si="34"/>
        <v/>
      </c>
      <c r="EU64" s="3" t="str">
        <f t="shared" si="35"/>
        <v/>
      </c>
      <c r="EV64" s="3">
        <f t="shared" si="36"/>
        <v>0.25929264916050787</v>
      </c>
      <c r="EW64" s="3">
        <f t="shared" si="37"/>
        <v>7.713292322305489</v>
      </c>
      <c r="EX64" s="3">
        <f t="shared" si="38"/>
        <v>0.36280075623759794</v>
      </c>
      <c r="EY64" s="3">
        <f t="shared" si="39"/>
        <v>-0.25929264916050887</v>
      </c>
      <c r="EZ64" s="3">
        <f t="shared" si="40"/>
        <v>-0.59414722452402768</v>
      </c>
      <c r="FA64" s="3">
        <f t="shared" si="41"/>
        <v>2600650697193300</v>
      </c>
      <c r="FB64" s="3">
        <f t="shared" si="42"/>
        <v>7.713292322305489</v>
      </c>
      <c r="FC64" s="3">
        <f t="shared" si="43"/>
        <v>3.3661690528003412</v>
      </c>
      <c r="FD64" s="3">
        <f t="shared" si="44"/>
        <v>5.5126676712057376</v>
      </c>
      <c r="FE64" s="3" t="str">
        <f t="shared" si="45"/>
        <v/>
      </c>
      <c r="FF64" s="3">
        <f t="shared" si="46"/>
        <v>0.59414722452402757</v>
      </c>
      <c r="FG64" s="3">
        <f t="shared" si="47"/>
        <v>0.36280075623759794</v>
      </c>
      <c r="FH64" s="3">
        <f t="shared" si="48"/>
        <v>3.3661690528003412</v>
      </c>
      <c r="FI64" s="4">
        <f t="shared" si="49"/>
        <v>0.19047619047619047</v>
      </c>
      <c r="FJ64" s="4">
        <f t="shared" si="50"/>
        <v>1.1976047904191618</v>
      </c>
      <c r="FK64" s="4">
        <f t="shared" si="72"/>
        <v>1.9537697126809246</v>
      </c>
      <c r="FL64" s="4">
        <f t="shared" si="52"/>
        <v>0.79369194210412619</v>
      </c>
      <c r="FM64" s="4">
        <f>Tabela13[[#This Row],[V139]]-Tabela13[[#This Row],[V140]]</f>
        <v>1.1600777705767984</v>
      </c>
      <c r="FN64" s="4">
        <f>Tabela13[[#This Row],[V1]]-Tabela13[[#This Row],[V2]]/2</f>
        <v>0.25178214998574278</v>
      </c>
      <c r="FO64" s="4">
        <f>Tabela13[[#This Row],[V1]]-Tabela13[[#This Row],[V3]]/2</f>
        <v>0.14970059880239528</v>
      </c>
      <c r="FP64" s="4">
        <f>Tabela13[[#This Row],[V1]]-Tabela13[[#This Row],[V4]]/2</f>
        <v>0.50178214998574289</v>
      </c>
      <c r="FQ64" s="4">
        <f>Tabela13[[#This Row],[V2]]-Tabela13[[#This Row],[V1]]/2</f>
        <v>0.69553749643570018</v>
      </c>
      <c r="FR64" s="4">
        <f>Tabela13[[#This Row],[V2]]-Tabela13[[#This Row],[V3]]/2</f>
        <v>0.44553749643570018</v>
      </c>
      <c r="FS64" s="4">
        <f>Tabela13[[#This Row],[V2]]-Tabela13[[#This Row],[V4]]/2</f>
        <v>0.79761904761904767</v>
      </c>
      <c r="FT64" s="4">
        <f t="shared" si="53"/>
        <v>0.24665527613569893</v>
      </c>
      <c r="FU64" s="4">
        <f t="shared" si="54"/>
        <v>0.14859712184919932</v>
      </c>
      <c r="FV64" s="4">
        <f t="shared" si="55"/>
        <v>0.46507231241070307</v>
      </c>
      <c r="FW64" s="4">
        <f t="shared" si="56"/>
        <v>0.6077247124873818</v>
      </c>
      <c r="FX64" s="4">
        <f t="shared" si="57"/>
        <v>0.41913671395568386</v>
      </c>
      <c r="FY64" s="4">
        <f t="shared" si="58"/>
        <v>0.67328745487501862</v>
      </c>
      <c r="FZ64" s="4">
        <f t="shared" si="59"/>
        <v>44.397949704425812</v>
      </c>
      <c r="GA64" s="4">
        <f t="shared" si="60"/>
        <v>26.747481932855877</v>
      </c>
      <c r="GB64" s="4">
        <f t="shared" si="61"/>
        <v>83.713016233926552</v>
      </c>
      <c r="GC64" s="4">
        <f t="shared" si="62"/>
        <v>109.39044824772871</v>
      </c>
      <c r="GD64" s="4">
        <f t="shared" si="63"/>
        <v>75.444608512023095</v>
      </c>
      <c r="GE64" s="4">
        <f t="shared" si="64"/>
        <v>121.19174187750335</v>
      </c>
      <c r="GF64" s="4">
        <f>Tabela13[[#This Row],[V1]]-Tabela13[[#This Row],[V2]]/Tabela13[[#This Row],[V2]]</f>
        <v>-0.20059880239520955</v>
      </c>
      <c r="GG64" s="4">
        <f>Tabela13[[#This Row],[V1]]-Tabela13[[#This Row],[V3]]/Tabela13[[#This Row],[V3]]</f>
        <v>-0.20059880239520955</v>
      </c>
      <c r="GH64" s="4">
        <f>Tabela13[[#This Row],[V1]]-Tabela13[[#This Row],[V4]]/Tabela13[[#This Row],[V4]]</f>
        <v>-0.20059880239520955</v>
      </c>
      <c r="GI64" s="4">
        <f>Tabela13[[#This Row],[V2]]-Tabela13[[#This Row],[V1]]/Tabela13[[#This Row],[V1]]</f>
        <v>9.5238095238095344E-2</v>
      </c>
      <c r="GJ64" s="4">
        <f>Tabela13[[#This Row],[V2]]-Tabela13[[#This Row],[V3]]/Tabela13[[#This Row],[V3]]</f>
        <v>9.5238095238095344E-2</v>
      </c>
      <c r="GK64" s="4">
        <f>Tabela13[[#This Row],[V2]]-Tabela13[[#This Row],[V4]]/Tabela13[[#This Row],[V4]]</f>
        <v>9.5238095238095344E-2</v>
      </c>
      <c r="GL64" s="4">
        <f t="shared" si="65"/>
        <v>0.31181328407023395</v>
      </c>
      <c r="GM64" s="4">
        <f t="shared" si="66"/>
        <v>0.94731964642144284</v>
      </c>
      <c r="GN64" s="4">
        <f t="shared" si="67"/>
        <v>0.32915319052880138</v>
      </c>
      <c r="GO64" s="3">
        <f t="shared" si="68"/>
        <v>0</v>
      </c>
      <c r="GP64" s="3">
        <v>100</v>
      </c>
      <c r="GQ64" s="3">
        <f t="shared" si="69"/>
        <v>-1</v>
      </c>
      <c r="GR64" s="3">
        <f t="shared" si="70"/>
        <v>-100</v>
      </c>
      <c r="GS64" s="34">
        <f>COUNTIF($D$2:D63,Tabela13[[#This Row],[HomeTeam]])</f>
        <v>3</v>
      </c>
      <c r="GT64" s="34">
        <f>COUNTIF($E$2:E63,Tabela13[[#This Row],[AwayTeam]])</f>
        <v>3</v>
      </c>
      <c r="GU64" s="3">
        <f>IFERROR(AVERAGEIFS($AD$2:AD63,$D$2:D63,Tabela13[[#This Row],[HomeTeam]],$GS$2:GS63,"&gt;="&amp;Tabela13[[#This Row],[Contagem_H]]-5),"")</f>
        <v>0.71708147942157952</v>
      </c>
      <c r="GV64" s="3">
        <f>IFERROR(AVERAGEIFS($G$2:G63,$E$2:E63,Tabela13[[#This Row],[AwayTeam]],$GT$2:GT63,"&gt;="&amp;Tabela13[[#This Row],[Contagem_A]]-5),"")</f>
        <v>0.33333333333333331</v>
      </c>
      <c r="GW64" s="3">
        <f>IFERROR(AVERAGEIFS($GQ$2:GQ63,$D$2:D63,Tabela13[[#This Row],[HomeTeam]],$GS$2:GS63,"&gt;="&amp;Tabela13[[#This Row],[Contagem_H]]-5),"")</f>
        <v>-1</v>
      </c>
    </row>
    <row r="65" spans="1:205" x14ac:dyDescent="0.25">
      <c r="A65" t="s">
        <v>127</v>
      </c>
      <c r="B65" t="s">
        <v>158</v>
      </c>
      <c r="C65" t="s">
        <v>134</v>
      </c>
      <c r="D65" t="s">
        <v>141</v>
      </c>
      <c r="E65" t="s">
        <v>19</v>
      </c>
      <c r="F65" s="3">
        <v>0</v>
      </c>
      <c r="G65" s="3">
        <v>1</v>
      </c>
      <c r="H65" s="3" t="str">
        <f t="shared" si="71"/>
        <v>A</v>
      </c>
      <c r="I65" s="3">
        <v>1.55</v>
      </c>
      <c r="J65" s="3">
        <v>4.2</v>
      </c>
      <c r="K65" s="3">
        <v>6</v>
      </c>
      <c r="L65" s="3">
        <v>1.82</v>
      </c>
      <c r="M65" s="3">
        <v>2.08</v>
      </c>
      <c r="N65" s="3">
        <f t="shared" si="0"/>
        <v>1</v>
      </c>
      <c r="O65" s="3">
        <f t="shared" si="1"/>
        <v>0</v>
      </c>
      <c r="P65" s="3">
        <f t="shared" si="2"/>
        <v>3</v>
      </c>
      <c r="Q65" s="3">
        <f t="shared" si="3"/>
        <v>4.9923195084485394E-2</v>
      </c>
      <c r="R65" s="3">
        <f t="shared" si="4"/>
        <v>3.0219780219780112E-2</v>
      </c>
      <c r="S65" s="3">
        <f t="shared" si="5"/>
        <v>1.6273809523809524</v>
      </c>
      <c r="T65" s="3">
        <f t="shared" si="6"/>
        <v>4.4096774193548391</v>
      </c>
      <c r="U65" s="3">
        <f t="shared" si="7"/>
        <v>6.2995391705069128</v>
      </c>
      <c r="V65" s="3">
        <f t="shared" si="8"/>
        <v>1.9108602150537635</v>
      </c>
      <c r="W65" s="3">
        <f t="shared" si="9"/>
        <v>2.1838402457757295</v>
      </c>
      <c r="X65" s="4">
        <f t="shared" si="10"/>
        <v>0.64516129032258063</v>
      </c>
      <c r="Y65" s="4">
        <f t="shared" si="11"/>
        <v>0.23809523809523808</v>
      </c>
      <c r="Z65" s="4">
        <f t="shared" si="12"/>
        <v>0.16666666666666666</v>
      </c>
      <c r="AA65" s="4">
        <f t="shared" si="13"/>
        <v>0.54945054945054939</v>
      </c>
      <c r="AB65" s="4">
        <f t="shared" si="14"/>
        <v>0.48076923076923073</v>
      </c>
      <c r="AC65" s="4">
        <f t="shared" si="15"/>
        <v>0.32258064516129031</v>
      </c>
      <c r="AD65" s="4">
        <f t="shared" si="16"/>
        <v>0.58333333333333337</v>
      </c>
      <c r="AE65" s="4">
        <f t="shared" si="17"/>
        <v>0.82258064516129026</v>
      </c>
      <c r="AF65" s="4">
        <f t="shared" si="18"/>
        <v>8.3333333333333329E-2</v>
      </c>
      <c r="AG65" s="4">
        <f>IFERROR(AVERAGE(Tabela13[[#This Row],[V1]],Tabela13[[#This Row],[V2]]),"")</f>
        <v>0.45295698924731187</v>
      </c>
      <c r="AH65" s="4">
        <f>IFERROR(AVERAGE(Tabela13[[#This Row],[V1]],Tabela13[[#This Row],[V3]]),"")</f>
        <v>0.57258064516129026</v>
      </c>
      <c r="AI65" s="4">
        <f>IFERROR(AVERAGE(Tabela13[[#This Row],[V1]],Tabela13[[#This Row],[V4]]),"")</f>
        <v>0.20295698924731181</v>
      </c>
      <c r="AJ65" s="4">
        <f>IFERROR(AVERAGE(Tabela13[[#This Row],[V2]],Tabela13[[#This Row],[V1]]),"")</f>
        <v>0.45295698924731187</v>
      </c>
      <c r="AK65" s="4">
        <f>IFERROR(AVERAGE(Tabela13[[#This Row],[V2]],Tabela13[[#This Row],[V3]]),"")</f>
        <v>0.70295698924731176</v>
      </c>
      <c r="AL65" s="4">
        <f>IFERROR(AVERAGE(Tabela13[[#This Row],[V2]],Tabela13[[#This Row],[V4]]),"")</f>
        <v>0.33333333333333337</v>
      </c>
      <c r="AM65" s="4">
        <f>IFERROR(AVERAGE(Tabela13[[#This Row],[V3]],Tabela13[[#This Row],[V1]]),"")</f>
        <v>0.57258064516129026</v>
      </c>
      <c r="AN65" s="4">
        <f>IFERROR(AVERAGE(Tabela13[[#This Row],[V3]],Tabela13[[#This Row],[V2]]),"")</f>
        <v>0.70295698924731176</v>
      </c>
      <c r="AO65" s="4">
        <f>IFERROR(AVERAGE(Tabela13[[#This Row],[V3]],Tabela13[[#This Row],[V4]]),"")</f>
        <v>0.45295698924731181</v>
      </c>
      <c r="AP65" s="4">
        <f>IFERROR(AVERAGE(Tabela13[[#This Row],[V4]],Tabela13[[#This Row],[V1]]),"")</f>
        <v>0.20295698924731181</v>
      </c>
      <c r="AQ65" s="4">
        <f>IFERROR(AVERAGE(Tabela13[[#This Row],[V4]],Tabela13[[#This Row],[V2]]),"")</f>
        <v>0.33333333333333337</v>
      </c>
      <c r="AR65" s="4">
        <f>IFERROR(AVERAGE(Tabela13[[#This Row],[V4]],Tabela13[[#This Row],[V3]]),"")</f>
        <v>0.45295698924731181</v>
      </c>
      <c r="AS65" s="4">
        <f>_xlfn.STDEV.S(Tabela13[[#This Row],[V1]:[V2]])</f>
        <v>0.1843799940190729</v>
      </c>
      <c r="AT65" s="4">
        <f>_xlfn.STDEV.S(Tabela13[[#This Row],[V1]],Tabela13[[#This Row],[V3]])</f>
        <v>0.3535533905932739</v>
      </c>
      <c r="AU65" s="4">
        <f>_xlfn.STDEV.S(Tabela13[[#This Row],[V1]],Tabela13[[#This Row],[V4]])</f>
        <v>0.16917339657420094</v>
      </c>
      <c r="AV65" s="4">
        <f>_xlfn.STDEV.S(Tabela13[[#This Row],[V2]],Tabela13[[#This Row],[V1]])</f>
        <v>0.1843799940190729</v>
      </c>
      <c r="AW65" s="4">
        <f>_xlfn.STDEV.S(Tabela13[[#This Row],[V2]],Tabela13[[#This Row],[V3]])</f>
        <v>0.16917339657420144</v>
      </c>
      <c r="AX65" s="4">
        <f>_xlfn.STDEV.S(Tabela13[[#This Row],[V42]],Tabela13[[#This Row],[V44]])</f>
        <v>0.53793338461234663</v>
      </c>
      <c r="AY65" s="4">
        <f>_xlfn.STDEV.S(Tabela13[[#This Row],[V3]],Tabela13[[#This Row],[V1]])</f>
        <v>0.3535533905932739</v>
      </c>
      <c r="AZ65" s="4">
        <f>_xlfn.STDEV.S(Tabela13[[#This Row],[V3]],Tabela13[[#This Row],[V2]])</f>
        <v>0.16917339657420144</v>
      </c>
      <c r="BA65" s="4">
        <f>_xlfn.STDEV.S(Tabela13[[#This Row],[V3]],Tabela13[[#This Row],[V4]])</f>
        <v>0.52272678716747467</v>
      </c>
      <c r="BB65" s="4">
        <f>_xlfn.STDEV.S(Tabela13[[#This Row],[V4]],Tabela13[[#This Row],[V1]])</f>
        <v>0.16917339657420094</v>
      </c>
      <c r="BC65" s="4">
        <f>_xlfn.STDEV.S(Tabela13[[#This Row],[V4]],Tabela13[[#This Row],[V2]])</f>
        <v>0.35355339059327379</v>
      </c>
      <c r="BD65" s="4">
        <f>_xlfn.STDEV.S(Tabela13[[#This Row],[V4]],Tabela13[[#This Row],[V3]])</f>
        <v>0.52272678716747467</v>
      </c>
      <c r="BE65" s="4">
        <f>Tabela13[[#This Row],[V17]]/Tabela13[[#This Row],[V5]]</f>
        <v>0.40705850311629149</v>
      </c>
      <c r="BF65" s="4">
        <f>Tabela13[[#This Row],[V18]]/Tabela13[[#This Row],[V6]]</f>
        <v>0.61747352723332349</v>
      </c>
      <c r="BG65" s="4">
        <f>Tabela13[[#This Row],[V19]]/Tabela13[[#This Row],[V7]]</f>
        <v>0.83354309305434116</v>
      </c>
      <c r="BH65" s="4">
        <f>Tabela13[[#This Row],[V20]]/Tabela13[[#This Row],[V8]]</f>
        <v>0.40705850311629149</v>
      </c>
      <c r="BI65" s="4">
        <f>Tabela13[[#This Row],[V21]]/Tabela13[[#This Row],[V9]]</f>
        <v>0.24065966931396918</v>
      </c>
      <c r="BJ65" s="4">
        <f>Tabela13[[#This Row],[V22]]/Tabela13[[#This Row],[V10]]</f>
        <v>1.6138001538370397</v>
      </c>
      <c r="BK65" s="4">
        <f>Tabela13[[#This Row],[V23]]/Tabela13[[#This Row],[V11]]</f>
        <v>0.61747352723332349</v>
      </c>
      <c r="BL65" s="4">
        <f>Tabela13[[#This Row],[V24]]/Tabela13[[#This Row],[V12]]</f>
        <v>0.24065966931396918</v>
      </c>
      <c r="BM65" s="4">
        <f>Tabela13[[#This Row],[V25]]/Tabela13[[#This Row],[V13]]</f>
        <v>1.1540318387317543</v>
      </c>
      <c r="BN65" s="4">
        <f>Tabela13[[#This Row],[V26]]/Tabela13[[#This Row],[V14]]</f>
        <v>0.83354309305434116</v>
      </c>
      <c r="BO65" s="4">
        <f>Tabela13[[#This Row],[V27]]/Tabela13[[#This Row],[V15]]</f>
        <v>1.0606601717798212</v>
      </c>
      <c r="BP65" s="4">
        <f>Tabela13[[#This Row],[V28]]/Tabela13[[#This Row],[V16]]</f>
        <v>1.1540318387317543</v>
      </c>
      <c r="BQ65" s="4">
        <f>Tabela13[[#This Row],[V1]]-Tabela13[[#This Row],[V2]]</f>
        <v>-0.26075268817204306</v>
      </c>
      <c r="BR65" s="4">
        <f>Tabela13[[#This Row],[V1]]-Tabela13[[#This Row],[V3]]</f>
        <v>-0.49999999999999994</v>
      </c>
      <c r="BS65" s="4">
        <f>Tabela13[[#This Row],[V1]]-Tabela13[[#This Row],[V4]]</f>
        <v>0.239247311827957</v>
      </c>
      <c r="BT65" s="4">
        <f>Tabela13[[#This Row],[V2]]-Tabela13[[#This Row],[V1]]</f>
        <v>0.26075268817204306</v>
      </c>
      <c r="BU65" s="4">
        <f>Tabela13[[#This Row],[V2]]-Tabela13[[#This Row],[V3]]</f>
        <v>-0.23924731182795689</v>
      </c>
      <c r="BV65" s="4">
        <f>Tabela13[[#This Row],[V2]]-Tabela13[[#This Row],[V4]]</f>
        <v>0.5</v>
      </c>
      <c r="BW65" s="4">
        <f>AVERAGE(Tabela13[[#This Row],[V41]],Tabela13[[#This Row],[V42]])</f>
        <v>-0.3803763440860215</v>
      </c>
      <c r="BX65" s="4">
        <f>AVERAGE(Tabela13[[#This Row],[V41]],Tabela13[[#This Row],[V43]])</f>
        <v>-1.0752688172043029E-2</v>
      </c>
      <c r="BY65" s="4">
        <f>AVERAGE(Tabela13[[#This Row],[V41]],Tabela13[[#This Row],[V44]])</f>
        <v>0</v>
      </c>
      <c r="BZ65" s="4">
        <f>AVERAGE(Tabela13[[#This Row],[V41]],Tabela13[[#This Row],[V45]])</f>
        <v>-0.24999999999999997</v>
      </c>
      <c r="CA65" s="4">
        <f>AVERAGE(Tabela13[[#This Row],[V41]],Tabela13[[#This Row],[V46]])</f>
        <v>0.11962365591397847</v>
      </c>
      <c r="CB65" s="4">
        <f>AVERAGE(Tabela13[[#This Row],[V42]],Tabela13[[#This Row],[V41]])</f>
        <v>-0.3803763440860215</v>
      </c>
      <c r="CC65" s="4">
        <f>AVERAGE(Tabela13[[#This Row],[V42]],Tabela13[[#This Row],[V43]])</f>
        <v>-0.13037634408602147</v>
      </c>
      <c r="CD65" s="4">
        <f>AVERAGE(Tabela13[[#This Row],[V42]],Tabela13[[#This Row],[V44]])</f>
        <v>-0.11962365591397844</v>
      </c>
      <c r="CE65" s="4">
        <f>AVERAGE(Tabela13[[#This Row],[V42]],Tabela13[[#This Row],[V45]])</f>
        <v>-0.36962365591397839</v>
      </c>
      <c r="CF65" s="4">
        <f>AVERAGE(Tabela13[[#This Row],[V42]],Tabela13[[#This Row],[V46]])</f>
        <v>0</v>
      </c>
      <c r="CG65" s="4">
        <f>AVERAGE(Tabela13[[#This Row],[V43]],Tabela13[[#This Row],[V41]])</f>
        <v>-1.0752688172043029E-2</v>
      </c>
      <c r="CH65" s="4">
        <f>AVERAGE(Tabela13[[#This Row],[V43]],Tabela13[[#This Row],[V42]])</f>
        <v>-0.13037634408602147</v>
      </c>
      <c r="CI65" s="4">
        <f>AVERAGE(Tabela13[[#This Row],[V43]],Tabela13[[#This Row],[V44]])</f>
        <v>0.25</v>
      </c>
      <c r="CJ65" s="4">
        <f>AVERAGE(Tabela13[[#This Row],[V43]],Tabela13[[#This Row],[V45]])</f>
        <v>0</v>
      </c>
      <c r="CK65" s="4">
        <f>AVERAGE(Tabela13[[#This Row],[V43]],Tabela13[[#This Row],[V46]])</f>
        <v>0.3696236559139785</v>
      </c>
      <c r="CL65" s="4">
        <f>AVERAGE(Tabela13[[#This Row],[V44]],Tabela13[[#This Row],[V41]])</f>
        <v>0</v>
      </c>
      <c r="CM65" s="4">
        <f>AVERAGE(Tabela13[[#This Row],[V44]],Tabela13[[#This Row],[V42]])</f>
        <v>-0.11962365591397844</v>
      </c>
      <c r="CN65" s="4">
        <f>AVERAGE(Tabela13[[#This Row],[V44]],Tabela13[[#This Row],[V43]])</f>
        <v>0.25</v>
      </c>
      <c r="CO65" s="4">
        <f>AVERAGE(Tabela13[[#This Row],[V44]],Tabela13[[#This Row],[V45]])</f>
        <v>1.0752688172043084E-2</v>
      </c>
      <c r="CP65" s="4">
        <f>AVERAGE(Tabela13[[#This Row],[V44]],Tabela13[[#This Row],[V46]])</f>
        <v>0.3803763440860215</v>
      </c>
      <c r="CQ65" s="4">
        <f>AVERAGE(Tabela13[[#This Row],[V45]],Tabela13[[#This Row],[V41]])</f>
        <v>-0.24999999999999997</v>
      </c>
      <c r="CR65" s="4">
        <f>AVERAGE(Tabela13[[#This Row],[V45]],Tabela13[[#This Row],[V42]])</f>
        <v>-0.36962365591397839</v>
      </c>
      <c r="CS65" s="4">
        <f>AVERAGE(Tabela13[[#This Row],[V45]],Tabela13[[#This Row],[V43]])</f>
        <v>0</v>
      </c>
      <c r="CT65" s="4">
        <f>AVERAGE(Tabela13[[#This Row],[V45]],Tabela13[[#This Row],[V44]])</f>
        <v>1.0752688172043084E-2</v>
      </c>
      <c r="CU65" s="4">
        <f>AVERAGE(Tabela13[[#This Row],[V45]],Tabela13[[#This Row],[V46]])</f>
        <v>0.13037634408602156</v>
      </c>
      <c r="CV65" s="4">
        <f>AVERAGE(Tabela13[[#This Row],[V46]],Tabela13[[#This Row],[V41]])</f>
        <v>0.11962365591397847</v>
      </c>
      <c r="CW65" s="4">
        <f>AVERAGE(Tabela13[[#This Row],[V46]],Tabela13[[#This Row],[V42]])</f>
        <v>0</v>
      </c>
      <c r="CX65" s="4">
        <f>AVERAGE(Tabela13[[#This Row],[V46]],Tabela13[[#This Row],[V43]])</f>
        <v>0.3696236559139785</v>
      </c>
      <c r="CY65" s="4">
        <f>AVERAGE(Tabela13[[#This Row],[V46]],Tabela13[[#This Row],[V44]])</f>
        <v>0.3803763440860215</v>
      </c>
      <c r="CZ65" s="4">
        <f>AVERAGE(Tabela13[[#This Row],[V46]],Tabela13[[#This Row],[V45]])</f>
        <v>0.13037634408602156</v>
      </c>
      <c r="DA65" s="3">
        <f>_xlfn.STDEV.S(Tabela13[[#This Row],[V41]],Tabela13[[#This Row],[V42]])</f>
        <v>0.16917339657420077</v>
      </c>
      <c r="DB65" s="3">
        <f>_xlfn.STDEV.S(Tabela13[[#This Row],[V41]],Tabela13[[#This Row],[V43]])</f>
        <v>0.35355339059327379</v>
      </c>
      <c r="DC65" s="3">
        <f>_xlfn.STDEV.S(Tabela13[[#This Row],[V41]],Tabela13[[#This Row],[V44]])</f>
        <v>0.3687599880381458</v>
      </c>
      <c r="DD65" s="3">
        <f>_xlfn.STDEV.S(Tabela13[[#This Row],[V41]],Tabela13[[#This Row],[V45]])</f>
        <v>1.5206597444872093E-2</v>
      </c>
      <c r="DE65" s="3">
        <f>_xlfn.STDEV.S(Tabela13[[#This Row],[V41]],Tabela13[[#This Row],[V46]])</f>
        <v>0.53793338461234674</v>
      </c>
      <c r="DF65" s="3">
        <f>_xlfn.STDEV.S(Tabela13[[#This Row],[V42]],Tabela13[[#This Row],[V41]])</f>
        <v>0.16917339657420077</v>
      </c>
      <c r="DG65" s="3">
        <f>_xlfn.STDEV.S(Tabela13[[#This Row],[V42]],Tabela13[[#This Row],[V43]])</f>
        <v>0.52272678716747467</v>
      </c>
      <c r="DH65" s="3">
        <f>_xlfn.STDEV.S(Tabela13[[#This Row],[V42]],Tabela13[[#This Row],[V44]])</f>
        <v>0.53793338461234663</v>
      </c>
      <c r="DI65" s="3">
        <f>_xlfn.STDEV.S(Tabela13[[#This Row],[V42]],Tabela13[[#This Row],[V45]])</f>
        <v>0.18437999401907307</v>
      </c>
      <c r="DJ65" s="3">
        <f>_xlfn.STDEV.S(Tabela13[[#This Row],[V42]],Tabela13[[#This Row],[V46]])</f>
        <v>0.70710678118654746</v>
      </c>
      <c r="DK65" s="3">
        <f>_xlfn.STDEV.S(Tabela13[[#This Row],[V43]],Tabela13[[#This Row],[V41]])</f>
        <v>0.35355339059327379</v>
      </c>
      <c r="DL65" s="3">
        <f>_xlfn.STDEV.S(Tabela13[[#This Row],[V43]],Tabela13[[#This Row],[V42]])</f>
        <v>0.52272678716747467</v>
      </c>
      <c r="DM65" s="3">
        <f>_xlfn.STDEV.S(Tabela13[[#This Row],[V43]],Tabela13[[#This Row],[V44]])</f>
        <v>1.5206597444872015E-2</v>
      </c>
      <c r="DN65" s="3">
        <f>_xlfn.STDEV.S(Tabela13[[#This Row],[V43]],Tabela13[[#This Row],[V45]])</f>
        <v>0.33834679314840171</v>
      </c>
      <c r="DO65" s="3">
        <f>_xlfn.STDEV.S(Tabela13[[#This Row],[V43]],Tabela13[[#This Row],[V46]])</f>
        <v>0.1843799940190729</v>
      </c>
      <c r="DP65" s="3">
        <f>_xlfn.STDEV.S(Tabela13[[#This Row],[V44]],Tabela13[[#This Row],[V41]])</f>
        <v>0.3687599880381458</v>
      </c>
      <c r="DQ65" s="3">
        <f>_xlfn.STDEV.S(Tabela13[[#This Row],[V44]],Tabela13[[#This Row],[V42]])</f>
        <v>0.53793338461234663</v>
      </c>
      <c r="DR65" s="3">
        <f>_xlfn.STDEV.S(Tabela13[[#This Row],[V44]],Tabela13[[#This Row],[V43]])</f>
        <v>1.5206597444872015E-2</v>
      </c>
      <c r="DS65" s="3">
        <f>_xlfn.STDEV.S(Tabela13[[#This Row],[V44]],Tabela13[[#This Row],[V45]])</f>
        <v>0.35355339059327373</v>
      </c>
      <c r="DT65" s="3">
        <f>_xlfn.STDEV.S(Tabela13[[#This Row],[V44]],Tabela13[[#This Row],[V46]])</f>
        <v>0.16917339657420094</v>
      </c>
      <c r="DU65" s="3">
        <f>_xlfn.STDEV.S(Tabela13[[#This Row],[V45]],Tabela13[[#This Row],[V41]])</f>
        <v>1.5206597444872093E-2</v>
      </c>
      <c r="DV65" s="3">
        <f>_xlfn.STDEV.S(Tabela13[[#This Row],[V45]],Tabela13[[#This Row],[V42]])</f>
        <v>0.18437999401907307</v>
      </c>
      <c r="DW65" s="3">
        <f>_xlfn.STDEV.S(Tabela13[[#This Row],[V45]],Tabela13[[#This Row],[V43]])</f>
        <v>0.33834679314840171</v>
      </c>
      <c r="DX65" s="3">
        <f>_xlfn.STDEV.S(Tabela13[[#This Row],[V45]],Tabela13[[#This Row],[V44]])</f>
        <v>0.35355339059327373</v>
      </c>
      <c r="DY65" s="3">
        <f>_xlfn.STDEV.S(Tabela13[[#This Row],[V45]],Tabela13[[#This Row],[V46]])</f>
        <v>0.52272678716747456</v>
      </c>
      <c r="DZ65" s="3">
        <f>_xlfn.STDEV.S(Tabela13[[#This Row],[V46]],Tabela13[[#This Row],[V41]])</f>
        <v>0.53793338461234674</v>
      </c>
      <c r="EA65" s="3">
        <f>_xlfn.STDEV.S(Tabela13[[#This Row],[V46]],Tabela13[[#This Row],[V42]])</f>
        <v>0.70710678118654746</v>
      </c>
      <c r="EB65" s="3">
        <f>_xlfn.STDEV.S(Tabela13[[#This Row],[V46]],Tabela13[[#This Row],[V43]])</f>
        <v>0.1843799940190729</v>
      </c>
      <c r="EC65" s="3">
        <f>_xlfn.STDEV.S(Tabela13[[#This Row],[V46]],Tabela13[[#This Row],[V44]])</f>
        <v>0.16917339657420094</v>
      </c>
      <c r="ED65" s="3">
        <f>_xlfn.STDEV.S(Tabela13[[#This Row],[V46]],Tabela13[[#This Row],[V45]])</f>
        <v>0.52272678716747456</v>
      </c>
      <c r="EE65" s="3">
        <f t="shared" si="19"/>
        <v>-0.44475267509259853</v>
      </c>
      <c r="EF65" s="3">
        <f t="shared" si="20"/>
        <v>-32.880465325174406</v>
      </c>
      <c r="EG65" s="3" t="str">
        <f t="shared" si="21"/>
        <v/>
      </c>
      <c r="EH65" s="3">
        <f t="shared" si="22"/>
        <v>-6.0826389779488378E-2</v>
      </c>
      <c r="EI65" s="3">
        <f t="shared" si="23"/>
        <v>4.4968813275459105</v>
      </c>
      <c r="EJ65" s="3">
        <f t="shared" si="24"/>
        <v>-0.44475267509259853</v>
      </c>
      <c r="EK65" s="3">
        <f t="shared" si="25"/>
        <v>-4.0093683469340338</v>
      </c>
      <c r="EL65" s="3">
        <f t="shared" si="26"/>
        <v>-4.4968813275459105</v>
      </c>
      <c r="EM65" s="3">
        <f t="shared" si="27"/>
        <v>-0.4988316929097833</v>
      </c>
      <c r="EN65" s="3" t="str">
        <f t="shared" si="28"/>
        <v/>
      </c>
      <c r="EO65" s="3">
        <f t="shared" si="29"/>
        <v>-32.880465325174406</v>
      </c>
      <c r="EP65" s="3">
        <f t="shared" si="30"/>
        <v>-4.0093683469340338</v>
      </c>
      <c r="EQ65" s="3">
        <f t="shared" si="31"/>
        <v>6.0826389779488059E-2</v>
      </c>
      <c r="ER65" s="3" t="str">
        <f t="shared" si="32"/>
        <v/>
      </c>
      <c r="ES65" s="3" t="str">
        <f t="shared" si="33"/>
        <v/>
      </c>
      <c r="ET65" s="3" t="str">
        <f t="shared" si="34"/>
        <v/>
      </c>
      <c r="EU65" s="3" t="str">
        <f t="shared" si="35"/>
        <v/>
      </c>
      <c r="EV65" s="3">
        <f t="shared" si="36"/>
        <v>6.0826389779488059E-2</v>
      </c>
      <c r="EW65" s="3">
        <f t="shared" si="37"/>
        <v>32.880465325174228</v>
      </c>
      <c r="EX65" s="3">
        <f t="shared" si="38"/>
        <v>0.44475267509259897</v>
      </c>
      <c r="EY65" s="3">
        <f t="shared" si="39"/>
        <v>-6.0826389779488378E-2</v>
      </c>
      <c r="EZ65" s="3">
        <f t="shared" si="40"/>
        <v>-0.4988316929097833</v>
      </c>
      <c r="FA65" s="3" t="str">
        <f t="shared" si="41"/>
        <v/>
      </c>
      <c r="FB65" s="3">
        <f t="shared" si="42"/>
        <v>32.880465325174228</v>
      </c>
      <c r="FC65" s="3">
        <f t="shared" si="43"/>
        <v>4.0093683469340302</v>
      </c>
      <c r="FD65" s="3">
        <f t="shared" si="44"/>
        <v>4.4968813275459105</v>
      </c>
      <c r="FE65" s="3" t="str">
        <f t="shared" si="45"/>
        <v/>
      </c>
      <c r="FF65" s="3">
        <f t="shared" si="46"/>
        <v>0.49883169290978269</v>
      </c>
      <c r="FG65" s="3">
        <f t="shared" si="47"/>
        <v>0.44475267509259897</v>
      </c>
      <c r="FH65" s="3">
        <f t="shared" si="48"/>
        <v>4.0093683469340302</v>
      </c>
      <c r="FI65" s="4">
        <f t="shared" si="49"/>
        <v>0</v>
      </c>
      <c r="FJ65" s="4">
        <f t="shared" si="50"/>
        <v>0.64516129032258063</v>
      </c>
      <c r="FK65" s="4">
        <f t="shared" si="72"/>
        <v>2.0702267739575713</v>
      </c>
      <c r="FL65" s="4">
        <f t="shared" si="52"/>
        <v>0.7029992684711045</v>
      </c>
      <c r="FM65" s="4">
        <f>Tabela13[[#This Row],[V139]]-Tabela13[[#This Row],[V140]]</f>
        <v>1.3672275054864667</v>
      </c>
      <c r="FN65" s="4">
        <f>Tabela13[[#This Row],[V1]]-Tabela13[[#This Row],[V2]]/2</f>
        <v>3.0913978494623628E-2</v>
      </c>
      <c r="FO65" s="4">
        <f>Tabela13[[#This Row],[V1]]-Tabela13[[#This Row],[V3]]/2</f>
        <v>-8.8709677419354815E-2</v>
      </c>
      <c r="FP65" s="4">
        <f>Tabela13[[#This Row],[V1]]-Tabela13[[#This Row],[V4]]/2</f>
        <v>0.28091397849462363</v>
      </c>
      <c r="FQ65" s="4">
        <f>Tabela13[[#This Row],[V2]]-Tabela13[[#This Row],[V1]]/2</f>
        <v>0.42204301075268824</v>
      </c>
      <c r="FR65" s="4">
        <f>Tabela13[[#This Row],[V2]]-Tabela13[[#This Row],[V3]]/2</f>
        <v>0.17204301075268824</v>
      </c>
      <c r="FS65" s="4">
        <f>Tabela13[[#This Row],[V2]]-Tabela13[[#This Row],[V4]]/2</f>
        <v>0.54166666666666674</v>
      </c>
      <c r="FT65" s="4">
        <f t="shared" si="53"/>
        <v>3.0904136241753859E-2</v>
      </c>
      <c r="FU65" s="4">
        <f t="shared" si="54"/>
        <v>-8.8478072480975625E-2</v>
      </c>
      <c r="FV65" s="4">
        <f t="shared" si="55"/>
        <v>0.27385603379156565</v>
      </c>
      <c r="FW65" s="4">
        <f t="shared" si="56"/>
        <v>0.39936338732306453</v>
      </c>
      <c r="FX65" s="4">
        <f t="shared" si="57"/>
        <v>0.17037511066261604</v>
      </c>
      <c r="FY65" s="4">
        <f t="shared" si="58"/>
        <v>0.49642275340488196</v>
      </c>
      <c r="FZ65" s="4">
        <f t="shared" si="59"/>
        <v>5.5627445235156943</v>
      </c>
      <c r="GA65" s="4">
        <f t="shared" si="60"/>
        <v>-15.926053046575612</v>
      </c>
      <c r="GB65" s="4">
        <f t="shared" si="61"/>
        <v>49.294086082481819</v>
      </c>
      <c r="GC65" s="4">
        <f t="shared" si="62"/>
        <v>71.885409718151607</v>
      </c>
      <c r="GD65" s="4">
        <f t="shared" si="63"/>
        <v>30.667519919270887</v>
      </c>
      <c r="GE65" s="4">
        <f t="shared" si="64"/>
        <v>89.356095612878747</v>
      </c>
      <c r="GF65" s="4">
        <f>Tabela13[[#This Row],[V1]]-Tabela13[[#This Row],[V2]]/Tabela13[[#This Row],[V2]]</f>
        <v>-0.67741935483870974</v>
      </c>
      <c r="GG65" s="4">
        <f>Tabela13[[#This Row],[V1]]-Tabela13[[#This Row],[V3]]/Tabela13[[#This Row],[V3]]</f>
        <v>-0.67741935483870974</v>
      </c>
      <c r="GH65" s="4">
        <f>Tabela13[[#This Row],[V1]]-Tabela13[[#This Row],[V4]]/Tabela13[[#This Row],[V4]]</f>
        <v>-0.67741935483870974</v>
      </c>
      <c r="GI65" s="4">
        <f>Tabela13[[#This Row],[V2]]-Tabela13[[#This Row],[V1]]/Tabela13[[#This Row],[V1]]</f>
        <v>-0.41666666666666663</v>
      </c>
      <c r="GJ65" s="4">
        <f>Tabela13[[#This Row],[V2]]-Tabela13[[#This Row],[V3]]/Tabela13[[#This Row],[V3]]</f>
        <v>-0.41666666666666663</v>
      </c>
      <c r="GK65" s="4">
        <f>Tabela13[[#This Row],[V2]]-Tabela13[[#This Row],[V4]]/Tabela13[[#This Row],[V4]]</f>
        <v>-0.41666666666666663</v>
      </c>
      <c r="GL65" s="4">
        <f t="shared" si="65"/>
        <v>0.32002045570916443</v>
      </c>
      <c r="GM65" s="4">
        <f t="shared" si="66"/>
        <v>0.45295698924731181</v>
      </c>
      <c r="GN65" s="4">
        <f t="shared" si="67"/>
        <v>0.70651400310865975</v>
      </c>
      <c r="GO65" s="3">
        <f t="shared" si="68"/>
        <v>0</v>
      </c>
      <c r="GP65" s="3">
        <v>100</v>
      </c>
      <c r="GQ65" s="3">
        <f t="shared" si="69"/>
        <v>-1</v>
      </c>
      <c r="GR65" s="3">
        <f t="shared" si="70"/>
        <v>-100</v>
      </c>
      <c r="GS65" s="34">
        <f>COUNTIF($D$2:D64,Tabela13[[#This Row],[HomeTeam]])</f>
        <v>3</v>
      </c>
      <c r="GT65" s="34">
        <f>COUNTIF($E$2:E64,Tabela13[[#This Row],[AwayTeam]])</f>
        <v>3</v>
      </c>
      <c r="GU65" s="3">
        <f>IFERROR(AVERAGEIFS($AD$2:AD64,$D$2:D64,Tabela13[[#This Row],[HomeTeam]],$GS$2:GS64,"&gt;="&amp;Tabela13[[#This Row],[Contagem_H]]-5),"")</f>
        <v>0.92211538461538467</v>
      </c>
      <c r="GV65" s="3">
        <f>IFERROR(AVERAGEIFS($G$2:G64,$E$2:E64,Tabela13[[#This Row],[AwayTeam]],$GT$2:GT64,"&gt;="&amp;Tabela13[[#This Row],[Contagem_A]]-5),"")</f>
        <v>1</v>
      </c>
      <c r="GW65" s="3">
        <f>IFERROR(AVERAGEIFS($GQ$2:GQ64,$D$2:D64,Tabela13[[#This Row],[HomeTeam]],$GS$2:GS64,"&gt;="&amp;Tabela13[[#This Row],[Contagem_H]]-5),"")</f>
        <v>-0.12999999999999998</v>
      </c>
    </row>
    <row r="66" spans="1:205" x14ac:dyDescent="0.25">
      <c r="A66" t="s">
        <v>127</v>
      </c>
      <c r="B66" t="s">
        <v>158</v>
      </c>
      <c r="C66" t="s">
        <v>134</v>
      </c>
      <c r="D66" t="s">
        <v>20</v>
      </c>
      <c r="E66" t="s">
        <v>11</v>
      </c>
      <c r="F66" s="3">
        <v>2</v>
      </c>
      <c r="G66" s="3">
        <v>0</v>
      </c>
      <c r="H66" s="3" t="str">
        <f t="shared" si="71"/>
        <v>H</v>
      </c>
      <c r="I66" s="3">
        <v>1.36</v>
      </c>
      <c r="J66" s="3">
        <v>5</v>
      </c>
      <c r="K66" s="3">
        <v>7.5</v>
      </c>
      <c r="L66" s="3">
        <v>1.67</v>
      </c>
      <c r="M66" s="3">
        <v>2.2000000000000002</v>
      </c>
      <c r="N66" s="3">
        <f t="shared" si="0"/>
        <v>2</v>
      </c>
      <c r="O66" s="3">
        <f t="shared" si="1"/>
        <v>3</v>
      </c>
      <c r="P66" s="3">
        <f t="shared" si="2"/>
        <v>0</v>
      </c>
      <c r="Q66" s="3">
        <f t="shared" si="3"/>
        <v>6.8627450980392135E-2</v>
      </c>
      <c r="R66" s="3">
        <f t="shared" si="4"/>
        <v>5.3347849755035481E-2</v>
      </c>
      <c r="S66" s="3">
        <f t="shared" si="5"/>
        <v>1.4533333333333334</v>
      </c>
      <c r="T66" s="3">
        <f t="shared" si="6"/>
        <v>5.3431372549019605</v>
      </c>
      <c r="U66" s="3">
        <f t="shared" si="7"/>
        <v>8.0147058823529402</v>
      </c>
      <c r="V66" s="3">
        <f t="shared" si="8"/>
        <v>1.7846078431372547</v>
      </c>
      <c r="W66" s="3">
        <f t="shared" si="9"/>
        <v>2.3509803921568628</v>
      </c>
      <c r="X66" s="4">
        <f t="shared" si="10"/>
        <v>0.73529411764705876</v>
      </c>
      <c r="Y66" s="4">
        <f t="shared" si="11"/>
        <v>0.2</v>
      </c>
      <c r="Z66" s="4">
        <f t="shared" si="12"/>
        <v>0.13333333333333333</v>
      </c>
      <c r="AA66" s="4">
        <f t="shared" si="13"/>
        <v>0.5988023952095809</v>
      </c>
      <c r="AB66" s="4">
        <f t="shared" si="14"/>
        <v>0.45454545454545453</v>
      </c>
      <c r="AC66" s="4">
        <f t="shared" si="15"/>
        <v>1.3676470588235294</v>
      </c>
      <c r="AD66" s="4">
        <f t="shared" si="16"/>
        <v>6.6666666666666666E-2</v>
      </c>
      <c r="AE66" s="4">
        <f t="shared" si="17"/>
        <v>0.36764705882352938</v>
      </c>
      <c r="AF66" s="4">
        <f t="shared" si="18"/>
        <v>1.0666666666666667</v>
      </c>
      <c r="AG66" s="4">
        <f>IFERROR(AVERAGE(Tabela13[[#This Row],[V1]],Tabela13[[#This Row],[V2]]),"")</f>
        <v>0.71715686274509804</v>
      </c>
      <c r="AH66" s="4">
        <f>IFERROR(AVERAGE(Tabela13[[#This Row],[V1]],Tabela13[[#This Row],[V3]]),"")</f>
        <v>0.86764705882352944</v>
      </c>
      <c r="AI66" s="4">
        <f>IFERROR(AVERAGE(Tabela13[[#This Row],[V1]],Tabela13[[#This Row],[V4]]),"")</f>
        <v>1.2171568627450982</v>
      </c>
      <c r="AJ66" s="4">
        <f>IFERROR(AVERAGE(Tabela13[[#This Row],[V2]],Tabela13[[#This Row],[V1]]),"")</f>
        <v>0.71715686274509804</v>
      </c>
      <c r="AK66" s="4">
        <f>IFERROR(AVERAGE(Tabela13[[#This Row],[V2]],Tabela13[[#This Row],[V3]]),"")</f>
        <v>0.21715686274509802</v>
      </c>
      <c r="AL66" s="4">
        <f>IFERROR(AVERAGE(Tabela13[[#This Row],[V2]],Tabela13[[#This Row],[V4]]),"")</f>
        <v>0.56666666666666665</v>
      </c>
      <c r="AM66" s="4">
        <f>IFERROR(AVERAGE(Tabela13[[#This Row],[V3]],Tabela13[[#This Row],[V1]]),"")</f>
        <v>0.86764705882352944</v>
      </c>
      <c r="AN66" s="4">
        <f>IFERROR(AVERAGE(Tabela13[[#This Row],[V3]],Tabela13[[#This Row],[V2]]),"")</f>
        <v>0.21715686274509802</v>
      </c>
      <c r="AO66" s="4">
        <f>IFERROR(AVERAGE(Tabela13[[#This Row],[V3]],Tabela13[[#This Row],[V4]]),"")</f>
        <v>0.71715686274509804</v>
      </c>
      <c r="AP66" s="4">
        <f>IFERROR(AVERAGE(Tabela13[[#This Row],[V4]],Tabela13[[#This Row],[V1]]),"")</f>
        <v>1.2171568627450982</v>
      </c>
      <c r="AQ66" s="4">
        <f>IFERROR(AVERAGE(Tabela13[[#This Row],[V4]],Tabela13[[#This Row],[V2]]),"")</f>
        <v>0.56666666666666665</v>
      </c>
      <c r="AR66" s="4">
        <f>IFERROR(AVERAGE(Tabela13[[#This Row],[V4]],Tabela13[[#This Row],[V3]]),"")</f>
        <v>0.71715686274509804</v>
      </c>
      <c r="AS66" s="4">
        <f>_xlfn.STDEV.S(Tabela13[[#This Row],[V1]:[V2]])</f>
        <v>0.91993205748485152</v>
      </c>
      <c r="AT66" s="4">
        <f>_xlfn.STDEV.S(Tabela13[[#This Row],[V1]],Tabela13[[#This Row],[V3]])</f>
        <v>0.70710678118654757</v>
      </c>
      <c r="AU66" s="4">
        <f>_xlfn.STDEV.S(Tabela13[[#This Row],[V1]],Tabela13[[#This Row],[V4]])</f>
        <v>0.21282527629830295</v>
      </c>
      <c r="AV66" s="4">
        <f>_xlfn.STDEV.S(Tabela13[[#This Row],[V2]],Tabela13[[#This Row],[V1]])</f>
        <v>0.91993205748485152</v>
      </c>
      <c r="AW66" s="4">
        <f>_xlfn.STDEV.S(Tabela13[[#This Row],[V2]],Tabela13[[#This Row],[V3]])</f>
        <v>0.212825276298304</v>
      </c>
      <c r="AX66" s="4">
        <f>_xlfn.STDEV.S(Tabela13[[#This Row],[V42]],Tabela13[[#This Row],[V44]])</f>
        <v>1.627038838671399</v>
      </c>
      <c r="AY66" s="4">
        <f>_xlfn.STDEV.S(Tabela13[[#This Row],[V3]],Tabela13[[#This Row],[V1]])</f>
        <v>0.70710678118654757</v>
      </c>
      <c r="AZ66" s="4">
        <f>_xlfn.STDEV.S(Tabela13[[#This Row],[V3]],Tabela13[[#This Row],[V2]])</f>
        <v>0.212825276298304</v>
      </c>
      <c r="BA66" s="4">
        <f>_xlfn.STDEV.S(Tabela13[[#This Row],[V3]],Tabela13[[#This Row],[V4]])</f>
        <v>0.49428150488824346</v>
      </c>
      <c r="BB66" s="4">
        <f>_xlfn.STDEV.S(Tabela13[[#This Row],[V4]],Tabela13[[#This Row],[V1]])</f>
        <v>0.21282527629830295</v>
      </c>
      <c r="BC66" s="4">
        <f>_xlfn.STDEV.S(Tabela13[[#This Row],[V4]],Tabela13[[#This Row],[V2]])</f>
        <v>0.70710678118654757</v>
      </c>
      <c r="BD66" s="4">
        <f>_xlfn.STDEV.S(Tabela13[[#This Row],[V4]],Tabela13[[#This Row],[V3]])</f>
        <v>0.49428150488824346</v>
      </c>
      <c r="BE66" s="4">
        <f>Tabela13[[#This Row],[V17]]/Tabela13[[#This Row],[V5]]</f>
        <v>1.2827487336084054</v>
      </c>
      <c r="BF66" s="4">
        <f>Tabela13[[#This Row],[V18]]/Tabela13[[#This Row],[V6]]</f>
        <v>0.81497052746924126</v>
      </c>
      <c r="BG66" s="4">
        <f>Tabela13[[#This Row],[V19]]/Tabela13[[#This Row],[V7]]</f>
        <v>0.17485443562164235</v>
      </c>
      <c r="BH66" s="4">
        <f>Tabela13[[#This Row],[V20]]/Tabela13[[#This Row],[V8]]</f>
        <v>1.2827487336084054</v>
      </c>
      <c r="BI66" s="4">
        <f>Tabela13[[#This Row],[V21]]/Tabela13[[#This Row],[V9]]</f>
        <v>0.98005319108022615</v>
      </c>
      <c r="BJ66" s="4">
        <f>Tabela13[[#This Row],[V22]]/Tabela13[[#This Row],[V10]]</f>
        <v>2.8712450094201158</v>
      </c>
      <c r="BK66" s="4">
        <f>Tabela13[[#This Row],[V23]]/Tabela13[[#This Row],[V11]]</f>
        <v>0.81497052746924126</v>
      </c>
      <c r="BL66" s="4">
        <f>Tabela13[[#This Row],[V24]]/Tabela13[[#This Row],[V12]]</f>
        <v>0.98005319108022615</v>
      </c>
      <c r="BM66" s="4">
        <f>Tabela13[[#This Row],[V25]]/Tabela13[[#This Row],[V13]]</f>
        <v>0.68922369786193893</v>
      </c>
      <c r="BN66" s="4">
        <f>Tabela13[[#This Row],[V26]]/Tabela13[[#This Row],[V14]]</f>
        <v>0.17485443562164235</v>
      </c>
      <c r="BO66" s="4">
        <f>Tabela13[[#This Row],[V27]]/Tabela13[[#This Row],[V15]]</f>
        <v>1.2478354962115545</v>
      </c>
      <c r="BP66" s="4">
        <f>Tabela13[[#This Row],[V28]]/Tabela13[[#This Row],[V16]]</f>
        <v>0.68922369786193893</v>
      </c>
      <c r="BQ66" s="4">
        <f>Tabela13[[#This Row],[V1]]-Tabela13[[#This Row],[V2]]</f>
        <v>1.3009803921568628</v>
      </c>
      <c r="BR66" s="4">
        <f>Tabela13[[#This Row],[V1]]-Tabela13[[#This Row],[V3]]</f>
        <v>1</v>
      </c>
      <c r="BS66" s="4">
        <f>Tabela13[[#This Row],[V1]]-Tabela13[[#This Row],[V4]]</f>
        <v>0.30098039215686279</v>
      </c>
      <c r="BT66" s="4">
        <f>Tabela13[[#This Row],[V2]]-Tabela13[[#This Row],[V1]]</f>
        <v>-1.3009803921568628</v>
      </c>
      <c r="BU66" s="4">
        <f>Tabela13[[#This Row],[V2]]-Tabela13[[#This Row],[V3]]</f>
        <v>-0.30098039215686273</v>
      </c>
      <c r="BV66" s="4">
        <f>Tabela13[[#This Row],[V2]]-Tabela13[[#This Row],[V4]]</f>
        <v>-1</v>
      </c>
      <c r="BW66" s="4">
        <f>AVERAGE(Tabela13[[#This Row],[V41]],Tabela13[[#This Row],[V42]])</f>
        <v>1.1504901960784313</v>
      </c>
      <c r="BX66" s="4">
        <f>AVERAGE(Tabela13[[#This Row],[V41]],Tabela13[[#This Row],[V43]])</f>
        <v>0.80098039215686279</v>
      </c>
      <c r="BY66" s="4">
        <f>AVERAGE(Tabela13[[#This Row],[V41]],Tabela13[[#This Row],[V44]])</f>
        <v>0</v>
      </c>
      <c r="BZ66" s="4">
        <f>AVERAGE(Tabela13[[#This Row],[V41]],Tabela13[[#This Row],[V45]])</f>
        <v>0.5</v>
      </c>
      <c r="CA66" s="4">
        <f>AVERAGE(Tabela13[[#This Row],[V41]],Tabela13[[#This Row],[V46]])</f>
        <v>0.15049019607843139</v>
      </c>
      <c r="CB66" s="4">
        <f>AVERAGE(Tabela13[[#This Row],[V42]],Tabela13[[#This Row],[V41]])</f>
        <v>1.1504901960784313</v>
      </c>
      <c r="CC66" s="4">
        <f>AVERAGE(Tabela13[[#This Row],[V42]],Tabela13[[#This Row],[V43]])</f>
        <v>0.65049019607843139</v>
      </c>
      <c r="CD66" s="4">
        <f>AVERAGE(Tabela13[[#This Row],[V42]],Tabela13[[#This Row],[V44]])</f>
        <v>-0.15049019607843139</v>
      </c>
      <c r="CE66" s="4">
        <f>AVERAGE(Tabela13[[#This Row],[V42]],Tabela13[[#This Row],[V45]])</f>
        <v>0.34950980392156861</v>
      </c>
      <c r="CF66" s="4">
        <f>AVERAGE(Tabela13[[#This Row],[V42]],Tabela13[[#This Row],[V46]])</f>
        <v>0</v>
      </c>
      <c r="CG66" s="4">
        <f>AVERAGE(Tabela13[[#This Row],[V43]],Tabela13[[#This Row],[V41]])</f>
        <v>0.80098039215686279</v>
      </c>
      <c r="CH66" s="4">
        <f>AVERAGE(Tabela13[[#This Row],[V43]],Tabela13[[#This Row],[V42]])</f>
        <v>0.65049019607843139</v>
      </c>
      <c r="CI66" s="4">
        <f>AVERAGE(Tabela13[[#This Row],[V43]],Tabela13[[#This Row],[V44]])</f>
        <v>-0.5</v>
      </c>
      <c r="CJ66" s="4">
        <f>AVERAGE(Tabela13[[#This Row],[V43]],Tabela13[[#This Row],[V45]])</f>
        <v>0</v>
      </c>
      <c r="CK66" s="4">
        <f>AVERAGE(Tabela13[[#This Row],[V43]],Tabela13[[#This Row],[V46]])</f>
        <v>-0.34950980392156861</v>
      </c>
      <c r="CL66" s="4">
        <f>AVERAGE(Tabela13[[#This Row],[V44]],Tabela13[[#This Row],[V41]])</f>
        <v>0</v>
      </c>
      <c r="CM66" s="4">
        <f>AVERAGE(Tabela13[[#This Row],[V44]],Tabela13[[#This Row],[V42]])</f>
        <v>-0.15049019607843139</v>
      </c>
      <c r="CN66" s="4">
        <f>AVERAGE(Tabela13[[#This Row],[V44]],Tabela13[[#This Row],[V43]])</f>
        <v>-0.5</v>
      </c>
      <c r="CO66" s="4">
        <f>AVERAGE(Tabela13[[#This Row],[V44]],Tabela13[[#This Row],[V45]])</f>
        <v>-0.80098039215686279</v>
      </c>
      <c r="CP66" s="4">
        <f>AVERAGE(Tabela13[[#This Row],[V44]],Tabela13[[#This Row],[V46]])</f>
        <v>-1.1504901960784313</v>
      </c>
      <c r="CQ66" s="4">
        <f>AVERAGE(Tabela13[[#This Row],[V45]],Tabela13[[#This Row],[V41]])</f>
        <v>0.5</v>
      </c>
      <c r="CR66" s="4">
        <f>AVERAGE(Tabela13[[#This Row],[V45]],Tabela13[[#This Row],[V42]])</f>
        <v>0.34950980392156861</v>
      </c>
      <c r="CS66" s="4">
        <f>AVERAGE(Tabela13[[#This Row],[V45]],Tabela13[[#This Row],[V43]])</f>
        <v>0</v>
      </c>
      <c r="CT66" s="4">
        <f>AVERAGE(Tabela13[[#This Row],[V45]],Tabela13[[#This Row],[V44]])</f>
        <v>-0.80098039215686279</v>
      </c>
      <c r="CU66" s="4">
        <f>AVERAGE(Tabela13[[#This Row],[V45]],Tabela13[[#This Row],[V46]])</f>
        <v>-0.65049019607843139</v>
      </c>
      <c r="CV66" s="4">
        <f>AVERAGE(Tabela13[[#This Row],[V46]],Tabela13[[#This Row],[V41]])</f>
        <v>0.15049019607843139</v>
      </c>
      <c r="CW66" s="4">
        <f>AVERAGE(Tabela13[[#This Row],[V46]],Tabela13[[#This Row],[V42]])</f>
        <v>0</v>
      </c>
      <c r="CX66" s="4">
        <f>AVERAGE(Tabela13[[#This Row],[V46]],Tabela13[[#This Row],[V43]])</f>
        <v>-0.34950980392156861</v>
      </c>
      <c r="CY66" s="4">
        <f>AVERAGE(Tabela13[[#This Row],[V46]],Tabela13[[#This Row],[V44]])</f>
        <v>-1.1504901960784313</v>
      </c>
      <c r="CZ66" s="4">
        <f>AVERAGE(Tabela13[[#This Row],[V46]],Tabela13[[#This Row],[V45]])</f>
        <v>-0.65049019607843139</v>
      </c>
      <c r="DA66" s="3">
        <f>_xlfn.STDEV.S(Tabela13[[#This Row],[V41]],Tabela13[[#This Row],[V42]])</f>
        <v>0.21282527629830503</v>
      </c>
      <c r="DB66" s="3">
        <f>_xlfn.STDEV.S(Tabela13[[#This Row],[V41]],Tabela13[[#This Row],[V43]])</f>
        <v>0.70710678118654757</v>
      </c>
      <c r="DC66" s="3">
        <f>_xlfn.STDEV.S(Tabela13[[#This Row],[V41]],Tabela13[[#This Row],[V44]])</f>
        <v>1.839864114969703</v>
      </c>
      <c r="DD66" s="3">
        <f>_xlfn.STDEV.S(Tabela13[[#This Row],[V41]],Tabela13[[#This Row],[V45]])</f>
        <v>1.1327573337831556</v>
      </c>
      <c r="DE66" s="3">
        <f>_xlfn.STDEV.S(Tabela13[[#This Row],[V41]],Tabela13[[#This Row],[V46]])</f>
        <v>1.627038838671399</v>
      </c>
      <c r="DF66" s="3">
        <f>_xlfn.STDEV.S(Tabela13[[#This Row],[V42]],Tabela13[[#This Row],[V41]])</f>
        <v>0.21282527629830503</v>
      </c>
      <c r="DG66" s="3">
        <f>_xlfn.STDEV.S(Tabela13[[#This Row],[V42]],Tabela13[[#This Row],[V43]])</f>
        <v>0.49428150488824346</v>
      </c>
      <c r="DH66" s="3">
        <f>_xlfn.STDEV.S(Tabela13[[#This Row],[V42]],Tabela13[[#This Row],[V44]])</f>
        <v>1.627038838671399</v>
      </c>
      <c r="DI66" s="3">
        <f>_xlfn.STDEV.S(Tabela13[[#This Row],[V42]],Tabela13[[#This Row],[V45]])</f>
        <v>0.91993205748485152</v>
      </c>
      <c r="DJ66" s="3">
        <f>_xlfn.STDEV.S(Tabela13[[#This Row],[V42]],Tabela13[[#This Row],[V46]])</f>
        <v>1.4142135623730951</v>
      </c>
      <c r="DK66" s="3">
        <f>_xlfn.STDEV.S(Tabela13[[#This Row],[V43]],Tabela13[[#This Row],[V41]])</f>
        <v>0.70710678118654757</v>
      </c>
      <c r="DL66" s="3">
        <f>_xlfn.STDEV.S(Tabela13[[#This Row],[V43]],Tabela13[[#This Row],[V42]])</f>
        <v>0.49428150488824346</v>
      </c>
      <c r="DM66" s="3">
        <f>_xlfn.STDEV.S(Tabela13[[#This Row],[V43]],Tabela13[[#This Row],[V44]])</f>
        <v>1.1327573337831556</v>
      </c>
      <c r="DN66" s="3">
        <f>_xlfn.STDEV.S(Tabela13[[#This Row],[V43]],Tabela13[[#This Row],[V45]])</f>
        <v>0.42565055259660806</v>
      </c>
      <c r="DO66" s="3">
        <f>_xlfn.STDEV.S(Tabela13[[#This Row],[V43]],Tabela13[[#This Row],[V46]])</f>
        <v>0.91993205748485152</v>
      </c>
      <c r="DP66" s="3">
        <f>_xlfn.STDEV.S(Tabela13[[#This Row],[V44]],Tabela13[[#This Row],[V41]])</f>
        <v>1.839864114969703</v>
      </c>
      <c r="DQ66" s="3">
        <f>_xlfn.STDEV.S(Tabela13[[#This Row],[V44]],Tabela13[[#This Row],[V42]])</f>
        <v>1.627038838671399</v>
      </c>
      <c r="DR66" s="3">
        <f>_xlfn.STDEV.S(Tabela13[[#This Row],[V44]],Tabela13[[#This Row],[V43]])</f>
        <v>1.1327573337831556</v>
      </c>
      <c r="DS66" s="3">
        <f>_xlfn.STDEV.S(Tabela13[[#This Row],[V44]],Tabela13[[#This Row],[V45]])</f>
        <v>0.70710678118654757</v>
      </c>
      <c r="DT66" s="3">
        <f>_xlfn.STDEV.S(Tabela13[[#This Row],[V44]],Tabela13[[#This Row],[V46]])</f>
        <v>0.21282527629830503</v>
      </c>
      <c r="DU66" s="3">
        <f>_xlfn.STDEV.S(Tabela13[[#This Row],[V45]],Tabela13[[#This Row],[V41]])</f>
        <v>1.1327573337831556</v>
      </c>
      <c r="DV66" s="3">
        <f>_xlfn.STDEV.S(Tabela13[[#This Row],[V45]],Tabela13[[#This Row],[V42]])</f>
        <v>0.91993205748485152</v>
      </c>
      <c r="DW66" s="3">
        <f>_xlfn.STDEV.S(Tabela13[[#This Row],[V45]],Tabela13[[#This Row],[V43]])</f>
        <v>0.42565055259660806</v>
      </c>
      <c r="DX66" s="3">
        <f>_xlfn.STDEV.S(Tabela13[[#This Row],[V45]],Tabela13[[#This Row],[V44]])</f>
        <v>0.70710678118654757</v>
      </c>
      <c r="DY66" s="3">
        <f>_xlfn.STDEV.S(Tabela13[[#This Row],[V45]],Tabela13[[#This Row],[V46]])</f>
        <v>0.49428150488824346</v>
      </c>
      <c r="DZ66" s="3">
        <f>_xlfn.STDEV.S(Tabela13[[#This Row],[V46]],Tabela13[[#This Row],[V41]])</f>
        <v>1.627038838671399</v>
      </c>
      <c r="EA66" s="3">
        <f>_xlfn.STDEV.S(Tabela13[[#This Row],[V46]],Tabela13[[#This Row],[V42]])</f>
        <v>1.4142135623730951</v>
      </c>
      <c r="EB66" s="3">
        <f>_xlfn.STDEV.S(Tabela13[[#This Row],[V46]],Tabela13[[#This Row],[V43]])</f>
        <v>0.91993205748485152</v>
      </c>
      <c r="EC66" s="3">
        <f>_xlfn.STDEV.S(Tabela13[[#This Row],[V46]],Tabela13[[#This Row],[V44]])</f>
        <v>0.21282527629830503</v>
      </c>
      <c r="ED66" s="3">
        <f>_xlfn.STDEV.S(Tabela13[[#This Row],[V46]],Tabela13[[#This Row],[V45]])</f>
        <v>0.49428150488824346</v>
      </c>
      <c r="EE66" s="3">
        <f t="shared" si="19"/>
        <v>0.18498660573009898</v>
      </c>
      <c r="EF66" s="3">
        <f t="shared" si="20"/>
        <v>0.88280161176288674</v>
      </c>
      <c r="EG66" s="3" t="str">
        <f t="shared" si="21"/>
        <v/>
      </c>
      <c r="EH66" s="3">
        <f t="shared" si="22"/>
        <v>2.2655146675663111</v>
      </c>
      <c r="EI66" s="3">
        <f t="shared" si="23"/>
        <v>10.811593585959784</v>
      </c>
      <c r="EJ66" s="3">
        <f t="shared" si="24"/>
        <v>0.18498660573009898</v>
      </c>
      <c r="EK66" s="3">
        <f t="shared" si="25"/>
        <v>0.75986003765788745</v>
      </c>
      <c r="EL66" s="3">
        <f t="shared" si="26"/>
        <v>-10.811593585959784</v>
      </c>
      <c r="EM66" s="3">
        <f t="shared" si="27"/>
        <v>2.6320636707841474</v>
      </c>
      <c r="EN66" s="3" t="str">
        <f t="shared" si="28"/>
        <v/>
      </c>
      <c r="EO66" s="3">
        <f t="shared" si="29"/>
        <v>0.88280161176288674</v>
      </c>
      <c r="EP66" s="3">
        <f t="shared" si="30"/>
        <v>0.75986003765788745</v>
      </c>
      <c r="EQ66" s="3">
        <f t="shared" si="31"/>
        <v>-2.2655146675663111</v>
      </c>
      <c r="ER66" s="3" t="str">
        <f t="shared" si="32"/>
        <v/>
      </c>
      <c r="ES66" s="3" t="str">
        <f t="shared" si="33"/>
        <v/>
      </c>
      <c r="ET66" s="3" t="str">
        <f t="shared" si="34"/>
        <v/>
      </c>
      <c r="EU66" s="3" t="str">
        <f t="shared" si="35"/>
        <v/>
      </c>
      <c r="EV66" s="3">
        <f t="shared" si="36"/>
        <v>-2.2655146675663111</v>
      </c>
      <c r="EW66" s="3">
        <f t="shared" si="37"/>
        <v>-0.88280161176288674</v>
      </c>
      <c r="EX66" s="3">
        <f t="shared" si="38"/>
        <v>-0.18498660573009898</v>
      </c>
      <c r="EY66" s="3">
        <f t="shared" si="39"/>
        <v>2.2655146675663111</v>
      </c>
      <c r="EZ66" s="3">
        <f t="shared" si="40"/>
        <v>2.6320636707841474</v>
      </c>
      <c r="FA66" s="3" t="str">
        <f t="shared" si="41"/>
        <v/>
      </c>
      <c r="FB66" s="3">
        <f t="shared" si="42"/>
        <v>-0.88280161176288674</v>
      </c>
      <c r="FC66" s="3">
        <f t="shared" si="43"/>
        <v>-0.75986003765788745</v>
      </c>
      <c r="FD66" s="3">
        <f t="shared" si="44"/>
        <v>10.811593585959784</v>
      </c>
      <c r="FE66" s="3" t="str">
        <f t="shared" si="45"/>
        <v/>
      </c>
      <c r="FF66" s="3">
        <f t="shared" si="46"/>
        <v>-2.6320636707841474</v>
      </c>
      <c r="FG66" s="3">
        <f t="shared" si="47"/>
        <v>-0.18498660573009898</v>
      </c>
      <c r="FH66" s="3">
        <f t="shared" si="48"/>
        <v>-0.75986003765788745</v>
      </c>
      <c r="FI66" s="4">
        <f t="shared" si="49"/>
        <v>0.26666666666666666</v>
      </c>
      <c r="FJ66" s="4">
        <f t="shared" si="50"/>
        <v>0</v>
      </c>
      <c r="FK66" s="4">
        <f t="shared" si="72"/>
        <v>2.2513761467889908</v>
      </c>
      <c r="FL66" s="4">
        <f t="shared" si="52"/>
        <v>0.56146788990825702</v>
      </c>
      <c r="FM66" s="4">
        <f>Tabela13[[#This Row],[V139]]-Tabela13[[#This Row],[V140]]</f>
        <v>1.6899082568807338</v>
      </c>
      <c r="FN66" s="4">
        <f>Tabela13[[#This Row],[V1]]-Tabela13[[#This Row],[V2]]/2</f>
        <v>1.334313725490196</v>
      </c>
      <c r="FO66" s="4">
        <f>Tabela13[[#This Row],[V1]]-Tabela13[[#This Row],[V3]]/2</f>
        <v>1.1838235294117647</v>
      </c>
      <c r="FP66" s="4">
        <f>Tabela13[[#This Row],[V1]]-Tabela13[[#This Row],[V4]]/2</f>
        <v>0.83431372549019611</v>
      </c>
      <c r="FQ66" s="4">
        <f>Tabela13[[#This Row],[V2]]-Tabela13[[#This Row],[V1]]/2</f>
        <v>-0.61715686274509807</v>
      </c>
      <c r="FR66" s="4">
        <f>Tabela13[[#This Row],[V2]]-Tabela13[[#This Row],[V3]]/2</f>
        <v>-0.11715686274509803</v>
      </c>
      <c r="FS66" s="4">
        <f>Tabela13[[#This Row],[V2]]-Tabela13[[#This Row],[V4]]/2</f>
        <v>-0.46666666666666667</v>
      </c>
      <c r="FT66" s="4">
        <f t="shared" si="53"/>
        <v>0.92764799315160629</v>
      </c>
      <c r="FU66" s="4">
        <f t="shared" si="54"/>
        <v>0.86937528252503482</v>
      </c>
      <c r="FV66" s="4">
        <f t="shared" si="55"/>
        <v>0.69531658938524377</v>
      </c>
      <c r="FW66" s="4">
        <f t="shared" si="56"/>
        <v>-0.55293941557821968</v>
      </c>
      <c r="FX66" s="4">
        <f t="shared" si="57"/>
        <v>-0.11662521311811525</v>
      </c>
      <c r="FY66" s="4">
        <f t="shared" si="58"/>
        <v>-0.43662715981354133</v>
      </c>
      <c r="FZ66" s="4">
        <f t="shared" si="59"/>
        <v>166.97663876728913</v>
      </c>
      <c r="GA66" s="4">
        <f t="shared" si="60"/>
        <v>156.48755085450628</v>
      </c>
      <c r="GB66" s="4">
        <f t="shared" si="61"/>
        <v>125.15698608934387</v>
      </c>
      <c r="GC66" s="4">
        <f t="shared" si="62"/>
        <v>-99.529094804079548</v>
      </c>
      <c r="GD66" s="4">
        <f t="shared" si="63"/>
        <v>-20.992538361260742</v>
      </c>
      <c r="GE66" s="4">
        <f t="shared" si="64"/>
        <v>-78.59288876643744</v>
      </c>
      <c r="GF66" s="4">
        <f>Tabela13[[#This Row],[V1]]-Tabela13[[#This Row],[V2]]/Tabela13[[#This Row],[V2]]</f>
        <v>0.36764705882352944</v>
      </c>
      <c r="GG66" s="4">
        <f>Tabela13[[#This Row],[V1]]-Tabela13[[#This Row],[V3]]/Tabela13[[#This Row],[V3]]</f>
        <v>0.36764705882352944</v>
      </c>
      <c r="GH66" s="4">
        <f>Tabela13[[#This Row],[V1]]-Tabela13[[#This Row],[V4]]/Tabela13[[#This Row],[V4]]</f>
        <v>0.36764705882352944</v>
      </c>
      <c r="GI66" s="4">
        <f>Tabela13[[#This Row],[V2]]-Tabela13[[#This Row],[V1]]/Tabela13[[#This Row],[V1]]</f>
        <v>-0.93333333333333335</v>
      </c>
      <c r="GJ66" s="4">
        <f>Tabela13[[#This Row],[V2]]-Tabela13[[#This Row],[V3]]/Tabela13[[#This Row],[V3]]</f>
        <v>-0.93333333333333335</v>
      </c>
      <c r="GK66" s="4">
        <f>Tabela13[[#This Row],[V2]]-Tabela13[[#This Row],[V4]]/Tabela13[[#This Row],[V4]]</f>
        <v>-0.93333333333333335</v>
      </c>
      <c r="GL66" s="4">
        <f t="shared" si="65"/>
        <v>0.60293426851879939</v>
      </c>
      <c r="GM66" s="4">
        <f t="shared" si="66"/>
        <v>0.71715686274509804</v>
      </c>
      <c r="GN66" s="4">
        <f t="shared" si="67"/>
        <v>0.84072857674528412</v>
      </c>
      <c r="GO66" s="3">
        <f t="shared" si="68"/>
        <v>1</v>
      </c>
      <c r="GP66" s="3">
        <v>100</v>
      </c>
      <c r="GQ66" s="3">
        <f t="shared" si="69"/>
        <v>0.3600000000000001</v>
      </c>
      <c r="GR66" s="3">
        <f t="shared" si="70"/>
        <v>36.000000000000007</v>
      </c>
      <c r="GS66" s="34">
        <f>COUNTIF($D$2:D65,Tabela13[[#This Row],[HomeTeam]])</f>
        <v>3</v>
      </c>
      <c r="GT66" s="34">
        <f>COUNTIF($E$2:E65,Tabela13[[#This Row],[AwayTeam]])</f>
        <v>1</v>
      </c>
      <c r="GU66" s="3">
        <f>IFERROR(AVERAGEIFS($AD$2:AD65,$D$2:D65,Tabela13[[#This Row],[HomeTeam]],$GS$2:GS65,"&gt;="&amp;Tabela13[[#This Row],[Contagem_H]]-5),"")</f>
        <v>0.61581250290927703</v>
      </c>
      <c r="GV66" s="3">
        <f>IFERROR(AVERAGEIFS($G$2:G65,$E$2:E65,Tabela13[[#This Row],[AwayTeam]],$GT$2:GT65,"&gt;="&amp;Tabela13[[#This Row],[Contagem_A]]-5),"")</f>
        <v>1</v>
      </c>
      <c r="GW66" s="3">
        <f>IFERROR(AVERAGEIFS($GQ$2:GQ65,$D$2:D65,Tabela13[[#This Row],[HomeTeam]],$GS$2:GS65,"&gt;="&amp;Tabela13[[#This Row],[Contagem_H]]-5),"")</f>
        <v>7.3333333333333403E-2</v>
      </c>
    </row>
    <row r="67" spans="1:205" x14ac:dyDescent="0.25">
      <c r="A67" t="s">
        <v>127</v>
      </c>
      <c r="B67" t="s">
        <v>158</v>
      </c>
      <c r="C67" t="s">
        <v>134</v>
      </c>
      <c r="D67" t="s">
        <v>14</v>
      </c>
      <c r="E67" t="s">
        <v>135</v>
      </c>
      <c r="F67" s="3">
        <v>2</v>
      </c>
      <c r="G67" s="3">
        <v>0</v>
      </c>
      <c r="H67" s="3" t="str">
        <f t="shared" si="71"/>
        <v>H</v>
      </c>
      <c r="I67" s="3">
        <v>1.44</v>
      </c>
      <c r="J67" s="3">
        <v>4.5</v>
      </c>
      <c r="K67" s="3">
        <v>7</v>
      </c>
      <c r="L67" s="3">
        <v>1.73</v>
      </c>
      <c r="M67" s="3">
        <v>2.1</v>
      </c>
      <c r="N67" s="3">
        <f t="shared" ref="N67:N130" si="73">SUM(F67:G67)</f>
        <v>2</v>
      </c>
      <c r="O67" s="3">
        <f t="shared" ref="O67:O130" si="74">IF(H67="H",3,IF(H67="D",1,0))</f>
        <v>3</v>
      </c>
      <c r="P67" s="3">
        <f t="shared" ref="P67:P130" si="75">IF(H67="A",3,IF(H67="D",1,0))</f>
        <v>0</v>
      </c>
      <c r="Q67" s="3">
        <f t="shared" ref="Q67:Q130" si="76">((1/I67)+(1/J67)+(1/K67))-1</f>
        <v>5.9523809523809534E-2</v>
      </c>
      <c r="R67" s="3">
        <f t="shared" ref="R67:R130" si="77">((1/L67)+(1/M67-1))</f>
        <v>5.4225158271401064E-2</v>
      </c>
      <c r="S67" s="3">
        <f t="shared" ref="S67:S130" si="78">I67*(1+Q67)</f>
        <v>1.5257142857142856</v>
      </c>
      <c r="T67" s="3">
        <f t="shared" ref="T67:T130" si="79">J67*(1+Q67)</f>
        <v>4.7678571428571432</v>
      </c>
      <c r="U67" s="3">
        <f t="shared" ref="U67:U130" si="80">K67*(1+Q67)</f>
        <v>7.416666666666667</v>
      </c>
      <c r="V67" s="3">
        <f t="shared" ref="V67:V130" si="81">L67*(1+Q67)</f>
        <v>1.8329761904761905</v>
      </c>
      <c r="W67" s="3">
        <f t="shared" ref="W67:W130" si="82">M67*(1+Q67)</f>
        <v>2.2250000000000001</v>
      </c>
      <c r="X67" s="4">
        <f t="shared" ref="X67:X130" si="83">1/I67</f>
        <v>0.69444444444444442</v>
      </c>
      <c r="Y67" s="4">
        <f t="shared" ref="Y67:Y130" si="84">1/J67</f>
        <v>0.22222222222222221</v>
      </c>
      <c r="Z67" s="4">
        <f t="shared" ref="Z67:Z130" si="85">1/K67</f>
        <v>0.14285714285714285</v>
      </c>
      <c r="AA67" s="4">
        <f t="shared" ref="AA67:AA130" si="86">1/L67</f>
        <v>0.5780346820809249</v>
      </c>
      <c r="AB67" s="4">
        <f t="shared" ref="AB67:AB130" si="87">1/M67</f>
        <v>0.47619047619047616</v>
      </c>
      <c r="AC67" s="4">
        <f t="shared" ref="AC67:AC130" si="88">(X67+F67)/2</f>
        <v>1.3472222222222223</v>
      </c>
      <c r="AD67" s="4">
        <f t="shared" ref="AD67:AD130" si="89">(Z67+G67)/2</f>
        <v>7.1428571428571425E-2</v>
      </c>
      <c r="AE67" s="4">
        <f t="shared" ref="AE67:AE130" si="90">(X67+G67)/2</f>
        <v>0.34722222222222221</v>
      </c>
      <c r="AF67" s="4">
        <f t="shared" ref="AF67:AF130" si="91">(Z67+F67)/2</f>
        <v>1.0714285714285714</v>
      </c>
      <c r="AG67" s="4">
        <f>IFERROR(AVERAGE(Tabela13[[#This Row],[V1]],Tabela13[[#This Row],[V2]]),"")</f>
        <v>0.70932539682539686</v>
      </c>
      <c r="AH67" s="4">
        <f>IFERROR(AVERAGE(Tabela13[[#This Row],[V1]],Tabela13[[#This Row],[V3]]),"")</f>
        <v>0.84722222222222232</v>
      </c>
      <c r="AI67" s="4">
        <f>IFERROR(AVERAGE(Tabela13[[#This Row],[V1]],Tabela13[[#This Row],[V4]]),"")</f>
        <v>1.2093253968253967</v>
      </c>
      <c r="AJ67" s="4">
        <f>IFERROR(AVERAGE(Tabela13[[#This Row],[V2]],Tabela13[[#This Row],[V1]]),"")</f>
        <v>0.70932539682539686</v>
      </c>
      <c r="AK67" s="4">
        <f>IFERROR(AVERAGE(Tabela13[[#This Row],[V2]],Tabela13[[#This Row],[V3]]),"")</f>
        <v>0.2093253968253968</v>
      </c>
      <c r="AL67" s="4">
        <f>IFERROR(AVERAGE(Tabela13[[#This Row],[V2]],Tabela13[[#This Row],[V4]]),"")</f>
        <v>0.5714285714285714</v>
      </c>
      <c r="AM67" s="4">
        <f>IFERROR(AVERAGE(Tabela13[[#This Row],[V3]],Tabela13[[#This Row],[V1]]),"")</f>
        <v>0.84722222222222232</v>
      </c>
      <c r="AN67" s="4">
        <f>IFERROR(AVERAGE(Tabela13[[#This Row],[V3]],Tabela13[[#This Row],[V2]]),"")</f>
        <v>0.2093253968253968</v>
      </c>
      <c r="AO67" s="4">
        <f>IFERROR(AVERAGE(Tabela13[[#This Row],[V3]],Tabela13[[#This Row],[V4]]),"")</f>
        <v>0.70932539682539675</v>
      </c>
      <c r="AP67" s="4">
        <f>IFERROR(AVERAGE(Tabela13[[#This Row],[V4]],Tabela13[[#This Row],[V1]]),"")</f>
        <v>1.2093253968253967</v>
      </c>
      <c r="AQ67" s="4">
        <f>IFERROR(AVERAGE(Tabela13[[#This Row],[V4]],Tabela13[[#This Row],[V2]]),"")</f>
        <v>0.5714285714285714</v>
      </c>
      <c r="AR67" s="4">
        <f>IFERROR(AVERAGE(Tabela13[[#This Row],[V4]],Tabela13[[#This Row],[V3]]),"")</f>
        <v>0.70932539682539675</v>
      </c>
      <c r="AS67" s="4">
        <f>_xlfn.STDEV.S(Tabela13[[#This Row],[V1]:[V2]])</f>
        <v>0.90212234187093265</v>
      </c>
      <c r="AT67" s="4">
        <f>_xlfn.STDEV.S(Tabela13[[#This Row],[V1]],Tabela13[[#This Row],[V3]])</f>
        <v>0.70710678118654757</v>
      </c>
      <c r="AU67" s="4">
        <f>_xlfn.STDEV.S(Tabela13[[#This Row],[V1]],Tabela13[[#This Row],[V4]])</f>
        <v>0.19501556068438675</v>
      </c>
      <c r="AV67" s="4">
        <f>_xlfn.STDEV.S(Tabela13[[#This Row],[V2]],Tabela13[[#This Row],[V1]])</f>
        <v>0.90212234187093265</v>
      </c>
      <c r="AW67" s="4">
        <f>_xlfn.STDEV.S(Tabela13[[#This Row],[V2]],Tabela13[[#This Row],[V3]])</f>
        <v>0.19501556068438519</v>
      </c>
      <c r="AX67" s="4">
        <f>_xlfn.STDEV.S(Tabela13[[#This Row],[V42]],Tabela13[[#This Row],[V44]])</f>
        <v>1.6092291230574802</v>
      </c>
      <c r="AY67" s="4">
        <f>_xlfn.STDEV.S(Tabela13[[#This Row],[V3]],Tabela13[[#This Row],[V1]])</f>
        <v>0.70710678118654757</v>
      </c>
      <c r="AZ67" s="4">
        <f>_xlfn.STDEV.S(Tabela13[[#This Row],[V3]],Tabela13[[#This Row],[V2]])</f>
        <v>0.19501556068438519</v>
      </c>
      <c r="BA67" s="4">
        <f>_xlfn.STDEV.S(Tabela13[[#This Row],[V3]],Tabela13[[#This Row],[V4]])</f>
        <v>0.51209122050216249</v>
      </c>
      <c r="BB67" s="4">
        <f>_xlfn.STDEV.S(Tabela13[[#This Row],[V4]],Tabela13[[#This Row],[V1]])</f>
        <v>0.19501556068438675</v>
      </c>
      <c r="BC67" s="4">
        <f>_xlfn.STDEV.S(Tabela13[[#This Row],[V4]],Tabela13[[#This Row],[V2]])</f>
        <v>0.70710678118654746</v>
      </c>
      <c r="BD67" s="4">
        <f>_xlfn.STDEV.S(Tabela13[[#This Row],[V4]],Tabela13[[#This Row],[V3]])</f>
        <v>0.51209122050216249</v>
      </c>
      <c r="BE67" s="4">
        <f>Tabela13[[#This Row],[V17]]/Tabela13[[#This Row],[V5]]</f>
        <v>1.2718032456026573</v>
      </c>
      <c r="BF67" s="4">
        <f>Tabela13[[#This Row],[V18]]/Tabela13[[#This Row],[V6]]</f>
        <v>0.83461784008903961</v>
      </c>
      <c r="BG67" s="4">
        <f>Tabela13[[#This Row],[V19]]/Tabela13[[#This Row],[V7]]</f>
        <v>0.16125979095148635</v>
      </c>
      <c r="BH67" s="4">
        <f>Tabela13[[#This Row],[V20]]/Tabela13[[#This Row],[V8]]</f>
        <v>1.2718032456026573</v>
      </c>
      <c r="BI67" s="4">
        <f>Tabela13[[#This Row],[V21]]/Tabela13[[#This Row],[V9]]</f>
        <v>0.93163831834057009</v>
      </c>
      <c r="BJ67" s="4">
        <f>Tabela13[[#This Row],[V22]]/Tabela13[[#This Row],[V10]]</f>
        <v>2.8161509653505905</v>
      </c>
      <c r="BK67" s="4">
        <f>Tabela13[[#This Row],[V23]]/Tabela13[[#This Row],[V11]]</f>
        <v>0.83461784008903961</v>
      </c>
      <c r="BL67" s="4">
        <f>Tabela13[[#This Row],[V24]]/Tabela13[[#This Row],[V12]]</f>
        <v>0.93163831834057009</v>
      </c>
      <c r="BM67" s="4">
        <f>Tabela13[[#This Row],[V25]]/Tabela13[[#This Row],[V13]]</f>
        <v>0.72194118918346828</v>
      </c>
      <c r="BN67" s="4">
        <f>Tabela13[[#This Row],[V26]]/Tabela13[[#This Row],[V14]]</f>
        <v>0.16125979095148635</v>
      </c>
      <c r="BO67" s="4">
        <f>Tabela13[[#This Row],[V27]]/Tabela13[[#This Row],[V15]]</f>
        <v>1.2374368670764582</v>
      </c>
      <c r="BP67" s="4">
        <f>Tabela13[[#This Row],[V28]]/Tabela13[[#This Row],[V16]]</f>
        <v>0.72194118918346828</v>
      </c>
      <c r="BQ67" s="4">
        <f>Tabela13[[#This Row],[V1]]-Tabela13[[#This Row],[V2]]</f>
        <v>1.2757936507936509</v>
      </c>
      <c r="BR67" s="4">
        <f>Tabela13[[#This Row],[V1]]-Tabela13[[#This Row],[V3]]</f>
        <v>1</v>
      </c>
      <c r="BS67" s="4">
        <f>Tabela13[[#This Row],[V1]]-Tabela13[[#This Row],[V4]]</f>
        <v>0.27579365079365092</v>
      </c>
      <c r="BT67" s="4">
        <f>Tabela13[[#This Row],[V2]]-Tabela13[[#This Row],[V1]]</f>
        <v>-1.2757936507936509</v>
      </c>
      <c r="BU67" s="4">
        <f>Tabela13[[#This Row],[V2]]-Tabela13[[#This Row],[V3]]</f>
        <v>-0.27579365079365081</v>
      </c>
      <c r="BV67" s="4">
        <f>Tabela13[[#This Row],[V2]]-Tabela13[[#This Row],[V4]]</f>
        <v>-1</v>
      </c>
      <c r="BW67" s="4">
        <f>AVERAGE(Tabela13[[#This Row],[V41]],Tabela13[[#This Row],[V42]])</f>
        <v>1.1378968253968256</v>
      </c>
      <c r="BX67" s="4">
        <f>AVERAGE(Tabela13[[#This Row],[V41]],Tabela13[[#This Row],[V43]])</f>
        <v>0.77579365079365092</v>
      </c>
      <c r="BY67" s="4">
        <f>AVERAGE(Tabela13[[#This Row],[V41]],Tabela13[[#This Row],[V44]])</f>
        <v>0</v>
      </c>
      <c r="BZ67" s="4">
        <f>AVERAGE(Tabela13[[#This Row],[V41]],Tabela13[[#This Row],[V45]])</f>
        <v>0.5</v>
      </c>
      <c r="CA67" s="4">
        <f>AVERAGE(Tabela13[[#This Row],[V41]],Tabela13[[#This Row],[V46]])</f>
        <v>0.13789682539682546</v>
      </c>
      <c r="CB67" s="4">
        <f>AVERAGE(Tabela13[[#This Row],[V42]],Tabela13[[#This Row],[V41]])</f>
        <v>1.1378968253968256</v>
      </c>
      <c r="CC67" s="4">
        <f>AVERAGE(Tabela13[[#This Row],[V42]],Tabela13[[#This Row],[V43]])</f>
        <v>0.63789682539682546</v>
      </c>
      <c r="CD67" s="4">
        <f>AVERAGE(Tabela13[[#This Row],[V42]],Tabela13[[#This Row],[V44]])</f>
        <v>-0.13789682539682546</v>
      </c>
      <c r="CE67" s="4">
        <f>AVERAGE(Tabela13[[#This Row],[V42]],Tabela13[[#This Row],[V45]])</f>
        <v>0.36210317460317459</v>
      </c>
      <c r="CF67" s="4">
        <f>AVERAGE(Tabela13[[#This Row],[V42]],Tabela13[[#This Row],[V46]])</f>
        <v>0</v>
      </c>
      <c r="CG67" s="4">
        <f>AVERAGE(Tabela13[[#This Row],[V43]],Tabela13[[#This Row],[V41]])</f>
        <v>0.77579365079365092</v>
      </c>
      <c r="CH67" s="4">
        <f>AVERAGE(Tabela13[[#This Row],[V43]],Tabela13[[#This Row],[V42]])</f>
        <v>0.63789682539682546</v>
      </c>
      <c r="CI67" s="4">
        <f>AVERAGE(Tabela13[[#This Row],[V43]],Tabela13[[#This Row],[V44]])</f>
        <v>-0.5</v>
      </c>
      <c r="CJ67" s="4">
        <f>AVERAGE(Tabela13[[#This Row],[V43]],Tabela13[[#This Row],[V45]])</f>
        <v>0</v>
      </c>
      <c r="CK67" s="4">
        <f>AVERAGE(Tabela13[[#This Row],[V43]],Tabela13[[#This Row],[V46]])</f>
        <v>-0.36210317460317454</v>
      </c>
      <c r="CL67" s="4">
        <f>AVERAGE(Tabela13[[#This Row],[V44]],Tabela13[[#This Row],[V41]])</f>
        <v>0</v>
      </c>
      <c r="CM67" s="4">
        <f>AVERAGE(Tabela13[[#This Row],[V44]],Tabela13[[#This Row],[V42]])</f>
        <v>-0.13789682539682546</v>
      </c>
      <c r="CN67" s="4">
        <f>AVERAGE(Tabela13[[#This Row],[V44]],Tabela13[[#This Row],[V43]])</f>
        <v>-0.5</v>
      </c>
      <c r="CO67" s="4">
        <f>AVERAGE(Tabela13[[#This Row],[V44]],Tabela13[[#This Row],[V45]])</f>
        <v>-0.77579365079365092</v>
      </c>
      <c r="CP67" s="4">
        <f>AVERAGE(Tabela13[[#This Row],[V44]],Tabela13[[#This Row],[V46]])</f>
        <v>-1.1378968253968256</v>
      </c>
      <c r="CQ67" s="4">
        <f>AVERAGE(Tabela13[[#This Row],[V45]],Tabela13[[#This Row],[V41]])</f>
        <v>0.5</v>
      </c>
      <c r="CR67" s="4">
        <f>AVERAGE(Tabela13[[#This Row],[V45]],Tabela13[[#This Row],[V42]])</f>
        <v>0.36210317460317459</v>
      </c>
      <c r="CS67" s="4">
        <f>AVERAGE(Tabela13[[#This Row],[V45]],Tabela13[[#This Row],[V43]])</f>
        <v>0</v>
      </c>
      <c r="CT67" s="4">
        <f>AVERAGE(Tabela13[[#This Row],[V45]],Tabela13[[#This Row],[V44]])</f>
        <v>-0.77579365079365092</v>
      </c>
      <c r="CU67" s="4">
        <f>AVERAGE(Tabela13[[#This Row],[V45]],Tabela13[[#This Row],[V46]])</f>
        <v>-0.63789682539682535</v>
      </c>
      <c r="CV67" s="4">
        <f>AVERAGE(Tabela13[[#This Row],[V46]],Tabela13[[#This Row],[V41]])</f>
        <v>0.13789682539682546</v>
      </c>
      <c r="CW67" s="4">
        <f>AVERAGE(Tabela13[[#This Row],[V46]],Tabela13[[#This Row],[V42]])</f>
        <v>0</v>
      </c>
      <c r="CX67" s="4">
        <f>AVERAGE(Tabela13[[#This Row],[V46]],Tabela13[[#This Row],[V43]])</f>
        <v>-0.36210317460317454</v>
      </c>
      <c r="CY67" s="4">
        <f>AVERAGE(Tabela13[[#This Row],[V46]],Tabela13[[#This Row],[V44]])</f>
        <v>-1.1378968253968256</v>
      </c>
      <c r="CZ67" s="4">
        <f>AVERAGE(Tabela13[[#This Row],[V46]],Tabela13[[#This Row],[V45]])</f>
        <v>-0.63789682539682535</v>
      </c>
      <c r="DA67" s="3">
        <f>_xlfn.STDEV.S(Tabela13[[#This Row],[V41]],Tabela13[[#This Row],[V42]])</f>
        <v>0.19501556068438333</v>
      </c>
      <c r="DB67" s="3">
        <f>_xlfn.STDEV.S(Tabela13[[#This Row],[V41]],Tabela13[[#This Row],[V43]])</f>
        <v>0.70710678118654768</v>
      </c>
      <c r="DC67" s="3">
        <f>_xlfn.STDEV.S(Tabela13[[#This Row],[V41]],Tabela13[[#This Row],[V44]])</f>
        <v>1.8042446837418655</v>
      </c>
      <c r="DD67" s="3">
        <f>_xlfn.STDEV.S(Tabela13[[#This Row],[V41]],Tabela13[[#This Row],[V45]])</f>
        <v>1.0971379025553178</v>
      </c>
      <c r="DE67" s="3">
        <f>_xlfn.STDEV.S(Tabela13[[#This Row],[V41]],Tabela13[[#This Row],[V46]])</f>
        <v>1.6092291230574802</v>
      </c>
      <c r="DF67" s="3">
        <f>_xlfn.STDEV.S(Tabela13[[#This Row],[V42]],Tabela13[[#This Row],[V41]])</f>
        <v>0.19501556068438333</v>
      </c>
      <c r="DG67" s="3">
        <f>_xlfn.STDEV.S(Tabela13[[#This Row],[V42]],Tabela13[[#This Row],[V43]])</f>
        <v>0.51209122050216238</v>
      </c>
      <c r="DH67" s="3">
        <f>_xlfn.STDEV.S(Tabela13[[#This Row],[V42]],Tabela13[[#This Row],[V44]])</f>
        <v>1.6092291230574802</v>
      </c>
      <c r="DI67" s="3">
        <f>_xlfn.STDEV.S(Tabela13[[#This Row],[V42]],Tabela13[[#This Row],[V45]])</f>
        <v>0.90212234187093254</v>
      </c>
      <c r="DJ67" s="3">
        <f>_xlfn.STDEV.S(Tabela13[[#This Row],[V42]],Tabela13[[#This Row],[V46]])</f>
        <v>1.4142135623730951</v>
      </c>
      <c r="DK67" s="3">
        <f>_xlfn.STDEV.S(Tabela13[[#This Row],[V43]],Tabela13[[#This Row],[V41]])</f>
        <v>0.70710678118654768</v>
      </c>
      <c r="DL67" s="3">
        <f>_xlfn.STDEV.S(Tabela13[[#This Row],[V43]],Tabela13[[#This Row],[V42]])</f>
        <v>0.51209122050216238</v>
      </c>
      <c r="DM67" s="3">
        <f>_xlfn.STDEV.S(Tabela13[[#This Row],[V43]],Tabela13[[#This Row],[V44]])</f>
        <v>1.0971379025553181</v>
      </c>
      <c r="DN67" s="3">
        <f>_xlfn.STDEV.S(Tabela13[[#This Row],[V43]],Tabela13[[#This Row],[V45]])</f>
        <v>0.39003112136877038</v>
      </c>
      <c r="DO67" s="3">
        <f>_xlfn.STDEV.S(Tabela13[[#This Row],[V43]],Tabela13[[#This Row],[V46]])</f>
        <v>0.90212234187093288</v>
      </c>
      <c r="DP67" s="3">
        <f>_xlfn.STDEV.S(Tabela13[[#This Row],[V44]],Tabela13[[#This Row],[V41]])</f>
        <v>1.8042446837418655</v>
      </c>
      <c r="DQ67" s="3">
        <f>_xlfn.STDEV.S(Tabela13[[#This Row],[V44]],Tabela13[[#This Row],[V42]])</f>
        <v>1.6092291230574802</v>
      </c>
      <c r="DR67" s="3">
        <f>_xlfn.STDEV.S(Tabela13[[#This Row],[V44]],Tabela13[[#This Row],[V43]])</f>
        <v>1.0971379025553181</v>
      </c>
      <c r="DS67" s="3">
        <f>_xlfn.STDEV.S(Tabela13[[#This Row],[V44]],Tabela13[[#This Row],[V45]])</f>
        <v>0.70710678118654757</v>
      </c>
      <c r="DT67" s="3">
        <f>_xlfn.STDEV.S(Tabela13[[#This Row],[V44]],Tabela13[[#This Row],[V46]])</f>
        <v>0.19501556068438333</v>
      </c>
      <c r="DU67" s="3">
        <f>_xlfn.STDEV.S(Tabela13[[#This Row],[V45]],Tabela13[[#This Row],[V41]])</f>
        <v>1.0971379025553178</v>
      </c>
      <c r="DV67" s="3">
        <f>_xlfn.STDEV.S(Tabela13[[#This Row],[V45]],Tabela13[[#This Row],[V42]])</f>
        <v>0.90212234187093254</v>
      </c>
      <c r="DW67" s="3">
        <f>_xlfn.STDEV.S(Tabela13[[#This Row],[V45]],Tabela13[[#This Row],[V43]])</f>
        <v>0.39003112136877038</v>
      </c>
      <c r="DX67" s="3">
        <f>_xlfn.STDEV.S(Tabela13[[#This Row],[V45]],Tabela13[[#This Row],[V44]])</f>
        <v>0.70710678118654757</v>
      </c>
      <c r="DY67" s="3">
        <f>_xlfn.STDEV.S(Tabela13[[#This Row],[V45]],Tabela13[[#This Row],[V46]])</f>
        <v>0.51209122050216249</v>
      </c>
      <c r="DZ67" s="3">
        <f>_xlfn.STDEV.S(Tabela13[[#This Row],[V46]],Tabela13[[#This Row],[V41]])</f>
        <v>1.6092291230574802</v>
      </c>
      <c r="EA67" s="3">
        <f>_xlfn.STDEV.S(Tabela13[[#This Row],[V46]],Tabela13[[#This Row],[V42]])</f>
        <v>1.4142135623730951</v>
      </c>
      <c r="EB67" s="3">
        <f>_xlfn.STDEV.S(Tabela13[[#This Row],[V46]],Tabela13[[#This Row],[V43]])</f>
        <v>0.90212234187093288</v>
      </c>
      <c r="EC67" s="3">
        <f>_xlfn.STDEV.S(Tabela13[[#This Row],[V46]],Tabela13[[#This Row],[V44]])</f>
        <v>0.19501556068438333</v>
      </c>
      <c r="ED67" s="3">
        <f>_xlfn.STDEV.S(Tabela13[[#This Row],[V46]],Tabela13[[#This Row],[V45]])</f>
        <v>0.51209122050216249</v>
      </c>
      <c r="EE67" s="3">
        <f t="shared" ref="EE67:EE130" si="92">DA67/BW67</f>
        <v>0.17138246309490704</v>
      </c>
      <c r="EF67" s="3">
        <f t="shared" ref="EF67:EF130" si="93">DB67/BX67</f>
        <v>0.91146244940670074</v>
      </c>
      <c r="EG67" s="3" t="str">
        <f t="shared" ref="EG67:EG130" si="94">IFERROR(DC67/BY67,"")</f>
        <v/>
      </c>
      <c r="EH67" s="3">
        <f t="shared" ref="EH67:EH130" si="95">IFERROR(DD67/BZ67,"")</f>
        <v>2.1942758051106357</v>
      </c>
      <c r="EI67" s="3">
        <f t="shared" ref="EI67:EI130" si="96">IFERROR(DE67/CA67,"")</f>
        <v>11.669805439150643</v>
      </c>
      <c r="EJ67" s="3">
        <f t="shared" ref="EJ67:EJ130" si="97">IFERROR(DF67/CB67,"")</f>
        <v>0.17138246309490704</v>
      </c>
      <c r="EK67" s="3">
        <f t="shared" ref="EK67:EK130" si="98">IFERROR(DG67/CC67,"")</f>
        <v>0.80278063805004607</v>
      </c>
      <c r="EL67" s="3">
        <f t="shared" ref="EL67:EL130" si="99">IFERROR(DH67/CD67,"")</f>
        <v>-11.669805439150643</v>
      </c>
      <c r="EM67" s="3">
        <f t="shared" ref="EM67:EM130" si="100">IFERROR(DI67/CE67,"")</f>
        <v>2.4913406043997259</v>
      </c>
      <c r="EN67" s="3" t="str">
        <f t="shared" ref="EN67:EN130" si="101">IFERROR(DJ67/CF67,"")</f>
        <v/>
      </c>
      <c r="EO67" s="3">
        <f t="shared" ref="EO67:EO130" si="102">IFERROR(DK67/CG67,"")</f>
        <v>0.91146244940670074</v>
      </c>
      <c r="EP67" s="3">
        <f t="shared" ref="EP67:EP130" si="103">IFERROR(DL67/CH67,"")</f>
        <v>0.80278063805004607</v>
      </c>
      <c r="EQ67" s="3">
        <f t="shared" ref="EQ67:EQ130" si="104">IFERROR(DM67/CI67,"")</f>
        <v>-2.1942758051106361</v>
      </c>
      <c r="ER67" s="3" t="str">
        <f t="shared" ref="ER67:ER130" si="105">IFERROR(DN67/CJ67,"")</f>
        <v/>
      </c>
      <c r="ES67" s="3" t="str">
        <f t="shared" ref="ES67:ES130" si="106">IFERROR(D67/CK67,"")</f>
        <v/>
      </c>
      <c r="ET67" s="3" t="str">
        <f t="shared" ref="ET67:ET130" si="107">IFERROR(DP67/CL67,"")</f>
        <v/>
      </c>
      <c r="EU67" s="3" t="str">
        <f t="shared" ref="EU67:EU130" si="108">IFERROR(D77/CM67,"")</f>
        <v/>
      </c>
      <c r="EV67" s="3">
        <f t="shared" ref="EV67:EV130" si="109">IFERROR(DR67/CN67,"")</f>
        <v>-2.1942758051106361</v>
      </c>
      <c r="EW67" s="3">
        <f t="shared" ref="EW67:EW130" si="110">IFERROR(DS67/CO67,"")</f>
        <v>-0.91146244940670051</v>
      </c>
      <c r="EX67" s="3">
        <f t="shared" ref="EX67:EX130" si="111">IFERROR(DT67/CP67,"")</f>
        <v>-0.17138246309490704</v>
      </c>
      <c r="EY67" s="3">
        <f t="shared" ref="EY67:EY130" si="112">IFERROR(DU67/CQ67,"")</f>
        <v>2.1942758051106357</v>
      </c>
      <c r="EZ67" s="3">
        <f t="shared" ref="EZ67:EZ130" si="113">IFERROR(DV67/CR67,"")</f>
        <v>2.4913406043997259</v>
      </c>
      <c r="FA67" s="3" t="str">
        <f t="shared" ref="FA67:FA130" si="114">IFERROR(DW67/CS67,"")</f>
        <v/>
      </c>
      <c r="FB67" s="3">
        <f t="shared" ref="FB67:FB130" si="115">IFERROR(DX67/CT67,"")</f>
        <v>-0.91146244940670051</v>
      </c>
      <c r="FC67" s="3">
        <f t="shared" ref="FC67:FC130" si="116">IFERROR(DY67/CU67,"")</f>
        <v>-0.8027806380500464</v>
      </c>
      <c r="FD67" s="3">
        <f t="shared" ref="FD67:FD130" si="117">IFERROR(DZ67/CV67,"")</f>
        <v>11.669805439150643</v>
      </c>
      <c r="FE67" s="3" t="str">
        <f t="shared" ref="FE67:FE130" si="118">IFERROR(EA67/CW67,"")</f>
        <v/>
      </c>
      <c r="FF67" s="3">
        <f t="shared" ref="FF67:FF130" si="119">IFERROR(EB67/CX67,"")</f>
        <v>-2.4913406043997273</v>
      </c>
      <c r="FG67" s="3">
        <f t="shared" ref="FG67:FG130" si="120">IFERROR(EC67/CY67,"")</f>
        <v>-0.17138246309490704</v>
      </c>
      <c r="FH67" s="3">
        <f t="shared" ref="FH67:FH130" si="121">IFERROR(ED67/CZ67,"")</f>
        <v>-0.8027806380500464</v>
      </c>
      <c r="FI67" s="4">
        <f t="shared" ref="FI67:FI130" si="122">(F67*Z67)</f>
        <v>0.2857142857142857</v>
      </c>
      <c r="FJ67" s="4">
        <f t="shared" ref="FJ67:FJ130" si="123">(G67*X67)</f>
        <v>0</v>
      </c>
      <c r="FK67" s="4">
        <f t="shared" ref="FK67:FK130" si="124">((1/S67)*3+(1/T67))</f>
        <v>2.1760299625468167</v>
      </c>
      <c r="FL67" s="4">
        <f t="shared" ref="FL67:FL130" si="125">((1/U67)*3+(1/T67))</f>
        <v>0.61423220973782766</v>
      </c>
      <c r="FM67" s="4">
        <f>Tabela13[[#This Row],[V139]]-Tabela13[[#This Row],[V140]]</f>
        <v>1.561797752808989</v>
      </c>
      <c r="FN67" s="4">
        <f>Tabela13[[#This Row],[V1]]-Tabela13[[#This Row],[V2]]/2</f>
        <v>1.3115079365079365</v>
      </c>
      <c r="FO67" s="4">
        <f>Tabela13[[#This Row],[V1]]-Tabela13[[#This Row],[V3]]/2</f>
        <v>1.1736111111111112</v>
      </c>
      <c r="FP67" s="4">
        <f>Tabela13[[#This Row],[V1]]-Tabela13[[#This Row],[V4]]/2</f>
        <v>0.81150793650793662</v>
      </c>
      <c r="FQ67" s="4">
        <f>Tabela13[[#This Row],[V2]]-Tabela13[[#This Row],[V1]]/2</f>
        <v>-0.60218253968253976</v>
      </c>
      <c r="FR67" s="4">
        <f>Tabela13[[#This Row],[V2]]-Tabela13[[#This Row],[V3]]/2</f>
        <v>-0.10218253968253968</v>
      </c>
      <c r="FS67" s="4">
        <f>Tabela13[[#This Row],[V2]]-Tabela13[[#This Row],[V4]]/2</f>
        <v>-0.4642857142857143</v>
      </c>
      <c r="FT67" s="4">
        <f t="shared" ref="FT67:FT130" si="126">ATAN(FN67)</f>
        <v>0.91935505763359693</v>
      </c>
      <c r="FU67" s="4">
        <f t="shared" ref="FU67:FU130" si="127">ATAN(FO67)</f>
        <v>0.86510116498338407</v>
      </c>
      <c r="FV67" s="4">
        <f t="shared" ref="FV67:FV130" si="128">ATAN(FP67)</f>
        <v>0.68171869230492321</v>
      </c>
      <c r="FW67" s="4">
        <f t="shared" ref="FW67:FW130" si="129">ATAN(FQ67)</f>
        <v>-0.54202276372707769</v>
      </c>
      <c r="FX67" s="4">
        <f t="shared" ref="FX67:FX130" si="130">ATAN(FR67)</f>
        <v>-0.10182911264740381</v>
      </c>
      <c r="FY67" s="4">
        <f t="shared" ref="FY67:FY130" si="131">ATAN(FS67)</f>
        <v>-0.43467021514924481</v>
      </c>
      <c r="FZ67" s="4">
        <f t="shared" ref="FZ67:FZ130" si="132">DEGREES(FT67)*PI()</f>
        <v>165.48391037404744</v>
      </c>
      <c r="GA67" s="4">
        <f t="shared" ref="GA67:GA130" si="133">DEGREES(FU67)*PI()</f>
        <v>155.71820969700912</v>
      </c>
      <c r="GB67" s="4">
        <f t="shared" ref="GB67:GB130" si="134">DEGREES(FV67)*PI()</f>
        <v>122.70936461488617</v>
      </c>
      <c r="GC67" s="4">
        <f t="shared" ref="GC67:GC130" si="135">DEGREES(FW67)*PI()</f>
        <v>-97.564097470873975</v>
      </c>
      <c r="GD67" s="4">
        <f t="shared" ref="GD67:GD130" si="136">DEGREES(FX67)*PI()</f>
        <v>-18.329240276532687</v>
      </c>
      <c r="GE67" s="4">
        <f t="shared" ref="GE67:GE130" si="137">DEGREES(FY67)*PI()</f>
        <v>-78.240638726864077</v>
      </c>
      <c r="GF67" s="4">
        <f>Tabela13[[#This Row],[V1]]-Tabela13[[#This Row],[V2]]/Tabela13[[#This Row],[V2]]</f>
        <v>0.34722222222222232</v>
      </c>
      <c r="GG67" s="4">
        <f>Tabela13[[#This Row],[V1]]-Tabela13[[#This Row],[V3]]/Tabela13[[#This Row],[V3]]</f>
        <v>0.34722222222222232</v>
      </c>
      <c r="GH67" s="4">
        <f>Tabela13[[#This Row],[V1]]-Tabela13[[#This Row],[V4]]/Tabela13[[#This Row],[V4]]</f>
        <v>0.34722222222222232</v>
      </c>
      <c r="GI67" s="4">
        <f>Tabela13[[#This Row],[V2]]-Tabela13[[#This Row],[V1]]/Tabela13[[#This Row],[V1]]</f>
        <v>-0.9285714285714286</v>
      </c>
      <c r="GJ67" s="4">
        <f>Tabela13[[#This Row],[V2]]-Tabela13[[#This Row],[V3]]/Tabela13[[#This Row],[V3]]</f>
        <v>-0.9285714285714286</v>
      </c>
      <c r="GK67" s="4">
        <f>Tabela13[[#This Row],[V2]]-Tabela13[[#This Row],[V4]]/Tabela13[[#This Row],[V4]]</f>
        <v>-0.9285714285714286</v>
      </c>
      <c r="GL67" s="4">
        <f t="shared" ref="GL67:GL130" si="138">_xlfn.STDEV.S(AC67:AF67)</f>
        <v>0.598905150481023</v>
      </c>
      <c r="GM67" s="4">
        <f t="shared" ref="GM67:GM130" si="139">AVERAGE(AC67:AF67)</f>
        <v>0.70932539682539675</v>
      </c>
      <c r="GN67" s="4">
        <f t="shared" ref="GN67:GN130" si="140">GL67/GM67</f>
        <v>0.84433061774107865</v>
      </c>
      <c r="GO67" s="3">
        <f t="shared" ref="GO67:GO130" si="141">IF(H67="H",1,0)</f>
        <v>1</v>
      </c>
      <c r="GP67" s="3">
        <v>100</v>
      </c>
      <c r="GQ67" s="3">
        <f t="shared" ref="GQ67:GQ130" si="142">IF(H67="H",I67-1,-1)</f>
        <v>0.43999999999999995</v>
      </c>
      <c r="GR67" s="3">
        <f t="shared" ref="GR67:GR130" si="143">GQ67*100</f>
        <v>43.999999999999993</v>
      </c>
      <c r="GS67" s="34">
        <f>COUNTIF($D$2:D66,Tabela13[[#This Row],[HomeTeam]])</f>
        <v>2</v>
      </c>
      <c r="GT67" s="34">
        <f>COUNTIF($E$2:E66,Tabela13[[#This Row],[AwayTeam]])</f>
        <v>2</v>
      </c>
      <c r="GU67" s="3">
        <f>IFERROR(AVERAGEIFS($AD$2:AD66,$D$2:D66,Tabela13[[#This Row],[HomeTeam]],$GS$2:GS66,"&gt;="&amp;Tabela13[[#This Row],[Contagem_H]]-5),"")</f>
        <v>1.2725290697674418</v>
      </c>
      <c r="GV67" s="3">
        <f>IFERROR(AVERAGEIFS($G$2:G66,$E$2:E66,Tabela13[[#This Row],[AwayTeam]],$GT$2:GT66,"&gt;="&amp;Tabela13[[#This Row],[Contagem_A]]-5),"")</f>
        <v>1</v>
      </c>
      <c r="GW67" s="3">
        <f>IFERROR(AVERAGEIFS($GQ$2:GQ66,$D$2:D66,Tabela13[[#This Row],[HomeTeam]],$GS$2:GS66,"&gt;="&amp;Tabela13[[#This Row],[Contagem_H]]-5),"")</f>
        <v>0.55000000000000004</v>
      </c>
    </row>
    <row r="68" spans="1:205" x14ac:dyDescent="0.25">
      <c r="A68" t="s">
        <v>127</v>
      </c>
      <c r="B68" t="s">
        <v>158</v>
      </c>
      <c r="C68" t="s">
        <v>134</v>
      </c>
      <c r="D68" t="s">
        <v>26</v>
      </c>
      <c r="E68" t="s">
        <v>130</v>
      </c>
      <c r="F68" s="3">
        <v>2</v>
      </c>
      <c r="G68" s="3">
        <v>1</v>
      </c>
      <c r="H68" s="3" t="str">
        <f t="shared" ref="H68:H131" si="144">IF(F68&gt;G68,"H",IF(F68=G68,"D","A"))</f>
        <v>H</v>
      </c>
      <c r="I68" s="3">
        <v>7.5</v>
      </c>
      <c r="J68" s="3">
        <v>5</v>
      </c>
      <c r="K68" s="3">
        <v>1.4</v>
      </c>
      <c r="L68" s="3">
        <v>1.67</v>
      </c>
      <c r="M68" s="3">
        <v>2.2000000000000002</v>
      </c>
      <c r="N68" s="3">
        <f t="shared" si="73"/>
        <v>3</v>
      </c>
      <c r="O68" s="3">
        <f t="shared" si="74"/>
        <v>3</v>
      </c>
      <c r="P68" s="3">
        <f t="shared" si="75"/>
        <v>0</v>
      </c>
      <c r="Q68" s="3">
        <f t="shared" si="76"/>
        <v>4.7619047619047672E-2</v>
      </c>
      <c r="R68" s="3">
        <f t="shared" si="77"/>
        <v>5.3347849755035481E-2</v>
      </c>
      <c r="S68" s="3">
        <f t="shared" si="78"/>
        <v>7.8571428571428577</v>
      </c>
      <c r="T68" s="3">
        <f t="shared" si="79"/>
        <v>5.2380952380952381</v>
      </c>
      <c r="U68" s="3">
        <f t="shared" si="80"/>
        <v>1.4666666666666666</v>
      </c>
      <c r="V68" s="3">
        <f t="shared" si="81"/>
        <v>1.7495238095238095</v>
      </c>
      <c r="W68" s="3">
        <f t="shared" si="82"/>
        <v>2.304761904761905</v>
      </c>
      <c r="X68" s="4">
        <f t="shared" si="83"/>
        <v>0.13333333333333333</v>
      </c>
      <c r="Y68" s="4">
        <f t="shared" si="84"/>
        <v>0.2</v>
      </c>
      <c r="Z68" s="4">
        <f t="shared" si="85"/>
        <v>0.7142857142857143</v>
      </c>
      <c r="AA68" s="4">
        <f t="shared" si="86"/>
        <v>0.5988023952095809</v>
      </c>
      <c r="AB68" s="4">
        <f t="shared" si="87"/>
        <v>0.45454545454545453</v>
      </c>
      <c r="AC68" s="4">
        <f t="shared" si="88"/>
        <v>1.0666666666666667</v>
      </c>
      <c r="AD68" s="4">
        <f t="shared" si="89"/>
        <v>0.85714285714285721</v>
      </c>
      <c r="AE68" s="4">
        <f t="shared" si="90"/>
        <v>0.56666666666666665</v>
      </c>
      <c r="AF68" s="4">
        <f t="shared" si="91"/>
        <v>1.3571428571428572</v>
      </c>
      <c r="AG68" s="4">
        <f>IFERROR(AVERAGE(Tabela13[[#This Row],[V1]],Tabela13[[#This Row],[V2]]),"")</f>
        <v>0.96190476190476193</v>
      </c>
      <c r="AH68" s="4">
        <f>IFERROR(AVERAGE(Tabela13[[#This Row],[V1]],Tabela13[[#This Row],[V3]]),"")</f>
        <v>0.81666666666666665</v>
      </c>
      <c r="AI68" s="4">
        <f>IFERROR(AVERAGE(Tabela13[[#This Row],[V1]],Tabela13[[#This Row],[V4]]),"")</f>
        <v>1.211904761904762</v>
      </c>
      <c r="AJ68" s="4">
        <f>IFERROR(AVERAGE(Tabela13[[#This Row],[V2]],Tabela13[[#This Row],[V1]]),"")</f>
        <v>0.96190476190476193</v>
      </c>
      <c r="AK68" s="4">
        <f>IFERROR(AVERAGE(Tabela13[[#This Row],[V2]],Tabela13[[#This Row],[V3]]),"")</f>
        <v>0.71190476190476193</v>
      </c>
      <c r="AL68" s="4">
        <f>IFERROR(AVERAGE(Tabela13[[#This Row],[V2]],Tabela13[[#This Row],[V4]]),"")</f>
        <v>1.1071428571428572</v>
      </c>
      <c r="AM68" s="4">
        <f>IFERROR(AVERAGE(Tabela13[[#This Row],[V3]],Tabela13[[#This Row],[V1]]),"")</f>
        <v>0.81666666666666665</v>
      </c>
      <c r="AN68" s="4">
        <f>IFERROR(AVERAGE(Tabela13[[#This Row],[V3]],Tabela13[[#This Row],[V2]]),"")</f>
        <v>0.71190476190476193</v>
      </c>
      <c r="AO68" s="4">
        <f>IFERROR(AVERAGE(Tabela13[[#This Row],[V3]],Tabela13[[#This Row],[V4]]),"")</f>
        <v>0.96190476190476193</v>
      </c>
      <c r="AP68" s="4">
        <f>IFERROR(AVERAGE(Tabela13[[#This Row],[V4]],Tabela13[[#This Row],[V1]]),"")</f>
        <v>1.211904761904762</v>
      </c>
      <c r="AQ68" s="4">
        <f>IFERROR(AVERAGE(Tabela13[[#This Row],[V4]],Tabela13[[#This Row],[V2]]),"")</f>
        <v>1.1071428571428572</v>
      </c>
      <c r="AR68" s="4">
        <f>IFERROR(AVERAGE(Tabela13[[#This Row],[V4]],Tabela13[[#This Row],[V3]]),"")</f>
        <v>0.96190476190476193</v>
      </c>
      <c r="AS68" s="4">
        <f>_xlfn.STDEV.S(Tabela13[[#This Row],[V1]:[V2]])</f>
        <v>0.14815570653432422</v>
      </c>
      <c r="AT68" s="4">
        <f>_xlfn.STDEV.S(Tabela13[[#This Row],[V1]],Tabela13[[#This Row],[V3]])</f>
        <v>0.35355339059327379</v>
      </c>
      <c r="AU68" s="4">
        <f>_xlfn.STDEV.S(Tabela13[[#This Row],[V1]],Tabela13[[#This Row],[V4]])</f>
        <v>0.20539768405894879</v>
      </c>
      <c r="AV68" s="4">
        <f>_xlfn.STDEV.S(Tabela13[[#This Row],[V2]],Tabela13[[#This Row],[V1]])</f>
        <v>0.14815570653432422</v>
      </c>
      <c r="AW68" s="4">
        <f>_xlfn.STDEV.S(Tabela13[[#This Row],[V2]],Tabela13[[#This Row],[V3]])</f>
        <v>0.20539768405894987</v>
      </c>
      <c r="AX68" s="4">
        <f>_xlfn.STDEV.S(Tabela13[[#This Row],[V42]],Tabela13[[#This Row],[V44]])</f>
        <v>0.50170909712759792</v>
      </c>
      <c r="AY68" s="4">
        <f>_xlfn.STDEV.S(Tabela13[[#This Row],[V3]],Tabela13[[#This Row],[V1]])</f>
        <v>0.35355339059327379</v>
      </c>
      <c r="AZ68" s="4">
        <f>_xlfn.STDEV.S(Tabela13[[#This Row],[V3]],Tabela13[[#This Row],[V2]])</f>
        <v>0.20539768405894987</v>
      </c>
      <c r="BA68" s="4">
        <f>_xlfn.STDEV.S(Tabela13[[#This Row],[V3]],Tabela13[[#This Row],[V4]])</f>
        <v>0.55895107465222316</v>
      </c>
      <c r="BB68" s="4">
        <f>_xlfn.STDEV.S(Tabela13[[#This Row],[V4]],Tabela13[[#This Row],[V1]])</f>
        <v>0.20539768405894879</v>
      </c>
      <c r="BC68" s="4">
        <f>_xlfn.STDEV.S(Tabela13[[#This Row],[V4]],Tabela13[[#This Row],[V2]])</f>
        <v>0.35355339059327379</v>
      </c>
      <c r="BD68" s="4">
        <f>_xlfn.STDEV.S(Tabela13[[#This Row],[V4]],Tabela13[[#This Row],[V3]])</f>
        <v>0.55895107465222316</v>
      </c>
      <c r="BE68" s="4">
        <f>Tabela13[[#This Row],[V17]]/Tabela13[[#This Row],[V5]]</f>
        <v>0.15402325926835686</v>
      </c>
      <c r="BF68" s="4">
        <f>Tabela13[[#This Row],[V18]]/Tabela13[[#This Row],[V6]]</f>
        <v>0.43292251909380464</v>
      </c>
      <c r="BG68" s="4">
        <f>Tabela13[[#This Row],[V19]]/Tabela13[[#This Row],[V7]]</f>
        <v>0.16948335423331726</v>
      </c>
      <c r="BH68" s="4">
        <f>Tabela13[[#This Row],[V20]]/Tabela13[[#This Row],[V8]]</f>
        <v>0.15402325926835686</v>
      </c>
      <c r="BI68" s="4">
        <f>Tabela13[[#This Row],[V21]]/Tabela13[[#This Row],[V9]]</f>
        <v>0.28851848596909346</v>
      </c>
      <c r="BJ68" s="4">
        <f>Tabela13[[#This Row],[V22]]/Tabela13[[#This Row],[V10]]</f>
        <v>0.4531566038571852</v>
      </c>
      <c r="BK68" s="4">
        <f>Tabela13[[#This Row],[V23]]/Tabela13[[#This Row],[V11]]</f>
        <v>0.43292251909380464</v>
      </c>
      <c r="BL68" s="4">
        <f>Tabela13[[#This Row],[V24]]/Tabela13[[#This Row],[V12]]</f>
        <v>0.28851848596909346</v>
      </c>
      <c r="BM68" s="4">
        <f>Tabela13[[#This Row],[V25]]/Tabela13[[#This Row],[V13]]</f>
        <v>0.58108775087607356</v>
      </c>
      <c r="BN68" s="4">
        <f>Tabela13[[#This Row],[V26]]/Tabela13[[#This Row],[V14]]</f>
        <v>0.16948335423331726</v>
      </c>
      <c r="BO68" s="4">
        <f>Tabela13[[#This Row],[V27]]/Tabela13[[#This Row],[V15]]</f>
        <v>0.31933854634231179</v>
      </c>
      <c r="BP68" s="4">
        <f>Tabela13[[#This Row],[V28]]/Tabela13[[#This Row],[V16]]</f>
        <v>0.58108775087607356</v>
      </c>
      <c r="BQ68" s="4">
        <f>Tabela13[[#This Row],[V1]]-Tabela13[[#This Row],[V2]]</f>
        <v>0.20952380952380945</v>
      </c>
      <c r="BR68" s="4">
        <f>Tabela13[[#This Row],[V1]]-Tabela13[[#This Row],[V3]]</f>
        <v>0.5</v>
      </c>
      <c r="BS68" s="4">
        <f>Tabela13[[#This Row],[V1]]-Tabela13[[#This Row],[V4]]</f>
        <v>-0.29047619047619055</v>
      </c>
      <c r="BT68" s="4">
        <f>Tabela13[[#This Row],[V2]]-Tabela13[[#This Row],[V1]]</f>
        <v>-0.20952380952380945</v>
      </c>
      <c r="BU68" s="4">
        <f>Tabela13[[#This Row],[V2]]-Tabela13[[#This Row],[V3]]</f>
        <v>0.29047619047619055</v>
      </c>
      <c r="BV68" s="4">
        <f>Tabela13[[#This Row],[V2]]-Tabela13[[#This Row],[V4]]</f>
        <v>-0.5</v>
      </c>
      <c r="BW68" s="4">
        <f>AVERAGE(Tabela13[[#This Row],[V41]],Tabela13[[#This Row],[V42]])</f>
        <v>0.35476190476190472</v>
      </c>
      <c r="BX68" s="4">
        <f>AVERAGE(Tabela13[[#This Row],[V41]],Tabela13[[#This Row],[V43]])</f>
        <v>-4.0476190476190554E-2</v>
      </c>
      <c r="BY68" s="4">
        <f>AVERAGE(Tabela13[[#This Row],[V41]],Tabela13[[#This Row],[V44]])</f>
        <v>0</v>
      </c>
      <c r="BZ68" s="4">
        <f>AVERAGE(Tabela13[[#This Row],[V41]],Tabela13[[#This Row],[V45]])</f>
        <v>0.25</v>
      </c>
      <c r="CA68" s="4">
        <f>AVERAGE(Tabela13[[#This Row],[V41]],Tabela13[[#This Row],[V46]])</f>
        <v>-0.14523809523809528</v>
      </c>
      <c r="CB68" s="4">
        <f>AVERAGE(Tabela13[[#This Row],[V42]],Tabela13[[#This Row],[V41]])</f>
        <v>0.35476190476190472</v>
      </c>
      <c r="CC68" s="4">
        <f>AVERAGE(Tabela13[[#This Row],[V42]],Tabela13[[#This Row],[V43]])</f>
        <v>0.10476190476190472</v>
      </c>
      <c r="CD68" s="4">
        <f>AVERAGE(Tabela13[[#This Row],[V42]],Tabela13[[#This Row],[V44]])</f>
        <v>0.14523809523809528</v>
      </c>
      <c r="CE68" s="4">
        <f>AVERAGE(Tabela13[[#This Row],[V42]],Tabela13[[#This Row],[V45]])</f>
        <v>0.39523809523809528</v>
      </c>
      <c r="CF68" s="4">
        <f>AVERAGE(Tabela13[[#This Row],[V42]],Tabela13[[#This Row],[V46]])</f>
        <v>0</v>
      </c>
      <c r="CG68" s="4">
        <f>AVERAGE(Tabela13[[#This Row],[V43]],Tabela13[[#This Row],[V41]])</f>
        <v>-4.0476190476190554E-2</v>
      </c>
      <c r="CH68" s="4">
        <f>AVERAGE(Tabela13[[#This Row],[V43]],Tabela13[[#This Row],[V42]])</f>
        <v>0.10476190476190472</v>
      </c>
      <c r="CI68" s="4">
        <f>AVERAGE(Tabela13[[#This Row],[V43]],Tabela13[[#This Row],[V44]])</f>
        <v>-0.25</v>
      </c>
      <c r="CJ68" s="4">
        <f>AVERAGE(Tabela13[[#This Row],[V43]],Tabela13[[#This Row],[V45]])</f>
        <v>0</v>
      </c>
      <c r="CK68" s="4">
        <f>AVERAGE(Tabela13[[#This Row],[V43]],Tabela13[[#This Row],[V46]])</f>
        <v>-0.39523809523809528</v>
      </c>
      <c r="CL68" s="4">
        <f>AVERAGE(Tabela13[[#This Row],[V44]],Tabela13[[#This Row],[V41]])</f>
        <v>0</v>
      </c>
      <c r="CM68" s="4">
        <f>AVERAGE(Tabela13[[#This Row],[V44]],Tabela13[[#This Row],[V42]])</f>
        <v>0.14523809523809528</v>
      </c>
      <c r="CN68" s="4">
        <f>AVERAGE(Tabela13[[#This Row],[V44]],Tabela13[[#This Row],[V43]])</f>
        <v>-0.25</v>
      </c>
      <c r="CO68" s="4">
        <f>AVERAGE(Tabela13[[#This Row],[V44]],Tabela13[[#This Row],[V45]])</f>
        <v>4.0476190476190554E-2</v>
      </c>
      <c r="CP68" s="4">
        <f>AVERAGE(Tabela13[[#This Row],[V44]],Tabela13[[#This Row],[V46]])</f>
        <v>-0.35476190476190472</v>
      </c>
      <c r="CQ68" s="4">
        <f>AVERAGE(Tabela13[[#This Row],[V45]],Tabela13[[#This Row],[V41]])</f>
        <v>0.25</v>
      </c>
      <c r="CR68" s="4">
        <f>AVERAGE(Tabela13[[#This Row],[V45]],Tabela13[[#This Row],[V42]])</f>
        <v>0.39523809523809528</v>
      </c>
      <c r="CS68" s="4">
        <f>AVERAGE(Tabela13[[#This Row],[V45]],Tabela13[[#This Row],[V43]])</f>
        <v>0</v>
      </c>
      <c r="CT68" s="4">
        <f>AVERAGE(Tabela13[[#This Row],[V45]],Tabela13[[#This Row],[V44]])</f>
        <v>4.0476190476190554E-2</v>
      </c>
      <c r="CU68" s="4">
        <f>AVERAGE(Tabela13[[#This Row],[V45]],Tabela13[[#This Row],[V46]])</f>
        <v>-0.10476190476190472</v>
      </c>
      <c r="CV68" s="4">
        <f>AVERAGE(Tabela13[[#This Row],[V46]],Tabela13[[#This Row],[V41]])</f>
        <v>-0.14523809523809528</v>
      </c>
      <c r="CW68" s="4">
        <f>AVERAGE(Tabela13[[#This Row],[V46]],Tabela13[[#This Row],[V42]])</f>
        <v>0</v>
      </c>
      <c r="CX68" s="4">
        <f>AVERAGE(Tabela13[[#This Row],[V46]],Tabela13[[#This Row],[V43]])</f>
        <v>-0.39523809523809528</v>
      </c>
      <c r="CY68" s="4">
        <f>AVERAGE(Tabela13[[#This Row],[V46]],Tabela13[[#This Row],[V44]])</f>
        <v>-0.35476190476190472</v>
      </c>
      <c r="CZ68" s="4">
        <f>AVERAGE(Tabela13[[#This Row],[V46]],Tabela13[[#This Row],[V45]])</f>
        <v>-0.10476190476190472</v>
      </c>
      <c r="DA68" s="3">
        <f>_xlfn.STDEV.S(Tabela13[[#This Row],[V41]],Tabela13[[#This Row],[V42]])</f>
        <v>0.20539768405894959</v>
      </c>
      <c r="DB68" s="3">
        <f>_xlfn.STDEV.S(Tabela13[[#This Row],[V41]],Tabela13[[#This Row],[V43]])</f>
        <v>0.35355339059327379</v>
      </c>
      <c r="DC68" s="3">
        <f>_xlfn.STDEV.S(Tabela13[[#This Row],[V41]],Tabela13[[#This Row],[V44]])</f>
        <v>0.29631141306864839</v>
      </c>
      <c r="DD68" s="3">
        <f>_xlfn.STDEV.S(Tabela13[[#This Row],[V41]],Tabela13[[#This Row],[V45]])</f>
        <v>5.7241977524625433E-2</v>
      </c>
      <c r="DE68" s="3">
        <f>_xlfn.STDEV.S(Tabela13[[#This Row],[V41]],Tabela13[[#This Row],[V46]])</f>
        <v>0.50170909712759792</v>
      </c>
      <c r="DF68" s="3">
        <f>_xlfn.STDEV.S(Tabela13[[#This Row],[V42]],Tabela13[[#This Row],[V41]])</f>
        <v>0.20539768405894959</v>
      </c>
      <c r="DG68" s="3">
        <f>_xlfn.STDEV.S(Tabela13[[#This Row],[V42]],Tabela13[[#This Row],[V43]])</f>
        <v>0.55895107465222338</v>
      </c>
      <c r="DH68" s="3">
        <f>_xlfn.STDEV.S(Tabela13[[#This Row],[V42]],Tabela13[[#This Row],[V44]])</f>
        <v>0.50170909712759792</v>
      </c>
      <c r="DI68" s="3">
        <f>_xlfn.STDEV.S(Tabela13[[#This Row],[V42]],Tabela13[[#This Row],[V45]])</f>
        <v>0.14815570653432422</v>
      </c>
      <c r="DJ68" s="3">
        <f>_xlfn.STDEV.S(Tabela13[[#This Row],[V42]],Tabela13[[#This Row],[V46]])</f>
        <v>0.70710678118654757</v>
      </c>
      <c r="DK68" s="3">
        <f>_xlfn.STDEV.S(Tabela13[[#This Row],[V43]],Tabela13[[#This Row],[V41]])</f>
        <v>0.35355339059327379</v>
      </c>
      <c r="DL68" s="3">
        <f>_xlfn.STDEV.S(Tabela13[[#This Row],[V43]],Tabela13[[#This Row],[V42]])</f>
        <v>0.55895107465222338</v>
      </c>
      <c r="DM68" s="3">
        <f>_xlfn.STDEV.S(Tabela13[[#This Row],[V43]],Tabela13[[#This Row],[V44]])</f>
        <v>5.7241977524625433E-2</v>
      </c>
      <c r="DN68" s="3">
        <f>_xlfn.STDEV.S(Tabela13[[#This Row],[V43]],Tabela13[[#This Row],[V45]])</f>
        <v>0.41079536811789913</v>
      </c>
      <c r="DO68" s="3">
        <f>_xlfn.STDEV.S(Tabela13[[#This Row],[V43]],Tabela13[[#This Row],[V46]])</f>
        <v>0.14815570653432422</v>
      </c>
      <c r="DP68" s="3">
        <f>_xlfn.STDEV.S(Tabela13[[#This Row],[V44]],Tabela13[[#This Row],[V41]])</f>
        <v>0.29631141306864839</v>
      </c>
      <c r="DQ68" s="3">
        <f>_xlfn.STDEV.S(Tabela13[[#This Row],[V44]],Tabela13[[#This Row],[V42]])</f>
        <v>0.50170909712759792</v>
      </c>
      <c r="DR68" s="3">
        <f>_xlfn.STDEV.S(Tabela13[[#This Row],[V44]],Tabela13[[#This Row],[V43]])</f>
        <v>5.7241977524625433E-2</v>
      </c>
      <c r="DS68" s="3">
        <f>_xlfn.STDEV.S(Tabela13[[#This Row],[V44]],Tabela13[[#This Row],[V45]])</f>
        <v>0.35355339059327379</v>
      </c>
      <c r="DT68" s="3">
        <f>_xlfn.STDEV.S(Tabela13[[#This Row],[V44]],Tabela13[[#This Row],[V46]])</f>
        <v>0.20539768405894959</v>
      </c>
      <c r="DU68" s="3">
        <f>_xlfn.STDEV.S(Tabela13[[#This Row],[V45]],Tabela13[[#This Row],[V41]])</f>
        <v>5.7241977524625433E-2</v>
      </c>
      <c r="DV68" s="3">
        <f>_xlfn.STDEV.S(Tabela13[[#This Row],[V45]],Tabela13[[#This Row],[V42]])</f>
        <v>0.14815570653432422</v>
      </c>
      <c r="DW68" s="3">
        <f>_xlfn.STDEV.S(Tabela13[[#This Row],[V45]],Tabela13[[#This Row],[V43]])</f>
        <v>0.41079536811789913</v>
      </c>
      <c r="DX68" s="3">
        <f>_xlfn.STDEV.S(Tabela13[[#This Row],[V45]],Tabela13[[#This Row],[V44]])</f>
        <v>0.35355339059327379</v>
      </c>
      <c r="DY68" s="3">
        <f>_xlfn.STDEV.S(Tabela13[[#This Row],[V45]],Tabela13[[#This Row],[V46]])</f>
        <v>0.55895107465222338</v>
      </c>
      <c r="DZ68" s="3">
        <f>_xlfn.STDEV.S(Tabela13[[#This Row],[V46]],Tabela13[[#This Row],[V41]])</f>
        <v>0.50170909712759792</v>
      </c>
      <c r="EA68" s="3">
        <f>_xlfn.STDEV.S(Tabela13[[#This Row],[V46]],Tabela13[[#This Row],[V42]])</f>
        <v>0.70710678118654757</v>
      </c>
      <c r="EB68" s="3">
        <f>_xlfn.STDEV.S(Tabela13[[#This Row],[V46]],Tabela13[[#This Row],[V43]])</f>
        <v>0.14815570653432422</v>
      </c>
      <c r="EC68" s="3">
        <f>_xlfn.STDEV.S(Tabela13[[#This Row],[V46]],Tabela13[[#This Row],[V44]])</f>
        <v>0.20539768405894959</v>
      </c>
      <c r="ED68" s="3">
        <f>_xlfn.STDEV.S(Tabela13[[#This Row],[V46]],Tabela13[[#This Row],[V45]])</f>
        <v>0.55895107465222338</v>
      </c>
      <c r="EE68" s="3">
        <f t="shared" si="92"/>
        <v>0.57897333761583114</v>
      </c>
      <c r="EF68" s="3">
        <f t="shared" si="93"/>
        <v>-8.7348484734808647</v>
      </c>
      <c r="EG68" s="3" t="str">
        <f t="shared" si="94"/>
        <v/>
      </c>
      <c r="EH68" s="3">
        <f t="shared" si="95"/>
        <v>0.22896791009850173</v>
      </c>
      <c r="EI68" s="3">
        <f t="shared" si="96"/>
        <v>-3.4543905048129684</v>
      </c>
      <c r="EJ68" s="3">
        <f t="shared" si="97"/>
        <v>0.57897333761583114</v>
      </c>
      <c r="EK68" s="3">
        <f t="shared" si="98"/>
        <v>5.335442076225771</v>
      </c>
      <c r="EL68" s="3">
        <f t="shared" si="99"/>
        <v>3.4543905048129684</v>
      </c>
      <c r="EM68" s="3">
        <f t="shared" si="100"/>
        <v>0.37485178761696486</v>
      </c>
      <c r="EN68" s="3" t="str">
        <f t="shared" si="101"/>
        <v/>
      </c>
      <c r="EO68" s="3">
        <f t="shared" si="102"/>
        <v>-8.7348484734808647</v>
      </c>
      <c r="EP68" s="3">
        <f t="shared" si="103"/>
        <v>5.335442076225771</v>
      </c>
      <c r="EQ68" s="3">
        <f t="shared" si="104"/>
        <v>-0.22896791009850173</v>
      </c>
      <c r="ER68" s="3" t="str">
        <f t="shared" si="105"/>
        <v/>
      </c>
      <c r="ES68" s="3" t="str">
        <f t="shared" si="106"/>
        <v/>
      </c>
      <c r="ET68" s="3" t="str">
        <f t="shared" si="107"/>
        <v/>
      </c>
      <c r="EU68" s="3" t="str">
        <f t="shared" si="108"/>
        <v/>
      </c>
      <c r="EV68" s="3">
        <f t="shared" si="109"/>
        <v>-0.22896791009850173</v>
      </c>
      <c r="EW68" s="3">
        <f t="shared" si="110"/>
        <v>8.7348484734808647</v>
      </c>
      <c r="EX68" s="3">
        <f t="shared" si="111"/>
        <v>-0.57897333761583114</v>
      </c>
      <c r="EY68" s="3">
        <f t="shared" si="112"/>
        <v>0.22896791009850173</v>
      </c>
      <c r="EZ68" s="3">
        <f t="shared" si="113"/>
        <v>0.37485178761696486</v>
      </c>
      <c r="FA68" s="3" t="str">
        <f t="shared" si="114"/>
        <v/>
      </c>
      <c r="FB68" s="3">
        <f t="shared" si="115"/>
        <v>8.7348484734808647</v>
      </c>
      <c r="FC68" s="3">
        <f t="shared" si="116"/>
        <v>-5.335442076225771</v>
      </c>
      <c r="FD68" s="3">
        <f t="shared" si="117"/>
        <v>-3.4543905048129684</v>
      </c>
      <c r="FE68" s="3" t="str">
        <f t="shared" si="118"/>
        <v/>
      </c>
      <c r="FF68" s="3">
        <f t="shared" si="119"/>
        <v>-0.37485178761696486</v>
      </c>
      <c r="FG68" s="3">
        <f t="shared" si="120"/>
        <v>-0.57897333761583114</v>
      </c>
      <c r="FH68" s="3">
        <f t="shared" si="121"/>
        <v>-5.335442076225771</v>
      </c>
      <c r="FI68" s="4">
        <f t="shared" si="122"/>
        <v>1.4285714285714286</v>
      </c>
      <c r="FJ68" s="4">
        <f t="shared" si="123"/>
        <v>0.13333333333333333</v>
      </c>
      <c r="FK68" s="4">
        <f t="shared" si="124"/>
        <v>0.57272727272727275</v>
      </c>
      <c r="FL68" s="4">
        <f t="shared" si="125"/>
        <v>2.2363636363636368</v>
      </c>
      <c r="FM68" s="4">
        <f>Tabela13[[#This Row],[V139]]-Tabela13[[#This Row],[V140]]</f>
        <v>-1.663636363636364</v>
      </c>
      <c r="FN68" s="4">
        <f>Tabela13[[#This Row],[V1]]-Tabela13[[#This Row],[V2]]/2</f>
        <v>0.63809523809523805</v>
      </c>
      <c r="FO68" s="4">
        <f>Tabela13[[#This Row],[V1]]-Tabela13[[#This Row],[V3]]/2</f>
        <v>0.78333333333333333</v>
      </c>
      <c r="FP68" s="4">
        <f>Tabela13[[#This Row],[V1]]-Tabela13[[#This Row],[V4]]/2</f>
        <v>0.38809523809523805</v>
      </c>
      <c r="FQ68" s="4">
        <f>Tabela13[[#This Row],[V2]]-Tabela13[[#This Row],[V1]]/2</f>
        <v>0.32380952380952388</v>
      </c>
      <c r="FR68" s="4">
        <f>Tabela13[[#This Row],[V2]]-Tabela13[[#This Row],[V3]]/2</f>
        <v>0.57380952380952388</v>
      </c>
      <c r="FS68" s="4">
        <f>Tabela13[[#This Row],[V2]]-Tabela13[[#This Row],[V4]]/2</f>
        <v>0.1785714285714286</v>
      </c>
      <c r="FT68" s="4">
        <f t="shared" si="126"/>
        <v>0.56796074399450069</v>
      </c>
      <c r="FU68" s="4">
        <f t="shared" si="127"/>
        <v>0.66449539909475697</v>
      </c>
      <c r="FV68" s="4">
        <f t="shared" si="128"/>
        <v>0.37020171301114868</v>
      </c>
      <c r="FW68" s="4">
        <f t="shared" si="129"/>
        <v>0.31315477757069154</v>
      </c>
      <c r="FX68" s="4">
        <f t="shared" si="130"/>
        <v>0.52093914511189843</v>
      </c>
      <c r="FY68" s="4">
        <f t="shared" si="131"/>
        <v>0.17670885607003664</v>
      </c>
      <c r="FZ68" s="4">
        <f t="shared" si="132"/>
        <v>102.23293391901012</v>
      </c>
      <c r="GA68" s="4">
        <f t="shared" si="133"/>
        <v>119.60917183705627</v>
      </c>
      <c r="GB68" s="4">
        <f t="shared" si="134"/>
        <v>66.636308342006757</v>
      </c>
      <c r="GC68" s="4">
        <f t="shared" si="135"/>
        <v>56.367859962724474</v>
      </c>
      <c r="GD68" s="4">
        <f t="shared" si="136"/>
        <v>93.769046120141724</v>
      </c>
      <c r="GE68" s="4">
        <f t="shared" si="137"/>
        <v>31.807594092606596</v>
      </c>
      <c r="GF68" s="4">
        <f>Tabela13[[#This Row],[V1]]-Tabela13[[#This Row],[V2]]/Tabela13[[#This Row],[V2]]</f>
        <v>6.6666666666666652E-2</v>
      </c>
      <c r="GG68" s="4">
        <f>Tabela13[[#This Row],[V1]]-Tabela13[[#This Row],[V3]]/Tabela13[[#This Row],[V3]]</f>
        <v>6.6666666666666652E-2</v>
      </c>
      <c r="GH68" s="4">
        <f>Tabela13[[#This Row],[V1]]-Tabela13[[#This Row],[V4]]/Tabela13[[#This Row],[V4]]</f>
        <v>6.6666666666666652E-2</v>
      </c>
      <c r="GI68" s="4">
        <f>Tabela13[[#This Row],[V2]]-Tabela13[[#This Row],[V1]]/Tabela13[[#This Row],[V1]]</f>
        <v>-0.14285714285714279</v>
      </c>
      <c r="GJ68" s="4">
        <f>Tabela13[[#This Row],[V2]]-Tabela13[[#This Row],[V3]]/Tabela13[[#This Row],[V3]]</f>
        <v>-0.14285714285714279</v>
      </c>
      <c r="GK68" s="4">
        <f>Tabela13[[#This Row],[V2]]-Tabela13[[#This Row],[V4]]/Tabela13[[#This Row],[V4]]</f>
        <v>-0.14285714285714279</v>
      </c>
      <c r="GL68" s="4">
        <f t="shared" si="138"/>
        <v>0.33385446791157369</v>
      </c>
      <c r="GM68" s="4">
        <f t="shared" si="139"/>
        <v>0.96190476190476193</v>
      </c>
      <c r="GN68" s="4">
        <f t="shared" si="140"/>
        <v>0.34707642703678454</v>
      </c>
      <c r="GO68" s="3">
        <f t="shared" si="141"/>
        <v>1</v>
      </c>
      <c r="GP68" s="3">
        <v>100</v>
      </c>
      <c r="GQ68" s="3">
        <f t="shared" si="142"/>
        <v>6.5</v>
      </c>
      <c r="GR68" s="3">
        <f t="shared" si="143"/>
        <v>650</v>
      </c>
      <c r="GS68" s="34">
        <f>COUNTIF($D$2:D67,Tabela13[[#This Row],[HomeTeam]])</f>
        <v>2</v>
      </c>
      <c r="GT68" s="34">
        <f>COUNTIF($E$2:E67,Tabela13[[#This Row],[AwayTeam]])</f>
        <v>3</v>
      </c>
      <c r="GU68" s="3">
        <f>IFERROR(AVERAGEIFS($AD$2:AD67,$D$2:D67,Tabela13[[#This Row],[HomeTeam]],$GS$2:GS67,"&gt;="&amp;Tabela13[[#This Row],[Contagem_H]]-5),"")</f>
        <v>2.0359477124183005</v>
      </c>
      <c r="GV68" s="3">
        <f>IFERROR(AVERAGEIFS($G$2:G67,$E$2:E67,Tabela13[[#This Row],[AwayTeam]],$GT$2:GT67,"&gt;="&amp;Tabela13[[#This Row],[Contagem_A]]-5),"")</f>
        <v>2.6666666666666665</v>
      </c>
      <c r="GW68" s="3">
        <f>IFERROR(AVERAGEIFS($GQ$2:GQ67,$D$2:D67,Tabela13[[#This Row],[HomeTeam]],$GS$2:GS67,"&gt;="&amp;Tabela13[[#This Row],[Contagem_H]]-5),"")</f>
        <v>-1</v>
      </c>
    </row>
    <row r="69" spans="1:205" x14ac:dyDescent="0.25">
      <c r="A69" t="s">
        <v>127</v>
      </c>
      <c r="B69" t="s">
        <v>158</v>
      </c>
      <c r="C69" t="s">
        <v>136</v>
      </c>
      <c r="D69" t="s">
        <v>23</v>
      </c>
      <c r="E69" t="s">
        <v>25</v>
      </c>
      <c r="F69" s="3">
        <v>2</v>
      </c>
      <c r="G69" s="3">
        <v>1</v>
      </c>
      <c r="H69" s="3" t="str">
        <f t="shared" si="144"/>
        <v>H</v>
      </c>
      <c r="I69" s="3">
        <v>3</v>
      </c>
      <c r="J69" s="3">
        <v>3.8</v>
      </c>
      <c r="K69" s="3">
        <v>2.2000000000000002</v>
      </c>
      <c r="L69" s="3">
        <v>1.36</v>
      </c>
      <c r="M69" s="3">
        <v>3.2</v>
      </c>
      <c r="N69" s="3">
        <f t="shared" si="73"/>
        <v>3</v>
      </c>
      <c r="O69" s="3">
        <f t="shared" si="74"/>
        <v>3</v>
      </c>
      <c r="P69" s="3">
        <f t="shared" si="75"/>
        <v>0</v>
      </c>
      <c r="Q69" s="3">
        <f t="shared" si="76"/>
        <v>5.103668261562988E-2</v>
      </c>
      <c r="R69" s="3">
        <f t="shared" si="77"/>
        <v>4.7794117647058765E-2</v>
      </c>
      <c r="S69" s="3">
        <f t="shared" si="78"/>
        <v>3.1531100478468899</v>
      </c>
      <c r="T69" s="3">
        <f t="shared" si="79"/>
        <v>3.9939393939393932</v>
      </c>
      <c r="U69" s="3">
        <f t="shared" si="80"/>
        <v>2.312280701754386</v>
      </c>
      <c r="V69" s="3">
        <f t="shared" si="81"/>
        <v>1.4294098883572568</v>
      </c>
      <c r="W69" s="3">
        <f t="shared" si="82"/>
        <v>3.3633173843700157</v>
      </c>
      <c r="X69" s="4">
        <f t="shared" si="83"/>
        <v>0.33333333333333331</v>
      </c>
      <c r="Y69" s="4">
        <f t="shared" si="84"/>
        <v>0.26315789473684209</v>
      </c>
      <c r="Z69" s="4">
        <f t="shared" si="85"/>
        <v>0.45454545454545453</v>
      </c>
      <c r="AA69" s="4">
        <f t="shared" si="86"/>
        <v>0.73529411764705876</v>
      </c>
      <c r="AB69" s="4">
        <f t="shared" si="87"/>
        <v>0.3125</v>
      </c>
      <c r="AC69" s="4">
        <f t="shared" si="88"/>
        <v>1.1666666666666667</v>
      </c>
      <c r="AD69" s="4">
        <f t="shared" si="89"/>
        <v>0.72727272727272729</v>
      </c>
      <c r="AE69" s="4">
        <f t="shared" si="90"/>
        <v>0.66666666666666663</v>
      </c>
      <c r="AF69" s="4">
        <f t="shared" si="91"/>
        <v>1.2272727272727273</v>
      </c>
      <c r="AG69" s="4">
        <f>IFERROR(AVERAGE(Tabela13[[#This Row],[V1]],Tabela13[[#This Row],[V2]]),"")</f>
        <v>0.94696969696969702</v>
      </c>
      <c r="AH69" s="4">
        <f>IFERROR(AVERAGE(Tabela13[[#This Row],[V1]],Tabela13[[#This Row],[V3]]),"")</f>
        <v>0.91666666666666674</v>
      </c>
      <c r="AI69" s="4">
        <f>IFERROR(AVERAGE(Tabela13[[#This Row],[V1]],Tabela13[[#This Row],[V4]]),"")</f>
        <v>1.196969696969697</v>
      </c>
      <c r="AJ69" s="4">
        <f>IFERROR(AVERAGE(Tabela13[[#This Row],[V2]],Tabela13[[#This Row],[V1]]),"")</f>
        <v>0.94696969696969702</v>
      </c>
      <c r="AK69" s="4">
        <f>IFERROR(AVERAGE(Tabela13[[#This Row],[V2]],Tabela13[[#This Row],[V3]]),"")</f>
        <v>0.69696969696969702</v>
      </c>
      <c r="AL69" s="4">
        <f>IFERROR(AVERAGE(Tabela13[[#This Row],[V2]],Tabela13[[#This Row],[V4]]),"")</f>
        <v>0.97727272727272729</v>
      </c>
      <c r="AM69" s="4">
        <f>IFERROR(AVERAGE(Tabela13[[#This Row],[V3]],Tabela13[[#This Row],[V1]]),"")</f>
        <v>0.91666666666666674</v>
      </c>
      <c r="AN69" s="4">
        <f>IFERROR(AVERAGE(Tabela13[[#This Row],[V3]],Tabela13[[#This Row],[V2]]),"")</f>
        <v>0.69696969696969702</v>
      </c>
      <c r="AO69" s="4">
        <f>IFERROR(AVERAGE(Tabela13[[#This Row],[V3]],Tabela13[[#This Row],[V4]]),"")</f>
        <v>0.94696969696969702</v>
      </c>
      <c r="AP69" s="4">
        <f>IFERROR(AVERAGE(Tabela13[[#This Row],[V4]],Tabela13[[#This Row],[V1]]),"")</f>
        <v>1.196969696969697</v>
      </c>
      <c r="AQ69" s="4">
        <f>IFERROR(AVERAGE(Tabela13[[#This Row],[V4]],Tabela13[[#This Row],[V2]]),"")</f>
        <v>0.97727272727272729</v>
      </c>
      <c r="AR69" s="4">
        <f>IFERROR(AVERAGE(Tabela13[[#This Row],[V4]],Tabela13[[#This Row],[V3]]),"")</f>
        <v>0.94696969696969702</v>
      </c>
      <c r="AS69" s="4">
        <f>_xlfn.STDEV.S(Tabela13[[#This Row],[V1]:[V2]])</f>
        <v>0.31069843415772563</v>
      </c>
      <c r="AT69" s="4">
        <f>_xlfn.STDEV.S(Tabela13[[#This Row],[V1]],Tabela13[[#This Row],[V3]])</f>
        <v>0.35355339059327379</v>
      </c>
      <c r="AU69" s="4">
        <f>_xlfn.STDEV.S(Tabela13[[#This Row],[V1]],Tabela13[[#This Row],[V4]])</f>
        <v>4.2854956435548298E-2</v>
      </c>
      <c r="AV69" s="4">
        <f>_xlfn.STDEV.S(Tabela13[[#This Row],[V2]],Tabela13[[#This Row],[V1]])</f>
        <v>0.31069843415772563</v>
      </c>
      <c r="AW69" s="4">
        <f>_xlfn.STDEV.S(Tabela13[[#This Row],[V2]],Tabela13[[#This Row],[V3]])</f>
        <v>4.2854956435548375E-2</v>
      </c>
      <c r="AX69" s="4">
        <f>_xlfn.STDEV.S(Tabela13[[#This Row],[V42]],Tabela13[[#This Row],[V44]])</f>
        <v>0.66425182475099931</v>
      </c>
      <c r="AY69" s="4">
        <f>_xlfn.STDEV.S(Tabela13[[#This Row],[V3]],Tabela13[[#This Row],[V1]])</f>
        <v>0.35355339059327379</v>
      </c>
      <c r="AZ69" s="4">
        <f>_xlfn.STDEV.S(Tabela13[[#This Row],[V3]],Tabela13[[#This Row],[V2]])</f>
        <v>4.2854956435548375E-2</v>
      </c>
      <c r="BA69" s="4">
        <f>_xlfn.STDEV.S(Tabela13[[#This Row],[V3]],Tabela13[[#This Row],[V4]])</f>
        <v>0.39640834702882188</v>
      </c>
      <c r="BB69" s="4">
        <f>_xlfn.STDEV.S(Tabela13[[#This Row],[V4]],Tabela13[[#This Row],[V1]])</f>
        <v>4.2854956435548298E-2</v>
      </c>
      <c r="BC69" s="4">
        <f>_xlfn.STDEV.S(Tabela13[[#This Row],[V4]],Tabela13[[#This Row],[V2]])</f>
        <v>0.35355339059327406</v>
      </c>
      <c r="BD69" s="4">
        <f>_xlfn.STDEV.S(Tabela13[[#This Row],[V4]],Tabela13[[#This Row],[V3]])</f>
        <v>0.39640834702882188</v>
      </c>
      <c r="BE69" s="4">
        <f>Tabela13[[#This Row],[V17]]/Tabela13[[#This Row],[V5]]</f>
        <v>0.32809754647055828</v>
      </c>
      <c r="BF69" s="4">
        <f>Tabela13[[#This Row],[V18]]/Tabela13[[#This Row],[V6]]</f>
        <v>0.38569460791993498</v>
      </c>
      <c r="BG69" s="4">
        <f>Tabela13[[#This Row],[V19]]/Tabela13[[#This Row],[V7]]</f>
        <v>3.5802874996787186E-2</v>
      </c>
      <c r="BH69" s="4">
        <f>Tabela13[[#This Row],[V20]]/Tabela13[[#This Row],[V8]]</f>
        <v>0.32809754647055828</v>
      </c>
      <c r="BI69" s="4">
        <f>Tabela13[[#This Row],[V21]]/Tabela13[[#This Row],[V9]]</f>
        <v>6.148754619013462E-2</v>
      </c>
      <c r="BJ69" s="4">
        <f>Tabela13[[#This Row],[V22]]/Tabela13[[#This Row],[V10]]</f>
        <v>0.6796995416056737</v>
      </c>
      <c r="BK69" s="4">
        <f>Tabela13[[#This Row],[V23]]/Tabela13[[#This Row],[V11]]</f>
        <v>0.38569460791993498</v>
      </c>
      <c r="BL69" s="4">
        <f>Tabela13[[#This Row],[V24]]/Tabela13[[#This Row],[V12]]</f>
        <v>6.148754619013462E-2</v>
      </c>
      <c r="BM69" s="4">
        <f>Tabela13[[#This Row],[V25]]/Tabela13[[#This Row],[V13]]</f>
        <v>0.41860721446243587</v>
      </c>
      <c r="BN69" s="4">
        <f>Tabela13[[#This Row],[V26]]/Tabela13[[#This Row],[V14]]</f>
        <v>3.5802874996787186E-2</v>
      </c>
      <c r="BO69" s="4">
        <f>Tabela13[[#This Row],[V27]]/Tabela13[[#This Row],[V15]]</f>
        <v>0.36177556246753623</v>
      </c>
      <c r="BP69" s="4">
        <f>Tabela13[[#This Row],[V28]]/Tabela13[[#This Row],[V16]]</f>
        <v>0.41860721446243587</v>
      </c>
      <c r="BQ69" s="4">
        <f>Tabela13[[#This Row],[V1]]-Tabela13[[#This Row],[V2]]</f>
        <v>0.43939393939393945</v>
      </c>
      <c r="BR69" s="4">
        <f>Tabela13[[#This Row],[V1]]-Tabela13[[#This Row],[V3]]</f>
        <v>0.50000000000000011</v>
      </c>
      <c r="BS69" s="4">
        <f>Tabela13[[#This Row],[V1]]-Tabela13[[#This Row],[V4]]</f>
        <v>-6.0606060606060552E-2</v>
      </c>
      <c r="BT69" s="4">
        <f>Tabela13[[#This Row],[V2]]-Tabela13[[#This Row],[V1]]</f>
        <v>-0.43939393939393945</v>
      </c>
      <c r="BU69" s="4">
        <f>Tabela13[[#This Row],[V2]]-Tabela13[[#This Row],[V3]]</f>
        <v>6.0606060606060663E-2</v>
      </c>
      <c r="BV69" s="4">
        <f>Tabela13[[#This Row],[V2]]-Tabela13[[#This Row],[V4]]</f>
        <v>-0.5</v>
      </c>
      <c r="BW69" s="4">
        <f>AVERAGE(Tabela13[[#This Row],[V41]],Tabela13[[#This Row],[V42]])</f>
        <v>0.46969696969696978</v>
      </c>
      <c r="BX69" s="4">
        <f>AVERAGE(Tabela13[[#This Row],[V41]],Tabela13[[#This Row],[V43]])</f>
        <v>0.18939393939393945</v>
      </c>
      <c r="BY69" s="4">
        <f>AVERAGE(Tabela13[[#This Row],[V41]],Tabela13[[#This Row],[V44]])</f>
        <v>0</v>
      </c>
      <c r="BZ69" s="4">
        <f>AVERAGE(Tabela13[[#This Row],[V41]],Tabela13[[#This Row],[V45]])</f>
        <v>0.25000000000000006</v>
      </c>
      <c r="CA69" s="4">
        <f>AVERAGE(Tabela13[[#This Row],[V41]],Tabela13[[#This Row],[V46]])</f>
        <v>-3.0303030303030276E-2</v>
      </c>
      <c r="CB69" s="4">
        <f>AVERAGE(Tabela13[[#This Row],[V42]],Tabela13[[#This Row],[V41]])</f>
        <v>0.46969696969696978</v>
      </c>
      <c r="CC69" s="4">
        <f>AVERAGE(Tabela13[[#This Row],[V42]],Tabela13[[#This Row],[V43]])</f>
        <v>0.21969696969696978</v>
      </c>
      <c r="CD69" s="4">
        <f>AVERAGE(Tabela13[[#This Row],[V42]],Tabela13[[#This Row],[V44]])</f>
        <v>3.0303030303030332E-2</v>
      </c>
      <c r="CE69" s="4">
        <f>AVERAGE(Tabela13[[#This Row],[V42]],Tabela13[[#This Row],[V45]])</f>
        <v>0.28030303030303039</v>
      </c>
      <c r="CF69" s="4">
        <f>AVERAGE(Tabela13[[#This Row],[V42]],Tabela13[[#This Row],[V46]])</f>
        <v>0</v>
      </c>
      <c r="CG69" s="4">
        <f>AVERAGE(Tabela13[[#This Row],[V43]],Tabela13[[#This Row],[V41]])</f>
        <v>0.18939393939393945</v>
      </c>
      <c r="CH69" s="4">
        <f>AVERAGE(Tabela13[[#This Row],[V43]],Tabela13[[#This Row],[V42]])</f>
        <v>0.21969696969696978</v>
      </c>
      <c r="CI69" s="4">
        <f>AVERAGE(Tabela13[[#This Row],[V43]],Tabela13[[#This Row],[V44]])</f>
        <v>-0.25</v>
      </c>
      <c r="CJ69" s="4">
        <f>AVERAGE(Tabela13[[#This Row],[V43]],Tabela13[[#This Row],[V45]])</f>
        <v>5.5511151231257827E-17</v>
      </c>
      <c r="CK69" s="4">
        <f>AVERAGE(Tabela13[[#This Row],[V43]],Tabela13[[#This Row],[V46]])</f>
        <v>-0.28030303030303028</v>
      </c>
      <c r="CL69" s="4">
        <f>AVERAGE(Tabela13[[#This Row],[V44]],Tabela13[[#This Row],[V41]])</f>
        <v>0</v>
      </c>
      <c r="CM69" s="4">
        <f>AVERAGE(Tabela13[[#This Row],[V44]],Tabela13[[#This Row],[V42]])</f>
        <v>3.0303030303030332E-2</v>
      </c>
      <c r="CN69" s="4">
        <f>AVERAGE(Tabela13[[#This Row],[V44]],Tabela13[[#This Row],[V43]])</f>
        <v>-0.25</v>
      </c>
      <c r="CO69" s="4">
        <f>AVERAGE(Tabela13[[#This Row],[V44]],Tabela13[[#This Row],[V45]])</f>
        <v>-0.18939393939393939</v>
      </c>
      <c r="CP69" s="4">
        <f>AVERAGE(Tabela13[[#This Row],[V44]],Tabela13[[#This Row],[V46]])</f>
        <v>-0.46969696969696972</v>
      </c>
      <c r="CQ69" s="4">
        <f>AVERAGE(Tabela13[[#This Row],[V45]],Tabela13[[#This Row],[V41]])</f>
        <v>0.25000000000000006</v>
      </c>
      <c r="CR69" s="4">
        <f>AVERAGE(Tabela13[[#This Row],[V45]],Tabela13[[#This Row],[V42]])</f>
        <v>0.28030303030303039</v>
      </c>
      <c r="CS69" s="4">
        <f>AVERAGE(Tabela13[[#This Row],[V45]],Tabela13[[#This Row],[V43]])</f>
        <v>5.5511151231257827E-17</v>
      </c>
      <c r="CT69" s="4">
        <f>AVERAGE(Tabela13[[#This Row],[V45]],Tabela13[[#This Row],[V44]])</f>
        <v>-0.18939393939393939</v>
      </c>
      <c r="CU69" s="4">
        <f>AVERAGE(Tabela13[[#This Row],[V45]],Tabela13[[#This Row],[V46]])</f>
        <v>-0.21969696969696967</v>
      </c>
      <c r="CV69" s="4">
        <f>AVERAGE(Tabela13[[#This Row],[V46]],Tabela13[[#This Row],[V41]])</f>
        <v>-3.0303030303030276E-2</v>
      </c>
      <c r="CW69" s="4">
        <f>AVERAGE(Tabela13[[#This Row],[V46]],Tabela13[[#This Row],[V42]])</f>
        <v>0</v>
      </c>
      <c r="CX69" s="4">
        <f>AVERAGE(Tabela13[[#This Row],[V46]],Tabela13[[#This Row],[V43]])</f>
        <v>-0.28030303030303028</v>
      </c>
      <c r="CY69" s="4">
        <f>AVERAGE(Tabela13[[#This Row],[V46]],Tabela13[[#This Row],[V44]])</f>
        <v>-0.46969696969696972</v>
      </c>
      <c r="CZ69" s="4">
        <f>AVERAGE(Tabela13[[#This Row],[V46]],Tabela13[[#This Row],[V45]])</f>
        <v>-0.21969696969696967</v>
      </c>
      <c r="DA69" s="3">
        <f>_xlfn.STDEV.S(Tabela13[[#This Row],[V41]],Tabela13[[#This Row],[V42]])</f>
        <v>4.2854956435548375E-2</v>
      </c>
      <c r="DB69" s="3">
        <f>_xlfn.STDEV.S(Tabela13[[#This Row],[V41]],Tabela13[[#This Row],[V43]])</f>
        <v>0.35355339059327379</v>
      </c>
      <c r="DC69" s="3">
        <f>_xlfn.STDEV.S(Tabela13[[#This Row],[V41]],Tabela13[[#This Row],[V44]])</f>
        <v>0.62139686831545093</v>
      </c>
      <c r="DD69" s="3">
        <f>_xlfn.STDEV.S(Tabela13[[#This Row],[V41]],Tabela13[[#This Row],[V45]])</f>
        <v>0.26784347772217709</v>
      </c>
      <c r="DE69" s="3">
        <f>_xlfn.STDEV.S(Tabela13[[#This Row],[V41]],Tabela13[[#This Row],[V46]])</f>
        <v>0.6642518247509992</v>
      </c>
      <c r="DF69" s="3">
        <f>_xlfn.STDEV.S(Tabela13[[#This Row],[V42]],Tabela13[[#This Row],[V41]])</f>
        <v>4.2854956435548375E-2</v>
      </c>
      <c r="DG69" s="3">
        <f>_xlfn.STDEV.S(Tabela13[[#This Row],[V42]],Tabela13[[#This Row],[V43]])</f>
        <v>0.39640834702882216</v>
      </c>
      <c r="DH69" s="3">
        <f>_xlfn.STDEV.S(Tabela13[[#This Row],[V42]],Tabela13[[#This Row],[V44]])</f>
        <v>0.66425182475099931</v>
      </c>
      <c r="DI69" s="3">
        <f>_xlfn.STDEV.S(Tabela13[[#This Row],[V42]],Tabela13[[#This Row],[V45]])</f>
        <v>0.31069843415772547</v>
      </c>
      <c r="DJ69" s="3">
        <f>_xlfn.STDEV.S(Tabela13[[#This Row],[V42]],Tabela13[[#This Row],[V46]])</f>
        <v>0.70710678118654757</v>
      </c>
      <c r="DK69" s="3">
        <f>_xlfn.STDEV.S(Tabela13[[#This Row],[V43]],Tabela13[[#This Row],[V41]])</f>
        <v>0.35355339059327379</v>
      </c>
      <c r="DL69" s="3">
        <f>_xlfn.STDEV.S(Tabela13[[#This Row],[V43]],Tabela13[[#This Row],[V42]])</f>
        <v>0.39640834702882216</v>
      </c>
      <c r="DM69" s="3">
        <f>_xlfn.STDEV.S(Tabela13[[#This Row],[V43]],Tabela13[[#This Row],[V44]])</f>
        <v>0.26784347772217715</v>
      </c>
      <c r="DN69" s="3">
        <f>_xlfn.STDEV.S(Tabela13[[#This Row],[V43]],Tabela13[[#This Row],[V45]])</f>
        <v>8.570991287109668E-2</v>
      </c>
      <c r="DO69" s="3">
        <f>_xlfn.STDEV.S(Tabela13[[#This Row],[V43]],Tabela13[[#This Row],[V46]])</f>
        <v>0.31069843415772547</v>
      </c>
      <c r="DP69" s="3">
        <f>_xlfn.STDEV.S(Tabela13[[#This Row],[V44]],Tabela13[[#This Row],[V41]])</f>
        <v>0.62139686831545093</v>
      </c>
      <c r="DQ69" s="3">
        <f>_xlfn.STDEV.S(Tabela13[[#This Row],[V44]],Tabela13[[#This Row],[V42]])</f>
        <v>0.66425182475099931</v>
      </c>
      <c r="DR69" s="3">
        <f>_xlfn.STDEV.S(Tabela13[[#This Row],[V44]],Tabela13[[#This Row],[V43]])</f>
        <v>0.26784347772217715</v>
      </c>
      <c r="DS69" s="3">
        <f>_xlfn.STDEV.S(Tabela13[[#This Row],[V44]],Tabela13[[#This Row],[V45]])</f>
        <v>0.35355339059327384</v>
      </c>
      <c r="DT69" s="3">
        <f>_xlfn.STDEV.S(Tabela13[[#This Row],[V44]],Tabela13[[#This Row],[V46]])</f>
        <v>4.2854956435548298E-2</v>
      </c>
      <c r="DU69" s="3">
        <f>_xlfn.STDEV.S(Tabela13[[#This Row],[V45]],Tabela13[[#This Row],[V41]])</f>
        <v>0.26784347772217709</v>
      </c>
      <c r="DV69" s="3">
        <f>_xlfn.STDEV.S(Tabela13[[#This Row],[V45]],Tabela13[[#This Row],[V42]])</f>
        <v>0.31069843415772547</v>
      </c>
      <c r="DW69" s="3">
        <f>_xlfn.STDEV.S(Tabela13[[#This Row],[V45]],Tabela13[[#This Row],[V43]])</f>
        <v>8.570991287109668E-2</v>
      </c>
      <c r="DX69" s="3">
        <f>_xlfn.STDEV.S(Tabela13[[#This Row],[V45]],Tabela13[[#This Row],[V44]])</f>
        <v>0.35355339059327384</v>
      </c>
      <c r="DY69" s="3">
        <f>_xlfn.STDEV.S(Tabela13[[#This Row],[V45]],Tabela13[[#This Row],[V46]])</f>
        <v>0.39640834702882216</v>
      </c>
      <c r="DZ69" s="3">
        <f>_xlfn.STDEV.S(Tabela13[[#This Row],[V46]],Tabela13[[#This Row],[V41]])</f>
        <v>0.6642518247509992</v>
      </c>
      <c r="EA69" s="3">
        <f>_xlfn.STDEV.S(Tabela13[[#This Row],[V46]],Tabela13[[#This Row],[V42]])</f>
        <v>0.70710678118654757</v>
      </c>
      <c r="EB69" s="3">
        <f>_xlfn.STDEV.S(Tabela13[[#This Row],[V46]],Tabela13[[#This Row],[V43]])</f>
        <v>0.31069843415772547</v>
      </c>
      <c r="EC69" s="3">
        <f>_xlfn.STDEV.S(Tabela13[[#This Row],[V46]],Tabela13[[#This Row],[V44]])</f>
        <v>4.2854956435548298E-2</v>
      </c>
      <c r="ED69" s="3">
        <f>_xlfn.STDEV.S(Tabela13[[#This Row],[V46]],Tabela13[[#This Row],[V45]])</f>
        <v>0.39640834702882216</v>
      </c>
      <c r="EE69" s="3">
        <f t="shared" si="92"/>
        <v>9.1239584669232002E-2</v>
      </c>
      <c r="EF69" s="3">
        <f t="shared" si="93"/>
        <v>1.8667619023324851</v>
      </c>
      <c r="EG69" s="3" t="str">
        <f t="shared" si="94"/>
        <v/>
      </c>
      <c r="EH69" s="3">
        <f t="shared" si="95"/>
        <v>1.0713739108887081</v>
      </c>
      <c r="EI69" s="3">
        <f t="shared" si="96"/>
        <v>-21.920310216782994</v>
      </c>
      <c r="EJ69" s="3">
        <f t="shared" si="97"/>
        <v>9.1239584669232002E-2</v>
      </c>
      <c r="EK69" s="3">
        <f t="shared" si="98"/>
        <v>1.8043414416484311</v>
      </c>
      <c r="EL69" s="3">
        <f t="shared" si="99"/>
        <v>21.920310216782955</v>
      </c>
      <c r="EM69" s="3">
        <f t="shared" si="100"/>
        <v>1.1084376569951284</v>
      </c>
      <c r="EN69" s="3" t="str">
        <f t="shared" si="101"/>
        <v/>
      </c>
      <c r="EO69" s="3">
        <f t="shared" si="102"/>
        <v>1.8667619023324851</v>
      </c>
      <c r="EP69" s="3">
        <f t="shared" si="103"/>
        <v>1.8043414416484311</v>
      </c>
      <c r="EQ69" s="3">
        <f t="shared" si="104"/>
        <v>-1.0713739108887086</v>
      </c>
      <c r="ER69" s="3">
        <f t="shared" si="105"/>
        <v>1544012526672914.8</v>
      </c>
      <c r="ES69" s="3" t="str">
        <f t="shared" si="106"/>
        <v/>
      </c>
      <c r="ET69" s="3" t="str">
        <f t="shared" si="107"/>
        <v/>
      </c>
      <c r="EU69" s="3" t="str">
        <f t="shared" si="108"/>
        <v/>
      </c>
      <c r="EV69" s="3">
        <f t="shared" si="109"/>
        <v>-1.0713739108887086</v>
      </c>
      <c r="EW69" s="3">
        <f t="shared" si="110"/>
        <v>-1.866761902332486</v>
      </c>
      <c r="EX69" s="3">
        <f t="shared" si="111"/>
        <v>-9.1239584669231849E-2</v>
      </c>
      <c r="EY69" s="3">
        <f t="shared" si="112"/>
        <v>1.0713739108887081</v>
      </c>
      <c r="EZ69" s="3">
        <f t="shared" si="113"/>
        <v>1.1084376569951284</v>
      </c>
      <c r="FA69" s="3">
        <f t="shared" si="114"/>
        <v>1544012526672914.8</v>
      </c>
      <c r="FB69" s="3">
        <f t="shared" si="115"/>
        <v>-1.866761902332486</v>
      </c>
      <c r="FC69" s="3">
        <f t="shared" si="116"/>
        <v>-1.8043414416484322</v>
      </c>
      <c r="FD69" s="3">
        <f t="shared" si="117"/>
        <v>-21.920310216782994</v>
      </c>
      <c r="FE69" s="3" t="str">
        <f t="shared" si="118"/>
        <v/>
      </c>
      <c r="FF69" s="3">
        <f t="shared" si="119"/>
        <v>-1.1084376569951289</v>
      </c>
      <c r="FG69" s="3">
        <f t="shared" si="120"/>
        <v>-9.1239584669231849E-2</v>
      </c>
      <c r="FH69" s="3">
        <f t="shared" si="121"/>
        <v>-1.8043414416484322</v>
      </c>
      <c r="FI69" s="4">
        <f t="shared" si="122"/>
        <v>0.90909090909090906</v>
      </c>
      <c r="FJ69" s="4">
        <f t="shared" si="123"/>
        <v>0.33333333333333331</v>
      </c>
      <c r="FK69" s="4">
        <f t="shared" si="124"/>
        <v>1.2018209408194234</v>
      </c>
      <c r="FL69" s="4">
        <f t="shared" si="125"/>
        <v>1.5477996965098635</v>
      </c>
      <c r="FM69" s="4">
        <f>Tabela13[[#This Row],[V139]]-Tabela13[[#This Row],[V140]]</f>
        <v>-0.34597875569044012</v>
      </c>
      <c r="FN69" s="4">
        <f>Tabela13[[#This Row],[V1]]-Tabela13[[#This Row],[V2]]/2</f>
        <v>0.80303030303030309</v>
      </c>
      <c r="FO69" s="4">
        <f>Tabela13[[#This Row],[V1]]-Tabela13[[#This Row],[V3]]/2</f>
        <v>0.83333333333333348</v>
      </c>
      <c r="FP69" s="4">
        <f>Tabela13[[#This Row],[V1]]-Tabela13[[#This Row],[V4]]/2</f>
        <v>0.55303030303030309</v>
      </c>
      <c r="FQ69" s="4">
        <f>Tabela13[[#This Row],[V2]]-Tabela13[[#This Row],[V1]]/2</f>
        <v>0.14393939393939392</v>
      </c>
      <c r="FR69" s="4">
        <f>Tabela13[[#This Row],[V2]]-Tabela13[[#This Row],[V3]]/2</f>
        <v>0.39393939393939398</v>
      </c>
      <c r="FS69" s="4">
        <f>Tabela13[[#This Row],[V2]]-Tabela13[[#This Row],[V4]]/2</f>
        <v>0.11363636363636365</v>
      </c>
      <c r="FT69" s="4">
        <f t="shared" si="126"/>
        <v>0.67658595858020332</v>
      </c>
      <c r="FU69" s="4">
        <f t="shared" si="127"/>
        <v>0.69473827619670325</v>
      </c>
      <c r="FV69" s="4">
        <f t="shared" si="128"/>
        <v>0.5051667617855311</v>
      </c>
      <c r="FW69" s="4">
        <f t="shared" si="129"/>
        <v>0.14295749959372075</v>
      </c>
      <c r="FX69" s="4">
        <f t="shared" si="130"/>
        <v>0.37527082285595736</v>
      </c>
      <c r="FY69" s="4">
        <f t="shared" si="131"/>
        <v>0.11315098159048452</v>
      </c>
      <c r="FZ69" s="4">
        <f t="shared" si="132"/>
        <v>121.7854725444366</v>
      </c>
      <c r="GA69" s="4">
        <f t="shared" si="133"/>
        <v>125.05288971540658</v>
      </c>
      <c r="GB69" s="4">
        <f t="shared" si="134"/>
        <v>90.930017121395593</v>
      </c>
      <c r="GC69" s="4">
        <f t="shared" si="135"/>
        <v>25.732349926869734</v>
      </c>
      <c r="GD69" s="4">
        <f t="shared" si="136"/>
        <v>67.548748114072325</v>
      </c>
      <c r="GE69" s="4">
        <f t="shared" si="137"/>
        <v>20.367176686287216</v>
      </c>
      <c r="GF69" s="4">
        <f>Tabela13[[#This Row],[V1]]-Tabela13[[#This Row],[V2]]/Tabela13[[#This Row],[V2]]</f>
        <v>0.16666666666666674</v>
      </c>
      <c r="GG69" s="4">
        <f>Tabela13[[#This Row],[V1]]-Tabela13[[#This Row],[V3]]/Tabela13[[#This Row],[V3]]</f>
        <v>0.16666666666666674</v>
      </c>
      <c r="GH69" s="4">
        <f>Tabela13[[#This Row],[V1]]-Tabela13[[#This Row],[V4]]/Tabela13[[#This Row],[V4]]</f>
        <v>0.16666666666666674</v>
      </c>
      <c r="GI69" s="4">
        <f>Tabela13[[#This Row],[V2]]-Tabela13[[#This Row],[V1]]/Tabela13[[#This Row],[V1]]</f>
        <v>-0.27272727272727271</v>
      </c>
      <c r="GJ69" s="4">
        <f>Tabela13[[#This Row],[V2]]-Tabela13[[#This Row],[V3]]/Tabela13[[#This Row],[V3]]</f>
        <v>-0.27272727272727271</v>
      </c>
      <c r="GK69" s="4">
        <f>Tabela13[[#This Row],[V2]]-Tabela13[[#This Row],[V4]]/Tabela13[[#This Row],[V4]]</f>
        <v>-0.27272727272727271</v>
      </c>
      <c r="GL69" s="4">
        <f t="shared" si="138"/>
        <v>0.29078806405019747</v>
      </c>
      <c r="GM69" s="4">
        <f t="shared" si="139"/>
        <v>0.94696969696969702</v>
      </c>
      <c r="GN69" s="4">
        <f t="shared" si="140"/>
        <v>0.30707219563700849</v>
      </c>
      <c r="GO69" s="3">
        <f t="shared" si="141"/>
        <v>1</v>
      </c>
      <c r="GP69" s="3">
        <v>100</v>
      </c>
      <c r="GQ69" s="3">
        <f t="shared" si="142"/>
        <v>2</v>
      </c>
      <c r="GR69" s="3">
        <f t="shared" si="143"/>
        <v>200</v>
      </c>
      <c r="GS69" s="34">
        <f>COUNTIF($D$2:D68,Tabela13[[#This Row],[HomeTeam]])</f>
        <v>2</v>
      </c>
      <c r="GT69" s="34">
        <f>COUNTIF($E$2:E68,Tabela13[[#This Row],[AwayTeam]])</f>
        <v>3</v>
      </c>
      <c r="GU69" s="3">
        <f>IFERROR(AVERAGEIFS($AD$2:AD68,$D$2:D68,Tabela13[[#This Row],[HomeTeam]],$GS$2:GS68,"&gt;="&amp;Tabela13[[#This Row],[Contagem_H]]-5),"")</f>
        <v>0.38863636363636367</v>
      </c>
      <c r="GV69" s="3">
        <f>IFERROR(AVERAGEIFS($G$2:G68,$E$2:E68,Tabela13[[#This Row],[AwayTeam]],$GT$2:GT68,"&gt;="&amp;Tabela13[[#This Row],[Contagem_A]]-5),"")</f>
        <v>2</v>
      </c>
      <c r="GW69" s="3">
        <f>IFERROR(AVERAGEIFS($GQ$2:GQ68,$D$2:D68,Tabela13[[#This Row],[HomeTeam]],$GS$2:GS68,"&gt;="&amp;Tabela13[[#This Row],[Contagem_H]]-5),"")</f>
        <v>1.145</v>
      </c>
    </row>
    <row r="70" spans="1:205" x14ac:dyDescent="0.25">
      <c r="A70" t="s">
        <v>127</v>
      </c>
      <c r="B70" t="s">
        <v>159</v>
      </c>
      <c r="C70" t="s">
        <v>138</v>
      </c>
      <c r="D70" t="s">
        <v>133</v>
      </c>
      <c r="E70" t="s">
        <v>22</v>
      </c>
      <c r="F70" s="3">
        <v>1</v>
      </c>
      <c r="G70" s="3">
        <v>1</v>
      </c>
      <c r="H70" s="3" t="str">
        <f t="shared" si="144"/>
        <v>D</v>
      </c>
      <c r="I70" s="3">
        <v>2.63</v>
      </c>
      <c r="J70" s="3">
        <v>3</v>
      </c>
      <c r="K70" s="3">
        <v>2.88</v>
      </c>
      <c r="L70" s="3">
        <v>2.1</v>
      </c>
      <c r="M70" s="3">
        <v>1.73</v>
      </c>
      <c r="N70" s="3">
        <f t="shared" si="73"/>
        <v>2</v>
      </c>
      <c r="O70" s="3">
        <f t="shared" si="74"/>
        <v>1</v>
      </c>
      <c r="P70" s="3">
        <f t="shared" si="75"/>
        <v>1</v>
      </c>
      <c r="Q70" s="3">
        <f t="shared" si="76"/>
        <v>6.0783692437684778E-2</v>
      </c>
      <c r="R70" s="3">
        <f t="shared" si="77"/>
        <v>5.4225158271401064E-2</v>
      </c>
      <c r="S70" s="3">
        <f t="shared" si="78"/>
        <v>2.7898611111111107</v>
      </c>
      <c r="T70" s="3">
        <f t="shared" si="79"/>
        <v>3.1823510773130543</v>
      </c>
      <c r="U70" s="3">
        <f t="shared" si="80"/>
        <v>3.0550570342205319</v>
      </c>
      <c r="V70" s="3">
        <f t="shared" si="81"/>
        <v>2.2276457541191381</v>
      </c>
      <c r="W70" s="3">
        <f t="shared" si="82"/>
        <v>1.8351557879171947</v>
      </c>
      <c r="X70" s="4">
        <f t="shared" si="83"/>
        <v>0.38022813688212931</v>
      </c>
      <c r="Y70" s="4">
        <f t="shared" si="84"/>
        <v>0.33333333333333331</v>
      </c>
      <c r="Z70" s="4">
        <f t="shared" si="85"/>
        <v>0.34722222222222221</v>
      </c>
      <c r="AA70" s="4">
        <f t="shared" si="86"/>
        <v>0.47619047619047616</v>
      </c>
      <c r="AB70" s="4">
        <f t="shared" si="87"/>
        <v>0.5780346820809249</v>
      </c>
      <c r="AC70" s="4">
        <f t="shared" si="88"/>
        <v>0.69011406844106471</v>
      </c>
      <c r="AD70" s="4">
        <f t="shared" si="89"/>
        <v>0.67361111111111116</v>
      </c>
      <c r="AE70" s="4">
        <f t="shared" si="90"/>
        <v>0.69011406844106471</v>
      </c>
      <c r="AF70" s="4">
        <f t="shared" si="91"/>
        <v>0.67361111111111116</v>
      </c>
      <c r="AG70" s="4">
        <f>IFERROR(AVERAGE(Tabela13[[#This Row],[V1]],Tabela13[[#This Row],[V2]]),"")</f>
        <v>0.68186258977608794</v>
      </c>
      <c r="AH70" s="4">
        <f>IFERROR(AVERAGE(Tabela13[[#This Row],[V1]],Tabela13[[#This Row],[V3]]),"")</f>
        <v>0.69011406844106471</v>
      </c>
      <c r="AI70" s="4">
        <f>IFERROR(AVERAGE(Tabela13[[#This Row],[V1]],Tabela13[[#This Row],[V4]]),"")</f>
        <v>0.68186258977608794</v>
      </c>
      <c r="AJ70" s="4">
        <f>IFERROR(AVERAGE(Tabela13[[#This Row],[V2]],Tabela13[[#This Row],[V1]]),"")</f>
        <v>0.68186258977608794</v>
      </c>
      <c r="AK70" s="4">
        <f>IFERROR(AVERAGE(Tabela13[[#This Row],[V2]],Tabela13[[#This Row],[V3]]),"")</f>
        <v>0.68186258977608794</v>
      </c>
      <c r="AL70" s="4">
        <f>IFERROR(AVERAGE(Tabela13[[#This Row],[V2]],Tabela13[[#This Row],[V4]]),"")</f>
        <v>0.67361111111111116</v>
      </c>
      <c r="AM70" s="4">
        <f>IFERROR(AVERAGE(Tabela13[[#This Row],[V3]],Tabela13[[#This Row],[V1]]),"")</f>
        <v>0.69011406844106471</v>
      </c>
      <c r="AN70" s="4">
        <f>IFERROR(AVERAGE(Tabela13[[#This Row],[V3]],Tabela13[[#This Row],[V2]]),"")</f>
        <v>0.68186258977608794</v>
      </c>
      <c r="AO70" s="4">
        <f>IFERROR(AVERAGE(Tabela13[[#This Row],[V3]],Tabela13[[#This Row],[V4]]),"")</f>
        <v>0.68186258977608794</v>
      </c>
      <c r="AP70" s="4">
        <f>IFERROR(AVERAGE(Tabela13[[#This Row],[V4]],Tabela13[[#This Row],[V1]]),"")</f>
        <v>0.68186258977608794</v>
      </c>
      <c r="AQ70" s="4">
        <f>IFERROR(AVERAGE(Tabela13[[#This Row],[V4]],Tabela13[[#This Row],[V2]]),"")</f>
        <v>0.67361111111111116</v>
      </c>
      <c r="AR70" s="4">
        <f>IFERROR(AVERAGE(Tabela13[[#This Row],[V4]],Tabela13[[#This Row],[V3]]),"")</f>
        <v>0.68186258977608794</v>
      </c>
      <c r="AS70" s="4">
        <f>_xlfn.STDEV.S(Tabela13[[#This Row],[V1]:[V2]])</f>
        <v>1.1669353037642395E-2</v>
      </c>
      <c r="AT70" s="4">
        <f>_xlfn.STDEV.S(Tabela13[[#This Row],[V1]],Tabela13[[#This Row],[V3]])</f>
        <v>0</v>
      </c>
      <c r="AU70" s="4">
        <f>_xlfn.STDEV.S(Tabela13[[#This Row],[V1]],Tabela13[[#This Row],[V4]])</f>
        <v>1.1669353037642395E-2</v>
      </c>
      <c r="AV70" s="4">
        <f>_xlfn.STDEV.S(Tabela13[[#This Row],[V2]],Tabela13[[#This Row],[V1]])</f>
        <v>1.1669353037642395E-2</v>
      </c>
      <c r="AW70" s="4">
        <f>_xlfn.STDEV.S(Tabela13[[#This Row],[V2]],Tabela13[[#This Row],[V3]])</f>
        <v>1.1669353037642395E-2</v>
      </c>
      <c r="AX70" s="4">
        <f>_xlfn.STDEV.S(Tabela13[[#This Row],[V42]],Tabela13[[#This Row],[V44]])</f>
        <v>1.1669353037642395E-2</v>
      </c>
      <c r="AY70" s="4">
        <f>_xlfn.STDEV.S(Tabela13[[#This Row],[V3]],Tabela13[[#This Row],[V1]])</f>
        <v>0</v>
      </c>
      <c r="AZ70" s="4">
        <f>_xlfn.STDEV.S(Tabela13[[#This Row],[V3]],Tabela13[[#This Row],[V2]])</f>
        <v>1.1669353037642395E-2</v>
      </c>
      <c r="BA70" s="4">
        <f>_xlfn.STDEV.S(Tabela13[[#This Row],[V3]],Tabela13[[#This Row],[V4]])</f>
        <v>1.1669353037642395E-2</v>
      </c>
      <c r="BB70" s="4">
        <f>_xlfn.STDEV.S(Tabela13[[#This Row],[V4]],Tabela13[[#This Row],[V1]])</f>
        <v>1.1669353037642395E-2</v>
      </c>
      <c r="BC70" s="4">
        <f>_xlfn.STDEV.S(Tabela13[[#This Row],[V4]],Tabela13[[#This Row],[V2]])</f>
        <v>0</v>
      </c>
      <c r="BD70" s="4">
        <f>_xlfn.STDEV.S(Tabela13[[#This Row],[V4]],Tabela13[[#This Row],[V3]])</f>
        <v>1.1669353037642395E-2</v>
      </c>
      <c r="BE70" s="4">
        <f>Tabela13[[#This Row],[V17]]/Tabela13[[#This Row],[V5]]</f>
        <v>1.7113936462586122E-2</v>
      </c>
      <c r="BF70" s="4">
        <f>Tabela13[[#This Row],[V18]]/Tabela13[[#This Row],[V6]]</f>
        <v>0</v>
      </c>
      <c r="BG70" s="4">
        <f>Tabela13[[#This Row],[V19]]/Tabela13[[#This Row],[V7]]</f>
        <v>1.7113936462586122E-2</v>
      </c>
      <c r="BH70" s="4">
        <f>Tabela13[[#This Row],[V20]]/Tabela13[[#This Row],[V8]]</f>
        <v>1.7113936462586122E-2</v>
      </c>
      <c r="BI70" s="4">
        <f>Tabela13[[#This Row],[V21]]/Tabela13[[#This Row],[V9]]</f>
        <v>1.7113936462586122E-2</v>
      </c>
      <c r="BJ70" s="4">
        <f>Tabela13[[#This Row],[V22]]/Tabela13[[#This Row],[V10]]</f>
        <v>1.7323575643510357E-2</v>
      </c>
      <c r="BK70" s="4">
        <f>Tabela13[[#This Row],[V23]]/Tabela13[[#This Row],[V11]]</f>
        <v>0</v>
      </c>
      <c r="BL70" s="4">
        <f>Tabela13[[#This Row],[V24]]/Tabela13[[#This Row],[V12]]</f>
        <v>1.7113936462586122E-2</v>
      </c>
      <c r="BM70" s="4">
        <f>Tabela13[[#This Row],[V25]]/Tabela13[[#This Row],[V13]]</f>
        <v>1.7113936462586122E-2</v>
      </c>
      <c r="BN70" s="4">
        <f>Tabela13[[#This Row],[V26]]/Tabela13[[#This Row],[V14]]</f>
        <v>1.7113936462586122E-2</v>
      </c>
      <c r="BO70" s="4">
        <f>Tabela13[[#This Row],[V27]]/Tabela13[[#This Row],[V15]]</f>
        <v>0</v>
      </c>
      <c r="BP70" s="4">
        <f>Tabela13[[#This Row],[V28]]/Tabela13[[#This Row],[V16]]</f>
        <v>1.7113936462586122E-2</v>
      </c>
      <c r="BQ70" s="4">
        <f>Tabela13[[#This Row],[V1]]-Tabela13[[#This Row],[V2]]</f>
        <v>1.6502957329953549E-2</v>
      </c>
      <c r="BR70" s="4">
        <f>Tabela13[[#This Row],[V1]]-Tabela13[[#This Row],[V3]]</f>
        <v>0</v>
      </c>
      <c r="BS70" s="4">
        <f>Tabela13[[#This Row],[V1]]-Tabela13[[#This Row],[V4]]</f>
        <v>1.6502957329953549E-2</v>
      </c>
      <c r="BT70" s="4">
        <f>Tabela13[[#This Row],[V2]]-Tabela13[[#This Row],[V1]]</f>
        <v>-1.6502957329953549E-2</v>
      </c>
      <c r="BU70" s="4">
        <f>Tabela13[[#This Row],[V2]]-Tabela13[[#This Row],[V3]]</f>
        <v>-1.6502957329953549E-2</v>
      </c>
      <c r="BV70" s="4">
        <f>Tabela13[[#This Row],[V2]]-Tabela13[[#This Row],[V4]]</f>
        <v>0</v>
      </c>
      <c r="BW70" s="4">
        <f>AVERAGE(Tabela13[[#This Row],[V41]],Tabela13[[#This Row],[V42]])</f>
        <v>8.2514786649767746E-3</v>
      </c>
      <c r="BX70" s="4">
        <f>AVERAGE(Tabela13[[#This Row],[V41]],Tabela13[[#This Row],[V43]])</f>
        <v>1.6502957329953549E-2</v>
      </c>
      <c r="BY70" s="4">
        <f>AVERAGE(Tabela13[[#This Row],[V41]],Tabela13[[#This Row],[V44]])</f>
        <v>0</v>
      </c>
      <c r="BZ70" s="4">
        <f>AVERAGE(Tabela13[[#This Row],[V41]],Tabela13[[#This Row],[V45]])</f>
        <v>0</v>
      </c>
      <c r="CA70" s="4">
        <f>AVERAGE(Tabela13[[#This Row],[V41]],Tabela13[[#This Row],[V46]])</f>
        <v>8.2514786649767746E-3</v>
      </c>
      <c r="CB70" s="4">
        <f>AVERAGE(Tabela13[[#This Row],[V42]],Tabela13[[#This Row],[V41]])</f>
        <v>8.2514786649767746E-3</v>
      </c>
      <c r="CC70" s="4">
        <f>AVERAGE(Tabela13[[#This Row],[V42]],Tabela13[[#This Row],[V43]])</f>
        <v>8.2514786649767746E-3</v>
      </c>
      <c r="CD70" s="4">
        <f>AVERAGE(Tabela13[[#This Row],[V42]],Tabela13[[#This Row],[V44]])</f>
        <v>-8.2514786649767746E-3</v>
      </c>
      <c r="CE70" s="4">
        <f>AVERAGE(Tabela13[[#This Row],[V42]],Tabela13[[#This Row],[V45]])</f>
        <v>-8.2514786649767746E-3</v>
      </c>
      <c r="CF70" s="4">
        <f>AVERAGE(Tabela13[[#This Row],[V42]],Tabela13[[#This Row],[V46]])</f>
        <v>0</v>
      </c>
      <c r="CG70" s="4">
        <f>AVERAGE(Tabela13[[#This Row],[V43]],Tabela13[[#This Row],[V41]])</f>
        <v>1.6502957329953549E-2</v>
      </c>
      <c r="CH70" s="4">
        <f>AVERAGE(Tabela13[[#This Row],[V43]],Tabela13[[#This Row],[V42]])</f>
        <v>8.2514786649767746E-3</v>
      </c>
      <c r="CI70" s="4">
        <f>AVERAGE(Tabela13[[#This Row],[V43]],Tabela13[[#This Row],[V44]])</f>
        <v>0</v>
      </c>
      <c r="CJ70" s="4">
        <f>AVERAGE(Tabela13[[#This Row],[V43]],Tabela13[[#This Row],[V45]])</f>
        <v>0</v>
      </c>
      <c r="CK70" s="4">
        <f>AVERAGE(Tabela13[[#This Row],[V43]],Tabela13[[#This Row],[V46]])</f>
        <v>8.2514786649767746E-3</v>
      </c>
      <c r="CL70" s="4">
        <f>AVERAGE(Tabela13[[#This Row],[V44]],Tabela13[[#This Row],[V41]])</f>
        <v>0</v>
      </c>
      <c r="CM70" s="4">
        <f>AVERAGE(Tabela13[[#This Row],[V44]],Tabela13[[#This Row],[V42]])</f>
        <v>-8.2514786649767746E-3</v>
      </c>
      <c r="CN70" s="4">
        <f>AVERAGE(Tabela13[[#This Row],[V44]],Tabela13[[#This Row],[V43]])</f>
        <v>0</v>
      </c>
      <c r="CO70" s="4">
        <f>AVERAGE(Tabela13[[#This Row],[V44]],Tabela13[[#This Row],[V45]])</f>
        <v>-1.6502957329953549E-2</v>
      </c>
      <c r="CP70" s="4">
        <f>AVERAGE(Tabela13[[#This Row],[V44]],Tabela13[[#This Row],[V46]])</f>
        <v>-8.2514786649767746E-3</v>
      </c>
      <c r="CQ70" s="4">
        <f>AVERAGE(Tabela13[[#This Row],[V45]],Tabela13[[#This Row],[V41]])</f>
        <v>0</v>
      </c>
      <c r="CR70" s="4">
        <f>AVERAGE(Tabela13[[#This Row],[V45]],Tabela13[[#This Row],[V42]])</f>
        <v>-8.2514786649767746E-3</v>
      </c>
      <c r="CS70" s="4">
        <f>AVERAGE(Tabela13[[#This Row],[V45]],Tabela13[[#This Row],[V43]])</f>
        <v>0</v>
      </c>
      <c r="CT70" s="4">
        <f>AVERAGE(Tabela13[[#This Row],[V45]],Tabela13[[#This Row],[V44]])</f>
        <v>-1.6502957329953549E-2</v>
      </c>
      <c r="CU70" s="4">
        <f>AVERAGE(Tabela13[[#This Row],[V45]],Tabela13[[#This Row],[V46]])</f>
        <v>-8.2514786649767746E-3</v>
      </c>
      <c r="CV70" s="4">
        <f>AVERAGE(Tabela13[[#This Row],[V46]],Tabela13[[#This Row],[V41]])</f>
        <v>8.2514786649767746E-3</v>
      </c>
      <c r="CW70" s="4">
        <f>AVERAGE(Tabela13[[#This Row],[V46]],Tabela13[[#This Row],[V42]])</f>
        <v>0</v>
      </c>
      <c r="CX70" s="4">
        <f>AVERAGE(Tabela13[[#This Row],[V46]],Tabela13[[#This Row],[V43]])</f>
        <v>8.2514786649767746E-3</v>
      </c>
      <c r="CY70" s="4">
        <f>AVERAGE(Tabela13[[#This Row],[V46]],Tabela13[[#This Row],[V44]])</f>
        <v>-8.2514786649767746E-3</v>
      </c>
      <c r="CZ70" s="4">
        <f>AVERAGE(Tabela13[[#This Row],[V46]],Tabela13[[#This Row],[V45]])</f>
        <v>-8.2514786649767746E-3</v>
      </c>
      <c r="DA70" s="3">
        <f>_xlfn.STDEV.S(Tabela13[[#This Row],[V41]],Tabela13[[#This Row],[V42]])</f>
        <v>1.1669353037642395E-2</v>
      </c>
      <c r="DB70" s="3">
        <f>_xlfn.STDEV.S(Tabela13[[#This Row],[V41]],Tabela13[[#This Row],[V43]])</f>
        <v>0</v>
      </c>
      <c r="DC70" s="3">
        <f>_xlfn.STDEV.S(Tabela13[[#This Row],[V41]],Tabela13[[#This Row],[V44]])</f>
        <v>2.333870607528479E-2</v>
      </c>
      <c r="DD70" s="3">
        <f>_xlfn.STDEV.S(Tabela13[[#This Row],[V41]],Tabela13[[#This Row],[V45]])</f>
        <v>2.333870607528479E-2</v>
      </c>
      <c r="DE70" s="3">
        <f>_xlfn.STDEV.S(Tabela13[[#This Row],[V41]],Tabela13[[#This Row],[V46]])</f>
        <v>1.1669353037642395E-2</v>
      </c>
      <c r="DF70" s="3">
        <f>_xlfn.STDEV.S(Tabela13[[#This Row],[V42]],Tabela13[[#This Row],[V41]])</f>
        <v>1.1669353037642395E-2</v>
      </c>
      <c r="DG70" s="3">
        <f>_xlfn.STDEV.S(Tabela13[[#This Row],[V42]],Tabela13[[#This Row],[V43]])</f>
        <v>1.1669353037642395E-2</v>
      </c>
      <c r="DH70" s="3">
        <f>_xlfn.STDEV.S(Tabela13[[#This Row],[V42]],Tabela13[[#This Row],[V44]])</f>
        <v>1.1669353037642395E-2</v>
      </c>
      <c r="DI70" s="3">
        <f>_xlfn.STDEV.S(Tabela13[[#This Row],[V42]],Tabela13[[#This Row],[V45]])</f>
        <v>1.1669353037642395E-2</v>
      </c>
      <c r="DJ70" s="3">
        <f>_xlfn.STDEV.S(Tabela13[[#This Row],[V42]],Tabela13[[#This Row],[V46]])</f>
        <v>0</v>
      </c>
      <c r="DK70" s="3">
        <f>_xlfn.STDEV.S(Tabela13[[#This Row],[V43]],Tabela13[[#This Row],[V41]])</f>
        <v>0</v>
      </c>
      <c r="DL70" s="3">
        <f>_xlfn.STDEV.S(Tabela13[[#This Row],[V43]],Tabela13[[#This Row],[V42]])</f>
        <v>1.1669353037642395E-2</v>
      </c>
      <c r="DM70" s="3">
        <f>_xlfn.STDEV.S(Tabela13[[#This Row],[V43]],Tabela13[[#This Row],[V44]])</f>
        <v>2.333870607528479E-2</v>
      </c>
      <c r="DN70" s="3">
        <f>_xlfn.STDEV.S(Tabela13[[#This Row],[V43]],Tabela13[[#This Row],[V45]])</f>
        <v>2.333870607528479E-2</v>
      </c>
      <c r="DO70" s="3">
        <f>_xlfn.STDEV.S(Tabela13[[#This Row],[V43]],Tabela13[[#This Row],[V46]])</f>
        <v>1.1669353037642395E-2</v>
      </c>
      <c r="DP70" s="3">
        <f>_xlfn.STDEV.S(Tabela13[[#This Row],[V44]],Tabela13[[#This Row],[V41]])</f>
        <v>2.333870607528479E-2</v>
      </c>
      <c r="DQ70" s="3">
        <f>_xlfn.STDEV.S(Tabela13[[#This Row],[V44]],Tabela13[[#This Row],[V42]])</f>
        <v>1.1669353037642395E-2</v>
      </c>
      <c r="DR70" s="3">
        <f>_xlfn.STDEV.S(Tabela13[[#This Row],[V44]],Tabela13[[#This Row],[V43]])</f>
        <v>2.333870607528479E-2</v>
      </c>
      <c r="DS70" s="3">
        <f>_xlfn.STDEV.S(Tabela13[[#This Row],[V44]],Tabela13[[#This Row],[V45]])</f>
        <v>0</v>
      </c>
      <c r="DT70" s="3">
        <f>_xlfn.STDEV.S(Tabela13[[#This Row],[V44]],Tabela13[[#This Row],[V46]])</f>
        <v>1.1669353037642395E-2</v>
      </c>
      <c r="DU70" s="3">
        <f>_xlfn.STDEV.S(Tabela13[[#This Row],[V45]],Tabela13[[#This Row],[V41]])</f>
        <v>2.333870607528479E-2</v>
      </c>
      <c r="DV70" s="3">
        <f>_xlfn.STDEV.S(Tabela13[[#This Row],[V45]],Tabela13[[#This Row],[V42]])</f>
        <v>1.1669353037642395E-2</v>
      </c>
      <c r="DW70" s="3">
        <f>_xlfn.STDEV.S(Tabela13[[#This Row],[V45]],Tabela13[[#This Row],[V43]])</f>
        <v>2.333870607528479E-2</v>
      </c>
      <c r="DX70" s="3">
        <f>_xlfn.STDEV.S(Tabela13[[#This Row],[V45]],Tabela13[[#This Row],[V44]])</f>
        <v>0</v>
      </c>
      <c r="DY70" s="3">
        <f>_xlfn.STDEV.S(Tabela13[[#This Row],[V45]],Tabela13[[#This Row],[V46]])</f>
        <v>1.1669353037642395E-2</v>
      </c>
      <c r="DZ70" s="3">
        <f>_xlfn.STDEV.S(Tabela13[[#This Row],[V46]],Tabela13[[#This Row],[V41]])</f>
        <v>1.1669353037642395E-2</v>
      </c>
      <c r="EA70" s="3">
        <f>_xlfn.STDEV.S(Tabela13[[#This Row],[V46]],Tabela13[[#This Row],[V42]])</f>
        <v>0</v>
      </c>
      <c r="EB70" s="3">
        <f>_xlfn.STDEV.S(Tabela13[[#This Row],[V46]],Tabela13[[#This Row],[V43]])</f>
        <v>1.1669353037642395E-2</v>
      </c>
      <c r="EC70" s="3">
        <f>_xlfn.STDEV.S(Tabela13[[#This Row],[V46]],Tabela13[[#This Row],[V44]])</f>
        <v>1.1669353037642395E-2</v>
      </c>
      <c r="ED70" s="3">
        <f>_xlfn.STDEV.S(Tabela13[[#This Row],[V46]],Tabela13[[#This Row],[V45]])</f>
        <v>1.1669353037642395E-2</v>
      </c>
      <c r="EE70" s="3">
        <f t="shared" si="92"/>
        <v>1.4142135623730949</v>
      </c>
      <c r="EF70" s="3">
        <f t="shared" si="93"/>
        <v>0</v>
      </c>
      <c r="EG70" s="3" t="str">
        <f t="shared" si="94"/>
        <v/>
      </c>
      <c r="EH70" s="3" t="str">
        <f t="shared" si="95"/>
        <v/>
      </c>
      <c r="EI70" s="3">
        <f t="shared" si="96"/>
        <v>1.4142135623730949</v>
      </c>
      <c r="EJ70" s="3">
        <f t="shared" si="97"/>
        <v>1.4142135623730949</v>
      </c>
      <c r="EK70" s="3">
        <f t="shared" si="98"/>
        <v>1.4142135623730949</v>
      </c>
      <c r="EL70" s="3">
        <f t="shared" si="99"/>
        <v>-1.4142135623730949</v>
      </c>
      <c r="EM70" s="3">
        <f t="shared" si="100"/>
        <v>-1.4142135623730949</v>
      </c>
      <c r="EN70" s="3" t="str">
        <f t="shared" si="101"/>
        <v/>
      </c>
      <c r="EO70" s="3">
        <f t="shared" si="102"/>
        <v>0</v>
      </c>
      <c r="EP70" s="3">
        <f t="shared" si="103"/>
        <v>1.4142135623730949</v>
      </c>
      <c r="EQ70" s="3" t="str">
        <f t="shared" si="104"/>
        <v/>
      </c>
      <c r="ER70" s="3" t="str">
        <f t="shared" si="105"/>
        <v/>
      </c>
      <c r="ES70" s="3" t="str">
        <f t="shared" si="106"/>
        <v/>
      </c>
      <c r="ET70" s="3" t="str">
        <f t="shared" si="107"/>
        <v/>
      </c>
      <c r="EU70" s="3" t="str">
        <f t="shared" si="108"/>
        <v/>
      </c>
      <c r="EV70" s="3" t="str">
        <f t="shared" si="109"/>
        <v/>
      </c>
      <c r="EW70" s="3">
        <f t="shared" si="110"/>
        <v>0</v>
      </c>
      <c r="EX70" s="3">
        <f t="shared" si="111"/>
        <v>-1.4142135623730949</v>
      </c>
      <c r="EY70" s="3" t="str">
        <f t="shared" si="112"/>
        <v/>
      </c>
      <c r="EZ70" s="3">
        <f t="shared" si="113"/>
        <v>-1.4142135623730949</v>
      </c>
      <c r="FA70" s="3" t="str">
        <f t="shared" si="114"/>
        <v/>
      </c>
      <c r="FB70" s="3">
        <f t="shared" si="115"/>
        <v>0</v>
      </c>
      <c r="FC70" s="3">
        <f t="shared" si="116"/>
        <v>-1.4142135623730949</v>
      </c>
      <c r="FD70" s="3">
        <f t="shared" si="117"/>
        <v>1.4142135623730949</v>
      </c>
      <c r="FE70" s="3" t="str">
        <f t="shared" si="118"/>
        <v/>
      </c>
      <c r="FF70" s="3">
        <f t="shared" si="119"/>
        <v>1.4142135623730949</v>
      </c>
      <c r="FG70" s="3">
        <f t="shared" si="120"/>
        <v>-1.4142135623730949</v>
      </c>
      <c r="FH70" s="3">
        <f t="shared" si="121"/>
        <v>-1.4142135623730949</v>
      </c>
      <c r="FI70" s="4">
        <f t="shared" si="122"/>
        <v>0.34722222222222221</v>
      </c>
      <c r="FJ70" s="4">
        <f t="shared" si="123"/>
        <v>0.38022813688212931</v>
      </c>
      <c r="FK70" s="4">
        <f t="shared" si="124"/>
        <v>1.3895554338626974</v>
      </c>
      <c r="FL70" s="4">
        <f t="shared" si="125"/>
        <v>1.2962114800617317</v>
      </c>
      <c r="FM70" s="4">
        <f>Tabela13[[#This Row],[V139]]-Tabela13[[#This Row],[V140]]</f>
        <v>9.3343953800965718E-2</v>
      </c>
      <c r="FN70" s="4">
        <f>Tabela13[[#This Row],[V1]]-Tabela13[[#This Row],[V2]]/2</f>
        <v>0.35330851288550913</v>
      </c>
      <c r="FO70" s="4">
        <f>Tabela13[[#This Row],[V1]]-Tabela13[[#This Row],[V3]]/2</f>
        <v>0.34505703422053235</v>
      </c>
      <c r="FP70" s="4">
        <f>Tabela13[[#This Row],[V1]]-Tabela13[[#This Row],[V4]]/2</f>
        <v>0.35330851288550913</v>
      </c>
      <c r="FQ70" s="4">
        <f>Tabela13[[#This Row],[V2]]-Tabela13[[#This Row],[V1]]/2</f>
        <v>0.32855407689057881</v>
      </c>
      <c r="FR70" s="4">
        <f>Tabela13[[#This Row],[V2]]-Tabela13[[#This Row],[V3]]/2</f>
        <v>0.32855407689057881</v>
      </c>
      <c r="FS70" s="4">
        <f>Tabela13[[#This Row],[V2]]-Tabela13[[#This Row],[V4]]/2</f>
        <v>0.33680555555555558</v>
      </c>
      <c r="FT70" s="4">
        <f t="shared" si="126"/>
        <v>0.33961922363140468</v>
      </c>
      <c r="FU70" s="4">
        <f t="shared" si="127"/>
        <v>0.3322645176308196</v>
      </c>
      <c r="FV70" s="4">
        <f t="shared" si="128"/>
        <v>0.33961922363140468</v>
      </c>
      <c r="FW70" s="4">
        <f t="shared" si="129"/>
        <v>0.31744307423535184</v>
      </c>
      <c r="FX70" s="4">
        <f t="shared" si="130"/>
        <v>0.31744307423535184</v>
      </c>
      <c r="FY70" s="4">
        <f t="shared" si="131"/>
        <v>0.32487229243487875</v>
      </c>
      <c r="FZ70" s="4">
        <f t="shared" si="132"/>
        <v>61.13146025365284</v>
      </c>
      <c r="GA70" s="4">
        <f t="shared" si="133"/>
        <v>59.80761317354753</v>
      </c>
      <c r="GB70" s="4">
        <f t="shared" si="134"/>
        <v>61.13146025365284</v>
      </c>
      <c r="GC70" s="4">
        <f t="shared" si="135"/>
        <v>57.139753362363322</v>
      </c>
      <c r="GD70" s="4">
        <f t="shared" si="136"/>
        <v>57.139753362363322</v>
      </c>
      <c r="GE70" s="4">
        <f t="shared" si="137"/>
        <v>58.477012638278168</v>
      </c>
      <c r="GF70" s="4">
        <f>Tabela13[[#This Row],[V1]]-Tabela13[[#This Row],[V2]]/Tabela13[[#This Row],[V2]]</f>
        <v>-0.30988593155893529</v>
      </c>
      <c r="GG70" s="4">
        <f>Tabela13[[#This Row],[V1]]-Tabela13[[#This Row],[V3]]/Tabela13[[#This Row],[V3]]</f>
        <v>-0.30988593155893529</v>
      </c>
      <c r="GH70" s="4">
        <f>Tabela13[[#This Row],[V1]]-Tabela13[[#This Row],[V4]]/Tabela13[[#This Row],[V4]]</f>
        <v>-0.30988593155893529</v>
      </c>
      <c r="GI70" s="4">
        <f>Tabela13[[#This Row],[V2]]-Tabela13[[#This Row],[V1]]/Tabela13[[#This Row],[V1]]</f>
        <v>-0.32638888888888884</v>
      </c>
      <c r="GJ70" s="4">
        <f>Tabela13[[#This Row],[V2]]-Tabela13[[#This Row],[V3]]/Tabela13[[#This Row],[V3]]</f>
        <v>-0.32638888888888884</v>
      </c>
      <c r="GK70" s="4">
        <f>Tabela13[[#This Row],[V2]]-Tabela13[[#This Row],[V4]]/Tabela13[[#This Row],[V4]]</f>
        <v>-0.32638888888888884</v>
      </c>
      <c r="GL70" s="4">
        <f t="shared" si="138"/>
        <v>9.5279868568735899E-3</v>
      </c>
      <c r="GM70" s="4">
        <f t="shared" si="139"/>
        <v>0.68186258977608794</v>
      </c>
      <c r="GN70" s="4">
        <f t="shared" si="140"/>
        <v>1.3973470607915912E-2</v>
      </c>
      <c r="GO70" s="3">
        <f t="shared" si="141"/>
        <v>0</v>
      </c>
      <c r="GP70" s="3">
        <v>100</v>
      </c>
      <c r="GQ70" s="3">
        <f t="shared" si="142"/>
        <v>-1</v>
      </c>
      <c r="GR70" s="3">
        <f t="shared" si="143"/>
        <v>-100</v>
      </c>
      <c r="GS70" s="34">
        <f>COUNTIF($D$2:D69,Tabela13[[#This Row],[HomeTeam]])</f>
        <v>2</v>
      </c>
      <c r="GT70" s="34">
        <f>COUNTIF($E$2:E69,Tabela13[[#This Row],[AwayTeam]])</f>
        <v>2</v>
      </c>
      <c r="GU70" s="3">
        <f>IFERROR(AVERAGEIFS($AD$2:AD69,$D$2:D69,Tabela13[[#This Row],[HomeTeam]],$GS$2:GS69,"&gt;="&amp;Tabela13[[#This Row],[Contagem_H]]-5),"")</f>
        <v>0.63095238095238093</v>
      </c>
      <c r="GV70" s="3">
        <f>IFERROR(AVERAGEIFS($G$2:G69,$E$2:E69,Tabela13[[#This Row],[AwayTeam]],$GT$2:GT69,"&gt;="&amp;Tabela13[[#This Row],[Contagem_A]]-5),"")</f>
        <v>1.5</v>
      </c>
      <c r="GW70" s="3">
        <f>IFERROR(AVERAGEIFS($GQ$2:GQ69,$D$2:D69,Tabela13[[#This Row],[HomeTeam]],$GS$2:GS69,"&gt;="&amp;Tabela13[[#This Row],[Contagem_H]]-5),"")</f>
        <v>-4.500000000000004E-2</v>
      </c>
    </row>
    <row r="71" spans="1:205" x14ac:dyDescent="0.25">
      <c r="A71" t="s">
        <v>127</v>
      </c>
      <c r="B71" t="s">
        <v>160</v>
      </c>
      <c r="C71" t="s">
        <v>129</v>
      </c>
      <c r="D71" t="s">
        <v>18</v>
      </c>
      <c r="E71" t="s">
        <v>24</v>
      </c>
      <c r="F71" s="3">
        <v>0</v>
      </c>
      <c r="G71" s="3">
        <v>2</v>
      </c>
      <c r="H71" s="3" t="str">
        <f t="shared" si="144"/>
        <v>A</v>
      </c>
      <c r="I71" s="3">
        <v>3.4</v>
      </c>
      <c r="J71" s="3">
        <v>3.4</v>
      </c>
      <c r="K71" s="3">
        <v>2.15</v>
      </c>
      <c r="L71" s="3">
        <v>2.0099999999999998</v>
      </c>
      <c r="M71" s="3">
        <v>1.89</v>
      </c>
      <c r="N71" s="3">
        <f t="shared" si="73"/>
        <v>2</v>
      </c>
      <c r="O71" s="3">
        <f t="shared" si="74"/>
        <v>0</v>
      </c>
      <c r="P71" s="3">
        <f t="shared" si="75"/>
        <v>3</v>
      </c>
      <c r="Q71" s="3">
        <f t="shared" si="76"/>
        <v>5.3351573187414569E-2</v>
      </c>
      <c r="R71" s="3">
        <f t="shared" si="77"/>
        <v>2.6612966911474523E-2</v>
      </c>
      <c r="S71" s="3">
        <f t="shared" si="78"/>
        <v>3.5813953488372094</v>
      </c>
      <c r="T71" s="3">
        <f t="shared" si="79"/>
        <v>3.5813953488372094</v>
      </c>
      <c r="U71" s="3">
        <f t="shared" si="80"/>
        <v>2.2647058823529411</v>
      </c>
      <c r="V71" s="3">
        <f t="shared" si="81"/>
        <v>2.1172366621067029</v>
      </c>
      <c r="W71" s="3">
        <f t="shared" si="82"/>
        <v>1.9908344733242134</v>
      </c>
      <c r="X71" s="4">
        <f t="shared" si="83"/>
        <v>0.29411764705882354</v>
      </c>
      <c r="Y71" s="4">
        <f t="shared" si="84"/>
        <v>0.29411764705882354</v>
      </c>
      <c r="Z71" s="4">
        <f t="shared" si="85"/>
        <v>0.46511627906976744</v>
      </c>
      <c r="AA71" s="4">
        <f t="shared" si="86"/>
        <v>0.49751243781094534</v>
      </c>
      <c r="AB71" s="4">
        <f t="shared" si="87"/>
        <v>0.52910052910052918</v>
      </c>
      <c r="AC71" s="4">
        <f t="shared" si="88"/>
        <v>0.14705882352941177</v>
      </c>
      <c r="AD71" s="4">
        <f t="shared" si="89"/>
        <v>1.2325581395348837</v>
      </c>
      <c r="AE71" s="4">
        <f t="shared" si="90"/>
        <v>1.1470588235294117</v>
      </c>
      <c r="AF71" s="4">
        <f t="shared" si="91"/>
        <v>0.23255813953488372</v>
      </c>
      <c r="AG71" s="4">
        <f>IFERROR(AVERAGE(Tabela13[[#This Row],[V1]],Tabela13[[#This Row],[V2]]),"")</f>
        <v>0.68980848153214769</v>
      </c>
      <c r="AH71" s="4">
        <f>IFERROR(AVERAGE(Tabela13[[#This Row],[V1]],Tabela13[[#This Row],[V3]]),"")</f>
        <v>0.64705882352941169</v>
      </c>
      <c r="AI71" s="4">
        <f>IFERROR(AVERAGE(Tabela13[[#This Row],[V1]],Tabela13[[#This Row],[V4]]),"")</f>
        <v>0.18980848153214774</v>
      </c>
      <c r="AJ71" s="4">
        <f>IFERROR(AVERAGE(Tabela13[[#This Row],[V2]],Tabela13[[#This Row],[V1]]),"")</f>
        <v>0.68980848153214769</v>
      </c>
      <c r="AK71" s="4">
        <f>IFERROR(AVERAGE(Tabela13[[#This Row],[V2]],Tabela13[[#This Row],[V3]]),"")</f>
        <v>1.1898084815321477</v>
      </c>
      <c r="AL71" s="4">
        <f>IFERROR(AVERAGE(Tabela13[[#This Row],[V2]],Tabela13[[#This Row],[V4]]),"")</f>
        <v>0.73255813953488369</v>
      </c>
      <c r="AM71" s="4">
        <f>IFERROR(AVERAGE(Tabela13[[#This Row],[V3]],Tabela13[[#This Row],[V1]]),"")</f>
        <v>0.64705882352941169</v>
      </c>
      <c r="AN71" s="4">
        <f>IFERROR(AVERAGE(Tabela13[[#This Row],[V3]],Tabela13[[#This Row],[V2]]),"")</f>
        <v>1.1898084815321477</v>
      </c>
      <c r="AO71" s="4">
        <f>IFERROR(AVERAGE(Tabela13[[#This Row],[V3]],Tabela13[[#This Row],[V4]]),"")</f>
        <v>0.68980848153214769</v>
      </c>
      <c r="AP71" s="4">
        <f>IFERROR(AVERAGE(Tabela13[[#This Row],[V4]],Tabela13[[#This Row],[V1]]),"")</f>
        <v>0.18980848153214774</v>
      </c>
      <c r="AQ71" s="4">
        <f>IFERROR(AVERAGE(Tabela13[[#This Row],[V4]],Tabela13[[#This Row],[V2]]),"")</f>
        <v>0.73255813953488369</v>
      </c>
      <c r="AR71" s="4">
        <f>IFERROR(AVERAGE(Tabela13[[#This Row],[V4]],Tabela13[[#This Row],[V3]]),"")</f>
        <v>0.68980848153214769</v>
      </c>
      <c r="AS71" s="4">
        <f>_xlfn.STDEV.S(Tabela13[[#This Row],[V1]:[V2]])</f>
        <v>0.76756392732082834</v>
      </c>
      <c r="AT71" s="4">
        <f>_xlfn.STDEV.S(Tabela13[[#This Row],[V1]],Tabela13[[#This Row],[V3]])</f>
        <v>0.70710678118654757</v>
      </c>
      <c r="AU71" s="4">
        <f>_xlfn.STDEV.S(Tabela13[[#This Row],[V1]],Tabela13[[#This Row],[V4]])</f>
        <v>6.0457146134280722E-2</v>
      </c>
      <c r="AV71" s="4">
        <f>_xlfn.STDEV.S(Tabela13[[#This Row],[V2]],Tabela13[[#This Row],[V1]])</f>
        <v>0.76756392732082834</v>
      </c>
      <c r="AW71" s="4">
        <f>_xlfn.STDEV.S(Tabela13[[#This Row],[V2]],Tabela13[[#This Row],[V3]])</f>
        <v>6.045714613428077E-2</v>
      </c>
      <c r="AX71" s="4">
        <f>_xlfn.STDEV.S(Tabela13[[#This Row],[V42]],Tabela13[[#This Row],[V44]])</f>
        <v>1.4746707085073756</v>
      </c>
      <c r="AY71" s="4">
        <f>_xlfn.STDEV.S(Tabela13[[#This Row],[V3]],Tabela13[[#This Row],[V1]])</f>
        <v>0.70710678118654757</v>
      </c>
      <c r="AZ71" s="4">
        <f>_xlfn.STDEV.S(Tabela13[[#This Row],[V3]],Tabela13[[#This Row],[V2]])</f>
        <v>6.045714613428077E-2</v>
      </c>
      <c r="BA71" s="4">
        <f>_xlfn.STDEV.S(Tabela13[[#This Row],[V3]],Tabela13[[#This Row],[V4]])</f>
        <v>0.6466496350522668</v>
      </c>
      <c r="BB71" s="4">
        <f>_xlfn.STDEV.S(Tabela13[[#This Row],[V4]],Tabela13[[#This Row],[V1]])</f>
        <v>6.0457146134280722E-2</v>
      </c>
      <c r="BC71" s="4">
        <f>_xlfn.STDEV.S(Tabela13[[#This Row],[V4]],Tabela13[[#This Row],[V2]])</f>
        <v>0.70710678118654757</v>
      </c>
      <c r="BD71" s="4">
        <f>_xlfn.STDEV.S(Tabela13[[#This Row],[V4]],Tabela13[[#This Row],[V3]])</f>
        <v>0.6466496350522668</v>
      </c>
      <c r="BE71" s="4">
        <f>Tabela13[[#This Row],[V17]]/Tabela13[[#This Row],[V5]]</f>
        <v>1.112720338862718</v>
      </c>
      <c r="BF71" s="4">
        <f>Tabela13[[#This Row],[V18]]/Tabela13[[#This Row],[V6]]</f>
        <v>1.0928013891064827</v>
      </c>
      <c r="BG71" s="4">
        <f>Tabela13[[#This Row],[V19]]/Tabela13[[#This Row],[V7]]</f>
        <v>0.31851656810204831</v>
      </c>
      <c r="BH71" s="4">
        <f>Tabela13[[#This Row],[V20]]/Tabela13[[#This Row],[V8]]</f>
        <v>1.112720338862718</v>
      </c>
      <c r="BI71" s="4">
        <f>Tabela13[[#This Row],[V21]]/Tabela13[[#This Row],[V9]]</f>
        <v>5.0812502241056906E-2</v>
      </c>
      <c r="BJ71" s="4">
        <f>Tabela13[[#This Row],[V22]]/Tabela13[[#This Row],[V10]]</f>
        <v>2.0130425544703856</v>
      </c>
      <c r="BK71" s="4">
        <f>Tabela13[[#This Row],[V23]]/Tabela13[[#This Row],[V11]]</f>
        <v>1.0928013891064827</v>
      </c>
      <c r="BL71" s="4">
        <f>Tabela13[[#This Row],[V24]]/Tabela13[[#This Row],[V12]]</f>
        <v>5.0812502241056906E-2</v>
      </c>
      <c r="BM71" s="4">
        <f>Tabela13[[#This Row],[V25]]/Tabela13[[#This Row],[V13]]</f>
        <v>0.93743358100784746</v>
      </c>
      <c r="BN71" s="4">
        <f>Tabela13[[#This Row],[V26]]/Tabela13[[#This Row],[V14]]</f>
        <v>0.31851656810204831</v>
      </c>
      <c r="BO71" s="4">
        <f>Tabela13[[#This Row],[V27]]/Tabela13[[#This Row],[V15]]</f>
        <v>0.96525687590544595</v>
      </c>
      <c r="BP71" s="4">
        <f>Tabela13[[#This Row],[V28]]/Tabela13[[#This Row],[V16]]</f>
        <v>0.93743358100784746</v>
      </c>
      <c r="BQ71" s="4">
        <f>Tabela13[[#This Row],[V1]]-Tabela13[[#This Row],[V2]]</f>
        <v>-1.085499316005472</v>
      </c>
      <c r="BR71" s="4">
        <f>Tabela13[[#This Row],[V1]]-Tabela13[[#This Row],[V3]]</f>
        <v>-0.99999999999999989</v>
      </c>
      <c r="BS71" s="4">
        <f>Tabela13[[#This Row],[V1]]-Tabela13[[#This Row],[V4]]</f>
        <v>-8.5499316005471948E-2</v>
      </c>
      <c r="BT71" s="4">
        <f>Tabela13[[#This Row],[V2]]-Tabela13[[#This Row],[V1]]</f>
        <v>1.085499316005472</v>
      </c>
      <c r="BU71" s="4">
        <f>Tabela13[[#This Row],[V2]]-Tabela13[[#This Row],[V3]]</f>
        <v>8.5499316005472004E-2</v>
      </c>
      <c r="BV71" s="4">
        <f>Tabela13[[#This Row],[V2]]-Tabela13[[#This Row],[V4]]</f>
        <v>1</v>
      </c>
      <c r="BW71" s="4">
        <f>AVERAGE(Tabela13[[#This Row],[V41]],Tabela13[[#This Row],[V42]])</f>
        <v>-1.042749658002736</v>
      </c>
      <c r="BX71" s="4">
        <f>AVERAGE(Tabela13[[#This Row],[V41]],Tabela13[[#This Row],[V43]])</f>
        <v>-0.585499316005472</v>
      </c>
      <c r="BY71" s="4">
        <f>AVERAGE(Tabela13[[#This Row],[V41]],Tabela13[[#This Row],[V44]])</f>
        <v>0</v>
      </c>
      <c r="BZ71" s="4">
        <f>AVERAGE(Tabela13[[#This Row],[V41]],Tabela13[[#This Row],[V45]])</f>
        <v>-0.5</v>
      </c>
      <c r="CA71" s="4">
        <f>AVERAGE(Tabela13[[#This Row],[V41]],Tabela13[[#This Row],[V46]])</f>
        <v>-4.2749658002736002E-2</v>
      </c>
      <c r="CB71" s="4">
        <f>AVERAGE(Tabela13[[#This Row],[V42]],Tabela13[[#This Row],[V41]])</f>
        <v>-1.042749658002736</v>
      </c>
      <c r="CC71" s="4">
        <f>AVERAGE(Tabela13[[#This Row],[V42]],Tabela13[[#This Row],[V43]])</f>
        <v>-0.54274965800273589</v>
      </c>
      <c r="CD71" s="4">
        <f>AVERAGE(Tabela13[[#This Row],[V42]],Tabela13[[#This Row],[V44]])</f>
        <v>4.2749658002736057E-2</v>
      </c>
      <c r="CE71" s="4">
        <f>AVERAGE(Tabela13[[#This Row],[V42]],Tabela13[[#This Row],[V45]])</f>
        <v>-0.45725034199726394</v>
      </c>
      <c r="CF71" s="4">
        <f>AVERAGE(Tabela13[[#This Row],[V42]],Tabela13[[#This Row],[V46]])</f>
        <v>0</v>
      </c>
      <c r="CG71" s="4">
        <f>AVERAGE(Tabela13[[#This Row],[V43]],Tabela13[[#This Row],[V41]])</f>
        <v>-0.585499316005472</v>
      </c>
      <c r="CH71" s="4">
        <f>AVERAGE(Tabela13[[#This Row],[V43]],Tabela13[[#This Row],[V42]])</f>
        <v>-0.54274965800273589</v>
      </c>
      <c r="CI71" s="4">
        <f>AVERAGE(Tabela13[[#This Row],[V43]],Tabela13[[#This Row],[V44]])</f>
        <v>0.5</v>
      </c>
      <c r="CJ71" s="4">
        <f>AVERAGE(Tabela13[[#This Row],[V43]],Tabela13[[#This Row],[V45]])</f>
        <v>0</v>
      </c>
      <c r="CK71" s="4">
        <f>AVERAGE(Tabela13[[#This Row],[V43]],Tabela13[[#This Row],[V46]])</f>
        <v>0.457250341997264</v>
      </c>
      <c r="CL71" s="4">
        <f>AVERAGE(Tabela13[[#This Row],[V44]],Tabela13[[#This Row],[V41]])</f>
        <v>0</v>
      </c>
      <c r="CM71" s="4">
        <f>AVERAGE(Tabela13[[#This Row],[V44]],Tabela13[[#This Row],[V42]])</f>
        <v>4.2749658002736057E-2</v>
      </c>
      <c r="CN71" s="4">
        <f>AVERAGE(Tabela13[[#This Row],[V44]],Tabela13[[#This Row],[V43]])</f>
        <v>0.5</v>
      </c>
      <c r="CO71" s="4">
        <f>AVERAGE(Tabela13[[#This Row],[V44]],Tabela13[[#This Row],[V45]])</f>
        <v>0.585499316005472</v>
      </c>
      <c r="CP71" s="4">
        <f>AVERAGE(Tabela13[[#This Row],[V44]],Tabela13[[#This Row],[V46]])</f>
        <v>1.042749658002736</v>
      </c>
      <c r="CQ71" s="4">
        <f>AVERAGE(Tabela13[[#This Row],[V45]],Tabela13[[#This Row],[V41]])</f>
        <v>-0.5</v>
      </c>
      <c r="CR71" s="4">
        <f>AVERAGE(Tabela13[[#This Row],[V45]],Tabela13[[#This Row],[V42]])</f>
        <v>-0.45725034199726394</v>
      </c>
      <c r="CS71" s="4">
        <f>AVERAGE(Tabela13[[#This Row],[V45]],Tabela13[[#This Row],[V43]])</f>
        <v>0</v>
      </c>
      <c r="CT71" s="4">
        <f>AVERAGE(Tabela13[[#This Row],[V45]],Tabela13[[#This Row],[V44]])</f>
        <v>0.585499316005472</v>
      </c>
      <c r="CU71" s="4">
        <f>AVERAGE(Tabela13[[#This Row],[V45]],Tabela13[[#This Row],[V46]])</f>
        <v>0.542749658002736</v>
      </c>
      <c r="CV71" s="4">
        <f>AVERAGE(Tabela13[[#This Row],[V46]],Tabela13[[#This Row],[V41]])</f>
        <v>-4.2749658002736002E-2</v>
      </c>
      <c r="CW71" s="4">
        <f>AVERAGE(Tabela13[[#This Row],[V46]],Tabela13[[#This Row],[V42]])</f>
        <v>0</v>
      </c>
      <c r="CX71" s="4">
        <f>AVERAGE(Tabela13[[#This Row],[V46]],Tabela13[[#This Row],[V43]])</f>
        <v>0.457250341997264</v>
      </c>
      <c r="CY71" s="4">
        <f>AVERAGE(Tabela13[[#This Row],[V46]],Tabela13[[#This Row],[V44]])</f>
        <v>1.042749658002736</v>
      </c>
      <c r="CZ71" s="4">
        <f>AVERAGE(Tabela13[[#This Row],[V46]],Tabela13[[#This Row],[V45]])</f>
        <v>0.542749658002736</v>
      </c>
      <c r="DA71" s="3">
        <f>_xlfn.STDEV.S(Tabela13[[#This Row],[V41]],Tabela13[[#This Row],[V42]])</f>
        <v>6.0457146134280854E-2</v>
      </c>
      <c r="DB71" s="3">
        <f>_xlfn.STDEV.S(Tabela13[[#This Row],[V41]],Tabela13[[#This Row],[V43]])</f>
        <v>0.70710678118654735</v>
      </c>
      <c r="DC71" s="3">
        <f>_xlfn.STDEV.S(Tabela13[[#This Row],[V41]],Tabela13[[#This Row],[V44]])</f>
        <v>1.5351278546416565</v>
      </c>
      <c r="DD71" s="3">
        <f>_xlfn.STDEV.S(Tabela13[[#This Row],[V41]],Tabela13[[#This Row],[V45]])</f>
        <v>0.828021073455109</v>
      </c>
      <c r="DE71" s="3">
        <f>_xlfn.STDEV.S(Tabela13[[#This Row],[V41]],Tabela13[[#This Row],[V46]])</f>
        <v>1.4746707085073758</v>
      </c>
      <c r="DF71" s="3">
        <f>_xlfn.STDEV.S(Tabela13[[#This Row],[V42]],Tabela13[[#This Row],[V41]])</f>
        <v>6.0457146134280854E-2</v>
      </c>
      <c r="DG71" s="3">
        <f>_xlfn.STDEV.S(Tabela13[[#This Row],[V42]],Tabela13[[#This Row],[V43]])</f>
        <v>0.64664963505226669</v>
      </c>
      <c r="DH71" s="3">
        <f>_xlfn.STDEV.S(Tabela13[[#This Row],[V42]],Tabela13[[#This Row],[V44]])</f>
        <v>1.4746707085073756</v>
      </c>
      <c r="DI71" s="3">
        <f>_xlfn.STDEV.S(Tabela13[[#This Row],[V42]],Tabela13[[#This Row],[V45]])</f>
        <v>0.76756392732082823</v>
      </c>
      <c r="DJ71" s="3">
        <f>_xlfn.STDEV.S(Tabela13[[#This Row],[V42]],Tabela13[[#This Row],[V46]])</f>
        <v>1.4142135623730949</v>
      </c>
      <c r="DK71" s="3">
        <f>_xlfn.STDEV.S(Tabela13[[#This Row],[V43]],Tabela13[[#This Row],[V41]])</f>
        <v>0.70710678118654735</v>
      </c>
      <c r="DL71" s="3">
        <f>_xlfn.STDEV.S(Tabela13[[#This Row],[V43]],Tabela13[[#This Row],[V42]])</f>
        <v>0.64664963505226669</v>
      </c>
      <c r="DM71" s="3">
        <f>_xlfn.STDEV.S(Tabela13[[#This Row],[V43]],Tabela13[[#This Row],[V44]])</f>
        <v>0.828021073455109</v>
      </c>
      <c r="DN71" s="3">
        <f>_xlfn.STDEV.S(Tabela13[[#This Row],[V43]],Tabela13[[#This Row],[V45]])</f>
        <v>0.1209142922685615</v>
      </c>
      <c r="DO71" s="3">
        <f>_xlfn.STDEV.S(Tabela13[[#This Row],[V43]],Tabela13[[#This Row],[V46]])</f>
        <v>0.76756392732082823</v>
      </c>
      <c r="DP71" s="3">
        <f>_xlfn.STDEV.S(Tabela13[[#This Row],[V44]],Tabela13[[#This Row],[V41]])</f>
        <v>1.5351278546416565</v>
      </c>
      <c r="DQ71" s="3">
        <f>_xlfn.STDEV.S(Tabela13[[#This Row],[V44]],Tabela13[[#This Row],[V42]])</f>
        <v>1.4746707085073756</v>
      </c>
      <c r="DR71" s="3">
        <f>_xlfn.STDEV.S(Tabela13[[#This Row],[V44]],Tabela13[[#This Row],[V43]])</f>
        <v>0.828021073455109</v>
      </c>
      <c r="DS71" s="3">
        <f>_xlfn.STDEV.S(Tabela13[[#This Row],[V44]],Tabela13[[#This Row],[V45]])</f>
        <v>0.70710678118654735</v>
      </c>
      <c r="DT71" s="3">
        <f>_xlfn.STDEV.S(Tabela13[[#This Row],[V44]],Tabela13[[#This Row],[V46]])</f>
        <v>6.045714613428077E-2</v>
      </c>
      <c r="DU71" s="3">
        <f>_xlfn.STDEV.S(Tabela13[[#This Row],[V45]],Tabela13[[#This Row],[V41]])</f>
        <v>0.828021073455109</v>
      </c>
      <c r="DV71" s="3">
        <f>_xlfn.STDEV.S(Tabela13[[#This Row],[V45]],Tabela13[[#This Row],[V42]])</f>
        <v>0.76756392732082823</v>
      </c>
      <c r="DW71" s="3">
        <f>_xlfn.STDEV.S(Tabela13[[#This Row],[V45]],Tabela13[[#This Row],[V43]])</f>
        <v>0.1209142922685615</v>
      </c>
      <c r="DX71" s="3">
        <f>_xlfn.STDEV.S(Tabela13[[#This Row],[V45]],Tabela13[[#This Row],[V44]])</f>
        <v>0.70710678118654735</v>
      </c>
      <c r="DY71" s="3">
        <f>_xlfn.STDEV.S(Tabela13[[#This Row],[V45]],Tabela13[[#This Row],[V46]])</f>
        <v>0.64664963505226669</v>
      </c>
      <c r="DZ71" s="3">
        <f>_xlfn.STDEV.S(Tabela13[[#This Row],[V46]],Tabela13[[#This Row],[V41]])</f>
        <v>1.4746707085073758</v>
      </c>
      <c r="EA71" s="3">
        <f>_xlfn.STDEV.S(Tabela13[[#This Row],[V46]],Tabela13[[#This Row],[V42]])</f>
        <v>1.4142135623730949</v>
      </c>
      <c r="EB71" s="3">
        <f>_xlfn.STDEV.S(Tabela13[[#This Row],[V46]],Tabela13[[#This Row],[V43]])</f>
        <v>0.76756392732082823</v>
      </c>
      <c r="EC71" s="3">
        <f>_xlfn.STDEV.S(Tabela13[[#This Row],[V46]],Tabela13[[#This Row],[V44]])</f>
        <v>6.045714613428077E-2</v>
      </c>
      <c r="ED71" s="3">
        <f>_xlfn.STDEV.S(Tabela13[[#This Row],[V46]],Tabela13[[#This Row],[V45]])</f>
        <v>0.64664963505226669</v>
      </c>
      <c r="EE71" s="3">
        <f t="shared" si="92"/>
        <v>-5.7978581599421847E-2</v>
      </c>
      <c r="EF71" s="3">
        <f t="shared" si="93"/>
        <v>-1.2076987314190797</v>
      </c>
      <c r="EG71" s="3" t="str">
        <f t="shared" si="94"/>
        <v/>
      </c>
      <c r="EH71" s="3">
        <f t="shared" si="95"/>
        <v>-1.656042146910218</v>
      </c>
      <c r="EI71" s="3">
        <f t="shared" si="96"/>
        <v>-34.495497213404519</v>
      </c>
      <c r="EJ71" s="3">
        <f t="shared" si="97"/>
        <v>-5.7978581599421847E-2</v>
      </c>
      <c r="EK71" s="3">
        <f t="shared" si="98"/>
        <v>-1.1914325979160858</v>
      </c>
      <c r="EL71" s="3">
        <f t="shared" si="99"/>
        <v>34.495497213404462</v>
      </c>
      <c r="EM71" s="3">
        <f t="shared" si="100"/>
        <v>-1.6786514012611085</v>
      </c>
      <c r="EN71" s="3" t="str">
        <f t="shared" si="101"/>
        <v/>
      </c>
      <c r="EO71" s="3">
        <f t="shared" si="102"/>
        <v>-1.2076987314190797</v>
      </c>
      <c r="EP71" s="3">
        <f t="shared" si="103"/>
        <v>-1.1914325979160858</v>
      </c>
      <c r="EQ71" s="3">
        <f t="shared" si="104"/>
        <v>1.656042146910218</v>
      </c>
      <c r="ER71" s="3" t="str">
        <f t="shared" si="105"/>
        <v/>
      </c>
      <c r="ES71" s="3" t="str">
        <f t="shared" si="106"/>
        <v/>
      </c>
      <c r="ET71" s="3" t="str">
        <f t="shared" si="107"/>
        <v/>
      </c>
      <c r="EU71" s="3" t="str">
        <f t="shared" si="108"/>
        <v/>
      </c>
      <c r="EV71" s="3">
        <f t="shared" si="109"/>
        <v>1.656042146910218</v>
      </c>
      <c r="EW71" s="3">
        <f t="shared" si="110"/>
        <v>1.2076987314190797</v>
      </c>
      <c r="EX71" s="3">
        <f t="shared" si="111"/>
        <v>5.797858159942177E-2</v>
      </c>
      <c r="EY71" s="3">
        <f t="shared" si="112"/>
        <v>-1.656042146910218</v>
      </c>
      <c r="EZ71" s="3">
        <f t="shared" si="113"/>
        <v>-1.6786514012611085</v>
      </c>
      <c r="FA71" s="3" t="str">
        <f t="shared" si="114"/>
        <v/>
      </c>
      <c r="FB71" s="3">
        <f t="shared" si="115"/>
        <v>1.2076987314190797</v>
      </c>
      <c r="FC71" s="3">
        <f t="shared" si="116"/>
        <v>1.1914325979160856</v>
      </c>
      <c r="FD71" s="3">
        <f t="shared" si="117"/>
        <v>-34.495497213404519</v>
      </c>
      <c r="FE71" s="3" t="str">
        <f t="shared" si="118"/>
        <v/>
      </c>
      <c r="FF71" s="3">
        <f t="shared" si="119"/>
        <v>1.6786514012611085</v>
      </c>
      <c r="FG71" s="3">
        <f t="shared" si="120"/>
        <v>5.797858159942177E-2</v>
      </c>
      <c r="FH71" s="3">
        <f t="shared" si="121"/>
        <v>1.1914325979160856</v>
      </c>
      <c r="FI71" s="4">
        <f t="shared" si="122"/>
        <v>0</v>
      </c>
      <c r="FJ71" s="4">
        <f t="shared" si="123"/>
        <v>0.58823529411764708</v>
      </c>
      <c r="FK71" s="4">
        <f t="shared" si="124"/>
        <v>1.1168831168831168</v>
      </c>
      <c r="FL71" s="4">
        <f t="shared" si="125"/>
        <v>1.6038961038961042</v>
      </c>
      <c r="FM71" s="4">
        <f>Tabela13[[#This Row],[V139]]-Tabela13[[#This Row],[V140]]</f>
        <v>-0.48701298701298734</v>
      </c>
      <c r="FN71" s="4">
        <f>Tabela13[[#This Row],[V1]]-Tabela13[[#This Row],[V2]]/2</f>
        <v>-0.46922024623803005</v>
      </c>
      <c r="FO71" s="4">
        <f>Tabela13[[#This Row],[V1]]-Tabela13[[#This Row],[V3]]/2</f>
        <v>-0.42647058823529405</v>
      </c>
      <c r="FP71" s="4">
        <f>Tabela13[[#This Row],[V1]]-Tabela13[[#This Row],[V4]]/2</f>
        <v>3.0779753761969911E-2</v>
      </c>
      <c r="FQ71" s="4">
        <f>Tabela13[[#This Row],[V2]]-Tabela13[[#This Row],[V1]]/2</f>
        <v>1.1590287277701778</v>
      </c>
      <c r="FR71" s="4">
        <f>Tabela13[[#This Row],[V2]]-Tabela13[[#This Row],[V3]]/2</f>
        <v>0.65902872777017785</v>
      </c>
      <c r="FS71" s="4">
        <f>Tabela13[[#This Row],[V2]]-Tabela13[[#This Row],[V4]]/2</f>
        <v>1.1162790697674418</v>
      </c>
      <c r="FT71" s="4">
        <f t="shared" si="126"/>
        <v>-0.43872202432357071</v>
      </c>
      <c r="FU71" s="4">
        <f t="shared" si="127"/>
        <v>-0.40311558921869894</v>
      </c>
      <c r="FV71" s="4">
        <f t="shared" si="128"/>
        <v>3.0770039106633694E-2</v>
      </c>
      <c r="FW71" s="4">
        <f t="shared" si="129"/>
        <v>0.85892291944927068</v>
      </c>
      <c r="FX71" s="4">
        <f t="shared" si="130"/>
        <v>0.5826961429800781</v>
      </c>
      <c r="FY71" s="4">
        <f t="shared" si="131"/>
        <v>0.84028802599160213</v>
      </c>
      <c r="FZ71" s="4">
        <f t="shared" si="132"/>
        <v>-78.969964378242736</v>
      </c>
      <c r="GA71" s="4">
        <f t="shared" si="133"/>
        <v>-72.560806059365817</v>
      </c>
      <c r="GB71" s="4">
        <f t="shared" si="134"/>
        <v>5.5386070391940647</v>
      </c>
      <c r="GC71" s="4">
        <f t="shared" si="135"/>
        <v>154.60612550086873</v>
      </c>
      <c r="GD71" s="4">
        <f t="shared" si="136"/>
        <v>104.88530573641405</v>
      </c>
      <c r="GE71" s="4">
        <f t="shared" si="137"/>
        <v>151.2518446784884</v>
      </c>
      <c r="GF71" s="4">
        <f>Tabela13[[#This Row],[V1]]-Tabela13[[#This Row],[V2]]/Tabela13[[#This Row],[V2]]</f>
        <v>-0.8529411764705882</v>
      </c>
      <c r="GG71" s="4">
        <f>Tabela13[[#This Row],[V1]]-Tabela13[[#This Row],[V3]]/Tabela13[[#This Row],[V3]]</f>
        <v>-0.8529411764705882</v>
      </c>
      <c r="GH71" s="4">
        <f>Tabela13[[#This Row],[V1]]-Tabela13[[#This Row],[V4]]/Tabela13[[#This Row],[V4]]</f>
        <v>-0.8529411764705882</v>
      </c>
      <c r="GI71" s="4">
        <f>Tabela13[[#This Row],[V2]]-Tabela13[[#This Row],[V1]]/Tabela13[[#This Row],[V1]]</f>
        <v>0.23255813953488369</v>
      </c>
      <c r="GJ71" s="4">
        <f>Tabela13[[#This Row],[V2]]-Tabela13[[#This Row],[V3]]/Tabela13[[#This Row],[V3]]</f>
        <v>0.23255813953488369</v>
      </c>
      <c r="GK71" s="4">
        <f>Tabela13[[#This Row],[V2]]-Tabela13[[#This Row],[V4]]/Tabela13[[#This Row],[V4]]</f>
        <v>0.23255813953488369</v>
      </c>
      <c r="GL71" s="4">
        <f t="shared" si="138"/>
        <v>0.57945668030129849</v>
      </c>
      <c r="GM71" s="4">
        <f t="shared" si="139"/>
        <v>0.68980848153214769</v>
      </c>
      <c r="GN71" s="4">
        <f t="shared" si="140"/>
        <v>0.84002545027317643</v>
      </c>
      <c r="GO71" s="3">
        <f t="shared" si="141"/>
        <v>0</v>
      </c>
      <c r="GP71" s="3">
        <v>100</v>
      </c>
      <c r="GQ71" s="3">
        <f t="shared" si="142"/>
        <v>-1</v>
      </c>
      <c r="GR71" s="3">
        <f t="shared" si="143"/>
        <v>-100</v>
      </c>
      <c r="GS71" s="34">
        <f>COUNTIF($D$2:D70,Tabela13[[#This Row],[HomeTeam]])</f>
        <v>2</v>
      </c>
      <c r="GT71" s="34">
        <f>COUNTIF($E$2:E70,Tabela13[[#This Row],[AwayTeam]])</f>
        <v>2</v>
      </c>
      <c r="GU71" s="3">
        <f>IFERROR(AVERAGEIFS($AD$2:AD70,$D$2:D70,Tabela13[[#This Row],[HomeTeam]],$GS$2:GS70,"&gt;="&amp;Tabela13[[#This Row],[Contagem_H]]-5),"")</f>
        <v>0.88672370088719898</v>
      </c>
      <c r="GV71" s="3">
        <f>IFERROR(AVERAGEIFS($G$2:G70,$E$2:E70,Tabela13[[#This Row],[AwayTeam]],$GT$2:GT70,"&gt;="&amp;Tabela13[[#This Row],[Contagem_A]]-5),"")</f>
        <v>0.5</v>
      </c>
      <c r="GW71" s="3">
        <f>IFERROR(AVERAGEIFS($GQ$2:GQ70,$D$2:D70,Tabela13[[#This Row],[HomeTeam]],$GS$2:GS70,"&gt;="&amp;Tabela13[[#This Row],[Contagem_H]]-5),"")</f>
        <v>-0.17500000000000004</v>
      </c>
    </row>
    <row r="72" spans="1:205" x14ac:dyDescent="0.25">
      <c r="A72" t="s">
        <v>127</v>
      </c>
      <c r="B72" t="s">
        <v>161</v>
      </c>
      <c r="C72" t="s">
        <v>162</v>
      </c>
      <c r="D72" t="s">
        <v>16</v>
      </c>
      <c r="E72" t="s">
        <v>11</v>
      </c>
      <c r="F72" s="3">
        <v>1</v>
      </c>
      <c r="G72" s="3">
        <v>2</v>
      </c>
      <c r="H72" s="3" t="str">
        <f t="shared" si="144"/>
        <v>A</v>
      </c>
      <c r="I72" s="3">
        <v>2.88</v>
      </c>
      <c r="J72" s="3">
        <v>3.1</v>
      </c>
      <c r="K72" s="3">
        <v>2.6</v>
      </c>
      <c r="L72" s="3">
        <v>2.2000000000000002</v>
      </c>
      <c r="M72" s="3">
        <v>1.65</v>
      </c>
      <c r="N72" s="3">
        <f t="shared" si="73"/>
        <v>3</v>
      </c>
      <c r="O72" s="3">
        <f t="shared" si="74"/>
        <v>0</v>
      </c>
      <c r="P72" s="3">
        <f t="shared" si="75"/>
        <v>3</v>
      </c>
      <c r="Q72" s="3">
        <f t="shared" si="76"/>
        <v>5.441825199889716E-2</v>
      </c>
      <c r="R72" s="3">
        <f t="shared" si="77"/>
        <v>6.0606060606060608E-2</v>
      </c>
      <c r="S72" s="3">
        <f t="shared" si="78"/>
        <v>3.0367245657568236</v>
      </c>
      <c r="T72" s="3">
        <f t="shared" si="79"/>
        <v>3.2686965811965814</v>
      </c>
      <c r="U72" s="3">
        <f t="shared" si="80"/>
        <v>2.7414874551971327</v>
      </c>
      <c r="V72" s="3">
        <f t="shared" si="81"/>
        <v>2.3197201543975741</v>
      </c>
      <c r="W72" s="3">
        <f t="shared" si="82"/>
        <v>1.7397901157981803</v>
      </c>
      <c r="X72" s="4">
        <f t="shared" si="83"/>
        <v>0.34722222222222221</v>
      </c>
      <c r="Y72" s="4">
        <f t="shared" si="84"/>
        <v>0.32258064516129031</v>
      </c>
      <c r="Z72" s="4">
        <f t="shared" si="85"/>
        <v>0.38461538461538458</v>
      </c>
      <c r="AA72" s="4">
        <f t="shared" si="86"/>
        <v>0.45454545454545453</v>
      </c>
      <c r="AB72" s="4">
        <f t="shared" si="87"/>
        <v>0.60606060606060608</v>
      </c>
      <c r="AC72" s="4">
        <f t="shared" si="88"/>
        <v>0.67361111111111116</v>
      </c>
      <c r="AD72" s="4">
        <f t="shared" si="89"/>
        <v>1.1923076923076923</v>
      </c>
      <c r="AE72" s="4">
        <f t="shared" si="90"/>
        <v>1.1736111111111112</v>
      </c>
      <c r="AF72" s="4">
        <f t="shared" si="91"/>
        <v>0.69230769230769229</v>
      </c>
      <c r="AG72" s="4">
        <f>IFERROR(AVERAGE(Tabela13[[#This Row],[V1]],Tabela13[[#This Row],[V2]]),"")</f>
        <v>0.93295940170940173</v>
      </c>
      <c r="AH72" s="4">
        <f>IFERROR(AVERAGE(Tabela13[[#This Row],[V1]],Tabela13[[#This Row],[V3]]),"")</f>
        <v>0.92361111111111116</v>
      </c>
      <c r="AI72" s="4">
        <f>IFERROR(AVERAGE(Tabela13[[#This Row],[V1]],Tabela13[[#This Row],[V4]]),"")</f>
        <v>0.68295940170940173</v>
      </c>
      <c r="AJ72" s="4">
        <f>IFERROR(AVERAGE(Tabela13[[#This Row],[V2]],Tabela13[[#This Row],[V1]]),"")</f>
        <v>0.93295940170940173</v>
      </c>
      <c r="AK72" s="4">
        <f>IFERROR(AVERAGE(Tabela13[[#This Row],[V2]],Tabela13[[#This Row],[V3]]),"")</f>
        <v>1.1829594017094016</v>
      </c>
      <c r="AL72" s="4">
        <f>IFERROR(AVERAGE(Tabela13[[#This Row],[V2]],Tabela13[[#This Row],[V4]]),"")</f>
        <v>0.94230769230769229</v>
      </c>
      <c r="AM72" s="4">
        <f>IFERROR(AVERAGE(Tabela13[[#This Row],[V3]],Tabela13[[#This Row],[V1]]),"")</f>
        <v>0.92361111111111116</v>
      </c>
      <c r="AN72" s="4">
        <f>IFERROR(AVERAGE(Tabela13[[#This Row],[V3]],Tabela13[[#This Row],[V2]]),"")</f>
        <v>1.1829594017094016</v>
      </c>
      <c r="AO72" s="4">
        <f>IFERROR(AVERAGE(Tabela13[[#This Row],[V3]],Tabela13[[#This Row],[V4]]),"")</f>
        <v>0.93295940170940173</v>
      </c>
      <c r="AP72" s="4">
        <f>IFERROR(AVERAGE(Tabela13[[#This Row],[V4]],Tabela13[[#This Row],[V1]]),"")</f>
        <v>0.68295940170940173</v>
      </c>
      <c r="AQ72" s="4">
        <f>IFERROR(AVERAGE(Tabela13[[#This Row],[V4]],Tabela13[[#This Row],[V2]]),"")</f>
        <v>0.94230769230769229</v>
      </c>
      <c r="AR72" s="4">
        <f>IFERROR(AVERAGE(Tabela13[[#This Row],[V4]],Tabela13[[#This Row],[V3]]),"")</f>
        <v>0.93295940170940173</v>
      </c>
      <c r="AS72" s="4">
        <f>_xlfn.STDEV.S(Tabela13[[#This Row],[V1]:[V2]])</f>
        <v>0.3667738699423812</v>
      </c>
      <c r="AT72" s="4">
        <f>_xlfn.STDEV.S(Tabela13[[#This Row],[V1]],Tabela13[[#This Row],[V3]])</f>
        <v>0.35355339059327379</v>
      </c>
      <c r="AU72" s="4">
        <f>_xlfn.STDEV.S(Tabela13[[#This Row],[V1]],Tabela13[[#This Row],[V4]])</f>
        <v>1.3220479349107412E-2</v>
      </c>
      <c r="AV72" s="4">
        <f>_xlfn.STDEV.S(Tabela13[[#This Row],[V2]],Tabela13[[#This Row],[V1]])</f>
        <v>0.3667738699423812</v>
      </c>
      <c r="AW72" s="4">
        <f>_xlfn.STDEV.S(Tabela13[[#This Row],[V2]],Tabela13[[#This Row],[V3]])</f>
        <v>1.3220479349107412E-2</v>
      </c>
      <c r="AX72" s="4">
        <f>_xlfn.STDEV.S(Tabela13[[#This Row],[V42]],Tabela13[[#This Row],[V44]])</f>
        <v>0.72032726053565499</v>
      </c>
      <c r="AY72" s="4">
        <f>_xlfn.STDEV.S(Tabela13[[#This Row],[V3]],Tabela13[[#This Row],[V1]])</f>
        <v>0.35355339059327379</v>
      </c>
      <c r="AZ72" s="4">
        <f>_xlfn.STDEV.S(Tabela13[[#This Row],[V3]],Tabela13[[#This Row],[V2]])</f>
        <v>1.3220479349107412E-2</v>
      </c>
      <c r="BA72" s="4">
        <f>_xlfn.STDEV.S(Tabela13[[#This Row],[V3]],Tabela13[[#This Row],[V4]])</f>
        <v>0.34033291124416637</v>
      </c>
      <c r="BB72" s="4">
        <f>_xlfn.STDEV.S(Tabela13[[#This Row],[V4]],Tabela13[[#This Row],[V1]])</f>
        <v>1.3220479349107412E-2</v>
      </c>
      <c r="BC72" s="4">
        <f>_xlfn.STDEV.S(Tabela13[[#This Row],[V4]],Tabela13[[#This Row],[V2]])</f>
        <v>0.35355339059327379</v>
      </c>
      <c r="BD72" s="4">
        <f>_xlfn.STDEV.S(Tabela13[[#This Row],[V4]],Tabela13[[#This Row],[V3]])</f>
        <v>0.34033291124416637</v>
      </c>
      <c r="BE72" s="4">
        <f>Tabela13[[#This Row],[V17]]/Tabela13[[#This Row],[V5]]</f>
        <v>0.39312950731871604</v>
      </c>
      <c r="BF72" s="4">
        <f>Tabela13[[#This Row],[V18]]/Tabela13[[#This Row],[V6]]</f>
        <v>0.38279464846189037</v>
      </c>
      <c r="BG72" s="4">
        <f>Tabela13[[#This Row],[V19]]/Tabela13[[#This Row],[V7]]</f>
        <v>1.9357635777496343E-2</v>
      </c>
      <c r="BH72" s="4">
        <f>Tabela13[[#This Row],[V20]]/Tabela13[[#This Row],[V8]]</f>
        <v>0.39312950731871604</v>
      </c>
      <c r="BI72" s="4">
        <f>Tabela13[[#This Row],[V21]]/Tabela13[[#This Row],[V9]]</f>
        <v>1.1175767596084478E-2</v>
      </c>
      <c r="BJ72" s="4">
        <f>Tabela13[[#This Row],[V22]]/Tabela13[[#This Row],[V10]]</f>
        <v>0.76442892954804209</v>
      </c>
      <c r="BK72" s="4">
        <f>Tabela13[[#This Row],[V23]]/Tabela13[[#This Row],[V11]]</f>
        <v>0.38279464846189037</v>
      </c>
      <c r="BL72" s="4">
        <f>Tabela13[[#This Row],[V24]]/Tabela13[[#This Row],[V12]]</f>
        <v>1.1175767596084478E-2</v>
      </c>
      <c r="BM72" s="4">
        <f>Tabela13[[#This Row],[V25]]/Tabela13[[#This Row],[V13]]</f>
        <v>0.36478855416494671</v>
      </c>
      <c r="BN72" s="4">
        <f>Tabela13[[#This Row],[V26]]/Tabela13[[#This Row],[V14]]</f>
        <v>1.9357635777496343E-2</v>
      </c>
      <c r="BO72" s="4">
        <f>Tabela13[[#This Row],[V27]]/Tabela13[[#This Row],[V15]]</f>
        <v>0.37519951654796402</v>
      </c>
      <c r="BP72" s="4">
        <f>Tabela13[[#This Row],[V28]]/Tabela13[[#This Row],[V16]]</f>
        <v>0.36478855416494671</v>
      </c>
      <c r="BQ72" s="4">
        <f>Tabela13[[#This Row],[V1]]-Tabela13[[#This Row],[V2]]</f>
        <v>-0.51869658119658113</v>
      </c>
      <c r="BR72" s="4">
        <f>Tabela13[[#This Row],[V1]]-Tabela13[[#This Row],[V3]]</f>
        <v>-0.5</v>
      </c>
      <c r="BS72" s="4">
        <f>Tabela13[[#This Row],[V1]]-Tabela13[[#This Row],[V4]]</f>
        <v>-1.869658119658113E-2</v>
      </c>
      <c r="BT72" s="4">
        <f>Tabela13[[#This Row],[V2]]-Tabela13[[#This Row],[V1]]</f>
        <v>0.51869658119658113</v>
      </c>
      <c r="BU72" s="4">
        <f>Tabela13[[#This Row],[V2]]-Tabela13[[#This Row],[V3]]</f>
        <v>1.869658119658113E-2</v>
      </c>
      <c r="BV72" s="4">
        <f>Tabela13[[#This Row],[V2]]-Tabela13[[#This Row],[V4]]</f>
        <v>0.5</v>
      </c>
      <c r="BW72" s="4">
        <f>AVERAGE(Tabela13[[#This Row],[V41]],Tabela13[[#This Row],[V42]])</f>
        <v>-0.50934829059829057</v>
      </c>
      <c r="BX72" s="4">
        <f>AVERAGE(Tabela13[[#This Row],[V41]],Tabela13[[#This Row],[V43]])</f>
        <v>-0.26869658119658113</v>
      </c>
      <c r="BY72" s="4">
        <f>AVERAGE(Tabela13[[#This Row],[V41]],Tabela13[[#This Row],[V44]])</f>
        <v>0</v>
      </c>
      <c r="BZ72" s="4">
        <f>AVERAGE(Tabela13[[#This Row],[V41]],Tabela13[[#This Row],[V45]])</f>
        <v>-0.25</v>
      </c>
      <c r="CA72" s="4">
        <f>AVERAGE(Tabela13[[#This Row],[V41]],Tabela13[[#This Row],[V46]])</f>
        <v>-9.3482905982905651E-3</v>
      </c>
      <c r="CB72" s="4">
        <f>AVERAGE(Tabela13[[#This Row],[V42]],Tabela13[[#This Row],[V41]])</f>
        <v>-0.50934829059829057</v>
      </c>
      <c r="CC72" s="4">
        <f>AVERAGE(Tabela13[[#This Row],[V42]],Tabela13[[#This Row],[V43]])</f>
        <v>-0.25934829059829057</v>
      </c>
      <c r="CD72" s="4">
        <f>AVERAGE(Tabela13[[#This Row],[V42]],Tabela13[[#This Row],[V44]])</f>
        <v>9.3482905982905651E-3</v>
      </c>
      <c r="CE72" s="4">
        <f>AVERAGE(Tabela13[[#This Row],[V42]],Tabela13[[#This Row],[V45]])</f>
        <v>-0.24065170940170943</v>
      </c>
      <c r="CF72" s="4">
        <f>AVERAGE(Tabela13[[#This Row],[V42]],Tabela13[[#This Row],[V46]])</f>
        <v>0</v>
      </c>
      <c r="CG72" s="4">
        <f>AVERAGE(Tabela13[[#This Row],[V43]],Tabela13[[#This Row],[V41]])</f>
        <v>-0.26869658119658113</v>
      </c>
      <c r="CH72" s="4">
        <f>AVERAGE(Tabela13[[#This Row],[V43]],Tabela13[[#This Row],[V42]])</f>
        <v>-0.25934829059829057</v>
      </c>
      <c r="CI72" s="4">
        <f>AVERAGE(Tabela13[[#This Row],[V43]],Tabela13[[#This Row],[V44]])</f>
        <v>0.25</v>
      </c>
      <c r="CJ72" s="4">
        <f>AVERAGE(Tabela13[[#This Row],[V43]],Tabela13[[#This Row],[V45]])</f>
        <v>0</v>
      </c>
      <c r="CK72" s="4">
        <f>AVERAGE(Tabela13[[#This Row],[V43]],Tabela13[[#This Row],[V46]])</f>
        <v>0.24065170940170943</v>
      </c>
      <c r="CL72" s="4">
        <f>AVERAGE(Tabela13[[#This Row],[V44]],Tabela13[[#This Row],[V41]])</f>
        <v>0</v>
      </c>
      <c r="CM72" s="4">
        <f>AVERAGE(Tabela13[[#This Row],[V44]],Tabela13[[#This Row],[V42]])</f>
        <v>9.3482905982905651E-3</v>
      </c>
      <c r="CN72" s="4">
        <f>AVERAGE(Tabela13[[#This Row],[V44]],Tabela13[[#This Row],[V43]])</f>
        <v>0.25</v>
      </c>
      <c r="CO72" s="4">
        <f>AVERAGE(Tabela13[[#This Row],[V44]],Tabela13[[#This Row],[V45]])</f>
        <v>0.26869658119658113</v>
      </c>
      <c r="CP72" s="4">
        <f>AVERAGE(Tabela13[[#This Row],[V44]],Tabela13[[#This Row],[V46]])</f>
        <v>0.50934829059829057</v>
      </c>
      <c r="CQ72" s="4">
        <f>AVERAGE(Tabela13[[#This Row],[V45]],Tabela13[[#This Row],[V41]])</f>
        <v>-0.25</v>
      </c>
      <c r="CR72" s="4">
        <f>AVERAGE(Tabela13[[#This Row],[V45]],Tabela13[[#This Row],[V42]])</f>
        <v>-0.24065170940170943</v>
      </c>
      <c r="CS72" s="4">
        <f>AVERAGE(Tabela13[[#This Row],[V45]],Tabela13[[#This Row],[V43]])</f>
        <v>0</v>
      </c>
      <c r="CT72" s="4">
        <f>AVERAGE(Tabela13[[#This Row],[V45]],Tabela13[[#This Row],[V44]])</f>
        <v>0.26869658119658113</v>
      </c>
      <c r="CU72" s="4">
        <f>AVERAGE(Tabela13[[#This Row],[V45]],Tabela13[[#This Row],[V46]])</f>
        <v>0.25934829059829057</v>
      </c>
      <c r="CV72" s="4">
        <f>AVERAGE(Tabela13[[#This Row],[V46]],Tabela13[[#This Row],[V41]])</f>
        <v>-9.3482905982905651E-3</v>
      </c>
      <c r="CW72" s="4">
        <f>AVERAGE(Tabela13[[#This Row],[V46]],Tabela13[[#This Row],[V42]])</f>
        <v>0</v>
      </c>
      <c r="CX72" s="4">
        <f>AVERAGE(Tabela13[[#This Row],[V46]],Tabela13[[#This Row],[V43]])</f>
        <v>0.24065170940170943</v>
      </c>
      <c r="CY72" s="4">
        <f>AVERAGE(Tabela13[[#This Row],[V46]],Tabela13[[#This Row],[V44]])</f>
        <v>0.50934829059829057</v>
      </c>
      <c r="CZ72" s="4">
        <f>AVERAGE(Tabela13[[#This Row],[V46]],Tabela13[[#This Row],[V45]])</f>
        <v>0.25934829059829057</v>
      </c>
      <c r="DA72" s="3">
        <f>_xlfn.STDEV.S(Tabela13[[#This Row],[V41]],Tabela13[[#This Row],[V42]])</f>
        <v>1.3220479349107412E-2</v>
      </c>
      <c r="DB72" s="3">
        <f>_xlfn.STDEV.S(Tabela13[[#This Row],[V41]],Tabela13[[#This Row],[V43]])</f>
        <v>0.35355339059327373</v>
      </c>
      <c r="DC72" s="3">
        <f>_xlfn.STDEV.S(Tabela13[[#This Row],[V41]],Tabela13[[#This Row],[V44]])</f>
        <v>0.7335477398847623</v>
      </c>
      <c r="DD72" s="3">
        <f>_xlfn.STDEV.S(Tabela13[[#This Row],[V41]],Tabela13[[#This Row],[V45]])</f>
        <v>0.37999434929148856</v>
      </c>
      <c r="DE72" s="3">
        <f>_xlfn.STDEV.S(Tabela13[[#This Row],[V41]],Tabela13[[#This Row],[V46]])</f>
        <v>0.72032726053565499</v>
      </c>
      <c r="DF72" s="3">
        <f>_xlfn.STDEV.S(Tabela13[[#This Row],[V42]],Tabela13[[#This Row],[V41]])</f>
        <v>1.3220479349107412E-2</v>
      </c>
      <c r="DG72" s="3">
        <f>_xlfn.STDEV.S(Tabela13[[#This Row],[V42]],Tabela13[[#This Row],[V43]])</f>
        <v>0.34033291124416637</v>
      </c>
      <c r="DH72" s="3">
        <f>_xlfn.STDEV.S(Tabela13[[#This Row],[V42]],Tabela13[[#This Row],[V44]])</f>
        <v>0.72032726053565499</v>
      </c>
      <c r="DI72" s="3">
        <f>_xlfn.STDEV.S(Tabela13[[#This Row],[V42]],Tabela13[[#This Row],[V45]])</f>
        <v>0.36677386994238115</v>
      </c>
      <c r="DJ72" s="3">
        <f>_xlfn.STDEV.S(Tabela13[[#This Row],[V42]],Tabela13[[#This Row],[V46]])</f>
        <v>0.70710678118654757</v>
      </c>
      <c r="DK72" s="3">
        <f>_xlfn.STDEV.S(Tabela13[[#This Row],[V43]],Tabela13[[#This Row],[V41]])</f>
        <v>0.35355339059327373</v>
      </c>
      <c r="DL72" s="3">
        <f>_xlfn.STDEV.S(Tabela13[[#This Row],[V43]],Tabela13[[#This Row],[V42]])</f>
        <v>0.34033291124416637</v>
      </c>
      <c r="DM72" s="3">
        <f>_xlfn.STDEV.S(Tabela13[[#This Row],[V43]],Tabela13[[#This Row],[V44]])</f>
        <v>0.37999434929148856</v>
      </c>
      <c r="DN72" s="3">
        <f>_xlfn.STDEV.S(Tabela13[[#This Row],[V43]],Tabela13[[#This Row],[V45]])</f>
        <v>2.6440958698214823E-2</v>
      </c>
      <c r="DO72" s="3">
        <f>_xlfn.STDEV.S(Tabela13[[#This Row],[V43]],Tabela13[[#This Row],[V46]])</f>
        <v>0.36677386994238115</v>
      </c>
      <c r="DP72" s="3">
        <f>_xlfn.STDEV.S(Tabela13[[#This Row],[V44]],Tabela13[[#This Row],[V41]])</f>
        <v>0.7335477398847623</v>
      </c>
      <c r="DQ72" s="3">
        <f>_xlfn.STDEV.S(Tabela13[[#This Row],[V44]],Tabela13[[#This Row],[V42]])</f>
        <v>0.72032726053565499</v>
      </c>
      <c r="DR72" s="3">
        <f>_xlfn.STDEV.S(Tabela13[[#This Row],[V44]],Tabela13[[#This Row],[V43]])</f>
        <v>0.37999434929148856</v>
      </c>
      <c r="DS72" s="3">
        <f>_xlfn.STDEV.S(Tabela13[[#This Row],[V44]],Tabela13[[#This Row],[V45]])</f>
        <v>0.35355339059327373</v>
      </c>
      <c r="DT72" s="3">
        <f>_xlfn.STDEV.S(Tabela13[[#This Row],[V44]],Tabela13[[#This Row],[V46]])</f>
        <v>1.3220479349107412E-2</v>
      </c>
      <c r="DU72" s="3">
        <f>_xlfn.STDEV.S(Tabela13[[#This Row],[V45]],Tabela13[[#This Row],[V41]])</f>
        <v>0.37999434929148856</v>
      </c>
      <c r="DV72" s="3">
        <f>_xlfn.STDEV.S(Tabela13[[#This Row],[V45]],Tabela13[[#This Row],[V42]])</f>
        <v>0.36677386994238115</v>
      </c>
      <c r="DW72" s="3">
        <f>_xlfn.STDEV.S(Tabela13[[#This Row],[V45]],Tabela13[[#This Row],[V43]])</f>
        <v>2.6440958698214823E-2</v>
      </c>
      <c r="DX72" s="3">
        <f>_xlfn.STDEV.S(Tabela13[[#This Row],[V45]],Tabela13[[#This Row],[V44]])</f>
        <v>0.35355339059327373</v>
      </c>
      <c r="DY72" s="3">
        <f>_xlfn.STDEV.S(Tabela13[[#This Row],[V45]],Tabela13[[#This Row],[V46]])</f>
        <v>0.34033291124416637</v>
      </c>
      <c r="DZ72" s="3">
        <f>_xlfn.STDEV.S(Tabela13[[#This Row],[V46]],Tabela13[[#This Row],[V41]])</f>
        <v>0.72032726053565499</v>
      </c>
      <c r="EA72" s="3">
        <f>_xlfn.STDEV.S(Tabela13[[#This Row],[V46]],Tabela13[[#This Row],[V42]])</f>
        <v>0.70710678118654757</v>
      </c>
      <c r="EB72" s="3">
        <f>_xlfn.STDEV.S(Tabela13[[#This Row],[V46]],Tabela13[[#This Row],[V43]])</f>
        <v>0.36677386994238115</v>
      </c>
      <c r="EC72" s="3">
        <f>_xlfn.STDEV.S(Tabela13[[#This Row],[V46]],Tabela13[[#This Row],[V44]])</f>
        <v>1.3220479349107412E-2</v>
      </c>
      <c r="ED72" s="3">
        <f>_xlfn.STDEV.S(Tabela13[[#This Row],[V46]],Tabela13[[#This Row],[V45]])</f>
        <v>0.34033291124416637</v>
      </c>
      <c r="EE72" s="3">
        <f t="shared" si="92"/>
        <v>-2.5955676288965994E-2</v>
      </c>
      <c r="EF72" s="3">
        <f t="shared" si="93"/>
        <v>-1.315809040140375</v>
      </c>
      <c r="EG72" s="3" t="str">
        <f t="shared" si="94"/>
        <v/>
      </c>
      <c r="EH72" s="3">
        <f t="shared" si="95"/>
        <v>-1.5199773971659543</v>
      </c>
      <c r="EI72" s="3">
        <f t="shared" si="96"/>
        <v>-77.054436098442906</v>
      </c>
      <c r="EJ72" s="3">
        <f t="shared" si="97"/>
        <v>-2.5955676288965994E-2</v>
      </c>
      <c r="EK72" s="3">
        <f t="shared" si="98"/>
        <v>-1.3122620182267344</v>
      </c>
      <c r="EL72" s="3">
        <f t="shared" si="99"/>
        <v>77.054436098442906</v>
      </c>
      <c r="EM72" s="3">
        <f t="shared" si="100"/>
        <v>-1.5240858702156213</v>
      </c>
      <c r="EN72" s="3" t="str">
        <f t="shared" si="101"/>
        <v/>
      </c>
      <c r="EO72" s="3">
        <f t="shared" si="102"/>
        <v>-1.315809040140375</v>
      </c>
      <c r="EP72" s="3">
        <f t="shared" si="103"/>
        <v>-1.3122620182267344</v>
      </c>
      <c r="EQ72" s="3">
        <f t="shared" si="104"/>
        <v>1.5199773971659543</v>
      </c>
      <c r="ER72" s="3" t="str">
        <f t="shared" si="105"/>
        <v/>
      </c>
      <c r="ES72" s="3" t="str">
        <f t="shared" si="106"/>
        <v/>
      </c>
      <c r="ET72" s="3" t="str">
        <f t="shared" si="107"/>
        <v/>
      </c>
      <c r="EU72" s="3" t="str">
        <f t="shared" si="108"/>
        <v/>
      </c>
      <c r="EV72" s="3">
        <f t="shared" si="109"/>
        <v>1.5199773971659543</v>
      </c>
      <c r="EW72" s="3">
        <f t="shared" si="110"/>
        <v>1.315809040140375</v>
      </c>
      <c r="EX72" s="3">
        <f t="shared" si="111"/>
        <v>2.5955676288965994E-2</v>
      </c>
      <c r="EY72" s="3">
        <f t="shared" si="112"/>
        <v>-1.5199773971659543</v>
      </c>
      <c r="EZ72" s="3">
        <f t="shared" si="113"/>
        <v>-1.5240858702156213</v>
      </c>
      <c r="FA72" s="3" t="str">
        <f t="shared" si="114"/>
        <v/>
      </c>
      <c r="FB72" s="3">
        <f t="shared" si="115"/>
        <v>1.315809040140375</v>
      </c>
      <c r="FC72" s="3">
        <f t="shared" si="116"/>
        <v>1.3122620182267344</v>
      </c>
      <c r="FD72" s="3">
        <f t="shared" si="117"/>
        <v>-77.054436098442906</v>
      </c>
      <c r="FE72" s="3" t="str">
        <f t="shared" si="118"/>
        <v/>
      </c>
      <c r="FF72" s="3">
        <f t="shared" si="119"/>
        <v>1.5240858702156213</v>
      </c>
      <c r="FG72" s="3">
        <f t="shared" si="120"/>
        <v>2.5955676288965994E-2</v>
      </c>
      <c r="FH72" s="3">
        <f t="shared" si="121"/>
        <v>1.3122620182267344</v>
      </c>
      <c r="FI72" s="4">
        <f t="shared" si="122"/>
        <v>0.38461538461538458</v>
      </c>
      <c r="FJ72" s="4">
        <f t="shared" si="123"/>
        <v>0.69444444444444442</v>
      </c>
      <c r="FK72" s="4">
        <f t="shared" si="124"/>
        <v>1.2938388625592419</v>
      </c>
      <c r="FL72" s="4">
        <f t="shared" si="125"/>
        <v>1.4002287955548292</v>
      </c>
      <c r="FM72" s="4">
        <f>Tabela13[[#This Row],[V139]]-Tabela13[[#This Row],[V140]]</f>
        <v>-0.1063899329955873</v>
      </c>
      <c r="FN72" s="4">
        <f>Tabela13[[#This Row],[V1]]-Tabela13[[#This Row],[V2]]/2</f>
        <v>7.7457264957265015E-2</v>
      </c>
      <c r="FO72" s="4">
        <f>Tabela13[[#This Row],[V1]]-Tabela13[[#This Row],[V3]]/2</f>
        <v>8.680555555555558E-2</v>
      </c>
      <c r="FP72" s="4">
        <f>Tabela13[[#This Row],[V1]]-Tabela13[[#This Row],[V4]]/2</f>
        <v>0.32745726495726502</v>
      </c>
      <c r="FQ72" s="4">
        <f>Tabela13[[#This Row],[V2]]-Tabela13[[#This Row],[V1]]/2</f>
        <v>0.85550213675213671</v>
      </c>
      <c r="FR72" s="4">
        <f>Tabela13[[#This Row],[V2]]-Tabela13[[#This Row],[V3]]/2</f>
        <v>0.60550213675213671</v>
      </c>
      <c r="FS72" s="4">
        <f>Tabela13[[#This Row],[V2]]-Tabela13[[#This Row],[V4]]/2</f>
        <v>0.84615384615384615</v>
      </c>
      <c r="FT72" s="4">
        <f t="shared" si="126"/>
        <v>7.7302915279338913E-2</v>
      </c>
      <c r="FU72" s="4">
        <f t="shared" si="127"/>
        <v>8.6588503495805866E-2</v>
      </c>
      <c r="FV72" s="4">
        <f t="shared" si="128"/>
        <v>0.3164528033496693</v>
      </c>
      <c r="FW72" s="4">
        <f t="shared" si="129"/>
        <v>0.7076796779490776</v>
      </c>
      <c r="FX72" s="4">
        <f t="shared" si="130"/>
        <v>0.54445537036852554</v>
      </c>
      <c r="FY72" s="4">
        <f t="shared" si="131"/>
        <v>0.70225693150900703</v>
      </c>
      <c r="FZ72" s="4">
        <f t="shared" si="132"/>
        <v>13.914524750281004</v>
      </c>
      <c r="GA72" s="4">
        <f t="shared" si="133"/>
        <v>15.585930629245057</v>
      </c>
      <c r="GB72" s="4">
        <f t="shared" si="134"/>
        <v>56.961504602940472</v>
      </c>
      <c r="GC72" s="4">
        <f t="shared" si="135"/>
        <v>127.38234203083398</v>
      </c>
      <c r="GD72" s="4">
        <f t="shared" si="136"/>
        <v>98.001966666334596</v>
      </c>
      <c r="GE72" s="4">
        <f t="shared" si="137"/>
        <v>126.40624767162126</v>
      </c>
      <c r="GF72" s="4">
        <f>Tabela13[[#This Row],[V1]]-Tabela13[[#This Row],[V2]]/Tabela13[[#This Row],[V2]]</f>
        <v>-0.32638888888888884</v>
      </c>
      <c r="GG72" s="4">
        <f>Tabela13[[#This Row],[V1]]-Tabela13[[#This Row],[V3]]/Tabela13[[#This Row],[V3]]</f>
        <v>-0.32638888888888884</v>
      </c>
      <c r="GH72" s="4">
        <f>Tabela13[[#This Row],[V1]]-Tabela13[[#This Row],[V4]]/Tabela13[[#This Row],[V4]]</f>
        <v>-0.32638888888888884</v>
      </c>
      <c r="GI72" s="4">
        <f>Tabela13[[#This Row],[V2]]-Tabela13[[#This Row],[V1]]/Tabela13[[#This Row],[V1]]</f>
        <v>0.19230769230769229</v>
      </c>
      <c r="GJ72" s="4">
        <f>Tabela13[[#This Row],[V2]]-Tabela13[[#This Row],[V3]]/Tabela13[[#This Row],[V3]]</f>
        <v>0.19230769230769229</v>
      </c>
      <c r="GK72" s="4">
        <f>Tabela13[[#This Row],[V2]]-Tabela13[[#This Row],[V4]]/Tabela13[[#This Row],[V4]]</f>
        <v>0.19230769230769229</v>
      </c>
      <c r="GL72" s="4">
        <f t="shared" si="138"/>
        <v>0.28887688389602889</v>
      </c>
      <c r="GM72" s="4">
        <f t="shared" si="139"/>
        <v>0.93295940170940184</v>
      </c>
      <c r="GN72" s="4">
        <f t="shared" si="140"/>
        <v>0.30963499951523965</v>
      </c>
      <c r="GO72" s="3">
        <f t="shared" si="141"/>
        <v>0</v>
      </c>
      <c r="GP72" s="3">
        <v>100</v>
      </c>
      <c r="GQ72" s="3">
        <f t="shared" si="142"/>
        <v>-1</v>
      </c>
      <c r="GR72" s="3">
        <f t="shared" si="143"/>
        <v>-100</v>
      </c>
      <c r="GS72" s="34">
        <f>COUNTIF($D$2:D71,Tabela13[[#This Row],[HomeTeam]])</f>
        <v>2</v>
      </c>
      <c r="GT72" s="34">
        <f>COUNTIF($E$2:E71,Tabela13[[#This Row],[AwayTeam]])</f>
        <v>2</v>
      </c>
      <c r="GU72" s="3">
        <f>IFERROR(AVERAGEIFS($AD$2:AD71,$D$2:D71,Tabela13[[#This Row],[HomeTeam]],$GS$2:GS71,"&gt;="&amp;Tabela13[[#This Row],[Contagem_H]]-5),"")</f>
        <v>0.99955068732695396</v>
      </c>
      <c r="GV72" s="3">
        <f>IFERROR(AVERAGEIFS($G$2:G71,$E$2:E71,Tabela13[[#This Row],[AwayTeam]],$GT$2:GT71,"&gt;="&amp;Tabela13[[#This Row],[Contagem_A]]-5),"")</f>
        <v>0.5</v>
      </c>
      <c r="GW72" s="3">
        <f>IFERROR(AVERAGEIFS($GQ$2:GQ71,$D$2:D71,Tabela13[[#This Row],[HomeTeam]],$GS$2:GS71,"&gt;="&amp;Tabela13[[#This Row],[Contagem_H]]-5),"")</f>
        <v>-1</v>
      </c>
    </row>
    <row r="73" spans="1:205" x14ac:dyDescent="0.25">
      <c r="A73" t="s">
        <v>127</v>
      </c>
      <c r="B73" t="s">
        <v>163</v>
      </c>
      <c r="C73" t="s">
        <v>132</v>
      </c>
      <c r="D73" t="s">
        <v>16</v>
      </c>
      <c r="E73" t="s">
        <v>23</v>
      </c>
      <c r="F73" s="3">
        <v>0</v>
      </c>
      <c r="G73" s="3">
        <v>1</v>
      </c>
      <c r="H73" s="3" t="str">
        <f t="shared" si="144"/>
        <v>A</v>
      </c>
      <c r="I73" s="3">
        <v>7</v>
      </c>
      <c r="J73" s="3">
        <v>5</v>
      </c>
      <c r="K73" s="3">
        <v>1.4</v>
      </c>
      <c r="L73" s="3">
        <v>1.48</v>
      </c>
      <c r="M73" s="3">
        <v>2.6</v>
      </c>
      <c r="N73" s="3">
        <f t="shared" si="73"/>
        <v>1</v>
      </c>
      <c r="O73" s="3">
        <f t="shared" si="74"/>
        <v>0</v>
      </c>
      <c r="P73" s="3">
        <f t="shared" si="75"/>
        <v>3</v>
      </c>
      <c r="Q73" s="3">
        <f t="shared" si="76"/>
        <v>5.7142857142857162E-2</v>
      </c>
      <c r="R73" s="3">
        <f t="shared" si="77"/>
        <v>6.0291060291060239E-2</v>
      </c>
      <c r="S73" s="3">
        <f t="shared" si="78"/>
        <v>7.4</v>
      </c>
      <c r="T73" s="3">
        <f t="shared" si="79"/>
        <v>5.2857142857142856</v>
      </c>
      <c r="U73" s="3">
        <f t="shared" si="80"/>
        <v>1.48</v>
      </c>
      <c r="V73" s="3">
        <f t="shared" si="81"/>
        <v>1.5645714285714285</v>
      </c>
      <c r="W73" s="3">
        <f t="shared" si="82"/>
        <v>2.7485714285714287</v>
      </c>
      <c r="X73" s="4">
        <f t="shared" si="83"/>
        <v>0.14285714285714285</v>
      </c>
      <c r="Y73" s="4">
        <f t="shared" si="84"/>
        <v>0.2</v>
      </c>
      <c r="Z73" s="4">
        <f t="shared" si="85"/>
        <v>0.7142857142857143</v>
      </c>
      <c r="AA73" s="4">
        <f t="shared" si="86"/>
        <v>0.67567567567567566</v>
      </c>
      <c r="AB73" s="4">
        <f t="shared" si="87"/>
        <v>0.38461538461538458</v>
      </c>
      <c r="AC73" s="4">
        <f t="shared" si="88"/>
        <v>7.1428571428571425E-2</v>
      </c>
      <c r="AD73" s="4">
        <f t="shared" si="89"/>
        <v>0.85714285714285721</v>
      </c>
      <c r="AE73" s="4">
        <f t="shared" si="90"/>
        <v>0.5714285714285714</v>
      </c>
      <c r="AF73" s="4">
        <f t="shared" si="91"/>
        <v>0.35714285714285715</v>
      </c>
      <c r="AG73" s="4">
        <f>IFERROR(AVERAGE(Tabela13[[#This Row],[V1]],Tabela13[[#This Row],[V2]]),"")</f>
        <v>0.4642857142857143</v>
      </c>
      <c r="AH73" s="4">
        <f>IFERROR(AVERAGE(Tabela13[[#This Row],[V1]],Tabela13[[#This Row],[V3]]),"")</f>
        <v>0.3214285714285714</v>
      </c>
      <c r="AI73" s="4">
        <f>IFERROR(AVERAGE(Tabela13[[#This Row],[V1]],Tabela13[[#This Row],[V4]]),"")</f>
        <v>0.2142857142857143</v>
      </c>
      <c r="AJ73" s="4">
        <f>IFERROR(AVERAGE(Tabela13[[#This Row],[V2]],Tabela13[[#This Row],[V1]]),"")</f>
        <v>0.4642857142857143</v>
      </c>
      <c r="AK73" s="4">
        <f>IFERROR(AVERAGE(Tabela13[[#This Row],[V2]],Tabela13[[#This Row],[V3]]),"")</f>
        <v>0.7142857142857143</v>
      </c>
      <c r="AL73" s="4">
        <f>IFERROR(AVERAGE(Tabela13[[#This Row],[V2]],Tabela13[[#This Row],[V4]]),"")</f>
        <v>0.60714285714285721</v>
      </c>
      <c r="AM73" s="4">
        <f>IFERROR(AVERAGE(Tabela13[[#This Row],[V3]],Tabela13[[#This Row],[V1]]),"")</f>
        <v>0.3214285714285714</v>
      </c>
      <c r="AN73" s="4">
        <f>IFERROR(AVERAGE(Tabela13[[#This Row],[V3]],Tabela13[[#This Row],[V2]]),"")</f>
        <v>0.7142857142857143</v>
      </c>
      <c r="AO73" s="4">
        <f>IFERROR(AVERAGE(Tabela13[[#This Row],[V3]],Tabela13[[#This Row],[V4]]),"")</f>
        <v>0.4642857142857143</v>
      </c>
      <c r="AP73" s="4">
        <f>IFERROR(AVERAGE(Tabela13[[#This Row],[V4]],Tabela13[[#This Row],[V1]]),"")</f>
        <v>0.2142857142857143</v>
      </c>
      <c r="AQ73" s="4">
        <f>IFERROR(AVERAGE(Tabela13[[#This Row],[V4]],Tabela13[[#This Row],[V2]]),"")</f>
        <v>0.60714285714285721</v>
      </c>
      <c r="AR73" s="4">
        <f>IFERROR(AVERAGE(Tabela13[[#This Row],[V4]],Tabela13[[#This Row],[V3]]),"")</f>
        <v>0.4642857142857143</v>
      </c>
      <c r="AS73" s="4">
        <f>_xlfn.STDEV.S(Tabela13[[#This Row],[V1]:[V2]])</f>
        <v>0.55558389950371601</v>
      </c>
      <c r="AT73" s="4">
        <f>_xlfn.STDEV.S(Tabela13[[#This Row],[V1]],Tabela13[[#This Row],[V3]])</f>
        <v>0.35355339059327379</v>
      </c>
      <c r="AU73" s="4">
        <f>_xlfn.STDEV.S(Tabela13[[#This Row],[V1]],Tabela13[[#This Row],[V4]])</f>
        <v>0.20203050891044214</v>
      </c>
      <c r="AV73" s="4">
        <f>_xlfn.STDEV.S(Tabela13[[#This Row],[V2]],Tabela13[[#This Row],[V1]])</f>
        <v>0.55558389950371601</v>
      </c>
      <c r="AW73" s="4">
        <f>_xlfn.STDEV.S(Tabela13[[#This Row],[V2]],Tabela13[[#This Row],[V3]])</f>
        <v>0.20203050891044227</v>
      </c>
      <c r="AX73" s="4">
        <f>_xlfn.STDEV.S(Tabela13[[#This Row],[V42]],Tabela13[[#This Row],[V44]])</f>
        <v>0.90913729009698974</v>
      </c>
      <c r="AY73" s="4">
        <f>_xlfn.STDEV.S(Tabela13[[#This Row],[V3]],Tabela13[[#This Row],[V1]])</f>
        <v>0.35355339059327379</v>
      </c>
      <c r="AZ73" s="4">
        <f>_xlfn.STDEV.S(Tabela13[[#This Row],[V3]],Tabela13[[#This Row],[V2]])</f>
        <v>0.20203050891044227</v>
      </c>
      <c r="BA73" s="4">
        <f>_xlfn.STDEV.S(Tabela13[[#This Row],[V3]],Tabela13[[#This Row],[V4]])</f>
        <v>0.15152288168283159</v>
      </c>
      <c r="BB73" s="4">
        <f>_xlfn.STDEV.S(Tabela13[[#This Row],[V4]],Tabela13[[#This Row],[V1]])</f>
        <v>0.20203050891044214</v>
      </c>
      <c r="BC73" s="4">
        <f>_xlfn.STDEV.S(Tabela13[[#This Row],[V4]],Tabela13[[#This Row],[V2]])</f>
        <v>0.35355339059327379</v>
      </c>
      <c r="BD73" s="4">
        <f>_xlfn.STDEV.S(Tabela13[[#This Row],[V4]],Tabela13[[#This Row],[V3]])</f>
        <v>0.15152288168283159</v>
      </c>
      <c r="BE73" s="4">
        <f>Tabela13[[#This Row],[V17]]/Tabela13[[#This Row],[V5]]</f>
        <v>1.1966422450849268</v>
      </c>
      <c r="BF73" s="4">
        <f>Tabela13[[#This Row],[V18]]/Tabela13[[#This Row],[V6]]</f>
        <v>1.0999438818457408</v>
      </c>
      <c r="BG73" s="4">
        <f>Tabela13[[#This Row],[V19]]/Tabela13[[#This Row],[V7]]</f>
        <v>0.94280904158206325</v>
      </c>
      <c r="BH73" s="4">
        <f>Tabela13[[#This Row],[V20]]/Tabela13[[#This Row],[V8]]</f>
        <v>1.1966422450849268</v>
      </c>
      <c r="BI73" s="4">
        <f>Tabela13[[#This Row],[V21]]/Tabela13[[#This Row],[V9]]</f>
        <v>0.28284271247461917</v>
      </c>
      <c r="BJ73" s="4">
        <f>Tabela13[[#This Row],[V22]]/Tabela13[[#This Row],[V10]]</f>
        <v>1.4974025954538652</v>
      </c>
      <c r="BK73" s="4">
        <f>Tabela13[[#This Row],[V23]]/Tabela13[[#This Row],[V11]]</f>
        <v>1.0999438818457408</v>
      </c>
      <c r="BL73" s="4">
        <f>Tabela13[[#This Row],[V24]]/Tabela13[[#This Row],[V12]]</f>
        <v>0.28284271247461917</v>
      </c>
      <c r="BM73" s="4">
        <f>Tabela13[[#This Row],[V25]]/Tabela13[[#This Row],[V13]]</f>
        <v>0.32635697593225266</v>
      </c>
      <c r="BN73" s="4">
        <f>Tabela13[[#This Row],[V26]]/Tabela13[[#This Row],[V14]]</f>
        <v>0.94280904158206325</v>
      </c>
      <c r="BO73" s="4">
        <f>Tabela13[[#This Row],[V27]]/Tabela13[[#This Row],[V15]]</f>
        <v>0.58232323156539201</v>
      </c>
      <c r="BP73" s="4">
        <f>Tabela13[[#This Row],[V28]]/Tabela13[[#This Row],[V16]]</f>
        <v>0.32635697593225266</v>
      </c>
      <c r="BQ73" s="4">
        <f>Tabela13[[#This Row],[V1]]-Tabela13[[#This Row],[V2]]</f>
        <v>-0.78571428571428581</v>
      </c>
      <c r="BR73" s="4">
        <f>Tabela13[[#This Row],[V1]]-Tabela13[[#This Row],[V3]]</f>
        <v>-0.5</v>
      </c>
      <c r="BS73" s="4">
        <f>Tabela13[[#This Row],[V1]]-Tabela13[[#This Row],[V4]]</f>
        <v>-0.2857142857142857</v>
      </c>
      <c r="BT73" s="4">
        <f>Tabela13[[#This Row],[V2]]-Tabela13[[#This Row],[V1]]</f>
        <v>0.78571428571428581</v>
      </c>
      <c r="BU73" s="4">
        <f>Tabela13[[#This Row],[V2]]-Tabela13[[#This Row],[V3]]</f>
        <v>0.28571428571428581</v>
      </c>
      <c r="BV73" s="4">
        <f>Tabela13[[#This Row],[V2]]-Tabela13[[#This Row],[V4]]</f>
        <v>0.5</v>
      </c>
      <c r="BW73" s="4">
        <f>AVERAGE(Tabela13[[#This Row],[V41]],Tabela13[[#This Row],[V42]])</f>
        <v>-0.6428571428571429</v>
      </c>
      <c r="BX73" s="4">
        <f>AVERAGE(Tabela13[[#This Row],[V41]],Tabela13[[#This Row],[V43]])</f>
        <v>-0.53571428571428581</v>
      </c>
      <c r="BY73" s="4">
        <f>AVERAGE(Tabela13[[#This Row],[V41]],Tabela13[[#This Row],[V44]])</f>
        <v>0</v>
      </c>
      <c r="BZ73" s="4">
        <f>AVERAGE(Tabela13[[#This Row],[V41]],Tabela13[[#This Row],[V45]])</f>
        <v>-0.25</v>
      </c>
      <c r="CA73" s="4">
        <f>AVERAGE(Tabela13[[#This Row],[V41]],Tabela13[[#This Row],[V46]])</f>
        <v>-0.1428571428571429</v>
      </c>
      <c r="CB73" s="4">
        <f>AVERAGE(Tabela13[[#This Row],[V42]],Tabela13[[#This Row],[V41]])</f>
        <v>-0.6428571428571429</v>
      </c>
      <c r="CC73" s="4">
        <f>AVERAGE(Tabela13[[#This Row],[V42]],Tabela13[[#This Row],[V43]])</f>
        <v>-0.39285714285714285</v>
      </c>
      <c r="CD73" s="4">
        <f>AVERAGE(Tabela13[[#This Row],[V42]],Tabela13[[#This Row],[V44]])</f>
        <v>0.1428571428571429</v>
      </c>
      <c r="CE73" s="4">
        <f>AVERAGE(Tabela13[[#This Row],[V42]],Tabela13[[#This Row],[V45]])</f>
        <v>-0.1071428571428571</v>
      </c>
      <c r="CF73" s="4">
        <f>AVERAGE(Tabela13[[#This Row],[V42]],Tabela13[[#This Row],[V46]])</f>
        <v>0</v>
      </c>
      <c r="CG73" s="4">
        <f>AVERAGE(Tabela13[[#This Row],[V43]],Tabela13[[#This Row],[V41]])</f>
        <v>-0.53571428571428581</v>
      </c>
      <c r="CH73" s="4">
        <f>AVERAGE(Tabela13[[#This Row],[V43]],Tabela13[[#This Row],[V42]])</f>
        <v>-0.39285714285714285</v>
      </c>
      <c r="CI73" s="4">
        <f>AVERAGE(Tabela13[[#This Row],[V43]],Tabela13[[#This Row],[V44]])</f>
        <v>0.25000000000000006</v>
      </c>
      <c r="CJ73" s="4">
        <f>AVERAGE(Tabela13[[#This Row],[V43]],Tabela13[[#This Row],[V45]])</f>
        <v>0</v>
      </c>
      <c r="CK73" s="4">
        <f>AVERAGE(Tabela13[[#This Row],[V43]],Tabela13[[#This Row],[V46]])</f>
        <v>0.10714285714285715</v>
      </c>
      <c r="CL73" s="4">
        <f>AVERAGE(Tabela13[[#This Row],[V44]],Tabela13[[#This Row],[V41]])</f>
        <v>0</v>
      </c>
      <c r="CM73" s="4">
        <f>AVERAGE(Tabela13[[#This Row],[V44]],Tabela13[[#This Row],[V42]])</f>
        <v>0.1428571428571429</v>
      </c>
      <c r="CN73" s="4">
        <f>AVERAGE(Tabela13[[#This Row],[V44]],Tabela13[[#This Row],[V43]])</f>
        <v>0.25000000000000006</v>
      </c>
      <c r="CO73" s="4">
        <f>AVERAGE(Tabela13[[#This Row],[V44]],Tabela13[[#This Row],[V45]])</f>
        <v>0.53571428571428581</v>
      </c>
      <c r="CP73" s="4">
        <f>AVERAGE(Tabela13[[#This Row],[V44]],Tabela13[[#This Row],[V46]])</f>
        <v>0.6428571428571429</v>
      </c>
      <c r="CQ73" s="4">
        <f>AVERAGE(Tabela13[[#This Row],[V45]],Tabela13[[#This Row],[V41]])</f>
        <v>-0.25</v>
      </c>
      <c r="CR73" s="4">
        <f>AVERAGE(Tabela13[[#This Row],[V45]],Tabela13[[#This Row],[V42]])</f>
        <v>-0.1071428571428571</v>
      </c>
      <c r="CS73" s="4">
        <f>AVERAGE(Tabela13[[#This Row],[V45]],Tabela13[[#This Row],[V43]])</f>
        <v>0</v>
      </c>
      <c r="CT73" s="4">
        <f>AVERAGE(Tabela13[[#This Row],[V45]],Tabela13[[#This Row],[V44]])</f>
        <v>0.53571428571428581</v>
      </c>
      <c r="CU73" s="4">
        <f>AVERAGE(Tabela13[[#This Row],[V45]],Tabela13[[#This Row],[V46]])</f>
        <v>0.3928571428571429</v>
      </c>
      <c r="CV73" s="4">
        <f>AVERAGE(Tabela13[[#This Row],[V46]],Tabela13[[#This Row],[V41]])</f>
        <v>-0.1428571428571429</v>
      </c>
      <c r="CW73" s="4">
        <f>AVERAGE(Tabela13[[#This Row],[V46]],Tabela13[[#This Row],[V42]])</f>
        <v>0</v>
      </c>
      <c r="CX73" s="4">
        <f>AVERAGE(Tabela13[[#This Row],[V46]],Tabela13[[#This Row],[V43]])</f>
        <v>0.10714285714285715</v>
      </c>
      <c r="CY73" s="4">
        <f>AVERAGE(Tabela13[[#This Row],[V46]],Tabela13[[#This Row],[V44]])</f>
        <v>0.6428571428571429</v>
      </c>
      <c r="CZ73" s="4">
        <f>AVERAGE(Tabela13[[#This Row],[V46]],Tabela13[[#This Row],[V45]])</f>
        <v>0.3928571428571429</v>
      </c>
      <c r="DA73" s="3">
        <f>_xlfn.STDEV.S(Tabela13[[#This Row],[V41]],Tabela13[[#This Row],[V42]])</f>
        <v>0.20203050891044227</v>
      </c>
      <c r="DB73" s="3">
        <f>_xlfn.STDEV.S(Tabela13[[#This Row],[V41]],Tabela13[[#This Row],[V43]])</f>
        <v>0.35355339059327379</v>
      </c>
      <c r="DC73" s="3">
        <f>_xlfn.STDEV.S(Tabela13[[#This Row],[V41]],Tabela13[[#This Row],[V44]])</f>
        <v>1.111167799007432</v>
      </c>
      <c r="DD73" s="3">
        <f>_xlfn.STDEV.S(Tabela13[[#This Row],[V41]],Tabela13[[#This Row],[V45]])</f>
        <v>0.75761440841415828</v>
      </c>
      <c r="DE73" s="3">
        <f>_xlfn.STDEV.S(Tabela13[[#This Row],[V41]],Tabela13[[#This Row],[V46]])</f>
        <v>0.90913729009698974</v>
      </c>
      <c r="DF73" s="3">
        <f>_xlfn.STDEV.S(Tabela13[[#This Row],[V42]],Tabela13[[#This Row],[V41]])</f>
        <v>0.20203050891044227</v>
      </c>
      <c r="DG73" s="3">
        <f>_xlfn.STDEV.S(Tabela13[[#This Row],[V42]],Tabela13[[#This Row],[V43]])</f>
        <v>0.15152288168283159</v>
      </c>
      <c r="DH73" s="3">
        <f>_xlfn.STDEV.S(Tabela13[[#This Row],[V42]],Tabela13[[#This Row],[V44]])</f>
        <v>0.90913729009698974</v>
      </c>
      <c r="DI73" s="3">
        <f>_xlfn.STDEV.S(Tabela13[[#This Row],[V42]],Tabela13[[#This Row],[V45]])</f>
        <v>0.55558389950371589</v>
      </c>
      <c r="DJ73" s="3">
        <f>_xlfn.STDEV.S(Tabela13[[#This Row],[V42]],Tabela13[[#This Row],[V46]])</f>
        <v>0.70710678118654757</v>
      </c>
      <c r="DK73" s="3">
        <f>_xlfn.STDEV.S(Tabela13[[#This Row],[V43]],Tabela13[[#This Row],[V41]])</f>
        <v>0.35355339059327379</v>
      </c>
      <c r="DL73" s="3">
        <f>_xlfn.STDEV.S(Tabela13[[#This Row],[V43]],Tabela13[[#This Row],[V42]])</f>
        <v>0.15152288168283159</v>
      </c>
      <c r="DM73" s="3">
        <f>_xlfn.STDEV.S(Tabela13[[#This Row],[V43]],Tabela13[[#This Row],[V44]])</f>
        <v>0.75761440841415806</v>
      </c>
      <c r="DN73" s="3">
        <f>_xlfn.STDEV.S(Tabela13[[#This Row],[V43]],Tabela13[[#This Row],[V45]])</f>
        <v>0.40406101782088433</v>
      </c>
      <c r="DO73" s="3">
        <f>_xlfn.STDEV.S(Tabela13[[#This Row],[V43]],Tabela13[[#This Row],[V46]])</f>
        <v>0.55558389950371589</v>
      </c>
      <c r="DP73" s="3">
        <f>_xlfn.STDEV.S(Tabela13[[#This Row],[V44]],Tabela13[[#This Row],[V41]])</f>
        <v>1.111167799007432</v>
      </c>
      <c r="DQ73" s="3">
        <f>_xlfn.STDEV.S(Tabela13[[#This Row],[V44]],Tabela13[[#This Row],[V42]])</f>
        <v>0.90913729009698974</v>
      </c>
      <c r="DR73" s="3">
        <f>_xlfn.STDEV.S(Tabela13[[#This Row],[V44]],Tabela13[[#This Row],[V43]])</f>
        <v>0.75761440841415806</v>
      </c>
      <c r="DS73" s="3">
        <f>_xlfn.STDEV.S(Tabela13[[#This Row],[V44]],Tabela13[[#This Row],[V45]])</f>
        <v>0.3535533905932739</v>
      </c>
      <c r="DT73" s="3">
        <f>_xlfn.STDEV.S(Tabela13[[#This Row],[V44]],Tabela13[[#This Row],[V46]])</f>
        <v>0.20203050891044227</v>
      </c>
      <c r="DU73" s="3">
        <f>_xlfn.STDEV.S(Tabela13[[#This Row],[V45]],Tabela13[[#This Row],[V41]])</f>
        <v>0.75761440841415828</v>
      </c>
      <c r="DV73" s="3">
        <f>_xlfn.STDEV.S(Tabela13[[#This Row],[V45]],Tabela13[[#This Row],[V42]])</f>
        <v>0.55558389950371589</v>
      </c>
      <c r="DW73" s="3">
        <f>_xlfn.STDEV.S(Tabela13[[#This Row],[V45]],Tabela13[[#This Row],[V43]])</f>
        <v>0.40406101782088433</v>
      </c>
      <c r="DX73" s="3">
        <f>_xlfn.STDEV.S(Tabela13[[#This Row],[V45]],Tabela13[[#This Row],[V44]])</f>
        <v>0.3535533905932739</v>
      </c>
      <c r="DY73" s="3">
        <f>_xlfn.STDEV.S(Tabela13[[#This Row],[V45]],Tabela13[[#This Row],[V46]])</f>
        <v>0.15152288168283143</v>
      </c>
      <c r="DZ73" s="3">
        <f>_xlfn.STDEV.S(Tabela13[[#This Row],[V46]],Tabela13[[#This Row],[V41]])</f>
        <v>0.90913729009698974</v>
      </c>
      <c r="EA73" s="3">
        <f>_xlfn.STDEV.S(Tabela13[[#This Row],[V46]],Tabela13[[#This Row],[V42]])</f>
        <v>0.70710678118654757</v>
      </c>
      <c r="EB73" s="3">
        <f>_xlfn.STDEV.S(Tabela13[[#This Row],[V46]],Tabela13[[#This Row],[V43]])</f>
        <v>0.55558389950371589</v>
      </c>
      <c r="EC73" s="3">
        <f>_xlfn.STDEV.S(Tabela13[[#This Row],[V46]],Tabela13[[#This Row],[V44]])</f>
        <v>0.20203050891044227</v>
      </c>
      <c r="ED73" s="3">
        <f>_xlfn.STDEV.S(Tabela13[[#This Row],[V46]],Tabela13[[#This Row],[V45]])</f>
        <v>0.15152288168283143</v>
      </c>
      <c r="EE73" s="3">
        <f t="shared" si="92"/>
        <v>-0.3142696805273546</v>
      </c>
      <c r="EF73" s="3">
        <f t="shared" si="93"/>
        <v>-0.65996632910744424</v>
      </c>
      <c r="EG73" s="3" t="str">
        <f t="shared" si="94"/>
        <v/>
      </c>
      <c r="EH73" s="3">
        <f t="shared" si="95"/>
        <v>-3.0304576336566331</v>
      </c>
      <c r="EI73" s="3">
        <f t="shared" si="96"/>
        <v>-6.3639610306789258</v>
      </c>
      <c r="EJ73" s="3">
        <f t="shared" si="97"/>
        <v>-0.3142696805273546</v>
      </c>
      <c r="EK73" s="3">
        <f t="shared" si="98"/>
        <v>-0.38569460791993498</v>
      </c>
      <c r="EL73" s="3">
        <f t="shared" si="99"/>
        <v>6.3639610306789258</v>
      </c>
      <c r="EM73" s="3">
        <f t="shared" si="100"/>
        <v>-5.185449728701351</v>
      </c>
      <c r="EN73" s="3" t="str">
        <f t="shared" si="101"/>
        <v/>
      </c>
      <c r="EO73" s="3">
        <f t="shared" si="102"/>
        <v>-0.65996632910744424</v>
      </c>
      <c r="EP73" s="3">
        <f t="shared" si="103"/>
        <v>-0.38569460791993498</v>
      </c>
      <c r="EQ73" s="3">
        <f t="shared" si="104"/>
        <v>3.0304576336566313</v>
      </c>
      <c r="ER73" s="3" t="str">
        <f t="shared" si="105"/>
        <v/>
      </c>
      <c r="ES73" s="3" t="str">
        <f t="shared" si="106"/>
        <v/>
      </c>
      <c r="ET73" s="3" t="str">
        <f t="shared" si="107"/>
        <v/>
      </c>
      <c r="EU73" s="3" t="str">
        <f t="shared" si="108"/>
        <v/>
      </c>
      <c r="EV73" s="3">
        <f t="shared" si="109"/>
        <v>3.0304576336566313</v>
      </c>
      <c r="EW73" s="3">
        <f t="shared" si="110"/>
        <v>0.65996632910744446</v>
      </c>
      <c r="EX73" s="3">
        <f t="shared" si="111"/>
        <v>0.3142696805273546</v>
      </c>
      <c r="EY73" s="3">
        <f t="shared" si="112"/>
        <v>-3.0304576336566331</v>
      </c>
      <c r="EZ73" s="3">
        <f t="shared" si="113"/>
        <v>-5.185449728701351</v>
      </c>
      <c r="FA73" s="3" t="str">
        <f t="shared" si="114"/>
        <v/>
      </c>
      <c r="FB73" s="3">
        <f t="shared" si="115"/>
        <v>0.65996632910744446</v>
      </c>
      <c r="FC73" s="3">
        <f t="shared" si="116"/>
        <v>0.38569460791993448</v>
      </c>
      <c r="FD73" s="3">
        <f t="shared" si="117"/>
        <v>-6.3639610306789258</v>
      </c>
      <c r="FE73" s="3" t="str">
        <f t="shared" si="118"/>
        <v/>
      </c>
      <c r="FF73" s="3">
        <f t="shared" si="119"/>
        <v>5.1854497287013483</v>
      </c>
      <c r="FG73" s="3">
        <f t="shared" si="120"/>
        <v>0.3142696805273546</v>
      </c>
      <c r="FH73" s="3">
        <f t="shared" si="121"/>
        <v>0.38569460791993448</v>
      </c>
      <c r="FI73" s="4">
        <f t="shared" si="122"/>
        <v>0</v>
      </c>
      <c r="FJ73" s="4">
        <f t="shared" si="123"/>
        <v>0.14285714285714285</v>
      </c>
      <c r="FK73" s="4">
        <f t="shared" si="124"/>
        <v>0.59459459459459452</v>
      </c>
      <c r="FL73" s="4">
        <f t="shared" si="125"/>
        <v>2.2162162162162162</v>
      </c>
      <c r="FM73" s="4">
        <f>Tabela13[[#This Row],[V139]]-Tabela13[[#This Row],[V140]]</f>
        <v>-1.6216216216216217</v>
      </c>
      <c r="FN73" s="4">
        <f>Tabela13[[#This Row],[V1]]-Tabela13[[#This Row],[V2]]/2</f>
        <v>-0.35714285714285721</v>
      </c>
      <c r="FO73" s="4">
        <f>Tabela13[[#This Row],[V1]]-Tabela13[[#This Row],[V3]]/2</f>
        <v>-0.21428571428571427</v>
      </c>
      <c r="FP73" s="4">
        <f>Tabela13[[#This Row],[V1]]-Tabela13[[#This Row],[V4]]/2</f>
        <v>-0.10714285714285715</v>
      </c>
      <c r="FQ73" s="4">
        <f>Tabela13[[#This Row],[V2]]-Tabela13[[#This Row],[V1]]/2</f>
        <v>0.82142857142857151</v>
      </c>
      <c r="FR73" s="4">
        <f>Tabela13[[#This Row],[V2]]-Tabela13[[#This Row],[V3]]/2</f>
        <v>0.57142857142857151</v>
      </c>
      <c r="FS73" s="4">
        <f>Tabela13[[#This Row],[V2]]-Tabela13[[#This Row],[V4]]/2</f>
        <v>0.6785714285714286</v>
      </c>
      <c r="FT73" s="4">
        <f t="shared" si="126"/>
        <v>-0.34302394042070344</v>
      </c>
      <c r="FU73" s="4">
        <f t="shared" si="127"/>
        <v>-0.21109333322274654</v>
      </c>
      <c r="FV73" s="4">
        <f t="shared" si="128"/>
        <v>-0.10673567264913565</v>
      </c>
      <c r="FW73" s="4">
        <f t="shared" si="129"/>
        <v>0.68767125603872958</v>
      </c>
      <c r="FX73" s="4">
        <f t="shared" si="130"/>
        <v>0.51914611424652302</v>
      </c>
      <c r="FY73" s="4">
        <f t="shared" si="131"/>
        <v>0.5961991412974802</v>
      </c>
      <c r="FZ73" s="4">
        <f t="shared" si="132"/>
        <v>-61.744309275726629</v>
      </c>
      <c r="GA73" s="4">
        <f t="shared" si="133"/>
        <v>-37.99679998009438</v>
      </c>
      <c r="GB73" s="4">
        <f t="shared" si="134"/>
        <v>-19.212421076844418</v>
      </c>
      <c r="GC73" s="4">
        <f t="shared" si="135"/>
        <v>123.78082608697132</v>
      </c>
      <c r="GD73" s="4">
        <f t="shared" si="136"/>
        <v>93.446300564374141</v>
      </c>
      <c r="GE73" s="4">
        <f t="shared" si="137"/>
        <v>107.31584543354643</v>
      </c>
      <c r="GF73" s="4">
        <f>Tabela13[[#This Row],[V1]]-Tabela13[[#This Row],[V2]]/Tabela13[[#This Row],[V2]]</f>
        <v>-0.9285714285714286</v>
      </c>
      <c r="GG73" s="4">
        <f>Tabela13[[#This Row],[V1]]-Tabela13[[#This Row],[V3]]/Tabela13[[#This Row],[V3]]</f>
        <v>-0.9285714285714286</v>
      </c>
      <c r="GH73" s="4">
        <f>Tabela13[[#This Row],[V1]]-Tabela13[[#This Row],[V4]]/Tabela13[[#This Row],[V4]]</f>
        <v>-0.9285714285714286</v>
      </c>
      <c r="GI73" s="4">
        <f>Tabela13[[#This Row],[V2]]-Tabela13[[#This Row],[V1]]/Tabela13[[#This Row],[V1]]</f>
        <v>-0.14285714285714279</v>
      </c>
      <c r="GJ73" s="4">
        <f>Tabela13[[#This Row],[V2]]-Tabela13[[#This Row],[V3]]/Tabela13[[#This Row],[V3]]</f>
        <v>-0.14285714285714279</v>
      </c>
      <c r="GK73" s="4">
        <f>Tabela13[[#This Row],[V2]]-Tabela13[[#This Row],[V4]]/Tabela13[[#This Row],[V4]]</f>
        <v>-0.14285714285714279</v>
      </c>
      <c r="GL73" s="4">
        <f t="shared" si="138"/>
        <v>0.33248190580402243</v>
      </c>
      <c r="GM73" s="4">
        <f t="shared" si="139"/>
        <v>0.4642857142857143</v>
      </c>
      <c r="GN73" s="4">
        <f t="shared" si="140"/>
        <v>0.71611487403943286</v>
      </c>
      <c r="GO73" s="3">
        <f t="shared" si="141"/>
        <v>0</v>
      </c>
      <c r="GP73" s="3">
        <v>100</v>
      </c>
      <c r="GQ73" s="3">
        <f t="shared" si="142"/>
        <v>-1</v>
      </c>
      <c r="GR73" s="3">
        <f t="shared" si="143"/>
        <v>-100</v>
      </c>
      <c r="GS73" s="34">
        <f>COUNTIF($D$2:D72,Tabela13[[#This Row],[HomeTeam]])</f>
        <v>3</v>
      </c>
      <c r="GT73" s="34">
        <f>COUNTIF($E$2:E72,Tabela13[[#This Row],[AwayTeam]])</f>
        <v>4</v>
      </c>
      <c r="GU73" s="3">
        <f>IFERROR(AVERAGEIFS($AD$2:AD72,$D$2:D72,Tabela13[[#This Row],[HomeTeam]],$GS$2:GS72,"&gt;="&amp;Tabela13[[#This Row],[Contagem_H]]-5),"")</f>
        <v>1.0638030223205333</v>
      </c>
      <c r="GV73" s="3">
        <f>IFERROR(AVERAGEIFS($G$2:G72,$E$2:E72,Tabela13[[#This Row],[AwayTeam]],$GT$2:GT72,"&gt;="&amp;Tabela13[[#This Row],[Contagem_A]]-5),"")</f>
        <v>2.75</v>
      </c>
      <c r="GW73" s="3">
        <f>IFERROR(AVERAGEIFS($GQ$2:GQ72,$D$2:D72,Tabela13[[#This Row],[HomeTeam]],$GS$2:GS72,"&gt;="&amp;Tabela13[[#This Row],[Contagem_H]]-5),"")</f>
        <v>-1</v>
      </c>
    </row>
    <row r="74" spans="1:205" x14ac:dyDescent="0.25">
      <c r="A74" t="s">
        <v>127</v>
      </c>
      <c r="B74" t="s">
        <v>163</v>
      </c>
      <c r="C74" t="s">
        <v>134</v>
      </c>
      <c r="D74" t="s">
        <v>11</v>
      </c>
      <c r="E74" t="s">
        <v>24</v>
      </c>
      <c r="F74" s="3">
        <v>1</v>
      </c>
      <c r="G74" s="3">
        <v>4</v>
      </c>
      <c r="H74" s="3" t="str">
        <f t="shared" si="144"/>
        <v>A</v>
      </c>
      <c r="I74" s="3">
        <v>5.25</v>
      </c>
      <c r="J74" s="3">
        <v>4</v>
      </c>
      <c r="K74" s="3">
        <v>1.67</v>
      </c>
      <c r="L74" s="3">
        <v>1.85</v>
      </c>
      <c r="M74" s="3">
        <v>2.0499999999999998</v>
      </c>
      <c r="N74" s="3">
        <f t="shared" si="73"/>
        <v>5</v>
      </c>
      <c r="O74" s="3">
        <f t="shared" si="74"/>
        <v>0</v>
      </c>
      <c r="P74" s="3">
        <f t="shared" si="75"/>
        <v>3</v>
      </c>
      <c r="Q74" s="3">
        <f t="shared" si="76"/>
        <v>3.9278585685771361E-2</v>
      </c>
      <c r="R74" s="3">
        <f t="shared" si="77"/>
        <v>2.8345418589320936E-2</v>
      </c>
      <c r="S74" s="3">
        <f t="shared" si="78"/>
        <v>5.4562125748502996</v>
      </c>
      <c r="T74" s="3">
        <f t="shared" si="79"/>
        <v>4.1571143427430854</v>
      </c>
      <c r="U74" s="3">
        <f t="shared" si="80"/>
        <v>1.7355952380952382</v>
      </c>
      <c r="V74" s="3">
        <f t="shared" si="81"/>
        <v>1.9226653835186771</v>
      </c>
      <c r="W74" s="3">
        <f t="shared" si="82"/>
        <v>2.1305211006558311</v>
      </c>
      <c r="X74" s="4">
        <f t="shared" si="83"/>
        <v>0.19047619047619047</v>
      </c>
      <c r="Y74" s="4">
        <f t="shared" si="84"/>
        <v>0.25</v>
      </c>
      <c r="Z74" s="4">
        <f t="shared" si="85"/>
        <v>0.5988023952095809</v>
      </c>
      <c r="AA74" s="4">
        <f t="shared" si="86"/>
        <v>0.54054054054054046</v>
      </c>
      <c r="AB74" s="4">
        <f t="shared" si="87"/>
        <v>0.48780487804878053</v>
      </c>
      <c r="AC74" s="4">
        <f t="shared" si="88"/>
        <v>0.59523809523809523</v>
      </c>
      <c r="AD74" s="4">
        <f t="shared" si="89"/>
        <v>2.2994011976047903</v>
      </c>
      <c r="AE74" s="4">
        <f t="shared" si="90"/>
        <v>2.0952380952380953</v>
      </c>
      <c r="AF74" s="4">
        <f t="shared" si="91"/>
        <v>0.79940119760479045</v>
      </c>
      <c r="AG74" s="4">
        <f>IFERROR(AVERAGE(Tabela13[[#This Row],[V1]],Tabela13[[#This Row],[V2]]),"")</f>
        <v>1.4473196464214428</v>
      </c>
      <c r="AH74" s="4">
        <f>IFERROR(AVERAGE(Tabela13[[#This Row],[V1]],Tabela13[[#This Row],[V3]]),"")</f>
        <v>1.3452380952380953</v>
      </c>
      <c r="AI74" s="4">
        <f>IFERROR(AVERAGE(Tabela13[[#This Row],[V1]],Tabela13[[#This Row],[V4]]),"")</f>
        <v>0.69731964642144284</v>
      </c>
      <c r="AJ74" s="4">
        <f>IFERROR(AVERAGE(Tabela13[[#This Row],[V2]],Tabela13[[#This Row],[V1]]),"")</f>
        <v>1.4473196464214428</v>
      </c>
      <c r="AK74" s="4">
        <f>IFERROR(AVERAGE(Tabela13[[#This Row],[V2]],Tabela13[[#This Row],[V3]]),"")</f>
        <v>2.1973196464214428</v>
      </c>
      <c r="AL74" s="4">
        <f>IFERROR(AVERAGE(Tabela13[[#This Row],[V2]],Tabela13[[#This Row],[V4]]),"")</f>
        <v>1.5494011976047903</v>
      </c>
      <c r="AM74" s="4">
        <f>IFERROR(AVERAGE(Tabela13[[#This Row],[V3]],Tabela13[[#This Row],[V1]]),"")</f>
        <v>1.3452380952380953</v>
      </c>
      <c r="AN74" s="4">
        <f>IFERROR(AVERAGE(Tabela13[[#This Row],[V3]],Tabela13[[#This Row],[V2]]),"")</f>
        <v>2.1973196464214428</v>
      </c>
      <c r="AO74" s="4">
        <f>IFERROR(AVERAGE(Tabela13[[#This Row],[V3]],Tabela13[[#This Row],[V4]]),"")</f>
        <v>1.4473196464214428</v>
      </c>
      <c r="AP74" s="4">
        <f>IFERROR(AVERAGE(Tabela13[[#This Row],[V4]],Tabela13[[#This Row],[V1]]),"")</f>
        <v>0.69731964642144284</v>
      </c>
      <c r="AQ74" s="4">
        <f>IFERROR(AVERAGE(Tabela13[[#This Row],[V4]],Tabela13[[#This Row],[V2]]),"")</f>
        <v>1.5494011976047903</v>
      </c>
      <c r="AR74" s="4">
        <f>IFERROR(AVERAGE(Tabela13[[#This Row],[V4]],Tabela13[[#This Row],[V3]]),"")</f>
        <v>1.4473196464214428</v>
      </c>
      <c r="AS74" s="4">
        <f>_xlfn.STDEV.S(Tabela13[[#This Row],[V1]:[V2]])</f>
        <v>1.2050252859313946</v>
      </c>
      <c r="AT74" s="4">
        <f>_xlfn.STDEV.S(Tabela13[[#This Row],[V1]],Tabela13[[#This Row],[V3]])</f>
        <v>1.0606601717798212</v>
      </c>
      <c r="AU74" s="4">
        <f>_xlfn.STDEV.S(Tabela13[[#This Row],[V1]],Tabela13[[#This Row],[V4]])</f>
        <v>0.14436511415157308</v>
      </c>
      <c r="AV74" s="4">
        <f>_xlfn.STDEV.S(Tabela13[[#This Row],[V2]],Tabela13[[#This Row],[V1]])</f>
        <v>1.2050252859313946</v>
      </c>
      <c r="AW74" s="4">
        <f>_xlfn.STDEV.S(Tabela13[[#This Row],[V2]],Tabela13[[#This Row],[V3]])</f>
        <v>0.1443651141515733</v>
      </c>
      <c r="AX74" s="4">
        <f>_xlfn.STDEV.S(Tabela13[[#This Row],[V42]],Tabela13[[#This Row],[V44]])</f>
        <v>2.265685457711216</v>
      </c>
      <c r="AY74" s="4">
        <f>_xlfn.STDEV.S(Tabela13[[#This Row],[V3]],Tabela13[[#This Row],[V1]])</f>
        <v>1.0606601717798212</v>
      </c>
      <c r="AZ74" s="4">
        <f>_xlfn.STDEV.S(Tabela13[[#This Row],[V3]],Tabela13[[#This Row],[V2]])</f>
        <v>0.1443651141515733</v>
      </c>
      <c r="BA74" s="4">
        <f>_xlfn.STDEV.S(Tabela13[[#This Row],[V3]],Tabela13[[#This Row],[V4]])</f>
        <v>0.91629505762824803</v>
      </c>
      <c r="BB74" s="4">
        <f>_xlfn.STDEV.S(Tabela13[[#This Row],[V4]],Tabela13[[#This Row],[V1]])</f>
        <v>0.14436511415157308</v>
      </c>
      <c r="BC74" s="4">
        <f>_xlfn.STDEV.S(Tabela13[[#This Row],[V4]],Tabela13[[#This Row],[V2]])</f>
        <v>1.0606601717798212</v>
      </c>
      <c r="BD74" s="4">
        <f>_xlfn.STDEV.S(Tabela13[[#This Row],[V4]],Tabela13[[#This Row],[V3]])</f>
        <v>0.91629505762824803</v>
      </c>
      <c r="BE74" s="4">
        <f>Tabela13[[#This Row],[V17]]/Tabela13[[#This Row],[V5]]</f>
        <v>0.83259098217236871</v>
      </c>
      <c r="BF74" s="4">
        <f>Tabela13[[#This Row],[V18]]/Tabela13[[#This Row],[V6]]</f>
        <v>0.78845534893367231</v>
      </c>
      <c r="BG74" s="4">
        <f>Tabela13[[#This Row],[V19]]/Tabela13[[#This Row],[V7]]</f>
        <v>0.20702860573689094</v>
      </c>
      <c r="BH74" s="4">
        <f>Tabela13[[#This Row],[V20]]/Tabela13[[#This Row],[V8]]</f>
        <v>0.83259098217236871</v>
      </c>
      <c r="BI74" s="4">
        <f>Tabela13[[#This Row],[V21]]/Tabela13[[#This Row],[V9]]</f>
        <v>6.570055220991014E-2</v>
      </c>
      <c r="BJ74" s="4">
        <f>Tabela13[[#This Row],[V22]]/Tabela13[[#This Row],[V10]]</f>
        <v>1.4622974741556447</v>
      </c>
      <c r="BK74" s="4">
        <f>Tabela13[[#This Row],[V23]]/Tabela13[[#This Row],[V11]]</f>
        <v>0.78845534893367231</v>
      </c>
      <c r="BL74" s="4">
        <f>Tabela13[[#This Row],[V24]]/Tabela13[[#This Row],[V12]]</f>
        <v>6.570055220991014E-2</v>
      </c>
      <c r="BM74" s="4">
        <f>Tabela13[[#This Row],[V25]]/Tabela13[[#This Row],[V13]]</f>
        <v>0.63309791993346121</v>
      </c>
      <c r="BN74" s="4">
        <f>Tabela13[[#This Row],[V26]]/Tabela13[[#This Row],[V14]]</f>
        <v>0.20702860573689094</v>
      </c>
      <c r="BO74" s="4">
        <f>Tabela13[[#This Row],[V27]]/Tabela13[[#This Row],[V15]]</f>
        <v>0.68456134758349818</v>
      </c>
      <c r="BP74" s="4">
        <f>Tabela13[[#This Row],[V28]]/Tabela13[[#This Row],[V16]]</f>
        <v>0.63309791993346121</v>
      </c>
      <c r="BQ74" s="4">
        <f>Tabela13[[#This Row],[V1]]-Tabela13[[#This Row],[V2]]</f>
        <v>-1.704163102366695</v>
      </c>
      <c r="BR74" s="4">
        <f>Tabela13[[#This Row],[V1]]-Tabela13[[#This Row],[V3]]</f>
        <v>-1.5</v>
      </c>
      <c r="BS74" s="4">
        <f>Tabela13[[#This Row],[V1]]-Tabela13[[#This Row],[V4]]</f>
        <v>-0.20416310236669521</v>
      </c>
      <c r="BT74" s="4">
        <f>Tabela13[[#This Row],[V2]]-Tabela13[[#This Row],[V1]]</f>
        <v>1.704163102366695</v>
      </c>
      <c r="BU74" s="4">
        <f>Tabela13[[#This Row],[V2]]-Tabela13[[#This Row],[V3]]</f>
        <v>0.20416310236669499</v>
      </c>
      <c r="BV74" s="4">
        <f>Tabela13[[#This Row],[V2]]-Tabela13[[#This Row],[V4]]</f>
        <v>1.5</v>
      </c>
      <c r="BW74" s="4">
        <f>AVERAGE(Tabela13[[#This Row],[V41]],Tabela13[[#This Row],[V42]])</f>
        <v>-1.6020815511833475</v>
      </c>
      <c r="BX74" s="4">
        <f>AVERAGE(Tabela13[[#This Row],[V41]],Tabela13[[#This Row],[V43]])</f>
        <v>-0.9541631023666951</v>
      </c>
      <c r="BY74" s="4">
        <f>AVERAGE(Tabela13[[#This Row],[V41]],Tabela13[[#This Row],[V44]])</f>
        <v>0</v>
      </c>
      <c r="BZ74" s="4">
        <f>AVERAGE(Tabela13[[#This Row],[V41]],Tabela13[[#This Row],[V45]])</f>
        <v>-0.75</v>
      </c>
      <c r="CA74" s="4">
        <f>AVERAGE(Tabela13[[#This Row],[V41]],Tabela13[[#This Row],[V46]])</f>
        <v>-0.1020815511833475</v>
      </c>
      <c r="CB74" s="4">
        <f>AVERAGE(Tabela13[[#This Row],[V42]],Tabela13[[#This Row],[V41]])</f>
        <v>-1.6020815511833475</v>
      </c>
      <c r="CC74" s="4">
        <f>AVERAGE(Tabela13[[#This Row],[V42]],Tabela13[[#This Row],[V43]])</f>
        <v>-0.85208155118334761</v>
      </c>
      <c r="CD74" s="4">
        <f>AVERAGE(Tabela13[[#This Row],[V42]],Tabela13[[#This Row],[V44]])</f>
        <v>0.1020815511833475</v>
      </c>
      <c r="CE74" s="4">
        <f>AVERAGE(Tabela13[[#This Row],[V42]],Tabela13[[#This Row],[V45]])</f>
        <v>-0.6479184488166525</v>
      </c>
      <c r="CF74" s="4">
        <f>AVERAGE(Tabela13[[#This Row],[V42]],Tabela13[[#This Row],[V46]])</f>
        <v>0</v>
      </c>
      <c r="CG74" s="4">
        <f>AVERAGE(Tabela13[[#This Row],[V43]],Tabela13[[#This Row],[V41]])</f>
        <v>-0.9541631023666951</v>
      </c>
      <c r="CH74" s="4">
        <f>AVERAGE(Tabela13[[#This Row],[V43]],Tabela13[[#This Row],[V42]])</f>
        <v>-0.85208155118334761</v>
      </c>
      <c r="CI74" s="4">
        <f>AVERAGE(Tabela13[[#This Row],[V43]],Tabela13[[#This Row],[V44]])</f>
        <v>0.74999999999999989</v>
      </c>
      <c r="CJ74" s="4">
        <f>AVERAGE(Tabela13[[#This Row],[V43]],Tabela13[[#This Row],[V45]])</f>
        <v>-1.1102230246251565E-16</v>
      </c>
      <c r="CK74" s="4">
        <f>AVERAGE(Tabela13[[#This Row],[V43]],Tabela13[[#This Row],[V46]])</f>
        <v>0.64791844881665239</v>
      </c>
      <c r="CL74" s="4">
        <f>AVERAGE(Tabela13[[#This Row],[V44]],Tabela13[[#This Row],[V41]])</f>
        <v>0</v>
      </c>
      <c r="CM74" s="4">
        <f>AVERAGE(Tabela13[[#This Row],[V44]],Tabela13[[#This Row],[V42]])</f>
        <v>0.1020815511833475</v>
      </c>
      <c r="CN74" s="4">
        <f>AVERAGE(Tabela13[[#This Row],[V44]],Tabela13[[#This Row],[V43]])</f>
        <v>0.74999999999999989</v>
      </c>
      <c r="CO74" s="4">
        <f>AVERAGE(Tabela13[[#This Row],[V44]],Tabela13[[#This Row],[V45]])</f>
        <v>0.95416310236669499</v>
      </c>
      <c r="CP74" s="4">
        <f>AVERAGE(Tabela13[[#This Row],[V44]],Tabela13[[#This Row],[V46]])</f>
        <v>1.6020815511833475</v>
      </c>
      <c r="CQ74" s="4">
        <f>AVERAGE(Tabela13[[#This Row],[V45]],Tabela13[[#This Row],[V41]])</f>
        <v>-0.75</v>
      </c>
      <c r="CR74" s="4">
        <f>AVERAGE(Tabela13[[#This Row],[V45]],Tabela13[[#This Row],[V42]])</f>
        <v>-0.6479184488166525</v>
      </c>
      <c r="CS74" s="4">
        <f>AVERAGE(Tabela13[[#This Row],[V45]],Tabela13[[#This Row],[V43]])</f>
        <v>-1.1102230246251565E-16</v>
      </c>
      <c r="CT74" s="4">
        <f>AVERAGE(Tabela13[[#This Row],[V45]],Tabela13[[#This Row],[V44]])</f>
        <v>0.95416310236669499</v>
      </c>
      <c r="CU74" s="4">
        <f>AVERAGE(Tabela13[[#This Row],[V45]],Tabela13[[#This Row],[V46]])</f>
        <v>0.8520815511833475</v>
      </c>
      <c r="CV74" s="4">
        <f>AVERAGE(Tabela13[[#This Row],[V46]],Tabela13[[#This Row],[V41]])</f>
        <v>-0.1020815511833475</v>
      </c>
      <c r="CW74" s="4">
        <f>AVERAGE(Tabela13[[#This Row],[V46]],Tabela13[[#This Row],[V42]])</f>
        <v>0</v>
      </c>
      <c r="CX74" s="4">
        <f>AVERAGE(Tabela13[[#This Row],[V46]],Tabela13[[#This Row],[V43]])</f>
        <v>0.64791844881665239</v>
      </c>
      <c r="CY74" s="4">
        <f>AVERAGE(Tabela13[[#This Row],[V46]],Tabela13[[#This Row],[V44]])</f>
        <v>1.6020815511833475</v>
      </c>
      <c r="CZ74" s="4">
        <f>AVERAGE(Tabela13[[#This Row],[V46]],Tabela13[[#This Row],[V45]])</f>
        <v>0.8520815511833475</v>
      </c>
      <c r="DA74" s="3">
        <f>_xlfn.STDEV.S(Tabela13[[#This Row],[V41]],Tabela13[[#This Row],[V42]])</f>
        <v>0.1443651141515733</v>
      </c>
      <c r="DB74" s="3">
        <f>_xlfn.STDEV.S(Tabela13[[#This Row],[V41]],Tabela13[[#This Row],[V43]])</f>
        <v>1.0606601717798212</v>
      </c>
      <c r="DC74" s="3">
        <f>_xlfn.STDEV.S(Tabela13[[#This Row],[V41]],Tabela13[[#This Row],[V44]])</f>
        <v>2.4100505718627891</v>
      </c>
      <c r="DD74" s="3">
        <f>_xlfn.STDEV.S(Tabela13[[#This Row],[V41]],Tabela13[[#This Row],[V45]])</f>
        <v>1.349390400082968</v>
      </c>
      <c r="DE74" s="3">
        <f>_xlfn.STDEV.S(Tabela13[[#This Row],[V41]],Tabela13[[#This Row],[V46]])</f>
        <v>2.265685457711216</v>
      </c>
      <c r="DF74" s="3">
        <f>_xlfn.STDEV.S(Tabela13[[#This Row],[V42]],Tabela13[[#This Row],[V41]])</f>
        <v>0.1443651141515733</v>
      </c>
      <c r="DG74" s="3">
        <f>_xlfn.STDEV.S(Tabela13[[#This Row],[V42]],Tabela13[[#This Row],[V43]])</f>
        <v>0.91629505762824781</v>
      </c>
      <c r="DH74" s="3">
        <f>_xlfn.STDEV.S(Tabela13[[#This Row],[V42]],Tabela13[[#This Row],[V44]])</f>
        <v>2.265685457711216</v>
      </c>
      <c r="DI74" s="3">
        <f>_xlfn.STDEV.S(Tabela13[[#This Row],[V42]],Tabela13[[#This Row],[V45]])</f>
        <v>1.2050252859313946</v>
      </c>
      <c r="DJ74" s="3">
        <f>_xlfn.STDEV.S(Tabela13[[#This Row],[V42]],Tabela13[[#This Row],[V46]])</f>
        <v>2.1213203435596424</v>
      </c>
      <c r="DK74" s="3">
        <f>_xlfn.STDEV.S(Tabela13[[#This Row],[V43]],Tabela13[[#This Row],[V41]])</f>
        <v>1.0606601717798212</v>
      </c>
      <c r="DL74" s="3">
        <f>_xlfn.STDEV.S(Tabela13[[#This Row],[V43]],Tabela13[[#This Row],[V42]])</f>
        <v>0.91629505762824781</v>
      </c>
      <c r="DM74" s="3">
        <f>_xlfn.STDEV.S(Tabela13[[#This Row],[V43]],Tabela13[[#This Row],[V44]])</f>
        <v>1.3493904000829682</v>
      </c>
      <c r="DN74" s="3">
        <f>_xlfn.STDEV.S(Tabela13[[#This Row],[V43]],Tabela13[[#This Row],[V45]])</f>
        <v>0.28873022830314676</v>
      </c>
      <c r="DO74" s="3">
        <f>_xlfn.STDEV.S(Tabela13[[#This Row],[V43]],Tabela13[[#This Row],[V46]])</f>
        <v>1.2050252859313948</v>
      </c>
      <c r="DP74" s="3">
        <f>_xlfn.STDEV.S(Tabela13[[#This Row],[V44]],Tabela13[[#This Row],[V41]])</f>
        <v>2.4100505718627891</v>
      </c>
      <c r="DQ74" s="3">
        <f>_xlfn.STDEV.S(Tabela13[[#This Row],[V44]],Tabela13[[#This Row],[V42]])</f>
        <v>2.265685457711216</v>
      </c>
      <c r="DR74" s="3">
        <f>_xlfn.STDEV.S(Tabela13[[#This Row],[V44]],Tabela13[[#This Row],[V43]])</f>
        <v>1.3493904000829682</v>
      </c>
      <c r="DS74" s="3">
        <f>_xlfn.STDEV.S(Tabela13[[#This Row],[V44]],Tabela13[[#This Row],[V45]])</f>
        <v>1.0606601717798214</v>
      </c>
      <c r="DT74" s="3">
        <f>_xlfn.STDEV.S(Tabela13[[#This Row],[V44]],Tabela13[[#This Row],[V46]])</f>
        <v>0.1443651141515733</v>
      </c>
      <c r="DU74" s="3">
        <f>_xlfn.STDEV.S(Tabela13[[#This Row],[V45]],Tabela13[[#This Row],[V41]])</f>
        <v>1.349390400082968</v>
      </c>
      <c r="DV74" s="3">
        <f>_xlfn.STDEV.S(Tabela13[[#This Row],[V45]],Tabela13[[#This Row],[V42]])</f>
        <v>1.2050252859313946</v>
      </c>
      <c r="DW74" s="3">
        <f>_xlfn.STDEV.S(Tabela13[[#This Row],[V45]],Tabela13[[#This Row],[V43]])</f>
        <v>0.28873022830314676</v>
      </c>
      <c r="DX74" s="3">
        <f>_xlfn.STDEV.S(Tabela13[[#This Row],[V45]],Tabela13[[#This Row],[V44]])</f>
        <v>1.0606601717798214</v>
      </c>
      <c r="DY74" s="3">
        <f>_xlfn.STDEV.S(Tabela13[[#This Row],[V45]],Tabela13[[#This Row],[V46]])</f>
        <v>0.91629505762824803</v>
      </c>
      <c r="DZ74" s="3">
        <f>_xlfn.STDEV.S(Tabela13[[#This Row],[V46]],Tabela13[[#This Row],[V41]])</f>
        <v>2.265685457711216</v>
      </c>
      <c r="EA74" s="3">
        <f>_xlfn.STDEV.S(Tabela13[[#This Row],[V46]],Tabela13[[#This Row],[V42]])</f>
        <v>2.1213203435596424</v>
      </c>
      <c r="EB74" s="3">
        <f>_xlfn.STDEV.S(Tabela13[[#This Row],[V46]],Tabela13[[#This Row],[V43]])</f>
        <v>1.2050252859313948</v>
      </c>
      <c r="EC74" s="3">
        <f>_xlfn.STDEV.S(Tabela13[[#This Row],[V46]],Tabela13[[#This Row],[V44]])</f>
        <v>0.1443651141515733</v>
      </c>
      <c r="ED74" s="3">
        <f>_xlfn.STDEV.S(Tabela13[[#This Row],[V46]],Tabela13[[#This Row],[V45]])</f>
        <v>0.91629505762824803</v>
      </c>
      <c r="EE74" s="3">
        <f t="shared" si="92"/>
        <v>-9.0110964728943241E-2</v>
      </c>
      <c r="EF74" s="3">
        <f t="shared" si="93"/>
        <v>-1.1116130660984187</v>
      </c>
      <c r="EG74" s="3" t="str">
        <f t="shared" si="94"/>
        <v/>
      </c>
      <c r="EH74" s="3">
        <f t="shared" si="95"/>
        <v>-1.7991872001106239</v>
      </c>
      <c r="EI74" s="3">
        <f t="shared" si="96"/>
        <v>-22.194857263109615</v>
      </c>
      <c r="EJ74" s="3">
        <f t="shared" si="97"/>
        <v>-9.0110964728943241E-2</v>
      </c>
      <c r="EK74" s="3">
        <f t="shared" si="98"/>
        <v>-1.0753607519793407</v>
      </c>
      <c r="EL74" s="3">
        <f t="shared" si="99"/>
        <v>22.194857263109615</v>
      </c>
      <c r="EM74" s="3">
        <f t="shared" si="100"/>
        <v>-1.8598409848218287</v>
      </c>
      <c r="EN74" s="3" t="str">
        <f t="shared" si="101"/>
        <v/>
      </c>
      <c r="EO74" s="3">
        <f t="shared" si="102"/>
        <v>-1.1116130660984187</v>
      </c>
      <c r="EP74" s="3">
        <f t="shared" si="103"/>
        <v>-1.0753607519793407</v>
      </c>
      <c r="EQ74" s="3">
        <f t="shared" si="104"/>
        <v>1.7991872001106246</v>
      </c>
      <c r="ER74" s="3">
        <f t="shared" si="105"/>
        <v>-2600650697193300</v>
      </c>
      <c r="ES74" s="3" t="str">
        <f t="shared" si="106"/>
        <v/>
      </c>
      <c r="ET74" s="3" t="str">
        <f t="shared" si="107"/>
        <v/>
      </c>
      <c r="EU74" s="3" t="str">
        <f t="shared" si="108"/>
        <v/>
      </c>
      <c r="EV74" s="3">
        <f t="shared" si="109"/>
        <v>1.7991872001106246</v>
      </c>
      <c r="EW74" s="3">
        <f t="shared" si="110"/>
        <v>1.1116130660984189</v>
      </c>
      <c r="EX74" s="3">
        <f t="shared" si="111"/>
        <v>9.0110964728943241E-2</v>
      </c>
      <c r="EY74" s="3">
        <f t="shared" si="112"/>
        <v>-1.7991872001106239</v>
      </c>
      <c r="EZ74" s="3">
        <f t="shared" si="113"/>
        <v>-1.8598409848218287</v>
      </c>
      <c r="FA74" s="3">
        <f t="shared" si="114"/>
        <v>-2600650697193300</v>
      </c>
      <c r="FB74" s="3">
        <f t="shared" si="115"/>
        <v>1.1116130660984189</v>
      </c>
      <c r="FC74" s="3">
        <f t="shared" si="116"/>
        <v>1.0753607519793411</v>
      </c>
      <c r="FD74" s="3">
        <f t="shared" si="117"/>
        <v>-22.194857263109615</v>
      </c>
      <c r="FE74" s="3" t="str">
        <f t="shared" si="118"/>
        <v/>
      </c>
      <c r="FF74" s="3">
        <f t="shared" si="119"/>
        <v>1.8598409848218294</v>
      </c>
      <c r="FG74" s="3">
        <f t="shared" si="120"/>
        <v>9.0110964728943241E-2</v>
      </c>
      <c r="FH74" s="3">
        <f t="shared" si="121"/>
        <v>1.0753607519793411</v>
      </c>
      <c r="FI74" s="4">
        <f t="shared" si="122"/>
        <v>0.5988023952095809</v>
      </c>
      <c r="FJ74" s="4">
        <f t="shared" si="123"/>
        <v>0.76190476190476186</v>
      </c>
      <c r="FK74" s="4">
        <f t="shared" si="124"/>
        <v>0.79038342821867058</v>
      </c>
      <c r="FL74" s="4">
        <f t="shared" si="125"/>
        <v>1.9690650936278207</v>
      </c>
      <c r="FM74" s="4">
        <f>Tabela13[[#This Row],[V139]]-Tabela13[[#This Row],[V140]]</f>
        <v>-1.1786816654091501</v>
      </c>
      <c r="FN74" s="4">
        <f>Tabela13[[#This Row],[V1]]-Tabela13[[#This Row],[V2]]/2</f>
        <v>-0.55446250356429994</v>
      </c>
      <c r="FO74" s="4">
        <f>Tabela13[[#This Row],[V1]]-Tabela13[[#This Row],[V3]]/2</f>
        <v>-0.45238095238095244</v>
      </c>
      <c r="FP74" s="4">
        <f>Tabela13[[#This Row],[V1]]-Tabela13[[#This Row],[V4]]/2</f>
        <v>0.19553749643570001</v>
      </c>
      <c r="FQ74" s="4">
        <f>Tabela13[[#This Row],[V2]]-Tabela13[[#This Row],[V1]]/2</f>
        <v>2.0017821499857429</v>
      </c>
      <c r="FR74" s="4">
        <f>Tabela13[[#This Row],[V2]]-Tabela13[[#This Row],[V3]]/2</f>
        <v>1.2517821499857427</v>
      </c>
      <c r="FS74" s="4">
        <f>Tabela13[[#This Row],[V2]]-Tabela13[[#This Row],[V4]]/2</f>
        <v>1.8997005988023952</v>
      </c>
      <c r="FT74" s="4">
        <f t="shared" si="126"/>
        <v>-0.50626286011118415</v>
      </c>
      <c r="FU74" s="4">
        <f t="shared" si="127"/>
        <v>-0.42483216291934245</v>
      </c>
      <c r="FV74" s="4">
        <f t="shared" si="128"/>
        <v>0.19310103196572223</v>
      </c>
      <c r="FW74" s="4">
        <f t="shared" si="129"/>
        <v>1.1075048938724894</v>
      </c>
      <c r="FX74" s="4">
        <f t="shared" si="130"/>
        <v>0.89675025354617044</v>
      </c>
      <c r="FY74" s="4">
        <f t="shared" si="131"/>
        <v>1.0862534437129516</v>
      </c>
      <c r="FZ74" s="4">
        <f t="shared" si="132"/>
        <v>-91.127314820013154</v>
      </c>
      <c r="GA74" s="4">
        <f t="shared" si="133"/>
        <v>-76.469789325481642</v>
      </c>
      <c r="GB74" s="4">
        <f t="shared" si="134"/>
        <v>34.758185753829999</v>
      </c>
      <c r="GC74" s="4">
        <f t="shared" si="135"/>
        <v>199.35088089704809</v>
      </c>
      <c r="GD74" s="4">
        <f t="shared" si="136"/>
        <v>161.41504563831069</v>
      </c>
      <c r="GE74" s="4">
        <f t="shared" si="137"/>
        <v>195.52561986833129</v>
      </c>
      <c r="GF74" s="4">
        <f>Tabela13[[#This Row],[V1]]-Tabela13[[#This Row],[V2]]/Tabela13[[#This Row],[V2]]</f>
        <v>-0.40476190476190477</v>
      </c>
      <c r="GG74" s="4">
        <f>Tabela13[[#This Row],[V1]]-Tabela13[[#This Row],[V3]]/Tabela13[[#This Row],[V3]]</f>
        <v>-0.40476190476190477</v>
      </c>
      <c r="GH74" s="4">
        <f>Tabela13[[#This Row],[V1]]-Tabela13[[#This Row],[V4]]/Tabela13[[#This Row],[V4]]</f>
        <v>-0.40476190476190477</v>
      </c>
      <c r="GI74" s="4">
        <f>Tabela13[[#This Row],[V2]]-Tabela13[[#This Row],[V1]]/Tabela13[[#This Row],[V1]]</f>
        <v>1.2994011976047903</v>
      </c>
      <c r="GJ74" s="4">
        <f>Tabela13[[#This Row],[V2]]-Tabela13[[#This Row],[V3]]/Tabela13[[#This Row],[V3]]</f>
        <v>1.2994011976047903</v>
      </c>
      <c r="GK74" s="4">
        <f>Tabela13[[#This Row],[V2]]-Tabela13[[#This Row],[V4]]/Tabela13[[#This Row],[V4]]</f>
        <v>1.2994011976047903</v>
      </c>
      <c r="GL74" s="4">
        <f t="shared" si="138"/>
        <v>0.8740104065680977</v>
      </c>
      <c r="GM74" s="4">
        <f t="shared" si="139"/>
        <v>1.4473196464214428</v>
      </c>
      <c r="GN74" s="4">
        <f t="shared" si="140"/>
        <v>0.60388208557047107</v>
      </c>
      <c r="GO74" s="3">
        <f t="shared" si="141"/>
        <v>0</v>
      </c>
      <c r="GP74" s="3">
        <v>100</v>
      </c>
      <c r="GQ74" s="3">
        <f t="shared" si="142"/>
        <v>-1</v>
      </c>
      <c r="GR74" s="3">
        <f t="shared" si="143"/>
        <v>-100</v>
      </c>
      <c r="GS74" s="34">
        <f>COUNTIF($D$2:D73,Tabela13[[#This Row],[HomeTeam]])</f>
        <v>4</v>
      </c>
      <c r="GT74" s="34">
        <f>COUNTIF($E$2:E73,Tabela13[[#This Row],[AwayTeam]])</f>
        <v>3</v>
      </c>
      <c r="GU74" s="3">
        <f>IFERROR(AVERAGEIFS($AD$2:AD73,$D$2:D73,Tabela13[[#This Row],[HomeTeam]],$GS$2:GS73,"&gt;="&amp;Tabela13[[#This Row],[Contagem_H]]-5),"")</f>
        <v>1.7819490929930966</v>
      </c>
      <c r="GV74" s="3">
        <f>IFERROR(AVERAGEIFS($G$2:G73,$E$2:E73,Tabela13[[#This Row],[AwayTeam]],$GT$2:GT73,"&gt;="&amp;Tabela13[[#This Row],[Contagem_A]]-5),"")</f>
        <v>1</v>
      </c>
      <c r="GW74" s="3">
        <f>IFERROR(AVERAGEIFS($GQ$2:GQ73,$D$2:D73,Tabela13[[#This Row],[HomeTeam]],$GS$2:GS73,"&gt;="&amp;Tabela13[[#This Row],[Contagem_H]]-5),"")</f>
        <v>-1</v>
      </c>
    </row>
    <row r="75" spans="1:205" x14ac:dyDescent="0.25">
      <c r="A75" t="s">
        <v>127</v>
      </c>
      <c r="B75" t="s">
        <v>163</v>
      </c>
      <c r="C75" t="s">
        <v>134</v>
      </c>
      <c r="D75" t="s">
        <v>17</v>
      </c>
      <c r="E75" t="s">
        <v>13</v>
      </c>
      <c r="F75" s="3">
        <v>3</v>
      </c>
      <c r="G75" s="3">
        <v>0</v>
      </c>
      <c r="H75" s="3" t="str">
        <f t="shared" si="144"/>
        <v>H</v>
      </c>
      <c r="I75" s="3">
        <v>1.85</v>
      </c>
      <c r="J75" s="3">
        <v>3.75</v>
      </c>
      <c r="K75" s="3">
        <v>4</v>
      </c>
      <c r="L75" s="3">
        <v>1.86</v>
      </c>
      <c r="M75" s="3">
        <v>2.04</v>
      </c>
      <c r="N75" s="3">
        <f t="shared" si="73"/>
        <v>3</v>
      </c>
      <c r="O75" s="3">
        <f t="shared" si="74"/>
        <v>3</v>
      </c>
      <c r="P75" s="3">
        <f t="shared" si="75"/>
        <v>0</v>
      </c>
      <c r="Q75" s="3">
        <f t="shared" si="76"/>
        <v>5.7207207207207178E-2</v>
      </c>
      <c r="R75" s="3">
        <f t="shared" si="77"/>
        <v>2.7830487033523088E-2</v>
      </c>
      <c r="S75" s="3">
        <f t="shared" si="78"/>
        <v>1.9558333333333333</v>
      </c>
      <c r="T75" s="3">
        <f t="shared" si="79"/>
        <v>3.9645270270270268</v>
      </c>
      <c r="U75" s="3">
        <f t="shared" si="80"/>
        <v>4.2288288288288287</v>
      </c>
      <c r="V75" s="3">
        <f t="shared" si="81"/>
        <v>1.9664054054054054</v>
      </c>
      <c r="W75" s="3">
        <f t="shared" si="82"/>
        <v>2.1567027027027028</v>
      </c>
      <c r="X75" s="4">
        <f t="shared" si="83"/>
        <v>0.54054054054054046</v>
      </c>
      <c r="Y75" s="4">
        <f t="shared" si="84"/>
        <v>0.26666666666666666</v>
      </c>
      <c r="Z75" s="4">
        <f t="shared" si="85"/>
        <v>0.25</v>
      </c>
      <c r="AA75" s="4">
        <f t="shared" si="86"/>
        <v>0.5376344086021505</v>
      </c>
      <c r="AB75" s="4">
        <f t="shared" si="87"/>
        <v>0.49019607843137253</v>
      </c>
      <c r="AC75" s="4">
        <f t="shared" si="88"/>
        <v>1.7702702702702702</v>
      </c>
      <c r="AD75" s="4">
        <f t="shared" si="89"/>
        <v>0.125</v>
      </c>
      <c r="AE75" s="4">
        <f t="shared" si="90"/>
        <v>0.27027027027027023</v>
      </c>
      <c r="AF75" s="4">
        <f t="shared" si="91"/>
        <v>1.625</v>
      </c>
      <c r="AG75" s="4">
        <f>IFERROR(AVERAGE(Tabela13[[#This Row],[V1]],Tabela13[[#This Row],[V2]]),"")</f>
        <v>0.94763513513513509</v>
      </c>
      <c r="AH75" s="4">
        <f>IFERROR(AVERAGE(Tabela13[[#This Row],[V1]],Tabela13[[#This Row],[V3]]),"")</f>
        <v>1.0202702702702702</v>
      </c>
      <c r="AI75" s="4">
        <f>IFERROR(AVERAGE(Tabela13[[#This Row],[V1]],Tabela13[[#This Row],[V4]]),"")</f>
        <v>1.6976351351351351</v>
      </c>
      <c r="AJ75" s="4">
        <f>IFERROR(AVERAGE(Tabela13[[#This Row],[V2]],Tabela13[[#This Row],[V1]]),"")</f>
        <v>0.94763513513513509</v>
      </c>
      <c r="AK75" s="4">
        <f>IFERROR(AVERAGE(Tabela13[[#This Row],[V2]],Tabela13[[#This Row],[V3]]),"")</f>
        <v>0.19763513513513511</v>
      </c>
      <c r="AL75" s="4">
        <f>IFERROR(AVERAGE(Tabela13[[#This Row],[V2]],Tabela13[[#This Row],[V4]]),"")</f>
        <v>0.875</v>
      </c>
      <c r="AM75" s="4">
        <f>IFERROR(AVERAGE(Tabela13[[#This Row],[V3]],Tabela13[[#This Row],[V1]]),"")</f>
        <v>1.0202702702702702</v>
      </c>
      <c r="AN75" s="4">
        <f>IFERROR(AVERAGE(Tabela13[[#This Row],[V3]],Tabela13[[#This Row],[V2]]),"")</f>
        <v>0.19763513513513511</v>
      </c>
      <c r="AO75" s="4">
        <f>IFERROR(AVERAGE(Tabela13[[#This Row],[V3]],Tabela13[[#This Row],[V4]]),"")</f>
        <v>0.94763513513513509</v>
      </c>
      <c r="AP75" s="4">
        <f>IFERROR(AVERAGE(Tabela13[[#This Row],[V4]],Tabela13[[#This Row],[V1]]),"")</f>
        <v>1.6976351351351351</v>
      </c>
      <c r="AQ75" s="4">
        <f>IFERROR(AVERAGE(Tabela13[[#This Row],[V4]],Tabela13[[#This Row],[V2]]),"")</f>
        <v>0.875</v>
      </c>
      <c r="AR75" s="4">
        <f>IFERROR(AVERAGE(Tabela13[[#This Row],[V4]],Tabela13[[#This Row],[V3]]),"")</f>
        <v>0.94763513513513509</v>
      </c>
      <c r="AS75" s="4">
        <f>_xlfn.STDEV.S(Tabela13[[#This Row],[V1]:[V2]])</f>
        <v>1.1633817649927318</v>
      </c>
      <c r="AT75" s="4">
        <f>_xlfn.STDEV.S(Tabela13[[#This Row],[V1]],Tabela13[[#This Row],[V3]])</f>
        <v>1.0606601717798214</v>
      </c>
      <c r="AU75" s="4">
        <f>_xlfn.STDEV.S(Tabela13[[#This Row],[V1]],Tabela13[[#This Row],[V4]])</f>
        <v>0.10272159321291055</v>
      </c>
      <c r="AV75" s="4">
        <f>_xlfn.STDEV.S(Tabela13[[#This Row],[V2]],Tabela13[[#This Row],[V1]])</f>
        <v>1.1633817649927318</v>
      </c>
      <c r="AW75" s="4">
        <f>_xlfn.STDEV.S(Tabela13[[#This Row],[V2]],Tabela13[[#This Row],[V3]])</f>
        <v>0.10272159321291063</v>
      </c>
      <c r="AX75" s="4">
        <f>_xlfn.STDEV.S(Tabela13[[#This Row],[V42]],Tabela13[[#This Row],[V44]])</f>
        <v>2.2240419367725535</v>
      </c>
      <c r="AY75" s="4">
        <f>_xlfn.STDEV.S(Tabela13[[#This Row],[V3]],Tabela13[[#This Row],[V1]])</f>
        <v>1.0606601717798214</v>
      </c>
      <c r="AZ75" s="4">
        <f>_xlfn.STDEV.S(Tabela13[[#This Row],[V3]],Tabela13[[#This Row],[V2]])</f>
        <v>0.10272159321291063</v>
      </c>
      <c r="BA75" s="4">
        <f>_xlfn.STDEV.S(Tabela13[[#This Row],[V3]],Tabela13[[#This Row],[V4]])</f>
        <v>0.95793857856691078</v>
      </c>
      <c r="BB75" s="4">
        <f>_xlfn.STDEV.S(Tabela13[[#This Row],[V4]],Tabela13[[#This Row],[V1]])</f>
        <v>0.10272159321291055</v>
      </c>
      <c r="BC75" s="4">
        <f>_xlfn.STDEV.S(Tabela13[[#This Row],[V4]],Tabela13[[#This Row],[V2]])</f>
        <v>1.0606601717798212</v>
      </c>
      <c r="BD75" s="4">
        <f>_xlfn.STDEV.S(Tabela13[[#This Row],[V4]],Tabela13[[#This Row],[V3]])</f>
        <v>0.95793857856691078</v>
      </c>
      <c r="BE75" s="4">
        <f>Tabela13[[#This Row],[V17]]/Tabela13[[#This Row],[V5]]</f>
        <v>1.2276684578889434</v>
      </c>
      <c r="BF75" s="4">
        <f>Tabela13[[#This Row],[V18]]/Tabela13[[#This Row],[V6]]</f>
        <v>1.0395874531351894</v>
      </c>
      <c r="BG75" s="4">
        <f>Tabela13[[#This Row],[V19]]/Tabela13[[#This Row],[V7]]</f>
        <v>6.0508639982132385E-2</v>
      </c>
      <c r="BH75" s="4">
        <f>Tabela13[[#This Row],[V20]]/Tabela13[[#This Row],[V8]]</f>
        <v>1.2276684578889434</v>
      </c>
      <c r="BI75" s="4">
        <f>Tabela13[[#This Row],[V21]]/Tabela13[[#This Row],[V9]]</f>
        <v>0.5197537024106248</v>
      </c>
      <c r="BJ75" s="4">
        <f>Tabela13[[#This Row],[V22]]/Tabela13[[#This Row],[V10]]</f>
        <v>2.5417622134543469</v>
      </c>
      <c r="BK75" s="4">
        <f>Tabela13[[#This Row],[V23]]/Tabela13[[#This Row],[V11]]</f>
        <v>1.0395874531351894</v>
      </c>
      <c r="BL75" s="4">
        <f>Tabela13[[#This Row],[V24]]/Tabela13[[#This Row],[V12]]</f>
        <v>0.5197537024106248</v>
      </c>
      <c r="BM75" s="4">
        <f>Tabela13[[#This Row],[V25]]/Tabela13[[#This Row],[V13]]</f>
        <v>1.0108727959208756</v>
      </c>
      <c r="BN75" s="4">
        <f>Tabela13[[#This Row],[V26]]/Tabela13[[#This Row],[V14]]</f>
        <v>6.0508639982132385E-2</v>
      </c>
      <c r="BO75" s="4">
        <f>Tabela13[[#This Row],[V27]]/Tabela13[[#This Row],[V15]]</f>
        <v>1.2121830534626528</v>
      </c>
      <c r="BP75" s="4">
        <f>Tabela13[[#This Row],[V28]]/Tabela13[[#This Row],[V16]]</f>
        <v>1.0108727959208756</v>
      </c>
      <c r="BQ75" s="4">
        <f>Tabela13[[#This Row],[V1]]-Tabela13[[#This Row],[V2]]</f>
        <v>1.6452702702702702</v>
      </c>
      <c r="BR75" s="4">
        <f>Tabela13[[#This Row],[V1]]-Tabela13[[#This Row],[V3]]</f>
        <v>1.5</v>
      </c>
      <c r="BS75" s="4">
        <f>Tabela13[[#This Row],[V1]]-Tabela13[[#This Row],[V4]]</f>
        <v>0.14527027027027017</v>
      </c>
      <c r="BT75" s="4">
        <f>Tabela13[[#This Row],[V2]]-Tabela13[[#This Row],[V1]]</f>
        <v>-1.6452702702702702</v>
      </c>
      <c r="BU75" s="4">
        <f>Tabela13[[#This Row],[V2]]-Tabela13[[#This Row],[V3]]</f>
        <v>-0.14527027027027023</v>
      </c>
      <c r="BV75" s="4">
        <f>Tabela13[[#This Row],[V2]]-Tabela13[[#This Row],[V4]]</f>
        <v>-1.5</v>
      </c>
      <c r="BW75" s="4">
        <f>AVERAGE(Tabela13[[#This Row],[V41]],Tabela13[[#This Row],[V42]])</f>
        <v>1.5726351351351351</v>
      </c>
      <c r="BX75" s="4">
        <f>AVERAGE(Tabela13[[#This Row],[V41]],Tabela13[[#This Row],[V43]])</f>
        <v>0.89527027027027017</v>
      </c>
      <c r="BY75" s="4">
        <f>AVERAGE(Tabela13[[#This Row],[V41]],Tabela13[[#This Row],[V44]])</f>
        <v>0</v>
      </c>
      <c r="BZ75" s="4">
        <f>AVERAGE(Tabela13[[#This Row],[V41]],Tabela13[[#This Row],[V45]])</f>
        <v>0.75</v>
      </c>
      <c r="CA75" s="4">
        <f>AVERAGE(Tabela13[[#This Row],[V41]],Tabela13[[#This Row],[V46]])</f>
        <v>7.2635135135135087E-2</v>
      </c>
      <c r="CB75" s="4">
        <f>AVERAGE(Tabela13[[#This Row],[V42]],Tabela13[[#This Row],[V41]])</f>
        <v>1.5726351351351351</v>
      </c>
      <c r="CC75" s="4">
        <f>AVERAGE(Tabela13[[#This Row],[V42]],Tabela13[[#This Row],[V43]])</f>
        <v>0.82263513513513509</v>
      </c>
      <c r="CD75" s="4">
        <f>AVERAGE(Tabela13[[#This Row],[V42]],Tabela13[[#This Row],[V44]])</f>
        <v>-7.2635135135135087E-2</v>
      </c>
      <c r="CE75" s="4">
        <f>AVERAGE(Tabela13[[#This Row],[V42]],Tabela13[[#This Row],[V45]])</f>
        <v>0.67736486486486491</v>
      </c>
      <c r="CF75" s="4">
        <f>AVERAGE(Tabela13[[#This Row],[V42]],Tabela13[[#This Row],[V46]])</f>
        <v>0</v>
      </c>
      <c r="CG75" s="4">
        <f>AVERAGE(Tabela13[[#This Row],[V43]],Tabela13[[#This Row],[V41]])</f>
        <v>0.89527027027027017</v>
      </c>
      <c r="CH75" s="4">
        <f>AVERAGE(Tabela13[[#This Row],[V43]],Tabela13[[#This Row],[V42]])</f>
        <v>0.82263513513513509</v>
      </c>
      <c r="CI75" s="4">
        <f>AVERAGE(Tabela13[[#This Row],[V43]],Tabela13[[#This Row],[V44]])</f>
        <v>-0.75</v>
      </c>
      <c r="CJ75" s="4">
        <f>AVERAGE(Tabela13[[#This Row],[V43]],Tabela13[[#This Row],[V45]])</f>
        <v>0</v>
      </c>
      <c r="CK75" s="4">
        <f>AVERAGE(Tabela13[[#This Row],[V43]],Tabela13[[#This Row],[V46]])</f>
        <v>-0.67736486486486491</v>
      </c>
      <c r="CL75" s="4">
        <f>AVERAGE(Tabela13[[#This Row],[V44]],Tabela13[[#This Row],[V41]])</f>
        <v>0</v>
      </c>
      <c r="CM75" s="4">
        <f>AVERAGE(Tabela13[[#This Row],[V44]],Tabela13[[#This Row],[V42]])</f>
        <v>-7.2635135135135087E-2</v>
      </c>
      <c r="CN75" s="4">
        <f>AVERAGE(Tabela13[[#This Row],[V44]],Tabela13[[#This Row],[V43]])</f>
        <v>-0.75</v>
      </c>
      <c r="CO75" s="4">
        <f>AVERAGE(Tabela13[[#This Row],[V44]],Tabela13[[#This Row],[V45]])</f>
        <v>-0.89527027027027017</v>
      </c>
      <c r="CP75" s="4">
        <f>AVERAGE(Tabela13[[#This Row],[V44]],Tabela13[[#This Row],[V46]])</f>
        <v>-1.5726351351351351</v>
      </c>
      <c r="CQ75" s="4">
        <f>AVERAGE(Tabela13[[#This Row],[V45]],Tabela13[[#This Row],[V41]])</f>
        <v>0.75</v>
      </c>
      <c r="CR75" s="4">
        <f>AVERAGE(Tabela13[[#This Row],[V45]],Tabela13[[#This Row],[V42]])</f>
        <v>0.67736486486486491</v>
      </c>
      <c r="CS75" s="4">
        <f>AVERAGE(Tabela13[[#This Row],[V45]],Tabela13[[#This Row],[V43]])</f>
        <v>0</v>
      </c>
      <c r="CT75" s="4">
        <f>AVERAGE(Tabela13[[#This Row],[V45]],Tabela13[[#This Row],[V44]])</f>
        <v>-0.89527027027027017</v>
      </c>
      <c r="CU75" s="4">
        <f>AVERAGE(Tabela13[[#This Row],[V45]],Tabela13[[#This Row],[V46]])</f>
        <v>-0.82263513513513509</v>
      </c>
      <c r="CV75" s="4">
        <f>AVERAGE(Tabela13[[#This Row],[V46]],Tabela13[[#This Row],[V41]])</f>
        <v>7.2635135135135087E-2</v>
      </c>
      <c r="CW75" s="4">
        <f>AVERAGE(Tabela13[[#This Row],[V46]],Tabela13[[#This Row],[V42]])</f>
        <v>0</v>
      </c>
      <c r="CX75" s="4">
        <f>AVERAGE(Tabela13[[#This Row],[V46]],Tabela13[[#This Row],[V43]])</f>
        <v>-0.67736486486486491</v>
      </c>
      <c r="CY75" s="4">
        <f>AVERAGE(Tabela13[[#This Row],[V46]],Tabela13[[#This Row],[V44]])</f>
        <v>-1.5726351351351351</v>
      </c>
      <c r="CZ75" s="4">
        <f>AVERAGE(Tabela13[[#This Row],[V46]],Tabela13[[#This Row],[V45]])</f>
        <v>-0.82263513513513509</v>
      </c>
      <c r="DA75" s="3">
        <f>_xlfn.STDEV.S(Tabela13[[#This Row],[V41]],Tabela13[[#This Row],[V42]])</f>
        <v>0.10272159321291055</v>
      </c>
      <c r="DB75" s="3">
        <f>_xlfn.STDEV.S(Tabela13[[#This Row],[V41]],Tabela13[[#This Row],[V43]])</f>
        <v>1.0606601717798214</v>
      </c>
      <c r="DC75" s="3">
        <f>_xlfn.STDEV.S(Tabela13[[#This Row],[V41]],Tabela13[[#This Row],[V44]])</f>
        <v>2.3267635299854637</v>
      </c>
      <c r="DD75" s="3">
        <f>_xlfn.STDEV.S(Tabela13[[#This Row],[V41]],Tabela13[[#This Row],[V45]])</f>
        <v>1.2661033582056425</v>
      </c>
      <c r="DE75" s="3">
        <f>_xlfn.STDEV.S(Tabela13[[#This Row],[V41]],Tabela13[[#This Row],[V46]])</f>
        <v>2.2240419367725535</v>
      </c>
      <c r="DF75" s="3">
        <f>_xlfn.STDEV.S(Tabela13[[#This Row],[V42]],Tabela13[[#This Row],[V41]])</f>
        <v>0.10272159321291055</v>
      </c>
      <c r="DG75" s="3">
        <f>_xlfn.STDEV.S(Tabela13[[#This Row],[V42]],Tabela13[[#This Row],[V43]])</f>
        <v>0.95793857856691078</v>
      </c>
      <c r="DH75" s="3">
        <f>_xlfn.STDEV.S(Tabela13[[#This Row],[V42]],Tabela13[[#This Row],[V44]])</f>
        <v>2.2240419367725535</v>
      </c>
      <c r="DI75" s="3">
        <f>_xlfn.STDEV.S(Tabela13[[#This Row],[V42]],Tabela13[[#This Row],[V45]])</f>
        <v>1.1633817649927318</v>
      </c>
      <c r="DJ75" s="3">
        <f>_xlfn.STDEV.S(Tabela13[[#This Row],[V42]],Tabela13[[#This Row],[V46]])</f>
        <v>2.1213203435596424</v>
      </c>
      <c r="DK75" s="3">
        <f>_xlfn.STDEV.S(Tabela13[[#This Row],[V43]],Tabela13[[#This Row],[V41]])</f>
        <v>1.0606601717798214</v>
      </c>
      <c r="DL75" s="3">
        <f>_xlfn.STDEV.S(Tabela13[[#This Row],[V43]],Tabela13[[#This Row],[V42]])</f>
        <v>0.95793857856691078</v>
      </c>
      <c r="DM75" s="3">
        <f>_xlfn.STDEV.S(Tabela13[[#This Row],[V43]],Tabela13[[#This Row],[V44]])</f>
        <v>1.2661033582056425</v>
      </c>
      <c r="DN75" s="3">
        <f>_xlfn.STDEV.S(Tabela13[[#This Row],[V43]],Tabela13[[#This Row],[V45]])</f>
        <v>0.20544318642582116</v>
      </c>
      <c r="DO75" s="3">
        <f>_xlfn.STDEV.S(Tabela13[[#This Row],[V43]],Tabela13[[#This Row],[V46]])</f>
        <v>1.1633817649927318</v>
      </c>
      <c r="DP75" s="3">
        <f>_xlfn.STDEV.S(Tabela13[[#This Row],[V44]],Tabela13[[#This Row],[V41]])</f>
        <v>2.3267635299854637</v>
      </c>
      <c r="DQ75" s="3">
        <f>_xlfn.STDEV.S(Tabela13[[#This Row],[V44]],Tabela13[[#This Row],[V42]])</f>
        <v>2.2240419367725535</v>
      </c>
      <c r="DR75" s="3">
        <f>_xlfn.STDEV.S(Tabela13[[#This Row],[V44]],Tabela13[[#This Row],[V43]])</f>
        <v>1.2661033582056425</v>
      </c>
      <c r="DS75" s="3">
        <f>_xlfn.STDEV.S(Tabela13[[#This Row],[V44]],Tabela13[[#This Row],[V45]])</f>
        <v>1.0606601717798214</v>
      </c>
      <c r="DT75" s="3">
        <f>_xlfn.STDEV.S(Tabela13[[#This Row],[V44]],Tabela13[[#This Row],[V46]])</f>
        <v>0.10272159321291055</v>
      </c>
      <c r="DU75" s="3">
        <f>_xlfn.STDEV.S(Tabela13[[#This Row],[V45]],Tabela13[[#This Row],[V41]])</f>
        <v>1.2661033582056425</v>
      </c>
      <c r="DV75" s="3">
        <f>_xlfn.STDEV.S(Tabela13[[#This Row],[V45]],Tabela13[[#This Row],[V42]])</f>
        <v>1.1633817649927318</v>
      </c>
      <c r="DW75" s="3">
        <f>_xlfn.STDEV.S(Tabela13[[#This Row],[V45]],Tabela13[[#This Row],[V43]])</f>
        <v>0.20544318642582116</v>
      </c>
      <c r="DX75" s="3">
        <f>_xlfn.STDEV.S(Tabela13[[#This Row],[V45]],Tabela13[[#This Row],[V44]])</f>
        <v>1.0606601717798214</v>
      </c>
      <c r="DY75" s="3">
        <f>_xlfn.STDEV.S(Tabela13[[#This Row],[V45]],Tabela13[[#This Row],[V46]])</f>
        <v>0.95793857856691078</v>
      </c>
      <c r="DZ75" s="3">
        <f>_xlfn.STDEV.S(Tabela13[[#This Row],[V46]],Tabela13[[#This Row],[V41]])</f>
        <v>2.2240419367725535</v>
      </c>
      <c r="EA75" s="3">
        <f>_xlfn.STDEV.S(Tabela13[[#This Row],[V46]],Tabela13[[#This Row],[V42]])</f>
        <v>2.1213203435596424</v>
      </c>
      <c r="EB75" s="3">
        <f>_xlfn.STDEV.S(Tabela13[[#This Row],[V46]],Tabela13[[#This Row],[V43]])</f>
        <v>1.1633817649927318</v>
      </c>
      <c r="EC75" s="3">
        <f>_xlfn.STDEV.S(Tabela13[[#This Row],[V46]],Tabela13[[#This Row],[V44]])</f>
        <v>0.10272159321291055</v>
      </c>
      <c r="ED75" s="3">
        <f>_xlfn.STDEV.S(Tabela13[[#This Row],[V46]],Tabela13[[#This Row],[V45]])</f>
        <v>0.95793857856691078</v>
      </c>
      <c r="EE75" s="3">
        <f t="shared" si="92"/>
        <v>6.5318134459766974E-2</v>
      </c>
      <c r="EF75" s="3">
        <f t="shared" si="93"/>
        <v>1.1847373994219894</v>
      </c>
      <c r="EG75" s="3" t="str">
        <f t="shared" si="94"/>
        <v/>
      </c>
      <c r="EH75" s="3">
        <f t="shared" si="95"/>
        <v>1.6881378109408567</v>
      </c>
      <c r="EI75" s="3">
        <f t="shared" si="96"/>
        <v>30.619368059752386</v>
      </c>
      <c r="EJ75" s="3">
        <f t="shared" si="97"/>
        <v>6.5318134459766974E-2</v>
      </c>
      <c r="EK75" s="3">
        <f t="shared" si="98"/>
        <v>1.1644756437610086</v>
      </c>
      <c r="EL75" s="3">
        <f t="shared" si="99"/>
        <v>-30.619368059752386</v>
      </c>
      <c r="EM75" s="3">
        <f t="shared" si="100"/>
        <v>1.7175112341039831</v>
      </c>
      <c r="EN75" s="3" t="str">
        <f t="shared" si="101"/>
        <v/>
      </c>
      <c r="EO75" s="3">
        <f t="shared" si="102"/>
        <v>1.1847373994219894</v>
      </c>
      <c r="EP75" s="3">
        <f t="shared" si="103"/>
        <v>1.1644756437610086</v>
      </c>
      <c r="EQ75" s="3">
        <f t="shared" si="104"/>
        <v>-1.6881378109408567</v>
      </c>
      <c r="ER75" s="3" t="str">
        <f t="shared" si="105"/>
        <v/>
      </c>
      <c r="ES75" s="3" t="str">
        <f t="shared" si="106"/>
        <v/>
      </c>
      <c r="ET75" s="3" t="str">
        <f t="shared" si="107"/>
        <v/>
      </c>
      <c r="EU75" s="3" t="str">
        <f t="shared" si="108"/>
        <v/>
      </c>
      <c r="EV75" s="3">
        <f t="shared" si="109"/>
        <v>-1.6881378109408567</v>
      </c>
      <c r="EW75" s="3">
        <f t="shared" si="110"/>
        <v>-1.1847373994219894</v>
      </c>
      <c r="EX75" s="3">
        <f t="shared" si="111"/>
        <v>-6.5318134459766974E-2</v>
      </c>
      <c r="EY75" s="3">
        <f t="shared" si="112"/>
        <v>1.6881378109408567</v>
      </c>
      <c r="EZ75" s="3">
        <f t="shared" si="113"/>
        <v>1.7175112341039831</v>
      </c>
      <c r="FA75" s="3" t="str">
        <f t="shared" si="114"/>
        <v/>
      </c>
      <c r="FB75" s="3">
        <f t="shared" si="115"/>
        <v>-1.1847373994219894</v>
      </c>
      <c r="FC75" s="3">
        <f t="shared" si="116"/>
        <v>-1.1644756437610086</v>
      </c>
      <c r="FD75" s="3">
        <f t="shared" si="117"/>
        <v>30.619368059752386</v>
      </c>
      <c r="FE75" s="3" t="str">
        <f t="shared" si="118"/>
        <v/>
      </c>
      <c r="FF75" s="3">
        <f t="shared" si="119"/>
        <v>-1.7175112341039831</v>
      </c>
      <c r="FG75" s="3">
        <f t="shared" si="120"/>
        <v>-6.5318134459766974E-2</v>
      </c>
      <c r="FH75" s="3">
        <f t="shared" si="121"/>
        <v>-1.1644756437610086</v>
      </c>
      <c r="FI75" s="4">
        <f t="shared" si="122"/>
        <v>0.75</v>
      </c>
      <c r="FJ75" s="4">
        <f t="shared" si="123"/>
        <v>0</v>
      </c>
      <c r="FK75" s="4">
        <f t="shared" si="124"/>
        <v>1.7861099275671071</v>
      </c>
      <c r="FL75" s="4">
        <f t="shared" si="125"/>
        <v>0.96165317426501917</v>
      </c>
      <c r="FM75" s="4">
        <f>Tabela13[[#This Row],[V139]]-Tabela13[[#This Row],[V140]]</f>
        <v>0.8244567533020879</v>
      </c>
      <c r="FN75" s="4">
        <f>Tabela13[[#This Row],[V1]]-Tabela13[[#This Row],[V2]]/2</f>
        <v>1.7077702702702702</v>
      </c>
      <c r="FO75" s="4">
        <f>Tabela13[[#This Row],[V1]]-Tabela13[[#This Row],[V3]]/2</f>
        <v>1.6351351351351351</v>
      </c>
      <c r="FP75" s="4">
        <f>Tabela13[[#This Row],[V1]]-Tabela13[[#This Row],[V4]]/2</f>
        <v>0.95777027027027017</v>
      </c>
      <c r="FQ75" s="4">
        <f>Tabela13[[#This Row],[V2]]-Tabela13[[#This Row],[V1]]/2</f>
        <v>-0.76013513513513509</v>
      </c>
      <c r="FR75" s="4">
        <f>Tabela13[[#This Row],[V2]]-Tabela13[[#This Row],[V3]]/2</f>
        <v>-1.0135135135135115E-2</v>
      </c>
      <c r="FS75" s="4">
        <f>Tabela13[[#This Row],[V2]]-Tabela13[[#This Row],[V4]]/2</f>
        <v>-0.6875</v>
      </c>
      <c r="FT75" s="4">
        <f t="shared" si="126"/>
        <v>1.0410629956434836</v>
      </c>
      <c r="FU75" s="4">
        <f t="shared" si="127"/>
        <v>1.0219126997578831</v>
      </c>
      <c r="FV75" s="4">
        <f t="shared" si="128"/>
        <v>0.76383118862627164</v>
      </c>
      <c r="FW75" s="4">
        <f t="shared" si="129"/>
        <v>-0.64995610251666314</v>
      </c>
      <c r="FX75" s="4">
        <f t="shared" si="130"/>
        <v>-1.0134788126237432E-2</v>
      </c>
      <c r="FY75" s="4">
        <f t="shared" si="131"/>
        <v>-0.60228734613496415</v>
      </c>
      <c r="FZ75" s="4">
        <f t="shared" si="132"/>
        <v>187.39133921582703</v>
      </c>
      <c r="GA75" s="4">
        <f t="shared" si="133"/>
        <v>183.94428595641895</v>
      </c>
      <c r="GB75" s="4">
        <f t="shared" si="134"/>
        <v>137.48961395272889</v>
      </c>
      <c r="GC75" s="4">
        <f t="shared" si="135"/>
        <v>-116.99209845299937</v>
      </c>
      <c r="GD75" s="4">
        <f t="shared" si="136"/>
        <v>-1.8242618627227378</v>
      </c>
      <c r="GE75" s="4">
        <f t="shared" si="137"/>
        <v>-108.41172230429355</v>
      </c>
      <c r="GF75" s="4">
        <f>Tabela13[[#This Row],[V1]]-Tabela13[[#This Row],[V2]]/Tabela13[[#This Row],[V2]]</f>
        <v>0.77027027027027017</v>
      </c>
      <c r="GG75" s="4">
        <f>Tabela13[[#This Row],[V1]]-Tabela13[[#This Row],[V3]]/Tabela13[[#This Row],[V3]]</f>
        <v>0.77027027027027017</v>
      </c>
      <c r="GH75" s="4">
        <f>Tabela13[[#This Row],[V1]]-Tabela13[[#This Row],[V4]]/Tabela13[[#This Row],[V4]]</f>
        <v>0.77027027027027017</v>
      </c>
      <c r="GI75" s="4">
        <f>Tabela13[[#This Row],[V2]]-Tabela13[[#This Row],[V1]]/Tabela13[[#This Row],[V1]]</f>
        <v>-0.875</v>
      </c>
      <c r="GJ75" s="4">
        <f>Tabela13[[#This Row],[V2]]-Tabela13[[#This Row],[V3]]/Tabela13[[#This Row],[V3]]</f>
        <v>-0.875</v>
      </c>
      <c r="GK75" s="4">
        <f>Tabela13[[#This Row],[V2]]-Tabela13[[#This Row],[V4]]/Tabela13[[#This Row],[V4]]</f>
        <v>-0.875</v>
      </c>
      <c r="GL75" s="4">
        <f t="shared" si="138"/>
        <v>0.87007728611206292</v>
      </c>
      <c r="GM75" s="4">
        <f t="shared" si="139"/>
        <v>0.94763513513513509</v>
      </c>
      <c r="GN75" s="4">
        <f t="shared" si="140"/>
        <v>0.91815642313429813</v>
      </c>
      <c r="GO75" s="3">
        <f t="shared" si="141"/>
        <v>1</v>
      </c>
      <c r="GP75" s="3">
        <v>100</v>
      </c>
      <c r="GQ75" s="3">
        <f t="shared" si="142"/>
        <v>0.85000000000000009</v>
      </c>
      <c r="GR75" s="3">
        <f t="shared" si="143"/>
        <v>85.000000000000014</v>
      </c>
      <c r="GS75" s="34">
        <f>COUNTIF($D$2:D74,Tabela13[[#This Row],[HomeTeam]])</f>
        <v>4</v>
      </c>
      <c r="GT75" s="34">
        <f>COUNTIF($E$2:E74,Tabela13[[#This Row],[AwayTeam]])</f>
        <v>3</v>
      </c>
      <c r="GU75" s="3">
        <f>IFERROR(AVERAGEIFS($AD$2:AD74,$D$2:D74,Tabela13[[#This Row],[HomeTeam]],$GS$2:GS74,"&gt;="&amp;Tabela13[[#This Row],[Contagem_H]]-5),"")</f>
        <v>0.81162063337570844</v>
      </c>
      <c r="GV75" s="3">
        <f>IFERROR(AVERAGEIFS($G$2:G74,$E$2:E74,Tabela13[[#This Row],[AwayTeam]],$GT$2:GT74,"&gt;="&amp;Tabela13[[#This Row],[Contagem_A]]-5),"")</f>
        <v>1.3333333333333333</v>
      </c>
      <c r="GW75" s="3">
        <f>IFERROR(AVERAGEIFS($GQ$2:GQ74,$D$2:D74,Tabela13[[#This Row],[HomeTeam]],$GS$2:GS74,"&gt;="&amp;Tabela13[[#This Row],[Contagem_H]]-5),"")</f>
        <v>-1</v>
      </c>
    </row>
    <row r="76" spans="1:205" x14ac:dyDescent="0.25">
      <c r="A76" t="s">
        <v>127</v>
      </c>
      <c r="B76" t="s">
        <v>163</v>
      </c>
      <c r="C76" t="s">
        <v>134</v>
      </c>
      <c r="D76" t="s">
        <v>18</v>
      </c>
      <c r="E76" t="s">
        <v>135</v>
      </c>
      <c r="F76" s="3">
        <v>3</v>
      </c>
      <c r="G76" s="3">
        <v>1</v>
      </c>
      <c r="H76" s="3" t="str">
        <f t="shared" si="144"/>
        <v>H</v>
      </c>
      <c r="I76" s="3">
        <v>1.45</v>
      </c>
      <c r="J76" s="3">
        <v>4.2</v>
      </c>
      <c r="K76" s="3">
        <v>7.5</v>
      </c>
      <c r="L76" s="3">
        <v>1.73</v>
      </c>
      <c r="M76" s="3">
        <v>2.08</v>
      </c>
      <c r="N76" s="3">
        <f t="shared" si="73"/>
        <v>4</v>
      </c>
      <c r="O76" s="3">
        <f t="shared" si="74"/>
        <v>3</v>
      </c>
      <c r="P76" s="3">
        <f t="shared" si="75"/>
        <v>0</v>
      </c>
      <c r="Q76" s="3">
        <f t="shared" si="76"/>
        <v>6.1083743842364591E-2</v>
      </c>
      <c r="R76" s="3">
        <f t="shared" si="77"/>
        <v>5.8803912850155626E-2</v>
      </c>
      <c r="S76" s="3">
        <f t="shared" si="78"/>
        <v>1.5385714285714287</v>
      </c>
      <c r="T76" s="3">
        <f t="shared" si="79"/>
        <v>4.4565517241379311</v>
      </c>
      <c r="U76" s="3">
        <f t="shared" si="80"/>
        <v>7.9581280788177349</v>
      </c>
      <c r="V76" s="3">
        <f t="shared" si="81"/>
        <v>1.8356748768472908</v>
      </c>
      <c r="W76" s="3">
        <f t="shared" si="82"/>
        <v>2.2070541871921185</v>
      </c>
      <c r="X76" s="4">
        <f t="shared" si="83"/>
        <v>0.68965517241379315</v>
      </c>
      <c r="Y76" s="4">
        <f t="shared" si="84"/>
        <v>0.23809523809523808</v>
      </c>
      <c r="Z76" s="4">
        <f t="shared" si="85"/>
        <v>0.13333333333333333</v>
      </c>
      <c r="AA76" s="4">
        <f t="shared" si="86"/>
        <v>0.5780346820809249</v>
      </c>
      <c r="AB76" s="4">
        <f t="shared" si="87"/>
        <v>0.48076923076923073</v>
      </c>
      <c r="AC76" s="4">
        <f t="shared" si="88"/>
        <v>1.8448275862068966</v>
      </c>
      <c r="AD76" s="4">
        <f t="shared" si="89"/>
        <v>0.56666666666666665</v>
      </c>
      <c r="AE76" s="4">
        <f t="shared" si="90"/>
        <v>0.84482758620689657</v>
      </c>
      <c r="AF76" s="4">
        <f t="shared" si="91"/>
        <v>1.5666666666666667</v>
      </c>
      <c r="AG76" s="4">
        <f>IFERROR(AVERAGE(Tabela13[[#This Row],[V1]],Tabela13[[#This Row],[V2]]),"")</f>
        <v>1.2057471264367816</v>
      </c>
      <c r="AH76" s="4">
        <f>IFERROR(AVERAGE(Tabela13[[#This Row],[V1]],Tabela13[[#This Row],[V3]]),"")</f>
        <v>1.3448275862068966</v>
      </c>
      <c r="AI76" s="4">
        <f>IFERROR(AVERAGE(Tabela13[[#This Row],[V1]],Tabela13[[#This Row],[V4]]),"")</f>
        <v>1.7057471264367816</v>
      </c>
      <c r="AJ76" s="4">
        <f>IFERROR(AVERAGE(Tabela13[[#This Row],[V2]],Tabela13[[#This Row],[V1]]),"")</f>
        <v>1.2057471264367816</v>
      </c>
      <c r="AK76" s="4">
        <f>IFERROR(AVERAGE(Tabela13[[#This Row],[V2]],Tabela13[[#This Row],[V3]]),"")</f>
        <v>0.70574712643678161</v>
      </c>
      <c r="AL76" s="4">
        <f>IFERROR(AVERAGE(Tabela13[[#This Row],[V2]],Tabela13[[#This Row],[V4]]),"")</f>
        <v>1.0666666666666667</v>
      </c>
      <c r="AM76" s="4">
        <f>IFERROR(AVERAGE(Tabela13[[#This Row],[V3]],Tabela13[[#This Row],[V1]]),"")</f>
        <v>1.3448275862068966</v>
      </c>
      <c r="AN76" s="4">
        <f>IFERROR(AVERAGE(Tabela13[[#This Row],[V3]],Tabela13[[#This Row],[V2]]),"")</f>
        <v>0.70574712643678161</v>
      </c>
      <c r="AO76" s="4">
        <f>IFERROR(AVERAGE(Tabela13[[#This Row],[V3]],Tabela13[[#This Row],[V4]]),"")</f>
        <v>1.2057471264367816</v>
      </c>
      <c r="AP76" s="4">
        <f>IFERROR(AVERAGE(Tabela13[[#This Row],[V4]],Tabela13[[#This Row],[V1]]),"")</f>
        <v>1.7057471264367816</v>
      </c>
      <c r="AQ76" s="4">
        <f>IFERROR(AVERAGE(Tabela13[[#This Row],[V4]],Tabela13[[#This Row],[V2]]),"")</f>
        <v>1.0666666666666667</v>
      </c>
      <c r="AR76" s="4">
        <f>IFERROR(AVERAGE(Tabela13[[#This Row],[V4]],Tabela13[[#This Row],[V3]]),"")</f>
        <v>1.2057471264367816</v>
      </c>
      <c r="AS76" s="4">
        <f>_xlfn.STDEV.S(Tabela13[[#This Row],[V1]:[V2]])</f>
        <v>0.90379625365452976</v>
      </c>
      <c r="AT76" s="4">
        <f>_xlfn.STDEV.S(Tabela13[[#This Row],[V1]],Tabela13[[#This Row],[V3]])</f>
        <v>0.70710678118654757</v>
      </c>
      <c r="AU76" s="4">
        <f>_xlfn.STDEV.S(Tabela13[[#This Row],[V1]],Tabela13[[#This Row],[V4]])</f>
        <v>0.19668947246798221</v>
      </c>
      <c r="AV76" s="4">
        <f>_xlfn.STDEV.S(Tabela13[[#This Row],[V2]],Tabela13[[#This Row],[V1]])</f>
        <v>0.90379625365452976</v>
      </c>
      <c r="AW76" s="4">
        <f>_xlfn.STDEV.S(Tabela13[[#This Row],[V2]],Tabela13[[#This Row],[V3]])</f>
        <v>0.19668947246798238</v>
      </c>
      <c r="AX76" s="4">
        <f>_xlfn.STDEV.S(Tabela13[[#This Row],[V42]],Tabela13[[#This Row],[V44]])</f>
        <v>1.6109030348410773</v>
      </c>
      <c r="AY76" s="4">
        <f>_xlfn.STDEV.S(Tabela13[[#This Row],[V3]],Tabela13[[#This Row],[V1]])</f>
        <v>0.70710678118654757</v>
      </c>
      <c r="AZ76" s="4">
        <f>_xlfn.STDEV.S(Tabela13[[#This Row],[V3]],Tabela13[[#This Row],[V2]])</f>
        <v>0.19668947246798238</v>
      </c>
      <c r="BA76" s="4">
        <f>_xlfn.STDEV.S(Tabela13[[#This Row],[V3]],Tabela13[[#This Row],[V4]])</f>
        <v>0.51041730871856528</v>
      </c>
      <c r="BB76" s="4">
        <f>_xlfn.STDEV.S(Tabela13[[#This Row],[V4]],Tabela13[[#This Row],[V1]])</f>
        <v>0.19668947246798221</v>
      </c>
      <c r="BC76" s="4">
        <f>_xlfn.STDEV.S(Tabela13[[#This Row],[V4]],Tabela13[[#This Row],[V2]])</f>
        <v>0.70710678118654757</v>
      </c>
      <c r="BD76" s="4">
        <f>_xlfn.STDEV.S(Tabela13[[#This Row],[V4]],Tabela13[[#This Row],[V3]])</f>
        <v>0.51041730871856528</v>
      </c>
      <c r="BE76" s="4">
        <f>Tabela13[[#This Row],[V17]]/Tabela13[[#This Row],[V5]]</f>
        <v>0.74957363267820865</v>
      </c>
      <c r="BF76" s="4">
        <f>Tabela13[[#This Row],[V18]]/Tabela13[[#This Row],[V6]]</f>
        <v>0.52579735011307382</v>
      </c>
      <c r="BG76" s="4">
        <f>Tabela13[[#This Row],[V19]]/Tabela13[[#This Row],[V7]]</f>
        <v>0.11530986593473351</v>
      </c>
      <c r="BH76" s="4">
        <f>Tabela13[[#This Row],[V20]]/Tabela13[[#This Row],[V8]]</f>
        <v>0.74957363267820865</v>
      </c>
      <c r="BI76" s="4">
        <f>Tabela13[[#This Row],[V21]]/Tabela13[[#This Row],[V9]]</f>
        <v>0.27869680952303694</v>
      </c>
      <c r="BJ76" s="4">
        <f>Tabela13[[#This Row],[V22]]/Tabela13[[#This Row],[V10]]</f>
        <v>1.5102215951635101</v>
      </c>
      <c r="BK76" s="4">
        <f>Tabela13[[#This Row],[V23]]/Tabela13[[#This Row],[V11]]</f>
        <v>0.52579735011307382</v>
      </c>
      <c r="BL76" s="4">
        <f>Tabela13[[#This Row],[V24]]/Tabela13[[#This Row],[V12]]</f>
        <v>0.27869680952303694</v>
      </c>
      <c r="BM76" s="4">
        <f>Tabela13[[#This Row],[V25]]/Tabela13[[#This Row],[V13]]</f>
        <v>0.42332036090100267</v>
      </c>
      <c r="BN76" s="4">
        <f>Tabela13[[#This Row],[V26]]/Tabela13[[#This Row],[V14]]</f>
        <v>0.11530986593473351</v>
      </c>
      <c r="BO76" s="4">
        <f>Tabela13[[#This Row],[V27]]/Tabela13[[#This Row],[V15]]</f>
        <v>0.66291260736238833</v>
      </c>
      <c r="BP76" s="4">
        <f>Tabela13[[#This Row],[V28]]/Tabela13[[#This Row],[V16]]</f>
        <v>0.42332036090100267</v>
      </c>
      <c r="BQ76" s="4">
        <f>Tabela13[[#This Row],[V1]]-Tabela13[[#This Row],[V2]]</f>
        <v>1.2781609195402299</v>
      </c>
      <c r="BR76" s="4">
        <f>Tabela13[[#This Row],[V1]]-Tabela13[[#This Row],[V3]]</f>
        <v>1</v>
      </c>
      <c r="BS76" s="4">
        <f>Tabela13[[#This Row],[V1]]-Tabela13[[#This Row],[V4]]</f>
        <v>0.27816091954022992</v>
      </c>
      <c r="BT76" s="4">
        <f>Tabela13[[#This Row],[V2]]-Tabela13[[#This Row],[V1]]</f>
        <v>-1.2781609195402299</v>
      </c>
      <c r="BU76" s="4">
        <f>Tabela13[[#This Row],[V2]]-Tabela13[[#This Row],[V3]]</f>
        <v>-0.27816091954022992</v>
      </c>
      <c r="BV76" s="4">
        <f>Tabela13[[#This Row],[V2]]-Tabela13[[#This Row],[V4]]</f>
        <v>-1</v>
      </c>
      <c r="BW76" s="4">
        <f>AVERAGE(Tabela13[[#This Row],[V41]],Tabela13[[#This Row],[V42]])</f>
        <v>1.139080459770115</v>
      </c>
      <c r="BX76" s="4">
        <f>AVERAGE(Tabela13[[#This Row],[V41]],Tabela13[[#This Row],[V43]])</f>
        <v>0.77816091954022992</v>
      </c>
      <c r="BY76" s="4">
        <f>AVERAGE(Tabela13[[#This Row],[V41]],Tabela13[[#This Row],[V44]])</f>
        <v>0</v>
      </c>
      <c r="BZ76" s="4">
        <f>AVERAGE(Tabela13[[#This Row],[V41]],Tabela13[[#This Row],[V45]])</f>
        <v>0.5</v>
      </c>
      <c r="CA76" s="4">
        <f>AVERAGE(Tabela13[[#This Row],[V41]],Tabela13[[#This Row],[V46]])</f>
        <v>0.13908045977011496</v>
      </c>
      <c r="CB76" s="4">
        <f>AVERAGE(Tabela13[[#This Row],[V42]],Tabela13[[#This Row],[V41]])</f>
        <v>1.139080459770115</v>
      </c>
      <c r="CC76" s="4">
        <f>AVERAGE(Tabela13[[#This Row],[V42]],Tabela13[[#This Row],[V43]])</f>
        <v>0.63908045977011496</v>
      </c>
      <c r="CD76" s="4">
        <f>AVERAGE(Tabela13[[#This Row],[V42]],Tabela13[[#This Row],[V44]])</f>
        <v>-0.13908045977011496</v>
      </c>
      <c r="CE76" s="4">
        <f>AVERAGE(Tabela13[[#This Row],[V42]],Tabela13[[#This Row],[V45]])</f>
        <v>0.36091954022988504</v>
      </c>
      <c r="CF76" s="4">
        <f>AVERAGE(Tabela13[[#This Row],[V42]],Tabela13[[#This Row],[V46]])</f>
        <v>0</v>
      </c>
      <c r="CG76" s="4">
        <f>AVERAGE(Tabela13[[#This Row],[V43]],Tabela13[[#This Row],[V41]])</f>
        <v>0.77816091954022992</v>
      </c>
      <c r="CH76" s="4">
        <f>AVERAGE(Tabela13[[#This Row],[V43]],Tabela13[[#This Row],[V42]])</f>
        <v>0.63908045977011496</v>
      </c>
      <c r="CI76" s="4">
        <f>AVERAGE(Tabela13[[#This Row],[V43]],Tabela13[[#This Row],[V44]])</f>
        <v>-0.5</v>
      </c>
      <c r="CJ76" s="4">
        <f>AVERAGE(Tabela13[[#This Row],[V43]],Tabela13[[#This Row],[V45]])</f>
        <v>0</v>
      </c>
      <c r="CK76" s="4">
        <f>AVERAGE(Tabela13[[#This Row],[V43]],Tabela13[[#This Row],[V46]])</f>
        <v>-0.36091954022988504</v>
      </c>
      <c r="CL76" s="4">
        <f>AVERAGE(Tabela13[[#This Row],[V44]],Tabela13[[#This Row],[V41]])</f>
        <v>0</v>
      </c>
      <c r="CM76" s="4">
        <f>AVERAGE(Tabela13[[#This Row],[V44]],Tabela13[[#This Row],[V42]])</f>
        <v>-0.13908045977011496</v>
      </c>
      <c r="CN76" s="4">
        <f>AVERAGE(Tabela13[[#This Row],[V44]],Tabela13[[#This Row],[V43]])</f>
        <v>-0.5</v>
      </c>
      <c r="CO76" s="4">
        <f>AVERAGE(Tabela13[[#This Row],[V44]],Tabela13[[#This Row],[V45]])</f>
        <v>-0.77816091954022992</v>
      </c>
      <c r="CP76" s="4">
        <f>AVERAGE(Tabela13[[#This Row],[V44]],Tabela13[[#This Row],[V46]])</f>
        <v>-1.139080459770115</v>
      </c>
      <c r="CQ76" s="4">
        <f>AVERAGE(Tabela13[[#This Row],[V45]],Tabela13[[#This Row],[V41]])</f>
        <v>0.5</v>
      </c>
      <c r="CR76" s="4">
        <f>AVERAGE(Tabela13[[#This Row],[V45]],Tabela13[[#This Row],[V42]])</f>
        <v>0.36091954022988504</v>
      </c>
      <c r="CS76" s="4">
        <f>AVERAGE(Tabela13[[#This Row],[V45]],Tabela13[[#This Row],[V43]])</f>
        <v>0</v>
      </c>
      <c r="CT76" s="4">
        <f>AVERAGE(Tabela13[[#This Row],[V45]],Tabela13[[#This Row],[V44]])</f>
        <v>-0.77816091954022992</v>
      </c>
      <c r="CU76" s="4">
        <f>AVERAGE(Tabela13[[#This Row],[V45]],Tabela13[[#This Row],[V46]])</f>
        <v>-0.63908045977011496</v>
      </c>
      <c r="CV76" s="4">
        <f>AVERAGE(Tabela13[[#This Row],[V46]],Tabela13[[#This Row],[V41]])</f>
        <v>0.13908045977011496</v>
      </c>
      <c r="CW76" s="4">
        <f>AVERAGE(Tabela13[[#This Row],[V46]],Tabela13[[#This Row],[V42]])</f>
        <v>0</v>
      </c>
      <c r="CX76" s="4">
        <f>AVERAGE(Tabela13[[#This Row],[V46]],Tabela13[[#This Row],[V43]])</f>
        <v>-0.36091954022988504</v>
      </c>
      <c r="CY76" s="4">
        <f>AVERAGE(Tabela13[[#This Row],[V46]],Tabela13[[#This Row],[V44]])</f>
        <v>-1.139080459770115</v>
      </c>
      <c r="CZ76" s="4">
        <f>AVERAGE(Tabela13[[#This Row],[V46]],Tabela13[[#This Row],[V45]])</f>
        <v>-0.63908045977011496</v>
      </c>
      <c r="DA76" s="3">
        <f>_xlfn.STDEV.S(Tabela13[[#This Row],[V41]],Tabela13[[#This Row],[V42]])</f>
        <v>0.1966894724679821</v>
      </c>
      <c r="DB76" s="3">
        <f>_xlfn.STDEV.S(Tabela13[[#This Row],[V41]],Tabela13[[#This Row],[V43]])</f>
        <v>0.70710678118654735</v>
      </c>
      <c r="DC76" s="3">
        <f>_xlfn.STDEV.S(Tabela13[[#This Row],[V41]],Tabela13[[#This Row],[V44]])</f>
        <v>1.8075925073090595</v>
      </c>
      <c r="DD76" s="3">
        <f>_xlfn.STDEV.S(Tabela13[[#This Row],[V41]],Tabela13[[#This Row],[V45]])</f>
        <v>1.1004857261225118</v>
      </c>
      <c r="DE76" s="3">
        <f>_xlfn.STDEV.S(Tabela13[[#This Row],[V41]],Tabela13[[#This Row],[V46]])</f>
        <v>1.6109030348410773</v>
      </c>
      <c r="DF76" s="3">
        <f>_xlfn.STDEV.S(Tabela13[[#This Row],[V42]],Tabela13[[#This Row],[V41]])</f>
        <v>0.1966894724679821</v>
      </c>
      <c r="DG76" s="3">
        <f>_xlfn.STDEV.S(Tabela13[[#This Row],[V42]],Tabela13[[#This Row],[V43]])</f>
        <v>0.51041730871856528</v>
      </c>
      <c r="DH76" s="3">
        <f>_xlfn.STDEV.S(Tabela13[[#This Row],[V42]],Tabela13[[#This Row],[V44]])</f>
        <v>1.6109030348410773</v>
      </c>
      <c r="DI76" s="3">
        <f>_xlfn.STDEV.S(Tabela13[[#This Row],[V42]],Tabela13[[#This Row],[V45]])</f>
        <v>0.90379625365452976</v>
      </c>
      <c r="DJ76" s="3">
        <f>_xlfn.STDEV.S(Tabela13[[#This Row],[V42]],Tabela13[[#This Row],[V46]])</f>
        <v>1.4142135623730951</v>
      </c>
      <c r="DK76" s="3">
        <f>_xlfn.STDEV.S(Tabela13[[#This Row],[V43]],Tabela13[[#This Row],[V41]])</f>
        <v>0.70710678118654735</v>
      </c>
      <c r="DL76" s="3">
        <f>_xlfn.STDEV.S(Tabela13[[#This Row],[V43]],Tabela13[[#This Row],[V42]])</f>
        <v>0.51041730871856528</v>
      </c>
      <c r="DM76" s="3">
        <f>_xlfn.STDEV.S(Tabela13[[#This Row],[V43]],Tabela13[[#This Row],[V44]])</f>
        <v>1.1004857261225118</v>
      </c>
      <c r="DN76" s="3">
        <f>_xlfn.STDEV.S(Tabela13[[#This Row],[V43]],Tabela13[[#This Row],[V45]])</f>
        <v>0.39337894493596443</v>
      </c>
      <c r="DO76" s="3">
        <f>_xlfn.STDEV.S(Tabela13[[#This Row],[V43]],Tabela13[[#This Row],[V46]])</f>
        <v>0.90379625365452976</v>
      </c>
      <c r="DP76" s="3">
        <f>_xlfn.STDEV.S(Tabela13[[#This Row],[V44]],Tabela13[[#This Row],[V41]])</f>
        <v>1.8075925073090595</v>
      </c>
      <c r="DQ76" s="3">
        <f>_xlfn.STDEV.S(Tabela13[[#This Row],[V44]],Tabela13[[#This Row],[V42]])</f>
        <v>1.6109030348410773</v>
      </c>
      <c r="DR76" s="3">
        <f>_xlfn.STDEV.S(Tabela13[[#This Row],[V44]],Tabela13[[#This Row],[V43]])</f>
        <v>1.1004857261225118</v>
      </c>
      <c r="DS76" s="3">
        <f>_xlfn.STDEV.S(Tabela13[[#This Row],[V44]],Tabela13[[#This Row],[V45]])</f>
        <v>0.70710678118654735</v>
      </c>
      <c r="DT76" s="3">
        <f>_xlfn.STDEV.S(Tabela13[[#This Row],[V44]],Tabela13[[#This Row],[V46]])</f>
        <v>0.1966894724679821</v>
      </c>
      <c r="DU76" s="3">
        <f>_xlfn.STDEV.S(Tabela13[[#This Row],[V45]],Tabela13[[#This Row],[V41]])</f>
        <v>1.1004857261225118</v>
      </c>
      <c r="DV76" s="3">
        <f>_xlfn.STDEV.S(Tabela13[[#This Row],[V45]],Tabela13[[#This Row],[V42]])</f>
        <v>0.90379625365452976</v>
      </c>
      <c r="DW76" s="3">
        <f>_xlfn.STDEV.S(Tabela13[[#This Row],[V45]],Tabela13[[#This Row],[V43]])</f>
        <v>0.39337894493596443</v>
      </c>
      <c r="DX76" s="3">
        <f>_xlfn.STDEV.S(Tabela13[[#This Row],[V45]],Tabela13[[#This Row],[V44]])</f>
        <v>0.70710678118654735</v>
      </c>
      <c r="DY76" s="3">
        <f>_xlfn.STDEV.S(Tabela13[[#This Row],[V45]],Tabela13[[#This Row],[V46]])</f>
        <v>0.51041730871856528</v>
      </c>
      <c r="DZ76" s="3">
        <f>_xlfn.STDEV.S(Tabela13[[#This Row],[V46]],Tabela13[[#This Row],[V41]])</f>
        <v>1.6109030348410773</v>
      </c>
      <c r="EA76" s="3">
        <f>_xlfn.STDEV.S(Tabela13[[#This Row],[V46]],Tabela13[[#This Row],[V42]])</f>
        <v>1.4142135623730951</v>
      </c>
      <c r="EB76" s="3">
        <f>_xlfn.STDEV.S(Tabela13[[#This Row],[V46]],Tabela13[[#This Row],[V43]])</f>
        <v>0.90379625365452976</v>
      </c>
      <c r="EC76" s="3">
        <f>_xlfn.STDEV.S(Tabela13[[#This Row],[V46]],Tabela13[[#This Row],[V44]])</f>
        <v>0.1966894724679821</v>
      </c>
      <c r="ED76" s="3">
        <f>_xlfn.STDEV.S(Tabela13[[#This Row],[V46]],Tabela13[[#This Row],[V45]])</f>
        <v>0.51041730871856528</v>
      </c>
      <c r="EE76" s="3">
        <f t="shared" si="92"/>
        <v>0.17267390620297116</v>
      </c>
      <c r="EF76" s="3">
        <f t="shared" si="93"/>
        <v>0.90868965972274174</v>
      </c>
      <c r="EG76" s="3" t="str">
        <f t="shared" si="94"/>
        <v/>
      </c>
      <c r="EH76" s="3">
        <f t="shared" si="95"/>
        <v>2.2009714522450237</v>
      </c>
      <c r="EI76" s="3">
        <f t="shared" si="96"/>
        <v>11.582525952989563</v>
      </c>
      <c r="EJ76" s="3">
        <f t="shared" si="97"/>
        <v>0.17267390620297116</v>
      </c>
      <c r="EK76" s="3">
        <f t="shared" si="98"/>
        <v>0.79867456580063267</v>
      </c>
      <c r="EL76" s="3">
        <f t="shared" si="99"/>
        <v>-11.582525952989563</v>
      </c>
      <c r="EM76" s="3">
        <f t="shared" si="100"/>
        <v>2.5041488556670095</v>
      </c>
      <c r="EN76" s="3" t="str">
        <f t="shared" si="101"/>
        <v/>
      </c>
      <c r="EO76" s="3">
        <f t="shared" si="102"/>
        <v>0.90868965972274174</v>
      </c>
      <c r="EP76" s="3">
        <f t="shared" si="103"/>
        <v>0.79867456580063267</v>
      </c>
      <c r="EQ76" s="3">
        <f t="shared" si="104"/>
        <v>-2.2009714522450237</v>
      </c>
      <c r="ER76" s="3" t="str">
        <f t="shared" si="105"/>
        <v/>
      </c>
      <c r="ES76" s="3" t="str">
        <f t="shared" si="106"/>
        <v/>
      </c>
      <c r="ET76" s="3" t="str">
        <f t="shared" si="107"/>
        <v/>
      </c>
      <c r="EU76" s="3" t="str">
        <f t="shared" si="108"/>
        <v/>
      </c>
      <c r="EV76" s="3">
        <f t="shared" si="109"/>
        <v>-2.2009714522450237</v>
      </c>
      <c r="EW76" s="3">
        <f t="shared" si="110"/>
        <v>-0.90868965972274174</v>
      </c>
      <c r="EX76" s="3">
        <f t="shared" si="111"/>
        <v>-0.17267390620297116</v>
      </c>
      <c r="EY76" s="3">
        <f t="shared" si="112"/>
        <v>2.2009714522450237</v>
      </c>
      <c r="EZ76" s="3">
        <f t="shared" si="113"/>
        <v>2.5041488556670095</v>
      </c>
      <c r="FA76" s="3" t="str">
        <f t="shared" si="114"/>
        <v/>
      </c>
      <c r="FB76" s="3">
        <f t="shared" si="115"/>
        <v>-0.90868965972274174</v>
      </c>
      <c r="FC76" s="3">
        <f t="shared" si="116"/>
        <v>-0.79867456580063267</v>
      </c>
      <c r="FD76" s="3">
        <f t="shared" si="117"/>
        <v>11.582525952989563</v>
      </c>
      <c r="FE76" s="3" t="str">
        <f t="shared" si="118"/>
        <v/>
      </c>
      <c r="FF76" s="3">
        <f t="shared" si="119"/>
        <v>-2.5041488556670095</v>
      </c>
      <c r="FG76" s="3">
        <f t="shared" si="120"/>
        <v>-0.17267390620297116</v>
      </c>
      <c r="FH76" s="3">
        <f t="shared" si="121"/>
        <v>-0.79867456580063267</v>
      </c>
      <c r="FI76" s="4">
        <f t="shared" si="122"/>
        <v>0.4</v>
      </c>
      <c r="FJ76" s="4">
        <f t="shared" si="123"/>
        <v>0.68965517241379315</v>
      </c>
      <c r="FK76" s="4">
        <f t="shared" si="124"/>
        <v>2.1742494583720209</v>
      </c>
      <c r="FL76" s="4">
        <f t="shared" si="125"/>
        <v>0.60136180748994117</v>
      </c>
      <c r="FM76" s="4">
        <f>Tabela13[[#This Row],[V139]]-Tabela13[[#This Row],[V140]]</f>
        <v>1.5728876508820797</v>
      </c>
      <c r="FN76" s="4">
        <f>Tabela13[[#This Row],[V1]]-Tabela13[[#This Row],[V2]]/2</f>
        <v>1.5614942528735631</v>
      </c>
      <c r="FO76" s="4">
        <f>Tabela13[[#This Row],[V1]]-Tabela13[[#This Row],[V3]]/2</f>
        <v>1.4224137931034484</v>
      </c>
      <c r="FP76" s="4">
        <f>Tabela13[[#This Row],[V1]]-Tabela13[[#This Row],[V4]]/2</f>
        <v>1.0614942528735631</v>
      </c>
      <c r="FQ76" s="4">
        <f>Tabela13[[#This Row],[V2]]-Tabela13[[#This Row],[V1]]/2</f>
        <v>-0.35574712643678164</v>
      </c>
      <c r="FR76" s="4">
        <f>Tabela13[[#This Row],[V2]]-Tabela13[[#This Row],[V3]]/2</f>
        <v>0.14425287356321836</v>
      </c>
      <c r="FS76" s="4">
        <f>Tabela13[[#This Row],[V2]]-Tabela13[[#This Row],[V4]]/2</f>
        <v>-0.21666666666666667</v>
      </c>
      <c r="FT76" s="4">
        <f t="shared" si="126"/>
        <v>1.0011907533081634</v>
      </c>
      <c r="FU76" s="4">
        <f t="shared" si="127"/>
        <v>0.95803949598571747</v>
      </c>
      <c r="FV76" s="4">
        <f t="shared" si="128"/>
        <v>0.81521926176024084</v>
      </c>
      <c r="FW76" s="4">
        <f t="shared" si="129"/>
        <v>-0.34178555096089275</v>
      </c>
      <c r="FX76" s="4">
        <f t="shared" si="130"/>
        <v>0.14326460262140056</v>
      </c>
      <c r="FY76" s="4">
        <f t="shared" si="131"/>
        <v>-0.21336864215180798</v>
      </c>
      <c r="FZ76" s="4">
        <f t="shared" si="132"/>
        <v>180.21433559546941</v>
      </c>
      <c r="GA76" s="4">
        <f t="shared" si="133"/>
        <v>172.44710927742915</v>
      </c>
      <c r="GB76" s="4">
        <f t="shared" si="134"/>
        <v>146.73946711684337</v>
      </c>
      <c r="GC76" s="4">
        <f t="shared" si="135"/>
        <v>-61.521399172960692</v>
      </c>
      <c r="GD76" s="4">
        <f t="shared" si="136"/>
        <v>25.787628471852098</v>
      </c>
      <c r="GE76" s="4">
        <f t="shared" si="137"/>
        <v>-38.406355587325436</v>
      </c>
      <c r="GF76" s="4">
        <f>Tabela13[[#This Row],[V1]]-Tabela13[[#This Row],[V2]]/Tabela13[[#This Row],[V2]]</f>
        <v>0.84482758620689657</v>
      </c>
      <c r="GG76" s="4">
        <f>Tabela13[[#This Row],[V1]]-Tabela13[[#This Row],[V3]]/Tabela13[[#This Row],[V3]]</f>
        <v>0.84482758620689657</v>
      </c>
      <c r="GH76" s="4">
        <f>Tabela13[[#This Row],[V1]]-Tabela13[[#This Row],[V4]]/Tabela13[[#This Row],[V4]]</f>
        <v>0.84482758620689657</v>
      </c>
      <c r="GI76" s="4">
        <f>Tabela13[[#This Row],[V2]]-Tabela13[[#This Row],[V1]]/Tabela13[[#This Row],[V1]]</f>
        <v>-0.43333333333333335</v>
      </c>
      <c r="GJ76" s="4">
        <f>Tabela13[[#This Row],[V2]]-Tabela13[[#This Row],[V3]]/Tabela13[[#This Row],[V3]]</f>
        <v>-0.43333333333333335</v>
      </c>
      <c r="GK76" s="4">
        <f>Tabela13[[#This Row],[V2]]-Tabela13[[#This Row],[V4]]/Tabela13[[#This Row],[V4]]</f>
        <v>-0.43333333333333335</v>
      </c>
      <c r="GL76" s="4">
        <f t="shared" si="138"/>
        <v>0.59926997175993679</v>
      </c>
      <c r="GM76" s="4">
        <f t="shared" si="139"/>
        <v>1.2057471264367816</v>
      </c>
      <c r="GN76" s="4">
        <f t="shared" si="140"/>
        <v>0.49701132071605814</v>
      </c>
      <c r="GO76" s="3">
        <f t="shared" si="141"/>
        <v>1</v>
      </c>
      <c r="GP76" s="3">
        <v>100</v>
      </c>
      <c r="GQ76" s="3">
        <f t="shared" si="142"/>
        <v>0.44999999999999996</v>
      </c>
      <c r="GR76" s="3">
        <f t="shared" si="143"/>
        <v>44.999999999999993</v>
      </c>
      <c r="GS76" s="34">
        <f>COUNTIF($D$2:D75,Tabela13[[#This Row],[HomeTeam]])</f>
        <v>3</v>
      </c>
      <c r="GT76" s="34">
        <f>COUNTIF($E$2:E75,Tabela13[[#This Row],[AwayTeam]])</f>
        <v>3</v>
      </c>
      <c r="GU76" s="3">
        <f>IFERROR(AVERAGEIFS($AD$2:AD75,$D$2:D75,Tabela13[[#This Row],[HomeTeam]],$GS$2:GS75,"&gt;="&amp;Tabela13[[#This Row],[Contagem_H]]-5),"")</f>
        <v>1.002001847103094</v>
      </c>
      <c r="GV76" s="3">
        <f>IFERROR(AVERAGEIFS($G$2:G75,$E$2:E75,Tabela13[[#This Row],[AwayTeam]],$GT$2:GT75,"&gt;="&amp;Tabela13[[#This Row],[Contagem_A]]-5),"")</f>
        <v>0.66666666666666663</v>
      </c>
      <c r="GW76" s="3">
        <f>IFERROR(AVERAGEIFS($GQ$2:GQ75,$D$2:D75,Tabela13[[#This Row],[HomeTeam]],$GS$2:GS75,"&gt;="&amp;Tabela13[[#This Row],[Contagem_H]]-5),"")</f>
        <v>-0.45</v>
      </c>
    </row>
    <row r="77" spans="1:205" x14ac:dyDescent="0.25">
      <c r="A77" t="s">
        <v>127</v>
      </c>
      <c r="B77" t="s">
        <v>163</v>
      </c>
      <c r="C77" t="s">
        <v>134</v>
      </c>
      <c r="D77" t="s">
        <v>141</v>
      </c>
      <c r="E77" t="s">
        <v>22</v>
      </c>
      <c r="F77" s="3">
        <v>2</v>
      </c>
      <c r="G77" s="3">
        <v>1</v>
      </c>
      <c r="H77" s="3" t="str">
        <f t="shared" si="144"/>
        <v>H</v>
      </c>
      <c r="I77" s="3">
        <v>1.6</v>
      </c>
      <c r="J77" s="3">
        <v>4.33</v>
      </c>
      <c r="K77" s="3">
        <v>5</v>
      </c>
      <c r="L77" s="3">
        <v>1.62</v>
      </c>
      <c r="M77" s="3">
        <v>2.25</v>
      </c>
      <c r="N77" s="3">
        <f t="shared" si="73"/>
        <v>3</v>
      </c>
      <c r="O77" s="3">
        <f t="shared" si="74"/>
        <v>3</v>
      </c>
      <c r="P77" s="3">
        <f t="shared" si="75"/>
        <v>0</v>
      </c>
      <c r="Q77" s="3">
        <f t="shared" si="76"/>
        <v>5.5946882217090099E-2</v>
      </c>
      <c r="R77" s="3">
        <f t="shared" si="77"/>
        <v>6.1728395061728336E-2</v>
      </c>
      <c r="S77" s="3">
        <f t="shared" si="78"/>
        <v>1.6895150115473443</v>
      </c>
      <c r="T77" s="3">
        <f t="shared" si="79"/>
        <v>4.5722500000000004</v>
      </c>
      <c r="U77" s="3">
        <f t="shared" si="80"/>
        <v>5.2797344110854505</v>
      </c>
      <c r="V77" s="3">
        <f t="shared" si="81"/>
        <v>1.710633949191686</v>
      </c>
      <c r="W77" s="3">
        <f t="shared" si="82"/>
        <v>2.3758804849884525</v>
      </c>
      <c r="X77" s="4">
        <f t="shared" si="83"/>
        <v>0.625</v>
      </c>
      <c r="Y77" s="4">
        <f t="shared" si="84"/>
        <v>0.23094688221709006</v>
      </c>
      <c r="Z77" s="4">
        <f t="shared" si="85"/>
        <v>0.2</v>
      </c>
      <c r="AA77" s="4">
        <f t="shared" si="86"/>
        <v>0.61728395061728392</v>
      </c>
      <c r="AB77" s="4">
        <f t="shared" si="87"/>
        <v>0.44444444444444442</v>
      </c>
      <c r="AC77" s="4">
        <f t="shared" si="88"/>
        <v>1.3125</v>
      </c>
      <c r="AD77" s="4">
        <f t="shared" si="89"/>
        <v>0.6</v>
      </c>
      <c r="AE77" s="4">
        <f t="shared" si="90"/>
        <v>0.8125</v>
      </c>
      <c r="AF77" s="4">
        <f t="shared" si="91"/>
        <v>1.1000000000000001</v>
      </c>
      <c r="AG77" s="4">
        <f>IFERROR(AVERAGE(Tabela13[[#This Row],[V1]],Tabela13[[#This Row],[V2]]),"")</f>
        <v>0.95625000000000004</v>
      </c>
      <c r="AH77" s="4">
        <f>IFERROR(AVERAGE(Tabela13[[#This Row],[V1]],Tabela13[[#This Row],[V3]]),"")</f>
        <v>1.0625</v>
      </c>
      <c r="AI77" s="4">
        <f>IFERROR(AVERAGE(Tabela13[[#This Row],[V1]],Tabela13[[#This Row],[V4]]),"")</f>
        <v>1.20625</v>
      </c>
      <c r="AJ77" s="4">
        <f>IFERROR(AVERAGE(Tabela13[[#This Row],[V2]],Tabela13[[#This Row],[V1]]),"")</f>
        <v>0.95625000000000004</v>
      </c>
      <c r="AK77" s="4">
        <f>IFERROR(AVERAGE(Tabela13[[#This Row],[V2]],Tabela13[[#This Row],[V3]]),"")</f>
        <v>0.70625000000000004</v>
      </c>
      <c r="AL77" s="4">
        <f>IFERROR(AVERAGE(Tabela13[[#This Row],[V2]],Tabela13[[#This Row],[V4]]),"")</f>
        <v>0.85000000000000009</v>
      </c>
      <c r="AM77" s="4">
        <f>IFERROR(AVERAGE(Tabela13[[#This Row],[V3]],Tabela13[[#This Row],[V1]]),"")</f>
        <v>1.0625</v>
      </c>
      <c r="AN77" s="4">
        <f>IFERROR(AVERAGE(Tabela13[[#This Row],[V3]],Tabela13[[#This Row],[V2]]),"")</f>
        <v>0.70625000000000004</v>
      </c>
      <c r="AO77" s="4">
        <f>IFERROR(AVERAGE(Tabela13[[#This Row],[V3]],Tabela13[[#This Row],[V4]]),"")</f>
        <v>0.95625000000000004</v>
      </c>
      <c r="AP77" s="4">
        <f>IFERROR(AVERAGE(Tabela13[[#This Row],[V4]],Tabela13[[#This Row],[V1]]),"")</f>
        <v>1.20625</v>
      </c>
      <c r="AQ77" s="4">
        <f>IFERROR(AVERAGE(Tabela13[[#This Row],[V4]],Tabela13[[#This Row],[V2]]),"")</f>
        <v>0.85000000000000009</v>
      </c>
      <c r="AR77" s="4">
        <f>IFERROR(AVERAGE(Tabela13[[#This Row],[V4]],Tabela13[[#This Row],[V3]]),"")</f>
        <v>0.95625000000000004</v>
      </c>
      <c r="AS77" s="4">
        <f>_xlfn.STDEV.S(Tabela13[[#This Row],[V1]:[V2]])</f>
        <v>0.50381358159541478</v>
      </c>
      <c r="AT77" s="4">
        <f>_xlfn.STDEV.S(Tabela13[[#This Row],[V1]],Tabela13[[#This Row],[V3]])</f>
        <v>0.35355339059327379</v>
      </c>
      <c r="AU77" s="4">
        <f>_xlfn.STDEV.S(Tabela13[[#This Row],[V1]],Tabela13[[#This Row],[V4]])</f>
        <v>0.15026019100214127</v>
      </c>
      <c r="AV77" s="4">
        <f>_xlfn.STDEV.S(Tabela13[[#This Row],[V2]],Tabela13[[#This Row],[V1]])</f>
        <v>0.50381358159541478</v>
      </c>
      <c r="AW77" s="4">
        <f>_xlfn.STDEV.S(Tabela13[[#This Row],[V2]],Tabela13[[#This Row],[V3]])</f>
        <v>0.15026019100214064</v>
      </c>
      <c r="AX77" s="4">
        <f>_xlfn.STDEV.S(Tabela13[[#This Row],[V42]],Tabela13[[#This Row],[V44]])</f>
        <v>0.85736697218868885</v>
      </c>
      <c r="AY77" s="4">
        <f>_xlfn.STDEV.S(Tabela13[[#This Row],[V3]],Tabela13[[#This Row],[V1]])</f>
        <v>0.35355339059327379</v>
      </c>
      <c r="AZ77" s="4">
        <f>_xlfn.STDEV.S(Tabela13[[#This Row],[V3]],Tabela13[[#This Row],[V2]])</f>
        <v>0.15026019100214064</v>
      </c>
      <c r="BA77" s="4">
        <f>_xlfn.STDEV.S(Tabela13[[#This Row],[V3]],Tabela13[[#This Row],[V4]])</f>
        <v>0.20329319959113226</v>
      </c>
      <c r="BB77" s="4">
        <f>_xlfn.STDEV.S(Tabela13[[#This Row],[V4]],Tabela13[[#This Row],[V1]])</f>
        <v>0.15026019100214127</v>
      </c>
      <c r="BC77" s="4">
        <f>_xlfn.STDEV.S(Tabela13[[#This Row],[V4]],Tabela13[[#This Row],[V2]])</f>
        <v>0.35355339059327379</v>
      </c>
      <c r="BD77" s="4">
        <f>_xlfn.STDEV.S(Tabela13[[#This Row],[V4]],Tabela13[[#This Row],[V3]])</f>
        <v>0.20329319959113226</v>
      </c>
      <c r="BE77" s="4">
        <f>Tabela13[[#This Row],[V17]]/Tabela13[[#This Row],[V5]]</f>
        <v>0.52686387617821151</v>
      </c>
      <c r="BF77" s="4">
        <f>Tabela13[[#This Row],[V18]]/Tabela13[[#This Row],[V6]]</f>
        <v>0.33275613232308121</v>
      </c>
      <c r="BG77" s="4">
        <f>Tabela13[[#This Row],[V19]]/Tabela13[[#This Row],[V7]]</f>
        <v>0.12456803399141245</v>
      </c>
      <c r="BH77" s="4">
        <f>Tabela13[[#This Row],[V20]]/Tabela13[[#This Row],[V8]]</f>
        <v>0.52686387617821151</v>
      </c>
      <c r="BI77" s="4">
        <f>Tabela13[[#This Row],[V21]]/Tabela13[[#This Row],[V9]]</f>
        <v>0.21275779256940267</v>
      </c>
      <c r="BJ77" s="4">
        <f>Tabela13[[#This Row],[V22]]/Tabela13[[#This Row],[V10]]</f>
        <v>1.0086670261043398</v>
      </c>
      <c r="BK77" s="4">
        <f>Tabela13[[#This Row],[V23]]/Tabela13[[#This Row],[V11]]</f>
        <v>0.33275613232308121</v>
      </c>
      <c r="BL77" s="4">
        <f>Tabela13[[#This Row],[V24]]/Tabela13[[#This Row],[V12]]</f>
        <v>0.21275779256940267</v>
      </c>
      <c r="BM77" s="4">
        <f>Tabela13[[#This Row],[V25]]/Tabela13[[#This Row],[V13]]</f>
        <v>0.21259419565085727</v>
      </c>
      <c r="BN77" s="4">
        <f>Tabela13[[#This Row],[V26]]/Tabela13[[#This Row],[V14]]</f>
        <v>0.12456803399141245</v>
      </c>
      <c r="BO77" s="4">
        <f>Tabela13[[#This Row],[V27]]/Tabela13[[#This Row],[V15]]</f>
        <v>0.41594516540385146</v>
      </c>
      <c r="BP77" s="4">
        <f>Tabela13[[#This Row],[V28]]/Tabela13[[#This Row],[V16]]</f>
        <v>0.21259419565085727</v>
      </c>
      <c r="BQ77" s="4">
        <f>Tabela13[[#This Row],[V1]]-Tabela13[[#This Row],[V2]]</f>
        <v>0.71250000000000002</v>
      </c>
      <c r="BR77" s="4">
        <f>Tabela13[[#This Row],[V1]]-Tabela13[[#This Row],[V3]]</f>
        <v>0.5</v>
      </c>
      <c r="BS77" s="4">
        <f>Tabela13[[#This Row],[V1]]-Tabela13[[#This Row],[V4]]</f>
        <v>0.21249999999999991</v>
      </c>
      <c r="BT77" s="4">
        <f>Tabela13[[#This Row],[V2]]-Tabela13[[#This Row],[V1]]</f>
        <v>-0.71250000000000002</v>
      </c>
      <c r="BU77" s="4">
        <f>Tabela13[[#This Row],[V2]]-Tabela13[[#This Row],[V3]]</f>
        <v>-0.21250000000000002</v>
      </c>
      <c r="BV77" s="4">
        <f>Tabela13[[#This Row],[V2]]-Tabela13[[#This Row],[V4]]</f>
        <v>-0.50000000000000011</v>
      </c>
      <c r="BW77" s="4">
        <f>AVERAGE(Tabela13[[#This Row],[V41]],Tabela13[[#This Row],[V42]])</f>
        <v>0.60624999999999996</v>
      </c>
      <c r="BX77" s="4">
        <f>AVERAGE(Tabela13[[#This Row],[V41]],Tabela13[[#This Row],[V43]])</f>
        <v>0.46249999999999997</v>
      </c>
      <c r="BY77" s="4">
        <f>AVERAGE(Tabela13[[#This Row],[V41]],Tabela13[[#This Row],[V44]])</f>
        <v>0</v>
      </c>
      <c r="BZ77" s="4">
        <f>AVERAGE(Tabela13[[#This Row],[V41]],Tabela13[[#This Row],[V45]])</f>
        <v>0.25</v>
      </c>
      <c r="CA77" s="4">
        <f>AVERAGE(Tabela13[[#This Row],[V41]],Tabela13[[#This Row],[V46]])</f>
        <v>0.10624999999999996</v>
      </c>
      <c r="CB77" s="4">
        <f>AVERAGE(Tabela13[[#This Row],[V42]],Tabela13[[#This Row],[V41]])</f>
        <v>0.60624999999999996</v>
      </c>
      <c r="CC77" s="4">
        <f>AVERAGE(Tabela13[[#This Row],[V42]],Tabela13[[#This Row],[V43]])</f>
        <v>0.35624999999999996</v>
      </c>
      <c r="CD77" s="4">
        <f>AVERAGE(Tabela13[[#This Row],[V42]],Tabela13[[#This Row],[V44]])</f>
        <v>-0.10625000000000001</v>
      </c>
      <c r="CE77" s="4">
        <f>AVERAGE(Tabela13[[#This Row],[V42]],Tabela13[[#This Row],[V45]])</f>
        <v>0.14374999999999999</v>
      </c>
      <c r="CF77" s="4">
        <f>AVERAGE(Tabela13[[#This Row],[V42]],Tabela13[[#This Row],[V46]])</f>
        <v>0</v>
      </c>
      <c r="CG77" s="4">
        <f>AVERAGE(Tabela13[[#This Row],[V43]],Tabela13[[#This Row],[V41]])</f>
        <v>0.46249999999999997</v>
      </c>
      <c r="CH77" s="4">
        <f>AVERAGE(Tabela13[[#This Row],[V43]],Tabela13[[#This Row],[V42]])</f>
        <v>0.35624999999999996</v>
      </c>
      <c r="CI77" s="4">
        <f>AVERAGE(Tabela13[[#This Row],[V43]],Tabela13[[#This Row],[V44]])</f>
        <v>-0.25000000000000006</v>
      </c>
      <c r="CJ77" s="4">
        <f>AVERAGE(Tabela13[[#This Row],[V43]],Tabela13[[#This Row],[V45]])</f>
        <v>0</v>
      </c>
      <c r="CK77" s="4">
        <f>AVERAGE(Tabela13[[#This Row],[V43]],Tabela13[[#This Row],[V46]])</f>
        <v>-0.1437500000000001</v>
      </c>
      <c r="CL77" s="4">
        <f>AVERAGE(Tabela13[[#This Row],[V44]],Tabela13[[#This Row],[V41]])</f>
        <v>0</v>
      </c>
      <c r="CM77" s="4">
        <f>AVERAGE(Tabela13[[#This Row],[V44]],Tabela13[[#This Row],[V42]])</f>
        <v>-0.10625000000000001</v>
      </c>
      <c r="CN77" s="4">
        <f>AVERAGE(Tabela13[[#This Row],[V44]],Tabela13[[#This Row],[V43]])</f>
        <v>-0.25000000000000006</v>
      </c>
      <c r="CO77" s="4">
        <f>AVERAGE(Tabela13[[#This Row],[V44]],Tabela13[[#This Row],[V45]])</f>
        <v>-0.46250000000000002</v>
      </c>
      <c r="CP77" s="4">
        <f>AVERAGE(Tabela13[[#This Row],[V44]],Tabela13[[#This Row],[V46]])</f>
        <v>-0.60625000000000007</v>
      </c>
      <c r="CQ77" s="4">
        <f>AVERAGE(Tabela13[[#This Row],[V45]],Tabela13[[#This Row],[V41]])</f>
        <v>0.25</v>
      </c>
      <c r="CR77" s="4">
        <f>AVERAGE(Tabela13[[#This Row],[V45]],Tabela13[[#This Row],[V42]])</f>
        <v>0.14374999999999999</v>
      </c>
      <c r="CS77" s="4">
        <f>AVERAGE(Tabela13[[#This Row],[V45]],Tabela13[[#This Row],[V43]])</f>
        <v>0</v>
      </c>
      <c r="CT77" s="4">
        <f>AVERAGE(Tabela13[[#This Row],[V45]],Tabela13[[#This Row],[V44]])</f>
        <v>-0.46250000000000002</v>
      </c>
      <c r="CU77" s="4">
        <f>AVERAGE(Tabela13[[#This Row],[V45]],Tabela13[[#This Row],[V46]])</f>
        <v>-0.35625000000000007</v>
      </c>
      <c r="CV77" s="4">
        <f>AVERAGE(Tabela13[[#This Row],[V46]],Tabela13[[#This Row],[V41]])</f>
        <v>0.10624999999999996</v>
      </c>
      <c r="CW77" s="4">
        <f>AVERAGE(Tabela13[[#This Row],[V46]],Tabela13[[#This Row],[V42]])</f>
        <v>0</v>
      </c>
      <c r="CX77" s="4">
        <f>AVERAGE(Tabela13[[#This Row],[V46]],Tabela13[[#This Row],[V43]])</f>
        <v>-0.1437500000000001</v>
      </c>
      <c r="CY77" s="4">
        <f>AVERAGE(Tabela13[[#This Row],[V46]],Tabela13[[#This Row],[V44]])</f>
        <v>-0.60625000000000007</v>
      </c>
      <c r="CZ77" s="4">
        <f>AVERAGE(Tabela13[[#This Row],[V46]],Tabela13[[#This Row],[V45]])</f>
        <v>-0.35625000000000007</v>
      </c>
      <c r="DA77" s="3">
        <f>_xlfn.STDEV.S(Tabela13[[#This Row],[V41]],Tabela13[[#This Row],[V42]])</f>
        <v>0.15026019100214175</v>
      </c>
      <c r="DB77" s="3">
        <f>_xlfn.STDEV.S(Tabela13[[#This Row],[V41]],Tabela13[[#This Row],[V43]])</f>
        <v>0.3535533905932739</v>
      </c>
      <c r="DC77" s="3">
        <f>_xlfn.STDEV.S(Tabela13[[#This Row],[V41]],Tabela13[[#This Row],[V44]])</f>
        <v>1.0076271631908302</v>
      </c>
      <c r="DD77" s="3">
        <f>_xlfn.STDEV.S(Tabela13[[#This Row],[V41]],Tabela13[[#This Row],[V45]])</f>
        <v>0.6540737725975565</v>
      </c>
      <c r="DE77" s="3">
        <f>_xlfn.STDEV.S(Tabela13[[#This Row],[V41]],Tabela13[[#This Row],[V46]])</f>
        <v>0.85736697218868896</v>
      </c>
      <c r="DF77" s="3">
        <f>_xlfn.STDEV.S(Tabela13[[#This Row],[V42]],Tabela13[[#This Row],[V41]])</f>
        <v>0.15026019100214175</v>
      </c>
      <c r="DG77" s="3">
        <f>_xlfn.STDEV.S(Tabela13[[#This Row],[V42]],Tabela13[[#This Row],[V43]])</f>
        <v>0.2032931995911324</v>
      </c>
      <c r="DH77" s="3">
        <f>_xlfn.STDEV.S(Tabela13[[#This Row],[V42]],Tabela13[[#This Row],[V44]])</f>
        <v>0.85736697218868885</v>
      </c>
      <c r="DI77" s="3">
        <f>_xlfn.STDEV.S(Tabela13[[#This Row],[V42]],Tabela13[[#This Row],[V45]])</f>
        <v>0.50381358159541512</v>
      </c>
      <c r="DJ77" s="3">
        <f>_xlfn.STDEV.S(Tabela13[[#This Row],[V42]],Tabela13[[#This Row],[V46]])</f>
        <v>0.70710678118654757</v>
      </c>
      <c r="DK77" s="3">
        <f>_xlfn.STDEV.S(Tabela13[[#This Row],[V43]],Tabela13[[#This Row],[V41]])</f>
        <v>0.3535533905932739</v>
      </c>
      <c r="DL77" s="3">
        <f>_xlfn.STDEV.S(Tabela13[[#This Row],[V43]],Tabela13[[#This Row],[V42]])</f>
        <v>0.2032931995911324</v>
      </c>
      <c r="DM77" s="3">
        <f>_xlfn.STDEV.S(Tabela13[[#This Row],[V43]],Tabela13[[#This Row],[V44]])</f>
        <v>0.6540737725975565</v>
      </c>
      <c r="DN77" s="3">
        <f>_xlfn.STDEV.S(Tabela13[[#This Row],[V43]],Tabela13[[#This Row],[V45]])</f>
        <v>0.30052038200428266</v>
      </c>
      <c r="DO77" s="3">
        <f>_xlfn.STDEV.S(Tabela13[[#This Row],[V43]],Tabela13[[#This Row],[V46]])</f>
        <v>0.50381358159541512</v>
      </c>
      <c r="DP77" s="3">
        <f>_xlfn.STDEV.S(Tabela13[[#This Row],[V44]],Tabela13[[#This Row],[V41]])</f>
        <v>1.0076271631908302</v>
      </c>
      <c r="DQ77" s="3">
        <f>_xlfn.STDEV.S(Tabela13[[#This Row],[V44]],Tabela13[[#This Row],[V42]])</f>
        <v>0.85736697218868885</v>
      </c>
      <c r="DR77" s="3">
        <f>_xlfn.STDEV.S(Tabela13[[#This Row],[V44]],Tabela13[[#This Row],[V43]])</f>
        <v>0.6540737725975565</v>
      </c>
      <c r="DS77" s="3">
        <f>_xlfn.STDEV.S(Tabela13[[#This Row],[V44]],Tabela13[[#This Row],[V45]])</f>
        <v>0.35355339059327379</v>
      </c>
      <c r="DT77" s="3">
        <f>_xlfn.STDEV.S(Tabela13[[#This Row],[V44]],Tabela13[[#This Row],[V46]])</f>
        <v>0.15026019100214136</v>
      </c>
      <c r="DU77" s="3">
        <f>_xlfn.STDEV.S(Tabela13[[#This Row],[V45]],Tabela13[[#This Row],[V41]])</f>
        <v>0.6540737725975565</v>
      </c>
      <c r="DV77" s="3">
        <f>_xlfn.STDEV.S(Tabela13[[#This Row],[V45]],Tabela13[[#This Row],[V42]])</f>
        <v>0.50381358159541512</v>
      </c>
      <c r="DW77" s="3">
        <f>_xlfn.STDEV.S(Tabela13[[#This Row],[V45]],Tabela13[[#This Row],[V43]])</f>
        <v>0.30052038200428266</v>
      </c>
      <c r="DX77" s="3">
        <f>_xlfn.STDEV.S(Tabela13[[#This Row],[V45]],Tabela13[[#This Row],[V44]])</f>
        <v>0.35355339059327379</v>
      </c>
      <c r="DY77" s="3">
        <f>_xlfn.STDEV.S(Tabela13[[#This Row],[V45]],Tabela13[[#This Row],[V46]])</f>
        <v>0.20329319959113254</v>
      </c>
      <c r="DZ77" s="3">
        <f>_xlfn.STDEV.S(Tabela13[[#This Row],[V46]],Tabela13[[#This Row],[V41]])</f>
        <v>0.85736697218868896</v>
      </c>
      <c r="EA77" s="3">
        <f>_xlfn.STDEV.S(Tabela13[[#This Row],[V46]],Tabela13[[#This Row],[V42]])</f>
        <v>0.70710678118654757</v>
      </c>
      <c r="EB77" s="3">
        <f>_xlfn.STDEV.S(Tabela13[[#This Row],[V46]],Tabela13[[#This Row],[V43]])</f>
        <v>0.50381358159541512</v>
      </c>
      <c r="EC77" s="3">
        <f>_xlfn.STDEV.S(Tabela13[[#This Row],[V46]],Tabela13[[#This Row],[V44]])</f>
        <v>0.15026019100214136</v>
      </c>
      <c r="ED77" s="3">
        <f>_xlfn.STDEV.S(Tabela13[[#This Row],[V46]],Tabela13[[#This Row],[V45]])</f>
        <v>0.20329319959113254</v>
      </c>
      <c r="EE77" s="3">
        <f t="shared" si="92"/>
        <v>0.24785186144683177</v>
      </c>
      <c r="EF77" s="3">
        <f t="shared" si="93"/>
        <v>0.7644397634449166</v>
      </c>
      <c r="EG77" s="3" t="str">
        <f t="shared" si="94"/>
        <v/>
      </c>
      <c r="EH77" s="3">
        <f t="shared" si="95"/>
        <v>2.616295090390226</v>
      </c>
      <c r="EI77" s="3">
        <f t="shared" si="96"/>
        <v>8.0693362088347236</v>
      </c>
      <c r="EJ77" s="3">
        <f t="shared" si="97"/>
        <v>0.24785186144683177</v>
      </c>
      <c r="EK77" s="3">
        <f t="shared" si="98"/>
        <v>0.57064757779967001</v>
      </c>
      <c r="EL77" s="3">
        <f t="shared" si="99"/>
        <v>-8.0693362088347182</v>
      </c>
      <c r="EM77" s="3">
        <f t="shared" si="100"/>
        <v>3.5047901328376705</v>
      </c>
      <c r="EN77" s="3" t="str">
        <f t="shared" si="101"/>
        <v/>
      </c>
      <c r="EO77" s="3">
        <f t="shared" si="102"/>
        <v>0.7644397634449166</v>
      </c>
      <c r="EP77" s="3">
        <f t="shared" si="103"/>
        <v>0.57064757779967001</v>
      </c>
      <c r="EQ77" s="3">
        <f t="shared" si="104"/>
        <v>-2.6162950903902256</v>
      </c>
      <c r="ER77" s="3" t="str">
        <f t="shared" si="105"/>
        <v/>
      </c>
      <c r="ES77" s="3" t="str">
        <f t="shared" si="106"/>
        <v/>
      </c>
      <c r="ET77" s="3" t="str">
        <f t="shared" si="107"/>
        <v/>
      </c>
      <c r="EU77" s="3" t="str">
        <f t="shared" si="108"/>
        <v/>
      </c>
      <c r="EV77" s="3">
        <f t="shared" si="109"/>
        <v>-2.6162950903902256</v>
      </c>
      <c r="EW77" s="3">
        <f t="shared" si="110"/>
        <v>-0.76443976344491626</v>
      </c>
      <c r="EX77" s="3">
        <f t="shared" si="111"/>
        <v>-0.24785186144683108</v>
      </c>
      <c r="EY77" s="3">
        <f t="shared" si="112"/>
        <v>2.616295090390226</v>
      </c>
      <c r="EZ77" s="3">
        <f t="shared" si="113"/>
        <v>3.5047901328376705</v>
      </c>
      <c r="FA77" s="3" t="str">
        <f t="shared" si="114"/>
        <v/>
      </c>
      <c r="FB77" s="3">
        <f t="shared" si="115"/>
        <v>-0.76443976344491626</v>
      </c>
      <c r="FC77" s="3">
        <f t="shared" si="116"/>
        <v>-0.57064757779967012</v>
      </c>
      <c r="FD77" s="3">
        <f t="shared" si="117"/>
        <v>8.0693362088347236</v>
      </c>
      <c r="FE77" s="3" t="str">
        <f t="shared" si="118"/>
        <v/>
      </c>
      <c r="FF77" s="3">
        <f t="shared" si="119"/>
        <v>-3.5047901328376678</v>
      </c>
      <c r="FG77" s="3">
        <f t="shared" si="120"/>
        <v>-0.24785186144683108</v>
      </c>
      <c r="FH77" s="3">
        <f t="shared" si="121"/>
        <v>-0.57064757779967012</v>
      </c>
      <c r="FI77" s="4">
        <f t="shared" si="122"/>
        <v>0.4</v>
      </c>
      <c r="FJ77" s="4">
        <f t="shared" si="123"/>
        <v>0.625</v>
      </c>
      <c r="FK77" s="4">
        <f t="shared" si="124"/>
        <v>1.9943681994641584</v>
      </c>
      <c r="FL77" s="4">
        <f t="shared" si="125"/>
        <v>0.78692110011482308</v>
      </c>
      <c r="FM77" s="4">
        <f>Tabela13[[#This Row],[V139]]-Tabela13[[#This Row],[V140]]</f>
        <v>1.2074470993493354</v>
      </c>
      <c r="FN77" s="4">
        <f>Tabela13[[#This Row],[V1]]-Tabela13[[#This Row],[V2]]/2</f>
        <v>1.0125</v>
      </c>
      <c r="FO77" s="4">
        <f>Tabela13[[#This Row],[V1]]-Tabela13[[#This Row],[V3]]/2</f>
        <v>0.90625</v>
      </c>
      <c r="FP77" s="4">
        <f>Tabela13[[#This Row],[V1]]-Tabela13[[#This Row],[V4]]/2</f>
        <v>0.76249999999999996</v>
      </c>
      <c r="FQ77" s="4">
        <f>Tabela13[[#This Row],[V2]]-Tabela13[[#This Row],[V1]]/2</f>
        <v>-5.6250000000000022E-2</v>
      </c>
      <c r="FR77" s="4">
        <f>Tabela13[[#This Row],[V2]]-Tabela13[[#This Row],[V3]]/2</f>
        <v>0.19374999999999998</v>
      </c>
      <c r="FS77" s="4">
        <f>Tabela13[[#This Row],[V2]]-Tabela13[[#This Row],[V4]]/2</f>
        <v>4.9999999999999933E-2</v>
      </c>
      <c r="FT77" s="4">
        <f t="shared" si="126"/>
        <v>0.79160926365031459</v>
      </c>
      <c r="FU77" s="4">
        <f t="shared" si="127"/>
        <v>0.7362574289814281</v>
      </c>
      <c r="FV77" s="4">
        <f t="shared" si="128"/>
        <v>0.65145322745078538</v>
      </c>
      <c r="FW77" s="4">
        <f t="shared" si="129"/>
        <v>-5.6190786201237124E-2</v>
      </c>
      <c r="FX77" s="4">
        <f t="shared" si="130"/>
        <v>0.19137878528442454</v>
      </c>
      <c r="FY77" s="4">
        <f t="shared" si="131"/>
        <v>4.9958395721942696E-2</v>
      </c>
      <c r="FZ77" s="4">
        <f t="shared" si="132"/>
        <v>142.48966745705661</v>
      </c>
      <c r="GA77" s="4">
        <f t="shared" si="133"/>
        <v>132.52633721665705</v>
      </c>
      <c r="GB77" s="4">
        <f t="shared" si="134"/>
        <v>117.26158094114137</v>
      </c>
      <c r="GC77" s="4">
        <f t="shared" si="135"/>
        <v>-10.114341516222682</v>
      </c>
      <c r="GD77" s="4">
        <f t="shared" si="136"/>
        <v>34.448181351196418</v>
      </c>
      <c r="GE77" s="4">
        <f t="shared" si="137"/>
        <v>8.9925112299496845</v>
      </c>
      <c r="GF77" s="4">
        <f>Tabela13[[#This Row],[V1]]-Tabela13[[#This Row],[V2]]/Tabela13[[#This Row],[V2]]</f>
        <v>0.3125</v>
      </c>
      <c r="GG77" s="4">
        <f>Tabela13[[#This Row],[V1]]-Tabela13[[#This Row],[V3]]/Tabela13[[#This Row],[V3]]</f>
        <v>0.3125</v>
      </c>
      <c r="GH77" s="4">
        <f>Tabela13[[#This Row],[V1]]-Tabela13[[#This Row],[V4]]/Tabela13[[#This Row],[V4]]</f>
        <v>0.3125</v>
      </c>
      <c r="GI77" s="4">
        <f>Tabela13[[#This Row],[V2]]-Tabela13[[#This Row],[V1]]/Tabela13[[#This Row],[V1]]</f>
        <v>-0.4</v>
      </c>
      <c r="GJ77" s="4">
        <f>Tabela13[[#This Row],[V2]]-Tabela13[[#This Row],[V3]]/Tabela13[[#This Row],[V3]]</f>
        <v>-0.4</v>
      </c>
      <c r="GK77" s="4">
        <f>Tabela13[[#This Row],[V2]]-Tabela13[[#This Row],[V4]]/Tabela13[[#This Row],[V4]]</f>
        <v>-0.4</v>
      </c>
      <c r="GL77" s="4">
        <f t="shared" si="138"/>
        <v>0.31366449698151461</v>
      </c>
      <c r="GM77" s="4">
        <f t="shared" si="139"/>
        <v>0.95625000000000004</v>
      </c>
      <c r="GN77" s="4">
        <f t="shared" si="140"/>
        <v>0.32801516024210675</v>
      </c>
      <c r="GO77" s="3">
        <f t="shared" si="141"/>
        <v>1</v>
      </c>
      <c r="GP77" s="3">
        <v>100</v>
      </c>
      <c r="GQ77" s="3">
        <f t="shared" si="142"/>
        <v>0.60000000000000009</v>
      </c>
      <c r="GR77" s="3">
        <f t="shared" si="143"/>
        <v>60.000000000000007</v>
      </c>
      <c r="GS77" s="34">
        <f>COUNTIF($D$2:D76,Tabela13[[#This Row],[HomeTeam]])</f>
        <v>4</v>
      </c>
      <c r="GT77" s="34">
        <f>COUNTIF($E$2:E76,Tabela13[[#This Row],[AwayTeam]])</f>
        <v>3</v>
      </c>
      <c r="GU77" s="3">
        <f>IFERROR(AVERAGEIFS($AD$2:AD76,$D$2:D76,Tabela13[[#This Row],[HomeTeam]],$GS$2:GS76,"&gt;="&amp;Tabela13[[#This Row],[Contagem_H]]-5),"")</f>
        <v>0.83741987179487187</v>
      </c>
      <c r="GV77" s="3">
        <f>IFERROR(AVERAGEIFS($G$2:G76,$E$2:E76,Tabela13[[#This Row],[AwayTeam]],$GT$2:GT76,"&gt;="&amp;Tabela13[[#This Row],[Contagem_A]]-5),"")</f>
        <v>1.3333333333333333</v>
      </c>
      <c r="GW77" s="3">
        <f>IFERROR(AVERAGEIFS($GQ$2:GQ76,$D$2:D76,Tabela13[[#This Row],[HomeTeam]],$GS$2:GS76,"&gt;="&amp;Tabela13[[#This Row],[Contagem_H]]-5),"")</f>
        <v>-0.34749999999999998</v>
      </c>
    </row>
    <row r="78" spans="1:205" x14ac:dyDescent="0.25">
      <c r="A78" t="s">
        <v>127</v>
      </c>
      <c r="B78" t="s">
        <v>163</v>
      </c>
      <c r="C78" t="s">
        <v>136</v>
      </c>
      <c r="D78" t="s">
        <v>19</v>
      </c>
      <c r="E78" t="s">
        <v>133</v>
      </c>
      <c r="F78" s="3">
        <v>0</v>
      </c>
      <c r="G78" s="3">
        <v>0</v>
      </c>
      <c r="H78" s="3" t="str">
        <f t="shared" si="144"/>
        <v>D</v>
      </c>
      <c r="I78" s="3">
        <v>2.25</v>
      </c>
      <c r="J78" s="3">
        <v>3.1</v>
      </c>
      <c r="K78" s="3">
        <v>3.4</v>
      </c>
      <c r="L78" s="3">
        <v>2.35</v>
      </c>
      <c r="M78" s="3">
        <v>1.57</v>
      </c>
      <c r="N78" s="3">
        <f t="shared" si="73"/>
        <v>0</v>
      </c>
      <c r="O78" s="3">
        <f t="shared" si="74"/>
        <v>1</v>
      </c>
      <c r="P78" s="3">
        <f t="shared" si="75"/>
        <v>1</v>
      </c>
      <c r="Q78" s="3">
        <f t="shared" si="76"/>
        <v>6.1142736664558273E-2</v>
      </c>
      <c r="R78" s="3">
        <f t="shared" si="77"/>
        <v>6.2474590052852663E-2</v>
      </c>
      <c r="S78" s="3">
        <f t="shared" si="78"/>
        <v>2.3875711574952563</v>
      </c>
      <c r="T78" s="3">
        <f t="shared" si="79"/>
        <v>3.2895424836601306</v>
      </c>
      <c r="U78" s="3">
        <f t="shared" si="80"/>
        <v>3.6078853046594981</v>
      </c>
      <c r="V78" s="3">
        <f t="shared" si="81"/>
        <v>2.4936854311617118</v>
      </c>
      <c r="W78" s="3">
        <f t="shared" si="82"/>
        <v>1.6659940965633566</v>
      </c>
      <c r="X78" s="4">
        <f t="shared" si="83"/>
        <v>0.44444444444444442</v>
      </c>
      <c r="Y78" s="4">
        <f t="shared" si="84"/>
        <v>0.32258064516129031</v>
      </c>
      <c r="Z78" s="4">
        <f t="shared" si="85"/>
        <v>0.29411764705882354</v>
      </c>
      <c r="AA78" s="4">
        <f t="shared" si="86"/>
        <v>0.42553191489361702</v>
      </c>
      <c r="AB78" s="4">
        <f t="shared" si="87"/>
        <v>0.63694267515923564</v>
      </c>
      <c r="AC78" s="4">
        <f t="shared" si="88"/>
        <v>0.22222222222222221</v>
      </c>
      <c r="AD78" s="4">
        <f t="shared" si="89"/>
        <v>0.14705882352941177</v>
      </c>
      <c r="AE78" s="4">
        <f t="shared" si="90"/>
        <v>0.22222222222222221</v>
      </c>
      <c r="AF78" s="4">
        <f t="shared" si="91"/>
        <v>0.14705882352941177</v>
      </c>
      <c r="AG78" s="4">
        <f>IFERROR(AVERAGE(Tabela13[[#This Row],[V1]],Tabela13[[#This Row],[V2]]),"")</f>
        <v>0.184640522875817</v>
      </c>
      <c r="AH78" s="4">
        <f>IFERROR(AVERAGE(Tabela13[[#This Row],[V1]],Tabela13[[#This Row],[V3]]),"")</f>
        <v>0.22222222222222221</v>
      </c>
      <c r="AI78" s="4">
        <f>IFERROR(AVERAGE(Tabela13[[#This Row],[V1]],Tabela13[[#This Row],[V4]]),"")</f>
        <v>0.184640522875817</v>
      </c>
      <c r="AJ78" s="4">
        <f>IFERROR(AVERAGE(Tabela13[[#This Row],[V2]],Tabela13[[#This Row],[V1]]),"")</f>
        <v>0.184640522875817</v>
      </c>
      <c r="AK78" s="4">
        <f>IFERROR(AVERAGE(Tabela13[[#This Row],[V2]],Tabela13[[#This Row],[V3]]),"")</f>
        <v>0.184640522875817</v>
      </c>
      <c r="AL78" s="4">
        <f>IFERROR(AVERAGE(Tabela13[[#This Row],[V2]],Tabela13[[#This Row],[V4]]),"")</f>
        <v>0.14705882352941177</v>
      </c>
      <c r="AM78" s="4">
        <f>IFERROR(AVERAGE(Tabela13[[#This Row],[V3]],Tabela13[[#This Row],[V1]]),"")</f>
        <v>0.22222222222222221</v>
      </c>
      <c r="AN78" s="4">
        <f>IFERROR(AVERAGE(Tabela13[[#This Row],[V3]],Tabela13[[#This Row],[V2]]),"")</f>
        <v>0.184640522875817</v>
      </c>
      <c r="AO78" s="4">
        <f>IFERROR(AVERAGE(Tabela13[[#This Row],[V3]],Tabela13[[#This Row],[V4]]),"")</f>
        <v>0.184640522875817</v>
      </c>
      <c r="AP78" s="4">
        <f>IFERROR(AVERAGE(Tabela13[[#This Row],[V4]],Tabela13[[#This Row],[V1]]),"")</f>
        <v>0.184640522875817</v>
      </c>
      <c r="AQ78" s="4">
        <f>IFERROR(AVERAGE(Tabela13[[#This Row],[V4]],Tabela13[[#This Row],[V2]]),"")</f>
        <v>0.14705882352941177</v>
      </c>
      <c r="AR78" s="4">
        <f>IFERROR(AVERAGE(Tabela13[[#This Row],[V4]],Tabela13[[#This Row],[V3]]),"")</f>
        <v>0.184640522875817</v>
      </c>
      <c r="AS78" s="4">
        <f>_xlfn.STDEV.S(Tabela13[[#This Row],[V1]:[V2]])</f>
        <v>5.3148548912714255E-2</v>
      </c>
      <c r="AT78" s="4">
        <f>_xlfn.STDEV.S(Tabela13[[#This Row],[V1]],Tabela13[[#This Row],[V3]])</f>
        <v>0</v>
      </c>
      <c r="AU78" s="4">
        <f>_xlfn.STDEV.S(Tabela13[[#This Row],[V1]],Tabela13[[#This Row],[V4]])</f>
        <v>5.3148548912714255E-2</v>
      </c>
      <c r="AV78" s="4">
        <f>_xlfn.STDEV.S(Tabela13[[#This Row],[V2]],Tabela13[[#This Row],[V1]])</f>
        <v>5.3148548912714255E-2</v>
      </c>
      <c r="AW78" s="4">
        <f>_xlfn.STDEV.S(Tabela13[[#This Row],[V2]],Tabela13[[#This Row],[V3]])</f>
        <v>5.3148548912714255E-2</v>
      </c>
      <c r="AX78" s="4">
        <f>_xlfn.STDEV.S(Tabela13[[#This Row],[V42]],Tabela13[[#This Row],[V44]])</f>
        <v>5.3148548912714345E-2</v>
      </c>
      <c r="AY78" s="4">
        <f>_xlfn.STDEV.S(Tabela13[[#This Row],[V3]],Tabela13[[#This Row],[V1]])</f>
        <v>0</v>
      </c>
      <c r="AZ78" s="4">
        <f>_xlfn.STDEV.S(Tabela13[[#This Row],[V3]],Tabela13[[#This Row],[V2]])</f>
        <v>5.3148548912714255E-2</v>
      </c>
      <c r="BA78" s="4">
        <f>_xlfn.STDEV.S(Tabela13[[#This Row],[V3]],Tabela13[[#This Row],[V4]])</f>
        <v>5.3148548912714255E-2</v>
      </c>
      <c r="BB78" s="4">
        <f>_xlfn.STDEV.S(Tabela13[[#This Row],[V4]],Tabela13[[#This Row],[V1]])</f>
        <v>5.3148548912714255E-2</v>
      </c>
      <c r="BC78" s="4">
        <f>_xlfn.STDEV.S(Tabela13[[#This Row],[V4]],Tabela13[[#This Row],[V2]])</f>
        <v>0</v>
      </c>
      <c r="BD78" s="4">
        <f>_xlfn.STDEV.S(Tabela13[[#This Row],[V4]],Tabela13[[#This Row],[V3]])</f>
        <v>5.3148548912714255E-2</v>
      </c>
      <c r="BE78" s="4">
        <f>Tabela13[[#This Row],[V17]]/Tabela13[[#This Row],[V5]]</f>
        <v>0.28784877818213384</v>
      </c>
      <c r="BF78" s="4">
        <f>Tabela13[[#This Row],[V18]]/Tabela13[[#This Row],[V6]]</f>
        <v>0</v>
      </c>
      <c r="BG78" s="4">
        <f>Tabela13[[#This Row],[V19]]/Tabela13[[#This Row],[V7]]</f>
        <v>0.28784877818213384</v>
      </c>
      <c r="BH78" s="4">
        <f>Tabela13[[#This Row],[V20]]/Tabela13[[#This Row],[V8]]</f>
        <v>0.28784877818213384</v>
      </c>
      <c r="BI78" s="4">
        <f>Tabela13[[#This Row],[V21]]/Tabela13[[#This Row],[V9]]</f>
        <v>0.28784877818213384</v>
      </c>
      <c r="BJ78" s="4">
        <f>Tabela13[[#This Row],[V22]]/Tabela13[[#This Row],[V10]]</f>
        <v>0.36141013260645755</v>
      </c>
      <c r="BK78" s="4">
        <f>Tabela13[[#This Row],[V23]]/Tabela13[[#This Row],[V11]]</f>
        <v>0</v>
      </c>
      <c r="BL78" s="4">
        <f>Tabela13[[#This Row],[V24]]/Tabela13[[#This Row],[V12]]</f>
        <v>0.28784877818213384</v>
      </c>
      <c r="BM78" s="4">
        <f>Tabela13[[#This Row],[V25]]/Tabela13[[#This Row],[V13]]</f>
        <v>0.28784877818213384</v>
      </c>
      <c r="BN78" s="4">
        <f>Tabela13[[#This Row],[V26]]/Tabela13[[#This Row],[V14]]</f>
        <v>0.28784877818213384</v>
      </c>
      <c r="BO78" s="4">
        <f>Tabela13[[#This Row],[V27]]/Tabela13[[#This Row],[V15]]</f>
        <v>0</v>
      </c>
      <c r="BP78" s="4">
        <f>Tabela13[[#This Row],[V28]]/Tabela13[[#This Row],[V16]]</f>
        <v>0.28784877818213384</v>
      </c>
      <c r="BQ78" s="4">
        <f>Tabela13[[#This Row],[V1]]-Tabela13[[#This Row],[V2]]</f>
        <v>7.516339869281044E-2</v>
      </c>
      <c r="BR78" s="4">
        <f>Tabela13[[#This Row],[V1]]-Tabela13[[#This Row],[V3]]</f>
        <v>0</v>
      </c>
      <c r="BS78" s="4">
        <f>Tabela13[[#This Row],[V1]]-Tabela13[[#This Row],[V4]]</f>
        <v>7.516339869281044E-2</v>
      </c>
      <c r="BT78" s="4">
        <f>Tabela13[[#This Row],[V2]]-Tabela13[[#This Row],[V1]]</f>
        <v>-7.516339869281044E-2</v>
      </c>
      <c r="BU78" s="4">
        <f>Tabela13[[#This Row],[V2]]-Tabela13[[#This Row],[V3]]</f>
        <v>-7.516339869281044E-2</v>
      </c>
      <c r="BV78" s="4">
        <f>Tabela13[[#This Row],[V2]]-Tabela13[[#This Row],[V4]]</f>
        <v>0</v>
      </c>
      <c r="BW78" s="4">
        <f>AVERAGE(Tabela13[[#This Row],[V41]],Tabela13[[#This Row],[V42]])</f>
        <v>3.758169934640522E-2</v>
      </c>
      <c r="BX78" s="4">
        <f>AVERAGE(Tabela13[[#This Row],[V41]],Tabela13[[#This Row],[V43]])</f>
        <v>7.516339869281044E-2</v>
      </c>
      <c r="BY78" s="4">
        <f>AVERAGE(Tabela13[[#This Row],[V41]],Tabela13[[#This Row],[V44]])</f>
        <v>0</v>
      </c>
      <c r="BZ78" s="4">
        <f>AVERAGE(Tabela13[[#This Row],[V41]],Tabela13[[#This Row],[V45]])</f>
        <v>0</v>
      </c>
      <c r="CA78" s="4">
        <f>AVERAGE(Tabela13[[#This Row],[V41]],Tabela13[[#This Row],[V46]])</f>
        <v>3.758169934640522E-2</v>
      </c>
      <c r="CB78" s="4">
        <f>AVERAGE(Tabela13[[#This Row],[V42]],Tabela13[[#This Row],[V41]])</f>
        <v>3.758169934640522E-2</v>
      </c>
      <c r="CC78" s="4">
        <f>AVERAGE(Tabela13[[#This Row],[V42]],Tabela13[[#This Row],[V43]])</f>
        <v>3.758169934640522E-2</v>
      </c>
      <c r="CD78" s="4">
        <f>AVERAGE(Tabela13[[#This Row],[V42]],Tabela13[[#This Row],[V44]])</f>
        <v>-3.758169934640522E-2</v>
      </c>
      <c r="CE78" s="4">
        <f>AVERAGE(Tabela13[[#This Row],[V42]],Tabela13[[#This Row],[V45]])</f>
        <v>-3.758169934640522E-2</v>
      </c>
      <c r="CF78" s="4">
        <f>AVERAGE(Tabela13[[#This Row],[V42]],Tabela13[[#This Row],[V46]])</f>
        <v>0</v>
      </c>
      <c r="CG78" s="4">
        <f>AVERAGE(Tabela13[[#This Row],[V43]],Tabela13[[#This Row],[V41]])</f>
        <v>7.516339869281044E-2</v>
      </c>
      <c r="CH78" s="4">
        <f>AVERAGE(Tabela13[[#This Row],[V43]],Tabela13[[#This Row],[V42]])</f>
        <v>3.758169934640522E-2</v>
      </c>
      <c r="CI78" s="4">
        <f>AVERAGE(Tabela13[[#This Row],[V43]],Tabela13[[#This Row],[V44]])</f>
        <v>0</v>
      </c>
      <c r="CJ78" s="4">
        <f>AVERAGE(Tabela13[[#This Row],[V43]],Tabela13[[#This Row],[V45]])</f>
        <v>0</v>
      </c>
      <c r="CK78" s="4">
        <f>AVERAGE(Tabela13[[#This Row],[V43]],Tabela13[[#This Row],[V46]])</f>
        <v>3.758169934640522E-2</v>
      </c>
      <c r="CL78" s="4">
        <f>AVERAGE(Tabela13[[#This Row],[V44]],Tabela13[[#This Row],[V41]])</f>
        <v>0</v>
      </c>
      <c r="CM78" s="4">
        <f>AVERAGE(Tabela13[[#This Row],[V44]],Tabela13[[#This Row],[V42]])</f>
        <v>-3.758169934640522E-2</v>
      </c>
      <c r="CN78" s="4">
        <f>AVERAGE(Tabela13[[#This Row],[V44]],Tabela13[[#This Row],[V43]])</f>
        <v>0</v>
      </c>
      <c r="CO78" s="4">
        <f>AVERAGE(Tabela13[[#This Row],[V44]],Tabela13[[#This Row],[V45]])</f>
        <v>-7.516339869281044E-2</v>
      </c>
      <c r="CP78" s="4">
        <f>AVERAGE(Tabela13[[#This Row],[V44]],Tabela13[[#This Row],[V46]])</f>
        <v>-3.758169934640522E-2</v>
      </c>
      <c r="CQ78" s="4">
        <f>AVERAGE(Tabela13[[#This Row],[V45]],Tabela13[[#This Row],[V41]])</f>
        <v>0</v>
      </c>
      <c r="CR78" s="4">
        <f>AVERAGE(Tabela13[[#This Row],[V45]],Tabela13[[#This Row],[V42]])</f>
        <v>-3.758169934640522E-2</v>
      </c>
      <c r="CS78" s="4">
        <f>AVERAGE(Tabela13[[#This Row],[V45]],Tabela13[[#This Row],[V43]])</f>
        <v>0</v>
      </c>
      <c r="CT78" s="4">
        <f>AVERAGE(Tabela13[[#This Row],[V45]],Tabela13[[#This Row],[V44]])</f>
        <v>-7.516339869281044E-2</v>
      </c>
      <c r="CU78" s="4">
        <f>AVERAGE(Tabela13[[#This Row],[V45]],Tabela13[[#This Row],[V46]])</f>
        <v>-3.758169934640522E-2</v>
      </c>
      <c r="CV78" s="4">
        <f>AVERAGE(Tabela13[[#This Row],[V46]],Tabela13[[#This Row],[V41]])</f>
        <v>3.758169934640522E-2</v>
      </c>
      <c r="CW78" s="4">
        <f>AVERAGE(Tabela13[[#This Row],[V46]],Tabela13[[#This Row],[V42]])</f>
        <v>0</v>
      </c>
      <c r="CX78" s="4">
        <f>AVERAGE(Tabela13[[#This Row],[V46]],Tabela13[[#This Row],[V43]])</f>
        <v>3.758169934640522E-2</v>
      </c>
      <c r="CY78" s="4">
        <f>AVERAGE(Tabela13[[#This Row],[V46]],Tabela13[[#This Row],[V44]])</f>
        <v>-3.758169934640522E-2</v>
      </c>
      <c r="CZ78" s="4">
        <f>AVERAGE(Tabela13[[#This Row],[V46]],Tabela13[[#This Row],[V45]])</f>
        <v>-3.758169934640522E-2</v>
      </c>
      <c r="DA78" s="3">
        <f>_xlfn.STDEV.S(Tabela13[[#This Row],[V41]],Tabela13[[#This Row],[V42]])</f>
        <v>5.3148548912714345E-2</v>
      </c>
      <c r="DB78" s="3">
        <f>_xlfn.STDEV.S(Tabela13[[#This Row],[V41]],Tabela13[[#This Row],[V43]])</f>
        <v>0</v>
      </c>
      <c r="DC78" s="3">
        <f>_xlfn.STDEV.S(Tabela13[[#This Row],[V41]],Tabela13[[#This Row],[V44]])</f>
        <v>0.10629709782542869</v>
      </c>
      <c r="DD78" s="3">
        <f>_xlfn.STDEV.S(Tabela13[[#This Row],[V41]],Tabela13[[#This Row],[V45]])</f>
        <v>0.10629709782542869</v>
      </c>
      <c r="DE78" s="3">
        <f>_xlfn.STDEV.S(Tabela13[[#This Row],[V41]],Tabela13[[#This Row],[V46]])</f>
        <v>5.3148548912714345E-2</v>
      </c>
      <c r="DF78" s="3">
        <f>_xlfn.STDEV.S(Tabela13[[#This Row],[V42]],Tabela13[[#This Row],[V41]])</f>
        <v>5.3148548912714345E-2</v>
      </c>
      <c r="DG78" s="3">
        <f>_xlfn.STDEV.S(Tabela13[[#This Row],[V42]],Tabela13[[#This Row],[V43]])</f>
        <v>5.3148548912714345E-2</v>
      </c>
      <c r="DH78" s="3">
        <f>_xlfn.STDEV.S(Tabela13[[#This Row],[V42]],Tabela13[[#This Row],[V44]])</f>
        <v>5.3148548912714345E-2</v>
      </c>
      <c r="DI78" s="3">
        <f>_xlfn.STDEV.S(Tabela13[[#This Row],[V42]],Tabela13[[#This Row],[V45]])</f>
        <v>5.3148548912714345E-2</v>
      </c>
      <c r="DJ78" s="3">
        <f>_xlfn.STDEV.S(Tabela13[[#This Row],[V42]],Tabela13[[#This Row],[V46]])</f>
        <v>0</v>
      </c>
      <c r="DK78" s="3">
        <f>_xlfn.STDEV.S(Tabela13[[#This Row],[V43]],Tabela13[[#This Row],[V41]])</f>
        <v>0</v>
      </c>
      <c r="DL78" s="3">
        <f>_xlfn.STDEV.S(Tabela13[[#This Row],[V43]],Tabela13[[#This Row],[V42]])</f>
        <v>5.3148548912714345E-2</v>
      </c>
      <c r="DM78" s="3">
        <f>_xlfn.STDEV.S(Tabela13[[#This Row],[V43]],Tabela13[[#This Row],[V44]])</f>
        <v>0.10629709782542869</v>
      </c>
      <c r="DN78" s="3">
        <f>_xlfn.STDEV.S(Tabela13[[#This Row],[V43]],Tabela13[[#This Row],[V45]])</f>
        <v>0.10629709782542869</v>
      </c>
      <c r="DO78" s="3">
        <f>_xlfn.STDEV.S(Tabela13[[#This Row],[V43]],Tabela13[[#This Row],[V46]])</f>
        <v>5.3148548912714345E-2</v>
      </c>
      <c r="DP78" s="3">
        <f>_xlfn.STDEV.S(Tabela13[[#This Row],[V44]],Tabela13[[#This Row],[V41]])</f>
        <v>0.10629709782542869</v>
      </c>
      <c r="DQ78" s="3">
        <f>_xlfn.STDEV.S(Tabela13[[#This Row],[V44]],Tabela13[[#This Row],[V42]])</f>
        <v>5.3148548912714345E-2</v>
      </c>
      <c r="DR78" s="3">
        <f>_xlfn.STDEV.S(Tabela13[[#This Row],[V44]],Tabela13[[#This Row],[V43]])</f>
        <v>0.10629709782542869</v>
      </c>
      <c r="DS78" s="3">
        <f>_xlfn.STDEV.S(Tabela13[[#This Row],[V44]],Tabela13[[#This Row],[V45]])</f>
        <v>0</v>
      </c>
      <c r="DT78" s="3">
        <f>_xlfn.STDEV.S(Tabela13[[#This Row],[V44]],Tabela13[[#This Row],[V46]])</f>
        <v>5.3148548912714345E-2</v>
      </c>
      <c r="DU78" s="3">
        <f>_xlfn.STDEV.S(Tabela13[[#This Row],[V45]],Tabela13[[#This Row],[V41]])</f>
        <v>0.10629709782542869</v>
      </c>
      <c r="DV78" s="3">
        <f>_xlfn.STDEV.S(Tabela13[[#This Row],[V45]],Tabela13[[#This Row],[V42]])</f>
        <v>5.3148548912714345E-2</v>
      </c>
      <c r="DW78" s="3">
        <f>_xlfn.STDEV.S(Tabela13[[#This Row],[V45]],Tabela13[[#This Row],[V43]])</f>
        <v>0.10629709782542869</v>
      </c>
      <c r="DX78" s="3">
        <f>_xlfn.STDEV.S(Tabela13[[#This Row],[V45]],Tabela13[[#This Row],[V44]])</f>
        <v>0</v>
      </c>
      <c r="DY78" s="3">
        <f>_xlfn.STDEV.S(Tabela13[[#This Row],[V45]],Tabela13[[#This Row],[V46]])</f>
        <v>5.3148548912714345E-2</v>
      </c>
      <c r="DZ78" s="3">
        <f>_xlfn.STDEV.S(Tabela13[[#This Row],[V46]],Tabela13[[#This Row],[V41]])</f>
        <v>5.3148548912714345E-2</v>
      </c>
      <c r="EA78" s="3">
        <f>_xlfn.STDEV.S(Tabela13[[#This Row],[V46]],Tabela13[[#This Row],[V42]])</f>
        <v>0</v>
      </c>
      <c r="EB78" s="3">
        <f>_xlfn.STDEV.S(Tabela13[[#This Row],[V46]],Tabela13[[#This Row],[V43]])</f>
        <v>5.3148548912714345E-2</v>
      </c>
      <c r="EC78" s="3">
        <f>_xlfn.STDEV.S(Tabela13[[#This Row],[V46]],Tabela13[[#This Row],[V44]])</f>
        <v>5.3148548912714345E-2</v>
      </c>
      <c r="ED78" s="3">
        <f>_xlfn.STDEV.S(Tabela13[[#This Row],[V46]],Tabela13[[#This Row],[V45]])</f>
        <v>5.3148548912714345E-2</v>
      </c>
      <c r="EE78" s="3">
        <f t="shared" si="92"/>
        <v>1.4142135623730951</v>
      </c>
      <c r="EF78" s="3">
        <f t="shared" si="93"/>
        <v>0</v>
      </c>
      <c r="EG78" s="3" t="str">
        <f t="shared" si="94"/>
        <v/>
      </c>
      <c r="EH78" s="3" t="str">
        <f t="shared" si="95"/>
        <v/>
      </c>
      <c r="EI78" s="3">
        <f t="shared" si="96"/>
        <v>1.4142135623730951</v>
      </c>
      <c r="EJ78" s="3">
        <f t="shared" si="97"/>
        <v>1.4142135623730951</v>
      </c>
      <c r="EK78" s="3">
        <f t="shared" si="98"/>
        <v>1.4142135623730951</v>
      </c>
      <c r="EL78" s="3">
        <f t="shared" si="99"/>
        <v>-1.4142135623730951</v>
      </c>
      <c r="EM78" s="3">
        <f t="shared" si="100"/>
        <v>-1.4142135623730951</v>
      </c>
      <c r="EN78" s="3" t="str">
        <f t="shared" si="101"/>
        <v/>
      </c>
      <c r="EO78" s="3">
        <f t="shared" si="102"/>
        <v>0</v>
      </c>
      <c r="EP78" s="3">
        <f t="shared" si="103"/>
        <v>1.4142135623730951</v>
      </c>
      <c r="EQ78" s="3" t="str">
        <f t="shared" si="104"/>
        <v/>
      </c>
      <c r="ER78" s="3" t="str">
        <f t="shared" si="105"/>
        <v/>
      </c>
      <c r="ES78" s="3" t="str">
        <f t="shared" si="106"/>
        <v/>
      </c>
      <c r="ET78" s="3" t="str">
        <f t="shared" si="107"/>
        <v/>
      </c>
      <c r="EU78" s="3" t="str">
        <f t="shared" si="108"/>
        <v/>
      </c>
      <c r="EV78" s="3" t="str">
        <f t="shared" si="109"/>
        <v/>
      </c>
      <c r="EW78" s="3">
        <f t="shared" si="110"/>
        <v>0</v>
      </c>
      <c r="EX78" s="3">
        <f t="shared" si="111"/>
        <v>-1.4142135623730951</v>
      </c>
      <c r="EY78" s="3" t="str">
        <f t="shared" si="112"/>
        <v/>
      </c>
      <c r="EZ78" s="3">
        <f t="shared" si="113"/>
        <v>-1.4142135623730951</v>
      </c>
      <c r="FA78" s="3" t="str">
        <f t="shared" si="114"/>
        <v/>
      </c>
      <c r="FB78" s="3">
        <f t="shared" si="115"/>
        <v>0</v>
      </c>
      <c r="FC78" s="3">
        <f t="shared" si="116"/>
        <v>-1.4142135623730951</v>
      </c>
      <c r="FD78" s="3">
        <f t="shared" si="117"/>
        <v>1.4142135623730951</v>
      </c>
      <c r="FE78" s="3" t="str">
        <f t="shared" si="118"/>
        <v/>
      </c>
      <c r="FF78" s="3">
        <f t="shared" si="119"/>
        <v>1.4142135623730951</v>
      </c>
      <c r="FG78" s="3">
        <f t="shared" si="120"/>
        <v>-1.4142135623730951</v>
      </c>
      <c r="FH78" s="3">
        <f t="shared" si="121"/>
        <v>-1.4142135623730951</v>
      </c>
      <c r="FI78" s="4">
        <f t="shared" si="122"/>
        <v>0</v>
      </c>
      <c r="FJ78" s="4">
        <f t="shared" si="123"/>
        <v>0</v>
      </c>
      <c r="FK78" s="4">
        <f t="shared" si="124"/>
        <v>1.5605006954102918</v>
      </c>
      <c r="FL78" s="4">
        <f t="shared" si="125"/>
        <v>1.135505662626664</v>
      </c>
      <c r="FM78" s="4">
        <f>Tabela13[[#This Row],[V139]]-Tabela13[[#This Row],[V140]]</f>
        <v>0.42499503278362782</v>
      </c>
      <c r="FN78" s="4">
        <f>Tabela13[[#This Row],[V1]]-Tabela13[[#This Row],[V2]]/2</f>
        <v>0.14869281045751631</v>
      </c>
      <c r="FO78" s="4">
        <f>Tabela13[[#This Row],[V1]]-Tabela13[[#This Row],[V3]]/2</f>
        <v>0.1111111111111111</v>
      </c>
      <c r="FP78" s="4">
        <f>Tabela13[[#This Row],[V1]]-Tabela13[[#This Row],[V4]]/2</f>
        <v>0.14869281045751631</v>
      </c>
      <c r="FQ78" s="4">
        <f>Tabela13[[#This Row],[V2]]-Tabela13[[#This Row],[V1]]/2</f>
        <v>3.5947712418300665E-2</v>
      </c>
      <c r="FR78" s="4">
        <f>Tabela13[[#This Row],[V2]]-Tabela13[[#This Row],[V3]]/2</f>
        <v>3.5947712418300665E-2</v>
      </c>
      <c r="FS78" s="4">
        <f>Tabela13[[#This Row],[V2]]-Tabela13[[#This Row],[V4]]/2</f>
        <v>7.3529411764705885E-2</v>
      </c>
      <c r="FT78" s="4">
        <f t="shared" si="126"/>
        <v>0.14761127812336103</v>
      </c>
      <c r="FU78" s="4">
        <f t="shared" si="127"/>
        <v>0.11065722117389563</v>
      </c>
      <c r="FV78" s="4">
        <f t="shared" si="128"/>
        <v>0.14761127812336103</v>
      </c>
      <c r="FW78" s="4">
        <f t="shared" si="129"/>
        <v>3.5932240079226969E-2</v>
      </c>
      <c r="FX78" s="4">
        <f t="shared" si="130"/>
        <v>3.5932240079226969E-2</v>
      </c>
      <c r="FY78" s="4">
        <f t="shared" si="131"/>
        <v>7.3397325901611646E-2</v>
      </c>
      <c r="FZ78" s="4">
        <f t="shared" si="132"/>
        <v>26.570030062204985</v>
      </c>
      <c r="GA78" s="4">
        <f t="shared" si="133"/>
        <v>19.918299811301214</v>
      </c>
      <c r="GB78" s="4">
        <f t="shared" si="134"/>
        <v>26.570030062204985</v>
      </c>
      <c r="GC78" s="4">
        <f t="shared" si="135"/>
        <v>6.4678032142608552</v>
      </c>
      <c r="GD78" s="4">
        <f t="shared" si="136"/>
        <v>6.4678032142608552</v>
      </c>
      <c r="GE78" s="4">
        <f t="shared" si="137"/>
        <v>13.211518662290096</v>
      </c>
      <c r="GF78" s="4">
        <f>Tabela13[[#This Row],[V1]]-Tabela13[[#This Row],[V2]]/Tabela13[[#This Row],[V2]]</f>
        <v>-0.77777777777777779</v>
      </c>
      <c r="GG78" s="4">
        <f>Tabela13[[#This Row],[V1]]-Tabela13[[#This Row],[V3]]/Tabela13[[#This Row],[V3]]</f>
        <v>-0.77777777777777779</v>
      </c>
      <c r="GH78" s="4">
        <f>Tabela13[[#This Row],[V1]]-Tabela13[[#This Row],[V4]]/Tabela13[[#This Row],[V4]]</f>
        <v>-0.77777777777777779</v>
      </c>
      <c r="GI78" s="4">
        <f>Tabela13[[#This Row],[V2]]-Tabela13[[#This Row],[V1]]/Tabela13[[#This Row],[V1]]</f>
        <v>-0.8529411764705882</v>
      </c>
      <c r="GJ78" s="4">
        <f>Tabela13[[#This Row],[V2]]-Tabela13[[#This Row],[V3]]/Tabela13[[#This Row],[V3]]</f>
        <v>-0.8529411764705882</v>
      </c>
      <c r="GK78" s="4">
        <f>Tabela13[[#This Row],[V2]]-Tabela13[[#This Row],[V4]]/Tabela13[[#This Row],[V4]]</f>
        <v>-0.8529411764705882</v>
      </c>
      <c r="GL78" s="4">
        <f t="shared" si="138"/>
        <v>4.3395608468501198E-2</v>
      </c>
      <c r="GM78" s="4">
        <f t="shared" si="139"/>
        <v>0.184640522875817</v>
      </c>
      <c r="GN78" s="4">
        <f t="shared" si="140"/>
        <v>0.23502754320993569</v>
      </c>
      <c r="GO78" s="3">
        <f t="shared" si="141"/>
        <v>0</v>
      </c>
      <c r="GP78" s="3">
        <v>100</v>
      </c>
      <c r="GQ78" s="3">
        <f t="shared" si="142"/>
        <v>-1</v>
      </c>
      <c r="GR78" s="3">
        <f t="shared" si="143"/>
        <v>-100</v>
      </c>
      <c r="GS78" s="34">
        <f>COUNTIF($D$2:D77,Tabela13[[#This Row],[HomeTeam]])</f>
        <v>3</v>
      </c>
      <c r="GT78" s="34">
        <f>COUNTIF($E$2:E77,Tabela13[[#This Row],[AwayTeam]])</f>
        <v>4</v>
      </c>
      <c r="GU78" s="3">
        <f>IFERROR(AVERAGEIFS($AD$2:AD77,$D$2:D77,Tabela13[[#This Row],[HomeTeam]],$GS$2:GS77,"&gt;="&amp;Tabela13[[#This Row],[Contagem_H]]-5),"")</f>
        <v>0.66815672106385804</v>
      </c>
      <c r="GV78" s="3">
        <f>IFERROR(AVERAGEIFS($G$2:G77,$E$2:E77,Tabela13[[#This Row],[AwayTeam]],$GT$2:GT77,"&gt;="&amp;Tabela13[[#This Row],[Contagem_A]]-5),"")</f>
        <v>1</v>
      </c>
      <c r="GW78" s="3">
        <f>IFERROR(AVERAGEIFS($GQ$2:GQ77,$D$2:D77,Tabela13[[#This Row],[HomeTeam]],$GS$2:GS77,"&gt;="&amp;Tabela13[[#This Row],[Contagem_H]]-5),"")</f>
        <v>-0.3833333333333333</v>
      </c>
    </row>
    <row r="79" spans="1:205" x14ac:dyDescent="0.25">
      <c r="A79" t="s">
        <v>127</v>
      </c>
      <c r="B79" t="s">
        <v>164</v>
      </c>
      <c r="C79" t="s">
        <v>138</v>
      </c>
      <c r="D79" t="s">
        <v>15</v>
      </c>
      <c r="E79" t="s">
        <v>25</v>
      </c>
      <c r="F79" s="3">
        <v>2</v>
      </c>
      <c r="G79" s="3">
        <v>2</v>
      </c>
      <c r="H79" s="3" t="str">
        <f t="shared" si="144"/>
        <v>D</v>
      </c>
      <c r="I79" s="3">
        <v>3.2</v>
      </c>
      <c r="J79" s="3">
        <v>4.2</v>
      </c>
      <c r="K79" s="3">
        <v>2.0499999999999998</v>
      </c>
      <c r="L79" s="3">
        <v>1.3</v>
      </c>
      <c r="M79" s="3">
        <v>3.5</v>
      </c>
      <c r="N79" s="3">
        <f t="shared" si="73"/>
        <v>4</v>
      </c>
      <c r="O79" s="3">
        <f t="shared" si="74"/>
        <v>1</v>
      </c>
      <c r="P79" s="3">
        <f t="shared" si="75"/>
        <v>1</v>
      </c>
      <c r="Q79" s="3">
        <f t="shared" si="76"/>
        <v>3.8400116144018615E-2</v>
      </c>
      <c r="R79" s="3">
        <f t="shared" si="77"/>
        <v>5.4945054945054861E-2</v>
      </c>
      <c r="S79" s="3">
        <f t="shared" si="78"/>
        <v>3.3228803716608599</v>
      </c>
      <c r="T79" s="3">
        <f t="shared" si="79"/>
        <v>4.3612804878048781</v>
      </c>
      <c r="U79" s="3">
        <f t="shared" si="80"/>
        <v>2.1287202380952381</v>
      </c>
      <c r="V79" s="3">
        <f t="shared" si="81"/>
        <v>1.3499201509872243</v>
      </c>
      <c r="W79" s="3">
        <f t="shared" si="82"/>
        <v>3.6344004065040654</v>
      </c>
      <c r="X79" s="4">
        <f t="shared" si="83"/>
        <v>0.3125</v>
      </c>
      <c r="Y79" s="4">
        <f t="shared" si="84"/>
        <v>0.23809523809523808</v>
      </c>
      <c r="Z79" s="4">
        <f t="shared" si="85"/>
        <v>0.48780487804878053</v>
      </c>
      <c r="AA79" s="4">
        <f t="shared" si="86"/>
        <v>0.76923076923076916</v>
      </c>
      <c r="AB79" s="4">
        <f t="shared" si="87"/>
        <v>0.2857142857142857</v>
      </c>
      <c r="AC79" s="4">
        <f t="shared" si="88"/>
        <v>1.15625</v>
      </c>
      <c r="AD79" s="4">
        <f t="shared" si="89"/>
        <v>1.2439024390243902</v>
      </c>
      <c r="AE79" s="4">
        <f t="shared" si="90"/>
        <v>1.15625</v>
      </c>
      <c r="AF79" s="4">
        <f t="shared" si="91"/>
        <v>1.2439024390243902</v>
      </c>
      <c r="AG79" s="4">
        <f>IFERROR(AVERAGE(Tabela13[[#This Row],[V1]],Tabela13[[#This Row],[V2]]),"")</f>
        <v>1.2000762195121952</v>
      </c>
      <c r="AH79" s="4">
        <f>IFERROR(AVERAGE(Tabela13[[#This Row],[V1]],Tabela13[[#This Row],[V3]]),"")</f>
        <v>1.15625</v>
      </c>
      <c r="AI79" s="4">
        <f>IFERROR(AVERAGE(Tabela13[[#This Row],[V1]],Tabela13[[#This Row],[V4]]),"")</f>
        <v>1.2000762195121952</v>
      </c>
      <c r="AJ79" s="4">
        <f>IFERROR(AVERAGE(Tabela13[[#This Row],[V2]],Tabela13[[#This Row],[V1]]),"")</f>
        <v>1.2000762195121952</v>
      </c>
      <c r="AK79" s="4">
        <f>IFERROR(AVERAGE(Tabela13[[#This Row],[V2]],Tabela13[[#This Row],[V3]]),"")</f>
        <v>1.2000762195121952</v>
      </c>
      <c r="AL79" s="4">
        <f>IFERROR(AVERAGE(Tabela13[[#This Row],[V2]],Tabela13[[#This Row],[V4]]),"")</f>
        <v>1.2439024390243902</v>
      </c>
      <c r="AM79" s="4">
        <f>IFERROR(AVERAGE(Tabela13[[#This Row],[V3]],Tabela13[[#This Row],[V1]]),"")</f>
        <v>1.15625</v>
      </c>
      <c r="AN79" s="4">
        <f>IFERROR(AVERAGE(Tabela13[[#This Row],[V3]],Tabela13[[#This Row],[V2]]),"")</f>
        <v>1.2000762195121952</v>
      </c>
      <c r="AO79" s="4">
        <f>IFERROR(AVERAGE(Tabela13[[#This Row],[V3]],Tabela13[[#This Row],[V4]]),"")</f>
        <v>1.2000762195121952</v>
      </c>
      <c r="AP79" s="4">
        <f>IFERROR(AVERAGE(Tabela13[[#This Row],[V4]],Tabela13[[#This Row],[V1]]),"")</f>
        <v>1.2000762195121952</v>
      </c>
      <c r="AQ79" s="4">
        <f>IFERROR(AVERAGE(Tabela13[[#This Row],[V4]],Tabela13[[#This Row],[V2]]),"")</f>
        <v>1.2439024390243902</v>
      </c>
      <c r="AR79" s="4">
        <f>IFERROR(AVERAGE(Tabela13[[#This Row],[V4]],Tabela13[[#This Row],[V3]]),"")</f>
        <v>1.2000762195121952</v>
      </c>
      <c r="AS79" s="4">
        <f>_xlfn.STDEV.S(Tabela13[[#This Row],[V1]:[V2]])</f>
        <v>6.1979634021686707E-2</v>
      </c>
      <c r="AT79" s="4">
        <f>_xlfn.STDEV.S(Tabela13[[#This Row],[V1]],Tabela13[[#This Row],[V3]])</f>
        <v>0</v>
      </c>
      <c r="AU79" s="4">
        <f>_xlfn.STDEV.S(Tabela13[[#This Row],[V1]],Tabela13[[#This Row],[V4]])</f>
        <v>6.1979634021686707E-2</v>
      </c>
      <c r="AV79" s="4">
        <f>_xlfn.STDEV.S(Tabela13[[#This Row],[V2]],Tabela13[[#This Row],[V1]])</f>
        <v>6.1979634021686707E-2</v>
      </c>
      <c r="AW79" s="4">
        <f>_xlfn.STDEV.S(Tabela13[[#This Row],[V2]],Tabela13[[#This Row],[V3]])</f>
        <v>6.1979634021686707E-2</v>
      </c>
      <c r="AX79" s="4">
        <f>_xlfn.STDEV.S(Tabela13[[#This Row],[V42]],Tabela13[[#This Row],[V44]])</f>
        <v>6.1979634021686707E-2</v>
      </c>
      <c r="AY79" s="4">
        <f>_xlfn.STDEV.S(Tabela13[[#This Row],[V3]],Tabela13[[#This Row],[V1]])</f>
        <v>0</v>
      </c>
      <c r="AZ79" s="4">
        <f>_xlfn.STDEV.S(Tabela13[[#This Row],[V3]],Tabela13[[#This Row],[V2]])</f>
        <v>6.1979634021686707E-2</v>
      </c>
      <c r="BA79" s="4">
        <f>_xlfn.STDEV.S(Tabela13[[#This Row],[V3]],Tabela13[[#This Row],[V4]])</f>
        <v>6.1979634021686707E-2</v>
      </c>
      <c r="BB79" s="4">
        <f>_xlfn.STDEV.S(Tabela13[[#This Row],[V4]],Tabela13[[#This Row],[V1]])</f>
        <v>6.1979634021686707E-2</v>
      </c>
      <c r="BC79" s="4">
        <f>_xlfn.STDEV.S(Tabela13[[#This Row],[V4]],Tabela13[[#This Row],[V2]])</f>
        <v>0</v>
      </c>
      <c r="BD79" s="4">
        <f>_xlfn.STDEV.S(Tabela13[[#This Row],[V4]],Tabela13[[#This Row],[V3]])</f>
        <v>6.1979634021686707E-2</v>
      </c>
      <c r="BE79" s="4">
        <f>Tabela13[[#This Row],[V17]]/Tabela13[[#This Row],[V5]]</f>
        <v>5.1646414630964088E-2</v>
      </c>
      <c r="BF79" s="4">
        <f>Tabela13[[#This Row],[V18]]/Tabela13[[#This Row],[V6]]</f>
        <v>0</v>
      </c>
      <c r="BG79" s="4">
        <f>Tabela13[[#This Row],[V19]]/Tabela13[[#This Row],[V7]]</f>
        <v>5.1646414630964088E-2</v>
      </c>
      <c r="BH79" s="4">
        <f>Tabela13[[#This Row],[V20]]/Tabela13[[#This Row],[V8]]</f>
        <v>5.1646414630964088E-2</v>
      </c>
      <c r="BI79" s="4">
        <f>Tabela13[[#This Row],[V21]]/Tabela13[[#This Row],[V9]]</f>
        <v>5.1646414630964088E-2</v>
      </c>
      <c r="BJ79" s="4">
        <f>Tabela13[[#This Row],[V22]]/Tabela13[[#This Row],[V10]]</f>
        <v>4.9826764605669704E-2</v>
      </c>
      <c r="BK79" s="4">
        <f>Tabela13[[#This Row],[V23]]/Tabela13[[#This Row],[V11]]</f>
        <v>0</v>
      </c>
      <c r="BL79" s="4">
        <f>Tabela13[[#This Row],[V24]]/Tabela13[[#This Row],[V12]]</f>
        <v>5.1646414630964088E-2</v>
      </c>
      <c r="BM79" s="4">
        <f>Tabela13[[#This Row],[V25]]/Tabela13[[#This Row],[V13]]</f>
        <v>5.1646414630964088E-2</v>
      </c>
      <c r="BN79" s="4">
        <f>Tabela13[[#This Row],[V26]]/Tabela13[[#This Row],[V14]]</f>
        <v>5.1646414630964088E-2</v>
      </c>
      <c r="BO79" s="4">
        <f>Tabela13[[#This Row],[V27]]/Tabela13[[#This Row],[V15]]</f>
        <v>0</v>
      </c>
      <c r="BP79" s="4">
        <f>Tabela13[[#This Row],[V28]]/Tabela13[[#This Row],[V16]]</f>
        <v>5.1646414630964088E-2</v>
      </c>
      <c r="BQ79" s="4">
        <f>Tabela13[[#This Row],[V1]]-Tabela13[[#This Row],[V2]]</f>
        <v>-8.7652439024390238E-2</v>
      </c>
      <c r="BR79" s="4">
        <f>Tabela13[[#This Row],[V1]]-Tabela13[[#This Row],[V3]]</f>
        <v>0</v>
      </c>
      <c r="BS79" s="4">
        <f>Tabela13[[#This Row],[V1]]-Tabela13[[#This Row],[V4]]</f>
        <v>-8.7652439024390238E-2</v>
      </c>
      <c r="BT79" s="4">
        <f>Tabela13[[#This Row],[V2]]-Tabela13[[#This Row],[V1]]</f>
        <v>8.7652439024390238E-2</v>
      </c>
      <c r="BU79" s="4">
        <f>Tabela13[[#This Row],[V2]]-Tabela13[[#This Row],[V3]]</f>
        <v>8.7652439024390238E-2</v>
      </c>
      <c r="BV79" s="4">
        <f>Tabela13[[#This Row],[V2]]-Tabela13[[#This Row],[V4]]</f>
        <v>0</v>
      </c>
      <c r="BW79" s="4">
        <f>AVERAGE(Tabela13[[#This Row],[V41]],Tabela13[[#This Row],[V42]])</f>
        <v>-4.3826219512195119E-2</v>
      </c>
      <c r="BX79" s="4">
        <f>AVERAGE(Tabela13[[#This Row],[V41]],Tabela13[[#This Row],[V43]])</f>
        <v>-8.7652439024390238E-2</v>
      </c>
      <c r="BY79" s="4">
        <f>AVERAGE(Tabela13[[#This Row],[V41]],Tabela13[[#This Row],[V44]])</f>
        <v>0</v>
      </c>
      <c r="BZ79" s="4">
        <f>AVERAGE(Tabela13[[#This Row],[V41]],Tabela13[[#This Row],[V45]])</f>
        <v>0</v>
      </c>
      <c r="CA79" s="4">
        <f>AVERAGE(Tabela13[[#This Row],[V41]],Tabela13[[#This Row],[V46]])</f>
        <v>-4.3826219512195119E-2</v>
      </c>
      <c r="CB79" s="4">
        <f>AVERAGE(Tabela13[[#This Row],[V42]],Tabela13[[#This Row],[V41]])</f>
        <v>-4.3826219512195119E-2</v>
      </c>
      <c r="CC79" s="4">
        <f>AVERAGE(Tabela13[[#This Row],[V42]],Tabela13[[#This Row],[V43]])</f>
        <v>-4.3826219512195119E-2</v>
      </c>
      <c r="CD79" s="4">
        <f>AVERAGE(Tabela13[[#This Row],[V42]],Tabela13[[#This Row],[V44]])</f>
        <v>4.3826219512195119E-2</v>
      </c>
      <c r="CE79" s="4">
        <f>AVERAGE(Tabela13[[#This Row],[V42]],Tabela13[[#This Row],[V45]])</f>
        <v>4.3826219512195119E-2</v>
      </c>
      <c r="CF79" s="4">
        <f>AVERAGE(Tabela13[[#This Row],[V42]],Tabela13[[#This Row],[V46]])</f>
        <v>0</v>
      </c>
      <c r="CG79" s="4">
        <f>AVERAGE(Tabela13[[#This Row],[V43]],Tabela13[[#This Row],[V41]])</f>
        <v>-8.7652439024390238E-2</v>
      </c>
      <c r="CH79" s="4">
        <f>AVERAGE(Tabela13[[#This Row],[V43]],Tabela13[[#This Row],[V42]])</f>
        <v>-4.3826219512195119E-2</v>
      </c>
      <c r="CI79" s="4">
        <f>AVERAGE(Tabela13[[#This Row],[V43]],Tabela13[[#This Row],[V44]])</f>
        <v>0</v>
      </c>
      <c r="CJ79" s="4">
        <f>AVERAGE(Tabela13[[#This Row],[V43]],Tabela13[[#This Row],[V45]])</f>
        <v>0</v>
      </c>
      <c r="CK79" s="4">
        <f>AVERAGE(Tabela13[[#This Row],[V43]],Tabela13[[#This Row],[V46]])</f>
        <v>-4.3826219512195119E-2</v>
      </c>
      <c r="CL79" s="4">
        <f>AVERAGE(Tabela13[[#This Row],[V44]],Tabela13[[#This Row],[V41]])</f>
        <v>0</v>
      </c>
      <c r="CM79" s="4">
        <f>AVERAGE(Tabela13[[#This Row],[V44]],Tabela13[[#This Row],[V42]])</f>
        <v>4.3826219512195119E-2</v>
      </c>
      <c r="CN79" s="4">
        <f>AVERAGE(Tabela13[[#This Row],[V44]],Tabela13[[#This Row],[V43]])</f>
        <v>0</v>
      </c>
      <c r="CO79" s="4">
        <f>AVERAGE(Tabela13[[#This Row],[V44]],Tabela13[[#This Row],[V45]])</f>
        <v>8.7652439024390238E-2</v>
      </c>
      <c r="CP79" s="4">
        <f>AVERAGE(Tabela13[[#This Row],[V44]],Tabela13[[#This Row],[V46]])</f>
        <v>4.3826219512195119E-2</v>
      </c>
      <c r="CQ79" s="4">
        <f>AVERAGE(Tabela13[[#This Row],[V45]],Tabela13[[#This Row],[V41]])</f>
        <v>0</v>
      </c>
      <c r="CR79" s="4">
        <f>AVERAGE(Tabela13[[#This Row],[V45]],Tabela13[[#This Row],[V42]])</f>
        <v>4.3826219512195119E-2</v>
      </c>
      <c r="CS79" s="4">
        <f>AVERAGE(Tabela13[[#This Row],[V45]],Tabela13[[#This Row],[V43]])</f>
        <v>0</v>
      </c>
      <c r="CT79" s="4">
        <f>AVERAGE(Tabela13[[#This Row],[V45]],Tabela13[[#This Row],[V44]])</f>
        <v>8.7652439024390238E-2</v>
      </c>
      <c r="CU79" s="4">
        <f>AVERAGE(Tabela13[[#This Row],[V45]],Tabela13[[#This Row],[V46]])</f>
        <v>4.3826219512195119E-2</v>
      </c>
      <c r="CV79" s="4">
        <f>AVERAGE(Tabela13[[#This Row],[V46]],Tabela13[[#This Row],[V41]])</f>
        <v>-4.3826219512195119E-2</v>
      </c>
      <c r="CW79" s="4">
        <f>AVERAGE(Tabela13[[#This Row],[V46]],Tabela13[[#This Row],[V42]])</f>
        <v>0</v>
      </c>
      <c r="CX79" s="4">
        <f>AVERAGE(Tabela13[[#This Row],[V46]],Tabela13[[#This Row],[V43]])</f>
        <v>-4.3826219512195119E-2</v>
      </c>
      <c r="CY79" s="4">
        <f>AVERAGE(Tabela13[[#This Row],[V46]],Tabela13[[#This Row],[V44]])</f>
        <v>4.3826219512195119E-2</v>
      </c>
      <c r="CZ79" s="4">
        <f>AVERAGE(Tabela13[[#This Row],[V46]],Tabela13[[#This Row],[V45]])</f>
        <v>4.3826219512195119E-2</v>
      </c>
      <c r="DA79" s="3">
        <f>_xlfn.STDEV.S(Tabela13[[#This Row],[V41]],Tabela13[[#This Row],[V42]])</f>
        <v>6.1979634021686707E-2</v>
      </c>
      <c r="DB79" s="3">
        <f>_xlfn.STDEV.S(Tabela13[[#This Row],[V41]],Tabela13[[#This Row],[V43]])</f>
        <v>0</v>
      </c>
      <c r="DC79" s="3">
        <f>_xlfn.STDEV.S(Tabela13[[#This Row],[V41]],Tabela13[[#This Row],[V44]])</f>
        <v>0.12395926804337341</v>
      </c>
      <c r="DD79" s="3">
        <f>_xlfn.STDEV.S(Tabela13[[#This Row],[V41]],Tabela13[[#This Row],[V45]])</f>
        <v>0.12395926804337341</v>
      </c>
      <c r="DE79" s="3">
        <f>_xlfn.STDEV.S(Tabela13[[#This Row],[V41]],Tabela13[[#This Row],[V46]])</f>
        <v>6.1979634021686707E-2</v>
      </c>
      <c r="DF79" s="3">
        <f>_xlfn.STDEV.S(Tabela13[[#This Row],[V42]],Tabela13[[#This Row],[V41]])</f>
        <v>6.1979634021686707E-2</v>
      </c>
      <c r="DG79" s="3">
        <f>_xlfn.STDEV.S(Tabela13[[#This Row],[V42]],Tabela13[[#This Row],[V43]])</f>
        <v>6.1979634021686707E-2</v>
      </c>
      <c r="DH79" s="3">
        <f>_xlfn.STDEV.S(Tabela13[[#This Row],[V42]],Tabela13[[#This Row],[V44]])</f>
        <v>6.1979634021686707E-2</v>
      </c>
      <c r="DI79" s="3">
        <f>_xlfn.STDEV.S(Tabela13[[#This Row],[V42]],Tabela13[[#This Row],[V45]])</f>
        <v>6.1979634021686707E-2</v>
      </c>
      <c r="DJ79" s="3">
        <f>_xlfn.STDEV.S(Tabela13[[#This Row],[V42]],Tabela13[[#This Row],[V46]])</f>
        <v>0</v>
      </c>
      <c r="DK79" s="3">
        <f>_xlfn.STDEV.S(Tabela13[[#This Row],[V43]],Tabela13[[#This Row],[V41]])</f>
        <v>0</v>
      </c>
      <c r="DL79" s="3">
        <f>_xlfn.STDEV.S(Tabela13[[#This Row],[V43]],Tabela13[[#This Row],[V42]])</f>
        <v>6.1979634021686707E-2</v>
      </c>
      <c r="DM79" s="3">
        <f>_xlfn.STDEV.S(Tabela13[[#This Row],[V43]],Tabela13[[#This Row],[V44]])</f>
        <v>0.12395926804337341</v>
      </c>
      <c r="DN79" s="3">
        <f>_xlfn.STDEV.S(Tabela13[[#This Row],[V43]],Tabela13[[#This Row],[V45]])</f>
        <v>0.12395926804337341</v>
      </c>
      <c r="DO79" s="3">
        <f>_xlfn.STDEV.S(Tabela13[[#This Row],[V43]],Tabela13[[#This Row],[V46]])</f>
        <v>6.1979634021686707E-2</v>
      </c>
      <c r="DP79" s="3">
        <f>_xlfn.STDEV.S(Tabela13[[#This Row],[V44]],Tabela13[[#This Row],[V41]])</f>
        <v>0.12395926804337341</v>
      </c>
      <c r="DQ79" s="3">
        <f>_xlfn.STDEV.S(Tabela13[[#This Row],[V44]],Tabela13[[#This Row],[V42]])</f>
        <v>6.1979634021686707E-2</v>
      </c>
      <c r="DR79" s="3">
        <f>_xlfn.STDEV.S(Tabela13[[#This Row],[V44]],Tabela13[[#This Row],[V43]])</f>
        <v>0.12395926804337341</v>
      </c>
      <c r="DS79" s="3">
        <f>_xlfn.STDEV.S(Tabela13[[#This Row],[V44]],Tabela13[[#This Row],[V45]])</f>
        <v>0</v>
      </c>
      <c r="DT79" s="3">
        <f>_xlfn.STDEV.S(Tabela13[[#This Row],[V44]],Tabela13[[#This Row],[V46]])</f>
        <v>6.1979634021686707E-2</v>
      </c>
      <c r="DU79" s="3">
        <f>_xlfn.STDEV.S(Tabela13[[#This Row],[V45]],Tabela13[[#This Row],[V41]])</f>
        <v>0.12395926804337341</v>
      </c>
      <c r="DV79" s="3">
        <f>_xlfn.STDEV.S(Tabela13[[#This Row],[V45]],Tabela13[[#This Row],[V42]])</f>
        <v>6.1979634021686707E-2</v>
      </c>
      <c r="DW79" s="3">
        <f>_xlfn.STDEV.S(Tabela13[[#This Row],[V45]],Tabela13[[#This Row],[V43]])</f>
        <v>0.12395926804337341</v>
      </c>
      <c r="DX79" s="3">
        <f>_xlfn.STDEV.S(Tabela13[[#This Row],[V45]],Tabela13[[#This Row],[V44]])</f>
        <v>0</v>
      </c>
      <c r="DY79" s="3">
        <f>_xlfn.STDEV.S(Tabela13[[#This Row],[V45]],Tabela13[[#This Row],[V46]])</f>
        <v>6.1979634021686707E-2</v>
      </c>
      <c r="DZ79" s="3">
        <f>_xlfn.STDEV.S(Tabela13[[#This Row],[V46]],Tabela13[[#This Row],[V41]])</f>
        <v>6.1979634021686707E-2</v>
      </c>
      <c r="EA79" s="3">
        <f>_xlfn.STDEV.S(Tabela13[[#This Row],[V46]],Tabela13[[#This Row],[V42]])</f>
        <v>0</v>
      </c>
      <c r="EB79" s="3">
        <f>_xlfn.STDEV.S(Tabela13[[#This Row],[V46]],Tabela13[[#This Row],[V43]])</f>
        <v>6.1979634021686707E-2</v>
      </c>
      <c r="EC79" s="3">
        <f>_xlfn.STDEV.S(Tabela13[[#This Row],[V46]],Tabela13[[#This Row],[V44]])</f>
        <v>6.1979634021686707E-2</v>
      </c>
      <c r="ED79" s="3">
        <f>_xlfn.STDEV.S(Tabela13[[#This Row],[V46]],Tabela13[[#This Row],[V45]])</f>
        <v>6.1979634021686707E-2</v>
      </c>
      <c r="EE79" s="3">
        <f t="shared" si="92"/>
        <v>-1.4142135623730949</v>
      </c>
      <c r="EF79" s="3">
        <f t="shared" si="93"/>
        <v>0</v>
      </c>
      <c r="EG79" s="3" t="str">
        <f t="shared" si="94"/>
        <v/>
      </c>
      <c r="EH79" s="3" t="str">
        <f t="shared" si="95"/>
        <v/>
      </c>
      <c r="EI79" s="3">
        <f t="shared" si="96"/>
        <v>-1.4142135623730949</v>
      </c>
      <c r="EJ79" s="3">
        <f t="shared" si="97"/>
        <v>-1.4142135623730949</v>
      </c>
      <c r="EK79" s="3">
        <f t="shared" si="98"/>
        <v>-1.4142135623730949</v>
      </c>
      <c r="EL79" s="3">
        <f t="shared" si="99"/>
        <v>1.4142135623730949</v>
      </c>
      <c r="EM79" s="3">
        <f t="shared" si="100"/>
        <v>1.4142135623730949</v>
      </c>
      <c r="EN79" s="3" t="str">
        <f t="shared" si="101"/>
        <v/>
      </c>
      <c r="EO79" s="3">
        <f t="shared" si="102"/>
        <v>0</v>
      </c>
      <c r="EP79" s="3">
        <f t="shared" si="103"/>
        <v>-1.4142135623730949</v>
      </c>
      <c r="EQ79" s="3" t="str">
        <f t="shared" si="104"/>
        <v/>
      </c>
      <c r="ER79" s="3" t="str">
        <f t="shared" si="105"/>
        <v/>
      </c>
      <c r="ES79" s="3" t="str">
        <f t="shared" si="106"/>
        <v/>
      </c>
      <c r="ET79" s="3" t="str">
        <f t="shared" si="107"/>
        <v/>
      </c>
      <c r="EU79" s="3" t="str">
        <f t="shared" si="108"/>
        <v/>
      </c>
      <c r="EV79" s="3" t="str">
        <f t="shared" si="109"/>
        <v/>
      </c>
      <c r="EW79" s="3">
        <f t="shared" si="110"/>
        <v>0</v>
      </c>
      <c r="EX79" s="3">
        <f t="shared" si="111"/>
        <v>1.4142135623730949</v>
      </c>
      <c r="EY79" s="3" t="str">
        <f t="shared" si="112"/>
        <v/>
      </c>
      <c r="EZ79" s="3">
        <f t="shared" si="113"/>
        <v>1.4142135623730949</v>
      </c>
      <c r="FA79" s="3" t="str">
        <f t="shared" si="114"/>
        <v/>
      </c>
      <c r="FB79" s="3">
        <f t="shared" si="115"/>
        <v>0</v>
      </c>
      <c r="FC79" s="3">
        <f t="shared" si="116"/>
        <v>1.4142135623730949</v>
      </c>
      <c r="FD79" s="3">
        <f t="shared" si="117"/>
        <v>-1.4142135623730949</v>
      </c>
      <c r="FE79" s="3" t="str">
        <f t="shared" si="118"/>
        <v/>
      </c>
      <c r="FF79" s="3">
        <f t="shared" si="119"/>
        <v>-1.4142135623730949</v>
      </c>
      <c r="FG79" s="3">
        <f t="shared" si="120"/>
        <v>1.4142135623730949</v>
      </c>
      <c r="FH79" s="3">
        <f t="shared" si="121"/>
        <v>1.4142135623730949</v>
      </c>
      <c r="FI79" s="4">
        <f t="shared" si="122"/>
        <v>0.97560975609756106</v>
      </c>
      <c r="FJ79" s="4">
        <f t="shared" si="123"/>
        <v>0.625</v>
      </c>
      <c r="FK79" s="4">
        <f t="shared" si="124"/>
        <v>1.132121635791681</v>
      </c>
      <c r="FL79" s="4">
        <f t="shared" si="125"/>
        <v>1.6385879063264592</v>
      </c>
      <c r="FM79" s="4">
        <f>Tabela13[[#This Row],[V139]]-Tabela13[[#This Row],[V140]]</f>
        <v>-0.50646627053477822</v>
      </c>
      <c r="FN79" s="4">
        <f>Tabela13[[#This Row],[V1]]-Tabela13[[#This Row],[V2]]/2</f>
        <v>0.53429878048780488</v>
      </c>
      <c r="FO79" s="4">
        <f>Tabela13[[#This Row],[V1]]-Tabela13[[#This Row],[V3]]/2</f>
        <v>0.578125</v>
      </c>
      <c r="FP79" s="4">
        <f>Tabela13[[#This Row],[V1]]-Tabela13[[#This Row],[V4]]/2</f>
        <v>0.53429878048780488</v>
      </c>
      <c r="FQ79" s="4">
        <f>Tabela13[[#This Row],[V2]]-Tabela13[[#This Row],[V1]]/2</f>
        <v>0.66577743902439024</v>
      </c>
      <c r="FR79" s="4">
        <f>Tabela13[[#This Row],[V2]]-Tabela13[[#This Row],[V3]]/2</f>
        <v>0.66577743902439024</v>
      </c>
      <c r="FS79" s="4">
        <f>Tabela13[[#This Row],[V2]]-Tabela13[[#This Row],[V4]]/2</f>
        <v>0.62195121951219512</v>
      </c>
      <c r="FT79" s="4">
        <f t="shared" si="126"/>
        <v>0.49070867062357632</v>
      </c>
      <c r="FU79" s="4">
        <f t="shared" si="127"/>
        <v>0.52417962878291324</v>
      </c>
      <c r="FV79" s="4">
        <f t="shared" si="128"/>
        <v>0.49070867062357632</v>
      </c>
      <c r="FW79" s="4">
        <f t="shared" si="129"/>
        <v>0.58738673172678879</v>
      </c>
      <c r="FX79" s="4">
        <f t="shared" si="130"/>
        <v>0.58738673172678879</v>
      </c>
      <c r="FY79" s="4">
        <f t="shared" si="131"/>
        <v>0.55640392918894988</v>
      </c>
      <c r="FZ79" s="4">
        <f t="shared" si="132"/>
        <v>88.327560712243738</v>
      </c>
      <c r="GA79" s="4">
        <f t="shared" si="133"/>
        <v>94.35233318092439</v>
      </c>
      <c r="GB79" s="4">
        <f t="shared" si="134"/>
        <v>88.327560712243738</v>
      </c>
      <c r="GC79" s="4">
        <f t="shared" si="135"/>
        <v>105.72961171082198</v>
      </c>
      <c r="GD79" s="4">
        <f t="shared" si="136"/>
        <v>105.72961171082198</v>
      </c>
      <c r="GE79" s="4">
        <f t="shared" si="137"/>
        <v>100.15270725401098</v>
      </c>
      <c r="GF79" s="4">
        <f>Tabela13[[#This Row],[V1]]-Tabela13[[#This Row],[V2]]/Tabela13[[#This Row],[V2]]</f>
        <v>0.15625</v>
      </c>
      <c r="GG79" s="4">
        <f>Tabela13[[#This Row],[V1]]-Tabela13[[#This Row],[V3]]/Tabela13[[#This Row],[V3]]</f>
        <v>0.15625</v>
      </c>
      <c r="GH79" s="4">
        <f>Tabela13[[#This Row],[V1]]-Tabela13[[#This Row],[V4]]/Tabela13[[#This Row],[V4]]</f>
        <v>0.15625</v>
      </c>
      <c r="GI79" s="4">
        <f>Tabela13[[#This Row],[V2]]-Tabela13[[#This Row],[V1]]/Tabela13[[#This Row],[V1]]</f>
        <v>0.24390243902439024</v>
      </c>
      <c r="GJ79" s="4">
        <f>Tabela13[[#This Row],[V2]]-Tabela13[[#This Row],[V3]]/Tabela13[[#This Row],[V3]]</f>
        <v>0.24390243902439024</v>
      </c>
      <c r="GK79" s="4">
        <f>Tabela13[[#This Row],[V2]]-Tabela13[[#This Row],[V4]]/Tabela13[[#This Row],[V4]]</f>
        <v>0.24390243902439024</v>
      </c>
      <c r="GL79" s="4">
        <f t="shared" si="138"/>
        <v>5.0606159265858965E-2</v>
      </c>
      <c r="GM79" s="4">
        <f t="shared" si="139"/>
        <v>1.2000762195121952</v>
      </c>
      <c r="GN79" s="4">
        <f t="shared" si="140"/>
        <v>4.2169120963357863E-2</v>
      </c>
      <c r="GO79" s="3">
        <f t="shared" si="141"/>
        <v>0</v>
      </c>
      <c r="GP79" s="3">
        <v>100</v>
      </c>
      <c r="GQ79" s="3">
        <f t="shared" si="142"/>
        <v>-1</v>
      </c>
      <c r="GR79" s="3">
        <f t="shared" si="143"/>
        <v>-100</v>
      </c>
      <c r="GS79" s="34">
        <f>COUNTIF($D$2:D78,Tabela13[[#This Row],[HomeTeam]])</f>
        <v>4</v>
      </c>
      <c r="GT79" s="34">
        <f>COUNTIF($E$2:E78,Tabela13[[#This Row],[AwayTeam]])</f>
        <v>4</v>
      </c>
      <c r="GU79" s="3">
        <f>IFERROR(AVERAGEIFS($AD$2:AD78,$D$2:D78,Tabela13[[#This Row],[HomeTeam]],$GS$2:GS78,"&gt;="&amp;Tabela13[[#This Row],[Contagem_H]]-5),"")</f>
        <v>0.8568181818181817</v>
      </c>
      <c r="GV79" s="3">
        <f>IFERROR(AVERAGEIFS($G$2:G78,$E$2:E78,Tabela13[[#This Row],[AwayTeam]],$GT$2:GT78,"&gt;="&amp;Tabela13[[#This Row],[Contagem_A]]-5),"")</f>
        <v>1.75</v>
      </c>
      <c r="GW79" s="3">
        <f>IFERROR(AVERAGEIFS($GQ$2:GQ78,$D$2:D78,Tabela13[[#This Row],[HomeTeam]],$GS$2:GS78,"&gt;="&amp;Tabela13[[#This Row],[Contagem_H]]-5),"")</f>
        <v>0.3125</v>
      </c>
    </row>
    <row r="80" spans="1:205" x14ac:dyDescent="0.25">
      <c r="A80" t="s">
        <v>127</v>
      </c>
      <c r="B80" t="s">
        <v>164</v>
      </c>
      <c r="C80" t="s">
        <v>138</v>
      </c>
      <c r="D80" t="s">
        <v>14</v>
      </c>
      <c r="E80" t="s">
        <v>20</v>
      </c>
      <c r="F80" s="3">
        <v>2</v>
      </c>
      <c r="G80" s="3">
        <v>2</v>
      </c>
      <c r="H80" s="3" t="str">
        <f t="shared" si="144"/>
        <v>D</v>
      </c>
      <c r="I80" s="3">
        <v>3.4</v>
      </c>
      <c r="J80" s="3">
        <v>3.75</v>
      </c>
      <c r="K80" s="3">
        <v>2</v>
      </c>
      <c r="L80" s="3">
        <v>1.73</v>
      </c>
      <c r="M80" s="3">
        <v>2.08</v>
      </c>
      <c r="N80" s="3">
        <f t="shared" si="73"/>
        <v>4</v>
      </c>
      <c r="O80" s="3">
        <f t="shared" si="74"/>
        <v>1</v>
      </c>
      <c r="P80" s="3">
        <f t="shared" si="75"/>
        <v>1</v>
      </c>
      <c r="Q80" s="3">
        <f t="shared" si="76"/>
        <v>6.0784313725490202E-2</v>
      </c>
      <c r="R80" s="3">
        <f t="shared" si="77"/>
        <v>5.8803912850155626E-2</v>
      </c>
      <c r="S80" s="3">
        <f t="shared" si="78"/>
        <v>3.6066666666666665</v>
      </c>
      <c r="T80" s="3">
        <f t="shared" si="79"/>
        <v>3.9779411764705883</v>
      </c>
      <c r="U80" s="3">
        <f t="shared" si="80"/>
        <v>2.1215686274509804</v>
      </c>
      <c r="V80" s="3">
        <f t="shared" si="81"/>
        <v>1.835156862745098</v>
      </c>
      <c r="W80" s="3">
        <f t="shared" si="82"/>
        <v>2.2064313725490199</v>
      </c>
      <c r="X80" s="4">
        <f t="shared" si="83"/>
        <v>0.29411764705882354</v>
      </c>
      <c r="Y80" s="4">
        <f t="shared" si="84"/>
        <v>0.26666666666666666</v>
      </c>
      <c r="Z80" s="4">
        <f t="shared" si="85"/>
        <v>0.5</v>
      </c>
      <c r="AA80" s="4">
        <f t="shared" si="86"/>
        <v>0.5780346820809249</v>
      </c>
      <c r="AB80" s="4">
        <f t="shared" si="87"/>
        <v>0.48076923076923073</v>
      </c>
      <c r="AC80" s="4">
        <f t="shared" si="88"/>
        <v>1.1470588235294117</v>
      </c>
      <c r="AD80" s="4">
        <f t="shared" si="89"/>
        <v>1.25</v>
      </c>
      <c r="AE80" s="4">
        <f t="shared" si="90"/>
        <v>1.1470588235294117</v>
      </c>
      <c r="AF80" s="4">
        <f t="shared" si="91"/>
        <v>1.25</v>
      </c>
      <c r="AG80" s="4">
        <f>IFERROR(AVERAGE(Tabela13[[#This Row],[V1]],Tabela13[[#This Row],[V2]]),"")</f>
        <v>1.1985294117647058</v>
      </c>
      <c r="AH80" s="4">
        <f>IFERROR(AVERAGE(Tabela13[[#This Row],[V1]],Tabela13[[#This Row],[V3]]),"")</f>
        <v>1.1470588235294117</v>
      </c>
      <c r="AI80" s="4">
        <f>IFERROR(AVERAGE(Tabela13[[#This Row],[V1]],Tabela13[[#This Row],[V4]]),"")</f>
        <v>1.1985294117647058</v>
      </c>
      <c r="AJ80" s="4">
        <f>IFERROR(AVERAGE(Tabela13[[#This Row],[V2]],Tabela13[[#This Row],[V1]]),"")</f>
        <v>1.1985294117647058</v>
      </c>
      <c r="AK80" s="4">
        <f>IFERROR(AVERAGE(Tabela13[[#This Row],[V2]],Tabela13[[#This Row],[V3]]),"")</f>
        <v>1.1985294117647058</v>
      </c>
      <c r="AL80" s="4">
        <f>IFERROR(AVERAGE(Tabela13[[#This Row],[V2]],Tabela13[[#This Row],[V4]]),"")</f>
        <v>1.25</v>
      </c>
      <c r="AM80" s="4">
        <f>IFERROR(AVERAGE(Tabela13[[#This Row],[V3]],Tabela13[[#This Row],[V1]]),"")</f>
        <v>1.1470588235294117</v>
      </c>
      <c r="AN80" s="4">
        <f>IFERROR(AVERAGE(Tabela13[[#This Row],[V3]],Tabela13[[#This Row],[V2]]),"")</f>
        <v>1.1985294117647058</v>
      </c>
      <c r="AO80" s="4">
        <f>IFERROR(AVERAGE(Tabela13[[#This Row],[V3]],Tabela13[[#This Row],[V4]]),"")</f>
        <v>1.1985294117647058</v>
      </c>
      <c r="AP80" s="4">
        <f>IFERROR(AVERAGE(Tabela13[[#This Row],[V4]],Tabela13[[#This Row],[V1]]),"")</f>
        <v>1.1985294117647058</v>
      </c>
      <c r="AQ80" s="4">
        <f>IFERROR(AVERAGE(Tabela13[[#This Row],[V4]],Tabela13[[#This Row],[V2]]),"")</f>
        <v>1.25</v>
      </c>
      <c r="AR80" s="4">
        <f>IFERROR(AVERAGE(Tabela13[[#This Row],[V4]],Tabela13[[#This Row],[V3]]),"")</f>
        <v>1.1985294117647058</v>
      </c>
      <c r="AS80" s="4">
        <f>_xlfn.STDEV.S(Tabela13[[#This Row],[V1]:[V2]])</f>
        <v>7.279040394567407E-2</v>
      </c>
      <c r="AT80" s="4">
        <f>_xlfn.STDEV.S(Tabela13[[#This Row],[V1]],Tabela13[[#This Row],[V3]])</f>
        <v>0</v>
      </c>
      <c r="AU80" s="4">
        <f>_xlfn.STDEV.S(Tabela13[[#This Row],[V1]],Tabela13[[#This Row],[V4]])</f>
        <v>7.279040394567407E-2</v>
      </c>
      <c r="AV80" s="4">
        <f>_xlfn.STDEV.S(Tabela13[[#This Row],[V2]],Tabela13[[#This Row],[V1]])</f>
        <v>7.279040394567407E-2</v>
      </c>
      <c r="AW80" s="4">
        <f>_xlfn.STDEV.S(Tabela13[[#This Row],[V2]],Tabela13[[#This Row],[V3]])</f>
        <v>7.279040394567407E-2</v>
      </c>
      <c r="AX80" s="4">
        <f>_xlfn.STDEV.S(Tabela13[[#This Row],[V42]],Tabela13[[#This Row],[V44]])</f>
        <v>7.279040394567407E-2</v>
      </c>
      <c r="AY80" s="4">
        <f>_xlfn.STDEV.S(Tabela13[[#This Row],[V3]],Tabela13[[#This Row],[V1]])</f>
        <v>0</v>
      </c>
      <c r="AZ80" s="4">
        <f>_xlfn.STDEV.S(Tabela13[[#This Row],[V3]],Tabela13[[#This Row],[V2]])</f>
        <v>7.279040394567407E-2</v>
      </c>
      <c r="BA80" s="4">
        <f>_xlfn.STDEV.S(Tabela13[[#This Row],[V3]],Tabela13[[#This Row],[V4]])</f>
        <v>7.279040394567407E-2</v>
      </c>
      <c r="BB80" s="4">
        <f>_xlfn.STDEV.S(Tabela13[[#This Row],[V4]],Tabela13[[#This Row],[V1]])</f>
        <v>7.279040394567407E-2</v>
      </c>
      <c r="BC80" s="4">
        <f>_xlfn.STDEV.S(Tabela13[[#This Row],[V4]],Tabela13[[#This Row],[V2]])</f>
        <v>0</v>
      </c>
      <c r="BD80" s="4">
        <f>_xlfn.STDEV.S(Tabela13[[#This Row],[V4]],Tabela13[[#This Row],[V3]])</f>
        <v>7.279040394567407E-2</v>
      </c>
      <c r="BE80" s="4">
        <f>Tabela13[[#This Row],[V17]]/Tabela13[[#This Row],[V5]]</f>
        <v>6.0733097770623766E-2</v>
      </c>
      <c r="BF80" s="4">
        <f>Tabela13[[#This Row],[V18]]/Tabela13[[#This Row],[V6]]</f>
        <v>0</v>
      </c>
      <c r="BG80" s="4">
        <f>Tabela13[[#This Row],[V19]]/Tabela13[[#This Row],[V7]]</f>
        <v>6.0733097770623766E-2</v>
      </c>
      <c r="BH80" s="4">
        <f>Tabela13[[#This Row],[V20]]/Tabela13[[#This Row],[V8]]</f>
        <v>6.0733097770623766E-2</v>
      </c>
      <c r="BI80" s="4">
        <f>Tabela13[[#This Row],[V21]]/Tabela13[[#This Row],[V9]]</f>
        <v>6.0733097770623766E-2</v>
      </c>
      <c r="BJ80" s="4">
        <f>Tabela13[[#This Row],[V22]]/Tabela13[[#This Row],[V10]]</f>
        <v>5.8232323156539256E-2</v>
      </c>
      <c r="BK80" s="4">
        <f>Tabela13[[#This Row],[V23]]/Tabela13[[#This Row],[V11]]</f>
        <v>0</v>
      </c>
      <c r="BL80" s="4">
        <f>Tabela13[[#This Row],[V24]]/Tabela13[[#This Row],[V12]]</f>
        <v>6.0733097770623766E-2</v>
      </c>
      <c r="BM80" s="4">
        <f>Tabela13[[#This Row],[V25]]/Tabela13[[#This Row],[V13]]</f>
        <v>6.0733097770623766E-2</v>
      </c>
      <c r="BN80" s="4">
        <f>Tabela13[[#This Row],[V26]]/Tabela13[[#This Row],[V14]]</f>
        <v>6.0733097770623766E-2</v>
      </c>
      <c r="BO80" s="4">
        <f>Tabela13[[#This Row],[V27]]/Tabela13[[#This Row],[V15]]</f>
        <v>0</v>
      </c>
      <c r="BP80" s="4">
        <f>Tabela13[[#This Row],[V28]]/Tabela13[[#This Row],[V16]]</f>
        <v>6.0733097770623766E-2</v>
      </c>
      <c r="BQ80" s="4">
        <f>Tabela13[[#This Row],[V1]]-Tabela13[[#This Row],[V2]]</f>
        <v>-0.10294117647058831</v>
      </c>
      <c r="BR80" s="4">
        <f>Tabela13[[#This Row],[V1]]-Tabela13[[#This Row],[V3]]</f>
        <v>0</v>
      </c>
      <c r="BS80" s="4">
        <f>Tabela13[[#This Row],[V1]]-Tabela13[[#This Row],[V4]]</f>
        <v>-0.10294117647058831</v>
      </c>
      <c r="BT80" s="4">
        <f>Tabela13[[#This Row],[V2]]-Tabela13[[#This Row],[V1]]</f>
        <v>0.10294117647058831</v>
      </c>
      <c r="BU80" s="4">
        <f>Tabela13[[#This Row],[V2]]-Tabela13[[#This Row],[V3]]</f>
        <v>0.10294117647058831</v>
      </c>
      <c r="BV80" s="4">
        <f>Tabela13[[#This Row],[V2]]-Tabela13[[#This Row],[V4]]</f>
        <v>0</v>
      </c>
      <c r="BW80" s="4">
        <f>AVERAGE(Tabela13[[#This Row],[V41]],Tabela13[[#This Row],[V42]])</f>
        <v>-5.1470588235294157E-2</v>
      </c>
      <c r="BX80" s="4">
        <f>AVERAGE(Tabela13[[#This Row],[V41]],Tabela13[[#This Row],[V43]])</f>
        <v>-0.10294117647058831</v>
      </c>
      <c r="BY80" s="4">
        <f>AVERAGE(Tabela13[[#This Row],[V41]],Tabela13[[#This Row],[V44]])</f>
        <v>0</v>
      </c>
      <c r="BZ80" s="4">
        <f>AVERAGE(Tabela13[[#This Row],[V41]],Tabela13[[#This Row],[V45]])</f>
        <v>0</v>
      </c>
      <c r="CA80" s="4">
        <f>AVERAGE(Tabela13[[#This Row],[V41]],Tabela13[[#This Row],[V46]])</f>
        <v>-5.1470588235294157E-2</v>
      </c>
      <c r="CB80" s="4">
        <f>AVERAGE(Tabela13[[#This Row],[V42]],Tabela13[[#This Row],[V41]])</f>
        <v>-5.1470588235294157E-2</v>
      </c>
      <c r="CC80" s="4">
        <f>AVERAGE(Tabela13[[#This Row],[V42]],Tabela13[[#This Row],[V43]])</f>
        <v>-5.1470588235294157E-2</v>
      </c>
      <c r="CD80" s="4">
        <f>AVERAGE(Tabela13[[#This Row],[V42]],Tabela13[[#This Row],[V44]])</f>
        <v>5.1470588235294157E-2</v>
      </c>
      <c r="CE80" s="4">
        <f>AVERAGE(Tabela13[[#This Row],[V42]],Tabela13[[#This Row],[V45]])</f>
        <v>5.1470588235294157E-2</v>
      </c>
      <c r="CF80" s="4">
        <f>AVERAGE(Tabela13[[#This Row],[V42]],Tabela13[[#This Row],[V46]])</f>
        <v>0</v>
      </c>
      <c r="CG80" s="4">
        <f>AVERAGE(Tabela13[[#This Row],[V43]],Tabela13[[#This Row],[V41]])</f>
        <v>-0.10294117647058831</v>
      </c>
      <c r="CH80" s="4">
        <f>AVERAGE(Tabela13[[#This Row],[V43]],Tabela13[[#This Row],[V42]])</f>
        <v>-5.1470588235294157E-2</v>
      </c>
      <c r="CI80" s="4">
        <f>AVERAGE(Tabela13[[#This Row],[V43]],Tabela13[[#This Row],[V44]])</f>
        <v>0</v>
      </c>
      <c r="CJ80" s="4">
        <f>AVERAGE(Tabela13[[#This Row],[V43]],Tabela13[[#This Row],[V45]])</f>
        <v>0</v>
      </c>
      <c r="CK80" s="4">
        <f>AVERAGE(Tabela13[[#This Row],[V43]],Tabela13[[#This Row],[V46]])</f>
        <v>-5.1470588235294157E-2</v>
      </c>
      <c r="CL80" s="4">
        <f>AVERAGE(Tabela13[[#This Row],[V44]],Tabela13[[#This Row],[V41]])</f>
        <v>0</v>
      </c>
      <c r="CM80" s="4">
        <f>AVERAGE(Tabela13[[#This Row],[V44]],Tabela13[[#This Row],[V42]])</f>
        <v>5.1470588235294157E-2</v>
      </c>
      <c r="CN80" s="4">
        <f>AVERAGE(Tabela13[[#This Row],[V44]],Tabela13[[#This Row],[V43]])</f>
        <v>0</v>
      </c>
      <c r="CO80" s="4">
        <f>AVERAGE(Tabela13[[#This Row],[V44]],Tabela13[[#This Row],[V45]])</f>
        <v>0.10294117647058831</v>
      </c>
      <c r="CP80" s="4">
        <f>AVERAGE(Tabela13[[#This Row],[V44]],Tabela13[[#This Row],[V46]])</f>
        <v>5.1470588235294157E-2</v>
      </c>
      <c r="CQ80" s="4">
        <f>AVERAGE(Tabela13[[#This Row],[V45]],Tabela13[[#This Row],[V41]])</f>
        <v>0</v>
      </c>
      <c r="CR80" s="4">
        <f>AVERAGE(Tabela13[[#This Row],[V45]],Tabela13[[#This Row],[V42]])</f>
        <v>5.1470588235294157E-2</v>
      </c>
      <c r="CS80" s="4">
        <f>AVERAGE(Tabela13[[#This Row],[V45]],Tabela13[[#This Row],[V43]])</f>
        <v>0</v>
      </c>
      <c r="CT80" s="4">
        <f>AVERAGE(Tabela13[[#This Row],[V45]],Tabela13[[#This Row],[V44]])</f>
        <v>0.10294117647058831</v>
      </c>
      <c r="CU80" s="4">
        <f>AVERAGE(Tabela13[[#This Row],[V45]],Tabela13[[#This Row],[V46]])</f>
        <v>5.1470588235294157E-2</v>
      </c>
      <c r="CV80" s="4">
        <f>AVERAGE(Tabela13[[#This Row],[V46]],Tabela13[[#This Row],[V41]])</f>
        <v>-5.1470588235294157E-2</v>
      </c>
      <c r="CW80" s="4">
        <f>AVERAGE(Tabela13[[#This Row],[V46]],Tabela13[[#This Row],[V42]])</f>
        <v>0</v>
      </c>
      <c r="CX80" s="4">
        <f>AVERAGE(Tabela13[[#This Row],[V46]],Tabela13[[#This Row],[V43]])</f>
        <v>-5.1470588235294157E-2</v>
      </c>
      <c r="CY80" s="4">
        <f>AVERAGE(Tabela13[[#This Row],[V46]],Tabela13[[#This Row],[V44]])</f>
        <v>5.1470588235294157E-2</v>
      </c>
      <c r="CZ80" s="4">
        <f>AVERAGE(Tabela13[[#This Row],[V46]],Tabela13[[#This Row],[V45]])</f>
        <v>5.1470588235294157E-2</v>
      </c>
      <c r="DA80" s="3">
        <f>_xlfn.STDEV.S(Tabela13[[#This Row],[V41]],Tabela13[[#This Row],[V42]])</f>
        <v>7.279040394567407E-2</v>
      </c>
      <c r="DB80" s="3">
        <f>_xlfn.STDEV.S(Tabela13[[#This Row],[V41]],Tabela13[[#This Row],[V43]])</f>
        <v>0</v>
      </c>
      <c r="DC80" s="3">
        <f>_xlfn.STDEV.S(Tabela13[[#This Row],[V41]],Tabela13[[#This Row],[V44]])</f>
        <v>0.14558080789134814</v>
      </c>
      <c r="DD80" s="3">
        <f>_xlfn.STDEV.S(Tabela13[[#This Row],[V41]],Tabela13[[#This Row],[V45]])</f>
        <v>0.14558080789134814</v>
      </c>
      <c r="DE80" s="3">
        <f>_xlfn.STDEV.S(Tabela13[[#This Row],[V41]],Tabela13[[#This Row],[V46]])</f>
        <v>7.279040394567407E-2</v>
      </c>
      <c r="DF80" s="3">
        <f>_xlfn.STDEV.S(Tabela13[[#This Row],[V42]],Tabela13[[#This Row],[V41]])</f>
        <v>7.279040394567407E-2</v>
      </c>
      <c r="DG80" s="3">
        <f>_xlfn.STDEV.S(Tabela13[[#This Row],[V42]],Tabela13[[#This Row],[V43]])</f>
        <v>7.279040394567407E-2</v>
      </c>
      <c r="DH80" s="3">
        <f>_xlfn.STDEV.S(Tabela13[[#This Row],[V42]],Tabela13[[#This Row],[V44]])</f>
        <v>7.279040394567407E-2</v>
      </c>
      <c r="DI80" s="3">
        <f>_xlfn.STDEV.S(Tabela13[[#This Row],[V42]],Tabela13[[#This Row],[V45]])</f>
        <v>7.279040394567407E-2</v>
      </c>
      <c r="DJ80" s="3">
        <f>_xlfn.STDEV.S(Tabela13[[#This Row],[V42]],Tabela13[[#This Row],[V46]])</f>
        <v>0</v>
      </c>
      <c r="DK80" s="3">
        <f>_xlfn.STDEV.S(Tabela13[[#This Row],[V43]],Tabela13[[#This Row],[V41]])</f>
        <v>0</v>
      </c>
      <c r="DL80" s="3">
        <f>_xlfn.STDEV.S(Tabela13[[#This Row],[V43]],Tabela13[[#This Row],[V42]])</f>
        <v>7.279040394567407E-2</v>
      </c>
      <c r="DM80" s="3">
        <f>_xlfn.STDEV.S(Tabela13[[#This Row],[V43]],Tabela13[[#This Row],[V44]])</f>
        <v>0.14558080789134814</v>
      </c>
      <c r="DN80" s="3">
        <f>_xlfn.STDEV.S(Tabela13[[#This Row],[V43]],Tabela13[[#This Row],[V45]])</f>
        <v>0.14558080789134814</v>
      </c>
      <c r="DO80" s="3">
        <f>_xlfn.STDEV.S(Tabela13[[#This Row],[V43]],Tabela13[[#This Row],[V46]])</f>
        <v>7.279040394567407E-2</v>
      </c>
      <c r="DP80" s="3">
        <f>_xlfn.STDEV.S(Tabela13[[#This Row],[V44]],Tabela13[[#This Row],[V41]])</f>
        <v>0.14558080789134814</v>
      </c>
      <c r="DQ80" s="3">
        <f>_xlfn.STDEV.S(Tabela13[[#This Row],[V44]],Tabela13[[#This Row],[V42]])</f>
        <v>7.279040394567407E-2</v>
      </c>
      <c r="DR80" s="3">
        <f>_xlfn.STDEV.S(Tabela13[[#This Row],[V44]],Tabela13[[#This Row],[V43]])</f>
        <v>0.14558080789134814</v>
      </c>
      <c r="DS80" s="3">
        <f>_xlfn.STDEV.S(Tabela13[[#This Row],[V44]],Tabela13[[#This Row],[V45]])</f>
        <v>0</v>
      </c>
      <c r="DT80" s="3">
        <f>_xlfn.STDEV.S(Tabela13[[#This Row],[V44]],Tabela13[[#This Row],[V46]])</f>
        <v>7.279040394567407E-2</v>
      </c>
      <c r="DU80" s="3">
        <f>_xlfn.STDEV.S(Tabela13[[#This Row],[V45]],Tabela13[[#This Row],[V41]])</f>
        <v>0.14558080789134814</v>
      </c>
      <c r="DV80" s="3">
        <f>_xlfn.STDEV.S(Tabela13[[#This Row],[V45]],Tabela13[[#This Row],[V42]])</f>
        <v>7.279040394567407E-2</v>
      </c>
      <c r="DW80" s="3">
        <f>_xlfn.STDEV.S(Tabela13[[#This Row],[V45]],Tabela13[[#This Row],[V43]])</f>
        <v>0.14558080789134814</v>
      </c>
      <c r="DX80" s="3">
        <f>_xlfn.STDEV.S(Tabela13[[#This Row],[V45]],Tabela13[[#This Row],[V44]])</f>
        <v>0</v>
      </c>
      <c r="DY80" s="3">
        <f>_xlfn.STDEV.S(Tabela13[[#This Row],[V45]],Tabela13[[#This Row],[V46]])</f>
        <v>7.279040394567407E-2</v>
      </c>
      <c r="DZ80" s="3">
        <f>_xlfn.STDEV.S(Tabela13[[#This Row],[V46]],Tabela13[[#This Row],[V41]])</f>
        <v>7.279040394567407E-2</v>
      </c>
      <c r="EA80" s="3">
        <f>_xlfn.STDEV.S(Tabela13[[#This Row],[V46]],Tabela13[[#This Row],[V42]])</f>
        <v>0</v>
      </c>
      <c r="EB80" s="3">
        <f>_xlfn.STDEV.S(Tabela13[[#This Row],[V46]],Tabela13[[#This Row],[V43]])</f>
        <v>7.279040394567407E-2</v>
      </c>
      <c r="EC80" s="3">
        <f>_xlfn.STDEV.S(Tabela13[[#This Row],[V46]],Tabela13[[#This Row],[V44]])</f>
        <v>7.279040394567407E-2</v>
      </c>
      <c r="ED80" s="3">
        <f>_xlfn.STDEV.S(Tabela13[[#This Row],[V46]],Tabela13[[#This Row],[V45]])</f>
        <v>7.279040394567407E-2</v>
      </c>
      <c r="EE80" s="3">
        <f t="shared" si="92"/>
        <v>-1.4142135623730951</v>
      </c>
      <c r="EF80" s="3">
        <f t="shared" si="93"/>
        <v>0</v>
      </c>
      <c r="EG80" s="3" t="str">
        <f t="shared" si="94"/>
        <v/>
      </c>
      <c r="EH80" s="3" t="str">
        <f t="shared" si="95"/>
        <v/>
      </c>
      <c r="EI80" s="3">
        <f t="shared" si="96"/>
        <v>-1.4142135623730951</v>
      </c>
      <c r="EJ80" s="3">
        <f t="shared" si="97"/>
        <v>-1.4142135623730951</v>
      </c>
      <c r="EK80" s="3">
        <f t="shared" si="98"/>
        <v>-1.4142135623730951</v>
      </c>
      <c r="EL80" s="3">
        <f t="shared" si="99"/>
        <v>1.4142135623730951</v>
      </c>
      <c r="EM80" s="3">
        <f t="shared" si="100"/>
        <v>1.4142135623730951</v>
      </c>
      <c r="EN80" s="3" t="str">
        <f t="shared" si="101"/>
        <v/>
      </c>
      <c r="EO80" s="3">
        <f t="shared" si="102"/>
        <v>0</v>
      </c>
      <c r="EP80" s="3">
        <f t="shared" si="103"/>
        <v>-1.4142135623730951</v>
      </c>
      <c r="EQ80" s="3" t="str">
        <f t="shared" si="104"/>
        <v/>
      </c>
      <c r="ER80" s="3" t="str">
        <f t="shared" si="105"/>
        <v/>
      </c>
      <c r="ES80" s="3" t="str">
        <f t="shared" si="106"/>
        <v/>
      </c>
      <c r="ET80" s="3" t="str">
        <f t="shared" si="107"/>
        <v/>
      </c>
      <c r="EU80" s="3" t="str">
        <f t="shared" si="108"/>
        <v/>
      </c>
      <c r="EV80" s="3" t="str">
        <f t="shared" si="109"/>
        <v/>
      </c>
      <c r="EW80" s="3">
        <f t="shared" si="110"/>
        <v>0</v>
      </c>
      <c r="EX80" s="3">
        <f t="shared" si="111"/>
        <v>1.4142135623730951</v>
      </c>
      <c r="EY80" s="3" t="str">
        <f t="shared" si="112"/>
        <v/>
      </c>
      <c r="EZ80" s="3">
        <f t="shared" si="113"/>
        <v>1.4142135623730951</v>
      </c>
      <c r="FA80" s="3" t="str">
        <f t="shared" si="114"/>
        <v/>
      </c>
      <c r="FB80" s="3">
        <f t="shared" si="115"/>
        <v>0</v>
      </c>
      <c r="FC80" s="3">
        <f t="shared" si="116"/>
        <v>1.4142135623730951</v>
      </c>
      <c r="FD80" s="3">
        <f t="shared" si="117"/>
        <v>-1.4142135623730951</v>
      </c>
      <c r="FE80" s="3" t="str">
        <f t="shared" si="118"/>
        <v/>
      </c>
      <c r="FF80" s="3">
        <f t="shared" si="119"/>
        <v>-1.4142135623730951</v>
      </c>
      <c r="FG80" s="3">
        <f t="shared" si="120"/>
        <v>1.4142135623730951</v>
      </c>
      <c r="FH80" s="3">
        <f t="shared" si="121"/>
        <v>1.4142135623730951</v>
      </c>
      <c r="FI80" s="4">
        <f t="shared" si="122"/>
        <v>1</v>
      </c>
      <c r="FJ80" s="4">
        <f t="shared" si="123"/>
        <v>0.58823529411764708</v>
      </c>
      <c r="FK80" s="4">
        <f t="shared" si="124"/>
        <v>1.0831792975970427</v>
      </c>
      <c r="FL80" s="4">
        <f t="shared" si="125"/>
        <v>1.6654343807763401</v>
      </c>
      <c r="FM80" s="4">
        <f>Tabela13[[#This Row],[V139]]-Tabela13[[#This Row],[V140]]</f>
        <v>-0.58225508317929742</v>
      </c>
      <c r="FN80" s="4">
        <f>Tabela13[[#This Row],[V1]]-Tabela13[[#This Row],[V2]]/2</f>
        <v>0.52205882352941169</v>
      </c>
      <c r="FO80" s="4">
        <f>Tabela13[[#This Row],[V1]]-Tabela13[[#This Row],[V3]]/2</f>
        <v>0.57352941176470584</v>
      </c>
      <c r="FP80" s="4">
        <f>Tabela13[[#This Row],[V1]]-Tabela13[[#This Row],[V4]]/2</f>
        <v>0.52205882352941169</v>
      </c>
      <c r="FQ80" s="4">
        <f>Tabela13[[#This Row],[V2]]-Tabela13[[#This Row],[V1]]/2</f>
        <v>0.67647058823529416</v>
      </c>
      <c r="FR80" s="4">
        <f>Tabela13[[#This Row],[V2]]-Tabela13[[#This Row],[V3]]/2</f>
        <v>0.67647058823529416</v>
      </c>
      <c r="FS80" s="4">
        <f>Tabela13[[#This Row],[V2]]-Tabela13[[#This Row],[V4]]/2</f>
        <v>0.625</v>
      </c>
      <c r="FT80" s="4">
        <f t="shared" si="126"/>
        <v>0.48113853647145555</v>
      </c>
      <c r="FU80" s="4">
        <f t="shared" si="127"/>
        <v>0.52072839140707072</v>
      </c>
      <c r="FV80" s="4">
        <f t="shared" si="128"/>
        <v>0.48113853647145555</v>
      </c>
      <c r="FW80" s="4">
        <f t="shared" si="129"/>
        <v>0.59475925748335279</v>
      </c>
      <c r="FX80" s="4">
        <f t="shared" si="130"/>
        <v>0.59475925748335279</v>
      </c>
      <c r="FY80" s="4">
        <f t="shared" si="131"/>
        <v>0.55859931534356244</v>
      </c>
      <c r="FZ80" s="4">
        <f t="shared" si="132"/>
        <v>86.604936564862001</v>
      </c>
      <c r="GA80" s="4">
        <f t="shared" si="133"/>
        <v>93.731110453272734</v>
      </c>
      <c r="GB80" s="4">
        <f t="shared" si="134"/>
        <v>86.604936564862001</v>
      </c>
      <c r="GC80" s="4">
        <f t="shared" si="135"/>
        <v>107.0566663470035</v>
      </c>
      <c r="GD80" s="4">
        <f t="shared" si="136"/>
        <v>107.0566663470035</v>
      </c>
      <c r="GE80" s="4">
        <f t="shared" si="137"/>
        <v>100.54787676184122</v>
      </c>
      <c r="GF80" s="4">
        <f>Tabela13[[#This Row],[V1]]-Tabela13[[#This Row],[V2]]/Tabela13[[#This Row],[V2]]</f>
        <v>0.14705882352941169</v>
      </c>
      <c r="GG80" s="4">
        <f>Tabela13[[#This Row],[V1]]-Tabela13[[#This Row],[V3]]/Tabela13[[#This Row],[V3]]</f>
        <v>0.14705882352941169</v>
      </c>
      <c r="GH80" s="4">
        <f>Tabela13[[#This Row],[V1]]-Tabela13[[#This Row],[V4]]/Tabela13[[#This Row],[V4]]</f>
        <v>0.14705882352941169</v>
      </c>
      <c r="GI80" s="4">
        <f>Tabela13[[#This Row],[V2]]-Tabela13[[#This Row],[V1]]/Tabela13[[#This Row],[V1]]</f>
        <v>0.25</v>
      </c>
      <c r="GJ80" s="4">
        <f>Tabela13[[#This Row],[V2]]-Tabela13[[#This Row],[V3]]/Tabela13[[#This Row],[V3]]</f>
        <v>0.25</v>
      </c>
      <c r="GK80" s="4">
        <f>Tabela13[[#This Row],[V2]]-Tabela13[[#This Row],[V4]]/Tabela13[[#This Row],[V4]]</f>
        <v>0.25</v>
      </c>
      <c r="GL80" s="4">
        <f t="shared" si="138"/>
        <v>5.9433115945990933E-2</v>
      </c>
      <c r="GM80" s="4">
        <f t="shared" si="139"/>
        <v>1.1985294117647058</v>
      </c>
      <c r="GN80" s="4">
        <f t="shared" si="140"/>
        <v>4.9588366678863599E-2</v>
      </c>
      <c r="GO80" s="3">
        <f t="shared" si="141"/>
        <v>0</v>
      </c>
      <c r="GP80" s="3">
        <v>100</v>
      </c>
      <c r="GQ80" s="3">
        <f t="shared" si="142"/>
        <v>-1</v>
      </c>
      <c r="GR80" s="3">
        <f t="shared" si="143"/>
        <v>-100</v>
      </c>
      <c r="GS80" s="34">
        <f>COUNTIF($D$2:D79,Tabela13[[#This Row],[HomeTeam]])</f>
        <v>3</v>
      </c>
      <c r="GT80" s="34">
        <f>COUNTIF($E$2:E79,Tabela13[[#This Row],[AwayTeam]])</f>
        <v>3</v>
      </c>
      <c r="GU80" s="3">
        <f>IFERROR(AVERAGEIFS($AD$2:AD79,$D$2:D79,Tabela13[[#This Row],[HomeTeam]],$GS$2:GS79,"&gt;="&amp;Tabela13[[#This Row],[Contagem_H]]-5),"")</f>
        <v>0.87216223698781847</v>
      </c>
      <c r="GV80" s="3">
        <f>IFERROR(AVERAGEIFS($G$2:G79,$E$2:E79,Tabela13[[#This Row],[AwayTeam]],$GT$2:GT79,"&gt;="&amp;Tabela13[[#This Row],[Contagem_A]]-5),"")</f>
        <v>3</v>
      </c>
      <c r="GW80" s="3">
        <f>IFERROR(AVERAGEIFS($GQ$2:GQ79,$D$2:D79,Tabela13[[#This Row],[HomeTeam]],$GS$2:GS79,"&gt;="&amp;Tabela13[[#This Row],[Contagem_H]]-5),"")</f>
        <v>0.51333333333333331</v>
      </c>
    </row>
    <row r="81" spans="1:205" x14ac:dyDescent="0.25">
      <c r="A81" t="s">
        <v>127</v>
      </c>
      <c r="B81" t="s">
        <v>164</v>
      </c>
      <c r="C81" t="s">
        <v>138</v>
      </c>
      <c r="D81" t="s">
        <v>26</v>
      </c>
      <c r="E81" t="s">
        <v>21</v>
      </c>
      <c r="F81" s="3">
        <v>1</v>
      </c>
      <c r="G81" s="3">
        <v>1</v>
      </c>
      <c r="H81" s="3" t="str">
        <f t="shared" si="144"/>
        <v>D</v>
      </c>
      <c r="I81" s="3">
        <v>3.75</v>
      </c>
      <c r="J81" s="3">
        <v>3.4</v>
      </c>
      <c r="K81" s="3">
        <v>2</v>
      </c>
      <c r="L81" s="3">
        <v>1.84</v>
      </c>
      <c r="M81" s="3">
        <v>2.06</v>
      </c>
      <c r="N81" s="3">
        <f t="shared" si="73"/>
        <v>2</v>
      </c>
      <c r="O81" s="3">
        <f t="shared" si="74"/>
        <v>1</v>
      </c>
      <c r="P81" s="3">
        <f t="shared" si="75"/>
        <v>1</v>
      </c>
      <c r="Q81" s="3">
        <f t="shared" si="76"/>
        <v>6.0784313725490202E-2</v>
      </c>
      <c r="R81" s="3">
        <f t="shared" si="77"/>
        <v>2.891515407344869E-2</v>
      </c>
      <c r="S81" s="3">
        <f t="shared" si="78"/>
        <v>3.9779411764705883</v>
      </c>
      <c r="T81" s="3">
        <f t="shared" si="79"/>
        <v>3.6066666666666665</v>
      </c>
      <c r="U81" s="3">
        <f t="shared" si="80"/>
        <v>2.1215686274509804</v>
      </c>
      <c r="V81" s="3">
        <f t="shared" si="81"/>
        <v>1.9518431372549021</v>
      </c>
      <c r="W81" s="3">
        <f t="shared" si="82"/>
        <v>2.18521568627451</v>
      </c>
      <c r="X81" s="4">
        <f t="shared" si="83"/>
        <v>0.26666666666666666</v>
      </c>
      <c r="Y81" s="4">
        <f t="shared" si="84"/>
        <v>0.29411764705882354</v>
      </c>
      <c r="Z81" s="4">
        <f t="shared" si="85"/>
        <v>0.5</v>
      </c>
      <c r="AA81" s="4">
        <f t="shared" si="86"/>
        <v>0.54347826086956519</v>
      </c>
      <c r="AB81" s="4">
        <f t="shared" si="87"/>
        <v>0.4854368932038835</v>
      </c>
      <c r="AC81" s="4">
        <f t="shared" si="88"/>
        <v>0.6333333333333333</v>
      </c>
      <c r="AD81" s="4">
        <f t="shared" si="89"/>
        <v>0.75</v>
      </c>
      <c r="AE81" s="4">
        <f t="shared" si="90"/>
        <v>0.6333333333333333</v>
      </c>
      <c r="AF81" s="4">
        <f t="shared" si="91"/>
        <v>0.75</v>
      </c>
      <c r="AG81" s="4">
        <f>IFERROR(AVERAGE(Tabela13[[#This Row],[V1]],Tabela13[[#This Row],[V2]]),"")</f>
        <v>0.69166666666666665</v>
      </c>
      <c r="AH81" s="4">
        <f>IFERROR(AVERAGE(Tabela13[[#This Row],[V1]],Tabela13[[#This Row],[V3]]),"")</f>
        <v>0.6333333333333333</v>
      </c>
      <c r="AI81" s="4">
        <f>IFERROR(AVERAGE(Tabela13[[#This Row],[V1]],Tabela13[[#This Row],[V4]]),"")</f>
        <v>0.69166666666666665</v>
      </c>
      <c r="AJ81" s="4">
        <f>IFERROR(AVERAGE(Tabela13[[#This Row],[V2]],Tabela13[[#This Row],[V1]]),"")</f>
        <v>0.69166666666666665</v>
      </c>
      <c r="AK81" s="4">
        <f>IFERROR(AVERAGE(Tabela13[[#This Row],[V2]],Tabela13[[#This Row],[V3]]),"")</f>
        <v>0.69166666666666665</v>
      </c>
      <c r="AL81" s="4">
        <f>IFERROR(AVERAGE(Tabela13[[#This Row],[V2]],Tabela13[[#This Row],[V4]]),"")</f>
        <v>0.75</v>
      </c>
      <c r="AM81" s="4">
        <f>IFERROR(AVERAGE(Tabela13[[#This Row],[V3]],Tabela13[[#This Row],[V1]]),"")</f>
        <v>0.6333333333333333</v>
      </c>
      <c r="AN81" s="4">
        <f>IFERROR(AVERAGE(Tabela13[[#This Row],[V3]],Tabela13[[#This Row],[V2]]),"")</f>
        <v>0.69166666666666665</v>
      </c>
      <c r="AO81" s="4">
        <f>IFERROR(AVERAGE(Tabela13[[#This Row],[V3]],Tabela13[[#This Row],[V4]]),"")</f>
        <v>0.69166666666666665</v>
      </c>
      <c r="AP81" s="4">
        <f>IFERROR(AVERAGE(Tabela13[[#This Row],[V4]],Tabela13[[#This Row],[V1]]),"")</f>
        <v>0.69166666666666665</v>
      </c>
      <c r="AQ81" s="4">
        <f>IFERROR(AVERAGE(Tabela13[[#This Row],[V4]],Tabela13[[#This Row],[V2]]),"")</f>
        <v>0.75</v>
      </c>
      <c r="AR81" s="4">
        <f>IFERROR(AVERAGE(Tabela13[[#This Row],[V4]],Tabela13[[#This Row],[V3]]),"")</f>
        <v>0.69166666666666665</v>
      </c>
      <c r="AS81" s="4">
        <f>_xlfn.STDEV.S(Tabela13[[#This Row],[V1]:[V2]])</f>
        <v>8.2495791138430558E-2</v>
      </c>
      <c r="AT81" s="4">
        <f>_xlfn.STDEV.S(Tabela13[[#This Row],[V1]],Tabela13[[#This Row],[V3]])</f>
        <v>0</v>
      </c>
      <c r="AU81" s="4">
        <f>_xlfn.STDEV.S(Tabela13[[#This Row],[V1]],Tabela13[[#This Row],[V4]])</f>
        <v>8.2495791138430558E-2</v>
      </c>
      <c r="AV81" s="4">
        <f>_xlfn.STDEV.S(Tabela13[[#This Row],[V2]],Tabela13[[#This Row],[V1]])</f>
        <v>8.2495791138430558E-2</v>
      </c>
      <c r="AW81" s="4">
        <f>_xlfn.STDEV.S(Tabela13[[#This Row],[V2]],Tabela13[[#This Row],[V3]])</f>
        <v>8.2495791138430558E-2</v>
      </c>
      <c r="AX81" s="4">
        <f>_xlfn.STDEV.S(Tabela13[[#This Row],[V42]],Tabela13[[#This Row],[V44]])</f>
        <v>8.2495791138430558E-2</v>
      </c>
      <c r="AY81" s="4">
        <f>_xlfn.STDEV.S(Tabela13[[#This Row],[V3]],Tabela13[[#This Row],[V1]])</f>
        <v>0</v>
      </c>
      <c r="AZ81" s="4">
        <f>_xlfn.STDEV.S(Tabela13[[#This Row],[V3]],Tabela13[[#This Row],[V2]])</f>
        <v>8.2495791138430558E-2</v>
      </c>
      <c r="BA81" s="4">
        <f>_xlfn.STDEV.S(Tabela13[[#This Row],[V3]],Tabela13[[#This Row],[V4]])</f>
        <v>8.2495791138430558E-2</v>
      </c>
      <c r="BB81" s="4">
        <f>_xlfn.STDEV.S(Tabela13[[#This Row],[V4]],Tabela13[[#This Row],[V1]])</f>
        <v>8.2495791138430558E-2</v>
      </c>
      <c r="BC81" s="4">
        <f>_xlfn.STDEV.S(Tabela13[[#This Row],[V4]],Tabela13[[#This Row],[V2]])</f>
        <v>0</v>
      </c>
      <c r="BD81" s="4">
        <f>_xlfn.STDEV.S(Tabela13[[#This Row],[V4]],Tabela13[[#This Row],[V3]])</f>
        <v>8.2495791138430558E-2</v>
      </c>
      <c r="BE81" s="4">
        <f>Tabela13[[#This Row],[V17]]/Tabela13[[#This Row],[V5]]</f>
        <v>0.11927102333267069</v>
      </c>
      <c r="BF81" s="4">
        <f>Tabela13[[#This Row],[V18]]/Tabela13[[#This Row],[V6]]</f>
        <v>0</v>
      </c>
      <c r="BG81" s="4">
        <f>Tabela13[[#This Row],[V19]]/Tabela13[[#This Row],[V7]]</f>
        <v>0.11927102333267069</v>
      </c>
      <c r="BH81" s="4">
        <f>Tabela13[[#This Row],[V20]]/Tabela13[[#This Row],[V8]]</f>
        <v>0.11927102333267069</v>
      </c>
      <c r="BI81" s="4">
        <f>Tabela13[[#This Row],[V21]]/Tabela13[[#This Row],[V9]]</f>
        <v>0.11927102333267069</v>
      </c>
      <c r="BJ81" s="4">
        <f>Tabela13[[#This Row],[V22]]/Tabela13[[#This Row],[V10]]</f>
        <v>0.10999438818457408</v>
      </c>
      <c r="BK81" s="4">
        <f>Tabela13[[#This Row],[V23]]/Tabela13[[#This Row],[V11]]</f>
        <v>0</v>
      </c>
      <c r="BL81" s="4">
        <f>Tabela13[[#This Row],[V24]]/Tabela13[[#This Row],[V12]]</f>
        <v>0.11927102333267069</v>
      </c>
      <c r="BM81" s="4">
        <f>Tabela13[[#This Row],[V25]]/Tabela13[[#This Row],[V13]]</f>
        <v>0.11927102333267069</v>
      </c>
      <c r="BN81" s="4">
        <f>Tabela13[[#This Row],[V26]]/Tabela13[[#This Row],[V14]]</f>
        <v>0.11927102333267069</v>
      </c>
      <c r="BO81" s="4">
        <f>Tabela13[[#This Row],[V27]]/Tabela13[[#This Row],[V15]]</f>
        <v>0</v>
      </c>
      <c r="BP81" s="4">
        <f>Tabela13[[#This Row],[V28]]/Tabela13[[#This Row],[V16]]</f>
        <v>0.11927102333267069</v>
      </c>
      <c r="BQ81" s="4">
        <f>Tabela13[[#This Row],[V1]]-Tabela13[[#This Row],[V2]]</f>
        <v>-0.1166666666666667</v>
      </c>
      <c r="BR81" s="4">
        <f>Tabela13[[#This Row],[V1]]-Tabela13[[#This Row],[V3]]</f>
        <v>0</v>
      </c>
      <c r="BS81" s="4">
        <f>Tabela13[[#This Row],[V1]]-Tabela13[[#This Row],[V4]]</f>
        <v>-0.1166666666666667</v>
      </c>
      <c r="BT81" s="4">
        <f>Tabela13[[#This Row],[V2]]-Tabela13[[#This Row],[V1]]</f>
        <v>0.1166666666666667</v>
      </c>
      <c r="BU81" s="4">
        <f>Tabela13[[#This Row],[V2]]-Tabela13[[#This Row],[V3]]</f>
        <v>0.1166666666666667</v>
      </c>
      <c r="BV81" s="4">
        <f>Tabela13[[#This Row],[V2]]-Tabela13[[#This Row],[V4]]</f>
        <v>0</v>
      </c>
      <c r="BW81" s="4">
        <f>AVERAGE(Tabela13[[#This Row],[V41]],Tabela13[[#This Row],[V42]])</f>
        <v>-5.8333333333333348E-2</v>
      </c>
      <c r="BX81" s="4">
        <f>AVERAGE(Tabela13[[#This Row],[V41]],Tabela13[[#This Row],[V43]])</f>
        <v>-0.1166666666666667</v>
      </c>
      <c r="BY81" s="4">
        <f>AVERAGE(Tabela13[[#This Row],[V41]],Tabela13[[#This Row],[V44]])</f>
        <v>0</v>
      </c>
      <c r="BZ81" s="4">
        <f>AVERAGE(Tabela13[[#This Row],[V41]],Tabela13[[#This Row],[V45]])</f>
        <v>0</v>
      </c>
      <c r="CA81" s="4">
        <f>AVERAGE(Tabela13[[#This Row],[V41]],Tabela13[[#This Row],[V46]])</f>
        <v>-5.8333333333333348E-2</v>
      </c>
      <c r="CB81" s="4">
        <f>AVERAGE(Tabela13[[#This Row],[V42]],Tabela13[[#This Row],[V41]])</f>
        <v>-5.8333333333333348E-2</v>
      </c>
      <c r="CC81" s="4">
        <f>AVERAGE(Tabela13[[#This Row],[V42]],Tabela13[[#This Row],[V43]])</f>
        <v>-5.8333333333333348E-2</v>
      </c>
      <c r="CD81" s="4">
        <f>AVERAGE(Tabela13[[#This Row],[V42]],Tabela13[[#This Row],[V44]])</f>
        <v>5.8333333333333348E-2</v>
      </c>
      <c r="CE81" s="4">
        <f>AVERAGE(Tabela13[[#This Row],[V42]],Tabela13[[#This Row],[V45]])</f>
        <v>5.8333333333333348E-2</v>
      </c>
      <c r="CF81" s="4">
        <f>AVERAGE(Tabela13[[#This Row],[V42]],Tabela13[[#This Row],[V46]])</f>
        <v>0</v>
      </c>
      <c r="CG81" s="4">
        <f>AVERAGE(Tabela13[[#This Row],[V43]],Tabela13[[#This Row],[V41]])</f>
        <v>-0.1166666666666667</v>
      </c>
      <c r="CH81" s="4">
        <f>AVERAGE(Tabela13[[#This Row],[V43]],Tabela13[[#This Row],[V42]])</f>
        <v>-5.8333333333333348E-2</v>
      </c>
      <c r="CI81" s="4">
        <f>AVERAGE(Tabela13[[#This Row],[V43]],Tabela13[[#This Row],[V44]])</f>
        <v>0</v>
      </c>
      <c r="CJ81" s="4">
        <f>AVERAGE(Tabela13[[#This Row],[V43]],Tabela13[[#This Row],[V45]])</f>
        <v>0</v>
      </c>
      <c r="CK81" s="4">
        <f>AVERAGE(Tabela13[[#This Row],[V43]],Tabela13[[#This Row],[V46]])</f>
        <v>-5.8333333333333348E-2</v>
      </c>
      <c r="CL81" s="4">
        <f>AVERAGE(Tabela13[[#This Row],[V44]],Tabela13[[#This Row],[V41]])</f>
        <v>0</v>
      </c>
      <c r="CM81" s="4">
        <f>AVERAGE(Tabela13[[#This Row],[V44]],Tabela13[[#This Row],[V42]])</f>
        <v>5.8333333333333348E-2</v>
      </c>
      <c r="CN81" s="4">
        <f>AVERAGE(Tabela13[[#This Row],[V44]],Tabela13[[#This Row],[V43]])</f>
        <v>0</v>
      </c>
      <c r="CO81" s="4">
        <f>AVERAGE(Tabela13[[#This Row],[V44]],Tabela13[[#This Row],[V45]])</f>
        <v>0.1166666666666667</v>
      </c>
      <c r="CP81" s="4">
        <f>AVERAGE(Tabela13[[#This Row],[V44]],Tabela13[[#This Row],[V46]])</f>
        <v>5.8333333333333348E-2</v>
      </c>
      <c r="CQ81" s="4">
        <f>AVERAGE(Tabela13[[#This Row],[V45]],Tabela13[[#This Row],[V41]])</f>
        <v>0</v>
      </c>
      <c r="CR81" s="4">
        <f>AVERAGE(Tabela13[[#This Row],[V45]],Tabela13[[#This Row],[V42]])</f>
        <v>5.8333333333333348E-2</v>
      </c>
      <c r="CS81" s="4">
        <f>AVERAGE(Tabela13[[#This Row],[V45]],Tabela13[[#This Row],[V43]])</f>
        <v>0</v>
      </c>
      <c r="CT81" s="4">
        <f>AVERAGE(Tabela13[[#This Row],[V45]],Tabela13[[#This Row],[V44]])</f>
        <v>0.1166666666666667</v>
      </c>
      <c r="CU81" s="4">
        <f>AVERAGE(Tabela13[[#This Row],[V45]],Tabela13[[#This Row],[V46]])</f>
        <v>5.8333333333333348E-2</v>
      </c>
      <c r="CV81" s="4">
        <f>AVERAGE(Tabela13[[#This Row],[V46]],Tabela13[[#This Row],[V41]])</f>
        <v>-5.8333333333333348E-2</v>
      </c>
      <c r="CW81" s="4">
        <f>AVERAGE(Tabela13[[#This Row],[V46]],Tabela13[[#This Row],[V42]])</f>
        <v>0</v>
      </c>
      <c r="CX81" s="4">
        <f>AVERAGE(Tabela13[[#This Row],[V46]],Tabela13[[#This Row],[V43]])</f>
        <v>-5.8333333333333348E-2</v>
      </c>
      <c r="CY81" s="4">
        <f>AVERAGE(Tabela13[[#This Row],[V46]],Tabela13[[#This Row],[V44]])</f>
        <v>5.8333333333333348E-2</v>
      </c>
      <c r="CZ81" s="4">
        <f>AVERAGE(Tabela13[[#This Row],[V46]],Tabela13[[#This Row],[V45]])</f>
        <v>5.8333333333333348E-2</v>
      </c>
      <c r="DA81" s="3">
        <f>_xlfn.STDEV.S(Tabela13[[#This Row],[V41]],Tabela13[[#This Row],[V42]])</f>
        <v>8.2495791138430558E-2</v>
      </c>
      <c r="DB81" s="3">
        <f>_xlfn.STDEV.S(Tabela13[[#This Row],[V41]],Tabela13[[#This Row],[V43]])</f>
        <v>0</v>
      </c>
      <c r="DC81" s="3">
        <f>_xlfn.STDEV.S(Tabela13[[#This Row],[V41]],Tabela13[[#This Row],[V44]])</f>
        <v>0.16499158227686112</v>
      </c>
      <c r="DD81" s="3">
        <f>_xlfn.STDEV.S(Tabela13[[#This Row],[V41]],Tabela13[[#This Row],[V45]])</f>
        <v>0.16499158227686112</v>
      </c>
      <c r="DE81" s="3">
        <f>_xlfn.STDEV.S(Tabela13[[#This Row],[V41]],Tabela13[[#This Row],[V46]])</f>
        <v>8.2495791138430558E-2</v>
      </c>
      <c r="DF81" s="3">
        <f>_xlfn.STDEV.S(Tabela13[[#This Row],[V42]],Tabela13[[#This Row],[V41]])</f>
        <v>8.2495791138430558E-2</v>
      </c>
      <c r="DG81" s="3">
        <f>_xlfn.STDEV.S(Tabela13[[#This Row],[V42]],Tabela13[[#This Row],[V43]])</f>
        <v>8.2495791138430558E-2</v>
      </c>
      <c r="DH81" s="3">
        <f>_xlfn.STDEV.S(Tabela13[[#This Row],[V42]],Tabela13[[#This Row],[V44]])</f>
        <v>8.2495791138430558E-2</v>
      </c>
      <c r="DI81" s="3">
        <f>_xlfn.STDEV.S(Tabela13[[#This Row],[V42]],Tabela13[[#This Row],[V45]])</f>
        <v>8.2495791138430558E-2</v>
      </c>
      <c r="DJ81" s="3">
        <f>_xlfn.STDEV.S(Tabela13[[#This Row],[V42]],Tabela13[[#This Row],[V46]])</f>
        <v>0</v>
      </c>
      <c r="DK81" s="3">
        <f>_xlfn.STDEV.S(Tabela13[[#This Row],[V43]],Tabela13[[#This Row],[V41]])</f>
        <v>0</v>
      </c>
      <c r="DL81" s="3">
        <f>_xlfn.STDEV.S(Tabela13[[#This Row],[V43]],Tabela13[[#This Row],[V42]])</f>
        <v>8.2495791138430558E-2</v>
      </c>
      <c r="DM81" s="3">
        <f>_xlfn.STDEV.S(Tabela13[[#This Row],[V43]],Tabela13[[#This Row],[V44]])</f>
        <v>0.16499158227686112</v>
      </c>
      <c r="DN81" s="3">
        <f>_xlfn.STDEV.S(Tabela13[[#This Row],[V43]],Tabela13[[#This Row],[V45]])</f>
        <v>0.16499158227686112</v>
      </c>
      <c r="DO81" s="3">
        <f>_xlfn.STDEV.S(Tabela13[[#This Row],[V43]],Tabela13[[#This Row],[V46]])</f>
        <v>8.2495791138430558E-2</v>
      </c>
      <c r="DP81" s="3">
        <f>_xlfn.STDEV.S(Tabela13[[#This Row],[V44]],Tabela13[[#This Row],[V41]])</f>
        <v>0.16499158227686112</v>
      </c>
      <c r="DQ81" s="3">
        <f>_xlfn.STDEV.S(Tabela13[[#This Row],[V44]],Tabela13[[#This Row],[V42]])</f>
        <v>8.2495791138430558E-2</v>
      </c>
      <c r="DR81" s="3">
        <f>_xlfn.STDEV.S(Tabela13[[#This Row],[V44]],Tabela13[[#This Row],[V43]])</f>
        <v>0.16499158227686112</v>
      </c>
      <c r="DS81" s="3">
        <f>_xlfn.STDEV.S(Tabela13[[#This Row],[V44]],Tabela13[[#This Row],[V45]])</f>
        <v>0</v>
      </c>
      <c r="DT81" s="3">
        <f>_xlfn.STDEV.S(Tabela13[[#This Row],[V44]],Tabela13[[#This Row],[V46]])</f>
        <v>8.2495791138430558E-2</v>
      </c>
      <c r="DU81" s="3">
        <f>_xlfn.STDEV.S(Tabela13[[#This Row],[V45]],Tabela13[[#This Row],[V41]])</f>
        <v>0.16499158227686112</v>
      </c>
      <c r="DV81" s="3">
        <f>_xlfn.STDEV.S(Tabela13[[#This Row],[V45]],Tabela13[[#This Row],[V42]])</f>
        <v>8.2495791138430558E-2</v>
      </c>
      <c r="DW81" s="3">
        <f>_xlfn.STDEV.S(Tabela13[[#This Row],[V45]],Tabela13[[#This Row],[V43]])</f>
        <v>0.16499158227686112</v>
      </c>
      <c r="DX81" s="3">
        <f>_xlfn.STDEV.S(Tabela13[[#This Row],[V45]],Tabela13[[#This Row],[V44]])</f>
        <v>0</v>
      </c>
      <c r="DY81" s="3">
        <f>_xlfn.STDEV.S(Tabela13[[#This Row],[V45]],Tabela13[[#This Row],[V46]])</f>
        <v>8.2495791138430558E-2</v>
      </c>
      <c r="DZ81" s="3">
        <f>_xlfn.STDEV.S(Tabela13[[#This Row],[V46]],Tabela13[[#This Row],[V41]])</f>
        <v>8.2495791138430558E-2</v>
      </c>
      <c r="EA81" s="3">
        <f>_xlfn.STDEV.S(Tabela13[[#This Row],[V46]],Tabela13[[#This Row],[V42]])</f>
        <v>0</v>
      </c>
      <c r="EB81" s="3">
        <f>_xlfn.STDEV.S(Tabela13[[#This Row],[V46]],Tabela13[[#This Row],[V43]])</f>
        <v>8.2495791138430558E-2</v>
      </c>
      <c r="EC81" s="3">
        <f>_xlfn.STDEV.S(Tabela13[[#This Row],[V46]],Tabela13[[#This Row],[V44]])</f>
        <v>8.2495791138430558E-2</v>
      </c>
      <c r="ED81" s="3">
        <f>_xlfn.STDEV.S(Tabela13[[#This Row],[V46]],Tabela13[[#This Row],[V45]])</f>
        <v>8.2495791138430558E-2</v>
      </c>
      <c r="EE81" s="3">
        <f t="shared" si="92"/>
        <v>-1.4142135623730949</v>
      </c>
      <c r="EF81" s="3">
        <f t="shared" si="93"/>
        <v>0</v>
      </c>
      <c r="EG81" s="3" t="str">
        <f t="shared" si="94"/>
        <v/>
      </c>
      <c r="EH81" s="3" t="str">
        <f t="shared" si="95"/>
        <v/>
      </c>
      <c r="EI81" s="3">
        <f t="shared" si="96"/>
        <v>-1.4142135623730949</v>
      </c>
      <c r="EJ81" s="3">
        <f t="shared" si="97"/>
        <v>-1.4142135623730949</v>
      </c>
      <c r="EK81" s="3">
        <f t="shared" si="98"/>
        <v>-1.4142135623730949</v>
      </c>
      <c r="EL81" s="3">
        <f t="shared" si="99"/>
        <v>1.4142135623730949</v>
      </c>
      <c r="EM81" s="3">
        <f t="shared" si="100"/>
        <v>1.4142135623730949</v>
      </c>
      <c r="EN81" s="3" t="str">
        <f t="shared" si="101"/>
        <v/>
      </c>
      <c r="EO81" s="3">
        <f t="shared" si="102"/>
        <v>0</v>
      </c>
      <c r="EP81" s="3">
        <f t="shared" si="103"/>
        <v>-1.4142135623730949</v>
      </c>
      <c r="EQ81" s="3" t="str">
        <f t="shared" si="104"/>
        <v/>
      </c>
      <c r="ER81" s="3" t="str">
        <f t="shared" si="105"/>
        <v/>
      </c>
      <c r="ES81" s="3" t="str">
        <f t="shared" si="106"/>
        <v/>
      </c>
      <c r="ET81" s="3" t="str">
        <f t="shared" si="107"/>
        <v/>
      </c>
      <c r="EU81" s="3" t="str">
        <f t="shared" si="108"/>
        <v/>
      </c>
      <c r="EV81" s="3" t="str">
        <f t="shared" si="109"/>
        <v/>
      </c>
      <c r="EW81" s="3">
        <f t="shared" si="110"/>
        <v>0</v>
      </c>
      <c r="EX81" s="3">
        <f t="shared" si="111"/>
        <v>1.4142135623730949</v>
      </c>
      <c r="EY81" s="3" t="str">
        <f t="shared" si="112"/>
        <v/>
      </c>
      <c r="EZ81" s="3">
        <f t="shared" si="113"/>
        <v>1.4142135623730949</v>
      </c>
      <c r="FA81" s="3" t="str">
        <f t="shared" si="114"/>
        <v/>
      </c>
      <c r="FB81" s="3">
        <f t="shared" si="115"/>
        <v>0</v>
      </c>
      <c r="FC81" s="3">
        <f t="shared" si="116"/>
        <v>1.4142135623730949</v>
      </c>
      <c r="FD81" s="3">
        <f t="shared" si="117"/>
        <v>-1.4142135623730949</v>
      </c>
      <c r="FE81" s="3" t="str">
        <f t="shared" si="118"/>
        <v/>
      </c>
      <c r="FF81" s="3">
        <f t="shared" si="119"/>
        <v>-1.4142135623730949</v>
      </c>
      <c r="FG81" s="3">
        <f t="shared" si="120"/>
        <v>1.4142135623730949</v>
      </c>
      <c r="FH81" s="3">
        <f t="shared" si="121"/>
        <v>1.4142135623730949</v>
      </c>
      <c r="FI81" s="4">
        <f t="shared" si="122"/>
        <v>0.5</v>
      </c>
      <c r="FJ81" s="4">
        <f t="shared" si="123"/>
        <v>0.26666666666666666</v>
      </c>
      <c r="FK81" s="4">
        <f t="shared" si="124"/>
        <v>1.0314232902033271</v>
      </c>
      <c r="FL81" s="4">
        <f t="shared" si="125"/>
        <v>1.6913123844731976</v>
      </c>
      <c r="FM81" s="4">
        <f>Tabela13[[#This Row],[V139]]-Tabela13[[#This Row],[V140]]</f>
        <v>-0.65988909426987052</v>
      </c>
      <c r="FN81" s="4">
        <f>Tabela13[[#This Row],[V1]]-Tabela13[[#This Row],[V2]]/2</f>
        <v>0.2583333333333333</v>
      </c>
      <c r="FO81" s="4">
        <f>Tabela13[[#This Row],[V1]]-Tabela13[[#This Row],[V3]]/2</f>
        <v>0.31666666666666665</v>
      </c>
      <c r="FP81" s="4">
        <f>Tabela13[[#This Row],[V1]]-Tabela13[[#This Row],[V4]]/2</f>
        <v>0.2583333333333333</v>
      </c>
      <c r="FQ81" s="4">
        <f>Tabela13[[#This Row],[V2]]-Tabela13[[#This Row],[V1]]/2</f>
        <v>0.43333333333333335</v>
      </c>
      <c r="FR81" s="4">
        <f>Tabela13[[#This Row],[V2]]-Tabela13[[#This Row],[V3]]/2</f>
        <v>0.43333333333333335</v>
      </c>
      <c r="FS81" s="4">
        <f>Tabela13[[#This Row],[V2]]-Tabela13[[#This Row],[V4]]/2</f>
        <v>0.375</v>
      </c>
      <c r="FT81" s="4">
        <f t="shared" si="126"/>
        <v>0.25280629190175646</v>
      </c>
      <c r="FU81" s="4">
        <f t="shared" si="127"/>
        <v>0.30667631940168272</v>
      </c>
      <c r="FV81" s="4">
        <f t="shared" si="128"/>
        <v>0.25280629190175646</v>
      </c>
      <c r="FW81" s="4">
        <f t="shared" si="129"/>
        <v>0.40890782895092542</v>
      </c>
      <c r="FX81" s="4">
        <f t="shared" si="130"/>
        <v>0.40890782895092542</v>
      </c>
      <c r="FY81" s="4">
        <f t="shared" si="131"/>
        <v>0.35877067027057225</v>
      </c>
      <c r="FZ81" s="4">
        <f t="shared" si="132"/>
        <v>45.505132542316161</v>
      </c>
      <c r="GA81" s="4">
        <f t="shared" si="133"/>
        <v>55.20173749230289</v>
      </c>
      <c r="GB81" s="4">
        <f t="shared" si="134"/>
        <v>45.505132542316161</v>
      </c>
      <c r="GC81" s="4">
        <f t="shared" si="135"/>
        <v>73.603409211166579</v>
      </c>
      <c r="GD81" s="4">
        <f t="shared" si="136"/>
        <v>73.603409211166579</v>
      </c>
      <c r="GE81" s="4">
        <f t="shared" si="137"/>
        <v>64.578720648703012</v>
      </c>
      <c r="GF81" s="4">
        <f>Tabela13[[#This Row],[V1]]-Tabela13[[#This Row],[V2]]/Tabela13[[#This Row],[V2]]</f>
        <v>-0.3666666666666667</v>
      </c>
      <c r="GG81" s="4">
        <f>Tabela13[[#This Row],[V1]]-Tabela13[[#This Row],[V3]]/Tabela13[[#This Row],[V3]]</f>
        <v>-0.3666666666666667</v>
      </c>
      <c r="GH81" s="4">
        <f>Tabela13[[#This Row],[V1]]-Tabela13[[#This Row],[V4]]/Tabela13[[#This Row],[V4]]</f>
        <v>-0.3666666666666667</v>
      </c>
      <c r="GI81" s="4">
        <f>Tabela13[[#This Row],[V2]]-Tabela13[[#This Row],[V1]]/Tabela13[[#This Row],[V1]]</f>
        <v>-0.25</v>
      </c>
      <c r="GJ81" s="4">
        <f>Tabela13[[#This Row],[V2]]-Tabela13[[#This Row],[V3]]/Tabela13[[#This Row],[V3]]</f>
        <v>-0.25</v>
      </c>
      <c r="GK81" s="4">
        <f>Tabela13[[#This Row],[V2]]-Tabela13[[#This Row],[V4]]/Tabela13[[#This Row],[V4]]</f>
        <v>-0.25</v>
      </c>
      <c r="GL81" s="4">
        <f t="shared" si="138"/>
        <v>6.7357531405456361E-2</v>
      </c>
      <c r="GM81" s="4">
        <f t="shared" si="139"/>
        <v>0.69166666666666665</v>
      </c>
      <c r="GN81" s="4">
        <f t="shared" si="140"/>
        <v>9.7384382754876667E-2</v>
      </c>
      <c r="GO81" s="3">
        <f t="shared" si="141"/>
        <v>0</v>
      </c>
      <c r="GP81" s="3">
        <v>100</v>
      </c>
      <c r="GQ81" s="3">
        <f t="shared" si="142"/>
        <v>-1</v>
      </c>
      <c r="GR81" s="3">
        <f t="shared" si="143"/>
        <v>-100</v>
      </c>
      <c r="GS81" s="34">
        <f>COUNTIF($D$2:D80,Tabela13[[#This Row],[HomeTeam]])</f>
        <v>3</v>
      </c>
      <c r="GT81" s="34">
        <f>COUNTIF($E$2:E80,Tabela13[[#This Row],[AwayTeam]])</f>
        <v>4</v>
      </c>
      <c r="GU81" s="3">
        <f>IFERROR(AVERAGEIFS($AD$2:AD80,$D$2:D80,Tabela13[[#This Row],[HomeTeam]],$GS$2:GS80,"&gt;="&amp;Tabela13[[#This Row],[Contagem_H]]-5),"")</f>
        <v>1.6430127606598195</v>
      </c>
      <c r="GV81" s="3">
        <f>IFERROR(AVERAGEIFS($G$2:G80,$E$2:E80,Tabela13[[#This Row],[AwayTeam]],$GT$2:GT80,"&gt;="&amp;Tabela13[[#This Row],[Contagem_A]]-5),"")</f>
        <v>1.25</v>
      </c>
      <c r="GW81" s="3">
        <f>IFERROR(AVERAGEIFS($GQ$2:GQ80,$D$2:D80,Tabela13[[#This Row],[HomeTeam]],$GS$2:GS80,"&gt;="&amp;Tabela13[[#This Row],[Contagem_H]]-5),"")</f>
        <v>1.5</v>
      </c>
    </row>
    <row r="82" spans="1:205" x14ac:dyDescent="0.25">
      <c r="A82" t="s">
        <v>127</v>
      </c>
      <c r="B82" t="s">
        <v>164</v>
      </c>
      <c r="C82" t="s">
        <v>139</v>
      </c>
      <c r="D82" t="s">
        <v>12</v>
      </c>
      <c r="E82" t="s">
        <v>130</v>
      </c>
      <c r="F82" s="3">
        <v>1</v>
      </c>
      <c r="G82" s="3">
        <v>0</v>
      </c>
      <c r="H82" s="3" t="str">
        <f t="shared" si="144"/>
        <v>H</v>
      </c>
      <c r="I82" s="3">
        <v>2.9</v>
      </c>
      <c r="J82" s="3">
        <v>3.3</v>
      </c>
      <c r="K82" s="3">
        <v>2.4500000000000002</v>
      </c>
      <c r="L82" s="3">
        <v>2.08</v>
      </c>
      <c r="M82" s="3">
        <v>1.82</v>
      </c>
      <c r="N82" s="3">
        <f t="shared" si="73"/>
        <v>1</v>
      </c>
      <c r="O82" s="3">
        <f t="shared" si="74"/>
        <v>3</v>
      </c>
      <c r="P82" s="3">
        <f t="shared" si="75"/>
        <v>0</v>
      </c>
      <c r="Q82" s="3">
        <f t="shared" si="76"/>
        <v>5.6021154543322016E-2</v>
      </c>
      <c r="R82" s="3">
        <f t="shared" si="77"/>
        <v>3.0219780219780112E-2</v>
      </c>
      <c r="S82" s="3">
        <f t="shared" si="78"/>
        <v>3.0624613481756335</v>
      </c>
      <c r="T82" s="3">
        <f t="shared" si="79"/>
        <v>3.4848698099929623</v>
      </c>
      <c r="U82" s="3">
        <f t="shared" si="80"/>
        <v>2.587251828631139</v>
      </c>
      <c r="V82" s="3">
        <f t="shared" si="81"/>
        <v>2.19652400145011</v>
      </c>
      <c r="W82" s="3">
        <f t="shared" si="82"/>
        <v>1.921958501268846</v>
      </c>
      <c r="X82" s="4">
        <f t="shared" si="83"/>
        <v>0.34482758620689657</v>
      </c>
      <c r="Y82" s="4">
        <f t="shared" si="84"/>
        <v>0.30303030303030304</v>
      </c>
      <c r="Z82" s="4">
        <f t="shared" si="85"/>
        <v>0.4081632653061224</v>
      </c>
      <c r="AA82" s="4">
        <f t="shared" si="86"/>
        <v>0.48076923076923073</v>
      </c>
      <c r="AB82" s="4">
        <f t="shared" si="87"/>
        <v>0.54945054945054939</v>
      </c>
      <c r="AC82" s="4">
        <f t="shared" si="88"/>
        <v>0.67241379310344829</v>
      </c>
      <c r="AD82" s="4">
        <f t="shared" si="89"/>
        <v>0.2040816326530612</v>
      </c>
      <c r="AE82" s="4">
        <f t="shared" si="90"/>
        <v>0.17241379310344829</v>
      </c>
      <c r="AF82" s="4">
        <f t="shared" si="91"/>
        <v>0.70408163265306123</v>
      </c>
      <c r="AG82" s="4">
        <f>IFERROR(AVERAGE(Tabela13[[#This Row],[V1]],Tabela13[[#This Row],[V2]]),"")</f>
        <v>0.43824771287825476</v>
      </c>
      <c r="AH82" s="4">
        <f>IFERROR(AVERAGE(Tabela13[[#This Row],[V1]],Tabela13[[#This Row],[V3]]),"")</f>
        <v>0.42241379310344829</v>
      </c>
      <c r="AI82" s="4">
        <f>IFERROR(AVERAGE(Tabela13[[#This Row],[V1]],Tabela13[[#This Row],[V4]]),"")</f>
        <v>0.6882477128782547</v>
      </c>
      <c r="AJ82" s="4">
        <f>IFERROR(AVERAGE(Tabela13[[#This Row],[V2]],Tabela13[[#This Row],[V1]]),"")</f>
        <v>0.43824771287825476</v>
      </c>
      <c r="AK82" s="4">
        <f>IFERROR(AVERAGE(Tabela13[[#This Row],[V2]],Tabela13[[#This Row],[V3]]),"")</f>
        <v>0.18824771287825476</v>
      </c>
      <c r="AL82" s="4">
        <f>IFERROR(AVERAGE(Tabela13[[#This Row],[V2]],Tabela13[[#This Row],[V4]]),"")</f>
        <v>0.45408163265306123</v>
      </c>
      <c r="AM82" s="4">
        <f>IFERROR(AVERAGE(Tabela13[[#This Row],[V3]],Tabela13[[#This Row],[V1]]),"")</f>
        <v>0.42241379310344829</v>
      </c>
      <c r="AN82" s="4">
        <f>IFERROR(AVERAGE(Tabela13[[#This Row],[V3]],Tabela13[[#This Row],[V2]]),"")</f>
        <v>0.18824771287825476</v>
      </c>
      <c r="AO82" s="4">
        <f>IFERROR(AVERAGE(Tabela13[[#This Row],[V3]],Tabela13[[#This Row],[V4]]),"")</f>
        <v>0.43824771287825476</v>
      </c>
      <c r="AP82" s="4">
        <f>IFERROR(AVERAGE(Tabela13[[#This Row],[V4]],Tabela13[[#This Row],[V1]]),"")</f>
        <v>0.6882477128782547</v>
      </c>
      <c r="AQ82" s="4">
        <f>IFERROR(AVERAGE(Tabela13[[#This Row],[V4]],Tabela13[[#This Row],[V2]]),"")</f>
        <v>0.45408163265306123</v>
      </c>
      <c r="AR82" s="4">
        <f>IFERROR(AVERAGE(Tabela13[[#This Row],[V4]],Tabela13[[#This Row],[V3]]),"")</f>
        <v>0.43824771287825476</v>
      </c>
      <c r="AS82" s="4">
        <f>_xlfn.STDEV.S(Tabela13[[#This Row],[V1]:[V2]])</f>
        <v>0.33116084650221489</v>
      </c>
      <c r="AT82" s="4">
        <f>_xlfn.STDEV.S(Tabela13[[#This Row],[V1]],Tabela13[[#This Row],[V3]])</f>
        <v>0.35355339059327379</v>
      </c>
      <c r="AU82" s="4">
        <f>_xlfn.STDEV.S(Tabela13[[#This Row],[V1]],Tabela13[[#This Row],[V4]])</f>
        <v>2.2392544091058855E-2</v>
      </c>
      <c r="AV82" s="4">
        <f>_xlfn.STDEV.S(Tabela13[[#This Row],[V2]],Tabela13[[#This Row],[V1]])</f>
        <v>0.33116084650221489</v>
      </c>
      <c r="AW82" s="4">
        <f>_xlfn.STDEV.S(Tabela13[[#This Row],[V2]],Tabela13[[#This Row],[V3]])</f>
        <v>2.2392544091058834E-2</v>
      </c>
      <c r="AX82" s="4">
        <f>_xlfn.STDEV.S(Tabela13[[#This Row],[V42]],Tabela13[[#This Row],[V44]])</f>
        <v>0.68471423709548862</v>
      </c>
      <c r="AY82" s="4">
        <f>_xlfn.STDEV.S(Tabela13[[#This Row],[V3]],Tabela13[[#This Row],[V1]])</f>
        <v>0.35355339059327379</v>
      </c>
      <c r="AZ82" s="4">
        <f>_xlfn.STDEV.S(Tabela13[[#This Row],[V3]],Tabela13[[#This Row],[V2]])</f>
        <v>2.2392544091058834E-2</v>
      </c>
      <c r="BA82" s="4">
        <f>_xlfn.STDEV.S(Tabela13[[#This Row],[V3]],Tabela13[[#This Row],[V4]])</f>
        <v>0.37594593468433257</v>
      </c>
      <c r="BB82" s="4">
        <f>_xlfn.STDEV.S(Tabela13[[#This Row],[V4]],Tabela13[[#This Row],[V1]])</f>
        <v>2.2392544091058855E-2</v>
      </c>
      <c r="BC82" s="4">
        <f>_xlfn.STDEV.S(Tabela13[[#This Row],[V4]],Tabela13[[#This Row],[V2]])</f>
        <v>0.35355339059327384</v>
      </c>
      <c r="BD82" s="4">
        <f>_xlfn.STDEV.S(Tabela13[[#This Row],[V4]],Tabela13[[#This Row],[V3]])</f>
        <v>0.37594593468433257</v>
      </c>
      <c r="BE82" s="4">
        <f>Tabela13[[#This Row],[V17]]/Tabela13[[#This Row],[V5]]</f>
        <v>0.75564763208293428</v>
      </c>
      <c r="BF82" s="4">
        <f>Tabela13[[#This Row],[V18]]/Tabela13[[#This Row],[V6]]</f>
        <v>0.83698353691468896</v>
      </c>
      <c r="BG82" s="4">
        <f>Tabela13[[#This Row],[V19]]/Tabela13[[#This Row],[V7]]</f>
        <v>3.2535588091405561E-2</v>
      </c>
      <c r="BH82" s="4">
        <f>Tabela13[[#This Row],[V20]]/Tabela13[[#This Row],[V8]]</f>
        <v>0.75564763208293428</v>
      </c>
      <c r="BI82" s="4">
        <f>Tabela13[[#This Row],[V21]]/Tabela13[[#This Row],[V9]]</f>
        <v>0.11895254262951253</v>
      </c>
      <c r="BJ82" s="4">
        <f>Tabela13[[#This Row],[V22]]/Tabela13[[#This Row],[V10]]</f>
        <v>1.5079100052889411</v>
      </c>
      <c r="BK82" s="4">
        <f>Tabela13[[#This Row],[V23]]/Tabela13[[#This Row],[V11]]</f>
        <v>0.83698353691468896</v>
      </c>
      <c r="BL82" s="4">
        <f>Tabela13[[#This Row],[V24]]/Tabela13[[#This Row],[V12]]</f>
        <v>0.11895254262951253</v>
      </c>
      <c r="BM82" s="4">
        <f>Tabela13[[#This Row],[V25]]/Tabela13[[#This Row],[V13]]</f>
        <v>0.85783889712795913</v>
      </c>
      <c r="BN82" s="4">
        <f>Tabela13[[#This Row],[V26]]/Tabela13[[#This Row],[V14]]</f>
        <v>3.2535588091405561E-2</v>
      </c>
      <c r="BO82" s="4">
        <f>Tabela13[[#This Row],[V27]]/Tabela13[[#This Row],[V15]]</f>
        <v>0.77861196130653565</v>
      </c>
      <c r="BP82" s="4">
        <f>Tabela13[[#This Row],[V28]]/Tabela13[[#This Row],[V16]]</f>
        <v>0.85783889712795913</v>
      </c>
      <c r="BQ82" s="4">
        <f>Tabela13[[#This Row],[V1]]-Tabela13[[#This Row],[V2]]</f>
        <v>0.46833216045038706</v>
      </c>
      <c r="BR82" s="4">
        <f>Tabela13[[#This Row],[V1]]-Tabela13[[#This Row],[V3]]</f>
        <v>0.5</v>
      </c>
      <c r="BS82" s="4">
        <f>Tabela13[[#This Row],[V1]]-Tabela13[[#This Row],[V4]]</f>
        <v>-3.1667839549612942E-2</v>
      </c>
      <c r="BT82" s="4">
        <f>Tabela13[[#This Row],[V2]]-Tabela13[[#This Row],[V1]]</f>
        <v>-0.46833216045038706</v>
      </c>
      <c r="BU82" s="4">
        <f>Tabela13[[#This Row],[V2]]-Tabela13[[#This Row],[V3]]</f>
        <v>3.1667839549612914E-2</v>
      </c>
      <c r="BV82" s="4">
        <f>Tabela13[[#This Row],[V2]]-Tabela13[[#This Row],[V4]]</f>
        <v>-0.5</v>
      </c>
      <c r="BW82" s="4">
        <f>AVERAGE(Tabela13[[#This Row],[V41]],Tabela13[[#This Row],[V42]])</f>
        <v>0.48416608022519353</v>
      </c>
      <c r="BX82" s="4">
        <f>AVERAGE(Tabela13[[#This Row],[V41]],Tabela13[[#This Row],[V43]])</f>
        <v>0.21833216045038706</v>
      </c>
      <c r="BY82" s="4">
        <f>AVERAGE(Tabela13[[#This Row],[V41]],Tabela13[[#This Row],[V44]])</f>
        <v>0</v>
      </c>
      <c r="BZ82" s="4">
        <f>AVERAGE(Tabela13[[#This Row],[V41]],Tabela13[[#This Row],[V45]])</f>
        <v>0.25</v>
      </c>
      <c r="CA82" s="4">
        <f>AVERAGE(Tabela13[[#This Row],[V41]],Tabela13[[#This Row],[V46]])</f>
        <v>-1.5833919774806471E-2</v>
      </c>
      <c r="CB82" s="4">
        <f>AVERAGE(Tabela13[[#This Row],[V42]],Tabela13[[#This Row],[V41]])</f>
        <v>0.48416608022519353</v>
      </c>
      <c r="CC82" s="4">
        <f>AVERAGE(Tabela13[[#This Row],[V42]],Tabela13[[#This Row],[V43]])</f>
        <v>0.23416608022519353</v>
      </c>
      <c r="CD82" s="4">
        <f>AVERAGE(Tabela13[[#This Row],[V42]],Tabela13[[#This Row],[V44]])</f>
        <v>1.5833919774806471E-2</v>
      </c>
      <c r="CE82" s="4">
        <f>AVERAGE(Tabela13[[#This Row],[V42]],Tabela13[[#This Row],[V45]])</f>
        <v>0.26583391977480647</v>
      </c>
      <c r="CF82" s="4">
        <f>AVERAGE(Tabela13[[#This Row],[V42]],Tabela13[[#This Row],[V46]])</f>
        <v>0</v>
      </c>
      <c r="CG82" s="4">
        <f>AVERAGE(Tabela13[[#This Row],[V43]],Tabela13[[#This Row],[V41]])</f>
        <v>0.21833216045038706</v>
      </c>
      <c r="CH82" s="4">
        <f>AVERAGE(Tabela13[[#This Row],[V43]],Tabela13[[#This Row],[V42]])</f>
        <v>0.23416608022519353</v>
      </c>
      <c r="CI82" s="4">
        <f>AVERAGE(Tabela13[[#This Row],[V43]],Tabela13[[#This Row],[V44]])</f>
        <v>-0.25</v>
      </c>
      <c r="CJ82" s="4">
        <f>AVERAGE(Tabela13[[#This Row],[V43]],Tabela13[[#This Row],[V45]])</f>
        <v>0</v>
      </c>
      <c r="CK82" s="4">
        <f>AVERAGE(Tabela13[[#This Row],[V43]],Tabela13[[#This Row],[V46]])</f>
        <v>-0.26583391977480647</v>
      </c>
      <c r="CL82" s="4">
        <f>AVERAGE(Tabela13[[#This Row],[V44]],Tabela13[[#This Row],[V41]])</f>
        <v>0</v>
      </c>
      <c r="CM82" s="4">
        <f>AVERAGE(Tabela13[[#This Row],[V44]],Tabela13[[#This Row],[V42]])</f>
        <v>1.5833919774806471E-2</v>
      </c>
      <c r="CN82" s="4">
        <f>AVERAGE(Tabela13[[#This Row],[V44]],Tabela13[[#This Row],[V43]])</f>
        <v>-0.25</v>
      </c>
      <c r="CO82" s="4">
        <f>AVERAGE(Tabela13[[#This Row],[V44]],Tabela13[[#This Row],[V45]])</f>
        <v>-0.21833216045038706</v>
      </c>
      <c r="CP82" s="4">
        <f>AVERAGE(Tabela13[[#This Row],[V44]],Tabela13[[#This Row],[V46]])</f>
        <v>-0.48416608022519353</v>
      </c>
      <c r="CQ82" s="4">
        <f>AVERAGE(Tabela13[[#This Row],[V45]],Tabela13[[#This Row],[V41]])</f>
        <v>0.25</v>
      </c>
      <c r="CR82" s="4">
        <f>AVERAGE(Tabela13[[#This Row],[V45]],Tabela13[[#This Row],[V42]])</f>
        <v>0.26583391977480647</v>
      </c>
      <c r="CS82" s="4">
        <f>AVERAGE(Tabela13[[#This Row],[V45]],Tabela13[[#This Row],[V43]])</f>
        <v>0</v>
      </c>
      <c r="CT82" s="4">
        <f>AVERAGE(Tabela13[[#This Row],[V45]],Tabela13[[#This Row],[V44]])</f>
        <v>-0.21833216045038706</v>
      </c>
      <c r="CU82" s="4">
        <f>AVERAGE(Tabela13[[#This Row],[V45]],Tabela13[[#This Row],[V46]])</f>
        <v>-0.23416608022519353</v>
      </c>
      <c r="CV82" s="4">
        <f>AVERAGE(Tabela13[[#This Row],[V46]],Tabela13[[#This Row],[V41]])</f>
        <v>-1.5833919774806471E-2</v>
      </c>
      <c r="CW82" s="4">
        <f>AVERAGE(Tabela13[[#This Row],[V46]],Tabela13[[#This Row],[V42]])</f>
        <v>0</v>
      </c>
      <c r="CX82" s="4">
        <f>AVERAGE(Tabela13[[#This Row],[V46]],Tabela13[[#This Row],[V43]])</f>
        <v>-0.26583391977480647</v>
      </c>
      <c r="CY82" s="4">
        <f>AVERAGE(Tabela13[[#This Row],[V46]],Tabela13[[#This Row],[V44]])</f>
        <v>-0.48416608022519353</v>
      </c>
      <c r="CZ82" s="4">
        <f>AVERAGE(Tabela13[[#This Row],[V46]],Tabela13[[#This Row],[V45]])</f>
        <v>-0.23416608022519353</v>
      </c>
      <c r="DA82" s="3">
        <f>_xlfn.STDEV.S(Tabela13[[#This Row],[V41]],Tabela13[[#This Row],[V42]])</f>
        <v>2.2392544091058855E-2</v>
      </c>
      <c r="DB82" s="3">
        <f>_xlfn.STDEV.S(Tabela13[[#This Row],[V41]],Tabela13[[#This Row],[V43]])</f>
        <v>0.35355339059327379</v>
      </c>
      <c r="DC82" s="3">
        <f>_xlfn.STDEV.S(Tabela13[[#This Row],[V41]],Tabela13[[#This Row],[V44]])</f>
        <v>0.66232169300442978</v>
      </c>
      <c r="DD82" s="3">
        <f>_xlfn.STDEV.S(Tabela13[[#This Row],[V41]],Tabela13[[#This Row],[V45]])</f>
        <v>0.30876830241115605</v>
      </c>
      <c r="DE82" s="3">
        <f>_xlfn.STDEV.S(Tabela13[[#This Row],[V41]],Tabela13[[#This Row],[V46]])</f>
        <v>0.68471423709548862</v>
      </c>
      <c r="DF82" s="3">
        <f>_xlfn.STDEV.S(Tabela13[[#This Row],[V42]],Tabela13[[#This Row],[V41]])</f>
        <v>2.2392544091058855E-2</v>
      </c>
      <c r="DG82" s="3">
        <f>_xlfn.STDEV.S(Tabela13[[#This Row],[V42]],Tabela13[[#This Row],[V43]])</f>
        <v>0.37594593468433268</v>
      </c>
      <c r="DH82" s="3">
        <f>_xlfn.STDEV.S(Tabela13[[#This Row],[V42]],Tabela13[[#This Row],[V44]])</f>
        <v>0.68471423709548862</v>
      </c>
      <c r="DI82" s="3">
        <f>_xlfn.STDEV.S(Tabela13[[#This Row],[V42]],Tabela13[[#This Row],[V45]])</f>
        <v>0.33116084650221483</v>
      </c>
      <c r="DJ82" s="3">
        <f>_xlfn.STDEV.S(Tabela13[[#This Row],[V42]],Tabela13[[#This Row],[V46]])</f>
        <v>0.70710678118654757</v>
      </c>
      <c r="DK82" s="3">
        <f>_xlfn.STDEV.S(Tabela13[[#This Row],[V43]],Tabela13[[#This Row],[V41]])</f>
        <v>0.35355339059327379</v>
      </c>
      <c r="DL82" s="3">
        <f>_xlfn.STDEV.S(Tabela13[[#This Row],[V43]],Tabela13[[#This Row],[V42]])</f>
        <v>0.37594593468433268</v>
      </c>
      <c r="DM82" s="3">
        <f>_xlfn.STDEV.S(Tabela13[[#This Row],[V43]],Tabela13[[#This Row],[V44]])</f>
        <v>0.30876830241115605</v>
      </c>
      <c r="DN82" s="3">
        <f>_xlfn.STDEV.S(Tabela13[[#This Row],[V43]],Tabela13[[#This Row],[V45]])</f>
        <v>4.478508818211769E-2</v>
      </c>
      <c r="DO82" s="3">
        <f>_xlfn.STDEV.S(Tabela13[[#This Row],[V43]],Tabela13[[#This Row],[V46]])</f>
        <v>0.33116084650221495</v>
      </c>
      <c r="DP82" s="3">
        <f>_xlfn.STDEV.S(Tabela13[[#This Row],[V44]],Tabela13[[#This Row],[V41]])</f>
        <v>0.66232169300442978</v>
      </c>
      <c r="DQ82" s="3">
        <f>_xlfn.STDEV.S(Tabela13[[#This Row],[V44]],Tabela13[[#This Row],[V42]])</f>
        <v>0.68471423709548862</v>
      </c>
      <c r="DR82" s="3">
        <f>_xlfn.STDEV.S(Tabela13[[#This Row],[V44]],Tabela13[[#This Row],[V43]])</f>
        <v>0.30876830241115605</v>
      </c>
      <c r="DS82" s="3">
        <f>_xlfn.STDEV.S(Tabela13[[#This Row],[V44]],Tabela13[[#This Row],[V45]])</f>
        <v>0.35355339059327379</v>
      </c>
      <c r="DT82" s="3">
        <f>_xlfn.STDEV.S(Tabela13[[#This Row],[V44]],Tabela13[[#This Row],[V46]])</f>
        <v>2.2392544091058855E-2</v>
      </c>
      <c r="DU82" s="3">
        <f>_xlfn.STDEV.S(Tabela13[[#This Row],[V45]],Tabela13[[#This Row],[V41]])</f>
        <v>0.30876830241115605</v>
      </c>
      <c r="DV82" s="3">
        <f>_xlfn.STDEV.S(Tabela13[[#This Row],[V45]],Tabela13[[#This Row],[V42]])</f>
        <v>0.33116084650221483</v>
      </c>
      <c r="DW82" s="3">
        <f>_xlfn.STDEV.S(Tabela13[[#This Row],[V45]],Tabela13[[#This Row],[V43]])</f>
        <v>4.478508818211769E-2</v>
      </c>
      <c r="DX82" s="3">
        <f>_xlfn.STDEV.S(Tabela13[[#This Row],[V45]],Tabela13[[#This Row],[V44]])</f>
        <v>0.35355339059327379</v>
      </c>
      <c r="DY82" s="3">
        <f>_xlfn.STDEV.S(Tabela13[[#This Row],[V45]],Tabela13[[#This Row],[V46]])</f>
        <v>0.37594593468433257</v>
      </c>
      <c r="DZ82" s="3">
        <f>_xlfn.STDEV.S(Tabela13[[#This Row],[V46]],Tabela13[[#This Row],[V41]])</f>
        <v>0.68471423709548862</v>
      </c>
      <c r="EA82" s="3">
        <f>_xlfn.STDEV.S(Tabela13[[#This Row],[V46]],Tabela13[[#This Row],[V42]])</f>
        <v>0.70710678118654757</v>
      </c>
      <c r="EB82" s="3">
        <f>_xlfn.STDEV.S(Tabela13[[#This Row],[V46]],Tabela13[[#This Row],[V43]])</f>
        <v>0.33116084650221495</v>
      </c>
      <c r="EC82" s="3">
        <f>_xlfn.STDEV.S(Tabela13[[#This Row],[V46]],Tabela13[[#This Row],[V44]])</f>
        <v>2.2392544091058855E-2</v>
      </c>
      <c r="ED82" s="3">
        <f>_xlfn.STDEV.S(Tabela13[[#This Row],[V46]],Tabela13[[#This Row],[V45]])</f>
        <v>0.37594593468433257</v>
      </c>
      <c r="EE82" s="3">
        <f t="shared" si="92"/>
        <v>4.6249716792724757E-2</v>
      </c>
      <c r="EF82" s="3">
        <f t="shared" si="93"/>
        <v>1.6193372055859534</v>
      </c>
      <c r="EG82" s="3" t="str">
        <f t="shared" si="94"/>
        <v/>
      </c>
      <c r="EH82" s="3">
        <f t="shared" si="95"/>
        <v>1.2350732096446242</v>
      </c>
      <c r="EI82" s="3">
        <f t="shared" si="96"/>
        <v>-43.243508040563981</v>
      </c>
      <c r="EJ82" s="3">
        <f t="shared" si="97"/>
        <v>4.6249716792724757E-2</v>
      </c>
      <c r="EK82" s="3">
        <f t="shared" si="98"/>
        <v>1.6054670869614929</v>
      </c>
      <c r="EL82" s="3">
        <f t="shared" si="99"/>
        <v>43.243508040563981</v>
      </c>
      <c r="EM82" s="3">
        <f t="shared" si="100"/>
        <v>1.2457433828713362</v>
      </c>
      <c r="EN82" s="3" t="str">
        <f t="shared" si="101"/>
        <v/>
      </c>
      <c r="EO82" s="3">
        <f t="shared" si="102"/>
        <v>1.6193372055859534</v>
      </c>
      <c r="EP82" s="3">
        <f t="shared" si="103"/>
        <v>1.6054670869614929</v>
      </c>
      <c r="EQ82" s="3">
        <f t="shared" si="104"/>
        <v>-1.2350732096446242</v>
      </c>
      <c r="ER82" s="3" t="str">
        <f t="shared" si="105"/>
        <v/>
      </c>
      <c r="ES82" s="3" t="str">
        <f t="shared" si="106"/>
        <v/>
      </c>
      <c r="ET82" s="3" t="str">
        <f t="shared" si="107"/>
        <v/>
      </c>
      <c r="EU82" s="3" t="str">
        <f t="shared" si="108"/>
        <v/>
      </c>
      <c r="EV82" s="3">
        <f t="shared" si="109"/>
        <v>-1.2350732096446242</v>
      </c>
      <c r="EW82" s="3">
        <f t="shared" si="110"/>
        <v>-1.6193372055859534</v>
      </c>
      <c r="EX82" s="3">
        <f t="shared" si="111"/>
        <v>-4.6249716792724757E-2</v>
      </c>
      <c r="EY82" s="3">
        <f t="shared" si="112"/>
        <v>1.2350732096446242</v>
      </c>
      <c r="EZ82" s="3">
        <f t="shared" si="113"/>
        <v>1.2457433828713362</v>
      </c>
      <c r="FA82" s="3" t="str">
        <f t="shared" si="114"/>
        <v/>
      </c>
      <c r="FB82" s="3">
        <f t="shared" si="115"/>
        <v>-1.6193372055859534</v>
      </c>
      <c r="FC82" s="3">
        <f t="shared" si="116"/>
        <v>-1.6054670869614924</v>
      </c>
      <c r="FD82" s="3">
        <f t="shared" si="117"/>
        <v>-43.243508040563981</v>
      </c>
      <c r="FE82" s="3" t="str">
        <f t="shared" si="118"/>
        <v/>
      </c>
      <c r="FF82" s="3">
        <f t="shared" si="119"/>
        <v>-1.2457433828713367</v>
      </c>
      <c r="FG82" s="3">
        <f t="shared" si="120"/>
        <v>-4.6249716792724757E-2</v>
      </c>
      <c r="FH82" s="3">
        <f t="shared" si="121"/>
        <v>-1.6054670869614924</v>
      </c>
      <c r="FI82" s="4">
        <f t="shared" si="122"/>
        <v>0.4081632653061224</v>
      </c>
      <c r="FJ82" s="4">
        <f t="shared" si="123"/>
        <v>0</v>
      </c>
      <c r="FK82" s="4">
        <f t="shared" si="124"/>
        <v>1.2665589660743135</v>
      </c>
      <c r="FL82" s="4">
        <f t="shared" si="125"/>
        <v>1.446486268174475</v>
      </c>
      <c r="FM82" s="4">
        <f>Tabela13[[#This Row],[V139]]-Tabela13[[#This Row],[V140]]</f>
        <v>-0.1799273021001615</v>
      </c>
      <c r="FN82" s="4">
        <f>Tabela13[[#This Row],[V1]]-Tabela13[[#This Row],[V2]]/2</f>
        <v>0.57037297677691767</v>
      </c>
      <c r="FO82" s="4">
        <f>Tabela13[[#This Row],[V1]]-Tabela13[[#This Row],[V3]]/2</f>
        <v>0.5862068965517242</v>
      </c>
      <c r="FP82" s="4">
        <f>Tabela13[[#This Row],[V1]]-Tabela13[[#This Row],[V4]]/2</f>
        <v>0.32037297677691767</v>
      </c>
      <c r="FQ82" s="4">
        <f>Tabela13[[#This Row],[V2]]-Tabela13[[#This Row],[V1]]/2</f>
        <v>-0.13212526389866294</v>
      </c>
      <c r="FR82" s="4">
        <f>Tabela13[[#This Row],[V2]]-Tabela13[[#This Row],[V3]]/2</f>
        <v>0.11787473610133706</v>
      </c>
      <c r="FS82" s="4">
        <f>Tabela13[[#This Row],[V2]]-Tabela13[[#This Row],[V4]]/2</f>
        <v>-0.14795918367346941</v>
      </c>
      <c r="FT82" s="4">
        <f t="shared" si="126"/>
        <v>0.51834999643761492</v>
      </c>
      <c r="FU82" s="4">
        <f t="shared" si="127"/>
        <v>0.53021577277663001</v>
      </c>
      <c r="FV82" s="4">
        <f t="shared" si="128"/>
        <v>0.31004123952278506</v>
      </c>
      <c r="FW82" s="4">
        <f t="shared" si="129"/>
        <v>-0.13136437718714741</v>
      </c>
      <c r="FX82" s="4">
        <f t="shared" si="130"/>
        <v>0.11733330768574175</v>
      </c>
      <c r="FY82" s="4">
        <f t="shared" si="131"/>
        <v>-0.14689344414790648</v>
      </c>
      <c r="FZ82" s="4">
        <f t="shared" si="132"/>
        <v>93.302999358770691</v>
      </c>
      <c r="GA82" s="4">
        <f t="shared" si="133"/>
        <v>95.438839099793398</v>
      </c>
      <c r="GB82" s="4">
        <f t="shared" si="134"/>
        <v>55.807423114101304</v>
      </c>
      <c r="GC82" s="4">
        <f t="shared" si="135"/>
        <v>-23.645587893686535</v>
      </c>
      <c r="GD82" s="4">
        <f t="shared" si="136"/>
        <v>21.119995383433515</v>
      </c>
      <c r="GE82" s="4">
        <f t="shared" si="137"/>
        <v>-26.440819946623165</v>
      </c>
      <c r="GF82" s="4">
        <f>Tabela13[[#This Row],[V1]]-Tabela13[[#This Row],[V2]]/Tabela13[[#This Row],[V2]]</f>
        <v>-0.32758620689655171</v>
      </c>
      <c r="GG82" s="4">
        <f>Tabela13[[#This Row],[V1]]-Tabela13[[#This Row],[V3]]/Tabela13[[#This Row],[V3]]</f>
        <v>-0.32758620689655171</v>
      </c>
      <c r="GH82" s="4">
        <f>Tabela13[[#This Row],[V1]]-Tabela13[[#This Row],[V4]]/Tabela13[[#This Row],[V4]]</f>
        <v>-0.32758620689655171</v>
      </c>
      <c r="GI82" s="4">
        <f>Tabela13[[#This Row],[V2]]-Tabela13[[#This Row],[V1]]/Tabela13[[#This Row],[V1]]</f>
        <v>-0.79591836734693877</v>
      </c>
      <c r="GJ82" s="4">
        <f>Tabela13[[#This Row],[V2]]-Tabela13[[#This Row],[V3]]/Tabela13[[#This Row],[V3]]</f>
        <v>-0.79591836734693877</v>
      </c>
      <c r="GK82" s="4">
        <f>Tabela13[[#This Row],[V2]]-Tabela13[[#This Row],[V4]]/Tabela13[[#This Row],[V4]]</f>
        <v>-0.79591836734693877</v>
      </c>
      <c r="GL82" s="4">
        <f t="shared" si="138"/>
        <v>0.28925355201607011</v>
      </c>
      <c r="GM82" s="4">
        <f t="shared" si="139"/>
        <v>0.43824771287825476</v>
      </c>
      <c r="GN82" s="4">
        <f t="shared" si="140"/>
        <v>0.66002295851438875</v>
      </c>
      <c r="GO82" s="3">
        <f t="shared" si="141"/>
        <v>1</v>
      </c>
      <c r="GP82" s="3">
        <v>100</v>
      </c>
      <c r="GQ82" s="3">
        <f t="shared" si="142"/>
        <v>1.9</v>
      </c>
      <c r="GR82" s="3">
        <f t="shared" si="143"/>
        <v>190</v>
      </c>
      <c r="GS82" s="34">
        <f>COUNTIF($D$2:D81,Tabela13[[#This Row],[HomeTeam]])</f>
        <v>4</v>
      </c>
      <c r="GT82" s="34">
        <f>COUNTIF($E$2:E81,Tabela13[[#This Row],[AwayTeam]])</f>
        <v>4</v>
      </c>
      <c r="GU82" s="3">
        <f>IFERROR(AVERAGEIFS($AD$2:AD81,$D$2:D81,Tabela13[[#This Row],[HomeTeam]],$GS$2:GS81,"&gt;="&amp;Tabela13[[#This Row],[Contagem_H]]-5),"")</f>
        <v>0.82691102756892232</v>
      </c>
      <c r="GV82" s="3">
        <f>IFERROR(AVERAGEIFS($G$2:G81,$E$2:E81,Tabela13[[#This Row],[AwayTeam]],$GT$2:GT81,"&gt;="&amp;Tabela13[[#This Row],[Contagem_A]]-5),"")</f>
        <v>2.25</v>
      </c>
      <c r="GW82" s="3">
        <f>IFERROR(AVERAGEIFS($GQ$2:GQ81,$D$2:D81,Tabela13[[#This Row],[HomeTeam]],$GS$2:GS81,"&gt;="&amp;Tabela13[[#This Row],[Contagem_H]]-5),"")</f>
        <v>-0.26750000000000002</v>
      </c>
    </row>
    <row r="83" spans="1:205" x14ac:dyDescent="0.25">
      <c r="A83" t="s">
        <v>127</v>
      </c>
      <c r="B83" t="s">
        <v>165</v>
      </c>
      <c r="C83" t="s">
        <v>132</v>
      </c>
      <c r="D83" t="s">
        <v>25</v>
      </c>
      <c r="E83" t="s">
        <v>17</v>
      </c>
      <c r="F83" s="3">
        <v>2</v>
      </c>
      <c r="G83" s="3">
        <v>0</v>
      </c>
      <c r="H83" s="3" t="str">
        <f t="shared" si="144"/>
        <v>H</v>
      </c>
      <c r="I83" s="3">
        <v>1.4</v>
      </c>
      <c r="J83" s="3">
        <v>5.25</v>
      </c>
      <c r="K83" s="3">
        <v>7</v>
      </c>
      <c r="L83" s="3">
        <v>1.4</v>
      </c>
      <c r="M83" s="3">
        <v>2.88</v>
      </c>
      <c r="N83" s="3">
        <f t="shared" si="73"/>
        <v>2</v>
      </c>
      <c r="O83" s="3">
        <f t="shared" si="74"/>
        <v>3</v>
      </c>
      <c r="P83" s="3">
        <f t="shared" si="75"/>
        <v>0</v>
      </c>
      <c r="Q83" s="3">
        <f t="shared" si="76"/>
        <v>4.7619047619047672E-2</v>
      </c>
      <c r="R83" s="3">
        <f t="shared" si="77"/>
        <v>6.1507936507936511E-2</v>
      </c>
      <c r="S83" s="3">
        <f t="shared" si="78"/>
        <v>1.4666666666666666</v>
      </c>
      <c r="T83" s="3">
        <f t="shared" si="79"/>
        <v>5.5</v>
      </c>
      <c r="U83" s="3">
        <f t="shared" si="80"/>
        <v>7.3333333333333339</v>
      </c>
      <c r="V83" s="3">
        <f t="shared" si="81"/>
        <v>1.4666666666666666</v>
      </c>
      <c r="W83" s="3">
        <f t="shared" si="82"/>
        <v>3.0171428571428573</v>
      </c>
      <c r="X83" s="4">
        <f t="shared" si="83"/>
        <v>0.7142857142857143</v>
      </c>
      <c r="Y83" s="4">
        <f t="shared" si="84"/>
        <v>0.19047619047619047</v>
      </c>
      <c r="Z83" s="4">
        <f t="shared" si="85"/>
        <v>0.14285714285714285</v>
      </c>
      <c r="AA83" s="4">
        <f t="shared" si="86"/>
        <v>0.7142857142857143</v>
      </c>
      <c r="AB83" s="4">
        <f t="shared" si="87"/>
        <v>0.34722222222222221</v>
      </c>
      <c r="AC83" s="4">
        <f t="shared" si="88"/>
        <v>1.3571428571428572</v>
      </c>
      <c r="AD83" s="4">
        <f t="shared" si="89"/>
        <v>7.1428571428571425E-2</v>
      </c>
      <c r="AE83" s="4">
        <f t="shared" si="90"/>
        <v>0.35714285714285715</v>
      </c>
      <c r="AF83" s="4">
        <f t="shared" si="91"/>
        <v>1.0714285714285714</v>
      </c>
      <c r="AG83" s="4">
        <f>IFERROR(AVERAGE(Tabela13[[#This Row],[V1]],Tabela13[[#This Row],[V2]]),"")</f>
        <v>0.7142857142857143</v>
      </c>
      <c r="AH83" s="4">
        <f>IFERROR(AVERAGE(Tabela13[[#This Row],[V1]],Tabela13[[#This Row],[V3]]),"")</f>
        <v>0.85714285714285721</v>
      </c>
      <c r="AI83" s="4">
        <f>IFERROR(AVERAGE(Tabela13[[#This Row],[V1]],Tabela13[[#This Row],[V4]]),"")</f>
        <v>1.2142857142857144</v>
      </c>
      <c r="AJ83" s="4">
        <f>IFERROR(AVERAGE(Tabela13[[#This Row],[V2]],Tabela13[[#This Row],[V1]]),"")</f>
        <v>0.7142857142857143</v>
      </c>
      <c r="AK83" s="4">
        <f>IFERROR(AVERAGE(Tabela13[[#This Row],[V2]],Tabela13[[#This Row],[V3]]),"")</f>
        <v>0.2142857142857143</v>
      </c>
      <c r="AL83" s="4">
        <f>IFERROR(AVERAGE(Tabela13[[#This Row],[V2]],Tabela13[[#This Row],[V4]]),"")</f>
        <v>0.5714285714285714</v>
      </c>
      <c r="AM83" s="4">
        <f>IFERROR(AVERAGE(Tabela13[[#This Row],[V3]],Tabela13[[#This Row],[V1]]),"")</f>
        <v>0.85714285714285721</v>
      </c>
      <c r="AN83" s="4">
        <f>IFERROR(AVERAGE(Tabela13[[#This Row],[V3]],Tabela13[[#This Row],[V2]]),"")</f>
        <v>0.2142857142857143</v>
      </c>
      <c r="AO83" s="4">
        <f>IFERROR(AVERAGE(Tabela13[[#This Row],[V3]],Tabela13[[#This Row],[V4]]),"")</f>
        <v>0.7142857142857143</v>
      </c>
      <c r="AP83" s="4">
        <f>IFERROR(AVERAGE(Tabela13[[#This Row],[V4]],Tabela13[[#This Row],[V1]]),"")</f>
        <v>1.2142857142857144</v>
      </c>
      <c r="AQ83" s="4">
        <f>IFERROR(AVERAGE(Tabela13[[#This Row],[V4]],Tabela13[[#This Row],[V2]]),"")</f>
        <v>0.5714285714285714</v>
      </c>
      <c r="AR83" s="4">
        <f>IFERROR(AVERAGE(Tabela13[[#This Row],[V4]],Tabela13[[#This Row],[V3]]),"")</f>
        <v>0.7142857142857143</v>
      </c>
      <c r="AS83" s="4">
        <f>_xlfn.STDEV.S(Tabela13[[#This Row],[V1]:[V2]])</f>
        <v>0.90913729009698974</v>
      </c>
      <c r="AT83" s="4">
        <f>_xlfn.STDEV.S(Tabela13[[#This Row],[V1]],Tabela13[[#This Row],[V3]])</f>
        <v>0.70710678118654757</v>
      </c>
      <c r="AU83" s="4">
        <f>_xlfn.STDEV.S(Tabela13[[#This Row],[V1]],Tabela13[[#This Row],[V4]])</f>
        <v>0.20203050891044116</v>
      </c>
      <c r="AV83" s="4">
        <f>_xlfn.STDEV.S(Tabela13[[#This Row],[V2]],Tabela13[[#This Row],[V1]])</f>
        <v>0.90913729009698974</v>
      </c>
      <c r="AW83" s="4">
        <f>_xlfn.STDEV.S(Tabela13[[#This Row],[V2]],Tabela13[[#This Row],[V3]])</f>
        <v>0.20203050891044214</v>
      </c>
      <c r="AX83" s="4">
        <f>_xlfn.STDEV.S(Tabela13[[#This Row],[V42]],Tabela13[[#This Row],[V44]])</f>
        <v>1.6162440712835373</v>
      </c>
      <c r="AY83" s="4">
        <f>_xlfn.STDEV.S(Tabela13[[#This Row],[V3]],Tabela13[[#This Row],[V1]])</f>
        <v>0.70710678118654757</v>
      </c>
      <c r="AZ83" s="4">
        <f>_xlfn.STDEV.S(Tabela13[[#This Row],[V3]],Tabela13[[#This Row],[V2]])</f>
        <v>0.20203050891044214</v>
      </c>
      <c r="BA83" s="4">
        <f>_xlfn.STDEV.S(Tabela13[[#This Row],[V3]],Tabela13[[#This Row],[V4]])</f>
        <v>0.5050762722761053</v>
      </c>
      <c r="BB83" s="4">
        <f>_xlfn.STDEV.S(Tabela13[[#This Row],[V4]],Tabela13[[#This Row],[V1]])</f>
        <v>0.20203050891044116</v>
      </c>
      <c r="BC83" s="4">
        <f>_xlfn.STDEV.S(Tabela13[[#This Row],[V4]],Tabela13[[#This Row],[V2]])</f>
        <v>0.70710678118654746</v>
      </c>
      <c r="BD83" s="4">
        <f>_xlfn.STDEV.S(Tabela13[[#This Row],[V4]],Tabela13[[#This Row],[V3]])</f>
        <v>0.5050762722761053</v>
      </c>
      <c r="BE83" s="4">
        <f>Tabela13[[#This Row],[V17]]/Tabela13[[#This Row],[V5]]</f>
        <v>1.2727922061357857</v>
      </c>
      <c r="BF83" s="4">
        <f>Tabela13[[#This Row],[V18]]/Tabela13[[#This Row],[V6]]</f>
        <v>0.82495791138430541</v>
      </c>
      <c r="BG83" s="4">
        <f>Tabela13[[#This Row],[V19]]/Tabela13[[#This Row],[V7]]</f>
        <v>0.16637806616153977</v>
      </c>
      <c r="BH83" s="4">
        <f>Tabela13[[#This Row],[V20]]/Tabela13[[#This Row],[V8]]</f>
        <v>1.2727922061357857</v>
      </c>
      <c r="BI83" s="4">
        <f>Tabela13[[#This Row],[V21]]/Tabela13[[#This Row],[V9]]</f>
        <v>0.94280904158206325</v>
      </c>
      <c r="BJ83" s="4">
        <f>Tabela13[[#This Row],[V22]]/Tabela13[[#This Row],[V10]]</f>
        <v>2.8284271247461903</v>
      </c>
      <c r="BK83" s="4">
        <f>Tabela13[[#This Row],[V23]]/Tabela13[[#This Row],[V11]]</f>
        <v>0.82495791138430541</v>
      </c>
      <c r="BL83" s="4">
        <f>Tabela13[[#This Row],[V24]]/Tabela13[[#This Row],[V12]]</f>
        <v>0.94280904158206325</v>
      </c>
      <c r="BM83" s="4">
        <f>Tabela13[[#This Row],[V25]]/Tabela13[[#This Row],[V13]]</f>
        <v>0.70710678118654735</v>
      </c>
      <c r="BN83" s="4">
        <f>Tabela13[[#This Row],[V26]]/Tabela13[[#This Row],[V14]]</f>
        <v>0.16637806616153977</v>
      </c>
      <c r="BO83" s="4">
        <f>Tabela13[[#This Row],[V27]]/Tabela13[[#This Row],[V15]]</f>
        <v>1.2374368670764582</v>
      </c>
      <c r="BP83" s="4">
        <f>Tabela13[[#This Row],[V28]]/Tabela13[[#This Row],[V16]]</f>
        <v>0.70710678118654735</v>
      </c>
      <c r="BQ83" s="4">
        <f>Tabela13[[#This Row],[V1]]-Tabela13[[#This Row],[V2]]</f>
        <v>1.2857142857142858</v>
      </c>
      <c r="BR83" s="4">
        <f>Tabela13[[#This Row],[V1]]-Tabela13[[#This Row],[V3]]</f>
        <v>1</v>
      </c>
      <c r="BS83" s="4">
        <f>Tabela13[[#This Row],[V1]]-Tabela13[[#This Row],[V4]]</f>
        <v>0.28571428571428581</v>
      </c>
      <c r="BT83" s="4">
        <f>Tabela13[[#This Row],[V2]]-Tabela13[[#This Row],[V1]]</f>
        <v>-1.2857142857142858</v>
      </c>
      <c r="BU83" s="4">
        <f>Tabela13[[#This Row],[V2]]-Tabela13[[#This Row],[V3]]</f>
        <v>-0.2857142857142857</v>
      </c>
      <c r="BV83" s="4">
        <f>Tabela13[[#This Row],[V2]]-Tabela13[[#This Row],[V4]]</f>
        <v>-1</v>
      </c>
      <c r="BW83" s="4">
        <f>AVERAGE(Tabela13[[#This Row],[V41]],Tabela13[[#This Row],[V42]])</f>
        <v>1.1428571428571428</v>
      </c>
      <c r="BX83" s="4">
        <f>AVERAGE(Tabela13[[#This Row],[V41]],Tabela13[[#This Row],[V43]])</f>
        <v>0.78571428571428581</v>
      </c>
      <c r="BY83" s="4">
        <f>AVERAGE(Tabela13[[#This Row],[V41]],Tabela13[[#This Row],[V44]])</f>
        <v>0</v>
      </c>
      <c r="BZ83" s="4">
        <f>AVERAGE(Tabela13[[#This Row],[V41]],Tabela13[[#This Row],[V45]])</f>
        <v>0.5</v>
      </c>
      <c r="CA83" s="4">
        <f>AVERAGE(Tabela13[[#This Row],[V41]],Tabela13[[#This Row],[V46]])</f>
        <v>0.1428571428571429</v>
      </c>
      <c r="CB83" s="4">
        <f>AVERAGE(Tabela13[[#This Row],[V42]],Tabela13[[#This Row],[V41]])</f>
        <v>1.1428571428571428</v>
      </c>
      <c r="CC83" s="4">
        <f>AVERAGE(Tabela13[[#This Row],[V42]],Tabela13[[#This Row],[V43]])</f>
        <v>0.6428571428571429</v>
      </c>
      <c r="CD83" s="4">
        <f>AVERAGE(Tabela13[[#This Row],[V42]],Tabela13[[#This Row],[V44]])</f>
        <v>-0.1428571428571429</v>
      </c>
      <c r="CE83" s="4">
        <f>AVERAGE(Tabela13[[#This Row],[V42]],Tabela13[[#This Row],[V45]])</f>
        <v>0.35714285714285715</v>
      </c>
      <c r="CF83" s="4">
        <f>AVERAGE(Tabela13[[#This Row],[V42]],Tabela13[[#This Row],[V46]])</f>
        <v>0</v>
      </c>
      <c r="CG83" s="4">
        <f>AVERAGE(Tabela13[[#This Row],[V43]],Tabela13[[#This Row],[V41]])</f>
        <v>0.78571428571428581</v>
      </c>
      <c r="CH83" s="4">
        <f>AVERAGE(Tabela13[[#This Row],[V43]],Tabela13[[#This Row],[V42]])</f>
        <v>0.6428571428571429</v>
      </c>
      <c r="CI83" s="4">
        <f>AVERAGE(Tabela13[[#This Row],[V43]],Tabela13[[#This Row],[V44]])</f>
        <v>-0.5</v>
      </c>
      <c r="CJ83" s="4">
        <f>AVERAGE(Tabela13[[#This Row],[V43]],Tabela13[[#This Row],[V45]])</f>
        <v>0</v>
      </c>
      <c r="CK83" s="4">
        <f>AVERAGE(Tabela13[[#This Row],[V43]],Tabela13[[#This Row],[V46]])</f>
        <v>-0.3571428571428571</v>
      </c>
      <c r="CL83" s="4">
        <f>AVERAGE(Tabela13[[#This Row],[V44]],Tabela13[[#This Row],[V41]])</f>
        <v>0</v>
      </c>
      <c r="CM83" s="4">
        <f>AVERAGE(Tabela13[[#This Row],[V44]],Tabela13[[#This Row],[V42]])</f>
        <v>-0.1428571428571429</v>
      </c>
      <c r="CN83" s="4">
        <f>AVERAGE(Tabela13[[#This Row],[V44]],Tabela13[[#This Row],[V43]])</f>
        <v>-0.5</v>
      </c>
      <c r="CO83" s="4">
        <f>AVERAGE(Tabela13[[#This Row],[V44]],Tabela13[[#This Row],[V45]])</f>
        <v>-0.78571428571428581</v>
      </c>
      <c r="CP83" s="4">
        <f>AVERAGE(Tabela13[[#This Row],[V44]],Tabela13[[#This Row],[V46]])</f>
        <v>-1.1428571428571428</v>
      </c>
      <c r="CQ83" s="4">
        <f>AVERAGE(Tabela13[[#This Row],[V45]],Tabela13[[#This Row],[V41]])</f>
        <v>0.5</v>
      </c>
      <c r="CR83" s="4">
        <f>AVERAGE(Tabela13[[#This Row],[V45]],Tabela13[[#This Row],[V42]])</f>
        <v>0.35714285714285715</v>
      </c>
      <c r="CS83" s="4">
        <f>AVERAGE(Tabela13[[#This Row],[V45]],Tabela13[[#This Row],[V43]])</f>
        <v>0</v>
      </c>
      <c r="CT83" s="4">
        <f>AVERAGE(Tabela13[[#This Row],[V45]],Tabela13[[#This Row],[V44]])</f>
        <v>-0.78571428571428581</v>
      </c>
      <c r="CU83" s="4">
        <f>AVERAGE(Tabela13[[#This Row],[V45]],Tabela13[[#This Row],[V46]])</f>
        <v>-0.64285714285714279</v>
      </c>
      <c r="CV83" s="4">
        <f>AVERAGE(Tabela13[[#This Row],[V46]],Tabela13[[#This Row],[V41]])</f>
        <v>0.1428571428571429</v>
      </c>
      <c r="CW83" s="4">
        <f>AVERAGE(Tabela13[[#This Row],[V46]],Tabela13[[#This Row],[V42]])</f>
        <v>0</v>
      </c>
      <c r="CX83" s="4">
        <f>AVERAGE(Tabela13[[#This Row],[V46]],Tabela13[[#This Row],[V43]])</f>
        <v>-0.3571428571428571</v>
      </c>
      <c r="CY83" s="4">
        <f>AVERAGE(Tabela13[[#This Row],[V46]],Tabela13[[#This Row],[V44]])</f>
        <v>-1.1428571428571428</v>
      </c>
      <c r="CZ83" s="4">
        <f>AVERAGE(Tabela13[[#This Row],[V46]],Tabela13[[#This Row],[V45]])</f>
        <v>-0.64285714285714279</v>
      </c>
      <c r="DA83" s="3">
        <f>_xlfn.STDEV.S(Tabela13[[#This Row],[V41]],Tabela13[[#This Row],[V42]])</f>
        <v>0.20203050891044336</v>
      </c>
      <c r="DB83" s="3">
        <f>_xlfn.STDEV.S(Tabela13[[#This Row],[V41]],Tabela13[[#This Row],[V43]])</f>
        <v>0.70710678118654757</v>
      </c>
      <c r="DC83" s="3">
        <f>_xlfn.STDEV.S(Tabela13[[#This Row],[V41]],Tabela13[[#This Row],[V44]])</f>
        <v>1.8182745801939795</v>
      </c>
      <c r="DD83" s="3">
        <f>_xlfn.STDEV.S(Tabela13[[#This Row],[V41]],Tabela13[[#This Row],[V45]])</f>
        <v>1.111167799007432</v>
      </c>
      <c r="DE83" s="3">
        <f>_xlfn.STDEV.S(Tabela13[[#This Row],[V41]],Tabela13[[#This Row],[V46]])</f>
        <v>1.6162440712835373</v>
      </c>
      <c r="DF83" s="3">
        <f>_xlfn.STDEV.S(Tabela13[[#This Row],[V42]],Tabela13[[#This Row],[V41]])</f>
        <v>0.20203050891044336</v>
      </c>
      <c r="DG83" s="3">
        <f>_xlfn.STDEV.S(Tabela13[[#This Row],[V42]],Tabela13[[#This Row],[V43]])</f>
        <v>0.5050762722761053</v>
      </c>
      <c r="DH83" s="3">
        <f>_xlfn.STDEV.S(Tabela13[[#This Row],[V42]],Tabela13[[#This Row],[V44]])</f>
        <v>1.6162440712835373</v>
      </c>
      <c r="DI83" s="3">
        <f>_xlfn.STDEV.S(Tabela13[[#This Row],[V42]],Tabela13[[#This Row],[V45]])</f>
        <v>0.90913729009698974</v>
      </c>
      <c r="DJ83" s="3">
        <f>_xlfn.STDEV.S(Tabela13[[#This Row],[V42]],Tabela13[[#This Row],[V46]])</f>
        <v>1.4142135623730951</v>
      </c>
      <c r="DK83" s="3">
        <f>_xlfn.STDEV.S(Tabela13[[#This Row],[V43]],Tabela13[[#This Row],[V41]])</f>
        <v>0.70710678118654757</v>
      </c>
      <c r="DL83" s="3">
        <f>_xlfn.STDEV.S(Tabela13[[#This Row],[V43]],Tabela13[[#This Row],[V42]])</f>
        <v>0.5050762722761053</v>
      </c>
      <c r="DM83" s="3">
        <f>_xlfn.STDEV.S(Tabela13[[#This Row],[V43]],Tabela13[[#This Row],[V44]])</f>
        <v>1.111167799007432</v>
      </c>
      <c r="DN83" s="3">
        <f>_xlfn.STDEV.S(Tabela13[[#This Row],[V43]],Tabela13[[#This Row],[V45]])</f>
        <v>0.40406101782088433</v>
      </c>
      <c r="DO83" s="3">
        <f>_xlfn.STDEV.S(Tabela13[[#This Row],[V43]],Tabela13[[#This Row],[V46]])</f>
        <v>0.90913729009698974</v>
      </c>
      <c r="DP83" s="3">
        <f>_xlfn.STDEV.S(Tabela13[[#This Row],[V44]],Tabela13[[#This Row],[V41]])</f>
        <v>1.8182745801939795</v>
      </c>
      <c r="DQ83" s="3">
        <f>_xlfn.STDEV.S(Tabela13[[#This Row],[V44]],Tabela13[[#This Row],[V42]])</f>
        <v>1.6162440712835373</v>
      </c>
      <c r="DR83" s="3">
        <f>_xlfn.STDEV.S(Tabela13[[#This Row],[V44]],Tabela13[[#This Row],[V43]])</f>
        <v>1.111167799007432</v>
      </c>
      <c r="DS83" s="3">
        <f>_xlfn.STDEV.S(Tabela13[[#This Row],[V44]],Tabela13[[#This Row],[V45]])</f>
        <v>0.70710678118654757</v>
      </c>
      <c r="DT83" s="3">
        <f>_xlfn.STDEV.S(Tabela13[[#This Row],[V44]],Tabela13[[#This Row],[V46]])</f>
        <v>0.20203050891044336</v>
      </c>
      <c r="DU83" s="3">
        <f>_xlfn.STDEV.S(Tabela13[[#This Row],[V45]],Tabela13[[#This Row],[V41]])</f>
        <v>1.111167799007432</v>
      </c>
      <c r="DV83" s="3">
        <f>_xlfn.STDEV.S(Tabela13[[#This Row],[V45]],Tabela13[[#This Row],[V42]])</f>
        <v>0.90913729009698974</v>
      </c>
      <c r="DW83" s="3">
        <f>_xlfn.STDEV.S(Tabela13[[#This Row],[V45]],Tabela13[[#This Row],[V43]])</f>
        <v>0.40406101782088433</v>
      </c>
      <c r="DX83" s="3">
        <f>_xlfn.STDEV.S(Tabela13[[#This Row],[V45]],Tabela13[[#This Row],[V44]])</f>
        <v>0.70710678118654757</v>
      </c>
      <c r="DY83" s="3">
        <f>_xlfn.STDEV.S(Tabela13[[#This Row],[V45]],Tabela13[[#This Row],[V46]])</f>
        <v>0.50507627227610563</v>
      </c>
      <c r="DZ83" s="3">
        <f>_xlfn.STDEV.S(Tabela13[[#This Row],[V46]],Tabela13[[#This Row],[V41]])</f>
        <v>1.6162440712835373</v>
      </c>
      <c r="EA83" s="3">
        <f>_xlfn.STDEV.S(Tabela13[[#This Row],[V46]],Tabela13[[#This Row],[V42]])</f>
        <v>1.4142135623730951</v>
      </c>
      <c r="EB83" s="3">
        <f>_xlfn.STDEV.S(Tabela13[[#This Row],[V46]],Tabela13[[#This Row],[V43]])</f>
        <v>0.90913729009698974</v>
      </c>
      <c r="EC83" s="3">
        <f>_xlfn.STDEV.S(Tabela13[[#This Row],[V46]],Tabela13[[#This Row],[V44]])</f>
        <v>0.20203050891044336</v>
      </c>
      <c r="ED83" s="3">
        <f>_xlfn.STDEV.S(Tabela13[[#This Row],[V46]],Tabela13[[#This Row],[V45]])</f>
        <v>0.50507627227610563</v>
      </c>
      <c r="EE83" s="3">
        <f t="shared" si="92"/>
        <v>0.17677669529663795</v>
      </c>
      <c r="EF83" s="3">
        <f t="shared" si="93"/>
        <v>0.89995408514651498</v>
      </c>
      <c r="EG83" s="3" t="str">
        <f t="shared" si="94"/>
        <v/>
      </c>
      <c r="EH83" s="3">
        <f t="shared" si="95"/>
        <v>2.222335598014864</v>
      </c>
      <c r="EI83" s="3">
        <f t="shared" si="96"/>
        <v>11.313708498984758</v>
      </c>
      <c r="EJ83" s="3">
        <f t="shared" si="97"/>
        <v>0.17677669529663795</v>
      </c>
      <c r="EK83" s="3">
        <f t="shared" si="98"/>
        <v>0.78567420131838595</v>
      </c>
      <c r="EL83" s="3">
        <f t="shared" si="99"/>
        <v>-11.313708498984758</v>
      </c>
      <c r="EM83" s="3">
        <f t="shared" si="100"/>
        <v>2.5455844122715714</v>
      </c>
      <c r="EN83" s="3" t="str">
        <f t="shared" si="101"/>
        <v/>
      </c>
      <c r="EO83" s="3">
        <f t="shared" si="102"/>
        <v>0.89995408514651498</v>
      </c>
      <c r="EP83" s="3">
        <f t="shared" si="103"/>
        <v>0.78567420131838595</v>
      </c>
      <c r="EQ83" s="3">
        <f t="shared" si="104"/>
        <v>-2.222335598014864</v>
      </c>
      <c r="ER83" s="3" t="str">
        <f t="shared" si="105"/>
        <v/>
      </c>
      <c r="ES83" s="3" t="str">
        <f t="shared" si="106"/>
        <v/>
      </c>
      <c r="ET83" s="3" t="str">
        <f t="shared" si="107"/>
        <v/>
      </c>
      <c r="EU83" s="3" t="str">
        <f t="shared" si="108"/>
        <v/>
      </c>
      <c r="EV83" s="3">
        <f t="shared" si="109"/>
        <v>-2.222335598014864</v>
      </c>
      <c r="EW83" s="3">
        <f t="shared" si="110"/>
        <v>-0.89995408514651498</v>
      </c>
      <c r="EX83" s="3">
        <f t="shared" si="111"/>
        <v>-0.17677669529663795</v>
      </c>
      <c r="EY83" s="3">
        <f t="shared" si="112"/>
        <v>2.222335598014864</v>
      </c>
      <c r="EZ83" s="3">
        <f t="shared" si="113"/>
        <v>2.5455844122715714</v>
      </c>
      <c r="FA83" s="3" t="str">
        <f t="shared" si="114"/>
        <v/>
      </c>
      <c r="FB83" s="3">
        <f t="shared" si="115"/>
        <v>-0.89995408514651498</v>
      </c>
      <c r="FC83" s="3">
        <f t="shared" si="116"/>
        <v>-0.78567420131838661</v>
      </c>
      <c r="FD83" s="3">
        <f t="shared" si="117"/>
        <v>11.313708498984758</v>
      </c>
      <c r="FE83" s="3" t="str">
        <f t="shared" si="118"/>
        <v/>
      </c>
      <c r="FF83" s="3">
        <f t="shared" si="119"/>
        <v>-2.5455844122715714</v>
      </c>
      <c r="FG83" s="3">
        <f t="shared" si="120"/>
        <v>-0.17677669529663795</v>
      </c>
      <c r="FH83" s="3">
        <f t="shared" si="121"/>
        <v>-0.78567420131838661</v>
      </c>
      <c r="FI83" s="4">
        <f t="shared" si="122"/>
        <v>0.2857142857142857</v>
      </c>
      <c r="FJ83" s="4">
        <f t="shared" si="123"/>
        <v>0</v>
      </c>
      <c r="FK83" s="4">
        <f t="shared" si="124"/>
        <v>2.2272727272727275</v>
      </c>
      <c r="FL83" s="4">
        <f t="shared" si="125"/>
        <v>0.59090909090909083</v>
      </c>
      <c r="FM83" s="4">
        <f>Tabela13[[#This Row],[V139]]-Tabela13[[#This Row],[V140]]</f>
        <v>1.6363636363636367</v>
      </c>
      <c r="FN83" s="4">
        <f>Tabela13[[#This Row],[V1]]-Tabela13[[#This Row],[V2]]/2</f>
        <v>1.3214285714285714</v>
      </c>
      <c r="FO83" s="4">
        <f>Tabela13[[#This Row],[V1]]-Tabela13[[#This Row],[V3]]/2</f>
        <v>1.1785714285714286</v>
      </c>
      <c r="FP83" s="4">
        <f>Tabela13[[#This Row],[V1]]-Tabela13[[#This Row],[V4]]/2</f>
        <v>0.82142857142857151</v>
      </c>
      <c r="FQ83" s="4">
        <f>Tabela13[[#This Row],[V2]]-Tabela13[[#This Row],[V1]]/2</f>
        <v>-0.60714285714285721</v>
      </c>
      <c r="FR83" s="4">
        <f>Tabela13[[#This Row],[V2]]-Tabela13[[#This Row],[V3]]/2</f>
        <v>-0.10714285714285715</v>
      </c>
      <c r="FS83" s="4">
        <f>Tabela13[[#This Row],[V2]]-Tabela13[[#This Row],[V4]]/2</f>
        <v>-0.4642857142857143</v>
      </c>
      <c r="FT83" s="4">
        <f t="shared" si="126"/>
        <v>0.92298489986779819</v>
      </c>
      <c r="FU83" s="4">
        <f t="shared" si="127"/>
        <v>0.86718254401544437</v>
      </c>
      <c r="FV83" s="4">
        <f t="shared" si="128"/>
        <v>0.68767125603872958</v>
      </c>
      <c r="FW83" s="4">
        <f t="shared" si="129"/>
        <v>-0.54565505452699181</v>
      </c>
      <c r="FX83" s="4">
        <f t="shared" si="130"/>
        <v>-0.10673567264913565</v>
      </c>
      <c r="FY83" s="4">
        <f t="shared" si="131"/>
        <v>-0.43467021514924481</v>
      </c>
      <c r="FZ83" s="4">
        <f t="shared" si="132"/>
        <v>166.13728197620367</v>
      </c>
      <c r="GA83" s="4">
        <f t="shared" si="133"/>
        <v>156.09285792277998</v>
      </c>
      <c r="GB83" s="4">
        <f t="shared" si="134"/>
        <v>123.78082608697132</v>
      </c>
      <c r="GC83" s="4">
        <f t="shared" si="135"/>
        <v>-98.217909814858515</v>
      </c>
      <c r="GD83" s="4">
        <f t="shared" si="136"/>
        <v>-19.212421076844418</v>
      </c>
      <c r="GE83" s="4">
        <f t="shared" si="137"/>
        <v>-78.240638726864077</v>
      </c>
      <c r="GF83" s="4">
        <f>Tabela13[[#This Row],[V1]]-Tabela13[[#This Row],[V2]]/Tabela13[[#This Row],[V2]]</f>
        <v>0.35714285714285721</v>
      </c>
      <c r="GG83" s="4">
        <f>Tabela13[[#This Row],[V1]]-Tabela13[[#This Row],[V3]]/Tabela13[[#This Row],[V3]]</f>
        <v>0.35714285714285721</v>
      </c>
      <c r="GH83" s="4">
        <f>Tabela13[[#This Row],[V1]]-Tabela13[[#This Row],[V4]]/Tabela13[[#This Row],[V4]]</f>
        <v>0.35714285714285721</v>
      </c>
      <c r="GI83" s="4">
        <f>Tabela13[[#This Row],[V2]]-Tabela13[[#This Row],[V1]]/Tabela13[[#This Row],[V1]]</f>
        <v>-0.9285714285714286</v>
      </c>
      <c r="GJ83" s="4">
        <f>Tabela13[[#This Row],[V2]]-Tabela13[[#This Row],[V3]]/Tabela13[[#This Row],[V3]]</f>
        <v>-0.9285714285714286</v>
      </c>
      <c r="GK83" s="4">
        <f>Tabela13[[#This Row],[V2]]-Tabela13[[#This Row],[V4]]/Tabela13[[#This Row],[V4]]</f>
        <v>-0.9285714285714286</v>
      </c>
      <c r="GL83" s="4">
        <f t="shared" si="138"/>
        <v>0.60045334347230916</v>
      </c>
      <c r="GM83" s="4">
        <f t="shared" si="139"/>
        <v>0.7142857142857143</v>
      </c>
      <c r="GN83" s="4">
        <f t="shared" si="140"/>
        <v>0.84063468086123283</v>
      </c>
      <c r="GO83" s="3">
        <f t="shared" si="141"/>
        <v>1</v>
      </c>
      <c r="GP83" s="3">
        <v>100</v>
      </c>
      <c r="GQ83" s="3">
        <f t="shared" si="142"/>
        <v>0.39999999999999991</v>
      </c>
      <c r="GR83" s="3">
        <f t="shared" si="143"/>
        <v>39.999999999999993</v>
      </c>
      <c r="GS83" s="34">
        <f>COUNTIF($D$2:D82,Tabela13[[#This Row],[HomeTeam]])</f>
        <v>3</v>
      </c>
      <c r="GT83" s="34">
        <f>COUNTIF($E$2:E82,Tabela13[[#This Row],[AwayTeam]])</f>
        <v>3</v>
      </c>
      <c r="GU83" s="3">
        <f>IFERROR(AVERAGEIFS($AD$2:AD82,$D$2:D82,Tabela13[[#This Row],[HomeTeam]],$GS$2:GS82,"&gt;="&amp;Tabela13[[#This Row],[Contagem_H]]-5),"")</f>
        <v>0.40453216374269002</v>
      </c>
      <c r="GV83" s="3">
        <f>IFERROR(AVERAGEIFS($G$2:G82,$E$2:E82,Tabela13[[#This Row],[AwayTeam]],$GT$2:GT82,"&gt;="&amp;Tabela13[[#This Row],[Contagem_A]]-5),"")</f>
        <v>1.6666666666666667</v>
      </c>
      <c r="GW83" s="3">
        <f>IFERROR(AVERAGEIFS($GQ$2:GQ82,$D$2:D82,Tabela13[[#This Row],[HomeTeam]],$GS$2:GS82,"&gt;="&amp;Tabela13[[#This Row],[Contagem_H]]-5),"")</f>
        <v>0.38666666666666671</v>
      </c>
    </row>
    <row r="84" spans="1:205" x14ac:dyDescent="0.25">
      <c r="A84" t="s">
        <v>127</v>
      </c>
      <c r="B84" t="s">
        <v>165</v>
      </c>
      <c r="C84" t="s">
        <v>134</v>
      </c>
      <c r="D84" t="s">
        <v>13</v>
      </c>
      <c r="E84" t="s">
        <v>26</v>
      </c>
      <c r="F84" s="3">
        <v>1</v>
      </c>
      <c r="G84" s="3">
        <v>2</v>
      </c>
      <c r="H84" s="3" t="str">
        <f t="shared" si="144"/>
        <v>A</v>
      </c>
      <c r="I84" s="3">
        <v>2.25</v>
      </c>
      <c r="J84" s="3">
        <v>3.4</v>
      </c>
      <c r="K84" s="3">
        <v>3.1</v>
      </c>
      <c r="L84" s="3">
        <v>1.96</v>
      </c>
      <c r="M84" s="3">
        <v>1.94</v>
      </c>
      <c r="N84" s="3">
        <f t="shared" si="73"/>
        <v>3</v>
      </c>
      <c r="O84" s="3">
        <f t="shared" si="74"/>
        <v>0</v>
      </c>
      <c r="P84" s="3">
        <f t="shared" si="75"/>
        <v>3</v>
      </c>
      <c r="Q84" s="3">
        <f t="shared" si="76"/>
        <v>6.1142736664558273E-2</v>
      </c>
      <c r="R84" s="3">
        <f t="shared" si="77"/>
        <v>2.5667999158426325E-2</v>
      </c>
      <c r="S84" s="3">
        <f t="shared" si="78"/>
        <v>2.3875711574952563</v>
      </c>
      <c r="T84" s="3">
        <f t="shared" si="79"/>
        <v>3.6078853046594981</v>
      </c>
      <c r="U84" s="3">
        <f t="shared" si="80"/>
        <v>3.2895424836601306</v>
      </c>
      <c r="V84" s="3">
        <f t="shared" si="81"/>
        <v>2.0798397638625343</v>
      </c>
      <c r="W84" s="3">
        <f t="shared" si="82"/>
        <v>2.0586169091292428</v>
      </c>
      <c r="X84" s="4">
        <f t="shared" si="83"/>
        <v>0.44444444444444442</v>
      </c>
      <c r="Y84" s="4">
        <f t="shared" si="84"/>
        <v>0.29411764705882354</v>
      </c>
      <c r="Z84" s="4">
        <f t="shared" si="85"/>
        <v>0.32258064516129031</v>
      </c>
      <c r="AA84" s="4">
        <f t="shared" si="86"/>
        <v>0.51020408163265307</v>
      </c>
      <c r="AB84" s="4">
        <f t="shared" si="87"/>
        <v>0.51546391752577325</v>
      </c>
      <c r="AC84" s="4">
        <f t="shared" si="88"/>
        <v>0.72222222222222221</v>
      </c>
      <c r="AD84" s="4">
        <f t="shared" si="89"/>
        <v>1.1612903225806452</v>
      </c>
      <c r="AE84" s="4">
        <f t="shared" si="90"/>
        <v>1.2222222222222223</v>
      </c>
      <c r="AF84" s="4">
        <f t="shared" si="91"/>
        <v>0.66129032258064513</v>
      </c>
      <c r="AG84" s="4">
        <f>IFERROR(AVERAGE(Tabela13[[#This Row],[V1]],Tabela13[[#This Row],[V2]]),"")</f>
        <v>0.94175627240143367</v>
      </c>
      <c r="AH84" s="4">
        <f>IFERROR(AVERAGE(Tabela13[[#This Row],[V1]],Tabela13[[#This Row],[V3]]),"")</f>
        <v>0.97222222222222232</v>
      </c>
      <c r="AI84" s="4">
        <f>IFERROR(AVERAGE(Tabela13[[#This Row],[V1]],Tabela13[[#This Row],[V4]]),"")</f>
        <v>0.69175627240143367</v>
      </c>
      <c r="AJ84" s="4">
        <f>IFERROR(AVERAGE(Tabela13[[#This Row],[V2]],Tabela13[[#This Row],[V1]]),"")</f>
        <v>0.94175627240143367</v>
      </c>
      <c r="AK84" s="4">
        <f>IFERROR(AVERAGE(Tabela13[[#This Row],[V2]],Tabela13[[#This Row],[V3]]),"")</f>
        <v>1.1917562724014337</v>
      </c>
      <c r="AL84" s="4">
        <f>IFERROR(AVERAGE(Tabela13[[#This Row],[V2]],Tabela13[[#This Row],[V4]]),"")</f>
        <v>0.91129032258064524</v>
      </c>
      <c r="AM84" s="4">
        <f>IFERROR(AVERAGE(Tabela13[[#This Row],[V3]],Tabela13[[#This Row],[V1]]),"")</f>
        <v>0.97222222222222232</v>
      </c>
      <c r="AN84" s="4">
        <f>IFERROR(AVERAGE(Tabela13[[#This Row],[V3]],Tabela13[[#This Row],[V2]]),"")</f>
        <v>1.1917562724014337</v>
      </c>
      <c r="AO84" s="4">
        <f>IFERROR(AVERAGE(Tabela13[[#This Row],[V3]],Tabela13[[#This Row],[V4]]),"")</f>
        <v>0.94175627240143367</v>
      </c>
      <c r="AP84" s="4">
        <f>IFERROR(AVERAGE(Tabela13[[#This Row],[V4]],Tabela13[[#This Row],[V1]]),"")</f>
        <v>0.69175627240143367</v>
      </c>
      <c r="AQ84" s="4">
        <f>IFERROR(AVERAGE(Tabela13[[#This Row],[V4]],Tabela13[[#This Row],[V2]]),"")</f>
        <v>0.91129032258064524</v>
      </c>
      <c r="AR84" s="4">
        <f>IFERROR(AVERAGE(Tabela13[[#This Row],[V4]],Tabela13[[#This Row],[V3]]),"")</f>
        <v>0.94175627240143367</v>
      </c>
      <c r="AS84" s="4">
        <f>_xlfn.STDEV.S(Tabela13[[#This Row],[V1]:[V2]])</f>
        <v>0.31046803116613653</v>
      </c>
      <c r="AT84" s="4">
        <f>_xlfn.STDEV.S(Tabela13[[#This Row],[V1]],Tabela13[[#This Row],[V3]])</f>
        <v>0.35355339059327379</v>
      </c>
      <c r="AU84" s="4">
        <f>_xlfn.STDEV.S(Tabela13[[#This Row],[V1]],Tabela13[[#This Row],[V4]])</f>
        <v>4.3085359427137315E-2</v>
      </c>
      <c r="AV84" s="4">
        <f>_xlfn.STDEV.S(Tabela13[[#This Row],[V2]],Tabela13[[#This Row],[V1]])</f>
        <v>0.31046803116613653</v>
      </c>
      <c r="AW84" s="4">
        <f>_xlfn.STDEV.S(Tabela13[[#This Row],[V2]],Tabela13[[#This Row],[V3]])</f>
        <v>4.3085359427137322E-2</v>
      </c>
      <c r="AX84" s="4">
        <f>_xlfn.STDEV.S(Tabela13[[#This Row],[V42]],Tabela13[[#This Row],[V44]])</f>
        <v>0.66402142175941037</v>
      </c>
      <c r="AY84" s="4">
        <f>_xlfn.STDEV.S(Tabela13[[#This Row],[V3]],Tabela13[[#This Row],[V1]])</f>
        <v>0.35355339059327379</v>
      </c>
      <c r="AZ84" s="4">
        <f>_xlfn.STDEV.S(Tabela13[[#This Row],[V3]],Tabela13[[#This Row],[V2]])</f>
        <v>4.3085359427137322E-2</v>
      </c>
      <c r="BA84" s="4">
        <f>_xlfn.STDEV.S(Tabela13[[#This Row],[V3]],Tabela13[[#This Row],[V4]])</f>
        <v>0.39663875002041143</v>
      </c>
      <c r="BB84" s="4">
        <f>_xlfn.STDEV.S(Tabela13[[#This Row],[V4]],Tabela13[[#This Row],[V1]])</f>
        <v>4.3085359427137315E-2</v>
      </c>
      <c r="BC84" s="4">
        <f>_xlfn.STDEV.S(Tabela13[[#This Row],[V4]],Tabela13[[#This Row],[V2]])</f>
        <v>0.35355339059327345</v>
      </c>
      <c r="BD84" s="4">
        <f>_xlfn.STDEV.S(Tabela13[[#This Row],[V4]],Tabela13[[#This Row],[V3]])</f>
        <v>0.39663875002041143</v>
      </c>
      <c r="BE84" s="4">
        <f>Tabela13[[#This Row],[V17]]/Tabela13[[#This Row],[V5]]</f>
        <v>0.32966919389287191</v>
      </c>
      <c r="BF84" s="4">
        <f>Tabela13[[#This Row],[V18]]/Tabela13[[#This Row],[V6]]</f>
        <v>0.36365491603879585</v>
      </c>
      <c r="BG84" s="4">
        <f>Tabela13[[#This Row],[V19]]/Tabela13[[#This Row],[V7]]</f>
        <v>6.2284016995706279E-2</v>
      </c>
      <c r="BH84" s="4">
        <f>Tabela13[[#This Row],[V20]]/Tabela13[[#This Row],[V8]]</f>
        <v>0.32966919389287191</v>
      </c>
      <c r="BI84" s="4">
        <f>Tabela13[[#This Row],[V21]]/Tabela13[[#This Row],[V9]]</f>
        <v>3.6152827910289662E-2</v>
      </c>
      <c r="BJ84" s="4">
        <f>Tabela13[[#This Row],[V22]]/Tabela13[[#This Row],[V10]]</f>
        <v>0.72866067520501665</v>
      </c>
      <c r="BK84" s="4">
        <f>Tabela13[[#This Row],[V23]]/Tabela13[[#This Row],[V11]]</f>
        <v>0.36365491603879585</v>
      </c>
      <c r="BL84" s="4">
        <f>Tabela13[[#This Row],[V24]]/Tabela13[[#This Row],[V12]]</f>
        <v>3.6152827910289662E-2</v>
      </c>
      <c r="BM84" s="4">
        <f>Tabela13[[#This Row],[V25]]/Tabela13[[#This Row],[V13]]</f>
        <v>0.4211692150549754</v>
      </c>
      <c r="BN84" s="4">
        <f>Tabela13[[#This Row],[V26]]/Tabela13[[#This Row],[V14]]</f>
        <v>6.2284016995706279E-2</v>
      </c>
      <c r="BO84" s="4">
        <f>Tabela13[[#This Row],[V27]]/Tabela13[[#This Row],[V15]]</f>
        <v>0.38797009233244162</v>
      </c>
      <c r="BP84" s="4">
        <f>Tabela13[[#This Row],[V28]]/Tabela13[[#This Row],[V16]]</f>
        <v>0.4211692150549754</v>
      </c>
      <c r="BQ84" s="4">
        <f>Tabela13[[#This Row],[V1]]-Tabela13[[#This Row],[V2]]</f>
        <v>-0.43906810035842303</v>
      </c>
      <c r="BR84" s="4">
        <f>Tabela13[[#This Row],[V1]]-Tabela13[[#This Row],[V3]]</f>
        <v>-0.50000000000000011</v>
      </c>
      <c r="BS84" s="4">
        <f>Tabela13[[#This Row],[V1]]-Tabela13[[#This Row],[V4]]</f>
        <v>6.0931899641577081E-2</v>
      </c>
      <c r="BT84" s="4">
        <f>Tabela13[[#This Row],[V2]]-Tabela13[[#This Row],[V1]]</f>
        <v>0.43906810035842303</v>
      </c>
      <c r="BU84" s="4">
        <f>Tabela13[[#This Row],[V2]]-Tabela13[[#This Row],[V3]]</f>
        <v>-6.0931899641577081E-2</v>
      </c>
      <c r="BV84" s="4">
        <f>Tabela13[[#This Row],[V2]]-Tabela13[[#This Row],[V4]]</f>
        <v>0.50000000000000011</v>
      </c>
      <c r="BW84" s="4">
        <f>AVERAGE(Tabela13[[#This Row],[V41]],Tabela13[[#This Row],[V42]])</f>
        <v>-0.46953405017921157</v>
      </c>
      <c r="BX84" s="4">
        <f>AVERAGE(Tabela13[[#This Row],[V41]],Tabela13[[#This Row],[V43]])</f>
        <v>-0.18906810035842297</v>
      </c>
      <c r="BY84" s="4">
        <f>AVERAGE(Tabela13[[#This Row],[V41]],Tabela13[[#This Row],[V44]])</f>
        <v>0</v>
      </c>
      <c r="BZ84" s="4">
        <f>AVERAGE(Tabela13[[#This Row],[V41]],Tabela13[[#This Row],[V45]])</f>
        <v>-0.25000000000000006</v>
      </c>
      <c r="CA84" s="4">
        <f>AVERAGE(Tabela13[[#This Row],[V41]],Tabela13[[#This Row],[V46]])</f>
        <v>3.046594982078854E-2</v>
      </c>
      <c r="CB84" s="4">
        <f>AVERAGE(Tabela13[[#This Row],[V42]],Tabela13[[#This Row],[V41]])</f>
        <v>-0.46953405017921157</v>
      </c>
      <c r="CC84" s="4">
        <f>AVERAGE(Tabela13[[#This Row],[V42]],Tabela13[[#This Row],[V43]])</f>
        <v>-0.21953405017921152</v>
      </c>
      <c r="CD84" s="4">
        <f>AVERAGE(Tabela13[[#This Row],[V42]],Tabela13[[#This Row],[V44]])</f>
        <v>-3.046594982078854E-2</v>
      </c>
      <c r="CE84" s="4">
        <f>AVERAGE(Tabela13[[#This Row],[V42]],Tabela13[[#This Row],[V45]])</f>
        <v>-0.2804659498207886</v>
      </c>
      <c r="CF84" s="4">
        <f>AVERAGE(Tabela13[[#This Row],[V42]],Tabela13[[#This Row],[V46]])</f>
        <v>0</v>
      </c>
      <c r="CG84" s="4">
        <f>AVERAGE(Tabela13[[#This Row],[V43]],Tabela13[[#This Row],[V41]])</f>
        <v>-0.18906810035842297</v>
      </c>
      <c r="CH84" s="4">
        <f>AVERAGE(Tabela13[[#This Row],[V43]],Tabela13[[#This Row],[V42]])</f>
        <v>-0.21953405017921152</v>
      </c>
      <c r="CI84" s="4">
        <f>AVERAGE(Tabela13[[#This Row],[V43]],Tabela13[[#This Row],[V44]])</f>
        <v>0.25000000000000006</v>
      </c>
      <c r="CJ84" s="4">
        <f>AVERAGE(Tabela13[[#This Row],[V43]],Tabela13[[#This Row],[V45]])</f>
        <v>0</v>
      </c>
      <c r="CK84" s="4">
        <f>AVERAGE(Tabela13[[#This Row],[V43]],Tabela13[[#This Row],[V46]])</f>
        <v>0.2804659498207886</v>
      </c>
      <c r="CL84" s="4">
        <f>AVERAGE(Tabela13[[#This Row],[V44]],Tabela13[[#This Row],[V41]])</f>
        <v>0</v>
      </c>
      <c r="CM84" s="4">
        <f>AVERAGE(Tabela13[[#This Row],[V44]],Tabela13[[#This Row],[V42]])</f>
        <v>-3.046594982078854E-2</v>
      </c>
      <c r="CN84" s="4">
        <f>AVERAGE(Tabela13[[#This Row],[V44]],Tabela13[[#This Row],[V43]])</f>
        <v>0.25000000000000006</v>
      </c>
      <c r="CO84" s="4">
        <f>AVERAGE(Tabela13[[#This Row],[V44]],Tabela13[[#This Row],[V45]])</f>
        <v>0.18906810035842297</v>
      </c>
      <c r="CP84" s="4">
        <f>AVERAGE(Tabela13[[#This Row],[V44]],Tabela13[[#This Row],[V46]])</f>
        <v>0.46953405017921157</v>
      </c>
      <c r="CQ84" s="4">
        <f>AVERAGE(Tabela13[[#This Row],[V45]],Tabela13[[#This Row],[V41]])</f>
        <v>-0.25000000000000006</v>
      </c>
      <c r="CR84" s="4">
        <f>AVERAGE(Tabela13[[#This Row],[V45]],Tabela13[[#This Row],[V42]])</f>
        <v>-0.2804659498207886</v>
      </c>
      <c r="CS84" s="4">
        <f>AVERAGE(Tabela13[[#This Row],[V45]],Tabela13[[#This Row],[V43]])</f>
        <v>0</v>
      </c>
      <c r="CT84" s="4">
        <f>AVERAGE(Tabela13[[#This Row],[V45]],Tabela13[[#This Row],[V44]])</f>
        <v>0.18906810035842297</v>
      </c>
      <c r="CU84" s="4">
        <f>AVERAGE(Tabela13[[#This Row],[V45]],Tabela13[[#This Row],[V46]])</f>
        <v>0.21953405017921152</v>
      </c>
      <c r="CV84" s="4">
        <f>AVERAGE(Tabela13[[#This Row],[V46]],Tabela13[[#This Row],[V41]])</f>
        <v>3.046594982078854E-2</v>
      </c>
      <c r="CW84" s="4">
        <f>AVERAGE(Tabela13[[#This Row],[V46]],Tabela13[[#This Row],[V42]])</f>
        <v>0</v>
      </c>
      <c r="CX84" s="4">
        <f>AVERAGE(Tabela13[[#This Row],[V46]],Tabela13[[#This Row],[V43]])</f>
        <v>0.2804659498207886</v>
      </c>
      <c r="CY84" s="4">
        <f>AVERAGE(Tabela13[[#This Row],[V46]],Tabela13[[#This Row],[V44]])</f>
        <v>0.46953405017921157</v>
      </c>
      <c r="CZ84" s="4">
        <f>AVERAGE(Tabela13[[#This Row],[V46]],Tabela13[[#This Row],[V45]])</f>
        <v>0.21953405017921152</v>
      </c>
      <c r="DA84" s="3">
        <f>_xlfn.STDEV.S(Tabela13[[#This Row],[V41]],Tabela13[[#This Row],[V42]])</f>
        <v>4.3085359427137315E-2</v>
      </c>
      <c r="DB84" s="3">
        <f>_xlfn.STDEV.S(Tabela13[[#This Row],[V41]],Tabela13[[#This Row],[V43]])</f>
        <v>0.35355339059327384</v>
      </c>
      <c r="DC84" s="3">
        <f>_xlfn.STDEV.S(Tabela13[[#This Row],[V41]],Tabela13[[#This Row],[V44]])</f>
        <v>0.62093606233227305</v>
      </c>
      <c r="DD84" s="3">
        <f>_xlfn.STDEV.S(Tabela13[[#This Row],[V41]],Tabela13[[#This Row],[V45]])</f>
        <v>0.26738267173899916</v>
      </c>
      <c r="DE84" s="3">
        <f>_xlfn.STDEV.S(Tabela13[[#This Row],[V41]],Tabela13[[#This Row],[V46]])</f>
        <v>0.66402142175941037</v>
      </c>
      <c r="DF84" s="3">
        <f>_xlfn.STDEV.S(Tabela13[[#This Row],[V42]],Tabela13[[#This Row],[V41]])</f>
        <v>4.3085359427137315E-2</v>
      </c>
      <c r="DG84" s="3">
        <f>_xlfn.STDEV.S(Tabela13[[#This Row],[V42]],Tabela13[[#This Row],[V43]])</f>
        <v>0.39663875002041116</v>
      </c>
      <c r="DH84" s="3">
        <f>_xlfn.STDEV.S(Tabela13[[#This Row],[V42]],Tabela13[[#This Row],[V44]])</f>
        <v>0.66402142175941037</v>
      </c>
      <c r="DI84" s="3">
        <f>_xlfn.STDEV.S(Tabela13[[#This Row],[V42]],Tabela13[[#This Row],[V45]])</f>
        <v>0.31046803116613653</v>
      </c>
      <c r="DJ84" s="3">
        <f>_xlfn.STDEV.S(Tabela13[[#This Row],[V42]],Tabela13[[#This Row],[V46]])</f>
        <v>0.70710678118654768</v>
      </c>
      <c r="DK84" s="3">
        <f>_xlfn.STDEV.S(Tabela13[[#This Row],[V43]],Tabela13[[#This Row],[V41]])</f>
        <v>0.35355339059327384</v>
      </c>
      <c r="DL84" s="3">
        <f>_xlfn.STDEV.S(Tabela13[[#This Row],[V43]],Tabela13[[#This Row],[V42]])</f>
        <v>0.39663875002041116</v>
      </c>
      <c r="DM84" s="3">
        <f>_xlfn.STDEV.S(Tabela13[[#This Row],[V43]],Tabela13[[#This Row],[V44]])</f>
        <v>0.26738267173899916</v>
      </c>
      <c r="DN84" s="3">
        <f>_xlfn.STDEV.S(Tabela13[[#This Row],[V43]],Tabela13[[#This Row],[V45]])</f>
        <v>8.6170718854274631E-2</v>
      </c>
      <c r="DO84" s="3">
        <f>_xlfn.STDEV.S(Tabela13[[#This Row],[V43]],Tabela13[[#This Row],[V46]])</f>
        <v>0.31046803116613653</v>
      </c>
      <c r="DP84" s="3">
        <f>_xlfn.STDEV.S(Tabela13[[#This Row],[V44]],Tabela13[[#This Row],[V41]])</f>
        <v>0.62093606233227305</v>
      </c>
      <c r="DQ84" s="3">
        <f>_xlfn.STDEV.S(Tabela13[[#This Row],[V44]],Tabela13[[#This Row],[V42]])</f>
        <v>0.66402142175941037</v>
      </c>
      <c r="DR84" s="3">
        <f>_xlfn.STDEV.S(Tabela13[[#This Row],[V44]],Tabela13[[#This Row],[V43]])</f>
        <v>0.26738267173899916</v>
      </c>
      <c r="DS84" s="3">
        <f>_xlfn.STDEV.S(Tabela13[[#This Row],[V44]],Tabela13[[#This Row],[V45]])</f>
        <v>0.35355339059327384</v>
      </c>
      <c r="DT84" s="3">
        <f>_xlfn.STDEV.S(Tabela13[[#This Row],[V44]],Tabela13[[#This Row],[V46]])</f>
        <v>4.3085359427137315E-2</v>
      </c>
      <c r="DU84" s="3">
        <f>_xlfn.STDEV.S(Tabela13[[#This Row],[V45]],Tabela13[[#This Row],[V41]])</f>
        <v>0.26738267173899916</v>
      </c>
      <c r="DV84" s="3">
        <f>_xlfn.STDEV.S(Tabela13[[#This Row],[V45]],Tabela13[[#This Row],[V42]])</f>
        <v>0.31046803116613653</v>
      </c>
      <c r="DW84" s="3">
        <f>_xlfn.STDEV.S(Tabela13[[#This Row],[V45]],Tabela13[[#This Row],[V43]])</f>
        <v>8.6170718854274631E-2</v>
      </c>
      <c r="DX84" s="3">
        <f>_xlfn.STDEV.S(Tabela13[[#This Row],[V45]],Tabela13[[#This Row],[V44]])</f>
        <v>0.35355339059327384</v>
      </c>
      <c r="DY84" s="3">
        <f>_xlfn.STDEV.S(Tabela13[[#This Row],[V45]],Tabela13[[#This Row],[V46]])</f>
        <v>0.39663875002041116</v>
      </c>
      <c r="DZ84" s="3">
        <f>_xlfn.STDEV.S(Tabela13[[#This Row],[V46]],Tabela13[[#This Row],[V41]])</f>
        <v>0.66402142175941037</v>
      </c>
      <c r="EA84" s="3">
        <f>_xlfn.STDEV.S(Tabela13[[#This Row],[V46]],Tabela13[[#This Row],[V42]])</f>
        <v>0.70710678118654768</v>
      </c>
      <c r="EB84" s="3">
        <f>_xlfn.STDEV.S(Tabela13[[#This Row],[V46]],Tabela13[[#This Row],[V43]])</f>
        <v>0.31046803116613653</v>
      </c>
      <c r="EC84" s="3">
        <f>_xlfn.STDEV.S(Tabela13[[#This Row],[V46]],Tabela13[[#This Row],[V44]])</f>
        <v>4.3085359427137315E-2</v>
      </c>
      <c r="ED84" s="3">
        <f>_xlfn.STDEV.S(Tabela13[[#This Row],[V46]],Tabela13[[#This Row],[V45]])</f>
        <v>0.39663875002041116</v>
      </c>
      <c r="EE84" s="3">
        <f t="shared" si="92"/>
        <v>-9.1761948703597773E-2</v>
      </c>
      <c r="EF84" s="3">
        <f t="shared" si="93"/>
        <v>-1.8699790706260357</v>
      </c>
      <c r="EG84" s="3" t="str">
        <f t="shared" si="94"/>
        <v/>
      </c>
      <c r="EH84" s="3">
        <f t="shared" si="95"/>
        <v>-1.0695306869559964</v>
      </c>
      <c r="EI84" s="3">
        <f t="shared" si="96"/>
        <v>21.795526667161816</v>
      </c>
      <c r="EJ84" s="3">
        <f t="shared" si="97"/>
        <v>-9.1761948703597773E-2</v>
      </c>
      <c r="EK84" s="3">
        <f t="shared" si="98"/>
        <v>-1.8067299796848113</v>
      </c>
      <c r="EL84" s="3">
        <f t="shared" si="99"/>
        <v>-21.795526667161816</v>
      </c>
      <c r="EM84" s="3">
        <f t="shared" si="100"/>
        <v>-1.1069722772568955</v>
      </c>
      <c r="EN84" s="3" t="str">
        <f t="shared" si="101"/>
        <v/>
      </c>
      <c r="EO84" s="3">
        <f t="shared" si="102"/>
        <v>-1.8699790706260357</v>
      </c>
      <c r="EP84" s="3">
        <f t="shared" si="103"/>
        <v>-1.8067299796848113</v>
      </c>
      <c r="EQ84" s="3">
        <f t="shared" si="104"/>
        <v>1.0695306869559964</v>
      </c>
      <c r="ER84" s="3" t="str">
        <f t="shared" si="105"/>
        <v/>
      </c>
      <c r="ES84" s="3" t="str">
        <f t="shared" si="106"/>
        <v/>
      </c>
      <c r="ET84" s="3" t="str">
        <f t="shared" si="107"/>
        <v/>
      </c>
      <c r="EU84" s="3" t="str">
        <f t="shared" si="108"/>
        <v/>
      </c>
      <c r="EV84" s="3">
        <f t="shared" si="109"/>
        <v>1.0695306869559964</v>
      </c>
      <c r="EW84" s="3">
        <f t="shared" si="110"/>
        <v>1.8699790706260357</v>
      </c>
      <c r="EX84" s="3">
        <f t="shared" si="111"/>
        <v>9.1761948703597773E-2</v>
      </c>
      <c r="EY84" s="3">
        <f t="shared" si="112"/>
        <v>-1.0695306869559964</v>
      </c>
      <c r="EZ84" s="3">
        <f t="shared" si="113"/>
        <v>-1.1069722772568955</v>
      </c>
      <c r="FA84" s="3" t="str">
        <f t="shared" si="114"/>
        <v/>
      </c>
      <c r="FB84" s="3">
        <f t="shared" si="115"/>
        <v>1.8699790706260357</v>
      </c>
      <c r="FC84" s="3">
        <f t="shared" si="116"/>
        <v>1.8067299796848113</v>
      </c>
      <c r="FD84" s="3">
        <f t="shared" si="117"/>
        <v>21.795526667161816</v>
      </c>
      <c r="FE84" s="3" t="str">
        <f t="shared" si="118"/>
        <v/>
      </c>
      <c r="FF84" s="3">
        <f t="shared" si="119"/>
        <v>1.1069722772568955</v>
      </c>
      <c r="FG84" s="3">
        <f t="shared" si="120"/>
        <v>9.1761948703597773E-2</v>
      </c>
      <c r="FH84" s="3">
        <f t="shared" si="121"/>
        <v>1.8067299796848113</v>
      </c>
      <c r="FI84" s="4">
        <f t="shared" si="122"/>
        <v>0.32258064516129031</v>
      </c>
      <c r="FJ84" s="4">
        <f t="shared" si="123"/>
        <v>0.88888888888888884</v>
      </c>
      <c r="FK84" s="4">
        <f t="shared" si="124"/>
        <v>1.5336777270017881</v>
      </c>
      <c r="FL84" s="4">
        <f t="shared" si="125"/>
        <v>1.1891515994436719</v>
      </c>
      <c r="FM84" s="4">
        <f>Tabela13[[#This Row],[V139]]-Tabela13[[#This Row],[V140]]</f>
        <v>0.34452612755811618</v>
      </c>
      <c r="FN84" s="4">
        <f>Tabela13[[#This Row],[V1]]-Tabela13[[#This Row],[V2]]/2</f>
        <v>0.14157706093189959</v>
      </c>
      <c r="FO84" s="4">
        <f>Tabela13[[#This Row],[V1]]-Tabela13[[#This Row],[V3]]/2</f>
        <v>0.11111111111111105</v>
      </c>
      <c r="FP84" s="4">
        <f>Tabela13[[#This Row],[V1]]-Tabela13[[#This Row],[V4]]/2</f>
        <v>0.39157706093189965</v>
      </c>
      <c r="FQ84" s="4">
        <f>Tabela13[[#This Row],[V2]]-Tabela13[[#This Row],[V1]]/2</f>
        <v>0.80017921146953408</v>
      </c>
      <c r="FR84" s="4">
        <f>Tabela13[[#This Row],[V2]]-Tabela13[[#This Row],[V3]]/2</f>
        <v>0.55017921146953408</v>
      </c>
      <c r="FS84" s="4">
        <f>Tabela13[[#This Row],[V2]]-Tabela13[[#This Row],[V4]]/2</f>
        <v>0.83064516129032273</v>
      </c>
      <c r="FT84" s="4">
        <f t="shared" si="126"/>
        <v>0.14064235011829332</v>
      </c>
      <c r="FU84" s="4">
        <f t="shared" si="127"/>
        <v>0.11065722117389559</v>
      </c>
      <c r="FV84" s="4">
        <f t="shared" si="128"/>
        <v>0.37322420029300096</v>
      </c>
      <c r="FW84" s="4">
        <f t="shared" si="129"/>
        <v>0.6748502079573836</v>
      </c>
      <c r="FX84" s="4">
        <f t="shared" si="130"/>
        <v>0.50298079089534942</v>
      </c>
      <c r="FY84" s="4">
        <f t="shared" si="131"/>
        <v>0.69314971518189072</v>
      </c>
      <c r="FZ84" s="4">
        <f t="shared" si="132"/>
        <v>25.315623021292797</v>
      </c>
      <c r="GA84" s="4">
        <f t="shared" si="133"/>
        <v>19.918299811301207</v>
      </c>
      <c r="GB84" s="4">
        <f t="shared" si="134"/>
        <v>67.180356052740166</v>
      </c>
      <c r="GC84" s="4">
        <f t="shared" si="135"/>
        <v>121.47303743232904</v>
      </c>
      <c r="GD84" s="4">
        <f t="shared" si="136"/>
        <v>90.536542361162901</v>
      </c>
      <c r="GE84" s="4">
        <f t="shared" si="137"/>
        <v>124.76694873274033</v>
      </c>
      <c r="GF84" s="4">
        <f>Tabela13[[#This Row],[V1]]-Tabela13[[#This Row],[V2]]/Tabela13[[#This Row],[V2]]</f>
        <v>-0.27777777777777779</v>
      </c>
      <c r="GG84" s="4">
        <f>Tabela13[[#This Row],[V1]]-Tabela13[[#This Row],[V3]]/Tabela13[[#This Row],[V3]]</f>
        <v>-0.27777777777777779</v>
      </c>
      <c r="GH84" s="4">
        <f>Tabela13[[#This Row],[V1]]-Tabela13[[#This Row],[V4]]/Tabela13[[#This Row],[V4]]</f>
        <v>-0.27777777777777779</v>
      </c>
      <c r="GI84" s="4">
        <f>Tabela13[[#This Row],[V2]]-Tabela13[[#This Row],[V1]]/Tabela13[[#This Row],[V1]]</f>
        <v>0.16129032258064524</v>
      </c>
      <c r="GJ84" s="4">
        <f>Tabela13[[#This Row],[V2]]-Tabela13[[#This Row],[V3]]/Tabela13[[#This Row],[V3]]</f>
        <v>0.16129032258064524</v>
      </c>
      <c r="GK84" s="4">
        <f>Tabela13[[#This Row],[V2]]-Tabela13[[#This Row],[V4]]/Tabela13[[#This Row],[V4]]</f>
        <v>0.16129032258064524</v>
      </c>
      <c r="GL84" s="4">
        <f t="shared" si="138"/>
        <v>0.29081076114541771</v>
      </c>
      <c r="GM84" s="4">
        <f t="shared" si="139"/>
        <v>0.94175627240143367</v>
      </c>
      <c r="GN84" s="4">
        <f t="shared" si="140"/>
        <v>0.30879620308114764</v>
      </c>
      <c r="GO84" s="3">
        <f t="shared" si="141"/>
        <v>0</v>
      </c>
      <c r="GP84" s="3">
        <v>100</v>
      </c>
      <c r="GQ84" s="3">
        <f t="shared" si="142"/>
        <v>-1</v>
      </c>
      <c r="GR84" s="3">
        <f t="shared" si="143"/>
        <v>-100</v>
      </c>
      <c r="GS84" s="34">
        <f>COUNTIF($D$2:D83,Tabela13[[#This Row],[HomeTeam]])</f>
        <v>4</v>
      </c>
      <c r="GT84" s="34">
        <f>COUNTIF($E$2:E83,Tabela13[[#This Row],[AwayTeam]])</f>
        <v>4</v>
      </c>
      <c r="GU84" s="3">
        <f>IFERROR(AVERAGEIFS($AD$2:AD83,$D$2:D83,Tabela13[[#This Row],[HomeTeam]],$GS$2:GS83,"&gt;="&amp;Tabela13[[#This Row],[Contagem_H]]-5),"")</f>
        <v>1.1355822804111138</v>
      </c>
      <c r="GV84" s="3">
        <f>IFERROR(AVERAGEIFS($G$2:G83,$E$2:E83,Tabela13[[#This Row],[AwayTeam]],$GT$2:GT83,"&gt;="&amp;Tabela13[[#This Row],[Contagem_A]]-5),"")</f>
        <v>1</v>
      </c>
      <c r="GW84" s="3">
        <f>IFERROR(AVERAGEIFS($GQ$2:GQ83,$D$2:D83,Tabela13[[#This Row],[HomeTeam]],$GS$2:GS83,"&gt;="&amp;Tabela13[[#This Row],[Contagem_H]]-5),"")</f>
        <v>-1</v>
      </c>
    </row>
    <row r="85" spans="1:205" x14ac:dyDescent="0.25">
      <c r="A85" t="s">
        <v>127</v>
      </c>
      <c r="B85" t="s">
        <v>165</v>
      </c>
      <c r="C85" t="s">
        <v>134</v>
      </c>
      <c r="D85" t="s">
        <v>22</v>
      </c>
      <c r="E85" t="s">
        <v>11</v>
      </c>
      <c r="F85" s="3">
        <v>3</v>
      </c>
      <c r="G85" s="3">
        <v>0</v>
      </c>
      <c r="H85" s="3" t="str">
        <f t="shared" si="144"/>
        <v>H</v>
      </c>
      <c r="I85" s="3">
        <v>1.7</v>
      </c>
      <c r="J85" s="3">
        <v>3.8</v>
      </c>
      <c r="K85" s="3">
        <v>4.75</v>
      </c>
      <c r="L85" s="3">
        <v>1.92</v>
      </c>
      <c r="M85" s="3">
        <v>1.98</v>
      </c>
      <c r="N85" s="3">
        <f t="shared" si="73"/>
        <v>3</v>
      </c>
      <c r="O85" s="3">
        <f t="shared" si="74"/>
        <v>3</v>
      </c>
      <c r="P85" s="3">
        <f t="shared" si="75"/>
        <v>0</v>
      </c>
      <c r="Q85" s="3">
        <f t="shared" si="76"/>
        <v>6.1919504643962897E-2</v>
      </c>
      <c r="R85" s="3">
        <f t="shared" si="77"/>
        <v>2.5883838383838453E-2</v>
      </c>
      <c r="S85" s="3">
        <f t="shared" si="78"/>
        <v>1.8052631578947369</v>
      </c>
      <c r="T85" s="3">
        <f t="shared" si="79"/>
        <v>4.0352941176470587</v>
      </c>
      <c r="U85" s="3">
        <f t="shared" si="80"/>
        <v>5.0441176470588234</v>
      </c>
      <c r="V85" s="3">
        <f t="shared" si="81"/>
        <v>2.0388854489164085</v>
      </c>
      <c r="W85" s="3">
        <f t="shared" si="82"/>
        <v>2.1026006191950466</v>
      </c>
      <c r="X85" s="4">
        <f t="shared" si="83"/>
        <v>0.58823529411764708</v>
      </c>
      <c r="Y85" s="4">
        <f t="shared" si="84"/>
        <v>0.26315789473684209</v>
      </c>
      <c r="Z85" s="4">
        <f t="shared" si="85"/>
        <v>0.21052631578947367</v>
      </c>
      <c r="AA85" s="4">
        <f t="shared" si="86"/>
        <v>0.52083333333333337</v>
      </c>
      <c r="AB85" s="4">
        <f t="shared" si="87"/>
        <v>0.50505050505050508</v>
      </c>
      <c r="AC85" s="4">
        <f t="shared" si="88"/>
        <v>1.7941176470588236</v>
      </c>
      <c r="AD85" s="4">
        <f t="shared" si="89"/>
        <v>0.10526315789473684</v>
      </c>
      <c r="AE85" s="4">
        <f t="shared" si="90"/>
        <v>0.29411764705882354</v>
      </c>
      <c r="AF85" s="4">
        <f t="shared" si="91"/>
        <v>1.6052631578947367</v>
      </c>
      <c r="AG85" s="4">
        <f>IFERROR(AVERAGE(Tabela13[[#This Row],[V1]],Tabela13[[#This Row],[V2]]),"")</f>
        <v>0.94969040247678027</v>
      </c>
      <c r="AH85" s="4">
        <f>IFERROR(AVERAGE(Tabela13[[#This Row],[V1]],Tabela13[[#This Row],[V3]]),"")</f>
        <v>1.0441176470588236</v>
      </c>
      <c r="AI85" s="4">
        <f>IFERROR(AVERAGE(Tabela13[[#This Row],[V1]],Tabela13[[#This Row],[V4]]),"")</f>
        <v>1.6996904024767803</v>
      </c>
      <c r="AJ85" s="4">
        <f>IFERROR(AVERAGE(Tabela13[[#This Row],[V2]],Tabela13[[#This Row],[V1]]),"")</f>
        <v>0.94969040247678027</v>
      </c>
      <c r="AK85" s="4">
        <f>IFERROR(AVERAGE(Tabela13[[#This Row],[V2]],Tabela13[[#This Row],[V3]]),"")</f>
        <v>0.19969040247678019</v>
      </c>
      <c r="AL85" s="4">
        <f>IFERROR(AVERAGE(Tabela13[[#This Row],[V2]],Tabela13[[#This Row],[V4]]),"")</f>
        <v>0.85526315789473673</v>
      </c>
      <c r="AM85" s="4">
        <f>IFERROR(AVERAGE(Tabela13[[#This Row],[V3]],Tabela13[[#This Row],[V1]]),"")</f>
        <v>1.0441176470588236</v>
      </c>
      <c r="AN85" s="4">
        <f>IFERROR(AVERAGE(Tabela13[[#This Row],[V3]],Tabela13[[#This Row],[V2]]),"")</f>
        <v>0.19969040247678019</v>
      </c>
      <c r="AO85" s="4">
        <f>IFERROR(AVERAGE(Tabela13[[#This Row],[V3]],Tabela13[[#This Row],[V4]]),"")</f>
        <v>0.94969040247678016</v>
      </c>
      <c r="AP85" s="4">
        <f>IFERROR(AVERAGE(Tabela13[[#This Row],[V4]],Tabela13[[#This Row],[V1]]),"")</f>
        <v>1.6996904024767803</v>
      </c>
      <c r="AQ85" s="4">
        <f>IFERROR(AVERAGE(Tabela13[[#This Row],[V4]],Tabela13[[#This Row],[V2]]),"")</f>
        <v>0.85526315789473673</v>
      </c>
      <c r="AR85" s="4">
        <f>IFERROR(AVERAGE(Tabela13[[#This Row],[V4]],Tabela13[[#This Row],[V3]]),"")</f>
        <v>0.94969040247678016</v>
      </c>
      <c r="AS85" s="4">
        <f>_xlfn.STDEV.S(Tabela13[[#This Row],[V1]:[V2]])</f>
        <v>1.1942004617252684</v>
      </c>
      <c r="AT85" s="4">
        <f>_xlfn.STDEV.S(Tabela13[[#This Row],[V1]],Tabela13[[#This Row],[V3]])</f>
        <v>1.0606601717798212</v>
      </c>
      <c r="AU85" s="4">
        <f>_xlfn.STDEV.S(Tabela13[[#This Row],[V1]],Tabela13[[#This Row],[V4]])</f>
        <v>0.13354028994544717</v>
      </c>
      <c r="AV85" s="4">
        <f>_xlfn.STDEV.S(Tabela13[[#This Row],[V2]],Tabela13[[#This Row],[V1]])</f>
        <v>1.1942004617252684</v>
      </c>
      <c r="AW85" s="4">
        <f>_xlfn.STDEV.S(Tabela13[[#This Row],[V2]],Tabela13[[#This Row],[V3]])</f>
        <v>0.13354028994544706</v>
      </c>
      <c r="AX85" s="4">
        <f>_xlfn.STDEV.S(Tabela13[[#This Row],[V42]],Tabela13[[#This Row],[V44]])</f>
        <v>2.2548606335050896</v>
      </c>
      <c r="AY85" s="4">
        <f>_xlfn.STDEV.S(Tabela13[[#This Row],[V3]],Tabela13[[#This Row],[V1]])</f>
        <v>1.0606601717798212</v>
      </c>
      <c r="AZ85" s="4">
        <f>_xlfn.STDEV.S(Tabela13[[#This Row],[V3]],Tabela13[[#This Row],[V2]])</f>
        <v>0.13354028994544706</v>
      </c>
      <c r="BA85" s="4">
        <f>_xlfn.STDEV.S(Tabela13[[#This Row],[V3]],Tabela13[[#This Row],[V4]])</f>
        <v>0.9271198818343741</v>
      </c>
      <c r="BB85" s="4">
        <f>_xlfn.STDEV.S(Tabela13[[#This Row],[V4]],Tabela13[[#This Row],[V1]])</f>
        <v>0.13354028994544717</v>
      </c>
      <c r="BC85" s="4">
        <f>_xlfn.STDEV.S(Tabela13[[#This Row],[V4]],Tabela13[[#This Row],[V2]])</f>
        <v>1.0606601717798212</v>
      </c>
      <c r="BD85" s="4">
        <f>_xlfn.STDEV.S(Tabela13[[#This Row],[V4]],Tabela13[[#This Row],[V3]])</f>
        <v>0.9271198818343741</v>
      </c>
      <c r="BE85" s="4">
        <f>Tabela13[[#This Row],[V17]]/Tabela13[[#This Row],[V5]]</f>
        <v>1.2574629148728986</v>
      </c>
      <c r="BF85" s="4">
        <f>Tabela13[[#This Row],[V18]]/Tabela13[[#This Row],[V6]]</f>
        <v>1.015843544803209</v>
      </c>
      <c r="BG85" s="4">
        <f>Tabela13[[#This Row],[V19]]/Tabela13[[#This Row],[V7]]</f>
        <v>7.8567420131838678E-2</v>
      </c>
      <c r="BH85" s="4">
        <f>Tabela13[[#This Row],[V20]]/Tabela13[[#This Row],[V8]]</f>
        <v>1.2574629148728986</v>
      </c>
      <c r="BI85" s="4">
        <f>Tabela13[[#This Row],[V21]]/Tabela13[[#This Row],[V9]]</f>
        <v>0.66873664577332403</v>
      </c>
      <c r="BJ85" s="4">
        <f>Tabela13[[#This Row],[V22]]/Tabela13[[#This Row],[V10]]</f>
        <v>2.6364524330213359</v>
      </c>
      <c r="BK85" s="4">
        <f>Tabela13[[#This Row],[V23]]/Tabela13[[#This Row],[V11]]</f>
        <v>1.015843544803209</v>
      </c>
      <c r="BL85" s="4">
        <f>Tabela13[[#This Row],[V24]]/Tabela13[[#This Row],[V12]]</f>
        <v>0.66873664577332403</v>
      </c>
      <c r="BM85" s="4">
        <f>Tabela13[[#This Row],[V25]]/Tabela13[[#This Row],[V13]]</f>
        <v>0.97623381200489923</v>
      </c>
      <c r="BN85" s="4">
        <f>Tabela13[[#This Row],[V26]]/Tabela13[[#This Row],[V14]]</f>
        <v>7.8567420131838678E-2</v>
      </c>
      <c r="BO85" s="4">
        <f>Tabela13[[#This Row],[V27]]/Tabela13[[#This Row],[V15]]</f>
        <v>1.2401565085425603</v>
      </c>
      <c r="BP85" s="4">
        <f>Tabela13[[#This Row],[V28]]/Tabela13[[#This Row],[V16]]</f>
        <v>0.97623381200489923</v>
      </c>
      <c r="BQ85" s="4">
        <f>Tabela13[[#This Row],[V1]]-Tabela13[[#This Row],[V2]]</f>
        <v>1.6888544891640866</v>
      </c>
      <c r="BR85" s="4">
        <f>Tabela13[[#This Row],[V1]]-Tabela13[[#This Row],[V3]]</f>
        <v>1.5</v>
      </c>
      <c r="BS85" s="4">
        <f>Tabela13[[#This Row],[V1]]-Tabela13[[#This Row],[V4]]</f>
        <v>0.18885448916408687</v>
      </c>
      <c r="BT85" s="4">
        <f>Tabela13[[#This Row],[V2]]-Tabela13[[#This Row],[V1]]</f>
        <v>-1.6888544891640866</v>
      </c>
      <c r="BU85" s="4">
        <f>Tabela13[[#This Row],[V2]]-Tabela13[[#This Row],[V3]]</f>
        <v>-0.1888544891640867</v>
      </c>
      <c r="BV85" s="4">
        <f>Tabela13[[#This Row],[V2]]-Tabela13[[#This Row],[V4]]</f>
        <v>-1.5</v>
      </c>
      <c r="BW85" s="4">
        <f>AVERAGE(Tabela13[[#This Row],[V41]],Tabela13[[#This Row],[V42]])</f>
        <v>1.5944272445820433</v>
      </c>
      <c r="BX85" s="4">
        <f>AVERAGE(Tabela13[[#This Row],[V41]],Tabela13[[#This Row],[V43]])</f>
        <v>0.93885448916408676</v>
      </c>
      <c r="BY85" s="4">
        <f>AVERAGE(Tabela13[[#This Row],[V41]],Tabela13[[#This Row],[V44]])</f>
        <v>0</v>
      </c>
      <c r="BZ85" s="4">
        <f>AVERAGE(Tabela13[[#This Row],[V41]],Tabela13[[#This Row],[V45]])</f>
        <v>0.75</v>
      </c>
      <c r="CA85" s="4">
        <f>AVERAGE(Tabela13[[#This Row],[V41]],Tabela13[[#This Row],[V46]])</f>
        <v>9.4427244582043324E-2</v>
      </c>
      <c r="CB85" s="4">
        <f>AVERAGE(Tabela13[[#This Row],[V42]],Tabela13[[#This Row],[V41]])</f>
        <v>1.5944272445820433</v>
      </c>
      <c r="CC85" s="4">
        <f>AVERAGE(Tabela13[[#This Row],[V42]],Tabela13[[#This Row],[V43]])</f>
        <v>0.84442724458204343</v>
      </c>
      <c r="CD85" s="4">
        <f>AVERAGE(Tabela13[[#This Row],[V42]],Tabela13[[#This Row],[V44]])</f>
        <v>-9.4427244582043324E-2</v>
      </c>
      <c r="CE85" s="4">
        <f>AVERAGE(Tabela13[[#This Row],[V42]],Tabela13[[#This Row],[V45]])</f>
        <v>0.65557275541795668</v>
      </c>
      <c r="CF85" s="4">
        <f>AVERAGE(Tabela13[[#This Row],[V42]],Tabela13[[#This Row],[V46]])</f>
        <v>0</v>
      </c>
      <c r="CG85" s="4">
        <f>AVERAGE(Tabela13[[#This Row],[V43]],Tabela13[[#This Row],[V41]])</f>
        <v>0.93885448916408676</v>
      </c>
      <c r="CH85" s="4">
        <f>AVERAGE(Tabela13[[#This Row],[V43]],Tabela13[[#This Row],[V42]])</f>
        <v>0.84442724458204343</v>
      </c>
      <c r="CI85" s="4">
        <f>AVERAGE(Tabela13[[#This Row],[V43]],Tabela13[[#This Row],[V44]])</f>
        <v>-0.74999999999999989</v>
      </c>
      <c r="CJ85" s="4">
        <f>AVERAGE(Tabela13[[#This Row],[V43]],Tabela13[[#This Row],[V45]])</f>
        <v>0</v>
      </c>
      <c r="CK85" s="4">
        <f>AVERAGE(Tabela13[[#This Row],[V43]],Tabela13[[#This Row],[V46]])</f>
        <v>-0.65557275541795657</v>
      </c>
      <c r="CL85" s="4">
        <f>AVERAGE(Tabela13[[#This Row],[V44]],Tabela13[[#This Row],[V41]])</f>
        <v>0</v>
      </c>
      <c r="CM85" s="4">
        <f>AVERAGE(Tabela13[[#This Row],[V44]],Tabela13[[#This Row],[V42]])</f>
        <v>-9.4427244582043324E-2</v>
      </c>
      <c r="CN85" s="4">
        <f>AVERAGE(Tabela13[[#This Row],[V44]],Tabela13[[#This Row],[V43]])</f>
        <v>-0.74999999999999989</v>
      </c>
      <c r="CO85" s="4">
        <f>AVERAGE(Tabela13[[#This Row],[V44]],Tabela13[[#This Row],[V45]])</f>
        <v>-0.93885448916408665</v>
      </c>
      <c r="CP85" s="4">
        <f>AVERAGE(Tabela13[[#This Row],[V44]],Tabela13[[#This Row],[V46]])</f>
        <v>-1.5944272445820433</v>
      </c>
      <c r="CQ85" s="4">
        <f>AVERAGE(Tabela13[[#This Row],[V45]],Tabela13[[#This Row],[V41]])</f>
        <v>0.75</v>
      </c>
      <c r="CR85" s="4">
        <f>AVERAGE(Tabela13[[#This Row],[V45]],Tabela13[[#This Row],[V42]])</f>
        <v>0.65557275541795668</v>
      </c>
      <c r="CS85" s="4">
        <f>AVERAGE(Tabela13[[#This Row],[V45]],Tabela13[[#This Row],[V43]])</f>
        <v>0</v>
      </c>
      <c r="CT85" s="4">
        <f>AVERAGE(Tabela13[[#This Row],[V45]],Tabela13[[#This Row],[V44]])</f>
        <v>-0.93885448916408665</v>
      </c>
      <c r="CU85" s="4">
        <f>AVERAGE(Tabela13[[#This Row],[V45]],Tabela13[[#This Row],[V46]])</f>
        <v>-0.84442724458204332</v>
      </c>
      <c r="CV85" s="4">
        <f>AVERAGE(Tabela13[[#This Row],[V46]],Tabela13[[#This Row],[V41]])</f>
        <v>9.4427244582043324E-2</v>
      </c>
      <c r="CW85" s="4">
        <f>AVERAGE(Tabela13[[#This Row],[V46]],Tabela13[[#This Row],[V42]])</f>
        <v>0</v>
      </c>
      <c r="CX85" s="4">
        <f>AVERAGE(Tabela13[[#This Row],[V46]],Tabela13[[#This Row],[V43]])</f>
        <v>-0.65557275541795657</v>
      </c>
      <c r="CY85" s="4">
        <f>AVERAGE(Tabela13[[#This Row],[V46]],Tabela13[[#This Row],[V44]])</f>
        <v>-1.5944272445820433</v>
      </c>
      <c r="CZ85" s="4">
        <f>AVERAGE(Tabela13[[#This Row],[V46]],Tabela13[[#This Row],[V45]])</f>
        <v>-0.84442724458204332</v>
      </c>
      <c r="DA85" s="3">
        <f>_xlfn.STDEV.S(Tabela13[[#This Row],[V41]],Tabela13[[#This Row],[V42]])</f>
        <v>0.13354028994544703</v>
      </c>
      <c r="DB85" s="3">
        <f>_xlfn.STDEV.S(Tabela13[[#This Row],[V41]],Tabela13[[#This Row],[V43]])</f>
        <v>1.0606601717798212</v>
      </c>
      <c r="DC85" s="3">
        <f>_xlfn.STDEV.S(Tabela13[[#This Row],[V41]],Tabela13[[#This Row],[V44]])</f>
        <v>2.3884009234505368</v>
      </c>
      <c r="DD85" s="3">
        <f>_xlfn.STDEV.S(Tabela13[[#This Row],[V41]],Tabela13[[#This Row],[V45]])</f>
        <v>1.3277407516707151</v>
      </c>
      <c r="DE85" s="3">
        <f>_xlfn.STDEV.S(Tabela13[[#This Row],[V41]],Tabela13[[#This Row],[V46]])</f>
        <v>2.2548606335050896</v>
      </c>
      <c r="DF85" s="3">
        <f>_xlfn.STDEV.S(Tabela13[[#This Row],[V42]],Tabela13[[#This Row],[V41]])</f>
        <v>0.13354028994544703</v>
      </c>
      <c r="DG85" s="3">
        <f>_xlfn.STDEV.S(Tabela13[[#This Row],[V42]],Tabela13[[#This Row],[V43]])</f>
        <v>0.92711988183437422</v>
      </c>
      <c r="DH85" s="3">
        <f>_xlfn.STDEV.S(Tabela13[[#This Row],[V42]],Tabela13[[#This Row],[V44]])</f>
        <v>2.2548606335050896</v>
      </c>
      <c r="DI85" s="3">
        <f>_xlfn.STDEV.S(Tabela13[[#This Row],[V42]],Tabela13[[#This Row],[V45]])</f>
        <v>1.1942004617252684</v>
      </c>
      <c r="DJ85" s="3">
        <f>_xlfn.STDEV.S(Tabela13[[#This Row],[V42]],Tabela13[[#This Row],[V46]])</f>
        <v>2.1213203435596424</v>
      </c>
      <c r="DK85" s="3">
        <f>_xlfn.STDEV.S(Tabela13[[#This Row],[V43]],Tabela13[[#This Row],[V41]])</f>
        <v>1.0606601717798212</v>
      </c>
      <c r="DL85" s="3">
        <f>_xlfn.STDEV.S(Tabela13[[#This Row],[V43]],Tabela13[[#This Row],[V42]])</f>
        <v>0.92711988183437422</v>
      </c>
      <c r="DM85" s="3">
        <f>_xlfn.STDEV.S(Tabela13[[#This Row],[V43]],Tabela13[[#This Row],[V44]])</f>
        <v>1.3277407516707156</v>
      </c>
      <c r="DN85" s="3">
        <f>_xlfn.STDEV.S(Tabela13[[#This Row],[V43]],Tabela13[[#This Row],[V45]])</f>
        <v>0.26708057989089423</v>
      </c>
      <c r="DO85" s="3">
        <f>_xlfn.STDEV.S(Tabela13[[#This Row],[V43]],Tabela13[[#This Row],[V46]])</f>
        <v>1.1942004617252686</v>
      </c>
      <c r="DP85" s="3">
        <f>_xlfn.STDEV.S(Tabela13[[#This Row],[V44]],Tabela13[[#This Row],[V41]])</f>
        <v>2.3884009234505368</v>
      </c>
      <c r="DQ85" s="3">
        <f>_xlfn.STDEV.S(Tabela13[[#This Row],[V44]],Tabela13[[#This Row],[V42]])</f>
        <v>2.2548606335050896</v>
      </c>
      <c r="DR85" s="3">
        <f>_xlfn.STDEV.S(Tabela13[[#This Row],[V44]],Tabela13[[#This Row],[V43]])</f>
        <v>1.3277407516707156</v>
      </c>
      <c r="DS85" s="3">
        <f>_xlfn.STDEV.S(Tabela13[[#This Row],[V44]],Tabela13[[#This Row],[V45]])</f>
        <v>1.0606601717798212</v>
      </c>
      <c r="DT85" s="3">
        <f>_xlfn.STDEV.S(Tabela13[[#This Row],[V44]],Tabela13[[#This Row],[V46]])</f>
        <v>0.13354028994544703</v>
      </c>
      <c r="DU85" s="3">
        <f>_xlfn.STDEV.S(Tabela13[[#This Row],[V45]],Tabela13[[#This Row],[V41]])</f>
        <v>1.3277407516707151</v>
      </c>
      <c r="DV85" s="3">
        <f>_xlfn.STDEV.S(Tabela13[[#This Row],[V45]],Tabela13[[#This Row],[V42]])</f>
        <v>1.1942004617252684</v>
      </c>
      <c r="DW85" s="3">
        <f>_xlfn.STDEV.S(Tabela13[[#This Row],[V45]],Tabela13[[#This Row],[V43]])</f>
        <v>0.26708057989089423</v>
      </c>
      <c r="DX85" s="3">
        <f>_xlfn.STDEV.S(Tabela13[[#This Row],[V45]],Tabela13[[#This Row],[V44]])</f>
        <v>1.0606601717798212</v>
      </c>
      <c r="DY85" s="3">
        <f>_xlfn.STDEV.S(Tabela13[[#This Row],[V45]],Tabela13[[#This Row],[V46]])</f>
        <v>0.92711988183437422</v>
      </c>
      <c r="DZ85" s="3">
        <f>_xlfn.STDEV.S(Tabela13[[#This Row],[V46]],Tabela13[[#This Row],[V41]])</f>
        <v>2.2548606335050896</v>
      </c>
      <c r="EA85" s="3">
        <f>_xlfn.STDEV.S(Tabela13[[#This Row],[V46]],Tabela13[[#This Row],[V42]])</f>
        <v>2.1213203435596424</v>
      </c>
      <c r="EB85" s="3">
        <f>_xlfn.STDEV.S(Tabela13[[#This Row],[V46]],Tabela13[[#This Row],[V43]])</f>
        <v>1.1942004617252686</v>
      </c>
      <c r="EC85" s="3">
        <f>_xlfn.STDEV.S(Tabela13[[#This Row],[V46]],Tabela13[[#This Row],[V44]])</f>
        <v>0.13354028994544703</v>
      </c>
      <c r="ED85" s="3">
        <f>_xlfn.STDEV.S(Tabela13[[#This Row],[V46]],Tabela13[[#This Row],[V45]])</f>
        <v>0.92711988183437422</v>
      </c>
      <c r="EE85" s="3">
        <f t="shared" si="92"/>
        <v>8.3754395441513377E-2</v>
      </c>
      <c r="EF85" s="3">
        <f t="shared" si="93"/>
        <v>1.1297386166030741</v>
      </c>
      <c r="EG85" s="3" t="str">
        <f t="shared" si="94"/>
        <v/>
      </c>
      <c r="EH85" s="3">
        <f t="shared" si="95"/>
        <v>1.7703210022276201</v>
      </c>
      <c r="EI85" s="3">
        <f t="shared" si="96"/>
        <v>23.879343758103087</v>
      </c>
      <c r="EJ85" s="3">
        <f t="shared" si="97"/>
        <v>8.3754395441513377E-2</v>
      </c>
      <c r="EK85" s="3">
        <f t="shared" si="98"/>
        <v>1.0979274860953359</v>
      </c>
      <c r="EL85" s="3">
        <f t="shared" si="99"/>
        <v>-23.879343758103087</v>
      </c>
      <c r="EM85" s="3">
        <f t="shared" si="100"/>
        <v>1.8216139274486973</v>
      </c>
      <c r="EN85" s="3" t="str">
        <f t="shared" si="101"/>
        <v/>
      </c>
      <c r="EO85" s="3">
        <f t="shared" si="102"/>
        <v>1.1297386166030741</v>
      </c>
      <c r="EP85" s="3">
        <f t="shared" si="103"/>
        <v>1.0979274860953359</v>
      </c>
      <c r="EQ85" s="3">
        <f t="shared" si="104"/>
        <v>-1.770321002227621</v>
      </c>
      <c r="ER85" s="3" t="str">
        <f t="shared" si="105"/>
        <v/>
      </c>
      <c r="ES85" s="3" t="str">
        <f t="shared" si="106"/>
        <v/>
      </c>
      <c r="ET85" s="3" t="str">
        <f t="shared" si="107"/>
        <v/>
      </c>
      <c r="EU85" s="3" t="str">
        <f t="shared" si="108"/>
        <v/>
      </c>
      <c r="EV85" s="3">
        <f t="shared" si="109"/>
        <v>-1.770321002227621</v>
      </c>
      <c r="EW85" s="3">
        <f t="shared" si="110"/>
        <v>-1.1297386166030743</v>
      </c>
      <c r="EX85" s="3">
        <f t="shared" si="111"/>
        <v>-8.3754395441513377E-2</v>
      </c>
      <c r="EY85" s="3">
        <f t="shared" si="112"/>
        <v>1.7703210022276201</v>
      </c>
      <c r="EZ85" s="3">
        <f t="shared" si="113"/>
        <v>1.8216139274486973</v>
      </c>
      <c r="FA85" s="3" t="str">
        <f t="shared" si="114"/>
        <v/>
      </c>
      <c r="FB85" s="3">
        <f t="shared" si="115"/>
        <v>-1.1297386166030743</v>
      </c>
      <c r="FC85" s="3">
        <f t="shared" si="116"/>
        <v>-1.0979274860953359</v>
      </c>
      <c r="FD85" s="3">
        <f t="shared" si="117"/>
        <v>23.879343758103087</v>
      </c>
      <c r="FE85" s="3" t="str">
        <f t="shared" si="118"/>
        <v/>
      </c>
      <c r="FF85" s="3">
        <f t="shared" si="119"/>
        <v>-1.821613927448698</v>
      </c>
      <c r="FG85" s="3">
        <f t="shared" si="120"/>
        <v>-8.3754395441513377E-2</v>
      </c>
      <c r="FH85" s="3">
        <f t="shared" si="121"/>
        <v>-1.0979274860953359</v>
      </c>
      <c r="FI85" s="4">
        <f t="shared" si="122"/>
        <v>0.63157894736842102</v>
      </c>
      <c r="FJ85" s="4">
        <f t="shared" si="123"/>
        <v>0</v>
      </c>
      <c r="FK85" s="4">
        <f t="shared" si="124"/>
        <v>1.9096209912536439</v>
      </c>
      <c r="FL85" s="4">
        <f t="shared" si="125"/>
        <v>0.8425655976676385</v>
      </c>
      <c r="FM85" s="4">
        <f>Tabela13[[#This Row],[V139]]-Tabela13[[#This Row],[V140]]</f>
        <v>1.0670553935860054</v>
      </c>
      <c r="FN85" s="4">
        <f>Tabela13[[#This Row],[V1]]-Tabela13[[#This Row],[V2]]/2</f>
        <v>1.7414860681114552</v>
      </c>
      <c r="FO85" s="4">
        <f>Tabela13[[#This Row],[V1]]-Tabela13[[#This Row],[V3]]/2</f>
        <v>1.6470588235294119</v>
      </c>
      <c r="FP85" s="4">
        <f>Tabela13[[#This Row],[V1]]-Tabela13[[#This Row],[V4]]/2</f>
        <v>0.99148606811145523</v>
      </c>
      <c r="FQ85" s="4">
        <f>Tabela13[[#This Row],[V2]]-Tabela13[[#This Row],[V1]]/2</f>
        <v>-0.79179566563467496</v>
      </c>
      <c r="FR85" s="4">
        <f>Tabela13[[#This Row],[V2]]-Tabela13[[#This Row],[V3]]/2</f>
        <v>-4.1795665634674933E-2</v>
      </c>
      <c r="FS85" s="4">
        <f>Tabela13[[#This Row],[V2]]-Tabela13[[#This Row],[V4]]/2</f>
        <v>-0.69736842105263153</v>
      </c>
      <c r="FT85" s="4">
        <f t="shared" si="126"/>
        <v>1.0495467640778038</v>
      </c>
      <c r="FU85" s="4">
        <f t="shared" si="127"/>
        <v>1.025141272267905</v>
      </c>
      <c r="FV85" s="4">
        <f t="shared" si="128"/>
        <v>0.7811230242661108</v>
      </c>
      <c r="FW85" s="4">
        <f t="shared" si="129"/>
        <v>-0.66971823995737145</v>
      </c>
      <c r="FX85" s="4">
        <f t="shared" si="130"/>
        <v>-4.1771353806523838E-2</v>
      </c>
      <c r="FY85" s="4">
        <f t="shared" si="131"/>
        <v>-0.60895761963650819</v>
      </c>
      <c r="FZ85" s="4">
        <f t="shared" si="132"/>
        <v>188.91841753400467</v>
      </c>
      <c r="GA85" s="4">
        <f t="shared" si="133"/>
        <v>184.52542900822291</v>
      </c>
      <c r="GB85" s="4">
        <f t="shared" si="134"/>
        <v>140.60214436789994</v>
      </c>
      <c r="GC85" s="4">
        <f t="shared" si="135"/>
        <v>-120.54928319232685</v>
      </c>
      <c r="GD85" s="4">
        <f t="shared" si="136"/>
        <v>-7.5188436851742901</v>
      </c>
      <c r="GE85" s="4">
        <f t="shared" si="137"/>
        <v>-109.61237153457147</v>
      </c>
      <c r="GF85" s="4">
        <f>Tabela13[[#This Row],[V1]]-Tabela13[[#This Row],[V2]]/Tabela13[[#This Row],[V2]]</f>
        <v>0.79411764705882359</v>
      </c>
      <c r="GG85" s="4">
        <f>Tabela13[[#This Row],[V1]]-Tabela13[[#This Row],[V3]]/Tabela13[[#This Row],[V3]]</f>
        <v>0.79411764705882359</v>
      </c>
      <c r="GH85" s="4">
        <f>Tabela13[[#This Row],[V1]]-Tabela13[[#This Row],[V4]]/Tabela13[[#This Row],[V4]]</f>
        <v>0.79411764705882359</v>
      </c>
      <c r="GI85" s="4">
        <f>Tabela13[[#This Row],[V2]]-Tabela13[[#This Row],[V1]]/Tabela13[[#This Row],[V1]]</f>
        <v>-0.89473684210526316</v>
      </c>
      <c r="GJ85" s="4">
        <f>Tabela13[[#This Row],[V2]]-Tabela13[[#This Row],[V3]]/Tabela13[[#This Row],[V3]]</f>
        <v>-0.89473684210526316</v>
      </c>
      <c r="GK85" s="4">
        <f>Tabela13[[#This Row],[V2]]-Tabela13[[#This Row],[V4]]/Tabela13[[#This Row],[V4]]</f>
        <v>-0.89473684210526316</v>
      </c>
      <c r="GL85" s="4">
        <f t="shared" si="138"/>
        <v>0.8728623446411673</v>
      </c>
      <c r="GM85" s="4">
        <f t="shared" si="139"/>
        <v>0.94969040247678016</v>
      </c>
      <c r="GN85" s="4">
        <f t="shared" si="140"/>
        <v>0.91910199615027566</v>
      </c>
      <c r="GO85" s="3">
        <f t="shared" si="141"/>
        <v>1</v>
      </c>
      <c r="GP85" s="3">
        <v>100</v>
      </c>
      <c r="GQ85" s="3">
        <f t="shared" si="142"/>
        <v>0.7</v>
      </c>
      <c r="GR85" s="3">
        <f t="shared" si="143"/>
        <v>70</v>
      </c>
      <c r="GS85" s="34">
        <f>COUNTIF($D$2:D84,Tabela13[[#This Row],[HomeTeam]])</f>
        <v>4</v>
      </c>
      <c r="GT85" s="34">
        <f>COUNTIF($E$2:E84,Tabela13[[#This Row],[AwayTeam]])</f>
        <v>3</v>
      </c>
      <c r="GU85" s="3">
        <f>IFERROR(AVERAGEIFS($AD$2:AD84,$D$2:D84,Tabela13[[#This Row],[HomeTeam]],$GS$2:GS84,"&gt;="&amp;Tabela13[[#This Row],[Contagem_H]]-5),"")</f>
        <v>1.1398889408794659</v>
      </c>
      <c r="GV85" s="3">
        <f>IFERROR(AVERAGEIFS($G$2:G84,$E$2:E84,Tabela13[[#This Row],[AwayTeam]],$GT$2:GT84,"&gt;="&amp;Tabela13[[#This Row],[Contagem_A]]-5),"")</f>
        <v>1</v>
      </c>
      <c r="GW85" s="3">
        <f>IFERROR(AVERAGEIFS($GQ$2:GQ84,$D$2:D84,Tabela13[[#This Row],[HomeTeam]],$GS$2:GS84,"&gt;="&amp;Tabela13[[#This Row],[Contagem_H]]-5),"")</f>
        <v>-1</v>
      </c>
    </row>
    <row r="86" spans="1:205" x14ac:dyDescent="0.25">
      <c r="A86" t="s">
        <v>127</v>
      </c>
      <c r="B86" t="s">
        <v>165</v>
      </c>
      <c r="C86" t="s">
        <v>134</v>
      </c>
      <c r="D86" t="s">
        <v>130</v>
      </c>
      <c r="E86" t="s">
        <v>15</v>
      </c>
      <c r="F86" s="3">
        <v>2</v>
      </c>
      <c r="G86" s="3">
        <v>1</v>
      </c>
      <c r="H86" s="3" t="str">
        <f t="shared" si="144"/>
        <v>H</v>
      </c>
      <c r="I86" s="3">
        <v>1.36</v>
      </c>
      <c r="J86" s="3">
        <v>6</v>
      </c>
      <c r="K86" s="3">
        <v>6.5</v>
      </c>
      <c r="L86" s="3">
        <v>1.33</v>
      </c>
      <c r="M86" s="3">
        <v>3.4</v>
      </c>
      <c r="N86" s="3">
        <f t="shared" si="73"/>
        <v>3</v>
      </c>
      <c r="O86" s="3">
        <f t="shared" si="74"/>
        <v>3</v>
      </c>
      <c r="P86" s="3">
        <f t="shared" si="75"/>
        <v>0</v>
      </c>
      <c r="Q86" s="3">
        <f t="shared" si="76"/>
        <v>5.5806938159879138E-2</v>
      </c>
      <c r="R86" s="3">
        <f t="shared" si="77"/>
        <v>4.5997346306943854E-2</v>
      </c>
      <c r="S86" s="3">
        <f t="shared" si="78"/>
        <v>1.4358974358974357</v>
      </c>
      <c r="T86" s="3">
        <f t="shared" si="79"/>
        <v>6.3348416289592748</v>
      </c>
      <c r="U86" s="3">
        <f t="shared" si="80"/>
        <v>6.8627450980392144</v>
      </c>
      <c r="V86" s="3">
        <f t="shared" si="81"/>
        <v>1.4042232277526394</v>
      </c>
      <c r="W86" s="3">
        <f t="shared" si="82"/>
        <v>3.589743589743589</v>
      </c>
      <c r="X86" s="4">
        <f t="shared" si="83"/>
        <v>0.73529411764705876</v>
      </c>
      <c r="Y86" s="4">
        <f t="shared" si="84"/>
        <v>0.16666666666666666</v>
      </c>
      <c r="Z86" s="4">
        <f t="shared" si="85"/>
        <v>0.15384615384615385</v>
      </c>
      <c r="AA86" s="4">
        <f t="shared" si="86"/>
        <v>0.75187969924812026</v>
      </c>
      <c r="AB86" s="4">
        <f t="shared" si="87"/>
        <v>0.29411764705882354</v>
      </c>
      <c r="AC86" s="4">
        <f t="shared" si="88"/>
        <v>1.3676470588235294</v>
      </c>
      <c r="AD86" s="4">
        <f t="shared" si="89"/>
        <v>0.57692307692307687</v>
      </c>
      <c r="AE86" s="4">
        <f t="shared" si="90"/>
        <v>0.86764705882352944</v>
      </c>
      <c r="AF86" s="4">
        <f t="shared" si="91"/>
        <v>1.0769230769230769</v>
      </c>
      <c r="AG86" s="4">
        <f>IFERROR(AVERAGE(Tabela13[[#This Row],[V1]],Tabela13[[#This Row],[V2]]),"")</f>
        <v>0.97228506787330315</v>
      </c>
      <c r="AH86" s="4">
        <f>IFERROR(AVERAGE(Tabela13[[#This Row],[V1]],Tabela13[[#This Row],[V3]]),"")</f>
        <v>1.1176470588235294</v>
      </c>
      <c r="AI86" s="4">
        <f>IFERROR(AVERAGE(Tabela13[[#This Row],[V1]],Tabela13[[#This Row],[V4]]),"")</f>
        <v>1.2222850678733033</v>
      </c>
      <c r="AJ86" s="4">
        <f>IFERROR(AVERAGE(Tabela13[[#This Row],[V2]],Tabela13[[#This Row],[V1]]),"")</f>
        <v>0.97228506787330315</v>
      </c>
      <c r="AK86" s="4">
        <f>IFERROR(AVERAGE(Tabela13[[#This Row],[V2]],Tabela13[[#This Row],[V3]]),"")</f>
        <v>0.72228506787330315</v>
      </c>
      <c r="AL86" s="4">
        <f>IFERROR(AVERAGE(Tabela13[[#This Row],[V2]],Tabela13[[#This Row],[V4]]),"")</f>
        <v>0.82692307692307687</v>
      </c>
      <c r="AM86" s="4">
        <f>IFERROR(AVERAGE(Tabela13[[#This Row],[V3]],Tabela13[[#This Row],[V1]]),"")</f>
        <v>1.1176470588235294</v>
      </c>
      <c r="AN86" s="4">
        <f>IFERROR(AVERAGE(Tabela13[[#This Row],[V3]],Tabela13[[#This Row],[V2]]),"")</f>
        <v>0.72228506787330315</v>
      </c>
      <c r="AO86" s="4">
        <f>IFERROR(AVERAGE(Tabela13[[#This Row],[V3]],Tabela13[[#This Row],[V4]]),"")</f>
        <v>0.97228506787330315</v>
      </c>
      <c r="AP86" s="4">
        <f>IFERROR(AVERAGE(Tabela13[[#This Row],[V4]],Tabela13[[#This Row],[V1]]),"")</f>
        <v>1.2222850678733033</v>
      </c>
      <c r="AQ86" s="4">
        <f>IFERROR(AVERAGE(Tabela13[[#This Row],[V4]],Tabela13[[#This Row],[V2]]),"")</f>
        <v>0.82692307692307687</v>
      </c>
      <c r="AR86" s="4">
        <f>IFERROR(AVERAGE(Tabela13[[#This Row],[V4]],Tabela13[[#This Row],[V3]]),"")</f>
        <v>0.97228506787330315</v>
      </c>
      <c r="AS86" s="4">
        <f>_xlfn.STDEV.S(Tabela13[[#This Row],[V1]:[V2]])</f>
        <v>0.55912628964863897</v>
      </c>
      <c r="AT86" s="4">
        <f>_xlfn.STDEV.S(Tabela13[[#This Row],[V1]],Tabela13[[#This Row],[V3]])</f>
        <v>0.35355339059327379</v>
      </c>
      <c r="AU86" s="4">
        <f>_xlfn.STDEV.S(Tabela13[[#This Row],[V1]],Tabela13[[#This Row],[V4]])</f>
        <v>0.20557289905536347</v>
      </c>
      <c r="AV86" s="4">
        <f>_xlfn.STDEV.S(Tabela13[[#This Row],[V2]],Tabela13[[#This Row],[V1]])</f>
        <v>0.55912628964863897</v>
      </c>
      <c r="AW86" s="4">
        <f>_xlfn.STDEV.S(Tabela13[[#This Row],[V2]],Tabela13[[#This Row],[V3]])</f>
        <v>0.20557289905536508</v>
      </c>
      <c r="AX86" s="4">
        <f>_xlfn.STDEV.S(Tabela13[[#This Row],[V42]],Tabela13[[#This Row],[V44]])</f>
        <v>0.91267968024191259</v>
      </c>
      <c r="AY86" s="4">
        <f>_xlfn.STDEV.S(Tabela13[[#This Row],[V3]],Tabela13[[#This Row],[V1]])</f>
        <v>0.35355339059327379</v>
      </c>
      <c r="AZ86" s="4">
        <f>_xlfn.STDEV.S(Tabela13[[#This Row],[V3]],Tabela13[[#This Row],[V2]])</f>
        <v>0.20557289905536508</v>
      </c>
      <c r="BA86" s="4">
        <f>_xlfn.STDEV.S(Tabela13[[#This Row],[V3]],Tabela13[[#This Row],[V4]])</f>
        <v>0.14798049153790896</v>
      </c>
      <c r="BB86" s="4">
        <f>_xlfn.STDEV.S(Tabela13[[#This Row],[V4]],Tabela13[[#This Row],[V1]])</f>
        <v>0.20557289905536347</v>
      </c>
      <c r="BC86" s="4">
        <f>_xlfn.STDEV.S(Tabela13[[#This Row],[V4]],Tabela13[[#This Row],[V2]])</f>
        <v>0.35355339059327379</v>
      </c>
      <c r="BD86" s="4">
        <f>_xlfn.STDEV.S(Tabela13[[#This Row],[V4]],Tabela13[[#This Row],[V3]])</f>
        <v>0.14798049153790896</v>
      </c>
      <c r="BE86" s="4">
        <f>Tabela13[[#This Row],[V17]]/Tabela13[[#This Row],[V5]]</f>
        <v>0.57506415363513308</v>
      </c>
      <c r="BF86" s="4">
        <f>Tabela13[[#This Row],[V18]]/Tabela13[[#This Row],[V6]]</f>
        <v>0.31633724421503445</v>
      </c>
      <c r="BG86" s="4">
        <f>Tabela13[[#This Row],[V19]]/Tabela13[[#This Row],[V7]]</f>
        <v>0.16818736026371245</v>
      </c>
      <c r="BH86" s="4">
        <f>Tabela13[[#This Row],[V20]]/Tabela13[[#This Row],[V8]]</f>
        <v>0.57506415363513308</v>
      </c>
      <c r="BI86" s="4">
        <f>Tabela13[[#This Row],[V21]]/Tabela13[[#This Row],[V9]]</f>
        <v>0.28461463236482809</v>
      </c>
      <c r="BJ86" s="4">
        <f>Tabela13[[#This Row],[V22]]/Tabela13[[#This Row],[V10]]</f>
        <v>1.1037056598274293</v>
      </c>
      <c r="BK86" s="4">
        <f>Tabela13[[#This Row],[V23]]/Tabela13[[#This Row],[V11]]</f>
        <v>0.31633724421503445</v>
      </c>
      <c r="BL86" s="4">
        <f>Tabela13[[#This Row],[V24]]/Tabela13[[#This Row],[V12]]</f>
        <v>0.28461463236482809</v>
      </c>
      <c r="BM86" s="4">
        <f>Tabela13[[#This Row],[V25]]/Tabela13[[#This Row],[V13]]</f>
        <v>0.15219866727110123</v>
      </c>
      <c r="BN86" s="4">
        <f>Tabela13[[#This Row],[V26]]/Tabela13[[#This Row],[V14]]</f>
        <v>0.16818736026371245</v>
      </c>
      <c r="BO86" s="4">
        <f>Tabela13[[#This Row],[V27]]/Tabela13[[#This Row],[V15]]</f>
        <v>0.42755293746163342</v>
      </c>
      <c r="BP86" s="4">
        <f>Tabela13[[#This Row],[V28]]/Tabela13[[#This Row],[V16]]</f>
        <v>0.15219866727110123</v>
      </c>
      <c r="BQ86" s="4">
        <f>Tabela13[[#This Row],[V1]]-Tabela13[[#This Row],[V2]]</f>
        <v>0.79072398190045257</v>
      </c>
      <c r="BR86" s="4">
        <f>Tabela13[[#This Row],[V1]]-Tabela13[[#This Row],[V3]]</f>
        <v>0.5</v>
      </c>
      <c r="BS86" s="4">
        <f>Tabela13[[#This Row],[V1]]-Tabela13[[#This Row],[V4]]</f>
        <v>0.29072398190045257</v>
      </c>
      <c r="BT86" s="4">
        <f>Tabela13[[#This Row],[V2]]-Tabela13[[#This Row],[V1]]</f>
        <v>-0.79072398190045257</v>
      </c>
      <c r="BU86" s="4">
        <f>Tabela13[[#This Row],[V2]]-Tabela13[[#This Row],[V3]]</f>
        <v>-0.29072398190045257</v>
      </c>
      <c r="BV86" s="4">
        <f>Tabela13[[#This Row],[V2]]-Tabela13[[#This Row],[V4]]</f>
        <v>-0.5</v>
      </c>
      <c r="BW86" s="4">
        <f>AVERAGE(Tabela13[[#This Row],[V41]],Tabela13[[#This Row],[V42]])</f>
        <v>0.64536199095022628</v>
      </c>
      <c r="BX86" s="4">
        <f>AVERAGE(Tabela13[[#This Row],[V41]],Tabela13[[#This Row],[V43]])</f>
        <v>0.54072398190045257</v>
      </c>
      <c r="BY86" s="4">
        <f>AVERAGE(Tabela13[[#This Row],[V41]],Tabela13[[#This Row],[V44]])</f>
        <v>0</v>
      </c>
      <c r="BZ86" s="4">
        <f>AVERAGE(Tabela13[[#This Row],[V41]],Tabela13[[#This Row],[V45]])</f>
        <v>0.25</v>
      </c>
      <c r="CA86" s="4">
        <f>AVERAGE(Tabela13[[#This Row],[V41]],Tabela13[[#This Row],[V46]])</f>
        <v>0.14536199095022628</v>
      </c>
      <c r="CB86" s="4">
        <f>AVERAGE(Tabela13[[#This Row],[V42]],Tabela13[[#This Row],[V41]])</f>
        <v>0.64536199095022628</v>
      </c>
      <c r="CC86" s="4">
        <f>AVERAGE(Tabela13[[#This Row],[V42]],Tabela13[[#This Row],[V43]])</f>
        <v>0.39536199095022628</v>
      </c>
      <c r="CD86" s="4">
        <f>AVERAGE(Tabela13[[#This Row],[V42]],Tabela13[[#This Row],[V44]])</f>
        <v>-0.14536199095022628</v>
      </c>
      <c r="CE86" s="4">
        <f>AVERAGE(Tabela13[[#This Row],[V42]],Tabela13[[#This Row],[V45]])</f>
        <v>0.10463800904977372</v>
      </c>
      <c r="CF86" s="4">
        <f>AVERAGE(Tabela13[[#This Row],[V42]],Tabela13[[#This Row],[V46]])</f>
        <v>0</v>
      </c>
      <c r="CG86" s="4">
        <f>AVERAGE(Tabela13[[#This Row],[V43]],Tabela13[[#This Row],[V41]])</f>
        <v>0.54072398190045257</v>
      </c>
      <c r="CH86" s="4">
        <f>AVERAGE(Tabela13[[#This Row],[V43]],Tabela13[[#This Row],[V42]])</f>
        <v>0.39536199095022628</v>
      </c>
      <c r="CI86" s="4">
        <f>AVERAGE(Tabela13[[#This Row],[V43]],Tabela13[[#This Row],[V44]])</f>
        <v>-0.25</v>
      </c>
      <c r="CJ86" s="4">
        <f>AVERAGE(Tabela13[[#This Row],[V43]],Tabela13[[#This Row],[V45]])</f>
        <v>0</v>
      </c>
      <c r="CK86" s="4">
        <f>AVERAGE(Tabela13[[#This Row],[V43]],Tabela13[[#This Row],[V46]])</f>
        <v>-0.10463800904977372</v>
      </c>
      <c r="CL86" s="4">
        <f>AVERAGE(Tabela13[[#This Row],[V44]],Tabela13[[#This Row],[V41]])</f>
        <v>0</v>
      </c>
      <c r="CM86" s="4">
        <f>AVERAGE(Tabela13[[#This Row],[V44]],Tabela13[[#This Row],[V42]])</f>
        <v>-0.14536199095022628</v>
      </c>
      <c r="CN86" s="4">
        <f>AVERAGE(Tabela13[[#This Row],[V44]],Tabela13[[#This Row],[V43]])</f>
        <v>-0.25</v>
      </c>
      <c r="CO86" s="4">
        <f>AVERAGE(Tabela13[[#This Row],[V44]],Tabela13[[#This Row],[V45]])</f>
        <v>-0.54072398190045257</v>
      </c>
      <c r="CP86" s="4">
        <f>AVERAGE(Tabela13[[#This Row],[V44]],Tabela13[[#This Row],[V46]])</f>
        <v>-0.64536199095022628</v>
      </c>
      <c r="CQ86" s="4">
        <f>AVERAGE(Tabela13[[#This Row],[V45]],Tabela13[[#This Row],[V41]])</f>
        <v>0.25</v>
      </c>
      <c r="CR86" s="4">
        <f>AVERAGE(Tabela13[[#This Row],[V45]],Tabela13[[#This Row],[V42]])</f>
        <v>0.10463800904977372</v>
      </c>
      <c r="CS86" s="4">
        <f>AVERAGE(Tabela13[[#This Row],[V45]],Tabela13[[#This Row],[V43]])</f>
        <v>0</v>
      </c>
      <c r="CT86" s="4">
        <f>AVERAGE(Tabela13[[#This Row],[V45]],Tabela13[[#This Row],[V44]])</f>
        <v>-0.54072398190045257</v>
      </c>
      <c r="CU86" s="4">
        <f>AVERAGE(Tabela13[[#This Row],[V45]],Tabela13[[#This Row],[V46]])</f>
        <v>-0.39536199095022628</v>
      </c>
      <c r="CV86" s="4">
        <f>AVERAGE(Tabela13[[#This Row],[V46]],Tabela13[[#This Row],[V41]])</f>
        <v>0.14536199095022628</v>
      </c>
      <c r="CW86" s="4">
        <f>AVERAGE(Tabela13[[#This Row],[V46]],Tabela13[[#This Row],[V42]])</f>
        <v>0</v>
      </c>
      <c r="CX86" s="4">
        <f>AVERAGE(Tabela13[[#This Row],[V46]],Tabela13[[#This Row],[V43]])</f>
        <v>-0.10463800904977372</v>
      </c>
      <c r="CY86" s="4">
        <f>AVERAGE(Tabela13[[#This Row],[V46]],Tabela13[[#This Row],[V44]])</f>
        <v>-0.64536199095022628</v>
      </c>
      <c r="CZ86" s="4">
        <f>AVERAGE(Tabela13[[#This Row],[V46]],Tabela13[[#This Row],[V45]])</f>
        <v>-0.39536199095022628</v>
      </c>
      <c r="DA86" s="3">
        <f>_xlfn.STDEV.S(Tabela13[[#This Row],[V41]],Tabela13[[#This Row],[V42]])</f>
        <v>0.20557289905536508</v>
      </c>
      <c r="DB86" s="3">
        <f>_xlfn.STDEV.S(Tabela13[[#This Row],[V41]],Tabela13[[#This Row],[V43]])</f>
        <v>0.35355339059327362</v>
      </c>
      <c r="DC86" s="3">
        <f>_xlfn.STDEV.S(Tabela13[[#This Row],[V41]],Tabela13[[#This Row],[V44]])</f>
        <v>1.1182525792972777</v>
      </c>
      <c r="DD86" s="3">
        <f>_xlfn.STDEV.S(Tabela13[[#This Row],[V41]],Tabela13[[#This Row],[V45]])</f>
        <v>0.764699188704004</v>
      </c>
      <c r="DE86" s="3">
        <f>_xlfn.STDEV.S(Tabela13[[#This Row],[V41]],Tabela13[[#This Row],[V46]])</f>
        <v>0.91267968024191259</v>
      </c>
      <c r="DF86" s="3">
        <f>_xlfn.STDEV.S(Tabela13[[#This Row],[V42]],Tabela13[[#This Row],[V41]])</f>
        <v>0.20557289905536508</v>
      </c>
      <c r="DG86" s="3">
        <f>_xlfn.STDEV.S(Tabela13[[#This Row],[V42]],Tabela13[[#This Row],[V43]])</f>
        <v>0.1479804915379086</v>
      </c>
      <c r="DH86" s="3">
        <f>_xlfn.STDEV.S(Tabela13[[#This Row],[V42]],Tabela13[[#This Row],[V44]])</f>
        <v>0.91267968024191259</v>
      </c>
      <c r="DI86" s="3">
        <f>_xlfn.STDEV.S(Tabela13[[#This Row],[V42]],Tabela13[[#This Row],[V45]])</f>
        <v>0.55912628964863886</v>
      </c>
      <c r="DJ86" s="3">
        <f>_xlfn.STDEV.S(Tabela13[[#This Row],[V42]],Tabela13[[#This Row],[V46]])</f>
        <v>0.70710678118654757</v>
      </c>
      <c r="DK86" s="3">
        <f>_xlfn.STDEV.S(Tabela13[[#This Row],[V43]],Tabela13[[#This Row],[V41]])</f>
        <v>0.35355339059327362</v>
      </c>
      <c r="DL86" s="3">
        <f>_xlfn.STDEV.S(Tabela13[[#This Row],[V43]],Tabela13[[#This Row],[V42]])</f>
        <v>0.1479804915379086</v>
      </c>
      <c r="DM86" s="3">
        <f>_xlfn.STDEV.S(Tabela13[[#This Row],[V43]],Tabela13[[#This Row],[V44]])</f>
        <v>0.764699188704004</v>
      </c>
      <c r="DN86" s="3">
        <f>_xlfn.STDEV.S(Tabela13[[#This Row],[V43]],Tabela13[[#This Row],[V45]])</f>
        <v>0.41114579811073021</v>
      </c>
      <c r="DO86" s="3">
        <f>_xlfn.STDEV.S(Tabela13[[#This Row],[V43]],Tabela13[[#This Row],[V46]])</f>
        <v>0.55912628964863886</v>
      </c>
      <c r="DP86" s="3">
        <f>_xlfn.STDEV.S(Tabela13[[#This Row],[V44]],Tabela13[[#This Row],[V41]])</f>
        <v>1.1182525792972777</v>
      </c>
      <c r="DQ86" s="3">
        <f>_xlfn.STDEV.S(Tabela13[[#This Row],[V44]],Tabela13[[#This Row],[V42]])</f>
        <v>0.91267968024191259</v>
      </c>
      <c r="DR86" s="3">
        <f>_xlfn.STDEV.S(Tabela13[[#This Row],[V44]],Tabela13[[#This Row],[V43]])</f>
        <v>0.764699188704004</v>
      </c>
      <c r="DS86" s="3">
        <f>_xlfn.STDEV.S(Tabela13[[#This Row],[V44]],Tabela13[[#This Row],[V45]])</f>
        <v>0.35355339059327362</v>
      </c>
      <c r="DT86" s="3">
        <f>_xlfn.STDEV.S(Tabela13[[#This Row],[V44]],Tabela13[[#This Row],[V46]])</f>
        <v>0.20557289905536508</v>
      </c>
      <c r="DU86" s="3">
        <f>_xlfn.STDEV.S(Tabela13[[#This Row],[V45]],Tabela13[[#This Row],[V41]])</f>
        <v>0.764699188704004</v>
      </c>
      <c r="DV86" s="3">
        <f>_xlfn.STDEV.S(Tabela13[[#This Row],[V45]],Tabela13[[#This Row],[V42]])</f>
        <v>0.55912628964863886</v>
      </c>
      <c r="DW86" s="3">
        <f>_xlfn.STDEV.S(Tabela13[[#This Row],[V45]],Tabela13[[#This Row],[V43]])</f>
        <v>0.41114579811073021</v>
      </c>
      <c r="DX86" s="3">
        <f>_xlfn.STDEV.S(Tabela13[[#This Row],[V45]],Tabela13[[#This Row],[V44]])</f>
        <v>0.35355339059327362</v>
      </c>
      <c r="DY86" s="3">
        <f>_xlfn.STDEV.S(Tabela13[[#This Row],[V45]],Tabela13[[#This Row],[V46]])</f>
        <v>0.1479804915379086</v>
      </c>
      <c r="DZ86" s="3">
        <f>_xlfn.STDEV.S(Tabela13[[#This Row],[V46]],Tabela13[[#This Row],[V41]])</f>
        <v>0.91267968024191259</v>
      </c>
      <c r="EA86" s="3">
        <f>_xlfn.STDEV.S(Tabela13[[#This Row],[V46]],Tabela13[[#This Row],[V42]])</f>
        <v>0.70710678118654757</v>
      </c>
      <c r="EB86" s="3">
        <f>_xlfn.STDEV.S(Tabela13[[#This Row],[V46]],Tabela13[[#This Row],[V43]])</f>
        <v>0.55912628964863886</v>
      </c>
      <c r="EC86" s="3">
        <f>_xlfn.STDEV.S(Tabela13[[#This Row],[V46]],Tabela13[[#This Row],[V44]])</f>
        <v>0.20557289905536508</v>
      </c>
      <c r="ED86" s="3">
        <f>_xlfn.STDEV.S(Tabela13[[#This Row],[V46]],Tabela13[[#This Row],[V45]])</f>
        <v>0.1479804915379086</v>
      </c>
      <c r="EE86" s="3">
        <f t="shared" si="92"/>
        <v>0.31853890055204681</v>
      </c>
      <c r="EF86" s="3">
        <f t="shared" si="93"/>
        <v>0.6538518771641294</v>
      </c>
      <c r="EG86" s="3" t="str">
        <f t="shared" si="94"/>
        <v/>
      </c>
      <c r="EH86" s="3">
        <f t="shared" si="95"/>
        <v>3.058796754816016</v>
      </c>
      <c r="EI86" s="3">
        <f t="shared" si="96"/>
        <v>6.2786679948159572</v>
      </c>
      <c r="EJ86" s="3">
        <f t="shared" si="97"/>
        <v>0.31853890055204681</v>
      </c>
      <c r="EK86" s="3">
        <f t="shared" si="98"/>
        <v>0.37429114311734246</v>
      </c>
      <c r="EL86" s="3">
        <f t="shared" si="99"/>
        <v>-6.2786679948159572</v>
      </c>
      <c r="EM86" s="3">
        <f t="shared" si="100"/>
        <v>5.3434339464799665</v>
      </c>
      <c r="EN86" s="3" t="str">
        <f t="shared" si="101"/>
        <v/>
      </c>
      <c r="EO86" s="3">
        <f t="shared" si="102"/>
        <v>0.6538518771641294</v>
      </c>
      <c r="EP86" s="3">
        <f t="shared" si="103"/>
        <v>0.37429114311734246</v>
      </c>
      <c r="EQ86" s="3">
        <f t="shared" si="104"/>
        <v>-3.058796754816016</v>
      </c>
      <c r="ER86" s="3" t="str">
        <f t="shared" si="105"/>
        <v/>
      </c>
      <c r="ES86" s="3" t="str">
        <f t="shared" si="106"/>
        <v/>
      </c>
      <c r="ET86" s="3" t="str">
        <f t="shared" si="107"/>
        <v/>
      </c>
      <c r="EU86" s="3" t="str">
        <f t="shared" si="108"/>
        <v/>
      </c>
      <c r="EV86" s="3">
        <f t="shared" si="109"/>
        <v>-3.058796754816016</v>
      </c>
      <c r="EW86" s="3">
        <f t="shared" si="110"/>
        <v>-0.6538518771641294</v>
      </c>
      <c r="EX86" s="3">
        <f t="shared" si="111"/>
        <v>-0.31853890055204681</v>
      </c>
      <c r="EY86" s="3">
        <f t="shared" si="112"/>
        <v>3.058796754816016</v>
      </c>
      <c r="EZ86" s="3">
        <f t="shared" si="113"/>
        <v>5.3434339464799665</v>
      </c>
      <c r="FA86" s="3" t="str">
        <f t="shared" si="114"/>
        <v/>
      </c>
      <c r="FB86" s="3">
        <f t="shared" si="115"/>
        <v>-0.6538518771641294</v>
      </c>
      <c r="FC86" s="3">
        <f t="shared" si="116"/>
        <v>-0.37429114311734246</v>
      </c>
      <c r="FD86" s="3">
        <f t="shared" si="117"/>
        <v>6.2786679948159572</v>
      </c>
      <c r="FE86" s="3" t="str">
        <f t="shared" si="118"/>
        <v/>
      </c>
      <c r="FF86" s="3">
        <f t="shared" si="119"/>
        <v>-5.3434339464799665</v>
      </c>
      <c r="FG86" s="3">
        <f t="shared" si="120"/>
        <v>-0.31853890055204681</v>
      </c>
      <c r="FH86" s="3">
        <f t="shared" si="121"/>
        <v>-0.37429114311734246</v>
      </c>
      <c r="FI86" s="4">
        <f t="shared" si="122"/>
        <v>0.30769230769230771</v>
      </c>
      <c r="FJ86" s="4">
        <f t="shared" si="123"/>
        <v>0.73529411764705876</v>
      </c>
      <c r="FK86" s="4">
        <f t="shared" si="124"/>
        <v>2.2471428571428573</v>
      </c>
      <c r="FL86" s="4">
        <f t="shared" si="125"/>
        <v>0.59500000000000008</v>
      </c>
      <c r="FM86" s="4">
        <f>Tabela13[[#This Row],[V139]]-Tabela13[[#This Row],[V140]]</f>
        <v>1.6521428571428571</v>
      </c>
      <c r="FN86" s="4">
        <f>Tabela13[[#This Row],[V1]]-Tabela13[[#This Row],[V2]]/2</f>
        <v>1.0791855203619911</v>
      </c>
      <c r="FO86" s="4">
        <f>Tabela13[[#This Row],[V1]]-Tabela13[[#This Row],[V3]]/2</f>
        <v>0.93382352941176472</v>
      </c>
      <c r="FP86" s="4">
        <f>Tabela13[[#This Row],[V1]]-Tabela13[[#This Row],[V4]]/2</f>
        <v>0.829185520361991</v>
      </c>
      <c r="FQ86" s="4">
        <f>Tabela13[[#This Row],[V2]]-Tabela13[[#This Row],[V1]]/2</f>
        <v>-0.10690045248868785</v>
      </c>
      <c r="FR86" s="4">
        <f>Tabela13[[#This Row],[V2]]-Tabela13[[#This Row],[V3]]/2</f>
        <v>0.14309954751131215</v>
      </c>
      <c r="FS86" s="4">
        <f>Tabela13[[#This Row],[V2]]-Tabela13[[#This Row],[V4]]/2</f>
        <v>3.8461538461538436E-2</v>
      </c>
      <c r="FT86" s="4">
        <f t="shared" si="126"/>
        <v>0.82346464076973258</v>
      </c>
      <c r="FU86" s="4">
        <f t="shared" si="127"/>
        <v>0.75119097962610504</v>
      </c>
      <c r="FV86" s="4">
        <f t="shared" si="128"/>
        <v>0.69228538781697324</v>
      </c>
      <c r="FW86" s="4">
        <f t="shared" si="129"/>
        <v>-0.10649601297047435</v>
      </c>
      <c r="FX86" s="4">
        <f t="shared" si="130"/>
        <v>0.14213460309918094</v>
      </c>
      <c r="FY86" s="4">
        <f t="shared" si="131"/>
        <v>3.844259002118796E-2</v>
      </c>
      <c r="FZ86" s="4">
        <f t="shared" si="132"/>
        <v>148.22363533855187</v>
      </c>
      <c r="GA86" s="4">
        <f t="shared" si="133"/>
        <v>135.21437633269892</v>
      </c>
      <c r="GB86" s="4">
        <f t="shared" si="134"/>
        <v>124.61136980705518</v>
      </c>
      <c r="GC86" s="4">
        <f t="shared" si="135"/>
        <v>-19.169282334685384</v>
      </c>
      <c r="GD86" s="4">
        <f t="shared" si="136"/>
        <v>25.584228557852569</v>
      </c>
      <c r="GE86" s="4">
        <f t="shared" si="137"/>
        <v>6.9196662038138319</v>
      </c>
      <c r="GF86" s="4">
        <f>Tabela13[[#This Row],[V1]]-Tabela13[[#This Row],[V2]]/Tabela13[[#This Row],[V2]]</f>
        <v>0.36764705882352944</v>
      </c>
      <c r="GG86" s="4">
        <f>Tabela13[[#This Row],[V1]]-Tabela13[[#This Row],[V3]]/Tabela13[[#This Row],[V3]]</f>
        <v>0.36764705882352944</v>
      </c>
      <c r="GH86" s="4">
        <f>Tabela13[[#This Row],[V1]]-Tabela13[[#This Row],[V4]]/Tabela13[[#This Row],[V4]]</f>
        <v>0.36764705882352944</v>
      </c>
      <c r="GI86" s="4">
        <f>Tabela13[[#This Row],[V2]]-Tabela13[[#This Row],[V1]]/Tabela13[[#This Row],[V1]]</f>
        <v>-0.42307692307692313</v>
      </c>
      <c r="GJ86" s="4">
        <f>Tabela13[[#This Row],[V2]]-Tabela13[[#This Row],[V3]]/Tabela13[[#This Row],[V3]]</f>
        <v>-0.42307692307692313</v>
      </c>
      <c r="GK86" s="4">
        <f>Tabela13[[#This Row],[V2]]-Tabela13[[#This Row],[V4]]/Tabela13[[#This Row],[V4]]</f>
        <v>-0.42307692307692313</v>
      </c>
      <c r="GL86" s="4">
        <f t="shared" si="138"/>
        <v>0.33392635597890741</v>
      </c>
      <c r="GM86" s="4">
        <f t="shared" si="139"/>
        <v>0.97228506787330304</v>
      </c>
      <c r="GN86" s="4">
        <f t="shared" si="140"/>
        <v>0.34344490830175006</v>
      </c>
      <c r="GO86" s="3">
        <f t="shared" si="141"/>
        <v>1</v>
      </c>
      <c r="GP86" s="3">
        <v>100</v>
      </c>
      <c r="GQ86" s="3">
        <f t="shared" si="142"/>
        <v>0.3600000000000001</v>
      </c>
      <c r="GR86" s="3">
        <f t="shared" si="143"/>
        <v>36.000000000000007</v>
      </c>
      <c r="GS86" s="34">
        <f>COUNTIF($D$2:D85,Tabela13[[#This Row],[HomeTeam]])</f>
        <v>3</v>
      </c>
      <c r="GT86" s="34">
        <f>COUNTIF($E$2:E85,Tabela13[[#This Row],[AwayTeam]])</f>
        <v>3</v>
      </c>
      <c r="GU86" s="3">
        <f>IFERROR(AVERAGEIFS($AD$2:AD85,$D$2:D85,Tabela13[[#This Row],[HomeTeam]],$GS$2:GS85,"&gt;="&amp;Tabela13[[#This Row],[Contagem_H]]-5),"")</f>
        <v>0.22908943763447229</v>
      </c>
      <c r="GV86" s="3">
        <f>IFERROR(AVERAGEIFS($G$2:G85,$E$2:E85,Tabela13[[#This Row],[AwayTeam]],$GT$2:GT85,"&gt;="&amp;Tabela13[[#This Row],[Contagem_A]]-5),"")</f>
        <v>2.6666666666666665</v>
      </c>
      <c r="GW86" s="3">
        <f>IFERROR(AVERAGEIFS($GQ$2:GQ85,$D$2:D85,Tabela13[[#This Row],[HomeTeam]],$GS$2:GS85,"&gt;="&amp;Tabela13[[#This Row],[Contagem_H]]-5),"")</f>
        <v>0.39333333333333331</v>
      </c>
    </row>
    <row r="87" spans="1:205" x14ac:dyDescent="0.25">
      <c r="A87" t="s">
        <v>127</v>
      </c>
      <c r="B87" t="s">
        <v>165</v>
      </c>
      <c r="C87" t="s">
        <v>134</v>
      </c>
      <c r="D87" t="s">
        <v>20</v>
      </c>
      <c r="E87" t="s">
        <v>19</v>
      </c>
      <c r="F87" s="3">
        <v>4</v>
      </c>
      <c r="G87" s="3">
        <v>0</v>
      </c>
      <c r="H87" s="3" t="str">
        <f t="shared" si="144"/>
        <v>H</v>
      </c>
      <c r="I87" s="3">
        <v>1.45</v>
      </c>
      <c r="J87" s="3">
        <v>4.5</v>
      </c>
      <c r="K87" s="3">
        <v>7</v>
      </c>
      <c r="L87" s="3">
        <v>2.0099999999999998</v>
      </c>
      <c r="M87" s="3">
        <v>1.89</v>
      </c>
      <c r="N87" s="3">
        <f t="shared" si="73"/>
        <v>4</v>
      </c>
      <c r="O87" s="3">
        <f t="shared" si="74"/>
        <v>3</v>
      </c>
      <c r="P87" s="3">
        <f t="shared" si="75"/>
        <v>0</v>
      </c>
      <c r="Q87" s="3">
        <f t="shared" si="76"/>
        <v>5.4734537493158264E-2</v>
      </c>
      <c r="R87" s="3">
        <f t="shared" si="77"/>
        <v>2.6612966911474523E-2</v>
      </c>
      <c r="S87" s="3">
        <f t="shared" si="78"/>
        <v>1.5293650793650795</v>
      </c>
      <c r="T87" s="3">
        <f t="shared" si="79"/>
        <v>4.7463054187192117</v>
      </c>
      <c r="U87" s="3">
        <f t="shared" si="80"/>
        <v>7.3831417624521078</v>
      </c>
      <c r="V87" s="3">
        <f t="shared" si="81"/>
        <v>2.1200164203612477</v>
      </c>
      <c r="W87" s="3">
        <f t="shared" si="82"/>
        <v>1.9934482758620691</v>
      </c>
      <c r="X87" s="4">
        <f t="shared" si="83"/>
        <v>0.68965517241379315</v>
      </c>
      <c r="Y87" s="4">
        <f t="shared" si="84"/>
        <v>0.22222222222222221</v>
      </c>
      <c r="Z87" s="4">
        <f t="shared" si="85"/>
        <v>0.14285714285714285</v>
      </c>
      <c r="AA87" s="4">
        <f t="shared" si="86"/>
        <v>0.49751243781094534</v>
      </c>
      <c r="AB87" s="4">
        <f t="shared" si="87"/>
        <v>0.52910052910052918</v>
      </c>
      <c r="AC87" s="4">
        <f t="shared" si="88"/>
        <v>2.3448275862068968</v>
      </c>
      <c r="AD87" s="4">
        <f t="shared" si="89"/>
        <v>7.1428571428571425E-2</v>
      </c>
      <c r="AE87" s="4">
        <f t="shared" si="90"/>
        <v>0.34482758620689657</v>
      </c>
      <c r="AF87" s="4">
        <f t="shared" si="91"/>
        <v>2.0714285714285716</v>
      </c>
      <c r="AG87" s="4">
        <f>IFERROR(AVERAGE(Tabela13[[#This Row],[V1]],Tabela13[[#This Row],[V2]]),"")</f>
        <v>1.2081280788177342</v>
      </c>
      <c r="AH87" s="4">
        <f>IFERROR(AVERAGE(Tabela13[[#This Row],[V1]],Tabela13[[#This Row],[V3]]),"")</f>
        <v>1.3448275862068968</v>
      </c>
      <c r="AI87" s="4">
        <f>IFERROR(AVERAGE(Tabela13[[#This Row],[V1]],Tabela13[[#This Row],[V4]]),"")</f>
        <v>2.208128078817734</v>
      </c>
      <c r="AJ87" s="4">
        <f>IFERROR(AVERAGE(Tabela13[[#This Row],[V2]],Tabela13[[#This Row],[V1]]),"")</f>
        <v>1.2081280788177342</v>
      </c>
      <c r="AK87" s="4">
        <f>IFERROR(AVERAGE(Tabela13[[#This Row],[V2]],Tabela13[[#This Row],[V3]]),"")</f>
        <v>0.20812807881773399</v>
      </c>
      <c r="AL87" s="4">
        <f>IFERROR(AVERAGE(Tabela13[[#This Row],[V2]],Tabela13[[#This Row],[V4]]),"")</f>
        <v>1.0714285714285716</v>
      </c>
      <c r="AM87" s="4">
        <f>IFERROR(AVERAGE(Tabela13[[#This Row],[V3]],Tabela13[[#This Row],[V1]]),"")</f>
        <v>1.3448275862068968</v>
      </c>
      <c r="AN87" s="4">
        <f>IFERROR(AVERAGE(Tabela13[[#This Row],[V3]],Tabela13[[#This Row],[V2]]),"")</f>
        <v>0.20812807881773399</v>
      </c>
      <c r="AO87" s="4">
        <f>IFERROR(AVERAGE(Tabela13[[#This Row],[V3]],Tabela13[[#This Row],[V4]]),"")</f>
        <v>1.208128078817734</v>
      </c>
      <c r="AP87" s="4">
        <f>IFERROR(AVERAGE(Tabela13[[#This Row],[V4]],Tabela13[[#This Row],[V1]]),"")</f>
        <v>2.208128078817734</v>
      </c>
      <c r="AQ87" s="4">
        <f>IFERROR(AVERAGE(Tabela13[[#This Row],[V4]],Tabela13[[#This Row],[V2]]),"")</f>
        <v>1.0714285714285716</v>
      </c>
      <c r="AR87" s="4">
        <f>IFERROR(AVERAGE(Tabela13[[#This Row],[V4]],Tabela13[[#This Row],[V3]]),"")</f>
        <v>1.208128078817734</v>
      </c>
      <c r="AS87" s="4">
        <f>_xlfn.STDEV.S(Tabela13[[#This Row],[V1]:[V2]])</f>
        <v>1.60753585969257</v>
      </c>
      <c r="AT87" s="4">
        <f>_xlfn.STDEV.S(Tabela13[[#This Row],[V1]],Tabela13[[#This Row],[V3]])</f>
        <v>1.4142135623730951</v>
      </c>
      <c r="AU87" s="4">
        <f>_xlfn.STDEV.S(Tabela13[[#This Row],[V1]],Tabela13[[#This Row],[V4]])</f>
        <v>0.19332229731947484</v>
      </c>
      <c r="AV87" s="4">
        <f>_xlfn.STDEV.S(Tabela13[[#This Row],[V2]],Tabela13[[#This Row],[V1]])</f>
        <v>1.60753585969257</v>
      </c>
      <c r="AW87" s="4">
        <f>_xlfn.STDEV.S(Tabela13[[#This Row],[V2]],Tabela13[[#This Row],[V3]])</f>
        <v>0.1933222973194749</v>
      </c>
      <c r="AX87" s="4">
        <f>_xlfn.STDEV.S(Tabela13[[#This Row],[V42]],Tabela13[[#This Row],[V44]])</f>
        <v>3.0217494220656649</v>
      </c>
      <c r="AY87" s="4">
        <f>_xlfn.STDEV.S(Tabela13[[#This Row],[V3]],Tabela13[[#This Row],[V1]])</f>
        <v>1.4142135623730951</v>
      </c>
      <c r="AZ87" s="4">
        <f>_xlfn.STDEV.S(Tabela13[[#This Row],[V3]],Tabela13[[#This Row],[V2]])</f>
        <v>0.1933222973194749</v>
      </c>
      <c r="BA87" s="4">
        <f>_xlfn.STDEV.S(Tabela13[[#This Row],[V3]],Tabela13[[#This Row],[V4]])</f>
        <v>1.2208912650536201</v>
      </c>
      <c r="BB87" s="4">
        <f>_xlfn.STDEV.S(Tabela13[[#This Row],[V4]],Tabela13[[#This Row],[V1]])</f>
        <v>0.19332229731947484</v>
      </c>
      <c r="BC87" s="4">
        <f>_xlfn.STDEV.S(Tabela13[[#This Row],[V4]],Tabela13[[#This Row],[V2]])</f>
        <v>1.4142135623730949</v>
      </c>
      <c r="BD87" s="4">
        <f>_xlfn.STDEV.S(Tabela13[[#This Row],[V4]],Tabela13[[#This Row],[V3]])</f>
        <v>1.2208912650536201</v>
      </c>
      <c r="BE87" s="4">
        <f>Tabela13[[#This Row],[V17]]/Tabela13[[#This Row],[V5]]</f>
        <v>1.3306005281043491</v>
      </c>
      <c r="BF87" s="4">
        <f>Tabela13[[#This Row],[V18]]/Tabela13[[#This Row],[V6]]</f>
        <v>1.0515947002261474</v>
      </c>
      <c r="BG87" s="4">
        <f>Tabela13[[#This Row],[V19]]/Tabela13[[#This Row],[V7]]</f>
        <v>8.7550309773236787E-2</v>
      </c>
      <c r="BH87" s="4">
        <f>Tabela13[[#This Row],[V20]]/Tabela13[[#This Row],[V8]]</f>
        <v>1.3306005281043491</v>
      </c>
      <c r="BI87" s="4">
        <f>Tabela13[[#This Row],[V21]]/Tabela13[[#This Row],[V9]]</f>
        <v>0.92886216226871965</v>
      </c>
      <c r="BJ87" s="4">
        <f>Tabela13[[#This Row],[V22]]/Tabela13[[#This Row],[V10]]</f>
        <v>2.8202994605946201</v>
      </c>
      <c r="BK87" s="4">
        <f>Tabela13[[#This Row],[V23]]/Tabela13[[#This Row],[V11]]</f>
        <v>1.0515947002261474</v>
      </c>
      <c r="BL87" s="4">
        <f>Tabela13[[#This Row],[V24]]/Tabela13[[#This Row],[V12]]</f>
        <v>0.92886216226871965</v>
      </c>
      <c r="BM87" s="4">
        <f>Tabela13[[#This Row],[V25]]/Tabela13[[#This Row],[V13]]</f>
        <v>1.0105644314205295</v>
      </c>
      <c r="BN87" s="4">
        <f>Tabela13[[#This Row],[V26]]/Tabela13[[#This Row],[V14]]</f>
        <v>8.7550309773236787E-2</v>
      </c>
      <c r="BO87" s="4">
        <f>Tabela13[[#This Row],[V27]]/Tabela13[[#This Row],[V15]]</f>
        <v>1.3199326582148883</v>
      </c>
      <c r="BP87" s="4">
        <f>Tabela13[[#This Row],[V28]]/Tabela13[[#This Row],[V16]]</f>
        <v>1.0105644314205295</v>
      </c>
      <c r="BQ87" s="4">
        <f>Tabela13[[#This Row],[V1]]-Tabela13[[#This Row],[V2]]</f>
        <v>2.2733990147783252</v>
      </c>
      <c r="BR87" s="4">
        <f>Tabela13[[#This Row],[V1]]-Tabela13[[#This Row],[V3]]</f>
        <v>2</v>
      </c>
      <c r="BS87" s="4">
        <f>Tabela13[[#This Row],[V1]]-Tabela13[[#This Row],[V4]]</f>
        <v>0.27339901477832518</v>
      </c>
      <c r="BT87" s="4">
        <f>Tabela13[[#This Row],[V2]]-Tabela13[[#This Row],[V1]]</f>
        <v>-2.2733990147783252</v>
      </c>
      <c r="BU87" s="4">
        <f>Tabela13[[#This Row],[V2]]-Tabela13[[#This Row],[V3]]</f>
        <v>-0.27339901477832518</v>
      </c>
      <c r="BV87" s="4">
        <f>Tabela13[[#This Row],[V2]]-Tabela13[[#This Row],[V4]]</f>
        <v>-2</v>
      </c>
      <c r="BW87" s="4">
        <f>AVERAGE(Tabela13[[#This Row],[V41]],Tabela13[[#This Row],[V42]])</f>
        <v>2.1366995073891628</v>
      </c>
      <c r="BX87" s="4">
        <f>AVERAGE(Tabela13[[#This Row],[V41]],Tabela13[[#This Row],[V43]])</f>
        <v>1.2733990147783252</v>
      </c>
      <c r="BY87" s="4">
        <f>AVERAGE(Tabela13[[#This Row],[V41]],Tabela13[[#This Row],[V44]])</f>
        <v>0</v>
      </c>
      <c r="BZ87" s="4">
        <f>AVERAGE(Tabela13[[#This Row],[V41]],Tabela13[[#This Row],[V45]])</f>
        <v>1</v>
      </c>
      <c r="CA87" s="4">
        <f>AVERAGE(Tabela13[[#This Row],[V41]],Tabela13[[#This Row],[V46]])</f>
        <v>0.13669950738916259</v>
      </c>
      <c r="CB87" s="4">
        <f>AVERAGE(Tabela13[[#This Row],[V42]],Tabela13[[#This Row],[V41]])</f>
        <v>2.1366995073891628</v>
      </c>
      <c r="CC87" s="4">
        <f>AVERAGE(Tabela13[[#This Row],[V42]],Tabela13[[#This Row],[V43]])</f>
        <v>1.1366995073891626</v>
      </c>
      <c r="CD87" s="4">
        <f>AVERAGE(Tabela13[[#This Row],[V42]],Tabela13[[#This Row],[V44]])</f>
        <v>-0.13669950738916259</v>
      </c>
      <c r="CE87" s="4">
        <f>AVERAGE(Tabela13[[#This Row],[V42]],Tabela13[[#This Row],[V45]])</f>
        <v>0.86330049261083741</v>
      </c>
      <c r="CF87" s="4">
        <f>AVERAGE(Tabela13[[#This Row],[V42]],Tabela13[[#This Row],[V46]])</f>
        <v>0</v>
      </c>
      <c r="CG87" s="4">
        <f>AVERAGE(Tabela13[[#This Row],[V43]],Tabela13[[#This Row],[V41]])</f>
        <v>1.2733990147783252</v>
      </c>
      <c r="CH87" s="4">
        <f>AVERAGE(Tabela13[[#This Row],[V43]],Tabela13[[#This Row],[V42]])</f>
        <v>1.1366995073891626</v>
      </c>
      <c r="CI87" s="4">
        <f>AVERAGE(Tabela13[[#This Row],[V43]],Tabela13[[#This Row],[V44]])</f>
        <v>-1</v>
      </c>
      <c r="CJ87" s="4">
        <f>AVERAGE(Tabela13[[#This Row],[V43]],Tabela13[[#This Row],[V45]])</f>
        <v>0</v>
      </c>
      <c r="CK87" s="4">
        <f>AVERAGE(Tabela13[[#This Row],[V43]],Tabela13[[#This Row],[V46]])</f>
        <v>-0.86330049261083741</v>
      </c>
      <c r="CL87" s="4">
        <f>AVERAGE(Tabela13[[#This Row],[V44]],Tabela13[[#This Row],[V41]])</f>
        <v>0</v>
      </c>
      <c r="CM87" s="4">
        <f>AVERAGE(Tabela13[[#This Row],[V44]],Tabela13[[#This Row],[V42]])</f>
        <v>-0.13669950738916259</v>
      </c>
      <c r="CN87" s="4">
        <f>AVERAGE(Tabela13[[#This Row],[V44]],Tabela13[[#This Row],[V43]])</f>
        <v>-1</v>
      </c>
      <c r="CO87" s="4">
        <f>AVERAGE(Tabela13[[#This Row],[V44]],Tabela13[[#This Row],[V45]])</f>
        <v>-1.2733990147783252</v>
      </c>
      <c r="CP87" s="4">
        <f>AVERAGE(Tabela13[[#This Row],[V44]],Tabela13[[#This Row],[V46]])</f>
        <v>-2.1366995073891628</v>
      </c>
      <c r="CQ87" s="4">
        <f>AVERAGE(Tabela13[[#This Row],[V45]],Tabela13[[#This Row],[V41]])</f>
        <v>1</v>
      </c>
      <c r="CR87" s="4">
        <f>AVERAGE(Tabela13[[#This Row],[V45]],Tabela13[[#This Row],[V42]])</f>
        <v>0.86330049261083741</v>
      </c>
      <c r="CS87" s="4">
        <f>AVERAGE(Tabela13[[#This Row],[V45]],Tabela13[[#This Row],[V43]])</f>
        <v>0</v>
      </c>
      <c r="CT87" s="4">
        <f>AVERAGE(Tabela13[[#This Row],[V45]],Tabela13[[#This Row],[V44]])</f>
        <v>-1.2733990147783252</v>
      </c>
      <c r="CU87" s="4">
        <f>AVERAGE(Tabela13[[#This Row],[V45]],Tabela13[[#This Row],[V46]])</f>
        <v>-1.1366995073891626</v>
      </c>
      <c r="CV87" s="4">
        <f>AVERAGE(Tabela13[[#This Row],[V46]],Tabela13[[#This Row],[V41]])</f>
        <v>0.13669950738916259</v>
      </c>
      <c r="CW87" s="4">
        <f>AVERAGE(Tabela13[[#This Row],[V46]],Tabela13[[#This Row],[V42]])</f>
        <v>0</v>
      </c>
      <c r="CX87" s="4">
        <f>AVERAGE(Tabela13[[#This Row],[V46]],Tabela13[[#This Row],[V43]])</f>
        <v>-0.86330049261083741</v>
      </c>
      <c r="CY87" s="4">
        <f>AVERAGE(Tabela13[[#This Row],[V46]],Tabela13[[#This Row],[V44]])</f>
        <v>-2.1366995073891628</v>
      </c>
      <c r="CZ87" s="4">
        <f>AVERAGE(Tabela13[[#This Row],[V46]],Tabela13[[#This Row],[V45]])</f>
        <v>-1.1366995073891626</v>
      </c>
      <c r="DA87" s="3">
        <f>_xlfn.STDEV.S(Tabela13[[#This Row],[V41]],Tabela13[[#This Row],[V42]])</f>
        <v>0.19332229731947484</v>
      </c>
      <c r="DB87" s="3">
        <f>_xlfn.STDEV.S(Tabela13[[#This Row],[V41]],Tabela13[[#This Row],[V43]])</f>
        <v>1.4142135623730951</v>
      </c>
      <c r="DC87" s="3">
        <f>_xlfn.STDEV.S(Tabela13[[#This Row],[V41]],Tabela13[[#This Row],[V44]])</f>
        <v>3.2150717193851399</v>
      </c>
      <c r="DD87" s="3">
        <f>_xlfn.STDEV.S(Tabela13[[#This Row],[V41]],Tabela13[[#This Row],[V45]])</f>
        <v>1.8008581570120448</v>
      </c>
      <c r="DE87" s="3">
        <f>_xlfn.STDEV.S(Tabela13[[#This Row],[V41]],Tabela13[[#This Row],[V46]])</f>
        <v>3.0217494220656649</v>
      </c>
      <c r="DF87" s="3">
        <f>_xlfn.STDEV.S(Tabela13[[#This Row],[V42]],Tabela13[[#This Row],[V41]])</f>
        <v>0.19332229731947484</v>
      </c>
      <c r="DG87" s="3">
        <f>_xlfn.STDEV.S(Tabela13[[#This Row],[V42]],Tabela13[[#This Row],[V43]])</f>
        <v>1.2208912650536201</v>
      </c>
      <c r="DH87" s="3">
        <f>_xlfn.STDEV.S(Tabela13[[#This Row],[V42]],Tabela13[[#This Row],[V44]])</f>
        <v>3.0217494220656649</v>
      </c>
      <c r="DI87" s="3">
        <f>_xlfn.STDEV.S(Tabela13[[#This Row],[V42]],Tabela13[[#This Row],[V45]])</f>
        <v>1.60753585969257</v>
      </c>
      <c r="DJ87" s="3">
        <f>_xlfn.STDEV.S(Tabela13[[#This Row],[V42]],Tabela13[[#This Row],[V46]])</f>
        <v>2.8284271247461903</v>
      </c>
      <c r="DK87" s="3">
        <f>_xlfn.STDEV.S(Tabela13[[#This Row],[V43]],Tabela13[[#This Row],[V41]])</f>
        <v>1.4142135623730951</v>
      </c>
      <c r="DL87" s="3">
        <f>_xlfn.STDEV.S(Tabela13[[#This Row],[V43]],Tabela13[[#This Row],[V42]])</f>
        <v>1.2208912650536201</v>
      </c>
      <c r="DM87" s="3">
        <f>_xlfn.STDEV.S(Tabela13[[#This Row],[V43]],Tabela13[[#This Row],[V44]])</f>
        <v>1.8008581570120448</v>
      </c>
      <c r="DN87" s="3">
        <f>_xlfn.STDEV.S(Tabela13[[#This Row],[V43]],Tabela13[[#This Row],[V45]])</f>
        <v>0.38664459463894968</v>
      </c>
      <c r="DO87" s="3">
        <f>_xlfn.STDEV.S(Tabela13[[#This Row],[V43]],Tabela13[[#This Row],[V46]])</f>
        <v>1.60753585969257</v>
      </c>
      <c r="DP87" s="3">
        <f>_xlfn.STDEV.S(Tabela13[[#This Row],[V44]],Tabela13[[#This Row],[V41]])</f>
        <v>3.2150717193851399</v>
      </c>
      <c r="DQ87" s="3">
        <f>_xlfn.STDEV.S(Tabela13[[#This Row],[V44]],Tabela13[[#This Row],[V42]])</f>
        <v>3.0217494220656649</v>
      </c>
      <c r="DR87" s="3">
        <f>_xlfn.STDEV.S(Tabela13[[#This Row],[V44]],Tabela13[[#This Row],[V43]])</f>
        <v>1.8008581570120448</v>
      </c>
      <c r="DS87" s="3">
        <f>_xlfn.STDEV.S(Tabela13[[#This Row],[V44]],Tabela13[[#This Row],[V45]])</f>
        <v>1.4142135623730951</v>
      </c>
      <c r="DT87" s="3">
        <f>_xlfn.STDEV.S(Tabela13[[#This Row],[V44]],Tabela13[[#This Row],[V46]])</f>
        <v>0.19332229731947484</v>
      </c>
      <c r="DU87" s="3">
        <f>_xlfn.STDEV.S(Tabela13[[#This Row],[V45]],Tabela13[[#This Row],[V41]])</f>
        <v>1.8008581570120448</v>
      </c>
      <c r="DV87" s="3">
        <f>_xlfn.STDEV.S(Tabela13[[#This Row],[V45]],Tabela13[[#This Row],[V42]])</f>
        <v>1.60753585969257</v>
      </c>
      <c r="DW87" s="3">
        <f>_xlfn.STDEV.S(Tabela13[[#This Row],[V45]],Tabela13[[#This Row],[V43]])</f>
        <v>0.38664459463894968</v>
      </c>
      <c r="DX87" s="3">
        <f>_xlfn.STDEV.S(Tabela13[[#This Row],[V45]],Tabela13[[#This Row],[V44]])</f>
        <v>1.4142135623730951</v>
      </c>
      <c r="DY87" s="3">
        <f>_xlfn.STDEV.S(Tabela13[[#This Row],[V45]],Tabela13[[#This Row],[V46]])</f>
        <v>1.2208912650536201</v>
      </c>
      <c r="DZ87" s="3">
        <f>_xlfn.STDEV.S(Tabela13[[#This Row],[V46]],Tabela13[[#This Row],[V41]])</f>
        <v>3.0217494220656649</v>
      </c>
      <c r="EA87" s="3">
        <f>_xlfn.STDEV.S(Tabela13[[#This Row],[V46]],Tabela13[[#This Row],[V42]])</f>
        <v>2.8284271247461903</v>
      </c>
      <c r="EB87" s="3">
        <f>_xlfn.STDEV.S(Tabela13[[#This Row],[V46]],Tabela13[[#This Row],[V43]])</f>
        <v>1.60753585969257</v>
      </c>
      <c r="EC87" s="3">
        <f>_xlfn.STDEV.S(Tabela13[[#This Row],[V46]],Tabela13[[#This Row],[V44]])</f>
        <v>0.19332229731947484</v>
      </c>
      <c r="ED87" s="3">
        <f>_xlfn.STDEV.S(Tabela13[[#This Row],[V46]],Tabela13[[#This Row],[V45]])</f>
        <v>1.2208912650536201</v>
      </c>
      <c r="EE87" s="3">
        <f t="shared" si="92"/>
        <v>9.0477063644618758E-2</v>
      </c>
      <c r="EF87" s="3">
        <f t="shared" si="93"/>
        <v>1.1105816369893164</v>
      </c>
      <c r="EG87" s="3" t="str">
        <f t="shared" si="94"/>
        <v/>
      </c>
      <c r="EH87" s="3">
        <f t="shared" si="95"/>
        <v>1.8008581570120448</v>
      </c>
      <c r="EI87" s="3">
        <f t="shared" si="96"/>
        <v>22.105049826282158</v>
      </c>
      <c r="EJ87" s="3">
        <f t="shared" si="97"/>
        <v>9.0477063644618758E-2</v>
      </c>
      <c r="EK87" s="3">
        <f t="shared" si="98"/>
        <v>1.0740668550634231</v>
      </c>
      <c r="EL87" s="3">
        <f t="shared" si="99"/>
        <v>-22.105049826282158</v>
      </c>
      <c r="EM87" s="3">
        <f t="shared" si="100"/>
        <v>1.8620814808421782</v>
      </c>
      <c r="EN87" s="3" t="str">
        <f t="shared" si="101"/>
        <v/>
      </c>
      <c r="EO87" s="3">
        <f t="shared" si="102"/>
        <v>1.1105816369893164</v>
      </c>
      <c r="EP87" s="3">
        <f t="shared" si="103"/>
        <v>1.0740668550634231</v>
      </c>
      <c r="EQ87" s="3">
        <f t="shared" si="104"/>
        <v>-1.8008581570120448</v>
      </c>
      <c r="ER87" s="3" t="str">
        <f t="shared" si="105"/>
        <v/>
      </c>
      <c r="ES87" s="3" t="str">
        <f t="shared" si="106"/>
        <v/>
      </c>
      <c r="ET87" s="3" t="str">
        <f t="shared" si="107"/>
        <v/>
      </c>
      <c r="EU87" s="3" t="str">
        <f t="shared" si="108"/>
        <v/>
      </c>
      <c r="EV87" s="3">
        <f t="shared" si="109"/>
        <v>-1.8008581570120448</v>
      </c>
      <c r="EW87" s="3">
        <f t="shared" si="110"/>
        <v>-1.1105816369893164</v>
      </c>
      <c r="EX87" s="3">
        <f t="shared" si="111"/>
        <v>-9.0477063644618758E-2</v>
      </c>
      <c r="EY87" s="3">
        <f t="shared" si="112"/>
        <v>1.8008581570120448</v>
      </c>
      <c r="EZ87" s="3">
        <f t="shared" si="113"/>
        <v>1.8620814808421782</v>
      </c>
      <c r="FA87" s="3" t="str">
        <f t="shared" si="114"/>
        <v/>
      </c>
      <c r="FB87" s="3">
        <f t="shared" si="115"/>
        <v>-1.1105816369893164</v>
      </c>
      <c r="FC87" s="3">
        <f t="shared" si="116"/>
        <v>-1.0740668550634231</v>
      </c>
      <c r="FD87" s="3">
        <f t="shared" si="117"/>
        <v>22.105049826282158</v>
      </c>
      <c r="FE87" s="3" t="str">
        <f t="shared" si="118"/>
        <v/>
      </c>
      <c r="FF87" s="3">
        <f t="shared" si="119"/>
        <v>-1.8620814808421782</v>
      </c>
      <c r="FG87" s="3">
        <f t="shared" si="120"/>
        <v>-9.0477063644618758E-2</v>
      </c>
      <c r="FH87" s="3">
        <f t="shared" si="121"/>
        <v>-1.0740668550634231</v>
      </c>
      <c r="FI87" s="4">
        <f t="shared" si="122"/>
        <v>0.5714285714285714</v>
      </c>
      <c r="FJ87" s="4">
        <f t="shared" si="123"/>
        <v>0</v>
      </c>
      <c r="FK87" s="4">
        <f t="shared" si="124"/>
        <v>2.1722885313959521</v>
      </c>
      <c r="FL87" s="4">
        <f t="shared" si="125"/>
        <v>0.61702127659574468</v>
      </c>
      <c r="FM87" s="4">
        <f>Tabela13[[#This Row],[V139]]-Tabela13[[#This Row],[V140]]</f>
        <v>1.5552672548002073</v>
      </c>
      <c r="FN87" s="4">
        <f>Tabela13[[#This Row],[V1]]-Tabela13[[#This Row],[V2]]/2</f>
        <v>2.3091133004926112</v>
      </c>
      <c r="FO87" s="4">
        <f>Tabela13[[#This Row],[V1]]-Tabela13[[#This Row],[V3]]/2</f>
        <v>2.1724137931034484</v>
      </c>
      <c r="FP87" s="4">
        <f>Tabela13[[#This Row],[V1]]-Tabela13[[#This Row],[V4]]/2</f>
        <v>1.309113300492611</v>
      </c>
      <c r="FQ87" s="4">
        <f>Tabela13[[#This Row],[V2]]-Tabela13[[#This Row],[V1]]/2</f>
        <v>-1.100985221674877</v>
      </c>
      <c r="FR87" s="4">
        <f>Tabela13[[#This Row],[V2]]-Tabela13[[#This Row],[V3]]/2</f>
        <v>-0.10098522167487686</v>
      </c>
      <c r="FS87" s="4">
        <f>Tabela13[[#This Row],[V2]]-Tabela13[[#This Row],[V4]]/2</f>
        <v>-0.96428571428571441</v>
      </c>
      <c r="FT87" s="4">
        <f t="shared" si="126"/>
        <v>1.1621130285709709</v>
      </c>
      <c r="FU87" s="4">
        <f t="shared" si="127"/>
        <v>1.1393956002293444</v>
      </c>
      <c r="FV87" s="4">
        <f t="shared" si="128"/>
        <v>0.91847367650340106</v>
      </c>
      <c r="FW87" s="4">
        <f t="shared" si="129"/>
        <v>-0.83342684980189907</v>
      </c>
      <c r="FX87" s="4">
        <f t="shared" si="130"/>
        <v>-0.10064402404237728</v>
      </c>
      <c r="FY87" s="4">
        <f t="shared" si="131"/>
        <v>-0.76721834832447011</v>
      </c>
      <c r="FZ87" s="4">
        <f t="shared" si="132"/>
        <v>209.18034514277477</v>
      </c>
      <c r="GA87" s="4">
        <f t="shared" si="133"/>
        <v>205.09120804128196</v>
      </c>
      <c r="GB87" s="4">
        <f t="shared" si="134"/>
        <v>165.32526177061217</v>
      </c>
      <c r="GC87" s="4">
        <f t="shared" si="135"/>
        <v>-150.01683296434183</v>
      </c>
      <c r="GD87" s="4">
        <f t="shared" si="136"/>
        <v>-18.115924327627908</v>
      </c>
      <c r="GE87" s="4">
        <f t="shared" si="137"/>
        <v>-138.09930269840461</v>
      </c>
      <c r="GF87" s="4">
        <f>Tabela13[[#This Row],[V1]]-Tabela13[[#This Row],[V2]]/Tabela13[[#This Row],[V2]]</f>
        <v>1.3448275862068968</v>
      </c>
      <c r="GG87" s="4">
        <f>Tabela13[[#This Row],[V1]]-Tabela13[[#This Row],[V3]]/Tabela13[[#This Row],[V3]]</f>
        <v>1.3448275862068968</v>
      </c>
      <c r="GH87" s="4">
        <f>Tabela13[[#This Row],[V1]]-Tabela13[[#This Row],[V4]]/Tabela13[[#This Row],[V4]]</f>
        <v>1.3448275862068968</v>
      </c>
      <c r="GI87" s="4">
        <f>Tabela13[[#This Row],[V2]]-Tabela13[[#This Row],[V1]]/Tabela13[[#This Row],[V1]]</f>
        <v>-0.9285714285714286</v>
      </c>
      <c r="GJ87" s="4">
        <f>Tabela13[[#This Row],[V2]]-Tabela13[[#This Row],[V3]]/Tabela13[[#This Row],[V3]]</f>
        <v>-0.9285714285714286</v>
      </c>
      <c r="GK87" s="4">
        <f>Tabela13[[#This Row],[V2]]-Tabela13[[#This Row],[V4]]/Tabela13[[#This Row],[V4]]</f>
        <v>-0.9285714285714286</v>
      </c>
      <c r="GL87" s="4">
        <f t="shared" si="138"/>
        <v>1.1654394051575225</v>
      </c>
      <c r="GM87" s="4">
        <f t="shared" si="139"/>
        <v>1.208128078817734</v>
      </c>
      <c r="GN87" s="4">
        <f t="shared" si="140"/>
        <v>0.96466544035464663</v>
      </c>
      <c r="GO87" s="3">
        <f t="shared" si="141"/>
        <v>1</v>
      </c>
      <c r="GP87" s="3">
        <v>100</v>
      </c>
      <c r="GQ87" s="3">
        <f t="shared" si="142"/>
        <v>0.44999999999999996</v>
      </c>
      <c r="GR87" s="3">
        <f t="shared" si="143"/>
        <v>44.999999999999993</v>
      </c>
      <c r="GS87" s="34">
        <f>COUNTIF($D$2:D86,Tabela13[[#This Row],[HomeTeam]])</f>
        <v>4</v>
      </c>
      <c r="GT87" s="34">
        <f>COUNTIF($E$2:E86,Tabela13[[#This Row],[AwayTeam]])</f>
        <v>4</v>
      </c>
      <c r="GU87" s="3">
        <f>IFERROR(AVERAGEIFS($AD$2:AD86,$D$2:D86,Tabela13[[#This Row],[HomeTeam]],$GS$2:GS86,"&gt;="&amp;Tabela13[[#This Row],[Contagem_H]]-5),"")</f>
        <v>0.47852604384862446</v>
      </c>
      <c r="GV87" s="3">
        <f>IFERROR(AVERAGEIFS($G$2:G86,$E$2:E86,Tabela13[[#This Row],[AwayTeam]],$GT$2:GT86,"&gt;="&amp;Tabela13[[#This Row],[Contagem_A]]-5),"")</f>
        <v>1</v>
      </c>
      <c r="GW87" s="3">
        <f>IFERROR(AVERAGEIFS($GQ$2:GQ86,$D$2:D86,Tabela13[[#This Row],[HomeTeam]],$GS$2:GS86,"&gt;="&amp;Tabela13[[#This Row],[Contagem_H]]-5),"")</f>
        <v>0.14500000000000007</v>
      </c>
    </row>
    <row r="88" spans="1:205" x14ac:dyDescent="0.25">
      <c r="A88" t="s">
        <v>127</v>
      </c>
      <c r="B88" t="s">
        <v>165</v>
      </c>
      <c r="C88" t="s">
        <v>134</v>
      </c>
      <c r="D88" t="s">
        <v>133</v>
      </c>
      <c r="E88" t="s">
        <v>16</v>
      </c>
      <c r="F88" s="3">
        <v>2</v>
      </c>
      <c r="G88" s="3">
        <v>2</v>
      </c>
      <c r="H88" s="3" t="str">
        <f t="shared" si="144"/>
        <v>D</v>
      </c>
      <c r="I88" s="3">
        <v>1.73</v>
      </c>
      <c r="J88" s="3">
        <v>3.75</v>
      </c>
      <c r="K88" s="3">
        <v>5.25</v>
      </c>
      <c r="L88" s="3">
        <v>2.1</v>
      </c>
      <c r="M88" s="3">
        <v>1.7</v>
      </c>
      <c r="N88" s="3">
        <f t="shared" si="73"/>
        <v>4</v>
      </c>
      <c r="O88" s="3">
        <f t="shared" si="74"/>
        <v>1</v>
      </c>
      <c r="P88" s="3">
        <f t="shared" si="75"/>
        <v>1</v>
      </c>
      <c r="Q88" s="3">
        <f t="shared" si="76"/>
        <v>3.5177539223782084E-2</v>
      </c>
      <c r="R88" s="3">
        <f t="shared" si="77"/>
        <v>6.4425770308123242E-2</v>
      </c>
      <c r="S88" s="3">
        <f t="shared" si="78"/>
        <v>1.7908571428571429</v>
      </c>
      <c r="T88" s="3">
        <f t="shared" si="79"/>
        <v>3.881915772089183</v>
      </c>
      <c r="U88" s="3">
        <f t="shared" si="80"/>
        <v>5.4346820809248557</v>
      </c>
      <c r="V88" s="3">
        <f t="shared" si="81"/>
        <v>2.1738728323699426</v>
      </c>
      <c r="W88" s="3">
        <f t="shared" si="82"/>
        <v>1.7598018166804295</v>
      </c>
      <c r="X88" s="4">
        <f t="shared" si="83"/>
        <v>0.5780346820809249</v>
      </c>
      <c r="Y88" s="4">
        <f t="shared" si="84"/>
        <v>0.26666666666666666</v>
      </c>
      <c r="Z88" s="4">
        <f t="shared" si="85"/>
        <v>0.19047619047619047</v>
      </c>
      <c r="AA88" s="4">
        <f t="shared" si="86"/>
        <v>0.47619047619047616</v>
      </c>
      <c r="AB88" s="4">
        <f t="shared" si="87"/>
        <v>0.58823529411764708</v>
      </c>
      <c r="AC88" s="4">
        <f t="shared" si="88"/>
        <v>1.2890173410404624</v>
      </c>
      <c r="AD88" s="4">
        <f t="shared" si="89"/>
        <v>1.0952380952380953</v>
      </c>
      <c r="AE88" s="4">
        <f t="shared" si="90"/>
        <v>1.2890173410404624</v>
      </c>
      <c r="AF88" s="4">
        <f t="shared" si="91"/>
        <v>1.0952380952380953</v>
      </c>
      <c r="AG88" s="4">
        <f>IFERROR(AVERAGE(Tabela13[[#This Row],[V1]],Tabela13[[#This Row],[V2]]),"")</f>
        <v>1.1921277181392789</v>
      </c>
      <c r="AH88" s="4">
        <f>IFERROR(AVERAGE(Tabela13[[#This Row],[V1]],Tabela13[[#This Row],[V3]]),"")</f>
        <v>1.2890173410404624</v>
      </c>
      <c r="AI88" s="4">
        <f>IFERROR(AVERAGE(Tabela13[[#This Row],[V1]],Tabela13[[#This Row],[V4]]),"")</f>
        <v>1.1921277181392789</v>
      </c>
      <c r="AJ88" s="4">
        <f>IFERROR(AVERAGE(Tabela13[[#This Row],[V2]],Tabela13[[#This Row],[V1]]),"")</f>
        <v>1.1921277181392789</v>
      </c>
      <c r="AK88" s="4">
        <f>IFERROR(AVERAGE(Tabela13[[#This Row],[V2]],Tabela13[[#This Row],[V3]]),"")</f>
        <v>1.1921277181392789</v>
      </c>
      <c r="AL88" s="4">
        <f>IFERROR(AVERAGE(Tabela13[[#This Row],[V2]],Tabela13[[#This Row],[V4]]),"")</f>
        <v>1.0952380952380953</v>
      </c>
      <c r="AM88" s="4">
        <f>IFERROR(AVERAGE(Tabela13[[#This Row],[V3]],Tabela13[[#This Row],[V1]]),"")</f>
        <v>1.2890173410404624</v>
      </c>
      <c r="AN88" s="4">
        <f>IFERROR(AVERAGE(Tabela13[[#This Row],[V3]],Tabela13[[#This Row],[V2]]),"")</f>
        <v>1.1921277181392789</v>
      </c>
      <c r="AO88" s="4">
        <f>IFERROR(AVERAGE(Tabela13[[#This Row],[V3]],Tabela13[[#This Row],[V4]]),"")</f>
        <v>1.1921277181392789</v>
      </c>
      <c r="AP88" s="4">
        <f>IFERROR(AVERAGE(Tabela13[[#This Row],[V4]],Tabela13[[#This Row],[V1]]),"")</f>
        <v>1.1921277181392789</v>
      </c>
      <c r="AQ88" s="4">
        <f>IFERROR(AVERAGE(Tabela13[[#This Row],[V4]],Tabela13[[#This Row],[V2]]),"")</f>
        <v>1.0952380952380953</v>
      </c>
      <c r="AR88" s="4">
        <f>IFERROR(AVERAGE(Tabela13[[#This Row],[V4]],Tabela13[[#This Row],[V3]]),"")</f>
        <v>1.1921277181392789</v>
      </c>
      <c r="AS88" s="4">
        <f>_xlfn.STDEV.S(Tabela13[[#This Row],[V1]:[V2]])</f>
        <v>0.13702261876006858</v>
      </c>
      <c r="AT88" s="4">
        <f>_xlfn.STDEV.S(Tabela13[[#This Row],[V1]],Tabela13[[#This Row],[V3]])</f>
        <v>0</v>
      </c>
      <c r="AU88" s="4">
        <f>_xlfn.STDEV.S(Tabela13[[#This Row],[V1]],Tabela13[[#This Row],[V4]])</f>
        <v>0.13702261876006858</v>
      </c>
      <c r="AV88" s="4">
        <f>_xlfn.STDEV.S(Tabela13[[#This Row],[V2]],Tabela13[[#This Row],[V1]])</f>
        <v>0.13702261876006858</v>
      </c>
      <c r="AW88" s="4">
        <f>_xlfn.STDEV.S(Tabela13[[#This Row],[V2]],Tabela13[[#This Row],[V3]])</f>
        <v>0.13702261876006858</v>
      </c>
      <c r="AX88" s="4">
        <f>_xlfn.STDEV.S(Tabela13[[#This Row],[V42]],Tabela13[[#This Row],[V44]])</f>
        <v>0.13702261876006858</v>
      </c>
      <c r="AY88" s="4">
        <f>_xlfn.STDEV.S(Tabela13[[#This Row],[V3]],Tabela13[[#This Row],[V1]])</f>
        <v>0</v>
      </c>
      <c r="AZ88" s="4">
        <f>_xlfn.STDEV.S(Tabela13[[#This Row],[V3]],Tabela13[[#This Row],[V2]])</f>
        <v>0.13702261876006858</v>
      </c>
      <c r="BA88" s="4">
        <f>_xlfn.STDEV.S(Tabela13[[#This Row],[V3]],Tabela13[[#This Row],[V4]])</f>
        <v>0.13702261876006858</v>
      </c>
      <c r="BB88" s="4">
        <f>_xlfn.STDEV.S(Tabela13[[#This Row],[V4]],Tabela13[[#This Row],[V1]])</f>
        <v>0.13702261876006858</v>
      </c>
      <c r="BC88" s="4">
        <f>_xlfn.STDEV.S(Tabela13[[#This Row],[V4]],Tabela13[[#This Row],[V2]])</f>
        <v>0</v>
      </c>
      <c r="BD88" s="4">
        <f>_xlfn.STDEV.S(Tabela13[[#This Row],[V4]],Tabela13[[#This Row],[V3]])</f>
        <v>0.13702261876006858</v>
      </c>
      <c r="BE88" s="4">
        <f>Tabela13[[#This Row],[V17]]/Tabela13[[#This Row],[V5]]</f>
        <v>0.11493954605295062</v>
      </c>
      <c r="BF88" s="4">
        <f>Tabela13[[#This Row],[V18]]/Tabela13[[#This Row],[V6]]</f>
        <v>0</v>
      </c>
      <c r="BG88" s="4">
        <f>Tabela13[[#This Row],[V19]]/Tabela13[[#This Row],[V7]]</f>
        <v>0.11493954605295062</v>
      </c>
      <c r="BH88" s="4">
        <f>Tabela13[[#This Row],[V20]]/Tabela13[[#This Row],[V8]]</f>
        <v>0.11493954605295062</v>
      </c>
      <c r="BI88" s="4">
        <f>Tabela13[[#This Row],[V21]]/Tabela13[[#This Row],[V9]]</f>
        <v>0.11493954605295062</v>
      </c>
      <c r="BJ88" s="4">
        <f>Tabela13[[#This Row],[V22]]/Tabela13[[#This Row],[V10]]</f>
        <v>0.12510760843310609</v>
      </c>
      <c r="BK88" s="4">
        <f>Tabela13[[#This Row],[V23]]/Tabela13[[#This Row],[V11]]</f>
        <v>0</v>
      </c>
      <c r="BL88" s="4">
        <f>Tabela13[[#This Row],[V24]]/Tabela13[[#This Row],[V12]]</f>
        <v>0.11493954605295062</v>
      </c>
      <c r="BM88" s="4">
        <f>Tabela13[[#This Row],[V25]]/Tabela13[[#This Row],[V13]]</f>
        <v>0.11493954605295062</v>
      </c>
      <c r="BN88" s="4">
        <f>Tabela13[[#This Row],[V26]]/Tabela13[[#This Row],[V14]]</f>
        <v>0.11493954605295062</v>
      </c>
      <c r="BO88" s="4">
        <f>Tabela13[[#This Row],[V27]]/Tabela13[[#This Row],[V15]]</f>
        <v>0</v>
      </c>
      <c r="BP88" s="4">
        <f>Tabela13[[#This Row],[V28]]/Tabela13[[#This Row],[V16]]</f>
        <v>0.11493954605295062</v>
      </c>
      <c r="BQ88" s="4">
        <f>Tabela13[[#This Row],[V1]]-Tabela13[[#This Row],[V2]]</f>
        <v>0.19377924580236705</v>
      </c>
      <c r="BR88" s="4">
        <f>Tabela13[[#This Row],[V1]]-Tabela13[[#This Row],[V3]]</f>
        <v>0</v>
      </c>
      <c r="BS88" s="4">
        <f>Tabela13[[#This Row],[V1]]-Tabela13[[#This Row],[V4]]</f>
        <v>0.19377924580236705</v>
      </c>
      <c r="BT88" s="4">
        <f>Tabela13[[#This Row],[V2]]-Tabela13[[#This Row],[V1]]</f>
        <v>-0.19377924580236705</v>
      </c>
      <c r="BU88" s="4">
        <f>Tabela13[[#This Row],[V2]]-Tabela13[[#This Row],[V3]]</f>
        <v>-0.19377924580236705</v>
      </c>
      <c r="BV88" s="4">
        <f>Tabela13[[#This Row],[V2]]-Tabela13[[#This Row],[V4]]</f>
        <v>0</v>
      </c>
      <c r="BW88" s="4">
        <f>AVERAGE(Tabela13[[#This Row],[V41]],Tabela13[[#This Row],[V42]])</f>
        <v>9.6889622901183525E-2</v>
      </c>
      <c r="BX88" s="4">
        <f>AVERAGE(Tabela13[[#This Row],[V41]],Tabela13[[#This Row],[V43]])</f>
        <v>0.19377924580236705</v>
      </c>
      <c r="BY88" s="4">
        <f>AVERAGE(Tabela13[[#This Row],[V41]],Tabela13[[#This Row],[V44]])</f>
        <v>0</v>
      </c>
      <c r="BZ88" s="4">
        <f>AVERAGE(Tabela13[[#This Row],[V41]],Tabela13[[#This Row],[V45]])</f>
        <v>0</v>
      </c>
      <c r="CA88" s="4">
        <f>AVERAGE(Tabela13[[#This Row],[V41]],Tabela13[[#This Row],[V46]])</f>
        <v>9.6889622901183525E-2</v>
      </c>
      <c r="CB88" s="4">
        <f>AVERAGE(Tabela13[[#This Row],[V42]],Tabela13[[#This Row],[V41]])</f>
        <v>9.6889622901183525E-2</v>
      </c>
      <c r="CC88" s="4">
        <f>AVERAGE(Tabela13[[#This Row],[V42]],Tabela13[[#This Row],[V43]])</f>
        <v>9.6889622901183525E-2</v>
      </c>
      <c r="CD88" s="4">
        <f>AVERAGE(Tabela13[[#This Row],[V42]],Tabela13[[#This Row],[V44]])</f>
        <v>-9.6889622901183525E-2</v>
      </c>
      <c r="CE88" s="4">
        <f>AVERAGE(Tabela13[[#This Row],[V42]],Tabela13[[#This Row],[V45]])</f>
        <v>-9.6889622901183525E-2</v>
      </c>
      <c r="CF88" s="4">
        <f>AVERAGE(Tabela13[[#This Row],[V42]],Tabela13[[#This Row],[V46]])</f>
        <v>0</v>
      </c>
      <c r="CG88" s="4">
        <f>AVERAGE(Tabela13[[#This Row],[V43]],Tabela13[[#This Row],[V41]])</f>
        <v>0.19377924580236705</v>
      </c>
      <c r="CH88" s="4">
        <f>AVERAGE(Tabela13[[#This Row],[V43]],Tabela13[[#This Row],[V42]])</f>
        <v>9.6889622901183525E-2</v>
      </c>
      <c r="CI88" s="4">
        <f>AVERAGE(Tabela13[[#This Row],[V43]],Tabela13[[#This Row],[V44]])</f>
        <v>0</v>
      </c>
      <c r="CJ88" s="4">
        <f>AVERAGE(Tabela13[[#This Row],[V43]],Tabela13[[#This Row],[V45]])</f>
        <v>0</v>
      </c>
      <c r="CK88" s="4">
        <f>AVERAGE(Tabela13[[#This Row],[V43]],Tabela13[[#This Row],[V46]])</f>
        <v>9.6889622901183525E-2</v>
      </c>
      <c r="CL88" s="4">
        <f>AVERAGE(Tabela13[[#This Row],[V44]],Tabela13[[#This Row],[V41]])</f>
        <v>0</v>
      </c>
      <c r="CM88" s="4">
        <f>AVERAGE(Tabela13[[#This Row],[V44]],Tabela13[[#This Row],[V42]])</f>
        <v>-9.6889622901183525E-2</v>
      </c>
      <c r="CN88" s="4">
        <f>AVERAGE(Tabela13[[#This Row],[V44]],Tabela13[[#This Row],[V43]])</f>
        <v>0</v>
      </c>
      <c r="CO88" s="4">
        <f>AVERAGE(Tabela13[[#This Row],[V44]],Tabela13[[#This Row],[V45]])</f>
        <v>-0.19377924580236705</v>
      </c>
      <c r="CP88" s="4">
        <f>AVERAGE(Tabela13[[#This Row],[V44]],Tabela13[[#This Row],[V46]])</f>
        <v>-9.6889622901183525E-2</v>
      </c>
      <c r="CQ88" s="4">
        <f>AVERAGE(Tabela13[[#This Row],[V45]],Tabela13[[#This Row],[V41]])</f>
        <v>0</v>
      </c>
      <c r="CR88" s="4">
        <f>AVERAGE(Tabela13[[#This Row],[V45]],Tabela13[[#This Row],[V42]])</f>
        <v>-9.6889622901183525E-2</v>
      </c>
      <c r="CS88" s="4">
        <f>AVERAGE(Tabela13[[#This Row],[V45]],Tabela13[[#This Row],[V43]])</f>
        <v>0</v>
      </c>
      <c r="CT88" s="4">
        <f>AVERAGE(Tabela13[[#This Row],[V45]],Tabela13[[#This Row],[V44]])</f>
        <v>-0.19377924580236705</v>
      </c>
      <c r="CU88" s="4">
        <f>AVERAGE(Tabela13[[#This Row],[V45]],Tabela13[[#This Row],[V46]])</f>
        <v>-9.6889622901183525E-2</v>
      </c>
      <c r="CV88" s="4">
        <f>AVERAGE(Tabela13[[#This Row],[V46]],Tabela13[[#This Row],[V41]])</f>
        <v>9.6889622901183525E-2</v>
      </c>
      <c r="CW88" s="4">
        <f>AVERAGE(Tabela13[[#This Row],[V46]],Tabela13[[#This Row],[V42]])</f>
        <v>0</v>
      </c>
      <c r="CX88" s="4">
        <f>AVERAGE(Tabela13[[#This Row],[V46]],Tabela13[[#This Row],[V43]])</f>
        <v>9.6889622901183525E-2</v>
      </c>
      <c r="CY88" s="4">
        <f>AVERAGE(Tabela13[[#This Row],[V46]],Tabela13[[#This Row],[V44]])</f>
        <v>-9.6889622901183525E-2</v>
      </c>
      <c r="CZ88" s="4">
        <f>AVERAGE(Tabela13[[#This Row],[V46]],Tabela13[[#This Row],[V45]])</f>
        <v>-9.6889622901183525E-2</v>
      </c>
      <c r="DA88" s="3">
        <f>_xlfn.STDEV.S(Tabela13[[#This Row],[V41]],Tabela13[[#This Row],[V42]])</f>
        <v>0.13702261876006858</v>
      </c>
      <c r="DB88" s="3">
        <f>_xlfn.STDEV.S(Tabela13[[#This Row],[V41]],Tabela13[[#This Row],[V43]])</f>
        <v>0</v>
      </c>
      <c r="DC88" s="3">
        <f>_xlfn.STDEV.S(Tabela13[[#This Row],[V41]],Tabela13[[#This Row],[V44]])</f>
        <v>0.27404523752013715</v>
      </c>
      <c r="DD88" s="3">
        <f>_xlfn.STDEV.S(Tabela13[[#This Row],[V41]],Tabela13[[#This Row],[V45]])</f>
        <v>0.27404523752013715</v>
      </c>
      <c r="DE88" s="3">
        <f>_xlfn.STDEV.S(Tabela13[[#This Row],[V41]],Tabela13[[#This Row],[V46]])</f>
        <v>0.13702261876006858</v>
      </c>
      <c r="DF88" s="3">
        <f>_xlfn.STDEV.S(Tabela13[[#This Row],[V42]],Tabela13[[#This Row],[V41]])</f>
        <v>0.13702261876006858</v>
      </c>
      <c r="DG88" s="3">
        <f>_xlfn.STDEV.S(Tabela13[[#This Row],[V42]],Tabela13[[#This Row],[V43]])</f>
        <v>0.13702261876006858</v>
      </c>
      <c r="DH88" s="3">
        <f>_xlfn.STDEV.S(Tabela13[[#This Row],[V42]],Tabela13[[#This Row],[V44]])</f>
        <v>0.13702261876006858</v>
      </c>
      <c r="DI88" s="3">
        <f>_xlfn.STDEV.S(Tabela13[[#This Row],[V42]],Tabela13[[#This Row],[V45]])</f>
        <v>0.13702261876006858</v>
      </c>
      <c r="DJ88" s="3">
        <f>_xlfn.STDEV.S(Tabela13[[#This Row],[V42]],Tabela13[[#This Row],[V46]])</f>
        <v>0</v>
      </c>
      <c r="DK88" s="3">
        <f>_xlfn.STDEV.S(Tabela13[[#This Row],[V43]],Tabela13[[#This Row],[V41]])</f>
        <v>0</v>
      </c>
      <c r="DL88" s="3">
        <f>_xlfn.STDEV.S(Tabela13[[#This Row],[V43]],Tabela13[[#This Row],[V42]])</f>
        <v>0.13702261876006858</v>
      </c>
      <c r="DM88" s="3">
        <f>_xlfn.STDEV.S(Tabela13[[#This Row],[V43]],Tabela13[[#This Row],[V44]])</f>
        <v>0.27404523752013715</v>
      </c>
      <c r="DN88" s="3">
        <f>_xlfn.STDEV.S(Tabela13[[#This Row],[V43]],Tabela13[[#This Row],[V45]])</f>
        <v>0.27404523752013715</v>
      </c>
      <c r="DO88" s="3">
        <f>_xlfn.STDEV.S(Tabela13[[#This Row],[V43]],Tabela13[[#This Row],[V46]])</f>
        <v>0.13702261876006858</v>
      </c>
      <c r="DP88" s="3">
        <f>_xlfn.STDEV.S(Tabela13[[#This Row],[V44]],Tabela13[[#This Row],[V41]])</f>
        <v>0.27404523752013715</v>
      </c>
      <c r="DQ88" s="3">
        <f>_xlfn.STDEV.S(Tabela13[[#This Row],[V44]],Tabela13[[#This Row],[V42]])</f>
        <v>0.13702261876006858</v>
      </c>
      <c r="DR88" s="3">
        <f>_xlfn.STDEV.S(Tabela13[[#This Row],[V44]],Tabela13[[#This Row],[V43]])</f>
        <v>0.27404523752013715</v>
      </c>
      <c r="DS88" s="3">
        <f>_xlfn.STDEV.S(Tabela13[[#This Row],[V44]],Tabela13[[#This Row],[V45]])</f>
        <v>0</v>
      </c>
      <c r="DT88" s="3">
        <f>_xlfn.STDEV.S(Tabela13[[#This Row],[V44]],Tabela13[[#This Row],[V46]])</f>
        <v>0.13702261876006858</v>
      </c>
      <c r="DU88" s="3">
        <f>_xlfn.STDEV.S(Tabela13[[#This Row],[V45]],Tabela13[[#This Row],[V41]])</f>
        <v>0.27404523752013715</v>
      </c>
      <c r="DV88" s="3">
        <f>_xlfn.STDEV.S(Tabela13[[#This Row],[V45]],Tabela13[[#This Row],[V42]])</f>
        <v>0.13702261876006858</v>
      </c>
      <c r="DW88" s="3">
        <f>_xlfn.STDEV.S(Tabela13[[#This Row],[V45]],Tabela13[[#This Row],[V43]])</f>
        <v>0.27404523752013715</v>
      </c>
      <c r="DX88" s="3">
        <f>_xlfn.STDEV.S(Tabela13[[#This Row],[V45]],Tabela13[[#This Row],[V44]])</f>
        <v>0</v>
      </c>
      <c r="DY88" s="3">
        <f>_xlfn.STDEV.S(Tabela13[[#This Row],[V45]],Tabela13[[#This Row],[V46]])</f>
        <v>0.13702261876006858</v>
      </c>
      <c r="DZ88" s="3">
        <f>_xlfn.STDEV.S(Tabela13[[#This Row],[V46]],Tabela13[[#This Row],[V41]])</f>
        <v>0.13702261876006858</v>
      </c>
      <c r="EA88" s="3">
        <f>_xlfn.STDEV.S(Tabela13[[#This Row],[V46]],Tabela13[[#This Row],[V42]])</f>
        <v>0</v>
      </c>
      <c r="EB88" s="3">
        <f>_xlfn.STDEV.S(Tabela13[[#This Row],[V46]],Tabela13[[#This Row],[V43]])</f>
        <v>0.13702261876006858</v>
      </c>
      <c r="EC88" s="3">
        <f>_xlfn.STDEV.S(Tabela13[[#This Row],[V46]],Tabela13[[#This Row],[V44]])</f>
        <v>0.13702261876006858</v>
      </c>
      <c r="ED88" s="3">
        <f>_xlfn.STDEV.S(Tabela13[[#This Row],[V46]],Tabela13[[#This Row],[V45]])</f>
        <v>0.13702261876006858</v>
      </c>
      <c r="EE88" s="3">
        <f t="shared" si="92"/>
        <v>1.4142135623730951</v>
      </c>
      <c r="EF88" s="3">
        <f t="shared" si="93"/>
        <v>0</v>
      </c>
      <c r="EG88" s="3" t="str">
        <f t="shared" si="94"/>
        <v/>
      </c>
      <c r="EH88" s="3" t="str">
        <f t="shared" si="95"/>
        <v/>
      </c>
      <c r="EI88" s="3">
        <f t="shared" si="96"/>
        <v>1.4142135623730951</v>
      </c>
      <c r="EJ88" s="3">
        <f t="shared" si="97"/>
        <v>1.4142135623730951</v>
      </c>
      <c r="EK88" s="3">
        <f t="shared" si="98"/>
        <v>1.4142135623730951</v>
      </c>
      <c r="EL88" s="3">
        <f t="shared" si="99"/>
        <v>-1.4142135623730951</v>
      </c>
      <c r="EM88" s="3">
        <f t="shared" si="100"/>
        <v>-1.4142135623730951</v>
      </c>
      <c r="EN88" s="3" t="str">
        <f t="shared" si="101"/>
        <v/>
      </c>
      <c r="EO88" s="3">
        <f t="shared" si="102"/>
        <v>0</v>
      </c>
      <c r="EP88" s="3">
        <f t="shared" si="103"/>
        <v>1.4142135623730951</v>
      </c>
      <c r="EQ88" s="3" t="str">
        <f t="shared" si="104"/>
        <v/>
      </c>
      <c r="ER88" s="3" t="str">
        <f t="shared" si="105"/>
        <v/>
      </c>
      <c r="ES88" s="3" t="str">
        <f t="shared" si="106"/>
        <v/>
      </c>
      <c r="ET88" s="3" t="str">
        <f t="shared" si="107"/>
        <v/>
      </c>
      <c r="EU88" s="3" t="str">
        <f t="shared" si="108"/>
        <v/>
      </c>
      <c r="EV88" s="3" t="str">
        <f t="shared" si="109"/>
        <v/>
      </c>
      <c r="EW88" s="3">
        <f t="shared" si="110"/>
        <v>0</v>
      </c>
      <c r="EX88" s="3">
        <f t="shared" si="111"/>
        <v>-1.4142135623730951</v>
      </c>
      <c r="EY88" s="3" t="str">
        <f t="shared" si="112"/>
        <v/>
      </c>
      <c r="EZ88" s="3">
        <f t="shared" si="113"/>
        <v>-1.4142135623730951</v>
      </c>
      <c r="FA88" s="3" t="str">
        <f t="shared" si="114"/>
        <v/>
      </c>
      <c r="FB88" s="3">
        <f t="shared" si="115"/>
        <v>0</v>
      </c>
      <c r="FC88" s="3">
        <f t="shared" si="116"/>
        <v>-1.4142135623730951</v>
      </c>
      <c r="FD88" s="3">
        <f t="shared" si="117"/>
        <v>1.4142135623730951</v>
      </c>
      <c r="FE88" s="3" t="str">
        <f t="shared" si="118"/>
        <v/>
      </c>
      <c r="FF88" s="3">
        <f t="shared" si="119"/>
        <v>1.4142135623730951</v>
      </c>
      <c r="FG88" s="3">
        <f t="shared" si="120"/>
        <v>-1.4142135623730951</v>
      </c>
      <c r="FH88" s="3">
        <f t="shared" si="121"/>
        <v>-1.4142135623730951</v>
      </c>
      <c r="FI88" s="4">
        <f t="shared" si="122"/>
        <v>0.38095238095238093</v>
      </c>
      <c r="FJ88" s="4">
        <f t="shared" si="123"/>
        <v>1.1560693641618498</v>
      </c>
      <c r="FK88" s="4">
        <f t="shared" si="124"/>
        <v>1.9327802595192511</v>
      </c>
      <c r="FL88" s="4">
        <f t="shared" si="125"/>
        <v>0.80961497553711981</v>
      </c>
      <c r="FM88" s="4">
        <f>Tabela13[[#This Row],[V139]]-Tabela13[[#This Row],[V140]]</f>
        <v>1.1231652839821313</v>
      </c>
      <c r="FN88" s="4">
        <f>Tabela13[[#This Row],[V1]]-Tabela13[[#This Row],[V2]]/2</f>
        <v>0.74139829342141472</v>
      </c>
      <c r="FO88" s="4">
        <f>Tabela13[[#This Row],[V1]]-Tabela13[[#This Row],[V3]]/2</f>
        <v>0.6445086705202312</v>
      </c>
      <c r="FP88" s="4">
        <f>Tabela13[[#This Row],[V1]]-Tabela13[[#This Row],[V4]]/2</f>
        <v>0.74139829342141472</v>
      </c>
      <c r="FQ88" s="4">
        <f>Tabela13[[#This Row],[V2]]-Tabela13[[#This Row],[V1]]/2</f>
        <v>0.45072942471786415</v>
      </c>
      <c r="FR88" s="4">
        <f>Tabela13[[#This Row],[V2]]-Tabela13[[#This Row],[V3]]/2</f>
        <v>0.45072942471786415</v>
      </c>
      <c r="FS88" s="4">
        <f>Tabela13[[#This Row],[V2]]-Tabela13[[#This Row],[V4]]/2</f>
        <v>0.54761904761904767</v>
      </c>
      <c r="FT88" s="4">
        <f t="shared" si="126"/>
        <v>0.63797324912365982</v>
      </c>
      <c r="FU88" s="4">
        <f t="shared" si="127"/>
        <v>0.5725051920455464</v>
      </c>
      <c r="FV88" s="4">
        <f t="shared" si="128"/>
        <v>0.63797324912365982</v>
      </c>
      <c r="FW88" s="4">
        <f t="shared" si="129"/>
        <v>0.42346035072750093</v>
      </c>
      <c r="FX88" s="4">
        <f t="shared" si="130"/>
        <v>0.42346035072750093</v>
      </c>
      <c r="FY88" s="4">
        <f t="shared" si="131"/>
        <v>0.50101338680358953</v>
      </c>
      <c r="FZ88" s="4">
        <f t="shared" si="132"/>
        <v>114.83518484225877</v>
      </c>
      <c r="GA88" s="4">
        <f t="shared" si="133"/>
        <v>103.05093456819836</v>
      </c>
      <c r="GB88" s="4">
        <f t="shared" si="134"/>
        <v>114.83518484225877</v>
      </c>
      <c r="GC88" s="4">
        <f t="shared" si="135"/>
        <v>76.222863130950174</v>
      </c>
      <c r="GD88" s="4">
        <f t="shared" si="136"/>
        <v>76.222863130950174</v>
      </c>
      <c r="GE88" s="4">
        <f t="shared" si="137"/>
        <v>90.182409624646112</v>
      </c>
      <c r="GF88" s="4">
        <f>Tabela13[[#This Row],[V1]]-Tabela13[[#This Row],[V2]]/Tabela13[[#This Row],[V2]]</f>
        <v>0.28901734104046239</v>
      </c>
      <c r="GG88" s="4">
        <f>Tabela13[[#This Row],[V1]]-Tabela13[[#This Row],[V3]]/Tabela13[[#This Row],[V3]]</f>
        <v>0.28901734104046239</v>
      </c>
      <c r="GH88" s="4">
        <f>Tabela13[[#This Row],[V1]]-Tabela13[[#This Row],[V4]]/Tabela13[[#This Row],[V4]]</f>
        <v>0.28901734104046239</v>
      </c>
      <c r="GI88" s="4">
        <f>Tabela13[[#This Row],[V2]]-Tabela13[[#This Row],[V1]]/Tabela13[[#This Row],[V1]]</f>
        <v>9.5238095238095344E-2</v>
      </c>
      <c r="GJ88" s="4">
        <f>Tabela13[[#This Row],[V2]]-Tabela13[[#This Row],[V3]]/Tabela13[[#This Row],[V3]]</f>
        <v>9.5238095238095344E-2</v>
      </c>
      <c r="GK88" s="4">
        <f>Tabela13[[#This Row],[V2]]-Tabela13[[#This Row],[V4]]/Tabela13[[#This Row],[V4]]</f>
        <v>9.5238095238095344E-2</v>
      </c>
      <c r="GL88" s="4">
        <f t="shared" si="138"/>
        <v>0.11187849972735928</v>
      </c>
      <c r="GM88" s="4">
        <f t="shared" si="139"/>
        <v>1.1921277181392789</v>
      </c>
      <c r="GN88" s="4">
        <f t="shared" si="140"/>
        <v>9.3847746365619086E-2</v>
      </c>
      <c r="GO88" s="3">
        <f t="shared" si="141"/>
        <v>0</v>
      </c>
      <c r="GP88" s="3">
        <v>100</v>
      </c>
      <c r="GQ88" s="3">
        <f t="shared" si="142"/>
        <v>-1</v>
      </c>
      <c r="GR88" s="3">
        <f t="shared" si="143"/>
        <v>-100</v>
      </c>
      <c r="GS88" s="34">
        <f>COUNTIF($D$2:D87,Tabela13[[#This Row],[HomeTeam]])</f>
        <v>3</v>
      </c>
      <c r="GT88" s="34">
        <f>COUNTIF($E$2:E87,Tabela13[[#This Row],[AwayTeam]])</f>
        <v>4</v>
      </c>
      <c r="GU88" s="3">
        <f>IFERROR(AVERAGEIFS($AD$2:AD87,$D$2:D87,Tabela13[[#This Row],[HomeTeam]],$GS$2:GS87,"&gt;="&amp;Tabela13[[#This Row],[Contagem_H]]-5),"")</f>
        <v>0.64517195767195767</v>
      </c>
      <c r="GV88" s="3">
        <f>IFERROR(AVERAGEIFS($G$2:G87,$E$2:E87,Tabela13[[#This Row],[AwayTeam]],$GT$2:GT87,"&gt;="&amp;Tabela13[[#This Row],[Contagem_A]]-5),"")</f>
        <v>0.75</v>
      </c>
      <c r="GW88" s="3">
        <f>IFERROR(AVERAGEIFS($GQ$2:GQ87,$D$2:D87,Tabela13[[#This Row],[HomeTeam]],$GS$2:GS87,"&gt;="&amp;Tabela13[[#This Row],[Contagem_H]]-5),"")</f>
        <v>-0.36333333333333334</v>
      </c>
    </row>
    <row r="89" spans="1:205" x14ac:dyDescent="0.25">
      <c r="A89" t="s">
        <v>127</v>
      </c>
      <c r="B89" t="s">
        <v>165</v>
      </c>
      <c r="C89" t="s">
        <v>136</v>
      </c>
      <c r="D89" t="s">
        <v>24</v>
      </c>
      <c r="E89" t="s">
        <v>12</v>
      </c>
      <c r="F89" s="3">
        <v>2</v>
      </c>
      <c r="G89" s="3">
        <v>2</v>
      </c>
      <c r="H89" s="3" t="str">
        <f t="shared" si="144"/>
        <v>D</v>
      </c>
      <c r="I89" s="3">
        <v>3.3</v>
      </c>
      <c r="J89" s="3">
        <v>3.25</v>
      </c>
      <c r="K89" s="3">
        <v>2.25</v>
      </c>
      <c r="L89" s="3">
        <v>2.0499999999999998</v>
      </c>
      <c r="M89" s="3">
        <v>1.85</v>
      </c>
      <c r="N89" s="3">
        <f t="shared" si="73"/>
        <v>4</v>
      </c>
      <c r="O89" s="3">
        <f t="shared" si="74"/>
        <v>1</v>
      </c>
      <c r="P89" s="3">
        <f t="shared" si="75"/>
        <v>1</v>
      </c>
      <c r="Q89" s="3">
        <f t="shared" si="76"/>
        <v>5.5167055167055112E-2</v>
      </c>
      <c r="R89" s="3">
        <f t="shared" si="77"/>
        <v>2.8345418589320992E-2</v>
      </c>
      <c r="S89" s="3">
        <f t="shared" si="78"/>
        <v>3.4820512820512817</v>
      </c>
      <c r="T89" s="3">
        <f t="shared" si="79"/>
        <v>3.4292929292929291</v>
      </c>
      <c r="U89" s="3">
        <f t="shared" si="80"/>
        <v>2.3741258741258742</v>
      </c>
      <c r="V89" s="3">
        <f t="shared" si="81"/>
        <v>2.1630924630924628</v>
      </c>
      <c r="W89" s="3">
        <f t="shared" si="82"/>
        <v>1.9520590520590519</v>
      </c>
      <c r="X89" s="4">
        <f t="shared" si="83"/>
        <v>0.30303030303030304</v>
      </c>
      <c r="Y89" s="4">
        <f t="shared" si="84"/>
        <v>0.30769230769230771</v>
      </c>
      <c r="Z89" s="4">
        <f t="shared" si="85"/>
        <v>0.44444444444444442</v>
      </c>
      <c r="AA89" s="4">
        <f t="shared" si="86"/>
        <v>0.48780487804878053</v>
      </c>
      <c r="AB89" s="4">
        <f t="shared" si="87"/>
        <v>0.54054054054054046</v>
      </c>
      <c r="AC89" s="4">
        <f t="shared" si="88"/>
        <v>1.1515151515151516</v>
      </c>
      <c r="AD89" s="4">
        <f t="shared" si="89"/>
        <v>1.2222222222222223</v>
      </c>
      <c r="AE89" s="4">
        <f t="shared" si="90"/>
        <v>1.1515151515151516</v>
      </c>
      <c r="AF89" s="4">
        <f t="shared" si="91"/>
        <v>1.2222222222222223</v>
      </c>
      <c r="AG89" s="4">
        <f>IFERROR(AVERAGE(Tabela13[[#This Row],[V1]],Tabela13[[#This Row],[V2]]),"")</f>
        <v>1.1868686868686869</v>
      </c>
      <c r="AH89" s="4">
        <f>IFERROR(AVERAGE(Tabela13[[#This Row],[V1]],Tabela13[[#This Row],[V3]]),"")</f>
        <v>1.1515151515151516</v>
      </c>
      <c r="AI89" s="4">
        <f>IFERROR(AVERAGE(Tabela13[[#This Row],[V1]],Tabela13[[#This Row],[V4]]),"")</f>
        <v>1.1868686868686869</v>
      </c>
      <c r="AJ89" s="4">
        <f>IFERROR(AVERAGE(Tabela13[[#This Row],[V2]],Tabela13[[#This Row],[V1]]),"")</f>
        <v>1.1868686868686869</v>
      </c>
      <c r="AK89" s="4">
        <f>IFERROR(AVERAGE(Tabela13[[#This Row],[V2]],Tabela13[[#This Row],[V3]]),"")</f>
        <v>1.1868686868686869</v>
      </c>
      <c r="AL89" s="4">
        <f>IFERROR(AVERAGE(Tabela13[[#This Row],[V2]],Tabela13[[#This Row],[V4]]),"")</f>
        <v>1.2222222222222223</v>
      </c>
      <c r="AM89" s="4">
        <f>IFERROR(AVERAGE(Tabela13[[#This Row],[V3]],Tabela13[[#This Row],[V1]]),"")</f>
        <v>1.1515151515151516</v>
      </c>
      <c r="AN89" s="4">
        <f>IFERROR(AVERAGE(Tabela13[[#This Row],[V3]],Tabela13[[#This Row],[V2]]),"")</f>
        <v>1.1868686868686869</v>
      </c>
      <c r="AO89" s="4">
        <f>IFERROR(AVERAGE(Tabela13[[#This Row],[V3]],Tabela13[[#This Row],[V4]]),"")</f>
        <v>1.1868686868686869</v>
      </c>
      <c r="AP89" s="4">
        <f>IFERROR(AVERAGE(Tabela13[[#This Row],[V4]],Tabela13[[#This Row],[V1]]),"")</f>
        <v>1.1868686868686869</v>
      </c>
      <c r="AQ89" s="4">
        <f>IFERROR(AVERAGE(Tabela13[[#This Row],[V4]],Tabela13[[#This Row],[V2]]),"")</f>
        <v>1.2222222222222223</v>
      </c>
      <c r="AR89" s="4">
        <f>IFERROR(AVERAGE(Tabela13[[#This Row],[V4]],Tabela13[[#This Row],[V3]]),"")</f>
        <v>1.1868686868686869</v>
      </c>
      <c r="AS89" s="4">
        <f>_xlfn.STDEV.S(Tabela13[[#This Row],[V1]:[V2]])</f>
        <v>4.9997449174806398E-2</v>
      </c>
      <c r="AT89" s="4">
        <f>_xlfn.STDEV.S(Tabela13[[#This Row],[V1]],Tabela13[[#This Row],[V3]])</f>
        <v>0</v>
      </c>
      <c r="AU89" s="4">
        <f>_xlfn.STDEV.S(Tabela13[[#This Row],[V1]],Tabela13[[#This Row],[V4]])</f>
        <v>4.9997449174806398E-2</v>
      </c>
      <c r="AV89" s="4">
        <f>_xlfn.STDEV.S(Tabela13[[#This Row],[V2]],Tabela13[[#This Row],[V1]])</f>
        <v>4.9997449174806398E-2</v>
      </c>
      <c r="AW89" s="4">
        <f>_xlfn.STDEV.S(Tabela13[[#This Row],[V2]],Tabela13[[#This Row],[V3]])</f>
        <v>4.9997449174806398E-2</v>
      </c>
      <c r="AX89" s="4">
        <f>_xlfn.STDEV.S(Tabela13[[#This Row],[V42]],Tabela13[[#This Row],[V44]])</f>
        <v>4.9997449174806398E-2</v>
      </c>
      <c r="AY89" s="4">
        <f>_xlfn.STDEV.S(Tabela13[[#This Row],[V3]],Tabela13[[#This Row],[V1]])</f>
        <v>0</v>
      </c>
      <c r="AZ89" s="4">
        <f>_xlfn.STDEV.S(Tabela13[[#This Row],[V3]],Tabela13[[#This Row],[V2]])</f>
        <v>4.9997449174806398E-2</v>
      </c>
      <c r="BA89" s="4">
        <f>_xlfn.STDEV.S(Tabela13[[#This Row],[V3]],Tabela13[[#This Row],[V4]])</f>
        <v>4.9997449174806398E-2</v>
      </c>
      <c r="BB89" s="4">
        <f>_xlfn.STDEV.S(Tabela13[[#This Row],[V4]],Tabela13[[#This Row],[V1]])</f>
        <v>4.9997449174806398E-2</v>
      </c>
      <c r="BC89" s="4">
        <f>_xlfn.STDEV.S(Tabela13[[#This Row],[V4]],Tabela13[[#This Row],[V2]])</f>
        <v>0</v>
      </c>
      <c r="BD89" s="4">
        <f>_xlfn.STDEV.S(Tabela13[[#This Row],[V4]],Tabela13[[#This Row],[V3]])</f>
        <v>4.9997449174806398E-2</v>
      </c>
      <c r="BE89" s="4">
        <f>Tabela13[[#This Row],[V17]]/Tabela13[[#This Row],[V5]]</f>
        <v>4.2125510368560284E-2</v>
      </c>
      <c r="BF89" s="4">
        <f>Tabela13[[#This Row],[V18]]/Tabela13[[#This Row],[V6]]</f>
        <v>0</v>
      </c>
      <c r="BG89" s="4">
        <f>Tabela13[[#This Row],[V19]]/Tabela13[[#This Row],[V7]]</f>
        <v>4.2125510368560284E-2</v>
      </c>
      <c r="BH89" s="4">
        <f>Tabela13[[#This Row],[V20]]/Tabela13[[#This Row],[V8]]</f>
        <v>4.2125510368560284E-2</v>
      </c>
      <c r="BI89" s="4">
        <f>Tabela13[[#This Row],[V21]]/Tabela13[[#This Row],[V9]]</f>
        <v>4.2125510368560284E-2</v>
      </c>
      <c r="BJ89" s="4">
        <f>Tabela13[[#This Row],[V22]]/Tabela13[[#This Row],[V10]]</f>
        <v>4.0907003870296138E-2</v>
      </c>
      <c r="BK89" s="4">
        <f>Tabela13[[#This Row],[V23]]/Tabela13[[#This Row],[V11]]</f>
        <v>0</v>
      </c>
      <c r="BL89" s="4">
        <f>Tabela13[[#This Row],[V24]]/Tabela13[[#This Row],[V12]]</f>
        <v>4.2125510368560284E-2</v>
      </c>
      <c r="BM89" s="4">
        <f>Tabela13[[#This Row],[V25]]/Tabela13[[#This Row],[V13]]</f>
        <v>4.2125510368560284E-2</v>
      </c>
      <c r="BN89" s="4">
        <f>Tabela13[[#This Row],[V26]]/Tabela13[[#This Row],[V14]]</f>
        <v>4.2125510368560284E-2</v>
      </c>
      <c r="BO89" s="4">
        <f>Tabela13[[#This Row],[V27]]/Tabela13[[#This Row],[V15]]</f>
        <v>0</v>
      </c>
      <c r="BP89" s="4">
        <f>Tabela13[[#This Row],[V28]]/Tabela13[[#This Row],[V16]]</f>
        <v>4.2125510368560284E-2</v>
      </c>
      <c r="BQ89" s="4">
        <f>Tabela13[[#This Row],[V1]]-Tabela13[[#This Row],[V2]]</f>
        <v>-7.0707070707070718E-2</v>
      </c>
      <c r="BR89" s="4">
        <f>Tabela13[[#This Row],[V1]]-Tabela13[[#This Row],[V3]]</f>
        <v>0</v>
      </c>
      <c r="BS89" s="4">
        <f>Tabela13[[#This Row],[V1]]-Tabela13[[#This Row],[V4]]</f>
        <v>-7.0707070707070718E-2</v>
      </c>
      <c r="BT89" s="4">
        <f>Tabela13[[#This Row],[V2]]-Tabela13[[#This Row],[V1]]</f>
        <v>7.0707070707070718E-2</v>
      </c>
      <c r="BU89" s="4">
        <f>Tabela13[[#This Row],[V2]]-Tabela13[[#This Row],[V3]]</f>
        <v>7.0707070707070718E-2</v>
      </c>
      <c r="BV89" s="4">
        <f>Tabela13[[#This Row],[V2]]-Tabela13[[#This Row],[V4]]</f>
        <v>0</v>
      </c>
      <c r="BW89" s="4">
        <f>AVERAGE(Tabela13[[#This Row],[V41]],Tabela13[[#This Row],[V42]])</f>
        <v>-3.5353535353535359E-2</v>
      </c>
      <c r="BX89" s="4">
        <f>AVERAGE(Tabela13[[#This Row],[V41]],Tabela13[[#This Row],[V43]])</f>
        <v>-7.0707070707070718E-2</v>
      </c>
      <c r="BY89" s="4">
        <f>AVERAGE(Tabela13[[#This Row],[V41]],Tabela13[[#This Row],[V44]])</f>
        <v>0</v>
      </c>
      <c r="BZ89" s="4">
        <f>AVERAGE(Tabela13[[#This Row],[V41]],Tabela13[[#This Row],[V45]])</f>
        <v>0</v>
      </c>
      <c r="CA89" s="4">
        <f>AVERAGE(Tabela13[[#This Row],[V41]],Tabela13[[#This Row],[V46]])</f>
        <v>-3.5353535353535359E-2</v>
      </c>
      <c r="CB89" s="4">
        <f>AVERAGE(Tabela13[[#This Row],[V42]],Tabela13[[#This Row],[V41]])</f>
        <v>-3.5353535353535359E-2</v>
      </c>
      <c r="CC89" s="4">
        <f>AVERAGE(Tabela13[[#This Row],[V42]],Tabela13[[#This Row],[V43]])</f>
        <v>-3.5353535353535359E-2</v>
      </c>
      <c r="CD89" s="4">
        <f>AVERAGE(Tabela13[[#This Row],[V42]],Tabela13[[#This Row],[V44]])</f>
        <v>3.5353535353535359E-2</v>
      </c>
      <c r="CE89" s="4">
        <f>AVERAGE(Tabela13[[#This Row],[V42]],Tabela13[[#This Row],[V45]])</f>
        <v>3.5353535353535359E-2</v>
      </c>
      <c r="CF89" s="4">
        <f>AVERAGE(Tabela13[[#This Row],[V42]],Tabela13[[#This Row],[V46]])</f>
        <v>0</v>
      </c>
      <c r="CG89" s="4">
        <f>AVERAGE(Tabela13[[#This Row],[V43]],Tabela13[[#This Row],[V41]])</f>
        <v>-7.0707070707070718E-2</v>
      </c>
      <c r="CH89" s="4">
        <f>AVERAGE(Tabela13[[#This Row],[V43]],Tabela13[[#This Row],[V42]])</f>
        <v>-3.5353535353535359E-2</v>
      </c>
      <c r="CI89" s="4">
        <f>AVERAGE(Tabela13[[#This Row],[V43]],Tabela13[[#This Row],[V44]])</f>
        <v>0</v>
      </c>
      <c r="CJ89" s="4">
        <f>AVERAGE(Tabela13[[#This Row],[V43]],Tabela13[[#This Row],[V45]])</f>
        <v>0</v>
      </c>
      <c r="CK89" s="4">
        <f>AVERAGE(Tabela13[[#This Row],[V43]],Tabela13[[#This Row],[V46]])</f>
        <v>-3.5353535353535359E-2</v>
      </c>
      <c r="CL89" s="4">
        <f>AVERAGE(Tabela13[[#This Row],[V44]],Tabela13[[#This Row],[V41]])</f>
        <v>0</v>
      </c>
      <c r="CM89" s="4">
        <f>AVERAGE(Tabela13[[#This Row],[V44]],Tabela13[[#This Row],[V42]])</f>
        <v>3.5353535353535359E-2</v>
      </c>
      <c r="CN89" s="4">
        <f>AVERAGE(Tabela13[[#This Row],[V44]],Tabela13[[#This Row],[V43]])</f>
        <v>0</v>
      </c>
      <c r="CO89" s="4">
        <f>AVERAGE(Tabela13[[#This Row],[V44]],Tabela13[[#This Row],[V45]])</f>
        <v>7.0707070707070718E-2</v>
      </c>
      <c r="CP89" s="4">
        <f>AVERAGE(Tabela13[[#This Row],[V44]],Tabela13[[#This Row],[V46]])</f>
        <v>3.5353535353535359E-2</v>
      </c>
      <c r="CQ89" s="4">
        <f>AVERAGE(Tabela13[[#This Row],[V45]],Tabela13[[#This Row],[V41]])</f>
        <v>0</v>
      </c>
      <c r="CR89" s="4">
        <f>AVERAGE(Tabela13[[#This Row],[V45]],Tabela13[[#This Row],[V42]])</f>
        <v>3.5353535353535359E-2</v>
      </c>
      <c r="CS89" s="4">
        <f>AVERAGE(Tabela13[[#This Row],[V45]],Tabela13[[#This Row],[V43]])</f>
        <v>0</v>
      </c>
      <c r="CT89" s="4">
        <f>AVERAGE(Tabela13[[#This Row],[V45]],Tabela13[[#This Row],[V44]])</f>
        <v>7.0707070707070718E-2</v>
      </c>
      <c r="CU89" s="4">
        <f>AVERAGE(Tabela13[[#This Row],[V45]],Tabela13[[#This Row],[V46]])</f>
        <v>3.5353535353535359E-2</v>
      </c>
      <c r="CV89" s="4">
        <f>AVERAGE(Tabela13[[#This Row],[V46]],Tabela13[[#This Row],[V41]])</f>
        <v>-3.5353535353535359E-2</v>
      </c>
      <c r="CW89" s="4">
        <f>AVERAGE(Tabela13[[#This Row],[V46]],Tabela13[[#This Row],[V42]])</f>
        <v>0</v>
      </c>
      <c r="CX89" s="4">
        <f>AVERAGE(Tabela13[[#This Row],[V46]],Tabela13[[#This Row],[V43]])</f>
        <v>-3.5353535353535359E-2</v>
      </c>
      <c r="CY89" s="4">
        <f>AVERAGE(Tabela13[[#This Row],[V46]],Tabela13[[#This Row],[V44]])</f>
        <v>3.5353535353535359E-2</v>
      </c>
      <c r="CZ89" s="4">
        <f>AVERAGE(Tabela13[[#This Row],[V46]],Tabela13[[#This Row],[V45]])</f>
        <v>3.5353535353535359E-2</v>
      </c>
      <c r="DA89" s="3">
        <f>_xlfn.STDEV.S(Tabela13[[#This Row],[V41]],Tabela13[[#This Row],[V42]])</f>
        <v>4.9997449174806398E-2</v>
      </c>
      <c r="DB89" s="3">
        <f>_xlfn.STDEV.S(Tabela13[[#This Row],[V41]],Tabela13[[#This Row],[V43]])</f>
        <v>0</v>
      </c>
      <c r="DC89" s="3">
        <f>_xlfn.STDEV.S(Tabela13[[#This Row],[V41]],Tabela13[[#This Row],[V44]])</f>
        <v>9.9994898349612796E-2</v>
      </c>
      <c r="DD89" s="3">
        <f>_xlfn.STDEV.S(Tabela13[[#This Row],[V41]],Tabela13[[#This Row],[V45]])</f>
        <v>9.9994898349612796E-2</v>
      </c>
      <c r="DE89" s="3">
        <f>_xlfn.STDEV.S(Tabela13[[#This Row],[V41]],Tabela13[[#This Row],[V46]])</f>
        <v>4.9997449174806398E-2</v>
      </c>
      <c r="DF89" s="3">
        <f>_xlfn.STDEV.S(Tabela13[[#This Row],[V42]],Tabela13[[#This Row],[V41]])</f>
        <v>4.9997449174806398E-2</v>
      </c>
      <c r="DG89" s="3">
        <f>_xlfn.STDEV.S(Tabela13[[#This Row],[V42]],Tabela13[[#This Row],[V43]])</f>
        <v>4.9997449174806398E-2</v>
      </c>
      <c r="DH89" s="3">
        <f>_xlfn.STDEV.S(Tabela13[[#This Row],[V42]],Tabela13[[#This Row],[V44]])</f>
        <v>4.9997449174806398E-2</v>
      </c>
      <c r="DI89" s="3">
        <f>_xlfn.STDEV.S(Tabela13[[#This Row],[V42]],Tabela13[[#This Row],[V45]])</f>
        <v>4.9997449174806398E-2</v>
      </c>
      <c r="DJ89" s="3">
        <f>_xlfn.STDEV.S(Tabela13[[#This Row],[V42]],Tabela13[[#This Row],[V46]])</f>
        <v>0</v>
      </c>
      <c r="DK89" s="3">
        <f>_xlfn.STDEV.S(Tabela13[[#This Row],[V43]],Tabela13[[#This Row],[V41]])</f>
        <v>0</v>
      </c>
      <c r="DL89" s="3">
        <f>_xlfn.STDEV.S(Tabela13[[#This Row],[V43]],Tabela13[[#This Row],[V42]])</f>
        <v>4.9997449174806398E-2</v>
      </c>
      <c r="DM89" s="3">
        <f>_xlfn.STDEV.S(Tabela13[[#This Row],[V43]],Tabela13[[#This Row],[V44]])</f>
        <v>9.9994898349612796E-2</v>
      </c>
      <c r="DN89" s="3">
        <f>_xlfn.STDEV.S(Tabela13[[#This Row],[V43]],Tabela13[[#This Row],[V45]])</f>
        <v>9.9994898349612796E-2</v>
      </c>
      <c r="DO89" s="3">
        <f>_xlfn.STDEV.S(Tabela13[[#This Row],[V43]],Tabela13[[#This Row],[V46]])</f>
        <v>4.9997449174806398E-2</v>
      </c>
      <c r="DP89" s="3">
        <f>_xlfn.STDEV.S(Tabela13[[#This Row],[V44]],Tabela13[[#This Row],[V41]])</f>
        <v>9.9994898349612796E-2</v>
      </c>
      <c r="DQ89" s="3">
        <f>_xlfn.STDEV.S(Tabela13[[#This Row],[V44]],Tabela13[[#This Row],[V42]])</f>
        <v>4.9997449174806398E-2</v>
      </c>
      <c r="DR89" s="3">
        <f>_xlfn.STDEV.S(Tabela13[[#This Row],[V44]],Tabela13[[#This Row],[V43]])</f>
        <v>9.9994898349612796E-2</v>
      </c>
      <c r="DS89" s="3">
        <f>_xlfn.STDEV.S(Tabela13[[#This Row],[V44]],Tabela13[[#This Row],[V45]])</f>
        <v>0</v>
      </c>
      <c r="DT89" s="3">
        <f>_xlfn.STDEV.S(Tabela13[[#This Row],[V44]],Tabela13[[#This Row],[V46]])</f>
        <v>4.9997449174806398E-2</v>
      </c>
      <c r="DU89" s="3">
        <f>_xlfn.STDEV.S(Tabela13[[#This Row],[V45]],Tabela13[[#This Row],[V41]])</f>
        <v>9.9994898349612796E-2</v>
      </c>
      <c r="DV89" s="3">
        <f>_xlfn.STDEV.S(Tabela13[[#This Row],[V45]],Tabela13[[#This Row],[V42]])</f>
        <v>4.9997449174806398E-2</v>
      </c>
      <c r="DW89" s="3">
        <f>_xlfn.STDEV.S(Tabela13[[#This Row],[V45]],Tabela13[[#This Row],[V43]])</f>
        <v>9.9994898349612796E-2</v>
      </c>
      <c r="DX89" s="3">
        <f>_xlfn.STDEV.S(Tabela13[[#This Row],[V45]],Tabela13[[#This Row],[V44]])</f>
        <v>0</v>
      </c>
      <c r="DY89" s="3">
        <f>_xlfn.STDEV.S(Tabela13[[#This Row],[V45]],Tabela13[[#This Row],[V46]])</f>
        <v>4.9997449174806398E-2</v>
      </c>
      <c r="DZ89" s="3">
        <f>_xlfn.STDEV.S(Tabela13[[#This Row],[V46]],Tabela13[[#This Row],[V41]])</f>
        <v>4.9997449174806398E-2</v>
      </c>
      <c r="EA89" s="3">
        <f>_xlfn.STDEV.S(Tabela13[[#This Row],[V46]],Tabela13[[#This Row],[V42]])</f>
        <v>0</v>
      </c>
      <c r="EB89" s="3">
        <f>_xlfn.STDEV.S(Tabela13[[#This Row],[V46]],Tabela13[[#This Row],[V43]])</f>
        <v>4.9997449174806398E-2</v>
      </c>
      <c r="EC89" s="3">
        <f>_xlfn.STDEV.S(Tabela13[[#This Row],[V46]],Tabela13[[#This Row],[V44]])</f>
        <v>4.9997449174806398E-2</v>
      </c>
      <c r="ED89" s="3">
        <f>_xlfn.STDEV.S(Tabela13[[#This Row],[V46]],Tabela13[[#This Row],[V45]])</f>
        <v>4.9997449174806398E-2</v>
      </c>
      <c r="EE89" s="3">
        <f t="shared" si="92"/>
        <v>-1.4142135623730949</v>
      </c>
      <c r="EF89" s="3">
        <f t="shared" si="93"/>
        <v>0</v>
      </c>
      <c r="EG89" s="3" t="str">
        <f t="shared" si="94"/>
        <v/>
      </c>
      <c r="EH89" s="3" t="str">
        <f t="shared" si="95"/>
        <v/>
      </c>
      <c r="EI89" s="3">
        <f t="shared" si="96"/>
        <v>-1.4142135623730949</v>
      </c>
      <c r="EJ89" s="3">
        <f t="shared" si="97"/>
        <v>-1.4142135623730949</v>
      </c>
      <c r="EK89" s="3">
        <f t="shared" si="98"/>
        <v>-1.4142135623730949</v>
      </c>
      <c r="EL89" s="3">
        <f t="shared" si="99"/>
        <v>1.4142135623730949</v>
      </c>
      <c r="EM89" s="3">
        <f t="shared" si="100"/>
        <v>1.4142135623730949</v>
      </c>
      <c r="EN89" s="3" t="str">
        <f t="shared" si="101"/>
        <v/>
      </c>
      <c r="EO89" s="3">
        <f t="shared" si="102"/>
        <v>0</v>
      </c>
      <c r="EP89" s="3">
        <f t="shared" si="103"/>
        <v>-1.4142135623730949</v>
      </c>
      <c r="EQ89" s="3" t="str">
        <f t="shared" si="104"/>
        <v/>
      </c>
      <c r="ER89" s="3" t="str">
        <f t="shared" si="105"/>
        <v/>
      </c>
      <c r="ES89" s="3" t="str">
        <f t="shared" si="106"/>
        <v/>
      </c>
      <c r="ET89" s="3" t="str">
        <f t="shared" si="107"/>
        <v/>
      </c>
      <c r="EU89" s="3" t="str">
        <f t="shared" si="108"/>
        <v/>
      </c>
      <c r="EV89" s="3" t="str">
        <f t="shared" si="109"/>
        <v/>
      </c>
      <c r="EW89" s="3">
        <f t="shared" si="110"/>
        <v>0</v>
      </c>
      <c r="EX89" s="3">
        <f t="shared" si="111"/>
        <v>1.4142135623730949</v>
      </c>
      <c r="EY89" s="3" t="str">
        <f t="shared" si="112"/>
        <v/>
      </c>
      <c r="EZ89" s="3">
        <f t="shared" si="113"/>
        <v>1.4142135623730949</v>
      </c>
      <c r="FA89" s="3" t="str">
        <f t="shared" si="114"/>
        <v/>
      </c>
      <c r="FB89" s="3">
        <f t="shared" si="115"/>
        <v>0</v>
      </c>
      <c r="FC89" s="3">
        <f t="shared" si="116"/>
        <v>1.4142135623730949</v>
      </c>
      <c r="FD89" s="3">
        <f t="shared" si="117"/>
        <v>-1.4142135623730949</v>
      </c>
      <c r="FE89" s="3" t="str">
        <f t="shared" si="118"/>
        <v/>
      </c>
      <c r="FF89" s="3">
        <f t="shared" si="119"/>
        <v>-1.4142135623730949</v>
      </c>
      <c r="FG89" s="3">
        <f t="shared" si="120"/>
        <v>1.4142135623730949</v>
      </c>
      <c r="FH89" s="3">
        <f t="shared" si="121"/>
        <v>1.4142135623730949</v>
      </c>
      <c r="FI89" s="4">
        <f t="shared" si="122"/>
        <v>0.88888888888888884</v>
      </c>
      <c r="FJ89" s="4">
        <f t="shared" si="123"/>
        <v>0.60606060606060608</v>
      </c>
      <c r="FK89" s="4">
        <f t="shared" si="124"/>
        <v>1.1531664212076584</v>
      </c>
      <c r="FL89" s="4">
        <f t="shared" si="125"/>
        <v>1.5552282768777614</v>
      </c>
      <c r="FM89" s="4">
        <f>Tabela13[[#This Row],[V139]]-Tabela13[[#This Row],[V140]]</f>
        <v>-0.402061855670103</v>
      </c>
      <c r="FN89" s="4">
        <f>Tabela13[[#This Row],[V1]]-Tabela13[[#This Row],[V2]]/2</f>
        <v>0.54040404040404044</v>
      </c>
      <c r="FO89" s="4">
        <f>Tabela13[[#This Row],[V1]]-Tabela13[[#This Row],[V3]]/2</f>
        <v>0.5757575757575758</v>
      </c>
      <c r="FP89" s="4">
        <f>Tabela13[[#This Row],[V1]]-Tabela13[[#This Row],[V4]]/2</f>
        <v>0.54040404040404044</v>
      </c>
      <c r="FQ89" s="4">
        <f>Tabela13[[#This Row],[V2]]-Tabela13[[#This Row],[V1]]/2</f>
        <v>0.64646464646464652</v>
      </c>
      <c r="FR89" s="4">
        <f>Tabela13[[#This Row],[V2]]-Tabela13[[#This Row],[V3]]/2</f>
        <v>0.64646464646464652</v>
      </c>
      <c r="FS89" s="4">
        <f>Tabela13[[#This Row],[V2]]-Tabela13[[#This Row],[V4]]/2</f>
        <v>0.61111111111111116</v>
      </c>
      <c r="FT89" s="4">
        <f t="shared" si="126"/>
        <v>0.49544603224388056</v>
      </c>
      <c r="FU89" s="4">
        <f t="shared" si="127"/>
        <v>0.52240343171652881</v>
      </c>
      <c r="FV89" s="4">
        <f t="shared" si="128"/>
        <v>0.49544603224388056</v>
      </c>
      <c r="FW89" s="4">
        <f t="shared" si="129"/>
        <v>0.57388589429640369</v>
      </c>
      <c r="FX89" s="4">
        <f t="shared" si="130"/>
        <v>0.57388589429640369</v>
      </c>
      <c r="FY89" s="4">
        <f t="shared" si="131"/>
        <v>0.54854940245052808</v>
      </c>
      <c r="FZ89" s="4">
        <f t="shared" si="132"/>
        <v>89.180285803898499</v>
      </c>
      <c r="GA89" s="4">
        <f t="shared" si="133"/>
        <v>94.032617708975181</v>
      </c>
      <c r="GB89" s="4">
        <f t="shared" si="134"/>
        <v>89.180285803898499</v>
      </c>
      <c r="GC89" s="4">
        <f t="shared" si="135"/>
        <v>103.29946097335265</v>
      </c>
      <c r="GD89" s="4">
        <f t="shared" si="136"/>
        <v>103.29946097335265</v>
      </c>
      <c r="GE89" s="4">
        <f t="shared" si="137"/>
        <v>98.738892441095047</v>
      </c>
      <c r="GF89" s="4">
        <f>Tabela13[[#This Row],[V1]]-Tabela13[[#This Row],[V2]]/Tabela13[[#This Row],[V2]]</f>
        <v>0.1515151515151516</v>
      </c>
      <c r="GG89" s="4">
        <f>Tabela13[[#This Row],[V1]]-Tabela13[[#This Row],[V3]]/Tabela13[[#This Row],[V3]]</f>
        <v>0.1515151515151516</v>
      </c>
      <c r="GH89" s="4">
        <f>Tabela13[[#This Row],[V1]]-Tabela13[[#This Row],[V4]]/Tabela13[[#This Row],[V4]]</f>
        <v>0.1515151515151516</v>
      </c>
      <c r="GI89" s="4">
        <f>Tabela13[[#This Row],[V2]]-Tabela13[[#This Row],[V1]]/Tabela13[[#This Row],[V1]]</f>
        <v>0.22222222222222232</v>
      </c>
      <c r="GJ89" s="4">
        <f>Tabela13[[#This Row],[V2]]-Tabela13[[#This Row],[V3]]/Tabela13[[#This Row],[V3]]</f>
        <v>0.22222222222222232</v>
      </c>
      <c r="GK89" s="4">
        <f>Tabela13[[#This Row],[V2]]-Tabela13[[#This Row],[V4]]/Tabela13[[#This Row],[V4]]</f>
        <v>0.22222222222222232</v>
      </c>
      <c r="GL89" s="4">
        <f t="shared" si="138"/>
        <v>4.0822746306337185E-2</v>
      </c>
      <c r="GM89" s="4">
        <f t="shared" si="139"/>
        <v>1.1868686868686869</v>
      </c>
      <c r="GN89" s="4">
        <f t="shared" si="140"/>
        <v>3.4395335185764951E-2</v>
      </c>
      <c r="GO89" s="3">
        <f t="shared" si="141"/>
        <v>0</v>
      </c>
      <c r="GP89" s="3">
        <v>100</v>
      </c>
      <c r="GQ89" s="3">
        <f t="shared" si="142"/>
        <v>-1</v>
      </c>
      <c r="GR89" s="3">
        <f t="shared" si="143"/>
        <v>-100</v>
      </c>
      <c r="GS89" s="34">
        <f>COUNTIF($D$2:D88,Tabela13[[#This Row],[HomeTeam]])</f>
        <v>4</v>
      </c>
      <c r="GT89" s="34">
        <f>COUNTIF($E$2:E88,Tabela13[[#This Row],[AwayTeam]])</f>
        <v>3</v>
      </c>
      <c r="GU89" s="3">
        <f>IFERROR(AVERAGEIFS($AD$2:AD88,$D$2:D88,Tabela13[[#This Row],[HomeTeam]],$GS$2:GS88,"&gt;="&amp;Tabela13[[#This Row],[Contagem_H]]-5),"")</f>
        <v>0.49241983791402394</v>
      </c>
      <c r="GV89" s="3">
        <f>IFERROR(AVERAGEIFS($G$2:G88,$E$2:E88,Tabela13[[#This Row],[AwayTeam]],$GT$2:GT88,"&gt;="&amp;Tabela13[[#This Row],[Contagem_A]]-5),"")</f>
        <v>2</v>
      </c>
      <c r="GW89" s="3">
        <f>IFERROR(AVERAGEIFS($GQ$2:GQ88,$D$2:D88,Tabela13[[#This Row],[HomeTeam]],$GS$2:GS88,"&gt;="&amp;Tabela13[[#This Row],[Contagem_H]]-5),"")</f>
        <v>-0.6875</v>
      </c>
    </row>
    <row r="90" spans="1:205" x14ac:dyDescent="0.25">
      <c r="A90" t="s">
        <v>127</v>
      </c>
      <c r="B90" t="s">
        <v>165</v>
      </c>
      <c r="C90" t="s">
        <v>129</v>
      </c>
      <c r="D90" t="s">
        <v>135</v>
      </c>
      <c r="E90" t="s">
        <v>141</v>
      </c>
      <c r="F90" s="3">
        <v>1</v>
      </c>
      <c r="G90" s="3">
        <v>2</v>
      </c>
      <c r="H90" s="3" t="str">
        <f t="shared" si="144"/>
        <v>A</v>
      </c>
      <c r="I90" s="3">
        <v>7.5</v>
      </c>
      <c r="J90" s="3">
        <v>5.75</v>
      </c>
      <c r="K90" s="3">
        <v>1.36</v>
      </c>
      <c r="L90" s="3">
        <v>1.44</v>
      </c>
      <c r="M90" s="3">
        <v>2.7</v>
      </c>
      <c r="N90" s="3">
        <f t="shared" si="73"/>
        <v>3</v>
      </c>
      <c r="O90" s="3">
        <f t="shared" si="74"/>
        <v>0</v>
      </c>
      <c r="P90" s="3">
        <f t="shared" si="75"/>
        <v>3</v>
      </c>
      <c r="Q90" s="3">
        <f t="shared" si="76"/>
        <v>4.2540494458652933E-2</v>
      </c>
      <c r="R90" s="3">
        <f t="shared" si="77"/>
        <v>6.481481481481477E-2</v>
      </c>
      <c r="S90" s="3">
        <f t="shared" si="78"/>
        <v>7.8190537084398972</v>
      </c>
      <c r="T90" s="3">
        <f t="shared" si="79"/>
        <v>5.9946078431372545</v>
      </c>
      <c r="U90" s="3">
        <f t="shared" si="80"/>
        <v>1.4178550724637682</v>
      </c>
      <c r="V90" s="3">
        <f t="shared" si="81"/>
        <v>1.5012583120204601</v>
      </c>
      <c r="W90" s="3">
        <f t="shared" si="82"/>
        <v>2.8148593350383631</v>
      </c>
      <c r="X90" s="4">
        <f t="shared" si="83"/>
        <v>0.13333333333333333</v>
      </c>
      <c r="Y90" s="4">
        <f t="shared" si="84"/>
        <v>0.17391304347826086</v>
      </c>
      <c r="Z90" s="4">
        <f t="shared" si="85"/>
        <v>0.73529411764705876</v>
      </c>
      <c r="AA90" s="4">
        <f t="shared" si="86"/>
        <v>0.69444444444444442</v>
      </c>
      <c r="AB90" s="4">
        <f t="shared" si="87"/>
        <v>0.37037037037037035</v>
      </c>
      <c r="AC90" s="4">
        <f t="shared" si="88"/>
        <v>0.56666666666666665</v>
      </c>
      <c r="AD90" s="4">
        <f t="shared" si="89"/>
        <v>1.3676470588235294</v>
      </c>
      <c r="AE90" s="4">
        <f t="shared" si="90"/>
        <v>1.0666666666666667</v>
      </c>
      <c r="AF90" s="4">
        <f t="shared" si="91"/>
        <v>0.86764705882352944</v>
      </c>
      <c r="AG90" s="4">
        <f>IFERROR(AVERAGE(Tabela13[[#This Row],[V1]],Tabela13[[#This Row],[V2]]),"")</f>
        <v>0.96715686274509804</v>
      </c>
      <c r="AH90" s="4">
        <f>IFERROR(AVERAGE(Tabela13[[#This Row],[V1]],Tabela13[[#This Row],[V3]]),"")</f>
        <v>0.81666666666666665</v>
      </c>
      <c r="AI90" s="4">
        <f>IFERROR(AVERAGE(Tabela13[[#This Row],[V1]],Tabela13[[#This Row],[V4]]),"")</f>
        <v>0.71715686274509804</v>
      </c>
      <c r="AJ90" s="4">
        <f>IFERROR(AVERAGE(Tabela13[[#This Row],[V2]],Tabela13[[#This Row],[V1]]),"")</f>
        <v>0.96715686274509804</v>
      </c>
      <c r="AK90" s="4">
        <f>IFERROR(AVERAGE(Tabela13[[#This Row],[V2]],Tabela13[[#This Row],[V3]]),"")</f>
        <v>1.2171568627450982</v>
      </c>
      <c r="AL90" s="4">
        <f>IFERROR(AVERAGE(Tabela13[[#This Row],[V2]],Tabela13[[#This Row],[V4]]),"")</f>
        <v>1.1176470588235294</v>
      </c>
      <c r="AM90" s="4">
        <f>IFERROR(AVERAGE(Tabela13[[#This Row],[V3]],Tabela13[[#This Row],[V1]]),"")</f>
        <v>0.81666666666666665</v>
      </c>
      <c r="AN90" s="4">
        <f>IFERROR(AVERAGE(Tabela13[[#This Row],[V3]],Tabela13[[#This Row],[V2]]),"")</f>
        <v>1.2171568627450982</v>
      </c>
      <c r="AO90" s="4">
        <f>IFERROR(AVERAGE(Tabela13[[#This Row],[V3]],Tabela13[[#This Row],[V4]]),"")</f>
        <v>0.96715686274509804</v>
      </c>
      <c r="AP90" s="4">
        <f>IFERROR(AVERAGE(Tabela13[[#This Row],[V4]],Tabela13[[#This Row],[V1]]),"")</f>
        <v>0.71715686274509804</v>
      </c>
      <c r="AQ90" s="4">
        <f>IFERROR(AVERAGE(Tabela13[[#This Row],[V4]],Tabela13[[#This Row],[V2]]),"")</f>
        <v>1.1176470588235294</v>
      </c>
      <c r="AR90" s="4">
        <f>IFERROR(AVERAGE(Tabela13[[#This Row],[V4]],Tabela13[[#This Row],[V3]]),"")</f>
        <v>0.96715686274509804</v>
      </c>
      <c r="AS90" s="4">
        <f>_xlfn.STDEV.S(Tabela13[[#This Row],[V1]:[V2]])</f>
        <v>0.5663786668915779</v>
      </c>
      <c r="AT90" s="4">
        <f>_xlfn.STDEV.S(Tabela13[[#This Row],[V1]],Tabela13[[#This Row],[V3]])</f>
        <v>0.35355339059327379</v>
      </c>
      <c r="AU90" s="4">
        <f>_xlfn.STDEV.S(Tabela13[[#This Row],[V1]],Tabela13[[#This Row],[V4]])</f>
        <v>0.212825276298304</v>
      </c>
      <c r="AV90" s="4">
        <f>_xlfn.STDEV.S(Tabela13[[#This Row],[V2]],Tabela13[[#This Row],[V1]])</f>
        <v>0.5663786668915779</v>
      </c>
      <c r="AW90" s="4">
        <f>_xlfn.STDEV.S(Tabela13[[#This Row],[V2]],Tabela13[[#This Row],[V3]])</f>
        <v>0.21282527629830295</v>
      </c>
      <c r="AX90" s="4">
        <f>_xlfn.STDEV.S(Tabela13[[#This Row],[V42]],Tabela13[[#This Row],[V44]])</f>
        <v>0.91993205748485152</v>
      </c>
      <c r="AY90" s="4">
        <f>_xlfn.STDEV.S(Tabela13[[#This Row],[V3]],Tabela13[[#This Row],[V1]])</f>
        <v>0.35355339059327379</v>
      </c>
      <c r="AZ90" s="4">
        <f>_xlfn.STDEV.S(Tabela13[[#This Row],[V3]],Tabela13[[#This Row],[V2]])</f>
        <v>0.21282527629830295</v>
      </c>
      <c r="BA90" s="4">
        <f>_xlfn.STDEV.S(Tabela13[[#This Row],[V3]],Tabela13[[#This Row],[V4]])</f>
        <v>0.14072811429497004</v>
      </c>
      <c r="BB90" s="4">
        <f>_xlfn.STDEV.S(Tabela13[[#This Row],[V4]],Tabela13[[#This Row],[V1]])</f>
        <v>0.212825276298304</v>
      </c>
      <c r="BC90" s="4">
        <f>_xlfn.STDEV.S(Tabela13[[#This Row],[V4]],Tabela13[[#This Row],[V2]])</f>
        <v>0.35355339059327379</v>
      </c>
      <c r="BD90" s="4">
        <f>_xlfn.STDEV.S(Tabela13[[#This Row],[V4]],Tabela13[[#This Row],[V3]])</f>
        <v>0.14072811429497004</v>
      </c>
      <c r="BE90" s="4">
        <f>Tabela13[[#This Row],[V17]]/Tabela13[[#This Row],[V5]]</f>
        <v>0.58561200225991838</v>
      </c>
      <c r="BF90" s="4">
        <f>Tabela13[[#This Row],[V18]]/Tabela13[[#This Row],[V6]]</f>
        <v>0.43292251909380464</v>
      </c>
      <c r="BG90" s="4">
        <f>Tabela13[[#This Row],[V19]]/Tabela13[[#This Row],[V7]]</f>
        <v>0.29676251787323321</v>
      </c>
      <c r="BH90" s="4">
        <f>Tabela13[[#This Row],[V20]]/Tabela13[[#This Row],[V8]]</f>
        <v>0.58561200225991838</v>
      </c>
      <c r="BI90" s="4">
        <f>Tabela13[[#This Row],[V21]]/Tabela13[[#This Row],[V9]]</f>
        <v>0.17485443562164235</v>
      </c>
      <c r="BJ90" s="4">
        <f>Tabela13[[#This Row],[V22]]/Tabela13[[#This Row],[V10]]</f>
        <v>0.82309710406539349</v>
      </c>
      <c r="BK90" s="4">
        <f>Tabela13[[#This Row],[V23]]/Tabela13[[#This Row],[V11]]</f>
        <v>0.43292251909380464</v>
      </c>
      <c r="BL90" s="4">
        <f>Tabela13[[#This Row],[V24]]/Tabela13[[#This Row],[V12]]</f>
        <v>0.17485443562164235</v>
      </c>
      <c r="BM90" s="4">
        <f>Tabela13[[#This Row],[V25]]/Tabela13[[#This Row],[V13]]</f>
        <v>0.14550702136935573</v>
      </c>
      <c r="BN90" s="4">
        <f>Tabela13[[#This Row],[V26]]/Tabela13[[#This Row],[V14]]</f>
        <v>0.29676251787323321</v>
      </c>
      <c r="BO90" s="4">
        <f>Tabela13[[#This Row],[V27]]/Tabela13[[#This Row],[V15]]</f>
        <v>0.31633724421503445</v>
      </c>
      <c r="BP90" s="4">
        <f>Tabela13[[#This Row],[V28]]/Tabela13[[#This Row],[V16]]</f>
        <v>0.14550702136935573</v>
      </c>
      <c r="BQ90" s="4">
        <f>Tabela13[[#This Row],[V1]]-Tabela13[[#This Row],[V2]]</f>
        <v>-0.80098039215686279</v>
      </c>
      <c r="BR90" s="4">
        <f>Tabela13[[#This Row],[V1]]-Tabela13[[#This Row],[V3]]</f>
        <v>-0.5</v>
      </c>
      <c r="BS90" s="4">
        <f>Tabela13[[#This Row],[V1]]-Tabela13[[#This Row],[V4]]</f>
        <v>-0.30098039215686279</v>
      </c>
      <c r="BT90" s="4">
        <f>Tabela13[[#This Row],[V2]]-Tabela13[[#This Row],[V1]]</f>
        <v>0.80098039215686279</v>
      </c>
      <c r="BU90" s="4">
        <f>Tabela13[[#This Row],[V2]]-Tabela13[[#This Row],[V3]]</f>
        <v>0.30098039215686279</v>
      </c>
      <c r="BV90" s="4">
        <f>Tabela13[[#This Row],[V2]]-Tabela13[[#This Row],[V4]]</f>
        <v>0.5</v>
      </c>
      <c r="BW90" s="4">
        <f>AVERAGE(Tabela13[[#This Row],[V41]],Tabela13[[#This Row],[V42]])</f>
        <v>-0.65049019607843139</v>
      </c>
      <c r="BX90" s="4">
        <f>AVERAGE(Tabela13[[#This Row],[V41]],Tabela13[[#This Row],[V43]])</f>
        <v>-0.55098039215686279</v>
      </c>
      <c r="BY90" s="4">
        <f>AVERAGE(Tabela13[[#This Row],[V41]],Tabela13[[#This Row],[V44]])</f>
        <v>0</v>
      </c>
      <c r="BZ90" s="4">
        <f>AVERAGE(Tabela13[[#This Row],[V41]],Tabela13[[#This Row],[V45]])</f>
        <v>-0.25</v>
      </c>
      <c r="CA90" s="4">
        <f>AVERAGE(Tabela13[[#This Row],[V41]],Tabela13[[#This Row],[V46]])</f>
        <v>-0.15049019607843139</v>
      </c>
      <c r="CB90" s="4">
        <f>AVERAGE(Tabela13[[#This Row],[V42]],Tabela13[[#This Row],[V41]])</f>
        <v>-0.65049019607843139</v>
      </c>
      <c r="CC90" s="4">
        <f>AVERAGE(Tabela13[[#This Row],[V42]],Tabela13[[#This Row],[V43]])</f>
        <v>-0.40049019607843139</v>
      </c>
      <c r="CD90" s="4">
        <f>AVERAGE(Tabela13[[#This Row],[V42]],Tabela13[[#This Row],[V44]])</f>
        <v>0.15049019607843139</v>
      </c>
      <c r="CE90" s="4">
        <f>AVERAGE(Tabela13[[#This Row],[V42]],Tabela13[[#This Row],[V45]])</f>
        <v>-9.9509803921568607E-2</v>
      </c>
      <c r="CF90" s="4">
        <f>AVERAGE(Tabela13[[#This Row],[V42]],Tabela13[[#This Row],[V46]])</f>
        <v>0</v>
      </c>
      <c r="CG90" s="4">
        <f>AVERAGE(Tabela13[[#This Row],[V43]],Tabela13[[#This Row],[V41]])</f>
        <v>-0.55098039215686279</v>
      </c>
      <c r="CH90" s="4">
        <f>AVERAGE(Tabela13[[#This Row],[V43]],Tabela13[[#This Row],[V42]])</f>
        <v>-0.40049019607843139</v>
      </c>
      <c r="CI90" s="4">
        <f>AVERAGE(Tabela13[[#This Row],[V43]],Tabela13[[#This Row],[V44]])</f>
        <v>0.25</v>
      </c>
      <c r="CJ90" s="4">
        <f>AVERAGE(Tabela13[[#This Row],[V43]],Tabela13[[#This Row],[V45]])</f>
        <v>0</v>
      </c>
      <c r="CK90" s="4">
        <f>AVERAGE(Tabela13[[#This Row],[V43]],Tabela13[[#This Row],[V46]])</f>
        <v>9.9509803921568607E-2</v>
      </c>
      <c r="CL90" s="4">
        <f>AVERAGE(Tabela13[[#This Row],[V44]],Tabela13[[#This Row],[V41]])</f>
        <v>0</v>
      </c>
      <c r="CM90" s="4">
        <f>AVERAGE(Tabela13[[#This Row],[V44]],Tabela13[[#This Row],[V42]])</f>
        <v>0.15049019607843139</v>
      </c>
      <c r="CN90" s="4">
        <f>AVERAGE(Tabela13[[#This Row],[V44]],Tabela13[[#This Row],[V43]])</f>
        <v>0.25</v>
      </c>
      <c r="CO90" s="4">
        <f>AVERAGE(Tabela13[[#This Row],[V44]],Tabela13[[#This Row],[V45]])</f>
        <v>0.55098039215686279</v>
      </c>
      <c r="CP90" s="4">
        <f>AVERAGE(Tabela13[[#This Row],[V44]],Tabela13[[#This Row],[V46]])</f>
        <v>0.65049019607843139</v>
      </c>
      <c r="CQ90" s="4">
        <f>AVERAGE(Tabela13[[#This Row],[V45]],Tabela13[[#This Row],[V41]])</f>
        <v>-0.25</v>
      </c>
      <c r="CR90" s="4">
        <f>AVERAGE(Tabela13[[#This Row],[V45]],Tabela13[[#This Row],[V42]])</f>
        <v>-9.9509803921568607E-2</v>
      </c>
      <c r="CS90" s="4">
        <f>AVERAGE(Tabela13[[#This Row],[V45]],Tabela13[[#This Row],[V43]])</f>
        <v>0</v>
      </c>
      <c r="CT90" s="4">
        <f>AVERAGE(Tabela13[[#This Row],[V45]],Tabela13[[#This Row],[V44]])</f>
        <v>0.55098039215686279</v>
      </c>
      <c r="CU90" s="4">
        <f>AVERAGE(Tabela13[[#This Row],[V45]],Tabela13[[#This Row],[V46]])</f>
        <v>0.40049019607843139</v>
      </c>
      <c r="CV90" s="4">
        <f>AVERAGE(Tabela13[[#This Row],[V46]],Tabela13[[#This Row],[V41]])</f>
        <v>-0.15049019607843139</v>
      </c>
      <c r="CW90" s="4">
        <f>AVERAGE(Tabela13[[#This Row],[V46]],Tabela13[[#This Row],[V42]])</f>
        <v>0</v>
      </c>
      <c r="CX90" s="4">
        <f>AVERAGE(Tabela13[[#This Row],[V46]],Tabela13[[#This Row],[V43]])</f>
        <v>9.9509803921568607E-2</v>
      </c>
      <c r="CY90" s="4">
        <f>AVERAGE(Tabela13[[#This Row],[V46]],Tabela13[[#This Row],[V44]])</f>
        <v>0.65049019607843139</v>
      </c>
      <c r="CZ90" s="4">
        <f>AVERAGE(Tabela13[[#This Row],[V46]],Tabela13[[#This Row],[V45]])</f>
        <v>0.40049019607843139</v>
      </c>
      <c r="DA90" s="3">
        <f>_xlfn.STDEV.S(Tabela13[[#This Row],[V41]],Tabela13[[#This Row],[V42]])</f>
        <v>0.212825276298304</v>
      </c>
      <c r="DB90" s="3">
        <f>_xlfn.STDEV.S(Tabela13[[#This Row],[V41]],Tabela13[[#This Row],[V43]])</f>
        <v>0.35355339059327362</v>
      </c>
      <c r="DC90" s="3">
        <f>_xlfn.STDEV.S(Tabela13[[#This Row],[V41]],Tabela13[[#This Row],[V44]])</f>
        <v>1.1327573337831556</v>
      </c>
      <c r="DD90" s="3">
        <f>_xlfn.STDEV.S(Tabela13[[#This Row],[V41]],Tabela13[[#This Row],[V45]])</f>
        <v>0.77920394318988184</v>
      </c>
      <c r="DE90" s="3">
        <f>_xlfn.STDEV.S(Tabela13[[#This Row],[V41]],Tabela13[[#This Row],[V46]])</f>
        <v>0.91993205748485152</v>
      </c>
      <c r="DF90" s="3">
        <f>_xlfn.STDEV.S(Tabela13[[#This Row],[V42]],Tabela13[[#This Row],[V41]])</f>
        <v>0.212825276298304</v>
      </c>
      <c r="DG90" s="3">
        <f>_xlfn.STDEV.S(Tabela13[[#This Row],[V42]],Tabela13[[#This Row],[V43]])</f>
        <v>0.14072811429496984</v>
      </c>
      <c r="DH90" s="3">
        <f>_xlfn.STDEV.S(Tabela13[[#This Row],[V42]],Tabela13[[#This Row],[V44]])</f>
        <v>0.91993205748485152</v>
      </c>
      <c r="DI90" s="3">
        <f>_xlfn.STDEV.S(Tabela13[[#This Row],[V42]],Tabela13[[#This Row],[V45]])</f>
        <v>0.56637866689157779</v>
      </c>
      <c r="DJ90" s="3">
        <f>_xlfn.STDEV.S(Tabela13[[#This Row],[V42]],Tabela13[[#This Row],[V46]])</f>
        <v>0.70710678118654757</v>
      </c>
      <c r="DK90" s="3">
        <f>_xlfn.STDEV.S(Tabela13[[#This Row],[V43]],Tabela13[[#This Row],[V41]])</f>
        <v>0.35355339059327362</v>
      </c>
      <c r="DL90" s="3">
        <f>_xlfn.STDEV.S(Tabela13[[#This Row],[V43]],Tabela13[[#This Row],[V42]])</f>
        <v>0.14072811429496984</v>
      </c>
      <c r="DM90" s="3">
        <f>_xlfn.STDEV.S(Tabela13[[#This Row],[V43]],Tabela13[[#This Row],[V44]])</f>
        <v>0.77920394318988184</v>
      </c>
      <c r="DN90" s="3">
        <f>_xlfn.STDEV.S(Tabela13[[#This Row],[V43]],Tabela13[[#This Row],[V45]])</f>
        <v>0.42565055259660806</v>
      </c>
      <c r="DO90" s="3">
        <f>_xlfn.STDEV.S(Tabela13[[#This Row],[V43]],Tabela13[[#This Row],[V46]])</f>
        <v>0.56637866689157779</v>
      </c>
      <c r="DP90" s="3">
        <f>_xlfn.STDEV.S(Tabela13[[#This Row],[V44]],Tabela13[[#This Row],[V41]])</f>
        <v>1.1327573337831556</v>
      </c>
      <c r="DQ90" s="3">
        <f>_xlfn.STDEV.S(Tabela13[[#This Row],[V44]],Tabela13[[#This Row],[V42]])</f>
        <v>0.91993205748485152</v>
      </c>
      <c r="DR90" s="3">
        <f>_xlfn.STDEV.S(Tabela13[[#This Row],[V44]],Tabela13[[#This Row],[V43]])</f>
        <v>0.77920394318988184</v>
      </c>
      <c r="DS90" s="3">
        <f>_xlfn.STDEV.S(Tabela13[[#This Row],[V44]],Tabela13[[#This Row],[V45]])</f>
        <v>0.35355339059327362</v>
      </c>
      <c r="DT90" s="3">
        <f>_xlfn.STDEV.S(Tabela13[[#This Row],[V44]],Tabela13[[#This Row],[V46]])</f>
        <v>0.212825276298304</v>
      </c>
      <c r="DU90" s="3">
        <f>_xlfn.STDEV.S(Tabela13[[#This Row],[V45]],Tabela13[[#This Row],[V41]])</f>
        <v>0.77920394318988184</v>
      </c>
      <c r="DV90" s="3">
        <f>_xlfn.STDEV.S(Tabela13[[#This Row],[V45]],Tabela13[[#This Row],[V42]])</f>
        <v>0.56637866689157779</v>
      </c>
      <c r="DW90" s="3">
        <f>_xlfn.STDEV.S(Tabela13[[#This Row],[V45]],Tabela13[[#This Row],[V43]])</f>
        <v>0.42565055259660806</v>
      </c>
      <c r="DX90" s="3">
        <f>_xlfn.STDEV.S(Tabela13[[#This Row],[V45]],Tabela13[[#This Row],[V44]])</f>
        <v>0.35355339059327362</v>
      </c>
      <c r="DY90" s="3">
        <f>_xlfn.STDEV.S(Tabela13[[#This Row],[V45]],Tabela13[[#This Row],[V46]])</f>
        <v>0.14072811429496984</v>
      </c>
      <c r="DZ90" s="3">
        <f>_xlfn.STDEV.S(Tabela13[[#This Row],[V46]],Tabela13[[#This Row],[V41]])</f>
        <v>0.91993205748485152</v>
      </c>
      <c r="EA90" s="3">
        <f>_xlfn.STDEV.S(Tabela13[[#This Row],[V46]],Tabela13[[#This Row],[V42]])</f>
        <v>0.70710678118654757</v>
      </c>
      <c r="EB90" s="3">
        <f>_xlfn.STDEV.S(Tabela13[[#This Row],[V46]],Tabela13[[#This Row],[V43]])</f>
        <v>0.56637866689157779</v>
      </c>
      <c r="EC90" s="3">
        <f>_xlfn.STDEV.S(Tabela13[[#This Row],[V46]],Tabela13[[#This Row],[V44]])</f>
        <v>0.212825276298304</v>
      </c>
      <c r="ED90" s="3">
        <f>_xlfn.STDEV.S(Tabela13[[#This Row],[V46]],Tabela13[[#This Row],[V45]])</f>
        <v>0.14072811429496984</v>
      </c>
      <c r="EE90" s="3">
        <f t="shared" si="92"/>
        <v>-0.32717676235760373</v>
      </c>
      <c r="EF90" s="3">
        <f t="shared" si="93"/>
        <v>-0.64168053096999833</v>
      </c>
      <c r="EG90" s="3" t="str">
        <f t="shared" si="94"/>
        <v/>
      </c>
      <c r="EH90" s="3">
        <f t="shared" si="95"/>
        <v>-3.1168157727595274</v>
      </c>
      <c r="EI90" s="3">
        <f t="shared" si="96"/>
        <v>-6.112903574166439</v>
      </c>
      <c r="EJ90" s="3">
        <f t="shared" si="97"/>
        <v>-0.32717676235760373</v>
      </c>
      <c r="EK90" s="3">
        <f t="shared" si="98"/>
        <v>-0.35138966115267867</v>
      </c>
      <c r="EL90" s="3">
        <f t="shared" si="99"/>
        <v>6.112903574166439</v>
      </c>
      <c r="EM90" s="3">
        <f t="shared" si="100"/>
        <v>-5.6916870958562509</v>
      </c>
      <c r="EN90" s="3" t="str">
        <f t="shared" si="101"/>
        <v/>
      </c>
      <c r="EO90" s="3">
        <f t="shared" si="102"/>
        <v>-0.64168053096999833</v>
      </c>
      <c r="EP90" s="3">
        <f t="shared" si="103"/>
        <v>-0.35138966115267867</v>
      </c>
      <c r="EQ90" s="3">
        <f t="shared" si="104"/>
        <v>3.1168157727595274</v>
      </c>
      <c r="ER90" s="3" t="str">
        <f t="shared" si="105"/>
        <v/>
      </c>
      <c r="ES90" s="3" t="str">
        <f t="shared" si="106"/>
        <v/>
      </c>
      <c r="ET90" s="3" t="str">
        <f t="shared" si="107"/>
        <v/>
      </c>
      <c r="EU90" s="3" t="str">
        <f t="shared" si="108"/>
        <v/>
      </c>
      <c r="EV90" s="3">
        <f t="shared" si="109"/>
        <v>3.1168157727595274</v>
      </c>
      <c r="EW90" s="3">
        <f t="shared" si="110"/>
        <v>0.64168053096999833</v>
      </c>
      <c r="EX90" s="3">
        <f t="shared" si="111"/>
        <v>0.32717676235760373</v>
      </c>
      <c r="EY90" s="3">
        <f t="shared" si="112"/>
        <v>-3.1168157727595274</v>
      </c>
      <c r="EZ90" s="3">
        <f t="shared" si="113"/>
        <v>-5.6916870958562509</v>
      </c>
      <c r="FA90" s="3" t="str">
        <f t="shared" si="114"/>
        <v/>
      </c>
      <c r="FB90" s="3">
        <f t="shared" si="115"/>
        <v>0.64168053096999833</v>
      </c>
      <c r="FC90" s="3">
        <f t="shared" si="116"/>
        <v>0.35138966115267867</v>
      </c>
      <c r="FD90" s="3">
        <f t="shared" si="117"/>
        <v>-6.112903574166439</v>
      </c>
      <c r="FE90" s="3" t="str">
        <f t="shared" si="118"/>
        <v/>
      </c>
      <c r="FF90" s="3">
        <f t="shared" si="119"/>
        <v>5.6916870958562509</v>
      </c>
      <c r="FG90" s="3">
        <f t="shared" si="120"/>
        <v>0.32717676235760373</v>
      </c>
      <c r="FH90" s="3">
        <f t="shared" si="121"/>
        <v>0.35138966115267867</v>
      </c>
      <c r="FI90" s="4">
        <f t="shared" si="122"/>
        <v>0.73529411764705876</v>
      </c>
      <c r="FJ90" s="4">
        <f t="shared" si="123"/>
        <v>0.26666666666666666</v>
      </c>
      <c r="FK90" s="4">
        <f t="shared" si="124"/>
        <v>0.55049472565213842</v>
      </c>
      <c r="FL90" s="4">
        <f t="shared" si="125"/>
        <v>2.2826886908169106</v>
      </c>
      <c r="FM90" s="4">
        <f>Tabela13[[#This Row],[V139]]-Tabela13[[#This Row],[V140]]</f>
        <v>-1.7321939651647722</v>
      </c>
      <c r="FN90" s="4">
        <f>Tabela13[[#This Row],[V1]]-Tabela13[[#This Row],[V2]]/2</f>
        <v>-0.11715686274509807</v>
      </c>
      <c r="FO90" s="4">
        <f>Tabela13[[#This Row],[V1]]-Tabela13[[#This Row],[V3]]/2</f>
        <v>3.3333333333333326E-2</v>
      </c>
      <c r="FP90" s="4">
        <f>Tabela13[[#This Row],[V1]]-Tabela13[[#This Row],[V4]]/2</f>
        <v>0.13284313725490193</v>
      </c>
      <c r="FQ90" s="4">
        <f>Tabela13[[#This Row],[V2]]-Tabela13[[#This Row],[V1]]/2</f>
        <v>1.0843137254901962</v>
      </c>
      <c r="FR90" s="4">
        <f>Tabela13[[#This Row],[V2]]-Tabela13[[#This Row],[V3]]/2</f>
        <v>0.83431372549019611</v>
      </c>
      <c r="FS90" s="4">
        <f>Tabela13[[#This Row],[V2]]-Tabela13[[#This Row],[V4]]/2</f>
        <v>0.93382352941176472</v>
      </c>
      <c r="FT90" s="4">
        <f t="shared" si="126"/>
        <v>-0.11662521311811529</v>
      </c>
      <c r="FU90" s="4">
        <f t="shared" si="127"/>
        <v>3.3320995878247189E-2</v>
      </c>
      <c r="FV90" s="4">
        <f t="shared" si="128"/>
        <v>0.1320698677009513</v>
      </c>
      <c r="FW90" s="4">
        <f t="shared" si="129"/>
        <v>0.82582767324171802</v>
      </c>
      <c r="FX90" s="4">
        <f t="shared" si="130"/>
        <v>0.69531658938524377</v>
      </c>
      <c r="FY90" s="4">
        <f t="shared" si="131"/>
        <v>0.75119097962610504</v>
      </c>
      <c r="FZ90" s="4">
        <f t="shared" si="132"/>
        <v>-20.992538361260753</v>
      </c>
      <c r="GA90" s="4">
        <f t="shared" si="133"/>
        <v>5.9977792580844937</v>
      </c>
      <c r="GB90" s="4">
        <f t="shared" si="134"/>
        <v>23.772576186171236</v>
      </c>
      <c r="GC90" s="4">
        <f t="shared" si="135"/>
        <v>148.64898118350925</v>
      </c>
      <c r="GD90" s="4">
        <f t="shared" si="136"/>
        <v>125.15698608934387</v>
      </c>
      <c r="GE90" s="4">
        <f t="shared" si="137"/>
        <v>135.21437633269892</v>
      </c>
      <c r="GF90" s="4">
        <f>Tabela13[[#This Row],[V1]]-Tabela13[[#This Row],[V2]]/Tabela13[[#This Row],[V2]]</f>
        <v>-0.43333333333333335</v>
      </c>
      <c r="GG90" s="4">
        <f>Tabela13[[#This Row],[V1]]-Tabela13[[#This Row],[V3]]/Tabela13[[#This Row],[V3]]</f>
        <v>-0.43333333333333335</v>
      </c>
      <c r="GH90" s="4">
        <f>Tabela13[[#This Row],[V1]]-Tabela13[[#This Row],[V4]]/Tabela13[[#This Row],[V4]]</f>
        <v>-0.43333333333333335</v>
      </c>
      <c r="GI90" s="4">
        <f>Tabela13[[#This Row],[V2]]-Tabela13[[#This Row],[V1]]/Tabela13[[#This Row],[V1]]</f>
        <v>0.36764705882352944</v>
      </c>
      <c r="GJ90" s="4">
        <f>Tabela13[[#This Row],[V2]]-Tabela13[[#This Row],[V3]]/Tabela13[[#This Row],[V3]]</f>
        <v>0.36764705882352944</v>
      </c>
      <c r="GK90" s="4">
        <f>Tabela13[[#This Row],[V2]]-Tabela13[[#This Row],[V4]]/Tabela13[[#This Row],[V4]]</f>
        <v>0.36764705882352944</v>
      </c>
      <c r="GL90" s="4">
        <f t="shared" si="138"/>
        <v>0.33694173406436234</v>
      </c>
      <c r="GM90" s="4">
        <f t="shared" si="139"/>
        <v>0.96715686274509804</v>
      </c>
      <c r="GN90" s="4">
        <f t="shared" si="140"/>
        <v>0.34838374936203709</v>
      </c>
      <c r="GO90" s="3">
        <f t="shared" si="141"/>
        <v>0</v>
      </c>
      <c r="GP90" s="3">
        <v>100</v>
      </c>
      <c r="GQ90" s="3">
        <f t="shared" si="142"/>
        <v>-1</v>
      </c>
      <c r="GR90" s="3">
        <f t="shared" si="143"/>
        <v>-100</v>
      </c>
      <c r="GS90" s="34">
        <f>COUNTIF($D$2:D89,Tabela13[[#This Row],[HomeTeam]])</f>
        <v>4</v>
      </c>
      <c r="GT90" s="34">
        <f>COUNTIF($E$2:E89,Tabela13[[#This Row],[AwayTeam]])</f>
        <v>3</v>
      </c>
      <c r="GU90" s="3">
        <f>IFERROR(AVERAGEIFS($AD$2:AD89,$D$2:D89,Tabela13[[#This Row],[HomeTeam]],$GS$2:GS89,"&gt;="&amp;Tabela13[[#This Row],[Contagem_H]]-5),"")</f>
        <v>1.9215265563589776</v>
      </c>
      <c r="GV90" s="3">
        <f>IFERROR(AVERAGEIFS($G$2:G89,$E$2:E89,Tabela13[[#This Row],[AwayTeam]],$GT$2:GT89,"&gt;="&amp;Tabela13[[#This Row],[Contagem_A]]-5),"")</f>
        <v>0.66666666666666663</v>
      </c>
      <c r="GW90" s="3">
        <f>IFERROR(AVERAGEIFS($GQ$2:GQ89,$D$2:D89,Tabela13[[#This Row],[HomeTeam]],$GS$2:GS89,"&gt;="&amp;Tabela13[[#This Row],[Contagem_H]]-5),"")</f>
        <v>-1</v>
      </c>
    </row>
    <row r="91" spans="1:205" x14ac:dyDescent="0.25">
      <c r="A91" t="s">
        <v>127</v>
      </c>
      <c r="B91" t="s">
        <v>166</v>
      </c>
      <c r="C91" t="s">
        <v>139</v>
      </c>
      <c r="D91" t="s">
        <v>21</v>
      </c>
      <c r="E91" t="s">
        <v>14</v>
      </c>
      <c r="F91" s="3">
        <v>4</v>
      </c>
      <c r="G91" s="3">
        <v>1</v>
      </c>
      <c r="H91" s="3" t="str">
        <f t="shared" si="144"/>
        <v>H</v>
      </c>
      <c r="I91" s="3">
        <v>1.73</v>
      </c>
      <c r="J91" s="3">
        <v>3.8</v>
      </c>
      <c r="K91" s="3">
        <v>4.5</v>
      </c>
      <c r="L91" s="3">
        <v>1.6</v>
      </c>
      <c r="M91" s="3">
        <v>2.2999999999999998</v>
      </c>
      <c r="N91" s="3">
        <f t="shared" si="73"/>
        <v>5</v>
      </c>
      <c r="O91" s="3">
        <f t="shared" si="74"/>
        <v>3</v>
      </c>
      <c r="P91" s="3">
        <f t="shared" si="75"/>
        <v>0</v>
      </c>
      <c r="Q91" s="3">
        <f t="shared" si="76"/>
        <v>6.3414799039989145E-2</v>
      </c>
      <c r="R91" s="3">
        <f t="shared" si="77"/>
        <v>5.9782608695652217E-2</v>
      </c>
      <c r="S91" s="3">
        <f t="shared" si="78"/>
        <v>1.8397076023391812</v>
      </c>
      <c r="T91" s="3">
        <f t="shared" si="79"/>
        <v>4.0409762363519581</v>
      </c>
      <c r="U91" s="3">
        <f t="shared" si="80"/>
        <v>4.7853665956799514</v>
      </c>
      <c r="V91" s="3">
        <f t="shared" si="81"/>
        <v>1.7014636784639827</v>
      </c>
      <c r="W91" s="3">
        <f t="shared" si="82"/>
        <v>2.4458540377919746</v>
      </c>
      <c r="X91" s="4">
        <f t="shared" si="83"/>
        <v>0.5780346820809249</v>
      </c>
      <c r="Y91" s="4">
        <f t="shared" si="84"/>
        <v>0.26315789473684209</v>
      </c>
      <c r="Z91" s="4">
        <f t="shared" si="85"/>
        <v>0.22222222222222221</v>
      </c>
      <c r="AA91" s="4">
        <f t="shared" si="86"/>
        <v>0.625</v>
      </c>
      <c r="AB91" s="4">
        <f t="shared" si="87"/>
        <v>0.43478260869565222</v>
      </c>
      <c r="AC91" s="4">
        <f t="shared" si="88"/>
        <v>2.2890173410404624</v>
      </c>
      <c r="AD91" s="4">
        <f t="shared" si="89"/>
        <v>0.61111111111111116</v>
      </c>
      <c r="AE91" s="4">
        <f t="shared" si="90"/>
        <v>0.78901734104046239</v>
      </c>
      <c r="AF91" s="4">
        <f t="shared" si="91"/>
        <v>2.1111111111111112</v>
      </c>
      <c r="AG91" s="4">
        <f>IFERROR(AVERAGE(Tabela13[[#This Row],[V1]],Tabela13[[#This Row],[V2]]),"")</f>
        <v>1.4500642260757868</v>
      </c>
      <c r="AH91" s="4">
        <f>IFERROR(AVERAGE(Tabela13[[#This Row],[V1]],Tabela13[[#This Row],[V3]]),"")</f>
        <v>1.5390173410404624</v>
      </c>
      <c r="AI91" s="4">
        <f>IFERROR(AVERAGE(Tabela13[[#This Row],[V1]],Tabela13[[#This Row],[V4]]),"")</f>
        <v>2.2000642260757868</v>
      </c>
      <c r="AJ91" s="4">
        <f>IFERROR(AVERAGE(Tabela13[[#This Row],[V2]],Tabela13[[#This Row],[V1]]),"")</f>
        <v>1.4500642260757868</v>
      </c>
      <c r="AK91" s="4">
        <f>IFERROR(AVERAGE(Tabela13[[#This Row],[V2]],Tabela13[[#This Row],[V3]]),"")</f>
        <v>0.70006422607578678</v>
      </c>
      <c r="AL91" s="4">
        <f>IFERROR(AVERAGE(Tabela13[[#This Row],[V2]],Tabela13[[#This Row],[V4]]),"")</f>
        <v>1.3611111111111112</v>
      </c>
      <c r="AM91" s="4">
        <f>IFERROR(AVERAGE(Tabela13[[#This Row],[V3]],Tabela13[[#This Row],[V1]]),"")</f>
        <v>1.5390173410404624</v>
      </c>
      <c r="AN91" s="4">
        <f>IFERROR(AVERAGE(Tabela13[[#This Row],[V3]],Tabela13[[#This Row],[V2]]),"")</f>
        <v>0.70006422607578678</v>
      </c>
      <c r="AO91" s="4">
        <f>IFERROR(AVERAGE(Tabela13[[#This Row],[V3]],Tabela13[[#This Row],[V4]]),"")</f>
        <v>1.4500642260757868</v>
      </c>
      <c r="AP91" s="4">
        <f>IFERROR(AVERAGE(Tabela13[[#This Row],[V4]],Tabela13[[#This Row],[V1]]),"")</f>
        <v>2.2000642260757868</v>
      </c>
      <c r="AQ91" s="4">
        <f>IFERROR(AVERAGE(Tabela13[[#This Row],[V4]],Tabela13[[#This Row],[V2]]),"")</f>
        <v>1.3611111111111112</v>
      </c>
      <c r="AR91" s="4">
        <f>IFERROR(AVERAGE(Tabela13[[#This Row],[V4]],Tabela13[[#This Row],[V3]]),"")</f>
        <v>1.4500642260757868</v>
      </c>
      <c r="AS91" s="4">
        <f>_xlfn.STDEV.S(Tabela13[[#This Row],[V1]:[V2]])</f>
        <v>1.1864588733781984</v>
      </c>
      <c r="AT91" s="4">
        <f>_xlfn.STDEV.S(Tabela13[[#This Row],[V1]],Tabela13[[#This Row],[V3]])</f>
        <v>1.0606601717798212</v>
      </c>
      <c r="AU91" s="4">
        <f>_xlfn.STDEV.S(Tabela13[[#This Row],[V1]],Tabela13[[#This Row],[V4]])</f>
        <v>0.12579870159837736</v>
      </c>
      <c r="AV91" s="4">
        <f>_xlfn.STDEV.S(Tabela13[[#This Row],[V2]],Tabela13[[#This Row],[V1]])</f>
        <v>1.1864588733781984</v>
      </c>
      <c r="AW91" s="4">
        <f>_xlfn.STDEV.S(Tabela13[[#This Row],[V2]],Tabela13[[#This Row],[V3]])</f>
        <v>0.12579870159837753</v>
      </c>
      <c r="AX91" s="4">
        <f>_xlfn.STDEV.S(Tabela13[[#This Row],[V42]],Tabela13[[#This Row],[V44]])</f>
        <v>2.2471190451580201</v>
      </c>
      <c r="AY91" s="4">
        <f>_xlfn.STDEV.S(Tabela13[[#This Row],[V3]],Tabela13[[#This Row],[V1]])</f>
        <v>1.0606601717798212</v>
      </c>
      <c r="AZ91" s="4">
        <f>_xlfn.STDEV.S(Tabela13[[#This Row],[V3]],Tabela13[[#This Row],[V2]])</f>
        <v>0.12579870159837753</v>
      </c>
      <c r="BA91" s="4">
        <f>_xlfn.STDEV.S(Tabela13[[#This Row],[V3]],Tabela13[[#This Row],[V4]])</f>
        <v>0.93486147018144405</v>
      </c>
      <c r="BB91" s="4">
        <f>_xlfn.STDEV.S(Tabela13[[#This Row],[V4]],Tabela13[[#This Row],[V1]])</f>
        <v>0.12579870159837736</v>
      </c>
      <c r="BC91" s="4">
        <f>_xlfn.STDEV.S(Tabela13[[#This Row],[V4]],Tabela13[[#This Row],[V2]])</f>
        <v>1.060660171779821</v>
      </c>
      <c r="BD91" s="4">
        <f>_xlfn.STDEV.S(Tabela13[[#This Row],[V4]],Tabela13[[#This Row],[V3]])</f>
        <v>0.93486147018144405</v>
      </c>
      <c r="BE91" s="4">
        <f>Tabela13[[#This Row],[V17]]/Tabela13[[#This Row],[V5]]</f>
        <v>0.81821125715861143</v>
      </c>
      <c r="BF91" s="4">
        <f>Tabela13[[#This Row],[V18]]/Tabela13[[#This Row],[V6]]</f>
        <v>0.68918013039590265</v>
      </c>
      <c r="BG91" s="4">
        <f>Tabela13[[#This Row],[V19]]/Tabela13[[#This Row],[V7]]</f>
        <v>5.7179558718048036E-2</v>
      </c>
      <c r="BH91" s="4">
        <f>Tabela13[[#This Row],[V20]]/Tabela13[[#This Row],[V8]]</f>
        <v>0.81821125715861143</v>
      </c>
      <c r="BI91" s="4">
        <f>Tabela13[[#This Row],[V21]]/Tabela13[[#This Row],[V9]]</f>
        <v>0.17969594347584752</v>
      </c>
      <c r="BJ91" s="4">
        <f>Tabela13[[#This Row],[V22]]/Tabela13[[#This Row],[V10]]</f>
        <v>1.6509446046058922</v>
      </c>
      <c r="BK91" s="4">
        <f>Tabela13[[#This Row],[V23]]/Tabela13[[#This Row],[V11]]</f>
        <v>0.68918013039590265</v>
      </c>
      <c r="BL91" s="4">
        <f>Tabela13[[#This Row],[V24]]/Tabela13[[#This Row],[V12]]</f>
        <v>0.17969594347584752</v>
      </c>
      <c r="BM91" s="4">
        <f>Tabela13[[#This Row],[V25]]/Tabela13[[#This Row],[V13]]</f>
        <v>0.6447034920042114</v>
      </c>
      <c r="BN91" s="4">
        <f>Tabela13[[#This Row],[V26]]/Tabela13[[#This Row],[V14]]</f>
        <v>5.7179558718048036E-2</v>
      </c>
      <c r="BO91" s="4">
        <f>Tabela13[[#This Row],[V27]]/Tabela13[[#This Row],[V15]]</f>
        <v>0.77926053436884801</v>
      </c>
      <c r="BP91" s="4">
        <f>Tabela13[[#This Row],[V28]]/Tabela13[[#This Row],[V16]]</f>
        <v>0.6447034920042114</v>
      </c>
      <c r="BQ91" s="4">
        <f>Tabela13[[#This Row],[V1]]-Tabela13[[#This Row],[V2]]</f>
        <v>1.6779062299293512</v>
      </c>
      <c r="BR91" s="4">
        <f>Tabela13[[#This Row],[V1]]-Tabela13[[#This Row],[V3]]</f>
        <v>1.5</v>
      </c>
      <c r="BS91" s="4">
        <f>Tabela13[[#This Row],[V1]]-Tabela13[[#This Row],[V4]]</f>
        <v>0.17790622992935123</v>
      </c>
      <c r="BT91" s="4">
        <f>Tabela13[[#This Row],[V2]]-Tabela13[[#This Row],[V1]]</f>
        <v>-1.6779062299293512</v>
      </c>
      <c r="BU91" s="4">
        <f>Tabela13[[#This Row],[V2]]-Tabela13[[#This Row],[V3]]</f>
        <v>-0.17790622992935123</v>
      </c>
      <c r="BV91" s="4">
        <f>Tabela13[[#This Row],[V2]]-Tabela13[[#This Row],[V4]]</f>
        <v>-1.5</v>
      </c>
      <c r="BW91" s="4">
        <f>AVERAGE(Tabela13[[#This Row],[V41]],Tabela13[[#This Row],[V42]])</f>
        <v>1.5889531149646756</v>
      </c>
      <c r="BX91" s="4">
        <f>AVERAGE(Tabela13[[#This Row],[V41]],Tabela13[[#This Row],[V43]])</f>
        <v>0.92790622992935123</v>
      </c>
      <c r="BY91" s="4">
        <f>AVERAGE(Tabela13[[#This Row],[V41]],Tabela13[[#This Row],[V44]])</f>
        <v>0</v>
      </c>
      <c r="BZ91" s="4">
        <f>AVERAGE(Tabela13[[#This Row],[V41]],Tabela13[[#This Row],[V45]])</f>
        <v>0.75</v>
      </c>
      <c r="CA91" s="4">
        <f>AVERAGE(Tabela13[[#This Row],[V41]],Tabela13[[#This Row],[V46]])</f>
        <v>8.8953114964675617E-2</v>
      </c>
      <c r="CB91" s="4">
        <f>AVERAGE(Tabela13[[#This Row],[V42]],Tabela13[[#This Row],[V41]])</f>
        <v>1.5889531149646756</v>
      </c>
      <c r="CC91" s="4">
        <f>AVERAGE(Tabela13[[#This Row],[V42]],Tabela13[[#This Row],[V43]])</f>
        <v>0.83895311496467562</v>
      </c>
      <c r="CD91" s="4">
        <f>AVERAGE(Tabela13[[#This Row],[V42]],Tabela13[[#This Row],[V44]])</f>
        <v>-8.8953114964675617E-2</v>
      </c>
      <c r="CE91" s="4">
        <f>AVERAGE(Tabela13[[#This Row],[V42]],Tabela13[[#This Row],[V45]])</f>
        <v>0.66104688503532438</v>
      </c>
      <c r="CF91" s="4">
        <f>AVERAGE(Tabela13[[#This Row],[V42]],Tabela13[[#This Row],[V46]])</f>
        <v>0</v>
      </c>
      <c r="CG91" s="4">
        <f>AVERAGE(Tabela13[[#This Row],[V43]],Tabela13[[#This Row],[V41]])</f>
        <v>0.92790622992935123</v>
      </c>
      <c r="CH91" s="4">
        <f>AVERAGE(Tabela13[[#This Row],[V43]],Tabela13[[#This Row],[V42]])</f>
        <v>0.83895311496467562</v>
      </c>
      <c r="CI91" s="4">
        <f>AVERAGE(Tabela13[[#This Row],[V43]],Tabela13[[#This Row],[V44]])</f>
        <v>-0.75</v>
      </c>
      <c r="CJ91" s="4">
        <f>AVERAGE(Tabela13[[#This Row],[V43]],Tabela13[[#This Row],[V45]])</f>
        <v>0</v>
      </c>
      <c r="CK91" s="4">
        <f>AVERAGE(Tabela13[[#This Row],[V43]],Tabela13[[#This Row],[V46]])</f>
        <v>-0.66104688503532438</v>
      </c>
      <c r="CL91" s="4">
        <f>AVERAGE(Tabela13[[#This Row],[V44]],Tabela13[[#This Row],[V41]])</f>
        <v>0</v>
      </c>
      <c r="CM91" s="4">
        <f>AVERAGE(Tabela13[[#This Row],[V44]],Tabela13[[#This Row],[V42]])</f>
        <v>-8.8953114964675617E-2</v>
      </c>
      <c r="CN91" s="4">
        <f>AVERAGE(Tabela13[[#This Row],[V44]],Tabela13[[#This Row],[V43]])</f>
        <v>-0.75</v>
      </c>
      <c r="CO91" s="4">
        <f>AVERAGE(Tabela13[[#This Row],[V44]],Tabela13[[#This Row],[V45]])</f>
        <v>-0.92790622992935123</v>
      </c>
      <c r="CP91" s="4">
        <f>AVERAGE(Tabela13[[#This Row],[V44]],Tabela13[[#This Row],[V46]])</f>
        <v>-1.5889531149646756</v>
      </c>
      <c r="CQ91" s="4">
        <f>AVERAGE(Tabela13[[#This Row],[V45]],Tabela13[[#This Row],[V41]])</f>
        <v>0.75</v>
      </c>
      <c r="CR91" s="4">
        <f>AVERAGE(Tabela13[[#This Row],[V45]],Tabela13[[#This Row],[V42]])</f>
        <v>0.66104688503532438</v>
      </c>
      <c r="CS91" s="4">
        <f>AVERAGE(Tabela13[[#This Row],[V45]],Tabela13[[#This Row],[V43]])</f>
        <v>0</v>
      </c>
      <c r="CT91" s="4">
        <f>AVERAGE(Tabela13[[#This Row],[V45]],Tabela13[[#This Row],[V44]])</f>
        <v>-0.92790622992935123</v>
      </c>
      <c r="CU91" s="4">
        <f>AVERAGE(Tabela13[[#This Row],[V45]],Tabela13[[#This Row],[V46]])</f>
        <v>-0.83895311496467562</v>
      </c>
      <c r="CV91" s="4">
        <f>AVERAGE(Tabela13[[#This Row],[V46]],Tabela13[[#This Row],[V41]])</f>
        <v>8.8953114964675617E-2</v>
      </c>
      <c r="CW91" s="4">
        <f>AVERAGE(Tabela13[[#This Row],[V46]],Tabela13[[#This Row],[V42]])</f>
        <v>0</v>
      </c>
      <c r="CX91" s="4">
        <f>AVERAGE(Tabela13[[#This Row],[V46]],Tabela13[[#This Row],[V43]])</f>
        <v>-0.66104688503532438</v>
      </c>
      <c r="CY91" s="4">
        <f>AVERAGE(Tabela13[[#This Row],[V46]],Tabela13[[#This Row],[V44]])</f>
        <v>-1.5889531149646756</v>
      </c>
      <c r="CZ91" s="4">
        <f>AVERAGE(Tabela13[[#This Row],[V46]],Tabela13[[#This Row],[V45]])</f>
        <v>-0.83895311496467562</v>
      </c>
      <c r="DA91" s="3">
        <f>_xlfn.STDEV.S(Tabela13[[#This Row],[V41]],Tabela13[[#This Row],[V42]])</f>
        <v>0.12579870159837736</v>
      </c>
      <c r="DB91" s="3">
        <f>_xlfn.STDEV.S(Tabela13[[#This Row],[V41]],Tabela13[[#This Row],[V43]])</f>
        <v>1.0606601717798212</v>
      </c>
      <c r="DC91" s="3">
        <f>_xlfn.STDEV.S(Tabela13[[#This Row],[V41]],Tabela13[[#This Row],[V44]])</f>
        <v>2.3729177467563973</v>
      </c>
      <c r="DD91" s="3">
        <f>_xlfn.STDEV.S(Tabela13[[#This Row],[V41]],Tabela13[[#This Row],[V45]])</f>
        <v>1.3122575749765759</v>
      </c>
      <c r="DE91" s="3">
        <f>_xlfn.STDEV.S(Tabela13[[#This Row],[V41]],Tabela13[[#This Row],[V46]])</f>
        <v>2.2471190451580201</v>
      </c>
      <c r="DF91" s="3">
        <f>_xlfn.STDEV.S(Tabela13[[#This Row],[V42]],Tabela13[[#This Row],[V41]])</f>
        <v>0.12579870159837736</v>
      </c>
      <c r="DG91" s="3">
        <f>_xlfn.STDEV.S(Tabela13[[#This Row],[V42]],Tabela13[[#This Row],[V43]])</f>
        <v>0.93486147018144383</v>
      </c>
      <c r="DH91" s="3">
        <f>_xlfn.STDEV.S(Tabela13[[#This Row],[V42]],Tabela13[[#This Row],[V44]])</f>
        <v>2.2471190451580201</v>
      </c>
      <c r="DI91" s="3">
        <f>_xlfn.STDEV.S(Tabela13[[#This Row],[V42]],Tabela13[[#This Row],[V45]])</f>
        <v>1.1864588733781987</v>
      </c>
      <c r="DJ91" s="3">
        <f>_xlfn.STDEV.S(Tabela13[[#This Row],[V42]],Tabela13[[#This Row],[V46]])</f>
        <v>2.1213203435596424</v>
      </c>
      <c r="DK91" s="3">
        <f>_xlfn.STDEV.S(Tabela13[[#This Row],[V43]],Tabela13[[#This Row],[V41]])</f>
        <v>1.0606601717798212</v>
      </c>
      <c r="DL91" s="3">
        <f>_xlfn.STDEV.S(Tabela13[[#This Row],[V43]],Tabela13[[#This Row],[V42]])</f>
        <v>0.93486147018144383</v>
      </c>
      <c r="DM91" s="3">
        <f>_xlfn.STDEV.S(Tabela13[[#This Row],[V43]],Tabela13[[#This Row],[V44]])</f>
        <v>1.3122575749765759</v>
      </c>
      <c r="DN91" s="3">
        <f>_xlfn.STDEV.S(Tabela13[[#This Row],[V43]],Tabela13[[#This Row],[V45]])</f>
        <v>0.25159740319675472</v>
      </c>
      <c r="DO91" s="3">
        <f>_xlfn.STDEV.S(Tabela13[[#This Row],[V43]],Tabela13[[#This Row],[V46]])</f>
        <v>1.1864588733781987</v>
      </c>
      <c r="DP91" s="3">
        <f>_xlfn.STDEV.S(Tabela13[[#This Row],[V44]],Tabela13[[#This Row],[V41]])</f>
        <v>2.3729177467563973</v>
      </c>
      <c r="DQ91" s="3">
        <f>_xlfn.STDEV.S(Tabela13[[#This Row],[V44]],Tabela13[[#This Row],[V42]])</f>
        <v>2.2471190451580201</v>
      </c>
      <c r="DR91" s="3">
        <f>_xlfn.STDEV.S(Tabela13[[#This Row],[V44]],Tabela13[[#This Row],[V43]])</f>
        <v>1.3122575749765759</v>
      </c>
      <c r="DS91" s="3">
        <f>_xlfn.STDEV.S(Tabela13[[#This Row],[V44]],Tabela13[[#This Row],[V45]])</f>
        <v>1.0606601717798212</v>
      </c>
      <c r="DT91" s="3">
        <f>_xlfn.STDEV.S(Tabela13[[#This Row],[V44]],Tabela13[[#This Row],[V46]])</f>
        <v>0.12579870159837736</v>
      </c>
      <c r="DU91" s="3">
        <f>_xlfn.STDEV.S(Tabela13[[#This Row],[V45]],Tabela13[[#This Row],[V41]])</f>
        <v>1.3122575749765759</v>
      </c>
      <c r="DV91" s="3">
        <f>_xlfn.STDEV.S(Tabela13[[#This Row],[V45]],Tabela13[[#This Row],[V42]])</f>
        <v>1.1864588733781987</v>
      </c>
      <c r="DW91" s="3">
        <f>_xlfn.STDEV.S(Tabela13[[#This Row],[V45]],Tabela13[[#This Row],[V43]])</f>
        <v>0.25159740319675472</v>
      </c>
      <c r="DX91" s="3">
        <f>_xlfn.STDEV.S(Tabela13[[#This Row],[V45]],Tabela13[[#This Row],[V44]])</f>
        <v>1.0606601717798212</v>
      </c>
      <c r="DY91" s="3">
        <f>_xlfn.STDEV.S(Tabela13[[#This Row],[V45]],Tabela13[[#This Row],[V46]])</f>
        <v>0.93486147018144383</v>
      </c>
      <c r="DZ91" s="3">
        <f>_xlfn.STDEV.S(Tabela13[[#This Row],[V46]],Tabela13[[#This Row],[V41]])</f>
        <v>2.2471190451580201</v>
      </c>
      <c r="EA91" s="3">
        <f>_xlfn.STDEV.S(Tabela13[[#This Row],[V46]],Tabela13[[#This Row],[V42]])</f>
        <v>2.1213203435596424</v>
      </c>
      <c r="EB91" s="3">
        <f>_xlfn.STDEV.S(Tabela13[[#This Row],[V46]],Tabela13[[#This Row],[V43]])</f>
        <v>1.1864588733781987</v>
      </c>
      <c r="EC91" s="3">
        <f>_xlfn.STDEV.S(Tabela13[[#This Row],[V46]],Tabela13[[#This Row],[V44]])</f>
        <v>0.12579870159837736</v>
      </c>
      <c r="ED91" s="3">
        <f>_xlfn.STDEV.S(Tabela13[[#This Row],[V46]],Tabela13[[#This Row],[V45]])</f>
        <v>0.93486147018144383</v>
      </c>
      <c r="EE91" s="3">
        <f t="shared" si="92"/>
        <v>7.9170807756133207E-2</v>
      </c>
      <c r="EF91" s="3">
        <f t="shared" si="93"/>
        <v>1.143068273030754</v>
      </c>
      <c r="EG91" s="3" t="str">
        <f t="shared" si="94"/>
        <v/>
      </c>
      <c r="EH91" s="3">
        <f t="shared" si="95"/>
        <v>1.7496767666354345</v>
      </c>
      <c r="EI91" s="3">
        <f t="shared" si="96"/>
        <v>25.261836486000281</v>
      </c>
      <c r="EJ91" s="3">
        <f t="shared" si="97"/>
        <v>7.9170807756133207E-2</v>
      </c>
      <c r="EK91" s="3">
        <f t="shared" si="98"/>
        <v>1.1143190882851737</v>
      </c>
      <c r="EL91" s="3">
        <f t="shared" si="99"/>
        <v>-25.261836486000281</v>
      </c>
      <c r="EM91" s="3">
        <f t="shared" si="100"/>
        <v>1.7948180382315815</v>
      </c>
      <c r="EN91" s="3" t="str">
        <f t="shared" si="101"/>
        <v/>
      </c>
      <c r="EO91" s="3">
        <f t="shared" si="102"/>
        <v>1.143068273030754</v>
      </c>
      <c r="EP91" s="3">
        <f t="shared" si="103"/>
        <v>1.1143190882851737</v>
      </c>
      <c r="EQ91" s="3">
        <f t="shared" si="104"/>
        <v>-1.7496767666354345</v>
      </c>
      <c r="ER91" s="3" t="str">
        <f t="shared" si="105"/>
        <v/>
      </c>
      <c r="ES91" s="3" t="str">
        <f t="shared" si="106"/>
        <v/>
      </c>
      <c r="ET91" s="3" t="str">
        <f t="shared" si="107"/>
        <v/>
      </c>
      <c r="EU91" s="3" t="str">
        <f t="shared" si="108"/>
        <v/>
      </c>
      <c r="EV91" s="3">
        <f t="shared" si="109"/>
        <v>-1.7496767666354345</v>
      </c>
      <c r="EW91" s="3">
        <f t="shared" si="110"/>
        <v>-1.143068273030754</v>
      </c>
      <c r="EX91" s="3">
        <f t="shared" si="111"/>
        <v>-7.9170807756133207E-2</v>
      </c>
      <c r="EY91" s="3">
        <f t="shared" si="112"/>
        <v>1.7496767666354345</v>
      </c>
      <c r="EZ91" s="3">
        <f t="shared" si="113"/>
        <v>1.7948180382315815</v>
      </c>
      <c r="FA91" s="3" t="str">
        <f t="shared" si="114"/>
        <v/>
      </c>
      <c r="FB91" s="3">
        <f t="shared" si="115"/>
        <v>-1.143068273030754</v>
      </c>
      <c r="FC91" s="3">
        <f t="shared" si="116"/>
        <v>-1.1143190882851737</v>
      </c>
      <c r="FD91" s="3">
        <f t="shared" si="117"/>
        <v>25.261836486000281</v>
      </c>
      <c r="FE91" s="3" t="str">
        <f t="shared" si="118"/>
        <v/>
      </c>
      <c r="FF91" s="3">
        <f t="shared" si="119"/>
        <v>-1.7948180382315815</v>
      </c>
      <c r="FG91" s="3">
        <f t="shared" si="120"/>
        <v>-7.9170807756133207E-2</v>
      </c>
      <c r="FH91" s="3">
        <f t="shared" si="121"/>
        <v>-1.1143190882851737</v>
      </c>
      <c r="FI91" s="4">
        <f t="shared" si="122"/>
        <v>0.88888888888888884</v>
      </c>
      <c r="FJ91" s="4">
        <f t="shared" si="123"/>
        <v>0.5780346820809249</v>
      </c>
      <c r="FK91" s="4">
        <f t="shared" si="124"/>
        <v>1.8781588734543377</v>
      </c>
      <c r="FL91" s="4">
        <f t="shared" si="125"/>
        <v>0.87437617216058994</v>
      </c>
      <c r="FM91" s="4">
        <f>Tabela13[[#This Row],[V139]]-Tabela13[[#This Row],[V140]]</f>
        <v>1.0037827012937477</v>
      </c>
      <c r="FN91" s="4">
        <f>Tabela13[[#This Row],[V1]]-Tabela13[[#This Row],[V2]]/2</f>
        <v>1.9834617854849068</v>
      </c>
      <c r="FO91" s="4">
        <f>Tabela13[[#This Row],[V1]]-Tabela13[[#This Row],[V3]]/2</f>
        <v>1.8945086705202312</v>
      </c>
      <c r="FP91" s="4">
        <f>Tabela13[[#This Row],[V1]]-Tabela13[[#This Row],[V4]]/2</f>
        <v>1.2334617854849068</v>
      </c>
      <c r="FQ91" s="4">
        <f>Tabela13[[#This Row],[V2]]-Tabela13[[#This Row],[V1]]/2</f>
        <v>-0.53339755940912004</v>
      </c>
      <c r="FR91" s="4">
        <f>Tabela13[[#This Row],[V2]]-Tabela13[[#This Row],[V3]]/2</f>
        <v>0.21660244059087996</v>
      </c>
      <c r="FS91" s="4">
        <f>Tabela13[[#This Row],[V2]]-Tabela13[[#This Row],[V4]]/2</f>
        <v>-0.44444444444444442</v>
      </c>
      <c r="FT91" s="4">
        <f t="shared" si="126"/>
        <v>1.1038190604798352</v>
      </c>
      <c r="FU91" s="4">
        <f t="shared" si="127"/>
        <v>1.0851245185299494</v>
      </c>
      <c r="FV91" s="4">
        <f t="shared" si="128"/>
        <v>0.88954904891654007</v>
      </c>
      <c r="FW91" s="4">
        <f t="shared" si="129"/>
        <v>-0.4900073279204088</v>
      </c>
      <c r="FX91" s="4">
        <f t="shared" si="130"/>
        <v>0.21330729512453189</v>
      </c>
      <c r="FY91" s="4">
        <f t="shared" si="131"/>
        <v>-0.41822432957922906</v>
      </c>
      <c r="FZ91" s="4">
        <f t="shared" si="132"/>
        <v>198.68743088637032</v>
      </c>
      <c r="GA91" s="4">
        <f t="shared" si="133"/>
        <v>195.32241333539088</v>
      </c>
      <c r="GB91" s="4">
        <f t="shared" si="134"/>
        <v>160.11882880497723</v>
      </c>
      <c r="GC91" s="4">
        <f t="shared" si="135"/>
        <v>-88.201319025673584</v>
      </c>
      <c r="GD91" s="4">
        <f t="shared" si="136"/>
        <v>38.395313122415743</v>
      </c>
      <c r="GE91" s="4">
        <f t="shared" si="137"/>
        <v>-75.280379324261233</v>
      </c>
      <c r="GF91" s="4">
        <f>Tabela13[[#This Row],[V1]]-Tabela13[[#This Row],[V2]]/Tabela13[[#This Row],[V2]]</f>
        <v>1.2890173410404624</v>
      </c>
      <c r="GG91" s="4">
        <f>Tabela13[[#This Row],[V1]]-Tabela13[[#This Row],[V3]]/Tabela13[[#This Row],[V3]]</f>
        <v>1.2890173410404624</v>
      </c>
      <c r="GH91" s="4">
        <f>Tabela13[[#This Row],[V1]]-Tabela13[[#This Row],[V4]]/Tabela13[[#This Row],[V4]]</f>
        <v>1.2890173410404624</v>
      </c>
      <c r="GI91" s="4">
        <f>Tabela13[[#This Row],[V2]]-Tabela13[[#This Row],[V1]]/Tabela13[[#This Row],[V1]]</f>
        <v>-0.38888888888888884</v>
      </c>
      <c r="GJ91" s="4">
        <f>Tabela13[[#This Row],[V2]]-Tabela13[[#This Row],[V3]]/Tabela13[[#This Row],[V3]]</f>
        <v>-0.38888888888888884</v>
      </c>
      <c r="GK91" s="4">
        <f>Tabela13[[#This Row],[V2]]-Tabela13[[#This Row],[V4]]/Tabela13[[#This Row],[V4]]</f>
        <v>-0.38888888888888884</v>
      </c>
      <c r="GL91" s="4">
        <f t="shared" si="138"/>
        <v>0.87209529805094022</v>
      </c>
      <c r="GM91" s="4">
        <f t="shared" si="139"/>
        <v>1.4500642260757868</v>
      </c>
      <c r="GN91" s="4">
        <f t="shared" si="140"/>
        <v>0.60141839400523256</v>
      </c>
      <c r="GO91" s="3">
        <f t="shared" si="141"/>
        <v>1</v>
      </c>
      <c r="GP91" s="3">
        <v>100</v>
      </c>
      <c r="GQ91" s="3">
        <f t="shared" si="142"/>
        <v>0.73</v>
      </c>
      <c r="GR91" s="3">
        <f t="shared" si="143"/>
        <v>73</v>
      </c>
      <c r="GS91" s="34">
        <f>COUNTIF($D$2:D90,Tabela13[[#This Row],[HomeTeam]])</f>
        <v>3</v>
      </c>
      <c r="GT91" s="34">
        <f>COUNTIF($E$2:E90,Tabela13[[#This Row],[AwayTeam]])</f>
        <v>4</v>
      </c>
      <c r="GU91" s="3">
        <f>IFERROR(AVERAGEIFS($AD$2:AD90,$D$2:D90,Tabela13[[#This Row],[HomeTeam]],$GS$2:GS90,"&gt;="&amp;Tabela13[[#This Row],[Contagem_H]]-5),"")</f>
        <v>0.47641093474426804</v>
      </c>
      <c r="GV91" s="3">
        <f>IFERROR(AVERAGEIFS($G$2:G90,$E$2:E90,Tabela13[[#This Row],[AwayTeam]],$GT$2:GT90,"&gt;="&amp;Tabela13[[#This Row],[Contagem_A]]-5),"")</f>
        <v>1.75</v>
      </c>
      <c r="GW91" s="3">
        <f>IFERROR(AVERAGEIFS($GQ$2:GQ90,$D$2:D90,Tabela13[[#This Row],[HomeTeam]],$GS$2:GS90,"&gt;="&amp;Tabela13[[#This Row],[Contagem_H]]-5),"")</f>
        <v>1.0666666666666667</v>
      </c>
    </row>
    <row r="92" spans="1:205" x14ac:dyDescent="0.25">
      <c r="A92" t="s">
        <v>127</v>
      </c>
      <c r="B92" t="s">
        <v>167</v>
      </c>
      <c r="C92" t="s">
        <v>129</v>
      </c>
      <c r="D92" t="s">
        <v>23</v>
      </c>
      <c r="E92" t="s">
        <v>18</v>
      </c>
      <c r="F92" s="3">
        <v>2</v>
      </c>
      <c r="G92" s="3">
        <v>0</v>
      </c>
      <c r="H92" s="3" t="str">
        <f t="shared" si="144"/>
        <v>H</v>
      </c>
      <c r="I92" s="3">
        <v>1.5</v>
      </c>
      <c r="J92" s="3">
        <v>4.5999999999999996</v>
      </c>
      <c r="K92" s="3">
        <v>6</v>
      </c>
      <c r="L92" s="3">
        <v>1.5</v>
      </c>
      <c r="M92" s="3">
        <v>2.5</v>
      </c>
      <c r="N92" s="3">
        <f t="shared" si="73"/>
        <v>2</v>
      </c>
      <c r="O92" s="3">
        <f t="shared" si="74"/>
        <v>3</v>
      </c>
      <c r="P92" s="3">
        <f t="shared" si="75"/>
        <v>0</v>
      </c>
      <c r="Q92" s="3">
        <f t="shared" si="76"/>
        <v>5.0724637681159424E-2</v>
      </c>
      <c r="R92" s="3">
        <f t="shared" si="77"/>
        <v>6.6666666666666652E-2</v>
      </c>
      <c r="S92" s="3">
        <f t="shared" si="78"/>
        <v>1.5760869565217392</v>
      </c>
      <c r="T92" s="3">
        <f t="shared" si="79"/>
        <v>4.833333333333333</v>
      </c>
      <c r="U92" s="3">
        <f t="shared" si="80"/>
        <v>6.304347826086957</v>
      </c>
      <c r="V92" s="3">
        <f t="shared" si="81"/>
        <v>1.5760869565217392</v>
      </c>
      <c r="W92" s="3">
        <f t="shared" si="82"/>
        <v>2.6268115942028984</v>
      </c>
      <c r="X92" s="4">
        <f t="shared" si="83"/>
        <v>0.66666666666666663</v>
      </c>
      <c r="Y92" s="4">
        <f t="shared" si="84"/>
        <v>0.21739130434782611</v>
      </c>
      <c r="Z92" s="4">
        <f t="shared" si="85"/>
        <v>0.16666666666666666</v>
      </c>
      <c r="AA92" s="4">
        <f t="shared" si="86"/>
        <v>0.66666666666666663</v>
      </c>
      <c r="AB92" s="4">
        <f t="shared" si="87"/>
        <v>0.4</v>
      </c>
      <c r="AC92" s="4">
        <f t="shared" si="88"/>
        <v>1.3333333333333333</v>
      </c>
      <c r="AD92" s="4">
        <f t="shared" si="89"/>
        <v>8.3333333333333329E-2</v>
      </c>
      <c r="AE92" s="4">
        <f t="shared" si="90"/>
        <v>0.33333333333333331</v>
      </c>
      <c r="AF92" s="4">
        <f t="shared" si="91"/>
        <v>1.0833333333333333</v>
      </c>
      <c r="AG92" s="4">
        <f>IFERROR(AVERAGE(Tabela13[[#This Row],[V1]],Tabela13[[#This Row],[V2]]),"")</f>
        <v>0.70833333333333326</v>
      </c>
      <c r="AH92" s="4">
        <f>IFERROR(AVERAGE(Tabela13[[#This Row],[V1]],Tabela13[[#This Row],[V3]]),"")</f>
        <v>0.83333333333333326</v>
      </c>
      <c r="AI92" s="4">
        <f>IFERROR(AVERAGE(Tabela13[[#This Row],[V1]],Tabela13[[#This Row],[V4]]),"")</f>
        <v>1.2083333333333333</v>
      </c>
      <c r="AJ92" s="4">
        <f>IFERROR(AVERAGE(Tabela13[[#This Row],[V2]],Tabela13[[#This Row],[V1]]),"")</f>
        <v>0.70833333333333326</v>
      </c>
      <c r="AK92" s="4">
        <f>IFERROR(AVERAGE(Tabela13[[#This Row],[V2]],Tabela13[[#This Row],[V3]]),"")</f>
        <v>0.20833333333333331</v>
      </c>
      <c r="AL92" s="4">
        <f>IFERROR(AVERAGE(Tabela13[[#This Row],[V2]],Tabela13[[#This Row],[V4]]),"")</f>
        <v>0.58333333333333326</v>
      </c>
      <c r="AM92" s="4">
        <f>IFERROR(AVERAGE(Tabela13[[#This Row],[V3]],Tabela13[[#This Row],[V1]]),"")</f>
        <v>0.83333333333333326</v>
      </c>
      <c r="AN92" s="4">
        <f>IFERROR(AVERAGE(Tabela13[[#This Row],[V3]],Tabela13[[#This Row],[V2]]),"")</f>
        <v>0.20833333333333331</v>
      </c>
      <c r="AO92" s="4">
        <f>IFERROR(AVERAGE(Tabela13[[#This Row],[V3]],Tabela13[[#This Row],[V4]]),"")</f>
        <v>0.70833333333333326</v>
      </c>
      <c r="AP92" s="4">
        <f>IFERROR(AVERAGE(Tabela13[[#This Row],[V4]],Tabela13[[#This Row],[V1]]),"")</f>
        <v>1.2083333333333333</v>
      </c>
      <c r="AQ92" s="4">
        <f>IFERROR(AVERAGE(Tabela13[[#This Row],[V4]],Tabela13[[#This Row],[V2]]),"")</f>
        <v>0.58333333333333326</v>
      </c>
      <c r="AR92" s="4">
        <f>IFERROR(AVERAGE(Tabela13[[#This Row],[V4]],Tabela13[[#This Row],[V3]]),"")</f>
        <v>0.70833333333333326</v>
      </c>
      <c r="AS92" s="4">
        <f>_xlfn.STDEV.S(Tabela13[[#This Row],[V1]:[V2]])</f>
        <v>0.88388347648318444</v>
      </c>
      <c r="AT92" s="4">
        <f>_xlfn.STDEV.S(Tabela13[[#This Row],[V1]],Tabela13[[#This Row],[V3]])</f>
        <v>0.70710678118654768</v>
      </c>
      <c r="AU92" s="4">
        <f>_xlfn.STDEV.S(Tabela13[[#This Row],[V1]],Tabela13[[#This Row],[V4]])</f>
        <v>0.17677669529663689</v>
      </c>
      <c r="AV92" s="4">
        <f>_xlfn.STDEV.S(Tabela13[[#This Row],[V2]],Tabela13[[#This Row],[V1]])</f>
        <v>0.88388347648318444</v>
      </c>
      <c r="AW92" s="4">
        <f>_xlfn.STDEV.S(Tabela13[[#This Row],[V2]],Tabela13[[#This Row],[V3]])</f>
        <v>0.17677669529663692</v>
      </c>
      <c r="AX92" s="4">
        <f>_xlfn.STDEV.S(Tabela13[[#This Row],[V42]],Tabela13[[#This Row],[V44]])</f>
        <v>1.5909902576697319</v>
      </c>
      <c r="AY92" s="4">
        <f>_xlfn.STDEV.S(Tabela13[[#This Row],[V3]],Tabela13[[#This Row],[V1]])</f>
        <v>0.70710678118654768</v>
      </c>
      <c r="AZ92" s="4">
        <f>_xlfn.STDEV.S(Tabela13[[#This Row],[V3]],Tabela13[[#This Row],[V2]])</f>
        <v>0.17677669529663692</v>
      </c>
      <c r="BA92" s="4">
        <f>_xlfn.STDEV.S(Tabela13[[#This Row],[V3]],Tabela13[[#This Row],[V4]])</f>
        <v>0.5303300858899106</v>
      </c>
      <c r="BB92" s="4">
        <f>_xlfn.STDEV.S(Tabela13[[#This Row],[V4]],Tabela13[[#This Row],[V1]])</f>
        <v>0.17677669529663689</v>
      </c>
      <c r="BC92" s="4">
        <f>_xlfn.STDEV.S(Tabela13[[#This Row],[V4]],Tabela13[[#This Row],[V2]])</f>
        <v>0.70710678118654757</v>
      </c>
      <c r="BD92" s="4">
        <f>_xlfn.STDEV.S(Tabela13[[#This Row],[V4]],Tabela13[[#This Row],[V3]])</f>
        <v>0.5303300858899106</v>
      </c>
      <c r="BE92" s="4">
        <f>Tabela13[[#This Row],[V17]]/Tabela13[[#This Row],[V5]]</f>
        <v>1.2478354962115545</v>
      </c>
      <c r="BF92" s="4">
        <f>Tabela13[[#This Row],[V18]]/Tabela13[[#This Row],[V6]]</f>
        <v>0.84852813742385724</v>
      </c>
      <c r="BG92" s="4">
        <f>Tabela13[[#This Row],[V19]]/Tabela13[[#This Row],[V7]]</f>
        <v>0.14629795472825122</v>
      </c>
      <c r="BH92" s="4">
        <f>Tabela13[[#This Row],[V20]]/Tabela13[[#This Row],[V8]]</f>
        <v>1.2478354962115545</v>
      </c>
      <c r="BI92" s="4">
        <f>Tabela13[[#This Row],[V21]]/Tabela13[[#This Row],[V9]]</f>
        <v>0.84852813742385724</v>
      </c>
      <c r="BJ92" s="4">
        <f>Tabela13[[#This Row],[V22]]/Tabela13[[#This Row],[V10]]</f>
        <v>2.7274118702909691</v>
      </c>
      <c r="BK92" s="4">
        <f>Tabela13[[#This Row],[V23]]/Tabela13[[#This Row],[V11]]</f>
        <v>0.84852813742385724</v>
      </c>
      <c r="BL92" s="4">
        <f>Tabela13[[#This Row],[V24]]/Tabela13[[#This Row],[V12]]</f>
        <v>0.84852813742385724</v>
      </c>
      <c r="BM92" s="4">
        <f>Tabela13[[#This Row],[V25]]/Tabela13[[#This Row],[V13]]</f>
        <v>0.74870129772693272</v>
      </c>
      <c r="BN92" s="4">
        <f>Tabela13[[#This Row],[V26]]/Tabela13[[#This Row],[V14]]</f>
        <v>0.14629795472825122</v>
      </c>
      <c r="BO92" s="4">
        <f>Tabela13[[#This Row],[V27]]/Tabela13[[#This Row],[V15]]</f>
        <v>1.2121830534626532</v>
      </c>
      <c r="BP92" s="4">
        <f>Tabela13[[#This Row],[V28]]/Tabela13[[#This Row],[V16]]</f>
        <v>0.74870129772693272</v>
      </c>
      <c r="BQ92" s="4">
        <f>Tabela13[[#This Row],[V1]]-Tabela13[[#This Row],[V2]]</f>
        <v>1.25</v>
      </c>
      <c r="BR92" s="4">
        <f>Tabela13[[#This Row],[V1]]-Tabela13[[#This Row],[V3]]</f>
        <v>1</v>
      </c>
      <c r="BS92" s="4">
        <f>Tabela13[[#This Row],[V1]]-Tabela13[[#This Row],[V4]]</f>
        <v>0.25</v>
      </c>
      <c r="BT92" s="4">
        <f>Tabela13[[#This Row],[V2]]-Tabela13[[#This Row],[V1]]</f>
        <v>-1.25</v>
      </c>
      <c r="BU92" s="4">
        <f>Tabela13[[#This Row],[V2]]-Tabela13[[#This Row],[V3]]</f>
        <v>-0.25</v>
      </c>
      <c r="BV92" s="4">
        <f>Tabela13[[#This Row],[V2]]-Tabela13[[#This Row],[V4]]</f>
        <v>-0.99999999999999989</v>
      </c>
      <c r="BW92" s="4">
        <f>AVERAGE(Tabela13[[#This Row],[V41]],Tabela13[[#This Row],[V42]])</f>
        <v>1.125</v>
      </c>
      <c r="BX92" s="4">
        <f>AVERAGE(Tabela13[[#This Row],[V41]],Tabela13[[#This Row],[V43]])</f>
        <v>0.75</v>
      </c>
      <c r="BY92" s="4">
        <f>AVERAGE(Tabela13[[#This Row],[V41]],Tabela13[[#This Row],[V44]])</f>
        <v>0</v>
      </c>
      <c r="BZ92" s="4">
        <f>AVERAGE(Tabela13[[#This Row],[V41]],Tabela13[[#This Row],[V45]])</f>
        <v>0.5</v>
      </c>
      <c r="CA92" s="4">
        <f>AVERAGE(Tabela13[[#This Row],[V41]],Tabela13[[#This Row],[V46]])</f>
        <v>0.12500000000000006</v>
      </c>
      <c r="CB92" s="4">
        <f>AVERAGE(Tabela13[[#This Row],[V42]],Tabela13[[#This Row],[V41]])</f>
        <v>1.125</v>
      </c>
      <c r="CC92" s="4">
        <f>AVERAGE(Tabela13[[#This Row],[V42]],Tabela13[[#This Row],[V43]])</f>
        <v>0.625</v>
      </c>
      <c r="CD92" s="4">
        <f>AVERAGE(Tabela13[[#This Row],[V42]],Tabela13[[#This Row],[V44]])</f>
        <v>-0.125</v>
      </c>
      <c r="CE92" s="4">
        <f>AVERAGE(Tabela13[[#This Row],[V42]],Tabela13[[#This Row],[V45]])</f>
        <v>0.375</v>
      </c>
      <c r="CF92" s="4">
        <f>AVERAGE(Tabela13[[#This Row],[V42]],Tabela13[[#This Row],[V46]])</f>
        <v>0</v>
      </c>
      <c r="CG92" s="4">
        <f>AVERAGE(Tabela13[[#This Row],[V43]],Tabela13[[#This Row],[V41]])</f>
        <v>0.75</v>
      </c>
      <c r="CH92" s="4">
        <f>AVERAGE(Tabela13[[#This Row],[V43]],Tabela13[[#This Row],[V42]])</f>
        <v>0.625</v>
      </c>
      <c r="CI92" s="4">
        <f>AVERAGE(Tabela13[[#This Row],[V43]],Tabela13[[#This Row],[V44]])</f>
        <v>-0.5</v>
      </c>
      <c r="CJ92" s="4">
        <f>AVERAGE(Tabela13[[#This Row],[V43]],Tabela13[[#This Row],[V45]])</f>
        <v>0</v>
      </c>
      <c r="CK92" s="4">
        <f>AVERAGE(Tabela13[[#This Row],[V43]],Tabela13[[#This Row],[V46]])</f>
        <v>-0.37499999999999994</v>
      </c>
      <c r="CL92" s="4">
        <f>AVERAGE(Tabela13[[#This Row],[V44]],Tabela13[[#This Row],[V41]])</f>
        <v>0</v>
      </c>
      <c r="CM92" s="4">
        <f>AVERAGE(Tabela13[[#This Row],[V44]],Tabela13[[#This Row],[V42]])</f>
        <v>-0.125</v>
      </c>
      <c r="CN92" s="4">
        <f>AVERAGE(Tabela13[[#This Row],[V44]],Tabela13[[#This Row],[V43]])</f>
        <v>-0.5</v>
      </c>
      <c r="CO92" s="4">
        <f>AVERAGE(Tabela13[[#This Row],[V44]],Tabela13[[#This Row],[V45]])</f>
        <v>-0.75</v>
      </c>
      <c r="CP92" s="4">
        <f>AVERAGE(Tabela13[[#This Row],[V44]],Tabela13[[#This Row],[V46]])</f>
        <v>-1.125</v>
      </c>
      <c r="CQ92" s="4">
        <f>AVERAGE(Tabela13[[#This Row],[V45]],Tabela13[[#This Row],[V41]])</f>
        <v>0.5</v>
      </c>
      <c r="CR92" s="4">
        <f>AVERAGE(Tabela13[[#This Row],[V45]],Tabela13[[#This Row],[V42]])</f>
        <v>0.375</v>
      </c>
      <c r="CS92" s="4">
        <f>AVERAGE(Tabela13[[#This Row],[V45]],Tabela13[[#This Row],[V43]])</f>
        <v>0</v>
      </c>
      <c r="CT92" s="4">
        <f>AVERAGE(Tabela13[[#This Row],[V45]],Tabela13[[#This Row],[V44]])</f>
        <v>-0.75</v>
      </c>
      <c r="CU92" s="4">
        <f>AVERAGE(Tabela13[[#This Row],[V45]],Tabela13[[#This Row],[V46]])</f>
        <v>-0.625</v>
      </c>
      <c r="CV92" s="4">
        <f>AVERAGE(Tabela13[[#This Row],[V46]],Tabela13[[#This Row],[V41]])</f>
        <v>0.12500000000000006</v>
      </c>
      <c r="CW92" s="4">
        <f>AVERAGE(Tabela13[[#This Row],[V46]],Tabela13[[#This Row],[V42]])</f>
        <v>0</v>
      </c>
      <c r="CX92" s="4">
        <f>AVERAGE(Tabela13[[#This Row],[V46]],Tabela13[[#This Row],[V43]])</f>
        <v>-0.37499999999999994</v>
      </c>
      <c r="CY92" s="4">
        <f>AVERAGE(Tabela13[[#This Row],[V46]],Tabela13[[#This Row],[V44]])</f>
        <v>-1.125</v>
      </c>
      <c r="CZ92" s="4">
        <f>AVERAGE(Tabela13[[#This Row],[V46]],Tabela13[[#This Row],[V45]])</f>
        <v>-0.625</v>
      </c>
      <c r="DA92" s="3">
        <f>_xlfn.STDEV.S(Tabela13[[#This Row],[V41]],Tabela13[[#This Row],[V42]])</f>
        <v>0.17677669529663689</v>
      </c>
      <c r="DB92" s="3">
        <f>_xlfn.STDEV.S(Tabela13[[#This Row],[V41]],Tabela13[[#This Row],[V43]])</f>
        <v>0.70710678118654757</v>
      </c>
      <c r="DC92" s="3">
        <f>_xlfn.STDEV.S(Tabela13[[#This Row],[V41]],Tabela13[[#This Row],[V44]])</f>
        <v>1.7677669529663689</v>
      </c>
      <c r="DD92" s="3">
        <f>_xlfn.STDEV.S(Tabela13[[#This Row],[V41]],Tabela13[[#This Row],[V45]])</f>
        <v>1.0606601717798212</v>
      </c>
      <c r="DE92" s="3">
        <f>_xlfn.STDEV.S(Tabela13[[#This Row],[V41]],Tabela13[[#This Row],[V46]])</f>
        <v>1.5909902576697319</v>
      </c>
      <c r="DF92" s="3">
        <f>_xlfn.STDEV.S(Tabela13[[#This Row],[V42]],Tabela13[[#This Row],[V41]])</f>
        <v>0.17677669529663689</v>
      </c>
      <c r="DG92" s="3">
        <f>_xlfn.STDEV.S(Tabela13[[#This Row],[V42]],Tabela13[[#This Row],[V43]])</f>
        <v>0.5303300858899106</v>
      </c>
      <c r="DH92" s="3">
        <f>_xlfn.STDEV.S(Tabela13[[#This Row],[V42]],Tabela13[[#This Row],[V44]])</f>
        <v>1.5909902576697319</v>
      </c>
      <c r="DI92" s="3">
        <f>_xlfn.STDEV.S(Tabela13[[#This Row],[V42]],Tabela13[[#This Row],[V45]])</f>
        <v>0.88388347648318444</v>
      </c>
      <c r="DJ92" s="3">
        <f>_xlfn.STDEV.S(Tabela13[[#This Row],[V42]],Tabela13[[#This Row],[V46]])</f>
        <v>1.4142135623730949</v>
      </c>
      <c r="DK92" s="3">
        <f>_xlfn.STDEV.S(Tabela13[[#This Row],[V43]],Tabela13[[#This Row],[V41]])</f>
        <v>0.70710678118654757</v>
      </c>
      <c r="DL92" s="3">
        <f>_xlfn.STDEV.S(Tabela13[[#This Row],[V43]],Tabela13[[#This Row],[V42]])</f>
        <v>0.5303300858899106</v>
      </c>
      <c r="DM92" s="3">
        <f>_xlfn.STDEV.S(Tabela13[[#This Row],[V43]],Tabela13[[#This Row],[V44]])</f>
        <v>1.0606601717798212</v>
      </c>
      <c r="DN92" s="3">
        <f>_xlfn.STDEV.S(Tabela13[[#This Row],[V43]],Tabela13[[#This Row],[V45]])</f>
        <v>0.35355339059327379</v>
      </c>
      <c r="DO92" s="3">
        <f>_xlfn.STDEV.S(Tabela13[[#This Row],[V43]],Tabela13[[#This Row],[V46]])</f>
        <v>0.88388347648318433</v>
      </c>
      <c r="DP92" s="3">
        <f>_xlfn.STDEV.S(Tabela13[[#This Row],[V44]],Tabela13[[#This Row],[V41]])</f>
        <v>1.7677669529663689</v>
      </c>
      <c r="DQ92" s="3">
        <f>_xlfn.STDEV.S(Tabela13[[#This Row],[V44]],Tabela13[[#This Row],[V42]])</f>
        <v>1.5909902576697319</v>
      </c>
      <c r="DR92" s="3">
        <f>_xlfn.STDEV.S(Tabela13[[#This Row],[V44]],Tabela13[[#This Row],[V43]])</f>
        <v>1.0606601717798212</v>
      </c>
      <c r="DS92" s="3">
        <f>_xlfn.STDEV.S(Tabela13[[#This Row],[V44]],Tabela13[[#This Row],[V45]])</f>
        <v>0.70710678118654757</v>
      </c>
      <c r="DT92" s="3">
        <f>_xlfn.STDEV.S(Tabela13[[#This Row],[V44]],Tabela13[[#This Row],[V46]])</f>
        <v>0.17677669529663689</v>
      </c>
      <c r="DU92" s="3">
        <f>_xlfn.STDEV.S(Tabela13[[#This Row],[V45]],Tabela13[[#This Row],[V41]])</f>
        <v>1.0606601717798212</v>
      </c>
      <c r="DV92" s="3">
        <f>_xlfn.STDEV.S(Tabela13[[#This Row],[V45]],Tabela13[[#This Row],[V42]])</f>
        <v>0.88388347648318444</v>
      </c>
      <c r="DW92" s="3">
        <f>_xlfn.STDEV.S(Tabela13[[#This Row],[V45]],Tabela13[[#This Row],[V43]])</f>
        <v>0.35355339059327379</v>
      </c>
      <c r="DX92" s="3">
        <f>_xlfn.STDEV.S(Tabela13[[#This Row],[V45]],Tabela13[[#This Row],[V44]])</f>
        <v>0.70710678118654757</v>
      </c>
      <c r="DY92" s="3">
        <f>_xlfn.STDEV.S(Tabela13[[#This Row],[V45]],Tabela13[[#This Row],[V46]])</f>
        <v>0.53033008588991049</v>
      </c>
      <c r="DZ92" s="3">
        <f>_xlfn.STDEV.S(Tabela13[[#This Row],[V46]],Tabela13[[#This Row],[V41]])</f>
        <v>1.5909902576697319</v>
      </c>
      <c r="EA92" s="3">
        <f>_xlfn.STDEV.S(Tabela13[[#This Row],[V46]],Tabela13[[#This Row],[V42]])</f>
        <v>1.4142135623730949</v>
      </c>
      <c r="EB92" s="3">
        <f>_xlfn.STDEV.S(Tabela13[[#This Row],[V46]],Tabela13[[#This Row],[V43]])</f>
        <v>0.88388347648318433</v>
      </c>
      <c r="EC92" s="3">
        <f>_xlfn.STDEV.S(Tabela13[[#This Row],[V46]],Tabela13[[#This Row],[V44]])</f>
        <v>0.17677669529663689</v>
      </c>
      <c r="ED92" s="3">
        <f>_xlfn.STDEV.S(Tabela13[[#This Row],[V46]],Tabela13[[#This Row],[V45]])</f>
        <v>0.53033008588991049</v>
      </c>
      <c r="EE92" s="3">
        <f t="shared" si="92"/>
        <v>0.15713484026367724</v>
      </c>
      <c r="EF92" s="3">
        <f t="shared" si="93"/>
        <v>0.94280904158206347</v>
      </c>
      <c r="EG92" s="3" t="str">
        <f t="shared" si="94"/>
        <v/>
      </c>
      <c r="EH92" s="3">
        <f t="shared" si="95"/>
        <v>2.1213203435596424</v>
      </c>
      <c r="EI92" s="3">
        <f t="shared" si="96"/>
        <v>12.72792206135785</v>
      </c>
      <c r="EJ92" s="3">
        <f t="shared" si="97"/>
        <v>0.15713484026367724</v>
      </c>
      <c r="EK92" s="3">
        <f t="shared" si="98"/>
        <v>0.84852813742385691</v>
      </c>
      <c r="EL92" s="3">
        <f t="shared" si="99"/>
        <v>-12.727922061357855</v>
      </c>
      <c r="EM92" s="3">
        <f t="shared" si="100"/>
        <v>2.3570226039551585</v>
      </c>
      <c r="EN92" s="3" t="str">
        <f t="shared" si="101"/>
        <v/>
      </c>
      <c r="EO92" s="3">
        <f t="shared" si="102"/>
        <v>0.94280904158206347</v>
      </c>
      <c r="EP92" s="3">
        <f t="shared" si="103"/>
        <v>0.84852813742385691</v>
      </c>
      <c r="EQ92" s="3">
        <f t="shared" si="104"/>
        <v>-2.1213203435596424</v>
      </c>
      <c r="ER92" s="3" t="str">
        <f t="shared" si="105"/>
        <v/>
      </c>
      <c r="ES92" s="3" t="str">
        <f t="shared" si="106"/>
        <v/>
      </c>
      <c r="ET92" s="3" t="str">
        <f t="shared" si="107"/>
        <v/>
      </c>
      <c r="EU92" s="3" t="str">
        <f t="shared" si="108"/>
        <v/>
      </c>
      <c r="EV92" s="3">
        <f t="shared" si="109"/>
        <v>-2.1213203435596424</v>
      </c>
      <c r="EW92" s="3">
        <f t="shared" si="110"/>
        <v>-0.94280904158206347</v>
      </c>
      <c r="EX92" s="3">
        <f t="shared" si="111"/>
        <v>-0.15713484026367724</v>
      </c>
      <c r="EY92" s="3">
        <f t="shared" si="112"/>
        <v>2.1213203435596424</v>
      </c>
      <c r="EZ92" s="3">
        <f t="shared" si="113"/>
        <v>2.3570226039551585</v>
      </c>
      <c r="FA92" s="3" t="str">
        <f t="shared" si="114"/>
        <v/>
      </c>
      <c r="FB92" s="3">
        <f t="shared" si="115"/>
        <v>-0.94280904158206347</v>
      </c>
      <c r="FC92" s="3">
        <f t="shared" si="116"/>
        <v>-0.8485281374238568</v>
      </c>
      <c r="FD92" s="3">
        <f t="shared" si="117"/>
        <v>12.72792206135785</v>
      </c>
      <c r="FE92" s="3" t="str">
        <f t="shared" si="118"/>
        <v/>
      </c>
      <c r="FF92" s="3">
        <f t="shared" si="119"/>
        <v>-2.3570226039551585</v>
      </c>
      <c r="FG92" s="3">
        <f t="shared" si="120"/>
        <v>-0.15713484026367724</v>
      </c>
      <c r="FH92" s="3">
        <f t="shared" si="121"/>
        <v>-0.8485281374238568</v>
      </c>
      <c r="FI92" s="4">
        <f t="shared" si="122"/>
        <v>0.33333333333333331</v>
      </c>
      <c r="FJ92" s="4">
        <f t="shared" si="123"/>
        <v>0</v>
      </c>
      <c r="FK92" s="4">
        <f t="shared" si="124"/>
        <v>2.1103448275862067</v>
      </c>
      <c r="FL92" s="4">
        <f t="shared" si="125"/>
        <v>0.6827586206896552</v>
      </c>
      <c r="FM92" s="4">
        <f>Tabela13[[#This Row],[V139]]-Tabela13[[#This Row],[V140]]</f>
        <v>1.4275862068965515</v>
      </c>
      <c r="FN92" s="4">
        <f>Tabela13[[#This Row],[V1]]-Tabela13[[#This Row],[V2]]/2</f>
        <v>1.2916666666666665</v>
      </c>
      <c r="FO92" s="4">
        <f>Tabela13[[#This Row],[V1]]-Tabela13[[#This Row],[V3]]/2</f>
        <v>1.1666666666666665</v>
      </c>
      <c r="FP92" s="4">
        <f>Tabela13[[#This Row],[V1]]-Tabela13[[#This Row],[V4]]/2</f>
        <v>0.79166666666666663</v>
      </c>
      <c r="FQ92" s="4">
        <f>Tabela13[[#This Row],[V2]]-Tabela13[[#This Row],[V1]]/2</f>
        <v>-0.58333333333333326</v>
      </c>
      <c r="FR92" s="4">
        <f>Tabela13[[#This Row],[V2]]-Tabela13[[#This Row],[V3]]/2</f>
        <v>-8.3333333333333329E-2</v>
      </c>
      <c r="FS92" s="4">
        <f>Tabela13[[#This Row],[V2]]-Tabela13[[#This Row],[V4]]/2</f>
        <v>-0.45833333333333331</v>
      </c>
      <c r="FT92" s="4">
        <f t="shared" si="126"/>
        <v>0.91199029067742032</v>
      </c>
      <c r="FU92" s="4">
        <f t="shared" si="127"/>
        <v>0.86217005466722629</v>
      </c>
      <c r="FV92" s="4">
        <f t="shared" si="128"/>
        <v>0.66963894567663762</v>
      </c>
      <c r="FW92" s="4">
        <f t="shared" si="129"/>
        <v>-0.52807444842635964</v>
      </c>
      <c r="FX92" s="4">
        <f t="shared" si="130"/>
        <v>-8.3141231888441219E-2</v>
      </c>
      <c r="FY92" s="4">
        <f t="shared" si="131"/>
        <v>-0.42976227909668852</v>
      </c>
      <c r="FZ92" s="4">
        <f t="shared" si="132"/>
        <v>164.15825232193566</v>
      </c>
      <c r="GA92" s="4">
        <f t="shared" si="133"/>
        <v>155.19060984010073</v>
      </c>
      <c r="GB92" s="4">
        <f t="shared" si="134"/>
        <v>120.53501022179476</v>
      </c>
      <c r="GC92" s="4">
        <f t="shared" si="135"/>
        <v>-95.053400716744733</v>
      </c>
      <c r="GD92" s="4">
        <f t="shared" si="136"/>
        <v>-14.965421739919421</v>
      </c>
      <c r="GE92" s="4">
        <f t="shared" si="137"/>
        <v>-77.357210237403933</v>
      </c>
      <c r="GF92" s="4">
        <f>Tabela13[[#This Row],[V1]]-Tabela13[[#This Row],[V2]]/Tabela13[[#This Row],[V2]]</f>
        <v>0.33333333333333326</v>
      </c>
      <c r="GG92" s="4">
        <f>Tabela13[[#This Row],[V1]]-Tabela13[[#This Row],[V3]]/Tabela13[[#This Row],[V3]]</f>
        <v>0.33333333333333326</v>
      </c>
      <c r="GH92" s="4">
        <f>Tabela13[[#This Row],[V1]]-Tabela13[[#This Row],[V4]]/Tabela13[[#This Row],[V4]]</f>
        <v>0.33333333333333326</v>
      </c>
      <c r="GI92" s="4">
        <f>Tabela13[[#This Row],[V2]]-Tabela13[[#This Row],[V1]]/Tabela13[[#This Row],[V1]]</f>
        <v>-0.91666666666666663</v>
      </c>
      <c r="GJ92" s="4">
        <f>Tabela13[[#This Row],[V2]]-Tabela13[[#This Row],[V3]]/Tabela13[[#This Row],[V3]]</f>
        <v>-0.91666666666666663</v>
      </c>
      <c r="GK92" s="4">
        <f>Tabela13[[#This Row],[V2]]-Tabela13[[#This Row],[V4]]/Tabela13[[#This Row],[V4]]</f>
        <v>-0.91666666666666663</v>
      </c>
      <c r="GL92" s="4">
        <f t="shared" si="138"/>
        <v>0.59511903571190417</v>
      </c>
      <c r="GM92" s="4">
        <f t="shared" si="139"/>
        <v>0.70833333333333326</v>
      </c>
      <c r="GN92" s="4">
        <f t="shared" si="140"/>
        <v>0.84016805041680598</v>
      </c>
      <c r="GO92" s="3">
        <f t="shared" si="141"/>
        <v>1</v>
      </c>
      <c r="GP92" s="3">
        <v>100</v>
      </c>
      <c r="GQ92" s="3">
        <f t="shared" si="142"/>
        <v>0.5</v>
      </c>
      <c r="GR92" s="3">
        <f t="shared" si="143"/>
        <v>50</v>
      </c>
      <c r="GS92" s="34">
        <f>COUNTIF($D$2:D91,Tabela13[[#This Row],[HomeTeam]])</f>
        <v>3</v>
      </c>
      <c r="GT92" s="34">
        <f>COUNTIF($E$2:E91,Tabela13[[#This Row],[AwayTeam]])</f>
        <v>4</v>
      </c>
      <c r="GU92" s="3">
        <f>IFERROR(AVERAGEIFS($AD$2:AD91,$D$2:D91,Tabela13[[#This Row],[HomeTeam]],$GS$2:GS91,"&gt;="&amp;Tabela13[[#This Row],[Contagem_H]]-5),"")</f>
        <v>0.50151515151515158</v>
      </c>
      <c r="GV92" s="3">
        <f>IFERROR(AVERAGEIFS($G$2:G91,$E$2:E91,Tabela13[[#This Row],[AwayTeam]],$GT$2:GT91,"&gt;="&amp;Tabela13[[#This Row],[Contagem_A]]-5),"")</f>
        <v>1</v>
      </c>
      <c r="GW92" s="3">
        <f>IFERROR(AVERAGEIFS($GQ$2:GQ91,$D$2:D91,Tabela13[[#This Row],[HomeTeam]],$GS$2:GS91,"&gt;="&amp;Tabela13[[#This Row],[Contagem_H]]-5),"")</f>
        <v>1.43</v>
      </c>
    </row>
    <row r="93" spans="1:205" x14ac:dyDescent="0.25">
      <c r="A93" t="s">
        <v>127</v>
      </c>
      <c r="B93" t="s">
        <v>168</v>
      </c>
      <c r="C93" t="s">
        <v>129</v>
      </c>
      <c r="D93" t="s">
        <v>19</v>
      </c>
      <c r="E93" t="s">
        <v>23</v>
      </c>
      <c r="F93" s="3">
        <v>1</v>
      </c>
      <c r="G93" s="3">
        <v>2</v>
      </c>
      <c r="H93" s="3" t="str">
        <f t="shared" si="144"/>
        <v>A</v>
      </c>
      <c r="I93" s="3">
        <v>4.5</v>
      </c>
      <c r="J93" s="3">
        <v>3.8</v>
      </c>
      <c r="K93" s="3">
        <v>1.75</v>
      </c>
      <c r="L93" s="3">
        <v>1.92</v>
      </c>
      <c r="M93" s="3">
        <v>1.98</v>
      </c>
      <c r="N93" s="3">
        <f t="shared" si="73"/>
        <v>3</v>
      </c>
      <c r="O93" s="3">
        <f t="shared" si="74"/>
        <v>0</v>
      </c>
      <c r="P93" s="3">
        <f t="shared" si="75"/>
        <v>3</v>
      </c>
      <c r="Q93" s="3">
        <f t="shared" si="76"/>
        <v>5.6808688387635753E-2</v>
      </c>
      <c r="R93" s="3">
        <f t="shared" si="77"/>
        <v>2.5883838383838453E-2</v>
      </c>
      <c r="S93" s="3">
        <f t="shared" si="78"/>
        <v>4.7556390977443606</v>
      </c>
      <c r="T93" s="3">
        <f t="shared" si="79"/>
        <v>4.0158730158730158</v>
      </c>
      <c r="U93" s="3">
        <f t="shared" si="80"/>
        <v>1.8494152046783625</v>
      </c>
      <c r="V93" s="3">
        <f t="shared" si="81"/>
        <v>2.0290726817042604</v>
      </c>
      <c r="W93" s="3">
        <f t="shared" si="82"/>
        <v>2.0924812030075186</v>
      </c>
      <c r="X93" s="4">
        <f t="shared" si="83"/>
        <v>0.22222222222222221</v>
      </c>
      <c r="Y93" s="4">
        <f t="shared" si="84"/>
        <v>0.26315789473684209</v>
      </c>
      <c r="Z93" s="4">
        <f t="shared" si="85"/>
        <v>0.5714285714285714</v>
      </c>
      <c r="AA93" s="4">
        <f t="shared" si="86"/>
        <v>0.52083333333333337</v>
      </c>
      <c r="AB93" s="4">
        <f t="shared" si="87"/>
        <v>0.50505050505050508</v>
      </c>
      <c r="AC93" s="4">
        <f t="shared" si="88"/>
        <v>0.61111111111111116</v>
      </c>
      <c r="AD93" s="4">
        <f t="shared" si="89"/>
        <v>1.2857142857142856</v>
      </c>
      <c r="AE93" s="4">
        <f t="shared" si="90"/>
        <v>1.1111111111111112</v>
      </c>
      <c r="AF93" s="4">
        <f t="shared" si="91"/>
        <v>0.7857142857142857</v>
      </c>
      <c r="AG93" s="4">
        <f>IFERROR(AVERAGE(Tabela13[[#This Row],[V1]],Tabela13[[#This Row],[V2]]),"")</f>
        <v>0.94841269841269837</v>
      </c>
      <c r="AH93" s="4">
        <f>IFERROR(AVERAGE(Tabela13[[#This Row],[V1]],Tabela13[[#This Row],[V3]]),"")</f>
        <v>0.86111111111111116</v>
      </c>
      <c r="AI93" s="4">
        <f>IFERROR(AVERAGE(Tabela13[[#This Row],[V1]],Tabela13[[#This Row],[V4]]),"")</f>
        <v>0.69841269841269837</v>
      </c>
      <c r="AJ93" s="4">
        <f>IFERROR(AVERAGE(Tabela13[[#This Row],[V2]],Tabela13[[#This Row],[V1]]),"")</f>
        <v>0.94841269841269837</v>
      </c>
      <c r="AK93" s="4">
        <f>IFERROR(AVERAGE(Tabela13[[#This Row],[V2]],Tabela13[[#This Row],[V3]]),"")</f>
        <v>1.1984126984126984</v>
      </c>
      <c r="AL93" s="4">
        <f>IFERROR(AVERAGE(Tabela13[[#This Row],[V2]],Tabela13[[#This Row],[V4]]),"")</f>
        <v>1.0357142857142856</v>
      </c>
      <c r="AM93" s="4">
        <f>IFERROR(AVERAGE(Tabela13[[#This Row],[V3]],Tabela13[[#This Row],[V1]]),"")</f>
        <v>0.86111111111111116</v>
      </c>
      <c r="AN93" s="4">
        <f>IFERROR(AVERAGE(Tabela13[[#This Row],[V3]],Tabela13[[#This Row],[V2]]),"")</f>
        <v>1.1984126984126984</v>
      </c>
      <c r="AO93" s="4">
        <f>IFERROR(AVERAGE(Tabela13[[#This Row],[V3]],Tabela13[[#This Row],[V4]]),"")</f>
        <v>0.94841269841269837</v>
      </c>
      <c r="AP93" s="4">
        <f>IFERROR(AVERAGE(Tabela13[[#This Row],[V4]],Tabela13[[#This Row],[V1]]),"")</f>
        <v>0.69841269841269837</v>
      </c>
      <c r="AQ93" s="4">
        <f>IFERROR(AVERAGE(Tabela13[[#This Row],[V4]],Tabela13[[#This Row],[V2]]),"")</f>
        <v>1.0357142857142856</v>
      </c>
      <c r="AR93" s="4">
        <f>IFERROR(AVERAGE(Tabela13[[#This Row],[V4]],Tabela13[[#This Row],[V3]]),"")</f>
        <v>0.94841269841269837</v>
      </c>
      <c r="AS93" s="4">
        <f>_xlfn.STDEV.S(Tabela13[[#This Row],[V1]:[V2]])</f>
        <v>0.47701647937187691</v>
      </c>
      <c r="AT93" s="4">
        <f>_xlfn.STDEV.S(Tabela13[[#This Row],[V1]],Tabela13[[#This Row],[V3]])</f>
        <v>0.35355339059327379</v>
      </c>
      <c r="AU93" s="4">
        <f>_xlfn.STDEV.S(Tabela13[[#This Row],[V1]],Tabela13[[#This Row],[V4]])</f>
        <v>0.12346308877860429</v>
      </c>
      <c r="AV93" s="4">
        <f>_xlfn.STDEV.S(Tabela13[[#This Row],[V2]],Tabela13[[#This Row],[V1]])</f>
        <v>0.47701647937187691</v>
      </c>
      <c r="AW93" s="4">
        <f>_xlfn.STDEV.S(Tabela13[[#This Row],[V2]],Tabela13[[#This Row],[V3]])</f>
        <v>0.1234630887786034</v>
      </c>
      <c r="AX93" s="4">
        <f>_xlfn.STDEV.S(Tabela13[[#This Row],[V42]],Tabela13[[#This Row],[V44]])</f>
        <v>0.83056986996515092</v>
      </c>
      <c r="AY93" s="4">
        <f>_xlfn.STDEV.S(Tabela13[[#This Row],[V3]],Tabela13[[#This Row],[V1]])</f>
        <v>0.35355339059327379</v>
      </c>
      <c r="AZ93" s="4">
        <f>_xlfn.STDEV.S(Tabela13[[#This Row],[V3]],Tabela13[[#This Row],[V2]])</f>
        <v>0.1234630887786034</v>
      </c>
      <c r="BA93" s="4">
        <f>_xlfn.STDEV.S(Tabela13[[#This Row],[V3]],Tabela13[[#This Row],[V4]])</f>
        <v>0.23009030181467083</v>
      </c>
      <c r="BB93" s="4">
        <f>_xlfn.STDEV.S(Tabela13[[#This Row],[V4]],Tabela13[[#This Row],[V1]])</f>
        <v>0.12346308877860429</v>
      </c>
      <c r="BC93" s="4">
        <f>_xlfn.STDEV.S(Tabela13[[#This Row],[V4]],Tabela13[[#This Row],[V2]])</f>
        <v>0.3535533905932744</v>
      </c>
      <c r="BD93" s="4">
        <f>_xlfn.STDEV.S(Tabela13[[#This Row],[V4]],Tabela13[[#This Row],[V3]])</f>
        <v>0.23009030181467083</v>
      </c>
      <c r="BE93" s="4">
        <f>Tabela13[[#This Row],[V17]]/Tabela13[[#This Row],[V5]]</f>
        <v>0.50296298243394555</v>
      </c>
      <c r="BF93" s="4">
        <f>Tabela13[[#This Row],[V18]]/Tabela13[[#This Row],[V6]]</f>
        <v>0.41057813101154372</v>
      </c>
      <c r="BG93" s="4">
        <f>Tabela13[[#This Row],[V19]]/Tabela13[[#This Row],[V7]]</f>
        <v>0.17677669529663798</v>
      </c>
      <c r="BH93" s="4">
        <f>Tabela13[[#This Row],[V20]]/Tabela13[[#This Row],[V8]]</f>
        <v>0.50296298243394555</v>
      </c>
      <c r="BI93" s="4">
        <f>Tabela13[[#This Row],[V21]]/Tabela13[[#This Row],[V9]]</f>
        <v>0.10302218004042403</v>
      </c>
      <c r="BJ93" s="4">
        <f>Tabela13[[#This Row],[V22]]/Tabela13[[#This Row],[V10]]</f>
        <v>0.80192952962152508</v>
      </c>
      <c r="BK93" s="4">
        <f>Tabela13[[#This Row],[V23]]/Tabela13[[#This Row],[V11]]</f>
        <v>0.41057813101154372</v>
      </c>
      <c r="BL93" s="4">
        <f>Tabela13[[#This Row],[V24]]/Tabela13[[#This Row],[V12]]</f>
        <v>0.10302218004042403</v>
      </c>
      <c r="BM93" s="4">
        <f>Tabela13[[#This Row],[V25]]/Tabela13[[#This Row],[V13]]</f>
        <v>0.24260567387990398</v>
      </c>
      <c r="BN93" s="4">
        <f>Tabela13[[#This Row],[V26]]/Tabela13[[#This Row],[V14]]</f>
        <v>0.17677669529663798</v>
      </c>
      <c r="BO93" s="4">
        <f>Tabela13[[#This Row],[V27]]/Tabela13[[#This Row],[V15]]</f>
        <v>0.34136189436592013</v>
      </c>
      <c r="BP93" s="4">
        <f>Tabela13[[#This Row],[V28]]/Tabela13[[#This Row],[V16]]</f>
        <v>0.24260567387990398</v>
      </c>
      <c r="BQ93" s="4">
        <f>Tabela13[[#This Row],[V1]]-Tabela13[[#This Row],[V2]]</f>
        <v>-0.67460317460317443</v>
      </c>
      <c r="BR93" s="4">
        <f>Tabela13[[#This Row],[V1]]-Tabela13[[#This Row],[V3]]</f>
        <v>-0.5</v>
      </c>
      <c r="BS93" s="4">
        <f>Tabela13[[#This Row],[V1]]-Tabela13[[#This Row],[V4]]</f>
        <v>-0.17460317460317454</v>
      </c>
      <c r="BT93" s="4">
        <f>Tabela13[[#This Row],[V2]]-Tabela13[[#This Row],[V1]]</f>
        <v>0.67460317460317443</v>
      </c>
      <c r="BU93" s="4">
        <f>Tabela13[[#This Row],[V2]]-Tabela13[[#This Row],[V3]]</f>
        <v>0.17460317460317443</v>
      </c>
      <c r="BV93" s="4">
        <f>Tabela13[[#This Row],[V2]]-Tabela13[[#This Row],[V4]]</f>
        <v>0.49999999999999989</v>
      </c>
      <c r="BW93" s="4">
        <f>AVERAGE(Tabela13[[#This Row],[V41]],Tabela13[[#This Row],[V42]])</f>
        <v>-0.58730158730158721</v>
      </c>
      <c r="BX93" s="4">
        <f>AVERAGE(Tabela13[[#This Row],[V41]],Tabela13[[#This Row],[V43]])</f>
        <v>-0.42460317460317448</v>
      </c>
      <c r="BY93" s="4">
        <f>AVERAGE(Tabela13[[#This Row],[V41]],Tabela13[[#This Row],[V44]])</f>
        <v>0</v>
      </c>
      <c r="BZ93" s="4">
        <f>AVERAGE(Tabela13[[#This Row],[V41]],Tabela13[[#This Row],[V45]])</f>
        <v>-0.25</v>
      </c>
      <c r="CA93" s="4">
        <f>AVERAGE(Tabela13[[#This Row],[V41]],Tabela13[[#This Row],[V46]])</f>
        <v>-8.7301587301587269E-2</v>
      </c>
      <c r="CB93" s="4">
        <f>AVERAGE(Tabela13[[#This Row],[V42]],Tabela13[[#This Row],[V41]])</f>
        <v>-0.58730158730158721</v>
      </c>
      <c r="CC93" s="4">
        <f>AVERAGE(Tabela13[[#This Row],[V42]],Tabela13[[#This Row],[V43]])</f>
        <v>-0.33730158730158727</v>
      </c>
      <c r="CD93" s="4">
        <f>AVERAGE(Tabela13[[#This Row],[V42]],Tabela13[[#This Row],[V44]])</f>
        <v>8.7301587301587213E-2</v>
      </c>
      <c r="CE93" s="4">
        <f>AVERAGE(Tabela13[[#This Row],[V42]],Tabela13[[#This Row],[V45]])</f>
        <v>-0.16269841269841279</v>
      </c>
      <c r="CF93" s="4">
        <f>AVERAGE(Tabela13[[#This Row],[V42]],Tabela13[[#This Row],[V46]])</f>
        <v>0</v>
      </c>
      <c r="CG93" s="4">
        <f>AVERAGE(Tabela13[[#This Row],[V43]],Tabela13[[#This Row],[V41]])</f>
        <v>-0.42460317460317448</v>
      </c>
      <c r="CH93" s="4">
        <f>AVERAGE(Tabela13[[#This Row],[V43]],Tabela13[[#This Row],[V42]])</f>
        <v>-0.33730158730158727</v>
      </c>
      <c r="CI93" s="4">
        <f>AVERAGE(Tabela13[[#This Row],[V43]],Tabela13[[#This Row],[V44]])</f>
        <v>0.24999999999999994</v>
      </c>
      <c r="CJ93" s="4">
        <f>AVERAGE(Tabela13[[#This Row],[V43]],Tabela13[[#This Row],[V45]])</f>
        <v>0</v>
      </c>
      <c r="CK93" s="4">
        <f>AVERAGE(Tabela13[[#This Row],[V43]],Tabela13[[#This Row],[V46]])</f>
        <v>0.16269841269841268</v>
      </c>
      <c r="CL93" s="4">
        <f>AVERAGE(Tabela13[[#This Row],[V44]],Tabela13[[#This Row],[V41]])</f>
        <v>0</v>
      </c>
      <c r="CM93" s="4">
        <f>AVERAGE(Tabela13[[#This Row],[V44]],Tabela13[[#This Row],[V42]])</f>
        <v>8.7301587301587213E-2</v>
      </c>
      <c r="CN93" s="4">
        <f>AVERAGE(Tabela13[[#This Row],[V44]],Tabela13[[#This Row],[V43]])</f>
        <v>0.24999999999999994</v>
      </c>
      <c r="CO93" s="4">
        <f>AVERAGE(Tabela13[[#This Row],[V44]],Tabela13[[#This Row],[V45]])</f>
        <v>0.42460317460317443</v>
      </c>
      <c r="CP93" s="4">
        <f>AVERAGE(Tabela13[[#This Row],[V44]],Tabela13[[#This Row],[V46]])</f>
        <v>0.58730158730158721</v>
      </c>
      <c r="CQ93" s="4">
        <f>AVERAGE(Tabela13[[#This Row],[V45]],Tabela13[[#This Row],[V41]])</f>
        <v>-0.25</v>
      </c>
      <c r="CR93" s="4">
        <f>AVERAGE(Tabela13[[#This Row],[V45]],Tabela13[[#This Row],[V42]])</f>
        <v>-0.16269841269841279</v>
      </c>
      <c r="CS93" s="4">
        <f>AVERAGE(Tabela13[[#This Row],[V45]],Tabela13[[#This Row],[V43]])</f>
        <v>0</v>
      </c>
      <c r="CT93" s="4">
        <f>AVERAGE(Tabela13[[#This Row],[V45]],Tabela13[[#This Row],[V44]])</f>
        <v>0.42460317460317443</v>
      </c>
      <c r="CU93" s="4">
        <f>AVERAGE(Tabela13[[#This Row],[V45]],Tabela13[[#This Row],[V46]])</f>
        <v>0.33730158730158716</v>
      </c>
      <c r="CV93" s="4">
        <f>AVERAGE(Tabela13[[#This Row],[V46]],Tabela13[[#This Row],[V41]])</f>
        <v>-8.7301587301587269E-2</v>
      </c>
      <c r="CW93" s="4">
        <f>AVERAGE(Tabela13[[#This Row],[V46]],Tabela13[[#This Row],[V42]])</f>
        <v>0</v>
      </c>
      <c r="CX93" s="4">
        <f>AVERAGE(Tabela13[[#This Row],[V46]],Tabela13[[#This Row],[V43]])</f>
        <v>0.16269841269841268</v>
      </c>
      <c r="CY93" s="4">
        <f>AVERAGE(Tabela13[[#This Row],[V46]],Tabela13[[#This Row],[V44]])</f>
        <v>0.58730158730158721</v>
      </c>
      <c r="CZ93" s="4">
        <f>AVERAGE(Tabela13[[#This Row],[V46]],Tabela13[[#This Row],[V45]])</f>
        <v>0.33730158730158716</v>
      </c>
      <c r="DA93" s="3">
        <f>_xlfn.STDEV.S(Tabela13[[#This Row],[V41]],Tabela13[[#This Row],[V42]])</f>
        <v>0.12346308877860339</v>
      </c>
      <c r="DB93" s="3">
        <f>_xlfn.STDEV.S(Tabela13[[#This Row],[V41]],Tabela13[[#This Row],[V43]])</f>
        <v>0.35355339059327368</v>
      </c>
      <c r="DC93" s="3">
        <f>_xlfn.STDEV.S(Tabela13[[#This Row],[V41]],Tabela13[[#This Row],[V44]])</f>
        <v>0.95403295874375438</v>
      </c>
      <c r="DD93" s="3">
        <f>_xlfn.STDEV.S(Tabela13[[#This Row],[V41]],Tabela13[[#This Row],[V45]])</f>
        <v>0.60047956815048054</v>
      </c>
      <c r="DE93" s="3">
        <f>_xlfn.STDEV.S(Tabela13[[#This Row],[V41]],Tabela13[[#This Row],[V46]])</f>
        <v>0.83056986996515092</v>
      </c>
      <c r="DF93" s="3">
        <f>_xlfn.STDEV.S(Tabela13[[#This Row],[V42]],Tabela13[[#This Row],[V41]])</f>
        <v>0.12346308877860339</v>
      </c>
      <c r="DG93" s="3">
        <f>_xlfn.STDEV.S(Tabela13[[#This Row],[V42]],Tabela13[[#This Row],[V43]])</f>
        <v>0.23009030181467027</v>
      </c>
      <c r="DH93" s="3">
        <f>_xlfn.STDEV.S(Tabela13[[#This Row],[V42]],Tabela13[[#This Row],[V44]])</f>
        <v>0.83056986996515092</v>
      </c>
      <c r="DI93" s="3">
        <f>_xlfn.STDEV.S(Tabela13[[#This Row],[V42]],Tabela13[[#This Row],[V45]])</f>
        <v>0.47701647937187719</v>
      </c>
      <c r="DJ93" s="3">
        <f>_xlfn.STDEV.S(Tabela13[[#This Row],[V42]],Tabela13[[#This Row],[V46]])</f>
        <v>0.70710678118654746</v>
      </c>
      <c r="DK93" s="3">
        <f>_xlfn.STDEV.S(Tabela13[[#This Row],[V43]],Tabela13[[#This Row],[V41]])</f>
        <v>0.35355339059327368</v>
      </c>
      <c r="DL93" s="3">
        <f>_xlfn.STDEV.S(Tabela13[[#This Row],[V43]],Tabela13[[#This Row],[V42]])</f>
        <v>0.23009030181467027</v>
      </c>
      <c r="DM93" s="3">
        <f>_xlfn.STDEV.S(Tabela13[[#This Row],[V43]],Tabela13[[#This Row],[V44]])</f>
        <v>0.60047956815048065</v>
      </c>
      <c r="DN93" s="3">
        <f>_xlfn.STDEV.S(Tabela13[[#This Row],[V43]],Tabela13[[#This Row],[V45]])</f>
        <v>0.24692617755720689</v>
      </c>
      <c r="DO93" s="3">
        <f>_xlfn.STDEV.S(Tabela13[[#This Row],[V43]],Tabela13[[#This Row],[V46]])</f>
        <v>0.47701647937187719</v>
      </c>
      <c r="DP93" s="3">
        <f>_xlfn.STDEV.S(Tabela13[[#This Row],[V44]],Tabela13[[#This Row],[V41]])</f>
        <v>0.95403295874375438</v>
      </c>
      <c r="DQ93" s="3">
        <f>_xlfn.STDEV.S(Tabela13[[#This Row],[V44]],Tabela13[[#This Row],[V42]])</f>
        <v>0.83056986996515092</v>
      </c>
      <c r="DR93" s="3">
        <f>_xlfn.STDEV.S(Tabela13[[#This Row],[V44]],Tabela13[[#This Row],[V43]])</f>
        <v>0.60047956815048065</v>
      </c>
      <c r="DS93" s="3">
        <f>_xlfn.STDEV.S(Tabela13[[#This Row],[V44]],Tabela13[[#This Row],[V45]])</f>
        <v>0.35355339059327379</v>
      </c>
      <c r="DT93" s="3">
        <f>_xlfn.STDEV.S(Tabela13[[#This Row],[V44]],Tabela13[[#This Row],[V46]])</f>
        <v>0.12346308877860294</v>
      </c>
      <c r="DU93" s="3">
        <f>_xlfn.STDEV.S(Tabela13[[#This Row],[V45]],Tabela13[[#This Row],[V41]])</f>
        <v>0.60047956815048054</v>
      </c>
      <c r="DV93" s="3">
        <f>_xlfn.STDEV.S(Tabela13[[#This Row],[V45]],Tabela13[[#This Row],[V42]])</f>
        <v>0.47701647937187719</v>
      </c>
      <c r="DW93" s="3">
        <f>_xlfn.STDEV.S(Tabela13[[#This Row],[V45]],Tabela13[[#This Row],[V43]])</f>
        <v>0.24692617755720689</v>
      </c>
      <c r="DX93" s="3">
        <f>_xlfn.STDEV.S(Tabela13[[#This Row],[V45]],Tabela13[[#This Row],[V44]])</f>
        <v>0.35355339059327379</v>
      </c>
      <c r="DY93" s="3">
        <f>_xlfn.STDEV.S(Tabela13[[#This Row],[V45]],Tabela13[[#This Row],[V46]])</f>
        <v>0.23009030181467022</v>
      </c>
      <c r="DZ93" s="3">
        <f>_xlfn.STDEV.S(Tabela13[[#This Row],[V46]],Tabela13[[#This Row],[V41]])</f>
        <v>0.83056986996515092</v>
      </c>
      <c r="EA93" s="3">
        <f>_xlfn.STDEV.S(Tabela13[[#This Row],[V46]],Tabela13[[#This Row],[V42]])</f>
        <v>0.70710678118654746</v>
      </c>
      <c r="EB93" s="3">
        <f>_xlfn.STDEV.S(Tabela13[[#This Row],[V46]],Tabela13[[#This Row],[V43]])</f>
        <v>0.47701647937187719</v>
      </c>
      <c r="EC93" s="3">
        <f>_xlfn.STDEV.S(Tabela13[[#This Row],[V46]],Tabela13[[#This Row],[V44]])</f>
        <v>0.12346308877860294</v>
      </c>
      <c r="ED93" s="3">
        <f>_xlfn.STDEV.S(Tabela13[[#This Row],[V46]],Tabela13[[#This Row],[V45]])</f>
        <v>0.23009030181467022</v>
      </c>
      <c r="EE93" s="3">
        <f t="shared" si="92"/>
        <v>-0.21022093494735175</v>
      </c>
      <c r="EF93" s="3">
        <f t="shared" si="93"/>
        <v>-0.83266779840658867</v>
      </c>
      <c r="EG93" s="3" t="str">
        <f t="shared" si="94"/>
        <v/>
      </c>
      <c r="EH93" s="3">
        <f t="shared" si="95"/>
        <v>-2.4019182726019221</v>
      </c>
      <c r="EI93" s="3">
        <f t="shared" si="96"/>
        <v>-9.5138003286917314</v>
      </c>
      <c r="EJ93" s="3">
        <f t="shared" si="97"/>
        <v>-0.21022093494735175</v>
      </c>
      <c r="EK93" s="3">
        <f t="shared" si="98"/>
        <v>-0.68215007126231664</v>
      </c>
      <c r="EL93" s="3">
        <f t="shared" si="99"/>
        <v>9.5138003286917385</v>
      </c>
      <c r="EM93" s="3">
        <f t="shared" si="100"/>
        <v>-2.9319061658954388</v>
      </c>
      <c r="EN93" s="3" t="str">
        <f t="shared" si="101"/>
        <v/>
      </c>
      <c r="EO93" s="3">
        <f t="shared" si="102"/>
        <v>-0.83266779840658867</v>
      </c>
      <c r="EP93" s="3">
        <f t="shared" si="103"/>
        <v>-0.68215007126231664</v>
      </c>
      <c r="EQ93" s="3">
        <f t="shared" si="104"/>
        <v>2.401918272601923</v>
      </c>
      <c r="ER93" s="3" t="str">
        <f t="shared" si="105"/>
        <v/>
      </c>
      <c r="ES93" s="3" t="str">
        <f t="shared" si="106"/>
        <v/>
      </c>
      <c r="ET93" s="3" t="str">
        <f t="shared" si="107"/>
        <v/>
      </c>
      <c r="EU93" s="3" t="str">
        <f t="shared" si="108"/>
        <v/>
      </c>
      <c r="EV93" s="3">
        <f t="shared" si="109"/>
        <v>2.401918272601923</v>
      </c>
      <c r="EW93" s="3">
        <f t="shared" si="110"/>
        <v>0.83266779840658911</v>
      </c>
      <c r="EX93" s="3">
        <f t="shared" si="111"/>
        <v>0.210220934947351</v>
      </c>
      <c r="EY93" s="3">
        <f t="shared" si="112"/>
        <v>-2.4019182726019221</v>
      </c>
      <c r="EZ93" s="3">
        <f t="shared" si="113"/>
        <v>-2.9319061658954388</v>
      </c>
      <c r="FA93" s="3" t="str">
        <f t="shared" si="114"/>
        <v/>
      </c>
      <c r="FB93" s="3">
        <f t="shared" si="115"/>
        <v>0.83266779840658911</v>
      </c>
      <c r="FC93" s="3">
        <f t="shared" si="116"/>
        <v>0.68215007126231675</v>
      </c>
      <c r="FD93" s="3">
        <f t="shared" si="117"/>
        <v>-9.5138003286917314</v>
      </c>
      <c r="FE93" s="3" t="str">
        <f t="shared" si="118"/>
        <v/>
      </c>
      <c r="FF93" s="3">
        <f t="shared" si="119"/>
        <v>2.9319061658954406</v>
      </c>
      <c r="FG93" s="3">
        <f t="shared" si="120"/>
        <v>0.210220934947351</v>
      </c>
      <c r="FH93" s="3">
        <f t="shared" si="121"/>
        <v>0.68215007126231675</v>
      </c>
      <c r="FI93" s="4">
        <f t="shared" si="122"/>
        <v>0.5714285714285714</v>
      </c>
      <c r="FJ93" s="4">
        <f t="shared" si="123"/>
        <v>0.44444444444444442</v>
      </c>
      <c r="FK93" s="4">
        <f t="shared" si="124"/>
        <v>0.87984189723320161</v>
      </c>
      <c r="FL93" s="4">
        <f t="shared" si="125"/>
        <v>1.8711462450592884</v>
      </c>
      <c r="FM93" s="4">
        <f>Tabela13[[#This Row],[V139]]-Tabela13[[#This Row],[V140]]</f>
        <v>-0.99130434782608678</v>
      </c>
      <c r="FN93" s="4">
        <f>Tabela13[[#This Row],[V1]]-Tabela13[[#This Row],[V2]]/2</f>
        <v>-3.1746031746031633E-2</v>
      </c>
      <c r="FO93" s="4">
        <f>Tabela13[[#This Row],[V1]]-Tabela13[[#This Row],[V3]]/2</f>
        <v>5.555555555555558E-2</v>
      </c>
      <c r="FP93" s="4">
        <f>Tabela13[[#This Row],[V1]]-Tabela13[[#This Row],[V4]]/2</f>
        <v>0.21825396825396831</v>
      </c>
      <c r="FQ93" s="4">
        <f>Tabela13[[#This Row],[V2]]-Tabela13[[#This Row],[V1]]/2</f>
        <v>0.98015873015873001</v>
      </c>
      <c r="FR93" s="4">
        <f>Tabela13[[#This Row],[V2]]-Tabela13[[#This Row],[V3]]/2</f>
        <v>0.73015873015873001</v>
      </c>
      <c r="FS93" s="4">
        <f>Tabela13[[#This Row],[V2]]-Tabela13[[#This Row],[V4]]/2</f>
        <v>0.89285714285714279</v>
      </c>
      <c r="FT93" s="4">
        <f t="shared" si="126"/>
        <v>-3.1735373528457789E-2</v>
      </c>
      <c r="FU93" s="4">
        <f t="shared" si="127"/>
        <v>5.549850524571686E-2</v>
      </c>
      <c r="FV93" s="4">
        <f t="shared" si="128"/>
        <v>0.21488427092496576</v>
      </c>
      <c r="FW93" s="4">
        <f t="shared" si="129"/>
        <v>0.77537845863844823</v>
      </c>
      <c r="FX93" s="4">
        <f t="shared" si="130"/>
        <v>0.63068129832038367</v>
      </c>
      <c r="FY93" s="4">
        <f t="shared" si="131"/>
        <v>0.72885472645263094</v>
      </c>
      <c r="FZ93" s="4">
        <f t="shared" si="132"/>
        <v>-5.712367235122402</v>
      </c>
      <c r="GA93" s="4">
        <f t="shared" si="133"/>
        <v>9.9897309442290343</v>
      </c>
      <c r="GB93" s="4">
        <f t="shared" si="134"/>
        <v>38.679168766493838</v>
      </c>
      <c r="GC93" s="4">
        <f t="shared" si="135"/>
        <v>139.56812255492068</v>
      </c>
      <c r="GD93" s="4">
        <f t="shared" si="136"/>
        <v>113.52263369766906</v>
      </c>
      <c r="GE93" s="4">
        <f t="shared" si="137"/>
        <v>131.19385076147356</v>
      </c>
      <c r="GF93" s="4">
        <f>Tabela13[[#This Row],[V1]]-Tabela13[[#This Row],[V2]]/Tabela13[[#This Row],[V2]]</f>
        <v>-0.38888888888888884</v>
      </c>
      <c r="GG93" s="4">
        <f>Tabela13[[#This Row],[V1]]-Tabela13[[#This Row],[V3]]/Tabela13[[#This Row],[V3]]</f>
        <v>-0.38888888888888884</v>
      </c>
      <c r="GH93" s="4">
        <f>Tabela13[[#This Row],[V1]]-Tabela13[[#This Row],[V4]]/Tabela13[[#This Row],[V4]]</f>
        <v>-0.38888888888888884</v>
      </c>
      <c r="GI93" s="4">
        <f>Tabela13[[#This Row],[V2]]-Tabela13[[#This Row],[V1]]/Tabela13[[#This Row],[V1]]</f>
        <v>0.28571428571428559</v>
      </c>
      <c r="GJ93" s="4">
        <f>Tabela13[[#This Row],[V2]]-Tabela13[[#This Row],[V3]]/Tabela13[[#This Row],[V3]]</f>
        <v>0.28571428571428559</v>
      </c>
      <c r="GK93" s="4">
        <f>Tabela13[[#This Row],[V2]]-Tabela13[[#This Row],[V4]]/Tabela13[[#This Row],[V4]]</f>
        <v>0.28571428571428559</v>
      </c>
      <c r="GL93" s="4">
        <f t="shared" si="138"/>
        <v>0.30577021251342029</v>
      </c>
      <c r="GM93" s="4">
        <f t="shared" si="139"/>
        <v>0.94841269841269837</v>
      </c>
      <c r="GN93" s="4">
        <f t="shared" si="140"/>
        <v>0.32240206507691177</v>
      </c>
      <c r="GO93" s="3">
        <f t="shared" si="141"/>
        <v>0</v>
      </c>
      <c r="GP93" s="3">
        <v>100</v>
      </c>
      <c r="GQ93" s="3">
        <f t="shared" si="142"/>
        <v>-1</v>
      </c>
      <c r="GR93" s="3">
        <f t="shared" si="143"/>
        <v>-100</v>
      </c>
      <c r="GS93" s="34">
        <f>COUNTIF($D$2:D92,Tabela13[[#This Row],[HomeTeam]])</f>
        <v>4</v>
      </c>
      <c r="GT93" s="34">
        <f>COUNTIF($E$2:E92,Tabela13[[#This Row],[AwayTeam]])</f>
        <v>5</v>
      </c>
      <c r="GU93" s="3">
        <f>IFERROR(AVERAGEIFS($AD$2:AD92,$D$2:D92,Tabela13[[#This Row],[HomeTeam]],$GS$2:GS92,"&gt;="&amp;Tabela13[[#This Row],[Contagem_H]]-5),"")</f>
        <v>0.53788224668024642</v>
      </c>
      <c r="GV93" s="3">
        <f>IFERROR(AVERAGEIFS($G$2:G92,$E$2:E92,Tabela13[[#This Row],[AwayTeam]],$GT$2:GT92,"&gt;="&amp;Tabela13[[#This Row],[Contagem_A]]-5),"")</f>
        <v>2.4</v>
      </c>
      <c r="GW93" s="3">
        <f>IFERROR(AVERAGEIFS($GQ$2:GQ92,$D$2:D92,Tabela13[[#This Row],[HomeTeam]],$GS$2:GS92,"&gt;="&amp;Tabela13[[#This Row],[Contagem_H]]-5),"")</f>
        <v>-0.53749999999999998</v>
      </c>
    </row>
    <row r="94" spans="1:205" x14ac:dyDescent="0.25">
      <c r="A94" t="s">
        <v>127</v>
      </c>
      <c r="B94" t="s">
        <v>169</v>
      </c>
      <c r="C94" t="s">
        <v>132</v>
      </c>
      <c r="D94" t="s">
        <v>24</v>
      </c>
      <c r="E94" t="s">
        <v>22</v>
      </c>
      <c r="F94" s="3">
        <v>0</v>
      </c>
      <c r="G94" s="3">
        <v>2</v>
      </c>
      <c r="H94" s="3" t="str">
        <f t="shared" si="144"/>
        <v>A</v>
      </c>
      <c r="I94" s="3">
        <v>1.62</v>
      </c>
      <c r="J94" s="3">
        <v>4</v>
      </c>
      <c r="K94" s="3">
        <v>5.25</v>
      </c>
      <c r="L94" s="3">
        <v>1.85</v>
      </c>
      <c r="M94" s="3">
        <v>2.0499999999999998</v>
      </c>
      <c r="N94" s="3">
        <f t="shared" si="73"/>
        <v>2</v>
      </c>
      <c r="O94" s="3">
        <f t="shared" si="74"/>
        <v>0</v>
      </c>
      <c r="P94" s="3">
        <f t="shared" si="75"/>
        <v>3</v>
      </c>
      <c r="Q94" s="3">
        <f t="shared" si="76"/>
        <v>5.7760141093474271E-2</v>
      </c>
      <c r="R94" s="3">
        <f t="shared" si="77"/>
        <v>2.8345418589320936E-2</v>
      </c>
      <c r="S94" s="3">
        <f t="shared" si="78"/>
        <v>1.7135714285714285</v>
      </c>
      <c r="T94" s="3">
        <f t="shared" si="79"/>
        <v>4.2310405643738971</v>
      </c>
      <c r="U94" s="3">
        <f t="shared" si="80"/>
        <v>5.5532407407407396</v>
      </c>
      <c r="V94" s="3">
        <f t="shared" si="81"/>
        <v>1.9568562610229274</v>
      </c>
      <c r="W94" s="3">
        <f t="shared" si="82"/>
        <v>2.1684082892416221</v>
      </c>
      <c r="X94" s="4">
        <f t="shared" si="83"/>
        <v>0.61728395061728392</v>
      </c>
      <c r="Y94" s="4">
        <f t="shared" si="84"/>
        <v>0.25</v>
      </c>
      <c r="Z94" s="4">
        <f t="shared" si="85"/>
        <v>0.19047619047619047</v>
      </c>
      <c r="AA94" s="4">
        <f t="shared" si="86"/>
        <v>0.54054054054054046</v>
      </c>
      <c r="AB94" s="4">
        <f t="shared" si="87"/>
        <v>0.48780487804878053</v>
      </c>
      <c r="AC94" s="4">
        <f t="shared" si="88"/>
        <v>0.30864197530864196</v>
      </c>
      <c r="AD94" s="4">
        <f t="shared" si="89"/>
        <v>1.0952380952380953</v>
      </c>
      <c r="AE94" s="4">
        <f t="shared" si="90"/>
        <v>1.308641975308642</v>
      </c>
      <c r="AF94" s="4">
        <f t="shared" si="91"/>
        <v>9.5238095238095233E-2</v>
      </c>
      <c r="AG94" s="4">
        <f>IFERROR(AVERAGE(Tabela13[[#This Row],[V1]],Tabela13[[#This Row],[V2]]),"")</f>
        <v>0.70194003527336868</v>
      </c>
      <c r="AH94" s="4">
        <f>IFERROR(AVERAGE(Tabela13[[#This Row],[V1]],Tabela13[[#This Row],[V3]]),"")</f>
        <v>0.80864197530864201</v>
      </c>
      <c r="AI94" s="4">
        <f>IFERROR(AVERAGE(Tabela13[[#This Row],[V1]],Tabela13[[#This Row],[V4]]),"")</f>
        <v>0.2019400352733686</v>
      </c>
      <c r="AJ94" s="4">
        <f>IFERROR(AVERAGE(Tabela13[[#This Row],[V2]],Tabela13[[#This Row],[V1]]),"")</f>
        <v>0.70194003527336868</v>
      </c>
      <c r="AK94" s="4">
        <f>IFERROR(AVERAGE(Tabela13[[#This Row],[V2]],Tabela13[[#This Row],[V3]]),"")</f>
        <v>1.2019400352733687</v>
      </c>
      <c r="AL94" s="4">
        <f>IFERROR(AVERAGE(Tabela13[[#This Row],[V2]],Tabela13[[#This Row],[V4]]),"")</f>
        <v>0.59523809523809534</v>
      </c>
      <c r="AM94" s="4">
        <f>IFERROR(AVERAGE(Tabela13[[#This Row],[V3]],Tabela13[[#This Row],[V1]]),"")</f>
        <v>0.80864197530864201</v>
      </c>
      <c r="AN94" s="4">
        <f>IFERROR(AVERAGE(Tabela13[[#This Row],[V3]],Tabela13[[#This Row],[V2]]),"")</f>
        <v>1.2019400352733687</v>
      </c>
      <c r="AO94" s="4">
        <f>IFERROR(AVERAGE(Tabela13[[#This Row],[V3]],Tabela13[[#This Row],[V4]]),"")</f>
        <v>0.70194003527336868</v>
      </c>
      <c r="AP94" s="4">
        <f>IFERROR(AVERAGE(Tabela13[[#This Row],[V4]],Tabela13[[#This Row],[V1]]),"")</f>
        <v>0.2019400352733686</v>
      </c>
      <c r="AQ94" s="4">
        <f>IFERROR(AVERAGE(Tabela13[[#This Row],[V4]],Tabela13[[#This Row],[V2]]),"")</f>
        <v>0.59523809523809534</v>
      </c>
      <c r="AR94" s="4">
        <f>IFERROR(AVERAGE(Tabela13[[#This Row],[V4]],Tabela13[[#This Row],[V3]]),"")</f>
        <v>0.70194003527336868</v>
      </c>
      <c r="AS94" s="4">
        <f>_xlfn.STDEV.S(Tabela13[[#This Row],[V1]:[V2]])</f>
        <v>0.55620745045714326</v>
      </c>
      <c r="AT94" s="4">
        <f>_xlfn.STDEV.S(Tabela13[[#This Row],[V1]],Tabela13[[#This Row],[V3]])</f>
        <v>0.70710678118654768</v>
      </c>
      <c r="AU94" s="4">
        <f>_xlfn.STDEV.S(Tabela13[[#This Row],[V1]],Tabela13[[#This Row],[V4]])</f>
        <v>0.15089933072940429</v>
      </c>
      <c r="AV94" s="4">
        <f>_xlfn.STDEV.S(Tabela13[[#This Row],[V2]],Tabela13[[#This Row],[V1]])</f>
        <v>0.55620745045714326</v>
      </c>
      <c r="AW94" s="4">
        <f>_xlfn.STDEV.S(Tabela13[[#This Row],[V2]],Tabela13[[#This Row],[V3]])</f>
        <v>0.15089933072940426</v>
      </c>
      <c r="AX94" s="4">
        <f>_xlfn.STDEV.S(Tabela13[[#This Row],[V42]],Tabela13[[#This Row],[V44]])</f>
        <v>1.2633142316436907</v>
      </c>
      <c r="AY94" s="4">
        <f>_xlfn.STDEV.S(Tabela13[[#This Row],[V3]],Tabela13[[#This Row],[V1]])</f>
        <v>0.70710678118654768</v>
      </c>
      <c r="AZ94" s="4">
        <f>_xlfn.STDEV.S(Tabela13[[#This Row],[V3]],Tabela13[[#This Row],[V2]])</f>
        <v>0.15089933072940426</v>
      </c>
      <c r="BA94" s="4">
        <f>_xlfn.STDEV.S(Tabela13[[#This Row],[V3]],Tabela13[[#This Row],[V4]])</f>
        <v>0.85800611191595177</v>
      </c>
      <c r="BB94" s="4">
        <f>_xlfn.STDEV.S(Tabela13[[#This Row],[V4]],Tabela13[[#This Row],[V1]])</f>
        <v>0.15089933072940429</v>
      </c>
      <c r="BC94" s="4">
        <f>_xlfn.STDEV.S(Tabela13[[#This Row],[V4]],Tabela13[[#This Row],[V2]])</f>
        <v>0.70710678118654735</v>
      </c>
      <c r="BD94" s="4">
        <f>_xlfn.STDEV.S(Tabela13[[#This Row],[V4]],Tabela13[[#This Row],[V3]])</f>
        <v>0.85800611191595177</v>
      </c>
      <c r="BE94" s="4">
        <f>Tabela13[[#This Row],[V17]]/Tabela13[[#This Row],[V5]]</f>
        <v>0.79238599097788998</v>
      </c>
      <c r="BF94" s="4">
        <f>Tabela13[[#This Row],[V18]]/Tabela13[[#This Row],[V6]]</f>
        <v>0.87443739352840244</v>
      </c>
      <c r="BG94" s="4">
        <f>Tabela13[[#This Row],[V19]]/Tabela13[[#This Row],[V7]]</f>
        <v>0.74724821417967013</v>
      </c>
      <c r="BH94" s="4">
        <f>Tabela13[[#This Row],[V20]]/Tabela13[[#This Row],[V8]]</f>
        <v>0.79238599097788998</v>
      </c>
      <c r="BI94" s="4">
        <f>Tabela13[[#This Row],[V21]]/Tabela13[[#This Row],[V9]]</f>
        <v>0.12554647178807368</v>
      </c>
      <c r="BJ94" s="4">
        <f>Tabela13[[#This Row],[V22]]/Tabela13[[#This Row],[V10]]</f>
        <v>2.1223679091614001</v>
      </c>
      <c r="BK94" s="4">
        <f>Tabela13[[#This Row],[V23]]/Tabela13[[#This Row],[V11]]</f>
        <v>0.87443739352840244</v>
      </c>
      <c r="BL94" s="4">
        <f>Tabela13[[#This Row],[V24]]/Tabela13[[#This Row],[V12]]</f>
        <v>0.12554647178807368</v>
      </c>
      <c r="BM94" s="4">
        <f>Tabela13[[#This Row],[V25]]/Tabela13[[#This Row],[V13]]</f>
        <v>1.2223353403425743</v>
      </c>
      <c r="BN94" s="4">
        <f>Tabela13[[#This Row],[V26]]/Tabela13[[#This Row],[V14]]</f>
        <v>0.74724821417967013</v>
      </c>
      <c r="BO94" s="4">
        <f>Tabela13[[#This Row],[V27]]/Tabela13[[#This Row],[V15]]</f>
        <v>1.1879393923933994</v>
      </c>
      <c r="BP94" s="4">
        <f>Tabela13[[#This Row],[V28]]/Tabela13[[#This Row],[V16]]</f>
        <v>1.2223353403425743</v>
      </c>
      <c r="BQ94" s="4">
        <f>Tabela13[[#This Row],[V1]]-Tabela13[[#This Row],[V2]]</f>
        <v>-0.78659611992945333</v>
      </c>
      <c r="BR94" s="4">
        <f>Tabela13[[#This Row],[V1]]-Tabela13[[#This Row],[V3]]</f>
        <v>-1</v>
      </c>
      <c r="BS94" s="4">
        <f>Tabela13[[#This Row],[V1]]-Tabela13[[#This Row],[V4]]</f>
        <v>0.21340388007054673</v>
      </c>
      <c r="BT94" s="4">
        <f>Tabela13[[#This Row],[V2]]-Tabela13[[#This Row],[V1]]</f>
        <v>0.78659611992945333</v>
      </c>
      <c r="BU94" s="4">
        <f>Tabela13[[#This Row],[V2]]-Tabela13[[#This Row],[V3]]</f>
        <v>-0.21340388007054667</v>
      </c>
      <c r="BV94" s="4">
        <f>Tabela13[[#This Row],[V2]]-Tabela13[[#This Row],[V4]]</f>
        <v>1</v>
      </c>
      <c r="BW94" s="4">
        <f>AVERAGE(Tabela13[[#This Row],[V41]],Tabela13[[#This Row],[V42]])</f>
        <v>-0.89329805996472667</v>
      </c>
      <c r="BX94" s="4">
        <f>AVERAGE(Tabela13[[#This Row],[V41]],Tabela13[[#This Row],[V43]])</f>
        <v>-0.28659611992945333</v>
      </c>
      <c r="BY94" s="4">
        <f>AVERAGE(Tabela13[[#This Row],[V41]],Tabela13[[#This Row],[V44]])</f>
        <v>0</v>
      </c>
      <c r="BZ94" s="4">
        <f>AVERAGE(Tabela13[[#This Row],[V41]],Tabela13[[#This Row],[V45]])</f>
        <v>-0.5</v>
      </c>
      <c r="CA94" s="4">
        <f>AVERAGE(Tabela13[[#This Row],[V41]],Tabela13[[#This Row],[V46]])</f>
        <v>0.10670194003527333</v>
      </c>
      <c r="CB94" s="4">
        <f>AVERAGE(Tabela13[[#This Row],[V42]],Tabela13[[#This Row],[V41]])</f>
        <v>-0.89329805996472667</v>
      </c>
      <c r="CC94" s="4">
        <f>AVERAGE(Tabela13[[#This Row],[V42]],Tabela13[[#This Row],[V43]])</f>
        <v>-0.39329805996472667</v>
      </c>
      <c r="CD94" s="4">
        <f>AVERAGE(Tabela13[[#This Row],[V42]],Tabela13[[#This Row],[V44]])</f>
        <v>-0.10670194003527333</v>
      </c>
      <c r="CE94" s="4">
        <f>AVERAGE(Tabela13[[#This Row],[V42]],Tabela13[[#This Row],[V45]])</f>
        <v>-0.60670194003527333</v>
      </c>
      <c r="CF94" s="4">
        <f>AVERAGE(Tabela13[[#This Row],[V42]],Tabela13[[#This Row],[V46]])</f>
        <v>0</v>
      </c>
      <c r="CG94" s="4">
        <f>AVERAGE(Tabela13[[#This Row],[V43]],Tabela13[[#This Row],[V41]])</f>
        <v>-0.28659611992945333</v>
      </c>
      <c r="CH94" s="4">
        <f>AVERAGE(Tabela13[[#This Row],[V43]],Tabela13[[#This Row],[V42]])</f>
        <v>-0.39329805996472667</v>
      </c>
      <c r="CI94" s="4">
        <f>AVERAGE(Tabela13[[#This Row],[V43]],Tabela13[[#This Row],[V44]])</f>
        <v>0.5</v>
      </c>
      <c r="CJ94" s="4">
        <f>AVERAGE(Tabela13[[#This Row],[V43]],Tabela13[[#This Row],[V45]])</f>
        <v>0</v>
      </c>
      <c r="CK94" s="4">
        <f>AVERAGE(Tabela13[[#This Row],[V43]],Tabela13[[#This Row],[V46]])</f>
        <v>0.60670194003527333</v>
      </c>
      <c r="CL94" s="4">
        <f>AVERAGE(Tabela13[[#This Row],[V44]],Tabela13[[#This Row],[V41]])</f>
        <v>0</v>
      </c>
      <c r="CM94" s="4">
        <f>AVERAGE(Tabela13[[#This Row],[V44]],Tabela13[[#This Row],[V42]])</f>
        <v>-0.10670194003527333</v>
      </c>
      <c r="CN94" s="4">
        <f>AVERAGE(Tabela13[[#This Row],[V44]],Tabela13[[#This Row],[V43]])</f>
        <v>0.5</v>
      </c>
      <c r="CO94" s="4">
        <f>AVERAGE(Tabela13[[#This Row],[V44]],Tabela13[[#This Row],[V45]])</f>
        <v>0.28659611992945333</v>
      </c>
      <c r="CP94" s="4">
        <f>AVERAGE(Tabela13[[#This Row],[V44]],Tabela13[[#This Row],[V46]])</f>
        <v>0.89329805996472667</v>
      </c>
      <c r="CQ94" s="4">
        <f>AVERAGE(Tabela13[[#This Row],[V45]],Tabela13[[#This Row],[V41]])</f>
        <v>-0.5</v>
      </c>
      <c r="CR94" s="4">
        <f>AVERAGE(Tabela13[[#This Row],[V45]],Tabela13[[#This Row],[V42]])</f>
        <v>-0.60670194003527333</v>
      </c>
      <c r="CS94" s="4">
        <f>AVERAGE(Tabela13[[#This Row],[V45]],Tabela13[[#This Row],[V43]])</f>
        <v>0</v>
      </c>
      <c r="CT94" s="4">
        <f>AVERAGE(Tabela13[[#This Row],[V45]],Tabela13[[#This Row],[V44]])</f>
        <v>0.28659611992945333</v>
      </c>
      <c r="CU94" s="4">
        <f>AVERAGE(Tabela13[[#This Row],[V45]],Tabela13[[#This Row],[V46]])</f>
        <v>0.39329805996472667</v>
      </c>
      <c r="CV94" s="4">
        <f>AVERAGE(Tabela13[[#This Row],[V46]],Tabela13[[#This Row],[V41]])</f>
        <v>0.10670194003527333</v>
      </c>
      <c r="CW94" s="4">
        <f>AVERAGE(Tabela13[[#This Row],[V46]],Tabela13[[#This Row],[V42]])</f>
        <v>0</v>
      </c>
      <c r="CX94" s="4">
        <f>AVERAGE(Tabela13[[#This Row],[V46]],Tabela13[[#This Row],[V43]])</f>
        <v>0.60670194003527333</v>
      </c>
      <c r="CY94" s="4">
        <f>AVERAGE(Tabela13[[#This Row],[V46]],Tabela13[[#This Row],[V44]])</f>
        <v>0.89329805996472667</v>
      </c>
      <c r="CZ94" s="4">
        <f>AVERAGE(Tabela13[[#This Row],[V46]],Tabela13[[#This Row],[V45]])</f>
        <v>0.39329805996472667</v>
      </c>
      <c r="DA94" s="3">
        <f>_xlfn.STDEV.S(Tabela13[[#This Row],[V41]],Tabela13[[#This Row],[V42]])</f>
        <v>0.15089933072940448</v>
      </c>
      <c r="DB94" s="3">
        <f>_xlfn.STDEV.S(Tabela13[[#This Row],[V41]],Tabela13[[#This Row],[V43]])</f>
        <v>0.70710678118654757</v>
      </c>
      <c r="DC94" s="3">
        <f>_xlfn.STDEV.S(Tabela13[[#This Row],[V41]],Tabela13[[#This Row],[V44]])</f>
        <v>1.1124149009142865</v>
      </c>
      <c r="DD94" s="3">
        <f>_xlfn.STDEV.S(Tabela13[[#This Row],[V41]],Tabela13[[#This Row],[V45]])</f>
        <v>0.405308119727739</v>
      </c>
      <c r="DE94" s="3">
        <f>_xlfn.STDEV.S(Tabela13[[#This Row],[V41]],Tabela13[[#This Row],[V46]])</f>
        <v>1.2633142316436907</v>
      </c>
      <c r="DF94" s="3">
        <f>_xlfn.STDEV.S(Tabela13[[#This Row],[V42]],Tabela13[[#This Row],[V41]])</f>
        <v>0.15089933072940448</v>
      </c>
      <c r="DG94" s="3">
        <f>_xlfn.STDEV.S(Tabela13[[#This Row],[V42]],Tabela13[[#This Row],[V43]])</f>
        <v>0.85800611191595189</v>
      </c>
      <c r="DH94" s="3">
        <f>_xlfn.STDEV.S(Tabela13[[#This Row],[V42]],Tabela13[[#This Row],[V44]])</f>
        <v>1.2633142316436907</v>
      </c>
      <c r="DI94" s="3">
        <f>_xlfn.STDEV.S(Tabela13[[#This Row],[V42]],Tabela13[[#This Row],[V45]])</f>
        <v>0.55620745045714326</v>
      </c>
      <c r="DJ94" s="3">
        <f>_xlfn.STDEV.S(Tabela13[[#This Row],[V42]],Tabela13[[#This Row],[V46]])</f>
        <v>1.4142135623730951</v>
      </c>
      <c r="DK94" s="3">
        <f>_xlfn.STDEV.S(Tabela13[[#This Row],[V43]],Tabela13[[#This Row],[V41]])</f>
        <v>0.70710678118654757</v>
      </c>
      <c r="DL94" s="3">
        <f>_xlfn.STDEV.S(Tabela13[[#This Row],[V43]],Tabela13[[#This Row],[V42]])</f>
        <v>0.85800611191595189</v>
      </c>
      <c r="DM94" s="3">
        <f>_xlfn.STDEV.S(Tabela13[[#This Row],[V43]],Tabela13[[#This Row],[V44]])</f>
        <v>0.405308119727739</v>
      </c>
      <c r="DN94" s="3">
        <f>_xlfn.STDEV.S(Tabela13[[#This Row],[V43]],Tabela13[[#This Row],[V45]])</f>
        <v>0.30179866145880857</v>
      </c>
      <c r="DO94" s="3">
        <f>_xlfn.STDEV.S(Tabela13[[#This Row],[V43]],Tabela13[[#This Row],[V46]])</f>
        <v>0.55620745045714337</v>
      </c>
      <c r="DP94" s="3">
        <f>_xlfn.STDEV.S(Tabela13[[#This Row],[V44]],Tabela13[[#This Row],[V41]])</f>
        <v>1.1124149009142865</v>
      </c>
      <c r="DQ94" s="3">
        <f>_xlfn.STDEV.S(Tabela13[[#This Row],[V44]],Tabela13[[#This Row],[V42]])</f>
        <v>1.2633142316436907</v>
      </c>
      <c r="DR94" s="3">
        <f>_xlfn.STDEV.S(Tabela13[[#This Row],[V44]],Tabela13[[#This Row],[V43]])</f>
        <v>0.405308119727739</v>
      </c>
      <c r="DS94" s="3">
        <f>_xlfn.STDEV.S(Tabela13[[#This Row],[V44]],Tabela13[[#This Row],[V45]])</f>
        <v>0.70710678118654757</v>
      </c>
      <c r="DT94" s="3">
        <f>_xlfn.STDEV.S(Tabela13[[#This Row],[V44]],Tabela13[[#This Row],[V46]])</f>
        <v>0.15089933072940448</v>
      </c>
      <c r="DU94" s="3">
        <f>_xlfn.STDEV.S(Tabela13[[#This Row],[V45]],Tabela13[[#This Row],[V41]])</f>
        <v>0.405308119727739</v>
      </c>
      <c r="DV94" s="3">
        <f>_xlfn.STDEV.S(Tabela13[[#This Row],[V45]],Tabela13[[#This Row],[V42]])</f>
        <v>0.55620745045714326</v>
      </c>
      <c r="DW94" s="3">
        <f>_xlfn.STDEV.S(Tabela13[[#This Row],[V45]],Tabela13[[#This Row],[V43]])</f>
        <v>0.30179866145880857</v>
      </c>
      <c r="DX94" s="3">
        <f>_xlfn.STDEV.S(Tabela13[[#This Row],[V45]],Tabela13[[#This Row],[V44]])</f>
        <v>0.70710678118654757</v>
      </c>
      <c r="DY94" s="3">
        <f>_xlfn.STDEV.S(Tabela13[[#This Row],[V45]],Tabela13[[#This Row],[V46]])</f>
        <v>0.85800611191595166</v>
      </c>
      <c r="DZ94" s="3">
        <f>_xlfn.STDEV.S(Tabela13[[#This Row],[V46]],Tabela13[[#This Row],[V41]])</f>
        <v>1.2633142316436907</v>
      </c>
      <c r="EA94" s="3">
        <f>_xlfn.STDEV.S(Tabela13[[#This Row],[V46]],Tabela13[[#This Row],[V42]])</f>
        <v>1.4142135623730951</v>
      </c>
      <c r="EB94" s="3">
        <f>_xlfn.STDEV.S(Tabela13[[#This Row],[V46]],Tabela13[[#This Row],[V43]])</f>
        <v>0.55620745045714337</v>
      </c>
      <c r="EC94" s="3">
        <f>_xlfn.STDEV.S(Tabela13[[#This Row],[V46]],Tabela13[[#This Row],[V44]])</f>
        <v>0.15089933072940448</v>
      </c>
      <c r="ED94" s="3">
        <f>_xlfn.STDEV.S(Tabela13[[#This Row],[V46]],Tabela13[[#This Row],[V45]])</f>
        <v>0.85800611191595166</v>
      </c>
      <c r="EE94" s="3">
        <f t="shared" si="92"/>
        <v>-0.16892383124101151</v>
      </c>
      <c r="EF94" s="3">
        <f t="shared" si="93"/>
        <v>-2.4672587380478301</v>
      </c>
      <c r="EG94" s="3" t="str">
        <f t="shared" si="94"/>
        <v/>
      </c>
      <c r="EH94" s="3">
        <f t="shared" si="95"/>
        <v>-0.810616239455478</v>
      </c>
      <c r="EI94" s="3">
        <f t="shared" si="96"/>
        <v>11.839655691602857</v>
      </c>
      <c r="EJ94" s="3">
        <f t="shared" si="97"/>
        <v>-0.16892383124101151</v>
      </c>
      <c r="EK94" s="3">
        <f t="shared" si="98"/>
        <v>-2.1815671096697069</v>
      </c>
      <c r="EL94" s="3">
        <f t="shared" si="99"/>
        <v>-11.839655691602857</v>
      </c>
      <c r="EM94" s="3">
        <f t="shared" si="100"/>
        <v>-0.91677216398023331</v>
      </c>
      <c r="EN94" s="3" t="str">
        <f t="shared" si="101"/>
        <v/>
      </c>
      <c r="EO94" s="3">
        <f t="shared" si="102"/>
        <v>-2.4672587380478301</v>
      </c>
      <c r="EP94" s="3">
        <f t="shared" si="103"/>
        <v>-2.1815671096697069</v>
      </c>
      <c r="EQ94" s="3">
        <f t="shared" si="104"/>
        <v>0.810616239455478</v>
      </c>
      <c r="ER94" s="3" t="str">
        <f t="shared" si="105"/>
        <v/>
      </c>
      <c r="ES94" s="3" t="str">
        <f t="shared" si="106"/>
        <v/>
      </c>
      <c r="ET94" s="3" t="str">
        <f t="shared" si="107"/>
        <v/>
      </c>
      <c r="EU94" s="3" t="str">
        <f t="shared" si="108"/>
        <v/>
      </c>
      <c r="EV94" s="3">
        <f t="shared" si="109"/>
        <v>0.810616239455478</v>
      </c>
      <c r="EW94" s="3">
        <f t="shared" si="110"/>
        <v>2.4672587380478301</v>
      </c>
      <c r="EX94" s="3">
        <f t="shared" si="111"/>
        <v>0.16892383124101151</v>
      </c>
      <c r="EY94" s="3">
        <f t="shared" si="112"/>
        <v>-0.810616239455478</v>
      </c>
      <c r="EZ94" s="3">
        <f t="shared" si="113"/>
        <v>-0.91677216398023331</v>
      </c>
      <c r="FA94" s="3" t="str">
        <f t="shared" si="114"/>
        <v/>
      </c>
      <c r="FB94" s="3">
        <f t="shared" si="115"/>
        <v>2.4672587380478301</v>
      </c>
      <c r="FC94" s="3">
        <f t="shared" si="116"/>
        <v>2.1815671096697065</v>
      </c>
      <c r="FD94" s="3">
        <f t="shared" si="117"/>
        <v>11.839655691602857</v>
      </c>
      <c r="FE94" s="3" t="str">
        <f t="shared" si="118"/>
        <v/>
      </c>
      <c r="FF94" s="3">
        <f t="shared" si="119"/>
        <v>0.91677216398023342</v>
      </c>
      <c r="FG94" s="3">
        <f t="shared" si="120"/>
        <v>0.16892383124101151</v>
      </c>
      <c r="FH94" s="3">
        <f t="shared" si="121"/>
        <v>2.1815671096697065</v>
      </c>
      <c r="FI94" s="4">
        <f t="shared" si="122"/>
        <v>0</v>
      </c>
      <c r="FJ94" s="4">
        <f t="shared" si="123"/>
        <v>1.2345679012345678</v>
      </c>
      <c r="FK94" s="4">
        <f t="shared" si="124"/>
        <v>1.9870779491454775</v>
      </c>
      <c r="FL94" s="4">
        <f t="shared" si="125"/>
        <v>0.77657357232180091</v>
      </c>
      <c r="FM94" s="4">
        <f>Tabela13[[#This Row],[V139]]-Tabela13[[#This Row],[V140]]</f>
        <v>1.2105043768236765</v>
      </c>
      <c r="FN94" s="4">
        <f>Tabela13[[#This Row],[V1]]-Tabela13[[#This Row],[V2]]/2</f>
        <v>-0.23897707231040571</v>
      </c>
      <c r="FO94" s="4">
        <f>Tabela13[[#This Row],[V1]]-Tabela13[[#This Row],[V3]]/2</f>
        <v>-0.34567901234567905</v>
      </c>
      <c r="FP94" s="4">
        <f>Tabela13[[#This Row],[V1]]-Tabela13[[#This Row],[V4]]/2</f>
        <v>0.26102292768959434</v>
      </c>
      <c r="FQ94" s="4">
        <f>Tabela13[[#This Row],[V2]]-Tabela13[[#This Row],[V1]]/2</f>
        <v>0.94091710758377434</v>
      </c>
      <c r="FR94" s="4">
        <f>Tabela13[[#This Row],[V2]]-Tabela13[[#This Row],[V3]]/2</f>
        <v>0.44091710758377434</v>
      </c>
      <c r="FS94" s="4">
        <f>Tabela13[[#This Row],[V2]]-Tabela13[[#This Row],[V4]]/2</f>
        <v>1.0476190476190477</v>
      </c>
      <c r="FT94" s="4">
        <f t="shared" si="126"/>
        <v>-0.2345775404035238</v>
      </c>
      <c r="FU94" s="4">
        <f t="shared" si="127"/>
        <v>-0.33282021292674918</v>
      </c>
      <c r="FV94" s="4">
        <f t="shared" si="128"/>
        <v>0.25532597594541134</v>
      </c>
      <c r="FW94" s="4">
        <f t="shared" si="129"/>
        <v>0.75496685189769752</v>
      </c>
      <c r="FX94" s="4">
        <f t="shared" si="130"/>
        <v>0.41527496896844734</v>
      </c>
      <c r="FY94" s="4">
        <f t="shared" si="131"/>
        <v>0.80864978620791128</v>
      </c>
      <c r="FZ94" s="4">
        <f t="shared" si="132"/>
        <v>-42.22395727263428</v>
      </c>
      <c r="GA94" s="4">
        <f t="shared" si="133"/>
        <v>-59.907638326814848</v>
      </c>
      <c r="GB94" s="4">
        <f t="shared" si="134"/>
        <v>45.958675670174046</v>
      </c>
      <c r="GC94" s="4">
        <f t="shared" si="135"/>
        <v>135.89403334158555</v>
      </c>
      <c r="GD94" s="4">
        <f t="shared" si="136"/>
        <v>74.749494414320523</v>
      </c>
      <c r="GE94" s="4">
        <f t="shared" si="137"/>
        <v>145.55696151742404</v>
      </c>
      <c r="GF94" s="4">
        <f>Tabela13[[#This Row],[V1]]-Tabela13[[#This Row],[V2]]/Tabela13[[#This Row],[V2]]</f>
        <v>-0.69135802469135799</v>
      </c>
      <c r="GG94" s="4">
        <f>Tabela13[[#This Row],[V1]]-Tabela13[[#This Row],[V3]]/Tabela13[[#This Row],[V3]]</f>
        <v>-0.69135802469135799</v>
      </c>
      <c r="GH94" s="4">
        <f>Tabela13[[#This Row],[V1]]-Tabela13[[#This Row],[V4]]/Tabela13[[#This Row],[V4]]</f>
        <v>-0.69135802469135799</v>
      </c>
      <c r="GI94" s="4">
        <f>Tabela13[[#This Row],[V2]]-Tabela13[[#This Row],[V1]]/Tabela13[[#This Row],[V1]]</f>
        <v>9.5238095238095344E-2</v>
      </c>
      <c r="GJ94" s="4">
        <f>Tabela13[[#This Row],[V2]]-Tabela13[[#This Row],[V3]]/Tabela13[[#This Row],[V3]]</f>
        <v>9.5238095238095344E-2</v>
      </c>
      <c r="GK94" s="4">
        <f>Tabela13[[#This Row],[V2]]-Tabela13[[#This Row],[V4]]/Tabela13[[#This Row],[V4]]</f>
        <v>9.5238095238095344E-2</v>
      </c>
      <c r="GL94" s="4">
        <f t="shared" si="138"/>
        <v>0.59035052187356296</v>
      </c>
      <c r="GM94" s="4">
        <f t="shared" si="139"/>
        <v>0.70194003527336868</v>
      </c>
      <c r="GN94" s="4">
        <f t="shared" si="140"/>
        <v>0.8410269997545482</v>
      </c>
      <c r="GO94" s="3">
        <f t="shared" si="141"/>
        <v>0</v>
      </c>
      <c r="GP94" s="3">
        <v>100</v>
      </c>
      <c r="GQ94" s="3">
        <f t="shared" si="142"/>
        <v>-1</v>
      </c>
      <c r="GR94" s="3">
        <f t="shared" si="143"/>
        <v>-100</v>
      </c>
      <c r="GS94" s="34">
        <f>COUNTIF($D$2:D93,Tabela13[[#This Row],[HomeTeam]])</f>
        <v>5</v>
      </c>
      <c r="GT94" s="34">
        <f>COUNTIF($E$2:E93,Tabela13[[#This Row],[AwayTeam]])</f>
        <v>4</v>
      </c>
      <c r="GU94" s="3">
        <f>IFERROR(AVERAGEIFS($AD$2:AD93,$D$2:D93,Tabela13[[#This Row],[HomeTeam]],$GS$2:GS93,"&gt;="&amp;Tabela13[[#This Row],[Contagem_H]]-5),"")</f>
        <v>0.63838031477566359</v>
      </c>
      <c r="GV94" s="3">
        <f>IFERROR(AVERAGEIFS($G$2:G93,$E$2:E93,Tabela13[[#This Row],[AwayTeam]],$GT$2:GT93,"&gt;="&amp;Tabela13[[#This Row],[Contagem_A]]-5),"")</f>
        <v>1.25</v>
      </c>
      <c r="GW94" s="3">
        <f>IFERROR(AVERAGEIFS($GQ$2:GQ93,$D$2:D93,Tabela13[[#This Row],[HomeTeam]],$GS$2:GS93,"&gt;="&amp;Tabela13[[#This Row],[Contagem_H]]-5),"")</f>
        <v>-0.75</v>
      </c>
    </row>
    <row r="95" spans="1:205" x14ac:dyDescent="0.25">
      <c r="A95" t="s">
        <v>127</v>
      </c>
      <c r="B95" t="s">
        <v>169</v>
      </c>
      <c r="C95" t="s">
        <v>134</v>
      </c>
      <c r="D95" t="s">
        <v>12</v>
      </c>
      <c r="E95" t="s">
        <v>135</v>
      </c>
      <c r="F95" s="3">
        <v>5</v>
      </c>
      <c r="G95" s="3">
        <v>0</v>
      </c>
      <c r="H95" s="3" t="str">
        <f t="shared" si="144"/>
        <v>H</v>
      </c>
      <c r="I95" s="3">
        <v>1.1299999999999999</v>
      </c>
      <c r="J95" s="3">
        <v>8.5</v>
      </c>
      <c r="K95" s="3">
        <v>19</v>
      </c>
      <c r="L95" s="3">
        <v>1.36</v>
      </c>
      <c r="M95" s="3">
        <v>3.1</v>
      </c>
      <c r="N95" s="3">
        <f t="shared" si="73"/>
        <v>5</v>
      </c>
      <c r="O95" s="3">
        <f t="shared" si="74"/>
        <v>3</v>
      </c>
      <c r="P95" s="3">
        <f t="shared" si="75"/>
        <v>0</v>
      </c>
      <c r="Q95" s="3">
        <f t="shared" si="76"/>
        <v>5.5234389983287224E-2</v>
      </c>
      <c r="R95" s="3">
        <f t="shared" si="77"/>
        <v>5.7874762808349023E-2</v>
      </c>
      <c r="S95" s="3">
        <f t="shared" si="78"/>
        <v>1.1924148606811145</v>
      </c>
      <c r="T95" s="3">
        <f t="shared" si="79"/>
        <v>8.9694923148579413</v>
      </c>
      <c r="U95" s="3">
        <f t="shared" si="80"/>
        <v>20.049453409682457</v>
      </c>
      <c r="V95" s="3">
        <f t="shared" si="81"/>
        <v>1.4351187703772708</v>
      </c>
      <c r="W95" s="3">
        <f t="shared" si="82"/>
        <v>3.2712266089481905</v>
      </c>
      <c r="X95" s="4">
        <f t="shared" si="83"/>
        <v>0.88495575221238942</v>
      </c>
      <c r="Y95" s="4">
        <f t="shared" si="84"/>
        <v>0.11764705882352941</v>
      </c>
      <c r="Z95" s="4">
        <f t="shared" si="85"/>
        <v>5.2631578947368418E-2</v>
      </c>
      <c r="AA95" s="4">
        <f t="shared" si="86"/>
        <v>0.73529411764705876</v>
      </c>
      <c r="AB95" s="4">
        <f t="shared" si="87"/>
        <v>0.32258064516129031</v>
      </c>
      <c r="AC95" s="4">
        <f t="shared" si="88"/>
        <v>2.9424778761061949</v>
      </c>
      <c r="AD95" s="4">
        <f t="shared" si="89"/>
        <v>2.6315789473684209E-2</v>
      </c>
      <c r="AE95" s="4">
        <f t="shared" si="90"/>
        <v>0.44247787610619471</v>
      </c>
      <c r="AF95" s="4">
        <f t="shared" si="91"/>
        <v>2.5263157894736841</v>
      </c>
      <c r="AG95" s="4">
        <f>IFERROR(AVERAGE(Tabela13[[#This Row],[V1]],Tabela13[[#This Row],[V2]]),"")</f>
        <v>1.4843968327899395</v>
      </c>
      <c r="AH95" s="4">
        <f>IFERROR(AVERAGE(Tabela13[[#This Row],[V1]],Tabela13[[#This Row],[V3]]),"")</f>
        <v>1.6924778761061949</v>
      </c>
      <c r="AI95" s="4">
        <f>IFERROR(AVERAGE(Tabela13[[#This Row],[V1]],Tabela13[[#This Row],[V4]]),"")</f>
        <v>2.7343968327899395</v>
      </c>
      <c r="AJ95" s="4">
        <f>IFERROR(AVERAGE(Tabela13[[#This Row],[V2]],Tabela13[[#This Row],[V1]]),"")</f>
        <v>1.4843968327899395</v>
      </c>
      <c r="AK95" s="4">
        <f>IFERROR(AVERAGE(Tabela13[[#This Row],[V2]],Tabela13[[#This Row],[V3]]),"")</f>
        <v>0.23439683278993945</v>
      </c>
      <c r="AL95" s="4">
        <f>IFERROR(AVERAGE(Tabela13[[#This Row],[V2]],Tabela13[[#This Row],[V4]]),"")</f>
        <v>1.2763157894736841</v>
      </c>
      <c r="AM95" s="4">
        <f>IFERROR(AVERAGE(Tabela13[[#This Row],[V3]],Tabela13[[#This Row],[V1]]),"")</f>
        <v>1.6924778761061949</v>
      </c>
      <c r="AN95" s="4">
        <f>IFERROR(AVERAGE(Tabela13[[#This Row],[V3]],Tabela13[[#This Row],[V2]]),"")</f>
        <v>0.23439683278993945</v>
      </c>
      <c r="AO95" s="4">
        <f>IFERROR(AVERAGE(Tabela13[[#This Row],[V3]],Tabela13[[#This Row],[V4]]),"")</f>
        <v>1.4843968327899395</v>
      </c>
      <c r="AP95" s="4">
        <f>IFERROR(AVERAGE(Tabela13[[#This Row],[V4]],Tabela13[[#This Row],[V1]]),"")</f>
        <v>2.7343968327899395</v>
      </c>
      <c r="AQ95" s="4">
        <f>IFERROR(AVERAGE(Tabela13[[#This Row],[V4]],Tabela13[[#This Row],[V2]]),"")</f>
        <v>1.2763157894736841</v>
      </c>
      <c r="AR95" s="4">
        <f>IFERROR(AVERAGE(Tabela13[[#This Row],[V4]],Tabela13[[#This Row],[V3]]),"")</f>
        <v>1.4843968327899395</v>
      </c>
      <c r="AS95" s="4">
        <f>_xlfn.STDEV.S(Tabela13[[#This Row],[V1]:[V2]])</f>
        <v>2.0620379864969607</v>
      </c>
      <c r="AT95" s="4">
        <f>_xlfn.STDEV.S(Tabela13[[#This Row],[V1]],Tabela13[[#This Row],[V3]])</f>
        <v>1.7677669529663687</v>
      </c>
      <c r="AU95" s="4">
        <f>_xlfn.STDEV.S(Tabela13[[#This Row],[V1]],Tabela13[[#This Row],[V4]])</f>
        <v>0.29427103353059192</v>
      </c>
      <c r="AV95" s="4">
        <f>_xlfn.STDEV.S(Tabela13[[#This Row],[V2]],Tabela13[[#This Row],[V1]])</f>
        <v>2.0620379864969607</v>
      </c>
      <c r="AW95" s="4">
        <f>_xlfn.STDEV.S(Tabela13[[#This Row],[V2]],Tabela13[[#This Row],[V3]])</f>
        <v>0.29427103353059164</v>
      </c>
      <c r="AX95" s="4">
        <f>_xlfn.STDEV.S(Tabela13[[#This Row],[V42]],Tabela13[[#This Row],[V44]])</f>
        <v>3.8298049394633296</v>
      </c>
      <c r="AY95" s="4">
        <f>_xlfn.STDEV.S(Tabela13[[#This Row],[V3]],Tabela13[[#This Row],[V1]])</f>
        <v>1.7677669529663687</v>
      </c>
      <c r="AZ95" s="4">
        <f>_xlfn.STDEV.S(Tabela13[[#This Row],[V3]],Tabela13[[#This Row],[V2]])</f>
        <v>0.29427103353059164</v>
      </c>
      <c r="BA95" s="4">
        <f>_xlfn.STDEV.S(Tabela13[[#This Row],[V3]],Tabela13[[#This Row],[V4]])</f>
        <v>1.4734959194357771</v>
      </c>
      <c r="BB95" s="4">
        <f>_xlfn.STDEV.S(Tabela13[[#This Row],[V4]],Tabela13[[#This Row],[V1]])</f>
        <v>0.29427103353059192</v>
      </c>
      <c r="BC95" s="4">
        <f>_xlfn.STDEV.S(Tabela13[[#This Row],[V4]],Tabela13[[#This Row],[V2]])</f>
        <v>1.7677669529663689</v>
      </c>
      <c r="BD95" s="4">
        <f>_xlfn.STDEV.S(Tabela13[[#This Row],[V4]],Tabela13[[#This Row],[V3]])</f>
        <v>1.4734959194357771</v>
      </c>
      <c r="BE95" s="4">
        <f>Tabela13[[#This Row],[V17]]/Tabela13[[#This Row],[V5]]</f>
        <v>1.38914200094414</v>
      </c>
      <c r="BF95" s="4">
        <f>Tabela13[[#This Row],[V18]]/Tabela13[[#This Row],[V6]]</f>
        <v>1.04448452645856</v>
      </c>
      <c r="BG95" s="4">
        <f>Tabela13[[#This Row],[V19]]/Tabela13[[#This Row],[V7]]</f>
        <v>0.10761826154923661</v>
      </c>
      <c r="BH95" s="4">
        <f>Tabela13[[#This Row],[V20]]/Tabela13[[#This Row],[V8]]</f>
        <v>1.38914200094414</v>
      </c>
      <c r="BI95" s="4">
        <f>Tabela13[[#This Row],[V21]]/Tabela13[[#This Row],[V9]]</f>
        <v>1.2554394614807358</v>
      </c>
      <c r="BJ95" s="4">
        <f>Tabela13[[#This Row],[V22]]/Tabela13[[#This Row],[V10]]</f>
        <v>3.0006719113320934</v>
      </c>
      <c r="BK95" s="4">
        <f>Tabela13[[#This Row],[V23]]/Tabela13[[#This Row],[V11]]</f>
        <v>1.04448452645856</v>
      </c>
      <c r="BL95" s="4">
        <f>Tabela13[[#This Row],[V24]]/Tabela13[[#This Row],[V12]]</f>
        <v>1.2554394614807358</v>
      </c>
      <c r="BM95" s="4">
        <f>Tabela13[[#This Row],[V25]]/Tabela13[[#This Row],[V13]]</f>
        <v>0.99265633480659343</v>
      </c>
      <c r="BN95" s="4">
        <f>Tabela13[[#This Row],[V26]]/Tabela13[[#This Row],[V14]]</f>
        <v>0.10761826154923661</v>
      </c>
      <c r="BO95" s="4">
        <f>Tabela13[[#This Row],[V27]]/Tabela13[[#This Row],[V15]]</f>
        <v>1.3850545198499387</v>
      </c>
      <c r="BP95" s="4">
        <f>Tabela13[[#This Row],[V28]]/Tabela13[[#This Row],[V16]]</f>
        <v>0.99265633480659343</v>
      </c>
      <c r="BQ95" s="4">
        <f>Tabela13[[#This Row],[V1]]-Tabela13[[#This Row],[V2]]</f>
        <v>2.9161620866325109</v>
      </c>
      <c r="BR95" s="4">
        <f>Tabela13[[#This Row],[V1]]-Tabela13[[#This Row],[V3]]</f>
        <v>2.5</v>
      </c>
      <c r="BS95" s="4">
        <f>Tabela13[[#This Row],[V1]]-Tabela13[[#This Row],[V4]]</f>
        <v>0.41616208663251086</v>
      </c>
      <c r="BT95" s="4">
        <f>Tabela13[[#This Row],[V2]]-Tabela13[[#This Row],[V1]]</f>
        <v>-2.9161620866325109</v>
      </c>
      <c r="BU95" s="4">
        <f>Tabela13[[#This Row],[V2]]-Tabela13[[#This Row],[V3]]</f>
        <v>-0.41616208663251053</v>
      </c>
      <c r="BV95" s="4">
        <f>Tabela13[[#This Row],[V2]]-Tabela13[[#This Row],[V4]]</f>
        <v>-2.5</v>
      </c>
      <c r="BW95" s="4">
        <f>AVERAGE(Tabela13[[#This Row],[V41]],Tabela13[[#This Row],[V42]])</f>
        <v>2.7080810433162554</v>
      </c>
      <c r="BX95" s="4">
        <f>AVERAGE(Tabela13[[#This Row],[V41]],Tabela13[[#This Row],[V43]])</f>
        <v>1.6661620866325109</v>
      </c>
      <c r="BY95" s="4">
        <f>AVERAGE(Tabela13[[#This Row],[V41]],Tabela13[[#This Row],[V44]])</f>
        <v>0</v>
      </c>
      <c r="BZ95" s="4">
        <f>AVERAGE(Tabela13[[#This Row],[V41]],Tabela13[[#This Row],[V45]])</f>
        <v>1.2500000000000002</v>
      </c>
      <c r="CA95" s="4">
        <f>AVERAGE(Tabela13[[#This Row],[V41]],Tabela13[[#This Row],[V46]])</f>
        <v>0.20808104331625543</v>
      </c>
      <c r="CB95" s="4">
        <f>AVERAGE(Tabela13[[#This Row],[V42]],Tabela13[[#This Row],[V41]])</f>
        <v>2.7080810433162554</v>
      </c>
      <c r="CC95" s="4">
        <f>AVERAGE(Tabela13[[#This Row],[V42]],Tabela13[[#This Row],[V43]])</f>
        <v>1.4580810433162554</v>
      </c>
      <c r="CD95" s="4">
        <f>AVERAGE(Tabela13[[#This Row],[V42]],Tabela13[[#This Row],[V44]])</f>
        <v>-0.20808104331625543</v>
      </c>
      <c r="CE95" s="4">
        <f>AVERAGE(Tabela13[[#This Row],[V42]],Tabela13[[#This Row],[V45]])</f>
        <v>1.0419189566837448</v>
      </c>
      <c r="CF95" s="4">
        <f>AVERAGE(Tabela13[[#This Row],[V42]],Tabela13[[#This Row],[V46]])</f>
        <v>0</v>
      </c>
      <c r="CG95" s="4">
        <f>AVERAGE(Tabela13[[#This Row],[V43]],Tabela13[[#This Row],[V41]])</f>
        <v>1.6661620866325109</v>
      </c>
      <c r="CH95" s="4">
        <f>AVERAGE(Tabela13[[#This Row],[V43]],Tabela13[[#This Row],[V42]])</f>
        <v>1.4580810433162554</v>
      </c>
      <c r="CI95" s="4">
        <f>AVERAGE(Tabela13[[#This Row],[V43]],Tabela13[[#This Row],[V44]])</f>
        <v>-1.25</v>
      </c>
      <c r="CJ95" s="4">
        <f>AVERAGE(Tabela13[[#This Row],[V43]],Tabela13[[#This Row],[V45]])</f>
        <v>0</v>
      </c>
      <c r="CK95" s="4">
        <f>AVERAGE(Tabela13[[#This Row],[V43]],Tabela13[[#This Row],[V46]])</f>
        <v>-1.0419189566837446</v>
      </c>
      <c r="CL95" s="4">
        <f>AVERAGE(Tabela13[[#This Row],[V44]],Tabela13[[#This Row],[V41]])</f>
        <v>0</v>
      </c>
      <c r="CM95" s="4">
        <f>AVERAGE(Tabela13[[#This Row],[V44]],Tabela13[[#This Row],[V42]])</f>
        <v>-0.20808104331625543</v>
      </c>
      <c r="CN95" s="4">
        <f>AVERAGE(Tabela13[[#This Row],[V44]],Tabela13[[#This Row],[V43]])</f>
        <v>-1.25</v>
      </c>
      <c r="CO95" s="4">
        <f>AVERAGE(Tabela13[[#This Row],[V44]],Tabela13[[#This Row],[V45]])</f>
        <v>-1.6661620866325106</v>
      </c>
      <c r="CP95" s="4">
        <f>AVERAGE(Tabela13[[#This Row],[V44]],Tabela13[[#This Row],[V46]])</f>
        <v>-2.7080810433162554</v>
      </c>
      <c r="CQ95" s="4">
        <f>AVERAGE(Tabela13[[#This Row],[V45]],Tabela13[[#This Row],[V41]])</f>
        <v>1.2500000000000002</v>
      </c>
      <c r="CR95" s="4">
        <f>AVERAGE(Tabela13[[#This Row],[V45]],Tabela13[[#This Row],[V42]])</f>
        <v>1.0419189566837448</v>
      </c>
      <c r="CS95" s="4">
        <f>AVERAGE(Tabela13[[#This Row],[V45]],Tabela13[[#This Row],[V43]])</f>
        <v>0</v>
      </c>
      <c r="CT95" s="4">
        <f>AVERAGE(Tabela13[[#This Row],[V45]],Tabela13[[#This Row],[V44]])</f>
        <v>-1.6661620866325106</v>
      </c>
      <c r="CU95" s="4">
        <f>AVERAGE(Tabela13[[#This Row],[V45]],Tabela13[[#This Row],[V46]])</f>
        <v>-1.4580810433162552</v>
      </c>
      <c r="CV95" s="4">
        <f>AVERAGE(Tabela13[[#This Row],[V46]],Tabela13[[#This Row],[V41]])</f>
        <v>0.20808104331625543</v>
      </c>
      <c r="CW95" s="4">
        <f>AVERAGE(Tabela13[[#This Row],[V46]],Tabela13[[#This Row],[V42]])</f>
        <v>0</v>
      </c>
      <c r="CX95" s="4">
        <f>AVERAGE(Tabela13[[#This Row],[V46]],Tabela13[[#This Row],[V43]])</f>
        <v>-1.0419189566837446</v>
      </c>
      <c r="CY95" s="4">
        <f>AVERAGE(Tabela13[[#This Row],[V46]],Tabela13[[#This Row],[V44]])</f>
        <v>-2.7080810433162554</v>
      </c>
      <c r="CZ95" s="4">
        <f>AVERAGE(Tabela13[[#This Row],[V46]],Tabela13[[#This Row],[V45]])</f>
        <v>-1.4580810433162552</v>
      </c>
      <c r="DA95" s="3">
        <f>_xlfn.STDEV.S(Tabela13[[#This Row],[V41]],Tabela13[[#This Row],[V42]])</f>
        <v>0.29427103353059192</v>
      </c>
      <c r="DB95" s="3">
        <f>_xlfn.STDEV.S(Tabela13[[#This Row],[V41]],Tabela13[[#This Row],[V43]])</f>
        <v>1.7677669529663691</v>
      </c>
      <c r="DC95" s="3">
        <f>_xlfn.STDEV.S(Tabela13[[#This Row],[V41]],Tabela13[[#This Row],[V44]])</f>
        <v>4.1240759729939214</v>
      </c>
      <c r="DD95" s="3">
        <f>_xlfn.STDEV.S(Tabela13[[#This Row],[V41]],Tabela13[[#This Row],[V45]])</f>
        <v>2.3563090200275525</v>
      </c>
      <c r="DE95" s="3">
        <f>_xlfn.STDEV.S(Tabela13[[#This Row],[V41]],Tabela13[[#This Row],[V46]])</f>
        <v>3.8298049394633296</v>
      </c>
      <c r="DF95" s="3">
        <f>_xlfn.STDEV.S(Tabela13[[#This Row],[V42]],Tabela13[[#This Row],[V41]])</f>
        <v>0.29427103353059192</v>
      </c>
      <c r="DG95" s="3">
        <f>_xlfn.STDEV.S(Tabela13[[#This Row],[V42]],Tabela13[[#This Row],[V43]])</f>
        <v>1.4734959194357766</v>
      </c>
      <c r="DH95" s="3">
        <f>_xlfn.STDEV.S(Tabela13[[#This Row],[V42]],Tabela13[[#This Row],[V44]])</f>
        <v>3.8298049394633296</v>
      </c>
      <c r="DI95" s="3">
        <f>_xlfn.STDEV.S(Tabela13[[#This Row],[V42]],Tabela13[[#This Row],[V45]])</f>
        <v>2.0620379864969602</v>
      </c>
      <c r="DJ95" s="3">
        <f>_xlfn.STDEV.S(Tabela13[[#This Row],[V42]],Tabela13[[#This Row],[V46]])</f>
        <v>3.5355339059327378</v>
      </c>
      <c r="DK95" s="3">
        <f>_xlfn.STDEV.S(Tabela13[[#This Row],[V43]],Tabela13[[#This Row],[V41]])</f>
        <v>1.7677669529663691</v>
      </c>
      <c r="DL95" s="3">
        <f>_xlfn.STDEV.S(Tabela13[[#This Row],[V43]],Tabela13[[#This Row],[V42]])</f>
        <v>1.4734959194357766</v>
      </c>
      <c r="DM95" s="3">
        <f>_xlfn.STDEV.S(Tabela13[[#This Row],[V43]],Tabela13[[#This Row],[V44]])</f>
        <v>2.3563090200275529</v>
      </c>
      <c r="DN95" s="3">
        <f>_xlfn.STDEV.S(Tabela13[[#This Row],[V43]],Tabela13[[#This Row],[V45]])</f>
        <v>0.5885420670611835</v>
      </c>
      <c r="DO95" s="3">
        <f>_xlfn.STDEV.S(Tabela13[[#This Row],[V43]],Tabela13[[#This Row],[V46]])</f>
        <v>2.0620379864969607</v>
      </c>
      <c r="DP95" s="3">
        <f>_xlfn.STDEV.S(Tabela13[[#This Row],[V44]],Tabela13[[#This Row],[V41]])</f>
        <v>4.1240759729939214</v>
      </c>
      <c r="DQ95" s="3">
        <f>_xlfn.STDEV.S(Tabela13[[#This Row],[V44]],Tabela13[[#This Row],[V42]])</f>
        <v>3.8298049394633296</v>
      </c>
      <c r="DR95" s="3">
        <f>_xlfn.STDEV.S(Tabela13[[#This Row],[V44]],Tabela13[[#This Row],[V43]])</f>
        <v>2.3563090200275529</v>
      </c>
      <c r="DS95" s="3">
        <f>_xlfn.STDEV.S(Tabela13[[#This Row],[V44]],Tabela13[[#This Row],[V45]])</f>
        <v>1.7677669529663695</v>
      </c>
      <c r="DT95" s="3">
        <f>_xlfn.STDEV.S(Tabela13[[#This Row],[V44]],Tabela13[[#This Row],[V46]])</f>
        <v>0.29427103353059192</v>
      </c>
      <c r="DU95" s="3">
        <f>_xlfn.STDEV.S(Tabela13[[#This Row],[V45]],Tabela13[[#This Row],[V41]])</f>
        <v>2.3563090200275525</v>
      </c>
      <c r="DV95" s="3">
        <f>_xlfn.STDEV.S(Tabela13[[#This Row],[V45]],Tabela13[[#This Row],[V42]])</f>
        <v>2.0620379864969602</v>
      </c>
      <c r="DW95" s="3">
        <f>_xlfn.STDEV.S(Tabela13[[#This Row],[V45]],Tabela13[[#This Row],[V43]])</f>
        <v>0.5885420670611835</v>
      </c>
      <c r="DX95" s="3">
        <f>_xlfn.STDEV.S(Tabela13[[#This Row],[V45]],Tabela13[[#This Row],[V44]])</f>
        <v>1.7677669529663695</v>
      </c>
      <c r="DY95" s="3">
        <f>_xlfn.STDEV.S(Tabela13[[#This Row],[V45]],Tabela13[[#This Row],[V46]])</f>
        <v>1.4734959194357773</v>
      </c>
      <c r="DZ95" s="3">
        <f>_xlfn.STDEV.S(Tabela13[[#This Row],[V46]],Tabela13[[#This Row],[V41]])</f>
        <v>3.8298049394633296</v>
      </c>
      <c r="EA95" s="3">
        <f>_xlfn.STDEV.S(Tabela13[[#This Row],[V46]],Tabela13[[#This Row],[V42]])</f>
        <v>3.5355339059327378</v>
      </c>
      <c r="EB95" s="3">
        <f>_xlfn.STDEV.S(Tabela13[[#This Row],[V46]],Tabela13[[#This Row],[V43]])</f>
        <v>2.0620379864969607</v>
      </c>
      <c r="EC95" s="3">
        <f>_xlfn.STDEV.S(Tabela13[[#This Row],[V46]],Tabela13[[#This Row],[V44]])</f>
        <v>0.29427103353059192</v>
      </c>
      <c r="ED95" s="3">
        <f>_xlfn.STDEV.S(Tabela13[[#This Row],[V46]],Tabela13[[#This Row],[V45]])</f>
        <v>1.4734959194357773</v>
      </c>
      <c r="EE95" s="3">
        <f t="shared" si="92"/>
        <v>0.10866404248014461</v>
      </c>
      <c r="EF95" s="3">
        <f t="shared" si="93"/>
        <v>1.0609813817929397</v>
      </c>
      <c r="EG95" s="3" t="str">
        <f t="shared" si="94"/>
        <v/>
      </c>
      <c r="EH95" s="3">
        <f t="shared" si="95"/>
        <v>1.8850472160220417</v>
      </c>
      <c r="EI95" s="3">
        <f t="shared" si="96"/>
        <v>18.405352445501425</v>
      </c>
      <c r="EJ95" s="3">
        <f t="shared" si="97"/>
        <v>0.10866404248014461</v>
      </c>
      <c r="EK95" s="3">
        <f t="shared" si="98"/>
        <v>1.0105720297168541</v>
      </c>
      <c r="EL95" s="3">
        <f t="shared" si="99"/>
        <v>-18.405352445501425</v>
      </c>
      <c r="EM95" s="3">
        <f t="shared" si="100"/>
        <v>1.9790771376884102</v>
      </c>
      <c r="EN95" s="3" t="str">
        <f t="shared" si="101"/>
        <v/>
      </c>
      <c r="EO95" s="3">
        <f t="shared" si="102"/>
        <v>1.0609813817929397</v>
      </c>
      <c r="EP95" s="3">
        <f t="shared" si="103"/>
        <v>1.0105720297168541</v>
      </c>
      <c r="EQ95" s="3">
        <f t="shared" si="104"/>
        <v>-1.8850472160220424</v>
      </c>
      <c r="ER95" s="3" t="str">
        <f t="shared" si="105"/>
        <v/>
      </c>
      <c r="ES95" s="3" t="str">
        <f t="shared" si="106"/>
        <v/>
      </c>
      <c r="ET95" s="3" t="str">
        <f t="shared" si="107"/>
        <v/>
      </c>
      <c r="EU95" s="3" t="str">
        <f t="shared" si="108"/>
        <v/>
      </c>
      <c r="EV95" s="3">
        <f t="shared" si="109"/>
        <v>-1.8850472160220424</v>
      </c>
      <c r="EW95" s="3">
        <f t="shared" si="110"/>
        <v>-1.0609813817929401</v>
      </c>
      <c r="EX95" s="3">
        <f t="shared" si="111"/>
        <v>-0.10866404248014461</v>
      </c>
      <c r="EY95" s="3">
        <f t="shared" si="112"/>
        <v>1.8850472160220417</v>
      </c>
      <c r="EZ95" s="3">
        <f t="shared" si="113"/>
        <v>1.9790771376884102</v>
      </c>
      <c r="FA95" s="3" t="str">
        <f t="shared" si="114"/>
        <v/>
      </c>
      <c r="FB95" s="3">
        <f t="shared" si="115"/>
        <v>-1.0609813817929401</v>
      </c>
      <c r="FC95" s="3">
        <f t="shared" si="116"/>
        <v>-1.0105720297168548</v>
      </c>
      <c r="FD95" s="3">
        <f t="shared" si="117"/>
        <v>18.405352445501425</v>
      </c>
      <c r="FE95" s="3" t="str">
        <f t="shared" si="118"/>
        <v/>
      </c>
      <c r="FF95" s="3">
        <f t="shared" si="119"/>
        <v>-1.9790771376884111</v>
      </c>
      <c r="FG95" s="3">
        <f t="shared" si="120"/>
        <v>-0.10866404248014461</v>
      </c>
      <c r="FH95" s="3">
        <f t="shared" si="121"/>
        <v>-1.0105720297168548</v>
      </c>
      <c r="FI95" s="4">
        <f t="shared" si="122"/>
        <v>0.26315789473684209</v>
      </c>
      <c r="FJ95" s="4">
        <f t="shared" si="123"/>
        <v>0</v>
      </c>
      <c r="FK95" s="4">
        <f t="shared" si="124"/>
        <v>2.6273919252239391</v>
      </c>
      <c r="FL95" s="4">
        <f t="shared" si="125"/>
        <v>0.26111904452810597</v>
      </c>
      <c r="FM95" s="4">
        <f>Tabela13[[#This Row],[V139]]-Tabela13[[#This Row],[V140]]</f>
        <v>2.3662728806958331</v>
      </c>
      <c r="FN95" s="4">
        <f>Tabela13[[#This Row],[V1]]-Tabela13[[#This Row],[V2]]/2</f>
        <v>2.9293199813693529</v>
      </c>
      <c r="FO95" s="4">
        <f>Tabela13[[#This Row],[V1]]-Tabela13[[#This Row],[V3]]/2</f>
        <v>2.7212389380530975</v>
      </c>
      <c r="FP95" s="4">
        <f>Tabela13[[#This Row],[V1]]-Tabela13[[#This Row],[V4]]/2</f>
        <v>1.6793199813693529</v>
      </c>
      <c r="FQ95" s="4">
        <f>Tabela13[[#This Row],[V2]]-Tabela13[[#This Row],[V1]]/2</f>
        <v>-1.4449231485794132</v>
      </c>
      <c r="FR95" s="4">
        <f>Tabela13[[#This Row],[V2]]-Tabela13[[#This Row],[V3]]/2</f>
        <v>-0.19492314857941315</v>
      </c>
      <c r="FS95" s="4">
        <f>Tabela13[[#This Row],[V2]]-Tabela13[[#This Row],[V4]]/2</f>
        <v>-1.2368421052631577</v>
      </c>
      <c r="FT95" s="4">
        <f t="shared" si="126"/>
        <v>1.2418247794082238</v>
      </c>
      <c r="FU95" s="4">
        <f t="shared" si="127"/>
        <v>1.2186350636743521</v>
      </c>
      <c r="FV95" s="4">
        <f t="shared" si="128"/>
        <v>1.03370762729291</v>
      </c>
      <c r="FW95" s="4">
        <f t="shared" si="129"/>
        <v>-0.96540672858856391</v>
      </c>
      <c r="FX95" s="4">
        <f t="shared" si="130"/>
        <v>-0.19250924019687493</v>
      </c>
      <c r="FY95" s="4">
        <f t="shared" si="131"/>
        <v>-0.89088747192253892</v>
      </c>
      <c r="FZ95" s="4">
        <f t="shared" si="132"/>
        <v>223.52846029348026</v>
      </c>
      <c r="GA95" s="4">
        <f t="shared" si="133"/>
        <v>219.35431146138339</v>
      </c>
      <c r="GB95" s="4">
        <f t="shared" si="134"/>
        <v>186.06737291272381</v>
      </c>
      <c r="GC95" s="4">
        <f t="shared" si="135"/>
        <v>-173.7732111459415</v>
      </c>
      <c r="GD95" s="4">
        <f t="shared" si="136"/>
        <v>-34.651663235437489</v>
      </c>
      <c r="GE95" s="4">
        <f t="shared" si="137"/>
        <v>-160.35974494605699</v>
      </c>
      <c r="GF95" s="4">
        <f>Tabela13[[#This Row],[V1]]-Tabela13[[#This Row],[V2]]/Tabela13[[#This Row],[V2]]</f>
        <v>1.9424778761061949</v>
      </c>
      <c r="GG95" s="4">
        <f>Tabela13[[#This Row],[V1]]-Tabela13[[#This Row],[V3]]/Tabela13[[#This Row],[V3]]</f>
        <v>1.9424778761061949</v>
      </c>
      <c r="GH95" s="4">
        <f>Tabela13[[#This Row],[V1]]-Tabela13[[#This Row],[V4]]/Tabela13[[#This Row],[V4]]</f>
        <v>1.9424778761061949</v>
      </c>
      <c r="GI95" s="4">
        <f>Tabela13[[#This Row],[V2]]-Tabela13[[#This Row],[V1]]/Tabela13[[#This Row],[V1]]</f>
        <v>-0.97368421052631582</v>
      </c>
      <c r="GJ95" s="4">
        <f>Tabela13[[#This Row],[V2]]-Tabela13[[#This Row],[V3]]/Tabela13[[#This Row],[V3]]</f>
        <v>-0.97368421052631582</v>
      </c>
      <c r="GK95" s="4">
        <f>Tabela13[[#This Row],[V2]]-Tabela13[[#This Row],[V4]]/Tabela13[[#This Row],[V4]]</f>
        <v>-0.97368421052631582</v>
      </c>
      <c r="GL95" s="4">
        <f t="shared" si="138"/>
        <v>1.4632373790503399</v>
      </c>
      <c r="GM95" s="4">
        <f t="shared" si="139"/>
        <v>1.4843968327899395</v>
      </c>
      <c r="GN95" s="4">
        <f t="shared" si="140"/>
        <v>0.98574541977442098</v>
      </c>
      <c r="GO95" s="3">
        <f t="shared" si="141"/>
        <v>1</v>
      </c>
      <c r="GP95" s="3">
        <v>100</v>
      </c>
      <c r="GQ95" s="3">
        <f t="shared" si="142"/>
        <v>0.12999999999999989</v>
      </c>
      <c r="GR95" s="3">
        <f t="shared" si="143"/>
        <v>12.999999999999989</v>
      </c>
      <c r="GS95" s="34">
        <f>COUNTIF($D$2:D94,Tabela13[[#This Row],[HomeTeam]])</f>
        <v>5</v>
      </c>
      <c r="GT95" s="34">
        <f>COUNTIF($E$2:E94,Tabela13[[#This Row],[AwayTeam]])</f>
        <v>4</v>
      </c>
      <c r="GU95" s="3">
        <f>IFERROR(AVERAGEIFS($AD$2:AD94,$D$2:D94,Tabela13[[#This Row],[HomeTeam]],$GS$2:GS94,"&gt;="&amp;Tabela13[[#This Row],[Contagem_H]]-5),"")</f>
        <v>0.70234514858575003</v>
      </c>
      <c r="GV95" s="3">
        <f>IFERROR(AVERAGEIFS($G$2:G94,$E$2:E94,Tabela13[[#This Row],[AwayTeam]],$GT$2:GT94,"&gt;="&amp;Tabela13[[#This Row],[Contagem_A]]-5),"")</f>
        <v>0.75</v>
      </c>
      <c r="GW95" s="3">
        <f>IFERROR(AVERAGEIFS($GQ$2:GQ94,$D$2:D94,Tabela13[[#This Row],[HomeTeam]],$GS$2:GS94,"&gt;="&amp;Tabela13[[#This Row],[Contagem_H]]-5),"")</f>
        <v>0.16599999999999998</v>
      </c>
    </row>
    <row r="96" spans="1:205" x14ac:dyDescent="0.25">
      <c r="A96" t="s">
        <v>127</v>
      </c>
      <c r="B96" t="s">
        <v>169</v>
      </c>
      <c r="C96" t="s">
        <v>134</v>
      </c>
      <c r="D96" t="s">
        <v>13</v>
      </c>
      <c r="E96" t="s">
        <v>11</v>
      </c>
      <c r="F96" s="3">
        <v>2</v>
      </c>
      <c r="G96" s="3">
        <v>1</v>
      </c>
      <c r="H96" s="3" t="str">
        <f t="shared" si="144"/>
        <v>H</v>
      </c>
      <c r="I96" s="3">
        <v>2.15</v>
      </c>
      <c r="J96" s="3">
        <v>3.5</v>
      </c>
      <c r="K96" s="3">
        <v>3.25</v>
      </c>
      <c r="L96" s="3">
        <v>1.87</v>
      </c>
      <c r="M96" s="3">
        <v>2.0299999999999998</v>
      </c>
      <c r="N96" s="3">
        <f t="shared" si="73"/>
        <v>3</v>
      </c>
      <c r="O96" s="3">
        <f t="shared" si="74"/>
        <v>3</v>
      </c>
      <c r="P96" s="3">
        <f t="shared" si="75"/>
        <v>0</v>
      </c>
      <c r="Q96" s="3">
        <f t="shared" si="76"/>
        <v>5.8522872476360899E-2</v>
      </c>
      <c r="R96" s="3">
        <f t="shared" si="77"/>
        <v>2.737019572719368E-2</v>
      </c>
      <c r="S96" s="3">
        <f t="shared" si="78"/>
        <v>2.2758241758241757</v>
      </c>
      <c r="T96" s="3">
        <f t="shared" si="79"/>
        <v>3.7048300536672629</v>
      </c>
      <c r="U96" s="3">
        <f t="shared" si="80"/>
        <v>3.440199335548173</v>
      </c>
      <c r="V96" s="3">
        <f t="shared" si="81"/>
        <v>1.9794377715307949</v>
      </c>
      <c r="W96" s="3">
        <f t="shared" si="82"/>
        <v>2.1488014311270125</v>
      </c>
      <c r="X96" s="4">
        <f t="shared" si="83"/>
        <v>0.46511627906976744</v>
      </c>
      <c r="Y96" s="4">
        <f t="shared" si="84"/>
        <v>0.2857142857142857</v>
      </c>
      <c r="Z96" s="4">
        <f t="shared" si="85"/>
        <v>0.30769230769230771</v>
      </c>
      <c r="AA96" s="4">
        <f t="shared" si="86"/>
        <v>0.53475935828876997</v>
      </c>
      <c r="AB96" s="4">
        <f t="shared" si="87"/>
        <v>0.49261083743842371</v>
      </c>
      <c r="AC96" s="4">
        <f t="shared" si="88"/>
        <v>1.2325581395348837</v>
      </c>
      <c r="AD96" s="4">
        <f t="shared" si="89"/>
        <v>0.65384615384615385</v>
      </c>
      <c r="AE96" s="4">
        <f t="shared" si="90"/>
        <v>0.73255813953488369</v>
      </c>
      <c r="AF96" s="4">
        <f t="shared" si="91"/>
        <v>1.1538461538461537</v>
      </c>
      <c r="AG96" s="4">
        <f>IFERROR(AVERAGE(Tabela13[[#This Row],[V1]],Tabela13[[#This Row],[V2]]),"")</f>
        <v>0.94320214669051872</v>
      </c>
      <c r="AH96" s="4">
        <f>IFERROR(AVERAGE(Tabela13[[#This Row],[V1]],Tabela13[[#This Row],[V3]]),"")</f>
        <v>0.98255813953488369</v>
      </c>
      <c r="AI96" s="4">
        <f>IFERROR(AVERAGE(Tabela13[[#This Row],[V1]],Tabela13[[#This Row],[V4]]),"")</f>
        <v>1.1932021466905187</v>
      </c>
      <c r="AJ96" s="4">
        <f>IFERROR(AVERAGE(Tabela13[[#This Row],[V2]],Tabela13[[#This Row],[V1]]),"")</f>
        <v>0.94320214669051872</v>
      </c>
      <c r="AK96" s="4">
        <f>IFERROR(AVERAGE(Tabela13[[#This Row],[V2]],Tabela13[[#This Row],[V3]]),"")</f>
        <v>0.69320214669051872</v>
      </c>
      <c r="AL96" s="4">
        <f>IFERROR(AVERAGE(Tabela13[[#This Row],[V2]],Tabela13[[#This Row],[V4]]),"")</f>
        <v>0.90384615384615374</v>
      </c>
      <c r="AM96" s="4">
        <f>IFERROR(AVERAGE(Tabela13[[#This Row],[V3]],Tabela13[[#This Row],[V1]]),"")</f>
        <v>0.98255813953488369</v>
      </c>
      <c r="AN96" s="4">
        <f>IFERROR(AVERAGE(Tabela13[[#This Row],[V3]],Tabela13[[#This Row],[V2]]),"")</f>
        <v>0.69320214669051872</v>
      </c>
      <c r="AO96" s="4">
        <f>IFERROR(AVERAGE(Tabela13[[#This Row],[V3]],Tabela13[[#This Row],[V4]]),"")</f>
        <v>0.94320214669051872</v>
      </c>
      <c r="AP96" s="4">
        <f>IFERROR(AVERAGE(Tabela13[[#This Row],[V4]],Tabela13[[#This Row],[V1]]),"")</f>
        <v>1.1932021466905187</v>
      </c>
      <c r="AQ96" s="4">
        <f>IFERROR(AVERAGE(Tabela13[[#This Row],[V4]],Tabela13[[#This Row],[V2]]),"")</f>
        <v>0.90384615384615374</v>
      </c>
      <c r="AR96" s="4">
        <f>IFERROR(AVERAGE(Tabela13[[#This Row],[V4]],Tabela13[[#This Row],[V3]]),"")</f>
        <v>0.94320214669051872</v>
      </c>
      <c r="AS96" s="4">
        <f>_xlfn.STDEV.S(Tabela13[[#This Row],[V1]:[V2]])</f>
        <v>0.4092111694344332</v>
      </c>
      <c r="AT96" s="4">
        <f>_xlfn.STDEV.S(Tabela13[[#This Row],[V1]],Tabela13[[#This Row],[V3]])</f>
        <v>0.35355339059327379</v>
      </c>
      <c r="AU96" s="4">
        <f>_xlfn.STDEV.S(Tabela13[[#This Row],[V1]],Tabela13[[#This Row],[V4]])</f>
        <v>5.5657778841159425E-2</v>
      </c>
      <c r="AV96" s="4">
        <f>_xlfn.STDEV.S(Tabela13[[#This Row],[V2]],Tabela13[[#This Row],[V1]])</f>
        <v>0.4092111694344332</v>
      </c>
      <c r="AW96" s="4">
        <f>_xlfn.STDEV.S(Tabela13[[#This Row],[V2]],Tabela13[[#This Row],[V3]])</f>
        <v>5.5657778841159349E-2</v>
      </c>
      <c r="AX96" s="4">
        <f>_xlfn.STDEV.S(Tabela13[[#This Row],[V42]],Tabela13[[#This Row],[V44]])</f>
        <v>0.76276456002770676</v>
      </c>
      <c r="AY96" s="4">
        <f>_xlfn.STDEV.S(Tabela13[[#This Row],[V3]],Tabela13[[#This Row],[V1]])</f>
        <v>0.35355339059327379</v>
      </c>
      <c r="AZ96" s="4">
        <f>_xlfn.STDEV.S(Tabela13[[#This Row],[V3]],Tabela13[[#This Row],[V2]])</f>
        <v>5.5657778841159349E-2</v>
      </c>
      <c r="BA96" s="4">
        <f>_xlfn.STDEV.S(Tabela13[[#This Row],[V3]],Tabela13[[#This Row],[V4]])</f>
        <v>0.29789561175211399</v>
      </c>
      <c r="BB96" s="4">
        <f>_xlfn.STDEV.S(Tabela13[[#This Row],[V4]],Tabela13[[#This Row],[V1]])</f>
        <v>5.5657778841159425E-2</v>
      </c>
      <c r="BC96" s="4">
        <f>_xlfn.STDEV.S(Tabela13[[#This Row],[V4]],Tabela13[[#This Row],[V2]])</f>
        <v>0.35355339059327379</v>
      </c>
      <c r="BD96" s="4">
        <f>_xlfn.STDEV.S(Tabela13[[#This Row],[V4]],Tabela13[[#This Row],[V3]])</f>
        <v>0.29789561175211399</v>
      </c>
      <c r="BE96" s="4">
        <f>Tabela13[[#This Row],[V17]]/Tabela13[[#This Row],[V5]]</f>
        <v>0.43385309381479026</v>
      </c>
      <c r="BF96" s="4">
        <f>Tabela13[[#This Row],[V18]]/Tabela13[[#This Row],[V6]]</f>
        <v>0.35982948628427863</v>
      </c>
      <c r="BG96" s="4">
        <f>Tabela13[[#This Row],[V19]]/Tabela13[[#This Row],[V7]]</f>
        <v>4.6645724695964196E-2</v>
      </c>
      <c r="BH96" s="4">
        <f>Tabela13[[#This Row],[V20]]/Tabela13[[#This Row],[V8]]</f>
        <v>0.43385309381479026</v>
      </c>
      <c r="BI96" s="4">
        <f>Tabela13[[#This Row],[V21]]/Tabela13[[#This Row],[V9]]</f>
        <v>8.0290834508924075E-2</v>
      </c>
      <c r="BJ96" s="4">
        <f>Tabela13[[#This Row],[V22]]/Tabela13[[#This Row],[V10]]</f>
        <v>0.84390972598810121</v>
      </c>
      <c r="BK96" s="4">
        <f>Tabela13[[#This Row],[V23]]/Tabela13[[#This Row],[V11]]</f>
        <v>0.35982948628427863</v>
      </c>
      <c r="BL96" s="4">
        <f>Tabela13[[#This Row],[V24]]/Tabela13[[#This Row],[V12]]</f>
        <v>8.0290834508924075E-2</v>
      </c>
      <c r="BM96" s="4">
        <f>Tabela13[[#This Row],[V25]]/Tabela13[[#This Row],[V13]]</f>
        <v>0.3158343233180308</v>
      </c>
      <c r="BN96" s="4">
        <f>Tabela13[[#This Row],[V26]]/Tabela13[[#This Row],[V14]]</f>
        <v>4.6645724695964196E-2</v>
      </c>
      <c r="BO96" s="4">
        <f>Tabela13[[#This Row],[V27]]/Tabela13[[#This Row],[V15]]</f>
        <v>0.39116545342234549</v>
      </c>
      <c r="BP96" s="4">
        <f>Tabela13[[#This Row],[V28]]/Tabela13[[#This Row],[V16]]</f>
        <v>0.3158343233180308</v>
      </c>
      <c r="BQ96" s="4">
        <f>Tabela13[[#This Row],[V1]]-Tabela13[[#This Row],[V2]]</f>
        <v>0.57871198568872984</v>
      </c>
      <c r="BR96" s="4">
        <f>Tabela13[[#This Row],[V1]]-Tabela13[[#This Row],[V3]]</f>
        <v>0.5</v>
      </c>
      <c r="BS96" s="4">
        <f>Tabela13[[#This Row],[V1]]-Tabela13[[#This Row],[V4]]</f>
        <v>7.8711985688729946E-2</v>
      </c>
      <c r="BT96" s="4">
        <f>Tabela13[[#This Row],[V2]]-Tabela13[[#This Row],[V1]]</f>
        <v>-0.57871198568872984</v>
      </c>
      <c r="BU96" s="4">
        <f>Tabela13[[#This Row],[V2]]-Tabela13[[#This Row],[V3]]</f>
        <v>-7.8711985688729835E-2</v>
      </c>
      <c r="BV96" s="4">
        <f>Tabela13[[#This Row],[V2]]-Tabela13[[#This Row],[V4]]</f>
        <v>-0.49999999999999989</v>
      </c>
      <c r="BW96" s="4">
        <f>AVERAGE(Tabela13[[#This Row],[V41]],Tabela13[[#This Row],[V42]])</f>
        <v>0.53935599284436497</v>
      </c>
      <c r="BX96" s="4">
        <f>AVERAGE(Tabela13[[#This Row],[V41]],Tabela13[[#This Row],[V43]])</f>
        <v>0.32871198568872989</v>
      </c>
      <c r="BY96" s="4">
        <f>AVERAGE(Tabela13[[#This Row],[V41]],Tabela13[[#This Row],[V44]])</f>
        <v>0</v>
      </c>
      <c r="BZ96" s="4">
        <f>AVERAGE(Tabela13[[#This Row],[V41]],Tabela13[[#This Row],[V45]])</f>
        <v>0.25</v>
      </c>
      <c r="CA96" s="4">
        <f>AVERAGE(Tabela13[[#This Row],[V41]],Tabela13[[#This Row],[V46]])</f>
        <v>3.9355992844364973E-2</v>
      </c>
      <c r="CB96" s="4">
        <f>AVERAGE(Tabela13[[#This Row],[V42]],Tabela13[[#This Row],[V41]])</f>
        <v>0.53935599284436497</v>
      </c>
      <c r="CC96" s="4">
        <f>AVERAGE(Tabela13[[#This Row],[V42]],Tabela13[[#This Row],[V43]])</f>
        <v>0.28935599284436497</v>
      </c>
      <c r="CD96" s="4">
        <f>AVERAGE(Tabela13[[#This Row],[V42]],Tabela13[[#This Row],[V44]])</f>
        <v>-3.9355992844364918E-2</v>
      </c>
      <c r="CE96" s="4">
        <f>AVERAGE(Tabela13[[#This Row],[V42]],Tabela13[[#This Row],[V45]])</f>
        <v>0.21064400715563508</v>
      </c>
      <c r="CF96" s="4">
        <f>AVERAGE(Tabela13[[#This Row],[V42]],Tabela13[[#This Row],[V46]])</f>
        <v>0</v>
      </c>
      <c r="CG96" s="4">
        <f>AVERAGE(Tabela13[[#This Row],[V43]],Tabela13[[#This Row],[V41]])</f>
        <v>0.32871198568872989</v>
      </c>
      <c r="CH96" s="4">
        <f>AVERAGE(Tabela13[[#This Row],[V43]],Tabela13[[#This Row],[V42]])</f>
        <v>0.28935599284436497</v>
      </c>
      <c r="CI96" s="4">
        <f>AVERAGE(Tabela13[[#This Row],[V43]],Tabela13[[#This Row],[V44]])</f>
        <v>-0.24999999999999994</v>
      </c>
      <c r="CJ96" s="4">
        <f>AVERAGE(Tabela13[[#This Row],[V43]],Tabela13[[#This Row],[V45]])</f>
        <v>5.5511151231257827E-17</v>
      </c>
      <c r="CK96" s="4">
        <f>AVERAGE(Tabela13[[#This Row],[V43]],Tabela13[[#This Row],[V46]])</f>
        <v>-0.21064400715563497</v>
      </c>
      <c r="CL96" s="4">
        <f>AVERAGE(Tabela13[[#This Row],[V44]],Tabela13[[#This Row],[V41]])</f>
        <v>0</v>
      </c>
      <c r="CM96" s="4">
        <f>AVERAGE(Tabela13[[#This Row],[V44]],Tabela13[[#This Row],[V42]])</f>
        <v>-3.9355992844364918E-2</v>
      </c>
      <c r="CN96" s="4">
        <f>AVERAGE(Tabela13[[#This Row],[V44]],Tabela13[[#This Row],[V43]])</f>
        <v>-0.24999999999999994</v>
      </c>
      <c r="CO96" s="4">
        <f>AVERAGE(Tabela13[[#This Row],[V44]],Tabela13[[#This Row],[V45]])</f>
        <v>-0.32871198568872984</v>
      </c>
      <c r="CP96" s="4">
        <f>AVERAGE(Tabela13[[#This Row],[V44]],Tabela13[[#This Row],[V46]])</f>
        <v>-0.53935599284436486</v>
      </c>
      <c r="CQ96" s="4">
        <f>AVERAGE(Tabela13[[#This Row],[V45]],Tabela13[[#This Row],[V41]])</f>
        <v>0.25</v>
      </c>
      <c r="CR96" s="4">
        <f>AVERAGE(Tabela13[[#This Row],[V45]],Tabela13[[#This Row],[V42]])</f>
        <v>0.21064400715563508</v>
      </c>
      <c r="CS96" s="4">
        <f>AVERAGE(Tabela13[[#This Row],[V45]],Tabela13[[#This Row],[V43]])</f>
        <v>5.5511151231257827E-17</v>
      </c>
      <c r="CT96" s="4">
        <f>AVERAGE(Tabela13[[#This Row],[V45]],Tabela13[[#This Row],[V44]])</f>
        <v>-0.32871198568872984</v>
      </c>
      <c r="CU96" s="4">
        <f>AVERAGE(Tabela13[[#This Row],[V45]],Tabela13[[#This Row],[V46]])</f>
        <v>-0.28935599284436486</v>
      </c>
      <c r="CV96" s="4">
        <f>AVERAGE(Tabela13[[#This Row],[V46]],Tabela13[[#This Row],[V41]])</f>
        <v>3.9355992844364973E-2</v>
      </c>
      <c r="CW96" s="4">
        <f>AVERAGE(Tabela13[[#This Row],[V46]],Tabela13[[#This Row],[V42]])</f>
        <v>0</v>
      </c>
      <c r="CX96" s="4">
        <f>AVERAGE(Tabela13[[#This Row],[V46]],Tabela13[[#This Row],[V43]])</f>
        <v>-0.21064400715563497</v>
      </c>
      <c r="CY96" s="4">
        <f>AVERAGE(Tabela13[[#This Row],[V46]],Tabela13[[#This Row],[V44]])</f>
        <v>-0.53935599284436486</v>
      </c>
      <c r="CZ96" s="4">
        <f>AVERAGE(Tabela13[[#This Row],[V46]],Tabela13[[#This Row],[V45]])</f>
        <v>-0.28935599284436486</v>
      </c>
      <c r="DA96" s="3">
        <f>_xlfn.STDEV.S(Tabela13[[#This Row],[V41]],Tabela13[[#This Row],[V42]])</f>
        <v>5.5657778841159349E-2</v>
      </c>
      <c r="DB96" s="3">
        <f>_xlfn.STDEV.S(Tabela13[[#This Row],[V41]],Tabela13[[#This Row],[V43]])</f>
        <v>0.35355339059327373</v>
      </c>
      <c r="DC96" s="3">
        <f>_xlfn.STDEV.S(Tabela13[[#This Row],[V41]],Tabela13[[#This Row],[V44]])</f>
        <v>0.81842233886886617</v>
      </c>
      <c r="DD96" s="3">
        <f>_xlfn.STDEV.S(Tabela13[[#This Row],[V41]],Tabela13[[#This Row],[V45]])</f>
        <v>0.46486894827559244</v>
      </c>
      <c r="DE96" s="3">
        <f>_xlfn.STDEV.S(Tabela13[[#This Row],[V41]],Tabela13[[#This Row],[V46]])</f>
        <v>0.76276456002770676</v>
      </c>
      <c r="DF96" s="3">
        <f>_xlfn.STDEV.S(Tabela13[[#This Row],[V42]],Tabela13[[#This Row],[V41]])</f>
        <v>5.5657778841159349E-2</v>
      </c>
      <c r="DG96" s="3">
        <f>_xlfn.STDEV.S(Tabela13[[#This Row],[V42]],Tabela13[[#This Row],[V43]])</f>
        <v>0.29789561175211438</v>
      </c>
      <c r="DH96" s="3">
        <f>_xlfn.STDEV.S(Tabela13[[#This Row],[V42]],Tabela13[[#This Row],[V44]])</f>
        <v>0.76276456002770676</v>
      </c>
      <c r="DI96" s="3">
        <f>_xlfn.STDEV.S(Tabela13[[#This Row],[V42]],Tabela13[[#This Row],[V45]])</f>
        <v>0.40921116943443309</v>
      </c>
      <c r="DJ96" s="3">
        <f>_xlfn.STDEV.S(Tabela13[[#This Row],[V42]],Tabela13[[#This Row],[V46]])</f>
        <v>0.70710678118654746</v>
      </c>
      <c r="DK96" s="3">
        <f>_xlfn.STDEV.S(Tabela13[[#This Row],[V43]],Tabela13[[#This Row],[V41]])</f>
        <v>0.35355339059327373</v>
      </c>
      <c r="DL96" s="3">
        <f>_xlfn.STDEV.S(Tabela13[[#This Row],[V43]],Tabela13[[#This Row],[V42]])</f>
        <v>0.29789561175211438</v>
      </c>
      <c r="DM96" s="3">
        <f>_xlfn.STDEV.S(Tabela13[[#This Row],[V43]],Tabela13[[#This Row],[V44]])</f>
        <v>0.46486894827559255</v>
      </c>
      <c r="DN96" s="3">
        <f>_xlfn.STDEV.S(Tabela13[[#This Row],[V43]],Tabela13[[#This Row],[V45]])</f>
        <v>0.11131555768231878</v>
      </c>
      <c r="DO96" s="3">
        <f>_xlfn.STDEV.S(Tabela13[[#This Row],[V43]],Tabela13[[#This Row],[V46]])</f>
        <v>0.40921116943443314</v>
      </c>
      <c r="DP96" s="3">
        <f>_xlfn.STDEV.S(Tabela13[[#This Row],[V44]],Tabela13[[#This Row],[V41]])</f>
        <v>0.81842233886886617</v>
      </c>
      <c r="DQ96" s="3">
        <f>_xlfn.STDEV.S(Tabela13[[#This Row],[V44]],Tabela13[[#This Row],[V42]])</f>
        <v>0.76276456002770676</v>
      </c>
      <c r="DR96" s="3">
        <f>_xlfn.STDEV.S(Tabela13[[#This Row],[V44]],Tabela13[[#This Row],[V43]])</f>
        <v>0.46486894827559255</v>
      </c>
      <c r="DS96" s="3">
        <f>_xlfn.STDEV.S(Tabela13[[#This Row],[V44]],Tabela13[[#This Row],[V45]])</f>
        <v>0.35355339059327373</v>
      </c>
      <c r="DT96" s="3">
        <f>_xlfn.STDEV.S(Tabela13[[#This Row],[V44]],Tabela13[[#This Row],[V46]])</f>
        <v>5.5657778841159425E-2</v>
      </c>
      <c r="DU96" s="3">
        <f>_xlfn.STDEV.S(Tabela13[[#This Row],[V45]],Tabela13[[#This Row],[V41]])</f>
        <v>0.46486894827559244</v>
      </c>
      <c r="DV96" s="3">
        <f>_xlfn.STDEV.S(Tabela13[[#This Row],[V45]],Tabela13[[#This Row],[V42]])</f>
        <v>0.40921116943443309</v>
      </c>
      <c r="DW96" s="3">
        <f>_xlfn.STDEV.S(Tabela13[[#This Row],[V45]],Tabela13[[#This Row],[V43]])</f>
        <v>0.11131555768231878</v>
      </c>
      <c r="DX96" s="3">
        <f>_xlfn.STDEV.S(Tabela13[[#This Row],[V45]],Tabela13[[#This Row],[V44]])</f>
        <v>0.35355339059327373</v>
      </c>
      <c r="DY96" s="3">
        <f>_xlfn.STDEV.S(Tabela13[[#This Row],[V45]],Tabela13[[#This Row],[V46]])</f>
        <v>0.29789561175211432</v>
      </c>
      <c r="DZ96" s="3">
        <f>_xlfn.STDEV.S(Tabela13[[#This Row],[V46]],Tabela13[[#This Row],[V41]])</f>
        <v>0.76276456002770676</v>
      </c>
      <c r="EA96" s="3">
        <f>_xlfn.STDEV.S(Tabela13[[#This Row],[V46]],Tabela13[[#This Row],[V42]])</f>
        <v>0.70710678118654746</v>
      </c>
      <c r="EB96" s="3">
        <f>_xlfn.STDEV.S(Tabela13[[#This Row],[V46]],Tabela13[[#This Row],[V43]])</f>
        <v>0.40921116943443314</v>
      </c>
      <c r="EC96" s="3">
        <f>_xlfn.STDEV.S(Tabela13[[#This Row],[V46]],Tabela13[[#This Row],[V44]])</f>
        <v>5.5657778841159425E-2</v>
      </c>
      <c r="ED96" s="3">
        <f>_xlfn.STDEV.S(Tabela13[[#This Row],[V46]],Tabela13[[#This Row],[V45]])</f>
        <v>0.29789561175211432</v>
      </c>
      <c r="EE96" s="3">
        <f t="shared" si="92"/>
        <v>0.10319302942689244</v>
      </c>
      <c r="EF96" s="3">
        <f t="shared" si="93"/>
        <v>1.0755719474374967</v>
      </c>
      <c r="EG96" s="3" t="str">
        <f t="shared" si="94"/>
        <v/>
      </c>
      <c r="EH96" s="3">
        <f t="shared" si="95"/>
        <v>1.8594757931023698</v>
      </c>
      <c r="EI96" s="3">
        <f t="shared" si="96"/>
        <v>19.381154047976715</v>
      </c>
      <c r="EJ96" s="3">
        <f t="shared" si="97"/>
        <v>0.10319302942689244</v>
      </c>
      <c r="EK96" s="3">
        <f t="shared" si="98"/>
        <v>1.0295125005838139</v>
      </c>
      <c r="EL96" s="3">
        <f t="shared" si="99"/>
        <v>-19.381154047976739</v>
      </c>
      <c r="EM96" s="3">
        <f t="shared" si="100"/>
        <v>1.9426670379095379</v>
      </c>
      <c r="EN96" s="3" t="str">
        <f t="shared" si="101"/>
        <v/>
      </c>
      <c r="EO96" s="3">
        <f t="shared" si="102"/>
        <v>1.0755719474374967</v>
      </c>
      <c r="EP96" s="3">
        <f t="shared" si="103"/>
        <v>1.0295125005838139</v>
      </c>
      <c r="EQ96" s="3">
        <f t="shared" si="104"/>
        <v>-1.8594757931023707</v>
      </c>
      <c r="ER96" s="3">
        <f t="shared" si="105"/>
        <v>2005282816394519.3</v>
      </c>
      <c r="ES96" s="3" t="str">
        <f t="shared" si="106"/>
        <v/>
      </c>
      <c r="ET96" s="3" t="str">
        <f t="shared" si="107"/>
        <v/>
      </c>
      <c r="EU96" s="3" t="str">
        <f t="shared" si="108"/>
        <v/>
      </c>
      <c r="EV96" s="3">
        <f t="shared" si="109"/>
        <v>-1.8594757931023707</v>
      </c>
      <c r="EW96" s="3">
        <f t="shared" si="110"/>
        <v>-1.0755719474374967</v>
      </c>
      <c r="EX96" s="3">
        <f t="shared" si="111"/>
        <v>-0.10319302942689261</v>
      </c>
      <c r="EY96" s="3">
        <f t="shared" si="112"/>
        <v>1.8594757931023698</v>
      </c>
      <c r="EZ96" s="3">
        <f t="shared" si="113"/>
        <v>1.9426670379095379</v>
      </c>
      <c r="FA96" s="3">
        <f t="shared" si="114"/>
        <v>2005282816394519.3</v>
      </c>
      <c r="FB96" s="3">
        <f t="shared" si="115"/>
        <v>-1.0755719474374967</v>
      </c>
      <c r="FC96" s="3">
        <f t="shared" si="116"/>
        <v>-1.0295125005838142</v>
      </c>
      <c r="FD96" s="3">
        <f t="shared" si="117"/>
        <v>19.381154047976715</v>
      </c>
      <c r="FE96" s="3" t="str">
        <f t="shared" si="118"/>
        <v/>
      </c>
      <c r="FF96" s="3">
        <f t="shared" si="119"/>
        <v>-1.942667037909539</v>
      </c>
      <c r="FG96" s="3">
        <f t="shared" si="120"/>
        <v>-0.10319302942689261</v>
      </c>
      <c r="FH96" s="3">
        <f t="shared" si="121"/>
        <v>-1.0295125005838142</v>
      </c>
      <c r="FI96" s="4">
        <f t="shared" si="122"/>
        <v>0.61538461538461542</v>
      </c>
      <c r="FJ96" s="4">
        <f t="shared" si="123"/>
        <v>0.46511627906976744</v>
      </c>
      <c r="FK96" s="4">
        <f t="shared" si="124"/>
        <v>1.5881216803476581</v>
      </c>
      <c r="FL96" s="4">
        <f t="shared" si="125"/>
        <v>1.1419604056011587</v>
      </c>
      <c r="FM96" s="4">
        <f>Tabela13[[#This Row],[V139]]-Tabela13[[#This Row],[V140]]</f>
        <v>0.44616127474649936</v>
      </c>
      <c r="FN96" s="4">
        <f>Tabela13[[#This Row],[V1]]-Tabela13[[#This Row],[V2]]/2</f>
        <v>0.90563506261180682</v>
      </c>
      <c r="FO96" s="4">
        <f>Tabela13[[#This Row],[V1]]-Tabela13[[#This Row],[V3]]/2</f>
        <v>0.86627906976744184</v>
      </c>
      <c r="FP96" s="4">
        <f>Tabela13[[#This Row],[V1]]-Tabela13[[#This Row],[V4]]/2</f>
        <v>0.65563506261180682</v>
      </c>
      <c r="FQ96" s="4">
        <f>Tabela13[[#This Row],[V2]]-Tabela13[[#This Row],[V1]]/2</f>
        <v>3.756708407871201E-2</v>
      </c>
      <c r="FR96" s="4">
        <f>Tabela13[[#This Row],[V2]]-Tabela13[[#This Row],[V3]]/2</f>
        <v>0.28756708407871201</v>
      </c>
      <c r="FS96" s="4">
        <f>Tabela13[[#This Row],[V2]]-Tabela13[[#This Row],[V4]]/2</f>
        <v>7.6923076923076983E-2</v>
      </c>
      <c r="FT96" s="4">
        <f t="shared" si="126"/>
        <v>0.73591968710583244</v>
      </c>
      <c r="FU96" s="4">
        <f t="shared" si="127"/>
        <v>0.71386931274019372</v>
      </c>
      <c r="FV96" s="4">
        <f t="shared" si="128"/>
        <v>0.58032640577419392</v>
      </c>
      <c r="FW96" s="4">
        <f t="shared" si="129"/>
        <v>3.7549426397476493E-2</v>
      </c>
      <c r="FX96" s="4">
        <f t="shared" si="130"/>
        <v>0.28001178391144044</v>
      </c>
      <c r="FY96" s="4">
        <f t="shared" si="131"/>
        <v>7.6771891269778098E-2</v>
      </c>
      <c r="FZ96" s="4">
        <f t="shared" si="132"/>
        <v>132.46554367904986</v>
      </c>
      <c r="GA96" s="4">
        <f t="shared" si="133"/>
        <v>128.49647629323488</v>
      </c>
      <c r="GB96" s="4">
        <f t="shared" si="134"/>
        <v>104.45875303935492</v>
      </c>
      <c r="GC96" s="4">
        <f t="shared" si="135"/>
        <v>6.7588967515457687</v>
      </c>
      <c r="GD96" s="4">
        <f t="shared" si="136"/>
        <v>50.402121104059276</v>
      </c>
      <c r="GE96" s="4">
        <f t="shared" si="137"/>
        <v>13.818940428560058</v>
      </c>
      <c r="GF96" s="4">
        <f>Tabela13[[#This Row],[V1]]-Tabela13[[#This Row],[V2]]/Tabela13[[#This Row],[V2]]</f>
        <v>0.23255813953488369</v>
      </c>
      <c r="GG96" s="4">
        <f>Tabela13[[#This Row],[V1]]-Tabela13[[#This Row],[V3]]/Tabela13[[#This Row],[V3]]</f>
        <v>0.23255813953488369</v>
      </c>
      <c r="GH96" s="4">
        <f>Tabela13[[#This Row],[V1]]-Tabela13[[#This Row],[V4]]/Tabela13[[#This Row],[V4]]</f>
        <v>0.23255813953488369</v>
      </c>
      <c r="GI96" s="4">
        <f>Tabela13[[#This Row],[V2]]-Tabela13[[#This Row],[V1]]/Tabela13[[#This Row],[V1]]</f>
        <v>-0.34615384615384615</v>
      </c>
      <c r="GJ96" s="4">
        <f>Tabela13[[#This Row],[V2]]-Tabela13[[#This Row],[V3]]/Tabela13[[#This Row],[V3]]</f>
        <v>-0.34615384615384615</v>
      </c>
      <c r="GK96" s="4">
        <f>Tabela13[[#This Row],[V2]]-Tabela13[[#This Row],[V4]]/Tabela13[[#This Row],[V4]]</f>
        <v>-0.34615384615384615</v>
      </c>
      <c r="GL96" s="4">
        <f t="shared" si="138"/>
        <v>0.29223026120456386</v>
      </c>
      <c r="GM96" s="4">
        <f t="shared" si="139"/>
        <v>0.94320214669051872</v>
      </c>
      <c r="GN96" s="4">
        <f t="shared" si="140"/>
        <v>0.3098278160518752</v>
      </c>
      <c r="GO96" s="3">
        <f t="shared" si="141"/>
        <v>1</v>
      </c>
      <c r="GP96" s="3">
        <v>100</v>
      </c>
      <c r="GQ96" s="3">
        <f t="shared" si="142"/>
        <v>1.1499999999999999</v>
      </c>
      <c r="GR96" s="3">
        <f t="shared" si="143"/>
        <v>114.99999999999999</v>
      </c>
      <c r="GS96" s="34">
        <f>COUNTIF($D$2:D95,Tabela13[[#This Row],[HomeTeam]])</f>
        <v>5</v>
      </c>
      <c r="GT96" s="34">
        <f>COUNTIF($E$2:E95,Tabela13[[#This Row],[AwayTeam]])</f>
        <v>4</v>
      </c>
      <c r="GU96" s="3">
        <f>IFERROR(AVERAGEIFS($AD$2:AD95,$D$2:D95,Tabela13[[#This Row],[HomeTeam]],$GS$2:GS95,"&gt;="&amp;Tabela13[[#This Row],[Contagem_H]]-5),"")</f>
        <v>1.14072388884502</v>
      </c>
      <c r="GV96" s="3">
        <f>IFERROR(AVERAGEIFS($G$2:G95,$E$2:E95,Tabela13[[#This Row],[AwayTeam]],$GT$2:GT95,"&gt;="&amp;Tabela13[[#This Row],[Contagem_A]]-5),"")</f>
        <v>0.75</v>
      </c>
      <c r="GW96" s="3">
        <f>IFERROR(AVERAGEIFS($GQ$2:GQ95,$D$2:D95,Tabela13[[#This Row],[HomeTeam]],$GS$2:GS95,"&gt;="&amp;Tabela13[[#This Row],[Contagem_H]]-5),"")</f>
        <v>-1</v>
      </c>
    </row>
    <row r="97" spans="1:205" x14ac:dyDescent="0.25">
      <c r="A97" t="s">
        <v>127</v>
      </c>
      <c r="B97" t="s">
        <v>169</v>
      </c>
      <c r="C97" t="s">
        <v>136</v>
      </c>
      <c r="D97" t="s">
        <v>26</v>
      </c>
      <c r="E97" t="s">
        <v>20</v>
      </c>
      <c r="F97" s="3">
        <v>2</v>
      </c>
      <c r="G97" s="3">
        <v>2</v>
      </c>
      <c r="H97" s="3" t="str">
        <f t="shared" si="144"/>
        <v>D</v>
      </c>
      <c r="I97" s="3">
        <v>3.8</v>
      </c>
      <c r="J97" s="3">
        <v>3.8</v>
      </c>
      <c r="K97" s="3">
        <v>1.91</v>
      </c>
      <c r="L97" s="3">
        <v>1.88</v>
      </c>
      <c r="M97" s="3">
        <v>2.02</v>
      </c>
      <c r="N97" s="3">
        <f t="shared" si="73"/>
        <v>4</v>
      </c>
      <c r="O97" s="3">
        <f t="shared" si="74"/>
        <v>1</v>
      </c>
      <c r="P97" s="3">
        <f t="shared" si="75"/>
        <v>1</v>
      </c>
      <c r="Q97" s="3">
        <f t="shared" si="76"/>
        <v>4.9875998897767948E-2</v>
      </c>
      <c r="R97" s="3">
        <f t="shared" si="77"/>
        <v>2.6964398567516312E-2</v>
      </c>
      <c r="S97" s="3">
        <f t="shared" si="78"/>
        <v>3.989528795811518</v>
      </c>
      <c r="T97" s="3">
        <f t="shared" si="79"/>
        <v>3.989528795811518</v>
      </c>
      <c r="U97" s="3">
        <f t="shared" si="80"/>
        <v>2.0052631578947366</v>
      </c>
      <c r="V97" s="3">
        <f t="shared" si="81"/>
        <v>1.9737668779278037</v>
      </c>
      <c r="W97" s="3">
        <f t="shared" si="82"/>
        <v>2.1207495177734912</v>
      </c>
      <c r="X97" s="4">
        <f t="shared" si="83"/>
        <v>0.26315789473684209</v>
      </c>
      <c r="Y97" s="4">
        <f t="shared" si="84"/>
        <v>0.26315789473684209</v>
      </c>
      <c r="Z97" s="4">
        <f t="shared" si="85"/>
        <v>0.52356020942408377</v>
      </c>
      <c r="AA97" s="4">
        <f t="shared" si="86"/>
        <v>0.53191489361702127</v>
      </c>
      <c r="AB97" s="4">
        <f t="shared" si="87"/>
        <v>0.49504950495049505</v>
      </c>
      <c r="AC97" s="4">
        <f t="shared" si="88"/>
        <v>1.131578947368421</v>
      </c>
      <c r="AD97" s="4">
        <f t="shared" si="89"/>
        <v>1.2617801047120418</v>
      </c>
      <c r="AE97" s="4">
        <f t="shared" si="90"/>
        <v>1.131578947368421</v>
      </c>
      <c r="AF97" s="4">
        <f t="shared" si="91"/>
        <v>1.2617801047120418</v>
      </c>
      <c r="AG97" s="4">
        <f>IFERROR(AVERAGE(Tabela13[[#This Row],[V1]],Tabela13[[#This Row],[V2]]),"")</f>
        <v>1.1966795260402314</v>
      </c>
      <c r="AH97" s="4">
        <f>IFERROR(AVERAGE(Tabela13[[#This Row],[V1]],Tabela13[[#This Row],[V3]]),"")</f>
        <v>1.131578947368421</v>
      </c>
      <c r="AI97" s="4">
        <f>IFERROR(AVERAGE(Tabela13[[#This Row],[V1]],Tabela13[[#This Row],[V4]]),"")</f>
        <v>1.1966795260402314</v>
      </c>
      <c r="AJ97" s="4">
        <f>IFERROR(AVERAGE(Tabela13[[#This Row],[V2]],Tabela13[[#This Row],[V1]]),"")</f>
        <v>1.1966795260402314</v>
      </c>
      <c r="AK97" s="4">
        <f>IFERROR(AVERAGE(Tabela13[[#This Row],[V2]],Tabela13[[#This Row],[V3]]),"")</f>
        <v>1.1966795260402314</v>
      </c>
      <c r="AL97" s="4">
        <f>IFERROR(AVERAGE(Tabela13[[#This Row],[V2]],Tabela13[[#This Row],[V4]]),"")</f>
        <v>1.2617801047120418</v>
      </c>
      <c r="AM97" s="4">
        <f>IFERROR(AVERAGE(Tabela13[[#This Row],[V3]],Tabela13[[#This Row],[V1]]),"")</f>
        <v>1.131578947368421</v>
      </c>
      <c r="AN97" s="4">
        <f>IFERROR(AVERAGE(Tabela13[[#This Row],[V3]],Tabela13[[#This Row],[V2]]),"")</f>
        <v>1.1966795260402314</v>
      </c>
      <c r="AO97" s="4">
        <f>IFERROR(AVERAGE(Tabela13[[#This Row],[V3]],Tabela13[[#This Row],[V4]]),"")</f>
        <v>1.1966795260402314</v>
      </c>
      <c r="AP97" s="4">
        <f>IFERROR(AVERAGE(Tabela13[[#This Row],[V4]],Tabela13[[#This Row],[V1]]),"")</f>
        <v>1.1966795260402314</v>
      </c>
      <c r="AQ97" s="4">
        <f>IFERROR(AVERAGE(Tabela13[[#This Row],[V4]],Tabela13[[#This Row],[V2]]),"")</f>
        <v>1.2617801047120418</v>
      </c>
      <c r="AR97" s="4">
        <f>IFERROR(AVERAGE(Tabela13[[#This Row],[V4]],Tabela13[[#This Row],[V3]]),"")</f>
        <v>1.1966795260402314</v>
      </c>
      <c r="AS97" s="4">
        <f>_xlfn.STDEV.S(Tabela13[[#This Row],[V1]:[V2]])</f>
        <v>9.2066121276010923E-2</v>
      </c>
      <c r="AT97" s="4">
        <f>_xlfn.STDEV.S(Tabela13[[#This Row],[V1]],Tabela13[[#This Row],[V3]])</f>
        <v>0</v>
      </c>
      <c r="AU97" s="4">
        <f>_xlfn.STDEV.S(Tabela13[[#This Row],[V1]],Tabela13[[#This Row],[V4]])</f>
        <v>9.2066121276010923E-2</v>
      </c>
      <c r="AV97" s="4">
        <f>_xlfn.STDEV.S(Tabela13[[#This Row],[V2]],Tabela13[[#This Row],[V1]])</f>
        <v>9.2066121276010923E-2</v>
      </c>
      <c r="AW97" s="4">
        <f>_xlfn.STDEV.S(Tabela13[[#This Row],[V2]],Tabela13[[#This Row],[V3]])</f>
        <v>9.2066121276010923E-2</v>
      </c>
      <c r="AX97" s="4">
        <f>_xlfn.STDEV.S(Tabela13[[#This Row],[V42]],Tabela13[[#This Row],[V44]])</f>
        <v>9.2066121276010923E-2</v>
      </c>
      <c r="AY97" s="4">
        <f>_xlfn.STDEV.S(Tabela13[[#This Row],[V3]],Tabela13[[#This Row],[V1]])</f>
        <v>0</v>
      </c>
      <c r="AZ97" s="4">
        <f>_xlfn.STDEV.S(Tabela13[[#This Row],[V3]],Tabela13[[#This Row],[V2]])</f>
        <v>9.2066121276010923E-2</v>
      </c>
      <c r="BA97" s="4">
        <f>_xlfn.STDEV.S(Tabela13[[#This Row],[V3]],Tabela13[[#This Row],[V4]])</f>
        <v>9.2066121276010923E-2</v>
      </c>
      <c r="BB97" s="4">
        <f>_xlfn.STDEV.S(Tabela13[[#This Row],[V4]],Tabela13[[#This Row],[V1]])</f>
        <v>9.2066121276010923E-2</v>
      </c>
      <c r="BC97" s="4">
        <f>_xlfn.STDEV.S(Tabela13[[#This Row],[V4]],Tabela13[[#This Row],[V2]])</f>
        <v>0</v>
      </c>
      <c r="BD97" s="4">
        <f>_xlfn.STDEV.S(Tabela13[[#This Row],[V4]],Tabela13[[#This Row],[V3]])</f>
        <v>9.2066121276010923E-2</v>
      </c>
      <c r="BE97" s="4">
        <f>Tabela13[[#This Row],[V17]]/Tabela13[[#This Row],[V5]]</f>
        <v>7.6934650650082009E-2</v>
      </c>
      <c r="BF97" s="4">
        <f>Tabela13[[#This Row],[V18]]/Tabela13[[#This Row],[V6]]</f>
        <v>0</v>
      </c>
      <c r="BG97" s="4">
        <f>Tabela13[[#This Row],[V19]]/Tabela13[[#This Row],[V7]]</f>
        <v>7.6934650650082009E-2</v>
      </c>
      <c r="BH97" s="4">
        <f>Tabela13[[#This Row],[V20]]/Tabela13[[#This Row],[V8]]</f>
        <v>7.6934650650082009E-2</v>
      </c>
      <c r="BI97" s="4">
        <f>Tabela13[[#This Row],[V21]]/Tabela13[[#This Row],[V9]]</f>
        <v>7.6934650650082009E-2</v>
      </c>
      <c r="BJ97" s="4">
        <f>Tabela13[[#This Row],[V22]]/Tabela13[[#This Row],[V10]]</f>
        <v>7.2965266239494134E-2</v>
      </c>
      <c r="BK97" s="4">
        <f>Tabela13[[#This Row],[V23]]/Tabela13[[#This Row],[V11]]</f>
        <v>0</v>
      </c>
      <c r="BL97" s="4">
        <f>Tabela13[[#This Row],[V24]]/Tabela13[[#This Row],[V12]]</f>
        <v>7.6934650650082009E-2</v>
      </c>
      <c r="BM97" s="4">
        <f>Tabela13[[#This Row],[V25]]/Tabela13[[#This Row],[V13]]</f>
        <v>7.6934650650082009E-2</v>
      </c>
      <c r="BN97" s="4">
        <f>Tabela13[[#This Row],[V26]]/Tabela13[[#This Row],[V14]]</f>
        <v>7.6934650650082009E-2</v>
      </c>
      <c r="BO97" s="4">
        <f>Tabela13[[#This Row],[V27]]/Tabela13[[#This Row],[V15]]</f>
        <v>0</v>
      </c>
      <c r="BP97" s="4">
        <f>Tabela13[[#This Row],[V28]]/Tabela13[[#This Row],[V16]]</f>
        <v>7.6934650650082009E-2</v>
      </c>
      <c r="BQ97" s="4">
        <f>Tabela13[[#This Row],[V1]]-Tabela13[[#This Row],[V2]]</f>
        <v>-0.13020115734362081</v>
      </c>
      <c r="BR97" s="4">
        <f>Tabela13[[#This Row],[V1]]-Tabela13[[#This Row],[V3]]</f>
        <v>0</v>
      </c>
      <c r="BS97" s="4">
        <f>Tabela13[[#This Row],[V1]]-Tabela13[[#This Row],[V4]]</f>
        <v>-0.13020115734362081</v>
      </c>
      <c r="BT97" s="4">
        <f>Tabela13[[#This Row],[V2]]-Tabela13[[#This Row],[V1]]</f>
        <v>0.13020115734362081</v>
      </c>
      <c r="BU97" s="4">
        <f>Tabela13[[#This Row],[V2]]-Tabela13[[#This Row],[V3]]</f>
        <v>0.13020115734362081</v>
      </c>
      <c r="BV97" s="4">
        <f>Tabela13[[#This Row],[V2]]-Tabela13[[#This Row],[V4]]</f>
        <v>0</v>
      </c>
      <c r="BW97" s="4">
        <f>AVERAGE(Tabela13[[#This Row],[V41]],Tabela13[[#This Row],[V42]])</f>
        <v>-6.5100578671810405E-2</v>
      </c>
      <c r="BX97" s="4">
        <f>AVERAGE(Tabela13[[#This Row],[V41]],Tabela13[[#This Row],[V43]])</f>
        <v>-0.13020115734362081</v>
      </c>
      <c r="BY97" s="4">
        <f>AVERAGE(Tabela13[[#This Row],[V41]],Tabela13[[#This Row],[V44]])</f>
        <v>0</v>
      </c>
      <c r="BZ97" s="4">
        <f>AVERAGE(Tabela13[[#This Row],[V41]],Tabela13[[#This Row],[V45]])</f>
        <v>0</v>
      </c>
      <c r="CA97" s="4">
        <f>AVERAGE(Tabela13[[#This Row],[V41]],Tabela13[[#This Row],[V46]])</f>
        <v>-6.5100578671810405E-2</v>
      </c>
      <c r="CB97" s="4">
        <f>AVERAGE(Tabela13[[#This Row],[V42]],Tabela13[[#This Row],[V41]])</f>
        <v>-6.5100578671810405E-2</v>
      </c>
      <c r="CC97" s="4">
        <f>AVERAGE(Tabela13[[#This Row],[V42]],Tabela13[[#This Row],[V43]])</f>
        <v>-6.5100578671810405E-2</v>
      </c>
      <c r="CD97" s="4">
        <f>AVERAGE(Tabela13[[#This Row],[V42]],Tabela13[[#This Row],[V44]])</f>
        <v>6.5100578671810405E-2</v>
      </c>
      <c r="CE97" s="4">
        <f>AVERAGE(Tabela13[[#This Row],[V42]],Tabela13[[#This Row],[V45]])</f>
        <v>6.5100578671810405E-2</v>
      </c>
      <c r="CF97" s="4">
        <f>AVERAGE(Tabela13[[#This Row],[V42]],Tabela13[[#This Row],[V46]])</f>
        <v>0</v>
      </c>
      <c r="CG97" s="4">
        <f>AVERAGE(Tabela13[[#This Row],[V43]],Tabela13[[#This Row],[V41]])</f>
        <v>-0.13020115734362081</v>
      </c>
      <c r="CH97" s="4">
        <f>AVERAGE(Tabela13[[#This Row],[V43]],Tabela13[[#This Row],[V42]])</f>
        <v>-6.5100578671810405E-2</v>
      </c>
      <c r="CI97" s="4">
        <f>AVERAGE(Tabela13[[#This Row],[V43]],Tabela13[[#This Row],[V44]])</f>
        <v>0</v>
      </c>
      <c r="CJ97" s="4">
        <f>AVERAGE(Tabela13[[#This Row],[V43]],Tabela13[[#This Row],[V45]])</f>
        <v>0</v>
      </c>
      <c r="CK97" s="4">
        <f>AVERAGE(Tabela13[[#This Row],[V43]],Tabela13[[#This Row],[V46]])</f>
        <v>-6.5100578671810405E-2</v>
      </c>
      <c r="CL97" s="4">
        <f>AVERAGE(Tabela13[[#This Row],[V44]],Tabela13[[#This Row],[V41]])</f>
        <v>0</v>
      </c>
      <c r="CM97" s="4">
        <f>AVERAGE(Tabela13[[#This Row],[V44]],Tabela13[[#This Row],[V42]])</f>
        <v>6.5100578671810405E-2</v>
      </c>
      <c r="CN97" s="4">
        <f>AVERAGE(Tabela13[[#This Row],[V44]],Tabela13[[#This Row],[V43]])</f>
        <v>0</v>
      </c>
      <c r="CO97" s="4">
        <f>AVERAGE(Tabela13[[#This Row],[V44]],Tabela13[[#This Row],[V45]])</f>
        <v>0.13020115734362081</v>
      </c>
      <c r="CP97" s="4">
        <f>AVERAGE(Tabela13[[#This Row],[V44]],Tabela13[[#This Row],[V46]])</f>
        <v>6.5100578671810405E-2</v>
      </c>
      <c r="CQ97" s="4">
        <f>AVERAGE(Tabela13[[#This Row],[V45]],Tabela13[[#This Row],[V41]])</f>
        <v>0</v>
      </c>
      <c r="CR97" s="4">
        <f>AVERAGE(Tabela13[[#This Row],[V45]],Tabela13[[#This Row],[V42]])</f>
        <v>6.5100578671810405E-2</v>
      </c>
      <c r="CS97" s="4">
        <f>AVERAGE(Tabela13[[#This Row],[V45]],Tabela13[[#This Row],[V43]])</f>
        <v>0</v>
      </c>
      <c r="CT97" s="4">
        <f>AVERAGE(Tabela13[[#This Row],[V45]],Tabela13[[#This Row],[V44]])</f>
        <v>0.13020115734362081</v>
      </c>
      <c r="CU97" s="4">
        <f>AVERAGE(Tabela13[[#This Row],[V45]],Tabela13[[#This Row],[V46]])</f>
        <v>6.5100578671810405E-2</v>
      </c>
      <c r="CV97" s="4">
        <f>AVERAGE(Tabela13[[#This Row],[V46]],Tabela13[[#This Row],[V41]])</f>
        <v>-6.5100578671810405E-2</v>
      </c>
      <c r="CW97" s="4">
        <f>AVERAGE(Tabela13[[#This Row],[V46]],Tabela13[[#This Row],[V42]])</f>
        <v>0</v>
      </c>
      <c r="CX97" s="4">
        <f>AVERAGE(Tabela13[[#This Row],[V46]],Tabela13[[#This Row],[V43]])</f>
        <v>-6.5100578671810405E-2</v>
      </c>
      <c r="CY97" s="4">
        <f>AVERAGE(Tabela13[[#This Row],[V46]],Tabela13[[#This Row],[V44]])</f>
        <v>6.5100578671810405E-2</v>
      </c>
      <c r="CZ97" s="4">
        <f>AVERAGE(Tabela13[[#This Row],[V46]],Tabela13[[#This Row],[V45]])</f>
        <v>6.5100578671810405E-2</v>
      </c>
      <c r="DA97" s="3">
        <f>_xlfn.STDEV.S(Tabela13[[#This Row],[V41]],Tabela13[[#This Row],[V42]])</f>
        <v>9.2066121276010923E-2</v>
      </c>
      <c r="DB97" s="3">
        <f>_xlfn.STDEV.S(Tabela13[[#This Row],[V41]],Tabela13[[#This Row],[V43]])</f>
        <v>0</v>
      </c>
      <c r="DC97" s="3">
        <f>_xlfn.STDEV.S(Tabela13[[#This Row],[V41]],Tabela13[[#This Row],[V44]])</f>
        <v>0.18413224255202185</v>
      </c>
      <c r="DD97" s="3">
        <f>_xlfn.STDEV.S(Tabela13[[#This Row],[V41]],Tabela13[[#This Row],[V45]])</f>
        <v>0.18413224255202185</v>
      </c>
      <c r="DE97" s="3">
        <f>_xlfn.STDEV.S(Tabela13[[#This Row],[V41]],Tabela13[[#This Row],[V46]])</f>
        <v>9.2066121276010923E-2</v>
      </c>
      <c r="DF97" s="3">
        <f>_xlfn.STDEV.S(Tabela13[[#This Row],[V42]],Tabela13[[#This Row],[V41]])</f>
        <v>9.2066121276010923E-2</v>
      </c>
      <c r="DG97" s="3">
        <f>_xlfn.STDEV.S(Tabela13[[#This Row],[V42]],Tabela13[[#This Row],[V43]])</f>
        <v>9.2066121276010923E-2</v>
      </c>
      <c r="DH97" s="3">
        <f>_xlfn.STDEV.S(Tabela13[[#This Row],[V42]],Tabela13[[#This Row],[V44]])</f>
        <v>9.2066121276010923E-2</v>
      </c>
      <c r="DI97" s="3">
        <f>_xlfn.STDEV.S(Tabela13[[#This Row],[V42]],Tabela13[[#This Row],[V45]])</f>
        <v>9.2066121276010923E-2</v>
      </c>
      <c r="DJ97" s="3">
        <f>_xlfn.STDEV.S(Tabela13[[#This Row],[V42]],Tabela13[[#This Row],[V46]])</f>
        <v>0</v>
      </c>
      <c r="DK97" s="3">
        <f>_xlfn.STDEV.S(Tabela13[[#This Row],[V43]],Tabela13[[#This Row],[V41]])</f>
        <v>0</v>
      </c>
      <c r="DL97" s="3">
        <f>_xlfn.STDEV.S(Tabela13[[#This Row],[V43]],Tabela13[[#This Row],[V42]])</f>
        <v>9.2066121276010923E-2</v>
      </c>
      <c r="DM97" s="3">
        <f>_xlfn.STDEV.S(Tabela13[[#This Row],[V43]],Tabela13[[#This Row],[V44]])</f>
        <v>0.18413224255202185</v>
      </c>
      <c r="DN97" s="3">
        <f>_xlfn.STDEV.S(Tabela13[[#This Row],[V43]],Tabela13[[#This Row],[V45]])</f>
        <v>0.18413224255202185</v>
      </c>
      <c r="DO97" s="3">
        <f>_xlfn.STDEV.S(Tabela13[[#This Row],[V43]],Tabela13[[#This Row],[V46]])</f>
        <v>9.2066121276010923E-2</v>
      </c>
      <c r="DP97" s="3">
        <f>_xlfn.STDEV.S(Tabela13[[#This Row],[V44]],Tabela13[[#This Row],[V41]])</f>
        <v>0.18413224255202185</v>
      </c>
      <c r="DQ97" s="3">
        <f>_xlfn.STDEV.S(Tabela13[[#This Row],[V44]],Tabela13[[#This Row],[V42]])</f>
        <v>9.2066121276010923E-2</v>
      </c>
      <c r="DR97" s="3">
        <f>_xlfn.STDEV.S(Tabela13[[#This Row],[V44]],Tabela13[[#This Row],[V43]])</f>
        <v>0.18413224255202185</v>
      </c>
      <c r="DS97" s="3">
        <f>_xlfn.STDEV.S(Tabela13[[#This Row],[V44]],Tabela13[[#This Row],[V45]])</f>
        <v>0</v>
      </c>
      <c r="DT97" s="3">
        <f>_xlfn.STDEV.S(Tabela13[[#This Row],[V44]],Tabela13[[#This Row],[V46]])</f>
        <v>9.2066121276010923E-2</v>
      </c>
      <c r="DU97" s="3">
        <f>_xlfn.STDEV.S(Tabela13[[#This Row],[V45]],Tabela13[[#This Row],[V41]])</f>
        <v>0.18413224255202185</v>
      </c>
      <c r="DV97" s="3">
        <f>_xlfn.STDEV.S(Tabela13[[#This Row],[V45]],Tabela13[[#This Row],[V42]])</f>
        <v>9.2066121276010923E-2</v>
      </c>
      <c r="DW97" s="3">
        <f>_xlfn.STDEV.S(Tabela13[[#This Row],[V45]],Tabela13[[#This Row],[V43]])</f>
        <v>0.18413224255202185</v>
      </c>
      <c r="DX97" s="3">
        <f>_xlfn.STDEV.S(Tabela13[[#This Row],[V45]],Tabela13[[#This Row],[V44]])</f>
        <v>0</v>
      </c>
      <c r="DY97" s="3">
        <f>_xlfn.STDEV.S(Tabela13[[#This Row],[V45]],Tabela13[[#This Row],[V46]])</f>
        <v>9.2066121276010923E-2</v>
      </c>
      <c r="DZ97" s="3">
        <f>_xlfn.STDEV.S(Tabela13[[#This Row],[V46]],Tabela13[[#This Row],[V41]])</f>
        <v>9.2066121276010923E-2</v>
      </c>
      <c r="EA97" s="3">
        <f>_xlfn.STDEV.S(Tabela13[[#This Row],[V46]],Tabela13[[#This Row],[V42]])</f>
        <v>0</v>
      </c>
      <c r="EB97" s="3">
        <f>_xlfn.STDEV.S(Tabela13[[#This Row],[V46]],Tabela13[[#This Row],[V43]])</f>
        <v>9.2066121276010923E-2</v>
      </c>
      <c r="EC97" s="3">
        <f>_xlfn.STDEV.S(Tabela13[[#This Row],[V46]],Tabela13[[#This Row],[V44]])</f>
        <v>9.2066121276010923E-2</v>
      </c>
      <c r="ED97" s="3">
        <f>_xlfn.STDEV.S(Tabela13[[#This Row],[V46]],Tabela13[[#This Row],[V45]])</f>
        <v>9.2066121276010923E-2</v>
      </c>
      <c r="EE97" s="3">
        <f t="shared" si="92"/>
        <v>-1.4142135623730949</v>
      </c>
      <c r="EF97" s="3">
        <f t="shared" si="93"/>
        <v>0</v>
      </c>
      <c r="EG97" s="3" t="str">
        <f t="shared" si="94"/>
        <v/>
      </c>
      <c r="EH97" s="3" t="str">
        <f t="shared" si="95"/>
        <v/>
      </c>
      <c r="EI97" s="3">
        <f t="shared" si="96"/>
        <v>-1.4142135623730949</v>
      </c>
      <c r="EJ97" s="3">
        <f t="shared" si="97"/>
        <v>-1.4142135623730949</v>
      </c>
      <c r="EK97" s="3">
        <f t="shared" si="98"/>
        <v>-1.4142135623730949</v>
      </c>
      <c r="EL97" s="3">
        <f t="shared" si="99"/>
        <v>1.4142135623730949</v>
      </c>
      <c r="EM97" s="3">
        <f t="shared" si="100"/>
        <v>1.4142135623730949</v>
      </c>
      <c r="EN97" s="3" t="str">
        <f t="shared" si="101"/>
        <v/>
      </c>
      <c r="EO97" s="3">
        <f t="shared" si="102"/>
        <v>0</v>
      </c>
      <c r="EP97" s="3">
        <f t="shared" si="103"/>
        <v>-1.4142135623730949</v>
      </c>
      <c r="EQ97" s="3" t="str">
        <f t="shared" si="104"/>
        <v/>
      </c>
      <c r="ER97" s="3" t="str">
        <f t="shared" si="105"/>
        <v/>
      </c>
      <c r="ES97" s="3" t="str">
        <f t="shared" si="106"/>
        <v/>
      </c>
      <c r="ET97" s="3" t="str">
        <f t="shared" si="107"/>
        <v/>
      </c>
      <c r="EU97" s="3" t="str">
        <f t="shared" si="108"/>
        <v/>
      </c>
      <c r="EV97" s="3" t="str">
        <f t="shared" si="109"/>
        <v/>
      </c>
      <c r="EW97" s="3">
        <f t="shared" si="110"/>
        <v>0</v>
      </c>
      <c r="EX97" s="3">
        <f t="shared" si="111"/>
        <v>1.4142135623730949</v>
      </c>
      <c r="EY97" s="3" t="str">
        <f t="shared" si="112"/>
        <v/>
      </c>
      <c r="EZ97" s="3">
        <f t="shared" si="113"/>
        <v>1.4142135623730949</v>
      </c>
      <c r="FA97" s="3" t="str">
        <f t="shared" si="114"/>
        <v/>
      </c>
      <c r="FB97" s="3">
        <f t="shared" si="115"/>
        <v>0</v>
      </c>
      <c r="FC97" s="3">
        <f t="shared" si="116"/>
        <v>1.4142135623730949</v>
      </c>
      <c r="FD97" s="3">
        <f t="shared" si="117"/>
        <v>-1.4142135623730949</v>
      </c>
      <c r="FE97" s="3" t="str">
        <f t="shared" si="118"/>
        <v/>
      </c>
      <c r="FF97" s="3">
        <f t="shared" si="119"/>
        <v>-1.4142135623730949</v>
      </c>
      <c r="FG97" s="3">
        <f t="shared" si="120"/>
        <v>1.4142135623730949</v>
      </c>
      <c r="FH97" s="3">
        <f t="shared" si="121"/>
        <v>1.4142135623730949</v>
      </c>
      <c r="FI97" s="4">
        <f t="shared" si="122"/>
        <v>1.0471204188481675</v>
      </c>
      <c r="FJ97" s="4">
        <f t="shared" si="123"/>
        <v>0.52631578947368418</v>
      </c>
      <c r="FK97" s="4">
        <f t="shared" si="124"/>
        <v>1.0026246719160106</v>
      </c>
      <c r="FL97" s="4">
        <f t="shared" si="125"/>
        <v>1.7467191601049872</v>
      </c>
      <c r="FM97" s="4">
        <f>Tabela13[[#This Row],[V139]]-Tabela13[[#This Row],[V140]]</f>
        <v>-0.74409448818897661</v>
      </c>
      <c r="FN97" s="4">
        <f>Tabela13[[#This Row],[V1]]-Tabela13[[#This Row],[V2]]/2</f>
        <v>0.5006888950124001</v>
      </c>
      <c r="FO97" s="4">
        <f>Tabela13[[#This Row],[V1]]-Tabela13[[#This Row],[V3]]/2</f>
        <v>0.56578947368421051</v>
      </c>
      <c r="FP97" s="4">
        <f>Tabela13[[#This Row],[V1]]-Tabela13[[#This Row],[V4]]/2</f>
        <v>0.5006888950124001</v>
      </c>
      <c r="FQ97" s="4">
        <f>Tabela13[[#This Row],[V2]]-Tabela13[[#This Row],[V1]]/2</f>
        <v>0.69599063102783132</v>
      </c>
      <c r="FR97" s="4">
        <f>Tabela13[[#This Row],[V2]]-Tabela13[[#This Row],[V3]]/2</f>
        <v>0.69599063102783132</v>
      </c>
      <c r="FS97" s="4">
        <f>Tabela13[[#This Row],[V2]]-Tabela13[[#This Row],[V4]]/2</f>
        <v>0.63089005235602091</v>
      </c>
      <c r="FT97" s="4">
        <f t="shared" si="126"/>
        <v>0.46419857313238344</v>
      </c>
      <c r="FU97" s="4">
        <f t="shared" si="127"/>
        <v>0.51488477640422492</v>
      </c>
      <c r="FV97" s="4">
        <f t="shared" si="128"/>
        <v>0.46419857313238344</v>
      </c>
      <c r="FW97" s="4">
        <f t="shared" si="129"/>
        <v>0.60803004121854054</v>
      </c>
      <c r="FX97" s="4">
        <f t="shared" si="130"/>
        <v>0.60803004121854054</v>
      </c>
      <c r="FY97" s="4">
        <f t="shared" si="131"/>
        <v>0.56282365069437623</v>
      </c>
      <c r="FZ97" s="4">
        <f t="shared" si="132"/>
        <v>83.555743163829021</v>
      </c>
      <c r="GA97" s="4">
        <f t="shared" si="133"/>
        <v>92.679259752760487</v>
      </c>
      <c r="GB97" s="4">
        <f t="shared" si="134"/>
        <v>83.555743163829021</v>
      </c>
      <c r="GC97" s="4">
        <f t="shared" si="135"/>
        <v>109.4454074193373</v>
      </c>
      <c r="GD97" s="4">
        <f t="shared" si="136"/>
        <v>109.4454074193373</v>
      </c>
      <c r="GE97" s="4">
        <f t="shared" si="137"/>
        <v>101.30825712498772</v>
      </c>
      <c r="GF97" s="4">
        <f>Tabela13[[#This Row],[V1]]-Tabela13[[#This Row],[V2]]/Tabela13[[#This Row],[V2]]</f>
        <v>0.13157894736842102</v>
      </c>
      <c r="GG97" s="4">
        <f>Tabela13[[#This Row],[V1]]-Tabela13[[#This Row],[V3]]/Tabela13[[#This Row],[V3]]</f>
        <v>0.13157894736842102</v>
      </c>
      <c r="GH97" s="4">
        <f>Tabela13[[#This Row],[V1]]-Tabela13[[#This Row],[V4]]/Tabela13[[#This Row],[V4]]</f>
        <v>0.13157894736842102</v>
      </c>
      <c r="GI97" s="4">
        <f>Tabela13[[#This Row],[V2]]-Tabela13[[#This Row],[V1]]/Tabela13[[#This Row],[V1]]</f>
        <v>0.26178010471204183</v>
      </c>
      <c r="GJ97" s="4">
        <f>Tabela13[[#This Row],[V2]]-Tabela13[[#This Row],[V3]]/Tabela13[[#This Row],[V3]]</f>
        <v>0.26178010471204183</v>
      </c>
      <c r="GK97" s="4">
        <f>Tabela13[[#This Row],[V2]]-Tabela13[[#This Row],[V4]]/Tabela13[[#This Row],[V4]]</f>
        <v>0.26178010471204183</v>
      </c>
      <c r="GL97" s="4">
        <f t="shared" si="138"/>
        <v>7.5171673241140297E-2</v>
      </c>
      <c r="GM97" s="4">
        <f t="shared" si="139"/>
        <v>1.1966795260402314</v>
      </c>
      <c r="GN97" s="4">
        <f t="shared" si="140"/>
        <v>6.2816879210661022E-2</v>
      </c>
      <c r="GO97" s="3">
        <f t="shared" si="141"/>
        <v>0</v>
      </c>
      <c r="GP97" s="3">
        <v>100</v>
      </c>
      <c r="GQ97" s="3">
        <f t="shared" si="142"/>
        <v>-1</v>
      </c>
      <c r="GR97" s="3">
        <f t="shared" si="143"/>
        <v>-100</v>
      </c>
      <c r="GS97" s="34">
        <f>COUNTIF($D$2:D96,Tabela13[[#This Row],[HomeTeam]])</f>
        <v>4</v>
      </c>
      <c r="GT97" s="34">
        <f>COUNTIF($E$2:E96,Tabela13[[#This Row],[AwayTeam]])</f>
        <v>4</v>
      </c>
      <c r="GU97" s="3">
        <f>IFERROR(AVERAGEIFS($AD$2:AD96,$D$2:D96,Tabela13[[#This Row],[HomeTeam]],$GS$2:GS96,"&gt;="&amp;Tabela13[[#This Row],[Contagem_H]]-5),"")</f>
        <v>1.4197595704948647</v>
      </c>
      <c r="GV97" s="3">
        <f>IFERROR(AVERAGEIFS($G$2:G96,$E$2:E96,Tabela13[[#This Row],[AwayTeam]],$GT$2:GT96,"&gt;="&amp;Tabela13[[#This Row],[Contagem_A]]-5),"")</f>
        <v>2.75</v>
      </c>
      <c r="GW97" s="3">
        <f>IFERROR(AVERAGEIFS($GQ$2:GQ96,$D$2:D96,Tabela13[[#This Row],[HomeTeam]],$GS$2:GS96,"&gt;="&amp;Tabela13[[#This Row],[Contagem_H]]-5),"")</f>
        <v>0.875</v>
      </c>
    </row>
    <row r="98" spans="1:205" x14ac:dyDescent="0.25">
      <c r="A98" t="s">
        <v>127</v>
      </c>
      <c r="B98" t="s">
        <v>170</v>
      </c>
      <c r="C98" t="s">
        <v>138</v>
      </c>
      <c r="D98" t="s">
        <v>14</v>
      </c>
      <c r="E98" t="s">
        <v>17</v>
      </c>
      <c r="F98" s="3">
        <v>0</v>
      </c>
      <c r="G98" s="3">
        <v>1</v>
      </c>
      <c r="H98" s="3" t="str">
        <f t="shared" si="144"/>
        <v>A</v>
      </c>
      <c r="I98" s="3">
        <v>2.1</v>
      </c>
      <c r="J98" s="3">
        <v>3.6</v>
      </c>
      <c r="K98" s="3">
        <v>3.4</v>
      </c>
      <c r="L98" s="3">
        <v>1.73</v>
      </c>
      <c r="M98" s="3">
        <v>2.08</v>
      </c>
      <c r="N98" s="3">
        <f t="shared" si="73"/>
        <v>1</v>
      </c>
      <c r="O98" s="3">
        <f t="shared" si="74"/>
        <v>0</v>
      </c>
      <c r="P98" s="3">
        <f t="shared" si="75"/>
        <v>3</v>
      </c>
      <c r="Q98" s="3">
        <f t="shared" si="76"/>
        <v>4.8085901027077549E-2</v>
      </c>
      <c r="R98" s="3">
        <f t="shared" si="77"/>
        <v>5.8803912850155626E-2</v>
      </c>
      <c r="S98" s="3">
        <f t="shared" si="78"/>
        <v>2.2009803921568629</v>
      </c>
      <c r="T98" s="3">
        <f t="shared" si="79"/>
        <v>3.7731092436974794</v>
      </c>
      <c r="U98" s="3">
        <f t="shared" si="80"/>
        <v>3.5634920634920637</v>
      </c>
      <c r="V98" s="3">
        <f t="shared" si="81"/>
        <v>1.8131886087768441</v>
      </c>
      <c r="W98" s="3">
        <f t="shared" si="82"/>
        <v>2.1800186741363214</v>
      </c>
      <c r="X98" s="4">
        <f t="shared" si="83"/>
        <v>0.47619047619047616</v>
      </c>
      <c r="Y98" s="4">
        <f t="shared" si="84"/>
        <v>0.27777777777777779</v>
      </c>
      <c r="Z98" s="4">
        <f t="shared" si="85"/>
        <v>0.29411764705882354</v>
      </c>
      <c r="AA98" s="4">
        <f t="shared" si="86"/>
        <v>0.5780346820809249</v>
      </c>
      <c r="AB98" s="4">
        <f t="shared" si="87"/>
        <v>0.48076923076923073</v>
      </c>
      <c r="AC98" s="4">
        <f t="shared" si="88"/>
        <v>0.23809523809523808</v>
      </c>
      <c r="AD98" s="4">
        <f t="shared" si="89"/>
        <v>0.6470588235294118</v>
      </c>
      <c r="AE98" s="4">
        <f t="shared" si="90"/>
        <v>0.73809523809523814</v>
      </c>
      <c r="AF98" s="4">
        <f t="shared" si="91"/>
        <v>0.14705882352941177</v>
      </c>
      <c r="AG98" s="4">
        <f>IFERROR(AVERAGE(Tabela13[[#This Row],[V1]],Tabela13[[#This Row],[V2]]),"")</f>
        <v>0.44257703081232491</v>
      </c>
      <c r="AH98" s="4">
        <f>IFERROR(AVERAGE(Tabela13[[#This Row],[V1]],Tabela13[[#This Row],[V3]]),"")</f>
        <v>0.48809523809523814</v>
      </c>
      <c r="AI98" s="4">
        <f>IFERROR(AVERAGE(Tabela13[[#This Row],[V1]],Tabela13[[#This Row],[V4]]),"")</f>
        <v>0.19257703081232491</v>
      </c>
      <c r="AJ98" s="4">
        <f>IFERROR(AVERAGE(Tabela13[[#This Row],[V2]],Tabela13[[#This Row],[V1]]),"")</f>
        <v>0.44257703081232491</v>
      </c>
      <c r="AK98" s="4">
        <f>IFERROR(AVERAGE(Tabela13[[#This Row],[V2]],Tabela13[[#This Row],[V3]]),"")</f>
        <v>0.69257703081232491</v>
      </c>
      <c r="AL98" s="4">
        <f>IFERROR(AVERAGE(Tabela13[[#This Row],[V2]],Tabela13[[#This Row],[V4]]),"")</f>
        <v>0.3970588235294118</v>
      </c>
      <c r="AM98" s="4">
        <f>IFERROR(AVERAGE(Tabela13[[#This Row],[V3]],Tabela13[[#This Row],[V1]]),"")</f>
        <v>0.48809523809523814</v>
      </c>
      <c r="AN98" s="4">
        <f>IFERROR(AVERAGE(Tabela13[[#This Row],[V3]],Tabela13[[#This Row],[V2]]),"")</f>
        <v>0.69257703081232491</v>
      </c>
      <c r="AO98" s="4">
        <f>IFERROR(AVERAGE(Tabela13[[#This Row],[V3]],Tabela13[[#This Row],[V4]]),"")</f>
        <v>0.44257703081232497</v>
      </c>
      <c r="AP98" s="4">
        <f>IFERROR(AVERAGE(Tabela13[[#This Row],[V4]],Tabela13[[#This Row],[V1]]),"")</f>
        <v>0.19257703081232491</v>
      </c>
      <c r="AQ98" s="4">
        <f>IFERROR(AVERAGE(Tabela13[[#This Row],[V4]],Tabela13[[#This Row],[V2]]),"")</f>
        <v>0.3970588235294118</v>
      </c>
      <c r="AR98" s="4">
        <f>IFERROR(AVERAGE(Tabela13[[#This Row],[V4]],Tabela13[[#This Row],[V3]]),"")</f>
        <v>0.44257703081232497</v>
      </c>
      <c r="AS98" s="4">
        <f>_xlfn.STDEV.S(Tabela13[[#This Row],[V1]:[V2]])</f>
        <v>0.28918092451886823</v>
      </c>
      <c r="AT98" s="4">
        <f>_xlfn.STDEV.S(Tabela13[[#This Row],[V1]],Tabela13[[#This Row],[V3]])</f>
        <v>0.35355339059327368</v>
      </c>
      <c r="AU98" s="4">
        <f>_xlfn.STDEV.S(Tabela13[[#This Row],[V1]],Tabela13[[#This Row],[V4]])</f>
        <v>6.4372466074405749E-2</v>
      </c>
      <c r="AV98" s="4">
        <f>_xlfn.STDEV.S(Tabela13[[#This Row],[V2]],Tabela13[[#This Row],[V1]])</f>
        <v>0.28918092451886823</v>
      </c>
      <c r="AW98" s="4">
        <f>_xlfn.STDEV.S(Tabela13[[#This Row],[V2]],Tabela13[[#This Row],[V3]])</f>
        <v>6.4372466074405596E-2</v>
      </c>
      <c r="AX98" s="4">
        <f>_xlfn.STDEV.S(Tabela13[[#This Row],[V42]],Tabela13[[#This Row],[V44]])</f>
        <v>0.64273431511214196</v>
      </c>
      <c r="AY98" s="4">
        <f>_xlfn.STDEV.S(Tabela13[[#This Row],[V3]],Tabela13[[#This Row],[V1]])</f>
        <v>0.35355339059327368</v>
      </c>
      <c r="AZ98" s="4">
        <f>_xlfn.STDEV.S(Tabela13[[#This Row],[V3]],Tabela13[[#This Row],[V2]])</f>
        <v>6.4372466074405596E-2</v>
      </c>
      <c r="BA98" s="4">
        <f>_xlfn.STDEV.S(Tabela13[[#This Row],[V3]],Tabela13[[#This Row],[V4]])</f>
        <v>0.4179258566676794</v>
      </c>
      <c r="BB98" s="4">
        <f>_xlfn.STDEV.S(Tabela13[[#This Row],[V4]],Tabela13[[#This Row],[V1]])</f>
        <v>6.4372466074405749E-2</v>
      </c>
      <c r="BC98" s="4">
        <f>_xlfn.STDEV.S(Tabela13[[#This Row],[V4]],Tabela13[[#This Row],[V2]])</f>
        <v>0.35355339059327379</v>
      </c>
      <c r="BD98" s="4">
        <f>_xlfn.STDEV.S(Tabela13[[#This Row],[V4]],Tabela13[[#This Row],[V3]])</f>
        <v>0.4179258566676794</v>
      </c>
      <c r="BE98" s="4">
        <f>Tabela13[[#This Row],[V17]]/Tabela13[[#This Row],[V5]]</f>
        <v>0.65340246869136687</v>
      </c>
      <c r="BF98" s="4">
        <f>Tabela13[[#This Row],[V18]]/Tabela13[[#This Row],[V6]]</f>
        <v>0.72435328804475574</v>
      </c>
      <c r="BG98" s="4">
        <f>Tabela13[[#This Row],[V19]]/Tabela13[[#This Row],[V7]]</f>
        <v>0.33426866019727786</v>
      </c>
      <c r="BH98" s="4">
        <f>Tabela13[[#This Row],[V20]]/Tabela13[[#This Row],[V8]]</f>
        <v>0.65340246869136687</v>
      </c>
      <c r="BI98" s="4">
        <f>Tabela13[[#This Row],[V21]]/Tabela13[[#This Row],[V9]]</f>
        <v>9.2946290752529012E-2</v>
      </c>
      <c r="BJ98" s="4">
        <f>Tabela13[[#This Row],[V22]]/Tabela13[[#This Row],[V10]]</f>
        <v>1.6187382750972463</v>
      </c>
      <c r="BK98" s="4">
        <f>Tabela13[[#This Row],[V23]]/Tabela13[[#This Row],[V11]]</f>
        <v>0.72435328804475574</v>
      </c>
      <c r="BL98" s="4">
        <f>Tabela13[[#This Row],[V24]]/Tabela13[[#This Row],[V12]]</f>
        <v>9.2946290752529012E-2</v>
      </c>
      <c r="BM98" s="4">
        <f>Tabela13[[#This Row],[V25]]/Tabela13[[#This Row],[V13]]</f>
        <v>0.94430082804026283</v>
      </c>
      <c r="BN98" s="4">
        <f>Tabela13[[#This Row],[V26]]/Tabela13[[#This Row],[V14]]</f>
        <v>0.33426866019727786</v>
      </c>
      <c r="BO98" s="4">
        <f>Tabela13[[#This Row],[V27]]/Tabela13[[#This Row],[V15]]</f>
        <v>0.890430761494171</v>
      </c>
      <c r="BP98" s="4">
        <f>Tabela13[[#This Row],[V28]]/Tabela13[[#This Row],[V16]]</f>
        <v>0.94430082804026283</v>
      </c>
      <c r="BQ98" s="4">
        <f>Tabela13[[#This Row],[V1]]-Tabela13[[#This Row],[V2]]</f>
        <v>-0.40896358543417372</v>
      </c>
      <c r="BR98" s="4">
        <f>Tabela13[[#This Row],[V1]]-Tabela13[[#This Row],[V3]]</f>
        <v>-0.5</v>
      </c>
      <c r="BS98" s="4">
        <f>Tabela13[[#This Row],[V1]]-Tabela13[[#This Row],[V4]]</f>
        <v>9.1036414565826312E-2</v>
      </c>
      <c r="BT98" s="4">
        <f>Tabela13[[#This Row],[V2]]-Tabela13[[#This Row],[V1]]</f>
        <v>0.40896358543417372</v>
      </c>
      <c r="BU98" s="4">
        <f>Tabela13[[#This Row],[V2]]-Tabela13[[#This Row],[V3]]</f>
        <v>-9.103641456582634E-2</v>
      </c>
      <c r="BV98" s="4">
        <f>Tabela13[[#This Row],[V2]]-Tabela13[[#This Row],[V4]]</f>
        <v>0.5</v>
      </c>
      <c r="BW98" s="4">
        <f>AVERAGE(Tabela13[[#This Row],[V41]],Tabela13[[#This Row],[V42]])</f>
        <v>-0.45448179271708689</v>
      </c>
      <c r="BX98" s="4">
        <f>AVERAGE(Tabela13[[#This Row],[V41]],Tabela13[[#This Row],[V43]])</f>
        <v>-0.15896358543417372</v>
      </c>
      <c r="BY98" s="4">
        <f>AVERAGE(Tabela13[[#This Row],[V41]],Tabela13[[#This Row],[V44]])</f>
        <v>0</v>
      </c>
      <c r="BZ98" s="4">
        <f>AVERAGE(Tabela13[[#This Row],[V41]],Tabela13[[#This Row],[V45]])</f>
        <v>-0.25</v>
      </c>
      <c r="CA98" s="4">
        <f>AVERAGE(Tabela13[[#This Row],[V41]],Tabela13[[#This Row],[V46]])</f>
        <v>4.5518207282913142E-2</v>
      </c>
      <c r="CB98" s="4">
        <f>AVERAGE(Tabela13[[#This Row],[V42]],Tabela13[[#This Row],[V41]])</f>
        <v>-0.45448179271708689</v>
      </c>
      <c r="CC98" s="4">
        <f>AVERAGE(Tabela13[[#This Row],[V42]],Tabela13[[#This Row],[V43]])</f>
        <v>-0.20448179271708683</v>
      </c>
      <c r="CD98" s="4">
        <f>AVERAGE(Tabela13[[#This Row],[V42]],Tabela13[[#This Row],[V44]])</f>
        <v>-4.5518207282913142E-2</v>
      </c>
      <c r="CE98" s="4">
        <f>AVERAGE(Tabela13[[#This Row],[V42]],Tabela13[[#This Row],[V45]])</f>
        <v>-0.29551820728291317</v>
      </c>
      <c r="CF98" s="4">
        <f>AVERAGE(Tabela13[[#This Row],[V42]],Tabela13[[#This Row],[V46]])</f>
        <v>0</v>
      </c>
      <c r="CG98" s="4">
        <f>AVERAGE(Tabela13[[#This Row],[V43]],Tabela13[[#This Row],[V41]])</f>
        <v>-0.15896358543417372</v>
      </c>
      <c r="CH98" s="4">
        <f>AVERAGE(Tabela13[[#This Row],[V43]],Tabela13[[#This Row],[V42]])</f>
        <v>-0.20448179271708683</v>
      </c>
      <c r="CI98" s="4">
        <f>AVERAGE(Tabela13[[#This Row],[V43]],Tabela13[[#This Row],[V44]])</f>
        <v>0.25</v>
      </c>
      <c r="CJ98" s="4">
        <f>AVERAGE(Tabela13[[#This Row],[V43]],Tabela13[[#This Row],[V45]])</f>
        <v>0</v>
      </c>
      <c r="CK98" s="4">
        <f>AVERAGE(Tabela13[[#This Row],[V43]],Tabela13[[#This Row],[V46]])</f>
        <v>0.29551820728291317</v>
      </c>
      <c r="CL98" s="4">
        <f>AVERAGE(Tabela13[[#This Row],[V44]],Tabela13[[#This Row],[V41]])</f>
        <v>0</v>
      </c>
      <c r="CM98" s="4">
        <f>AVERAGE(Tabela13[[#This Row],[V44]],Tabela13[[#This Row],[V42]])</f>
        <v>-4.5518207282913142E-2</v>
      </c>
      <c r="CN98" s="4">
        <f>AVERAGE(Tabela13[[#This Row],[V44]],Tabela13[[#This Row],[V43]])</f>
        <v>0.25</v>
      </c>
      <c r="CO98" s="4">
        <f>AVERAGE(Tabela13[[#This Row],[V44]],Tabela13[[#This Row],[V45]])</f>
        <v>0.15896358543417369</v>
      </c>
      <c r="CP98" s="4">
        <f>AVERAGE(Tabela13[[#This Row],[V44]],Tabela13[[#This Row],[V46]])</f>
        <v>0.45448179271708689</v>
      </c>
      <c r="CQ98" s="4">
        <f>AVERAGE(Tabela13[[#This Row],[V45]],Tabela13[[#This Row],[V41]])</f>
        <v>-0.25</v>
      </c>
      <c r="CR98" s="4">
        <f>AVERAGE(Tabela13[[#This Row],[V45]],Tabela13[[#This Row],[V42]])</f>
        <v>-0.29551820728291317</v>
      </c>
      <c r="CS98" s="4">
        <f>AVERAGE(Tabela13[[#This Row],[V45]],Tabela13[[#This Row],[V43]])</f>
        <v>0</v>
      </c>
      <c r="CT98" s="4">
        <f>AVERAGE(Tabela13[[#This Row],[V45]],Tabela13[[#This Row],[V44]])</f>
        <v>0.15896358543417369</v>
      </c>
      <c r="CU98" s="4">
        <f>AVERAGE(Tabela13[[#This Row],[V45]],Tabela13[[#This Row],[V46]])</f>
        <v>0.20448179271708683</v>
      </c>
      <c r="CV98" s="4">
        <f>AVERAGE(Tabela13[[#This Row],[V46]],Tabela13[[#This Row],[V41]])</f>
        <v>4.5518207282913142E-2</v>
      </c>
      <c r="CW98" s="4">
        <f>AVERAGE(Tabela13[[#This Row],[V46]],Tabela13[[#This Row],[V42]])</f>
        <v>0</v>
      </c>
      <c r="CX98" s="4">
        <f>AVERAGE(Tabela13[[#This Row],[V46]],Tabela13[[#This Row],[V43]])</f>
        <v>0.29551820728291317</v>
      </c>
      <c r="CY98" s="4">
        <f>AVERAGE(Tabela13[[#This Row],[V46]],Tabela13[[#This Row],[V44]])</f>
        <v>0.45448179271708689</v>
      </c>
      <c r="CZ98" s="4">
        <f>AVERAGE(Tabela13[[#This Row],[V46]],Tabela13[[#This Row],[V45]])</f>
        <v>0.20448179271708683</v>
      </c>
      <c r="DA98" s="3">
        <f>_xlfn.STDEV.S(Tabela13[[#This Row],[V41]],Tabela13[[#This Row],[V42]])</f>
        <v>6.4372466074405554E-2</v>
      </c>
      <c r="DB98" s="3">
        <f>_xlfn.STDEV.S(Tabela13[[#This Row],[V41]],Tabela13[[#This Row],[V43]])</f>
        <v>0.35355339059327373</v>
      </c>
      <c r="DC98" s="3">
        <f>_xlfn.STDEV.S(Tabela13[[#This Row],[V41]],Tabela13[[#This Row],[V44]])</f>
        <v>0.57836184903773635</v>
      </c>
      <c r="DD98" s="3">
        <f>_xlfn.STDEV.S(Tabela13[[#This Row],[V41]],Tabela13[[#This Row],[V45]])</f>
        <v>0.22480845844446268</v>
      </c>
      <c r="DE98" s="3">
        <f>_xlfn.STDEV.S(Tabela13[[#This Row],[V41]],Tabela13[[#This Row],[V46]])</f>
        <v>0.64273431511214196</v>
      </c>
      <c r="DF98" s="3">
        <f>_xlfn.STDEV.S(Tabela13[[#This Row],[V42]],Tabela13[[#This Row],[V41]])</f>
        <v>6.4372466074405554E-2</v>
      </c>
      <c r="DG98" s="3">
        <f>_xlfn.STDEV.S(Tabela13[[#This Row],[V42]],Tabela13[[#This Row],[V43]])</f>
        <v>0.41792585666767934</v>
      </c>
      <c r="DH98" s="3">
        <f>_xlfn.STDEV.S(Tabela13[[#This Row],[V42]],Tabela13[[#This Row],[V44]])</f>
        <v>0.64273431511214196</v>
      </c>
      <c r="DI98" s="3">
        <f>_xlfn.STDEV.S(Tabela13[[#This Row],[V42]],Tabela13[[#This Row],[V45]])</f>
        <v>0.28918092451886818</v>
      </c>
      <c r="DJ98" s="3">
        <f>_xlfn.STDEV.S(Tabela13[[#This Row],[V42]],Tabela13[[#This Row],[V46]])</f>
        <v>0.70710678118654757</v>
      </c>
      <c r="DK98" s="3">
        <f>_xlfn.STDEV.S(Tabela13[[#This Row],[V43]],Tabela13[[#This Row],[V41]])</f>
        <v>0.35355339059327373</v>
      </c>
      <c r="DL98" s="3">
        <f>_xlfn.STDEV.S(Tabela13[[#This Row],[V43]],Tabela13[[#This Row],[V42]])</f>
        <v>0.41792585666767934</v>
      </c>
      <c r="DM98" s="3">
        <f>_xlfn.STDEV.S(Tabela13[[#This Row],[V43]],Tabela13[[#This Row],[V44]])</f>
        <v>0.22480845844446262</v>
      </c>
      <c r="DN98" s="3">
        <f>_xlfn.STDEV.S(Tabela13[[#This Row],[V43]],Tabela13[[#This Row],[V45]])</f>
        <v>0.12874493214881116</v>
      </c>
      <c r="DO98" s="3">
        <f>_xlfn.STDEV.S(Tabela13[[#This Row],[V43]],Tabela13[[#This Row],[V46]])</f>
        <v>0.28918092451886818</v>
      </c>
      <c r="DP98" s="3">
        <f>_xlfn.STDEV.S(Tabela13[[#This Row],[V44]],Tabela13[[#This Row],[V41]])</f>
        <v>0.57836184903773635</v>
      </c>
      <c r="DQ98" s="3">
        <f>_xlfn.STDEV.S(Tabela13[[#This Row],[V44]],Tabela13[[#This Row],[V42]])</f>
        <v>0.64273431511214196</v>
      </c>
      <c r="DR98" s="3">
        <f>_xlfn.STDEV.S(Tabela13[[#This Row],[V44]],Tabela13[[#This Row],[V43]])</f>
        <v>0.22480845844446262</v>
      </c>
      <c r="DS98" s="3">
        <f>_xlfn.STDEV.S(Tabela13[[#This Row],[V44]],Tabela13[[#This Row],[V45]])</f>
        <v>0.35355339059327379</v>
      </c>
      <c r="DT98" s="3">
        <f>_xlfn.STDEV.S(Tabela13[[#This Row],[V44]],Tabela13[[#This Row],[V46]])</f>
        <v>6.4372466074405554E-2</v>
      </c>
      <c r="DU98" s="3">
        <f>_xlfn.STDEV.S(Tabela13[[#This Row],[V45]],Tabela13[[#This Row],[V41]])</f>
        <v>0.22480845844446268</v>
      </c>
      <c r="DV98" s="3">
        <f>_xlfn.STDEV.S(Tabela13[[#This Row],[V45]],Tabela13[[#This Row],[V42]])</f>
        <v>0.28918092451886818</v>
      </c>
      <c r="DW98" s="3">
        <f>_xlfn.STDEV.S(Tabela13[[#This Row],[V45]],Tabela13[[#This Row],[V43]])</f>
        <v>0.12874493214881116</v>
      </c>
      <c r="DX98" s="3">
        <f>_xlfn.STDEV.S(Tabela13[[#This Row],[V45]],Tabela13[[#This Row],[V44]])</f>
        <v>0.35355339059327379</v>
      </c>
      <c r="DY98" s="3">
        <f>_xlfn.STDEV.S(Tabela13[[#This Row],[V45]],Tabela13[[#This Row],[V46]])</f>
        <v>0.41792585666767934</v>
      </c>
      <c r="DZ98" s="3">
        <f>_xlfn.STDEV.S(Tabela13[[#This Row],[V46]],Tabela13[[#This Row],[V41]])</f>
        <v>0.64273431511214196</v>
      </c>
      <c r="EA98" s="3">
        <f>_xlfn.STDEV.S(Tabela13[[#This Row],[V46]],Tabela13[[#This Row],[V42]])</f>
        <v>0.70710678118654757</v>
      </c>
      <c r="EB98" s="3">
        <f>_xlfn.STDEV.S(Tabela13[[#This Row],[V46]],Tabela13[[#This Row],[V43]])</f>
        <v>0.28918092451886818</v>
      </c>
      <c r="EC98" s="3">
        <f>_xlfn.STDEV.S(Tabela13[[#This Row],[V46]],Tabela13[[#This Row],[V44]])</f>
        <v>6.4372466074405554E-2</v>
      </c>
      <c r="ED98" s="3">
        <f>_xlfn.STDEV.S(Tabela13[[#This Row],[V46]],Tabela13[[#This Row],[V45]])</f>
        <v>0.41792585666767934</v>
      </c>
      <c r="EE98" s="3">
        <f t="shared" si="92"/>
        <v>-0.14163926279545627</v>
      </c>
      <c r="EF98" s="3">
        <f t="shared" si="93"/>
        <v>-2.2241156024986553</v>
      </c>
      <c r="EG98" s="3" t="str">
        <f t="shared" si="94"/>
        <v/>
      </c>
      <c r="EH98" s="3">
        <f t="shared" si="95"/>
        <v>-0.89923383377785071</v>
      </c>
      <c r="EI98" s="3">
        <f t="shared" si="96"/>
        <v>14.120378492002141</v>
      </c>
      <c r="EJ98" s="3">
        <f t="shared" si="97"/>
        <v>-0.14163926279545627</v>
      </c>
      <c r="EK98" s="3">
        <f t="shared" si="98"/>
        <v>-2.0438291894570071</v>
      </c>
      <c r="EL98" s="3">
        <f t="shared" si="99"/>
        <v>-14.120378492002141</v>
      </c>
      <c r="EM98" s="3">
        <f t="shared" si="100"/>
        <v>-0.978555355954843</v>
      </c>
      <c r="EN98" s="3" t="str">
        <f t="shared" si="101"/>
        <v/>
      </c>
      <c r="EO98" s="3">
        <f t="shared" si="102"/>
        <v>-2.2241156024986553</v>
      </c>
      <c r="EP98" s="3">
        <f t="shared" si="103"/>
        <v>-2.0438291894570071</v>
      </c>
      <c r="EQ98" s="3">
        <f t="shared" si="104"/>
        <v>0.89923383377785049</v>
      </c>
      <c r="ER98" s="3" t="str">
        <f t="shared" si="105"/>
        <v/>
      </c>
      <c r="ES98" s="3" t="str">
        <f t="shared" si="106"/>
        <v/>
      </c>
      <c r="ET98" s="3" t="str">
        <f t="shared" si="107"/>
        <v/>
      </c>
      <c r="EU98" s="3" t="str">
        <f t="shared" si="108"/>
        <v/>
      </c>
      <c r="EV98" s="3">
        <f t="shared" si="109"/>
        <v>0.89923383377785049</v>
      </c>
      <c r="EW98" s="3">
        <f t="shared" si="110"/>
        <v>2.2241156024986561</v>
      </c>
      <c r="EX98" s="3">
        <f t="shared" si="111"/>
        <v>0.14163926279545627</v>
      </c>
      <c r="EY98" s="3">
        <f t="shared" si="112"/>
        <v>-0.89923383377785071</v>
      </c>
      <c r="EZ98" s="3">
        <f t="shared" si="113"/>
        <v>-0.978555355954843</v>
      </c>
      <c r="FA98" s="3" t="str">
        <f t="shared" si="114"/>
        <v/>
      </c>
      <c r="FB98" s="3">
        <f t="shared" si="115"/>
        <v>2.2241156024986561</v>
      </c>
      <c r="FC98" s="3">
        <f t="shared" si="116"/>
        <v>2.0438291894570071</v>
      </c>
      <c r="FD98" s="3">
        <f t="shared" si="117"/>
        <v>14.120378492002141</v>
      </c>
      <c r="FE98" s="3" t="str">
        <f t="shared" si="118"/>
        <v/>
      </c>
      <c r="FF98" s="3">
        <f t="shared" si="119"/>
        <v>0.978555355954843</v>
      </c>
      <c r="FG98" s="3">
        <f t="shared" si="120"/>
        <v>0.14163926279545627</v>
      </c>
      <c r="FH98" s="3">
        <f t="shared" si="121"/>
        <v>2.0438291894570071</v>
      </c>
      <c r="FI98" s="4">
        <f t="shared" si="122"/>
        <v>0</v>
      </c>
      <c r="FJ98" s="4">
        <f t="shared" si="123"/>
        <v>0.47619047619047616</v>
      </c>
      <c r="FK98" s="4">
        <f t="shared" si="124"/>
        <v>1.6280623608017817</v>
      </c>
      <c r="FL98" s="4">
        <f t="shared" si="125"/>
        <v>1.1069042316258351</v>
      </c>
      <c r="FM98" s="4">
        <f>Tabela13[[#This Row],[V139]]-Tabela13[[#This Row],[V140]]</f>
        <v>0.52115812917594662</v>
      </c>
      <c r="FN98" s="4">
        <f>Tabela13[[#This Row],[V1]]-Tabela13[[#This Row],[V2]]/2</f>
        <v>-8.5434173669467817E-2</v>
      </c>
      <c r="FO98" s="4">
        <f>Tabela13[[#This Row],[V1]]-Tabela13[[#This Row],[V3]]/2</f>
        <v>-0.13095238095238099</v>
      </c>
      <c r="FP98" s="4">
        <f>Tabela13[[#This Row],[V1]]-Tabela13[[#This Row],[V4]]/2</f>
        <v>0.16456582633053218</v>
      </c>
      <c r="FQ98" s="4">
        <f>Tabela13[[#This Row],[V2]]-Tabela13[[#This Row],[V1]]/2</f>
        <v>0.52801120448179273</v>
      </c>
      <c r="FR98" s="4">
        <f>Tabela13[[#This Row],[V2]]-Tabela13[[#This Row],[V3]]/2</f>
        <v>0.27801120448179273</v>
      </c>
      <c r="FS98" s="4">
        <f>Tabela13[[#This Row],[V2]]-Tabela13[[#This Row],[V4]]/2</f>
        <v>0.57352941176470595</v>
      </c>
      <c r="FT98" s="4">
        <f t="shared" si="126"/>
        <v>-8.522721796932721E-2</v>
      </c>
      <c r="FU98" s="4">
        <f t="shared" si="127"/>
        <v>-0.13021144296439643</v>
      </c>
      <c r="FV98" s="4">
        <f t="shared" si="128"/>
        <v>0.16310392279530792</v>
      </c>
      <c r="FW98" s="4">
        <f t="shared" si="129"/>
        <v>0.48580464722491407</v>
      </c>
      <c r="FX98" s="4">
        <f t="shared" si="130"/>
        <v>0.27116354288441674</v>
      </c>
      <c r="FY98" s="4">
        <f t="shared" si="131"/>
        <v>0.52072839140707072</v>
      </c>
      <c r="FZ98" s="4">
        <f t="shared" si="132"/>
        <v>-15.340899234478899</v>
      </c>
      <c r="GA98" s="4">
        <f t="shared" si="133"/>
        <v>-23.438059733591356</v>
      </c>
      <c r="GB98" s="4">
        <f t="shared" si="134"/>
        <v>29.358706103155424</v>
      </c>
      <c r="GC98" s="4">
        <f t="shared" si="135"/>
        <v>87.444836500484527</v>
      </c>
      <c r="GD98" s="4">
        <f t="shared" si="136"/>
        <v>48.809437719195017</v>
      </c>
      <c r="GE98" s="4">
        <f t="shared" si="137"/>
        <v>93.731110453272734</v>
      </c>
      <c r="GF98" s="4">
        <f>Tabela13[[#This Row],[V1]]-Tabela13[[#This Row],[V2]]/Tabela13[[#This Row],[V2]]</f>
        <v>-0.76190476190476186</v>
      </c>
      <c r="GG98" s="4">
        <f>Tabela13[[#This Row],[V1]]-Tabela13[[#This Row],[V3]]/Tabela13[[#This Row],[V3]]</f>
        <v>-0.76190476190476186</v>
      </c>
      <c r="GH98" s="4">
        <f>Tabela13[[#This Row],[V1]]-Tabela13[[#This Row],[V4]]/Tabela13[[#This Row],[V4]]</f>
        <v>-0.76190476190476186</v>
      </c>
      <c r="GI98" s="4">
        <f>Tabela13[[#This Row],[V2]]-Tabela13[[#This Row],[V1]]/Tabela13[[#This Row],[V1]]</f>
        <v>-0.3529411764705882</v>
      </c>
      <c r="GJ98" s="4">
        <f>Tabela13[[#This Row],[V2]]-Tabela13[[#This Row],[V3]]/Tabela13[[#This Row],[V3]]</f>
        <v>-0.3529411764705882</v>
      </c>
      <c r="GK98" s="4">
        <f>Tabela13[[#This Row],[V2]]-Tabela13[[#This Row],[V4]]/Tabela13[[#This Row],[V4]]</f>
        <v>-0.3529411764705882</v>
      </c>
      <c r="GL98" s="4">
        <f t="shared" si="138"/>
        <v>0.29342098810241973</v>
      </c>
      <c r="GM98" s="4">
        <f t="shared" si="139"/>
        <v>0.44257703081232491</v>
      </c>
      <c r="GN98" s="4">
        <f t="shared" si="140"/>
        <v>0.66298286552255603</v>
      </c>
      <c r="GO98" s="3">
        <f t="shared" si="141"/>
        <v>0</v>
      </c>
      <c r="GP98" s="3">
        <v>100</v>
      </c>
      <c r="GQ98" s="3">
        <f t="shared" si="142"/>
        <v>-1</v>
      </c>
      <c r="GR98" s="3">
        <f t="shared" si="143"/>
        <v>-100</v>
      </c>
      <c r="GS98" s="34">
        <f>COUNTIF($D$2:D97,Tabela13[[#This Row],[HomeTeam]])</f>
        <v>4</v>
      </c>
      <c r="GT98" s="34">
        <f>COUNTIF($E$2:E97,Tabela13[[#This Row],[AwayTeam]])</f>
        <v>4</v>
      </c>
      <c r="GU98" s="3">
        <f>IFERROR(AVERAGEIFS($AD$2:AD97,$D$2:D97,Tabela13[[#This Row],[HomeTeam]],$GS$2:GS97,"&gt;="&amp;Tabela13[[#This Row],[Contagem_H]]-5),"")</f>
        <v>0.96662167774086383</v>
      </c>
      <c r="GV98" s="3">
        <f>IFERROR(AVERAGEIFS($G$2:G97,$E$2:E97,Tabela13[[#This Row],[AwayTeam]],$GT$2:GT97,"&gt;="&amp;Tabela13[[#This Row],[Contagem_A]]-5),"")</f>
        <v>1.25</v>
      </c>
      <c r="GW98" s="3">
        <f>IFERROR(AVERAGEIFS($GQ$2:GQ97,$D$2:D97,Tabela13[[#This Row],[HomeTeam]],$GS$2:GS97,"&gt;="&amp;Tabela13[[#This Row],[Contagem_H]]-5),"")</f>
        <v>0.13500000000000001</v>
      </c>
    </row>
    <row r="99" spans="1:205" x14ac:dyDescent="0.25">
      <c r="A99" t="s">
        <v>127</v>
      </c>
      <c r="B99" t="s">
        <v>170</v>
      </c>
      <c r="C99" t="s">
        <v>134</v>
      </c>
      <c r="D99" t="s">
        <v>21</v>
      </c>
      <c r="E99" t="s">
        <v>16</v>
      </c>
      <c r="F99" s="3">
        <v>3</v>
      </c>
      <c r="G99" s="3">
        <v>1</v>
      </c>
      <c r="H99" s="3" t="str">
        <f t="shared" si="144"/>
        <v>H</v>
      </c>
      <c r="I99" s="3">
        <v>1.36</v>
      </c>
      <c r="J99" s="3">
        <v>5.5</v>
      </c>
      <c r="K99" s="3">
        <v>7.5</v>
      </c>
      <c r="L99" s="3">
        <v>1.44</v>
      </c>
      <c r="M99" s="3">
        <v>2.7</v>
      </c>
      <c r="N99" s="3">
        <f t="shared" si="73"/>
        <v>4</v>
      </c>
      <c r="O99" s="3">
        <f t="shared" si="74"/>
        <v>3</v>
      </c>
      <c r="P99" s="3">
        <f t="shared" si="75"/>
        <v>0</v>
      </c>
      <c r="Q99" s="3">
        <f t="shared" si="76"/>
        <v>5.0445632798573836E-2</v>
      </c>
      <c r="R99" s="3">
        <f t="shared" si="77"/>
        <v>6.481481481481477E-2</v>
      </c>
      <c r="S99" s="3">
        <f t="shared" si="78"/>
        <v>1.4286060606060604</v>
      </c>
      <c r="T99" s="3">
        <f t="shared" si="79"/>
        <v>5.7774509803921559</v>
      </c>
      <c r="U99" s="3">
        <f t="shared" si="80"/>
        <v>7.8783422459893035</v>
      </c>
      <c r="V99" s="3">
        <f t="shared" si="81"/>
        <v>1.5126417112299462</v>
      </c>
      <c r="W99" s="3">
        <f t="shared" si="82"/>
        <v>2.8362032085561495</v>
      </c>
      <c r="X99" s="4">
        <f t="shared" si="83"/>
        <v>0.73529411764705876</v>
      </c>
      <c r="Y99" s="4">
        <f t="shared" si="84"/>
        <v>0.18181818181818182</v>
      </c>
      <c r="Z99" s="4">
        <f t="shared" si="85"/>
        <v>0.13333333333333333</v>
      </c>
      <c r="AA99" s="4">
        <f t="shared" si="86"/>
        <v>0.69444444444444442</v>
      </c>
      <c r="AB99" s="4">
        <f t="shared" si="87"/>
        <v>0.37037037037037035</v>
      </c>
      <c r="AC99" s="4">
        <f t="shared" si="88"/>
        <v>1.8676470588235294</v>
      </c>
      <c r="AD99" s="4">
        <f t="shared" si="89"/>
        <v>0.56666666666666665</v>
      </c>
      <c r="AE99" s="4">
        <f t="shared" si="90"/>
        <v>0.86764705882352944</v>
      </c>
      <c r="AF99" s="4">
        <f t="shared" si="91"/>
        <v>1.5666666666666667</v>
      </c>
      <c r="AG99" s="4">
        <f>IFERROR(AVERAGE(Tabela13[[#This Row],[V1]],Tabela13[[#This Row],[V2]]),"")</f>
        <v>1.2171568627450982</v>
      </c>
      <c r="AH99" s="4">
        <f>IFERROR(AVERAGE(Tabela13[[#This Row],[V1]],Tabela13[[#This Row],[V3]]),"")</f>
        <v>1.3676470588235294</v>
      </c>
      <c r="AI99" s="4">
        <f>IFERROR(AVERAGE(Tabela13[[#This Row],[V1]],Tabela13[[#This Row],[V4]]),"")</f>
        <v>1.7171568627450982</v>
      </c>
      <c r="AJ99" s="4">
        <f>IFERROR(AVERAGE(Tabela13[[#This Row],[V2]],Tabela13[[#This Row],[V1]]),"")</f>
        <v>1.2171568627450982</v>
      </c>
      <c r="AK99" s="4">
        <f>IFERROR(AVERAGE(Tabela13[[#This Row],[V2]],Tabela13[[#This Row],[V3]]),"")</f>
        <v>0.71715686274509804</v>
      </c>
      <c r="AL99" s="4">
        <f>IFERROR(AVERAGE(Tabela13[[#This Row],[V2]],Tabela13[[#This Row],[V4]]),"")</f>
        <v>1.0666666666666667</v>
      </c>
      <c r="AM99" s="4">
        <f>IFERROR(AVERAGE(Tabela13[[#This Row],[V3]],Tabela13[[#This Row],[V1]]),"")</f>
        <v>1.3676470588235294</v>
      </c>
      <c r="AN99" s="4">
        <f>IFERROR(AVERAGE(Tabela13[[#This Row],[V3]],Tabela13[[#This Row],[V2]]),"")</f>
        <v>0.71715686274509804</v>
      </c>
      <c r="AO99" s="4">
        <f>IFERROR(AVERAGE(Tabela13[[#This Row],[V3]],Tabela13[[#This Row],[V4]]),"")</f>
        <v>1.2171568627450982</v>
      </c>
      <c r="AP99" s="4">
        <f>IFERROR(AVERAGE(Tabela13[[#This Row],[V4]],Tabela13[[#This Row],[V1]]),"")</f>
        <v>1.7171568627450982</v>
      </c>
      <c r="AQ99" s="4">
        <f>IFERROR(AVERAGE(Tabela13[[#This Row],[V4]],Tabela13[[#This Row],[V2]]),"")</f>
        <v>1.0666666666666667</v>
      </c>
      <c r="AR99" s="4">
        <f>IFERROR(AVERAGE(Tabela13[[#This Row],[V4]],Tabela13[[#This Row],[V3]]),"")</f>
        <v>1.2171568627450982</v>
      </c>
      <c r="AS99" s="4">
        <f>_xlfn.STDEV.S(Tabela13[[#This Row],[V1]:[V2]])</f>
        <v>0.91993205748485118</v>
      </c>
      <c r="AT99" s="4">
        <f>_xlfn.STDEV.S(Tabela13[[#This Row],[V1]],Tabela13[[#This Row],[V3]])</f>
        <v>0.70710678118654757</v>
      </c>
      <c r="AU99" s="4">
        <f>_xlfn.STDEV.S(Tabela13[[#This Row],[V1]],Tabela13[[#This Row],[V4]])</f>
        <v>0.21282527629830403</v>
      </c>
      <c r="AV99" s="4">
        <f>_xlfn.STDEV.S(Tabela13[[#This Row],[V2]],Tabela13[[#This Row],[V1]])</f>
        <v>0.91993205748485118</v>
      </c>
      <c r="AW99" s="4">
        <f>_xlfn.STDEV.S(Tabela13[[#This Row],[V2]],Tabela13[[#This Row],[V3]])</f>
        <v>0.212825276298304</v>
      </c>
      <c r="AX99" s="4">
        <f>_xlfn.STDEV.S(Tabela13[[#This Row],[V42]],Tabela13[[#This Row],[V44]])</f>
        <v>1.627038838671399</v>
      </c>
      <c r="AY99" s="4">
        <f>_xlfn.STDEV.S(Tabela13[[#This Row],[V3]],Tabela13[[#This Row],[V1]])</f>
        <v>0.70710678118654757</v>
      </c>
      <c r="AZ99" s="4">
        <f>_xlfn.STDEV.S(Tabela13[[#This Row],[V3]],Tabela13[[#This Row],[V2]])</f>
        <v>0.212825276298304</v>
      </c>
      <c r="BA99" s="4">
        <f>_xlfn.STDEV.S(Tabela13[[#This Row],[V3]],Tabela13[[#This Row],[V4]])</f>
        <v>0.4942815048882428</v>
      </c>
      <c r="BB99" s="4">
        <f>_xlfn.STDEV.S(Tabela13[[#This Row],[V4]],Tabela13[[#This Row],[V1]])</f>
        <v>0.21282527629830403</v>
      </c>
      <c r="BC99" s="4">
        <f>_xlfn.STDEV.S(Tabela13[[#This Row],[V4]],Tabela13[[#This Row],[V2]])</f>
        <v>0.70710678118654757</v>
      </c>
      <c r="BD99" s="4">
        <f>_xlfn.STDEV.S(Tabela13[[#This Row],[V4]],Tabela13[[#This Row],[V3]])</f>
        <v>0.4942815048882428</v>
      </c>
      <c r="BE99" s="4">
        <f>Tabela13[[#This Row],[V17]]/Tabela13[[#This Row],[V5]]</f>
        <v>0.75580402628638588</v>
      </c>
      <c r="BF99" s="4">
        <f>Tabela13[[#This Row],[V18]]/Tabela13[[#This Row],[V6]]</f>
        <v>0.51702431312564767</v>
      </c>
      <c r="BG99" s="4">
        <f>Tabela13[[#This Row],[V19]]/Tabela13[[#This Row],[V7]]</f>
        <v>0.12394049775864693</v>
      </c>
      <c r="BH99" s="4">
        <f>Tabela13[[#This Row],[V20]]/Tabela13[[#This Row],[V8]]</f>
        <v>0.75580402628638588</v>
      </c>
      <c r="BI99" s="4">
        <f>Tabela13[[#This Row],[V21]]/Tabela13[[#This Row],[V9]]</f>
        <v>0.29676251787323321</v>
      </c>
      <c r="BJ99" s="4">
        <f>Tabela13[[#This Row],[V22]]/Tabela13[[#This Row],[V10]]</f>
        <v>1.5253489112544365</v>
      </c>
      <c r="BK99" s="4">
        <f>Tabela13[[#This Row],[V23]]/Tabela13[[#This Row],[V11]]</f>
        <v>0.51702431312564767</v>
      </c>
      <c r="BL99" s="4">
        <f>Tabela13[[#This Row],[V24]]/Tabela13[[#This Row],[V12]]</f>
        <v>0.29676251787323321</v>
      </c>
      <c r="BM99" s="4">
        <f>Tabela13[[#This Row],[V25]]/Tabela13[[#This Row],[V13]]</f>
        <v>0.40609515504309918</v>
      </c>
      <c r="BN99" s="4">
        <f>Tabela13[[#This Row],[V26]]/Tabela13[[#This Row],[V14]]</f>
        <v>0.12394049775864693</v>
      </c>
      <c r="BO99" s="4">
        <f>Tabela13[[#This Row],[V27]]/Tabela13[[#This Row],[V15]]</f>
        <v>0.66291260736238833</v>
      </c>
      <c r="BP99" s="4">
        <f>Tabela13[[#This Row],[V28]]/Tabela13[[#This Row],[V16]]</f>
        <v>0.40609515504309918</v>
      </c>
      <c r="BQ99" s="4">
        <f>Tabela13[[#This Row],[V1]]-Tabela13[[#This Row],[V2]]</f>
        <v>1.3009803921568628</v>
      </c>
      <c r="BR99" s="4">
        <f>Tabela13[[#This Row],[V1]]-Tabela13[[#This Row],[V3]]</f>
        <v>1</v>
      </c>
      <c r="BS99" s="4">
        <f>Tabela13[[#This Row],[V1]]-Tabela13[[#This Row],[V4]]</f>
        <v>0.30098039215686279</v>
      </c>
      <c r="BT99" s="4">
        <f>Tabela13[[#This Row],[V2]]-Tabela13[[#This Row],[V1]]</f>
        <v>-1.3009803921568628</v>
      </c>
      <c r="BU99" s="4">
        <f>Tabela13[[#This Row],[V2]]-Tabela13[[#This Row],[V3]]</f>
        <v>-0.30098039215686279</v>
      </c>
      <c r="BV99" s="4">
        <f>Tabela13[[#This Row],[V2]]-Tabela13[[#This Row],[V4]]</f>
        <v>-1</v>
      </c>
      <c r="BW99" s="4">
        <f>AVERAGE(Tabela13[[#This Row],[V41]],Tabela13[[#This Row],[V42]])</f>
        <v>1.1504901960784313</v>
      </c>
      <c r="BX99" s="4">
        <f>AVERAGE(Tabela13[[#This Row],[V41]],Tabela13[[#This Row],[V43]])</f>
        <v>0.80098039215686279</v>
      </c>
      <c r="BY99" s="4">
        <f>AVERAGE(Tabela13[[#This Row],[V41]],Tabela13[[#This Row],[V44]])</f>
        <v>0</v>
      </c>
      <c r="BZ99" s="4">
        <f>AVERAGE(Tabela13[[#This Row],[V41]],Tabela13[[#This Row],[V45]])</f>
        <v>0.5</v>
      </c>
      <c r="CA99" s="4">
        <f>AVERAGE(Tabela13[[#This Row],[V41]],Tabela13[[#This Row],[V46]])</f>
        <v>0.15049019607843139</v>
      </c>
      <c r="CB99" s="4">
        <f>AVERAGE(Tabela13[[#This Row],[V42]],Tabela13[[#This Row],[V41]])</f>
        <v>1.1504901960784313</v>
      </c>
      <c r="CC99" s="4">
        <f>AVERAGE(Tabela13[[#This Row],[V42]],Tabela13[[#This Row],[V43]])</f>
        <v>0.65049019607843139</v>
      </c>
      <c r="CD99" s="4">
        <f>AVERAGE(Tabela13[[#This Row],[V42]],Tabela13[[#This Row],[V44]])</f>
        <v>-0.15049019607843139</v>
      </c>
      <c r="CE99" s="4">
        <f>AVERAGE(Tabela13[[#This Row],[V42]],Tabela13[[#This Row],[V45]])</f>
        <v>0.34950980392156861</v>
      </c>
      <c r="CF99" s="4">
        <f>AVERAGE(Tabela13[[#This Row],[V42]],Tabela13[[#This Row],[V46]])</f>
        <v>0</v>
      </c>
      <c r="CG99" s="4">
        <f>AVERAGE(Tabela13[[#This Row],[V43]],Tabela13[[#This Row],[V41]])</f>
        <v>0.80098039215686279</v>
      </c>
      <c r="CH99" s="4">
        <f>AVERAGE(Tabela13[[#This Row],[V43]],Tabela13[[#This Row],[V42]])</f>
        <v>0.65049019607843139</v>
      </c>
      <c r="CI99" s="4">
        <f>AVERAGE(Tabela13[[#This Row],[V43]],Tabela13[[#This Row],[V44]])</f>
        <v>-0.5</v>
      </c>
      <c r="CJ99" s="4">
        <f>AVERAGE(Tabela13[[#This Row],[V43]],Tabela13[[#This Row],[V45]])</f>
        <v>0</v>
      </c>
      <c r="CK99" s="4">
        <f>AVERAGE(Tabela13[[#This Row],[V43]],Tabela13[[#This Row],[V46]])</f>
        <v>-0.34950980392156861</v>
      </c>
      <c r="CL99" s="4">
        <f>AVERAGE(Tabela13[[#This Row],[V44]],Tabela13[[#This Row],[V41]])</f>
        <v>0</v>
      </c>
      <c r="CM99" s="4">
        <f>AVERAGE(Tabela13[[#This Row],[V44]],Tabela13[[#This Row],[V42]])</f>
        <v>-0.15049019607843139</v>
      </c>
      <c r="CN99" s="4">
        <f>AVERAGE(Tabela13[[#This Row],[V44]],Tabela13[[#This Row],[V43]])</f>
        <v>-0.5</v>
      </c>
      <c r="CO99" s="4">
        <f>AVERAGE(Tabela13[[#This Row],[V44]],Tabela13[[#This Row],[V45]])</f>
        <v>-0.80098039215686279</v>
      </c>
      <c r="CP99" s="4">
        <f>AVERAGE(Tabela13[[#This Row],[V44]],Tabela13[[#This Row],[V46]])</f>
        <v>-1.1504901960784313</v>
      </c>
      <c r="CQ99" s="4">
        <f>AVERAGE(Tabela13[[#This Row],[V45]],Tabela13[[#This Row],[V41]])</f>
        <v>0.5</v>
      </c>
      <c r="CR99" s="4">
        <f>AVERAGE(Tabela13[[#This Row],[V45]],Tabela13[[#This Row],[V42]])</f>
        <v>0.34950980392156861</v>
      </c>
      <c r="CS99" s="4">
        <f>AVERAGE(Tabela13[[#This Row],[V45]],Tabela13[[#This Row],[V43]])</f>
        <v>0</v>
      </c>
      <c r="CT99" s="4">
        <f>AVERAGE(Tabela13[[#This Row],[V45]],Tabela13[[#This Row],[V44]])</f>
        <v>-0.80098039215686279</v>
      </c>
      <c r="CU99" s="4">
        <f>AVERAGE(Tabela13[[#This Row],[V45]],Tabela13[[#This Row],[V46]])</f>
        <v>-0.65049019607843139</v>
      </c>
      <c r="CV99" s="4">
        <f>AVERAGE(Tabela13[[#This Row],[V46]],Tabela13[[#This Row],[V41]])</f>
        <v>0.15049019607843139</v>
      </c>
      <c r="CW99" s="4">
        <f>AVERAGE(Tabela13[[#This Row],[V46]],Tabela13[[#This Row],[V42]])</f>
        <v>0</v>
      </c>
      <c r="CX99" s="4">
        <f>AVERAGE(Tabela13[[#This Row],[V46]],Tabela13[[#This Row],[V43]])</f>
        <v>-0.34950980392156861</v>
      </c>
      <c r="CY99" s="4">
        <f>AVERAGE(Tabela13[[#This Row],[V46]],Tabela13[[#This Row],[V44]])</f>
        <v>-1.1504901960784313</v>
      </c>
      <c r="CZ99" s="4">
        <f>AVERAGE(Tabela13[[#This Row],[V46]],Tabela13[[#This Row],[V45]])</f>
        <v>-0.65049019607843139</v>
      </c>
      <c r="DA99" s="3">
        <f>_xlfn.STDEV.S(Tabela13[[#This Row],[V41]],Tabela13[[#This Row],[V42]])</f>
        <v>0.21282527629830503</v>
      </c>
      <c r="DB99" s="3">
        <f>_xlfn.STDEV.S(Tabela13[[#This Row],[V41]],Tabela13[[#This Row],[V43]])</f>
        <v>0.70710678118654757</v>
      </c>
      <c r="DC99" s="3">
        <f>_xlfn.STDEV.S(Tabela13[[#This Row],[V41]],Tabela13[[#This Row],[V44]])</f>
        <v>1.839864114969703</v>
      </c>
      <c r="DD99" s="3">
        <f>_xlfn.STDEV.S(Tabela13[[#This Row],[V41]],Tabela13[[#This Row],[V45]])</f>
        <v>1.1327573337831556</v>
      </c>
      <c r="DE99" s="3">
        <f>_xlfn.STDEV.S(Tabela13[[#This Row],[V41]],Tabela13[[#This Row],[V46]])</f>
        <v>1.627038838671399</v>
      </c>
      <c r="DF99" s="3">
        <f>_xlfn.STDEV.S(Tabela13[[#This Row],[V42]],Tabela13[[#This Row],[V41]])</f>
        <v>0.21282527629830503</v>
      </c>
      <c r="DG99" s="3">
        <f>_xlfn.STDEV.S(Tabela13[[#This Row],[V42]],Tabela13[[#This Row],[V43]])</f>
        <v>0.49428150488824346</v>
      </c>
      <c r="DH99" s="3">
        <f>_xlfn.STDEV.S(Tabela13[[#This Row],[V42]],Tabela13[[#This Row],[V44]])</f>
        <v>1.627038838671399</v>
      </c>
      <c r="DI99" s="3">
        <f>_xlfn.STDEV.S(Tabela13[[#This Row],[V42]],Tabela13[[#This Row],[V45]])</f>
        <v>0.91993205748485152</v>
      </c>
      <c r="DJ99" s="3">
        <f>_xlfn.STDEV.S(Tabela13[[#This Row],[V42]],Tabela13[[#This Row],[V46]])</f>
        <v>1.4142135623730951</v>
      </c>
      <c r="DK99" s="3">
        <f>_xlfn.STDEV.S(Tabela13[[#This Row],[V43]],Tabela13[[#This Row],[V41]])</f>
        <v>0.70710678118654757</v>
      </c>
      <c r="DL99" s="3">
        <f>_xlfn.STDEV.S(Tabela13[[#This Row],[V43]],Tabela13[[#This Row],[V42]])</f>
        <v>0.49428150488824346</v>
      </c>
      <c r="DM99" s="3">
        <f>_xlfn.STDEV.S(Tabela13[[#This Row],[V43]],Tabela13[[#This Row],[V44]])</f>
        <v>1.1327573337831556</v>
      </c>
      <c r="DN99" s="3">
        <f>_xlfn.STDEV.S(Tabela13[[#This Row],[V43]],Tabela13[[#This Row],[V45]])</f>
        <v>0.42565055259660806</v>
      </c>
      <c r="DO99" s="3">
        <f>_xlfn.STDEV.S(Tabela13[[#This Row],[V43]],Tabela13[[#This Row],[V46]])</f>
        <v>0.91993205748485152</v>
      </c>
      <c r="DP99" s="3">
        <f>_xlfn.STDEV.S(Tabela13[[#This Row],[V44]],Tabela13[[#This Row],[V41]])</f>
        <v>1.839864114969703</v>
      </c>
      <c r="DQ99" s="3">
        <f>_xlfn.STDEV.S(Tabela13[[#This Row],[V44]],Tabela13[[#This Row],[V42]])</f>
        <v>1.627038838671399</v>
      </c>
      <c r="DR99" s="3">
        <f>_xlfn.STDEV.S(Tabela13[[#This Row],[V44]],Tabela13[[#This Row],[V43]])</f>
        <v>1.1327573337831556</v>
      </c>
      <c r="DS99" s="3">
        <f>_xlfn.STDEV.S(Tabela13[[#This Row],[V44]],Tabela13[[#This Row],[V45]])</f>
        <v>0.70710678118654757</v>
      </c>
      <c r="DT99" s="3">
        <f>_xlfn.STDEV.S(Tabela13[[#This Row],[V44]],Tabela13[[#This Row],[V46]])</f>
        <v>0.21282527629830503</v>
      </c>
      <c r="DU99" s="3">
        <f>_xlfn.STDEV.S(Tabela13[[#This Row],[V45]],Tabela13[[#This Row],[V41]])</f>
        <v>1.1327573337831556</v>
      </c>
      <c r="DV99" s="3">
        <f>_xlfn.STDEV.S(Tabela13[[#This Row],[V45]],Tabela13[[#This Row],[V42]])</f>
        <v>0.91993205748485152</v>
      </c>
      <c r="DW99" s="3">
        <f>_xlfn.STDEV.S(Tabela13[[#This Row],[V45]],Tabela13[[#This Row],[V43]])</f>
        <v>0.42565055259660806</v>
      </c>
      <c r="DX99" s="3">
        <f>_xlfn.STDEV.S(Tabela13[[#This Row],[V45]],Tabela13[[#This Row],[V44]])</f>
        <v>0.70710678118654757</v>
      </c>
      <c r="DY99" s="3">
        <f>_xlfn.STDEV.S(Tabela13[[#This Row],[V45]],Tabela13[[#This Row],[V46]])</f>
        <v>0.49428150488824346</v>
      </c>
      <c r="DZ99" s="3">
        <f>_xlfn.STDEV.S(Tabela13[[#This Row],[V46]],Tabela13[[#This Row],[V41]])</f>
        <v>1.627038838671399</v>
      </c>
      <c r="EA99" s="3">
        <f>_xlfn.STDEV.S(Tabela13[[#This Row],[V46]],Tabela13[[#This Row],[V42]])</f>
        <v>1.4142135623730951</v>
      </c>
      <c r="EB99" s="3">
        <f>_xlfn.STDEV.S(Tabela13[[#This Row],[V46]],Tabela13[[#This Row],[V43]])</f>
        <v>0.91993205748485152</v>
      </c>
      <c r="EC99" s="3">
        <f>_xlfn.STDEV.S(Tabela13[[#This Row],[V46]],Tabela13[[#This Row],[V44]])</f>
        <v>0.21282527629830503</v>
      </c>
      <c r="ED99" s="3">
        <f>_xlfn.STDEV.S(Tabela13[[#This Row],[V46]],Tabela13[[#This Row],[V45]])</f>
        <v>0.49428150488824346</v>
      </c>
      <c r="EE99" s="3">
        <f t="shared" si="92"/>
        <v>0.18498660573009898</v>
      </c>
      <c r="EF99" s="3">
        <f t="shared" si="93"/>
        <v>0.88280161176288674</v>
      </c>
      <c r="EG99" s="3" t="str">
        <f t="shared" si="94"/>
        <v/>
      </c>
      <c r="EH99" s="3">
        <f t="shared" si="95"/>
        <v>2.2655146675663111</v>
      </c>
      <c r="EI99" s="3">
        <f t="shared" si="96"/>
        <v>10.811593585959784</v>
      </c>
      <c r="EJ99" s="3">
        <f t="shared" si="97"/>
        <v>0.18498660573009898</v>
      </c>
      <c r="EK99" s="3">
        <f t="shared" si="98"/>
        <v>0.75986003765788745</v>
      </c>
      <c r="EL99" s="3">
        <f t="shared" si="99"/>
        <v>-10.811593585959784</v>
      </c>
      <c r="EM99" s="3">
        <f t="shared" si="100"/>
        <v>2.6320636707841474</v>
      </c>
      <c r="EN99" s="3" t="str">
        <f t="shared" si="101"/>
        <v/>
      </c>
      <c r="EO99" s="3">
        <f t="shared" si="102"/>
        <v>0.88280161176288674</v>
      </c>
      <c r="EP99" s="3">
        <f t="shared" si="103"/>
        <v>0.75986003765788745</v>
      </c>
      <c r="EQ99" s="3">
        <f t="shared" si="104"/>
        <v>-2.2655146675663111</v>
      </c>
      <c r="ER99" s="3" t="str">
        <f t="shared" si="105"/>
        <v/>
      </c>
      <c r="ES99" s="3" t="str">
        <f t="shared" si="106"/>
        <v/>
      </c>
      <c r="ET99" s="3" t="str">
        <f t="shared" si="107"/>
        <v/>
      </c>
      <c r="EU99" s="3" t="str">
        <f t="shared" si="108"/>
        <v/>
      </c>
      <c r="EV99" s="3">
        <f t="shared" si="109"/>
        <v>-2.2655146675663111</v>
      </c>
      <c r="EW99" s="3">
        <f t="shared" si="110"/>
        <v>-0.88280161176288674</v>
      </c>
      <c r="EX99" s="3">
        <f t="shared" si="111"/>
        <v>-0.18498660573009898</v>
      </c>
      <c r="EY99" s="3">
        <f t="shared" si="112"/>
        <v>2.2655146675663111</v>
      </c>
      <c r="EZ99" s="3">
        <f t="shared" si="113"/>
        <v>2.6320636707841474</v>
      </c>
      <c r="FA99" s="3" t="str">
        <f t="shared" si="114"/>
        <v/>
      </c>
      <c r="FB99" s="3">
        <f t="shared" si="115"/>
        <v>-0.88280161176288674</v>
      </c>
      <c r="FC99" s="3">
        <f t="shared" si="116"/>
        <v>-0.75986003765788745</v>
      </c>
      <c r="FD99" s="3">
        <f t="shared" si="117"/>
        <v>10.811593585959784</v>
      </c>
      <c r="FE99" s="3" t="str">
        <f t="shared" si="118"/>
        <v/>
      </c>
      <c r="FF99" s="3">
        <f t="shared" si="119"/>
        <v>-2.6320636707841474</v>
      </c>
      <c r="FG99" s="3">
        <f t="shared" si="120"/>
        <v>-0.18498660573009898</v>
      </c>
      <c r="FH99" s="3">
        <f t="shared" si="121"/>
        <v>-0.75986003765788745</v>
      </c>
      <c r="FI99" s="4">
        <f t="shared" si="122"/>
        <v>0.4</v>
      </c>
      <c r="FJ99" s="4">
        <f t="shared" si="123"/>
        <v>0.73529411764705876</v>
      </c>
      <c r="FK99" s="4">
        <f t="shared" si="124"/>
        <v>2.2730358051926016</v>
      </c>
      <c r="FL99" s="4">
        <f t="shared" si="125"/>
        <v>0.5538774817580181</v>
      </c>
      <c r="FM99" s="4">
        <f>Tabela13[[#This Row],[V139]]-Tabela13[[#This Row],[V140]]</f>
        <v>1.7191583234345835</v>
      </c>
      <c r="FN99" s="4">
        <f>Tabela13[[#This Row],[V1]]-Tabela13[[#This Row],[V2]]/2</f>
        <v>1.5843137254901962</v>
      </c>
      <c r="FO99" s="4">
        <f>Tabela13[[#This Row],[V1]]-Tabela13[[#This Row],[V3]]/2</f>
        <v>1.4338235294117647</v>
      </c>
      <c r="FP99" s="4">
        <f>Tabela13[[#This Row],[V1]]-Tabela13[[#This Row],[V4]]/2</f>
        <v>1.0843137254901962</v>
      </c>
      <c r="FQ99" s="4">
        <f>Tabela13[[#This Row],[V2]]-Tabela13[[#This Row],[V1]]/2</f>
        <v>-0.36715686274509807</v>
      </c>
      <c r="FR99" s="4">
        <f>Tabela13[[#This Row],[V2]]-Tabela13[[#This Row],[V3]]/2</f>
        <v>0.13284313725490193</v>
      </c>
      <c r="FS99" s="4">
        <f>Tabela13[[#This Row],[V2]]-Tabela13[[#This Row],[V4]]/2</f>
        <v>-0.21666666666666667</v>
      </c>
      <c r="FT99" s="4">
        <f t="shared" si="126"/>
        <v>1.0077594989767285</v>
      </c>
      <c r="FU99" s="4">
        <f t="shared" si="127"/>
        <v>0.9617933103906694</v>
      </c>
      <c r="FV99" s="4">
        <f t="shared" si="128"/>
        <v>0.82582767324171802</v>
      </c>
      <c r="FW99" s="4">
        <f t="shared" si="129"/>
        <v>-0.35187682784812707</v>
      </c>
      <c r="FX99" s="4">
        <f t="shared" si="130"/>
        <v>0.1320698677009513</v>
      </c>
      <c r="FY99" s="4">
        <f t="shared" si="131"/>
        <v>-0.21336864215180798</v>
      </c>
      <c r="FZ99" s="4">
        <f t="shared" si="132"/>
        <v>181.39670981581111</v>
      </c>
      <c r="GA99" s="4">
        <f t="shared" si="133"/>
        <v>173.12279587032049</v>
      </c>
      <c r="GB99" s="4">
        <f t="shared" si="134"/>
        <v>148.64898118350925</v>
      </c>
      <c r="GC99" s="4">
        <f t="shared" si="135"/>
        <v>-63.337829012662873</v>
      </c>
      <c r="GD99" s="4">
        <f t="shared" si="136"/>
        <v>23.772576186171236</v>
      </c>
      <c r="GE99" s="4">
        <f t="shared" si="137"/>
        <v>-38.406355587325436</v>
      </c>
      <c r="GF99" s="4">
        <f>Tabela13[[#This Row],[V1]]-Tabela13[[#This Row],[V2]]/Tabela13[[#This Row],[V2]]</f>
        <v>0.86764705882352944</v>
      </c>
      <c r="GG99" s="4">
        <f>Tabela13[[#This Row],[V1]]-Tabela13[[#This Row],[V3]]/Tabela13[[#This Row],[V3]]</f>
        <v>0.86764705882352944</v>
      </c>
      <c r="GH99" s="4">
        <f>Tabela13[[#This Row],[V1]]-Tabela13[[#This Row],[V4]]/Tabela13[[#This Row],[V4]]</f>
        <v>0.86764705882352944</v>
      </c>
      <c r="GI99" s="4">
        <f>Tabela13[[#This Row],[V2]]-Tabela13[[#This Row],[V1]]/Tabela13[[#This Row],[V1]]</f>
        <v>-0.43333333333333335</v>
      </c>
      <c r="GJ99" s="4">
        <f>Tabela13[[#This Row],[V2]]-Tabela13[[#This Row],[V3]]/Tabela13[[#This Row],[V3]]</f>
        <v>-0.43333333333333335</v>
      </c>
      <c r="GK99" s="4">
        <f>Tabela13[[#This Row],[V2]]-Tabela13[[#This Row],[V4]]/Tabela13[[#This Row],[V4]]</f>
        <v>-0.43333333333333335</v>
      </c>
      <c r="GL99" s="4">
        <f t="shared" si="138"/>
        <v>0.60293426851879905</v>
      </c>
      <c r="GM99" s="4">
        <f t="shared" si="139"/>
        <v>1.2171568627450982</v>
      </c>
      <c r="GN99" s="4">
        <f t="shared" si="140"/>
        <v>0.49536283035777284</v>
      </c>
      <c r="GO99" s="3">
        <f t="shared" si="141"/>
        <v>1</v>
      </c>
      <c r="GP99" s="3">
        <v>100</v>
      </c>
      <c r="GQ99" s="3">
        <f t="shared" si="142"/>
        <v>0.3600000000000001</v>
      </c>
      <c r="GR99" s="3">
        <f t="shared" si="143"/>
        <v>36.000000000000007</v>
      </c>
      <c r="GS99" s="34">
        <f>COUNTIF($D$2:D98,Tabela13[[#This Row],[HomeTeam]])</f>
        <v>4</v>
      </c>
      <c r="GT99" s="34">
        <f>COUNTIF($E$2:E98,Tabela13[[#This Row],[AwayTeam]])</f>
        <v>5</v>
      </c>
      <c r="GU99" s="3">
        <f>IFERROR(AVERAGEIFS($AD$2:AD98,$D$2:D98,Tabela13[[#This Row],[HomeTeam]],$GS$2:GS98,"&gt;="&amp;Tabela13[[#This Row],[Contagem_H]]-5),"")</f>
        <v>0.51008597883597884</v>
      </c>
      <c r="GV99" s="3">
        <f>IFERROR(AVERAGEIFS($G$2:G98,$E$2:E98,Tabela13[[#This Row],[AwayTeam]],$GT$2:GT98,"&gt;="&amp;Tabela13[[#This Row],[Contagem_A]]-5),"")</f>
        <v>1</v>
      </c>
      <c r="GW99" s="3">
        <f>IFERROR(AVERAGEIFS($GQ$2:GQ98,$D$2:D98,Tabela13[[#This Row],[HomeTeam]],$GS$2:GS98,"&gt;="&amp;Tabela13[[#This Row],[Contagem_H]]-5),"")</f>
        <v>0.98250000000000004</v>
      </c>
    </row>
    <row r="100" spans="1:205" x14ac:dyDescent="0.25">
      <c r="A100" t="s">
        <v>127</v>
      </c>
      <c r="B100" t="s">
        <v>170</v>
      </c>
      <c r="C100" t="s">
        <v>134</v>
      </c>
      <c r="D100" t="s">
        <v>15</v>
      </c>
      <c r="E100" t="s">
        <v>18</v>
      </c>
      <c r="F100" s="3">
        <v>1</v>
      </c>
      <c r="G100" s="3">
        <v>1</v>
      </c>
      <c r="H100" s="3" t="str">
        <f t="shared" si="144"/>
        <v>D</v>
      </c>
      <c r="I100" s="3">
        <v>1.62</v>
      </c>
      <c r="J100" s="3">
        <v>4</v>
      </c>
      <c r="K100" s="3">
        <v>5.5</v>
      </c>
      <c r="L100" s="3">
        <v>1.65</v>
      </c>
      <c r="M100" s="3">
        <v>2.2000000000000002</v>
      </c>
      <c r="N100" s="3">
        <f t="shared" si="73"/>
        <v>2</v>
      </c>
      <c r="O100" s="3">
        <f t="shared" si="74"/>
        <v>1</v>
      </c>
      <c r="P100" s="3">
        <f t="shared" si="75"/>
        <v>1</v>
      </c>
      <c r="Q100" s="3">
        <f t="shared" si="76"/>
        <v>4.9102132435465684E-2</v>
      </c>
      <c r="R100" s="3">
        <f t="shared" si="77"/>
        <v>6.0606060606060663E-2</v>
      </c>
      <c r="S100" s="3">
        <f t="shared" si="78"/>
        <v>1.6995454545454545</v>
      </c>
      <c r="T100" s="3">
        <f t="shared" si="79"/>
        <v>4.1964085297418627</v>
      </c>
      <c r="U100" s="3">
        <f t="shared" si="80"/>
        <v>5.7700617283950617</v>
      </c>
      <c r="V100" s="3">
        <f t="shared" si="81"/>
        <v>1.7310185185185183</v>
      </c>
      <c r="W100" s="3">
        <f t="shared" si="82"/>
        <v>2.3080246913580247</v>
      </c>
      <c r="X100" s="4">
        <f t="shared" si="83"/>
        <v>0.61728395061728392</v>
      </c>
      <c r="Y100" s="4">
        <f t="shared" si="84"/>
        <v>0.25</v>
      </c>
      <c r="Z100" s="4">
        <f t="shared" si="85"/>
        <v>0.18181818181818182</v>
      </c>
      <c r="AA100" s="4">
        <f t="shared" si="86"/>
        <v>0.60606060606060608</v>
      </c>
      <c r="AB100" s="4">
        <f t="shared" si="87"/>
        <v>0.45454545454545453</v>
      </c>
      <c r="AC100" s="4">
        <f t="shared" si="88"/>
        <v>0.80864197530864201</v>
      </c>
      <c r="AD100" s="4">
        <f t="shared" si="89"/>
        <v>0.59090909090909094</v>
      </c>
      <c r="AE100" s="4">
        <f t="shared" si="90"/>
        <v>0.80864197530864201</v>
      </c>
      <c r="AF100" s="4">
        <f t="shared" si="91"/>
        <v>0.59090909090909094</v>
      </c>
      <c r="AG100" s="4">
        <f>IFERROR(AVERAGE(Tabela13[[#This Row],[V1]],Tabela13[[#This Row],[V2]]),"")</f>
        <v>0.69977553310886642</v>
      </c>
      <c r="AH100" s="4">
        <f>IFERROR(AVERAGE(Tabela13[[#This Row],[V1]],Tabela13[[#This Row],[V3]]),"")</f>
        <v>0.80864197530864201</v>
      </c>
      <c r="AI100" s="4">
        <f>IFERROR(AVERAGE(Tabela13[[#This Row],[V1]],Tabela13[[#This Row],[V4]]),"")</f>
        <v>0.69977553310886642</v>
      </c>
      <c r="AJ100" s="4">
        <f>IFERROR(AVERAGE(Tabela13[[#This Row],[V2]],Tabela13[[#This Row],[V1]]),"")</f>
        <v>0.69977553310886642</v>
      </c>
      <c r="AK100" s="4">
        <f>IFERROR(AVERAGE(Tabela13[[#This Row],[V2]],Tabela13[[#This Row],[V3]]),"")</f>
        <v>0.69977553310886642</v>
      </c>
      <c r="AL100" s="4">
        <f>IFERROR(AVERAGE(Tabela13[[#This Row],[V2]],Tabela13[[#This Row],[V4]]),"")</f>
        <v>0.59090909090909094</v>
      </c>
      <c r="AM100" s="4">
        <f>IFERROR(AVERAGE(Tabela13[[#This Row],[V3]],Tabela13[[#This Row],[V1]]),"")</f>
        <v>0.80864197530864201</v>
      </c>
      <c r="AN100" s="4">
        <f>IFERROR(AVERAGE(Tabela13[[#This Row],[V3]],Tabela13[[#This Row],[V2]]),"")</f>
        <v>0.69977553310886642</v>
      </c>
      <c r="AO100" s="4">
        <f>IFERROR(AVERAGE(Tabela13[[#This Row],[V3]],Tabela13[[#This Row],[V4]]),"")</f>
        <v>0.69977553310886642</v>
      </c>
      <c r="AP100" s="4">
        <f>IFERROR(AVERAGE(Tabela13[[#This Row],[V4]],Tabela13[[#This Row],[V1]]),"")</f>
        <v>0.69977553310886642</v>
      </c>
      <c r="AQ100" s="4">
        <f>IFERROR(AVERAGE(Tabela13[[#This Row],[V4]],Tabela13[[#This Row],[V2]]),"")</f>
        <v>0.59090909090909094</v>
      </c>
      <c r="AR100" s="4">
        <f>IFERROR(AVERAGE(Tabela13[[#This Row],[V4]],Tabela13[[#This Row],[V3]]),"")</f>
        <v>0.69977553310886642</v>
      </c>
      <c r="AS100" s="4">
        <f>_xlfn.STDEV.S(Tabela13[[#This Row],[V1]:[V2]])</f>
        <v>0.15396039904622935</v>
      </c>
      <c r="AT100" s="4">
        <f>_xlfn.STDEV.S(Tabela13[[#This Row],[V1]],Tabela13[[#This Row],[V3]])</f>
        <v>0</v>
      </c>
      <c r="AU100" s="4">
        <f>_xlfn.STDEV.S(Tabela13[[#This Row],[V1]],Tabela13[[#This Row],[V4]])</f>
        <v>0.15396039904622935</v>
      </c>
      <c r="AV100" s="4">
        <f>_xlfn.STDEV.S(Tabela13[[#This Row],[V2]],Tabela13[[#This Row],[V1]])</f>
        <v>0.15396039904622935</v>
      </c>
      <c r="AW100" s="4">
        <f>_xlfn.STDEV.S(Tabela13[[#This Row],[V2]],Tabela13[[#This Row],[V3]])</f>
        <v>0.15396039904622935</v>
      </c>
      <c r="AX100" s="4">
        <f>_xlfn.STDEV.S(Tabela13[[#This Row],[V42]],Tabela13[[#This Row],[V44]])</f>
        <v>0.15396039904622921</v>
      </c>
      <c r="AY100" s="4">
        <f>_xlfn.STDEV.S(Tabela13[[#This Row],[V3]],Tabela13[[#This Row],[V1]])</f>
        <v>0</v>
      </c>
      <c r="AZ100" s="4">
        <f>_xlfn.STDEV.S(Tabela13[[#This Row],[V3]],Tabela13[[#This Row],[V2]])</f>
        <v>0.15396039904622935</v>
      </c>
      <c r="BA100" s="4">
        <f>_xlfn.STDEV.S(Tabela13[[#This Row],[V3]],Tabela13[[#This Row],[V4]])</f>
        <v>0.15396039904622935</v>
      </c>
      <c r="BB100" s="4">
        <f>_xlfn.STDEV.S(Tabela13[[#This Row],[V4]],Tabela13[[#This Row],[V1]])</f>
        <v>0.15396039904622935</v>
      </c>
      <c r="BC100" s="4">
        <f>_xlfn.STDEV.S(Tabela13[[#This Row],[V4]],Tabela13[[#This Row],[V2]])</f>
        <v>0</v>
      </c>
      <c r="BD100" s="4">
        <f>_xlfn.STDEV.S(Tabela13[[#This Row],[V4]],Tabela13[[#This Row],[V3]])</f>
        <v>0.15396039904622935</v>
      </c>
      <c r="BE100" s="4">
        <f>Tabela13[[#This Row],[V17]]/Tabela13[[#This Row],[V5]]</f>
        <v>0.22001397842853304</v>
      </c>
      <c r="BF100" s="4">
        <f>Tabela13[[#This Row],[V18]]/Tabela13[[#This Row],[V6]]</f>
        <v>0</v>
      </c>
      <c r="BG100" s="4">
        <f>Tabela13[[#This Row],[V19]]/Tabela13[[#This Row],[V7]]</f>
        <v>0.22001397842853304</v>
      </c>
      <c r="BH100" s="4">
        <f>Tabela13[[#This Row],[V20]]/Tabela13[[#This Row],[V8]]</f>
        <v>0.22001397842853304</v>
      </c>
      <c r="BI100" s="4">
        <f>Tabela13[[#This Row],[V21]]/Tabela13[[#This Row],[V9]]</f>
        <v>0.22001397842853304</v>
      </c>
      <c r="BJ100" s="4">
        <f>Tabela13[[#This Row],[V22]]/Tabela13[[#This Row],[V10]]</f>
        <v>0.26054836761669559</v>
      </c>
      <c r="BK100" s="4">
        <f>Tabela13[[#This Row],[V23]]/Tabela13[[#This Row],[V11]]</f>
        <v>0</v>
      </c>
      <c r="BL100" s="4">
        <f>Tabela13[[#This Row],[V24]]/Tabela13[[#This Row],[V12]]</f>
        <v>0.22001397842853304</v>
      </c>
      <c r="BM100" s="4">
        <f>Tabela13[[#This Row],[V25]]/Tabela13[[#This Row],[V13]]</f>
        <v>0.22001397842853304</v>
      </c>
      <c r="BN100" s="4">
        <f>Tabela13[[#This Row],[V26]]/Tabela13[[#This Row],[V14]]</f>
        <v>0.22001397842853304</v>
      </c>
      <c r="BO100" s="4">
        <f>Tabela13[[#This Row],[V27]]/Tabela13[[#This Row],[V15]]</f>
        <v>0</v>
      </c>
      <c r="BP100" s="4">
        <f>Tabela13[[#This Row],[V28]]/Tabela13[[#This Row],[V16]]</f>
        <v>0.22001397842853304</v>
      </c>
      <c r="BQ100" s="4">
        <f>Tabela13[[#This Row],[V1]]-Tabela13[[#This Row],[V2]]</f>
        <v>0.21773288439955107</v>
      </c>
      <c r="BR100" s="4">
        <f>Tabela13[[#This Row],[V1]]-Tabela13[[#This Row],[V3]]</f>
        <v>0</v>
      </c>
      <c r="BS100" s="4">
        <f>Tabela13[[#This Row],[V1]]-Tabela13[[#This Row],[V4]]</f>
        <v>0.21773288439955107</v>
      </c>
      <c r="BT100" s="4">
        <f>Tabela13[[#This Row],[V2]]-Tabela13[[#This Row],[V1]]</f>
        <v>-0.21773288439955107</v>
      </c>
      <c r="BU100" s="4">
        <f>Tabela13[[#This Row],[V2]]-Tabela13[[#This Row],[V3]]</f>
        <v>-0.21773288439955107</v>
      </c>
      <c r="BV100" s="4">
        <f>Tabela13[[#This Row],[V2]]-Tabela13[[#This Row],[V4]]</f>
        <v>0</v>
      </c>
      <c r="BW100" s="4">
        <f>AVERAGE(Tabela13[[#This Row],[V41]],Tabela13[[#This Row],[V42]])</f>
        <v>0.10886644219977554</v>
      </c>
      <c r="BX100" s="4">
        <f>AVERAGE(Tabela13[[#This Row],[V41]],Tabela13[[#This Row],[V43]])</f>
        <v>0.21773288439955107</v>
      </c>
      <c r="BY100" s="4">
        <f>AVERAGE(Tabela13[[#This Row],[V41]],Tabela13[[#This Row],[V44]])</f>
        <v>0</v>
      </c>
      <c r="BZ100" s="4">
        <f>AVERAGE(Tabela13[[#This Row],[V41]],Tabela13[[#This Row],[V45]])</f>
        <v>0</v>
      </c>
      <c r="CA100" s="4">
        <f>AVERAGE(Tabela13[[#This Row],[V41]],Tabela13[[#This Row],[V46]])</f>
        <v>0.10886644219977554</v>
      </c>
      <c r="CB100" s="4">
        <f>AVERAGE(Tabela13[[#This Row],[V42]],Tabela13[[#This Row],[V41]])</f>
        <v>0.10886644219977554</v>
      </c>
      <c r="CC100" s="4">
        <f>AVERAGE(Tabela13[[#This Row],[V42]],Tabela13[[#This Row],[V43]])</f>
        <v>0.10886644219977554</v>
      </c>
      <c r="CD100" s="4">
        <f>AVERAGE(Tabela13[[#This Row],[V42]],Tabela13[[#This Row],[V44]])</f>
        <v>-0.10886644219977554</v>
      </c>
      <c r="CE100" s="4">
        <f>AVERAGE(Tabela13[[#This Row],[V42]],Tabela13[[#This Row],[V45]])</f>
        <v>-0.10886644219977554</v>
      </c>
      <c r="CF100" s="4">
        <f>AVERAGE(Tabela13[[#This Row],[V42]],Tabela13[[#This Row],[V46]])</f>
        <v>0</v>
      </c>
      <c r="CG100" s="4">
        <f>AVERAGE(Tabela13[[#This Row],[V43]],Tabela13[[#This Row],[V41]])</f>
        <v>0.21773288439955107</v>
      </c>
      <c r="CH100" s="4">
        <f>AVERAGE(Tabela13[[#This Row],[V43]],Tabela13[[#This Row],[V42]])</f>
        <v>0.10886644219977554</v>
      </c>
      <c r="CI100" s="4">
        <f>AVERAGE(Tabela13[[#This Row],[V43]],Tabela13[[#This Row],[V44]])</f>
        <v>0</v>
      </c>
      <c r="CJ100" s="4">
        <f>AVERAGE(Tabela13[[#This Row],[V43]],Tabela13[[#This Row],[V45]])</f>
        <v>0</v>
      </c>
      <c r="CK100" s="4">
        <f>AVERAGE(Tabela13[[#This Row],[V43]],Tabela13[[#This Row],[V46]])</f>
        <v>0.10886644219977554</v>
      </c>
      <c r="CL100" s="4">
        <f>AVERAGE(Tabela13[[#This Row],[V44]],Tabela13[[#This Row],[V41]])</f>
        <v>0</v>
      </c>
      <c r="CM100" s="4">
        <f>AVERAGE(Tabela13[[#This Row],[V44]],Tabela13[[#This Row],[V42]])</f>
        <v>-0.10886644219977554</v>
      </c>
      <c r="CN100" s="4">
        <f>AVERAGE(Tabela13[[#This Row],[V44]],Tabela13[[#This Row],[V43]])</f>
        <v>0</v>
      </c>
      <c r="CO100" s="4">
        <f>AVERAGE(Tabela13[[#This Row],[V44]],Tabela13[[#This Row],[V45]])</f>
        <v>-0.21773288439955107</v>
      </c>
      <c r="CP100" s="4">
        <f>AVERAGE(Tabela13[[#This Row],[V44]],Tabela13[[#This Row],[V46]])</f>
        <v>-0.10886644219977554</v>
      </c>
      <c r="CQ100" s="4">
        <f>AVERAGE(Tabela13[[#This Row],[V45]],Tabela13[[#This Row],[V41]])</f>
        <v>0</v>
      </c>
      <c r="CR100" s="4">
        <f>AVERAGE(Tabela13[[#This Row],[V45]],Tabela13[[#This Row],[V42]])</f>
        <v>-0.10886644219977554</v>
      </c>
      <c r="CS100" s="4">
        <f>AVERAGE(Tabela13[[#This Row],[V45]],Tabela13[[#This Row],[V43]])</f>
        <v>0</v>
      </c>
      <c r="CT100" s="4">
        <f>AVERAGE(Tabela13[[#This Row],[V45]],Tabela13[[#This Row],[V44]])</f>
        <v>-0.21773288439955107</v>
      </c>
      <c r="CU100" s="4">
        <f>AVERAGE(Tabela13[[#This Row],[V45]],Tabela13[[#This Row],[V46]])</f>
        <v>-0.10886644219977554</v>
      </c>
      <c r="CV100" s="4">
        <f>AVERAGE(Tabela13[[#This Row],[V46]],Tabela13[[#This Row],[V41]])</f>
        <v>0.10886644219977554</v>
      </c>
      <c r="CW100" s="4">
        <f>AVERAGE(Tabela13[[#This Row],[V46]],Tabela13[[#This Row],[V42]])</f>
        <v>0</v>
      </c>
      <c r="CX100" s="4">
        <f>AVERAGE(Tabela13[[#This Row],[V46]],Tabela13[[#This Row],[V43]])</f>
        <v>0.10886644219977554</v>
      </c>
      <c r="CY100" s="4">
        <f>AVERAGE(Tabela13[[#This Row],[V46]],Tabela13[[#This Row],[V44]])</f>
        <v>-0.10886644219977554</v>
      </c>
      <c r="CZ100" s="4">
        <f>AVERAGE(Tabela13[[#This Row],[V46]],Tabela13[[#This Row],[V45]])</f>
        <v>-0.10886644219977554</v>
      </c>
      <c r="DA100" s="3">
        <f>_xlfn.STDEV.S(Tabela13[[#This Row],[V41]],Tabela13[[#This Row],[V42]])</f>
        <v>0.15396039904622921</v>
      </c>
      <c r="DB100" s="3">
        <f>_xlfn.STDEV.S(Tabela13[[#This Row],[V41]],Tabela13[[#This Row],[V43]])</f>
        <v>0</v>
      </c>
      <c r="DC100" s="3">
        <f>_xlfn.STDEV.S(Tabela13[[#This Row],[V41]],Tabela13[[#This Row],[V44]])</f>
        <v>0.30792079809245843</v>
      </c>
      <c r="DD100" s="3">
        <f>_xlfn.STDEV.S(Tabela13[[#This Row],[V41]],Tabela13[[#This Row],[V45]])</f>
        <v>0.30792079809245843</v>
      </c>
      <c r="DE100" s="3">
        <f>_xlfn.STDEV.S(Tabela13[[#This Row],[V41]],Tabela13[[#This Row],[V46]])</f>
        <v>0.15396039904622921</v>
      </c>
      <c r="DF100" s="3">
        <f>_xlfn.STDEV.S(Tabela13[[#This Row],[V42]],Tabela13[[#This Row],[V41]])</f>
        <v>0.15396039904622921</v>
      </c>
      <c r="DG100" s="3">
        <f>_xlfn.STDEV.S(Tabela13[[#This Row],[V42]],Tabela13[[#This Row],[V43]])</f>
        <v>0.15396039904622921</v>
      </c>
      <c r="DH100" s="3">
        <f>_xlfn.STDEV.S(Tabela13[[#This Row],[V42]],Tabela13[[#This Row],[V44]])</f>
        <v>0.15396039904622921</v>
      </c>
      <c r="DI100" s="3">
        <f>_xlfn.STDEV.S(Tabela13[[#This Row],[V42]],Tabela13[[#This Row],[V45]])</f>
        <v>0.15396039904622921</v>
      </c>
      <c r="DJ100" s="3">
        <f>_xlfn.STDEV.S(Tabela13[[#This Row],[V42]],Tabela13[[#This Row],[V46]])</f>
        <v>0</v>
      </c>
      <c r="DK100" s="3">
        <f>_xlfn.STDEV.S(Tabela13[[#This Row],[V43]],Tabela13[[#This Row],[V41]])</f>
        <v>0</v>
      </c>
      <c r="DL100" s="3">
        <f>_xlfn.STDEV.S(Tabela13[[#This Row],[V43]],Tabela13[[#This Row],[V42]])</f>
        <v>0.15396039904622921</v>
      </c>
      <c r="DM100" s="3">
        <f>_xlfn.STDEV.S(Tabela13[[#This Row],[V43]],Tabela13[[#This Row],[V44]])</f>
        <v>0.30792079809245843</v>
      </c>
      <c r="DN100" s="3">
        <f>_xlfn.STDEV.S(Tabela13[[#This Row],[V43]],Tabela13[[#This Row],[V45]])</f>
        <v>0.30792079809245843</v>
      </c>
      <c r="DO100" s="3">
        <f>_xlfn.STDEV.S(Tabela13[[#This Row],[V43]],Tabela13[[#This Row],[V46]])</f>
        <v>0.15396039904622921</v>
      </c>
      <c r="DP100" s="3">
        <f>_xlfn.STDEV.S(Tabela13[[#This Row],[V44]],Tabela13[[#This Row],[V41]])</f>
        <v>0.30792079809245843</v>
      </c>
      <c r="DQ100" s="3">
        <f>_xlfn.STDEV.S(Tabela13[[#This Row],[V44]],Tabela13[[#This Row],[V42]])</f>
        <v>0.15396039904622921</v>
      </c>
      <c r="DR100" s="3">
        <f>_xlfn.STDEV.S(Tabela13[[#This Row],[V44]],Tabela13[[#This Row],[V43]])</f>
        <v>0.30792079809245843</v>
      </c>
      <c r="DS100" s="3">
        <f>_xlfn.STDEV.S(Tabela13[[#This Row],[V44]],Tabela13[[#This Row],[V45]])</f>
        <v>0</v>
      </c>
      <c r="DT100" s="3">
        <f>_xlfn.STDEV.S(Tabela13[[#This Row],[V44]],Tabela13[[#This Row],[V46]])</f>
        <v>0.15396039904622921</v>
      </c>
      <c r="DU100" s="3">
        <f>_xlfn.STDEV.S(Tabela13[[#This Row],[V45]],Tabela13[[#This Row],[V41]])</f>
        <v>0.30792079809245843</v>
      </c>
      <c r="DV100" s="3">
        <f>_xlfn.STDEV.S(Tabela13[[#This Row],[V45]],Tabela13[[#This Row],[V42]])</f>
        <v>0.15396039904622921</v>
      </c>
      <c r="DW100" s="3">
        <f>_xlfn.STDEV.S(Tabela13[[#This Row],[V45]],Tabela13[[#This Row],[V43]])</f>
        <v>0.30792079809245843</v>
      </c>
      <c r="DX100" s="3">
        <f>_xlfn.STDEV.S(Tabela13[[#This Row],[V45]],Tabela13[[#This Row],[V44]])</f>
        <v>0</v>
      </c>
      <c r="DY100" s="3">
        <f>_xlfn.STDEV.S(Tabela13[[#This Row],[V45]],Tabela13[[#This Row],[V46]])</f>
        <v>0.15396039904622921</v>
      </c>
      <c r="DZ100" s="3">
        <f>_xlfn.STDEV.S(Tabela13[[#This Row],[V46]],Tabela13[[#This Row],[V41]])</f>
        <v>0.15396039904622921</v>
      </c>
      <c r="EA100" s="3">
        <f>_xlfn.STDEV.S(Tabela13[[#This Row],[V46]],Tabela13[[#This Row],[V42]])</f>
        <v>0</v>
      </c>
      <c r="EB100" s="3">
        <f>_xlfn.STDEV.S(Tabela13[[#This Row],[V46]],Tabela13[[#This Row],[V43]])</f>
        <v>0.15396039904622921</v>
      </c>
      <c r="EC100" s="3">
        <f>_xlfn.STDEV.S(Tabela13[[#This Row],[V46]],Tabela13[[#This Row],[V44]])</f>
        <v>0.15396039904622921</v>
      </c>
      <c r="ED100" s="3">
        <f>_xlfn.STDEV.S(Tabela13[[#This Row],[V46]],Tabela13[[#This Row],[V45]])</f>
        <v>0.15396039904622921</v>
      </c>
      <c r="EE100" s="3">
        <f t="shared" si="92"/>
        <v>1.4142135623730951</v>
      </c>
      <c r="EF100" s="3">
        <f t="shared" si="93"/>
        <v>0</v>
      </c>
      <c r="EG100" s="3" t="str">
        <f t="shared" si="94"/>
        <v/>
      </c>
      <c r="EH100" s="3" t="str">
        <f t="shared" si="95"/>
        <v/>
      </c>
      <c r="EI100" s="3">
        <f t="shared" si="96"/>
        <v>1.4142135623730951</v>
      </c>
      <c r="EJ100" s="3">
        <f t="shared" si="97"/>
        <v>1.4142135623730951</v>
      </c>
      <c r="EK100" s="3">
        <f t="shared" si="98"/>
        <v>1.4142135623730951</v>
      </c>
      <c r="EL100" s="3">
        <f t="shared" si="99"/>
        <v>-1.4142135623730951</v>
      </c>
      <c r="EM100" s="3">
        <f t="shared" si="100"/>
        <v>-1.4142135623730951</v>
      </c>
      <c r="EN100" s="3" t="str">
        <f t="shared" si="101"/>
        <v/>
      </c>
      <c r="EO100" s="3">
        <f t="shared" si="102"/>
        <v>0</v>
      </c>
      <c r="EP100" s="3">
        <f t="shared" si="103"/>
        <v>1.4142135623730951</v>
      </c>
      <c r="EQ100" s="3" t="str">
        <f t="shared" si="104"/>
        <v/>
      </c>
      <c r="ER100" s="3" t="str">
        <f t="shared" si="105"/>
        <v/>
      </c>
      <c r="ES100" s="3" t="str">
        <f t="shared" si="106"/>
        <v/>
      </c>
      <c r="ET100" s="3" t="str">
        <f t="shared" si="107"/>
        <v/>
      </c>
      <c r="EU100" s="3" t="str">
        <f t="shared" si="108"/>
        <v/>
      </c>
      <c r="EV100" s="3" t="str">
        <f t="shared" si="109"/>
        <v/>
      </c>
      <c r="EW100" s="3">
        <f t="shared" si="110"/>
        <v>0</v>
      </c>
      <c r="EX100" s="3">
        <f t="shared" si="111"/>
        <v>-1.4142135623730951</v>
      </c>
      <c r="EY100" s="3" t="str">
        <f t="shared" si="112"/>
        <v/>
      </c>
      <c r="EZ100" s="3">
        <f t="shared" si="113"/>
        <v>-1.4142135623730951</v>
      </c>
      <c r="FA100" s="3" t="str">
        <f t="shared" si="114"/>
        <v/>
      </c>
      <c r="FB100" s="3">
        <f t="shared" si="115"/>
        <v>0</v>
      </c>
      <c r="FC100" s="3">
        <f t="shared" si="116"/>
        <v>-1.4142135623730951</v>
      </c>
      <c r="FD100" s="3">
        <f t="shared" si="117"/>
        <v>1.4142135623730951</v>
      </c>
      <c r="FE100" s="3" t="str">
        <f t="shared" si="118"/>
        <v/>
      </c>
      <c r="FF100" s="3">
        <f t="shared" si="119"/>
        <v>1.4142135623730951</v>
      </c>
      <c r="FG100" s="3">
        <f t="shared" si="120"/>
        <v>-1.4142135623730951</v>
      </c>
      <c r="FH100" s="3">
        <f t="shared" si="121"/>
        <v>-1.4142135623730951</v>
      </c>
      <c r="FI100" s="4">
        <f t="shared" si="122"/>
        <v>0.18181818181818182</v>
      </c>
      <c r="FJ100" s="4">
        <f t="shared" si="123"/>
        <v>0.61728395061728392</v>
      </c>
      <c r="FK100" s="4">
        <f t="shared" si="124"/>
        <v>2.0034768654720514</v>
      </c>
      <c r="FL100" s="4">
        <f t="shared" si="125"/>
        <v>0.75822412409735218</v>
      </c>
      <c r="FM100" s="4">
        <f>Tabela13[[#This Row],[V139]]-Tabela13[[#This Row],[V140]]</f>
        <v>1.2452527413746992</v>
      </c>
      <c r="FN100" s="4">
        <f>Tabela13[[#This Row],[V1]]-Tabela13[[#This Row],[V2]]/2</f>
        <v>0.5131874298540966</v>
      </c>
      <c r="FO100" s="4">
        <f>Tabela13[[#This Row],[V1]]-Tabela13[[#This Row],[V3]]/2</f>
        <v>0.40432098765432101</v>
      </c>
      <c r="FP100" s="4">
        <f>Tabela13[[#This Row],[V1]]-Tabela13[[#This Row],[V4]]/2</f>
        <v>0.5131874298540966</v>
      </c>
      <c r="FQ100" s="4">
        <f>Tabela13[[#This Row],[V2]]-Tabela13[[#This Row],[V1]]/2</f>
        <v>0.18658810325476993</v>
      </c>
      <c r="FR100" s="4">
        <f>Tabela13[[#This Row],[V2]]-Tabela13[[#This Row],[V3]]/2</f>
        <v>0.18658810325476993</v>
      </c>
      <c r="FS100" s="4">
        <f>Tabela13[[#This Row],[V2]]-Tabela13[[#This Row],[V4]]/2</f>
        <v>0.29545454545454547</v>
      </c>
      <c r="FT100" s="4">
        <f t="shared" si="126"/>
        <v>0.47414180898852742</v>
      </c>
      <c r="FU100" s="4">
        <f t="shared" si="127"/>
        <v>0.38422580735692413</v>
      </c>
      <c r="FV100" s="4">
        <f t="shared" si="128"/>
        <v>0.47414180898852742</v>
      </c>
      <c r="FW100" s="4">
        <f t="shared" si="129"/>
        <v>0.18446687802659426</v>
      </c>
      <c r="FX100" s="4">
        <f t="shared" si="130"/>
        <v>0.18446687802659426</v>
      </c>
      <c r="FY100" s="4">
        <f t="shared" si="131"/>
        <v>0.28728145339713418</v>
      </c>
      <c r="FZ100" s="4">
        <f t="shared" si="132"/>
        <v>85.345525617934939</v>
      </c>
      <c r="GA100" s="4">
        <f t="shared" si="133"/>
        <v>69.160645324246346</v>
      </c>
      <c r="GB100" s="4">
        <f t="shared" si="134"/>
        <v>85.345525617934939</v>
      </c>
      <c r="GC100" s="4">
        <f t="shared" si="135"/>
        <v>33.204038044786962</v>
      </c>
      <c r="GD100" s="4">
        <f t="shared" si="136"/>
        <v>33.204038044786962</v>
      </c>
      <c r="GE100" s="4">
        <f t="shared" si="137"/>
        <v>51.710661611484156</v>
      </c>
      <c r="GF100" s="4">
        <f>Tabela13[[#This Row],[V1]]-Tabela13[[#This Row],[V2]]/Tabela13[[#This Row],[V2]]</f>
        <v>-0.19135802469135799</v>
      </c>
      <c r="GG100" s="4">
        <f>Tabela13[[#This Row],[V1]]-Tabela13[[#This Row],[V3]]/Tabela13[[#This Row],[V3]]</f>
        <v>-0.19135802469135799</v>
      </c>
      <c r="GH100" s="4">
        <f>Tabela13[[#This Row],[V1]]-Tabela13[[#This Row],[V4]]/Tabela13[[#This Row],[V4]]</f>
        <v>-0.19135802469135799</v>
      </c>
      <c r="GI100" s="4">
        <f>Tabela13[[#This Row],[V2]]-Tabela13[[#This Row],[V1]]/Tabela13[[#This Row],[V1]]</f>
        <v>-0.40909090909090906</v>
      </c>
      <c r="GJ100" s="4">
        <f>Tabela13[[#This Row],[V2]]-Tabela13[[#This Row],[V3]]/Tabela13[[#This Row],[V3]]</f>
        <v>-0.40909090909090906</v>
      </c>
      <c r="GK100" s="4">
        <f>Tabela13[[#This Row],[V2]]-Tabela13[[#This Row],[V4]]/Tabela13[[#This Row],[V4]]</f>
        <v>-0.40909090909090906</v>
      </c>
      <c r="GL100" s="4">
        <f t="shared" si="138"/>
        <v>0.12570813941951459</v>
      </c>
      <c r="GM100" s="4">
        <f t="shared" si="139"/>
        <v>0.69977553310886642</v>
      </c>
      <c r="GN100" s="4">
        <f t="shared" si="140"/>
        <v>0.17964066114320368</v>
      </c>
      <c r="GO100" s="3">
        <f t="shared" si="141"/>
        <v>0</v>
      </c>
      <c r="GP100" s="3">
        <v>100</v>
      </c>
      <c r="GQ100" s="3">
        <f t="shared" si="142"/>
        <v>-1</v>
      </c>
      <c r="GR100" s="3">
        <f t="shared" si="143"/>
        <v>-100</v>
      </c>
      <c r="GS100" s="34">
        <f>COUNTIF($D$2:D99,Tabela13[[#This Row],[HomeTeam]])</f>
        <v>5</v>
      </c>
      <c r="GT100" s="34">
        <f>COUNTIF($E$2:E99,Tabela13[[#This Row],[AwayTeam]])</f>
        <v>5</v>
      </c>
      <c r="GU100" s="3">
        <f>IFERROR(AVERAGEIFS($AD$2:AD99,$D$2:D99,Tabela13[[#This Row],[HomeTeam]],$GS$2:GS99,"&gt;="&amp;Tabela13[[#This Row],[Contagem_H]]-5),"")</f>
        <v>0.93423503325942348</v>
      </c>
      <c r="GV100" s="3">
        <f>IFERROR(AVERAGEIFS($G$2:G99,$E$2:E99,Tabela13[[#This Row],[AwayTeam]],$GT$2:GT99,"&gt;="&amp;Tabela13[[#This Row],[Contagem_A]]-5),"")</f>
        <v>0.8</v>
      </c>
      <c r="GW100" s="3">
        <f>IFERROR(AVERAGEIFS($GQ$2:GQ99,$D$2:D99,Tabela13[[#This Row],[HomeTeam]],$GS$2:GS99,"&gt;="&amp;Tabela13[[#This Row],[Contagem_H]]-5),"")</f>
        <v>0.05</v>
      </c>
    </row>
    <row r="101" spans="1:205" x14ac:dyDescent="0.25">
      <c r="A101" t="s">
        <v>127</v>
      </c>
      <c r="B101" t="s">
        <v>170</v>
      </c>
      <c r="C101" t="s">
        <v>134</v>
      </c>
      <c r="D101" t="s">
        <v>25</v>
      </c>
      <c r="E101" t="s">
        <v>133</v>
      </c>
      <c r="F101" s="3">
        <v>3</v>
      </c>
      <c r="G101" s="3">
        <v>0</v>
      </c>
      <c r="H101" s="3" t="str">
        <f t="shared" si="144"/>
        <v>H</v>
      </c>
      <c r="I101" s="3">
        <v>1.22</v>
      </c>
      <c r="J101" s="3">
        <v>7</v>
      </c>
      <c r="K101" s="3">
        <v>11</v>
      </c>
      <c r="L101" s="3">
        <v>1.44</v>
      </c>
      <c r="M101" s="3">
        <v>2.7</v>
      </c>
      <c r="N101" s="3">
        <f t="shared" si="73"/>
        <v>3</v>
      </c>
      <c r="O101" s="3">
        <f t="shared" si="74"/>
        <v>3</v>
      </c>
      <c r="P101" s="3">
        <f t="shared" si="75"/>
        <v>0</v>
      </c>
      <c r="Q101" s="3">
        <f t="shared" si="76"/>
        <v>5.3438364913774627E-2</v>
      </c>
      <c r="R101" s="3">
        <f t="shared" si="77"/>
        <v>6.481481481481477E-2</v>
      </c>
      <c r="S101" s="3">
        <f t="shared" si="78"/>
        <v>1.285194805194805</v>
      </c>
      <c r="T101" s="3">
        <f t="shared" si="79"/>
        <v>7.3740685543964224</v>
      </c>
      <c r="U101" s="3">
        <f t="shared" si="80"/>
        <v>11.587822014051522</v>
      </c>
      <c r="V101" s="3">
        <f t="shared" si="81"/>
        <v>1.5169512454758354</v>
      </c>
      <c r="W101" s="3">
        <f t="shared" si="82"/>
        <v>2.8442835852671915</v>
      </c>
      <c r="X101" s="4">
        <f t="shared" si="83"/>
        <v>0.81967213114754101</v>
      </c>
      <c r="Y101" s="4">
        <f t="shared" si="84"/>
        <v>0.14285714285714285</v>
      </c>
      <c r="Z101" s="4">
        <f t="shared" si="85"/>
        <v>9.0909090909090912E-2</v>
      </c>
      <c r="AA101" s="4">
        <f t="shared" si="86"/>
        <v>0.69444444444444442</v>
      </c>
      <c r="AB101" s="4">
        <f t="shared" si="87"/>
        <v>0.37037037037037035</v>
      </c>
      <c r="AC101" s="4">
        <f t="shared" si="88"/>
        <v>1.9098360655737705</v>
      </c>
      <c r="AD101" s="4">
        <f t="shared" si="89"/>
        <v>4.5454545454545456E-2</v>
      </c>
      <c r="AE101" s="4">
        <f t="shared" si="90"/>
        <v>0.4098360655737705</v>
      </c>
      <c r="AF101" s="4">
        <f t="shared" si="91"/>
        <v>1.5454545454545454</v>
      </c>
      <c r="AG101" s="4">
        <f>IFERROR(AVERAGE(Tabela13[[#This Row],[V1]],Tabela13[[#This Row],[V2]]),"")</f>
        <v>0.97764530551415796</v>
      </c>
      <c r="AH101" s="4">
        <f>IFERROR(AVERAGE(Tabela13[[#This Row],[V1]],Tabela13[[#This Row],[V3]]),"")</f>
        <v>1.1598360655737705</v>
      </c>
      <c r="AI101" s="4">
        <f>IFERROR(AVERAGE(Tabela13[[#This Row],[V1]],Tabela13[[#This Row],[V4]]),"")</f>
        <v>1.7276453055141578</v>
      </c>
      <c r="AJ101" s="4">
        <f>IFERROR(AVERAGE(Tabela13[[#This Row],[V2]],Tabela13[[#This Row],[V1]]),"")</f>
        <v>0.97764530551415796</v>
      </c>
      <c r="AK101" s="4">
        <f>IFERROR(AVERAGE(Tabela13[[#This Row],[V2]],Tabela13[[#This Row],[V3]]),"")</f>
        <v>0.22764530551415799</v>
      </c>
      <c r="AL101" s="4">
        <f>IFERROR(AVERAGE(Tabela13[[#This Row],[V2]],Tabela13[[#This Row],[V4]]),"")</f>
        <v>0.79545454545454541</v>
      </c>
      <c r="AM101" s="4">
        <f>IFERROR(AVERAGE(Tabela13[[#This Row],[V3]],Tabela13[[#This Row],[V1]]),"")</f>
        <v>1.1598360655737705</v>
      </c>
      <c r="AN101" s="4">
        <f>IFERROR(AVERAGE(Tabela13[[#This Row],[V3]],Tabela13[[#This Row],[V2]]),"")</f>
        <v>0.22764530551415799</v>
      </c>
      <c r="AO101" s="4">
        <f>IFERROR(AVERAGE(Tabela13[[#This Row],[V3]],Tabela13[[#This Row],[V4]]),"")</f>
        <v>0.97764530551415796</v>
      </c>
      <c r="AP101" s="4">
        <f>IFERROR(AVERAGE(Tabela13[[#This Row],[V4]],Tabela13[[#This Row],[V1]]),"")</f>
        <v>1.7276453055141578</v>
      </c>
      <c r="AQ101" s="4">
        <f>IFERROR(AVERAGE(Tabela13[[#This Row],[V4]],Tabela13[[#This Row],[V2]]),"")</f>
        <v>0.79545454545454541</v>
      </c>
      <c r="AR101" s="4">
        <f>IFERROR(AVERAGE(Tabela13[[#This Row],[V4]],Tabela13[[#This Row],[V3]]),"")</f>
        <v>0.97764530551415796</v>
      </c>
      <c r="AS101" s="4">
        <f>_xlfn.STDEV.S(Tabela13[[#This Row],[V1]:[V2]])</f>
        <v>1.3183168155951877</v>
      </c>
      <c r="AT101" s="4">
        <f>_xlfn.STDEV.S(Tabela13[[#This Row],[V1]],Tabela13[[#This Row],[V3]])</f>
        <v>1.0606601717798212</v>
      </c>
      <c r="AU101" s="4">
        <f>_xlfn.STDEV.S(Tabela13[[#This Row],[V1]],Tabela13[[#This Row],[V4]])</f>
        <v>0.25765664381536868</v>
      </c>
      <c r="AV101" s="4">
        <f>_xlfn.STDEV.S(Tabela13[[#This Row],[V2]],Tabela13[[#This Row],[V1]])</f>
        <v>1.3183168155951877</v>
      </c>
      <c r="AW101" s="4">
        <f>_xlfn.STDEV.S(Tabela13[[#This Row],[V2]],Tabela13[[#This Row],[V3]])</f>
        <v>0.2576566438153664</v>
      </c>
      <c r="AX101" s="4">
        <f>_xlfn.STDEV.S(Tabela13[[#This Row],[V42]],Tabela13[[#This Row],[V44]])</f>
        <v>2.3789769873750091</v>
      </c>
      <c r="AY101" s="4">
        <f>_xlfn.STDEV.S(Tabela13[[#This Row],[V3]],Tabela13[[#This Row],[V1]])</f>
        <v>1.0606601717798212</v>
      </c>
      <c r="AZ101" s="4">
        <f>_xlfn.STDEV.S(Tabela13[[#This Row],[V3]],Tabela13[[#This Row],[V2]])</f>
        <v>0.2576566438153664</v>
      </c>
      <c r="BA101" s="4">
        <f>_xlfn.STDEV.S(Tabela13[[#This Row],[V3]],Tabela13[[#This Row],[V4]])</f>
        <v>0.80300352796445496</v>
      </c>
      <c r="BB101" s="4">
        <f>_xlfn.STDEV.S(Tabela13[[#This Row],[V4]],Tabela13[[#This Row],[V1]])</f>
        <v>0.25765664381536868</v>
      </c>
      <c r="BC101" s="4">
        <f>_xlfn.STDEV.S(Tabela13[[#This Row],[V4]],Tabela13[[#This Row],[V2]])</f>
        <v>1.0606601717798212</v>
      </c>
      <c r="BD101" s="4">
        <f>_xlfn.STDEV.S(Tabela13[[#This Row],[V4]],Tabela13[[#This Row],[V3]])</f>
        <v>0.80300352796445496</v>
      </c>
      <c r="BE101" s="4">
        <f>Tabela13[[#This Row],[V17]]/Tabela13[[#This Row],[V5]]</f>
        <v>1.3484612549761752</v>
      </c>
      <c r="BF101" s="4">
        <f>Tabela13[[#This Row],[V18]]/Tabela13[[#This Row],[V6]]</f>
        <v>0.91449145552747835</v>
      </c>
      <c r="BG101" s="4">
        <f>Tabela13[[#This Row],[V19]]/Tabela13[[#This Row],[V7]]</f>
        <v>0.14913746646548406</v>
      </c>
      <c r="BH101" s="4">
        <f>Tabela13[[#This Row],[V20]]/Tabela13[[#This Row],[V8]]</f>
        <v>1.3484612549761752</v>
      </c>
      <c r="BI101" s="4">
        <f>Tabela13[[#This Row],[V21]]/Tabela13[[#This Row],[V9]]</f>
        <v>1.1318337675948338</v>
      </c>
      <c r="BJ101" s="4">
        <f>Tabela13[[#This Row],[V22]]/Tabela13[[#This Row],[V10]]</f>
        <v>2.9907139269857259</v>
      </c>
      <c r="BK101" s="4">
        <f>Tabela13[[#This Row],[V23]]/Tabela13[[#This Row],[V11]]</f>
        <v>0.91449145552747835</v>
      </c>
      <c r="BL101" s="4">
        <f>Tabela13[[#This Row],[V24]]/Tabela13[[#This Row],[V12]]</f>
        <v>1.1318337675948338</v>
      </c>
      <c r="BM101" s="4">
        <f>Tabela13[[#This Row],[V25]]/Tabela13[[#This Row],[V13]]</f>
        <v>0.82136488912217875</v>
      </c>
      <c r="BN101" s="4">
        <f>Tabela13[[#This Row],[V26]]/Tabela13[[#This Row],[V14]]</f>
        <v>0.14913746646548406</v>
      </c>
      <c r="BO101" s="4">
        <f>Tabela13[[#This Row],[V27]]/Tabela13[[#This Row],[V15]]</f>
        <v>1.3334013588089182</v>
      </c>
      <c r="BP101" s="4">
        <f>Tabela13[[#This Row],[V28]]/Tabela13[[#This Row],[V16]]</f>
        <v>0.82136488912217875</v>
      </c>
      <c r="BQ101" s="4">
        <f>Tabela13[[#This Row],[V1]]-Tabela13[[#This Row],[V2]]</f>
        <v>1.8643815201192251</v>
      </c>
      <c r="BR101" s="4">
        <f>Tabela13[[#This Row],[V1]]-Tabela13[[#This Row],[V3]]</f>
        <v>1.5</v>
      </c>
      <c r="BS101" s="4">
        <f>Tabela13[[#This Row],[V1]]-Tabela13[[#This Row],[V4]]</f>
        <v>0.36438152011922509</v>
      </c>
      <c r="BT101" s="4">
        <f>Tabela13[[#This Row],[V2]]-Tabela13[[#This Row],[V1]]</f>
        <v>-1.8643815201192251</v>
      </c>
      <c r="BU101" s="4">
        <f>Tabela13[[#This Row],[V2]]-Tabela13[[#This Row],[V3]]</f>
        <v>-0.36438152011922503</v>
      </c>
      <c r="BV101" s="4">
        <f>Tabela13[[#This Row],[V2]]-Tabela13[[#This Row],[V4]]</f>
        <v>-1.5</v>
      </c>
      <c r="BW101" s="4">
        <f>AVERAGE(Tabela13[[#This Row],[V41]],Tabela13[[#This Row],[V42]])</f>
        <v>1.6821907600596124</v>
      </c>
      <c r="BX101" s="4">
        <f>AVERAGE(Tabela13[[#This Row],[V41]],Tabela13[[#This Row],[V43]])</f>
        <v>1.1143815201192251</v>
      </c>
      <c r="BY101" s="4">
        <f>AVERAGE(Tabela13[[#This Row],[V41]],Tabela13[[#This Row],[V44]])</f>
        <v>0</v>
      </c>
      <c r="BZ101" s="4">
        <f>AVERAGE(Tabela13[[#This Row],[V41]],Tabela13[[#This Row],[V45]])</f>
        <v>0.75</v>
      </c>
      <c r="CA101" s="4">
        <f>AVERAGE(Tabela13[[#This Row],[V41]],Tabela13[[#This Row],[V46]])</f>
        <v>0.18219076005961254</v>
      </c>
      <c r="CB101" s="4">
        <f>AVERAGE(Tabela13[[#This Row],[V42]],Tabela13[[#This Row],[V41]])</f>
        <v>1.6821907600596124</v>
      </c>
      <c r="CC101" s="4">
        <f>AVERAGE(Tabela13[[#This Row],[V42]],Tabela13[[#This Row],[V43]])</f>
        <v>0.93219076005961254</v>
      </c>
      <c r="CD101" s="4">
        <f>AVERAGE(Tabela13[[#This Row],[V42]],Tabela13[[#This Row],[V44]])</f>
        <v>-0.18219076005961254</v>
      </c>
      <c r="CE101" s="4">
        <f>AVERAGE(Tabela13[[#This Row],[V42]],Tabela13[[#This Row],[V45]])</f>
        <v>0.56780923994038746</v>
      </c>
      <c r="CF101" s="4">
        <f>AVERAGE(Tabela13[[#This Row],[V42]],Tabela13[[#This Row],[V46]])</f>
        <v>0</v>
      </c>
      <c r="CG101" s="4">
        <f>AVERAGE(Tabela13[[#This Row],[V43]],Tabela13[[#This Row],[V41]])</f>
        <v>1.1143815201192251</v>
      </c>
      <c r="CH101" s="4">
        <f>AVERAGE(Tabela13[[#This Row],[V43]],Tabela13[[#This Row],[V42]])</f>
        <v>0.93219076005961254</v>
      </c>
      <c r="CI101" s="4">
        <f>AVERAGE(Tabela13[[#This Row],[V43]],Tabela13[[#This Row],[V44]])</f>
        <v>-0.75</v>
      </c>
      <c r="CJ101" s="4">
        <f>AVERAGE(Tabela13[[#This Row],[V43]],Tabela13[[#This Row],[V45]])</f>
        <v>0</v>
      </c>
      <c r="CK101" s="4">
        <f>AVERAGE(Tabela13[[#This Row],[V43]],Tabela13[[#This Row],[V46]])</f>
        <v>-0.56780923994038746</v>
      </c>
      <c r="CL101" s="4">
        <f>AVERAGE(Tabela13[[#This Row],[V44]],Tabela13[[#This Row],[V41]])</f>
        <v>0</v>
      </c>
      <c r="CM101" s="4">
        <f>AVERAGE(Tabela13[[#This Row],[V44]],Tabela13[[#This Row],[V42]])</f>
        <v>-0.18219076005961254</v>
      </c>
      <c r="CN101" s="4">
        <f>AVERAGE(Tabela13[[#This Row],[V44]],Tabela13[[#This Row],[V43]])</f>
        <v>-0.75</v>
      </c>
      <c r="CO101" s="4">
        <f>AVERAGE(Tabela13[[#This Row],[V44]],Tabela13[[#This Row],[V45]])</f>
        <v>-1.1143815201192251</v>
      </c>
      <c r="CP101" s="4">
        <f>AVERAGE(Tabela13[[#This Row],[V44]],Tabela13[[#This Row],[V46]])</f>
        <v>-1.6821907600596124</v>
      </c>
      <c r="CQ101" s="4">
        <f>AVERAGE(Tabela13[[#This Row],[V45]],Tabela13[[#This Row],[V41]])</f>
        <v>0.75</v>
      </c>
      <c r="CR101" s="4">
        <f>AVERAGE(Tabela13[[#This Row],[V45]],Tabela13[[#This Row],[V42]])</f>
        <v>0.56780923994038746</v>
      </c>
      <c r="CS101" s="4">
        <f>AVERAGE(Tabela13[[#This Row],[V45]],Tabela13[[#This Row],[V43]])</f>
        <v>0</v>
      </c>
      <c r="CT101" s="4">
        <f>AVERAGE(Tabela13[[#This Row],[V45]],Tabela13[[#This Row],[V44]])</f>
        <v>-1.1143815201192251</v>
      </c>
      <c r="CU101" s="4">
        <f>AVERAGE(Tabela13[[#This Row],[V45]],Tabela13[[#This Row],[V46]])</f>
        <v>-0.93219076005961254</v>
      </c>
      <c r="CV101" s="4">
        <f>AVERAGE(Tabela13[[#This Row],[V46]],Tabela13[[#This Row],[V41]])</f>
        <v>0.18219076005961254</v>
      </c>
      <c r="CW101" s="4">
        <f>AVERAGE(Tabela13[[#This Row],[V46]],Tabela13[[#This Row],[V42]])</f>
        <v>0</v>
      </c>
      <c r="CX101" s="4">
        <f>AVERAGE(Tabela13[[#This Row],[V46]],Tabela13[[#This Row],[V43]])</f>
        <v>-0.56780923994038746</v>
      </c>
      <c r="CY101" s="4">
        <f>AVERAGE(Tabela13[[#This Row],[V46]],Tabela13[[#This Row],[V44]])</f>
        <v>-1.6821907600596124</v>
      </c>
      <c r="CZ101" s="4">
        <f>AVERAGE(Tabela13[[#This Row],[V46]],Tabela13[[#This Row],[V45]])</f>
        <v>-0.93219076005961254</v>
      </c>
      <c r="DA101" s="3">
        <f>_xlfn.STDEV.S(Tabela13[[#This Row],[V41]],Tabela13[[#This Row],[V42]])</f>
        <v>0.25765664381536696</v>
      </c>
      <c r="DB101" s="3">
        <f>_xlfn.STDEV.S(Tabela13[[#This Row],[V41]],Tabela13[[#This Row],[V43]])</f>
        <v>1.0606601717798212</v>
      </c>
      <c r="DC101" s="3">
        <f>_xlfn.STDEV.S(Tabela13[[#This Row],[V41]],Tabela13[[#This Row],[V44]])</f>
        <v>2.6366336311903753</v>
      </c>
      <c r="DD101" s="3">
        <f>_xlfn.STDEV.S(Tabela13[[#This Row],[V41]],Tabela13[[#This Row],[V45]])</f>
        <v>1.5759734594105541</v>
      </c>
      <c r="DE101" s="3">
        <f>_xlfn.STDEV.S(Tabela13[[#This Row],[V41]],Tabela13[[#This Row],[V46]])</f>
        <v>2.3789769873750091</v>
      </c>
      <c r="DF101" s="3">
        <f>_xlfn.STDEV.S(Tabela13[[#This Row],[V42]],Tabela13[[#This Row],[V41]])</f>
        <v>0.25765664381536696</v>
      </c>
      <c r="DG101" s="3">
        <f>_xlfn.STDEV.S(Tabela13[[#This Row],[V42]],Tabela13[[#This Row],[V43]])</f>
        <v>0.80300352796445496</v>
      </c>
      <c r="DH101" s="3">
        <f>_xlfn.STDEV.S(Tabela13[[#This Row],[V42]],Tabela13[[#This Row],[V44]])</f>
        <v>2.3789769873750091</v>
      </c>
      <c r="DI101" s="3">
        <f>_xlfn.STDEV.S(Tabela13[[#This Row],[V42]],Tabela13[[#This Row],[V45]])</f>
        <v>1.3183168155951877</v>
      </c>
      <c r="DJ101" s="3">
        <f>_xlfn.STDEV.S(Tabela13[[#This Row],[V42]],Tabela13[[#This Row],[V46]])</f>
        <v>2.1213203435596424</v>
      </c>
      <c r="DK101" s="3">
        <f>_xlfn.STDEV.S(Tabela13[[#This Row],[V43]],Tabela13[[#This Row],[V41]])</f>
        <v>1.0606601717798212</v>
      </c>
      <c r="DL101" s="3">
        <f>_xlfn.STDEV.S(Tabela13[[#This Row],[V43]],Tabela13[[#This Row],[V42]])</f>
        <v>0.80300352796445496</v>
      </c>
      <c r="DM101" s="3">
        <f>_xlfn.STDEV.S(Tabela13[[#This Row],[V43]],Tabela13[[#This Row],[V44]])</f>
        <v>1.5759734594105541</v>
      </c>
      <c r="DN101" s="3">
        <f>_xlfn.STDEV.S(Tabela13[[#This Row],[V43]],Tabela13[[#This Row],[V45]])</f>
        <v>0.51531328763073292</v>
      </c>
      <c r="DO101" s="3">
        <f>_xlfn.STDEV.S(Tabela13[[#This Row],[V43]],Tabela13[[#This Row],[V46]])</f>
        <v>1.3183168155951877</v>
      </c>
      <c r="DP101" s="3">
        <f>_xlfn.STDEV.S(Tabela13[[#This Row],[V44]],Tabela13[[#This Row],[V41]])</f>
        <v>2.6366336311903753</v>
      </c>
      <c r="DQ101" s="3">
        <f>_xlfn.STDEV.S(Tabela13[[#This Row],[V44]],Tabela13[[#This Row],[V42]])</f>
        <v>2.3789769873750091</v>
      </c>
      <c r="DR101" s="3">
        <f>_xlfn.STDEV.S(Tabela13[[#This Row],[V44]],Tabela13[[#This Row],[V43]])</f>
        <v>1.5759734594105541</v>
      </c>
      <c r="DS101" s="3">
        <f>_xlfn.STDEV.S(Tabela13[[#This Row],[V44]],Tabela13[[#This Row],[V45]])</f>
        <v>1.0606601717798212</v>
      </c>
      <c r="DT101" s="3">
        <f>_xlfn.STDEV.S(Tabela13[[#This Row],[V44]],Tabela13[[#This Row],[V46]])</f>
        <v>0.25765664381536696</v>
      </c>
      <c r="DU101" s="3">
        <f>_xlfn.STDEV.S(Tabela13[[#This Row],[V45]],Tabela13[[#This Row],[V41]])</f>
        <v>1.5759734594105541</v>
      </c>
      <c r="DV101" s="3">
        <f>_xlfn.STDEV.S(Tabela13[[#This Row],[V45]],Tabela13[[#This Row],[V42]])</f>
        <v>1.3183168155951877</v>
      </c>
      <c r="DW101" s="3">
        <f>_xlfn.STDEV.S(Tabela13[[#This Row],[V45]],Tabela13[[#This Row],[V43]])</f>
        <v>0.51531328763073292</v>
      </c>
      <c r="DX101" s="3">
        <f>_xlfn.STDEV.S(Tabela13[[#This Row],[V45]],Tabela13[[#This Row],[V44]])</f>
        <v>1.0606601717798212</v>
      </c>
      <c r="DY101" s="3">
        <f>_xlfn.STDEV.S(Tabela13[[#This Row],[V45]],Tabela13[[#This Row],[V46]])</f>
        <v>0.80300352796445496</v>
      </c>
      <c r="DZ101" s="3">
        <f>_xlfn.STDEV.S(Tabela13[[#This Row],[V46]],Tabela13[[#This Row],[V41]])</f>
        <v>2.3789769873750091</v>
      </c>
      <c r="EA101" s="3">
        <f>_xlfn.STDEV.S(Tabela13[[#This Row],[V46]],Tabela13[[#This Row],[V42]])</f>
        <v>2.1213203435596424</v>
      </c>
      <c r="EB101" s="3">
        <f>_xlfn.STDEV.S(Tabela13[[#This Row],[V46]],Tabela13[[#This Row],[V43]])</f>
        <v>1.3183168155951877</v>
      </c>
      <c r="EC101" s="3">
        <f>_xlfn.STDEV.S(Tabela13[[#This Row],[V46]],Tabela13[[#This Row],[V44]])</f>
        <v>0.25765664381536696</v>
      </c>
      <c r="ED101" s="3">
        <f>_xlfn.STDEV.S(Tabela13[[#This Row],[V46]],Tabela13[[#This Row],[V45]])</f>
        <v>0.80300352796445496</v>
      </c>
      <c r="EE101" s="3">
        <f t="shared" si="92"/>
        <v>0.15316731605768438</v>
      </c>
      <c r="EF101" s="3">
        <f t="shared" si="93"/>
        <v>0.95179267838750914</v>
      </c>
      <c r="EG101" s="3" t="str">
        <f t="shared" si="94"/>
        <v/>
      </c>
      <c r="EH101" s="3">
        <f t="shared" si="95"/>
        <v>2.1012979458807388</v>
      </c>
      <c r="EI101" s="3">
        <f t="shared" si="96"/>
        <v>13.057616020684097</v>
      </c>
      <c r="EJ101" s="3">
        <f t="shared" si="97"/>
        <v>0.15316731605768438</v>
      </c>
      <c r="EK101" s="3">
        <f t="shared" si="98"/>
        <v>0.86141545525843211</v>
      </c>
      <c r="EL101" s="3">
        <f t="shared" si="99"/>
        <v>-13.057616020684097</v>
      </c>
      <c r="EM101" s="3">
        <f t="shared" si="100"/>
        <v>2.3217600610613411</v>
      </c>
      <c r="EN101" s="3" t="str">
        <f t="shared" si="101"/>
        <v/>
      </c>
      <c r="EO101" s="3">
        <f t="shared" si="102"/>
        <v>0.95179267838750914</v>
      </c>
      <c r="EP101" s="3">
        <f t="shared" si="103"/>
        <v>0.86141545525843211</v>
      </c>
      <c r="EQ101" s="3">
        <f t="shared" si="104"/>
        <v>-2.1012979458807388</v>
      </c>
      <c r="ER101" s="3" t="str">
        <f t="shared" si="105"/>
        <v/>
      </c>
      <c r="ES101" s="3" t="str">
        <f t="shared" si="106"/>
        <v/>
      </c>
      <c r="ET101" s="3" t="str">
        <f t="shared" si="107"/>
        <v/>
      </c>
      <c r="EU101" s="3" t="str">
        <f t="shared" si="108"/>
        <v/>
      </c>
      <c r="EV101" s="3">
        <f t="shared" si="109"/>
        <v>-2.1012979458807388</v>
      </c>
      <c r="EW101" s="3">
        <f t="shared" si="110"/>
        <v>-0.95179267838750914</v>
      </c>
      <c r="EX101" s="3">
        <f t="shared" si="111"/>
        <v>-0.15316731605768438</v>
      </c>
      <c r="EY101" s="3">
        <f t="shared" si="112"/>
        <v>2.1012979458807388</v>
      </c>
      <c r="EZ101" s="3">
        <f t="shared" si="113"/>
        <v>2.3217600610613411</v>
      </c>
      <c r="FA101" s="3" t="str">
        <f t="shared" si="114"/>
        <v/>
      </c>
      <c r="FB101" s="3">
        <f t="shared" si="115"/>
        <v>-0.95179267838750914</v>
      </c>
      <c r="FC101" s="3">
        <f t="shared" si="116"/>
        <v>-0.86141545525843211</v>
      </c>
      <c r="FD101" s="3">
        <f t="shared" si="117"/>
        <v>13.057616020684097</v>
      </c>
      <c r="FE101" s="3" t="str">
        <f t="shared" si="118"/>
        <v/>
      </c>
      <c r="FF101" s="3">
        <f t="shared" si="119"/>
        <v>-2.3217600610613411</v>
      </c>
      <c r="FG101" s="3">
        <f t="shared" si="120"/>
        <v>-0.15316731605768438</v>
      </c>
      <c r="FH101" s="3">
        <f t="shared" si="121"/>
        <v>-0.86141545525843211</v>
      </c>
      <c r="FI101" s="4">
        <f t="shared" si="122"/>
        <v>0.27272727272727271</v>
      </c>
      <c r="FJ101" s="4">
        <f t="shared" si="123"/>
        <v>0</v>
      </c>
      <c r="FK101" s="4">
        <f t="shared" si="124"/>
        <v>2.4698868229587716</v>
      </c>
      <c r="FL101" s="4">
        <f t="shared" si="125"/>
        <v>0.39450282942603077</v>
      </c>
      <c r="FM101" s="4">
        <f>Tabela13[[#This Row],[V139]]-Tabela13[[#This Row],[V140]]</f>
        <v>2.0753839935327409</v>
      </c>
      <c r="FN101" s="4">
        <f>Tabela13[[#This Row],[V1]]-Tabela13[[#This Row],[V2]]/2</f>
        <v>1.8871087928464978</v>
      </c>
      <c r="FO101" s="4">
        <f>Tabela13[[#This Row],[V1]]-Tabela13[[#This Row],[V3]]/2</f>
        <v>1.7049180327868854</v>
      </c>
      <c r="FP101" s="4">
        <f>Tabela13[[#This Row],[V1]]-Tabela13[[#This Row],[V4]]/2</f>
        <v>1.1371087928464978</v>
      </c>
      <c r="FQ101" s="4">
        <f>Tabela13[[#This Row],[V2]]-Tabela13[[#This Row],[V1]]/2</f>
        <v>-0.90946348733233984</v>
      </c>
      <c r="FR101" s="4">
        <f>Tabela13[[#This Row],[V2]]-Tabela13[[#This Row],[V3]]/2</f>
        <v>-0.15946348733233978</v>
      </c>
      <c r="FS101" s="4">
        <f>Tabela13[[#This Row],[V2]]-Tabela13[[#This Row],[V4]]/2</f>
        <v>-0.72727272727272729</v>
      </c>
      <c r="FT101" s="4">
        <f t="shared" si="126"/>
        <v>1.083507111237606</v>
      </c>
      <c r="FU101" s="4">
        <f t="shared" si="127"/>
        <v>1.0403338232065944</v>
      </c>
      <c r="FV101" s="4">
        <f t="shared" si="128"/>
        <v>0.84946656384018948</v>
      </c>
      <c r="FW101" s="4">
        <f t="shared" si="129"/>
        <v>-0.73801901309720463</v>
      </c>
      <c r="FX101" s="4">
        <f t="shared" si="130"/>
        <v>-0.15813209766981146</v>
      </c>
      <c r="FY101" s="4">
        <f t="shared" si="131"/>
        <v>-0.62879628641543295</v>
      </c>
      <c r="FZ101" s="4">
        <f t="shared" si="132"/>
        <v>195.03128002276907</v>
      </c>
      <c r="GA101" s="4">
        <f t="shared" si="133"/>
        <v>187.26008817718699</v>
      </c>
      <c r="GB101" s="4">
        <f t="shared" si="134"/>
        <v>152.90398149123411</v>
      </c>
      <c r="GC101" s="4">
        <f t="shared" si="135"/>
        <v>-132.84342235749682</v>
      </c>
      <c r="GD101" s="4">
        <f t="shared" si="136"/>
        <v>-28.463777580566063</v>
      </c>
      <c r="GE101" s="4">
        <f t="shared" si="137"/>
        <v>-113.18333155477794</v>
      </c>
      <c r="GF101" s="4">
        <f>Tabela13[[#This Row],[V1]]-Tabela13[[#This Row],[V2]]/Tabela13[[#This Row],[V2]]</f>
        <v>0.9098360655737705</v>
      </c>
      <c r="GG101" s="4">
        <f>Tabela13[[#This Row],[V1]]-Tabela13[[#This Row],[V3]]/Tabela13[[#This Row],[V3]]</f>
        <v>0.9098360655737705</v>
      </c>
      <c r="GH101" s="4">
        <f>Tabela13[[#This Row],[V1]]-Tabela13[[#This Row],[V4]]/Tabela13[[#This Row],[V4]]</f>
        <v>0.9098360655737705</v>
      </c>
      <c r="GI101" s="4">
        <f>Tabela13[[#This Row],[V2]]-Tabela13[[#This Row],[V1]]/Tabela13[[#This Row],[V1]]</f>
        <v>-0.95454545454545459</v>
      </c>
      <c r="GJ101" s="4">
        <f>Tabela13[[#This Row],[V2]]-Tabela13[[#This Row],[V3]]/Tabela13[[#This Row],[V3]]</f>
        <v>-0.95454545454545459</v>
      </c>
      <c r="GK101" s="4">
        <f>Tabela13[[#This Row],[V2]]-Tabela13[[#This Row],[V4]]/Tabela13[[#This Row],[V4]]</f>
        <v>-0.95454545454545459</v>
      </c>
      <c r="GL101" s="4">
        <f t="shared" si="138"/>
        <v>0.89121151477532667</v>
      </c>
      <c r="GM101" s="4">
        <f t="shared" si="139"/>
        <v>0.97764530551415796</v>
      </c>
      <c r="GN101" s="4">
        <f t="shared" si="140"/>
        <v>0.911589826850982</v>
      </c>
      <c r="GO101" s="3">
        <f t="shared" si="141"/>
        <v>1</v>
      </c>
      <c r="GP101" s="3">
        <v>100</v>
      </c>
      <c r="GQ101" s="3">
        <f t="shared" si="142"/>
        <v>0.21999999999999997</v>
      </c>
      <c r="GR101" s="3">
        <f t="shared" si="143"/>
        <v>21.999999999999996</v>
      </c>
      <c r="GS101" s="34">
        <f>COUNTIF($D$2:D100,Tabela13[[#This Row],[HomeTeam]])</f>
        <v>4</v>
      </c>
      <c r="GT101" s="34">
        <f>COUNTIF($E$2:E100,Tabela13[[#This Row],[AwayTeam]])</f>
        <v>5</v>
      </c>
      <c r="GU101" s="3">
        <f>IFERROR(AVERAGEIFS($AD$2:AD100,$D$2:D100,Tabela13[[#This Row],[HomeTeam]],$GS$2:GS100,"&gt;="&amp;Tabela13[[#This Row],[Contagem_H]]-5),"")</f>
        <v>0.32125626566416038</v>
      </c>
      <c r="GV101" s="3">
        <f>IFERROR(AVERAGEIFS($G$2:G100,$E$2:E100,Tabela13[[#This Row],[AwayTeam]],$GT$2:GT100,"&gt;="&amp;Tabela13[[#This Row],[Contagem_A]]-5),"")</f>
        <v>0.8</v>
      </c>
      <c r="GW101" s="3">
        <f>IFERROR(AVERAGEIFS($GQ$2:GQ100,$D$2:D100,Tabela13[[#This Row],[HomeTeam]],$GS$2:GS100,"&gt;="&amp;Tabela13[[#This Row],[Contagem_H]]-5),"")</f>
        <v>0.39</v>
      </c>
    </row>
    <row r="102" spans="1:205" x14ac:dyDescent="0.25">
      <c r="A102" t="s">
        <v>127</v>
      </c>
      <c r="B102" t="s">
        <v>170</v>
      </c>
      <c r="C102" t="s">
        <v>139</v>
      </c>
      <c r="D102" t="s">
        <v>141</v>
      </c>
      <c r="E102" t="s">
        <v>130</v>
      </c>
      <c r="F102" s="3">
        <v>0</v>
      </c>
      <c r="G102" s="3">
        <v>3</v>
      </c>
      <c r="H102" s="3" t="str">
        <f t="shared" si="144"/>
        <v>A</v>
      </c>
      <c r="I102" s="3">
        <v>5.5</v>
      </c>
      <c r="J102" s="3">
        <v>4.2</v>
      </c>
      <c r="K102" s="3">
        <v>1.57</v>
      </c>
      <c r="L102" s="3">
        <v>1.65</v>
      </c>
      <c r="M102" s="3">
        <v>2.2000000000000002</v>
      </c>
      <c r="N102" s="3">
        <f t="shared" si="73"/>
        <v>3</v>
      </c>
      <c r="O102" s="3">
        <f t="shared" si="74"/>
        <v>0</v>
      </c>
      <c r="P102" s="3">
        <f t="shared" si="75"/>
        <v>3</v>
      </c>
      <c r="Q102" s="3">
        <f t="shared" si="76"/>
        <v>5.6856095072655544E-2</v>
      </c>
      <c r="R102" s="3">
        <f t="shared" si="77"/>
        <v>6.0606060606060663E-2</v>
      </c>
      <c r="S102" s="3">
        <f t="shared" si="78"/>
        <v>5.8127085228996052</v>
      </c>
      <c r="T102" s="3">
        <f t="shared" si="79"/>
        <v>4.4387955993051538</v>
      </c>
      <c r="U102" s="3">
        <f t="shared" si="80"/>
        <v>1.6592640692640692</v>
      </c>
      <c r="V102" s="3">
        <f t="shared" si="81"/>
        <v>1.7438125568698815</v>
      </c>
      <c r="W102" s="3">
        <f t="shared" si="82"/>
        <v>2.3250834091598422</v>
      </c>
      <c r="X102" s="4">
        <f t="shared" si="83"/>
        <v>0.18181818181818182</v>
      </c>
      <c r="Y102" s="4">
        <f t="shared" si="84"/>
        <v>0.23809523809523808</v>
      </c>
      <c r="Z102" s="4">
        <f t="shared" si="85"/>
        <v>0.63694267515923564</v>
      </c>
      <c r="AA102" s="4">
        <f t="shared" si="86"/>
        <v>0.60606060606060608</v>
      </c>
      <c r="AB102" s="4">
        <f t="shared" si="87"/>
        <v>0.45454545454545453</v>
      </c>
      <c r="AC102" s="4">
        <f t="shared" si="88"/>
        <v>9.0909090909090912E-2</v>
      </c>
      <c r="AD102" s="4">
        <f t="shared" si="89"/>
        <v>1.8184713375796178</v>
      </c>
      <c r="AE102" s="4">
        <f t="shared" si="90"/>
        <v>1.5909090909090908</v>
      </c>
      <c r="AF102" s="4">
        <f t="shared" si="91"/>
        <v>0.31847133757961782</v>
      </c>
      <c r="AG102" s="4">
        <f>IFERROR(AVERAGE(Tabela13[[#This Row],[V1]],Tabela13[[#This Row],[V2]]),"")</f>
        <v>0.9546902142443543</v>
      </c>
      <c r="AH102" s="4">
        <f>IFERROR(AVERAGE(Tabela13[[#This Row],[V1]],Tabela13[[#This Row],[V3]]),"")</f>
        <v>0.84090909090909083</v>
      </c>
      <c r="AI102" s="4">
        <f>IFERROR(AVERAGE(Tabela13[[#This Row],[V1]],Tabela13[[#This Row],[V4]]),"")</f>
        <v>0.20469021424435435</v>
      </c>
      <c r="AJ102" s="4">
        <f>IFERROR(AVERAGE(Tabela13[[#This Row],[V2]],Tabela13[[#This Row],[V1]]),"")</f>
        <v>0.9546902142443543</v>
      </c>
      <c r="AK102" s="4">
        <f>IFERROR(AVERAGE(Tabela13[[#This Row],[V2]],Tabela13[[#This Row],[V3]]),"")</f>
        <v>1.7046902142443543</v>
      </c>
      <c r="AL102" s="4">
        <f>IFERROR(AVERAGE(Tabela13[[#This Row],[V2]],Tabela13[[#This Row],[V4]]),"")</f>
        <v>1.0684713375796178</v>
      </c>
      <c r="AM102" s="4">
        <f>IFERROR(AVERAGE(Tabela13[[#This Row],[V3]],Tabela13[[#This Row],[V1]]),"")</f>
        <v>0.84090909090909083</v>
      </c>
      <c r="AN102" s="4">
        <f>IFERROR(AVERAGE(Tabela13[[#This Row],[V3]],Tabela13[[#This Row],[V2]]),"")</f>
        <v>1.7046902142443543</v>
      </c>
      <c r="AO102" s="4">
        <f>IFERROR(AVERAGE(Tabela13[[#This Row],[V3]],Tabela13[[#This Row],[V4]]),"")</f>
        <v>0.9546902142443543</v>
      </c>
      <c r="AP102" s="4">
        <f>IFERROR(AVERAGE(Tabela13[[#This Row],[V4]],Tabela13[[#This Row],[V1]]),"")</f>
        <v>0.20469021424435435</v>
      </c>
      <c r="AQ102" s="4">
        <f>IFERROR(AVERAGE(Tabela13[[#This Row],[V4]],Tabela13[[#This Row],[V2]]),"")</f>
        <v>1.0684713375796178</v>
      </c>
      <c r="AR102" s="4">
        <f>IFERROR(AVERAGE(Tabela13[[#This Row],[V4]],Tabela13[[#This Row],[V3]]),"")</f>
        <v>0.9546902142443543</v>
      </c>
      <c r="AS102" s="4">
        <f>_xlfn.STDEV.S(Tabela13[[#This Row],[V1]:[V2]])</f>
        <v>1.2215709795425969</v>
      </c>
      <c r="AT102" s="4">
        <f>_xlfn.STDEV.S(Tabela13[[#This Row],[V1]],Tabela13[[#This Row],[V3]])</f>
        <v>1.0606601717798214</v>
      </c>
      <c r="AU102" s="4">
        <f>_xlfn.STDEV.S(Tabela13[[#This Row],[V1]],Tabela13[[#This Row],[V4]])</f>
        <v>0.16091080776277544</v>
      </c>
      <c r="AV102" s="4">
        <f>_xlfn.STDEV.S(Tabela13[[#This Row],[V2]],Tabela13[[#This Row],[V1]])</f>
        <v>1.2215709795425969</v>
      </c>
      <c r="AW102" s="4">
        <f>_xlfn.STDEV.S(Tabela13[[#This Row],[V2]],Tabela13[[#This Row],[V3]])</f>
        <v>0.16091080776277544</v>
      </c>
      <c r="AX102" s="4">
        <f>_xlfn.STDEV.S(Tabela13[[#This Row],[V42]],Tabela13[[#This Row],[V44]])</f>
        <v>2.2822311513224181</v>
      </c>
      <c r="AY102" s="4">
        <f>_xlfn.STDEV.S(Tabela13[[#This Row],[V3]],Tabela13[[#This Row],[V1]])</f>
        <v>1.0606601717798214</v>
      </c>
      <c r="AZ102" s="4">
        <f>_xlfn.STDEV.S(Tabela13[[#This Row],[V3]],Tabela13[[#This Row],[V2]])</f>
        <v>0.16091080776277544</v>
      </c>
      <c r="BA102" s="4">
        <f>_xlfn.STDEV.S(Tabela13[[#This Row],[V3]],Tabela13[[#This Row],[V4]])</f>
        <v>0.89974936401704597</v>
      </c>
      <c r="BB102" s="4">
        <f>_xlfn.STDEV.S(Tabela13[[#This Row],[V4]],Tabela13[[#This Row],[V1]])</f>
        <v>0.16091080776277544</v>
      </c>
      <c r="BC102" s="4">
        <f>_xlfn.STDEV.S(Tabela13[[#This Row],[V4]],Tabela13[[#This Row],[V2]])</f>
        <v>1.0606601717798212</v>
      </c>
      <c r="BD102" s="4">
        <f>_xlfn.STDEV.S(Tabela13[[#This Row],[V4]],Tabela13[[#This Row],[V3]])</f>
        <v>0.89974936401704597</v>
      </c>
      <c r="BE102" s="4">
        <f>Tabela13[[#This Row],[V17]]/Tabela13[[#This Row],[V5]]</f>
        <v>1.2795469790265745</v>
      </c>
      <c r="BF102" s="4">
        <f>Tabela13[[#This Row],[V18]]/Tabela13[[#This Row],[V6]]</f>
        <v>1.2613256096841121</v>
      </c>
      <c r="BG102" s="4">
        <f>Tabela13[[#This Row],[V19]]/Tabela13[[#This Row],[V7]]</f>
        <v>0.78611871288914625</v>
      </c>
      <c r="BH102" s="4">
        <f>Tabela13[[#This Row],[V20]]/Tabela13[[#This Row],[V8]]</f>
        <v>1.2795469790265745</v>
      </c>
      <c r="BI102" s="4">
        <f>Tabela13[[#This Row],[V21]]/Tabela13[[#This Row],[V9]]</f>
        <v>9.4392990830948778E-2</v>
      </c>
      <c r="BJ102" s="4">
        <f>Tabela13[[#This Row],[V22]]/Tabela13[[#This Row],[V10]]</f>
        <v>2.1359778882719502</v>
      </c>
      <c r="BK102" s="4">
        <f>Tabela13[[#This Row],[V23]]/Tabela13[[#This Row],[V11]]</f>
        <v>1.2613256096841121</v>
      </c>
      <c r="BL102" s="4">
        <f>Tabela13[[#This Row],[V24]]/Tabela13[[#This Row],[V12]]</f>
        <v>9.4392990830948778E-2</v>
      </c>
      <c r="BM102" s="4">
        <f>Tabela13[[#This Row],[V25]]/Tabela13[[#This Row],[V13]]</f>
        <v>0.94245164619101651</v>
      </c>
      <c r="BN102" s="4">
        <f>Tabela13[[#This Row],[V26]]/Tabela13[[#This Row],[V14]]</f>
        <v>0.78611871288914625</v>
      </c>
      <c r="BO102" s="4">
        <f>Tabela13[[#This Row],[V27]]/Tabela13[[#This Row],[V15]]</f>
        <v>0.99268940071196388</v>
      </c>
      <c r="BP102" s="4">
        <f>Tabela13[[#This Row],[V28]]/Tabela13[[#This Row],[V16]]</f>
        <v>0.94245164619101651</v>
      </c>
      <c r="BQ102" s="4">
        <f>Tabela13[[#This Row],[V1]]-Tabela13[[#This Row],[V2]]</f>
        <v>-1.7275622466705269</v>
      </c>
      <c r="BR102" s="4">
        <f>Tabela13[[#This Row],[V1]]-Tabela13[[#This Row],[V3]]</f>
        <v>-1.5</v>
      </c>
      <c r="BS102" s="4">
        <f>Tabela13[[#This Row],[V1]]-Tabela13[[#This Row],[V4]]</f>
        <v>-0.22756224667052691</v>
      </c>
      <c r="BT102" s="4">
        <f>Tabela13[[#This Row],[V2]]-Tabela13[[#This Row],[V1]]</f>
        <v>1.7275622466705269</v>
      </c>
      <c r="BU102" s="4">
        <f>Tabela13[[#This Row],[V2]]-Tabela13[[#This Row],[V3]]</f>
        <v>0.22756224667052694</v>
      </c>
      <c r="BV102" s="4">
        <f>Tabela13[[#This Row],[V2]]-Tabela13[[#This Row],[V4]]</f>
        <v>1.5</v>
      </c>
      <c r="BW102" s="4">
        <f>AVERAGE(Tabela13[[#This Row],[V41]],Tabela13[[#This Row],[V42]])</f>
        <v>-1.6137811233352635</v>
      </c>
      <c r="BX102" s="4">
        <f>AVERAGE(Tabela13[[#This Row],[V41]],Tabela13[[#This Row],[V43]])</f>
        <v>-0.97756224667052694</v>
      </c>
      <c r="BY102" s="4">
        <f>AVERAGE(Tabela13[[#This Row],[V41]],Tabela13[[#This Row],[V44]])</f>
        <v>0</v>
      </c>
      <c r="BZ102" s="4">
        <f>AVERAGE(Tabela13[[#This Row],[V41]],Tabela13[[#This Row],[V45]])</f>
        <v>-0.75</v>
      </c>
      <c r="CA102" s="4">
        <f>AVERAGE(Tabela13[[#This Row],[V41]],Tabela13[[#This Row],[V46]])</f>
        <v>-0.11378112333526347</v>
      </c>
      <c r="CB102" s="4">
        <f>AVERAGE(Tabela13[[#This Row],[V42]],Tabela13[[#This Row],[V41]])</f>
        <v>-1.6137811233352635</v>
      </c>
      <c r="CC102" s="4">
        <f>AVERAGE(Tabela13[[#This Row],[V42]],Tabela13[[#This Row],[V43]])</f>
        <v>-0.86378112333526347</v>
      </c>
      <c r="CD102" s="4">
        <f>AVERAGE(Tabela13[[#This Row],[V42]],Tabela13[[#This Row],[V44]])</f>
        <v>0.11378112333526347</v>
      </c>
      <c r="CE102" s="4">
        <f>AVERAGE(Tabela13[[#This Row],[V42]],Tabela13[[#This Row],[V45]])</f>
        <v>-0.63621887666473653</v>
      </c>
      <c r="CF102" s="4">
        <f>AVERAGE(Tabela13[[#This Row],[V42]],Tabela13[[#This Row],[V46]])</f>
        <v>0</v>
      </c>
      <c r="CG102" s="4">
        <f>AVERAGE(Tabela13[[#This Row],[V43]],Tabela13[[#This Row],[V41]])</f>
        <v>-0.97756224667052694</v>
      </c>
      <c r="CH102" s="4">
        <f>AVERAGE(Tabela13[[#This Row],[V43]],Tabela13[[#This Row],[V42]])</f>
        <v>-0.86378112333526347</v>
      </c>
      <c r="CI102" s="4">
        <f>AVERAGE(Tabela13[[#This Row],[V43]],Tabela13[[#This Row],[V44]])</f>
        <v>0.75</v>
      </c>
      <c r="CJ102" s="4">
        <f>AVERAGE(Tabela13[[#This Row],[V43]],Tabela13[[#This Row],[V45]])</f>
        <v>0</v>
      </c>
      <c r="CK102" s="4">
        <f>AVERAGE(Tabela13[[#This Row],[V43]],Tabela13[[#This Row],[V46]])</f>
        <v>0.63621887666473653</v>
      </c>
      <c r="CL102" s="4">
        <f>AVERAGE(Tabela13[[#This Row],[V44]],Tabela13[[#This Row],[V41]])</f>
        <v>0</v>
      </c>
      <c r="CM102" s="4">
        <f>AVERAGE(Tabela13[[#This Row],[V44]],Tabela13[[#This Row],[V42]])</f>
        <v>0.11378112333526347</v>
      </c>
      <c r="CN102" s="4">
        <f>AVERAGE(Tabela13[[#This Row],[V44]],Tabela13[[#This Row],[V43]])</f>
        <v>0.75</v>
      </c>
      <c r="CO102" s="4">
        <f>AVERAGE(Tabela13[[#This Row],[V44]],Tabela13[[#This Row],[V45]])</f>
        <v>0.97756224667052694</v>
      </c>
      <c r="CP102" s="4">
        <f>AVERAGE(Tabela13[[#This Row],[V44]],Tabela13[[#This Row],[V46]])</f>
        <v>1.6137811233352635</v>
      </c>
      <c r="CQ102" s="4">
        <f>AVERAGE(Tabela13[[#This Row],[V45]],Tabela13[[#This Row],[V41]])</f>
        <v>-0.75</v>
      </c>
      <c r="CR102" s="4">
        <f>AVERAGE(Tabela13[[#This Row],[V45]],Tabela13[[#This Row],[V42]])</f>
        <v>-0.63621887666473653</v>
      </c>
      <c r="CS102" s="4">
        <f>AVERAGE(Tabela13[[#This Row],[V45]],Tabela13[[#This Row],[V43]])</f>
        <v>0</v>
      </c>
      <c r="CT102" s="4">
        <f>AVERAGE(Tabela13[[#This Row],[V45]],Tabela13[[#This Row],[V44]])</f>
        <v>0.97756224667052694</v>
      </c>
      <c r="CU102" s="4">
        <f>AVERAGE(Tabela13[[#This Row],[V45]],Tabela13[[#This Row],[V46]])</f>
        <v>0.86378112333526347</v>
      </c>
      <c r="CV102" s="4">
        <f>AVERAGE(Tabela13[[#This Row],[V46]],Tabela13[[#This Row],[V41]])</f>
        <v>-0.11378112333526347</v>
      </c>
      <c r="CW102" s="4">
        <f>AVERAGE(Tabela13[[#This Row],[V46]],Tabela13[[#This Row],[V42]])</f>
        <v>0</v>
      </c>
      <c r="CX102" s="4">
        <f>AVERAGE(Tabela13[[#This Row],[V46]],Tabela13[[#This Row],[V43]])</f>
        <v>0.63621887666473653</v>
      </c>
      <c r="CY102" s="4">
        <f>AVERAGE(Tabela13[[#This Row],[V46]],Tabela13[[#This Row],[V44]])</f>
        <v>1.6137811233352635</v>
      </c>
      <c r="CZ102" s="4">
        <f>AVERAGE(Tabela13[[#This Row],[V46]],Tabela13[[#This Row],[V45]])</f>
        <v>0.86378112333526347</v>
      </c>
      <c r="DA102" s="3">
        <f>_xlfn.STDEV.S(Tabela13[[#This Row],[V41]],Tabela13[[#This Row],[V42]])</f>
        <v>0.16091080776277544</v>
      </c>
      <c r="DB102" s="3">
        <f>_xlfn.STDEV.S(Tabela13[[#This Row],[V41]],Tabela13[[#This Row],[V43]])</f>
        <v>1.0606601717798212</v>
      </c>
      <c r="DC102" s="3">
        <f>_xlfn.STDEV.S(Tabela13[[#This Row],[V41]],Tabela13[[#This Row],[V44]])</f>
        <v>2.4431419590851933</v>
      </c>
      <c r="DD102" s="3">
        <f>_xlfn.STDEV.S(Tabela13[[#This Row],[V41]],Tabela13[[#This Row],[V45]])</f>
        <v>1.3824817873053721</v>
      </c>
      <c r="DE102" s="3">
        <f>_xlfn.STDEV.S(Tabela13[[#This Row],[V41]],Tabela13[[#This Row],[V46]])</f>
        <v>2.2822311513224181</v>
      </c>
      <c r="DF102" s="3">
        <f>_xlfn.STDEV.S(Tabela13[[#This Row],[V42]],Tabela13[[#This Row],[V41]])</f>
        <v>0.16091080776277544</v>
      </c>
      <c r="DG102" s="3">
        <f>_xlfn.STDEV.S(Tabela13[[#This Row],[V42]],Tabela13[[#This Row],[V43]])</f>
        <v>0.89974936401704586</v>
      </c>
      <c r="DH102" s="3">
        <f>_xlfn.STDEV.S(Tabela13[[#This Row],[V42]],Tabela13[[#This Row],[V44]])</f>
        <v>2.2822311513224181</v>
      </c>
      <c r="DI102" s="3">
        <f>_xlfn.STDEV.S(Tabela13[[#This Row],[V42]],Tabela13[[#This Row],[V45]])</f>
        <v>1.2215709795425966</v>
      </c>
      <c r="DJ102" s="3">
        <f>_xlfn.STDEV.S(Tabela13[[#This Row],[V42]],Tabela13[[#This Row],[V46]])</f>
        <v>2.1213203435596424</v>
      </c>
      <c r="DK102" s="3">
        <f>_xlfn.STDEV.S(Tabela13[[#This Row],[V43]],Tabela13[[#This Row],[V41]])</f>
        <v>1.0606601717798212</v>
      </c>
      <c r="DL102" s="3">
        <f>_xlfn.STDEV.S(Tabela13[[#This Row],[V43]],Tabela13[[#This Row],[V42]])</f>
        <v>0.89974936401704586</v>
      </c>
      <c r="DM102" s="3">
        <f>_xlfn.STDEV.S(Tabela13[[#This Row],[V43]],Tabela13[[#This Row],[V44]])</f>
        <v>1.3824817873053721</v>
      </c>
      <c r="DN102" s="3">
        <f>_xlfn.STDEV.S(Tabela13[[#This Row],[V43]],Tabela13[[#This Row],[V45]])</f>
        <v>0.32182161552555083</v>
      </c>
      <c r="DO102" s="3">
        <f>_xlfn.STDEV.S(Tabela13[[#This Row],[V43]],Tabela13[[#This Row],[V46]])</f>
        <v>1.2215709795425966</v>
      </c>
      <c r="DP102" s="3">
        <f>_xlfn.STDEV.S(Tabela13[[#This Row],[V44]],Tabela13[[#This Row],[V41]])</f>
        <v>2.4431419590851933</v>
      </c>
      <c r="DQ102" s="3">
        <f>_xlfn.STDEV.S(Tabela13[[#This Row],[V44]],Tabela13[[#This Row],[V42]])</f>
        <v>2.2822311513224181</v>
      </c>
      <c r="DR102" s="3">
        <f>_xlfn.STDEV.S(Tabela13[[#This Row],[V44]],Tabela13[[#This Row],[V43]])</f>
        <v>1.3824817873053721</v>
      </c>
      <c r="DS102" s="3">
        <f>_xlfn.STDEV.S(Tabela13[[#This Row],[V44]],Tabela13[[#This Row],[V45]])</f>
        <v>1.0606601717798212</v>
      </c>
      <c r="DT102" s="3">
        <f>_xlfn.STDEV.S(Tabela13[[#This Row],[V44]],Tabela13[[#This Row],[V46]])</f>
        <v>0.16091080776277544</v>
      </c>
      <c r="DU102" s="3">
        <f>_xlfn.STDEV.S(Tabela13[[#This Row],[V45]],Tabela13[[#This Row],[V41]])</f>
        <v>1.3824817873053721</v>
      </c>
      <c r="DV102" s="3">
        <f>_xlfn.STDEV.S(Tabela13[[#This Row],[V45]],Tabela13[[#This Row],[V42]])</f>
        <v>1.2215709795425966</v>
      </c>
      <c r="DW102" s="3">
        <f>_xlfn.STDEV.S(Tabela13[[#This Row],[V45]],Tabela13[[#This Row],[V43]])</f>
        <v>0.32182161552555083</v>
      </c>
      <c r="DX102" s="3">
        <f>_xlfn.STDEV.S(Tabela13[[#This Row],[V45]],Tabela13[[#This Row],[V44]])</f>
        <v>1.0606601717798212</v>
      </c>
      <c r="DY102" s="3">
        <f>_xlfn.STDEV.S(Tabela13[[#This Row],[V45]],Tabela13[[#This Row],[V46]])</f>
        <v>0.89974936401704586</v>
      </c>
      <c r="DZ102" s="3">
        <f>_xlfn.STDEV.S(Tabela13[[#This Row],[V46]],Tabela13[[#This Row],[V41]])</f>
        <v>2.2822311513224181</v>
      </c>
      <c r="EA102" s="3">
        <f>_xlfn.STDEV.S(Tabela13[[#This Row],[V46]],Tabela13[[#This Row],[V42]])</f>
        <v>2.1213203435596424</v>
      </c>
      <c r="EB102" s="3">
        <f>_xlfn.STDEV.S(Tabela13[[#This Row],[V46]],Tabela13[[#This Row],[V43]])</f>
        <v>1.2215709795425966</v>
      </c>
      <c r="EC102" s="3">
        <f>_xlfn.STDEV.S(Tabela13[[#This Row],[V46]],Tabela13[[#This Row],[V44]])</f>
        <v>0.16091080776277544</v>
      </c>
      <c r="ED102" s="3">
        <f>_xlfn.STDEV.S(Tabela13[[#This Row],[V46]],Tabela13[[#This Row],[V45]])</f>
        <v>0.89974936401704586</v>
      </c>
      <c r="EE102" s="3">
        <f t="shared" si="92"/>
        <v>-9.9710428778727378E-2</v>
      </c>
      <c r="EF102" s="3">
        <f t="shared" si="93"/>
        <v>-1.0850052519850444</v>
      </c>
      <c r="EG102" s="3" t="str">
        <f t="shared" si="94"/>
        <v/>
      </c>
      <c r="EH102" s="3">
        <f t="shared" si="95"/>
        <v>-1.843309049740496</v>
      </c>
      <c r="EI102" s="3">
        <f t="shared" si="96"/>
        <v>-20.058082434268783</v>
      </c>
      <c r="EJ102" s="3">
        <f t="shared" si="97"/>
        <v>-9.9710428778727378E-2</v>
      </c>
      <c r="EK102" s="3">
        <f t="shared" si="98"/>
        <v>-1.0416404569515256</v>
      </c>
      <c r="EL102" s="3">
        <f t="shared" si="99"/>
        <v>20.058082434268783</v>
      </c>
      <c r="EM102" s="3">
        <f t="shared" si="100"/>
        <v>-1.9200483109625159</v>
      </c>
      <c r="EN102" s="3" t="str">
        <f t="shared" si="101"/>
        <v/>
      </c>
      <c r="EO102" s="3">
        <f t="shared" si="102"/>
        <v>-1.0850052519850444</v>
      </c>
      <c r="EP102" s="3">
        <f t="shared" si="103"/>
        <v>-1.0416404569515256</v>
      </c>
      <c r="EQ102" s="3">
        <f t="shared" si="104"/>
        <v>1.843309049740496</v>
      </c>
      <c r="ER102" s="3" t="str">
        <f t="shared" si="105"/>
        <v/>
      </c>
      <c r="ES102" s="3" t="str">
        <f t="shared" si="106"/>
        <v/>
      </c>
      <c r="ET102" s="3" t="str">
        <f t="shared" si="107"/>
        <v/>
      </c>
      <c r="EU102" s="3" t="str">
        <f t="shared" si="108"/>
        <v/>
      </c>
      <c r="EV102" s="3">
        <f t="shared" si="109"/>
        <v>1.843309049740496</v>
      </c>
      <c r="EW102" s="3">
        <f t="shared" si="110"/>
        <v>1.0850052519850444</v>
      </c>
      <c r="EX102" s="3">
        <f t="shared" si="111"/>
        <v>9.9710428778727378E-2</v>
      </c>
      <c r="EY102" s="3">
        <f t="shared" si="112"/>
        <v>-1.843309049740496</v>
      </c>
      <c r="EZ102" s="3">
        <f t="shared" si="113"/>
        <v>-1.9200483109625159</v>
      </c>
      <c r="FA102" s="3" t="str">
        <f t="shared" si="114"/>
        <v/>
      </c>
      <c r="FB102" s="3">
        <f t="shared" si="115"/>
        <v>1.0850052519850444</v>
      </c>
      <c r="FC102" s="3">
        <f t="shared" si="116"/>
        <v>1.0416404569515256</v>
      </c>
      <c r="FD102" s="3">
        <f t="shared" si="117"/>
        <v>-20.058082434268783</v>
      </c>
      <c r="FE102" s="3" t="str">
        <f t="shared" si="118"/>
        <v/>
      </c>
      <c r="FF102" s="3">
        <f t="shared" si="119"/>
        <v>1.9200483109625159</v>
      </c>
      <c r="FG102" s="3">
        <f t="shared" si="120"/>
        <v>9.9710428778727378E-2</v>
      </c>
      <c r="FH102" s="3">
        <f t="shared" si="121"/>
        <v>1.0416404569515256</v>
      </c>
      <c r="FI102" s="4">
        <f t="shared" si="122"/>
        <v>0</v>
      </c>
      <c r="FJ102" s="4">
        <f t="shared" si="123"/>
        <v>0.54545454545454541</v>
      </c>
      <c r="FK102" s="4">
        <f t="shared" si="124"/>
        <v>0.74139685355735874</v>
      </c>
      <c r="FL102" s="4">
        <f t="shared" si="125"/>
        <v>2.0333168097263168</v>
      </c>
      <c r="FM102" s="4">
        <f>Tabela13[[#This Row],[V139]]-Tabela13[[#This Row],[V140]]</f>
        <v>-1.2919199561689581</v>
      </c>
      <c r="FN102" s="4">
        <f>Tabela13[[#This Row],[V1]]-Tabela13[[#This Row],[V2]]/2</f>
        <v>-0.81832657788071794</v>
      </c>
      <c r="FO102" s="4">
        <f>Tabela13[[#This Row],[V1]]-Tabela13[[#This Row],[V3]]/2</f>
        <v>-0.70454545454545447</v>
      </c>
      <c r="FP102" s="4">
        <f>Tabela13[[#This Row],[V1]]-Tabela13[[#This Row],[V4]]/2</f>
        <v>-6.8326577880717998E-2</v>
      </c>
      <c r="FQ102" s="4">
        <f>Tabela13[[#This Row],[V2]]-Tabela13[[#This Row],[V1]]/2</f>
        <v>1.7730167921250723</v>
      </c>
      <c r="FR102" s="4">
        <f>Tabela13[[#This Row],[V2]]-Tabela13[[#This Row],[V3]]/2</f>
        <v>1.0230167921250723</v>
      </c>
      <c r="FS102" s="4">
        <f>Tabela13[[#This Row],[V2]]-Tabela13[[#This Row],[V4]]/2</f>
        <v>1.6592356687898089</v>
      </c>
      <c r="FT102" s="4">
        <f t="shared" si="126"/>
        <v>-0.68581621724745545</v>
      </c>
      <c r="FU102" s="4">
        <f t="shared" si="127"/>
        <v>-0.61377009501656832</v>
      </c>
      <c r="FV102" s="4">
        <f t="shared" si="128"/>
        <v>-6.822054670110908E-2</v>
      </c>
      <c r="FW102" s="4">
        <f t="shared" si="129"/>
        <v>1.0572602023861142</v>
      </c>
      <c r="FX102" s="4">
        <f t="shared" si="130"/>
        <v>0.79677513226066954</v>
      </c>
      <c r="FY102" s="4">
        <f t="shared" si="131"/>
        <v>1.0284033303550442</v>
      </c>
      <c r="FZ102" s="4">
        <f t="shared" si="132"/>
        <v>-123.44691910454199</v>
      </c>
      <c r="GA102" s="4">
        <f t="shared" si="133"/>
        <v>-110.4786171029823</v>
      </c>
      <c r="GB102" s="4">
        <f t="shared" si="134"/>
        <v>-12.279698406199635</v>
      </c>
      <c r="GC102" s="4">
        <f t="shared" si="135"/>
        <v>190.30683642950055</v>
      </c>
      <c r="GD102" s="4">
        <f t="shared" si="136"/>
        <v>143.41952380692052</v>
      </c>
      <c r="GE102" s="4">
        <f t="shared" si="137"/>
        <v>185.11259946390797</v>
      </c>
      <c r="GF102" s="4">
        <f>Tabela13[[#This Row],[V1]]-Tabela13[[#This Row],[V2]]/Tabela13[[#This Row],[V2]]</f>
        <v>-0.90909090909090906</v>
      </c>
      <c r="GG102" s="4">
        <f>Tabela13[[#This Row],[V1]]-Tabela13[[#This Row],[V3]]/Tabela13[[#This Row],[V3]]</f>
        <v>-0.90909090909090906</v>
      </c>
      <c r="GH102" s="4">
        <f>Tabela13[[#This Row],[V1]]-Tabela13[[#This Row],[V4]]/Tabela13[[#This Row],[V4]]</f>
        <v>-0.90909090909090906</v>
      </c>
      <c r="GI102" s="4">
        <f>Tabela13[[#This Row],[V2]]-Tabela13[[#This Row],[V1]]/Tabela13[[#This Row],[V1]]</f>
        <v>0.81847133757961776</v>
      </c>
      <c r="GJ102" s="4">
        <f>Tabela13[[#This Row],[V2]]-Tabela13[[#This Row],[V3]]/Tabela13[[#This Row],[V3]]</f>
        <v>0.81847133757961776</v>
      </c>
      <c r="GK102" s="4">
        <f>Tabela13[[#This Row],[V2]]-Tabela13[[#This Row],[V4]]/Tabela13[[#This Row],[V4]]</f>
        <v>0.81847133757961776</v>
      </c>
      <c r="GL102" s="4">
        <f t="shared" si="138"/>
        <v>0.87593465816230409</v>
      </c>
      <c r="GM102" s="4">
        <f t="shared" si="139"/>
        <v>0.9546902142443543</v>
      </c>
      <c r="GN102" s="4">
        <f t="shared" si="140"/>
        <v>0.91750668970207694</v>
      </c>
      <c r="GO102" s="3">
        <f t="shared" si="141"/>
        <v>0</v>
      </c>
      <c r="GP102" s="3">
        <v>100</v>
      </c>
      <c r="GQ102" s="3">
        <f t="shared" si="142"/>
        <v>-1</v>
      </c>
      <c r="GR102" s="3">
        <f t="shared" si="143"/>
        <v>-100</v>
      </c>
      <c r="GS102" s="34">
        <f>COUNTIF($D$2:D101,Tabela13[[#This Row],[HomeTeam]])</f>
        <v>5</v>
      </c>
      <c r="GT102" s="34">
        <f>COUNTIF($E$2:E101,Tabela13[[#This Row],[AwayTeam]])</f>
        <v>5</v>
      </c>
      <c r="GU102" s="3">
        <f>IFERROR(AVERAGEIFS($AD$2:AD101,$D$2:D101,Tabela13[[#This Row],[HomeTeam]],$GS$2:GS101,"&gt;="&amp;Tabela13[[#This Row],[Contagem_H]]-5),"")</f>
        <v>0.78993589743589754</v>
      </c>
      <c r="GV102" s="3">
        <f>IFERROR(AVERAGEIFS($G$2:G101,$E$2:E101,Tabela13[[#This Row],[AwayTeam]],$GT$2:GT101,"&gt;="&amp;Tabela13[[#This Row],[Contagem_A]]-5),"")</f>
        <v>1.8</v>
      </c>
      <c r="GW102" s="3">
        <f>IFERROR(AVERAGEIFS($GQ$2:GQ101,$D$2:D101,Tabela13[[#This Row],[HomeTeam]],$GS$2:GS101,"&gt;="&amp;Tabela13[[#This Row],[Contagem_H]]-5),"")</f>
        <v>-0.15799999999999997</v>
      </c>
    </row>
    <row r="103" spans="1:205" x14ac:dyDescent="0.25">
      <c r="A103" t="s">
        <v>127</v>
      </c>
      <c r="B103" t="s">
        <v>171</v>
      </c>
      <c r="C103" t="s">
        <v>172</v>
      </c>
      <c r="D103" t="s">
        <v>18</v>
      </c>
      <c r="E103" t="s">
        <v>141</v>
      </c>
      <c r="F103" s="3">
        <v>0</v>
      </c>
      <c r="G103" s="3">
        <v>1</v>
      </c>
      <c r="H103" s="3" t="str">
        <f t="shared" si="144"/>
        <v>A</v>
      </c>
      <c r="I103" s="3">
        <v>2.9</v>
      </c>
      <c r="J103" s="3">
        <v>3.6</v>
      </c>
      <c r="K103" s="3">
        <v>2.2999999999999998</v>
      </c>
      <c r="L103" s="3">
        <v>1.75</v>
      </c>
      <c r="M103" s="3">
        <v>2.0499999999999998</v>
      </c>
      <c r="N103" s="3">
        <f t="shared" si="73"/>
        <v>1</v>
      </c>
      <c r="O103" s="3">
        <f t="shared" si="74"/>
        <v>0</v>
      </c>
      <c r="P103" s="3">
        <f t="shared" si="75"/>
        <v>3</v>
      </c>
      <c r="Q103" s="3">
        <f t="shared" si="76"/>
        <v>5.7387972680326582E-2</v>
      </c>
      <c r="R103" s="3">
        <f t="shared" si="77"/>
        <v>5.9233449477351874E-2</v>
      </c>
      <c r="S103" s="3">
        <f t="shared" si="78"/>
        <v>3.0664251207729469</v>
      </c>
      <c r="T103" s="3">
        <f t="shared" si="79"/>
        <v>3.806596701649176</v>
      </c>
      <c r="U103" s="3">
        <f t="shared" si="80"/>
        <v>2.4319923371647509</v>
      </c>
      <c r="V103" s="3">
        <f t="shared" si="81"/>
        <v>1.8504289521905715</v>
      </c>
      <c r="W103" s="3">
        <f t="shared" si="82"/>
        <v>2.1676453439946695</v>
      </c>
      <c r="X103" s="4">
        <f t="shared" si="83"/>
        <v>0.34482758620689657</v>
      </c>
      <c r="Y103" s="4">
        <f t="shared" si="84"/>
        <v>0.27777777777777779</v>
      </c>
      <c r="Z103" s="4">
        <f t="shared" si="85"/>
        <v>0.43478260869565222</v>
      </c>
      <c r="AA103" s="4">
        <f t="shared" si="86"/>
        <v>0.5714285714285714</v>
      </c>
      <c r="AB103" s="4">
        <f t="shared" si="87"/>
        <v>0.48780487804878053</v>
      </c>
      <c r="AC103" s="4">
        <f t="shared" si="88"/>
        <v>0.17241379310344829</v>
      </c>
      <c r="AD103" s="4">
        <f t="shared" si="89"/>
        <v>0.71739130434782616</v>
      </c>
      <c r="AE103" s="4">
        <f t="shared" si="90"/>
        <v>0.67241379310344829</v>
      </c>
      <c r="AF103" s="4">
        <f t="shared" si="91"/>
        <v>0.21739130434782611</v>
      </c>
      <c r="AG103" s="4">
        <f>IFERROR(AVERAGE(Tabela13[[#This Row],[V1]],Tabela13[[#This Row],[V2]]),"")</f>
        <v>0.44490254872563723</v>
      </c>
      <c r="AH103" s="4">
        <f>IFERROR(AVERAGE(Tabela13[[#This Row],[V1]],Tabela13[[#This Row],[V3]]),"")</f>
        <v>0.42241379310344829</v>
      </c>
      <c r="AI103" s="4">
        <f>IFERROR(AVERAGE(Tabela13[[#This Row],[V1]],Tabela13[[#This Row],[V4]]),"")</f>
        <v>0.1949025487256372</v>
      </c>
      <c r="AJ103" s="4">
        <f>IFERROR(AVERAGE(Tabela13[[#This Row],[V2]],Tabela13[[#This Row],[V1]]),"")</f>
        <v>0.44490254872563723</v>
      </c>
      <c r="AK103" s="4">
        <f>IFERROR(AVERAGE(Tabela13[[#This Row],[V2]],Tabela13[[#This Row],[V3]]),"")</f>
        <v>0.69490254872563728</v>
      </c>
      <c r="AL103" s="4">
        <f>IFERROR(AVERAGE(Tabela13[[#This Row],[V2]],Tabela13[[#This Row],[V4]]),"")</f>
        <v>0.46739130434782616</v>
      </c>
      <c r="AM103" s="4">
        <f>IFERROR(AVERAGE(Tabela13[[#This Row],[V3]],Tabela13[[#This Row],[V1]]),"")</f>
        <v>0.42241379310344829</v>
      </c>
      <c r="AN103" s="4">
        <f>IFERROR(AVERAGE(Tabela13[[#This Row],[V3]],Tabela13[[#This Row],[V2]]),"")</f>
        <v>0.69490254872563728</v>
      </c>
      <c r="AO103" s="4">
        <f>IFERROR(AVERAGE(Tabela13[[#This Row],[V3]],Tabela13[[#This Row],[V4]]),"")</f>
        <v>0.44490254872563717</v>
      </c>
      <c r="AP103" s="4">
        <f>IFERROR(AVERAGE(Tabela13[[#This Row],[V4]],Tabela13[[#This Row],[V1]]),"")</f>
        <v>0.1949025487256372</v>
      </c>
      <c r="AQ103" s="4">
        <f>IFERROR(AVERAGE(Tabela13[[#This Row],[V4]],Tabela13[[#This Row],[V2]]),"")</f>
        <v>0.46739130434782616</v>
      </c>
      <c r="AR103" s="4">
        <f>IFERROR(AVERAGE(Tabela13[[#This Row],[V4]],Tabela13[[#This Row],[V3]]),"")</f>
        <v>0.44490254872563717</v>
      </c>
      <c r="AS103" s="4">
        <f>_xlfn.STDEV.S(Tabela13[[#This Row],[V1]:[V2]])</f>
        <v>0.3853572937950675</v>
      </c>
      <c r="AT103" s="4">
        <f>_xlfn.STDEV.S(Tabela13[[#This Row],[V1]],Tabela13[[#This Row],[V3]])</f>
        <v>0.35355339059327379</v>
      </c>
      <c r="AU103" s="4">
        <f>_xlfn.STDEV.S(Tabela13[[#This Row],[V1]],Tabela13[[#This Row],[V4]])</f>
        <v>3.1803903201793798E-2</v>
      </c>
      <c r="AV103" s="4">
        <f>_xlfn.STDEV.S(Tabela13[[#This Row],[V2]],Tabela13[[#This Row],[V1]])</f>
        <v>0.3853572937950675</v>
      </c>
      <c r="AW103" s="4">
        <f>_xlfn.STDEV.S(Tabela13[[#This Row],[V2]],Tabela13[[#This Row],[V3]])</f>
        <v>3.1803903201793791E-2</v>
      </c>
      <c r="AX103" s="4">
        <f>_xlfn.STDEV.S(Tabela13[[#This Row],[V42]],Tabela13[[#This Row],[V44]])</f>
        <v>0.73891068438834129</v>
      </c>
      <c r="AY103" s="4">
        <f>_xlfn.STDEV.S(Tabela13[[#This Row],[V3]],Tabela13[[#This Row],[V1]])</f>
        <v>0.35355339059327379</v>
      </c>
      <c r="AZ103" s="4">
        <f>_xlfn.STDEV.S(Tabela13[[#This Row],[V3]],Tabela13[[#This Row],[V2]])</f>
        <v>3.1803903201793791E-2</v>
      </c>
      <c r="BA103" s="4">
        <f>_xlfn.STDEV.S(Tabela13[[#This Row],[V3]],Tabela13[[#This Row],[V4]])</f>
        <v>0.32174948739148013</v>
      </c>
      <c r="BB103" s="4">
        <f>_xlfn.STDEV.S(Tabela13[[#This Row],[V4]],Tabela13[[#This Row],[V1]])</f>
        <v>3.1803903201793798E-2</v>
      </c>
      <c r="BC103" s="4">
        <f>_xlfn.STDEV.S(Tabela13[[#This Row],[V4]],Tabela13[[#This Row],[V2]])</f>
        <v>0.35355339059327368</v>
      </c>
      <c r="BD103" s="4">
        <f>_xlfn.STDEV.S(Tabela13[[#This Row],[V4]],Tabela13[[#This Row],[V3]])</f>
        <v>0.32174948739148013</v>
      </c>
      <c r="BE103" s="4">
        <f>Tabela13[[#This Row],[V17]]/Tabela13[[#This Row],[V5]]</f>
        <v>0.86616112876599827</v>
      </c>
      <c r="BF103" s="4">
        <f>Tabela13[[#This Row],[V18]]/Tabela13[[#This Row],[V6]]</f>
        <v>0.83698353691468896</v>
      </c>
      <c r="BG103" s="4">
        <f>Tabela13[[#This Row],[V19]]/Tabela13[[#This Row],[V7]]</f>
        <v>0.16317848796612663</v>
      </c>
      <c r="BH103" s="4">
        <f>Tabela13[[#This Row],[V20]]/Tabela13[[#This Row],[V8]]</f>
        <v>0.86616112876599827</v>
      </c>
      <c r="BI103" s="4">
        <f>Tabela13[[#This Row],[V21]]/Tabela13[[#This Row],[V9]]</f>
        <v>4.5767429203012848E-2</v>
      </c>
      <c r="BJ103" s="4">
        <f>Tabela13[[#This Row],[V22]]/Tabela13[[#This Row],[V10]]</f>
        <v>1.5809251852029624</v>
      </c>
      <c r="BK103" s="4">
        <f>Tabela13[[#This Row],[V23]]/Tabela13[[#This Row],[V11]]</f>
        <v>0.83698353691468896</v>
      </c>
      <c r="BL103" s="4">
        <f>Tabela13[[#This Row],[V24]]/Tabela13[[#This Row],[V12]]</f>
        <v>4.5767429203012848E-2</v>
      </c>
      <c r="BM103" s="4">
        <f>Tabela13[[#This Row],[V25]]/Tabela13[[#This Row],[V13]]</f>
        <v>0.72319092869458212</v>
      </c>
      <c r="BN103" s="4">
        <f>Tabela13[[#This Row],[V26]]/Tabela13[[#This Row],[V14]]</f>
        <v>0.16317848796612663</v>
      </c>
      <c r="BO103" s="4">
        <f>Tabela13[[#This Row],[V27]]/Tabela13[[#This Row],[V15]]</f>
        <v>0.75643981243212033</v>
      </c>
      <c r="BP103" s="4">
        <f>Tabela13[[#This Row],[V28]]/Tabela13[[#This Row],[V16]]</f>
        <v>0.72319092869458212</v>
      </c>
      <c r="BQ103" s="4">
        <f>Tabela13[[#This Row],[V1]]-Tabela13[[#This Row],[V2]]</f>
        <v>-0.54497751124437788</v>
      </c>
      <c r="BR103" s="4">
        <f>Tabela13[[#This Row],[V1]]-Tabela13[[#This Row],[V3]]</f>
        <v>-0.5</v>
      </c>
      <c r="BS103" s="4">
        <f>Tabela13[[#This Row],[V1]]-Tabela13[[#This Row],[V4]]</f>
        <v>-4.4977511244377821E-2</v>
      </c>
      <c r="BT103" s="4">
        <f>Tabela13[[#This Row],[V2]]-Tabela13[[#This Row],[V1]]</f>
        <v>0.54497751124437788</v>
      </c>
      <c r="BU103" s="4">
        <f>Tabela13[[#This Row],[V2]]-Tabela13[[#This Row],[V3]]</f>
        <v>4.4977511244377877E-2</v>
      </c>
      <c r="BV103" s="4">
        <f>Tabela13[[#This Row],[V2]]-Tabela13[[#This Row],[V4]]</f>
        <v>0.5</v>
      </c>
      <c r="BW103" s="4">
        <f>AVERAGE(Tabela13[[#This Row],[V41]],Tabela13[[#This Row],[V42]])</f>
        <v>-0.52248875562218888</v>
      </c>
      <c r="BX103" s="4">
        <f>AVERAGE(Tabela13[[#This Row],[V41]],Tabela13[[#This Row],[V43]])</f>
        <v>-0.29497751124437788</v>
      </c>
      <c r="BY103" s="4">
        <f>AVERAGE(Tabela13[[#This Row],[V41]],Tabela13[[#This Row],[V44]])</f>
        <v>0</v>
      </c>
      <c r="BZ103" s="4">
        <f>AVERAGE(Tabela13[[#This Row],[V41]],Tabela13[[#This Row],[V45]])</f>
        <v>-0.25</v>
      </c>
      <c r="CA103" s="4">
        <f>AVERAGE(Tabela13[[#This Row],[V41]],Tabela13[[#This Row],[V46]])</f>
        <v>-2.2488755622188938E-2</v>
      </c>
      <c r="CB103" s="4">
        <f>AVERAGE(Tabela13[[#This Row],[V42]],Tabela13[[#This Row],[V41]])</f>
        <v>-0.52248875562218888</v>
      </c>
      <c r="CC103" s="4">
        <f>AVERAGE(Tabela13[[#This Row],[V42]],Tabela13[[#This Row],[V43]])</f>
        <v>-0.27248875562218888</v>
      </c>
      <c r="CD103" s="4">
        <f>AVERAGE(Tabela13[[#This Row],[V42]],Tabela13[[#This Row],[V44]])</f>
        <v>2.2488755622188938E-2</v>
      </c>
      <c r="CE103" s="4">
        <f>AVERAGE(Tabela13[[#This Row],[V42]],Tabela13[[#This Row],[V45]])</f>
        <v>-0.22751124437781106</v>
      </c>
      <c r="CF103" s="4">
        <f>AVERAGE(Tabela13[[#This Row],[V42]],Tabela13[[#This Row],[V46]])</f>
        <v>0</v>
      </c>
      <c r="CG103" s="4">
        <f>AVERAGE(Tabela13[[#This Row],[V43]],Tabela13[[#This Row],[V41]])</f>
        <v>-0.29497751124437788</v>
      </c>
      <c r="CH103" s="4">
        <f>AVERAGE(Tabela13[[#This Row],[V43]],Tabela13[[#This Row],[V42]])</f>
        <v>-0.27248875562218888</v>
      </c>
      <c r="CI103" s="4">
        <f>AVERAGE(Tabela13[[#This Row],[V43]],Tabela13[[#This Row],[V44]])</f>
        <v>0.25</v>
      </c>
      <c r="CJ103" s="4">
        <f>AVERAGE(Tabela13[[#This Row],[V43]],Tabela13[[#This Row],[V45]])</f>
        <v>2.7755575615628914E-17</v>
      </c>
      <c r="CK103" s="4">
        <f>AVERAGE(Tabela13[[#This Row],[V43]],Tabela13[[#This Row],[V46]])</f>
        <v>0.22751124437781109</v>
      </c>
      <c r="CL103" s="4">
        <f>AVERAGE(Tabela13[[#This Row],[V44]],Tabela13[[#This Row],[V41]])</f>
        <v>0</v>
      </c>
      <c r="CM103" s="4">
        <f>AVERAGE(Tabela13[[#This Row],[V44]],Tabela13[[#This Row],[V42]])</f>
        <v>2.2488755622188938E-2</v>
      </c>
      <c r="CN103" s="4">
        <f>AVERAGE(Tabela13[[#This Row],[V44]],Tabela13[[#This Row],[V43]])</f>
        <v>0.25</v>
      </c>
      <c r="CO103" s="4">
        <f>AVERAGE(Tabela13[[#This Row],[V44]],Tabela13[[#This Row],[V45]])</f>
        <v>0.29497751124437788</v>
      </c>
      <c r="CP103" s="4">
        <f>AVERAGE(Tabela13[[#This Row],[V44]],Tabela13[[#This Row],[V46]])</f>
        <v>0.52248875562218888</v>
      </c>
      <c r="CQ103" s="4">
        <f>AVERAGE(Tabela13[[#This Row],[V45]],Tabela13[[#This Row],[V41]])</f>
        <v>-0.25</v>
      </c>
      <c r="CR103" s="4">
        <f>AVERAGE(Tabela13[[#This Row],[V45]],Tabela13[[#This Row],[V42]])</f>
        <v>-0.22751124437781106</v>
      </c>
      <c r="CS103" s="4">
        <f>AVERAGE(Tabela13[[#This Row],[V45]],Tabela13[[#This Row],[V43]])</f>
        <v>2.7755575615628914E-17</v>
      </c>
      <c r="CT103" s="4">
        <f>AVERAGE(Tabela13[[#This Row],[V45]],Tabela13[[#This Row],[V44]])</f>
        <v>0.29497751124437788</v>
      </c>
      <c r="CU103" s="4">
        <f>AVERAGE(Tabela13[[#This Row],[V45]],Tabela13[[#This Row],[V46]])</f>
        <v>0.27248875562218894</v>
      </c>
      <c r="CV103" s="4">
        <f>AVERAGE(Tabela13[[#This Row],[V46]],Tabela13[[#This Row],[V41]])</f>
        <v>-2.2488755622188938E-2</v>
      </c>
      <c r="CW103" s="4">
        <f>AVERAGE(Tabela13[[#This Row],[V46]],Tabela13[[#This Row],[V42]])</f>
        <v>0</v>
      </c>
      <c r="CX103" s="4">
        <f>AVERAGE(Tabela13[[#This Row],[V46]],Tabela13[[#This Row],[V43]])</f>
        <v>0.22751124437781109</v>
      </c>
      <c r="CY103" s="4">
        <f>AVERAGE(Tabela13[[#This Row],[V46]],Tabela13[[#This Row],[V44]])</f>
        <v>0.52248875562218888</v>
      </c>
      <c r="CZ103" s="4">
        <f>AVERAGE(Tabela13[[#This Row],[V46]],Tabela13[[#This Row],[V45]])</f>
        <v>0.27248875562218894</v>
      </c>
      <c r="DA103" s="3">
        <f>_xlfn.STDEV.S(Tabela13[[#This Row],[V41]],Tabela13[[#This Row],[V42]])</f>
        <v>3.1803903201793791E-2</v>
      </c>
      <c r="DB103" s="3">
        <f>_xlfn.STDEV.S(Tabela13[[#This Row],[V41]],Tabela13[[#This Row],[V43]])</f>
        <v>0.35355339059327379</v>
      </c>
      <c r="DC103" s="3">
        <f>_xlfn.STDEV.S(Tabela13[[#This Row],[V41]],Tabela13[[#This Row],[V44]])</f>
        <v>0.77071458759013511</v>
      </c>
      <c r="DD103" s="3">
        <f>_xlfn.STDEV.S(Tabela13[[#This Row],[V41]],Tabela13[[#This Row],[V45]])</f>
        <v>0.41716119699686133</v>
      </c>
      <c r="DE103" s="3">
        <f>_xlfn.STDEV.S(Tabela13[[#This Row],[V41]],Tabela13[[#This Row],[V46]])</f>
        <v>0.73891068438834129</v>
      </c>
      <c r="DF103" s="3">
        <f>_xlfn.STDEV.S(Tabela13[[#This Row],[V42]],Tabela13[[#This Row],[V41]])</f>
        <v>3.1803903201793791E-2</v>
      </c>
      <c r="DG103" s="3">
        <f>_xlfn.STDEV.S(Tabela13[[#This Row],[V42]],Tabela13[[#This Row],[V43]])</f>
        <v>0.32174948739148007</v>
      </c>
      <c r="DH103" s="3">
        <f>_xlfn.STDEV.S(Tabela13[[#This Row],[V42]],Tabela13[[#This Row],[V44]])</f>
        <v>0.73891068438834129</v>
      </c>
      <c r="DI103" s="3">
        <f>_xlfn.STDEV.S(Tabela13[[#This Row],[V42]],Tabela13[[#This Row],[V45]])</f>
        <v>0.38535729379506756</v>
      </c>
      <c r="DJ103" s="3">
        <f>_xlfn.STDEV.S(Tabela13[[#This Row],[V42]],Tabela13[[#This Row],[V46]])</f>
        <v>0.70710678118654757</v>
      </c>
      <c r="DK103" s="3">
        <f>_xlfn.STDEV.S(Tabela13[[#This Row],[V43]],Tabela13[[#This Row],[V41]])</f>
        <v>0.35355339059327379</v>
      </c>
      <c r="DL103" s="3">
        <f>_xlfn.STDEV.S(Tabela13[[#This Row],[V43]],Tabela13[[#This Row],[V42]])</f>
        <v>0.32174948739148007</v>
      </c>
      <c r="DM103" s="3">
        <f>_xlfn.STDEV.S(Tabela13[[#This Row],[V43]],Tabela13[[#This Row],[V44]])</f>
        <v>0.41716119699686133</v>
      </c>
      <c r="DN103" s="3">
        <f>_xlfn.STDEV.S(Tabela13[[#This Row],[V43]],Tabela13[[#This Row],[V45]])</f>
        <v>6.3607806403587541E-2</v>
      </c>
      <c r="DO103" s="3">
        <f>_xlfn.STDEV.S(Tabela13[[#This Row],[V43]],Tabela13[[#This Row],[V46]])</f>
        <v>0.3853572937950675</v>
      </c>
      <c r="DP103" s="3">
        <f>_xlfn.STDEV.S(Tabela13[[#This Row],[V44]],Tabela13[[#This Row],[V41]])</f>
        <v>0.77071458759013511</v>
      </c>
      <c r="DQ103" s="3">
        <f>_xlfn.STDEV.S(Tabela13[[#This Row],[V44]],Tabela13[[#This Row],[V42]])</f>
        <v>0.73891068438834129</v>
      </c>
      <c r="DR103" s="3">
        <f>_xlfn.STDEV.S(Tabela13[[#This Row],[V44]],Tabela13[[#This Row],[V43]])</f>
        <v>0.41716119699686133</v>
      </c>
      <c r="DS103" s="3">
        <f>_xlfn.STDEV.S(Tabela13[[#This Row],[V44]],Tabela13[[#This Row],[V45]])</f>
        <v>0.35355339059327379</v>
      </c>
      <c r="DT103" s="3">
        <f>_xlfn.STDEV.S(Tabela13[[#This Row],[V44]],Tabela13[[#This Row],[V46]])</f>
        <v>3.1803903201793791E-2</v>
      </c>
      <c r="DU103" s="3">
        <f>_xlfn.STDEV.S(Tabela13[[#This Row],[V45]],Tabela13[[#This Row],[V41]])</f>
        <v>0.41716119699686133</v>
      </c>
      <c r="DV103" s="3">
        <f>_xlfn.STDEV.S(Tabela13[[#This Row],[V45]],Tabela13[[#This Row],[V42]])</f>
        <v>0.38535729379506756</v>
      </c>
      <c r="DW103" s="3">
        <f>_xlfn.STDEV.S(Tabela13[[#This Row],[V45]],Tabela13[[#This Row],[V43]])</f>
        <v>6.3607806403587541E-2</v>
      </c>
      <c r="DX103" s="3">
        <f>_xlfn.STDEV.S(Tabela13[[#This Row],[V45]],Tabela13[[#This Row],[V44]])</f>
        <v>0.35355339059327379</v>
      </c>
      <c r="DY103" s="3">
        <f>_xlfn.STDEV.S(Tabela13[[#This Row],[V45]],Tabela13[[#This Row],[V46]])</f>
        <v>0.32174948739147996</v>
      </c>
      <c r="DZ103" s="3">
        <f>_xlfn.STDEV.S(Tabela13[[#This Row],[V46]],Tabela13[[#This Row],[V41]])</f>
        <v>0.73891068438834129</v>
      </c>
      <c r="EA103" s="3">
        <f>_xlfn.STDEV.S(Tabela13[[#This Row],[V46]],Tabela13[[#This Row],[V42]])</f>
        <v>0.70710678118654757</v>
      </c>
      <c r="EB103" s="3">
        <f>_xlfn.STDEV.S(Tabela13[[#This Row],[V46]],Tabela13[[#This Row],[V43]])</f>
        <v>0.3853572937950675</v>
      </c>
      <c r="EC103" s="3">
        <f>_xlfn.STDEV.S(Tabela13[[#This Row],[V46]],Tabela13[[#This Row],[V44]])</f>
        <v>3.1803903201793791E-2</v>
      </c>
      <c r="ED103" s="3">
        <f>_xlfn.STDEV.S(Tabela13[[#This Row],[V46]],Tabela13[[#This Row],[V45]])</f>
        <v>0.32174948739147996</v>
      </c>
      <c r="EE103" s="3">
        <f t="shared" si="92"/>
        <v>-6.0870024205441776E-2</v>
      </c>
      <c r="EF103" s="3">
        <f t="shared" si="93"/>
        <v>-1.1985774410455581</v>
      </c>
      <c r="EG103" s="3" t="str">
        <f t="shared" si="94"/>
        <v/>
      </c>
      <c r="EH103" s="3">
        <f t="shared" si="95"/>
        <v>-1.6686447879874453</v>
      </c>
      <c r="EI103" s="3">
        <f t="shared" si="96"/>
        <v>-32.85689509913486</v>
      </c>
      <c r="EJ103" s="3">
        <f t="shared" si="97"/>
        <v>-6.0870024205441776E-2</v>
      </c>
      <c r="EK103" s="3">
        <f t="shared" si="98"/>
        <v>-1.1807807872908789</v>
      </c>
      <c r="EL103" s="3">
        <f t="shared" si="99"/>
        <v>32.85689509913486</v>
      </c>
      <c r="EM103" s="3">
        <f t="shared" si="100"/>
        <v>-1.6937944972738721</v>
      </c>
      <c r="EN103" s="3" t="str">
        <f t="shared" si="101"/>
        <v/>
      </c>
      <c r="EO103" s="3">
        <f t="shared" si="102"/>
        <v>-1.1985774410455581</v>
      </c>
      <c r="EP103" s="3">
        <f t="shared" si="103"/>
        <v>-1.1807807872908789</v>
      </c>
      <c r="EQ103" s="3">
        <f t="shared" si="104"/>
        <v>1.6686447879874453</v>
      </c>
      <c r="ER103" s="3">
        <f t="shared" si="105"/>
        <v>2291712745736412</v>
      </c>
      <c r="ES103" s="3" t="str">
        <f t="shared" si="106"/>
        <v/>
      </c>
      <c r="ET103" s="3" t="str">
        <f t="shared" si="107"/>
        <v/>
      </c>
      <c r="EU103" s="3" t="str">
        <f t="shared" si="108"/>
        <v/>
      </c>
      <c r="EV103" s="3">
        <f t="shared" si="109"/>
        <v>1.6686447879874453</v>
      </c>
      <c r="EW103" s="3">
        <f t="shared" si="110"/>
        <v>1.1985774410455581</v>
      </c>
      <c r="EX103" s="3">
        <f t="shared" si="111"/>
        <v>6.0870024205441776E-2</v>
      </c>
      <c r="EY103" s="3">
        <f t="shared" si="112"/>
        <v>-1.6686447879874453</v>
      </c>
      <c r="EZ103" s="3">
        <f t="shared" si="113"/>
        <v>-1.6937944972738721</v>
      </c>
      <c r="FA103" s="3">
        <f t="shared" si="114"/>
        <v>2291712745736412</v>
      </c>
      <c r="FB103" s="3">
        <f t="shared" si="115"/>
        <v>1.1985774410455581</v>
      </c>
      <c r="FC103" s="3">
        <f t="shared" si="116"/>
        <v>1.1807807872908782</v>
      </c>
      <c r="FD103" s="3">
        <f t="shared" si="117"/>
        <v>-32.85689509913486</v>
      </c>
      <c r="FE103" s="3" t="str">
        <f t="shared" si="118"/>
        <v/>
      </c>
      <c r="FF103" s="3">
        <f t="shared" si="119"/>
        <v>1.6937944972738717</v>
      </c>
      <c r="FG103" s="3">
        <f t="shared" si="120"/>
        <v>6.0870024205441776E-2</v>
      </c>
      <c r="FH103" s="3">
        <f t="shared" si="121"/>
        <v>1.1807807872908782</v>
      </c>
      <c r="FI103" s="4">
        <f t="shared" si="122"/>
        <v>0</v>
      </c>
      <c r="FJ103" s="4">
        <f t="shared" si="123"/>
        <v>0.34482758620689657</v>
      </c>
      <c r="FK103" s="4">
        <f t="shared" si="124"/>
        <v>1.2410397794407246</v>
      </c>
      <c r="FL103" s="4">
        <f t="shared" si="125"/>
        <v>1.4962583694367861</v>
      </c>
      <c r="FM103" s="4">
        <f>Tabela13[[#This Row],[V139]]-Tabela13[[#This Row],[V140]]</f>
        <v>-0.25521858999606151</v>
      </c>
      <c r="FN103" s="4">
        <f>Tabela13[[#This Row],[V1]]-Tabela13[[#This Row],[V2]]/2</f>
        <v>-0.18628185907046479</v>
      </c>
      <c r="FO103" s="4">
        <f>Tabela13[[#This Row],[V1]]-Tabela13[[#This Row],[V3]]/2</f>
        <v>-0.16379310344827586</v>
      </c>
      <c r="FP103" s="4">
        <f>Tabela13[[#This Row],[V1]]-Tabela13[[#This Row],[V4]]/2</f>
        <v>6.3718140929535233E-2</v>
      </c>
      <c r="FQ103" s="4">
        <f>Tabela13[[#This Row],[V2]]-Tabela13[[#This Row],[V1]]/2</f>
        <v>0.63118440779610197</v>
      </c>
      <c r="FR103" s="4">
        <f>Tabela13[[#This Row],[V2]]-Tabela13[[#This Row],[V3]]/2</f>
        <v>0.38118440779610202</v>
      </c>
      <c r="FS103" s="4">
        <f>Tabela13[[#This Row],[V2]]-Tabela13[[#This Row],[V4]]/2</f>
        <v>0.60869565217391308</v>
      </c>
      <c r="FT103" s="4">
        <f t="shared" si="126"/>
        <v>-0.18417092072870292</v>
      </c>
      <c r="FU103" s="4">
        <f t="shared" si="127"/>
        <v>-0.16235148191281495</v>
      </c>
      <c r="FV103" s="4">
        <f t="shared" si="128"/>
        <v>6.3632118467731466E-2</v>
      </c>
      <c r="FW103" s="4">
        <f t="shared" si="129"/>
        <v>0.5630341740523418</v>
      </c>
      <c r="FX103" s="4">
        <f t="shared" si="130"/>
        <v>0.36418156232945154</v>
      </c>
      <c r="FY103" s="4">
        <f t="shared" si="131"/>
        <v>0.5467888408892474</v>
      </c>
      <c r="FZ103" s="4">
        <f t="shared" si="132"/>
        <v>-33.150765731166523</v>
      </c>
      <c r="GA103" s="4">
        <f t="shared" si="133"/>
        <v>-29.223266744306695</v>
      </c>
      <c r="GB103" s="4">
        <f t="shared" si="134"/>
        <v>11.453781324191665</v>
      </c>
      <c r="GC103" s="4">
        <f t="shared" si="135"/>
        <v>101.34615132942153</v>
      </c>
      <c r="GD103" s="4">
        <f t="shared" si="136"/>
        <v>65.552681219301277</v>
      </c>
      <c r="GE103" s="4">
        <f t="shared" si="137"/>
        <v>98.421991360064538</v>
      </c>
      <c r="GF103" s="4">
        <f>Tabela13[[#This Row],[V1]]-Tabela13[[#This Row],[V2]]/Tabela13[[#This Row],[V2]]</f>
        <v>-0.82758620689655171</v>
      </c>
      <c r="GG103" s="4">
        <f>Tabela13[[#This Row],[V1]]-Tabela13[[#This Row],[V3]]/Tabela13[[#This Row],[V3]]</f>
        <v>-0.82758620689655171</v>
      </c>
      <c r="GH103" s="4">
        <f>Tabela13[[#This Row],[V1]]-Tabela13[[#This Row],[V4]]/Tabela13[[#This Row],[V4]]</f>
        <v>-0.82758620689655171</v>
      </c>
      <c r="GI103" s="4">
        <f>Tabela13[[#This Row],[V2]]-Tabela13[[#This Row],[V1]]/Tabela13[[#This Row],[V1]]</f>
        <v>-0.28260869565217384</v>
      </c>
      <c r="GJ103" s="4">
        <f>Tabela13[[#This Row],[V2]]-Tabela13[[#This Row],[V3]]/Tabela13[[#This Row],[V3]]</f>
        <v>-0.28260869565217384</v>
      </c>
      <c r="GK103" s="4">
        <f>Tabela13[[#This Row],[V2]]-Tabela13[[#This Row],[V4]]/Tabela13[[#This Row],[V4]]</f>
        <v>-0.28260869565217384</v>
      </c>
      <c r="GL103" s="4">
        <f t="shared" si="138"/>
        <v>0.28984074737559934</v>
      </c>
      <c r="GM103" s="4">
        <f t="shared" si="139"/>
        <v>0.44490254872563723</v>
      </c>
      <c r="GN103" s="4">
        <f t="shared" si="140"/>
        <v>0.65147018870943463</v>
      </c>
      <c r="GO103" s="3">
        <f t="shared" si="141"/>
        <v>0</v>
      </c>
      <c r="GP103" s="3">
        <v>100</v>
      </c>
      <c r="GQ103" s="3">
        <f t="shared" si="142"/>
        <v>-1</v>
      </c>
      <c r="GR103" s="3">
        <f t="shared" si="143"/>
        <v>-100</v>
      </c>
      <c r="GS103" s="34">
        <f>COUNTIF($D$2:D102,Tabela13[[#This Row],[HomeTeam]])</f>
        <v>4</v>
      </c>
      <c r="GT103" s="34">
        <f>COUNTIF($E$2:E102,Tabela13[[#This Row],[AwayTeam]])</f>
        <v>4</v>
      </c>
      <c r="GU103" s="3">
        <f>IFERROR(AVERAGEIFS($AD$2:AD102,$D$2:D102,Tabela13[[#This Row],[HomeTeam]],$GS$2:GS102,"&gt;="&amp;Tabela13[[#This Row],[Contagem_H]]-5),"")</f>
        <v>0.89316805199398708</v>
      </c>
      <c r="GV103" s="3">
        <f>IFERROR(AVERAGEIFS($G$2:G102,$E$2:E102,Tabela13[[#This Row],[AwayTeam]],$GT$2:GT102,"&gt;="&amp;Tabela13[[#This Row],[Contagem_A]]-5),"")</f>
        <v>1</v>
      </c>
      <c r="GW103" s="3">
        <f>IFERROR(AVERAGEIFS($GQ$2:GQ102,$D$2:D102,Tabela13[[#This Row],[HomeTeam]],$GS$2:GS102,"&gt;="&amp;Tabela13[[#This Row],[Contagem_H]]-5),"")</f>
        <v>-0.22500000000000003</v>
      </c>
    </row>
    <row r="104" spans="1:205" x14ac:dyDescent="0.25">
      <c r="A104" t="s">
        <v>127</v>
      </c>
      <c r="B104" t="s">
        <v>171</v>
      </c>
      <c r="C104" t="s">
        <v>173</v>
      </c>
      <c r="D104" t="s">
        <v>22</v>
      </c>
      <c r="E104" t="s">
        <v>14</v>
      </c>
      <c r="F104" s="3">
        <v>3</v>
      </c>
      <c r="G104" s="3">
        <v>2</v>
      </c>
      <c r="H104" s="3" t="str">
        <f t="shared" si="144"/>
        <v>H</v>
      </c>
      <c r="I104" s="3">
        <v>2.15</v>
      </c>
      <c r="J104" s="3">
        <v>3.5</v>
      </c>
      <c r="K104" s="3">
        <v>3.3</v>
      </c>
      <c r="L104" s="3">
        <v>1.7</v>
      </c>
      <c r="M104" s="3">
        <v>2.1</v>
      </c>
      <c r="N104" s="3">
        <f t="shared" si="73"/>
        <v>5</v>
      </c>
      <c r="O104" s="3">
        <f t="shared" si="74"/>
        <v>3</v>
      </c>
      <c r="P104" s="3">
        <f t="shared" si="75"/>
        <v>0</v>
      </c>
      <c r="Q104" s="3">
        <f t="shared" si="76"/>
        <v>5.3860867814356173E-2</v>
      </c>
      <c r="R104" s="3">
        <f t="shared" si="77"/>
        <v>6.4425770308123242E-2</v>
      </c>
      <c r="S104" s="3">
        <f t="shared" si="78"/>
        <v>2.2658008658008657</v>
      </c>
      <c r="T104" s="3">
        <f t="shared" si="79"/>
        <v>3.6885130373502468</v>
      </c>
      <c r="U104" s="3">
        <f t="shared" si="80"/>
        <v>3.4777408637873752</v>
      </c>
      <c r="V104" s="3">
        <f t="shared" si="81"/>
        <v>1.7915634752844054</v>
      </c>
      <c r="W104" s="3">
        <f t="shared" si="82"/>
        <v>2.2131078224101479</v>
      </c>
      <c r="X104" s="4">
        <f t="shared" si="83"/>
        <v>0.46511627906976744</v>
      </c>
      <c r="Y104" s="4">
        <f t="shared" si="84"/>
        <v>0.2857142857142857</v>
      </c>
      <c r="Z104" s="4">
        <f t="shared" si="85"/>
        <v>0.30303030303030304</v>
      </c>
      <c r="AA104" s="4">
        <f t="shared" si="86"/>
        <v>0.58823529411764708</v>
      </c>
      <c r="AB104" s="4">
        <f t="shared" si="87"/>
        <v>0.47619047619047616</v>
      </c>
      <c r="AC104" s="4">
        <f t="shared" si="88"/>
        <v>1.7325581395348837</v>
      </c>
      <c r="AD104" s="4">
        <f t="shared" si="89"/>
        <v>1.1515151515151516</v>
      </c>
      <c r="AE104" s="4">
        <f t="shared" si="90"/>
        <v>1.2325581395348837</v>
      </c>
      <c r="AF104" s="4">
        <f t="shared" si="91"/>
        <v>1.6515151515151516</v>
      </c>
      <c r="AG104" s="4">
        <f>IFERROR(AVERAGE(Tabela13[[#This Row],[V1]],Tabela13[[#This Row],[V2]]),"")</f>
        <v>1.4420366455250178</v>
      </c>
      <c r="AH104" s="4">
        <f>IFERROR(AVERAGE(Tabela13[[#This Row],[V1]],Tabela13[[#This Row],[V3]]),"")</f>
        <v>1.4825581395348837</v>
      </c>
      <c r="AI104" s="4">
        <f>IFERROR(AVERAGE(Tabela13[[#This Row],[V1]],Tabela13[[#This Row],[V4]]),"")</f>
        <v>1.6920366455250178</v>
      </c>
      <c r="AJ104" s="4">
        <f>IFERROR(AVERAGE(Tabela13[[#This Row],[V2]],Tabela13[[#This Row],[V1]]),"")</f>
        <v>1.4420366455250178</v>
      </c>
      <c r="AK104" s="4">
        <f>IFERROR(AVERAGE(Tabela13[[#This Row],[V2]],Tabela13[[#This Row],[V3]]),"")</f>
        <v>1.1920366455250178</v>
      </c>
      <c r="AL104" s="4">
        <f>IFERROR(AVERAGE(Tabela13[[#This Row],[V2]],Tabela13[[#This Row],[V4]]),"")</f>
        <v>1.4015151515151516</v>
      </c>
      <c r="AM104" s="4">
        <f>IFERROR(AVERAGE(Tabela13[[#This Row],[V3]],Tabela13[[#This Row],[V1]]),"")</f>
        <v>1.4825581395348837</v>
      </c>
      <c r="AN104" s="4">
        <f>IFERROR(AVERAGE(Tabela13[[#This Row],[V3]],Tabela13[[#This Row],[V2]]),"")</f>
        <v>1.1920366455250178</v>
      </c>
      <c r="AO104" s="4">
        <f>IFERROR(AVERAGE(Tabela13[[#This Row],[V3]],Tabela13[[#This Row],[V4]]),"")</f>
        <v>1.4420366455250178</v>
      </c>
      <c r="AP104" s="4">
        <f>IFERROR(AVERAGE(Tabela13[[#This Row],[V4]],Tabela13[[#This Row],[V1]]),"")</f>
        <v>1.6920366455250178</v>
      </c>
      <c r="AQ104" s="4">
        <f>IFERROR(AVERAGE(Tabela13[[#This Row],[V4]],Tabela13[[#This Row],[V2]]),"")</f>
        <v>1.4015151515151516</v>
      </c>
      <c r="AR104" s="4">
        <f>IFERROR(AVERAGE(Tabela13[[#This Row],[V4]],Tabela13[[#This Row],[V3]]),"")</f>
        <v>1.4420366455250178</v>
      </c>
      <c r="AS104" s="4">
        <f>_xlfn.STDEV.S(Tabela13[[#This Row],[V1]:[V2]])</f>
        <v>0.41085943698964511</v>
      </c>
      <c r="AT104" s="4">
        <f>_xlfn.STDEV.S(Tabela13[[#This Row],[V1]],Tabela13[[#This Row],[V3]])</f>
        <v>0.35355339059327251</v>
      </c>
      <c r="AU104" s="4">
        <f>_xlfn.STDEV.S(Tabela13[[#This Row],[V1]],Tabela13[[#This Row],[V4]])</f>
        <v>5.7306046396372691E-2</v>
      </c>
      <c r="AV104" s="4">
        <f>_xlfn.STDEV.S(Tabela13[[#This Row],[V2]],Tabela13[[#This Row],[V1]])</f>
        <v>0.41085943698964511</v>
      </c>
      <c r="AW104" s="4">
        <f>_xlfn.STDEV.S(Tabela13[[#This Row],[V2]],Tabela13[[#This Row],[V3]])</f>
        <v>5.7306046396372691E-2</v>
      </c>
      <c r="AX104" s="4">
        <f>_xlfn.STDEV.S(Tabela13[[#This Row],[V42]],Tabela13[[#This Row],[V44]])</f>
        <v>0.76441282758292017</v>
      </c>
      <c r="AY104" s="4">
        <f>_xlfn.STDEV.S(Tabela13[[#This Row],[V3]],Tabela13[[#This Row],[V1]])</f>
        <v>0.35355339059327251</v>
      </c>
      <c r="AZ104" s="4">
        <f>_xlfn.STDEV.S(Tabela13[[#This Row],[V3]],Tabela13[[#This Row],[V2]])</f>
        <v>5.7306046396372691E-2</v>
      </c>
      <c r="BA104" s="4">
        <f>_xlfn.STDEV.S(Tabela13[[#This Row],[V3]],Tabela13[[#This Row],[V4]])</f>
        <v>0.29624734419689958</v>
      </c>
      <c r="BB104" s="4">
        <f>_xlfn.STDEV.S(Tabela13[[#This Row],[V4]],Tabela13[[#This Row],[V1]])</f>
        <v>5.7306046396372691E-2</v>
      </c>
      <c r="BC104" s="4">
        <f>_xlfn.STDEV.S(Tabela13[[#This Row],[V4]],Tabela13[[#This Row],[V2]])</f>
        <v>0.35355339059327379</v>
      </c>
      <c r="BD104" s="4">
        <f>_xlfn.STDEV.S(Tabela13[[#This Row],[V4]],Tabela13[[#This Row],[V3]])</f>
        <v>0.29624734419689958</v>
      </c>
      <c r="BE104" s="4">
        <f>Tabela13[[#This Row],[V17]]/Tabela13[[#This Row],[V5]]</f>
        <v>0.28491608605415092</v>
      </c>
      <c r="BF104" s="4">
        <f>Tabela13[[#This Row],[V18]]/Tabela13[[#This Row],[V6]]</f>
        <v>0.23847522816487401</v>
      </c>
      <c r="BG104" s="4">
        <f>Tabela13[[#This Row],[V19]]/Tabela13[[#This Row],[V7]]</f>
        <v>3.3868088228426838E-2</v>
      </c>
      <c r="BH104" s="4">
        <f>Tabela13[[#This Row],[V20]]/Tabela13[[#This Row],[V8]]</f>
        <v>0.28491608605415092</v>
      </c>
      <c r="BI104" s="4">
        <f>Tabela13[[#This Row],[V21]]/Tabela13[[#This Row],[V9]]</f>
        <v>4.807406434315864E-2</v>
      </c>
      <c r="BJ104" s="4">
        <f>Tabela13[[#This Row],[V22]]/Tabela13[[#This Row],[V10]]</f>
        <v>0.5454188823834889</v>
      </c>
      <c r="BK104" s="4">
        <f>Tabela13[[#This Row],[V23]]/Tabela13[[#This Row],[V11]]</f>
        <v>0.23847522816487401</v>
      </c>
      <c r="BL104" s="4">
        <f>Tabela13[[#This Row],[V24]]/Tabela13[[#This Row],[V12]]</f>
        <v>4.807406434315864E-2</v>
      </c>
      <c r="BM104" s="4">
        <f>Tabela13[[#This Row],[V25]]/Tabela13[[#This Row],[V13]]</f>
        <v>0.20543676550538814</v>
      </c>
      <c r="BN104" s="4">
        <f>Tabela13[[#This Row],[V26]]/Tabela13[[#This Row],[V14]]</f>
        <v>3.3868088228426838E-2</v>
      </c>
      <c r="BO104" s="4">
        <f>Tabela13[[#This Row],[V27]]/Tabela13[[#This Row],[V15]]</f>
        <v>0.25226512193682238</v>
      </c>
      <c r="BP104" s="4">
        <f>Tabela13[[#This Row],[V28]]/Tabela13[[#This Row],[V16]]</f>
        <v>0.20543676550538814</v>
      </c>
      <c r="BQ104" s="4">
        <f>Tabela13[[#This Row],[V1]]-Tabela13[[#This Row],[V2]]</f>
        <v>0.58104298801973209</v>
      </c>
      <c r="BR104" s="4">
        <f>Tabela13[[#This Row],[V1]]-Tabela13[[#This Row],[V3]]</f>
        <v>0.5</v>
      </c>
      <c r="BS104" s="4">
        <f>Tabela13[[#This Row],[V1]]-Tabela13[[#This Row],[V4]]</f>
        <v>8.1042988019732087E-2</v>
      </c>
      <c r="BT104" s="4">
        <f>Tabela13[[#This Row],[V2]]-Tabela13[[#This Row],[V1]]</f>
        <v>-0.58104298801973209</v>
      </c>
      <c r="BU104" s="4">
        <f>Tabela13[[#This Row],[V2]]-Tabela13[[#This Row],[V3]]</f>
        <v>-8.1042988019732087E-2</v>
      </c>
      <c r="BV104" s="4">
        <f>Tabela13[[#This Row],[V2]]-Tabela13[[#This Row],[V4]]</f>
        <v>-0.5</v>
      </c>
      <c r="BW104" s="4">
        <f>AVERAGE(Tabela13[[#This Row],[V41]],Tabela13[[#This Row],[V42]])</f>
        <v>0.54052149400986604</v>
      </c>
      <c r="BX104" s="4">
        <f>AVERAGE(Tabela13[[#This Row],[V41]],Tabela13[[#This Row],[V43]])</f>
        <v>0.33104298801973209</v>
      </c>
      <c r="BY104" s="4">
        <f>AVERAGE(Tabela13[[#This Row],[V41]],Tabela13[[#This Row],[V44]])</f>
        <v>0</v>
      </c>
      <c r="BZ104" s="4">
        <f>AVERAGE(Tabela13[[#This Row],[V41]],Tabela13[[#This Row],[V45]])</f>
        <v>0.25</v>
      </c>
      <c r="CA104" s="4">
        <f>AVERAGE(Tabela13[[#This Row],[V41]],Tabela13[[#This Row],[V46]])</f>
        <v>4.0521494009866044E-2</v>
      </c>
      <c r="CB104" s="4">
        <f>AVERAGE(Tabela13[[#This Row],[V42]],Tabela13[[#This Row],[V41]])</f>
        <v>0.54052149400986604</v>
      </c>
      <c r="CC104" s="4">
        <f>AVERAGE(Tabela13[[#This Row],[V42]],Tabela13[[#This Row],[V43]])</f>
        <v>0.29052149400986604</v>
      </c>
      <c r="CD104" s="4">
        <f>AVERAGE(Tabela13[[#This Row],[V42]],Tabela13[[#This Row],[V44]])</f>
        <v>-4.0521494009866044E-2</v>
      </c>
      <c r="CE104" s="4">
        <f>AVERAGE(Tabela13[[#This Row],[V42]],Tabela13[[#This Row],[V45]])</f>
        <v>0.20947850599013396</v>
      </c>
      <c r="CF104" s="4">
        <f>AVERAGE(Tabela13[[#This Row],[V42]],Tabela13[[#This Row],[V46]])</f>
        <v>0</v>
      </c>
      <c r="CG104" s="4">
        <f>AVERAGE(Tabela13[[#This Row],[V43]],Tabela13[[#This Row],[V41]])</f>
        <v>0.33104298801973209</v>
      </c>
      <c r="CH104" s="4">
        <f>AVERAGE(Tabela13[[#This Row],[V43]],Tabela13[[#This Row],[V42]])</f>
        <v>0.29052149400986604</v>
      </c>
      <c r="CI104" s="4">
        <f>AVERAGE(Tabela13[[#This Row],[V43]],Tabela13[[#This Row],[V44]])</f>
        <v>-0.25</v>
      </c>
      <c r="CJ104" s="4">
        <f>AVERAGE(Tabela13[[#This Row],[V43]],Tabela13[[#This Row],[V45]])</f>
        <v>0</v>
      </c>
      <c r="CK104" s="4">
        <f>AVERAGE(Tabela13[[#This Row],[V43]],Tabela13[[#This Row],[V46]])</f>
        <v>-0.20947850599013396</v>
      </c>
      <c r="CL104" s="4">
        <f>AVERAGE(Tabela13[[#This Row],[V44]],Tabela13[[#This Row],[V41]])</f>
        <v>0</v>
      </c>
      <c r="CM104" s="4">
        <f>AVERAGE(Tabela13[[#This Row],[V44]],Tabela13[[#This Row],[V42]])</f>
        <v>-4.0521494009866044E-2</v>
      </c>
      <c r="CN104" s="4">
        <f>AVERAGE(Tabela13[[#This Row],[V44]],Tabela13[[#This Row],[V43]])</f>
        <v>-0.25</v>
      </c>
      <c r="CO104" s="4">
        <f>AVERAGE(Tabela13[[#This Row],[V44]],Tabela13[[#This Row],[V45]])</f>
        <v>-0.33104298801973209</v>
      </c>
      <c r="CP104" s="4">
        <f>AVERAGE(Tabela13[[#This Row],[V44]],Tabela13[[#This Row],[V46]])</f>
        <v>-0.54052149400986604</v>
      </c>
      <c r="CQ104" s="4">
        <f>AVERAGE(Tabela13[[#This Row],[V45]],Tabela13[[#This Row],[V41]])</f>
        <v>0.25</v>
      </c>
      <c r="CR104" s="4">
        <f>AVERAGE(Tabela13[[#This Row],[V45]],Tabela13[[#This Row],[V42]])</f>
        <v>0.20947850599013396</v>
      </c>
      <c r="CS104" s="4">
        <f>AVERAGE(Tabela13[[#This Row],[V45]],Tabela13[[#This Row],[V43]])</f>
        <v>0</v>
      </c>
      <c r="CT104" s="4">
        <f>AVERAGE(Tabela13[[#This Row],[V45]],Tabela13[[#This Row],[V44]])</f>
        <v>-0.33104298801973209</v>
      </c>
      <c r="CU104" s="4">
        <f>AVERAGE(Tabela13[[#This Row],[V45]],Tabela13[[#This Row],[V46]])</f>
        <v>-0.29052149400986604</v>
      </c>
      <c r="CV104" s="4">
        <f>AVERAGE(Tabela13[[#This Row],[V46]],Tabela13[[#This Row],[V41]])</f>
        <v>4.0521494009866044E-2</v>
      </c>
      <c r="CW104" s="4">
        <f>AVERAGE(Tabela13[[#This Row],[V46]],Tabela13[[#This Row],[V42]])</f>
        <v>0</v>
      </c>
      <c r="CX104" s="4">
        <f>AVERAGE(Tabela13[[#This Row],[V46]],Tabela13[[#This Row],[V43]])</f>
        <v>-0.20947850599013396</v>
      </c>
      <c r="CY104" s="4">
        <f>AVERAGE(Tabela13[[#This Row],[V46]],Tabela13[[#This Row],[V44]])</f>
        <v>-0.54052149400986604</v>
      </c>
      <c r="CZ104" s="4">
        <f>AVERAGE(Tabela13[[#This Row],[V46]],Tabela13[[#This Row],[V45]])</f>
        <v>-0.29052149400986604</v>
      </c>
      <c r="DA104" s="3">
        <f>_xlfn.STDEV.S(Tabela13[[#This Row],[V41]],Tabela13[[#This Row],[V42]])</f>
        <v>5.7306046396372691E-2</v>
      </c>
      <c r="DB104" s="3">
        <f>_xlfn.STDEV.S(Tabela13[[#This Row],[V41]],Tabela13[[#This Row],[V43]])</f>
        <v>0.35355339059327384</v>
      </c>
      <c r="DC104" s="3">
        <f>_xlfn.STDEV.S(Tabela13[[#This Row],[V41]],Tabela13[[#This Row],[V44]])</f>
        <v>0.82171887397929289</v>
      </c>
      <c r="DD104" s="3">
        <f>_xlfn.STDEV.S(Tabela13[[#This Row],[V41]],Tabela13[[#This Row],[V45]])</f>
        <v>0.46816548338601921</v>
      </c>
      <c r="DE104" s="3">
        <f>_xlfn.STDEV.S(Tabela13[[#This Row],[V41]],Tabela13[[#This Row],[V46]])</f>
        <v>0.76441282758292017</v>
      </c>
      <c r="DF104" s="3">
        <f>_xlfn.STDEV.S(Tabela13[[#This Row],[V42]],Tabela13[[#This Row],[V41]])</f>
        <v>5.7306046396372691E-2</v>
      </c>
      <c r="DG104" s="3">
        <f>_xlfn.STDEV.S(Tabela13[[#This Row],[V42]],Tabela13[[#This Row],[V43]])</f>
        <v>0.29624734419690107</v>
      </c>
      <c r="DH104" s="3">
        <f>_xlfn.STDEV.S(Tabela13[[#This Row],[V42]],Tabela13[[#This Row],[V44]])</f>
        <v>0.76441282758292017</v>
      </c>
      <c r="DI104" s="3">
        <f>_xlfn.STDEV.S(Tabela13[[#This Row],[V42]],Tabela13[[#This Row],[V45]])</f>
        <v>0.41085943698964644</v>
      </c>
      <c r="DJ104" s="3">
        <f>_xlfn.STDEV.S(Tabela13[[#This Row],[V42]],Tabela13[[#This Row],[V46]])</f>
        <v>0.70710678118654757</v>
      </c>
      <c r="DK104" s="3">
        <f>_xlfn.STDEV.S(Tabela13[[#This Row],[V43]],Tabela13[[#This Row],[V41]])</f>
        <v>0.35355339059327384</v>
      </c>
      <c r="DL104" s="3">
        <f>_xlfn.STDEV.S(Tabela13[[#This Row],[V43]],Tabela13[[#This Row],[V42]])</f>
        <v>0.29624734419690107</v>
      </c>
      <c r="DM104" s="3">
        <f>_xlfn.STDEV.S(Tabela13[[#This Row],[V43]],Tabela13[[#This Row],[V44]])</f>
        <v>0.46816548338601921</v>
      </c>
      <c r="DN104" s="3">
        <f>_xlfn.STDEV.S(Tabela13[[#This Row],[V43]],Tabela13[[#This Row],[V45]])</f>
        <v>0.11461209279274538</v>
      </c>
      <c r="DO104" s="3">
        <f>_xlfn.STDEV.S(Tabela13[[#This Row],[V43]],Tabela13[[#This Row],[V46]])</f>
        <v>0.41085943698964644</v>
      </c>
      <c r="DP104" s="3">
        <f>_xlfn.STDEV.S(Tabela13[[#This Row],[V44]],Tabela13[[#This Row],[V41]])</f>
        <v>0.82171887397929289</v>
      </c>
      <c r="DQ104" s="3">
        <f>_xlfn.STDEV.S(Tabela13[[#This Row],[V44]],Tabela13[[#This Row],[V42]])</f>
        <v>0.76441282758292017</v>
      </c>
      <c r="DR104" s="3">
        <f>_xlfn.STDEV.S(Tabela13[[#This Row],[V44]],Tabela13[[#This Row],[V43]])</f>
        <v>0.46816548338601921</v>
      </c>
      <c r="DS104" s="3">
        <f>_xlfn.STDEV.S(Tabela13[[#This Row],[V44]],Tabela13[[#This Row],[V45]])</f>
        <v>0.35355339059327384</v>
      </c>
      <c r="DT104" s="3">
        <f>_xlfn.STDEV.S(Tabela13[[#This Row],[V44]],Tabela13[[#This Row],[V46]])</f>
        <v>5.7306046396372691E-2</v>
      </c>
      <c r="DU104" s="3">
        <f>_xlfn.STDEV.S(Tabela13[[#This Row],[V45]],Tabela13[[#This Row],[V41]])</f>
        <v>0.46816548338601921</v>
      </c>
      <c r="DV104" s="3">
        <f>_xlfn.STDEV.S(Tabela13[[#This Row],[V45]],Tabela13[[#This Row],[V42]])</f>
        <v>0.41085943698964644</v>
      </c>
      <c r="DW104" s="3">
        <f>_xlfn.STDEV.S(Tabela13[[#This Row],[V45]],Tabela13[[#This Row],[V43]])</f>
        <v>0.11461209279274538</v>
      </c>
      <c r="DX104" s="3">
        <f>_xlfn.STDEV.S(Tabela13[[#This Row],[V45]],Tabela13[[#This Row],[V44]])</f>
        <v>0.35355339059327384</v>
      </c>
      <c r="DY104" s="3">
        <f>_xlfn.STDEV.S(Tabela13[[#This Row],[V45]],Tabela13[[#This Row],[V46]])</f>
        <v>0.29624734419690107</v>
      </c>
      <c r="DZ104" s="3">
        <f>_xlfn.STDEV.S(Tabela13[[#This Row],[V46]],Tabela13[[#This Row],[V41]])</f>
        <v>0.76441282758292017</v>
      </c>
      <c r="EA104" s="3">
        <f>_xlfn.STDEV.S(Tabela13[[#This Row],[V46]],Tabela13[[#This Row],[V42]])</f>
        <v>0.70710678118654757</v>
      </c>
      <c r="EB104" s="3">
        <f>_xlfn.STDEV.S(Tabela13[[#This Row],[V46]],Tabela13[[#This Row],[V43]])</f>
        <v>0.41085943698964644</v>
      </c>
      <c r="EC104" s="3">
        <f>_xlfn.STDEV.S(Tabela13[[#This Row],[V46]],Tabela13[[#This Row],[V44]])</f>
        <v>5.7306046396372691E-2</v>
      </c>
      <c r="ED104" s="3">
        <f>_xlfn.STDEV.S(Tabela13[[#This Row],[V46]],Tabela13[[#This Row],[V45]])</f>
        <v>0.29624734419690107</v>
      </c>
      <c r="EE104" s="3">
        <f t="shared" si="92"/>
        <v>0.10601992155991247</v>
      </c>
      <c r="EF104" s="3">
        <f t="shared" si="93"/>
        <v>1.0679984273589265</v>
      </c>
      <c r="EG104" s="3" t="str">
        <f t="shared" si="94"/>
        <v/>
      </c>
      <c r="EH104" s="3">
        <f t="shared" si="95"/>
        <v>1.8726619335440768</v>
      </c>
      <c r="EI104" s="3">
        <f t="shared" si="96"/>
        <v>18.864379171133312</v>
      </c>
      <c r="EJ104" s="3">
        <f t="shared" si="97"/>
        <v>0.10601992155991247</v>
      </c>
      <c r="EK104" s="3">
        <f t="shared" si="98"/>
        <v>1.0197088694127416</v>
      </c>
      <c r="EL104" s="3">
        <f t="shared" si="99"/>
        <v>-18.864379171133312</v>
      </c>
      <c r="EM104" s="3">
        <f t="shared" si="100"/>
        <v>1.9613441247714318</v>
      </c>
      <c r="EN104" s="3" t="str">
        <f t="shared" si="101"/>
        <v/>
      </c>
      <c r="EO104" s="3">
        <f t="shared" si="102"/>
        <v>1.0679984273589265</v>
      </c>
      <c r="EP104" s="3">
        <f t="shared" si="103"/>
        <v>1.0197088694127416</v>
      </c>
      <c r="EQ104" s="3">
        <f t="shared" si="104"/>
        <v>-1.8726619335440768</v>
      </c>
      <c r="ER104" s="3" t="str">
        <f t="shared" si="105"/>
        <v/>
      </c>
      <c r="ES104" s="3" t="str">
        <f t="shared" si="106"/>
        <v/>
      </c>
      <c r="ET104" s="3" t="str">
        <f t="shared" si="107"/>
        <v/>
      </c>
      <c r="EU104" s="3" t="str">
        <f t="shared" si="108"/>
        <v/>
      </c>
      <c r="EV104" s="3">
        <f t="shared" si="109"/>
        <v>-1.8726619335440768</v>
      </c>
      <c r="EW104" s="3">
        <f t="shared" si="110"/>
        <v>-1.0679984273589265</v>
      </c>
      <c r="EX104" s="3">
        <f t="shared" si="111"/>
        <v>-0.10601992155991247</v>
      </c>
      <c r="EY104" s="3">
        <f t="shared" si="112"/>
        <v>1.8726619335440768</v>
      </c>
      <c r="EZ104" s="3">
        <f t="shared" si="113"/>
        <v>1.9613441247714318</v>
      </c>
      <c r="FA104" s="3" t="str">
        <f t="shared" si="114"/>
        <v/>
      </c>
      <c r="FB104" s="3">
        <f t="shared" si="115"/>
        <v>-1.0679984273589265</v>
      </c>
      <c r="FC104" s="3">
        <f t="shared" si="116"/>
        <v>-1.0197088694127416</v>
      </c>
      <c r="FD104" s="3">
        <f t="shared" si="117"/>
        <v>18.864379171133312</v>
      </c>
      <c r="FE104" s="3" t="str">
        <f t="shared" si="118"/>
        <v/>
      </c>
      <c r="FF104" s="3">
        <f t="shared" si="119"/>
        <v>-1.9613441247714318</v>
      </c>
      <c r="FG104" s="3">
        <f t="shared" si="120"/>
        <v>-0.10601992155991247</v>
      </c>
      <c r="FH104" s="3">
        <f t="shared" si="121"/>
        <v>-1.0197088694127416</v>
      </c>
      <c r="FI104" s="4">
        <f t="shared" si="122"/>
        <v>0.90909090909090917</v>
      </c>
      <c r="FJ104" s="4">
        <f t="shared" si="123"/>
        <v>0.93023255813953487</v>
      </c>
      <c r="FK104" s="4">
        <f t="shared" si="124"/>
        <v>1.5951471150171952</v>
      </c>
      <c r="FL104" s="4">
        <f t="shared" si="125"/>
        <v>1.1337409247229653</v>
      </c>
      <c r="FM104" s="4">
        <f>Tabela13[[#This Row],[V139]]-Tabela13[[#This Row],[V140]]</f>
        <v>0.46140619029422991</v>
      </c>
      <c r="FN104" s="4">
        <f>Tabela13[[#This Row],[V1]]-Tabela13[[#This Row],[V2]]/2</f>
        <v>1.156800563777308</v>
      </c>
      <c r="FO104" s="4">
        <f>Tabela13[[#This Row],[V1]]-Tabela13[[#This Row],[V3]]/2</f>
        <v>1.1162790697674418</v>
      </c>
      <c r="FP104" s="4">
        <f>Tabela13[[#This Row],[V1]]-Tabela13[[#This Row],[V4]]/2</f>
        <v>0.90680056377730789</v>
      </c>
      <c r="FQ104" s="4">
        <f>Tabela13[[#This Row],[V2]]-Tabela13[[#This Row],[V1]]/2</f>
        <v>0.28523608174770976</v>
      </c>
      <c r="FR104" s="4">
        <f>Tabela13[[#This Row],[V2]]-Tabela13[[#This Row],[V3]]/2</f>
        <v>0.53523608174770976</v>
      </c>
      <c r="FS104" s="4">
        <f>Tabela13[[#This Row],[V2]]-Tabela13[[#This Row],[V4]]/2</f>
        <v>0.3257575757575758</v>
      </c>
      <c r="FT104" s="4">
        <f t="shared" si="126"/>
        <v>0.85797102413372583</v>
      </c>
      <c r="FU104" s="4">
        <f t="shared" si="127"/>
        <v>0.84028802599160213</v>
      </c>
      <c r="FV104" s="4">
        <f t="shared" si="128"/>
        <v>0.73655963964328641</v>
      </c>
      <c r="FW104" s="4">
        <f t="shared" si="129"/>
        <v>0.27785749007884314</v>
      </c>
      <c r="FX104" s="4">
        <f t="shared" si="130"/>
        <v>0.49143753422936104</v>
      </c>
      <c r="FY104" s="4">
        <f t="shared" si="131"/>
        <v>0.31491694778690343</v>
      </c>
      <c r="FZ104" s="4">
        <f t="shared" si="132"/>
        <v>154.43478434407064</v>
      </c>
      <c r="GA104" s="4">
        <f t="shared" si="133"/>
        <v>151.2518446784884</v>
      </c>
      <c r="GB104" s="4">
        <f t="shared" si="134"/>
        <v>132.58073513579154</v>
      </c>
      <c r="GC104" s="4">
        <f t="shared" si="135"/>
        <v>50.014348214191763</v>
      </c>
      <c r="GD104" s="4">
        <f t="shared" si="136"/>
        <v>88.458756161284981</v>
      </c>
      <c r="GE104" s="4">
        <f t="shared" si="137"/>
        <v>56.685050601642615</v>
      </c>
      <c r="GF104" s="4">
        <f>Tabela13[[#This Row],[V1]]-Tabela13[[#This Row],[V2]]/Tabela13[[#This Row],[V2]]</f>
        <v>0.73255813953488369</v>
      </c>
      <c r="GG104" s="4">
        <f>Tabela13[[#This Row],[V1]]-Tabela13[[#This Row],[V3]]/Tabela13[[#This Row],[V3]]</f>
        <v>0.73255813953488369</v>
      </c>
      <c r="GH104" s="4">
        <f>Tabela13[[#This Row],[V1]]-Tabela13[[#This Row],[V4]]/Tabela13[[#This Row],[V4]]</f>
        <v>0.73255813953488369</v>
      </c>
      <c r="GI104" s="4">
        <f>Tabela13[[#This Row],[V2]]-Tabela13[[#This Row],[V1]]/Tabela13[[#This Row],[V1]]</f>
        <v>0.1515151515151516</v>
      </c>
      <c r="GJ104" s="4">
        <f>Tabela13[[#This Row],[V2]]-Tabela13[[#This Row],[V3]]/Tabela13[[#This Row],[V3]]</f>
        <v>0.1515151515151516</v>
      </c>
      <c r="GK104" s="4">
        <f>Tabela13[[#This Row],[V2]]-Tabela13[[#This Row],[V4]]/Tabela13[[#This Row],[V4]]</f>
        <v>0.1515151515151516</v>
      </c>
      <c r="GL104" s="4">
        <f t="shared" si="138"/>
        <v>0.29244256752803505</v>
      </c>
      <c r="GM104" s="4">
        <f t="shared" si="139"/>
        <v>1.4420366455250175</v>
      </c>
      <c r="GN104" s="4">
        <f t="shared" si="140"/>
        <v>0.20279829117765755</v>
      </c>
      <c r="GO104" s="3">
        <f t="shared" si="141"/>
        <v>1</v>
      </c>
      <c r="GP104" s="3">
        <v>100</v>
      </c>
      <c r="GQ104" s="3">
        <f t="shared" si="142"/>
        <v>1.1499999999999999</v>
      </c>
      <c r="GR104" s="3">
        <f t="shared" si="143"/>
        <v>114.99999999999999</v>
      </c>
      <c r="GS104" s="34">
        <f>COUNTIF($D$2:D103,Tabela13[[#This Row],[HomeTeam]])</f>
        <v>5</v>
      </c>
      <c r="GT104" s="34">
        <f>COUNTIF($E$2:E103,Tabela13[[#This Row],[AwayTeam]])</f>
        <v>5</v>
      </c>
      <c r="GU104" s="3">
        <f>IFERROR(AVERAGEIFS($AD$2:AD103,$D$2:D103,Tabela13[[#This Row],[HomeTeam]],$GS$2:GS103,"&gt;="&amp;Tabela13[[#This Row],[Contagem_H]]-5),"")</f>
        <v>0.93296378428252014</v>
      </c>
      <c r="GV104" s="3">
        <f>IFERROR(AVERAGEIFS($G$2:G103,$E$2:E103,Tabela13[[#This Row],[AwayTeam]],$GT$2:GT103,"&gt;="&amp;Tabela13[[#This Row],[Contagem_A]]-5),"")</f>
        <v>1.6</v>
      </c>
      <c r="GW104" s="3">
        <f>IFERROR(AVERAGEIFS($GQ$2:GQ103,$D$2:D103,Tabela13[[#This Row],[HomeTeam]],$GS$2:GS103,"&gt;="&amp;Tabela13[[#This Row],[Contagem_H]]-5),"")</f>
        <v>-0.65999999999999992</v>
      </c>
    </row>
    <row r="105" spans="1:205" x14ac:dyDescent="0.25">
      <c r="A105" t="s">
        <v>127</v>
      </c>
      <c r="B105" t="s">
        <v>171</v>
      </c>
      <c r="C105" t="s">
        <v>173</v>
      </c>
      <c r="D105" t="s">
        <v>11</v>
      </c>
      <c r="E105" t="s">
        <v>19</v>
      </c>
      <c r="F105" s="3">
        <v>0</v>
      </c>
      <c r="G105" s="3">
        <v>2</v>
      </c>
      <c r="H105" s="3" t="str">
        <f t="shared" si="144"/>
        <v>A</v>
      </c>
      <c r="I105" s="3">
        <v>3.25</v>
      </c>
      <c r="J105" s="3">
        <v>3.2</v>
      </c>
      <c r="K105" s="3">
        <v>2.2999999999999998</v>
      </c>
      <c r="L105" s="3">
        <v>2.35</v>
      </c>
      <c r="M105" s="3">
        <v>1.57</v>
      </c>
      <c r="N105" s="3">
        <f t="shared" si="73"/>
        <v>2</v>
      </c>
      <c r="O105" s="3">
        <f t="shared" si="74"/>
        <v>0</v>
      </c>
      <c r="P105" s="3">
        <f t="shared" si="75"/>
        <v>3</v>
      </c>
      <c r="Q105" s="3">
        <f t="shared" si="76"/>
        <v>5.4974916387959816E-2</v>
      </c>
      <c r="R105" s="3">
        <f t="shared" si="77"/>
        <v>6.2474590052852663E-2</v>
      </c>
      <c r="S105" s="3">
        <f t="shared" si="78"/>
        <v>3.4286684782608692</v>
      </c>
      <c r="T105" s="3">
        <f t="shared" si="79"/>
        <v>3.3759197324414716</v>
      </c>
      <c r="U105" s="3">
        <f t="shared" si="80"/>
        <v>2.4264423076923074</v>
      </c>
      <c r="V105" s="3">
        <f t="shared" si="81"/>
        <v>2.4791910535117059</v>
      </c>
      <c r="W105" s="3">
        <f t="shared" si="82"/>
        <v>1.656310618729097</v>
      </c>
      <c r="X105" s="4">
        <f t="shared" si="83"/>
        <v>0.30769230769230771</v>
      </c>
      <c r="Y105" s="4">
        <f t="shared" si="84"/>
        <v>0.3125</v>
      </c>
      <c r="Z105" s="4">
        <f t="shared" si="85"/>
        <v>0.43478260869565222</v>
      </c>
      <c r="AA105" s="4">
        <f t="shared" si="86"/>
        <v>0.42553191489361702</v>
      </c>
      <c r="AB105" s="4">
        <f t="shared" si="87"/>
        <v>0.63694267515923564</v>
      </c>
      <c r="AC105" s="4">
        <f t="shared" si="88"/>
        <v>0.15384615384615385</v>
      </c>
      <c r="AD105" s="4">
        <f t="shared" si="89"/>
        <v>1.2173913043478262</v>
      </c>
      <c r="AE105" s="4">
        <f t="shared" si="90"/>
        <v>1.1538461538461537</v>
      </c>
      <c r="AF105" s="4">
        <f t="shared" si="91"/>
        <v>0.21739130434782611</v>
      </c>
      <c r="AG105" s="4">
        <f>IFERROR(AVERAGE(Tabela13[[#This Row],[V1]],Tabela13[[#This Row],[V2]]),"")</f>
        <v>0.68561872909698995</v>
      </c>
      <c r="AH105" s="4">
        <f>IFERROR(AVERAGE(Tabela13[[#This Row],[V1]],Tabela13[[#This Row],[V3]]),"")</f>
        <v>0.65384615384615374</v>
      </c>
      <c r="AI105" s="4">
        <f>IFERROR(AVERAGE(Tabela13[[#This Row],[V1]],Tabela13[[#This Row],[V4]]),"")</f>
        <v>0.18561872909698998</v>
      </c>
      <c r="AJ105" s="4">
        <f>IFERROR(AVERAGE(Tabela13[[#This Row],[V2]],Tabela13[[#This Row],[V1]]),"")</f>
        <v>0.68561872909698995</v>
      </c>
      <c r="AK105" s="4">
        <f>IFERROR(AVERAGE(Tabela13[[#This Row],[V2]],Tabela13[[#This Row],[V3]]),"")</f>
        <v>1.18561872909699</v>
      </c>
      <c r="AL105" s="4">
        <f>IFERROR(AVERAGE(Tabela13[[#This Row],[V2]],Tabela13[[#This Row],[V4]]),"")</f>
        <v>0.71739130434782616</v>
      </c>
      <c r="AM105" s="4">
        <f>IFERROR(AVERAGE(Tabela13[[#This Row],[V3]],Tabela13[[#This Row],[V1]]),"")</f>
        <v>0.65384615384615374</v>
      </c>
      <c r="AN105" s="4">
        <f>IFERROR(AVERAGE(Tabela13[[#This Row],[V3]],Tabela13[[#This Row],[V2]]),"")</f>
        <v>1.18561872909699</v>
      </c>
      <c r="AO105" s="4">
        <f>IFERROR(AVERAGE(Tabela13[[#This Row],[V3]],Tabela13[[#This Row],[V4]]),"")</f>
        <v>0.68561872909698995</v>
      </c>
      <c r="AP105" s="4">
        <f>IFERROR(AVERAGE(Tabela13[[#This Row],[V4]],Tabela13[[#This Row],[V1]]),"")</f>
        <v>0.18561872909698998</v>
      </c>
      <c r="AQ105" s="4">
        <f>IFERROR(AVERAGE(Tabela13[[#This Row],[V4]],Tabela13[[#This Row],[V2]]),"")</f>
        <v>0.71739130434782616</v>
      </c>
      <c r="AR105" s="4">
        <f>IFERROR(AVERAGE(Tabela13[[#This Row],[V4]],Tabela13[[#This Row],[V3]]),"")</f>
        <v>0.68561872909698995</v>
      </c>
      <c r="AS105" s="4">
        <f>_xlfn.STDEV.S(Tabela13[[#This Row],[V1]:[V2]])</f>
        <v>0.7520399880177997</v>
      </c>
      <c r="AT105" s="4">
        <f>_xlfn.STDEV.S(Tabela13[[#This Row],[V1]],Tabela13[[#This Row],[V3]])</f>
        <v>0.70710678118654746</v>
      </c>
      <c r="AU105" s="4">
        <f>_xlfn.STDEV.S(Tabela13[[#This Row],[V1]],Tabela13[[#This Row],[V4]])</f>
        <v>4.4933206831252216E-2</v>
      </c>
      <c r="AV105" s="4">
        <f>_xlfn.STDEV.S(Tabela13[[#This Row],[V2]],Tabela13[[#This Row],[V1]])</f>
        <v>0.7520399880177997</v>
      </c>
      <c r="AW105" s="4">
        <f>_xlfn.STDEV.S(Tabela13[[#This Row],[V2]],Tabela13[[#This Row],[V3]])</f>
        <v>4.4933206831252306E-2</v>
      </c>
      <c r="AX105" s="4">
        <f>_xlfn.STDEV.S(Tabela13[[#This Row],[V42]],Tabela13[[#This Row],[V44]])</f>
        <v>1.4591467692043474</v>
      </c>
      <c r="AY105" s="4">
        <f>_xlfn.STDEV.S(Tabela13[[#This Row],[V3]],Tabela13[[#This Row],[V1]])</f>
        <v>0.70710678118654746</v>
      </c>
      <c r="AZ105" s="4">
        <f>_xlfn.STDEV.S(Tabela13[[#This Row],[V3]],Tabela13[[#This Row],[V2]])</f>
        <v>4.4933206831252306E-2</v>
      </c>
      <c r="BA105" s="4">
        <f>_xlfn.STDEV.S(Tabela13[[#This Row],[V3]],Tabela13[[#This Row],[V4]])</f>
        <v>0.66217357435529511</v>
      </c>
      <c r="BB105" s="4">
        <f>_xlfn.STDEV.S(Tabela13[[#This Row],[V4]],Tabela13[[#This Row],[V1]])</f>
        <v>4.4933206831252216E-2</v>
      </c>
      <c r="BC105" s="4">
        <f>_xlfn.STDEV.S(Tabela13[[#This Row],[V4]],Tabela13[[#This Row],[V2]])</f>
        <v>0.70710678118654757</v>
      </c>
      <c r="BD105" s="4">
        <f>_xlfn.STDEV.S(Tabela13[[#This Row],[V4]],Tabela13[[#This Row],[V3]])</f>
        <v>0.66217357435529511</v>
      </c>
      <c r="BE105" s="4">
        <f>Tabela13[[#This Row],[V17]]/Tabela13[[#This Row],[V5]]</f>
        <v>1.096877836182059</v>
      </c>
      <c r="BF105" s="4">
        <f>Tabela13[[#This Row],[V18]]/Tabela13[[#This Row],[V6]]</f>
        <v>1.0814574300500139</v>
      </c>
      <c r="BG105" s="4">
        <f>Tabela13[[#This Row],[V19]]/Tabela13[[#This Row],[V7]]</f>
        <v>0.24207259175755697</v>
      </c>
      <c r="BH105" s="4">
        <f>Tabela13[[#This Row],[V20]]/Tabela13[[#This Row],[V8]]</f>
        <v>1.096877836182059</v>
      </c>
      <c r="BI105" s="4">
        <f>Tabela13[[#This Row],[V21]]/Tabela13[[#This Row],[V9]]</f>
        <v>3.7898529880238195E-2</v>
      </c>
      <c r="BJ105" s="4">
        <f>Tabela13[[#This Row],[V22]]/Tabela13[[#This Row],[V10]]</f>
        <v>2.0339621631333324</v>
      </c>
      <c r="BK105" s="4">
        <f>Tabela13[[#This Row],[V23]]/Tabela13[[#This Row],[V11]]</f>
        <v>1.0814574300500139</v>
      </c>
      <c r="BL105" s="4">
        <f>Tabela13[[#This Row],[V24]]/Tabela13[[#This Row],[V12]]</f>
        <v>3.7898529880238195E-2</v>
      </c>
      <c r="BM105" s="4">
        <f>Tabela13[[#This Row],[V25]]/Tabela13[[#This Row],[V13]]</f>
        <v>0.96580438405967439</v>
      </c>
      <c r="BN105" s="4">
        <f>Tabela13[[#This Row],[V26]]/Tabela13[[#This Row],[V14]]</f>
        <v>0.24207259175755697</v>
      </c>
      <c r="BO105" s="4">
        <f>Tabela13[[#This Row],[V27]]/Tabela13[[#This Row],[V15]]</f>
        <v>0.98566399801761162</v>
      </c>
      <c r="BP105" s="4">
        <f>Tabela13[[#This Row],[V28]]/Tabela13[[#This Row],[V16]]</f>
        <v>0.96580438405967439</v>
      </c>
      <c r="BQ105" s="4">
        <f>Tabela13[[#This Row],[V1]]-Tabela13[[#This Row],[V2]]</f>
        <v>-1.0635451505016724</v>
      </c>
      <c r="BR105" s="4">
        <f>Tabela13[[#This Row],[V1]]-Tabela13[[#This Row],[V3]]</f>
        <v>-0.99999999999999989</v>
      </c>
      <c r="BS105" s="4">
        <f>Tabela13[[#This Row],[V1]]-Tabela13[[#This Row],[V4]]</f>
        <v>-6.3545150501672254E-2</v>
      </c>
      <c r="BT105" s="4">
        <f>Tabela13[[#This Row],[V2]]-Tabela13[[#This Row],[V1]]</f>
        <v>1.0635451505016724</v>
      </c>
      <c r="BU105" s="4">
        <f>Tabela13[[#This Row],[V2]]-Tabela13[[#This Row],[V3]]</f>
        <v>6.3545150501672421E-2</v>
      </c>
      <c r="BV105" s="4">
        <f>Tabela13[[#This Row],[V2]]-Tabela13[[#This Row],[V4]]</f>
        <v>1</v>
      </c>
      <c r="BW105" s="4">
        <f>AVERAGE(Tabela13[[#This Row],[V41]],Tabela13[[#This Row],[V42]])</f>
        <v>-1.0317725752508362</v>
      </c>
      <c r="BX105" s="4">
        <f>AVERAGE(Tabela13[[#This Row],[V41]],Tabela13[[#This Row],[V43]])</f>
        <v>-0.56354515050167231</v>
      </c>
      <c r="BY105" s="4">
        <f>AVERAGE(Tabela13[[#This Row],[V41]],Tabela13[[#This Row],[V44]])</f>
        <v>0</v>
      </c>
      <c r="BZ105" s="4">
        <f>AVERAGE(Tabela13[[#This Row],[V41]],Tabela13[[#This Row],[V45]])</f>
        <v>-0.5</v>
      </c>
      <c r="CA105" s="4">
        <f>AVERAGE(Tabela13[[#This Row],[V41]],Tabela13[[#This Row],[V46]])</f>
        <v>-3.177257525083621E-2</v>
      </c>
      <c r="CB105" s="4">
        <f>AVERAGE(Tabela13[[#This Row],[V42]],Tabela13[[#This Row],[V41]])</f>
        <v>-1.0317725752508362</v>
      </c>
      <c r="CC105" s="4">
        <f>AVERAGE(Tabela13[[#This Row],[V42]],Tabela13[[#This Row],[V43]])</f>
        <v>-0.5317725752508361</v>
      </c>
      <c r="CD105" s="4">
        <f>AVERAGE(Tabela13[[#This Row],[V42]],Tabela13[[#This Row],[V44]])</f>
        <v>3.1772575250836266E-2</v>
      </c>
      <c r="CE105" s="4">
        <f>AVERAGE(Tabela13[[#This Row],[V42]],Tabela13[[#This Row],[V45]])</f>
        <v>-0.46822742474916373</v>
      </c>
      <c r="CF105" s="4">
        <f>AVERAGE(Tabela13[[#This Row],[V42]],Tabela13[[#This Row],[V46]])</f>
        <v>0</v>
      </c>
      <c r="CG105" s="4">
        <f>AVERAGE(Tabela13[[#This Row],[V43]],Tabela13[[#This Row],[V41]])</f>
        <v>-0.56354515050167231</v>
      </c>
      <c r="CH105" s="4">
        <f>AVERAGE(Tabela13[[#This Row],[V43]],Tabela13[[#This Row],[V42]])</f>
        <v>-0.5317725752508361</v>
      </c>
      <c r="CI105" s="4">
        <f>AVERAGE(Tabela13[[#This Row],[V43]],Tabela13[[#This Row],[V44]])</f>
        <v>0.50000000000000011</v>
      </c>
      <c r="CJ105" s="4">
        <f>AVERAGE(Tabela13[[#This Row],[V43]],Tabela13[[#This Row],[V45]])</f>
        <v>8.3266726846886741E-17</v>
      </c>
      <c r="CK105" s="4">
        <f>AVERAGE(Tabela13[[#This Row],[V43]],Tabela13[[#This Row],[V46]])</f>
        <v>0.4682274247491639</v>
      </c>
      <c r="CL105" s="4">
        <f>AVERAGE(Tabela13[[#This Row],[V44]],Tabela13[[#This Row],[V41]])</f>
        <v>0</v>
      </c>
      <c r="CM105" s="4">
        <f>AVERAGE(Tabela13[[#This Row],[V44]],Tabela13[[#This Row],[V42]])</f>
        <v>3.1772575250836266E-2</v>
      </c>
      <c r="CN105" s="4">
        <f>AVERAGE(Tabela13[[#This Row],[V44]],Tabela13[[#This Row],[V43]])</f>
        <v>0.50000000000000011</v>
      </c>
      <c r="CO105" s="4">
        <f>AVERAGE(Tabela13[[#This Row],[V44]],Tabela13[[#This Row],[V45]])</f>
        <v>0.56354515050167242</v>
      </c>
      <c r="CP105" s="4">
        <f>AVERAGE(Tabela13[[#This Row],[V44]],Tabela13[[#This Row],[V46]])</f>
        <v>1.0317725752508362</v>
      </c>
      <c r="CQ105" s="4">
        <f>AVERAGE(Tabela13[[#This Row],[V45]],Tabela13[[#This Row],[V41]])</f>
        <v>-0.5</v>
      </c>
      <c r="CR105" s="4">
        <f>AVERAGE(Tabela13[[#This Row],[V45]],Tabela13[[#This Row],[V42]])</f>
        <v>-0.46822742474916373</v>
      </c>
      <c r="CS105" s="4">
        <f>AVERAGE(Tabela13[[#This Row],[V45]],Tabela13[[#This Row],[V43]])</f>
        <v>8.3266726846886741E-17</v>
      </c>
      <c r="CT105" s="4">
        <f>AVERAGE(Tabela13[[#This Row],[V45]],Tabela13[[#This Row],[V44]])</f>
        <v>0.56354515050167242</v>
      </c>
      <c r="CU105" s="4">
        <f>AVERAGE(Tabela13[[#This Row],[V45]],Tabela13[[#This Row],[V46]])</f>
        <v>0.53177257525083621</v>
      </c>
      <c r="CV105" s="4">
        <f>AVERAGE(Tabela13[[#This Row],[V46]],Tabela13[[#This Row],[V41]])</f>
        <v>-3.177257525083621E-2</v>
      </c>
      <c r="CW105" s="4">
        <f>AVERAGE(Tabela13[[#This Row],[V46]],Tabela13[[#This Row],[V42]])</f>
        <v>0</v>
      </c>
      <c r="CX105" s="4">
        <f>AVERAGE(Tabela13[[#This Row],[V46]],Tabela13[[#This Row],[V43]])</f>
        <v>0.4682274247491639</v>
      </c>
      <c r="CY105" s="4">
        <f>AVERAGE(Tabela13[[#This Row],[V46]],Tabela13[[#This Row],[V44]])</f>
        <v>1.0317725752508362</v>
      </c>
      <c r="CZ105" s="4">
        <f>AVERAGE(Tabela13[[#This Row],[V46]],Tabela13[[#This Row],[V45]])</f>
        <v>0.53177257525083621</v>
      </c>
      <c r="DA105" s="3">
        <f>_xlfn.STDEV.S(Tabela13[[#This Row],[V41]],Tabela13[[#This Row],[V42]])</f>
        <v>4.493320683125239E-2</v>
      </c>
      <c r="DB105" s="3">
        <f>_xlfn.STDEV.S(Tabela13[[#This Row],[V41]],Tabela13[[#This Row],[V43]])</f>
        <v>0.70710678118654757</v>
      </c>
      <c r="DC105" s="3">
        <f>_xlfn.STDEV.S(Tabela13[[#This Row],[V41]],Tabela13[[#This Row],[V44]])</f>
        <v>1.5040799760355996</v>
      </c>
      <c r="DD105" s="3">
        <f>_xlfn.STDEV.S(Tabela13[[#This Row],[V41]],Tabela13[[#This Row],[V45]])</f>
        <v>0.79697319484905205</v>
      </c>
      <c r="DE105" s="3">
        <f>_xlfn.STDEV.S(Tabela13[[#This Row],[V41]],Tabela13[[#This Row],[V46]])</f>
        <v>1.4591467692043474</v>
      </c>
      <c r="DF105" s="3">
        <f>_xlfn.STDEV.S(Tabela13[[#This Row],[V42]],Tabela13[[#This Row],[V41]])</f>
        <v>4.493320683125239E-2</v>
      </c>
      <c r="DG105" s="3">
        <f>_xlfn.STDEV.S(Tabela13[[#This Row],[V42]],Tabela13[[#This Row],[V43]])</f>
        <v>0.66217357435529522</v>
      </c>
      <c r="DH105" s="3">
        <f>_xlfn.STDEV.S(Tabela13[[#This Row],[V42]],Tabela13[[#This Row],[V44]])</f>
        <v>1.4591467692043474</v>
      </c>
      <c r="DI105" s="3">
        <f>_xlfn.STDEV.S(Tabela13[[#This Row],[V42]],Tabela13[[#This Row],[V45]])</f>
        <v>0.7520399880177997</v>
      </c>
      <c r="DJ105" s="3">
        <f>_xlfn.STDEV.S(Tabela13[[#This Row],[V42]],Tabela13[[#This Row],[V46]])</f>
        <v>1.4142135623730949</v>
      </c>
      <c r="DK105" s="3">
        <f>_xlfn.STDEV.S(Tabela13[[#This Row],[V43]],Tabela13[[#This Row],[V41]])</f>
        <v>0.70710678118654757</v>
      </c>
      <c r="DL105" s="3">
        <f>_xlfn.STDEV.S(Tabela13[[#This Row],[V43]],Tabela13[[#This Row],[V42]])</f>
        <v>0.66217357435529522</v>
      </c>
      <c r="DM105" s="3">
        <f>_xlfn.STDEV.S(Tabela13[[#This Row],[V43]],Tabela13[[#This Row],[V44]])</f>
        <v>0.79697319484905194</v>
      </c>
      <c r="DN105" s="3">
        <f>_xlfn.STDEV.S(Tabela13[[#This Row],[V43]],Tabela13[[#This Row],[V45]])</f>
        <v>8.9866413662504502E-2</v>
      </c>
      <c r="DO105" s="3">
        <f>_xlfn.STDEV.S(Tabela13[[#This Row],[V43]],Tabela13[[#This Row],[V46]])</f>
        <v>0.7520399880177997</v>
      </c>
      <c r="DP105" s="3">
        <f>_xlfn.STDEV.S(Tabela13[[#This Row],[V44]],Tabela13[[#This Row],[V41]])</f>
        <v>1.5040799760355996</v>
      </c>
      <c r="DQ105" s="3">
        <f>_xlfn.STDEV.S(Tabela13[[#This Row],[V44]],Tabela13[[#This Row],[V42]])</f>
        <v>1.4591467692043474</v>
      </c>
      <c r="DR105" s="3">
        <f>_xlfn.STDEV.S(Tabela13[[#This Row],[V44]],Tabela13[[#This Row],[V43]])</f>
        <v>0.79697319484905194</v>
      </c>
      <c r="DS105" s="3">
        <f>_xlfn.STDEV.S(Tabela13[[#This Row],[V44]],Tabela13[[#This Row],[V45]])</f>
        <v>0.70710678118654746</v>
      </c>
      <c r="DT105" s="3">
        <f>_xlfn.STDEV.S(Tabela13[[#This Row],[V44]],Tabela13[[#This Row],[V46]])</f>
        <v>4.4933206831252306E-2</v>
      </c>
      <c r="DU105" s="3">
        <f>_xlfn.STDEV.S(Tabela13[[#This Row],[V45]],Tabela13[[#This Row],[V41]])</f>
        <v>0.79697319484905205</v>
      </c>
      <c r="DV105" s="3">
        <f>_xlfn.STDEV.S(Tabela13[[#This Row],[V45]],Tabela13[[#This Row],[V42]])</f>
        <v>0.7520399880177997</v>
      </c>
      <c r="DW105" s="3">
        <f>_xlfn.STDEV.S(Tabela13[[#This Row],[V45]],Tabela13[[#This Row],[V43]])</f>
        <v>8.9866413662504502E-2</v>
      </c>
      <c r="DX105" s="3">
        <f>_xlfn.STDEV.S(Tabela13[[#This Row],[V45]],Tabela13[[#This Row],[V44]])</f>
        <v>0.70710678118654746</v>
      </c>
      <c r="DY105" s="3">
        <f>_xlfn.STDEV.S(Tabela13[[#This Row],[V45]],Tabela13[[#This Row],[V46]])</f>
        <v>0.66217357435529522</v>
      </c>
      <c r="DZ105" s="3">
        <f>_xlfn.STDEV.S(Tabela13[[#This Row],[V46]],Tabela13[[#This Row],[V41]])</f>
        <v>1.4591467692043474</v>
      </c>
      <c r="EA105" s="3">
        <f>_xlfn.STDEV.S(Tabela13[[#This Row],[V46]],Tabela13[[#This Row],[V42]])</f>
        <v>1.4142135623730949</v>
      </c>
      <c r="EB105" s="3">
        <f>_xlfn.STDEV.S(Tabela13[[#This Row],[V46]],Tabela13[[#This Row],[V43]])</f>
        <v>0.7520399880177997</v>
      </c>
      <c r="EC105" s="3">
        <f>_xlfn.STDEV.S(Tabela13[[#This Row],[V46]],Tabela13[[#This Row],[V44]])</f>
        <v>4.4933206831252306E-2</v>
      </c>
      <c r="ED105" s="3">
        <f>_xlfn.STDEV.S(Tabela13[[#This Row],[V46]],Tabela13[[#This Row],[V45]])</f>
        <v>0.66217357435529522</v>
      </c>
      <c r="EE105" s="3">
        <f t="shared" si="92"/>
        <v>-4.3549526231910739E-2</v>
      </c>
      <c r="EF105" s="3">
        <f t="shared" si="93"/>
        <v>-1.2547473446574344</v>
      </c>
      <c r="EG105" s="3" t="str">
        <f t="shared" si="94"/>
        <v/>
      </c>
      <c r="EH105" s="3">
        <f t="shared" si="95"/>
        <v>-1.5939463896981041</v>
      </c>
      <c r="EI105" s="3">
        <f t="shared" si="96"/>
        <v>-45.924724630747228</v>
      </c>
      <c r="EJ105" s="3">
        <f t="shared" si="97"/>
        <v>-4.3549526231910739E-2</v>
      </c>
      <c r="EK105" s="3">
        <f t="shared" si="98"/>
        <v>-1.2452194888819703</v>
      </c>
      <c r="EL105" s="3">
        <f t="shared" si="99"/>
        <v>45.924724630747143</v>
      </c>
      <c r="EM105" s="3">
        <f t="shared" si="100"/>
        <v>-1.6061425458380156</v>
      </c>
      <c r="EN105" s="3" t="str">
        <f t="shared" si="101"/>
        <v/>
      </c>
      <c r="EO105" s="3">
        <f t="shared" si="102"/>
        <v>-1.2547473446574344</v>
      </c>
      <c r="EP105" s="3">
        <f t="shared" si="103"/>
        <v>-1.2452194888819703</v>
      </c>
      <c r="EQ105" s="3">
        <f t="shared" si="104"/>
        <v>1.5939463896981034</v>
      </c>
      <c r="ER105" s="3">
        <f t="shared" si="105"/>
        <v>1079259592222875</v>
      </c>
      <c r="ES105" s="3" t="str">
        <f t="shared" si="106"/>
        <v/>
      </c>
      <c r="ET105" s="3" t="str">
        <f t="shared" si="107"/>
        <v/>
      </c>
      <c r="EU105" s="3" t="str">
        <f t="shared" si="108"/>
        <v/>
      </c>
      <c r="EV105" s="3">
        <f t="shared" si="109"/>
        <v>1.5939463896981034</v>
      </c>
      <c r="EW105" s="3">
        <f t="shared" si="110"/>
        <v>1.254747344657434</v>
      </c>
      <c r="EX105" s="3">
        <f t="shared" si="111"/>
        <v>4.3549526231910662E-2</v>
      </c>
      <c r="EY105" s="3">
        <f t="shared" si="112"/>
        <v>-1.5939463896981041</v>
      </c>
      <c r="EZ105" s="3">
        <f t="shared" si="113"/>
        <v>-1.6061425458380156</v>
      </c>
      <c r="FA105" s="3">
        <f t="shared" si="114"/>
        <v>1079259592222875</v>
      </c>
      <c r="FB105" s="3">
        <f t="shared" si="115"/>
        <v>1.254747344657434</v>
      </c>
      <c r="FC105" s="3">
        <f t="shared" si="116"/>
        <v>1.2452194888819701</v>
      </c>
      <c r="FD105" s="3">
        <f t="shared" si="117"/>
        <v>-45.924724630747228</v>
      </c>
      <c r="FE105" s="3" t="str">
        <f t="shared" si="118"/>
        <v/>
      </c>
      <c r="FF105" s="3">
        <f t="shared" si="119"/>
        <v>1.606142545838015</v>
      </c>
      <c r="FG105" s="3">
        <f t="shared" si="120"/>
        <v>4.3549526231910662E-2</v>
      </c>
      <c r="FH105" s="3">
        <f t="shared" si="121"/>
        <v>1.2452194888819701</v>
      </c>
      <c r="FI105" s="4">
        <f t="shared" si="122"/>
        <v>0</v>
      </c>
      <c r="FJ105" s="4">
        <f t="shared" si="123"/>
        <v>0.61538461538461542</v>
      </c>
      <c r="FK105" s="4">
        <f t="shared" si="124"/>
        <v>1.1711908064196552</v>
      </c>
      <c r="FL105" s="4">
        <f t="shared" si="125"/>
        <v>1.5325936199722607</v>
      </c>
      <c r="FM105" s="4">
        <f>Tabela13[[#This Row],[V139]]-Tabela13[[#This Row],[V140]]</f>
        <v>-0.36140281355260551</v>
      </c>
      <c r="FN105" s="4">
        <f>Tabela13[[#This Row],[V1]]-Tabela13[[#This Row],[V2]]/2</f>
        <v>-0.45484949832775923</v>
      </c>
      <c r="FO105" s="4">
        <f>Tabela13[[#This Row],[V1]]-Tabela13[[#This Row],[V3]]/2</f>
        <v>-0.42307692307692302</v>
      </c>
      <c r="FP105" s="4">
        <f>Tabela13[[#This Row],[V1]]-Tabela13[[#This Row],[V4]]/2</f>
        <v>4.51505016722408E-2</v>
      </c>
      <c r="FQ105" s="4">
        <f>Tabela13[[#This Row],[V2]]-Tabela13[[#This Row],[V1]]/2</f>
        <v>1.1404682274247493</v>
      </c>
      <c r="FR105" s="4">
        <f>Tabela13[[#This Row],[V2]]-Tabela13[[#This Row],[V3]]/2</f>
        <v>0.64046822742474929</v>
      </c>
      <c r="FS105" s="4">
        <f>Tabela13[[#This Row],[V2]]-Tabela13[[#This Row],[V4]]/2</f>
        <v>1.1086956521739131</v>
      </c>
      <c r="FT105" s="4">
        <f t="shared" si="126"/>
        <v>-0.4268794457544498</v>
      </c>
      <c r="FU105" s="4">
        <f t="shared" si="127"/>
        <v>-0.4002406570339741</v>
      </c>
      <c r="FV105" s="4">
        <f t="shared" si="128"/>
        <v>4.5119858358294941E-2</v>
      </c>
      <c r="FW105" s="4">
        <f t="shared" si="129"/>
        <v>0.85092919831882852</v>
      </c>
      <c r="FX105" s="4">
        <f t="shared" si="130"/>
        <v>0.56964529090817007</v>
      </c>
      <c r="FY105" s="4">
        <f t="shared" si="131"/>
        <v>0.83689897434867377</v>
      </c>
      <c r="FZ105" s="4">
        <f t="shared" si="132"/>
        <v>-76.838300235800972</v>
      </c>
      <c r="GA105" s="4">
        <f t="shared" si="133"/>
        <v>-72.043318266115335</v>
      </c>
      <c r="GB105" s="4">
        <f t="shared" si="134"/>
        <v>8.121574504493088</v>
      </c>
      <c r="GC105" s="4">
        <f t="shared" si="135"/>
        <v>153.16725569738912</v>
      </c>
      <c r="GD105" s="4">
        <f t="shared" si="136"/>
        <v>102.53615236347061</v>
      </c>
      <c r="GE105" s="4">
        <f t="shared" si="137"/>
        <v>150.64181538276128</v>
      </c>
      <c r="GF105" s="4">
        <f>Tabela13[[#This Row],[V1]]-Tabela13[[#This Row],[V2]]/Tabela13[[#This Row],[V2]]</f>
        <v>-0.84615384615384615</v>
      </c>
      <c r="GG105" s="4">
        <f>Tabela13[[#This Row],[V1]]-Tabela13[[#This Row],[V3]]/Tabela13[[#This Row],[V3]]</f>
        <v>-0.84615384615384615</v>
      </c>
      <c r="GH105" s="4">
        <f>Tabela13[[#This Row],[V1]]-Tabela13[[#This Row],[V4]]/Tabela13[[#This Row],[V4]]</f>
        <v>-0.84615384615384615</v>
      </c>
      <c r="GI105" s="4">
        <f>Tabela13[[#This Row],[V2]]-Tabela13[[#This Row],[V1]]/Tabela13[[#This Row],[V1]]</f>
        <v>0.21739130434782616</v>
      </c>
      <c r="GJ105" s="4">
        <f>Tabela13[[#This Row],[V2]]-Tabela13[[#This Row],[V3]]/Tabela13[[#This Row],[V3]]</f>
        <v>0.21739130434782616</v>
      </c>
      <c r="GK105" s="4">
        <f>Tabela13[[#This Row],[V2]]-Tabela13[[#This Row],[V4]]/Tabela13[[#This Row],[V4]]</f>
        <v>0.21739130434782616</v>
      </c>
      <c r="GL105" s="4">
        <f t="shared" si="138"/>
        <v>0.57851476101948052</v>
      </c>
      <c r="GM105" s="4">
        <f t="shared" si="139"/>
        <v>0.68561872909698995</v>
      </c>
      <c r="GN105" s="4">
        <f t="shared" si="140"/>
        <v>0.84378494412109595</v>
      </c>
      <c r="GO105" s="3">
        <f t="shared" si="141"/>
        <v>0</v>
      </c>
      <c r="GP105" s="3">
        <v>100</v>
      </c>
      <c r="GQ105" s="3">
        <f t="shared" si="142"/>
        <v>-1</v>
      </c>
      <c r="GR105" s="3">
        <f t="shared" si="143"/>
        <v>-100</v>
      </c>
      <c r="GS105" s="34">
        <f>COUNTIF($D$2:D104,Tabela13[[#This Row],[HomeTeam]])</f>
        <v>5</v>
      </c>
      <c r="GT105" s="34">
        <f>COUNTIF($E$2:E104,Tabela13[[#This Row],[AwayTeam]])</f>
        <v>5</v>
      </c>
      <c r="GU105" s="3">
        <f>IFERROR(AVERAGEIFS($AD$2:AD104,$D$2:D104,Tabela13[[#This Row],[HomeTeam]],$GS$2:GS104,"&gt;="&amp;Tabela13[[#This Row],[Contagem_H]]-5),"")</f>
        <v>1.8854395139154352</v>
      </c>
      <c r="GV105" s="3">
        <f>IFERROR(AVERAGEIFS($G$2:G104,$E$2:E104,Tabela13[[#This Row],[AwayTeam]],$GT$2:GT104,"&gt;="&amp;Tabela13[[#This Row],[Contagem_A]]-5),"")</f>
        <v>0.8</v>
      </c>
      <c r="GW105" s="3">
        <f>IFERROR(AVERAGEIFS($GQ$2:GQ104,$D$2:D104,Tabela13[[#This Row],[HomeTeam]],$GS$2:GS104,"&gt;="&amp;Tabela13[[#This Row],[Contagem_H]]-5),"")</f>
        <v>-1</v>
      </c>
    </row>
    <row r="106" spans="1:205" x14ac:dyDescent="0.25">
      <c r="A106" t="s">
        <v>127</v>
      </c>
      <c r="B106" t="s">
        <v>171</v>
      </c>
      <c r="C106" t="s">
        <v>173</v>
      </c>
      <c r="D106" t="s">
        <v>17</v>
      </c>
      <c r="E106" t="s">
        <v>15</v>
      </c>
      <c r="F106" s="3">
        <v>1</v>
      </c>
      <c r="G106" s="3">
        <v>1</v>
      </c>
      <c r="H106" s="3" t="str">
        <f t="shared" si="144"/>
        <v>D</v>
      </c>
      <c r="I106" s="3">
        <v>2.8</v>
      </c>
      <c r="J106" s="3">
        <v>3.4</v>
      </c>
      <c r="K106" s="3">
        <v>2.4500000000000002</v>
      </c>
      <c r="L106" s="3">
        <v>1.7</v>
      </c>
      <c r="M106" s="3">
        <v>2.1</v>
      </c>
      <c r="N106" s="3">
        <f t="shared" si="73"/>
        <v>2</v>
      </c>
      <c r="O106" s="3">
        <f t="shared" si="74"/>
        <v>1</v>
      </c>
      <c r="P106" s="3">
        <f t="shared" si="75"/>
        <v>1</v>
      </c>
      <c r="Q106" s="3">
        <f t="shared" si="76"/>
        <v>5.9423769507803037E-2</v>
      </c>
      <c r="R106" s="3">
        <f t="shared" si="77"/>
        <v>6.4425770308123242E-2</v>
      </c>
      <c r="S106" s="3">
        <f t="shared" si="78"/>
        <v>2.9663865546218484</v>
      </c>
      <c r="T106" s="3">
        <f t="shared" si="79"/>
        <v>3.6020408163265301</v>
      </c>
      <c r="U106" s="3">
        <f t="shared" si="80"/>
        <v>2.5955882352941178</v>
      </c>
      <c r="V106" s="3">
        <f t="shared" si="81"/>
        <v>1.801020408163265</v>
      </c>
      <c r="W106" s="3">
        <f t="shared" si="82"/>
        <v>2.2247899159663866</v>
      </c>
      <c r="X106" s="4">
        <f t="shared" si="83"/>
        <v>0.35714285714285715</v>
      </c>
      <c r="Y106" s="4">
        <f t="shared" si="84"/>
        <v>0.29411764705882354</v>
      </c>
      <c r="Z106" s="4">
        <f t="shared" si="85"/>
        <v>0.4081632653061224</v>
      </c>
      <c r="AA106" s="4">
        <f t="shared" si="86"/>
        <v>0.58823529411764708</v>
      </c>
      <c r="AB106" s="4">
        <f t="shared" si="87"/>
        <v>0.47619047619047616</v>
      </c>
      <c r="AC106" s="4">
        <f t="shared" si="88"/>
        <v>0.6785714285714286</v>
      </c>
      <c r="AD106" s="4">
        <f t="shared" si="89"/>
        <v>0.70408163265306123</v>
      </c>
      <c r="AE106" s="4">
        <f t="shared" si="90"/>
        <v>0.6785714285714286</v>
      </c>
      <c r="AF106" s="4">
        <f t="shared" si="91"/>
        <v>0.70408163265306123</v>
      </c>
      <c r="AG106" s="4">
        <f>IFERROR(AVERAGE(Tabela13[[#This Row],[V1]],Tabela13[[#This Row],[V2]]),"")</f>
        <v>0.69132653061224492</v>
      </c>
      <c r="AH106" s="4">
        <f>IFERROR(AVERAGE(Tabela13[[#This Row],[V1]],Tabela13[[#This Row],[V3]]),"")</f>
        <v>0.6785714285714286</v>
      </c>
      <c r="AI106" s="4">
        <f>IFERROR(AVERAGE(Tabela13[[#This Row],[V1]],Tabela13[[#This Row],[V4]]),"")</f>
        <v>0.69132653061224492</v>
      </c>
      <c r="AJ106" s="4">
        <f>IFERROR(AVERAGE(Tabela13[[#This Row],[V2]],Tabela13[[#This Row],[V1]]),"")</f>
        <v>0.69132653061224492</v>
      </c>
      <c r="AK106" s="4">
        <f>IFERROR(AVERAGE(Tabela13[[#This Row],[V2]],Tabela13[[#This Row],[V3]]),"")</f>
        <v>0.69132653061224492</v>
      </c>
      <c r="AL106" s="4">
        <f>IFERROR(AVERAGE(Tabela13[[#This Row],[V2]],Tabela13[[#This Row],[V4]]),"")</f>
        <v>0.70408163265306123</v>
      </c>
      <c r="AM106" s="4">
        <f>IFERROR(AVERAGE(Tabela13[[#This Row],[V3]],Tabela13[[#This Row],[V1]]),"")</f>
        <v>0.6785714285714286</v>
      </c>
      <c r="AN106" s="4">
        <f>IFERROR(AVERAGE(Tabela13[[#This Row],[V3]],Tabela13[[#This Row],[V2]]),"")</f>
        <v>0.69132653061224492</v>
      </c>
      <c r="AO106" s="4">
        <f>IFERROR(AVERAGE(Tabela13[[#This Row],[V3]],Tabela13[[#This Row],[V4]]),"")</f>
        <v>0.69132653061224492</v>
      </c>
      <c r="AP106" s="4">
        <f>IFERROR(AVERAGE(Tabela13[[#This Row],[V4]],Tabela13[[#This Row],[V1]]),"")</f>
        <v>0.69132653061224492</v>
      </c>
      <c r="AQ106" s="4">
        <f>IFERROR(AVERAGE(Tabela13[[#This Row],[V4]],Tabela13[[#This Row],[V2]]),"")</f>
        <v>0.70408163265306123</v>
      </c>
      <c r="AR106" s="4">
        <f>IFERROR(AVERAGE(Tabela13[[#This Row],[V4]],Tabela13[[#This Row],[V3]]),"")</f>
        <v>0.69132653061224492</v>
      </c>
      <c r="AS106" s="4">
        <f>_xlfn.STDEV.S(Tabela13[[#This Row],[V1]:[V2]])</f>
        <v>1.8038438295575172E-2</v>
      </c>
      <c r="AT106" s="4">
        <f>_xlfn.STDEV.S(Tabela13[[#This Row],[V1]],Tabela13[[#This Row],[V3]])</f>
        <v>0</v>
      </c>
      <c r="AU106" s="4">
        <f>_xlfn.STDEV.S(Tabela13[[#This Row],[V1]],Tabela13[[#This Row],[V4]])</f>
        <v>1.8038438295575172E-2</v>
      </c>
      <c r="AV106" s="4">
        <f>_xlfn.STDEV.S(Tabela13[[#This Row],[V2]],Tabela13[[#This Row],[V1]])</f>
        <v>1.8038438295575172E-2</v>
      </c>
      <c r="AW106" s="4">
        <f>_xlfn.STDEV.S(Tabela13[[#This Row],[V2]],Tabela13[[#This Row],[V3]])</f>
        <v>1.8038438295575172E-2</v>
      </c>
      <c r="AX106" s="4">
        <f>_xlfn.STDEV.S(Tabela13[[#This Row],[V42]],Tabela13[[#This Row],[V44]])</f>
        <v>1.8038438295575172E-2</v>
      </c>
      <c r="AY106" s="4">
        <f>_xlfn.STDEV.S(Tabela13[[#This Row],[V3]],Tabela13[[#This Row],[V1]])</f>
        <v>0</v>
      </c>
      <c r="AZ106" s="4">
        <f>_xlfn.STDEV.S(Tabela13[[#This Row],[V3]],Tabela13[[#This Row],[V2]])</f>
        <v>1.8038438295575172E-2</v>
      </c>
      <c r="BA106" s="4">
        <f>_xlfn.STDEV.S(Tabela13[[#This Row],[V3]],Tabela13[[#This Row],[V4]])</f>
        <v>1.8038438295575172E-2</v>
      </c>
      <c r="BB106" s="4">
        <f>_xlfn.STDEV.S(Tabela13[[#This Row],[V4]],Tabela13[[#This Row],[V1]])</f>
        <v>1.8038438295575172E-2</v>
      </c>
      <c r="BC106" s="4">
        <f>_xlfn.STDEV.S(Tabela13[[#This Row],[V4]],Tabela13[[#This Row],[V2]])</f>
        <v>0</v>
      </c>
      <c r="BD106" s="4">
        <f>_xlfn.STDEV.S(Tabela13[[#This Row],[V4]],Tabela13[[#This Row],[V3]])</f>
        <v>1.8038438295575172E-2</v>
      </c>
      <c r="BE106" s="4">
        <f>Tabela13[[#This Row],[V17]]/Tabela13[[#This Row],[V5]]</f>
        <v>2.6092501150795082E-2</v>
      </c>
      <c r="BF106" s="4">
        <f>Tabela13[[#This Row],[V18]]/Tabela13[[#This Row],[V6]]</f>
        <v>0</v>
      </c>
      <c r="BG106" s="4">
        <f>Tabela13[[#This Row],[V19]]/Tabela13[[#This Row],[V7]]</f>
        <v>2.6092501150795082E-2</v>
      </c>
      <c r="BH106" s="4">
        <f>Tabela13[[#This Row],[V20]]/Tabela13[[#This Row],[V8]]</f>
        <v>2.6092501150795082E-2</v>
      </c>
      <c r="BI106" s="4">
        <f>Tabela13[[#This Row],[V21]]/Tabela13[[#This Row],[V9]]</f>
        <v>2.6092501150795082E-2</v>
      </c>
      <c r="BJ106" s="4">
        <f>Tabela13[[#This Row],[V22]]/Tabela13[[#This Row],[V10]]</f>
        <v>2.5619810912556041E-2</v>
      </c>
      <c r="BK106" s="4">
        <f>Tabela13[[#This Row],[V23]]/Tabela13[[#This Row],[V11]]</f>
        <v>0</v>
      </c>
      <c r="BL106" s="4">
        <f>Tabela13[[#This Row],[V24]]/Tabela13[[#This Row],[V12]]</f>
        <v>2.6092501150795082E-2</v>
      </c>
      <c r="BM106" s="4">
        <f>Tabela13[[#This Row],[V25]]/Tabela13[[#This Row],[V13]]</f>
        <v>2.6092501150795082E-2</v>
      </c>
      <c r="BN106" s="4">
        <f>Tabela13[[#This Row],[V26]]/Tabela13[[#This Row],[V14]]</f>
        <v>2.6092501150795082E-2</v>
      </c>
      <c r="BO106" s="4">
        <f>Tabela13[[#This Row],[V27]]/Tabela13[[#This Row],[V15]]</f>
        <v>0</v>
      </c>
      <c r="BP106" s="4">
        <f>Tabela13[[#This Row],[V28]]/Tabela13[[#This Row],[V16]]</f>
        <v>2.6092501150795082E-2</v>
      </c>
      <c r="BQ106" s="4">
        <f>Tabela13[[#This Row],[V1]]-Tabela13[[#This Row],[V2]]</f>
        <v>-2.5510204081632626E-2</v>
      </c>
      <c r="BR106" s="4">
        <f>Tabela13[[#This Row],[V1]]-Tabela13[[#This Row],[V3]]</f>
        <v>0</v>
      </c>
      <c r="BS106" s="4">
        <f>Tabela13[[#This Row],[V1]]-Tabela13[[#This Row],[V4]]</f>
        <v>-2.5510204081632626E-2</v>
      </c>
      <c r="BT106" s="4">
        <f>Tabela13[[#This Row],[V2]]-Tabela13[[#This Row],[V1]]</f>
        <v>2.5510204081632626E-2</v>
      </c>
      <c r="BU106" s="4">
        <f>Tabela13[[#This Row],[V2]]-Tabela13[[#This Row],[V3]]</f>
        <v>2.5510204081632626E-2</v>
      </c>
      <c r="BV106" s="4">
        <f>Tabela13[[#This Row],[V2]]-Tabela13[[#This Row],[V4]]</f>
        <v>0</v>
      </c>
      <c r="BW106" s="4">
        <f>AVERAGE(Tabela13[[#This Row],[V41]],Tabela13[[#This Row],[V42]])</f>
        <v>-1.2755102040816313E-2</v>
      </c>
      <c r="BX106" s="4">
        <f>AVERAGE(Tabela13[[#This Row],[V41]],Tabela13[[#This Row],[V43]])</f>
        <v>-2.5510204081632626E-2</v>
      </c>
      <c r="BY106" s="4">
        <f>AVERAGE(Tabela13[[#This Row],[V41]],Tabela13[[#This Row],[V44]])</f>
        <v>0</v>
      </c>
      <c r="BZ106" s="4">
        <f>AVERAGE(Tabela13[[#This Row],[V41]],Tabela13[[#This Row],[V45]])</f>
        <v>0</v>
      </c>
      <c r="CA106" s="4">
        <f>AVERAGE(Tabela13[[#This Row],[V41]],Tabela13[[#This Row],[V46]])</f>
        <v>-1.2755102040816313E-2</v>
      </c>
      <c r="CB106" s="4">
        <f>AVERAGE(Tabela13[[#This Row],[V42]],Tabela13[[#This Row],[V41]])</f>
        <v>-1.2755102040816313E-2</v>
      </c>
      <c r="CC106" s="4">
        <f>AVERAGE(Tabela13[[#This Row],[V42]],Tabela13[[#This Row],[V43]])</f>
        <v>-1.2755102040816313E-2</v>
      </c>
      <c r="CD106" s="4">
        <f>AVERAGE(Tabela13[[#This Row],[V42]],Tabela13[[#This Row],[V44]])</f>
        <v>1.2755102040816313E-2</v>
      </c>
      <c r="CE106" s="4">
        <f>AVERAGE(Tabela13[[#This Row],[V42]],Tabela13[[#This Row],[V45]])</f>
        <v>1.2755102040816313E-2</v>
      </c>
      <c r="CF106" s="4">
        <f>AVERAGE(Tabela13[[#This Row],[V42]],Tabela13[[#This Row],[V46]])</f>
        <v>0</v>
      </c>
      <c r="CG106" s="4">
        <f>AVERAGE(Tabela13[[#This Row],[V43]],Tabela13[[#This Row],[V41]])</f>
        <v>-2.5510204081632626E-2</v>
      </c>
      <c r="CH106" s="4">
        <f>AVERAGE(Tabela13[[#This Row],[V43]],Tabela13[[#This Row],[V42]])</f>
        <v>-1.2755102040816313E-2</v>
      </c>
      <c r="CI106" s="4">
        <f>AVERAGE(Tabela13[[#This Row],[V43]],Tabela13[[#This Row],[V44]])</f>
        <v>0</v>
      </c>
      <c r="CJ106" s="4">
        <f>AVERAGE(Tabela13[[#This Row],[V43]],Tabela13[[#This Row],[V45]])</f>
        <v>0</v>
      </c>
      <c r="CK106" s="4">
        <f>AVERAGE(Tabela13[[#This Row],[V43]],Tabela13[[#This Row],[V46]])</f>
        <v>-1.2755102040816313E-2</v>
      </c>
      <c r="CL106" s="4">
        <f>AVERAGE(Tabela13[[#This Row],[V44]],Tabela13[[#This Row],[V41]])</f>
        <v>0</v>
      </c>
      <c r="CM106" s="4">
        <f>AVERAGE(Tabela13[[#This Row],[V44]],Tabela13[[#This Row],[V42]])</f>
        <v>1.2755102040816313E-2</v>
      </c>
      <c r="CN106" s="4">
        <f>AVERAGE(Tabela13[[#This Row],[V44]],Tabela13[[#This Row],[V43]])</f>
        <v>0</v>
      </c>
      <c r="CO106" s="4">
        <f>AVERAGE(Tabela13[[#This Row],[V44]],Tabela13[[#This Row],[V45]])</f>
        <v>2.5510204081632626E-2</v>
      </c>
      <c r="CP106" s="4">
        <f>AVERAGE(Tabela13[[#This Row],[V44]],Tabela13[[#This Row],[V46]])</f>
        <v>1.2755102040816313E-2</v>
      </c>
      <c r="CQ106" s="4">
        <f>AVERAGE(Tabela13[[#This Row],[V45]],Tabela13[[#This Row],[V41]])</f>
        <v>0</v>
      </c>
      <c r="CR106" s="4">
        <f>AVERAGE(Tabela13[[#This Row],[V45]],Tabela13[[#This Row],[V42]])</f>
        <v>1.2755102040816313E-2</v>
      </c>
      <c r="CS106" s="4">
        <f>AVERAGE(Tabela13[[#This Row],[V45]],Tabela13[[#This Row],[V43]])</f>
        <v>0</v>
      </c>
      <c r="CT106" s="4">
        <f>AVERAGE(Tabela13[[#This Row],[V45]],Tabela13[[#This Row],[V44]])</f>
        <v>2.5510204081632626E-2</v>
      </c>
      <c r="CU106" s="4">
        <f>AVERAGE(Tabela13[[#This Row],[V45]],Tabela13[[#This Row],[V46]])</f>
        <v>1.2755102040816313E-2</v>
      </c>
      <c r="CV106" s="4">
        <f>AVERAGE(Tabela13[[#This Row],[V46]],Tabela13[[#This Row],[V41]])</f>
        <v>-1.2755102040816313E-2</v>
      </c>
      <c r="CW106" s="4">
        <f>AVERAGE(Tabela13[[#This Row],[V46]],Tabela13[[#This Row],[V42]])</f>
        <v>0</v>
      </c>
      <c r="CX106" s="4">
        <f>AVERAGE(Tabela13[[#This Row],[V46]],Tabela13[[#This Row],[V43]])</f>
        <v>-1.2755102040816313E-2</v>
      </c>
      <c r="CY106" s="4">
        <f>AVERAGE(Tabela13[[#This Row],[V46]],Tabela13[[#This Row],[V44]])</f>
        <v>1.2755102040816313E-2</v>
      </c>
      <c r="CZ106" s="4">
        <f>AVERAGE(Tabela13[[#This Row],[V46]],Tabela13[[#This Row],[V45]])</f>
        <v>1.2755102040816313E-2</v>
      </c>
      <c r="DA106" s="3">
        <f>_xlfn.STDEV.S(Tabela13[[#This Row],[V41]],Tabela13[[#This Row],[V42]])</f>
        <v>1.8038438295575172E-2</v>
      </c>
      <c r="DB106" s="3">
        <f>_xlfn.STDEV.S(Tabela13[[#This Row],[V41]],Tabela13[[#This Row],[V43]])</f>
        <v>0</v>
      </c>
      <c r="DC106" s="3">
        <f>_xlfn.STDEV.S(Tabela13[[#This Row],[V41]],Tabela13[[#This Row],[V44]])</f>
        <v>3.6076876591150345E-2</v>
      </c>
      <c r="DD106" s="3">
        <f>_xlfn.STDEV.S(Tabela13[[#This Row],[V41]],Tabela13[[#This Row],[V45]])</f>
        <v>3.6076876591150345E-2</v>
      </c>
      <c r="DE106" s="3">
        <f>_xlfn.STDEV.S(Tabela13[[#This Row],[V41]],Tabela13[[#This Row],[V46]])</f>
        <v>1.8038438295575172E-2</v>
      </c>
      <c r="DF106" s="3">
        <f>_xlfn.STDEV.S(Tabela13[[#This Row],[V42]],Tabela13[[#This Row],[V41]])</f>
        <v>1.8038438295575172E-2</v>
      </c>
      <c r="DG106" s="3">
        <f>_xlfn.STDEV.S(Tabela13[[#This Row],[V42]],Tabela13[[#This Row],[V43]])</f>
        <v>1.8038438295575172E-2</v>
      </c>
      <c r="DH106" s="3">
        <f>_xlfn.STDEV.S(Tabela13[[#This Row],[V42]],Tabela13[[#This Row],[V44]])</f>
        <v>1.8038438295575172E-2</v>
      </c>
      <c r="DI106" s="3">
        <f>_xlfn.STDEV.S(Tabela13[[#This Row],[V42]],Tabela13[[#This Row],[V45]])</f>
        <v>1.8038438295575172E-2</v>
      </c>
      <c r="DJ106" s="3">
        <f>_xlfn.STDEV.S(Tabela13[[#This Row],[V42]],Tabela13[[#This Row],[V46]])</f>
        <v>0</v>
      </c>
      <c r="DK106" s="3">
        <f>_xlfn.STDEV.S(Tabela13[[#This Row],[V43]],Tabela13[[#This Row],[V41]])</f>
        <v>0</v>
      </c>
      <c r="DL106" s="3">
        <f>_xlfn.STDEV.S(Tabela13[[#This Row],[V43]],Tabela13[[#This Row],[V42]])</f>
        <v>1.8038438295575172E-2</v>
      </c>
      <c r="DM106" s="3">
        <f>_xlfn.STDEV.S(Tabela13[[#This Row],[V43]],Tabela13[[#This Row],[V44]])</f>
        <v>3.6076876591150345E-2</v>
      </c>
      <c r="DN106" s="3">
        <f>_xlfn.STDEV.S(Tabela13[[#This Row],[V43]],Tabela13[[#This Row],[V45]])</f>
        <v>3.6076876591150345E-2</v>
      </c>
      <c r="DO106" s="3">
        <f>_xlfn.STDEV.S(Tabela13[[#This Row],[V43]],Tabela13[[#This Row],[V46]])</f>
        <v>1.8038438295575172E-2</v>
      </c>
      <c r="DP106" s="3">
        <f>_xlfn.STDEV.S(Tabela13[[#This Row],[V44]],Tabela13[[#This Row],[V41]])</f>
        <v>3.6076876591150345E-2</v>
      </c>
      <c r="DQ106" s="3">
        <f>_xlfn.STDEV.S(Tabela13[[#This Row],[V44]],Tabela13[[#This Row],[V42]])</f>
        <v>1.8038438295575172E-2</v>
      </c>
      <c r="DR106" s="3">
        <f>_xlfn.STDEV.S(Tabela13[[#This Row],[V44]],Tabela13[[#This Row],[V43]])</f>
        <v>3.6076876591150345E-2</v>
      </c>
      <c r="DS106" s="3">
        <f>_xlfn.STDEV.S(Tabela13[[#This Row],[V44]],Tabela13[[#This Row],[V45]])</f>
        <v>0</v>
      </c>
      <c r="DT106" s="3">
        <f>_xlfn.STDEV.S(Tabela13[[#This Row],[V44]],Tabela13[[#This Row],[V46]])</f>
        <v>1.8038438295575172E-2</v>
      </c>
      <c r="DU106" s="3">
        <f>_xlfn.STDEV.S(Tabela13[[#This Row],[V45]],Tabela13[[#This Row],[V41]])</f>
        <v>3.6076876591150345E-2</v>
      </c>
      <c r="DV106" s="3">
        <f>_xlfn.STDEV.S(Tabela13[[#This Row],[V45]],Tabela13[[#This Row],[V42]])</f>
        <v>1.8038438295575172E-2</v>
      </c>
      <c r="DW106" s="3">
        <f>_xlfn.STDEV.S(Tabela13[[#This Row],[V45]],Tabela13[[#This Row],[V43]])</f>
        <v>3.6076876591150345E-2</v>
      </c>
      <c r="DX106" s="3">
        <f>_xlfn.STDEV.S(Tabela13[[#This Row],[V45]],Tabela13[[#This Row],[V44]])</f>
        <v>0</v>
      </c>
      <c r="DY106" s="3">
        <f>_xlfn.STDEV.S(Tabela13[[#This Row],[V45]],Tabela13[[#This Row],[V46]])</f>
        <v>1.8038438295575172E-2</v>
      </c>
      <c r="DZ106" s="3">
        <f>_xlfn.STDEV.S(Tabela13[[#This Row],[V46]],Tabela13[[#This Row],[V41]])</f>
        <v>1.8038438295575172E-2</v>
      </c>
      <c r="EA106" s="3">
        <f>_xlfn.STDEV.S(Tabela13[[#This Row],[V46]],Tabela13[[#This Row],[V42]])</f>
        <v>0</v>
      </c>
      <c r="EB106" s="3">
        <f>_xlfn.STDEV.S(Tabela13[[#This Row],[V46]],Tabela13[[#This Row],[V43]])</f>
        <v>1.8038438295575172E-2</v>
      </c>
      <c r="EC106" s="3">
        <f>_xlfn.STDEV.S(Tabela13[[#This Row],[V46]],Tabela13[[#This Row],[V44]])</f>
        <v>1.8038438295575172E-2</v>
      </c>
      <c r="ED106" s="3">
        <f>_xlfn.STDEV.S(Tabela13[[#This Row],[V46]],Tabela13[[#This Row],[V45]])</f>
        <v>1.8038438295575172E-2</v>
      </c>
      <c r="EE106" s="3">
        <f t="shared" si="92"/>
        <v>-1.4142135623730949</v>
      </c>
      <c r="EF106" s="3">
        <f t="shared" si="93"/>
        <v>0</v>
      </c>
      <c r="EG106" s="3" t="str">
        <f t="shared" si="94"/>
        <v/>
      </c>
      <c r="EH106" s="3" t="str">
        <f t="shared" si="95"/>
        <v/>
      </c>
      <c r="EI106" s="3">
        <f t="shared" si="96"/>
        <v>-1.4142135623730949</v>
      </c>
      <c r="EJ106" s="3">
        <f t="shared" si="97"/>
        <v>-1.4142135623730949</v>
      </c>
      <c r="EK106" s="3">
        <f t="shared" si="98"/>
        <v>-1.4142135623730949</v>
      </c>
      <c r="EL106" s="3">
        <f t="shared" si="99"/>
        <v>1.4142135623730949</v>
      </c>
      <c r="EM106" s="3">
        <f t="shared" si="100"/>
        <v>1.4142135623730949</v>
      </c>
      <c r="EN106" s="3" t="str">
        <f t="shared" si="101"/>
        <v/>
      </c>
      <c r="EO106" s="3">
        <f t="shared" si="102"/>
        <v>0</v>
      </c>
      <c r="EP106" s="3">
        <f t="shared" si="103"/>
        <v>-1.4142135623730949</v>
      </c>
      <c r="EQ106" s="3" t="str">
        <f t="shared" si="104"/>
        <v/>
      </c>
      <c r="ER106" s="3" t="str">
        <f t="shared" si="105"/>
        <v/>
      </c>
      <c r="ES106" s="3" t="str">
        <f t="shared" si="106"/>
        <v/>
      </c>
      <c r="ET106" s="3" t="str">
        <f t="shared" si="107"/>
        <v/>
      </c>
      <c r="EU106" s="3" t="str">
        <f t="shared" si="108"/>
        <v/>
      </c>
      <c r="EV106" s="3" t="str">
        <f t="shared" si="109"/>
        <v/>
      </c>
      <c r="EW106" s="3">
        <f t="shared" si="110"/>
        <v>0</v>
      </c>
      <c r="EX106" s="3">
        <f t="shared" si="111"/>
        <v>1.4142135623730949</v>
      </c>
      <c r="EY106" s="3" t="str">
        <f t="shared" si="112"/>
        <v/>
      </c>
      <c r="EZ106" s="3">
        <f t="shared" si="113"/>
        <v>1.4142135623730949</v>
      </c>
      <c r="FA106" s="3" t="str">
        <f t="shared" si="114"/>
        <v/>
      </c>
      <c r="FB106" s="3">
        <f t="shared" si="115"/>
        <v>0</v>
      </c>
      <c r="FC106" s="3">
        <f t="shared" si="116"/>
        <v>1.4142135623730949</v>
      </c>
      <c r="FD106" s="3">
        <f t="shared" si="117"/>
        <v>-1.4142135623730949</v>
      </c>
      <c r="FE106" s="3" t="str">
        <f t="shared" si="118"/>
        <v/>
      </c>
      <c r="FF106" s="3">
        <f t="shared" si="119"/>
        <v>-1.4142135623730949</v>
      </c>
      <c r="FG106" s="3">
        <f t="shared" si="120"/>
        <v>1.4142135623730949</v>
      </c>
      <c r="FH106" s="3">
        <f t="shared" si="121"/>
        <v>1.4142135623730949</v>
      </c>
      <c r="FI106" s="4">
        <f t="shared" si="122"/>
        <v>0.4081632653061224</v>
      </c>
      <c r="FJ106" s="4">
        <f t="shared" si="123"/>
        <v>0.35714285714285715</v>
      </c>
      <c r="FK106" s="4">
        <f t="shared" si="124"/>
        <v>1.2889518413597734</v>
      </c>
      <c r="FL106" s="4">
        <f t="shared" si="125"/>
        <v>1.43342776203966</v>
      </c>
      <c r="FM106" s="4">
        <f>Tabela13[[#This Row],[V139]]-Tabela13[[#This Row],[V140]]</f>
        <v>-0.14447592067988668</v>
      </c>
      <c r="FN106" s="4">
        <f>Tabela13[[#This Row],[V1]]-Tabela13[[#This Row],[V2]]/2</f>
        <v>0.32653061224489799</v>
      </c>
      <c r="FO106" s="4">
        <f>Tabela13[[#This Row],[V1]]-Tabela13[[#This Row],[V3]]/2</f>
        <v>0.3392857142857143</v>
      </c>
      <c r="FP106" s="4">
        <f>Tabela13[[#This Row],[V1]]-Tabela13[[#This Row],[V4]]/2</f>
        <v>0.32653061224489799</v>
      </c>
      <c r="FQ106" s="4">
        <f>Tabela13[[#This Row],[V2]]-Tabela13[[#This Row],[V1]]/2</f>
        <v>0.36479591836734693</v>
      </c>
      <c r="FR106" s="4">
        <f>Tabela13[[#This Row],[V2]]-Tabela13[[#This Row],[V3]]/2</f>
        <v>0.36479591836734693</v>
      </c>
      <c r="FS106" s="4">
        <f>Tabela13[[#This Row],[V2]]-Tabela13[[#This Row],[V4]]/2</f>
        <v>0.35204081632653061</v>
      </c>
      <c r="FT106" s="4">
        <f t="shared" si="126"/>
        <v>0.31561566203876629</v>
      </c>
      <c r="FU106" s="4">
        <f t="shared" si="127"/>
        <v>0.3270980970057929</v>
      </c>
      <c r="FV106" s="4">
        <f t="shared" si="128"/>
        <v>0.31561566203876629</v>
      </c>
      <c r="FW106" s="4">
        <f t="shared" si="129"/>
        <v>0.34979475425000528</v>
      </c>
      <c r="FX106" s="4">
        <f t="shared" si="130"/>
        <v>0.34979475425000528</v>
      </c>
      <c r="FY106" s="4">
        <f t="shared" si="131"/>
        <v>0.33849176038073109</v>
      </c>
      <c r="FZ106" s="4">
        <f t="shared" si="132"/>
        <v>56.810819166977929</v>
      </c>
      <c r="GA106" s="4">
        <f t="shared" si="133"/>
        <v>58.877657461042723</v>
      </c>
      <c r="GB106" s="4">
        <f t="shared" si="134"/>
        <v>56.810819166977929</v>
      </c>
      <c r="GC106" s="4">
        <f t="shared" si="135"/>
        <v>62.963055765000952</v>
      </c>
      <c r="GD106" s="4">
        <f t="shared" si="136"/>
        <v>62.963055765000952</v>
      </c>
      <c r="GE106" s="4">
        <f t="shared" si="137"/>
        <v>60.928516868531602</v>
      </c>
      <c r="GF106" s="4">
        <f>Tabela13[[#This Row],[V1]]-Tabela13[[#This Row],[V2]]/Tabela13[[#This Row],[V2]]</f>
        <v>-0.3214285714285714</v>
      </c>
      <c r="GG106" s="4">
        <f>Tabela13[[#This Row],[V1]]-Tabela13[[#This Row],[V3]]/Tabela13[[#This Row],[V3]]</f>
        <v>-0.3214285714285714</v>
      </c>
      <c r="GH106" s="4">
        <f>Tabela13[[#This Row],[V1]]-Tabela13[[#This Row],[V4]]/Tabela13[[#This Row],[V4]]</f>
        <v>-0.3214285714285714</v>
      </c>
      <c r="GI106" s="4">
        <f>Tabela13[[#This Row],[V2]]-Tabela13[[#This Row],[V1]]/Tabela13[[#This Row],[V1]]</f>
        <v>-0.29591836734693877</v>
      </c>
      <c r="GJ106" s="4">
        <f>Tabela13[[#This Row],[V2]]-Tabela13[[#This Row],[V3]]/Tabela13[[#This Row],[V3]]</f>
        <v>-0.29591836734693877</v>
      </c>
      <c r="GK106" s="4">
        <f>Tabela13[[#This Row],[V2]]-Tabela13[[#This Row],[V4]]/Tabela13[[#This Row],[V4]]</f>
        <v>-0.29591836734693877</v>
      </c>
      <c r="GL106" s="4">
        <f t="shared" si="138"/>
        <v>1.4728323193612886E-2</v>
      </c>
      <c r="GM106" s="4">
        <f t="shared" si="139"/>
        <v>0.69132653061224492</v>
      </c>
      <c r="GN106" s="4">
        <f t="shared" si="140"/>
        <v>2.1304437977476942E-2</v>
      </c>
      <c r="GO106" s="3">
        <f t="shared" si="141"/>
        <v>0</v>
      </c>
      <c r="GP106" s="3">
        <v>100</v>
      </c>
      <c r="GQ106" s="3">
        <f t="shared" si="142"/>
        <v>-1</v>
      </c>
      <c r="GR106" s="3">
        <f t="shared" si="143"/>
        <v>-100</v>
      </c>
      <c r="GS106" s="34">
        <f>COUNTIF($D$2:D105,Tabela13[[#This Row],[HomeTeam]])</f>
        <v>5</v>
      </c>
      <c r="GT106" s="34">
        <f>COUNTIF($E$2:E105,Tabela13[[#This Row],[AwayTeam]])</f>
        <v>4</v>
      </c>
      <c r="GU106" s="3">
        <f>IFERROR(AVERAGEIFS($AD$2:AD105,$D$2:D105,Tabela13[[#This Row],[HomeTeam]],$GS$2:GS105,"&gt;="&amp;Tabela13[[#This Row],[Contagem_H]]-5),"")</f>
        <v>0.67429650670056673</v>
      </c>
      <c r="GV106" s="3">
        <f>IFERROR(AVERAGEIFS($G$2:G105,$E$2:E105,Tabela13[[#This Row],[AwayTeam]],$GT$2:GT105,"&gt;="&amp;Tabela13[[#This Row],[Contagem_A]]-5),"")</f>
        <v>2.25</v>
      </c>
      <c r="GW106" s="3">
        <f>IFERROR(AVERAGEIFS($GQ$2:GQ105,$D$2:D105,Tabela13[[#This Row],[HomeTeam]],$GS$2:GS105,"&gt;="&amp;Tabela13[[#This Row],[Contagem_H]]-5),"")</f>
        <v>-0.63</v>
      </c>
    </row>
    <row r="107" spans="1:205" x14ac:dyDescent="0.25">
      <c r="A107" t="s">
        <v>127</v>
      </c>
      <c r="B107" t="s">
        <v>171</v>
      </c>
      <c r="C107" t="s">
        <v>173</v>
      </c>
      <c r="D107" t="s">
        <v>130</v>
      </c>
      <c r="E107" t="s">
        <v>13</v>
      </c>
      <c r="F107" s="3">
        <v>6</v>
      </c>
      <c r="G107" s="3">
        <v>1</v>
      </c>
      <c r="H107" s="3" t="str">
        <f t="shared" si="144"/>
        <v>H</v>
      </c>
      <c r="I107" s="3">
        <v>1.0900000000000001</v>
      </c>
      <c r="J107" s="3">
        <v>11</v>
      </c>
      <c r="K107" s="3">
        <v>21</v>
      </c>
      <c r="L107" s="3">
        <v>1.3</v>
      </c>
      <c r="M107" s="3">
        <v>3.5</v>
      </c>
      <c r="N107" s="3">
        <f t="shared" si="73"/>
        <v>7</v>
      </c>
      <c r="O107" s="3">
        <f t="shared" si="74"/>
        <v>3</v>
      </c>
      <c r="P107" s="3">
        <f t="shared" si="75"/>
        <v>0</v>
      </c>
      <c r="Q107" s="3">
        <f t="shared" si="76"/>
        <v>5.595933118868901E-2</v>
      </c>
      <c r="R107" s="3">
        <f t="shared" si="77"/>
        <v>5.4945054945054861E-2</v>
      </c>
      <c r="S107" s="3">
        <f t="shared" si="78"/>
        <v>1.150995670995671</v>
      </c>
      <c r="T107" s="3">
        <f t="shared" si="79"/>
        <v>11.61555264307558</v>
      </c>
      <c r="U107" s="3">
        <f t="shared" si="80"/>
        <v>22.175145954962471</v>
      </c>
      <c r="V107" s="3">
        <f t="shared" si="81"/>
        <v>1.3727471305452958</v>
      </c>
      <c r="W107" s="3">
        <f t="shared" si="82"/>
        <v>3.6958576591604118</v>
      </c>
      <c r="X107" s="4">
        <f t="shared" si="83"/>
        <v>0.9174311926605504</v>
      </c>
      <c r="Y107" s="4">
        <f t="shared" si="84"/>
        <v>9.0909090909090912E-2</v>
      </c>
      <c r="Z107" s="4">
        <f t="shared" si="85"/>
        <v>4.7619047619047616E-2</v>
      </c>
      <c r="AA107" s="4">
        <f t="shared" si="86"/>
        <v>0.76923076923076916</v>
      </c>
      <c r="AB107" s="4">
        <f t="shared" si="87"/>
        <v>0.2857142857142857</v>
      </c>
      <c r="AC107" s="4">
        <f t="shared" si="88"/>
        <v>3.4587155963302751</v>
      </c>
      <c r="AD107" s="4">
        <f t="shared" si="89"/>
        <v>0.52380952380952384</v>
      </c>
      <c r="AE107" s="4">
        <f t="shared" si="90"/>
        <v>0.95871559633027514</v>
      </c>
      <c r="AF107" s="4">
        <f t="shared" si="91"/>
        <v>3.0238095238095237</v>
      </c>
      <c r="AG107" s="4">
        <f>IFERROR(AVERAGE(Tabela13[[#This Row],[V1]],Tabela13[[#This Row],[V2]]),"")</f>
        <v>1.9912625600698994</v>
      </c>
      <c r="AH107" s="4">
        <f>IFERROR(AVERAGE(Tabela13[[#This Row],[V1]],Tabela13[[#This Row],[V3]]),"")</f>
        <v>2.2087155963302751</v>
      </c>
      <c r="AI107" s="4">
        <f>IFERROR(AVERAGE(Tabela13[[#This Row],[V1]],Tabela13[[#This Row],[V4]]),"")</f>
        <v>3.2412625600698997</v>
      </c>
      <c r="AJ107" s="4">
        <f>IFERROR(AVERAGE(Tabela13[[#This Row],[V2]],Tabela13[[#This Row],[V1]]),"")</f>
        <v>1.9912625600698994</v>
      </c>
      <c r="AK107" s="4">
        <f>IFERROR(AVERAGE(Tabela13[[#This Row],[V2]],Tabela13[[#This Row],[V3]]),"")</f>
        <v>0.74126256006989943</v>
      </c>
      <c r="AL107" s="4">
        <f>IFERROR(AVERAGE(Tabela13[[#This Row],[V2]],Tabela13[[#This Row],[V4]]),"")</f>
        <v>1.7738095238095237</v>
      </c>
      <c r="AM107" s="4">
        <f>IFERROR(AVERAGE(Tabela13[[#This Row],[V3]],Tabela13[[#This Row],[V1]]),"")</f>
        <v>2.2087155963302751</v>
      </c>
      <c r="AN107" s="4">
        <f>IFERROR(AVERAGE(Tabela13[[#This Row],[V3]],Tabela13[[#This Row],[V2]]),"")</f>
        <v>0.74126256006989943</v>
      </c>
      <c r="AO107" s="4">
        <f>IFERROR(AVERAGE(Tabela13[[#This Row],[V3]],Tabela13[[#This Row],[V4]]),"")</f>
        <v>1.9912625600698994</v>
      </c>
      <c r="AP107" s="4">
        <f>IFERROR(AVERAGE(Tabela13[[#This Row],[V4]],Tabela13[[#This Row],[V1]]),"")</f>
        <v>3.2412625600698997</v>
      </c>
      <c r="AQ107" s="4">
        <f>IFERROR(AVERAGE(Tabela13[[#This Row],[V4]],Tabela13[[#This Row],[V2]]),"")</f>
        <v>1.7738095238095237</v>
      </c>
      <c r="AR107" s="4">
        <f>IFERROR(AVERAGE(Tabela13[[#This Row],[V4]],Tabela13[[#This Row],[V3]]),"")</f>
        <v>1.9912625600698994</v>
      </c>
      <c r="AS107" s="4">
        <f>_xlfn.STDEV.S(Tabela13[[#This Row],[V1]:[V2]])</f>
        <v>2.0752919860250008</v>
      </c>
      <c r="AT107" s="4">
        <f>_xlfn.STDEV.S(Tabela13[[#This Row],[V1]],Tabela13[[#This Row],[V3]])</f>
        <v>1.7677669529663693</v>
      </c>
      <c r="AU107" s="4">
        <f>_xlfn.STDEV.S(Tabela13[[#This Row],[V1]],Tabela13[[#This Row],[V4]])</f>
        <v>0.30752503305863171</v>
      </c>
      <c r="AV107" s="4">
        <f>_xlfn.STDEV.S(Tabela13[[#This Row],[V2]],Tabela13[[#This Row],[V1]])</f>
        <v>2.0752919860250008</v>
      </c>
      <c r="AW107" s="4">
        <f>_xlfn.STDEV.S(Tabela13[[#This Row],[V2]],Tabela13[[#This Row],[V3]])</f>
        <v>0.30752503305863182</v>
      </c>
      <c r="AX107" s="4">
        <f>_xlfn.STDEV.S(Tabela13[[#This Row],[V42]],Tabela13[[#This Row],[V44]])</f>
        <v>3.8430589389913692</v>
      </c>
      <c r="AY107" s="4">
        <f>_xlfn.STDEV.S(Tabela13[[#This Row],[V3]],Tabela13[[#This Row],[V1]])</f>
        <v>1.7677669529663693</v>
      </c>
      <c r="AZ107" s="4">
        <f>_xlfn.STDEV.S(Tabela13[[#This Row],[V3]],Tabela13[[#This Row],[V2]])</f>
        <v>0.30752503305863182</v>
      </c>
      <c r="BA107" s="4">
        <f>_xlfn.STDEV.S(Tabela13[[#This Row],[V3]],Tabela13[[#This Row],[V4]])</f>
        <v>1.4602419199077372</v>
      </c>
      <c r="BB107" s="4">
        <f>_xlfn.STDEV.S(Tabela13[[#This Row],[V4]],Tabela13[[#This Row],[V1]])</f>
        <v>0.30752503305863171</v>
      </c>
      <c r="BC107" s="4">
        <f>_xlfn.STDEV.S(Tabela13[[#This Row],[V4]],Tabela13[[#This Row],[V2]])</f>
        <v>1.7677669529663689</v>
      </c>
      <c r="BD107" s="4">
        <f>_xlfn.STDEV.S(Tabela13[[#This Row],[V4]],Tabela13[[#This Row],[V3]])</f>
        <v>1.4602419199077372</v>
      </c>
      <c r="BE107" s="4">
        <f>Tabela13[[#This Row],[V17]]/Tabela13[[#This Row],[V5]]</f>
        <v>1.0421990688923271</v>
      </c>
      <c r="BF107" s="4">
        <f>Tabela13[[#This Row],[V18]]/Tabela13[[#This Row],[V6]]</f>
        <v>0.80035970040844973</v>
      </c>
      <c r="BG107" s="4">
        <f>Tabela13[[#This Row],[V19]]/Tabela13[[#This Row],[V7]]</f>
        <v>9.487816162970758E-2</v>
      </c>
      <c r="BH107" s="4">
        <f>Tabela13[[#This Row],[V20]]/Tabela13[[#This Row],[V8]]</f>
        <v>1.0421990688923271</v>
      </c>
      <c r="BI107" s="4">
        <f>Tabela13[[#This Row],[V21]]/Tabela13[[#This Row],[V9]]</f>
        <v>0.41486653936714796</v>
      </c>
      <c r="BJ107" s="4">
        <f>Tabela13[[#This Row],[V22]]/Tabela13[[#This Row],[V10]]</f>
        <v>2.1665567172837252</v>
      </c>
      <c r="BK107" s="4">
        <f>Tabela13[[#This Row],[V23]]/Tabela13[[#This Row],[V11]]</f>
        <v>0.80035970040844973</v>
      </c>
      <c r="BL107" s="4">
        <f>Tabela13[[#This Row],[V24]]/Tabela13[[#This Row],[V12]]</f>
        <v>0.41486653936714796</v>
      </c>
      <c r="BM107" s="4">
        <f>Tabela13[[#This Row],[V25]]/Tabela13[[#This Row],[V13]]</f>
        <v>0.73332464999315727</v>
      </c>
      <c r="BN107" s="4">
        <f>Tabela13[[#This Row],[V26]]/Tabela13[[#This Row],[V14]]</f>
        <v>9.487816162970758E-2</v>
      </c>
      <c r="BO107" s="4">
        <f>Tabela13[[#This Row],[V27]]/Tabela13[[#This Row],[V15]]</f>
        <v>0.99659344999446309</v>
      </c>
      <c r="BP107" s="4">
        <f>Tabela13[[#This Row],[V28]]/Tabela13[[#This Row],[V16]]</f>
        <v>0.73332464999315727</v>
      </c>
      <c r="BQ107" s="4">
        <f>Tabela13[[#This Row],[V1]]-Tabela13[[#This Row],[V2]]</f>
        <v>2.9349060725207514</v>
      </c>
      <c r="BR107" s="4">
        <f>Tabela13[[#This Row],[V1]]-Tabela13[[#This Row],[V3]]</f>
        <v>2.5</v>
      </c>
      <c r="BS107" s="4">
        <f>Tabela13[[#This Row],[V1]]-Tabela13[[#This Row],[V4]]</f>
        <v>0.43490607252075142</v>
      </c>
      <c r="BT107" s="4">
        <f>Tabela13[[#This Row],[V2]]-Tabela13[[#This Row],[V1]]</f>
        <v>-2.9349060725207514</v>
      </c>
      <c r="BU107" s="4">
        <f>Tabela13[[#This Row],[V2]]-Tabela13[[#This Row],[V3]]</f>
        <v>-0.43490607252075131</v>
      </c>
      <c r="BV107" s="4">
        <f>Tabela13[[#This Row],[V2]]-Tabela13[[#This Row],[V4]]</f>
        <v>-2.5</v>
      </c>
      <c r="BW107" s="4">
        <f>AVERAGE(Tabela13[[#This Row],[V41]],Tabela13[[#This Row],[V42]])</f>
        <v>2.7174530362603759</v>
      </c>
      <c r="BX107" s="4">
        <f>AVERAGE(Tabela13[[#This Row],[V41]],Tabela13[[#This Row],[V43]])</f>
        <v>1.6849060725207514</v>
      </c>
      <c r="BY107" s="4">
        <f>AVERAGE(Tabela13[[#This Row],[V41]],Tabela13[[#This Row],[V44]])</f>
        <v>0</v>
      </c>
      <c r="BZ107" s="4">
        <f>AVERAGE(Tabela13[[#This Row],[V41]],Tabela13[[#This Row],[V45]])</f>
        <v>1.25</v>
      </c>
      <c r="CA107" s="4">
        <f>AVERAGE(Tabela13[[#This Row],[V41]],Tabela13[[#This Row],[V46]])</f>
        <v>0.21745303626037571</v>
      </c>
      <c r="CB107" s="4">
        <f>AVERAGE(Tabela13[[#This Row],[V42]],Tabela13[[#This Row],[V41]])</f>
        <v>2.7174530362603759</v>
      </c>
      <c r="CC107" s="4">
        <f>AVERAGE(Tabela13[[#This Row],[V42]],Tabela13[[#This Row],[V43]])</f>
        <v>1.4674530362603757</v>
      </c>
      <c r="CD107" s="4">
        <f>AVERAGE(Tabela13[[#This Row],[V42]],Tabela13[[#This Row],[V44]])</f>
        <v>-0.21745303626037571</v>
      </c>
      <c r="CE107" s="4">
        <f>AVERAGE(Tabela13[[#This Row],[V42]],Tabela13[[#This Row],[V45]])</f>
        <v>1.0325469637396243</v>
      </c>
      <c r="CF107" s="4">
        <f>AVERAGE(Tabela13[[#This Row],[V42]],Tabela13[[#This Row],[V46]])</f>
        <v>0</v>
      </c>
      <c r="CG107" s="4">
        <f>AVERAGE(Tabela13[[#This Row],[V43]],Tabela13[[#This Row],[V41]])</f>
        <v>1.6849060725207514</v>
      </c>
      <c r="CH107" s="4">
        <f>AVERAGE(Tabela13[[#This Row],[V43]],Tabela13[[#This Row],[V42]])</f>
        <v>1.4674530362603757</v>
      </c>
      <c r="CI107" s="4">
        <f>AVERAGE(Tabela13[[#This Row],[V43]],Tabela13[[#This Row],[V44]])</f>
        <v>-1.25</v>
      </c>
      <c r="CJ107" s="4">
        <f>AVERAGE(Tabela13[[#This Row],[V43]],Tabela13[[#This Row],[V45]])</f>
        <v>0</v>
      </c>
      <c r="CK107" s="4">
        <f>AVERAGE(Tabela13[[#This Row],[V43]],Tabela13[[#This Row],[V46]])</f>
        <v>-1.0325469637396243</v>
      </c>
      <c r="CL107" s="4">
        <f>AVERAGE(Tabela13[[#This Row],[V44]],Tabela13[[#This Row],[V41]])</f>
        <v>0</v>
      </c>
      <c r="CM107" s="4">
        <f>AVERAGE(Tabela13[[#This Row],[V44]],Tabela13[[#This Row],[V42]])</f>
        <v>-0.21745303626037571</v>
      </c>
      <c r="CN107" s="4">
        <f>AVERAGE(Tabela13[[#This Row],[V44]],Tabela13[[#This Row],[V43]])</f>
        <v>-1.25</v>
      </c>
      <c r="CO107" s="4">
        <f>AVERAGE(Tabela13[[#This Row],[V44]],Tabela13[[#This Row],[V45]])</f>
        <v>-1.6849060725207514</v>
      </c>
      <c r="CP107" s="4">
        <f>AVERAGE(Tabela13[[#This Row],[V44]],Tabela13[[#This Row],[V46]])</f>
        <v>-2.7174530362603759</v>
      </c>
      <c r="CQ107" s="4">
        <f>AVERAGE(Tabela13[[#This Row],[V45]],Tabela13[[#This Row],[V41]])</f>
        <v>1.25</v>
      </c>
      <c r="CR107" s="4">
        <f>AVERAGE(Tabela13[[#This Row],[V45]],Tabela13[[#This Row],[V42]])</f>
        <v>1.0325469637396243</v>
      </c>
      <c r="CS107" s="4">
        <f>AVERAGE(Tabela13[[#This Row],[V45]],Tabela13[[#This Row],[V43]])</f>
        <v>0</v>
      </c>
      <c r="CT107" s="4">
        <f>AVERAGE(Tabela13[[#This Row],[V45]],Tabela13[[#This Row],[V44]])</f>
        <v>-1.6849060725207514</v>
      </c>
      <c r="CU107" s="4">
        <f>AVERAGE(Tabela13[[#This Row],[V45]],Tabela13[[#This Row],[V46]])</f>
        <v>-1.4674530362603757</v>
      </c>
      <c r="CV107" s="4">
        <f>AVERAGE(Tabela13[[#This Row],[V46]],Tabela13[[#This Row],[V41]])</f>
        <v>0.21745303626037571</v>
      </c>
      <c r="CW107" s="4">
        <f>AVERAGE(Tabela13[[#This Row],[V46]],Tabela13[[#This Row],[V42]])</f>
        <v>0</v>
      </c>
      <c r="CX107" s="4">
        <f>AVERAGE(Tabela13[[#This Row],[V46]],Tabela13[[#This Row],[V43]])</f>
        <v>-1.0325469637396243</v>
      </c>
      <c r="CY107" s="4">
        <f>AVERAGE(Tabela13[[#This Row],[V46]],Tabela13[[#This Row],[V44]])</f>
        <v>-2.7174530362603759</v>
      </c>
      <c r="CZ107" s="4">
        <f>AVERAGE(Tabela13[[#This Row],[V46]],Tabela13[[#This Row],[V45]])</f>
        <v>-1.4674530362603757</v>
      </c>
      <c r="DA107" s="3">
        <f>_xlfn.STDEV.S(Tabela13[[#This Row],[V41]],Tabela13[[#This Row],[V42]])</f>
        <v>0.30752503305863171</v>
      </c>
      <c r="DB107" s="3">
        <f>_xlfn.STDEV.S(Tabela13[[#This Row],[V41]],Tabela13[[#This Row],[V43]])</f>
        <v>1.7677669529663689</v>
      </c>
      <c r="DC107" s="3">
        <f>_xlfn.STDEV.S(Tabela13[[#This Row],[V41]],Tabela13[[#This Row],[V44]])</f>
        <v>4.1505839720500015</v>
      </c>
      <c r="DD107" s="3">
        <f>_xlfn.STDEV.S(Tabela13[[#This Row],[V41]],Tabela13[[#This Row],[V45]])</f>
        <v>2.3828170190836322</v>
      </c>
      <c r="DE107" s="3">
        <f>_xlfn.STDEV.S(Tabela13[[#This Row],[V41]],Tabela13[[#This Row],[V46]])</f>
        <v>3.8430589389913692</v>
      </c>
      <c r="DF107" s="3">
        <f>_xlfn.STDEV.S(Tabela13[[#This Row],[V42]],Tabela13[[#This Row],[V41]])</f>
        <v>0.30752503305863171</v>
      </c>
      <c r="DG107" s="3">
        <f>_xlfn.STDEV.S(Tabela13[[#This Row],[V42]],Tabela13[[#This Row],[V43]])</f>
        <v>1.460241919907737</v>
      </c>
      <c r="DH107" s="3">
        <f>_xlfn.STDEV.S(Tabela13[[#This Row],[V42]],Tabela13[[#This Row],[V44]])</f>
        <v>3.8430589389913692</v>
      </c>
      <c r="DI107" s="3">
        <f>_xlfn.STDEV.S(Tabela13[[#This Row],[V42]],Tabela13[[#This Row],[V45]])</f>
        <v>2.0752919860250008</v>
      </c>
      <c r="DJ107" s="3">
        <f>_xlfn.STDEV.S(Tabela13[[#This Row],[V42]],Tabela13[[#This Row],[V46]])</f>
        <v>3.5355339059327378</v>
      </c>
      <c r="DK107" s="3">
        <f>_xlfn.STDEV.S(Tabela13[[#This Row],[V43]],Tabela13[[#This Row],[V41]])</f>
        <v>1.7677669529663689</v>
      </c>
      <c r="DL107" s="3">
        <f>_xlfn.STDEV.S(Tabela13[[#This Row],[V43]],Tabela13[[#This Row],[V42]])</f>
        <v>1.460241919907737</v>
      </c>
      <c r="DM107" s="3">
        <f>_xlfn.STDEV.S(Tabela13[[#This Row],[V43]],Tabela13[[#This Row],[V44]])</f>
        <v>2.3828170190836322</v>
      </c>
      <c r="DN107" s="3">
        <f>_xlfn.STDEV.S(Tabela13[[#This Row],[V43]],Tabela13[[#This Row],[V45]])</f>
        <v>0.61505006611726343</v>
      </c>
      <c r="DO107" s="3">
        <f>_xlfn.STDEV.S(Tabela13[[#This Row],[V43]],Tabela13[[#This Row],[V46]])</f>
        <v>2.0752919860250008</v>
      </c>
      <c r="DP107" s="3">
        <f>_xlfn.STDEV.S(Tabela13[[#This Row],[V44]],Tabela13[[#This Row],[V41]])</f>
        <v>4.1505839720500015</v>
      </c>
      <c r="DQ107" s="3">
        <f>_xlfn.STDEV.S(Tabela13[[#This Row],[V44]],Tabela13[[#This Row],[V42]])</f>
        <v>3.8430589389913692</v>
      </c>
      <c r="DR107" s="3">
        <f>_xlfn.STDEV.S(Tabela13[[#This Row],[V44]],Tabela13[[#This Row],[V43]])</f>
        <v>2.3828170190836322</v>
      </c>
      <c r="DS107" s="3">
        <f>_xlfn.STDEV.S(Tabela13[[#This Row],[V44]],Tabela13[[#This Row],[V45]])</f>
        <v>1.7677669529663689</v>
      </c>
      <c r="DT107" s="3">
        <f>_xlfn.STDEV.S(Tabela13[[#This Row],[V44]],Tabela13[[#This Row],[V46]])</f>
        <v>0.30752503305863171</v>
      </c>
      <c r="DU107" s="3">
        <f>_xlfn.STDEV.S(Tabela13[[#This Row],[V45]],Tabela13[[#This Row],[V41]])</f>
        <v>2.3828170190836322</v>
      </c>
      <c r="DV107" s="3">
        <f>_xlfn.STDEV.S(Tabela13[[#This Row],[V45]],Tabela13[[#This Row],[V42]])</f>
        <v>2.0752919860250008</v>
      </c>
      <c r="DW107" s="3">
        <f>_xlfn.STDEV.S(Tabela13[[#This Row],[V45]],Tabela13[[#This Row],[V43]])</f>
        <v>0.61505006611726343</v>
      </c>
      <c r="DX107" s="3">
        <f>_xlfn.STDEV.S(Tabela13[[#This Row],[V45]],Tabela13[[#This Row],[V44]])</f>
        <v>1.7677669529663689</v>
      </c>
      <c r="DY107" s="3">
        <f>_xlfn.STDEV.S(Tabela13[[#This Row],[V45]],Tabela13[[#This Row],[V46]])</f>
        <v>1.460241919907737</v>
      </c>
      <c r="DZ107" s="3">
        <f>_xlfn.STDEV.S(Tabela13[[#This Row],[V46]],Tabela13[[#This Row],[V41]])</f>
        <v>3.8430589389913692</v>
      </c>
      <c r="EA107" s="3">
        <f>_xlfn.STDEV.S(Tabela13[[#This Row],[V46]],Tabela13[[#This Row],[V42]])</f>
        <v>3.5355339059327378</v>
      </c>
      <c r="EB107" s="3">
        <f>_xlfn.STDEV.S(Tabela13[[#This Row],[V46]],Tabela13[[#This Row],[V43]])</f>
        <v>2.0752919860250008</v>
      </c>
      <c r="EC107" s="3">
        <f>_xlfn.STDEV.S(Tabela13[[#This Row],[V46]],Tabela13[[#This Row],[V44]])</f>
        <v>0.30752503305863171</v>
      </c>
      <c r="ED107" s="3">
        <f>_xlfn.STDEV.S(Tabela13[[#This Row],[V46]],Tabela13[[#This Row],[V45]])</f>
        <v>1.460241919907737</v>
      </c>
      <c r="EE107" s="3">
        <f t="shared" si="92"/>
        <v>0.11316664132007684</v>
      </c>
      <c r="EF107" s="3">
        <f t="shared" si="93"/>
        <v>1.0491783380670301</v>
      </c>
      <c r="EG107" s="3" t="str">
        <f t="shared" si="94"/>
        <v/>
      </c>
      <c r="EH107" s="3">
        <f t="shared" si="95"/>
        <v>1.9062536152669058</v>
      </c>
      <c r="EI107" s="3">
        <f t="shared" si="96"/>
        <v>17.673052559218974</v>
      </c>
      <c r="EJ107" s="3">
        <f t="shared" si="97"/>
        <v>0.11316664132007684</v>
      </c>
      <c r="EK107" s="3">
        <f t="shared" si="98"/>
        <v>0.99508596447419173</v>
      </c>
      <c r="EL107" s="3">
        <f t="shared" si="99"/>
        <v>-17.673052559218974</v>
      </c>
      <c r="EM107" s="3">
        <f t="shared" si="100"/>
        <v>2.0098766050396559</v>
      </c>
      <c r="EN107" s="3" t="str">
        <f t="shared" si="101"/>
        <v/>
      </c>
      <c r="EO107" s="3">
        <f t="shared" si="102"/>
        <v>1.0491783380670301</v>
      </c>
      <c r="EP107" s="3">
        <f t="shared" si="103"/>
        <v>0.99508596447419173</v>
      </c>
      <c r="EQ107" s="3">
        <f t="shared" si="104"/>
        <v>-1.9062536152669058</v>
      </c>
      <c r="ER107" s="3" t="str">
        <f t="shared" si="105"/>
        <v/>
      </c>
      <c r="ES107" s="3" t="str">
        <f t="shared" si="106"/>
        <v/>
      </c>
      <c r="ET107" s="3" t="str">
        <f t="shared" si="107"/>
        <v/>
      </c>
      <c r="EU107" s="3" t="str">
        <f t="shared" si="108"/>
        <v/>
      </c>
      <c r="EV107" s="3">
        <f t="shared" si="109"/>
        <v>-1.9062536152669058</v>
      </c>
      <c r="EW107" s="3">
        <f t="shared" si="110"/>
        <v>-1.0491783380670301</v>
      </c>
      <c r="EX107" s="3">
        <f t="shared" si="111"/>
        <v>-0.11316664132007684</v>
      </c>
      <c r="EY107" s="3">
        <f t="shared" si="112"/>
        <v>1.9062536152669058</v>
      </c>
      <c r="EZ107" s="3">
        <f t="shared" si="113"/>
        <v>2.0098766050396559</v>
      </c>
      <c r="FA107" s="3" t="str">
        <f t="shared" si="114"/>
        <v/>
      </c>
      <c r="FB107" s="3">
        <f t="shared" si="115"/>
        <v>-1.0491783380670301</v>
      </c>
      <c r="FC107" s="3">
        <f t="shared" si="116"/>
        <v>-0.99508596447419173</v>
      </c>
      <c r="FD107" s="3">
        <f t="shared" si="117"/>
        <v>17.673052559218974</v>
      </c>
      <c r="FE107" s="3" t="str">
        <f t="shared" si="118"/>
        <v/>
      </c>
      <c r="FF107" s="3">
        <f t="shared" si="119"/>
        <v>-2.0098766050396559</v>
      </c>
      <c r="FG107" s="3">
        <f t="shared" si="120"/>
        <v>-0.11316664132007684</v>
      </c>
      <c r="FH107" s="3">
        <f t="shared" si="121"/>
        <v>-0.99508596447419173</v>
      </c>
      <c r="FI107" s="4">
        <f t="shared" si="122"/>
        <v>0.2857142857142857</v>
      </c>
      <c r="FJ107" s="4">
        <f t="shared" si="123"/>
        <v>0.9174311926605504</v>
      </c>
      <c r="FK107" s="4">
        <f t="shared" si="124"/>
        <v>2.6925304648713708</v>
      </c>
      <c r="FL107" s="4">
        <f t="shared" si="125"/>
        <v>0.22137806529261317</v>
      </c>
      <c r="FM107" s="4">
        <f>Tabela13[[#This Row],[V139]]-Tabela13[[#This Row],[V140]]</f>
        <v>2.4711523995787577</v>
      </c>
      <c r="FN107" s="4">
        <f>Tabela13[[#This Row],[V1]]-Tabela13[[#This Row],[V2]]/2</f>
        <v>3.1968108344255133</v>
      </c>
      <c r="FO107" s="4">
        <f>Tabela13[[#This Row],[V1]]-Tabela13[[#This Row],[V3]]/2</f>
        <v>2.9793577981651378</v>
      </c>
      <c r="FP107" s="4">
        <f>Tabela13[[#This Row],[V1]]-Tabela13[[#This Row],[V4]]/2</f>
        <v>1.9468108344255133</v>
      </c>
      <c r="FQ107" s="4">
        <f>Tabela13[[#This Row],[V2]]-Tabela13[[#This Row],[V1]]/2</f>
        <v>-1.2055482743556136</v>
      </c>
      <c r="FR107" s="4">
        <f>Tabela13[[#This Row],[V2]]-Tabela13[[#This Row],[V3]]/2</f>
        <v>4.4451725644386264E-2</v>
      </c>
      <c r="FS107" s="4">
        <f>Tabela13[[#This Row],[V2]]-Tabela13[[#This Row],[V4]]/2</f>
        <v>-0.98809523809523803</v>
      </c>
      <c r="FT107" s="4">
        <f t="shared" si="126"/>
        <v>1.2676274669862062</v>
      </c>
      <c r="FU107" s="4">
        <f t="shared" si="127"/>
        <v>1.2469686925327539</v>
      </c>
      <c r="FV107" s="4">
        <f t="shared" si="128"/>
        <v>1.0962800657429737</v>
      </c>
      <c r="FW107" s="4">
        <f t="shared" si="129"/>
        <v>-0.87832574187567336</v>
      </c>
      <c r="FX107" s="4">
        <f t="shared" si="130"/>
        <v>4.4422482090242479E-2</v>
      </c>
      <c r="FY107" s="4">
        <f t="shared" si="131"/>
        <v>-0.77941021101353503</v>
      </c>
      <c r="FZ107" s="4">
        <f t="shared" si="132"/>
        <v>228.1729440575171</v>
      </c>
      <c r="GA107" s="4">
        <f t="shared" si="133"/>
        <v>224.45436465589569</v>
      </c>
      <c r="GB107" s="4">
        <f t="shared" si="134"/>
        <v>197.33041183373524</v>
      </c>
      <c r="GC107" s="4">
        <f t="shared" si="135"/>
        <v>-158.0986335376212</v>
      </c>
      <c r="GD107" s="4">
        <f t="shared" si="136"/>
        <v>7.996046776243646</v>
      </c>
      <c r="GE107" s="4">
        <f t="shared" si="137"/>
        <v>-140.29383798243632</v>
      </c>
      <c r="GF107" s="4">
        <f>Tabela13[[#This Row],[V1]]-Tabela13[[#This Row],[V2]]/Tabela13[[#This Row],[V2]]</f>
        <v>2.4587155963302751</v>
      </c>
      <c r="GG107" s="4">
        <f>Tabela13[[#This Row],[V1]]-Tabela13[[#This Row],[V3]]/Tabela13[[#This Row],[V3]]</f>
        <v>2.4587155963302751</v>
      </c>
      <c r="GH107" s="4">
        <f>Tabela13[[#This Row],[V1]]-Tabela13[[#This Row],[V4]]/Tabela13[[#This Row],[V4]]</f>
        <v>2.4587155963302751</v>
      </c>
      <c r="GI107" s="4">
        <f>Tabela13[[#This Row],[V2]]-Tabela13[[#This Row],[V1]]/Tabela13[[#This Row],[V1]]</f>
        <v>-0.47619047619047616</v>
      </c>
      <c r="GJ107" s="4">
        <f>Tabela13[[#This Row],[V2]]-Tabela13[[#This Row],[V3]]/Tabela13[[#This Row],[V3]]</f>
        <v>-0.47619047619047616</v>
      </c>
      <c r="GK107" s="4">
        <f>Tabela13[[#This Row],[V2]]-Tabela13[[#This Row],[V4]]/Tabela13[[#This Row],[V4]]</f>
        <v>-0.47619047619047616</v>
      </c>
      <c r="GL107" s="4">
        <f t="shared" si="138"/>
        <v>1.4650532745621034</v>
      </c>
      <c r="GM107" s="4">
        <f t="shared" si="139"/>
        <v>1.9912625600698994</v>
      </c>
      <c r="GN107" s="4">
        <f t="shared" si="140"/>
        <v>0.7357408831664447</v>
      </c>
      <c r="GO107" s="3">
        <f t="shared" si="141"/>
        <v>1</v>
      </c>
      <c r="GP107" s="3">
        <v>100</v>
      </c>
      <c r="GQ107" s="3">
        <f t="shared" si="142"/>
        <v>9.000000000000008E-2</v>
      </c>
      <c r="GR107" s="3">
        <f t="shared" si="143"/>
        <v>9.0000000000000071</v>
      </c>
      <c r="GS107" s="34">
        <f>COUNTIF($D$2:D106,Tabela13[[#This Row],[HomeTeam]])</f>
        <v>4</v>
      </c>
      <c r="GT107" s="34">
        <f>COUNTIF($E$2:E106,Tabela13[[#This Row],[AwayTeam]])</f>
        <v>4</v>
      </c>
      <c r="GU107" s="3">
        <f>IFERROR(AVERAGEIFS($AD$2:AD106,$D$2:D106,Tabela13[[#This Row],[HomeTeam]],$GS$2:GS106,"&gt;="&amp;Tabela13[[#This Row],[Contagem_H]]-5),"")</f>
        <v>0.3160478474566234</v>
      </c>
      <c r="GV107" s="3">
        <f>IFERROR(AVERAGEIFS($G$2:G106,$E$2:E106,Tabela13[[#This Row],[AwayTeam]],$GT$2:GT106,"&gt;="&amp;Tabela13[[#This Row],[Contagem_A]]-5),"")</f>
        <v>1</v>
      </c>
      <c r="GW107" s="3">
        <f>IFERROR(AVERAGEIFS($GQ$2:GQ106,$D$2:D106,Tabela13[[#This Row],[HomeTeam]],$GS$2:GS106,"&gt;="&amp;Tabela13[[#This Row],[Contagem_H]]-5),"")</f>
        <v>0.38500000000000001</v>
      </c>
    </row>
    <row r="108" spans="1:205" x14ac:dyDescent="0.25">
      <c r="A108" t="s">
        <v>127</v>
      </c>
      <c r="B108" t="s">
        <v>171</v>
      </c>
      <c r="C108" t="s">
        <v>173</v>
      </c>
      <c r="D108" t="s">
        <v>135</v>
      </c>
      <c r="E108" t="s">
        <v>26</v>
      </c>
      <c r="F108" s="3">
        <v>2</v>
      </c>
      <c r="G108" s="3">
        <v>1</v>
      </c>
      <c r="H108" s="3" t="str">
        <f t="shared" si="144"/>
        <v>H</v>
      </c>
      <c r="I108" s="3">
        <v>4.2</v>
      </c>
      <c r="J108" s="3">
        <v>3.6</v>
      </c>
      <c r="K108" s="3">
        <v>1.85</v>
      </c>
      <c r="L108" s="3">
        <v>1.89</v>
      </c>
      <c r="M108" s="3">
        <v>2.0099999999999998</v>
      </c>
      <c r="N108" s="3">
        <f t="shared" si="73"/>
        <v>3</v>
      </c>
      <c r="O108" s="3">
        <f t="shared" si="74"/>
        <v>3</v>
      </c>
      <c r="P108" s="3">
        <f t="shared" si="75"/>
        <v>0</v>
      </c>
      <c r="Q108" s="3">
        <f t="shared" si="76"/>
        <v>5.6413556413556165E-2</v>
      </c>
      <c r="R108" s="3">
        <f t="shared" si="77"/>
        <v>2.6612966911474523E-2</v>
      </c>
      <c r="S108" s="3">
        <f t="shared" si="78"/>
        <v>4.4369369369369362</v>
      </c>
      <c r="T108" s="3">
        <f t="shared" si="79"/>
        <v>3.8030888030888024</v>
      </c>
      <c r="U108" s="3">
        <f t="shared" si="80"/>
        <v>1.9543650793650791</v>
      </c>
      <c r="V108" s="3">
        <f t="shared" si="81"/>
        <v>1.996621621621621</v>
      </c>
      <c r="W108" s="3">
        <f t="shared" si="82"/>
        <v>2.1233912483912478</v>
      </c>
      <c r="X108" s="4">
        <f t="shared" si="83"/>
        <v>0.23809523809523808</v>
      </c>
      <c r="Y108" s="4">
        <f t="shared" si="84"/>
        <v>0.27777777777777779</v>
      </c>
      <c r="Z108" s="4">
        <f t="shared" si="85"/>
        <v>0.54054054054054046</v>
      </c>
      <c r="AA108" s="4">
        <f t="shared" si="86"/>
        <v>0.52910052910052918</v>
      </c>
      <c r="AB108" s="4">
        <f t="shared" si="87"/>
        <v>0.49751243781094534</v>
      </c>
      <c r="AC108" s="4">
        <f t="shared" si="88"/>
        <v>1.1190476190476191</v>
      </c>
      <c r="AD108" s="4">
        <f t="shared" si="89"/>
        <v>0.77027027027027017</v>
      </c>
      <c r="AE108" s="4">
        <f t="shared" si="90"/>
        <v>0.61904761904761907</v>
      </c>
      <c r="AF108" s="4">
        <f t="shared" si="91"/>
        <v>1.2702702702702702</v>
      </c>
      <c r="AG108" s="4">
        <f>IFERROR(AVERAGE(Tabela13[[#This Row],[V1]],Tabela13[[#This Row],[V2]]),"")</f>
        <v>0.94465894465894462</v>
      </c>
      <c r="AH108" s="4">
        <f>IFERROR(AVERAGE(Tabela13[[#This Row],[V1]],Tabela13[[#This Row],[V3]]),"")</f>
        <v>0.86904761904761907</v>
      </c>
      <c r="AI108" s="4">
        <f>IFERROR(AVERAGE(Tabela13[[#This Row],[V1]],Tabela13[[#This Row],[V4]]),"")</f>
        <v>1.1946589446589446</v>
      </c>
      <c r="AJ108" s="4">
        <f>IFERROR(AVERAGE(Tabela13[[#This Row],[V2]],Tabela13[[#This Row],[V1]]),"")</f>
        <v>0.94465894465894462</v>
      </c>
      <c r="AK108" s="4">
        <f>IFERROR(AVERAGE(Tabela13[[#This Row],[V2]],Tabela13[[#This Row],[V3]]),"")</f>
        <v>0.69465894465894462</v>
      </c>
      <c r="AL108" s="4">
        <f>IFERROR(AVERAGE(Tabela13[[#This Row],[V2]],Tabela13[[#This Row],[V4]]),"")</f>
        <v>1.0202702702702702</v>
      </c>
      <c r="AM108" s="4">
        <f>IFERROR(AVERAGE(Tabela13[[#This Row],[V3]],Tabela13[[#This Row],[V1]]),"")</f>
        <v>0.86904761904761907</v>
      </c>
      <c r="AN108" s="4">
        <f>IFERROR(AVERAGE(Tabela13[[#This Row],[V3]],Tabela13[[#This Row],[V2]]),"")</f>
        <v>0.69465894465894462</v>
      </c>
      <c r="AO108" s="4">
        <f>IFERROR(AVERAGE(Tabela13[[#This Row],[V3]],Tabela13[[#This Row],[V4]]),"")</f>
        <v>0.94465894465894462</v>
      </c>
      <c r="AP108" s="4">
        <f>IFERROR(AVERAGE(Tabela13[[#This Row],[V4]],Tabela13[[#This Row],[V1]]),"")</f>
        <v>1.1946589446589446</v>
      </c>
      <c r="AQ108" s="4">
        <f>IFERROR(AVERAGE(Tabela13[[#This Row],[V4]],Tabela13[[#This Row],[V2]]),"")</f>
        <v>1.0202702702702702</v>
      </c>
      <c r="AR108" s="4">
        <f>IFERROR(AVERAGE(Tabela13[[#This Row],[V4]],Tabela13[[#This Row],[V3]]),"")</f>
        <v>0.94465894465894462</v>
      </c>
      <c r="AS108" s="4">
        <f>_xlfn.STDEV.S(Tabela13[[#This Row],[V1]:[V2]])</f>
        <v>0.24662282844472933</v>
      </c>
      <c r="AT108" s="4">
        <f>_xlfn.STDEV.S(Tabela13[[#This Row],[V1]],Tabela13[[#This Row],[V3]])</f>
        <v>0.35355339059327406</v>
      </c>
      <c r="AU108" s="4">
        <f>_xlfn.STDEV.S(Tabela13[[#This Row],[V1]],Tabela13[[#This Row],[V4]])</f>
        <v>0.10693056214854475</v>
      </c>
      <c r="AV108" s="4">
        <f>_xlfn.STDEV.S(Tabela13[[#This Row],[V2]],Tabela13[[#This Row],[V1]])</f>
        <v>0.24662282844472933</v>
      </c>
      <c r="AW108" s="4">
        <f>_xlfn.STDEV.S(Tabela13[[#This Row],[V2]],Tabela13[[#This Row],[V3]])</f>
        <v>0.10693056214854445</v>
      </c>
      <c r="AX108" s="4">
        <f>_xlfn.STDEV.S(Tabela13[[#This Row],[V42]],Tabela13[[#This Row],[V44]])</f>
        <v>0.60017621903800278</v>
      </c>
      <c r="AY108" s="4">
        <f>_xlfn.STDEV.S(Tabela13[[#This Row],[V3]],Tabela13[[#This Row],[V1]])</f>
        <v>0.35355339059327406</v>
      </c>
      <c r="AZ108" s="4">
        <f>_xlfn.STDEV.S(Tabela13[[#This Row],[V3]],Tabela13[[#This Row],[V2]])</f>
        <v>0.10693056214854445</v>
      </c>
      <c r="BA108" s="4">
        <f>_xlfn.STDEV.S(Tabela13[[#This Row],[V3]],Tabela13[[#This Row],[V4]])</f>
        <v>0.46048395274181869</v>
      </c>
      <c r="BB108" s="4">
        <f>_xlfn.STDEV.S(Tabela13[[#This Row],[V4]],Tabela13[[#This Row],[V1]])</f>
        <v>0.10693056214854475</v>
      </c>
      <c r="BC108" s="4">
        <f>_xlfn.STDEV.S(Tabela13[[#This Row],[V4]],Tabela13[[#This Row],[V2]])</f>
        <v>0.35355339059327379</v>
      </c>
      <c r="BD108" s="4">
        <f>_xlfn.STDEV.S(Tabela13[[#This Row],[V4]],Tabela13[[#This Row],[V3]])</f>
        <v>0.46048395274181869</v>
      </c>
      <c r="BE108" s="4">
        <f>Tabela13[[#This Row],[V17]]/Tabela13[[#This Row],[V5]]</f>
        <v>0.26107075981138239</v>
      </c>
      <c r="BF108" s="4">
        <f>Tabela13[[#This Row],[V18]]/Tabela13[[#This Row],[V6]]</f>
        <v>0.40682855903883591</v>
      </c>
      <c r="BG108" s="4">
        <f>Tabela13[[#This Row],[V19]]/Tabela13[[#This Row],[V7]]</f>
        <v>8.9507187491967982E-2</v>
      </c>
      <c r="BH108" s="4">
        <f>Tabela13[[#This Row],[V20]]/Tabela13[[#This Row],[V8]]</f>
        <v>0.26107075981138239</v>
      </c>
      <c r="BI108" s="4">
        <f>Tabela13[[#This Row],[V21]]/Tabela13[[#This Row],[V9]]</f>
        <v>0.15393246278725159</v>
      </c>
      <c r="BJ108" s="4">
        <f>Tabela13[[#This Row],[V22]]/Tabela13[[#This Row],[V10]]</f>
        <v>0.58825218819618819</v>
      </c>
      <c r="BK108" s="4">
        <f>Tabela13[[#This Row],[V23]]/Tabela13[[#This Row],[V11]]</f>
        <v>0.40682855903883591</v>
      </c>
      <c r="BL108" s="4">
        <f>Tabela13[[#This Row],[V24]]/Tabela13[[#This Row],[V12]]</f>
        <v>0.15393246278725159</v>
      </c>
      <c r="BM108" s="4">
        <f>Tabela13[[#This Row],[V25]]/Tabela13[[#This Row],[V13]]</f>
        <v>0.48746053307955467</v>
      </c>
      <c r="BN108" s="4">
        <f>Tabela13[[#This Row],[V26]]/Tabela13[[#This Row],[V14]]</f>
        <v>8.9507187491967982E-2</v>
      </c>
      <c r="BO108" s="4">
        <f>Tabela13[[#This Row],[V27]]/Tabela13[[#This Row],[V15]]</f>
        <v>0.3465291510450631</v>
      </c>
      <c r="BP108" s="4">
        <f>Tabela13[[#This Row],[V28]]/Tabela13[[#This Row],[V16]]</f>
        <v>0.48746053307955467</v>
      </c>
      <c r="BQ108" s="4">
        <f>Tabela13[[#This Row],[V1]]-Tabela13[[#This Row],[V2]]</f>
        <v>0.34877734877734889</v>
      </c>
      <c r="BR108" s="4">
        <f>Tabela13[[#This Row],[V1]]-Tabela13[[#This Row],[V3]]</f>
        <v>0.5</v>
      </c>
      <c r="BS108" s="4">
        <f>Tabela13[[#This Row],[V1]]-Tabela13[[#This Row],[V4]]</f>
        <v>-0.15122265122265111</v>
      </c>
      <c r="BT108" s="4">
        <f>Tabela13[[#This Row],[V2]]-Tabela13[[#This Row],[V1]]</f>
        <v>-0.34877734877734889</v>
      </c>
      <c r="BU108" s="4">
        <f>Tabela13[[#This Row],[V2]]-Tabela13[[#This Row],[V3]]</f>
        <v>0.15122265122265111</v>
      </c>
      <c r="BV108" s="4">
        <f>Tabela13[[#This Row],[V2]]-Tabela13[[#This Row],[V4]]</f>
        <v>-0.5</v>
      </c>
      <c r="BW108" s="4">
        <f>AVERAGE(Tabela13[[#This Row],[V41]],Tabela13[[#This Row],[V42]])</f>
        <v>0.42438867438867445</v>
      </c>
      <c r="BX108" s="4">
        <f>AVERAGE(Tabela13[[#This Row],[V41]],Tabela13[[#This Row],[V43]])</f>
        <v>9.8777348777348895E-2</v>
      </c>
      <c r="BY108" s="4">
        <f>AVERAGE(Tabela13[[#This Row],[V41]],Tabela13[[#This Row],[V44]])</f>
        <v>0</v>
      </c>
      <c r="BZ108" s="4">
        <f>AVERAGE(Tabela13[[#This Row],[V41]],Tabela13[[#This Row],[V45]])</f>
        <v>0.25</v>
      </c>
      <c r="CA108" s="4">
        <f>AVERAGE(Tabela13[[#This Row],[V41]],Tabela13[[#This Row],[V46]])</f>
        <v>-7.5611325611325553E-2</v>
      </c>
      <c r="CB108" s="4">
        <f>AVERAGE(Tabela13[[#This Row],[V42]],Tabela13[[#This Row],[V41]])</f>
        <v>0.42438867438867445</v>
      </c>
      <c r="CC108" s="4">
        <f>AVERAGE(Tabela13[[#This Row],[V42]],Tabela13[[#This Row],[V43]])</f>
        <v>0.17438867438867445</v>
      </c>
      <c r="CD108" s="4">
        <f>AVERAGE(Tabela13[[#This Row],[V42]],Tabela13[[#This Row],[V44]])</f>
        <v>7.5611325611325553E-2</v>
      </c>
      <c r="CE108" s="4">
        <f>AVERAGE(Tabela13[[#This Row],[V42]],Tabela13[[#This Row],[V45]])</f>
        <v>0.32561132561132555</v>
      </c>
      <c r="CF108" s="4">
        <f>AVERAGE(Tabela13[[#This Row],[V42]],Tabela13[[#This Row],[V46]])</f>
        <v>0</v>
      </c>
      <c r="CG108" s="4">
        <f>AVERAGE(Tabela13[[#This Row],[V43]],Tabela13[[#This Row],[V41]])</f>
        <v>9.8777348777348895E-2</v>
      </c>
      <c r="CH108" s="4">
        <f>AVERAGE(Tabela13[[#This Row],[V43]],Tabela13[[#This Row],[V42]])</f>
        <v>0.17438867438867445</v>
      </c>
      <c r="CI108" s="4">
        <f>AVERAGE(Tabela13[[#This Row],[V43]],Tabela13[[#This Row],[V44]])</f>
        <v>-0.25</v>
      </c>
      <c r="CJ108" s="4">
        <f>AVERAGE(Tabela13[[#This Row],[V43]],Tabela13[[#This Row],[V45]])</f>
        <v>0</v>
      </c>
      <c r="CK108" s="4">
        <f>AVERAGE(Tabela13[[#This Row],[V43]],Tabela13[[#This Row],[V46]])</f>
        <v>-0.32561132561132555</v>
      </c>
      <c r="CL108" s="4">
        <f>AVERAGE(Tabela13[[#This Row],[V44]],Tabela13[[#This Row],[V41]])</f>
        <v>0</v>
      </c>
      <c r="CM108" s="4">
        <f>AVERAGE(Tabela13[[#This Row],[V44]],Tabela13[[#This Row],[V42]])</f>
        <v>7.5611325611325553E-2</v>
      </c>
      <c r="CN108" s="4">
        <f>AVERAGE(Tabela13[[#This Row],[V44]],Tabela13[[#This Row],[V43]])</f>
        <v>-0.25</v>
      </c>
      <c r="CO108" s="4">
        <f>AVERAGE(Tabela13[[#This Row],[V44]],Tabela13[[#This Row],[V45]])</f>
        <v>-9.8777348777348895E-2</v>
      </c>
      <c r="CP108" s="4">
        <f>AVERAGE(Tabela13[[#This Row],[V44]],Tabela13[[#This Row],[V46]])</f>
        <v>-0.42438867438867445</v>
      </c>
      <c r="CQ108" s="4">
        <f>AVERAGE(Tabela13[[#This Row],[V45]],Tabela13[[#This Row],[V41]])</f>
        <v>0.25</v>
      </c>
      <c r="CR108" s="4">
        <f>AVERAGE(Tabela13[[#This Row],[V45]],Tabela13[[#This Row],[V42]])</f>
        <v>0.32561132561132555</v>
      </c>
      <c r="CS108" s="4">
        <f>AVERAGE(Tabela13[[#This Row],[V45]],Tabela13[[#This Row],[V43]])</f>
        <v>0</v>
      </c>
      <c r="CT108" s="4">
        <f>AVERAGE(Tabela13[[#This Row],[V45]],Tabela13[[#This Row],[V44]])</f>
        <v>-9.8777348777348895E-2</v>
      </c>
      <c r="CU108" s="4">
        <f>AVERAGE(Tabela13[[#This Row],[V45]],Tabela13[[#This Row],[V46]])</f>
        <v>-0.17438867438867445</v>
      </c>
      <c r="CV108" s="4">
        <f>AVERAGE(Tabela13[[#This Row],[V46]],Tabela13[[#This Row],[V41]])</f>
        <v>-7.5611325611325553E-2</v>
      </c>
      <c r="CW108" s="4">
        <f>AVERAGE(Tabela13[[#This Row],[V46]],Tabela13[[#This Row],[V42]])</f>
        <v>0</v>
      </c>
      <c r="CX108" s="4">
        <f>AVERAGE(Tabela13[[#This Row],[V46]],Tabela13[[#This Row],[V43]])</f>
        <v>-0.32561132561132555</v>
      </c>
      <c r="CY108" s="4">
        <f>AVERAGE(Tabela13[[#This Row],[V46]],Tabela13[[#This Row],[V44]])</f>
        <v>-0.42438867438867445</v>
      </c>
      <c r="CZ108" s="4">
        <f>AVERAGE(Tabela13[[#This Row],[V46]],Tabela13[[#This Row],[V45]])</f>
        <v>-0.17438867438867445</v>
      </c>
      <c r="DA108" s="3">
        <f>_xlfn.STDEV.S(Tabela13[[#This Row],[V41]],Tabela13[[#This Row],[V42]])</f>
        <v>0.10693056214854471</v>
      </c>
      <c r="DB108" s="3">
        <f>_xlfn.STDEV.S(Tabela13[[#This Row],[V41]],Tabela13[[#This Row],[V43]])</f>
        <v>0.35355339059327379</v>
      </c>
      <c r="DC108" s="3">
        <f>_xlfn.STDEV.S(Tabela13[[#This Row],[V41]],Tabela13[[#This Row],[V44]])</f>
        <v>0.49324565688945804</v>
      </c>
      <c r="DD108" s="3">
        <f>_xlfn.STDEV.S(Tabela13[[#This Row],[V41]],Tabela13[[#This Row],[V45]])</f>
        <v>0.13969226629618425</v>
      </c>
      <c r="DE108" s="3">
        <f>_xlfn.STDEV.S(Tabela13[[#This Row],[V41]],Tabela13[[#This Row],[V46]])</f>
        <v>0.60017621903800278</v>
      </c>
      <c r="DF108" s="3">
        <f>_xlfn.STDEV.S(Tabela13[[#This Row],[V42]],Tabela13[[#This Row],[V41]])</f>
        <v>0.10693056214854471</v>
      </c>
      <c r="DG108" s="3">
        <f>_xlfn.STDEV.S(Tabela13[[#This Row],[V42]],Tabela13[[#This Row],[V43]])</f>
        <v>0.46048395274181853</v>
      </c>
      <c r="DH108" s="3">
        <f>_xlfn.STDEV.S(Tabela13[[#This Row],[V42]],Tabela13[[#This Row],[V44]])</f>
        <v>0.60017621903800278</v>
      </c>
      <c r="DI108" s="3">
        <f>_xlfn.STDEV.S(Tabela13[[#This Row],[V42]],Tabela13[[#This Row],[V45]])</f>
        <v>0.24662282844472899</v>
      </c>
      <c r="DJ108" s="3">
        <f>_xlfn.STDEV.S(Tabela13[[#This Row],[V42]],Tabela13[[#This Row],[V46]])</f>
        <v>0.70710678118654757</v>
      </c>
      <c r="DK108" s="3">
        <f>_xlfn.STDEV.S(Tabela13[[#This Row],[V43]],Tabela13[[#This Row],[V41]])</f>
        <v>0.35355339059327379</v>
      </c>
      <c r="DL108" s="3">
        <f>_xlfn.STDEV.S(Tabela13[[#This Row],[V43]],Tabela13[[#This Row],[V42]])</f>
        <v>0.46048395274181853</v>
      </c>
      <c r="DM108" s="3">
        <f>_xlfn.STDEV.S(Tabela13[[#This Row],[V43]],Tabela13[[#This Row],[V44]])</f>
        <v>0.13969226629618425</v>
      </c>
      <c r="DN108" s="3">
        <f>_xlfn.STDEV.S(Tabela13[[#This Row],[V43]],Tabela13[[#This Row],[V45]])</f>
        <v>0.21386112429708951</v>
      </c>
      <c r="DO108" s="3">
        <f>_xlfn.STDEV.S(Tabela13[[#This Row],[V43]],Tabela13[[#This Row],[V46]])</f>
        <v>0.24662282844472899</v>
      </c>
      <c r="DP108" s="3">
        <f>_xlfn.STDEV.S(Tabela13[[#This Row],[V44]],Tabela13[[#This Row],[V41]])</f>
        <v>0.49324565688945804</v>
      </c>
      <c r="DQ108" s="3">
        <f>_xlfn.STDEV.S(Tabela13[[#This Row],[V44]],Tabela13[[#This Row],[V42]])</f>
        <v>0.60017621903800278</v>
      </c>
      <c r="DR108" s="3">
        <f>_xlfn.STDEV.S(Tabela13[[#This Row],[V44]],Tabela13[[#This Row],[V43]])</f>
        <v>0.13969226629618425</v>
      </c>
      <c r="DS108" s="3">
        <f>_xlfn.STDEV.S(Tabela13[[#This Row],[V44]],Tabela13[[#This Row],[V45]])</f>
        <v>0.35355339059327379</v>
      </c>
      <c r="DT108" s="3">
        <f>_xlfn.STDEV.S(Tabela13[[#This Row],[V44]],Tabela13[[#This Row],[V46]])</f>
        <v>0.10693056214854471</v>
      </c>
      <c r="DU108" s="3">
        <f>_xlfn.STDEV.S(Tabela13[[#This Row],[V45]],Tabela13[[#This Row],[V41]])</f>
        <v>0.13969226629618425</v>
      </c>
      <c r="DV108" s="3">
        <f>_xlfn.STDEV.S(Tabela13[[#This Row],[V45]],Tabela13[[#This Row],[V42]])</f>
        <v>0.24662282844472899</v>
      </c>
      <c r="DW108" s="3">
        <f>_xlfn.STDEV.S(Tabela13[[#This Row],[V45]],Tabela13[[#This Row],[V43]])</f>
        <v>0.21386112429708951</v>
      </c>
      <c r="DX108" s="3">
        <f>_xlfn.STDEV.S(Tabela13[[#This Row],[V45]],Tabela13[[#This Row],[V44]])</f>
        <v>0.35355339059327379</v>
      </c>
      <c r="DY108" s="3">
        <f>_xlfn.STDEV.S(Tabela13[[#This Row],[V45]],Tabela13[[#This Row],[V46]])</f>
        <v>0.46048395274181853</v>
      </c>
      <c r="DZ108" s="3">
        <f>_xlfn.STDEV.S(Tabela13[[#This Row],[V46]],Tabela13[[#This Row],[V41]])</f>
        <v>0.60017621903800278</v>
      </c>
      <c r="EA108" s="3">
        <f>_xlfn.STDEV.S(Tabela13[[#This Row],[V46]],Tabela13[[#This Row],[V42]])</f>
        <v>0.70710678118654757</v>
      </c>
      <c r="EB108" s="3">
        <f>_xlfn.STDEV.S(Tabela13[[#This Row],[V46]],Tabela13[[#This Row],[V43]])</f>
        <v>0.24662282844472899</v>
      </c>
      <c r="EC108" s="3">
        <f>_xlfn.STDEV.S(Tabela13[[#This Row],[V46]],Tabela13[[#This Row],[V44]])</f>
        <v>0.10693056214854471</v>
      </c>
      <c r="ED108" s="3">
        <f>_xlfn.STDEV.S(Tabela13[[#This Row],[V46]],Tabela13[[#This Row],[V45]])</f>
        <v>0.46048395274181853</v>
      </c>
      <c r="EE108" s="3">
        <f t="shared" si="92"/>
        <v>0.25196375068815535</v>
      </c>
      <c r="EF108" s="3">
        <f t="shared" si="93"/>
        <v>3.5792962148661029</v>
      </c>
      <c r="EG108" s="3" t="str">
        <f t="shared" si="94"/>
        <v/>
      </c>
      <c r="EH108" s="3">
        <f t="shared" si="95"/>
        <v>0.55876906518473701</v>
      </c>
      <c r="EI108" s="3">
        <f t="shared" si="96"/>
        <v>-7.937649739447294</v>
      </c>
      <c r="EJ108" s="3">
        <f t="shared" si="97"/>
        <v>0.25196375068815535</v>
      </c>
      <c r="EK108" s="3">
        <f t="shared" si="98"/>
        <v>2.6405611164604639</v>
      </c>
      <c r="EL108" s="3">
        <f t="shared" si="99"/>
        <v>7.937649739447294</v>
      </c>
      <c r="EM108" s="3">
        <f t="shared" si="100"/>
        <v>0.75741477352393072</v>
      </c>
      <c r="EN108" s="3" t="str">
        <f t="shared" si="101"/>
        <v/>
      </c>
      <c r="EO108" s="3">
        <f t="shared" si="102"/>
        <v>3.5792962148661029</v>
      </c>
      <c r="EP108" s="3">
        <f t="shared" si="103"/>
        <v>2.6405611164604639</v>
      </c>
      <c r="EQ108" s="3">
        <f t="shared" si="104"/>
        <v>-0.55876906518473701</v>
      </c>
      <c r="ER108" s="3" t="str">
        <f t="shared" si="105"/>
        <v/>
      </c>
      <c r="ES108" s="3" t="str">
        <f t="shared" si="106"/>
        <v/>
      </c>
      <c r="ET108" s="3" t="str">
        <f t="shared" si="107"/>
        <v/>
      </c>
      <c r="EU108" s="3" t="str">
        <f t="shared" si="108"/>
        <v/>
      </c>
      <c r="EV108" s="3">
        <f t="shared" si="109"/>
        <v>-0.55876906518473701</v>
      </c>
      <c r="EW108" s="3">
        <f t="shared" si="110"/>
        <v>-3.5792962148661029</v>
      </c>
      <c r="EX108" s="3">
        <f t="shared" si="111"/>
        <v>-0.25196375068815535</v>
      </c>
      <c r="EY108" s="3">
        <f t="shared" si="112"/>
        <v>0.55876906518473701</v>
      </c>
      <c r="EZ108" s="3">
        <f t="shared" si="113"/>
        <v>0.75741477352393072</v>
      </c>
      <c r="FA108" s="3" t="str">
        <f t="shared" si="114"/>
        <v/>
      </c>
      <c r="FB108" s="3">
        <f t="shared" si="115"/>
        <v>-3.5792962148661029</v>
      </c>
      <c r="FC108" s="3">
        <f t="shared" si="116"/>
        <v>-2.6405611164604639</v>
      </c>
      <c r="FD108" s="3">
        <f t="shared" si="117"/>
        <v>-7.937649739447294</v>
      </c>
      <c r="FE108" s="3" t="str">
        <f t="shared" si="118"/>
        <v/>
      </c>
      <c r="FF108" s="3">
        <f t="shared" si="119"/>
        <v>-0.75741477352393072</v>
      </c>
      <c r="FG108" s="3">
        <f t="shared" si="120"/>
        <v>-0.25196375068815535</v>
      </c>
      <c r="FH108" s="3">
        <f t="shared" si="121"/>
        <v>-2.6405611164604639</v>
      </c>
      <c r="FI108" s="4">
        <f t="shared" si="122"/>
        <v>1.0810810810810809</v>
      </c>
      <c r="FJ108" s="4">
        <f t="shared" si="123"/>
        <v>0.23809523809523808</v>
      </c>
      <c r="FK108" s="4">
        <f t="shared" si="124"/>
        <v>0.93908629441624381</v>
      </c>
      <c r="FL108" s="4">
        <f t="shared" si="125"/>
        <v>1.7979695431472082</v>
      </c>
      <c r="FM108" s="4">
        <f>Tabela13[[#This Row],[V139]]-Tabela13[[#This Row],[V140]]</f>
        <v>-0.85888324873096444</v>
      </c>
      <c r="FN108" s="4">
        <f>Tabela13[[#This Row],[V1]]-Tabela13[[#This Row],[V2]]/2</f>
        <v>0.73391248391248398</v>
      </c>
      <c r="FO108" s="4">
        <f>Tabela13[[#This Row],[V1]]-Tabela13[[#This Row],[V3]]/2</f>
        <v>0.80952380952380953</v>
      </c>
      <c r="FP108" s="4">
        <f>Tabela13[[#This Row],[V1]]-Tabela13[[#This Row],[V4]]/2</f>
        <v>0.48391248391248398</v>
      </c>
      <c r="FQ108" s="4">
        <f>Tabela13[[#This Row],[V2]]-Tabela13[[#This Row],[V1]]/2</f>
        <v>0.21074646074646064</v>
      </c>
      <c r="FR108" s="4">
        <f>Tabela13[[#This Row],[V2]]-Tabela13[[#This Row],[V3]]/2</f>
        <v>0.46074646074646064</v>
      </c>
      <c r="FS108" s="4">
        <f>Tabela13[[#This Row],[V2]]-Tabela13[[#This Row],[V4]]/2</f>
        <v>0.13513513513513509</v>
      </c>
      <c r="FT108" s="4">
        <f t="shared" si="126"/>
        <v>0.63312534625881267</v>
      </c>
      <c r="FU108" s="4">
        <f t="shared" si="127"/>
        <v>0.68052122466721443</v>
      </c>
      <c r="FV108" s="4">
        <f t="shared" si="128"/>
        <v>0.45069496553297073</v>
      </c>
      <c r="FW108" s="4">
        <f t="shared" si="129"/>
        <v>0.20770701901218167</v>
      </c>
      <c r="FX108" s="4">
        <f t="shared" si="130"/>
        <v>0.43175466112343913</v>
      </c>
      <c r="FY108" s="4">
        <f t="shared" si="131"/>
        <v>0.13432144195296847</v>
      </c>
      <c r="FZ108" s="4">
        <f t="shared" si="132"/>
        <v>113.96256232658629</v>
      </c>
      <c r="GA108" s="4">
        <f t="shared" si="133"/>
        <v>122.4938204400986</v>
      </c>
      <c r="GB108" s="4">
        <f t="shared" si="134"/>
        <v>81.125093795934731</v>
      </c>
      <c r="GC108" s="4">
        <f t="shared" si="135"/>
        <v>37.387263422192703</v>
      </c>
      <c r="GD108" s="4">
        <f t="shared" si="136"/>
        <v>77.715839002219042</v>
      </c>
      <c r="GE108" s="4">
        <f t="shared" si="137"/>
        <v>24.177859551534326</v>
      </c>
      <c r="GF108" s="4">
        <f>Tabela13[[#This Row],[V1]]-Tabela13[[#This Row],[V2]]/Tabela13[[#This Row],[V2]]</f>
        <v>0.11904761904761907</v>
      </c>
      <c r="GG108" s="4">
        <f>Tabela13[[#This Row],[V1]]-Tabela13[[#This Row],[V3]]/Tabela13[[#This Row],[V3]]</f>
        <v>0.11904761904761907</v>
      </c>
      <c r="GH108" s="4">
        <f>Tabela13[[#This Row],[V1]]-Tabela13[[#This Row],[V4]]/Tabela13[[#This Row],[V4]]</f>
        <v>0.11904761904761907</v>
      </c>
      <c r="GI108" s="4">
        <f>Tabela13[[#This Row],[V2]]-Tabela13[[#This Row],[V1]]/Tabela13[[#This Row],[V1]]</f>
        <v>-0.22972972972972983</v>
      </c>
      <c r="GJ108" s="4">
        <f>Tabela13[[#This Row],[V2]]-Tabela13[[#This Row],[V3]]/Tabela13[[#This Row],[V3]]</f>
        <v>-0.22972972972972983</v>
      </c>
      <c r="GK108" s="4">
        <f>Tabela13[[#This Row],[V2]]-Tabela13[[#This Row],[V4]]/Tabela13[[#This Row],[V4]]</f>
        <v>-0.22972972972972983</v>
      </c>
      <c r="GL108" s="4">
        <f t="shared" si="138"/>
        <v>0.30158928486868108</v>
      </c>
      <c r="GM108" s="4">
        <f t="shared" si="139"/>
        <v>0.94465894465894462</v>
      </c>
      <c r="GN108" s="4">
        <f t="shared" si="140"/>
        <v>0.31925732199314061</v>
      </c>
      <c r="GO108" s="3">
        <f t="shared" si="141"/>
        <v>1</v>
      </c>
      <c r="GP108" s="3">
        <v>100</v>
      </c>
      <c r="GQ108" s="3">
        <f t="shared" si="142"/>
        <v>3.2</v>
      </c>
      <c r="GR108" s="3">
        <f t="shared" si="143"/>
        <v>320</v>
      </c>
      <c r="GS108" s="34">
        <f>COUNTIF($D$2:D107,Tabela13[[#This Row],[HomeTeam]])</f>
        <v>5</v>
      </c>
      <c r="GT108" s="34">
        <f>COUNTIF($E$2:E107,Tabela13[[#This Row],[AwayTeam]])</f>
        <v>5</v>
      </c>
      <c r="GU108" s="3">
        <f>IFERROR(AVERAGEIFS($AD$2:AD107,$D$2:D107,Tabela13[[#This Row],[HomeTeam]],$GS$2:GS107,"&gt;="&amp;Tabela13[[#This Row],[Contagem_H]]-5),"")</f>
        <v>1.8107506568518879</v>
      </c>
      <c r="GV108" s="3">
        <f>IFERROR(AVERAGEIFS($G$2:G107,$E$2:E107,Tabela13[[#This Row],[AwayTeam]],$GT$2:GT107,"&gt;="&amp;Tabela13[[#This Row],[Contagem_A]]-5),"")</f>
        <v>1.2</v>
      </c>
      <c r="GW108" s="3">
        <f>IFERROR(AVERAGEIFS($GQ$2:GQ107,$D$2:D107,Tabela13[[#This Row],[HomeTeam]],$GS$2:GS107,"&gt;="&amp;Tabela13[[#This Row],[Contagem_H]]-5),"")</f>
        <v>-1</v>
      </c>
    </row>
    <row r="109" spans="1:205" x14ac:dyDescent="0.25">
      <c r="A109" t="s">
        <v>127</v>
      </c>
      <c r="B109" t="s">
        <v>171</v>
      </c>
      <c r="C109" t="s">
        <v>174</v>
      </c>
      <c r="D109" t="s">
        <v>20</v>
      </c>
      <c r="E109" t="s">
        <v>12</v>
      </c>
      <c r="F109" s="3">
        <v>1</v>
      </c>
      <c r="G109" s="3">
        <v>0</v>
      </c>
      <c r="H109" s="3" t="str">
        <f t="shared" si="144"/>
        <v>H</v>
      </c>
      <c r="I109" s="3">
        <v>2.8</v>
      </c>
      <c r="J109" s="3">
        <v>3</v>
      </c>
      <c r="K109" s="3">
        <v>2.7</v>
      </c>
      <c r="L109" s="3">
        <v>2.1</v>
      </c>
      <c r="M109" s="3">
        <v>1.7</v>
      </c>
      <c r="N109" s="3">
        <f t="shared" si="73"/>
        <v>1</v>
      </c>
      <c r="O109" s="3">
        <f t="shared" si="74"/>
        <v>3</v>
      </c>
      <c r="P109" s="3">
        <f t="shared" si="75"/>
        <v>0</v>
      </c>
      <c r="Q109" s="3">
        <f t="shared" si="76"/>
        <v>6.0846560846560926E-2</v>
      </c>
      <c r="R109" s="3">
        <f t="shared" si="77"/>
        <v>6.4425770308123242E-2</v>
      </c>
      <c r="S109" s="3">
        <f t="shared" si="78"/>
        <v>2.9703703703703703</v>
      </c>
      <c r="T109" s="3">
        <f t="shared" si="79"/>
        <v>3.1825396825396828</v>
      </c>
      <c r="U109" s="3">
        <f t="shared" si="80"/>
        <v>2.8642857142857148</v>
      </c>
      <c r="V109" s="3">
        <f t="shared" si="81"/>
        <v>2.2277777777777779</v>
      </c>
      <c r="W109" s="3">
        <f t="shared" si="82"/>
        <v>1.8034391534391536</v>
      </c>
      <c r="X109" s="4">
        <f t="shared" si="83"/>
        <v>0.35714285714285715</v>
      </c>
      <c r="Y109" s="4">
        <f t="shared" si="84"/>
        <v>0.33333333333333331</v>
      </c>
      <c r="Z109" s="4">
        <f t="shared" si="85"/>
        <v>0.37037037037037035</v>
      </c>
      <c r="AA109" s="4">
        <f t="shared" si="86"/>
        <v>0.47619047619047616</v>
      </c>
      <c r="AB109" s="4">
        <f t="shared" si="87"/>
        <v>0.58823529411764708</v>
      </c>
      <c r="AC109" s="4">
        <f t="shared" si="88"/>
        <v>0.6785714285714286</v>
      </c>
      <c r="AD109" s="4">
        <f t="shared" si="89"/>
        <v>0.18518518518518517</v>
      </c>
      <c r="AE109" s="4">
        <f t="shared" si="90"/>
        <v>0.17857142857142858</v>
      </c>
      <c r="AF109" s="4">
        <f t="shared" si="91"/>
        <v>0.68518518518518512</v>
      </c>
      <c r="AG109" s="4">
        <f>IFERROR(AVERAGE(Tabela13[[#This Row],[V1]],Tabela13[[#This Row],[V2]]),"")</f>
        <v>0.43187830687830686</v>
      </c>
      <c r="AH109" s="4">
        <f>IFERROR(AVERAGE(Tabela13[[#This Row],[V1]],Tabela13[[#This Row],[V3]]),"")</f>
        <v>0.4285714285714286</v>
      </c>
      <c r="AI109" s="4">
        <f>IFERROR(AVERAGE(Tabela13[[#This Row],[V1]],Tabela13[[#This Row],[V4]]),"")</f>
        <v>0.68187830687830686</v>
      </c>
      <c r="AJ109" s="4">
        <f>IFERROR(AVERAGE(Tabela13[[#This Row],[V2]],Tabela13[[#This Row],[V1]]),"")</f>
        <v>0.43187830687830686</v>
      </c>
      <c r="AK109" s="4">
        <f>IFERROR(AVERAGE(Tabela13[[#This Row],[V2]],Tabela13[[#This Row],[V3]]),"")</f>
        <v>0.18187830687830686</v>
      </c>
      <c r="AL109" s="4">
        <f>IFERROR(AVERAGE(Tabela13[[#This Row],[V2]],Tabela13[[#This Row],[V4]]),"")</f>
        <v>0.43518518518518512</v>
      </c>
      <c r="AM109" s="4">
        <f>IFERROR(AVERAGE(Tabela13[[#This Row],[V3]],Tabela13[[#This Row],[V1]]),"")</f>
        <v>0.4285714285714286</v>
      </c>
      <c r="AN109" s="4">
        <f>IFERROR(AVERAGE(Tabela13[[#This Row],[V3]],Tabela13[[#This Row],[V2]]),"")</f>
        <v>0.18187830687830686</v>
      </c>
      <c r="AO109" s="4">
        <f>IFERROR(AVERAGE(Tabela13[[#This Row],[V3]],Tabela13[[#This Row],[V4]]),"")</f>
        <v>0.43187830687830686</v>
      </c>
      <c r="AP109" s="4">
        <f>IFERROR(AVERAGE(Tabela13[[#This Row],[V4]],Tabela13[[#This Row],[V1]]),"")</f>
        <v>0.68187830687830686</v>
      </c>
      <c r="AQ109" s="4">
        <f>IFERROR(AVERAGE(Tabela13[[#This Row],[V4]],Tabela13[[#This Row],[V2]]),"")</f>
        <v>0.43518518518518512</v>
      </c>
      <c r="AR109" s="4">
        <f>IFERROR(AVERAGE(Tabela13[[#This Row],[V4]],Tabela13[[#This Row],[V3]]),"")</f>
        <v>0.43187830687830686</v>
      </c>
      <c r="AS109" s="4">
        <f>_xlfn.STDEV.S(Tabela13[[#This Row],[V1]:[V2]])</f>
        <v>0.34887675844256916</v>
      </c>
      <c r="AT109" s="4">
        <f>_xlfn.STDEV.S(Tabela13[[#This Row],[V1]],Tabela13[[#This Row],[V3]])</f>
        <v>0.35355339059327379</v>
      </c>
      <c r="AU109" s="4">
        <f>_xlfn.STDEV.S(Tabela13[[#This Row],[V1]],Tabela13[[#This Row],[V4]])</f>
        <v>4.6766321507046103E-3</v>
      </c>
      <c r="AV109" s="4">
        <f>_xlfn.STDEV.S(Tabela13[[#This Row],[V2]],Tabela13[[#This Row],[V1]])</f>
        <v>0.34887675844256916</v>
      </c>
      <c r="AW109" s="4">
        <f>_xlfn.STDEV.S(Tabela13[[#This Row],[V2]],Tabela13[[#This Row],[V3]])</f>
        <v>4.6766321507046692E-3</v>
      </c>
      <c r="AX109" s="4">
        <f>_xlfn.STDEV.S(Tabela13[[#This Row],[V42]],Tabela13[[#This Row],[V44]])</f>
        <v>0.70243014903584289</v>
      </c>
      <c r="AY109" s="4">
        <f>_xlfn.STDEV.S(Tabela13[[#This Row],[V3]],Tabela13[[#This Row],[V1]])</f>
        <v>0.35355339059327379</v>
      </c>
      <c r="AZ109" s="4">
        <f>_xlfn.STDEV.S(Tabela13[[#This Row],[V3]],Tabela13[[#This Row],[V2]])</f>
        <v>4.6766321507046692E-3</v>
      </c>
      <c r="BA109" s="4">
        <f>_xlfn.STDEV.S(Tabela13[[#This Row],[V3]],Tabela13[[#This Row],[V4]])</f>
        <v>0.35823002274397836</v>
      </c>
      <c r="BB109" s="4">
        <f>_xlfn.STDEV.S(Tabela13[[#This Row],[V4]],Tabela13[[#This Row],[V1]])</f>
        <v>4.6766321507046103E-3</v>
      </c>
      <c r="BC109" s="4">
        <f>_xlfn.STDEV.S(Tabela13[[#This Row],[V4]],Tabela13[[#This Row],[V2]])</f>
        <v>0.35355339059327379</v>
      </c>
      <c r="BD109" s="4">
        <f>_xlfn.STDEV.S(Tabela13[[#This Row],[V4]],Tabela13[[#This Row],[V3]])</f>
        <v>0.35823002274397836</v>
      </c>
      <c r="BE109" s="4">
        <f>Tabela13[[#This Row],[V17]]/Tabela13[[#This Row],[V5]]</f>
        <v>0.80781264741985392</v>
      </c>
      <c r="BF109" s="4">
        <f>Tabela13[[#This Row],[V18]]/Tabela13[[#This Row],[V6]]</f>
        <v>0.82495791138430541</v>
      </c>
      <c r="BG109" s="4">
        <f>Tabela13[[#This Row],[V19]]/Tabela13[[#This Row],[V7]]</f>
        <v>6.8584556856114169E-3</v>
      </c>
      <c r="BH109" s="4">
        <f>Tabela13[[#This Row],[V20]]/Tabela13[[#This Row],[V8]]</f>
        <v>0.80781264741985392</v>
      </c>
      <c r="BI109" s="4">
        <f>Tabela13[[#This Row],[V21]]/Tabela13[[#This Row],[V9]]</f>
        <v>2.5712973861328946E-2</v>
      </c>
      <c r="BJ109" s="4">
        <f>Tabela13[[#This Row],[V22]]/Tabela13[[#This Row],[V10]]</f>
        <v>1.6140948105504478</v>
      </c>
      <c r="BK109" s="4">
        <f>Tabela13[[#This Row],[V23]]/Tabela13[[#This Row],[V11]]</f>
        <v>0.82495791138430541</v>
      </c>
      <c r="BL109" s="4">
        <f>Tabela13[[#This Row],[V24]]/Tabela13[[#This Row],[V12]]</f>
        <v>2.5712973861328946E-2</v>
      </c>
      <c r="BM109" s="4">
        <f>Tabela13[[#This Row],[V25]]/Tabela13[[#This Row],[V13]]</f>
        <v>0.82946982295389782</v>
      </c>
      <c r="BN109" s="4">
        <f>Tabela13[[#This Row],[V26]]/Tabela13[[#This Row],[V14]]</f>
        <v>6.8584556856114169E-3</v>
      </c>
      <c r="BO109" s="4">
        <f>Tabela13[[#This Row],[V27]]/Tabela13[[#This Row],[V15]]</f>
        <v>0.81242055710794836</v>
      </c>
      <c r="BP109" s="4">
        <f>Tabela13[[#This Row],[V28]]/Tabela13[[#This Row],[V16]]</f>
        <v>0.82946982295389782</v>
      </c>
      <c r="BQ109" s="4">
        <f>Tabela13[[#This Row],[V1]]-Tabela13[[#This Row],[V2]]</f>
        <v>0.49338624338624343</v>
      </c>
      <c r="BR109" s="4">
        <f>Tabela13[[#This Row],[V1]]-Tabela13[[#This Row],[V3]]</f>
        <v>0.5</v>
      </c>
      <c r="BS109" s="4">
        <f>Tabela13[[#This Row],[V1]]-Tabela13[[#This Row],[V4]]</f>
        <v>-6.6137566137565162E-3</v>
      </c>
      <c r="BT109" s="4">
        <f>Tabela13[[#This Row],[V2]]-Tabela13[[#This Row],[V1]]</f>
        <v>-0.49338624338624343</v>
      </c>
      <c r="BU109" s="4">
        <f>Tabela13[[#This Row],[V2]]-Tabela13[[#This Row],[V3]]</f>
        <v>6.6137566137565995E-3</v>
      </c>
      <c r="BV109" s="4">
        <f>Tabela13[[#This Row],[V2]]-Tabela13[[#This Row],[V4]]</f>
        <v>-0.49999999999999994</v>
      </c>
      <c r="BW109" s="4">
        <f>AVERAGE(Tabela13[[#This Row],[V41]],Tabela13[[#This Row],[V42]])</f>
        <v>0.49669312169312174</v>
      </c>
      <c r="BX109" s="4">
        <f>AVERAGE(Tabela13[[#This Row],[V41]],Tabela13[[#This Row],[V43]])</f>
        <v>0.24338624338624346</v>
      </c>
      <c r="BY109" s="4">
        <f>AVERAGE(Tabela13[[#This Row],[V41]],Tabela13[[#This Row],[V44]])</f>
        <v>0</v>
      </c>
      <c r="BZ109" s="4">
        <f>AVERAGE(Tabela13[[#This Row],[V41]],Tabela13[[#This Row],[V45]])</f>
        <v>0.25</v>
      </c>
      <c r="CA109" s="4">
        <f>AVERAGE(Tabela13[[#This Row],[V41]],Tabela13[[#This Row],[V46]])</f>
        <v>-3.3068783068782581E-3</v>
      </c>
      <c r="CB109" s="4">
        <f>AVERAGE(Tabela13[[#This Row],[V42]],Tabela13[[#This Row],[V41]])</f>
        <v>0.49669312169312174</v>
      </c>
      <c r="CC109" s="4">
        <f>AVERAGE(Tabela13[[#This Row],[V42]],Tabela13[[#This Row],[V43]])</f>
        <v>0.24669312169312174</v>
      </c>
      <c r="CD109" s="4">
        <f>AVERAGE(Tabela13[[#This Row],[V42]],Tabela13[[#This Row],[V44]])</f>
        <v>3.3068783068782859E-3</v>
      </c>
      <c r="CE109" s="4">
        <f>AVERAGE(Tabela13[[#This Row],[V42]],Tabela13[[#This Row],[V45]])</f>
        <v>0.25330687830687831</v>
      </c>
      <c r="CF109" s="4">
        <f>AVERAGE(Tabela13[[#This Row],[V42]],Tabela13[[#This Row],[V46]])</f>
        <v>0</v>
      </c>
      <c r="CG109" s="4">
        <f>AVERAGE(Tabela13[[#This Row],[V43]],Tabela13[[#This Row],[V41]])</f>
        <v>0.24338624338624346</v>
      </c>
      <c r="CH109" s="4">
        <f>AVERAGE(Tabela13[[#This Row],[V43]],Tabela13[[#This Row],[V42]])</f>
        <v>0.24669312169312174</v>
      </c>
      <c r="CI109" s="4">
        <f>AVERAGE(Tabela13[[#This Row],[V43]],Tabela13[[#This Row],[V44]])</f>
        <v>-0.24999999999999997</v>
      </c>
      <c r="CJ109" s="4">
        <f>AVERAGE(Tabela13[[#This Row],[V43]],Tabela13[[#This Row],[V45]])</f>
        <v>4.163336342344337E-17</v>
      </c>
      <c r="CK109" s="4">
        <f>AVERAGE(Tabela13[[#This Row],[V43]],Tabela13[[#This Row],[V46]])</f>
        <v>-0.25330687830687826</v>
      </c>
      <c r="CL109" s="4">
        <f>AVERAGE(Tabela13[[#This Row],[V44]],Tabela13[[#This Row],[V41]])</f>
        <v>0</v>
      </c>
      <c r="CM109" s="4">
        <f>AVERAGE(Tabela13[[#This Row],[V44]],Tabela13[[#This Row],[V42]])</f>
        <v>3.3068783068782859E-3</v>
      </c>
      <c r="CN109" s="4">
        <f>AVERAGE(Tabela13[[#This Row],[V44]],Tabela13[[#This Row],[V43]])</f>
        <v>-0.24999999999999997</v>
      </c>
      <c r="CO109" s="4">
        <f>AVERAGE(Tabela13[[#This Row],[V44]],Tabela13[[#This Row],[V45]])</f>
        <v>-0.24338624338624343</v>
      </c>
      <c r="CP109" s="4">
        <f>AVERAGE(Tabela13[[#This Row],[V44]],Tabela13[[#This Row],[V46]])</f>
        <v>-0.49669312169312169</v>
      </c>
      <c r="CQ109" s="4">
        <f>AVERAGE(Tabela13[[#This Row],[V45]],Tabela13[[#This Row],[V41]])</f>
        <v>0.25</v>
      </c>
      <c r="CR109" s="4">
        <f>AVERAGE(Tabela13[[#This Row],[V45]],Tabela13[[#This Row],[V42]])</f>
        <v>0.25330687830687831</v>
      </c>
      <c r="CS109" s="4">
        <f>AVERAGE(Tabela13[[#This Row],[V45]],Tabela13[[#This Row],[V43]])</f>
        <v>4.163336342344337E-17</v>
      </c>
      <c r="CT109" s="4">
        <f>AVERAGE(Tabela13[[#This Row],[V45]],Tabela13[[#This Row],[V44]])</f>
        <v>-0.24338624338624343</v>
      </c>
      <c r="CU109" s="4">
        <f>AVERAGE(Tabela13[[#This Row],[V45]],Tabela13[[#This Row],[V46]])</f>
        <v>-0.24669312169312169</v>
      </c>
      <c r="CV109" s="4">
        <f>AVERAGE(Tabela13[[#This Row],[V46]],Tabela13[[#This Row],[V41]])</f>
        <v>-3.3068783068782581E-3</v>
      </c>
      <c r="CW109" s="4">
        <f>AVERAGE(Tabela13[[#This Row],[V46]],Tabela13[[#This Row],[V42]])</f>
        <v>0</v>
      </c>
      <c r="CX109" s="4">
        <f>AVERAGE(Tabela13[[#This Row],[V46]],Tabela13[[#This Row],[V43]])</f>
        <v>-0.25330687830687826</v>
      </c>
      <c r="CY109" s="4">
        <f>AVERAGE(Tabela13[[#This Row],[V46]],Tabela13[[#This Row],[V44]])</f>
        <v>-0.49669312169312169</v>
      </c>
      <c r="CZ109" s="4">
        <f>AVERAGE(Tabela13[[#This Row],[V46]],Tabela13[[#This Row],[V45]])</f>
        <v>-0.24669312169312169</v>
      </c>
      <c r="DA109" s="3">
        <f>_xlfn.STDEV.S(Tabela13[[#This Row],[V41]],Tabela13[[#This Row],[V42]])</f>
        <v>4.6766321507046502E-3</v>
      </c>
      <c r="DB109" s="3">
        <f>_xlfn.STDEV.S(Tabela13[[#This Row],[V41]],Tabela13[[#This Row],[V43]])</f>
        <v>0.35355339059327373</v>
      </c>
      <c r="DC109" s="3">
        <f>_xlfn.STDEV.S(Tabela13[[#This Row],[V41]],Tabela13[[#This Row],[V44]])</f>
        <v>0.6977535168851382</v>
      </c>
      <c r="DD109" s="3">
        <f>_xlfn.STDEV.S(Tabela13[[#This Row],[V41]],Tabela13[[#This Row],[V45]])</f>
        <v>0.34420012629186447</v>
      </c>
      <c r="DE109" s="3">
        <f>_xlfn.STDEV.S(Tabela13[[#This Row],[V41]],Tabela13[[#This Row],[V46]])</f>
        <v>0.70243014903584278</v>
      </c>
      <c r="DF109" s="3">
        <f>_xlfn.STDEV.S(Tabela13[[#This Row],[V42]],Tabela13[[#This Row],[V41]])</f>
        <v>4.6766321507046502E-3</v>
      </c>
      <c r="DG109" s="3">
        <f>_xlfn.STDEV.S(Tabela13[[#This Row],[V42]],Tabela13[[#This Row],[V43]])</f>
        <v>0.35823002274397842</v>
      </c>
      <c r="DH109" s="3">
        <f>_xlfn.STDEV.S(Tabela13[[#This Row],[V42]],Tabela13[[#This Row],[V44]])</f>
        <v>0.70243014903584289</v>
      </c>
      <c r="DI109" s="3">
        <f>_xlfn.STDEV.S(Tabela13[[#This Row],[V42]],Tabela13[[#This Row],[V45]])</f>
        <v>0.3488767584425691</v>
      </c>
      <c r="DJ109" s="3">
        <f>_xlfn.STDEV.S(Tabela13[[#This Row],[V42]],Tabela13[[#This Row],[V46]])</f>
        <v>0.70710678118654746</v>
      </c>
      <c r="DK109" s="3">
        <f>_xlfn.STDEV.S(Tabela13[[#This Row],[V43]],Tabela13[[#This Row],[V41]])</f>
        <v>0.35355339059327373</v>
      </c>
      <c r="DL109" s="3">
        <f>_xlfn.STDEV.S(Tabela13[[#This Row],[V43]],Tabela13[[#This Row],[V42]])</f>
        <v>0.35823002274397842</v>
      </c>
      <c r="DM109" s="3">
        <f>_xlfn.STDEV.S(Tabela13[[#This Row],[V43]],Tabela13[[#This Row],[V44]])</f>
        <v>0.34420012629186453</v>
      </c>
      <c r="DN109" s="3">
        <f>_xlfn.STDEV.S(Tabela13[[#This Row],[V43]],Tabela13[[#This Row],[V45]])</f>
        <v>9.3532643014092795E-3</v>
      </c>
      <c r="DO109" s="3">
        <f>_xlfn.STDEV.S(Tabela13[[#This Row],[V43]],Tabela13[[#This Row],[V46]])</f>
        <v>0.3488767584425691</v>
      </c>
      <c r="DP109" s="3">
        <f>_xlfn.STDEV.S(Tabela13[[#This Row],[V44]],Tabela13[[#This Row],[V41]])</f>
        <v>0.6977535168851382</v>
      </c>
      <c r="DQ109" s="3">
        <f>_xlfn.STDEV.S(Tabela13[[#This Row],[V44]],Tabela13[[#This Row],[V42]])</f>
        <v>0.70243014903584289</v>
      </c>
      <c r="DR109" s="3">
        <f>_xlfn.STDEV.S(Tabela13[[#This Row],[V44]],Tabela13[[#This Row],[V43]])</f>
        <v>0.34420012629186453</v>
      </c>
      <c r="DS109" s="3">
        <f>_xlfn.STDEV.S(Tabela13[[#This Row],[V44]],Tabela13[[#This Row],[V45]])</f>
        <v>0.35355339059327379</v>
      </c>
      <c r="DT109" s="3">
        <f>_xlfn.STDEV.S(Tabela13[[#This Row],[V44]],Tabela13[[#This Row],[V46]])</f>
        <v>4.6766321507046103E-3</v>
      </c>
      <c r="DU109" s="3">
        <f>_xlfn.STDEV.S(Tabela13[[#This Row],[V45]],Tabela13[[#This Row],[V41]])</f>
        <v>0.34420012629186447</v>
      </c>
      <c r="DV109" s="3">
        <f>_xlfn.STDEV.S(Tabela13[[#This Row],[V45]],Tabela13[[#This Row],[V42]])</f>
        <v>0.3488767584425691</v>
      </c>
      <c r="DW109" s="3">
        <f>_xlfn.STDEV.S(Tabela13[[#This Row],[V45]],Tabela13[[#This Row],[V43]])</f>
        <v>9.3532643014092795E-3</v>
      </c>
      <c r="DX109" s="3">
        <f>_xlfn.STDEV.S(Tabela13[[#This Row],[V45]],Tabela13[[#This Row],[V44]])</f>
        <v>0.35355339059327379</v>
      </c>
      <c r="DY109" s="3">
        <f>_xlfn.STDEV.S(Tabela13[[#This Row],[V45]],Tabela13[[#This Row],[V46]])</f>
        <v>0.35823002274397842</v>
      </c>
      <c r="DZ109" s="3">
        <f>_xlfn.STDEV.S(Tabela13[[#This Row],[V46]],Tabela13[[#This Row],[V41]])</f>
        <v>0.70243014903584278</v>
      </c>
      <c r="EA109" s="3">
        <f>_xlfn.STDEV.S(Tabela13[[#This Row],[V46]],Tabela13[[#This Row],[V42]])</f>
        <v>0.70710678118654746</v>
      </c>
      <c r="EB109" s="3">
        <f>_xlfn.STDEV.S(Tabela13[[#This Row],[V46]],Tabela13[[#This Row],[V43]])</f>
        <v>0.3488767584425691</v>
      </c>
      <c r="EC109" s="3">
        <f>_xlfn.STDEV.S(Tabela13[[#This Row],[V46]],Tabela13[[#This Row],[V44]])</f>
        <v>4.6766321507046103E-3</v>
      </c>
      <c r="ED109" s="3">
        <f>_xlfn.STDEV.S(Tabela13[[#This Row],[V46]],Tabela13[[#This Row],[V45]])</f>
        <v>0.35823002274397842</v>
      </c>
      <c r="EE109" s="3">
        <f t="shared" si="92"/>
        <v>9.4155363673307998E-3</v>
      </c>
      <c r="EF109" s="3">
        <f t="shared" si="93"/>
        <v>1.4526432787419286</v>
      </c>
      <c r="EG109" s="3" t="str">
        <f t="shared" si="94"/>
        <v/>
      </c>
      <c r="EH109" s="3">
        <f t="shared" si="95"/>
        <v>1.3768005051674579</v>
      </c>
      <c r="EI109" s="3">
        <f t="shared" si="96"/>
        <v>-212.414877068442</v>
      </c>
      <c r="EJ109" s="3">
        <f t="shared" si="97"/>
        <v>9.4155363673307998E-3</v>
      </c>
      <c r="EK109" s="3">
        <f t="shared" si="98"/>
        <v>1.4521281350908719</v>
      </c>
      <c r="EL109" s="3">
        <f t="shared" si="99"/>
        <v>212.41487706844023</v>
      </c>
      <c r="EM109" s="3">
        <f t="shared" si="100"/>
        <v>1.3772889262798027</v>
      </c>
      <c r="EN109" s="3" t="str">
        <f t="shared" si="101"/>
        <v/>
      </c>
      <c r="EO109" s="3">
        <f t="shared" si="102"/>
        <v>1.4526432787419286</v>
      </c>
      <c r="EP109" s="3">
        <f t="shared" si="103"/>
        <v>1.4521281350908719</v>
      </c>
      <c r="EQ109" s="3">
        <f t="shared" si="104"/>
        <v>-1.3768005051674583</v>
      </c>
      <c r="ER109" s="3">
        <f t="shared" si="105"/>
        <v>224657907320131.16</v>
      </c>
      <c r="ES109" s="3" t="str">
        <f t="shared" si="106"/>
        <v/>
      </c>
      <c r="ET109" s="3" t="str">
        <f t="shared" si="107"/>
        <v/>
      </c>
      <c r="EU109" s="3" t="str">
        <f t="shared" si="108"/>
        <v/>
      </c>
      <c r="EV109" s="3">
        <f t="shared" si="109"/>
        <v>-1.3768005051674583</v>
      </c>
      <c r="EW109" s="3">
        <f t="shared" si="110"/>
        <v>-1.452643278741929</v>
      </c>
      <c r="EX109" s="3">
        <f t="shared" si="111"/>
        <v>-9.4155363673307201E-3</v>
      </c>
      <c r="EY109" s="3">
        <f t="shared" si="112"/>
        <v>1.3768005051674579</v>
      </c>
      <c r="EZ109" s="3">
        <f t="shared" si="113"/>
        <v>1.3772889262798027</v>
      </c>
      <c r="FA109" s="3">
        <f t="shared" si="114"/>
        <v>224657907320131.16</v>
      </c>
      <c r="FB109" s="3">
        <f t="shared" si="115"/>
        <v>-1.452643278741929</v>
      </c>
      <c r="FC109" s="3">
        <f t="shared" si="116"/>
        <v>-1.4521281350908724</v>
      </c>
      <c r="FD109" s="3">
        <f t="shared" si="117"/>
        <v>-212.414877068442</v>
      </c>
      <c r="FE109" s="3" t="str">
        <f t="shared" si="118"/>
        <v/>
      </c>
      <c r="FF109" s="3">
        <f t="shared" si="119"/>
        <v>-1.3772889262798031</v>
      </c>
      <c r="FG109" s="3">
        <f t="shared" si="120"/>
        <v>-9.4155363673307201E-3</v>
      </c>
      <c r="FH109" s="3">
        <f t="shared" si="121"/>
        <v>-1.4521281350908724</v>
      </c>
      <c r="FI109" s="4">
        <f t="shared" si="122"/>
        <v>0.37037037037037035</v>
      </c>
      <c r="FJ109" s="4">
        <f t="shared" si="123"/>
        <v>0</v>
      </c>
      <c r="FK109" s="4">
        <f t="shared" si="124"/>
        <v>1.3241895261845387</v>
      </c>
      <c r="FL109" s="4">
        <f t="shared" si="125"/>
        <v>1.3615960099750621</v>
      </c>
      <c r="FM109" s="4">
        <f>Tabela13[[#This Row],[V139]]-Tabela13[[#This Row],[V140]]</f>
        <v>-3.740648379052347E-2</v>
      </c>
      <c r="FN109" s="4">
        <f>Tabela13[[#This Row],[V1]]-Tabela13[[#This Row],[V2]]/2</f>
        <v>0.58597883597883604</v>
      </c>
      <c r="FO109" s="4">
        <f>Tabela13[[#This Row],[V1]]-Tabela13[[#This Row],[V3]]/2</f>
        <v>0.5892857142857143</v>
      </c>
      <c r="FP109" s="4">
        <f>Tabela13[[#This Row],[V1]]-Tabela13[[#This Row],[V4]]/2</f>
        <v>0.33597883597883604</v>
      </c>
      <c r="FQ109" s="4">
        <f>Tabela13[[#This Row],[V2]]-Tabela13[[#This Row],[V1]]/2</f>
        <v>-0.15410052910052913</v>
      </c>
      <c r="FR109" s="4">
        <f>Tabela13[[#This Row],[V2]]-Tabela13[[#This Row],[V3]]/2</f>
        <v>9.5899470899470887E-2</v>
      </c>
      <c r="FS109" s="4">
        <f>Tabela13[[#This Row],[V2]]-Tabela13[[#This Row],[V4]]/2</f>
        <v>-0.15740740740740738</v>
      </c>
      <c r="FT109" s="4">
        <f t="shared" si="126"/>
        <v>0.5300460223114466</v>
      </c>
      <c r="FU109" s="4">
        <f t="shared" si="127"/>
        <v>0.53250409830185075</v>
      </c>
      <c r="FV109" s="4">
        <f t="shared" si="128"/>
        <v>0.32412961414293295</v>
      </c>
      <c r="FW109" s="4">
        <f t="shared" si="129"/>
        <v>-0.15289781263624982</v>
      </c>
      <c r="FX109" s="4">
        <f t="shared" si="130"/>
        <v>9.5607096049804871E-2</v>
      </c>
      <c r="FY109" s="4">
        <f t="shared" si="131"/>
        <v>-0.15612636584334214</v>
      </c>
      <c r="FZ109" s="4">
        <f t="shared" si="132"/>
        <v>95.408284016060392</v>
      </c>
      <c r="GA109" s="4">
        <f t="shared" si="133"/>
        <v>95.850737694333134</v>
      </c>
      <c r="GB109" s="4">
        <f t="shared" si="134"/>
        <v>58.34333054572793</v>
      </c>
      <c r="GC109" s="4">
        <f t="shared" si="135"/>
        <v>-27.52160627452497</v>
      </c>
      <c r="GD109" s="4">
        <f t="shared" si="136"/>
        <v>17.209277288964877</v>
      </c>
      <c r="GE109" s="4">
        <f t="shared" si="137"/>
        <v>-28.102745851801583</v>
      </c>
      <c r="GF109" s="4">
        <f>Tabela13[[#This Row],[V1]]-Tabela13[[#This Row],[V2]]/Tabela13[[#This Row],[V2]]</f>
        <v>-0.3214285714285714</v>
      </c>
      <c r="GG109" s="4">
        <f>Tabela13[[#This Row],[V1]]-Tabela13[[#This Row],[V3]]/Tabela13[[#This Row],[V3]]</f>
        <v>-0.3214285714285714</v>
      </c>
      <c r="GH109" s="4">
        <f>Tabela13[[#This Row],[V1]]-Tabela13[[#This Row],[V4]]/Tabela13[[#This Row],[V4]]</f>
        <v>-0.3214285714285714</v>
      </c>
      <c r="GI109" s="4">
        <f>Tabela13[[#This Row],[V2]]-Tabela13[[#This Row],[V1]]/Tabela13[[#This Row],[V1]]</f>
        <v>-0.81481481481481488</v>
      </c>
      <c r="GJ109" s="4">
        <f>Tabela13[[#This Row],[V2]]-Tabela13[[#This Row],[V3]]/Tabela13[[#This Row],[V3]]</f>
        <v>-0.81481481481481488</v>
      </c>
      <c r="GK109" s="4">
        <f>Tabela13[[#This Row],[V2]]-Tabela13[[#This Row],[V4]]/Tabela13[[#This Row],[V4]]</f>
        <v>-0.81481481481481488</v>
      </c>
      <c r="GL109" s="4">
        <f t="shared" si="138"/>
        <v>0.28870038781670404</v>
      </c>
      <c r="GM109" s="4">
        <f t="shared" si="139"/>
        <v>0.43187830687830686</v>
      </c>
      <c r="GN109" s="4">
        <f t="shared" si="140"/>
        <v>0.6684762425403622</v>
      </c>
      <c r="GO109" s="3">
        <f t="shared" si="141"/>
        <v>1</v>
      </c>
      <c r="GP109" s="3">
        <v>100</v>
      </c>
      <c r="GQ109" s="3">
        <f t="shared" si="142"/>
        <v>1.7999999999999998</v>
      </c>
      <c r="GR109" s="3">
        <f t="shared" si="143"/>
        <v>179.99999999999997</v>
      </c>
      <c r="GS109" s="34">
        <f>COUNTIF($D$2:D108,Tabela13[[#This Row],[HomeTeam]])</f>
        <v>5</v>
      </c>
      <c r="GT109" s="34">
        <f>COUNTIF($E$2:E108,Tabela13[[#This Row],[AwayTeam]])</f>
        <v>4</v>
      </c>
      <c r="GU109" s="3">
        <f>IFERROR(AVERAGEIFS($AD$2:AD108,$D$2:D108,Tabela13[[#This Row],[HomeTeam]],$GS$2:GS108,"&gt;="&amp;Tabela13[[#This Row],[Contagem_H]]-5),"")</f>
        <v>0.39710654936461387</v>
      </c>
      <c r="GV109" s="3">
        <f>IFERROR(AVERAGEIFS($G$2:G108,$E$2:E108,Tabela13[[#This Row],[AwayTeam]],$GT$2:GT108,"&gt;="&amp;Tabela13[[#This Row],[Contagem_A]]-5),"")</f>
        <v>2</v>
      </c>
      <c r="GW109" s="3">
        <f>IFERROR(AVERAGEIFS($GQ$2:GQ108,$D$2:D108,Tabela13[[#This Row],[HomeTeam]],$GS$2:GS108,"&gt;="&amp;Tabela13[[#This Row],[Contagem_H]]-5),"")</f>
        <v>0.20600000000000004</v>
      </c>
    </row>
    <row r="110" spans="1:205" x14ac:dyDescent="0.25">
      <c r="A110" t="s">
        <v>127</v>
      </c>
      <c r="B110" t="s">
        <v>175</v>
      </c>
      <c r="C110" t="s">
        <v>134</v>
      </c>
      <c r="D110" t="s">
        <v>133</v>
      </c>
      <c r="E110" t="s">
        <v>21</v>
      </c>
      <c r="F110" s="3">
        <v>2</v>
      </c>
      <c r="G110" s="3">
        <v>0</v>
      </c>
      <c r="H110" s="3" t="str">
        <f t="shared" si="144"/>
        <v>H</v>
      </c>
      <c r="I110" s="3">
        <v>3.75</v>
      </c>
      <c r="J110" s="3">
        <v>3.75</v>
      </c>
      <c r="K110" s="3">
        <v>1.91</v>
      </c>
      <c r="L110" s="3">
        <v>1.7</v>
      </c>
      <c r="M110" s="3">
        <v>2.1</v>
      </c>
      <c r="N110" s="3">
        <f t="shared" si="73"/>
        <v>2</v>
      </c>
      <c r="O110" s="3">
        <f t="shared" si="74"/>
        <v>3</v>
      </c>
      <c r="P110" s="3">
        <f t="shared" si="75"/>
        <v>0</v>
      </c>
      <c r="Q110" s="3">
        <f t="shared" si="76"/>
        <v>5.6893542757417093E-2</v>
      </c>
      <c r="R110" s="3">
        <f t="shared" si="77"/>
        <v>6.4425770308123242E-2</v>
      </c>
      <c r="S110" s="3">
        <f t="shared" si="78"/>
        <v>3.9633507853403143</v>
      </c>
      <c r="T110" s="3">
        <f t="shared" si="79"/>
        <v>3.9633507853403143</v>
      </c>
      <c r="U110" s="3">
        <f t="shared" si="80"/>
        <v>2.0186666666666664</v>
      </c>
      <c r="V110" s="3">
        <f t="shared" si="81"/>
        <v>1.7967190226876091</v>
      </c>
      <c r="W110" s="3">
        <f t="shared" si="82"/>
        <v>2.2194764397905762</v>
      </c>
      <c r="X110" s="4">
        <f t="shared" si="83"/>
        <v>0.26666666666666666</v>
      </c>
      <c r="Y110" s="4">
        <f t="shared" si="84"/>
        <v>0.26666666666666666</v>
      </c>
      <c r="Z110" s="4">
        <f t="shared" si="85"/>
        <v>0.52356020942408377</v>
      </c>
      <c r="AA110" s="4">
        <f t="shared" si="86"/>
        <v>0.58823529411764708</v>
      </c>
      <c r="AB110" s="4">
        <f t="shared" si="87"/>
        <v>0.47619047619047616</v>
      </c>
      <c r="AC110" s="4">
        <f t="shared" si="88"/>
        <v>1.1333333333333333</v>
      </c>
      <c r="AD110" s="4">
        <f t="shared" si="89"/>
        <v>0.26178010471204188</v>
      </c>
      <c r="AE110" s="4">
        <f t="shared" si="90"/>
        <v>0.13333333333333333</v>
      </c>
      <c r="AF110" s="4">
        <f t="shared" si="91"/>
        <v>1.2617801047120418</v>
      </c>
      <c r="AG110" s="4">
        <f>IFERROR(AVERAGE(Tabela13[[#This Row],[V1]],Tabela13[[#This Row],[V2]]),"")</f>
        <v>0.69755671902268757</v>
      </c>
      <c r="AH110" s="4">
        <f>IFERROR(AVERAGE(Tabela13[[#This Row],[V1]],Tabela13[[#This Row],[V3]]),"")</f>
        <v>0.6333333333333333</v>
      </c>
      <c r="AI110" s="4">
        <f>IFERROR(AVERAGE(Tabela13[[#This Row],[V1]],Tabela13[[#This Row],[V4]]),"")</f>
        <v>1.1975567190226877</v>
      </c>
      <c r="AJ110" s="4">
        <f>IFERROR(AVERAGE(Tabela13[[#This Row],[V2]],Tabela13[[#This Row],[V1]]),"")</f>
        <v>0.69755671902268757</v>
      </c>
      <c r="AK110" s="4">
        <f>IFERROR(AVERAGE(Tabela13[[#This Row],[V2]],Tabela13[[#This Row],[V3]]),"")</f>
        <v>0.19755671902268762</v>
      </c>
      <c r="AL110" s="4">
        <f>IFERROR(AVERAGE(Tabela13[[#This Row],[V2]],Tabela13[[#This Row],[V4]]),"")</f>
        <v>0.76178010471204183</v>
      </c>
      <c r="AM110" s="4">
        <f>IFERROR(AVERAGE(Tabela13[[#This Row],[V3]],Tabela13[[#This Row],[V1]]),"")</f>
        <v>0.6333333333333333</v>
      </c>
      <c r="AN110" s="4">
        <f>IFERROR(AVERAGE(Tabela13[[#This Row],[V3]],Tabela13[[#This Row],[V2]]),"")</f>
        <v>0.19755671902268762</v>
      </c>
      <c r="AO110" s="4">
        <f>IFERROR(AVERAGE(Tabela13[[#This Row],[V3]],Tabela13[[#This Row],[V4]]),"")</f>
        <v>0.69755671902268757</v>
      </c>
      <c r="AP110" s="4">
        <f>IFERROR(AVERAGE(Tabela13[[#This Row],[V4]],Tabela13[[#This Row],[V1]]),"")</f>
        <v>1.1975567190226877</v>
      </c>
      <c r="AQ110" s="4">
        <f>IFERROR(AVERAGE(Tabela13[[#This Row],[V4]],Tabela13[[#This Row],[V2]]),"")</f>
        <v>0.76178010471204183</v>
      </c>
      <c r="AR110" s="4">
        <f>IFERROR(AVERAGE(Tabela13[[#This Row],[V4]],Tabela13[[#This Row],[V3]]),"")</f>
        <v>0.69755671902268757</v>
      </c>
      <c r="AS110" s="4">
        <f>_xlfn.STDEV.S(Tabela13[[#This Row],[V1]:[V2]])</f>
        <v>0.61628119812314452</v>
      </c>
      <c r="AT110" s="4">
        <f>_xlfn.STDEV.S(Tabela13[[#This Row],[V1]],Tabela13[[#This Row],[V3]])</f>
        <v>0.70710678118654735</v>
      </c>
      <c r="AU110" s="4">
        <f>_xlfn.STDEV.S(Tabela13[[#This Row],[V1]],Tabela13[[#This Row],[V4]])</f>
        <v>9.0825583063402951E-2</v>
      </c>
      <c r="AV110" s="4">
        <f>_xlfn.STDEV.S(Tabela13[[#This Row],[V2]],Tabela13[[#This Row],[V1]])</f>
        <v>0.61628119812314452</v>
      </c>
      <c r="AW110" s="4">
        <f>_xlfn.STDEV.S(Tabela13[[#This Row],[V2]],Tabela13[[#This Row],[V3]])</f>
        <v>9.0825583063402923E-2</v>
      </c>
      <c r="AX110" s="4">
        <f>_xlfn.STDEV.S(Tabela13[[#This Row],[V42]],Tabela13[[#This Row],[V44]])</f>
        <v>1.3233879793096921</v>
      </c>
      <c r="AY110" s="4">
        <f>_xlfn.STDEV.S(Tabela13[[#This Row],[V3]],Tabela13[[#This Row],[V1]])</f>
        <v>0.70710678118654735</v>
      </c>
      <c r="AZ110" s="4">
        <f>_xlfn.STDEV.S(Tabela13[[#This Row],[V3]],Tabela13[[#This Row],[V2]])</f>
        <v>9.0825583063402923E-2</v>
      </c>
      <c r="BA110" s="4">
        <f>_xlfn.STDEV.S(Tabela13[[#This Row],[V3]],Tabela13[[#This Row],[V4]])</f>
        <v>0.7979323642499504</v>
      </c>
      <c r="BB110" s="4">
        <f>_xlfn.STDEV.S(Tabela13[[#This Row],[V4]],Tabela13[[#This Row],[V1]])</f>
        <v>9.0825583063402951E-2</v>
      </c>
      <c r="BC110" s="4">
        <f>_xlfn.STDEV.S(Tabela13[[#This Row],[V4]],Tabela13[[#This Row],[V2]])</f>
        <v>0.70710678118654768</v>
      </c>
      <c r="BD110" s="4">
        <f>_xlfn.STDEV.S(Tabela13[[#This Row],[V4]],Tabela13[[#This Row],[V3]])</f>
        <v>0.7979323642499504</v>
      </c>
      <c r="BE110" s="4">
        <f>Tabela13[[#This Row],[V17]]/Tabela13[[#This Row],[V5]]</f>
        <v>0.88348543038419269</v>
      </c>
      <c r="BF110" s="4">
        <f>Tabela13[[#This Row],[V18]]/Tabela13[[#This Row],[V6]]</f>
        <v>1.11648439134718</v>
      </c>
      <c r="BG110" s="4">
        <f>Tabela13[[#This Row],[V19]]/Tabela13[[#This Row],[V7]]</f>
        <v>7.584240614300479E-2</v>
      </c>
      <c r="BH110" s="4">
        <f>Tabela13[[#This Row],[V20]]/Tabela13[[#This Row],[V8]]</f>
        <v>0.88348543038419269</v>
      </c>
      <c r="BI110" s="4">
        <f>Tabela13[[#This Row],[V21]]/Tabela13[[#This Row],[V9]]</f>
        <v>0.45974433829796707</v>
      </c>
      <c r="BJ110" s="4">
        <f>Tabela13[[#This Row],[V22]]/Tabela13[[#This Row],[V10]]</f>
        <v>1.7372309556573966</v>
      </c>
      <c r="BK110" s="4">
        <f>Tabela13[[#This Row],[V23]]/Tabela13[[#This Row],[V11]]</f>
        <v>1.11648439134718</v>
      </c>
      <c r="BL110" s="4">
        <f>Tabela13[[#This Row],[V24]]/Tabela13[[#This Row],[V12]]</f>
        <v>0.45974433829796707</v>
      </c>
      <c r="BM110" s="4">
        <f>Tabela13[[#This Row],[V25]]/Tabela13[[#This Row],[V13]]</f>
        <v>1.1438960338134141</v>
      </c>
      <c r="BN110" s="4">
        <f>Tabela13[[#This Row],[V26]]/Tabela13[[#This Row],[V14]]</f>
        <v>7.584240614300479E-2</v>
      </c>
      <c r="BO110" s="4">
        <f>Tabela13[[#This Row],[V27]]/Tabela13[[#This Row],[V15]]</f>
        <v>0.92822952032048534</v>
      </c>
      <c r="BP110" s="4">
        <f>Tabela13[[#This Row],[V28]]/Tabela13[[#This Row],[V16]]</f>
        <v>1.1438960338134141</v>
      </c>
      <c r="BQ110" s="4">
        <f>Tabela13[[#This Row],[V1]]-Tabela13[[#This Row],[V2]]</f>
        <v>0.87155322862129148</v>
      </c>
      <c r="BR110" s="4">
        <f>Tabela13[[#This Row],[V1]]-Tabela13[[#This Row],[V3]]</f>
        <v>1</v>
      </c>
      <c r="BS110" s="4">
        <f>Tabela13[[#This Row],[V1]]-Tabela13[[#This Row],[V4]]</f>
        <v>-0.12844677137870852</v>
      </c>
      <c r="BT110" s="4">
        <f>Tabela13[[#This Row],[V2]]-Tabela13[[#This Row],[V1]]</f>
        <v>-0.87155322862129148</v>
      </c>
      <c r="BU110" s="4">
        <f>Tabela13[[#This Row],[V2]]-Tabela13[[#This Row],[V3]]</f>
        <v>0.12844677137870855</v>
      </c>
      <c r="BV110" s="4">
        <f>Tabela13[[#This Row],[V2]]-Tabela13[[#This Row],[V4]]</f>
        <v>-1</v>
      </c>
      <c r="BW110" s="4">
        <f>AVERAGE(Tabela13[[#This Row],[V41]],Tabela13[[#This Row],[V42]])</f>
        <v>0.93577661431064574</v>
      </c>
      <c r="BX110" s="4">
        <f>AVERAGE(Tabela13[[#This Row],[V41]],Tabela13[[#This Row],[V43]])</f>
        <v>0.37155322862129148</v>
      </c>
      <c r="BY110" s="4">
        <f>AVERAGE(Tabela13[[#This Row],[V41]],Tabela13[[#This Row],[V44]])</f>
        <v>0</v>
      </c>
      <c r="BZ110" s="4">
        <f>AVERAGE(Tabela13[[#This Row],[V41]],Tabela13[[#This Row],[V45]])</f>
        <v>0.5</v>
      </c>
      <c r="CA110" s="4">
        <f>AVERAGE(Tabela13[[#This Row],[V41]],Tabela13[[#This Row],[V46]])</f>
        <v>-6.4223385689354262E-2</v>
      </c>
      <c r="CB110" s="4">
        <f>AVERAGE(Tabela13[[#This Row],[V42]],Tabela13[[#This Row],[V41]])</f>
        <v>0.93577661431064574</v>
      </c>
      <c r="CC110" s="4">
        <f>AVERAGE(Tabela13[[#This Row],[V42]],Tabela13[[#This Row],[V43]])</f>
        <v>0.43577661431064574</v>
      </c>
      <c r="CD110" s="4">
        <f>AVERAGE(Tabela13[[#This Row],[V42]],Tabela13[[#This Row],[V44]])</f>
        <v>6.4223385689354262E-2</v>
      </c>
      <c r="CE110" s="4">
        <f>AVERAGE(Tabela13[[#This Row],[V42]],Tabela13[[#This Row],[V45]])</f>
        <v>0.56422338568935426</v>
      </c>
      <c r="CF110" s="4">
        <f>AVERAGE(Tabela13[[#This Row],[V42]],Tabela13[[#This Row],[V46]])</f>
        <v>0</v>
      </c>
      <c r="CG110" s="4">
        <f>AVERAGE(Tabela13[[#This Row],[V43]],Tabela13[[#This Row],[V41]])</f>
        <v>0.37155322862129148</v>
      </c>
      <c r="CH110" s="4">
        <f>AVERAGE(Tabela13[[#This Row],[V43]],Tabela13[[#This Row],[V42]])</f>
        <v>0.43577661431064574</v>
      </c>
      <c r="CI110" s="4">
        <f>AVERAGE(Tabela13[[#This Row],[V43]],Tabela13[[#This Row],[V44]])</f>
        <v>-0.5</v>
      </c>
      <c r="CJ110" s="4">
        <f>AVERAGE(Tabela13[[#This Row],[V43]],Tabela13[[#This Row],[V45]])</f>
        <v>0</v>
      </c>
      <c r="CK110" s="4">
        <f>AVERAGE(Tabela13[[#This Row],[V43]],Tabela13[[#This Row],[V46]])</f>
        <v>-0.56422338568935426</v>
      </c>
      <c r="CL110" s="4">
        <f>AVERAGE(Tabela13[[#This Row],[V44]],Tabela13[[#This Row],[V41]])</f>
        <v>0</v>
      </c>
      <c r="CM110" s="4">
        <f>AVERAGE(Tabela13[[#This Row],[V44]],Tabela13[[#This Row],[V42]])</f>
        <v>6.4223385689354262E-2</v>
      </c>
      <c r="CN110" s="4">
        <f>AVERAGE(Tabela13[[#This Row],[V44]],Tabela13[[#This Row],[V43]])</f>
        <v>-0.5</v>
      </c>
      <c r="CO110" s="4">
        <f>AVERAGE(Tabela13[[#This Row],[V44]],Tabela13[[#This Row],[V45]])</f>
        <v>-0.37155322862129148</v>
      </c>
      <c r="CP110" s="4">
        <f>AVERAGE(Tabela13[[#This Row],[V44]],Tabela13[[#This Row],[V46]])</f>
        <v>-0.93577661431064574</v>
      </c>
      <c r="CQ110" s="4">
        <f>AVERAGE(Tabela13[[#This Row],[V45]],Tabela13[[#This Row],[V41]])</f>
        <v>0.5</v>
      </c>
      <c r="CR110" s="4">
        <f>AVERAGE(Tabela13[[#This Row],[V45]],Tabela13[[#This Row],[V42]])</f>
        <v>0.56422338568935426</v>
      </c>
      <c r="CS110" s="4">
        <f>AVERAGE(Tabela13[[#This Row],[V45]],Tabela13[[#This Row],[V43]])</f>
        <v>0</v>
      </c>
      <c r="CT110" s="4">
        <f>AVERAGE(Tabela13[[#This Row],[V45]],Tabela13[[#This Row],[V44]])</f>
        <v>-0.37155322862129148</v>
      </c>
      <c r="CU110" s="4">
        <f>AVERAGE(Tabela13[[#This Row],[V45]],Tabela13[[#This Row],[V46]])</f>
        <v>-0.43577661431064574</v>
      </c>
      <c r="CV110" s="4">
        <f>AVERAGE(Tabela13[[#This Row],[V46]],Tabela13[[#This Row],[V41]])</f>
        <v>-6.4223385689354262E-2</v>
      </c>
      <c r="CW110" s="4">
        <f>AVERAGE(Tabela13[[#This Row],[V46]],Tabela13[[#This Row],[V42]])</f>
        <v>0</v>
      </c>
      <c r="CX110" s="4">
        <f>AVERAGE(Tabela13[[#This Row],[V46]],Tabela13[[#This Row],[V43]])</f>
        <v>-0.56422338568935426</v>
      </c>
      <c r="CY110" s="4">
        <f>AVERAGE(Tabela13[[#This Row],[V46]],Tabela13[[#This Row],[V44]])</f>
        <v>-0.93577661431064574</v>
      </c>
      <c r="CZ110" s="4">
        <f>AVERAGE(Tabela13[[#This Row],[V46]],Tabela13[[#This Row],[V45]])</f>
        <v>-0.43577661431064574</v>
      </c>
      <c r="DA110" s="3">
        <f>_xlfn.STDEV.S(Tabela13[[#This Row],[V41]],Tabela13[[#This Row],[V42]])</f>
        <v>9.0825583063402951E-2</v>
      </c>
      <c r="DB110" s="3">
        <f>_xlfn.STDEV.S(Tabela13[[#This Row],[V41]],Tabela13[[#This Row],[V43]])</f>
        <v>0.70710678118654757</v>
      </c>
      <c r="DC110" s="3">
        <f>_xlfn.STDEV.S(Tabela13[[#This Row],[V41]],Tabela13[[#This Row],[V44]])</f>
        <v>1.2325623962462893</v>
      </c>
      <c r="DD110" s="3">
        <f>_xlfn.STDEV.S(Tabela13[[#This Row],[V41]],Tabela13[[#This Row],[V45]])</f>
        <v>0.5254556150597417</v>
      </c>
      <c r="DE110" s="3">
        <f>_xlfn.STDEV.S(Tabela13[[#This Row],[V41]],Tabela13[[#This Row],[V46]])</f>
        <v>1.3233879793096921</v>
      </c>
      <c r="DF110" s="3">
        <f>_xlfn.STDEV.S(Tabela13[[#This Row],[V42]],Tabela13[[#This Row],[V41]])</f>
        <v>9.0825583063402951E-2</v>
      </c>
      <c r="DG110" s="3">
        <f>_xlfn.STDEV.S(Tabela13[[#This Row],[V42]],Tabela13[[#This Row],[V43]])</f>
        <v>0.7979323642499504</v>
      </c>
      <c r="DH110" s="3">
        <f>_xlfn.STDEV.S(Tabela13[[#This Row],[V42]],Tabela13[[#This Row],[V44]])</f>
        <v>1.3233879793096921</v>
      </c>
      <c r="DI110" s="3">
        <f>_xlfn.STDEV.S(Tabela13[[#This Row],[V42]],Tabela13[[#This Row],[V45]])</f>
        <v>0.61628119812314452</v>
      </c>
      <c r="DJ110" s="3">
        <f>_xlfn.STDEV.S(Tabela13[[#This Row],[V42]],Tabela13[[#This Row],[V46]])</f>
        <v>1.4142135623730951</v>
      </c>
      <c r="DK110" s="3">
        <f>_xlfn.STDEV.S(Tabela13[[#This Row],[V43]],Tabela13[[#This Row],[V41]])</f>
        <v>0.70710678118654757</v>
      </c>
      <c r="DL110" s="3">
        <f>_xlfn.STDEV.S(Tabela13[[#This Row],[V43]],Tabela13[[#This Row],[V42]])</f>
        <v>0.7979323642499504</v>
      </c>
      <c r="DM110" s="3">
        <f>_xlfn.STDEV.S(Tabela13[[#This Row],[V43]],Tabela13[[#This Row],[V44]])</f>
        <v>0.5254556150597417</v>
      </c>
      <c r="DN110" s="3">
        <f>_xlfn.STDEV.S(Tabela13[[#This Row],[V43]],Tabela13[[#This Row],[V45]])</f>
        <v>0.1816511661268059</v>
      </c>
      <c r="DO110" s="3">
        <f>_xlfn.STDEV.S(Tabela13[[#This Row],[V43]],Tabela13[[#This Row],[V46]])</f>
        <v>0.61628119812314452</v>
      </c>
      <c r="DP110" s="3">
        <f>_xlfn.STDEV.S(Tabela13[[#This Row],[V44]],Tabela13[[#This Row],[V41]])</f>
        <v>1.2325623962462893</v>
      </c>
      <c r="DQ110" s="3">
        <f>_xlfn.STDEV.S(Tabela13[[#This Row],[V44]],Tabela13[[#This Row],[V42]])</f>
        <v>1.3233879793096921</v>
      </c>
      <c r="DR110" s="3">
        <f>_xlfn.STDEV.S(Tabela13[[#This Row],[V44]],Tabela13[[#This Row],[V43]])</f>
        <v>0.5254556150597417</v>
      </c>
      <c r="DS110" s="3">
        <f>_xlfn.STDEV.S(Tabela13[[#This Row],[V44]],Tabela13[[#This Row],[V45]])</f>
        <v>0.70710678118654757</v>
      </c>
      <c r="DT110" s="3">
        <f>_xlfn.STDEV.S(Tabela13[[#This Row],[V44]],Tabela13[[#This Row],[V46]])</f>
        <v>9.0825583063402951E-2</v>
      </c>
      <c r="DU110" s="3">
        <f>_xlfn.STDEV.S(Tabela13[[#This Row],[V45]],Tabela13[[#This Row],[V41]])</f>
        <v>0.5254556150597417</v>
      </c>
      <c r="DV110" s="3">
        <f>_xlfn.STDEV.S(Tabela13[[#This Row],[V45]],Tabela13[[#This Row],[V42]])</f>
        <v>0.61628119812314452</v>
      </c>
      <c r="DW110" s="3">
        <f>_xlfn.STDEV.S(Tabela13[[#This Row],[V45]],Tabela13[[#This Row],[V43]])</f>
        <v>0.1816511661268059</v>
      </c>
      <c r="DX110" s="3">
        <f>_xlfn.STDEV.S(Tabela13[[#This Row],[V45]],Tabela13[[#This Row],[V44]])</f>
        <v>0.70710678118654757</v>
      </c>
      <c r="DY110" s="3">
        <f>_xlfn.STDEV.S(Tabela13[[#This Row],[V45]],Tabela13[[#This Row],[V46]])</f>
        <v>0.7979323642499504</v>
      </c>
      <c r="DZ110" s="3">
        <f>_xlfn.STDEV.S(Tabela13[[#This Row],[V46]],Tabela13[[#This Row],[V41]])</f>
        <v>1.3233879793096921</v>
      </c>
      <c r="EA110" s="3">
        <f>_xlfn.STDEV.S(Tabela13[[#This Row],[V46]],Tabela13[[#This Row],[V42]])</f>
        <v>1.4142135623730951</v>
      </c>
      <c r="EB110" s="3">
        <f>_xlfn.STDEV.S(Tabela13[[#This Row],[V46]],Tabela13[[#This Row],[V43]])</f>
        <v>0.61628119812314452</v>
      </c>
      <c r="EC110" s="3">
        <f>_xlfn.STDEV.S(Tabela13[[#This Row],[V46]],Tabela13[[#This Row],[V44]])</f>
        <v>9.0825583063402951E-2</v>
      </c>
      <c r="ED110" s="3">
        <f>_xlfn.STDEV.S(Tabela13[[#This Row],[V46]],Tabela13[[#This Row],[V45]])</f>
        <v>0.7979323642499504</v>
      </c>
      <c r="EE110" s="3">
        <f t="shared" si="92"/>
        <v>9.7059043445225451E-2</v>
      </c>
      <c r="EF110" s="3">
        <f t="shared" si="93"/>
        <v>1.9031103129163538</v>
      </c>
      <c r="EG110" s="3" t="str">
        <f t="shared" si="94"/>
        <v/>
      </c>
      <c r="EH110" s="3">
        <f t="shared" si="95"/>
        <v>1.0509112301194834</v>
      </c>
      <c r="EI110" s="3">
        <f t="shared" si="96"/>
        <v>-20.606013916968852</v>
      </c>
      <c r="EJ110" s="3">
        <f t="shared" si="97"/>
        <v>9.7059043445225451E-2</v>
      </c>
      <c r="EK110" s="3">
        <f t="shared" si="98"/>
        <v>1.8310582487593976</v>
      </c>
      <c r="EL110" s="3">
        <f t="shared" si="99"/>
        <v>20.606013916968852</v>
      </c>
      <c r="EM110" s="3">
        <f t="shared" si="100"/>
        <v>1.0922645422968198</v>
      </c>
      <c r="EN110" s="3" t="str">
        <f t="shared" si="101"/>
        <v/>
      </c>
      <c r="EO110" s="3">
        <f t="shared" si="102"/>
        <v>1.9031103129163538</v>
      </c>
      <c r="EP110" s="3">
        <f t="shared" si="103"/>
        <v>1.8310582487593976</v>
      </c>
      <c r="EQ110" s="3">
        <f t="shared" si="104"/>
        <v>-1.0509112301194834</v>
      </c>
      <c r="ER110" s="3" t="str">
        <f t="shared" si="105"/>
        <v/>
      </c>
      <c r="ES110" s="3" t="str">
        <f t="shared" si="106"/>
        <v/>
      </c>
      <c r="ET110" s="3" t="str">
        <f t="shared" si="107"/>
        <v/>
      </c>
      <c r="EU110" s="3" t="str">
        <f t="shared" si="108"/>
        <v/>
      </c>
      <c r="EV110" s="3">
        <f t="shared" si="109"/>
        <v>-1.0509112301194834</v>
      </c>
      <c r="EW110" s="3">
        <f t="shared" si="110"/>
        <v>-1.9031103129163538</v>
      </c>
      <c r="EX110" s="3">
        <f t="shared" si="111"/>
        <v>-9.7059043445225451E-2</v>
      </c>
      <c r="EY110" s="3">
        <f t="shared" si="112"/>
        <v>1.0509112301194834</v>
      </c>
      <c r="EZ110" s="3">
        <f t="shared" si="113"/>
        <v>1.0922645422968198</v>
      </c>
      <c r="FA110" s="3" t="str">
        <f t="shared" si="114"/>
        <v/>
      </c>
      <c r="FB110" s="3">
        <f t="shared" si="115"/>
        <v>-1.9031103129163538</v>
      </c>
      <c r="FC110" s="3">
        <f t="shared" si="116"/>
        <v>-1.8310582487593976</v>
      </c>
      <c r="FD110" s="3">
        <f t="shared" si="117"/>
        <v>-20.606013916968852</v>
      </c>
      <c r="FE110" s="3" t="str">
        <f t="shared" si="118"/>
        <v/>
      </c>
      <c r="FF110" s="3">
        <f t="shared" si="119"/>
        <v>-1.0922645422968198</v>
      </c>
      <c r="FG110" s="3">
        <f t="shared" si="120"/>
        <v>-9.7059043445225451E-2</v>
      </c>
      <c r="FH110" s="3">
        <f t="shared" si="121"/>
        <v>-1.8310582487593976</v>
      </c>
      <c r="FI110" s="4">
        <f t="shared" si="122"/>
        <v>1.0471204188481675</v>
      </c>
      <c r="FJ110" s="4">
        <f t="shared" si="123"/>
        <v>0</v>
      </c>
      <c r="FK110" s="4">
        <f t="shared" si="124"/>
        <v>1.0092470277410832</v>
      </c>
      <c r="FL110" s="4">
        <f t="shared" si="125"/>
        <v>1.7384412153236461</v>
      </c>
      <c r="FM110" s="4">
        <f>Tabela13[[#This Row],[V139]]-Tabela13[[#This Row],[V140]]</f>
        <v>-0.72919418758256294</v>
      </c>
      <c r="FN110" s="4">
        <f>Tabela13[[#This Row],[V1]]-Tabela13[[#This Row],[V2]]/2</f>
        <v>1.0024432809773123</v>
      </c>
      <c r="FO110" s="4">
        <f>Tabela13[[#This Row],[V1]]-Tabela13[[#This Row],[V3]]/2</f>
        <v>1.0666666666666667</v>
      </c>
      <c r="FP110" s="4">
        <f>Tabela13[[#This Row],[V1]]-Tabela13[[#This Row],[V4]]/2</f>
        <v>0.50244328097731239</v>
      </c>
      <c r="FQ110" s="4">
        <f>Tabela13[[#This Row],[V2]]-Tabela13[[#This Row],[V1]]/2</f>
        <v>-0.30488656195462477</v>
      </c>
      <c r="FR110" s="4">
        <f>Tabela13[[#This Row],[V2]]-Tabela13[[#This Row],[V3]]/2</f>
        <v>0.19511343804537523</v>
      </c>
      <c r="FS110" s="4">
        <f>Tabela13[[#This Row],[V2]]-Tabela13[[#This Row],[V4]]/2</f>
        <v>-0.36910994764397903</v>
      </c>
      <c r="FT110" s="4">
        <f t="shared" si="126"/>
        <v>0.78661831269607407</v>
      </c>
      <c r="FU110" s="4">
        <f t="shared" si="127"/>
        <v>0.81764504583270226</v>
      </c>
      <c r="FV110" s="4">
        <f t="shared" si="128"/>
        <v>0.46560032288679098</v>
      </c>
      <c r="FW110" s="4">
        <f t="shared" si="129"/>
        <v>-0.29593382761197806</v>
      </c>
      <c r="FX110" s="4">
        <f t="shared" si="130"/>
        <v>0.19269255770615429</v>
      </c>
      <c r="FY110" s="4">
        <f t="shared" si="131"/>
        <v>-0.35359681589083708</v>
      </c>
      <c r="FZ110" s="4">
        <f t="shared" si="132"/>
        <v>141.59129628529334</v>
      </c>
      <c r="GA110" s="4">
        <f t="shared" si="133"/>
        <v>147.1761082498864</v>
      </c>
      <c r="GB110" s="4">
        <f t="shared" si="134"/>
        <v>83.808058119622373</v>
      </c>
      <c r="GC110" s="4">
        <f t="shared" si="135"/>
        <v>-53.26808897015605</v>
      </c>
      <c r="GD110" s="4">
        <f t="shared" si="136"/>
        <v>34.684660387107769</v>
      </c>
      <c r="GE110" s="4">
        <f t="shared" si="137"/>
        <v>-63.64742686035067</v>
      </c>
      <c r="GF110" s="4">
        <f>Tabela13[[#This Row],[V1]]-Tabela13[[#This Row],[V2]]/Tabela13[[#This Row],[V2]]</f>
        <v>0.1333333333333333</v>
      </c>
      <c r="GG110" s="4">
        <f>Tabela13[[#This Row],[V1]]-Tabela13[[#This Row],[V3]]/Tabela13[[#This Row],[V3]]</f>
        <v>0.1333333333333333</v>
      </c>
      <c r="GH110" s="4">
        <f>Tabela13[[#This Row],[V1]]-Tabela13[[#This Row],[V4]]/Tabela13[[#This Row],[V4]]</f>
        <v>0.1333333333333333</v>
      </c>
      <c r="GI110" s="4">
        <f>Tabela13[[#This Row],[V2]]-Tabela13[[#This Row],[V1]]/Tabela13[[#This Row],[V1]]</f>
        <v>-0.73821989528795817</v>
      </c>
      <c r="GJ110" s="4">
        <f>Tabela13[[#This Row],[V2]]-Tabela13[[#This Row],[V3]]/Tabela13[[#This Row],[V3]]</f>
        <v>-0.73821989528795817</v>
      </c>
      <c r="GK110" s="4">
        <f>Tabela13[[#This Row],[V2]]-Tabela13[[#This Row],[V4]]/Tabela13[[#This Row],[V4]]</f>
        <v>-0.73821989528795817</v>
      </c>
      <c r="GL110" s="4">
        <f t="shared" si="138"/>
        <v>0.58209351284182687</v>
      </c>
      <c r="GM110" s="4">
        <f t="shared" si="139"/>
        <v>0.69755671902268757</v>
      </c>
      <c r="GN110" s="4">
        <f t="shared" si="140"/>
        <v>0.83447481325585893</v>
      </c>
      <c r="GO110" s="3">
        <f t="shared" si="141"/>
        <v>1</v>
      </c>
      <c r="GP110" s="3">
        <v>100</v>
      </c>
      <c r="GQ110" s="3">
        <f t="shared" si="142"/>
        <v>2.75</v>
      </c>
      <c r="GR110" s="3">
        <f t="shared" si="143"/>
        <v>275</v>
      </c>
      <c r="GS110" s="34">
        <f>COUNTIF($D$2:D109,Tabela13[[#This Row],[HomeTeam]])</f>
        <v>4</v>
      </c>
      <c r="GT110" s="34">
        <f>COUNTIF($E$2:E109,Tabela13[[#This Row],[AwayTeam]])</f>
        <v>5</v>
      </c>
      <c r="GU110" s="3">
        <f>IFERROR(AVERAGEIFS($AD$2:AD109,$D$2:D109,Tabela13[[#This Row],[HomeTeam]],$GS$2:GS109,"&gt;="&amp;Tabela13[[#This Row],[Contagem_H]]-5),"")</f>
        <v>0.75768849206349209</v>
      </c>
      <c r="GV110" s="3">
        <f>IFERROR(AVERAGEIFS($G$2:G109,$E$2:E109,Tabela13[[#This Row],[AwayTeam]],$GT$2:GT109,"&gt;="&amp;Tabela13[[#This Row],[Contagem_A]]-5),"")</f>
        <v>1.2</v>
      </c>
      <c r="GW110" s="3">
        <f>IFERROR(AVERAGEIFS($GQ$2:GQ109,$D$2:D109,Tabela13[[#This Row],[HomeTeam]],$GS$2:GS109,"&gt;="&amp;Tabela13[[#This Row],[Contagem_H]]-5),"")</f>
        <v>-0.52249999999999996</v>
      </c>
    </row>
    <row r="111" spans="1:205" x14ac:dyDescent="0.25">
      <c r="A111" t="s">
        <v>127</v>
      </c>
      <c r="B111" t="s">
        <v>175</v>
      </c>
      <c r="C111" t="s">
        <v>136</v>
      </c>
      <c r="D111" t="s">
        <v>16</v>
      </c>
      <c r="E111" t="s">
        <v>25</v>
      </c>
      <c r="F111" s="3">
        <v>1</v>
      </c>
      <c r="G111" s="3">
        <v>1</v>
      </c>
      <c r="H111" s="3" t="str">
        <f t="shared" si="144"/>
        <v>D</v>
      </c>
      <c r="I111" s="3">
        <v>11</v>
      </c>
      <c r="J111" s="3">
        <v>7.5</v>
      </c>
      <c r="K111" s="3">
        <v>1.2</v>
      </c>
      <c r="L111" s="3">
        <v>1.36</v>
      </c>
      <c r="M111" s="3">
        <v>3.1</v>
      </c>
      <c r="N111" s="3">
        <f t="shared" si="73"/>
        <v>2</v>
      </c>
      <c r="O111" s="3">
        <f t="shared" si="74"/>
        <v>1</v>
      </c>
      <c r="P111" s="3">
        <f t="shared" si="75"/>
        <v>1</v>
      </c>
      <c r="Q111" s="3">
        <f t="shared" si="76"/>
        <v>5.7575757575757613E-2</v>
      </c>
      <c r="R111" s="3">
        <f t="shared" si="77"/>
        <v>5.7874762808349023E-2</v>
      </c>
      <c r="S111" s="3">
        <f t="shared" si="78"/>
        <v>11.633333333333333</v>
      </c>
      <c r="T111" s="3">
        <f t="shared" si="79"/>
        <v>7.9318181818181817</v>
      </c>
      <c r="U111" s="3">
        <f t="shared" si="80"/>
        <v>1.269090909090909</v>
      </c>
      <c r="V111" s="3">
        <f t="shared" si="81"/>
        <v>1.4383030303030304</v>
      </c>
      <c r="W111" s="3">
        <f t="shared" si="82"/>
        <v>3.2784848484848488</v>
      </c>
      <c r="X111" s="4">
        <f t="shared" si="83"/>
        <v>9.0909090909090912E-2</v>
      </c>
      <c r="Y111" s="4">
        <f t="shared" si="84"/>
        <v>0.13333333333333333</v>
      </c>
      <c r="Z111" s="4">
        <f t="shared" si="85"/>
        <v>0.83333333333333337</v>
      </c>
      <c r="AA111" s="4">
        <f t="shared" si="86"/>
        <v>0.73529411764705876</v>
      </c>
      <c r="AB111" s="4">
        <f t="shared" si="87"/>
        <v>0.32258064516129031</v>
      </c>
      <c r="AC111" s="4">
        <f t="shared" si="88"/>
        <v>0.54545454545454541</v>
      </c>
      <c r="AD111" s="4">
        <f t="shared" si="89"/>
        <v>0.91666666666666674</v>
      </c>
      <c r="AE111" s="4">
        <f t="shared" si="90"/>
        <v>0.54545454545454541</v>
      </c>
      <c r="AF111" s="4">
        <f t="shared" si="91"/>
        <v>0.91666666666666674</v>
      </c>
      <c r="AG111" s="4">
        <f>IFERROR(AVERAGE(Tabela13[[#This Row],[V1]],Tabela13[[#This Row],[V2]]),"")</f>
        <v>0.73106060606060608</v>
      </c>
      <c r="AH111" s="4">
        <f>IFERROR(AVERAGE(Tabela13[[#This Row],[V1]],Tabela13[[#This Row],[V3]]),"")</f>
        <v>0.54545454545454541</v>
      </c>
      <c r="AI111" s="4">
        <f>IFERROR(AVERAGE(Tabela13[[#This Row],[V1]],Tabela13[[#This Row],[V4]]),"")</f>
        <v>0.73106060606060608</v>
      </c>
      <c r="AJ111" s="4">
        <f>IFERROR(AVERAGE(Tabela13[[#This Row],[V2]],Tabela13[[#This Row],[V1]]),"")</f>
        <v>0.73106060606060608</v>
      </c>
      <c r="AK111" s="4">
        <f>IFERROR(AVERAGE(Tabela13[[#This Row],[V2]],Tabela13[[#This Row],[V3]]),"")</f>
        <v>0.73106060606060608</v>
      </c>
      <c r="AL111" s="4">
        <f>IFERROR(AVERAGE(Tabela13[[#This Row],[V2]],Tabela13[[#This Row],[V4]]),"")</f>
        <v>0.91666666666666674</v>
      </c>
      <c r="AM111" s="4">
        <f>IFERROR(AVERAGE(Tabela13[[#This Row],[V3]],Tabela13[[#This Row],[V1]]),"")</f>
        <v>0.54545454545454541</v>
      </c>
      <c r="AN111" s="4">
        <f>IFERROR(AVERAGE(Tabela13[[#This Row],[V3]],Tabela13[[#This Row],[V2]]),"")</f>
        <v>0.73106060606060608</v>
      </c>
      <c r="AO111" s="4">
        <f>IFERROR(AVERAGE(Tabela13[[#This Row],[V3]],Tabela13[[#This Row],[V4]]),"")</f>
        <v>0.73106060606060608</v>
      </c>
      <c r="AP111" s="4">
        <f>IFERROR(AVERAGE(Tabela13[[#This Row],[V4]],Tabela13[[#This Row],[V1]]),"")</f>
        <v>0.73106060606060608</v>
      </c>
      <c r="AQ111" s="4">
        <f>IFERROR(AVERAGE(Tabela13[[#This Row],[V4]],Tabela13[[#This Row],[V2]]),"")</f>
        <v>0.91666666666666674</v>
      </c>
      <c r="AR111" s="4">
        <f>IFERROR(AVERAGE(Tabela13[[#This Row],[V4]],Tabela13[[#This Row],[V3]]),"")</f>
        <v>0.73106060606060608</v>
      </c>
      <c r="AS111" s="4">
        <f>_xlfn.STDEV.S(Tabela13[[#This Row],[V1]:[V2]])</f>
        <v>0.26248660816773334</v>
      </c>
      <c r="AT111" s="4">
        <f>_xlfn.STDEV.S(Tabela13[[#This Row],[V1]],Tabela13[[#This Row],[V3]])</f>
        <v>0</v>
      </c>
      <c r="AU111" s="4">
        <f>_xlfn.STDEV.S(Tabela13[[#This Row],[V1]],Tabela13[[#This Row],[V4]])</f>
        <v>0.26248660816773334</v>
      </c>
      <c r="AV111" s="4">
        <f>_xlfn.STDEV.S(Tabela13[[#This Row],[V2]],Tabela13[[#This Row],[V1]])</f>
        <v>0.26248660816773334</v>
      </c>
      <c r="AW111" s="4">
        <f>_xlfn.STDEV.S(Tabela13[[#This Row],[V2]],Tabela13[[#This Row],[V3]])</f>
        <v>0.26248660816773334</v>
      </c>
      <c r="AX111" s="4">
        <f>_xlfn.STDEV.S(Tabela13[[#This Row],[V42]],Tabela13[[#This Row],[V44]])</f>
        <v>0.26248660816773361</v>
      </c>
      <c r="AY111" s="4">
        <f>_xlfn.STDEV.S(Tabela13[[#This Row],[V3]],Tabela13[[#This Row],[V1]])</f>
        <v>0</v>
      </c>
      <c r="AZ111" s="4">
        <f>_xlfn.STDEV.S(Tabela13[[#This Row],[V3]],Tabela13[[#This Row],[V2]])</f>
        <v>0.26248660816773334</v>
      </c>
      <c r="BA111" s="4">
        <f>_xlfn.STDEV.S(Tabela13[[#This Row],[V3]],Tabela13[[#This Row],[V4]])</f>
        <v>0.26248660816773334</v>
      </c>
      <c r="BB111" s="4">
        <f>_xlfn.STDEV.S(Tabela13[[#This Row],[V4]],Tabela13[[#This Row],[V1]])</f>
        <v>0.26248660816773334</v>
      </c>
      <c r="BC111" s="4">
        <f>_xlfn.STDEV.S(Tabela13[[#This Row],[V4]],Tabela13[[#This Row],[V2]])</f>
        <v>0</v>
      </c>
      <c r="BD111" s="4">
        <f>_xlfn.STDEV.S(Tabela13[[#This Row],[V4]],Tabela13[[#This Row],[V3]])</f>
        <v>0.26248660816773334</v>
      </c>
      <c r="BE111" s="4">
        <f>Tabela13[[#This Row],[V17]]/Tabela13[[#This Row],[V5]]</f>
        <v>0.35904903915171815</v>
      </c>
      <c r="BF111" s="4">
        <f>Tabela13[[#This Row],[V18]]/Tabela13[[#This Row],[V6]]</f>
        <v>0</v>
      </c>
      <c r="BG111" s="4">
        <f>Tabela13[[#This Row],[V19]]/Tabela13[[#This Row],[V7]]</f>
        <v>0.35904903915171815</v>
      </c>
      <c r="BH111" s="4">
        <f>Tabela13[[#This Row],[V20]]/Tabela13[[#This Row],[V8]]</f>
        <v>0.35904903915171815</v>
      </c>
      <c r="BI111" s="4">
        <f>Tabela13[[#This Row],[V21]]/Tabela13[[#This Row],[V9]]</f>
        <v>0.35904903915171815</v>
      </c>
      <c r="BJ111" s="4">
        <f>Tabela13[[#This Row],[V22]]/Tabela13[[#This Row],[V10]]</f>
        <v>0.28634902709207299</v>
      </c>
      <c r="BK111" s="4">
        <f>Tabela13[[#This Row],[V23]]/Tabela13[[#This Row],[V11]]</f>
        <v>0</v>
      </c>
      <c r="BL111" s="4">
        <f>Tabela13[[#This Row],[V24]]/Tabela13[[#This Row],[V12]]</f>
        <v>0.35904903915171815</v>
      </c>
      <c r="BM111" s="4">
        <f>Tabela13[[#This Row],[V25]]/Tabela13[[#This Row],[V13]]</f>
        <v>0.35904903915171815</v>
      </c>
      <c r="BN111" s="4">
        <f>Tabela13[[#This Row],[V26]]/Tabela13[[#This Row],[V14]]</f>
        <v>0.35904903915171815</v>
      </c>
      <c r="BO111" s="4">
        <f>Tabela13[[#This Row],[V27]]/Tabela13[[#This Row],[V15]]</f>
        <v>0</v>
      </c>
      <c r="BP111" s="4">
        <f>Tabela13[[#This Row],[V28]]/Tabela13[[#This Row],[V16]]</f>
        <v>0.35904903915171815</v>
      </c>
      <c r="BQ111" s="4">
        <f>Tabela13[[#This Row],[V1]]-Tabela13[[#This Row],[V2]]</f>
        <v>-0.37121212121212133</v>
      </c>
      <c r="BR111" s="4">
        <f>Tabela13[[#This Row],[V1]]-Tabela13[[#This Row],[V3]]</f>
        <v>0</v>
      </c>
      <c r="BS111" s="4">
        <f>Tabela13[[#This Row],[V1]]-Tabela13[[#This Row],[V4]]</f>
        <v>-0.37121212121212133</v>
      </c>
      <c r="BT111" s="4">
        <f>Tabela13[[#This Row],[V2]]-Tabela13[[#This Row],[V1]]</f>
        <v>0.37121212121212133</v>
      </c>
      <c r="BU111" s="4">
        <f>Tabela13[[#This Row],[V2]]-Tabela13[[#This Row],[V3]]</f>
        <v>0.37121212121212133</v>
      </c>
      <c r="BV111" s="4">
        <f>Tabela13[[#This Row],[V2]]-Tabela13[[#This Row],[V4]]</f>
        <v>0</v>
      </c>
      <c r="BW111" s="4">
        <f>AVERAGE(Tabela13[[#This Row],[V41]],Tabela13[[#This Row],[V42]])</f>
        <v>-0.18560606060606066</v>
      </c>
      <c r="BX111" s="4">
        <f>AVERAGE(Tabela13[[#This Row],[V41]],Tabela13[[#This Row],[V43]])</f>
        <v>-0.37121212121212133</v>
      </c>
      <c r="BY111" s="4">
        <f>AVERAGE(Tabela13[[#This Row],[V41]],Tabela13[[#This Row],[V44]])</f>
        <v>0</v>
      </c>
      <c r="BZ111" s="4">
        <f>AVERAGE(Tabela13[[#This Row],[V41]],Tabela13[[#This Row],[V45]])</f>
        <v>0</v>
      </c>
      <c r="CA111" s="4">
        <f>AVERAGE(Tabela13[[#This Row],[V41]],Tabela13[[#This Row],[V46]])</f>
        <v>-0.18560606060606066</v>
      </c>
      <c r="CB111" s="4">
        <f>AVERAGE(Tabela13[[#This Row],[V42]],Tabela13[[#This Row],[V41]])</f>
        <v>-0.18560606060606066</v>
      </c>
      <c r="CC111" s="4">
        <f>AVERAGE(Tabela13[[#This Row],[V42]],Tabela13[[#This Row],[V43]])</f>
        <v>-0.18560606060606066</v>
      </c>
      <c r="CD111" s="4">
        <f>AVERAGE(Tabela13[[#This Row],[V42]],Tabela13[[#This Row],[V44]])</f>
        <v>0.18560606060606066</v>
      </c>
      <c r="CE111" s="4">
        <f>AVERAGE(Tabela13[[#This Row],[V42]],Tabela13[[#This Row],[V45]])</f>
        <v>0.18560606060606066</v>
      </c>
      <c r="CF111" s="4">
        <f>AVERAGE(Tabela13[[#This Row],[V42]],Tabela13[[#This Row],[V46]])</f>
        <v>0</v>
      </c>
      <c r="CG111" s="4">
        <f>AVERAGE(Tabela13[[#This Row],[V43]],Tabela13[[#This Row],[V41]])</f>
        <v>-0.37121212121212133</v>
      </c>
      <c r="CH111" s="4">
        <f>AVERAGE(Tabela13[[#This Row],[V43]],Tabela13[[#This Row],[V42]])</f>
        <v>-0.18560606060606066</v>
      </c>
      <c r="CI111" s="4">
        <f>AVERAGE(Tabela13[[#This Row],[V43]],Tabela13[[#This Row],[V44]])</f>
        <v>0</v>
      </c>
      <c r="CJ111" s="4">
        <f>AVERAGE(Tabela13[[#This Row],[V43]],Tabela13[[#This Row],[V45]])</f>
        <v>0</v>
      </c>
      <c r="CK111" s="4">
        <f>AVERAGE(Tabela13[[#This Row],[V43]],Tabela13[[#This Row],[V46]])</f>
        <v>-0.18560606060606066</v>
      </c>
      <c r="CL111" s="4">
        <f>AVERAGE(Tabela13[[#This Row],[V44]],Tabela13[[#This Row],[V41]])</f>
        <v>0</v>
      </c>
      <c r="CM111" s="4">
        <f>AVERAGE(Tabela13[[#This Row],[V44]],Tabela13[[#This Row],[V42]])</f>
        <v>0.18560606060606066</v>
      </c>
      <c r="CN111" s="4">
        <f>AVERAGE(Tabela13[[#This Row],[V44]],Tabela13[[#This Row],[V43]])</f>
        <v>0</v>
      </c>
      <c r="CO111" s="4">
        <f>AVERAGE(Tabela13[[#This Row],[V44]],Tabela13[[#This Row],[V45]])</f>
        <v>0.37121212121212133</v>
      </c>
      <c r="CP111" s="4">
        <f>AVERAGE(Tabela13[[#This Row],[V44]],Tabela13[[#This Row],[V46]])</f>
        <v>0.18560606060606066</v>
      </c>
      <c r="CQ111" s="4">
        <f>AVERAGE(Tabela13[[#This Row],[V45]],Tabela13[[#This Row],[V41]])</f>
        <v>0</v>
      </c>
      <c r="CR111" s="4">
        <f>AVERAGE(Tabela13[[#This Row],[V45]],Tabela13[[#This Row],[V42]])</f>
        <v>0.18560606060606066</v>
      </c>
      <c r="CS111" s="4">
        <f>AVERAGE(Tabela13[[#This Row],[V45]],Tabela13[[#This Row],[V43]])</f>
        <v>0</v>
      </c>
      <c r="CT111" s="4">
        <f>AVERAGE(Tabela13[[#This Row],[V45]],Tabela13[[#This Row],[V44]])</f>
        <v>0.37121212121212133</v>
      </c>
      <c r="CU111" s="4">
        <f>AVERAGE(Tabela13[[#This Row],[V45]],Tabela13[[#This Row],[V46]])</f>
        <v>0.18560606060606066</v>
      </c>
      <c r="CV111" s="4">
        <f>AVERAGE(Tabela13[[#This Row],[V46]],Tabela13[[#This Row],[V41]])</f>
        <v>-0.18560606060606066</v>
      </c>
      <c r="CW111" s="4">
        <f>AVERAGE(Tabela13[[#This Row],[V46]],Tabela13[[#This Row],[V42]])</f>
        <v>0</v>
      </c>
      <c r="CX111" s="4">
        <f>AVERAGE(Tabela13[[#This Row],[V46]],Tabela13[[#This Row],[V43]])</f>
        <v>-0.18560606060606066</v>
      </c>
      <c r="CY111" s="4">
        <f>AVERAGE(Tabela13[[#This Row],[V46]],Tabela13[[#This Row],[V44]])</f>
        <v>0.18560606060606066</v>
      </c>
      <c r="CZ111" s="4">
        <f>AVERAGE(Tabela13[[#This Row],[V46]],Tabela13[[#This Row],[V45]])</f>
        <v>0.18560606060606066</v>
      </c>
      <c r="DA111" s="3">
        <f>_xlfn.STDEV.S(Tabela13[[#This Row],[V41]],Tabela13[[#This Row],[V42]])</f>
        <v>0.26248660816773361</v>
      </c>
      <c r="DB111" s="3">
        <f>_xlfn.STDEV.S(Tabela13[[#This Row],[V41]],Tabela13[[#This Row],[V43]])</f>
        <v>0</v>
      </c>
      <c r="DC111" s="3">
        <f>_xlfn.STDEV.S(Tabela13[[#This Row],[V41]],Tabela13[[#This Row],[V44]])</f>
        <v>0.52497321633546723</v>
      </c>
      <c r="DD111" s="3">
        <f>_xlfn.STDEV.S(Tabela13[[#This Row],[V41]],Tabela13[[#This Row],[V45]])</f>
        <v>0.52497321633546723</v>
      </c>
      <c r="DE111" s="3">
        <f>_xlfn.STDEV.S(Tabela13[[#This Row],[V41]],Tabela13[[#This Row],[V46]])</f>
        <v>0.26248660816773361</v>
      </c>
      <c r="DF111" s="3">
        <f>_xlfn.STDEV.S(Tabela13[[#This Row],[V42]],Tabela13[[#This Row],[V41]])</f>
        <v>0.26248660816773361</v>
      </c>
      <c r="DG111" s="3">
        <f>_xlfn.STDEV.S(Tabela13[[#This Row],[V42]],Tabela13[[#This Row],[V43]])</f>
        <v>0.26248660816773361</v>
      </c>
      <c r="DH111" s="3">
        <f>_xlfn.STDEV.S(Tabela13[[#This Row],[V42]],Tabela13[[#This Row],[V44]])</f>
        <v>0.26248660816773361</v>
      </c>
      <c r="DI111" s="3">
        <f>_xlfn.STDEV.S(Tabela13[[#This Row],[V42]],Tabela13[[#This Row],[V45]])</f>
        <v>0.26248660816773361</v>
      </c>
      <c r="DJ111" s="3">
        <f>_xlfn.STDEV.S(Tabela13[[#This Row],[V42]],Tabela13[[#This Row],[V46]])</f>
        <v>0</v>
      </c>
      <c r="DK111" s="3">
        <f>_xlfn.STDEV.S(Tabela13[[#This Row],[V43]],Tabela13[[#This Row],[V41]])</f>
        <v>0</v>
      </c>
      <c r="DL111" s="3">
        <f>_xlfn.STDEV.S(Tabela13[[#This Row],[V43]],Tabela13[[#This Row],[V42]])</f>
        <v>0.26248660816773361</v>
      </c>
      <c r="DM111" s="3">
        <f>_xlfn.STDEV.S(Tabela13[[#This Row],[V43]],Tabela13[[#This Row],[V44]])</f>
        <v>0.52497321633546723</v>
      </c>
      <c r="DN111" s="3">
        <f>_xlfn.STDEV.S(Tabela13[[#This Row],[V43]],Tabela13[[#This Row],[V45]])</f>
        <v>0.52497321633546723</v>
      </c>
      <c r="DO111" s="3">
        <f>_xlfn.STDEV.S(Tabela13[[#This Row],[V43]],Tabela13[[#This Row],[V46]])</f>
        <v>0.26248660816773361</v>
      </c>
      <c r="DP111" s="3">
        <f>_xlfn.STDEV.S(Tabela13[[#This Row],[V44]],Tabela13[[#This Row],[V41]])</f>
        <v>0.52497321633546723</v>
      </c>
      <c r="DQ111" s="3">
        <f>_xlfn.STDEV.S(Tabela13[[#This Row],[V44]],Tabela13[[#This Row],[V42]])</f>
        <v>0.26248660816773361</v>
      </c>
      <c r="DR111" s="3">
        <f>_xlfn.STDEV.S(Tabela13[[#This Row],[V44]],Tabela13[[#This Row],[V43]])</f>
        <v>0.52497321633546723</v>
      </c>
      <c r="DS111" s="3">
        <f>_xlfn.STDEV.S(Tabela13[[#This Row],[V44]],Tabela13[[#This Row],[V45]])</f>
        <v>0</v>
      </c>
      <c r="DT111" s="3">
        <f>_xlfn.STDEV.S(Tabela13[[#This Row],[V44]],Tabela13[[#This Row],[V46]])</f>
        <v>0.26248660816773361</v>
      </c>
      <c r="DU111" s="3">
        <f>_xlfn.STDEV.S(Tabela13[[#This Row],[V45]],Tabela13[[#This Row],[V41]])</f>
        <v>0.52497321633546723</v>
      </c>
      <c r="DV111" s="3">
        <f>_xlfn.STDEV.S(Tabela13[[#This Row],[V45]],Tabela13[[#This Row],[V42]])</f>
        <v>0.26248660816773361</v>
      </c>
      <c r="DW111" s="3">
        <f>_xlfn.STDEV.S(Tabela13[[#This Row],[V45]],Tabela13[[#This Row],[V43]])</f>
        <v>0.52497321633546723</v>
      </c>
      <c r="DX111" s="3">
        <f>_xlfn.STDEV.S(Tabela13[[#This Row],[V45]],Tabela13[[#This Row],[V44]])</f>
        <v>0</v>
      </c>
      <c r="DY111" s="3">
        <f>_xlfn.STDEV.S(Tabela13[[#This Row],[V45]],Tabela13[[#This Row],[V46]])</f>
        <v>0.26248660816773361</v>
      </c>
      <c r="DZ111" s="3">
        <f>_xlfn.STDEV.S(Tabela13[[#This Row],[V46]],Tabela13[[#This Row],[V41]])</f>
        <v>0.26248660816773361</v>
      </c>
      <c r="EA111" s="3">
        <f>_xlfn.STDEV.S(Tabela13[[#This Row],[V46]],Tabela13[[#This Row],[V42]])</f>
        <v>0</v>
      </c>
      <c r="EB111" s="3">
        <f>_xlfn.STDEV.S(Tabela13[[#This Row],[V46]],Tabela13[[#This Row],[V43]])</f>
        <v>0.26248660816773361</v>
      </c>
      <c r="EC111" s="3">
        <f>_xlfn.STDEV.S(Tabela13[[#This Row],[V46]],Tabela13[[#This Row],[V44]])</f>
        <v>0.26248660816773361</v>
      </c>
      <c r="ED111" s="3">
        <f>_xlfn.STDEV.S(Tabela13[[#This Row],[V46]],Tabela13[[#This Row],[V45]])</f>
        <v>0.26248660816773361</v>
      </c>
      <c r="EE111" s="3">
        <f t="shared" si="92"/>
        <v>-1.4142135623730949</v>
      </c>
      <c r="EF111" s="3">
        <f t="shared" si="93"/>
        <v>0</v>
      </c>
      <c r="EG111" s="3" t="str">
        <f t="shared" si="94"/>
        <v/>
      </c>
      <c r="EH111" s="3" t="str">
        <f t="shared" si="95"/>
        <v/>
      </c>
      <c r="EI111" s="3">
        <f t="shared" si="96"/>
        <v>-1.4142135623730949</v>
      </c>
      <c r="EJ111" s="3">
        <f t="shared" si="97"/>
        <v>-1.4142135623730949</v>
      </c>
      <c r="EK111" s="3">
        <f t="shared" si="98"/>
        <v>-1.4142135623730949</v>
      </c>
      <c r="EL111" s="3">
        <f t="shared" si="99"/>
        <v>1.4142135623730949</v>
      </c>
      <c r="EM111" s="3">
        <f t="shared" si="100"/>
        <v>1.4142135623730949</v>
      </c>
      <c r="EN111" s="3" t="str">
        <f t="shared" si="101"/>
        <v/>
      </c>
      <c r="EO111" s="3">
        <f t="shared" si="102"/>
        <v>0</v>
      </c>
      <c r="EP111" s="3">
        <f t="shared" si="103"/>
        <v>-1.4142135623730949</v>
      </c>
      <c r="EQ111" s="3" t="str">
        <f t="shared" si="104"/>
        <v/>
      </c>
      <c r="ER111" s="3" t="str">
        <f t="shared" si="105"/>
        <v/>
      </c>
      <c r="ES111" s="3" t="str">
        <f t="shared" si="106"/>
        <v/>
      </c>
      <c r="ET111" s="3" t="str">
        <f t="shared" si="107"/>
        <v/>
      </c>
      <c r="EU111" s="3" t="str">
        <f t="shared" si="108"/>
        <v/>
      </c>
      <c r="EV111" s="3" t="str">
        <f t="shared" si="109"/>
        <v/>
      </c>
      <c r="EW111" s="3">
        <f t="shared" si="110"/>
        <v>0</v>
      </c>
      <c r="EX111" s="3">
        <f t="shared" si="111"/>
        <v>1.4142135623730949</v>
      </c>
      <c r="EY111" s="3" t="str">
        <f t="shared" si="112"/>
        <v/>
      </c>
      <c r="EZ111" s="3">
        <f t="shared" si="113"/>
        <v>1.4142135623730949</v>
      </c>
      <c r="FA111" s="3" t="str">
        <f t="shared" si="114"/>
        <v/>
      </c>
      <c r="FB111" s="3">
        <f t="shared" si="115"/>
        <v>0</v>
      </c>
      <c r="FC111" s="3">
        <f t="shared" si="116"/>
        <v>1.4142135623730949</v>
      </c>
      <c r="FD111" s="3">
        <f t="shared" si="117"/>
        <v>-1.4142135623730949</v>
      </c>
      <c r="FE111" s="3" t="str">
        <f t="shared" si="118"/>
        <v/>
      </c>
      <c r="FF111" s="3">
        <f t="shared" si="119"/>
        <v>-1.4142135623730949</v>
      </c>
      <c r="FG111" s="3">
        <f t="shared" si="120"/>
        <v>1.4142135623730949</v>
      </c>
      <c r="FH111" s="3">
        <f t="shared" si="121"/>
        <v>1.4142135623730949</v>
      </c>
      <c r="FI111" s="4">
        <f t="shared" si="122"/>
        <v>0.83333333333333337</v>
      </c>
      <c r="FJ111" s="4">
        <f t="shared" si="123"/>
        <v>9.0909090909090912E-2</v>
      </c>
      <c r="FK111" s="4">
        <f t="shared" si="124"/>
        <v>0.38395415472779371</v>
      </c>
      <c r="FL111" s="4">
        <f t="shared" si="125"/>
        <v>2.4899713467048712</v>
      </c>
      <c r="FM111" s="4">
        <f>Tabela13[[#This Row],[V139]]-Tabela13[[#This Row],[V140]]</f>
        <v>-2.1060171919770774</v>
      </c>
      <c r="FN111" s="4">
        <f>Tabela13[[#This Row],[V1]]-Tabela13[[#This Row],[V2]]/2</f>
        <v>8.7121212121212044E-2</v>
      </c>
      <c r="FO111" s="4">
        <f>Tabela13[[#This Row],[V1]]-Tabela13[[#This Row],[V3]]/2</f>
        <v>0.27272727272727271</v>
      </c>
      <c r="FP111" s="4">
        <f>Tabela13[[#This Row],[V1]]-Tabela13[[#This Row],[V4]]/2</f>
        <v>8.7121212121212044E-2</v>
      </c>
      <c r="FQ111" s="4">
        <f>Tabela13[[#This Row],[V2]]-Tabela13[[#This Row],[V1]]/2</f>
        <v>0.64393939393939403</v>
      </c>
      <c r="FR111" s="4">
        <f>Tabela13[[#This Row],[V2]]-Tabela13[[#This Row],[V3]]/2</f>
        <v>0.64393939393939403</v>
      </c>
      <c r="FS111" s="4">
        <f>Tabela13[[#This Row],[V2]]-Tabela13[[#This Row],[V4]]/2</f>
        <v>0.45833333333333337</v>
      </c>
      <c r="FT111" s="4">
        <f t="shared" si="126"/>
        <v>8.6901790783061608E-2</v>
      </c>
      <c r="FU111" s="4">
        <f t="shared" si="127"/>
        <v>0.26625204915092532</v>
      </c>
      <c r="FV111" s="4">
        <f t="shared" si="128"/>
        <v>8.6901790783061608E-2</v>
      </c>
      <c r="FW111" s="4">
        <f t="shared" si="129"/>
        <v>0.57210288343463656</v>
      </c>
      <c r="FX111" s="4">
        <f t="shared" si="130"/>
        <v>0.57210288343463656</v>
      </c>
      <c r="FY111" s="4">
        <f t="shared" si="131"/>
        <v>0.42976227909668852</v>
      </c>
      <c r="FZ111" s="4">
        <f t="shared" si="132"/>
        <v>15.64232234095109</v>
      </c>
      <c r="GA111" s="4">
        <f t="shared" si="133"/>
        <v>47.92536884716656</v>
      </c>
      <c r="GB111" s="4">
        <f t="shared" si="134"/>
        <v>15.64232234095109</v>
      </c>
      <c r="GC111" s="4">
        <f t="shared" si="135"/>
        <v>102.97851901823458</v>
      </c>
      <c r="GD111" s="4">
        <f t="shared" si="136"/>
        <v>102.97851901823458</v>
      </c>
      <c r="GE111" s="4">
        <f t="shared" si="137"/>
        <v>77.357210237403933</v>
      </c>
      <c r="GF111" s="4">
        <f>Tabela13[[#This Row],[V1]]-Tabela13[[#This Row],[V2]]/Tabela13[[#This Row],[V2]]</f>
        <v>-0.45454545454545459</v>
      </c>
      <c r="GG111" s="4">
        <f>Tabela13[[#This Row],[V1]]-Tabela13[[#This Row],[V3]]/Tabela13[[#This Row],[V3]]</f>
        <v>-0.45454545454545459</v>
      </c>
      <c r="GH111" s="4">
        <f>Tabela13[[#This Row],[V1]]-Tabela13[[#This Row],[V4]]/Tabela13[[#This Row],[V4]]</f>
        <v>-0.45454545454545459</v>
      </c>
      <c r="GI111" s="4">
        <f>Tabela13[[#This Row],[V2]]-Tabela13[[#This Row],[V1]]/Tabela13[[#This Row],[V1]]</f>
        <v>-8.3333333333333259E-2</v>
      </c>
      <c r="GJ111" s="4">
        <f>Tabela13[[#This Row],[V2]]-Tabela13[[#This Row],[V3]]/Tabela13[[#This Row],[V3]]</f>
        <v>-8.3333333333333259E-2</v>
      </c>
      <c r="GK111" s="4">
        <f>Tabela13[[#This Row],[V2]]-Tabela13[[#This Row],[V4]]/Tabela13[[#This Row],[V4]]</f>
        <v>-8.3333333333333259E-2</v>
      </c>
      <c r="GL111" s="4">
        <f t="shared" si="138"/>
        <v>0.21431941810826968</v>
      </c>
      <c r="GM111" s="4">
        <f t="shared" si="139"/>
        <v>0.73106060606060619</v>
      </c>
      <c r="GN111" s="4">
        <f t="shared" si="140"/>
        <v>0.29316231285276262</v>
      </c>
      <c r="GO111" s="3">
        <f t="shared" si="141"/>
        <v>0</v>
      </c>
      <c r="GP111" s="3">
        <v>100</v>
      </c>
      <c r="GQ111" s="3">
        <f t="shared" si="142"/>
        <v>-1</v>
      </c>
      <c r="GR111" s="3">
        <f t="shared" si="143"/>
        <v>-100</v>
      </c>
      <c r="GS111" s="34">
        <f>COUNTIF($D$2:D110,Tabela13[[#This Row],[HomeTeam]])</f>
        <v>4</v>
      </c>
      <c r="GT111" s="34">
        <f>COUNTIF($E$2:E110,Tabela13[[#This Row],[AwayTeam]])</f>
        <v>5</v>
      </c>
      <c r="GU111" s="3">
        <f>IFERROR(AVERAGEIFS($AD$2:AD110,$D$2:D110,Tabela13[[#This Row],[HomeTeam]],$GS$2:GS110,"&gt;="&amp;Tabela13[[#This Row],[Contagem_H]]-5),"")</f>
        <v>1.0121379810261142</v>
      </c>
      <c r="GV111" s="3">
        <f>IFERROR(AVERAGEIFS($G$2:G110,$E$2:E110,Tabela13[[#This Row],[AwayTeam]],$GT$2:GT110,"&gt;="&amp;Tabela13[[#This Row],[Contagem_A]]-5),"")</f>
        <v>1.8</v>
      </c>
      <c r="GW111" s="3">
        <f>IFERROR(AVERAGEIFS($GQ$2:GQ110,$D$2:D110,Tabela13[[#This Row],[HomeTeam]],$GS$2:GS110,"&gt;="&amp;Tabela13[[#This Row],[Contagem_H]]-5),"")</f>
        <v>-1</v>
      </c>
    </row>
    <row r="112" spans="1:205" x14ac:dyDescent="0.25">
      <c r="A112" t="s">
        <v>127</v>
      </c>
      <c r="B112" t="s">
        <v>176</v>
      </c>
      <c r="C112" t="s">
        <v>177</v>
      </c>
      <c r="D112" t="s">
        <v>23</v>
      </c>
      <c r="E112" t="s">
        <v>24</v>
      </c>
      <c r="F112" s="3">
        <v>1</v>
      </c>
      <c r="G112" s="3">
        <v>4</v>
      </c>
      <c r="H112" s="3" t="str">
        <f t="shared" si="144"/>
        <v>A</v>
      </c>
      <c r="I112" s="3">
        <v>2.2999999999999998</v>
      </c>
      <c r="J112" s="3">
        <v>3.6</v>
      </c>
      <c r="K112" s="3">
        <v>2.9</v>
      </c>
      <c r="L112" s="3">
        <v>1.67</v>
      </c>
      <c r="M112" s="3">
        <v>2.15</v>
      </c>
      <c r="N112" s="3">
        <f t="shared" si="73"/>
        <v>5</v>
      </c>
      <c r="O112" s="3">
        <f t="shared" si="74"/>
        <v>0</v>
      </c>
      <c r="P112" s="3">
        <f t="shared" si="75"/>
        <v>3</v>
      </c>
      <c r="Q112" s="3">
        <f t="shared" si="76"/>
        <v>5.7387972680326582E-2</v>
      </c>
      <c r="R112" s="3">
        <f t="shared" si="77"/>
        <v>6.3918674279348275E-2</v>
      </c>
      <c r="S112" s="3">
        <f t="shared" si="78"/>
        <v>2.4319923371647509</v>
      </c>
      <c r="T112" s="3">
        <f t="shared" si="79"/>
        <v>3.806596701649176</v>
      </c>
      <c r="U112" s="3">
        <f t="shared" si="80"/>
        <v>3.0664251207729469</v>
      </c>
      <c r="V112" s="3">
        <f t="shared" si="81"/>
        <v>1.7658379143761453</v>
      </c>
      <c r="W112" s="3">
        <f t="shared" si="82"/>
        <v>2.2733841412627021</v>
      </c>
      <c r="X112" s="4">
        <f t="shared" si="83"/>
        <v>0.43478260869565222</v>
      </c>
      <c r="Y112" s="4">
        <f t="shared" si="84"/>
        <v>0.27777777777777779</v>
      </c>
      <c r="Z112" s="4">
        <f t="shared" si="85"/>
        <v>0.34482758620689657</v>
      </c>
      <c r="AA112" s="4">
        <f t="shared" si="86"/>
        <v>0.5988023952095809</v>
      </c>
      <c r="AB112" s="4">
        <f t="shared" si="87"/>
        <v>0.46511627906976744</v>
      </c>
      <c r="AC112" s="4">
        <f t="shared" si="88"/>
        <v>0.71739130434782616</v>
      </c>
      <c r="AD112" s="4">
        <f t="shared" si="89"/>
        <v>2.1724137931034484</v>
      </c>
      <c r="AE112" s="4">
        <f t="shared" si="90"/>
        <v>2.2173913043478262</v>
      </c>
      <c r="AF112" s="4">
        <f t="shared" si="91"/>
        <v>0.67241379310344829</v>
      </c>
      <c r="AG112" s="4">
        <f>IFERROR(AVERAGE(Tabela13[[#This Row],[V1]],Tabela13[[#This Row],[V2]]),"")</f>
        <v>1.4449025487256373</v>
      </c>
      <c r="AH112" s="4">
        <f>IFERROR(AVERAGE(Tabela13[[#This Row],[V1]],Tabela13[[#This Row],[V3]]),"")</f>
        <v>1.4673913043478262</v>
      </c>
      <c r="AI112" s="4">
        <f>IFERROR(AVERAGE(Tabela13[[#This Row],[V1]],Tabela13[[#This Row],[V4]]),"")</f>
        <v>0.69490254872563728</v>
      </c>
      <c r="AJ112" s="4">
        <f>IFERROR(AVERAGE(Tabela13[[#This Row],[V2]],Tabela13[[#This Row],[V1]]),"")</f>
        <v>1.4449025487256373</v>
      </c>
      <c r="AK112" s="4">
        <f>IFERROR(AVERAGE(Tabela13[[#This Row],[V2]],Tabela13[[#This Row],[V3]]),"")</f>
        <v>2.1949025487256373</v>
      </c>
      <c r="AL112" s="4">
        <f>IFERROR(AVERAGE(Tabela13[[#This Row],[V2]],Tabela13[[#This Row],[V4]]),"")</f>
        <v>1.4224137931034484</v>
      </c>
      <c r="AM112" s="4">
        <f>IFERROR(AVERAGE(Tabela13[[#This Row],[V3]],Tabela13[[#This Row],[V1]]),"")</f>
        <v>1.4673913043478262</v>
      </c>
      <c r="AN112" s="4">
        <f>IFERROR(AVERAGE(Tabela13[[#This Row],[V3]],Tabela13[[#This Row],[V2]]),"")</f>
        <v>2.1949025487256373</v>
      </c>
      <c r="AO112" s="4">
        <f>IFERROR(AVERAGE(Tabela13[[#This Row],[V3]],Tabela13[[#This Row],[V4]]),"")</f>
        <v>1.4449025487256373</v>
      </c>
      <c r="AP112" s="4">
        <f>IFERROR(AVERAGE(Tabela13[[#This Row],[V4]],Tabela13[[#This Row],[V1]]),"")</f>
        <v>0.69490254872563728</v>
      </c>
      <c r="AQ112" s="4">
        <f>IFERROR(AVERAGE(Tabela13[[#This Row],[V4]],Tabela13[[#This Row],[V2]]),"")</f>
        <v>1.4224137931034484</v>
      </c>
      <c r="AR112" s="4">
        <f>IFERROR(AVERAGE(Tabela13[[#This Row],[V4]],Tabela13[[#This Row],[V3]]),"")</f>
        <v>1.4449025487256373</v>
      </c>
      <c r="AS112" s="4">
        <f>_xlfn.STDEV.S(Tabela13[[#This Row],[V1]:[V2]])</f>
        <v>1.0288562685780271</v>
      </c>
      <c r="AT112" s="4">
        <f>_xlfn.STDEV.S(Tabela13[[#This Row],[V1]],Tabela13[[#This Row],[V3]])</f>
        <v>1.060660171779821</v>
      </c>
      <c r="AU112" s="4">
        <f>_xlfn.STDEV.S(Tabela13[[#This Row],[V1]],Tabela13[[#This Row],[V4]])</f>
        <v>3.1803903201793791E-2</v>
      </c>
      <c r="AV112" s="4">
        <f>_xlfn.STDEV.S(Tabela13[[#This Row],[V2]],Tabela13[[#This Row],[V1]])</f>
        <v>1.0288562685780271</v>
      </c>
      <c r="AW112" s="4">
        <f>_xlfn.STDEV.S(Tabela13[[#This Row],[V2]],Tabela13[[#This Row],[V3]])</f>
        <v>3.1803903201793708E-2</v>
      </c>
      <c r="AX112" s="4">
        <f>_xlfn.STDEV.S(Tabela13[[#This Row],[V42]],Tabela13[[#This Row],[V44]])</f>
        <v>2.089516440357849</v>
      </c>
      <c r="AY112" s="4">
        <f>_xlfn.STDEV.S(Tabela13[[#This Row],[V3]],Tabela13[[#This Row],[V1]])</f>
        <v>1.060660171779821</v>
      </c>
      <c r="AZ112" s="4">
        <f>_xlfn.STDEV.S(Tabela13[[#This Row],[V3]],Tabela13[[#This Row],[V2]])</f>
        <v>3.1803903201793708E-2</v>
      </c>
      <c r="BA112" s="4">
        <f>_xlfn.STDEV.S(Tabela13[[#This Row],[V3]],Tabela13[[#This Row],[V4]])</f>
        <v>1.0924640749816146</v>
      </c>
      <c r="BB112" s="4">
        <f>_xlfn.STDEV.S(Tabela13[[#This Row],[V4]],Tabela13[[#This Row],[V1]])</f>
        <v>3.1803903201793791E-2</v>
      </c>
      <c r="BC112" s="4">
        <f>_xlfn.STDEV.S(Tabela13[[#This Row],[V4]],Tabela13[[#This Row],[V2]])</f>
        <v>1.060660171779821</v>
      </c>
      <c r="BD112" s="4">
        <f>_xlfn.STDEV.S(Tabela13[[#This Row],[V4]],Tabela13[[#This Row],[V3]])</f>
        <v>1.0924640749816146</v>
      </c>
      <c r="BE112" s="4">
        <f>Tabela13[[#This Row],[V17]]/Tabela13[[#This Row],[V5]]</f>
        <v>0.7120592800431067</v>
      </c>
      <c r="BF112" s="4">
        <f>Tabela13[[#This Row],[V18]]/Tabela13[[#This Row],[V6]]</f>
        <v>0.72282026521291498</v>
      </c>
      <c r="BG112" s="4">
        <f>Tabela13[[#This Row],[V19]]/Tabela13[[#This Row],[V7]]</f>
        <v>4.5767429203012848E-2</v>
      </c>
      <c r="BH112" s="4">
        <f>Tabela13[[#This Row],[V20]]/Tabela13[[#This Row],[V8]]</f>
        <v>0.7120592800431067</v>
      </c>
      <c r="BI112" s="4">
        <f>Tabela13[[#This Row],[V21]]/Tabela13[[#This Row],[V9]]</f>
        <v>1.4489893057101367E-2</v>
      </c>
      <c r="BJ112" s="4">
        <f>Tabela13[[#This Row],[V22]]/Tabela13[[#This Row],[V10]]</f>
        <v>1.4689933762515786</v>
      </c>
      <c r="BK112" s="4">
        <f>Tabela13[[#This Row],[V23]]/Tabela13[[#This Row],[V11]]</f>
        <v>0.72282026521291498</v>
      </c>
      <c r="BL112" s="4">
        <f>Tabela13[[#This Row],[V24]]/Tabela13[[#This Row],[V12]]</f>
        <v>1.4489893057101367E-2</v>
      </c>
      <c r="BM112" s="4">
        <f>Tabela13[[#This Row],[V25]]/Tabela13[[#This Row],[V13]]</f>
        <v>0.75608149210141307</v>
      </c>
      <c r="BN112" s="4">
        <f>Tabela13[[#This Row],[V26]]/Tabela13[[#This Row],[V14]]</f>
        <v>4.5767429203012848E-2</v>
      </c>
      <c r="BO112" s="4">
        <f>Tabela13[[#This Row],[V27]]/Tabela13[[#This Row],[V15]]</f>
        <v>0.74567624197854077</v>
      </c>
      <c r="BP112" s="4">
        <f>Tabela13[[#This Row],[V28]]/Tabela13[[#This Row],[V16]]</f>
        <v>0.75608149210141307</v>
      </c>
      <c r="BQ112" s="4">
        <f>Tabela13[[#This Row],[V1]]-Tabela13[[#This Row],[V2]]</f>
        <v>-1.4550224887556222</v>
      </c>
      <c r="BR112" s="4">
        <f>Tabela13[[#This Row],[V1]]-Tabela13[[#This Row],[V3]]</f>
        <v>-1.5</v>
      </c>
      <c r="BS112" s="4">
        <f>Tabela13[[#This Row],[V1]]-Tabela13[[#This Row],[V4]]</f>
        <v>4.4977511244377877E-2</v>
      </c>
      <c r="BT112" s="4">
        <f>Tabela13[[#This Row],[V2]]-Tabela13[[#This Row],[V1]]</f>
        <v>1.4550224887556222</v>
      </c>
      <c r="BU112" s="4">
        <f>Tabela13[[#This Row],[V2]]-Tabela13[[#This Row],[V3]]</f>
        <v>-4.4977511244377766E-2</v>
      </c>
      <c r="BV112" s="4">
        <f>Tabela13[[#This Row],[V2]]-Tabela13[[#This Row],[V4]]</f>
        <v>1.5</v>
      </c>
      <c r="BW112" s="4">
        <f>AVERAGE(Tabela13[[#This Row],[V41]],Tabela13[[#This Row],[V42]])</f>
        <v>-1.4775112443778111</v>
      </c>
      <c r="BX112" s="4">
        <f>AVERAGE(Tabela13[[#This Row],[V41]],Tabela13[[#This Row],[V43]])</f>
        <v>-0.70502248875562223</v>
      </c>
      <c r="BY112" s="4">
        <f>AVERAGE(Tabela13[[#This Row],[V41]],Tabela13[[#This Row],[V44]])</f>
        <v>0</v>
      </c>
      <c r="BZ112" s="4">
        <f>AVERAGE(Tabela13[[#This Row],[V41]],Tabela13[[#This Row],[V45]])</f>
        <v>-0.75</v>
      </c>
      <c r="CA112" s="4">
        <f>AVERAGE(Tabela13[[#This Row],[V41]],Tabela13[[#This Row],[V46]])</f>
        <v>2.2488755622188883E-2</v>
      </c>
      <c r="CB112" s="4">
        <f>AVERAGE(Tabela13[[#This Row],[V42]],Tabela13[[#This Row],[V41]])</f>
        <v>-1.4775112443778111</v>
      </c>
      <c r="CC112" s="4">
        <f>AVERAGE(Tabela13[[#This Row],[V42]],Tabela13[[#This Row],[V43]])</f>
        <v>-0.72751124437781112</v>
      </c>
      <c r="CD112" s="4">
        <f>AVERAGE(Tabela13[[#This Row],[V42]],Tabela13[[#This Row],[V44]])</f>
        <v>-2.2488755622188883E-2</v>
      </c>
      <c r="CE112" s="4">
        <f>AVERAGE(Tabela13[[#This Row],[V42]],Tabela13[[#This Row],[V45]])</f>
        <v>-0.77248875562218888</v>
      </c>
      <c r="CF112" s="4">
        <f>AVERAGE(Tabela13[[#This Row],[V42]],Tabela13[[#This Row],[V46]])</f>
        <v>0</v>
      </c>
      <c r="CG112" s="4">
        <f>AVERAGE(Tabela13[[#This Row],[V43]],Tabela13[[#This Row],[V41]])</f>
        <v>-0.70502248875562223</v>
      </c>
      <c r="CH112" s="4">
        <f>AVERAGE(Tabela13[[#This Row],[V43]],Tabela13[[#This Row],[V42]])</f>
        <v>-0.72751124437781112</v>
      </c>
      <c r="CI112" s="4">
        <f>AVERAGE(Tabela13[[#This Row],[V43]],Tabela13[[#This Row],[V44]])</f>
        <v>0.75</v>
      </c>
      <c r="CJ112" s="4">
        <f>AVERAGE(Tabela13[[#This Row],[V43]],Tabela13[[#This Row],[V45]])</f>
        <v>5.5511151231257827E-17</v>
      </c>
      <c r="CK112" s="4">
        <f>AVERAGE(Tabela13[[#This Row],[V43]],Tabela13[[#This Row],[V46]])</f>
        <v>0.77248875562218888</v>
      </c>
      <c r="CL112" s="4">
        <f>AVERAGE(Tabela13[[#This Row],[V44]],Tabela13[[#This Row],[V41]])</f>
        <v>0</v>
      </c>
      <c r="CM112" s="4">
        <f>AVERAGE(Tabela13[[#This Row],[V44]],Tabela13[[#This Row],[V42]])</f>
        <v>-2.2488755622188883E-2</v>
      </c>
      <c r="CN112" s="4">
        <f>AVERAGE(Tabela13[[#This Row],[V44]],Tabela13[[#This Row],[V43]])</f>
        <v>0.75</v>
      </c>
      <c r="CO112" s="4">
        <f>AVERAGE(Tabela13[[#This Row],[V44]],Tabela13[[#This Row],[V45]])</f>
        <v>0.70502248875562223</v>
      </c>
      <c r="CP112" s="4">
        <f>AVERAGE(Tabela13[[#This Row],[V44]],Tabela13[[#This Row],[V46]])</f>
        <v>1.4775112443778111</v>
      </c>
      <c r="CQ112" s="4">
        <f>AVERAGE(Tabela13[[#This Row],[V45]],Tabela13[[#This Row],[V41]])</f>
        <v>-0.75</v>
      </c>
      <c r="CR112" s="4">
        <f>AVERAGE(Tabela13[[#This Row],[V45]],Tabela13[[#This Row],[V42]])</f>
        <v>-0.77248875562218888</v>
      </c>
      <c r="CS112" s="4">
        <f>AVERAGE(Tabela13[[#This Row],[V45]],Tabela13[[#This Row],[V43]])</f>
        <v>5.5511151231257827E-17</v>
      </c>
      <c r="CT112" s="4">
        <f>AVERAGE(Tabela13[[#This Row],[V45]],Tabela13[[#This Row],[V44]])</f>
        <v>0.70502248875562223</v>
      </c>
      <c r="CU112" s="4">
        <f>AVERAGE(Tabela13[[#This Row],[V45]],Tabela13[[#This Row],[V46]])</f>
        <v>0.72751124437781112</v>
      </c>
      <c r="CV112" s="4">
        <f>AVERAGE(Tabela13[[#This Row],[V46]],Tabela13[[#This Row],[V41]])</f>
        <v>2.2488755622188883E-2</v>
      </c>
      <c r="CW112" s="4">
        <f>AVERAGE(Tabela13[[#This Row],[V46]],Tabela13[[#This Row],[V42]])</f>
        <v>0</v>
      </c>
      <c r="CX112" s="4">
        <f>AVERAGE(Tabela13[[#This Row],[V46]],Tabela13[[#This Row],[V43]])</f>
        <v>0.77248875562218888</v>
      </c>
      <c r="CY112" s="4">
        <f>AVERAGE(Tabela13[[#This Row],[V46]],Tabela13[[#This Row],[V44]])</f>
        <v>1.4775112443778111</v>
      </c>
      <c r="CZ112" s="4">
        <f>AVERAGE(Tabela13[[#This Row],[V46]],Tabela13[[#This Row],[V45]])</f>
        <v>0.72751124437781112</v>
      </c>
      <c r="DA112" s="3">
        <f>_xlfn.STDEV.S(Tabela13[[#This Row],[V41]],Tabela13[[#This Row],[V42]])</f>
        <v>3.1803903201793708E-2</v>
      </c>
      <c r="DB112" s="3">
        <f>_xlfn.STDEV.S(Tabela13[[#This Row],[V41]],Tabela13[[#This Row],[V43]])</f>
        <v>1.060660171779821</v>
      </c>
      <c r="DC112" s="3">
        <f>_xlfn.STDEV.S(Tabela13[[#This Row],[V41]],Tabela13[[#This Row],[V44]])</f>
        <v>2.0577125371560552</v>
      </c>
      <c r="DD112" s="3">
        <f>_xlfn.STDEV.S(Tabela13[[#This Row],[V41]],Tabela13[[#This Row],[V45]])</f>
        <v>0.99705236537623376</v>
      </c>
      <c r="DE112" s="3">
        <f>_xlfn.STDEV.S(Tabela13[[#This Row],[V41]],Tabela13[[#This Row],[V46]])</f>
        <v>2.089516440357849</v>
      </c>
      <c r="DF112" s="3">
        <f>_xlfn.STDEV.S(Tabela13[[#This Row],[V42]],Tabela13[[#This Row],[V41]])</f>
        <v>3.1803903201793708E-2</v>
      </c>
      <c r="DG112" s="3">
        <f>_xlfn.STDEV.S(Tabela13[[#This Row],[V42]],Tabela13[[#This Row],[V43]])</f>
        <v>1.092464074981615</v>
      </c>
      <c r="DH112" s="3">
        <f>_xlfn.STDEV.S(Tabela13[[#This Row],[V42]],Tabela13[[#This Row],[V44]])</f>
        <v>2.089516440357849</v>
      </c>
      <c r="DI112" s="3">
        <f>_xlfn.STDEV.S(Tabela13[[#This Row],[V42]],Tabela13[[#This Row],[V45]])</f>
        <v>1.0288562685780276</v>
      </c>
      <c r="DJ112" s="3">
        <f>_xlfn.STDEV.S(Tabela13[[#This Row],[V42]],Tabela13[[#This Row],[V46]])</f>
        <v>2.1213203435596424</v>
      </c>
      <c r="DK112" s="3">
        <f>_xlfn.STDEV.S(Tabela13[[#This Row],[V43]],Tabela13[[#This Row],[V41]])</f>
        <v>1.060660171779821</v>
      </c>
      <c r="DL112" s="3">
        <f>_xlfn.STDEV.S(Tabela13[[#This Row],[V43]],Tabela13[[#This Row],[V42]])</f>
        <v>1.092464074981615</v>
      </c>
      <c r="DM112" s="3">
        <f>_xlfn.STDEV.S(Tabela13[[#This Row],[V43]],Tabela13[[#This Row],[V44]])</f>
        <v>0.99705236537623376</v>
      </c>
      <c r="DN112" s="3">
        <f>_xlfn.STDEV.S(Tabela13[[#This Row],[V43]],Tabela13[[#This Row],[V45]])</f>
        <v>6.36078064035875E-2</v>
      </c>
      <c r="DO112" s="3">
        <f>_xlfn.STDEV.S(Tabela13[[#This Row],[V43]],Tabela13[[#This Row],[V46]])</f>
        <v>1.0288562685780276</v>
      </c>
      <c r="DP112" s="3">
        <f>_xlfn.STDEV.S(Tabela13[[#This Row],[V44]],Tabela13[[#This Row],[V41]])</f>
        <v>2.0577125371560552</v>
      </c>
      <c r="DQ112" s="3">
        <f>_xlfn.STDEV.S(Tabela13[[#This Row],[V44]],Tabela13[[#This Row],[V42]])</f>
        <v>2.089516440357849</v>
      </c>
      <c r="DR112" s="3">
        <f>_xlfn.STDEV.S(Tabela13[[#This Row],[V44]],Tabela13[[#This Row],[V43]])</f>
        <v>0.99705236537623376</v>
      </c>
      <c r="DS112" s="3">
        <f>_xlfn.STDEV.S(Tabela13[[#This Row],[V44]],Tabela13[[#This Row],[V45]])</f>
        <v>1.060660171779821</v>
      </c>
      <c r="DT112" s="3">
        <f>_xlfn.STDEV.S(Tabela13[[#This Row],[V44]],Tabela13[[#This Row],[V46]])</f>
        <v>3.1803903201793708E-2</v>
      </c>
      <c r="DU112" s="3">
        <f>_xlfn.STDEV.S(Tabela13[[#This Row],[V45]],Tabela13[[#This Row],[V41]])</f>
        <v>0.99705236537623376</v>
      </c>
      <c r="DV112" s="3">
        <f>_xlfn.STDEV.S(Tabela13[[#This Row],[V45]],Tabela13[[#This Row],[V42]])</f>
        <v>1.0288562685780276</v>
      </c>
      <c r="DW112" s="3">
        <f>_xlfn.STDEV.S(Tabela13[[#This Row],[V45]],Tabela13[[#This Row],[V43]])</f>
        <v>6.36078064035875E-2</v>
      </c>
      <c r="DX112" s="3">
        <f>_xlfn.STDEV.S(Tabela13[[#This Row],[V45]],Tabela13[[#This Row],[V44]])</f>
        <v>1.060660171779821</v>
      </c>
      <c r="DY112" s="3">
        <f>_xlfn.STDEV.S(Tabela13[[#This Row],[V45]],Tabela13[[#This Row],[V46]])</f>
        <v>1.092464074981615</v>
      </c>
      <c r="DZ112" s="3">
        <f>_xlfn.STDEV.S(Tabela13[[#This Row],[V46]],Tabela13[[#This Row],[V41]])</f>
        <v>2.089516440357849</v>
      </c>
      <c r="EA112" s="3">
        <f>_xlfn.STDEV.S(Tabela13[[#This Row],[V46]],Tabela13[[#This Row],[V42]])</f>
        <v>2.1213203435596424</v>
      </c>
      <c r="EB112" s="3">
        <f>_xlfn.STDEV.S(Tabela13[[#This Row],[V46]],Tabela13[[#This Row],[V43]])</f>
        <v>1.0288562685780276</v>
      </c>
      <c r="EC112" s="3">
        <f>_xlfn.STDEV.S(Tabela13[[#This Row],[V46]],Tabela13[[#This Row],[V44]])</f>
        <v>3.1803903201793708E-2</v>
      </c>
      <c r="ED112" s="3">
        <f>_xlfn.STDEV.S(Tabela13[[#This Row],[V46]],Tabela13[[#This Row],[V45]])</f>
        <v>1.092464074981615</v>
      </c>
      <c r="EE112" s="3">
        <f t="shared" si="92"/>
        <v>-2.1525320584065352E-2</v>
      </c>
      <c r="EF112" s="3">
        <f t="shared" si="93"/>
        <v>-1.5044345232900385</v>
      </c>
      <c r="EG112" s="3" t="str">
        <f t="shared" si="94"/>
        <v/>
      </c>
      <c r="EH112" s="3">
        <f t="shared" si="95"/>
        <v>-1.3294031538349784</v>
      </c>
      <c r="EI112" s="3">
        <f t="shared" si="96"/>
        <v>92.913831047912453</v>
      </c>
      <c r="EJ112" s="3">
        <f t="shared" si="97"/>
        <v>-2.1525320584065352E-2</v>
      </c>
      <c r="EK112" s="3">
        <f t="shared" si="98"/>
        <v>-1.5016456218706589</v>
      </c>
      <c r="EL112" s="3">
        <f t="shared" si="99"/>
        <v>-92.913831047912453</v>
      </c>
      <c r="EM112" s="3">
        <f t="shared" si="100"/>
        <v>-1.3318721613615612</v>
      </c>
      <c r="EN112" s="3" t="str">
        <f t="shared" si="101"/>
        <v/>
      </c>
      <c r="EO112" s="3">
        <f t="shared" si="102"/>
        <v>-1.5044345232900385</v>
      </c>
      <c r="EP112" s="3">
        <f t="shared" si="103"/>
        <v>-1.5016456218706589</v>
      </c>
      <c r="EQ112" s="3">
        <f t="shared" si="104"/>
        <v>1.3294031538349784</v>
      </c>
      <c r="ER112" s="3">
        <f t="shared" si="105"/>
        <v>1145856372868205.3</v>
      </c>
      <c r="ES112" s="3" t="str">
        <f t="shared" si="106"/>
        <v/>
      </c>
      <c r="ET112" s="3" t="str">
        <f t="shared" si="107"/>
        <v/>
      </c>
      <c r="EU112" s="3" t="str">
        <f t="shared" si="108"/>
        <v/>
      </c>
      <c r="EV112" s="3">
        <f t="shared" si="109"/>
        <v>1.3294031538349784</v>
      </c>
      <c r="EW112" s="3">
        <f t="shared" si="110"/>
        <v>1.5044345232900385</v>
      </c>
      <c r="EX112" s="3">
        <f t="shared" si="111"/>
        <v>2.1525320584065352E-2</v>
      </c>
      <c r="EY112" s="3">
        <f t="shared" si="112"/>
        <v>-1.3294031538349784</v>
      </c>
      <c r="EZ112" s="3">
        <f t="shared" si="113"/>
        <v>-1.3318721613615612</v>
      </c>
      <c r="FA112" s="3">
        <f t="shared" si="114"/>
        <v>1145856372868205.3</v>
      </c>
      <c r="FB112" s="3">
        <f t="shared" si="115"/>
        <v>1.5044345232900385</v>
      </c>
      <c r="FC112" s="3">
        <f t="shared" si="116"/>
        <v>1.5016456218706589</v>
      </c>
      <c r="FD112" s="3">
        <f t="shared" si="117"/>
        <v>92.913831047912453</v>
      </c>
      <c r="FE112" s="3" t="str">
        <f t="shared" si="118"/>
        <v/>
      </c>
      <c r="FF112" s="3">
        <f t="shared" si="119"/>
        <v>1.3318721613615612</v>
      </c>
      <c r="FG112" s="3">
        <f t="shared" si="120"/>
        <v>2.1525320584065352E-2</v>
      </c>
      <c r="FH112" s="3">
        <f t="shared" si="121"/>
        <v>1.5016456218706589</v>
      </c>
      <c r="FI112" s="4">
        <f t="shared" si="122"/>
        <v>0.34482758620689657</v>
      </c>
      <c r="FJ112" s="4">
        <f t="shared" si="123"/>
        <v>1.7391304347826089</v>
      </c>
      <c r="FK112" s="4">
        <f t="shared" si="124"/>
        <v>1.4962583694367861</v>
      </c>
      <c r="FL112" s="4">
        <f t="shared" si="125"/>
        <v>1.2410397794407246</v>
      </c>
      <c r="FM112" s="4">
        <f>Tabela13[[#This Row],[V139]]-Tabela13[[#This Row],[V140]]</f>
        <v>0.25521858999606151</v>
      </c>
      <c r="FN112" s="4">
        <f>Tabela13[[#This Row],[V1]]-Tabela13[[#This Row],[V2]]/2</f>
        <v>-0.36881559220389803</v>
      </c>
      <c r="FO112" s="4">
        <f>Tabela13[[#This Row],[V1]]-Tabela13[[#This Row],[V3]]/2</f>
        <v>-0.39130434782608692</v>
      </c>
      <c r="FP112" s="4">
        <f>Tabela13[[#This Row],[V1]]-Tabela13[[#This Row],[V4]]/2</f>
        <v>0.38118440779610202</v>
      </c>
      <c r="FQ112" s="4">
        <f>Tabela13[[#This Row],[V2]]-Tabela13[[#This Row],[V1]]/2</f>
        <v>1.8137181409295353</v>
      </c>
      <c r="FR112" s="4">
        <f>Tabela13[[#This Row],[V2]]-Tabela13[[#This Row],[V3]]/2</f>
        <v>1.0637181409295353</v>
      </c>
      <c r="FS112" s="4">
        <f>Tabela13[[#This Row],[V2]]-Tabela13[[#This Row],[V4]]/2</f>
        <v>1.8362068965517242</v>
      </c>
      <c r="FT112" s="4">
        <f t="shared" si="126"/>
        <v>-0.35333773064031243</v>
      </c>
      <c r="FU112" s="4">
        <f t="shared" si="127"/>
        <v>-0.37298772180006096</v>
      </c>
      <c r="FV112" s="4">
        <f t="shared" si="128"/>
        <v>0.36418156232945154</v>
      </c>
      <c r="FW112" s="4">
        <f t="shared" si="129"/>
        <v>1.0669144888144009</v>
      </c>
      <c r="FX112" s="4">
        <f t="shared" si="130"/>
        <v>0.81626376656882338</v>
      </c>
      <c r="FY112" s="4">
        <f t="shared" si="131"/>
        <v>1.0721077162405512</v>
      </c>
      <c r="FZ112" s="4">
        <f t="shared" si="132"/>
        <v>-63.600791515256233</v>
      </c>
      <c r="GA112" s="4">
        <f t="shared" si="133"/>
        <v>-67.13778992401096</v>
      </c>
      <c r="GB112" s="4">
        <f t="shared" si="134"/>
        <v>65.552681219301277</v>
      </c>
      <c r="GC112" s="4">
        <f t="shared" si="135"/>
        <v>192.04460798659215</v>
      </c>
      <c r="GD112" s="4">
        <f t="shared" si="136"/>
        <v>146.92747798238821</v>
      </c>
      <c r="GE112" s="4">
        <f t="shared" si="137"/>
        <v>192.97938892329921</v>
      </c>
      <c r="GF112" s="4">
        <f>Tabela13[[#This Row],[V1]]-Tabela13[[#This Row],[V2]]/Tabela13[[#This Row],[V2]]</f>
        <v>-0.28260869565217384</v>
      </c>
      <c r="GG112" s="4">
        <f>Tabela13[[#This Row],[V1]]-Tabela13[[#This Row],[V3]]/Tabela13[[#This Row],[V3]]</f>
        <v>-0.28260869565217384</v>
      </c>
      <c r="GH112" s="4">
        <f>Tabela13[[#This Row],[V1]]-Tabela13[[#This Row],[V4]]/Tabela13[[#This Row],[V4]]</f>
        <v>-0.28260869565217384</v>
      </c>
      <c r="GI112" s="4">
        <f>Tabela13[[#This Row],[V2]]-Tabela13[[#This Row],[V1]]/Tabela13[[#This Row],[V1]]</f>
        <v>1.1724137931034484</v>
      </c>
      <c r="GJ112" s="4">
        <f>Tabela13[[#This Row],[V2]]-Tabela13[[#This Row],[V3]]/Tabela13[[#This Row],[V3]]</f>
        <v>1.1724137931034484</v>
      </c>
      <c r="GK112" s="4">
        <f>Tabela13[[#This Row],[V2]]-Tabela13[[#This Row],[V4]]/Tabela13[[#This Row],[V4]]</f>
        <v>1.1724137931034484</v>
      </c>
      <c r="GL112" s="4">
        <f t="shared" si="138"/>
        <v>0.86641463832619581</v>
      </c>
      <c r="GM112" s="4">
        <f t="shared" si="139"/>
        <v>1.4449025487256373</v>
      </c>
      <c r="GN112" s="4">
        <f t="shared" si="140"/>
        <v>0.59963534502056814</v>
      </c>
      <c r="GO112" s="3">
        <f t="shared" si="141"/>
        <v>0</v>
      </c>
      <c r="GP112" s="3">
        <v>100</v>
      </c>
      <c r="GQ112" s="3">
        <f t="shared" si="142"/>
        <v>-1</v>
      </c>
      <c r="GR112" s="3">
        <f t="shared" si="143"/>
        <v>-100</v>
      </c>
      <c r="GS112" s="34">
        <f>COUNTIF($D$2:D111,Tabela13[[#This Row],[HomeTeam]])</f>
        <v>4</v>
      </c>
      <c r="GT112" s="34">
        <f>COUNTIF($E$2:E111,Tabela13[[#This Row],[AwayTeam]])</f>
        <v>4</v>
      </c>
      <c r="GU112" s="3">
        <f>IFERROR(AVERAGEIFS($AD$2:AD111,$D$2:D111,Tabela13[[#This Row],[HomeTeam]],$GS$2:GS111,"&gt;="&amp;Tabela13[[#This Row],[Contagem_H]]-5),"")</f>
        <v>0.39696969696969697</v>
      </c>
      <c r="GV112" s="3">
        <f>IFERROR(AVERAGEIFS($G$2:G111,$E$2:E111,Tabela13[[#This Row],[AwayTeam]],$GT$2:GT111,"&gt;="&amp;Tabela13[[#This Row],[Contagem_A]]-5),"")</f>
        <v>1.75</v>
      </c>
      <c r="GW112" s="3">
        <f>IFERROR(AVERAGEIFS($GQ$2:GQ111,$D$2:D111,Tabela13[[#This Row],[HomeTeam]],$GS$2:GS111,"&gt;="&amp;Tabela13[[#This Row],[Contagem_H]]-5),"")</f>
        <v>1.1975</v>
      </c>
    </row>
    <row r="113" spans="1:205" x14ac:dyDescent="0.25">
      <c r="A113" t="s">
        <v>127</v>
      </c>
      <c r="B113" t="s">
        <v>178</v>
      </c>
      <c r="C113" t="s">
        <v>172</v>
      </c>
      <c r="D113" t="s">
        <v>26</v>
      </c>
      <c r="E113" t="s">
        <v>23</v>
      </c>
      <c r="F113" s="3">
        <v>2</v>
      </c>
      <c r="G113" s="3">
        <v>1</v>
      </c>
      <c r="H113" s="3" t="str">
        <f t="shared" si="144"/>
        <v>H</v>
      </c>
      <c r="I113" s="3">
        <v>3.1</v>
      </c>
      <c r="J113" s="3">
        <v>3.5</v>
      </c>
      <c r="K113" s="3">
        <v>2.2999999999999998</v>
      </c>
      <c r="L113" s="3">
        <v>1.89</v>
      </c>
      <c r="M113" s="3">
        <v>2.0099999999999998</v>
      </c>
      <c r="N113" s="3">
        <f t="shared" si="73"/>
        <v>3</v>
      </c>
      <c r="O113" s="3">
        <f t="shared" si="74"/>
        <v>3</v>
      </c>
      <c r="P113" s="3">
        <f t="shared" si="75"/>
        <v>0</v>
      </c>
      <c r="Q113" s="3">
        <f t="shared" si="76"/>
        <v>4.3077539571228396E-2</v>
      </c>
      <c r="R113" s="3">
        <f t="shared" si="77"/>
        <v>2.6612966911474523E-2</v>
      </c>
      <c r="S113" s="3">
        <f t="shared" si="78"/>
        <v>3.2335403726708081</v>
      </c>
      <c r="T113" s="3">
        <f t="shared" si="79"/>
        <v>3.6507713884992992</v>
      </c>
      <c r="U113" s="3">
        <f t="shared" si="80"/>
        <v>2.399078341013825</v>
      </c>
      <c r="V113" s="3">
        <f t="shared" si="81"/>
        <v>1.9714165497896217</v>
      </c>
      <c r="W113" s="3">
        <f t="shared" si="82"/>
        <v>2.0965858545381688</v>
      </c>
      <c r="X113" s="4">
        <f t="shared" si="83"/>
        <v>0.32258064516129031</v>
      </c>
      <c r="Y113" s="4">
        <f t="shared" si="84"/>
        <v>0.2857142857142857</v>
      </c>
      <c r="Z113" s="4">
        <f t="shared" si="85"/>
        <v>0.43478260869565222</v>
      </c>
      <c r="AA113" s="4">
        <f t="shared" si="86"/>
        <v>0.52910052910052918</v>
      </c>
      <c r="AB113" s="4">
        <f t="shared" si="87"/>
        <v>0.49751243781094534</v>
      </c>
      <c r="AC113" s="4">
        <f t="shared" si="88"/>
        <v>1.1612903225806452</v>
      </c>
      <c r="AD113" s="4">
        <f t="shared" si="89"/>
        <v>0.71739130434782616</v>
      </c>
      <c r="AE113" s="4">
        <f t="shared" si="90"/>
        <v>0.66129032258064513</v>
      </c>
      <c r="AF113" s="4">
        <f t="shared" si="91"/>
        <v>1.2173913043478262</v>
      </c>
      <c r="AG113" s="4">
        <f>IFERROR(AVERAGE(Tabela13[[#This Row],[V1]],Tabela13[[#This Row],[V2]]),"")</f>
        <v>0.9393408134642357</v>
      </c>
      <c r="AH113" s="4">
        <f>IFERROR(AVERAGE(Tabela13[[#This Row],[V1]],Tabela13[[#This Row],[V3]]),"")</f>
        <v>0.91129032258064524</v>
      </c>
      <c r="AI113" s="4">
        <f>IFERROR(AVERAGE(Tabela13[[#This Row],[V1]],Tabela13[[#This Row],[V4]]),"")</f>
        <v>1.1893408134642356</v>
      </c>
      <c r="AJ113" s="4">
        <f>IFERROR(AVERAGE(Tabela13[[#This Row],[V2]],Tabela13[[#This Row],[V1]]),"")</f>
        <v>0.9393408134642357</v>
      </c>
      <c r="AK113" s="4">
        <f>IFERROR(AVERAGE(Tabela13[[#This Row],[V2]],Tabela13[[#This Row],[V3]]),"")</f>
        <v>0.68934081346423559</v>
      </c>
      <c r="AL113" s="4">
        <f>IFERROR(AVERAGE(Tabela13[[#This Row],[V2]],Tabela13[[#This Row],[V4]]),"")</f>
        <v>0.96739130434782616</v>
      </c>
      <c r="AM113" s="4">
        <f>IFERROR(AVERAGE(Tabela13[[#This Row],[V3]],Tabela13[[#This Row],[V1]]),"")</f>
        <v>0.91129032258064524</v>
      </c>
      <c r="AN113" s="4">
        <f>IFERROR(AVERAGE(Tabela13[[#This Row],[V3]],Tabela13[[#This Row],[V2]]),"")</f>
        <v>0.68934081346423559</v>
      </c>
      <c r="AO113" s="4">
        <f>IFERROR(AVERAGE(Tabela13[[#This Row],[V3]],Tabela13[[#This Row],[V4]]),"")</f>
        <v>0.93934081346423559</v>
      </c>
      <c r="AP113" s="4">
        <f>IFERROR(AVERAGE(Tabela13[[#This Row],[V4]],Tabela13[[#This Row],[V1]]),"")</f>
        <v>1.1893408134642356</v>
      </c>
      <c r="AQ113" s="4">
        <f>IFERROR(AVERAGE(Tabela13[[#This Row],[V4]],Tabela13[[#This Row],[V2]]),"")</f>
        <v>0.96739130434782616</v>
      </c>
      <c r="AR113" s="4">
        <f>IFERROR(AVERAGE(Tabela13[[#This Row],[V4]],Tabela13[[#This Row],[V3]]),"")</f>
        <v>0.93934081346423559</v>
      </c>
      <c r="AS113" s="4">
        <f>_xlfn.STDEV.S(Tabela13[[#This Row],[V1]:[V2]])</f>
        <v>0.31388400595447719</v>
      </c>
      <c r="AT113" s="4">
        <f>_xlfn.STDEV.S(Tabela13[[#This Row],[V1]],Tabela13[[#This Row],[V3]])</f>
        <v>0.35355339059327345</v>
      </c>
      <c r="AU113" s="4">
        <f>_xlfn.STDEV.S(Tabela13[[#This Row],[V1]],Tabela13[[#This Row],[V4]])</f>
        <v>3.9669384638796497E-2</v>
      </c>
      <c r="AV113" s="4">
        <f>_xlfn.STDEV.S(Tabela13[[#This Row],[V2]],Tabela13[[#This Row],[V1]])</f>
        <v>0.31388400595447719</v>
      </c>
      <c r="AW113" s="4">
        <f>_xlfn.STDEV.S(Tabela13[[#This Row],[V2]],Tabela13[[#This Row],[V3]])</f>
        <v>3.9669384638796573E-2</v>
      </c>
      <c r="AX113" s="4">
        <f>_xlfn.STDEV.S(Tabela13[[#This Row],[V42]],Tabela13[[#This Row],[V44]])</f>
        <v>0.66743739654775114</v>
      </c>
      <c r="AY113" s="4">
        <f>_xlfn.STDEV.S(Tabela13[[#This Row],[V3]],Tabela13[[#This Row],[V1]])</f>
        <v>0.35355339059327345</v>
      </c>
      <c r="AZ113" s="4">
        <f>_xlfn.STDEV.S(Tabela13[[#This Row],[V3]],Tabela13[[#This Row],[V2]])</f>
        <v>3.9669384638796573E-2</v>
      </c>
      <c r="BA113" s="4">
        <f>_xlfn.STDEV.S(Tabela13[[#This Row],[V3]],Tabela13[[#This Row],[V4]])</f>
        <v>0.39322277523207072</v>
      </c>
      <c r="BB113" s="4">
        <f>_xlfn.STDEV.S(Tabela13[[#This Row],[V4]],Tabela13[[#This Row],[V1]])</f>
        <v>3.9669384638796497E-2</v>
      </c>
      <c r="BC113" s="4">
        <f>_xlfn.STDEV.S(Tabela13[[#This Row],[V4]],Tabela13[[#This Row],[V2]])</f>
        <v>0.35355339059327379</v>
      </c>
      <c r="BD113" s="4">
        <f>_xlfn.STDEV.S(Tabela13[[#This Row],[V4]],Tabela13[[#This Row],[V3]])</f>
        <v>0.39322277523207072</v>
      </c>
      <c r="BE113" s="4">
        <f>Tabela13[[#This Row],[V17]]/Tabela13[[#This Row],[V5]]</f>
        <v>0.33415348450248933</v>
      </c>
      <c r="BF113" s="4">
        <f>Tabela13[[#This Row],[V18]]/Tabela13[[#This Row],[V6]]</f>
        <v>0.38797009233244162</v>
      </c>
      <c r="BG113" s="4">
        <f>Tabela13[[#This Row],[V19]]/Tabela13[[#This Row],[V7]]</f>
        <v>3.3354093452195643E-2</v>
      </c>
      <c r="BH113" s="4">
        <f>Tabela13[[#This Row],[V20]]/Tabela13[[#This Row],[V8]]</f>
        <v>0.33415348450248933</v>
      </c>
      <c r="BI113" s="4">
        <f>Tabela13[[#This Row],[V21]]/Tabela13[[#This Row],[V9]]</f>
        <v>5.754683875373745E-2</v>
      </c>
      <c r="BJ113" s="4">
        <f>Tabela13[[#This Row],[V22]]/Tabela13[[#This Row],[V10]]</f>
        <v>0.68993528631902357</v>
      </c>
      <c r="BK113" s="4">
        <f>Tabela13[[#This Row],[V23]]/Tabela13[[#This Row],[V11]]</f>
        <v>0.38797009233244162</v>
      </c>
      <c r="BL113" s="4">
        <f>Tabela13[[#This Row],[V24]]/Tabela13[[#This Row],[V12]]</f>
        <v>5.754683875373745E-2</v>
      </c>
      <c r="BM113" s="4">
        <f>Tabela13[[#This Row],[V25]]/Tabela13[[#This Row],[V13]]</f>
        <v>0.4186156606800544</v>
      </c>
      <c r="BN113" s="4">
        <f>Tabela13[[#This Row],[V26]]/Tabela13[[#This Row],[V14]]</f>
        <v>3.3354093452195643E-2</v>
      </c>
      <c r="BO113" s="4">
        <f>Tabela13[[#This Row],[V27]]/Tabela13[[#This Row],[V15]]</f>
        <v>0.36547092061327174</v>
      </c>
      <c r="BP113" s="4">
        <f>Tabela13[[#This Row],[V28]]/Tabela13[[#This Row],[V16]]</f>
        <v>0.4186156606800544</v>
      </c>
      <c r="BQ113" s="4">
        <f>Tabela13[[#This Row],[V1]]-Tabela13[[#This Row],[V2]]</f>
        <v>0.44389901823281908</v>
      </c>
      <c r="BR113" s="4">
        <f>Tabela13[[#This Row],[V1]]-Tabela13[[#This Row],[V3]]</f>
        <v>0.50000000000000011</v>
      </c>
      <c r="BS113" s="4">
        <f>Tabela13[[#This Row],[V1]]-Tabela13[[#This Row],[V4]]</f>
        <v>-5.6100981767180924E-2</v>
      </c>
      <c r="BT113" s="4">
        <f>Tabela13[[#This Row],[V2]]-Tabela13[[#This Row],[V1]]</f>
        <v>-0.44389901823281908</v>
      </c>
      <c r="BU113" s="4">
        <f>Tabela13[[#This Row],[V2]]-Tabela13[[#This Row],[V3]]</f>
        <v>5.6100981767181035E-2</v>
      </c>
      <c r="BV113" s="4">
        <f>Tabela13[[#This Row],[V2]]-Tabela13[[#This Row],[V4]]</f>
        <v>-0.5</v>
      </c>
      <c r="BW113" s="4">
        <f>AVERAGE(Tabela13[[#This Row],[V41]],Tabela13[[#This Row],[V42]])</f>
        <v>0.47194950911640959</v>
      </c>
      <c r="BX113" s="4">
        <f>AVERAGE(Tabela13[[#This Row],[V41]],Tabela13[[#This Row],[V43]])</f>
        <v>0.19389901823281908</v>
      </c>
      <c r="BY113" s="4">
        <f>AVERAGE(Tabela13[[#This Row],[V41]],Tabela13[[#This Row],[V44]])</f>
        <v>0</v>
      </c>
      <c r="BZ113" s="4">
        <f>AVERAGE(Tabela13[[#This Row],[V41]],Tabela13[[#This Row],[V45]])</f>
        <v>0.25000000000000006</v>
      </c>
      <c r="CA113" s="4">
        <f>AVERAGE(Tabela13[[#This Row],[V41]],Tabela13[[#This Row],[V46]])</f>
        <v>-2.8050490883590462E-2</v>
      </c>
      <c r="CB113" s="4">
        <f>AVERAGE(Tabela13[[#This Row],[V42]],Tabela13[[#This Row],[V41]])</f>
        <v>0.47194950911640959</v>
      </c>
      <c r="CC113" s="4">
        <f>AVERAGE(Tabela13[[#This Row],[V42]],Tabela13[[#This Row],[V43]])</f>
        <v>0.22194950911640959</v>
      </c>
      <c r="CD113" s="4">
        <f>AVERAGE(Tabela13[[#This Row],[V42]],Tabela13[[#This Row],[V44]])</f>
        <v>2.8050490883590518E-2</v>
      </c>
      <c r="CE113" s="4">
        <f>AVERAGE(Tabela13[[#This Row],[V42]],Tabela13[[#This Row],[V45]])</f>
        <v>0.27805049088359057</v>
      </c>
      <c r="CF113" s="4">
        <f>AVERAGE(Tabela13[[#This Row],[V42]],Tabela13[[#This Row],[V46]])</f>
        <v>0</v>
      </c>
      <c r="CG113" s="4">
        <f>AVERAGE(Tabela13[[#This Row],[V43]],Tabela13[[#This Row],[V41]])</f>
        <v>0.19389901823281908</v>
      </c>
      <c r="CH113" s="4">
        <f>AVERAGE(Tabela13[[#This Row],[V43]],Tabela13[[#This Row],[V42]])</f>
        <v>0.22194950911640959</v>
      </c>
      <c r="CI113" s="4">
        <f>AVERAGE(Tabela13[[#This Row],[V43]],Tabela13[[#This Row],[V44]])</f>
        <v>-0.25</v>
      </c>
      <c r="CJ113" s="4">
        <f>AVERAGE(Tabela13[[#This Row],[V43]],Tabela13[[#This Row],[V45]])</f>
        <v>5.5511151231257827E-17</v>
      </c>
      <c r="CK113" s="4">
        <f>AVERAGE(Tabela13[[#This Row],[V43]],Tabela13[[#This Row],[V46]])</f>
        <v>-0.27805049088359046</v>
      </c>
      <c r="CL113" s="4">
        <f>AVERAGE(Tabela13[[#This Row],[V44]],Tabela13[[#This Row],[V41]])</f>
        <v>0</v>
      </c>
      <c r="CM113" s="4">
        <f>AVERAGE(Tabela13[[#This Row],[V44]],Tabela13[[#This Row],[V42]])</f>
        <v>2.8050490883590518E-2</v>
      </c>
      <c r="CN113" s="4">
        <f>AVERAGE(Tabela13[[#This Row],[V44]],Tabela13[[#This Row],[V43]])</f>
        <v>-0.25</v>
      </c>
      <c r="CO113" s="4">
        <f>AVERAGE(Tabela13[[#This Row],[V44]],Tabela13[[#This Row],[V45]])</f>
        <v>-0.19389901823281902</v>
      </c>
      <c r="CP113" s="4">
        <f>AVERAGE(Tabela13[[#This Row],[V44]],Tabela13[[#This Row],[V46]])</f>
        <v>-0.47194950911640954</v>
      </c>
      <c r="CQ113" s="4">
        <f>AVERAGE(Tabela13[[#This Row],[V45]],Tabela13[[#This Row],[V41]])</f>
        <v>0.25000000000000006</v>
      </c>
      <c r="CR113" s="4">
        <f>AVERAGE(Tabela13[[#This Row],[V45]],Tabela13[[#This Row],[V42]])</f>
        <v>0.27805049088359057</v>
      </c>
      <c r="CS113" s="4">
        <f>AVERAGE(Tabela13[[#This Row],[V45]],Tabela13[[#This Row],[V43]])</f>
        <v>5.5511151231257827E-17</v>
      </c>
      <c r="CT113" s="4">
        <f>AVERAGE(Tabela13[[#This Row],[V45]],Tabela13[[#This Row],[V44]])</f>
        <v>-0.19389901823281902</v>
      </c>
      <c r="CU113" s="4">
        <f>AVERAGE(Tabela13[[#This Row],[V45]],Tabela13[[#This Row],[V46]])</f>
        <v>-0.22194950911640948</v>
      </c>
      <c r="CV113" s="4">
        <f>AVERAGE(Tabela13[[#This Row],[V46]],Tabela13[[#This Row],[V41]])</f>
        <v>-2.8050490883590462E-2</v>
      </c>
      <c r="CW113" s="4">
        <f>AVERAGE(Tabela13[[#This Row],[V46]],Tabela13[[#This Row],[V42]])</f>
        <v>0</v>
      </c>
      <c r="CX113" s="4">
        <f>AVERAGE(Tabela13[[#This Row],[V46]],Tabela13[[#This Row],[V43]])</f>
        <v>-0.27805049088359046</v>
      </c>
      <c r="CY113" s="4">
        <f>AVERAGE(Tabela13[[#This Row],[V46]],Tabela13[[#This Row],[V44]])</f>
        <v>-0.47194950911640954</v>
      </c>
      <c r="CZ113" s="4">
        <f>AVERAGE(Tabela13[[#This Row],[V46]],Tabela13[[#This Row],[V45]])</f>
        <v>-0.22194950911640948</v>
      </c>
      <c r="DA113" s="3">
        <f>_xlfn.STDEV.S(Tabela13[[#This Row],[V41]],Tabela13[[#This Row],[V42]])</f>
        <v>3.9669384638796573E-2</v>
      </c>
      <c r="DB113" s="3">
        <f>_xlfn.STDEV.S(Tabela13[[#This Row],[V41]],Tabela13[[#This Row],[V43]])</f>
        <v>0.35355339059327379</v>
      </c>
      <c r="DC113" s="3">
        <f>_xlfn.STDEV.S(Tabela13[[#This Row],[V41]],Tabela13[[#This Row],[V44]])</f>
        <v>0.62776801190895459</v>
      </c>
      <c r="DD113" s="3">
        <f>_xlfn.STDEV.S(Tabela13[[#This Row],[V41]],Tabela13[[#This Row],[V45]])</f>
        <v>0.2742146213156807</v>
      </c>
      <c r="DE113" s="3">
        <f>_xlfn.STDEV.S(Tabela13[[#This Row],[V41]],Tabela13[[#This Row],[V46]])</f>
        <v>0.66743739654775103</v>
      </c>
      <c r="DF113" s="3">
        <f>_xlfn.STDEV.S(Tabela13[[#This Row],[V42]],Tabela13[[#This Row],[V41]])</f>
        <v>3.9669384638796573E-2</v>
      </c>
      <c r="DG113" s="3">
        <f>_xlfn.STDEV.S(Tabela13[[#This Row],[V42]],Tabela13[[#This Row],[V43]])</f>
        <v>0.39322277523207033</v>
      </c>
      <c r="DH113" s="3">
        <f>_xlfn.STDEV.S(Tabela13[[#This Row],[V42]],Tabela13[[#This Row],[V44]])</f>
        <v>0.66743739654775114</v>
      </c>
      <c r="DI113" s="3">
        <f>_xlfn.STDEV.S(Tabela13[[#This Row],[V42]],Tabela13[[#This Row],[V45]])</f>
        <v>0.3138840059544773</v>
      </c>
      <c r="DJ113" s="3">
        <f>_xlfn.STDEV.S(Tabela13[[#This Row],[V42]],Tabela13[[#This Row],[V46]])</f>
        <v>0.70710678118654757</v>
      </c>
      <c r="DK113" s="3">
        <f>_xlfn.STDEV.S(Tabela13[[#This Row],[V43]],Tabela13[[#This Row],[V41]])</f>
        <v>0.35355339059327379</v>
      </c>
      <c r="DL113" s="3">
        <f>_xlfn.STDEV.S(Tabela13[[#This Row],[V43]],Tabela13[[#This Row],[V42]])</f>
        <v>0.39322277523207033</v>
      </c>
      <c r="DM113" s="3">
        <f>_xlfn.STDEV.S(Tabela13[[#This Row],[V43]],Tabela13[[#This Row],[V44]])</f>
        <v>0.27421462131568081</v>
      </c>
      <c r="DN113" s="3">
        <f>_xlfn.STDEV.S(Tabela13[[#This Row],[V43]],Tabela13[[#This Row],[V45]])</f>
        <v>7.9338769277593063E-2</v>
      </c>
      <c r="DO113" s="3">
        <f>_xlfn.STDEV.S(Tabela13[[#This Row],[V43]],Tabela13[[#This Row],[V46]])</f>
        <v>0.31388400595447724</v>
      </c>
      <c r="DP113" s="3">
        <f>_xlfn.STDEV.S(Tabela13[[#This Row],[V44]],Tabela13[[#This Row],[V41]])</f>
        <v>0.62776801190895459</v>
      </c>
      <c r="DQ113" s="3">
        <f>_xlfn.STDEV.S(Tabela13[[#This Row],[V44]],Tabela13[[#This Row],[V42]])</f>
        <v>0.66743739654775114</v>
      </c>
      <c r="DR113" s="3">
        <f>_xlfn.STDEV.S(Tabela13[[#This Row],[V44]],Tabela13[[#This Row],[V43]])</f>
        <v>0.27421462131568081</v>
      </c>
      <c r="DS113" s="3">
        <f>_xlfn.STDEV.S(Tabela13[[#This Row],[V44]],Tabela13[[#This Row],[V45]])</f>
        <v>0.35355339059327384</v>
      </c>
      <c r="DT113" s="3">
        <f>_xlfn.STDEV.S(Tabela13[[#This Row],[V44]],Tabela13[[#This Row],[V46]])</f>
        <v>3.9669384638796497E-2</v>
      </c>
      <c r="DU113" s="3">
        <f>_xlfn.STDEV.S(Tabela13[[#This Row],[V45]],Tabela13[[#This Row],[V41]])</f>
        <v>0.2742146213156807</v>
      </c>
      <c r="DV113" s="3">
        <f>_xlfn.STDEV.S(Tabela13[[#This Row],[V45]],Tabela13[[#This Row],[V42]])</f>
        <v>0.3138840059544773</v>
      </c>
      <c r="DW113" s="3">
        <f>_xlfn.STDEV.S(Tabela13[[#This Row],[V45]],Tabela13[[#This Row],[V43]])</f>
        <v>7.9338769277593063E-2</v>
      </c>
      <c r="DX113" s="3">
        <f>_xlfn.STDEV.S(Tabela13[[#This Row],[V45]],Tabela13[[#This Row],[V44]])</f>
        <v>0.35355339059327384</v>
      </c>
      <c r="DY113" s="3">
        <f>_xlfn.STDEV.S(Tabela13[[#This Row],[V45]],Tabela13[[#This Row],[V46]])</f>
        <v>0.39322277523207039</v>
      </c>
      <c r="DZ113" s="3">
        <f>_xlfn.STDEV.S(Tabela13[[#This Row],[V46]],Tabela13[[#This Row],[V41]])</f>
        <v>0.66743739654775103</v>
      </c>
      <c r="EA113" s="3">
        <f>_xlfn.STDEV.S(Tabela13[[#This Row],[V46]],Tabela13[[#This Row],[V42]])</f>
        <v>0.70710678118654757</v>
      </c>
      <c r="EB113" s="3">
        <f>_xlfn.STDEV.S(Tabela13[[#This Row],[V46]],Tabela13[[#This Row],[V43]])</f>
        <v>0.31388400595447724</v>
      </c>
      <c r="EC113" s="3">
        <f>_xlfn.STDEV.S(Tabela13[[#This Row],[V46]],Tabela13[[#This Row],[V44]])</f>
        <v>3.9669384638796497E-2</v>
      </c>
      <c r="ED113" s="3">
        <f>_xlfn.STDEV.S(Tabela13[[#This Row],[V46]],Tabela13[[#This Row],[V45]])</f>
        <v>0.39322277523207039</v>
      </c>
      <c r="EE113" s="3">
        <f t="shared" si="92"/>
        <v>8.4054297912219772E-2</v>
      </c>
      <c r="EF113" s="3">
        <f t="shared" si="93"/>
        <v>1.8233892766220918</v>
      </c>
      <c r="EG113" s="3" t="str">
        <f t="shared" si="94"/>
        <v/>
      </c>
      <c r="EH113" s="3">
        <f t="shared" si="95"/>
        <v>1.0968584852627226</v>
      </c>
      <c r="EI113" s="3">
        <f t="shared" si="96"/>
        <v>-23.794143186927325</v>
      </c>
      <c r="EJ113" s="3">
        <f t="shared" si="97"/>
        <v>8.4054297912219772E-2</v>
      </c>
      <c r="EK113" s="3">
        <f t="shared" si="98"/>
        <v>1.7716767061008916</v>
      </c>
      <c r="EL113" s="3">
        <f t="shared" si="99"/>
        <v>23.794143186927283</v>
      </c>
      <c r="EM113" s="3">
        <f t="shared" si="100"/>
        <v>1.1288741298640212</v>
      </c>
      <c r="EN113" s="3" t="str">
        <f t="shared" si="101"/>
        <v/>
      </c>
      <c r="EO113" s="3">
        <f t="shared" si="102"/>
        <v>1.8233892766220918</v>
      </c>
      <c r="EP113" s="3">
        <f t="shared" si="103"/>
        <v>1.7716767061008916</v>
      </c>
      <c r="EQ113" s="3">
        <f t="shared" si="104"/>
        <v>-1.0968584852627232</v>
      </c>
      <c r="ER113" s="3">
        <f t="shared" si="105"/>
        <v>1429240207018407.5</v>
      </c>
      <c r="ES113" s="3" t="str">
        <f t="shared" si="106"/>
        <v/>
      </c>
      <c r="ET113" s="3" t="str">
        <f t="shared" si="107"/>
        <v/>
      </c>
      <c r="EU113" s="3" t="str">
        <f t="shared" si="108"/>
        <v/>
      </c>
      <c r="EV113" s="3">
        <f t="shared" si="109"/>
        <v>-1.0968584852627232</v>
      </c>
      <c r="EW113" s="3">
        <f t="shared" si="110"/>
        <v>-1.8233892766220927</v>
      </c>
      <c r="EX113" s="3">
        <f t="shared" si="111"/>
        <v>-8.4054297912219619E-2</v>
      </c>
      <c r="EY113" s="3">
        <f t="shared" si="112"/>
        <v>1.0968584852627226</v>
      </c>
      <c r="EZ113" s="3">
        <f t="shared" si="113"/>
        <v>1.1288741298640212</v>
      </c>
      <c r="FA113" s="3">
        <f t="shared" si="114"/>
        <v>1429240207018407.5</v>
      </c>
      <c r="FB113" s="3">
        <f t="shared" si="115"/>
        <v>-1.8233892766220927</v>
      </c>
      <c r="FC113" s="3">
        <f t="shared" si="116"/>
        <v>-1.7716767061008927</v>
      </c>
      <c r="FD113" s="3">
        <f t="shared" si="117"/>
        <v>-23.794143186927325</v>
      </c>
      <c r="FE113" s="3" t="str">
        <f t="shared" si="118"/>
        <v/>
      </c>
      <c r="FF113" s="3">
        <f t="shared" si="119"/>
        <v>-1.1288741298640215</v>
      </c>
      <c r="FG113" s="3">
        <f t="shared" si="120"/>
        <v>-8.4054297912219619E-2</v>
      </c>
      <c r="FH113" s="3">
        <f t="shared" si="121"/>
        <v>-1.7716767061008927</v>
      </c>
      <c r="FI113" s="4">
        <f t="shared" si="122"/>
        <v>0.86956521739130443</v>
      </c>
      <c r="FJ113" s="4">
        <f t="shared" si="123"/>
        <v>0.32258064516129031</v>
      </c>
      <c r="FK113" s="4">
        <f t="shared" si="124"/>
        <v>1.2016903572800612</v>
      </c>
      <c r="FL113" s="4">
        <f t="shared" si="125"/>
        <v>1.5243949289281598</v>
      </c>
      <c r="FM113" s="4">
        <f>Tabela13[[#This Row],[V139]]-Tabela13[[#This Row],[V140]]</f>
        <v>-0.32270457164809851</v>
      </c>
      <c r="FN113" s="4">
        <f>Tabela13[[#This Row],[V1]]-Tabela13[[#This Row],[V2]]/2</f>
        <v>0.80259467040673216</v>
      </c>
      <c r="FO113" s="4">
        <f>Tabela13[[#This Row],[V1]]-Tabela13[[#This Row],[V3]]/2</f>
        <v>0.83064516129032273</v>
      </c>
      <c r="FP113" s="4">
        <f>Tabela13[[#This Row],[V1]]-Tabela13[[#This Row],[V4]]/2</f>
        <v>0.55259467040673216</v>
      </c>
      <c r="FQ113" s="4">
        <f>Tabela13[[#This Row],[V2]]-Tabela13[[#This Row],[V1]]/2</f>
        <v>0.13674614305750354</v>
      </c>
      <c r="FR113" s="4">
        <f>Tabela13[[#This Row],[V2]]-Tabela13[[#This Row],[V3]]/2</f>
        <v>0.3867461430575036</v>
      </c>
      <c r="FS113" s="4">
        <f>Tabela13[[#This Row],[V2]]-Tabela13[[#This Row],[V4]]/2</f>
        <v>0.10869565217391308</v>
      </c>
      <c r="FT113" s="4">
        <f t="shared" si="126"/>
        <v>0.67632105706838463</v>
      </c>
      <c r="FU113" s="4">
        <f t="shared" si="127"/>
        <v>0.69314971518189072</v>
      </c>
      <c r="FV113" s="4">
        <f t="shared" si="128"/>
        <v>0.50483309751301308</v>
      </c>
      <c r="FW113" s="4">
        <f t="shared" si="129"/>
        <v>0.13590321855213672</v>
      </c>
      <c r="FX113" s="4">
        <f t="shared" si="130"/>
        <v>0.36902868365506253</v>
      </c>
      <c r="FY113" s="4">
        <f t="shared" si="131"/>
        <v>0.10827059086045608</v>
      </c>
      <c r="FZ113" s="4">
        <f t="shared" si="132"/>
        <v>121.73779027230924</v>
      </c>
      <c r="GA113" s="4">
        <f t="shared" si="133"/>
        <v>124.76694873274033</v>
      </c>
      <c r="GB113" s="4">
        <f t="shared" si="134"/>
        <v>90.869957552342356</v>
      </c>
      <c r="GC113" s="4">
        <f t="shared" si="135"/>
        <v>24.462579339384607</v>
      </c>
      <c r="GD113" s="4">
        <f t="shared" si="136"/>
        <v>66.425163057911249</v>
      </c>
      <c r="GE113" s="4">
        <f t="shared" si="137"/>
        <v>19.488706354882094</v>
      </c>
      <c r="GF113" s="4">
        <f>Tabela13[[#This Row],[V1]]-Tabela13[[#This Row],[V2]]/Tabela13[[#This Row],[V2]]</f>
        <v>0.16129032258064524</v>
      </c>
      <c r="GG113" s="4">
        <f>Tabela13[[#This Row],[V1]]-Tabela13[[#This Row],[V3]]/Tabela13[[#This Row],[V3]]</f>
        <v>0.16129032258064524</v>
      </c>
      <c r="GH113" s="4">
        <f>Tabela13[[#This Row],[V1]]-Tabela13[[#This Row],[V4]]/Tabela13[[#This Row],[V4]]</f>
        <v>0.16129032258064524</v>
      </c>
      <c r="GI113" s="4">
        <f>Tabela13[[#This Row],[V2]]-Tabela13[[#This Row],[V1]]/Tabela13[[#This Row],[V1]]</f>
        <v>-0.28260869565217384</v>
      </c>
      <c r="GJ113" s="4">
        <f>Tabela13[[#This Row],[V2]]-Tabela13[[#This Row],[V3]]/Tabela13[[#This Row],[V3]]</f>
        <v>-0.28260869565217384</v>
      </c>
      <c r="GK113" s="4">
        <f>Tabela13[[#This Row],[V2]]-Tabela13[[#This Row],[V4]]/Tabela13[[#This Row],[V4]]</f>
        <v>-0.28260869565217384</v>
      </c>
      <c r="GL113" s="4">
        <f t="shared" si="138"/>
        <v>0.29048655743725399</v>
      </c>
      <c r="GM113" s="4">
        <f t="shared" si="139"/>
        <v>0.9393408134642357</v>
      </c>
      <c r="GN113" s="4">
        <f t="shared" si="140"/>
        <v>0.30924511452446746</v>
      </c>
      <c r="GO113" s="3">
        <f t="shared" si="141"/>
        <v>1</v>
      </c>
      <c r="GP113" s="3">
        <v>100</v>
      </c>
      <c r="GQ113" s="3">
        <f t="shared" si="142"/>
        <v>2.1</v>
      </c>
      <c r="GR113" s="3">
        <f t="shared" si="143"/>
        <v>210</v>
      </c>
      <c r="GS113" s="34">
        <f>COUNTIF($D$2:D112,Tabela13[[#This Row],[HomeTeam]])</f>
        <v>5</v>
      </c>
      <c r="GT113" s="34">
        <f>COUNTIF($E$2:E112,Tabela13[[#This Row],[AwayTeam]])</f>
        <v>6</v>
      </c>
      <c r="GU113" s="3">
        <f>IFERROR(AVERAGEIFS($AD$2:AD112,$D$2:D112,Tabela13[[#This Row],[HomeTeam]],$GS$2:GS112,"&gt;="&amp;Tabela13[[#This Row],[Contagem_H]]-5),"")</f>
        <v>1.3881636773383002</v>
      </c>
      <c r="GV113" s="3">
        <f>IFERROR(AVERAGEIFS($G$2:G112,$E$2:E112,Tabela13[[#This Row],[AwayTeam]],$GT$2:GT112,"&gt;="&amp;Tabela13[[#This Row],[Contagem_A]]-5),"")</f>
        <v>2.4</v>
      </c>
      <c r="GW113" s="3">
        <f>IFERROR(AVERAGEIFS($GQ$2:GQ112,$D$2:D112,Tabela13[[#This Row],[HomeTeam]],$GS$2:GS112,"&gt;="&amp;Tabela13[[#This Row],[Contagem_H]]-5),"")</f>
        <v>0.5</v>
      </c>
    </row>
    <row r="114" spans="1:205" x14ac:dyDescent="0.25">
      <c r="A114" t="s">
        <v>127</v>
      </c>
      <c r="B114" t="s">
        <v>178</v>
      </c>
      <c r="C114" t="s">
        <v>173</v>
      </c>
      <c r="D114" t="s">
        <v>12</v>
      </c>
      <c r="E114" t="s">
        <v>11</v>
      </c>
      <c r="F114" s="3">
        <v>3</v>
      </c>
      <c r="G114" s="3">
        <v>1</v>
      </c>
      <c r="H114" s="3" t="str">
        <f t="shared" si="144"/>
        <v>H</v>
      </c>
      <c r="I114" s="3">
        <v>1.2</v>
      </c>
      <c r="J114" s="3">
        <v>6.5</v>
      </c>
      <c r="K114" s="3">
        <v>15</v>
      </c>
      <c r="L114" s="3">
        <v>1.62</v>
      </c>
      <c r="M114" s="3">
        <v>2.25</v>
      </c>
      <c r="N114" s="3">
        <f t="shared" si="73"/>
        <v>4</v>
      </c>
      <c r="O114" s="3">
        <f t="shared" si="74"/>
        <v>3</v>
      </c>
      <c r="P114" s="3">
        <f t="shared" si="75"/>
        <v>0</v>
      </c>
      <c r="Q114" s="3">
        <f t="shared" si="76"/>
        <v>5.3846153846153877E-2</v>
      </c>
      <c r="R114" s="3">
        <f t="shared" si="77"/>
        <v>6.1728395061728336E-2</v>
      </c>
      <c r="S114" s="3">
        <f t="shared" si="78"/>
        <v>1.2646153846153847</v>
      </c>
      <c r="T114" s="3">
        <f t="shared" si="79"/>
        <v>6.8500000000000005</v>
      </c>
      <c r="U114" s="3">
        <f t="shared" si="80"/>
        <v>15.807692307692308</v>
      </c>
      <c r="V114" s="3">
        <f t="shared" si="81"/>
        <v>1.7072307692307693</v>
      </c>
      <c r="W114" s="3">
        <f t="shared" si="82"/>
        <v>2.3711538461538462</v>
      </c>
      <c r="X114" s="4">
        <f t="shared" si="83"/>
        <v>0.83333333333333337</v>
      </c>
      <c r="Y114" s="4">
        <f t="shared" si="84"/>
        <v>0.15384615384615385</v>
      </c>
      <c r="Z114" s="4">
        <f t="shared" si="85"/>
        <v>6.6666666666666666E-2</v>
      </c>
      <c r="AA114" s="4">
        <f t="shared" si="86"/>
        <v>0.61728395061728392</v>
      </c>
      <c r="AB114" s="4">
        <f t="shared" si="87"/>
        <v>0.44444444444444442</v>
      </c>
      <c r="AC114" s="4">
        <f t="shared" si="88"/>
        <v>1.9166666666666667</v>
      </c>
      <c r="AD114" s="4">
        <f t="shared" si="89"/>
        <v>0.53333333333333333</v>
      </c>
      <c r="AE114" s="4">
        <f t="shared" si="90"/>
        <v>0.91666666666666674</v>
      </c>
      <c r="AF114" s="4">
        <f t="shared" si="91"/>
        <v>1.5333333333333334</v>
      </c>
      <c r="AG114" s="4">
        <f>IFERROR(AVERAGE(Tabela13[[#This Row],[V1]],Tabela13[[#This Row],[V2]]),"")</f>
        <v>1.2250000000000001</v>
      </c>
      <c r="AH114" s="4">
        <f>IFERROR(AVERAGE(Tabela13[[#This Row],[V1]],Tabela13[[#This Row],[V3]]),"")</f>
        <v>1.4166666666666667</v>
      </c>
      <c r="AI114" s="4">
        <f>IFERROR(AVERAGE(Tabela13[[#This Row],[V1]],Tabela13[[#This Row],[V4]]),"")</f>
        <v>1.7250000000000001</v>
      </c>
      <c r="AJ114" s="4">
        <f>IFERROR(AVERAGE(Tabela13[[#This Row],[V2]],Tabela13[[#This Row],[V1]]),"")</f>
        <v>1.2250000000000001</v>
      </c>
      <c r="AK114" s="4">
        <f>IFERROR(AVERAGE(Tabela13[[#This Row],[V2]],Tabela13[[#This Row],[V3]]),"")</f>
        <v>0.72500000000000009</v>
      </c>
      <c r="AL114" s="4">
        <f>IFERROR(AVERAGE(Tabela13[[#This Row],[V2]],Tabela13[[#This Row],[V4]]),"")</f>
        <v>1.0333333333333334</v>
      </c>
      <c r="AM114" s="4">
        <f>IFERROR(AVERAGE(Tabela13[[#This Row],[V3]],Tabela13[[#This Row],[V1]]),"")</f>
        <v>1.4166666666666667</v>
      </c>
      <c r="AN114" s="4">
        <f>IFERROR(AVERAGE(Tabela13[[#This Row],[V3]],Tabela13[[#This Row],[V2]]),"")</f>
        <v>0.72500000000000009</v>
      </c>
      <c r="AO114" s="4">
        <f>IFERROR(AVERAGE(Tabela13[[#This Row],[V3]],Tabela13[[#This Row],[V4]]),"")</f>
        <v>1.2250000000000001</v>
      </c>
      <c r="AP114" s="4">
        <f>IFERROR(AVERAGE(Tabela13[[#This Row],[V4]],Tabela13[[#This Row],[V1]]),"")</f>
        <v>1.7250000000000001</v>
      </c>
      <c r="AQ114" s="4">
        <f>IFERROR(AVERAGE(Tabela13[[#This Row],[V4]],Tabela13[[#This Row],[V2]]),"")</f>
        <v>1.0333333333333334</v>
      </c>
      <c r="AR114" s="4">
        <f>IFERROR(AVERAGE(Tabela13[[#This Row],[V4]],Tabela13[[#This Row],[V3]]),"")</f>
        <v>1.2250000000000001</v>
      </c>
      <c r="AS114" s="4">
        <f>_xlfn.STDEV.S(Tabela13[[#This Row],[V1]:[V2]])</f>
        <v>0.97816438064139066</v>
      </c>
      <c r="AT114" s="4">
        <f>_xlfn.STDEV.S(Tabela13[[#This Row],[V1]],Tabela13[[#This Row],[V3]])</f>
        <v>0.70710678118654757</v>
      </c>
      <c r="AU114" s="4">
        <f>_xlfn.STDEV.S(Tabela13[[#This Row],[V1]],Tabela13[[#This Row],[V4]])</f>
        <v>0.27105759945484392</v>
      </c>
      <c r="AV114" s="4">
        <f>_xlfn.STDEV.S(Tabela13[[#This Row],[V2]],Tabela13[[#This Row],[V1]])</f>
        <v>0.97816438064139066</v>
      </c>
      <c r="AW114" s="4">
        <f>_xlfn.STDEV.S(Tabela13[[#This Row],[V2]],Tabela13[[#This Row],[V3]])</f>
        <v>0.27105759945484309</v>
      </c>
      <c r="AX114" s="4">
        <f>_xlfn.STDEV.S(Tabela13[[#This Row],[V42]],Tabela13[[#This Row],[V44]])</f>
        <v>1.6852711618279381</v>
      </c>
      <c r="AY114" s="4">
        <f>_xlfn.STDEV.S(Tabela13[[#This Row],[V3]],Tabela13[[#This Row],[V1]])</f>
        <v>0.70710678118654757</v>
      </c>
      <c r="AZ114" s="4">
        <f>_xlfn.STDEV.S(Tabela13[[#This Row],[V3]],Tabela13[[#This Row],[V2]])</f>
        <v>0.27105759945484309</v>
      </c>
      <c r="BA114" s="4">
        <f>_xlfn.STDEV.S(Tabela13[[#This Row],[V3]],Tabela13[[#This Row],[V4]])</f>
        <v>0.43604918173170426</v>
      </c>
      <c r="BB114" s="4">
        <f>_xlfn.STDEV.S(Tabela13[[#This Row],[V4]],Tabela13[[#This Row],[V1]])</f>
        <v>0.27105759945484392</v>
      </c>
      <c r="BC114" s="4">
        <f>_xlfn.STDEV.S(Tabela13[[#This Row],[V4]],Tabela13[[#This Row],[V2]])</f>
        <v>0.70710678118654757</v>
      </c>
      <c r="BD114" s="4">
        <f>_xlfn.STDEV.S(Tabela13[[#This Row],[V4]],Tabela13[[#This Row],[V3]])</f>
        <v>0.43604918173170426</v>
      </c>
      <c r="BE114" s="4">
        <f>Tabela13[[#This Row],[V17]]/Tabela13[[#This Row],[V5]]</f>
        <v>0.7985015352174617</v>
      </c>
      <c r="BF114" s="4">
        <f>Tabela13[[#This Row],[V18]]/Tabela13[[#This Row],[V6]]</f>
        <v>0.49913419848462182</v>
      </c>
      <c r="BG114" s="4">
        <f>Tabela13[[#This Row],[V19]]/Tabela13[[#This Row],[V7]]</f>
        <v>0.15713484026367763</v>
      </c>
      <c r="BH114" s="4">
        <f>Tabela13[[#This Row],[V20]]/Tabela13[[#This Row],[V8]]</f>
        <v>0.7985015352174617</v>
      </c>
      <c r="BI114" s="4">
        <f>Tabela13[[#This Row],[V21]]/Tabela13[[#This Row],[V9]]</f>
        <v>0.37387255097219729</v>
      </c>
      <c r="BJ114" s="4">
        <f>Tabela13[[#This Row],[V22]]/Tabela13[[#This Row],[V10]]</f>
        <v>1.6309075759625207</v>
      </c>
      <c r="BK114" s="4">
        <f>Tabela13[[#This Row],[V23]]/Tabela13[[#This Row],[V11]]</f>
        <v>0.49913419848462182</v>
      </c>
      <c r="BL114" s="4">
        <f>Tabela13[[#This Row],[V24]]/Tabela13[[#This Row],[V12]]</f>
        <v>0.37387255097219729</v>
      </c>
      <c r="BM114" s="4">
        <f>Tabela13[[#This Row],[V25]]/Tabela13[[#This Row],[V13]]</f>
        <v>0.35595851569935039</v>
      </c>
      <c r="BN114" s="4">
        <f>Tabela13[[#This Row],[V26]]/Tabela13[[#This Row],[V14]]</f>
        <v>0.15713484026367763</v>
      </c>
      <c r="BO114" s="4">
        <f>Tabela13[[#This Row],[V27]]/Tabela13[[#This Row],[V15]]</f>
        <v>0.68429688501923946</v>
      </c>
      <c r="BP114" s="4">
        <f>Tabela13[[#This Row],[V28]]/Tabela13[[#This Row],[V16]]</f>
        <v>0.35595851569935039</v>
      </c>
      <c r="BQ114" s="4">
        <f>Tabela13[[#This Row],[V1]]-Tabela13[[#This Row],[V2]]</f>
        <v>1.3833333333333333</v>
      </c>
      <c r="BR114" s="4">
        <f>Tabela13[[#This Row],[V1]]-Tabela13[[#This Row],[V3]]</f>
        <v>1</v>
      </c>
      <c r="BS114" s="4">
        <f>Tabela13[[#This Row],[V1]]-Tabela13[[#This Row],[V4]]</f>
        <v>0.3833333333333333</v>
      </c>
      <c r="BT114" s="4">
        <f>Tabela13[[#This Row],[V2]]-Tabela13[[#This Row],[V1]]</f>
        <v>-1.3833333333333333</v>
      </c>
      <c r="BU114" s="4">
        <f>Tabela13[[#This Row],[V2]]-Tabela13[[#This Row],[V3]]</f>
        <v>-0.38333333333333341</v>
      </c>
      <c r="BV114" s="4">
        <f>Tabela13[[#This Row],[V2]]-Tabela13[[#This Row],[V4]]</f>
        <v>-1</v>
      </c>
      <c r="BW114" s="4">
        <f>AVERAGE(Tabela13[[#This Row],[V41]],Tabela13[[#This Row],[V42]])</f>
        <v>1.1916666666666667</v>
      </c>
      <c r="BX114" s="4">
        <f>AVERAGE(Tabela13[[#This Row],[V41]],Tabela13[[#This Row],[V43]])</f>
        <v>0.8833333333333333</v>
      </c>
      <c r="BY114" s="4">
        <f>AVERAGE(Tabela13[[#This Row],[V41]],Tabela13[[#This Row],[V44]])</f>
        <v>0</v>
      </c>
      <c r="BZ114" s="4">
        <f>AVERAGE(Tabela13[[#This Row],[V41]],Tabela13[[#This Row],[V45]])</f>
        <v>0.49999999999999994</v>
      </c>
      <c r="CA114" s="4">
        <f>AVERAGE(Tabela13[[#This Row],[V41]],Tabela13[[#This Row],[V46]])</f>
        <v>0.19166666666666665</v>
      </c>
      <c r="CB114" s="4">
        <f>AVERAGE(Tabela13[[#This Row],[V42]],Tabela13[[#This Row],[V41]])</f>
        <v>1.1916666666666667</v>
      </c>
      <c r="CC114" s="4">
        <f>AVERAGE(Tabela13[[#This Row],[V42]],Tabela13[[#This Row],[V43]])</f>
        <v>0.69166666666666665</v>
      </c>
      <c r="CD114" s="4">
        <f>AVERAGE(Tabela13[[#This Row],[V42]],Tabela13[[#This Row],[V44]])</f>
        <v>-0.19166666666666665</v>
      </c>
      <c r="CE114" s="4">
        <f>AVERAGE(Tabela13[[#This Row],[V42]],Tabela13[[#This Row],[V45]])</f>
        <v>0.30833333333333329</v>
      </c>
      <c r="CF114" s="4">
        <f>AVERAGE(Tabela13[[#This Row],[V42]],Tabela13[[#This Row],[V46]])</f>
        <v>0</v>
      </c>
      <c r="CG114" s="4">
        <f>AVERAGE(Tabela13[[#This Row],[V43]],Tabela13[[#This Row],[V41]])</f>
        <v>0.8833333333333333</v>
      </c>
      <c r="CH114" s="4">
        <f>AVERAGE(Tabela13[[#This Row],[V43]],Tabela13[[#This Row],[V42]])</f>
        <v>0.69166666666666665</v>
      </c>
      <c r="CI114" s="4">
        <f>AVERAGE(Tabela13[[#This Row],[V43]],Tabela13[[#This Row],[V44]])</f>
        <v>-0.5</v>
      </c>
      <c r="CJ114" s="4">
        <f>AVERAGE(Tabela13[[#This Row],[V43]],Tabela13[[#This Row],[V45]])</f>
        <v>0</v>
      </c>
      <c r="CK114" s="4">
        <f>AVERAGE(Tabela13[[#This Row],[V43]],Tabela13[[#This Row],[V46]])</f>
        <v>-0.30833333333333335</v>
      </c>
      <c r="CL114" s="4">
        <f>AVERAGE(Tabela13[[#This Row],[V44]],Tabela13[[#This Row],[V41]])</f>
        <v>0</v>
      </c>
      <c r="CM114" s="4">
        <f>AVERAGE(Tabela13[[#This Row],[V44]],Tabela13[[#This Row],[V42]])</f>
        <v>-0.19166666666666665</v>
      </c>
      <c r="CN114" s="4">
        <f>AVERAGE(Tabela13[[#This Row],[V44]],Tabela13[[#This Row],[V43]])</f>
        <v>-0.5</v>
      </c>
      <c r="CO114" s="4">
        <f>AVERAGE(Tabela13[[#This Row],[V44]],Tabela13[[#This Row],[V45]])</f>
        <v>-0.8833333333333333</v>
      </c>
      <c r="CP114" s="4">
        <f>AVERAGE(Tabela13[[#This Row],[V44]],Tabela13[[#This Row],[V46]])</f>
        <v>-1.1916666666666667</v>
      </c>
      <c r="CQ114" s="4">
        <f>AVERAGE(Tabela13[[#This Row],[V45]],Tabela13[[#This Row],[V41]])</f>
        <v>0.49999999999999994</v>
      </c>
      <c r="CR114" s="4">
        <f>AVERAGE(Tabela13[[#This Row],[V45]],Tabela13[[#This Row],[V42]])</f>
        <v>0.30833333333333329</v>
      </c>
      <c r="CS114" s="4">
        <f>AVERAGE(Tabela13[[#This Row],[V45]],Tabela13[[#This Row],[V43]])</f>
        <v>0</v>
      </c>
      <c r="CT114" s="4">
        <f>AVERAGE(Tabela13[[#This Row],[V45]],Tabela13[[#This Row],[V44]])</f>
        <v>-0.8833333333333333</v>
      </c>
      <c r="CU114" s="4">
        <f>AVERAGE(Tabela13[[#This Row],[V45]],Tabela13[[#This Row],[V46]])</f>
        <v>-0.69166666666666665</v>
      </c>
      <c r="CV114" s="4">
        <f>AVERAGE(Tabela13[[#This Row],[V46]],Tabela13[[#This Row],[V41]])</f>
        <v>0.19166666666666665</v>
      </c>
      <c r="CW114" s="4">
        <f>AVERAGE(Tabela13[[#This Row],[V46]],Tabela13[[#This Row],[V42]])</f>
        <v>0</v>
      </c>
      <c r="CX114" s="4">
        <f>AVERAGE(Tabela13[[#This Row],[V46]],Tabela13[[#This Row],[V43]])</f>
        <v>-0.30833333333333335</v>
      </c>
      <c r="CY114" s="4">
        <f>AVERAGE(Tabela13[[#This Row],[V46]],Tabela13[[#This Row],[V44]])</f>
        <v>-1.1916666666666667</v>
      </c>
      <c r="CZ114" s="4">
        <f>AVERAGE(Tabela13[[#This Row],[V46]],Tabela13[[#This Row],[V45]])</f>
        <v>-0.69166666666666665</v>
      </c>
      <c r="DA114" s="3">
        <f>_xlfn.STDEV.S(Tabela13[[#This Row],[V41]],Tabela13[[#This Row],[V42]])</f>
        <v>0.27105759945484309</v>
      </c>
      <c r="DB114" s="3">
        <f>_xlfn.STDEV.S(Tabela13[[#This Row],[V41]],Tabela13[[#This Row],[V43]])</f>
        <v>0.70710678118654735</v>
      </c>
      <c r="DC114" s="3">
        <f>_xlfn.STDEV.S(Tabela13[[#This Row],[V41]],Tabela13[[#This Row],[V44]])</f>
        <v>1.9563287612827813</v>
      </c>
      <c r="DD114" s="3">
        <f>_xlfn.STDEV.S(Tabela13[[#This Row],[V41]],Tabela13[[#This Row],[V45]])</f>
        <v>1.2492219800962339</v>
      </c>
      <c r="DE114" s="3">
        <f>_xlfn.STDEV.S(Tabela13[[#This Row],[V41]],Tabela13[[#This Row],[V46]])</f>
        <v>1.6852711618279381</v>
      </c>
      <c r="DF114" s="3">
        <f>_xlfn.STDEV.S(Tabela13[[#This Row],[V42]],Tabela13[[#This Row],[V41]])</f>
        <v>0.27105759945484309</v>
      </c>
      <c r="DG114" s="3">
        <f>_xlfn.STDEV.S(Tabela13[[#This Row],[V42]],Tabela13[[#This Row],[V43]])</f>
        <v>0.43604918173170426</v>
      </c>
      <c r="DH114" s="3">
        <f>_xlfn.STDEV.S(Tabela13[[#This Row],[V42]],Tabela13[[#This Row],[V44]])</f>
        <v>1.6852711618279381</v>
      </c>
      <c r="DI114" s="3">
        <f>_xlfn.STDEV.S(Tabela13[[#This Row],[V42]],Tabela13[[#This Row],[V45]])</f>
        <v>0.97816438064139077</v>
      </c>
      <c r="DJ114" s="3">
        <f>_xlfn.STDEV.S(Tabela13[[#This Row],[V42]],Tabela13[[#This Row],[V46]])</f>
        <v>1.4142135623730951</v>
      </c>
      <c r="DK114" s="3">
        <f>_xlfn.STDEV.S(Tabela13[[#This Row],[V43]],Tabela13[[#This Row],[V41]])</f>
        <v>0.70710678118654735</v>
      </c>
      <c r="DL114" s="3">
        <f>_xlfn.STDEV.S(Tabela13[[#This Row],[V43]],Tabela13[[#This Row],[V42]])</f>
        <v>0.43604918173170426</v>
      </c>
      <c r="DM114" s="3">
        <f>_xlfn.STDEV.S(Tabela13[[#This Row],[V43]],Tabela13[[#This Row],[V44]])</f>
        <v>1.2492219800962339</v>
      </c>
      <c r="DN114" s="3">
        <f>_xlfn.STDEV.S(Tabela13[[#This Row],[V43]],Tabela13[[#This Row],[V45]])</f>
        <v>0.54211519890968651</v>
      </c>
      <c r="DO114" s="3">
        <f>_xlfn.STDEV.S(Tabela13[[#This Row],[V43]],Tabela13[[#This Row],[V46]])</f>
        <v>0.97816438064139066</v>
      </c>
      <c r="DP114" s="3">
        <f>_xlfn.STDEV.S(Tabela13[[#This Row],[V44]],Tabela13[[#This Row],[V41]])</f>
        <v>1.9563287612827813</v>
      </c>
      <c r="DQ114" s="3">
        <f>_xlfn.STDEV.S(Tabela13[[#This Row],[V44]],Tabela13[[#This Row],[V42]])</f>
        <v>1.6852711618279381</v>
      </c>
      <c r="DR114" s="3">
        <f>_xlfn.STDEV.S(Tabela13[[#This Row],[V44]],Tabela13[[#This Row],[V43]])</f>
        <v>1.2492219800962339</v>
      </c>
      <c r="DS114" s="3">
        <f>_xlfn.STDEV.S(Tabela13[[#This Row],[V44]],Tabela13[[#This Row],[V45]])</f>
        <v>0.70710678118654735</v>
      </c>
      <c r="DT114" s="3">
        <f>_xlfn.STDEV.S(Tabela13[[#This Row],[V44]],Tabela13[[#This Row],[V46]])</f>
        <v>0.27105759945484309</v>
      </c>
      <c r="DU114" s="3">
        <f>_xlfn.STDEV.S(Tabela13[[#This Row],[V45]],Tabela13[[#This Row],[V41]])</f>
        <v>1.2492219800962339</v>
      </c>
      <c r="DV114" s="3">
        <f>_xlfn.STDEV.S(Tabela13[[#This Row],[V45]],Tabela13[[#This Row],[V42]])</f>
        <v>0.97816438064139077</v>
      </c>
      <c r="DW114" s="3">
        <f>_xlfn.STDEV.S(Tabela13[[#This Row],[V45]],Tabela13[[#This Row],[V43]])</f>
        <v>0.54211519890968651</v>
      </c>
      <c r="DX114" s="3">
        <f>_xlfn.STDEV.S(Tabela13[[#This Row],[V45]],Tabela13[[#This Row],[V44]])</f>
        <v>0.70710678118654735</v>
      </c>
      <c r="DY114" s="3">
        <f>_xlfn.STDEV.S(Tabela13[[#This Row],[V45]],Tabela13[[#This Row],[V46]])</f>
        <v>0.43604918173170454</v>
      </c>
      <c r="DZ114" s="3">
        <f>_xlfn.STDEV.S(Tabela13[[#This Row],[V46]],Tabela13[[#This Row],[V41]])</f>
        <v>1.6852711618279381</v>
      </c>
      <c r="EA114" s="3">
        <f>_xlfn.STDEV.S(Tabela13[[#This Row],[V46]],Tabela13[[#This Row],[V42]])</f>
        <v>1.4142135623730951</v>
      </c>
      <c r="EB114" s="3">
        <f>_xlfn.STDEV.S(Tabela13[[#This Row],[V46]],Tabela13[[#This Row],[V43]])</f>
        <v>0.97816438064139066</v>
      </c>
      <c r="EC114" s="3">
        <f>_xlfn.STDEV.S(Tabela13[[#This Row],[V46]],Tabela13[[#This Row],[V44]])</f>
        <v>0.27105759945484309</v>
      </c>
      <c r="ED114" s="3">
        <f>_xlfn.STDEV.S(Tabela13[[#This Row],[V46]],Tabela13[[#This Row],[V45]])</f>
        <v>0.43604918173170454</v>
      </c>
      <c r="EE114" s="3">
        <f t="shared" si="92"/>
        <v>0.22746092261944875</v>
      </c>
      <c r="EF114" s="3">
        <f t="shared" si="93"/>
        <v>0.80049824285269511</v>
      </c>
      <c r="EG114" s="3" t="str">
        <f t="shared" si="94"/>
        <v/>
      </c>
      <c r="EH114" s="3">
        <f t="shared" si="95"/>
        <v>2.4984439601924682</v>
      </c>
      <c r="EI114" s="3">
        <f t="shared" si="96"/>
        <v>8.7927191051892439</v>
      </c>
      <c r="EJ114" s="3">
        <f t="shared" si="97"/>
        <v>0.22746092261944875</v>
      </c>
      <c r="EK114" s="3">
        <f t="shared" si="98"/>
        <v>0.63043255190125913</v>
      </c>
      <c r="EL114" s="3">
        <f t="shared" si="99"/>
        <v>-8.7927191051892439</v>
      </c>
      <c r="EM114" s="3">
        <f t="shared" si="100"/>
        <v>3.1724250182964031</v>
      </c>
      <c r="EN114" s="3" t="str">
        <f t="shared" si="101"/>
        <v/>
      </c>
      <c r="EO114" s="3">
        <f t="shared" si="102"/>
        <v>0.80049824285269511</v>
      </c>
      <c r="EP114" s="3">
        <f t="shared" si="103"/>
        <v>0.63043255190125913</v>
      </c>
      <c r="EQ114" s="3">
        <f t="shared" si="104"/>
        <v>-2.4984439601924677</v>
      </c>
      <c r="ER114" s="3" t="str">
        <f t="shared" si="105"/>
        <v/>
      </c>
      <c r="ES114" s="3" t="str">
        <f t="shared" si="106"/>
        <v/>
      </c>
      <c r="ET114" s="3" t="str">
        <f t="shared" si="107"/>
        <v/>
      </c>
      <c r="EU114" s="3" t="str">
        <f t="shared" si="108"/>
        <v/>
      </c>
      <c r="EV114" s="3">
        <f t="shared" si="109"/>
        <v>-2.4984439601924677</v>
      </c>
      <c r="EW114" s="3">
        <f t="shared" si="110"/>
        <v>-0.80049824285269511</v>
      </c>
      <c r="EX114" s="3">
        <f t="shared" si="111"/>
        <v>-0.22746092261944875</v>
      </c>
      <c r="EY114" s="3">
        <f t="shared" si="112"/>
        <v>2.4984439601924682</v>
      </c>
      <c r="EZ114" s="3">
        <f t="shared" si="113"/>
        <v>3.1724250182964031</v>
      </c>
      <c r="FA114" s="3" t="str">
        <f t="shared" si="114"/>
        <v/>
      </c>
      <c r="FB114" s="3">
        <f t="shared" si="115"/>
        <v>-0.80049824285269511</v>
      </c>
      <c r="FC114" s="3">
        <f t="shared" si="116"/>
        <v>-0.63043255190125957</v>
      </c>
      <c r="FD114" s="3">
        <f t="shared" si="117"/>
        <v>8.7927191051892439</v>
      </c>
      <c r="FE114" s="3" t="str">
        <f t="shared" si="118"/>
        <v/>
      </c>
      <c r="FF114" s="3">
        <f t="shared" si="119"/>
        <v>-3.1724250182964018</v>
      </c>
      <c r="FG114" s="3">
        <f t="shared" si="120"/>
        <v>-0.22746092261944875</v>
      </c>
      <c r="FH114" s="3">
        <f t="shared" si="121"/>
        <v>-0.63043255190125957</v>
      </c>
      <c r="FI114" s="4">
        <f t="shared" si="122"/>
        <v>0.2</v>
      </c>
      <c r="FJ114" s="4">
        <f t="shared" si="123"/>
        <v>0.83333333333333337</v>
      </c>
      <c r="FK114" s="4">
        <f t="shared" si="124"/>
        <v>2.5182481751824812</v>
      </c>
      <c r="FL114" s="4">
        <f t="shared" si="125"/>
        <v>0.33576642335766421</v>
      </c>
      <c r="FM114" s="4">
        <f>Tabela13[[#This Row],[V139]]-Tabela13[[#This Row],[V140]]</f>
        <v>2.1824817518248172</v>
      </c>
      <c r="FN114" s="4">
        <f>Tabela13[[#This Row],[V1]]-Tabela13[[#This Row],[V2]]/2</f>
        <v>1.6500000000000001</v>
      </c>
      <c r="FO114" s="4">
        <f>Tabela13[[#This Row],[V1]]-Tabela13[[#This Row],[V3]]/2</f>
        <v>1.4583333333333335</v>
      </c>
      <c r="FP114" s="4">
        <f>Tabela13[[#This Row],[V1]]-Tabela13[[#This Row],[V4]]/2</f>
        <v>1.1499999999999999</v>
      </c>
      <c r="FQ114" s="4">
        <f>Tabela13[[#This Row],[V2]]-Tabela13[[#This Row],[V1]]/2</f>
        <v>-0.42500000000000004</v>
      </c>
      <c r="FR114" s="4">
        <f>Tabela13[[#This Row],[V2]]-Tabela13[[#This Row],[V3]]/2</f>
        <v>7.4999999999999956E-2</v>
      </c>
      <c r="FS114" s="4">
        <f>Tabela13[[#This Row],[V2]]-Tabela13[[#This Row],[V4]]/2</f>
        <v>-0.23333333333333339</v>
      </c>
      <c r="FT114" s="4">
        <f t="shared" si="126"/>
        <v>1.025932411343353</v>
      </c>
      <c r="FU114" s="4">
        <f t="shared" si="127"/>
        <v>0.96972257229714742</v>
      </c>
      <c r="FV114" s="4">
        <f t="shared" si="128"/>
        <v>0.85505273712601648</v>
      </c>
      <c r="FW114" s="4">
        <f t="shared" si="129"/>
        <v>-0.40187064744045653</v>
      </c>
      <c r="FX114" s="4">
        <f t="shared" si="130"/>
        <v>7.4859847710766814E-2</v>
      </c>
      <c r="FY114" s="4">
        <f t="shared" si="131"/>
        <v>-0.2292319332769954</v>
      </c>
      <c r="FZ114" s="4">
        <f t="shared" si="132"/>
        <v>184.66783404180356</v>
      </c>
      <c r="GA114" s="4">
        <f t="shared" si="133"/>
        <v>174.55006301348655</v>
      </c>
      <c r="GB114" s="4">
        <f t="shared" si="134"/>
        <v>153.90949268268295</v>
      </c>
      <c r="GC114" s="4">
        <f t="shared" si="135"/>
        <v>-72.336716539282165</v>
      </c>
      <c r="GD114" s="4">
        <f t="shared" si="136"/>
        <v>13.474772587938027</v>
      </c>
      <c r="GE114" s="4">
        <f t="shared" si="137"/>
        <v>-41.261747989859174</v>
      </c>
      <c r="GF114" s="4">
        <f>Tabela13[[#This Row],[V1]]-Tabela13[[#This Row],[V2]]/Tabela13[[#This Row],[V2]]</f>
        <v>0.91666666666666674</v>
      </c>
      <c r="GG114" s="4">
        <f>Tabela13[[#This Row],[V1]]-Tabela13[[#This Row],[V3]]/Tabela13[[#This Row],[V3]]</f>
        <v>0.91666666666666674</v>
      </c>
      <c r="GH114" s="4">
        <f>Tabela13[[#This Row],[V1]]-Tabela13[[#This Row],[V4]]/Tabela13[[#This Row],[V4]]</f>
        <v>0.91666666666666674</v>
      </c>
      <c r="GI114" s="4">
        <f>Tabela13[[#This Row],[V2]]-Tabela13[[#This Row],[V1]]/Tabela13[[#This Row],[V1]]</f>
        <v>-0.46666666666666667</v>
      </c>
      <c r="GJ114" s="4">
        <f>Tabela13[[#This Row],[V2]]-Tabela13[[#This Row],[V3]]/Tabela13[[#This Row],[V3]]</f>
        <v>-0.46666666666666667</v>
      </c>
      <c r="GK114" s="4">
        <f>Tabela13[[#This Row],[V2]]-Tabela13[[#This Row],[V4]]/Tabela13[[#This Row],[V4]]</f>
        <v>-0.46666666666666667</v>
      </c>
      <c r="GL114" s="4">
        <f t="shared" si="138"/>
        <v>0.61831611236875794</v>
      </c>
      <c r="GM114" s="4">
        <f t="shared" si="139"/>
        <v>1.2250000000000001</v>
      </c>
      <c r="GN114" s="4">
        <f t="shared" si="140"/>
        <v>0.50474784683163909</v>
      </c>
      <c r="GO114" s="3">
        <f t="shared" si="141"/>
        <v>1</v>
      </c>
      <c r="GP114" s="3">
        <v>100</v>
      </c>
      <c r="GQ114" s="3">
        <f t="shared" si="142"/>
        <v>0.19999999999999996</v>
      </c>
      <c r="GR114" s="3">
        <f t="shared" si="143"/>
        <v>19.999999999999996</v>
      </c>
      <c r="GS114" s="34">
        <f>COUNTIF($D$2:D113,Tabela13[[#This Row],[HomeTeam]])</f>
        <v>6</v>
      </c>
      <c r="GT114" s="34">
        <f>COUNTIF($E$2:E113,Tabela13[[#This Row],[AwayTeam]])</f>
        <v>5</v>
      </c>
      <c r="GU114" s="3">
        <f>IFERROR(AVERAGEIFS($AD$2:AD113,$D$2:D113,Tabela13[[#This Row],[HomeTeam]],$GS$2:GS113,"&gt;="&amp;Tabela13[[#This Row],[Contagem_H]]-5),"")</f>
        <v>0.60094163981382009</v>
      </c>
      <c r="GV114" s="3">
        <f>IFERROR(AVERAGEIFS($G$2:G113,$E$2:E113,Tabela13[[#This Row],[AwayTeam]],$GT$2:GT113,"&gt;="&amp;Tabela13[[#This Row],[Contagem_A]]-5),"")</f>
        <v>0.8</v>
      </c>
      <c r="GW114" s="3">
        <f>IFERROR(AVERAGEIFS($GQ$2:GQ113,$D$2:D113,Tabela13[[#This Row],[HomeTeam]],$GS$2:GS113,"&gt;="&amp;Tabela13[[#This Row],[Contagem_H]]-5),"")</f>
        <v>0.15599999999999997</v>
      </c>
    </row>
    <row r="115" spans="1:205" x14ac:dyDescent="0.25">
      <c r="A115" t="s">
        <v>127</v>
      </c>
      <c r="B115" t="s">
        <v>178</v>
      </c>
      <c r="C115" t="s">
        <v>173</v>
      </c>
      <c r="D115" t="s">
        <v>19</v>
      </c>
      <c r="E115" t="s">
        <v>17</v>
      </c>
      <c r="F115" s="3">
        <v>2</v>
      </c>
      <c r="G115" s="3">
        <v>3</v>
      </c>
      <c r="H115" s="3" t="str">
        <f t="shared" si="144"/>
        <v>A</v>
      </c>
      <c r="I115" s="3">
        <v>2.6</v>
      </c>
      <c r="J115" s="3">
        <v>3</v>
      </c>
      <c r="K115" s="3">
        <v>2.9</v>
      </c>
      <c r="L115" s="3">
        <v>2.4</v>
      </c>
      <c r="M115" s="3">
        <v>1.53</v>
      </c>
      <c r="N115" s="3">
        <f t="shared" si="73"/>
        <v>5</v>
      </c>
      <c r="O115" s="3">
        <f t="shared" si="74"/>
        <v>0</v>
      </c>
      <c r="P115" s="3">
        <f t="shared" si="75"/>
        <v>3</v>
      </c>
      <c r="Q115" s="3">
        <f t="shared" si="76"/>
        <v>6.2776304155614415E-2</v>
      </c>
      <c r="R115" s="3">
        <f t="shared" si="77"/>
        <v>7.026143790849676E-2</v>
      </c>
      <c r="S115" s="3">
        <f t="shared" si="78"/>
        <v>2.7632183908045977</v>
      </c>
      <c r="T115" s="3">
        <f t="shared" si="79"/>
        <v>3.1883289124668432</v>
      </c>
      <c r="U115" s="3">
        <f t="shared" si="80"/>
        <v>3.0820512820512818</v>
      </c>
      <c r="V115" s="3">
        <f t="shared" si="81"/>
        <v>2.5506631299734743</v>
      </c>
      <c r="W115" s="3">
        <f t="shared" si="82"/>
        <v>1.6260477453580902</v>
      </c>
      <c r="X115" s="4">
        <f t="shared" si="83"/>
        <v>0.38461538461538458</v>
      </c>
      <c r="Y115" s="4">
        <f t="shared" si="84"/>
        <v>0.33333333333333331</v>
      </c>
      <c r="Z115" s="4">
        <f t="shared" si="85"/>
        <v>0.34482758620689657</v>
      </c>
      <c r="AA115" s="4">
        <f t="shared" si="86"/>
        <v>0.41666666666666669</v>
      </c>
      <c r="AB115" s="4">
        <f t="shared" si="87"/>
        <v>0.65359477124183007</v>
      </c>
      <c r="AC115" s="4">
        <f t="shared" si="88"/>
        <v>1.1923076923076923</v>
      </c>
      <c r="AD115" s="4">
        <f t="shared" si="89"/>
        <v>1.6724137931034484</v>
      </c>
      <c r="AE115" s="4">
        <f t="shared" si="90"/>
        <v>1.6923076923076923</v>
      </c>
      <c r="AF115" s="4">
        <f t="shared" si="91"/>
        <v>1.1724137931034484</v>
      </c>
      <c r="AG115" s="4">
        <f>IFERROR(AVERAGE(Tabela13[[#This Row],[V1]],Tabela13[[#This Row],[V2]]),"")</f>
        <v>1.4323607427055705</v>
      </c>
      <c r="AH115" s="4">
        <f>IFERROR(AVERAGE(Tabela13[[#This Row],[V1]],Tabela13[[#This Row],[V3]]),"")</f>
        <v>1.4423076923076923</v>
      </c>
      <c r="AI115" s="4">
        <f>IFERROR(AVERAGE(Tabela13[[#This Row],[V1]],Tabela13[[#This Row],[V4]]),"")</f>
        <v>1.1823607427055705</v>
      </c>
      <c r="AJ115" s="4">
        <f>IFERROR(AVERAGE(Tabela13[[#This Row],[V2]],Tabela13[[#This Row],[V1]]),"")</f>
        <v>1.4323607427055705</v>
      </c>
      <c r="AK115" s="4">
        <f>IFERROR(AVERAGE(Tabela13[[#This Row],[V2]],Tabela13[[#This Row],[V3]]),"")</f>
        <v>1.6823607427055705</v>
      </c>
      <c r="AL115" s="4">
        <f>IFERROR(AVERAGE(Tabela13[[#This Row],[V2]],Tabela13[[#This Row],[V4]]),"")</f>
        <v>1.4224137931034484</v>
      </c>
      <c r="AM115" s="4">
        <f>IFERROR(AVERAGE(Tabela13[[#This Row],[V3]],Tabela13[[#This Row],[V1]]),"")</f>
        <v>1.4423076923076923</v>
      </c>
      <c r="AN115" s="4">
        <f>IFERROR(AVERAGE(Tabela13[[#This Row],[V3]],Tabela13[[#This Row],[V2]]),"")</f>
        <v>1.6823607427055705</v>
      </c>
      <c r="AO115" s="4">
        <f>IFERROR(AVERAGE(Tabela13[[#This Row],[V3]],Tabela13[[#This Row],[V4]]),"")</f>
        <v>1.4323607427055705</v>
      </c>
      <c r="AP115" s="4">
        <f>IFERROR(AVERAGE(Tabela13[[#This Row],[V4]],Tabela13[[#This Row],[V1]]),"")</f>
        <v>1.1823607427055705</v>
      </c>
      <c r="AQ115" s="4">
        <f>IFERROR(AVERAGE(Tabela13[[#This Row],[V4]],Tabela13[[#This Row],[V2]]),"")</f>
        <v>1.4224137931034484</v>
      </c>
      <c r="AR115" s="4">
        <f>IFERROR(AVERAGE(Tabela13[[#This Row],[V4]],Tabela13[[#This Row],[V3]]),"")</f>
        <v>1.4323607427055705</v>
      </c>
      <c r="AS115" s="4">
        <f>_xlfn.STDEV.S(Tabela13[[#This Row],[V1]:[V2]])</f>
        <v>0.33948627956171007</v>
      </c>
      <c r="AT115" s="4">
        <f>_xlfn.STDEV.S(Tabela13[[#This Row],[V1]],Tabela13[[#This Row],[V3]])</f>
        <v>0.35355339059327379</v>
      </c>
      <c r="AU115" s="4">
        <f>_xlfn.STDEV.S(Tabela13[[#This Row],[V1]],Tabela13[[#This Row],[V4]])</f>
        <v>1.4067111031562517E-2</v>
      </c>
      <c r="AV115" s="4">
        <f>_xlfn.STDEV.S(Tabela13[[#This Row],[V2]],Tabela13[[#This Row],[V1]])</f>
        <v>0.33948627956171007</v>
      </c>
      <c r="AW115" s="4">
        <f>_xlfn.STDEV.S(Tabela13[[#This Row],[V2]],Tabela13[[#This Row],[V3]])</f>
        <v>1.4067111031562517E-2</v>
      </c>
      <c r="AX115" s="4">
        <f>_xlfn.STDEV.S(Tabela13[[#This Row],[V42]],Tabela13[[#This Row],[V44]])</f>
        <v>0.69303967015498502</v>
      </c>
      <c r="AY115" s="4">
        <f>_xlfn.STDEV.S(Tabela13[[#This Row],[V3]],Tabela13[[#This Row],[V1]])</f>
        <v>0.35355339059327379</v>
      </c>
      <c r="AZ115" s="4">
        <f>_xlfn.STDEV.S(Tabela13[[#This Row],[V3]],Tabela13[[#This Row],[V2]])</f>
        <v>1.4067111031562517E-2</v>
      </c>
      <c r="BA115" s="4">
        <f>_xlfn.STDEV.S(Tabela13[[#This Row],[V3]],Tabela13[[#This Row],[V4]])</f>
        <v>0.36762050162483551</v>
      </c>
      <c r="BB115" s="4">
        <f>_xlfn.STDEV.S(Tabela13[[#This Row],[V4]],Tabela13[[#This Row],[V1]])</f>
        <v>1.4067111031562517E-2</v>
      </c>
      <c r="BC115" s="4">
        <f>_xlfn.STDEV.S(Tabela13[[#This Row],[V4]],Tabela13[[#This Row],[V2]])</f>
        <v>0.35355339059327379</v>
      </c>
      <c r="BD115" s="4">
        <f>_xlfn.STDEV.S(Tabela13[[#This Row],[V4]],Tabela13[[#This Row],[V3]])</f>
        <v>0.36762050162483551</v>
      </c>
      <c r="BE115" s="4">
        <f>Tabela13[[#This Row],[V17]]/Tabela13[[#This Row],[V5]]</f>
        <v>0.23701171739771237</v>
      </c>
      <c r="BF115" s="4">
        <f>Tabela13[[#This Row],[V18]]/Tabela13[[#This Row],[V6]]</f>
        <v>0.24513035081133649</v>
      </c>
      <c r="BG115" s="4">
        <f>Tabela13[[#This Row],[V19]]/Tabela13[[#This Row],[V7]]</f>
        <v>1.1897478090631672E-2</v>
      </c>
      <c r="BH115" s="4">
        <f>Tabela13[[#This Row],[V20]]/Tabela13[[#This Row],[V8]]</f>
        <v>0.23701171739771237</v>
      </c>
      <c r="BI115" s="4">
        <f>Tabela13[[#This Row],[V21]]/Tabela13[[#This Row],[V9]]</f>
        <v>8.3615307195885977E-3</v>
      </c>
      <c r="BJ115" s="4">
        <f>Tabela13[[#This Row],[V22]]/Tabela13[[#This Row],[V10]]</f>
        <v>0.48722788932108035</v>
      </c>
      <c r="BK115" s="4">
        <f>Tabela13[[#This Row],[V23]]/Tabela13[[#This Row],[V11]]</f>
        <v>0.24513035081133649</v>
      </c>
      <c r="BL115" s="4">
        <f>Tabela13[[#This Row],[V24]]/Tabela13[[#This Row],[V12]]</f>
        <v>8.3615307195885977E-3</v>
      </c>
      <c r="BM115" s="4">
        <f>Tabela13[[#This Row],[V25]]/Tabela13[[#This Row],[V13]]</f>
        <v>0.25665357243067216</v>
      </c>
      <c r="BN115" s="4">
        <f>Tabela13[[#This Row],[V26]]/Tabela13[[#This Row],[V14]]</f>
        <v>1.1897478090631672E-2</v>
      </c>
      <c r="BO115" s="4">
        <f>Tabela13[[#This Row],[V27]]/Tabela13[[#This Row],[V15]]</f>
        <v>0.24855874732618033</v>
      </c>
      <c r="BP115" s="4">
        <f>Tabela13[[#This Row],[V28]]/Tabela13[[#This Row],[V16]]</f>
        <v>0.25665357243067216</v>
      </c>
      <c r="BQ115" s="4">
        <f>Tabela13[[#This Row],[V1]]-Tabela13[[#This Row],[V2]]</f>
        <v>-0.48010610079575611</v>
      </c>
      <c r="BR115" s="4">
        <f>Tabela13[[#This Row],[V1]]-Tabela13[[#This Row],[V3]]</f>
        <v>-0.5</v>
      </c>
      <c r="BS115" s="4">
        <f>Tabela13[[#This Row],[V1]]-Tabela13[[#This Row],[V4]]</f>
        <v>1.9893899204243892E-2</v>
      </c>
      <c r="BT115" s="4">
        <f>Tabela13[[#This Row],[V2]]-Tabela13[[#This Row],[V1]]</f>
        <v>0.48010610079575611</v>
      </c>
      <c r="BU115" s="4">
        <f>Tabela13[[#This Row],[V2]]-Tabela13[[#This Row],[V3]]</f>
        <v>-1.9893899204243892E-2</v>
      </c>
      <c r="BV115" s="4">
        <f>Tabela13[[#This Row],[V2]]-Tabela13[[#This Row],[V4]]</f>
        <v>0.5</v>
      </c>
      <c r="BW115" s="4">
        <f>AVERAGE(Tabela13[[#This Row],[V41]],Tabela13[[#This Row],[V42]])</f>
        <v>-0.49005305039787805</v>
      </c>
      <c r="BX115" s="4">
        <f>AVERAGE(Tabela13[[#This Row],[V41]],Tabela13[[#This Row],[V43]])</f>
        <v>-0.23010610079575611</v>
      </c>
      <c r="BY115" s="4">
        <f>AVERAGE(Tabela13[[#This Row],[V41]],Tabela13[[#This Row],[V44]])</f>
        <v>0</v>
      </c>
      <c r="BZ115" s="4">
        <f>AVERAGE(Tabela13[[#This Row],[V41]],Tabela13[[#This Row],[V45]])</f>
        <v>-0.25</v>
      </c>
      <c r="CA115" s="4">
        <f>AVERAGE(Tabela13[[#This Row],[V41]],Tabela13[[#This Row],[V46]])</f>
        <v>9.9469496021219461E-3</v>
      </c>
      <c r="CB115" s="4">
        <f>AVERAGE(Tabela13[[#This Row],[V42]],Tabela13[[#This Row],[V41]])</f>
        <v>-0.49005305039787805</v>
      </c>
      <c r="CC115" s="4">
        <f>AVERAGE(Tabela13[[#This Row],[V42]],Tabela13[[#This Row],[V43]])</f>
        <v>-0.24005305039787805</v>
      </c>
      <c r="CD115" s="4">
        <f>AVERAGE(Tabela13[[#This Row],[V42]],Tabela13[[#This Row],[V44]])</f>
        <v>-9.9469496021219461E-3</v>
      </c>
      <c r="CE115" s="4">
        <f>AVERAGE(Tabela13[[#This Row],[V42]],Tabela13[[#This Row],[V45]])</f>
        <v>-0.25994694960212195</v>
      </c>
      <c r="CF115" s="4">
        <f>AVERAGE(Tabela13[[#This Row],[V42]],Tabela13[[#This Row],[V46]])</f>
        <v>0</v>
      </c>
      <c r="CG115" s="4">
        <f>AVERAGE(Tabela13[[#This Row],[V43]],Tabela13[[#This Row],[V41]])</f>
        <v>-0.23010610079575611</v>
      </c>
      <c r="CH115" s="4">
        <f>AVERAGE(Tabela13[[#This Row],[V43]],Tabela13[[#This Row],[V42]])</f>
        <v>-0.24005305039787805</v>
      </c>
      <c r="CI115" s="4">
        <f>AVERAGE(Tabela13[[#This Row],[V43]],Tabela13[[#This Row],[V44]])</f>
        <v>0.25</v>
      </c>
      <c r="CJ115" s="4">
        <f>AVERAGE(Tabela13[[#This Row],[V43]],Tabela13[[#This Row],[V45]])</f>
        <v>0</v>
      </c>
      <c r="CK115" s="4">
        <f>AVERAGE(Tabela13[[#This Row],[V43]],Tabela13[[#This Row],[V46]])</f>
        <v>0.25994694960212195</v>
      </c>
      <c r="CL115" s="4">
        <f>AVERAGE(Tabela13[[#This Row],[V44]],Tabela13[[#This Row],[V41]])</f>
        <v>0</v>
      </c>
      <c r="CM115" s="4">
        <f>AVERAGE(Tabela13[[#This Row],[V44]],Tabela13[[#This Row],[V42]])</f>
        <v>-9.9469496021219461E-3</v>
      </c>
      <c r="CN115" s="4">
        <f>AVERAGE(Tabela13[[#This Row],[V44]],Tabela13[[#This Row],[V43]])</f>
        <v>0.25</v>
      </c>
      <c r="CO115" s="4">
        <f>AVERAGE(Tabela13[[#This Row],[V44]],Tabela13[[#This Row],[V45]])</f>
        <v>0.23010610079575611</v>
      </c>
      <c r="CP115" s="4">
        <f>AVERAGE(Tabela13[[#This Row],[V44]],Tabela13[[#This Row],[V46]])</f>
        <v>0.49005305039787805</v>
      </c>
      <c r="CQ115" s="4">
        <f>AVERAGE(Tabela13[[#This Row],[V45]],Tabela13[[#This Row],[V41]])</f>
        <v>-0.25</v>
      </c>
      <c r="CR115" s="4">
        <f>AVERAGE(Tabela13[[#This Row],[V45]],Tabela13[[#This Row],[V42]])</f>
        <v>-0.25994694960212195</v>
      </c>
      <c r="CS115" s="4">
        <f>AVERAGE(Tabela13[[#This Row],[V45]],Tabela13[[#This Row],[V43]])</f>
        <v>0</v>
      </c>
      <c r="CT115" s="4">
        <f>AVERAGE(Tabela13[[#This Row],[V45]],Tabela13[[#This Row],[V44]])</f>
        <v>0.23010610079575611</v>
      </c>
      <c r="CU115" s="4">
        <f>AVERAGE(Tabela13[[#This Row],[V45]],Tabela13[[#This Row],[V46]])</f>
        <v>0.24005305039787805</v>
      </c>
      <c r="CV115" s="4">
        <f>AVERAGE(Tabela13[[#This Row],[V46]],Tabela13[[#This Row],[V41]])</f>
        <v>9.9469496021219461E-3</v>
      </c>
      <c r="CW115" s="4">
        <f>AVERAGE(Tabela13[[#This Row],[V46]],Tabela13[[#This Row],[V42]])</f>
        <v>0</v>
      </c>
      <c r="CX115" s="4">
        <f>AVERAGE(Tabela13[[#This Row],[V46]],Tabela13[[#This Row],[V43]])</f>
        <v>0.25994694960212195</v>
      </c>
      <c r="CY115" s="4">
        <f>AVERAGE(Tabela13[[#This Row],[V46]],Tabela13[[#This Row],[V44]])</f>
        <v>0.49005305039787805</v>
      </c>
      <c r="CZ115" s="4">
        <f>AVERAGE(Tabela13[[#This Row],[V46]],Tabela13[[#This Row],[V45]])</f>
        <v>0.24005305039787805</v>
      </c>
      <c r="DA115" s="3">
        <f>_xlfn.STDEV.S(Tabela13[[#This Row],[V41]],Tabela13[[#This Row],[V42]])</f>
        <v>1.4067111031562517E-2</v>
      </c>
      <c r="DB115" s="3">
        <f>_xlfn.STDEV.S(Tabela13[[#This Row],[V41]],Tabela13[[#This Row],[V43]])</f>
        <v>0.35355339059327379</v>
      </c>
      <c r="DC115" s="3">
        <f>_xlfn.STDEV.S(Tabela13[[#This Row],[V41]],Tabela13[[#This Row],[V44]])</f>
        <v>0.67897255912342247</v>
      </c>
      <c r="DD115" s="3">
        <f>_xlfn.STDEV.S(Tabela13[[#This Row],[V41]],Tabela13[[#This Row],[V45]])</f>
        <v>0.32541916853014874</v>
      </c>
      <c r="DE115" s="3">
        <f>_xlfn.STDEV.S(Tabela13[[#This Row],[V41]],Tabela13[[#This Row],[V46]])</f>
        <v>0.69303967015498502</v>
      </c>
      <c r="DF115" s="3">
        <f>_xlfn.STDEV.S(Tabela13[[#This Row],[V42]],Tabela13[[#This Row],[V41]])</f>
        <v>1.4067111031562517E-2</v>
      </c>
      <c r="DG115" s="3">
        <f>_xlfn.STDEV.S(Tabela13[[#This Row],[V42]],Tabela13[[#This Row],[V43]])</f>
        <v>0.36762050162483628</v>
      </c>
      <c r="DH115" s="3">
        <f>_xlfn.STDEV.S(Tabela13[[#This Row],[V42]],Tabela13[[#This Row],[V44]])</f>
        <v>0.69303967015498502</v>
      </c>
      <c r="DI115" s="3">
        <f>_xlfn.STDEV.S(Tabela13[[#This Row],[V42]],Tabela13[[#This Row],[V45]])</f>
        <v>0.33948627956171123</v>
      </c>
      <c r="DJ115" s="3">
        <f>_xlfn.STDEV.S(Tabela13[[#This Row],[V42]],Tabela13[[#This Row],[V46]])</f>
        <v>0.70710678118654757</v>
      </c>
      <c r="DK115" s="3">
        <f>_xlfn.STDEV.S(Tabela13[[#This Row],[V43]],Tabela13[[#This Row],[V41]])</f>
        <v>0.35355339059327379</v>
      </c>
      <c r="DL115" s="3">
        <f>_xlfn.STDEV.S(Tabela13[[#This Row],[V43]],Tabela13[[#This Row],[V42]])</f>
        <v>0.36762050162483628</v>
      </c>
      <c r="DM115" s="3">
        <f>_xlfn.STDEV.S(Tabela13[[#This Row],[V43]],Tabela13[[#This Row],[V44]])</f>
        <v>0.32541916853014874</v>
      </c>
      <c r="DN115" s="3">
        <f>_xlfn.STDEV.S(Tabela13[[#This Row],[V43]],Tabela13[[#This Row],[V45]])</f>
        <v>2.8134222063125033E-2</v>
      </c>
      <c r="DO115" s="3">
        <f>_xlfn.STDEV.S(Tabela13[[#This Row],[V43]],Tabela13[[#This Row],[V46]])</f>
        <v>0.33948627956171123</v>
      </c>
      <c r="DP115" s="3">
        <f>_xlfn.STDEV.S(Tabela13[[#This Row],[V44]],Tabela13[[#This Row],[V41]])</f>
        <v>0.67897255912342247</v>
      </c>
      <c r="DQ115" s="3">
        <f>_xlfn.STDEV.S(Tabela13[[#This Row],[V44]],Tabela13[[#This Row],[V42]])</f>
        <v>0.69303967015498502</v>
      </c>
      <c r="DR115" s="3">
        <f>_xlfn.STDEV.S(Tabela13[[#This Row],[V44]],Tabela13[[#This Row],[V43]])</f>
        <v>0.32541916853014874</v>
      </c>
      <c r="DS115" s="3">
        <f>_xlfn.STDEV.S(Tabela13[[#This Row],[V44]],Tabela13[[#This Row],[V45]])</f>
        <v>0.35355339059327379</v>
      </c>
      <c r="DT115" s="3">
        <f>_xlfn.STDEV.S(Tabela13[[#This Row],[V44]],Tabela13[[#This Row],[V46]])</f>
        <v>1.4067111031562517E-2</v>
      </c>
      <c r="DU115" s="3">
        <f>_xlfn.STDEV.S(Tabela13[[#This Row],[V45]],Tabela13[[#This Row],[V41]])</f>
        <v>0.32541916853014874</v>
      </c>
      <c r="DV115" s="3">
        <f>_xlfn.STDEV.S(Tabela13[[#This Row],[V45]],Tabela13[[#This Row],[V42]])</f>
        <v>0.33948627956171123</v>
      </c>
      <c r="DW115" s="3">
        <f>_xlfn.STDEV.S(Tabela13[[#This Row],[V45]],Tabela13[[#This Row],[V43]])</f>
        <v>2.8134222063125033E-2</v>
      </c>
      <c r="DX115" s="3">
        <f>_xlfn.STDEV.S(Tabela13[[#This Row],[V45]],Tabela13[[#This Row],[V44]])</f>
        <v>0.35355339059327379</v>
      </c>
      <c r="DY115" s="3">
        <f>_xlfn.STDEV.S(Tabela13[[#This Row],[V45]],Tabela13[[#This Row],[V46]])</f>
        <v>0.36762050162483628</v>
      </c>
      <c r="DZ115" s="3">
        <f>_xlfn.STDEV.S(Tabela13[[#This Row],[V46]],Tabela13[[#This Row],[V41]])</f>
        <v>0.69303967015498502</v>
      </c>
      <c r="EA115" s="3">
        <f>_xlfn.STDEV.S(Tabela13[[#This Row],[V46]],Tabela13[[#This Row],[V42]])</f>
        <v>0.70710678118654757</v>
      </c>
      <c r="EB115" s="3">
        <f>_xlfn.STDEV.S(Tabela13[[#This Row],[V46]],Tabela13[[#This Row],[V43]])</f>
        <v>0.33948627956171123</v>
      </c>
      <c r="EC115" s="3">
        <f>_xlfn.STDEV.S(Tabela13[[#This Row],[V46]],Tabela13[[#This Row],[V44]])</f>
        <v>1.4067111031562517E-2</v>
      </c>
      <c r="ED115" s="3">
        <f>_xlfn.STDEV.S(Tabela13[[#This Row],[V46]],Tabela13[[#This Row],[V45]])</f>
        <v>0.36762050162483628</v>
      </c>
      <c r="EE115" s="3">
        <f t="shared" si="92"/>
        <v>-2.8705282050874522E-2</v>
      </c>
      <c r="EF115" s="3">
        <f t="shared" si="93"/>
        <v>-1.536479864595552</v>
      </c>
      <c r="EG115" s="3" t="str">
        <f t="shared" si="94"/>
        <v/>
      </c>
      <c r="EH115" s="3">
        <f t="shared" si="95"/>
        <v>-1.301676674120595</v>
      </c>
      <c r="EI115" s="3">
        <f t="shared" si="96"/>
        <v>69.67358817291499</v>
      </c>
      <c r="EJ115" s="3">
        <f t="shared" si="97"/>
        <v>-2.8705282050874522E-2</v>
      </c>
      <c r="EK115" s="3">
        <f t="shared" si="98"/>
        <v>-1.53141358135429</v>
      </c>
      <c r="EL115" s="3">
        <f t="shared" si="99"/>
        <v>-69.67358817291499</v>
      </c>
      <c r="EM115" s="3">
        <f t="shared" si="100"/>
        <v>-1.3059829325996446</v>
      </c>
      <c r="EN115" s="3" t="str">
        <f t="shared" si="101"/>
        <v/>
      </c>
      <c r="EO115" s="3">
        <f t="shared" si="102"/>
        <v>-1.536479864595552</v>
      </c>
      <c r="EP115" s="3">
        <f t="shared" si="103"/>
        <v>-1.53141358135429</v>
      </c>
      <c r="EQ115" s="3">
        <f t="shared" si="104"/>
        <v>1.301676674120595</v>
      </c>
      <c r="ER115" s="3" t="str">
        <f t="shared" si="105"/>
        <v/>
      </c>
      <c r="ES115" s="3" t="str">
        <f t="shared" si="106"/>
        <v/>
      </c>
      <c r="ET115" s="3" t="str">
        <f t="shared" si="107"/>
        <v/>
      </c>
      <c r="EU115" s="3" t="str">
        <f t="shared" si="108"/>
        <v/>
      </c>
      <c r="EV115" s="3">
        <f t="shared" si="109"/>
        <v>1.301676674120595</v>
      </c>
      <c r="EW115" s="3">
        <f t="shared" si="110"/>
        <v>1.536479864595552</v>
      </c>
      <c r="EX115" s="3">
        <f t="shared" si="111"/>
        <v>2.8705282050874522E-2</v>
      </c>
      <c r="EY115" s="3">
        <f t="shared" si="112"/>
        <v>-1.301676674120595</v>
      </c>
      <c r="EZ115" s="3">
        <f t="shared" si="113"/>
        <v>-1.3059829325996446</v>
      </c>
      <c r="FA115" s="3" t="str">
        <f t="shared" si="114"/>
        <v/>
      </c>
      <c r="FB115" s="3">
        <f t="shared" si="115"/>
        <v>1.536479864595552</v>
      </c>
      <c r="FC115" s="3">
        <f t="shared" si="116"/>
        <v>1.53141358135429</v>
      </c>
      <c r="FD115" s="3">
        <f t="shared" si="117"/>
        <v>69.67358817291499</v>
      </c>
      <c r="FE115" s="3" t="str">
        <f t="shared" si="118"/>
        <v/>
      </c>
      <c r="FF115" s="3">
        <f t="shared" si="119"/>
        <v>1.3059829325996446</v>
      </c>
      <c r="FG115" s="3">
        <f t="shared" si="120"/>
        <v>2.8705282050874522E-2</v>
      </c>
      <c r="FH115" s="3">
        <f t="shared" si="121"/>
        <v>1.53141358135429</v>
      </c>
      <c r="FI115" s="4">
        <f t="shared" si="122"/>
        <v>0.68965517241379315</v>
      </c>
      <c r="FJ115" s="4">
        <f t="shared" si="123"/>
        <v>1.1538461538461537</v>
      </c>
      <c r="FK115" s="4">
        <f t="shared" si="124"/>
        <v>1.3993344425956737</v>
      </c>
      <c r="FL115" s="4">
        <f t="shared" si="125"/>
        <v>1.2870216306156408</v>
      </c>
      <c r="FM115" s="4">
        <f>Tabela13[[#This Row],[V139]]-Tabela13[[#This Row],[V140]]</f>
        <v>0.11231281198003296</v>
      </c>
      <c r="FN115" s="4">
        <f>Tabela13[[#This Row],[V1]]-Tabela13[[#This Row],[V2]]/2</f>
        <v>0.35610079575596809</v>
      </c>
      <c r="FO115" s="4">
        <f>Tabela13[[#This Row],[V1]]-Tabela13[[#This Row],[V3]]/2</f>
        <v>0.34615384615384615</v>
      </c>
      <c r="FP115" s="4">
        <f>Tabela13[[#This Row],[V1]]-Tabela13[[#This Row],[V4]]/2</f>
        <v>0.60610079575596809</v>
      </c>
      <c r="FQ115" s="4">
        <f>Tabela13[[#This Row],[V2]]-Tabela13[[#This Row],[V1]]/2</f>
        <v>1.0762599469496021</v>
      </c>
      <c r="FR115" s="4">
        <f>Tabela13[[#This Row],[V2]]-Tabela13[[#This Row],[V3]]/2</f>
        <v>0.82625994694960225</v>
      </c>
      <c r="FS115" s="4">
        <f>Tabela13[[#This Row],[V2]]-Tabela13[[#This Row],[V4]]/2</f>
        <v>1.0862068965517242</v>
      </c>
      <c r="FT115" s="4">
        <f t="shared" si="126"/>
        <v>0.34209945440429845</v>
      </c>
      <c r="FU115" s="4">
        <f t="shared" si="127"/>
        <v>0.33324430111167269</v>
      </c>
      <c r="FV115" s="4">
        <f t="shared" si="128"/>
        <v>0.54489330819740545</v>
      </c>
      <c r="FW115" s="4">
        <f t="shared" si="129"/>
        <v>0.82211113946154002</v>
      </c>
      <c r="FX115" s="4">
        <f t="shared" si="130"/>
        <v>0.69054927072169336</v>
      </c>
      <c r="FY115" s="4">
        <f t="shared" si="131"/>
        <v>0.82669698176705442</v>
      </c>
      <c r="FZ115" s="4">
        <f t="shared" si="132"/>
        <v>61.577901792773723</v>
      </c>
      <c r="GA115" s="4">
        <f t="shared" si="133"/>
        <v>59.983974200101088</v>
      </c>
      <c r="GB115" s="4">
        <f t="shared" si="134"/>
        <v>98.08079547553298</v>
      </c>
      <c r="GC115" s="4">
        <f t="shared" si="135"/>
        <v>147.98000510307722</v>
      </c>
      <c r="GD115" s="4">
        <f t="shared" si="136"/>
        <v>124.2988687299048</v>
      </c>
      <c r="GE115" s="4">
        <f t="shared" si="137"/>
        <v>148.80545671806979</v>
      </c>
      <c r="GF115" s="4">
        <f>Tabela13[[#This Row],[V1]]-Tabela13[[#This Row],[V2]]/Tabela13[[#This Row],[V2]]</f>
        <v>0.19230769230769229</v>
      </c>
      <c r="GG115" s="4">
        <f>Tabela13[[#This Row],[V1]]-Tabela13[[#This Row],[V3]]/Tabela13[[#This Row],[V3]]</f>
        <v>0.19230769230769229</v>
      </c>
      <c r="GH115" s="4">
        <f>Tabela13[[#This Row],[V1]]-Tabela13[[#This Row],[V4]]/Tabela13[[#This Row],[V4]]</f>
        <v>0.19230769230769229</v>
      </c>
      <c r="GI115" s="4">
        <f>Tabela13[[#This Row],[V2]]-Tabela13[[#This Row],[V1]]/Tabela13[[#This Row],[V1]]</f>
        <v>0.6724137931034484</v>
      </c>
      <c r="GJ115" s="4">
        <f>Tabela13[[#This Row],[V2]]-Tabela13[[#This Row],[V3]]/Tabela13[[#This Row],[V3]]</f>
        <v>0.6724137931034484</v>
      </c>
      <c r="GK115" s="4">
        <f>Tabela13[[#This Row],[V2]]-Tabela13[[#This Row],[V4]]/Tabela13[[#This Row],[V4]]</f>
        <v>0.6724137931034484</v>
      </c>
      <c r="GL115" s="4">
        <f t="shared" si="138"/>
        <v>0.288903540549176</v>
      </c>
      <c r="GM115" s="4">
        <f t="shared" si="139"/>
        <v>1.4323607427055705</v>
      </c>
      <c r="GN115" s="4">
        <f t="shared" si="140"/>
        <v>0.20169747182785064</v>
      </c>
      <c r="GO115" s="3">
        <f t="shared" si="141"/>
        <v>0</v>
      </c>
      <c r="GP115" s="3">
        <v>100</v>
      </c>
      <c r="GQ115" s="3">
        <f t="shared" si="142"/>
        <v>-1</v>
      </c>
      <c r="GR115" s="3">
        <f t="shared" si="143"/>
        <v>-100</v>
      </c>
      <c r="GS115" s="34">
        <f>COUNTIF($D$2:D114,Tabela13[[#This Row],[HomeTeam]])</f>
        <v>5</v>
      </c>
      <c r="GT115" s="34">
        <f>COUNTIF($E$2:E114,Tabela13[[#This Row],[AwayTeam]])</f>
        <v>5</v>
      </c>
      <c r="GU115" s="3">
        <f>IFERROR(AVERAGEIFS($AD$2:AD114,$D$2:D114,Tabela13[[#This Row],[HomeTeam]],$GS$2:GS114,"&gt;="&amp;Tabela13[[#This Row],[Contagem_H]]-5),"")</f>
        <v>0.68744865448705428</v>
      </c>
      <c r="GV115" s="3">
        <f>IFERROR(AVERAGEIFS($G$2:G114,$E$2:E114,Tabela13[[#This Row],[AwayTeam]],$GT$2:GT114,"&gt;="&amp;Tabela13[[#This Row],[Contagem_A]]-5),"")</f>
        <v>1.2</v>
      </c>
      <c r="GW115" s="3">
        <f>IFERROR(AVERAGEIFS($GQ$2:GQ114,$D$2:D114,Tabela13[[#This Row],[HomeTeam]],$GS$2:GS114,"&gt;="&amp;Tabela13[[#This Row],[Contagem_H]]-5),"")</f>
        <v>-0.63</v>
      </c>
    </row>
    <row r="116" spans="1:205" x14ac:dyDescent="0.25">
      <c r="A116" t="s">
        <v>127</v>
      </c>
      <c r="B116" t="s">
        <v>178</v>
      </c>
      <c r="C116" t="s">
        <v>173</v>
      </c>
      <c r="D116" t="s">
        <v>141</v>
      </c>
      <c r="E116" t="s">
        <v>16</v>
      </c>
      <c r="F116" s="3">
        <v>1</v>
      </c>
      <c r="G116" s="3">
        <v>0</v>
      </c>
      <c r="H116" s="3" t="str">
        <f t="shared" si="144"/>
        <v>H</v>
      </c>
      <c r="I116" s="3">
        <v>1.29</v>
      </c>
      <c r="J116" s="3">
        <v>6</v>
      </c>
      <c r="K116" s="3">
        <v>9.5</v>
      </c>
      <c r="L116" s="3">
        <v>1.44</v>
      </c>
      <c r="M116" s="3">
        <v>2.7</v>
      </c>
      <c r="N116" s="3">
        <f t="shared" si="73"/>
        <v>1</v>
      </c>
      <c r="O116" s="3">
        <f t="shared" si="74"/>
        <v>3</v>
      </c>
      <c r="P116" s="3">
        <f t="shared" si="75"/>
        <v>0</v>
      </c>
      <c r="Q116" s="3">
        <f t="shared" si="76"/>
        <v>4.7123623011015692E-2</v>
      </c>
      <c r="R116" s="3">
        <f t="shared" si="77"/>
        <v>6.481481481481477E-2</v>
      </c>
      <c r="S116" s="3">
        <f t="shared" si="78"/>
        <v>1.3507894736842103</v>
      </c>
      <c r="T116" s="3">
        <f t="shared" si="79"/>
        <v>6.2827417380660942</v>
      </c>
      <c r="U116" s="3">
        <f t="shared" si="80"/>
        <v>9.9476744186046488</v>
      </c>
      <c r="V116" s="3">
        <f t="shared" si="81"/>
        <v>1.5078580171358626</v>
      </c>
      <c r="W116" s="3">
        <f t="shared" si="82"/>
        <v>2.8272337821297424</v>
      </c>
      <c r="X116" s="4">
        <f t="shared" si="83"/>
        <v>0.77519379844961234</v>
      </c>
      <c r="Y116" s="4">
        <f t="shared" si="84"/>
        <v>0.16666666666666666</v>
      </c>
      <c r="Z116" s="4">
        <f t="shared" si="85"/>
        <v>0.10526315789473684</v>
      </c>
      <c r="AA116" s="4">
        <f t="shared" si="86"/>
        <v>0.69444444444444442</v>
      </c>
      <c r="AB116" s="4">
        <f t="shared" si="87"/>
        <v>0.37037037037037035</v>
      </c>
      <c r="AC116" s="4">
        <f t="shared" si="88"/>
        <v>0.88759689922480622</v>
      </c>
      <c r="AD116" s="4">
        <f t="shared" si="89"/>
        <v>5.2631578947368418E-2</v>
      </c>
      <c r="AE116" s="4">
        <f t="shared" si="90"/>
        <v>0.38759689922480617</v>
      </c>
      <c r="AF116" s="4">
        <f t="shared" si="91"/>
        <v>0.55263157894736836</v>
      </c>
      <c r="AG116" s="4">
        <f>IFERROR(AVERAGE(Tabela13[[#This Row],[V1]],Tabela13[[#This Row],[V2]]),"")</f>
        <v>0.47011423908608729</v>
      </c>
      <c r="AH116" s="4">
        <f>IFERROR(AVERAGE(Tabela13[[#This Row],[V1]],Tabela13[[#This Row],[V3]]),"")</f>
        <v>0.63759689922480622</v>
      </c>
      <c r="AI116" s="4">
        <f>IFERROR(AVERAGE(Tabela13[[#This Row],[V1]],Tabela13[[#This Row],[V4]]),"")</f>
        <v>0.72011423908608729</v>
      </c>
      <c r="AJ116" s="4">
        <f>IFERROR(AVERAGE(Tabela13[[#This Row],[V2]],Tabela13[[#This Row],[V1]]),"")</f>
        <v>0.47011423908608729</v>
      </c>
      <c r="AK116" s="4">
        <f>IFERROR(AVERAGE(Tabela13[[#This Row],[V2]],Tabela13[[#This Row],[V3]]),"")</f>
        <v>0.22011423908608729</v>
      </c>
      <c r="AL116" s="4">
        <f>IFERROR(AVERAGE(Tabela13[[#This Row],[V2]],Tabela13[[#This Row],[V4]]),"")</f>
        <v>0.30263157894736836</v>
      </c>
      <c r="AM116" s="4">
        <f>IFERROR(AVERAGE(Tabela13[[#This Row],[V3]],Tabela13[[#This Row],[V1]]),"")</f>
        <v>0.63759689922480622</v>
      </c>
      <c r="AN116" s="4">
        <f>IFERROR(AVERAGE(Tabela13[[#This Row],[V3]],Tabela13[[#This Row],[V2]]),"")</f>
        <v>0.22011423908608729</v>
      </c>
      <c r="AO116" s="4">
        <f>IFERROR(AVERAGE(Tabela13[[#This Row],[V3]],Tabela13[[#This Row],[V4]]),"")</f>
        <v>0.47011423908608729</v>
      </c>
      <c r="AP116" s="4">
        <f>IFERROR(AVERAGE(Tabela13[[#This Row],[V4]],Tabela13[[#This Row],[V1]]),"")</f>
        <v>0.72011423908608729</v>
      </c>
      <c r="AQ116" s="4">
        <f>IFERROR(AVERAGE(Tabela13[[#This Row],[V4]],Tabela13[[#This Row],[V2]]),"")</f>
        <v>0.30263157894736836</v>
      </c>
      <c r="AR116" s="4">
        <f>IFERROR(AVERAGE(Tabela13[[#This Row],[V4]],Tabela13[[#This Row],[V3]]),"")</f>
        <v>0.47011423908608729</v>
      </c>
      <c r="AS116" s="4">
        <f>_xlfn.STDEV.S(Tabela13[[#This Row],[V1]:[V2]])</f>
        <v>0.59040964002377383</v>
      </c>
      <c r="AT116" s="4">
        <f>_xlfn.STDEV.S(Tabela13[[#This Row],[V1]],Tabela13[[#This Row],[V3]])</f>
        <v>0.35355339059327362</v>
      </c>
      <c r="AU116" s="4">
        <f>_xlfn.STDEV.S(Tabela13[[#This Row],[V1]],Tabela13[[#This Row],[V4]])</f>
        <v>0.2368562494305001</v>
      </c>
      <c r="AV116" s="4">
        <f>_xlfn.STDEV.S(Tabela13[[#This Row],[V2]],Tabela13[[#This Row],[V1]])</f>
        <v>0.59040964002377383</v>
      </c>
      <c r="AW116" s="4">
        <f>_xlfn.STDEV.S(Tabela13[[#This Row],[V2]],Tabela13[[#This Row],[V3]])</f>
        <v>0.23685624943050002</v>
      </c>
      <c r="AX116" s="4">
        <f>_xlfn.STDEV.S(Tabela13[[#This Row],[V42]],Tabela13[[#This Row],[V44]])</f>
        <v>0.94396303061704756</v>
      </c>
      <c r="AY116" s="4">
        <f>_xlfn.STDEV.S(Tabela13[[#This Row],[V3]],Tabela13[[#This Row],[V1]])</f>
        <v>0.35355339059327362</v>
      </c>
      <c r="AZ116" s="4">
        <f>_xlfn.STDEV.S(Tabela13[[#This Row],[V3]],Tabela13[[#This Row],[V2]])</f>
        <v>0.23685624943050002</v>
      </c>
      <c r="BA116" s="4">
        <f>_xlfn.STDEV.S(Tabela13[[#This Row],[V3]],Tabela13[[#This Row],[V4]])</f>
        <v>0.11669714116277352</v>
      </c>
      <c r="BB116" s="4">
        <f>_xlfn.STDEV.S(Tabela13[[#This Row],[V4]],Tabela13[[#This Row],[V1]])</f>
        <v>0.2368562494305001</v>
      </c>
      <c r="BC116" s="4">
        <f>_xlfn.STDEV.S(Tabela13[[#This Row],[V4]],Tabela13[[#This Row],[V2]])</f>
        <v>0.35355339059327373</v>
      </c>
      <c r="BD116" s="4">
        <f>_xlfn.STDEV.S(Tabela13[[#This Row],[V4]],Tabela13[[#This Row],[V3]])</f>
        <v>0.11669714116277352</v>
      </c>
      <c r="BE116" s="4">
        <f>Tabela13[[#This Row],[V17]]/Tabela13[[#This Row],[V5]]</f>
        <v>1.2558854655658664</v>
      </c>
      <c r="BF116" s="4">
        <f>Tabela13[[#This Row],[V18]]/Tabela13[[#This Row],[V6]]</f>
        <v>0.5545092691371708</v>
      </c>
      <c r="BG116" s="4">
        <f>Tabela13[[#This Row],[V19]]/Tabela13[[#This Row],[V7]]</f>
        <v>0.32891482569640551</v>
      </c>
      <c r="BH116" s="4">
        <f>Tabela13[[#This Row],[V20]]/Tabela13[[#This Row],[V8]]</f>
        <v>1.2558854655658664</v>
      </c>
      <c r="BI116" s="4">
        <f>Tabela13[[#This Row],[V21]]/Tabela13[[#This Row],[V9]]</f>
        <v>1.0760605511661827</v>
      </c>
      <c r="BJ116" s="4">
        <f>Tabela13[[#This Row],[V22]]/Tabela13[[#This Row],[V10]]</f>
        <v>3.119182188125897</v>
      </c>
      <c r="BK116" s="4">
        <f>Tabela13[[#This Row],[V23]]/Tabela13[[#This Row],[V11]]</f>
        <v>0.5545092691371708</v>
      </c>
      <c r="BL116" s="4">
        <f>Tabela13[[#This Row],[V24]]/Tabela13[[#This Row],[V12]]</f>
        <v>1.0760605511661827</v>
      </c>
      <c r="BM116" s="4">
        <f>Tabela13[[#This Row],[V25]]/Tabela13[[#This Row],[V13]]</f>
        <v>0.24823145410280573</v>
      </c>
      <c r="BN116" s="4">
        <f>Tabela13[[#This Row],[V26]]/Tabela13[[#This Row],[V14]]</f>
        <v>0.32891482569640551</v>
      </c>
      <c r="BO116" s="4">
        <f>Tabela13[[#This Row],[V27]]/Tabela13[[#This Row],[V15]]</f>
        <v>1.1682633776125568</v>
      </c>
      <c r="BP116" s="4">
        <f>Tabela13[[#This Row],[V28]]/Tabela13[[#This Row],[V16]]</f>
        <v>0.24823145410280573</v>
      </c>
      <c r="BQ116" s="4">
        <f>Tabela13[[#This Row],[V1]]-Tabela13[[#This Row],[V2]]</f>
        <v>0.83496532027743786</v>
      </c>
      <c r="BR116" s="4">
        <f>Tabela13[[#This Row],[V1]]-Tabela13[[#This Row],[V3]]</f>
        <v>0.5</v>
      </c>
      <c r="BS116" s="4">
        <f>Tabela13[[#This Row],[V1]]-Tabela13[[#This Row],[V4]]</f>
        <v>0.33496532027743786</v>
      </c>
      <c r="BT116" s="4">
        <f>Tabela13[[#This Row],[V2]]-Tabela13[[#This Row],[V1]]</f>
        <v>-0.83496532027743786</v>
      </c>
      <c r="BU116" s="4">
        <f>Tabela13[[#This Row],[V2]]-Tabela13[[#This Row],[V3]]</f>
        <v>-0.33496532027743775</v>
      </c>
      <c r="BV116" s="4">
        <f>Tabela13[[#This Row],[V2]]-Tabela13[[#This Row],[V4]]</f>
        <v>-0.49999999999999994</v>
      </c>
      <c r="BW116" s="4">
        <f>AVERAGE(Tabela13[[#This Row],[V41]],Tabela13[[#This Row],[V42]])</f>
        <v>0.66748266013871893</v>
      </c>
      <c r="BX116" s="4">
        <f>AVERAGE(Tabela13[[#This Row],[V41]],Tabela13[[#This Row],[V43]])</f>
        <v>0.58496532027743786</v>
      </c>
      <c r="BY116" s="4">
        <f>AVERAGE(Tabela13[[#This Row],[V41]],Tabela13[[#This Row],[V44]])</f>
        <v>0</v>
      </c>
      <c r="BZ116" s="4">
        <f>AVERAGE(Tabela13[[#This Row],[V41]],Tabela13[[#This Row],[V45]])</f>
        <v>0.25000000000000006</v>
      </c>
      <c r="CA116" s="4">
        <f>AVERAGE(Tabela13[[#This Row],[V41]],Tabela13[[#This Row],[V46]])</f>
        <v>0.16748266013871896</v>
      </c>
      <c r="CB116" s="4">
        <f>AVERAGE(Tabela13[[#This Row],[V42]],Tabela13[[#This Row],[V41]])</f>
        <v>0.66748266013871893</v>
      </c>
      <c r="CC116" s="4">
        <f>AVERAGE(Tabela13[[#This Row],[V42]],Tabela13[[#This Row],[V43]])</f>
        <v>0.41748266013871893</v>
      </c>
      <c r="CD116" s="4">
        <f>AVERAGE(Tabela13[[#This Row],[V42]],Tabela13[[#This Row],[V44]])</f>
        <v>-0.16748266013871893</v>
      </c>
      <c r="CE116" s="4">
        <f>AVERAGE(Tabela13[[#This Row],[V42]],Tabela13[[#This Row],[V45]])</f>
        <v>8.2517339861281125E-2</v>
      </c>
      <c r="CF116" s="4">
        <f>AVERAGE(Tabela13[[#This Row],[V42]],Tabela13[[#This Row],[V46]])</f>
        <v>0</v>
      </c>
      <c r="CG116" s="4">
        <f>AVERAGE(Tabela13[[#This Row],[V43]],Tabela13[[#This Row],[V41]])</f>
        <v>0.58496532027743786</v>
      </c>
      <c r="CH116" s="4">
        <f>AVERAGE(Tabela13[[#This Row],[V43]],Tabela13[[#This Row],[V42]])</f>
        <v>0.41748266013871893</v>
      </c>
      <c r="CI116" s="4">
        <f>AVERAGE(Tabela13[[#This Row],[V43]],Tabela13[[#This Row],[V44]])</f>
        <v>-0.25</v>
      </c>
      <c r="CJ116" s="4">
        <f>AVERAGE(Tabela13[[#This Row],[V43]],Tabela13[[#This Row],[V45]])</f>
        <v>0</v>
      </c>
      <c r="CK116" s="4">
        <f>AVERAGE(Tabela13[[#This Row],[V43]],Tabela13[[#This Row],[V46]])</f>
        <v>-8.2517339861281042E-2</v>
      </c>
      <c r="CL116" s="4">
        <f>AVERAGE(Tabela13[[#This Row],[V44]],Tabela13[[#This Row],[V41]])</f>
        <v>0</v>
      </c>
      <c r="CM116" s="4">
        <f>AVERAGE(Tabela13[[#This Row],[V44]],Tabela13[[#This Row],[V42]])</f>
        <v>-0.16748266013871893</v>
      </c>
      <c r="CN116" s="4">
        <f>AVERAGE(Tabela13[[#This Row],[V44]],Tabela13[[#This Row],[V43]])</f>
        <v>-0.25</v>
      </c>
      <c r="CO116" s="4">
        <f>AVERAGE(Tabela13[[#This Row],[V44]],Tabela13[[#This Row],[V45]])</f>
        <v>-0.58496532027743786</v>
      </c>
      <c r="CP116" s="4">
        <f>AVERAGE(Tabela13[[#This Row],[V44]],Tabela13[[#This Row],[V46]])</f>
        <v>-0.66748266013871893</v>
      </c>
      <c r="CQ116" s="4">
        <f>AVERAGE(Tabela13[[#This Row],[V45]],Tabela13[[#This Row],[V41]])</f>
        <v>0.25000000000000006</v>
      </c>
      <c r="CR116" s="4">
        <f>AVERAGE(Tabela13[[#This Row],[V45]],Tabela13[[#This Row],[V42]])</f>
        <v>8.2517339861281125E-2</v>
      </c>
      <c r="CS116" s="4">
        <f>AVERAGE(Tabela13[[#This Row],[V45]],Tabela13[[#This Row],[V43]])</f>
        <v>0</v>
      </c>
      <c r="CT116" s="4">
        <f>AVERAGE(Tabela13[[#This Row],[V45]],Tabela13[[#This Row],[V44]])</f>
        <v>-0.58496532027743786</v>
      </c>
      <c r="CU116" s="4">
        <f>AVERAGE(Tabela13[[#This Row],[V45]],Tabela13[[#This Row],[V46]])</f>
        <v>-0.41748266013871882</v>
      </c>
      <c r="CV116" s="4">
        <f>AVERAGE(Tabela13[[#This Row],[V46]],Tabela13[[#This Row],[V41]])</f>
        <v>0.16748266013871896</v>
      </c>
      <c r="CW116" s="4">
        <f>AVERAGE(Tabela13[[#This Row],[V46]],Tabela13[[#This Row],[V42]])</f>
        <v>0</v>
      </c>
      <c r="CX116" s="4">
        <f>AVERAGE(Tabela13[[#This Row],[V46]],Tabela13[[#This Row],[V43]])</f>
        <v>-8.2517339861281042E-2</v>
      </c>
      <c r="CY116" s="4">
        <f>AVERAGE(Tabela13[[#This Row],[V46]],Tabela13[[#This Row],[V44]])</f>
        <v>-0.66748266013871893</v>
      </c>
      <c r="CZ116" s="4">
        <f>AVERAGE(Tabela13[[#This Row],[V46]],Tabela13[[#This Row],[V45]])</f>
        <v>-0.41748266013871882</v>
      </c>
      <c r="DA116" s="3">
        <f>_xlfn.STDEV.S(Tabela13[[#This Row],[V41]],Tabela13[[#This Row],[V42]])</f>
        <v>0.2368562494305001</v>
      </c>
      <c r="DB116" s="3">
        <f>_xlfn.STDEV.S(Tabela13[[#This Row],[V41]],Tabela13[[#This Row],[V43]])</f>
        <v>0.3535533905932739</v>
      </c>
      <c r="DC116" s="3">
        <f>_xlfn.STDEV.S(Tabela13[[#This Row],[V41]],Tabela13[[#This Row],[V44]])</f>
        <v>1.1808192800475477</v>
      </c>
      <c r="DD116" s="3">
        <f>_xlfn.STDEV.S(Tabela13[[#This Row],[V41]],Tabela13[[#This Row],[V45]])</f>
        <v>0.82726588945427382</v>
      </c>
      <c r="DE116" s="3">
        <f>_xlfn.STDEV.S(Tabela13[[#This Row],[V41]],Tabela13[[#This Row],[V46]])</f>
        <v>0.94396303061704756</v>
      </c>
      <c r="DF116" s="3">
        <f>_xlfn.STDEV.S(Tabela13[[#This Row],[V42]],Tabela13[[#This Row],[V41]])</f>
        <v>0.2368562494305001</v>
      </c>
      <c r="DG116" s="3">
        <f>_xlfn.STDEV.S(Tabela13[[#This Row],[V42]],Tabela13[[#This Row],[V43]])</f>
        <v>0.11669714116277376</v>
      </c>
      <c r="DH116" s="3">
        <f>_xlfn.STDEV.S(Tabela13[[#This Row],[V42]],Tabela13[[#This Row],[V44]])</f>
        <v>0.94396303061704756</v>
      </c>
      <c r="DI116" s="3">
        <f>_xlfn.STDEV.S(Tabela13[[#This Row],[V42]],Tabela13[[#This Row],[V45]])</f>
        <v>0.59040964002377372</v>
      </c>
      <c r="DJ116" s="3">
        <f>_xlfn.STDEV.S(Tabela13[[#This Row],[V42]],Tabela13[[#This Row],[V46]])</f>
        <v>0.70710678118654746</v>
      </c>
      <c r="DK116" s="3">
        <f>_xlfn.STDEV.S(Tabela13[[#This Row],[V43]],Tabela13[[#This Row],[V41]])</f>
        <v>0.3535533905932739</v>
      </c>
      <c r="DL116" s="3">
        <f>_xlfn.STDEV.S(Tabela13[[#This Row],[V43]],Tabela13[[#This Row],[V42]])</f>
        <v>0.11669714116277376</v>
      </c>
      <c r="DM116" s="3">
        <f>_xlfn.STDEV.S(Tabela13[[#This Row],[V43]],Tabela13[[#This Row],[V44]])</f>
        <v>0.82726588945427393</v>
      </c>
      <c r="DN116" s="3">
        <f>_xlfn.STDEV.S(Tabela13[[#This Row],[V43]],Tabela13[[#This Row],[V45]])</f>
        <v>0.47371249886100003</v>
      </c>
      <c r="DO116" s="3">
        <f>_xlfn.STDEV.S(Tabela13[[#This Row],[V43]],Tabela13[[#This Row],[V46]])</f>
        <v>0.59040964002377372</v>
      </c>
      <c r="DP116" s="3">
        <f>_xlfn.STDEV.S(Tabela13[[#This Row],[V44]],Tabela13[[#This Row],[V41]])</f>
        <v>1.1808192800475477</v>
      </c>
      <c r="DQ116" s="3">
        <f>_xlfn.STDEV.S(Tabela13[[#This Row],[V44]],Tabela13[[#This Row],[V42]])</f>
        <v>0.94396303061704756</v>
      </c>
      <c r="DR116" s="3">
        <f>_xlfn.STDEV.S(Tabela13[[#This Row],[V44]],Tabela13[[#This Row],[V43]])</f>
        <v>0.82726588945427393</v>
      </c>
      <c r="DS116" s="3">
        <f>_xlfn.STDEV.S(Tabela13[[#This Row],[V44]],Tabela13[[#This Row],[V45]])</f>
        <v>0.35355339059327379</v>
      </c>
      <c r="DT116" s="3">
        <f>_xlfn.STDEV.S(Tabela13[[#This Row],[V44]],Tabela13[[#This Row],[V46]])</f>
        <v>0.2368562494305001</v>
      </c>
      <c r="DU116" s="3">
        <f>_xlfn.STDEV.S(Tabela13[[#This Row],[V45]],Tabela13[[#This Row],[V41]])</f>
        <v>0.82726588945427382</v>
      </c>
      <c r="DV116" s="3">
        <f>_xlfn.STDEV.S(Tabela13[[#This Row],[V45]],Tabela13[[#This Row],[V42]])</f>
        <v>0.59040964002377372</v>
      </c>
      <c r="DW116" s="3">
        <f>_xlfn.STDEV.S(Tabela13[[#This Row],[V45]],Tabela13[[#This Row],[V43]])</f>
        <v>0.47371249886100003</v>
      </c>
      <c r="DX116" s="3">
        <f>_xlfn.STDEV.S(Tabela13[[#This Row],[V45]],Tabela13[[#This Row],[V44]])</f>
        <v>0.35355339059327379</v>
      </c>
      <c r="DY116" s="3">
        <f>_xlfn.STDEV.S(Tabela13[[#This Row],[V45]],Tabela13[[#This Row],[V46]])</f>
        <v>0.11669714116277401</v>
      </c>
      <c r="DZ116" s="3">
        <f>_xlfn.STDEV.S(Tabela13[[#This Row],[V46]],Tabela13[[#This Row],[V41]])</f>
        <v>0.94396303061704756</v>
      </c>
      <c r="EA116" s="3">
        <f>_xlfn.STDEV.S(Tabela13[[#This Row],[V46]],Tabela13[[#This Row],[V42]])</f>
        <v>0.70710678118654746</v>
      </c>
      <c r="EB116" s="3">
        <f>_xlfn.STDEV.S(Tabela13[[#This Row],[V46]],Tabela13[[#This Row],[V43]])</f>
        <v>0.59040964002377372</v>
      </c>
      <c r="EC116" s="3">
        <f>_xlfn.STDEV.S(Tabela13[[#This Row],[V46]],Tabela13[[#This Row],[V44]])</f>
        <v>0.2368562494305001</v>
      </c>
      <c r="ED116" s="3">
        <f>_xlfn.STDEV.S(Tabela13[[#This Row],[V46]],Tabela13[[#This Row],[V45]])</f>
        <v>0.11669714116277401</v>
      </c>
      <c r="EE116" s="3">
        <f t="shared" si="92"/>
        <v>0.35485004117002183</v>
      </c>
      <c r="EF116" s="3">
        <f t="shared" si="93"/>
        <v>0.604400600065642</v>
      </c>
      <c r="EG116" s="3" t="str">
        <f t="shared" si="94"/>
        <v/>
      </c>
      <c r="EH116" s="3">
        <f t="shared" si="95"/>
        <v>3.3090635578170944</v>
      </c>
      <c r="EI116" s="3">
        <f t="shared" si="96"/>
        <v>5.6361836493115289</v>
      </c>
      <c r="EJ116" s="3">
        <f t="shared" si="97"/>
        <v>0.35485004117002183</v>
      </c>
      <c r="EK116" s="3">
        <f t="shared" si="98"/>
        <v>0.2795257199999594</v>
      </c>
      <c r="EL116" s="3">
        <f t="shared" si="99"/>
        <v>-5.6361836493115298</v>
      </c>
      <c r="EM116" s="3">
        <f t="shared" si="100"/>
        <v>7.1549766511657316</v>
      </c>
      <c r="EN116" s="3" t="str">
        <f t="shared" si="101"/>
        <v/>
      </c>
      <c r="EO116" s="3">
        <f t="shared" si="102"/>
        <v>0.604400600065642</v>
      </c>
      <c r="EP116" s="3">
        <f t="shared" si="103"/>
        <v>0.2795257199999594</v>
      </c>
      <c r="EQ116" s="3">
        <f t="shared" si="104"/>
        <v>-3.3090635578170957</v>
      </c>
      <c r="ER116" s="3" t="str">
        <f t="shared" si="105"/>
        <v/>
      </c>
      <c r="ES116" s="3" t="str">
        <f t="shared" si="106"/>
        <v/>
      </c>
      <c r="ET116" s="3" t="str">
        <f t="shared" si="107"/>
        <v/>
      </c>
      <c r="EU116" s="3" t="str">
        <f t="shared" si="108"/>
        <v/>
      </c>
      <c r="EV116" s="3">
        <f t="shared" si="109"/>
        <v>-3.3090635578170957</v>
      </c>
      <c r="EW116" s="3">
        <f t="shared" si="110"/>
        <v>-0.60440060006564178</v>
      </c>
      <c r="EX116" s="3">
        <f t="shared" si="111"/>
        <v>-0.35485004117002183</v>
      </c>
      <c r="EY116" s="3">
        <f t="shared" si="112"/>
        <v>3.3090635578170944</v>
      </c>
      <c r="EZ116" s="3">
        <f t="shared" si="113"/>
        <v>7.1549766511657316</v>
      </c>
      <c r="FA116" s="3" t="str">
        <f t="shared" si="114"/>
        <v/>
      </c>
      <c r="FB116" s="3">
        <f t="shared" si="115"/>
        <v>-0.60440060006564178</v>
      </c>
      <c r="FC116" s="3">
        <f t="shared" si="116"/>
        <v>-0.27952571999996007</v>
      </c>
      <c r="FD116" s="3">
        <f t="shared" si="117"/>
        <v>5.6361836493115289</v>
      </c>
      <c r="FE116" s="3" t="str">
        <f t="shared" si="118"/>
        <v/>
      </c>
      <c r="FF116" s="3">
        <f t="shared" si="119"/>
        <v>-7.1549766511657387</v>
      </c>
      <c r="FG116" s="3">
        <f t="shared" si="120"/>
        <v>-0.35485004117002183</v>
      </c>
      <c r="FH116" s="3">
        <f t="shared" si="121"/>
        <v>-0.27952571999996007</v>
      </c>
      <c r="FI116" s="4">
        <f t="shared" si="122"/>
        <v>0.10526315789473684</v>
      </c>
      <c r="FJ116" s="4">
        <f t="shared" si="123"/>
        <v>0</v>
      </c>
      <c r="FK116" s="4">
        <f t="shared" si="124"/>
        <v>2.3800896162088452</v>
      </c>
      <c r="FL116" s="4">
        <f t="shared" si="125"/>
        <v>0.460744204169102</v>
      </c>
      <c r="FM116" s="4">
        <f>Tabela13[[#This Row],[V139]]-Tabela13[[#This Row],[V140]]</f>
        <v>1.9193454120397431</v>
      </c>
      <c r="FN116" s="4">
        <f>Tabela13[[#This Row],[V1]]-Tabela13[[#This Row],[V2]]/2</f>
        <v>0.86128110975112204</v>
      </c>
      <c r="FO116" s="4">
        <f>Tabela13[[#This Row],[V1]]-Tabela13[[#This Row],[V3]]/2</f>
        <v>0.69379844961240311</v>
      </c>
      <c r="FP116" s="4">
        <f>Tabela13[[#This Row],[V1]]-Tabela13[[#This Row],[V4]]/2</f>
        <v>0.61128110975112204</v>
      </c>
      <c r="FQ116" s="4">
        <f>Tabela13[[#This Row],[V2]]-Tabela13[[#This Row],[V1]]/2</f>
        <v>-0.39116687066503469</v>
      </c>
      <c r="FR116" s="4">
        <f>Tabela13[[#This Row],[V2]]-Tabela13[[#This Row],[V3]]/2</f>
        <v>-0.14116687066503467</v>
      </c>
      <c r="FS116" s="4">
        <f>Tabela13[[#This Row],[V2]]-Tabela13[[#This Row],[V4]]/2</f>
        <v>-0.22368421052631576</v>
      </c>
      <c r="FT116" s="4">
        <f t="shared" si="126"/>
        <v>0.7110069805025041</v>
      </c>
      <c r="FU116" s="4">
        <f t="shared" si="127"/>
        <v>0.60655171260995566</v>
      </c>
      <c r="FV116" s="4">
        <f t="shared" si="128"/>
        <v>0.5486731673790407</v>
      </c>
      <c r="FW116" s="4">
        <f t="shared" si="129"/>
        <v>-0.37286849424136792</v>
      </c>
      <c r="FX116" s="4">
        <f t="shared" si="130"/>
        <v>-0.14024019729608572</v>
      </c>
      <c r="FY116" s="4">
        <f t="shared" si="131"/>
        <v>-0.22006170263356514</v>
      </c>
      <c r="FZ116" s="4">
        <f t="shared" si="132"/>
        <v>127.98125649045075</v>
      </c>
      <c r="GA116" s="4">
        <f t="shared" si="133"/>
        <v>109.17930826979202</v>
      </c>
      <c r="GB116" s="4">
        <f t="shared" si="134"/>
        <v>98.761170128227334</v>
      </c>
      <c r="GC116" s="4">
        <f t="shared" si="135"/>
        <v>-67.116328963446236</v>
      </c>
      <c r="GD116" s="4">
        <f t="shared" si="136"/>
        <v>-25.243235513295428</v>
      </c>
      <c r="GE116" s="4">
        <f t="shared" si="137"/>
        <v>-39.611106474041726</v>
      </c>
      <c r="GF116" s="4">
        <f>Tabela13[[#This Row],[V1]]-Tabela13[[#This Row],[V2]]/Tabela13[[#This Row],[V2]]</f>
        <v>-0.11240310077519378</v>
      </c>
      <c r="GG116" s="4">
        <f>Tabela13[[#This Row],[V1]]-Tabela13[[#This Row],[V3]]/Tabela13[[#This Row],[V3]]</f>
        <v>-0.11240310077519378</v>
      </c>
      <c r="GH116" s="4">
        <f>Tabela13[[#This Row],[V1]]-Tabela13[[#This Row],[V4]]/Tabela13[[#This Row],[V4]]</f>
        <v>-0.11240310077519378</v>
      </c>
      <c r="GI116" s="4">
        <f>Tabela13[[#This Row],[V2]]-Tabela13[[#This Row],[V1]]/Tabela13[[#This Row],[V1]]</f>
        <v>-0.94736842105263164</v>
      </c>
      <c r="GJ116" s="4">
        <f>Tabela13[[#This Row],[V2]]-Tabela13[[#This Row],[V3]]/Tabela13[[#This Row],[V3]]</f>
        <v>-0.94736842105263164</v>
      </c>
      <c r="GK116" s="4">
        <f>Tabela13[[#This Row],[V2]]-Tabela13[[#This Row],[V4]]/Tabela13[[#This Row],[V4]]</f>
        <v>-0.94736842105263164</v>
      </c>
      <c r="GL116" s="4">
        <f t="shared" si="138"/>
        <v>0.34746787179467709</v>
      </c>
      <c r="GM116" s="4">
        <f t="shared" si="139"/>
        <v>0.47011423908608729</v>
      </c>
      <c r="GN116" s="4">
        <f t="shared" si="140"/>
        <v>0.73911369387611503</v>
      </c>
      <c r="GO116" s="3">
        <f t="shared" si="141"/>
        <v>1</v>
      </c>
      <c r="GP116" s="3">
        <v>100</v>
      </c>
      <c r="GQ116" s="3">
        <f t="shared" si="142"/>
        <v>0.29000000000000004</v>
      </c>
      <c r="GR116" s="3">
        <f t="shared" si="143"/>
        <v>29.000000000000004</v>
      </c>
      <c r="GS116" s="34">
        <f>COUNTIF($D$2:D115,Tabela13[[#This Row],[HomeTeam]])</f>
        <v>6</v>
      </c>
      <c r="GT116" s="34">
        <f>COUNTIF($E$2:E115,Tabela13[[#This Row],[AwayTeam]])</f>
        <v>6</v>
      </c>
      <c r="GU116" s="3">
        <f>IFERROR(AVERAGEIFS($AD$2:AD115,$D$2:D115,Tabela13[[#This Row],[HomeTeam]],$GS$2:GS115,"&gt;="&amp;Tabela13[[#This Row],[Contagem_H]]-5),"")</f>
        <v>1.143630164951821</v>
      </c>
      <c r="GV116" s="3">
        <f>IFERROR(AVERAGEIFS($G$2:G115,$E$2:E115,Tabela13[[#This Row],[AwayTeam]],$GT$2:GT115,"&gt;="&amp;Tabela13[[#This Row],[Contagem_A]]-5),"")</f>
        <v>1</v>
      </c>
      <c r="GW116" s="3">
        <f>IFERROR(AVERAGEIFS($GQ$2:GQ115,$D$2:D115,Tabela13[[#This Row],[HomeTeam]],$GS$2:GS115,"&gt;="&amp;Tabela13[[#This Row],[Contagem_H]]-5),"")</f>
        <v>-0.40800000000000003</v>
      </c>
    </row>
    <row r="117" spans="1:205" x14ac:dyDescent="0.25">
      <c r="A117" t="s">
        <v>127</v>
      </c>
      <c r="B117" t="s">
        <v>178</v>
      </c>
      <c r="C117" t="s">
        <v>174</v>
      </c>
      <c r="D117" t="s">
        <v>13</v>
      </c>
      <c r="E117" t="s">
        <v>20</v>
      </c>
      <c r="F117" s="3">
        <v>2</v>
      </c>
      <c r="G117" s="3">
        <v>0</v>
      </c>
      <c r="H117" s="3" t="str">
        <f t="shared" si="144"/>
        <v>H</v>
      </c>
      <c r="I117" s="3">
        <v>4</v>
      </c>
      <c r="J117" s="3">
        <v>3.6</v>
      </c>
      <c r="K117" s="3">
        <v>1.91</v>
      </c>
      <c r="L117" s="3">
        <v>1.83</v>
      </c>
      <c r="M117" s="3">
        <v>2.0699999999999998</v>
      </c>
      <c r="N117" s="3">
        <f t="shared" si="73"/>
        <v>2</v>
      </c>
      <c r="O117" s="3">
        <f t="shared" si="74"/>
        <v>3</v>
      </c>
      <c r="P117" s="3">
        <f t="shared" si="75"/>
        <v>0</v>
      </c>
      <c r="Q117" s="3">
        <f t="shared" si="76"/>
        <v>5.1337987201861557E-2</v>
      </c>
      <c r="R117" s="3">
        <f t="shared" si="77"/>
        <v>2.9539874871307492E-2</v>
      </c>
      <c r="S117" s="3">
        <f t="shared" si="78"/>
        <v>4.2053519488074462</v>
      </c>
      <c r="T117" s="3">
        <f t="shared" si="79"/>
        <v>3.7848167539267017</v>
      </c>
      <c r="U117" s="3">
        <f t="shared" si="80"/>
        <v>2.0080555555555555</v>
      </c>
      <c r="V117" s="3">
        <f t="shared" si="81"/>
        <v>1.9239485165794068</v>
      </c>
      <c r="W117" s="3">
        <f t="shared" si="82"/>
        <v>2.1762696335078533</v>
      </c>
      <c r="X117" s="4">
        <f t="shared" si="83"/>
        <v>0.25</v>
      </c>
      <c r="Y117" s="4">
        <f t="shared" si="84"/>
        <v>0.27777777777777779</v>
      </c>
      <c r="Z117" s="4">
        <f t="shared" si="85"/>
        <v>0.52356020942408377</v>
      </c>
      <c r="AA117" s="4">
        <f t="shared" si="86"/>
        <v>0.54644808743169393</v>
      </c>
      <c r="AB117" s="4">
        <f t="shared" si="87"/>
        <v>0.48309178743961356</v>
      </c>
      <c r="AC117" s="4">
        <f t="shared" si="88"/>
        <v>1.125</v>
      </c>
      <c r="AD117" s="4">
        <f t="shared" si="89"/>
        <v>0.26178010471204188</v>
      </c>
      <c r="AE117" s="4">
        <f t="shared" si="90"/>
        <v>0.125</v>
      </c>
      <c r="AF117" s="4">
        <f t="shared" si="91"/>
        <v>1.2617801047120418</v>
      </c>
      <c r="AG117" s="4">
        <f>IFERROR(AVERAGE(Tabela13[[#This Row],[V1]],Tabela13[[#This Row],[V2]]),"")</f>
        <v>0.69339005235602091</v>
      </c>
      <c r="AH117" s="4">
        <f>IFERROR(AVERAGE(Tabela13[[#This Row],[V1]],Tabela13[[#This Row],[V3]]),"")</f>
        <v>0.625</v>
      </c>
      <c r="AI117" s="4">
        <f>IFERROR(AVERAGE(Tabela13[[#This Row],[V1]],Tabela13[[#This Row],[V4]]),"")</f>
        <v>1.1933900523560208</v>
      </c>
      <c r="AJ117" s="4">
        <f>IFERROR(AVERAGE(Tabela13[[#This Row],[V2]],Tabela13[[#This Row],[V1]]),"")</f>
        <v>0.69339005235602091</v>
      </c>
      <c r="AK117" s="4">
        <f>IFERROR(AVERAGE(Tabela13[[#This Row],[V2]],Tabela13[[#This Row],[V3]]),"")</f>
        <v>0.19339005235602094</v>
      </c>
      <c r="AL117" s="4">
        <f>IFERROR(AVERAGE(Tabela13[[#This Row],[V2]],Tabela13[[#This Row],[V4]]),"")</f>
        <v>0.76178010471204183</v>
      </c>
      <c r="AM117" s="4">
        <f>IFERROR(AVERAGE(Tabela13[[#This Row],[V3]],Tabela13[[#This Row],[V1]]),"")</f>
        <v>0.625</v>
      </c>
      <c r="AN117" s="4">
        <f>IFERROR(AVERAGE(Tabela13[[#This Row],[V3]],Tabela13[[#This Row],[V2]]),"")</f>
        <v>0.19339005235602094</v>
      </c>
      <c r="AO117" s="4">
        <f>IFERROR(AVERAGE(Tabela13[[#This Row],[V3]],Tabela13[[#This Row],[V4]]),"")</f>
        <v>0.69339005235602091</v>
      </c>
      <c r="AP117" s="4">
        <f>IFERROR(AVERAGE(Tabela13[[#This Row],[V4]],Tabela13[[#This Row],[V1]]),"")</f>
        <v>1.1933900523560208</v>
      </c>
      <c r="AQ117" s="4">
        <f>IFERROR(AVERAGE(Tabela13[[#This Row],[V4]],Tabela13[[#This Row],[V2]]),"")</f>
        <v>0.76178010471204183</v>
      </c>
      <c r="AR117" s="4">
        <f>IFERROR(AVERAGE(Tabela13[[#This Row],[V4]],Tabela13[[#This Row],[V3]]),"")</f>
        <v>0.69339005235602091</v>
      </c>
      <c r="AS117" s="4">
        <f>_xlfn.STDEV.S(Tabela13[[#This Row],[V1]:[V2]])</f>
        <v>0.61038864161325679</v>
      </c>
      <c r="AT117" s="4">
        <f>_xlfn.STDEV.S(Tabela13[[#This Row],[V1]],Tabela13[[#This Row],[V3]])</f>
        <v>0.70710678118654757</v>
      </c>
      <c r="AU117" s="4">
        <f>_xlfn.STDEV.S(Tabela13[[#This Row],[V1]],Tabela13[[#This Row],[V4]])</f>
        <v>9.6718139573290812E-2</v>
      </c>
      <c r="AV117" s="4">
        <f>_xlfn.STDEV.S(Tabela13[[#This Row],[V2]],Tabela13[[#This Row],[V1]])</f>
        <v>0.61038864161325679</v>
      </c>
      <c r="AW117" s="4">
        <f>_xlfn.STDEV.S(Tabela13[[#This Row],[V2]],Tabela13[[#This Row],[V3]])</f>
        <v>9.6718139573290854E-2</v>
      </c>
      <c r="AX117" s="4">
        <f>_xlfn.STDEV.S(Tabela13[[#This Row],[V42]],Tabela13[[#This Row],[V44]])</f>
        <v>1.3174954227998044</v>
      </c>
      <c r="AY117" s="4">
        <f>_xlfn.STDEV.S(Tabela13[[#This Row],[V3]],Tabela13[[#This Row],[V1]])</f>
        <v>0.70710678118654757</v>
      </c>
      <c r="AZ117" s="4">
        <f>_xlfn.STDEV.S(Tabela13[[#This Row],[V3]],Tabela13[[#This Row],[V2]])</f>
        <v>9.6718139573290854E-2</v>
      </c>
      <c r="BA117" s="4">
        <f>_xlfn.STDEV.S(Tabela13[[#This Row],[V3]],Tabela13[[#This Row],[V4]])</f>
        <v>0.80382492075983836</v>
      </c>
      <c r="BB117" s="4">
        <f>_xlfn.STDEV.S(Tabela13[[#This Row],[V4]],Tabela13[[#This Row],[V1]])</f>
        <v>9.6718139573290812E-2</v>
      </c>
      <c r="BC117" s="4">
        <f>_xlfn.STDEV.S(Tabela13[[#This Row],[V4]],Tabela13[[#This Row],[V2]])</f>
        <v>0.70710678118654768</v>
      </c>
      <c r="BD117" s="4">
        <f>_xlfn.STDEV.S(Tabela13[[#This Row],[V4]],Tabela13[[#This Row],[V3]])</f>
        <v>0.80382492075983836</v>
      </c>
      <c r="BE117" s="4">
        <f>Tabela13[[#This Row],[V17]]/Tabela13[[#This Row],[V5]]</f>
        <v>0.88029621933464508</v>
      </c>
      <c r="BF117" s="4">
        <f>Tabela13[[#This Row],[V18]]/Tabela13[[#This Row],[V6]]</f>
        <v>1.131370849898476</v>
      </c>
      <c r="BG117" s="4">
        <f>Tabela13[[#This Row],[V19]]/Tabela13[[#This Row],[V7]]</f>
        <v>8.1044868257739724E-2</v>
      </c>
      <c r="BH117" s="4">
        <f>Tabela13[[#This Row],[V20]]/Tabela13[[#This Row],[V8]]</f>
        <v>0.88029621933464508</v>
      </c>
      <c r="BI117" s="4">
        <f>Tabela13[[#This Row],[V21]]/Tabela13[[#This Row],[V9]]</f>
        <v>0.50011951698134827</v>
      </c>
      <c r="BJ117" s="4">
        <f>Tabela13[[#This Row],[V22]]/Tabela13[[#This Row],[V10]]</f>
        <v>1.7294957096547261</v>
      </c>
      <c r="BK117" s="4">
        <f>Tabela13[[#This Row],[V23]]/Tabela13[[#This Row],[V11]]</f>
        <v>1.131370849898476</v>
      </c>
      <c r="BL117" s="4">
        <f>Tabela13[[#This Row],[V24]]/Tabela13[[#This Row],[V12]]</f>
        <v>0.50011951698134827</v>
      </c>
      <c r="BM117" s="4">
        <f>Tabela13[[#This Row],[V25]]/Tabela13[[#This Row],[V13]]</f>
        <v>1.159268031072235</v>
      </c>
      <c r="BN117" s="4">
        <f>Tabela13[[#This Row],[V26]]/Tabela13[[#This Row],[V14]]</f>
        <v>8.1044868257739724E-2</v>
      </c>
      <c r="BO117" s="4">
        <f>Tabela13[[#This Row],[V27]]/Tabela13[[#This Row],[V15]]</f>
        <v>0.92822952032048534</v>
      </c>
      <c r="BP117" s="4">
        <f>Tabela13[[#This Row],[V28]]/Tabela13[[#This Row],[V16]]</f>
        <v>1.159268031072235</v>
      </c>
      <c r="BQ117" s="4">
        <f>Tabela13[[#This Row],[V1]]-Tabela13[[#This Row],[V2]]</f>
        <v>0.86321989528795817</v>
      </c>
      <c r="BR117" s="4">
        <f>Tabela13[[#This Row],[V1]]-Tabela13[[#This Row],[V3]]</f>
        <v>1</v>
      </c>
      <c r="BS117" s="4">
        <f>Tabela13[[#This Row],[V1]]-Tabela13[[#This Row],[V4]]</f>
        <v>-0.13678010471204183</v>
      </c>
      <c r="BT117" s="4">
        <f>Tabela13[[#This Row],[V2]]-Tabela13[[#This Row],[V1]]</f>
        <v>-0.86321989528795817</v>
      </c>
      <c r="BU117" s="4">
        <f>Tabela13[[#This Row],[V2]]-Tabela13[[#This Row],[V3]]</f>
        <v>0.13678010471204188</v>
      </c>
      <c r="BV117" s="4">
        <f>Tabela13[[#This Row],[V2]]-Tabela13[[#This Row],[V4]]</f>
        <v>-1</v>
      </c>
      <c r="BW117" s="4">
        <f>AVERAGE(Tabela13[[#This Row],[V41]],Tabela13[[#This Row],[V42]])</f>
        <v>0.93160994764397909</v>
      </c>
      <c r="BX117" s="4">
        <f>AVERAGE(Tabela13[[#This Row],[V41]],Tabela13[[#This Row],[V43]])</f>
        <v>0.36321989528795817</v>
      </c>
      <c r="BY117" s="4">
        <f>AVERAGE(Tabela13[[#This Row],[V41]],Tabela13[[#This Row],[V44]])</f>
        <v>0</v>
      </c>
      <c r="BZ117" s="4">
        <f>AVERAGE(Tabela13[[#This Row],[V41]],Tabela13[[#This Row],[V45]])</f>
        <v>0.5</v>
      </c>
      <c r="CA117" s="4">
        <f>AVERAGE(Tabela13[[#This Row],[V41]],Tabela13[[#This Row],[V46]])</f>
        <v>-6.8390052356020914E-2</v>
      </c>
      <c r="CB117" s="4">
        <f>AVERAGE(Tabela13[[#This Row],[V42]],Tabela13[[#This Row],[V41]])</f>
        <v>0.93160994764397909</v>
      </c>
      <c r="CC117" s="4">
        <f>AVERAGE(Tabela13[[#This Row],[V42]],Tabela13[[#This Row],[V43]])</f>
        <v>0.43160994764397909</v>
      </c>
      <c r="CD117" s="4">
        <f>AVERAGE(Tabela13[[#This Row],[V42]],Tabela13[[#This Row],[V44]])</f>
        <v>6.8390052356020914E-2</v>
      </c>
      <c r="CE117" s="4">
        <f>AVERAGE(Tabela13[[#This Row],[V42]],Tabela13[[#This Row],[V45]])</f>
        <v>0.56839005235602091</v>
      </c>
      <c r="CF117" s="4">
        <f>AVERAGE(Tabela13[[#This Row],[V42]],Tabela13[[#This Row],[V46]])</f>
        <v>0</v>
      </c>
      <c r="CG117" s="4">
        <f>AVERAGE(Tabela13[[#This Row],[V43]],Tabela13[[#This Row],[V41]])</f>
        <v>0.36321989528795817</v>
      </c>
      <c r="CH117" s="4">
        <f>AVERAGE(Tabela13[[#This Row],[V43]],Tabela13[[#This Row],[V42]])</f>
        <v>0.43160994764397909</v>
      </c>
      <c r="CI117" s="4">
        <f>AVERAGE(Tabela13[[#This Row],[V43]],Tabela13[[#This Row],[V44]])</f>
        <v>-0.5</v>
      </c>
      <c r="CJ117" s="4">
        <f>AVERAGE(Tabela13[[#This Row],[V43]],Tabela13[[#This Row],[V45]])</f>
        <v>0</v>
      </c>
      <c r="CK117" s="4">
        <f>AVERAGE(Tabela13[[#This Row],[V43]],Tabela13[[#This Row],[V46]])</f>
        <v>-0.56839005235602091</v>
      </c>
      <c r="CL117" s="4">
        <f>AVERAGE(Tabela13[[#This Row],[V44]],Tabela13[[#This Row],[V41]])</f>
        <v>0</v>
      </c>
      <c r="CM117" s="4">
        <f>AVERAGE(Tabela13[[#This Row],[V44]],Tabela13[[#This Row],[V42]])</f>
        <v>6.8390052356020914E-2</v>
      </c>
      <c r="CN117" s="4">
        <f>AVERAGE(Tabela13[[#This Row],[V44]],Tabela13[[#This Row],[V43]])</f>
        <v>-0.5</v>
      </c>
      <c r="CO117" s="4">
        <f>AVERAGE(Tabela13[[#This Row],[V44]],Tabela13[[#This Row],[V45]])</f>
        <v>-0.36321989528795817</v>
      </c>
      <c r="CP117" s="4">
        <f>AVERAGE(Tabela13[[#This Row],[V44]],Tabela13[[#This Row],[V46]])</f>
        <v>-0.93160994764397909</v>
      </c>
      <c r="CQ117" s="4">
        <f>AVERAGE(Tabela13[[#This Row],[V45]],Tabela13[[#This Row],[V41]])</f>
        <v>0.5</v>
      </c>
      <c r="CR117" s="4">
        <f>AVERAGE(Tabela13[[#This Row],[V45]],Tabela13[[#This Row],[V42]])</f>
        <v>0.56839005235602091</v>
      </c>
      <c r="CS117" s="4">
        <f>AVERAGE(Tabela13[[#This Row],[V45]],Tabela13[[#This Row],[V43]])</f>
        <v>0</v>
      </c>
      <c r="CT117" s="4">
        <f>AVERAGE(Tabela13[[#This Row],[V45]],Tabela13[[#This Row],[V44]])</f>
        <v>-0.36321989528795817</v>
      </c>
      <c r="CU117" s="4">
        <f>AVERAGE(Tabela13[[#This Row],[V45]],Tabela13[[#This Row],[V46]])</f>
        <v>-0.43160994764397909</v>
      </c>
      <c r="CV117" s="4">
        <f>AVERAGE(Tabela13[[#This Row],[V46]],Tabela13[[#This Row],[V41]])</f>
        <v>-6.8390052356020914E-2</v>
      </c>
      <c r="CW117" s="4">
        <f>AVERAGE(Tabela13[[#This Row],[V46]],Tabela13[[#This Row],[V42]])</f>
        <v>0</v>
      </c>
      <c r="CX117" s="4">
        <f>AVERAGE(Tabela13[[#This Row],[V46]],Tabela13[[#This Row],[V43]])</f>
        <v>-0.56839005235602091</v>
      </c>
      <c r="CY117" s="4">
        <f>AVERAGE(Tabela13[[#This Row],[V46]],Tabela13[[#This Row],[V44]])</f>
        <v>-0.93160994764397909</v>
      </c>
      <c r="CZ117" s="4">
        <f>AVERAGE(Tabela13[[#This Row],[V46]],Tabela13[[#This Row],[V45]])</f>
        <v>-0.43160994764397909</v>
      </c>
      <c r="DA117" s="3">
        <f>_xlfn.STDEV.S(Tabela13[[#This Row],[V41]],Tabela13[[#This Row],[V42]])</f>
        <v>9.6718139573290812E-2</v>
      </c>
      <c r="DB117" s="3">
        <f>_xlfn.STDEV.S(Tabela13[[#This Row],[V41]],Tabela13[[#This Row],[V43]])</f>
        <v>0.70710678118654757</v>
      </c>
      <c r="DC117" s="3">
        <f>_xlfn.STDEV.S(Tabela13[[#This Row],[V41]],Tabela13[[#This Row],[V44]])</f>
        <v>1.2207772832265134</v>
      </c>
      <c r="DD117" s="3">
        <f>_xlfn.STDEV.S(Tabela13[[#This Row],[V41]],Tabela13[[#This Row],[V45]])</f>
        <v>0.51367050203996589</v>
      </c>
      <c r="DE117" s="3">
        <f>_xlfn.STDEV.S(Tabela13[[#This Row],[V41]],Tabela13[[#This Row],[V46]])</f>
        <v>1.3174954227998044</v>
      </c>
      <c r="DF117" s="3">
        <f>_xlfn.STDEV.S(Tabela13[[#This Row],[V42]],Tabela13[[#This Row],[V41]])</f>
        <v>9.6718139573290812E-2</v>
      </c>
      <c r="DG117" s="3">
        <f>_xlfn.STDEV.S(Tabela13[[#This Row],[V42]],Tabela13[[#This Row],[V43]])</f>
        <v>0.80382492075983825</v>
      </c>
      <c r="DH117" s="3">
        <f>_xlfn.STDEV.S(Tabela13[[#This Row],[V42]],Tabela13[[#This Row],[V44]])</f>
        <v>1.3174954227998044</v>
      </c>
      <c r="DI117" s="3">
        <f>_xlfn.STDEV.S(Tabela13[[#This Row],[V42]],Tabela13[[#This Row],[V45]])</f>
        <v>0.6103886416132569</v>
      </c>
      <c r="DJ117" s="3">
        <f>_xlfn.STDEV.S(Tabela13[[#This Row],[V42]],Tabela13[[#This Row],[V46]])</f>
        <v>1.4142135623730951</v>
      </c>
      <c r="DK117" s="3">
        <f>_xlfn.STDEV.S(Tabela13[[#This Row],[V43]],Tabela13[[#This Row],[V41]])</f>
        <v>0.70710678118654757</v>
      </c>
      <c r="DL117" s="3">
        <f>_xlfn.STDEV.S(Tabela13[[#This Row],[V43]],Tabela13[[#This Row],[V42]])</f>
        <v>0.80382492075983825</v>
      </c>
      <c r="DM117" s="3">
        <f>_xlfn.STDEV.S(Tabela13[[#This Row],[V43]],Tabela13[[#This Row],[V44]])</f>
        <v>0.51367050203996589</v>
      </c>
      <c r="DN117" s="3">
        <f>_xlfn.STDEV.S(Tabela13[[#This Row],[V43]],Tabela13[[#This Row],[V45]])</f>
        <v>0.19343627914658168</v>
      </c>
      <c r="DO117" s="3">
        <f>_xlfn.STDEV.S(Tabela13[[#This Row],[V43]],Tabela13[[#This Row],[V46]])</f>
        <v>0.61038864161325668</v>
      </c>
      <c r="DP117" s="3">
        <f>_xlfn.STDEV.S(Tabela13[[#This Row],[V44]],Tabela13[[#This Row],[V41]])</f>
        <v>1.2207772832265134</v>
      </c>
      <c r="DQ117" s="3">
        <f>_xlfn.STDEV.S(Tabela13[[#This Row],[V44]],Tabela13[[#This Row],[V42]])</f>
        <v>1.3174954227998044</v>
      </c>
      <c r="DR117" s="3">
        <f>_xlfn.STDEV.S(Tabela13[[#This Row],[V44]],Tabela13[[#This Row],[V43]])</f>
        <v>0.51367050203996589</v>
      </c>
      <c r="DS117" s="3">
        <f>_xlfn.STDEV.S(Tabela13[[#This Row],[V44]],Tabela13[[#This Row],[V45]])</f>
        <v>0.70710678118654757</v>
      </c>
      <c r="DT117" s="3">
        <f>_xlfn.STDEV.S(Tabela13[[#This Row],[V44]],Tabela13[[#This Row],[V46]])</f>
        <v>9.6718139573290812E-2</v>
      </c>
      <c r="DU117" s="3">
        <f>_xlfn.STDEV.S(Tabela13[[#This Row],[V45]],Tabela13[[#This Row],[V41]])</f>
        <v>0.51367050203996589</v>
      </c>
      <c r="DV117" s="3">
        <f>_xlfn.STDEV.S(Tabela13[[#This Row],[V45]],Tabela13[[#This Row],[V42]])</f>
        <v>0.6103886416132569</v>
      </c>
      <c r="DW117" s="3">
        <f>_xlfn.STDEV.S(Tabela13[[#This Row],[V45]],Tabela13[[#This Row],[V43]])</f>
        <v>0.19343627914658168</v>
      </c>
      <c r="DX117" s="3">
        <f>_xlfn.STDEV.S(Tabela13[[#This Row],[V45]],Tabela13[[#This Row],[V44]])</f>
        <v>0.70710678118654757</v>
      </c>
      <c r="DY117" s="3">
        <f>_xlfn.STDEV.S(Tabela13[[#This Row],[V45]],Tabela13[[#This Row],[V46]])</f>
        <v>0.80382492075983836</v>
      </c>
      <c r="DZ117" s="3">
        <f>_xlfn.STDEV.S(Tabela13[[#This Row],[V46]],Tabela13[[#This Row],[V41]])</f>
        <v>1.3174954227998044</v>
      </c>
      <c r="EA117" s="3">
        <f>_xlfn.STDEV.S(Tabela13[[#This Row],[V46]],Tabela13[[#This Row],[V42]])</f>
        <v>1.4142135623730951</v>
      </c>
      <c r="EB117" s="3">
        <f>_xlfn.STDEV.S(Tabela13[[#This Row],[V46]],Tabela13[[#This Row],[V43]])</f>
        <v>0.61038864161325668</v>
      </c>
      <c r="EC117" s="3">
        <f>_xlfn.STDEV.S(Tabela13[[#This Row],[V46]],Tabela13[[#This Row],[V44]])</f>
        <v>9.6718139573290812E-2</v>
      </c>
      <c r="ED117" s="3">
        <f>_xlfn.STDEV.S(Tabela13[[#This Row],[V46]],Tabela13[[#This Row],[V45]])</f>
        <v>0.80382492075983836</v>
      </c>
      <c r="EE117" s="3">
        <f t="shared" si="92"/>
        <v>0.10381827697083833</v>
      </c>
      <c r="EF117" s="3">
        <f t="shared" si="93"/>
        <v>1.94677326423972</v>
      </c>
      <c r="EG117" s="3" t="str">
        <f t="shared" si="94"/>
        <v/>
      </c>
      <c r="EH117" s="3">
        <f t="shared" si="95"/>
        <v>1.0273410040799318</v>
      </c>
      <c r="EI117" s="3">
        <f t="shared" si="96"/>
        <v>-19.264430679790451</v>
      </c>
      <c r="EJ117" s="3">
        <f t="shared" si="97"/>
        <v>0.10381827697083833</v>
      </c>
      <c r="EK117" s="3">
        <f t="shared" si="98"/>
        <v>1.8623873827460693</v>
      </c>
      <c r="EL117" s="3">
        <f t="shared" si="99"/>
        <v>19.264430679790451</v>
      </c>
      <c r="EM117" s="3">
        <f t="shared" si="100"/>
        <v>1.0738904368279294</v>
      </c>
      <c r="EN117" s="3" t="str">
        <f t="shared" si="101"/>
        <v/>
      </c>
      <c r="EO117" s="3">
        <f t="shared" si="102"/>
        <v>1.94677326423972</v>
      </c>
      <c r="EP117" s="3">
        <f t="shared" si="103"/>
        <v>1.8623873827460693</v>
      </c>
      <c r="EQ117" s="3">
        <f t="shared" si="104"/>
        <v>-1.0273410040799318</v>
      </c>
      <c r="ER117" s="3" t="str">
        <f t="shared" si="105"/>
        <v/>
      </c>
      <c r="ES117" s="3" t="str">
        <f t="shared" si="106"/>
        <v/>
      </c>
      <c r="ET117" s="3" t="str">
        <f t="shared" si="107"/>
        <v/>
      </c>
      <c r="EU117" s="3" t="str">
        <f t="shared" si="108"/>
        <v/>
      </c>
      <c r="EV117" s="3">
        <f t="shared" si="109"/>
        <v>-1.0273410040799318</v>
      </c>
      <c r="EW117" s="3">
        <f t="shared" si="110"/>
        <v>-1.94677326423972</v>
      </c>
      <c r="EX117" s="3">
        <f t="shared" si="111"/>
        <v>-0.10381827697083833</v>
      </c>
      <c r="EY117" s="3">
        <f t="shared" si="112"/>
        <v>1.0273410040799318</v>
      </c>
      <c r="EZ117" s="3">
        <f t="shared" si="113"/>
        <v>1.0738904368279294</v>
      </c>
      <c r="FA117" s="3" t="str">
        <f t="shared" si="114"/>
        <v/>
      </c>
      <c r="FB117" s="3">
        <f t="shared" si="115"/>
        <v>-1.94677326423972</v>
      </c>
      <c r="FC117" s="3">
        <f t="shared" si="116"/>
        <v>-1.8623873827460697</v>
      </c>
      <c r="FD117" s="3">
        <f t="shared" si="117"/>
        <v>-19.264430679790451</v>
      </c>
      <c r="FE117" s="3" t="str">
        <f t="shared" si="118"/>
        <v/>
      </c>
      <c r="FF117" s="3">
        <f t="shared" si="119"/>
        <v>-1.073890436827929</v>
      </c>
      <c r="FG117" s="3">
        <f t="shared" si="120"/>
        <v>-0.10381827697083833</v>
      </c>
      <c r="FH117" s="3">
        <f t="shared" si="121"/>
        <v>-1.8623873827460697</v>
      </c>
      <c r="FI117" s="4">
        <f t="shared" si="122"/>
        <v>1.0471204188481675</v>
      </c>
      <c r="FJ117" s="4">
        <f t="shared" si="123"/>
        <v>0</v>
      </c>
      <c r="FK117" s="4">
        <f t="shared" si="124"/>
        <v>0.97759026144694983</v>
      </c>
      <c r="FL117" s="4">
        <f t="shared" si="125"/>
        <v>1.758196154378199</v>
      </c>
      <c r="FM117" s="4">
        <f>Tabela13[[#This Row],[V139]]-Tabela13[[#This Row],[V140]]</f>
        <v>-0.78060589293124916</v>
      </c>
      <c r="FN117" s="4">
        <f>Tabela13[[#This Row],[V1]]-Tabela13[[#This Row],[V2]]/2</f>
        <v>0.99410994764397909</v>
      </c>
      <c r="FO117" s="4">
        <f>Tabela13[[#This Row],[V1]]-Tabela13[[#This Row],[V3]]/2</f>
        <v>1.0625</v>
      </c>
      <c r="FP117" s="4">
        <f>Tabela13[[#This Row],[V1]]-Tabela13[[#This Row],[V4]]/2</f>
        <v>0.49410994764397909</v>
      </c>
      <c r="FQ117" s="4">
        <f>Tabela13[[#This Row],[V2]]-Tabela13[[#This Row],[V1]]/2</f>
        <v>-0.30071989528795812</v>
      </c>
      <c r="FR117" s="4">
        <f>Tabela13[[#This Row],[V2]]-Tabela13[[#This Row],[V3]]/2</f>
        <v>0.19928010471204188</v>
      </c>
      <c r="FS117" s="4">
        <f>Tabela13[[#This Row],[V2]]-Tabela13[[#This Row],[V4]]/2</f>
        <v>-0.36910994764397903</v>
      </c>
      <c r="FT117" s="4">
        <f t="shared" si="126"/>
        <v>0.78244444701193361</v>
      </c>
      <c r="FU117" s="4">
        <f t="shared" si="127"/>
        <v>0.81569192331622342</v>
      </c>
      <c r="FV117" s="4">
        <f t="shared" si="128"/>
        <v>0.45892447435063677</v>
      </c>
      <c r="FW117" s="4">
        <f t="shared" si="129"/>
        <v>-0.29211711794043782</v>
      </c>
      <c r="FX117" s="4">
        <f t="shared" si="130"/>
        <v>0.19670325710945477</v>
      </c>
      <c r="FY117" s="4">
        <f t="shared" si="131"/>
        <v>-0.35359681589083708</v>
      </c>
      <c r="FZ117" s="4">
        <f t="shared" si="132"/>
        <v>140.84000046214805</v>
      </c>
      <c r="GA117" s="4">
        <f t="shared" si="133"/>
        <v>146.82454619692021</v>
      </c>
      <c r="GB117" s="4">
        <f t="shared" si="134"/>
        <v>82.60640538311462</v>
      </c>
      <c r="GC117" s="4">
        <f t="shared" si="135"/>
        <v>-52.581081229278801</v>
      </c>
      <c r="GD117" s="4">
        <f t="shared" si="136"/>
        <v>35.406586279701862</v>
      </c>
      <c r="GE117" s="4">
        <f t="shared" si="137"/>
        <v>-63.64742686035067</v>
      </c>
      <c r="GF117" s="4">
        <f>Tabela13[[#This Row],[V1]]-Tabela13[[#This Row],[V2]]/Tabela13[[#This Row],[V2]]</f>
        <v>0.125</v>
      </c>
      <c r="GG117" s="4">
        <f>Tabela13[[#This Row],[V1]]-Tabela13[[#This Row],[V3]]/Tabela13[[#This Row],[V3]]</f>
        <v>0.125</v>
      </c>
      <c r="GH117" s="4">
        <f>Tabela13[[#This Row],[V1]]-Tabela13[[#This Row],[V4]]/Tabela13[[#This Row],[V4]]</f>
        <v>0.125</v>
      </c>
      <c r="GI117" s="4">
        <f>Tabela13[[#This Row],[V2]]-Tabela13[[#This Row],[V1]]/Tabela13[[#This Row],[V1]]</f>
        <v>-0.73821989528795817</v>
      </c>
      <c r="GJ117" s="4">
        <f>Tabela13[[#This Row],[V2]]-Tabela13[[#This Row],[V3]]/Tabela13[[#This Row],[V3]]</f>
        <v>-0.73821989528795817</v>
      </c>
      <c r="GK117" s="4">
        <f>Tabela13[[#This Row],[V2]]-Tabela13[[#This Row],[V4]]/Tabela13[[#This Row],[V4]]</f>
        <v>-0.73821989528795817</v>
      </c>
      <c r="GL117" s="4">
        <f t="shared" si="138"/>
        <v>0.58272600681195996</v>
      </c>
      <c r="GM117" s="4">
        <f t="shared" si="139"/>
        <v>0.69339005235602091</v>
      </c>
      <c r="GN117" s="4">
        <f t="shared" si="140"/>
        <v>0.84040145201385075</v>
      </c>
      <c r="GO117" s="3">
        <f t="shared" si="141"/>
        <v>1</v>
      </c>
      <c r="GP117" s="3">
        <v>100</v>
      </c>
      <c r="GQ117" s="3">
        <f t="shared" si="142"/>
        <v>3</v>
      </c>
      <c r="GR117" s="3">
        <f t="shared" si="143"/>
        <v>300</v>
      </c>
      <c r="GS117" s="34">
        <f>COUNTIF($D$2:D116,Tabela13[[#This Row],[HomeTeam]])</f>
        <v>6</v>
      </c>
      <c r="GT117" s="34">
        <f>COUNTIF($E$2:E116,Tabela13[[#This Row],[AwayTeam]])</f>
        <v>5</v>
      </c>
      <c r="GU117" s="3">
        <f>IFERROR(AVERAGEIFS($AD$2:AD116,$D$2:D116,Tabela13[[#This Row],[HomeTeam]],$GS$2:GS116,"&gt;="&amp;Tabela13[[#This Row],[Contagem_H]]-5),"")</f>
        <v>1.1330315811527123</v>
      </c>
      <c r="GV117" s="3">
        <f>IFERROR(AVERAGEIFS($G$2:G116,$E$2:E116,Tabela13[[#This Row],[AwayTeam]],$GT$2:GT116,"&gt;="&amp;Tabela13[[#This Row],[Contagem_A]]-5),"")</f>
        <v>2.6</v>
      </c>
      <c r="GW117" s="3">
        <f>IFERROR(AVERAGEIFS($GQ$2:GQ116,$D$2:D116,Tabela13[[#This Row],[HomeTeam]],$GS$2:GS116,"&gt;="&amp;Tabela13[[#This Row],[Contagem_H]]-5),"")</f>
        <v>-0.57000000000000006</v>
      </c>
    </row>
    <row r="118" spans="1:205" x14ac:dyDescent="0.25">
      <c r="A118" t="s">
        <v>127</v>
      </c>
      <c r="B118" t="s">
        <v>179</v>
      </c>
      <c r="C118" t="s">
        <v>134</v>
      </c>
      <c r="D118" t="s">
        <v>21</v>
      </c>
      <c r="E118" t="s">
        <v>18</v>
      </c>
      <c r="F118" s="3">
        <v>3</v>
      </c>
      <c r="G118" s="3">
        <v>1</v>
      </c>
      <c r="H118" s="3" t="str">
        <f t="shared" si="144"/>
        <v>H</v>
      </c>
      <c r="I118" s="3">
        <v>1.62</v>
      </c>
      <c r="J118" s="3">
        <v>4</v>
      </c>
      <c r="K118" s="3">
        <v>5.25</v>
      </c>
      <c r="L118" s="3">
        <v>1.7</v>
      </c>
      <c r="M118" s="3">
        <v>2.1</v>
      </c>
      <c r="N118" s="3">
        <f t="shared" si="73"/>
        <v>4</v>
      </c>
      <c r="O118" s="3">
        <f t="shared" si="74"/>
        <v>3</v>
      </c>
      <c r="P118" s="3">
        <f t="shared" si="75"/>
        <v>0</v>
      </c>
      <c r="Q118" s="3">
        <f t="shared" si="76"/>
        <v>5.7760141093474271E-2</v>
      </c>
      <c r="R118" s="3">
        <f t="shared" si="77"/>
        <v>6.4425770308123242E-2</v>
      </c>
      <c r="S118" s="3">
        <f t="shared" si="78"/>
        <v>1.7135714285714285</v>
      </c>
      <c r="T118" s="3">
        <f t="shared" si="79"/>
        <v>4.2310405643738971</v>
      </c>
      <c r="U118" s="3">
        <f t="shared" si="80"/>
        <v>5.5532407407407396</v>
      </c>
      <c r="V118" s="3">
        <f t="shared" si="81"/>
        <v>1.7981922398589063</v>
      </c>
      <c r="W118" s="3">
        <f t="shared" si="82"/>
        <v>2.2212962962962961</v>
      </c>
      <c r="X118" s="4">
        <f t="shared" si="83"/>
        <v>0.61728395061728392</v>
      </c>
      <c r="Y118" s="4">
        <f t="shared" si="84"/>
        <v>0.25</v>
      </c>
      <c r="Z118" s="4">
        <f t="shared" si="85"/>
        <v>0.19047619047619047</v>
      </c>
      <c r="AA118" s="4">
        <f t="shared" si="86"/>
        <v>0.58823529411764708</v>
      </c>
      <c r="AB118" s="4">
        <f t="shared" si="87"/>
        <v>0.47619047619047616</v>
      </c>
      <c r="AC118" s="4">
        <f t="shared" si="88"/>
        <v>1.808641975308642</v>
      </c>
      <c r="AD118" s="4">
        <f t="shared" si="89"/>
        <v>0.59523809523809523</v>
      </c>
      <c r="AE118" s="4">
        <f t="shared" si="90"/>
        <v>0.80864197530864201</v>
      </c>
      <c r="AF118" s="4">
        <f t="shared" si="91"/>
        <v>1.5952380952380953</v>
      </c>
      <c r="AG118" s="4">
        <f>IFERROR(AVERAGE(Tabela13[[#This Row],[V1]],Tabela13[[#This Row],[V2]]),"")</f>
        <v>1.2019400352733687</v>
      </c>
      <c r="AH118" s="4">
        <f>IFERROR(AVERAGE(Tabela13[[#This Row],[V1]],Tabela13[[#This Row],[V3]]),"")</f>
        <v>1.308641975308642</v>
      </c>
      <c r="AI118" s="4">
        <f>IFERROR(AVERAGE(Tabela13[[#This Row],[V1]],Tabela13[[#This Row],[V4]]),"")</f>
        <v>1.7019400352733687</v>
      </c>
      <c r="AJ118" s="4">
        <f>IFERROR(AVERAGE(Tabela13[[#This Row],[V2]],Tabela13[[#This Row],[V1]]),"")</f>
        <v>1.2019400352733687</v>
      </c>
      <c r="AK118" s="4">
        <f>IFERROR(AVERAGE(Tabela13[[#This Row],[V2]],Tabela13[[#This Row],[V3]]),"")</f>
        <v>0.70194003527336868</v>
      </c>
      <c r="AL118" s="4">
        <f>IFERROR(AVERAGE(Tabela13[[#This Row],[V2]],Tabela13[[#This Row],[V4]]),"")</f>
        <v>1.0952380952380953</v>
      </c>
      <c r="AM118" s="4">
        <f>IFERROR(AVERAGE(Tabela13[[#This Row],[V3]],Tabela13[[#This Row],[V1]]),"")</f>
        <v>1.308641975308642</v>
      </c>
      <c r="AN118" s="4">
        <f>IFERROR(AVERAGE(Tabela13[[#This Row],[V3]],Tabela13[[#This Row],[V2]]),"")</f>
        <v>0.70194003527336868</v>
      </c>
      <c r="AO118" s="4">
        <f>IFERROR(AVERAGE(Tabela13[[#This Row],[V3]],Tabela13[[#This Row],[V4]]),"")</f>
        <v>1.2019400352733687</v>
      </c>
      <c r="AP118" s="4">
        <f>IFERROR(AVERAGE(Tabela13[[#This Row],[V4]],Tabela13[[#This Row],[V1]]),"")</f>
        <v>1.7019400352733687</v>
      </c>
      <c r="AQ118" s="4">
        <f>IFERROR(AVERAGE(Tabela13[[#This Row],[V4]],Tabela13[[#This Row],[V2]]),"")</f>
        <v>1.0952380952380953</v>
      </c>
      <c r="AR118" s="4">
        <f>IFERROR(AVERAGE(Tabela13[[#This Row],[V4]],Tabela13[[#This Row],[V3]]),"")</f>
        <v>1.2019400352733687</v>
      </c>
      <c r="AS118" s="4">
        <f>_xlfn.STDEV.S(Tabela13[[#This Row],[V1]:[V2]])</f>
        <v>0.85800611191595155</v>
      </c>
      <c r="AT118" s="4">
        <f>_xlfn.STDEV.S(Tabela13[[#This Row],[V1]],Tabela13[[#This Row],[V3]])</f>
        <v>0.70710678118654724</v>
      </c>
      <c r="AU118" s="4">
        <f>_xlfn.STDEV.S(Tabela13[[#This Row],[V1]],Tabela13[[#This Row],[V4]])</f>
        <v>0.15089933072940426</v>
      </c>
      <c r="AV118" s="4">
        <f>_xlfn.STDEV.S(Tabela13[[#This Row],[V2]],Tabela13[[#This Row],[V1]])</f>
        <v>0.85800611191595155</v>
      </c>
      <c r="AW118" s="4">
        <f>_xlfn.STDEV.S(Tabela13[[#This Row],[V2]],Tabela13[[#This Row],[V3]])</f>
        <v>0.15089933072940337</v>
      </c>
      <c r="AX118" s="4">
        <f>_xlfn.STDEV.S(Tabela13[[#This Row],[V42]],Tabela13[[#This Row],[V44]])</f>
        <v>1.5651128931024993</v>
      </c>
      <c r="AY118" s="4">
        <f>_xlfn.STDEV.S(Tabela13[[#This Row],[V3]],Tabela13[[#This Row],[V1]])</f>
        <v>0.70710678118654724</v>
      </c>
      <c r="AZ118" s="4">
        <f>_xlfn.STDEV.S(Tabela13[[#This Row],[V3]],Tabela13[[#This Row],[V2]])</f>
        <v>0.15089933072940337</v>
      </c>
      <c r="BA118" s="4">
        <f>_xlfn.STDEV.S(Tabela13[[#This Row],[V3]],Tabela13[[#This Row],[V4]])</f>
        <v>0.55620745045714326</v>
      </c>
      <c r="BB118" s="4">
        <f>_xlfn.STDEV.S(Tabela13[[#This Row],[V4]],Tabela13[[#This Row],[V1]])</f>
        <v>0.15089933072940426</v>
      </c>
      <c r="BC118" s="4">
        <f>_xlfn.STDEV.S(Tabela13[[#This Row],[V4]],Tabela13[[#This Row],[V2]])</f>
        <v>0.70710678118654757</v>
      </c>
      <c r="BD118" s="4">
        <f>_xlfn.STDEV.S(Tabela13[[#This Row],[V4]],Tabela13[[#This Row],[V3]])</f>
        <v>0.55620745045714326</v>
      </c>
      <c r="BE118" s="4">
        <f>Tabela13[[#This Row],[V17]]/Tabela13[[#This Row],[V5]]</f>
        <v>0.71385101314210486</v>
      </c>
      <c r="BF118" s="4">
        <f>Tabela13[[#This Row],[V18]]/Tabela13[[#This Row],[V6]]</f>
        <v>0.54033631392556913</v>
      </c>
      <c r="BG118" s="4">
        <f>Tabela13[[#This Row],[V19]]/Tabela13[[#This Row],[V7]]</f>
        <v>8.8663130076240632E-2</v>
      </c>
      <c r="BH118" s="4">
        <f>Tabela13[[#This Row],[V20]]/Tabela13[[#This Row],[V8]]</f>
        <v>0.71385101314210486</v>
      </c>
      <c r="BI118" s="4">
        <f>Tabela13[[#This Row],[V21]]/Tabela13[[#This Row],[V9]]</f>
        <v>0.21497467468234097</v>
      </c>
      <c r="BJ118" s="4">
        <f>Tabela13[[#This Row],[V22]]/Tabela13[[#This Row],[V10]]</f>
        <v>1.4290161197892384</v>
      </c>
      <c r="BK118" s="4">
        <f>Tabela13[[#This Row],[V23]]/Tabela13[[#This Row],[V11]]</f>
        <v>0.54033631392556913</v>
      </c>
      <c r="BL118" s="4">
        <f>Tabela13[[#This Row],[V24]]/Tabela13[[#This Row],[V12]]</f>
        <v>0.21497467468234097</v>
      </c>
      <c r="BM118" s="4">
        <f>Tabela13[[#This Row],[V25]]/Tabela13[[#This Row],[V13]]</f>
        <v>0.46275806956595777</v>
      </c>
      <c r="BN118" s="4">
        <f>Tabela13[[#This Row],[V26]]/Tabela13[[#This Row],[V14]]</f>
        <v>8.8663130076240632E-2</v>
      </c>
      <c r="BO118" s="4">
        <f>Tabela13[[#This Row],[V27]]/Tabela13[[#This Row],[V15]]</f>
        <v>0.64561923499641294</v>
      </c>
      <c r="BP118" s="4">
        <f>Tabela13[[#This Row],[V28]]/Tabela13[[#This Row],[V16]]</f>
        <v>0.46275806956595777</v>
      </c>
      <c r="BQ118" s="4">
        <f>Tabela13[[#This Row],[V1]]-Tabela13[[#This Row],[V2]]</f>
        <v>1.2134038800705467</v>
      </c>
      <c r="BR118" s="4">
        <f>Tabela13[[#This Row],[V1]]-Tabela13[[#This Row],[V3]]</f>
        <v>1</v>
      </c>
      <c r="BS118" s="4">
        <f>Tabela13[[#This Row],[V1]]-Tabela13[[#This Row],[V4]]</f>
        <v>0.21340388007054667</v>
      </c>
      <c r="BT118" s="4">
        <f>Tabela13[[#This Row],[V2]]-Tabela13[[#This Row],[V1]]</f>
        <v>-1.2134038800705467</v>
      </c>
      <c r="BU118" s="4">
        <f>Tabela13[[#This Row],[V2]]-Tabela13[[#This Row],[V3]]</f>
        <v>-0.21340388007054678</v>
      </c>
      <c r="BV118" s="4">
        <f>Tabela13[[#This Row],[V2]]-Tabela13[[#This Row],[V4]]</f>
        <v>-1</v>
      </c>
      <c r="BW118" s="4">
        <f>AVERAGE(Tabela13[[#This Row],[V41]],Tabela13[[#This Row],[V42]])</f>
        <v>1.1067019400352733</v>
      </c>
      <c r="BX118" s="4">
        <f>AVERAGE(Tabela13[[#This Row],[V41]],Tabela13[[#This Row],[V43]])</f>
        <v>0.71340388007054667</v>
      </c>
      <c r="BY118" s="4">
        <f>AVERAGE(Tabela13[[#This Row],[V41]],Tabela13[[#This Row],[V44]])</f>
        <v>0</v>
      </c>
      <c r="BZ118" s="4">
        <f>AVERAGE(Tabela13[[#This Row],[V41]],Tabela13[[#This Row],[V45]])</f>
        <v>0.49999999999999994</v>
      </c>
      <c r="CA118" s="4">
        <f>AVERAGE(Tabela13[[#This Row],[V41]],Tabela13[[#This Row],[V46]])</f>
        <v>0.10670194003527333</v>
      </c>
      <c r="CB118" s="4">
        <f>AVERAGE(Tabela13[[#This Row],[V42]],Tabela13[[#This Row],[V41]])</f>
        <v>1.1067019400352733</v>
      </c>
      <c r="CC118" s="4">
        <f>AVERAGE(Tabela13[[#This Row],[V42]],Tabela13[[#This Row],[V43]])</f>
        <v>0.60670194003527333</v>
      </c>
      <c r="CD118" s="4">
        <f>AVERAGE(Tabela13[[#This Row],[V42]],Tabela13[[#This Row],[V44]])</f>
        <v>-0.10670194003527333</v>
      </c>
      <c r="CE118" s="4">
        <f>AVERAGE(Tabela13[[#This Row],[V42]],Tabela13[[#This Row],[V45]])</f>
        <v>0.39329805996472661</v>
      </c>
      <c r="CF118" s="4">
        <f>AVERAGE(Tabela13[[#This Row],[V42]],Tabela13[[#This Row],[V46]])</f>
        <v>0</v>
      </c>
      <c r="CG118" s="4">
        <f>AVERAGE(Tabela13[[#This Row],[V43]],Tabela13[[#This Row],[V41]])</f>
        <v>0.71340388007054667</v>
      </c>
      <c r="CH118" s="4">
        <f>AVERAGE(Tabela13[[#This Row],[V43]],Tabela13[[#This Row],[V42]])</f>
        <v>0.60670194003527333</v>
      </c>
      <c r="CI118" s="4">
        <f>AVERAGE(Tabela13[[#This Row],[V43]],Tabela13[[#This Row],[V44]])</f>
        <v>-0.5</v>
      </c>
      <c r="CJ118" s="4">
        <f>AVERAGE(Tabela13[[#This Row],[V43]],Tabela13[[#This Row],[V45]])</f>
        <v>0</v>
      </c>
      <c r="CK118" s="4">
        <f>AVERAGE(Tabela13[[#This Row],[V43]],Tabela13[[#This Row],[V46]])</f>
        <v>-0.39329805996472667</v>
      </c>
      <c r="CL118" s="4">
        <f>AVERAGE(Tabela13[[#This Row],[V44]],Tabela13[[#This Row],[V41]])</f>
        <v>0</v>
      </c>
      <c r="CM118" s="4">
        <f>AVERAGE(Tabela13[[#This Row],[V44]],Tabela13[[#This Row],[V42]])</f>
        <v>-0.10670194003527333</v>
      </c>
      <c r="CN118" s="4">
        <f>AVERAGE(Tabela13[[#This Row],[V44]],Tabela13[[#This Row],[V43]])</f>
        <v>-0.5</v>
      </c>
      <c r="CO118" s="4">
        <f>AVERAGE(Tabela13[[#This Row],[V44]],Tabela13[[#This Row],[V45]])</f>
        <v>-0.71340388007054667</v>
      </c>
      <c r="CP118" s="4">
        <f>AVERAGE(Tabela13[[#This Row],[V44]],Tabela13[[#This Row],[V46]])</f>
        <v>-1.1067019400352733</v>
      </c>
      <c r="CQ118" s="4">
        <f>AVERAGE(Tabela13[[#This Row],[V45]],Tabela13[[#This Row],[V41]])</f>
        <v>0.49999999999999994</v>
      </c>
      <c r="CR118" s="4">
        <f>AVERAGE(Tabela13[[#This Row],[V45]],Tabela13[[#This Row],[V42]])</f>
        <v>0.39329805996472661</v>
      </c>
      <c r="CS118" s="4">
        <f>AVERAGE(Tabela13[[#This Row],[V45]],Tabela13[[#This Row],[V43]])</f>
        <v>0</v>
      </c>
      <c r="CT118" s="4">
        <f>AVERAGE(Tabela13[[#This Row],[V45]],Tabela13[[#This Row],[V44]])</f>
        <v>-0.71340388007054667</v>
      </c>
      <c r="CU118" s="4">
        <f>AVERAGE(Tabela13[[#This Row],[V45]],Tabela13[[#This Row],[V46]])</f>
        <v>-0.60670194003527333</v>
      </c>
      <c r="CV118" s="4">
        <f>AVERAGE(Tabela13[[#This Row],[V46]],Tabela13[[#This Row],[V41]])</f>
        <v>0.10670194003527333</v>
      </c>
      <c r="CW118" s="4">
        <f>AVERAGE(Tabela13[[#This Row],[V46]],Tabela13[[#This Row],[V42]])</f>
        <v>0</v>
      </c>
      <c r="CX118" s="4">
        <f>AVERAGE(Tabela13[[#This Row],[V46]],Tabela13[[#This Row],[V43]])</f>
        <v>-0.39329805996472667</v>
      </c>
      <c r="CY118" s="4">
        <f>AVERAGE(Tabela13[[#This Row],[V46]],Tabela13[[#This Row],[V44]])</f>
        <v>-1.1067019400352733</v>
      </c>
      <c r="CZ118" s="4">
        <f>AVERAGE(Tabela13[[#This Row],[V46]],Tabela13[[#This Row],[V45]])</f>
        <v>-0.60670194003527333</v>
      </c>
      <c r="DA118" s="3">
        <f>_xlfn.STDEV.S(Tabela13[[#This Row],[V41]],Tabela13[[#This Row],[V42]])</f>
        <v>0.15089933072940426</v>
      </c>
      <c r="DB118" s="3">
        <f>_xlfn.STDEV.S(Tabela13[[#This Row],[V41]],Tabela13[[#This Row],[V43]])</f>
        <v>0.70710678118654735</v>
      </c>
      <c r="DC118" s="3">
        <f>_xlfn.STDEV.S(Tabela13[[#This Row],[V41]],Tabela13[[#This Row],[V44]])</f>
        <v>1.7160122238319035</v>
      </c>
      <c r="DD118" s="3">
        <f>_xlfn.STDEV.S(Tabela13[[#This Row],[V41]],Tabela13[[#This Row],[V45]])</f>
        <v>1.0089054426453561</v>
      </c>
      <c r="DE118" s="3">
        <f>_xlfn.STDEV.S(Tabela13[[#This Row],[V41]],Tabela13[[#This Row],[V46]])</f>
        <v>1.5651128931024993</v>
      </c>
      <c r="DF118" s="3">
        <f>_xlfn.STDEV.S(Tabela13[[#This Row],[V42]],Tabela13[[#This Row],[V41]])</f>
        <v>0.15089933072940426</v>
      </c>
      <c r="DG118" s="3">
        <f>_xlfn.STDEV.S(Tabela13[[#This Row],[V42]],Tabela13[[#This Row],[V43]])</f>
        <v>0.55620745045714326</v>
      </c>
      <c r="DH118" s="3">
        <f>_xlfn.STDEV.S(Tabela13[[#This Row],[V42]],Tabela13[[#This Row],[V44]])</f>
        <v>1.5651128931024993</v>
      </c>
      <c r="DI118" s="3">
        <f>_xlfn.STDEV.S(Tabela13[[#This Row],[V42]],Tabela13[[#This Row],[V45]])</f>
        <v>0.858006111915952</v>
      </c>
      <c r="DJ118" s="3">
        <f>_xlfn.STDEV.S(Tabela13[[#This Row],[V42]],Tabela13[[#This Row],[V46]])</f>
        <v>1.4142135623730951</v>
      </c>
      <c r="DK118" s="3">
        <f>_xlfn.STDEV.S(Tabela13[[#This Row],[V43]],Tabela13[[#This Row],[V41]])</f>
        <v>0.70710678118654735</v>
      </c>
      <c r="DL118" s="3">
        <f>_xlfn.STDEV.S(Tabela13[[#This Row],[V43]],Tabela13[[#This Row],[V42]])</f>
        <v>0.55620745045714326</v>
      </c>
      <c r="DM118" s="3">
        <f>_xlfn.STDEV.S(Tabela13[[#This Row],[V43]],Tabela13[[#This Row],[V44]])</f>
        <v>1.0089054426453559</v>
      </c>
      <c r="DN118" s="3">
        <f>_xlfn.STDEV.S(Tabela13[[#This Row],[V43]],Tabela13[[#This Row],[V45]])</f>
        <v>0.30179866145880863</v>
      </c>
      <c r="DO118" s="3">
        <f>_xlfn.STDEV.S(Tabela13[[#This Row],[V43]],Tabela13[[#This Row],[V46]])</f>
        <v>0.85800611191595166</v>
      </c>
      <c r="DP118" s="3">
        <f>_xlfn.STDEV.S(Tabela13[[#This Row],[V44]],Tabela13[[#This Row],[V41]])</f>
        <v>1.7160122238319035</v>
      </c>
      <c r="DQ118" s="3">
        <f>_xlfn.STDEV.S(Tabela13[[#This Row],[V44]],Tabela13[[#This Row],[V42]])</f>
        <v>1.5651128931024993</v>
      </c>
      <c r="DR118" s="3">
        <f>_xlfn.STDEV.S(Tabela13[[#This Row],[V44]],Tabela13[[#This Row],[V43]])</f>
        <v>1.0089054426453559</v>
      </c>
      <c r="DS118" s="3">
        <f>_xlfn.STDEV.S(Tabela13[[#This Row],[V44]],Tabela13[[#This Row],[V45]])</f>
        <v>0.70710678118654757</v>
      </c>
      <c r="DT118" s="3">
        <f>_xlfn.STDEV.S(Tabela13[[#This Row],[V44]],Tabela13[[#This Row],[V46]])</f>
        <v>0.15089933072940426</v>
      </c>
      <c r="DU118" s="3">
        <f>_xlfn.STDEV.S(Tabela13[[#This Row],[V45]],Tabela13[[#This Row],[V41]])</f>
        <v>1.0089054426453561</v>
      </c>
      <c r="DV118" s="3">
        <f>_xlfn.STDEV.S(Tabela13[[#This Row],[V45]],Tabela13[[#This Row],[V42]])</f>
        <v>0.858006111915952</v>
      </c>
      <c r="DW118" s="3">
        <f>_xlfn.STDEV.S(Tabela13[[#This Row],[V45]],Tabela13[[#This Row],[V43]])</f>
        <v>0.30179866145880863</v>
      </c>
      <c r="DX118" s="3">
        <f>_xlfn.STDEV.S(Tabela13[[#This Row],[V45]],Tabela13[[#This Row],[V44]])</f>
        <v>0.70710678118654757</v>
      </c>
      <c r="DY118" s="3">
        <f>_xlfn.STDEV.S(Tabela13[[#This Row],[V45]],Tabela13[[#This Row],[V46]])</f>
        <v>0.55620745045714337</v>
      </c>
      <c r="DZ118" s="3">
        <f>_xlfn.STDEV.S(Tabela13[[#This Row],[V46]],Tabela13[[#This Row],[V41]])</f>
        <v>1.5651128931024993</v>
      </c>
      <c r="EA118" s="3">
        <f>_xlfn.STDEV.S(Tabela13[[#This Row],[V46]],Tabela13[[#This Row],[V42]])</f>
        <v>1.4142135623730951</v>
      </c>
      <c r="EB118" s="3">
        <f>_xlfn.STDEV.S(Tabela13[[#This Row],[V46]],Tabela13[[#This Row],[V43]])</f>
        <v>0.85800611191595166</v>
      </c>
      <c r="EC118" s="3">
        <f>_xlfn.STDEV.S(Tabela13[[#This Row],[V46]],Tabela13[[#This Row],[V44]])</f>
        <v>0.15089933072940426</v>
      </c>
      <c r="ED118" s="3">
        <f>_xlfn.STDEV.S(Tabela13[[#This Row],[V46]],Tabela13[[#This Row],[V45]])</f>
        <v>0.55620745045714337</v>
      </c>
      <c r="EE118" s="3">
        <f t="shared" si="92"/>
        <v>0.13635047095389996</v>
      </c>
      <c r="EF118" s="3">
        <f t="shared" si="93"/>
        <v>0.99117316423429513</v>
      </c>
      <c r="EG118" s="3" t="str">
        <f t="shared" si="94"/>
        <v/>
      </c>
      <c r="EH118" s="3">
        <f t="shared" si="95"/>
        <v>2.0178108852907126</v>
      </c>
      <c r="EI118" s="3">
        <f t="shared" si="96"/>
        <v>14.668082816349049</v>
      </c>
      <c r="EJ118" s="3">
        <f t="shared" si="97"/>
        <v>0.13635047095389996</v>
      </c>
      <c r="EK118" s="3">
        <f t="shared" si="98"/>
        <v>0.91677216398023331</v>
      </c>
      <c r="EL118" s="3">
        <f t="shared" si="99"/>
        <v>-14.668082816349049</v>
      </c>
      <c r="EM118" s="3">
        <f t="shared" si="100"/>
        <v>2.1815671096697078</v>
      </c>
      <c r="EN118" s="3" t="str">
        <f t="shared" si="101"/>
        <v/>
      </c>
      <c r="EO118" s="3">
        <f t="shared" si="102"/>
        <v>0.99117316423429513</v>
      </c>
      <c r="EP118" s="3">
        <f t="shared" si="103"/>
        <v>0.91677216398023331</v>
      </c>
      <c r="EQ118" s="3">
        <f t="shared" si="104"/>
        <v>-2.0178108852907117</v>
      </c>
      <c r="ER118" s="3" t="str">
        <f t="shared" si="105"/>
        <v/>
      </c>
      <c r="ES118" s="3" t="str">
        <f t="shared" si="106"/>
        <v/>
      </c>
      <c r="ET118" s="3" t="str">
        <f t="shared" si="107"/>
        <v/>
      </c>
      <c r="EU118" s="3" t="str">
        <f t="shared" si="108"/>
        <v/>
      </c>
      <c r="EV118" s="3">
        <f t="shared" si="109"/>
        <v>-2.0178108852907117</v>
      </c>
      <c r="EW118" s="3">
        <f t="shared" si="110"/>
        <v>-0.99117316423429547</v>
      </c>
      <c r="EX118" s="3">
        <f t="shared" si="111"/>
        <v>-0.13635047095389996</v>
      </c>
      <c r="EY118" s="3">
        <f t="shared" si="112"/>
        <v>2.0178108852907126</v>
      </c>
      <c r="EZ118" s="3">
        <f t="shared" si="113"/>
        <v>2.1815671096697078</v>
      </c>
      <c r="FA118" s="3" t="str">
        <f t="shared" si="114"/>
        <v/>
      </c>
      <c r="FB118" s="3">
        <f t="shared" si="115"/>
        <v>-0.99117316423429547</v>
      </c>
      <c r="FC118" s="3">
        <f t="shared" si="116"/>
        <v>-0.91677216398023342</v>
      </c>
      <c r="FD118" s="3">
        <f t="shared" si="117"/>
        <v>14.668082816349049</v>
      </c>
      <c r="FE118" s="3" t="str">
        <f t="shared" si="118"/>
        <v/>
      </c>
      <c r="FF118" s="3">
        <f t="shared" si="119"/>
        <v>-2.1815671096697065</v>
      </c>
      <c r="FG118" s="3">
        <f t="shared" si="120"/>
        <v>-0.13635047095389996</v>
      </c>
      <c r="FH118" s="3">
        <f t="shared" si="121"/>
        <v>-0.91677216398023342</v>
      </c>
      <c r="FI118" s="4">
        <f t="shared" si="122"/>
        <v>0.5714285714285714</v>
      </c>
      <c r="FJ118" s="4">
        <f t="shared" si="123"/>
        <v>0.61728395061728392</v>
      </c>
      <c r="FK118" s="4">
        <f t="shared" si="124"/>
        <v>1.9870779491454775</v>
      </c>
      <c r="FL118" s="4">
        <f t="shared" si="125"/>
        <v>0.77657357232180091</v>
      </c>
      <c r="FM118" s="4">
        <f>Tabela13[[#This Row],[V139]]-Tabela13[[#This Row],[V140]]</f>
        <v>1.2105043768236765</v>
      </c>
      <c r="FN118" s="4">
        <f>Tabela13[[#This Row],[V1]]-Tabela13[[#This Row],[V2]]/2</f>
        <v>1.5110229276895943</v>
      </c>
      <c r="FO118" s="4">
        <f>Tabela13[[#This Row],[V1]]-Tabela13[[#This Row],[V3]]/2</f>
        <v>1.404320987654321</v>
      </c>
      <c r="FP118" s="4">
        <f>Tabela13[[#This Row],[V1]]-Tabela13[[#This Row],[V4]]/2</f>
        <v>1.0110229276895943</v>
      </c>
      <c r="FQ118" s="4">
        <f>Tabela13[[#This Row],[V2]]-Tabela13[[#This Row],[V1]]/2</f>
        <v>-0.30908289241622577</v>
      </c>
      <c r="FR118" s="4">
        <f>Tabela13[[#This Row],[V2]]-Tabela13[[#This Row],[V3]]/2</f>
        <v>0.19091710758377423</v>
      </c>
      <c r="FS118" s="4">
        <f>Tabela13[[#This Row],[V2]]-Tabela13[[#This Row],[V4]]/2</f>
        <v>-0.20238095238095244</v>
      </c>
      <c r="FT118" s="4">
        <f t="shared" si="126"/>
        <v>0.98616821269954869</v>
      </c>
      <c r="FU118" s="4">
        <f t="shared" si="127"/>
        <v>0.95200365559832789</v>
      </c>
      <c r="FV118" s="4">
        <f t="shared" si="128"/>
        <v>0.79087936261617764</v>
      </c>
      <c r="FW118" s="4">
        <f t="shared" si="129"/>
        <v>-0.29976875250922336</v>
      </c>
      <c r="FX118" s="4">
        <f t="shared" si="130"/>
        <v>0.18864695098412593</v>
      </c>
      <c r="FY118" s="4">
        <f t="shared" si="131"/>
        <v>-0.19968388537510162</v>
      </c>
      <c r="FZ118" s="4">
        <f t="shared" si="132"/>
        <v>177.51027828591879</v>
      </c>
      <c r="GA118" s="4">
        <f t="shared" si="133"/>
        <v>171.36065800769902</v>
      </c>
      <c r="GB118" s="4">
        <f t="shared" si="134"/>
        <v>142.35828527091198</v>
      </c>
      <c r="GC118" s="4">
        <f t="shared" si="135"/>
        <v>-53.958375451660203</v>
      </c>
      <c r="GD118" s="4">
        <f t="shared" si="136"/>
        <v>33.956451177142661</v>
      </c>
      <c r="GE118" s="4">
        <f t="shared" si="137"/>
        <v>-35.943099367518293</v>
      </c>
      <c r="GF118" s="4">
        <f>Tabela13[[#This Row],[V1]]-Tabela13[[#This Row],[V2]]/Tabela13[[#This Row],[V2]]</f>
        <v>0.80864197530864201</v>
      </c>
      <c r="GG118" s="4">
        <f>Tabela13[[#This Row],[V1]]-Tabela13[[#This Row],[V3]]/Tabela13[[#This Row],[V3]]</f>
        <v>0.80864197530864201</v>
      </c>
      <c r="GH118" s="4">
        <f>Tabela13[[#This Row],[V1]]-Tabela13[[#This Row],[V4]]/Tabela13[[#This Row],[V4]]</f>
        <v>0.80864197530864201</v>
      </c>
      <c r="GI118" s="4">
        <f>Tabela13[[#This Row],[V2]]-Tabela13[[#This Row],[V1]]/Tabela13[[#This Row],[V1]]</f>
        <v>-0.40476190476190477</v>
      </c>
      <c r="GJ118" s="4">
        <f>Tabela13[[#This Row],[V2]]-Tabela13[[#This Row],[V3]]/Tabela13[[#This Row],[V3]]</f>
        <v>-0.40476190476190477</v>
      </c>
      <c r="GK118" s="4">
        <f>Tabela13[[#This Row],[V2]]-Tabela13[[#This Row],[V4]]/Tabela13[[#This Row],[V4]]</f>
        <v>-0.40476190476190477</v>
      </c>
      <c r="GL118" s="4">
        <f t="shared" si="138"/>
        <v>0.59035052187356296</v>
      </c>
      <c r="GM118" s="4">
        <f t="shared" si="139"/>
        <v>1.2019400352733687</v>
      </c>
      <c r="GN118" s="4">
        <f t="shared" si="140"/>
        <v>0.49116470418534142</v>
      </c>
      <c r="GO118" s="3">
        <f t="shared" si="141"/>
        <v>1</v>
      </c>
      <c r="GP118" s="3">
        <v>100</v>
      </c>
      <c r="GQ118" s="3">
        <f t="shared" si="142"/>
        <v>0.62000000000000011</v>
      </c>
      <c r="GR118" s="3">
        <f t="shared" si="143"/>
        <v>62.000000000000014</v>
      </c>
      <c r="GS118" s="34">
        <f>COUNTIF($D$2:D117,Tabela13[[#This Row],[HomeTeam]])</f>
        <v>5</v>
      </c>
      <c r="GT118" s="34">
        <f>COUNTIF($E$2:E117,Tabela13[[#This Row],[AwayTeam]])</f>
        <v>6</v>
      </c>
      <c r="GU118" s="3">
        <f>IFERROR(AVERAGEIFS($AD$2:AD117,$D$2:D117,Tabela13[[#This Row],[HomeTeam]],$GS$2:GS117,"&gt;="&amp;Tabela13[[#This Row],[Contagem_H]]-5),"")</f>
        <v>0.52140211640211631</v>
      </c>
      <c r="GV118" s="3">
        <f>IFERROR(AVERAGEIFS($G$2:G117,$E$2:E117,Tabela13[[#This Row],[AwayTeam]],$GT$2:GT117,"&gt;="&amp;Tabela13[[#This Row],[Contagem_A]]-5),"")</f>
        <v>0.8</v>
      </c>
      <c r="GW118" s="3">
        <f>IFERROR(AVERAGEIFS($GQ$2:GQ117,$D$2:D117,Tabela13[[#This Row],[HomeTeam]],$GS$2:GS117,"&gt;="&amp;Tabela13[[#This Row],[Contagem_H]]-5),"")</f>
        <v>0.85799999999999998</v>
      </c>
    </row>
    <row r="119" spans="1:205" x14ac:dyDescent="0.25">
      <c r="A119" t="s">
        <v>127</v>
      </c>
      <c r="B119" t="s">
        <v>179</v>
      </c>
      <c r="C119" t="s">
        <v>134</v>
      </c>
      <c r="D119" t="s">
        <v>15</v>
      </c>
      <c r="E119" t="s">
        <v>135</v>
      </c>
      <c r="F119" s="3">
        <v>1</v>
      </c>
      <c r="G119" s="3">
        <v>1</v>
      </c>
      <c r="H119" s="3" t="str">
        <f t="shared" si="144"/>
        <v>D</v>
      </c>
      <c r="I119" s="3">
        <v>1.25</v>
      </c>
      <c r="J119" s="3">
        <v>6</v>
      </c>
      <c r="K119" s="3">
        <v>10</v>
      </c>
      <c r="L119" s="3">
        <v>1.5</v>
      </c>
      <c r="M119" s="3">
        <v>2.5</v>
      </c>
      <c r="N119" s="3">
        <f t="shared" si="73"/>
        <v>2</v>
      </c>
      <c r="O119" s="3">
        <f t="shared" si="74"/>
        <v>1</v>
      </c>
      <c r="P119" s="3">
        <f t="shared" si="75"/>
        <v>1</v>
      </c>
      <c r="Q119" s="3">
        <f t="shared" si="76"/>
        <v>6.6666666666666652E-2</v>
      </c>
      <c r="R119" s="3">
        <f t="shared" si="77"/>
        <v>6.6666666666666652E-2</v>
      </c>
      <c r="S119" s="3">
        <f t="shared" si="78"/>
        <v>1.3333333333333333</v>
      </c>
      <c r="T119" s="3">
        <f t="shared" si="79"/>
        <v>6.4</v>
      </c>
      <c r="U119" s="3">
        <f t="shared" si="80"/>
        <v>10.666666666666666</v>
      </c>
      <c r="V119" s="3">
        <f t="shared" si="81"/>
        <v>1.6</v>
      </c>
      <c r="W119" s="3">
        <f t="shared" si="82"/>
        <v>2.6666666666666665</v>
      </c>
      <c r="X119" s="4">
        <f t="shared" si="83"/>
        <v>0.8</v>
      </c>
      <c r="Y119" s="4">
        <f t="shared" si="84"/>
        <v>0.16666666666666666</v>
      </c>
      <c r="Z119" s="4">
        <f t="shared" si="85"/>
        <v>0.1</v>
      </c>
      <c r="AA119" s="4">
        <f t="shared" si="86"/>
        <v>0.66666666666666663</v>
      </c>
      <c r="AB119" s="4">
        <f t="shared" si="87"/>
        <v>0.4</v>
      </c>
      <c r="AC119" s="4">
        <f t="shared" si="88"/>
        <v>0.9</v>
      </c>
      <c r="AD119" s="4">
        <f t="shared" si="89"/>
        <v>0.55000000000000004</v>
      </c>
      <c r="AE119" s="4">
        <f t="shared" si="90"/>
        <v>0.9</v>
      </c>
      <c r="AF119" s="4">
        <f t="shared" si="91"/>
        <v>0.55000000000000004</v>
      </c>
      <c r="AG119" s="4">
        <f>IFERROR(AVERAGE(Tabela13[[#This Row],[V1]],Tabela13[[#This Row],[V2]]),"")</f>
        <v>0.72500000000000009</v>
      </c>
      <c r="AH119" s="4">
        <f>IFERROR(AVERAGE(Tabela13[[#This Row],[V1]],Tabela13[[#This Row],[V3]]),"")</f>
        <v>0.9</v>
      </c>
      <c r="AI119" s="4">
        <f>IFERROR(AVERAGE(Tabela13[[#This Row],[V1]],Tabela13[[#This Row],[V4]]),"")</f>
        <v>0.72500000000000009</v>
      </c>
      <c r="AJ119" s="4">
        <f>IFERROR(AVERAGE(Tabela13[[#This Row],[V2]],Tabela13[[#This Row],[V1]]),"")</f>
        <v>0.72500000000000009</v>
      </c>
      <c r="AK119" s="4">
        <f>IFERROR(AVERAGE(Tabela13[[#This Row],[V2]],Tabela13[[#This Row],[V3]]),"")</f>
        <v>0.72500000000000009</v>
      </c>
      <c r="AL119" s="4">
        <f>IFERROR(AVERAGE(Tabela13[[#This Row],[V2]],Tabela13[[#This Row],[V4]]),"")</f>
        <v>0.55000000000000004</v>
      </c>
      <c r="AM119" s="4">
        <f>IFERROR(AVERAGE(Tabela13[[#This Row],[V3]],Tabela13[[#This Row],[V1]]),"")</f>
        <v>0.9</v>
      </c>
      <c r="AN119" s="4">
        <f>IFERROR(AVERAGE(Tabela13[[#This Row],[V3]],Tabela13[[#This Row],[V2]]),"")</f>
        <v>0.72500000000000009</v>
      </c>
      <c r="AO119" s="4">
        <f>IFERROR(AVERAGE(Tabela13[[#This Row],[V3]],Tabela13[[#This Row],[V4]]),"")</f>
        <v>0.72500000000000009</v>
      </c>
      <c r="AP119" s="4">
        <f>IFERROR(AVERAGE(Tabela13[[#This Row],[V4]],Tabela13[[#This Row],[V1]]),"")</f>
        <v>0.72500000000000009</v>
      </c>
      <c r="AQ119" s="4">
        <f>IFERROR(AVERAGE(Tabela13[[#This Row],[V4]],Tabela13[[#This Row],[V2]]),"")</f>
        <v>0.55000000000000004</v>
      </c>
      <c r="AR119" s="4">
        <f>IFERROR(AVERAGE(Tabela13[[#This Row],[V4]],Tabela13[[#This Row],[V3]]),"")</f>
        <v>0.72500000000000009</v>
      </c>
      <c r="AS119" s="4">
        <f>_xlfn.STDEV.S(Tabela13[[#This Row],[V1]:[V2]])</f>
        <v>0.24748737341529123</v>
      </c>
      <c r="AT119" s="4">
        <f>_xlfn.STDEV.S(Tabela13[[#This Row],[V1]],Tabela13[[#This Row],[V3]])</f>
        <v>0</v>
      </c>
      <c r="AU119" s="4">
        <f>_xlfn.STDEV.S(Tabela13[[#This Row],[V1]],Tabela13[[#This Row],[V4]])</f>
        <v>0.24748737341529123</v>
      </c>
      <c r="AV119" s="4">
        <f>_xlfn.STDEV.S(Tabela13[[#This Row],[V2]],Tabela13[[#This Row],[V1]])</f>
        <v>0.24748737341529123</v>
      </c>
      <c r="AW119" s="4">
        <f>_xlfn.STDEV.S(Tabela13[[#This Row],[V2]],Tabela13[[#This Row],[V3]])</f>
        <v>0.24748737341529123</v>
      </c>
      <c r="AX119" s="4">
        <f>_xlfn.STDEV.S(Tabela13[[#This Row],[V42]],Tabela13[[#This Row],[V44]])</f>
        <v>0.24748737341529162</v>
      </c>
      <c r="AY119" s="4">
        <f>_xlfn.STDEV.S(Tabela13[[#This Row],[V3]],Tabela13[[#This Row],[V1]])</f>
        <v>0</v>
      </c>
      <c r="AZ119" s="4">
        <f>_xlfn.STDEV.S(Tabela13[[#This Row],[V3]],Tabela13[[#This Row],[V2]])</f>
        <v>0.24748737341529123</v>
      </c>
      <c r="BA119" s="4">
        <f>_xlfn.STDEV.S(Tabela13[[#This Row],[V3]],Tabela13[[#This Row],[V4]])</f>
        <v>0.24748737341529123</v>
      </c>
      <c r="BB119" s="4">
        <f>_xlfn.STDEV.S(Tabela13[[#This Row],[V4]],Tabela13[[#This Row],[V1]])</f>
        <v>0.24748737341529123</v>
      </c>
      <c r="BC119" s="4">
        <f>_xlfn.STDEV.S(Tabela13[[#This Row],[V4]],Tabela13[[#This Row],[V2]])</f>
        <v>0</v>
      </c>
      <c r="BD119" s="4">
        <f>_xlfn.STDEV.S(Tabela13[[#This Row],[V4]],Tabela13[[#This Row],[V3]])</f>
        <v>0.24748737341529123</v>
      </c>
      <c r="BE119" s="4">
        <f>Tabela13[[#This Row],[V17]]/Tabela13[[#This Row],[V5]]</f>
        <v>0.34136189436591891</v>
      </c>
      <c r="BF119" s="4">
        <f>Tabela13[[#This Row],[V18]]/Tabela13[[#This Row],[V6]]</f>
        <v>0</v>
      </c>
      <c r="BG119" s="4">
        <f>Tabela13[[#This Row],[V19]]/Tabela13[[#This Row],[V7]]</f>
        <v>0.34136189436591891</v>
      </c>
      <c r="BH119" s="4">
        <f>Tabela13[[#This Row],[V20]]/Tabela13[[#This Row],[V8]]</f>
        <v>0.34136189436591891</v>
      </c>
      <c r="BI119" s="4">
        <f>Tabela13[[#This Row],[V21]]/Tabela13[[#This Row],[V9]]</f>
        <v>0.34136189436591891</v>
      </c>
      <c r="BJ119" s="4">
        <f>Tabela13[[#This Row],[V22]]/Tabela13[[#This Row],[V10]]</f>
        <v>0.44997704257325744</v>
      </c>
      <c r="BK119" s="4">
        <f>Tabela13[[#This Row],[V23]]/Tabela13[[#This Row],[V11]]</f>
        <v>0</v>
      </c>
      <c r="BL119" s="4">
        <f>Tabela13[[#This Row],[V24]]/Tabela13[[#This Row],[V12]]</f>
        <v>0.34136189436591891</v>
      </c>
      <c r="BM119" s="4">
        <f>Tabela13[[#This Row],[V25]]/Tabela13[[#This Row],[V13]]</f>
        <v>0.34136189436591891</v>
      </c>
      <c r="BN119" s="4">
        <f>Tabela13[[#This Row],[V26]]/Tabela13[[#This Row],[V14]]</f>
        <v>0.34136189436591891</v>
      </c>
      <c r="BO119" s="4">
        <f>Tabela13[[#This Row],[V27]]/Tabela13[[#This Row],[V15]]</f>
        <v>0</v>
      </c>
      <c r="BP119" s="4">
        <f>Tabela13[[#This Row],[V28]]/Tabela13[[#This Row],[V16]]</f>
        <v>0.34136189436591891</v>
      </c>
      <c r="BQ119" s="4">
        <f>Tabela13[[#This Row],[V1]]-Tabela13[[#This Row],[V2]]</f>
        <v>0.35</v>
      </c>
      <c r="BR119" s="4">
        <f>Tabela13[[#This Row],[V1]]-Tabela13[[#This Row],[V3]]</f>
        <v>0</v>
      </c>
      <c r="BS119" s="4">
        <f>Tabela13[[#This Row],[V1]]-Tabela13[[#This Row],[V4]]</f>
        <v>0.35</v>
      </c>
      <c r="BT119" s="4">
        <f>Tabela13[[#This Row],[V2]]-Tabela13[[#This Row],[V1]]</f>
        <v>-0.35</v>
      </c>
      <c r="BU119" s="4">
        <f>Tabela13[[#This Row],[V2]]-Tabela13[[#This Row],[V3]]</f>
        <v>-0.35</v>
      </c>
      <c r="BV119" s="4">
        <f>Tabela13[[#This Row],[V2]]-Tabela13[[#This Row],[V4]]</f>
        <v>0</v>
      </c>
      <c r="BW119" s="4">
        <f>AVERAGE(Tabela13[[#This Row],[V41]],Tabela13[[#This Row],[V42]])</f>
        <v>0.17499999999999999</v>
      </c>
      <c r="BX119" s="4">
        <f>AVERAGE(Tabela13[[#This Row],[V41]],Tabela13[[#This Row],[V43]])</f>
        <v>0.35</v>
      </c>
      <c r="BY119" s="4">
        <f>AVERAGE(Tabela13[[#This Row],[V41]],Tabela13[[#This Row],[V44]])</f>
        <v>0</v>
      </c>
      <c r="BZ119" s="4">
        <f>AVERAGE(Tabela13[[#This Row],[V41]],Tabela13[[#This Row],[V45]])</f>
        <v>0</v>
      </c>
      <c r="CA119" s="4">
        <f>AVERAGE(Tabela13[[#This Row],[V41]],Tabela13[[#This Row],[V46]])</f>
        <v>0.17499999999999999</v>
      </c>
      <c r="CB119" s="4">
        <f>AVERAGE(Tabela13[[#This Row],[V42]],Tabela13[[#This Row],[V41]])</f>
        <v>0.17499999999999999</v>
      </c>
      <c r="CC119" s="4">
        <f>AVERAGE(Tabela13[[#This Row],[V42]],Tabela13[[#This Row],[V43]])</f>
        <v>0.17499999999999999</v>
      </c>
      <c r="CD119" s="4">
        <f>AVERAGE(Tabela13[[#This Row],[V42]],Tabela13[[#This Row],[V44]])</f>
        <v>-0.17499999999999999</v>
      </c>
      <c r="CE119" s="4">
        <f>AVERAGE(Tabela13[[#This Row],[V42]],Tabela13[[#This Row],[V45]])</f>
        <v>-0.17499999999999999</v>
      </c>
      <c r="CF119" s="4">
        <f>AVERAGE(Tabela13[[#This Row],[V42]],Tabela13[[#This Row],[V46]])</f>
        <v>0</v>
      </c>
      <c r="CG119" s="4">
        <f>AVERAGE(Tabela13[[#This Row],[V43]],Tabela13[[#This Row],[V41]])</f>
        <v>0.35</v>
      </c>
      <c r="CH119" s="4">
        <f>AVERAGE(Tabela13[[#This Row],[V43]],Tabela13[[#This Row],[V42]])</f>
        <v>0.17499999999999999</v>
      </c>
      <c r="CI119" s="4">
        <f>AVERAGE(Tabela13[[#This Row],[V43]],Tabela13[[#This Row],[V44]])</f>
        <v>0</v>
      </c>
      <c r="CJ119" s="4">
        <f>AVERAGE(Tabela13[[#This Row],[V43]],Tabela13[[#This Row],[V45]])</f>
        <v>0</v>
      </c>
      <c r="CK119" s="4">
        <f>AVERAGE(Tabela13[[#This Row],[V43]],Tabela13[[#This Row],[V46]])</f>
        <v>0.17499999999999999</v>
      </c>
      <c r="CL119" s="4">
        <f>AVERAGE(Tabela13[[#This Row],[V44]],Tabela13[[#This Row],[V41]])</f>
        <v>0</v>
      </c>
      <c r="CM119" s="4">
        <f>AVERAGE(Tabela13[[#This Row],[V44]],Tabela13[[#This Row],[V42]])</f>
        <v>-0.17499999999999999</v>
      </c>
      <c r="CN119" s="4">
        <f>AVERAGE(Tabela13[[#This Row],[V44]],Tabela13[[#This Row],[V43]])</f>
        <v>0</v>
      </c>
      <c r="CO119" s="4">
        <f>AVERAGE(Tabela13[[#This Row],[V44]],Tabela13[[#This Row],[V45]])</f>
        <v>-0.35</v>
      </c>
      <c r="CP119" s="4">
        <f>AVERAGE(Tabela13[[#This Row],[V44]],Tabela13[[#This Row],[V46]])</f>
        <v>-0.17499999999999999</v>
      </c>
      <c r="CQ119" s="4">
        <f>AVERAGE(Tabela13[[#This Row],[V45]],Tabela13[[#This Row],[V41]])</f>
        <v>0</v>
      </c>
      <c r="CR119" s="4">
        <f>AVERAGE(Tabela13[[#This Row],[V45]],Tabela13[[#This Row],[V42]])</f>
        <v>-0.17499999999999999</v>
      </c>
      <c r="CS119" s="4">
        <f>AVERAGE(Tabela13[[#This Row],[V45]],Tabela13[[#This Row],[V43]])</f>
        <v>0</v>
      </c>
      <c r="CT119" s="4">
        <f>AVERAGE(Tabela13[[#This Row],[V45]],Tabela13[[#This Row],[V44]])</f>
        <v>-0.35</v>
      </c>
      <c r="CU119" s="4">
        <f>AVERAGE(Tabela13[[#This Row],[V45]],Tabela13[[#This Row],[V46]])</f>
        <v>-0.17499999999999999</v>
      </c>
      <c r="CV119" s="4">
        <f>AVERAGE(Tabela13[[#This Row],[V46]],Tabela13[[#This Row],[V41]])</f>
        <v>0.17499999999999999</v>
      </c>
      <c r="CW119" s="4">
        <f>AVERAGE(Tabela13[[#This Row],[V46]],Tabela13[[#This Row],[V42]])</f>
        <v>0</v>
      </c>
      <c r="CX119" s="4">
        <f>AVERAGE(Tabela13[[#This Row],[V46]],Tabela13[[#This Row],[V43]])</f>
        <v>0.17499999999999999</v>
      </c>
      <c r="CY119" s="4">
        <f>AVERAGE(Tabela13[[#This Row],[V46]],Tabela13[[#This Row],[V44]])</f>
        <v>-0.17499999999999999</v>
      </c>
      <c r="CZ119" s="4">
        <f>AVERAGE(Tabela13[[#This Row],[V46]],Tabela13[[#This Row],[V45]])</f>
        <v>-0.17499999999999999</v>
      </c>
      <c r="DA119" s="3">
        <f>_xlfn.STDEV.S(Tabela13[[#This Row],[V41]],Tabela13[[#This Row],[V42]])</f>
        <v>0.24748737341529162</v>
      </c>
      <c r="DB119" s="3">
        <f>_xlfn.STDEV.S(Tabela13[[#This Row],[V41]],Tabela13[[#This Row],[V43]])</f>
        <v>0</v>
      </c>
      <c r="DC119" s="3">
        <f>_xlfn.STDEV.S(Tabela13[[#This Row],[V41]],Tabela13[[#This Row],[V44]])</f>
        <v>0.49497474683058323</v>
      </c>
      <c r="DD119" s="3">
        <f>_xlfn.STDEV.S(Tabela13[[#This Row],[V41]],Tabela13[[#This Row],[V45]])</f>
        <v>0.49497474683058323</v>
      </c>
      <c r="DE119" s="3">
        <f>_xlfn.STDEV.S(Tabela13[[#This Row],[V41]],Tabela13[[#This Row],[V46]])</f>
        <v>0.24748737341529162</v>
      </c>
      <c r="DF119" s="3">
        <f>_xlfn.STDEV.S(Tabela13[[#This Row],[V42]],Tabela13[[#This Row],[V41]])</f>
        <v>0.24748737341529162</v>
      </c>
      <c r="DG119" s="3">
        <f>_xlfn.STDEV.S(Tabela13[[#This Row],[V42]],Tabela13[[#This Row],[V43]])</f>
        <v>0.24748737341529162</v>
      </c>
      <c r="DH119" s="3">
        <f>_xlfn.STDEV.S(Tabela13[[#This Row],[V42]],Tabela13[[#This Row],[V44]])</f>
        <v>0.24748737341529162</v>
      </c>
      <c r="DI119" s="3">
        <f>_xlfn.STDEV.S(Tabela13[[#This Row],[V42]],Tabela13[[#This Row],[V45]])</f>
        <v>0.24748737341529162</v>
      </c>
      <c r="DJ119" s="3">
        <f>_xlfn.STDEV.S(Tabela13[[#This Row],[V42]],Tabela13[[#This Row],[V46]])</f>
        <v>0</v>
      </c>
      <c r="DK119" s="3">
        <f>_xlfn.STDEV.S(Tabela13[[#This Row],[V43]],Tabela13[[#This Row],[V41]])</f>
        <v>0</v>
      </c>
      <c r="DL119" s="3">
        <f>_xlfn.STDEV.S(Tabela13[[#This Row],[V43]],Tabela13[[#This Row],[V42]])</f>
        <v>0.24748737341529162</v>
      </c>
      <c r="DM119" s="3">
        <f>_xlfn.STDEV.S(Tabela13[[#This Row],[V43]],Tabela13[[#This Row],[V44]])</f>
        <v>0.49497474683058323</v>
      </c>
      <c r="DN119" s="3">
        <f>_xlfn.STDEV.S(Tabela13[[#This Row],[V43]],Tabela13[[#This Row],[V45]])</f>
        <v>0.49497474683058323</v>
      </c>
      <c r="DO119" s="3">
        <f>_xlfn.STDEV.S(Tabela13[[#This Row],[V43]],Tabela13[[#This Row],[V46]])</f>
        <v>0.24748737341529162</v>
      </c>
      <c r="DP119" s="3">
        <f>_xlfn.STDEV.S(Tabela13[[#This Row],[V44]],Tabela13[[#This Row],[V41]])</f>
        <v>0.49497474683058323</v>
      </c>
      <c r="DQ119" s="3">
        <f>_xlfn.STDEV.S(Tabela13[[#This Row],[V44]],Tabela13[[#This Row],[V42]])</f>
        <v>0.24748737341529162</v>
      </c>
      <c r="DR119" s="3">
        <f>_xlfn.STDEV.S(Tabela13[[#This Row],[V44]],Tabela13[[#This Row],[V43]])</f>
        <v>0.49497474683058323</v>
      </c>
      <c r="DS119" s="3">
        <f>_xlfn.STDEV.S(Tabela13[[#This Row],[V44]],Tabela13[[#This Row],[V45]])</f>
        <v>0</v>
      </c>
      <c r="DT119" s="3">
        <f>_xlfn.STDEV.S(Tabela13[[#This Row],[V44]],Tabela13[[#This Row],[V46]])</f>
        <v>0.24748737341529162</v>
      </c>
      <c r="DU119" s="3">
        <f>_xlfn.STDEV.S(Tabela13[[#This Row],[V45]],Tabela13[[#This Row],[V41]])</f>
        <v>0.49497474683058323</v>
      </c>
      <c r="DV119" s="3">
        <f>_xlfn.STDEV.S(Tabela13[[#This Row],[V45]],Tabela13[[#This Row],[V42]])</f>
        <v>0.24748737341529162</v>
      </c>
      <c r="DW119" s="3">
        <f>_xlfn.STDEV.S(Tabela13[[#This Row],[V45]],Tabela13[[#This Row],[V43]])</f>
        <v>0.49497474683058323</v>
      </c>
      <c r="DX119" s="3">
        <f>_xlfn.STDEV.S(Tabela13[[#This Row],[V45]],Tabela13[[#This Row],[V44]])</f>
        <v>0</v>
      </c>
      <c r="DY119" s="3">
        <f>_xlfn.STDEV.S(Tabela13[[#This Row],[V45]],Tabela13[[#This Row],[V46]])</f>
        <v>0.24748737341529162</v>
      </c>
      <c r="DZ119" s="3">
        <f>_xlfn.STDEV.S(Tabela13[[#This Row],[V46]],Tabela13[[#This Row],[V41]])</f>
        <v>0.24748737341529162</v>
      </c>
      <c r="EA119" s="3">
        <f>_xlfn.STDEV.S(Tabela13[[#This Row],[V46]],Tabela13[[#This Row],[V42]])</f>
        <v>0</v>
      </c>
      <c r="EB119" s="3">
        <f>_xlfn.STDEV.S(Tabela13[[#This Row],[V46]],Tabela13[[#This Row],[V43]])</f>
        <v>0.24748737341529162</v>
      </c>
      <c r="EC119" s="3">
        <f>_xlfn.STDEV.S(Tabela13[[#This Row],[V46]],Tabela13[[#This Row],[V44]])</f>
        <v>0.24748737341529162</v>
      </c>
      <c r="ED119" s="3">
        <f>_xlfn.STDEV.S(Tabela13[[#This Row],[V46]],Tabela13[[#This Row],[V45]])</f>
        <v>0.24748737341529162</v>
      </c>
      <c r="EE119" s="3">
        <f t="shared" si="92"/>
        <v>1.4142135623730951</v>
      </c>
      <c r="EF119" s="3">
        <f t="shared" si="93"/>
        <v>0</v>
      </c>
      <c r="EG119" s="3" t="str">
        <f t="shared" si="94"/>
        <v/>
      </c>
      <c r="EH119" s="3" t="str">
        <f t="shared" si="95"/>
        <v/>
      </c>
      <c r="EI119" s="3">
        <f t="shared" si="96"/>
        <v>1.4142135623730951</v>
      </c>
      <c r="EJ119" s="3">
        <f t="shared" si="97"/>
        <v>1.4142135623730951</v>
      </c>
      <c r="EK119" s="3">
        <f t="shared" si="98"/>
        <v>1.4142135623730951</v>
      </c>
      <c r="EL119" s="3">
        <f t="shared" si="99"/>
        <v>-1.4142135623730951</v>
      </c>
      <c r="EM119" s="3">
        <f t="shared" si="100"/>
        <v>-1.4142135623730951</v>
      </c>
      <c r="EN119" s="3" t="str">
        <f t="shared" si="101"/>
        <v/>
      </c>
      <c r="EO119" s="3">
        <f t="shared" si="102"/>
        <v>0</v>
      </c>
      <c r="EP119" s="3">
        <f t="shared" si="103"/>
        <v>1.4142135623730951</v>
      </c>
      <c r="EQ119" s="3" t="str">
        <f t="shared" si="104"/>
        <v/>
      </c>
      <c r="ER119" s="3" t="str">
        <f t="shared" si="105"/>
        <v/>
      </c>
      <c r="ES119" s="3" t="str">
        <f t="shared" si="106"/>
        <v/>
      </c>
      <c r="ET119" s="3" t="str">
        <f t="shared" si="107"/>
        <v/>
      </c>
      <c r="EU119" s="3" t="str">
        <f t="shared" si="108"/>
        <v/>
      </c>
      <c r="EV119" s="3" t="str">
        <f t="shared" si="109"/>
        <v/>
      </c>
      <c r="EW119" s="3">
        <f t="shared" si="110"/>
        <v>0</v>
      </c>
      <c r="EX119" s="3">
        <f t="shared" si="111"/>
        <v>-1.4142135623730951</v>
      </c>
      <c r="EY119" s="3" t="str">
        <f t="shared" si="112"/>
        <v/>
      </c>
      <c r="EZ119" s="3">
        <f t="shared" si="113"/>
        <v>-1.4142135623730951</v>
      </c>
      <c r="FA119" s="3" t="str">
        <f t="shared" si="114"/>
        <v/>
      </c>
      <c r="FB119" s="3">
        <f t="shared" si="115"/>
        <v>0</v>
      </c>
      <c r="FC119" s="3">
        <f t="shared" si="116"/>
        <v>-1.4142135623730951</v>
      </c>
      <c r="FD119" s="3">
        <f t="shared" si="117"/>
        <v>1.4142135623730951</v>
      </c>
      <c r="FE119" s="3" t="str">
        <f t="shared" si="118"/>
        <v/>
      </c>
      <c r="FF119" s="3">
        <f t="shared" si="119"/>
        <v>1.4142135623730951</v>
      </c>
      <c r="FG119" s="3">
        <f t="shared" si="120"/>
        <v>-1.4142135623730951</v>
      </c>
      <c r="FH119" s="3">
        <f t="shared" si="121"/>
        <v>-1.4142135623730951</v>
      </c>
      <c r="FI119" s="4">
        <f t="shared" si="122"/>
        <v>0.1</v>
      </c>
      <c r="FJ119" s="4">
        <f t="shared" si="123"/>
        <v>0.8</v>
      </c>
      <c r="FK119" s="4">
        <f t="shared" si="124"/>
        <v>2.40625</v>
      </c>
      <c r="FL119" s="4">
        <f t="shared" si="125"/>
        <v>0.4375</v>
      </c>
      <c r="FM119" s="4">
        <f>Tabela13[[#This Row],[V139]]-Tabela13[[#This Row],[V140]]</f>
        <v>1.96875</v>
      </c>
      <c r="FN119" s="4">
        <f>Tabela13[[#This Row],[V1]]-Tabela13[[#This Row],[V2]]/2</f>
        <v>0.625</v>
      </c>
      <c r="FO119" s="4">
        <f>Tabela13[[#This Row],[V1]]-Tabela13[[#This Row],[V3]]/2</f>
        <v>0.45</v>
      </c>
      <c r="FP119" s="4">
        <f>Tabela13[[#This Row],[V1]]-Tabela13[[#This Row],[V4]]/2</f>
        <v>0.625</v>
      </c>
      <c r="FQ119" s="4">
        <f>Tabela13[[#This Row],[V2]]-Tabela13[[#This Row],[V1]]/2</f>
        <v>0.10000000000000003</v>
      </c>
      <c r="FR119" s="4">
        <f>Tabela13[[#This Row],[V2]]-Tabela13[[#This Row],[V3]]/2</f>
        <v>0.10000000000000003</v>
      </c>
      <c r="FS119" s="4">
        <f>Tabela13[[#This Row],[V2]]-Tabela13[[#This Row],[V4]]/2</f>
        <v>0.27500000000000002</v>
      </c>
      <c r="FT119" s="4">
        <f t="shared" si="126"/>
        <v>0.55859931534356244</v>
      </c>
      <c r="FU119" s="4">
        <f t="shared" si="127"/>
        <v>0.42285392613294071</v>
      </c>
      <c r="FV119" s="4">
        <f t="shared" si="128"/>
        <v>0.55859931534356244</v>
      </c>
      <c r="FW119" s="4">
        <f t="shared" si="129"/>
        <v>9.9668652491162066E-2</v>
      </c>
      <c r="FX119" s="4">
        <f t="shared" si="130"/>
        <v>9.9668652491162066E-2</v>
      </c>
      <c r="FY119" s="4">
        <f t="shared" si="131"/>
        <v>0.2683662109059069</v>
      </c>
      <c r="FZ119" s="4">
        <f t="shared" si="132"/>
        <v>100.54787676184122</v>
      </c>
      <c r="GA119" s="4">
        <f t="shared" si="133"/>
        <v>76.113706703929324</v>
      </c>
      <c r="GB119" s="4">
        <f t="shared" si="134"/>
        <v>100.54787676184122</v>
      </c>
      <c r="GC119" s="4">
        <f t="shared" si="135"/>
        <v>17.94035744840917</v>
      </c>
      <c r="GD119" s="4">
        <f t="shared" si="136"/>
        <v>17.94035744840917</v>
      </c>
      <c r="GE119" s="4">
        <f t="shared" si="137"/>
        <v>48.305917963063237</v>
      </c>
      <c r="GF119" s="4">
        <f>Tabela13[[#This Row],[V1]]-Tabela13[[#This Row],[V2]]/Tabela13[[#This Row],[V2]]</f>
        <v>-9.9999999999999978E-2</v>
      </c>
      <c r="GG119" s="4">
        <f>Tabela13[[#This Row],[V1]]-Tabela13[[#This Row],[V3]]/Tabela13[[#This Row],[V3]]</f>
        <v>-9.9999999999999978E-2</v>
      </c>
      <c r="GH119" s="4">
        <f>Tabela13[[#This Row],[V1]]-Tabela13[[#This Row],[V4]]/Tabela13[[#This Row],[V4]]</f>
        <v>-9.9999999999999978E-2</v>
      </c>
      <c r="GI119" s="4">
        <f>Tabela13[[#This Row],[V2]]-Tabela13[[#This Row],[V1]]/Tabela13[[#This Row],[V1]]</f>
        <v>-0.44999999999999996</v>
      </c>
      <c r="GJ119" s="4">
        <f>Tabela13[[#This Row],[V2]]-Tabela13[[#This Row],[V3]]/Tabela13[[#This Row],[V3]]</f>
        <v>-0.44999999999999996</v>
      </c>
      <c r="GK119" s="4">
        <f>Tabela13[[#This Row],[V2]]-Tabela13[[#This Row],[V4]]/Tabela13[[#This Row],[V4]]</f>
        <v>-0.44999999999999996</v>
      </c>
      <c r="GL119" s="4">
        <f t="shared" si="138"/>
        <v>0.2020725942163687</v>
      </c>
      <c r="GM119" s="4">
        <f t="shared" si="139"/>
        <v>0.72500000000000009</v>
      </c>
      <c r="GN119" s="4">
        <f t="shared" si="140"/>
        <v>0.27872081960878436</v>
      </c>
      <c r="GO119" s="3">
        <f t="shared" si="141"/>
        <v>0</v>
      </c>
      <c r="GP119" s="3">
        <v>100</v>
      </c>
      <c r="GQ119" s="3">
        <f t="shared" si="142"/>
        <v>-1</v>
      </c>
      <c r="GR119" s="3">
        <f t="shared" si="143"/>
        <v>-100</v>
      </c>
      <c r="GS119" s="34">
        <f>COUNTIF($D$2:D118,Tabela13[[#This Row],[HomeTeam]])</f>
        <v>6</v>
      </c>
      <c r="GT119" s="34">
        <f>COUNTIF($E$2:E118,Tabela13[[#This Row],[AwayTeam]])</f>
        <v>5</v>
      </c>
      <c r="GU119" s="3">
        <f>IFERROR(AVERAGEIFS($AD$2:AD118,$D$2:D118,Tabela13[[#This Row],[HomeTeam]],$GS$2:GS118,"&gt;="&amp;Tabela13[[#This Row],[Contagem_H]]-5),"")</f>
        <v>0.94332594235033262</v>
      </c>
      <c r="GV119" s="3">
        <f>IFERROR(AVERAGEIFS($G$2:G118,$E$2:E118,Tabela13[[#This Row],[AwayTeam]],$GT$2:GT118,"&gt;="&amp;Tabela13[[#This Row],[Contagem_A]]-5),"")</f>
        <v>0.6</v>
      </c>
      <c r="GW119" s="3">
        <f>IFERROR(AVERAGEIFS($GQ$2:GQ118,$D$2:D118,Tabela13[[#This Row],[HomeTeam]],$GS$2:GS118,"&gt;="&amp;Tabela13[[#This Row],[Contagem_H]]-5),"")</f>
        <v>-0.2</v>
      </c>
    </row>
    <row r="120" spans="1:205" x14ac:dyDescent="0.25">
      <c r="A120" t="s">
        <v>127</v>
      </c>
      <c r="B120" t="s">
        <v>179</v>
      </c>
      <c r="C120" t="s">
        <v>134</v>
      </c>
      <c r="D120" t="s">
        <v>25</v>
      </c>
      <c r="E120" t="s">
        <v>22</v>
      </c>
      <c r="F120" s="3">
        <v>3</v>
      </c>
      <c r="G120" s="3">
        <v>0</v>
      </c>
      <c r="H120" s="3" t="str">
        <f t="shared" si="144"/>
        <v>H</v>
      </c>
      <c r="I120" s="3">
        <v>1.36</v>
      </c>
      <c r="J120" s="3">
        <v>5.5</v>
      </c>
      <c r="K120" s="3">
        <v>7.5</v>
      </c>
      <c r="L120" s="3">
        <v>1.44</v>
      </c>
      <c r="M120" s="3">
        <v>2.7</v>
      </c>
      <c r="N120" s="3">
        <f t="shared" si="73"/>
        <v>3</v>
      </c>
      <c r="O120" s="3">
        <f t="shared" si="74"/>
        <v>3</v>
      </c>
      <c r="P120" s="3">
        <f t="shared" si="75"/>
        <v>0</v>
      </c>
      <c r="Q120" s="3">
        <f t="shared" si="76"/>
        <v>5.0445632798573836E-2</v>
      </c>
      <c r="R120" s="3">
        <f t="shared" si="77"/>
        <v>6.481481481481477E-2</v>
      </c>
      <c r="S120" s="3">
        <f t="shared" si="78"/>
        <v>1.4286060606060604</v>
      </c>
      <c r="T120" s="3">
        <f t="shared" si="79"/>
        <v>5.7774509803921559</v>
      </c>
      <c r="U120" s="3">
        <f t="shared" si="80"/>
        <v>7.8783422459893035</v>
      </c>
      <c r="V120" s="3">
        <f t="shared" si="81"/>
        <v>1.5126417112299462</v>
      </c>
      <c r="W120" s="3">
        <f t="shared" si="82"/>
        <v>2.8362032085561495</v>
      </c>
      <c r="X120" s="4">
        <f t="shared" si="83"/>
        <v>0.73529411764705876</v>
      </c>
      <c r="Y120" s="4">
        <f t="shared" si="84"/>
        <v>0.18181818181818182</v>
      </c>
      <c r="Z120" s="4">
        <f t="shared" si="85"/>
        <v>0.13333333333333333</v>
      </c>
      <c r="AA120" s="4">
        <f t="shared" si="86"/>
        <v>0.69444444444444442</v>
      </c>
      <c r="AB120" s="4">
        <f t="shared" si="87"/>
        <v>0.37037037037037035</v>
      </c>
      <c r="AC120" s="4">
        <f t="shared" si="88"/>
        <v>1.8676470588235294</v>
      </c>
      <c r="AD120" s="4">
        <f t="shared" si="89"/>
        <v>6.6666666666666666E-2</v>
      </c>
      <c r="AE120" s="4">
        <f t="shared" si="90"/>
        <v>0.36764705882352938</v>
      </c>
      <c r="AF120" s="4">
        <f t="shared" si="91"/>
        <v>1.5666666666666667</v>
      </c>
      <c r="AG120" s="4">
        <f>IFERROR(AVERAGE(Tabela13[[#This Row],[V1]],Tabela13[[#This Row],[V2]]),"")</f>
        <v>0.96715686274509804</v>
      </c>
      <c r="AH120" s="4">
        <f>IFERROR(AVERAGE(Tabela13[[#This Row],[V1]],Tabela13[[#This Row],[V3]]),"")</f>
        <v>1.1176470588235294</v>
      </c>
      <c r="AI120" s="4">
        <f>IFERROR(AVERAGE(Tabela13[[#This Row],[V1]],Tabela13[[#This Row],[V4]]),"")</f>
        <v>1.7171568627450982</v>
      </c>
      <c r="AJ120" s="4">
        <f>IFERROR(AVERAGE(Tabela13[[#This Row],[V2]],Tabela13[[#This Row],[V1]]),"")</f>
        <v>0.96715686274509804</v>
      </c>
      <c r="AK120" s="4">
        <f>IFERROR(AVERAGE(Tabela13[[#This Row],[V2]],Tabela13[[#This Row],[V3]]),"")</f>
        <v>0.21715686274509802</v>
      </c>
      <c r="AL120" s="4">
        <f>IFERROR(AVERAGE(Tabela13[[#This Row],[V2]],Tabela13[[#This Row],[V4]]),"")</f>
        <v>0.81666666666666665</v>
      </c>
      <c r="AM120" s="4">
        <f>IFERROR(AVERAGE(Tabela13[[#This Row],[V3]],Tabela13[[#This Row],[V1]]),"")</f>
        <v>1.1176470588235294</v>
      </c>
      <c r="AN120" s="4">
        <f>IFERROR(AVERAGE(Tabela13[[#This Row],[V3]],Tabela13[[#This Row],[V2]]),"")</f>
        <v>0.21715686274509802</v>
      </c>
      <c r="AO120" s="4">
        <f>IFERROR(AVERAGE(Tabela13[[#This Row],[V3]],Tabela13[[#This Row],[V4]]),"")</f>
        <v>0.96715686274509804</v>
      </c>
      <c r="AP120" s="4">
        <f>IFERROR(AVERAGE(Tabela13[[#This Row],[V4]],Tabela13[[#This Row],[V1]]),"")</f>
        <v>1.7171568627450982</v>
      </c>
      <c r="AQ120" s="4">
        <f>IFERROR(AVERAGE(Tabela13[[#This Row],[V4]],Tabela13[[#This Row],[V2]]),"")</f>
        <v>0.81666666666666665</v>
      </c>
      <c r="AR120" s="4">
        <f>IFERROR(AVERAGE(Tabela13[[#This Row],[V4]],Tabela13[[#This Row],[V3]]),"")</f>
        <v>0.96715686274509804</v>
      </c>
      <c r="AS120" s="4">
        <f>_xlfn.STDEV.S(Tabela13[[#This Row],[V1]:[V2]])</f>
        <v>1.2734854480781252</v>
      </c>
      <c r="AT120" s="4">
        <f>_xlfn.STDEV.S(Tabela13[[#This Row],[V1]],Tabela13[[#This Row],[V3]])</f>
        <v>1.0606601717798212</v>
      </c>
      <c r="AU120" s="4">
        <f>_xlfn.STDEV.S(Tabela13[[#This Row],[V1]],Tabela13[[#This Row],[V4]])</f>
        <v>0.21282527629830403</v>
      </c>
      <c r="AV120" s="4">
        <f>_xlfn.STDEV.S(Tabela13[[#This Row],[V2]],Tabela13[[#This Row],[V1]])</f>
        <v>1.2734854480781252</v>
      </c>
      <c r="AW120" s="4">
        <f>_xlfn.STDEV.S(Tabela13[[#This Row],[V2]],Tabela13[[#This Row],[V3]])</f>
        <v>0.212825276298304</v>
      </c>
      <c r="AX120" s="4">
        <f>_xlfn.STDEV.S(Tabela13[[#This Row],[V42]],Tabela13[[#This Row],[V44]])</f>
        <v>2.3341456198579467</v>
      </c>
      <c r="AY120" s="4">
        <f>_xlfn.STDEV.S(Tabela13[[#This Row],[V3]],Tabela13[[#This Row],[V1]])</f>
        <v>1.0606601717798212</v>
      </c>
      <c r="AZ120" s="4">
        <f>_xlfn.STDEV.S(Tabela13[[#This Row],[V3]],Tabela13[[#This Row],[V2]])</f>
        <v>0.212825276298304</v>
      </c>
      <c r="BA120" s="4">
        <f>_xlfn.STDEV.S(Tabela13[[#This Row],[V3]],Tabela13[[#This Row],[V4]])</f>
        <v>0.84783489548151725</v>
      </c>
      <c r="BB120" s="4">
        <f>_xlfn.STDEV.S(Tabela13[[#This Row],[V4]],Tabela13[[#This Row],[V1]])</f>
        <v>0.21282527629830403</v>
      </c>
      <c r="BC120" s="4">
        <f>_xlfn.STDEV.S(Tabela13[[#This Row],[V4]],Tabela13[[#This Row],[V2]])</f>
        <v>1.0606601717798212</v>
      </c>
      <c r="BD120" s="4">
        <f>_xlfn.STDEV.S(Tabela13[[#This Row],[V4]],Tabela13[[#This Row],[V3]])</f>
        <v>0.84783489548151725</v>
      </c>
      <c r="BE120" s="4">
        <f>Tabela13[[#This Row],[V17]]/Tabela13[[#This Row],[V5]]</f>
        <v>1.3167310258891918</v>
      </c>
      <c r="BF120" s="4">
        <f>Tabela13[[#This Row],[V18]]/Tabela13[[#This Row],[V6]]</f>
        <v>0.94901173264510319</v>
      </c>
      <c r="BG120" s="4">
        <f>Tabela13[[#This Row],[V19]]/Tabela13[[#This Row],[V7]]</f>
        <v>0.12394049775864693</v>
      </c>
      <c r="BH120" s="4">
        <f>Tabela13[[#This Row],[V20]]/Tabela13[[#This Row],[V8]]</f>
        <v>1.3167310258891918</v>
      </c>
      <c r="BI120" s="4">
        <f>Tabela13[[#This Row],[V21]]/Tabela13[[#This Row],[V9]]</f>
        <v>0.98005319108022615</v>
      </c>
      <c r="BJ120" s="4">
        <f>Tabela13[[#This Row],[V22]]/Tabela13[[#This Row],[V10]]</f>
        <v>2.8581374937036084</v>
      </c>
      <c r="BK120" s="4">
        <f>Tabela13[[#This Row],[V23]]/Tabela13[[#This Row],[V11]]</f>
        <v>0.94901173264510319</v>
      </c>
      <c r="BL120" s="4">
        <f>Tabela13[[#This Row],[V24]]/Tabela13[[#This Row],[V12]]</f>
        <v>0.98005319108022615</v>
      </c>
      <c r="BM120" s="4">
        <f>Tabela13[[#This Row],[V25]]/Tabela13[[#This Row],[V13]]</f>
        <v>0.87662604499862906</v>
      </c>
      <c r="BN120" s="4">
        <f>Tabela13[[#This Row],[V26]]/Tabela13[[#This Row],[V14]]</f>
        <v>0.12394049775864693</v>
      </c>
      <c r="BO120" s="4">
        <f>Tabela13[[#This Row],[V27]]/Tabela13[[#This Row],[V15]]</f>
        <v>1.2987675572814137</v>
      </c>
      <c r="BP120" s="4">
        <f>Tabela13[[#This Row],[V28]]/Tabela13[[#This Row],[V16]]</f>
        <v>0.87662604499862906</v>
      </c>
      <c r="BQ120" s="4">
        <f>Tabela13[[#This Row],[V1]]-Tabela13[[#This Row],[V2]]</f>
        <v>1.8009803921568628</v>
      </c>
      <c r="BR120" s="4">
        <f>Tabela13[[#This Row],[V1]]-Tabela13[[#This Row],[V3]]</f>
        <v>1.5</v>
      </c>
      <c r="BS120" s="4">
        <f>Tabela13[[#This Row],[V1]]-Tabela13[[#This Row],[V4]]</f>
        <v>0.30098039215686279</v>
      </c>
      <c r="BT120" s="4">
        <f>Tabela13[[#This Row],[V2]]-Tabela13[[#This Row],[V1]]</f>
        <v>-1.8009803921568628</v>
      </c>
      <c r="BU120" s="4">
        <f>Tabela13[[#This Row],[V2]]-Tabela13[[#This Row],[V3]]</f>
        <v>-0.30098039215686273</v>
      </c>
      <c r="BV120" s="4">
        <f>Tabela13[[#This Row],[V2]]-Tabela13[[#This Row],[V4]]</f>
        <v>-1.5</v>
      </c>
      <c r="BW120" s="4">
        <f>AVERAGE(Tabela13[[#This Row],[V41]],Tabela13[[#This Row],[V42]])</f>
        <v>1.6504901960784313</v>
      </c>
      <c r="BX120" s="4">
        <f>AVERAGE(Tabela13[[#This Row],[V41]],Tabela13[[#This Row],[V43]])</f>
        <v>1.0509803921568628</v>
      </c>
      <c r="BY120" s="4">
        <f>AVERAGE(Tabela13[[#This Row],[V41]],Tabela13[[#This Row],[V44]])</f>
        <v>0</v>
      </c>
      <c r="BZ120" s="4">
        <f>AVERAGE(Tabela13[[#This Row],[V41]],Tabela13[[#This Row],[V45]])</f>
        <v>0.75</v>
      </c>
      <c r="CA120" s="4">
        <f>AVERAGE(Tabela13[[#This Row],[V41]],Tabela13[[#This Row],[V46]])</f>
        <v>0.15049019607843139</v>
      </c>
      <c r="CB120" s="4">
        <f>AVERAGE(Tabela13[[#This Row],[V42]],Tabela13[[#This Row],[V41]])</f>
        <v>1.6504901960784313</v>
      </c>
      <c r="CC120" s="4">
        <f>AVERAGE(Tabela13[[#This Row],[V42]],Tabela13[[#This Row],[V43]])</f>
        <v>0.90049019607843139</v>
      </c>
      <c r="CD120" s="4">
        <f>AVERAGE(Tabela13[[#This Row],[V42]],Tabela13[[#This Row],[V44]])</f>
        <v>-0.15049019607843139</v>
      </c>
      <c r="CE120" s="4">
        <f>AVERAGE(Tabela13[[#This Row],[V42]],Tabela13[[#This Row],[V45]])</f>
        <v>0.59950980392156861</v>
      </c>
      <c r="CF120" s="4">
        <f>AVERAGE(Tabela13[[#This Row],[V42]],Tabela13[[#This Row],[V46]])</f>
        <v>0</v>
      </c>
      <c r="CG120" s="4">
        <f>AVERAGE(Tabela13[[#This Row],[V43]],Tabela13[[#This Row],[V41]])</f>
        <v>1.0509803921568628</v>
      </c>
      <c r="CH120" s="4">
        <f>AVERAGE(Tabela13[[#This Row],[V43]],Tabela13[[#This Row],[V42]])</f>
        <v>0.90049019607843139</v>
      </c>
      <c r="CI120" s="4">
        <f>AVERAGE(Tabela13[[#This Row],[V43]],Tabela13[[#This Row],[V44]])</f>
        <v>-0.75</v>
      </c>
      <c r="CJ120" s="4">
        <f>AVERAGE(Tabela13[[#This Row],[V43]],Tabela13[[#This Row],[V45]])</f>
        <v>0</v>
      </c>
      <c r="CK120" s="4">
        <f>AVERAGE(Tabela13[[#This Row],[V43]],Tabela13[[#This Row],[V46]])</f>
        <v>-0.59950980392156861</v>
      </c>
      <c r="CL120" s="4">
        <f>AVERAGE(Tabela13[[#This Row],[V44]],Tabela13[[#This Row],[V41]])</f>
        <v>0</v>
      </c>
      <c r="CM120" s="4">
        <f>AVERAGE(Tabela13[[#This Row],[V44]],Tabela13[[#This Row],[V42]])</f>
        <v>-0.15049019607843139</v>
      </c>
      <c r="CN120" s="4">
        <f>AVERAGE(Tabela13[[#This Row],[V44]],Tabela13[[#This Row],[V43]])</f>
        <v>-0.75</v>
      </c>
      <c r="CO120" s="4">
        <f>AVERAGE(Tabela13[[#This Row],[V44]],Tabela13[[#This Row],[V45]])</f>
        <v>-1.0509803921568628</v>
      </c>
      <c r="CP120" s="4">
        <f>AVERAGE(Tabela13[[#This Row],[V44]],Tabela13[[#This Row],[V46]])</f>
        <v>-1.6504901960784313</v>
      </c>
      <c r="CQ120" s="4">
        <f>AVERAGE(Tabela13[[#This Row],[V45]],Tabela13[[#This Row],[V41]])</f>
        <v>0.75</v>
      </c>
      <c r="CR120" s="4">
        <f>AVERAGE(Tabela13[[#This Row],[V45]],Tabela13[[#This Row],[V42]])</f>
        <v>0.59950980392156861</v>
      </c>
      <c r="CS120" s="4">
        <f>AVERAGE(Tabela13[[#This Row],[V45]],Tabela13[[#This Row],[V43]])</f>
        <v>0</v>
      </c>
      <c r="CT120" s="4">
        <f>AVERAGE(Tabela13[[#This Row],[V45]],Tabela13[[#This Row],[V44]])</f>
        <v>-1.0509803921568628</v>
      </c>
      <c r="CU120" s="4">
        <f>AVERAGE(Tabela13[[#This Row],[V45]],Tabela13[[#This Row],[V46]])</f>
        <v>-0.90049019607843139</v>
      </c>
      <c r="CV120" s="4">
        <f>AVERAGE(Tabela13[[#This Row],[V46]],Tabela13[[#This Row],[V41]])</f>
        <v>0.15049019607843139</v>
      </c>
      <c r="CW120" s="4">
        <f>AVERAGE(Tabela13[[#This Row],[V46]],Tabela13[[#This Row],[V42]])</f>
        <v>0</v>
      </c>
      <c r="CX120" s="4">
        <f>AVERAGE(Tabela13[[#This Row],[V46]],Tabela13[[#This Row],[V43]])</f>
        <v>-0.59950980392156861</v>
      </c>
      <c r="CY120" s="4">
        <f>AVERAGE(Tabela13[[#This Row],[V46]],Tabela13[[#This Row],[V44]])</f>
        <v>-1.6504901960784313</v>
      </c>
      <c r="CZ120" s="4">
        <f>AVERAGE(Tabela13[[#This Row],[V46]],Tabela13[[#This Row],[V45]])</f>
        <v>-0.90049019607843139</v>
      </c>
      <c r="DA120" s="3">
        <f>_xlfn.STDEV.S(Tabela13[[#This Row],[V41]],Tabela13[[#This Row],[V42]])</f>
        <v>0.21282527629830403</v>
      </c>
      <c r="DB120" s="3">
        <f>_xlfn.STDEV.S(Tabela13[[#This Row],[V41]],Tabela13[[#This Row],[V43]])</f>
        <v>1.0606601717798212</v>
      </c>
      <c r="DC120" s="3">
        <f>_xlfn.STDEV.S(Tabela13[[#This Row],[V41]],Tabela13[[#This Row],[V44]])</f>
        <v>2.5469708961562509</v>
      </c>
      <c r="DD120" s="3">
        <f>_xlfn.STDEV.S(Tabela13[[#This Row],[V41]],Tabela13[[#This Row],[V45]])</f>
        <v>1.4863107243764293</v>
      </c>
      <c r="DE120" s="3">
        <f>_xlfn.STDEV.S(Tabela13[[#This Row],[V41]],Tabela13[[#This Row],[V46]])</f>
        <v>2.3341456198579467</v>
      </c>
      <c r="DF120" s="3">
        <f>_xlfn.STDEV.S(Tabela13[[#This Row],[V42]],Tabela13[[#This Row],[V41]])</f>
        <v>0.21282527629830403</v>
      </c>
      <c r="DG120" s="3">
        <f>_xlfn.STDEV.S(Tabela13[[#This Row],[V42]],Tabela13[[#This Row],[V43]])</f>
        <v>0.84783489548151714</v>
      </c>
      <c r="DH120" s="3">
        <f>_xlfn.STDEV.S(Tabela13[[#This Row],[V42]],Tabela13[[#This Row],[V44]])</f>
        <v>2.3341456198579467</v>
      </c>
      <c r="DI120" s="3">
        <f>_xlfn.STDEV.S(Tabela13[[#This Row],[V42]],Tabela13[[#This Row],[V45]])</f>
        <v>1.2734854480781255</v>
      </c>
      <c r="DJ120" s="3">
        <f>_xlfn.STDEV.S(Tabela13[[#This Row],[V42]],Tabela13[[#This Row],[V46]])</f>
        <v>2.1213203435596424</v>
      </c>
      <c r="DK120" s="3">
        <f>_xlfn.STDEV.S(Tabela13[[#This Row],[V43]],Tabela13[[#This Row],[V41]])</f>
        <v>1.0606601717798212</v>
      </c>
      <c r="DL120" s="3">
        <f>_xlfn.STDEV.S(Tabela13[[#This Row],[V43]],Tabela13[[#This Row],[V42]])</f>
        <v>0.84783489548151714</v>
      </c>
      <c r="DM120" s="3">
        <f>_xlfn.STDEV.S(Tabela13[[#This Row],[V43]],Tabela13[[#This Row],[V44]])</f>
        <v>1.4863107243764293</v>
      </c>
      <c r="DN120" s="3">
        <f>_xlfn.STDEV.S(Tabela13[[#This Row],[V43]],Tabela13[[#This Row],[V45]])</f>
        <v>0.42565055259660806</v>
      </c>
      <c r="DO120" s="3">
        <f>_xlfn.STDEV.S(Tabela13[[#This Row],[V43]],Tabela13[[#This Row],[V46]])</f>
        <v>1.2734854480781255</v>
      </c>
      <c r="DP120" s="3">
        <f>_xlfn.STDEV.S(Tabela13[[#This Row],[V44]],Tabela13[[#This Row],[V41]])</f>
        <v>2.5469708961562509</v>
      </c>
      <c r="DQ120" s="3">
        <f>_xlfn.STDEV.S(Tabela13[[#This Row],[V44]],Tabela13[[#This Row],[V42]])</f>
        <v>2.3341456198579467</v>
      </c>
      <c r="DR120" s="3">
        <f>_xlfn.STDEV.S(Tabela13[[#This Row],[V44]],Tabela13[[#This Row],[V43]])</f>
        <v>1.4863107243764293</v>
      </c>
      <c r="DS120" s="3">
        <f>_xlfn.STDEV.S(Tabela13[[#This Row],[V44]],Tabela13[[#This Row],[V45]])</f>
        <v>1.0606601717798212</v>
      </c>
      <c r="DT120" s="3">
        <f>_xlfn.STDEV.S(Tabela13[[#This Row],[V44]],Tabela13[[#This Row],[V46]])</f>
        <v>0.21282527629830403</v>
      </c>
      <c r="DU120" s="3">
        <f>_xlfn.STDEV.S(Tabela13[[#This Row],[V45]],Tabela13[[#This Row],[V41]])</f>
        <v>1.4863107243764293</v>
      </c>
      <c r="DV120" s="3">
        <f>_xlfn.STDEV.S(Tabela13[[#This Row],[V45]],Tabela13[[#This Row],[V42]])</f>
        <v>1.2734854480781255</v>
      </c>
      <c r="DW120" s="3">
        <f>_xlfn.STDEV.S(Tabela13[[#This Row],[V45]],Tabela13[[#This Row],[V43]])</f>
        <v>0.42565055259660806</v>
      </c>
      <c r="DX120" s="3">
        <f>_xlfn.STDEV.S(Tabela13[[#This Row],[V45]],Tabela13[[#This Row],[V44]])</f>
        <v>1.0606601717798212</v>
      </c>
      <c r="DY120" s="3">
        <f>_xlfn.STDEV.S(Tabela13[[#This Row],[V45]],Tabela13[[#This Row],[V46]])</f>
        <v>0.84783489548151714</v>
      </c>
      <c r="DZ120" s="3">
        <f>_xlfn.STDEV.S(Tabela13[[#This Row],[V46]],Tabela13[[#This Row],[V41]])</f>
        <v>2.3341456198579467</v>
      </c>
      <c r="EA120" s="3">
        <f>_xlfn.STDEV.S(Tabela13[[#This Row],[V46]],Tabela13[[#This Row],[V42]])</f>
        <v>2.1213203435596424</v>
      </c>
      <c r="EB120" s="3">
        <f>_xlfn.STDEV.S(Tabela13[[#This Row],[V46]],Tabela13[[#This Row],[V43]])</f>
        <v>1.2734854480781255</v>
      </c>
      <c r="EC120" s="3">
        <f>_xlfn.STDEV.S(Tabela13[[#This Row],[V46]],Tabela13[[#This Row],[V44]])</f>
        <v>0.21282527629830403</v>
      </c>
      <c r="ED120" s="3">
        <f>_xlfn.STDEV.S(Tabela13[[#This Row],[V46]],Tabela13[[#This Row],[V45]])</f>
        <v>0.84783489548151714</v>
      </c>
      <c r="EE120" s="3">
        <f t="shared" si="92"/>
        <v>0.12894670735032379</v>
      </c>
      <c r="EF120" s="3">
        <f t="shared" si="93"/>
        <v>1.0092102380740835</v>
      </c>
      <c r="EG120" s="3" t="str">
        <f t="shared" si="94"/>
        <v/>
      </c>
      <c r="EH120" s="3">
        <f t="shared" si="95"/>
        <v>1.9817476325019057</v>
      </c>
      <c r="EI120" s="3">
        <f t="shared" si="96"/>
        <v>15.510283597753128</v>
      </c>
      <c r="EJ120" s="3">
        <f t="shared" si="97"/>
        <v>0.12894670735032379</v>
      </c>
      <c r="EK120" s="3">
        <f t="shared" si="98"/>
        <v>0.94152595905405279</v>
      </c>
      <c r="EL120" s="3">
        <f t="shared" si="99"/>
        <v>-15.510283597753128</v>
      </c>
      <c r="EM120" s="3">
        <f t="shared" si="100"/>
        <v>2.1242112134745512</v>
      </c>
      <c r="EN120" s="3" t="str">
        <f t="shared" si="101"/>
        <v/>
      </c>
      <c r="EO120" s="3">
        <f t="shared" si="102"/>
        <v>1.0092102380740835</v>
      </c>
      <c r="EP120" s="3">
        <f t="shared" si="103"/>
        <v>0.94152595905405279</v>
      </c>
      <c r="EQ120" s="3">
        <f t="shared" si="104"/>
        <v>-1.9817476325019057</v>
      </c>
      <c r="ER120" s="3" t="str">
        <f t="shared" si="105"/>
        <v/>
      </c>
      <c r="ES120" s="3" t="str">
        <f t="shared" si="106"/>
        <v/>
      </c>
      <c r="ET120" s="3" t="str">
        <f t="shared" si="107"/>
        <v/>
      </c>
      <c r="EU120" s="3" t="str">
        <f t="shared" si="108"/>
        <v/>
      </c>
      <c r="EV120" s="3">
        <f t="shared" si="109"/>
        <v>-1.9817476325019057</v>
      </c>
      <c r="EW120" s="3">
        <f t="shared" si="110"/>
        <v>-1.0092102380740835</v>
      </c>
      <c r="EX120" s="3">
        <f t="shared" si="111"/>
        <v>-0.12894670735032379</v>
      </c>
      <c r="EY120" s="3">
        <f t="shared" si="112"/>
        <v>1.9817476325019057</v>
      </c>
      <c r="EZ120" s="3">
        <f t="shared" si="113"/>
        <v>2.1242112134745512</v>
      </c>
      <c r="FA120" s="3" t="str">
        <f t="shared" si="114"/>
        <v/>
      </c>
      <c r="FB120" s="3">
        <f t="shared" si="115"/>
        <v>-1.0092102380740835</v>
      </c>
      <c r="FC120" s="3">
        <f t="shared" si="116"/>
        <v>-0.94152595905405279</v>
      </c>
      <c r="FD120" s="3">
        <f t="shared" si="117"/>
        <v>15.510283597753128</v>
      </c>
      <c r="FE120" s="3" t="str">
        <f t="shared" si="118"/>
        <v/>
      </c>
      <c r="FF120" s="3">
        <f t="shared" si="119"/>
        <v>-2.1242112134745512</v>
      </c>
      <c r="FG120" s="3">
        <f t="shared" si="120"/>
        <v>-0.12894670735032379</v>
      </c>
      <c r="FH120" s="3">
        <f t="shared" si="121"/>
        <v>-0.94152595905405279</v>
      </c>
      <c r="FI120" s="4">
        <f t="shared" si="122"/>
        <v>0.4</v>
      </c>
      <c r="FJ120" s="4">
        <f t="shared" si="123"/>
        <v>0</v>
      </c>
      <c r="FK120" s="4">
        <f t="shared" si="124"/>
        <v>2.2730358051926016</v>
      </c>
      <c r="FL120" s="4">
        <f t="shared" si="125"/>
        <v>0.5538774817580181</v>
      </c>
      <c r="FM120" s="4">
        <f>Tabela13[[#This Row],[V139]]-Tabela13[[#This Row],[V140]]</f>
        <v>1.7191583234345835</v>
      </c>
      <c r="FN120" s="4">
        <f>Tabela13[[#This Row],[V1]]-Tabela13[[#This Row],[V2]]/2</f>
        <v>1.834313725490196</v>
      </c>
      <c r="FO120" s="4">
        <f>Tabela13[[#This Row],[V1]]-Tabela13[[#This Row],[V3]]/2</f>
        <v>1.6838235294117647</v>
      </c>
      <c r="FP120" s="4">
        <f>Tabela13[[#This Row],[V1]]-Tabela13[[#This Row],[V4]]/2</f>
        <v>1.0843137254901962</v>
      </c>
      <c r="FQ120" s="4">
        <f>Tabela13[[#This Row],[V2]]-Tabela13[[#This Row],[V1]]/2</f>
        <v>-0.86715686274509807</v>
      </c>
      <c r="FR120" s="4">
        <f>Tabela13[[#This Row],[V2]]-Tabela13[[#This Row],[V3]]/2</f>
        <v>-0.11715686274509803</v>
      </c>
      <c r="FS120" s="4">
        <f>Tabela13[[#This Row],[V2]]-Tabela13[[#This Row],[V4]]/2</f>
        <v>-0.71666666666666667</v>
      </c>
      <c r="FT120" s="4">
        <f t="shared" si="126"/>
        <v>1.0716743157959774</v>
      </c>
      <c r="FU120" s="4">
        <f t="shared" si="127"/>
        <v>1.0348842010220229</v>
      </c>
      <c r="FV120" s="4">
        <f t="shared" si="128"/>
        <v>0.82582767324171802</v>
      </c>
      <c r="FW120" s="4">
        <f t="shared" si="129"/>
        <v>-0.71437056501528451</v>
      </c>
      <c r="FX120" s="4">
        <f t="shared" si="130"/>
        <v>-0.11662521311811525</v>
      </c>
      <c r="FY120" s="4">
        <f t="shared" si="131"/>
        <v>-0.62182428783058985</v>
      </c>
      <c r="FZ120" s="4">
        <f t="shared" si="132"/>
        <v>192.90137684327593</v>
      </c>
      <c r="GA120" s="4">
        <f t="shared" si="133"/>
        <v>186.27915618396415</v>
      </c>
      <c r="GB120" s="4">
        <f t="shared" si="134"/>
        <v>148.64898118350925</v>
      </c>
      <c r="GC120" s="4">
        <f t="shared" si="135"/>
        <v>-128.58670170275121</v>
      </c>
      <c r="GD120" s="4">
        <f t="shared" si="136"/>
        <v>-20.992538361260742</v>
      </c>
      <c r="GE120" s="4">
        <f t="shared" si="137"/>
        <v>-111.92837180950617</v>
      </c>
      <c r="GF120" s="4">
        <f>Tabela13[[#This Row],[V1]]-Tabela13[[#This Row],[V2]]/Tabela13[[#This Row],[V2]]</f>
        <v>0.86764705882352944</v>
      </c>
      <c r="GG120" s="4">
        <f>Tabela13[[#This Row],[V1]]-Tabela13[[#This Row],[V3]]/Tabela13[[#This Row],[V3]]</f>
        <v>0.86764705882352944</v>
      </c>
      <c r="GH120" s="4">
        <f>Tabela13[[#This Row],[V1]]-Tabela13[[#This Row],[V4]]/Tabela13[[#This Row],[V4]]</f>
        <v>0.86764705882352944</v>
      </c>
      <c r="GI120" s="4">
        <f>Tabela13[[#This Row],[V2]]-Tabela13[[#This Row],[V1]]/Tabela13[[#This Row],[V1]]</f>
        <v>-0.93333333333333335</v>
      </c>
      <c r="GJ120" s="4">
        <f>Tabela13[[#This Row],[V2]]-Tabela13[[#This Row],[V3]]/Tabela13[[#This Row],[V3]]</f>
        <v>-0.93333333333333335</v>
      </c>
      <c r="GK120" s="4">
        <f>Tabela13[[#This Row],[V2]]-Tabela13[[#This Row],[V4]]/Tabela13[[#This Row],[V4]]</f>
        <v>-0.93333333333333335</v>
      </c>
      <c r="GL120" s="4">
        <f t="shared" si="138"/>
        <v>0.88328726857176343</v>
      </c>
      <c r="GM120" s="4">
        <f t="shared" si="139"/>
        <v>0.96715686274509793</v>
      </c>
      <c r="GN120" s="4">
        <f t="shared" si="140"/>
        <v>0.91328232533522435</v>
      </c>
      <c r="GO120" s="3">
        <f t="shared" si="141"/>
        <v>1</v>
      </c>
      <c r="GP120" s="3">
        <v>100</v>
      </c>
      <c r="GQ120" s="3">
        <f t="shared" si="142"/>
        <v>0.3600000000000001</v>
      </c>
      <c r="GR120" s="3">
        <f t="shared" si="143"/>
        <v>36.000000000000007</v>
      </c>
      <c r="GS120" s="34">
        <f>COUNTIF($D$2:D119,Tabela13[[#This Row],[HomeTeam]])</f>
        <v>5</v>
      </c>
      <c r="GT120" s="34">
        <f>COUNTIF($E$2:E119,Tabela13[[#This Row],[AwayTeam]])</f>
        <v>5</v>
      </c>
      <c r="GU120" s="3">
        <f>IFERROR(AVERAGEIFS($AD$2:AD119,$D$2:D119,Tabela13[[#This Row],[HomeTeam]],$GS$2:GS119,"&gt;="&amp;Tabela13[[#This Row],[Contagem_H]]-5),"")</f>
        <v>0.26609592162223739</v>
      </c>
      <c r="GV120" s="3">
        <f>IFERROR(AVERAGEIFS($G$2:G119,$E$2:E119,Tabela13[[#This Row],[AwayTeam]],$GT$2:GT119,"&gt;="&amp;Tabela13[[#This Row],[Contagem_A]]-5),"")</f>
        <v>1.4</v>
      </c>
      <c r="GW120" s="3">
        <f>IFERROR(AVERAGEIFS($GQ$2:GQ119,$D$2:D119,Tabela13[[#This Row],[HomeTeam]],$GS$2:GS119,"&gt;="&amp;Tabela13[[#This Row],[Contagem_H]]-5),"")</f>
        <v>0.35599999999999998</v>
      </c>
    </row>
    <row r="121" spans="1:205" x14ac:dyDescent="0.25">
      <c r="A121" t="s">
        <v>127</v>
      </c>
      <c r="B121" t="s">
        <v>179</v>
      </c>
      <c r="C121" t="s">
        <v>134</v>
      </c>
      <c r="D121" t="s">
        <v>14</v>
      </c>
      <c r="E121" t="s">
        <v>133</v>
      </c>
      <c r="F121" s="3">
        <v>3</v>
      </c>
      <c r="G121" s="3">
        <v>2</v>
      </c>
      <c r="H121" s="3" t="str">
        <f t="shared" si="144"/>
        <v>H</v>
      </c>
      <c r="I121" s="3">
        <v>1.8</v>
      </c>
      <c r="J121" s="3">
        <v>3.75</v>
      </c>
      <c r="K121" s="3">
        <v>4.5</v>
      </c>
      <c r="L121" s="3">
        <v>1.95</v>
      </c>
      <c r="M121" s="3">
        <v>1.95</v>
      </c>
      <c r="N121" s="3">
        <f t="shared" si="73"/>
        <v>5</v>
      </c>
      <c r="O121" s="3">
        <f t="shared" si="74"/>
        <v>3</v>
      </c>
      <c r="P121" s="3">
        <f t="shared" si="75"/>
        <v>0</v>
      </c>
      <c r="Q121" s="3">
        <f t="shared" si="76"/>
        <v>4.4444444444444287E-2</v>
      </c>
      <c r="R121" s="3">
        <f t="shared" si="77"/>
        <v>2.5641025641025772E-2</v>
      </c>
      <c r="S121" s="3">
        <f t="shared" si="78"/>
        <v>1.8799999999999997</v>
      </c>
      <c r="T121" s="3">
        <f t="shared" si="79"/>
        <v>3.9166666666666661</v>
      </c>
      <c r="U121" s="3">
        <f t="shared" si="80"/>
        <v>4.6999999999999993</v>
      </c>
      <c r="V121" s="3">
        <f t="shared" si="81"/>
        <v>2.0366666666666662</v>
      </c>
      <c r="W121" s="3">
        <f t="shared" si="82"/>
        <v>2.0366666666666662</v>
      </c>
      <c r="X121" s="4">
        <f t="shared" si="83"/>
        <v>0.55555555555555558</v>
      </c>
      <c r="Y121" s="4">
        <f t="shared" si="84"/>
        <v>0.26666666666666666</v>
      </c>
      <c r="Z121" s="4">
        <f t="shared" si="85"/>
        <v>0.22222222222222221</v>
      </c>
      <c r="AA121" s="4">
        <f t="shared" si="86"/>
        <v>0.51282051282051289</v>
      </c>
      <c r="AB121" s="4">
        <f t="shared" si="87"/>
        <v>0.51282051282051289</v>
      </c>
      <c r="AC121" s="4">
        <f t="shared" si="88"/>
        <v>1.7777777777777777</v>
      </c>
      <c r="AD121" s="4">
        <f t="shared" si="89"/>
        <v>1.1111111111111112</v>
      </c>
      <c r="AE121" s="4">
        <f t="shared" si="90"/>
        <v>1.2777777777777777</v>
      </c>
      <c r="AF121" s="4">
        <f t="shared" si="91"/>
        <v>1.6111111111111112</v>
      </c>
      <c r="AG121" s="4">
        <f>IFERROR(AVERAGE(Tabela13[[#This Row],[V1]],Tabela13[[#This Row],[V2]]),"")</f>
        <v>1.4444444444444444</v>
      </c>
      <c r="AH121" s="4">
        <f>IFERROR(AVERAGE(Tabela13[[#This Row],[V1]],Tabela13[[#This Row],[V3]]),"")</f>
        <v>1.5277777777777777</v>
      </c>
      <c r="AI121" s="4">
        <f>IFERROR(AVERAGE(Tabela13[[#This Row],[V1]],Tabela13[[#This Row],[V4]]),"")</f>
        <v>1.6944444444444444</v>
      </c>
      <c r="AJ121" s="4">
        <f>IFERROR(AVERAGE(Tabela13[[#This Row],[V2]],Tabela13[[#This Row],[V1]]),"")</f>
        <v>1.4444444444444444</v>
      </c>
      <c r="AK121" s="4">
        <f>IFERROR(AVERAGE(Tabela13[[#This Row],[V2]],Tabela13[[#This Row],[V3]]),"")</f>
        <v>1.1944444444444444</v>
      </c>
      <c r="AL121" s="4">
        <f>IFERROR(AVERAGE(Tabela13[[#This Row],[V2]],Tabela13[[#This Row],[V4]]),"")</f>
        <v>1.3611111111111112</v>
      </c>
      <c r="AM121" s="4">
        <f>IFERROR(AVERAGE(Tabela13[[#This Row],[V3]],Tabela13[[#This Row],[V1]]),"")</f>
        <v>1.5277777777777777</v>
      </c>
      <c r="AN121" s="4">
        <f>IFERROR(AVERAGE(Tabela13[[#This Row],[V3]],Tabela13[[#This Row],[V2]]),"")</f>
        <v>1.1944444444444444</v>
      </c>
      <c r="AO121" s="4">
        <f>IFERROR(AVERAGE(Tabela13[[#This Row],[V3]],Tabela13[[#This Row],[V4]]),"")</f>
        <v>1.4444444444444444</v>
      </c>
      <c r="AP121" s="4">
        <f>IFERROR(AVERAGE(Tabela13[[#This Row],[V4]],Tabela13[[#This Row],[V1]]),"")</f>
        <v>1.6944444444444444</v>
      </c>
      <c r="AQ121" s="4">
        <f>IFERROR(AVERAGE(Tabela13[[#This Row],[V4]],Tabela13[[#This Row],[V2]]),"")</f>
        <v>1.3611111111111112</v>
      </c>
      <c r="AR121" s="4">
        <f>IFERROR(AVERAGE(Tabela13[[#This Row],[V4]],Tabela13[[#This Row],[V3]]),"")</f>
        <v>1.4444444444444444</v>
      </c>
      <c r="AS121" s="4">
        <f>_xlfn.STDEV.S(Tabela13[[#This Row],[V1]:[V2]])</f>
        <v>0.47140452079103179</v>
      </c>
      <c r="AT121" s="4">
        <f>_xlfn.STDEV.S(Tabela13[[#This Row],[V1]],Tabela13[[#This Row],[V3]])</f>
        <v>0.35355339059327379</v>
      </c>
      <c r="AU121" s="4">
        <f>_xlfn.STDEV.S(Tabela13[[#This Row],[V1]],Tabela13[[#This Row],[V4]])</f>
        <v>0.11785113019775781</v>
      </c>
      <c r="AV121" s="4">
        <f>_xlfn.STDEV.S(Tabela13[[#This Row],[V2]],Tabela13[[#This Row],[V1]])</f>
        <v>0.47140452079103179</v>
      </c>
      <c r="AW121" s="4">
        <f>_xlfn.STDEV.S(Tabela13[[#This Row],[V2]],Tabela13[[#This Row],[V3]])</f>
        <v>0.11785113019775781</v>
      </c>
      <c r="AX121" s="4">
        <f>_xlfn.STDEV.S(Tabela13[[#This Row],[V42]],Tabela13[[#This Row],[V44]])</f>
        <v>0.8249579113843053</v>
      </c>
      <c r="AY121" s="4">
        <f>_xlfn.STDEV.S(Tabela13[[#This Row],[V3]],Tabela13[[#This Row],[V1]])</f>
        <v>0.35355339059327379</v>
      </c>
      <c r="AZ121" s="4">
        <f>_xlfn.STDEV.S(Tabela13[[#This Row],[V3]],Tabela13[[#This Row],[V2]])</f>
        <v>0.11785113019775781</v>
      </c>
      <c r="BA121" s="4">
        <f>_xlfn.STDEV.S(Tabela13[[#This Row],[V3]],Tabela13[[#This Row],[V4]])</f>
        <v>0.23570226039551542</v>
      </c>
      <c r="BB121" s="4">
        <f>_xlfn.STDEV.S(Tabela13[[#This Row],[V4]],Tabela13[[#This Row],[V1]])</f>
        <v>0.11785113019775781</v>
      </c>
      <c r="BC121" s="4">
        <f>_xlfn.STDEV.S(Tabela13[[#This Row],[V4]],Tabela13[[#This Row],[V2]])</f>
        <v>0.35355339059327379</v>
      </c>
      <c r="BD121" s="4">
        <f>_xlfn.STDEV.S(Tabela13[[#This Row],[V4]],Tabela13[[#This Row],[V3]])</f>
        <v>0.23570226039551542</v>
      </c>
      <c r="BE121" s="4">
        <f>Tabela13[[#This Row],[V17]]/Tabela13[[#This Row],[V5]]</f>
        <v>0.32635697593225277</v>
      </c>
      <c r="BF121" s="4">
        <f>Tabela13[[#This Row],[V18]]/Tabela13[[#This Row],[V6]]</f>
        <v>0.23141676475196105</v>
      </c>
      <c r="BG121" s="4">
        <f>Tabela13[[#This Row],[V19]]/Tabela13[[#This Row],[V7]]</f>
        <v>6.9551486674086574E-2</v>
      </c>
      <c r="BH121" s="4">
        <f>Tabela13[[#This Row],[V20]]/Tabela13[[#This Row],[V8]]</f>
        <v>0.32635697593225277</v>
      </c>
      <c r="BI121" s="4">
        <f>Tabela13[[#This Row],[V21]]/Tabela13[[#This Row],[V9]]</f>
        <v>9.8666062491146081E-2</v>
      </c>
      <c r="BJ121" s="4">
        <f>Tabela13[[#This Row],[V22]]/Tabela13[[#This Row],[V10]]</f>
        <v>0.60609152673132627</v>
      </c>
      <c r="BK121" s="4">
        <f>Tabela13[[#This Row],[V23]]/Tabela13[[#This Row],[V11]]</f>
        <v>0.23141676475196105</v>
      </c>
      <c r="BL121" s="4">
        <f>Tabela13[[#This Row],[V24]]/Tabela13[[#This Row],[V12]]</f>
        <v>9.8666062491146081E-2</v>
      </c>
      <c r="BM121" s="4">
        <f>Tabela13[[#This Row],[V25]]/Tabela13[[#This Row],[V13]]</f>
        <v>0.16317848796612605</v>
      </c>
      <c r="BN121" s="4">
        <f>Tabela13[[#This Row],[V26]]/Tabela13[[#This Row],[V14]]</f>
        <v>6.9551486674086574E-2</v>
      </c>
      <c r="BO121" s="4">
        <f>Tabela13[[#This Row],[V27]]/Tabela13[[#This Row],[V15]]</f>
        <v>0.25975351145628278</v>
      </c>
      <c r="BP121" s="4">
        <f>Tabela13[[#This Row],[V28]]/Tabela13[[#This Row],[V16]]</f>
        <v>0.16317848796612605</v>
      </c>
      <c r="BQ121" s="4">
        <f>Tabela13[[#This Row],[V1]]-Tabela13[[#This Row],[V2]]</f>
        <v>0.66666666666666652</v>
      </c>
      <c r="BR121" s="4">
        <f>Tabela13[[#This Row],[V1]]-Tabela13[[#This Row],[V3]]</f>
        <v>0.5</v>
      </c>
      <c r="BS121" s="4">
        <f>Tabela13[[#This Row],[V1]]-Tabela13[[#This Row],[V4]]</f>
        <v>0.16666666666666652</v>
      </c>
      <c r="BT121" s="4">
        <f>Tabela13[[#This Row],[V2]]-Tabela13[[#This Row],[V1]]</f>
        <v>-0.66666666666666652</v>
      </c>
      <c r="BU121" s="4">
        <f>Tabela13[[#This Row],[V2]]-Tabela13[[#This Row],[V3]]</f>
        <v>-0.16666666666666652</v>
      </c>
      <c r="BV121" s="4">
        <f>Tabela13[[#This Row],[V2]]-Tabela13[[#This Row],[V4]]</f>
        <v>-0.5</v>
      </c>
      <c r="BW121" s="4">
        <f>AVERAGE(Tabela13[[#This Row],[V41]],Tabela13[[#This Row],[V42]])</f>
        <v>0.58333333333333326</v>
      </c>
      <c r="BX121" s="4">
        <f>AVERAGE(Tabela13[[#This Row],[V41]],Tabela13[[#This Row],[V43]])</f>
        <v>0.41666666666666652</v>
      </c>
      <c r="BY121" s="4">
        <f>AVERAGE(Tabela13[[#This Row],[V41]],Tabela13[[#This Row],[V44]])</f>
        <v>0</v>
      </c>
      <c r="BZ121" s="4">
        <f>AVERAGE(Tabela13[[#This Row],[V41]],Tabela13[[#This Row],[V45]])</f>
        <v>0.25</v>
      </c>
      <c r="CA121" s="4">
        <f>AVERAGE(Tabela13[[#This Row],[V41]],Tabela13[[#This Row],[V46]])</f>
        <v>8.3333333333333259E-2</v>
      </c>
      <c r="CB121" s="4">
        <f>AVERAGE(Tabela13[[#This Row],[V42]],Tabela13[[#This Row],[V41]])</f>
        <v>0.58333333333333326</v>
      </c>
      <c r="CC121" s="4">
        <f>AVERAGE(Tabela13[[#This Row],[V42]],Tabela13[[#This Row],[V43]])</f>
        <v>0.33333333333333326</v>
      </c>
      <c r="CD121" s="4">
        <f>AVERAGE(Tabela13[[#This Row],[V42]],Tabela13[[#This Row],[V44]])</f>
        <v>-8.3333333333333259E-2</v>
      </c>
      <c r="CE121" s="4">
        <f>AVERAGE(Tabela13[[#This Row],[V42]],Tabela13[[#This Row],[V45]])</f>
        <v>0.16666666666666674</v>
      </c>
      <c r="CF121" s="4">
        <f>AVERAGE(Tabela13[[#This Row],[V42]],Tabela13[[#This Row],[V46]])</f>
        <v>0</v>
      </c>
      <c r="CG121" s="4">
        <f>AVERAGE(Tabela13[[#This Row],[V43]],Tabela13[[#This Row],[V41]])</f>
        <v>0.41666666666666652</v>
      </c>
      <c r="CH121" s="4">
        <f>AVERAGE(Tabela13[[#This Row],[V43]],Tabela13[[#This Row],[V42]])</f>
        <v>0.33333333333333326</v>
      </c>
      <c r="CI121" s="4">
        <f>AVERAGE(Tabela13[[#This Row],[V43]],Tabela13[[#This Row],[V44]])</f>
        <v>-0.25</v>
      </c>
      <c r="CJ121" s="4">
        <f>AVERAGE(Tabela13[[#This Row],[V43]],Tabela13[[#This Row],[V45]])</f>
        <v>0</v>
      </c>
      <c r="CK121" s="4">
        <f>AVERAGE(Tabela13[[#This Row],[V43]],Tabela13[[#This Row],[V46]])</f>
        <v>-0.16666666666666674</v>
      </c>
      <c r="CL121" s="4">
        <f>AVERAGE(Tabela13[[#This Row],[V44]],Tabela13[[#This Row],[V41]])</f>
        <v>0</v>
      </c>
      <c r="CM121" s="4">
        <f>AVERAGE(Tabela13[[#This Row],[V44]],Tabela13[[#This Row],[V42]])</f>
        <v>-8.3333333333333259E-2</v>
      </c>
      <c r="CN121" s="4">
        <f>AVERAGE(Tabela13[[#This Row],[V44]],Tabela13[[#This Row],[V43]])</f>
        <v>-0.25</v>
      </c>
      <c r="CO121" s="4">
        <f>AVERAGE(Tabela13[[#This Row],[V44]],Tabela13[[#This Row],[V45]])</f>
        <v>-0.41666666666666652</v>
      </c>
      <c r="CP121" s="4">
        <f>AVERAGE(Tabela13[[#This Row],[V44]],Tabela13[[#This Row],[V46]])</f>
        <v>-0.58333333333333326</v>
      </c>
      <c r="CQ121" s="4">
        <f>AVERAGE(Tabela13[[#This Row],[V45]],Tabela13[[#This Row],[V41]])</f>
        <v>0.25</v>
      </c>
      <c r="CR121" s="4">
        <f>AVERAGE(Tabela13[[#This Row],[V45]],Tabela13[[#This Row],[V42]])</f>
        <v>0.16666666666666674</v>
      </c>
      <c r="CS121" s="4">
        <f>AVERAGE(Tabela13[[#This Row],[V45]],Tabela13[[#This Row],[V43]])</f>
        <v>0</v>
      </c>
      <c r="CT121" s="4">
        <f>AVERAGE(Tabela13[[#This Row],[V45]],Tabela13[[#This Row],[V44]])</f>
        <v>-0.41666666666666652</v>
      </c>
      <c r="CU121" s="4">
        <f>AVERAGE(Tabela13[[#This Row],[V45]],Tabela13[[#This Row],[V46]])</f>
        <v>-0.33333333333333326</v>
      </c>
      <c r="CV121" s="4">
        <f>AVERAGE(Tabela13[[#This Row],[V46]],Tabela13[[#This Row],[V41]])</f>
        <v>8.3333333333333259E-2</v>
      </c>
      <c r="CW121" s="4">
        <f>AVERAGE(Tabela13[[#This Row],[V46]],Tabela13[[#This Row],[V42]])</f>
        <v>0</v>
      </c>
      <c r="CX121" s="4">
        <f>AVERAGE(Tabela13[[#This Row],[V46]],Tabela13[[#This Row],[V43]])</f>
        <v>-0.16666666666666674</v>
      </c>
      <c r="CY121" s="4">
        <f>AVERAGE(Tabela13[[#This Row],[V46]],Tabela13[[#This Row],[V44]])</f>
        <v>-0.58333333333333326</v>
      </c>
      <c r="CZ121" s="4">
        <f>AVERAGE(Tabela13[[#This Row],[V46]],Tabela13[[#This Row],[V45]])</f>
        <v>-0.33333333333333326</v>
      </c>
      <c r="DA121" s="3">
        <f>_xlfn.STDEV.S(Tabela13[[#This Row],[V41]],Tabela13[[#This Row],[V42]])</f>
        <v>0.11785113019775771</v>
      </c>
      <c r="DB121" s="3">
        <f>_xlfn.STDEV.S(Tabela13[[#This Row],[V41]],Tabela13[[#This Row],[V43]])</f>
        <v>0.35355339059327379</v>
      </c>
      <c r="DC121" s="3">
        <f>_xlfn.STDEV.S(Tabela13[[#This Row],[V41]],Tabela13[[#This Row],[V44]])</f>
        <v>0.94280904158206313</v>
      </c>
      <c r="DD121" s="3">
        <f>_xlfn.STDEV.S(Tabela13[[#This Row],[V41]],Tabela13[[#This Row],[V45]])</f>
        <v>0.5892556509887894</v>
      </c>
      <c r="DE121" s="3">
        <f>_xlfn.STDEV.S(Tabela13[[#This Row],[V41]],Tabela13[[#This Row],[V46]])</f>
        <v>0.8249579113843053</v>
      </c>
      <c r="DF121" s="3">
        <f>_xlfn.STDEV.S(Tabela13[[#This Row],[V42]],Tabela13[[#This Row],[V41]])</f>
        <v>0.11785113019775771</v>
      </c>
      <c r="DG121" s="3">
        <f>_xlfn.STDEV.S(Tabela13[[#This Row],[V42]],Tabela13[[#This Row],[V43]])</f>
        <v>0.23570226039551595</v>
      </c>
      <c r="DH121" s="3">
        <f>_xlfn.STDEV.S(Tabela13[[#This Row],[V42]],Tabela13[[#This Row],[V44]])</f>
        <v>0.8249579113843053</v>
      </c>
      <c r="DI121" s="3">
        <f>_xlfn.STDEV.S(Tabela13[[#This Row],[V42]],Tabela13[[#This Row],[V45]])</f>
        <v>0.47140452079103157</v>
      </c>
      <c r="DJ121" s="3">
        <f>_xlfn.STDEV.S(Tabela13[[#This Row],[V42]],Tabela13[[#This Row],[V46]])</f>
        <v>0.70710678118654757</v>
      </c>
      <c r="DK121" s="3">
        <f>_xlfn.STDEV.S(Tabela13[[#This Row],[V43]],Tabela13[[#This Row],[V41]])</f>
        <v>0.35355339059327379</v>
      </c>
      <c r="DL121" s="3">
        <f>_xlfn.STDEV.S(Tabela13[[#This Row],[V43]],Tabela13[[#This Row],[V42]])</f>
        <v>0.23570226039551595</v>
      </c>
      <c r="DM121" s="3">
        <f>_xlfn.STDEV.S(Tabela13[[#This Row],[V43]],Tabela13[[#This Row],[V44]])</f>
        <v>0.5892556509887894</v>
      </c>
      <c r="DN121" s="3">
        <f>_xlfn.STDEV.S(Tabela13[[#This Row],[V43]],Tabela13[[#This Row],[V45]])</f>
        <v>0.23570226039551562</v>
      </c>
      <c r="DO121" s="3">
        <f>_xlfn.STDEV.S(Tabela13[[#This Row],[V43]],Tabela13[[#This Row],[V46]])</f>
        <v>0.47140452079103157</v>
      </c>
      <c r="DP121" s="3">
        <f>_xlfn.STDEV.S(Tabela13[[#This Row],[V44]],Tabela13[[#This Row],[V41]])</f>
        <v>0.94280904158206313</v>
      </c>
      <c r="DQ121" s="3">
        <f>_xlfn.STDEV.S(Tabela13[[#This Row],[V44]],Tabela13[[#This Row],[V42]])</f>
        <v>0.8249579113843053</v>
      </c>
      <c r="DR121" s="3">
        <f>_xlfn.STDEV.S(Tabela13[[#This Row],[V44]],Tabela13[[#This Row],[V43]])</f>
        <v>0.5892556509887894</v>
      </c>
      <c r="DS121" s="3">
        <f>_xlfn.STDEV.S(Tabela13[[#This Row],[V44]],Tabela13[[#This Row],[V45]])</f>
        <v>0.35355339059327379</v>
      </c>
      <c r="DT121" s="3">
        <f>_xlfn.STDEV.S(Tabela13[[#This Row],[V44]],Tabela13[[#This Row],[V46]])</f>
        <v>0.11785113019775771</v>
      </c>
      <c r="DU121" s="3">
        <f>_xlfn.STDEV.S(Tabela13[[#This Row],[V45]],Tabela13[[#This Row],[V41]])</f>
        <v>0.5892556509887894</v>
      </c>
      <c r="DV121" s="3">
        <f>_xlfn.STDEV.S(Tabela13[[#This Row],[V45]],Tabela13[[#This Row],[V42]])</f>
        <v>0.47140452079103157</v>
      </c>
      <c r="DW121" s="3">
        <f>_xlfn.STDEV.S(Tabela13[[#This Row],[V45]],Tabela13[[#This Row],[V43]])</f>
        <v>0.23570226039551562</v>
      </c>
      <c r="DX121" s="3">
        <f>_xlfn.STDEV.S(Tabela13[[#This Row],[V45]],Tabela13[[#This Row],[V44]])</f>
        <v>0.35355339059327379</v>
      </c>
      <c r="DY121" s="3">
        <f>_xlfn.STDEV.S(Tabela13[[#This Row],[V45]],Tabela13[[#This Row],[V46]])</f>
        <v>0.23570226039551595</v>
      </c>
      <c r="DZ121" s="3">
        <f>_xlfn.STDEV.S(Tabela13[[#This Row],[V46]],Tabela13[[#This Row],[V41]])</f>
        <v>0.8249579113843053</v>
      </c>
      <c r="EA121" s="3">
        <f>_xlfn.STDEV.S(Tabela13[[#This Row],[V46]],Tabela13[[#This Row],[V42]])</f>
        <v>0.70710678118654757</v>
      </c>
      <c r="EB121" s="3">
        <f>_xlfn.STDEV.S(Tabela13[[#This Row],[V46]],Tabela13[[#This Row],[V43]])</f>
        <v>0.47140452079103157</v>
      </c>
      <c r="EC121" s="3">
        <f>_xlfn.STDEV.S(Tabela13[[#This Row],[V46]],Tabela13[[#This Row],[V44]])</f>
        <v>0.11785113019775771</v>
      </c>
      <c r="ED121" s="3">
        <f>_xlfn.STDEV.S(Tabela13[[#This Row],[V46]],Tabela13[[#This Row],[V45]])</f>
        <v>0.23570226039551595</v>
      </c>
      <c r="EE121" s="3">
        <f t="shared" si="92"/>
        <v>0.2020305089104418</v>
      </c>
      <c r="EF121" s="3">
        <f t="shared" si="93"/>
        <v>0.84852813742385735</v>
      </c>
      <c r="EG121" s="3" t="str">
        <f t="shared" si="94"/>
        <v/>
      </c>
      <c r="EH121" s="3">
        <f t="shared" si="95"/>
        <v>2.3570226039551576</v>
      </c>
      <c r="EI121" s="3">
        <f t="shared" si="96"/>
        <v>9.8994949366116725</v>
      </c>
      <c r="EJ121" s="3">
        <f t="shared" si="97"/>
        <v>0.2020305089104418</v>
      </c>
      <c r="EK121" s="3">
        <f t="shared" si="98"/>
        <v>0.70710678118654802</v>
      </c>
      <c r="EL121" s="3">
        <f t="shared" si="99"/>
        <v>-9.8994949366116725</v>
      </c>
      <c r="EM121" s="3">
        <f t="shared" si="100"/>
        <v>2.8284271247461881</v>
      </c>
      <c r="EN121" s="3" t="str">
        <f t="shared" si="101"/>
        <v/>
      </c>
      <c r="EO121" s="3">
        <f t="shared" si="102"/>
        <v>0.84852813742385735</v>
      </c>
      <c r="EP121" s="3">
        <f t="shared" si="103"/>
        <v>0.70710678118654802</v>
      </c>
      <c r="EQ121" s="3">
        <f t="shared" si="104"/>
        <v>-2.3570226039551576</v>
      </c>
      <c r="ER121" s="3" t="str">
        <f t="shared" si="105"/>
        <v/>
      </c>
      <c r="ES121" s="3" t="str">
        <f t="shared" si="106"/>
        <v/>
      </c>
      <c r="ET121" s="3" t="str">
        <f t="shared" si="107"/>
        <v/>
      </c>
      <c r="EU121" s="3" t="str">
        <f t="shared" si="108"/>
        <v/>
      </c>
      <c r="EV121" s="3">
        <f t="shared" si="109"/>
        <v>-2.3570226039551576</v>
      </c>
      <c r="EW121" s="3">
        <f t="shared" si="110"/>
        <v>-0.84852813742385735</v>
      </c>
      <c r="EX121" s="3">
        <f t="shared" si="111"/>
        <v>-0.2020305089104418</v>
      </c>
      <c r="EY121" s="3">
        <f t="shared" si="112"/>
        <v>2.3570226039551576</v>
      </c>
      <c r="EZ121" s="3">
        <f t="shared" si="113"/>
        <v>2.8284271247461881</v>
      </c>
      <c r="FA121" s="3" t="str">
        <f t="shared" si="114"/>
        <v/>
      </c>
      <c r="FB121" s="3">
        <f t="shared" si="115"/>
        <v>-0.84852813742385735</v>
      </c>
      <c r="FC121" s="3">
        <f t="shared" si="116"/>
        <v>-0.70710678118654802</v>
      </c>
      <c r="FD121" s="3">
        <f t="shared" si="117"/>
        <v>9.8994949366116725</v>
      </c>
      <c r="FE121" s="3" t="str">
        <f t="shared" si="118"/>
        <v/>
      </c>
      <c r="FF121" s="3">
        <f t="shared" si="119"/>
        <v>-2.8284271247461881</v>
      </c>
      <c r="FG121" s="3">
        <f t="shared" si="120"/>
        <v>-0.2020305089104418</v>
      </c>
      <c r="FH121" s="3">
        <f t="shared" si="121"/>
        <v>-0.70710678118654802</v>
      </c>
      <c r="FI121" s="4">
        <f t="shared" si="122"/>
        <v>0.66666666666666663</v>
      </c>
      <c r="FJ121" s="4">
        <f t="shared" si="123"/>
        <v>1.1111111111111112</v>
      </c>
      <c r="FK121" s="4">
        <f t="shared" si="124"/>
        <v>1.8510638297872344</v>
      </c>
      <c r="FL121" s="4">
        <f t="shared" si="125"/>
        <v>0.89361702127659581</v>
      </c>
      <c r="FM121" s="4">
        <f>Tabela13[[#This Row],[V139]]-Tabela13[[#This Row],[V140]]</f>
        <v>0.95744680851063857</v>
      </c>
      <c r="FN121" s="4">
        <f>Tabela13[[#This Row],[V1]]-Tabela13[[#This Row],[V2]]/2</f>
        <v>1.2222222222222221</v>
      </c>
      <c r="FO121" s="4">
        <f>Tabela13[[#This Row],[V1]]-Tabela13[[#This Row],[V3]]/2</f>
        <v>1.1388888888888888</v>
      </c>
      <c r="FP121" s="4">
        <f>Tabela13[[#This Row],[V1]]-Tabela13[[#This Row],[V4]]/2</f>
        <v>0.9722222222222221</v>
      </c>
      <c r="FQ121" s="4">
        <f>Tabela13[[#This Row],[V2]]-Tabela13[[#This Row],[V1]]/2</f>
        <v>0.22222222222222232</v>
      </c>
      <c r="FR121" s="4">
        <f>Tabela13[[#This Row],[V2]]-Tabela13[[#This Row],[V3]]/2</f>
        <v>0.47222222222222232</v>
      </c>
      <c r="FS121" s="4">
        <f>Tabela13[[#This Row],[V2]]-Tabela13[[#This Row],[V4]]/2</f>
        <v>0.30555555555555558</v>
      </c>
      <c r="FT121" s="4">
        <f t="shared" si="126"/>
        <v>0.88506681588861025</v>
      </c>
      <c r="FU121" s="4">
        <f t="shared" si="127"/>
        <v>0.85024219095065501</v>
      </c>
      <c r="FV121" s="4">
        <f t="shared" si="128"/>
        <v>0.77131458757458804</v>
      </c>
      <c r="FW121" s="4">
        <f t="shared" si="129"/>
        <v>0.21866894587394206</v>
      </c>
      <c r="FX121" s="4">
        <f t="shared" si="130"/>
        <v>0.44117948041498073</v>
      </c>
      <c r="FY121" s="4">
        <f t="shared" si="131"/>
        <v>0.29654580906970046</v>
      </c>
      <c r="FZ121" s="4">
        <f t="shared" si="132"/>
        <v>159.31202685994984</v>
      </c>
      <c r="GA121" s="4">
        <f t="shared" si="133"/>
        <v>153.0435943711179</v>
      </c>
      <c r="GB121" s="4">
        <f t="shared" si="134"/>
        <v>138.83662576342584</v>
      </c>
      <c r="GC121" s="4">
        <f t="shared" si="135"/>
        <v>39.360410257309567</v>
      </c>
      <c r="GD121" s="4">
        <f t="shared" si="136"/>
        <v>79.412306474696535</v>
      </c>
      <c r="GE121" s="4">
        <f t="shared" si="137"/>
        <v>53.37824563254609</v>
      </c>
      <c r="GF121" s="4">
        <f>Tabela13[[#This Row],[V1]]-Tabela13[[#This Row],[V2]]/Tabela13[[#This Row],[V2]]</f>
        <v>0.77777777777777768</v>
      </c>
      <c r="GG121" s="4">
        <f>Tabela13[[#This Row],[V1]]-Tabela13[[#This Row],[V3]]/Tabela13[[#This Row],[V3]]</f>
        <v>0.77777777777777768</v>
      </c>
      <c r="GH121" s="4">
        <f>Tabela13[[#This Row],[V1]]-Tabela13[[#This Row],[V4]]/Tabela13[[#This Row],[V4]]</f>
        <v>0.77777777777777768</v>
      </c>
      <c r="GI121" s="4">
        <f>Tabela13[[#This Row],[V2]]-Tabela13[[#This Row],[V1]]/Tabela13[[#This Row],[V1]]</f>
        <v>0.11111111111111116</v>
      </c>
      <c r="GJ121" s="4">
        <f>Tabela13[[#This Row],[V2]]-Tabela13[[#This Row],[V3]]/Tabela13[[#This Row],[V3]]</f>
        <v>0.11111111111111116</v>
      </c>
      <c r="GK121" s="4">
        <f>Tabela13[[#This Row],[V2]]-Tabela13[[#This Row],[V4]]/Tabela13[[#This Row],[V4]]</f>
        <v>0.11111111111111116</v>
      </c>
      <c r="GL121" s="4">
        <f t="shared" si="138"/>
        <v>0.30429030972509369</v>
      </c>
      <c r="GM121" s="4">
        <f t="shared" si="139"/>
        <v>1.4444444444444442</v>
      </c>
      <c r="GN121" s="4">
        <f t="shared" si="140"/>
        <v>0.2106625221173726</v>
      </c>
      <c r="GO121" s="3">
        <f t="shared" si="141"/>
        <v>1</v>
      </c>
      <c r="GP121" s="3">
        <v>100</v>
      </c>
      <c r="GQ121" s="3">
        <f t="shared" si="142"/>
        <v>0.8</v>
      </c>
      <c r="GR121" s="3">
        <f t="shared" si="143"/>
        <v>80</v>
      </c>
      <c r="GS121" s="34">
        <f>COUNTIF($D$2:D120,Tabela13[[#This Row],[HomeTeam]])</f>
        <v>5</v>
      </c>
      <c r="GT121" s="34">
        <f>COUNTIF($E$2:E120,Tabela13[[#This Row],[AwayTeam]])</f>
        <v>6</v>
      </c>
      <c r="GU121" s="3">
        <f>IFERROR(AVERAGEIFS($AD$2:AD120,$D$2:D120,Tabela13[[#This Row],[HomeTeam]],$GS$2:GS120,"&gt;="&amp;Tabela13[[#This Row],[Contagem_H]]-5),"")</f>
        <v>0.90270910689857353</v>
      </c>
      <c r="GV121" s="3">
        <f>IFERROR(AVERAGEIFS($G$2:G120,$E$2:E120,Tabela13[[#This Row],[AwayTeam]],$GT$2:GT120,"&gt;="&amp;Tabela13[[#This Row],[Contagem_A]]-5),"")</f>
        <v>0.6</v>
      </c>
      <c r="GW121" s="3">
        <f>IFERROR(AVERAGEIFS($GQ$2:GQ120,$D$2:D120,Tabela13[[#This Row],[HomeTeam]],$GS$2:GS120,"&gt;="&amp;Tabela13[[#This Row],[Contagem_H]]-5),"")</f>
        <v>-9.1999999999999998E-2</v>
      </c>
    </row>
    <row r="122" spans="1:205" x14ac:dyDescent="0.25">
      <c r="A122" t="s">
        <v>127</v>
      </c>
      <c r="B122" t="s">
        <v>179</v>
      </c>
      <c r="C122" t="s">
        <v>136</v>
      </c>
      <c r="D122" t="s">
        <v>24</v>
      </c>
      <c r="E122" t="s">
        <v>130</v>
      </c>
      <c r="F122" s="3">
        <v>4</v>
      </c>
      <c r="G122" s="3">
        <v>4</v>
      </c>
      <c r="H122" s="3" t="str">
        <f t="shared" si="144"/>
        <v>D</v>
      </c>
      <c r="I122" s="3">
        <v>4.75</v>
      </c>
      <c r="J122" s="3">
        <v>3.75</v>
      </c>
      <c r="K122" s="3">
        <v>1.73</v>
      </c>
      <c r="L122" s="3">
        <v>1.83</v>
      </c>
      <c r="M122" s="3">
        <v>2.0699999999999998</v>
      </c>
      <c r="N122" s="3">
        <f t="shared" si="73"/>
        <v>8</v>
      </c>
      <c r="O122" s="3">
        <f t="shared" si="74"/>
        <v>1</v>
      </c>
      <c r="P122" s="3">
        <f t="shared" si="75"/>
        <v>1</v>
      </c>
      <c r="Q122" s="3">
        <f t="shared" si="76"/>
        <v>5.5227664537065291E-2</v>
      </c>
      <c r="R122" s="3">
        <f t="shared" si="77"/>
        <v>2.9539874871307492E-2</v>
      </c>
      <c r="S122" s="3">
        <f t="shared" si="78"/>
        <v>5.01233140655106</v>
      </c>
      <c r="T122" s="3">
        <f t="shared" si="79"/>
        <v>3.9571037420139947</v>
      </c>
      <c r="U122" s="3">
        <f t="shared" si="80"/>
        <v>1.8255438596491229</v>
      </c>
      <c r="V122" s="3">
        <f t="shared" si="81"/>
        <v>1.9310666261028295</v>
      </c>
      <c r="W122" s="3">
        <f t="shared" si="82"/>
        <v>2.1843212655917248</v>
      </c>
      <c r="X122" s="4">
        <f t="shared" si="83"/>
        <v>0.21052631578947367</v>
      </c>
      <c r="Y122" s="4">
        <f t="shared" si="84"/>
        <v>0.26666666666666666</v>
      </c>
      <c r="Z122" s="4">
        <f t="shared" si="85"/>
        <v>0.5780346820809249</v>
      </c>
      <c r="AA122" s="4">
        <f t="shared" si="86"/>
        <v>0.54644808743169393</v>
      </c>
      <c r="AB122" s="4">
        <f t="shared" si="87"/>
        <v>0.48309178743961356</v>
      </c>
      <c r="AC122" s="4">
        <f t="shared" si="88"/>
        <v>2.1052631578947367</v>
      </c>
      <c r="AD122" s="4">
        <f t="shared" si="89"/>
        <v>2.2890173410404624</v>
      </c>
      <c r="AE122" s="4">
        <f t="shared" si="90"/>
        <v>2.1052631578947367</v>
      </c>
      <c r="AF122" s="4">
        <f t="shared" si="91"/>
        <v>2.2890173410404624</v>
      </c>
      <c r="AG122" s="4">
        <f>IFERROR(AVERAGE(Tabela13[[#This Row],[V1]],Tabela13[[#This Row],[V2]]),"")</f>
        <v>2.1971402494675996</v>
      </c>
      <c r="AH122" s="4">
        <f>IFERROR(AVERAGE(Tabela13[[#This Row],[V1]],Tabela13[[#This Row],[V3]]),"")</f>
        <v>2.1052631578947367</v>
      </c>
      <c r="AI122" s="4">
        <f>IFERROR(AVERAGE(Tabela13[[#This Row],[V1]],Tabela13[[#This Row],[V4]]),"")</f>
        <v>2.1971402494675996</v>
      </c>
      <c r="AJ122" s="4">
        <f>IFERROR(AVERAGE(Tabela13[[#This Row],[V2]],Tabela13[[#This Row],[V1]]),"")</f>
        <v>2.1971402494675996</v>
      </c>
      <c r="AK122" s="4">
        <f>IFERROR(AVERAGE(Tabela13[[#This Row],[V2]],Tabela13[[#This Row],[V3]]),"")</f>
        <v>2.1971402494675996</v>
      </c>
      <c r="AL122" s="4">
        <f>IFERROR(AVERAGE(Tabela13[[#This Row],[V2]],Tabela13[[#This Row],[V4]]),"")</f>
        <v>2.2890173410404624</v>
      </c>
      <c r="AM122" s="4">
        <f>IFERROR(AVERAGE(Tabela13[[#This Row],[V3]],Tabela13[[#This Row],[V1]]),"")</f>
        <v>2.1052631578947367</v>
      </c>
      <c r="AN122" s="4">
        <f>IFERROR(AVERAGE(Tabela13[[#This Row],[V3]],Tabela13[[#This Row],[V2]]),"")</f>
        <v>2.1971402494675996</v>
      </c>
      <c r="AO122" s="4">
        <f>IFERROR(AVERAGE(Tabela13[[#This Row],[V3]],Tabela13[[#This Row],[V4]]),"")</f>
        <v>2.1971402494675996</v>
      </c>
      <c r="AP122" s="4">
        <f>IFERROR(AVERAGE(Tabela13[[#This Row],[V4]],Tabela13[[#This Row],[V1]]),"")</f>
        <v>2.1971402494675996</v>
      </c>
      <c r="AQ122" s="4">
        <f>IFERROR(AVERAGE(Tabela13[[#This Row],[V4]],Tabela13[[#This Row],[V2]]),"")</f>
        <v>2.2890173410404624</v>
      </c>
      <c r="AR122" s="4">
        <f>IFERROR(AVERAGE(Tabela13[[#This Row],[V4]],Tabela13[[#This Row],[V3]]),"")</f>
        <v>2.1971402494675996</v>
      </c>
      <c r="AS122" s="4">
        <f>_xlfn.STDEV.S(Tabela13[[#This Row],[V1]:[V2]])</f>
        <v>0.12993382897373743</v>
      </c>
      <c r="AT122" s="4">
        <f>_xlfn.STDEV.S(Tabela13[[#This Row],[V1]],Tabela13[[#This Row],[V3]])</f>
        <v>0</v>
      </c>
      <c r="AU122" s="4">
        <f>_xlfn.STDEV.S(Tabela13[[#This Row],[V1]],Tabela13[[#This Row],[V4]])</f>
        <v>0.12993382897373743</v>
      </c>
      <c r="AV122" s="4">
        <f>_xlfn.STDEV.S(Tabela13[[#This Row],[V2]],Tabela13[[#This Row],[V1]])</f>
        <v>0.12993382897373743</v>
      </c>
      <c r="AW122" s="4">
        <f>_xlfn.STDEV.S(Tabela13[[#This Row],[V2]],Tabela13[[#This Row],[V3]])</f>
        <v>0.12993382897373743</v>
      </c>
      <c r="AX122" s="4">
        <f>_xlfn.STDEV.S(Tabela13[[#This Row],[V42]],Tabela13[[#This Row],[V44]])</f>
        <v>0.12993382897373743</v>
      </c>
      <c r="AY122" s="4">
        <f>_xlfn.STDEV.S(Tabela13[[#This Row],[V3]],Tabela13[[#This Row],[V1]])</f>
        <v>0</v>
      </c>
      <c r="AZ122" s="4">
        <f>_xlfn.STDEV.S(Tabela13[[#This Row],[V3]],Tabela13[[#This Row],[V2]])</f>
        <v>0.12993382897373743</v>
      </c>
      <c r="BA122" s="4">
        <f>_xlfn.STDEV.S(Tabela13[[#This Row],[V3]],Tabela13[[#This Row],[V4]])</f>
        <v>0.12993382897373743</v>
      </c>
      <c r="BB122" s="4">
        <f>_xlfn.STDEV.S(Tabela13[[#This Row],[V4]],Tabela13[[#This Row],[V1]])</f>
        <v>0.12993382897373743</v>
      </c>
      <c r="BC122" s="4">
        <f>_xlfn.STDEV.S(Tabela13[[#This Row],[V4]],Tabela13[[#This Row],[V2]])</f>
        <v>0</v>
      </c>
      <c r="BD122" s="4">
        <f>_xlfn.STDEV.S(Tabela13[[#This Row],[V4]],Tabela13[[#This Row],[V3]])</f>
        <v>0.12993382897373743</v>
      </c>
      <c r="BE122" s="4">
        <f>Tabela13[[#This Row],[V17]]/Tabela13[[#This Row],[V5]]</f>
        <v>5.9137703660575316E-2</v>
      </c>
      <c r="BF122" s="4">
        <f>Tabela13[[#This Row],[V18]]/Tabela13[[#This Row],[V6]]</f>
        <v>0</v>
      </c>
      <c r="BG122" s="4">
        <f>Tabela13[[#This Row],[V19]]/Tabela13[[#This Row],[V7]]</f>
        <v>5.9137703660575316E-2</v>
      </c>
      <c r="BH122" s="4">
        <f>Tabela13[[#This Row],[V20]]/Tabela13[[#This Row],[V8]]</f>
        <v>5.9137703660575316E-2</v>
      </c>
      <c r="BI122" s="4">
        <f>Tabela13[[#This Row],[V21]]/Tabela13[[#This Row],[V9]]</f>
        <v>5.9137703660575316E-2</v>
      </c>
      <c r="BJ122" s="4">
        <f>Tabela13[[#This Row],[V22]]/Tabela13[[#This Row],[V10]]</f>
        <v>5.6764021243577212E-2</v>
      </c>
      <c r="BK122" s="4">
        <f>Tabela13[[#This Row],[V23]]/Tabela13[[#This Row],[V11]]</f>
        <v>0</v>
      </c>
      <c r="BL122" s="4">
        <f>Tabela13[[#This Row],[V24]]/Tabela13[[#This Row],[V12]]</f>
        <v>5.9137703660575316E-2</v>
      </c>
      <c r="BM122" s="4">
        <f>Tabela13[[#This Row],[V25]]/Tabela13[[#This Row],[V13]]</f>
        <v>5.9137703660575316E-2</v>
      </c>
      <c r="BN122" s="4">
        <f>Tabela13[[#This Row],[V26]]/Tabela13[[#This Row],[V14]]</f>
        <v>5.9137703660575316E-2</v>
      </c>
      <c r="BO122" s="4">
        <f>Tabela13[[#This Row],[V27]]/Tabela13[[#This Row],[V15]]</f>
        <v>0</v>
      </c>
      <c r="BP122" s="4">
        <f>Tabela13[[#This Row],[V28]]/Tabela13[[#This Row],[V16]]</f>
        <v>5.9137703660575316E-2</v>
      </c>
      <c r="BQ122" s="4">
        <f>Tabela13[[#This Row],[V1]]-Tabela13[[#This Row],[V2]]</f>
        <v>-0.18375418314572567</v>
      </c>
      <c r="BR122" s="4">
        <f>Tabela13[[#This Row],[V1]]-Tabela13[[#This Row],[V3]]</f>
        <v>0</v>
      </c>
      <c r="BS122" s="4">
        <f>Tabela13[[#This Row],[V1]]-Tabela13[[#This Row],[V4]]</f>
        <v>-0.18375418314572567</v>
      </c>
      <c r="BT122" s="4">
        <f>Tabela13[[#This Row],[V2]]-Tabela13[[#This Row],[V1]]</f>
        <v>0.18375418314572567</v>
      </c>
      <c r="BU122" s="4">
        <f>Tabela13[[#This Row],[V2]]-Tabela13[[#This Row],[V3]]</f>
        <v>0.18375418314572567</v>
      </c>
      <c r="BV122" s="4">
        <f>Tabela13[[#This Row],[V2]]-Tabela13[[#This Row],[V4]]</f>
        <v>0</v>
      </c>
      <c r="BW122" s="4">
        <f>AVERAGE(Tabela13[[#This Row],[V41]],Tabela13[[#This Row],[V42]])</f>
        <v>-9.1877091572862835E-2</v>
      </c>
      <c r="BX122" s="4">
        <f>AVERAGE(Tabela13[[#This Row],[V41]],Tabela13[[#This Row],[V43]])</f>
        <v>-0.18375418314572567</v>
      </c>
      <c r="BY122" s="4">
        <f>AVERAGE(Tabela13[[#This Row],[V41]],Tabela13[[#This Row],[V44]])</f>
        <v>0</v>
      </c>
      <c r="BZ122" s="4">
        <f>AVERAGE(Tabela13[[#This Row],[V41]],Tabela13[[#This Row],[V45]])</f>
        <v>0</v>
      </c>
      <c r="CA122" s="4">
        <f>AVERAGE(Tabela13[[#This Row],[V41]],Tabela13[[#This Row],[V46]])</f>
        <v>-9.1877091572862835E-2</v>
      </c>
      <c r="CB122" s="4">
        <f>AVERAGE(Tabela13[[#This Row],[V42]],Tabela13[[#This Row],[V41]])</f>
        <v>-9.1877091572862835E-2</v>
      </c>
      <c r="CC122" s="4">
        <f>AVERAGE(Tabela13[[#This Row],[V42]],Tabela13[[#This Row],[V43]])</f>
        <v>-9.1877091572862835E-2</v>
      </c>
      <c r="CD122" s="4">
        <f>AVERAGE(Tabela13[[#This Row],[V42]],Tabela13[[#This Row],[V44]])</f>
        <v>9.1877091572862835E-2</v>
      </c>
      <c r="CE122" s="4">
        <f>AVERAGE(Tabela13[[#This Row],[V42]],Tabela13[[#This Row],[V45]])</f>
        <v>9.1877091572862835E-2</v>
      </c>
      <c r="CF122" s="4">
        <f>AVERAGE(Tabela13[[#This Row],[V42]],Tabela13[[#This Row],[V46]])</f>
        <v>0</v>
      </c>
      <c r="CG122" s="4">
        <f>AVERAGE(Tabela13[[#This Row],[V43]],Tabela13[[#This Row],[V41]])</f>
        <v>-0.18375418314572567</v>
      </c>
      <c r="CH122" s="4">
        <f>AVERAGE(Tabela13[[#This Row],[V43]],Tabela13[[#This Row],[V42]])</f>
        <v>-9.1877091572862835E-2</v>
      </c>
      <c r="CI122" s="4">
        <f>AVERAGE(Tabela13[[#This Row],[V43]],Tabela13[[#This Row],[V44]])</f>
        <v>0</v>
      </c>
      <c r="CJ122" s="4">
        <f>AVERAGE(Tabela13[[#This Row],[V43]],Tabela13[[#This Row],[V45]])</f>
        <v>0</v>
      </c>
      <c r="CK122" s="4">
        <f>AVERAGE(Tabela13[[#This Row],[V43]],Tabela13[[#This Row],[V46]])</f>
        <v>-9.1877091572862835E-2</v>
      </c>
      <c r="CL122" s="4">
        <f>AVERAGE(Tabela13[[#This Row],[V44]],Tabela13[[#This Row],[V41]])</f>
        <v>0</v>
      </c>
      <c r="CM122" s="4">
        <f>AVERAGE(Tabela13[[#This Row],[V44]],Tabela13[[#This Row],[V42]])</f>
        <v>9.1877091572862835E-2</v>
      </c>
      <c r="CN122" s="4">
        <f>AVERAGE(Tabela13[[#This Row],[V44]],Tabela13[[#This Row],[V43]])</f>
        <v>0</v>
      </c>
      <c r="CO122" s="4">
        <f>AVERAGE(Tabela13[[#This Row],[V44]],Tabela13[[#This Row],[V45]])</f>
        <v>0.18375418314572567</v>
      </c>
      <c r="CP122" s="4">
        <f>AVERAGE(Tabela13[[#This Row],[V44]],Tabela13[[#This Row],[V46]])</f>
        <v>9.1877091572862835E-2</v>
      </c>
      <c r="CQ122" s="4">
        <f>AVERAGE(Tabela13[[#This Row],[V45]],Tabela13[[#This Row],[V41]])</f>
        <v>0</v>
      </c>
      <c r="CR122" s="4">
        <f>AVERAGE(Tabela13[[#This Row],[V45]],Tabela13[[#This Row],[V42]])</f>
        <v>9.1877091572862835E-2</v>
      </c>
      <c r="CS122" s="4">
        <f>AVERAGE(Tabela13[[#This Row],[V45]],Tabela13[[#This Row],[V43]])</f>
        <v>0</v>
      </c>
      <c r="CT122" s="4">
        <f>AVERAGE(Tabela13[[#This Row],[V45]],Tabela13[[#This Row],[V44]])</f>
        <v>0.18375418314572567</v>
      </c>
      <c r="CU122" s="4">
        <f>AVERAGE(Tabela13[[#This Row],[V45]],Tabela13[[#This Row],[V46]])</f>
        <v>9.1877091572862835E-2</v>
      </c>
      <c r="CV122" s="4">
        <f>AVERAGE(Tabela13[[#This Row],[V46]],Tabela13[[#This Row],[V41]])</f>
        <v>-9.1877091572862835E-2</v>
      </c>
      <c r="CW122" s="4">
        <f>AVERAGE(Tabela13[[#This Row],[V46]],Tabela13[[#This Row],[V42]])</f>
        <v>0</v>
      </c>
      <c r="CX122" s="4">
        <f>AVERAGE(Tabela13[[#This Row],[V46]],Tabela13[[#This Row],[V43]])</f>
        <v>-9.1877091572862835E-2</v>
      </c>
      <c r="CY122" s="4">
        <f>AVERAGE(Tabela13[[#This Row],[V46]],Tabela13[[#This Row],[V44]])</f>
        <v>9.1877091572862835E-2</v>
      </c>
      <c r="CZ122" s="4">
        <f>AVERAGE(Tabela13[[#This Row],[V46]],Tabela13[[#This Row],[V45]])</f>
        <v>9.1877091572862835E-2</v>
      </c>
      <c r="DA122" s="3">
        <f>_xlfn.STDEV.S(Tabela13[[#This Row],[V41]],Tabela13[[#This Row],[V42]])</f>
        <v>0.12993382897373743</v>
      </c>
      <c r="DB122" s="3">
        <f>_xlfn.STDEV.S(Tabela13[[#This Row],[V41]],Tabela13[[#This Row],[V43]])</f>
        <v>0</v>
      </c>
      <c r="DC122" s="3">
        <f>_xlfn.STDEV.S(Tabela13[[#This Row],[V41]],Tabela13[[#This Row],[V44]])</f>
        <v>0.25986765794747485</v>
      </c>
      <c r="DD122" s="3">
        <f>_xlfn.STDEV.S(Tabela13[[#This Row],[V41]],Tabela13[[#This Row],[V45]])</f>
        <v>0.25986765794747485</v>
      </c>
      <c r="DE122" s="3">
        <f>_xlfn.STDEV.S(Tabela13[[#This Row],[V41]],Tabela13[[#This Row],[V46]])</f>
        <v>0.12993382897373743</v>
      </c>
      <c r="DF122" s="3">
        <f>_xlfn.STDEV.S(Tabela13[[#This Row],[V42]],Tabela13[[#This Row],[V41]])</f>
        <v>0.12993382897373743</v>
      </c>
      <c r="DG122" s="3">
        <f>_xlfn.STDEV.S(Tabela13[[#This Row],[V42]],Tabela13[[#This Row],[V43]])</f>
        <v>0.12993382897373743</v>
      </c>
      <c r="DH122" s="3">
        <f>_xlfn.STDEV.S(Tabela13[[#This Row],[V42]],Tabela13[[#This Row],[V44]])</f>
        <v>0.12993382897373743</v>
      </c>
      <c r="DI122" s="3">
        <f>_xlfn.STDEV.S(Tabela13[[#This Row],[V42]],Tabela13[[#This Row],[V45]])</f>
        <v>0.12993382897373743</v>
      </c>
      <c r="DJ122" s="3">
        <f>_xlfn.STDEV.S(Tabela13[[#This Row],[V42]],Tabela13[[#This Row],[V46]])</f>
        <v>0</v>
      </c>
      <c r="DK122" s="3">
        <f>_xlfn.STDEV.S(Tabela13[[#This Row],[V43]],Tabela13[[#This Row],[V41]])</f>
        <v>0</v>
      </c>
      <c r="DL122" s="3">
        <f>_xlfn.STDEV.S(Tabela13[[#This Row],[V43]],Tabela13[[#This Row],[V42]])</f>
        <v>0.12993382897373743</v>
      </c>
      <c r="DM122" s="3">
        <f>_xlfn.STDEV.S(Tabela13[[#This Row],[V43]],Tabela13[[#This Row],[V44]])</f>
        <v>0.25986765794747485</v>
      </c>
      <c r="DN122" s="3">
        <f>_xlfn.STDEV.S(Tabela13[[#This Row],[V43]],Tabela13[[#This Row],[V45]])</f>
        <v>0.25986765794747485</v>
      </c>
      <c r="DO122" s="3">
        <f>_xlfn.STDEV.S(Tabela13[[#This Row],[V43]],Tabela13[[#This Row],[V46]])</f>
        <v>0.12993382897373743</v>
      </c>
      <c r="DP122" s="3">
        <f>_xlfn.STDEV.S(Tabela13[[#This Row],[V44]],Tabela13[[#This Row],[V41]])</f>
        <v>0.25986765794747485</v>
      </c>
      <c r="DQ122" s="3">
        <f>_xlfn.STDEV.S(Tabela13[[#This Row],[V44]],Tabela13[[#This Row],[V42]])</f>
        <v>0.12993382897373743</v>
      </c>
      <c r="DR122" s="3">
        <f>_xlfn.STDEV.S(Tabela13[[#This Row],[V44]],Tabela13[[#This Row],[V43]])</f>
        <v>0.25986765794747485</v>
      </c>
      <c r="DS122" s="3">
        <f>_xlfn.STDEV.S(Tabela13[[#This Row],[V44]],Tabela13[[#This Row],[V45]])</f>
        <v>0</v>
      </c>
      <c r="DT122" s="3">
        <f>_xlfn.STDEV.S(Tabela13[[#This Row],[V44]],Tabela13[[#This Row],[V46]])</f>
        <v>0.12993382897373743</v>
      </c>
      <c r="DU122" s="3">
        <f>_xlfn.STDEV.S(Tabela13[[#This Row],[V45]],Tabela13[[#This Row],[V41]])</f>
        <v>0.25986765794747485</v>
      </c>
      <c r="DV122" s="3">
        <f>_xlfn.STDEV.S(Tabela13[[#This Row],[V45]],Tabela13[[#This Row],[V42]])</f>
        <v>0.12993382897373743</v>
      </c>
      <c r="DW122" s="3">
        <f>_xlfn.STDEV.S(Tabela13[[#This Row],[V45]],Tabela13[[#This Row],[V43]])</f>
        <v>0.25986765794747485</v>
      </c>
      <c r="DX122" s="3">
        <f>_xlfn.STDEV.S(Tabela13[[#This Row],[V45]],Tabela13[[#This Row],[V44]])</f>
        <v>0</v>
      </c>
      <c r="DY122" s="3">
        <f>_xlfn.STDEV.S(Tabela13[[#This Row],[V45]],Tabela13[[#This Row],[V46]])</f>
        <v>0.12993382897373743</v>
      </c>
      <c r="DZ122" s="3">
        <f>_xlfn.STDEV.S(Tabela13[[#This Row],[V46]],Tabela13[[#This Row],[V41]])</f>
        <v>0.12993382897373743</v>
      </c>
      <c r="EA122" s="3">
        <f>_xlfn.STDEV.S(Tabela13[[#This Row],[V46]],Tabela13[[#This Row],[V42]])</f>
        <v>0</v>
      </c>
      <c r="EB122" s="3">
        <f>_xlfn.STDEV.S(Tabela13[[#This Row],[V46]],Tabela13[[#This Row],[V43]])</f>
        <v>0.12993382897373743</v>
      </c>
      <c r="EC122" s="3">
        <f>_xlfn.STDEV.S(Tabela13[[#This Row],[V46]],Tabela13[[#This Row],[V44]])</f>
        <v>0.12993382897373743</v>
      </c>
      <c r="ED122" s="3">
        <f>_xlfn.STDEV.S(Tabela13[[#This Row],[V46]],Tabela13[[#This Row],[V45]])</f>
        <v>0.12993382897373743</v>
      </c>
      <c r="EE122" s="3">
        <f t="shared" si="92"/>
        <v>-1.4142135623730951</v>
      </c>
      <c r="EF122" s="3">
        <f t="shared" si="93"/>
        <v>0</v>
      </c>
      <c r="EG122" s="3" t="str">
        <f t="shared" si="94"/>
        <v/>
      </c>
      <c r="EH122" s="3" t="str">
        <f t="shared" si="95"/>
        <v/>
      </c>
      <c r="EI122" s="3">
        <f t="shared" si="96"/>
        <v>-1.4142135623730951</v>
      </c>
      <c r="EJ122" s="3">
        <f t="shared" si="97"/>
        <v>-1.4142135623730951</v>
      </c>
      <c r="EK122" s="3">
        <f t="shared" si="98"/>
        <v>-1.4142135623730951</v>
      </c>
      <c r="EL122" s="3">
        <f t="shared" si="99"/>
        <v>1.4142135623730951</v>
      </c>
      <c r="EM122" s="3">
        <f t="shared" si="100"/>
        <v>1.4142135623730951</v>
      </c>
      <c r="EN122" s="3" t="str">
        <f t="shared" si="101"/>
        <v/>
      </c>
      <c r="EO122" s="3">
        <f t="shared" si="102"/>
        <v>0</v>
      </c>
      <c r="EP122" s="3">
        <f t="shared" si="103"/>
        <v>-1.4142135623730951</v>
      </c>
      <c r="EQ122" s="3" t="str">
        <f t="shared" si="104"/>
        <v/>
      </c>
      <c r="ER122" s="3" t="str">
        <f t="shared" si="105"/>
        <v/>
      </c>
      <c r="ES122" s="3" t="str">
        <f t="shared" si="106"/>
        <v/>
      </c>
      <c r="ET122" s="3" t="str">
        <f t="shared" si="107"/>
        <v/>
      </c>
      <c r="EU122" s="3" t="str">
        <f t="shared" si="108"/>
        <v/>
      </c>
      <c r="EV122" s="3" t="str">
        <f t="shared" si="109"/>
        <v/>
      </c>
      <c r="EW122" s="3">
        <f t="shared" si="110"/>
        <v>0</v>
      </c>
      <c r="EX122" s="3">
        <f t="shared" si="111"/>
        <v>1.4142135623730951</v>
      </c>
      <c r="EY122" s="3" t="str">
        <f t="shared" si="112"/>
        <v/>
      </c>
      <c r="EZ122" s="3">
        <f t="shared" si="113"/>
        <v>1.4142135623730951</v>
      </c>
      <c r="FA122" s="3" t="str">
        <f t="shared" si="114"/>
        <v/>
      </c>
      <c r="FB122" s="3">
        <f t="shared" si="115"/>
        <v>0</v>
      </c>
      <c r="FC122" s="3">
        <f t="shared" si="116"/>
        <v>1.4142135623730951</v>
      </c>
      <c r="FD122" s="3">
        <f t="shared" si="117"/>
        <v>-1.4142135623730951</v>
      </c>
      <c r="FE122" s="3" t="str">
        <f t="shared" si="118"/>
        <v/>
      </c>
      <c r="FF122" s="3">
        <f t="shared" si="119"/>
        <v>-1.4142135623730951</v>
      </c>
      <c r="FG122" s="3">
        <f t="shared" si="120"/>
        <v>1.4142135623730951</v>
      </c>
      <c r="FH122" s="3">
        <f t="shared" si="121"/>
        <v>1.4142135623730951</v>
      </c>
      <c r="FI122" s="4">
        <f t="shared" si="122"/>
        <v>2.3121387283236996</v>
      </c>
      <c r="FJ122" s="4">
        <f t="shared" si="123"/>
        <v>0.84210526315789469</v>
      </c>
      <c r="FK122" s="4">
        <f t="shared" si="124"/>
        <v>0.85123395094948862</v>
      </c>
      <c r="FL122" s="4">
        <f t="shared" si="125"/>
        <v>1.8960559698623816</v>
      </c>
      <c r="FM122" s="4">
        <f>Tabela13[[#This Row],[V139]]-Tabela13[[#This Row],[V140]]</f>
        <v>-1.0448220189128929</v>
      </c>
      <c r="FN122" s="4">
        <f>Tabela13[[#This Row],[V1]]-Tabela13[[#This Row],[V2]]/2</f>
        <v>0.96075448737450553</v>
      </c>
      <c r="FO122" s="4">
        <f>Tabela13[[#This Row],[V1]]-Tabela13[[#This Row],[V3]]/2</f>
        <v>1.0526315789473684</v>
      </c>
      <c r="FP122" s="4">
        <f>Tabela13[[#This Row],[V1]]-Tabela13[[#This Row],[V4]]/2</f>
        <v>0.96075448737450553</v>
      </c>
      <c r="FQ122" s="4">
        <f>Tabela13[[#This Row],[V2]]-Tabela13[[#This Row],[V1]]/2</f>
        <v>1.236385762093094</v>
      </c>
      <c r="FR122" s="4">
        <f>Tabela13[[#This Row],[V2]]-Tabela13[[#This Row],[V3]]/2</f>
        <v>1.236385762093094</v>
      </c>
      <c r="FS122" s="4">
        <f>Tabela13[[#This Row],[V2]]-Tabela13[[#This Row],[V4]]/2</f>
        <v>1.1445086705202312</v>
      </c>
      <c r="FT122" s="4">
        <f t="shared" si="126"/>
        <v>0.76538531972918855</v>
      </c>
      <c r="FU122" s="4">
        <f t="shared" si="127"/>
        <v>0.81103357191912573</v>
      </c>
      <c r="FV122" s="4">
        <f t="shared" si="128"/>
        <v>0.76538531972918855</v>
      </c>
      <c r="FW122" s="4">
        <f t="shared" si="129"/>
        <v>0.89070704307360704</v>
      </c>
      <c r="FX122" s="4">
        <f t="shared" si="130"/>
        <v>0.89070704307360704</v>
      </c>
      <c r="FY122" s="4">
        <f t="shared" si="131"/>
        <v>0.85268189055740307</v>
      </c>
      <c r="FZ122" s="4">
        <f t="shared" si="132"/>
        <v>137.76935755125393</v>
      </c>
      <c r="GA122" s="4">
        <f t="shared" si="133"/>
        <v>145.98604294544262</v>
      </c>
      <c r="GB122" s="4">
        <f t="shared" si="134"/>
        <v>137.76935755125393</v>
      </c>
      <c r="GC122" s="4">
        <f t="shared" si="135"/>
        <v>160.32726775324926</v>
      </c>
      <c r="GD122" s="4">
        <f t="shared" si="136"/>
        <v>160.32726775324926</v>
      </c>
      <c r="GE122" s="4">
        <f t="shared" si="137"/>
        <v>153.48274030033255</v>
      </c>
      <c r="GF122" s="4">
        <f>Tabela13[[#This Row],[V1]]-Tabela13[[#This Row],[V2]]/Tabela13[[#This Row],[V2]]</f>
        <v>1.1052631578947367</v>
      </c>
      <c r="GG122" s="4">
        <f>Tabela13[[#This Row],[V1]]-Tabela13[[#This Row],[V3]]/Tabela13[[#This Row],[V3]]</f>
        <v>1.1052631578947367</v>
      </c>
      <c r="GH122" s="4">
        <f>Tabela13[[#This Row],[V1]]-Tabela13[[#This Row],[V4]]/Tabela13[[#This Row],[V4]]</f>
        <v>1.1052631578947367</v>
      </c>
      <c r="GI122" s="4">
        <f>Tabela13[[#This Row],[V2]]-Tabela13[[#This Row],[V1]]/Tabela13[[#This Row],[V1]]</f>
        <v>1.2890173410404624</v>
      </c>
      <c r="GJ122" s="4">
        <f>Tabela13[[#This Row],[V2]]-Tabela13[[#This Row],[V3]]/Tabela13[[#This Row],[V3]]</f>
        <v>1.2890173410404624</v>
      </c>
      <c r="GK122" s="4">
        <f>Tabela13[[#This Row],[V2]]-Tabela13[[#This Row],[V4]]/Tabela13[[#This Row],[V4]]</f>
        <v>1.2890173410404624</v>
      </c>
      <c r="GL122" s="4">
        <f t="shared" si="138"/>
        <v>0.10609052710390451</v>
      </c>
      <c r="GM122" s="4">
        <f t="shared" si="139"/>
        <v>2.1971402494675996</v>
      </c>
      <c r="GN122" s="4">
        <f t="shared" si="140"/>
        <v>4.8285732842776811E-2</v>
      </c>
      <c r="GO122" s="3">
        <f t="shared" si="141"/>
        <v>0</v>
      </c>
      <c r="GP122" s="3">
        <v>100</v>
      </c>
      <c r="GQ122" s="3">
        <f t="shared" si="142"/>
        <v>-1</v>
      </c>
      <c r="GR122" s="3">
        <f t="shared" si="143"/>
        <v>-100</v>
      </c>
      <c r="GS122" s="34">
        <f>COUNTIF($D$2:D121,Tabela13[[#This Row],[HomeTeam]])</f>
        <v>6</v>
      </c>
      <c r="GT122" s="34">
        <f>COUNTIF($E$2:E121,Tabela13[[#This Row],[AwayTeam]])</f>
        <v>6</v>
      </c>
      <c r="GU122" s="3">
        <f>IFERROR(AVERAGEIFS($AD$2:AD121,$D$2:D121,Tabela13[[#This Row],[HomeTeam]],$GS$2:GS121,"&gt;="&amp;Tabela13[[#This Row],[Contagem_H]]-5),"")</f>
        <v>0.71091630591630595</v>
      </c>
      <c r="GV122" s="3">
        <f>IFERROR(AVERAGEIFS($G$2:G121,$E$2:E121,Tabela13[[#This Row],[AwayTeam]],$GT$2:GT121,"&gt;="&amp;Tabela13[[#This Row],[Contagem_A]]-5),"")</f>
        <v>1.8</v>
      </c>
      <c r="GW122" s="3">
        <f>IFERROR(AVERAGEIFS($GQ$2:GQ121,$D$2:D121,Tabela13[[#This Row],[HomeTeam]],$GS$2:GS121,"&gt;="&amp;Tabela13[[#This Row],[Contagem_H]]-5),"")</f>
        <v>-0.75</v>
      </c>
    </row>
    <row r="123" spans="1:205" x14ac:dyDescent="0.25">
      <c r="A123" t="s">
        <v>127</v>
      </c>
      <c r="B123" t="s">
        <v>180</v>
      </c>
      <c r="C123" t="s">
        <v>172</v>
      </c>
      <c r="D123" t="s">
        <v>130</v>
      </c>
      <c r="E123" t="s">
        <v>25</v>
      </c>
      <c r="F123" s="3">
        <v>1</v>
      </c>
      <c r="G123" s="3">
        <v>1</v>
      </c>
      <c r="H123" s="3" t="str">
        <f t="shared" si="144"/>
        <v>D</v>
      </c>
      <c r="I123" s="3">
        <v>1.7</v>
      </c>
      <c r="J123" s="3">
        <v>4.2</v>
      </c>
      <c r="K123" s="3">
        <v>4.33</v>
      </c>
      <c r="L123" s="3">
        <v>1.48</v>
      </c>
      <c r="M123" s="3">
        <v>2.6</v>
      </c>
      <c r="N123" s="3">
        <f t="shared" si="73"/>
        <v>2</v>
      </c>
      <c r="O123" s="3">
        <f t="shared" si="74"/>
        <v>1</v>
      </c>
      <c r="P123" s="3">
        <f t="shared" si="75"/>
        <v>1</v>
      </c>
      <c r="Q123" s="3">
        <f t="shared" si="76"/>
        <v>5.7277414429975249E-2</v>
      </c>
      <c r="R123" s="3">
        <f t="shared" si="77"/>
        <v>6.0291060291060239E-2</v>
      </c>
      <c r="S123" s="3">
        <f t="shared" si="78"/>
        <v>1.7973716045309578</v>
      </c>
      <c r="T123" s="3">
        <f t="shared" si="79"/>
        <v>4.4405651406058961</v>
      </c>
      <c r="U123" s="3">
        <f t="shared" si="80"/>
        <v>4.5780112044817933</v>
      </c>
      <c r="V123" s="3">
        <f t="shared" si="81"/>
        <v>1.5647705733563633</v>
      </c>
      <c r="W123" s="3">
        <f t="shared" si="82"/>
        <v>2.7489212775179359</v>
      </c>
      <c r="X123" s="4">
        <f t="shared" si="83"/>
        <v>0.58823529411764708</v>
      </c>
      <c r="Y123" s="4">
        <f t="shared" si="84"/>
        <v>0.23809523809523808</v>
      </c>
      <c r="Z123" s="4">
        <f t="shared" si="85"/>
        <v>0.23094688221709006</v>
      </c>
      <c r="AA123" s="4">
        <f t="shared" si="86"/>
        <v>0.67567567567567566</v>
      </c>
      <c r="AB123" s="4">
        <f t="shared" si="87"/>
        <v>0.38461538461538458</v>
      </c>
      <c r="AC123" s="4">
        <f t="shared" si="88"/>
        <v>0.79411764705882359</v>
      </c>
      <c r="AD123" s="4">
        <f t="shared" si="89"/>
        <v>0.61547344110854507</v>
      </c>
      <c r="AE123" s="4">
        <f t="shared" si="90"/>
        <v>0.79411764705882359</v>
      </c>
      <c r="AF123" s="4">
        <f t="shared" si="91"/>
        <v>0.61547344110854507</v>
      </c>
      <c r="AG123" s="4">
        <f>IFERROR(AVERAGE(Tabela13[[#This Row],[V1]],Tabela13[[#This Row],[V2]]),"")</f>
        <v>0.70479554408368439</v>
      </c>
      <c r="AH123" s="4">
        <f>IFERROR(AVERAGE(Tabela13[[#This Row],[V1]],Tabela13[[#This Row],[V3]]),"")</f>
        <v>0.79411764705882359</v>
      </c>
      <c r="AI123" s="4">
        <f>IFERROR(AVERAGE(Tabela13[[#This Row],[V1]],Tabela13[[#This Row],[V4]]),"")</f>
        <v>0.70479554408368439</v>
      </c>
      <c r="AJ123" s="4">
        <f>IFERROR(AVERAGE(Tabela13[[#This Row],[V2]],Tabela13[[#This Row],[V1]]),"")</f>
        <v>0.70479554408368439</v>
      </c>
      <c r="AK123" s="4">
        <f>IFERROR(AVERAGE(Tabela13[[#This Row],[V2]],Tabela13[[#This Row],[V3]]),"")</f>
        <v>0.70479554408368439</v>
      </c>
      <c r="AL123" s="4">
        <f>IFERROR(AVERAGE(Tabela13[[#This Row],[V2]],Tabela13[[#This Row],[V4]]),"")</f>
        <v>0.61547344110854507</v>
      </c>
      <c r="AM123" s="4">
        <f>IFERROR(AVERAGE(Tabela13[[#This Row],[V3]],Tabela13[[#This Row],[V1]]),"")</f>
        <v>0.79411764705882359</v>
      </c>
      <c r="AN123" s="4">
        <f>IFERROR(AVERAGE(Tabela13[[#This Row],[V3]],Tabela13[[#This Row],[V2]]),"")</f>
        <v>0.70479554408368439</v>
      </c>
      <c r="AO123" s="4">
        <f>IFERROR(AVERAGE(Tabela13[[#This Row],[V3]],Tabela13[[#This Row],[V4]]),"")</f>
        <v>0.70479554408368439</v>
      </c>
      <c r="AP123" s="4">
        <f>IFERROR(AVERAGE(Tabela13[[#This Row],[V4]],Tabela13[[#This Row],[V1]]),"")</f>
        <v>0.70479554408368439</v>
      </c>
      <c r="AQ123" s="4">
        <f>IFERROR(AVERAGE(Tabela13[[#This Row],[V4]],Tabela13[[#This Row],[V2]]),"")</f>
        <v>0.61547344110854507</v>
      </c>
      <c r="AR123" s="4">
        <f>IFERROR(AVERAGE(Tabela13[[#This Row],[V4]],Tabela13[[#This Row],[V3]]),"")</f>
        <v>0.70479554408368439</v>
      </c>
      <c r="AS123" s="4">
        <f>_xlfn.STDEV.S(Tabela13[[#This Row],[V1]:[V2]])</f>
        <v>0.12632052944712779</v>
      </c>
      <c r="AT123" s="4">
        <f>_xlfn.STDEV.S(Tabela13[[#This Row],[V1]],Tabela13[[#This Row],[V3]])</f>
        <v>0</v>
      </c>
      <c r="AU123" s="4">
        <f>_xlfn.STDEV.S(Tabela13[[#This Row],[V1]],Tabela13[[#This Row],[V4]])</f>
        <v>0.12632052944712779</v>
      </c>
      <c r="AV123" s="4">
        <f>_xlfn.STDEV.S(Tabela13[[#This Row],[V2]],Tabela13[[#This Row],[V1]])</f>
        <v>0.12632052944712779</v>
      </c>
      <c r="AW123" s="4">
        <f>_xlfn.STDEV.S(Tabela13[[#This Row],[V2]],Tabela13[[#This Row],[V3]])</f>
        <v>0.12632052944712779</v>
      </c>
      <c r="AX123" s="4">
        <f>_xlfn.STDEV.S(Tabela13[[#This Row],[V42]],Tabela13[[#This Row],[V44]])</f>
        <v>0.12632052944712813</v>
      </c>
      <c r="AY123" s="4">
        <f>_xlfn.STDEV.S(Tabela13[[#This Row],[V3]],Tabela13[[#This Row],[V1]])</f>
        <v>0</v>
      </c>
      <c r="AZ123" s="4">
        <f>_xlfn.STDEV.S(Tabela13[[#This Row],[V3]],Tabela13[[#This Row],[V2]])</f>
        <v>0.12632052944712779</v>
      </c>
      <c r="BA123" s="4">
        <f>_xlfn.STDEV.S(Tabela13[[#This Row],[V3]],Tabela13[[#This Row],[V4]])</f>
        <v>0.12632052944712779</v>
      </c>
      <c r="BB123" s="4">
        <f>_xlfn.STDEV.S(Tabela13[[#This Row],[V4]],Tabela13[[#This Row],[V1]])</f>
        <v>0.12632052944712779</v>
      </c>
      <c r="BC123" s="4">
        <f>_xlfn.STDEV.S(Tabela13[[#This Row],[V4]],Tabela13[[#This Row],[V2]])</f>
        <v>0</v>
      </c>
      <c r="BD123" s="4">
        <f>_xlfn.STDEV.S(Tabela13[[#This Row],[V4]],Tabela13[[#This Row],[V3]])</f>
        <v>0.12632052944712779</v>
      </c>
      <c r="BE123" s="4">
        <f>Tabela13[[#This Row],[V17]]/Tabela13[[#This Row],[V5]]</f>
        <v>0.17923003416736846</v>
      </c>
      <c r="BF123" s="4">
        <f>Tabela13[[#This Row],[V18]]/Tabela13[[#This Row],[V6]]</f>
        <v>0</v>
      </c>
      <c r="BG123" s="4">
        <f>Tabela13[[#This Row],[V19]]/Tabela13[[#This Row],[V7]]</f>
        <v>0.17923003416736846</v>
      </c>
      <c r="BH123" s="4">
        <f>Tabela13[[#This Row],[V20]]/Tabela13[[#This Row],[V8]]</f>
        <v>0.17923003416736846</v>
      </c>
      <c r="BI123" s="4">
        <f>Tabela13[[#This Row],[V21]]/Tabela13[[#This Row],[V9]]</f>
        <v>0.17923003416736846</v>
      </c>
      <c r="BJ123" s="4">
        <f>Tabela13[[#This Row],[V22]]/Tabela13[[#This Row],[V10]]</f>
        <v>0.20524123546193798</v>
      </c>
      <c r="BK123" s="4">
        <f>Tabela13[[#This Row],[V23]]/Tabela13[[#This Row],[V11]]</f>
        <v>0</v>
      </c>
      <c r="BL123" s="4">
        <f>Tabela13[[#This Row],[V24]]/Tabela13[[#This Row],[V12]]</f>
        <v>0.17923003416736846</v>
      </c>
      <c r="BM123" s="4">
        <f>Tabela13[[#This Row],[V25]]/Tabela13[[#This Row],[V13]]</f>
        <v>0.17923003416736846</v>
      </c>
      <c r="BN123" s="4">
        <f>Tabela13[[#This Row],[V26]]/Tabela13[[#This Row],[V14]]</f>
        <v>0.17923003416736846</v>
      </c>
      <c r="BO123" s="4">
        <f>Tabela13[[#This Row],[V27]]/Tabela13[[#This Row],[V15]]</f>
        <v>0</v>
      </c>
      <c r="BP123" s="4">
        <f>Tabela13[[#This Row],[V28]]/Tabela13[[#This Row],[V16]]</f>
        <v>0.17923003416736846</v>
      </c>
      <c r="BQ123" s="4">
        <f>Tabela13[[#This Row],[V1]]-Tabela13[[#This Row],[V2]]</f>
        <v>0.17864420595027852</v>
      </c>
      <c r="BR123" s="4">
        <f>Tabela13[[#This Row],[V1]]-Tabela13[[#This Row],[V3]]</f>
        <v>0</v>
      </c>
      <c r="BS123" s="4">
        <f>Tabela13[[#This Row],[V1]]-Tabela13[[#This Row],[V4]]</f>
        <v>0.17864420595027852</v>
      </c>
      <c r="BT123" s="4">
        <f>Tabela13[[#This Row],[V2]]-Tabela13[[#This Row],[V1]]</f>
        <v>-0.17864420595027852</v>
      </c>
      <c r="BU123" s="4">
        <f>Tabela13[[#This Row],[V2]]-Tabela13[[#This Row],[V3]]</f>
        <v>-0.17864420595027852</v>
      </c>
      <c r="BV123" s="4">
        <f>Tabela13[[#This Row],[V2]]-Tabela13[[#This Row],[V4]]</f>
        <v>0</v>
      </c>
      <c r="BW123" s="4">
        <f>AVERAGE(Tabela13[[#This Row],[V41]],Tabela13[[#This Row],[V42]])</f>
        <v>8.9322102975139261E-2</v>
      </c>
      <c r="BX123" s="4">
        <f>AVERAGE(Tabela13[[#This Row],[V41]],Tabela13[[#This Row],[V43]])</f>
        <v>0.17864420595027852</v>
      </c>
      <c r="BY123" s="4">
        <f>AVERAGE(Tabela13[[#This Row],[V41]],Tabela13[[#This Row],[V44]])</f>
        <v>0</v>
      </c>
      <c r="BZ123" s="4">
        <f>AVERAGE(Tabela13[[#This Row],[V41]],Tabela13[[#This Row],[V45]])</f>
        <v>0</v>
      </c>
      <c r="CA123" s="4">
        <f>AVERAGE(Tabela13[[#This Row],[V41]],Tabela13[[#This Row],[V46]])</f>
        <v>8.9322102975139261E-2</v>
      </c>
      <c r="CB123" s="4">
        <f>AVERAGE(Tabela13[[#This Row],[V42]],Tabela13[[#This Row],[V41]])</f>
        <v>8.9322102975139261E-2</v>
      </c>
      <c r="CC123" s="4">
        <f>AVERAGE(Tabela13[[#This Row],[V42]],Tabela13[[#This Row],[V43]])</f>
        <v>8.9322102975139261E-2</v>
      </c>
      <c r="CD123" s="4">
        <f>AVERAGE(Tabela13[[#This Row],[V42]],Tabela13[[#This Row],[V44]])</f>
        <v>-8.9322102975139261E-2</v>
      </c>
      <c r="CE123" s="4">
        <f>AVERAGE(Tabela13[[#This Row],[V42]],Tabela13[[#This Row],[V45]])</f>
        <v>-8.9322102975139261E-2</v>
      </c>
      <c r="CF123" s="4">
        <f>AVERAGE(Tabela13[[#This Row],[V42]],Tabela13[[#This Row],[V46]])</f>
        <v>0</v>
      </c>
      <c r="CG123" s="4">
        <f>AVERAGE(Tabela13[[#This Row],[V43]],Tabela13[[#This Row],[V41]])</f>
        <v>0.17864420595027852</v>
      </c>
      <c r="CH123" s="4">
        <f>AVERAGE(Tabela13[[#This Row],[V43]],Tabela13[[#This Row],[V42]])</f>
        <v>8.9322102975139261E-2</v>
      </c>
      <c r="CI123" s="4">
        <f>AVERAGE(Tabela13[[#This Row],[V43]],Tabela13[[#This Row],[V44]])</f>
        <v>0</v>
      </c>
      <c r="CJ123" s="4">
        <f>AVERAGE(Tabela13[[#This Row],[V43]],Tabela13[[#This Row],[V45]])</f>
        <v>0</v>
      </c>
      <c r="CK123" s="4">
        <f>AVERAGE(Tabela13[[#This Row],[V43]],Tabela13[[#This Row],[V46]])</f>
        <v>8.9322102975139261E-2</v>
      </c>
      <c r="CL123" s="4">
        <f>AVERAGE(Tabela13[[#This Row],[V44]],Tabela13[[#This Row],[V41]])</f>
        <v>0</v>
      </c>
      <c r="CM123" s="4">
        <f>AVERAGE(Tabela13[[#This Row],[V44]],Tabela13[[#This Row],[V42]])</f>
        <v>-8.9322102975139261E-2</v>
      </c>
      <c r="CN123" s="4">
        <f>AVERAGE(Tabela13[[#This Row],[V44]],Tabela13[[#This Row],[V43]])</f>
        <v>0</v>
      </c>
      <c r="CO123" s="4">
        <f>AVERAGE(Tabela13[[#This Row],[V44]],Tabela13[[#This Row],[V45]])</f>
        <v>-0.17864420595027852</v>
      </c>
      <c r="CP123" s="4">
        <f>AVERAGE(Tabela13[[#This Row],[V44]],Tabela13[[#This Row],[V46]])</f>
        <v>-8.9322102975139261E-2</v>
      </c>
      <c r="CQ123" s="4">
        <f>AVERAGE(Tabela13[[#This Row],[V45]],Tabela13[[#This Row],[V41]])</f>
        <v>0</v>
      </c>
      <c r="CR123" s="4">
        <f>AVERAGE(Tabela13[[#This Row],[V45]],Tabela13[[#This Row],[V42]])</f>
        <v>-8.9322102975139261E-2</v>
      </c>
      <c r="CS123" s="4">
        <f>AVERAGE(Tabela13[[#This Row],[V45]],Tabela13[[#This Row],[V43]])</f>
        <v>0</v>
      </c>
      <c r="CT123" s="4">
        <f>AVERAGE(Tabela13[[#This Row],[V45]],Tabela13[[#This Row],[V44]])</f>
        <v>-0.17864420595027852</v>
      </c>
      <c r="CU123" s="4">
        <f>AVERAGE(Tabela13[[#This Row],[V45]],Tabela13[[#This Row],[V46]])</f>
        <v>-8.9322102975139261E-2</v>
      </c>
      <c r="CV123" s="4">
        <f>AVERAGE(Tabela13[[#This Row],[V46]],Tabela13[[#This Row],[V41]])</f>
        <v>8.9322102975139261E-2</v>
      </c>
      <c r="CW123" s="4">
        <f>AVERAGE(Tabela13[[#This Row],[V46]],Tabela13[[#This Row],[V42]])</f>
        <v>0</v>
      </c>
      <c r="CX123" s="4">
        <f>AVERAGE(Tabela13[[#This Row],[V46]],Tabela13[[#This Row],[V43]])</f>
        <v>8.9322102975139261E-2</v>
      </c>
      <c r="CY123" s="4">
        <f>AVERAGE(Tabela13[[#This Row],[V46]],Tabela13[[#This Row],[V44]])</f>
        <v>-8.9322102975139261E-2</v>
      </c>
      <c r="CZ123" s="4">
        <f>AVERAGE(Tabela13[[#This Row],[V46]],Tabela13[[#This Row],[V45]])</f>
        <v>-8.9322102975139261E-2</v>
      </c>
      <c r="DA123" s="3">
        <f>_xlfn.STDEV.S(Tabela13[[#This Row],[V41]],Tabela13[[#This Row],[V42]])</f>
        <v>0.12632052944712813</v>
      </c>
      <c r="DB123" s="3">
        <f>_xlfn.STDEV.S(Tabela13[[#This Row],[V41]],Tabela13[[#This Row],[V43]])</f>
        <v>0</v>
      </c>
      <c r="DC123" s="3">
        <f>_xlfn.STDEV.S(Tabela13[[#This Row],[V41]],Tabela13[[#This Row],[V44]])</f>
        <v>0.25264105889425625</v>
      </c>
      <c r="DD123" s="3">
        <f>_xlfn.STDEV.S(Tabela13[[#This Row],[V41]],Tabela13[[#This Row],[V45]])</f>
        <v>0.25264105889425625</v>
      </c>
      <c r="DE123" s="3">
        <f>_xlfn.STDEV.S(Tabela13[[#This Row],[V41]],Tabela13[[#This Row],[V46]])</f>
        <v>0.12632052944712813</v>
      </c>
      <c r="DF123" s="3">
        <f>_xlfn.STDEV.S(Tabela13[[#This Row],[V42]],Tabela13[[#This Row],[V41]])</f>
        <v>0.12632052944712813</v>
      </c>
      <c r="DG123" s="3">
        <f>_xlfn.STDEV.S(Tabela13[[#This Row],[V42]],Tabela13[[#This Row],[V43]])</f>
        <v>0.12632052944712813</v>
      </c>
      <c r="DH123" s="3">
        <f>_xlfn.STDEV.S(Tabela13[[#This Row],[V42]],Tabela13[[#This Row],[V44]])</f>
        <v>0.12632052944712813</v>
      </c>
      <c r="DI123" s="3">
        <f>_xlfn.STDEV.S(Tabela13[[#This Row],[V42]],Tabela13[[#This Row],[V45]])</f>
        <v>0.12632052944712813</v>
      </c>
      <c r="DJ123" s="3">
        <f>_xlfn.STDEV.S(Tabela13[[#This Row],[V42]],Tabela13[[#This Row],[V46]])</f>
        <v>0</v>
      </c>
      <c r="DK123" s="3">
        <f>_xlfn.STDEV.S(Tabela13[[#This Row],[V43]],Tabela13[[#This Row],[V41]])</f>
        <v>0</v>
      </c>
      <c r="DL123" s="3">
        <f>_xlfn.STDEV.S(Tabela13[[#This Row],[V43]],Tabela13[[#This Row],[V42]])</f>
        <v>0.12632052944712813</v>
      </c>
      <c r="DM123" s="3">
        <f>_xlfn.STDEV.S(Tabela13[[#This Row],[V43]],Tabela13[[#This Row],[V44]])</f>
        <v>0.25264105889425625</v>
      </c>
      <c r="DN123" s="3">
        <f>_xlfn.STDEV.S(Tabela13[[#This Row],[V43]],Tabela13[[#This Row],[V45]])</f>
        <v>0.25264105889425625</v>
      </c>
      <c r="DO123" s="3">
        <f>_xlfn.STDEV.S(Tabela13[[#This Row],[V43]],Tabela13[[#This Row],[V46]])</f>
        <v>0.12632052944712813</v>
      </c>
      <c r="DP123" s="3">
        <f>_xlfn.STDEV.S(Tabela13[[#This Row],[V44]],Tabela13[[#This Row],[V41]])</f>
        <v>0.25264105889425625</v>
      </c>
      <c r="DQ123" s="3">
        <f>_xlfn.STDEV.S(Tabela13[[#This Row],[V44]],Tabela13[[#This Row],[V42]])</f>
        <v>0.12632052944712813</v>
      </c>
      <c r="DR123" s="3">
        <f>_xlfn.STDEV.S(Tabela13[[#This Row],[V44]],Tabela13[[#This Row],[V43]])</f>
        <v>0.25264105889425625</v>
      </c>
      <c r="DS123" s="3">
        <f>_xlfn.STDEV.S(Tabela13[[#This Row],[V44]],Tabela13[[#This Row],[V45]])</f>
        <v>0</v>
      </c>
      <c r="DT123" s="3">
        <f>_xlfn.STDEV.S(Tabela13[[#This Row],[V44]],Tabela13[[#This Row],[V46]])</f>
        <v>0.12632052944712813</v>
      </c>
      <c r="DU123" s="3">
        <f>_xlfn.STDEV.S(Tabela13[[#This Row],[V45]],Tabela13[[#This Row],[V41]])</f>
        <v>0.25264105889425625</v>
      </c>
      <c r="DV123" s="3">
        <f>_xlfn.STDEV.S(Tabela13[[#This Row],[V45]],Tabela13[[#This Row],[V42]])</f>
        <v>0.12632052944712813</v>
      </c>
      <c r="DW123" s="3">
        <f>_xlfn.STDEV.S(Tabela13[[#This Row],[V45]],Tabela13[[#This Row],[V43]])</f>
        <v>0.25264105889425625</v>
      </c>
      <c r="DX123" s="3">
        <f>_xlfn.STDEV.S(Tabela13[[#This Row],[V45]],Tabela13[[#This Row],[V44]])</f>
        <v>0</v>
      </c>
      <c r="DY123" s="3">
        <f>_xlfn.STDEV.S(Tabela13[[#This Row],[V45]],Tabela13[[#This Row],[V46]])</f>
        <v>0.12632052944712813</v>
      </c>
      <c r="DZ123" s="3">
        <f>_xlfn.STDEV.S(Tabela13[[#This Row],[V46]],Tabela13[[#This Row],[V41]])</f>
        <v>0.12632052944712813</v>
      </c>
      <c r="EA123" s="3">
        <f>_xlfn.STDEV.S(Tabela13[[#This Row],[V46]],Tabela13[[#This Row],[V42]])</f>
        <v>0</v>
      </c>
      <c r="EB123" s="3">
        <f>_xlfn.STDEV.S(Tabela13[[#This Row],[V46]],Tabela13[[#This Row],[V43]])</f>
        <v>0.12632052944712813</v>
      </c>
      <c r="EC123" s="3">
        <f>_xlfn.STDEV.S(Tabela13[[#This Row],[V46]],Tabela13[[#This Row],[V44]])</f>
        <v>0.12632052944712813</v>
      </c>
      <c r="ED123" s="3">
        <f>_xlfn.STDEV.S(Tabela13[[#This Row],[V46]],Tabela13[[#This Row],[V45]])</f>
        <v>0.12632052944712813</v>
      </c>
      <c r="EE123" s="3">
        <f t="shared" si="92"/>
        <v>1.4142135623730951</v>
      </c>
      <c r="EF123" s="3">
        <f t="shared" si="93"/>
        <v>0</v>
      </c>
      <c r="EG123" s="3" t="str">
        <f t="shared" si="94"/>
        <v/>
      </c>
      <c r="EH123" s="3" t="str">
        <f t="shared" si="95"/>
        <v/>
      </c>
      <c r="EI123" s="3">
        <f t="shared" si="96"/>
        <v>1.4142135623730951</v>
      </c>
      <c r="EJ123" s="3">
        <f t="shared" si="97"/>
        <v>1.4142135623730951</v>
      </c>
      <c r="EK123" s="3">
        <f t="shared" si="98"/>
        <v>1.4142135623730951</v>
      </c>
      <c r="EL123" s="3">
        <f t="shared" si="99"/>
        <v>-1.4142135623730951</v>
      </c>
      <c r="EM123" s="3">
        <f t="shared" si="100"/>
        <v>-1.4142135623730951</v>
      </c>
      <c r="EN123" s="3" t="str">
        <f t="shared" si="101"/>
        <v/>
      </c>
      <c r="EO123" s="3">
        <f t="shared" si="102"/>
        <v>0</v>
      </c>
      <c r="EP123" s="3">
        <f t="shared" si="103"/>
        <v>1.4142135623730951</v>
      </c>
      <c r="EQ123" s="3" t="str">
        <f t="shared" si="104"/>
        <v/>
      </c>
      <c r="ER123" s="3" t="str">
        <f t="shared" si="105"/>
        <v/>
      </c>
      <c r="ES123" s="3" t="str">
        <f t="shared" si="106"/>
        <v/>
      </c>
      <c r="ET123" s="3" t="str">
        <f t="shared" si="107"/>
        <v/>
      </c>
      <c r="EU123" s="3" t="str">
        <f t="shared" si="108"/>
        <v/>
      </c>
      <c r="EV123" s="3" t="str">
        <f t="shared" si="109"/>
        <v/>
      </c>
      <c r="EW123" s="3">
        <f t="shared" si="110"/>
        <v>0</v>
      </c>
      <c r="EX123" s="3">
        <f t="shared" si="111"/>
        <v>-1.4142135623730951</v>
      </c>
      <c r="EY123" s="3" t="str">
        <f t="shared" si="112"/>
        <v/>
      </c>
      <c r="EZ123" s="3">
        <f t="shared" si="113"/>
        <v>-1.4142135623730951</v>
      </c>
      <c r="FA123" s="3" t="str">
        <f t="shared" si="114"/>
        <v/>
      </c>
      <c r="FB123" s="3">
        <f t="shared" si="115"/>
        <v>0</v>
      </c>
      <c r="FC123" s="3">
        <f t="shared" si="116"/>
        <v>-1.4142135623730951</v>
      </c>
      <c r="FD123" s="3">
        <f t="shared" si="117"/>
        <v>1.4142135623730951</v>
      </c>
      <c r="FE123" s="3" t="str">
        <f t="shared" si="118"/>
        <v/>
      </c>
      <c r="FF123" s="3">
        <f t="shared" si="119"/>
        <v>1.4142135623730951</v>
      </c>
      <c r="FG123" s="3">
        <f t="shared" si="120"/>
        <v>-1.4142135623730951</v>
      </c>
      <c r="FH123" s="3">
        <f t="shared" si="121"/>
        <v>-1.4142135623730951</v>
      </c>
      <c r="FI123" s="4">
        <f t="shared" si="122"/>
        <v>0.23094688221709006</v>
      </c>
      <c r="FJ123" s="4">
        <f t="shared" si="123"/>
        <v>0.58823529411764708</v>
      </c>
      <c r="FK123" s="4">
        <f t="shared" si="124"/>
        <v>1.8943004864319151</v>
      </c>
      <c r="FL123" s="4">
        <f t="shared" si="125"/>
        <v>0.88050295224401132</v>
      </c>
      <c r="FM123" s="4">
        <f>Tabela13[[#This Row],[V139]]-Tabela13[[#This Row],[V140]]</f>
        <v>1.0137975341879037</v>
      </c>
      <c r="FN123" s="4">
        <f>Tabela13[[#This Row],[V1]]-Tabela13[[#This Row],[V2]]/2</f>
        <v>0.48638092650455106</v>
      </c>
      <c r="FO123" s="4">
        <f>Tabela13[[#This Row],[V1]]-Tabela13[[#This Row],[V3]]/2</f>
        <v>0.3970588235294118</v>
      </c>
      <c r="FP123" s="4">
        <f>Tabela13[[#This Row],[V1]]-Tabela13[[#This Row],[V4]]/2</f>
        <v>0.48638092650455106</v>
      </c>
      <c r="FQ123" s="4">
        <f>Tabela13[[#This Row],[V2]]-Tabela13[[#This Row],[V1]]/2</f>
        <v>0.21841461757913327</v>
      </c>
      <c r="FR123" s="4">
        <f>Tabela13[[#This Row],[V2]]-Tabela13[[#This Row],[V3]]/2</f>
        <v>0.21841461757913327</v>
      </c>
      <c r="FS123" s="4">
        <f>Tabela13[[#This Row],[V2]]-Tabela13[[#This Row],[V4]]/2</f>
        <v>0.30773672055427254</v>
      </c>
      <c r="FT123" s="4">
        <f t="shared" si="126"/>
        <v>0.45269310997113871</v>
      </c>
      <c r="FU123" s="4">
        <f t="shared" si="127"/>
        <v>0.37796831149627341</v>
      </c>
      <c r="FV123" s="4">
        <f t="shared" si="128"/>
        <v>0.45269310997113871</v>
      </c>
      <c r="FW123" s="4">
        <f t="shared" si="129"/>
        <v>0.21503761056992235</v>
      </c>
      <c r="FX123" s="4">
        <f t="shared" si="130"/>
        <v>0.21503761056992235</v>
      </c>
      <c r="FY123" s="4">
        <f t="shared" si="131"/>
        <v>0.29853950282925995</v>
      </c>
      <c r="FZ123" s="4">
        <f t="shared" si="132"/>
        <v>81.484759794804972</v>
      </c>
      <c r="GA123" s="4">
        <f t="shared" si="133"/>
        <v>68.034296069329216</v>
      </c>
      <c r="GB123" s="4">
        <f t="shared" si="134"/>
        <v>81.484759794804972</v>
      </c>
      <c r="GC123" s="4">
        <f t="shared" si="135"/>
        <v>38.706769902586018</v>
      </c>
      <c r="GD123" s="4">
        <f t="shared" si="136"/>
        <v>38.706769902586018</v>
      </c>
      <c r="GE123" s="4">
        <f t="shared" si="137"/>
        <v>53.737110509266792</v>
      </c>
      <c r="GF123" s="4">
        <f>Tabela13[[#This Row],[V1]]-Tabela13[[#This Row],[V2]]/Tabela13[[#This Row],[V2]]</f>
        <v>-0.20588235294117641</v>
      </c>
      <c r="GG123" s="4">
        <f>Tabela13[[#This Row],[V1]]-Tabela13[[#This Row],[V3]]/Tabela13[[#This Row],[V3]]</f>
        <v>-0.20588235294117641</v>
      </c>
      <c r="GH123" s="4">
        <f>Tabela13[[#This Row],[V1]]-Tabela13[[#This Row],[V4]]/Tabela13[[#This Row],[V4]]</f>
        <v>-0.20588235294117641</v>
      </c>
      <c r="GI123" s="4">
        <f>Tabela13[[#This Row],[V2]]-Tabela13[[#This Row],[V1]]/Tabela13[[#This Row],[V1]]</f>
        <v>-0.38452655889145493</v>
      </c>
      <c r="GJ123" s="4">
        <f>Tabela13[[#This Row],[V2]]-Tabela13[[#This Row],[V3]]/Tabela13[[#This Row],[V3]]</f>
        <v>-0.38452655889145493</v>
      </c>
      <c r="GK123" s="4">
        <f>Tabela13[[#This Row],[V2]]-Tabela13[[#This Row],[V4]]/Tabela13[[#This Row],[V4]]</f>
        <v>-0.38452655889145493</v>
      </c>
      <c r="GL123" s="4">
        <f t="shared" si="138"/>
        <v>0.10314028039455997</v>
      </c>
      <c r="GM123" s="4">
        <f t="shared" si="139"/>
        <v>0.70479554408368439</v>
      </c>
      <c r="GN123" s="4">
        <f t="shared" si="140"/>
        <v>0.14634071009721586</v>
      </c>
      <c r="GO123" s="3">
        <f t="shared" si="141"/>
        <v>0</v>
      </c>
      <c r="GP123" s="3">
        <v>100</v>
      </c>
      <c r="GQ123" s="3">
        <f t="shared" si="142"/>
        <v>-1</v>
      </c>
      <c r="GR123" s="3">
        <f t="shared" si="143"/>
        <v>-100</v>
      </c>
      <c r="GS123" s="34">
        <f>COUNTIF($D$2:D122,Tabela13[[#This Row],[HomeTeam]])</f>
        <v>5</v>
      </c>
      <c r="GT123" s="34">
        <f>COUNTIF($E$2:E122,Tabela13[[#This Row],[AwayTeam]])</f>
        <v>6</v>
      </c>
      <c r="GU123" s="3">
        <f>IFERROR(AVERAGEIFS($AD$2:AD122,$D$2:D122,Tabela13[[#This Row],[HomeTeam]],$GS$2:GS122,"&gt;="&amp;Tabela13[[#This Row],[Contagem_H]]-5),"")</f>
        <v>0.35760018272720345</v>
      </c>
      <c r="GV123" s="3">
        <f>IFERROR(AVERAGEIFS($G$2:G122,$E$2:E122,Tabela13[[#This Row],[AwayTeam]],$GT$2:GT122,"&gt;="&amp;Tabela13[[#This Row],[Contagem_A]]-5),"")</f>
        <v>1.8</v>
      </c>
      <c r="GW123" s="3">
        <f>IFERROR(AVERAGEIFS($GQ$2:GQ122,$D$2:D122,Tabela13[[#This Row],[HomeTeam]],$GS$2:GS122,"&gt;="&amp;Tabela13[[#This Row],[Contagem_H]]-5),"")</f>
        <v>0.32600000000000001</v>
      </c>
    </row>
    <row r="124" spans="1:205" x14ac:dyDescent="0.25">
      <c r="A124" t="s">
        <v>127</v>
      </c>
      <c r="B124" t="s">
        <v>180</v>
      </c>
      <c r="C124" t="s">
        <v>173</v>
      </c>
      <c r="D124" t="s">
        <v>11</v>
      </c>
      <c r="E124" t="s">
        <v>14</v>
      </c>
      <c r="F124" s="3">
        <v>1</v>
      </c>
      <c r="G124" s="3">
        <v>2</v>
      </c>
      <c r="H124" s="3" t="str">
        <f t="shared" si="144"/>
        <v>A</v>
      </c>
      <c r="I124" s="3">
        <v>3.4</v>
      </c>
      <c r="J124" s="3">
        <v>3.4</v>
      </c>
      <c r="K124" s="3">
        <v>2.15</v>
      </c>
      <c r="L124" s="3">
        <v>2.06</v>
      </c>
      <c r="M124" s="3">
        <v>1.84</v>
      </c>
      <c r="N124" s="3">
        <f t="shared" si="73"/>
        <v>3</v>
      </c>
      <c r="O124" s="3">
        <f t="shared" si="74"/>
        <v>0</v>
      </c>
      <c r="P124" s="3">
        <f t="shared" si="75"/>
        <v>3</v>
      </c>
      <c r="Q124" s="3">
        <f t="shared" si="76"/>
        <v>5.3351573187414569E-2</v>
      </c>
      <c r="R124" s="3">
        <f t="shared" si="77"/>
        <v>2.891515407344869E-2</v>
      </c>
      <c r="S124" s="3">
        <f t="shared" si="78"/>
        <v>3.5813953488372094</v>
      </c>
      <c r="T124" s="3">
        <f t="shared" si="79"/>
        <v>3.5813953488372094</v>
      </c>
      <c r="U124" s="3">
        <f t="shared" si="80"/>
        <v>2.2647058823529411</v>
      </c>
      <c r="V124" s="3">
        <f t="shared" si="81"/>
        <v>2.169904240766074</v>
      </c>
      <c r="W124" s="3">
        <f t="shared" si="82"/>
        <v>1.9381668946648429</v>
      </c>
      <c r="X124" s="4">
        <f t="shared" si="83"/>
        <v>0.29411764705882354</v>
      </c>
      <c r="Y124" s="4">
        <f t="shared" si="84"/>
        <v>0.29411764705882354</v>
      </c>
      <c r="Z124" s="4">
        <f t="shared" si="85"/>
        <v>0.46511627906976744</v>
      </c>
      <c r="AA124" s="4">
        <f t="shared" si="86"/>
        <v>0.4854368932038835</v>
      </c>
      <c r="AB124" s="4">
        <f t="shared" si="87"/>
        <v>0.54347826086956519</v>
      </c>
      <c r="AC124" s="4">
        <f t="shared" si="88"/>
        <v>0.6470588235294118</v>
      </c>
      <c r="AD124" s="4">
        <f t="shared" si="89"/>
        <v>1.2325581395348837</v>
      </c>
      <c r="AE124" s="4">
        <f t="shared" si="90"/>
        <v>1.1470588235294117</v>
      </c>
      <c r="AF124" s="4">
        <f t="shared" si="91"/>
        <v>0.73255813953488369</v>
      </c>
      <c r="AG124" s="4">
        <f>IFERROR(AVERAGE(Tabela13[[#This Row],[V1]],Tabela13[[#This Row],[V2]]),"")</f>
        <v>0.93980848153214769</v>
      </c>
      <c r="AH124" s="4">
        <f>IFERROR(AVERAGE(Tabela13[[#This Row],[V1]],Tabela13[[#This Row],[V3]]),"")</f>
        <v>0.89705882352941169</v>
      </c>
      <c r="AI124" s="4">
        <f>IFERROR(AVERAGE(Tabela13[[#This Row],[V1]],Tabela13[[#This Row],[V4]]),"")</f>
        <v>0.68980848153214769</v>
      </c>
      <c r="AJ124" s="4">
        <f>IFERROR(AVERAGE(Tabela13[[#This Row],[V2]],Tabela13[[#This Row],[V1]]),"")</f>
        <v>0.93980848153214769</v>
      </c>
      <c r="AK124" s="4">
        <f>IFERROR(AVERAGE(Tabela13[[#This Row],[V2]],Tabela13[[#This Row],[V3]]),"")</f>
        <v>1.1898084815321477</v>
      </c>
      <c r="AL124" s="4">
        <f>IFERROR(AVERAGE(Tabela13[[#This Row],[V2]],Tabela13[[#This Row],[V4]]),"")</f>
        <v>0.98255813953488369</v>
      </c>
      <c r="AM124" s="4">
        <f>IFERROR(AVERAGE(Tabela13[[#This Row],[V3]],Tabela13[[#This Row],[V1]]),"")</f>
        <v>0.89705882352941169</v>
      </c>
      <c r="AN124" s="4">
        <f>IFERROR(AVERAGE(Tabela13[[#This Row],[V3]],Tabela13[[#This Row],[V2]]),"")</f>
        <v>1.1898084815321477</v>
      </c>
      <c r="AO124" s="4">
        <f>IFERROR(AVERAGE(Tabela13[[#This Row],[V3]],Tabela13[[#This Row],[V4]]),"")</f>
        <v>0.93980848153214769</v>
      </c>
      <c r="AP124" s="4">
        <f>IFERROR(AVERAGE(Tabela13[[#This Row],[V4]],Tabela13[[#This Row],[V1]]),"")</f>
        <v>0.68980848153214769</v>
      </c>
      <c r="AQ124" s="4">
        <f>IFERROR(AVERAGE(Tabela13[[#This Row],[V4]],Tabela13[[#This Row],[V2]]),"")</f>
        <v>0.98255813953488369</v>
      </c>
      <c r="AR124" s="4">
        <f>IFERROR(AVERAGE(Tabela13[[#This Row],[V4]],Tabela13[[#This Row],[V3]]),"")</f>
        <v>0.93980848153214769</v>
      </c>
      <c r="AS124" s="4">
        <f>_xlfn.STDEV.S(Tabela13[[#This Row],[V1]:[V2]])</f>
        <v>0.41401053672755461</v>
      </c>
      <c r="AT124" s="4">
        <f>_xlfn.STDEV.S(Tabela13[[#This Row],[V1]],Tabela13[[#This Row],[V3]])</f>
        <v>0.35355339059327406</v>
      </c>
      <c r="AU124" s="4">
        <f>_xlfn.STDEV.S(Tabela13[[#This Row],[V1]],Tabela13[[#This Row],[V4]])</f>
        <v>6.0457146134280694E-2</v>
      </c>
      <c r="AV124" s="4">
        <f>_xlfn.STDEV.S(Tabela13[[#This Row],[V2]],Tabela13[[#This Row],[V1]])</f>
        <v>0.41401053672755461</v>
      </c>
      <c r="AW124" s="4">
        <f>_xlfn.STDEV.S(Tabela13[[#This Row],[V2]],Tabela13[[#This Row],[V3]])</f>
        <v>6.045714613428077E-2</v>
      </c>
      <c r="AX124" s="4">
        <f>_xlfn.STDEV.S(Tabela13[[#This Row],[V42]],Tabela13[[#This Row],[V44]])</f>
        <v>0.76756392732082812</v>
      </c>
      <c r="AY124" s="4">
        <f>_xlfn.STDEV.S(Tabela13[[#This Row],[V3]],Tabela13[[#This Row],[V1]])</f>
        <v>0.35355339059327406</v>
      </c>
      <c r="AZ124" s="4">
        <f>_xlfn.STDEV.S(Tabela13[[#This Row],[V3]],Tabela13[[#This Row],[V2]])</f>
        <v>6.045714613428077E-2</v>
      </c>
      <c r="BA124" s="4">
        <f>_xlfn.STDEV.S(Tabela13[[#This Row],[V3]],Tabela13[[#This Row],[V4]])</f>
        <v>0.29309624445899307</v>
      </c>
      <c r="BB124" s="4">
        <f>_xlfn.STDEV.S(Tabela13[[#This Row],[V4]],Tabela13[[#This Row],[V1]])</f>
        <v>6.0457146134280694E-2</v>
      </c>
      <c r="BC124" s="4">
        <f>_xlfn.STDEV.S(Tabela13[[#This Row],[V4]],Tabela13[[#This Row],[V2]])</f>
        <v>0.35355339059327379</v>
      </c>
      <c r="BD124" s="4">
        <f>_xlfn.STDEV.S(Tabela13[[#This Row],[V4]],Tabela13[[#This Row],[V3]])</f>
        <v>0.29309624445899307</v>
      </c>
      <c r="BE124" s="4">
        <f>Tabela13[[#This Row],[V17]]/Tabela13[[#This Row],[V5]]</f>
        <v>0.44052649541170663</v>
      </c>
      <c r="BF124" s="4">
        <f>Tabela13[[#This Row],[V18]]/Tabela13[[#This Row],[V6]]</f>
        <v>0.39412509115315802</v>
      </c>
      <c r="BG124" s="4">
        <f>Tabela13[[#This Row],[V19]]/Tabela13[[#This Row],[V7]]</f>
        <v>8.7643378927435178E-2</v>
      </c>
      <c r="BH124" s="4">
        <f>Tabela13[[#This Row],[V20]]/Tabela13[[#This Row],[V8]]</f>
        <v>0.44052649541170663</v>
      </c>
      <c r="BI124" s="4">
        <f>Tabela13[[#This Row],[V21]]/Tabela13[[#This Row],[V9]]</f>
        <v>5.0812502241056906E-2</v>
      </c>
      <c r="BJ124" s="4">
        <f>Tabela13[[#This Row],[V22]]/Tabela13[[#This Row],[V10]]</f>
        <v>0.78118932248036943</v>
      </c>
      <c r="BK124" s="4">
        <f>Tabela13[[#This Row],[V23]]/Tabela13[[#This Row],[V11]]</f>
        <v>0.39412509115315802</v>
      </c>
      <c r="BL124" s="4">
        <f>Tabela13[[#This Row],[V24]]/Tabela13[[#This Row],[V12]]</f>
        <v>5.0812502241056906E-2</v>
      </c>
      <c r="BM124" s="4">
        <f>Tabela13[[#This Row],[V25]]/Tabela13[[#This Row],[V13]]</f>
        <v>0.31186805633118481</v>
      </c>
      <c r="BN124" s="4">
        <f>Tabela13[[#This Row],[V26]]/Tabela13[[#This Row],[V14]]</f>
        <v>8.7643378927435178E-2</v>
      </c>
      <c r="BO124" s="4">
        <f>Tabela13[[#This Row],[V27]]/Tabela13[[#This Row],[V15]]</f>
        <v>0.35982948628427863</v>
      </c>
      <c r="BP124" s="4">
        <f>Tabela13[[#This Row],[V28]]/Tabela13[[#This Row],[V16]]</f>
        <v>0.31186805633118481</v>
      </c>
      <c r="BQ124" s="4">
        <f>Tabela13[[#This Row],[V1]]-Tabela13[[#This Row],[V2]]</f>
        <v>-0.58549931600547189</v>
      </c>
      <c r="BR124" s="4">
        <f>Tabela13[[#This Row],[V1]]-Tabela13[[#This Row],[V3]]</f>
        <v>-0.49999999999999989</v>
      </c>
      <c r="BS124" s="4">
        <f>Tabela13[[#This Row],[V1]]-Tabela13[[#This Row],[V4]]</f>
        <v>-8.5499316005471893E-2</v>
      </c>
      <c r="BT124" s="4">
        <f>Tabela13[[#This Row],[V2]]-Tabela13[[#This Row],[V1]]</f>
        <v>0.58549931600547189</v>
      </c>
      <c r="BU124" s="4">
        <f>Tabela13[[#This Row],[V2]]-Tabela13[[#This Row],[V3]]</f>
        <v>8.5499316005472004E-2</v>
      </c>
      <c r="BV124" s="4">
        <f>Tabela13[[#This Row],[V2]]-Tabela13[[#This Row],[V4]]</f>
        <v>0.5</v>
      </c>
      <c r="BW124" s="4">
        <f>AVERAGE(Tabela13[[#This Row],[V41]],Tabela13[[#This Row],[V42]])</f>
        <v>-0.54274965800273589</v>
      </c>
      <c r="BX124" s="4">
        <f>AVERAGE(Tabela13[[#This Row],[V41]],Tabela13[[#This Row],[V43]])</f>
        <v>-0.33549931600547189</v>
      </c>
      <c r="BY124" s="4">
        <f>AVERAGE(Tabela13[[#This Row],[V41]],Tabela13[[#This Row],[V44]])</f>
        <v>0</v>
      </c>
      <c r="BZ124" s="4">
        <f>AVERAGE(Tabela13[[#This Row],[V41]],Tabela13[[#This Row],[V45]])</f>
        <v>-0.24999999999999994</v>
      </c>
      <c r="CA124" s="4">
        <f>AVERAGE(Tabela13[[#This Row],[V41]],Tabela13[[#This Row],[V46]])</f>
        <v>-4.2749658002735946E-2</v>
      </c>
      <c r="CB124" s="4">
        <f>AVERAGE(Tabela13[[#This Row],[V42]],Tabela13[[#This Row],[V41]])</f>
        <v>-0.54274965800273589</v>
      </c>
      <c r="CC124" s="4">
        <f>AVERAGE(Tabela13[[#This Row],[V42]],Tabela13[[#This Row],[V43]])</f>
        <v>-0.29274965800273589</v>
      </c>
      <c r="CD124" s="4">
        <f>AVERAGE(Tabela13[[#This Row],[V42]],Tabela13[[#This Row],[V44]])</f>
        <v>4.2749658002736002E-2</v>
      </c>
      <c r="CE124" s="4">
        <f>AVERAGE(Tabela13[[#This Row],[V42]],Tabela13[[#This Row],[V45]])</f>
        <v>-0.20725034199726394</v>
      </c>
      <c r="CF124" s="4">
        <f>AVERAGE(Tabela13[[#This Row],[V42]],Tabela13[[#This Row],[V46]])</f>
        <v>0</v>
      </c>
      <c r="CG124" s="4">
        <f>AVERAGE(Tabela13[[#This Row],[V43]],Tabela13[[#This Row],[V41]])</f>
        <v>-0.33549931600547189</v>
      </c>
      <c r="CH124" s="4">
        <f>AVERAGE(Tabela13[[#This Row],[V43]],Tabela13[[#This Row],[V42]])</f>
        <v>-0.29274965800273589</v>
      </c>
      <c r="CI124" s="4">
        <f>AVERAGE(Tabela13[[#This Row],[V43]],Tabela13[[#This Row],[V44]])</f>
        <v>0.25</v>
      </c>
      <c r="CJ124" s="4">
        <f>AVERAGE(Tabela13[[#This Row],[V43]],Tabela13[[#This Row],[V45]])</f>
        <v>5.5511151231257827E-17</v>
      </c>
      <c r="CK124" s="4">
        <f>AVERAGE(Tabela13[[#This Row],[V43]],Tabela13[[#This Row],[V46]])</f>
        <v>0.20725034199726405</v>
      </c>
      <c r="CL124" s="4">
        <f>AVERAGE(Tabela13[[#This Row],[V44]],Tabela13[[#This Row],[V41]])</f>
        <v>0</v>
      </c>
      <c r="CM124" s="4">
        <f>AVERAGE(Tabela13[[#This Row],[V44]],Tabela13[[#This Row],[V42]])</f>
        <v>4.2749658002736002E-2</v>
      </c>
      <c r="CN124" s="4">
        <f>AVERAGE(Tabela13[[#This Row],[V44]],Tabela13[[#This Row],[V43]])</f>
        <v>0.25</v>
      </c>
      <c r="CO124" s="4">
        <f>AVERAGE(Tabela13[[#This Row],[V44]],Tabela13[[#This Row],[V45]])</f>
        <v>0.33549931600547195</v>
      </c>
      <c r="CP124" s="4">
        <f>AVERAGE(Tabela13[[#This Row],[V44]],Tabela13[[#This Row],[V46]])</f>
        <v>0.542749658002736</v>
      </c>
      <c r="CQ124" s="4">
        <f>AVERAGE(Tabela13[[#This Row],[V45]],Tabela13[[#This Row],[V41]])</f>
        <v>-0.24999999999999994</v>
      </c>
      <c r="CR124" s="4">
        <f>AVERAGE(Tabela13[[#This Row],[V45]],Tabela13[[#This Row],[V42]])</f>
        <v>-0.20725034199726394</v>
      </c>
      <c r="CS124" s="4">
        <f>AVERAGE(Tabela13[[#This Row],[V45]],Tabela13[[#This Row],[V43]])</f>
        <v>5.5511151231257827E-17</v>
      </c>
      <c r="CT124" s="4">
        <f>AVERAGE(Tabela13[[#This Row],[V45]],Tabela13[[#This Row],[V44]])</f>
        <v>0.33549931600547195</v>
      </c>
      <c r="CU124" s="4">
        <f>AVERAGE(Tabela13[[#This Row],[V45]],Tabela13[[#This Row],[V46]])</f>
        <v>0.292749658002736</v>
      </c>
      <c r="CV124" s="4">
        <f>AVERAGE(Tabela13[[#This Row],[V46]],Tabela13[[#This Row],[V41]])</f>
        <v>-4.2749658002735946E-2</v>
      </c>
      <c r="CW124" s="4">
        <f>AVERAGE(Tabela13[[#This Row],[V46]],Tabela13[[#This Row],[V42]])</f>
        <v>0</v>
      </c>
      <c r="CX124" s="4">
        <f>AVERAGE(Tabela13[[#This Row],[V46]],Tabela13[[#This Row],[V43]])</f>
        <v>0.20725034199726405</v>
      </c>
      <c r="CY124" s="4">
        <f>AVERAGE(Tabela13[[#This Row],[V46]],Tabela13[[#This Row],[V44]])</f>
        <v>0.542749658002736</v>
      </c>
      <c r="CZ124" s="4">
        <f>AVERAGE(Tabela13[[#This Row],[V46]],Tabela13[[#This Row],[V45]])</f>
        <v>0.292749658002736</v>
      </c>
      <c r="DA124" s="3">
        <f>_xlfn.STDEV.S(Tabela13[[#This Row],[V41]],Tabela13[[#This Row],[V42]])</f>
        <v>6.045714613428077E-2</v>
      </c>
      <c r="DB124" s="3">
        <f>_xlfn.STDEV.S(Tabela13[[#This Row],[V41]],Tabela13[[#This Row],[V43]])</f>
        <v>0.35355339059327368</v>
      </c>
      <c r="DC124" s="3">
        <f>_xlfn.STDEV.S(Tabela13[[#This Row],[V41]],Tabela13[[#This Row],[V44]])</f>
        <v>0.82802107345510889</v>
      </c>
      <c r="DD124" s="3">
        <f>_xlfn.STDEV.S(Tabela13[[#This Row],[V41]],Tabela13[[#This Row],[V45]])</f>
        <v>0.47446768286183522</v>
      </c>
      <c r="DE124" s="3">
        <f>_xlfn.STDEV.S(Tabela13[[#This Row],[V41]],Tabela13[[#This Row],[V46]])</f>
        <v>0.76756392732082823</v>
      </c>
      <c r="DF124" s="3">
        <f>_xlfn.STDEV.S(Tabela13[[#This Row],[V42]],Tabela13[[#This Row],[V41]])</f>
        <v>6.045714613428077E-2</v>
      </c>
      <c r="DG124" s="3">
        <f>_xlfn.STDEV.S(Tabela13[[#This Row],[V42]],Tabela13[[#This Row],[V43]])</f>
        <v>0.29309624445899296</v>
      </c>
      <c r="DH124" s="3">
        <f>_xlfn.STDEV.S(Tabela13[[#This Row],[V42]],Tabela13[[#This Row],[V44]])</f>
        <v>0.76756392732082812</v>
      </c>
      <c r="DI124" s="3">
        <f>_xlfn.STDEV.S(Tabela13[[#This Row],[V42]],Tabela13[[#This Row],[V45]])</f>
        <v>0.4140105367275545</v>
      </c>
      <c r="DJ124" s="3">
        <f>_xlfn.STDEV.S(Tabela13[[#This Row],[V42]],Tabela13[[#This Row],[V46]])</f>
        <v>0.70710678118654746</v>
      </c>
      <c r="DK124" s="3">
        <f>_xlfn.STDEV.S(Tabela13[[#This Row],[V43]],Tabela13[[#This Row],[V41]])</f>
        <v>0.35355339059327368</v>
      </c>
      <c r="DL124" s="3">
        <f>_xlfn.STDEV.S(Tabela13[[#This Row],[V43]],Tabela13[[#This Row],[V42]])</f>
        <v>0.29309624445899296</v>
      </c>
      <c r="DM124" s="3">
        <f>_xlfn.STDEV.S(Tabela13[[#This Row],[V43]],Tabela13[[#This Row],[V44]])</f>
        <v>0.4744676828618351</v>
      </c>
      <c r="DN124" s="3">
        <f>_xlfn.STDEV.S(Tabela13[[#This Row],[V43]],Tabela13[[#This Row],[V45]])</f>
        <v>0.12091429226856147</v>
      </c>
      <c r="DO124" s="3">
        <f>_xlfn.STDEV.S(Tabela13[[#This Row],[V43]],Tabela13[[#This Row],[V46]])</f>
        <v>0.41401053672755439</v>
      </c>
      <c r="DP124" s="3">
        <f>_xlfn.STDEV.S(Tabela13[[#This Row],[V44]],Tabela13[[#This Row],[V41]])</f>
        <v>0.82802107345510889</v>
      </c>
      <c r="DQ124" s="3">
        <f>_xlfn.STDEV.S(Tabela13[[#This Row],[V44]],Tabela13[[#This Row],[V42]])</f>
        <v>0.76756392732082812</v>
      </c>
      <c r="DR124" s="3">
        <f>_xlfn.STDEV.S(Tabela13[[#This Row],[V44]],Tabela13[[#This Row],[V43]])</f>
        <v>0.4744676828618351</v>
      </c>
      <c r="DS124" s="3">
        <f>_xlfn.STDEV.S(Tabela13[[#This Row],[V44]],Tabela13[[#This Row],[V45]])</f>
        <v>0.35355339059327368</v>
      </c>
      <c r="DT124" s="3">
        <f>_xlfn.STDEV.S(Tabela13[[#This Row],[V44]],Tabela13[[#This Row],[V46]])</f>
        <v>6.0457146134280694E-2</v>
      </c>
      <c r="DU124" s="3">
        <f>_xlfn.STDEV.S(Tabela13[[#This Row],[V45]],Tabela13[[#This Row],[V41]])</f>
        <v>0.47446768286183522</v>
      </c>
      <c r="DV124" s="3">
        <f>_xlfn.STDEV.S(Tabela13[[#This Row],[V45]],Tabela13[[#This Row],[V42]])</f>
        <v>0.4140105367275545</v>
      </c>
      <c r="DW124" s="3">
        <f>_xlfn.STDEV.S(Tabela13[[#This Row],[V45]],Tabela13[[#This Row],[V43]])</f>
        <v>0.12091429226856147</v>
      </c>
      <c r="DX124" s="3">
        <f>_xlfn.STDEV.S(Tabela13[[#This Row],[V45]],Tabela13[[#This Row],[V44]])</f>
        <v>0.35355339059327368</v>
      </c>
      <c r="DY124" s="3">
        <f>_xlfn.STDEV.S(Tabela13[[#This Row],[V45]],Tabela13[[#This Row],[V46]])</f>
        <v>0.29309624445899302</v>
      </c>
      <c r="DZ124" s="3">
        <f>_xlfn.STDEV.S(Tabela13[[#This Row],[V46]],Tabela13[[#This Row],[V41]])</f>
        <v>0.76756392732082823</v>
      </c>
      <c r="EA124" s="3">
        <f>_xlfn.STDEV.S(Tabela13[[#This Row],[V46]],Tabela13[[#This Row],[V42]])</f>
        <v>0.70710678118654746</v>
      </c>
      <c r="EB124" s="3">
        <f>_xlfn.STDEV.S(Tabela13[[#This Row],[V46]],Tabela13[[#This Row],[V43]])</f>
        <v>0.41401053672755439</v>
      </c>
      <c r="EC124" s="3">
        <f>_xlfn.STDEV.S(Tabela13[[#This Row],[V46]],Tabela13[[#This Row],[V44]])</f>
        <v>6.0457146134280694E-2</v>
      </c>
      <c r="ED124" s="3">
        <f>_xlfn.STDEV.S(Tabela13[[#This Row],[V46]],Tabela13[[#This Row],[V45]])</f>
        <v>0.29309624445899302</v>
      </c>
      <c r="EE124" s="3">
        <f t="shared" si="92"/>
        <v>-0.11139048222850473</v>
      </c>
      <c r="EF124" s="3">
        <f t="shared" si="93"/>
        <v>-1.0538125525940187</v>
      </c>
      <c r="EG124" s="3" t="str">
        <f t="shared" si="94"/>
        <v/>
      </c>
      <c r="EH124" s="3">
        <f t="shared" si="95"/>
        <v>-1.8978707314473413</v>
      </c>
      <c r="EI124" s="3">
        <f t="shared" si="96"/>
        <v>-17.954855387888827</v>
      </c>
      <c r="EJ124" s="3">
        <f t="shared" si="97"/>
        <v>-0.11139048222850473</v>
      </c>
      <c r="EK124" s="3">
        <f t="shared" si="98"/>
        <v>-1.0011839004650651</v>
      </c>
      <c r="EL124" s="3">
        <f t="shared" si="99"/>
        <v>17.954855387888802</v>
      </c>
      <c r="EM124" s="3">
        <f t="shared" si="100"/>
        <v>-1.9976349989956599</v>
      </c>
      <c r="EN124" s="3" t="str">
        <f t="shared" si="101"/>
        <v/>
      </c>
      <c r="EO124" s="3">
        <f t="shared" si="102"/>
        <v>-1.0538125525940187</v>
      </c>
      <c r="EP124" s="3">
        <f t="shared" si="103"/>
        <v>-1.0011839004650651</v>
      </c>
      <c r="EQ124" s="3">
        <f t="shared" si="104"/>
        <v>1.8978707314473404</v>
      </c>
      <c r="ER124" s="3">
        <f t="shared" si="105"/>
        <v>2178198246417842.8</v>
      </c>
      <c r="ES124" s="3" t="str">
        <f t="shared" si="106"/>
        <v/>
      </c>
      <c r="ET124" s="3" t="str">
        <f t="shared" si="107"/>
        <v/>
      </c>
      <c r="EU124" s="3" t="str">
        <f t="shared" si="108"/>
        <v/>
      </c>
      <c r="EV124" s="3">
        <f t="shared" si="109"/>
        <v>1.8978707314473404</v>
      </c>
      <c r="EW124" s="3">
        <f t="shared" si="110"/>
        <v>1.0538125525940185</v>
      </c>
      <c r="EX124" s="3">
        <f t="shared" si="111"/>
        <v>0.11139048222850456</v>
      </c>
      <c r="EY124" s="3">
        <f t="shared" si="112"/>
        <v>-1.8978707314473413</v>
      </c>
      <c r="EZ124" s="3">
        <f t="shared" si="113"/>
        <v>-1.9976349989956599</v>
      </c>
      <c r="FA124" s="3">
        <f t="shared" si="114"/>
        <v>2178198246417842.8</v>
      </c>
      <c r="FB124" s="3">
        <f t="shared" si="115"/>
        <v>1.0538125525940185</v>
      </c>
      <c r="FC124" s="3">
        <f t="shared" si="116"/>
        <v>1.0011839004650649</v>
      </c>
      <c r="FD124" s="3">
        <f t="shared" si="117"/>
        <v>-17.954855387888827</v>
      </c>
      <c r="FE124" s="3" t="str">
        <f t="shared" si="118"/>
        <v/>
      </c>
      <c r="FF124" s="3">
        <f t="shared" si="119"/>
        <v>1.9976349989956581</v>
      </c>
      <c r="FG124" s="3">
        <f t="shared" si="120"/>
        <v>0.11139048222850456</v>
      </c>
      <c r="FH124" s="3">
        <f t="shared" si="121"/>
        <v>1.0011839004650649</v>
      </c>
      <c r="FI124" s="4">
        <f t="shared" si="122"/>
        <v>0.46511627906976744</v>
      </c>
      <c r="FJ124" s="4">
        <f t="shared" si="123"/>
        <v>0.58823529411764708</v>
      </c>
      <c r="FK124" s="4">
        <f t="shared" si="124"/>
        <v>1.1168831168831168</v>
      </c>
      <c r="FL124" s="4">
        <f t="shared" si="125"/>
        <v>1.6038961038961042</v>
      </c>
      <c r="FM124" s="4">
        <f>Tabela13[[#This Row],[V139]]-Tabela13[[#This Row],[V140]]</f>
        <v>-0.48701298701298734</v>
      </c>
      <c r="FN124" s="4">
        <f>Tabela13[[#This Row],[V1]]-Tabela13[[#This Row],[V2]]/2</f>
        <v>3.0779753761969952E-2</v>
      </c>
      <c r="FO124" s="4">
        <f>Tabela13[[#This Row],[V1]]-Tabela13[[#This Row],[V3]]/2</f>
        <v>7.3529411764705954E-2</v>
      </c>
      <c r="FP124" s="4">
        <f>Tabela13[[#This Row],[V1]]-Tabela13[[#This Row],[V4]]/2</f>
        <v>0.28077975376196995</v>
      </c>
      <c r="FQ124" s="4">
        <f>Tabela13[[#This Row],[V2]]-Tabela13[[#This Row],[V1]]/2</f>
        <v>0.90902872777017785</v>
      </c>
      <c r="FR124" s="4">
        <f>Tabela13[[#This Row],[V2]]-Tabela13[[#This Row],[V3]]/2</f>
        <v>0.65902872777017785</v>
      </c>
      <c r="FS124" s="4">
        <f>Tabela13[[#This Row],[V2]]-Tabela13[[#This Row],[V4]]/2</f>
        <v>0.86627906976744184</v>
      </c>
      <c r="FT124" s="4">
        <f t="shared" si="126"/>
        <v>3.0770039106633736E-2</v>
      </c>
      <c r="FU124" s="4">
        <f t="shared" si="127"/>
        <v>7.3397325901611715E-2</v>
      </c>
      <c r="FV124" s="4">
        <f t="shared" si="128"/>
        <v>0.27373162203188772</v>
      </c>
      <c r="FW124" s="4">
        <f t="shared" si="129"/>
        <v>0.73778101409024521</v>
      </c>
      <c r="FX124" s="4">
        <f t="shared" si="130"/>
        <v>0.5826961429800781</v>
      </c>
      <c r="FY124" s="4">
        <f t="shared" si="131"/>
        <v>0.71386931274019372</v>
      </c>
      <c r="FZ124" s="4">
        <f t="shared" si="132"/>
        <v>5.5386070391940727</v>
      </c>
      <c r="GA124" s="4">
        <f t="shared" si="133"/>
        <v>13.211518662290109</v>
      </c>
      <c r="GB124" s="4">
        <f t="shared" si="134"/>
        <v>49.271691965739791</v>
      </c>
      <c r="GC124" s="4">
        <f t="shared" si="135"/>
        <v>132.80058253624412</v>
      </c>
      <c r="GD124" s="4">
        <f t="shared" si="136"/>
        <v>104.88530573641405</v>
      </c>
      <c r="GE124" s="4">
        <f t="shared" si="137"/>
        <v>128.49647629323488</v>
      </c>
      <c r="GF124" s="4">
        <f>Tabela13[[#This Row],[V1]]-Tabela13[[#This Row],[V2]]/Tabela13[[#This Row],[V2]]</f>
        <v>-0.3529411764705882</v>
      </c>
      <c r="GG124" s="4">
        <f>Tabela13[[#This Row],[V1]]-Tabela13[[#This Row],[V3]]/Tabela13[[#This Row],[V3]]</f>
        <v>-0.3529411764705882</v>
      </c>
      <c r="GH124" s="4">
        <f>Tabela13[[#This Row],[V1]]-Tabela13[[#This Row],[V4]]/Tabela13[[#This Row],[V4]]</f>
        <v>-0.3529411764705882</v>
      </c>
      <c r="GI124" s="4">
        <f>Tabela13[[#This Row],[V2]]-Tabela13[[#This Row],[V1]]/Tabela13[[#This Row],[V1]]</f>
        <v>0.23255813953488369</v>
      </c>
      <c r="GJ124" s="4">
        <f>Tabela13[[#This Row],[V2]]-Tabela13[[#This Row],[V3]]/Tabela13[[#This Row],[V3]]</f>
        <v>0.23255813953488369</v>
      </c>
      <c r="GK124" s="4">
        <f>Tabela13[[#This Row],[V2]]-Tabela13[[#This Row],[V4]]/Tabela13[[#This Row],[V4]]</f>
        <v>0.23255813953488369</v>
      </c>
      <c r="GL124" s="4">
        <f t="shared" si="138"/>
        <v>0.29286523239504075</v>
      </c>
      <c r="GM124" s="4">
        <f t="shared" si="139"/>
        <v>0.93980848153214769</v>
      </c>
      <c r="GN124" s="4">
        <f t="shared" si="140"/>
        <v>0.31162224873475225</v>
      </c>
      <c r="GO124" s="3">
        <f t="shared" si="141"/>
        <v>0</v>
      </c>
      <c r="GP124" s="3">
        <v>100</v>
      </c>
      <c r="GQ124" s="3">
        <f t="shared" si="142"/>
        <v>-1</v>
      </c>
      <c r="GR124" s="3">
        <f t="shared" si="143"/>
        <v>-100</v>
      </c>
      <c r="GS124" s="34">
        <f>COUNTIF($D$2:D123,Tabela13[[#This Row],[HomeTeam]])</f>
        <v>6</v>
      </c>
      <c r="GT124" s="34">
        <f>COUNTIF($E$2:E123,Tabela13[[#This Row],[AwayTeam]])</f>
        <v>6</v>
      </c>
      <c r="GU124" s="3">
        <f>IFERROR(AVERAGEIFS($AD$2:AD123,$D$2:D123,Tabela13[[#This Row],[HomeTeam]],$GS$2:GS123,"&gt;="&amp;Tabela13[[#This Row],[Contagem_H]]-5),"")</f>
        <v>1.7537298048601884</v>
      </c>
      <c r="GV124" s="3">
        <f>IFERROR(AVERAGEIFS($G$2:G123,$E$2:E123,Tabela13[[#This Row],[AwayTeam]],$GT$2:GT123,"&gt;="&amp;Tabela13[[#This Row],[Contagem_A]]-5),"")</f>
        <v>1.8</v>
      </c>
      <c r="GW124" s="3">
        <f>IFERROR(AVERAGEIFS($GQ$2:GQ123,$D$2:D123,Tabela13[[#This Row],[HomeTeam]],$GS$2:GS123,"&gt;="&amp;Tabela13[[#This Row],[Contagem_H]]-5),"")</f>
        <v>-1</v>
      </c>
    </row>
    <row r="125" spans="1:205" x14ac:dyDescent="0.25">
      <c r="A125" t="s">
        <v>127</v>
      </c>
      <c r="B125" t="s">
        <v>180</v>
      </c>
      <c r="C125" t="s">
        <v>173</v>
      </c>
      <c r="D125" t="s">
        <v>16</v>
      </c>
      <c r="E125" t="s">
        <v>19</v>
      </c>
      <c r="F125" s="3">
        <v>2</v>
      </c>
      <c r="G125" s="3">
        <v>1</v>
      </c>
      <c r="H125" s="3" t="str">
        <f t="shared" si="144"/>
        <v>H</v>
      </c>
      <c r="I125" s="3">
        <v>4</v>
      </c>
      <c r="J125" s="3">
        <v>3.25</v>
      </c>
      <c r="K125" s="3">
        <v>2</v>
      </c>
      <c r="L125" s="3">
        <v>2.25</v>
      </c>
      <c r="M125" s="3">
        <v>1.62</v>
      </c>
      <c r="N125" s="3">
        <f t="shared" si="73"/>
        <v>3</v>
      </c>
      <c r="O125" s="3">
        <f t="shared" si="74"/>
        <v>3</v>
      </c>
      <c r="P125" s="3">
        <f t="shared" si="75"/>
        <v>0</v>
      </c>
      <c r="Q125" s="3">
        <f t="shared" si="76"/>
        <v>5.7692307692307709E-2</v>
      </c>
      <c r="R125" s="3">
        <f t="shared" si="77"/>
        <v>6.1728395061728336E-2</v>
      </c>
      <c r="S125" s="3">
        <f t="shared" si="78"/>
        <v>4.2307692307692308</v>
      </c>
      <c r="T125" s="3">
        <f t="shared" si="79"/>
        <v>3.4375</v>
      </c>
      <c r="U125" s="3">
        <f t="shared" si="80"/>
        <v>2.1153846153846154</v>
      </c>
      <c r="V125" s="3">
        <f t="shared" si="81"/>
        <v>2.3798076923076925</v>
      </c>
      <c r="W125" s="3">
        <f t="shared" si="82"/>
        <v>1.7134615384615386</v>
      </c>
      <c r="X125" s="4">
        <f t="shared" si="83"/>
        <v>0.25</v>
      </c>
      <c r="Y125" s="4">
        <f t="shared" si="84"/>
        <v>0.30769230769230771</v>
      </c>
      <c r="Z125" s="4">
        <f t="shared" si="85"/>
        <v>0.5</v>
      </c>
      <c r="AA125" s="4">
        <f t="shared" si="86"/>
        <v>0.44444444444444442</v>
      </c>
      <c r="AB125" s="4">
        <f t="shared" si="87"/>
        <v>0.61728395061728392</v>
      </c>
      <c r="AC125" s="4">
        <f t="shared" si="88"/>
        <v>1.125</v>
      </c>
      <c r="AD125" s="4">
        <f t="shared" si="89"/>
        <v>0.75</v>
      </c>
      <c r="AE125" s="4">
        <f t="shared" si="90"/>
        <v>0.625</v>
      </c>
      <c r="AF125" s="4">
        <f t="shared" si="91"/>
        <v>1.25</v>
      </c>
      <c r="AG125" s="4">
        <f>IFERROR(AVERAGE(Tabela13[[#This Row],[V1]],Tabela13[[#This Row],[V2]]),"")</f>
        <v>0.9375</v>
      </c>
      <c r="AH125" s="4">
        <f>IFERROR(AVERAGE(Tabela13[[#This Row],[V1]],Tabela13[[#This Row],[V3]]),"")</f>
        <v>0.875</v>
      </c>
      <c r="AI125" s="4">
        <f>IFERROR(AVERAGE(Tabela13[[#This Row],[V1]],Tabela13[[#This Row],[V4]]),"")</f>
        <v>1.1875</v>
      </c>
      <c r="AJ125" s="4">
        <f>IFERROR(AVERAGE(Tabela13[[#This Row],[V2]],Tabela13[[#This Row],[V1]]),"")</f>
        <v>0.9375</v>
      </c>
      <c r="AK125" s="4">
        <f>IFERROR(AVERAGE(Tabela13[[#This Row],[V2]],Tabela13[[#This Row],[V3]]),"")</f>
        <v>0.6875</v>
      </c>
      <c r="AL125" s="4">
        <f>IFERROR(AVERAGE(Tabela13[[#This Row],[V2]],Tabela13[[#This Row],[V4]]),"")</f>
        <v>1</v>
      </c>
      <c r="AM125" s="4">
        <f>IFERROR(AVERAGE(Tabela13[[#This Row],[V3]],Tabela13[[#This Row],[V1]]),"")</f>
        <v>0.875</v>
      </c>
      <c r="AN125" s="4">
        <f>IFERROR(AVERAGE(Tabela13[[#This Row],[V3]],Tabela13[[#This Row],[V2]]),"")</f>
        <v>0.6875</v>
      </c>
      <c r="AO125" s="4">
        <f>IFERROR(AVERAGE(Tabela13[[#This Row],[V3]],Tabela13[[#This Row],[V4]]),"")</f>
        <v>0.9375</v>
      </c>
      <c r="AP125" s="4">
        <f>IFERROR(AVERAGE(Tabela13[[#This Row],[V4]],Tabela13[[#This Row],[V1]]),"")</f>
        <v>1.1875</v>
      </c>
      <c r="AQ125" s="4">
        <f>IFERROR(AVERAGE(Tabela13[[#This Row],[V4]],Tabela13[[#This Row],[V2]]),"")</f>
        <v>1</v>
      </c>
      <c r="AR125" s="4">
        <f>IFERROR(AVERAGE(Tabela13[[#This Row],[V4]],Tabela13[[#This Row],[V3]]),"")</f>
        <v>0.9375</v>
      </c>
      <c r="AS125" s="4">
        <f>_xlfn.STDEV.S(Tabela13[[#This Row],[V1]:[V2]])</f>
        <v>0.2651650429449553</v>
      </c>
      <c r="AT125" s="4">
        <f>_xlfn.STDEV.S(Tabela13[[#This Row],[V1]],Tabela13[[#This Row],[V3]])</f>
        <v>0.35355339059327379</v>
      </c>
      <c r="AU125" s="4">
        <f>_xlfn.STDEV.S(Tabela13[[#This Row],[V1]],Tabela13[[#This Row],[V4]])</f>
        <v>8.8388347648318447E-2</v>
      </c>
      <c r="AV125" s="4">
        <f>_xlfn.STDEV.S(Tabela13[[#This Row],[V2]],Tabela13[[#This Row],[V1]])</f>
        <v>0.2651650429449553</v>
      </c>
      <c r="AW125" s="4">
        <f>_xlfn.STDEV.S(Tabela13[[#This Row],[V2]],Tabela13[[#This Row],[V3]])</f>
        <v>8.8388347648318447E-2</v>
      </c>
      <c r="AX125" s="4">
        <f>_xlfn.STDEV.S(Tabela13[[#This Row],[V42]],Tabela13[[#This Row],[V44]])</f>
        <v>0.61871843353822908</v>
      </c>
      <c r="AY125" s="4">
        <f>_xlfn.STDEV.S(Tabela13[[#This Row],[V3]],Tabela13[[#This Row],[V1]])</f>
        <v>0.35355339059327379</v>
      </c>
      <c r="AZ125" s="4">
        <f>_xlfn.STDEV.S(Tabela13[[#This Row],[V3]],Tabela13[[#This Row],[V2]])</f>
        <v>8.8388347648318447E-2</v>
      </c>
      <c r="BA125" s="4">
        <f>_xlfn.STDEV.S(Tabela13[[#This Row],[V3]],Tabela13[[#This Row],[V4]])</f>
        <v>0.44194173824159222</v>
      </c>
      <c r="BB125" s="4">
        <f>_xlfn.STDEV.S(Tabela13[[#This Row],[V4]],Tabela13[[#This Row],[V1]])</f>
        <v>8.8388347648318447E-2</v>
      </c>
      <c r="BC125" s="4">
        <f>_xlfn.STDEV.S(Tabela13[[#This Row],[V4]],Tabela13[[#This Row],[V2]])</f>
        <v>0.35355339059327379</v>
      </c>
      <c r="BD125" s="4">
        <f>_xlfn.STDEV.S(Tabela13[[#This Row],[V4]],Tabela13[[#This Row],[V3]])</f>
        <v>0.44194173824159222</v>
      </c>
      <c r="BE125" s="4">
        <f>Tabela13[[#This Row],[V17]]/Tabela13[[#This Row],[V5]]</f>
        <v>0.28284271247461901</v>
      </c>
      <c r="BF125" s="4">
        <f>Tabela13[[#This Row],[V18]]/Tabela13[[#This Row],[V6]]</f>
        <v>0.40406101782088433</v>
      </c>
      <c r="BG125" s="4">
        <f>Tabela13[[#This Row],[V19]]/Tabela13[[#This Row],[V7]]</f>
        <v>7.4432292756478696E-2</v>
      </c>
      <c r="BH125" s="4">
        <f>Tabela13[[#This Row],[V20]]/Tabela13[[#This Row],[V8]]</f>
        <v>0.28284271247461901</v>
      </c>
      <c r="BI125" s="4">
        <f>Tabela13[[#This Row],[V21]]/Tabela13[[#This Row],[V9]]</f>
        <v>0.12856486930664501</v>
      </c>
      <c r="BJ125" s="4">
        <f>Tabela13[[#This Row],[V22]]/Tabela13[[#This Row],[V10]]</f>
        <v>0.61871843353822908</v>
      </c>
      <c r="BK125" s="4">
        <f>Tabela13[[#This Row],[V23]]/Tabela13[[#This Row],[V11]]</f>
        <v>0.40406101782088433</v>
      </c>
      <c r="BL125" s="4">
        <f>Tabela13[[#This Row],[V24]]/Tabela13[[#This Row],[V12]]</f>
        <v>0.12856486930664501</v>
      </c>
      <c r="BM125" s="4">
        <f>Tabela13[[#This Row],[V25]]/Tabela13[[#This Row],[V13]]</f>
        <v>0.47140452079103168</v>
      </c>
      <c r="BN125" s="4">
        <f>Tabela13[[#This Row],[V26]]/Tabela13[[#This Row],[V14]]</f>
        <v>7.4432292756478696E-2</v>
      </c>
      <c r="BO125" s="4">
        <f>Tabela13[[#This Row],[V27]]/Tabela13[[#This Row],[V15]]</f>
        <v>0.35355339059327379</v>
      </c>
      <c r="BP125" s="4">
        <f>Tabela13[[#This Row],[V28]]/Tabela13[[#This Row],[V16]]</f>
        <v>0.47140452079103168</v>
      </c>
      <c r="BQ125" s="4">
        <f>Tabela13[[#This Row],[V1]]-Tabela13[[#This Row],[V2]]</f>
        <v>0.375</v>
      </c>
      <c r="BR125" s="4">
        <f>Tabela13[[#This Row],[V1]]-Tabela13[[#This Row],[V3]]</f>
        <v>0.5</v>
      </c>
      <c r="BS125" s="4">
        <f>Tabela13[[#This Row],[V1]]-Tabela13[[#This Row],[V4]]</f>
        <v>-0.125</v>
      </c>
      <c r="BT125" s="4">
        <f>Tabela13[[#This Row],[V2]]-Tabela13[[#This Row],[V1]]</f>
        <v>-0.375</v>
      </c>
      <c r="BU125" s="4">
        <f>Tabela13[[#This Row],[V2]]-Tabela13[[#This Row],[V3]]</f>
        <v>0.125</v>
      </c>
      <c r="BV125" s="4">
        <f>Tabela13[[#This Row],[V2]]-Tabela13[[#This Row],[V4]]</f>
        <v>-0.5</v>
      </c>
      <c r="BW125" s="4">
        <f>AVERAGE(Tabela13[[#This Row],[V41]],Tabela13[[#This Row],[V42]])</f>
        <v>0.4375</v>
      </c>
      <c r="BX125" s="4">
        <f>AVERAGE(Tabela13[[#This Row],[V41]],Tabela13[[#This Row],[V43]])</f>
        <v>0.125</v>
      </c>
      <c r="BY125" s="4">
        <f>AVERAGE(Tabela13[[#This Row],[V41]],Tabela13[[#This Row],[V44]])</f>
        <v>0</v>
      </c>
      <c r="BZ125" s="4">
        <f>AVERAGE(Tabela13[[#This Row],[V41]],Tabela13[[#This Row],[V45]])</f>
        <v>0.25</v>
      </c>
      <c r="CA125" s="4">
        <f>AVERAGE(Tabela13[[#This Row],[V41]],Tabela13[[#This Row],[V46]])</f>
        <v>-6.25E-2</v>
      </c>
      <c r="CB125" s="4">
        <f>AVERAGE(Tabela13[[#This Row],[V42]],Tabela13[[#This Row],[V41]])</f>
        <v>0.4375</v>
      </c>
      <c r="CC125" s="4">
        <f>AVERAGE(Tabela13[[#This Row],[V42]],Tabela13[[#This Row],[V43]])</f>
        <v>0.1875</v>
      </c>
      <c r="CD125" s="4">
        <f>AVERAGE(Tabela13[[#This Row],[V42]],Tabela13[[#This Row],[V44]])</f>
        <v>6.25E-2</v>
      </c>
      <c r="CE125" s="4">
        <f>AVERAGE(Tabela13[[#This Row],[V42]],Tabela13[[#This Row],[V45]])</f>
        <v>0.3125</v>
      </c>
      <c r="CF125" s="4">
        <f>AVERAGE(Tabela13[[#This Row],[V42]],Tabela13[[#This Row],[V46]])</f>
        <v>0</v>
      </c>
      <c r="CG125" s="4">
        <f>AVERAGE(Tabela13[[#This Row],[V43]],Tabela13[[#This Row],[V41]])</f>
        <v>0.125</v>
      </c>
      <c r="CH125" s="4">
        <f>AVERAGE(Tabela13[[#This Row],[V43]],Tabela13[[#This Row],[V42]])</f>
        <v>0.1875</v>
      </c>
      <c r="CI125" s="4">
        <f>AVERAGE(Tabela13[[#This Row],[V43]],Tabela13[[#This Row],[V44]])</f>
        <v>-0.25</v>
      </c>
      <c r="CJ125" s="4">
        <f>AVERAGE(Tabela13[[#This Row],[V43]],Tabela13[[#This Row],[V45]])</f>
        <v>0</v>
      </c>
      <c r="CK125" s="4">
        <f>AVERAGE(Tabela13[[#This Row],[V43]],Tabela13[[#This Row],[V46]])</f>
        <v>-0.3125</v>
      </c>
      <c r="CL125" s="4">
        <f>AVERAGE(Tabela13[[#This Row],[V44]],Tabela13[[#This Row],[V41]])</f>
        <v>0</v>
      </c>
      <c r="CM125" s="4">
        <f>AVERAGE(Tabela13[[#This Row],[V44]],Tabela13[[#This Row],[V42]])</f>
        <v>6.25E-2</v>
      </c>
      <c r="CN125" s="4">
        <f>AVERAGE(Tabela13[[#This Row],[V44]],Tabela13[[#This Row],[V43]])</f>
        <v>-0.25</v>
      </c>
      <c r="CO125" s="4">
        <f>AVERAGE(Tabela13[[#This Row],[V44]],Tabela13[[#This Row],[V45]])</f>
        <v>-0.125</v>
      </c>
      <c r="CP125" s="4">
        <f>AVERAGE(Tabela13[[#This Row],[V44]],Tabela13[[#This Row],[V46]])</f>
        <v>-0.4375</v>
      </c>
      <c r="CQ125" s="4">
        <f>AVERAGE(Tabela13[[#This Row],[V45]],Tabela13[[#This Row],[V41]])</f>
        <v>0.25</v>
      </c>
      <c r="CR125" s="4">
        <f>AVERAGE(Tabela13[[#This Row],[V45]],Tabela13[[#This Row],[V42]])</f>
        <v>0.3125</v>
      </c>
      <c r="CS125" s="4">
        <f>AVERAGE(Tabela13[[#This Row],[V45]],Tabela13[[#This Row],[V43]])</f>
        <v>0</v>
      </c>
      <c r="CT125" s="4">
        <f>AVERAGE(Tabela13[[#This Row],[V45]],Tabela13[[#This Row],[V44]])</f>
        <v>-0.125</v>
      </c>
      <c r="CU125" s="4">
        <f>AVERAGE(Tabela13[[#This Row],[V45]],Tabela13[[#This Row],[V46]])</f>
        <v>-0.1875</v>
      </c>
      <c r="CV125" s="4">
        <f>AVERAGE(Tabela13[[#This Row],[V46]],Tabela13[[#This Row],[V41]])</f>
        <v>-6.25E-2</v>
      </c>
      <c r="CW125" s="4">
        <f>AVERAGE(Tabela13[[#This Row],[V46]],Tabela13[[#This Row],[V42]])</f>
        <v>0</v>
      </c>
      <c r="CX125" s="4">
        <f>AVERAGE(Tabela13[[#This Row],[V46]],Tabela13[[#This Row],[V43]])</f>
        <v>-0.3125</v>
      </c>
      <c r="CY125" s="4">
        <f>AVERAGE(Tabela13[[#This Row],[V46]],Tabela13[[#This Row],[V44]])</f>
        <v>-0.4375</v>
      </c>
      <c r="CZ125" s="4">
        <f>AVERAGE(Tabela13[[#This Row],[V46]],Tabela13[[#This Row],[V45]])</f>
        <v>-0.1875</v>
      </c>
      <c r="DA125" s="3">
        <f>_xlfn.STDEV.S(Tabela13[[#This Row],[V41]],Tabela13[[#This Row],[V42]])</f>
        <v>8.8388347648318447E-2</v>
      </c>
      <c r="DB125" s="3">
        <f>_xlfn.STDEV.S(Tabela13[[#This Row],[V41]],Tabela13[[#This Row],[V43]])</f>
        <v>0.35355339059327379</v>
      </c>
      <c r="DC125" s="3">
        <f>_xlfn.STDEV.S(Tabela13[[#This Row],[V41]],Tabela13[[#This Row],[V44]])</f>
        <v>0.5303300858899106</v>
      </c>
      <c r="DD125" s="3">
        <f>_xlfn.STDEV.S(Tabela13[[#This Row],[V41]],Tabela13[[#This Row],[V45]])</f>
        <v>0.17677669529663689</v>
      </c>
      <c r="DE125" s="3">
        <f>_xlfn.STDEV.S(Tabela13[[#This Row],[V41]],Tabela13[[#This Row],[V46]])</f>
        <v>0.61871843353822908</v>
      </c>
      <c r="DF125" s="3">
        <f>_xlfn.STDEV.S(Tabela13[[#This Row],[V42]],Tabela13[[#This Row],[V41]])</f>
        <v>8.8388347648318447E-2</v>
      </c>
      <c r="DG125" s="3">
        <f>_xlfn.STDEV.S(Tabela13[[#This Row],[V42]],Tabela13[[#This Row],[V43]])</f>
        <v>0.44194173824159222</v>
      </c>
      <c r="DH125" s="3">
        <f>_xlfn.STDEV.S(Tabela13[[#This Row],[V42]],Tabela13[[#This Row],[V44]])</f>
        <v>0.61871843353822908</v>
      </c>
      <c r="DI125" s="3">
        <f>_xlfn.STDEV.S(Tabela13[[#This Row],[V42]],Tabela13[[#This Row],[V45]])</f>
        <v>0.2651650429449553</v>
      </c>
      <c r="DJ125" s="3">
        <f>_xlfn.STDEV.S(Tabela13[[#This Row],[V42]],Tabela13[[#This Row],[V46]])</f>
        <v>0.70710678118654757</v>
      </c>
      <c r="DK125" s="3">
        <f>_xlfn.STDEV.S(Tabela13[[#This Row],[V43]],Tabela13[[#This Row],[V41]])</f>
        <v>0.35355339059327379</v>
      </c>
      <c r="DL125" s="3">
        <f>_xlfn.STDEV.S(Tabela13[[#This Row],[V43]],Tabela13[[#This Row],[V42]])</f>
        <v>0.44194173824159222</v>
      </c>
      <c r="DM125" s="3">
        <f>_xlfn.STDEV.S(Tabela13[[#This Row],[V43]],Tabela13[[#This Row],[V44]])</f>
        <v>0.17677669529663689</v>
      </c>
      <c r="DN125" s="3">
        <f>_xlfn.STDEV.S(Tabela13[[#This Row],[V43]],Tabela13[[#This Row],[V45]])</f>
        <v>0.17677669529663689</v>
      </c>
      <c r="DO125" s="3">
        <f>_xlfn.STDEV.S(Tabela13[[#This Row],[V43]],Tabela13[[#This Row],[V46]])</f>
        <v>0.2651650429449553</v>
      </c>
      <c r="DP125" s="3">
        <f>_xlfn.STDEV.S(Tabela13[[#This Row],[V44]],Tabela13[[#This Row],[V41]])</f>
        <v>0.5303300858899106</v>
      </c>
      <c r="DQ125" s="3">
        <f>_xlfn.STDEV.S(Tabela13[[#This Row],[V44]],Tabela13[[#This Row],[V42]])</f>
        <v>0.61871843353822908</v>
      </c>
      <c r="DR125" s="3">
        <f>_xlfn.STDEV.S(Tabela13[[#This Row],[V44]],Tabela13[[#This Row],[V43]])</f>
        <v>0.17677669529663689</v>
      </c>
      <c r="DS125" s="3">
        <f>_xlfn.STDEV.S(Tabela13[[#This Row],[V44]],Tabela13[[#This Row],[V45]])</f>
        <v>0.35355339059327379</v>
      </c>
      <c r="DT125" s="3">
        <f>_xlfn.STDEV.S(Tabela13[[#This Row],[V44]],Tabela13[[#This Row],[V46]])</f>
        <v>8.8388347648318447E-2</v>
      </c>
      <c r="DU125" s="3">
        <f>_xlfn.STDEV.S(Tabela13[[#This Row],[V45]],Tabela13[[#This Row],[V41]])</f>
        <v>0.17677669529663689</v>
      </c>
      <c r="DV125" s="3">
        <f>_xlfn.STDEV.S(Tabela13[[#This Row],[V45]],Tabela13[[#This Row],[V42]])</f>
        <v>0.2651650429449553</v>
      </c>
      <c r="DW125" s="3">
        <f>_xlfn.STDEV.S(Tabela13[[#This Row],[V45]],Tabela13[[#This Row],[V43]])</f>
        <v>0.17677669529663689</v>
      </c>
      <c r="DX125" s="3">
        <f>_xlfn.STDEV.S(Tabela13[[#This Row],[V45]],Tabela13[[#This Row],[V44]])</f>
        <v>0.35355339059327379</v>
      </c>
      <c r="DY125" s="3">
        <f>_xlfn.STDEV.S(Tabela13[[#This Row],[V45]],Tabela13[[#This Row],[V46]])</f>
        <v>0.44194173824159222</v>
      </c>
      <c r="DZ125" s="3">
        <f>_xlfn.STDEV.S(Tabela13[[#This Row],[V46]],Tabela13[[#This Row],[V41]])</f>
        <v>0.61871843353822908</v>
      </c>
      <c r="EA125" s="3">
        <f>_xlfn.STDEV.S(Tabela13[[#This Row],[V46]],Tabela13[[#This Row],[V42]])</f>
        <v>0.70710678118654757</v>
      </c>
      <c r="EB125" s="3">
        <f>_xlfn.STDEV.S(Tabela13[[#This Row],[V46]],Tabela13[[#This Row],[V43]])</f>
        <v>0.2651650429449553</v>
      </c>
      <c r="EC125" s="3">
        <f>_xlfn.STDEV.S(Tabela13[[#This Row],[V46]],Tabela13[[#This Row],[V44]])</f>
        <v>8.8388347648318447E-2</v>
      </c>
      <c r="ED125" s="3">
        <f>_xlfn.STDEV.S(Tabela13[[#This Row],[V46]],Tabela13[[#This Row],[V45]])</f>
        <v>0.44194173824159222</v>
      </c>
      <c r="EE125" s="3">
        <f t="shared" si="92"/>
        <v>0.20203050891044216</v>
      </c>
      <c r="EF125" s="3">
        <f t="shared" si="93"/>
        <v>2.8284271247461903</v>
      </c>
      <c r="EG125" s="3" t="str">
        <f t="shared" si="94"/>
        <v/>
      </c>
      <c r="EH125" s="3">
        <f t="shared" si="95"/>
        <v>0.70710678118654757</v>
      </c>
      <c r="EI125" s="3">
        <f t="shared" si="96"/>
        <v>-9.8994949366116654</v>
      </c>
      <c r="EJ125" s="3">
        <f t="shared" si="97"/>
        <v>0.20203050891044216</v>
      </c>
      <c r="EK125" s="3">
        <f t="shared" si="98"/>
        <v>2.3570226039551585</v>
      </c>
      <c r="EL125" s="3">
        <f t="shared" si="99"/>
        <v>9.8994949366116654</v>
      </c>
      <c r="EM125" s="3">
        <f t="shared" si="100"/>
        <v>0.84852813742385691</v>
      </c>
      <c r="EN125" s="3" t="str">
        <f t="shared" si="101"/>
        <v/>
      </c>
      <c r="EO125" s="3">
        <f t="shared" si="102"/>
        <v>2.8284271247461903</v>
      </c>
      <c r="EP125" s="3">
        <f t="shared" si="103"/>
        <v>2.3570226039551585</v>
      </c>
      <c r="EQ125" s="3">
        <f t="shared" si="104"/>
        <v>-0.70710678118654757</v>
      </c>
      <c r="ER125" s="3" t="str">
        <f t="shared" si="105"/>
        <v/>
      </c>
      <c r="ES125" s="3" t="str">
        <f t="shared" si="106"/>
        <v/>
      </c>
      <c r="ET125" s="3" t="str">
        <f t="shared" si="107"/>
        <v/>
      </c>
      <c r="EU125" s="3" t="str">
        <f t="shared" si="108"/>
        <v/>
      </c>
      <c r="EV125" s="3">
        <f t="shared" si="109"/>
        <v>-0.70710678118654757</v>
      </c>
      <c r="EW125" s="3">
        <f t="shared" si="110"/>
        <v>-2.8284271247461903</v>
      </c>
      <c r="EX125" s="3">
        <f t="shared" si="111"/>
        <v>-0.20203050891044216</v>
      </c>
      <c r="EY125" s="3">
        <f t="shared" si="112"/>
        <v>0.70710678118654757</v>
      </c>
      <c r="EZ125" s="3">
        <f t="shared" si="113"/>
        <v>0.84852813742385691</v>
      </c>
      <c r="FA125" s="3" t="str">
        <f t="shared" si="114"/>
        <v/>
      </c>
      <c r="FB125" s="3">
        <f t="shared" si="115"/>
        <v>-2.8284271247461903</v>
      </c>
      <c r="FC125" s="3">
        <f t="shared" si="116"/>
        <v>-2.3570226039551585</v>
      </c>
      <c r="FD125" s="3">
        <f t="shared" si="117"/>
        <v>-9.8994949366116654</v>
      </c>
      <c r="FE125" s="3" t="str">
        <f t="shared" si="118"/>
        <v/>
      </c>
      <c r="FF125" s="3">
        <f t="shared" si="119"/>
        <v>-0.84852813742385691</v>
      </c>
      <c r="FG125" s="3">
        <f t="shared" si="120"/>
        <v>-0.20203050891044216</v>
      </c>
      <c r="FH125" s="3">
        <f t="shared" si="121"/>
        <v>-2.3570226039551585</v>
      </c>
      <c r="FI125" s="4">
        <f t="shared" si="122"/>
        <v>1</v>
      </c>
      <c r="FJ125" s="4">
        <f t="shared" si="123"/>
        <v>0.25</v>
      </c>
      <c r="FK125" s="4">
        <f t="shared" si="124"/>
        <v>1</v>
      </c>
      <c r="FL125" s="4">
        <f t="shared" si="125"/>
        <v>1.709090909090909</v>
      </c>
      <c r="FM125" s="4">
        <f>Tabela13[[#This Row],[V139]]-Tabela13[[#This Row],[V140]]</f>
        <v>-0.70909090909090899</v>
      </c>
      <c r="FN125" s="4">
        <f>Tabela13[[#This Row],[V1]]-Tabela13[[#This Row],[V2]]/2</f>
        <v>0.75</v>
      </c>
      <c r="FO125" s="4">
        <f>Tabela13[[#This Row],[V1]]-Tabela13[[#This Row],[V3]]/2</f>
        <v>0.8125</v>
      </c>
      <c r="FP125" s="4">
        <f>Tabela13[[#This Row],[V1]]-Tabela13[[#This Row],[V4]]/2</f>
        <v>0.5</v>
      </c>
      <c r="FQ125" s="4">
        <f>Tabela13[[#This Row],[V2]]-Tabela13[[#This Row],[V1]]/2</f>
        <v>0.1875</v>
      </c>
      <c r="FR125" s="4">
        <f>Tabela13[[#This Row],[V2]]-Tabela13[[#This Row],[V3]]/2</f>
        <v>0.4375</v>
      </c>
      <c r="FS125" s="4">
        <f>Tabela13[[#This Row],[V2]]-Tabela13[[#This Row],[V4]]/2</f>
        <v>0.125</v>
      </c>
      <c r="FT125" s="4">
        <f t="shared" si="126"/>
        <v>0.64350110879328437</v>
      </c>
      <c r="FU125" s="4">
        <f t="shared" si="127"/>
        <v>0.68231655487474807</v>
      </c>
      <c r="FV125" s="4">
        <f t="shared" si="128"/>
        <v>0.46364760900080609</v>
      </c>
      <c r="FW125" s="4">
        <f t="shared" si="129"/>
        <v>0.18534794999569476</v>
      </c>
      <c r="FX125" s="4">
        <f t="shared" si="130"/>
        <v>0.41241044159738732</v>
      </c>
      <c r="FY125" s="4">
        <f t="shared" si="131"/>
        <v>0.12435499454676144</v>
      </c>
      <c r="FZ125" s="4">
        <f t="shared" si="132"/>
        <v>115.83019958279118</v>
      </c>
      <c r="GA125" s="4">
        <f t="shared" si="133"/>
        <v>122.81697987745464</v>
      </c>
      <c r="GB125" s="4">
        <f t="shared" si="134"/>
        <v>83.456569620145103</v>
      </c>
      <c r="GC125" s="4">
        <f t="shared" si="135"/>
        <v>33.362630999225054</v>
      </c>
      <c r="GD125" s="4">
        <f t="shared" si="136"/>
        <v>74.233879487529705</v>
      </c>
      <c r="GE125" s="4">
        <f t="shared" si="137"/>
        <v>22.383899018417058</v>
      </c>
      <c r="GF125" s="4">
        <f>Tabela13[[#This Row],[V1]]-Tabela13[[#This Row],[V2]]/Tabela13[[#This Row],[V2]]</f>
        <v>0.125</v>
      </c>
      <c r="GG125" s="4">
        <f>Tabela13[[#This Row],[V1]]-Tabela13[[#This Row],[V3]]/Tabela13[[#This Row],[V3]]</f>
        <v>0.125</v>
      </c>
      <c r="GH125" s="4">
        <f>Tabela13[[#This Row],[V1]]-Tabela13[[#This Row],[V4]]/Tabela13[[#This Row],[V4]]</f>
        <v>0.125</v>
      </c>
      <c r="GI125" s="4">
        <f>Tabela13[[#This Row],[V2]]-Tabela13[[#This Row],[V1]]/Tabela13[[#This Row],[V1]]</f>
        <v>-0.25</v>
      </c>
      <c r="GJ125" s="4">
        <f>Tabela13[[#This Row],[V2]]-Tabela13[[#This Row],[V3]]/Tabela13[[#This Row],[V3]]</f>
        <v>-0.25</v>
      </c>
      <c r="GK125" s="4">
        <f>Tabela13[[#This Row],[V2]]-Tabela13[[#This Row],[V4]]/Tabela13[[#This Row],[V4]]</f>
        <v>-0.25</v>
      </c>
      <c r="GL125" s="4">
        <f t="shared" si="138"/>
        <v>0.29755951785595208</v>
      </c>
      <c r="GM125" s="4">
        <f t="shared" si="139"/>
        <v>0.9375</v>
      </c>
      <c r="GN125" s="4">
        <f t="shared" si="140"/>
        <v>0.31739681904634887</v>
      </c>
      <c r="GO125" s="3">
        <f t="shared" si="141"/>
        <v>1</v>
      </c>
      <c r="GP125" s="3">
        <v>100</v>
      </c>
      <c r="GQ125" s="3">
        <f t="shared" si="142"/>
        <v>3</v>
      </c>
      <c r="GR125" s="3">
        <f t="shared" si="143"/>
        <v>300</v>
      </c>
      <c r="GS125" s="34">
        <f>COUNTIF($D$2:D124,Tabela13[[#This Row],[HomeTeam]])</f>
        <v>5</v>
      </c>
      <c r="GT125" s="34">
        <f>COUNTIF($E$2:E124,Tabela13[[#This Row],[AwayTeam]])</f>
        <v>6</v>
      </c>
      <c r="GU125" s="3">
        <f>IFERROR(AVERAGEIFS($AD$2:AD124,$D$2:D124,Tabela13[[#This Row],[HomeTeam]],$GS$2:GS124,"&gt;="&amp;Tabela13[[#This Row],[Contagem_H]]-5),"")</f>
        <v>0.99304371815422476</v>
      </c>
      <c r="GV125" s="3">
        <f>IFERROR(AVERAGEIFS($G$2:G124,$E$2:E124,Tabela13[[#This Row],[AwayTeam]],$GT$2:GT124,"&gt;="&amp;Tabela13[[#This Row],[Contagem_A]]-5),"")</f>
        <v>1</v>
      </c>
      <c r="GW125" s="3">
        <f>IFERROR(AVERAGEIFS($GQ$2:GQ124,$D$2:D124,Tabela13[[#This Row],[HomeTeam]],$GS$2:GS124,"&gt;="&amp;Tabela13[[#This Row],[Contagem_H]]-5),"")</f>
        <v>-1</v>
      </c>
    </row>
    <row r="126" spans="1:205" x14ac:dyDescent="0.25">
      <c r="A126" t="s">
        <v>127</v>
      </c>
      <c r="B126" t="s">
        <v>180</v>
      </c>
      <c r="C126" t="s">
        <v>173</v>
      </c>
      <c r="D126" t="s">
        <v>20</v>
      </c>
      <c r="E126" t="s">
        <v>24</v>
      </c>
      <c r="F126" s="3">
        <v>4</v>
      </c>
      <c r="G126" s="3">
        <v>1</v>
      </c>
      <c r="H126" s="3" t="str">
        <f t="shared" si="144"/>
        <v>H</v>
      </c>
      <c r="I126" s="3">
        <v>2.63</v>
      </c>
      <c r="J126" s="3">
        <v>3.6</v>
      </c>
      <c r="K126" s="3">
        <v>2.5</v>
      </c>
      <c r="L126" s="3">
        <v>1.7</v>
      </c>
      <c r="M126" s="3">
        <v>2.1</v>
      </c>
      <c r="N126" s="3">
        <f t="shared" si="73"/>
        <v>5</v>
      </c>
      <c r="O126" s="3">
        <f t="shared" si="74"/>
        <v>3</v>
      </c>
      <c r="P126" s="3">
        <f t="shared" si="75"/>
        <v>0</v>
      </c>
      <c r="Q126" s="3">
        <f t="shared" si="76"/>
        <v>5.800591465990701E-2</v>
      </c>
      <c r="R126" s="3">
        <f t="shared" si="77"/>
        <v>6.4425770308123242E-2</v>
      </c>
      <c r="S126" s="3">
        <f t="shared" si="78"/>
        <v>2.7825555555555552</v>
      </c>
      <c r="T126" s="3">
        <f t="shared" si="79"/>
        <v>3.8088212927756655</v>
      </c>
      <c r="U126" s="3">
        <f t="shared" si="80"/>
        <v>2.6450147866497673</v>
      </c>
      <c r="V126" s="3">
        <f t="shared" si="81"/>
        <v>1.7986100549218418</v>
      </c>
      <c r="W126" s="3">
        <f t="shared" si="82"/>
        <v>2.2218124207858048</v>
      </c>
      <c r="X126" s="4">
        <f t="shared" si="83"/>
        <v>0.38022813688212931</v>
      </c>
      <c r="Y126" s="4">
        <f t="shared" si="84"/>
        <v>0.27777777777777779</v>
      </c>
      <c r="Z126" s="4">
        <f t="shared" si="85"/>
        <v>0.4</v>
      </c>
      <c r="AA126" s="4">
        <f t="shared" si="86"/>
        <v>0.58823529411764708</v>
      </c>
      <c r="AB126" s="4">
        <f t="shared" si="87"/>
        <v>0.47619047619047616</v>
      </c>
      <c r="AC126" s="4">
        <f t="shared" si="88"/>
        <v>2.1901140684410647</v>
      </c>
      <c r="AD126" s="4">
        <f t="shared" si="89"/>
        <v>0.7</v>
      </c>
      <c r="AE126" s="4">
        <f t="shared" si="90"/>
        <v>0.69011406844106471</v>
      </c>
      <c r="AF126" s="4">
        <f t="shared" si="91"/>
        <v>2.2000000000000002</v>
      </c>
      <c r="AG126" s="4">
        <f>IFERROR(AVERAGE(Tabela13[[#This Row],[V1]],Tabela13[[#This Row],[V2]]),"")</f>
        <v>1.4450570342205324</v>
      </c>
      <c r="AH126" s="4">
        <f>IFERROR(AVERAGE(Tabela13[[#This Row],[V1]],Tabela13[[#This Row],[V3]]),"")</f>
        <v>1.4401140684410647</v>
      </c>
      <c r="AI126" s="4">
        <f>IFERROR(AVERAGE(Tabela13[[#This Row],[V1]],Tabela13[[#This Row],[V4]]),"")</f>
        <v>2.1950570342205324</v>
      </c>
      <c r="AJ126" s="4">
        <f>IFERROR(AVERAGE(Tabela13[[#This Row],[V2]],Tabela13[[#This Row],[V1]]),"")</f>
        <v>1.4450570342205324</v>
      </c>
      <c r="AK126" s="4">
        <f>IFERROR(AVERAGE(Tabela13[[#This Row],[V2]],Tabela13[[#This Row],[V3]]),"")</f>
        <v>0.69505703422053233</v>
      </c>
      <c r="AL126" s="4">
        <f>IFERROR(AVERAGE(Tabela13[[#This Row],[V2]],Tabela13[[#This Row],[V4]]),"")</f>
        <v>1.4500000000000002</v>
      </c>
      <c r="AM126" s="4">
        <f>IFERROR(AVERAGE(Tabela13[[#This Row],[V3]],Tabela13[[#This Row],[V1]]),"")</f>
        <v>1.4401140684410647</v>
      </c>
      <c r="AN126" s="4">
        <f>IFERROR(AVERAGE(Tabela13[[#This Row],[V3]],Tabela13[[#This Row],[V2]]),"")</f>
        <v>0.69505703422053233</v>
      </c>
      <c r="AO126" s="4">
        <f>IFERROR(AVERAGE(Tabela13[[#This Row],[V3]],Tabela13[[#This Row],[V4]]),"")</f>
        <v>1.4450570342205324</v>
      </c>
      <c r="AP126" s="4">
        <f>IFERROR(AVERAGE(Tabela13[[#This Row],[V4]],Tabela13[[#This Row],[V1]]),"")</f>
        <v>2.1950570342205324</v>
      </c>
      <c r="AQ126" s="4">
        <f>IFERROR(AVERAGE(Tabela13[[#This Row],[V4]],Tabela13[[#This Row],[V2]]),"")</f>
        <v>1.4500000000000002</v>
      </c>
      <c r="AR126" s="4">
        <f>IFERROR(AVERAGE(Tabela13[[#This Row],[V4]],Tabela13[[#This Row],[V3]]),"")</f>
        <v>1.4450570342205324</v>
      </c>
      <c r="AS126" s="4">
        <f>_xlfn.STDEV.S(Tabela13[[#This Row],[V1]:[V2]])</f>
        <v>1.0536697625361517</v>
      </c>
      <c r="AT126" s="4">
        <f>_xlfn.STDEV.S(Tabela13[[#This Row],[V1]],Tabela13[[#This Row],[V3]])</f>
        <v>1.060660171779821</v>
      </c>
      <c r="AU126" s="4">
        <f>_xlfn.STDEV.S(Tabela13[[#This Row],[V1]],Tabela13[[#This Row],[V4]])</f>
        <v>6.9904092436693663E-3</v>
      </c>
      <c r="AV126" s="4">
        <f>_xlfn.STDEV.S(Tabela13[[#This Row],[V2]],Tabela13[[#This Row],[V1]])</f>
        <v>1.0536697625361517</v>
      </c>
      <c r="AW126" s="4">
        <f>_xlfn.STDEV.S(Tabela13[[#This Row],[V2]],Tabela13[[#This Row],[V3]])</f>
        <v>6.9904092436692093E-3</v>
      </c>
      <c r="AX126" s="4">
        <f>_xlfn.STDEV.S(Tabela13[[#This Row],[V42]],Tabela13[[#This Row],[V44]])</f>
        <v>2.1143299343159736</v>
      </c>
      <c r="AY126" s="4">
        <f>_xlfn.STDEV.S(Tabela13[[#This Row],[V3]],Tabela13[[#This Row],[V1]])</f>
        <v>1.060660171779821</v>
      </c>
      <c r="AZ126" s="4">
        <f>_xlfn.STDEV.S(Tabela13[[#This Row],[V3]],Tabela13[[#This Row],[V2]])</f>
        <v>6.9904092436692093E-3</v>
      </c>
      <c r="BA126" s="4">
        <f>_xlfn.STDEV.S(Tabela13[[#This Row],[V3]],Tabela13[[#This Row],[V4]])</f>
        <v>1.0676505810234906</v>
      </c>
      <c r="BB126" s="4">
        <f>_xlfn.STDEV.S(Tabela13[[#This Row],[V4]],Tabela13[[#This Row],[V1]])</f>
        <v>6.9904092436693663E-3</v>
      </c>
      <c r="BC126" s="4">
        <f>_xlfn.STDEV.S(Tabela13[[#This Row],[V4]],Tabela13[[#This Row],[V2]])</f>
        <v>1.0606601717798212</v>
      </c>
      <c r="BD126" s="4">
        <f>_xlfn.STDEV.S(Tabela13[[#This Row],[V4]],Tabela13[[#This Row],[V3]])</f>
        <v>1.0676505810234906</v>
      </c>
      <c r="BE126" s="4">
        <f>Tabela13[[#This Row],[V17]]/Tabela13[[#This Row],[V5]]</f>
        <v>0.7291544469070067</v>
      </c>
      <c r="BF126" s="4">
        <f>Tabela13[[#This Row],[V18]]/Tabela13[[#This Row],[V6]]</f>
        <v>0.73651122159232452</v>
      </c>
      <c r="BG126" s="4">
        <f>Tabela13[[#This Row],[V19]]/Tabela13[[#This Row],[V7]]</f>
        <v>3.1846139461026214E-3</v>
      </c>
      <c r="BH126" s="4">
        <f>Tabela13[[#This Row],[V20]]/Tabela13[[#This Row],[V8]]</f>
        <v>0.7291544469070067</v>
      </c>
      <c r="BI126" s="4">
        <f>Tabela13[[#This Row],[V21]]/Tabela13[[#This Row],[V9]]</f>
        <v>1.0057317456701324E-2</v>
      </c>
      <c r="BJ126" s="4">
        <f>Tabela13[[#This Row],[V22]]/Tabela13[[#This Row],[V10]]</f>
        <v>1.4581585753903263</v>
      </c>
      <c r="BK126" s="4">
        <f>Tabela13[[#This Row],[V23]]/Tabela13[[#This Row],[V11]]</f>
        <v>0.73651122159232452</v>
      </c>
      <c r="BL126" s="4">
        <f>Tabela13[[#This Row],[V24]]/Tabela13[[#This Row],[V12]]</f>
        <v>1.0057317456701324E-2</v>
      </c>
      <c r="BM126" s="4">
        <f>Tabela13[[#This Row],[V25]]/Tabela13[[#This Row],[V13]]</f>
        <v>0.7388293719488962</v>
      </c>
      <c r="BN126" s="4">
        <f>Tabela13[[#This Row],[V26]]/Tabela13[[#This Row],[V14]]</f>
        <v>3.1846139461026214E-3</v>
      </c>
      <c r="BO126" s="4">
        <f>Tabela13[[#This Row],[V27]]/Tabela13[[#This Row],[V15]]</f>
        <v>0.73148977364125589</v>
      </c>
      <c r="BP126" s="4">
        <f>Tabela13[[#This Row],[V28]]/Tabela13[[#This Row],[V16]]</f>
        <v>0.7388293719488962</v>
      </c>
      <c r="BQ126" s="4">
        <f>Tabela13[[#This Row],[V1]]-Tabela13[[#This Row],[V2]]</f>
        <v>1.4901140684410648</v>
      </c>
      <c r="BR126" s="4">
        <f>Tabela13[[#This Row],[V1]]-Tabela13[[#This Row],[V3]]</f>
        <v>1.5</v>
      </c>
      <c r="BS126" s="4">
        <f>Tabela13[[#This Row],[V1]]-Tabela13[[#This Row],[V4]]</f>
        <v>-9.8859315589354679E-3</v>
      </c>
      <c r="BT126" s="4">
        <f>Tabela13[[#This Row],[V2]]-Tabela13[[#This Row],[V1]]</f>
        <v>-1.4901140684410648</v>
      </c>
      <c r="BU126" s="4">
        <f>Tabela13[[#This Row],[V2]]-Tabela13[[#This Row],[V3]]</f>
        <v>9.8859315589352459E-3</v>
      </c>
      <c r="BV126" s="4">
        <f>Tabela13[[#This Row],[V2]]-Tabela13[[#This Row],[V4]]</f>
        <v>-1.5000000000000002</v>
      </c>
      <c r="BW126" s="4">
        <f>AVERAGE(Tabela13[[#This Row],[V41]],Tabela13[[#This Row],[V42]])</f>
        <v>1.4950570342205323</v>
      </c>
      <c r="BX126" s="4">
        <f>AVERAGE(Tabela13[[#This Row],[V41]],Tabela13[[#This Row],[V43]])</f>
        <v>0.74011406844106464</v>
      </c>
      <c r="BY126" s="4">
        <f>AVERAGE(Tabela13[[#This Row],[V41]],Tabela13[[#This Row],[V44]])</f>
        <v>0</v>
      </c>
      <c r="BZ126" s="4">
        <f>AVERAGE(Tabela13[[#This Row],[V41]],Tabela13[[#This Row],[V45]])</f>
        <v>0.75</v>
      </c>
      <c r="CA126" s="4">
        <f>AVERAGE(Tabela13[[#This Row],[V41]],Tabela13[[#This Row],[V46]])</f>
        <v>-4.942965779467734E-3</v>
      </c>
      <c r="CB126" s="4">
        <f>AVERAGE(Tabela13[[#This Row],[V42]],Tabela13[[#This Row],[V41]])</f>
        <v>1.4950570342205323</v>
      </c>
      <c r="CC126" s="4">
        <f>AVERAGE(Tabela13[[#This Row],[V42]],Tabela13[[#This Row],[V43]])</f>
        <v>0.74505703422053227</v>
      </c>
      <c r="CD126" s="4">
        <f>AVERAGE(Tabela13[[#This Row],[V42]],Tabela13[[#This Row],[V44]])</f>
        <v>4.9429657794676229E-3</v>
      </c>
      <c r="CE126" s="4">
        <f>AVERAGE(Tabela13[[#This Row],[V42]],Tabela13[[#This Row],[V45]])</f>
        <v>0.75494296577946762</v>
      </c>
      <c r="CF126" s="4">
        <f>AVERAGE(Tabela13[[#This Row],[V42]],Tabela13[[#This Row],[V46]])</f>
        <v>0</v>
      </c>
      <c r="CG126" s="4">
        <f>AVERAGE(Tabela13[[#This Row],[V43]],Tabela13[[#This Row],[V41]])</f>
        <v>0.74011406844106464</v>
      </c>
      <c r="CH126" s="4">
        <f>AVERAGE(Tabela13[[#This Row],[V43]],Tabela13[[#This Row],[V42]])</f>
        <v>0.74505703422053227</v>
      </c>
      <c r="CI126" s="4">
        <f>AVERAGE(Tabela13[[#This Row],[V43]],Tabela13[[#This Row],[V44]])</f>
        <v>-0.75000000000000011</v>
      </c>
      <c r="CJ126" s="4">
        <f>AVERAGE(Tabela13[[#This Row],[V43]],Tabela13[[#This Row],[V45]])</f>
        <v>-1.1102230246251565E-16</v>
      </c>
      <c r="CK126" s="4">
        <f>AVERAGE(Tabela13[[#This Row],[V43]],Tabela13[[#This Row],[V46]])</f>
        <v>-0.75494296577946784</v>
      </c>
      <c r="CL126" s="4">
        <f>AVERAGE(Tabela13[[#This Row],[V44]],Tabela13[[#This Row],[V41]])</f>
        <v>0</v>
      </c>
      <c r="CM126" s="4">
        <f>AVERAGE(Tabela13[[#This Row],[V44]],Tabela13[[#This Row],[V42]])</f>
        <v>4.9429657794676229E-3</v>
      </c>
      <c r="CN126" s="4">
        <f>AVERAGE(Tabela13[[#This Row],[V44]],Tabela13[[#This Row],[V43]])</f>
        <v>-0.75000000000000011</v>
      </c>
      <c r="CO126" s="4">
        <f>AVERAGE(Tabela13[[#This Row],[V44]],Tabela13[[#This Row],[V45]])</f>
        <v>-0.74011406844106475</v>
      </c>
      <c r="CP126" s="4">
        <f>AVERAGE(Tabela13[[#This Row],[V44]],Tabela13[[#This Row],[V46]])</f>
        <v>-1.4950570342205325</v>
      </c>
      <c r="CQ126" s="4">
        <f>AVERAGE(Tabela13[[#This Row],[V45]],Tabela13[[#This Row],[V41]])</f>
        <v>0.75</v>
      </c>
      <c r="CR126" s="4">
        <f>AVERAGE(Tabela13[[#This Row],[V45]],Tabela13[[#This Row],[V42]])</f>
        <v>0.75494296577946762</v>
      </c>
      <c r="CS126" s="4">
        <f>AVERAGE(Tabela13[[#This Row],[V45]],Tabela13[[#This Row],[V43]])</f>
        <v>-1.1102230246251565E-16</v>
      </c>
      <c r="CT126" s="4">
        <f>AVERAGE(Tabela13[[#This Row],[V45]],Tabela13[[#This Row],[V44]])</f>
        <v>-0.74011406844106475</v>
      </c>
      <c r="CU126" s="4">
        <f>AVERAGE(Tabela13[[#This Row],[V45]],Tabela13[[#This Row],[V46]])</f>
        <v>-0.74505703422053249</v>
      </c>
      <c r="CV126" s="4">
        <f>AVERAGE(Tabela13[[#This Row],[V46]],Tabela13[[#This Row],[V41]])</f>
        <v>-4.942965779467734E-3</v>
      </c>
      <c r="CW126" s="4">
        <f>AVERAGE(Tabela13[[#This Row],[V46]],Tabela13[[#This Row],[V42]])</f>
        <v>0</v>
      </c>
      <c r="CX126" s="4">
        <f>AVERAGE(Tabela13[[#This Row],[V46]],Tabela13[[#This Row],[V43]])</f>
        <v>-0.75494296577946784</v>
      </c>
      <c r="CY126" s="4">
        <f>AVERAGE(Tabela13[[#This Row],[V46]],Tabela13[[#This Row],[V44]])</f>
        <v>-1.4950570342205325</v>
      </c>
      <c r="CZ126" s="4">
        <f>AVERAGE(Tabela13[[#This Row],[V46]],Tabela13[[#This Row],[V45]])</f>
        <v>-0.74505703422053249</v>
      </c>
      <c r="DA126" s="3">
        <f>_xlfn.STDEV.S(Tabela13[[#This Row],[V41]],Tabela13[[#This Row],[V42]])</f>
        <v>6.9904092436692093E-3</v>
      </c>
      <c r="DB126" s="3">
        <f>_xlfn.STDEV.S(Tabela13[[#This Row],[V41]],Tabela13[[#This Row],[V43]])</f>
        <v>1.0606601717798214</v>
      </c>
      <c r="DC126" s="3">
        <f>_xlfn.STDEV.S(Tabela13[[#This Row],[V41]],Tabela13[[#This Row],[V44]])</f>
        <v>2.1073395250723044</v>
      </c>
      <c r="DD126" s="3">
        <f>_xlfn.STDEV.S(Tabela13[[#This Row],[V41]],Tabela13[[#This Row],[V45]])</f>
        <v>1.046679353292483</v>
      </c>
      <c r="DE126" s="3">
        <f>_xlfn.STDEV.S(Tabela13[[#This Row],[V41]],Tabela13[[#This Row],[V46]])</f>
        <v>2.1143299343159736</v>
      </c>
      <c r="DF126" s="3">
        <f>_xlfn.STDEV.S(Tabela13[[#This Row],[V42]],Tabela13[[#This Row],[V41]])</f>
        <v>6.9904092436692093E-3</v>
      </c>
      <c r="DG126" s="3">
        <f>_xlfn.STDEV.S(Tabela13[[#This Row],[V42]],Tabela13[[#This Row],[V43]])</f>
        <v>1.0676505810234906</v>
      </c>
      <c r="DH126" s="3">
        <f>_xlfn.STDEV.S(Tabela13[[#This Row],[V42]],Tabela13[[#This Row],[V44]])</f>
        <v>2.1143299343159736</v>
      </c>
      <c r="DI126" s="3">
        <f>_xlfn.STDEV.S(Tabela13[[#This Row],[V42]],Tabela13[[#This Row],[V45]])</f>
        <v>1.053669762536152</v>
      </c>
      <c r="DJ126" s="3">
        <f>_xlfn.STDEV.S(Tabela13[[#This Row],[V42]],Tabela13[[#This Row],[V46]])</f>
        <v>2.1213203435596428</v>
      </c>
      <c r="DK126" s="3">
        <f>_xlfn.STDEV.S(Tabela13[[#This Row],[V43]],Tabela13[[#This Row],[V41]])</f>
        <v>1.0606601717798214</v>
      </c>
      <c r="DL126" s="3">
        <f>_xlfn.STDEV.S(Tabela13[[#This Row],[V43]],Tabela13[[#This Row],[V42]])</f>
        <v>1.0676505810234906</v>
      </c>
      <c r="DM126" s="3">
        <f>_xlfn.STDEV.S(Tabela13[[#This Row],[V43]],Tabela13[[#This Row],[V44]])</f>
        <v>1.0466793532924827</v>
      </c>
      <c r="DN126" s="3">
        <f>_xlfn.STDEV.S(Tabela13[[#This Row],[V43]],Tabela13[[#This Row],[V45]])</f>
        <v>1.3980818487338577E-2</v>
      </c>
      <c r="DO126" s="3">
        <f>_xlfn.STDEV.S(Tabela13[[#This Row],[V43]],Tabela13[[#This Row],[V46]])</f>
        <v>1.0536697625361522</v>
      </c>
      <c r="DP126" s="3">
        <f>_xlfn.STDEV.S(Tabela13[[#This Row],[V44]],Tabela13[[#This Row],[V41]])</f>
        <v>2.1073395250723044</v>
      </c>
      <c r="DQ126" s="3">
        <f>_xlfn.STDEV.S(Tabela13[[#This Row],[V44]],Tabela13[[#This Row],[V42]])</f>
        <v>2.1143299343159736</v>
      </c>
      <c r="DR126" s="3">
        <f>_xlfn.STDEV.S(Tabela13[[#This Row],[V44]],Tabela13[[#This Row],[V43]])</f>
        <v>1.0466793532924827</v>
      </c>
      <c r="DS126" s="3">
        <f>_xlfn.STDEV.S(Tabela13[[#This Row],[V44]],Tabela13[[#This Row],[V45]])</f>
        <v>1.0606601717798214</v>
      </c>
      <c r="DT126" s="3">
        <f>_xlfn.STDEV.S(Tabela13[[#This Row],[V44]],Tabela13[[#This Row],[V46]])</f>
        <v>6.9904092436693663E-3</v>
      </c>
      <c r="DU126" s="3">
        <f>_xlfn.STDEV.S(Tabela13[[#This Row],[V45]],Tabela13[[#This Row],[V41]])</f>
        <v>1.046679353292483</v>
      </c>
      <c r="DV126" s="3">
        <f>_xlfn.STDEV.S(Tabela13[[#This Row],[V45]],Tabela13[[#This Row],[V42]])</f>
        <v>1.053669762536152</v>
      </c>
      <c r="DW126" s="3">
        <f>_xlfn.STDEV.S(Tabela13[[#This Row],[V45]],Tabela13[[#This Row],[V43]])</f>
        <v>1.3980818487338577E-2</v>
      </c>
      <c r="DX126" s="3">
        <f>_xlfn.STDEV.S(Tabela13[[#This Row],[V45]],Tabela13[[#This Row],[V44]])</f>
        <v>1.0606601717798214</v>
      </c>
      <c r="DY126" s="3">
        <f>_xlfn.STDEV.S(Tabela13[[#This Row],[V45]],Tabela13[[#This Row],[V46]])</f>
        <v>1.0676505810234906</v>
      </c>
      <c r="DZ126" s="3">
        <f>_xlfn.STDEV.S(Tabela13[[#This Row],[V46]],Tabela13[[#This Row],[V41]])</f>
        <v>2.1143299343159736</v>
      </c>
      <c r="EA126" s="3">
        <f>_xlfn.STDEV.S(Tabela13[[#This Row],[V46]],Tabela13[[#This Row],[V42]])</f>
        <v>2.1213203435596428</v>
      </c>
      <c r="EB126" s="3">
        <f>_xlfn.STDEV.S(Tabela13[[#This Row],[V46]],Tabela13[[#This Row],[V43]])</f>
        <v>1.0536697625361522</v>
      </c>
      <c r="EC126" s="3">
        <f>_xlfn.STDEV.S(Tabela13[[#This Row],[V46]],Tabela13[[#This Row],[V44]])</f>
        <v>6.9904092436693663E-3</v>
      </c>
      <c r="ED126" s="3">
        <f>_xlfn.STDEV.S(Tabela13[[#This Row],[V46]],Tabela13[[#This Row],[V45]])</f>
        <v>1.0676505810234906</v>
      </c>
      <c r="EE126" s="3">
        <f t="shared" si="92"/>
        <v>4.675680648741104E-3</v>
      </c>
      <c r="EF126" s="3">
        <f t="shared" si="93"/>
        <v>1.4331036484875059</v>
      </c>
      <c r="EG126" s="3" t="str">
        <f t="shared" si="94"/>
        <v/>
      </c>
      <c r="EH126" s="3">
        <f t="shared" si="95"/>
        <v>1.3955724710566439</v>
      </c>
      <c r="EI126" s="3">
        <f t="shared" si="96"/>
        <v>-427.74520978853468</v>
      </c>
      <c r="EJ126" s="3">
        <f t="shared" si="97"/>
        <v>4.675680648741104E-3</v>
      </c>
      <c r="EK126" s="3">
        <f t="shared" si="98"/>
        <v>1.4329783251297681</v>
      </c>
      <c r="EL126" s="3">
        <f t="shared" si="99"/>
        <v>427.74520978854429</v>
      </c>
      <c r="EM126" s="3">
        <f t="shared" si="100"/>
        <v>1.3956945230269855</v>
      </c>
      <c r="EN126" s="3" t="str">
        <f t="shared" si="101"/>
        <v/>
      </c>
      <c r="EO126" s="3">
        <f t="shared" si="102"/>
        <v>1.4331036484875059</v>
      </c>
      <c r="EP126" s="3">
        <f t="shared" si="103"/>
        <v>1.4329783251297681</v>
      </c>
      <c r="EQ126" s="3">
        <f t="shared" si="104"/>
        <v>-1.3955724710566435</v>
      </c>
      <c r="ER126" s="3">
        <f t="shared" si="105"/>
        <v>-125928017859825.11</v>
      </c>
      <c r="ES126" s="3" t="str">
        <f t="shared" si="106"/>
        <v/>
      </c>
      <c r="ET126" s="3" t="str">
        <f t="shared" si="107"/>
        <v/>
      </c>
      <c r="EU126" s="3" t="str">
        <f t="shared" si="108"/>
        <v/>
      </c>
      <c r="EV126" s="3">
        <f t="shared" si="109"/>
        <v>-1.3955724710566435</v>
      </c>
      <c r="EW126" s="3">
        <f t="shared" si="110"/>
        <v>-1.4331036484875057</v>
      </c>
      <c r="EX126" s="3">
        <f t="shared" si="111"/>
        <v>-4.6756806487412081E-3</v>
      </c>
      <c r="EY126" s="3">
        <f t="shared" si="112"/>
        <v>1.3955724710566439</v>
      </c>
      <c r="EZ126" s="3">
        <f t="shared" si="113"/>
        <v>1.3956945230269855</v>
      </c>
      <c r="FA126" s="3">
        <f t="shared" si="114"/>
        <v>-125928017859825.11</v>
      </c>
      <c r="FB126" s="3">
        <f t="shared" si="115"/>
        <v>-1.4331036484875057</v>
      </c>
      <c r="FC126" s="3">
        <f t="shared" si="116"/>
        <v>-1.4329783251297676</v>
      </c>
      <c r="FD126" s="3">
        <f t="shared" si="117"/>
        <v>-427.74520978853468</v>
      </c>
      <c r="FE126" s="3" t="str">
        <f t="shared" si="118"/>
        <v/>
      </c>
      <c r="FF126" s="3">
        <f t="shared" si="119"/>
        <v>-1.3956945230269855</v>
      </c>
      <c r="FG126" s="3">
        <f t="shared" si="120"/>
        <v>-4.6756806487412081E-3</v>
      </c>
      <c r="FH126" s="3">
        <f t="shared" si="121"/>
        <v>-1.4329783251297676</v>
      </c>
      <c r="FI126" s="4">
        <f t="shared" si="122"/>
        <v>1.6</v>
      </c>
      <c r="FJ126" s="4">
        <f t="shared" si="123"/>
        <v>0.38022813688212931</v>
      </c>
      <c r="FK126" s="4">
        <f t="shared" si="124"/>
        <v>1.3406940063091484</v>
      </c>
      <c r="FL126" s="4">
        <f t="shared" si="125"/>
        <v>1.3967575769676159</v>
      </c>
      <c r="FM126" s="4">
        <f>Tabela13[[#This Row],[V139]]-Tabela13[[#This Row],[V140]]</f>
        <v>-5.6063570658467565E-2</v>
      </c>
      <c r="FN126" s="4">
        <f>Tabela13[[#This Row],[V1]]-Tabela13[[#This Row],[V2]]/2</f>
        <v>1.8401140684410646</v>
      </c>
      <c r="FO126" s="4">
        <f>Tabela13[[#This Row],[V1]]-Tabela13[[#This Row],[V3]]/2</f>
        <v>1.8450570342205324</v>
      </c>
      <c r="FP126" s="4">
        <f>Tabela13[[#This Row],[V1]]-Tabela13[[#This Row],[V4]]/2</f>
        <v>1.0901140684410646</v>
      </c>
      <c r="FQ126" s="4">
        <f>Tabela13[[#This Row],[V2]]-Tabela13[[#This Row],[V1]]/2</f>
        <v>-0.3950570342205324</v>
      </c>
      <c r="FR126" s="4">
        <f>Tabela13[[#This Row],[V2]]-Tabela13[[#This Row],[V3]]/2</f>
        <v>0.3549429657794676</v>
      </c>
      <c r="FS126" s="4">
        <f>Tabela13[[#This Row],[V2]]-Tabela13[[#This Row],[V4]]/2</f>
        <v>-0.40000000000000013</v>
      </c>
      <c r="FT126" s="4">
        <f t="shared" si="126"/>
        <v>1.0730000027017497</v>
      </c>
      <c r="FU126" s="4">
        <f t="shared" si="127"/>
        <v>1.0741246520542997</v>
      </c>
      <c r="FV126" s="4">
        <f t="shared" si="128"/>
        <v>0.82848590473288108</v>
      </c>
      <c r="FW126" s="4">
        <f t="shared" si="129"/>
        <v>-0.37623795018536393</v>
      </c>
      <c r="FX126" s="4">
        <f t="shared" si="130"/>
        <v>0.34107154760165287</v>
      </c>
      <c r="FY126" s="4">
        <f t="shared" si="131"/>
        <v>-0.38050637711236501</v>
      </c>
      <c r="FZ126" s="4">
        <f t="shared" si="132"/>
        <v>193.14000048631493</v>
      </c>
      <c r="GA126" s="4">
        <f t="shared" si="133"/>
        <v>193.34243736977393</v>
      </c>
      <c r="GB126" s="4">
        <f t="shared" si="134"/>
        <v>149.12746285191861</v>
      </c>
      <c r="GC126" s="4">
        <f t="shared" si="135"/>
        <v>-67.722831033365509</v>
      </c>
      <c r="GD126" s="4">
        <f t="shared" si="136"/>
        <v>61.392878568297519</v>
      </c>
      <c r="GE126" s="4">
        <f t="shared" si="137"/>
        <v>-68.491147880225697</v>
      </c>
      <c r="GF126" s="4">
        <f>Tabela13[[#This Row],[V1]]-Tabela13[[#This Row],[V2]]/Tabela13[[#This Row],[V2]]</f>
        <v>1.1901140684410647</v>
      </c>
      <c r="GG126" s="4">
        <f>Tabela13[[#This Row],[V1]]-Tabela13[[#This Row],[V3]]/Tabela13[[#This Row],[V3]]</f>
        <v>1.1901140684410647</v>
      </c>
      <c r="GH126" s="4">
        <f>Tabela13[[#This Row],[V1]]-Tabela13[[#This Row],[V4]]/Tabela13[[#This Row],[V4]]</f>
        <v>1.1901140684410647</v>
      </c>
      <c r="GI126" s="4">
        <f>Tabela13[[#This Row],[V2]]-Tabela13[[#This Row],[V1]]/Tabela13[[#This Row],[V1]]</f>
        <v>-0.30000000000000004</v>
      </c>
      <c r="GJ126" s="4">
        <f>Tabela13[[#This Row],[V2]]-Tabela13[[#This Row],[V3]]/Tabela13[[#This Row],[V3]]</f>
        <v>-0.30000000000000004</v>
      </c>
      <c r="GK126" s="4">
        <f>Tabela13[[#This Row],[V2]]-Tabela13[[#This Row],[V4]]/Tabela13[[#This Row],[V4]]</f>
        <v>-0.30000000000000004</v>
      </c>
      <c r="GL126" s="4">
        <f t="shared" si="138"/>
        <v>0.86604421204362458</v>
      </c>
      <c r="GM126" s="4">
        <f t="shared" si="139"/>
        <v>1.4450570342205324</v>
      </c>
      <c r="GN126" s="4">
        <f t="shared" si="140"/>
        <v>0.59931490005913235</v>
      </c>
      <c r="GO126" s="3">
        <f t="shared" si="141"/>
        <v>1</v>
      </c>
      <c r="GP126" s="3">
        <v>100</v>
      </c>
      <c r="GQ126" s="3">
        <f t="shared" si="142"/>
        <v>1.63</v>
      </c>
      <c r="GR126" s="3">
        <f t="shared" si="143"/>
        <v>163</v>
      </c>
      <c r="GS126" s="34">
        <f>COUNTIF($D$2:D125,Tabela13[[#This Row],[HomeTeam]])</f>
        <v>6</v>
      </c>
      <c r="GT126" s="34">
        <f>COUNTIF($E$2:E125,Tabela13[[#This Row],[AwayTeam]])</f>
        <v>5</v>
      </c>
      <c r="GU126" s="3">
        <f>IFERROR(AVERAGEIFS($AD$2:AD125,$D$2:D125,Tabela13[[#This Row],[HomeTeam]],$GS$2:GS125,"&gt;="&amp;Tabela13[[#This Row],[Contagem_H]]-5),"")</f>
        <v>0.31509596735403184</v>
      </c>
      <c r="GV126" s="3">
        <f>IFERROR(AVERAGEIFS($G$2:G125,$E$2:E125,Tabela13[[#This Row],[AwayTeam]],$GT$2:GT125,"&gt;="&amp;Tabela13[[#This Row],[Contagem_A]]-5),"")</f>
        <v>2.2000000000000002</v>
      </c>
      <c r="GW126" s="3">
        <f>IFERROR(AVERAGEIFS($GQ$2:GQ125,$D$2:D125,Tabela13[[#This Row],[HomeTeam]],$GS$2:GS125,"&gt;="&amp;Tabela13[[#This Row],[Contagem_H]]-5),"")</f>
        <v>0.442</v>
      </c>
    </row>
    <row r="127" spans="1:205" x14ac:dyDescent="0.25">
      <c r="A127" t="s">
        <v>127</v>
      </c>
      <c r="B127" t="s">
        <v>180</v>
      </c>
      <c r="C127" t="s">
        <v>173</v>
      </c>
      <c r="D127" t="s">
        <v>133</v>
      </c>
      <c r="E127" t="s">
        <v>15</v>
      </c>
      <c r="F127" s="3">
        <v>2</v>
      </c>
      <c r="G127" s="3">
        <v>3</v>
      </c>
      <c r="H127" s="3" t="str">
        <f t="shared" si="144"/>
        <v>A</v>
      </c>
      <c r="I127" s="3">
        <v>3.6</v>
      </c>
      <c r="J127" s="3">
        <v>3.6</v>
      </c>
      <c r="K127" s="3">
        <v>2</v>
      </c>
      <c r="L127" s="3">
        <v>1.92</v>
      </c>
      <c r="M127" s="3">
        <v>1.98</v>
      </c>
      <c r="N127" s="3">
        <f t="shared" si="73"/>
        <v>5</v>
      </c>
      <c r="O127" s="3">
        <f t="shared" si="74"/>
        <v>0</v>
      </c>
      <c r="P127" s="3">
        <f t="shared" si="75"/>
        <v>3</v>
      </c>
      <c r="Q127" s="3">
        <f t="shared" si="76"/>
        <v>5.555555555555558E-2</v>
      </c>
      <c r="R127" s="3">
        <f t="shared" si="77"/>
        <v>2.5883838383838453E-2</v>
      </c>
      <c r="S127" s="3">
        <f t="shared" si="78"/>
        <v>3.8000000000000003</v>
      </c>
      <c r="T127" s="3">
        <f t="shared" si="79"/>
        <v>3.8000000000000003</v>
      </c>
      <c r="U127" s="3">
        <f t="shared" si="80"/>
        <v>2.1111111111111112</v>
      </c>
      <c r="V127" s="3">
        <f t="shared" si="81"/>
        <v>2.0266666666666668</v>
      </c>
      <c r="W127" s="3">
        <f t="shared" si="82"/>
        <v>2.09</v>
      </c>
      <c r="X127" s="4">
        <f t="shared" si="83"/>
        <v>0.27777777777777779</v>
      </c>
      <c r="Y127" s="4">
        <f t="shared" si="84"/>
        <v>0.27777777777777779</v>
      </c>
      <c r="Z127" s="4">
        <f t="shared" si="85"/>
        <v>0.5</v>
      </c>
      <c r="AA127" s="4">
        <f t="shared" si="86"/>
        <v>0.52083333333333337</v>
      </c>
      <c r="AB127" s="4">
        <f t="shared" si="87"/>
        <v>0.50505050505050508</v>
      </c>
      <c r="AC127" s="4">
        <f t="shared" si="88"/>
        <v>1.1388888888888888</v>
      </c>
      <c r="AD127" s="4">
        <f t="shared" si="89"/>
        <v>1.75</v>
      </c>
      <c r="AE127" s="4">
        <f t="shared" si="90"/>
        <v>1.6388888888888888</v>
      </c>
      <c r="AF127" s="4">
        <f t="shared" si="91"/>
        <v>1.25</v>
      </c>
      <c r="AG127" s="4">
        <f>IFERROR(AVERAGE(Tabela13[[#This Row],[V1]],Tabela13[[#This Row],[V2]]),"")</f>
        <v>1.4444444444444444</v>
      </c>
      <c r="AH127" s="4">
        <f>IFERROR(AVERAGE(Tabela13[[#This Row],[V1]],Tabela13[[#This Row],[V3]]),"")</f>
        <v>1.3888888888888888</v>
      </c>
      <c r="AI127" s="4">
        <f>IFERROR(AVERAGE(Tabela13[[#This Row],[V1]],Tabela13[[#This Row],[V4]]),"")</f>
        <v>1.1944444444444444</v>
      </c>
      <c r="AJ127" s="4">
        <f>IFERROR(AVERAGE(Tabela13[[#This Row],[V2]],Tabela13[[#This Row],[V1]]),"")</f>
        <v>1.4444444444444444</v>
      </c>
      <c r="AK127" s="4">
        <f>IFERROR(AVERAGE(Tabela13[[#This Row],[V2]],Tabela13[[#This Row],[V3]]),"")</f>
        <v>1.6944444444444444</v>
      </c>
      <c r="AL127" s="4">
        <f>IFERROR(AVERAGE(Tabela13[[#This Row],[V2]],Tabela13[[#This Row],[V4]]),"")</f>
        <v>1.5</v>
      </c>
      <c r="AM127" s="4">
        <f>IFERROR(AVERAGE(Tabela13[[#This Row],[V3]],Tabela13[[#This Row],[V1]]),"")</f>
        <v>1.3888888888888888</v>
      </c>
      <c r="AN127" s="4">
        <f>IFERROR(AVERAGE(Tabela13[[#This Row],[V3]],Tabela13[[#This Row],[V2]]),"")</f>
        <v>1.6944444444444444</v>
      </c>
      <c r="AO127" s="4">
        <f>IFERROR(AVERAGE(Tabela13[[#This Row],[V3]],Tabela13[[#This Row],[V4]]),"")</f>
        <v>1.4444444444444444</v>
      </c>
      <c r="AP127" s="4">
        <f>IFERROR(AVERAGE(Tabela13[[#This Row],[V4]],Tabela13[[#This Row],[V1]]),"")</f>
        <v>1.1944444444444444</v>
      </c>
      <c r="AQ127" s="4">
        <f>IFERROR(AVERAGE(Tabela13[[#This Row],[V4]],Tabela13[[#This Row],[V2]]),"")</f>
        <v>1.5</v>
      </c>
      <c r="AR127" s="4">
        <f>IFERROR(AVERAGE(Tabela13[[#This Row],[V4]],Tabela13[[#This Row],[V3]]),"")</f>
        <v>1.4444444444444444</v>
      </c>
      <c r="AS127" s="4">
        <f>_xlfn.STDEV.S(Tabela13[[#This Row],[V1]:[V2]])</f>
        <v>0.43212081072511271</v>
      </c>
      <c r="AT127" s="4">
        <f>_xlfn.STDEV.S(Tabela13[[#This Row],[V1]],Tabela13[[#This Row],[V3]])</f>
        <v>0.35355339059327379</v>
      </c>
      <c r="AU127" s="4">
        <f>_xlfn.STDEV.S(Tabela13[[#This Row],[V1]],Tabela13[[#This Row],[V4]])</f>
        <v>7.856742013183865E-2</v>
      </c>
      <c r="AV127" s="4">
        <f>_xlfn.STDEV.S(Tabela13[[#This Row],[V2]],Tabela13[[#This Row],[V1]])</f>
        <v>0.43212081072511271</v>
      </c>
      <c r="AW127" s="4">
        <f>_xlfn.STDEV.S(Tabela13[[#This Row],[V2]],Tabela13[[#This Row],[V3]])</f>
        <v>7.856742013183865E-2</v>
      </c>
      <c r="AX127" s="4">
        <f>_xlfn.STDEV.S(Tabela13[[#This Row],[V42]],Tabela13[[#This Row],[V44]])</f>
        <v>0.78567420131838617</v>
      </c>
      <c r="AY127" s="4">
        <f>_xlfn.STDEV.S(Tabela13[[#This Row],[V3]],Tabela13[[#This Row],[V1]])</f>
        <v>0.35355339059327379</v>
      </c>
      <c r="AZ127" s="4">
        <f>_xlfn.STDEV.S(Tabela13[[#This Row],[V3]],Tabela13[[#This Row],[V2]])</f>
        <v>7.856742013183865E-2</v>
      </c>
      <c r="BA127" s="4">
        <f>_xlfn.STDEV.S(Tabela13[[#This Row],[V3]],Tabela13[[#This Row],[V4]])</f>
        <v>0.27498597046143475</v>
      </c>
      <c r="BB127" s="4">
        <f>_xlfn.STDEV.S(Tabela13[[#This Row],[V4]],Tabela13[[#This Row],[V1]])</f>
        <v>7.856742013183865E-2</v>
      </c>
      <c r="BC127" s="4">
        <f>_xlfn.STDEV.S(Tabela13[[#This Row],[V4]],Tabela13[[#This Row],[V2]])</f>
        <v>0.35355339059327379</v>
      </c>
      <c r="BD127" s="4">
        <f>_xlfn.STDEV.S(Tabela13[[#This Row],[V4]],Tabela13[[#This Row],[V3]])</f>
        <v>0.27498597046143475</v>
      </c>
      <c r="BE127" s="4">
        <f>Tabela13[[#This Row],[V17]]/Tabela13[[#This Row],[V5]]</f>
        <v>0.29916056127123186</v>
      </c>
      <c r="BF127" s="4">
        <f>Tabela13[[#This Row],[V18]]/Tabela13[[#This Row],[V6]]</f>
        <v>0.25455844122715715</v>
      </c>
      <c r="BG127" s="4">
        <f>Tabela13[[#This Row],[V19]]/Tabela13[[#This Row],[V7]]</f>
        <v>6.5777374994097471E-2</v>
      </c>
      <c r="BH127" s="4">
        <f>Tabela13[[#This Row],[V20]]/Tabela13[[#This Row],[V8]]</f>
        <v>0.29916056127123186</v>
      </c>
      <c r="BI127" s="4">
        <f>Tabela13[[#This Row],[V21]]/Tabela13[[#This Row],[V9]]</f>
        <v>4.6367657782724447E-2</v>
      </c>
      <c r="BJ127" s="4">
        <f>Tabela13[[#This Row],[V22]]/Tabela13[[#This Row],[V10]]</f>
        <v>0.52378280087892415</v>
      </c>
      <c r="BK127" s="4">
        <f>Tabela13[[#This Row],[V23]]/Tabela13[[#This Row],[V11]]</f>
        <v>0.25455844122715715</v>
      </c>
      <c r="BL127" s="4">
        <f>Tabela13[[#This Row],[V24]]/Tabela13[[#This Row],[V12]]</f>
        <v>4.6367657782724447E-2</v>
      </c>
      <c r="BM127" s="4">
        <f>Tabela13[[#This Row],[V25]]/Tabela13[[#This Row],[V13]]</f>
        <v>0.19037490262714712</v>
      </c>
      <c r="BN127" s="4">
        <f>Tabela13[[#This Row],[V26]]/Tabela13[[#This Row],[V14]]</f>
        <v>6.5777374994097471E-2</v>
      </c>
      <c r="BO127" s="4">
        <f>Tabela13[[#This Row],[V27]]/Tabela13[[#This Row],[V15]]</f>
        <v>0.23570226039551587</v>
      </c>
      <c r="BP127" s="4">
        <f>Tabela13[[#This Row],[V28]]/Tabela13[[#This Row],[V16]]</f>
        <v>0.19037490262714712</v>
      </c>
      <c r="BQ127" s="4">
        <f>Tabela13[[#This Row],[V1]]-Tabela13[[#This Row],[V2]]</f>
        <v>-0.61111111111111116</v>
      </c>
      <c r="BR127" s="4">
        <f>Tabela13[[#This Row],[V1]]-Tabela13[[#This Row],[V3]]</f>
        <v>-0.5</v>
      </c>
      <c r="BS127" s="4">
        <f>Tabela13[[#This Row],[V1]]-Tabela13[[#This Row],[V4]]</f>
        <v>-0.11111111111111116</v>
      </c>
      <c r="BT127" s="4">
        <f>Tabela13[[#This Row],[V2]]-Tabela13[[#This Row],[V1]]</f>
        <v>0.61111111111111116</v>
      </c>
      <c r="BU127" s="4">
        <f>Tabela13[[#This Row],[V2]]-Tabela13[[#This Row],[V3]]</f>
        <v>0.11111111111111116</v>
      </c>
      <c r="BV127" s="4">
        <f>Tabela13[[#This Row],[V2]]-Tabela13[[#This Row],[V4]]</f>
        <v>0.5</v>
      </c>
      <c r="BW127" s="4">
        <f>AVERAGE(Tabela13[[#This Row],[V41]],Tabela13[[#This Row],[V42]])</f>
        <v>-0.55555555555555558</v>
      </c>
      <c r="BX127" s="4">
        <f>AVERAGE(Tabela13[[#This Row],[V41]],Tabela13[[#This Row],[V43]])</f>
        <v>-0.36111111111111116</v>
      </c>
      <c r="BY127" s="4">
        <f>AVERAGE(Tabela13[[#This Row],[V41]],Tabela13[[#This Row],[V44]])</f>
        <v>0</v>
      </c>
      <c r="BZ127" s="4">
        <f>AVERAGE(Tabela13[[#This Row],[V41]],Tabela13[[#This Row],[V45]])</f>
        <v>-0.25</v>
      </c>
      <c r="CA127" s="4">
        <f>AVERAGE(Tabela13[[#This Row],[V41]],Tabela13[[#This Row],[V46]])</f>
        <v>-5.555555555555558E-2</v>
      </c>
      <c r="CB127" s="4">
        <f>AVERAGE(Tabela13[[#This Row],[V42]],Tabela13[[#This Row],[V41]])</f>
        <v>-0.55555555555555558</v>
      </c>
      <c r="CC127" s="4">
        <f>AVERAGE(Tabela13[[#This Row],[V42]],Tabela13[[#This Row],[V43]])</f>
        <v>-0.30555555555555558</v>
      </c>
      <c r="CD127" s="4">
        <f>AVERAGE(Tabela13[[#This Row],[V42]],Tabela13[[#This Row],[V44]])</f>
        <v>5.555555555555558E-2</v>
      </c>
      <c r="CE127" s="4">
        <f>AVERAGE(Tabela13[[#This Row],[V42]],Tabela13[[#This Row],[V45]])</f>
        <v>-0.19444444444444442</v>
      </c>
      <c r="CF127" s="4">
        <f>AVERAGE(Tabela13[[#This Row],[V42]],Tabela13[[#This Row],[V46]])</f>
        <v>0</v>
      </c>
      <c r="CG127" s="4">
        <f>AVERAGE(Tabela13[[#This Row],[V43]],Tabela13[[#This Row],[V41]])</f>
        <v>-0.36111111111111116</v>
      </c>
      <c r="CH127" s="4">
        <f>AVERAGE(Tabela13[[#This Row],[V43]],Tabela13[[#This Row],[V42]])</f>
        <v>-0.30555555555555558</v>
      </c>
      <c r="CI127" s="4">
        <f>AVERAGE(Tabela13[[#This Row],[V43]],Tabela13[[#This Row],[V44]])</f>
        <v>0.25</v>
      </c>
      <c r="CJ127" s="4">
        <f>AVERAGE(Tabela13[[#This Row],[V43]],Tabela13[[#This Row],[V45]])</f>
        <v>0</v>
      </c>
      <c r="CK127" s="4">
        <f>AVERAGE(Tabela13[[#This Row],[V43]],Tabela13[[#This Row],[V46]])</f>
        <v>0.19444444444444442</v>
      </c>
      <c r="CL127" s="4">
        <f>AVERAGE(Tabela13[[#This Row],[V44]],Tabela13[[#This Row],[V41]])</f>
        <v>0</v>
      </c>
      <c r="CM127" s="4">
        <f>AVERAGE(Tabela13[[#This Row],[V44]],Tabela13[[#This Row],[V42]])</f>
        <v>5.555555555555558E-2</v>
      </c>
      <c r="CN127" s="4">
        <f>AVERAGE(Tabela13[[#This Row],[V44]],Tabela13[[#This Row],[V43]])</f>
        <v>0.25</v>
      </c>
      <c r="CO127" s="4">
        <f>AVERAGE(Tabela13[[#This Row],[V44]],Tabela13[[#This Row],[V45]])</f>
        <v>0.36111111111111116</v>
      </c>
      <c r="CP127" s="4">
        <f>AVERAGE(Tabela13[[#This Row],[V44]],Tabela13[[#This Row],[V46]])</f>
        <v>0.55555555555555558</v>
      </c>
      <c r="CQ127" s="4">
        <f>AVERAGE(Tabela13[[#This Row],[V45]],Tabela13[[#This Row],[V41]])</f>
        <v>-0.25</v>
      </c>
      <c r="CR127" s="4">
        <f>AVERAGE(Tabela13[[#This Row],[V45]],Tabela13[[#This Row],[V42]])</f>
        <v>-0.19444444444444442</v>
      </c>
      <c r="CS127" s="4">
        <f>AVERAGE(Tabela13[[#This Row],[V45]],Tabela13[[#This Row],[V43]])</f>
        <v>0</v>
      </c>
      <c r="CT127" s="4">
        <f>AVERAGE(Tabela13[[#This Row],[V45]],Tabela13[[#This Row],[V44]])</f>
        <v>0.36111111111111116</v>
      </c>
      <c r="CU127" s="4">
        <f>AVERAGE(Tabela13[[#This Row],[V45]],Tabela13[[#This Row],[V46]])</f>
        <v>0.30555555555555558</v>
      </c>
      <c r="CV127" s="4">
        <f>AVERAGE(Tabela13[[#This Row],[V46]],Tabela13[[#This Row],[V41]])</f>
        <v>-5.555555555555558E-2</v>
      </c>
      <c r="CW127" s="4">
        <f>AVERAGE(Tabela13[[#This Row],[V46]],Tabela13[[#This Row],[V42]])</f>
        <v>0</v>
      </c>
      <c r="CX127" s="4">
        <f>AVERAGE(Tabela13[[#This Row],[V46]],Tabela13[[#This Row],[V43]])</f>
        <v>0.19444444444444442</v>
      </c>
      <c r="CY127" s="4">
        <f>AVERAGE(Tabela13[[#This Row],[V46]],Tabela13[[#This Row],[V44]])</f>
        <v>0.55555555555555558</v>
      </c>
      <c r="CZ127" s="4">
        <f>AVERAGE(Tabela13[[#This Row],[V46]],Tabela13[[#This Row],[V45]])</f>
        <v>0.30555555555555558</v>
      </c>
      <c r="DA127" s="3">
        <f>_xlfn.STDEV.S(Tabela13[[#This Row],[V41]],Tabela13[[#This Row],[V42]])</f>
        <v>7.856742013183865E-2</v>
      </c>
      <c r="DB127" s="3">
        <f>_xlfn.STDEV.S(Tabela13[[#This Row],[V41]],Tabela13[[#This Row],[V43]])</f>
        <v>0.35355339059327379</v>
      </c>
      <c r="DC127" s="3">
        <f>_xlfn.STDEV.S(Tabela13[[#This Row],[V41]],Tabela13[[#This Row],[V44]])</f>
        <v>0.86424162145022476</v>
      </c>
      <c r="DD127" s="3">
        <f>_xlfn.STDEV.S(Tabela13[[#This Row],[V41]],Tabela13[[#This Row],[V45]])</f>
        <v>0.51068823085695103</v>
      </c>
      <c r="DE127" s="3">
        <f>_xlfn.STDEV.S(Tabela13[[#This Row],[V41]],Tabela13[[#This Row],[V46]])</f>
        <v>0.78567420131838617</v>
      </c>
      <c r="DF127" s="3">
        <f>_xlfn.STDEV.S(Tabela13[[#This Row],[V42]],Tabela13[[#This Row],[V41]])</f>
        <v>7.856742013183865E-2</v>
      </c>
      <c r="DG127" s="3">
        <f>_xlfn.STDEV.S(Tabela13[[#This Row],[V42]],Tabela13[[#This Row],[V43]])</f>
        <v>0.27498597046143508</v>
      </c>
      <c r="DH127" s="3">
        <f>_xlfn.STDEV.S(Tabela13[[#This Row],[V42]],Tabela13[[#This Row],[V44]])</f>
        <v>0.78567420131838617</v>
      </c>
      <c r="DI127" s="3">
        <f>_xlfn.STDEV.S(Tabela13[[#This Row],[V42]],Tabela13[[#This Row],[V45]])</f>
        <v>0.43212081072511238</v>
      </c>
      <c r="DJ127" s="3">
        <f>_xlfn.STDEV.S(Tabela13[[#This Row],[V42]],Tabela13[[#This Row],[V46]])</f>
        <v>0.70710678118654757</v>
      </c>
      <c r="DK127" s="3">
        <f>_xlfn.STDEV.S(Tabela13[[#This Row],[V43]],Tabela13[[#This Row],[V41]])</f>
        <v>0.35355339059327379</v>
      </c>
      <c r="DL127" s="3">
        <f>_xlfn.STDEV.S(Tabela13[[#This Row],[V43]],Tabela13[[#This Row],[V42]])</f>
        <v>0.27498597046143508</v>
      </c>
      <c r="DM127" s="3">
        <f>_xlfn.STDEV.S(Tabela13[[#This Row],[V43]],Tabela13[[#This Row],[V44]])</f>
        <v>0.51068823085695103</v>
      </c>
      <c r="DN127" s="3">
        <f>_xlfn.STDEV.S(Tabela13[[#This Row],[V43]],Tabela13[[#This Row],[V45]])</f>
        <v>0.1571348402636773</v>
      </c>
      <c r="DO127" s="3">
        <f>_xlfn.STDEV.S(Tabela13[[#This Row],[V43]],Tabela13[[#This Row],[V46]])</f>
        <v>0.43212081072511238</v>
      </c>
      <c r="DP127" s="3">
        <f>_xlfn.STDEV.S(Tabela13[[#This Row],[V44]],Tabela13[[#This Row],[V41]])</f>
        <v>0.86424162145022476</v>
      </c>
      <c r="DQ127" s="3">
        <f>_xlfn.STDEV.S(Tabela13[[#This Row],[V44]],Tabela13[[#This Row],[V42]])</f>
        <v>0.78567420131838617</v>
      </c>
      <c r="DR127" s="3">
        <f>_xlfn.STDEV.S(Tabela13[[#This Row],[V44]],Tabela13[[#This Row],[V43]])</f>
        <v>0.51068823085695103</v>
      </c>
      <c r="DS127" s="3">
        <f>_xlfn.STDEV.S(Tabela13[[#This Row],[V44]],Tabela13[[#This Row],[V45]])</f>
        <v>0.35355339059327379</v>
      </c>
      <c r="DT127" s="3">
        <f>_xlfn.STDEV.S(Tabela13[[#This Row],[V44]],Tabela13[[#This Row],[V46]])</f>
        <v>7.856742013183865E-2</v>
      </c>
      <c r="DU127" s="3">
        <f>_xlfn.STDEV.S(Tabela13[[#This Row],[V45]],Tabela13[[#This Row],[V41]])</f>
        <v>0.51068823085695103</v>
      </c>
      <c r="DV127" s="3">
        <f>_xlfn.STDEV.S(Tabela13[[#This Row],[V45]],Tabela13[[#This Row],[V42]])</f>
        <v>0.43212081072511238</v>
      </c>
      <c r="DW127" s="3">
        <f>_xlfn.STDEV.S(Tabela13[[#This Row],[V45]],Tabela13[[#This Row],[V43]])</f>
        <v>0.1571348402636773</v>
      </c>
      <c r="DX127" s="3">
        <f>_xlfn.STDEV.S(Tabela13[[#This Row],[V45]],Tabela13[[#This Row],[V44]])</f>
        <v>0.35355339059327379</v>
      </c>
      <c r="DY127" s="3">
        <f>_xlfn.STDEV.S(Tabela13[[#This Row],[V45]],Tabela13[[#This Row],[V46]])</f>
        <v>0.27498597046143508</v>
      </c>
      <c r="DZ127" s="3">
        <f>_xlfn.STDEV.S(Tabela13[[#This Row],[V46]],Tabela13[[#This Row],[V41]])</f>
        <v>0.78567420131838617</v>
      </c>
      <c r="EA127" s="3">
        <f>_xlfn.STDEV.S(Tabela13[[#This Row],[V46]],Tabela13[[#This Row],[V42]])</f>
        <v>0.70710678118654757</v>
      </c>
      <c r="EB127" s="3">
        <f>_xlfn.STDEV.S(Tabela13[[#This Row],[V46]],Tabela13[[#This Row],[V43]])</f>
        <v>0.43212081072511238</v>
      </c>
      <c r="EC127" s="3">
        <f>_xlfn.STDEV.S(Tabela13[[#This Row],[V46]],Tabela13[[#This Row],[V44]])</f>
        <v>7.856742013183865E-2</v>
      </c>
      <c r="ED127" s="3">
        <f>_xlfn.STDEV.S(Tabela13[[#This Row],[V46]],Tabela13[[#This Row],[V45]])</f>
        <v>0.27498597046143508</v>
      </c>
      <c r="EE127" s="3">
        <f t="shared" si="92"/>
        <v>-0.14142135623730956</v>
      </c>
      <c r="EF127" s="3">
        <f t="shared" si="93"/>
        <v>-0.97907092779675808</v>
      </c>
      <c r="EG127" s="3" t="str">
        <f t="shared" si="94"/>
        <v/>
      </c>
      <c r="EH127" s="3">
        <f t="shared" si="95"/>
        <v>-2.0427529234278041</v>
      </c>
      <c r="EI127" s="3">
        <f t="shared" si="96"/>
        <v>-14.142135623730944</v>
      </c>
      <c r="EJ127" s="3">
        <f t="shared" si="97"/>
        <v>-0.14142135623730956</v>
      </c>
      <c r="EK127" s="3">
        <f t="shared" si="98"/>
        <v>-0.89995408514651476</v>
      </c>
      <c r="EL127" s="3">
        <f t="shared" si="99"/>
        <v>14.142135623730944</v>
      </c>
      <c r="EM127" s="3">
        <f t="shared" si="100"/>
        <v>-2.222335598014864</v>
      </c>
      <c r="EN127" s="3" t="str">
        <f t="shared" si="101"/>
        <v/>
      </c>
      <c r="EO127" s="3">
        <f t="shared" si="102"/>
        <v>-0.97907092779675808</v>
      </c>
      <c r="EP127" s="3">
        <f t="shared" si="103"/>
        <v>-0.89995408514651476</v>
      </c>
      <c r="EQ127" s="3">
        <f t="shared" si="104"/>
        <v>2.0427529234278041</v>
      </c>
      <c r="ER127" s="3" t="str">
        <f t="shared" si="105"/>
        <v/>
      </c>
      <c r="ES127" s="3" t="str">
        <f t="shared" si="106"/>
        <v/>
      </c>
      <c r="ET127" s="3" t="str">
        <f t="shared" si="107"/>
        <v/>
      </c>
      <c r="EU127" s="3" t="str">
        <f t="shared" si="108"/>
        <v/>
      </c>
      <c r="EV127" s="3">
        <f t="shared" si="109"/>
        <v>2.0427529234278041</v>
      </c>
      <c r="EW127" s="3">
        <f t="shared" si="110"/>
        <v>0.97907092779675808</v>
      </c>
      <c r="EX127" s="3">
        <f t="shared" si="111"/>
        <v>0.14142135623730956</v>
      </c>
      <c r="EY127" s="3">
        <f t="shared" si="112"/>
        <v>-2.0427529234278041</v>
      </c>
      <c r="EZ127" s="3">
        <f t="shared" si="113"/>
        <v>-2.222335598014864</v>
      </c>
      <c r="FA127" s="3" t="str">
        <f t="shared" si="114"/>
        <v/>
      </c>
      <c r="FB127" s="3">
        <f t="shared" si="115"/>
        <v>0.97907092779675808</v>
      </c>
      <c r="FC127" s="3">
        <f t="shared" si="116"/>
        <v>0.89995408514651476</v>
      </c>
      <c r="FD127" s="3">
        <f t="shared" si="117"/>
        <v>-14.142135623730944</v>
      </c>
      <c r="FE127" s="3" t="str">
        <f t="shared" si="118"/>
        <v/>
      </c>
      <c r="FF127" s="3">
        <f t="shared" si="119"/>
        <v>2.222335598014864</v>
      </c>
      <c r="FG127" s="3">
        <f t="shared" si="120"/>
        <v>0.14142135623730956</v>
      </c>
      <c r="FH127" s="3">
        <f t="shared" si="121"/>
        <v>0.89995408514651476</v>
      </c>
      <c r="FI127" s="4">
        <f t="shared" si="122"/>
        <v>1</v>
      </c>
      <c r="FJ127" s="4">
        <f t="shared" si="123"/>
        <v>0.83333333333333337</v>
      </c>
      <c r="FK127" s="4">
        <f t="shared" si="124"/>
        <v>1.0526315789473684</v>
      </c>
      <c r="FL127" s="4">
        <f t="shared" si="125"/>
        <v>1.6842105263157894</v>
      </c>
      <c r="FM127" s="4">
        <f>Tabela13[[#This Row],[V139]]-Tabela13[[#This Row],[V140]]</f>
        <v>-0.63157894736842102</v>
      </c>
      <c r="FN127" s="4">
        <f>Tabela13[[#This Row],[V1]]-Tabela13[[#This Row],[V2]]/2</f>
        <v>0.26388888888888884</v>
      </c>
      <c r="FO127" s="4">
        <f>Tabela13[[#This Row],[V1]]-Tabela13[[#This Row],[V3]]/2</f>
        <v>0.31944444444444442</v>
      </c>
      <c r="FP127" s="4">
        <f>Tabela13[[#This Row],[V1]]-Tabela13[[#This Row],[V4]]/2</f>
        <v>0.51388888888888884</v>
      </c>
      <c r="FQ127" s="4">
        <f>Tabela13[[#This Row],[V2]]-Tabela13[[#This Row],[V1]]/2</f>
        <v>1.1805555555555556</v>
      </c>
      <c r="FR127" s="4">
        <f>Tabela13[[#This Row],[V2]]-Tabela13[[#This Row],[V3]]/2</f>
        <v>0.93055555555555558</v>
      </c>
      <c r="FS127" s="4">
        <f>Tabela13[[#This Row],[V2]]-Tabela13[[#This Row],[V4]]/2</f>
        <v>1.125</v>
      </c>
      <c r="FT127" s="4">
        <f t="shared" si="126"/>
        <v>0.25800724186395507</v>
      </c>
      <c r="FU127" s="4">
        <f t="shared" si="127"/>
        <v>0.30919891232707453</v>
      </c>
      <c r="FV127" s="4">
        <f t="shared" si="128"/>
        <v>0.47469688308017488</v>
      </c>
      <c r="FW127" s="4">
        <f t="shared" si="129"/>
        <v>0.86801224720609427</v>
      </c>
      <c r="FX127" s="4">
        <f t="shared" si="130"/>
        <v>0.74944244307684882</v>
      </c>
      <c r="FY127" s="4">
        <f t="shared" si="131"/>
        <v>0.84415398611317105</v>
      </c>
      <c r="FZ127" s="4">
        <f t="shared" si="132"/>
        <v>46.441303535511913</v>
      </c>
      <c r="GA127" s="4">
        <f t="shared" si="133"/>
        <v>55.655804218873413</v>
      </c>
      <c r="GB127" s="4">
        <f t="shared" si="134"/>
        <v>85.445438954431481</v>
      </c>
      <c r="GC127" s="4">
        <f t="shared" si="135"/>
        <v>156.24220449709696</v>
      </c>
      <c r="GD127" s="4">
        <f t="shared" si="136"/>
        <v>134.89963975383279</v>
      </c>
      <c r="GE127" s="4">
        <f t="shared" si="137"/>
        <v>151.9477175003708</v>
      </c>
      <c r="GF127" s="4">
        <f>Tabela13[[#This Row],[V1]]-Tabela13[[#This Row],[V2]]/Tabela13[[#This Row],[V2]]</f>
        <v>0.13888888888888884</v>
      </c>
      <c r="GG127" s="4">
        <f>Tabela13[[#This Row],[V1]]-Tabela13[[#This Row],[V3]]/Tabela13[[#This Row],[V3]]</f>
        <v>0.13888888888888884</v>
      </c>
      <c r="GH127" s="4">
        <f>Tabela13[[#This Row],[V1]]-Tabela13[[#This Row],[V4]]/Tabela13[[#This Row],[V4]]</f>
        <v>0.13888888888888884</v>
      </c>
      <c r="GI127" s="4">
        <f>Tabela13[[#This Row],[V2]]-Tabela13[[#This Row],[V1]]/Tabela13[[#This Row],[V1]]</f>
        <v>0.75</v>
      </c>
      <c r="GJ127" s="4">
        <f>Tabela13[[#This Row],[V2]]-Tabela13[[#This Row],[V3]]/Tabela13[[#This Row],[V3]]</f>
        <v>0.75</v>
      </c>
      <c r="GK127" s="4">
        <f>Tabela13[[#This Row],[V2]]-Tabela13[[#This Row],[V4]]/Tabela13[[#This Row],[V4]]</f>
        <v>0.75</v>
      </c>
      <c r="GL127" s="4">
        <f t="shared" si="138"/>
        <v>0.29571702634576558</v>
      </c>
      <c r="GM127" s="4">
        <f t="shared" si="139"/>
        <v>1.4444444444444444</v>
      </c>
      <c r="GN127" s="4">
        <f t="shared" si="140"/>
        <v>0.20472717208553001</v>
      </c>
      <c r="GO127" s="3">
        <f t="shared" si="141"/>
        <v>0</v>
      </c>
      <c r="GP127" s="3">
        <v>100</v>
      </c>
      <c r="GQ127" s="3">
        <f t="shared" si="142"/>
        <v>-1</v>
      </c>
      <c r="GR127" s="3">
        <f t="shared" si="143"/>
        <v>-100</v>
      </c>
      <c r="GS127" s="34">
        <f>COUNTIF($D$2:D126,Tabela13[[#This Row],[HomeTeam]])</f>
        <v>5</v>
      </c>
      <c r="GT127" s="34">
        <f>COUNTIF($E$2:E126,Tabela13[[#This Row],[AwayTeam]])</f>
        <v>5</v>
      </c>
      <c r="GU127" s="3">
        <f>IFERROR(AVERAGEIFS($AD$2:AD126,$D$2:D126,Tabela13[[#This Row],[HomeTeam]],$GS$2:GS126,"&gt;="&amp;Tabela13[[#This Row],[Contagem_H]]-5),"")</f>
        <v>0.65850681459320204</v>
      </c>
      <c r="GV127" s="3">
        <f>IFERROR(AVERAGEIFS($G$2:G126,$E$2:E126,Tabela13[[#This Row],[AwayTeam]],$GT$2:GT126,"&gt;="&amp;Tabela13[[#This Row],[Contagem_A]]-5),"")</f>
        <v>2</v>
      </c>
      <c r="GW127" s="3">
        <f>IFERROR(AVERAGEIFS($GQ$2:GQ126,$D$2:D126,Tabela13[[#This Row],[HomeTeam]],$GS$2:GS126,"&gt;="&amp;Tabela13[[#This Row],[Contagem_H]]-5),"")</f>
        <v>0.13200000000000003</v>
      </c>
    </row>
    <row r="128" spans="1:205" x14ac:dyDescent="0.25">
      <c r="A128" t="s">
        <v>127</v>
      </c>
      <c r="B128" t="s">
        <v>180</v>
      </c>
      <c r="C128" t="s">
        <v>173</v>
      </c>
      <c r="D128" t="s">
        <v>135</v>
      </c>
      <c r="E128" t="s">
        <v>13</v>
      </c>
      <c r="F128" s="3">
        <v>1</v>
      </c>
      <c r="G128" s="3">
        <v>3</v>
      </c>
      <c r="H128" s="3" t="str">
        <f t="shared" si="144"/>
        <v>A</v>
      </c>
      <c r="I128" s="3">
        <v>3.4</v>
      </c>
      <c r="J128" s="3">
        <v>3.5</v>
      </c>
      <c r="K128" s="3">
        <v>2.15</v>
      </c>
      <c r="L128" s="3">
        <v>1.94</v>
      </c>
      <c r="M128" s="3">
        <v>1.96</v>
      </c>
      <c r="N128" s="3">
        <f t="shared" si="73"/>
        <v>4</v>
      </c>
      <c r="O128" s="3">
        <f t="shared" si="74"/>
        <v>0</v>
      </c>
      <c r="P128" s="3">
        <f t="shared" si="75"/>
        <v>3</v>
      </c>
      <c r="Q128" s="3">
        <f t="shared" si="76"/>
        <v>4.4948211842876562E-2</v>
      </c>
      <c r="R128" s="3">
        <f t="shared" si="77"/>
        <v>2.5667999158426325E-2</v>
      </c>
      <c r="S128" s="3">
        <f t="shared" si="78"/>
        <v>3.5528239202657801</v>
      </c>
      <c r="T128" s="3">
        <f t="shared" si="79"/>
        <v>3.6573187414500681</v>
      </c>
      <c r="U128" s="3">
        <f t="shared" si="80"/>
        <v>2.2466386554621844</v>
      </c>
      <c r="V128" s="3">
        <f t="shared" si="81"/>
        <v>2.0271995309751807</v>
      </c>
      <c r="W128" s="3">
        <f t="shared" si="82"/>
        <v>2.048098495212038</v>
      </c>
      <c r="X128" s="4">
        <f t="shared" si="83"/>
        <v>0.29411764705882354</v>
      </c>
      <c r="Y128" s="4">
        <f t="shared" si="84"/>
        <v>0.2857142857142857</v>
      </c>
      <c r="Z128" s="4">
        <f t="shared" si="85"/>
        <v>0.46511627906976744</v>
      </c>
      <c r="AA128" s="4">
        <f t="shared" si="86"/>
        <v>0.51546391752577325</v>
      </c>
      <c r="AB128" s="4">
        <f t="shared" si="87"/>
        <v>0.51020408163265307</v>
      </c>
      <c r="AC128" s="4">
        <f t="shared" si="88"/>
        <v>0.6470588235294118</v>
      </c>
      <c r="AD128" s="4">
        <f t="shared" si="89"/>
        <v>1.7325581395348837</v>
      </c>
      <c r="AE128" s="4">
        <f t="shared" si="90"/>
        <v>1.6470588235294117</v>
      </c>
      <c r="AF128" s="4">
        <f t="shared" si="91"/>
        <v>0.73255813953488369</v>
      </c>
      <c r="AG128" s="4">
        <f>IFERROR(AVERAGE(Tabela13[[#This Row],[V1]],Tabela13[[#This Row],[V2]]),"")</f>
        <v>1.1898084815321477</v>
      </c>
      <c r="AH128" s="4">
        <f>IFERROR(AVERAGE(Tabela13[[#This Row],[V1]],Tabela13[[#This Row],[V3]]),"")</f>
        <v>1.1470588235294117</v>
      </c>
      <c r="AI128" s="4">
        <f>IFERROR(AVERAGE(Tabela13[[#This Row],[V1]],Tabela13[[#This Row],[V4]]),"")</f>
        <v>0.68980848153214769</v>
      </c>
      <c r="AJ128" s="4">
        <f>IFERROR(AVERAGE(Tabela13[[#This Row],[V2]],Tabela13[[#This Row],[V1]]),"")</f>
        <v>1.1898084815321477</v>
      </c>
      <c r="AK128" s="4">
        <f>IFERROR(AVERAGE(Tabela13[[#This Row],[V2]],Tabela13[[#This Row],[V3]]),"")</f>
        <v>1.6898084815321477</v>
      </c>
      <c r="AL128" s="4">
        <f>IFERROR(AVERAGE(Tabela13[[#This Row],[V2]],Tabela13[[#This Row],[V4]]),"")</f>
        <v>1.2325581395348837</v>
      </c>
      <c r="AM128" s="4">
        <f>IFERROR(AVERAGE(Tabela13[[#This Row],[V3]],Tabela13[[#This Row],[V1]]),"")</f>
        <v>1.1470588235294117</v>
      </c>
      <c r="AN128" s="4">
        <f>IFERROR(AVERAGE(Tabela13[[#This Row],[V3]],Tabela13[[#This Row],[V2]]),"")</f>
        <v>1.6898084815321477</v>
      </c>
      <c r="AO128" s="4">
        <f>IFERROR(AVERAGE(Tabela13[[#This Row],[V3]],Tabela13[[#This Row],[V4]]),"")</f>
        <v>1.1898084815321477</v>
      </c>
      <c r="AP128" s="4">
        <f>IFERROR(AVERAGE(Tabela13[[#This Row],[V4]],Tabela13[[#This Row],[V1]]),"")</f>
        <v>0.68980848153214769</v>
      </c>
      <c r="AQ128" s="4">
        <f>IFERROR(AVERAGE(Tabela13[[#This Row],[V4]],Tabela13[[#This Row],[V2]]),"")</f>
        <v>1.2325581395348837</v>
      </c>
      <c r="AR128" s="4">
        <f>IFERROR(AVERAGE(Tabela13[[#This Row],[V4]],Tabela13[[#This Row],[V3]]),"")</f>
        <v>1.1898084815321477</v>
      </c>
      <c r="AS128" s="4">
        <f>_xlfn.STDEV.S(Tabela13[[#This Row],[V1]:[V2]])</f>
        <v>0.76756392732082834</v>
      </c>
      <c r="AT128" s="4">
        <f>_xlfn.STDEV.S(Tabela13[[#This Row],[V1]],Tabela13[[#This Row],[V3]])</f>
        <v>0.70710678118654757</v>
      </c>
      <c r="AU128" s="4">
        <f>_xlfn.STDEV.S(Tabela13[[#This Row],[V1]],Tabela13[[#This Row],[V4]])</f>
        <v>6.0457146134280694E-2</v>
      </c>
      <c r="AV128" s="4">
        <f>_xlfn.STDEV.S(Tabela13[[#This Row],[V2]],Tabela13[[#This Row],[V1]])</f>
        <v>0.76756392732082834</v>
      </c>
      <c r="AW128" s="4">
        <f>_xlfn.STDEV.S(Tabela13[[#This Row],[V2]],Tabela13[[#This Row],[V3]])</f>
        <v>6.045714613428077E-2</v>
      </c>
      <c r="AX128" s="4">
        <f>_xlfn.STDEV.S(Tabela13[[#This Row],[V42]],Tabela13[[#This Row],[V44]])</f>
        <v>1.4746707085073756</v>
      </c>
      <c r="AY128" s="4">
        <f>_xlfn.STDEV.S(Tabela13[[#This Row],[V3]],Tabela13[[#This Row],[V1]])</f>
        <v>0.70710678118654757</v>
      </c>
      <c r="AZ128" s="4">
        <f>_xlfn.STDEV.S(Tabela13[[#This Row],[V3]],Tabela13[[#This Row],[V2]])</f>
        <v>6.045714613428077E-2</v>
      </c>
      <c r="BA128" s="4">
        <f>_xlfn.STDEV.S(Tabela13[[#This Row],[V3]],Tabela13[[#This Row],[V4]])</f>
        <v>0.6466496350522668</v>
      </c>
      <c r="BB128" s="4">
        <f>_xlfn.STDEV.S(Tabela13[[#This Row],[V4]],Tabela13[[#This Row],[V1]])</f>
        <v>6.0457146134280694E-2</v>
      </c>
      <c r="BC128" s="4">
        <f>_xlfn.STDEV.S(Tabela13[[#This Row],[V4]],Tabela13[[#This Row],[V2]])</f>
        <v>0.70710678118654757</v>
      </c>
      <c r="BD128" s="4">
        <f>_xlfn.STDEV.S(Tabela13[[#This Row],[V4]],Tabela13[[#This Row],[V3]])</f>
        <v>0.6466496350522668</v>
      </c>
      <c r="BE128" s="4">
        <f>Tabela13[[#This Row],[V17]]/Tabela13[[#This Row],[V5]]</f>
        <v>0.64511552845245823</v>
      </c>
      <c r="BF128" s="4">
        <f>Tabela13[[#This Row],[V18]]/Tabela13[[#This Row],[V6]]</f>
        <v>0.6164520656498107</v>
      </c>
      <c r="BG128" s="4">
        <f>Tabela13[[#This Row],[V19]]/Tabela13[[#This Row],[V7]]</f>
        <v>8.7643378927435178E-2</v>
      </c>
      <c r="BH128" s="4">
        <f>Tabela13[[#This Row],[V20]]/Tabela13[[#This Row],[V8]]</f>
        <v>0.64511552845245823</v>
      </c>
      <c r="BI128" s="4">
        <f>Tabela13[[#This Row],[V21]]/Tabela13[[#This Row],[V9]]</f>
        <v>3.5777513721238004E-2</v>
      </c>
      <c r="BJ128" s="4">
        <f>Tabela13[[#This Row],[V22]]/Tabela13[[#This Row],[V10]]</f>
        <v>1.1964309521852292</v>
      </c>
      <c r="BK128" s="4">
        <f>Tabela13[[#This Row],[V23]]/Tabela13[[#This Row],[V11]]</f>
        <v>0.6164520656498107</v>
      </c>
      <c r="BL128" s="4">
        <f>Tabela13[[#This Row],[V24]]/Tabela13[[#This Row],[V12]]</f>
        <v>3.5777513721238004E-2</v>
      </c>
      <c r="BM128" s="4">
        <f>Tabela13[[#This Row],[V25]]/Tabela13[[#This Row],[V13]]</f>
        <v>0.54349052397034436</v>
      </c>
      <c r="BN128" s="4">
        <f>Tabela13[[#This Row],[V26]]/Tabela13[[#This Row],[V14]]</f>
        <v>8.7643378927435178E-2</v>
      </c>
      <c r="BO128" s="4">
        <f>Tabela13[[#This Row],[V27]]/Tabela13[[#This Row],[V15]]</f>
        <v>0.573690407377765</v>
      </c>
      <c r="BP128" s="4">
        <f>Tabela13[[#This Row],[V28]]/Tabela13[[#This Row],[V16]]</f>
        <v>0.54349052397034436</v>
      </c>
      <c r="BQ128" s="4">
        <f>Tabela13[[#This Row],[V1]]-Tabela13[[#This Row],[V2]]</f>
        <v>-1.085499316005472</v>
      </c>
      <c r="BR128" s="4">
        <f>Tabela13[[#This Row],[V1]]-Tabela13[[#This Row],[V3]]</f>
        <v>-0.99999999999999989</v>
      </c>
      <c r="BS128" s="4">
        <f>Tabela13[[#This Row],[V1]]-Tabela13[[#This Row],[V4]]</f>
        <v>-8.5499316005471893E-2</v>
      </c>
      <c r="BT128" s="4">
        <f>Tabela13[[#This Row],[V2]]-Tabela13[[#This Row],[V1]]</f>
        <v>1.085499316005472</v>
      </c>
      <c r="BU128" s="4">
        <f>Tabela13[[#This Row],[V2]]-Tabela13[[#This Row],[V3]]</f>
        <v>8.5499316005472004E-2</v>
      </c>
      <c r="BV128" s="4">
        <f>Tabela13[[#This Row],[V2]]-Tabela13[[#This Row],[V4]]</f>
        <v>1</v>
      </c>
      <c r="BW128" s="4">
        <f>AVERAGE(Tabela13[[#This Row],[V41]],Tabela13[[#This Row],[V42]])</f>
        <v>-1.042749658002736</v>
      </c>
      <c r="BX128" s="4">
        <f>AVERAGE(Tabela13[[#This Row],[V41]],Tabela13[[#This Row],[V43]])</f>
        <v>-0.585499316005472</v>
      </c>
      <c r="BY128" s="4">
        <f>AVERAGE(Tabela13[[#This Row],[V41]],Tabela13[[#This Row],[V44]])</f>
        <v>0</v>
      </c>
      <c r="BZ128" s="4">
        <f>AVERAGE(Tabela13[[#This Row],[V41]],Tabela13[[#This Row],[V45]])</f>
        <v>-0.5</v>
      </c>
      <c r="CA128" s="4">
        <f>AVERAGE(Tabela13[[#This Row],[V41]],Tabela13[[#This Row],[V46]])</f>
        <v>-4.2749658002736002E-2</v>
      </c>
      <c r="CB128" s="4">
        <f>AVERAGE(Tabela13[[#This Row],[V42]],Tabela13[[#This Row],[V41]])</f>
        <v>-1.042749658002736</v>
      </c>
      <c r="CC128" s="4">
        <f>AVERAGE(Tabela13[[#This Row],[V42]],Tabela13[[#This Row],[V43]])</f>
        <v>-0.54274965800273589</v>
      </c>
      <c r="CD128" s="4">
        <f>AVERAGE(Tabela13[[#This Row],[V42]],Tabela13[[#This Row],[V44]])</f>
        <v>4.2749658002736057E-2</v>
      </c>
      <c r="CE128" s="4">
        <f>AVERAGE(Tabela13[[#This Row],[V42]],Tabela13[[#This Row],[V45]])</f>
        <v>-0.45725034199726394</v>
      </c>
      <c r="CF128" s="4">
        <f>AVERAGE(Tabela13[[#This Row],[V42]],Tabela13[[#This Row],[V46]])</f>
        <v>0</v>
      </c>
      <c r="CG128" s="4">
        <f>AVERAGE(Tabela13[[#This Row],[V43]],Tabela13[[#This Row],[V41]])</f>
        <v>-0.585499316005472</v>
      </c>
      <c r="CH128" s="4">
        <f>AVERAGE(Tabela13[[#This Row],[V43]],Tabela13[[#This Row],[V42]])</f>
        <v>-0.54274965800273589</v>
      </c>
      <c r="CI128" s="4">
        <f>AVERAGE(Tabela13[[#This Row],[V43]],Tabela13[[#This Row],[V44]])</f>
        <v>0.5</v>
      </c>
      <c r="CJ128" s="4">
        <f>AVERAGE(Tabela13[[#This Row],[V43]],Tabela13[[#This Row],[V45]])</f>
        <v>5.5511151231257827E-17</v>
      </c>
      <c r="CK128" s="4">
        <f>AVERAGE(Tabela13[[#This Row],[V43]],Tabela13[[#This Row],[V46]])</f>
        <v>0.45725034199726405</v>
      </c>
      <c r="CL128" s="4">
        <f>AVERAGE(Tabela13[[#This Row],[V44]],Tabela13[[#This Row],[V41]])</f>
        <v>0</v>
      </c>
      <c r="CM128" s="4">
        <f>AVERAGE(Tabela13[[#This Row],[V44]],Tabela13[[#This Row],[V42]])</f>
        <v>4.2749658002736057E-2</v>
      </c>
      <c r="CN128" s="4">
        <f>AVERAGE(Tabela13[[#This Row],[V44]],Tabela13[[#This Row],[V43]])</f>
        <v>0.5</v>
      </c>
      <c r="CO128" s="4">
        <f>AVERAGE(Tabela13[[#This Row],[V44]],Tabela13[[#This Row],[V45]])</f>
        <v>0.585499316005472</v>
      </c>
      <c r="CP128" s="4">
        <f>AVERAGE(Tabela13[[#This Row],[V44]],Tabela13[[#This Row],[V46]])</f>
        <v>1.042749658002736</v>
      </c>
      <c r="CQ128" s="4">
        <f>AVERAGE(Tabela13[[#This Row],[V45]],Tabela13[[#This Row],[V41]])</f>
        <v>-0.5</v>
      </c>
      <c r="CR128" s="4">
        <f>AVERAGE(Tabela13[[#This Row],[V45]],Tabela13[[#This Row],[V42]])</f>
        <v>-0.45725034199726394</v>
      </c>
      <c r="CS128" s="4">
        <f>AVERAGE(Tabela13[[#This Row],[V45]],Tabela13[[#This Row],[V43]])</f>
        <v>5.5511151231257827E-17</v>
      </c>
      <c r="CT128" s="4">
        <f>AVERAGE(Tabela13[[#This Row],[V45]],Tabela13[[#This Row],[V44]])</f>
        <v>0.585499316005472</v>
      </c>
      <c r="CU128" s="4">
        <f>AVERAGE(Tabela13[[#This Row],[V45]],Tabela13[[#This Row],[V46]])</f>
        <v>0.542749658002736</v>
      </c>
      <c r="CV128" s="4">
        <f>AVERAGE(Tabela13[[#This Row],[V46]],Tabela13[[#This Row],[V41]])</f>
        <v>-4.2749658002736002E-2</v>
      </c>
      <c r="CW128" s="4">
        <f>AVERAGE(Tabela13[[#This Row],[V46]],Tabela13[[#This Row],[V42]])</f>
        <v>0</v>
      </c>
      <c r="CX128" s="4">
        <f>AVERAGE(Tabela13[[#This Row],[V46]],Tabela13[[#This Row],[V43]])</f>
        <v>0.45725034199726405</v>
      </c>
      <c r="CY128" s="4">
        <f>AVERAGE(Tabela13[[#This Row],[V46]],Tabela13[[#This Row],[V44]])</f>
        <v>1.042749658002736</v>
      </c>
      <c r="CZ128" s="4">
        <f>AVERAGE(Tabela13[[#This Row],[V46]],Tabela13[[#This Row],[V45]])</f>
        <v>0.542749658002736</v>
      </c>
      <c r="DA128" s="3">
        <f>_xlfn.STDEV.S(Tabela13[[#This Row],[V41]],Tabela13[[#This Row],[V42]])</f>
        <v>6.0457146134280854E-2</v>
      </c>
      <c r="DB128" s="3">
        <f>_xlfn.STDEV.S(Tabela13[[#This Row],[V41]],Tabela13[[#This Row],[V43]])</f>
        <v>0.70710678118654735</v>
      </c>
      <c r="DC128" s="3">
        <f>_xlfn.STDEV.S(Tabela13[[#This Row],[V41]],Tabela13[[#This Row],[V44]])</f>
        <v>1.5351278546416565</v>
      </c>
      <c r="DD128" s="3">
        <f>_xlfn.STDEV.S(Tabela13[[#This Row],[V41]],Tabela13[[#This Row],[V45]])</f>
        <v>0.828021073455109</v>
      </c>
      <c r="DE128" s="3">
        <f>_xlfn.STDEV.S(Tabela13[[#This Row],[V41]],Tabela13[[#This Row],[V46]])</f>
        <v>1.4746707085073758</v>
      </c>
      <c r="DF128" s="3">
        <f>_xlfn.STDEV.S(Tabela13[[#This Row],[V42]],Tabela13[[#This Row],[V41]])</f>
        <v>6.0457146134280854E-2</v>
      </c>
      <c r="DG128" s="3">
        <f>_xlfn.STDEV.S(Tabela13[[#This Row],[V42]],Tabela13[[#This Row],[V43]])</f>
        <v>0.64664963505226669</v>
      </c>
      <c r="DH128" s="3">
        <f>_xlfn.STDEV.S(Tabela13[[#This Row],[V42]],Tabela13[[#This Row],[V44]])</f>
        <v>1.4746707085073756</v>
      </c>
      <c r="DI128" s="3">
        <f>_xlfn.STDEV.S(Tabela13[[#This Row],[V42]],Tabela13[[#This Row],[V45]])</f>
        <v>0.76756392732082823</v>
      </c>
      <c r="DJ128" s="3">
        <f>_xlfn.STDEV.S(Tabela13[[#This Row],[V42]],Tabela13[[#This Row],[V46]])</f>
        <v>1.4142135623730949</v>
      </c>
      <c r="DK128" s="3">
        <f>_xlfn.STDEV.S(Tabela13[[#This Row],[V43]],Tabela13[[#This Row],[V41]])</f>
        <v>0.70710678118654735</v>
      </c>
      <c r="DL128" s="3">
        <f>_xlfn.STDEV.S(Tabela13[[#This Row],[V43]],Tabela13[[#This Row],[V42]])</f>
        <v>0.64664963505226669</v>
      </c>
      <c r="DM128" s="3">
        <f>_xlfn.STDEV.S(Tabela13[[#This Row],[V43]],Tabela13[[#This Row],[V44]])</f>
        <v>0.828021073455109</v>
      </c>
      <c r="DN128" s="3">
        <f>_xlfn.STDEV.S(Tabela13[[#This Row],[V43]],Tabela13[[#This Row],[V45]])</f>
        <v>0.12091429226856147</v>
      </c>
      <c r="DO128" s="3">
        <f>_xlfn.STDEV.S(Tabela13[[#This Row],[V43]],Tabela13[[#This Row],[V46]])</f>
        <v>0.76756392732082823</v>
      </c>
      <c r="DP128" s="3">
        <f>_xlfn.STDEV.S(Tabela13[[#This Row],[V44]],Tabela13[[#This Row],[V41]])</f>
        <v>1.5351278546416565</v>
      </c>
      <c r="DQ128" s="3">
        <f>_xlfn.STDEV.S(Tabela13[[#This Row],[V44]],Tabela13[[#This Row],[V42]])</f>
        <v>1.4746707085073756</v>
      </c>
      <c r="DR128" s="3">
        <f>_xlfn.STDEV.S(Tabela13[[#This Row],[V44]],Tabela13[[#This Row],[V43]])</f>
        <v>0.828021073455109</v>
      </c>
      <c r="DS128" s="3">
        <f>_xlfn.STDEV.S(Tabela13[[#This Row],[V44]],Tabela13[[#This Row],[V45]])</f>
        <v>0.70710678118654735</v>
      </c>
      <c r="DT128" s="3">
        <f>_xlfn.STDEV.S(Tabela13[[#This Row],[V44]],Tabela13[[#This Row],[V46]])</f>
        <v>6.045714613428077E-2</v>
      </c>
      <c r="DU128" s="3">
        <f>_xlfn.STDEV.S(Tabela13[[#This Row],[V45]],Tabela13[[#This Row],[V41]])</f>
        <v>0.828021073455109</v>
      </c>
      <c r="DV128" s="3">
        <f>_xlfn.STDEV.S(Tabela13[[#This Row],[V45]],Tabela13[[#This Row],[V42]])</f>
        <v>0.76756392732082823</v>
      </c>
      <c r="DW128" s="3">
        <f>_xlfn.STDEV.S(Tabela13[[#This Row],[V45]],Tabela13[[#This Row],[V43]])</f>
        <v>0.12091429226856147</v>
      </c>
      <c r="DX128" s="3">
        <f>_xlfn.STDEV.S(Tabela13[[#This Row],[V45]],Tabela13[[#This Row],[V44]])</f>
        <v>0.70710678118654735</v>
      </c>
      <c r="DY128" s="3">
        <f>_xlfn.STDEV.S(Tabela13[[#This Row],[V45]],Tabela13[[#This Row],[V46]])</f>
        <v>0.64664963505226669</v>
      </c>
      <c r="DZ128" s="3">
        <f>_xlfn.STDEV.S(Tabela13[[#This Row],[V46]],Tabela13[[#This Row],[V41]])</f>
        <v>1.4746707085073758</v>
      </c>
      <c r="EA128" s="3">
        <f>_xlfn.STDEV.S(Tabela13[[#This Row],[V46]],Tabela13[[#This Row],[V42]])</f>
        <v>1.4142135623730949</v>
      </c>
      <c r="EB128" s="3">
        <f>_xlfn.STDEV.S(Tabela13[[#This Row],[V46]],Tabela13[[#This Row],[V43]])</f>
        <v>0.76756392732082823</v>
      </c>
      <c r="EC128" s="3">
        <f>_xlfn.STDEV.S(Tabela13[[#This Row],[V46]],Tabela13[[#This Row],[V44]])</f>
        <v>6.045714613428077E-2</v>
      </c>
      <c r="ED128" s="3">
        <f>_xlfn.STDEV.S(Tabela13[[#This Row],[V46]],Tabela13[[#This Row],[V45]])</f>
        <v>0.64664963505226669</v>
      </c>
      <c r="EE128" s="3">
        <f t="shared" si="92"/>
        <v>-5.7978581599421847E-2</v>
      </c>
      <c r="EF128" s="3">
        <f t="shared" si="93"/>
        <v>-1.2076987314190797</v>
      </c>
      <c r="EG128" s="3" t="str">
        <f t="shared" si="94"/>
        <v/>
      </c>
      <c r="EH128" s="3">
        <f t="shared" si="95"/>
        <v>-1.656042146910218</v>
      </c>
      <c r="EI128" s="3">
        <f t="shared" si="96"/>
        <v>-34.495497213404519</v>
      </c>
      <c r="EJ128" s="3">
        <f t="shared" si="97"/>
        <v>-5.7978581599421847E-2</v>
      </c>
      <c r="EK128" s="3">
        <f t="shared" si="98"/>
        <v>-1.1914325979160858</v>
      </c>
      <c r="EL128" s="3">
        <f t="shared" si="99"/>
        <v>34.495497213404462</v>
      </c>
      <c r="EM128" s="3">
        <f t="shared" si="100"/>
        <v>-1.6786514012611085</v>
      </c>
      <c r="EN128" s="3" t="str">
        <f t="shared" si="101"/>
        <v/>
      </c>
      <c r="EO128" s="3">
        <f t="shared" si="102"/>
        <v>-1.2076987314190797</v>
      </c>
      <c r="EP128" s="3">
        <f t="shared" si="103"/>
        <v>-1.1914325979160858</v>
      </c>
      <c r="EQ128" s="3">
        <f t="shared" si="104"/>
        <v>1.656042146910218</v>
      </c>
      <c r="ER128" s="3">
        <f t="shared" si="105"/>
        <v>2178198246417842.8</v>
      </c>
      <c r="ES128" s="3" t="str">
        <f t="shared" si="106"/>
        <v/>
      </c>
      <c r="ET128" s="3" t="str">
        <f t="shared" si="107"/>
        <v/>
      </c>
      <c r="EU128" s="3" t="str">
        <f t="shared" si="108"/>
        <v/>
      </c>
      <c r="EV128" s="3">
        <f t="shared" si="109"/>
        <v>1.656042146910218</v>
      </c>
      <c r="EW128" s="3">
        <f t="shared" si="110"/>
        <v>1.2076987314190797</v>
      </c>
      <c r="EX128" s="3">
        <f t="shared" si="111"/>
        <v>5.797858159942177E-2</v>
      </c>
      <c r="EY128" s="3">
        <f t="shared" si="112"/>
        <v>-1.656042146910218</v>
      </c>
      <c r="EZ128" s="3">
        <f t="shared" si="113"/>
        <v>-1.6786514012611085</v>
      </c>
      <c r="FA128" s="3">
        <f t="shared" si="114"/>
        <v>2178198246417842.8</v>
      </c>
      <c r="FB128" s="3">
        <f t="shared" si="115"/>
        <v>1.2076987314190797</v>
      </c>
      <c r="FC128" s="3">
        <f t="shared" si="116"/>
        <v>1.1914325979160856</v>
      </c>
      <c r="FD128" s="3">
        <f t="shared" si="117"/>
        <v>-34.495497213404519</v>
      </c>
      <c r="FE128" s="3" t="str">
        <f t="shared" si="118"/>
        <v/>
      </c>
      <c r="FF128" s="3">
        <f t="shared" si="119"/>
        <v>1.6786514012611082</v>
      </c>
      <c r="FG128" s="3">
        <f t="shared" si="120"/>
        <v>5.797858159942177E-2</v>
      </c>
      <c r="FH128" s="3">
        <f t="shared" si="121"/>
        <v>1.1914325979160856</v>
      </c>
      <c r="FI128" s="4">
        <f t="shared" si="122"/>
        <v>0.46511627906976744</v>
      </c>
      <c r="FJ128" s="4">
        <f t="shared" si="123"/>
        <v>0.88235294117647056</v>
      </c>
      <c r="FK128" s="4">
        <f t="shared" si="124"/>
        <v>1.1178230783616983</v>
      </c>
      <c r="FL128" s="4">
        <f t="shared" si="125"/>
        <v>1.6087525715354409</v>
      </c>
      <c r="FM128" s="4">
        <f>Tabela13[[#This Row],[V139]]-Tabela13[[#This Row],[V140]]</f>
        <v>-0.49092949317374268</v>
      </c>
      <c r="FN128" s="4">
        <f>Tabela13[[#This Row],[V1]]-Tabela13[[#This Row],[V2]]/2</f>
        <v>-0.21922024623803005</v>
      </c>
      <c r="FO128" s="4">
        <f>Tabela13[[#This Row],[V1]]-Tabela13[[#This Row],[V3]]/2</f>
        <v>-0.17647058823529405</v>
      </c>
      <c r="FP128" s="4">
        <f>Tabela13[[#This Row],[V1]]-Tabela13[[#This Row],[V4]]/2</f>
        <v>0.28077975376196995</v>
      </c>
      <c r="FQ128" s="4">
        <f>Tabela13[[#This Row],[V2]]-Tabela13[[#This Row],[V1]]/2</f>
        <v>1.4090287277701778</v>
      </c>
      <c r="FR128" s="4">
        <f>Tabela13[[#This Row],[V2]]-Tabela13[[#This Row],[V3]]/2</f>
        <v>0.90902872777017785</v>
      </c>
      <c r="FS128" s="4">
        <f>Tabela13[[#This Row],[V2]]-Tabela13[[#This Row],[V4]]/2</f>
        <v>1.3662790697674418</v>
      </c>
      <c r="FT128" s="4">
        <f t="shared" si="126"/>
        <v>-0.21580642742245137</v>
      </c>
      <c r="FU128" s="4">
        <f t="shared" si="127"/>
        <v>-0.17467219900823963</v>
      </c>
      <c r="FV128" s="4">
        <f t="shared" si="128"/>
        <v>0.27373162203188772</v>
      </c>
      <c r="FW128" s="4">
        <f t="shared" si="129"/>
        <v>0.95358410712823571</v>
      </c>
      <c r="FX128" s="4">
        <f t="shared" si="130"/>
        <v>0.73778101409024521</v>
      </c>
      <c r="FY128" s="4">
        <f t="shared" si="131"/>
        <v>0.93897051165242496</v>
      </c>
      <c r="FZ128" s="4">
        <f t="shared" si="132"/>
        <v>-38.845156936041249</v>
      </c>
      <c r="GA128" s="4">
        <f t="shared" si="133"/>
        <v>-31.440995821483135</v>
      </c>
      <c r="GB128" s="4">
        <f t="shared" si="134"/>
        <v>49.271691965739791</v>
      </c>
      <c r="GC128" s="4">
        <f t="shared" si="135"/>
        <v>171.64513928308244</v>
      </c>
      <c r="GD128" s="4">
        <f t="shared" si="136"/>
        <v>132.80058253624412</v>
      </c>
      <c r="GE128" s="4">
        <f t="shared" si="137"/>
        <v>169.01469209743649</v>
      </c>
      <c r="GF128" s="4">
        <f>Tabela13[[#This Row],[V1]]-Tabela13[[#This Row],[V2]]/Tabela13[[#This Row],[V2]]</f>
        <v>-0.3529411764705882</v>
      </c>
      <c r="GG128" s="4">
        <f>Tabela13[[#This Row],[V1]]-Tabela13[[#This Row],[V3]]/Tabela13[[#This Row],[V3]]</f>
        <v>-0.3529411764705882</v>
      </c>
      <c r="GH128" s="4">
        <f>Tabela13[[#This Row],[V1]]-Tabela13[[#This Row],[V4]]/Tabela13[[#This Row],[V4]]</f>
        <v>-0.3529411764705882</v>
      </c>
      <c r="GI128" s="4">
        <f>Tabela13[[#This Row],[V2]]-Tabela13[[#This Row],[V1]]/Tabela13[[#This Row],[V1]]</f>
        <v>0.73255813953488369</v>
      </c>
      <c r="GJ128" s="4">
        <f>Tabela13[[#This Row],[V2]]-Tabela13[[#This Row],[V3]]/Tabela13[[#This Row],[V3]]</f>
        <v>0.73255813953488369</v>
      </c>
      <c r="GK128" s="4">
        <f>Tabela13[[#This Row],[V2]]-Tabela13[[#This Row],[V4]]/Tabela13[[#This Row],[V4]]</f>
        <v>0.73255813953488369</v>
      </c>
      <c r="GL128" s="4">
        <f t="shared" si="138"/>
        <v>0.57945668030129849</v>
      </c>
      <c r="GM128" s="4">
        <f t="shared" si="139"/>
        <v>1.1898084815321477</v>
      </c>
      <c r="GN128" s="4">
        <f t="shared" si="140"/>
        <v>0.48701676723224974</v>
      </c>
      <c r="GO128" s="3">
        <f t="shared" si="141"/>
        <v>0</v>
      </c>
      <c r="GP128" s="3">
        <v>100</v>
      </c>
      <c r="GQ128" s="3">
        <f t="shared" si="142"/>
        <v>-1</v>
      </c>
      <c r="GR128" s="3">
        <f t="shared" si="143"/>
        <v>-100</v>
      </c>
      <c r="GS128" s="34">
        <f>COUNTIF($D$2:D127,Tabela13[[#This Row],[HomeTeam]])</f>
        <v>6</v>
      </c>
      <c r="GT128" s="34">
        <f>COUNTIF($E$2:E127,Tabela13[[#This Row],[AwayTeam]])</f>
        <v>5</v>
      </c>
      <c r="GU128" s="3">
        <f>IFERROR(AVERAGEIFS($AD$2:AD127,$D$2:D127,Tabela13[[#This Row],[HomeTeam]],$GS$2:GS127,"&gt;="&amp;Tabela13[[#This Row],[Contagem_H]]-5),"")</f>
        <v>1.8182930829989652</v>
      </c>
      <c r="GV128" s="3">
        <f>IFERROR(AVERAGEIFS($G$2:G127,$E$2:E127,Tabela13[[#This Row],[AwayTeam]],$GT$2:GT127,"&gt;="&amp;Tabela13[[#This Row],[Contagem_A]]-5),"")</f>
        <v>1</v>
      </c>
      <c r="GW128" s="3">
        <f>IFERROR(AVERAGEIFS($GQ$2:GQ127,$D$2:D127,Tabela13[[#This Row],[HomeTeam]],$GS$2:GS127,"&gt;="&amp;Tabela13[[#This Row],[Contagem_H]]-5),"")</f>
        <v>-0.15999999999999998</v>
      </c>
    </row>
    <row r="129" spans="1:205" x14ac:dyDescent="0.25">
      <c r="A129" t="s">
        <v>127</v>
      </c>
      <c r="B129" t="s">
        <v>180</v>
      </c>
      <c r="C129" t="s">
        <v>174</v>
      </c>
      <c r="D129" t="s">
        <v>22</v>
      </c>
      <c r="E129" t="s">
        <v>12</v>
      </c>
      <c r="F129" s="3">
        <v>0</v>
      </c>
      <c r="G129" s="3">
        <v>1</v>
      </c>
      <c r="H129" s="3" t="str">
        <f t="shared" si="144"/>
        <v>A</v>
      </c>
      <c r="I129" s="3">
        <v>5.5</v>
      </c>
      <c r="J129" s="3">
        <v>3.8</v>
      </c>
      <c r="K129" s="3">
        <v>1.6</v>
      </c>
      <c r="L129" s="3">
        <v>1.96</v>
      </c>
      <c r="M129" s="3">
        <v>1.94</v>
      </c>
      <c r="N129" s="3">
        <f t="shared" si="73"/>
        <v>1</v>
      </c>
      <c r="O129" s="3">
        <f t="shared" si="74"/>
        <v>0</v>
      </c>
      <c r="P129" s="3">
        <f t="shared" si="75"/>
        <v>3</v>
      </c>
      <c r="Q129" s="3">
        <f t="shared" si="76"/>
        <v>6.9976076555023914E-2</v>
      </c>
      <c r="R129" s="3">
        <f t="shared" si="77"/>
        <v>2.5667999158426325E-2</v>
      </c>
      <c r="S129" s="3">
        <f t="shared" si="78"/>
        <v>5.8848684210526319</v>
      </c>
      <c r="T129" s="3">
        <f t="shared" si="79"/>
        <v>4.0659090909090905</v>
      </c>
      <c r="U129" s="3">
        <f t="shared" si="80"/>
        <v>1.7119617224880384</v>
      </c>
      <c r="V129" s="3">
        <f t="shared" si="81"/>
        <v>2.0971531100478469</v>
      </c>
      <c r="W129" s="3">
        <f t="shared" si="82"/>
        <v>2.0757535885167462</v>
      </c>
      <c r="X129" s="4">
        <f t="shared" si="83"/>
        <v>0.18181818181818182</v>
      </c>
      <c r="Y129" s="4">
        <f t="shared" si="84"/>
        <v>0.26315789473684209</v>
      </c>
      <c r="Z129" s="4">
        <f t="shared" si="85"/>
        <v>0.625</v>
      </c>
      <c r="AA129" s="4">
        <f t="shared" si="86"/>
        <v>0.51020408163265307</v>
      </c>
      <c r="AB129" s="4">
        <f t="shared" si="87"/>
        <v>0.51546391752577325</v>
      </c>
      <c r="AC129" s="4">
        <f t="shared" si="88"/>
        <v>9.0909090909090912E-2</v>
      </c>
      <c r="AD129" s="4">
        <f t="shared" si="89"/>
        <v>0.8125</v>
      </c>
      <c r="AE129" s="4">
        <f t="shared" si="90"/>
        <v>0.59090909090909094</v>
      </c>
      <c r="AF129" s="4">
        <f t="shared" si="91"/>
        <v>0.3125</v>
      </c>
      <c r="AG129" s="4">
        <f>IFERROR(AVERAGE(Tabela13[[#This Row],[V1]],Tabela13[[#This Row],[V2]]),"")</f>
        <v>0.45170454545454547</v>
      </c>
      <c r="AH129" s="4">
        <f>IFERROR(AVERAGE(Tabela13[[#This Row],[V1]],Tabela13[[#This Row],[V3]]),"")</f>
        <v>0.34090909090909094</v>
      </c>
      <c r="AI129" s="4">
        <f>IFERROR(AVERAGE(Tabela13[[#This Row],[V1]],Tabela13[[#This Row],[V4]]),"")</f>
        <v>0.20170454545454547</v>
      </c>
      <c r="AJ129" s="4">
        <f>IFERROR(AVERAGE(Tabela13[[#This Row],[V2]],Tabela13[[#This Row],[V1]]),"")</f>
        <v>0.45170454545454547</v>
      </c>
      <c r="AK129" s="4">
        <f>IFERROR(AVERAGE(Tabela13[[#This Row],[V2]],Tabela13[[#This Row],[V3]]),"")</f>
        <v>0.70170454545454541</v>
      </c>
      <c r="AL129" s="4">
        <f>IFERROR(AVERAGE(Tabela13[[#This Row],[V2]],Tabela13[[#This Row],[V4]]),"")</f>
        <v>0.5625</v>
      </c>
      <c r="AM129" s="4">
        <f>IFERROR(AVERAGE(Tabela13[[#This Row],[V3]],Tabela13[[#This Row],[V1]]),"")</f>
        <v>0.34090909090909094</v>
      </c>
      <c r="AN129" s="4">
        <f>IFERROR(AVERAGE(Tabela13[[#This Row],[V3]],Tabela13[[#This Row],[V2]]),"")</f>
        <v>0.70170454545454541</v>
      </c>
      <c r="AO129" s="4">
        <f>IFERROR(AVERAGE(Tabela13[[#This Row],[V3]],Tabela13[[#This Row],[V4]]),"")</f>
        <v>0.45170454545454547</v>
      </c>
      <c r="AP129" s="4">
        <f>IFERROR(AVERAGE(Tabela13[[#This Row],[V4]],Tabela13[[#This Row],[V1]]),"")</f>
        <v>0.20170454545454547</v>
      </c>
      <c r="AQ129" s="4">
        <f>IFERROR(AVERAGE(Tabela13[[#This Row],[V4]],Tabela13[[#This Row],[V2]]),"")</f>
        <v>0.5625</v>
      </c>
      <c r="AR129" s="4">
        <f>IFERROR(AVERAGE(Tabela13[[#This Row],[V4]],Tabela13[[#This Row],[V3]]),"")</f>
        <v>0.45170454545454547</v>
      </c>
      <c r="AS129" s="4">
        <f>_xlfn.STDEV.S(Tabela13[[#This Row],[V1]:[V2]])</f>
        <v>0.51024182506074733</v>
      </c>
      <c r="AT129" s="4">
        <f>_xlfn.STDEV.S(Tabela13[[#This Row],[V1]],Tabela13[[#This Row],[V3]])</f>
        <v>0.35355339059327384</v>
      </c>
      <c r="AU129" s="4">
        <f>_xlfn.STDEV.S(Tabela13[[#This Row],[V1]],Tabela13[[#This Row],[V4]])</f>
        <v>0.15668843446747355</v>
      </c>
      <c r="AV129" s="4">
        <f>_xlfn.STDEV.S(Tabela13[[#This Row],[V2]],Tabela13[[#This Row],[V1]])</f>
        <v>0.51024182506074733</v>
      </c>
      <c r="AW129" s="4">
        <f>_xlfn.STDEV.S(Tabela13[[#This Row],[V2]],Tabela13[[#This Row],[V3]])</f>
        <v>0.15668843446747416</v>
      </c>
      <c r="AX129" s="4">
        <f>_xlfn.STDEV.S(Tabela13[[#This Row],[V42]],Tabela13[[#This Row],[V44]])</f>
        <v>0.86379521565402118</v>
      </c>
      <c r="AY129" s="4">
        <f>_xlfn.STDEV.S(Tabela13[[#This Row],[V3]],Tabela13[[#This Row],[V1]])</f>
        <v>0.35355339059327384</v>
      </c>
      <c r="AZ129" s="4">
        <f>_xlfn.STDEV.S(Tabela13[[#This Row],[V3]],Tabela13[[#This Row],[V2]])</f>
        <v>0.15668843446747416</v>
      </c>
      <c r="BA129" s="4">
        <f>_xlfn.STDEV.S(Tabela13[[#This Row],[V3]],Tabela13[[#This Row],[V4]])</f>
        <v>0.19686495612580024</v>
      </c>
      <c r="BB129" s="4">
        <f>_xlfn.STDEV.S(Tabela13[[#This Row],[V4]],Tabela13[[#This Row],[V1]])</f>
        <v>0.15668843446747355</v>
      </c>
      <c r="BC129" s="4">
        <f>_xlfn.STDEV.S(Tabela13[[#This Row],[V4]],Tabela13[[#This Row],[V2]])</f>
        <v>0.35355339059327379</v>
      </c>
      <c r="BD129" s="4">
        <f>_xlfn.STDEV.S(Tabela13[[#This Row],[V4]],Tabela13[[#This Row],[V3]])</f>
        <v>0.19686495612580024</v>
      </c>
      <c r="BE129" s="4">
        <f>Tabela13[[#This Row],[V17]]/Tabela13[[#This Row],[V5]]</f>
        <v>1.1295919649143589</v>
      </c>
      <c r="BF129" s="4">
        <f>Tabela13[[#This Row],[V18]]/Tabela13[[#This Row],[V6]]</f>
        <v>1.0370899457402698</v>
      </c>
      <c r="BG129" s="4">
        <f>Tabela13[[#This Row],[V19]]/Tabela13[[#This Row],[V7]]</f>
        <v>0.7768215342612772</v>
      </c>
      <c r="BH129" s="4">
        <f>Tabela13[[#This Row],[V20]]/Tabela13[[#This Row],[V8]]</f>
        <v>1.1295919649143589</v>
      </c>
      <c r="BI129" s="4">
        <f>Tabela13[[#This Row],[V21]]/Tabela13[[#This Row],[V9]]</f>
        <v>0.22329687826943687</v>
      </c>
      <c r="BJ129" s="4">
        <f>Tabela13[[#This Row],[V22]]/Tabela13[[#This Row],[V10]]</f>
        <v>1.5356359389404821</v>
      </c>
      <c r="BK129" s="4">
        <f>Tabela13[[#This Row],[V23]]/Tabela13[[#This Row],[V11]]</f>
        <v>1.0370899457402698</v>
      </c>
      <c r="BL129" s="4">
        <f>Tabela13[[#This Row],[V24]]/Tabela13[[#This Row],[V12]]</f>
        <v>0.22329687826943687</v>
      </c>
      <c r="BM129" s="4">
        <f>Tabela13[[#This Row],[V25]]/Tabela13[[#This Row],[V13]]</f>
        <v>0.43582682110868981</v>
      </c>
      <c r="BN129" s="4">
        <f>Tabela13[[#This Row],[V26]]/Tabela13[[#This Row],[V14]]</f>
        <v>0.7768215342612772</v>
      </c>
      <c r="BO129" s="4">
        <f>Tabela13[[#This Row],[V27]]/Tabela13[[#This Row],[V15]]</f>
        <v>0.62853936105470898</v>
      </c>
      <c r="BP129" s="4">
        <f>Tabela13[[#This Row],[V28]]/Tabela13[[#This Row],[V16]]</f>
        <v>0.43582682110868981</v>
      </c>
      <c r="BQ129" s="4">
        <f>Tabela13[[#This Row],[V1]]-Tabela13[[#This Row],[V2]]</f>
        <v>-0.72159090909090906</v>
      </c>
      <c r="BR129" s="4">
        <f>Tabela13[[#This Row],[V1]]-Tabela13[[#This Row],[V3]]</f>
        <v>-0.5</v>
      </c>
      <c r="BS129" s="4">
        <f>Tabela13[[#This Row],[V1]]-Tabela13[[#This Row],[V4]]</f>
        <v>-0.22159090909090909</v>
      </c>
      <c r="BT129" s="4">
        <f>Tabela13[[#This Row],[V2]]-Tabela13[[#This Row],[V1]]</f>
        <v>0.72159090909090906</v>
      </c>
      <c r="BU129" s="4">
        <f>Tabela13[[#This Row],[V2]]-Tabela13[[#This Row],[V3]]</f>
        <v>0.22159090909090906</v>
      </c>
      <c r="BV129" s="4">
        <f>Tabela13[[#This Row],[V2]]-Tabela13[[#This Row],[V4]]</f>
        <v>0.5</v>
      </c>
      <c r="BW129" s="4">
        <f>AVERAGE(Tabela13[[#This Row],[V41]],Tabela13[[#This Row],[V42]])</f>
        <v>-0.61079545454545459</v>
      </c>
      <c r="BX129" s="4">
        <f>AVERAGE(Tabela13[[#This Row],[V41]],Tabela13[[#This Row],[V43]])</f>
        <v>-0.47159090909090906</v>
      </c>
      <c r="BY129" s="4">
        <f>AVERAGE(Tabela13[[#This Row],[V41]],Tabela13[[#This Row],[V44]])</f>
        <v>0</v>
      </c>
      <c r="BZ129" s="4">
        <f>AVERAGE(Tabela13[[#This Row],[V41]],Tabela13[[#This Row],[V45]])</f>
        <v>-0.25</v>
      </c>
      <c r="CA129" s="4">
        <f>AVERAGE(Tabela13[[#This Row],[V41]],Tabela13[[#This Row],[V46]])</f>
        <v>-0.11079545454545453</v>
      </c>
      <c r="CB129" s="4">
        <f>AVERAGE(Tabela13[[#This Row],[V42]],Tabela13[[#This Row],[V41]])</f>
        <v>-0.61079545454545459</v>
      </c>
      <c r="CC129" s="4">
        <f>AVERAGE(Tabela13[[#This Row],[V42]],Tabela13[[#This Row],[V43]])</f>
        <v>-0.36079545454545453</v>
      </c>
      <c r="CD129" s="4">
        <f>AVERAGE(Tabela13[[#This Row],[V42]],Tabela13[[#This Row],[V44]])</f>
        <v>0.11079545454545453</v>
      </c>
      <c r="CE129" s="4">
        <f>AVERAGE(Tabela13[[#This Row],[V42]],Tabela13[[#This Row],[V45]])</f>
        <v>-0.13920454545454547</v>
      </c>
      <c r="CF129" s="4">
        <f>AVERAGE(Tabela13[[#This Row],[V42]],Tabela13[[#This Row],[V46]])</f>
        <v>0</v>
      </c>
      <c r="CG129" s="4">
        <f>AVERAGE(Tabela13[[#This Row],[V43]],Tabela13[[#This Row],[V41]])</f>
        <v>-0.47159090909090906</v>
      </c>
      <c r="CH129" s="4">
        <f>AVERAGE(Tabela13[[#This Row],[V43]],Tabela13[[#This Row],[V42]])</f>
        <v>-0.36079545454545453</v>
      </c>
      <c r="CI129" s="4">
        <f>AVERAGE(Tabela13[[#This Row],[V43]],Tabela13[[#This Row],[V44]])</f>
        <v>0.25</v>
      </c>
      <c r="CJ129" s="4">
        <f>AVERAGE(Tabela13[[#This Row],[V43]],Tabela13[[#This Row],[V45]])</f>
        <v>0</v>
      </c>
      <c r="CK129" s="4">
        <f>AVERAGE(Tabela13[[#This Row],[V43]],Tabela13[[#This Row],[V46]])</f>
        <v>0.13920454545454547</v>
      </c>
      <c r="CL129" s="4">
        <f>AVERAGE(Tabela13[[#This Row],[V44]],Tabela13[[#This Row],[V41]])</f>
        <v>0</v>
      </c>
      <c r="CM129" s="4">
        <f>AVERAGE(Tabela13[[#This Row],[V44]],Tabela13[[#This Row],[V42]])</f>
        <v>0.11079545454545453</v>
      </c>
      <c r="CN129" s="4">
        <f>AVERAGE(Tabela13[[#This Row],[V44]],Tabela13[[#This Row],[V43]])</f>
        <v>0.25</v>
      </c>
      <c r="CO129" s="4">
        <f>AVERAGE(Tabela13[[#This Row],[V44]],Tabela13[[#This Row],[V45]])</f>
        <v>0.47159090909090906</v>
      </c>
      <c r="CP129" s="4">
        <f>AVERAGE(Tabela13[[#This Row],[V44]],Tabela13[[#This Row],[V46]])</f>
        <v>0.61079545454545459</v>
      </c>
      <c r="CQ129" s="4">
        <f>AVERAGE(Tabela13[[#This Row],[V45]],Tabela13[[#This Row],[V41]])</f>
        <v>-0.25</v>
      </c>
      <c r="CR129" s="4">
        <f>AVERAGE(Tabela13[[#This Row],[V45]],Tabela13[[#This Row],[V42]])</f>
        <v>-0.13920454545454547</v>
      </c>
      <c r="CS129" s="4">
        <f>AVERAGE(Tabela13[[#This Row],[V45]],Tabela13[[#This Row],[V43]])</f>
        <v>0</v>
      </c>
      <c r="CT129" s="4">
        <f>AVERAGE(Tabela13[[#This Row],[V45]],Tabela13[[#This Row],[V44]])</f>
        <v>0.47159090909090906</v>
      </c>
      <c r="CU129" s="4">
        <f>AVERAGE(Tabela13[[#This Row],[V45]],Tabela13[[#This Row],[V46]])</f>
        <v>0.36079545454545453</v>
      </c>
      <c r="CV129" s="4">
        <f>AVERAGE(Tabela13[[#This Row],[V46]],Tabela13[[#This Row],[V41]])</f>
        <v>-0.11079545454545453</v>
      </c>
      <c r="CW129" s="4">
        <f>AVERAGE(Tabela13[[#This Row],[V46]],Tabela13[[#This Row],[V42]])</f>
        <v>0</v>
      </c>
      <c r="CX129" s="4">
        <f>AVERAGE(Tabela13[[#This Row],[V46]],Tabela13[[#This Row],[V43]])</f>
        <v>0.13920454545454547</v>
      </c>
      <c r="CY129" s="4">
        <f>AVERAGE(Tabela13[[#This Row],[V46]],Tabela13[[#This Row],[V44]])</f>
        <v>0.61079545454545459</v>
      </c>
      <c r="CZ129" s="4">
        <f>AVERAGE(Tabela13[[#This Row],[V46]],Tabela13[[#This Row],[V45]])</f>
        <v>0.36079545454545453</v>
      </c>
      <c r="DA129" s="3">
        <f>_xlfn.STDEV.S(Tabela13[[#This Row],[V41]],Tabela13[[#This Row],[V42]])</f>
        <v>0.1566884344674731</v>
      </c>
      <c r="DB129" s="3">
        <f>_xlfn.STDEV.S(Tabela13[[#This Row],[V41]],Tabela13[[#This Row],[V43]])</f>
        <v>0.35355339059327384</v>
      </c>
      <c r="DC129" s="3">
        <f>_xlfn.STDEV.S(Tabela13[[#This Row],[V41]],Tabela13[[#This Row],[V44]])</f>
        <v>1.0204836501214947</v>
      </c>
      <c r="DD129" s="3">
        <f>_xlfn.STDEV.S(Tabela13[[#This Row],[V41]],Tabela13[[#This Row],[V45]])</f>
        <v>0.66693025952822094</v>
      </c>
      <c r="DE129" s="3">
        <f>_xlfn.STDEV.S(Tabela13[[#This Row],[V41]],Tabela13[[#This Row],[V46]])</f>
        <v>0.86379521565402118</v>
      </c>
      <c r="DF129" s="3">
        <f>_xlfn.STDEV.S(Tabela13[[#This Row],[V42]],Tabela13[[#This Row],[V41]])</f>
        <v>0.1566884344674731</v>
      </c>
      <c r="DG129" s="3">
        <f>_xlfn.STDEV.S(Tabela13[[#This Row],[V42]],Tabela13[[#This Row],[V43]])</f>
        <v>0.19686495612580024</v>
      </c>
      <c r="DH129" s="3">
        <f>_xlfn.STDEV.S(Tabela13[[#This Row],[V42]],Tabela13[[#This Row],[V44]])</f>
        <v>0.86379521565402118</v>
      </c>
      <c r="DI129" s="3">
        <f>_xlfn.STDEV.S(Tabela13[[#This Row],[V42]],Tabela13[[#This Row],[V45]])</f>
        <v>0.51024182506074733</v>
      </c>
      <c r="DJ129" s="3">
        <f>_xlfn.STDEV.S(Tabela13[[#This Row],[V42]],Tabela13[[#This Row],[V46]])</f>
        <v>0.70710678118654757</v>
      </c>
      <c r="DK129" s="3">
        <f>_xlfn.STDEV.S(Tabela13[[#This Row],[V43]],Tabela13[[#This Row],[V41]])</f>
        <v>0.35355339059327384</v>
      </c>
      <c r="DL129" s="3">
        <f>_xlfn.STDEV.S(Tabela13[[#This Row],[V43]],Tabela13[[#This Row],[V42]])</f>
        <v>0.19686495612580024</v>
      </c>
      <c r="DM129" s="3">
        <f>_xlfn.STDEV.S(Tabela13[[#This Row],[V43]],Tabela13[[#This Row],[V44]])</f>
        <v>0.66693025952822094</v>
      </c>
      <c r="DN129" s="3">
        <f>_xlfn.STDEV.S(Tabela13[[#This Row],[V43]],Tabela13[[#This Row],[V45]])</f>
        <v>0.31337686893494721</v>
      </c>
      <c r="DO129" s="3">
        <f>_xlfn.STDEV.S(Tabela13[[#This Row],[V43]],Tabela13[[#This Row],[V46]])</f>
        <v>0.51024182506074733</v>
      </c>
      <c r="DP129" s="3">
        <f>_xlfn.STDEV.S(Tabela13[[#This Row],[V44]],Tabela13[[#This Row],[V41]])</f>
        <v>1.0204836501214947</v>
      </c>
      <c r="DQ129" s="3">
        <f>_xlfn.STDEV.S(Tabela13[[#This Row],[V44]],Tabela13[[#This Row],[V42]])</f>
        <v>0.86379521565402118</v>
      </c>
      <c r="DR129" s="3">
        <f>_xlfn.STDEV.S(Tabela13[[#This Row],[V44]],Tabela13[[#This Row],[V43]])</f>
        <v>0.66693025952822094</v>
      </c>
      <c r="DS129" s="3">
        <f>_xlfn.STDEV.S(Tabela13[[#This Row],[V44]],Tabela13[[#This Row],[V45]])</f>
        <v>0.35355339059327384</v>
      </c>
      <c r="DT129" s="3">
        <f>_xlfn.STDEV.S(Tabela13[[#This Row],[V44]],Tabela13[[#This Row],[V46]])</f>
        <v>0.1566884344674731</v>
      </c>
      <c r="DU129" s="3">
        <f>_xlfn.STDEV.S(Tabela13[[#This Row],[V45]],Tabela13[[#This Row],[V41]])</f>
        <v>0.66693025952822094</v>
      </c>
      <c r="DV129" s="3">
        <f>_xlfn.STDEV.S(Tabela13[[#This Row],[V45]],Tabela13[[#This Row],[V42]])</f>
        <v>0.51024182506074733</v>
      </c>
      <c r="DW129" s="3">
        <f>_xlfn.STDEV.S(Tabela13[[#This Row],[V45]],Tabela13[[#This Row],[V43]])</f>
        <v>0.31337686893494721</v>
      </c>
      <c r="DX129" s="3">
        <f>_xlfn.STDEV.S(Tabela13[[#This Row],[V45]],Tabela13[[#This Row],[V44]])</f>
        <v>0.35355339059327384</v>
      </c>
      <c r="DY129" s="3">
        <f>_xlfn.STDEV.S(Tabela13[[#This Row],[V45]],Tabela13[[#This Row],[V46]])</f>
        <v>0.1968649561258001</v>
      </c>
      <c r="DZ129" s="3">
        <f>_xlfn.STDEV.S(Tabela13[[#This Row],[V46]],Tabela13[[#This Row],[V41]])</f>
        <v>0.86379521565402118</v>
      </c>
      <c r="EA129" s="3">
        <f>_xlfn.STDEV.S(Tabela13[[#This Row],[V46]],Tabela13[[#This Row],[V42]])</f>
        <v>0.70710678118654757</v>
      </c>
      <c r="EB129" s="3">
        <f>_xlfn.STDEV.S(Tabela13[[#This Row],[V46]],Tabela13[[#This Row],[V43]])</f>
        <v>0.51024182506074733</v>
      </c>
      <c r="EC129" s="3">
        <f>_xlfn.STDEV.S(Tabela13[[#This Row],[V46]],Tabela13[[#This Row],[V44]])</f>
        <v>0.1566884344674731</v>
      </c>
      <c r="ED129" s="3">
        <f>_xlfn.STDEV.S(Tabela13[[#This Row],[V46]],Tabela13[[#This Row],[V45]])</f>
        <v>0.1968649561258001</v>
      </c>
      <c r="EE129" s="3">
        <f t="shared" si="92"/>
        <v>-0.25653176247697923</v>
      </c>
      <c r="EF129" s="3">
        <f t="shared" si="93"/>
        <v>-0.74970357523393016</v>
      </c>
      <c r="EG129" s="3" t="str">
        <f t="shared" si="94"/>
        <v/>
      </c>
      <c r="EH129" s="3">
        <f t="shared" si="95"/>
        <v>-2.6677210381128837</v>
      </c>
      <c r="EI129" s="3">
        <f t="shared" si="96"/>
        <v>-7.7963055361593714</v>
      </c>
      <c r="EJ129" s="3">
        <f t="shared" si="97"/>
        <v>-0.25653176247697923</v>
      </c>
      <c r="EK129" s="3">
        <f t="shared" si="98"/>
        <v>-0.54564145319906843</v>
      </c>
      <c r="EL129" s="3">
        <f t="shared" si="99"/>
        <v>7.7963055361593714</v>
      </c>
      <c r="EM129" s="3">
        <f t="shared" si="100"/>
        <v>-3.6654106616608786</v>
      </c>
      <c r="EN129" s="3" t="str">
        <f t="shared" si="101"/>
        <v/>
      </c>
      <c r="EO129" s="3">
        <f t="shared" si="102"/>
        <v>-0.74970357523393016</v>
      </c>
      <c r="EP129" s="3">
        <f t="shared" si="103"/>
        <v>-0.54564145319906843</v>
      </c>
      <c r="EQ129" s="3">
        <f t="shared" si="104"/>
        <v>2.6677210381128837</v>
      </c>
      <c r="ER129" s="3" t="str">
        <f t="shared" si="105"/>
        <v/>
      </c>
      <c r="ES129" s="3" t="str">
        <f t="shared" si="106"/>
        <v/>
      </c>
      <c r="ET129" s="3" t="str">
        <f t="shared" si="107"/>
        <v/>
      </c>
      <c r="EU129" s="3" t="str">
        <f t="shared" si="108"/>
        <v/>
      </c>
      <c r="EV129" s="3">
        <f t="shared" si="109"/>
        <v>2.6677210381128837</v>
      </c>
      <c r="EW129" s="3">
        <f t="shared" si="110"/>
        <v>0.74970357523393016</v>
      </c>
      <c r="EX129" s="3">
        <f t="shared" si="111"/>
        <v>0.25653176247697923</v>
      </c>
      <c r="EY129" s="3">
        <f t="shared" si="112"/>
        <v>-2.6677210381128837</v>
      </c>
      <c r="EZ129" s="3">
        <f t="shared" si="113"/>
        <v>-3.6654106616608786</v>
      </c>
      <c r="FA129" s="3" t="str">
        <f t="shared" si="114"/>
        <v/>
      </c>
      <c r="FB129" s="3">
        <f t="shared" si="115"/>
        <v>0.74970357523393016</v>
      </c>
      <c r="FC129" s="3">
        <f t="shared" si="116"/>
        <v>0.54564145319906798</v>
      </c>
      <c r="FD129" s="3">
        <f t="shared" si="117"/>
        <v>-7.7963055361593714</v>
      </c>
      <c r="FE129" s="3" t="str">
        <f t="shared" si="118"/>
        <v/>
      </c>
      <c r="FF129" s="3">
        <f t="shared" si="119"/>
        <v>3.6654106616608786</v>
      </c>
      <c r="FG129" s="3">
        <f t="shared" si="120"/>
        <v>0.25653176247697923</v>
      </c>
      <c r="FH129" s="3">
        <f t="shared" si="121"/>
        <v>0.54564145319906798</v>
      </c>
      <c r="FI129" s="4">
        <f t="shared" si="122"/>
        <v>0</v>
      </c>
      <c r="FJ129" s="4">
        <f t="shared" si="123"/>
        <v>0.18181818181818182</v>
      </c>
      <c r="FK129" s="4">
        <f t="shared" si="124"/>
        <v>0.75572945779765233</v>
      </c>
      <c r="FL129" s="4">
        <f t="shared" si="125"/>
        <v>1.9983230855226384</v>
      </c>
      <c r="FM129" s="4">
        <f>Tabela13[[#This Row],[V139]]-Tabela13[[#This Row],[V140]]</f>
        <v>-1.242593627724986</v>
      </c>
      <c r="FN129" s="4">
        <f>Tabela13[[#This Row],[V1]]-Tabela13[[#This Row],[V2]]/2</f>
        <v>-0.31534090909090906</v>
      </c>
      <c r="FO129" s="4">
        <f>Tabela13[[#This Row],[V1]]-Tabela13[[#This Row],[V3]]/2</f>
        <v>-0.20454545454545456</v>
      </c>
      <c r="FP129" s="4">
        <f>Tabela13[[#This Row],[V1]]-Tabela13[[#This Row],[V4]]/2</f>
        <v>-6.5340909090909088E-2</v>
      </c>
      <c r="FQ129" s="4">
        <f>Tabela13[[#This Row],[V2]]-Tabela13[[#This Row],[V1]]/2</f>
        <v>0.76704545454545459</v>
      </c>
      <c r="FR129" s="4">
        <f>Tabela13[[#This Row],[V2]]-Tabela13[[#This Row],[V3]]/2</f>
        <v>0.51704545454545459</v>
      </c>
      <c r="FS129" s="4">
        <f>Tabela13[[#This Row],[V2]]-Tabela13[[#This Row],[V4]]/2</f>
        <v>0.65625</v>
      </c>
      <c r="FT129" s="4">
        <f t="shared" si="126"/>
        <v>-0.30547093017102239</v>
      </c>
      <c r="FU129" s="4">
        <f t="shared" si="127"/>
        <v>-0.20176234432028711</v>
      </c>
      <c r="FV129" s="4">
        <f t="shared" si="128"/>
        <v>-6.5248156999591897E-2</v>
      </c>
      <c r="FW129" s="4">
        <f t="shared" si="129"/>
        <v>0.65432124557859073</v>
      </c>
      <c r="FX129" s="4">
        <f t="shared" si="130"/>
        <v>0.47719079897716016</v>
      </c>
      <c r="FY129" s="4">
        <f t="shared" si="131"/>
        <v>0.58075635356767041</v>
      </c>
      <c r="FZ129" s="4">
        <f t="shared" si="132"/>
        <v>-54.984767430784032</v>
      </c>
      <c r="GA129" s="4">
        <f t="shared" si="133"/>
        <v>-36.317221977651677</v>
      </c>
      <c r="GB129" s="4">
        <f t="shared" si="134"/>
        <v>-11.744668259926542</v>
      </c>
      <c r="GC129" s="4">
        <f t="shared" si="135"/>
        <v>117.77782420414634</v>
      </c>
      <c r="GD129" s="4">
        <f t="shared" si="136"/>
        <v>85.894343815888831</v>
      </c>
      <c r="GE129" s="4">
        <f t="shared" si="137"/>
        <v>104.53614364218068</v>
      </c>
      <c r="GF129" s="4">
        <f>Tabela13[[#This Row],[V1]]-Tabela13[[#This Row],[V2]]/Tabela13[[#This Row],[V2]]</f>
        <v>-0.90909090909090906</v>
      </c>
      <c r="GG129" s="4">
        <f>Tabela13[[#This Row],[V1]]-Tabela13[[#This Row],[V3]]/Tabela13[[#This Row],[V3]]</f>
        <v>-0.90909090909090906</v>
      </c>
      <c r="GH129" s="4">
        <f>Tabela13[[#This Row],[V1]]-Tabela13[[#This Row],[V4]]/Tabela13[[#This Row],[V4]]</f>
        <v>-0.90909090909090906</v>
      </c>
      <c r="GI129" s="4">
        <f>Tabela13[[#This Row],[V2]]-Tabela13[[#This Row],[V1]]/Tabela13[[#This Row],[V1]]</f>
        <v>-0.1875</v>
      </c>
      <c r="GJ129" s="4">
        <f>Tabela13[[#This Row],[V2]]-Tabela13[[#This Row],[V3]]/Tabela13[[#This Row],[V3]]</f>
        <v>-0.1875</v>
      </c>
      <c r="GK129" s="4">
        <f>Tabela13[[#This Row],[V2]]-Tabela13[[#This Row],[V4]]/Tabela13[[#This Row],[V4]]</f>
        <v>-0.1875</v>
      </c>
      <c r="GL129" s="4">
        <f t="shared" si="138"/>
        <v>0.31575440402932126</v>
      </c>
      <c r="GM129" s="4">
        <f t="shared" si="139"/>
        <v>0.45170454545454547</v>
      </c>
      <c r="GN129" s="4">
        <f t="shared" si="140"/>
        <v>0.69902861772528979</v>
      </c>
      <c r="GO129" s="3">
        <f t="shared" si="141"/>
        <v>0</v>
      </c>
      <c r="GP129" s="3">
        <v>100</v>
      </c>
      <c r="GQ129" s="3">
        <f t="shared" si="142"/>
        <v>-1</v>
      </c>
      <c r="GR129" s="3">
        <f t="shared" si="143"/>
        <v>-100</v>
      </c>
      <c r="GS129" s="34">
        <f>COUNTIF($D$2:D128,Tabela13[[#This Row],[HomeTeam]])</f>
        <v>6</v>
      </c>
      <c r="GT129" s="34">
        <f>COUNTIF($E$2:E128,Tabela13[[#This Row],[AwayTeam]])</f>
        <v>5</v>
      </c>
      <c r="GU129" s="3">
        <f>IFERROR(AVERAGEIFS($AD$2:AD128,$D$2:D128,Tabela13[[#This Row],[HomeTeam]],$GS$2:GS128,"&gt;="&amp;Tabela13[[#This Row],[Contagem_H]]-5),"")</f>
        <v>0.92524400089733749</v>
      </c>
      <c r="GV129" s="3">
        <f>IFERROR(AVERAGEIFS($G$2:G128,$E$2:E128,Tabela13[[#This Row],[AwayTeam]],$GT$2:GT128,"&gt;="&amp;Tabela13[[#This Row],[Contagem_A]]-5),"")</f>
        <v>1.6</v>
      </c>
      <c r="GW129" s="3">
        <f>IFERROR(AVERAGEIFS($GQ$2:GQ128,$D$2:D128,Tabela13[[#This Row],[HomeTeam]],$GS$2:GS128,"&gt;="&amp;Tabela13[[#This Row],[Contagem_H]]-5),"")</f>
        <v>-0.22999999999999998</v>
      </c>
    </row>
    <row r="130" spans="1:205" x14ac:dyDescent="0.25">
      <c r="A130" t="s">
        <v>127</v>
      </c>
      <c r="B130" t="s">
        <v>181</v>
      </c>
      <c r="C130" t="s">
        <v>134</v>
      </c>
      <c r="D130" t="s">
        <v>23</v>
      </c>
      <c r="E130" t="s">
        <v>21</v>
      </c>
      <c r="F130" s="3">
        <v>1</v>
      </c>
      <c r="G130" s="3">
        <v>2</v>
      </c>
      <c r="H130" s="3" t="str">
        <f t="shared" si="144"/>
        <v>A</v>
      </c>
      <c r="I130" s="3">
        <v>2.5499999999999998</v>
      </c>
      <c r="J130" s="3">
        <v>3.75</v>
      </c>
      <c r="K130" s="3">
        <v>2.5</v>
      </c>
      <c r="L130" s="3">
        <v>1.53</v>
      </c>
      <c r="M130" s="3">
        <v>2.4</v>
      </c>
      <c r="N130" s="3">
        <f t="shared" si="73"/>
        <v>3</v>
      </c>
      <c r="O130" s="3">
        <f t="shared" si="74"/>
        <v>0</v>
      </c>
      <c r="P130" s="3">
        <f t="shared" si="75"/>
        <v>3</v>
      </c>
      <c r="Q130" s="3">
        <f t="shared" si="76"/>
        <v>5.8823529411764941E-2</v>
      </c>
      <c r="R130" s="3">
        <f t="shared" si="77"/>
        <v>7.0261437908496815E-2</v>
      </c>
      <c r="S130" s="3">
        <f t="shared" si="78"/>
        <v>2.7000000000000006</v>
      </c>
      <c r="T130" s="3">
        <f t="shared" si="79"/>
        <v>3.9705882352941186</v>
      </c>
      <c r="U130" s="3">
        <f t="shared" si="80"/>
        <v>2.6470588235294121</v>
      </c>
      <c r="V130" s="3">
        <f t="shared" si="81"/>
        <v>1.6200000000000003</v>
      </c>
      <c r="W130" s="3">
        <f t="shared" si="82"/>
        <v>2.5411764705882356</v>
      </c>
      <c r="X130" s="4">
        <f t="shared" si="83"/>
        <v>0.39215686274509809</v>
      </c>
      <c r="Y130" s="4">
        <f t="shared" si="84"/>
        <v>0.26666666666666666</v>
      </c>
      <c r="Z130" s="4">
        <f t="shared" si="85"/>
        <v>0.4</v>
      </c>
      <c r="AA130" s="4">
        <f t="shared" si="86"/>
        <v>0.65359477124183007</v>
      </c>
      <c r="AB130" s="4">
        <f t="shared" si="87"/>
        <v>0.41666666666666669</v>
      </c>
      <c r="AC130" s="4">
        <f t="shared" si="88"/>
        <v>0.69607843137254899</v>
      </c>
      <c r="AD130" s="4">
        <f t="shared" si="89"/>
        <v>1.2</v>
      </c>
      <c r="AE130" s="4">
        <f t="shared" si="90"/>
        <v>1.196078431372549</v>
      </c>
      <c r="AF130" s="4">
        <f t="shared" si="91"/>
        <v>0.7</v>
      </c>
      <c r="AG130" s="4">
        <f>IFERROR(AVERAGE(Tabela13[[#This Row],[V1]],Tabela13[[#This Row],[V2]]),"")</f>
        <v>0.94803921568627447</v>
      </c>
      <c r="AH130" s="4">
        <f>IFERROR(AVERAGE(Tabela13[[#This Row],[V1]],Tabela13[[#This Row],[V3]]),"")</f>
        <v>0.94607843137254899</v>
      </c>
      <c r="AI130" s="4">
        <f>IFERROR(AVERAGE(Tabela13[[#This Row],[V1]],Tabela13[[#This Row],[V4]]),"")</f>
        <v>0.69803921568627447</v>
      </c>
      <c r="AJ130" s="4">
        <f>IFERROR(AVERAGE(Tabela13[[#This Row],[V2]],Tabela13[[#This Row],[V1]]),"")</f>
        <v>0.94803921568627447</v>
      </c>
      <c r="AK130" s="4">
        <f>IFERROR(AVERAGE(Tabela13[[#This Row],[V2]],Tabela13[[#This Row],[V3]]),"")</f>
        <v>1.1980392156862745</v>
      </c>
      <c r="AL130" s="4">
        <f>IFERROR(AVERAGE(Tabela13[[#This Row],[V2]],Tabela13[[#This Row],[V4]]),"")</f>
        <v>0.95</v>
      </c>
      <c r="AM130" s="4">
        <f>IFERROR(AVERAGE(Tabela13[[#This Row],[V3]],Tabela13[[#This Row],[V1]]),"")</f>
        <v>0.94607843137254899</v>
      </c>
      <c r="AN130" s="4">
        <f>IFERROR(AVERAGE(Tabela13[[#This Row],[V3]],Tabela13[[#This Row],[V2]]),"")</f>
        <v>1.1980392156862745</v>
      </c>
      <c r="AO130" s="4">
        <f>IFERROR(AVERAGE(Tabela13[[#This Row],[V3]],Tabela13[[#This Row],[V4]]),"")</f>
        <v>0.94803921568627447</v>
      </c>
      <c r="AP130" s="4">
        <f>IFERROR(AVERAGE(Tabela13[[#This Row],[V4]],Tabela13[[#This Row],[V1]]),"")</f>
        <v>0.69803921568627447</v>
      </c>
      <c r="AQ130" s="4">
        <f>IFERROR(AVERAGE(Tabela13[[#This Row],[V4]],Tabela13[[#This Row],[V2]]),"")</f>
        <v>0.95</v>
      </c>
      <c r="AR130" s="4">
        <f>IFERROR(AVERAGE(Tabela13[[#This Row],[V4]],Tabela13[[#This Row],[V3]]),"")</f>
        <v>0.94803921568627447</v>
      </c>
      <c r="AS130" s="4">
        <f>_xlfn.STDEV.S(Tabela13[[#This Row],[V1]:[V2]])</f>
        <v>0.35632635836263299</v>
      </c>
      <c r="AT130" s="4">
        <f>_xlfn.STDEV.S(Tabela13[[#This Row],[V1]],Tabela13[[#This Row],[V3]])</f>
        <v>0.35355339059327406</v>
      </c>
      <c r="AU130" s="4">
        <f>_xlfn.STDEV.S(Tabela13[[#This Row],[V1]],Tabela13[[#This Row],[V4]])</f>
        <v>2.772967769359E-3</v>
      </c>
      <c r="AV130" s="4">
        <f>_xlfn.STDEV.S(Tabela13[[#This Row],[V2]],Tabela13[[#This Row],[V1]])</f>
        <v>0.35632635836263299</v>
      </c>
      <c r="AW130" s="4">
        <f>_xlfn.STDEV.S(Tabela13[[#This Row],[V2]],Tabela13[[#This Row],[V3]])</f>
        <v>2.772967769359E-3</v>
      </c>
      <c r="AX130" s="4">
        <f>_xlfn.STDEV.S(Tabela13[[#This Row],[V42]],Tabela13[[#This Row],[V44]])</f>
        <v>0.70987974895590655</v>
      </c>
      <c r="AY130" s="4">
        <f>_xlfn.STDEV.S(Tabela13[[#This Row],[V3]],Tabela13[[#This Row],[V1]])</f>
        <v>0.35355339059327406</v>
      </c>
      <c r="AZ130" s="4">
        <f>_xlfn.STDEV.S(Tabela13[[#This Row],[V3]],Tabela13[[#This Row],[V2]])</f>
        <v>2.772967769359E-3</v>
      </c>
      <c r="BA130" s="4">
        <f>_xlfn.STDEV.S(Tabela13[[#This Row],[V3]],Tabela13[[#This Row],[V4]])</f>
        <v>0.35078042282391503</v>
      </c>
      <c r="BB130" s="4">
        <f>_xlfn.STDEV.S(Tabela13[[#This Row],[V4]],Tabela13[[#This Row],[V1]])</f>
        <v>2.772967769359E-3</v>
      </c>
      <c r="BC130" s="4">
        <f>_xlfn.STDEV.S(Tabela13[[#This Row],[V4]],Tabela13[[#This Row],[V2]])</f>
        <v>0.35355339059327379</v>
      </c>
      <c r="BD130" s="4">
        <f>_xlfn.STDEV.S(Tabela13[[#This Row],[V4]],Tabela13[[#This Row],[V3]])</f>
        <v>0.35078042282391503</v>
      </c>
      <c r="BE130" s="4">
        <f>Tabela13[[#This Row],[V17]]/Tabela13[[#This Row],[V5]]</f>
        <v>0.37585613808674834</v>
      </c>
      <c r="BF130" s="4">
        <f>Tabela13[[#This Row],[V18]]/Tabela13[[#This Row],[V6]]</f>
        <v>0.37370410197423787</v>
      </c>
      <c r="BG130" s="4">
        <f>Tabela13[[#This Row],[V19]]/Tabela13[[#This Row],[V7]]</f>
        <v>3.9725100066659831E-3</v>
      </c>
      <c r="BH130" s="4">
        <f>Tabela13[[#This Row],[V20]]/Tabela13[[#This Row],[V8]]</f>
        <v>0.37585613808674834</v>
      </c>
      <c r="BI130" s="4">
        <f>Tabela13[[#This Row],[V21]]/Tabela13[[#This Row],[V9]]</f>
        <v>2.3145884817890182E-3</v>
      </c>
      <c r="BJ130" s="4">
        <f>Tabela13[[#This Row],[V22]]/Tabela13[[#This Row],[V10]]</f>
        <v>0.74724184100621749</v>
      </c>
      <c r="BK130" s="4">
        <f>Tabela13[[#This Row],[V23]]/Tabela13[[#This Row],[V11]]</f>
        <v>0.37370410197423787</v>
      </c>
      <c r="BL130" s="4">
        <f>Tabela13[[#This Row],[V24]]/Tabela13[[#This Row],[V12]]</f>
        <v>2.3145884817890182E-3</v>
      </c>
      <c r="BM130" s="4">
        <f>Tabela13[[#This Row],[V25]]/Tabela13[[#This Row],[V13]]</f>
        <v>0.37000623710485353</v>
      </c>
      <c r="BN130" s="4">
        <f>Tabela13[[#This Row],[V26]]/Tabela13[[#This Row],[V14]]</f>
        <v>3.9725100066659831E-3</v>
      </c>
      <c r="BO130" s="4">
        <f>Tabela13[[#This Row],[V27]]/Tabela13[[#This Row],[V15]]</f>
        <v>0.37216146378239345</v>
      </c>
      <c r="BP130" s="4">
        <f>Tabela13[[#This Row],[V28]]/Tabela13[[#This Row],[V16]]</f>
        <v>0.37000623710485353</v>
      </c>
      <c r="BQ130" s="4">
        <f>Tabela13[[#This Row],[V1]]-Tabela13[[#This Row],[V2]]</f>
        <v>-0.50392156862745097</v>
      </c>
      <c r="BR130" s="4">
        <f>Tabela13[[#This Row],[V1]]-Tabela13[[#This Row],[V3]]</f>
        <v>-0.5</v>
      </c>
      <c r="BS130" s="4">
        <f>Tabela13[[#This Row],[V1]]-Tabela13[[#This Row],[V4]]</f>
        <v>-3.9215686274509665E-3</v>
      </c>
      <c r="BT130" s="4">
        <f>Tabela13[[#This Row],[V2]]-Tabela13[[#This Row],[V1]]</f>
        <v>0.50392156862745097</v>
      </c>
      <c r="BU130" s="4">
        <f>Tabela13[[#This Row],[V2]]-Tabela13[[#This Row],[V3]]</f>
        <v>3.9215686274509665E-3</v>
      </c>
      <c r="BV130" s="4">
        <f>Tabela13[[#This Row],[V2]]-Tabela13[[#This Row],[V4]]</f>
        <v>0.5</v>
      </c>
      <c r="BW130" s="4">
        <f>AVERAGE(Tabela13[[#This Row],[V41]],Tabela13[[#This Row],[V42]])</f>
        <v>-0.50196078431372548</v>
      </c>
      <c r="BX130" s="4">
        <f>AVERAGE(Tabela13[[#This Row],[V41]],Tabela13[[#This Row],[V43]])</f>
        <v>-0.25392156862745097</v>
      </c>
      <c r="BY130" s="4">
        <f>AVERAGE(Tabela13[[#This Row],[V41]],Tabela13[[#This Row],[V44]])</f>
        <v>0</v>
      </c>
      <c r="BZ130" s="4">
        <f>AVERAGE(Tabela13[[#This Row],[V41]],Tabela13[[#This Row],[V45]])</f>
        <v>-0.25</v>
      </c>
      <c r="CA130" s="4">
        <f>AVERAGE(Tabela13[[#This Row],[V41]],Tabela13[[#This Row],[V46]])</f>
        <v>-1.9607843137254832E-3</v>
      </c>
      <c r="CB130" s="4">
        <f>AVERAGE(Tabela13[[#This Row],[V42]],Tabela13[[#This Row],[V41]])</f>
        <v>-0.50196078431372548</v>
      </c>
      <c r="CC130" s="4">
        <f>AVERAGE(Tabela13[[#This Row],[V42]],Tabela13[[#This Row],[V43]])</f>
        <v>-0.25196078431372548</v>
      </c>
      <c r="CD130" s="4">
        <f>AVERAGE(Tabela13[[#This Row],[V42]],Tabela13[[#This Row],[V44]])</f>
        <v>1.9607843137254832E-3</v>
      </c>
      <c r="CE130" s="4">
        <f>AVERAGE(Tabela13[[#This Row],[V42]],Tabela13[[#This Row],[V45]])</f>
        <v>-0.24803921568627452</v>
      </c>
      <c r="CF130" s="4">
        <f>AVERAGE(Tabela13[[#This Row],[V42]],Tabela13[[#This Row],[V46]])</f>
        <v>0</v>
      </c>
      <c r="CG130" s="4">
        <f>AVERAGE(Tabela13[[#This Row],[V43]],Tabela13[[#This Row],[V41]])</f>
        <v>-0.25392156862745097</v>
      </c>
      <c r="CH130" s="4">
        <f>AVERAGE(Tabela13[[#This Row],[V43]],Tabela13[[#This Row],[V42]])</f>
        <v>-0.25196078431372548</v>
      </c>
      <c r="CI130" s="4">
        <f>AVERAGE(Tabela13[[#This Row],[V43]],Tabela13[[#This Row],[V44]])</f>
        <v>0.25</v>
      </c>
      <c r="CJ130" s="4">
        <f>AVERAGE(Tabela13[[#This Row],[V43]],Tabela13[[#This Row],[V45]])</f>
        <v>0</v>
      </c>
      <c r="CK130" s="4">
        <f>AVERAGE(Tabela13[[#This Row],[V43]],Tabela13[[#This Row],[V46]])</f>
        <v>0.24803921568627452</v>
      </c>
      <c r="CL130" s="4">
        <f>AVERAGE(Tabela13[[#This Row],[V44]],Tabela13[[#This Row],[V41]])</f>
        <v>0</v>
      </c>
      <c r="CM130" s="4">
        <f>AVERAGE(Tabela13[[#This Row],[V44]],Tabela13[[#This Row],[V42]])</f>
        <v>1.9607843137254832E-3</v>
      </c>
      <c r="CN130" s="4">
        <f>AVERAGE(Tabela13[[#This Row],[V44]],Tabela13[[#This Row],[V43]])</f>
        <v>0.25</v>
      </c>
      <c r="CO130" s="4">
        <f>AVERAGE(Tabela13[[#This Row],[V44]],Tabela13[[#This Row],[V45]])</f>
        <v>0.25392156862745097</v>
      </c>
      <c r="CP130" s="4">
        <f>AVERAGE(Tabela13[[#This Row],[V44]],Tabela13[[#This Row],[V46]])</f>
        <v>0.50196078431372548</v>
      </c>
      <c r="CQ130" s="4">
        <f>AVERAGE(Tabela13[[#This Row],[V45]],Tabela13[[#This Row],[V41]])</f>
        <v>-0.25</v>
      </c>
      <c r="CR130" s="4">
        <f>AVERAGE(Tabela13[[#This Row],[V45]],Tabela13[[#This Row],[V42]])</f>
        <v>-0.24803921568627452</v>
      </c>
      <c r="CS130" s="4">
        <f>AVERAGE(Tabela13[[#This Row],[V45]],Tabela13[[#This Row],[V43]])</f>
        <v>0</v>
      </c>
      <c r="CT130" s="4">
        <f>AVERAGE(Tabela13[[#This Row],[V45]],Tabela13[[#This Row],[V44]])</f>
        <v>0.25392156862745097</v>
      </c>
      <c r="CU130" s="4">
        <f>AVERAGE(Tabela13[[#This Row],[V45]],Tabela13[[#This Row],[V46]])</f>
        <v>0.25196078431372548</v>
      </c>
      <c r="CV130" s="4">
        <f>AVERAGE(Tabela13[[#This Row],[V46]],Tabela13[[#This Row],[V41]])</f>
        <v>-1.9607843137254832E-3</v>
      </c>
      <c r="CW130" s="4">
        <f>AVERAGE(Tabela13[[#This Row],[V46]],Tabela13[[#This Row],[V42]])</f>
        <v>0</v>
      </c>
      <c r="CX130" s="4">
        <f>AVERAGE(Tabela13[[#This Row],[V46]],Tabela13[[#This Row],[V43]])</f>
        <v>0.24803921568627452</v>
      </c>
      <c r="CY130" s="4">
        <f>AVERAGE(Tabela13[[#This Row],[V46]],Tabela13[[#This Row],[V44]])</f>
        <v>0.50196078431372548</v>
      </c>
      <c r="CZ130" s="4">
        <f>AVERAGE(Tabela13[[#This Row],[V46]],Tabela13[[#This Row],[V45]])</f>
        <v>0.25196078431372548</v>
      </c>
      <c r="DA130" s="3">
        <f>_xlfn.STDEV.S(Tabela13[[#This Row],[V41]],Tabela13[[#This Row],[V42]])</f>
        <v>2.772967769359E-3</v>
      </c>
      <c r="DB130" s="3">
        <f>_xlfn.STDEV.S(Tabela13[[#This Row],[V41]],Tabela13[[#This Row],[V43]])</f>
        <v>0.35355339059327384</v>
      </c>
      <c r="DC130" s="3">
        <f>_xlfn.STDEV.S(Tabela13[[#This Row],[V41]],Tabela13[[#This Row],[V44]])</f>
        <v>0.71265271672526553</v>
      </c>
      <c r="DD130" s="3">
        <f>_xlfn.STDEV.S(Tabela13[[#This Row],[V41]],Tabela13[[#This Row],[V45]])</f>
        <v>0.35909932613199186</v>
      </c>
      <c r="DE130" s="3">
        <f>_xlfn.STDEV.S(Tabela13[[#This Row],[V41]],Tabela13[[#This Row],[V46]])</f>
        <v>0.70987974895590655</v>
      </c>
      <c r="DF130" s="3">
        <f>_xlfn.STDEV.S(Tabela13[[#This Row],[V42]],Tabela13[[#This Row],[V41]])</f>
        <v>2.772967769359E-3</v>
      </c>
      <c r="DG130" s="3">
        <f>_xlfn.STDEV.S(Tabela13[[#This Row],[V42]],Tabela13[[#This Row],[V43]])</f>
        <v>0.35078042282391481</v>
      </c>
      <c r="DH130" s="3">
        <f>_xlfn.STDEV.S(Tabela13[[#This Row],[V42]],Tabela13[[#This Row],[V44]])</f>
        <v>0.70987974895590655</v>
      </c>
      <c r="DI130" s="3">
        <f>_xlfn.STDEV.S(Tabela13[[#This Row],[V42]],Tabela13[[#This Row],[V45]])</f>
        <v>0.35632635836263277</v>
      </c>
      <c r="DJ130" s="3">
        <f>_xlfn.STDEV.S(Tabela13[[#This Row],[V42]],Tabela13[[#This Row],[V46]])</f>
        <v>0.70710678118654757</v>
      </c>
      <c r="DK130" s="3">
        <f>_xlfn.STDEV.S(Tabela13[[#This Row],[V43]],Tabela13[[#This Row],[V41]])</f>
        <v>0.35355339059327384</v>
      </c>
      <c r="DL130" s="3">
        <f>_xlfn.STDEV.S(Tabela13[[#This Row],[V43]],Tabela13[[#This Row],[V42]])</f>
        <v>0.35078042282391481</v>
      </c>
      <c r="DM130" s="3">
        <f>_xlfn.STDEV.S(Tabela13[[#This Row],[V43]],Tabela13[[#This Row],[V44]])</f>
        <v>0.35909932613199186</v>
      </c>
      <c r="DN130" s="3">
        <f>_xlfn.STDEV.S(Tabela13[[#This Row],[V43]],Tabela13[[#This Row],[V45]])</f>
        <v>5.545935538718E-3</v>
      </c>
      <c r="DO130" s="3">
        <f>_xlfn.STDEV.S(Tabela13[[#This Row],[V43]],Tabela13[[#This Row],[V46]])</f>
        <v>0.35632635836263277</v>
      </c>
      <c r="DP130" s="3">
        <f>_xlfn.STDEV.S(Tabela13[[#This Row],[V44]],Tabela13[[#This Row],[V41]])</f>
        <v>0.71265271672526553</v>
      </c>
      <c r="DQ130" s="3">
        <f>_xlfn.STDEV.S(Tabela13[[#This Row],[V44]],Tabela13[[#This Row],[V42]])</f>
        <v>0.70987974895590655</v>
      </c>
      <c r="DR130" s="3">
        <f>_xlfn.STDEV.S(Tabela13[[#This Row],[V44]],Tabela13[[#This Row],[V43]])</f>
        <v>0.35909932613199186</v>
      </c>
      <c r="DS130" s="3">
        <f>_xlfn.STDEV.S(Tabela13[[#This Row],[V44]],Tabela13[[#This Row],[V45]])</f>
        <v>0.35355339059327384</v>
      </c>
      <c r="DT130" s="3">
        <f>_xlfn.STDEV.S(Tabela13[[#This Row],[V44]],Tabela13[[#This Row],[V46]])</f>
        <v>2.772967769359E-3</v>
      </c>
      <c r="DU130" s="3">
        <f>_xlfn.STDEV.S(Tabela13[[#This Row],[V45]],Tabela13[[#This Row],[V41]])</f>
        <v>0.35909932613199186</v>
      </c>
      <c r="DV130" s="3">
        <f>_xlfn.STDEV.S(Tabela13[[#This Row],[V45]],Tabela13[[#This Row],[V42]])</f>
        <v>0.35632635836263277</v>
      </c>
      <c r="DW130" s="3">
        <f>_xlfn.STDEV.S(Tabela13[[#This Row],[V45]],Tabela13[[#This Row],[V43]])</f>
        <v>5.545935538718E-3</v>
      </c>
      <c r="DX130" s="3">
        <f>_xlfn.STDEV.S(Tabela13[[#This Row],[V45]],Tabela13[[#This Row],[V44]])</f>
        <v>0.35355339059327384</v>
      </c>
      <c r="DY130" s="3">
        <f>_xlfn.STDEV.S(Tabela13[[#This Row],[V45]],Tabela13[[#This Row],[V46]])</f>
        <v>0.35078042282391481</v>
      </c>
      <c r="DZ130" s="3">
        <f>_xlfn.STDEV.S(Tabela13[[#This Row],[V46]],Tabela13[[#This Row],[V41]])</f>
        <v>0.70987974895590655</v>
      </c>
      <c r="EA130" s="3">
        <f>_xlfn.STDEV.S(Tabela13[[#This Row],[V46]],Tabela13[[#This Row],[V42]])</f>
        <v>0.70710678118654757</v>
      </c>
      <c r="EB130" s="3">
        <f>_xlfn.STDEV.S(Tabela13[[#This Row],[V46]],Tabela13[[#This Row],[V43]])</f>
        <v>0.35632635836263277</v>
      </c>
      <c r="EC130" s="3">
        <f>_xlfn.STDEV.S(Tabela13[[#This Row],[V46]],Tabela13[[#This Row],[V44]])</f>
        <v>2.772967769359E-3</v>
      </c>
      <c r="ED130" s="3">
        <f>_xlfn.STDEV.S(Tabela13[[#This Row],[V46]],Tabela13[[#This Row],[V45]])</f>
        <v>0.35078042282391481</v>
      </c>
      <c r="EE130" s="3">
        <f t="shared" si="92"/>
        <v>-5.524271728019883E-3</v>
      </c>
      <c r="EF130" s="3">
        <f t="shared" si="93"/>
        <v>-1.3923724262746693</v>
      </c>
      <c r="EG130" s="3" t="str">
        <f t="shared" si="94"/>
        <v/>
      </c>
      <c r="EH130" s="3">
        <f t="shared" si="95"/>
        <v>-1.4363973045279674</v>
      </c>
      <c r="EI130" s="3">
        <f t="shared" si="96"/>
        <v>-362.03867196751361</v>
      </c>
      <c r="EJ130" s="3">
        <f t="shared" si="97"/>
        <v>-5.524271728019883E-3</v>
      </c>
      <c r="EK130" s="3">
        <f t="shared" si="98"/>
        <v>-1.3922024563439421</v>
      </c>
      <c r="EL130" s="3">
        <f t="shared" si="99"/>
        <v>362.03867196751361</v>
      </c>
      <c r="EM130" s="3">
        <f t="shared" si="100"/>
        <v>-1.4365726700785986</v>
      </c>
      <c r="EN130" s="3" t="str">
        <f t="shared" si="101"/>
        <v/>
      </c>
      <c r="EO130" s="3">
        <f t="shared" si="102"/>
        <v>-1.3923724262746693</v>
      </c>
      <c r="EP130" s="3">
        <f t="shared" si="103"/>
        <v>-1.3922024563439421</v>
      </c>
      <c r="EQ130" s="3">
        <f t="shared" si="104"/>
        <v>1.4363973045279674</v>
      </c>
      <c r="ER130" s="3" t="str">
        <f t="shared" si="105"/>
        <v/>
      </c>
      <c r="ES130" s="3" t="str">
        <f t="shared" si="106"/>
        <v/>
      </c>
      <c r="ET130" s="3" t="str">
        <f t="shared" si="107"/>
        <v/>
      </c>
      <c r="EU130" s="3" t="str">
        <f t="shared" si="108"/>
        <v/>
      </c>
      <c r="EV130" s="3">
        <f t="shared" si="109"/>
        <v>1.4363973045279674</v>
      </c>
      <c r="EW130" s="3">
        <f t="shared" si="110"/>
        <v>1.3923724262746693</v>
      </c>
      <c r="EX130" s="3">
        <f t="shared" si="111"/>
        <v>5.524271728019883E-3</v>
      </c>
      <c r="EY130" s="3">
        <f t="shared" si="112"/>
        <v>-1.4363973045279674</v>
      </c>
      <c r="EZ130" s="3">
        <f t="shared" si="113"/>
        <v>-1.4365726700785986</v>
      </c>
      <c r="FA130" s="3" t="str">
        <f t="shared" si="114"/>
        <v/>
      </c>
      <c r="FB130" s="3">
        <f t="shared" si="115"/>
        <v>1.3923724262746693</v>
      </c>
      <c r="FC130" s="3">
        <f t="shared" si="116"/>
        <v>1.3922024563439421</v>
      </c>
      <c r="FD130" s="3">
        <f t="shared" si="117"/>
        <v>-362.03867196751361</v>
      </c>
      <c r="FE130" s="3" t="str">
        <f t="shared" si="118"/>
        <v/>
      </c>
      <c r="FF130" s="3">
        <f t="shared" si="119"/>
        <v>1.4365726700785986</v>
      </c>
      <c r="FG130" s="3">
        <f t="shared" si="120"/>
        <v>5.524271728019883E-3</v>
      </c>
      <c r="FH130" s="3">
        <f t="shared" si="121"/>
        <v>1.3922024563439421</v>
      </c>
      <c r="FI130" s="4">
        <f t="shared" si="122"/>
        <v>0.4</v>
      </c>
      <c r="FJ130" s="4">
        <f t="shared" si="123"/>
        <v>0.78431372549019618</v>
      </c>
      <c r="FK130" s="4">
        <f t="shared" si="124"/>
        <v>1.3629629629629627</v>
      </c>
      <c r="FL130" s="4">
        <f t="shared" si="125"/>
        <v>1.3851851851851849</v>
      </c>
      <c r="FM130" s="4">
        <f>Tabela13[[#This Row],[V139]]-Tabela13[[#This Row],[V140]]</f>
        <v>-2.2222222222222143E-2</v>
      </c>
      <c r="FN130" s="4">
        <f>Tabela13[[#This Row],[V1]]-Tabela13[[#This Row],[V2]]/2</f>
        <v>9.6078431372549011E-2</v>
      </c>
      <c r="FO130" s="4">
        <f>Tabela13[[#This Row],[V1]]-Tabela13[[#This Row],[V3]]/2</f>
        <v>9.8039215686274495E-2</v>
      </c>
      <c r="FP130" s="4">
        <f>Tabela13[[#This Row],[V1]]-Tabela13[[#This Row],[V4]]/2</f>
        <v>0.34607843137254901</v>
      </c>
      <c r="FQ130" s="4">
        <f>Tabela13[[#This Row],[V2]]-Tabela13[[#This Row],[V1]]/2</f>
        <v>0.85196078431372546</v>
      </c>
      <c r="FR130" s="4">
        <f>Tabela13[[#This Row],[V2]]-Tabela13[[#This Row],[V3]]/2</f>
        <v>0.60196078431372546</v>
      </c>
      <c r="FS130" s="4">
        <f>Tabela13[[#This Row],[V2]]-Tabela13[[#This Row],[V4]]/2</f>
        <v>0.85</v>
      </c>
      <c r="FT130" s="4">
        <f t="shared" si="126"/>
        <v>9.578442265657483E-2</v>
      </c>
      <c r="FU130" s="4">
        <f t="shared" si="127"/>
        <v>9.7726907358718709E-2</v>
      </c>
      <c r="FV130" s="4">
        <f t="shared" si="128"/>
        <v>0.33317695424172034</v>
      </c>
      <c r="FW130" s="4">
        <f t="shared" si="129"/>
        <v>0.70563129969998184</v>
      </c>
      <c r="FX130" s="4">
        <f t="shared" si="130"/>
        <v>0.54186000633269016</v>
      </c>
      <c r="FY130" s="4">
        <f t="shared" si="131"/>
        <v>0.70449406424221772</v>
      </c>
      <c r="FZ130" s="4">
        <f t="shared" si="132"/>
        <v>17.241196078183471</v>
      </c>
      <c r="GA130" s="4">
        <f t="shared" si="133"/>
        <v>17.590843324569367</v>
      </c>
      <c r="GB130" s="4">
        <f t="shared" si="134"/>
        <v>59.971851763509669</v>
      </c>
      <c r="GC130" s="4">
        <f t="shared" si="135"/>
        <v>127.01363394599673</v>
      </c>
      <c r="GD130" s="4">
        <f t="shared" si="136"/>
        <v>97.534801139884223</v>
      </c>
      <c r="GE130" s="4">
        <f t="shared" si="137"/>
        <v>126.80893156359919</v>
      </c>
      <c r="GF130" s="4">
        <f>Tabela13[[#This Row],[V1]]-Tabela13[[#This Row],[V2]]/Tabela13[[#This Row],[V2]]</f>
        <v>-0.30392156862745101</v>
      </c>
      <c r="GG130" s="4">
        <f>Tabela13[[#This Row],[V1]]-Tabela13[[#This Row],[V3]]/Tabela13[[#This Row],[V3]]</f>
        <v>-0.30392156862745101</v>
      </c>
      <c r="GH130" s="4">
        <f>Tabela13[[#This Row],[V1]]-Tabela13[[#This Row],[V4]]/Tabela13[[#This Row],[V4]]</f>
        <v>-0.30392156862745101</v>
      </c>
      <c r="GI130" s="4">
        <f>Tabela13[[#This Row],[V2]]-Tabela13[[#This Row],[V1]]/Tabela13[[#This Row],[V1]]</f>
        <v>0.19999999999999996</v>
      </c>
      <c r="GJ130" s="4">
        <f>Tabela13[[#This Row],[V2]]-Tabela13[[#This Row],[V3]]/Tabela13[[#This Row],[V3]]</f>
        <v>0.19999999999999996</v>
      </c>
      <c r="GK130" s="4">
        <f>Tabela13[[#This Row],[V2]]-Tabela13[[#This Row],[V4]]/Tabela13[[#This Row],[V4]]</f>
        <v>0.19999999999999996</v>
      </c>
      <c r="GL130" s="4">
        <f t="shared" si="138"/>
        <v>0.28868401335514476</v>
      </c>
      <c r="GM130" s="4">
        <f t="shared" si="139"/>
        <v>0.94803921568627447</v>
      </c>
      <c r="GN130" s="4">
        <f t="shared" si="140"/>
        <v>0.30450640498681247</v>
      </c>
      <c r="GO130" s="3">
        <f t="shared" si="141"/>
        <v>0</v>
      </c>
      <c r="GP130" s="3">
        <v>100</v>
      </c>
      <c r="GQ130" s="3">
        <f t="shared" si="142"/>
        <v>-1</v>
      </c>
      <c r="GR130" s="3">
        <f t="shared" si="143"/>
        <v>-100</v>
      </c>
      <c r="GS130" s="34">
        <f>COUNTIF($D$2:D129,Tabela13[[#This Row],[HomeTeam]])</f>
        <v>5</v>
      </c>
      <c r="GT130" s="34">
        <f>COUNTIF($E$2:E129,Tabela13[[#This Row],[AwayTeam]])</f>
        <v>6</v>
      </c>
      <c r="GU130" s="3">
        <f>IFERROR(AVERAGEIFS($AD$2:AD129,$D$2:D129,Tabela13[[#This Row],[HomeTeam]],$GS$2:GS129,"&gt;="&amp;Tabela13[[#This Row],[Contagem_H]]-5),"")</f>
        <v>0.75205851619644726</v>
      </c>
      <c r="GV130" s="3">
        <f>IFERROR(AVERAGEIFS($G$2:G129,$E$2:E129,Tabela13[[#This Row],[AwayTeam]],$GT$2:GT129,"&gt;="&amp;Tabela13[[#This Row],[Contagem_A]]-5),"")</f>
        <v>1</v>
      </c>
      <c r="GW130" s="3">
        <f>IFERROR(AVERAGEIFS($GQ$2:GQ129,$D$2:D129,Tabela13[[#This Row],[HomeTeam]],$GS$2:GS129,"&gt;="&amp;Tabela13[[#This Row],[Contagem_H]]-5),"")</f>
        <v>0.75800000000000001</v>
      </c>
    </row>
    <row r="131" spans="1:205" x14ac:dyDescent="0.25">
      <c r="A131" t="s">
        <v>127</v>
      </c>
      <c r="B131" t="s">
        <v>181</v>
      </c>
      <c r="C131" t="s">
        <v>136</v>
      </c>
      <c r="D131" t="s">
        <v>17</v>
      </c>
      <c r="E131" t="s">
        <v>141</v>
      </c>
      <c r="F131" s="3">
        <v>0</v>
      </c>
      <c r="G131" s="3">
        <v>3</v>
      </c>
      <c r="H131" s="3" t="str">
        <f t="shared" si="144"/>
        <v>A</v>
      </c>
      <c r="I131" s="3">
        <v>2.63</v>
      </c>
      <c r="J131" s="3">
        <v>3.3</v>
      </c>
      <c r="K131" s="3">
        <v>2.7</v>
      </c>
      <c r="L131" s="3">
        <v>1.94</v>
      </c>
      <c r="M131" s="3">
        <v>1.96</v>
      </c>
      <c r="N131" s="3">
        <f t="shared" ref="N131:N194" si="145">SUM(F131:G131)</f>
        <v>3</v>
      </c>
      <c r="O131" s="3">
        <f t="shared" ref="O131:O194" si="146">IF(H131="H",3,IF(H131="D",1,0))</f>
        <v>0</v>
      </c>
      <c r="P131" s="3">
        <f t="shared" ref="P131:P194" si="147">IF(H131="A",3,IF(H131="D",1,0))</f>
        <v>3</v>
      </c>
      <c r="Q131" s="3">
        <f t="shared" ref="Q131:Q194" si="148">((1/I131)+(1/J131)+(1/K131))-1</f>
        <v>5.3628810282802863E-2</v>
      </c>
      <c r="R131" s="3">
        <f t="shared" ref="R131:R194" si="149">((1/L131)+(1/M131-1))</f>
        <v>2.5667999158426325E-2</v>
      </c>
      <c r="S131" s="3">
        <f t="shared" ref="S131:S194" si="150">I131*(1+Q131)</f>
        <v>2.7710437710437712</v>
      </c>
      <c r="T131" s="3">
        <f t="shared" ref="T131:T194" si="151">J131*(1+Q131)</f>
        <v>3.4769750739332492</v>
      </c>
      <c r="U131" s="3">
        <f t="shared" ref="U131:U194" si="152">K131*(1+Q131)</f>
        <v>2.844797787763568</v>
      </c>
      <c r="V131" s="3">
        <f t="shared" ref="V131:V194" si="153">L131*(1+Q131)</f>
        <v>2.0440398919486373</v>
      </c>
      <c r="W131" s="3">
        <f t="shared" ref="W131:W194" si="154">M131*(1+Q131)</f>
        <v>2.0651124681542936</v>
      </c>
      <c r="X131" s="4">
        <f t="shared" ref="X131:X194" si="155">1/I131</f>
        <v>0.38022813688212931</v>
      </c>
      <c r="Y131" s="4">
        <f t="shared" ref="Y131:Y194" si="156">1/J131</f>
        <v>0.30303030303030304</v>
      </c>
      <c r="Z131" s="4">
        <f t="shared" ref="Z131:Z194" si="157">1/K131</f>
        <v>0.37037037037037035</v>
      </c>
      <c r="AA131" s="4">
        <f t="shared" ref="AA131:AA194" si="158">1/L131</f>
        <v>0.51546391752577325</v>
      </c>
      <c r="AB131" s="4">
        <f t="shared" ref="AB131:AB194" si="159">1/M131</f>
        <v>0.51020408163265307</v>
      </c>
      <c r="AC131" s="4">
        <f t="shared" ref="AC131:AC194" si="160">(X131+F131)/2</f>
        <v>0.19011406844106465</v>
      </c>
      <c r="AD131" s="4">
        <f t="shared" ref="AD131:AD194" si="161">(Z131+G131)/2</f>
        <v>1.6851851851851851</v>
      </c>
      <c r="AE131" s="4">
        <f t="shared" ref="AE131:AE194" si="162">(X131+G131)/2</f>
        <v>1.6901140684410647</v>
      </c>
      <c r="AF131" s="4">
        <f t="shared" ref="AF131:AF194" si="163">(Z131+F131)/2</f>
        <v>0.18518518518518517</v>
      </c>
      <c r="AG131" s="4">
        <f>IFERROR(AVERAGE(Tabela13[[#This Row],[V1]],Tabela13[[#This Row],[V2]]),"")</f>
        <v>0.93764962681312491</v>
      </c>
      <c r="AH131" s="4">
        <f>IFERROR(AVERAGE(Tabela13[[#This Row],[V1]],Tabela13[[#This Row],[V3]]),"")</f>
        <v>0.94011406844106471</v>
      </c>
      <c r="AI131" s="4">
        <f>IFERROR(AVERAGE(Tabela13[[#This Row],[V1]],Tabela13[[#This Row],[V4]]),"")</f>
        <v>0.18764962681312491</v>
      </c>
      <c r="AJ131" s="4">
        <f>IFERROR(AVERAGE(Tabela13[[#This Row],[V2]],Tabela13[[#This Row],[V1]]),"")</f>
        <v>0.93764962681312491</v>
      </c>
      <c r="AK131" s="4">
        <f>IFERROR(AVERAGE(Tabela13[[#This Row],[V2]],Tabela13[[#This Row],[V3]]),"")</f>
        <v>1.6876496268131249</v>
      </c>
      <c r="AL131" s="4">
        <f>IFERROR(AVERAGE(Tabela13[[#This Row],[V2]],Tabela13[[#This Row],[V4]]),"")</f>
        <v>0.93518518518518512</v>
      </c>
      <c r="AM131" s="4">
        <f>IFERROR(AVERAGE(Tabela13[[#This Row],[V3]],Tabela13[[#This Row],[V1]]),"")</f>
        <v>0.94011406844106471</v>
      </c>
      <c r="AN131" s="4">
        <f>IFERROR(AVERAGE(Tabela13[[#This Row],[V3]],Tabela13[[#This Row],[V2]]),"")</f>
        <v>1.6876496268131249</v>
      </c>
      <c r="AO131" s="4">
        <f>IFERROR(AVERAGE(Tabela13[[#This Row],[V3]],Tabela13[[#This Row],[V4]]),"")</f>
        <v>0.93764962681312491</v>
      </c>
      <c r="AP131" s="4">
        <f>IFERROR(AVERAGE(Tabela13[[#This Row],[V4]],Tabela13[[#This Row],[V1]]),"")</f>
        <v>0.18764962681312491</v>
      </c>
      <c r="AQ131" s="4">
        <f>IFERROR(AVERAGE(Tabela13[[#This Row],[V4]],Tabela13[[#This Row],[V2]]),"")</f>
        <v>0.93518518518518512</v>
      </c>
      <c r="AR131" s="4">
        <f>IFERROR(AVERAGE(Tabela13[[#This Row],[V4]],Tabela13[[#This Row],[V3]]),"")</f>
        <v>0.93764962681312491</v>
      </c>
      <c r="AS131" s="4">
        <f>_xlfn.STDEV.S(Tabela13[[#This Row],[V1]:[V2]])</f>
        <v>1.0571749250059119</v>
      </c>
      <c r="AT131" s="4">
        <f>_xlfn.STDEV.S(Tabela13[[#This Row],[V1]],Tabela13[[#This Row],[V3]])</f>
        <v>1.0606601717798214</v>
      </c>
      <c r="AU131" s="4">
        <f>_xlfn.STDEV.S(Tabela13[[#This Row],[V1]],Tabela13[[#This Row],[V4]])</f>
        <v>3.4852467739092089E-3</v>
      </c>
      <c r="AV131" s="4">
        <f>_xlfn.STDEV.S(Tabela13[[#This Row],[V2]],Tabela13[[#This Row],[V1]])</f>
        <v>1.0571749250059119</v>
      </c>
      <c r="AW131" s="4">
        <f>_xlfn.STDEV.S(Tabela13[[#This Row],[V2]],Tabela13[[#This Row],[V3]])</f>
        <v>3.4852467739092874E-3</v>
      </c>
      <c r="AX131" s="4">
        <f>_xlfn.STDEV.S(Tabela13[[#This Row],[V42]],Tabela13[[#This Row],[V44]])</f>
        <v>2.1178350967857336</v>
      </c>
      <c r="AY131" s="4">
        <f>_xlfn.STDEV.S(Tabela13[[#This Row],[V3]],Tabela13[[#This Row],[V1]])</f>
        <v>1.0606601717798214</v>
      </c>
      <c r="AZ131" s="4">
        <f>_xlfn.STDEV.S(Tabela13[[#This Row],[V3]],Tabela13[[#This Row],[V2]])</f>
        <v>3.4852467739092874E-3</v>
      </c>
      <c r="BA131" s="4">
        <f>_xlfn.STDEV.S(Tabela13[[#This Row],[V3]],Tabela13[[#This Row],[V4]])</f>
        <v>1.0641454185537305</v>
      </c>
      <c r="BB131" s="4">
        <f>_xlfn.STDEV.S(Tabela13[[#This Row],[V4]],Tabela13[[#This Row],[V1]])</f>
        <v>3.4852467739092089E-3</v>
      </c>
      <c r="BC131" s="4">
        <f>_xlfn.STDEV.S(Tabela13[[#This Row],[V4]],Tabela13[[#This Row],[V2]])</f>
        <v>1.060660171779821</v>
      </c>
      <c r="BD131" s="4">
        <f>_xlfn.STDEV.S(Tabela13[[#This Row],[V4]],Tabela13[[#This Row],[V3]])</f>
        <v>1.0641454185537305</v>
      </c>
      <c r="BE131" s="4">
        <f>Tabela13[[#This Row],[V17]]/Tabela13[[#This Row],[V5]]</f>
        <v>1.1274733064194016</v>
      </c>
      <c r="BF131" s="4">
        <f>Tabela13[[#This Row],[V18]]/Tabela13[[#This Row],[V6]]</f>
        <v>1.1282249754422367</v>
      </c>
      <c r="BG131" s="4">
        <f>Tabela13[[#This Row],[V19]]/Tabela13[[#This Row],[V7]]</f>
        <v>1.8573161231916917E-2</v>
      </c>
      <c r="BH131" s="4">
        <f>Tabela13[[#This Row],[V20]]/Tabela13[[#This Row],[V8]]</f>
        <v>1.1274733064194016</v>
      </c>
      <c r="BI131" s="4">
        <f>Tabela13[[#This Row],[V21]]/Tabela13[[#This Row],[V9]]</f>
        <v>2.0651483095402079E-3</v>
      </c>
      <c r="BJ131" s="4">
        <f>Tabela13[[#This Row],[V22]]/Tabela13[[#This Row],[V10]]</f>
        <v>2.2646157470580124</v>
      </c>
      <c r="BK131" s="4">
        <f>Tabela13[[#This Row],[V23]]/Tabela13[[#This Row],[V11]]</f>
        <v>1.1282249754422367</v>
      </c>
      <c r="BL131" s="4">
        <f>Tabela13[[#This Row],[V24]]/Tabela13[[#This Row],[V12]]</f>
        <v>2.0651483095402079E-3</v>
      </c>
      <c r="BM131" s="4">
        <f>Tabela13[[#This Row],[V25]]/Tabela13[[#This Row],[V13]]</f>
        <v>1.1349073130552383</v>
      </c>
      <c r="BN131" s="4">
        <f>Tabela13[[#This Row],[V26]]/Tabela13[[#This Row],[V14]]</f>
        <v>1.8573161231916917E-2</v>
      </c>
      <c r="BO131" s="4">
        <f>Tabela13[[#This Row],[V27]]/Tabela13[[#This Row],[V15]]</f>
        <v>1.1341712727942641</v>
      </c>
      <c r="BP131" s="4">
        <f>Tabela13[[#This Row],[V28]]/Tabela13[[#This Row],[V16]]</f>
        <v>1.1349073130552383</v>
      </c>
      <c r="BQ131" s="4">
        <f>Tabela13[[#This Row],[V1]]-Tabela13[[#This Row],[V2]]</f>
        <v>-1.4950711167441204</v>
      </c>
      <c r="BR131" s="4">
        <f>Tabela13[[#This Row],[V1]]-Tabela13[[#This Row],[V3]]</f>
        <v>-1.5</v>
      </c>
      <c r="BS131" s="4">
        <f>Tabela13[[#This Row],[V1]]-Tabela13[[#This Row],[V4]]</f>
        <v>4.9288832558794793E-3</v>
      </c>
      <c r="BT131" s="4">
        <f>Tabela13[[#This Row],[V2]]-Tabela13[[#This Row],[V1]]</f>
        <v>1.4950711167441204</v>
      </c>
      <c r="BU131" s="4">
        <f>Tabela13[[#This Row],[V2]]-Tabela13[[#This Row],[V3]]</f>
        <v>-4.9288832558795903E-3</v>
      </c>
      <c r="BV131" s="4">
        <f>Tabela13[[#This Row],[V2]]-Tabela13[[#This Row],[V4]]</f>
        <v>1.5</v>
      </c>
      <c r="BW131" s="4">
        <f>AVERAGE(Tabela13[[#This Row],[V41]],Tabela13[[#This Row],[V42]])</f>
        <v>-1.4975355583720602</v>
      </c>
      <c r="BX131" s="4">
        <f>AVERAGE(Tabela13[[#This Row],[V41]],Tabela13[[#This Row],[V43]])</f>
        <v>-0.74507111674412041</v>
      </c>
      <c r="BY131" s="4">
        <f>AVERAGE(Tabela13[[#This Row],[V41]],Tabela13[[#This Row],[V44]])</f>
        <v>0</v>
      </c>
      <c r="BZ131" s="4">
        <f>AVERAGE(Tabela13[[#This Row],[V41]],Tabela13[[#This Row],[V45]])</f>
        <v>-0.75</v>
      </c>
      <c r="CA131" s="4">
        <f>AVERAGE(Tabela13[[#This Row],[V41]],Tabela13[[#This Row],[V46]])</f>
        <v>2.4644416279397952E-3</v>
      </c>
      <c r="CB131" s="4">
        <f>AVERAGE(Tabela13[[#This Row],[V42]],Tabela13[[#This Row],[V41]])</f>
        <v>-1.4975355583720602</v>
      </c>
      <c r="CC131" s="4">
        <f>AVERAGE(Tabela13[[#This Row],[V42]],Tabela13[[#This Row],[V43]])</f>
        <v>-0.7475355583720602</v>
      </c>
      <c r="CD131" s="4">
        <f>AVERAGE(Tabela13[[#This Row],[V42]],Tabela13[[#This Row],[V44]])</f>
        <v>-2.4644416279397952E-3</v>
      </c>
      <c r="CE131" s="4">
        <f>AVERAGE(Tabela13[[#This Row],[V42]],Tabela13[[#This Row],[V45]])</f>
        <v>-0.7524644416279398</v>
      </c>
      <c r="CF131" s="4">
        <f>AVERAGE(Tabela13[[#This Row],[V42]],Tabela13[[#This Row],[V46]])</f>
        <v>0</v>
      </c>
      <c r="CG131" s="4">
        <f>AVERAGE(Tabela13[[#This Row],[V43]],Tabela13[[#This Row],[V41]])</f>
        <v>-0.74507111674412041</v>
      </c>
      <c r="CH131" s="4">
        <f>AVERAGE(Tabela13[[#This Row],[V43]],Tabela13[[#This Row],[V42]])</f>
        <v>-0.7475355583720602</v>
      </c>
      <c r="CI131" s="4">
        <f>AVERAGE(Tabela13[[#This Row],[V43]],Tabela13[[#This Row],[V44]])</f>
        <v>0.75</v>
      </c>
      <c r="CJ131" s="4">
        <f>AVERAGE(Tabela13[[#This Row],[V43]],Tabela13[[#This Row],[V45]])</f>
        <v>-5.5511151231257827E-17</v>
      </c>
      <c r="CK131" s="4">
        <f>AVERAGE(Tabela13[[#This Row],[V43]],Tabela13[[#This Row],[V46]])</f>
        <v>0.7524644416279398</v>
      </c>
      <c r="CL131" s="4">
        <f>AVERAGE(Tabela13[[#This Row],[V44]],Tabela13[[#This Row],[V41]])</f>
        <v>0</v>
      </c>
      <c r="CM131" s="4">
        <f>AVERAGE(Tabela13[[#This Row],[V44]],Tabela13[[#This Row],[V42]])</f>
        <v>-2.4644416279397952E-3</v>
      </c>
      <c r="CN131" s="4">
        <f>AVERAGE(Tabela13[[#This Row],[V44]],Tabela13[[#This Row],[V43]])</f>
        <v>0.75</v>
      </c>
      <c r="CO131" s="4">
        <f>AVERAGE(Tabela13[[#This Row],[V44]],Tabela13[[#This Row],[V45]])</f>
        <v>0.74507111674412041</v>
      </c>
      <c r="CP131" s="4">
        <f>AVERAGE(Tabela13[[#This Row],[V44]],Tabela13[[#This Row],[V46]])</f>
        <v>1.4975355583720602</v>
      </c>
      <c r="CQ131" s="4">
        <f>AVERAGE(Tabela13[[#This Row],[V45]],Tabela13[[#This Row],[V41]])</f>
        <v>-0.75</v>
      </c>
      <c r="CR131" s="4">
        <f>AVERAGE(Tabela13[[#This Row],[V45]],Tabela13[[#This Row],[V42]])</f>
        <v>-0.7524644416279398</v>
      </c>
      <c r="CS131" s="4">
        <f>AVERAGE(Tabela13[[#This Row],[V45]],Tabela13[[#This Row],[V43]])</f>
        <v>-5.5511151231257827E-17</v>
      </c>
      <c r="CT131" s="4">
        <f>AVERAGE(Tabela13[[#This Row],[V45]],Tabela13[[#This Row],[V44]])</f>
        <v>0.74507111674412041</v>
      </c>
      <c r="CU131" s="4">
        <f>AVERAGE(Tabela13[[#This Row],[V45]],Tabela13[[#This Row],[V46]])</f>
        <v>0.7475355583720602</v>
      </c>
      <c r="CV131" s="4">
        <f>AVERAGE(Tabela13[[#This Row],[V46]],Tabela13[[#This Row],[V41]])</f>
        <v>2.4644416279397952E-3</v>
      </c>
      <c r="CW131" s="4">
        <f>AVERAGE(Tabela13[[#This Row],[V46]],Tabela13[[#This Row],[V42]])</f>
        <v>0</v>
      </c>
      <c r="CX131" s="4">
        <f>AVERAGE(Tabela13[[#This Row],[V46]],Tabela13[[#This Row],[V43]])</f>
        <v>0.7524644416279398</v>
      </c>
      <c r="CY131" s="4">
        <f>AVERAGE(Tabela13[[#This Row],[V46]],Tabela13[[#This Row],[V44]])</f>
        <v>1.4975355583720602</v>
      </c>
      <c r="CZ131" s="4">
        <f>AVERAGE(Tabela13[[#This Row],[V46]],Tabela13[[#This Row],[V45]])</f>
        <v>0.7475355583720602</v>
      </c>
      <c r="DA131" s="3">
        <f>_xlfn.STDEV.S(Tabela13[[#This Row],[V41]],Tabela13[[#This Row],[V42]])</f>
        <v>3.4852467739092874E-3</v>
      </c>
      <c r="DB131" s="3">
        <f>_xlfn.STDEV.S(Tabela13[[#This Row],[V41]],Tabela13[[#This Row],[V43]])</f>
        <v>1.0606601717798214</v>
      </c>
      <c r="DC131" s="3">
        <f>_xlfn.STDEV.S(Tabela13[[#This Row],[V41]],Tabela13[[#This Row],[V44]])</f>
        <v>2.1143498500118239</v>
      </c>
      <c r="DD131" s="3">
        <f>_xlfn.STDEV.S(Tabela13[[#This Row],[V41]],Tabela13[[#This Row],[V45]])</f>
        <v>1.0536896782320029</v>
      </c>
      <c r="DE131" s="3">
        <f>_xlfn.STDEV.S(Tabela13[[#This Row],[V41]],Tabela13[[#This Row],[V46]])</f>
        <v>2.1178350967857336</v>
      </c>
      <c r="DF131" s="3">
        <f>_xlfn.STDEV.S(Tabela13[[#This Row],[V42]],Tabela13[[#This Row],[V41]])</f>
        <v>3.4852467739092874E-3</v>
      </c>
      <c r="DG131" s="3">
        <f>_xlfn.STDEV.S(Tabela13[[#This Row],[V42]],Tabela13[[#This Row],[V43]])</f>
        <v>1.0641454185537307</v>
      </c>
      <c r="DH131" s="3">
        <f>_xlfn.STDEV.S(Tabela13[[#This Row],[V42]],Tabela13[[#This Row],[V44]])</f>
        <v>2.1178350967857336</v>
      </c>
      <c r="DI131" s="3">
        <f>_xlfn.STDEV.S(Tabela13[[#This Row],[V42]],Tabela13[[#This Row],[V45]])</f>
        <v>1.0571749250059119</v>
      </c>
      <c r="DJ131" s="3">
        <f>_xlfn.STDEV.S(Tabela13[[#This Row],[V42]],Tabela13[[#This Row],[V46]])</f>
        <v>2.1213203435596424</v>
      </c>
      <c r="DK131" s="3">
        <f>_xlfn.STDEV.S(Tabela13[[#This Row],[V43]],Tabela13[[#This Row],[V41]])</f>
        <v>1.0606601717798214</v>
      </c>
      <c r="DL131" s="3">
        <f>_xlfn.STDEV.S(Tabela13[[#This Row],[V43]],Tabela13[[#This Row],[V42]])</f>
        <v>1.0641454185537307</v>
      </c>
      <c r="DM131" s="3">
        <f>_xlfn.STDEV.S(Tabela13[[#This Row],[V43]],Tabela13[[#This Row],[V44]])</f>
        <v>1.0536896782320029</v>
      </c>
      <c r="DN131" s="3">
        <f>_xlfn.STDEV.S(Tabela13[[#This Row],[V43]],Tabela13[[#This Row],[V45]])</f>
        <v>6.9704935478184966E-3</v>
      </c>
      <c r="DO131" s="3">
        <f>_xlfn.STDEV.S(Tabela13[[#This Row],[V43]],Tabela13[[#This Row],[V46]])</f>
        <v>1.0571749250059119</v>
      </c>
      <c r="DP131" s="3">
        <f>_xlfn.STDEV.S(Tabela13[[#This Row],[V44]],Tabela13[[#This Row],[V41]])</f>
        <v>2.1143498500118239</v>
      </c>
      <c r="DQ131" s="3">
        <f>_xlfn.STDEV.S(Tabela13[[#This Row],[V44]],Tabela13[[#This Row],[V42]])</f>
        <v>2.1178350967857336</v>
      </c>
      <c r="DR131" s="3">
        <f>_xlfn.STDEV.S(Tabela13[[#This Row],[V44]],Tabela13[[#This Row],[V43]])</f>
        <v>1.0536896782320029</v>
      </c>
      <c r="DS131" s="3">
        <f>_xlfn.STDEV.S(Tabela13[[#This Row],[V44]],Tabela13[[#This Row],[V45]])</f>
        <v>1.0606601717798214</v>
      </c>
      <c r="DT131" s="3">
        <f>_xlfn.STDEV.S(Tabela13[[#This Row],[V44]],Tabela13[[#This Row],[V46]])</f>
        <v>3.4852467739092874E-3</v>
      </c>
      <c r="DU131" s="3">
        <f>_xlfn.STDEV.S(Tabela13[[#This Row],[V45]],Tabela13[[#This Row],[V41]])</f>
        <v>1.0536896782320029</v>
      </c>
      <c r="DV131" s="3">
        <f>_xlfn.STDEV.S(Tabela13[[#This Row],[V45]],Tabela13[[#This Row],[V42]])</f>
        <v>1.0571749250059119</v>
      </c>
      <c r="DW131" s="3">
        <f>_xlfn.STDEV.S(Tabela13[[#This Row],[V45]],Tabela13[[#This Row],[V43]])</f>
        <v>6.9704935478184966E-3</v>
      </c>
      <c r="DX131" s="3">
        <f>_xlfn.STDEV.S(Tabela13[[#This Row],[V45]],Tabela13[[#This Row],[V44]])</f>
        <v>1.0606601717798214</v>
      </c>
      <c r="DY131" s="3">
        <f>_xlfn.STDEV.S(Tabela13[[#This Row],[V45]],Tabela13[[#This Row],[V46]])</f>
        <v>1.0641454185537307</v>
      </c>
      <c r="DZ131" s="3">
        <f>_xlfn.STDEV.S(Tabela13[[#This Row],[V46]],Tabela13[[#This Row],[V41]])</f>
        <v>2.1178350967857336</v>
      </c>
      <c r="EA131" s="3">
        <f>_xlfn.STDEV.S(Tabela13[[#This Row],[V46]],Tabela13[[#This Row],[V42]])</f>
        <v>2.1213203435596424</v>
      </c>
      <c r="EB131" s="3">
        <f>_xlfn.STDEV.S(Tabela13[[#This Row],[V46]],Tabela13[[#This Row],[V43]])</f>
        <v>1.0571749250059119</v>
      </c>
      <c r="EC131" s="3">
        <f>_xlfn.STDEV.S(Tabela13[[#This Row],[V46]],Tabela13[[#This Row],[V44]])</f>
        <v>3.4852467739092874E-3</v>
      </c>
      <c r="ED131" s="3">
        <f>_xlfn.STDEV.S(Tabela13[[#This Row],[V46]],Tabela13[[#This Row],[V45]])</f>
        <v>1.0641454185537307</v>
      </c>
      <c r="EE131" s="3">
        <f t="shared" ref="EE131:EE194" si="164">DA131/BW131</f>
        <v>-2.3273215480092016E-3</v>
      </c>
      <c r="EF131" s="3">
        <f t="shared" ref="EF131:EF194" si="165">DB131/BX131</f>
        <v>-1.4235690364898197</v>
      </c>
      <c r="EG131" s="3" t="str">
        <f t="shared" ref="EG131:EG194" si="166">IFERROR(DC131/BY131,"")</f>
        <v/>
      </c>
      <c r="EH131" s="3">
        <f t="shared" ref="EH131:EH194" si="167">IFERROR(DD131/BZ131,"")</f>
        <v>-1.4049195709760038</v>
      </c>
      <c r="EI131" s="3">
        <f t="shared" ref="EI131:EI194" si="168">IFERROR(DE131/CA131,"")</f>
        <v>859.35697270143294</v>
      </c>
      <c r="EJ131" s="3">
        <f t="shared" ref="EJ131:EJ194" si="169">IFERROR(DF131/CB131,"")</f>
        <v>-2.3273215480092016E-3</v>
      </c>
      <c r="EK131" s="3">
        <f t="shared" ref="EK131:EK194" si="170">IFERROR(DG131/CC131,"")</f>
        <v>-1.4235381937832698</v>
      </c>
      <c r="EL131" s="3">
        <f t="shared" ref="EL131:EL194" si="171">IFERROR(DH131/CD131,"")</f>
        <v>-859.35697270143294</v>
      </c>
      <c r="EM131" s="3">
        <f t="shared" ref="EM131:EM194" si="172">IFERROR(DI131/CE131,"")</f>
        <v>-1.404950010287181</v>
      </c>
      <c r="EN131" s="3" t="str">
        <f t="shared" ref="EN131:EN194" si="173">IFERROR(DJ131/CF131,"")</f>
        <v/>
      </c>
      <c r="EO131" s="3">
        <f t="shared" ref="EO131:EO194" si="174">IFERROR(DK131/CG131,"")</f>
        <v>-1.4235690364898197</v>
      </c>
      <c r="EP131" s="3">
        <f t="shared" ref="EP131:EP194" si="175">IFERROR(DL131/CH131,"")</f>
        <v>-1.4235381937832698</v>
      </c>
      <c r="EQ131" s="3">
        <f t="shared" ref="EQ131:EQ194" si="176">IFERROR(DM131/CI131,"")</f>
        <v>1.4049195709760038</v>
      </c>
      <c r="ER131" s="3">
        <f t="shared" ref="ER131:ER194" si="177">IFERROR(DN131/CJ131,"")</f>
        <v>-125569248578175.31</v>
      </c>
      <c r="ES131" s="3" t="str">
        <f t="shared" ref="ES131:ES194" si="178">IFERROR(D131/CK131,"")</f>
        <v/>
      </c>
      <c r="ET131" s="3" t="str">
        <f t="shared" ref="ET131:ET194" si="179">IFERROR(DP131/CL131,"")</f>
        <v/>
      </c>
      <c r="EU131" s="3" t="str">
        <f t="shared" ref="EU131:EU194" si="180">IFERROR(D141/CM131,"")</f>
        <v/>
      </c>
      <c r="EV131" s="3">
        <f t="shared" ref="EV131:EV194" si="181">IFERROR(DR131/CN131,"")</f>
        <v>1.4049195709760038</v>
      </c>
      <c r="EW131" s="3">
        <f t="shared" ref="EW131:EW194" si="182">IFERROR(DS131/CO131,"")</f>
        <v>1.4235690364898197</v>
      </c>
      <c r="EX131" s="3">
        <f t="shared" ref="EX131:EX194" si="183">IFERROR(DT131/CP131,"")</f>
        <v>2.3273215480092016E-3</v>
      </c>
      <c r="EY131" s="3">
        <f t="shared" ref="EY131:EY194" si="184">IFERROR(DU131/CQ131,"")</f>
        <v>-1.4049195709760038</v>
      </c>
      <c r="EZ131" s="3">
        <f t="shared" ref="EZ131:EZ194" si="185">IFERROR(DV131/CR131,"")</f>
        <v>-1.404950010287181</v>
      </c>
      <c r="FA131" s="3">
        <f t="shared" ref="FA131:FA194" si="186">IFERROR(DW131/CS131,"")</f>
        <v>-125569248578175.31</v>
      </c>
      <c r="FB131" s="3">
        <f t="shared" ref="FB131:FB194" si="187">IFERROR(DX131/CT131,"")</f>
        <v>1.4235690364898197</v>
      </c>
      <c r="FC131" s="3">
        <f t="shared" ref="FC131:FC194" si="188">IFERROR(DY131/CU131,"")</f>
        <v>1.4235381937832698</v>
      </c>
      <c r="FD131" s="3">
        <f t="shared" ref="FD131:FD194" si="189">IFERROR(DZ131/CV131,"")</f>
        <v>859.35697270143294</v>
      </c>
      <c r="FE131" s="3" t="str">
        <f t="shared" ref="FE131:FE194" si="190">IFERROR(EA131/CW131,"")</f>
        <v/>
      </c>
      <c r="FF131" s="3">
        <f t="shared" ref="FF131:FF194" si="191">IFERROR(EB131/CX131,"")</f>
        <v>1.404950010287181</v>
      </c>
      <c r="FG131" s="3">
        <f t="shared" ref="FG131:FG194" si="192">IFERROR(EC131/CY131,"")</f>
        <v>2.3273215480092016E-3</v>
      </c>
      <c r="FH131" s="3">
        <f t="shared" ref="FH131:FH194" si="193">IFERROR(ED131/CZ131,"")</f>
        <v>1.4235381937832698</v>
      </c>
      <c r="FI131" s="4">
        <f t="shared" ref="FI131:FI194" si="194">(F131*Z131)</f>
        <v>0</v>
      </c>
      <c r="FJ131" s="4">
        <f t="shared" ref="FJ131:FJ194" si="195">(G131*X131)</f>
        <v>1.1406844106463878</v>
      </c>
      <c r="FK131" s="4">
        <f t="shared" ref="FK131:FK194" si="196">((1/S131)*3+(1/T131))</f>
        <v>1.3702308626974482</v>
      </c>
      <c r="FL131" s="4">
        <f t="shared" ref="FL131:FL194" si="197">((1/U131)*3+(1/T131))</f>
        <v>1.3421628189550423</v>
      </c>
      <c r="FM131" s="4">
        <f>Tabela13[[#This Row],[V139]]-Tabela13[[#This Row],[V140]]</f>
        <v>2.8068043742405901E-2</v>
      </c>
      <c r="FN131" s="4">
        <f>Tabela13[[#This Row],[V1]]-Tabela13[[#This Row],[V2]]/2</f>
        <v>-0.65247852415152785</v>
      </c>
      <c r="FO131" s="4">
        <f>Tabela13[[#This Row],[V1]]-Tabela13[[#This Row],[V3]]/2</f>
        <v>-0.65494296577946765</v>
      </c>
      <c r="FP131" s="4">
        <f>Tabela13[[#This Row],[V1]]-Tabela13[[#This Row],[V4]]/2</f>
        <v>9.7521475848472067E-2</v>
      </c>
      <c r="FQ131" s="4">
        <f>Tabela13[[#This Row],[V2]]-Tabela13[[#This Row],[V1]]/2</f>
        <v>1.5901281509646528</v>
      </c>
      <c r="FR131" s="4">
        <f>Tabela13[[#This Row],[V2]]-Tabela13[[#This Row],[V3]]/2</f>
        <v>0.84012815096465276</v>
      </c>
      <c r="FS131" s="4">
        <f>Tabela13[[#This Row],[V2]]-Tabela13[[#This Row],[V4]]/2</f>
        <v>1.5925925925925926</v>
      </c>
      <c r="FT131" s="4">
        <f t="shared" ref="FT131:FT194" si="198">ATAN(FN131)</f>
        <v>-0.57811561974421422</v>
      </c>
      <c r="FU131" s="4">
        <f t="shared" ref="FU131:FU194" si="199">ATAN(FO131)</f>
        <v>-0.57984222006791042</v>
      </c>
      <c r="FV131" s="4">
        <f t="shared" ref="FV131:FV194" si="200">ATAN(FP131)</f>
        <v>9.7214070760610602E-2</v>
      </c>
      <c r="FW131" s="4">
        <f t="shared" ref="FW131:FW194" si="201">ATAN(FQ131)</f>
        <v>1.0094116693532924</v>
      </c>
      <c r="FX131" s="4">
        <f t="shared" ref="FX131:FX194" si="202">ATAN(FR131)</f>
        <v>0.69873495539502928</v>
      </c>
      <c r="FY131" s="4">
        <f t="shared" ref="FY131:FY194" si="203">ATAN(FS131)</f>
        <v>1.0101093318120911</v>
      </c>
      <c r="FZ131" s="4">
        <f t="shared" ref="FZ131:FZ194" si="204">DEGREES(FT131)*PI()</f>
        <v>-104.06081155395857</v>
      </c>
      <c r="GA131" s="4">
        <f t="shared" ref="GA131:GA194" si="205">DEGREES(FU131)*PI()</f>
        <v>-104.37159961222386</v>
      </c>
      <c r="GB131" s="4">
        <f t="shared" ref="GB131:GB194" si="206">DEGREES(FV131)*PI()</f>
        <v>17.498532736909908</v>
      </c>
      <c r="GC131" s="4">
        <f t="shared" ref="GC131:GC194" si="207">DEGREES(FW131)*PI()</f>
        <v>181.69410048359262</v>
      </c>
      <c r="GD131" s="4">
        <f t="shared" ref="GD131:GD194" si="208">DEGREES(FX131)*PI()</f>
        <v>125.77229197110526</v>
      </c>
      <c r="GE131" s="4">
        <f t="shared" ref="GE131:GE194" si="209">DEGREES(FY131)*PI()</f>
        <v>181.81967972617639</v>
      </c>
      <c r="GF131" s="4">
        <f>Tabela13[[#This Row],[V1]]-Tabela13[[#This Row],[V2]]/Tabela13[[#This Row],[V2]]</f>
        <v>-0.80988593155893529</v>
      </c>
      <c r="GG131" s="4">
        <f>Tabela13[[#This Row],[V1]]-Tabela13[[#This Row],[V3]]/Tabela13[[#This Row],[V3]]</f>
        <v>-0.80988593155893529</v>
      </c>
      <c r="GH131" s="4">
        <f>Tabela13[[#This Row],[V1]]-Tabela13[[#This Row],[V4]]/Tabela13[[#This Row],[V4]]</f>
        <v>-0.80988593155893529</v>
      </c>
      <c r="GI131" s="4">
        <f>Tabela13[[#This Row],[V2]]-Tabela13[[#This Row],[V1]]/Tabela13[[#This Row],[V1]]</f>
        <v>0.68518518518518512</v>
      </c>
      <c r="GJ131" s="4">
        <f>Tabela13[[#This Row],[V2]]-Tabela13[[#This Row],[V3]]/Tabela13[[#This Row],[V3]]</f>
        <v>0.68518518518518512</v>
      </c>
      <c r="GK131" s="4">
        <f>Tabela13[[#This Row],[V2]]-Tabela13[[#This Row],[V4]]/Tabela13[[#This Row],[V4]]</f>
        <v>0.68518518518518512</v>
      </c>
      <c r="GL131" s="4">
        <f t="shared" ref="GL131:GL194" si="210">_xlfn.STDEV.S(AC131:AF131)</f>
        <v>0.86603007913315777</v>
      </c>
      <c r="GM131" s="4">
        <f t="shared" ref="GM131:GM194" si="211">AVERAGE(AC131:AF131)</f>
        <v>0.93764962681312491</v>
      </c>
      <c r="GN131" s="4">
        <f t="shared" ref="GN131:GN194" si="212">GL131/GM131</f>
        <v>0.92361800652191695</v>
      </c>
      <c r="GO131" s="3">
        <f t="shared" ref="GO131:GO194" si="213">IF(H131="H",1,0)</f>
        <v>0</v>
      </c>
      <c r="GP131" s="3">
        <v>100</v>
      </c>
      <c r="GQ131" s="3">
        <f t="shared" ref="GQ131:GQ194" si="214">IF(H131="H",I131-1,-1)</f>
        <v>-1</v>
      </c>
      <c r="GR131" s="3">
        <f t="shared" ref="GR131:GR194" si="215">GQ131*100</f>
        <v>-100</v>
      </c>
      <c r="GS131" s="34">
        <f>COUNTIF($D$2:D130,Tabela13[[#This Row],[HomeTeam]])</f>
        <v>6</v>
      </c>
      <c r="GT131" s="34">
        <f>COUNTIF($E$2:E130,Tabela13[[#This Row],[AwayTeam]])</f>
        <v>5</v>
      </c>
      <c r="GU131" s="3">
        <f>IFERROR(AVERAGEIFS($AD$2:AD130,$D$2:D130,Tabela13[[#This Row],[HomeTeam]],$GS$2:GS130,"&gt;="&amp;Tabela13[[#This Row],[Contagem_H]]-5),"")</f>
        <v>0.68386283323117902</v>
      </c>
      <c r="GV131" s="3">
        <f>IFERROR(AVERAGEIFS($G$2:G130,$E$2:E130,Tabela13[[#This Row],[AwayTeam]],$GT$2:GT130,"&gt;="&amp;Tabela13[[#This Row],[Contagem_A]]-5),"")</f>
        <v>1</v>
      </c>
      <c r="GW131" s="3">
        <f>IFERROR(AVERAGEIFS($GQ$2:GQ130,$D$2:D130,Tabela13[[#This Row],[HomeTeam]],$GS$2:GS130,"&gt;="&amp;Tabela13[[#This Row],[Contagem_H]]-5),"")</f>
        <v>-0.63</v>
      </c>
    </row>
    <row r="132" spans="1:205" x14ac:dyDescent="0.25">
      <c r="A132" t="s">
        <v>127</v>
      </c>
      <c r="B132" t="s">
        <v>182</v>
      </c>
      <c r="C132" t="s">
        <v>177</v>
      </c>
      <c r="D132" t="s">
        <v>18</v>
      </c>
      <c r="E132" t="s">
        <v>26</v>
      </c>
      <c r="F132" s="3">
        <v>3</v>
      </c>
      <c r="G132" s="3">
        <v>2</v>
      </c>
      <c r="H132" s="3" t="str">
        <f t="shared" ref="H132:H195" si="216">IF(F132&gt;G132,"H",IF(F132=G132,"D","A"))</f>
        <v>H</v>
      </c>
      <c r="I132" s="3">
        <v>2.38</v>
      </c>
      <c r="J132" s="3">
        <v>3.3</v>
      </c>
      <c r="K132" s="3">
        <v>3</v>
      </c>
      <c r="L132" s="3">
        <v>2.1</v>
      </c>
      <c r="M132" s="3">
        <v>1.7</v>
      </c>
      <c r="N132" s="3">
        <f t="shared" si="145"/>
        <v>5</v>
      </c>
      <c r="O132" s="3">
        <f t="shared" si="146"/>
        <v>3</v>
      </c>
      <c r="P132" s="3">
        <f t="shared" si="147"/>
        <v>0</v>
      </c>
      <c r="Q132" s="3">
        <f t="shared" si="148"/>
        <v>5.653170359052706E-2</v>
      </c>
      <c r="R132" s="3">
        <f t="shared" si="149"/>
        <v>6.4425770308123242E-2</v>
      </c>
      <c r="S132" s="3">
        <f t="shared" si="150"/>
        <v>2.5145454545454542</v>
      </c>
      <c r="T132" s="3">
        <f t="shared" si="151"/>
        <v>3.4865546218487391</v>
      </c>
      <c r="U132" s="3">
        <f t="shared" si="152"/>
        <v>3.1695951107715814</v>
      </c>
      <c r="V132" s="3">
        <f t="shared" si="153"/>
        <v>2.218716577540107</v>
      </c>
      <c r="W132" s="3">
        <f t="shared" si="154"/>
        <v>1.796103896103896</v>
      </c>
      <c r="X132" s="4">
        <f t="shared" si="155"/>
        <v>0.42016806722689076</v>
      </c>
      <c r="Y132" s="4">
        <f t="shared" si="156"/>
        <v>0.30303030303030304</v>
      </c>
      <c r="Z132" s="4">
        <f t="shared" si="157"/>
        <v>0.33333333333333331</v>
      </c>
      <c r="AA132" s="4">
        <f t="shared" si="158"/>
        <v>0.47619047619047616</v>
      </c>
      <c r="AB132" s="4">
        <f t="shared" si="159"/>
        <v>0.58823529411764708</v>
      </c>
      <c r="AC132" s="4">
        <f t="shared" si="160"/>
        <v>1.7100840336134453</v>
      </c>
      <c r="AD132" s="4">
        <f t="shared" si="161"/>
        <v>1.1666666666666667</v>
      </c>
      <c r="AE132" s="4">
        <f t="shared" si="162"/>
        <v>1.2100840336134453</v>
      </c>
      <c r="AF132" s="4">
        <f t="shared" si="163"/>
        <v>1.6666666666666667</v>
      </c>
      <c r="AG132" s="4">
        <f>IFERROR(AVERAGE(Tabela13[[#This Row],[V1]],Tabela13[[#This Row],[V2]]),"")</f>
        <v>1.438375350140056</v>
      </c>
      <c r="AH132" s="4">
        <f>IFERROR(AVERAGE(Tabela13[[#This Row],[V1]],Tabela13[[#This Row],[V3]]),"")</f>
        <v>1.4600840336134453</v>
      </c>
      <c r="AI132" s="4">
        <f>IFERROR(AVERAGE(Tabela13[[#This Row],[V1]],Tabela13[[#This Row],[V4]]),"")</f>
        <v>1.688375350140056</v>
      </c>
      <c r="AJ132" s="4">
        <f>IFERROR(AVERAGE(Tabela13[[#This Row],[V2]],Tabela13[[#This Row],[V1]]),"")</f>
        <v>1.438375350140056</v>
      </c>
      <c r="AK132" s="4">
        <f>IFERROR(AVERAGE(Tabela13[[#This Row],[V2]],Tabela13[[#This Row],[V3]]),"")</f>
        <v>1.188375350140056</v>
      </c>
      <c r="AL132" s="4">
        <f>IFERROR(AVERAGE(Tabela13[[#This Row],[V2]],Tabela13[[#This Row],[V4]]),"")</f>
        <v>1.4166666666666667</v>
      </c>
      <c r="AM132" s="4">
        <f>IFERROR(AVERAGE(Tabela13[[#This Row],[V3]],Tabela13[[#This Row],[V1]]),"")</f>
        <v>1.4600840336134453</v>
      </c>
      <c r="AN132" s="4">
        <f>IFERROR(AVERAGE(Tabela13[[#This Row],[V3]],Tabela13[[#This Row],[V2]]),"")</f>
        <v>1.188375350140056</v>
      </c>
      <c r="AO132" s="4">
        <f>IFERROR(AVERAGE(Tabela13[[#This Row],[V3]],Tabela13[[#This Row],[V4]]),"")</f>
        <v>1.438375350140056</v>
      </c>
      <c r="AP132" s="4">
        <f>IFERROR(AVERAGE(Tabela13[[#This Row],[V4]],Tabela13[[#This Row],[V1]]),"")</f>
        <v>1.688375350140056</v>
      </c>
      <c r="AQ132" s="4">
        <f>IFERROR(AVERAGE(Tabela13[[#This Row],[V4]],Tabela13[[#This Row],[V2]]),"")</f>
        <v>1.4166666666666667</v>
      </c>
      <c r="AR132" s="4">
        <f>IFERROR(AVERAGE(Tabela13[[#This Row],[V4]],Tabela13[[#This Row],[V3]]),"")</f>
        <v>1.438375350140056</v>
      </c>
      <c r="AS132" s="4">
        <f>_xlfn.STDEV.S(Tabela13[[#This Row],[V1]:[V2]])</f>
        <v>0.38425410518260644</v>
      </c>
      <c r="AT132" s="4">
        <f>_xlfn.STDEV.S(Tabela13[[#This Row],[V1]],Tabela13[[#This Row],[V3]])</f>
        <v>0.35355339059327379</v>
      </c>
      <c r="AU132" s="4">
        <f>_xlfn.STDEV.S(Tabela13[[#This Row],[V1]],Tabela13[[#This Row],[V4]])</f>
        <v>3.0700714589331785E-2</v>
      </c>
      <c r="AV132" s="4">
        <f>_xlfn.STDEV.S(Tabela13[[#This Row],[V2]],Tabela13[[#This Row],[V1]])</f>
        <v>0.38425410518260644</v>
      </c>
      <c r="AW132" s="4">
        <f>_xlfn.STDEV.S(Tabela13[[#This Row],[V2]],Tabela13[[#This Row],[V3]])</f>
        <v>3.0700714589331785E-2</v>
      </c>
      <c r="AX132" s="4">
        <f>_xlfn.STDEV.S(Tabela13[[#This Row],[V42]],Tabela13[[#This Row],[V44]])</f>
        <v>0.73780749577587934</v>
      </c>
      <c r="AY132" s="4">
        <f>_xlfn.STDEV.S(Tabela13[[#This Row],[V3]],Tabela13[[#This Row],[V1]])</f>
        <v>0.35355339059327379</v>
      </c>
      <c r="AZ132" s="4">
        <f>_xlfn.STDEV.S(Tabela13[[#This Row],[V3]],Tabela13[[#This Row],[V2]])</f>
        <v>3.0700714589331785E-2</v>
      </c>
      <c r="BA132" s="4">
        <f>_xlfn.STDEV.S(Tabela13[[#This Row],[V3]],Tabela13[[#This Row],[V4]])</f>
        <v>0.32285267600394302</v>
      </c>
      <c r="BB132" s="4">
        <f>_xlfn.STDEV.S(Tabela13[[#This Row],[V4]],Tabela13[[#This Row],[V1]])</f>
        <v>3.0700714589331785E-2</v>
      </c>
      <c r="BC132" s="4">
        <f>_xlfn.STDEV.S(Tabela13[[#This Row],[V4]],Tabela13[[#This Row],[V2]])</f>
        <v>0.35355339059327379</v>
      </c>
      <c r="BD132" s="4">
        <f>_xlfn.STDEV.S(Tabela13[[#This Row],[V4]],Tabela13[[#This Row],[V3]])</f>
        <v>0.32285267600394302</v>
      </c>
      <c r="BE132" s="4">
        <f>Tabela13[[#This Row],[V17]]/Tabela13[[#This Row],[V5]]</f>
        <v>0.26714452882218209</v>
      </c>
      <c r="BF132" s="4">
        <f>Tabela13[[#This Row],[V18]]/Tabela13[[#This Row],[V6]]</f>
        <v>0.24214591931280335</v>
      </c>
      <c r="BG132" s="4">
        <f>Tabela13[[#This Row],[V19]]/Tabela13[[#This Row],[V7]]</f>
        <v>1.8183583755108167E-2</v>
      </c>
      <c r="BH132" s="4">
        <f>Tabela13[[#This Row],[V20]]/Tabela13[[#This Row],[V8]]</f>
        <v>0.26714452882218209</v>
      </c>
      <c r="BI132" s="4">
        <f>Tabela13[[#This Row],[V21]]/Tabela13[[#This Row],[V9]]</f>
        <v>2.5834190002101232E-2</v>
      </c>
      <c r="BJ132" s="4">
        <f>Tabela13[[#This Row],[V22]]/Tabela13[[#This Row],[V10]]</f>
        <v>0.52080529113591478</v>
      </c>
      <c r="BK132" s="4">
        <f>Tabela13[[#This Row],[V23]]/Tabela13[[#This Row],[V11]]</f>
        <v>0.24214591931280335</v>
      </c>
      <c r="BL132" s="4">
        <f>Tabela13[[#This Row],[V24]]/Tabela13[[#This Row],[V12]]</f>
        <v>2.5834190002101232E-2</v>
      </c>
      <c r="BM132" s="4">
        <f>Tabela13[[#This Row],[V25]]/Tabela13[[#This Row],[V13]]</f>
        <v>0.22445648555678219</v>
      </c>
      <c r="BN132" s="4">
        <f>Tabela13[[#This Row],[V26]]/Tabela13[[#This Row],[V14]]</f>
        <v>1.8183583755108167E-2</v>
      </c>
      <c r="BO132" s="4">
        <f>Tabela13[[#This Row],[V27]]/Tabela13[[#This Row],[V15]]</f>
        <v>0.24956709924231091</v>
      </c>
      <c r="BP132" s="4">
        <f>Tabela13[[#This Row],[V28]]/Tabela13[[#This Row],[V16]]</f>
        <v>0.22445648555678219</v>
      </c>
      <c r="BQ132" s="4">
        <f>Tabela13[[#This Row],[V1]]-Tabela13[[#This Row],[V2]]</f>
        <v>0.54341736694677856</v>
      </c>
      <c r="BR132" s="4">
        <f>Tabela13[[#This Row],[V1]]-Tabela13[[#This Row],[V3]]</f>
        <v>0.5</v>
      </c>
      <c r="BS132" s="4">
        <f>Tabela13[[#This Row],[V1]]-Tabela13[[#This Row],[V4]]</f>
        <v>4.3417366946778557E-2</v>
      </c>
      <c r="BT132" s="4">
        <f>Tabela13[[#This Row],[V2]]-Tabela13[[#This Row],[V1]]</f>
        <v>-0.54341736694677856</v>
      </c>
      <c r="BU132" s="4">
        <f>Tabela13[[#This Row],[V2]]-Tabela13[[#This Row],[V3]]</f>
        <v>-4.3417366946778557E-2</v>
      </c>
      <c r="BV132" s="4">
        <f>Tabela13[[#This Row],[V2]]-Tabela13[[#This Row],[V4]]</f>
        <v>-0.5</v>
      </c>
      <c r="BW132" s="4">
        <f>AVERAGE(Tabela13[[#This Row],[V41]],Tabela13[[#This Row],[V42]])</f>
        <v>0.52170868347338928</v>
      </c>
      <c r="BX132" s="4">
        <f>AVERAGE(Tabela13[[#This Row],[V41]],Tabela13[[#This Row],[V43]])</f>
        <v>0.29341736694677856</v>
      </c>
      <c r="BY132" s="4">
        <f>AVERAGE(Tabela13[[#This Row],[V41]],Tabela13[[#This Row],[V44]])</f>
        <v>0</v>
      </c>
      <c r="BZ132" s="4">
        <f>AVERAGE(Tabela13[[#This Row],[V41]],Tabela13[[#This Row],[V45]])</f>
        <v>0.25</v>
      </c>
      <c r="CA132" s="4">
        <f>AVERAGE(Tabela13[[#This Row],[V41]],Tabela13[[#This Row],[V46]])</f>
        <v>2.1708683473389279E-2</v>
      </c>
      <c r="CB132" s="4">
        <f>AVERAGE(Tabela13[[#This Row],[V42]],Tabela13[[#This Row],[V41]])</f>
        <v>0.52170868347338928</v>
      </c>
      <c r="CC132" s="4">
        <f>AVERAGE(Tabela13[[#This Row],[V42]],Tabela13[[#This Row],[V43]])</f>
        <v>0.27170868347338928</v>
      </c>
      <c r="CD132" s="4">
        <f>AVERAGE(Tabela13[[#This Row],[V42]],Tabela13[[#This Row],[V44]])</f>
        <v>-2.1708683473389279E-2</v>
      </c>
      <c r="CE132" s="4">
        <f>AVERAGE(Tabela13[[#This Row],[V42]],Tabela13[[#This Row],[V45]])</f>
        <v>0.22829131652661072</v>
      </c>
      <c r="CF132" s="4">
        <f>AVERAGE(Tabela13[[#This Row],[V42]],Tabela13[[#This Row],[V46]])</f>
        <v>0</v>
      </c>
      <c r="CG132" s="4">
        <f>AVERAGE(Tabela13[[#This Row],[V43]],Tabela13[[#This Row],[V41]])</f>
        <v>0.29341736694677856</v>
      </c>
      <c r="CH132" s="4">
        <f>AVERAGE(Tabela13[[#This Row],[V43]],Tabela13[[#This Row],[V42]])</f>
        <v>0.27170868347338928</v>
      </c>
      <c r="CI132" s="4">
        <f>AVERAGE(Tabela13[[#This Row],[V43]],Tabela13[[#This Row],[V44]])</f>
        <v>-0.25</v>
      </c>
      <c r="CJ132" s="4">
        <f>AVERAGE(Tabela13[[#This Row],[V43]],Tabela13[[#This Row],[V45]])</f>
        <v>0</v>
      </c>
      <c r="CK132" s="4">
        <f>AVERAGE(Tabela13[[#This Row],[V43]],Tabela13[[#This Row],[V46]])</f>
        <v>-0.22829131652661072</v>
      </c>
      <c r="CL132" s="4">
        <f>AVERAGE(Tabela13[[#This Row],[V44]],Tabela13[[#This Row],[V41]])</f>
        <v>0</v>
      </c>
      <c r="CM132" s="4">
        <f>AVERAGE(Tabela13[[#This Row],[V44]],Tabela13[[#This Row],[V42]])</f>
        <v>-2.1708683473389279E-2</v>
      </c>
      <c r="CN132" s="4">
        <f>AVERAGE(Tabela13[[#This Row],[V44]],Tabela13[[#This Row],[V43]])</f>
        <v>-0.25</v>
      </c>
      <c r="CO132" s="4">
        <f>AVERAGE(Tabela13[[#This Row],[V44]],Tabela13[[#This Row],[V45]])</f>
        <v>-0.29341736694677856</v>
      </c>
      <c r="CP132" s="4">
        <f>AVERAGE(Tabela13[[#This Row],[V44]],Tabela13[[#This Row],[V46]])</f>
        <v>-0.52170868347338928</v>
      </c>
      <c r="CQ132" s="4">
        <f>AVERAGE(Tabela13[[#This Row],[V45]],Tabela13[[#This Row],[V41]])</f>
        <v>0.25</v>
      </c>
      <c r="CR132" s="4">
        <f>AVERAGE(Tabela13[[#This Row],[V45]],Tabela13[[#This Row],[V42]])</f>
        <v>0.22829131652661072</v>
      </c>
      <c r="CS132" s="4">
        <f>AVERAGE(Tabela13[[#This Row],[V45]],Tabela13[[#This Row],[V43]])</f>
        <v>0</v>
      </c>
      <c r="CT132" s="4">
        <f>AVERAGE(Tabela13[[#This Row],[V45]],Tabela13[[#This Row],[V44]])</f>
        <v>-0.29341736694677856</v>
      </c>
      <c r="CU132" s="4">
        <f>AVERAGE(Tabela13[[#This Row],[V45]],Tabela13[[#This Row],[V46]])</f>
        <v>-0.27170868347338928</v>
      </c>
      <c r="CV132" s="4">
        <f>AVERAGE(Tabela13[[#This Row],[V46]],Tabela13[[#This Row],[V41]])</f>
        <v>2.1708683473389279E-2</v>
      </c>
      <c r="CW132" s="4">
        <f>AVERAGE(Tabela13[[#This Row],[V46]],Tabela13[[#This Row],[V42]])</f>
        <v>0</v>
      </c>
      <c r="CX132" s="4">
        <f>AVERAGE(Tabela13[[#This Row],[V46]],Tabela13[[#This Row],[V43]])</f>
        <v>-0.22829131652661072</v>
      </c>
      <c r="CY132" s="4">
        <f>AVERAGE(Tabela13[[#This Row],[V46]],Tabela13[[#This Row],[V44]])</f>
        <v>-0.52170868347338928</v>
      </c>
      <c r="CZ132" s="4">
        <f>AVERAGE(Tabela13[[#This Row],[V46]],Tabela13[[#This Row],[V45]])</f>
        <v>-0.27170868347338928</v>
      </c>
      <c r="DA132" s="3">
        <f>_xlfn.STDEV.S(Tabela13[[#This Row],[V41]],Tabela13[[#This Row],[V42]])</f>
        <v>3.0700714589331785E-2</v>
      </c>
      <c r="DB132" s="3">
        <f>_xlfn.STDEV.S(Tabela13[[#This Row],[V41]],Tabela13[[#This Row],[V43]])</f>
        <v>0.35355339059327379</v>
      </c>
      <c r="DC132" s="3">
        <f>_xlfn.STDEV.S(Tabela13[[#This Row],[V41]],Tabela13[[#This Row],[V44]])</f>
        <v>0.76850821036521111</v>
      </c>
      <c r="DD132" s="3">
        <f>_xlfn.STDEV.S(Tabela13[[#This Row],[V41]],Tabela13[[#This Row],[V45]])</f>
        <v>0.41495481977193738</v>
      </c>
      <c r="DE132" s="3">
        <f>_xlfn.STDEV.S(Tabela13[[#This Row],[V41]],Tabela13[[#This Row],[V46]])</f>
        <v>0.73780749577587934</v>
      </c>
      <c r="DF132" s="3">
        <f>_xlfn.STDEV.S(Tabela13[[#This Row],[V42]],Tabela13[[#This Row],[V41]])</f>
        <v>3.0700714589331785E-2</v>
      </c>
      <c r="DG132" s="3">
        <f>_xlfn.STDEV.S(Tabela13[[#This Row],[V42]],Tabela13[[#This Row],[V43]])</f>
        <v>0.32285267600394196</v>
      </c>
      <c r="DH132" s="3">
        <f>_xlfn.STDEV.S(Tabela13[[#This Row],[V42]],Tabela13[[#This Row],[V44]])</f>
        <v>0.73780749577587934</v>
      </c>
      <c r="DI132" s="3">
        <f>_xlfn.STDEV.S(Tabela13[[#This Row],[V42]],Tabela13[[#This Row],[V45]])</f>
        <v>0.38425410518260555</v>
      </c>
      <c r="DJ132" s="3">
        <f>_xlfn.STDEV.S(Tabela13[[#This Row],[V42]],Tabela13[[#This Row],[V46]])</f>
        <v>0.70710678118654757</v>
      </c>
      <c r="DK132" s="3">
        <f>_xlfn.STDEV.S(Tabela13[[#This Row],[V43]],Tabela13[[#This Row],[V41]])</f>
        <v>0.35355339059327379</v>
      </c>
      <c r="DL132" s="3">
        <f>_xlfn.STDEV.S(Tabela13[[#This Row],[V43]],Tabela13[[#This Row],[V42]])</f>
        <v>0.32285267600394196</v>
      </c>
      <c r="DM132" s="3">
        <f>_xlfn.STDEV.S(Tabela13[[#This Row],[V43]],Tabela13[[#This Row],[V44]])</f>
        <v>0.41495481977193738</v>
      </c>
      <c r="DN132" s="3">
        <f>_xlfn.STDEV.S(Tabela13[[#This Row],[V43]],Tabela13[[#This Row],[V45]])</f>
        <v>6.140142917866357E-2</v>
      </c>
      <c r="DO132" s="3">
        <f>_xlfn.STDEV.S(Tabela13[[#This Row],[V43]],Tabela13[[#This Row],[V46]])</f>
        <v>0.38425410518260555</v>
      </c>
      <c r="DP132" s="3">
        <f>_xlfn.STDEV.S(Tabela13[[#This Row],[V44]],Tabela13[[#This Row],[V41]])</f>
        <v>0.76850821036521111</v>
      </c>
      <c r="DQ132" s="3">
        <f>_xlfn.STDEV.S(Tabela13[[#This Row],[V44]],Tabela13[[#This Row],[V42]])</f>
        <v>0.73780749577587934</v>
      </c>
      <c r="DR132" s="3">
        <f>_xlfn.STDEV.S(Tabela13[[#This Row],[V44]],Tabela13[[#This Row],[V43]])</f>
        <v>0.41495481977193738</v>
      </c>
      <c r="DS132" s="3">
        <f>_xlfn.STDEV.S(Tabela13[[#This Row],[V44]],Tabela13[[#This Row],[V45]])</f>
        <v>0.35355339059327379</v>
      </c>
      <c r="DT132" s="3">
        <f>_xlfn.STDEV.S(Tabela13[[#This Row],[V44]],Tabela13[[#This Row],[V46]])</f>
        <v>3.0700714589331785E-2</v>
      </c>
      <c r="DU132" s="3">
        <f>_xlfn.STDEV.S(Tabela13[[#This Row],[V45]],Tabela13[[#This Row],[V41]])</f>
        <v>0.41495481977193738</v>
      </c>
      <c r="DV132" s="3">
        <f>_xlfn.STDEV.S(Tabela13[[#This Row],[V45]],Tabela13[[#This Row],[V42]])</f>
        <v>0.38425410518260555</v>
      </c>
      <c r="DW132" s="3">
        <f>_xlfn.STDEV.S(Tabela13[[#This Row],[V45]],Tabela13[[#This Row],[V43]])</f>
        <v>6.140142917866357E-2</v>
      </c>
      <c r="DX132" s="3">
        <f>_xlfn.STDEV.S(Tabela13[[#This Row],[V45]],Tabela13[[#This Row],[V44]])</f>
        <v>0.35355339059327379</v>
      </c>
      <c r="DY132" s="3">
        <f>_xlfn.STDEV.S(Tabela13[[#This Row],[V45]],Tabela13[[#This Row],[V46]])</f>
        <v>0.32285267600394196</v>
      </c>
      <c r="DZ132" s="3">
        <f>_xlfn.STDEV.S(Tabela13[[#This Row],[V46]],Tabela13[[#This Row],[V41]])</f>
        <v>0.73780749577587934</v>
      </c>
      <c r="EA132" s="3">
        <f>_xlfn.STDEV.S(Tabela13[[#This Row],[V46]],Tabela13[[#This Row],[V42]])</f>
        <v>0.70710678118654757</v>
      </c>
      <c r="EB132" s="3">
        <f>_xlfn.STDEV.S(Tabela13[[#This Row],[V46]],Tabela13[[#This Row],[V43]])</f>
        <v>0.38425410518260555</v>
      </c>
      <c r="EC132" s="3">
        <f>_xlfn.STDEV.S(Tabela13[[#This Row],[V46]],Tabela13[[#This Row],[V44]])</f>
        <v>3.0700714589331785E-2</v>
      </c>
      <c r="ED132" s="3">
        <f>_xlfn.STDEV.S(Tabela13[[#This Row],[V46]],Tabela13[[#This Row],[V45]])</f>
        <v>0.32285267600394196</v>
      </c>
      <c r="EE132" s="3">
        <f t="shared" si="164"/>
        <v>5.8846470380625231E-2</v>
      </c>
      <c r="EF132" s="3">
        <f t="shared" si="165"/>
        <v>1.2049504576782701</v>
      </c>
      <c r="EG132" s="3" t="str">
        <f t="shared" si="166"/>
        <v/>
      </c>
      <c r="EH132" s="3">
        <f t="shared" si="167"/>
        <v>1.6598192790877495</v>
      </c>
      <c r="EI132" s="3">
        <f t="shared" si="168"/>
        <v>33.986745289289011</v>
      </c>
      <c r="EJ132" s="3">
        <f t="shared" si="169"/>
        <v>5.8846470380625231E-2</v>
      </c>
      <c r="EK132" s="3">
        <f t="shared" si="170"/>
        <v>1.1882309828186322</v>
      </c>
      <c r="EL132" s="3">
        <f t="shared" si="171"/>
        <v>-33.986745289289011</v>
      </c>
      <c r="EM132" s="3">
        <f t="shared" si="172"/>
        <v>1.6831744239287134</v>
      </c>
      <c r="EN132" s="3" t="str">
        <f t="shared" si="173"/>
        <v/>
      </c>
      <c r="EO132" s="3">
        <f t="shared" si="174"/>
        <v>1.2049504576782701</v>
      </c>
      <c r="EP132" s="3">
        <f t="shared" si="175"/>
        <v>1.1882309828186322</v>
      </c>
      <c r="EQ132" s="3">
        <f t="shared" si="176"/>
        <v>-1.6598192790877495</v>
      </c>
      <c r="ER132" s="3" t="str">
        <f t="shared" si="177"/>
        <v/>
      </c>
      <c r="ES132" s="3" t="str">
        <f t="shared" si="178"/>
        <v/>
      </c>
      <c r="ET132" s="3" t="str">
        <f t="shared" si="179"/>
        <v/>
      </c>
      <c r="EU132" s="3" t="str">
        <f t="shared" si="180"/>
        <v/>
      </c>
      <c r="EV132" s="3">
        <f t="shared" si="181"/>
        <v>-1.6598192790877495</v>
      </c>
      <c r="EW132" s="3">
        <f t="shared" si="182"/>
        <v>-1.2049504576782701</v>
      </c>
      <c r="EX132" s="3">
        <f t="shared" si="183"/>
        <v>-5.8846470380625231E-2</v>
      </c>
      <c r="EY132" s="3">
        <f t="shared" si="184"/>
        <v>1.6598192790877495</v>
      </c>
      <c r="EZ132" s="3">
        <f t="shared" si="185"/>
        <v>1.6831744239287134</v>
      </c>
      <c r="FA132" s="3" t="str">
        <f t="shared" si="186"/>
        <v/>
      </c>
      <c r="FB132" s="3">
        <f t="shared" si="187"/>
        <v>-1.2049504576782701</v>
      </c>
      <c r="FC132" s="3">
        <f t="shared" si="188"/>
        <v>-1.1882309828186322</v>
      </c>
      <c r="FD132" s="3">
        <f t="shared" si="189"/>
        <v>33.986745289289011</v>
      </c>
      <c r="FE132" s="3" t="str">
        <f t="shared" si="190"/>
        <v/>
      </c>
      <c r="FF132" s="3">
        <f t="shared" si="191"/>
        <v>-1.6831744239287134</v>
      </c>
      <c r="FG132" s="3">
        <f t="shared" si="192"/>
        <v>-5.8846470380625231E-2</v>
      </c>
      <c r="FH132" s="3">
        <f t="shared" si="193"/>
        <v>-1.1882309828186322</v>
      </c>
      <c r="FI132" s="4">
        <f t="shared" si="194"/>
        <v>1</v>
      </c>
      <c r="FJ132" s="4">
        <f t="shared" si="195"/>
        <v>0.84033613445378152</v>
      </c>
      <c r="FK132" s="4">
        <f t="shared" si="196"/>
        <v>1.4798746685948423</v>
      </c>
      <c r="FL132" s="4">
        <f t="shared" si="197"/>
        <v>1.2333092311400338</v>
      </c>
      <c r="FM132" s="4">
        <f>Tabela13[[#This Row],[V139]]-Tabela13[[#This Row],[V140]]</f>
        <v>0.24656543745480852</v>
      </c>
      <c r="FN132" s="4">
        <f>Tabela13[[#This Row],[V1]]-Tabela13[[#This Row],[V2]]/2</f>
        <v>1.126750700280112</v>
      </c>
      <c r="FO132" s="4">
        <f>Tabela13[[#This Row],[V1]]-Tabela13[[#This Row],[V3]]/2</f>
        <v>1.1050420168067228</v>
      </c>
      <c r="FP132" s="4">
        <f>Tabela13[[#This Row],[V1]]-Tabela13[[#This Row],[V4]]/2</f>
        <v>0.87675070028011193</v>
      </c>
      <c r="FQ132" s="4">
        <f>Tabela13[[#This Row],[V2]]-Tabela13[[#This Row],[V1]]/2</f>
        <v>0.31162464985994409</v>
      </c>
      <c r="FR132" s="4">
        <f>Tabela13[[#This Row],[V2]]-Tabela13[[#This Row],[V3]]/2</f>
        <v>0.56162464985994409</v>
      </c>
      <c r="FS132" s="4">
        <f>Tabela13[[#This Row],[V2]]-Tabela13[[#This Row],[V4]]/2</f>
        <v>0.33333333333333337</v>
      </c>
      <c r="FT132" s="4">
        <f t="shared" si="198"/>
        <v>0.8449260376872394</v>
      </c>
      <c r="FU132" s="4">
        <f t="shared" si="199"/>
        <v>0.83525700710379169</v>
      </c>
      <c r="FV132" s="4">
        <f t="shared" si="200"/>
        <v>0.71982068683466804</v>
      </c>
      <c r="FW132" s="4">
        <f t="shared" si="201"/>
        <v>0.30208719774289144</v>
      </c>
      <c r="FX132" s="4">
        <f t="shared" si="202"/>
        <v>0.51172425718927061</v>
      </c>
      <c r="FY132" s="4">
        <f t="shared" si="203"/>
        <v>0.32175055439664224</v>
      </c>
      <c r="FZ132" s="4">
        <f t="shared" si="204"/>
        <v>152.0866867837031</v>
      </c>
      <c r="GA132" s="4">
        <f t="shared" si="205"/>
        <v>150.3462612786825</v>
      </c>
      <c r="GB132" s="4">
        <f t="shared" si="206"/>
        <v>129.56772363024024</v>
      </c>
      <c r="GC132" s="4">
        <f t="shared" si="207"/>
        <v>54.375695593720465</v>
      </c>
      <c r="GD132" s="4">
        <f t="shared" si="208"/>
        <v>92.110366294068712</v>
      </c>
      <c r="GE132" s="4">
        <f t="shared" si="209"/>
        <v>57.915099791395605</v>
      </c>
      <c r="GF132" s="4">
        <f>Tabela13[[#This Row],[V1]]-Tabela13[[#This Row],[V2]]/Tabela13[[#This Row],[V2]]</f>
        <v>0.7100840336134453</v>
      </c>
      <c r="GG132" s="4">
        <f>Tabela13[[#This Row],[V1]]-Tabela13[[#This Row],[V3]]/Tabela13[[#This Row],[V3]]</f>
        <v>0.7100840336134453</v>
      </c>
      <c r="GH132" s="4">
        <f>Tabela13[[#This Row],[V1]]-Tabela13[[#This Row],[V4]]/Tabela13[[#This Row],[V4]]</f>
        <v>0.7100840336134453</v>
      </c>
      <c r="GI132" s="4">
        <f>Tabela13[[#This Row],[V2]]-Tabela13[[#This Row],[V1]]/Tabela13[[#This Row],[V1]]</f>
        <v>0.16666666666666674</v>
      </c>
      <c r="GJ132" s="4">
        <f>Tabela13[[#This Row],[V2]]-Tabela13[[#This Row],[V3]]/Tabela13[[#This Row],[V3]]</f>
        <v>0.16666666666666674</v>
      </c>
      <c r="GK132" s="4">
        <f>Tabela13[[#This Row],[V2]]-Tabela13[[#This Row],[V4]]/Tabela13[[#This Row],[V4]]</f>
        <v>0.16666666666666674</v>
      </c>
      <c r="GL132" s="4">
        <f t="shared" si="210"/>
        <v>0.28976143506488949</v>
      </c>
      <c r="GM132" s="4">
        <f t="shared" si="211"/>
        <v>1.438375350140056</v>
      </c>
      <c r="GN132" s="4">
        <f t="shared" si="212"/>
        <v>0.20145050110645676</v>
      </c>
      <c r="GO132" s="3">
        <f t="shared" si="213"/>
        <v>1</v>
      </c>
      <c r="GP132" s="3">
        <v>100</v>
      </c>
      <c r="GQ132" s="3">
        <f t="shared" si="214"/>
        <v>1.38</v>
      </c>
      <c r="GR132" s="3">
        <f t="shared" si="215"/>
        <v>138</v>
      </c>
      <c r="GS132" s="34">
        <f>COUNTIF($D$2:D131,Tabela13[[#This Row],[HomeTeam]])</f>
        <v>5</v>
      </c>
      <c r="GT132" s="34">
        <f>COUNTIF($E$2:E131,Tabela13[[#This Row],[AwayTeam]])</f>
        <v>6</v>
      </c>
      <c r="GU132" s="3">
        <f>IFERROR(AVERAGEIFS($AD$2:AD131,$D$2:D131,Tabela13[[#This Row],[HomeTeam]],$GS$2:GS131,"&gt;="&amp;Tabela13[[#This Row],[Contagem_H]]-5),"")</f>
        <v>0.85801270246475492</v>
      </c>
      <c r="GV132" s="3">
        <f>IFERROR(AVERAGEIFS($G$2:G131,$E$2:E131,Tabela13[[#This Row],[AwayTeam]],$GT$2:GT131,"&gt;="&amp;Tabela13[[#This Row],[Contagem_A]]-5),"")</f>
        <v>1.4</v>
      </c>
      <c r="GW132" s="3">
        <f>IFERROR(AVERAGEIFS($GQ$2:GQ131,$D$2:D131,Tabela13[[#This Row],[HomeTeam]],$GS$2:GS131,"&gt;="&amp;Tabela13[[#This Row],[Contagem_H]]-5),"")</f>
        <v>-0.38</v>
      </c>
    </row>
    <row r="133" spans="1:205" x14ac:dyDescent="0.25">
      <c r="A133" t="s">
        <v>127</v>
      </c>
      <c r="B133" t="s">
        <v>183</v>
      </c>
      <c r="C133" t="s">
        <v>173</v>
      </c>
      <c r="D133" t="s">
        <v>12</v>
      </c>
      <c r="E133" t="s">
        <v>26</v>
      </c>
      <c r="F133" s="3">
        <v>2</v>
      </c>
      <c r="G133" s="3">
        <v>1</v>
      </c>
      <c r="H133" s="3" t="str">
        <f t="shared" si="216"/>
        <v>H</v>
      </c>
      <c r="I133" s="3">
        <v>1.22</v>
      </c>
      <c r="J133" s="3">
        <v>6.5</v>
      </c>
      <c r="K133" s="3">
        <v>12</v>
      </c>
      <c r="L133" s="3">
        <v>1.62</v>
      </c>
      <c r="M133" s="3">
        <v>2.25</v>
      </c>
      <c r="N133" s="3">
        <f t="shared" si="145"/>
        <v>3</v>
      </c>
      <c r="O133" s="3">
        <f t="shared" si="146"/>
        <v>3</v>
      </c>
      <c r="P133" s="3">
        <f t="shared" si="147"/>
        <v>0</v>
      </c>
      <c r="Q133" s="3">
        <f t="shared" si="148"/>
        <v>5.685161832702823E-2</v>
      </c>
      <c r="R133" s="3">
        <f t="shared" si="149"/>
        <v>6.1728395061728336E-2</v>
      </c>
      <c r="S133" s="3">
        <f t="shared" si="150"/>
        <v>1.2893589743589744</v>
      </c>
      <c r="T133" s="3">
        <f t="shared" si="151"/>
        <v>6.8695355191256837</v>
      </c>
      <c r="U133" s="3">
        <f t="shared" si="152"/>
        <v>12.682219419924339</v>
      </c>
      <c r="V133" s="3">
        <f t="shared" si="153"/>
        <v>1.7120996216897859</v>
      </c>
      <c r="W133" s="3">
        <f t="shared" si="154"/>
        <v>2.3779161412358136</v>
      </c>
      <c r="X133" s="4">
        <f t="shared" si="155"/>
        <v>0.81967213114754101</v>
      </c>
      <c r="Y133" s="4">
        <f t="shared" si="156"/>
        <v>0.15384615384615385</v>
      </c>
      <c r="Z133" s="4">
        <f t="shared" si="157"/>
        <v>8.3333333333333329E-2</v>
      </c>
      <c r="AA133" s="4">
        <f t="shared" si="158"/>
        <v>0.61728395061728392</v>
      </c>
      <c r="AB133" s="4">
        <f t="shared" si="159"/>
        <v>0.44444444444444442</v>
      </c>
      <c r="AC133" s="4">
        <f t="shared" si="160"/>
        <v>1.4098360655737705</v>
      </c>
      <c r="AD133" s="4">
        <f t="shared" si="161"/>
        <v>0.54166666666666663</v>
      </c>
      <c r="AE133" s="4">
        <f t="shared" si="162"/>
        <v>0.9098360655737705</v>
      </c>
      <c r="AF133" s="4">
        <f t="shared" si="163"/>
        <v>1.0416666666666667</v>
      </c>
      <c r="AG133" s="4">
        <f>IFERROR(AVERAGE(Tabela13[[#This Row],[V1]],Tabela13[[#This Row],[V2]]),"")</f>
        <v>0.97575136612021862</v>
      </c>
      <c r="AH133" s="4">
        <f>IFERROR(AVERAGE(Tabela13[[#This Row],[V1]],Tabela13[[#This Row],[V3]]),"")</f>
        <v>1.1598360655737705</v>
      </c>
      <c r="AI133" s="4">
        <f>IFERROR(AVERAGE(Tabela13[[#This Row],[V1]],Tabela13[[#This Row],[V4]]),"")</f>
        <v>1.2257513661202186</v>
      </c>
      <c r="AJ133" s="4">
        <f>IFERROR(AVERAGE(Tabela13[[#This Row],[V2]],Tabela13[[#This Row],[V1]]),"")</f>
        <v>0.97575136612021862</v>
      </c>
      <c r="AK133" s="4">
        <f>IFERROR(AVERAGE(Tabela13[[#This Row],[V2]],Tabela13[[#This Row],[V3]]),"")</f>
        <v>0.72575136612021862</v>
      </c>
      <c r="AL133" s="4">
        <f>IFERROR(AVERAGE(Tabela13[[#This Row],[V2]],Tabela13[[#This Row],[V4]]),"")</f>
        <v>0.79166666666666674</v>
      </c>
      <c r="AM133" s="4">
        <f>IFERROR(AVERAGE(Tabela13[[#This Row],[V3]],Tabela13[[#This Row],[V1]]),"")</f>
        <v>1.1598360655737705</v>
      </c>
      <c r="AN133" s="4">
        <f>IFERROR(AVERAGE(Tabela13[[#This Row],[V3]],Tabela13[[#This Row],[V2]]),"")</f>
        <v>0.72575136612021862</v>
      </c>
      <c r="AO133" s="4">
        <f>IFERROR(AVERAGE(Tabela13[[#This Row],[V3]],Tabela13[[#This Row],[V4]]),"")</f>
        <v>0.97575136612021862</v>
      </c>
      <c r="AP133" s="4">
        <f>IFERROR(AVERAGE(Tabela13[[#This Row],[V4]],Tabela13[[#This Row],[V1]]),"")</f>
        <v>1.2257513661202186</v>
      </c>
      <c r="AQ133" s="4">
        <f>IFERROR(AVERAGE(Tabela13[[#This Row],[V4]],Tabela13[[#This Row],[V2]]),"")</f>
        <v>0.79166666666666674</v>
      </c>
      <c r="AR133" s="4">
        <f>IFERROR(AVERAGE(Tabela13[[#This Row],[V4]],Tabela13[[#This Row],[V3]]),"")</f>
        <v>0.97575136612021862</v>
      </c>
      <c r="AS133" s="4">
        <f>_xlfn.STDEV.S(Tabela13[[#This Row],[V1]:[V2]])</f>
        <v>0.61388846918586193</v>
      </c>
      <c r="AT133" s="4">
        <f>_xlfn.STDEV.S(Tabela13[[#This Row],[V1]],Tabela13[[#This Row],[V3]])</f>
        <v>0.35355339059327379</v>
      </c>
      <c r="AU133" s="4">
        <f>_xlfn.STDEV.S(Tabela13[[#This Row],[V1]],Tabela13[[#This Row],[V4]])</f>
        <v>0.26033507859258898</v>
      </c>
      <c r="AV133" s="4">
        <f>_xlfn.STDEV.S(Tabela13[[#This Row],[V2]],Tabela13[[#This Row],[V1]])</f>
        <v>0.61388846918586193</v>
      </c>
      <c r="AW133" s="4">
        <f>_xlfn.STDEV.S(Tabela13[[#This Row],[V2]],Tabela13[[#This Row],[V3]])</f>
        <v>0.2603350785925877</v>
      </c>
      <c r="AX133" s="4">
        <f>_xlfn.STDEV.S(Tabela13[[#This Row],[V42]],Tabela13[[#This Row],[V44]])</f>
        <v>0.96744185977913577</v>
      </c>
      <c r="AY133" s="4">
        <f>_xlfn.STDEV.S(Tabela13[[#This Row],[V3]],Tabela13[[#This Row],[V1]])</f>
        <v>0.35355339059327379</v>
      </c>
      <c r="AZ133" s="4">
        <f>_xlfn.STDEV.S(Tabela13[[#This Row],[V3]],Tabela13[[#This Row],[V2]])</f>
        <v>0.2603350785925877</v>
      </c>
      <c r="BA133" s="4">
        <f>_xlfn.STDEV.S(Tabela13[[#This Row],[V3]],Tabela13[[#This Row],[V4]])</f>
        <v>9.3218312000685616E-2</v>
      </c>
      <c r="BB133" s="4">
        <f>_xlfn.STDEV.S(Tabela13[[#This Row],[V4]],Tabela13[[#This Row],[V1]])</f>
        <v>0.26033507859258898</v>
      </c>
      <c r="BC133" s="4">
        <f>_xlfn.STDEV.S(Tabela13[[#This Row],[V4]],Tabela13[[#This Row],[V2]])</f>
        <v>0.35355339059327345</v>
      </c>
      <c r="BD133" s="4">
        <f>_xlfn.STDEV.S(Tabela13[[#This Row],[V4]],Tabela13[[#This Row],[V3]])</f>
        <v>9.3218312000685616E-2</v>
      </c>
      <c r="BE133" s="4">
        <f>Tabela13[[#This Row],[V17]]/Tabela13[[#This Row],[V5]]</f>
        <v>0.62914436043969324</v>
      </c>
      <c r="BF133" s="4">
        <f>Tabela13[[#This Row],[V18]]/Tabela13[[#This Row],[V6]]</f>
        <v>0.30483048517582617</v>
      </c>
      <c r="BG133" s="4">
        <f>Tabela13[[#This Row],[V19]]/Tabela13[[#This Row],[V7]]</f>
        <v>0.21238816108083045</v>
      </c>
      <c r="BH133" s="4">
        <f>Tabela13[[#This Row],[V20]]/Tabela13[[#This Row],[V8]]</f>
        <v>0.62914436043969324</v>
      </c>
      <c r="BI133" s="4">
        <f>Tabela13[[#This Row],[V21]]/Tabela13[[#This Row],[V9]]</f>
        <v>0.3587111106442808</v>
      </c>
      <c r="BJ133" s="4">
        <f>Tabela13[[#This Row],[V22]]/Tabela13[[#This Row],[V10]]</f>
        <v>1.2220318228789082</v>
      </c>
      <c r="BK133" s="4">
        <f>Tabela13[[#This Row],[V23]]/Tabela13[[#This Row],[V11]]</f>
        <v>0.30483048517582617</v>
      </c>
      <c r="BL133" s="4">
        <f>Tabela13[[#This Row],[V24]]/Tabela13[[#This Row],[V12]]</f>
        <v>0.3587111106442808</v>
      </c>
      <c r="BM133" s="4">
        <f>Tabela13[[#This Row],[V25]]/Tabela13[[#This Row],[V13]]</f>
        <v>9.5534902883446793E-2</v>
      </c>
      <c r="BN133" s="4">
        <f>Tabela13[[#This Row],[V26]]/Tabela13[[#This Row],[V14]]</f>
        <v>0.21238816108083045</v>
      </c>
      <c r="BO133" s="4">
        <f>Tabela13[[#This Row],[V27]]/Tabela13[[#This Row],[V15]]</f>
        <v>0.44659375653887168</v>
      </c>
      <c r="BP133" s="4">
        <f>Tabela13[[#This Row],[V28]]/Tabela13[[#This Row],[V16]]</f>
        <v>9.5534902883446793E-2</v>
      </c>
      <c r="BQ133" s="4">
        <f>Tabela13[[#This Row],[V1]]-Tabela13[[#This Row],[V2]]</f>
        <v>0.86816939890710387</v>
      </c>
      <c r="BR133" s="4">
        <f>Tabela13[[#This Row],[V1]]-Tabela13[[#This Row],[V3]]</f>
        <v>0.5</v>
      </c>
      <c r="BS133" s="4">
        <f>Tabela13[[#This Row],[V1]]-Tabela13[[#This Row],[V4]]</f>
        <v>0.36816939890710376</v>
      </c>
      <c r="BT133" s="4">
        <f>Tabela13[[#This Row],[V2]]-Tabela13[[#This Row],[V1]]</f>
        <v>-0.86816939890710387</v>
      </c>
      <c r="BU133" s="4">
        <f>Tabela13[[#This Row],[V2]]-Tabela13[[#This Row],[V3]]</f>
        <v>-0.36816939890710387</v>
      </c>
      <c r="BV133" s="4">
        <f>Tabela13[[#This Row],[V2]]-Tabela13[[#This Row],[V4]]</f>
        <v>-0.50000000000000011</v>
      </c>
      <c r="BW133" s="4">
        <f>AVERAGE(Tabela13[[#This Row],[V41]],Tabela13[[#This Row],[V42]])</f>
        <v>0.68408469945355188</v>
      </c>
      <c r="BX133" s="4">
        <f>AVERAGE(Tabela13[[#This Row],[V41]],Tabela13[[#This Row],[V43]])</f>
        <v>0.61816939890710376</v>
      </c>
      <c r="BY133" s="4">
        <f>AVERAGE(Tabela13[[#This Row],[V41]],Tabela13[[#This Row],[V44]])</f>
        <v>0</v>
      </c>
      <c r="BZ133" s="4">
        <f>AVERAGE(Tabela13[[#This Row],[V41]],Tabela13[[#This Row],[V45]])</f>
        <v>0.25</v>
      </c>
      <c r="CA133" s="4">
        <f>AVERAGE(Tabela13[[#This Row],[V41]],Tabela13[[#This Row],[V46]])</f>
        <v>0.18408469945355188</v>
      </c>
      <c r="CB133" s="4">
        <f>AVERAGE(Tabela13[[#This Row],[V42]],Tabela13[[#This Row],[V41]])</f>
        <v>0.68408469945355188</v>
      </c>
      <c r="CC133" s="4">
        <f>AVERAGE(Tabela13[[#This Row],[V42]],Tabela13[[#This Row],[V43]])</f>
        <v>0.43408469945355188</v>
      </c>
      <c r="CD133" s="4">
        <f>AVERAGE(Tabela13[[#This Row],[V42]],Tabela13[[#This Row],[V44]])</f>
        <v>-0.18408469945355194</v>
      </c>
      <c r="CE133" s="4">
        <f>AVERAGE(Tabela13[[#This Row],[V42]],Tabela13[[#This Row],[V45]])</f>
        <v>6.5915300546448063E-2</v>
      </c>
      <c r="CF133" s="4">
        <f>AVERAGE(Tabela13[[#This Row],[V42]],Tabela13[[#This Row],[V46]])</f>
        <v>0</v>
      </c>
      <c r="CG133" s="4">
        <f>AVERAGE(Tabela13[[#This Row],[V43]],Tabela13[[#This Row],[V41]])</f>
        <v>0.61816939890710376</v>
      </c>
      <c r="CH133" s="4">
        <f>AVERAGE(Tabela13[[#This Row],[V43]],Tabela13[[#This Row],[V42]])</f>
        <v>0.43408469945355188</v>
      </c>
      <c r="CI133" s="4">
        <f>AVERAGE(Tabela13[[#This Row],[V43]],Tabela13[[#This Row],[V44]])</f>
        <v>-0.25000000000000006</v>
      </c>
      <c r="CJ133" s="4">
        <f>AVERAGE(Tabela13[[#This Row],[V43]],Tabela13[[#This Row],[V45]])</f>
        <v>0</v>
      </c>
      <c r="CK133" s="4">
        <f>AVERAGE(Tabela13[[#This Row],[V43]],Tabela13[[#This Row],[V46]])</f>
        <v>-6.5915300546448174E-2</v>
      </c>
      <c r="CL133" s="4">
        <f>AVERAGE(Tabela13[[#This Row],[V44]],Tabela13[[#This Row],[V41]])</f>
        <v>0</v>
      </c>
      <c r="CM133" s="4">
        <f>AVERAGE(Tabela13[[#This Row],[V44]],Tabela13[[#This Row],[V42]])</f>
        <v>-0.18408469945355194</v>
      </c>
      <c r="CN133" s="4">
        <f>AVERAGE(Tabela13[[#This Row],[V44]],Tabela13[[#This Row],[V43]])</f>
        <v>-0.25000000000000006</v>
      </c>
      <c r="CO133" s="4">
        <f>AVERAGE(Tabela13[[#This Row],[V44]],Tabela13[[#This Row],[V45]])</f>
        <v>-0.61816939890710387</v>
      </c>
      <c r="CP133" s="4">
        <f>AVERAGE(Tabela13[[#This Row],[V44]],Tabela13[[#This Row],[V46]])</f>
        <v>-0.68408469945355199</v>
      </c>
      <c r="CQ133" s="4">
        <f>AVERAGE(Tabela13[[#This Row],[V45]],Tabela13[[#This Row],[V41]])</f>
        <v>0.25</v>
      </c>
      <c r="CR133" s="4">
        <f>AVERAGE(Tabela13[[#This Row],[V45]],Tabela13[[#This Row],[V42]])</f>
        <v>6.5915300546448063E-2</v>
      </c>
      <c r="CS133" s="4">
        <f>AVERAGE(Tabela13[[#This Row],[V45]],Tabela13[[#This Row],[V43]])</f>
        <v>0</v>
      </c>
      <c r="CT133" s="4">
        <f>AVERAGE(Tabela13[[#This Row],[V45]],Tabela13[[#This Row],[V44]])</f>
        <v>-0.61816939890710387</v>
      </c>
      <c r="CU133" s="4">
        <f>AVERAGE(Tabela13[[#This Row],[V45]],Tabela13[[#This Row],[V46]])</f>
        <v>-0.43408469945355199</v>
      </c>
      <c r="CV133" s="4">
        <f>AVERAGE(Tabela13[[#This Row],[V46]],Tabela13[[#This Row],[V41]])</f>
        <v>0.18408469945355188</v>
      </c>
      <c r="CW133" s="4">
        <f>AVERAGE(Tabela13[[#This Row],[V46]],Tabela13[[#This Row],[V42]])</f>
        <v>0</v>
      </c>
      <c r="CX133" s="4">
        <f>AVERAGE(Tabela13[[#This Row],[V46]],Tabela13[[#This Row],[V43]])</f>
        <v>-6.5915300546448174E-2</v>
      </c>
      <c r="CY133" s="4">
        <f>AVERAGE(Tabela13[[#This Row],[V46]],Tabela13[[#This Row],[V44]])</f>
        <v>-0.68408469945355199</v>
      </c>
      <c r="CZ133" s="4">
        <f>AVERAGE(Tabela13[[#This Row],[V46]],Tabela13[[#This Row],[V45]])</f>
        <v>-0.43408469945355199</v>
      </c>
      <c r="DA133" s="3">
        <f>_xlfn.STDEV.S(Tabela13[[#This Row],[V41]],Tabela13[[#This Row],[V42]])</f>
        <v>0.26033507859258859</v>
      </c>
      <c r="DB133" s="3">
        <f>_xlfn.STDEV.S(Tabela13[[#This Row],[V41]],Tabela13[[#This Row],[V43]])</f>
        <v>0.35355339059327406</v>
      </c>
      <c r="DC133" s="3">
        <f>_xlfn.STDEV.S(Tabela13[[#This Row],[V41]],Tabela13[[#This Row],[V44]])</f>
        <v>1.2277769383717241</v>
      </c>
      <c r="DD133" s="3">
        <f>_xlfn.STDEV.S(Tabela13[[#This Row],[V41]],Tabela13[[#This Row],[V45]])</f>
        <v>0.87422354777845024</v>
      </c>
      <c r="DE133" s="3">
        <f>_xlfn.STDEV.S(Tabela13[[#This Row],[V41]],Tabela13[[#This Row],[V46]])</f>
        <v>0.96744185977913588</v>
      </c>
      <c r="DF133" s="3">
        <f>_xlfn.STDEV.S(Tabela13[[#This Row],[V42]],Tabela13[[#This Row],[V41]])</f>
        <v>0.26033507859258859</v>
      </c>
      <c r="DG133" s="3">
        <f>_xlfn.STDEV.S(Tabela13[[#This Row],[V42]],Tabela13[[#This Row],[V43]])</f>
        <v>9.3218312000685574E-2</v>
      </c>
      <c r="DH133" s="3">
        <f>_xlfn.STDEV.S(Tabela13[[#This Row],[V42]],Tabela13[[#This Row],[V44]])</f>
        <v>0.96744185977913577</v>
      </c>
      <c r="DI133" s="3">
        <f>_xlfn.STDEV.S(Tabela13[[#This Row],[V42]],Tabela13[[#This Row],[V45]])</f>
        <v>0.61388846918586204</v>
      </c>
      <c r="DJ133" s="3">
        <f>_xlfn.STDEV.S(Tabela13[[#This Row],[V42]],Tabela13[[#This Row],[V46]])</f>
        <v>0.70710678118654757</v>
      </c>
      <c r="DK133" s="3">
        <f>_xlfn.STDEV.S(Tabela13[[#This Row],[V43]],Tabela13[[#This Row],[V41]])</f>
        <v>0.35355339059327406</v>
      </c>
      <c r="DL133" s="3">
        <f>_xlfn.STDEV.S(Tabela13[[#This Row],[V43]],Tabela13[[#This Row],[V42]])</f>
        <v>9.3218312000685574E-2</v>
      </c>
      <c r="DM133" s="3">
        <f>_xlfn.STDEV.S(Tabela13[[#This Row],[V43]],Tabela13[[#This Row],[V44]])</f>
        <v>0.87422354777845013</v>
      </c>
      <c r="DN133" s="3">
        <f>_xlfn.STDEV.S(Tabela13[[#This Row],[V43]],Tabela13[[#This Row],[V45]])</f>
        <v>0.5206701571851764</v>
      </c>
      <c r="DO133" s="3">
        <f>_xlfn.STDEV.S(Tabela13[[#This Row],[V43]],Tabela13[[#This Row],[V46]])</f>
        <v>0.61388846918586204</v>
      </c>
      <c r="DP133" s="3">
        <f>_xlfn.STDEV.S(Tabela13[[#This Row],[V44]],Tabela13[[#This Row],[V41]])</f>
        <v>1.2277769383717241</v>
      </c>
      <c r="DQ133" s="3">
        <f>_xlfn.STDEV.S(Tabela13[[#This Row],[V44]],Tabela13[[#This Row],[V42]])</f>
        <v>0.96744185977913577</v>
      </c>
      <c r="DR133" s="3">
        <f>_xlfn.STDEV.S(Tabela13[[#This Row],[V44]],Tabela13[[#This Row],[V43]])</f>
        <v>0.87422354777845013</v>
      </c>
      <c r="DS133" s="3">
        <f>_xlfn.STDEV.S(Tabela13[[#This Row],[V44]],Tabela13[[#This Row],[V45]])</f>
        <v>0.35355339059327379</v>
      </c>
      <c r="DT133" s="3">
        <f>_xlfn.STDEV.S(Tabela13[[#This Row],[V44]],Tabela13[[#This Row],[V46]])</f>
        <v>0.26033507859258836</v>
      </c>
      <c r="DU133" s="3">
        <f>_xlfn.STDEV.S(Tabela13[[#This Row],[V45]],Tabela13[[#This Row],[V41]])</f>
        <v>0.87422354777845024</v>
      </c>
      <c r="DV133" s="3">
        <f>_xlfn.STDEV.S(Tabela13[[#This Row],[V45]],Tabela13[[#This Row],[V42]])</f>
        <v>0.61388846918586204</v>
      </c>
      <c r="DW133" s="3">
        <f>_xlfn.STDEV.S(Tabela13[[#This Row],[V45]],Tabela13[[#This Row],[V43]])</f>
        <v>0.5206701571851764</v>
      </c>
      <c r="DX133" s="3">
        <f>_xlfn.STDEV.S(Tabela13[[#This Row],[V45]],Tabela13[[#This Row],[V44]])</f>
        <v>0.35355339059327379</v>
      </c>
      <c r="DY133" s="3">
        <f>_xlfn.STDEV.S(Tabela13[[#This Row],[V45]],Tabela13[[#This Row],[V46]])</f>
        <v>9.3218312000685574E-2</v>
      </c>
      <c r="DZ133" s="3">
        <f>_xlfn.STDEV.S(Tabela13[[#This Row],[V46]],Tabela13[[#This Row],[V41]])</f>
        <v>0.96744185977913588</v>
      </c>
      <c r="EA133" s="3">
        <f>_xlfn.STDEV.S(Tabela13[[#This Row],[V46]],Tabela13[[#This Row],[V42]])</f>
        <v>0.70710678118654757</v>
      </c>
      <c r="EB133" s="3">
        <f>_xlfn.STDEV.S(Tabela13[[#This Row],[V46]],Tabela13[[#This Row],[V43]])</f>
        <v>0.61388846918586204</v>
      </c>
      <c r="EC133" s="3">
        <f>_xlfn.STDEV.S(Tabela13[[#This Row],[V46]],Tabela13[[#This Row],[V44]])</f>
        <v>0.26033507859258836</v>
      </c>
      <c r="ED133" s="3">
        <f>_xlfn.STDEV.S(Tabela13[[#This Row],[V46]],Tabela13[[#This Row],[V45]])</f>
        <v>9.3218312000685574E-2</v>
      </c>
      <c r="EE133" s="3">
        <f t="shared" si="164"/>
        <v>0.38055971548632023</v>
      </c>
      <c r="EF133" s="3">
        <f t="shared" si="165"/>
        <v>0.57193609262823564</v>
      </c>
      <c r="EG133" s="3" t="str">
        <f t="shared" si="166"/>
        <v/>
      </c>
      <c r="EH133" s="3">
        <f t="shared" si="167"/>
        <v>3.496894191113801</v>
      </c>
      <c r="EI133" s="3">
        <f t="shared" si="168"/>
        <v>5.2554170045144906</v>
      </c>
      <c r="EJ133" s="3">
        <f t="shared" si="169"/>
        <v>0.38055971548632023</v>
      </c>
      <c r="EK133" s="3">
        <f t="shared" si="170"/>
        <v>0.21474682733124106</v>
      </c>
      <c r="EL133" s="3">
        <f t="shared" si="171"/>
        <v>-5.2554170045144879</v>
      </c>
      <c r="EM133" s="3">
        <f t="shared" si="172"/>
        <v>9.3132924237109052</v>
      </c>
      <c r="EN133" s="3" t="str">
        <f t="shared" si="173"/>
        <v/>
      </c>
      <c r="EO133" s="3">
        <f t="shared" si="174"/>
        <v>0.57193609262823564</v>
      </c>
      <c r="EP133" s="3">
        <f t="shared" si="175"/>
        <v>0.21474682733124106</v>
      </c>
      <c r="EQ133" s="3">
        <f t="shared" si="176"/>
        <v>-3.4968941911137996</v>
      </c>
      <c r="ER133" s="3" t="str">
        <f t="shared" si="177"/>
        <v/>
      </c>
      <c r="ES133" s="3" t="str">
        <f t="shared" si="178"/>
        <v/>
      </c>
      <c r="ET133" s="3" t="str">
        <f t="shared" si="179"/>
        <v/>
      </c>
      <c r="EU133" s="3" t="str">
        <f t="shared" si="180"/>
        <v/>
      </c>
      <c r="EV133" s="3">
        <f t="shared" si="181"/>
        <v>-3.4968941911137996</v>
      </c>
      <c r="EW133" s="3">
        <f t="shared" si="182"/>
        <v>-0.57193609262823508</v>
      </c>
      <c r="EX133" s="3">
        <f t="shared" si="183"/>
        <v>-0.38055971548631984</v>
      </c>
      <c r="EY133" s="3">
        <f t="shared" si="184"/>
        <v>3.496894191113801</v>
      </c>
      <c r="EZ133" s="3">
        <f t="shared" si="185"/>
        <v>9.3132924237109052</v>
      </c>
      <c r="FA133" s="3" t="str">
        <f t="shared" si="186"/>
        <v/>
      </c>
      <c r="FB133" s="3">
        <f t="shared" si="187"/>
        <v>-0.57193609262823508</v>
      </c>
      <c r="FC133" s="3">
        <f t="shared" si="188"/>
        <v>-0.21474682733124101</v>
      </c>
      <c r="FD133" s="3">
        <f t="shared" si="189"/>
        <v>5.2554170045144906</v>
      </c>
      <c r="FE133" s="3" t="str">
        <f t="shared" si="190"/>
        <v/>
      </c>
      <c r="FF133" s="3">
        <f t="shared" si="191"/>
        <v>-9.3132924237108892</v>
      </c>
      <c r="FG133" s="3">
        <f t="shared" si="192"/>
        <v>-0.38055971548631984</v>
      </c>
      <c r="FH133" s="3">
        <f t="shared" si="193"/>
        <v>-0.21474682733124101</v>
      </c>
      <c r="FI133" s="4">
        <f t="shared" si="194"/>
        <v>0.16666666666666666</v>
      </c>
      <c r="FJ133" s="4">
        <f t="shared" si="195"/>
        <v>0.81967213114754101</v>
      </c>
      <c r="FK133" s="4">
        <f t="shared" si="196"/>
        <v>2.4723078452818932</v>
      </c>
      <c r="FL133" s="4">
        <f t="shared" si="197"/>
        <v>0.38212190514069799</v>
      </c>
      <c r="FM133" s="4">
        <f>Tabela13[[#This Row],[V139]]-Tabela13[[#This Row],[V140]]</f>
        <v>2.0901859401411951</v>
      </c>
      <c r="FN133" s="4">
        <f>Tabela13[[#This Row],[V1]]-Tabela13[[#This Row],[V2]]/2</f>
        <v>1.1390027322404372</v>
      </c>
      <c r="FO133" s="4">
        <f>Tabela13[[#This Row],[V1]]-Tabela13[[#This Row],[V3]]/2</f>
        <v>0.95491803278688525</v>
      </c>
      <c r="FP133" s="4">
        <f>Tabela13[[#This Row],[V1]]-Tabela13[[#This Row],[V4]]/2</f>
        <v>0.88900273224043713</v>
      </c>
      <c r="FQ133" s="4">
        <f>Tabela13[[#This Row],[V2]]-Tabela13[[#This Row],[V1]]/2</f>
        <v>-0.16325136612021862</v>
      </c>
      <c r="FR133" s="4">
        <f>Tabela13[[#This Row],[V2]]-Tabela13[[#This Row],[V3]]/2</f>
        <v>8.6748633879781378E-2</v>
      </c>
      <c r="FS133" s="4">
        <f>Tabela13[[#This Row],[V2]]-Tabela13[[#This Row],[V4]]/2</f>
        <v>2.0833333333333259E-2</v>
      </c>
      <c r="FT133" s="4">
        <f t="shared" si="198"/>
        <v>0.85029174844350097</v>
      </c>
      <c r="FU133" s="4">
        <f t="shared" si="199"/>
        <v>0.76234145336104964</v>
      </c>
      <c r="FV133" s="4">
        <f t="shared" si="200"/>
        <v>0.72670593233841452</v>
      </c>
      <c r="FW133" s="4">
        <f t="shared" si="201"/>
        <v>-0.16182385313718547</v>
      </c>
      <c r="FX133" s="4">
        <f t="shared" si="202"/>
        <v>8.6532007251689136E-2</v>
      </c>
      <c r="FY133" s="4">
        <f t="shared" si="203"/>
        <v>2.0830320036217011E-2</v>
      </c>
      <c r="FZ133" s="4">
        <f t="shared" si="204"/>
        <v>153.05251471983019</v>
      </c>
      <c r="GA133" s="4">
        <f t="shared" si="205"/>
        <v>137.22146160498892</v>
      </c>
      <c r="GB133" s="4">
        <f t="shared" si="206"/>
        <v>130.80706782091463</v>
      </c>
      <c r="GC133" s="4">
        <f t="shared" si="207"/>
        <v>-29.128293564693386</v>
      </c>
      <c r="GD133" s="4">
        <f t="shared" si="208"/>
        <v>15.575761305304045</v>
      </c>
      <c r="GE133" s="4">
        <f t="shared" si="209"/>
        <v>3.7494576065190621</v>
      </c>
      <c r="GF133" s="4">
        <f>Tabela13[[#This Row],[V1]]-Tabela13[[#This Row],[V2]]/Tabela13[[#This Row],[V2]]</f>
        <v>0.4098360655737705</v>
      </c>
      <c r="GG133" s="4">
        <f>Tabela13[[#This Row],[V1]]-Tabela13[[#This Row],[V3]]/Tabela13[[#This Row],[V3]]</f>
        <v>0.4098360655737705</v>
      </c>
      <c r="GH133" s="4">
        <f>Tabela13[[#This Row],[V1]]-Tabela13[[#This Row],[V4]]/Tabela13[[#This Row],[V4]]</f>
        <v>0.4098360655737705</v>
      </c>
      <c r="GI133" s="4">
        <f>Tabela13[[#This Row],[V2]]-Tabela13[[#This Row],[V1]]/Tabela13[[#This Row],[V1]]</f>
        <v>-0.45833333333333337</v>
      </c>
      <c r="GJ133" s="4">
        <f>Tabela13[[#This Row],[V2]]-Tabela13[[#This Row],[V3]]/Tabela13[[#This Row],[V3]]</f>
        <v>-0.45833333333333337</v>
      </c>
      <c r="GK133" s="4">
        <f>Tabela13[[#This Row],[V2]]-Tabela13[[#This Row],[V4]]/Tabela13[[#This Row],[V4]]</f>
        <v>-0.45833333333333337</v>
      </c>
      <c r="GL133" s="4">
        <f t="shared" si="210"/>
        <v>0.35849161138099084</v>
      </c>
      <c r="GM133" s="4">
        <f t="shared" si="211"/>
        <v>0.97575136612021862</v>
      </c>
      <c r="GN133" s="4">
        <f t="shared" si="212"/>
        <v>0.36740057337190801</v>
      </c>
      <c r="GO133" s="3">
        <f t="shared" si="213"/>
        <v>1</v>
      </c>
      <c r="GP133" s="3">
        <v>100</v>
      </c>
      <c r="GQ133" s="3">
        <f t="shared" si="214"/>
        <v>0.21999999999999997</v>
      </c>
      <c r="GR133" s="3">
        <f t="shared" si="215"/>
        <v>21.999999999999996</v>
      </c>
      <c r="GS133" s="34">
        <f>COUNTIF($D$2:D132,Tabela13[[#This Row],[HomeTeam]])</f>
        <v>7</v>
      </c>
      <c r="GT133" s="34">
        <f>COUNTIF($E$2:E132,Tabela13[[#This Row],[AwayTeam]])</f>
        <v>7</v>
      </c>
      <c r="GU133" s="3">
        <f>IFERROR(AVERAGEIFS($AD$2:AD132,$D$2:D132,Tabela13[[#This Row],[HomeTeam]],$GS$2:GS132,"&gt;="&amp;Tabela13[[#This Row],[Contagem_H]]-5),"")</f>
        <v>0.49760830648048693</v>
      </c>
      <c r="GV133" s="3">
        <f>IFERROR(AVERAGEIFS($G$2:G132,$E$2:E132,Tabela13[[#This Row],[AwayTeam]],$GT$2:GT132,"&gt;="&amp;Tabela13[[#This Row],[Contagem_A]]-5),"")</f>
        <v>1.6</v>
      </c>
      <c r="GW133" s="3">
        <f>IFERROR(AVERAGEIFS($GQ$2:GQ132,$D$2:D132,Tabela13[[#This Row],[HomeTeam]],$GS$2:GS132,"&gt;="&amp;Tabela13[[#This Row],[Contagem_H]]-5),"")</f>
        <v>0.39599999999999996</v>
      </c>
    </row>
    <row r="134" spans="1:205" x14ac:dyDescent="0.25">
      <c r="A134" t="s">
        <v>127</v>
      </c>
      <c r="B134" t="s">
        <v>183</v>
      </c>
      <c r="C134" t="s">
        <v>173</v>
      </c>
      <c r="D134" t="s">
        <v>22</v>
      </c>
      <c r="E134" t="s">
        <v>16</v>
      </c>
      <c r="F134" s="3">
        <v>3</v>
      </c>
      <c r="G134" s="3">
        <v>1</v>
      </c>
      <c r="H134" s="3" t="str">
        <f t="shared" si="216"/>
        <v>H</v>
      </c>
      <c r="I134" s="3">
        <v>1.53</v>
      </c>
      <c r="J134" s="3">
        <v>4.2</v>
      </c>
      <c r="K134" s="3">
        <v>6</v>
      </c>
      <c r="L134" s="3">
        <v>1.75</v>
      </c>
      <c r="M134" s="3">
        <v>2.0499999999999998</v>
      </c>
      <c r="N134" s="3">
        <f t="shared" si="145"/>
        <v>4</v>
      </c>
      <c r="O134" s="3">
        <f t="shared" si="146"/>
        <v>3</v>
      </c>
      <c r="P134" s="3">
        <f t="shared" si="147"/>
        <v>0</v>
      </c>
      <c r="Q134" s="3">
        <f t="shared" si="148"/>
        <v>5.8356676003734842E-2</v>
      </c>
      <c r="R134" s="3">
        <f t="shared" si="149"/>
        <v>5.9233449477351874E-2</v>
      </c>
      <c r="S134" s="3">
        <f t="shared" si="150"/>
        <v>1.6192857142857144</v>
      </c>
      <c r="T134" s="3">
        <f t="shared" si="151"/>
        <v>4.4450980392156865</v>
      </c>
      <c r="U134" s="3">
        <f t="shared" si="152"/>
        <v>6.3501400560224095</v>
      </c>
      <c r="V134" s="3">
        <f t="shared" si="153"/>
        <v>1.852124183006536</v>
      </c>
      <c r="W134" s="3">
        <f t="shared" si="154"/>
        <v>2.1696311858076562</v>
      </c>
      <c r="X134" s="4">
        <f t="shared" si="155"/>
        <v>0.65359477124183007</v>
      </c>
      <c r="Y134" s="4">
        <f t="shared" si="156"/>
        <v>0.23809523809523808</v>
      </c>
      <c r="Z134" s="4">
        <f t="shared" si="157"/>
        <v>0.16666666666666666</v>
      </c>
      <c r="AA134" s="4">
        <f t="shared" si="158"/>
        <v>0.5714285714285714</v>
      </c>
      <c r="AB134" s="4">
        <f t="shared" si="159"/>
        <v>0.48780487804878053</v>
      </c>
      <c r="AC134" s="4">
        <f t="shared" si="160"/>
        <v>1.826797385620915</v>
      </c>
      <c r="AD134" s="4">
        <f t="shared" si="161"/>
        <v>0.58333333333333337</v>
      </c>
      <c r="AE134" s="4">
        <f t="shared" si="162"/>
        <v>0.82679738562091498</v>
      </c>
      <c r="AF134" s="4">
        <f t="shared" si="163"/>
        <v>1.5833333333333333</v>
      </c>
      <c r="AG134" s="4">
        <f>IFERROR(AVERAGE(Tabela13[[#This Row],[V1]],Tabela13[[#This Row],[V2]]),"")</f>
        <v>1.2050653594771241</v>
      </c>
      <c r="AH134" s="4">
        <f>IFERROR(AVERAGE(Tabela13[[#This Row],[V1]],Tabela13[[#This Row],[V3]]),"")</f>
        <v>1.326797385620915</v>
      </c>
      <c r="AI134" s="4">
        <f>IFERROR(AVERAGE(Tabela13[[#This Row],[V1]],Tabela13[[#This Row],[V4]]),"")</f>
        <v>1.7050653594771241</v>
      </c>
      <c r="AJ134" s="4">
        <f>IFERROR(AVERAGE(Tabela13[[#This Row],[V2]],Tabela13[[#This Row],[V1]]),"")</f>
        <v>1.2050653594771241</v>
      </c>
      <c r="AK134" s="4">
        <f>IFERROR(AVERAGE(Tabela13[[#This Row],[V2]],Tabela13[[#This Row],[V3]]),"")</f>
        <v>0.70506535947712412</v>
      </c>
      <c r="AL134" s="4">
        <f>IFERROR(AVERAGE(Tabela13[[#This Row],[V2]],Tabela13[[#This Row],[V4]]),"")</f>
        <v>1.0833333333333333</v>
      </c>
      <c r="AM134" s="4">
        <f>IFERROR(AVERAGE(Tabela13[[#This Row],[V3]],Tabela13[[#This Row],[V1]]),"")</f>
        <v>1.326797385620915</v>
      </c>
      <c r="AN134" s="4">
        <f>IFERROR(AVERAGE(Tabela13[[#This Row],[V3]],Tabela13[[#This Row],[V2]]),"")</f>
        <v>0.70506535947712412</v>
      </c>
      <c r="AO134" s="4">
        <f>IFERROR(AVERAGE(Tabela13[[#This Row],[V3]],Tabela13[[#This Row],[V4]]),"")</f>
        <v>1.2050653594771241</v>
      </c>
      <c r="AP134" s="4">
        <f>IFERROR(AVERAGE(Tabela13[[#This Row],[V4]],Tabela13[[#This Row],[V1]]),"")</f>
        <v>1.7050653594771241</v>
      </c>
      <c r="AQ134" s="4">
        <f>IFERROR(AVERAGE(Tabela13[[#This Row],[V4]],Tabela13[[#This Row],[V2]]),"")</f>
        <v>1.0833333333333333</v>
      </c>
      <c r="AR134" s="4">
        <f>IFERROR(AVERAGE(Tabela13[[#This Row],[V4]],Tabela13[[#This Row],[V3]]),"")</f>
        <v>1.2050653594771241</v>
      </c>
      <c r="AS134" s="4">
        <f>_xlfn.STDEV.S(Tabela13[[#This Row],[V1]:[V2]])</f>
        <v>0.87926186353425262</v>
      </c>
      <c r="AT134" s="4">
        <f>_xlfn.STDEV.S(Tabela13[[#This Row],[V1]],Tabela13[[#This Row],[V3]])</f>
        <v>0.70710678118654779</v>
      </c>
      <c r="AU134" s="4">
        <f>_xlfn.STDEV.S(Tabela13[[#This Row],[V1]],Tabela13[[#This Row],[V4]])</f>
        <v>0.17215508234770521</v>
      </c>
      <c r="AV134" s="4">
        <f>_xlfn.STDEV.S(Tabela13[[#This Row],[V2]],Tabela13[[#This Row],[V1]])</f>
        <v>0.87926186353425262</v>
      </c>
      <c r="AW134" s="4">
        <f>_xlfn.STDEV.S(Tabela13[[#This Row],[V2]],Tabela13[[#This Row],[V3]])</f>
        <v>0.17215508234770574</v>
      </c>
      <c r="AX134" s="4">
        <f>_xlfn.STDEV.S(Tabela13[[#This Row],[V42]],Tabela13[[#This Row],[V44]])</f>
        <v>1.5863686447208001</v>
      </c>
      <c r="AY134" s="4">
        <f>_xlfn.STDEV.S(Tabela13[[#This Row],[V3]],Tabela13[[#This Row],[V1]])</f>
        <v>0.70710678118654779</v>
      </c>
      <c r="AZ134" s="4">
        <f>_xlfn.STDEV.S(Tabela13[[#This Row],[V3]],Tabela13[[#This Row],[V2]])</f>
        <v>0.17215508234770574</v>
      </c>
      <c r="BA134" s="4">
        <f>_xlfn.STDEV.S(Tabela13[[#This Row],[V3]],Tabela13[[#This Row],[V4]])</f>
        <v>0.53495169883884208</v>
      </c>
      <c r="BB134" s="4">
        <f>_xlfn.STDEV.S(Tabela13[[#This Row],[V4]],Tabela13[[#This Row],[V1]])</f>
        <v>0.17215508234770521</v>
      </c>
      <c r="BC134" s="4">
        <f>_xlfn.STDEV.S(Tabela13[[#This Row],[V4]],Tabela13[[#This Row],[V2]])</f>
        <v>0.70710678118654757</v>
      </c>
      <c r="BD134" s="4">
        <f>_xlfn.STDEV.S(Tabela13[[#This Row],[V4]],Tabela13[[#This Row],[V3]])</f>
        <v>0.53495169883884208</v>
      </c>
      <c r="BE134" s="4">
        <f>Tabela13[[#This Row],[V17]]/Tabela13[[#This Row],[V5]]</f>
        <v>0.72963831929893241</v>
      </c>
      <c r="BF134" s="4">
        <f>Tabela13[[#This Row],[V18]]/Tabela13[[#This Row],[V6]]</f>
        <v>0.53294254936720109</v>
      </c>
      <c r="BG134" s="4">
        <f>Tabela13[[#This Row],[V19]]/Tabela13[[#This Row],[V7]]</f>
        <v>0.10096685232083909</v>
      </c>
      <c r="BH134" s="4">
        <f>Tabela13[[#This Row],[V20]]/Tabela13[[#This Row],[V8]]</f>
        <v>0.72963831929893241</v>
      </c>
      <c r="BI134" s="4">
        <f>Tabela13[[#This Row],[V21]]/Tabela13[[#This Row],[V9]]</f>
        <v>0.24416896963336251</v>
      </c>
      <c r="BJ134" s="4">
        <f>Tabela13[[#This Row],[V22]]/Tabela13[[#This Row],[V10]]</f>
        <v>1.4643402874345848</v>
      </c>
      <c r="BK134" s="4">
        <f>Tabela13[[#This Row],[V23]]/Tabela13[[#This Row],[V11]]</f>
        <v>0.53294254936720109</v>
      </c>
      <c r="BL134" s="4">
        <f>Tabela13[[#This Row],[V24]]/Tabela13[[#This Row],[V12]]</f>
        <v>0.24416896963336251</v>
      </c>
      <c r="BM134" s="4">
        <f>Tabela13[[#This Row],[V25]]/Tabela13[[#This Row],[V13]]</f>
        <v>0.44391924025677476</v>
      </c>
      <c r="BN134" s="4">
        <f>Tabela13[[#This Row],[V26]]/Tabela13[[#This Row],[V14]]</f>
        <v>0.10096685232083909</v>
      </c>
      <c r="BO134" s="4">
        <f>Tabela13[[#This Row],[V27]]/Tabela13[[#This Row],[V15]]</f>
        <v>0.65271395186450554</v>
      </c>
      <c r="BP134" s="4">
        <f>Tabela13[[#This Row],[V28]]/Tabela13[[#This Row],[V16]]</f>
        <v>0.44391924025677476</v>
      </c>
      <c r="BQ134" s="4">
        <f>Tabela13[[#This Row],[V1]]-Tabela13[[#This Row],[V2]]</f>
        <v>1.2434640522875817</v>
      </c>
      <c r="BR134" s="4">
        <f>Tabela13[[#This Row],[V1]]-Tabela13[[#This Row],[V3]]</f>
        <v>1</v>
      </c>
      <c r="BS134" s="4">
        <f>Tabela13[[#This Row],[V1]]-Tabela13[[#This Row],[V4]]</f>
        <v>0.24346405228758172</v>
      </c>
      <c r="BT134" s="4">
        <f>Tabela13[[#This Row],[V2]]-Tabela13[[#This Row],[V1]]</f>
        <v>-1.2434640522875817</v>
      </c>
      <c r="BU134" s="4">
        <f>Tabela13[[#This Row],[V2]]-Tabela13[[#This Row],[V3]]</f>
        <v>-0.24346405228758161</v>
      </c>
      <c r="BV134" s="4">
        <f>Tabela13[[#This Row],[V2]]-Tabela13[[#This Row],[V4]]</f>
        <v>-0.99999999999999989</v>
      </c>
      <c r="BW134" s="4">
        <f>AVERAGE(Tabela13[[#This Row],[V41]],Tabela13[[#This Row],[V42]])</f>
        <v>1.1217320261437909</v>
      </c>
      <c r="BX134" s="4">
        <f>AVERAGE(Tabela13[[#This Row],[V41]],Tabela13[[#This Row],[V43]])</f>
        <v>0.74346405228758172</v>
      </c>
      <c r="BY134" s="4">
        <f>AVERAGE(Tabela13[[#This Row],[V41]],Tabela13[[#This Row],[V44]])</f>
        <v>0</v>
      </c>
      <c r="BZ134" s="4">
        <f>AVERAGE(Tabela13[[#This Row],[V41]],Tabela13[[#This Row],[V45]])</f>
        <v>0.5</v>
      </c>
      <c r="CA134" s="4">
        <f>AVERAGE(Tabela13[[#This Row],[V41]],Tabela13[[#This Row],[V46]])</f>
        <v>0.12173202614379092</v>
      </c>
      <c r="CB134" s="4">
        <f>AVERAGE(Tabela13[[#This Row],[V42]],Tabela13[[#This Row],[V41]])</f>
        <v>1.1217320261437909</v>
      </c>
      <c r="CC134" s="4">
        <f>AVERAGE(Tabela13[[#This Row],[V42]],Tabela13[[#This Row],[V43]])</f>
        <v>0.62173202614379086</v>
      </c>
      <c r="CD134" s="4">
        <f>AVERAGE(Tabela13[[#This Row],[V42]],Tabela13[[#This Row],[V44]])</f>
        <v>-0.12173202614379086</v>
      </c>
      <c r="CE134" s="4">
        <f>AVERAGE(Tabela13[[#This Row],[V42]],Tabela13[[#This Row],[V45]])</f>
        <v>0.37826797385620919</v>
      </c>
      <c r="CF134" s="4">
        <f>AVERAGE(Tabela13[[#This Row],[V42]],Tabela13[[#This Row],[V46]])</f>
        <v>0</v>
      </c>
      <c r="CG134" s="4">
        <f>AVERAGE(Tabela13[[#This Row],[V43]],Tabela13[[#This Row],[V41]])</f>
        <v>0.74346405228758172</v>
      </c>
      <c r="CH134" s="4">
        <f>AVERAGE(Tabela13[[#This Row],[V43]],Tabela13[[#This Row],[V42]])</f>
        <v>0.62173202614379086</v>
      </c>
      <c r="CI134" s="4">
        <f>AVERAGE(Tabela13[[#This Row],[V43]],Tabela13[[#This Row],[V44]])</f>
        <v>-0.5</v>
      </c>
      <c r="CJ134" s="4">
        <f>AVERAGE(Tabela13[[#This Row],[V43]],Tabela13[[#This Row],[V45]])</f>
        <v>0</v>
      </c>
      <c r="CK134" s="4">
        <f>AVERAGE(Tabela13[[#This Row],[V43]],Tabela13[[#This Row],[V46]])</f>
        <v>-0.37826797385620908</v>
      </c>
      <c r="CL134" s="4">
        <f>AVERAGE(Tabela13[[#This Row],[V44]],Tabela13[[#This Row],[V41]])</f>
        <v>0</v>
      </c>
      <c r="CM134" s="4">
        <f>AVERAGE(Tabela13[[#This Row],[V44]],Tabela13[[#This Row],[V42]])</f>
        <v>-0.12173202614379086</v>
      </c>
      <c r="CN134" s="4">
        <f>AVERAGE(Tabela13[[#This Row],[V44]],Tabela13[[#This Row],[V43]])</f>
        <v>-0.5</v>
      </c>
      <c r="CO134" s="4">
        <f>AVERAGE(Tabela13[[#This Row],[V44]],Tabela13[[#This Row],[V45]])</f>
        <v>-0.74346405228758172</v>
      </c>
      <c r="CP134" s="4">
        <f>AVERAGE(Tabela13[[#This Row],[V44]],Tabela13[[#This Row],[V46]])</f>
        <v>-1.1217320261437909</v>
      </c>
      <c r="CQ134" s="4">
        <f>AVERAGE(Tabela13[[#This Row],[V45]],Tabela13[[#This Row],[V41]])</f>
        <v>0.5</v>
      </c>
      <c r="CR134" s="4">
        <f>AVERAGE(Tabela13[[#This Row],[V45]],Tabela13[[#This Row],[V42]])</f>
        <v>0.37826797385620919</v>
      </c>
      <c r="CS134" s="4">
        <f>AVERAGE(Tabela13[[#This Row],[V45]],Tabela13[[#This Row],[V43]])</f>
        <v>0</v>
      </c>
      <c r="CT134" s="4">
        <f>AVERAGE(Tabela13[[#This Row],[V45]],Tabela13[[#This Row],[V44]])</f>
        <v>-0.74346405228758172</v>
      </c>
      <c r="CU134" s="4">
        <f>AVERAGE(Tabela13[[#This Row],[V45]],Tabela13[[#This Row],[V46]])</f>
        <v>-0.62173202614379075</v>
      </c>
      <c r="CV134" s="4">
        <f>AVERAGE(Tabela13[[#This Row],[V46]],Tabela13[[#This Row],[V41]])</f>
        <v>0.12173202614379092</v>
      </c>
      <c r="CW134" s="4">
        <f>AVERAGE(Tabela13[[#This Row],[V46]],Tabela13[[#This Row],[V42]])</f>
        <v>0</v>
      </c>
      <c r="CX134" s="4">
        <f>AVERAGE(Tabela13[[#This Row],[V46]],Tabela13[[#This Row],[V43]])</f>
        <v>-0.37826797385620908</v>
      </c>
      <c r="CY134" s="4">
        <f>AVERAGE(Tabela13[[#This Row],[V46]],Tabela13[[#This Row],[V44]])</f>
        <v>-1.1217320261437909</v>
      </c>
      <c r="CZ134" s="4">
        <f>AVERAGE(Tabela13[[#This Row],[V46]],Tabela13[[#This Row],[V45]])</f>
        <v>-0.62173202614379075</v>
      </c>
      <c r="DA134" s="3">
        <f>_xlfn.STDEV.S(Tabela13[[#This Row],[V41]],Tabela13[[#This Row],[V42]])</f>
        <v>0.17215508234770444</v>
      </c>
      <c r="DB134" s="3">
        <f>_xlfn.STDEV.S(Tabela13[[#This Row],[V41]],Tabela13[[#This Row],[V43]])</f>
        <v>0.70710678118654735</v>
      </c>
      <c r="DC134" s="3">
        <f>_xlfn.STDEV.S(Tabela13[[#This Row],[V41]],Tabela13[[#This Row],[V44]])</f>
        <v>1.7585237270685055</v>
      </c>
      <c r="DD134" s="3">
        <f>_xlfn.STDEV.S(Tabela13[[#This Row],[V41]],Tabela13[[#This Row],[V45]])</f>
        <v>1.0514169458819578</v>
      </c>
      <c r="DE134" s="3">
        <f>_xlfn.STDEV.S(Tabela13[[#This Row],[V41]],Tabela13[[#This Row],[V46]])</f>
        <v>1.5863686447208001</v>
      </c>
      <c r="DF134" s="3">
        <f>_xlfn.STDEV.S(Tabela13[[#This Row],[V42]],Tabela13[[#This Row],[V41]])</f>
        <v>0.17215508234770444</v>
      </c>
      <c r="DG134" s="3">
        <f>_xlfn.STDEV.S(Tabela13[[#This Row],[V42]],Tabela13[[#This Row],[V43]])</f>
        <v>0.5349516988388423</v>
      </c>
      <c r="DH134" s="3">
        <f>_xlfn.STDEV.S(Tabela13[[#This Row],[V42]],Tabela13[[#This Row],[V44]])</f>
        <v>1.5863686447208001</v>
      </c>
      <c r="DI134" s="3">
        <f>_xlfn.STDEV.S(Tabela13[[#This Row],[V42]],Tabela13[[#This Row],[V45]])</f>
        <v>0.87926186353425262</v>
      </c>
      <c r="DJ134" s="3">
        <f>_xlfn.STDEV.S(Tabela13[[#This Row],[V42]],Tabela13[[#This Row],[V46]])</f>
        <v>1.4142135623730949</v>
      </c>
      <c r="DK134" s="3">
        <f>_xlfn.STDEV.S(Tabela13[[#This Row],[V43]],Tabela13[[#This Row],[V41]])</f>
        <v>0.70710678118654735</v>
      </c>
      <c r="DL134" s="3">
        <f>_xlfn.STDEV.S(Tabela13[[#This Row],[V43]],Tabela13[[#This Row],[V42]])</f>
        <v>0.5349516988388423</v>
      </c>
      <c r="DM134" s="3">
        <f>_xlfn.STDEV.S(Tabela13[[#This Row],[V43]],Tabela13[[#This Row],[V44]])</f>
        <v>1.0514169458819578</v>
      </c>
      <c r="DN134" s="3">
        <f>_xlfn.STDEV.S(Tabela13[[#This Row],[V43]],Tabela13[[#This Row],[V45]])</f>
        <v>0.34431016469541037</v>
      </c>
      <c r="DO134" s="3">
        <f>_xlfn.STDEV.S(Tabela13[[#This Row],[V43]],Tabela13[[#This Row],[V46]])</f>
        <v>0.87926186353425262</v>
      </c>
      <c r="DP134" s="3">
        <f>_xlfn.STDEV.S(Tabela13[[#This Row],[V44]],Tabela13[[#This Row],[V41]])</f>
        <v>1.7585237270685055</v>
      </c>
      <c r="DQ134" s="3">
        <f>_xlfn.STDEV.S(Tabela13[[#This Row],[V44]],Tabela13[[#This Row],[V42]])</f>
        <v>1.5863686447208001</v>
      </c>
      <c r="DR134" s="3">
        <f>_xlfn.STDEV.S(Tabela13[[#This Row],[V44]],Tabela13[[#This Row],[V43]])</f>
        <v>1.0514169458819578</v>
      </c>
      <c r="DS134" s="3">
        <f>_xlfn.STDEV.S(Tabela13[[#This Row],[V44]],Tabela13[[#This Row],[V45]])</f>
        <v>0.70710678118654735</v>
      </c>
      <c r="DT134" s="3">
        <f>_xlfn.STDEV.S(Tabela13[[#This Row],[V44]],Tabela13[[#This Row],[V46]])</f>
        <v>0.17215508234770316</v>
      </c>
      <c r="DU134" s="3">
        <f>_xlfn.STDEV.S(Tabela13[[#This Row],[V45]],Tabela13[[#This Row],[V41]])</f>
        <v>1.0514169458819578</v>
      </c>
      <c r="DV134" s="3">
        <f>_xlfn.STDEV.S(Tabela13[[#This Row],[V45]],Tabela13[[#This Row],[V42]])</f>
        <v>0.87926186353425262</v>
      </c>
      <c r="DW134" s="3">
        <f>_xlfn.STDEV.S(Tabela13[[#This Row],[V45]],Tabela13[[#This Row],[V43]])</f>
        <v>0.34431016469541037</v>
      </c>
      <c r="DX134" s="3">
        <f>_xlfn.STDEV.S(Tabela13[[#This Row],[V45]],Tabela13[[#This Row],[V44]])</f>
        <v>0.70710678118654735</v>
      </c>
      <c r="DY134" s="3">
        <f>_xlfn.STDEV.S(Tabela13[[#This Row],[V45]],Tabela13[[#This Row],[V46]])</f>
        <v>0.5349516988388423</v>
      </c>
      <c r="DZ134" s="3">
        <f>_xlfn.STDEV.S(Tabela13[[#This Row],[V46]],Tabela13[[#This Row],[V41]])</f>
        <v>1.5863686447208001</v>
      </c>
      <c r="EA134" s="3">
        <f>_xlfn.STDEV.S(Tabela13[[#This Row],[V46]],Tabela13[[#This Row],[V42]])</f>
        <v>1.4142135623730949</v>
      </c>
      <c r="EB134" s="3">
        <f>_xlfn.STDEV.S(Tabela13[[#This Row],[V46]],Tabela13[[#This Row],[V43]])</f>
        <v>0.87926186353425262</v>
      </c>
      <c r="EC134" s="3">
        <f>_xlfn.STDEV.S(Tabela13[[#This Row],[V46]],Tabela13[[#This Row],[V44]])</f>
        <v>0.17215508234770316</v>
      </c>
      <c r="ED134" s="3">
        <f>_xlfn.STDEV.S(Tabela13[[#This Row],[V46]],Tabela13[[#This Row],[V45]])</f>
        <v>0.5349516988388423</v>
      </c>
      <c r="EE134" s="3">
        <f t="shared" si="164"/>
        <v>0.15347255702373652</v>
      </c>
      <c r="EF134" s="3">
        <f t="shared" si="165"/>
        <v>0.95109747271685052</v>
      </c>
      <c r="EG134" s="3" t="str">
        <f t="shared" si="166"/>
        <v/>
      </c>
      <c r="EH134" s="3">
        <f t="shared" si="167"/>
        <v>2.1028338917639156</v>
      </c>
      <c r="EI134" s="3">
        <f t="shared" si="168"/>
        <v>13.031645779451397</v>
      </c>
      <c r="EJ134" s="3">
        <f t="shared" si="169"/>
        <v>0.15347255702373652</v>
      </c>
      <c r="EK134" s="3">
        <f t="shared" si="170"/>
        <v>0.86042165489979361</v>
      </c>
      <c r="EL134" s="3">
        <f t="shared" si="171"/>
        <v>-13.031645779451404</v>
      </c>
      <c r="EM134" s="3">
        <f t="shared" si="172"/>
        <v>2.3244417299480022</v>
      </c>
      <c r="EN134" s="3" t="str">
        <f t="shared" si="173"/>
        <v/>
      </c>
      <c r="EO134" s="3">
        <f t="shared" si="174"/>
        <v>0.95109747271685052</v>
      </c>
      <c r="EP134" s="3">
        <f t="shared" si="175"/>
        <v>0.86042165489979361</v>
      </c>
      <c r="EQ134" s="3">
        <f t="shared" si="176"/>
        <v>-2.1028338917639156</v>
      </c>
      <c r="ER134" s="3" t="str">
        <f t="shared" si="177"/>
        <v/>
      </c>
      <c r="ES134" s="3" t="str">
        <f t="shared" si="178"/>
        <v/>
      </c>
      <c r="ET134" s="3" t="str">
        <f t="shared" si="179"/>
        <v/>
      </c>
      <c r="EU134" s="3" t="str">
        <f t="shared" si="180"/>
        <v/>
      </c>
      <c r="EV134" s="3">
        <f t="shared" si="181"/>
        <v>-2.1028338917639156</v>
      </c>
      <c r="EW134" s="3">
        <f t="shared" si="182"/>
        <v>-0.95109747271685052</v>
      </c>
      <c r="EX134" s="3">
        <f t="shared" si="183"/>
        <v>-0.15347255702373538</v>
      </c>
      <c r="EY134" s="3">
        <f t="shared" si="184"/>
        <v>2.1028338917639156</v>
      </c>
      <c r="EZ134" s="3">
        <f t="shared" si="185"/>
        <v>2.3244417299480022</v>
      </c>
      <c r="FA134" s="3" t="str">
        <f t="shared" si="186"/>
        <v/>
      </c>
      <c r="FB134" s="3">
        <f t="shared" si="187"/>
        <v>-0.95109747271685052</v>
      </c>
      <c r="FC134" s="3">
        <f t="shared" si="188"/>
        <v>-0.86042165489979383</v>
      </c>
      <c r="FD134" s="3">
        <f t="shared" si="189"/>
        <v>13.031645779451397</v>
      </c>
      <c r="FE134" s="3" t="str">
        <f t="shared" si="190"/>
        <v/>
      </c>
      <c r="FF134" s="3">
        <f t="shared" si="191"/>
        <v>-2.3244417299480031</v>
      </c>
      <c r="FG134" s="3">
        <f t="shared" si="192"/>
        <v>-0.15347255702373538</v>
      </c>
      <c r="FH134" s="3">
        <f t="shared" si="193"/>
        <v>-0.86042165489979383</v>
      </c>
      <c r="FI134" s="4">
        <f t="shared" si="194"/>
        <v>0.5</v>
      </c>
      <c r="FJ134" s="4">
        <f t="shared" si="195"/>
        <v>0.65359477124183007</v>
      </c>
      <c r="FK134" s="4">
        <f t="shared" si="196"/>
        <v>2.0776356418173796</v>
      </c>
      <c r="FL134" s="4">
        <f t="shared" si="197"/>
        <v>0.69739744155271288</v>
      </c>
      <c r="FM134" s="4">
        <f>Tabela13[[#This Row],[V139]]-Tabela13[[#This Row],[V140]]</f>
        <v>1.3802382002646667</v>
      </c>
      <c r="FN134" s="4">
        <f>Tabela13[[#This Row],[V1]]-Tabela13[[#This Row],[V2]]/2</f>
        <v>1.5351307189542482</v>
      </c>
      <c r="FO134" s="4">
        <f>Tabela13[[#This Row],[V1]]-Tabela13[[#This Row],[V3]]/2</f>
        <v>1.4133986928104574</v>
      </c>
      <c r="FP134" s="4">
        <f>Tabela13[[#This Row],[V1]]-Tabela13[[#This Row],[V4]]/2</f>
        <v>1.0351307189542482</v>
      </c>
      <c r="FQ134" s="4">
        <f>Tabela13[[#This Row],[V2]]-Tabela13[[#This Row],[V1]]/2</f>
        <v>-0.33006535947712412</v>
      </c>
      <c r="FR134" s="4">
        <f>Tabela13[[#This Row],[V2]]-Tabela13[[#This Row],[V3]]/2</f>
        <v>0.16993464052287588</v>
      </c>
      <c r="FS134" s="4">
        <f>Tabela13[[#This Row],[V2]]-Tabela13[[#This Row],[V4]]/2</f>
        <v>-0.20833333333333326</v>
      </c>
      <c r="FT134" s="4">
        <f t="shared" si="198"/>
        <v>0.99343030416496259</v>
      </c>
      <c r="FU134" s="4">
        <f t="shared" si="199"/>
        <v>0.95504489056407238</v>
      </c>
      <c r="FV134" s="4">
        <f t="shared" si="200"/>
        <v>0.80265859282088292</v>
      </c>
      <c r="FW134" s="4">
        <f t="shared" si="201"/>
        <v>-0.31880650009581851</v>
      </c>
      <c r="FX134" s="4">
        <f t="shared" si="202"/>
        <v>0.16832663281779708</v>
      </c>
      <c r="FY134" s="4">
        <f t="shared" si="203"/>
        <v>-0.20539538918976732</v>
      </c>
      <c r="FZ134" s="4">
        <f t="shared" si="204"/>
        <v>178.81745474969327</v>
      </c>
      <c r="GA134" s="4">
        <f t="shared" si="205"/>
        <v>171.90808030153303</v>
      </c>
      <c r="GB134" s="4">
        <f t="shared" si="206"/>
        <v>144.47854670775891</v>
      </c>
      <c r="GC134" s="4">
        <f t="shared" si="207"/>
        <v>-57.385170017247326</v>
      </c>
      <c r="GD134" s="4">
        <f t="shared" si="208"/>
        <v>30.298793907203475</v>
      </c>
      <c r="GE134" s="4">
        <f t="shared" si="209"/>
        <v>-36.971170054158115</v>
      </c>
      <c r="GF134" s="4">
        <f>Tabela13[[#This Row],[V1]]-Tabela13[[#This Row],[V2]]/Tabela13[[#This Row],[V2]]</f>
        <v>0.82679738562091498</v>
      </c>
      <c r="GG134" s="4">
        <f>Tabela13[[#This Row],[V1]]-Tabela13[[#This Row],[V3]]/Tabela13[[#This Row],[V3]]</f>
        <v>0.82679738562091498</v>
      </c>
      <c r="GH134" s="4">
        <f>Tabela13[[#This Row],[V1]]-Tabela13[[#This Row],[V4]]/Tabela13[[#This Row],[V4]]</f>
        <v>0.82679738562091498</v>
      </c>
      <c r="GI134" s="4">
        <f>Tabela13[[#This Row],[V2]]-Tabela13[[#This Row],[V1]]/Tabela13[[#This Row],[V1]]</f>
        <v>-0.41666666666666663</v>
      </c>
      <c r="GJ134" s="4">
        <f>Tabela13[[#This Row],[V2]]-Tabela13[[#This Row],[V3]]/Tabela13[[#This Row],[V3]]</f>
        <v>-0.41666666666666663</v>
      </c>
      <c r="GK134" s="4">
        <f>Tabela13[[#This Row],[V2]]-Tabela13[[#This Row],[V4]]/Tabela13[[#This Row],[V4]]</f>
        <v>-0.41666666666666663</v>
      </c>
      <c r="GL134" s="4">
        <f t="shared" si="210"/>
        <v>0.59421509706959641</v>
      </c>
      <c r="GM134" s="4">
        <f t="shared" si="211"/>
        <v>1.2050653594771241</v>
      </c>
      <c r="GN134" s="4">
        <f t="shared" si="212"/>
        <v>0.49309781614453291</v>
      </c>
      <c r="GO134" s="3">
        <f t="shared" si="213"/>
        <v>1</v>
      </c>
      <c r="GP134" s="3">
        <v>100</v>
      </c>
      <c r="GQ134" s="3">
        <f t="shared" si="214"/>
        <v>0.53</v>
      </c>
      <c r="GR134" s="3">
        <f t="shared" si="215"/>
        <v>53</v>
      </c>
      <c r="GS134" s="34">
        <f>COUNTIF($D$2:D133,Tabela13[[#This Row],[HomeTeam]])</f>
        <v>7</v>
      </c>
      <c r="GT134" s="34">
        <f>COUNTIF($E$2:E133,Tabela13[[#This Row],[AwayTeam]])</f>
        <v>7</v>
      </c>
      <c r="GU134" s="3">
        <f>IFERROR(AVERAGEIFS($AD$2:AD133,$D$2:D133,Tabela13[[#This Row],[HomeTeam]],$GS$2:GS133,"&gt;="&amp;Tabela13[[#This Row],[Contagem_H]]-5),"")</f>
        <v>0.9591725723259088</v>
      </c>
      <c r="GV134" s="3">
        <f>IFERROR(AVERAGEIFS($G$2:G133,$E$2:E133,Tabela13[[#This Row],[AwayTeam]],$GT$2:GT133,"&gt;="&amp;Tabela13[[#This Row],[Contagem_A]]-5),"")</f>
        <v>1</v>
      </c>
      <c r="GW134" s="3">
        <f>IFERROR(AVERAGEIFS($GQ$2:GQ133,$D$2:D133,Tabela13[[#This Row],[HomeTeam]],$GS$2:GS133,"&gt;="&amp;Tabela13[[#This Row],[Contagem_H]]-5),"")</f>
        <v>-0.23000000000000004</v>
      </c>
    </row>
    <row r="135" spans="1:205" x14ac:dyDescent="0.25">
      <c r="A135" t="s">
        <v>127</v>
      </c>
      <c r="B135" t="s">
        <v>183</v>
      </c>
      <c r="C135" t="s">
        <v>173</v>
      </c>
      <c r="D135" t="s">
        <v>11</v>
      </c>
      <c r="E135" t="s">
        <v>135</v>
      </c>
      <c r="F135" s="3">
        <v>5</v>
      </c>
      <c r="G135" s="3">
        <v>0</v>
      </c>
      <c r="H135" s="3" t="str">
        <f t="shared" si="216"/>
        <v>H</v>
      </c>
      <c r="I135" s="3">
        <v>1.7</v>
      </c>
      <c r="J135" s="3">
        <v>3.6</v>
      </c>
      <c r="K135" s="3">
        <v>5.25</v>
      </c>
      <c r="L135" s="3">
        <v>2.08</v>
      </c>
      <c r="M135" s="3">
        <v>1.73</v>
      </c>
      <c r="N135" s="3">
        <f t="shared" si="145"/>
        <v>5</v>
      </c>
      <c r="O135" s="3">
        <f t="shared" si="146"/>
        <v>3</v>
      </c>
      <c r="P135" s="3">
        <f t="shared" si="147"/>
        <v>0</v>
      </c>
      <c r="Q135" s="3">
        <f t="shared" si="148"/>
        <v>5.6489262371615334E-2</v>
      </c>
      <c r="R135" s="3">
        <f t="shared" si="149"/>
        <v>5.8803912850155626E-2</v>
      </c>
      <c r="S135" s="3">
        <f t="shared" si="150"/>
        <v>1.7960317460317461</v>
      </c>
      <c r="T135" s="3">
        <f t="shared" si="151"/>
        <v>3.8033613445378154</v>
      </c>
      <c r="U135" s="3">
        <f t="shared" si="152"/>
        <v>5.5465686274509807</v>
      </c>
      <c r="V135" s="3">
        <f t="shared" si="153"/>
        <v>2.1974976657329601</v>
      </c>
      <c r="W135" s="3">
        <f t="shared" si="154"/>
        <v>1.8277264239028945</v>
      </c>
      <c r="X135" s="4">
        <f t="shared" si="155"/>
        <v>0.58823529411764708</v>
      </c>
      <c r="Y135" s="4">
        <f t="shared" si="156"/>
        <v>0.27777777777777779</v>
      </c>
      <c r="Z135" s="4">
        <f t="shared" si="157"/>
        <v>0.19047619047619047</v>
      </c>
      <c r="AA135" s="4">
        <f t="shared" si="158"/>
        <v>0.48076923076923073</v>
      </c>
      <c r="AB135" s="4">
        <f t="shared" si="159"/>
        <v>0.5780346820809249</v>
      </c>
      <c r="AC135" s="4">
        <f t="shared" si="160"/>
        <v>2.7941176470588234</v>
      </c>
      <c r="AD135" s="4">
        <f t="shared" si="161"/>
        <v>9.5238095238095233E-2</v>
      </c>
      <c r="AE135" s="4">
        <f t="shared" si="162"/>
        <v>0.29411764705882354</v>
      </c>
      <c r="AF135" s="4">
        <f t="shared" si="163"/>
        <v>2.5952380952380953</v>
      </c>
      <c r="AG135" s="4">
        <f>IFERROR(AVERAGE(Tabela13[[#This Row],[V1]],Tabela13[[#This Row],[V2]]),"")</f>
        <v>1.4446778711484594</v>
      </c>
      <c r="AH135" s="4">
        <f>IFERROR(AVERAGE(Tabela13[[#This Row],[V1]],Tabela13[[#This Row],[V3]]),"")</f>
        <v>1.5441176470588234</v>
      </c>
      <c r="AI135" s="4">
        <f>IFERROR(AVERAGE(Tabela13[[#This Row],[V1]],Tabela13[[#This Row],[V4]]),"")</f>
        <v>2.6946778711484596</v>
      </c>
      <c r="AJ135" s="4">
        <f>IFERROR(AVERAGE(Tabela13[[#This Row],[V2]],Tabela13[[#This Row],[V1]]),"")</f>
        <v>1.4446778711484594</v>
      </c>
      <c r="AK135" s="4">
        <f>IFERROR(AVERAGE(Tabela13[[#This Row],[V2]],Tabela13[[#This Row],[V3]]),"")</f>
        <v>0.19467787114845939</v>
      </c>
      <c r="AL135" s="4">
        <f>IFERROR(AVERAGE(Tabela13[[#This Row],[V2]],Tabela13[[#This Row],[V4]]),"")</f>
        <v>1.3452380952380953</v>
      </c>
      <c r="AM135" s="4">
        <f>IFERROR(AVERAGE(Tabela13[[#This Row],[V3]],Tabela13[[#This Row],[V1]]),"")</f>
        <v>1.5441176470588234</v>
      </c>
      <c r="AN135" s="4">
        <f>IFERROR(AVERAGE(Tabela13[[#This Row],[V3]],Tabela13[[#This Row],[V2]]),"")</f>
        <v>0.19467787114845939</v>
      </c>
      <c r="AO135" s="4">
        <f>IFERROR(AVERAGE(Tabela13[[#This Row],[V3]],Tabela13[[#This Row],[V4]]),"")</f>
        <v>1.4446778711484594</v>
      </c>
      <c r="AP135" s="4">
        <f>IFERROR(AVERAGE(Tabela13[[#This Row],[V4]],Tabela13[[#This Row],[V1]]),"")</f>
        <v>2.6946778711484596</v>
      </c>
      <c r="AQ135" s="4">
        <f>IFERROR(AVERAGE(Tabela13[[#This Row],[V4]],Tabela13[[#This Row],[V2]]),"")</f>
        <v>1.3452380952380953</v>
      </c>
      <c r="AR135" s="4">
        <f>IFERROR(AVERAGE(Tabela13[[#This Row],[V4]],Tabela13[[#This Row],[V3]]),"")</f>
        <v>1.4446778711484594</v>
      </c>
      <c r="AS135" s="4">
        <f>_xlfn.STDEV.S(Tabela13[[#This Row],[V1]:[V2]])</f>
        <v>1.9083960326981471</v>
      </c>
      <c r="AT135" s="4">
        <f>_xlfn.STDEV.S(Tabela13[[#This Row],[V1]],Tabela13[[#This Row],[V3]])</f>
        <v>1.7677669529663691</v>
      </c>
      <c r="AU135" s="4">
        <f>_xlfn.STDEV.S(Tabela13[[#This Row],[V1]],Tabela13[[#This Row],[V4]])</f>
        <v>0.14062907973177816</v>
      </c>
      <c r="AV135" s="4">
        <f>_xlfn.STDEV.S(Tabela13[[#This Row],[V2]],Tabela13[[#This Row],[V1]])</f>
        <v>1.9083960326981471</v>
      </c>
      <c r="AW135" s="4">
        <f>_xlfn.STDEV.S(Tabela13[[#This Row],[V2]],Tabela13[[#This Row],[V3]])</f>
        <v>0.14062907973177838</v>
      </c>
      <c r="AX135" s="4">
        <f>_xlfn.STDEV.S(Tabela13[[#This Row],[V42]],Tabela13[[#This Row],[V44]])</f>
        <v>3.6761629856645159</v>
      </c>
      <c r="AY135" s="4">
        <f>_xlfn.STDEV.S(Tabela13[[#This Row],[V3]],Tabela13[[#This Row],[V1]])</f>
        <v>1.7677669529663691</v>
      </c>
      <c r="AZ135" s="4">
        <f>_xlfn.STDEV.S(Tabela13[[#This Row],[V3]],Tabela13[[#This Row],[V2]])</f>
        <v>0.14062907973177838</v>
      </c>
      <c r="BA135" s="4">
        <f>_xlfn.STDEV.S(Tabela13[[#This Row],[V3]],Tabela13[[#This Row],[V4]])</f>
        <v>1.6271378732345907</v>
      </c>
      <c r="BB135" s="4">
        <f>_xlfn.STDEV.S(Tabela13[[#This Row],[V4]],Tabela13[[#This Row],[V1]])</f>
        <v>0.14062907973177816</v>
      </c>
      <c r="BC135" s="4">
        <f>_xlfn.STDEV.S(Tabela13[[#This Row],[V4]],Tabela13[[#This Row],[V2]])</f>
        <v>1.7677669529663689</v>
      </c>
      <c r="BD135" s="4">
        <f>_xlfn.STDEV.S(Tabela13[[#This Row],[V4]],Tabela13[[#This Row],[V3]])</f>
        <v>1.6271378732345907</v>
      </c>
      <c r="BE135" s="4">
        <f>Tabela13[[#This Row],[V17]]/Tabela13[[#This Row],[V5]]</f>
        <v>1.3209837783291101</v>
      </c>
      <c r="BF135" s="4">
        <f>Tabela13[[#This Row],[V18]]/Tabela13[[#This Row],[V6]]</f>
        <v>1.1448395504925057</v>
      </c>
      <c r="BG135" s="4">
        <f>Tabela13[[#This Row],[V19]]/Tabela13[[#This Row],[V7]]</f>
        <v>5.2187714619797085E-2</v>
      </c>
      <c r="BH135" s="4">
        <f>Tabela13[[#This Row],[V20]]/Tabela13[[#This Row],[V8]]</f>
        <v>1.3209837783291101</v>
      </c>
      <c r="BI135" s="4">
        <f>Tabela13[[#This Row],[V21]]/Tabela13[[#This Row],[V9]]</f>
        <v>0.72236807862222852</v>
      </c>
      <c r="BJ135" s="4">
        <f>Tabela13[[#This Row],[V22]]/Tabela13[[#This Row],[V10]]</f>
        <v>2.7327229273966309</v>
      </c>
      <c r="BK135" s="4">
        <f>Tabela13[[#This Row],[V23]]/Tabela13[[#This Row],[V11]]</f>
        <v>1.1448395504925057</v>
      </c>
      <c r="BL135" s="4">
        <f>Tabela13[[#This Row],[V24]]/Tabela13[[#This Row],[V12]]</f>
        <v>0.72236807862222852</v>
      </c>
      <c r="BM135" s="4">
        <f>Tabela13[[#This Row],[V25]]/Tabela13[[#This Row],[V13]]</f>
        <v>1.1262980528254947</v>
      </c>
      <c r="BN135" s="4">
        <f>Tabela13[[#This Row],[V26]]/Tabela13[[#This Row],[V14]]</f>
        <v>5.2187714619797085E-2</v>
      </c>
      <c r="BO135" s="4">
        <f>Tabela13[[#This Row],[V27]]/Tabela13[[#This Row],[V15]]</f>
        <v>1.3140922482227875</v>
      </c>
      <c r="BP135" s="4">
        <f>Tabela13[[#This Row],[V28]]/Tabela13[[#This Row],[V16]]</f>
        <v>1.1262980528254947</v>
      </c>
      <c r="BQ135" s="4">
        <f>Tabela13[[#This Row],[V1]]-Tabela13[[#This Row],[V2]]</f>
        <v>2.698879551820728</v>
      </c>
      <c r="BR135" s="4">
        <f>Tabela13[[#This Row],[V1]]-Tabela13[[#This Row],[V3]]</f>
        <v>2.5</v>
      </c>
      <c r="BS135" s="4">
        <f>Tabela13[[#This Row],[V1]]-Tabela13[[#This Row],[V4]]</f>
        <v>0.19887955182072803</v>
      </c>
      <c r="BT135" s="4">
        <f>Tabela13[[#This Row],[V2]]-Tabela13[[#This Row],[V1]]</f>
        <v>-2.698879551820728</v>
      </c>
      <c r="BU135" s="4">
        <f>Tabela13[[#This Row],[V2]]-Tabela13[[#This Row],[V3]]</f>
        <v>-0.19887955182072831</v>
      </c>
      <c r="BV135" s="4">
        <f>Tabela13[[#This Row],[V2]]-Tabela13[[#This Row],[V4]]</f>
        <v>-2.5</v>
      </c>
      <c r="BW135" s="4">
        <f>AVERAGE(Tabela13[[#This Row],[V41]],Tabela13[[#This Row],[V42]])</f>
        <v>2.5994397759103638</v>
      </c>
      <c r="BX135" s="4">
        <f>AVERAGE(Tabela13[[#This Row],[V41]],Tabela13[[#This Row],[V43]])</f>
        <v>1.448879551820728</v>
      </c>
      <c r="BY135" s="4">
        <f>AVERAGE(Tabela13[[#This Row],[V41]],Tabela13[[#This Row],[V44]])</f>
        <v>0</v>
      </c>
      <c r="BZ135" s="4">
        <f>AVERAGE(Tabela13[[#This Row],[V41]],Tabela13[[#This Row],[V45]])</f>
        <v>1.2499999999999998</v>
      </c>
      <c r="CA135" s="4">
        <f>AVERAGE(Tabela13[[#This Row],[V41]],Tabela13[[#This Row],[V46]])</f>
        <v>9.9439775910364014E-2</v>
      </c>
      <c r="CB135" s="4">
        <f>AVERAGE(Tabela13[[#This Row],[V42]],Tabela13[[#This Row],[V41]])</f>
        <v>2.5994397759103638</v>
      </c>
      <c r="CC135" s="4">
        <f>AVERAGE(Tabela13[[#This Row],[V42]],Tabela13[[#This Row],[V43]])</f>
        <v>1.349439775910364</v>
      </c>
      <c r="CD135" s="4">
        <f>AVERAGE(Tabela13[[#This Row],[V42]],Tabela13[[#This Row],[V44]])</f>
        <v>-9.9439775910364014E-2</v>
      </c>
      <c r="CE135" s="4">
        <f>AVERAGE(Tabela13[[#This Row],[V42]],Tabela13[[#This Row],[V45]])</f>
        <v>1.1505602240896358</v>
      </c>
      <c r="CF135" s="4">
        <f>AVERAGE(Tabela13[[#This Row],[V42]],Tabela13[[#This Row],[V46]])</f>
        <v>0</v>
      </c>
      <c r="CG135" s="4">
        <f>AVERAGE(Tabela13[[#This Row],[V43]],Tabela13[[#This Row],[V41]])</f>
        <v>1.448879551820728</v>
      </c>
      <c r="CH135" s="4">
        <f>AVERAGE(Tabela13[[#This Row],[V43]],Tabela13[[#This Row],[V42]])</f>
        <v>1.349439775910364</v>
      </c>
      <c r="CI135" s="4">
        <f>AVERAGE(Tabela13[[#This Row],[V43]],Tabela13[[#This Row],[V44]])</f>
        <v>-1.25</v>
      </c>
      <c r="CJ135" s="4">
        <f>AVERAGE(Tabela13[[#This Row],[V43]],Tabela13[[#This Row],[V45]])</f>
        <v>-1.3877787807814457E-16</v>
      </c>
      <c r="CK135" s="4">
        <f>AVERAGE(Tabela13[[#This Row],[V43]],Tabela13[[#This Row],[V46]])</f>
        <v>-1.150560224089636</v>
      </c>
      <c r="CL135" s="4">
        <f>AVERAGE(Tabela13[[#This Row],[V44]],Tabela13[[#This Row],[V41]])</f>
        <v>0</v>
      </c>
      <c r="CM135" s="4">
        <f>AVERAGE(Tabela13[[#This Row],[V44]],Tabela13[[#This Row],[V42]])</f>
        <v>-9.9439775910364014E-2</v>
      </c>
      <c r="CN135" s="4">
        <f>AVERAGE(Tabela13[[#This Row],[V44]],Tabela13[[#This Row],[V43]])</f>
        <v>-1.25</v>
      </c>
      <c r="CO135" s="4">
        <f>AVERAGE(Tabela13[[#This Row],[V44]],Tabela13[[#This Row],[V45]])</f>
        <v>-1.4488795518207283</v>
      </c>
      <c r="CP135" s="4">
        <f>AVERAGE(Tabela13[[#This Row],[V44]],Tabela13[[#This Row],[V46]])</f>
        <v>-2.5994397759103638</v>
      </c>
      <c r="CQ135" s="4">
        <f>AVERAGE(Tabela13[[#This Row],[V45]],Tabela13[[#This Row],[V41]])</f>
        <v>1.2499999999999998</v>
      </c>
      <c r="CR135" s="4">
        <f>AVERAGE(Tabela13[[#This Row],[V45]],Tabela13[[#This Row],[V42]])</f>
        <v>1.1505602240896358</v>
      </c>
      <c r="CS135" s="4">
        <f>AVERAGE(Tabela13[[#This Row],[V45]],Tabela13[[#This Row],[V43]])</f>
        <v>-1.3877787807814457E-16</v>
      </c>
      <c r="CT135" s="4">
        <f>AVERAGE(Tabela13[[#This Row],[V45]],Tabela13[[#This Row],[V44]])</f>
        <v>-1.4488795518207283</v>
      </c>
      <c r="CU135" s="4">
        <f>AVERAGE(Tabela13[[#This Row],[V45]],Tabela13[[#This Row],[V46]])</f>
        <v>-1.3494397759103642</v>
      </c>
      <c r="CV135" s="4">
        <f>AVERAGE(Tabela13[[#This Row],[V46]],Tabela13[[#This Row],[V41]])</f>
        <v>9.9439775910364014E-2</v>
      </c>
      <c r="CW135" s="4">
        <f>AVERAGE(Tabela13[[#This Row],[V46]],Tabela13[[#This Row],[V42]])</f>
        <v>0</v>
      </c>
      <c r="CX135" s="4">
        <f>AVERAGE(Tabela13[[#This Row],[V46]],Tabela13[[#This Row],[V43]])</f>
        <v>-1.150560224089636</v>
      </c>
      <c r="CY135" s="4">
        <f>AVERAGE(Tabela13[[#This Row],[V46]],Tabela13[[#This Row],[V44]])</f>
        <v>-2.5994397759103638</v>
      </c>
      <c r="CZ135" s="4">
        <f>AVERAGE(Tabela13[[#This Row],[V46]],Tabela13[[#This Row],[V45]])</f>
        <v>-1.3494397759103642</v>
      </c>
      <c r="DA135" s="3">
        <f>_xlfn.STDEV.S(Tabela13[[#This Row],[V41]],Tabela13[[#This Row],[V42]])</f>
        <v>0.14062907973177816</v>
      </c>
      <c r="DB135" s="3">
        <f>_xlfn.STDEV.S(Tabela13[[#This Row],[V41]],Tabela13[[#This Row],[V43]])</f>
        <v>1.7677669529663689</v>
      </c>
      <c r="DC135" s="3">
        <f>_xlfn.STDEV.S(Tabela13[[#This Row],[V41]],Tabela13[[#This Row],[V44]])</f>
        <v>3.8167920653962941</v>
      </c>
      <c r="DD135" s="3">
        <f>_xlfn.STDEV.S(Tabela13[[#This Row],[V41]],Tabela13[[#This Row],[V45]])</f>
        <v>2.0490251124299252</v>
      </c>
      <c r="DE135" s="3">
        <f>_xlfn.STDEV.S(Tabela13[[#This Row],[V41]],Tabela13[[#This Row],[V46]])</f>
        <v>3.6761629856645159</v>
      </c>
      <c r="DF135" s="3">
        <f>_xlfn.STDEV.S(Tabela13[[#This Row],[V42]],Tabela13[[#This Row],[V41]])</f>
        <v>0.14062907973177816</v>
      </c>
      <c r="DG135" s="3">
        <f>_xlfn.STDEV.S(Tabela13[[#This Row],[V42]],Tabela13[[#This Row],[V43]])</f>
        <v>1.6271378732345907</v>
      </c>
      <c r="DH135" s="3">
        <f>_xlfn.STDEV.S(Tabela13[[#This Row],[V42]],Tabela13[[#This Row],[V44]])</f>
        <v>3.6761629856645159</v>
      </c>
      <c r="DI135" s="3">
        <f>_xlfn.STDEV.S(Tabela13[[#This Row],[V42]],Tabela13[[#This Row],[V45]])</f>
        <v>1.9083960326981473</v>
      </c>
      <c r="DJ135" s="3">
        <f>_xlfn.STDEV.S(Tabela13[[#This Row],[V42]],Tabela13[[#This Row],[V46]])</f>
        <v>3.5355339059327378</v>
      </c>
      <c r="DK135" s="3">
        <f>_xlfn.STDEV.S(Tabela13[[#This Row],[V43]],Tabela13[[#This Row],[V41]])</f>
        <v>1.7677669529663689</v>
      </c>
      <c r="DL135" s="3">
        <f>_xlfn.STDEV.S(Tabela13[[#This Row],[V43]],Tabela13[[#This Row],[V42]])</f>
        <v>1.6271378732345907</v>
      </c>
      <c r="DM135" s="3">
        <f>_xlfn.STDEV.S(Tabela13[[#This Row],[V43]],Tabela13[[#This Row],[V44]])</f>
        <v>2.0490251124299252</v>
      </c>
      <c r="DN135" s="3">
        <f>_xlfn.STDEV.S(Tabela13[[#This Row],[V43]],Tabela13[[#This Row],[V45]])</f>
        <v>0.28125815946355653</v>
      </c>
      <c r="DO135" s="3">
        <f>_xlfn.STDEV.S(Tabela13[[#This Row],[V43]],Tabela13[[#This Row],[V46]])</f>
        <v>1.9083960326981471</v>
      </c>
      <c r="DP135" s="3">
        <f>_xlfn.STDEV.S(Tabela13[[#This Row],[V44]],Tabela13[[#This Row],[V41]])</f>
        <v>3.8167920653962941</v>
      </c>
      <c r="DQ135" s="3">
        <f>_xlfn.STDEV.S(Tabela13[[#This Row],[V44]],Tabela13[[#This Row],[V42]])</f>
        <v>3.6761629856645159</v>
      </c>
      <c r="DR135" s="3">
        <f>_xlfn.STDEV.S(Tabela13[[#This Row],[V44]],Tabela13[[#This Row],[V43]])</f>
        <v>2.0490251124299252</v>
      </c>
      <c r="DS135" s="3">
        <f>_xlfn.STDEV.S(Tabela13[[#This Row],[V44]],Tabela13[[#This Row],[V45]])</f>
        <v>1.7677669529663687</v>
      </c>
      <c r="DT135" s="3">
        <f>_xlfn.STDEV.S(Tabela13[[#This Row],[V44]],Tabela13[[#This Row],[V46]])</f>
        <v>0.14062907973177816</v>
      </c>
      <c r="DU135" s="3">
        <f>_xlfn.STDEV.S(Tabela13[[#This Row],[V45]],Tabela13[[#This Row],[V41]])</f>
        <v>2.0490251124299252</v>
      </c>
      <c r="DV135" s="3">
        <f>_xlfn.STDEV.S(Tabela13[[#This Row],[V45]],Tabela13[[#This Row],[V42]])</f>
        <v>1.9083960326981473</v>
      </c>
      <c r="DW135" s="3">
        <f>_xlfn.STDEV.S(Tabela13[[#This Row],[V45]],Tabela13[[#This Row],[V43]])</f>
        <v>0.28125815946355653</v>
      </c>
      <c r="DX135" s="3">
        <f>_xlfn.STDEV.S(Tabela13[[#This Row],[V45]],Tabela13[[#This Row],[V44]])</f>
        <v>1.7677669529663687</v>
      </c>
      <c r="DY135" s="3">
        <f>_xlfn.STDEV.S(Tabela13[[#This Row],[V45]],Tabela13[[#This Row],[V46]])</f>
        <v>1.6271378732345902</v>
      </c>
      <c r="DZ135" s="3">
        <f>_xlfn.STDEV.S(Tabela13[[#This Row],[V46]],Tabela13[[#This Row],[V41]])</f>
        <v>3.6761629856645159</v>
      </c>
      <c r="EA135" s="3">
        <f>_xlfn.STDEV.S(Tabela13[[#This Row],[V46]],Tabela13[[#This Row],[V42]])</f>
        <v>3.5355339059327378</v>
      </c>
      <c r="EB135" s="3">
        <f>_xlfn.STDEV.S(Tabela13[[#This Row],[V46]],Tabela13[[#This Row],[V43]])</f>
        <v>1.9083960326981471</v>
      </c>
      <c r="EC135" s="3">
        <f>_xlfn.STDEV.S(Tabela13[[#This Row],[V46]],Tabela13[[#This Row],[V44]])</f>
        <v>0.14062907973177816</v>
      </c>
      <c r="ED135" s="3">
        <f>_xlfn.STDEV.S(Tabela13[[#This Row],[V46]],Tabela13[[#This Row],[V45]])</f>
        <v>1.6271378732345902</v>
      </c>
      <c r="EE135" s="3">
        <f t="shared" si="164"/>
        <v>5.4099764508884492E-2</v>
      </c>
      <c r="EF135" s="3">
        <f t="shared" si="165"/>
        <v>1.2200924160637869</v>
      </c>
      <c r="EG135" s="3" t="str">
        <f t="shared" si="166"/>
        <v/>
      </c>
      <c r="EH135" s="3">
        <f t="shared" si="167"/>
        <v>1.6392200899439404</v>
      </c>
      <c r="EI135" s="3">
        <f t="shared" si="168"/>
        <v>36.968737630485464</v>
      </c>
      <c r="EJ135" s="3">
        <f t="shared" si="169"/>
        <v>5.4099764508884492E-2</v>
      </c>
      <c r="EK135" s="3">
        <f t="shared" si="170"/>
        <v>1.2057876922568738</v>
      </c>
      <c r="EL135" s="3">
        <f t="shared" si="171"/>
        <v>-36.968737630485464</v>
      </c>
      <c r="EM135" s="3">
        <f t="shared" si="172"/>
        <v>1.6586667892227356</v>
      </c>
      <c r="EN135" s="3" t="str">
        <f t="shared" si="173"/>
        <v/>
      </c>
      <c r="EO135" s="3">
        <f t="shared" si="174"/>
        <v>1.2200924160637869</v>
      </c>
      <c r="EP135" s="3">
        <f t="shared" si="175"/>
        <v>1.2057876922568738</v>
      </c>
      <c r="EQ135" s="3">
        <f t="shared" si="176"/>
        <v>-1.6392200899439402</v>
      </c>
      <c r="ER135" s="3">
        <f t="shared" si="177"/>
        <v>-2026678627447975.5</v>
      </c>
      <c r="ES135" s="3" t="str">
        <f t="shared" si="178"/>
        <v/>
      </c>
      <c r="ET135" s="3" t="str">
        <f t="shared" si="179"/>
        <v/>
      </c>
      <c r="EU135" s="3" t="str">
        <f t="shared" si="180"/>
        <v/>
      </c>
      <c r="EV135" s="3">
        <f t="shared" si="181"/>
        <v>-1.6392200899439402</v>
      </c>
      <c r="EW135" s="3">
        <f t="shared" si="182"/>
        <v>-1.2200924160637867</v>
      </c>
      <c r="EX135" s="3">
        <f t="shared" si="183"/>
        <v>-5.4099764508884492E-2</v>
      </c>
      <c r="EY135" s="3">
        <f t="shared" si="184"/>
        <v>1.6392200899439404</v>
      </c>
      <c r="EZ135" s="3">
        <f t="shared" si="185"/>
        <v>1.6586667892227356</v>
      </c>
      <c r="FA135" s="3">
        <f t="shared" si="186"/>
        <v>-2026678627447975.5</v>
      </c>
      <c r="FB135" s="3">
        <f t="shared" si="187"/>
        <v>-1.2200924160637867</v>
      </c>
      <c r="FC135" s="3">
        <f t="shared" si="188"/>
        <v>-1.2057876922568733</v>
      </c>
      <c r="FD135" s="3">
        <f t="shared" si="189"/>
        <v>36.968737630485464</v>
      </c>
      <c r="FE135" s="3" t="str">
        <f t="shared" si="190"/>
        <v/>
      </c>
      <c r="FF135" s="3">
        <f t="shared" si="191"/>
        <v>-1.6586667892227351</v>
      </c>
      <c r="FG135" s="3">
        <f t="shared" si="192"/>
        <v>-5.4099764508884492E-2</v>
      </c>
      <c r="FH135" s="3">
        <f t="shared" si="193"/>
        <v>-1.2057876922568733</v>
      </c>
      <c r="FI135" s="4">
        <f t="shared" si="194"/>
        <v>0.95238095238095233</v>
      </c>
      <c r="FJ135" s="4">
        <f t="shared" si="195"/>
        <v>0</v>
      </c>
      <c r="FK135" s="4">
        <f t="shared" si="196"/>
        <v>1.9332744144940341</v>
      </c>
      <c r="FL135" s="4">
        <f t="shared" si="197"/>
        <v>0.80380026513477676</v>
      </c>
      <c r="FM135" s="4">
        <f>Tabela13[[#This Row],[V139]]-Tabela13[[#This Row],[V140]]</f>
        <v>1.1294741493592575</v>
      </c>
      <c r="FN135" s="4">
        <f>Tabela13[[#This Row],[V1]]-Tabela13[[#This Row],[V2]]/2</f>
        <v>2.7464985994397759</v>
      </c>
      <c r="FO135" s="4">
        <f>Tabela13[[#This Row],[V1]]-Tabela13[[#This Row],[V3]]/2</f>
        <v>2.6470588235294117</v>
      </c>
      <c r="FP135" s="4">
        <f>Tabela13[[#This Row],[V1]]-Tabela13[[#This Row],[V4]]/2</f>
        <v>1.4964985994397757</v>
      </c>
      <c r="FQ135" s="4">
        <f>Tabela13[[#This Row],[V2]]-Tabela13[[#This Row],[V1]]/2</f>
        <v>-1.3018207282913163</v>
      </c>
      <c r="FR135" s="4">
        <f>Tabela13[[#This Row],[V2]]-Tabela13[[#This Row],[V3]]/2</f>
        <v>-5.1820728291316537E-2</v>
      </c>
      <c r="FS135" s="4">
        <f>Tabela13[[#This Row],[V2]]-Tabela13[[#This Row],[V4]]/2</f>
        <v>-1.2023809523809526</v>
      </c>
      <c r="FT135" s="4">
        <f t="shared" si="198"/>
        <v>1.2216159401741307</v>
      </c>
      <c r="FU135" s="4">
        <f t="shared" si="199"/>
        <v>1.209592571301215</v>
      </c>
      <c r="FV135" s="4">
        <f t="shared" si="200"/>
        <v>0.98171462579200419</v>
      </c>
      <c r="FW135" s="4">
        <f t="shared" si="201"/>
        <v>-0.91577695607489773</v>
      </c>
      <c r="FX135" s="4">
        <f t="shared" si="202"/>
        <v>-5.1774416635396482E-2</v>
      </c>
      <c r="FY135" s="4">
        <f t="shared" si="203"/>
        <v>-0.87703270915896048</v>
      </c>
      <c r="FZ135" s="4">
        <f t="shared" si="204"/>
        <v>219.89086923134352</v>
      </c>
      <c r="GA135" s="4">
        <f t="shared" si="205"/>
        <v>217.72666283421873</v>
      </c>
      <c r="GB135" s="4">
        <f t="shared" si="206"/>
        <v>176.70863264256076</v>
      </c>
      <c r="GC135" s="4">
        <f t="shared" si="207"/>
        <v>-164.8398520934816</v>
      </c>
      <c r="GD135" s="4">
        <f t="shared" si="208"/>
        <v>-9.3193949943713665</v>
      </c>
      <c r="GE135" s="4">
        <f t="shared" si="209"/>
        <v>-157.8658876486129</v>
      </c>
      <c r="GF135" s="4">
        <f>Tabela13[[#This Row],[V1]]-Tabela13[[#This Row],[V2]]/Tabela13[[#This Row],[V2]]</f>
        <v>1.7941176470588234</v>
      </c>
      <c r="GG135" s="4">
        <f>Tabela13[[#This Row],[V1]]-Tabela13[[#This Row],[V3]]/Tabela13[[#This Row],[V3]]</f>
        <v>1.7941176470588234</v>
      </c>
      <c r="GH135" s="4">
        <f>Tabela13[[#This Row],[V1]]-Tabela13[[#This Row],[V4]]/Tabela13[[#This Row],[V4]]</f>
        <v>1.7941176470588234</v>
      </c>
      <c r="GI135" s="4">
        <f>Tabela13[[#This Row],[V2]]-Tabela13[[#This Row],[V1]]/Tabela13[[#This Row],[V1]]</f>
        <v>-0.90476190476190477</v>
      </c>
      <c r="GJ135" s="4">
        <f>Tabela13[[#This Row],[V2]]-Tabela13[[#This Row],[V3]]/Tabela13[[#This Row],[V3]]</f>
        <v>-0.90476190476190477</v>
      </c>
      <c r="GK135" s="4">
        <f>Tabela13[[#This Row],[V2]]-Tabela13[[#This Row],[V4]]/Tabela13[[#This Row],[V4]]</f>
        <v>-0.90476190476190477</v>
      </c>
      <c r="GL135" s="4">
        <f t="shared" si="210"/>
        <v>1.4479356657131346</v>
      </c>
      <c r="GM135" s="4">
        <f t="shared" si="211"/>
        <v>1.4446778711484594</v>
      </c>
      <c r="GN135" s="4">
        <f t="shared" si="212"/>
        <v>1.0022550318169443</v>
      </c>
      <c r="GO135" s="3">
        <f t="shared" si="213"/>
        <v>1</v>
      </c>
      <c r="GP135" s="3">
        <v>100</v>
      </c>
      <c r="GQ135" s="3">
        <f t="shared" si="214"/>
        <v>0.7</v>
      </c>
      <c r="GR135" s="3">
        <f t="shared" si="215"/>
        <v>70</v>
      </c>
      <c r="GS135" s="34">
        <f>COUNTIF($D$2:D134,Tabela13[[#This Row],[HomeTeam]])</f>
        <v>7</v>
      </c>
      <c r="GT135" s="34">
        <f>COUNTIF($E$2:E134,Tabela13[[#This Row],[AwayTeam]])</f>
        <v>6</v>
      </c>
      <c r="GU135" s="3">
        <f>IFERROR(AVERAGEIFS($AD$2:AD134,$D$2:D134,Tabela13[[#This Row],[HomeTeam]],$GS$2:GS134,"&gt;="&amp;Tabela13[[#This Row],[Contagem_H]]-5),"")</f>
        <v>1.6557969883227208</v>
      </c>
      <c r="GV135" s="3">
        <f>IFERROR(AVERAGEIFS($G$2:G134,$E$2:E134,Tabela13[[#This Row],[AwayTeam]],$GT$2:GT134,"&gt;="&amp;Tabela13[[#This Row],[Contagem_A]]-5),"")</f>
        <v>0.6</v>
      </c>
      <c r="GW135" s="3">
        <f>IFERROR(AVERAGEIFS($GQ$2:GQ134,$D$2:D134,Tabela13[[#This Row],[HomeTeam]],$GS$2:GS134,"&gt;="&amp;Tabela13[[#This Row],[Contagem_H]]-5),"")</f>
        <v>-1</v>
      </c>
    </row>
    <row r="136" spans="1:205" x14ac:dyDescent="0.25">
      <c r="A136" t="s">
        <v>127</v>
      </c>
      <c r="B136" t="s">
        <v>183</v>
      </c>
      <c r="C136" t="s">
        <v>174</v>
      </c>
      <c r="D136" t="s">
        <v>133</v>
      </c>
      <c r="E136" t="s">
        <v>17</v>
      </c>
      <c r="F136" s="3">
        <v>0</v>
      </c>
      <c r="G136" s="3">
        <v>1</v>
      </c>
      <c r="H136" s="3" t="str">
        <f t="shared" si="216"/>
        <v>A</v>
      </c>
      <c r="I136" s="3">
        <v>2.8</v>
      </c>
      <c r="J136" s="3">
        <v>3.1</v>
      </c>
      <c r="K136" s="3">
        <v>2.7</v>
      </c>
      <c r="L136" s="3">
        <v>2.25</v>
      </c>
      <c r="M136" s="3">
        <v>1.62</v>
      </c>
      <c r="N136" s="3">
        <f t="shared" si="145"/>
        <v>1</v>
      </c>
      <c r="O136" s="3">
        <f t="shared" si="146"/>
        <v>0</v>
      </c>
      <c r="P136" s="3">
        <f t="shared" si="147"/>
        <v>3</v>
      </c>
      <c r="Q136" s="3">
        <f t="shared" si="148"/>
        <v>5.0093872674517925E-2</v>
      </c>
      <c r="R136" s="3">
        <f t="shared" si="149"/>
        <v>6.1728395061728336E-2</v>
      </c>
      <c r="S136" s="3">
        <f t="shared" si="150"/>
        <v>2.9402628434886502</v>
      </c>
      <c r="T136" s="3">
        <f t="shared" si="151"/>
        <v>3.2552910052910056</v>
      </c>
      <c r="U136" s="3">
        <f t="shared" si="152"/>
        <v>2.8352534562211984</v>
      </c>
      <c r="V136" s="3">
        <f t="shared" si="153"/>
        <v>2.3627112135176653</v>
      </c>
      <c r="W136" s="3">
        <f t="shared" si="154"/>
        <v>1.7011520737327193</v>
      </c>
      <c r="X136" s="4">
        <f t="shared" si="155"/>
        <v>0.35714285714285715</v>
      </c>
      <c r="Y136" s="4">
        <f t="shared" si="156"/>
        <v>0.32258064516129031</v>
      </c>
      <c r="Z136" s="4">
        <f t="shared" si="157"/>
        <v>0.37037037037037035</v>
      </c>
      <c r="AA136" s="4">
        <f t="shared" si="158"/>
        <v>0.44444444444444442</v>
      </c>
      <c r="AB136" s="4">
        <f t="shared" si="159"/>
        <v>0.61728395061728392</v>
      </c>
      <c r="AC136" s="4">
        <f t="shared" si="160"/>
        <v>0.17857142857142858</v>
      </c>
      <c r="AD136" s="4">
        <f t="shared" si="161"/>
        <v>0.68518518518518512</v>
      </c>
      <c r="AE136" s="4">
        <f t="shared" si="162"/>
        <v>0.6785714285714286</v>
      </c>
      <c r="AF136" s="4">
        <f t="shared" si="163"/>
        <v>0.18518518518518517</v>
      </c>
      <c r="AG136" s="4">
        <f>IFERROR(AVERAGE(Tabela13[[#This Row],[V1]],Tabela13[[#This Row],[V2]]),"")</f>
        <v>0.43187830687830686</v>
      </c>
      <c r="AH136" s="4">
        <f>IFERROR(AVERAGE(Tabela13[[#This Row],[V1]],Tabela13[[#This Row],[V3]]),"")</f>
        <v>0.4285714285714286</v>
      </c>
      <c r="AI136" s="4">
        <f>IFERROR(AVERAGE(Tabela13[[#This Row],[V1]],Tabela13[[#This Row],[V4]]),"")</f>
        <v>0.18187830687830686</v>
      </c>
      <c r="AJ136" s="4">
        <f>IFERROR(AVERAGE(Tabela13[[#This Row],[V2]],Tabela13[[#This Row],[V1]]),"")</f>
        <v>0.43187830687830686</v>
      </c>
      <c r="AK136" s="4">
        <f>IFERROR(AVERAGE(Tabela13[[#This Row],[V2]],Tabela13[[#This Row],[V3]]),"")</f>
        <v>0.68187830687830686</v>
      </c>
      <c r="AL136" s="4">
        <f>IFERROR(AVERAGE(Tabela13[[#This Row],[V2]],Tabela13[[#This Row],[V4]]),"")</f>
        <v>0.43518518518518512</v>
      </c>
      <c r="AM136" s="4">
        <f>IFERROR(AVERAGE(Tabela13[[#This Row],[V3]],Tabela13[[#This Row],[V1]]),"")</f>
        <v>0.4285714285714286</v>
      </c>
      <c r="AN136" s="4">
        <f>IFERROR(AVERAGE(Tabela13[[#This Row],[V3]],Tabela13[[#This Row],[V2]]),"")</f>
        <v>0.68187830687830686</v>
      </c>
      <c r="AO136" s="4">
        <f>IFERROR(AVERAGE(Tabela13[[#This Row],[V3]],Tabela13[[#This Row],[V4]]),"")</f>
        <v>0.43187830687830686</v>
      </c>
      <c r="AP136" s="4">
        <f>IFERROR(AVERAGE(Tabela13[[#This Row],[V4]],Tabela13[[#This Row],[V1]]),"")</f>
        <v>0.18187830687830686</v>
      </c>
      <c r="AQ136" s="4">
        <f>IFERROR(AVERAGE(Tabela13[[#This Row],[V4]],Tabela13[[#This Row],[V2]]),"")</f>
        <v>0.43518518518518512</v>
      </c>
      <c r="AR136" s="4">
        <f>IFERROR(AVERAGE(Tabela13[[#This Row],[V4]],Tabela13[[#This Row],[V3]]),"")</f>
        <v>0.43187830687830686</v>
      </c>
      <c r="AS136" s="4">
        <f>_xlfn.STDEV.S(Tabela13[[#This Row],[V1]:[V2]])</f>
        <v>0.35823002274397836</v>
      </c>
      <c r="AT136" s="4">
        <f>_xlfn.STDEV.S(Tabela13[[#This Row],[V1]],Tabela13[[#This Row],[V3]])</f>
        <v>0.35355339059327379</v>
      </c>
      <c r="AU136" s="4">
        <f>_xlfn.STDEV.S(Tabela13[[#This Row],[V1]],Tabela13[[#This Row],[V4]])</f>
        <v>4.6766321507046692E-3</v>
      </c>
      <c r="AV136" s="4">
        <f>_xlfn.STDEV.S(Tabela13[[#This Row],[V2]],Tabela13[[#This Row],[V1]])</f>
        <v>0.35823002274397836</v>
      </c>
      <c r="AW136" s="4">
        <f>_xlfn.STDEV.S(Tabela13[[#This Row],[V2]],Tabela13[[#This Row],[V3]])</f>
        <v>4.6766321507046103E-3</v>
      </c>
      <c r="AX136" s="4">
        <f>_xlfn.STDEV.S(Tabela13[[#This Row],[V42]],Tabela13[[#This Row],[V44]])</f>
        <v>0.71178341333725215</v>
      </c>
      <c r="AY136" s="4">
        <f>_xlfn.STDEV.S(Tabela13[[#This Row],[V3]],Tabela13[[#This Row],[V1]])</f>
        <v>0.35355339059327379</v>
      </c>
      <c r="AZ136" s="4">
        <f>_xlfn.STDEV.S(Tabela13[[#This Row],[V3]],Tabela13[[#This Row],[V2]])</f>
        <v>4.6766321507046103E-3</v>
      </c>
      <c r="BA136" s="4">
        <f>_xlfn.STDEV.S(Tabela13[[#This Row],[V3]],Tabela13[[#This Row],[V4]])</f>
        <v>0.34887675844256916</v>
      </c>
      <c r="BB136" s="4">
        <f>_xlfn.STDEV.S(Tabela13[[#This Row],[V4]],Tabela13[[#This Row],[V1]])</f>
        <v>4.6766321507046692E-3</v>
      </c>
      <c r="BC136" s="4">
        <f>_xlfn.STDEV.S(Tabela13[[#This Row],[V4]],Tabela13[[#This Row],[V2]])</f>
        <v>0.35355339059327379</v>
      </c>
      <c r="BD136" s="4">
        <f>_xlfn.STDEV.S(Tabela13[[#This Row],[V4]],Tabela13[[#This Row],[V3]])</f>
        <v>0.34887675844256916</v>
      </c>
      <c r="BE136" s="4">
        <f>Tabela13[[#This Row],[V17]]/Tabela13[[#This Row],[V5]]</f>
        <v>0.82946982295389782</v>
      </c>
      <c r="BF136" s="4">
        <f>Tabela13[[#This Row],[V18]]/Tabela13[[#This Row],[V6]]</f>
        <v>0.82495791138430541</v>
      </c>
      <c r="BG136" s="4">
        <f>Tabela13[[#This Row],[V19]]/Tabela13[[#This Row],[V7]]</f>
        <v>2.5712973861328946E-2</v>
      </c>
      <c r="BH136" s="4">
        <f>Tabela13[[#This Row],[V20]]/Tabela13[[#This Row],[V8]]</f>
        <v>0.82946982295389782</v>
      </c>
      <c r="BI136" s="4">
        <f>Tabela13[[#This Row],[V21]]/Tabela13[[#This Row],[V9]]</f>
        <v>6.8584556856114169E-3</v>
      </c>
      <c r="BJ136" s="4">
        <f>Tabela13[[#This Row],[V22]]/Tabela13[[#This Row],[V10]]</f>
        <v>1.6355874178813457</v>
      </c>
      <c r="BK136" s="4">
        <f>Tabela13[[#This Row],[V23]]/Tabela13[[#This Row],[V11]]</f>
        <v>0.82495791138430541</v>
      </c>
      <c r="BL136" s="4">
        <f>Tabela13[[#This Row],[V24]]/Tabela13[[#This Row],[V12]]</f>
        <v>6.8584556856114169E-3</v>
      </c>
      <c r="BM136" s="4">
        <f>Tabela13[[#This Row],[V25]]/Tabela13[[#This Row],[V13]]</f>
        <v>0.80781264741985392</v>
      </c>
      <c r="BN136" s="4">
        <f>Tabela13[[#This Row],[V26]]/Tabela13[[#This Row],[V14]]</f>
        <v>2.5712973861328946E-2</v>
      </c>
      <c r="BO136" s="4">
        <f>Tabela13[[#This Row],[V27]]/Tabela13[[#This Row],[V15]]</f>
        <v>0.81242055710794836</v>
      </c>
      <c r="BP136" s="4">
        <f>Tabela13[[#This Row],[V28]]/Tabela13[[#This Row],[V16]]</f>
        <v>0.80781264741985392</v>
      </c>
      <c r="BQ136" s="4">
        <f>Tabela13[[#This Row],[V1]]-Tabela13[[#This Row],[V2]]</f>
        <v>-0.50661375661375652</v>
      </c>
      <c r="BR136" s="4">
        <f>Tabela13[[#This Row],[V1]]-Tabela13[[#This Row],[V3]]</f>
        <v>-0.5</v>
      </c>
      <c r="BS136" s="4">
        <f>Tabela13[[#This Row],[V1]]-Tabela13[[#This Row],[V4]]</f>
        <v>-6.6137566137565995E-3</v>
      </c>
      <c r="BT136" s="4">
        <f>Tabela13[[#This Row],[V2]]-Tabela13[[#This Row],[V1]]</f>
        <v>0.50661375661375652</v>
      </c>
      <c r="BU136" s="4">
        <f>Tabela13[[#This Row],[V2]]-Tabela13[[#This Row],[V3]]</f>
        <v>6.6137566137565162E-3</v>
      </c>
      <c r="BV136" s="4">
        <f>Tabela13[[#This Row],[V2]]-Tabela13[[#This Row],[V4]]</f>
        <v>0.49999999999999994</v>
      </c>
      <c r="BW136" s="4">
        <f>AVERAGE(Tabela13[[#This Row],[V41]],Tabela13[[#This Row],[V42]])</f>
        <v>-0.50330687830687826</v>
      </c>
      <c r="BX136" s="4">
        <f>AVERAGE(Tabela13[[#This Row],[V41]],Tabela13[[#This Row],[V43]])</f>
        <v>-0.25661375661375657</v>
      </c>
      <c r="BY136" s="4">
        <f>AVERAGE(Tabela13[[#This Row],[V41]],Tabela13[[#This Row],[V44]])</f>
        <v>0</v>
      </c>
      <c r="BZ136" s="4">
        <f>AVERAGE(Tabela13[[#This Row],[V41]],Tabela13[[#This Row],[V45]])</f>
        <v>-0.25</v>
      </c>
      <c r="CA136" s="4">
        <f>AVERAGE(Tabela13[[#This Row],[V41]],Tabela13[[#This Row],[V46]])</f>
        <v>-3.3068783068782859E-3</v>
      </c>
      <c r="CB136" s="4">
        <f>AVERAGE(Tabela13[[#This Row],[V42]],Tabela13[[#This Row],[V41]])</f>
        <v>-0.50330687830687826</v>
      </c>
      <c r="CC136" s="4">
        <f>AVERAGE(Tabela13[[#This Row],[V42]],Tabela13[[#This Row],[V43]])</f>
        <v>-0.25330687830687831</v>
      </c>
      <c r="CD136" s="4">
        <f>AVERAGE(Tabela13[[#This Row],[V42]],Tabela13[[#This Row],[V44]])</f>
        <v>3.3068783068782581E-3</v>
      </c>
      <c r="CE136" s="4">
        <f>AVERAGE(Tabela13[[#This Row],[V42]],Tabela13[[#This Row],[V45]])</f>
        <v>-0.24669312169312174</v>
      </c>
      <c r="CF136" s="4">
        <f>AVERAGE(Tabela13[[#This Row],[V42]],Tabela13[[#This Row],[V46]])</f>
        <v>0</v>
      </c>
      <c r="CG136" s="4">
        <f>AVERAGE(Tabela13[[#This Row],[V43]],Tabela13[[#This Row],[V41]])</f>
        <v>-0.25661375661375657</v>
      </c>
      <c r="CH136" s="4">
        <f>AVERAGE(Tabela13[[#This Row],[V43]],Tabela13[[#This Row],[V42]])</f>
        <v>-0.25330687830687831</v>
      </c>
      <c r="CI136" s="4">
        <f>AVERAGE(Tabela13[[#This Row],[V43]],Tabela13[[#This Row],[V44]])</f>
        <v>0.24999999999999994</v>
      </c>
      <c r="CJ136" s="4">
        <f>AVERAGE(Tabela13[[#This Row],[V43]],Tabela13[[#This Row],[V45]])</f>
        <v>-4.163336342344337E-17</v>
      </c>
      <c r="CK136" s="4">
        <f>AVERAGE(Tabela13[[#This Row],[V43]],Tabela13[[#This Row],[V46]])</f>
        <v>0.24669312169312169</v>
      </c>
      <c r="CL136" s="4">
        <f>AVERAGE(Tabela13[[#This Row],[V44]],Tabela13[[#This Row],[V41]])</f>
        <v>0</v>
      </c>
      <c r="CM136" s="4">
        <f>AVERAGE(Tabela13[[#This Row],[V44]],Tabela13[[#This Row],[V42]])</f>
        <v>3.3068783068782581E-3</v>
      </c>
      <c r="CN136" s="4">
        <f>AVERAGE(Tabela13[[#This Row],[V44]],Tabela13[[#This Row],[V43]])</f>
        <v>0.24999999999999994</v>
      </c>
      <c r="CO136" s="4">
        <f>AVERAGE(Tabela13[[#This Row],[V44]],Tabela13[[#This Row],[V45]])</f>
        <v>0.25661375661375652</v>
      </c>
      <c r="CP136" s="4">
        <f>AVERAGE(Tabela13[[#This Row],[V44]],Tabela13[[#This Row],[V46]])</f>
        <v>0.50330687830687826</v>
      </c>
      <c r="CQ136" s="4">
        <f>AVERAGE(Tabela13[[#This Row],[V45]],Tabela13[[#This Row],[V41]])</f>
        <v>-0.25</v>
      </c>
      <c r="CR136" s="4">
        <f>AVERAGE(Tabela13[[#This Row],[V45]],Tabela13[[#This Row],[V42]])</f>
        <v>-0.24669312169312174</v>
      </c>
      <c r="CS136" s="4">
        <f>AVERAGE(Tabela13[[#This Row],[V45]],Tabela13[[#This Row],[V43]])</f>
        <v>-4.163336342344337E-17</v>
      </c>
      <c r="CT136" s="4">
        <f>AVERAGE(Tabela13[[#This Row],[V45]],Tabela13[[#This Row],[V44]])</f>
        <v>0.25661375661375652</v>
      </c>
      <c r="CU136" s="4">
        <f>AVERAGE(Tabela13[[#This Row],[V45]],Tabela13[[#This Row],[V46]])</f>
        <v>0.25330687830687826</v>
      </c>
      <c r="CV136" s="4">
        <f>AVERAGE(Tabela13[[#This Row],[V46]],Tabela13[[#This Row],[V41]])</f>
        <v>-3.3068783068782859E-3</v>
      </c>
      <c r="CW136" s="4">
        <f>AVERAGE(Tabela13[[#This Row],[V46]],Tabela13[[#This Row],[V42]])</f>
        <v>0</v>
      </c>
      <c r="CX136" s="4">
        <f>AVERAGE(Tabela13[[#This Row],[V46]],Tabela13[[#This Row],[V43]])</f>
        <v>0.24669312169312169</v>
      </c>
      <c r="CY136" s="4">
        <f>AVERAGE(Tabela13[[#This Row],[V46]],Tabela13[[#This Row],[V44]])</f>
        <v>0.50330687830687826</v>
      </c>
      <c r="CZ136" s="4">
        <f>AVERAGE(Tabela13[[#This Row],[V46]],Tabela13[[#This Row],[V45]])</f>
        <v>0.25330687830687826</v>
      </c>
      <c r="DA136" s="3">
        <f>_xlfn.STDEV.S(Tabela13[[#This Row],[V41]],Tabela13[[#This Row],[V42]])</f>
        <v>4.6766321507046103E-3</v>
      </c>
      <c r="DB136" s="3">
        <f>_xlfn.STDEV.S(Tabela13[[#This Row],[V41]],Tabela13[[#This Row],[V43]])</f>
        <v>0.35355339059327379</v>
      </c>
      <c r="DC136" s="3">
        <f>_xlfn.STDEV.S(Tabela13[[#This Row],[V41]],Tabela13[[#This Row],[V44]])</f>
        <v>0.71646004548795683</v>
      </c>
      <c r="DD136" s="3">
        <f>_xlfn.STDEV.S(Tabela13[[#This Row],[V41]],Tabela13[[#This Row],[V45]])</f>
        <v>0.36290665489468305</v>
      </c>
      <c r="DE136" s="3">
        <f>_xlfn.STDEV.S(Tabela13[[#This Row],[V41]],Tabela13[[#This Row],[V46]])</f>
        <v>0.71178341333725215</v>
      </c>
      <c r="DF136" s="3">
        <f>_xlfn.STDEV.S(Tabela13[[#This Row],[V42]],Tabela13[[#This Row],[V41]])</f>
        <v>4.6766321507046103E-3</v>
      </c>
      <c r="DG136" s="3">
        <f>_xlfn.STDEV.S(Tabela13[[#This Row],[V42]],Tabela13[[#This Row],[V43]])</f>
        <v>0.3488767584425691</v>
      </c>
      <c r="DH136" s="3">
        <f>_xlfn.STDEV.S(Tabela13[[#This Row],[V42]],Tabela13[[#This Row],[V44]])</f>
        <v>0.71178341333725215</v>
      </c>
      <c r="DI136" s="3">
        <f>_xlfn.STDEV.S(Tabela13[[#This Row],[V42]],Tabela13[[#This Row],[V45]])</f>
        <v>0.35823002274397842</v>
      </c>
      <c r="DJ136" s="3">
        <f>_xlfn.STDEV.S(Tabela13[[#This Row],[V42]],Tabela13[[#This Row],[V46]])</f>
        <v>0.70710678118654746</v>
      </c>
      <c r="DK136" s="3">
        <f>_xlfn.STDEV.S(Tabela13[[#This Row],[V43]],Tabela13[[#This Row],[V41]])</f>
        <v>0.35355339059327379</v>
      </c>
      <c r="DL136" s="3">
        <f>_xlfn.STDEV.S(Tabela13[[#This Row],[V43]],Tabela13[[#This Row],[V42]])</f>
        <v>0.3488767584425691</v>
      </c>
      <c r="DM136" s="3">
        <f>_xlfn.STDEV.S(Tabela13[[#This Row],[V43]],Tabela13[[#This Row],[V44]])</f>
        <v>0.36290665489468316</v>
      </c>
      <c r="DN136" s="3">
        <f>_xlfn.STDEV.S(Tabela13[[#This Row],[V43]],Tabela13[[#This Row],[V45]])</f>
        <v>9.3532643014092795E-3</v>
      </c>
      <c r="DO136" s="3">
        <f>_xlfn.STDEV.S(Tabela13[[#This Row],[V43]],Tabela13[[#This Row],[V46]])</f>
        <v>0.35823002274397842</v>
      </c>
      <c r="DP136" s="3">
        <f>_xlfn.STDEV.S(Tabela13[[#This Row],[V44]],Tabela13[[#This Row],[V41]])</f>
        <v>0.71646004548795683</v>
      </c>
      <c r="DQ136" s="3">
        <f>_xlfn.STDEV.S(Tabela13[[#This Row],[V44]],Tabela13[[#This Row],[V42]])</f>
        <v>0.71178341333725215</v>
      </c>
      <c r="DR136" s="3">
        <f>_xlfn.STDEV.S(Tabela13[[#This Row],[V44]],Tabela13[[#This Row],[V43]])</f>
        <v>0.36290665489468316</v>
      </c>
      <c r="DS136" s="3">
        <f>_xlfn.STDEV.S(Tabela13[[#This Row],[V44]],Tabela13[[#This Row],[V45]])</f>
        <v>0.35355339059327384</v>
      </c>
      <c r="DT136" s="3">
        <f>_xlfn.STDEV.S(Tabela13[[#This Row],[V44]],Tabela13[[#This Row],[V46]])</f>
        <v>4.6766321507046502E-3</v>
      </c>
      <c r="DU136" s="3">
        <f>_xlfn.STDEV.S(Tabela13[[#This Row],[V45]],Tabela13[[#This Row],[V41]])</f>
        <v>0.36290665489468305</v>
      </c>
      <c r="DV136" s="3">
        <f>_xlfn.STDEV.S(Tabela13[[#This Row],[V45]],Tabela13[[#This Row],[V42]])</f>
        <v>0.35823002274397842</v>
      </c>
      <c r="DW136" s="3">
        <f>_xlfn.STDEV.S(Tabela13[[#This Row],[V45]],Tabela13[[#This Row],[V43]])</f>
        <v>9.3532643014092795E-3</v>
      </c>
      <c r="DX136" s="3">
        <f>_xlfn.STDEV.S(Tabela13[[#This Row],[V45]],Tabela13[[#This Row],[V44]])</f>
        <v>0.35355339059327384</v>
      </c>
      <c r="DY136" s="3">
        <f>_xlfn.STDEV.S(Tabela13[[#This Row],[V45]],Tabela13[[#This Row],[V46]])</f>
        <v>0.3488767584425691</v>
      </c>
      <c r="DZ136" s="3">
        <f>_xlfn.STDEV.S(Tabela13[[#This Row],[V46]],Tabela13[[#This Row],[V41]])</f>
        <v>0.71178341333725215</v>
      </c>
      <c r="EA136" s="3">
        <f>_xlfn.STDEV.S(Tabela13[[#This Row],[V46]],Tabela13[[#This Row],[V42]])</f>
        <v>0.70710678118654746</v>
      </c>
      <c r="EB136" s="3">
        <f>_xlfn.STDEV.S(Tabela13[[#This Row],[V46]],Tabela13[[#This Row],[V43]])</f>
        <v>0.35823002274397842</v>
      </c>
      <c r="EC136" s="3">
        <f>_xlfn.STDEV.S(Tabela13[[#This Row],[V46]],Tabela13[[#This Row],[V44]])</f>
        <v>4.6766321507046502E-3</v>
      </c>
      <c r="ED136" s="3">
        <f>_xlfn.STDEV.S(Tabela13[[#This Row],[V46]],Tabela13[[#This Row],[V45]])</f>
        <v>0.3488767584425691</v>
      </c>
      <c r="EE136" s="3">
        <f t="shared" si="164"/>
        <v>-9.29181052807539E-3</v>
      </c>
      <c r="EF136" s="3">
        <f t="shared" si="165"/>
        <v>-1.3777647592191495</v>
      </c>
      <c r="EG136" s="3" t="str">
        <f t="shared" si="166"/>
        <v/>
      </c>
      <c r="EH136" s="3">
        <f t="shared" si="167"/>
        <v>-1.4516266195787322</v>
      </c>
      <c r="EI136" s="3">
        <f t="shared" si="168"/>
        <v>-215.24330419318642</v>
      </c>
      <c r="EJ136" s="3">
        <f t="shared" si="169"/>
        <v>-9.29181052807539E-3</v>
      </c>
      <c r="EK136" s="3">
        <f t="shared" si="170"/>
        <v>-1.3772889262798027</v>
      </c>
      <c r="EL136" s="3">
        <f t="shared" si="171"/>
        <v>215.24330419318821</v>
      </c>
      <c r="EM136" s="3">
        <f t="shared" si="172"/>
        <v>-1.4521281350908719</v>
      </c>
      <c r="EN136" s="3" t="str">
        <f t="shared" si="173"/>
        <v/>
      </c>
      <c r="EO136" s="3">
        <f t="shared" si="174"/>
        <v>-1.3777647592191495</v>
      </c>
      <c r="EP136" s="3">
        <f t="shared" si="175"/>
        <v>-1.3772889262798027</v>
      </c>
      <c r="EQ136" s="3">
        <f t="shared" si="176"/>
        <v>1.4516266195787328</v>
      </c>
      <c r="ER136" s="3">
        <f t="shared" si="177"/>
        <v>-224657907320131.16</v>
      </c>
      <c r="ES136" s="3" t="str">
        <f t="shared" si="178"/>
        <v/>
      </c>
      <c r="ET136" s="3" t="str">
        <f t="shared" si="179"/>
        <v/>
      </c>
      <c r="EU136" s="3" t="str">
        <f t="shared" si="180"/>
        <v/>
      </c>
      <c r="EV136" s="3">
        <f t="shared" si="181"/>
        <v>1.4516266195787328</v>
      </c>
      <c r="EW136" s="3">
        <f t="shared" si="182"/>
        <v>1.3777647592191502</v>
      </c>
      <c r="EX136" s="3">
        <f t="shared" si="183"/>
        <v>9.2918105280754681E-3</v>
      </c>
      <c r="EY136" s="3">
        <f t="shared" si="184"/>
        <v>-1.4516266195787322</v>
      </c>
      <c r="EZ136" s="3">
        <f t="shared" si="185"/>
        <v>-1.4521281350908719</v>
      </c>
      <c r="FA136" s="3">
        <f t="shared" si="186"/>
        <v>-224657907320131.16</v>
      </c>
      <c r="FB136" s="3">
        <f t="shared" si="187"/>
        <v>1.3777647592191502</v>
      </c>
      <c r="FC136" s="3">
        <f t="shared" si="188"/>
        <v>1.3772889262798031</v>
      </c>
      <c r="FD136" s="3">
        <f t="shared" si="189"/>
        <v>-215.24330419318642</v>
      </c>
      <c r="FE136" s="3" t="str">
        <f t="shared" si="190"/>
        <v/>
      </c>
      <c r="FF136" s="3">
        <f t="shared" si="191"/>
        <v>1.4521281350908724</v>
      </c>
      <c r="FG136" s="3">
        <f t="shared" si="192"/>
        <v>9.2918105280754681E-3</v>
      </c>
      <c r="FH136" s="3">
        <f t="shared" si="193"/>
        <v>1.3772889262798031</v>
      </c>
      <c r="FI136" s="4">
        <f t="shared" si="194"/>
        <v>0</v>
      </c>
      <c r="FJ136" s="4">
        <f t="shared" si="195"/>
        <v>0.35714285714285715</v>
      </c>
      <c r="FK136" s="4">
        <f t="shared" si="196"/>
        <v>1.3275091426249488</v>
      </c>
      <c r="FL136" s="4">
        <f t="shared" si="197"/>
        <v>1.3652986590816738</v>
      </c>
      <c r="FM136" s="4">
        <f>Tabela13[[#This Row],[V139]]-Tabela13[[#This Row],[V140]]</f>
        <v>-3.7789516456725014E-2</v>
      </c>
      <c r="FN136" s="4">
        <f>Tabela13[[#This Row],[V1]]-Tabela13[[#This Row],[V2]]/2</f>
        <v>-0.16402116402116398</v>
      </c>
      <c r="FO136" s="4">
        <f>Tabela13[[#This Row],[V1]]-Tabela13[[#This Row],[V3]]/2</f>
        <v>-0.16071428571428573</v>
      </c>
      <c r="FP136" s="4">
        <f>Tabela13[[#This Row],[V1]]-Tabela13[[#This Row],[V4]]/2</f>
        <v>8.5978835978835988E-2</v>
      </c>
      <c r="FQ136" s="4">
        <f>Tabela13[[#This Row],[V2]]-Tabela13[[#This Row],[V1]]/2</f>
        <v>0.59589947089947082</v>
      </c>
      <c r="FR136" s="4">
        <f>Tabela13[[#This Row],[V2]]-Tabela13[[#This Row],[V3]]/2</f>
        <v>0.34589947089947082</v>
      </c>
      <c r="FS136" s="4">
        <f>Tabela13[[#This Row],[V2]]-Tabela13[[#This Row],[V4]]/2</f>
        <v>0.59259259259259256</v>
      </c>
      <c r="FT136" s="4">
        <f t="shared" si="198"/>
        <v>-0.16257357581046475</v>
      </c>
      <c r="FU136" s="4">
        <f t="shared" si="199"/>
        <v>-0.1593516409039169</v>
      </c>
      <c r="FV136" s="4">
        <f t="shared" si="200"/>
        <v>8.5767908566183562E-2</v>
      </c>
      <c r="FW136" s="4">
        <f t="shared" si="201"/>
        <v>0.53739895016618267</v>
      </c>
      <c r="FX136" s="4">
        <f t="shared" si="202"/>
        <v>0.33301712648644327</v>
      </c>
      <c r="FY136" s="4">
        <f t="shared" si="203"/>
        <v>0.53495507378609641</v>
      </c>
      <c r="FZ136" s="4">
        <f t="shared" si="204"/>
        <v>-29.263243645883659</v>
      </c>
      <c r="GA136" s="4">
        <f t="shared" si="205"/>
        <v>-28.683295362705046</v>
      </c>
      <c r="GB136" s="4">
        <f t="shared" si="206"/>
        <v>15.438223541913041</v>
      </c>
      <c r="GC136" s="4">
        <f t="shared" si="207"/>
        <v>96.73181102991289</v>
      </c>
      <c r="GD136" s="4">
        <f t="shared" si="208"/>
        <v>59.943082767559794</v>
      </c>
      <c r="GE136" s="4">
        <f t="shared" si="209"/>
        <v>96.291913281497344</v>
      </c>
      <c r="GF136" s="4">
        <f>Tabela13[[#This Row],[V1]]-Tabela13[[#This Row],[V2]]/Tabela13[[#This Row],[V2]]</f>
        <v>-0.8214285714285714</v>
      </c>
      <c r="GG136" s="4">
        <f>Tabela13[[#This Row],[V1]]-Tabela13[[#This Row],[V3]]/Tabela13[[#This Row],[V3]]</f>
        <v>-0.8214285714285714</v>
      </c>
      <c r="GH136" s="4">
        <f>Tabela13[[#This Row],[V1]]-Tabela13[[#This Row],[V4]]/Tabela13[[#This Row],[V4]]</f>
        <v>-0.8214285714285714</v>
      </c>
      <c r="GI136" s="4">
        <f>Tabela13[[#This Row],[V2]]-Tabela13[[#This Row],[V1]]/Tabela13[[#This Row],[V1]]</f>
        <v>-0.31481481481481488</v>
      </c>
      <c r="GJ136" s="4">
        <f>Tabela13[[#This Row],[V2]]-Tabela13[[#This Row],[V3]]/Tabela13[[#This Row],[V3]]</f>
        <v>-0.31481481481481488</v>
      </c>
      <c r="GK136" s="4">
        <f>Tabela13[[#This Row],[V2]]-Tabela13[[#This Row],[V4]]/Tabela13[[#This Row],[V4]]</f>
        <v>-0.31481481481481488</v>
      </c>
      <c r="GL136" s="4">
        <f t="shared" si="210"/>
        <v>0.28870038781670404</v>
      </c>
      <c r="GM136" s="4">
        <f t="shared" si="211"/>
        <v>0.43187830687830686</v>
      </c>
      <c r="GN136" s="4">
        <f t="shared" si="212"/>
        <v>0.6684762425403622</v>
      </c>
      <c r="GO136" s="3">
        <f t="shared" si="213"/>
        <v>0</v>
      </c>
      <c r="GP136" s="3">
        <v>100</v>
      </c>
      <c r="GQ136" s="3">
        <f t="shared" si="214"/>
        <v>-1</v>
      </c>
      <c r="GR136" s="3">
        <f t="shared" si="215"/>
        <v>-100</v>
      </c>
      <c r="GS136" s="34">
        <f>COUNTIF($D$2:D135,Tabela13[[#This Row],[HomeTeam]])</f>
        <v>6</v>
      </c>
      <c r="GT136" s="34">
        <f>COUNTIF($E$2:E135,Tabela13[[#This Row],[AwayTeam]])</f>
        <v>6</v>
      </c>
      <c r="GU136" s="3">
        <f>IFERROR(AVERAGEIFS($AD$2:AD135,$D$2:D135,Tabela13[[#This Row],[HomeTeam]],$GS$2:GS135,"&gt;="&amp;Tabela13[[#This Row],[Contagem_H]]-5),"")</f>
        <v>0.88469729078367831</v>
      </c>
      <c r="GV136" s="3">
        <f>IFERROR(AVERAGEIFS($G$2:G135,$E$2:E135,Tabela13[[#This Row],[AwayTeam]],$GT$2:GT135,"&gt;="&amp;Tabela13[[#This Row],[Contagem_A]]-5),"")</f>
        <v>1.8</v>
      </c>
      <c r="GW136" s="3">
        <f>IFERROR(AVERAGEIFS($GQ$2:GQ135,$D$2:D135,Tabela13[[#This Row],[HomeTeam]],$GS$2:GS135,"&gt;="&amp;Tabela13[[#This Row],[Contagem_H]]-5),"")</f>
        <v>-0.25</v>
      </c>
    </row>
    <row r="137" spans="1:205" x14ac:dyDescent="0.25">
      <c r="A137" t="s">
        <v>127</v>
      </c>
      <c r="B137" t="s">
        <v>183</v>
      </c>
      <c r="C137" t="s">
        <v>177</v>
      </c>
      <c r="D137" t="s">
        <v>20</v>
      </c>
      <c r="E137" t="s">
        <v>141</v>
      </c>
      <c r="F137" s="3">
        <v>1</v>
      </c>
      <c r="G137" s="3">
        <v>0</v>
      </c>
      <c r="H137" s="3" t="str">
        <f t="shared" si="216"/>
        <v>H</v>
      </c>
      <c r="I137" s="3">
        <v>1.95</v>
      </c>
      <c r="J137" s="3">
        <v>3.75</v>
      </c>
      <c r="K137" s="3">
        <v>3.6</v>
      </c>
      <c r="L137" s="3">
        <v>1.73</v>
      </c>
      <c r="M137" s="3">
        <v>2.08</v>
      </c>
      <c r="N137" s="3">
        <f t="shared" si="145"/>
        <v>1</v>
      </c>
      <c r="O137" s="3">
        <f t="shared" si="146"/>
        <v>3</v>
      </c>
      <c r="P137" s="3">
        <f t="shared" si="147"/>
        <v>0</v>
      </c>
      <c r="Q137" s="3">
        <f t="shared" si="148"/>
        <v>5.7264957264957506E-2</v>
      </c>
      <c r="R137" s="3">
        <f t="shared" si="149"/>
        <v>5.8803912850155626E-2</v>
      </c>
      <c r="S137" s="3">
        <f t="shared" si="150"/>
        <v>2.061666666666667</v>
      </c>
      <c r="T137" s="3">
        <f t="shared" si="151"/>
        <v>3.9647435897435908</v>
      </c>
      <c r="U137" s="3">
        <f t="shared" si="152"/>
        <v>3.8061538461538471</v>
      </c>
      <c r="V137" s="3">
        <f t="shared" si="153"/>
        <v>1.8290683760683764</v>
      </c>
      <c r="W137" s="3">
        <f t="shared" si="154"/>
        <v>2.1991111111111117</v>
      </c>
      <c r="X137" s="4">
        <f t="shared" si="155"/>
        <v>0.51282051282051289</v>
      </c>
      <c r="Y137" s="4">
        <f t="shared" si="156"/>
        <v>0.26666666666666666</v>
      </c>
      <c r="Z137" s="4">
        <f t="shared" si="157"/>
        <v>0.27777777777777779</v>
      </c>
      <c r="AA137" s="4">
        <f t="shared" si="158"/>
        <v>0.5780346820809249</v>
      </c>
      <c r="AB137" s="4">
        <f t="shared" si="159"/>
        <v>0.48076923076923073</v>
      </c>
      <c r="AC137" s="4">
        <f t="shared" si="160"/>
        <v>0.75641025641025639</v>
      </c>
      <c r="AD137" s="4">
        <f t="shared" si="161"/>
        <v>0.1388888888888889</v>
      </c>
      <c r="AE137" s="4">
        <f t="shared" si="162"/>
        <v>0.25641025641025644</v>
      </c>
      <c r="AF137" s="4">
        <f t="shared" si="163"/>
        <v>0.63888888888888884</v>
      </c>
      <c r="AG137" s="4">
        <f>IFERROR(AVERAGE(Tabela13[[#This Row],[V1]],Tabela13[[#This Row],[V2]]),"")</f>
        <v>0.44764957264957261</v>
      </c>
      <c r="AH137" s="4">
        <f>IFERROR(AVERAGE(Tabela13[[#This Row],[V1]],Tabela13[[#This Row],[V3]]),"")</f>
        <v>0.50641025641025639</v>
      </c>
      <c r="AI137" s="4">
        <f>IFERROR(AVERAGE(Tabela13[[#This Row],[V1]],Tabela13[[#This Row],[V4]]),"")</f>
        <v>0.69764957264957261</v>
      </c>
      <c r="AJ137" s="4">
        <f>IFERROR(AVERAGE(Tabela13[[#This Row],[V2]],Tabela13[[#This Row],[V1]]),"")</f>
        <v>0.44764957264957261</v>
      </c>
      <c r="AK137" s="4">
        <f>IFERROR(AVERAGE(Tabela13[[#This Row],[V2]],Tabela13[[#This Row],[V3]]),"")</f>
        <v>0.19764957264957267</v>
      </c>
      <c r="AL137" s="4">
        <f>IFERROR(AVERAGE(Tabela13[[#This Row],[V2]],Tabela13[[#This Row],[V4]]),"")</f>
        <v>0.38888888888888884</v>
      </c>
      <c r="AM137" s="4">
        <f>IFERROR(AVERAGE(Tabela13[[#This Row],[V3]],Tabela13[[#This Row],[V1]]),"")</f>
        <v>0.50641025641025639</v>
      </c>
      <c r="AN137" s="4">
        <f>IFERROR(AVERAGE(Tabela13[[#This Row],[V3]],Tabela13[[#This Row],[V2]]),"")</f>
        <v>0.19764957264957267</v>
      </c>
      <c r="AO137" s="4">
        <f>IFERROR(AVERAGE(Tabela13[[#This Row],[V3]],Tabela13[[#This Row],[V4]]),"")</f>
        <v>0.44764957264957261</v>
      </c>
      <c r="AP137" s="4">
        <f>IFERROR(AVERAGE(Tabela13[[#This Row],[V4]],Tabela13[[#This Row],[V1]]),"")</f>
        <v>0.69764957264957261</v>
      </c>
      <c r="AQ137" s="4">
        <f>IFERROR(AVERAGE(Tabela13[[#This Row],[V4]],Tabela13[[#This Row],[V2]]),"")</f>
        <v>0.38888888888888884</v>
      </c>
      <c r="AR137" s="4">
        <f>IFERROR(AVERAGE(Tabela13[[#This Row],[V4]],Tabela13[[#This Row],[V3]]),"")</f>
        <v>0.44764957264957261</v>
      </c>
      <c r="AS137" s="4">
        <f>_xlfn.STDEV.S(Tabela13[[#This Row],[V1]:[V2]])</f>
        <v>0.43665354650194937</v>
      </c>
      <c r="AT137" s="4">
        <f>_xlfn.STDEV.S(Tabela13[[#This Row],[V1]],Tabela13[[#This Row],[V3]])</f>
        <v>0.3535533905932739</v>
      </c>
      <c r="AU137" s="4">
        <f>_xlfn.STDEV.S(Tabela13[[#This Row],[V1]],Tabela13[[#This Row],[V4]])</f>
        <v>8.3100155908675477E-2</v>
      </c>
      <c r="AV137" s="4">
        <f>_xlfn.STDEV.S(Tabela13[[#This Row],[V2]],Tabela13[[#This Row],[V1]])</f>
        <v>0.43665354650194937</v>
      </c>
      <c r="AW137" s="4">
        <f>_xlfn.STDEV.S(Tabela13[[#This Row],[V2]],Tabela13[[#This Row],[V3]])</f>
        <v>8.3100155908675449E-2</v>
      </c>
      <c r="AX137" s="4">
        <f>_xlfn.STDEV.S(Tabela13[[#This Row],[V42]],Tabela13[[#This Row],[V44]])</f>
        <v>0.79020693709522305</v>
      </c>
      <c r="AY137" s="4">
        <f>_xlfn.STDEV.S(Tabela13[[#This Row],[V3]],Tabela13[[#This Row],[V1]])</f>
        <v>0.3535533905932739</v>
      </c>
      <c r="AZ137" s="4">
        <f>_xlfn.STDEV.S(Tabela13[[#This Row],[V3]],Tabela13[[#This Row],[V2]])</f>
        <v>8.3100155908675449E-2</v>
      </c>
      <c r="BA137" s="4">
        <f>_xlfn.STDEV.S(Tabela13[[#This Row],[V3]],Tabela13[[#This Row],[V4]])</f>
        <v>0.27045323468459831</v>
      </c>
      <c r="BB137" s="4">
        <f>_xlfn.STDEV.S(Tabela13[[#This Row],[V4]],Tabela13[[#This Row],[V1]])</f>
        <v>8.3100155908675477E-2</v>
      </c>
      <c r="BC137" s="4">
        <f>_xlfn.STDEV.S(Tabela13[[#This Row],[V4]],Tabela13[[#This Row],[V2]])</f>
        <v>0.35355339059327379</v>
      </c>
      <c r="BD137" s="4">
        <f>_xlfn.STDEV.S(Tabela13[[#This Row],[V4]],Tabela13[[#This Row],[V3]])</f>
        <v>0.27045323468459831</v>
      </c>
      <c r="BE137" s="4">
        <f>Tabela13[[#This Row],[V17]]/Tabela13[[#This Row],[V5]]</f>
        <v>0.97543608478717103</v>
      </c>
      <c r="BF137" s="4">
        <f>Tabela13[[#This Row],[V18]]/Tabela13[[#This Row],[V6]]</f>
        <v>0.69815606243735107</v>
      </c>
      <c r="BG137" s="4">
        <f>Tabela13[[#This Row],[V19]]/Tabela13[[#This Row],[V7]]</f>
        <v>0.11911446543724387</v>
      </c>
      <c r="BH137" s="4">
        <f>Tabela13[[#This Row],[V20]]/Tabela13[[#This Row],[V8]]</f>
        <v>0.97543608478717103</v>
      </c>
      <c r="BI137" s="4">
        <f>Tabela13[[#This Row],[V21]]/Tabela13[[#This Row],[V9]]</f>
        <v>0.42044186989470383</v>
      </c>
      <c r="BJ137" s="4">
        <f>Tabela13[[#This Row],[V22]]/Tabela13[[#This Row],[V10]]</f>
        <v>2.0319606953877165</v>
      </c>
      <c r="BK137" s="4">
        <f>Tabela13[[#This Row],[V23]]/Tabela13[[#This Row],[V11]]</f>
        <v>0.69815606243735107</v>
      </c>
      <c r="BL137" s="4">
        <f>Tabela13[[#This Row],[V24]]/Tabela13[[#This Row],[V12]]</f>
        <v>0.42044186989470383</v>
      </c>
      <c r="BM137" s="4">
        <f>Tabela13[[#This Row],[V25]]/Tabela13[[#This Row],[V13]]</f>
        <v>0.60416283452215758</v>
      </c>
      <c r="BN137" s="4">
        <f>Tabela13[[#This Row],[V26]]/Tabela13[[#This Row],[V14]]</f>
        <v>0.11911446543724387</v>
      </c>
      <c r="BO137" s="4">
        <f>Tabela13[[#This Row],[V27]]/Tabela13[[#This Row],[V15]]</f>
        <v>0.90913729009698985</v>
      </c>
      <c r="BP137" s="4">
        <f>Tabela13[[#This Row],[V28]]/Tabela13[[#This Row],[V16]]</f>
        <v>0.60416283452215758</v>
      </c>
      <c r="BQ137" s="4">
        <f>Tabela13[[#This Row],[V1]]-Tabela13[[#This Row],[V2]]</f>
        <v>0.61752136752136755</v>
      </c>
      <c r="BR137" s="4">
        <f>Tabela13[[#This Row],[V1]]-Tabela13[[#This Row],[V3]]</f>
        <v>0.49999999999999994</v>
      </c>
      <c r="BS137" s="4">
        <f>Tabela13[[#This Row],[V1]]-Tabela13[[#This Row],[V4]]</f>
        <v>0.11752136752136755</v>
      </c>
      <c r="BT137" s="4">
        <f>Tabela13[[#This Row],[V2]]-Tabela13[[#This Row],[V1]]</f>
        <v>-0.61752136752136755</v>
      </c>
      <c r="BU137" s="4">
        <f>Tabela13[[#This Row],[V2]]-Tabela13[[#This Row],[V3]]</f>
        <v>-0.11752136752136755</v>
      </c>
      <c r="BV137" s="4">
        <f>Tabela13[[#This Row],[V2]]-Tabela13[[#This Row],[V4]]</f>
        <v>-0.49999999999999994</v>
      </c>
      <c r="BW137" s="4">
        <f>AVERAGE(Tabela13[[#This Row],[V41]],Tabela13[[#This Row],[V42]])</f>
        <v>0.55876068376068377</v>
      </c>
      <c r="BX137" s="4">
        <f>AVERAGE(Tabela13[[#This Row],[V41]],Tabela13[[#This Row],[V43]])</f>
        <v>0.36752136752136755</v>
      </c>
      <c r="BY137" s="4">
        <f>AVERAGE(Tabela13[[#This Row],[V41]],Tabela13[[#This Row],[V44]])</f>
        <v>0</v>
      </c>
      <c r="BZ137" s="4">
        <f>AVERAGE(Tabela13[[#This Row],[V41]],Tabela13[[#This Row],[V45]])</f>
        <v>0.25</v>
      </c>
      <c r="CA137" s="4">
        <f>AVERAGE(Tabela13[[#This Row],[V41]],Tabela13[[#This Row],[V46]])</f>
        <v>5.8760683760683802E-2</v>
      </c>
      <c r="CB137" s="4">
        <f>AVERAGE(Tabela13[[#This Row],[V42]],Tabela13[[#This Row],[V41]])</f>
        <v>0.55876068376068377</v>
      </c>
      <c r="CC137" s="4">
        <f>AVERAGE(Tabela13[[#This Row],[V42]],Tabela13[[#This Row],[V43]])</f>
        <v>0.30876068376068377</v>
      </c>
      <c r="CD137" s="4">
        <f>AVERAGE(Tabela13[[#This Row],[V42]],Tabela13[[#This Row],[V44]])</f>
        <v>-5.8760683760683802E-2</v>
      </c>
      <c r="CE137" s="4">
        <f>AVERAGE(Tabela13[[#This Row],[V42]],Tabela13[[#This Row],[V45]])</f>
        <v>0.1912393162393162</v>
      </c>
      <c r="CF137" s="4">
        <f>AVERAGE(Tabela13[[#This Row],[V42]],Tabela13[[#This Row],[V46]])</f>
        <v>0</v>
      </c>
      <c r="CG137" s="4">
        <f>AVERAGE(Tabela13[[#This Row],[V43]],Tabela13[[#This Row],[V41]])</f>
        <v>0.36752136752136755</v>
      </c>
      <c r="CH137" s="4">
        <f>AVERAGE(Tabela13[[#This Row],[V43]],Tabela13[[#This Row],[V42]])</f>
        <v>0.30876068376068377</v>
      </c>
      <c r="CI137" s="4">
        <f>AVERAGE(Tabela13[[#This Row],[V43]],Tabela13[[#This Row],[V44]])</f>
        <v>-0.25</v>
      </c>
      <c r="CJ137" s="4">
        <f>AVERAGE(Tabela13[[#This Row],[V43]],Tabela13[[#This Row],[V45]])</f>
        <v>0</v>
      </c>
      <c r="CK137" s="4">
        <f>AVERAGE(Tabela13[[#This Row],[V43]],Tabela13[[#This Row],[V46]])</f>
        <v>-0.1912393162393162</v>
      </c>
      <c r="CL137" s="4">
        <f>AVERAGE(Tabela13[[#This Row],[V44]],Tabela13[[#This Row],[V41]])</f>
        <v>0</v>
      </c>
      <c r="CM137" s="4">
        <f>AVERAGE(Tabela13[[#This Row],[V44]],Tabela13[[#This Row],[V42]])</f>
        <v>-5.8760683760683802E-2</v>
      </c>
      <c r="CN137" s="4">
        <f>AVERAGE(Tabela13[[#This Row],[V44]],Tabela13[[#This Row],[V43]])</f>
        <v>-0.25</v>
      </c>
      <c r="CO137" s="4">
        <f>AVERAGE(Tabela13[[#This Row],[V44]],Tabela13[[#This Row],[V45]])</f>
        <v>-0.36752136752136755</v>
      </c>
      <c r="CP137" s="4">
        <f>AVERAGE(Tabela13[[#This Row],[V44]],Tabela13[[#This Row],[V46]])</f>
        <v>-0.55876068376068377</v>
      </c>
      <c r="CQ137" s="4">
        <f>AVERAGE(Tabela13[[#This Row],[V45]],Tabela13[[#This Row],[V41]])</f>
        <v>0.25</v>
      </c>
      <c r="CR137" s="4">
        <f>AVERAGE(Tabela13[[#This Row],[V45]],Tabela13[[#This Row],[V42]])</f>
        <v>0.1912393162393162</v>
      </c>
      <c r="CS137" s="4">
        <f>AVERAGE(Tabela13[[#This Row],[V45]],Tabela13[[#This Row],[V43]])</f>
        <v>0</v>
      </c>
      <c r="CT137" s="4">
        <f>AVERAGE(Tabela13[[#This Row],[V45]],Tabela13[[#This Row],[V44]])</f>
        <v>-0.36752136752136755</v>
      </c>
      <c r="CU137" s="4">
        <f>AVERAGE(Tabela13[[#This Row],[V45]],Tabela13[[#This Row],[V46]])</f>
        <v>-0.30876068376068377</v>
      </c>
      <c r="CV137" s="4">
        <f>AVERAGE(Tabela13[[#This Row],[V46]],Tabela13[[#This Row],[V41]])</f>
        <v>5.8760683760683802E-2</v>
      </c>
      <c r="CW137" s="4">
        <f>AVERAGE(Tabela13[[#This Row],[V46]],Tabela13[[#This Row],[V42]])</f>
        <v>0</v>
      </c>
      <c r="CX137" s="4">
        <f>AVERAGE(Tabela13[[#This Row],[V46]],Tabela13[[#This Row],[V43]])</f>
        <v>-0.1912393162393162</v>
      </c>
      <c r="CY137" s="4">
        <f>AVERAGE(Tabela13[[#This Row],[V46]],Tabela13[[#This Row],[V44]])</f>
        <v>-0.55876068376068377</v>
      </c>
      <c r="CZ137" s="4">
        <f>AVERAGE(Tabela13[[#This Row],[V46]],Tabela13[[#This Row],[V45]])</f>
        <v>-0.30876068376068377</v>
      </c>
      <c r="DA137" s="3">
        <f>_xlfn.STDEV.S(Tabela13[[#This Row],[V41]],Tabela13[[#This Row],[V42]])</f>
        <v>8.3100155908675533E-2</v>
      </c>
      <c r="DB137" s="3">
        <f>_xlfn.STDEV.S(Tabela13[[#This Row],[V41]],Tabela13[[#This Row],[V43]])</f>
        <v>0.35355339059327384</v>
      </c>
      <c r="DC137" s="3">
        <f>_xlfn.STDEV.S(Tabela13[[#This Row],[V41]],Tabela13[[#This Row],[V44]])</f>
        <v>0.87330709300389853</v>
      </c>
      <c r="DD137" s="3">
        <f>_xlfn.STDEV.S(Tabela13[[#This Row],[V41]],Tabela13[[#This Row],[V45]])</f>
        <v>0.5197537024106248</v>
      </c>
      <c r="DE137" s="3">
        <f>_xlfn.STDEV.S(Tabela13[[#This Row],[V41]],Tabela13[[#This Row],[V46]])</f>
        <v>0.79020693709522305</v>
      </c>
      <c r="DF137" s="3">
        <f>_xlfn.STDEV.S(Tabela13[[#This Row],[V42]],Tabela13[[#This Row],[V41]])</f>
        <v>8.3100155908675533E-2</v>
      </c>
      <c r="DG137" s="3">
        <f>_xlfn.STDEV.S(Tabela13[[#This Row],[V42]],Tabela13[[#This Row],[V43]])</f>
        <v>0.2704532346845982</v>
      </c>
      <c r="DH137" s="3">
        <f>_xlfn.STDEV.S(Tabela13[[#This Row],[V42]],Tabela13[[#This Row],[V44]])</f>
        <v>0.79020693709522305</v>
      </c>
      <c r="DI137" s="3">
        <f>_xlfn.STDEV.S(Tabela13[[#This Row],[V42]],Tabela13[[#This Row],[V45]])</f>
        <v>0.43665354650194921</v>
      </c>
      <c r="DJ137" s="3">
        <f>_xlfn.STDEV.S(Tabela13[[#This Row],[V42]],Tabela13[[#This Row],[V46]])</f>
        <v>0.70710678118654746</v>
      </c>
      <c r="DK137" s="3">
        <f>_xlfn.STDEV.S(Tabela13[[#This Row],[V43]],Tabela13[[#This Row],[V41]])</f>
        <v>0.35355339059327384</v>
      </c>
      <c r="DL137" s="3">
        <f>_xlfn.STDEV.S(Tabela13[[#This Row],[V43]],Tabela13[[#This Row],[V42]])</f>
        <v>0.2704532346845982</v>
      </c>
      <c r="DM137" s="3">
        <f>_xlfn.STDEV.S(Tabela13[[#This Row],[V43]],Tabela13[[#This Row],[V44]])</f>
        <v>0.5197537024106248</v>
      </c>
      <c r="DN137" s="3">
        <f>_xlfn.STDEV.S(Tabela13[[#This Row],[V43]],Tabela13[[#This Row],[V45]])</f>
        <v>0.16620031181735095</v>
      </c>
      <c r="DO137" s="3">
        <f>_xlfn.STDEV.S(Tabela13[[#This Row],[V43]],Tabela13[[#This Row],[V46]])</f>
        <v>0.43665354650194921</v>
      </c>
      <c r="DP137" s="3">
        <f>_xlfn.STDEV.S(Tabela13[[#This Row],[V44]],Tabela13[[#This Row],[V41]])</f>
        <v>0.87330709300389853</v>
      </c>
      <c r="DQ137" s="3">
        <f>_xlfn.STDEV.S(Tabela13[[#This Row],[V44]],Tabela13[[#This Row],[V42]])</f>
        <v>0.79020693709522305</v>
      </c>
      <c r="DR137" s="3">
        <f>_xlfn.STDEV.S(Tabela13[[#This Row],[V44]],Tabela13[[#This Row],[V43]])</f>
        <v>0.5197537024106248</v>
      </c>
      <c r="DS137" s="3">
        <f>_xlfn.STDEV.S(Tabela13[[#This Row],[V44]],Tabela13[[#This Row],[V45]])</f>
        <v>0.35355339059327384</v>
      </c>
      <c r="DT137" s="3">
        <f>_xlfn.STDEV.S(Tabela13[[#This Row],[V44]],Tabela13[[#This Row],[V46]])</f>
        <v>8.3100155908675533E-2</v>
      </c>
      <c r="DU137" s="3">
        <f>_xlfn.STDEV.S(Tabela13[[#This Row],[V45]],Tabela13[[#This Row],[V41]])</f>
        <v>0.5197537024106248</v>
      </c>
      <c r="DV137" s="3">
        <f>_xlfn.STDEV.S(Tabela13[[#This Row],[V45]],Tabela13[[#This Row],[V42]])</f>
        <v>0.43665354650194921</v>
      </c>
      <c r="DW137" s="3">
        <f>_xlfn.STDEV.S(Tabela13[[#This Row],[V45]],Tabela13[[#This Row],[V43]])</f>
        <v>0.16620031181735095</v>
      </c>
      <c r="DX137" s="3">
        <f>_xlfn.STDEV.S(Tabela13[[#This Row],[V45]],Tabela13[[#This Row],[V44]])</f>
        <v>0.35355339059327384</v>
      </c>
      <c r="DY137" s="3">
        <f>_xlfn.STDEV.S(Tabela13[[#This Row],[V45]],Tabela13[[#This Row],[V46]])</f>
        <v>0.2704532346845982</v>
      </c>
      <c r="DZ137" s="3">
        <f>_xlfn.STDEV.S(Tabela13[[#This Row],[V46]],Tabela13[[#This Row],[V41]])</f>
        <v>0.79020693709522305</v>
      </c>
      <c r="EA137" s="3">
        <f>_xlfn.STDEV.S(Tabela13[[#This Row],[V46]],Tabela13[[#This Row],[V42]])</f>
        <v>0.70710678118654746</v>
      </c>
      <c r="EB137" s="3">
        <f>_xlfn.STDEV.S(Tabela13[[#This Row],[V46]],Tabela13[[#This Row],[V43]])</f>
        <v>0.43665354650194921</v>
      </c>
      <c r="EC137" s="3">
        <f>_xlfn.STDEV.S(Tabela13[[#This Row],[V46]],Tabela13[[#This Row],[V44]])</f>
        <v>8.3100155908675533E-2</v>
      </c>
      <c r="ED137" s="3">
        <f>_xlfn.STDEV.S(Tabela13[[#This Row],[V46]],Tabela13[[#This Row],[V45]])</f>
        <v>0.2704532346845982</v>
      </c>
      <c r="EE137" s="3">
        <f t="shared" si="164"/>
        <v>0.14872226755357609</v>
      </c>
      <c r="EF137" s="3">
        <f t="shared" si="165"/>
        <v>0.96199410928867524</v>
      </c>
      <c r="EG137" s="3" t="str">
        <f t="shared" si="166"/>
        <v/>
      </c>
      <c r="EH137" s="3">
        <f t="shared" si="167"/>
        <v>2.0790148096424992</v>
      </c>
      <c r="EI137" s="3">
        <f t="shared" si="168"/>
        <v>13.44788532947506</v>
      </c>
      <c r="EJ137" s="3">
        <f t="shared" si="169"/>
        <v>0.14872226755357609</v>
      </c>
      <c r="EK137" s="3">
        <f t="shared" si="170"/>
        <v>0.87593158361516921</v>
      </c>
      <c r="EL137" s="3">
        <f t="shared" si="171"/>
        <v>-13.44788532947506</v>
      </c>
      <c r="EM137" s="3">
        <f t="shared" si="172"/>
        <v>2.2832833493062825</v>
      </c>
      <c r="EN137" s="3" t="str">
        <f t="shared" si="173"/>
        <v/>
      </c>
      <c r="EO137" s="3">
        <f t="shared" si="174"/>
        <v>0.96199410928867524</v>
      </c>
      <c r="EP137" s="3">
        <f t="shared" si="175"/>
        <v>0.87593158361516921</v>
      </c>
      <c r="EQ137" s="3">
        <f t="shared" si="176"/>
        <v>-2.0790148096424992</v>
      </c>
      <c r="ER137" s="3" t="str">
        <f t="shared" si="177"/>
        <v/>
      </c>
      <c r="ES137" s="3" t="str">
        <f t="shared" si="178"/>
        <v/>
      </c>
      <c r="ET137" s="3" t="str">
        <f t="shared" si="179"/>
        <v/>
      </c>
      <c r="EU137" s="3" t="str">
        <f t="shared" si="180"/>
        <v/>
      </c>
      <c r="EV137" s="3">
        <f t="shared" si="181"/>
        <v>-2.0790148096424992</v>
      </c>
      <c r="EW137" s="3">
        <f t="shared" si="182"/>
        <v>-0.96199410928867524</v>
      </c>
      <c r="EX137" s="3">
        <f t="shared" si="183"/>
        <v>-0.14872226755357609</v>
      </c>
      <c r="EY137" s="3">
        <f t="shared" si="184"/>
        <v>2.0790148096424992</v>
      </c>
      <c r="EZ137" s="3">
        <f t="shared" si="185"/>
        <v>2.2832833493062825</v>
      </c>
      <c r="FA137" s="3" t="str">
        <f t="shared" si="186"/>
        <v/>
      </c>
      <c r="FB137" s="3">
        <f t="shared" si="187"/>
        <v>-0.96199410928867524</v>
      </c>
      <c r="FC137" s="3">
        <f t="shared" si="188"/>
        <v>-0.87593158361516921</v>
      </c>
      <c r="FD137" s="3">
        <f t="shared" si="189"/>
        <v>13.44788532947506</v>
      </c>
      <c r="FE137" s="3" t="str">
        <f t="shared" si="190"/>
        <v/>
      </c>
      <c r="FF137" s="3">
        <f t="shared" si="191"/>
        <v>-2.2832833493062825</v>
      </c>
      <c r="FG137" s="3">
        <f t="shared" si="192"/>
        <v>-0.14872226755357609</v>
      </c>
      <c r="FH137" s="3">
        <f t="shared" si="193"/>
        <v>-0.87593158361516921</v>
      </c>
      <c r="FI137" s="4">
        <f t="shared" si="194"/>
        <v>0.27777777777777779</v>
      </c>
      <c r="FJ137" s="4">
        <f t="shared" si="195"/>
        <v>0</v>
      </c>
      <c r="FK137" s="4">
        <f t="shared" si="196"/>
        <v>1.7073565076798705</v>
      </c>
      <c r="FL137" s="4">
        <f t="shared" si="197"/>
        <v>1.040420371867421</v>
      </c>
      <c r="FM137" s="4">
        <f>Tabela13[[#This Row],[V139]]-Tabela13[[#This Row],[V140]]</f>
        <v>0.66693613581244948</v>
      </c>
      <c r="FN137" s="4">
        <f>Tabela13[[#This Row],[V1]]-Tabela13[[#This Row],[V2]]/2</f>
        <v>0.68696581196581197</v>
      </c>
      <c r="FO137" s="4">
        <f>Tabela13[[#This Row],[V1]]-Tabela13[[#This Row],[V3]]/2</f>
        <v>0.62820512820512819</v>
      </c>
      <c r="FP137" s="4">
        <f>Tabela13[[#This Row],[V1]]-Tabela13[[#This Row],[V4]]/2</f>
        <v>0.43696581196581197</v>
      </c>
      <c r="FQ137" s="4">
        <f>Tabela13[[#This Row],[V2]]-Tabela13[[#This Row],[V1]]/2</f>
        <v>-0.2393162393162393</v>
      </c>
      <c r="FR137" s="4">
        <f>Tabela13[[#This Row],[V2]]-Tabela13[[#This Row],[V3]]/2</f>
        <v>1.0683760683760674E-2</v>
      </c>
      <c r="FS137" s="4">
        <f>Tabela13[[#This Row],[V2]]-Tabela13[[#This Row],[V4]]/2</f>
        <v>-0.18055555555555552</v>
      </c>
      <c r="FT137" s="4">
        <f t="shared" si="198"/>
        <v>0.60192451790470669</v>
      </c>
      <c r="FU137" s="4">
        <f t="shared" si="199"/>
        <v>0.5609008072523719</v>
      </c>
      <c r="FV137" s="4">
        <f t="shared" si="200"/>
        <v>0.41196198599652961</v>
      </c>
      <c r="FW137" s="4">
        <f t="shared" si="201"/>
        <v>-0.23489835940781648</v>
      </c>
      <c r="FX137" s="4">
        <f t="shared" si="202"/>
        <v>1.0683354220349542E-2</v>
      </c>
      <c r="FY137" s="4">
        <f t="shared" si="203"/>
        <v>-0.17863100651394928</v>
      </c>
      <c r="FZ137" s="4">
        <f t="shared" si="204"/>
        <v>108.34641322284719</v>
      </c>
      <c r="GA137" s="4">
        <f t="shared" si="205"/>
        <v>100.96214530542694</v>
      </c>
      <c r="GB137" s="4">
        <f t="shared" si="206"/>
        <v>74.153157479375338</v>
      </c>
      <c r="GC137" s="4">
        <f t="shared" si="207"/>
        <v>-42.281704693406965</v>
      </c>
      <c r="GD137" s="4">
        <f t="shared" si="208"/>
        <v>1.9230037596629173</v>
      </c>
      <c r="GE137" s="4">
        <f t="shared" si="209"/>
        <v>-32.153581172510876</v>
      </c>
      <c r="GF137" s="4">
        <f>Tabela13[[#This Row],[V1]]-Tabela13[[#This Row],[V2]]/Tabela13[[#This Row],[V2]]</f>
        <v>-0.24358974358974361</v>
      </c>
      <c r="GG137" s="4">
        <f>Tabela13[[#This Row],[V1]]-Tabela13[[#This Row],[V3]]/Tabela13[[#This Row],[V3]]</f>
        <v>-0.24358974358974361</v>
      </c>
      <c r="GH137" s="4">
        <f>Tabela13[[#This Row],[V1]]-Tabela13[[#This Row],[V4]]/Tabela13[[#This Row],[V4]]</f>
        <v>-0.24358974358974361</v>
      </c>
      <c r="GI137" s="4">
        <f>Tabela13[[#This Row],[V2]]-Tabela13[[#This Row],[V1]]/Tabela13[[#This Row],[V1]]</f>
        <v>-0.86111111111111116</v>
      </c>
      <c r="GJ137" s="4">
        <f>Tabela13[[#This Row],[V2]]-Tabela13[[#This Row],[V3]]/Tabela13[[#This Row],[V3]]</f>
        <v>-0.86111111111111116</v>
      </c>
      <c r="GK137" s="4">
        <f>Tabela13[[#This Row],[V2]]-Tabela13[[#This Row],[V4]]/Tabela13[[#This Row],[V4]]</f>
        <v>-0.86111111111111116</v>
      </c>
      <c r="GL137" s="4">
        <f t="shared" si="210"/>
        <v>0.29654188676817794</v>
      </c>
      <c r="GM137" s="4">
        <f t="shared" si="211"/>
        <v>0.44764957264957261</v>
      </c>
      <c r="GN137" s="4">
        <f t="shared" si="212"/>
        <v>0.6624420191289131</v>
      </c>
      <c r="GO137" s="3">
        <f t="shared" si="213"/>
        <v>1</v>
      </c>
      <c r="GP137" s="3">
        <v>100</v>
      </c>
      <c r="GQ137" s="3">
        <f t="shared" si="214"/>
        <v>0.95</v>
      </c>
      <c r="GR137" s="3">
        <f t="shared" si="215"/>
        <v>95</v>
      </c>
      <c r="GS137" s="34">
        <f>COUNTIF($D$2:D136,Tabela13[[#This Row],[HomeTeam]])</f>
        <v>7</v>
      </c>
      <c r="GT137" s="34">
        <f>COUNTIF($E$2:E136,Tabela13[[#This Row],[AwayTeam]])</f>
        <v>6</v>
      </c>
      <c r="GU137" s="3">
        <f>IFERROR(AVERAGEIFS($AD$2:AD136,$D$2:D136,Tabela13[[#This Row],[HomeTeam]],$GS$2:GS136,"&gt;="&amp;Tabela13[[#This Row],[Contagem_H]]-5),"")</f>
        <v>0.22283790283790283</v>
      </c>
      <c r="GV137" s="3">
        <f>IFERROR(AVERAGEIFS($G$2:G136,$E$2:E136,Tabela13[[#This Row],[AwayTeam]],$GT$2:GT136,"&gt;="&amp;Tabela13[[#This Row],[Contagem_A]]-5),"")</f>
        <v>1.6</v>
      </c>
      <c r="GW137" s="3">
        <f>IFERROR(AVERAGEIFS($GQ$2:GQ136,$D$2:D136,Tabela13[[#This Row],[HomeTeam]],$GS$2:GS136,"&gt;="&amp;Tabela13[[#This Row],[Contagem_H]]-5),"")</f>
        <v>0.96799999999999997</v>
      </c>
    </row>
    <row r="138" spans="1:205" x14ac:dyDescent="0.25">
      <c r="A138" t="s">
        <v>127</v>
      </c>
      <c r="B138" t="s">
        <v>184</v>
      </c>
      <c r="C138" t="s">
        <v>134</v>
      </c>
      <c r="D138" t="s">
        <v>13</v>
      </c>
      <c r="E138" t="s">
        <v>21</v>
      </c>
      <c r="F138" s="3">
        <v>2</v>
      </c>
      <c r="G138" s="3">
        <v>2</v>
      </c>
      <c r="H138" s="3" t="str">
        <f t="shared" si="216"/>
        <v>D</v>
      </c>
      <c r="I138" s="3">
        <v>3</v>
      </c>
      <c r="J138" s="3">
        <v>4</v>
      </c>
      <c r="K138" s="3">
        <v>2.1</v>
      </c>
      <c r="L138" s="3">
        <v>1.48</v>
      </c>
      <c r="M138" s="3">
        <v>2.6</v>
      </c>
      <c r="N138" s="3">
        <f t="shared" si="145"/>
        <v>4</v>
      </c>
      <c r="O138" s="3">
        <f t="shared" si="146"/>
        <v>1</v>
      </c>
      <c r="P138" s="3">
        <f t="shared" si="147"/>
        <v>1</v>
      </c>
      <c r="Q138" s="3">
        <f t="shared" si="148"/>
        <v>5.9523809523809312E-2</v>
      </c>
      <c r="R138" s="3">
        <f t="shared" si="149"/>
        <v>6.0291060291060239E-2</v>
      </c>
      <c r="S138" s="3">
        <f t="shared" si="150"/>
        <v>3.1785714285714279</v>
      </c>
      <c r="T138" s="3">
        <f t="shared" si="151"/>
        <v>4.2380952380952372</v>
      </c>
      <c r="U138" s="3">
        <f t="shared" si="152"/>
        <v>2.2249999999999996</v>
      </c>
      <c r="V138" s="3">
        <f t="shared" si="153"/>
        <v>1.5680952380952378</v>
      </c>
      <c r="W138" s="3">
        <f t="shared" si="154"/>
        <v>2.7547619047619043</v>
      </c>
      <c r="X138" s="4">
        <f t="shared" si="155"/>
        <v>0.33333333333333331</v>
      </c>
      <c r="Y138" s="4">
        <f t="shared" si="156"/>
        <v>0.25</v>
      </c>
      <c r="Z138" s="4">
        <f t="shared" si="157"/>
        <v>0.47619047619047616</v>
      </c>
      <c r="AA138" s="4">
        <f t="shared" si="158"/>
        <v>0.67567567567567566</v>
      </c>
      <c r="AB138" s="4">
        <f t="shared" si="159"/>
        <v>0.38461538461538458</v>
      </c>
      <c r="AC138" s="4">
        <f t="shared" si="160"/>
        <v>1.1666666666666667</v>
      </c>
      <c r="AD138" s="4">
        <f t="shared" si="161"/>
        <v>1.2380952380952381</v>
      </c>
      <c r="AE138" s="4">
        <f t="shared" si="162"/>
        <v>1.1666666666666667</v>
      </c>
      <c r="AF138" s="4">
        <f t="shared" si="163"/>
        <v>1.2380952380952381</v>
      </c>
      <c r="AG138" s="4">
        <f>IFERROR(AVERAGE(Tabela13[[#This Row],[V1]],Tabela13[[#This Row],[V2]]),"")</f>
        <v>1.2023809523809526</v>
      </c>
      <c r="AH138" s="4">
        <f>IFERROR(AVERAGE(Tabela13[[#This Row],[V1]],Tabela13[[#This Row],[V3]]),"")</f>
        <v>1.1666666666666667</v>
      </c>
      <c r="AI138" s="4">
        <f>IFERROR(AVERAGE(Tabela13[[#This Row],[V1]],Tabela13[[#This Row],[V4]]),"")</f>
        <v>1.2023809523809526</v>
      </c>
      <c r="AJ138" s="4">
        <f>IFERROR(AVERAGE(Tabela13[[#This Row],[V2]],Tabela13[[#This Row],[V1]]),"")</f>
        <v>1.2023809523809526</v>
      </c>
      <c r="AK138" s="4">
        <f>IFERROR(AVERAGE(Tabela13[[#This Row],[V2]],Tabela13[[#This Row],[V3]]),"")</f>
        <v>1.2023809523809526</v>
      </c>
      <c r="AL138" s="4">
        <f>IFERROR(AVERAGE(Tabela13[[#This Row],[V2]],Tabela13[[#This Row],[V4]]),"")</f>
        <v>1.2380952380952381</v>
      </c>
      <c r="AM138" s="4">
        <f>IFERROR(AVERAGE(Tabela13[[#This Row],[V3]],Tabela13[[#This Row],[V1]]),"")</f>
        <v>1.1666666666666667</v>
      </c>
      <c r="AN138" s="4">
        <f>IFERROR(AVERAGE(Tabela13[[#This Row],[V3]],Tabela13[[#This Row],[V2]]),"")</f>
        <v>1.2023809523809526</v>
      </c>
      <c r="AO138" s="4">
        <f>IFERROR(AVERAGE(Tabela13[[#This Row],[V3]],Tabela13[[#This Row],[V4]]),"")</f>
        <v>1.2023809523809526</v>
      </c>
      <c r="AP138" s="4">
        <f>IFERROR(AVERAGE(Tabela13[[#This Row],[V4]],Tabela13[[#This Row],[V1]]),"")</f>
        <v>1.2023809523809526</v>
      </c>
      <c r="AQ138" s="4">
        <f>IFERROR(AVERAGE(Tabela13[[#This Row],[V4]],Tabela13[[#This Row],[V2]]),"")</f>
        <v>1.2380952380952381</v>
      </c>
      <c r="AR138" s="4">
        <f>IFERROR(AVERAGE(Tabela13[[#This Row],[V4]],Tabela13[[#This Row],[V3]]),"")</f>
        <v>1.2023809523809526</v>
      </c>
      <c r="AS138" s="4">
        <f>_xlfn.STDEV.S(Tabela13[[#This Row],[V1]:[V2]])</f>
        <v>5.0507627227610513E-2</v>
      </c>
      <c r="AT138" s="4">
        <f>_xlfn.STDEV.S(Tabela13[[#This Row],[V1]],Tabela13[[#This Row],[V3]])</f>
        <v>0</v>
      </c>
      <c r="AU138" s="4">
        <f>_xlfn.STDEV.S(Tabela13[[#This Row],[V1]],Tabela13[[#This Row],[V4]])</f>
        <v>5.0507627227610513E-2</v>
      </c>
      <c r="AV138" s="4">
        <f>_xlfn.STDEV.S(Tabela13[[#This Row],[V2]],Tabela13[[#This Row],[V1]])</f>
        <v>5.0507627227610513E-2</v>
      </c>
      <c r="AW138" s="4">
        <f>_xlfn.STDEV.S(Tabela13[[#This Row],[V2]],Tabela13[[#This Row],[V3]])</f>
        <v>5.0507627227610513E-2</v>
      </c>
      <c r="AX138" s="4">
        <f>_xlfn.STDEV.S(Tabela13[[#This Row],[V42]],Tabela13[[#This Row],[V44]])</f>
        <v>5.0507627227610513E-2</v>
      </c>
      <c r="AY138" s="4">
        <f>_xlfn.STDEV.S(Tabela13[[#This Row],[V3]],Tabela13[[#This Row],[V1]])</f>
        <v>0</v>
      </c>
      <c r="AZ138" s="4">
        <f>_xlfn.STDEV.S(Tabela13[[#This Row],[V3]],Tabela13[[#This Row],[V2]])</f>
        <v>5.0507627227610513E-2</v>
      </c>
      <c r="BA138" s="4">
        <f>_xlfn.STDEV.S(Tabela13[[#This Row],[V3]],Tabela13[[#This Row],[V4]])</f>
        <v>5.0507627227610513E-2</v>
      </c>
      <c r="BB138" s="4">
        <f>_xlfn.STDEV.S(Tabela13[[#This Row],[V4]],Tabela13[[#This Row],[V1]])</f>
        <v>5.0507627227610513E-2</v>
      </c>
      <c r="BC138" s="4">
        <f>_xlfn.STDEV.S(Tabela13[[#This Row],[V4]],Tabela13[[#This Row],[V2]])</f>
        <v>0</v>
      </c>
      <c r="BD138" s="4">
        <f>_xlfn.STDEV.S(Tabela13[[#This Row],[V4]],Tabela13[[#This Row],[V3]])</f>
        <v>5.0507627227610513E-2</v>
      </c>
      <c r="BE138" s="4">
        <f>Tabela13[[#This Row],[V17]]/Tabela13[[#This Row],[V5]]</f>
        <v>4.2006343436824578E-2</v>
      </c>
      <c r="BF138" s="4">
        <f>Tabela13[[#This Row],[V18]]/Tabela13[[#This Row],[V6]]</f>
        <v>0</v>
      </c>
      <c r="BG138" s="4">
        <f>Tabela13[[#This Row],[V19]]/Tabela13[[#This Row],[V7]]</f>
        <v>4.2006343436824578E-2</v>
      </c>
      <c r="BH138" s="4">
        <f>Tabela13[[#This Row],[V20]]/Tabela13[[#This Row],[V8]]</f>
        <v>4.2006343436824578E-2</v>
      </c>
      <c r="BI138" s="4">
        <f>Tabela13[[#This Row],[V21]]/Tabela13[[#This Row],[V9]]</f>
        <v>4.2006343436824578E-2</v>
      </c>
      <c r="BJ138" s="4">
        <f>Tabela13[[#This Row],[V22]]/Tabela13[[#This Row],[V10]]</f>
        <v>4.0794621991531568E-2</v>
      </c>
      <c r="BK138" s="4">
        <f>Tabela13[[#This Row],[V23]]/Tabela13[[#This Row],[V11]]</f>
        <v>0</v>
      </c>
      <c r="BL138" s="4">
        <f>Tabela13[[#This Row],[V24]]/Tabela13[[#This Row],[V12]]</f>
        <v>4.2006343436824578E-2</v>
      </c>
      <c r="BM138" s="4">
        <f>Tabela13[[#This Row],[V25]]/Tabela13[[#This Row],[V13]]</f>
        <v>4.2006343436824578E-2</v>
      </c>
      <c r="BN138" s="4">
        <f>Tabela13[[#This Row],[V26]]/Tabela13[[#This Row],[V14]]</f>
        <v>4.2006343436824578E-2</v>
      </c>
      <c r="BO138" s="4">
        <f>Tabela13[[#This Row],[V27]]/Tabela13[[#This Row],[V15]]</f>
        <v>0</v>
      </c>
      <c r="BP138" s="4">
        <f>Tabela13[[#This Row],[V28]]/Tabela13[[#This Row],[V16]]</f>
        <v>4.2006343436824578E-2</v>
      </c>
      <c r="BQ138" s="4">
        <f>Tabela13[[#This Row],[V1]]-Tabela13[[#This Row],[V2]]</f>
        <v>-7.1428571428571397E-2</v>
      </c>
      <c r="BR138" s="4">
        <f>Tabela13[[#This Row],[V1]]-Tabela13[[#This Row],[V3]]</f>
        <v>0</v>
      </c>
      <c r="BS138" s="4">
        <f>Tabela13[[#This Row],[V1]]-Tabela13[[#This Row],[V4]]</f>
        <v>-7.1428571428571397E-2</v>
      </c>
      <c r="BT138" s="4">
        <f>Tabela13[[#This Row],[V2]]-Tabela13[[#This Row],[V1]]</f>
        <v>7.1428571428571397E-2</v>
      </c>
      <c r="BU138" s="4">
        <f>Tabela13[[#This Row],[V2]]-Tabela13[[#This Row],[V3]]</f>
        <v>7.1428571428571397E-2</v>
      </c>
      <c r="BV138" s="4">
        <f>Tabela13[[#This Row],[V2]]-Tabela13[[#This Row],[V4]]</f>
        <v>0</v>
      </c>
      <c r="BW138" s="4">
        <f>AVERAGE(Tabela13[[#This Row],[V41]],Tabela13[[#This Row],[V42]])</f>
        <v>-3.5714285714285698E-2</v>
      </c>
      <c r="BX138" s="4">
        <f>AVERAGE(Tabela13[[#This Row],[V41]],Tabela13[[#This Row],[V43]])</f>
        <v>-7.1428571428571397E-2</v>
      </c>
      <c r="BY138" s="4">
        <f>AVERAGE(Tabela13[[#This Row],[V41]],Tabela13[[#This Row],[V44]])</f>
        <v>0</v>
      </c>
      <c r="BZ138" s="4">
        <f>AVERAGE(Tabela13[[#This Row],[V41]],Tabela13[[#This Row],[V45]])</f>
        <v>0</v>
      </c>
      <c r="CA138" s="4">
        <f>AVERAGE(Tabela13[[#This Row],[V41]],Tabela13[[#This Row],[V46]])</f>
        <v>-3.5714285714285698E-2</v>
      </c>
      <c r="CB138" s="4">
        <f>AVERAGE(Tabela13[[#This Row],[V42]],Tabela13[[#This Row],[V41]])</f>
        <v>-3.5714285714285698E-2</v>
      </c>
      <c r="CC138" s="4">
        <f>AVERAGE(Tabela13[[#This Row],[V42]],Tabela13[[#This Row],[V43]])</f>
        <v>-3.5714285714285698E-2</v>
      </c>
      <c r="CD138" s="4">
        <f>AVERAGE(Tabela13[[#This Row],[V42]],Tabela13[[#This Row],[V44]])</f>
        <v>3.5714285714285698E-2</v>
      </c>
      <c r="CE138" s="4">
        <f>AVERAGE(Tabela13[[#This Row],[V42]],Tabela13[[#This Row],[V45]])</f>
        <v>3.5714285714285698E-2</v>
      </c>
      <c r="CF138" s="4">
        <f>AVERAGE(Tabela13[[#This Row],[V42]],Tabela13[[#This Row],[V46]])</f>
        <v>0</v>
      </c>
      <c r="CG138" s="4">
        <f>AVERAGE(Tabela13[[#This Row],[V43]],Tabela13[[#This Row],[V41]])</f>
        <v>-7.1428571428571397E-2</v>
      </c>
      <c r="CH138" s="4">
        <f>AVERAGE(Tabela13[[#This Row],[V43]],Tabela13[[#This Row],[V42]])</f>
        <v>-3.5714285714285698E-2</v>
      </c>
      <c r="CI138" s="4">
        <f>AVERAGE(Tabela13[[#This Row],[V43]],Tabela13[[#This Row],[V44]])</f>
        <v>0</v>
      </c>
      <c r="CJ138" s="4">
        <f>AVERAGE(Tabela13[[#This Row],[V43]],Tabela13[[#This Row],[V45]])</f>
        <v>0</v>
      </c>
      <c r="CK138" s="4">
        <f>AVERAGE(Tabela13[[#This Row],[V43]],Tabela13[[#This Row],[V46]])</f>
        <v>-3.5714285714285698E-2</v>
      </c>
      <c r="CL138" s="4">
        <f>AVERAGE(Tabela13[[#This Row],[V44]],Tabela13[[#This Row],[V41]])</f>
        <v>0</v>
      </c>
      <c r="CM138" s="4">
        <f>AVERAGE(Tabela13[[#This Row],[V44]],Tabela13[[#This Row],[V42]])</f>
        <v>3.5714285714285698E-2</v>
      </c>
      <c r="CN138" s="4">
        <f>AVERAGE(Tabela13[[#This Row],[V44]],Tabela13[[#This Row],[V43]])</f>
        <v>0</v>
      </c>
      <c r="CO138" s="4">
        <f>AVERAGE(Tabela13[[#This Row],[V44]],Tabela13[[#This Row],[V45]])</f>
        <v>7.1428571428571397E-2</v>
      </c>
      <c r="CP138" s="4">
        <f>AVERAGE(Tabela13[[#This Row],[V44]],Tabela13[[#This Row],[V46]])</f>
        <v>3.5714285714285698E-2</v>
      </c>
      <c r="CQ138" s="4">
        <f>AVERAGE(Tabela13[[#This Row],[V45]],Tabela13[[#This Row],[V41]])</f>
        <v>0</v>
      </c>
      <c r="CR138" s="4">
        <f>AVERAGE(Tabela13[[#This Row],[V45]],Tabela13[[#This Row],[V42]])</f>
        <v>3.5714285714285698E-2</v>
      </c>
      <c r="CS138" s="4">
        <f>AVERAGE(Tabela13[[#This Row],[V45]],Tabela13[[#This Row],[V43]])</f>
        <v>0</v>
      </c>
      <c r="CT138" s="4">
        <f>AVERAGE(Tabela13[[#This Row],[V45]],Tabela13[[#This Row],[V44]])</f>
        <v>7.1428571428571397E-2</v>
      </c>
      <c r="CU138" s="4">
        <f>AVERAGE(Tabela13[[#This Row],[V45]],Tabela13[[#This Row],[V46]])</f>
        <v>3.5714285714285698E-2</v>
      </c>
      <c r="CV138" s="4">
        <f>AVERAGE(Tabela13[[#This Row],[V46]],Tabela13[[#This Row],[V41]])</f>
        <v>-3.5714285714285698E-2</v>
      </c>
      <c r="CW138" s="4">
        <f>AVERAGE(Tabela13[[#This Row],[V46]],Tabela13[[#This Row],[V42]])</f>
        <v>0</v>
      </c>
      <c r="CX138" s="4">
        <f>AVERAGE(Tabela13[[#This Row],[V46]],Tabela13[[#This Row],[V43]])</f>
        <v>-3.5714285714285698E-2</v>
      </c>
      <c r="CY138" s="4">
        <f>AVERAGE(Tabela13[[#This Row],[V46]],Tabela13[[#This Row],[V44]])</f>
        <v>3.5714285714285698E-2</v>
      </c>
      <c r="CZ138" s="4">
        <f>AVERAGE(Tabela13[[#This Row],[V46]],Tabela13[[#This Row],[V45]])</f>
        <v>3.5714285714285698E-2</v>
      </c>
      <c r="DA138" s="3">
        <f>_xlfn.STDEV.S(Tabela13[[#This Row],[V41]],Tabela13[[#This Row],[V42]])</f>
        <v>5.0507627227610513E-2</v>
      </c>
      <c r="DB138" s="3">
        <f>_xlfn.STDEV.S(Tabela13[[#This Row],[V41]],Tabela13[[#This Row],[V43]])</f>
        <v>0</v>
      </c>
      <c r="DC138" s="3">
        <f>_xlfn.STDEV.S(Tabela13[[#This Row],[V41]],Tabela13[[#This Row],[V44]])</f>
        <v>0.10101525445522103</v>
      </c>
      <c r="DD138" s="3">
        <f>_xlfn.STDEV.S(Tabela13[[#This Row],[V41]],Tabela13[[#This Row],[V45]])</f>
        <v>0.10101525445522103</v>
      </c>
      <c r="DE138" s="3">
        <f>_xlfn.STDEV.S(Tabela13[[#This Row],[V41]],Tabela13[[#This Row],[V46]])</f>
        <v>5.0507627227610513E-2</v>
      </c>
      <c r="DF138" s="3">
        <f>_xlfn.STDEV.S(Tabela13[[#This Row],[V42]],Tabela13[[#This Row],[V41]])</f>
        <v>5.0507627227610513E-2</v>
      </c>
      <c r="DG138" s="3">
        <f>_xlfn.STDEV.S(Tabela13[[#This Row],[V42]],Tabela13[[#This Row],[V43]])</f>
        <v>5.0507627227610513E-2</v>
      </c>
      <c r="DH138" s="3">
        <f>_xlfn.STDEV.S(Tabela13[[#This Row],[V42]],Tabela13[[#This Row],[V44]])</f>
        <v>5.0507627227610513E-2</v>
      </c>
      <c r="DI138" s="3">
        <f>_xlfn.STDEV.S(Tabela13[[#This Row],[V42]],Tabela13[[#This Row],[V45]])</f>
        <v>5.0507627227610513E-2</v>
      </c>
      <c r="DJ138" s="3">
        <f>_xlfn.STDEV.S(Tabela13[[#This Row],[V42]],Tabela13[[#This Row],[V46]])</f>
        <v>0</v>
      </c>
      <c r="DK138" s="3">
        <f>_xlfn.STDEV.S(Tabela13[[#This Row],[V43]],Tabela13[[#This Row],[V41]])</f>
        <v>0</v>
      </c>
      <c r="DL138" s="3">
        <f>_xlfn.STDEV.S(Tabela13[[#This Row],[V43]],Tabela13[[#This Row],[V42]])</f>
        <v>5.0507627227610513E-2</v>
      </c>
      <c r="DM138" s="3">
        <f>_xlfn.STDEV.S(Tabela13[[#This Row],[V43]],Tabela13[[#This Row],[V44]])</f>
        <v>0.10101525445522103</v>
      </c>
      <c r="DN138" s="3">
        <f>_xlfn.STDEV.S(Tabela13[[#This Row],[V43]],Tabela13[[#This Row],[V45]])</f>
        <v>0.10101525445522103</v>
      </c>
      <c r="DO138" s="3">
        <f>_xlfn.STDEV.S(Tabela13[[#This Row],[V43]],Tabela13[[#This Row],[V46]])</f>
        <v>5.0507627227610513E-2</v>
      </c>
      <c r="DP138" s="3">
        <f>_xlfn.STDEV.S(Tabela13[[#This Row],[V44]],Tabela13[[#This Row],[V41]])</f>
        <v>0.10101525445522103</v>
      </c>
      <c r="DQ138" s="3">
        <f>_xlfn.STDEV.S(Tabela13[[#This Row],[V44]],Tabela13[[#This Row],[V42]])</f>
        <v>5.0507627227610513E-2</v>
      </c>
      <c r="DR138" s="3">
        <f>_xlfn.STDEV.S(Tabela13[[#This Row],[V44]],Tabela13[[#This Row],[V43]])</f>
        <v>0.10101525445522103</v>
      </c>
      <c r="DS138" s="3">
        <f>_xlfn.STDEV.S(Tabela13[[#This Row],[V44]],Tabela13[[#This Row],[V45]])</f>
        <v>0</v>
      </c>
      <c r="DT138" s="3">
        <f>_xlfn.STDEV.S(Tabela13[[#This Row],[V44]],Tabela13[[#This Row],[V46]])</f>
        <v>5.0507627227610513E-2</v>
      </c>
      <c r="DU138" s="3">
        <f>_xlfn.STDEV.S(Tabela13[[#This Row],[V45]],Tabela13[[#This Row],[V41]])</f>
        <v>0.10101525445522103</v>
      </c>
      <c r="DV138" s="3">
        <f>_xlfn.STDEV.S(Tabela13[[#This Row],[V45]],Tabela13[[#This Row],[V42]])</f>
        <v>5.0507627227610513E-2</v>
      </c>
      <c r="DW138" s="3">
        <f>_xlfn.STDEV.S(Tabela13[[#This Row],[V45]],Tabela13[[#This Row],[V43]])</f>
        <v>0.10101525445522103</v>
      </c>
      <c r="DX138" s="3">
        <f>_xlfn.STDEV.S(Tabela13[[#This Row],[V45]],Tabela13[[#This Row],[V44]])</f>
        <v>0</v>
      </c>
      <c r="DY138" s="3">
        <f>_xlfn.STDEV.S(Tabela13[[#This Row],[V45]],Tabela13[[#This Row],[V46]])</f>
        <v>5.0507627227610513E-2</v>
      </c>
      <c r="DZ138" s="3">
        <f>_xlfn.STDEV.S(Tabela13[[#This Row],[V46]],Tabela13[[#This Row],[V41]])</f>
        <v>5.0507627227610513E-2</v>
      </c>
      <c r="EA138" s="3">
        <f>_xlfn.STDEV.S(Tabela13[[#This Row],[V46]],Tabela13[[#This Row],[V42]])</f>
        <v>0</v>
      </c>
      <c r="EB138" s="3">
        <f>_xlfn.STDEV.S(Tabela13[[#This Row],[V46]],Tabela13[[#This Row],[V43]])</f>
        <v>5.0507627227610513E-2</v>
      </c>
      <c r="EC138" s="3">
        <f>_xlfn.STDEV.S(Tabela13[[#This Row],[V46]],Tabela13[[#This Row],[V44]])</f>
        <v>5.0507627227610513E-2</v>
      </c>
      <c r="ED138" s="3">
        <f>_xlfn.STDEV.S(Tabela13[[#This Row],[V46]],Tabela13[[#This Row],[V45]])</f>
        <v>5.0507627227610513E-2</v>
      </c>
      <c r="EE138" s="3">
        <f t="shared" si="164"/>
        <v>-1.4142135623730949</v>
      </c>
      <c r="EF138" s="3">
        <f t="shared" si="165"/>
        <v>0</v>
      </c>
      <c r="EG138" s="3" t="str">
        <f t="shared" si="166"/>
        <v/>
      </c>
      <c r="EH138" s="3" t="str">
        <f t="shared" si="167"/>
        <v/>
      </c>
      <c r="EI138" s="3">
        <f t="shared" si="168"/>
        <v>-1.4142135623730949</v>
      </c>
      <c r="EJ138" s="3">
        <f t="shared" si="169"/>
        <v>-1.4142135623730949</v>
      </c>
      <c r="EK138" s="3">
        <f t="shared" si="170"/>
        <v>-1.4142135623730949</v>
      </c>
      <c r="EL138" s="3">
        <f t="shared" si="171"/>
        <v>1.4142135623730949</v>
      </c>
      <c r="EM138" s="3">
        <f t="shared" si="172"/>
        <v>1.4142135623730949</v>
      </c>
      <c r="EN138" s="3" t="str">
        <f t="shared" si="173"/>
        <v/>
      </c>
      <c r="EO138" s="3">
        <f t="shared" si="174"/>
        <v>0</v>
      </c>
      <c r="EP138" s="3">
        <f t="shared" si="175"/>
        <v>-1.4142135623730949</v>
      </c>
      <c r="EQ138" s="3" t="str">
        <f t="shared" si="176"/>
        <v/>
      </c>
      <c r="ER138" s="3" t="str">
        <f t="shared" si="177"/>
        <v/>
      </c>
      <c r="ES138" s="3" t="str">
        <f t="shared" si="178"/>
        <v/>
      </c>
      <c r="ET138" s="3" t="str">
        <f t="shared" si="179"/>
        <v/>
      </c>
      <c r="EU138" s="3" t="str">
        <f t="shared" si="180"/>
        <v/>
      </c>
      <c r="EV138" s="3" t="str">
        <f t="shared" si="181"/>
        <v/>
      </c>
      <c r="EW138" s="3">
        <f t="shared" si="182"/>
        <v>0</v>
      </c>
      <c r="EX138" s="3">
        <f t="shared" si="183"/>
        <v>1.4142135623730949</v>
      </c>
      <c r="EY138" s="3" t="str">
        <f t="shared" si="184"/>
        <v/>
      </c>
      <c r="EZ138" s="3">
        <f t="shared" si="185"/>
        <v>1.4142135623730949</v>
      </c>
      <c r="FA138" s="3" t="str">
        <f t="shared" si="186"/>
        <v/>
      </c>
      <c r="FB138" s="3">
        <f t="shared" si="187"/>
        <v>0</v>
      </c>
      <c r="FC138" s="3">
        <f t="shared" si="188"/>
        <v>1.4142135623730949</v>
      </c>
      <c r="FD138" s="3">
        <f t="shared" si="189"/>
        <v>-1.4142135623730949</v>
      </c>
      <c r="FE138" s="3" t="str">
        <f t="shared" si="190"/>
        <v/>
      </c>
      <c r="FF138" s="3">
        <f t="shared" si="191"/>
        <v>-1.4142135623730949</v>
      </c>
      <c r="FG138" s="3">
        <f t="shared" si="192"/>
        <v>1.4142135623730949</v>
      </c>
      <c r="FH138" s="3">
        <f t="shared" si="193"/>
        <v>1.4142135623730949</v>
      </c>
      <c r="FI138" s="4">
        <f t="shared" si="194"/>
        <v>0.95238095238095233</v>
      </c>
      <c r="FJ138" s="4">
        <f t="shared" si="195"/>
        <v>0.66666666666666663</v>
      </c>
      <c r="FK138" s="4">
        <f t="shared" si="196"/>
        <v>1.1797752808988766</v>
      </c>
      <c r="FL138" s="4">
        <f t="shared" si="197"/>
        <v>1.5842696629213486</v>
      </c>
      <c r="FM138" s="4">
        <f>Tabela13[[#This Row],[V139]]-Tabela13[[#This Row],[V140]]</f>
        <v>-0.40449438202247201</v>
      </c>
      <c r="FN138" s="4">
        <f>Tabela13[[#This Row],[V1]]-Tabela13[[#This Row],[V2]]/2</f>
        <v>0.54761904761904767</v>
      </c>
      <c r="FO138" s="4">
        <f>Tabela13[[#This Row],[V1]]-Tabela13[[#This Row],[V3]]/2</f>
        <v>0.58333333333333337</v>
      </c>
      <c r="FP138" s="4">
        <f>Tabela13[[#This Row],[V1]]-Tabela13[[#This Row],[V4]]/2</f>
        <v>0.54761904761904767</v>
      </c>
      <c r="FQ138" s="4">
        <f>Tabela13[[#This Row],[V2]]-Tabela13[[#This Row],[V1]]/2</f>
        <v>0.65476190476190477</v>
      </c>
      <c r="FR138" s="4">
        <f>Tabela13[[#This Row],[V2]]-Tabela13[[#This Row],[V3]]/2</f>
        <v>0.65476190476190477</v>
      </c>
      <c r="FS138" s="4">
        <f>Tabela13[[#This Row],[V2]]-Tabela13[[#This Row],[V4]]/2</f>
        <v>0.61904761904761907</v>
      </c>
      <c r="FT138" s="4">
        <f t="shared" si="198"/>
        <v>0.50101338680358953</v>
      </c>
      <c r="FU138" s="4">
        <f t="shared" si="199"/>
        <v>0.52807444842635964</v>
      </c>
      <c r="FV138" s="4">
        <f t="shared" si="200"/>
        <v>0.50101338680358953</v>
      </c>
      <c r="FW138" s="4">
        <f t="shared" si="201"/>
        <v>0.57971550044367881</v>
      </c>
      <c r="FX138" s="4">
        <f t="shared" si="202"/>
        <v>0.57971550044367881</v>
      </c>
      <c r="FY138" s="4">
        <f t="shared" si="203"/>
        <v>0.55430749620155129</v>
      </c>
      <c r="FZ138" s="4">
        <f t="shared" si="204"/>
        <v>90.182409624646112</v>
      </c>
      <c r="GA138" s="4">
        <f t="shared" si="205"/>
        <v>95.053400716744733</v>
      </c>
      <c r="GB138" s="4">
        <f t="shared" si="206"/>
        <v>90.182409624646112</v>
      </c>
      <c r="GC138" s="4">
        <f t="shared" si="207"/>
        <v>104.34879007986218</v>
      </c>
      <c r="GD138" s="4">
        <f t="shared" si="208"/>
        <v>104.34879007986218</v>
      </c>
      <c r="GE138" s="4">
        <f t="shared" si="209"/>
        <v>99.775349316279232</v>
      </c>
      <c r="GF138" s="4">
        <f>Tabela13[[#This Row],[V1]]-Tabela13[[#This Row],[V2]]/Tabela13[[#This Row],[V2]]</f>
        <v>0.16666666666666674</v>
      </c>
      <c r="GG138" s="4">
        <f>Tabela13[[#This Row],[V1]]-Tabela13[[#This Row],[V3]]/Tabela13[[#This Row],[V3]]</f>
        <v>0.16666666666666674</v>
      </c>
      <c r="GH138" s="4">
        <f>Tabela13[[#This Row],[V1]]-Tabela13[[#This Row],[V4]]/Tabela13[[#This Row],[V4]]</f>
        <v>0.16666666666666674</v>
      </c>
      <c r="GI138" s="4">
        <f>Tabela13[[#This Row],[V2]]-Tabela13[[#This Row],[V1]]/Tabela13[[#This Row],[V1]]</f>
        <v>0.23809523809523814</v>
      </c>
      <c r="GJ138" s="4">
        <f>Tabela13[[#This Row],[V2]]-Tabela13[[#This Row],[V3]]/Tabela13[[#This Row],[V3]]</f>
        <v>0.23809523809523814</v>
      </c>
      <c r="GK138" s="4">
        <f>Tabela13[[#This Row],[V2]]-Tabela13[[#This Row],[V4]]/Tabela13[[#This Row],[V4]]</f>
        <v>0.23809523809523814</v>
      </c>
      <c r="GL138" s="4">
        <f t="shared" si="210"/>
        <v>4.1239304942116105E-2</v>
      </c>
      <c r="GM138" s="4">
        <f t="shared" si="211"/>
        <v>1.2023809523809526</v>
      </c>
      <c r="GN138" s="4">
        <f t="shared" si="212"/>
        <v>3.4298035793443093E-2</v>
      </c>
      <c r="GO138" s="3">
        <f t="shared" si="213"/>
        <v>0</v>
      </c>
      <c r="GP138" s="3">
        <v>100</v>
      </c>
      <c r="GQ138" s="3">
        <f t="shared" si="214"/>
        <v>-1</v>
      </c>
      <c r="GR138" s="3">
        <f t="shared" si="215"/>
        <v>-100</v>
      </c>
      <c r="GS138" s="34">
        <f>COUNTIF($D$2:D137,Tabela13[[#This Row],[HomeTeam]])</f>
        <v>7</v>
      </c>
      <c r="GT138" s="34">
        <f>COUNTIF($E$2:E137,Tabela13[[#This Row],[AwayTeam]])</f>
        <v>7</v>
      </c>
      <c r="GU138" s="3">
        <f>IFERROR(AVERAGEIFS($AD$2:AD137,$D$2:D137,Tabela13[[#This Row],[HomeTeam]],$GS$2:GS137,"&gt;="&amp;Tabela13[[#This Row],[Contagem_H]]-5),"")</f>
        <v>0.93538760209512062</v>
      </c>
      <c r="GV138" s="3">
        <f>IFERROR(AVERAGEIFS($G$2:G137,$E$2:E137,Tabela13[[#This Row],[AwayTeam]],$GT$2:GT137,"&gt;="&amp;Tabela13[[#This Row],[Contagem_A]]-5),"")</f>
        <v>0.8</v>
      </c>
      <c r="GW138" s="3">
        <f>IFERROR(AVERAGEIFS($GQ$2:GQ137,$D$2:D137,Tabela13[[#This Row],[HomeTeam]],$GS$2:GS137,"&gt;="&amp;Tabela13[[#This Row],[Contagem_H]]-5),"")</f>
        <v>0.22999999999999998</v>
      </c>
    </row>
    <row r="139" spans="1:205" x14ac:dyDescent="0.25">
      <c r="A139" t="s">
        <v>127</v>
      </c>
      <c r="B139" t="s">
        <v>184</v>
      </c>
      <c r="C139" t="s">
        <v>134</v>
      </c>
      <c r="D139" t="s">
        <v>24</v>
      </c>
      <c r="E139" t="s">
        <v>15</v>
      </c>
      <c r="F139" s="3">
        <v>3</v>
      </c>
      <c r="G139" s="3">
        <v>2</v>
      </c>
      <c r="H139" s="3" t="str">
        <f t="shared" si="216"/>
        <v>H</v>
      </c>
      <c r="I139" s="3">
        <v>1.57</v>
      </c>
      <c r="J139" s="3">
        <v>4.33</v>
      </c>
      <c r="K139" s="3">
        <v>5.25</v>
      </c>
      <c r="L139" s="3">
        <v>1.65</v>
      </c>
      <c r="M139" s="3">
        <v>2.2000000000000002</v>
      </c>
      <c r="N139" s="3">
        <f t="shared" si="145"/>
        <v>5</v>
      </c>
      <c r="O139" s="3">
        <f t="shared" si="146"/>
        <v>3</v>
      </c>
      <c r="P139" s="3">
        <f t="shared" si="147"/>
        <v>0</v>
      </c>
      <c r="Q139" s="3">
        <f t="shared" si="148"/>
        <v>5.8365747852516137E-2</v>
      </c>
      <c r="R139" s="3">
        <f t="shared" si="149"/>
        <v>6.0606060606060663E-2</v>
      </c>
      <c r="S139" s="3">
        <f t="shared" si="150"/>
        <v>1.6616342241284503</v>
      </c>
      <c r="T139" s="3">
        <f t="shared" si="151"/>
        <v>4.5827236882013951</v>
      </c>
      <c r="U139" s="3">
        <f t="shared" si="152"/>
        <v>5.5564201762257097</v>
      </c>
      <c r="V139" s="3">
        <f t="shared" si="153"/>
        <v>1.7463034839566516</v>
      </c>
      <c r="W139" s="3">
        <f t="shared" si="154"/>
        <v>2.3284046452755356</v>
      </c>
      <c r="X139" s="4">
        <f t="shared" si="155"/>
        <v>0.63694267515923564</v>
      </c>
      <c r="Y139" s="4">
        <f t="shared" si="156"/>
        <v>0.23094688221709006</v>
      </c>
      <c r="Z139" s="4">
        <f t="shared" si="157"/>
        <v>0.19047619047619047</v>
      </c>
      <c r="AA139" s="4">
        <f t="shared" si="158"/>
        <v>0.60606060606060608</v>
      </c>
      <c r="AB139" s="4">
        <f t="shared" si="159"/>
        <v>0.45454545454545453</v>
      </c>
      <c r="AC139" s="4">
        <f t="shared" si="160"/>
        <v>1.8184713375796178</v>
      </c>
      <c r="AD139" s="4">
        <f t="shared" si="161"/>
        <v>1.0952380952380953</v>
      </c>
      <c r="AE139" s="4">
        <f t="shared" si="162"/>
        <v>1.3184713375796178</v>
      </c>
      <c r="AF139" s="4">
        <f t="shared" si="163"/>
        <v>1.5952380952380953</v>
      </c>
      <c r="AG139" s="4">
        <f>IFERROR(AVERAGE(Tabela13[[#This Row],[V1]],Tabela13[[#This Row],[V2]]),"")</f>
        <v>1.4568547164088566</v>
      </c>
      <c r="AH139" s="4">
        <f>IFERROR(AVERAGE(Tabela13[[#This Row],[V1]],Tabela13[[#This Row],[V3]]),"")</f>
        <v>1.5684713375796178</v>
      </c>
      <c r="AI139" s="4">
        <f>IFERROR(AVERAGE(Tabela13[[#This Row],[V1]],Tabela13[[#This Row],[V4]]),"")</f>
        <v>1.7068547164088566</v>
      </c>
      <c r="AJ139" s="4">
        <f>IFERROR(AVERAGE(Tabela13[[#This Row],[V2]],Tabela13[[#This Row],[V1]]),"")</f>
        <v>1.4568547164088566</v>
      </c>
      <c r="AK139" s="4">
        <f>IFERROR(AVERAGE(Tabela13[[#This Row],[V2]],Tabela13[[#This Row],[V3]]),"")</f>
        <v>1.2068547164088566</v>
      </c>
      <c r="AL139" s="4">
        <f>IFERROR(AVERAGE(Tabela13[[#This Row],[V2]],Tabela13[[#This Row],[V4]]),"")</f>
        <v>1.3452380952380953</v>
      </c>
      <c r="AM139" s="4">
        <f>IFERROR(AVERAGE(Tabela13[[#This Row],[V3]],Tabela13[[#This Row],[V1]]),"")</f>
        <v>1.5684713375796178</v>
      </c>
      <c r="AN139" s="4">
        <f>IFERROR(AVERAGE(Tabela13[[#This Row],[V3]],Tabela13[[#This Row],[V2]]),"")</f>
        <v>1.2068547164088566</v>
      </c>
      <c r="AO139" s="4">
        <f>IFERROR(AVERAGE(Tabela13[[#This Row],[V3]],Tabela13[[#This Row],[V4]]),"")</f>
        <v>1.4568547164088566</v>
      </c>
      <c r="AP139" s="4">
        <f>IFERROR(AVERAGE(Tabela13[[#This Row],[V4]],Tabela13[[#This Row],[V1]]),"")</f>
        <v>1.7068547164088566</v>
      </c>
      <c r="AQ139" s="4">
        <f>IFERROR(AVERAGE(Tabela13[[#This Row],[V4]],Tabela13[[#This Row],[V2]]),"")</f>
        <v>1.3452380952380953</v>
      </c>
      <c r="AR139" s="4">
        <f>IFERROR(AVERAGE(Tabela13[[#This Row],[V4]],Tabela13[[#This Row],[V3]]),"")</f>
        <v>1.4568547164088566</v>
      </c>
      <c r="AS139" s="4">
        <f>_xlfn.STDEV.S(Tabela13[[#This Row],[V1]:[V2]])</f>
        <v>0.51140313003922366</v>
      </c>
      <c r="AT139" s="4">
        <f>_xlfn.STDEV.S(Tabela13[[#This Row],[V1]],Tabela13[[#This Row],[V3]])</f>
        <v>0.35355339059327379</v>
      </c>
      <c r="AU139" s="4">
        <f>_xlfn.STDEV.S(Tabela13[[#This Row],[V1]],Tabela13[[#This Row],[V4]])</f>
        <v>0.15784973944595043</v>
      </c>
      <c r="AV139" s="4">
        <f>_xlfn.STDEV.S(Tabela13[[#This Row],[V2]],Tabela13[[#This Row],[V1]])</f>
        <v>0.51140313003922366</v>
      </c>
      <c r="AW139" s="4">
        <f>_xlfn.STDEV.S(Tabela13[[#This Row],[V2]],Tabela13[[#This Row],[V3]])</f>
        <v>0.15784973944595043</v>
      </c>
      <c r="AX139" s="4">
        <f>_xlfn.STDEV.S(Tabela13[[#This Row],[V42]],Tabela13[[#This Row],[V44]])</f>
        <v>0.86495652063249795</v>
      </c>
      <c r="AY139" s="4">
        <f>_xlfn.STDEV.S(Tabela13[[#This Row],[V3]],Tabela13[[#This Row],[V1]])</f>
        <v>0.35355339059327379</v>
      </c>
      <c r="AZ139" s="4">
        <f>_xlfn.STDEV.S(Tabela13[[#This Row],[V3]],Tabela13[[#This Row],[V2]])</f>
        <v>0.15784973944595043</v>
      </c>
      <c r="BA139" s="4">
        <f>_xlfn.STDEV.S(Tabela13[[#This Row],[V3]],Tabela13[[#This Row],[V4]])</f>
        <v>0.19570365114732333</v>
      </c>
      <c r="BB139" s="4">
        <f>_xlfn.STDEV.S(Tabela13[[#This Row],[V4]],Tabela13[[#This Row],[V1]])</f>
        <v>0.15784973944595043</v>
      </c>
      <c r="BC139" s="4">
        <f>_xlfn.STDEV.S(Tabela13[[#This Row],[V4]],Tabela13[[#This Row],[V2]])</f>
        <v>0.35355339059327379</v>
      </c>
      <c r="BD139" s="4">
        <f>_xlfn.STDEV.S(Tabela13[[#This Row],[V4]],Tabela13[[#This Row],[V3]])</f>
        <v>0.19570365114732333</v>
      </c>
      <c r="BE139" s="4">
        <f>Tabela13[[#This Row],[V17]]/Tabela13[[#This Row],[V5]]</f>
        <v>0.35103234679421652</v>
      </c>
      <c r="BF139" s="4">
        <f>Tabela13[[#This Row],[V18]]/Tabela13[[#This Row],[V6]]</f>
        <v>0.22541272009398575</v>
      </c>
      <c r="BG139" s="4">
        <f>Tabela13[[#This Row],[V19]]/Tabela13[[#This Row],[V7]]</f>
        <v>9.2479891773131692E-2</v>
      </c>
      <c r="BH139" s="4">
        <f>Tabela13[[#This Row],[V20]]/Tabela13[[#This Row],[V8]]</f>
        <v>0.35103234679421652</v>
      </c>
      <c r="BI139" s="4">
        <f>Tabela13[[#This Row],[V21]]/Tabela13[[#This Row],[V9]]</f>
        <v>0.13079431790733817</v>
      </c>
      <c r="BJ139" s="4">
        <f>Tabela13[[#This Row],[V22]]/Tabela13[[#This Row],[V10]]</f>
        <v>0.64297652861176835</v>
      </c>
      <c r="BK139" s="4">
        <f>Tabela13[[#This Row],[V23]]/Tabela13[[#This Row],[V11]]</f>
        <v>0.22541272009398575</v>
      </c>
      <c r="BL139" s="4">
        <f>Tabela13[[#This Row],[V24]]/Tabela13[[#This Row],[V12]]</f>
        <v>0.13079431790733817</v>
      </c>
      <c r="BM139" s="4">
        <f>Tabela13[[#This Row],[V25]]/Tabela13[[#This Row],[V13]]</f>
        <v>0.13433299075266225</v>
      </c>
      <c r="BN139" s="4">
        <f>Tabela13[[#This Row],[V26]]/Tabela13[[#This Row],[V14]]</f>
        <v>9.2479891773131692E-2</v>
      </c>
      <c r="BO139" s="4">
        <f>Tabela13[[#This Row],[V27]]/Tabela13[[#This Row],[V15]]</f>
        <v>0.26281844964455747</v>
      </c>
      <c r="BP139" s="4">
        <f>Tabela13[[#This Row],[V28]]/Tabela13[[#This Row],[V16]]</f>
        <v>0.13433299075266225</v>
      </c>
      <c r="BQ139" s="4">
        <f>Tabela13[[#This Row],[V1]]-Tabela13[[#This Row],[V2]]</f>
        <v>0.72323324234152242</v>
      </c>
      <c r="BR139" s="4">
        <f>Tabela13[[#This Row],[V1]]-Tabela13[[#This Row],[V3]]</f>
        <v>0.5</v>
      </c>
      <c r="BS139" s="4">
        <f>Tabela13[[#This Row],[V1]]-Tabela13[[#This Row],[V4]]</f>
        <v>0.22323324234152242</v>
      </c>
      <c r="BT139" s="4">
        <f>Tabela13[[#This Row],[V2]]-Tabela13[[#This Row],[V1]]</f>
        <v>-0.72323324234152242</v>
      </c>
      <c r="BU139" s="4">
        <f>Tabela13[[#This Row],[V2]]-Tabela13[[#This Row],[V3]]</f>
        <v>-0.22323324234152242</v>
      </c>
      <c r="BV139" s="4">
        <f>Tabela13[[#This Row],[V2]]-Tabela13[[#This Row],[V4]]</f>
        <v>-0.5</v>
      </c>
      <c r="BW139" s="4">
        <f>AVERAGE(Tabela13[[#This Row],[V41]],Tabela13[[#This Row],[V42]])</f>
        <v>0.61161662117076121</v>
      </c>
      <c r="BX139" s="4">
        <f>AVERAGE(Tabela13[[#This Row],[V41]],Tabela13[[#This Row],[V43]])</f>
        <v>0.47323324234152242</v>
      </c>
      <c r="BY139" s="4">
        <f>AVERAGE(Tabela13[[#This Row],[V41]],Tabela13[[#This Row],[V44]])</f>
        <v>0</v>
      </c>
      <c r="BZ139" s="4">
        <f>AVERAGE(Tabela13[[#This Row],[V41]],Tabela13[[#This Row],[V45]])</f>
        <v>0.25</v>
      </c>
      <c r="CA139" s="4">
        <f>AVERAGE(Tabela13[[#This Row],[V41]],Tabela13[[#This Row],[V46]])</f>
        <v>0.11161662117076121</v>
      </c>
      <c r="CB139" s="4">
        <f>AVERAGE(Tabela13[[#This Row],[V42]],Tabela13[[#This Row],[V41]])</f>
        <v>0.61161662117076121</v>
      </c>
      <c r="CC139" s="4">
        <f>AVERAGE(Tabela13[[#This Row],[V42]],Tabela13[[#This Row],[V43]])</f>
        <v>0.36161662117076121</v>
      </c>
      <c r="CD139" s="4">
        <f>AVERAGE(Tabela13[[#This Row],[V42]],Tabela13[[#This Row],[V44]])</f>
        <v>-0.11161662117076121</v>
      </c>
      <c r="CE139" s="4">
        <f>AVERAGE(Tabela13[[#This Row],[V42]],Tabela13[[#This Row],[V45]])</f>
        <v>0.13838337882923879</v>
      </c>
      <c r="CF139" s="4">
        <f>AVERAGE(Tabela13[[#This Row],[V42]],Tabela13[[#This Row],[V46]])</f>
        <v>0</v>
      </c>
      <c r="CG139" s="4">
        <f>AVERAGE(Tabela13[[#This Row],[V43]],Tabela13[[#This Row],[V41]])</f>
        <v>0.47323324234152242</v>
      </c>
      <c r="CH139" s="4">
        <f>AVERAGE(Tabela13[[#This Row],[V43]],Tabela13[[#This Row],[V42]])</f>
        <v>0.36161662117076121</v>
      </c>
      <c r="CI139" s="4">
        <f>AVERAGE(Tabela13[[#This Row],[V43]],Tabela13[[#This Row],[V44]])</f>
        <v>-0.25</v>
      </c>
      <c r="CJ139" s="4">
        <f>AVERAGE(Tabela13[[#This Row],[V43]],Tabela13[[#This Row],[V45]])</f>
        <v>0</v>
      </c>
      <c r="CK139" s="4">
        <f>AVERAGE(Tabela13[[#This Row],[V43]],Tabela13[[#This Row],[V46]])</f>
        <v>-0.13838337882923879</v>
      </c>
      <c r="CL139" s="4">
        <f>AVERAGE(Tabela13[[#This Row],[V44]],Tabela13[[#This Row],[V41]])</f>
        <v>0</v>
      </c>
      <c r="CM139" s="4">
        <f>AVERAGE(Tabela13[[#This Row],[V44]],Tabela13[[#This Row],[V42]])</f>
        <v>-0.11161662117076121</v>
      </c>
      <c r="CN139" s="4">
        <f>AVERAGE(Tabela13[[#This Row],[V44]],Tabela13[[#This Row],[V43]])</f>
        <v>-0.25</v>
      </c>
      <c r="CO139" s="4">
        <f>AVERAGE(Tabela13[[#This Row],[V44]],Tabela13[[#This Row],[V45]])</f>
        <v>-0.47323324234152242</v>
      </c>
      <c r="CP139" s="4">
        <f>AVERAGE(Tabela13[[#This Row],[V44]],Tabela13[[#This Row],[V46]])</f>
        <v>-0.61161662117076121</v>
      </c>
      <c r="CQ139" s="4">
        <f>AVERAGE(Tabela13[[#This Row],[V45]],Tabela13[[#This Row],[V41]])</f>
        <v>0.25</v>
      </c>
      <c r="CR139" s="4">
        <f>AVERAGE(Tabela13[[#This Row],[V45]],Tabela13[[#This Row],[V42]])</f>
        <v>0.13838337882923879</v>
      </c>
      <c r="CS139" s="4">
        <f>AVERAGE(Tabela13[[#This Row],[V45]],Tabela13[[#This Row],[V43]])</f>
        <v>0</v>
      </c>
      <c r="CT139" s="4">
        <f>AVERAGE(Tabela13[[#This Row],[V45]],Tabela13[[#This Row],[V44]])</f>
        <v>-0.47323324234152242</v>
      </c>
      <c r="CU139" s="4">
        <f>AVERAGE(Tabela13[[#This Row],[V45]],Tabela13[[#This Row],[V46]])</f>
        <v>-0.36161662117076121</v>
      </c>
      <c r="CV139" s="4">
        <f>AVERAGE(Tabela13[[#This Row],[V46]],Tabela13[[#This Row],[V41]])</f>
        <v>0.11161662117076121</v>
      </c>
      <c r="CW139" s="4">
        <f>AVERAGE(Tabela13[[#This Row],[V46]],Tabela13[[#This Row],[V42]])</f>
        <v>0</v>
      </c>
      <c r="CX139" s="4">
        <f>AVERAGE(Tabela13[[#This Row],[V46]],Tabela13[[#This Row],[V43]])</f>
        <v>-0.13838337882923879</v>
      </c>
      <c r="CY139" s="4">
        <f>AVERAGE(Tabela13[[#This Row],[V46]],Tabela13[[#This Row],[V44]])</f>
        <v>-0.61161662117076121</v>
      </c>
      <c r="CZ139" s="4">
        <f>AVERAGE(Tabela13[[#This Row],[V46]],Tabela13[[#This Row],[V45]])</f>
        <v>-0.36161662117076121</v>
      </c>
      <c r="DA139" s="3">
        <f>_xlfn.STDEV.S(Tabela13[[#This Row],[V41]],Tabela13[[#This Row],[V42]])</f>
        <v>0.15784973944595021</v>
      </c>
      <c r="DB139" s="3">
        <f>_xlfn.STDEV.S(Tabela13[[#This Row],[V41]],Tabela13[[#This Row],[V43]])</f>
        <v>0.35355339059327368</v>
      </c>
      <c r="DC139" s="3">
        <f>_xlfn.STDEV.S(Tabela13[[#This Row],[V41]],Tabela13[[#This Row],[V44]])</f>
        <v>1.0228062600784484</v>
      </c>
      <c r="DD139" s="3">
        <f>_xlfn.STDEV.S(Tabela13[[#This Row],[V41]],Tabela13[[#This Row],[V45]])</f>
        <v>0.6692528694851746</v>
      </c>
      <c r="DE139" s="3">
        <f>_xlfn.STDEV.S(Tabela13[[#This Row],[V41]],Tabela13[[#This Row],[V46]])</f>
        <v>0.86495652063249795</v>
      </c>
      <c r="DF139" s="3">
        <f>_xlfn.STDEV.S(Tabela13[[#This Row],[V42]],Tabela13[[#This Row],[V41]])</f>
        <v>0.15784973944595021</v>
      </c>
      <c r="DG139" s="3">
        <f>_xlfn.STDEV.S(Tabela13[[#This Row],[V42]],Tabela13[[#This Row],[V43]])</f>
        <v>0.1957036511473233</v>
      </c>
      <c r="DH139" s="3">
        <f>_xlfn.STDEV.S(Tabela13[[#This Row],[V42]],Tabela13[[#This Row],[V44]])</f>
        <v>0.86495652063249795</v>
      </c>
      <c r="DI139" s="3">
        <f>_xlfn.STDEV.S(Tabela13[[#This Row],[V42]],Tabela13[[#This Row],[V45]])</f>
        <v>0.51140313003922422</v>
      </c>
      <c r="DJ139" s="3">
        <f>_xlfn.STDEV.S(Tabela13[[#This Row],[V42]],Tabela13[[#This Row],[V46]])</f>
        <v>0.70710678118654757</v>
      </c>
      <c r="DK139" s="3">
        <f>_xlfn.STDEV.S(Tabela13[[#This Row],[V43]],Tabela13[[#This Row],[V41]])</f>
        <v>0.35355339059327368</v>
      </c>
      <c r="DL139" s="3">
        <f>_xlfn.STDEV.S(Tabela13[[#This Row],[V43]],Tabela13[[#This Row],[V42]])</f>
        <v>0.1957036511473233</v>
      </c>
      <c r="DM139" s="3">
        <f>_xlfn.STDEV.S(Tabela13[[#This Row],[V43]],Tabela13[[#This Row],[V44]])</f>
        <v>0.6692528694851746</v>
      </c>
      <c r="DN139" s="3">
        <f>_xlfn.STDEV.S(Tabela13[[#This Row],[V43]],Tabela13[[#This Row],[V45]])</f>
        <v>0.31569947889190086</v>
      </c>
      <c r="DO139" s="3">
        <f>_xlfn.STDEV.S(Tabela13[[#This Row],[V43]],Tabela13[[#This Row],[V46]])</f>
        <v>0.51140313003922422</v>
      </c>
      <c r="DP139" s="3">
        <f>_xlfn.STDEV.S(Tabela13[[#This Row],[V44]],Tabela13[[#This Row],[V41]])</f>
        <v>1.0228062600784484</v>
      </c>
      <c r="DQ139" s="3">
        <f>_xlfn.STDEV.S(Tabela13[[#This Row],[V44]],Tabela13[[#This Row],[V42]])</f>
        <v>0.86495652063249795</v>
      </c>
      <c r="DR139" s="3">
        <f>_xlfn.STDEV.S(Tabela13[[#This Row],[V44]],Tabela13[[#This Row],[V43]])</f>
        <v>0.6692528694851746</v>
      </c>
      <c r="DS139" s="3">
        <f>_xlfn.STDEV.S(Tabela13[[#This Row],[V44]],Tabela13[[#This Row],[V45]])</f>
        <v>0.35355339059327368</v>
      </c>
      <c r="DT139" s="3">
        <f>_xlfn.STDEV.S(Tabela13[[#This Row],[V44]],Tabela13[[#This Row],[V46]])</f>
        <v>0.15784973944595021</v>
      </c>
      <c r="DU139" s="3">
        <f>_xlfn.STDEV.S(Tabela13[[#This Row],[V45]],Tabela13[[#This Row],[V41]])</f>
        <v>0.6692528694851746</v>
      </c>
      <c r="DV139" s="3">
        <f>_xlfn.STDEV.S(Tabela13[[#This Row],[V45]],Tabela13[[#This Row],[V42]])</f>
        <v>0.51140313003922422</v>
      </c>
      <c r="DW139" s="3">
        <f>_xlfn.STDEV.S(Tabela13[[#This Row],[V45]],Tabela13[[#This Row],[V43]])</f>
        <v>0.31569947889190086</v>
      </c>
      <c r="DX139" s="3">
        <f>_xlfn.STDEV.S(Tabela13[[#This Row],[V45]],Tabela13[[#This Row],[V44]])</f>
        <v>0.35355339059327368</v>
      </c>
      <c r="DY139" s="3">
        <f>_xlfn.STDEV.S(Tabela13[[#This Row],[V45]],Tabela13[[#This Row],[V46]])</f>
        <v>0.1957036511473233</v>
      </c>
      <c r="DZ139" s="3">
        <f>_xlfn.STDEV.S(Tabela13[[#This Row],[V46]],Tabela13[[#This Row],[V41]])</f>
        <v>0.86495652063249795</v>
      </c>
      <c r="EA139" s="3">
        <f>_xlfn.STDEV.S(Tabela13[[#This Row],[V46]],Tabela13[[#This Row],[V42]])</f>
        <v>0.70710678118654757</v>
      </c>
      <c r="EB139" s="3">
        <f>_xlfn.STDEV.S(Tabela13[[#This Row],[V46]],Tabela13[[#This Row],[V43]])</f>
        <v>0.51140313003922422</v>
      </c>
      <c r="EC139" s="3">
        <f>_xlfn.STDEV.S(Tabela13[[#This Row],[V46]],Tabela13[[#This Row],[V44]])</f>
        <v>0.15784973944595021</v>
      </c>
      <c r="ED139" s="3">
        <f>_xlfn.STDEV.S(Tabela13[[#This Row],[V46]],Tabela13[[#This Row],[V45]])</f>
        <v>0.1957036511473233</v>
      </c>
      <c r="EE139" s="3">
        <f t="shared" si="164"/>
        <v>0.25808608527314553</v>
      </c>
      <c r="EF139" s="3">
        <f t="shared" si="165"/>
        <v>0.74710176496460423</v>
      </c>
      <c r="EG139" s="3" t="str">
        <f t="shared" si="166"/>
        <v/>
      </c>
      <c r="EH139" s="3">
        <f t="shared" si="167"/>
        <v>2.6770114779406984</v>
      </c>
      <c r="EI139" s="3">
        <f t="shared" si="168"/>
        <v>7.7493523057754023</v>
      </c>
      <c r="EJ139" s="3">
        <f t="shared" si="169"/>
        <v>0.25808608527314553</v>
      </c>
      <c r="EK139" s="3">
        <f t="shared" si="170"/>
        <v>0.54119097322937726</v>
      </c>
      <c r="EL139" s="3">
        <f t="shared" si="171"/>
        <v>-7.7493523057754023</v>
      </c>
      <c r="EM139" s="3">
        <f t="shared" si="172"/>
        <v>3.6955531391546765</v>
      </c>
      <c r="EN139" s="3" t="str">
        <f t="shared" si="173"/>
        <v/>
      </c>
      <c r="EO139" s="3">
        <f t="shared" si="174"/>
        <v>0.74710176496460423</v>
      </c>
      <c r="EP139" s="3">
        <f t="shared" si="175"/>
        <v>0.54119097322937726</v>
      </c>
      <c r="EQ139" s="3">
        <f t="shared" si="176"/>
        <v>-2.6770114779406984</v>
      </c>
      <c r="ER139" s="3" t="str">
        <f t="shared" si="177"/>
        <v/>
      </c>
      <c r="ES139" s="3" t="str">
        <f t="shared" si="178"/>
        <v/>
      </c>
      <c r="ET139" s="3" t="str">
        <f t="shared" si="179"/>
        <v/>
      </c>
      <c r="EU139" s="3" t="str">
        <f t="shared" si="180"/>
        <v/>
      </c>
      <c r="EV139" s="3">
        <f t="shared" si="181"/>
        <v>-2.6770114779406984</v>
      </c>
      <c r="EW139" s="3">
        <f t="shared" si="182"/>
        <v>-0.74710176496460423</v>
      </c>
      <c r="EX139" s="3">
        <f t="shared" si="183"/>
        <v>-0.25808608527314553</v>
      </c>
      <c r="EY139" s="3">
        <f t="shared" si="184"/>
        <v>2.6770114779406984</v>
      </c>
      <c r="EZ139" s="3">
        <f t="shared" si="185"/>
        <v>3.6955531391546765</v>
      </c>
      <c r="FA139" s="3" t="str">
        <f t="shared" si="186"/>
        <v/>
      </c>
      <c r="FB139" s="3">
        <f t="shared" si="187"/>
        <v>-0.74710176496460423</v>
      </c>
      <c r="FC139" s="3">
        <f t="shared" si="188"/>
        <v>-0.54119097322937726</v>
      </c>
      <c r="FD139" s="3">
        <f t="shared" si="189"/>
        <v>7.7493523057754023</v>
      </c>
      <c r="FE139" s="3" t="str">
        <f t="shared" si="190"/>
        <v/>
      </c>
      <c r="FF139" s="3">
        <f t="shared" si="191"/>
        <v>-3.6955531391546765</v>
      </c>
      <c r="FG139" s="3">
        <f t="shared" si="192"/>
        <v>-0.25808608527314553</v>
      </c>
      <c r="FH139" s="3">
        <f t="shared" si="193"/>
        <v>-0.54119097322937726</v>
      </c>
      <c r="FI139" s="4">
        <f t="shared" si="194"/>
        <v>0.5714285714285714</v>
      </c>
      <c r="FJ139" s="4">
        <f t="shared" si="195"/>
        <v>1.2738853503184713</v>
      </c>
      <c r="FK139" s="4">
        <f t="shared" si="196"/>
        <v>2.0236623417193722</v>
      </c>
      <c r="FL139" s="4">
        <f t="shared" si="197"/>
        <v>0.75812681511445978</v>
      </c>
      <c r="FM139" s="4">
        <f>Tabela13[[#This Row],[V139]]-Tabela13[[#This Row],[V140]]</f>
        <v>1.2655355266049124</v>
      </c>
      <c r="FN139" s="4">
        <f>Tabela13[[#This Row],[V1]]-Tabela13[[#This Row],[V2]]/2</f>
        <v>1.2708522899605701</v>
      </c>
      <c r="FO139" s="4">
        <f>Tabela13[[#This Row],[V1]]-Tabela13[[#This Row],[V3]]/2</f>
        <v>1.1592356687898089</v>
      </c>
      <c r="FP139" s="4">
        <f>Tabela13[[#This Row],[V1]]-Tabela13[[#This Row],[V4]]/2</f>
        <v>1.0208522899605701</v>
      </c>
      <c r="FQ139" s="4">
        <f>Tabela13[[#This Row],[V2]]-Tabela13[[#This Row],[V1]]/2</f>
        <v>0.18600242644828646</v>
      </c>
      <c r="FR139" s="4">
        <f>Tabela13[[#This Row],[V2]]-Tabela13[[#This Row],[V3]]/2</f>
        <v>0.43600242644828646</v>
      </c>
      <c r="FS139" s="4">
        <f>Tabela13[[#This Row],[V2]]-Tabela13[[#This Row],[V4]]/2</f>
        <v>0.29761904761904767</v>
      </c>
      <c r="FT139" s="4">
        <f t="shared" si="198"/>
        <v>0.90411074961395199</v>
      </c>
      <c r="FU139" s="4">
        <f t="shared" si="199"/>
        <v>0.85901122040845435</v>
      </c>
      <c r="FV139" s="4">
        <f t="shared" si="200"/>
        <v>0.79571635936096441</v>
      </c>
      <c r="FW139" s="4">
        <f t="shared" si="201"/>
        <v>0.18390084590295033</v>
      </c>
      <c r="FX139" s="4">
        <f t="shared" si="202"/>
        <v>0.41115277086296109</v>
      </c>
      <c r="FY139" s="4">
        <f t="shared" si="203"/>
        <v>0.28927100560914182</v>
      </c>
      <c r="FZ139" s="4">
        <f t="shared" si="204"/>
        <v>162.73993493051137</v>
      </c>
      <c r="GA139" s="4">
        <f t="shared" si="205"/>
        <v>154.62201967352178</v>
      </c>
      <c r="GB139" s="4">
        <f t="shared" si="206"/>
        <v>143.22894468497358</v>
      </c>
      <c r="GC139" s="4">
        <f t="shared" si="207"/>
        <v>33.102152262531064</v>
      </c>
      <c r="GD139" s="4">
        <f t="shared" si="208"/>
        <v>74.007498755333003</v>
      </c>
      <c r="GE139" s="4">
        <f t="shared" si="209"/>
        <v>52.068781009645534</v>
      </c>
      <c r="GF139" s="4">
        <f>Tabela13[[#This Row],[V1]]-Tabela13[[#This Row],[V2]]/Tabela13[[#This Row],[V2]]</f>
        <v>0.81847133757961776</v>
      </c>
      <c r="GG139" s="4">
        <f>Tabela13[[#This Row],[V1]]-Tabela13[[#This Row],[V3]]/Tabela13[[#This Row],[V3]]</f>
        <v>0.81847133757961776</v>
      </c>
      <c r="GH139" s="4">
        <f>Tabela13[[#This Row],[V1]]-Tabela13[[#This Row],[V4]]/Tabela13[[#This Row],[V4]]</f>
        <v>0.81847133757961776</v>
      </c>
      <c r="GI139" s="4">
        <f>Tabela13[[#This Row],[V2]]-Tabela13[[#This Row],[V1]]/Tabela13[[#This Row],[V1]]</f>
        <v>9.5238095238095344E-2</v>
      </c>
      <c r="GJ139" s="4">
        <f>Tabela13[[#This Row],[V2]]-Tabela13[[#This Row],[V3]]/Tabela13[[#This Row],[V3]]</f>
        <v>9.5238095238095344E-2</v>
      </c>
      <c r="GK139" s="4">
        <f>Tabela13[[#This Row],[V2]]-Tabela13[[#This Row],[V4]]/Tabela13[[#This Row],[V4]]</f>
        <v>9.5238095238095344E-2</v>
      </c>
      <c r="GL139" s="4">
        <f t="shared" si="210"/>
        <v>0.31613977946804306</v>
      </c>
      <c r="GM139" s="4">
        <f t="shared" si="211"/>
        <v>1.4568547164088566</v>
      </c>
      <c r="GN139" s="4">
        <f t="shared" si="212"/>
        <v>0.21700158286704585</v>
      </c>
      <c r="GO139" s="3">
        <f t="shared" si="213"/>
        <v>1</v>
      </c>
      <c r="GP139" s="3">
        <v>100</v>
      </c>
      <c r="GQ139" s="3">
        <f t="shared" si="214"/>
        <v>0.57000000000000006</v>
      </c>
      <c r="GR139" s="3">
        <f t="shared" si="215"/>
        <v>57.000000000000007</v>
      </c>
      <c r="GS139" s="34">
        <f>COUNTIF($D$2:D138,Tabela13[[#This Row],[HomeTeam]])</f>
        <v>7</v>
      </c>
      <c r="GT139" s="34">
        <f>COUNTIF($E$2:E138,Tabela13[[#This Row],[AwayTeam]])</f>
        <v>6</v>
      </c>
      <c r="GU139" s="3">
        <f>IFERROR(AVERAGEIFS($AD$2:AD138,$D$2:D138,Tabela13[[#This Row],[HomeTeam]],$GS$2:GS138,"&gt;="&amp;Tabela13[[#This Row],[Contagem_H]]-5),"")</f>
        <v>1.1596288650334894</v>
      </c>
      <c r="GV139" s="3">
        <f>IFERROR(AVERAGEIFS($G$2:G138,$E$2:E138,Tabela13[[#This Row],[AwayTeam]],$GT$2:GT138,"&gt;="&amp;Tabela13[[#This Row],[Contagem_A]]-5),"")</f>
        <v>1.8</v>
      </c>
      <c r="GW139" s="3">
        <f>IFERROR(AVERAGEIFS($GQ$2:GQ138,$D$2:D138,Tabela13[[#This Row],[HomeTeam]],$GS$2:GS138,"&gt;="&amp;Tabela13[[#This Row],[Contagem_H]]-5),"")</f>
        <v>-1</v>
      </c>
    </row>
    <row r="140" spans="1:205" x14ac:dyDescent="0.25">
      <c r="A140" t="s">
        <v>127</v>
      </c>
      <c r="B140" t="s">
        <v>184</v>
      </c>
      <c r="C140" t="s">
        <v>134</v>
      </c>
      <c r="D140" t="s">
        <v>25</v>
      </c>
      <c r="E140" t="s">
        <v>18</v>
      </c>
      <c r="F140" s="3">
        <v>4</v>
      </c>
      <c r="G140" s="3">
        <v>3</v>
      </c>
      <c r="H140" s="3" t="str">
        <f t="shared" si="216"/>
        <v>H</v>
      </c>
      <c r="I140" s="3">
        <v>1.25</v>
      </c>
      <c r="J140" s="3">
        <v>7</v>
      </c>
      <c r="K140" s="3">
        <v>10</v>
      </c>
      <c r="L140" s="3">
        <v>1.4</v>
      </c>
      <c r="M140" s="3">
        <v>2.88</v>
      </c>
      <c r="N140" s="3">
        <f t="shared" si="145"/>
        <v>7</v>
      </c>
      <c r="O140" s="3">
        <f t="shared" si="146"/>
        <v>3</v>
      </c>
      <c r="P140" s="3">
        <f t="shared" si="147"/>
        <v>0</v>
      </c>
      <c r="Q140" s="3">
        <f t="shared" si="148"/>
        <v>4.2857142857142927E-2</v>
      </c>
      <c r="R140" s="3">
        <f t="shared" si="149"/>
        <v>6.1507936507936511E-2</v>
      </c>
      <c r="S140" s="3">
        <f t="shared" si="150"/>
        <v>1.3035714285714286</v>
      </c>
      <c r="T140" s="3">
        <f t="shared" si="151"/>
        <v>7.3000000000000007</v>
      </c>
      <c r="U140" s="3">
        <f t="shared" si="152"/>
        <v>10.428571428571429</v>
      </c>
      <c r="V140" s="3">
        <f t="shared" si="153"/>
        <v>1.46</v>
      </c>
      <c r="W140" s="3">
        <f t="shared" si="154"/>
        <v>3.0034285714285716</v>
      </c>
      <c r="X140" s="4">
        <f t="shared" si="155"/>
        <v>0.8</v>
      </c>
      <c r="Y140" s="4">
        <f t="shared" si="156"/>
        <v>0.14285714285714285</v>
      </c>
      <c r="Z140" s="4">
        <f t="shared" si="157"/>
        <v>0.1</v>
      </c>
      <c r="AA140" s="4">
        <f t="shared" si="158"/>
        <v>0.7142857142857143</v>
      </c>
      <c r="AB140" s="4">
        <f t="shared" si="159"/>
        <v>0.34722222222222221</v>
      </c>
      <c r="AC140" s="4">
        <f t="shared" si="160"/>
        <v>2.4</v>
      </c>
      <c r="AD140" s="4">
        <f t="shared" si="161"/>
        <v>1.55</v>
      </c>
      <c r="AE140" s="4">
        <f t="shared" si="162"/>
        <v>1.9</v>
      </c>
      <c r="AF140" s="4">
        <f t="shared" si="163"/>
        <v>2.0499999999999998</v>
      </c>
      <c r="AG140" s="4">
        <f>IFERROR(AVERAGE(Tabela13[[#This Row],[V1]],Tabela13[[#This Row],[V2]]),"")</f>
        <v>1.9750000000000001</v>
      </c>
      <c r="AH140" s="4">
        <f>IFERROR(AVERAGE(Tabela13[[#This Row],[V1]],Tabela13[[#This Row],[V3]]),"")</f>
        <v>2.15</v>
      </c>
      <c r="AI140" s="4">
        <f>IFERROR(AVERAGE(Tabela13[[#This Row],[V1]],Tabela13[[#This Row],[V4]]),"")</f>
        <v>2.2249999999999996</v>
      </c>
      <c r="AJ140" s="4">
        <f>IFERROR(AVERAGE(Tabela13[[#This Row],[V2]],Tabela13[[#This Row],[V1]]),"")</f>
        <v>1.9750000000000001</v>
      </c>
      <c r="AK140" s="4">
        <f>IFERROR(AVERAGE(Tabela13[[#This Row],[V2]],Tabela13[[#This Row],[V3]]),"")</f>
        <v>1.7250000000000001</v>
      </c>
      <c r="AL140" s="4">
        <f>IFERROR(AVERAGE(Tabela13[[#This Row],[V2]],Tabela13[[#This Row],[V4]]),"")</f>
        <v>1.7999999999999998</v>
      </c>
      <c r="AM140" s="4">
        <f>IFERROR(AVERAGE(Tabela13[[#This Row],[V3]],Tabela13[[#This Row],[V1]]),"")</f>
        <v>2.15</v>
      </c>
      <c r="AN140" s="4">
        <f>IFERROR(AVERAGE(Tabela13[[#This Row],[V3]],Tabela13[[#This Row],[V2]]),"")</f>
        <v>1.7250000000000001</v>
      </c>
      <c r="AO140" s="4">
        <f>IFERROR(AVERAGE(Tabela13[[#This Row],[V3]],Tabela13[[#This Row],[V4]]),"")</f>
        <v>1.9749999999999999</v>
      </c>
      <c r="AP140" s="4">
        <f>IFERROR(AVERAGE(Tabela13[[#This Row],[V4]],Tabela13[[#This Row],[V1]]),"")</f>
        <v>2.2249999999999996</v>
      </c>
      <c r="AQ140" s="4">
        <f>IFERROR(AVERAGE(Tabela13[[#This Row],[V4]],Tabela13[[#This Row],[V2]]),"")</f>
        <v>1.7999999999999998</v>
      </c>
      <c r="AR140" s="4">
        <f>IFERROR(AVERAGE(Tabela13[[#This Row],[V4]],Tabela13[[#This Row],[V3]]),"")</f>
        <v>1.9749999999999999</v>
      </c>
      <c r="AS140" s="4">
        <f>_xlfn.STDEV.S(Tabela13[[#This Row],[V1]:[V2]])</f>
        <v>0.60104076400856477</v>
      </c>
      <c r="AT140" s="4">
        <f>_xlfn.STDEV.S(Tabela13[[#This Row],[V1]],Tabela13[[#This Row],[V3]])</f>
        <v>0.35355339059327379</v>
      </c>
      <c r="AU140" s="4">
        <f>_xlfn.STDEV.S(Tabela13[[#This Row],[V1]],Tabela13[[#This Row],[V4]])</f>
        <v>0.2474873734152917</v>
      </c>
      <c r="AV140" s="4">
        <f>_xlfn.STDEV.S(Tabela13[[#This Row],[V2]],Tabela13[[#This Row],[V1]])</f>
        <v>0.60104076400856477</v>
      </c>
      <c r="AW140" s="4">
        <f>_xlfn.STDEV.S(Tabela13[[#This Row],[V2]],Tabela13[[#This Row],[V3]])</f>
        <v>0.24748737341529034</v>
      </c>
      <c r="AX140" s="4">
        <f>_xlfn.STDEV.S(Tabela13[[#This Row],[V42]],Tabela13[[#This Row],[V44]])</f>
        <v>0.95459415460183905</v>
      </c>
      <c r="AY140" s="4">
        <f>_xlfn.STDEV.S(Tabela13[[#This Row],[V3]],Tabela13[[#This Row],[V1]])</f>
        <v>0.35355339059327379</v>
      </c>
      <c r="AZ140" s="4">
        <f>_xlfn.STDEV.S(Tabela13[[#This Row],[V3]],Tabela13[[#This Row],[V2]])</f>
        <v>0.24748737341529034</v>
      </c>
      <c r="BA140" s="4">
        <f>_xlfn.STDEV.S(Tabela13[[#This Row],[V3]],Tabela13[[#This Row],[V4]])</f>
        <v>0.10606601717798207</v>
      </c>
      <c r="BB140" s="4">
        <f>_xlfn.STDEV.S(Tabela13[[#This Row],[V4]],Tabela13[[#This Row],[V1]])</f>
        <v>0.2474873734152917</v>
      </c>
      <c r="BC140" s="4">
        <f>_xlfn.STDEV.S(Tabela13[[#This Row],[V4]],Tabela13[[#This Row],[V2]])</f>
        <v>0.35355339059327628</v>
      </c>
      <c r="BD140" s="4">
        <f>_xlfn.STDEV.S(Tabela13[[#This Row],[V4]],Tabela13[[#This Row],[V3]])</f>
        <v>0.10606601717798207</v>
      </c>
      <c r="BE140" s="4">
        <f>Tabela13[[#This Row],[V17]]/Tabela13[[#This Row],[V5]]</f>
        <v>0.304324437472691</v>
      </c>
      <c r="BF140" s="4">
        <f>Tabela13[[#This Row],[V18]]/Tabela13[[#This Row],[V6]]</f>
        <v>0.16444343748524362</v>
      </c>
      <c r="BG140" s="4">
        <f>Tabela13[[#This Row],[V19]]/Tabela13[[#This Row],[V7]]</f>
        <v>0.11123028018664798</v>
      </c>
      <c r="BH140" s="4">
        <f>Tabela13[[#This Row],[V20]]/Tabela13[[#This Row],[V8]]</f>
        <v>0.304324437472691</v>
      </c>
      <c r="BI140" s="4">
        <f>Tabela13[[#This Row],[V21]]/Tabela13[[#This Row],[V9]]</f>
        <v>0.14347094111031322</v>
      </c>
      <c r="BJ140" s="4">
        <f>Tabela13[[#This Row],[V22]]/Tabela13[[#This Row],[V10]]</f>
        <v>0.5303300858899106</v>
      </c>
      <c r="BK140" s="4">
        <f>Tabela13[[#This Row],[V23]]/Tabela13[[#This Row],[V11]]</f>
        <v>0.16444343748524362</v>
      </c>
      <c r="BL140" s="4">
        <f>Tabela13[[#This Row],[V24]]/Tabela13[[#This Row],[V12]]</f>
        <v>0.14347094111031322</v>
      </c>
      <c r="BM140" s="4">
        <f>Tabela13[[#This Row],[V25]]/Tabela13[[#This Row],[V13]]</f>
        <v>5.3704312495180796E-2</v>
      </c>
      <c r="BN140" s="4">
        <f>Tabela13[[#This Row],[V26]]/Tabela13[[#This Row],[V14]]</f>
        <v>0.11123028018664798</v>
      </c>
      <c r="BO140" s="4">
        <f>Tabela13[[#This Row],[V27]]/Tabela13[[#This Row],[V15]]</f>
        <v>0.19641855032959796</v>
      </c>
      <c r="BP140" s="4">
        <f>Tabela13[[#This Row],[V28]]/Tabela13[[#This Row],[V16]]</f>
        <v>5.3704312495180796E-2</v>
      </c>
      <c r="BQ140" s="4">
        <f>Tabela13[[#This Row],[V1]]-Tabela13[[#This Row],[V2]]</f>
        <v>0.84999999999999987</v>
      </c>
      <c r="BR140" s="4">
        <f>Tabela13[[#This Row],[V1]]-Tabela13[[#This Row],[V3]]</f>
        <v>0.5</v>
      </c>
      <c r="BS140" s="4">
        <f>Tabela13[[#This Row],[V1]]-Tabela13[[#This Row],[V4]]</f>
        <v>0.35000000000000009</v>
      </c>
      <c r="BT140" s="4">
        <f>Tabela13[[#This Row],[V2]]-Tabela13[[#This Row],[V1]]</f>
        <v>-0.84999999999999987</v>
      </c>
      <c r="BU140" s="4">
        <f>Tabela13[[#This Row],[V2]]-Tabela13[[#This Row],[V3]]</f>
        <v>-0.34999999999999987</v>
      </c>
      <c r="BV140" s="4">
        <f>Tabela13[[#This Row],[V2]]-Tabela13[[#This Row],[V4]]</f>
        <v>-0.49999999999999978</v>
      </c>
      <c r="BW140" s="4">
        <f>AVERAGE(Tabela13[[#This Row],[V41]],Tabela13[[#This Row],[V42]])</f>
        <v>0.67499999999999993</v>
      </c>
      <c r="BX140" s="4">
        <f>AVERAGE(Tabela13[[#This Row],[V41]],Tabela13[[#This Row],[V43]])</f>
        <v>0.6</v>
      </c>
      <c r="BY140" s="4">
        <f>AVERAGE(Tabela13[[#This Row],[V41]],Tabela13[[#This Row],[V44]])</f>
        <v>0</v>
      </c>
      <c r="BZ140" s="4">
        <f>AVERAGE(Tabela13[[#This Row],[V41]],Tabela13[[#This Row],[V45]])</f>
        <v>0.25</v>
      </c>
      <c r="CA140" s="4">
        <f>AVERAGE(Tabela13[[#This Row],[V41]],Tabela13[[#This Row],[V46]])</f>
        <v>0.17500000000000004</v>
      </c>
      <c r="CB140" s="4">
        <f>AVERAGE(Tabela13[[#This Row],[V42]],Tabela13[[#This Row],[V41]])</f>
        <v>0.67499999999999993</v>
      </c>
      <c r="CC140" s="4">
        <f>AVERAGE(Tabela13[[#This Row],[V42]],Tabela13[[#This Row],[V43]])</f>
        <v>0.42500000000000004</v>
      </c>
      <c r="CD140" s="4">
        <f>AVERAGE(Tabela13[[#This Row],[V42]],Tabela13[[#This Row],[V44]])</f>
        <v>-0.17499999999999993</v>
      </c>
      <c r="CE140" s="4">
        <f>AVERAGE(Tabela13[[#This Row],[V42]],Tabela13[[#This Row],[V45]])</f>
        <v>7.5000000000000067E-2</v>
      </c>
      <c r="CF140" s="4">
        <f>AVERAGE(Tabela13[[#This Row],[V42]],Tabela13[[#This Row],[V46]])</f>
        <v>0</v>
      </c>
      <c r="CG140" s="4">
        <f>AVERAGE(Tabela13[[#This Row],[V43]],Tabela13[[#This Row],[V41]])</f>
        <v>0.6</v>
      </c>
      <c r="CH140" s="4">
        <f>AVERAGE(Tabela13[[#This Row],[V43]],Tabela13[[#This Row],[V42]])</f>
        <v>0.42500000000000004</v>
      </c>
      <c r="CI140" s="4">
        <f>AVERAGE(Tabela13[[#This Row],[V43]],Tabela13[[#This Row],[V44]])</f>
        <v>-0.24999999999999989</v>
      </c>
      <c r="CJ140" s="4">
        <f>AVERAGE(Tabela13[[#This Row],[V43]],Tabela13[[#This Row],[V45]])</f>
        <v>0</v>
      </c>
      <c r="CK140" s="4">
        <f>AVERAGE(Tabela13[[#This Row],[V43]],Tabela13[[#This Row],[V46]])</f>
        <v>-7.4999999999999845E-2</v>
      </c>
      <c r="CL140" s="4">
        <f>AVERAGE(Tabela13[[#This Row],[V44]],Tabela13[[#This Row],[V41]])</f>
        <v>0</v>
      </c>
      <c r="CM140" s="4">
        <f>AVERAGE(Tabela13[[#This Row],[V44]],Tabela13[[#This Row],[V42]])</f>
        <v>-0.17499999999999993</v>
      </c>
      <c r="CN140" s="4">
        <f>AVERAGE(Tabela13[[#This Row],[V44]],Tabela13[[#This Row],[V43]])</f>
        <v>-0.24999999999999989</v>
      </c>
      <c r="CO140" s="4">
        <f>AVERAGE(Tabela13[[#This Row],[V44]],Tabela13[[#This Row],[V45]])</f>
        <v>-0.59999999999999987</v>
      </c>
      <c r="CP140" s="4">
        <f>AVERAGE(Tabela13[[#This Row],[V44]],Tabela13[[#This Row],[V46]])</f>
        <v>-0.67499999999999982</v>
      </c>
      <c r="CQ140" s="4">
        <f>AVERAGE(Tabela13[[#This Row],[V45]],Tabela13[[#This Row],[V41]])</f>
        <v>0.25</v>
      </c>
      <c r="CR140" s="4">
        <f>AVERAGE(Tabela13[[#This Row],[V45]],Tabela13[[#This Row],[V42]])</f>
        <v>7.5000000000000067E-2</v>
      </c>
      <c r="CS140" s="4">
        <f>AVERAGE(Tabela13[[#This Row],[V45]],Tabela13[[#This Row],[V43]])</f>
        <v>0</v>
      </c>
      <c r="CT140" s="4">
        <f>AVERAGE(Tabela13[[#This Row],[V45]],Tabela13[[#This Row],[V44]])</f>
        <v>-0.59999999999999987</v>
      </c>
      <c r="CU140" s="4">
        <f>AVERAGE(Tabela13[[#This Row],[V45]],Tabela13[[#This Row],[V46]])</f>
        <v>-0.42499999999999982</v>
      </c>
      <c r="CV140" s="4">
        <f>AVERAGE(Tabela13[[#This Row],[V46]],Tabela13[[#This Row],[V41]])</f>
        <v>0.17500000000000004</v>
      </c>
      <c r="CW140" s="4">
        <f>AVERAGE(Tabela13[[#This Row],[V46]],Tabela13[[#This Row],[V42]])</f>
        <v>0</v>
      </c>
      <c r="CX140" s="4">
        <f>AVERAGE(Tabela13[[#This Row],[V46]],Tabela13[[#This Row],[V43]])</f>
        <v>-7.4999999999999845E-2</v>
      </c>
      <c r="CY140" s="4">
        <f>AVERAGE(Tabela13[[#This Row],[V46]],Tabela13[[#This Row],[V44]])</f>
        <v>-0.67499999999999982</v>
      </c>
      <c r="CZ140" s="4">
        <f>AVERAGE(Tabela13[[#This Row],[V46]],Tabela13[[#This Row],[V45]])</f>
        <v>-0.42499999999999982</v>
      </c>
      <c r="DA140" s="3">
        <f>_xlfn.STDEV.S(Tabela13[[#This Row],[V41]],Tabela13[[#This Row],[V42]])</f>
        <v>0.2474873734152917</v>
      </c>
      <c r="DB140" s="3">
        <f>_xlfn.STDEV.S(Tabela13[[#This Row],[V41]],Tabela13[[#This Row],[V43]])</f>
        <v>0.35355339059327362</v>
      </c>
      <c r="DC140" s="3">
        <f>_xlfn.STDEV.S(Tabela13[[#This Row],[V41]],Tabela13[[#This Row],[V44]])</f>
        <v>1.2020815280171306</v>
      </c>
      <c r="DD140" s="3">
        <f>_xlfn.STDEV.S(Tabela13[[#This Row],[V41]],Tabela13[[#This Row],[V45]])</f>
        <v>0.84852813742385691</v>
      </c>
      <c r="DE140" s="3">
        <f>_xlfn.STDEV.S(Tabela13[[#This Row],[V41]],Tabela13[[#This Row],[V46]])</f>
        <v>0.95459415460183894</v>
      </c>
      <c r="DF140" s="3">
        <f>_xlfn.STDEV.S(Tabela13[[#This Row],[V42]],Tabela13[[#This Row],[V41]])</f>
        <v>0.2474873734152917</v>
      </c>
      <c r="DG140" s="3">
        <f>_xlfn.STDEV.S(Tabela13[[#This Row],[V42]],Tabela13[[#This Row],[V43]])</f>
        <v>0.10606601717798204</v>
      </c>
      <c r="DH140" s="3">
        <f>_xlfn.STDEV.S(Tabela13[[#This Row],[V42]],Tabela13[[#This Row],[V44]])</f>
        <v>0.95459415460183905</v>
      </c>
      <c r="DI140" s="3">
        <f>_xlfn.STDEV.S(Tabela13[[#This Row],[V42]],Tabela13[[#This Row],[V45]])</f>
        <v>0.60104076400856532</v>
      </c>
      <c r="DJ140" s="3">
        <f>_xlfn.STDEV.S(Tabela13[[#This Row],[V42]],Tabela13[[#This Row],[V46]])</f>
        <v>0.70710678118654735</v>
      </c>
      <c r="DK140" s="3">
        <f>_xlfn.STDEV.S(Tabela13[[#This Row],[V43]],Tabela13[[#This Row],[V41]])</f>
        <v>0.35355339059327362</v>
      </c>
      <c r="DL140" s="3">
        <f>_xlfn.STDEV.S(Tabela13[[#This Row],[V43]],Tabela13[[#This Row],[V42]])</f>
        <v>0.10606601717798204</v>
      </c>
      <c r="DM140" s="3">
        <f>_xlfn.STDEV.S(Tabela13[[#This Row],[V43]],Tabela13[[#This Row],[V44]])</f>
        <v>0.84852813742385702</v>
      </c>
      <c r="DN140" s="3">
        <f>_xlfn.STDEV.S(Tabela13[[#This Row],[V43]],Tabela13[[#This Row],[V45]])</f>
        <v>0.49497474683058323</v>
      </c>
      <c r="DO140" s="3">
        <f>_xlfn.STDEV.S(Tabela13[[#This Row],[V43]],Tabela13[[#This Row],[V46]])</f>
        <v>0.60104076400856532</v>
      </c>
      <c r="DP140" s="3">
        <f>_xlfn.STDEV.S(Tabela13[[#This Row],[V44]],Tabela13[[#This Row],[V41]])</f>
        <v>1.2020815280171306</v>
      </c>
      <c r="DQ140" s="3">
        <f>_xlfn.STDEV.S(Tabela13[[#This Row],[V44]],Tabela13[[#This Row],[V42]])</f>
        <v>0.95459415460183905</v>
      </c>
      <c r="DR140" s="3">
        <f>_xlfn.STDEV.S(Tabela13[[#This Row],[V44]],Tabela13[[#This Row],[V43]])</f>
        <v>0.84852813742385702</v>
      </c>
      <c r="DS140" s="3">
        <f>_xlfn.STDEV.S(Tabela13[[#This Row],[V44]],Tabela13[[#This Row],[V45]])</f>
        <v>0.3535533905932739</v>
      </c>
      <c r="DT140" s="3">
        <f>_xlfn.STDEV.S(Tabela13[[#This Row],[V44]],Tabela13[[#This Row],[V46]])</f>
        <v>0.2474873734152917</v>
      </c>
      <c r="DU140" s="3">
        <f>_xlfn.STDEV.S(Tabela13[[#This Row],[V45]],Tabela13[[#This Row],[V41]])</f>
        <v>0.84852813742385691</v>
      </c>
      <c r="DV140" s="3">
        <f>_xlfn.STDEV.S(Tabela13[[#This Row],[V45]],Tabela13[[#This Row],[V42]])</f>
        <v>0.60104076400856532</v>
      </c>
      <c r="DW140" s="3">
        <f>_xlfn.STDEV.S(Tabela13[[#This Row],[V45]],Tabela13[[#This Row],[V43]])</f>
        <v>0.49497474683058323</v>
      </c>
      <c r="DX140" s="3">
        <f>_xlfn.STDEV.S(Tabela13[[#This Row],[V45]],Tabela13[[#This Row],[V44]])</f>
        <v>0.3535533905932739</v>
      </c>
      <c r="DY140" s="3">
        <f>_xlfn.STDEV.S(Tabela13[[#This Row],[V45]],Tabela13[[#This Row],[V46]])</f>
        <v>0.10606601717798204</v>
      </c>
      <c r="DZ140" s="3">
        <f>_xlfn.STDEV.S(Tabela13[[#This Row],[V46]],Tabela13[[#This Row],[V41]])</f>
        <v>0.95459415460183894</v>
      </c>
      <c r="EA140" s="3">
        <f>_xlfn.STDEV.S(Tabela13[[#This Row],[V46]],Tabela13[[#This Row],[V42]])</f>
        <v>0.70710678118654735</v>
      </c>
      <c r="EB140" s="3">
        <f>_xlfn.STDEV.S(Tabela13[[#This Row],[V46]],Tabela13[[#This Row],[V43]])</f>
        <v>0.60104076400856532</v>
      </c>
      <c r="EC140" s="3">
        <f>_xlfn.STDEV.S(Tabela13[[#This Row],[V46]],Tabela13[[#This Row],[V44]])</f>
        <v>0.2474873734152917</v>
      </c>
      <c r="ED140" s="3">
        <f>_xlfn.STDEV.S(Tabela13[[#This Row],[V46]],Tabela13[[#This Row],[V45]])</f>
        <v>0.10606601717798204</v>
      </c>
      <c r="EE140" s="3">
        <f t="shared" si="164"/>
        <v>0.36664796061524701</v>
      </c>
      <c r="EF140" s="3">
        <f t="shared" si="165"/>
        <v>0.5892556509887894</v>
      </c>
      <c r="EG140" s="3" t="str">
        <f t="shared" si="166"/>
        <v/>
      </c>
      <c r="EH140" s="3">
        <f t="shared" si="167"/>
        <v>3.3941125496954276</v>
      </c>
      <c r="EI140" s="3">
        <f t="shared" si="168"/>
        <v>5.4548237405819355</v>
      </c>
      <c r="EJ140" s="3">
        <f t="shared" si="169"/>
        <v>0.36664796061524701</v>
      </c>
      <c r="EK140" s="3">
        <f t="shared" si="170"/>
        <v>0.24956709924231066</v>
      </c>
      <c r="EL140" s="3">
        <f t="shared" si="171"/>
        <v>-5.4548237405819391</v>
      </c>
      <c r="EM140" s="3">
        <f t="shared" si="172"/>
        <v>8.0138768534475311</v>
      </c>
      <c r="EN140" s="3" t="str">
        <f t="shared" si="173"/>
        <v/>
      </c>
      <c r="EO140" s="3">
        <f t="shared" si="174"/>
        <v>0.5892556509887894</v>
      </c>
      <c r="EP140" s="3">
        <f t="shared" si="175"/>
        <v>0.24956709924231066</v>
      </c>
      <c r="EQ140" s="3">
        <f t="shared" si="176"/>
        <v>-3.3941125496954294</v>
      </c>
      <c r="ER140" s="3" t="str">
        <f t="shared" si="177"/>
        <v/>
      </c>
      <c r="ES140" s="3" t="str">
        <f t="shared" si="178"/>
        <v/>
      </c>
      <c r="ET140" s="3" t="str">
        <f t="shared" si="179"/>
        <v/>
      </c>
      <c r="EU140" s="3" t="str">
        <f t="shared" si="180"/>
        <v/>
      </c>
      <c r="EV140" s="3">
        <f t="shared" si="181"/>
        <v>-3.3941125496954294</v>
      </c>
      <c r="EW140" s="3">
        <f t="shared" si="182"/>
        <v>-0.58925565098878996</v>
      </c>
      <c r="EX140" s="3">
        <f t="shared" si="183"/>
        <v>-0.36664796061524707</v>
      </c>
      <c r="EY140" s="3">
        <f t="shared" si="184"/>
        <v>3.3941125496954276</v>
      </c>
      <c r="EZ140" s="3">
        <f t="shared" si="185"/>
        <v>8.0138768534475311</v>
      </c>
      <c r="FA140" s="3" t="str">
        <f t="shared" si="186"/>
        <v/>
      </c>
      <c r="FB140" s="3">
        <f t="shared" si="187"/>
        <v>-0.58925565098878996</v>
      </c>
      <c r="FC140" s="3">
        <f t="shared" si="188"/>
        <v>-0.2495670992423108</v>
      </c>
      <c r="FD140" s="3">
        <f t="shared" si="189"/>
        <v>5.4548237405819355</v>
      </c>
      <c r="FE140" s="3" t="str">
        <f t="shared" si="190"/>
        <v/>
      </c>
      <c r="FF140" s="3">
        <f t="shared" si="191"/>
        <v>-8.0138768534475542</v>
      </c>
      <c r="FG140" s="3">
        <f t="shared" si="192"/>
        <v>-0.36664796061524707</v>
      </c>
      <c r="FH140" s="3">
        <f t="shared" si="193"/>
        <v>-0.2495670992423108</v>
      </c>
      <c r="FI140" s="4">
        <f t="shared" si="194"/>
        <v>0.4</v>
      </c>
      <c r="FJ140" s="4">
        <f t="shared" si="195"/>
        <v>2.4000000000000004</v>
      </c>
      <c r="FK140" s="4">
        <f t="shared" si="196"/>
        <v>2.4383561643835616</v>
      </c>
      <c r="FL140" s="4">
        <f t="shared" si="197"/>
        <v>0.42465753424657532</v>
      </c>
      <c r="FM140" s="4">
        <f>Tabela13[[#This Row],[V139]]-Tabela13[[#This Row],[V140]]</f>
        <v>2.0136986301369864</v>
      </c>
      <c r="FN140" s="4">
        <f>Tabela13[[#This Row],[V1]]-Tabela13[[#This Row],[V2]]/2</f>
        <v>1.625</v>
      </c>
      <c r="FO140" s="4">
        <f>Tabela13[[#This Row],[V1]]-Tabela13[[#This Row],[V3]]/2</f>
        <v>1.45</v>
      </c>
      <c r="FP140" s="4">
        <f>Tabela13[[#This Row],[V1]]-Tabela13[[#This Row],[V4]]/2</f>
        <v>1.375</v>
      </c>
      <c r="FQ140" s="4">
        <f>Tabela13[[#This Row],[V2]]-Tabela13[[#This Row],[V1]]/2</f>
        <v>0.35000000000000009</v>
      </c>
      <c r="FR140" s="4">
        <f>Tabela13[[#This Row],[V2]]-Tabela13[[#This Row],[V3]]/2</f>
        <v>0.60000000000000009</v>
      </c>
      <c r="FS140" s="4">
        <f>Tabela13[[#This Row],[V2]]-Tabela13[[#This Row],[V4]]/2</f>
        <v>0.52500000000000013</v>
      </c>
      <c r="FT140" s="4">
        <f t="shared" si="198"/>
        <v>1.0191413442663497</v>
      </c>
      <c r="FU140" s="4">
        <f t="shared" si="199"/>
        <v>0.96704699339746025</v>
      </c>
      <c r="FV140" s="4">
        <f t="shared" si="200"/>
        <v>0.94200004037946361</v>
      </c>
      <c r="FW140" s="4">
        <f t="shared" si="201"/>
        <v>0.33667481938672728</v>
      </c>
      <c r="FX140" s="4">
        <f t="shared" si="202"/>
        <v>0.54041950027058427</v>
      </c>
      <c r="FY140" s="4">
        <f t="shared" si="203"/>
        <v>0.48344700156719911</v>
      </c>
      <c r="FZ140" s="4">
        <f t="shared" si="204"/>
        <v>183.44544196794297</v>
      </c>
      <c r="GA140" s="4">
        <f t="shared" si="205"/>
        <v>174.06845881154283</v>
      </c>
      <c r="GB140" s="4">
        <f t="shared" si="206"/>
        <v>169.56000726830345</v>
      </c>
      <c r="GC140" s="4">
        <f t="shared" si="207"/>
        <v>60.601467489610904</v>
      </c>
      <c r="GD140" s="4">
        <f t="shared" si="208"/>
        <v>97.275510048705172</v>
      </c>
      <c r="GE140" s="4">
        <f t="shared" si="209"/>
        <v>87.02046028209584</v>
      </c>
      <c r="GF140" s="4">
        <f>Tabela13[[#This Row],[V1]]-Tabela13[[#This Row],[V2]]/Tabela13[[#This Row],[V2]]</f>
        <v>1.4</v>
      </c>
      <c r="GG140" s="4">
        <f>Tabela13[[#This Row],[V1]]-Tabela13[[#This Row],[V3]]/Tabela13[[#This Row],[V3]]</f>
        <v>1.4</v>
      </c>
      <c r="GH140" s="4">
        <f>Tabela13[[#This Row],[V1]]-Tabela13[[#This Row],[V4]]/Tabela13[[#This Row],[V4]]</f>
        <v>1.4</v>
      </c>
      <c r="GI140" s="4">
        <f>Tabela13[[#This Row],[V2]]-Tabela13[[#This Row],[V1]]/Tabela13[[#This Row],[V1]]</f>
        <v>0.55000000000000004</v>
      </c>
      <c r="GJ140" s="4">
        <f>Tabela13[[#This Row],[V2]]-Tabela13[[#This Row],[V3]]/Tabela13[[#This Row],[V3]]</f>
        <v>0.55000000000000004</v>
      </c>
      <c r="GK140" s="4">
        <f>Tabela13[[#This Row],[V2]]-Tabela13[[#This Row],[V4]]/Tabela13[[#This Row],[V4]]</f>
        <v>0.55000000000000004</v>
      </c>
      <c r="GL140" s="4">
        <f t="shared" si="210"/>
        <v>0.35237290853109982</v>
      </c>
      <c r="GM140" s="4">
        <f t="shared" si="211"/>
        <v>1.9749999999999999</v>
      </c>
      <c r="GN140" s="4">
        <f t="shared" si="212"/>
        <v>0.17841666254739233</v>
      </c>
      <c r="GO140" s="3">
        <f t="shared" si="213"/>
        <v>1</v>
      </c>
      <c r="GP140" s="3">
        <v>100</v>
      </c>
      <c r="GQ140" s="3">
        <f t="shared" si="214"/>
        <v>0.25</v>
      </c>
      <c r="GR140" s="3">
        <f t="shared" si="215"/>
        <v>25</v>
      </c>
      <c r="GS140" s="34">
        <f>COUNTIF($D$2:D139,Tabela13[[#This Row],[HomeTeam]])</f>
        <v>6</v>
      </c>
      <c r="GT140" s="34">
        <f>COUNTIF($E$2:E139,Tabela13[[#This Row],[AwayTeam]])</f>
        <v>7</v>
      </c>
      <c r="GU140" s="3">
        <f>IFERROR(AVERAGEIFS($AD$2:AD139,$D$2:D139,Tabela13[[#This Row],[HomeTeam]],$GS$2:GS139,"&gt;="&amp;Tabela13[[#This Row],[Contagem_H]]-5),"")</f>
        <v>0.17109592162223738</v>
      </c>
      <c r="GV140" s="3">
        <f>IFERROR(AVERAGEIFS($G$2:G139,$E$2:E139,Tabela13[[#This Row],[AwayTeam]],$GT$2:GT139,"&gt;="&amp;Tabela13[[#This Row],[Contagem_A]]-5),"")</f>
        <v>0.6</v>
      </c>
      <c r="GW140" s="3">
        <f>IFERROR(AVERAGEIFS($GQ$2:GQ139,$D$2:D139,Tabela13[[#This Row],[HomeTeam]],$GS$2:GS139,"&gt;="&amp;Tabela13[[#This Row],[Contagem_H]]-5),"")</f>
        <v>0.38800000000000001</v>
      </c>
    </row>
    <row r="141" spans="1:205" x14ac:dyDescent="0.25">
      <c r="A141" t="s">
        <v>127</v>
      </c>
      <c r="B141" t="s">
        <v>184</v>
      </c>
      <c r="C141" t="s">
        <v>134</v>
      </c>
      <c r="D141" t="s">
        <v>14</v>
      </c>
      <c r="E141" t="s">
        <v>19</v>
      </c>
      <c r="F141" s="3">
        <v>1</v>
      </c>
      <c r="G141" s="3">
        <v>1</v>
      </c>
      <c r="H141" s="3" t="str">
        <f t="shared" si="216"/>
        <v>D</v>
      </c>
      <c r="I141" s="3">
        <v>1.91</v>
      </c>
      <c r="J141" s="3">
        <v>3.6</v>
      </c>
      <c r="K141" s="3">
        <v>4</v>
      </c>
      <c r="L141" s="3">
        <v>2.08</v>
      </c>
      <c r="M141" s="3">
        <v>1.73</v>
      </c>
      <c r="N141" s="3">
        <f t="shared" si="145"/>
        <v>2</v>
      </c>
      <c r="O141" s="3">
        <f t="shared" si="146"/>
        <v>1</v>
      </c>
      <c r="P141" s="3">
        <f t="shared" si="147"/>
        <v>1</v>
      </c>
      <c r="Q141" s="3">
        <f t="shared" si="148"/>
        <v>5.1337987201861557E-2</v>
      </c>
      <c r="R141" s="3">
        <f t="shared" si="149"/>
        <v>5.8803912850155626E-2</v>
      </c>
      <c r="S141" s="3">
        <f t="shared" si="150"/>
        <v>2.0080555555555555</v>
      </c>
      <c r="T141" s="3">
        <f t="shared" si="151"/>
        <v>3.7848167539267017</v>
      </c>
      <c r="U141" s="3">
        <f t="shared" si="152"/>
        <v>4.2053519488074462</v>
      </c>
      <c r="V141" s="3">
        <f t="shared" si="153"/>
        <v>2.186783013379872</v>
      </c>
      <c r="W141" s="3">
        <f t="shared" si="154"/>
        <v>1.8188147178592204</v>
      </c>
      <c r="X141" s="4">
        <f t="shared" si="155"/>
        <v>0.52356020942408377</v>
      </c>
      <c r="Y141" s="4">
        <f t="shared" si="156"/>
        <v>0.27777777777777779</v>
      </c>
      <c r="Z141" s="4">
        <f t="shared" si="157"/>
        <v>0.25</v>
      </c>
      <c r="AA141" s="4">
        <f t="shared" si="158"/>
        <v>0.48076923076923073</v>
      </c>
      <c r="AB141" s="4">
        <f t="shared" si="159"/>
        <v>0.5780346820809249</v>
      </c>
      <c r="AC141" s="4">
        <f t="shared" si="160"/>
        <v>0.76178010471204183</v>
      </c>
      <c r="AD141" s="4">
        <f t="shared" si="161"/>
        <v>0.625</v>
      </c>
      <c r="AE141" s="4">
        <f t="shared" si="162"/>
        <v>0.76178010471204183</v>
      </c>
      <c r="AF141" s="4">
        <f t="shared" si="163"/>
        <v>0.625</v>
      </c>
      <c r="AG141" s="4">
        <f>IFERROR(AVERAGE(Tabela13[[#This Row],[V1]],Tabela13[[#This Row],[V2]]),"")</f>
        <v>0.69339005235602091</v>
      </c>
      <c r="AH141" s="4">
        <f>IFERROR(AVERAGE(Tabela13[[#This Row],[V1]],Tabela13[[#This Row],[V3]]),"")</f>
        <v>0.76178010471204183</v>
      </c>
      <c r="AI141" s="4">
        <f>IFERROR(AVERAGE(Tabela13[[#This Row],[V1]],Tabela13[[#This Row],[V4]]),"")</f>
        <v>0.69339005235602091</v>
      </c>
      <c r="AJ141" s="4">
        <f>IFERROR(AVERAGE(Tabela13[[#This Row],[V2]],Tabela13[[#This Row],[V1]]),"")</f>
        <v>0.69339005235602091</v>
      </c>
      <c r="AK141" s="4">
        <f>IFERROR(AVERAGE(Tabela13[[#This Row],[V2]],Tabela13[[#This Row],[V3]]),"")</f>
        <v>0.69339005235602091</v>
      </c>
      <c r="AL141" s="4">
        <f>IFERROR(AVERAGE(Tabela13[[#This Row],[V2]],Tabela13[[#This Row],[V4]]),"")</f>
        <v>0.625</v>
      </c>
      <c r="AM141" s="4">
        <f>IFERROR(AVERAGE(Tabela13[[#This Row],[V3]],Tabela13[[#This Row],[V1]]),"")</f>
        <v>0.76178010471204183</v>
      </c>
      <c r="AN141" s="4">
        <f>IFERROR(AVERAGE(Tabela13[[#This Row],[V3]],Tabela13[[#This Row],[V2]]),"")</f>
        <v>0.69339005235602091</v>
      </c>
      <c r="AO141" s="4">
        <f>IFERROR(AVERAGE(Tabela13[[#This Row],[V3]],Tabela13[[#This Row],[V4]]),"")</f>
        <v>0.69339005235602091</v>
      </c>
      <c r="AP141" s="4">
        <f>IFERROR(AVERAGE(Tabela13[[#This Row],[V4]],Tabela13[[#This Row],[V1]]),"")</f>
        <v>0.69339005235602091</v>
      </c>
      <c r="AQ141" s="4">
        <f>IFERROR(AVERAGE(Tabela13[[#This Row],[V4]],Tabela13[[#This Row],[V2]]),"")</f>
        <v>0.625</v>
      </c>
      <c r="AR141" s="4">
        <f>IFERROR(AVERAGE(Tabela13[[#This Row],[V4]],Tabela13[[#This Row],[V3]]),"")</f>
        <v>0.69339005235602091</v>
      </c>
      <c r="AS141" s="4">
        <f>_xlfn.STDEV.S(Tabela13[[#This Row],[V1]:[V2]])</f>
        <v>9.6718139573290812E-2</v>
      </c>
      <c r="AT141" s="4">
        <f>_xlfn.STDEV.S(Tabela13[[#This Row],[V1]],Tabela13[[#This Row],[V3]])</f>
        <v>0</v>
      </c>
      <c r="AU141" s="4">
        <f>_xlfn.STDEV.S(Tabela13[[#This Row],[V1]],Tabela13[[#This Row],[V4]])</f>
        <v>9.6718139573290812E-2</v>
      </c>
      <c r="AV141" s="4">
        <f>_xlfn.STDEV.S(Tabela13[[#This Row],[V2]],Tabela13[[#This Row],[V1]])</f>
        <v>9.6718139573290812E-2</v>
      </c>
      <c r="AW141" s="4">
        <f>_xlfn.STDEV.S(Tabela13[[#This Row],[V2]],Tabela13[[#This Row],[V3]])</f>
        <v>9.6718139573290812E-2</v>
      </c>
      <c r="AX141" s="4">
        <f>_xlfn.STDEV.S(Tabela13[[#This Row],[V42]],Tabela13[[#This Row],[V44]])</f>
        <v>9.6718139573290812E-2</v>
      </c>
      <c r="AY141" s="4">
        <f>_xlfn.STDEV.S(Tabela13[[#This Row],[V3]],Tabela13[[#This Row],[V1]])</f>
        <v>0</v>
      </c>
      <c r="AZ141" s="4">
        <f>_xlfn.STDEV.S(Tabela13[[#This Row],[V3]],Tabela13[[#This Row],[V2]])</f>
        <v>9.6718139573290812E-2</v>
      </c>
      <c r="BA141" s="4">
        <f>_xlfn.STDEV.S(Tabela13[[#This Row],[V3]],Tabela13[[#This Row],[V4]])</f>
        <v>9.6718139573290812E-2</v>
      </c>
      <c r="BB141" s="4">
        <f>_xlfn.STDEV.S(Tabela13[[#This Row],[V4]],Tabela13[[#This Row],[V1]])</f>
        <v>9.6718139573290812E-2</v>
      </c>
      <c r="BC141" s="4">
        <f>_xlfn.STDEV.S(Tabela13[[#This Row],[V4]],Tabela13[[#This Row],[V2]])</f>
        <v>0</v>
      </c>
      <c r="BD141" s="4">
        <f>_xlfn.STDEV.S(Tabela13[[#This Row],[V4]],Tabela13[[#This Row],[V3]])</f>
        <v>9.6718139573290812E-2</v>
      </c>
      <c r="BE141" s="4">
        <f>Tabela13[[#This Row],[V17]]/Tabela13[[#This Row],[V5]]</f>
        <v>0.13948590586879506</v>
      </c>
      <c r="BF141" s="4">
        <f>Tabela13[[#This Row],[V18]]/Tabela13[[#This Row],[V6]]</f>
        <v>0</v>
      </c>
      <c r="BG141" s="4">
        <f>Tabela13[[#This Row],[V19]]/Tabela13[[#This Row],[V7]]</f>
        <v>0.13948590586879506</v>
      </c>
      <c r="BH141" s="4">
        <f>Tabela13[[#This Row],[V20]]/Tabela13[[#This Row],[V8]]</f>
        <v>0.13948590586879506</v>
      </c>
      <c r="BI141" s="4">
        <f>Tabela13[[#This Row],[V21]]/Tabela13[[#This Row],[V9]]</f>
        <v>0.13948590586879506</v>
      </c>
      <c r="BJ141" s="4">
        <f>Tabela13[[#This Row],[V22]]/Tabela13[[#This Row],[V10]]</f>
        <v>0.15474902331726531</v>
      </c>
      <c r="BK141" s="4">
        <f>Tabela13[[#This Row],[V23]]/Tabela13[[#This Row],[V11]]</f>
        <v>0</v>
      </c>
      <c r="BL141" s="4">
        <f>Tabela13[[#This Row],[V24]]/Tabela13[[#This Row],[V12]]</f>
        <v>0.13948590586879506</v>
      </c>
      <c r="BM141" s="4">
        <f>Tabela13[[#This Row],[V25]]/Tabela13[[#This Row],[V13]]</f>
        <v>0.13948590586879506</v>
      </c>
      <c r="BN141" s="4">
        <f>Tabela13[[#This Row],[V26]]/Tabela13[[#This Row],[V14]]</f>
        <v>0.13948590586879506</v>
      </c>
      <c r="BO141" s="4">
        <f>Tabela13[[#This Row],[V27]]/Tabela13[[#This Row],[V15]]</f>
        <v>0</v>
      </c>
      <c r="BP141" s="4">
        <f>Tabela13[[#This Row],[V28]]/Tabela13[[#This Row],[V16]]</f>
        <v>0.13948590586879506</v>
      </c>
      <c r="BQ141" s="4">
        <f>Tabela13[[#This Row],[V1]]-Tabela13[[#This Row],[V2]]</f>
        <v>0.13678010471204183</v>
      </c>
      <c r="BR141" s="4">
        <f>Tabela13[[#This Row],[V1]]-Tabela13[[#This Row],[V3]]</f>
        <v>0</v>
      </c>
      <c r="BS141" s="4">
        <f>Tabela13[[#This Row],[V1]]-Tabela13[[#This Row],[V4]]</f>
        <v>0.13678010471204183</v>
      </c>
      <c r="BT141" s="4">
        <f>Tabela13[[#This Row],[V2]]-Tabela13[[#This Row],[V1]]</f>
        <v>-0.13678010471204183</v>
      </c>
      <c r="BU141" s="4">
        <f>Tabela13[[#This Row],[V2]]-Tabela13[[#This Row],[V3]]</f>
        <v>-0.13678010471204183</v>
      </c>
      <c r="BV141" s="4">
        <f>Tabela13[[#This Row],[V2]]-Tabela13[[#This Row],[V4]]</f>
        <v>0</v>
      </c>
      <c r="BW141" s="4">
        <f>AVERAGE(Tabela13[[#This Row],[V41]],Tabela13[[#This Row],[V42]])</f>
        <v>6.8390052356020914E-2</v>
      </c>
      <c r="BX141" s="4">
        <f>AVERAGE(Tabela13[[#This Row],[V41]],Tabela13[[#This Row],[V43]])</f>
        <v>0.13678010471204183</v>
      </c>
      <c r="BY141" s="4">
        <f>AVERAGE(Tabela13[[#This Row],[V41]],Tabela13[[#This Row],[V44]])</f>
        <v>0</v>
      </c>
      <c r="BZ141" s="4">
        <f>AVERAGE(Tabela13[[#This Row],[V41]],Tabela13[[#This Row],[V45]])</f>
        <v>0</v>
      </c>
      <c r="CA141" s="4">
        <f>AVERAGE(Tabela13[[#This Row],[V41]],Tabela13[[#This Row],[V46]])</f>
        <v>6.8390052356020914E-2</v>
      </c>
      <c r="CB141" s="4">
        <f>AVERAGE(Tabela13[[#This Row],[V42]],Tabela13[[#This Row],[V41]])</f>
        <v>6.8390052356020914E-2</v>
      </c>
      <c r="CC141" s="4">
        <f>AVERAGE(Tabela13[[#This Row],[V42]],Tabela13[[#This Row],[V43]])</f>
        <v>6.8390052356020914E-2</v>
      </c>
      <c r="CD141" s="4">
        <f>AVERAGE(Tabela13[[#This Row],[V42]],Tabela13[[#This Row],[V44]])</f>
        <v>-6.8390052356020914E-2</v>
      </c>
      <c r="CE141" s="4">
        <f>AVERAGE(Tabela13[[#This Row],[V42]],Tabela13[[#This Row],[V45]])</f>
        <v>-6.8390052356020914E-2</v>
      </c>
      <c r="CF141" s="4">
        <f>AVERAGE(Tabela13[[#This Row],[V42]],Tabela13[[#This Row],[V46]])</f>
        <v>0</v>
      </c>
      <c r="CG141" s="4">
        <f>AVERAGE(Tabela13[[#This Row],[V43]],Tabela13[[#This Row],[V41]])</f>
        <v>0.13678010471204183</v>
      </c>
      <c r="CH141" s="4">
        <f>AVERAGE(Tabela13[[#This Row],[V43]],Tabela13[[#This Row],[V42]])</f>
        <v>6.8390052356020914E-2</v>
      </c>
      <c r="CI141" s="4">
        <f>AVERAGE(Tabela13[[#This Row],[V43]],Tabela13[[#This Row],[V44]])</f>
        <v>0</v>
      </c>
      <c r="CJ141" s="4">
        <f>AVERAGE(Tabela13[[#This Row],[V43]],Tabela13[[#This Row],[V45]])</f>
        <v>0</v>
      </c>
      <c r="CK141" s="4">
        <f>AVERAGE(Tabela13[[#This Row],[V43]],Tabela13[[#This Row],[V46]])</f>
        <v>6.8390052356020914E-2</v>
      </c>
      <c r="CL141" s="4">
        <f>AVERAGE(Tabela13[[#This Row],[V44]],Tabela13[[#This Row],[V41]])</f>
        <v>0</v>
      </c>
      <c r="CM141" s="4">
        <f>AVERAGE(Tabela13[[#This Row],[V44]],Tabela13[[#This Row],[V42]])</f>
        <v>-6.8390052356020914E-2</v>
      </c>
      <c r="CN141" s="4">
        <f>AVERAGE(Tabela13[[#This Row],[V44]],Tabela13[[#This Row],[V43]])</f>
        <v>0</v>
      </c>
      <c r="CO141" s="4">
        <f>AVERAGE(Tabela13[[#This Row],[V44]],Tabela13[[#This Row],[V45]])</f>
        <v>-0.13678010471204183</v>
      </c>
      <c r="CP141" s="4">
        <f>AVERAGE(Tabela13[[#This Row],[V44]],Tabela13[[#This Row],[V46]])</f>
        <v>-6.8390052356020914E-2</v>
      </c>
      <c r="CQ141" s="4">
        <f>AVERAGE(Tabela13[[#This Row],[V45]],Tabela13[[#This Row],[V41]])</f>
        <v>0</v>
      </c>
      <c r="CR141" s="4">
        <f>AVERAGE(Tabela13[[#This Row],[V45]],Tabela13[[#This Row],[V42]])</f>
        <v>-6.8390052356020914E-2</v>
      </c>
      <c r="CS141" s="4">
        <f>AVERAGE(Tabela13[[#This Row],[V45]],Tabela13[[#This Row],[V43]])</f>
        <v>0</v>
      </c>
      <c r="CT141" s="4">
        <f>AVERAGE(Tabela13[[#This Row],[V45]],Tabela13[[#This Row],[V44]])</f>
        <v>-0.13678010471204183</v>
      </c>
      <c r="CU141" s="4">
        <f>AVERAGE(Tabela13[[#This Row],[V45]],Tabela13[[#This Row],[V46]])</f>
        <v>-6.8390052356020914E-2</v>
      </c>
      <c r="CV141" s="4">
        <f>AVERAGE(Tabela13[[#This Row],[V46]],Tabela13[[#This Row],[V41]])</f>
        <v>6.8390052356020914E-2</v>
      </c>
      <c r="CW141" s="4">
        <f>AVERAGE(Tabela13[[#This Row],[V46]],Tabela13[[#This Row],[V42]])</f>
        <v>0</v>
      </c>
      <c r="CX141" s="4">
        <f>AVERAGE(Tabela13[[#This Row],[V46]],Tabela13[[#This Row],[V43]])</f>
        <v>6.8390052356020914E-2</v>
      </c>
      <c r="CY141" s="4">
        <f>AVERAGE(Tabela13[[#This Row],[V46]],Tabela13[[#This Row],[V44]])</f>
        <v>-6.8390052356020914E-2</v>
      </c>
      <c r="CZ141" s="4">
        <f>AVERAGE(Tabela13[[#This Row],[V46]],Tabela13[[#This Row],[V45]])</f>
        <v>-6.8390052356020914E-2</v>
      </c>
      <c r="DA141" s="3">
        <f>_xlfn.STDEV.S(Tabela13[[#This Row],[V41]],Tabela13[[#This Row],[V42]])</f>
        <v>9.6718139573290812E-2</v>
      </c>
      <c r="DB141" s="3">
        <f>_xlfn.STDEV.S(Tabela13[[#This Row],[V41]],Tabela13[[#This Row],[V43]])</f>
        <v>0</v>
      </c>
      <c r="DC141" s="3">
        <f>_xlfn.STDEV.S(Tabela13[[#This Row],[V41]],Tabela13[[#This Row],[V44]])</f>
        <v>0.19343627914658162</v>
      </c>
      <c r="DD141" s="3">
        <f>_xlfn.STDEV.S(Tabela13[[#This Row],[V41]],Tabela13[[#This Row],[V45]])</f>
        <v>0.19343627914658162</v>
      </c>
      <c r="DE141" s="3">
        <f>_xlfn.STDEV.S(Tabela13[[#This Row],[V41]],Tabela13[[#This Row],[V46]])</f>
        <v>9.6718139573290812E-2</v>
      </c>
      <c r="DF141" s="3">
        <f>_xlfn.STDEV.S(Tabela13[[#This Row],[V42]],Tabela13[[#This Row],[V41]])</f>
        <v>9.6718139573290812E-2</v>
      </c>
      <c r="DG141" s="3">
        <f>_xlfn.STDEV.S(Tabela13[[#This Row],[V42]],Tabela13[[#This Row],[V43]])</f>
        <v>9.6718139573290812E-2</v>
      </c>
      <c r="DH141" s="3">
        <f>_xlfn.STDEV.S(Tabela13[[#This Row],[V42]],Tabela13[[#This Row],[V44]])</f>
        <v>9.6718139573290812E-2</v>
      </c>
      <c r="DI141" s="3">
        <f>_xlfn.STDEV.S(Tabela13[[#This Row],[V42]],Tabela13[[#This Row],[V45]])</f>
        <v>9.6718139573290812E-2</v>
      </c>
      <c r="DJ141" s="3">
        <f>_xlfn.STDEV.S(Tabela13[[#This Row],[V42]],Tabela13[[#This Row],[V46]])</f>
        <v>0</v>
      </c>
      <c r="DK141" s="3">
        <f>_xlfn.STDEV.S(Tabela13[[#This Row],[V43]],Tabela13[[#This Row],[V41]])</f>
        <v>0</v>
      </c>
      <c r="DL141" s="3">
        <f>_xlfn.STDEV.S(Tabela13[[#This Row],[V43]],Tabela13[[#This Row],[V42]])</f>
        <v>9.6718139573290812E-2</v>
      </c>
      <c r="DM141" s="3">
        <f>_xlfn.STDEV.S(Tabela13[[#This Row],[V43]],Tabela13[[#This Row],[V44]])</f>
        <v>0.19343627914658162</v>
      </c>
      <c r="DN141" s="3">
        <f>_xlfn.STDEV.S(Tabela13[[#This Row],[V43]],Tabela13[[#This Row],[V45]])</f>
        <v>0.19343627914658162</v>
      </c>
      <c r="DO141" s="3">
        <f>_xlfn.STDEV.S(Tabela13[[#This Row],[V43]],Tabela13[[#This Row],[V46]])</f>
        <v>9.6718139573290812E-2</v>
      </c>
      <c r="DP141" s="3">
        <f>_xlfn.STDEV.S(Tabela13[[#This Row],[V44]],Tabela13[[#This Row],[V41]])</f>
        <v>0.19343627914658162</v>
      </c>
      <c r="DQ141" s="3">
        <f>_xlfn.STDEV.S(Tabela13[[#This Row],[V44]],Tabela13[[#This Row],[V42]])</f>
        <v>9.6718139573290812E-2</v>
      </c>
      <c r="DR141" s="3">
        <f>_xlfn.STDEV.S(Tabela13[[#This Row],[V44]],Tabela13[[#This Row],[V43]])</f>
        <v>0.19343627914658162</v>
      </c>
      <c r="DS141" s="3">
        <f>_xlfn.STDEV.S(Tabela13[[#This Row],[V44]],Tabela13[[#This Row],[V45]])</f>
        <v>0</v>
      </c>
      <c r="DT141" s="3">
        <f>_xlfn.STDEV.S(Tabela13[[#This Row],[V44]],Tabela13[[#This Row],[V46]])</f>
        <v>9.6718139573290812E-2</v>
      </c>
      <c r="DU141" s="3">
        <f>_xlfn.STDEV.S(Tabela13[[#This Row],[V45]],Tabela13[[#This Row],[V41]])</f>
        <v>0.19343627914658162</v>
      </c>
      <c r="DV141" s="3">
        <f>_xlfn.STDEV.S(Tabela13[[#This Row],[V45]],Tabela13[[#This Row],[V42]])</f>
        <v>9.6718139573290812E-2</v>
      </c>
      <c r="DW141" s="3">
        <f>_xlfn.STDEV.S(Tabela13[[#This Row],[V45]],Tabela13[[#This Row],[V43]])</f>
        <v>0.19343627914658162</v>
      </c>
      <c r="DX141" s="3">
        <f>_xlfn.STDEV.S(Tabela13[[#This Row],[V45]],Tabela13[[#This Row],[V44]])</f>
        <v>0</v>
      </c>
      <c r="DY141" s="3">
        <f>_xlfn.STDEV.S(Tabela13[[#This Row],[V45]],Tabela13[[#This Row],[V46]])</f>
        <v>9.6718139573290812E-2</v>
      </c>
      <c r="DZ141" s="3">
        <f>_xlfn.STDEV.S(Tabela13[[#This Row],[V46]],Tabela13[[#This Row],[V41]])</f>
        <v>9.6718139573290812E-2</v>
      </c>
      <c r="EA141" s="3">
        <f>_xlfn.STDEV.S(Tabela13[[#This Row],[V46]],Tabela13[[#This Row],[V42]])</f>
        <v>0</v>
      </c>
      <c r="EB141" s="3">
        <f>_xlfn.STDEV.S(Tabela13[[#This Row],[V46]],Tabela13[[#This Row],[V43]])</f>
        <v>9.6718139573290812E-2</v>
      </c>
      <c r="EC141" s="3">
        <f>_xlfn.STDEV.S(Tabela13[[#This Row],[V46]],Tabela13[[#This Row],[V44]])</f>
        <v>9.6718139573290812E-2</v>
      </c>
      <c r="ED141" s="3">
        <f>_xlfn.STDEV.S(Tabela13[[#This Row],[V46]],Tabela13[[#This Row],[V45]])</f>
        <v>9.6718139573290812E-2</v>
      </c>
      <c r="EE141" s="3">
        <f t="shared" si="164"/>
        <v>1.4142135623730949</v>
      </c>
      <c r="EF141" s="3">
        <f t="shared" si="165"/>
        <v>0</v>
      </c>
      <c r="EG141" s="3" t="str">
        <f t="shared" si="166"/>
        <v/>
      </c>
      <c r="EH141" s="3" t="str">
        <f t="shared" si="167"/>
        <v/>
      </c>
      <c r="EI141" s="3">
        <f t="shared" si="168"/>
        <v>1.4142135623730949</v>
      </c>
      <c r="EJ141" s="3">
        <f t="shared" si="169"/>
        <v>1.4142135623730949</v>
      </c>
      <c r="EK141" s="3">
        <f t="shared" si="170"/>
        <v>1.4142135623730949</v>
      </c>
      <c r="EL141" s="3">
        <f t="shared" si="171"/>
        <v>-1.4142135623730949</v>
      </c>
      <c r="EM141" s="3">
        <f t="shared" si="172"/>
        <v>-1.4142135623730949</v>
      </c>
      <c r="EN141" s="3" t="str">
        <f t="shared" si="173"/>
        <v/>
      </c>
      <c r="EO141" s="3">
        <f t="shared" si="174"/>
        <v>0</v>
      </c>
      <c r="EP141" s="3">
        <f t="shared" si="175"/>
        <v>1.4142135623730949</v>
      </c>
      <c r="EQ141" s="3" t="str">
        <f t="shared" si="176"/>
        <v/>
      </c>
      <c r="ER141" s="3" t="str">
        <f t="shared" si="177"/>
        <v/>
      </c>
      <c r="ES141" s="3" t="str">
        <f t="shared" si="178"/>
        <v/>
      </c>
      <c r="ET141" s="3" t="str">
        <f t="shared" si="179"/>
        <v/>
      </c>
      <c r="EU141" s="3" t="str">
        <f t="shared" si="180"/>
        <v/>
      </c>
      <c r="EV141" s="3" t="str">
        <f t="shared" si="181"/>
        <v/>
      </c>
      <c r="EW141" s="3">
        <f t="shared" si="182"/>
        <v>0</v>
      </c>
      <c r="EX141" s="3">
        <f t="shared" si="183"/>
        <v>-1.4142135623730949</v>
      </c>
      <c r="EY141" s="3" t="str">
        <f t="shared" si="184"/>
        <v/>
      </c>
      <c r="EZ141" s="3">
        <f t="shared" si="185"/>
        <v>-1.4142135623730949</v>
      </c>
      <c r="FA141" s="3" t="str">
        <f t="shared" si="186"/>
        <v/>
      </c>
      <c r="FB141" s="3">
        <f t="shared" si="187"/>
        <v>0</v>
      </c>
      <c r="FC141" s="3">
        <f t="shared" si="188"/>
        <v>-1.4142135623730949</v>
      </c>
      <c r="FD141" s="3">
        <f t="shared" si="189"/>
        <v>1.4142135623730949</v>
      </c>
      <c r="FE141" s="3" t="str">
        <f t="shared" si="190"/>
        <v/>
      </c>
      <c r="FF141" s="3">
        <f t="shared" si="191"/>
        <v>1.4142135623730949</v>
      </c>
      <c r="FG141" s="3">
        <f t="shared" si="192"/>
        <v>-1.4142135623730949</v>
      </c>
      <c r="FH141" s="3">
        <f t="shared" si="193"/>
        <v>-1.4142135623730949</v>
      </c>
      <c r="FI141" s="4">
        <f t="shared" si="194"/>
        <v>0.25</v>
      </c>
      <c r="FJ141" s="4">
        <f t="shared" si="195"/>
        <v>0.52356020942408377</v>
      </c>
      <c r="FK141" s="4">
        <f t="shared" si="196"/>
        <v>1.758196154378199</v>
      </c>
      <c r="FL141" s="4">
        <f t="shared" si="197"/>
        <v>0.97759026144694983</v>
      </c>
      <c r="FM141" s="4">
        <f>Tabela13[[#This Row],[V139]]-Tabela13[[#This Row],[V140]]</f>
        <v>0.78060589293124916</v>
      </c>
      <c r="FN141" s="4">
        <f>Tabela13[[#This Row],[V1]]-Tabela13[[#This Row],[V2]]/2</f>
        <v>0.44928010471204183</v>
      </c>
      <c r="FO141" s="4">
        <f>Tabela13[[#This Row],[V1]]-Tabela13[[#This Row],[V3]]/2</f>
        <v>0.38089005235602091</v>
      </c>
      <c r="FP141" s="4">
        <f>Tabela13[[#This Row],[V1]]-Tabela13[[#This Row],[V4]]/2</f>
        <v>0.44928010471204183</v>
      </c>
      <c r="FQ141" s="4">
        <f>Tabela13[[#This Row],[V2]]-Tabela13[[#This Row],[V1]]/2</f>
        <v>0.24410994764397909</v>
      </c>
      <c r="FR141" s="4">
        <f>Tabela13[[#This Row],[V2]]-Tabela13[[#This Row],[V3]]/2</f>
        <v>0.24410994764397909</v>
      </c>
      <c r="FS141" s="4">
        <f>Tabela13[[#This Row],[V2]]-Tabela13[[#This Row],[V4]]/2</f>
        <v>0.3125</v>
      </c>
      <c r="FT141" s="4">
        <f t="shared" si="198"/>
        <v>0.4222550993607449</v>
      </c>
      <c r="FU141" s="4">
        <f t="shared" si="199"/>
        <v>0.36392452585435275</v>
      </c>
      <c r="FV141" s="4">
        <f t="shared" si="200"/>
        <v>0.4222550993607449</v>
      </c>
      <c r="FW141" s="4">
        <f t="shared" si="201"/>
        <v>0.23942744798309157</v>
      </c>
      <c r="FX141" s="4">
        <f t="shared" si="202"/>
        <v>0.23942744798309157</v>
      </c>
      <c r="FY141" s="4">
        <f t="shared" si="203"/>
        <v>0.30288486837497142</v>
      </c>
      <c r="FZ141" s="4">
        <f t="shared" si="204"/>
        <v>76.005917884934078</v>
      </c>
      <c r="GA141" s="4">
        <f t="shared" si="205"/>
        <v>65.506414653783494</v>
      </c>
      <c r="GB141" s="4">
        <f t="shared" si="206"/>
        <v>76.005917884934078</v>
      </c>
      <c r="GC141" s="4">
        <f t="shared" si="207"/>
        <v>43.096940636956482</v>
      </c>
      <c r="GD141" s="4">
        <f t="shared" si="208"/>
        <v>43.096940636956482</v>
      </c>
      <c r="GE141" s="4">
        <f t="shared" si="209"/>
        <v>54.519276307494849</v>
      </c>
      <c r="GF141" s="4">
        <f>Tabela13[[#This Row],[V1]]-Tabela13[[#This Row],[V2]]/Tabela13[[#This Row],[V2]]</f>
        <v>-0.23821989528795817</v>
      </c>
      <c r="GG141" s="4">
        <f>Tabela13[[#This Row],[V1]]-Tabela13[[#This Row],[V3]]/Tabela13[[#This Row],[V3]]</f>
        <v>-0.23821989528795817</v>
      </c>
      <c r="GH141" s="4">
        <f>Tabela13[[#This Row],[V1]]-Tabela13[[#This Row],[V4]]/Tabela13[[#This Row],[V4]]</f>
        <v>-0.23821989528795817</v>
      </c>
      <c r="GI141" s="4">
        <f>Tabela13[[#This Row],[V2]]-Tabela13[[#This Row],[V1]]/Tabela13[[#This Row],[V1]]</f>
        <v>-0.375</v>
      </c>
      <c r="GJ141" s="4">
        <f>Tabela13[[#This Row],[V2]]-Tabela13[[#This Row],[V3]]/Tabela13[[#This Row],[V3]]</f>
        <v>-0.375</v>
      </c>
      <c r="GK141" s="4">
        <f>Tabela13[[#This Row],[V2]]-Tabela13[[#This Row],[V4]]/Tabela13[[#This Row],[V4]]</f>
        <v>-0.375</v>
      </c>
      <c r="GL141" s="4">
        <f t="shared" si="210"/>
        <v>7.8970030275282543E-2</v>
      </c>
      <c r="GM141" s="4">
        <f t="shared" si="211"/>
        <v>0.69339005235602091</v>
      </c>
      <c r="GN141" s="4">
        <f t="shared" si="212"/>
        <v>0.1138897652294778</v>
      </c>
      <c r="GO141" s="3">
        <f t="shared" si="213"/>
        <v>0</v>
      </c>
      <c r="GP141" s="3">
        <v>100</v>
      </c>
      <c r="GQ141" s="3">
        <f t="shared" si="214"/>
        <v>-1</v>
      </c>
      <c r="GR141" s="3">
        <f t="shared" si="215"/>
        <v>-100</v>
      </c>
      <c r="GS141" s="34">
        <f>COUNTIF($D$2:D140,Tabela13[[#This Row],[HomeTeam]])</f>
        <v>6</v>
      </c>
      <c r="GT141" s="34">
        <f>COUNTIF($E$2:E140,Tabela13[[#This Row],[AwayTeam]])</f>
        <v>7</v>
      </c>
      <c r="GU141" s="3">
        <f>IFERROR(AVERAGEIFS($AD$2:AD140,$D$2:D140,Tabela13[[#This Row],[HomeTeam]],$GS$2:GS140,"&gt;="&amp;Tabela13[[#This Row],[Contagem_H]]-5),"")</f>
        <v>0.97841970121381883</v>
      </c>
      <c r="GV141" s="3">
        <f>IFERROR(AVERAGEIFS($G$2:G140,$E$2:E140,Tabela13[[#This Row],[AwayTeam]],$GT$2:GT140,"&gt;="&amp;Tabela13[[#This Row],[Contagem_A]]-5),"")</f>
        <v>1</v>
      </c>
      <c r="GW141" s="3">
        <f>IFERROR(AVERAGEIFS($GQ$2:GQ140,$D$2:D140,Tabela13[[#This Row],[HomeTeam]],$GS$2:GS140,"&gt;="&amp;Tabela13[[#This Row],[Contagem_H]]-5),"")</f>
        <v>-0.35199999999999998</v>
      </c>
    </row>
    <row r="142" spans="1:205" x14ac:dyDescent="0.25">
      <c r="A142" t="s">
        <v>127</v>
      </c>
      <c r="B142" t="s">
        <v>184</v>
      </c>
      <c r="C142" t="s">
        <v>136</v>
      </c>
      <c r="D142" t="s">
        <v>130</v>
      </c>
      <c r="E142" t="s">
        <v>23</v>
      </c>
      <c r="F142" s="3">
        <v>3</v>
      </c>
      <c r="G142" s="3">
        <v>3</v>
      </c>
      <c r="H142" s="3" t="str">
        <f t="shared" si="216"/>
        <v>D</v>
      </c>
      <c r="I142" s="3">
        <v>1.25</v>
      </c>
      <c r="J142" s="3">
        <v>6.5</v>
      </c>
      <c r="K142" s="3">
        <v>10</v>
      </c>
      <c r="L142" s="3">
        <v>1.29</v>
      </c>
      <c r="M142" s="3">
        <v>3.6</v>
      </c>
      <c r="N142" s="3">
        <f t="shared" si="145"/>
        <v>6</v>
      </c>
      <c r="O142" s="3">
        <f t="shared" si="146"/>
        <v>1</v>
      </c>
      <c r="P142" s="3">
        <f t="shared" si="147"/>
        <v>1</v>
      </c>
      <c r="Q142" s="3">
        <f t="shared" si="148"/>
        <v>5.3846153846153877E-2</v>
      </c>
      <c r="R142" s="3">
        <f t="shared" si="149"/>
        <v>5.2971576227390127E-2</v>
      </c>
      <c r="S142" s="3">
        <f t="shared" si="150"/>
        <v>1.3173076923076923</v>
      </c>
      <c r="T142" s="3">
        <f t="shared" si="151"/>
        <v>6.8500000000000005</v>
      </c>
      <c r="U142" s="3">
        <f t="shared" si="152"/>
        <v>10.538461538461538</v>
      </c>
      <c r="V142" s="3">
        <f t="shared" si="153"/>
        <v>1.3594615384615385</v>
      </c>
      <c r="W142" s="3">
        <f t="shared" si="154"/>
        <v>3.7938461538461539</v>
      </c>
      <c r="X142" s="4">
        <f t="shared" si="155"/>
        <v>0.8</v>
      </c>
      <c r="Y142" s="4">
        <f t="shared" si="156"/>
        <v>0.15384615384615385</v>
      </c>
      <c r="Z142" s="4">
        <f t="shared" si="157"/>
        <v>0.1</v>
      </c>
      <c r="AA142" s="4">
        <f t="shared" si="158"/>
        <v>0.77519379844961234</v>
      </c>
      <c r="AB142" s="4">
        <f t="shared" si="159"/>
        <v>0.27777777777777779</v>
      </c>
      <c r="AC142" s="4">
        <f t="shared" si="160"/>
        <v>1.9</v>
      </c>
      <c r="AD142" s="4">
        <f t="shared" si="161"/>
        <v>1.55</v>
      </c>
      <c r="AE142" s="4">
        <f t="shared" si="162"/>
        <v>1.9</v>
      </c>
      <c r="AF142" s="4">
        <f t="shared" si="163"/>
        <v>1.55</v>
      </c>
      <c r="AG142" s="4">
        <f>IFERROR(AVERAGE(Tabela13[[#This Row],[V1]],Tabela13[[#This Row],[V2]]),"")</f>
        <v>1.7250000000000001</v>
      </c>
      <c r="AH142" s="4">
        <f>IFERROR(AVERAGE(Tabela13[[#This Row],[V1]],Tabela13[[#This Row],[V3]]),"")</f>
        <v>1.9</v>
      </c>
      <c r="AI142" s="4">
        <f>IFERROR(AVERAGE(Tabela13[[#This Row],[V1]],Tabela13[[#This Row],[V4]]),"")</f>
        <v>1.7250000000000001</v>
      </c>
      <c r="AJ142" s="4">
        <f>IFERROR(AVERAGE(Tabela13[[#This Row],[V2]],Tabela13[[#This Row],[V1]]),"")</f>
        <v>1.7250000000000001</v>
      </c>
      <c r="AK142" s="4">
        <f>IFERROR(AVERAGE(Tabela13[[#This Row],[V2]],Tabela13[[#This Row],[V3]]),"")</f>
        <v>1.7250000000000001</v>
      </c>
      <c r="AL142" s="4">
        <f>IFERROR(AVERAGE(Tabela13[[#This Row],[V2]],Tabela13[[#This Row],[V4]]),"")</f>
        <v>1.55</v>
      </c>
      <c r="AM142" s="4">
        <f>IFERROR(AVERAGE(Tabela13[[#This Row],[V3]],Tabela13[[#This Row],[V1]]),"")</f>
        <v>1.9</v>
      </c>
      <c r="AN142" s="4">
        <f>IFERROR(AVERAGE(Tabela13[[#This Row],[V3]],Tabela13[[#This Row],[V2]]),"")</f>
        <v>1.7250000000000001</v>
      </c>
      <c r="AO142" s="4">
        <f>IFERROR(AVERAGE(Tabela13[[#This Row],[V3]],Tabela13[[#This Row],[V4]]),"")</f>
        <v>1.7250000000000001</v>
      </c>
      <c r="AP142" s="4">
        <f>IFERROR(AVERAGE(Tabela13[[#This Row],[V4]],Tabela13[[#This Row],[V1]]),"")</f>
        <v>1.7250000000000001</v>
      </c>
      <c r="AQ142" s="4">
        <f>IFERROR(AVERAGE(Tabela13[[#This Row],[V4]],Tabela13[[#This Row],[V2]]),"")</f>
        <v>1.55</v>
      </c>
      <c r="AR142" s="4">
        <f>IFERROR(AVERAGE(Tabela13[[#This Row],[V4]],Tabela13[[#This Row],[V3]]),"")</f>
        <v>1.7250000000000001</v>
      </c>
      <c r="AS142" s="4">
        <f>_xlfn.STDEV.S(Tabela13[[#This Row],[V1]:[V2]])</f>
        <v>0.24748737341529034</v>
      </c>
      <c r="AT142" s="4">
        <f>_xlfn.STDEV.S(Tabela13[[#This Row],[V1]],Tabela13[[#This Row],[V3]])</f>
        <v>0</v>
      </c>
      <c r="AU142" s="4">
        <f>_xlfn.STDEV.S(Tabela13[[#This Row],[V1]],Tabela13[[#This Row],[V4]])</f>
        <v>0.24748737341529034</v>
      </c>
      <c r="AV142" s="4">
        <f>_xlfn.STDEV.S(Tabela13[[#This Row],[V2]],Tabela13[[#This Row],[V1]])</f>
        <v>0.24748737341529034</v>
      </c>
      <c r="AW142" s="4">
        <f>_xlfn.STDEV.S(Tabela13[[#This Row],[V2]],Tabela13[[#This Row],[V3]])</f>
        <v>0.24748737341529034</v>
      </c>
      <c r="AX142" s="4">
        <f>_xlfn.STDEV.S(Tabela13[[#This Row],[V42]],Tabela13[[#This Row],[V44]])</f>
        <v>0.24748737341529153</v>
      </c>
      <c r="AY142" s="4">
        <f>_xlfn.STDEV.S(Tabela13[[#This Row],[V3]],Tabela13[[#This Row],[V1]])</f>
        <v>0</v>
      </c>
      <c r="AZ142" s="4">
        <f>_xlfn.STDEV.S(Tabela13[[#This Row],[V3]],Tabela13[[#This Row],[V2]])</f>
        <v>0.24748737341529034</v>
      </c>
      <c r="BA142" s="4">
        <f>_xlfn.STDEV.S(Tabela13[[#This Row],[V3]],Tabela13[[#This Row],[V4]])</f>
        <v>0.24748737341529034</v>
      </c>
      <c r="BB142" s="4">
        <f>_xlfn.STDEV.S(Tabela13[[#This Row],[V4]],Tabela13[[#This Row],[V1]])</f>
        <v>0.24748737341529034</v>
      </c>
      <c r="BC142" s="4">
        <f>_xlfn.STDEV.S(Tabela13[[#This Row],[V4]],Tabela13[[#This Row],[V2]])</f>
        <v>0</v>
      </c>
      <c r="BD142" s="4">
        <f>_xlfn.STDEV.S(Tabela13[[#This Row],[V4]],Tabela13[[#This Row],[V3]])</f>
        <v>0.24748737341529034</v>
      </c>
      <c r="BE142" s="4">
        <f>Tabela13[[#This Row],[V17]]/Tabela13[[#This Row],[V5]]</f>
        <v>0.14347094111031322</v>
      </c>
      <c r="BF142" s="4">
        <f>Tabela13[[#This Row],[V18]]/Tabela13[[#This Row],[V6]]</f>
        <v>0</v>
      </c>
      <c r="BG142" s="4">
        <f>Tabela13[[#This Row],[V19]]/Tabela13[[#This Row],[V7]]</f>
        <v>0.14347094111031322</v>
      </c>
      <c r="BH142" s="4">
        <f>Tabela13[[#This Row],[V20]]/Tabela13[[#This Row],[V8]]</f>
        <v>0.14347094111031322</v>
      </c>
      <c r="BI142" s="4">
        <f>Tabela13[[#This Row],[V21]]/Tabela13[[#This Row],[V9]]</f>
        <v>0.14347094111031322</v>
      </c>
      <c r="BJ142" s="4">
        <f>Tabela13[[#This Row],[V22]]/Tabela13[[#This Row],[V10]]</f>
        <v>0.15966927317115581</v>
      </c>
      <c r="BK142" s="4">
        <f>Tabela13[[#This Row],[V23]]/Tabela13[[#This Row],[V11]]</f>
        <v>0</v>
      </c>
      <c r="BL142" s="4">
        <f>Tabela13[[#This Row],[V24]]/Tabela13[[#This Row],[V12]]</f>
        <v>0.14347094111031322</v>
      </c>
      <c r="BM142" s="4">
        <f>Tabela13[[#This Row],[V25]]/Tabela13[[#This Row],[V13]]</f>
        <v>0.14347094111031322</v>
      </c>
      <c r="BN142" s="4">
        <f>Tabela13[[#This Row],[V26]]/Tabela13[[#This Row],[V14]]</f>
        <v>0.14347094111031322</v>
      </c>
      <c r="BO142" s="4">
        <f>Tabela13[[#This Row],[V27]]/Tabela13[[#This Row],[V15]]</f>
        <v>0</v>
      </c>
      <c r="BP142" s="4">
        <f>Tabela13[[#This Row],[V28]]/Tabela13[[#This Row],[V16]]</f>
        <v>0.14347094111031322</v>
      </c>
      <c r="BQ142" s="4">
        <f>Tabela13[[#This Row],[V1]]-Tabela13[[#This Row],[V2]]</f>
        <v>0.34999999999999987</v>
      </c>
      <c r="BR142" s="4">
        <f>Tabela13[[#This Row],[V1]]-Tabela13[[#This Row],[V3]]</f>
        <v>0</v>
      </c>
      <c r="BS142" s="4">
        <f>Tabela13[[#This Row],[V1]]-Tabela13[[#This Row],[V4]]</f>
        <v>0.34999999999999987</v>
      </c>
      <c r="BT142" s="4">
        <f>Tabela13[[#This Row],[V2]]-Tabela13[[#This Row],[V1]]</f>
        <v>-0.34999999999999987</v>
      </c>
      <c r="BU142" s="4">
        <f>Tabela13[[#This Row],[V2]]-Tabela13[[#This Row],[V3]]</f>
        <v>-0.34999999999999987</v>
      </c>
      <c r="BV142" s="4">
        <f>Tabela13[[#This Row],[V2]]-Tabela13[[#This Row],[V4]]</f>
        <v>0</v>
      </c>
      <c r="BW142" s="4">
        <f>AVERAGE(Tabela13[[#This Row],[V41]],Tabela13[[#This Row],[V42]])</f>
        <v>0.17499999999999993</v>
      </c>
      <c r="BX142" s="4">
        <f>AVERAGE(Tabela13[[#This Row],[V41]],Tabela13[[#This Row],[V43]])</f>
        <v>0.34999999999999987</v>
      </c>
      <c r="BY142" s="4">
        <f>AVERAGE(Tabela13[[#This Row],[V41]],Tabela13[[#This Row],[V44]])</f>
        <v>0</v>
      </c>
      <c r="BZ142" s="4">
        <f>AVERAGE(Tabela13[[#This Row],[V41]],Tabela13[[#This Row],[V45]])</f>
        <v>0</v>
      </c>
      <c r="CA142" s="4">
        <f>AVERAGE(Tabela13[[#This Row],[V41]],Tabela13[[#This Row],[V46]])</f>
        <v>0.17499999999999993</v>
      </c>
      <c r="CB142" s="4">
        <f>AVERAGE(Tabela13[[#This Row],[V42]],Tabela13[[#This Row],[V41]])</f>
        <v>0.17499999999999993</v>
      </c>
      <c r="CC142" s="4">
        <f>AVERAGE(Tabela13[[#This Row],[V42]],Tabela13[[#This Row],[V43]])</f>
        <v>0.17499999999999993</v>
      </c>
      <c r="CD142" s="4">
        <f>AVERAGE(Tabela13[[#This Row],[V42]],Tabela13[[#This Row],[V44]])</f>
        <v>-0.17499999999999993</v>
      </c>
      <c r="CE142" s="4">
        <f>AVERAGE(Tabela13[[#This Row],[V42]],Tabela13[[#This Row],[V45]])</f>
        <v>-0.17499999999999993</v>
      </c>
      <c r="CF142" s="4">
        <f>AVERAGE(Tabela13[[#This Row],[V42]],Tabela13[[#This Row],[V46]])</f>
        <v>0</v>
      </c>
      <c r="CG142" s="4">
        <f>AVERAGE(Tabela13[[#This Row],[V43]],Tabela13[[#This Row],[V41]])</f>
        <v>0.34999999999999987</v>
      </c>
      <c r="CH142" s="4">
        <f>AVERAGE(Tabela13[[#This Row],[V43]],Tabela13[[#This Row],[V42]])</f>
        <v>0.17499999999999993</v>
      </c>
      <c r="CI142" s="4">
        <f>AVERAGE(Tabela13[[#This Row],[V43]],Tabela13[[#This Row],[V44]])</f>
        <v>0</v>
      </c>
      <c r="CJ142" s="4">
        <f>AVERAGE(Tabela13[[#This Row],[V43]],Tabela13[[#This Row],[V45]])</f>
        <v>0</v>
      </c>
      <c r="CK142" s="4">
        <f>AVERAGE(Tabela13[[#This Row],[V43]],Tabela13[[#This Row],[V46]])</f>
        <v>0.17499999999999993</v>
      </c>
      <c r="CL142" s="4">
        <f>AVERAGE(Tabela13[[#This Row],[V44]],Tabela13[[#This Row],[V41]])</f>
        <v>0</v>
      </c>
      <c r="CM142" s="4">
        <f>AVERAGE(Tabela13[[#This Row],[V44]],Tabela13[[#This Row],[V42]])</f>
        <v>-0.17499999999999993</v>
      </c>
      <c r="CN142" s="4">
        <f>AVERAGE(Tabela13[[#This Row],[V44]],Tabela13[[#This Row],[V43]])</f>
        <v>0</v>
      </c>
      <c r="CO142" s="4">
        <f>AVERAGE(Tabela13[[#This Row],[V44]],Tabela13[[#This Row],[V45]])</f>
        <v>-0.34999999999999987</v>
      </c>
      <c r="CP142" s="4">
        <f>AVERAGE(Tabela13[[#This Row],[V44]],Tabela13[[#This Row],[V46]])</f>
        <v>-0.17499999999999993</v>
      </c>
      <c r="CQ142" s="4">
        <f>AVERAGE(Tabela13[[#This Row],[V45]],Tabela13[[#This Row],[V41]])</f>
        <v>0</v>
      </c>
      <c r="CR142" s="4">
        <f>AVERAGE(Tabela13[[#This Row],[V45]],Tabela13[[#This Row],[V42]])</f>
        <v>-0.17499999999999993</v>
      </c>
      <c r="CS142" s="4">
        <f>AVERAGE(Tabela13[[#This Row],[V45]],Tabela13[[#This Row],[V43]])</f>
        <v>0</v>
      </c>
      <c r="CT142" s="4">
        <f>AVERAGE(Tabela13[[#This Row],[V45]],Tabela13[[#This Row],[V44]])</f>
        <v>-0.34999999999999987</v>
      </c>
      <c r="CU142" s="4">
        <f>AVERAGE(Tabela13[[#This Row],[V45]],Tabela13[[#This Row],[V46]])</f>
        <v>-0.17499999999999993</v>
      </c>
      <c r="CV142" s="4">
        <f>AVERAGE(Tabela13[[#This Row],[V46]],Tabela13[[#This Row],[V41]])</f>
        <v>0.17499999999999993</v>
      </c>
      <c r="CW142" s="4">
        <f>AVERAGE(Tabela13[[#This Row],[V46]],Tabela13[[#This Row],[V42]])</f>
        <v>0</v>
      </c>
      <c r="CX142" s="4">
        <f>AVERAGE(Tabela13[[#This Row],[V46]],Tabela13[[#This Row],[V43]])</f>
        <v>0.17499999999999993</v>
      </c>
      <c r="CY142" s="4">
        <f>AVERAGE(Tabela13[[#This Row],[V46]],Tabela13[[#This Row],[V44]])</f>
        <v>-0.17499999999999993</v>
      </c>
      <c r="CZ142" s="4">
        <f>AVERAGE(Tabela13[[#This Row],[V46]],Tabela13[[#This Row],[V45]])</f>
        <v>-0.17499999999999993</v>
      </c>
      <c r="DA142" s="3">
        <f>_xlfn.STDEV.S(Tabela13[[#This Row],[V41]],Tabela13[[#This Row],[V42]])</f>
        <v>0.24748737341529153</v>
      </c>
      <c r="DB142" s="3">
        <f>_xlfn.STDEV.S(Tabela13[[#This Row],[V41]],Tabela13[[#This Row],[V43]])</f>
        <v>0</v>
      </c>
      <c r="DC142" s="3">
        <f>_xlfn.STDEV.S(Tabela13[[#This Row],[V41]],Tabela13[[#This Row],[V44]])</f>
        <v>0.49497474683058307</v>
      </c>
      <c r="DD142" s="3">
        <f>_xlfn.STDEV.S(Tabela13[[#This Row],[V41]],Tabela13[[#This Row],[V45]])</f>
        <v>0.49497474683058307</v>
      </c>
      <c r="DE142" s="3">
        <f>_xlfn.STDEV.S(Tabela13[[#This Row],[V41]],Tabela13[[#This Row],[V46]])</f>
        <v>0.24748737341529153</v>
      </c>
      <c r="DF142" s="3">
        <f>_xlfn.STDEV.S(Tabela13[[#This Row],[V42]],Tabela13[[#This Row],[V41]])</f>
        <v>0.24748737341529153</v>
      </c>
      <c r="DG142" s="3">
        <f>_xlfn.STDEV.S(Tabela13[[#This Row],[V42]],Tabela13[[#This Row],[V43]])</f>
        <v>0.24748737341529153</v>
      </c>
      <c r="DH142" s="3">
        <f>_xlfn.STDEV.S(Tabela13[[#This Row],[V42]],Tabela13[[#This Row],[V44]])</f>
        <v>0.24748737341529153</v>
      </c>
      <c r="DI142" s="3">
        <f>_xlfn.STDEV.S(Tabela13[[#This Row],[V42]],Tabela13[[#This Row],[V45]])</f>
        <v>0.24748737341529153</v>
      </c>
      <c r="DJ142" s="3">
        <f>_xlfn.STDEV.S(Tabela13[[#This Row],[V42]],Tabela13[[#This Row],[V46]])</f>
        <v>0</v>
      </c>
      <c r="DK142" s="3">
        <f>_xlfn.STDEV.S(Tabela13[[#This Row],[V43]],Tabela13[[#This Row],[V41]])</f>
        <v>0</v>
      </c>
      <c r="DL142" s="3">
        <f>_xlfn.STDEV.S(Tabela13[[#This Row],[V43]],Tabela13[[#This Row],[V42]])</f>
        <v>0.24748737341529153</v>
      </c>
      <c r="DM142" s="3">
        <f>_xlfn.STDEV.S(Tabela13[[#This Row],[V43]],Tabela13[[#This Row],[V44]])</f>
        <v>0.49497474683058307</v>
      </c>
      <c r="DN142" s="3">
        <f>_xlfn.STDEV.S(Tabela13[[#This Row],[V43]],Tabela13[[#This Row],[V45]])</f>
        <v>0.49497474683058307</v>
      </c>
      <c r="DO142" s="3">
        <f>_xlfn.STDEV.S(Tabela13[[#This Row],[V43]],Tabela13[[#This Row],[V46]])</f>
        <v>0.24748737341529153</v>
      </c>
      <c r="DP142" s="3">
        <f>_xlfn.STDEV.S(Tabela13[[#This Row],[V44]],Tabela13[[#This Row],[V41]])</f>
        <v>0.49497474683058307</v>
      </c>
      <c r="DQ142" s="3">
        <f>_xlfn.STDEV.S(Tabela13[[#This Row],[V44]],Tabela13[[#This Row],[V42]])</f>
        <v>0.24748737341529153</v>
      </c>
      <c r="DR142" s="3">
        <f>_xlfn.STDEV.S(Tabela13[[#This Row],[V44]],Tabela13[[#This Row],[V43]])</f>
        <v>0.49497474683058307</v>
      </c>
      <c r="DS142" s="3">
        <f>_xlfn.STDEV.S(Tabela13[[#This Row],[V44]],Tabela13[[#This Row],[V45]])</f>
        <v>0</v>
      </c>
      <c r="DT142" s="3">
        <f>_xlfn.STDEV.S(Tabela13[[#This Row],[V44]],Tabela13[[#This Row],[V46]])</f>
        <v>0.24748737341529153</v>
      </c>
      <c r="DU142" s="3">
        <f>_xlfn.STDEV.S(Tabela13[[#This Row],[V45]],Tabela13[[#This Row],[V41]])</f>
        <v>0.49497474683058307</v>
      </c>
      <c r="DV142" s="3">
        <f>_xlfn.STDEV.S(Tabela13[[#This Row],[V45]],Tabela13[[#This Row],[V42]])</f>
        <v>0.24748737341529153</v>
      </c>
      <c r="DW142" s="3">
        <f>_xlfn.STDEV.S(Tabela13[[#This Row],[V45]],Tabela13[[#This Row],[V43]])</f>
        <v>0.49497474683058307</v>
      </c>
      <c r="DX142" s="3">
        <f>_xlfn.STDEV.S(Tabela13[[#This Row],[V45]],Tabela13[[#This Row],[V44]])</f>
        <v>0</v>
      </c>
      <c r="DY142" s="3">
        <f>_xlfn.STDEV.S(Tabela13[[#This Row],[V45]],Tabela13[[#This Row],[V46]])</f>
        <v>0.24748737341529153</v>
      </c>
      <c r="DZ142" s="3">
        <f>_xlfn.STDEV.S(Tabela13[[#This Row],[V46]],Tabela13[[#This Row],[V41]])</f>
        <v>0.24748737341529153</v>
      </c>
      <c r="EA142" s="3">
        <f>_xlfn.STDEV.S(Tabela13[[#This Row],[V46]],Tabela13[[#This Row],[V42]])</f>
        <v>0</v>
      </c>
      <c r="EB142" s="3">
        <f>_xlfn.STDEV.S(Tabela13[[#This Row],[V46]],Tabela13[[#This Row],[V43]])</f>
        <v>0.24748737341529153</v>
      </c>
      <c r="EC142" s="3">
        <f>_xlfn.STDEV.S(Tabela13[[#This Row],[V46]],Tabela13[[#This Row],[V44]])</f>
        <v>0.24748737341529153</v>
      </c>
      <c r="ED142" s="3">
        <f>_xlfn.STDEV.S(Tabela13[[#This Row],[V46]],Tabela13[[#This Row],[V45]])</f>
        <v>0.24748737341529153</v>
      </c>
      <c r="EE142" s="3">
        <f t="shared" si="164"/>
        <v>1.4142135623730949</v>
      </c>
      <c r="EF142" s="3">
        <f t="shared" si="165"/>
        <v>0</v>
      </c>
      <c r="EG142" s="3" t="str">
        <f t="shared" si="166"/>
        <v/>
      </c>
      <c r="EH142" s="3" t="str">
        <f t="shared" si="167"/>
        <v/>
      </c>
      <c r="EI142" s="3">
        <f t="shared" si="168"/>
        <v>1.4142135623730949</v>
      </c>
      <c r="EJ142" s="3">
        <f t="shared" si="169"/>
        <v>1.4142135623730949</v>
      </c>
      <c r="EK142" s="3">
        <f t="shared" si="170"/>
        <v>1.4142135623730949</v>
      </c>
      <c r="EL142" s="3">
        <f t="shared" si="171"/>
        <v>-1.4142135623730949</v>
      </c>
      <c r="EM142" s="3">
        <f t="shared" si="172"/>
        <v>-1.4142135623730949</v>
      </c>
      <c r="EN142" s="3" t="str">
        <f t="shared" si="173"/>
        <v/>
      </c>
      <c r="EO142" s="3">
        <f t="shared" si="174"/>
        <v>0</v>
      </c>
      <c r="EP142" s="3">
        <f t="shared" si="175"/>
        <v>1.4142135623730949</v>
      </c>
      <c r="EQ142" s="3" t="str">
        <f t="shared" si="176"/>
        <v/>
      </c>
      <c r="ER142" s="3" t="str">
        <f t="shared" si="177"/>
        <v/>
      </c>
      <c r="ES142" s="3" t="str">
        <f t="shared" si="178"/>
        <v/>
      </c>
      <c r="ET142" s="3" t="str">
        <f t="shared" si="179"/>
        <v/>
      </c>
      <c r="EU142" s="3" t="str">
        <f t="shared" si="180"/>
        <v/>
      </c>
      <c r="EV142" s="3" t="str">
        <f t="shared" si="181"/>
        <v/>
      </c>
      <c r="EW142" s="3">
        <f t="shared" si="182"/>
        <v>0</v>
      </c>
      <c r="EX142" s="3">
        <f t="shared" si="183"/>
        <v>-1.4142135623730949</v>
      </c>
      <c r="EY142" s="3" t="str">
        <f t="shared" si="184"/>
        <v/>
      </c>
      <c r="EZ142" s="3">
        <f t="shared" si="185"/>
        <v>-1.4142135623730949</v>
      </c>
      <c r="FA142" s="3" t="str">
        <f t="shared" si="186"/>
        <v/>
      </c>
      <c r="FB142" s="3">
        <f t="shared" si="187"/>
        <v>0</v>
      </c>
      <c r="FC142" s="3">
        <f t="shared" si="188"/>
        <v>-1.4142135623730949</v>
      </c>
      <c r="FD142" s="3">
        <f t="shared" si="189"/>
        <v>1.4142135623730949</v>
      </c>
      <c r="FE142" s="3" t="str">
        <f t="shared" si="190"/>
        <v/>
      </c>
      <c r="FF142" s="3">
        <f t="shared" si="191"/>
        <v>1.4142135623730949</v>
      </c>
      <c r="FG142" s="3">
        <f t="shared" si="192"/>
        <v>-1.4142135623730949</v>
      </c>
      <c r="FH142" s="3">
        <f t="shared" si="193"/>
        <v>-1.4142135623730949</v>
      </c>
      <c r="FI142" s="4">
        <f t="shared" si="194"/>
        <v>0.30000000000000004</v>
      </c>
      <c r="FJ142" s="4">
        <f t="shared" si="195"/>
        <v>2.4000000000000004</v>
      </c>
      <c r="FK142" s="4">
        <f t="shared" si="196"/>
        <v>2.4233576642335763</v>
      </c>
      <c r="FL142" s="4">
        <f t="shared" si="197"/>
        <v>0.43065693430656932</v>
      </c>
      <c r="FM142" s="4">
        <f>Tabela13[[#This Row],[V139]]-Tabela13[[#This Row],[V140]]</f>
        <v>1.992700729927007</v>
      </c>
      <c r="FN142" s="4">
        <f>Tabela13[[#This Row],[V1]]-Tabela13[[#This Row],[V2]]/2</f>
        <v>1.125</v>
      </c>
      <c r="FO142" s="4">
        <f>Tabela13[[#This Row],[V1]]-Tabela13[[#This Row],[V3]]/2</f>
        <v>0.95</v>
      </c>
      <c r="FP142" s="4">
        <f>Tabela13[[#This Row],[V1]]-Tabela13[[#This Row],[V4]]/2</f>
        <v>1.125</v>
      </c>
      <c r="FQ142" s="4">
        <f>Tabela13[[#This Row],[V2]]-Tabela13[[#This Row],[V1]]/2</f>
        <v>0.60000000000000009</v>
      </c>
      <c r="FR142" s="4">
        <f>Tabela13[[#This Row],[V2]]-Tabela13[[#This Row],[V3]]/2</f>
        <v>0.60000000000000009</v>
      </c>
      <c r="FS142" s="4">
        <f>Tabela13[[#This Row],[V2]]-Tabela13[[#This Row],[V4]]/2</f>
        <v>0.77500000000000002</v>
      </c>
      <c r="FT142" s="4">
        <f t="shared" si="198"/>
        <v>0.84415398611317105</v>
      </c>
      <c r="FU142" s="4">
        <f t="shared" si="199"/>
        <v>0.75976275487577083</v>
      </c>
      <c r="FV142" s="4">
        <f t="shared" si="200"/>
        <v>0.84415398611317105</v>
      </c>
      <c r="FW142" s="4">
        <f t="shared" si="201"/>
        <v>0.54041950027058427</v>
      </c>
      <c r="FX142" s="4">
        <f t="shared" si="202"/>
        <v>0.54041950027058427</v>
      </c>
      <c r="FY142" s="4">
        <f t="shared" si="203"/>
        <v>0.65931006833285788</v>
      </c>
      <c r="FZ142" s="4">
        <f t="shared" si="204"/>
        <v>151.9477175003708</v>
      </c>
      <c r="GA142" s="4">
        <f t="shared" si="205"/>
        <v>136.75729587763874</v>
      </c>
      <c r="GB142" s="4">
        <f t="shared" si="206"/>
        <v>151.9477175003708</v>
      </c>
      <c r="GC142" s="4">
        <f t="shared" si="207"/>
        <v>97.275510048705172</v>
      </c>
      <c r="GD142" s="4">
        <f t="shared" si="208"/>
        <v>97.275510048705172</v>
      </c>
      <c r="GE142" s="4">
        <f t="shared" si="209"/>
        <v>118.67581229991441</v>
      </c>
      <c r="GF142" s="4">
        <f>Tabela13[[#This Row],[V1]]-Tabela13[[#This Row],[V2]]/Tabela13[[#This Row],[V2]]</f>
        <v>0.89999999999999991</v>
      </c>
      <c r="GG142" s="4">
        <f>Tabela13[[#This Row],[V1]]-Tabela13[[#This Row],[V3]]/Tabela13[[#This Row],[V3]]</f>
        <v>0.89999999999999991</v>
      </c>
      <c r="GH142" s="4">
        <f>Tabela13[[#This Row],[V1]]-Tabela13[[#This Row],[V4]]/Tabela13[[#This Row],[V4]]</f>
        <v>0.89999999999999991</v>
      </c>
      <c r="GI142" s="4">
        <f>Tabela13[[#This Row],[V2]]-Tabela13[[#This Row],[V1]]/Tabela13[[#This Row],[V1]]</f>
        <v>0.55000000000000004</v>
      </c>
      <c r="GJ142" s="4">
        <f>Tabela13[[#This Row],[V2]]-Tabela13[[#This Row],[V3]]/Tabela13[[#This Row],[V3]]</f>
        <v>0.55000000000000004</v>
      </c>
      <c r="GK142" s="4">
        <f>Tabela13[[#This Row],[V2]]-Tabela13[[#This Row],[V4]]/Tabela13[[#This Row],[V4]]</f>
        <v>0.55000000000000004</v>
      </c>
      <c r="GL142" s="4">
        <f t="shared" si="210"/>
        <v>0.20207259421637089</v>
      </c>
      <c r="GM142" s="4">
        <f t="shared" si="211"/>
        <v>1.7249999999999999</v>
      </c>
      <c r="GN142" s="4">
        <f t="shared" si="212"/>
        <v>0.1171435328790556</v>
      </c>
      <c r="GO142" s="3">
        <f t="shared" si="213"/>
        <v>0</v>
      </c>
      <c r="GP142" s="3">
        <v>100</v>
      </c>
      <c r="GQ142" s="3">
        <f t="shared" si="214"/>
        <v>-1</v>
      </c>
      <c r="GR142" s="3">
        <f t="shared" si="215"/>
        <v>-100</v>
      </c>
      <c r="GS142" s="34">
        <f>COUNTIF($D$2:D141,Tabela13[[#This Row],[HomeTeam]])</f>
        <v>6</v>
      </c>
      <c r="GT142" s="34">
        <f>COUNTIF($E$2:E141,Tabela13[[#This Row],[AwayTeam]])</f>
        <v>7</v>
      </c>
      <c r="GU142" s="3">
        <f>IFERROR(AVERAGEIFS($AD$2:AD141,$D$2:D141,Tabela13[[#This Row],[HomeTeam]],$GS$2:GS141,"&gt;="&amp;Tabela13[[#This Row],[Contagem_H]]-5),"")</f>
        <v>0.45760018272720349</v>
      </c>
      <c r="GV142" s="3">
        <f>IFERROR(AVERAGEIFS($G$2:G141,$E$2:E141,Tabela13[[#This Row],[AwayTeam]],$GT$2:GT141,"&gt;="&amp;Tabela13[[#This Row],[Contagem_A]]-5),"")</f>
        <v>2.2000000000000002</v>
      </c>
      <c r="GW142" s="3">
        <f>IFERROR(AVERAGEIFS($GQ$2:GQ141,$D$2:D141,Tabela13[[#This Row],[HomeTeam]],$GS$2:GS141,"&gt;="&amp;Tabela13[[#This Row],[Contagem_H]]-5),"")</f>
        <v>-3.9999999999999994E-2</v>
      </c>
    </row>
    <row r="143" spans="1:205" x14ac:dyDescent="0.25">
      <c r="A143" t="s">
        <v>127</v>
      </c>
      <c r="B143" t="s">
        <v>185</v>
      </c>
      <c r="C143" t="s">
        <v>186</v>
      </c>
      <c r="D143" t="s">
        <v>26</v>
      </c>
      <c r="E143" t="s">
        <v>11</v>
      </c>
      <c r="F143" s="3">
        <v>1</v>
      </c>
      <c r="G143" s="3">
        <v>0</v>
      </c>
      <c r="H143" s="3" t="str">
        <f t="shared" si="216"/>
        <v>H</v>
      </c>
      <c r="I143" s="3">
        <v>1.91</v>
      </c>
      <c r="J143" s="3">
        <v>3.6</v>
      </c>
      <c r="K143" s="3">
        <v>4</v>
      </c>
      <c r="L143" s="3">
        <v>1.98</v>
      </c>
      <c r="M143" s="3">
        <v>1.92</v>
      </c>
      <c r="N143" s="3">
        <f t="shared" si="145"/>
        <v>1</v>
      </c>
      <c r="O143" s="3">
        <f t="shared" si="146"/>
        <v>3</v>
      </c>
      <c r="P143" s="3">
        <f t="shared" si="147"/>
        <v>0</v>
      </c>
      <c r="Q143" s="3">
        <f t="shared" si="148"/>
        <v>5.1337987201861557E-2</v>
      </c>
      <c r="R143" s="3">
        <f t="shared" si="149"/>
        <v>2.5883838383838453E-2</v>
      </c>
      <c r="S143" s="3">
        <f t="shared" si="150"/>
        <v>2.0080555555555555</v>
      </c>
      <c r="T143" s="3">
        <f t="shared" si="151"/>
        <v>3.7848167539267017</v>
      </c>
      <c r="U143" s="3">
        <f t="shared" si="152"/>
        <v>4.2053519488074462</v>
      </c>
      <c r="V143" s="3">
        <f t="shared" si="153"/>
        <v>2.0816492146596857</v>
      </c>
      <c r="W143" s="3">
        <f t="shared" si="154"/>
        <v>2.0185689354275742</v>
      </c>
      <c r="X143" s="4">
        <f t="shared" si="155"/>
        <v>0.52356020942408377</v>
      </c>
      <c r="Y143" s="4">
        <f t="shared" si="156"/>
        <v>0.27777777777777779</v>
      </c>
      <c r="Z143" s="4">
        <f t="shared" si="157"/>
        <v>0.25</v>
      </c>
      <c r="AA143" s="4">
        <f t="shared" si="158"/>
        <v>0.50505050505050508</v>
      </c>
      <c r="AB143" s="4">
        <f t="shared" si="159"/>
        <v>0.52083333333333337</v>
      </c>
      <c r="AC143" s="4">
        <f t="shared" si="160"/>
        <v>0.76178010471204183</v>
      </c>
      <c r="AD143" s="4">
        <f t="shared" si="161"/>
        <v>0.125</v>
      </c>
      <c r="AE143" s="4">
        <f t="shared" si="162"/>
        <v>0.26178010471204188</v>
      </c>
      <c r="AF143" s="4">
        <f t="shared" si="163"/>
        <v>0.625</v>
      </c>
      <c r="AG143" s="4">
        <f>IFERROR(AVERAGE(Tabela13[[#This Row],[V1]],Tabela13[[#This Row],[V2]]),"")</f>
        <v>0.44339005235602091</v>
      </c>
      <c r="AH143" s="4">
        <f>IFERROR(AVERAGE(Tabela13[[#This Row],[V1]],Tabela13[[#This Row],[V3]]),"")</f>
        <v>0.51178010471204183</v>
      </c>
      <c r="AI143" s="4">
        <f>IFERROR(AVERAGE(Tabela13[[#This Row],[V1]],Tabela13[[#This Row],[V4]]),"")</f>
        <v>0.69339005235602091</v>
      </c>
      <c r="AJ143" s="4">
        <f>IFERROR(AVERAGE(Tabela13[[#This Row],[V2]],Tabela13[[#This Row],[V1]]),"")</f>
        <v>0.44339005235602091</v>
      </c>
      <c r="AK143" s="4">
        <f>IFERROR(AVERAGE(Tabela13[[#This Row],[V2]],Tabela13[[#This Row],[V3]]),"")</f>
        <v>0.19339005235602094</v>
      </c>
      <c r="AL143" s="4">
        <f>IFERROR(AVERAGE(Tabela13[[#This Row],[V2]],Tabela13[[#This Row],[V4]]),"")</f>
        <v>0.375</v>
      </c>
      <c r="AM143" s="4">
        <f>IFERROR(AVERAGE(Tabela13[[#This Row],[V3]],Tabela13[[#This Row],[V1]]),"")</f>
        <v>0.51178010471204183</v>
      </c>
      <c r="AN143" s="4">
        <f>IFERROR(AVERAGE(Tabela13[[#This Row],[V3]],Tabela13[[#This Row],[V2]]),"")</f>
        <v>0.19339005235602094</v>
      </c>
      <c r="AO143" s="4">
        <f>IFERROR(AVERAGE(Tabela13[[#This Row],[V3]],Tabela13[[#This Row],[V4]]),"")</f>
        <v>0.44339005235602091</v>
      </c>
      <c r="AP143" s="4">
        <f>IFERROR(AVERAGE(Tabela13[[#This Row],[V4]],Tabela13[[#This Row],[V1]]),"")</f>
        <v>0.69339005235602091</v>
      </c>
      <c r="AQ143" s="4">
        <f>IFERROR(AVERAGE(Tabela13[[#This Row],[V4]],Tabela13[[#This Row],[V2]]),"")</f>
        <v>0.375</v>
      </c>
      <c r="AR143" s="4">
        <f>IFERROR(AVERAGE(Tabela13[[#This Row],[V4]],Tabela13[[#This Row],[V3]]),"")</f>
        <v>0.44339005235602091</v>
      </c>
      <c r="AS143" s="4">
        <f>_xlfn.STDEV.S(Tabela13[[#This Row],[V1]:[V2]])</f>
        <v>0.45027153016656452</v>
      </c>
      <c r="AT143" s="4">
        <f>_xlfn.STDEV.S(Tabela13[[#This Row],[V1]],Tabela13[[#This Row],[V3]])</f>
        <v>0.35355339059327379</v>
      </c>
      <c r="AU143" s="4">
        <f>_xlfn.STDEV.S(Tabela13[[#This Row],[V1]],Tabela13[[#This Row],[V4]])</f>
        <v>9.6718139573290812E-2</v>
      </c>
      <c r="AV143" s="4">
        <f>_xlfn.STDEV.S(Tabela13[[#This Row],[V2]],Tabela13[[#This Row],[V1]])</f>
        <v>0.45027153016656452</v>
      </c>
      <c r="AW143" s="4">
        <f>_xlfn.STDEV.S(Tabela13[[#This Row],[V2]],Tabela13[[#This Row],[V3]])</f>
        <v>9.6718139573290854E-2</v>
      </c>
      <c r="AX143" s="4">
        <f>_xlfn.STDEV.S(Tabela13[[#This Row],[V42]],Tabela13[[#This Row],[V44]])</f>
        <v>0.80382492075983825</v>
      </c>
      <c r="AY143" s="4">
        <f>_xlfn.STDEV.S(Tabela13[[#This Row],[V3]],Tabela13[[#This Row],[V1]])</f>
        <v>0.35355339059327379</v>
      </c>
      <c r="AZ143" s="4">
        <f>_xlfn.STDEV.S(Tabela13[[#This Row],[V3]],Tabela13[[#This Row],[V2]])</f>
        <v>9.6718139573290854E-2</v>
      </c>
      <c r="BA143" s="4">
        <f>_xlfn.STDEV.S(Tabela13[[#This Row],[V3]],Tabela13[[#This Row],[V4]])</f>
        <v>0.25683525101998295</v>
      </c>
      <c r="BB143" s="4">
        <f>_xlfn.STDEV.S(Tabela13[[#This Row],[V4]],Tabela13[[#This Row],[V1]])</f>
        <v>9.6718139573290812E-2</v>
      </c>
      <c r="BC143" s="4">
        <f>_xlfn.STDEV.S(Tabela13[[#This Row],[V4]],Tabela13[[#This Row],[V2]])</f>
        <v>0.35355339059327379</v>
      </c>
      <c r="BD143" s="4">
        <f>_xlfn.STDEV.S(Tabela13[[#This Row],[V4]],Tabela13[[#This Row],[V3]])</f>
        <v>0.25683525101998295</v>
      </c>
      <c r="BE143" s="4">
        <f>Tabela13[[#This Row],[V17]]/Tabela13[[#This Row],[V5]]</f>
        <v>1.0155201447889455</v>
      </c>
      <c r="BF143" s="4">
        <f>Tabela13[[#This Row],[V18]]/Tabela13[[#This Row],[V6]]</f>
        <v>0.6908306660185709</v>
      </c>
      <c r="BG143" s="4">
        <f>Tabela13[[#This Row],[V19]]/Tabela13[[#This Row],[V7]]</f>
        <v>0.13948590586879506</v>
      </c>
      <c r="BH143" s="4">
        <f>Tabela13[[#This Row],[V20]]/Tabela13[[#This Row],[V8]]</f>
        <v>1.0155201447889455</v>
      </c>
      <c r="BI143" s="4">
        <f>Tabela13[[#This Row],[V21]]/Tabela13[[#This Row],[V9]]</f>
        <v>0.50011951698134827</v>
      </c>
      <c r="BJ143" s="4">
        <f>Tabela13[[#This Row],[V22]]/Tabela13[[#This Row],[V10]]</f>
        <v>2.1435331220262355</v>
      </c>
      <c r="BK143" s="4">
        <f>Tabela13[[#This Row],[V23]]/Tabela13[[#This Row],[V11]]</f>
        <v>0.6908306660185709</v>
      </c>
      <c r="BL143" s="4">
        <f>Tabela13[[#This Row],[V24]]/Tabela13[[#This Row],[V12]]</f>
        <v>0.50011951698134827</v>
      </c>
      <c r="BM143" s="4">
        <f>Tabela13[[#This Row],[V25]]/Tabela13[[#This Row],[V13]]</f>
        <v>0.57925352554765164</v>
      </c>
      <c r="BN143" s="4">
        <f>Tabela13[[#This Row],[V26]]/Tabela13[[#This Row],[V14]]</f>
        <v>0.13948590586879506</v>
      </c>
      <c r="BO143" s="4">
        <f>Tabela13[[#This Row],[V27]]/Tabela13[[#This Row],[V15]]</f>
        <v>0.94280904158206347</v>
      </c>
      <c r="BP143" s="4">
        <f>Tabela13[[#This Row],[V28]]/Tabela13[[#This Row],[V16]]</f>
        <v>0.57925352554765164</v>
      </c>
      <c r="BQ143" s="4">
        <f>Tabela13[[#This Row],[V1]]-Tabela13[[#This Row],[V2]]</f>
        <v>0.63678010471204183</v>
      </c>
      <c r="BR143" s="4">
        <f>Tabela13[[#This Row],[V1]]-Tabela13[[#This Row],[V3]]</f>
        <v>0.49999999999999994</v>
      </c>
      <c r="BS143" s="4">
        <f>Tabela13[[#This Row],[V1]]-Tabela13[[#This Row],[V4]]</f>
        <v>0.13678010471204183</v>
      </c>
      <c r="BT143" s="4">
        <f>Tabela13[[#This Row],[V2]]-Tabela13[[#This Row],[V1]]</f>
        <v>-0.63678010471204183</v>
      </c>
      <c r="BU143" s="4">
        <f>Tabela13[[#This Row],[V2]]-Tabela13[[#This Row],[V3]]</f>
        <v>-0.13678010471204188</v>
      </c>
      <c r="BV143" s="4">
        <f>Tabela13[[#This Row],[V2]]-Tabela13[[#This Row],[V4]]</f>
        <v>-0.5</v>
      </c>
      <c r="BW143" s="4">
        <f>AVERAGE(Tabela13[[#This Row],[V41]],Tabela13[[#This Row],[V42]])</f>
        <v>0.56839005235602091</v>
      </c>
      <c r="BX143" s="4">
        <f>AVERAGE(Tabela13[[#This Row],[V41]],Tabela13[[#This Row],[V43]])</f>
        <v>0.38678010471204183</v>
      </c>
      <c r="BY143" s="4">
        <f>AVERAGE(Tabela13[[#This Row],[V41]],Tabela13[[#This Row],[V44]])</f>
        <v>0</v>
      </c>
      <c r="BZ143" s="4">
        <f>AVERAGE(Tabela13[[#This Row],[V41]],Tabela13[[#This Row],[V45]])</f>
        <v>0.24999999999999997</v>
      </c>
      <c r="CA143" s="4">
        <f>AVERAGE(Tabela13[[#This Row],[V41]],Tabela13[[#This Row],[V46]])</f>
        <v>6.8390052356020914E-2</v>
      </c>
      <c r="CB143" s="4">
        <f>AVERAGE(Tabela13[[#This Row],[V42]],Tabela13[[#This Row],[V41]])</f>
        <v>0.56839005235602091</v>
      </c>
      <c r="CC143" s="4">
        <f>AVERAGE(Tabela13[[#This Row],[V42]],Tabela13[[#This Row],[V43]])</f>
        <v>0.31839005235602091</v>
      </c>
      <c r="CD143" s="4">
        <f>AVERAGE(Tabela13[[#This Row],[V42]],Tabela13[[#This Row],[V44]])</f>
        <v>-6.8390052356020942E-2</v>
      </c>
      <c r="CE143" s="4">
        <f>AVERAGE(Tabela13[[#This Row],[V42]],Tabela13[[#This Row],[V45]])</f>
        <v>0.18160994764397903</v>
      </c>
      <c r="CF143" s="4">
        <f>AVERAGE(Tabela13[[#This Row],[V42]],Tabela13[[#This Row],[V46]])</f>
        <v>0</v>
      </c>
      <c r="CG143" s="4">
        <f>AVERAGE(Tabela13[[#This Row],[V43]],Tabela13[[#This Row],[V41]])</f>
        <v>0.38678010471204183</v>
      </c>
      <c r="CH143" s="4">
        <f>AVERAGE(Tabela13[[#This Row],[V43]],Tabela13[[#This Row],[V42]])</f>
        <v>0.31839005235602091</v>
      </c>
      <c r="CI143" s="4">
        <f>AVERAGE(Tabela13[[#This Row],[V43]],Tabela13[[#This Row],[V44]])</f>
        <v>-0.25</v>
      </c>
      <c r="CJ143" s="4">
        <f>AVERAGE(Tabela13[[#This Row],[V43]],Tabela13[[#This Row],[V45]])</f>
        <v>0</v>
      </c>
      <c r="CK143" s="4">
        <f>AVERAGE(Tabela13[[#This Row],[V43]],Tabela13[[#This Row],[V46]])</f>
        <v>-0.18160994764397909</v>
      </c>
      <c r="CL143" s="4">
        <f>AVERAGE(Tabela13[[#This Row],[V44]],Tabela13[[#This Row],[V41]])</f>
        <v>0</v>
      </c>
      <c r="CM143" s="4">
        <f>AVERAGE(Tabela13[[#This Row],[V44]],Tabela13[[#This Row],[V42]])</f>
        <v>-6.8390052356020942E-2</v>
      </c>
      <c r="CN143" s="4">
        <f>AVERAGE(Tabela13[[#This Row],[V44]],Tabela13[[#This Row],[V43]])</f>
        <v>-0.25</v>
      </c>
      <c r="CO143" s="4">
        <f>AVERAGE(Tabela13[[#This Row],[V44]],Tabela13[[#This Row],[V45]])</f>
        <v>-0.38678010471204183</v>
      </c>
      <c r="CP143" s="4">
        <f>AVERAGE(Tabela13[[#This Row],[V44]],Tabela13[[#This Row],[V46]])</f>
        <v>-0.56839005235602091</v>
      </c>
      <c r="CQ143" s="4">
        <f>AVERAGE(Tabela13[[#This Row],[V45]],Tabela13[[#This Row],[V41]])</f>
        <v>0.24999999999999997</v>
      </c>
      <c r="CR143" s="4">
        <f>AVERAGE(Tabela13[[#This Row],[V45]],Tabela13[[#This Row],[V42]])</f>
        <v>0.18160994764397903</v>
      </c>
      <c r="CS143" s="4">
        <f>AVERAGE(Tabela13[[#This Row],[V45]],Tabela13[[#This Row],[V43]])</f>
        <v>0</v>
      </c>
      <c r="CT143" s="4">
        <f>AVERAGE(Tabela13[[#This Row],[V45]],Tabela13[[#This Row],[V44]])</f>
        <v>-0.38678010471204183</v>
      </c>
      <c r="CU143" s="4">
        <f>AVERAGE(Tabela13[[#This Row],[V45]],Tabela13[[#This Row],[V46]])</f>
        <v>-0.31839005235602091</v>
      </c>
      <c r="CV143" s="4">
        <f>AVERAGE(Tabela13[[#This Row],[V46]],Tabela13[[#This Row],[V41]])</f>
        <v>6.8390052356020914E-2</v>
      </c>
      <c r="CW143" s="4">
        <f>AVERAGE(Tabela13[[#This Row],[V46]],Tabela13[[#This Row],[V42]])</f>
        <v>0</v>
      </c>
      <c r="CX143" s="4">
        <f>AVERAGE(Tabela13[[#This Row],[V46]],Tabela13[[#This Row],[V43]])</f>
        <v>-0.18160994764397909</v>
      </c>
      <c r="CY143" s="4">
        <f>AVERAGE(Tabela13[[#This Row],[V46]],Tabela13[[#This Row],[V44]])</f>
        <v>-0.56839005235602091</v>
      </c>
      <c r="CZ143" s="4">
        <f>AVERAGE(Tabela13[[#This Row],[V46]],Tabela13[[#This Row],[V45]])</f>
        <v>-0.31839005235602091</v>
      </c>
      <c r="DA143" s="3">
        <f>_xlfn.STDEV.S(Tabela13[[#This Row],[V41]],Tabela13[[#This Row],[V42]])</f>
        <v>9.6718139573290562E-2</v>
      </c>
      <c r="DB143" s="3">
        <f>_xlfn.STDEV.S(Tabela13[[#This Row],[V41]],Tabela13[[#This Row],[V43]])</f>
        <v>0.35355339059327379</v>
      </c>
      <c r="DC143" s="3">
        <f>_xlfn.STDEV.S(Tabela13[[#This Row],[V41]],Tabela13[[#This Row],[V44]])</f>
        <v>0.90054306033312914</v>
      </c>
      <c r="DD143" s="3">
        <f>_xlfn.STDEV.S(Tabela13[[#This Row],[V41]],Tabela13[[#This Row],[V45]])</f>
        <v>0.54698966973985541</v>
      </c>
      <c r="DE143" s="3">
        <f>_xlfn.STDEV.S(Tabela13[[#This Row],[V41]],Tabela13[[#This Row],[V46]])</f>
        <v>0.80382492075983836</v>
      </c>
      <c r="DF143" s="3">
        <f>_xlfn.STDEV.S(Tabela13[[#This Row],[V42]],Tabela13[[#This Row],[V41]])</f>
        <v>9.6718139573290562E-2</v>
      </c>
      <c r="DG143" s="3">
        <f>_xlfn.STDEV.S(Tabela13[[#This Row],[V42]],Tabela13[[#This Row],[V43]])</f>
        <v>0.25683525101998284</v>
      </c>
      <c r="DH143" s="3">
        <f>_xlfn.STDEV.S(Tabela13[[#This Row],[V42]],Tabela13[[#This Row],[V44]])</f>
        <v>0.80382492075983825</v>
      </c>
      <c r="DI143" s="3">
        <f>_xlfn.STDEV.S(Tabela13[[#This Row],[V42]],Tabela13[[#This Row],[V45]])</f>
        <v>0.45027153016656457</v>
      </c>
      <c r="DJ143" s="3">
        <f>_xlfn.STDEV.S(Tabela13[[#This Row],[V42]],Tabela13[[#This Row],[V46]])</f>
        <v>0.70710678118654746</v>
      </c>
      <c r="DK143" s="3">
        <f>_xlfn.STDEV.S(Tabela13[[#This Row],[V43]],Tabela13[[#This Row],[V41]])</f>
        <v>0.35355339059327379</v>
      </c>
      <c r="DL143" s="3">
        <f>_xlfn.STDEV.S(Tabela13[[#This Row],[V43]],Tabela13[[#This Row],[V42]])</f>
        <v>0.25683525101998284</v>
      </c>
      <c r="DM143" s="3">
        <f>_xlfn.STDEV.S(Tabela13[[#This Row],[V43]],Tabela13[[#This Row],[V44]])</f>
        <v>0.54698966973985541</v>
      </c>
      <c r="DN143" s="3">
        <f>_xlfn.STDEV.S(Tabela13[[#This Row],[V43]],Tabela13[[#This Row],[V45]])</f>
        <v>0.19343627914658168</v>
      </c>
      <c r="DO143" s="3">
        <f>_xlfn.STDEV.S(Tabela13[[#This Row],[V43]],Tabela13[[#This Row],[V46]])</f>
        <v>0.45027153016656457</v>
      </c>
      <c r="DP143" s="3">
        <f>_xlfn.STDEV.S(Tabela13[[#This Row],[V44]],Tabela13[[#This Row],[V41]])</f>
        <v>0.90054306033312914</v>
      </c>
      <c r="DQ143" s="3">
        <f>_xlfn.STDEV.S(Tabela13[[#This Row],[V44]],Tabela13[[#This Row],[V42]])</f>
        <v>0.80382492075983825</v>
      </c>
      <c r="DR143" s="3">
        <f>_xlfn.STDEV.S(Tabela13[[#This Row],[V44]],Tabela13[[#This Row],[V43]])</f>
        <v>0.54698966973985541</v>
      </c>
      <c r="DS143" s="3">
        <f>_xlfn.STDEV.S(Tabela13[[#This Row],[V44]],Tabela13[[#This Row],[V45]])</f>
        <v>0.35355339059327379</v>
      </c>
      <c r="DT143" s="3">
        <f>_xlfn.STDEV.S(Tabela13[[#This Row],[V44]],Tabela13[[#This Row],[V46]])</f>
        <v>9.6718139573291145E-2</v>
      </c>
      <c r="DU143" s="3">
        <f>_xlfn.STDEV.S(Tabela13[[#This Row],[V45]],Tabela13[[#This Row],[V41]])</f>
        <v>0.54698966973985541</v>
      </c>
      <c r="DV143" s="3">
        <f>_xlfn.STDEV.S(Tabela13[[#This Row],[V45]],Tabela13[[#This Row],[V42]])</f>
        <v>0.45027153016656457</v>
      </c>
      <c r="DW143" s="3">
        <f>_xlfn.STDEV.S(Tabela13[[#This Row],[V45]],Tabela13[[#This Row],[V43]])</f>
        <v>0.19343627914658168</v>
      </c>
      <c r="DX143" s="3">
        <f>_xlfn.STDEV.S(Tabela13[[#This Row],[V45]],Tabela13[[#This Row],[V44]])</f>
        <v>0.35355339059327379</v>
      </c>
      <c r="DY143" s="3">
        <f>_xlfn.STDEV.S(Tabela13[[#This Row],[V45]],Tabela13[[#This Row],[V46]])</f>
        <v>0.25683525101998295</v>
      </c>
      <c r="DZ143" s="3">
        <f>_xlfn.STDEV.S(Tabela13[[#This Row],[V46]],Tabela13[[#This Row],[V41]])</f>
        <v>0.80382492075983836</v>
      </c>
      <c r="EA143" s="3">
        <f>_xlfn.STDEV.S(Tabela13[[#This Row],[V46]],Tabela13[[#This Row],[V42]])</f>
        <v>0.70710678118654746</v>
      </c>
      <c r="EB143" s="3">
        <f>_xlfn.STDEV.S(Tabela13[[#This Row],[V46]],Tabela13[[#This Row],[V43]])</f>
        <v>0.45027153016656457</v>
      </c>
      <c r="EC143" s="3">
        <f>_xlfn.STDEV.S(Tabela13[[#This Row],[V46]],Tabela13[[#This Row],[V44]])</f>
        <v>9.6718139573291145E-2</v>
      </c>
      <c r="ED143" s="3">
        <f>_xlfn.STDEV.S(Tabela13[[#This Row],[V46]],Tabela13[[#This Row],[V45]])</f>
        <v>0.25683525101998295</v>
      </c>
      <c r="EE143" s="3">
        <f t="shared" si="164"/>
        <v>0.1701615627725826</v>
      </c>
      <c r="EF143" s="3">
        <f t="shared" si="165"/>
        <v>0.91409404539174688</v>
      </c>
      <c r="EG143" s="3" t="str">
        <f t="shared" si="166"/>
        <v/>
      </c>
      <c r="EH143" s="3">
        <f t="shared" si="167"/>
        <v>2.1879586789594221</v>
      </c>
      <c r="EI143" s="3">
        <f t="shared" si="168"/>
        <v>11.753535683454865</v>
      </c>
      <c r="EJ143" s="3">
        <f t="shared" si="169"/>
        <v>0.1701615627725826</v>
      </c>
      <c r="EK143" s="3">
        <f t="shared" si="170"/>
        <v>0.80666857874313214</v>
      </c>
      <c r="EL143" s="3">
        <f t="shared" si="171"/>
        <v>-11.75353568345486</v>
      </c>
      <c r="EM143" s="3">
        <f t="shared" si="172"/>
        <v>2.479332966106345</v>
      </c>
      <c r="EN143" s="3" t="str">
        <f t="shared" si="173"/>
        <v/>
      </c>
      <c r="EO143" s="3">
        <f t="shared" si="174"/>
        <v>0.91409404539174688</v>
      </c>
      <c r="EP143" s="3">
        <f t="shared" si="175"/>
        <v>0.80666857874313214</v>
      </c>
      <c r="EQ143" s="3">
        <f t="shared" si="176"/>
        <v>-2.1879586789594216</v>
      </c>
      <c r="ER143" s="3" t="str">
        <f t="shared" si="177"/>
        <v/>
      </c>
      <c r="ES143" s="3" t="str">
        <f t="shared" si="178"/>
        <v/>
      </c>
      <c r="ET143" s="3" t="str">
        <f t="shared" si="179"/>
        <v/>
      </c>
      <c r="EU143" s="3" t="str">
        <f t="shared" si="180"/>
        <v/>
      </c>
      <c r="EV143" s="3">
        <f t="shared" si="181"/>
        <v>-2.1879586789594216</v>
      </c>
      <c r="EW143" s="3">
        <f t="shared" si="182"/>
        <v>-0.91409404539174688</v>
      </c>
      <c r="EX143" s="3">
        <f t="shared" si="183"/>
        <v>-0.17016156277258362</v>
      </c>
      <c r="EY143" s="3">
        <f t="shared" si="184"/>
        <v>2.1879586789594221</v>
      </c>
      <c r="EZ143" s="3">
        <f t="shared" si="185"/>
        <v>2.479332966106345</v>
      </c>
      <c r="FA143" s="3" t="str">
        <f t="shared" si="186"/>
        <v/>
      </c>
      <c r="FB143" s="3">
        <f t="shared" si="187"/>
        <v>-0.91409404539174688</v>
      </c>
      <c r="FC143" s="3">
        <f t="shared" si="188"/>
        <v>-0.80666857874313258</v>
      </c>
      <c r="FD143" s="3">
        <f t="shared" si="189"/>
        <v>11.753535683454865</v>
      </c>
      <c r="FE143" s="3" t="str">
        <f t="shared" si="190"/>
        <v/>
      </c>
      <c r="FF143" s="3">
        <f t="shared" si="191"/>
        <v>-2.4793329661063441</v>
      </c>
      <c r="FG143" s="3">
        <f t="shared" si="192"/>
        <v>-0.17016156277258362</v>
      </c>
      <c r="FH143" s="3">
        <f t="shared" si="193"/>
        <v>-0.80666857874313258</v>
      </c>
      <c r="FI143" s="4">
        <f t="shared" si="194"/>
        <v>0.25</v>
      </c>
      <c r="FJ143" s="4">
        <f t="shared" si="195"/>
        <v>0</v>
      </c>
      <c r="FK143" s="4">
        <f t="shared" si="196"/>
        <v>1.758196154378199</v>
      </c>
      <c r="FL143" s="4">
        <f t="shared" si="197"/>
        <v>0.97759026144694983</v>
      </c>
      <c r="FM143" s="4">
        <f>Tabela13[[#This Row],[V139]]-Tabela13[[#This Row],[V140]]</f>
        <v>0.78060589293124916</v>
      </c>
      <c r="FN143" s="4">
        <f>Tabela13[[#This Row],[V1]]-Tabela13[[#This Row],[V2]]/2</f>
        <v>0.69928010471204183</v>
      </c>
      <c r="FO143" s="4">
        <f>Tabela13[[#This Row],[V1]]-Tabela13[[#This Row],[V3]]/2</f>
        <v>0.63089005235602091</v>
      </c>
      <c r="FP143" s="4">
        <f>Tabela13[[#This Row],[V1]]-Tabela13[[#This Row],[V4]]/2</f>
        <v>0.44928010471204183</v>
      </c>
      <c r="FQ143" s="4">
        <f>Tabela13[[#This Row],[V2]]-Tabela13[[#This Row],[V1]]/2</f>
        <v>-0.25589005235602091</v>
      </c>
      <c r="FR143" s="4">
        <f>Tabela13[[#This Row],[V2]]-Tabela13[[#This Row],[V3]]/2</f>
        <v>-5.8900523560209417E-3</v>
      </c>
      <c r="FS143" s="4">
        <f>Tabela13[[#This Row],[V2]]-Tabela13[[#This Row],[V4]]/2</f>
        <v>-0.1875</v>
      </c>
      <c r="FT143" s="4">
        <f t="shared" si="198"/>
        <v>0.61024264976702913</v>
      </c>
      <c r="FU143" s="4">
        <f t="shared" si="199"/>
        <v>0.56282365069437623</v>
      </c>
      <c r="FV143" s="4">
        <f t="shared" si="200"/>
        <v>0.4222550993607449</v>
      </c>
      <c r="FW143" s="4">
        <f t="shared" si="201"/>
        <v>-0.25051451308098255</v>
      </c>
      <c r="FX143" s="4">
        <f t="shared" si="202"/>
        <v>-5.889984243466052E-3</v>
      </c>
      <c r="FY143" s="4">
        <f t="shared" si="203"/>
        <v>-0.18534794999569476</v>
      </c>
      <c r="FZ143" s="4">
        <f t="shared" si="204"/>
        <v>109.84367695806523</v>
      </c>
      <c r="GA143" s="4">
        <f t="shared" si="205"/>
        <v>101.30825712498772</v>
      </c>
      <c r="GB143" s="4">
        <f t="shared" si="206"/>
        <v>76.005917884934078</v>
      </c>
      <c r="GC143" s="4">
        <f t="shared" si="207"/>
        <v>-45.092612354576858</v>
      </c>
      <c r="GD143" s="4">
        <f t="shared" si="208"/>
        <v>-1.0601971638238894</v>
      </c>
      <c r="GE143" s="4">
        <f t="shared" si="209"/>
        <v>-33.362630999225054</v>
      </c>
      <c r="GF143" s="4">
        <f>Tabela13[[#This Row],[V1]]-Tabela13[[#This Row],[V2]]/Tabela13[[#This Row],[V2]]</f>
        <v>-0.23821989528795817</v>
      </c>
      <c r="GG143" s="4">
        <f>Tabela13[[#This Row],[V1]]-Tabela13[[#This Row],[V3]]/Tabela13[[#This Row],[V3]]</f>
        <v>-0.23821989528795817</v>
      </c>
      <c r="GH143" s="4">
        <f>Tabela13[[#This Row],[V1]]-Tabela13[[#This Row],[V4]]/Tabela13[[#This Row],[V4]]</f>
        <v>-0.23821989528795817</v>
      </c>
      <c r="GI143" s="4">
        <f>Tabela13[[#This Row],[V2]]-Tabela13[[#This Row],[V1]]/Tabela13[[#This Row],[V1]]</f>
        <v>-0.875</v>
      </c>
      <c r="GJ143" s="4">
        <f>Tabela13[[#This Row],[V2]]-Tabela13[[#This Row],[V3]]/Tabela13[[#This Row],[V3]]</f>
        <v>-0.875</v>
      </c>
      <c r="GK143" s="4">
        <f>Tabela13[[#This Row],[V2]]-Tabela13[[#This Row],[V4]]/Tabela13[[#This Row],[V4]]</f>
        <v>-0.875</v>
      </c>
      <c r="GL143" s="4">
        <f t="shared" si="210"/>
        <v>0.29928180535243426</v>
      </c>
      <c r="GM143" s="4">
        <f t="shared" si="211"/>
        <v>0.44339005235602091</v>
      </c>
      <c r="GN143" s="4">
        <f t="shared" si="212"/>
        <v>0.67498538535574848</v>
      </c>
      <c r="GO143" s="3">
        <f t="shared" si="213"/>
        <v>1</v>
      </c>
      <c r="GP143" s="3">
        <v>100</v>
      </c>
      <c r="GQ143" s="3">
        <f t="shared" si="214"/>
        <v>0.90999999999999992</v>
      </c>
      <c r="GR143" s="3">
        <f t="shared" si="215"/>
        <v>90.999999999999986</v>
      </c>
      <c r="GS143" s="34">
        <f>COUNTIF($D$2:D142,Tabela13[[#This Row],[HomeTeam]])</f>
        <v>6</v>
      </c>
      <c r="GT143" s="34">
        <f>COUNTIF($E$2:E142,Tabela13[[#This Row],[AwayTeam]])</f>
        <v>6</v>
      </c>
      <c r="GU143" s="3">
        <f>IFERROR(AVERAGEIFS($AD$2:AD142,$D$2:D142,Tabela13[[#This Row],[HomeTeam]],$GS$2:GS142,"&gt;="&amp;Tabela13[[#This Row],[Contagem_H]]-5),"")</f>
        <v>1.0760863826523097</v>
      </c>
      <c r="GV143" s="3">
        <f>IFERROR(AVERAGEIFS($G$2:G142,$E$2:E142,Tabela13[[#This Row],[AwayTeam]],$GT$2:GT142,"&gt;="&amp;Tabela13[[#This Row],[Contagem_A]]-5),"")</f>
        <v>0.8</v>
      </c>
      <c r="GW143" s="3">
        <f>IFERROR(AVERAGEIFS($GQ$2:GQ142,$D$2:D142,Tabela13[[#This Row],[HomeTeam]],$GS$2:GS142,"&gt;="&amp;Tabela13[[#This Row],[Contagem_H]]-5),"")</f>
        <v>1.1199999999999999</v>
      </c>
    </row>
    <row r="144" spans="1:205" x14ac:dyDescent="0.25">
      <c r="A144" t="s">
        <v>127</v>
      </c>
      <c r="B144" t="s">
        <v>185</v>
      </c>
      <c r="C144" t="s">
        <v>187</v>
      </c>
      <c r="D144" t="s">
        <v>16</v>
      </c>
      <c r="E144" t="s">
        <v>12</v>
      </c>
      <c r="F144" s="3">
        <v>3</v>
      </c>
      <c r="G144" s="3">
        <v>4</v>
      </c>
      <c r="H144" s="3" t="str">
        <f t="shared" si="216"/>
        <v>A</v>
      </c>
      <c r="I144" s="3">
        <v>17</v>
      </c>
      <c r="J144" s="3">
        <v>8</v>
      </c>
      <c r="K144" s="3">
        <v>1.17</v>
      </c>
      <c r="L144" s="3">
        <v>1.62</v>
      </c>
      <c r="M144" s="3">
        <v>2.25</v>
      </c>
      <c r="N144" s="3">
        <f t="shared" si="145"/>
        <v>7</v>
      </c>
      <c r="O144" s="3">
        <f t="shared" si="146"/>
        <v>0</v>
      </c>
      <c r="P144" s="3">
        <f t="shared" si="147"/>
        <v>3</v>
      </c>
      <c r="Q144" s="3">
        <f t="shared" si="148"/>
        <v>3.8524384112619492E-2</v>
      </c>
      <c r="R144" s="3">
        <f t="shared" si="149"/>
        <v>6.1728395061728336E-2</v>
      </c>
      <c r="S144" s="3">
        <f t="shared" si="150"/>
        <v>17.654914529914532</v>
      </c>
      <c r="T144" s="3">
        <f t="shared" si="151"/>
        <v>8.3081950729009559</v>
      </c>
      <c r="U144" s="3">
        <f t="shared" si="152"/>
        <v>1.2150735294117647</v>
      </c>
      <c r="V144" s="3">
        <f t="shared" si="153"/>
        <v>1.6824095022624437</v>
      </c>
      <c r="W144" s="3">
        <f t="shared" si="154"/>
        <v>2.3366798642533939</v>
      </c>
      <c r="X144" s="4">
        <f t="shared" si="155"/>
        <v>5.8823529411764705E-2</v>
      </c>
      <c r="Y144" s="4">
        <f t="shared" si="156"/>
        <v>0.125</v>
      </c>
      <c r="Z144" s="4">
        <f t="shared" si="157"/>
        <v>0.85470085470085477</v>
      </c>
      <c r="AA144" s="4">
        <f t="shared" si="158"/>
        <v>0.61728395061728392</v>
      </c>
      <c r="AB144" s="4">
        <f t="shared" si="159"/>
        <v>0.44444444444444442</v>
      </c>
      <c r="AC144" s="4">
        <f t="shared" si="160"/>
        <v>1.5294117647058822</v>
      </c>
      <c r="AD144" s="4">
        <f t="shared" si="161"/>
        <v>2.4273504273504276</v>
      </c>
      <c r="AE144" s="4">
        <f t="shared" si="162"/>
        <v>2.0294117647058822</v>
      </c>
      <c r="AF144" s="4">
        <f t="shared" si="163"/>
        <v>1.9273504273504274</v>
      </c>
      <c r="AG144" s="4">
        <f>IFERROR(AVERAGE(Tabela13[[#This Row],[V1]],Tabela13[[#This Row],[V2]]),"")</f>
        <v>1.9783810960281549</v>
      </c>
      <c r="AH144" s="4">
        <f>IFERROR(AVERAGE(Tabela13[[#This Row],[V1]],Tabela13[[#This Row],[V3]]),"")</f>
        <v>1.7794117647058822</v>
      </c>
      <c r="AI144" s="4">
        <f>IFERROR(AVERAGE(Tabela13[[#This Row],[V1]],Tabela13[[#This Row],[V4]]),"")</f>
        <v>1.7283810960281549</v>
      </c>
      <c r="AJ144" s="4">
        <f>IFERROR(AVERAGE(Tabela13[[#This Row],[V2]],Tabela13[[#This Row],[V1]]),"")</f>
        <v>1.9783810960281549</v>
      </c>
      <c r="AK144" s="4">
        <f>IFERROR(AVERAGE(Tabela13[[#This Row],[V2]],Tabela13[[#This Row],[V3]]),"")</f>
        <v>2.2283810960281549</v>
      </c>
      <c r="AL144" s="4">
        <f>IFERROR(AVERAGE(Tabela13[[#This Row],[V2]],Tabela13[[#This Row],[V4]]),"")</f>
        <v>2.1773504273504276</v>
      </c>
      <c r="AM144" s="4">
        <f>IFERROR(AVERAGE(Tabela13[[#This Row],[V3]],Tabela13[[#This Row],[V1]]),"")</f>
        <v>1.7794117647058822</v>
      </c>
      <c r="AN144" s="4">
        <f>IFERROR(AVERAGE(Tabela13[[#This Row],[V3]],Tabela13[[#This Row],[V2]]),"")</f>
        <v>2.2283810960281549</v>
      </c>
      <c r="AO144" s="4">
        <f>IFERROR(AVERAGE(Tabela13[[#This Row],[V3]],Tabela13[[#This Row],[V4]]),"")</f>
        <v>1.9783810960281549</v>
      </c>
      <c r="AP144" s="4">
        <f>IFERROR(AVERAGE(Tabela13[[#This Row],[V4]],Tabela13[[#This Row],[V1]]),"")</f>
        <v>1.7283810960281549</v>
      </c>
      <c r="AQ144" s="4">
        <f>IFERROR(AVERAGE(Tabela13[[#This Row],[V4]],Tabela13[[#This Row],[V2]]),"")</f>
        <v>2.1773504273504276</v>
      </c>
      <c r="AR144" s="4">
        <f>IFERROR(AVERAGE(Tabela13[[#This Row],[V4]],Tabela13[[#This Row],[V3]]),"")</f>
        <v>1.9783810960281549</v>
      </c>
      <c r="AS144" s="4">
        <f>_xlfn.STDEV.S(Tabela13[[#This Row],[V1]:[V2]])</f>
        <v>0.63493851744553798</v>
      </c>
      <c r="AT144" s="4">
        <f>_xlfn.STDEV.S(Tabela13[[#This Row],[V1]],Tabela13[[#This Row],[V3]])</f>
        <v>0.35355339059327251</v>
      </c>
      <c r="AU144" s="4">
        <f>_xlfn.STDEV.S(Tabela13[[#This Row],[V1]],Tabela13[[#This Row],[V4]])</f>
        <v>0.28138512685226147</v>
      </c>
      <c r="AV144" s="4">
        <f>_xlfn.STDEV.S(Tabela13[[#This Row],[V2]],Tabela13[[#This Row],[V1]])</f>
        <v>0.63493851744553798</v>
      </c>
      <c r="AW144" s="4">
        <f>_xlfn.STDEV.S(Tabela13[[#This Row],[V2]],Tabela13[[#This Row],[V3]])</f>
        <v>0.28138512685226391</v>
      </c>
      <c r="AX144" s="4">
        <f>_xlfn.STDEV.S(Tabela13[[#This Row],[V42]],Tabela13[[#This Row],[V44]])</f>
        <v>0.98849190803881137</v>
      </c>
      <c r="AY144" s="4">
        <f>_xlfn.STDEV.S(Tabela13[[#This Row],[V3]],Tabela13[[#This Row],[V1]])</f>
        <v>0.35355339059327251</v>
      </c>
      <c r="AZ144" s="4">
        <f>_xlfn.STDEV.S(Tabela13[[#This Row],[V3]],Tabela13[[#This Row],[V2]])</f>
        <v>0.28138512685226391</v>
      </c>
      <c r="BA144" s="4">
        <f>_xlfn.STDEV.S(Tabela13[[#This Row],[V3]],Tabela13[[#This Row],[V4]])</f>
        <v>7.2168263741010028E-2</v>
      </c>
      <c r="BB144" s="4">
        <f>_xlfn.STDEV.S(Tabela13[[#This Row],[V4]],Tabela13[[#This Row],[V1]])</f>
        <v>0.28138512685226147</v>
      </c>
      <c r="BC144" s="4">
        <f>_xlfn.STDEV.S(Tabela13[[#This Row],[V4]],Tabela13[[#This Row],[V2]])</f>
        <v>0.35355339059327379</v>
      </c>
      <c r="BD144" s="4">
        <f>_xlfn.STDEV.S(Tabela13[[#This Row],[V4]],Tabela13[[#This Row],[V3]])</f>
        <v>7.2168263741010028E-2</v>
      </c>
      <c r="BE144" s="4">
        <f>Tabela13[[#This Row],[V17]]/Tabela13[[#This Row],[V5]]</f>
        <v>0.32093842724248411</v>
      </c>
      <c r="BF144" s="4">
        <f>Tabela13[[#This Row],[V18]]/Tabela13[[#This Row],[V6]]</f>
        <v>0.1986911616557234</v>
      </c>
      <c r="BG144" s="4">
        <f>Tabela13[[#This Row],[V19]]/Tabela13[[#This Row],[V7]]</f>
        <v>0.16280271029282176</v>
      </c>
      <c r="BH144" s="4">
        <f>Tabela13[[#This Row],[V20]]/Tabela13[[#This Row],[V8]]</f>
        <v>0.32093842724248411</v>
      </c>
      <c r="BI144" s="4">
        <f>Tabela13[[#This Row],[V21]]/Tabela13[[#This Row],[V9]]</f>
        <v>0.12627334137495694</v>
      </c>
      <c r="BJ144" s="4">
        <f>Tabela13[[#This Row],[V22]]/Tabela13[[#This Row],[V10]]</f>
        <v>0.45398843274010175</v>
      </c>
      <c r="BK144" s="4">
        <f>Tabela13[[#This Row],[V23]]/Tabela13[[#This Row],[V11]]</f>
        <v>0.1986911616557234</v>
      </c>
      <c r="BL144" s="4">
        <f>Tabela13[[#This Row],[V24]]/Tabela13[[#This Row],[V12]]</f>
        <v>0.12627334137495694</v>
      </c>
      <c r="BM144" s="4">
        <f>Tabela13[[#This Row],[V25]]/Tabela13[[#This Row],[V13]]</f>
        <v>3.6478443857908244E-2</v>
      </c>
      <c r="BN144" s="4">
        <f>Tabela13[[#This Row],[V26]]/Tabela13[[#This Row],[V14]]</f>
        <v>0.16280271029282176</v>
      </c>
      <c r="BO144" s="4">
        <f>Tabela13[[#This Row],[V27]]/Tabela13[[#This Row],[V15]]</f>
        <v>0.16237780843734259</v>
      </c>
      <c r="BP144" s="4">
        <f>Tabela13[[#This Row],[V28]]/Tabela13[[#This Row],[V16]]</f>
        <v>3.6478443857908244E-2</v>
      </c>
      <c r="BQ144" s="4">
        <f>Tabela13[[#This Row],[V1]]-Tabela13[[#This Row],[V2]]</f>
        <v>-0.89793866264454536</v>
      </c>
      <c r="BR144" s="4">
        <f>Tabela13[[#This Row],[V1]]-Tabela13[[#This Row],[V3]]</f>
        <v>-0.5</v>
      </c>
      <c r="BS144" s="4">
        <f>Tabela13[[#This Row],[V1]]-Tabela13[[#This Row],[V4]]</f>
        <v>-0.39793866264454514</v>
      </c>
      <c r="BT144" s="4">
        <f>Tabela13[[#This Row],[V2]]-Tabela13[[#This Row],[V1]]</f>
        <v>0.89793866264454536</v>
      </c>
      <c r="BU144" s="4">
        <f>Tabela13[[#This Row],[V2]]-Tabela13[[#This Row],[V3]]</f>
        <v>0.39793866264454536</v>
      </c>
      <c r="BV144" s="4">
        <f>Tabela13[[#This Row],[V2]]-Tabela13[[#This Row],[V4]]</f>
        <v>0.50000000000000022</v>
      </c>
      <c r="BW144" s="4">
        <f>AVERAGE(Tabela13[[#This Row],[V41]],Tabela13[[#This Row],[V42]])</f>
        <v>-0.69896933132227268</v>
      </c>
      <c r="BX144" s="4">
        <f>AVERAGE(Tabela13[[#This Row],[V41]],Tabela13[[#This Row],[V43]])</f>
        <v>-0.64793866264454525</v>
      </c>
      <c r="BY144" s="4">
        <f>AVERAGE(Tabela13[[#This Row],[V41]],Tabela13[[#This Row],[V44]])</f>
        <v>0</v>
      </c>
      <c r="BZ144" s="4">
        <f>AVERAGE(Tabela13[[#This Row],[V41]],Tabela13[[#This Row],[V45]])</f>
        <v>-0.25</v>
      </c>
      <c r="CA144" s="4">
        <f>AVERAGE(Tabela13[[#This Row],[V41]],Tabela13[[#This Row],[V46]])</f>
        <v>-0.19896933132227257</v>
      </c>
      <c r="CB144" s="4">
        <f>AVERAGE(Tabela13[[#This Row],[V42]],Tabela13[[#This Row],[V41]])</f>
        <v>-0.69896933132227268</v>
      </c>
      <c r="CC144" s="4">
        <f>AVERAGE(Tabela13[[#This Row],[V42]],Tabela13[[#This Row],[V43]])</f>
        <v>-0.44896933132227257</v>
      </c>
      <c r="CD144" s="4">
        <f>AVERAGE(Tabela13[[#This Row],[V42]],Tabela13[[#This Row],[V44]])</f>
        <v>0.19896933132227268</v>
      </c>
      <c r="CE144" s="4">
        <f>AVERAGE(Tabela13[[#This Row],[V42]],Tabela13[[#This Row],[V45]])</f>
        <v>-5.103066867772732E-2</v>
      </c>
      <c r="CF144" s="4">
        <f>AVERAGE(Tabela13[[#This Row],[V42]],Tabela13[[#This Row],[V46]])</f>
        <v>0</v>
      </c>
      <c r="CG144" s="4">
        <f>AVERAGE(Tabela13[[#This Row],[V43]],Tabela13[[#This Row],[V41]])</f>
        <v>-0.64793866264454525</v>
      </c>
      <c r="CH144" s="4">
        <f>AVERAGE(Tabela13[[#This Row],[V43]],Tabela13[[#This Row],[V42]])</f>
        <v>-0.44896933132227257</v>
      </c>
      <c r="CI144" s="4">
        <f>AVERAGE(Tabela13[[#This Row],[V43]],Tabela13[[#This Row],[V44]])</f>
        <v>0.25000000000000011</v>
      </c>
      <c r="CJ144" s="4">
        <f>AVERAGE(Tabela13[[#This Row],[V43]],Tabela13[[#This Row],[V45]])</f>
        <v>0</v>
      </c>
      <c r="CK144" s="4">
        <f>AVERAGE(Tabela13[[#This Row],[V43]],Tabela13[[#This Row],[V46]])</f>
        <v>5.1030668677727542E-2</v>
      </c>
      <c r="CL144" s="4">
        <f>AVERAGE(Tabela13[[#This Row],[V44]],Tabela13[[#This Row],[V41]])</f>
        <v>0</v>
      </c>
      <c r="CM144" s="4">
        <f>AVERAGE(Tabela13[[#This Row],[V44]],Tabela13[[#This Row],[V42]])</f>
        <v>0.19896933132227268</v>
      </c>
      <c r="CN144" s="4">
        <f>AVERAGE(Tabela13[[#This Row],[V44]],Tabela13[[#This Row],[V43]])</f>
        <v>0.25000000000000011</v>
      </c>
      <c r="CO144" s="4">
        <f>AVERAGE(Tabela13[[#This Row],[V44]],Tabela13[[#This Row],[V45]])</f>
        <v>0.64793866264454536</v>
      </c>
      <c r="CP144" s="4">
        <f>AVERAGE(Tabela13[[#This Row],[V44]],Tabela13[[#This Row],[V46]])</f>
        <v>0.69896933132227279</v>
      </c>
      <c r="CQ144" s="4">
        <f>AVERAGE(Tabela13[[#This Row],[V45]],Tabela13[[#This Row],[V41]])</f>
        <v>-0.25</v>
      </c>
      <c r="CR144" s="4">
        <f>AVERAGE(Tabela13[[#This Row],[V45]],Tabela13[[#This Row],[V42]])</f>
        <v>-5.103066867772732E-2</v>
      </c>
      <c r="CS144" s="4">
        <f>AVERAGE(Tabela13[[#This Row],[V45]],Tabela13[[#This Row],[V43]])</f>
        <v>0</v>
      </c>
      <c r="CT144" s="4">
        <f>AVERAGE(Tabela13[[#This Row],[V45]],Tabela13[[#This Row],[V44]])</f>
        <v>0.64793866264454536</v>
      </c>
      <c r="CU144" s="4">
        <f>AVERAGE(Tabela13[[#This Row],[V45]],Tabela13[[#This Row],[V46]])</f>
        <v>0.44896933132227279</v>
      </c>
      <c r="CV144" s="4">
        <f>AVERAGE(Tabela13[[#This Row],[V46]],Tabela13[[#This Row],[V41]])</f>
        <v>-0.19896933132227257</v>
      </c>
      <c r="CW144" s="4">
        <f>AVERAGE(Tabela13[[#This Row],[V46]],Tabela13[[#This Row],[V42]])</f>
        <v>0</v>
      </c>
      <c r="CX144" s="4">
        <f>AVERAGE(Tabela13[[#This Row],[V46]],Tabela13[[#This Row],[V43]])</f>
        <v>5.1030668677727542E-2</v>
      </c>
      <c r="CY144" s="4">
        <f>AVERAGE(Tabela13[[#This Row],[V46]],Tabela13[[#This Row],[V44]])</f>
        <v>0.69896933132227279</v>
      </c>
      <c r="CZ144" s="4">
        <f>AVERAGE(Tabela13[[#This Row],[V46]],Tabela13[[#This Row],[V45]])</f>
        <v>0.44896933132227279</v>
      </c>
      <c r="DA144" s="3">
        <f>_xlfn.STDEV.S(Tabela13[[#This Row],[V41]],Tabela13[[#This Row],[V42]])</f>
        <v>0.28138512685226386</v>
      </c>
      <c r="DB144" s="3">
        <f>_xlfn.STDEV.S(Tabela13[[#This Row],[V41]],Tabela13[[#This Row],[V43]])</f>
        <v>0.35355339059327406</v>
      </c>
      <c r="DC144" s="3">
        <f>_xlfn.STDEV.S(Tabela13[[#This Row],[V41]],Tabela13[[#This Row],[V44]])</f>
        <v>1.2698770348910753</v>
      </c>
      <c r="DD144" s="3">
        <f>_xlfn.STDEV.S(Tabela13[[#This Row],[V41]],Tabela13[[#This Row],[V45]])</f>
        <v>0.91632364429780155</v>
      </c>
      <c r="DE144" s="3">
        <f>_xlfn.STDEV.S(Tabela13[[#This Row],[V41]],Tabela13[[#This Row],[V46]])</f>
        <v>0.9884919080388116</v>
      </c>
      <c r="DF144" s="3">
        <f>_xlfn.STDEV.S(Tabela13[[#This Row],[V42]],Tabela13[[#This Row],[V41]])</f>
        <v>0.28138512685226386</v>
      </c>
      <c r="DG144" s="3">
        <f>_xlfn.STDEV.S(Tabela13[[#This Row],[V42]],Tabela13[[#This Row],[V43]])</f>
        <v>7.2168263741010055E-2</v>
      </c>
      <c r="DH144" s="3">
        <f>_xlfn.STDEV.S(Tabela13[[#This Row],[V42]],Tabela13[[#This Row],[V44]])</f>
        <v>0.98849190803881137</v>
      </c>
      <c r="DI144" s="3">
        <f>_xlfn.STDEV.S(Tabela13[[#This Row],[V42]],Tabela13[[#This Row],[V45]])</f>
        <v>0.63493851744553764</v>
      </c>
      <c r="DJ144" s="3">
        <f>_xlfn.STDEV.S(Tabela13[[#This Row],[V42]],Tabela13[[#This Row],[V46]])</f>
        <v>0.70710678118654768</v>
      </c>
      <c r="DK144" s="3">
        <f>_xlfn.STDEV.S(Tabela13[[#This Row],[V43]],Tabela13[[#This Row],[V41]])</f>
        <v>0.35355339059327406</v>
      </c>
      <c r="DL144" s="3">
        <f>_xlfn.STDEV.S(Tabela13[[#This Row],[V43]],Tabela13[[#This Row],[V42]])</f>
        <v>7.2168263741010055E-2</v>
      </c>
      <c r="DM144" s="3">
        <f>_xlfn.STDEV.S(Tabela13[[#This Row],[V43]],Tabela13[[#This Row],[V44]])</f>
        <v>0.91632364429780144</v>
      </c>
      <c r="DN144" s="3">
        <f>_xlfn.STDEV.S(Tabela13[[#This Row],[V43]],Tabela13[[#This Row],[V45]])</f>
        <v>0.5627702537045276</v>
      </c>
      <c r="DO144" s="3">
        <f>_xlfn.STDEV.S(Tabela13[[#This Row],[V43]],Tabela13[[#This Row],[V46]])</f>
        <v>0.63493851744553764</v>
      </c>
      <c r="DP144" s="3">
        <f>_xlfn.STDEV.S(Tabela13[[#This Row],[V44]],Tabela13[[#This Row],[V41]])</f>
        <v>1.2698770348910753</v>
      </c>
      <c r="DQ144" s="3">
        <f>_xlfn.STDEV.S(Tabela13[[#This Row],[V44]],Tabela13[[#This Row],[V42]])</f>
        <v>0.98849190803881137</v>
      </c>
      <c r="DR144" s="3">
        <f>_xlfn.STDEV.S(Tabela13[[#This Row],[V44]],Tabela13[[#This Row],[V43]])</f>
        <v>0.91632364429780144</v>
      </c>
      <c r="DS144" s="3">
        <f>_xlfn.STDEV.S(Tabela13[[#This Row],[V44]],Tabela13[[#This Row],[V45]])</f>
        <v>0.3535533905932739</v>
      </c>
      <c r="DT144" s="3">
        <f>_xlfn.STDEV.S(Tabela13[[#This Row],[V44]],Tabela13[[#This Row],[V46]])</f>
        <v>0.28138512685226402</v>
      </c>
      <c r="DU144" s="3">
        <f>_xlfn.STDEV.S(Tabela13[[#This Row],[V45]],Tabela13[[#This Row],[V41]])</f>
        <v>0.91632364429780155</v>
      </c>
      <c r="DV144" s="3">
        <f>_xlfn.STDEV.S(Tabela13[[#This Row],[V45]],Tabela13[[#This Row],[V42]])</f>
        <v>0.63493851744553764</v>
      </c>
      <c r="DW144" s="3">
        <f>_xlfn.STDEV.S(Tabela13[[#This Row],[V45]],Tabela13[[#This Row],[V43]])</f>
        <v>0.5627702537045276</v>
      </c>
      <c r="DX144" s="3">
        <f>_xlfn.STDEV.S(Tabela13[[#This Row],[V45]],Tabela13[[#This Row],[V44]])</f>
        <v>0.3535533905932739</v>
      </c>
      <c r="DY144" s="3">
        <f>_xlfn.STDEV.S(Tabela13[[#This Row],[V45]],Tabela13[[#This Row],[V46]])</f>
        <v>7.2168263741010055E-2</v>
      </c>
      <c r="DZ144" s="3">
        <f>_xlfn.STDEV.S(Tabela13[[#This Row],[V46]],Tabela13[[#This Row],[V41]])</f>
        <v>0.9884919080388116</v>
      </c>
      <c r="EA144" s="3">
        <f>_xlfn.STDEV.S(Tabela13[[#This Row],[V46]],Tabela13[[#This Row],[V42]])</f>
        <v>0.70710678118654768</v>
      </c>
      <c r="EB144" s="3">
        <f>_xlfn.STDEV.S(Tabela13[[#This Row],[V46]],Tabela13[[#This Row],[V43]])</f>
        <v>0.63493851744553764</v>
      </c>
      <c r="EC144" s="3">
        <f>_xlfn.STDEV.S(Tabela13[[#This Row],[V46]],Tabela13[[#This Row],[V44]])</f>
        <v>0.28138512685226402</v>
      </c>
      <c r="ED144" s="3">
        <f>_xlfn.STDEV.S(Tabela13[[#This Row],[V46]],Tabela13[[#This Row],[V45]])</f>
        <v>7.2168263741010055E-2</v>
      </c>
      <c r="EE144" s="3">
        <f t="shared" si="164"/>
        <v>-0.40257149240003787</v>
      </c>
      <c r="EF144" s="3">
        <f t="shared" si="165"/>
        <v>-0.54565873434725265</v>
      </c>
      <c r="EG144" s="3" t="str">
        <f t="shared" si="166"/>
        <v/>
      </c>
      <c r="EH144" s="3">
        <f t="shared" si="167"/>
        <v>-3.6652945771912062</v>
      </c>
      <c r="EI144" s="3">
        <f t="shared" si="168"/>
        <v>-4.9680616679449034</v>
      </c>
      <c r="EJ144" s="3">
        <f t="shared" si="169"/>
        <v>-0.40257149240003787</v>
      </c>
      <c r="EK144" s="3">
        <f t="shared" si="170"/>
        <v>-0.1607420790379272</v>
      </c>
      <c r="EL144" s="3">
        <f t="shared" si="171"/>
        <v>4.9680616679448999</v>
      </c>
      <c r="EM144" s="3">
        <f t="shared" si="172"/>
        <v>-12.442292721174177</v>
      </c>
      <c r="EN144" s="3" t="str">
        <f t="shared" si="173"/>
        <v/>
      </c>
      <c r="EO144" s="3">
        <f t="shared" si="174"/>
        <v>-0.54565873434725265</v>
      </c>
      <c r="EP144" s="3">
        <f t="shared" si="175"/>
        <v>-0.1607420790379272</v>
      </c>
      <c r="EQ144" s="3">
        <f t="shared" si="176"/>
        <v>3.665294577191204</v>
      </c>
      <c r="ER144" s="3" t="str">
        <f t="shared" si="177"/>
        <v/>
      </c>
      <c r="ES144" s="3" t="str">
        <f t="shared" si="178"/>
        <v/>
      </c>
      <c r="ET144" s="3" t="str">
        <f t="shared" si="179"/>
        <v/>
      </c>
      <c r="EU144" s="3" t="str">
        <f t="shared" si="180"/>
        <v/>
      </c>
      <c r="EV144" s="3">
        <f t="shared" si="181"/>
        <v>3.665294577191204</v>
      </c>
      <c r="EW144" s="3">
        <f t="shared" si="182"/>
        <v>0.54565873434725232</v>
      </c>
      <c r="EX144" s="3">
        <f t="shared" si="183"/>
        <v>0.40257149240003803</v>
      </c>
      <c r="EY144" s="3">
        <f t="shared" si="184"/>
        <v>-3.6652945771912062</v>
      </c>
      <c r="EZ144" s="3">
        <f t="shared" si="185"/>
        <v>-12.442292721174177</v>
      </c>
      <c r="FA144" s="3" t="str">
        <f t="shared" si="186"/>
        <v/>
      </c>
      <c r="FB144" s="3">
        <f t="shared" si="187"/>
        <v>0.54565873434725232</v>
      </c>
      <c r="FC144" s="3">
        <f t="shared" si="188"/>
        <v>0.16074207903792712</v>
      </c>
      <c r="FD144" s="3">
        <f t="shared" si="189"/>
        <v>-4.9680616679449034</v>
      </c>
      <c r="FE144" s="3" t="str">
        <f t="shared" si="190"/>
        <v/>
      </c>
      <c r="FF144" s="3">
        <f t="shared" si="191"/>
        <v>12.442292721174121</v>
      </c>
      <c r="FG144" s="3">
        <f t="shared" si="192"/>
        <v>0.40257149240003803</v>
      </c>
      <c r="FH144" s="3">
        <f t="shared" si="193"/>
        <v>0.16074207903792712</v>
      </c>
      <c r="FI144" s="4">
        <f t="shared" si="194"/>
        <v>2.5641025641025643</v>
      </c>
      <c r="FJ144" s="4">
        <f t="shared" si="195"/>
        <v>0.23529411764705882</v>
      </c>
      <c r="FK144" s="4">
        <f t="shared" si="196"/>
        <v>0.29028744326777606</v>
      </c>
      <c r="FL144" s="4">
        <f t="shared" si="197"/>
        <v>2.5893494704992435</v>
      </c>
      <c r="FM144" s="4">
        <f>Tabela13[[#This Row],[V139]]-Tabela13[[#This Row],[V140]]</f>
        <v>-2.2990620272314675</v>
      </c>
      <c r="FN144" s="4">
        <f>Tabela13[[#This Row],[V1]]-Tabela13[[#This Row],[V2]]/2</f>
        <v>0.31573655103066844</v>
      </c>
      <c r="FO144" s="4">
        <f>Tabela13[[#This Row],[V1]]-Tabela13[[#This Row],[V3]]/2</f>
        <v>0.51470588235294112</v>
      </c>
      <c r="FP144" s="4">
        <f>Tabela13[[#This Row],[V1]]-Tabela13[[#This Row],[V4]]/2</f>
        <v>0.56573655103066856</v>
      </c>
      <c r="FQ144" s="4">
        <f>Tabela13[[#This Row],[V2]]-Tabela13[[#This Row],[V1]]/2</f>
        <v>1.6626445449974865</v>
      </c>
      <c r="FR144" s="4">
        <f>Tabela13[[#This Row],[V2]]-Tabela13[[#This Row],[V3]]/2</f>
        <v>1.4126445449974865</v>
      </c>
      <c r="FS144" s="4">
        <f>Tabela13[[#This Row],[V2]]-Tabela13[[#This Row],[V4]]/2</f>
        <v>1.4636752136752138</v>
      </c>
      <c r="FT144" s="4">
        <f t="shared" si="198"/>
        <v>0.3058307470515601</v>
      </c>
      <c r="FU144" s="4">
        <f t="shared" si="199"/>
        <v>0.47534298216649501</v>
      </c>
      <c r="FV144" s="4">
        <f t="shared" si="200"/>
        <v>0.51484468615106382</v>
      </c>
      <c r="FW144" s="4">
        <f t="shared" si="201"/>
        <v>1.0293102550684685</v>
      </c>
      <c r="FX144" s="4">
        <f t="shared" si="202"/>
        <v>0.95479322525711063</v>
      </c>
      <c r="FY144" s="4">
        <f t="shared" si="203"/>
        <v>0.97142677719713033</v>
      </c>
      <c r="FZ144" s="4">
        <f t="shared" si="204"/>
        <v>55.049534469280815</v>
      </c>
      <c r="GA144" s="4">
        <f t="shared" si="205"/>
        <v>85.561736789969103</v>
      </c>
      <c r="GB144" s="4">
        <f t="shared" si="206"/>
        <v>92.672043507191489</v>
      </c>
      <c r="GC144" s="4">
        <f t="shared" si="207"/>
        <v>185.27584591232434</v>
      </c>
      <c r="GD144" s="4">
        <f t="shared" si="208"/>
        <v>171.86278054627991</v>
      </c>
      <c r="GE144" s="4">
        <f t="shared" si="209"/>
        <v>174.85681989548345</v>
      </c>
      <c r="GF144" s="4">
        <f>Tabela13[[#This Row],[V1]]-Tabela13[[#This Row],[V2]]/Tabela13[[#This Row],[V2]]</f>
        <v>0.52941176470588225</v>
      </c>
      <c r="GG144" s="4">
        <f>Tabela13[[#This Row],[V1]]-Tabela13[[#This Row],[V3]]/Tabela13[[#This Row],[V3]]</f>
        <v>0.52941176470588225</v>
      </c>
      <c r="GH144" s="4">
        <f>Tabela13[[#This Row],[V1]]-Tabela13[[#This Row],[V4]]/Tabela13[[#This Row],[V4]]</f>
        <v>0.52941176470588225</v>
      </c>
      <c r="GI144" s="4">
        <f>Tabela13[[#This Row],[V2]]-Tabela13[[#This Row],[V1]]/Tabela13[[#This Row],[V1]]</f>
        <v>1.4273504273504276</v>
      </c>
      <c r="GJ144" s="4">
        <f>Tabela13[[#This Row],[V2]]-Tabela13[[#This Row],[V3]]/Tabela13[[#This Row],[V3]]</f>
        <v>1.4273504273504276</v>
      </c>
      <c r="GK144" s="4">
        <f>Tabela13[[#This Row],[V2]]-Tabela13[[#This Row],[V4]]/Tabela13[[#This Row],[V4]]</f>
        <v>1.4273504273504276</v>
      </c>
      <c r="GL144" s="4">
        <f t="shared" si="210"/>
        <v>0.36894226252325107</v>
      </c>
      <c r="GM144" s="4">
        <f t="shared" si="211"/>
        <v>1.9783810960281549</v>
      </c>
      <c r="GN144" s="4">
        <f t="shared" si="212"/>
        <v>0.18648695302636503</v>
      </c>
      <c r="GO144" s="3">
        <f t="shared" si="213"/>
        <v>0</v>
      </c>
      <c r="GP144" s="3">
        <v>100</v>
      </c>
      <c r="GQ144" s="3">
        <f t="shared" si="214"/>
        <v>-1</v>
      </c>
      <c r="GR144" s="3">
        <f t="shared" si="215"/>
        <v>-100</v>
      </c>
      <c r="GS144" s="34">
        <f>COUNTIF($D$2:D143,Tabela13[[#This Row],[HomeTeam]])</f>
        <v>6</v>
      </c>
      <c r="GT144" s="34">
        <f>COUNTIF($E$2:E143,Tabela13[[#This Row],[AwayTeam]])</f>
        <v>6</v>
      </c>
      <c r="GU144" s="3">
        <f>IFERROR(AVERAGEIFS($AD$2:AD143,$D$2:D143,Tabela13[[#This Row],[HomeTeam]],$GS$2:GS143,"&gt;="&amp;Tabela13[[#This Row],[Contagem_H]]-5),"")</f>
        <v>0.88524024994613237</v>
      </c>
      <c r="GV144" s="3">
        <f>IFERROR(AVERAGEIFS($G$2:G143,$E$2:E143,Tabela13[[#This Row],[AwayTeam]],$GT$2:GT143,"&gt;="&amp;Tabela13[[#This Row],[Contagem_A]]-5),"")</f>
        <v>1.6</v>
      </c>
      <c r="GW144" s="3">
        <f>IFERROR(AVERAGEIFS($GQ$2:GQ143,$D$2:D143,Tabela13[[#This Row],[HomeTeam]],$GS$2:GS143,"&gt;="&amp;Tabela13[[#This Row],[Contagem_H]]-5),"")</f>
        <v>-0.2</v>
      </c>
    </row>
    <row r="145" spans="1:205" x14ac:dyDescent="0.25">
      <c r="A145" t="s">
        <v>127</v>
      </c>
      <c r="B145" t="s">
        <v>188</v>
      </c>
      <c r="C145" t="s">
        <v>186</v>
      </c>
      <c r="D145" t="s">
        <v>15</v>
      </c>
      <c r="E145" t="s">
        <v>22</v>
      </c>
      <c r="F145" s="3">
        <v>2</v>
      </c>
      <c r="G145" s="3">
        <v>1</v>
      </c>
      <c r="H145" s="3" t="str">
        <f t="shared" si="216"/>
        <v>H</v>
      </c>
      <c r="I145" s="3">
        <v>1.7</v>
      </c>
      <c r="J145" s="3">
        <v>4.2</v>
      </c>
      <c r="K145" s="3">
        <v>4.5</v>
      </c>
      <c r="L145" s="3">
        <v>1.62</v>
      </c>
      <c r="M145" s="3">
        <v>2.25</v>
      </c>
      <c r="N145" s="3">
        <f t="shared" si="145"/>
        <v>3</v>
      </c>
      <c r="O145" s="3">
        <f t="shared" si="146"/>
        <v>3</v>
      </c>
      <c r="P145" s="3">
        <f t="shared" si="147"/>
        <v>0</v>
      </c>
      <c r="Q145" s="3">
        <f t="shared" si="148"/>
        <v>4.8552754435107204E-2</v>
      </c>
      <c r="R145" s="3">
        <f t="shared" si="149"/>
        <v>6.1728395061728336E-2</v>
      </c>
      <c r="S145" s="3">
        <f t="shared" si="150"/>
        <v>1.7825396825396822</v>
      </c>
      <c r="T145" s="3">
        <f t="shared" si="151"/>
        <v>4.4039215686274504</v>
      </c>
      <c r="U145" s="3">
        <f t="shared" si="152"/>
        <v>4.7184873949579824</v>
      </c>
      <c r="V145" s="3">
        <f t="shared" si="153"/>
        <v>1.6986554621848737</v>
      </c>
      <c r="W145" s="3">
        <f t="shared" si="154"/>
        <v>2.3592436974789912</v>
      </c>
      <c r="X145" s="4">
        <f t="shared" si="155"/>
        <v>0.58823529411764708</v>
      </c>
      <c r="Y145" s="4">
        <f t="shared" si="156"/>
        <v>0.23809523809523808</v>
      </c>
      <c r="Z145" s="4">
        <f t="shared" si="157"/>
        <v>0.22222222222222221</v>
      </c>
      <c r="AA145" s="4">
        <f t="shared" si="158"/>
        <v>0.61728395061728392</v>
      </c>
      <c r="AB145" s="4">
        <f t="shared" si="159"/>
        <v>0.44444444444444442</v>
      </c>
      <c r="AC145" s="4">
        <f t="shared" si="160"/>
        <v>1.2941176470588236</v>
      </c>
      <c r="AD145" s="4">
        <f t="shared" si="161"/>
        <v>0.61111111111111116</v>
      </c>
      <c r="AE145" s="4">
        <f t="shared" si="162"/>
        <v>0.79411764705882359</v>
      </c>
      <c r="AF145" s="4">
        <f t="shared" si="163"/>
        <v>1.1111111111111112</v>
      </c>
      <c r="AG145" s="4">
        <f>IFERROR(AVERAGE(Tabela13[[#This Row],[V1]],Tabela13[[#This Row],[V2]]),"")</f>
        <v>0.95261437908496738</v>
      </c>
      <c r="AH145" s="4">
        <f>IFERROR(AVERAGE(Tabela13[[#This Row],[V1]],Tabela13[[#This Row],[V3]]),"")</f>
        <v>1.0441176470588236</v>
      </c>
      <c r="AI145" s="4">
        <f>IFERROR(AVERAGE(Tabela13[[#This Row],[V1]],Tabela13[[#This Row],[V4]]),"")</f>
        <v>1.2026143790849675</v>
      </c>
      <c r="AJ145" s="4">
        <f>IFERROR(AVERAGE(Tabela13[[#This Row],[V2]],Tabela13[[#This Row],[V1]]),"")</f>
        <v>0.95261437908496738</v>
      </c>
      <c r="AK145" s="4">
        <f>IFERROR(AVERAGE(Tabela13[[#This Row],[V2]],Tabela13[[#This Row],[V3]]),"")</f>
        <v>0.70261437908496738</v>
      </c>
      <c r="AL145" s="4">
        <f>IFERROR(AVERAGE(Tabela13[[#This Row],[V2]],Tabela13[[#This Row],[V4]]),"")</f>
        <v>0.86111111111111116</v>
      </c>
      <c r="AM145" s="4">
        <f>IFERROR(AVERAGE(Tabela13[[#This Row],[V3]],Tabela13[[#This Row],[V1]]),"")</f>
        <v>1.0441176470588236</v>
      </c>
      <c r="AN145" s="4">
        <f>IFERROR(AVERAGE(Tabela13[[#This Row],[V3]],Tabela13[[#This Row],[V2]]),"")</f>
        <v>0.70261437908496738</v>
      </c>
      <c r="AO145" s="4">
        <f>IFERROR(AVERAGE(Tabela13[[#This Row],[V3]],Tabela13[[#This Row],[V4]]),"")</f>
        <v>0.95261437908496738</v>
      </c>
      <c r="AP145" s="4">
        <f>IFERROR(AVERAGE(Tabela13[[#This Row],[V4]],Tabela13[[#This Row],[V1]]),"")</f>
        <v>1.2026143790849675</v>
      </c>
      <c r="AQ145" s="4">
        <f>IFERROR(AVERAGE(Tabela13[[#This Row],[V4]],Tabela13[[#This Row],[V2]]),"")</f>
        <v>0.86111111111111116</v>
      </c>
      <c r="AR145" s="4">
        <f>IFERROR(AVERAGE(Tabela13[[#This Row],[V4]],Tabela13[[#This Row],[V3]]),"")</f>
        <v>0.95261437908496738</v>
      </c>
      <c r="AS145" s="4">
        <f>_xlfn.STDEV.S(Tabela13[[#This Row],[V1]:[V2]])</f>
        <v>0.48295855316336056</v>
      </c>
      <c r="AT145" s="4">
        <f>_xlfn.STDEV.S(Tabela13[[#This Row],[V1]],Tabela13[[#This Row],[V3]])</f>
        <v>0.35355339059327312</v>
      </c>
      <c r="AU145" s="4">
        <f>_xlfn.STDEV.S(Tabela13[[#This Row],[V1]],Tabela13[[#This Row],[V4]])</f>
        <v>0.12940516257008713</v>
      </c>
      <c r="AV145" s="4">
        <f>_xlfn.STDEV.S(Tabela13[[#This Row],[V2]],Tabela13[[#This Row],[V1]])</f>
        <v>0.48295855316336056</v>
      </c>
      <c r="AW145" s="4">
        <f>_xlfn.STDEV.S(Tabela13[[#This Row],[V2]],Tabela13[[#This Row],[V3]])</f>
        <v>0.12940516257008725</v>
      </c>
      <c r="AX145" s="4">
        <f>_xlfn.STDEV.S(Tabela13[[#This Row],[V42]],Tabela13[[#This Row],[V44]])</f>
        <v>0.83651194375663473</v>
      </c>
      <c r="AY145" s="4">
        <f>_xlfn.STDEV.S(Tabela13[[#This Row],[V3]],Tabela13[[#This Row],[V1]])</f>
        <v>0.35355339059327312</v>
      </c>
      <c r="AZ145" s="4">
        <f>_xlfn.STDEV.S(Tabela13[[#This Row],[V3]],Tabela13[[#This Row],[V2]])</f>
        <v>0.12940516257008725</v>
      </c>
      <c r="BA145" s="4">
        <f>_xlfn.STDEV.S(Tabela13[[#This Row],[V3]],Tabela13[[#This Row],[V4]])</f>
        <v>0.22414822802318643</v>
      </c>
      <c r="BB145" s="4">
        <f>_xlfn.STDEV.S(Tabela13[[#This Row],[V4]],Tabela13[[#This Row],[V1]])</f>
        <v>0.12940516257008713</v>
      </c>
      <c r="BC145" s="4">
        <f>_xlfn.STDEV.S(Tabela13[[#This Row],[V4]],Tabela13[[#This Row],[V2]])</f>
        <v>0.35355339059327379</v>
      </c>
      <c r="BD145" s="4">
        <f>_xlfn.STDEV.S(Tabela13[[#This Row],[V4]],Tabela13[[#This Row],[V3]])</f>
        <v>0.22414822802318643</v>
      </c>
      <c r="BE145" s="4">
        <f>Tabela13[[#This Row],[V17]]/Tabela13[[#This Row],[V5]]</f>
        <v>0.50698222047337327</v>
      </c>
      <c r="BF145" s="4">
        <f>Tabela13[[#This Row],[V18]]/Tabela13[[#This Row],[V6]]</f>
        <v>0.33861451493440242</v>
      </c>
      <c r="BG145" s="4">
        <f>Tabela13[[#This Row],[V19]]/Tabela13[[#This Row],[V7]]</f>
        <v>0.10760320583273549</v>
      </c>
      <c r="BH145" s="4">
        <f>Tabela13[[#This Row],[V20]]/Tabela13[[#This Row],[V8]]</f>
        <v>0.50698222047337327</v>
      </c>
      <c r="BI145" s="4">
        <f>Tabela13[[#This Row],[V21]]/Tabela13[[#This Row],[V9]]</f>
        <v>0.184176649983473</v>
      </c>
      <c r="BJ145" s="4">
        <f>Tabela13[[#This Row],[V22]]/Tabela13[[#This Row],[V10]]</f>
        <v>0.97143322500770479</v>
      </c>
      <c r="BK145" s="4">
        <f>Tabela13[[#This Row],[V23]]/Tabela13[[#This Row],[V11]]</f>
        <v>0.33861451493440242</v>
      </c>
      <c r="BL145" s="4">
        <f>Tabela13[[#This Row],[V24]]/Tabela13[[#This Row],[V12]]</f>
        <v>0.184176649983473</v>
      </c>
      <c r="BM145" s="4">
        <f>Tabela13[[#This Row],[V25]]/Tabela13[[#This Row],[V13]]</f>
        <v>0.23529796835367081</v>
      </c>
      <c r="BN145" s="4">
        <f>Tabela13[[#This Row],[V26]]/Tabela13[[#This Row],[V14]]</f>
        <v>0.10760320583273549</v>
      </c>
      <c r="BO145" s="4">
        <f>Tabela13[[#This Row],[V27]]/Tabela13[[#This Row],[V15]]</f>
        <v>0.41057813101154372</v>
      </c>
      <c r="BP145" s="4">
        <f>Tabela13[[#This Row],[V28]]/Tabela13[[#This Row],[V16]]</f>
        <v>0.23529796835367081</v>
      </c>
      <c r="BQ145" s="4">
        <f>Tabela13[[#This Row],[V1]]-Tabela13[[#This Row],[V2]]</f>
        <v>0.68300653594771243</v>
      </c>
      <c r="BR145" s="4">
        <f>Tabela13[[#This Row],[V1]]-Tabela13[[#This Row],[V3]]</f>
        <v>0.5</v>
      </c>
      <c r="BS145" s="4">
        <f>Tabela13[[#This Row],[V1]]-Tabela13[[#This Row],[V4]]</f>
        <v>0.18300653594771243</v>
      </c>
      <c r="BT145" s="4">
        <f>Tabela13[[#This Row],[V2]]-Tabela13[[#This Row],[V1]]</f>
        <v>-0.68300653594771243</v>
      </c>
      <c r="BU145" s="4">
        <f>Tabela13[[#This Row],[V2]]-Tabela13[[#This Row],[V3]]</f>
        <v>-0.18300653594771243</v>
      </c>
      <c r="BV145" s="4">
        <f>Tabela13[[#This Row],[V2]]-Tabela13[[#This Row],[V4]]</f>
        <v>-0.5</v>
      </c>
      <c r="BW145" s="4">
        <f>AVERAGE(Tabela13[[#This Row],[V41]],Tabela13[[#This Row],[V42]])</f>
        <v>0.59150326797385622</v>
      </c>
      <c r="BX145" s="4">
        <f>AVERAGE(Tabela13[[#This Row],[V41]],Tabela13[[#This Row],[V43]])</f>
        <v>0.43300653594771243</v>
      </c>
      <c r="BY145" s="4">
        <f>AVERAGE(Tabela13[[#This Row],[V41]],Tabela13[[#This Row],[V44]])</f>
        <v>0</v>
      </c>
      <c r="BZ145" s="4">
        <f>AVERAGE(Tabela13[[#This Row],[V41]],Tabela13[[#This Row],[V45]])</f>
        <v>0.25</v>
      </c>
      <c r="CA145" s="4">
        <f>AVERAGE(Tabela13[[#This Row],[V41]],Tabela13[[#This Row],[V46]])</f>
        <v>9.1503267973856217E-2</v>
      </c>
      <c r="CB145" s="4">
        <f>AVERAGE(Tabela13[[#This Row],[V42]],Tabela13[[#This Row],[V41]])</f>
        <v>0.59150326797385622</v>
      </c>
      <c r="CC145" s="4">
        <f>AVERAGE(Tabela13[[#This Row],[V42]],Tabela13[[#This Row],[V43]])</f>
        <v>0.34150326797385622</v>
      </c>
      <c r="CD145" s="4">
        <f>AVERAGE(Tabela13[[#This Row],[V42]],Tabela13[[#This Row],[V44]])</f>
        <v>-9.1503267973856217E-2</v>
      </c>
      <c r="CE145" s="4">
        <f>AVERAGE(Tabela13[[#This Row],[V42]],Tabela13[[#This Row],[V45]])</f>
        <v>0.15849673202614378</v>
      </c>
      <c r="CF145" s="4">
        <f>AVERAGE(Tabela13[[#This Row],[V42]],Tabela13[[#This Row],[V46]])</f>
        <v>0</v>
      </c>
      <c r="CG145" s="4">
        <f>AVERAGE(Tabela13[[#This Row],[V43]],Tabela13[[#This Row],[V41]])</f>
        <v>0.43300653594771243</v>
      </c>
      <c r="CH145" s="4">
        <f>AVERAGE(Tabela13[[#This Row],[V43]],Tabela13[[#This Row],[V42]])</f>
        <v>0.34150326797385622</v>
      </c>
      <c r="CI145" s="4">
        <f>AVERAGE(Tabela13[[#This Row],[V43]],Tabela13[[#This Row],[V44]])</f>
        <v>-0.25</v>
      </c>
      <c r="CJ145" s="4">
        <f>AVERAGE(Tabela13[[#This Row],[V43]],Tabela13[[#This Row],[V45]])</f>
        <v>0</v>
      </c>
      <c r="CK145" s="4">
        <f>AVERAGE(Tabela13[[#This Row],[V43]],Tabela13[[#This Row],[V46]])</f>
        <v>-0.15849673202614378</v>
      </c>
      <c r="CL145" s="4">
        <f>AVERAGE(Tabela13[[#This Row],[V44]],Tabela13[[#This Row],[V41]])</f>
        <v>0</v>
      </c>
      <c r="CM145" s="4">
        <f>AVERAGE(Tabela13[[#This Row],[V44]],Tabela13[[#This Row],[V42]])</f>
        <v>-9.1503267973856217E-2</v>
      </c>
      <c r="CN145" s="4">
        <f>AVERAGE(Tabela13[[#This Row],[V44]],Tabela13[[#This Row],[V43]])</f>
        <v>-0.25</v>
      </c>
      <c r="CO145" s="4">
        <f>AVERAGE(Tabela13[[#This Row],[V44]],Tabela13[[#This Row],[V45]])</f>
        <v>-0.43300653594771243</v>
      </c>
      <c r="CP145" s="4">
        <f>AVERAGE(Tabela13[[#This Row],[V44]],Tabela13[[#This Row],[V46]])</f>
        <v>-0.59150326797385622</v>
      </c>
      <c r="CQ145" s="4">
        <f>AVERAGE(Tabela13[[#This Row],[V45]],Tabela13[[#This Row],[V41]])</f>
        <v>0.25</v>
      </c>
      <c r="CR145" s="4">
        <f>AVERAGE(Tabela13[[#This Row],[V45]],Tabela13[[#This Row],[V42]])</f>
        <v>0.15849673202614378</v>
      </c>
      <c r="CS145" s="4">
        <f>AVERAGE(Tabela13[[#This Row],[V45]],Tabela13[[#This Row],[V43]])</f>
        <v>0</v>
      </c>
      <c r="CT145" s="4">
        <f>AVERAGE(Tabela13[[#This Row],[V45]],Tabela13[[#This Row],[V44]])</f>
        <v>-0.43300653594771243</v>
      </c>
      <c r="CU145" s="4">
        <f>AVERAGE(Tabela13[[#This Row],[V45]],Tabela13[[#This Row],[V46]])</f>
        <v>-0.34150326797385622</v>
      </c>
      <c r="CV145" s="4">
        <f>AVERAGE(Tabela13[[#This Row],[V46]],Tabela13[[#This Row],[V41]])</f>
        <v>9.1503267973856217E-2</v>
      </c>
      <c r="CW145" s="4">
        <f>AVERAGE(Tabela13[[#This Row],[V46]],Tabela13[[#This Row],[V42]])</f>
        <v>0</v>
      </c>
      <c r="CX145" s="4">
        <f>AVERAGE(Tabela13[[#This Row],[V46]],Tabela13[[#This Row],[V43]])</f>
        <v>-0.15849673202614378</v>
      </c>
      <c r="CY145" s="4">
        <f>AVERAGE(Tabela13[[#This Row],[V46]],Tabela13[[#This Row],[V44]])</f>
        <v>-0.59150326797385622</v>
      </c>
      <c r="CZ145" s="4">
        <f>AVERAGE(Tabela13[[#This Row],[V46]],Tabela13[[#This Row],[V45]])</f>
        <v>-0.34150326797385622</v>
      </c>
      <c r="DA145" s="3">
        <f>_xlfn.STDEV.S(Tabela13[[#This Row],[V41]],Tabela13[[#This Row],[V42]])</f>
        <v>0.12940516257008725</v>
      </c>
      <c r="DB145" s="3">
        <f>_xlfn.STDEV.S(Tabela13[[#This Row],[V41]],Tabela13[[#This Row],[V43]])</f>
        <v>0.35355339059327379</v>
      </c>
      <c r="DC145" s="3">
        <f>_xlfn.STDEV.S(Tabela13[[#This Row],[V41]],Tabela13[[#This Row],[V44]])</f>
        <v>0.96591710632672179</v>
      </c>
      <c r="DD145" s="3">
        <f>_xlfn.STDEV.S(Tabela13[[#This Row],[V41]],Tabela13[[#This Row],[V45]])</f>
        <v>0.61236371573344806</v>
      </c>
      <c r="DE145" s="3">
        <f>_xlfn.STDEV.S(Tabela13[[#This Row],[V41]],Tabela13[[#This Row],[V46]])</f>
        <v>0.83651194375663473</v>
      </c>
      <c r="DF145" s="3">
        <f>_xlfn.STDEV.S(Tabela13[[#This Row],[V42]],Tabela13[[#This Row],[V41]])</f>
        <v>0.12940516257008725</v>
      </c>
      <c r="DG145" s="3">
        <f>_xlfn.STDEV.S(Tabela13[[#This Row],[V42]],Tabela13[[#This Row],[V43]])</f>
        <v>0.22414822802318662</v>
      </c>
      <c r="DH145" s="3">
        <f>_xlfn.STDEV.S(Tabela13[[#This Row],[V42]],Tabela13[[#This Row],[V44]])</f>
        <v>0.83651194375663473</v>
      </c>
      <c r="DI145" s="3">
        <f>_xlfn.STDEV.S(Tabela13[[#This Row],[V42]],Tabela13[[#This Row],[V45]])</f>
        <v>0.48295855316336089</v>
      </c>
      <c r="DJ145" s="3">
        <f>_xlfn.STDEV.S(Tabela13[[#This Row],[V42]],Tabela13[[#This Row],[V46]])</f>
        <v>0.70710678118654757</v>
      </c>
      <c r="DK145" s="3">
        <f>_xlfn.STDEV.S(Tabela13[[#This Row],[V43]],Tabela13[[#This Row],[V41]])</f>
        <v>0.35355339059327379</v>
      </c>
      <c r="DL145" s="3">
        <f>_xlfn.STDEV.S(Tabela13[[#This Row],[V43]],Tabela13[[#This Row],[V42]])</f>
        <v>0.22414822802318662</v>
      </c>
      <c r="DM145" s="3">
        <f>_xlfn.STDEV.S(Tabela13[[#This Row],[V43]],Tabela13[[#This Row],[V44]])</f>
        <v>0.61236371573344806</v>
      </c>
      <c r="DN145" s="3">
        <f>_xlfn.STDEV.S(Tabela13[[#This Row],[V43]],Tabela13[[#This Row],[V45]])</f>
        <v>0.25881032514017427</v>
      </c>
      <c r="DO145" s="3">
        <f>_xlfn.STDEV.S(Tabela13[[#This Row],[V43]],Tabela13[[#This Row],[V46]])</f>
        <v>0.48295855316336089</v>
      </c>
      <c r="DP145" s="3">
        <f>_xlfn.STDEV.S(Tabela13[[#This Row],[V44]],Tabela13[[#This Row],[V41]])</f>
        <v>0.96591710632672179</v>
      </c>
      <c r="DQ145" s="3">
        <f>_xlfn.STDEV.S(Tabela13[[#This Row],[V44]],Tabela13[[#This Row],[V42]])</f>
        <v>0.83651194375663473</v>
      </c>
      <c r="DR145" s="3">
        <f>_xlfn.STDEV.S(Tabela13[[#This Row],[V44]],Tabela13[[#This Row],[V43]])</f>
        <v>0.61236371573344806</v>
      </c>
      <c r="DS145" s="3">
        <f>_xlfn.STDEV.S(Tabela13[[#This Row],[V44]],Tabela13[[#This Row],[V45]])</f>
        <v>0.35355339059327379</v>
      </c>
      <c r="DT145" s="3">
        <f>_xlfn.STDEV.S(Tabela13[[#This Row],[V44]],Tabela13[[#This Row],[V46]])</f>
        <v>0.12940516257008725</v>
      </c>
      <c r="DU145" s="3">
        <f>_xlfn.STDEV.S(Tabela13[[#This Row],[V45]],Tabela13[[#This Row],[V41]])</f>
        <v>0.61236371573344806</v>
      </c>
      <c r="DV145" s="3">
        <f>_xlfn.STDEV.S(Tabela13[[#This Row],[V45]],Tabela13[[#This Row],[V42]])</f>
        <v>0.48295855316336089</v>
      </c>
      <c r="DW145" s="3">
        <f>_xlfn.STDEV.S(Tabela13[[#This Row],[V45]],Tabela13[[#This Row],[V43]])</f>
        <v>0.25881032514017427</v>
      </c>
      <c r="DX145" s="3">
        <f>_xlfn.STDEV.S(Tabela13[[#This Row],[V45]],Tabela13[[#This Row],[V44]])</f>
        <v>0.35355339059327379</v>
      </c>
      <c r="DY145" s="3">
        <f>_xlfn.STDEV.S(Tabela13[[#This Row],[V45]],Tabela13[[#This Row],[V46]])</f>
        <v>0.22414822802318662</v>
      </c>
      <c r="DZ145" s="3">
        <f>_xlfn.STDEV.S(Tabela13[[#This Row],[V46]],Tabela13[[#This Row],[V41]])</f>
        <v>0.83651194375663473</v>
      </c>
      <c r="EA145" s="3">
        <f>_xlfn.STDEV.S(Tabela13[[#This Row],[V46]],Tabela13[[#This Row],[V42]])</f>
        <v>0.70710678118654757</v>
      </c>
      <c r="EB145" s="3">
        <f>_xlfn.STDEV.S(Tabela13[[#This Row],[V46]],Tabela13[[#This Row],[V43]])</f>
        <v>0.48295855316336089</v>
      </c>
      <c r="EC145" s="3">
        <f>_xlfn.STDEV.S(Tabela13[[#This Row],[V46]],Tabela13[[#This Row],[V44]])</f>
        <v>0.12940516257008725</v>
      </c>
      <c r="ED145" s="3">
        <f>_xlfn.STDEV.S(Tabela13[[#This Row],[V46]],Tabela13[[#This Row],[V45]])</f>
        <v>0.22414822802318662</v>
      </c>
      <c r="EE145" s="3">
        <f t="shared" si="164"/>
        <v>0.21877336876489886</v>
      </c>
      <c r="EF145" s="3">
        <f t="shared" si="165"/>
        <v>0.81650820770974919</v>
      </c>
      <c r="EG145" s="3" t="str">
        <f t="shared" si="166"/>
        <v/>
      </c>
      <c r="EH145" s="3">
        <f t="shared" si="167"/>
        <v>2.4494548629337922</v>
      </c>
      <c r="EI145" s="3">
        <f t="shared" si="168"/>
        <v>9.1418805281975075</v>
      </c>
      <c r="EJ145" s="3">
        <f t="shared" si="169"/>
        <v>0.21877336876489886</v>
      </c>
      <c r="EK145" s="3">
        <f t="shared" si="170"/>
        <v>0.65635749067076654</v>
      </c>
      <c r="EL145" s="3">
        <f t="shared" si="171"/>
        <v>-9.1418805281975075</v>
      </c>
      <c r="EM145" s="3">
        <f t="shared" si="172"/>
        <v>3.0471199436698648</v>
      </c>
      <c r="EN145" s="3" t="str">
        <f t="shared" si="173"/>
        <v/>
      </c>
      <c r="EO145" s="3">
        <f t="shared" si="174"/>
        <v>0.81650820770974919</v>
      </c>
      <c r="EP145" s="3">
        <f t="shared" si="175"/>
        <v>0.65635749067076654</v>
      </c>
      <c r="EQ145" s="3">
        <f t="shared" si="176"/>
        <v>-2.4494548629337922</v>
      </c>
      <c r="ER145" s="3" t="str">
        <f t="shared" si="177"/>
        <v/>
      </c>
      <c r="ES145" s="3" t="str">
        <f t="shared" si="178"/>
        <v/>
      </c>
      <c r="ET145" s="3" t="str">
        <f t="shared" si="179"/>
        <v/>
      </c>
      <c r="EU145" s="3" t="str">
        <f t="shared" si="180"/>
        <v/>
      </c>
      <c r="EV145" s="3">
        <f t="shared" si="181"/>
        <v>-2.4494548629337922</v>
      </c>
      <c r="EW145" s="3">
        <f t="shared" si="182"/>
        <v>-0.81650820770974919</v>
      </c>
      <c r="EX145" s="3">
        <f t="shared" si="183"/>
        <v>-0.21877336876489886</v>
      </c>
      <c r="EY145" s="3">
        <f t="shared" si="184"/>
        <v>2.4494548629337922</v>
      </c>
      <c r="EZ145" s="3">
        <f t="shared" si="185"/>
        <v>3.0471199436698648</v>
      </c>
      <c r="FA145" s="3" t="str">
        <f t="shared" si="186"/>
        <v/>
      </c>
      <c r="FB145" s="3">
        <f t="shared" si="187"/>
        <v>-0.81650820770974919</v>
      </c>
      <c r="FC145" s="3">
        <f t="shared" si="188"/>
        <v>-0.65635749067076654</v>
      </c>
      <c r="FD145" s="3">
        <f t="shared" si="189"/>
        <v>9.1418805281975075</v>
      </c>
      <c r="FE145" s="3" t="str">
        <f t="shared" si="190"/>
        <v/>
      </c>
      <c r="FF145" s="3">
        <f t="shared" si="191"/>
        <v>-3.0471199436698648</v>
      </c>
      <c r="FG145" s="3">
        <f t="shared" si="192"/>
        <v>-0.21877336876489886</v>
      </c>
      <c r="FH145" s="3">
        <f t="shared" si="193"/>
        <v>-0.65635749067076654</v>
      </c>
      <c r="FI145" s="4">
        <f t="shared" si="194"/>
        <v>0.44444444444444442</v>
      </c>
      <c r="FJ145" s="4">
        <f t="shared" si="195"/>
        <v>0.58823529411764708</v>
      </c>
      <c r="FK145" s="4">
        <f t="shared" si="196"/>
        <v>1.9100623330365099</v>
      </c>
      <c r="FL145" s="4">
        <f t="shared" si="197"/>
        <v>0.86286731967943031</v>
      </c>
      <c r="FM145" s="4">
        <f>Tabela13[[#This Row],[V139]]-Tabela13[[#This Row],[V140]]</f>
        <v>1.0471950133570795</v>
      </c>
      <c r="FN145" s="4">
        <f>Tabela13[[#This Row],[V1]]-Tabela13[[#This Row],[V2]]/2</f>
        <v>0.98856209150326801</v>
      </c>
      <c r="FO145" s="4">
        <f>Tabela13[[#This Row],[V1]]-Tabela13[[#This Row],[V3]]/2</f>
        <v>0.8970588235294118</v>
      </c>
      <c r="FP145" s="4">
        <f>Tabela13[[#This Row],[V1]]-Tabela13[[#This Row],[V4]]/2</f>
        <v>0.73856209150326801</v>
      </c>
      <c r="FQ145" s="4">
        <f>Tabela13[[#This Row],[V2]]-Tabela13[[#This Row],[V1]]/2</f>
        <v>-3.5947712418300637E-2</v>
      </c>
      <c r="FR145" s="4">
        <f>Tabela13[[#This Row],[V2]]-Tabela13[[#This Row],[V3]]/2</f>
        <v>0.21405228758169936</v>
      </c>
      <c r="FS145" s="4">
        <f>Tabela13[[#This Row],[V2]]-Tabela13[[#This Row],[V4]]/2</f>
        <v>5.555555555555558E-2</v>
      </c>
      <c r="FT145" s="4">
        <f t="shared" si="198"/>
        <v>0.77964637801858117</v>
      </c>
      <c r="FU145" s="4">
        <f t="shared" si="199"/>
        <v>0.73118776392278484</v>
      </c>
      <c r="FV145" s="4">
        <f t="shared" si="200"/>
        <v>0.6361405687456918</v>
      </c>
      <c r="FW145" s="4">
        <f t="shared" si="201"/>
        <v>-3.5932240079226942E-2</v>
      </c>
      <c r="FX145" s="4">
        <f t="shared" si="202"/>
        <v>0.21087014385026681</v>
      </c>
      <c r="FY145" s="4">
        <f t="shared" si="203"/>
        <v>5.549850524571686E-2</v>
      </c>
      <c r="FZ145" s="4">
        <f t="shared" si="204"/>
        <v>140.3363480433446</v>
      </c>
      <c r="GA145" s="4">
        <f t="shared" si="205"/>
        <v>131.61379750610126</v>
      </c>
      <c r="GB145" s="4">
        <f t="shared" si="206"/>
        <v>114.50530237422453</v>
      </c>
      <c r="GC145" s="4">
        <f t="shared" si="207"/>
        <v>-6.4678032142608499</v>
      </c>
      <c r="GD145" s="4">
        <f t="shared" si="208"/>
        <v>37.956625893048027</v>
      </c>
      <c r="GE145" s="4">
        <f t="shared" si="209"/>
        <v>9.9897309442290343</v>
      </c>
      <c r="GF145" s="4">
        <f>Tabela13[[#This Row],[V1]]-Tabela13[[#This Row],[V2]]/Tabela13[[#This Row],[V2]]</f>
        <v>0.29411764705882359</v>
      </c>
      <c r="GG145" s="4">
        <f>Tabela13[[#This Row],[V1]]-Tabela13[[#This Row],[V3]]/Tabela13[[#This Row],[V3]]</f>
        <v>0.29411764705882359</v>
      </c>
      <c r="GH145" s="4">
        <f>Tabela13[[#This Row],[V1]]-Tabela13[[#This Row],[V4]]/Tabela13[[#This Row],[V4]]</f>
        <v>0.29411764705882359</v>
      </c>
      <c r="GI145" s="4">
        <f>Tabela13[[#This Row],[V2]]-Tabela13[[#This Row],[V1]]/Tabela13[[#This Row],[V1]]</f>
        <v>-0.38888888888888884</v>
      </c>
      <c r="GJ145" s="4">
        <f>Tabela13[[#This Row],[V2]]-Tabela13[[#This Row],[V3]]/Tabela13[[#This Row],[V3]]</f>
        <v>-0.38888888888888884</v>
      </c>
      <c r="GK145" s="4">
        <f>Tabela13[[#This Row],[V2]]-Tabela13[[#This Row],[V4]]/Tabela13[[#This Row],[V4]]</f>
        <v>-0.38888888888888884</v>
      </c>
      <c r="GL145" s="4">
        <f t="shared" si="210"/>
        <v>0.30740385608055354</v>
      </c>
      <c r="GM145" s="4">
        <f t="shared" si="211"/>
        <v>0.95261437908496738</v>
      </c>
      <c r="GN145" s="4">
        <f t="shared" si="212"/>
        <v>0.32269495698335976</v>
      </c>
      <c r="GO145" s="3">
        <f t="shared" si="213"/>
        <v>1</v>
      </c>
      <c r="GP145" s="3">
        <v>100</v>
      </c>
      <c r="GQ145" s="3">
        <f t="shared" si="214"/>
        <v>0.7</v>
      </c>
      <c r="GR145" s="3">
        <f t="shared" si="215"/>
        <v>70</v>
      </c>
      <c r="GS145" s="34">
        <f>COUNTIF($D$2:D144,Tabela13[[#This Row],[HomeTeam]])</f>
        <v>7</v>
      </c>
      <c r="GT145" s="34">
        <f>COUNTIF($E$2:E144,Tabela13[[#This Row],[AwayTeam]])</f>
        <v>6</v>
      </c>
      <c r="GU145" s="3">
        <f>IFERROR(AVERAGEIFS($AD$2:AD144,$D$2:D144,Tabela13[[#This Row],[HomeTeam]],$GS$2:GS144,"&gt;="&amp;Tabela13[[#This Row],[Contagem_H]]-5),"")</f>
        <v>0.73514412416851438</v>
      </c>
      <c r="GV145" s="3">
        <f>IFERROR(AVERAGEIFS($G$2:G144,$E$2:E144,Tabela13[[#This Row],[AwayTeam]],$GT$2:GT144,"&gt;="&amp;Tabela13[[#This Row],[Contagem_A]]-5),"")</f>
        <v>0.8</v>
      </c>
      <c r="GW145" s="3">
        <f>IFERROR(AVERAGEIFS($GQ$2:GQ144,$D$2:D144,Tabela13[[#This Row],[HomeTeam]],$GS$2:GS144,"&gt;="&amp;Tabela13[[#This Row],[Contagem_H]]-5),"")</f>
        <v>-0.2</v>
      </c>
    </row>
    <row r="146" spans="1:205" x14ac:dyDescent="0.25">
      <c r="A146" t="s">
        <v>127</v>
      </c>
      <c r="B146" t="s">
        <v>188</v>
      </c>
      <c r="C146" t="s">
        <v>186</v>
      </c>
      <c r="D146" t="s">
        <v>19</v>
      </c>
      <c r="E146" t="s">
        <v>13</v>
      </c>
      <c r="F146" s="3">
        <v>0</v>
      </c>
      <c r="G146" s="3">
        <v>2</v>
      </c>
      <c r="H146" s="3" t="str">
        <f t="shared" si="216"/>
        <v>A</v>
      </c>
      <c r="I146" s="3">
        <v>2.2999999999999998</v>
      </c>
      <c r="J146" s="3">
        <v>3.5</v>
      </c>
      <c r="K146" s="3">
        <v>3</v>
      </c>
      <c r="L146" s="3">
        <v>2.0699999999999998</v>
      </c>
      <c r="M146" s="3">
        <v>1.83</v>
      </c>
      <c r="N146" s="3">
        <f t="shared" si="145"/>
        <v>2</v>
      </c>
      <c r="O146" s="3">
        <f t="shared" si="146"/>
        <v>0</v>
      </c>
      <c r="P146" s="3">
        <f t="shared" si="147"/>
        <v>3</v>
      </c>
      <c r="Q146" s="3">
        <f t="shared" si="148"/>
        <v>5.3830227743271175E-2</v>
      </c>
      <c r="R146" s="3">
        <f t="shared" si="149"/>
        <v>2.9539874871307492E-2</v>
      </c>
      <c r="S146" s="3">
        <f t="shared" si="150"/>
        <v>2.4238095238095236</v>
      </c>
      <c r="T146" s="3">
        <f t="shared" si="151"/>
        <v>3.6884057971014492</v>
      </c>
      <c r="U146" s="3">
        <f t="shared" si="152"/>
        <v>3.1614906832298137</v>
      </c>
      <c r="V146" s="3">
        <f t="shared" si="153"/>
        <v>2.1814285714285711</v>
      </c>
      <c r="W146" s="3">
        <f t="shared" si="154"/>
        <v>1.9285093167701863</v>
      </c>
      <c r="X146" s="4">
        <f t="shared" si="155"/>
        <v>0.43478260869565222</v>
      </c>
      <c r="Y146" s="4">
        <f t="shared" si="156"/>
        <v>0.2857142857142857</v>
      </c>
      <c r="Z146" s="4">
        <f t="shared" si="157"/>
        <v>0.33333333333333331</v>
      </c>
      <c r="AA146" s="4">
        <f t="shared" si="158"/>
        <v>0.48309178743961356</v>
      </c>
      <c r="AB146" s="4">
        <f t="shared" si="159"/>
        <v>0.54644808743169393</v>
      </c>
      <c r="AC146" s="4">
        <f t="shared" si="160"/>
        <v>0.21739130434782611</v>
      </c>
      <c r="AD146" s="4">
        <f t="shared" si="161"/>
        <v>1.1666666666666667</v>
      </c>
      <c r="AE146" s="4">
        <f t="shared" si="162"/>
        <v>1.2173913043478262</v>
      </c>
      <c r="AF146" s="4">
        <f t="shared" si="163"/>
        <v>0.16666666666666666</v>
      </c>
      <c r="AG146" s="4">
        <f>IFERROR(AVERAGE(Tabela13[[#This Row],[V1]],Tabela13[[#This Row],[V2]]),"")</f>
        <v>0.69202898550724645</v>
      </c>
      <c r="AH146" s="4">
        <f>IFERROR(AVERAGE(Tabela13[[#This Row],[V1]],Tabela13[[#This Row],[V3]]),"")</f>
        <v>0.71739130434782616</v>
      </c>
      <c r="AI146" s="4">
        <f>IFERROR(AVERAGE(Tabela13[[#This Row],[V1]],Tabela13[[#This Row],[V4]]),"")</f>
        <v>0.1920289855072464</v>
      </c>
      <c r="AJ146" s="4">
        <f>IFERROR(AVERAGE(Tabela13[[#This Row],[V2]],Tabela13[[#This Row],[V1]]),"")</f>
        <v>0.69202898550724645</v>
      </c>
      <c r="AK146" s="4">
        <f>IFERROR(AVERAGE(Tabela13[[#This Row],[V2]],Tabela13[[#This Row],[V3]]),"")</f>
        <v>1.1920289855072466</v>
      </c>
      <c r="AL146" s="4">
        <f>IFERROR(AVERAGE(Tabela13[[#This Row],[V2]],Tabela13[[#This Row],[V4]]),"")</f>
        <v>0.66666666666666674</v>
      </c>
      <c r="AM146" s="4">
        <f>IFERROR(AVERAGE(Tabela13[[#This Row],[V3]],Tabela13[[#This Row],[V1]]),"")</f>
        <v>0.71739130434782616</v>
      </c>
      <c r="AN146" s="4">
        <f>IFERROR(AVERAGE(Tabela13[[#This Row],[V3]],Tabela13[[#This Row],[V2]]),"")</f>
        <v>1.1920289855072466</v>
      </c>
      <c r="AO146" s="4">
        <f>IFERROR(AVERAGE(Tabela13[[#This Row],[V3]],Tabela13[[#This Row],[V4]]),"")</f>
        <v>0.69202898550724645</v>
      </c>
      <c r="AP146" s="4">
        <f>IFERROR(AVERAGE(Tabela13[[#This Row],[V4]],Tabela13[[#This Row],[V1]]),"")</f>
        <v>0.1920289855072464</v>
      </c>
      <c r="AQ146" s="4">
        <f>IFERROR(AVERAGE(Tabela13[[#This Row],[V4]],Tabela13[[#This Row],[V2]]),"")</f>
        <v>0.66666666666666674</v>
      </c>
      <c r="AR146" s="4">
        <f>IFERROR(AVERAGE(Tabela13[[#This Row],[V4]],Tabela13[[#This Row],[V3]]),"")</f>
        <v>0.69202898550724645</v>
      </c>
      <c r="AS146" s="4">
        <f>_xlfn.STDEV.S(Tabela13[[#This Row],[V1]:[V2]])</f>
        <v>0.6712390459089691</v>
      </c>
      <c r="AT146" s="4">
        <f>_xlfn.STDEV.S(Tabela13[[#This Row],[V1]],Tabela13[[#This Row],[V3]])</f>
        <v>0.70710678118654757</v>
      </c>
      <c r="AU146" s="4">
        <f>_xlfn.STDEV.S(Tabela13[[#This Row],[V1]],Tabela13[[#This Row],[V4]])</f>
        <v>3.5867735277578326E-2</v>
      </c>
      <c r="AV146" s="4">
        <f>_xlfn.STDEV.S(Tabela13[[#This Row],[V2]],Tabela13[[#This Row],[V1]])</f>
        <v>0.6712390459089691</v>
      </c>
      <c r="AW146" s="4">
        <f>_xlfn.STDEV.S(Tabela13[[#This Row],[V2]],Tabela13[[#This Row],[V3]])</f>
        <v>3.58677352775785E-2</v>
      </c>
      <c r="AX146" s="4">
        <f>_xlfn.STDEV.S(Tabela13[[#This Row],[V42]],Tabela13[[#This Row],[V44]])</f>
        <v>1.3783458270955167</v>
      </c>
      <c r="AY146" s="4">
        <f>_xlfn.STDEV.S(Tabela13[[#This Row],[V3]],Tabela13[[#This Row],[V1]])</f>
        <v>0.70710678118654757</v>
      </c>
      <c r="AZ146" s="4">
        <f>_xlfn.STDEV.S(Tabela13[[#This Row],[V3]],Tabela13[[#This Row],[V2]])</f>
        <v>3.58677352775785E-2</v>
      </c>
      <c r="BA146" s="4">
        <f>_xlfn.STDEV.S(Tabela13[[#This Row],[V3]],Tabela13[[#This Row],[V4]])</f>
        <v>0.74297451646412593</v>
      </c>
      <c r="BB146" s="4">
        <f>_xlfn.STDEV.S(Tabela13[[#This Row],[V4]],Tabela13[[#This Row],[V1]])</f>
        <v>3.5867735277578326E-2</v>
      </c>
      <c r="BC146" s="4">
        <f>_xlfn.STDEV.S(Tabela13[[#This Row],[V4]],Tabela13[[#This Row],[V2]])</f>
        <v>0.70710678118654757</v>
      </c>
      <c r="BD146" s="4">
        <f>_xlfn.STDEV.S(Tabela13[[#This Row],[V4]],Tabela13[[#This Row],[V3]])</f>
        <v>0.74297451646412593</v>
      </c>
      <c r="BE146" s="4">
        <f>Tabela13[[#This Row],[V17]]/Tabela13[[#This Row],[V5]]</f>
        <v>0.96995799304123276</v>
      </c>
      <c r="BF146" s="4">
        <f>Tabela13[[#This Row],[V18]]/Tabela13[[#This Row],[V6]]</f>
        <v>0.98566399801761162</v>
      </c>
      <c r="BG146" s="4">
        <f>Tabela13[[#This Row],[V19]]/Tabela13[[#This Row],[V7]]</f>
        <v>0.18678292333229465</v>
      </c>
      <c r="BH146" s="4">
        <f>Tabela13[[#This Row],[V20]]/Tabela13[[#This Row],[V8]]</f>
        <v>0.96995799304123276</v>
      </c>
      <c r="BI146" s="4">
        <f>Tabela13[[#This Row],[V21]]/Tabela13[[#This Row],[V9]]</f>
        <v>3.0089650263257339E-2</v>
      </c>
      <c r="BJ146" s="4">
        <f>Tabela13[[#This Row],[V22]]/Tabela13[[#This Row],[V10]]</f>
        <v>2.0675187406432749</v>
      </c>
      <c r="BK146" s="4">
        <f>Tabela13[[#This Row],[V23]]/Tabela13[[#This Row],[V11]]</f>
        <v>0.98566399801761162</v>
      </c>
      <c r="BL146" s="4">
        <f>Tabela13[[#This Row],[V24]]/Tabela13[[#This Row],[V12]]</f>
        <v>3.0089650263257339E-2</v>
      </c>
      <c r="BM146" s="4">
        <f>Tabela13[[#This Row],[V25]]/Tabela13[[#This Row],[V13]]</f>
        <v>1.0736176258853336</v>
      </c>
      <c r="BN146" s="4">
        <f>Tabela13[[#This Row],[V26]]/Tabela13[[#This Row],[V14]]</f>
        <v>0.18678292333229465</v>
      </c>
      <c r="BO146" s="4">
        <f>Tabela13[[#This Row],[V27]]/Tabela13[[#This Row],[V15]]</f>
        <v>1.0606601717798212</v>
      </c>
      <c r="BP146" s="4">
        <f>Tabela13[[#This Row],[V28]]/Tabela13[[#This Row],[V16]]</f>
        <v>1.0736176258853336</v>
      </c>
      <c r="BQ146" s="4">
        <f>Tabela13[[#This Row],[V1]]-Tabela13[[#This Row],[V2]]</f>
        <v>-0.94927536231884058</v>
      </c>
      <c r="BR146" s="4">
        <f>Tabela13[[#This Row],[V1]]-Tabela13[[#This Row],[V3]]</f>
        <v>-1</v>
      </c>
      <c r="BS146" s="4">
        <f>Tabela13[[#This Row],[V1]]-Tabela13[[#This Row],[V4]]</f>
        <v>5.0724637681159451E-2</v>
      </c>
      <c r="BT146" s="4">
        <f>Tabela13[[#This Row],[V2]]-Tabela13[[#This Row],[V1]]</f>
        <v>0.94927536231884058</v>
      </c>
      <c r="BU146" s="4">
        <f>Tabela13[[#This Row],[V2]]-Tabela13[[#This Row],[V3]]</f>
        <v>-5.0724637681159424E-2</v>
      </c>
      <c r="BV146" s="4">
        <f>Tabela13[[#This Row],[V2]]-Tabela13[[#This Row],[V4]]</f>
        <v>1</v>
      </c>
      <c r="BW146" s="4">
        <f>AVERAGE(Tabela13[[#This Row],[V41]],Tabela13[[#This Row],[V42]])</f>
        <v>-0.97463768115942029</v>
      </c>
      <c r="BX146" s="4">
        <f>AVERAGE(Tabela13[[#This Row],[V41]],Tabela13[[#This Row],[V43]])</f>
        <v>-0.44927536231884058</v>
      </c>
      <c r="BY146" s="4">
        <f>AVERAGE(Tabela13[[#This Row],[V41]],Tabela13[[#This Row],[V44]])</f>
        <v>0</v>
      </c>
      <c r="BZ146" s="4">
        <f>AVERAGE(Tabela13[[#This Row],[V41]],Tabela13[[#This Row],[V45]])</f>
        <v>-0.5</v>
      </c>
      <c r="CA146" s="4">
        <f>AVERAGE(Tabela13[[#This Row],[V41]],Tabela13[[#This Row],[V46]])</f>
        <v>2.5362318840579712E-2</v>
      </c>
      <c r="CB146" s="4">
        <f>AVERAGE(Tabela13[[#This Row],[V42]],Tabela13[[#This Row],[V41]])</f>
        <v>-0.97463768115942029</v>
      </c>
      <c r="CC146" s="4">
        <f>AVERAGE(Tabela13[[#This Row],[V42]],Tabela13[[#This Row],[V43]])</f>
        <v>-0.47463768115942029</v>
      </c>
      <c r="CD146" s="4">
        <f>AVERAGE(Tabela13[[#This Row],[V42]],Tabela13[[#This Row],[V44]])</f>
        <v>-2.5362318840579712E-2</v>
      </c>
      <c r="CE146" s="4">
        <f>AVERAGE(Tabela13[[#This Row],[V42]],Tabela13[[#This Row],[V45]])</f>
        <v>-0.52536231884057971</v>
      </c>
      <c r="CF146" s="4">
        <f>AVERAGE(Tabela13[[#This Row],[V42]],Tabela13[[#This Row],[V46]])</f>
        <v>0</v>
      </c>
      <c r="CG146" s="4">
        <f>AVERAGE(Tabela13[[#This Row],[V43]],Tabela13[[#This Row],[V41]])</f>
        <v>-0.44927536231884058</v>
      </c>
      <c r="CH146" s="4">
        <f>AVERAGE(Tabela13[[#This Row],[V43]],Tabela13[[#This Row],[V42]])</f>
        <v>-0.47463768115942029</v>
      </c>
      <c r="CI146" s="4">
        <f>AVERAGE(Tabela13[[#This Row],[V43]],Tabela13[[#This Row],[V44]])</f>
        <v>0.5</v>
      </c>
      <c r="CJ146" s="4">
        <f>AVERAGE(Tabela13[[#This Row],[V43]],Tabela13[[#This Row],[V45]])</f>
        <v>0</v>
      </c>
      <c r="CK146" s="4">
        <f>AVERAGE(Tabela13[[#This Row],[V43]],Tabela13[[#This Row],[V46]])</f>
        <v>0.52536231884057971</v>
      </c>
      <c r="CL146" s="4">
        <f>AVERAGE(Tabela13[[#This Row],[V44]],Tabela13[[#This Row],[V41]])</f>
        <v>0</v>
      </c>
      <c r="CM146" s="4">
        <f>AVERAGE(Tabela13[[#This Row],[V44]],Tabela13[[#This Row],[V42]])</f>
        <v>-2.5362318840579712E-2</v>
      </c>
      <c r="CN146" s="4">
        <f>AVERAGE(Tabela13[[#This Row],[V44]],Tabela13[[#This Row],[V43]])</f>
        <v>0.5</v>
      </c>
      <c r="CO146" s="4">
        <f>AVERAGE(Tabela13[[#This Row],[V44]],Tabela13[[#This Row],[V45]])</f>
        <v>0.44927536231884058</v>
      </c>
      <c r="CP146" s="4">
        <f>AVERAGE(Tabela13[[#This Row],[V44]],Tabela13[[#This Row],[V46]])</f>
        <v>0.97463768115942029</v>
      </c>
      <c r="CQ146" s="4">
        <f>AVERAGE(Tabela13[[#This Row],[V45]],Tabela13[[#This Row],[V41]])</f>
        <v>-0.5</v>
      </c>
      <c r="CR146" s="4">
        <f>AVERAGE(Tabela13[[#This Row],[V45]],Tabela13[[#This Row],[V42]])</f>
        <v>-0.52536231884057971</v>
      </c>
      <c r="CS146" s="4">
        <f>AVERAGE(Tabela13[[#This Row],[V45]],Tabela13[[#This Row],[V43]])</f>
        <v>0</v>
      </c>
      <c r="CT146" s="4">
        <f>AVERAGE(Tabela13[[#This Row],[V45]],Tabela13[[#This Row],[V44]])</f>
        <v>0.44927536231884058</v>
      </c>
      <c r="CU146" s="4">
        <f>AVERAGE(Tabela13[[#This Row],[V45]],Tabela13[[#This Row],[V46]])</f>
        <v>0.47463768115942029</v>
      </c>
      <c r="CV146" s="4">
        <f>AVERAGE(Tabela13[[#This Row],[V46]],Tabela13[[#This Row],[V41]])</f>
        <v>2.5362318840579712E-2</v>
      </c>
      <c r="CW146" s="4">
        <f>AVERAGE(Tabela13[[#This Row],[V46]],Tabela13[[#This Row],[V42]])</f>
        <v>0</v>
      </c>
      <c r="CX146" s="4">
        <f>AVERAGE(Tabela13[[#This Row],[V46]],Tabela13[[#This Row],[V43]])</f>
        <v>0.52536231884057971</v>
      </c>
      <c r="CY146" s="4">
        <f>AVERAGE(Tabela13[[#This Row],[V46]],Tabela13[[#This Row],[V44]])</f>
        <v>0.97463768115942029</v>
      </c>
      <c r="CZ146" s="4">
        <f>AVERAGE(Tabela13[[#This Row],[V46]],Tabela13[[#This Row],[V45]])</f>
        <v>0.47463768115942029</v>
      </c>
      <c r="DA146" s="3">
        <f>_xlfn.STDEV.S(Tabela13[[#This Row],[V41]],Tabela13[[#This Row],[V42]])</f>
        <v>3.58677352775785E-2</v>
      </c>
      <c r="DB146" s="3">
        <f>_xlfn.STDEV.S(Tabela13[[#This Row],[V41]],Tabela13[[#This Row],[V43]])</f>
        <v>0.70710678118654757</v>
      </c>
      <c r="DC146" s="3">
        <f>_xlfn.STDEV.S(Tabela13[[#This Row],[V41]],Tabela13[[#This Row],[V44]])</f>
        <v>1.342478091817938</v>
      </c>
      <c r="DD146" s="3">
        <f>_xlfn.STDEV.S(Tabela13[[#This Row],[V41]],Tabela13[[#This Row],[V45]])</f>
        <v>0.63537131063139052</v>
      </c>
      <c r="DE146" s="3">
        <f>_xlfn.STDEV.S(Tabela13[[#This Row],[V41]],Tabela13[[#This Row],[V46]])</f>
        <v>1.3783458270955167</v>
      </c>
      <c r="DF146" s="3">
        <f>_xlfn.STDEV.S(Tabela13[[#This Row],[V42]],Tabela13[[#This Row],[V41]])</f>
        <v>3.58677352775785E-2</v>
      </c>
      <c r="DG146" s="3">
        <f>_xlfn.STDEV.S(Tabela13[[#This Row],[V42]],Tabela13[[#This Row],[V43]])</f>
        <v>0.74297451646412604</v>
      </c>
      <c r="DH146" s="3">
        <f>_xlfn.STDEV.S(Tabela13[[#This Row],[V42]],Tabela13[[#This Row],[V44]])</f>
        <v>1.3783458270955167</v>
      </c>
      <c r="DI146" s="3">
        <f>_xlfn.STDEV.S(Tabela13[[#This Row],[V42]],Tabela13[[#This Row],[V45]])</f>
        <v>0.67123904590896899</v>
      </c>
      <c r="DJ146" s="3">
        <f>_xlfn.STDEV.S(Tabela13[[#This Row],[V42]],Tabela13[[#This Row],[V46]])</f>
        <v>1.4142135623730951</v>
      </c>
      <c r="DK146" s="3">
        <f>_xlfn.STDEV.S(Tabela13[[#This Row],[V43]],Tabela13[[#This Row],[V41]])</f>
        <v>0.70710678118654757</v>
      </c>
      <c r="DL146" s="3">
        <f>_xlfn.STDEV.S(Tabela13[[#This Row],[V43]],Tabela13[[#This Row],[V42]])</f>
        <v>0.74297451646412604</v>
      </c>
      <c r="DM146" s="3">
        <f>_xlfn.STDEV.S(Tabela13[[#This Row],[V43]],Tabela13[[#This Row],[V44]])</f>
        <v>0.63537131063139052</v>
      </c>
      <c r="DN146" s="3">
        <f>_xlfn.STDEV.S(Tabela13[[#This Row],[V43]],Tabela13[[#This Row],[V45]])</f>
        <v>7.1735470555157013E-2</v>
      </c>
      <c r="DO146" s="3">
        <f>_xlfn.STDEV.S(Tabela13[[#This Row],[V43]],Tabela13[[#This Row],[V46]])</f>
        <v>0.67123904590896899</v>
      </c>
      <c r="DP146" s="3">
        <f>_xlfn.STDEV.S(Tabela13[[#This Row],[V44]],Tabela13[[#This Row],[V41]])</f>
        <v>1.342478091817938</v>
      </c>
      <c r="DQ146" s="3">
        <f>_xlfn.STDEV.S(Tabela13[[#This Row],[V44]],Tabela13[[#This Row],[V42]])</f>
        <v>1.3783458270955167</v>
      </c>
      <c r="DR146" s="3">
        <f>_xlfn.STDEV.S(Tabela13[[#This Row],[V44]],Tabela13[[#This Row],[V43]])</f>
        <v>0.63537131063139052</v>
      </c>
      <c r="DS146" s="3">
        <f>_xlfn.STDEV.S(Tabela13[[#This Row],[V44]],Tabela13[[#This Row],[V45]])</f>
        <v>0.70710678118654757</v>
      </c>
      <c r="DT146" s="3">
        <f>_xlfn.STDEV.S(Tabela13[[#This Row],[V44]],Tabela13[[#This Row],[V46]])</f>
        <v>3.58677352775785E-2</v>
      </c>
      <c r="DU146" s="3">
        <f>_xlfn.STDEV.S(Tabela13[[#This Row],[V45]],Tabela13[[#This Row],[V41]])</f>
        <v>0.63537131063139052</v>
      </c>
      <c r="DV146" s="3">
        <f>_xlfn.STDEV.S(Tabela13[[#This Row],[V45]],Tabela13[[#This Row],[V42]])</f>
        <v>0.67123904590896899</v>
      </c>
      <c r="DW146" s="3">
        <f>_xlfn.STDEV.S(Tabela13[[#This Row],[V45]],Tabela13[[#This Row],[V43]])</f>
        <v>7.1735470555157013E-2</v>
      </c>
      <c r="DX146" s="3">
        <f>_xlfn.STDEV.S(Tabela13[[#This Row],[V45]],Tabela13[[#This Row],[V44]])</f>
        <v>0.70710678118654757</v>
      </c>
      <c r="DY146" s="3">
        <f>_xlfn.STDEV.S(Tabela13[[#This Row],[V45]],Tabela13[[#This Row],[V46]])</f>
        <v>0.74297451646412604</v>
      </c>
      <c r="DZ146" s="3">
        <f>_xlfn.STDEV.S(Tabela13[[#This Row],[V46]],Tabela13[[#This Row],[V41]])</f>
        <v>1.3783458270955167</v>
      </c>
      <c r="EA146" s="3">
        <f>_xlfn.STDEV.S(Tabela13[[#This Row],[V46]],Tabela13[[#This Row],[V42]])</f>
        <v>1.4142135623730951</v>
      </c>
      <c r="EB146" s="3">
        <f>_xlfn.STDEV.S(Tabela13[[#This Row],[V46]],Tabela13[[#This Row],[V43]])</f>
        <v>0.67123904590896899</v>
      </c>
      <c r="EC146" s="3">
        <f>_xlfn.STDEV.S(Tabela13[[#This Row],[V46]],Tabela13[[#This Row],[V44]])</f>
        <v>3.58677352775785E-2</v>
      </c>
      <c r="ED146" s="3">
        <f>_xlfn.STDEV.S(Tabela13[[#This Row],[V46]],Tabela13[[#This Row],[V45]])</f>
        <v>0.74297451646412604</v>
      </c>
      <c r="EE146" s="3">
        <f t="shared" si="164"/>
        <v>-3.6801096418630726E-2</v>
      </c>
      <c r="EF146" s="3">
        <f t="shared" si="165"/>
        <v>-1.5738828355442511</v>
      </c>
      <c r="EG146" s="3" t="str">
        <f t="shared" si="166"/>
        <v/>
      </c>
      <c r="EH146" s="3">
        <f t="shared" si="167"/>
        <v>-1.270742621262781</v>
      </c>
      <c r="EI146" s="3">
        <f t="shared" si="168"/>
        <v>54.346206896908939</v>
      </c>
      <c r="EJ146" s="3">
        <f t="shared" si="169"/>
        <v>-3.6801096418630726E-2</v>
      </c>
      <c r="EK146" s="3">
        <f t="shared" si="170"/>
        <v>-1.5653508896496091</v>
      </c>
      <c r="EL146" s="3">
        <f t="shared" si="171"/>
        <v>-54.346206896908939</v>
      </c>
      <c r="EM146" s="3">
        <f t="shared" si="172"/>
        <v>-1.2776688046267273</v>
      </c>
      <c r="EN146" s="3" t="str">
        <f t="shared" si="173"/>
        <v/>
      </c>
      <c r="EO146" s="3">
        <f t="shared" si="174"/>
        <v>-1.5738828355442511</v>
      </c>
      <c r="EP146" s="3">
        <f t="shared" si="175"/>
        <v>-1.5653508896496091</v>
      </c>
      <c r="EQ146" s="3">
        <f t="shared" si="176"/>
        <v>1.270742621262781</v>
      </c>
      <c r="ER146" s="3" t="str">
        <f t="shared" si="177"/>
        <v/>
      </c>
      <c r="ES146" s="3" t="str">
        <f t="shared" si="178"/>
        <v/>
      </c>
      <c r="ET146" s="3" t="str">
        <f t="shared" si="179"/>
        <v/>
      </c>
      <c r="EU146" s="3" t="str">
        <f t="shared" si="180"/>
        <v/>
      </c>
      <c r="EV146" s="3">
        <f t="shared" si="181"/>
        <v>1.270742621262781</v>
      </c>
      <c r="EW146" s="3">
        <f t="shared" si="182"/>
        <v>1.5738828355442511</v>
      </c>
      <c r="EX146" s="3">
        <f t="shared" si="183"/>
        <v>3.6801096418630726E-2</v>
      </c>
      <c r="EY146" s="3">
        <f t="shared" si="184"/>
        <v>-1.270742621262781</v>
      </c>
      <c r="EZ146" s="3">
        <f t="shared" si="185"/>
        <v>-1.2776688046267273</v>
      </c>
      <c r="FA146" s="3" t="str">
        <f t="shared" si="186"/>
        <v/>
      </c>
      <c r="FB146" s="3">
        <f t="shared" si="187"/>
        <v>1.5738828355442511</v>
      </c>
      <c r="FC146" s="3">
        <f t="shared" si="188"/>
        <v>1.5653508896496091</v>
      </c>
      <c r="FD146" s="3">
        <f t="shared" si="189"/>
        <v>54.346206896908939</v>
      </c>
      <c r="FE146" s="3" t="str">
        <f t="shared" si="190"/>
        <v/>
      </c>
      <c r="FF146" s="3">
        <f t="shared" si="191"/>
        <v>1.2776688046267273</v>
      </c>
      <c r="FG146" s="3">
        <f t="shared" si="192"/>
        <v>3.6801096418630726E-2</v>
      </c>
      <c r="FH146" s="3">
        <f t="shared" si="193"/>
        <v>1.5653508896496091</v>
      </c>
      <c r="FI146" s="4">
        <f t="shared" si="194"/>
        <v>0</v>
      </c>
      <c r="FJ146" s="4">
        <f t="shared" si="195"/>
        <v>0.86956521739130443</v>
      </c>
      <c r="FK146" s="4">
        <f t="shared" si="196"/>
        <v>1.5088408644400786</v>
      </c>
      <c r="FL146" s="4">
        <f t="shared" si="197"/>
        <v>1.2200392927308448</v>
      </c>
      <c r="FM146" s="4">
        <f>Tabela13[[#This Row],[V139]]-Tabela13[[#This Row],[V140]]</f>
        <v>0.28880157170923382</v>
      </c>
      <c r="FN146" s="4">
        <f>Tabela13[[#This Row],[V1]]-Tabela13[[#This Row],[V2]]/2</f>
        <v>-0.36594202898550726</v>
      </c>
      <c r="FO146" s="4">
        <f>Tabela13[[#This Row],[V1]]-Tabela13[[#This Row],[V3]]/2</f>
        <v>-0.39130434782608697</v>
      </c>
      <c r="FP146" s="4">
        <f>Tabela13[[#This Row],[V1]]-Tabela13[[#This Row],[V4]]/2</f>
        <v>0.13405797101449279</v>
      </c>
      <c r="FQ146" s="4">
        <f>Tabela13[[#This Row],[V2]]-Tabela13[[#This Row],[V1]]/2</f>
        <v>1.0579710144927537</v>
      </c>
      <c r="FR146" s="4">
        <f>Tabela13[[#This Row],[V2]]-Tabela13[[#This Row],[V3]]/2</f>
        <v>0.55797101449275366</v>
      </c>
      <c r="FS146" s="4">
        <f>Tabela13[[#This Row],[V2]]-Tabela13[[#This Row],[V4]]/2</f>
        <v>1.0833333333333335</v>
      </c>
      <c r="FT146" s="4">
        <f t="shared" si="198"/>
        <v>-0.35080588449619476</v>
      </c>
      <c r="FU146" s="4">
        <f t="shared" si="199"/>
        <v>-0.37298772180006101</v>
      </c>
      <c r="FV146" s="4">
        <f t="shared" si="200"/>
        <v>0.13326344484844921</v>
      </c>
      <c r="FW146" s="4">
        <f t="shared" si="201"/>
        <v>0.8135597303853408</v>
      </c>
      <c r="FX146" s="4">
        <f t="shared" si="202"/>
        <v>0.50894238675256875</v>
      </c>
      <c r="FY146" s="4">
        <f t="shared" si="203"/>
        <v>0.82537685052073839</v>
      </c>
      <c r="FZ146" s="4">
        <f t="shared" si="204"/>
        <v>-63.14505920931505</v>
      </c>
      <c r="GA146" s="4">
        <f t="shared" si="205"/>
        <v>-67.137789924010974</v>
      </c>
      <c r="GB146" s="4">
        <f t="shared" si="206"/>
        <v>23.987420072720855</v>
      </c>
      <c r="GC146" s="4">
        <f t="shared" si="207"/>
        <v>146.44075146936135</v>
      </c>
      <c r="GD146" s="4">
        <f t="shared" si="208"/>
        <v>91.609629615462381</v>
      </c>
      <c r="GE146" s="4">
        <f t="shared" si="209"/>
        <v>148.5678330937329</v>
      </c>
      <c r="GF146" s="4">
        <f>Tabela13[[#This Row],[V1]]-Tabela13[[#This Row],[V2]]/Tabela13[[#This Row],[V2]]</f>
        <v>-0.78260869565217384</v>
      </c>
      <c r="GG146" s="4">
        <f>Tabela13[[#This Row],[V1]]-Tabela13[[#This Row],[V3]]/Tabela13[[#This Row],[V3]]</f>
        <v>-0.78260869565217384</v>
      </c>
      <c r="GH146" s="4">
        <f>Tabela13[[#This Row],[V1]]-Tabela13[[#This Row],[V4]]/Tabela13[[#This Row],[V4]]</f>
        <v>-0.78260869565217384</v>
      </c>
      <c r="GI146" s="4">
        <f>Tabela13[[#This Row],[V2]]-Tabela13[[#This Row],[V1]]/Tabela13[[#This Row],[V1]]</f>
        <v>0.16666666666666674</v>
      </c>
      <c r="GJ146" s="4">
        <f>Tabela13[[#This Row],[V2]]-Tabela13[[#This Row],[V3]]/Tabela13[[#This Row],[V3]]</f>
        <v>0.16666666666666674</v>
      </c>
      <c r="GK146" s="4">
        <f>Tabela13[[#This Row],[V2]]-Tabela13[[#This Row],[V4]]/Tabela13[[#This Row],[V4]]</f>
        <v>0.16666666666666674</v>
      </c>
      <c r="GL146" s="4">
        <f t="shared" si="210"/>
        <v>0.57809254993408699</v>
      </c>
      <c r="GM146" s="4">
        <f t="shared" si="211"/>
        <v>0.69202898550724645</v>
      </c>
      <c r="GN146" s="4">
        <f t="shared" si="212"/>
        <v>0.83535886796758108</v>
      </c>
      <c r="GO146" s="3">
        <f t="shared" si="213"/>
        <v>0</v>
      </c>
      <c r="GP146" s="3">
        <v>100</v>
      </c>
      <c r="GQ146" s="3">
        <f t="shared" si="214"/>
        <v>-1</v>
      </c>
      <c r="GR146" s="3">
        <f t="shared" si="215"/>
        <v>-100</v>
      </c>
      <c r="GS146" s="34">
        <f>COUNTIF($D$2:D145,Tabela13[[#This Row],[HomeTeam]])</f>
        <v>6</v>
      </c>
      <c r="GT146" s="34">
        <f>COUNTIF($E$2:E145,Tabela13[[#This Row],[AwayTeam]])</f>
        <v>6</v>
      </c>
      <c r="GU146" s="3">
        <f>IFERROR(AVERAGEIFS($AD$2:AD145,$D$2:D145,Tabela13[[#This Row],[HomeTeam]],$GS$2:GS145,"&gt;="&amp;Tabela13[[#This Row],[Contagem_H]]-5),"")</f>
        <v>0.86957539216533564</v>
      </c>
      <c r="GV146" s="3">
        <f>IFERROR(AVERAGEIFS($G$2:G145,$E$2:E145,Tabela13[[#This Row],[AwayTeam]],$GT$2:GT145,"&gt;="&amp;Tabela13[[#This Row],[Contagem_A]]-5),"")</f>
        <v>1.4</v>
      </c>
      <c r="GW146" s="3">
        <f>IFERROR(AVERAGEIFS($GQ$2:GQ145,$D$2:D145,Tabela13[[#This Row],[HomeTeam]],$GS$2:GS145,"&gt;="&amp;Tabela13[[#This Row],[Contagem_H]]-5),"")</f>
        <v>-0.63</v>
      </c>
    </row>
    <row r="147" spans="1:205" x14ac:dyDescent="0.25">
      <c r="A147" t="s">
        <v>127</v>
      </c>
      <c r="B147" t="s">
        <v>188</v>
      </c>
      <c r="C147" t="s">
        <v>186</v>
      </c>
      <c r="D147" t="s">
        <v>18</v>
      </c>
      <c r="E147" t="s">
        <v>133</v>
      </c>
      <c r="F147" s="3">
        <v>5</v>
      </c>
      <c r="G147" s="3">
        <v>0</v>
      </c>
      <c r="H147" s="3" t="str">
        <f t="shared" si="216"/>
        <v>H</v>
      </c>
      <c r="I147" s="3">
        <v>2</v>
      </c>
      <c r="J147" s="3">
        <v>3.4</v>
      </c>
      <c r="K147" s="3">
        <v>3.75</v>
      </c>
      <c r="L147" s="3">
        <v>2.1</v>
      </c>
      <c r="M147" s="3">
        <v>1.7</v>
      </c>
      <c r="N147" s="3">
        <f t="shared" si="145"/>
        <v>5</v>
      </c>
      <c r="O147" s="3">
        <f t="shared" si="146"/>
        <v>3</v>
      </c>
      <c r="P147" s="3">
        <f t="shared" si="147"/>
        <v>0</v>
      </c>
      <c r="Q147" s="3">
        <f t="shared" si="148"/>
        <v>6.0784313725490202E-2</v>
      </c>
      <c r="R147" s="3">
        <f t="shared" si="149"/>
        <v>6.4425770308123242E-2</v>
      </c>
      <c r="S147" s="3">
        <f t="shared" si="150"/>
        <v>2.1215686274509804</v>
      </c>
      <c r="T147" s="3">
        <f t="shared" si="151"/>
        <v>3.6066666666666665</v>
      </c>
      <c r="U147" s="3">
        <f t="shared" si="152"/>
        <v>3.9779411764705883</v>
      </c>
      <c r="V147" s="3">
        <f t="shared" si="153"/>
        <v>2.2276470588235293</v>
      </c>
      <c r="W147" s="3">
        <f t="shared" si="154"/>
        <v>1.8033333333333332</v>
      </c>
      <c r="X147" s="4">
        <f t="shared" si="155"/>
        <v>0.5</v>
      </c>
      <c r="Y147" s="4">
        <f t="shared" si="156"/>
        <v>0.29411764705882354</v>
      </c>
      <c r="Z147" s="4">
        <f t="shared" si="157"/>
        <v>0.26666666666666666</v>
      </c>
      <c r="AA147" s="4">
        <f t="shared" si="158"/>
        <v>0.47619047619047616</v>
      </c>
      <c r="AB147" s="4">
        <f t="shared" si="159"/>
        <v>0.58823529411764708</v>
      </c>
      <c r="AC147" s="4">
        <f t="shared" si="160"/>
        <v>2.75</v>
      </c>
      <c r="AD147" s="4">
        <f t="shared" si="161"/>
        <v>0.13333333333333333</v>
      </c>
      <c r="AE147" s="4">
        <f t="shared" si="162"/>
        <v>0.25</v>
      </c>
      <c r="AF147" s="4">
        <f t="shared" si="163"/>
        <v>2.6333333333333333</v>
      </c>
      <c r="AG147" s="4">
        <f>IFERROR(AVERAGE(Tabela13[[#This Row],[V1]],Tabela13[[#This Row],[V2]]),"")</f>
        <v>1.4416666666666667</v>
      </c>
      <c r="AH147" s="4">
        <f>IFERROR(AVERAGE(Tabela13[[#This Row],[V1]],Tabela13[[#This Row],[V3]]),"")</f>
        <v>1.5</v>
      </c>
      <c r="AI147" s="4">
        <f>IFERROR(AVERAGE(Tabela13[[#This Row],[V1]],Tabela13[[#This Row],[V4]]),"")</f>
        <v>2.6916666666666664</v>
      </c>
      <c r="AJ147" s="4">
        <f>IFERROR(AVERAGE(Tabela13[[#This Row],[V2]],Tabela13[[#This Row],[V1]]),"")</f>
        <v>1.4416666666666667</v>
      </c>
      <c r="AK147" s="4">
        <f>IFERROR(AVERAGE(Tabela13[[#This Row],[V2]],Tabela13[[#This Row],[V3]]),"")</f>
        <v>0.19166666666666665</v>
      </c>
      <c r="AL147" s="4">
        <f>IFERROR(AVERAGE(Tabela13[[#This Row],[V2]],Tabela13[[#This Row],[V4]]),"")</f>
        <v>1.3833333333333333</v>
      </c>
      <c r="AM147" s="4">
        <f>IFERROR(AVERAGE(Tabela13[[#This Row],[V3]],Tabela13[[#This Row],[V1]]),"")</f>
        <v>1.5</v>
      </c>
      <c r="AN147" s="4">
        <f>IFERROR(AVERAGE(Tabela13[[#This Row],[V3]],Tabela13[[#This Row],[V2]]),"")</f>
        <v>0.19166666666666665</v>
      </c>
      <c r="AO147" s="4">
        <f>IFERROR(AVERAGE(Tabela13[[#This Row],[V3]],Tabela13[[#This Row],[V4]]),"")</f>
        <v>1.4416666666666667</v>
      </c>
      <c r="AP147" s="4">
        <f>IFERROR(AVERAGE(Tabela13[[#This Row],[V4]],Tabela13[[#This Row],[V1]]),"")</f>
        <v>2.6916666666666664</v>
      </c>
      <c r="AQ147" s="4">
        <f>IFERROR(AVERAGE(Tabela13[[#This Row],[V4]],Tabela13[[#This Row],[V2]]),"")</f>
        <v>1.3833333333333333</v>
      </c>
      <c r="AR147" s="4">
        <f>IFERROR(AVERAGE(Tabela13[[#This Row],[V4]],Tabela13[[#This Row],[V3]]),"")</f>
        <v>1.4416666666666667</v>
      </c>
      <c r="AS147" s="4">
        <f>_xlfn.STDEV.S(Tabela13[[#This Row],[V1]:[V2]])</f>
        <v>1.8502627441047994</v>
      </c>
      <c r="AT147" s="4">
        <f>_xlfn.STDEV.S(Tabela13[[#This Row],[V1]],Tabela13[[#This Row],[V3]])</f>
        <v>1.7677669529663689</v>
      </c>
      <c r="AU147" s="4">
        <f>_xlfn.STDEV.S(Tabela13[[#This Row],[V1]],Tabela13[[#This Row],[V4]])</f>
        <v>8.2495791138430571E-2</v>
      </c>
      <c r="AV147" s="4">
        <f>_xlfn.STDEV.S(Tabela13[[#This Row],[V2]],Tabela13[[#This Row],[V1]])</f>
        <v>1.8502627441047994</v>
      </c>
      <c r="AW147" s="4">
        <f>_xlfn.STDEV.S(Tabela13[[#This Row],[V2]],Tabela13[[#This Row],[V3]])</f>
        <v>8.2495791138430599E-2</v>
      </c>
      <c r="AX147" s="4">
        <f>_xlfn.STDEV.S(Tabela13[[#This Row],[V42]],Tabela13[[#This Row],[V44]])</f>
        <v>3.6180296970711683</v>
      </c>
      <c r="AY147" s="4">
        <f>_xlfn.STDEV.S(Tabela13[[#This Row],[V3]],Tabela13[[#This Row],[V1]])</f>
        <v>1.7677669529663689</v>
      </c>
      <c r="AZ147" s="4">
        <f>_xlfn.STDEV.S(Tabela13[[#This Row],[V3]],Tabela13[[#This Row],[V2]])</f>
        <v>8.2495791138430599E-2</v>
      </c>
      <c r="BA147" s="4">
        <f>_xlfn.STDEV.S(Tabela13[[#This Row],[V3]],Tabela13[[#This Row],[V4]])</f>
        <v>1.6852711618279381</v>
      </c>
      <c r="BB147" s="4">
        <f>_xlfn.STDEV.S(Tabela13[[#This Row],[V4]],Tabela13[[#This Row],[V1]])</f>
        <v>8.2495791138430571E-2</v>
      </c>
      <c r="BC147" s="4">
        <f>_xlfn.STDEV.S(Tabela13[[#This Row],[V4]],Tabela13[[#This Row],[V2]])</f>
        <v>1.7677669529663689</v>
      </c>
      <c r="BD147" s="4">
        <f>_xlfn.STDEV.S(Tabela13[[#This Row],[V4]],Tabela13[[#This Row],[V3]])</f>
        <v>1.6852711618279381</v>
      </c>
      <c r="BE147" s="4">
        <f>Tabela13[[#This Row],[V17]]/Tabela13[[#This Row],[V5]]</f>
        <v>1.2834192444657568</v>
      </c>
      <c r="BF147" s="4">
        <f>Tabela13[[#This Row],[V18]]/Tabela13[[#This Row],[V6]]</f>
        <v>1.1785113019775793</v>
      </c>
      <c r="BG147" s="4">
        <f>Tabela13[[#This Row],[V19]]/Tabela13[[#This Row],[V7]]</f>
        <v>3.0648591135020647E-2</v>
      </c>
      <c r="BH147" s="4">
        <f>Tabela13[[#This Row],[V20]]/Tabela13[[#This Row],[V8]]</f>
        <v>1.2834192444657568</v>
      </c>
      <c r="BI147" s="4">
        <f>Tabela13[[#This Row],[V21]]/Tabela13[[#This Row],[V9]]</f>
        <v>0.43041282333094227</v>
      </c>
      <c r="BJ147" s="4">
        <f>Tabela13[[#This Row],[V22]]/Tabela13[[#This Row],[V10]]</f>
        <v>2.6154431545092782</v>
      </c>
      <c r="BK147" s="4">
        <f>Tabela13[[#This Row],[V23]]/Tabela13[[#This Row],[V11]]</f>
        <v>1.1785113019775793</v>
      </c>
      <c r="BL147" s="4">
        <f>Tabela13[[#This Row],[V24]]/Tabela13[[#This Row],[V12]]</f>
        <v>0.43041282333094227</v>
      </c>
      <c r="BM147" s="4">
        <f>Tabela13[[#This Row],[V25]]/Tabela13[[#This Row],[V13]]</f>
        <v>1.1689742162968357</v>
      </c>
      <c r="BN147" s="4">
        <f>Tabela13[[#This Row],[V26]]/Tabela13[[#This Row],[V14]]</f>
        <v>3.0648591135020647E-2</v>
      </c>
      <c r="BO147" s="4">
        <f>Tabela13[[#This Row],[V27]]/Tabela13[[#This Row],[V15]]</f>
        <v>1.2779038214214715</v>
      </c>
      <c r="BP147" s="4">
        <f>Tabela13[[#This Row],[V28]]/Tabela13[[#This Row],[V16]]</f>
        <v>1.1689742162968357</v>
      </c>
      <c r="BQ147" s="4">
        <f>Tabela13[[#This Row],[V1]]-Tabela13[[#This Row],[V2]]</f>
        <v>2.6166666666666667</v>
      </c>
      <c r="BR147" s="4">
        <f>Tabela13[[#This Row],[V1]]-Tabela13[[#This Row],[V3]]</f>
        <v>2.5</v>
      </c>
      <c r="BS147" s="4">
        <f>Tabela13[[#This Row],[V1]]-Tabela13[[#This Row],[V4]]</f>
        <v>0.1166666666666667</v>
      </c>
      <c r="BT147" s="4">
        <f>Tabela13[[#This Row],[V2]]-Tabela13[[#This Row],[V1]]</f>
        <v>-2.6166666666666667</v>
      </c>
      <c r="BU147" s="4">
        <f>Tabela13[[#This Row],[V2]]-Tabela13[[#This Row],[V3]]</f>
        <v>-0.11666666666666667</v>
      </c>
      <c r="BV147" s="4">
        <f>Tabela13[[#This Row],[V2]]-Tabela13[[#This Row],[V4]]</f>
        <v>-2.5</v>
      </c>
      <c r="BW147" s="4">
        <f>AVERAGE(Tabela13[[#This Row],[V41]],Tabela13[[#This Row],[V42]])</f>
        <v>2.5583333333333336</v>
      </c>
      <c r="BX147" s="4">
        <f>AVERAGE(Tabela13[[#This Row],[V41]],Tabela13[[#This Row],[V43]])</f>
        <v>1.3666666666666667</v>
      </c>
      <c r="BY147" s="4">
        <f>AVERAGE(Tabela13[[#This Row],[V41]],Tabela13[[#This Row],[V44]])</f>
        <v>0</v>
      </c>
      <c r="BZ147" s="4">
        <f>AVERAGE(Tabela13[[#This Row],[V41]],Tabela13[[#This Row],[V45]])</f>
        <v>1.25</v>
      </c>
      <c r="CA147" s="4">
        <f>AVERAGE(Tabela13[[#This Row],[V41]],Tabela13[[#This Row],[V46]])</f>
        <v>5.8333333333333348E-2</v>
      </c>
      <c r="CB147" s="4">
        <f>AVERAGE(Tabela13[[#This Row],[V42]],Tabela13[[#This Row],[V41]])</f>
        <v>2.5583333333333336</v>
      </c>
      <c r="CC147" s="4">
        <f>AVERAGE(Tabela13[[#This Row],[V42]],Tabela13[[#This Row],[V43]])</f>
        <v>1.3083333333333333</v>
      </c>
      <c r="CD147" s="4">
        <f>AVERAGE(Tabela13[[#This Row],[V42]],Tabela13[[#This Row],[V44]])</f>
        <v>-5.8333333333333348E-2</v>
      </c>
      <c r="CE147" s="4">
        <f>AVERAGE(Tabela13[[#This Row],[V42]],Tabela13[[#This Row],[V45]])</f>
        <v>1.1916666666666667</v>
      </c>
      <c r="CF147" s="4">
        <f>AVERAGE(Tabela13[[#This Row],[V42]],Tabela13[[#This Row],[V46]])</f>
        <v>0</v>
      </c>
      <c r="CG147" s="4">
        <f>AVERAGE(Tabela13[[#This Row],[V43]],Tabela13[[#This Row],[V41]])</f>
        <v>1.3666666666666667</v>
      </c>
      <c r="CH147" s="4">
        <f>AVERAGE(Tabela13[[#This Row],[V43]],Tabela13[[#This Row],[V42]])</f>
        <v>1.3083333333333333</v>
      </c>
      <c r="CI147" s="4">
        <f>AVERAGE(Tabela13[[#This Row],[V43]],Tabela13[[#This Row],[V44]])</f>
        <v>-1.25</v>
      </c>
      <c r="CJ147" s="4">
        <f>AVERAGE(Tabela13[[#This Row],[V43]],Tabela13[[#This Row],[V45]])</f>
        <v>0</v>
      </c>
      <c r="CK147" s="4">
        <f>AVERAGE(Tabela13[[#This Row],[V43]],Tabela13[[#This Row],[V46]])</f>
        <v>-1.1916666666666667</v>
      </c>
      <c r="CL147" s="4">
        <f>AVERAGE(Tabela13[[#This Row],[V44]],Tabela13[[#This Row],[V41]])</f>
        <v>0</v>
      </c>
      <c r="CM147" s="4">
        <f>AVERAGE(Tabela13[[#This Row],[V44]],Tabela13[[#This Row],[V42]])</f>
        <v>-5.8333333333333348E-2</v>
      </c>
      <c r="CN147" s="4">
        <f>AVERAGE(Tabela13[[#This Row],[V44]],Tabela13[[#This Row],[V43]])</f>
        <v>-1.25</v>
      </c>
      <c r="CO147" s="4">
        <f>AVERAGE(Tabela13[[#This Row],[V44]],Tabela13[[#This Row],[V45]])</f>
        <v>-1.3666666666666667</v>
      </c>
      <c r="CP147" s="4">
        <f>AVERAGE(Tabela13[[#This Row],[V44]],Tabela13[[#This Row],[V46]])</f>
        <v>-2.5583333333333336</v>
      </c>
      <c r="CQ147" s="4">
        <f>AVERAGE(Tabela13[[#This Row],[V45]],Tabela13[[#This Row],[V41]])</f>
        <v>1.25</v>
      </c>
      <c r="CR147" s="4">
        <f>AVERAGE(Tabela13[[#This Row],[V45]],Tabela13[[#This Row],[V42]])</f>
        <v>1.1916666666666667</v>
      </c>
      <c r="CS147" s="4">
        <f>AVERAGE(Tabela13[[#This Row],[V45]],Tabela13[[#This Row],[V43]])</f>
        <v>0</v>
      </c>
      <c r="CT147" s="4">
        <f>AVERAGE(Tabela13[[#This Row],[V45]],Tabela13[[#This Row],[V44]])</f>
        <v>-1.3666666666666667</v>
      </c>
      <c r="CU147" s="4">
        <f>AVERAGE(Tabela13[[#This Row],[V45]],Tabela13[[#This Row],[V46]])</f>
        <v>-1.3083333333333333</v>
      </c>
      <c r="CV147" s="4">
        <f>AVERAGE(Tabela13[[#This Row],[V46]],Tabela13[[#This Row],[V41]])</f>
        <v>5.8333333333333348E-2</v>
      </c>
      <c r="CW147" s="4">
        <f>AVERAGE(Tabela13[[#This Row],[V46]],Tabela13[[#This Row],[V42]])</f>
        <v>0</v>
      </c>
      <c r="CX147" s="4">
        <f>AVERAGE(Tabela13[[#This Row],[V46]],Tabela13[[#This Row],[V43]])</f>
        <v>-1.1916666666666667</v>
      </c>
      <c r="CY147" s="4">
        <f>AVERAGE(Tabela13[[#This Row],[V46]],Tabela13[[#This Row],[V44]])</f>
        <v>-2.5583333333333336</v>
      </c>
      <c r="CZ147" s="4">
        <f>AVERAGE(Tabela13[[#This Row],[V46]],Tabela13[[#This Row],[V45]])</f>
        <v>-1.3083333333333333</v>
      </c>
      <c r="DA147" s="3">
        <f>_xlfn.STDEV.S(Tabela13[[#This Row],[V41]],Tabela13[[#This Row],[V42]])</f>
        <v>8.2495791138430571E-2</v>
      </c>
      <c r="DB147" s="3">
        <f>_xlfn.STDEV.S(Tabela13[[#This Row],[V41]],Tabela13[[#This Row],[V43]])</f>
        <v>1.7677669529663689</v>
      </c>
      <c r="DC147" s="3">
        <f>_xlfn.STDEV.S(Tabela13[[#This Row],[V41]],Tabela13[[#This Row],[V44]])</f>
        <v>3.7005254882095988</v>
      </c>
      <c r="DD147" s="3">
        <f>_xlfn.STDEV.S(Tabela13[[#This Row],[V41]],Tabela13[[#This Row],[V45]])</f>
        <v>1.9327585352432299</v>
      </c>
      <c r="DE147" s="3">
        <f>_xlfn.STDEV.S(Tabela13[[#This Row],[V41]],Tabela13[[#This Row],[V46]])</f>
        <v>3.6180296970711683</v>
      </c>
      <c r="DF147" s="3">
        <f>_xlfn.STDEV.S(Tabela13[[#This Row],[V42]],Tabela13[[#This Row],[V41]])</f>
        <v>8.2495791138430571E-2</v>
      </c>
      <c r="DG147" s="3">
        <f>_xlfn.STDEV.S(Tabela13[[#This Row],[V42]],Tabela13[[#This Row],[V43]])</f>
        <v>1.6852711618279383</v>
      </c>
      <c r="DH147" s="3">
        <f>_xlfn.STDEV.S(Tabela13[[#This Row],[V42]],Tabela13[[#This Row],[V44]])</f>
        <v>3.6180296970711683</v>
      </c>
      <c r="DI147" s="3">
        <f>_xlfn.STDEV.S(Tabela13[[#This Row],[V42]],Tabela13[[#This Row],[V45]])</f>
        <v>1.8502627441047994</v>
      </c>
      <c r="DJ147" s="3">
        <f>_xlfn.STDEV.S(Tabela13[[#This Row],[V42]],Tabela13[[#This Row],[V46]])</f>
        <v>3.5355339059327378</v>
      </c>
      <c r="DK147" s="3">
        <f>_xlfn.STDEV.S(Tabela13[[#This Row],[V43]],Tabela13[[#This Row],[V41]])</f>
        <v>1.7677669529663689</v>
      </c>
      <c r="DL147" s="3">
        <f>_xlfn.STDEV.S(Tabela13[[#This Row],[V43]],Tabela13[[#This Row],[V42]])</f>
        <v>1.6852711618279383</v>
      </c>
      <c r="DM147" s="3">
        <f>_xlfn.STDEV.S(Tabela13[[#This Row],[V43]],Tabela13[[#This Row],[V44]])</f>
        <v>1.9327585352432299</v>
      </c>
      <c r="DN147" s="3">
        <f>_xlfn.STDEV.S(Tabela13[[#This Row],[V43]],Tabela13[[#This Row],[V45]])</f>
        <v>0.16499158227686112</v>
      </c>
      <c r="DO147" s="3">
        <f>_xlfn.STDEV.S(Tabela13[[#This Row],[V43]],Tabela13[[#This Row],[V46]])</f>
        <v>1.8502627441047994</v>
      </c>
      <c r="DP147" s="3">
        <f>_xlfn.STDEV.S(Tabela13[[#This Row],[V44]],Tabela13[[#This Row],[V41]])</f>
        <v>3.7005254882095988</v>
      </c>
      <c r="DQ147" s="3">
        <f>_xlfn.STDEV.S(Tabela13[[#This Row],[V44]],Tabela13[[#This Row],[V42]])</f>
        <v>3.6180296970711683</v>
      </c>
      <c r="DR147" s="3">
        <f>_xlfn.STDEV.S(Tabela13[[#This Row],[V44]],Tabela13[[#This Row],[V43]])</f>
        <v>1.9327585352432299</v>
      </c>
      <c r="DS147" s="3">
        <f>_xlfn.STDEV.S(Tabela13[[#This Row],[V44]],Tabela13[[#This Row],[V45]])</f>
        <v>1.7677669529663689</v>
      </c>
      <c r="DT147" s="3">
        <f>_xlfn.STDEV.S(Tabela13[[#This Row],[V44]],Tabela13[[#This Row],[V46]])</f>
        <v>8.2495791138430571E-2</v>
      </c>
      <c r="DU147" s="3">
        <f>_xlfn.STDEV.S(Tabela13[[#This Row],[V45]],Tabela13[[#This Row],[V41]])</f>
        <v>1.9327585352432299</v>
      </c>
      <c r="DV147" s="3">
        <f>_xlfn.STDEV.S(Tabela13[[#This Row],[V45]],Tabela13[[#This Row],[V42]])</f>
        <v>1.8502627441047994</v>
      </c>
      <c r="DW147" s="3">
        <f>_xlfn.STDEV.S(Tabela13[[#This Row],[V45]],Tabela13[[#This Row],[V43]])</f>
        <v>0.16499158227686112</v>
      </c>
      <c r="DX147" s="3">
        <f>_xlfn.STDEV.S(Tabela13[[#This Row],[V45]],Tabela13[[#This Row],[V44]])</f>
        <v>1.7677669529663689</v>
      </c>
      <c r="DY147" s="3">
        <f>_xlfn.STDEV.S(Tabela13[[#This Row],[V45]],Tabela13[[#This Row],[V46]])</f>
        <v>1.6852711618279383</v>
      </c>
      <c r="DZ147" s="3">
        <f>_xlfn.STDEV.S(Tabela13[[#This Row],[V46]],Tabela13[[#This Row],[V41]])</f>
        <v>3.6180296970711683</v>
      </c>
      <c r="EA147" s="3">
        <f>_xlfn.STDEV.S(Tabela13[[#This Row],[V46]],Tabela13[[#This Row],[V42]])</f>
        <v>3.5355339059327378</v>
      </c>
      <c r="EB147" s="3">
        <f>_xlfn.STDEV.S(Tabela13[[#This Row],[V46]],Tabela13[[#This Row],[V43]])</f>
        <v>1.8502627441047994</v>
      </c>
      <c r="EC147" s="3">
        <f>_xlfn.STDEV.S(Tabela13[[#This Row],[V46]],Tabela13[[#This Row],[V44]])</f>
        <v>8.2495791138430571E-2</v>
      </c>
      <c r="ED147" s="3">
        <f>_xlfn.STDEV.S(Tabela13[[#This Row],[V46]],Tabela13[[#This Row],[V45]])</f>
        <v>1.6852711618279383</v>
      </c>
      <c r="EE147" s="3">
        <f t="shared" si="164"/>
        <v>3.2245911845640608E-2</v>
      </c>
      <c r="EF147" s="3">
        <f t="shared" si="165"/>
        <v>1.2934880143656358</v>
      </c>
      <c r="EG147" s="3" t="str">
        <f t="shared" si="166"/>
        <v/>
      </c>
      <c r="EH147" s="3">
        <f t="shared" si="167"/>
        <v>1.546206828194584</v>
      </c>
      <c r="EI147" s="3">
        <f t="shared" si="168"/>
        <v>62.023366235505726</v>
      </c>
      <c r="EJ147" s="3">
        <f t="shared" si="169"/>
        <v>3.2245911845640608E-2</v>
      </c>
      <c r="EK147" s="3">
        <f t="shared" si="170"/>
        <v>1.2881053466200802</v>
      </c>
      <c r="EL147" s="3">
        <f t="shared" si="171"/>
        <v>-62.023366235505726</v>
      </c>
      <c r="EM147" s="3">
        <f t="shared" si="172"/>
        <v>1.5526680370110204</v>
      </c>
      <c r="EN147" s="3" t="str">
        <f t="shared" si="173"/>
        <v/>
      </c>
      <c r="EO147" s="3">
        <f t="shared" si="174"/>
        <v>1.2934880143656358</v>
      </c>
      <c r="EP147" s="3">
        <f t="shared" si="175"/>
        <v>1.2881053466200802</v>
      </c>
      <c r="EQ147" s="3">
        <f t="shared" si="176"/>
        <v>-1.546206828194584</v>
      </c>
      <c r="ER147" s="3" t="str">
        <f t="shared" si="177"/>
        <v/>
      </c>
      <c r="ES147" s="3" t="str">
        <f t="shared" si="178"/>
        <v/>
      </c>
      <c r="ET147" s="3" t="str">
        <f t="shared" si="179"/>
        <v/>
      </c>
      <c r="EU147" s="3" t="str">
        <f t="shared" si="180"/>
        <v/>
      </c>
      <c r="EV147" s="3">
        <f t="shared" si="181"/>
        <v>-1.546206828194584</v>
      </c>
      <c r="EW147" s="3">
        <f t="shared" si="182"/>
        <v>-1.2934880143656358</v>
      </c>
      <c r="EX147" s="3">
        <f t="shared" si="183"/>
        <v>-3.2245911845640608E-2</v>
      </c>
      <c r="EY147" s="3">
        <f t="shared" si="184"/>
        <v>1.546206828194584</v>
      </c>
      <c r="EZ147" s="3">
        <f t="shared" si="185"/>
        <v>1.5526680370110204</v>
      </c>
      <c r="FA147" s="3" t="str">
        <f t="shared" si="186"/>
        <v/>
      </c>
      <c r="FB147" s="3">
        <f t="shared" si="187"/>
        <v>-1.2934880143656358</v>
      </c>
      <c r="FC147" s="3">
        <f t="shared" si="188"/>
        <v>-1.2881053466200802</v>
      </c>
      <c r="FD147" s="3">
        <f t="shared" si="189"/>
        <v>62.023366235505726</v>
      </c>
      <c r="FE147" s="3" t="str">
        <f t="shared" si="190"/>
        <v/>
      </c>
      <c r="FF147" s="3">
        <f t="shared" si="191"/>
        <v>-1.5526680370110204</v>
      </c>
      <c r="FG147" s="3">
        <f t="shared" si="192"/>
        <v>-3.2245911845640608E-2</v>
      </c>
      <c r="FH147" s="3">
        <f t="shared" si="193"/>
        <v>-1.2881053466200802</v>
      </c>
      <c r="FI147" s="4">
        <f t="shared" si="194"/>
        <v>1.3333333333333333</v>
      </c>
      <c r="FJ147" s="4">
        <f t="shared" si="195"/>
        <v>0</v>
      </c>
      <c r="FK147" s="4">
        <f t="shared" si="196"/>
        <v>1.6913123844731976</v>
      </c>
      <c r="FL147" s="4">
        <f t="shared" si="197"/>
        <v>1.0314232902033271</v>
      </c>
      <c r="FM147" s="4">
        <f>Tabela13[[#This Row],[V139]]-Tabela13[[#This Row],[V140]]</f>
        <v>0.65988909426987052</v>
      </c>
      <c r="FN147" s="4">
        <f>Tabela13[[#This Row],[V1]]-Tabela13[[#This Row],[V2]]/2</f>
        <v>2.6833333333333331</v>
      </c>
      <c r="FO147" s="4">
        <f>Tabela13[[#This Row],[V1]]-Tabela13[[#This Row],[V3]]/2</f>
        <v>2.625</v>
      </c>
      <c r="FP147" s="4">
        <f>Tabela13[[#This Row],[V1]]-Tabela13[[#This Row],[V4]]/2</f>
        <v>1.4333333333333333</v>
      </c>
      <c r="FQ147" s="4">
        <f>Tabela13[[#This Row],[V2]]-Tabela13[[#This Row],[V1]]/2</f>
        <v>-1.2416666666666667</v>
      </c>
      <c r="FR147" s="4">
        <f>Tabela13[[#This Row],[V2]]-Tabela13[[#This Row],[V3]]/2</f>
        <v>8.3333333333333315E-3</v>
      </c>
      <c r="FS147" s="4">
        <f>Tabela13[[#This Row],[V2]]-Tabela13[[#This Row],[V4]]/2</f>
        <v>-1.1833333333333333</v>
      </c>
      <c r="FT147" s="4">
        <f t="shared" si="198"/>
        <v>1.2140692504096942</v>
      </c>
      <c r="FU147" s="4">
        <f t="shared" si="199"/>
        <v>1.2068173702852525</v>
      </c>
      <c r="FV147" s="4">
        <f t="shared" si="200"/>
        <v>0.96163286113412416</v>
      </c>
      <c r="FW147" s="4">
        <f t="shared" si="201"/>
        <v>-0.89279009005396259</v>
      </c>
      <c r="FX147" s="4">
        <f t="shared" si="202"/>
        <v>8.3331404401359166E-3</v>
      </c>
      <c r="FY147" s="4">
        <f t="shared" si="203"/>
        <v>-0.86917110714121493</v>
      </c>
      <c r="FZ147" s="4">
        <f t="shared" si="204"/>
        <v>218.53246507374493</v>
      </c>
      <c r="GA147" s="4">
        <f t="shared" si="205"/>
        <v>217.22712665134546</v>
      </c>
      <c r="GB147" s="4">
        <f t="shared" si="206"/>
        <v>173.09391500414233</v>
      </c>
      <c r="GC147" s="4">
        <f t="shared" si="207"/>
        <v>-160.70221620971327</v>
      </c>
      <c r="GD147" s="4">
        <f t="shared" si="208"/>
        <v>1.4999652792244651</v>
      </c>
      <c r="GE147" s="4">
        <f t="shared" si="209"/>
        <v>-156.4507992854187</v>
      </c>
      <c r="GF147" s="4">
        <f>Tabela13[[#This Row],[V1]]-Tabela13[[#This Row],[V2]]/Tabela13[[#This Row],[V2]]</f>
        <v>1.75</v>
      </c>
      <c r="GG147" s="4">
        <f>Tabela13[[#This Row],[V1]]-Tabela13[[#This Row],[V3]]/Tabela13[[#This Row],[V3]]</f>
        <v>1.75</v>
      </c>
      <c r="GH147" s="4">
        <f>Tabela13[[#This Row],[V1]]-Tabela13[[#This Row],[V4]]/Tabela13[[#This Row],[V4]]</f>
        <v>1.75</v>
      </c>
      <c r="GI147" s="4">
        <f>Tabela13[[#This Row],[V2]]-Tabela13[[#This Row],[V1]]/Tabela13[[#This Row],[V1]]</f>
        <v>-0.8666666666666667</v>
      </c>
      <c r="GJ147" s="4">
        <f>Tabela13[[#This Row],[V2]]-Tabela13[[#This Row],[V3]]/Tabela13[[#This Row],[V3]]</f>
        <v>-0.8666666666666667</v>
      </c>
      <c r="GK147" s="4">
        <f>Tabela13[[#This Row],[V2]]-Tabela13[[#This Row],[V4]]/Tabela13[[#This Row],[V4]]</f>
        <v>-0.8666666666666667</v>
      </c>
      <c r="GL147" s="4">
        <f t="shared" si="210"/>
        <v>1.4449464939472223</v>
      </c>
      <c r="GM147" s="4">
        <f t="shared" si="211"/>
        <v>1.4416666666666667</v>
      </c>
      <c r="GN147" s="4">
        <f t="shared" si="212"/>
        <v>1.0022750247032757</v>
      </c>
      <c r="GO147" s="3">
        <f t="shared" si="213"/>
        <v>1</v>
      </c>
      <c r="GP147" s="3">
        <v>100</v>
      </c>
      <c r="GQ147" s="3">
        <f t="shared" si="214"/>
        <v>1</v>
      </c>
      <c r="GR147" s="3">
        <f t="shared" si="215"/>
        <v>100</v>
      </c>
      <c r="GS147" s="34">
        <f>COUNTIF($D$2:D146,Tabela13[[#This Row],[HomeTeam]])</f>
        <v>6</v>
      </c>
      <c r="GT147" s="34">
        <f>COUNTIF($E$2:E146,Tabela13[[#This Row],[AwayTeam]])</f>
        <v>7</v>
      </c>
      <c r="GU147" s="3">
        <f>IFERROR(AVERAGEIFS($AD$2:AD146,$D$2:D146,Tabela13[[#This Row],[HomeTeam]],$GS$2:GS146,"&gt;="&amp;Tabela13[[#This Row],[Contagem_H]]-5),"")</f>
        <v>0.75332322210987535</v>
      </c>
      <c r="GV147" s="3">
        <f>IFERROR(AVERAGEIFS($G$2:G146,$E$2:E146,Tabela13[[#This Row],[AwayTeam]],$GT$2:GT146,"&gt;="&amp;Tabela13[[#This Row],[Contagem_A]]-5),"")</f>
        <v>0.6</v>
      </c>
      <c r="GW147" s="3">
        <f>IFERROR(AVERAGEIFS($GQ$2:GQ146,$D$2:D146,Tabela13[[#This Row],[HomeTeam]],$GS$2:GS146,"&gt;="&amp;Tabela13[[#This Row],[Contagem_H]]-5),"")</f>
        <v>9.5999999999999946E-2</v>
      </c>
    </row>
    <row r="148" spans="1:205" x14ac:dyDescent="0.25">
      <c r="A148" t="s">
        <v>127</v>
      </c>
      <c r="B148" t="s">
        <v>188</v>
      </c>
      <c r="C148" t="s">
        <v>186</v>
      </c>
      <c r="D148" t="s">
        <v>135</v>
      </c>
      <c r="E148" t="s">
        <v>25</v>
      </c>
      <c r="F148" s="3">
        <v>0</v>
      </c>
      <c r="G148" s="3">
        <v>2</v>
      </c>
      <c r="H148" s="3" t="str">
        <f t="shared" si="216"/>
        <v>A</v>
      </c>
      <c r="I148" s="3">
        <v>15</v>
      </c>
      <c r="J148" s="3">
        <v>7.5</v>
      </c>
      <c r="K148" s="3">
        <v>1.18</v>
      </c>
      <c r="L148" s="3">
        <v>1.3</v>
      </c>
      <c r="M148" s="3">
        <v>3.5</v>
      </c>
      <c r="N148" s="3">
        <f t="shared" si="145"/>
        <v>2</v>
      </c>
      <c r="O148" s="3">
        <f t="shared" si="146"/>
        <v>0</v>
      </c>
      <c r="P148" s="3">
        <f t="shared" si="147"/>
        <v>3</v>
      </c>
      <c r="Q148" s="3">
        <f t="shared" si="148"/>
        <v>4.7457627118644208E-2</v>
      </c>
      <c r="R148" s="3">
        <f t="shared" si="149"/>
        <v>5.4945054945054861E-2</v>
      </c>
      <c r="S148" s="3">
        <f t="shared" si="150"/>
        <v>15.711864406779663</v>
      </c>
      <c r="T148" s="3">
        <f t="shared" si="151"/>
        <v>7.8559322033898313</v>
      </c>
      <c r="U148" s="3">
        <f t="shared" si="152"/>
        <v>1.2360000000000002</v>
      </c>
      <c r="V148" s="3">
        <f t="shared" si="153"/>
        <v>1.3616949152542375</v>
      </c>
      <c r="W148" s="3">
        <f t="shared" si="154"/>
        <v>3.6661016949152545</v>
      </c>
      <c r="X148" s="4">
        <f t="shared" si="155"/>
        <v>6.6666666666666666E-2</v>
      </c>
      <c r="Y148" s="4">
        <f t="shared" si="156"/>
        <v>0.13333333333333333</v>
      </c>
      <c r="Z148" s="4">
        <f t="shared" si="157"/>
        <v>0.84745762711864414</v>
      </c>
      <c r="AA148" s="4">
        <f t="shared" si="158"/>
        <v>0.76923076923076916</v>
      </c>
      <c r="AB148" s="4">
        <f t="shared" si="159"/>
        <v>0.2857142857142857</v>
      </c>
      <c r="AC148" s="4">
        <f t="shared" si="160"/>
        <v>3.3333333333333333E-2</v>
      </c>
      <c r="AD148" s="4">
        <f t="shared" si="161"/>
        <v>1.423728813559322</v>
      </c>
      <c r="AE148" s="4">
        <f t="shared" si="162"/>
        <v>1.0333333333333334</v>
      </c>
      <c r="AF148" s="4">
        <f t="shared" si="163"/>
        <v>0.42372881355932207</v>
      </c>
      <c r="AG148" s="4">
        <f>IFERROR(AVERAGE(Tabela13[[#This Row],[V1]],Tabela13[[#This Row],[V2]]),"")</f>
        <v>0.72853107344632773</v>
      </c>
      <c r="AH148" s="4">
        <f>IFERROR(AVERAGE(Tabela13[[#This Row],[V1]],Tabela13[[#This Row],[V3]]),"")</f>
        <v>0.53333333333333344</v>
      </c>
      <c r="AI148" s="4">
        <f>IFERROR(AVERAGE(Tabela13[[#This Row],[V1]],Tabela13[[#This Row],[V4]]),"")</f>
        <v>0.2285310734463277</v>
      </c>
      <c r="AJ148" s="4">
        <f>IFERROR(AVERAGE(Tabela13[[#This Row],[V2]],Tabela13[[#This Row],[V1]]),"")</f>
        <v>0.72853107344632773</v>
      </c>
      <c r="AK148" s="4">
        <f>IFERROR(AVERAGE(Tabela13[[#This Row],[V2]],Tabela13[[#This Row],[V3]]),"")</f>
        <v>1.2285310734463277</v>
      </c>
      <c r="AL148" s="4">
        <f>IFERROR(AVERAGE(Tabela13[[#This Row],[V2]],Tabela13[[#This Row],[V4]]),"")</f>
        <v>0.92372881355932202</v>
      </c>
      <c r="AM148" s="4">
        <f>IFERROR(AVERAGE(Tabela13[[#This Row],[V3]],Tabela13[[#This Row],[V1]]),"")</f>
        <v>0.53333333333333344</v>
      </c>
      <c r="AN148" s="4">
        <f>IFERROR(AVERAGE(Tabela13[[#This Row],[V3]],Tabela13[[#This Row],[V2]]),"")</f>
        <v>1.2285310734463277</v>
      </c>
      <c r="AO148" s="4">
        <f>IFERROR(AVERAGE(Tabela13[[#This Row],[V3]],Tabela13[[#This Row],[V4]]),"")</f>
        <v>0.72853107344632773</v>
      </c>
      <c r="AP148" s="4">
        <f>IFERROR(AVERAGE(Tabela13[[#This Row],[V4]],Tabela13[[#This Row],[V1]]),"")</f>
        <v>0.2285310734463277</v>
      </c>
      <c r="AQ148" s="4">
        <f>IFERROR(AVERAGE(Tabela13[[#This Row],[V4]],Tabela13[[#This Row],[V2]]),"")</f>
        <v>0.92372881355932202</v>
      </c>
      <c r="AR148" s="4">
        <f>IFERROR(AVERAGE(Tabela13[[#This Row],[V4]],Tabela13[[#This Row],[V3]]),"")</f>
        <v>0.72853107344632773</v>
      </c>
      <c r="AS148" s="4">
        <f>_xlfn.STDEV.S(Tabela13[[#This Row],[V1]:[V2]])</f>
        <v>0.98315807259892274</v>
      </c>
      <c r="AT148" s="4">
        <f>_xlfn.STDEV.S(Tabela13[[#This Row],[V1]],Tabela13[[#This Row],[V3]])</f>
        <v>0.70710678118654746</v>
      </c>
      <c r="AU148" s="4">
        <f>_xlfn.STDEV.S(Tabela13[[#This Row],[V1]],Tabela13[[#This Row],[V4]])</f>
        <v>0.27605129141237539</v>
      </c>
      <c r="AV148" s="4">
        <f>_xlfn.STDEV.S(Tabela13[[#This Row],[V2]],Tabela13[[#This Row],[V1]])</f>
        <v>0.98315807259892274</v>
      </c>
      <c r="AW148" s="4">
        <f>_xlfn.STDEV.S(Tabela13[[#This Row],[V2]],Tabela13[[#This Row],[V3]])</f>
        <v>0.2760512914123745</v>
      </c>
      <c r="AX148" s="4">
        <f>_xlfn.STDEV.S(Tabela13[[#This Row],[V42]],Tabela13[[#This Row],[V44]])</f>
        <v>1.6902648537854703</v>
      </c>
      <c r="AY148" s="4">
        <f>_xlfn.STDEV.S(Tabela13[[#This Row],[V3]],Tabela13[[#This Row],[V1]])</f>
        <v>0.70710678118654746</v>
      </c>
      <c r="AZ148" s="4">
        <f>_xlfn.STDEV.S(Tabela13[[#This Row],[V3]],Tabela13[[#This Row],[V2]])</f>
        <v>0.2760512914123745</v>
      </c>
      <c r="BA148" s="4">
        <f>_xlfn.STDEV.S(Tabela13[[#This Row],[V3]],Tabela13[[#This Row],[V4]])</f>
        <v>0.4310554897741723</v>
      </c>
      <c r="BB148" s="4">
        <f>_xlfn.STDEV.S(Tabela13[[#This Row],[V4]],Tabela13[[#This Row],[V1]])</f>
        <v>0.27605129141237539</v>
      </c>
      <c r="BC148" s="4">
        <f>_xlfn.STDEV.S(Tabela13[[#This Row],[V4]],Tabela13[[#This Row],[V2]])</f>
        <v>0.70710678118654735</v>
      </c>
      <c r="BD148" s="4">
        <f>_xlfn.STDEV.S(Tabela13[[#This Row],[V4]],Tabela13[[#This Row],[V3]])</f>
        <v>0.4310554897741723</v>
      </c>
      <c r="BE148" s="4">
        <f>Tabela13[[#This Row],[V17]]/Tabela13[[#This Row],[V5]]</f>
        <v>1.3495073970531937</v>
      </c>
      <c r="BF148" s="4">
        <f>Tabela13[[#This Row],[V18]]/Tabela13[[#This Row],[V6]]</f>
        <v>1.3258252147247762</v>
      </c>
      <c r="BG148" s="4">
        <f>Tabela13[[#This Row],[V19]]/Tabela13[[#This Row],[V7]]</f>
        <v>1.2079376657599614</v>
      </c>
      <c r="BH148" s="4">
        <f>Tabela13[[#This Row],[V20]]/Tabela13[[#This Row],[V8]]</f>
        <v>1.3495073970531937</v>
      </c>
      <c r="BI148" s="4">
        <f>Tabela13[[#This Row],[V21]]/Tabela13[[#This Row],[V9]]</f>
        <v>0.22470029238901026</v>
      </c>
      <c r="BJ148" s="4">
        <f>Tabela13[[#This Row],[V22]]/Tabela13[[#This Row],[V10]]</f>
        <v>1.8298280068503257</v>
      </c>
      <c r="BK148" s="4">
        <f>Tabela13[[#This Row],[V23]]/Tabela13[[#This Row],[V11]]</f>
        <v>1.3258252147247762</v>
      </c>
      <c r="BL148" s="4">
        <f>Tabela13[[#This Row],[V24]]/Tabela13[[#This Row],[V12]]</f>
        <v>0.22470029238901026</v>
      </c>
      <c r="BM148" s="4">
        <f>Tabela13[[#This Row],[V25]]/Tabela13[[#This Row],[V13]]</f>
        <v>0.59167756254384252</v>
      </c>
      <c r="BN148" s="4">
        <f>Tabela13[[#This Row],[V26]]/Tabela13[[#This Row],[V14]]</f>
        <v>1.2079376657599614</v>
      </c>
      <c r="BO148" s="4">
        <f>Tabela13[[#This Row],[V27]]/Tabela13[[#This Row],[V15]]</f>
        <v>0.76549174477075765</v>
      </c>
      <c r="BP148" s="4">
        <f>Tabela13[[#This Row],[V28]]/Tabela13[[#This Row],[V16]]</f>
        <v>0.59167756254384252</v>
      </c>
      <c r="BQ148" s="4">
        <f>Tabela13[[#This Row],[V1]]-Tabela13[[#This Row],[V2]]</f>
        <v>-1.3903954802259886</v>
      </c>
      <c r="BR148" s="4">
        <f>Tabela13[[#This Row],[V1]]-Tabela13[[#This Row],[V3]]</f>
        <v>-1</v>
      </c>
      <c r="BS148" s="4">
        <f>Tabela13[[#This Row],[V1]]-Tabela13[[#This Row],[V4]]</f>
        <v>-0.39039548022598874</v>
      </c>
      <c r="BT148" s="4">
        <f>Tabela13[[#This Row],[V2]]-Tabela13[[#This Row],[V1]]</f>
        <v>1.3903954802259886</v>
      </c>
      <c r="BU148" s="4">
        <f>Tabela13[[#This Row],[V2]]-Tabela13[[#This Row],[V3]]</f>
        <v>0.39039548022598858</v>
      </c>
      <c r="BV148" s="4">
        <f>Tabela13[[#This Row],[V2]]-Tabela13[[#This Row],[V4]]</f>
        <v>1</v>
      </c>
      <c r="BW148" s="4">
        <f>AVERAGE(Tabela13[[#This Row],[V41]],Tabela13[[#This Row],[V42]])</f>
        <v>-1.1951977401129943</v>
      </c>
      <c r="BX148" s="4">
        <f>AVERAGE(Tabela13[[#This Row],[V41]],Tabela13[[#This Row],[V43]])</f>
        <v>-0.89039548022598869</v>
      </c>
      <c r="BY148" s="4">
        <f>AVERAGE(Tabela13[[#This Row],[V41]],Tabela13[[#This Row],[V44]])</f>
        <v>0</v>
      </c>
      <c r="BZ148" s="4">
        <f>AVERAGE(Tabela13[[#This Row],[V41]],Tabela13[[#This Row],[V45]])</f>
        <v>-0.5</v>
      </c>
      <c r="CA148" s="4">
        <f>AVERAGE(Tabela13[[#This Row],[V41]],Tabela13[[#This Row],[V46]])</f>
        <v>-0.19519774011299429</v>
      </c>
      <c r="CB148" s="4">
        <f>AVERAGE(Tabela13[[#This Row],[V42]],Tabela13[[#This Row],[V41]])</f>
        <v>-1.1951977401129943</v>
      </c>
      <c r="CC148" s="4">
        <f>AVERAGE(Tabela13[[#This Row],[V42]],Tabela13[[#This Row],[V43]])</f>
        <v>-0.6951977401129944</v>
      </c>
      <c r="CD148" s="4">
        <f>AVERAGE(Tabela13[[#This Row],[V42]],Tabela13[[#This Row],[V44]])</f>
        <v>0.19519774011299429</v>
      </c>
      <c r="CE148" s="4">
        <f>AVERAGE(Tabela13[[#This Row],[V42]],Tabela13[[#This Row],[V45]])</f>
        <v>-0.30480225988700571</v>
      </c>
      <c r="CF148" s="4">
        <f>AVERAGE(Tabela13[[#This Row],[V42]],Tabela13[[#This Row],[V46]])</f>
        <v>0</v>
      </c>
      <c r="CG148" s="4">
        <f>AVERAGE(Tabela13[[#This Row],[V43]],Tabela13[[#This Row],[V41]])</f>
        <v>-0.89039548022598869</v>
      </c>
      <c r="CH148" s="4">
        <f>AVERAGE(Tabela13[[#This Row],[V43]],Tabela13[[#This Row],[V42]])</f>
        <v>-0.6951977401129944</v>
      </c>
      <c r="CI148" s="4">
        <f>AVERAGE(Tabela13[[#This Row],[V43]],Tabela13[[#This Row],[V44]])</f>
        <v>0.49999999999999989</v>
      </c>
      <c r="CJ148" s="4">
        <f>AVERAGE(Tabela13[[#This Row],[V43]],Tabela13[[#This Row],[V45]])</f>
        <v>0</v>
      </c>
      <c r="CK148" s="4">
        <f>AVERAGE(Tabela13[[#This Row],[V43]],Tabela13[[#This Row],[V46]])</f>
        <v>0.3048022598870056</v>
      </c>
      <c r="CL148" s="4">
        <f>AVERAGE(Tabela13[[#This Row],[V44]],Tabela13[[#This Row],[V41]])</f>
        <v>0</v>
      </c>
      <c r="CM148" s="4">
        <f>AVERAGE(Tabela13[[#This Row],[V44]],Tabela13[[#This Row],[V42]])</f>
        <v>0.19519774011299429</v>
      </c>
      <c r="CN148" s="4">
        <f>AVERAGE(Tabela13[[#This Row],[V44]],Tabela13[[#This Row],[V43]])</f>
        <v>0.49999999999999989</v>
      </c>
      <c r="CO148" s="4">
        <f>AVERAGE(Tabela13[[#This Row],[V44]],Tabela13[[#This Row],[V45]])</f>
        <v>0.89039548022598858</v>
      </c>
      <c r="CP148" s="4">
        <f>AVERAGE(Tabela13[[#This Row],[V44]],Tabela13[[#This Row],[V46]])</f>
        <v>1.1951977401129943</v>
      </c>
      <c r="CQ148" s="4">
        <f>AVERAGE(Tabela13[[#This Row],[V45]],Tabela13[[#This Row],[V41]])</f>
        <v>-0.5</v>
      </c>
      <c r="CR148" s="4">
        <f>AVERAGE(Tabela13[[#This Row],[V45]],Tabela13[[#This Row],[V42]])</f>
        <v>-0.30480225988700571</v>
      </c>
      <c r="CS148" s="4">
        <f>AVERAGE(Tabela13[[#This Row],[V45]],Tabela13[[#This Row],[V43]])</f>
        <v>0</v>
      </c>
      <c r="CT148" s="4">
        <f>AVERAGE(Tabela13[[#This Row],[V45]],Tabela13[[#This Row],[V44]])</f>
        <v>0.89039548022598858</v>
      </c>
      <c r="CU148" s="4">
        <f>AVERAGE(Tabela13[[#This Row],[V45]],Tabela13[[#This Row],[V46]])</f>
        <v>0.69519774011299429</v>
      </c>
      <c r="CV148" s="4">
        <f>AVERAGE(Tabela13[[#This Row],[V46]],Tabela13[[#This Row],[V41]])</f>
        <v>-0.19519774011299429</v>
      </c>
      <c r="CW148" s="4">
        <f>AVERAGE(Tabela13[[#This Row],[V46]],Tabela13[[#This Row],[V42]])</f>
        <v>0</v>
      </c>
      <c r="CX148" s="4">
        <f>AVERAGE(Tabela13[[#This Row],[V46]],Tabela13[[#This Row],[V43]])</f>
        <v>0.3048022598870056</v>
      </c>
      <c r="CY148" s="4">
        <f>AVERAGE(Tabela13[[#This Row],[V46]],Tabela13[[#This Row],[V44]])</f>
        <v>1.1951977401129943</v>
      </c>
      <c r="CZ148" s="4">
        <f>AVERAGE(Tabela13[[#This Row],[V46]],Tabela13[[#This Row],[V45]])</f>
        <v>0.69519774011299429</v>
      </c>
      <c r="DA148" s="3">
        <f>_xlfn.STDEV.S(Tabela13[[#This Row],[V41]],Tabela13[[#This Row],[V42]])</f>
        <v>0.27605129141237533</v>
      </c>
      <c r="DB148" s="3">
        <f>_xlfn.STDEV.S(Tabela13[[#This Row],[V41]],Tabela13[[#This Row],[V43]])</f>
        <v>0.70710678118654735</v>
      </c>
      <c r="DC148" s="3">
        <f>_xlfn.STDEV.S(Tabela13[[#This Row],[V41]],Tabela13[[#This Row],[V44]])</f>
        <v>1.9663161451978455</v>
      </c>
      <c r="DD148" s="3">
        <f>_xlfn.STDEV.S(Tabela13[[#This Row],[V41]],Tabela13[[#This Row],[V45]])</f>
        <v>1.259209364011298</v>
      </c>
      <c r="DE148" s="3">
        <f>_xlfn.STDEV.S(Tabela13[[#This Row],[V41]],Tabela13[[#This Row],[V46]])</f>
        <v>1.6902648537854703</v>
      </c>
      <c r="DF148" s="3">
        <f>_xlfn.STDEV.S(Tabela13[[#This Row],[V42]],Tabela13[[#This Row],[V41]])</f>
        <v>0.27605129141237533</v>
      </c>
      <c r="DG148" s="3">
        <f>_xlfn.STDEV.S(Tabela13[[#This Row],[V42]],Tabela13[[#This Row],[V43]])</f>
        <v>0.43105548977417207</v>
      </c>
      <c r="DH148" s="3">
        <f>_xlfn.STDEV.S(Tabela13[[#This Row],[V42]],Tabela13[[#This Row],[V44]])</f>
        <v>1.6902648537854703</v>
      </c>
      <c r="DI148" s="3">
        <f>_xlfn.STDEV.S(Tabela13[[#This Row],[V42]],Tabela13[[#This Row],[V45]])</f>
        <v>0.98315807259892274</v>
      </c>
      <c r="DJ148" s="3">
        <f>_xlfn.STDEV.S(Tabela13[[#This Row],[V42]],Tabela13[[#This Row],[V46]])</f>
        <v>1.4142135623730951</v>
      </c>
      <c r="DK148" s="3">
        <f>_xlfn.STDEV.S(Tabela13[[#This Row],[V43]],Tabela13[[#This Row],[V41]])</f>
        <v>0.70710678118654735</v>
      </c>
      <c r="DL148" s="3">
        <f>_xlfn.STDEV.S(Tabela13[[#This Row],[V43]],Tabela13[[#This Row],[V42]])</f>
        <v>0.43105548977417207</v>
      </c>
      <c r="DM148" s="3">
        <f>_xlfn.STDEV.S(Tabela13[[#This Row],[V43]],Tabela13[[#This Row],[V44]])</f>
        <v>1.2592093640112982</v>
      </c>
      <c r="DN148" s="3">
        <f>_xlfn.STDEV.S(Tabela13[[#This Row],[V43]],Tabela13[[#This Row],[V45]])</f>
        <v>0.55210258282475067</v>
      </c>
      <c r="DO148" s="3">
        <f>_xlfn.STDEV.S(Tabela13[[#This Row],[V43]],Tabela13[[#This Row],[V46]])</f>
        <v>0.98315807259892285</v>
      </c>
      <c r="DP148" s="3">
        <f>_xlfn.STDEV.S(Tabela13[[#This Row],[V44]],Tabela13[[#This Row],[V41]])</f>
        <v>1.9663161451978455</v>
      </c>
      <c r="DQ148" s="3">
        <f>_xlfn.STDEV.S(Tabela13[[#This Row],[V44]],Tabela13[[#This Row],[V42]])</f>
        <v>1.6902648537854703</v>
      </c>
      <c r="DR148" s="3">
        <f>_xlfn.STDEV.S(Tabela13[[#This Row],[V44]],Tabela13[[#This Row],[V43]])</f>
        <v>1.2592093640112982</v>
      </c>
      <c r="DS148" s="3">
        <f>_xlfn.STDEV.S(Tabela13[[#This Row],[V44]],Tabela13[[#This Row],[V45]])</f>
        <v>0.70710678118654768</v>
      </c>
      <c r="DT148" s="3">
        <f>_xlfn.STDEV.S(Tabela13[[#This Row],[V44]],Tabela13[[#This Row],[V46]])</f>
        <v>0.27605129141237533</v>
      </c>
      <c r="DU148" s="3">
        <f>_xlfn.STDEV.S(Tabela13[[#This Row],[V45]],Tabela13[[#This Row],[V41]])</f>
        <v>1.259209364011298</v>
      </c>
      <c r="DV148" s="3">
        <f>_xlfn.STDEV.S(Tabela13[[#This Row],[V45]],Tabela13[[#This Row],[V42]])</f>
        <v>0.98315807259892274</v>
      </c>
      <c r="DW148" s="3">
        <f>_xlfn.STDEV.S(Tabela13[[#This Row],[V45]],Tabela13[[#This Row],[V43]])</f>
        <v>0.55210258282475067</v>
      </c>
      <c r="DX148" s="3">
        <f>_xlfn.STDEV.S(Tabela13[[#This Row],[V45]],Tabela13[[#This Row],[V44]])</f>
        <v>0.70710678118654768</v>
      </c>
      <c r="DY148" s="3">
        <f>_xlfn.STDEV.S(Tabela13[[#This Row],[V45]],Tabela13[[#This Row],[V46]])</f>
        <v>0.4310554897741723</v>
      </c>
      <c r="DZ148" s="3">
        <f>_xlfn.STDEV.S(Tabela13[[#This Row],[V46]],Tabela13[[#This Row],[V41]])</f>
        <v>1.6902648537854703</v>
      </c>
      <c r="EA148" s="3">
        <f>_xlfn.STDEV.S(Tabela13[[#This Row],[V46]],Tabela13[[#This Row],[V42]])</f>
        <v>1.4142135623730951</v>
      </c>
      <c r="EB148" s="3">
        <f>_xlfn.STDEV.S(Tabela13[[#This Row],[V46]],Tabela13[[#This Row],[V43]])</f>
        <v>0.98315807259892285</v>
      </c>
      <c r="EC148" s="3">
        <f>_xlfn.STDEV.S(Tabela13[[#This Row],[V46]],Tabela13[[#This Row],[V44]])</f>
        <v>0.27605129141237533</v>
      </c>
      <c r="ED148" s="3">
        <f>_xlfn.STDEV.S(Tabela13[[#This Row],[V46]],Tabela13[[#This Row],[V45]])</f>
        <v>0.4310554897741723</v>
      </c>
      <c r="EE148" s="3">
        <f t="shared" si="164"/>
        <v>-0.23096704599380968</v>
      </c>
      <c r="EF148" s="3">
        <f t="shared" si="165"/>
        <v>-0.79414911338844474</v>
      </c>
      <c r="EG148" s="3" t="str">
        <f t="shared" si="166"/>
        <v/>
      </c>
      <c r="EH148" s="3">
        <f t="shared" si="167"/>
        <v>-2.518418728022596</v>
      </c>
      <c r="EI148" s="3">
        <f t="shared" si="168"/>
        <v>-8.6592439687417748</v>
      </c>
      <c r="EJ148" s="3">
        <f t="shared" si="169"/>
        <v>-0.23096704599380968</v>
      </c>
      <c r="EK148" s="3">
        <f t="shared" si="170"/>
        <v>-0.62004731158088944</v>
      </c>
      <c r="EL148" s="3">
        <f t="shared" si="171"/>
        <v>8.6592439687417748</v>
      </c>
      <c r="EM148" s="3">
        <f t="shared" si="172"/>
        <v>-3.2255603123264001</v>
      </c>
      <c r="EN148" s="3" t="str">
        <f t="shared" si="173"/>
        <v/>
      </c>
      <c r="EO148" s="3">
        <f t="shared" si="174"/>
        <v>-0.79414911338844474</v>
      </c>
      <c r="EP148" s="3">
        <f t="shared" si="175"/>
        <v>-0.62004731158088944</v>
      </c>
      <c r="EQ148" s="3">
        <f t="shared" si="176"/>
        <v>2.5184187280225969</v>
      </c>
      <c r="ER148" s="3" t="str">
        <f t="shared" si="177"/>
        <v/>
      </c>
      <c r="ES148" s="3" t="str">
        <f t="shared" si="178"/>
        <v/>
      </c>
      <c r="ET148" s="3" t="str">
        <f t="shared" si="179"/>
        <v/>
      </c>
      <c r="EU148" s="3" t="str">
        <f t="shared" si="180"/>
        <v/>
      </c>
      <c r="EV148" s="3">
        <f t="shared" si="181"/>
        <v>2.5184187280225969</v>
      </c>
      <c r="EW148" s="3">
        <f t="shared" si="182"/>
        <v>0.79414911338844518</v>
      </c>
      <c r="EX148" s="3">
        <f t="shared" si="183"/>
        <v>0.23096704599380968</v>
      </c>
      <c r="EY148" s="3">
        <f t="shared" si="184"/>
        <v>-2.518418728022596</v>
      </c>
      <c r="EZ148" s="3">
        <f t="shared" si="185"/>
        <v>-3.2255603123264001</v>
      </c>
      <c r="FA148" s="3" t="str">
        <f t="shared" si="186"/>
        <v/>
      </c>
      <c r="FB148" s="3">
        <f t="shared" si="187"/>
        <v>0.79414911338844518</v>
      </c>
      <c r="FC148" s="3">
        <f t="shared" si="188"/>
        <v>0.62004731158088988</v>
      </c>
      <c r="FD148" s="3">
        <f t="shared" si="189"/>
        <v>-8.6592439687417748</v>
      </c>
      <c r="FE148" s="3" t="str">
        <f t="shared" si="190"/>
        <v/>
      </c>
      <c r="FF148" s="3">
        <f t="shared" si="191"/>
        <v>3.2255603123264018</v>
      </c>
      <c r="FG148" s="3">
        <f t="shared" si="192"/>
        <v>0.23096704599380968</v>
      </c>
      <c r="FH148" s="3">
        <f t="shared" si="193"/>
        <v>0.62004731158088988</v>
      </c>
      <c r="FI148" s="4">
        <f t="shared" si="194"/>
        <v>0</v>
      </c>
      <c r="FJ148" s="4">
        <f t="shared" si="195"/>
        <v>0.13333333333333333</v>
      </c>
      <c r="FK148" s="4">
        <f t="shared" si="196"/>
        <v>0.31823085221143477</v>
      </c>
      <c r="FL148" s="4">
        <f t="shared" si="197"/>
        <v>2.5544768069039909</v>
      </c>
      <c r="FM148" s="4">
        <f>Tabela13[[#This Row],[V139]]-Tabela13[[#This Row],[V140]]</f>
        <v>-2.2362459546925564</v>
      </c>
      <c r="FN148" s="4">
        <f>Tabela13[[#This Row],[V1]]-Tabela13[[#This Row],[V2]]/2</f>
        <v>-0.67853107344632768</v>
      </c>
      <c r="FO148" s="4">
        <f>Tabela13[[#This Row],[V1]]-Tabela13[[#This Row],[V3]]/2</f>
        <v>-0.48333333333333339</v>
      </c>
      <c r="FP148" s="4">
        <f>Tabela13[[#This Row],[V1]]-Tabela13[[#This Row],[V4]]/2</f>
        <v>-0.17853107344632771</v>
      </c>
      <c r="FQ148" s="4">
        <f>Tabela13[[#This Row],[V2]]-Tabela13[[#This Row],[V1]]/2</f>
        <v>1.4070621468926554</v>
      </c>
      <c r="FR148" s="4">
        <f>Tabela13[[#This Row],[V2]]-Tabela13[[#This Row],[V3]]/2</f>
        <v>0.9070621468926553</v>
      </c>
      <c r="FS148" s="4">
        <f>Tabela13[[#This Row],[V2]]-Tabela13[[#This Row],[V4]]/2</f>
        <v>1.2118644067796609</v>
      </c>
      <c r="FT148" s="4">
        <f t="shared" si="198"/>
        <v>-0.59617150897319426</v>
      </c>
      <c r="FU148" s="4">
        <f t="shared" si="199"/>
        <v>-0.45022559626071507</v>
      </c>
      <c r="FV148" s="4">
        <f t="shared" si="200"/>
        <v>-0.17666974773998229</v>
      </c>
      <c r="FW148" s="4">
        <f t="shared" si="201"/>
        <v>0.95292475403514176</v>
      </c>
      <c r="FX148" s="4">
        <f t="shared" si="202"/>
        <v>0.73670316754560261</v>
      </c>
      <c r="FY148" s="4">
        <f t="shared" si="203"/>
        <v>0.88089226708350687</v>
      </c>
      <c r="FZ148" s="4">
        <f t="shared" si="204"/>
        <v>-107.31087161517497</v>
      </c>
      <c r="GA148" s="4">
        <f t="shared" si="205"/>
        <v>-81.040607326928708</v>
      </c>
      <c r="GB148" s="4">
        <f t="shared" si="206"/>
        <v>-31.800554593196814</v>
      </c>
      <c r="GC148" s="4">
        <f t="shared" si="207"/>
        <v>171.52645572632551</v>
      </c>
      <c r="GD148" s="4">
        <f t="shared" si="208"/>
        <v>132.60657015820848</v>
      </c>
      <c r="GE148" s="4">
        <f t="shared" si="209"/>
        <v>158.56060807503124</v>
      </c>
      <c r="GF148" s="4">
        <f>Tabela13[[#This Row],[V1]]-Tabela13[[#This Row],[V2]]/Tabela13[[#This Row],[V2]]</f>
        <v>-0.96666666666666667</v>
      </c>
      <c r="GG148" s="4">
        <f>Tabela13[[#This Row],[V1]]-Tabela13[[#This Row],[V3]]/Tabela13[[#This Row],[V3]]</f>
        <v>-0.96666666666666667</v>
      </c>
      <c r="GH148" s="4">
        <f>Tabela13[[#This Row],[V1]]-Tabela13[[#This Row],[V4]]/Tabela13[[#This Row],[V4]]</f>
        <v>-0.96666666666666667</v>
      </c>
      <c r="GI148" s="4">
        <f>Tabela13[[#This Row],[V2]]-Tabela13[[#This Row],[V1]]/Tabela13[[#This Row],[V1]]</f>
        <v>0.42372881355932202</v>
      </c>
      <c r="GJ148" s="4">
        <f>Tabela13[[#This Row],[V2]]-Tabela13[[#This Row],[V3]]/Tabela13[[#This Row],[V3]]</f>
        <v>0.42372881355932202</v>
      </c>
      <c r="GK148" s="4">
        <f>Tabela13[[#This Row],[V2]]-Tabela13[[#This Row],[V4]]/Tabela13[[#This Row],[V4]]</f>
        <v>0.42372881355932202</v>
      </c>
      <c r="GL148" s="4">
        <f t="shared" si="210"/>
        <v>0.61978722988373991</v>
      </c>
      <c r="GM148" s="4">
        <f t="shared" si="211"/>
        <v>0.72853107344632784</v>
      </c>
      <c r="GN148" s="4">
        <f t="shared" si="212"/>
        <v>0.85073547645926284</v>
      </c>
      <c r="GO148" s="3">
        <f t="shared" si="213"/>
        <v>0</v>
      </c>
      <c r="GP148" s="3">
        <v>100</v>
      </c>
      <c r="GQ148" s="3">
        <f t="shared" si="214"/>
        <v>-1</v>
      </c>
      <c r="GR148" s="3">
        <f t="shared" si="215"/>
        <v>-100</v>
      </c>
      <c r="GS148" s="34">
        <f>COUNTIF($D$2:D147,Tabela13[[#This Row],[HomeTeam]])</f>
        <v>7</v>
      </c>
      <c r="GT148" s="34">
        <f>COUNTIF($E$2:E147,Tabela13[[#This Row],[AwayTeam]])</f>
        <v>7</v>
      </c>
      <c r="GU148" s="3">
        <f>IFERROR(AVERAGEIFS($AD$2:AD147,$D$2:D147,Tabela13[[#This Row],[HomeTeam]],$GS$2:GS147,"&gt;="&amp;Tabela13[[#This Row],[Contagem_H]]-5),"")</f>
        <v>1.8814713775726086</v>
      </c>
      <c r="GV148" s="3">
        <f>IFERROR(AVERAGEIFS($G$2:G147,$E$2:E147,Tabela13[[#This Row],[AwayTeam]],$GT$2:GT147,"&gt;="&amp;Tabela13[[#This Row],[Contagem_A]]-5),"")</f>
        <v>1.6</v>
      </c>
      <c r="GW148" s="3">
        <f>IFERROR(AVERAGEIFS($GQ$2:GQ147,$D$2:D147,Tabela13[[#This Row],[HomeTeam]],$GS$2:GS147,"&gt;="&amp;Tabela13[[#This Row],[Contagem_H]]-5),"")</f>
        <v>-0.15999999999999998</v>
      </c>
    </row>
    <row r="149" spans="1:205" x14ac:dyDescent="0.25">
      <c r="A149" t="s">
        <v>127</v>
      </c>
      <c r="B149" t="s">
        <v>188</v>
      </c>
      <c r="C149" t="s">
        <v>187</v>
      </c>
      <c r="D149" t="s">
        <v>21</v>
      </c>
      <c r="E149" t="s">
        <v>130</v>
      </c>
      <c r="F149" s="3">
        <v>1</v>
      </c>
      <c r="G149" s="3">
        <v>0</v>
      </c>
      <c r="H149" s="3" t="str">
        <f t="shared" si="216"/>
        <v>H</v>
      </c>
      <c r="I149" s="3">
        <v>5</v>
      </c>
      <c r="J149" s="3">
        <v>4.2</v>
      </c>
      <c r="K149" s="3">
        <v>1.62</v>
      </c>
      <c r="L149" s="3">
        <v>1.62</v>
      </c>
      <c r="M149" s="3">
        <v>2.25</v>
      </c>
      <c r="N149" s="3">
        <f t="shared" si="145"/>
        <v>1</v>
      </c>
      <c r="O149" s="3">
        <f t="shared" si="146"/>
        <v>3</v>
      </c>
      <c r="P149" s="3">
        <f t="shared" si="147"/>
        <v>0</v>
      </c>
      <c r="Q149" s="3">
        <f t="shared" si="148"/>
        <v>5.5379188712521898E-2</v>
      </c>
      <c r="R149" s="3">
        <f t="shared" si="149"/>
        <v>6.1728395061728336E-2</v>
      </c>
      <c r="S149" s="3">
        <f t="shared" si="150"/>
        <v>5.276895943562609</v>
      </c>
      <c r="T149" s="3">
        <f t="shared" si="151"/>
        <v>4.4325925925925924</v>
      </c>
      <c r="U149" s="3">
        <f t="shared" si="152"/>
        <v>1.7097142857142855</v>
      </c>
      <c r="V149" s="3">
        <f t="shared" si="153"/>
        <v>1.7097142857142855</v>
      </c>
      <c r="W149" s="3">
        <f t="shared" si="154"/>
        <v>2.3746031746031742</v>
      </c>
      <c r="X149" s="4">
        <f t="shared" si="155"/>
        <v>0.2</v>
      </c>
      <c r="Y149" s="4">
        <f t="shared" si="156"/>
        <v>0.23809523809523808</v>
      </c>
      <c r="Z149" s="4">
        <f t="shared" si="157"/>
        <v>0.61728395061728392</v>
      </c>
      <c r="AA149" s="4">
        <f t="shared" si="158"/>
        <v>0.61728395061728392</v>
      </c>
      <c r="AB149" s="4">
        <f t="shared" si="159"/>
        <v>0.44444444444444442</v>
      </c>
      <c r="AC149" s="4">
        <f t="shared" si="160"/>
        <v>0.6</v>
      </c>
      <c r="AD149" s="4">
        <f t="shared" si="161"/>
        <v>0.30864197530864196</v>
      </c>
      <c r="AE149" s="4">
        <f t="shared" si="162"/>
        <v>0.1</v>
      </c>
      <c r="AF149" s="4">
        <f t="shared" si="163"/>
        <v>0.80864197530864201</v>
      </c>
      <c r="AG149" s="4">
        <f>IFERROR(AVERAGE(Tabela13[[#This Row],[V1]],Tabela13[[#This Row],[V2]]),"")</f>
        <v>0.45432098765432094</v>
      </c>
      <c r="AH149" s="4">
        <f>IFERROR(AVERAGE(Tabela13[[#This Row],[V1]],Tabela13[[#This Row],[V3]]),"")</f>
        <v>0.35</v>
      </c>
      <c r="AI149" s="4">
        <f>IFERROR(AVERAGE(Tabela13[[#This Row],[V1]],Tabela13[[#This Row],[V4]]),"")</f>
        <v>0.70432098765432105</v>
      </c>
      <c r="AJ149" s="4">
        <f>IFERROR(AVERAGE(Tabela13[[#This Row],[V2]],Tabela13[[#This Row],[V1]]),"")</f>
        <v>0.45432098765432094</v>
      </c>
      <c r="AK149" s="4">
        <f>IFERROR(AVERAGE(Tabela13[[#This Row],[V2]],Tabela13[[#This Row],[V3]]),"")</f>
        <v>0.204320987654321</v>
      </c>
      <c r="AL149" s="4">
        <f>IFERROR(AVERAGE(Tabela13[[#This Row],[V2]],Tabela13[[#This Row],[V4]]),"")</f>
        <v>0.55864197530864201</v>
      </c>
      <c r="AM149" s="4">
        <f>IFERROR(AVERAGE(Tabela13[[#This Row],[V3]],Tabela13[[#This Row],[V1]]),"")</f>
        <v>0.35</v>
      </c>
      <c r="AN149" s="4">
        <f>IFERROR(AVERAGE(Tabela13[[#This Row],[V3]],Tabela13[[#This Row],[V2]]),"")</f>
        <v>0.204320987654321</v>
      </c>
      <c r="AO149" s="4">
        <f>IFERROR(AVERAGE(Tabela13[[#This Row],[V3]],Tabela13[[#This Row],[V4]]),"")</f>
        <v>0.454320987654321</v>
      </c>
      <c r="AP149" s="4">
        <f>IFERROR(AVERAGE(Tabela13[[#This Row],[V4]],Tabela13[[#This Row],[V1]]),"")</f>
        <v>0.70432098765432105</v>
      </c>
      <c r="AQ149" s="4">
        <f>IFERROR(AVERAGE(Tabela13[[#This Row],[V4]],Tabela13[[#This Row],[V2]]),"")</f>
        <v>0.55864197530864201</v>
      </c>
      <c r="AR149" s="4">
        <f>IFERROR(AVERAGE(Tabela13[[#This Row],[V4]],Tabela13[[#This Row],[V3]]),"")</f>
        <v>0.454320987654321</v>
      </c>
      <c r="AS149" s="4">
        <f>_xlfn.STDEV.S(Tabela13[[#This Row],[V1]:[V2]])</f>
        <v>0.2060212350123769</v>
      </c>
      <c r="AT149" s="4">
        <f>_xlfn.STDEV.S(Tabela13[[#This Row],[V1]],Tabela13[[#This Row],[V3]])</f>
        <v>0.35355339059327379</v>
      </c>
      <c r="AU149" s="4">
        <f>_xlfn.STDEV.S(Tabela13[[#This Row],[V1]],Tabela13[[#This Row],[V4]])</f>
        <v>0.14753215558089627</v>
      </c>
      <c r="AV149" s="4">
        <f>_xlfn.STDEV.S(Tabela13[[#This Row],[V2]],Tabela13[[#This Row],[V1]])</f>
        <v>0.2060212350123769</v>
      </c>
      <c r="AW149" s="4">
        <f>_xlfn.STDEV.S(Tabela13[[#This Row],[V2]],Tabela13[[#This Row],[V3]])</f>
        <v>0.14753215558089688</v>
      </c>
      <c r="AX149" s="4">
        <f>_xlfn.STDEV.S(Tabela13[[#This Row],[V42]],Tabela13[[#This Row],[V44]])</f>
        <v>0.55957462560565052</v>
      </c>
      <c r="AY149" s="4">
        <f>_xlfn.STDEV.S(Tabela13[[#This Row],[V3]],Tabela13[[#This Row],[V1]])</f>
        <v>0.35355339059327379</v>
      </c>
      <c r="AZ149" s="4">
        <f>_xlfn.STDEV.S(Tabela13[[#This Row],[V3]],Tabela13[[#This Row],[V2]])</f>
        <v>0.14753215558089688</v>
      </c>
      <c r="BA149" s="4">
        <f>_xlfn.STDEV.S(Tabela13[[#This Row],[V3]],Tabela13[[#This Row],[V4]])</f>
        <v>0.50108554617417067</v>
      </c>
      <c r="BB149" s="4">
        <f>_xlfn.STDEV.S(Tabela13[[#This Row],[V4]],Tabela13[[#This Row],[V1]])</f>
        <v>0.14753215558089627</v>
      </c>
      <c r="BC149" s="4">
        <f>_xlfn.STDEV.S(Tabela13[[#This Row],[V4]],Tabela13[[#This Row],[V2]])</f>
        <v>0.35355339059327362</v>
      </c>
      <c r="BD149" s="4">
        <f>_xlfn.STDEV.S(Tabela13[[#This Row],[V4]],Tabela13[[#This Row],[V3]])</f>
        <v>0.50108554617417067</v>
      </c>
      <c r="BE149" s="4">
        <f>Tabela13[[#This Row],[V17]]/Tabela13[[#This Row],[V5]]</f>
        <v>0.45347065315224266</v>
      </c>
      <c r="BF149" s="4">
        <f>Tabela13[[#This Row],[V18]]/Tabela13[[#This Row],[V6]]</f>
        <v>1.0101525445522108</v>
      </c>
      <c r="BG149" s="4">
        <f>Tabela13[[#This Row],[V19]]/Tabela13[[#This Row],[V7]]</f>
        <v>0.20946721475990529</v>
      </c>
      <c r="BH149" s="4">
        <f>Tabela13[[#This Row],[V20]]/Tabela13[[#This Row],[V8]]</f>
        <v>0.45347065315224266</v>
      </c>
      <c r="BI149" s="4">
        <f>Tabela13[[#This Row],[V21]]/Tabela13[[#This Row],[V9]]</f>
        <v>0.72206070103037145</v>
      </c>
      <c r="BJ149" s="4">
        <f>Tabela13[[#This Row],[V22]]/Tabela13[[#This Row],[V10]]</f>
        <v>1.001669495559286</v>
      </c>
      <c r="BK149" s="4">
        <f>Tabela13[[#This Row],[V23]]/Tabela13[[#This Row],[V11]]</f>
        <v>1.0101525445522108</v>
      </c>
      <c r="BL149" s="4">
        <f>Tabela13[[#This Row],[V24]]/Tabela13[[#This Row],[V12]]</f>
        <v>0.72206070103037145</v>
      </c>
      <c r="BM149" s="4">
        <f>Tabela13[[#This Row],[V25]]/Tabela13[[#This Row],[V13]]</f>
        <v>1.1029328597855388</v>
      </c>
      <c r="BN149" s="4">
        <f>Tabela13[[#This Row],[V26]]/Tabela13[[#This Row],[V14]]</f>
        <v>0.20946721475990529</v>
      </c>
      <c r="BO149" s="4">
        <f>Tabela13[[#This Row],[V27]]/Tabela13[[#This Row],[V15]]</f>
        <v>0.63288010249845661</v>
      </c>
      <c r="BP149" s="4">
        <f>Tabela13[[#This Row],[V28]]/Tabela13[[#This Row],[V16]]</f>
        <v>1.1029328597855388</v>
      </c>
      <c r="BQ149" s="4">
        <f>Tabela13[[#This Row],[V1]]-Tabela13[[#This Row],[V2]]</f>
        <v>0.29135802469135802</v>
      </c>
      <c r="BR149" s="4">
        <f>Tabela13[[#This Row],[V1]]-Tabela13[[#This Row],[V3]]</f>
        <v>0.5</v>
      </c>
      <c r="BS149" s="4">
        <f>Tabela13[[#This Row],[V1]]-Tabela13[[#This Row],[V4]]</f>
        <v>-0.20864197530864204</v>
      </c>
      <c r="BT149" s="4">
        <f>Tabela13[[#This Row],[V2]]-Tabela13[[#This Row],[V1]]</f>
        <v>-0.29135802469135802</v>
      </c>
      <c r="BU149" s="4">
        <f>Tabela13[[#This Row],[V2]]-Tabela13[[#This Row],[V3]]</f>
        <v>0.20864197530864195</v>
      </c>
      <c r="BV149" s="4">
        <f>Tabela13[[#This Row],[V2]]-Tabela13[[#This Row],[V4]]</f>
        <v>-0.5</v>
      </c>
      <c r="BW149" s="4">
        <f>AVERAGE(Tabela13[[#This Row],[V41]],Tabela13[[#This Row],[V42]])</f>
        <v>0.39567901234567904</v>
      </c>
      <c r="BX149" s="4">
        <f>AVERAGE(Tabela13[[#This Row],[V41]],Tabela13[[#This Row],[V43]])</f>
        <v>4.1358024691357992E-2</v>
      </c>
      <c r="BY149" s="4">
        <f>AVERAGE(Tabela13[[#This Row],[V41]],Tabela13[[#This Row],[V44]])</f>
        <v>0</v>
      </c>
      <c r="BZ149" s="4">
        <f>AVERAGE(Tabela13[[#This Row],[V41]],Tabela13[[#This Row],[V45]])</f>
        <v>0.25</v>
      </c>
      <c r="CA149" s="4">
        <f>AVERAGE(Tabela13[[#This Row],[V41]],Tabela13[[#This Row],[V46]])</f>
        <v>-0.10432098765432099</v>
      </c>
      <c r="CB149" s="4">
        <f>AVERAGE(Tabela13[[#This Row],[V42]],Tabela13[[#This Row],[V41]])</f>
        <v>0.39567901234567904</v>
      </c>
      <c r="CC149" s="4">
        <f>AVERAGE(Tabela13[[#This Row],[V42]],Tabela13[[#This Row],[V43]])</f>
        <v>0.14567901234567898</v>
      </c>
      <c r="CD149" s="4">
        <f>AVERAGE(Tabela13[[#This Row],[V42]],Tabela13[[#This Row],[V44]])</f>
        <v>0.10432098765432099</v>
      </c>
      <c r="CE149" s="4">
        <f>AVERAGE(Tabela13[[#This Row],[V42]],Tabela13[[#This Row],[V45]])</f>
        <v>0.35432098765432096</v>
      </c>
      <c r="CF149" s="4">
        <f>AVERAGE(Tabela13[[#This Row],[V42]],Tabela13[[#This Row],[V46]])</f>
        <v>0</v>
      </c>
      <c r="CG149" s="4">
        <f>AVERAGE(Tabela13[[#This Row],[V43]],Tabela13[[#This Row],[V41]])</f>
        <v>4.1358024691357992E-2</v>
      </c>
      <c r="CH149" s="4">
        <f>AVERAGE(Tabela13[[#This Row],[V43]],Tabela13[[#This Row],[V42]])</f>
        <v>0.14567901234567898</v>
      </c>
      <c r="CI149" s="4">
        <f>AVERAGE(Tabela13[[#This Row],[V43]],Tabela13[[#This Row],[V44]])</f>
        <v>-0.25</v>
      </c>
      <c r="CJ149" s="4">
        <f>AVERAGE(Tabela13[[#This Row],[V43]],Tabela13[[#This Row],[V45]])</f>
        <v>0</v>
      </c>
      <c r="CK149" s="4">
        <f>AVERAGE(Tabela13[[#This Row],[V43]],Tabela13[[#This Row],[V46]])</f>
        <v>-0.35432098765432102</v>
      </c>
      <c r="CL149" s="4">
        <f>AVERAGE(Tabela13[[#This Row],[V44]],Tabela13[[#This Row],[V41]])</f>
        <v>0</v>
      </c>
      <c r="CM149" s="4">
        <f>AVERAGE(Tabela13[[#This Row],[V44]],Tabela13[[#This Row],[V42]])</f>
        <v>0.10432098765432099</v>
      </c>
      <c r="CN149" s="4">
        <f>AVERAGE(Tabela13[[#This Row],[V44]],Tabela13[[#This Row],[V43]])</f>
        <v>-0.25</v>
      </c>
      <c r="CO149" s="4">
        <f>AVERAGE(Tabela13[[#This Row],[V44]],Tabela13[[#This Row],[V45]])</f>
        <v>-4.1358024691358033E-2</v>
      </c>
      <c r="CP149" s="4">
        <f>AVERAGE(Tabela13[[#This Row],[V44]],Tabela13[[#This Row],[V46]])</f>
        <v>-0.39567901234567904</v>
      </c>
      <c r="CQ149" s="4">
        <f>AVERAGE(Tabela13[[#This Row],[V45]],Tabela13[[#This Row],[V41]])</f>
        <v>0.25</v>
      </c>
      <c r="CR149" s="4">
        <f>AVERAGE(Tabela13[[#This Row],[V45]],Tabela13[[#This Row],[V42]])</f>
        <v>0.35432098765432096</v>
      </c>
      <c r="CS149" s="4">
        <f>AVERAGE(Tabela13[[#This Row],[V45]],Tabela13[[#This Row],[V43]])</f>
        <v>0</v>
      </c>
      <c r="CT149" s="4">
        <f>AVERAGE(Tabela13[[#This Row],[V45]],Tabela13[[#This Row],[V44]])</f>
        <v>-4.1358024691358033E-2</v>
      </c>
      <c r="CU149" s="4">
        <f>AVERAGE(Tabela13[[#This Row],[V45]],Tabela13[[#This Row],[V46]])</f>
        <v>-0.14567901234567904</v>
      </c>
      <c r="CV149" s="4">
        <f>AVERAGE(Tabela13[[#This Row],[V46]],Tabela13[[#This Row],[V41]])</f>
        <v>-0.10432098765432099</v>
      </c>
      <c r="CW149" s="4">
        <f>AVERAGE(Tabela13[[#This Row],[V46]],Tabela13[[#This Row],[V42]])</f>
        <v>0</v>
      </c>
      <c r="CX149" s="4">
        <f>AVERAGE(Tabela13[[#This Row],[V46]],Tabela13[[#This Row],[V43]])</f>
        <v>-0.35432098765432102</v>
      </c>
      <c r="CY149" s="4">
        <f>AVERAGE(Tabela13[[#This Row],[V46]],Tabela13[[#This Row],[V44]])</f>
        <v>-0.39567901234567904</v>
      </c>
      <c r="CZ149" s="4">
        <f>AVERAGE(Tabela13[[#This Row],[V46]],Tabela13[[#This Row],[V45]])</f>
        <v>-0.14567901234567904</v>
      </c>
      <c r="DA149" s="3">
        <f>_xlfn.STDEV.S(Tabela13[[#This Row],[V41]],Tabela13[[#This Row],[V42]])</f>
        <v>0.14753215558089683</v>
      </c>
      <c r="DB149" s="3">
        <f>_xlfn.STDEV.S(Tabela13[[#This Row],[V41]],Tabela13[[#This Row],[V43]])</f>
        <v>0.35355339059327379</v>
      </c>
      <c r="DC149" s="3">
        <f>_xlfn.STDEV.S(Tabela13[[#This Row],[V41]],Tabela13[[#This Row],[V44]])</f>
        <v>0.41204247002475358</v>
      </c>
      <c r="DD149" s="3">
        <f>_xlfn.STDEV.S(Tabela13[[#This Row],[V41]],Tabela13[[#This Row],[V45]])</f>
        <v>5.848907943147974E-2</v>
      </c>
      <c r="DE149" s="3">
        <f>_xlfn.STDEV.S(Tabela13[[#This Row],[V41]],Tabela13[[#This Row],[V46]])</f>
        <v>0.55957462560565052</v>
      </c>
      <c r="DF149" s="3">
        <f>_xlfn.STDEV.S(Tabela13[[#This Row],[V42]],Tabela13[[#This Row],[V41]])</f>
        <v>0.14753215558089683</v>
      </c>
      <c r="DG149" s="3">
        <f>_xlfn.STDEV.S(Tabela13[[#This Row],[V42]],Tabela13[[#This Row],[V43]])</f>
        <v>0.50108554617417078</v>
      </c>
      <c r="DH149" s="3">
        <f>_xlfn.STDEV.S(Tabela13[[#This Row],[V42]],Tabela13[[#This Row],[V44]])</f>
        <v>0.55957462560565052</v>
      </c>
      <c r="DI149" s="3">
        <f>_xlfn.STDEV.S(Tabela13[[#This Row],[V42]],Tabela13[[#This Row],[V45]])</f>
        <v>0.2060212350123769</v>
      </c>
      <c r="DJ149" s="3">
        <f>_xlfn.STDEV.S(Tabela13[[#This Row],[V42]],Tabela13[[#This Row],[V46]])</f>
        <v>0.70710678118654757</v>
      </c>
      <c r="DK149" s="3">
        <f>_xlfn.STDEV.S(Tabela13[[#This Row],[V43]],Tabela13[[#This Row],[V41]])</f>
        <v>0.35355339059327379</v>
      </c>
      <c r="DL149" s="3">
        <f>_xlfn.STDEV.S(Tabela13[[#This Row],[V43]],Tabela13[[#This Row],[V42]])</f>
        <v>0.50108554617417078</v>
      </c>
      <c r="DM149" s="3">
        <f>_xlfn.STDEV.S(Tabela13[[#This Row],[V43]],Tabela13[[#This Row],[V44]])</f>
        <v>5.8489079431479976E-2</v>
      </c>
      <c r="DN149" s="3">
        <f>_xlfn.STDEV.S(Tabela13[[#This Row],[V43]],Tabela13[[#This Row],[V45]])</f>
        <v>0.29506431116179394</v>
      </c>
      <c r="DO149" s="3">
        <f>_xlfn.STDEV.S(Tabela13[[#This Row],[V43]],Tabela13[[#This Row],[V46]])</f>
        <v>0.20602123501237679</v>
      </c>
      <c r="DP149" s="3">
        <f>_xlfn.STDEV.S(Tabela13[[#This Row],[V44]],Tabela13[[#This Row],[V41]])</f>
        <v>0.41204247002475358</v>
      </c>
      <c r="DQ149" s="3">
        <f>_xlfn.STDEV.S(Tabela13[[#This Row],[V44]],Tabela13[[#This Row],[V42]])</f>
        <v>0.55957462560565052</v>
      </c>
      <c r="DR149" s="3">
        <f>_xlfn.STDEV.S(Tabela13[[#This Row],[V44]],Tabela13[[#This Row],[V43]])</f>
        <v>5.8489079431479976E-2</v>
      </c>
      <c r="DS149" s="3">
        <f>_xlfn.STDEV.S(Tabela13[[#This Row],[V44]],Tabela13[[#This Row],[V45]])</f>
        <v>0.35355339059327373</v>
      </c>
      <c r="DT149" s="3">
        <f>_xlfn.STDEV.S(Tabela13[[#This Row],[V44]],Tabela13[[#This Row],[V46]])</f>
        <v>0.14753215558089683</v>
      </c>
      <c r="DU149" s="3">
        <f>_xlfn.STDEV.S(Tabela13[[#This Row],[V45]],Tabela13[[#This Row],[V41]])</f>
        <v>5.848907943147974E-2</v>
      </c>
      <c r="DV149" s="3">
        <f>_xlfn.STDEV.S(Tabela13[[#This Row],[V45]],Tabela13[[#This Row],[V42]])</f>
        <v>0.2060212350123769</v>
      </c>
      <c r="DW149" s="3">
        <f>_xlfn.STDEV.S(Tabela13[[#This Row],[V45]],Tabela13[[#This Row],[V43]])</f>
        <v>0.29506431116179394</v>
      </c>
      <c r="DX149" s="3">
        <f>_xlfn.STDEV.S(Tabela13[[#This Row],[V45]],Tabela13[[#This Row],[V44]])</f>
        <v>0.35355339059327373</v>
      </c>
      <c r="DY149" s="3">
        <f>_xlfn.STDEV.S(Tabela13[[#This Row],[V45]],Tabela13[[#This Row],[V46]])</f>
        <v>0.50108554617417067</v>
      </c>
      <c r="DZ149" s="3">
        <f>_xlfn.STDEV.S(Tabela13[[#This Row],[V46]],Tabela13[[#This Row],[V41]])</f>
        <v>0.55957462560565052</v>
      </c>
      <c r="EA149" s="3">
        <f>_xlfn.STDEV.S(Tabela13[[#This Row],[V46]],Tabela13[[#This Row],[V42]])</f>
        <v>0.70710678118654757</v>
      </c>
      <c r="EB149" s="3">
        <f>_xlfn.STDEV.S(Tabela13[[#This Row],[V46]],Tabela13[[#This Row],[V43]])</f>
        <v>0.20602123501237679</v>
      </c>
      <c r="EC149" s="3">
        <f>_xlfn.STDEV.S(Tabela13[[#This Row],[V46]],Tabela13[[#This Row],[V44]])</f>
        <v>0.14753215558089683</v>
      </c>
      <c r="ED149" s="3">
        <f>_xlfn.STDEV.S(Tabela13[[#This Row],[V46]],Tabela13[[#This Row],[V45]])</f>
        <v>0.50108554617417067</v>
      </c>
      <c r="EE149" s="3">
        <f t="shared" si="164"/>
        <v>0.37285817791115888</v>
      </c>
      <c r="EF149" s="3">
        <f t="shared" si="165"/>
        <v>8.5486043695687162</v>
      </c>
      <c r="EG149" s="3" t="str">
        <f t="shared" si="166"/>
        <v/>
      </c>
      <c r="EH149" s="3">
        <f t="shared" si="167"/>
        <v>0.23395631772591896</v>
      </c>
      <c r="EI149" s="3">
        <f t="shared" si="168"/>
        <v>-5.363969783912153</v>
      </c>
      <c r="EJ149" s="3">
        <f t="shared" si="169"/>
        <v>0.37285817791115888</v>
      </c>
      <c r="EK149" s="3">
        <f t="shared" si="170"/>
        <v>3.439655020348122</v>
      </c>
      <c r="EL149" s="3">
        <f t="shared" si="171"/>
        <v>5.363969783912153</v>
      </c>
      <c r="EM149" s="3">
        <f t="shared" si="172"/>
        <v>0.58145365979102892</v>
      </c>
      <c r="EN149" s="3" t="str">
        <f t="shared" si="173"/>
        <v/>
      </c>
      <c r="EO149" s="3">
        <f t="shared" si="174"/>
        <v>8.5486043695687162</v>
      </c>
      <c r="EP149" s="3">
        <f t="shared" si="175"/>
        <v>3.439655020348122</v>
      </c>
      <c r="EQ149" s="3">
        <f t="shared" si="176"/>
        <v>-0.2339563177259199</v>
      </c>
      <c r="ER149" s="3" t="str">
        <f t="shared" si="177"/>
        <v/>
      </c>
      <c r="ES149" s="3" t="str">
        <f t="shared" si="178"/>
        <v/>
      </c>
      <c r="ET149" s="3" t="str">
        <f t="shared" si="179"/>
        <v/>
      </c>
      <c r="EU149" s="3" t="str">
        <f t="shared" si="180"/>
        <v/>
      </c>
      <c r="EV149" s="3">
        <f t="shared" si="181"/>
        <v>-0.2339563177259199</v>
      </c>
      <c r="EW149" s="3">
        <f t="shared" si="182"/>
        <v>-8.5486043695687055</v>
      </c>
      <c r="EX149" s="3">
        <f t="shared" si="183"/>
        <v>-0.37285817791115888</v>
      </c>
      <c r="EY149" s="3">
        <f t="shared" si="184"/>
        <v>0.23395631772591896</v>
      </c>
      <c r="EZ149" s="3">
        <f t="shared" si="185"/>
        <v>0.58145365979102892</v>
      </c>
      <c r="FA149" s="3" t="str">
        <f t="shared" si="186"/>
        <v/>
      </c>
      <c r="FB149" s="3">
        <f t="shared" si="187"/>
        <v>-8.5486043695687055</v>
      </c>
      <c r="FC149" s="3">
        <f t="shared" si="188"/>
        <v>-3.4396550203481202</v>
      </c>
      <c r="FD149" s="3">
        <f t="shared" si="189"/>
        <v>-5.363969783912153</v>
      </c>
      <c r="FE149" s="3" t="str">
        <f t="shared" si="190"/>
        <v/>
      </c>
      <c r="FF149" s="3">
        <f t="shared" si="191"/>
        <v>-0.58145365979102848</v>
      </c>
      <c r="FG149" s="3">
        <f t="shared" si="192"/>
        <v>-0.37285817791115888</v>
      </c>
      <c r="FH149" s="3">
        <f t="shared" si="193"/>
        <v>-3.4396550203481202</v>
      </c>
      <c r="FI149" s="4">
        <f t="shared" si="194"/>
        <v>0.61728395061728392</v>
      </c>
      <c r="FJ149" s="4">
        <f t="shared" si="195"/>
        <v>0</v>
      </c>
      <c r="FK149" s="4">
        <f t="shared" si="196"/>
        <v>0.79411764705882359</v>
      </c>
      <c r="FL149" s="4">
        <f t="shared" si="197"/>
        <v>1.9802807486631018</v>
      </c>
      <c r="FM149" s="4">
        <f>Tabela13[[#This Row],[V139]]-Tabela13[[#This Row],[V140]]</f>
        <v>-1.1861631016042782</v>
      </c>
      <c r="FN149" s="4">
        <f>Tabela13[[#This Row],[V1]]-Tabela13[[#This Row],[V2]]/2</f>
        <v>0.44567901234567897</v>
      </c>
      <c r="FO149" s="4">
        <f>Tabela13[[#This Row],[V1]]-Tabela13[[#This Row],[V3]]/2</f>
        <v>0.54999999999999993</v>
      </c>
      <c r="FP149" s="4">
        <f>Tabela13[[#This Row],[V1]]-Tabela13[[#This Row],[V4]]/2</f>
        <v>0.19567901234567897</v>
      </c>
      <c r="FQ149" s="4">
        <f>Tabela13[[#This Row],[V2]]-Tabela13[[#This Row],[V1]]/2</f>
        <v>8.6419753086419693E-3</v>
      </c>
      <c r="FR149" s="4">
        <f>Tabela13[[#This Row],[V2]]-Tabela13[[#This Row],[V3]]/2</f>
        <v>0.25864197530864197</v>
      </c>
      <c r="FS149" s="4">
        <f>Tabela13[[#This Row],[V2]]-Tabela13[[#This Row],[V4]]/2</f>
        <v>-9.5679012345679049E-2</v>
      </c>
      <c r="FT149" s="4">
        <f t="shared" si="198"/>
        <v>0.41925478490490864</v>
      </c>
      <c r="FU149" s="4">
        <f t="shared" si="199"/>
        <v>0.50284321092786077</v>
      </c>
      <c r="FV149" s="4">
        <f t="shared" si="200"/>
        <v>0.19323733265810875</v>
      </c>
      <c r="FW149" s="4">
        <f t="shared" si="201"/>
        <v>8.6417601799441413E-3</v>
      </c>
      <c r="FX149" s="4">
        <f t="shared" si="202"/>
        <v>0.25309560328435621</v>
      </c>
      <c r="FY149" s="4">
        <f t="shared" si="203"/>
        <v>-9.5388641939768773E-2</v>
      </c>
      <c r="FZ149" s="4">
        <f t="shared" si="204"/>
        <v>75.465861282883552</v>
      </c>
      <c r="GA149" s="4">
        <f t="shared" si="205"/>
        <v>90.511777967014936</v>
      </c>
      <c r="GB149" s="4">
        <f t="shared" si="206"/>
        <v>34.782719878459574</v>
      </c>
      <c r="GC149" s="4">
        <f t="shared" si="207"/>
        <v>1.5555168323899453</v>
      </c>
      <c r="GD149" s="4">
        <f t="shared" si="208"/>
        <v>45.557208591184114</v>
      </c>
      <c r="GE149" s="4">
        <f t="shared" si="209"/>
        <v>-17.169955549158381</v>
      </c>
      <c r="GF149" s="4">
        <f>Tabela13[[#This Row],[V1]]-Tabela13[[#This Row],[V2]]/Tabela13[[#This Row],[V2]]</f>
        <v>-0.4</v>
      </c>
      <c r="GG149" s="4">
        <f>Tabela13[[#This Row],[V1]]-Tabela13[[#This Row],[V3]]/Tabela13[[#This Row],[V3]]</f>
        <v>-0.4</v>
      </c>
      <c r="GH149" s="4">
        <f>Tabela13[[#This Row],[V1]]-Tabela13[[#This Row],[V4]]/Tabela13[[#This Row],[V4]]</f>
        <v>-0.4</v>
      </c>
      <c r="GI149" s="4">
        <f>Tabela13[[#This Row],[V2]]-Tabela13[[#This Row],[V1]]/Tabela13[[#This Row],[V1]]</f>
        <v>-0.69135802469135799</v>
      </c>
      <c r="GJ149" s="4">
        <f>Tabela13[[#This Row],[V2]]-Tabela13[[#This Row],[V3]]/Tabela13[[#This Row],[V3]]</f>
        <v>-0.69135802469135799</v>
      </c>
      <c r="GK149" s="4">
        <f>Tabela13[[#This Row],[V2]]-Tabela13[[#This Row],[V4]]/Tabela13[[#This Row],[V4]]</f>
        <v>-0.69135802469135799</v>
      </c>
      <c r="GL149" s="4">
        <f t="shared" si="210"/>
        <v>0.31279997541596866</v>
      </c>
      <c r="GM149" s="4">
        <f t="shared" si="211"/>
        <v>0.454320987654321</v>
      </c>
      <c r="GN149" s="4">
        <f t="shared" si="212"/>
        <v>0.68849994588840924</v>
      </c>
      <c r="GO149" s="3">
        <f t="shared" si="213"/>
        <v>1</v>
      </c>
      <c r="GP149" s="3">
        <v>100</v>
      </c>
      <c r="GQ149" s="3">
        <f t="shared" si="214"/>
        <v>4</v>
      </c>
      <c r="GR149" s="3">
        <f t="shared" si="215"/>
        <v>400</v>
      </c>
      <c r="GS149" s="34">
        <f>COUNTIF($D$2:D148,Tabela13[[#This Row],[HomeTeam]])</f>
        <v>6</v>
      </c>
      <c r="GT149" s="34">
        <f>COUNTIF($E$2:E148,Tabela13[[#This Row],[AwayTeam]])</f>
        <v>7</v>
      </c>
      <c r="GU149" s="3">
        <f>IFERROR(AVERAGEIFS($AD$2:AD148,$D$2:D148,Tabela13[[#This Row],[HomeTeam]],$GS$2:GS148,"&gt;="&amp;Tabela13[[#This Row],[Contagem_H]]-5),"")</f>
        <v>0.61664021164021166</v>
      </c>
      <c r="GV149" s="3">
        <f>IFERROR(AVERAGEIFS($G$2:G148,$E$2:E148,Tabela13[[#This Row],[AwayTeam]],$GT$2:GT148,"&gt;="&amp;Tabela13[[#This Row],[Contagem_A]]-5),"")</f>
        <v>2.2000000000000002</v>
      </c>
      <c r="GW149" s="3">
        <f>IFERROR(AVERAGEIFS($GQ$2:GQ148,$D$2:D148,Tabela13[[#This Row],[HomeTeam]],$GS$2:GS148,"&gt;="&amp;Tabela13[[#This Row],[Contagem_H]]-5),"")</f>
        <v>0.82200000000000006</v>
      </c>
    </row>
    <row r="150" spans="1:205" x14ac:dyDescent="0.25">
      <c r="A150" t="s">
        <v>127</v>
      </c>
      <c r="B150" t="s">
        <v>188</v>
      </c>
      <c r="C150" t="s">
        <v>187</v>
      </c>
      <c r="D150" t="s">
        <v>141</v>
      </c>
      <c r="E150" t="s">
        <v>24</v>
      </c>
      <c r="F150" s="3">
        <v>2</v>
      </c>
      <c r="G150" s="3">
        <v>1</v>
      </c>
      <c r="H150" s="3" t="str">
        <f t="shared" si="216"/>
        <v>H</v>
      </c>
      <c r="I150" s="3">
        <v>2.75</v>
      </c>
      <c r="J150" s="3">
        <v>3.5</v>
      </c>
      <c r="K150" s="3">
        <v>2.4500000000000002</v>
      </c>
      <c r="L150" s="3">
        <v>1.62</v>
      </c>
      <c r="M150" s="3">
        <v>2.25</v>
      </c>
      <c r="N150" s="3">
        <f t="shared" si="145"/>
        <v>3</v>
      </c>
      <c r="O150" s="3">
        <f t="shared" si="146"/>
        <v>3</v>
      </c>
      <c r="P150" s="3">
        <f t="shared" si="147"/>
        <v>0</v>
      </c>
      <c r="Q150" s="3">
        <f t="shared" si="148"/>
        <v>5.7513914656771803E-2</v>
      </c>
      <c r="R150" s="3">
        <f t="shared" si="149"/>
        <v>6.1728395061728336E-2</v>
      </c>
      <c r="S150" s="3">
        <f t="shared" si="150"/>
        <v>2.9081632653061225</v>
      </c>
      <c r="T150" s="3">
        <f t="shared" si="151"/>
        <v>3.7012987012987013</v>
      </c>
      <c r="U150" s="3">
        <f t="shared" si="152"/>
        <v>2.5909090909090913</v>
      </c>
      <c r="V150" s="3">
        <f t="shared" si="153"/>
        <v>1.7131725417439705</v>
      </c>
      <c r="W150" s="3">
        <f t="shared" si="154"/>
        <v>2.3794063079777366</v>
      </c>
      <c r="X150" s="4">
        <f t="shared" si="155"/>
        <v>0.36363636363636365</v>
      </c>
      <c r="Y150" s="4">
        <f t="shared" si="156"/>
        <v>0.2857142857142857</v>
      </c>
      <c r="Z150" s="4">
        <f t="shared" si="157"/>
        <v>0.4081632653061224</v>
      </c>
      <c r="AA150" s="4">
        <f t="shared" si="158"/>
        <v>0.61728395061728392</v>
      </c>
      <c r="AB150" s="4">
        <f t="shared" si="159"/>
        <v>0.44444444444444442</v>
      </c>
      <c r="AC150" s="4">
        <f t="shared" si="160"/>
        <v>1.1818181818181819</v>
      </c>
      <c r="AD150" s="4">
        <f t="shared" si="161"/>
        <v>0.70408163265306123</v>
      </c>
      <c r="AE150" s="4">
        <f t="shared" si="162"/>
        <v>0.68181818181818188</v>
      </c>
      <c r="AF150" s="4">
        <f t="shared" si="163"/>
        <v>1.2040816326530612</v>
      </c>
      <c r="AG150" s="4">
        <f>IFERROR(AVERAGE(Tabela13[[#This Row],[V1]],Tabela13[[#This Row],[V2]]),"")</f>
        <v>0.94294990723562155</v>
      </c>
      <c r="AH150" s="4">
        <f>IFERROR(AVERAGE(Tabela13[[#This Row],[V1]],Tabela13[[#This Row],[V3]]),"")</f>
        <v>0.93181818181818188</v>
      </c>
      <c r="AI150" s="4">
        <f>IFERROR(AVERAGE(Tabela13[[#This Row],[V1]],Tabela13[[#This Row],[V4]]),"")</f>
        <v>1.1929499072356216</v>
      </c>
      <c r="AJ150" s="4">
        <f>IFERROR(AVERAGE(Tabela13[[#This Row],[V2]],Tabela13[[#This Row],[V1]]),"")</f>
        <v>0.94294990723562155</v>
      </c>
      <c r="AK150" s="4">
        <f>IFERROR(AVERAGE(Tabela13[[#This Row],[V2]],Tabela13[[#This Row],[V3]]),"")</f>
        <v>0.69294990723562155</v>
      </c>
      <c r="AL150" s="4">
        <f>IFERROR(AVERAGE(Tabela13[[#This Row],[V2]],Tabela13[[#This Row],[V4]]),"")</f>
        <v>0.95408163265306123</v>
      </c>
      <c r="AM150" s="4">
        <f>IFERROR(AVERAGE(Tabela13[[#This Row],[V3]],Tabela13[[#This Row],[V1]]),"")</f>
        <v>0.93181818181818188</v>
      </c>
      <c r="AN150" s="4">
        <f>IFERROR(AVERAGE(Tabela13[[#This Row],[V3]],Tabela13[[#This Row],[V2]]),"")</f>
        <v>0.69294990723562155</v>
      </c>
      <c r="AO150" s="4">
        <f>IFERROR(AVERAGE(Tabela13[[#This Row],[V3]],Tabela13[[#This Row],[V4]]),"")</f>
        <v>0.94294990723562155</v>
      </c>
      <c r="AP150" s="4">
        <f>IFERROR(AVERAGE(Tabela13[[#This Row],[V4]],Tabela13[[#This Row],[V1]]),"")</f>
        <v>1.1929499072356216</v>
      </c>
      <c r="AQ150" s="4">
        <f>IFERROR(AVERAGE(Tabela13[[#This Row],[V4]],Tabela13[[#This Row],[V2]]),"")</f>
        <v>0.95408163265306123</v>
      </c>
      <c r="AR150" s="4">
        <f>IFERROR(AVERAGE(Tabela13[[#This Row],[V4]],Tabela13[[#This Row],[V3]]),"")</f>
        <v>0.94294990723562155</v>
      </c>
      <c r="AS150" s="4">
        <f>_xlfn.STDEV.S(Tabela13[[#This Row],[V1]:[V2]])</f>
        <v>0.33781075353531759</v>
      </c>
      <c r="AT150" s="4">
        <f>_xlfn.STDEV.S(Tabela13[[#This Row],[V1]],Tabela13[[#This Row],[V3]])</f>
        <v>0.35355339059327379</v>
      </c>
      <c r="AU150" s="4">
        <f>_xlfn.STDEV.S(Tabela13[[#This Row],[V1]],Tabela13[[#This Row],[V4]])</f>
        <v>1.5742637057956491E-2</v>
      </c>
      <c r="AV150" s="4">
        <f>_xlfn.STDEV.S(Tabela13[[#This Row],[V2]],Tabela13[[#This Row],[V1]])</f>
        <v>0.33781075353531759</v>
      </c>
      <c r="AW150" s="4">
        <f>_xlfn.STDEV.S(Tabela13[[#This Row],[V2]],Tabela13[[#This Row],[V3]])</f>
        <v>1.5742637057956491E-2</v>
      </c>
      <c r="AX150" s="4">
        <f>_xlfn.STDEV.S(Tabela13[[#This Row],[V42]],Tabela13[[#This Row],[V44]])</f>
        <v>0.69136414412859104</v>
      </c>
      <c r="AY150" s="4">
        <f>_xlfn.STDEV.S(Tabela13[[#This Row],[V3]],Tabela13[[#This Row],[V1]])</f>
        <v>0.35355339059327379</v>
      </c>
      <c r="AZ150" s="4">
        <f>_xlfn.STDEV.S(Tabela13[[#This Row],[V3]],Tabela13[[#This Row],[V2]])</f>
        <v>1.5742637057956491E-2</v>
      </c>
      <c r="BA150" s="4">
        <f>_xlfn.STDEV.S(Tabela13[[#This Row],[V3]],Tabela13[[#This Row],[V4]])</f>
        <v>0.36929602765123054</v>
      </c>
      <c r="BB150" s="4">
        <f>_xlfn.STDEV.S(Tabela13[[#This Row],[V4]],Tabela13[[#This Row],[V1]])</f>
        <v>1.5742637057956491E-2</v>
      </c>
      <c r="BC150" s="4">
        <f>_xlfn.STDEV.S(Tabela13[[#This Row],[V4]],Tabela13[[#This Row],[V2]])</f>
        <v>0.35355339059327406</v>
      </c>
      <c r="BD150" s="4">
        <f>_xlfn.STDEV.S(Tabela13[[#This Row],[V4]],Tabela13[[#This Row],[V3]])</f>
        <v>0.36929602765123054</v>
      </c>
      <c r="BE150" s="4">
        <f>Tabela13[[#This Row],[V17]]/Tabela13[[#This Row],[V5]]</f>
        <v>0.3582488856970707</v>
      </c>
      <c r="BF150" s="4">
        <f>Tabela13[[#This Row],[V18]]/Tabela13[[#This Row],[V6]]</f>
        <v>0.37942315088058648</v>
      </c>
      <c r="BG150" s="4">
        <f>Tabela13[[#This Row],[V19]]/Tabela13[[#This Row],[V7]]</f>
        <v>1.3196394050137712E-2</v>
      </c>
      <c r="BH150" s="4">
        <f>Tabela13[[#This Row],[V20]]/Tabela13[[#This Row],[V8]]</f>
        <v>0.3582488856970707</v>
      </c>
      <c r="BI150" s="4">
        <f>Tabela13[[#This Row],[V21]]/Tabela13[[#This Row],[V9]]</f>
        <v>2.2718290158603879E-2</v>
      </c>
      <c r="BJ150" s="4">
        <f>Tabela13[[#This Row],[V22]]/Tabela13[[#This Row],[V10]]</f>
        <v>0.7246383542738174</v>
      </c>
      <c r="BK150" s="4">
        <f>Tabela13[[#This Row],[V23]]/Tabela13[[#This Row],[V11]]</f>
        <v>0.37942315088058648</v>
      </c>
      <c r="BL150" s="4">
        <f>Tabela13[[#This Row],[V24]]/Tabela13[[#This Row],[V12]]</f>
        <v>2.2718290158603879E-2</v>
      </c>
      <c r="BM150" s="4">
        <f>Tabela13[[#This Row],[V25]]/Tabela13[[#This Row],[V13]]</f>
        <v>0.39163907310184604</v>
      </c>
      <c r="BN150" s="4">
        <f>Tabela13[[#This Row],[V26]]/Tabela13[[#This Row],[V14]]</f>
        <v>1.3196394050137712E-2</v>
      </c>
      <c r="BO150" s="4">
        <f>Tabela13[[#This Row],[V27]]/Tabela13[[#This Row],[V15]]</f>
        <v>0.37056932917797708</v>
      </c>
      <c r="BP150" s="4">
        <f>Tabela13[[#This Row],[V28]]/Tabela13[[#This Row],[V16]]</f>
        <v>0.39163907310184604</v>
      </c>
      <c r="BQ150" s="4">
        <f>Tabela13[[#This Row],[V1]]-Tabela13[[#This Row],[V2]]</f>
        <v>0.47773654916512065</v>
      </c>
      <c r="BR150" s="4">
        <f>Tabela13[[#This Row],[V1]]-Tabela13[[#This Row],[V3]]</f>
        <v>0.5</v>
      </c>
      <c r="BS150" s="4">
        <f>Tabela13[[#This Row],[V1]]-Tabela13[[#This Row],[V4]]</f>
        <v>-2.226345083487935E-2</v>
      </c>
      <c r="BT150" s="4">
        <f>Tabela13[[#This Row],[V2]]-Tabela13[[#This Row],[V1]]</f>
        <v>-0.47773654916512065</v>
      </c>
      <c r="BU150" s="4">
        <f>Tabela13[[#This Row],[V2]]-Tabela13[[#This Row],[V3]]</f>
        <v>2.226345083487935E-2</v>
      </c>
      <c r="BV150" s="4">
        <f>Tabela13[[#This Row],[V2]]-Tabela13[[#This Row],[V4]]</f>
        <v>-0.5</v>
      </c>
      <c r="BW150" s="4">
        <f>AVERAGE(Tabela13[[#This Row],[V41]],Tabela13[[#This Row],[V42]])</f>
        <v>0.48886827458256032</v>
      </c>
      <c r="BX150" s="4">
        <f>AVERAGE(Tabela13[[#This Row],[V41]],Tabela13[[#This Row],[V43]])</f>
        <v>0.22773654916512065</v>
      </c>
      <c r="BY150" s="4">
        <f>AVERAGE(Tabela13[[#This Row],[V41]],Tabela13[[#This Row],[V44]])</f>
        <v>0</v>
      </c>
      <c r="BZ150" s="4">
        <f>AVERAGE(Tabela13[[#This Row],[V41]],Tabela13[[#This Row],[V45]])</f>
        <v>0.25</v>
      </c>
      <c r="CA150" s="4">
        <f>AVERAGE(Tabela13[[#This Row],[V41]],Tabela13[[#This Row],[V46]])</f>
        <v>-1.1131725417439675E-2</v>
      </c>
      <c r="CB150" s="4">
        <f>AVERAGE(Tabela13[[#This Row],[V42]],Tabela13[[#This Row],[V41]])</f>
        <v>0.48886827458256032</v>
      </c>
      <c r="CC150" s="4">
        <f>AVERAGE(Tabela13[[#This Row],[V42]],Tabela13[[#This Row],[V43]])</f>
        <v>0.23886827458256032</v>
      </c>
      <c r="CD150" s="4">
        <f>AVERAGE(Tabela13[[#This Row],[V42]],Tabela13[[#This Row],[V44]])</f>
        <v>1.1131725417439675E-2</v>
      </c>
      <c r="CE150" s="4">
        <f>AVERAGE(Tabela13[[#This Row],[V42]],Tabela13[[#This Row],[V45]])</f>
        <v>0.26113172541743968</v>
      </c>
      <c r="CF150" s="4">
        <f>AVERAGE(Tabela13[[#This Row],[V42]],Tabela13[[#This Row],[V46]])</f>
        <v>0</v>
      </c>
      <c r="CG150" s="4">
        <f>AVERAGE(Tabela13[[#This Row],[V43]],Tabela13[[#This Row],[V41]])</f>
        <v>0.22773654916512065</v>
      </c>
      <c r="CH150" s="4">
        <f>AVERAGE(Tabela13[[#This Row],[V43]],Tabela13[[#This Row],[V42]])</f>
        <v>0.23886827458256032</v>
      </c>
      <c r="CI150" s="4">
        <f>AVERAGE(Tabela13[[#This Row],[V43]],Tabela13[[#This Row],[V44]])</f>
        <v>-0.25</v>
      </c>
      <c r="CJ150" s="4">
        <f>AVERAGE(Tabela13[[#This Row],[V43]],Tabela13[[#This Row],[V45]])</f>
        <v>0</v>
      </c>
      <c r="CK150" s="4">
        <f>AVERAGE(Tabela13[[#This Row],[V43]],Tabela13[[#This Row],[V46]])</f>
        <v>-0.26113172541743968</v>
      </c>
      <c r="CL150" s="4">
        <f>AVERAGE(Tabela13[[#This Row],[V44]],Tabela13[[#This Row],[V41]])</f>
        <v>0</v>
      </c>
      <c r="CM150" s="4">
        <f>AVERAGE(Tabela13[[#This Row],[V44]],Tabela13[[#This Row],[V42]])</f>
        <v>1.1131725417439675E-2</v>
      </c>
      <c r="CN150" s="4">
        <f>AVERAGE(Tabela13[[#This Row],[V44]],Tabela13[[#This Row],[V43]])</f>
        <v>-0.25</v>
      </c>
      <c r="CO150" s="4">
        <f>AVERAGE(Tabela13[[#This Row],[V44]],Tabela13[[#This Row],[V45]])</f>
        <v>-0.22773654916512065</v>
      </c>
      <c r="CP150" s="4">
        <f>AVERAGE(Tabela13[[#This Row],[V44]],Tabela13[[#This Row],[V46]])</f>
        <v>-0.48886827458256032</v>
      </c>
      <c r="CQ150" s="4">
        <f>AVERAGE(Tabela13[[#This Row],[V45]],Tabela13[[#This Row],[V41]])</f>
        <v>0.25</v>
      </c>
      <c r="CR150" s="4">
        <f>AVERAGE(Tabela13[[#This Row],[V45]],Tabela13[[#This Row],[V42]])</f>
        <v>0.26113172541743968</v>
      </c>
      <c r="CS150" s="4">
        <f>AVERAGE(Tabela13[[#This Row],[V45]],Tabela13[[#This Row],[V43]])</f>
        <v>0</v>
      </c>
      <c r="CT150" s="4">
        <f>AVERAGE(Tabela13[[#This Row],[V45]],Tabela13[[#This Row],[V44]])</f>
        <v>-0.22773654916512065</v>
      </c>
      <c r="CU150" s="4">
        <f>AVERAGE(Tabela13[[#This Row],[V45]],Tabela13[[#This Row],[V46]])</f>
        <v>-0.23886827458256032</v>
      </c>
      <c r="CV150" s="4">
        <f>AVERAGE(Tabela13[[#This Row],[V46]],Tabela13[[#This Row],[V41]])</f>
        <v>-1.1131725417439675E-2</v>
      </c>
      <c r="CW150" s="4">
        <f>AVERAGE(Tabela13[[#This Row],[V46]],Tabela13[[#This Row],[V42]])</f>
        <v>0</v>
      </c>
      <c r="CX150" s="4">
        <f>AVERAGE(Tabela13[[#This Row],[V46]],Tabela13[[#This Row],[V43]])</f>
        <v>-0.26113172541743968</v>
      </c>
      <c r="CY150" s="4">
        <f>AVERAGE(Tabela13[[#This Row],[V46]],Tabela13[[#This Row],[V44]])</f>
        <v>-0.48886827458256032</v>
      </c>
      <c r="CZ150" s="4">
        <f>AVERAGE(Tabela13[[#This Row],[V46]],Tabela13[[#This Row],[V45]])</f>
        <v>-0.23886827458256032</v>
      </c>
      <c r="DA150" s="3">
        <f>_xlfn.STDEV.S(Tabela13[[#This Row],[V41]],Tabela13[[#This Row],[V42]])</f>
        <v>1.5742637057956491E-2</v>
      </c>
      <c r="DB150" s="3">
        <f>_xlfn.STDEV.S(Tabela13[[#This Row],[V41]],Tabela13[[#This Row],[V43]])</f>
        <v>0.35355339059327379</v>
      </c>
      <c r="DC150" s="3">
        <f>_xlfn.STDEV.S(Tabela13[[#This Row],[V41]],Tabela13[[#This Row],[V44]])</f>
        <v>0.67562150707063451</v>
      </c>
      <c r="DD150" s="3">
        <f>_xlfn.STDEV.S(Tabela13[[#This Row],[V41]],Tabela13[[#This Row],[V45]])</f>
        <v>0.32206811647736078</v>
      </c>
      <c r="DE150" s="3">
        <f>_xlfn.STDEV.S(Tabela13[[#This Row],[V41]],Tabela13[[#This Row],[V46]])</f>
        <v>0.69136414412859104</v>
      </c>
      <c r="DF150" s="3">
        <f>_xlfn.STDEV.S(Tabela13[[#This Row],[V42]],Tabela13[[#This Row],[V41]])</f>
        <v>1.5742637057956491E-2</v>
      </c>
      <c r="DG150" s="3">
        <f>_xlfn.STDEV.S(Tabela13[[#This Row],[V42]],Tabela13[[#This Row],[V43]])</f>
        <v>0.36929602765123026</v>
      </c>
      <c r="DH150" s="3">
        <f>_xlfn.STDEV.S(Tabela13[[#This Row],[V42]],Tabela13[[#This Row],[V44]])</f>
        <v>0.69136414412859104</v>
      </c>
      <c r="DI150" s="3">
        <f>_xlfn.STDEV.S(Tabela13[[#This Row],[V42]],Tabela13[[#This Row],[V45]])</f>
        <v>0.33781075353531725</v>
      </c>
      <c r="DJ150" s="3">
        <f>_xlfn.STDEV.S(Tabela13[[#This Row],[V42]],Tabela13[[#This Row],[V46]])</f>
        <v>0.70710678118654757</v>
      </c>
      <c r="DK150" s="3">
        <f>_xlfn.STDEV.S(Tabela13[[#This Row],[V43]],Tabela13[[#This Row],[V41]])</f>
        <v>0.35355339059327379</v>
      </c>
      <c r="DL150" s="3">
        <f>_xlfn.STDEV.S(Tabela13[[#This Row],[V43]],Tabela13[[#This Row],[V42]])</f>
        <v>0.36929602765123026</v>
      </c>
      <c r="DM150" s="3">
        <f>_xlfn.STDEV.S(Tabela13[[#This Row],[V43]],Tabela13[[#This Row],[V44]])</f>
        <v>0.32206811647736078</v>
      </c>
      <c r="DN150" s="3">
        <f>_xlfn.STDEV.S(Tabela13[[#This Row],[V43]],Tabela13[[#This Row],[V45]])</f>
        <v>3.1485274115912981E-2</v>
      </c>
      <c r="DO150" s="3">
        <f>_xlfn.STDEV.S(Tabela13[[#This Row],[V43]],Tabela13[[#This Row],[V46]])</f>
        <v>0.33781075353531725</v>
      </c>
      <c r="DP150" s="3">
        <f>_xlfn.STDEV.S(Tabela13[[#This Row],[V44]],Tabela13[[#This Row],[V41]])</f>
        <v>0.67562150707063451</v>
      </c>
      <c r="DQ150" s="3">
        <f>_xlfn.STDEV.S(Tabela13[[#This Row],[V44]],Tabela13[[#This Row],[V42]])</f>
        <v>0.69136414412859104</v>
      </c>
      <c r="DR150" s="3">
        <f>_xlfn.STDEV.S(Tabela13[[#This Row],[V44]],Tabela13[[#This Row],[V43]])</f>
        <v>0.32206811647736078</v>
      </c>
      <c r="DS150" s="3">
        <f>_xlfn.STDEV.S(Tabela13[[#This Row],[V44]],Tabela13[[#This Row],[V45]])</f>
        <v>0.35355339059327379</v>
      </c>
      <c r="DT150" s="3">
        <f>_xlfn.STDEV.S(Tabela13[[#This Row],[V44]],Tabela13[[#This Row],[V46]])</f>
        <v>1.5742637057956491E-2</v>
      </c>
      <c r="DU150" s="3">
        <f>_xlfn.STDEV.S(Tabela13[[#This Row],[V45]],Tabela13[[#This Row],[V41]])</f>
        <v>0.32206811647736078</v>
      </c>
      <c r="DV150" s="3">
        <f>_xlfn.STDEV.S(Tabela13[[#This Row],[V45]],Tabela13[[#This Row],[V42]])</f>
        <v>0.33781075353531725</v>
      </c>
      <c r="DW150" s="3">
        <f>_xlfn.STDEV.S(Tabela13[[#This Row],[V45]],Tabela13[[#This Row],[V43]])</f>
        <v>3.1485274115912981E-2</v>
      </c>
      <c r="DX150" s="3">
        <f>_xlfn.STDEV.S(Tabela13[[#This Row],[V45]],Tabela13[[#This Row],[V44]])</f>
        <v>0.35355339059327379</v>
      </c>
      <c r="DY150" s="3">
        <f>_xlfn.STDEV.S(Tabela13[[#This Row],[V45]],Tabela13[[#This Row],[V46]])</f>
        <v>0.36929602765123026</v>
      </c>
      <c r="DZ150" s="3">
        <f>_xlfn.STDEV.S(Tabela13[[#This Row],[V46]],Tabela13[[#This Row],[V41]])</f>
        <v>0.69136414412859104</v>
      </c>
      <c r="EA150" s="3">
        <f>_xlfn.STDEV.S(Tabela13[[#This Row],[V46]],Tabela13[[#This Row],[V42]])</f>
        <v>0.70710678118654757</v>
      </c>
      <c r="EB150" s="3">
        <f>_xlfn.STDEV.S(Tabela13[[#This Row],[V46]],Tabela13[[#This Row],[V43]])</f>
        <v>0.33781075353531725</v>
      </c>
      <c r="EC150" s="3">
        <f>_xlfn.STDEV.S(Tabela13[[#This Row],[V46]],Tabela13[[#This Row],[V44]])</f>
        <v>1.5742637057956491E-2</v>
      </c>
      <c r="ED150" s="3">
        <f>_xlfn.STDEV.S(Tabela13[[#This Row],[V46]],Tabela13[[#This Row],[V45]])</f>
        <v>0.36929602765123026</v>
      </c>
      <c r="EE150" s="3">
        <f t="shared" si="164"/>
        <v>3.2202206353846484E-2</v>
      </c>
      <c r="EF150" s="3">
        <f t="shared" si="165"/>
        <v>1.5524666193871652</v>
      </c>
      <c r="EG150" s="3" t="str">
        <f t="shared" si="166"/>
        <v/>
      </c>
      <c r="EH150" s="3">
        <f t="shared" si="167"/>
        <v>1.2882724659094431</v>
      </c>
      <c r="EI150" s="3">
        <f t="shared" si="168"/>
        <v>-62.107545614218587</v>
      </c>
      <c r="EJ150" s="3">
        <f t="shared" si="169"/>
        <v>3.2202206353846484E-2</v>
      </c>
      <c r="EK150" s="3">
        <f t="shared" si="170"/>
        <v>1.5460237584777716</v>
      </c>
      <c r="EL150" s="3">
        <f t="shared" si="171"/>
        <v>62.107545614218587</v>
      </c>
      <c r="EM150" s="3">
        <f t="shared" si="172"/>
        <v>1.2936411805011441</v>
      </c>
      <c r="EN150" s="3" t="str">
        <f t="shared" si="173"/>
        <v/>
      </c>
      <c r="EO150" s="3">
        <f t="shared" si="174"/>
        <v>1.5524666193871652</v>
      </c>
      <c r="EP150" s="3">
        <f t="shared" si="175"/>
        <v>1.5460237584777716</v>
      </c>
      <c r="EQ150" s="3">
        <f t="shared" si="176"/>
        <v>-1.2882724659094431</v>
      </c>
      <c r="ER150" s="3" t="str">
        <f t="shared" si="177"/>
        <v/>
      </c>
      <c r="ES150" s="3" t="str">
        <f t="shared" si="178"/>
        <v/>
      </c>
      <c r="ET150" s="3" t="str">
        <f t="shared" si="179"/>
        <v/>
      </c>
      <c r="EU150" s="3" t="str">
        <f t="shared" si="180"/>
        <v/>
      </c>
      <c r="EV150" s="3">
        <f t="shared" si="181"/>
        <v>-1.2882724659094431</v>
      </c>
      <c r="EW150" s="3">
        <f t="shared" si="182"/>
        <v>-1.5524666193871652</v>
      </c>
      <c r="EX150" s="3">
        <f t="shared" si="183"/>
        <v>-3.2202206353846484E-2</v>
      </c>
      <c r="EY150" s="3">
        <f t="shared" si="184"/>
        <v>1.2882724659094431</v>
      </c>
      <c r="EZ150" s="3">
        <f t="shared" si="185"/>
        <v>1.2936411805011441</v>
      </c>
      <c r="FA150" s="3" t="str">
        <f t="shared" si="186"/>
        <v/>
      </c>
      <c r="FB150" s="3">
        <f t="shared" si="187"/>
        <v>-1.5524666193871652</v>
      </c>
      <c r="FC150" s="3">
        <f t="shared" si="188"/>
        <v>-1.5460237584777716</v>
      </c>
      <c r="FD150" s="3">
        <f t="shared" si="189"/>
        <v>-62.107545614218587</v>
      </c>
      <c r="FE150" s="3" t="str">
        <f t="shared" si="190"/>
        <v/>
      </c>
      <c r="FF150" s="3">
        <f t="shared" si="191"/>
        <v>-1.2936411805011441</v>
      </c>
      <c r="FG150" s="3">
        <f t="shared" si="192"/>
        <v>-3.2202206353846484E-2</v>
      </c>
      <c r="FH150" s="3">
        <f t="shared" si="193"/>
        <v>-1.5460237584777716</v>
      </c>
      <c r="FI150" s="4">
        <f t="shared" si="194"/>
        <v>0.81632653061224481</v>
      </c>
      <c r="FJ150" s="4">
        <f t="shared" si="195"/>
        <v>0.36363636363636365</v>
      </c>
      <c r="FK150" s="4">
        <f t="shared" si="196"/>
        <v>1.3017543859649123</v>
      </c>
      <c r="FL150" s="4">
        <f t="shared" si="197"/>
        <v>1.4280701754385963</v>
      </c>
      <c r="FM150" s="4">
        <f>Tabela13[[#This Row],[V139]]-Tabela13[[#This Row],[V140]]</f>
        <v>-0.12631578947368394</v>
      </c>
      <c r="FN150" s="4">
        <f>Tabela13[[#This Row],[V1]]-Tabela13[[#This Row],[V2]]/2</f>
        <v>0.82977736549165126</v>
      </c>
      <c r="FO150" s="4">
        <f>Tabela13[[#This Row],[V1]]-Tabela13[[#This Row],[V3]]/2</f>
        <v>0.84090909090909094</v>
      </c>
      <c r="FP150" s="4">
        <f>Tabela13[[#This Row],[V1]]-Tabela13[[#This Row],[V4]]/2</f>
        <v>0.57977736549165126</v>
      </c>
      <c r="FQ150" s="4">
        <f>Tabela13[[#This Row],[V2]]-Tabela13[[#This Row],[V1]]/2</f>
        <v>0.11317254174397029</v>
      </c>
      <c r="FR150" s="4">
        <f>Tabela13[[#This Row],[V2]]-Tabela13[[#This Row],[V3]]/2</f>
        <v>0.36317254174397029</v>
      </c>
      <c r="FS150" s="4">
        <f>Tabela13[[#This Row],[V2]]-Tabela13[[#This Row],[V4]]/2</f>
        <v>0.10204081632653061</v>
      </c>
      <c r="FT150" s="4">
        <f t="shared" si="198"/>
        <v>0.69263599877641924</v>
      </c>
      <c r="FU150" s="4">
        <f t="shared" si="199"/>
        <v>0.69919258972166942</v>
      </c>
      <c r="FV150" s="4">
        <f t="shared" si="200"/>
        <v>0.52541718473676868</v>
      </c>
      <c r="FW150" s="4">
        <f t="shared" si="201"/>
        <v>0.11269304898022298</v>
      </c>
      <c r="FX150" s="4">
        <f t="shared" si="202"/>
        <v>0.34836128966165975</v>
      </c>
      <c r="FY150" s="4">
        <f t="shared" si="203"/>
        <v>0.10168885176307704</v>
      </c>
      <c r="FZ150" s="4">
        <f t="shared" si="204"/>
        <v>124.67447977975546</v>
      </c>
      <c r="GA150" s="4">
        <f t="shared" si="205"/>
        <v>125.8546661499005</v>
      </c>
      <c r="GB150" s="4">
        <f t="shared" si="206"/>
        <v>94.575093252618359</v>
      </c>
      <c r="GC150" s="4">
        <f t="shared" si="207"/>
        <v>20.284748816440135</v>
      </c>
      <c r="GD150" s="4">
        <f t="shared" si="208"/>
        <v>62.705032139098755</v>
      </c>
      <c r="GE150" s="4">
        <f t="shared" si="209"/>
        <v>18.303993317353868</v>
      </c>
      <c r="GF150" s="4">
        <f>Tabela13[[#This Row],[V1]]-Tabela13[[#This Row],[V2]]/Tabela13[[#This Row],[V2]]</f>
        <v>0.18181818181818188</v>
      </c>
      <c r="GG150" s="4">
        <f>Tabela13[[#This Row],[V1]]-Tabela13[[#This Row],[V3]]/Tabela13[[#This Row],[V3]]</f>
        <v>0.18181818181818188</v>
      </c>
      <c r="GH150" s="4">
        <f>Tabela13[[#This Row],[V1]]-Tabela13[[#This Row],[V4]]/Tabela13[[#This Row],[V4]]</f>
        <v>0.18181818181818188</v>
      </c>
      <c r="GI150" s="4">
        <f>Tabela13[[#This Row],[V2]]-Tabela13[[#This Row],[V1]]/Tabela13[[#This Row],[V1]]</f>
        <v>-0.29591836734693877</v>
      </c>
      <c r="GJ150" s="4">
        <f>Tabela13[[#This Row],[V2]]-Tabela13[[#This Row],[V3]]/Tabela13[[#This Row],[V3]]</f>
        <v>-0.29591836734693877</v>
      </c>
      <c r="GK150" s="4">
        <f>Tabela13[[#This Row],[V2]]-Tabela13[[#This Row],[V4]]/Tabela13[[#This Row],[V4]]</f>
        <v>-0.29591836734693877</v>
      </c>
      <c r="GL150" s="4">
        <f t="shared" si="210"/>
        <v>0.28896116304391584</v>
      </c>
      <c r="GM150" s="4">
        <f t="shared" si="211"/>
        <v>0.94294990723562155</v>
      </c>
      <c r="GN150" s="4">
        <f t="shared" si="212"/>
        <v>0.30644381088179168</v>
      </c>
      <c r="GO150" s="3">
        <f t="shared" si="213"/>
        <v>1</v>
      </c>
      <c r="GP150" s="3">
        <v>100</v>
      </c>
      <c r="GQ150" s="3">
        <f t="shared" si="214"/>
        <v>1.75</v>
      </c>
      <c r="GR150" s="3">
        <f t="shared" si="215"/>
        <v>175</v>
      </c>
      <c r="GS150" s="34">
        <f>COUNTIF($D$2:D149,Tabela13[[#This Row],[HomeTeam]])</f>
        <v>7</v>
      </c>
      <c r="GT150" s="34">
        <f>COUNTIF($E$2:E149,Tabela13[[#This Row],[AwayTeam]])</f>
        <v>6</v>
      </c>
      <c r="GU150" s="3">
        <f>IFERROR(AVERAGEIFS($AD$2:AD149,$D$2:D149,Tabela13[[#This Row],[HomeTeam]],$GS$2:GS149,"&gt;="&amp;Tabela13[[#This Row],[Contagem_H]]-5),"")</f>
        <v>0.9416564807412946</v>
      </c>
      <c r="GV150" s="3">
        <f>IFERROR(AVERAGEIFS($G$2:G149,$E$2:E149,Tabela13[[#This Row],[AwayTeam]],$GT$2:GT149,"&gt;="&amp;Tabela13[[#This Row],[Contagem_A]]-5),"")</f>
        <v>2.2000000000000002</v>
      </c>
      <c r="GW150" s="3">
        <f>IFERROR(AVERAGEIFS($GQ$2:GQ149,$D$2:D149,Tabela13[[#This Row],[HomeTeam]],$GS$2:GS149,"&gt;="&amp;Tabela13[[#This Row],[Contagem_H]]-5),"")</f>
        <v>-0.42199999999999999</v>
      </c>
    </row>
    <row r="151" spans="1:205" x14ac:dyDescent="0.25">
      <c r="A151" t="s">
        <v>127</v>
      </c>
      <c r="B151" t="s">
        <v>189</v>
      </c>
      <c r="C151" t="s">
        <v>186</v>
      </c>
      <c r="D151" t="s">
        <v>17</v>
      </c>
      <c r="E151" t="s">
        <v>20</v>
      </c>
      <c r="F151" s="3">
        <v>3</v>
      </c>
      <c r="G151" s="3">
        <v>0</v>
      </c>
      <c r="H151" s="3" t="str">
        <f t="shared" si="216"/>
        <v>H</v>
      </c>
      <c r="I151" s="3">
        <v>3.1</v>
      </c>
      <c r="J151" s="3">
        <v>3.4</v>
      </c>
      <c r="K151" s="3">
        <v>2.25</v>
      </c>
      <c r="L151" s="3">
        <v>2.04</v>
      </c>
      <c r="M151" s="3">
        <v>1.86</v>
      </c>
      <c r="N151" s="3">
        <f t="shared" si="145"/>
        <v>3</v>
      </c>
      <c r="O151" s="3">
        <f t="shared" si="146"/>
        <v>3</v>
      </c>
      <c r="P151" s="3">
        <f t="shared" si="147"/>
        <v>0</v>
      </c>
      <c r="Q151" s="3">
        <f t="shared" si="148"/>
        <v>6.1142736664558273E-2</v>
      </c>
      <c r="R151" s="3">
        <f t="shared" si="149"/>
        <v>2.7830487033523033E-2</v>
      </c>
      <c r="S151" s="3">
        <f t="shared" si="150"/>
        <v>3.2895424836601306</v>
      </c>
      <c r="T151" s="3">
        <f t="shared" si="151"/>
        <v>3.6078853046594981</v>
      </c>
      <c r="U151" s="3">
        <f t="shared" si="152"/>
        <v>2.3875711574952563</v>
      </c>
      <c r="V151" s="3">
        <f t="shared" si="153"/>
        <v>2.1647311827956988</v>
      </c>
      <c r="W151" s="3">
        <f t="shared" si="154"/>
        <v>1.9737254901960786</v>
      </c>
      <c r="X151" s="4">
        <f t="shared" si="155"/>
        <v>0.32258064516129031</v>
      </c>
      <c r="Y151" s="4">
        <f t="shared" si="156"/>
        <v>0.29411764705882354</v>
      </c>
      <c r="Z151" s="4">
        <f t="shared" si="157"/>
        <v>0.44444444444444442</v>
      </c>
      <c r="AA151" s="4">
        <f t="shared" si="158"/>
        <v>0.49019607843137253</v>
      </c>
      <c r="AB151" s="4">
        <f t="shared" si="159"/>
        <v>0.5376344086021505</v>
      </c>
      <c r="AC151" s="4">
        <f t="shared" si="160"/>
        <v>1.6612903225806452</v>
      </c>
      <c r="AD151" s="4">
        <f t="shared" si="161"/>
        <v>0.22222222222222221</v>
      </c>
      <c r="AE151" s="4">
        <f t="shared" si="162"/>
        <v>0.16129032258064516</v>
      </c>
      <c r="AF151" s="4">
        <f t="shared" si="163"/>
        <v>1.7222222222222223</v>
      </c>
      <c r="AG151" s="4">
        <f>IFERROR(AVERAGE(Tabela13[[#This Row],[V1]],Tabela13[[#This Row],[V2]]),"")</f>
        <v>0.94175627240143367</v>
      </c>
      <c r="AH151" s="4">
        <f>IFERROR(AVERAGE(Tabela13[[#This Row],[V1]],Tabela13[[#This Row],[V3]]),"")</f>
        <v>0.91129032258064524</v>
      </c>
      <c r="AI151" s="4">
        <f>IFERROR(AVERAGE(Tabela13[[#This Row],[V1]],Tabela13[[#This Row],[V4]]),"")</f>
        <v>1.6917562724014337</v>
      </c>
      <c r="AJ151" s="4">
        <f>IFERROR(AVERAGE(Tabela13[[#This Row],[V2]],Tabela13[[#This Row],[V1]]),"")</f>
        <v>0.94175627240143367</v>
      </c>
      <c r="AK151" s="4">
        <f>IFERROR(AVERAGE(Tabela13[[#This Row],[V2]],Tabela13[[#This Row],[V3]]),"")</f>
        <v>0.19175627240143367</v>
      </c>
      <c r="AL151" s="4">
        <f>IFERROR(AVERAGE(Tabela13[[#This Row],[V2]],Tabela13[[#This Row],[V4]]),"")</f>
        <v>0.97222222222222232</v>
      </c>
      <c r="AM151" s="4">
        <f>IFERROR(AVERAGE(Tabela13[[#This Row],[V3]],Tabela13[[#This Row],[V1]]),"")</f>
        <v>0.91129032258064524</v>
      </c>
      <c r="AN151" s="4">
        <f>IFERROR(AVERAGE(Tabela13[[#This Row],[V3]],Tabela13[[#This Row],[V2]]),"")</f>
        <v>0.19175627240143367</v>
      </c>
      <c r="AO151" s="4">
        <f>IFERROR(AVERAGE(Tabela13[[#This Row],[V3]],Tabela13[[#This Row],[V4]]),"")</f>
        <v>0.94175627240143378</v>
      </c>
      <c r="AP151" s="4">
        <f>IFERROR(AVERAGE(Tabela13[[#This Row],[V4]],Tabela13[[#This Row],[V1]]),"")</f>
        <v>1.6917562724014337</v>
      </c>
      <c r="AQ151" s="4">
        <f>IFERROR(AVERAGE(Tabela13[[#This Row],[V4]],Tabela13[[#This Row],[V2]]),"")</f>
        <v>0.97222222222222232</v>
      </c>
      <c r="AR151" s="4">
        <f>IFERROR(AVERAGE(Tabela13[[#This Row],[V4]],Tabela13[[#This Row],[V3]]),"")</f>
        <v>0.94175627240143378</v>
      </c>
      <c r="AS151" s="4">
        <f>_xlfn.STDEV.S(Tabela13[[#This Row],[V1]:[V2]])</f>
        <v>1.0175748123526844</v>
      </c>
      <c r="AT151" s="4">
        <f>_xlfn.STDEV.S(Tabela13[[#This Row],[V1]],Tabela13[[#This Row],[V3]])</f>
        <v>1.0606601717798212</v>
      </c>
      <c r="AU151" s="4">
        <f>_xlfn.STDEV.S(Tabela13[[#This Row],[V1]],Tabela13[[#This Row],[V4]])</f>
        <v>4.3085359427137322E-2</v>
      </c>
      <c r="AV151" s="4">
        <f>_xlfn.STDEV.S(Tabela13[[#This Row],[V2]],Tabela13[[#This Row],[V1]])</f>
        <v>1.0175748123526844</v>
      </c>
      <c r="AW151" s="4">
        <f>_xlfn.STDEV.S(Tabela13[[#This Row],[V2]],Tabela13[[#This Row],[V3]])</f>
        <v>4.3085359427137565E-2</v>
      </c>
      <c r="AX151" s="4">
        <f>_xlfn.STDEV.S(Tabela13[[#This Row],[V42]],Tabela13[[#This Row],[V44]])</f>
        <v>2.0782349841325054</v>
      </c>
      <c r="AY151" s="4">
        <f>_xlfn.STDEV.S(Tabela13[[#This Row],[V3]],Tabela13[[#This Row],[V1]])</f>
        <v>1.0606601717798212</v>
      </c>
      <c r="AZ151" s="4">
        <f>_xlfn.STDEV.S(Tabela13[[#This Row],[V3]],Tabela13[[#This Row],[V2]])</f>
        <v>4.3085359427137565E-2</v>
      </c>
      <c r="BA151" s="4">
        <f>_xlfn.STDEV.S(Tabela13[[#This Row],[V3]],Tabela13[[#This Row],[V4]])</f>
        <v>1.1037455312069586</v>
      </c>
      <c r="BB151" s="4">
        <f>_xlfn.STDEV.S(Tabela13[[#This Row],[V4]],Tabela13[[#This Row],[V1]])</f>
        <v>4.3085359427137322E-2</v>
      </c>
      <c r="BC151" s="4">
        <f>_xlfn.STDEV.S(Tabela13[[#This Row],[V4]],Tabela13[[#This Row],[V2]])</f>
        <v>1.0606601717798214</v>
      </c>
      <c r="BD151" s="4">
        <f>_xlfn.STDEV.S(Tabela13[[#This Row],[V4]],Tabela13[[#This Row],[V3]])</f>
        <v>1.1037455312069586</v>
      </c>
      <c r="BE151" s="4">
        <f>Tabela13[[#This Row],[V17]]/Tabela13[[#This Row],[V5]]</f>
        <v>1.0805076028407192</v>
      </c>
      <c r="BF151" s="4">
        <f>Tabela13[[#This Row],[V18]]/Tabela13[[#This Row],[V6]]</f>
        <v>1.1639102769973257</v>
      </c>
      <c r="BG151" s="4">
        <f>Tabela13[[#This Row],[V19]]/Tabela13[[#This Row],[V7]]</f>
        <v>2.54678289834138E-2</v>
      </c>
      <c r="BH151" s="4">
        <f>Tabela13[[#This Row],[V20]]/Tabela13[[#This Row],[V8]]</f>
        <v>1.0805076028407192</v>
      </c>
      <c r="BI151" s="4">
        <f>Tabela13[[#This Row],[V21]]/Tabela13[[#This Row],[V9]]</f>
        <v>0.22468813607796975</v>
      </c>
      <c r="BJ151" s="4">
        <f>Tabela13[[#This Row],[V22]]/Tabela13[[#This Row],[V10]]</f>
        <v>2.1376131265362912</v>
      </c>
      <c r="BK151" s="4">
        <f>Tabela13[[#This Row],[V23]]/Tabela13[[#This Row],[V11]]</f>
        <v>1.1639102769973257</v>
      </c>
      <c r="BL151" s="4">
        <f>Tabela13[[#This Row],[V24]]/Tabela13[[#This Row],[V12]]</f>
        <v>0.22468813607796975</v>
      </c>
      <c r="BM151" s="4">
        <f>Tabela13[[#This Row],[V25]]/Tabela13[[#This Row],[V13]]</f>
        <v>1.1720076240028219</v>
      </c>
      <c r="BN151" s="4">
        <f>Tabela13[[#This Row],[V26]]/Tabela13[[#This Row],[V14]]</f>
        <v>2.54678289834138E-2</v>
      </c>
      <c r="BO151" s="4">
        <f>Tabela13[[#This Row],[V27]]/Tabela13[[#This Row],[V15]]</f>
        <v>1.0909647481163876</v>
      </c>
      <c r="BP151" s="4">
        <f>Tabela13[[#This Row],[V28]]/Tabela13[[#This Row],[V16]]</f>
        <v>1.1720076240028219</v>
      </c>
      <c r="BQ151" s="4">
        <f>Tabela13[[#This Row],[V1]]-Tabela13[[#This Row],[V2]]</f>
        <v>1.4390681003584231</v>
      </c>
      <c r="BR151" s="4">
        <f>Tabela13[[#This Row],[V1]]-Tabela13[[#This Row],[V3]]</f>
        <v>1.5</v>
      </c>
      <c r="BS151" s="4">
        <f>Tabela13[[#This Row],[V1]]-Tabela13[[#This Row],[V4]]</f>
        <v>-6.0931899641577081E-2</v>
      </c>
      <c r="BT151" s="4">
        <f>Tabela13[[#This Row],[V2]]-Tabela13[[#This Row],[V1]]</f>
        <v>-1.4390681003584231</v>
      </c>
      <c r="BU151" s="4">
        <f>Tabela13[[#This Row],[V2]]-Tabela13[[#This Row],[V3]]</f>
        <v>6.0931899641577053E-2</v>
      </c>
      <c r="BV151" s="4">
        <f>Tabela13[[#This Row],[V2]]-Tabela13[[#This Row],[V4]]</f>
        <v>-1.5</v>
      </c>
      <c r="BW151" s="4">
        <f>AVERAGE(Tabela13[[#This Row],[V41]],Tabela13[[#This Row],[V42]])</f>
        <v>1.4695340501792116</v>
      </c>
      <c r="BX151" s="4">
        <f>AVERAGE(Tabela13[[#This Row],[V41]],Tabela13[[#This Row],[V43]])</f>
        <v>0.68906810035842303</v>
      </c>
      <c r="BY151" s="4">
        <f>AVERAGE(Tabela13[[#This Row],[V41]],Tabela13[[#This Row],[V44]])</f>
        <v>0</v>
      </c>
      <c r="BZ151" s="4">
        <f>AVERAGE(Tabela13[[#This Row],[V41]],Tabela13[[#This Row],[V45]])</f>
        <v>0.75000000000000011</v>
      </c>
      <c r="CA151" s="4">
        <f>AVERAGE(Tabela13[[#This Row],[V41]],Tabela13[[#This Row],[V46]])</f>
        <v>-3.0465949820788429E-2</v>
      </c>
      <c r="CB151" s="4">
        <f>AVERAGE(Tabela13[[#This Row],[V42]],Tabela13[[#This Row],[V41]])</f>
        <v>1.4695340501792116</v>
      </c>
      <c r="CC151" s="4">
        <f>AVERAGE(Tabela13[[#This Row],[V42]],Tabela13[[#This Row],[V43]])</f>
        <v>0.71953405017921146</v>
      </c>
      <c r="CD151" s="4">
        <f>AVERAGE(Tabela13[[#This Row],[V42]],Tabela13[[#This Row],[V44]])</f>
        <v>3.0465949820788429E-2</v>
      </c>
      <c r="CE151" s="4">
        <f>AVERAGE(Tabela13[[#This Row],[V42]],Tabela13[[#This Row],[V45]])</f>
        <v>0.78046594982078854</v>
      </c>
      <c r="CF151" s="4">
        <f>AVERAGE(Tabela13[[#This Row],[V42]],Tabela13[[#This Row],[V46]])</f>
        <v>0</v>
      </c>
      <c r="CG151" s="4">
        <f>AVERAGE(Tabela13[[#This Row],[V43]],Tabela13[[#This Row],[V41]])</f>
        <v>0.68906810035842303</v>
      </c>
      <c r="CH151" s="4">
        <f>AVERAGE(Tabela13[[#This Row],[V43]],Tabela13[[#This Row],[V42]])</f>
        <v>0.71953405017921146</v>
      </c>
      <c r="CI151" s="4">
        <f>AVERAGE(Tabela13[[#This Row],[V43]],Tabela13[[#This Row],[V44]])</f>
        <v>-0.75000000000000011</v>
      </c>
      <c r="CJ151" s="4">
        <f>AVERAGE(Tabela13[[#This Row],[V43]],Tabela13[[#This Row],[V45]])</f>
        <v>0</v>
      </c>
      <c r="CK151" s="4">
        <f>AVERAGE(Tabela13[[#This Row],[V43]],Tabela13[[#This Row],[V46]])</f>
        <v>-0.78046594982078854</v>
      </c>
      <c r="CL151" s="4">
        <f>AVERAGE(Tabela13[[#This Row],[V44]],Tabela13[[#This Row],[V41]])</f>
        <v>0</v>
      </c>
      <c r="CM151" s="4">
        <f>AVERAGE(Tabela13[[#This Row],[V44]],Tabela13[[#This Row],[V42]])</f>
        <v>3.0465949820788429E-2</v>
      </c>
      <c r="CN151" s="4">
        <f>AVERAGE(Tabela13[[#This Row],[V44]],Tabela13[[#This Row],[V43]])</f>
        <v>-0.75000000000000011</v>
      </c>
      <c r="CO151" s="4">
        <f>AVERAGE(Tabela13[[#This Row],[V44]],Tabela13[[#This Row],[V45]])</f>
        <v>-0.68906810035842303</v>
      </c>
      <c r="CP151" s="4">
        <f>AVERAGE(Tabela13[[#This Row],[V44]],Tabela13[[#This Row],[V46]])</f>
        <v>-1.4695340501792116</v>
      </c>
      <c r="CQ151" s="4">
        <f>AVERAGE(Tabela13[[#This Row],[V45]],Tabela13[[#This Row],[V41]])</f>
        <v>0.75000000000000011</v>
      </c>
      <c r="CR151" s="4">
        <f>AVERAGE(Tabela13[[#This Row],[V45]],Tabela13[[#This Row],[V42]])</f>
        <v>0.78046594982078854</v>
      </c>
      <c r="CS151" s="4">
        <f>AVERAGE(Tabela13[[#This Row],[V45]],Tabela13[[#This Row],[V43]])</f>
        <v>0</v>
      </c>
      <c r="CT151" s="4">
        <f>AVERAGE(Tabela13[[#This Row],[V45]],Tabela13[[#This Row],[V44]])</f>
        <v>-0.68906810035842303</v>
      </c>
      <c r="CU151" s="4">
        <f>AVERAGE(Tabela13[[#This Row],[V45]],Tabela13[[#This Row],[V46]])</f>
        <v>-0.71953405017921146</v>
      </c>
      <c r="CV151" s="4">
        <f>AVERAGE(Tabela13[[#This Row],[V46]],Tabela13[[#This Row],[V41]])</f>
        <v>-3.0465949820788429E-2</v>
      </c>
      <c r="CW151" s="4">
        <f>AVERAGE(Tabela13[[#This Row],[V46]],Tabela13[[#This Row],[V42]])</f>
        <v>0</v>
      </c>
      <c r="CX151" s="4">
        <f>AVERAGE(Tabela13[[#This Row],[V46]],Tabela13[[#This Row],[V43]])</f>
        <v>-0.78046594982078854</v>
      </c>
      <c r="CY151" s="4">
        <f>AVERAGE(Tabela13[[#This Row],[V46]],Tabela13[[#This Row],[V44]])</f>
        <v>-1.4695340501792116</v>
      </c>
      <c r="CZ151" s="4">
        <f>AVERAGE(Tabela13[[#This Row],[V46]],Tabela13[[#This Row],[V45]])</f>
        <v>-0.71953405017921146</v>
      </c>
      <c r="DA151" s="3">
        <f>_xlfn.STDEV.S(Tabela13[[#This Row],[V41]],Tabela13[[#This Row],[V42]])</f>
        <v>4.3085359427137163E-2</v>
      </c>
      <c r="DB151" s="3">
        <f>_xlfn.STDEV.S(Tabela13[[#This Row],[V41]],Tabela13[[#This Row],[V43]])</f>
        <v>1.0606601717798214</v>
      </c>
      <c r="DC151" s="3">
        <f>_xlfn.STDEV.S(Tabela13[[#This Row],[V41]],Tabela13[[#This Row],[V44]])</f>
        <v>2.0351496247053684</v>
      </c>
      <c r="DD151" s="3">
        <f>_xlfn.STDEV.S(Tabela13[[#This Row],[V41]],Tabela13[[#This Row],[V45]])</f>
        <v>0.97448945292554667</v>
      </c>
      <c r="DE151" s="3">
        <f>_xlfn.STDEV.S(Tabela13[[#This Row],[V41]],Tabela13[[#This Row],[V46]])</f>
        <v>2.0782349841325054</v>
      </c>
      <c r="DF151" s="3">
        <f>_xlfn.STDEV.S(Tabela13[[#This Row],[V42]],Tabela13[[#This Row],[V41]])</f>
        <v>4.3085359427137163E-2</v>
      </c>
      <c r="DG151" s="3">
        <f>_xlfn.STDEV.S(Tabela13[[#This Row],[V42]],Tabela13[[#This Row],[V43]])</f>
        <v>1.1037455312069586</v>
      </c>
      <c r="DH151" s="3">
        <f>_xlfn.STDEV.S(Tabela13[[#This Row],[V42]],Tabela13[[#This Row],[V44]])</f>
        <v>2.0782349841325054</v>
      </c>
      <c r="DI151" s="3">
        <f>_xlfn.STDEV.S(Tabela13[[#This Row],[V42]],Tabela13[[#This Row],[V45]])</f>
        <v>1.017574812352684</v>
      </c>
      <c r="DJ151" s="3">
        <f>_xlfn.STDEV.S(Tabela13[[#This Row],[V42]],Tabela13[[#This Row],[V46]])</f>
        <v>2.1213203435596424</v>
      </c>
      <c r="DK151" s="3">
        <f>_xlfn.STDEV.S(Tabela13[[#This Row],[V43]],Tabela13[[#This Row],[V41]])</f>
        <v>1.0606601717798214</v>
      </c>
      <c r="DL151" s="3">
        <f>_xlfn.STDEV.S(Tabela13[[#This Row],[V43]],Tabela13[[#This Row],[V42]])</f>
        <v>1.1037455312069586</v>
      </c>
      <c r="DM151" s="3">
        <f>_xlfn.STDEV.S(Tabela13[[#This Row],[V43]],Tabela13[[#This Row],[V44]])</f>
        <v>0.97448945292554667</v>
      </c>
      <c r="DN151" s="3">
        <f>_xlfn.STDEV.S(Tabela13[[#This Row],[V43]],Tabela13[[#This Row],[V45]])</f>
        <v>8.6170718854274617E-2</v>
      </c>
      <c r="DO151" s="3">
        <f>_xlfn.STDEV.S(Tabela13[[#This Row],[V43]],Tabela13[[#This Row],[V46]])</f>
        <v>1.017574812352684</v>
      </c>
      <c r="DP151" s="3">
        <f>_xlfn.STDEV.S(Tabela13[[#This Row],[V44]],Tabela13[[#This Row],[V41]])</f>
        <v>2.0351496247053684</v>
      </c>
      <c r="DQ151" s="3">
        <f>_xlfn.STDEV.S(Tabela13[[#This Row],[V44]],Tabela13[[#This Row],[V42]])</f>
        <v>2.0782349841325054</v>
      </c>
      <c r="DR151" s="3">
        <f>_xlfn.STDEV.S(Tabela13[[#This Row],[V44]],Tabela13[[#This Row],[V43]])</f>
        <v>0.97448945292554667</v>
      </c>
      <c r="DS151" s="3">
        <f>_xlfn.STDEV.S(Tabela13[[#This Row],[V44]],Tabela13[[#This Row],[V45]])</f>
        <v>1.0606601717798214</v>
      </c>
      <c r="DT151" s="3">
        <f>_xlfn.STDEV.S(Tabela13[[#This Row],[V44]],Tabela13[[#This Row],[V46]])</f>
        <v>4.3085359427137163E-2</v>
      </c>
      <c r="DU151" s="3">
        <f>_xlfn.STDEV.S(Tabela13[[#This Row],[V45]],Tabela13[[#This Row],[V41]])</f>
        <v>0.97448945292554667</v>
      </c>
      <c r="DV151" s="3">
        <f>_xlfn.STDEV.S(Tabela13[[#This Row],[V45]],Tabela13[[#This Row],[V42]])</f>
        <v>1.017574812352684</v>
      </c>
      <c r="DW151" s="3">
        <f>_xlfn.STDEV.S(Tabela13[[#This Row],[V45]],Tabela13[[#This Row],[V43]])</f>
        <v>8.6170718854274617E-2</v>
      </c>
      <c r="DX151" s="3">
        <f>_xlfn.STDEV.S(Tabela13[[#This Row],[V45]],Tabela13[[#This Row],[V44]])</f>
        <v>1.0606601717798214</v>
      </c>
      <c r="DY151" s="3">
        <f>_xlfn.STDEV.S(Tabela13[[#This Row],[V45]],Tabela13[[#This Row],[V46]])</f>
        <v>1.1037455312069586</v>
      </c>
      <c r="DZ151" s="3">
        <f>_xlfn.STDEV.S(Tabela13[[#This Row],[V46]],Tabela13[[#This Row],[V41]])</f>
        <v>2.0782349841325054</v>
      </c>
      <c r="EA151" s="3">
        <f>_xlfn.STDEV.S(Tabela13[[#This Row],[V46]],Tabela13[[#This Row],[V42]])</f>
        <v>2.1213203435596424</v>
      </c>
      <c r="EB151" s="3">
        <f>_xlfn.STDEV.S(Tabela13[[#This Row],[V46]],Tabela13[[#This Row],[V43]])</f>
        <v>1.017574812352684</v>
      </c>
      <c r="EC151" s="3">
        <f>_xlfn.STDEV.S(Tabela13[[#This Row],[V46]],Tabela13[[#This Row],[V44]])</f>
        <v>4.3085359427137163E-2</v>
      </c>
      <c r="ED151" s="3">
        <f>_xlfn.STDEV.S(Tabela13[[#This Row],[V46]],Tabela13[[#This Row],[V45]])</f>
        <v>1.1037455312069586</v>
      </c>
      <c r="EE151" s="3">
        <f t="shared" si="164"/>
        <v>2.9319061658954312E-2</v>
      </c>
      <c r="EF151" s="3">
        <f t="shared" si="165"/>
        <v>1.5392675574854102</v>
      </c>
      <c r="EG151" s="3" t="str">
        <f t="shared" si="166"/>
        <v/>
      </c>
      <c r="EH151" s="3">
        <f t="shared" si="167"/>
        <v>1.2993192705673953</v>
      </c>
      <c r="EI151" s="3">
        <f t="shared" si="168"/>
        <v>-68.215007126231868</v>
      </c>
      <c r="EJ151" s="3">
        <f t="shared" si="169"/>
        <v>2.9319061658954312E-2</v>
      </c>
      <c r="EK151" s="3">
        <f t="shared" si="170"/>
        <v>1.5339726187135316</v>
      </c>
      <c r="EL151" s="3">
        <f t="shared" si="171"/>
        <v>68.215007126231868</v>
      </c>
      <c r="EM151" s="3">
        <f t="shared" si="172"/>
        <v>1.3038042371820842</v>
      </c>
      <c r="EN151" s="3" t="str">
        <f t="shared" si="173"/>
        <v/>
      </c>
      <c r="EO151" s="3">
        <f t="shared" si="174"/>
        <v>1.5392675574854102</v>
      </c>
      <c r="EP151" s="3">
        <f t="shared" si="175"/>
        <v>1.5339726187135316</v>
      </c>
      <c r="EQ151" s="3">
        <f t="shared" si="176"/>
        <v>-1.2993192705673953</v>
      </c>
      <c r="ER151" s="3" t="str">
        <f t="shared" si="177"/>
        <v/>
      </c>
      <c r="ES151" s="3" t="str">
        <f t="shared" si="178"/>
        <v/>
      </c>
      <c r="ET151" s="3" t="str">
        <f t="shared" si="179"/>
        <v/>
      </c>
      <c r="EU151" s="3" t="str">
        <f t="shared" si="180"/>
        <v/>
      </c>
      <c r="EV151" s="3">
        <f t="shared" si="181"/>
        <v>-1.2993192705673953</v>
      </c>
      <c r="EW151" s="3">
        <f t="shared" si="182"/>
        <v>-1.5392675574854102</v>
      </c>
      <c r="EX151" s="3">
        <f t="shared" si="183"/>
        <v>-2.9319061658954312E-2</v>
      </c>
      <c r="EY151" s="3">
        <f t="shared" si="184"/>
        <v>1.2993192705673953</v>
      </c>
      <c r="EZ151" s="3">
        <f t="shared" si="185"/>
        <v>1.3038042371820842</v>
      </c>
      <c r="FA151" s="3" t="str">
        <f t="shared" si="186"/>
        <v/>
      </c>
      <c r="FB151" s="3">
        <f t="shared" si="187"/>
        <v>-1.5392675574854102</v>
      </c>
      <c r="FC151" s="3">
        <f t="shared" si="188"/>
        <v>-1.5339726187135316</v>
      </c>
      <c r="FD151" s="3">
        <f t="shared" si="189"/>
        <v>-68.215007126231868</v>
      </c>
      <c r="FE151" s="3" t="str">
        <f t="shared" si="190"/>
        <v/>
      </c>
      <c r="FF151" s="3">
        <f t="shared" si="191"/>
        <v>-1.3038042371820842</v>
      </c>
      <c r="FG151" s="3">
        <f t="shared" si="192"/>
        <v>-2.9319061658954312E-2</v>
      </c>
      <c r="FH151" s="3">
        <f t="shared" si="193"/>
        <v>-1.5339726187135316</v>
      </c>
      <c r="FI151" s="4">
        <f t="shared" si="194"/>
        <v>1.3333333333333333</v>
      </c>
      <c r="FJ151" s="4">
        <f t="shared" si="195"/>
        <v>0</v>
      </c>
      <c r="FK151" s="4">
        <f t="shared" si="196"/>
        <v>1.1891515994436719</v>
      </c>
      <c r="FL151" s="4">
        <f t="shared" si="197"/>
        <v>1.5336777270017881</v>
      </c>
      <c r="FM151" s="4">
        <f>Tabela13[[#This Row],[V139]]-Tabela13[[#This Row],[V140]]</f>
        <v>-0.34452612755811618</v>
      </c>
      <c r="FN151" s="4">
        <f>Tabela13[[#This Row],[V1]]-Tabela13[[#This Row],[V2]]/2</f>
        <v>1.5501792114695341</v>
      </c>
      <c r="FO151" s="4">
        <f>Tabela13[[#This Row],[V1]]-Tabela13[[#This Row],[V3]]/2</f>
        <v>1.5806451612903227</v>
      </c>
      <c r="FP151" s="4">
        <f>Tabela13[[#This Row],[V1]]-Tabela13[[#This Row],[V4]]/2</f>
        <v>0.80017921146953408</v>
      </c>
      <c r="FQ151" s="4">
        <f>Tabela13[[#This Row],[V2]]-Tabela13[[#This Row],[V1]]/2</f>
        <v>-0.60842293906810041</v>
      </c>
      <c r="FR151" s="4">
        <f>Tabela13[[#This Row],[V2]]-Tabela13[[#This Row],[V3]]/2</f>
        <v>0.14157706093189965</v>
      </c>
      <c r="FS151" s="4">
        <f>Tabela13[[#This Row],[V2]]-Tabela13[[#This Row],[V4]]/2</f>
        <v>-0.63888888888888895</v>
      </c>
      <c r="FT151" s="4">
        <f t="shared" si="198"/>
        <v>0.99788285013392319</v>
      </c>
      <c r="FU151" s="4">
        <f t="shared" si="199"/>
        <v>1.0067126057452396</v>
      </c>
      <c r="FV151" s="4">
        <f t="shared" si="200"/>
        <v>0.6748502079573836</v>
      </c>
      <c r="FW151" s="4">
        <f t="shared" si="201"/>
        <v>-0.54658983025902086</v>
      </c>
      <c r="FX151" s="4">
        <f t="shared" si="202"/>
        <v>0.14064235011829337</v>
      </c>
      <c r="FY151" s="4">
        <f t="shared" si="203"/>
        <v>-0.56852454773104011</v>
      </c>
      <c r="FZ151" s="4">
        <f t="shared" si="204"/>
        <v>179.61891302410618</v>
      </c>
      <c r="GA151" s="4">
        <f t="shared" si="205"/>
        <v>181.20826903414311</v>
      </c>
      <c r="GB151" s="4">
        <f t="shared" si="206"/>
        <v>121.47303743232904</v>
      </c>
      <c r="GC151" s="4">
        <f t="shared" si="207"/>
        <v>-98.386169446623754</v>
      </c>
      <c r="GD151" s="4">
        <f t="shared" si="208"/>
        <v>25.315623021292808</v>
      </c>
      <c r="GE151" s="4">
        <f t="shared" si="209"/>
        <v>-102.33441859158721</v>
      </c>
      <c r="GF151" s="4">
        <f>Tabela13[[#This Row],[V1]]-Tabela13[[#This Row],[V2]]/Tabela13[[#This Row],[V2]]</f>
        <v>0.66129032258064524</v>
      </c>
      <c r="GG151" s="4">
        <f>Tabela13[[#This Row],[V1]]-Tabela13[[#This Row],[V3]]/Tabela13[[#This Row],[V3]]</f>
        <v>0.66129032258064524</v>
      </c>
      <c r="GH151" s="4">
        <f>Tabela13[[#This Row],[V1]]-Tabela13[[#This Row],[V4]]/Tabela13[[#This Row],[V4]]</f>
        <v>0.66129032258064524</v>
      </c>
      <c r="GI151" s="4">
        <f>Tabela13[[#This Row],[V2]]-Tabela13[[#This Row],[V1]]/Tabela13[[#This Row],[V1]]</f>
        <v>-0.77777777777777779</v>
      </c>
      <c r="GJ151" s="4">
        <f>Tabela13[[#This Row],[V2]]-Tabela13[[#This Row],[V3]]/Tabela13[[#This Row],[V3]]</f>
        <v>-0.77777777777777779</v>
      </c>
      <c r="GK151" s="4">
        <f>Tabela13[[#This Row],[V2]]-Tabela13[[#This Row],[V4]]/Tabela13[[#This Row],[V4]]</f>
        <v>-0.77777777777777779</v>
      </c>
      <c r="GL151" s="4">
        <f t="shared" si="210"/>
        <v>0.86673961803106947</v>
      </c>
      <c r="GM151" s="4">
        <f t="shared" si="211"/>
        <v>0.94175627240143367</v>
      </c>
      <c r="GN151" s="4">
        <f t="shared" si="212"/>
        <v>0.9203438760444087</v>
      </c>
      <c r="GO151" s="3">
        <f t="shared" si="213"/>
        <v>1</v>
      </c>
      <c r="GP151" s="3">
        <v>100</v>
      </c>
      <c r="GQ151" s="3">
        <f t="shared" si="214"/>
        <v>2.1</v>
      </c>
      <c r="GR151" s="3">
        <f t="shared" si="215"/>
        <v>210</v>
      </c>
      <c r="GS151" s="34">
        <f>COUNTIF($D$2:D150,Tabela13[[#This Row],[HomeTeam]])</f>
        <v>7</v>
      </c>
      <c r="GT151" s="34">
        <f>COUNTIF($E$2:E150,Tabela13[[#This Row],[AwayTeam]])</f>
        <v>6</v>
      </c>
      <c r="GU151" s="3">
        <f>IFERROR(AVERAGEIFS($AD$2:AD150,$D$2:D150,Tabela13[[#This Row],[HomeTeam]],$GS$2:GS150,"&gt;="&amp;Tabela13[[#This Row],[Contagem_H]]-5),"")</f>
        <v>0.88641711164752635</v>
      </c>
      <c r="GV151" s="3">
        <f>IFERROR(AVERAGEIFS($G$2:G150,$E$2:E150,Tabela13[[#This Row],[AwayTeam]],$GT$2:GT150,"&gt;="&amp;Tabela13[[#This Row],[Contagem_A]]-5),"")</f>
        <v>2.6</v>
      </c>
      <c r="GW151" s="3">
        <f>IFERROR(AVERAGEIFS($GQ$2:GQ150,$D$2:D150,Tabela13[[#This Row],[HomeTeam]],$GS$2:GS150,"&gt;="&amp;Tabela13[[#This Row],[Contagem_H]]-5),"")</f>
        <v>-0.63</v>
      </c>
    </row>
    <row r="152" spans="1:205" x14ac:dyDescent="0.25">
      <c r="A152" t="s">
        <v>127</v>
      </c>
      <c r="B152" t="s">
        <v>189</v>
      </c>
      <c r="C152" t="s">
        <v>187</v>
      </c>
      <c r="D152" t="s">
        <v>23</v>
      </c>
      <c r="E152" t="s">
        <v>14</v>
      </c>
      <c r="F152" s="3">
        <v>1</v>
      </c>
      <c r="G152" s="3">
        <v>2</v>
      </c>
      <c r="H152" s="3" t="str">
        <f t="shared" si="216"/>
        <v>A</v>
      </c>
      <c r="I152" s="3">
        <v>1.7</v>
      </c>
      <c r="J152" s="3">
        <v>4.2</v>
      </c>
      <c r="K152" s="3">
        <v>4.75</v>
      </c>
      <c r="L152" s="3">
        <v>1.53</v>
      </c>
      <c r="M152" s="3">
        <v>2.4</v>
      </c>
      <c r="N152" s="3">
        <f t="shared" si="145"/>
        <v>3</v>
      </c>
      <c r="O152" s="3">
        <f t="shared" si="146"/>
        <v>0</v>
      </c>
      <c r="P152" s="3">
        <f t="shared" si="147"/>
        <v>3</v>
      </c>
      <c r="Q152" s="3">
        <f t="shared" si="148"/>
        <v>3.6856848002358777E-2</v>
      </c>
      <c r="R152" s="3">
        <f t="shared" si="149"/>
        <v>7.0261437908496815E-2</v>
      </c>
      <c r="S152" s="3">
        <f t="shared" si="150"/>
        <v>1.7626566416040099</v>
      </c>
      <c r="T152" s="3">
        <f t="shared" si="151"/>
        <v>4.3547987616099073</v>
      </c>
      <c r="U152" s="3">
        <f t="shared" si="152"/>
        <v>4.9250700280112039</v>
      </c>
      <c r="V152" s="3">
        <f t="shared" si="153"/>
        <v>1.5863909774436089</v>
      </c>
      <c r="W152" s="3">
        <f t="shared" si="154"/>
        <v>2.4884564352056611</v>
      </c>
      <c r="X152" s="4">
        <f t="shared" si="155"/>
        <v>0.58823529411764708</v>
      </c>
      <c r="Y152" s="4">
        <f t="shared" si="156"/>
        <v>0.23809523809523808</v>
      </c>
      <c r="Z152" s="4">
        <f t="shared" si="157"/>
        <v>0.21052631578947367</v>
      </c>
      <c r="AA152" s="4">
        <f t="shared" si="158"/>
        <v>0.65359477124183007</v>
      </c>
      <c r="AB152" s="4">
        <f t="shared" si="159"/>
        <v>0.41666666666666669</v>
      </c>
      <c r="AC152" s="4">
        <f t="shared" si="160"/>
        <v>0.79411764705882359</v>
      </c>
      <c r="AD152" s="4">
        <f t="shared" si="161"/>
        <v>1.1052631578947367</v>
      </c>
      <c r="AE152" s="4">
        <f t="shared" si="162"/>
        <v>1.2941176470588236</v>
      </c>
      <c r="AF152" s="4">
        <f t="shared" si="163"/>
        <v>0.60526315789473684</v>
      </c>
      <c r="AG152" s="4">
        <f>IFERROR(AVERAGE(Tabela13[[#This Row],[V1]],Tabela13[[#This Row],[V2]]),"")</f>
        <v>0.94969040247678016</v>
      </c>
      <c r="AH152" s="4">
        <f>IFERROR(AVERAGE(Tabela13[[#This Row],[V1]],Tabela13[[#This Row],[V3]]),"")</f>
        <v>1.0441176470588236</v>
      </c>
      <c r="AI152" s="4">
        <f>IFERROR(AVERAGE(Tabela13[[#This Row],[V1]],Tabela13[[#This Row],[V4]]),"")</f>
        <v>0.69969040247678027</v>
      </c>
      <c r="AJ152" s="4">
        <f>IFERROR(AVERAGE(Tabela13[[#This Row],[V2]],Tabela13[[#This Row],[V1]]),"")</f>
        <v>0.94969040247678016</v>
      </c>
      <c r="AK152" s="4">
        <f>IFERROR(AVERAGE(Tabela13[[#This Row],[V2]],Tabela13[[#This Row],[V3]]),"")</f>
        <v>1.1996904024767803</v>
      </c>
      <c r="AL152" s="4">
        <f>IFERROR(AVERAGE(Tabela13[[#This Row],[V2]],Tabela13[[#This Row],[V4]]),"")</f>
        <v>0.85526315789473673</v>
      </c>
      <c r="AM152" s="4">
        <f>IFERROR(AVERAGE(Tabela13[[#This Row],[V3]],Tabela13[[#This Row],[V1]]),"")</f>
        <v>1.0441176470588236</v>
      </c>
      <c r="AN152" s="4">
        <f>IFERROR(AVERAGE(Tabela13[[#This Row],[V3]],Tabela13[[#This Row],[V2]]),"")</f>
        <v>1.1996904024767803</v>
      </c>
      <c r="AO152" s="4">
        <f>IFERROR(AVERAGE(Tabela13[[#This Row],[V3]],Tabela13[[#This Row],[V4]]),"")</f>
        <v>0.94969040247678027</v>
      </c>
      <c r="AP152" s="4">
        <f>IFERROR(AVERAGE(Tabela13[[#This Row],[V4]],Tabela13[[#This Row],[V1]]),"")</f>
        <v>0.69969040247678027</v>
      </c>
      <c r="AQ152" s="4">
        <f>IFERROR(AVERAGE(Tabela13[[#This Row],[V4]],Tabela13[[#This Row],[V2]]),"")</f>
        <v>0.85526315789473673</v>
      </c>
      <c r="AR152" s="4">
        <f>IFERROR(AVERAGE(Tabela13[[#This Row],[V4]],Tabela13[[#This Row],[V3]]),"")</f>
        <v>0.94969040247678027</v>
      </c>
      <c r="AS152" s="4">
        <f>_xlfn.STDEV.S(Tabela13[[#This Row],[V1]:[V2]])</f>
        <v>0.22001310064782606</v>
      </c>
      <c r="AT152" s="4">
        <f>_xlfn.STDEV.S(Tabela13[[#This Row],[V1]],Tabela13[[#This Row],[V3]])</f>
        <v>0.35355339059327312</v>
      </c>
      <c r="AU152" s="4">
        <f>_xlfn.STDEV.S(Tabela13[[#This Row],[V1]],Tabela13[[#This Row],[V4]])</f>
        <v>0.13354028994544634</v>
      </c>
      <c r="AV152" s="4">
        <f>_xlfn.STDEV.S(Tabela13[[#This Row],[V2]],Tabela13[[#This Row],[V1]])</f>
        <v>0.22001310064782606</v>
      </c>
      <c r="AW152" s="4">
        <f>_xlfn.STDEV.S(Tabela13[[#This Row],[V2]],Tabela13[[#This Row],[V3]])</f>
        <v>0.13354028994544717</v>
      </c>
      <c r="AX152" s="4">
        <f>_xlfn.STDEV.S(Tabela13[[#This Row],[V42]],Tabela13[[#This Row],[V44]])</f>
        <v>0.57356649124110037</v>
      </c>
      <c r="AY152" s="4">
        <f>_xlfn.STDEV.S(Tabela13[[#This Row],[V3]],Tabela13[[#This Row],[V1]])</f>
        <v>0.35355339059327312</v>
      </c>
      <c r="AZ152" s="4">
        <f>_xlfn.STDEV.S(Tabela13[[#This Row],[V3]],Tabela13[[#This Row],[V2]])</f>
        <v>0.13354028994544717</v>
      </c>
      <c r="BA152" s="4">
        <f>_xlfn.STDEV.S(Tabela13[[#This Row],[V3]],Tabela13[[#This Row],[V4]])</f>
        <v>0.48709368053872071</v>
      </c>
      <c r="BB152" s="4">
        <f>_xlfn.STDEV.S(Tabela13[[#This Row],[V4]],Tabela13[[#This Row],[V1]])</f>
        <v>0.13354028994544634</v>
      </c>
      <c r="BC152" s="4">
        <f>_xlfn.STDEV.S(Tabela13[[#This Row],[V4]],Tabela13[[#This Row],[V2]])</f>
        <v>0.35355339059327379</v>
      </c>
      <c r="BD152" s="4">
        <f>_xlfn.STDEV.S(Tabela13[[#This Row],[V4]],Tabela13[[#This Row],[V3]])</f>
        <v>0.48709368053872071</v>
      </c>
      <c r="BE152" s="4">
        <f>Tabela13[[#This Row],[V17]]/Tabela13[[#This Row],[V5]]</f>
        <v>0.231668236378966</v>
      </c>
      <c r="BF152" s="4">
        <f>Tabela13[[#This Row],[V18]]/Tabela13[[#This Row],[V6]]</f>
        <v>0.33861451493440242</v>
      </c>
      <c r="BG152" s="4">
        <f>Tabela13[[#This Row],[V19]]/Tabela13[[#This Row],[V7]]</f>
        <v>0.19085625509902285</v>
      </c>
      <c r="BH152" s="4">
        <f>Tabela13[[#This Row],[V20]]/Tabela13[[#This Row],[V8]]</f>
        <v>0.231668236378966</v>
      </c>
      <c r="BI152" s="4">
        <f>Tabela13[[#This Row],[V21]]/Tabela13[[#This Row],[V9]]</f>
        <v>0.11131229329646306</v>
      </c>
      <c r="BJ152" s="4">
        <f>Tabela13[[#This Row],[V22]]/Tabela13[[#This Row],[V10]]</f>
        <v>0.6706315897588252</v>
      </c>
      <c r="BK152" s="4">
        <f>Tabela13[[#This Row],[V23]]/Tabela13[[#This Row],[V11]]</f>
        <v>0.33861451493440242</v>
      </c>
      <c r="BL152" s="4">
        <f>Tabela13[[#This Row],[V24]]/Tabela13[[#This Row],[V12]]</f>
        <v>0.11131229329646306</v>
      </c>
      <c r="BM152" s="4">
        <f>Tabela13[[#This Row],[V25]]/Tabela13[[#This Row],[V13]]</f>
        <v>0.5128973392469659</v>
      </c>
      <c r="BN152" s="4">
        <f>Tabela13[[#This Row],[V26]]/Tabela13[[#This Row],[V14]]</f>
        <v>0.19085625509902285</v>
      </c>
      <c r="BO152" s="4">
        <f>Tabela13[[#This Row],[V27]]/Tabela13[[#This Row],[V15]]</f>
        <v>0.41338550284752018</v>
      </c>
      <c r="BP152" s="4">
        <f>Tabela13[[#This Row],[V28]]/Tabela13[[#This Row],[V16]]</f>
        <v>0.5128973392469659</v>
      </c>
      <c r="BQ152" s="4">
        <f>Tabela13[[#This Row],[V1]]-Tabela13[[#This Row],[V2]]</f>
        <v>-0.31114551083591313</v>
      </c>
      <c r="BR152" s="4">
        <f>Tabela13[[#This Row],[V1]]-Tabela13[[#This Row],[V3]]</f>
        <v>-0.5</v>
      </c>
      <c r="BS152" s="4">
        <f>Tabela13[[#This Row],[V1]]-Tabela13[[#This Row],[V4]]</f>
        <v>0.18885448916408676</v>
      </c>
      <c r="BT152" s="4">
        <f>Tabela13[[#This Row],[V2]]-Tabela13[[#This Row],[V1]]</f>
        <v>0.31114551083591313</v>
      </c>
      <c r="BU152" s="4">
        <f>Tabela13[[#This Row],[V2]]-Tabela13[[#This Row],[V3]]</f>
        <v>-0.18885448916408687</v>
      </c>
      <c r="BV152" s="4">
        <f>Tabela13[[#This Row],[V2]]-Tabela13[[#This Row],[V4]]</f>
        <v>0.49999999999999989</v>
      </c>
      <c r="BW152" s="4">
        <f>AVERAGE(Tabela13[[#This Row],[V41]],Tabela13[[#This Row],[V42]])</f>
        <v>-0.40557275541795657</v>
      </c>
      <c r="BX152" s="4">
        <f>AVERAGE(Tabela13[[#This Row],[V41]],Tabela13[[#This Row],[V43]])</f>
        <v>-6.1145510835913186E-2</v>
      </c>
      <c r="BY152" s="4">
        <f>AVERAGE(Tabela13[[#This Row],[V41]],Tabela13[[#This Row],[V44]])</f>
        <v>0</v>
      </c>
      <c r="BZ152" s="4">
        <f>AVERAGE(Tabela13[[#This Row],[V41]],Tabela13[[#This Row],[V45]])</f>
        <v>-0.25</v>
      </c>
      <c r="CA152" s="4">
        <f>AVERAGE(Tabela13[[#This Row],[V41]],Tabela13[[#This Row],[V46]])</f>
        <v>9.4427244582043379E-2</v>
      </c>
      <c r="CB152" s="4">
        <f>AVERAGE(Tabela13[[#This Row],[V42]],Tabela13[[#This Row],[V41]])</f>
        <v>-0.40557275541795657</v>
      </c>
      <c r="CC152" s="4">
        <f>AVERAGE(Tabela13[[#This Row],[V42]],Tabela13[[#This Row],[V43]])</f>
        <v>-0.15557275541795662</v>
      </c>
      <c r="CD152" s="4">
        <f>AVERAGE(Tabela13[[#This Row],[V42]],Tabela13[[#This Row],[V44]])</f>
        <v>-9.4427244582043435E-2</v>
      </c>
      <c r="CE152" s="4">
        <f>AVERAGE(Tabela13[[#This Row],[V42]],Tabela13[[#This Row],[V45]])</f>
        <v>-0.34442724458204343</v>
      </c>
      <c r="CF152" s="4">
        <f>AVERAGE(Tabela13[[#This Row],[V42]],Tabela13[[#This Row],[V46]])</f>
        <v>0</v>
      </c>
      <c r="CG152" s="4">
        <f>AVERAGE(Tabela13[[#This Row],[V43]],Tabela13[[#This Row],[V41]])</f>
        <v>-6.1145510835913186E-2</v>
      </c>
      <c r="CH152" s="4">
        <f>AVERAGE(Tabela13[[#This Row],[V43]],Tabela13[[#This Row],[V42]])</f>
        <v>-0.15557275541795662</v>
      </c>
      <c r="CI152" s="4">
        <f>AVERAGE(Tabela13[[#This Row],[V43]],Tabela13[[#This Row],[V44]])</f>
        <v>0.24999999999999994</v>
      </c>
      <c r="CJ152" s="4">
        <f>AVERAGE(Tabela13[[#This Row],[V43]],Tabela13[[#This Row],[V45]])</f>
        <v>0</v>
      </c>
      <c r="CK152" s="4">
        <f>AVERAGE(Tabela13[[#This Row],[V43]],Tabela13[[#This Row],[V46]])</f>
        <v>0.34442724458204332</v>
      </c>
      <c r="CL152" s="4">
        <f>AVERAGE(Tabela13[[#This Row],[V44]],Tabela13[[#This Row],[V41]])</f>
        <v>0</v>
      </c>
      <c r="CM152" s="4">
        <f>AVERAGE(Tabela13[[#This Row],[V44]],Tabela13[[#This Row],[V42]])</f>
        <v>-9.4427244582043435E-2</v>
      </c>
      <c r="CN152" s="4">
        <f>AVERAGE(Tabela13[[#This Row],[V44]],Tabela13[[#This Row],[V43]])</f>
        <v>0.24999999999999994</v>
      </c>
      <c r="CO152" s="4">
        <f>AVERAGE(Tabela13[[#This Row],[V44]],Tabela13[[#This Row],[V45]])</f>
        <v>6.1145510835913131E-2</v>
      </c>
      <c r="CP152" s="4">
        <f>AVERAGE(Tabela13[[#This Row],[V44]],Tabela13[[#This Row],[V46]])</f>
        <v>0.40557275541795651</v>
      </c>
      <c r="CQ152" s="4">
        <f>AVERAGE(Tabela13[[#This Row],[V45]],Tabela13[[#This Row],[V41]])</f>
        <v>-0.25</v>
      </c>
      <c r="CR152" s="4">
        <f>AVERAGE(Tabela13[[#This Row],[V45]],Tabela13[[#This Row],[V42]])</f>
        <v>-0.34442724458204343</v>
      </c>
      <c r="CS152" s="4">
        <f>AVERAGE(Tabela13[[#This Row],[V45]],Tabela13[[#This Row],[V43]])</f>
        <v>0</v>
      </c>
      <c r="CT152" s="4">
        <f>AVERAGE(Tabela13[[#This Row],[V45]],Tabela13[[#This Row],[V44]])</f>
        <v>6.1145510835913131E-2</v>
      </c>
      <c r="CU152" s="4">
        <f>AVERAGE(Tabela13[[#This Row],[V45]],Tabela13[[#This Row],[V46]])</f>
        <v>0.15557275541795651</v>
      </c>
      <c r="CV152" s="4">
        <f>AVERAGE(Tabela13[[#This Row],[V46]],Tabela13[[#This Row],[V41]])</f>
        <v>9.4427244582043379E-2</v>
      </c>
      <c r="CW152" s="4">
        <f>AVERAGE(Tabela13[[#This Row],[V46]],Tabela13[[#This Row],[V42]])</f>
        <v>0</v>
      </c>
      <c r="CX152" s="4">
        <f>AVERAGE(Tabela13[[#This Row],[V46]],Tabela13[[#This Row],[V43]])</f>
        <v>0.34442724458204332</v>
      </c>
      <c r="CY152" s="4">
        <f>AVERAGE(Tabela13[[#This Row],[V46]],Tabela13[[#This Row],[V44]])</f>
        <v>0.40557275541795651</v>
      </c>
      <c r="CZ152" s="4">
        <f>AVERAGE(Tabela13[[#This Row],[V46]],Tabela13[[#This Row],[V45]])</f>
        <v>0.15557275541795651</v>
      </c>
      <c r="DA152" s="3">
        <f>_xlfn.STDEV.S(Tabela13[[#This Row],[V41]],Tabela13[[#This Row],[V42]])</f>
        <v>0.13354028994544717</v>
      </c>
      <c r="DB152" s="3">
        <f>_xlfn.STDEV.S(Tabela13[[#This Row],[V41]],Tabela13[[#This Row],[V43]])</f>
        <v>0.35355339059327368</v>
      </c>
      <c r="DC152" s="3">
        <f>_xlfn.STDEV.S(Tabela13[[#This Row],[V41]],Tabela13[[#This Row],[V44]])</f>
        <v>0.44002620129565317</v>
      </c>
      <c r="DD152" s="3">
        <f>_xlfn.STDEV.S(Tabela13[[#This Row],[V41]],Tabela13[[#This Row],[V45]])</f>
        <v>8.6472810702379457E-2</v>
      </c>
      <c r="DE152" s="3">
        <f>_xlfn.STDEV.S(Tabela13[[#This Row],[V41]],Tabela13[[#This Row],[V46]])</f>
        <v>0.57356649124110026</v>
      </c>
      <c r="DF152" s="3">
        <f>_xlfn.STDEV.S(Tabela13[[#This Row],[V42]],Tabela13[[#This Row],[V41]])</f>
        <v>0.13354028994544717</v>
      </c>
      <c r="DG152" s="3">
        <f>_xlfn.STDEV.S(Tabela13[[#This Row],[V42]],Tabela13[[#This Row],[V43]])</f>
        <v>0.48709368053872082</v>
      </c>
      <c r="DH152" s="3">
        <f>_xlfn.STDEV.S(Tabela13[[#This Row],[V42]],Tabela13[[#This Row],[V44]])</f>
        <v>0.57356649124110037</v>
      </c>
      <c r="DI152" s="3">
        <f>_xlfn.STDEV.S(Tabela13[[#This Row],[V42]],Tabela13[[#This Row],[V45]])</f>
        <v>0.22001310064782656</v>
      </c>
      <c r="DJ152" s="3">
        <f>_xlfn.STDEV.S(Tabela13[[#This Row],[V42]],Tabela13[[#This Row],[V46]])</f>
        <v>0.70710678118654746</v>
      </c>
      <c r="DK152" s="3">
        <f>_xlfn.STDEV.S(Tabela13[[#This Row],[V43]],Tabela13[[#This Row],[V41]])</f>
        <v>0.35355339059327368</v>
      </c>
      <c r="DL152" s="3">
        <f>_xlfn.STDEV.S(Tabela13[[#This Row],[V43]],Tabela13[[#This Row],[V42]])</f>
        <v>0.48709368053872082</v>
      </c>
      <c r="DM152" s="3">
        <f>_xlfn.STDEV.S(Tabela13[[#This Row],[V43]],Tabela13[[#This Row],[V44]])</f>
        <v>8.6472810702379457E-2</v>
      </c>
      <c r="DN152" s="3">
        <f>_xlfn.STDEV.S(Tabela13[[#This Row],[V43]],Tabela13[[#This Row],[V45]])</f>
        <v>0.26708057989089429</v>
      </c>
      <c r="DO152" s="3">
        <f>_xlfn.STDEV.S(Tabela13[[#This Row],[V43]],Tabela13[[#This Row],[V46]])</f>
        <v>0.2200131006478265</v>
      </c>
      <c r="DP152" s="3">
        <f>_xlfn.STDEV.S(Tabela13[[#This Row],[V44]],Tabela13[[#This Row],[V41]])</f>
        <v>0.44002620129565317</v>
      </c>
      <c r="DQ152" s="3">
        <f>_xlfn.STDEV.S(Tabela13[[#This Row],[V44]],Tabela13[[#This Row],[V42]])</f>
        <v>0.57356649124110037</v>
      </c>
      <c r="DR152" s="3">
        <f>_xlfn.STDEV.S(Tabela13[[#This Row],[V44]],Tabela13[[#This Row],[V43]])</f>
        <v>8.6472810702379457E-2</v>
      </c>
      <c r="DS152" s="3">
        <f>_xlfn.STDEV.S(Tabela13[[#This Row],[V44]],Tabela13[[#This Row],[V45]])</f>
        <v>0.35355339059327379</v>
      </c>
      <c r="DT152" s="3">
        <f>_xlfn.STDEV.S(Tabela13[[#This Row],[V44]],Tabela13[[#This Row],[V46]])</f>
        <v>0.13354028994544717</v>
      </c>
      <c r="DU152" s="3">
        <f>_xlfn.STDEV.S(Tabela13[[#This Row],[V45]],Tabela13[[#This Row],[V41]])</f>
        <v>8.6472810702379457E-2</v>
      </c>
      <c r="DV152" s="3">
        <f>_xlfn.STDEV.S(Tabela13[[#This Row],[V45]],Tabela13[[#This Row],[V42]])</f>
        <v>0.22001310064782656</v>
      </c>
      <c r="DW152" s="3">
        <f>_xlfn.STDEV.S(Tabela13[[#This Row],[V45]],Tabela13[[#This Row],[V43]])</f>
        <v>0.26708057989089429</v>
      </c>
      <c r="DX152" s="3">
        <f>_xlfn.STDEV.S(Tabela13[[#This Row],[V45]],Tabela13[[#This Row],[V44]])</f>
        <v>0.35355339059327379</v>
      </c>
      <c r="DY152" s="3">
        <f>_xlfn.STDEV.S(Tabela13[[#This Row],[V45]],Tabela13[[#This Row],[V46]])</f>
        <v>0.48709368053872087</v>
      </c>
      <c r="DZ152" s="3">
        <f>_xlfn.STDEV.S(Tabela13[[#This Row],[V46]],Tabela13[[#This Row],[V41]])</f>
        <v>0.57356649124110026</v>
      </c>
      <c r="EA152" s="3">
        <f>_xlfn.STDEV.S(Tabela13[[#This Row],[V46]],Tabela13[[#This Row],[V42]])</f>
        <v>0.70710678118654746</v>
      </c>
      <c r="EB152" s="3">
        <f>_xlfn.STDEV.S(Tabela13[[#This Row],[V46]],Tabela13[[#This Row],[V43]])</f>
        <v>0.2200131006478265</v>
      </c>
      <c r="EC152" s="3">
        <f>_xlfn.STDEV.S(Tabela13[[#This Row],[V46]],Tabela13[[#This Row],[V44]])</f>
        <v>0.13354028994544717</v>
      </c>
      <c r="ED152" s="3">
        <f>_xlfn.STDEV.S(Tabela13[[#This Row],[V46]],Tabela13[[#This Row],[V45]])</f>
        <v>0.48709368053872087</v>
      </c>
      <c r="EE152" s="3">
        <f t="shared" si="164"/>
        <v>-0.32926346299526293</v>
      </c>
      <c r="EF152" s="3">
        <f t="shared" si="165"/>
        <v>-5.7821643119811457</v>
      </c>
      <c r="EG152" s="3" t="str">
        <f t="shared" si="166"/>
        <v/>
      </c>
      <c r="EH152" s="3">
        <f t="shared" si="167"/>
        <v>-0.34589124280951783</v>
      </c>
      <c r="EI152" s="3">
        <f t="shared" si="168"/>
        <v>6.0741631695368952</v>
      </c>
      <c r="EJ152" s="3">
        <f t="shared" si="169"/>
        <v>-0.32926346299526293</v>
      </c>
      <c r="EK152" s="3">
        <f t="shared" si="170"/>
        <v>-3.130970324656853</v>
      </c>
      <c r="EL152" s="3">
        <f t="shared" si="171"/>
        <v>-6.0741631695368934</v>
      </c>
      <c r="EM152" s="3">
        <f t="shared" si="172"/>
        <v>-0.6387796090718918</v>
      </c>
      <c r="EN152" s="3" t="str">
        <f t="shared" si="173"/>
        <v/>
      </c>
      <c r="EO152" s="3">
        <f t="shared" si="174"/>
        <v>-5.7821643119811457</v>
      </c>
      <c r="EP152" s="3">
        <f t="shared" si="175"/>
        <v>-3.130970324656853</v>
      </c>
      <c r="EQ152" s="3">
        <f t="shared" si="176"/>
        <v>0.34589124280951788</v>
      </c>
      <c r="ER152" s="3" t="str">
        <f t="shared" si="177"/>
        <v/>
      </c>
      <c r="ES152" s="3" t="str">
        <f t="shared" si="178"/>
        <v/>
      </c>
      <c r="ET152" s="3" t="str">
        <f t="shared" si="179"/>
        <v/>
      </c>
      <c r="EU152" s="3" t="str">
        <f t="shared" si="180"/>
        <v/>
      </c>
      <c r="EV152" s="3">
        <f t="shared" si="181"/>
        <v>0.34589124280951788</v>
      </c>
      <c r="EW152" s="3">
        <f t="shared" si="182"/>
        <v>5.7821643119811528</v>
      </c>
      <c r="EX152" s="3">
        <f t="shared" si="183"/>
        <v>0.32926346299526299</v>
      </c>
      <c r="EY152" s="3">
        <f t="shared" si="184"/>
        <v>-0.34589124280951783</v>
      </c>
      <c r="EZ152" s="3">
        <f t="shared" si="185"/>
        <v>-0.6387796090718918</v>
      </c>
      <c r="FA152" s="3" t="str">
        <f t="shared" si="186"/>
        <v/>
      </c>
      <c r="FB152" s="3">
        <f t="shared" si="187"/>
        <v>5.7821643119811528</v>
      </c>
      <c r="FC152" s="3">
        <f t="shared" si="188"/>
        <v>3.1309703246568557</v>
      </c>
      <c r="FD152" s="3">
        <f t="shared" si="189"/>
        <v>6.0741631695368952</v>
      </c>
      <c r="FE152" s="3" t="str">
        <f t="shared" si="190"/>
        <v/>
      </c>
      <c r="FF152" s="3">
        <f t="shared" si="191"/>
        <v>0.6387796090718918</v>
      </c>
      <c r="FG152" s="3">
        <f t="shared" si="192"/>
        <v>0.32926346299526299</v>
      </c>
      <c r="FH152" s="3">
        <f t="shared" si="193"/>
        <v>3.1309703246568557</v>
      </c>
      <c r="FI152" s="4">
        <f t="shared" si="194"/>
        <v>0.21052631578947367</v>
      </c>
      <c r="FJ152" s="4">
        <f t="shared" si="195"/>
        <v>1.1764705882352942</v>
      </c>
      <c r="FK152" s="4">
        <f t="shared" si="196"/>
        <v>1.9316081330868762</v>
      </c>
      <c r="FL152" s="4">
        <f t="shared" si="197"/>
        <v>0.83876013081188683</v>
      </c>
      <c r="FM152" s="4">
        <f>Tabela13[[#This Row],[V139]]-Tabela13[[#This Row],[V140]]</f>
        <v>1.0928480022749893</v>
      </c>
      <c r="FN152" s="4">
        <f>Tabela13[[#This Row],[V1]]-Tabela13[[#This Row],[V2]]/2</f>
        <v>0.24148606811145523</v>
      </c>
      <c r="FO152" s="4">
        <f>Tabela13[[#This Row],[V1]]-Tabela13[[#This Row],[V3]]/2</f>
        <v>0.1470588235294118</v>
      </c>
      <c r="FP152" s="4">
        <f>Tabela13[[#This Row],[V1]]-Tabela13[[#This Row],[V4]]/2</f>
        <v>0.49148606811145518</v>
      </c>
      <c r="FQ152" s="4">
        <f>Tabela13[[#This Row],[V2]]-Tabela13[[#This Row],[V1]]/2</f>
        <v>0.70820433436532493</v>
      </c>
      <c r="FR152" s="4">
        <f>Tabela13[[#This Row],[V2]]-Tabela13[[#This Row],[V3]]/2</f>
        <v>0.45820433436532493</v>
      </c>
      <c r="FS152" s="4">
        <f>Tabela13[[#This Row],[V2]]-Tabela13[[#This Row],[V4]]/2</f>
        <v>0.80263157894736836</v>
      </c>
      <c r="FT152" s="4">
        <f t="shared" si="198"/>
        <v>0.23694963858200641</v>
      </c>
      <c r="FU152" s="4">
        <f t="shared" si="199"/>
        <v>0.14601225771127543</v>
      </c>
      <c r="FV152" s="4">
        <f t="shared" si="200"/>
        <v>0.45681329478064658</v>
      </c>
      <c r="FW152" s="4">
        <f t="shared" si="201"/>
        <v>0.61621103227848506</v>
      </c>
      <c r="FX152" s="4">
        <f t="shared" si="202"/>
        <v>0.42965566928898996</v>
      </c>
      <c r="FY152" s="4">
        <f t="shared" si="203"/>
        <v>0.67634350495421092</v>
      </c>
      <c r="FZ152" s="4">
        <f t="shared" si="204"/>
        <v>42.650934944761154</v>
      </c>
      <c r="GA152" s="4">
        <f t="shared" si="205"/>
        <v>26.282206388029579</v>
      </c>
      <c r="GB152" s="4">
        <f t="shared" si="206"/>
        <v>82.226393060516386</v>
      </c>
      <c r="GC152" s="4">
        <f t="shared" si="207"/>
        <v>110.91798581012731</v>
      </c>
      <c r="GD152" s="4">
        <f t="shared" si="208"/>
        <v>77.338020472018201</v>
      </c>
      <c r="GE152" s="4">
        <f t="shared" si="209"/>
        <v>121.74183089175797</v>
      </c>
      <c r="GF152" s="4">
        <f>Tabela13[[#This Row],[V1]]-Tabela13[[#This Row],[V2]]/Tabela13[[#This Row],[V2]]</f>
        <v>-0.20588235294117641</v>
      </c>
      <c r="GG152" s="4">
        <f>Tabela13[[#This Row],[V1]]-Tabela13[[#This Row],[V3]]/Tabela13[[#This Row],[V3]]</f>
        <v>-0.20588235294117641</v>
      </c>
      <c r="GH152" s="4">
        <f>Tabela13[[#This Row],[V1]]-Tabela13[[#This Row],[V4]]/Tabela13[[#This Row],[V4]]</f>
        <v>-0.20588235294117641</v>
      </c>
      <c r="GI152" s="4">
        <f>Tabela13[[#This Row],[V2]]-Tabela13[[#This Row],[V1]]/Tabela13[[#This Row],[V1]]</f>
        <v>0.10526315789473673</v>
      </c>
      <c r="GJ152" s="4">
        <f>Tabela13[[#This Row],[V2]]-Tabela13[[#This Row],[V3]]/Tabela13[[#This Row],[V3]]</f>
        <v>0.10526315789473673</v>
      </c>
      <c r="GK152" s="4">
        <f>Tabela13[[#This Row],[V2]]-Tabela13[[#This Row],[V4]]/Tabela13[[#This Row],[V4]]</f>
        <v>0.10526315789473673</v>
      </c>
      <c r="GL152" s="4">
        <f t="shared" si="210"/>
        <v>0.30858063131993446</v>
      </c>
      <c r="GM152" s="4">
        <f t="shared" si="211"/>
        <v>0.94969040247678016</v>
      </c>
      <c r="GN152" s="4">
        <f t="shared" si="212"/>
        <v>0.32492760852922198</v>
      </c>
      <c r="GO152" s="3">
        <f t="shared" si="213"/>
        <v>0</v>
      </c>
      <c r="GP152" s="3">
        <v>100</v>
      </c>
      <c r="GQ152" s="3">
        <f t="shared" si="214"/>
        <v>-1</v>
      </c>
      <c r="GR152" s="3">
        <f t="shared" si="215"/>
        <v>-100</v>
      </c>
      <c r="GS152" s="34">
        <f>COUNTIF($D$2:D151,Tabela13[[#This Row],[HomeTeam]])</f>
        <v>6</v>
      </c>
      <c r="GT152" s="34">
        <f>COUNTIF($E$2:E151,Tabela13[[#This Row],[AwayTeam]])</f>
        <v>7</v>
      </c>
      <c r="GU152" s="3">
        <f>IFERROR(AVERAGEIFS($AD$2:AD151,$D$2:D151,Tabela13[[#This Row],[HomeTeam]],$GS$2:GS151,"&gt;="&amp;Tabela13[[#This Row],[Contagem_H]]-5),"")</f>
        <v>0.94660397074190183</v>
      </c>
      <c r="GV152" s="3">
        <f>IFERROR(AVERAGEIFS($G$2:G151,$E$2:E151,Tabela13[[#This Row],[AwayTeam]],$GT$2:GT151,"&gt;="&amp;Tabela13[[#This Row],[Contagem_A]]-5),"")</f>
        <v>1.6</v>
      </c>
      <c r="GW152" s="3">
        <f>IFERROR(AVERAGEIFS($GQ$2:GQ151,$D$2:D151,Tabela13[[#This Row],[HomeTeam]],$GS$2:GS151,"&gt;="&amp;Tabela13[[#This Row],[Contagem_H]]-5),"")</f>
        <v>0.158</v>
      </c>
    </row>
    <row r="153" spans="1:205" x14ac:dyDescent="0.25">
      <c r="A153" t="s">
        <v>127</v>
      </c>
      <c r="B153" t="s">
        <v>190</v>
      </c>
      <c r="C153" t="s">
        <v>172</v>
      </c>
      <c r="D153" t="s">
        <v>19</v>
      </c>
      <c r="E153" t="s">
        <v>25</v>
      </c>
      <c r="F153" s="3">
        <v>1</v>
      </c>
      <c r="G153" s="3">
        <v>2</v>
      </c>
      <c r="H153" s="3" t="str">
        <f t="shared" si="216"/>
        <v>A</v>
      </c>
      <c r="I153" s="3">
        <v>6.5</v>
      </c>
      <c r="J153" s="3">
        <v>4.75</v>
      </c>
      <c r="K153" s="3">
        <v>1.44</v>
      </c>
      <c r="L153" s="3">
        <v>1.65</v>
      </c>
      <c r="M153" s="3">
        <v>2.2000000000000002</v>
      </c>
      <c r="N153" s="3">
        <f t="shared" si="145"/>
        <v>3</v>
      </c>
      <c r="O153" s="3">
        <f t="shared" si="146"/>
        <v>0</v>
      </c>
      <c r="P153" s="3">
        <f t="shared" si="147"/>
        <v>3</v>
      </c>
      <c r="Q153" s="3">
        <f t="shared" si="148"/>
        <v>5.8816914080071836E-2</v>
      </c>
      <c r="R153" s="3">
        <f t="shared" si="149"/>
        <v>6.0606060606060663E-2</v>
      </c>
      <c r="S153" s="3">
        <f t="shared" si="150"/>
        <v>6.8823099415204672</v>
      </c>
      <c r="T153" s="3">
        <f t="shared" si="151"/>
        <v>5.0293803418803416</v>
      </c>
      <c r="U153" s="3">
        <f t="shared" si="152"/>
        <v>1.5246963562753033</v>
      </c>
      <c r="V153" s="3">
        <f t="shared" si="153"/>
        <v>1.7470479082321184</v>
      </c>
      <c r="W153" s="3">
        <f t="shared" si="154"/>
        <v>2.329397210976158</v>
      </c>
      <c r="X153" s="4">
        <f t="shared" si="155"/>
        <v>0.15384615384615385</v>
      </c>
      <c r="Y153" s="4">
        <f t="shared" si="156"/>
        <v>0.21052631578947367</v>
      </c>
      <c r="Z153" s="4">
        <f t="shared" si="157"/>
        <v>0.69444444444444442</v>
      </c>
      <c r="AA153" s="4">
        <f t="shared" si="158"/>
        <v>0.60606060606060608</v>
      </c>
      <c r="AB153" s="4">
        <f t="shared" si="159"/>
        <v>0.45454545454545453</v>
      </c>
      <c r="AC153" s="4">
        <f t="shared" si="160"/>
        <v>0.57692307692307687</v>
      </c>
      <c r="AD153" s="4">
        <f t="shared" si="161"/>
        <v>1.3472222222222223</v>
      </c>
      <c r="AE153" s="4">
        <f t="shared" si="162"/>
        <v>1.0769230769230769</v>
      </c>
      <c r="AF153" s="4">
        <f t="shared" si="163"/>
        <v>0.84722222222222221</v>
      </c>
      <c r="AG153" s="4">
        <f>IFERROR(AVERAGE(Tabela13[[#This Row],[V1]],Tabela13[[#This Row],[V2]]),"")</f>
        <v>0.9620726495726496</v>
      </c>
      <c r="AH153" s="4">
        <f>IFERROR(AVERAGE(Tabela13[[#This Row],[V1]],Tabela13[[#This Row],[V3]]),"")</f>
        <v>0.82692307692307687</v>
      </c>
      <c r="AI153" s="4">
        <f>IFERROR(AVERAGE(Tabela13[[#This Row],[V1]],Tabela13[[#This Row],[V4]]),"")</f>
        <v>0.71207264957264949</v>
      </c>
      <c r="AJ153" s="4">
        <f>IFERROR(AVERAGE(Tabela13[[#This Row],[V2]],Tabela13[[#This Row],[V1]]),"")</f>
        <v>0.9620726495726496</v>
      </c>
      <c r="AK153" s="4">
        <f>IFERROR(AVERAGE(Tabela13[[#This Row],[V2]],Tabela13[[#This Row],[V3]]),"")</f>
        <v>1.2120726495726495</v>
      </c>
      <c r="AL153" s="4">
        <f>IFERROR(AVERAGE(Tabela13[[#This Row],[V2]],Tabela13[[#This Row],[V4]]),"")</f>
        <v>1.0972222222222223</v>
      </c>
      <c r="AM153" s="4">
        <f>IFERROR(AVERAGE(Tabela13[[#This Row],[V3]],Tabela13[[#This Row],[V1]]),"")</f>
        <v>0.82692307692307687</v>
      </c>
      <c r="AN153" s="4">
        <f>IFERROR(AVERAGE(Tabela13[[#This Row],[V3]],Tabela13[[#This Row],[V2]]),"")</f>
        <v>1.2120726495726495</v>
      </c>
      <c r="AO153" s="4">
        <f>IFERROR(AVERAGE(Tabela13[[#This Row],[V3]],Tabela13[[#This Row],[V4]]),"")</f>
        <v>0.96207264957264949</v>
      </c>
      <c r="AP153" s="4">
        <f>IFERROR(AVERAGE(Tabela13[[#This Row],[V4]],Tabela13[[#This Row],[V1]]),"")</f>
        <v>0.71207264957264949</v>
      </c>
      <c r="AQ153" s="4">
        <f>IFERROR(AVERAGE(Tabela13[[#This Row],[V4]],Tabela13[[#This Row],[V2]]),"")</f>
        <v>1.0972222222222223</v>
      </c>
      <c r="AR153" s="4">
        <f>IFERROR(AVERAGE(Tabela13[[#This Row],[V4]],Tabela13[[#This Row],[V3]]),"")</f>
        <v>0.96207264957264949</v>
      </c>
      <c r="AS153" s="4">
        <f>_xlfn.STDEV.S(Tabela13[[#This Row],[V1]:[V2]])</f>
        <v>0.54468374918322748</v>
      </c>
      <c r="AT153" s="4">
        <f>_xlfn.STDEV.S(Tabela13[[#This Row],[V1]],Tabela13[[#This Row],[V3]])</f>
        <v>0.35355339059327379</v>
      </c>
      <c r="AU153" s="4">
        <f>_xlfn.STDEV.S(Tabela13[[#This Row],[V1]],Tabela13[[#This Row],[V4]])</f>
        <v>0.19113035858995417</v>
      </c>
      <c r="AV153" s="4">
        <f>_xlfn.STDEV.S(Tabela13[[#This Row],[V2]],Tabela13[[#This Row],[V1]])</f>
        <v>0.54468374918322748</v>
      </c>
      <c r="AW153" s="4">
        <f>_xlfn.STDEV.S(Tabela13[[#This Row],[V2]],Tabela13[[#This Row],[V3]])</f>
        <v>0.19113035858995417</v>
      </c>
      <c r="AX153" s="4">
        <f>_xlfn.STDEV.S(Tabela13[[#This Row],[V42]],Tabela13[[#This Row],[V44]])</f>
        <v>0.89823713977650121</v>
      </c>
      <c r="AY153" s="4">
        <f>_xlfn.STDEV.S(Tabela13[[#This Row],[V3]],Tabela13[[#This Row],[V1]])</f>
        <v>0.35355339059327379</v>
      </c>
      <c r="AZ153" s="4">
        <f>_xlfn.STDEV.S(Tabela13[[#This Row],[V3]],Tabela13[[#This Row],[V2]])</f>
        <v>0.19113035858995417</v>
      </c>
      <c r="BA153" s="4">
        <f>_xlfn.STDEV.S(Tabela13[[#This Row],[V3]],Tabela13[[#This Row],[V4]])</f>
        <v>0.16242303200332103</v>
      </c>
      <c r="BB153" s="4">
        <f>_xlfn.STDEV.S(Tabela13[[#This Row],[V4]],Tabela13[[#This Row],[V1]])</f>
        <v>0.19113035858995417</v>
      </c>
      <c r="BC153" s="4">
        <f>_xlfn.STDEV.S(Tabela13[[#This Row],[V4]],Tabela13[[#This Row],[V2]])</f>
        <v>0.35355339059327379</v>
      </c>
      <c r="BD153" s="4">
        <f>_xlfn.STDEV.S(Tabela13[[#This Row],[V4]],Tabela13[[#This Row],[V3]])</f>
        <v>0.16242303200332103</v>
      </c>
      <c r="BE153" s="4">
        <f>Tabela13[[#This Row],[V17]]/Tabela13[[#This Row],[V5]]</f>
        <v>0.56615656772404321</v>
      </c>
      <c r="BF153" s="4">
        <f>Tabela13[[#This Row],[V18]]/Tabela13[[#This Row],[V6]]</f>
        <v>0.42755293746163342</v>
      </c>
      <c r="BG153" s="4">
        <f>Tabela13[[#This Row],[V19]]/Tabela13[[#This Row],[V7]]</f>
        <v>0.2684141269920437</v>
      </c>
      <c r="BH153" s="4">
        <f>Tabela13[[#This Row],[V20]]/Tabela13[[#This Row],[V8]]</f>
        <v>0.56615656772404321</v>
      </c>
      <c r="BI153" s="4">
        <f>Tabela13[[#This Row],[V21]]/Tabela13[[#This Row],[V9]]</f>
        <v>0.15768886349951267</v>
      </c>
      <c r="BJ153" s="4">
        <f>Tabela13[[#This Row],[V22]]/Tabela13[[#This Row],[V10]]</f>
        <v>0.81864650713807696</v>
      </c>
      <c r="BK153" s="4">
        <f>Tabela13[[#This Row],[V23]]/Tabela13[[#This Row],[V11]]</f>
        <v>0.42755293746163342</v>
      </c>
      <c r="BL153" s="4">
        <f>Tabela13[[#This Row],[V24]]/Tabela13[[#This Row],[V12]]</f>
        <v>0.15768886349951267</v>
      </c>
      <c r="BM153" s="4">
        <f>Tabela13[[#This Row],[V25]]/Tabela13[[#This Row],[V13]]</f>
        <v>0.16882616097180289</v>
      </c>
      <c r="BN153" s="4">
        <f>Tabela13[[#This Row],[V26]]/Tabela13[[#This Row],[V14]]</f>
        <v>0.2684141269920437</v>
      </c>
      <c r="BO153" s="4">
        <f>Tabela13[[#This Row],[V27]]/Tabela13[[#This Row],[V15]]</f>
        <v>0.32222587497108496</v>
      </c>
      <c r="BP153" s="4">
        <f>Tabela13[[#This Row],[V28]]/Tabela13[[#This Row],[V16]]</f>
        <v>0.16882616097180289</v>
      </c>
      <c r="BQ153" s="4">
        <f>Tabela13[[#This Row],[V1]]-Tabela13[[#This Row],[V2]]</f>
        <v>-0.77029914529914545</v>
      </c>
      <c r="BR153" s="4">
        <f>Tabela13[[#This Row],[V1]]-Tabela13[[#This Row],[V3]]</f>
        <v>-0.5</v>
      </c>
      <c r="BS153" s="4">
        <f>Tabela13[[#This Row],[V1]]-Tabela13[[#This Row],[V4]]</f>
        <v>-0.27029914529914534</v>
      </c>
      <c r="BT153" s="4">
        <f>Tabela13[[#This Row],[V2]]-Tabela13[[#This Row],[V1]]</f>
        <v>0.77029914529914545</v>
      </c>
      <c r="BU153" s="4">
        <f>Tabela13[[#This Row],[V2]]-Tabela13[[#This Row],[V3]]</f>
        <v>0.27029914529914545</v>
      </c>
      <c r="BV153" s="4">
        <f>Tabela13[[#This Row],[V2]]-Tabela13[[#This Row],[V4]]</f>
        <v>0.50000000000000011</v>
      </c>
      <c r="BW153" s="4">
        <f>AVERAGE(Tabela13[[#This Row],[V41]],Tabela13[[#This Row],[V42]])</f>
        <v>-0.63514957264957272</v>
      </c>
      <c r="BX153" s="4">
        <f>AVERAGE(Tabela13[[#This Row],[V41]],Tabela13[[#This Row],[V43]])</f>
        <v>-0.52029914529914545</v>
      </c>
      <c r="BY153" s="4">
        <f>AVERAGE(Tabela13[[#This Row],[V41]],Tabela13[[#This Row],[V44]])</f>
        <v>0</v>
      </c>
      <c r="BZ153" s="4">
        <f>AVERAGE(Tabela13[[#This Row],[V41]],Tabela13[[#This Row],[V45]])</f>
        <v>-0.25</v>
      </c>
      <c r="CA153" s="4">
        <f>AVERAGE(Tabela13[[#This Row],[V41]],Tabela13[[#This Row],[V46]])</f>
        <v>-0.13514957264957267</v>
      </c>
      <c r="CB153" s="4">
        <f>AVERAGE(Tabela13[[#This Row],[V42]],Tabela13[[#This Row],[V41]])</f>
        <v>-0.63514957264957272</v>
      </c>
      <c r="CC153" s="4">
        <f>AVERAGE(Tabela13[[#This Row],[V42]],Tabela13[[#This Row],[V43]])</f>
        <v>-0.38514957264957267</v>
      </c>
      <c r="CD153" s="4">
        <f>AVERAGE(Tabela13[[#This Row],[V42]],Tabela13[[#This Row],[V44]])</f>
        <v>0.13514957264957272</v>
      </c>
      <c r="CE153" s="4">
        <f>AVERAGE(Tabela13[[#This Row],[V42]],Tabela13[[#This Row],[V45]])</f>
        <v>-0.11485042735042728</v>
      </c>
      <c r="CF153" s="4">
        <f>AVERAGE(Tabela13[[#This Row],[V42]],Tabela13[[#This Row],[V46]])</f>
        <v>0</v>
      </c>
      <c r="CG153" s="4">
        <f>AVERAGE(Tabela13[[#This Row],[V43]],Tabela13[[#This Row],[V41]])</f>
        <v>-0.52029914529914545</v>
      </c>
      <c r="CH153" s="4">
        <f>AVERAGE(Tabela13[[#This Row],[V43]],Tabela13[[#This Row],[V42]])</f>
        <v>-0.38514957264957267</v>
      </c>
      <c r="CI153" s="4">
        <f>AVERAGE(Tabela13[[#This Row],[V43]],Tabela13[[#This Row],[V44]])</f>
        <v>0.25000000000000006</v>
      </c>
      <c r="CJ153" s="4">
        <f>AVERAGE(Tabela13[[#This Row],[V43]],Tabela13[[#This Row],[V45]])</f>
        <v>0</v>
      </c>
      <c r="CK153" s="4">
        <f>AVERAGE(Tabela13[[#This Row],[V43]],Tabela13[[#This Row],[V46]])</f>
        <v>0.11485042735042739</v>
      </c>
      <c r="CL153" s="4">
        <f>AVERAGE(Tabela13[[#This Row],[V44]],Tabela13[[#This Row],[V41]])</f>
        <v>0</v>
      </c>
      <c r="CM153" s="4">
        <f>AVERAGE(Tabela13[[#This Row],[V44]],Tabela13[[#This Row],[V42]])</f>
        <v>0.13514957264957272</v>
      </c>
      <c r="CN153" s="4">
        <f>AVERAGE(Tabela13[[#This Row],[V44]],Tabela13[[#This Row],[V43]])</f>
        <v>0.25000000000000006</v>
      </c>
      <c r="CO153" s="4">
        <f>AVERAGE(Tabela13[[#This Row],[V44]],Tabela13[[#This Row],[V45]])</f>
        <v>0.52029914529914545</v>
      </c>
      <c r="CP153" s="4">
        <f>AVERAGE(Tabela13[[#This Row],[V44]],Tabela13[[#This Row],[V46]])</f>
        <v>0.63514957264957284</v>
      </c>
      <c r="CQ153" s="4">
        <f>AVERAGE(Tabela13[[#This Row],[V45]],Tabela13[[#This Row],[V41]])</f>
        <v>-0.25</v>
      </c>
      <c r="CR153" s="4">
        <f>AVERAGE(Tabela13[[#This Row],[V45]],Tabela13[[#This Row],[V42]])</f>
        <v>-0.11485042735042728</v>
      </c>
      <c r="CS153" s="4">
        <f>AVERAGE(Tabela13[[#This Row],[V45]],Tabela13[[#This Row],[V43]])</f>
        <v>0</v>
      </c>
      <c r="CT153" s="4">
        <f>AVERAGE(Tabela13[[#This Row],[V45]],Tabela13[[#This Row],[V44]])</f>
        <v>0.52029914529914545</v>
      </c>
      <c r="CU153" s="4">
        <f>AVERAGE(Tabela13[[#This Row],[V45]],Tabela13[[#This Row],[V46]])</f>
        <v>0.38514957264957278</v>
      </c>
      <c r="CV153" s="4">
        <f>AVERAGE(Tabela13[[#This Row],[V46]],Tabela13[[#This Row],[V41]])</f>
        <v>-0.13514957264957267</v>
      </c>
      <c r="CW153" s="4">
        <f>AVERAGE(Tabela13[[#This Row],[V46]],Tabela13[[#This Row],[V42]])</f>
        <v>0</v>
      </c>
      <c r="CX153" s="4">
        <f>AVERAGE(Tabela13[[#This Row],[V46]],Tabela13[[#This Row],[V43]])</f>
        <v>0.11485042735042739</v>
      </c>
      <c r="CY153" s="4">
        <f>AVERAGE(Tabela13[[#This Row],[V46]],Tabela13[[#This Row],[V44]])</f>
        <v>0.63514957264957284</v>
      </c>
      <c r="CZ153" s="4">
        <f>AVERAGE(Tabela13[[#This Row],[V46]],Tabela13[[#This Row],[V45]])</f>
        <v>0.38514957264957278</v>
      </c>
      <c r="DA153" s="3">
        <f>_xlfn.STDEV.S(Tabela13[[#This Row],[V41]],Tabela13[[#This Row],[V42]])</f>
        <v>0.19113035858995386</v>
      </c>
      <c r="DB153" s="3">
        <f>_xlfn.STDEV.S(Tabela13[[#This Row],[V41]],Tabela13[[#This Row],[V43]])</f>
        <v>0.35355339059327379</v>
      </c>
      <c r="DC153" s="3">
        <f>_xlfn.STDEV.S(Tabela13[[#This Row],[V41]],Tabela13[[#This Row],[V44]])</f>
        <v>1.089367498366455</v>
      </c>
      <c r="DD153" s="3">
        <f>_xlfn.STDEV.S(Tabela13[[#This Row],[V41]],Tabela13[[#This Row],[V45]])</f>
        <v>0.73581410777318113</v>
      </c>
      <c r="DE153" s="3">
        <f>_xlfn.STDEV.S(Tabela13[[#This Row],[V41]],Tabela13[[#This Row],[V46]])</f>
        <v>0.89823713977650133</v>
      </c>
      <c r="DF153" s="3">
        <f>_xlfn.STDEV.S(Tabela13[[#This Row],[V42]],Tabela13[[#This Row],[V41]])</f>
        <v>0.19113035858995386</v>
      </c>
      <c r="DG153" s="3">
        <f>_xlfn.STDEV.S(Tabela13[[#This Row],[V42]],Tabela13[[#This Row],[V43]])</f>
        <v>0.16242303200332017</v>
      </c>
      <c r="DH153" s="3">
        <f>_xlfn.STDEV.S(Tabela13[[#This Row],[V42]],Tabela13[[#This Row],[V44]])</f>
        <v>0.89823713977650121</v>
      </c>
      <c r="DI153" s="3">
        <f>_xlfn.STDEV.S(Tabela13[[#This Row],[V42]],Tabela13[[#This Row],[V45]])</f>
        <v>0.54468374918322737</v>
      </c>
      <c r="DJ153" s="3">
        <f>_xlfn.STDEV.S(Tabela13[[#This Row],[V42]],Tabela13[[#This Row],[V46]])</f>
        <v>0.70710678118654757</v>
      </c>
      <c r="DK153" s="3">
        <f>_xlfn.STDEV.S(Tabela13[[#This Row],[V43]],Tabela13[[#This Row],[V41]])</f>
        <v>0.35355339059327379</v>
      </c>
      <c r="DL153" s="3">
        <f>_xlfn.STDEV.S(Tabela13[[#This Row],[V43]],Tabela13[[#This Row],[V42]])</f>
        <v>0.16242303200332017</v>
      </c>
      <c r="DM153" s="3">
        <f>_xlfn.STDEV.S(Tabela13[[#This Row],[V43]],Tabela13[[#This Row],[V44]])</f>
        <v>0.73581410777318101</v>
      </c>
      <c r="DN153" s="3">
        <f>_xlfn.STDEV.S(Tabela13[[#This Row],[V43]],Tabela13[[#This Row],[V45]])</f>
        <v>0.38226071717990723</v>
      </c>
      <c r="DO153" s="3">
        <f>_xlfn.STDEV.S(Tabela13[[#This Row],[V43]],Tabela13[[#This Row],[V46]])</f>
        <v>0.54468374918322737</v>
      </c>
      <c r="DP153" s="3">
        <f>_xlfn.STDEV.S(Tabela13[[#This Row],[V44]],Tabela13[[#This Row],[V41]])</f>
        <v>1.089367498366455</v>
      </c>
      <c r="DQ153" s="3">
        <f>_xlfn.STDEV.S(Tabela13[[#This Row],[V44]],Tabela13[[#This Row],[V42]])</f>
        <v>0.89823713977650121</v>
      </c>
      <c r="DR153" s="3">
        <f>_xlfn.STDEV.S(Tabela13[[#This Row],[V44]],Tabela13[[#This Row],[V43]])</f>
        <v>0.73581410777318101</v>
      </c>
      <c r="DS153" s="3">
        <f>_xlfn.STDEV.S(Tabela13[[#This Row],[V44]],Tabela13[[#This Row],[V45]])</f>
        <v>0.3535533905932739</v>
      </c>
      <c r="DT153" s="3">
        <f>_xlfn.STDEV.S(Tabela13[[#This Row],[V44]],Tabela13[[#This Row],[V46]])</f>
        <v>0.19113035858995328</v>
      </c>
      <c r="DU153" s="3">
        <f>_xlfn.STDEV.S(Tabela13[[#This Row],[V45]],Tabela13[[#This Row],[V41]])</f>
        <v>0.73581410777318113</v>
      </c>
      <c r="DV153" s="3">
        <f>_xlfn.STDEV.S(Tabela13[[#This Row],[V45]],Tabela13[[#This Row],[V42]])</f>
        <v>0.54468374918322737</v>
      </c>
      <c r="DW153" s="3">
        <f>_xlfn.STDEV.S(Tabela13[[#This Row],[V45]],Tabela13[[#This Row],[V43]])</f>
        <v>0.38226071717990723</v>
      </c>
      <c r="DX153" s="3">
        <f>_xlfn.STDEV.S(Tabela13[[#This Row],[V45]],Tabela13[[#This Row],[V44]])</f>
        <v>0.3535533905932739</v>
      </c>
      <c r="DY153" s="3">
        <f>_xlfn.STDEV.S(Tabela13[[#This Row],[V45]],Tabela13[[#This Row],[V46]])</f>
        <v>0.16242303200332017</v>
      </c>
      <c r="DZ153" s="3">
        <f>_xlfn.STDEV.S(Tabela13[[#This Row],[V46]],Tabela13[[#This Row],[V41]])</f>
        <v>0.89823713977650133</v>
      </c>
      <c r="EA153" s="3">
        <f>_xlfn.STDEV.S(Tabela13[[#This Row],[V46]],Tabela13[[#This Row],[V42]])</f>
        <v>0.70710678118654757</v>
      </c>
      <c r="EB153" s="3">
        <f>_xlfn.STDEV.S(Tabela13[[#This Row],[V46]],Tabela13[[#This Row],[V43]])</f>
        <v>0.54468374918322737</v>
      </c>
      <c r="EC153" s="3">
        <f>_xlfn.STDEV.S(Tabela13[[#This Row],[V46]],Tabela13[[#This Row],[V44]])</f>
        <v>0.19113035858995328</v>
      </c>
      <c r="ED153" s="3">
        <f>_xlfn.STDEV.S(Tabela13[[#This Row],[V46]],Tabela13[[#This Row],[V45]])</f>
        <v>0.16242303200332017</v>
      </c>
      <c r="EE153" s="3">
        <f t="shared" si="164"/>
        <v>-0.3009218093190863</v>
      </c>
      <c r="EF153" s="3">
        <f t="shared" si="165"/>
        <v>-0.67951945296777039</v>
      </c>
      <c r="EG153" s="3" t="str">
        <f t="shared" si="166"/>
        <v/>
      </c>
      <c r="EH153" s="3">
        <f t="shared" si="167"/>
        <v>-2.9432564310927245</v>
      </c>
      <c r="EI153" s="3">
        <f t="shared" si="168"/>
        <v>-6.64624476546091</v>
      </c>
      <c r="EJ153" s="3">
        <f t="shared" si="169"/>
        <v>-0.3009218093190863</v>
      </c>
      <c r="EK153" s="3">
        <f t="shared" si="170"/>
        <v>-0.42171416908490339</v>
      </c>
      <c r="EL153" s="3">
        <f t="shared" si="171"/>
        <v>6.6462447654609065</v>
      </c>
      <c r="EM153" s="3">
        <f t="shared" si="172"/>
        <v>-4.7425487370744293</v>
      </c>
      <c r="EN153" s="3" t="str">
        <f t="shared" si="173"/>
        <v/>
      </c>
      <c r="EO153" s="3">
        <f t="shared" si="174"/>
        <v>-0.67951945296777039</v>
      </c>
      <c r="EP153" s="3">
        <f t="shared" si="175"/>
        <v>-0.42171416908490339</v>
      </c>
      <c r="EQ153" s="3">
        <f t="shared" si="176"/>
        <v>2.9432564310927236</v>
      </c>
      <c r="ER153" s="3" t="str">
        <f t="shared" si="177"/>
        <v/>
      </c>
      <c r="ES153" s="3" t="str">
        <f t="shared" si="178"/>
        <v/>
      </c>
      <c r="ET153" s="3" t="str">
        <f t="shared" si="179"/>
        <v/>
      </c>
      <c r="EU153" s="3" t="str">
        <f t="shared" si="180"/>
        <v/>
      </c>
      <c r="EV153" s="3">
        <f t="shared" si="181"/>
        <v>2.9432564310927236</v>
      </c>
      <c r="EW153" s="3">
        <f t="shared" si="182"/>
        <v>0.67951945296777061</v>
      </c>
      <c r="EX153" s="3">
        <f t="shared" si="183"/>
        <v>0.3009218093190853</v>
      </c>
      <c r="EY153" s="3">
        <f t="shared" si="184"/>
        <v>-2.9432564310927245</v>
      </c>
      <c r="EZ153" s="3">
        <f t="shared" si="185"/>
        <v>-4.7425487370744293</v>
      </c>
      <c r="FA153" s="3" t="str">
        <f t="shared" si="186"/>
        <v/>
      </c>
      <c r="FB153" s="3">
        <f t="shared" si="187"/>
        <v>0.67951945296777061</v>
      </c>
      <c r="FC153" s="3">
        <f t="shared" si="188"/>
        <v>0.42171416908490328</v>
      </c>
      <c r="FD153" s="3">
        <f t="shared" si="189"/>
        <v>-6.64624476546091</v>
      </c>
      <c r="FE153" s="3" t="str">
        <f t="shared" si="190"/>
        <v/>
      </c>
      <c r="FF153" s="3">
        <f t="shared" si="191"/>
        <v>4.7425487370744248</v>
      </c>
      <c r="FG153" s="3">
        <f t="shared" si="192"/>
        <v>0.3009218093190853</v>
      </c>
      <c r="FH153" s="3">
        <f t="shared" si="193"/>
        <v>0.42171416908490328</v>
      </c>
      <c r="FI153" s="4">
        <f t="shared" si="194"/>
        <v>0.69444444444444442</v>
      </c>
      <c r="FJ153" s="4">
        <f t="shared" si="195"/>
        <v>0.30769230769230771</v>
      </c>
      <c r="FK153" s="4">
        <f t="shared" si="196"/>
        <v>0.63473181093998943</v>
      </c>
      <c r="FL153" s="4">
        <f t="shared" si="197"/>
        <v>2.1664365374402554</v>
      </c>
      <c r="FM153" s="4">
        <f>Tabela13[[#This Row],[V139]]-Tabela13[[#This Row],[V140]]</f>
        <v>-1.5317047265002661</v>
      </c>
      <c r="FN153" s="4">
        <f>Tabela13[[#This Row],[V1]]-Tabela13[[#This Row],[V2]]/2</f>
        <v>-9.6688034188034289E-2</v>
      </c>
      <c r="FO153" s="4">
        <f>Tabela13[[#This Row],[V1]]-Tabela13[[#This Row],[V3]]/2</f>
        <v>3.8461538461538436E-2</v>
      </c>
      <c r="FP153" s="4">
        <f>Tabela13[[#This Row],[V1]]-Tabela13[[#This Row],[V4]]/2</f>
        <v>0.15331196581196577</v>
      </c>
      <c r="FQ153" s="4">
        <f>Tabela13[[#This Row],[V2]]-Tabela13[[#This Row],[V1]]/2</f>
        <v>1.058760683760684</v>
      </c>
      <c r="FR153" s="4">
        <f>Tabela13[[#This Row],[V2]]-Tabela13[[#This Row],[V3]]/2</f>
        <v>0.80876068376068388</v>
      </c>
      <c r="FS153" s="4">
        <f>Tabela13[[#This Row],[V2]]-Tabela13[[#This Row],[V4]]/2</f>
        <v>0.92361111111111116</v>
      </c>
      <c r="FT153" s="4">
        <f t="shared" si="198"/>
        <v>-9.6388414534053404E-2</v>
      </c>
      <c r="FU153" s="4">
        <f t="shared" si="199"/>
        <v>3.844259002118796E-2</v>
      </c>
      <c r="FV153" s="4">
        <f t="shared" si="200"/>
        <v>0.15212744967909553</v>
      </c>
      <c r="FW153" s="4">
        <f t="shared" si="201"/>
        <v>0.81393219160658747</v>
      </c>
      <c r="FX153" s="4">
        <f t="shared" si="202"/>
        <v>0.68006004099506856</v>
      </c>
      <c r="FY153" s="4">
        <f t="shared" si="203"/>
        <v>0.74570782690053794</v>
      </c>
      <c r="FZ153" s="4">
        <f t="shared" si="204"/>
        <v>-17.349914616129613</v>
      </c>
      <c r="GA153" s="4">
        <f t="shared" si="205"/>
        <v>6.9196662038138319</v>
      </c>
      <c r="GB153" s="4">
        <f t="shared" si="206"/>
        <v>27.382940942237198</v>
      </c>
      <c r="GC153" s="4">
        <f t="shared" si="207"/>
        <v>146.50779448918573</v>
      </c>
      <c r="GD153" s="4">
        <f t="shared" si="208"/>
        <v>122.41080737911234</v>
      </c>
      <c r="GE153" s="4">
        <f t="shared" si="209"/>
        <v>134.22740884209682</v>
      </c>
      <c r="GF153" s="4">
        <f>Tabela13[[#This Row],[V1]]-Tabela13[[#This Row],[V2]]/Tabela13[[#This Row],[V2]]</f>
        <v>-0.42307692307692313</v>
      </c>
      <c r="GG153" s="4">
        <f>Tabela13[[#This Row],[V1]]-Tabela13[[#This Row],[V3]]/Tabela13[[#This Row],[V3]]</f>
        <v>-0.42307692307692313</v>
      </c>
      <c r="GH153" s="4">
        <f>Tabela13[[#This Row],[V1]]-Tabela13[[#This Row],[V4]]/Tabela13[[#This Row],[V4]]</f>
        <v>-0.42307692307692313</v>
      </c>
      <c r="GI153" s="4">
        <f>Tabela13[[#This Row],[V2]]-Tabela13[[#This Row],[V1]]/Tabela13[[#This Row],[V1]]</f>
        <v>0.34722222222222232</v>
      </c>
      <c r="GJ153" s="4">
        <f>Tabela13[[#This Row],[V2]]-Tabela13[[#This Row],[V3]]/Tabela13[[#This Row],[V3]]</f>
        <v>0.34722222222222232</v>
      </c>
      <c r="GK153" s="4">
        <f>Tabela13[[#This Row],[V2]]-Tabela13[[#This Row],[V4]]/Tabela13[[#This Row],[V4]]</f>
        <v>0.34722222222222232</v>
      </c>
      <c r="GL153" s="4">
        <f t="shared" si="210"/>
        <v>0.3281572935597849</v>
      </c>
      <c r="GM153" s="4">
        <f t="shared" si="211"/>
        <v>0.9620726495726496</v>
      </c>
      <c r="GN153" s="4">
        <f t="shared" si="212"/>
        <v>0.34109408858629503</v>
      </c>
      <c r="GO153" s="3">
        <f t="shared" si="213"/>
        <v>0</v>
      </c>
      <c r="GP153" s="3">
        <v>100</v>
      </c>
      <c r="GQ153" s="3">
        <f t="shared" si="214"/>
        <v>-1</v>
      </c>
      <c r="GR153" s="3">
        <f t="shared" si="215"/>
        <v>-100</v>
      </c>
      <c r="GS153" s="34">
        <f>COUNTIF($D$2:D152,Tabela13[[#This Row],[HomeTeam]])</f>
        <v>7</v>
      </c>
      <c r="GT153" s="34">
        <f>COUNTIF($E$2:E152,Tabela13[[#This Row],[AwayTeam]])</f>
        <v>8</v>
      </c>
      <c r="GU153" s="3">
        <f>IFERROR(AVERAGEIFS($AD$2:AD152,$D$2:D152,Tabela13[[#This Row],[HomeTeam]],$GS$2:GS152,"&gt;="&amp;Tabela13[[#This Row],[Contagem_H]]-5),"")</f>
        <v>0.88068650327644671</v>
      </c>
      <c r="GV153" s="3">
        <f>IFERROR(AVERAGEIFS($G$2:G152,$E$2:E152,Tabela13[[#This Row],[AwayTeam]],$GT$2:GT152,"&gt;="&amp;Tabela13[[#This Row],[Contagem_A]]-5),"")</f>
        <v>1.4</v>
      </c>
      <c r="GW153" s="3">
        <f>IFERROR(AVERAGEIFS($GQ$2:GQ152,$D$2:D152,Tabela13[[#This Row],[HomeTeam]],$GS$2:GS152,"&gt;="&amp;Tabela13[[#This Row],[Contagem_H]]-5),"")</f>
        <v>-1</v>
      </c>
    </row>
    <row r="154" spans="1:205" x14ac:dyDescent="0.25">
      <c r="A154" t="s">
        <v>127</v>
      </c>
      <c r="B154" t="s">
        <v>190</v>
      </c>
      <c r="C154" t="s">
        <v>173</v>
      </c>
      <c r="D154" t="s">
        <v>15</v>
      </c>
      <c r="E154" t="s">
        <v>11</v>
      </c>
      <c r="F154" s="3">
        <v>1</v>
      </c>
      <c r="G154" s="3">
        <v>1</v>
      </c>
      <c r="H154" s="3" t="str">
        <f t="shared" si="216"/>
        <v>D</v>
      </c>
      <c r="I154" s="3">
        <v>1.55</v>
      </c>
      <c r="J154" s="3">
        <v>4.2</v>
      </c>
      <c r="K154" s="3">
        <v>5.75</v>
      </c>
      <c r="L154" s="3">
        <v>1.67</v>
      </c>
      <c r="M154" s="3">
        <v>2.15</v>
      </c>
      <c r="N154" s="3">
        <f t="shared" si="145"/>
        <v>2</v>
      </c>
      <c r="O154" s="3">
        <f t="shared" si="146"/>
        <v>1</v>
      </c>
      <c r="P154" s="3">
        <f t="shared" si="147"/>
        <v>1</v>
      </c>
      <c r="Q154" s="3">
        <f t="shared" si="148"/>
        <v>5.7169571896079407E-2</v>
      </c>
      <c r="R154" s="3">
        <f t="shared" si="149"/>
        <v>6.3918674279348275E-2</v>
      </c>
      <c r="S154" s="3">
        <f t="shared" si="150"/>
        <v>1.6386128364389232</v>
      </c>
      <c r="T154" s="3">
        <f t="shared" si="151"/>
        <v>4.440112201963534</v>
      </c>
      <c r="U154" s="3">
        <f t="shared" si="152"/>
        <v>6.0787250384024567</v>
      </c>
      <c r="V154" s="3">
        <f t="shared" si="153"/>
        <v>1.7654731850664525</v>
      </c>
      <c r="W154" s="3">
        <f t="shared" si="154"/>
        <v>2.2729145795765708</v>
      </c>
      <c r="X154" s="4">
        <f t="shared" si="155"/>
        <v>0.64516129032258063</v>
      </c>
      <c r="Y154" s="4">
        <f t="shared" si="156"/>
        <v>0.23809523809523808</v>
      </c>
      <c r="Z154" s="4">
        <f t="shared" si="157"/>
        <v>0.17391304347826086</v>
      </c>
      <c r="AA154" s="4">
        <f t="shared" si="158"/>
        <v>0.5988023952095809</v>
      </c>
      <c r="AB154" s="4">
        <f t="shared" si="159"/>
        <v>0.46511627906976744</v>
      </c>
      <c r="AC154" s="4">
        <f t="shared" si="160"/>
        <v>0.82258064516129026</v>
      </c>
      <c r="AD154" s="4">
        <f t="shared" si="161"/>
        <v>0.58695652173913038</v>
      </c>
      <c r="AE154" s="4">
        <f t="shared" si="162"/>
        <v>0.82258064516129026</v>
      </c>
      <c r="AF154" s="4">
        <f t="shared" si="163"/>
        <v>0.58695652173913038</v>
      </c>
      <c r="AG154" s="4">
        <f>IFERROR(AVERAGE(Tabela13[[#This Row],[V1]],Tabela13[[#This Row],[V2]]),"")</f>
        <v>0.70476858345021032</v>
      </c>
      <c r="AH154" s="4">
        <f>IFERROR(AVERAGE(Tabela13[[#This Row],[V1]],Tabela13[[#This Row],[V3]]),"")</f>
        <v>0.82258064516129026</v>
      </c>
      <c r="AI154" s="4">
        <f>IFERROR(AVERAGE(Tabela13[[#This Row],[V1]],Tabela13[[#This Row],[V4]]),"")</f>
        <v>0.70476858345021032</v>
      </c>
      <c r="AJ154" s="4">
        <f>IFERROR(AVERAGE(Tabela13[[#This Row],[V2]],Tabela13[[#This Row],[V1]]),"")</f>
        <v>0.70476858345021032</v>
      </c>
      <c r="AK154" s="4">
        <f>IFERROR(AVERAGE(Tabela13[[#This Row],[V2]],Tabela13[[#This Row],[V3]]),"")</f>
        <v>0.70476858345021032</v>
      </c>
      <c r="AL154" s="4">
        <f>IFERROR(AVERAGE(Tabela13[[#This Row],[V2]],Tabela13[[#This Row],[V4]]),"")</f>
        <v>0.58695652173913038</v>
      </c>
      <c r="AM154" s="4">
        <f>IFERROR(AVERAGE(Tabela13[[#This Row],[V3]],Tabela13[[#This Row],[V1]]),"")</f>
        <v>0.82258064516129026</v>
      </c>
      <c r="AN154" s="4">
        <f>IFERROR(AVERAGE(Tabela13[[#This Row],[V3]],Tabela13[[#This Row],[V2]]),"")</f>
        <v>0.70476858345021032</v>
      </c>
      <c r="AO154" s="4">
        <f>IFERROR(AVERAGE(Tabela13[[#This Row],[V3]],Tabela13[[#This Row],[V4]]),"")</f>
        <v>0.70476858345021032</v>
      </c>
      <c r="AP154" s="4">
        <f>IFERROR(AVERAGE(Tabela13[[#This Row],[V4]],Tabela13[[#This Row],[V1]]),"")</f>
        <v>0.70476858345021032</v>
      </c>
      <c r="AQ154" s="4">
        <f>IFERROR(AVERAGE(Tabela13[[#This Row],[V4]],Tabela13[[#This Row],[V2]]),"")</f>
        <v>0.58695652173913038</v>
      </c>
      <c r="AR154" s="4">
        <f>IFERROR(AVERAGE(Tabela13[[#This Row],[V4]],Tabela13[[#This Row],[V3]]),"")</f>
        <v>0.70476858345021032</v>
      </c>
      <c r="AS154" s="4">
        <f>_xlfn.STDEV.S(Tabela13[[#This Row],[V1]:[V2]])</f>
        <v>0.16661141548294525</v>
      </c>
      <c r="AT154" s="4">
        <f>_xlfn.STDEV.S(Tabela13[[#This Row],[V1]],Tabela13[[#This Row],[V3]])</f>
        <v>0</v>
      </c>
      <c r="AU154" s="4">
        <f>_xlfn.STDEV.S(Tabela13[[#This Row],[V1]],Tabela13[[#This Row],[V4]])</f>
        <v>0.16661141548294525</v>
      </c>
      <c r="AV154" s="4">
        <f>_xlfn.STDEV.S(Tabela13[[#This Row],[V2]],Tabela13[[#This Row],[V1]])</f>
        <v>0.16661141548294525</v>
      </c>
      <c r="AW154" s="4">
        <f>_xlfn.STDEV.S(Tabela13[[#This Row],[V2]],Tabela13[[#This Row],[V3]])</f>
        <v>0.16661141548294525</v>
      </c>
      <c r="AX154" s="4">
        <f>_xlfn.STDEV.S(Tabela13[[#This Row],[V42]],Tabela13[[#This Row],[V44]])</f>
        <v>0.16661141548294528</v>
      </c>
      <c r="AY154" s="4">
        <f>_xlfn.STDEV.S(Tabela13[[#This Row],[V3]],Tabela13[[#This Row],[V1]])</f>
        <v>0</v>
      </c>
      <c r="AZ154" s="4">
        <f>_xlfn.STDEV.S(Tabela13[[#This Row],[V3]],Tabela13[[#This Row],[V2]])</f>
        <v>0.16661141548294525</v>
      </c>
      <c r="BA154" s="4">
        <f>_xlfn.STDEV.S(Tabela13[[#This Row],[V3]],Tabela13[[#This Row],[V4]])</f>
        <v>0.16661141548294525</v>
      </c>
      <c r="BB154" s="4">
        <f>_xlfn.STDEV.S(Tabela13[[#This Row],[V4]],Tabela13[[#This Row],[V1]])</f>
        <v>0.16661141548294525</v>
      </c>
      <c r="BC154" s="4">
        <f>_xlfn.STDEV.S(Tabela13[[#This Row],[V4]],Tabela13[[#This Row],[V2]])</f>
        <v>0</v>
      </c>
      <c r="BD154" s="4">
        <f>_xlfn.STDEV.S(Tabela13[[#This Row],[V4]],Tabela13[[#This Row],[V3]])</f>
        <v>0.16661141548294525</v>
      </c>
      <c r="BE154" s="4">
        <f>Tabela13[[#This Row],[V17]]/Tabela13[[#This Row],[V5]]</f>
        <v>0.23640584923251737</v>
      </c>
      <c r="BF154" s="4">
        <f>Tabela13[[#This Row],[V18]]/Tabela13[[#This Row],[V6]]</f>
        <v>0</v>
      </c>
      <c r="BG154" s="4">
        <f>Tabela13[[#This Row],[V19]]/Tabela13[[#This Row],[V7]]</f>
        <v>0.23640584923251737</v>
      </c>
      <c r="BH154" s="4">
        <f>Tabela13[[#This Row],[V20]]/Tabela13[[#This Row],[V8]]</f>
        <v>0.23640584923251737</v>
      </c>
      <c r="BI154" s="4">
        <f>Tabela13[[#This Row],[V21]]/Tabela13[[#This Row],[V9]]</f>
        <v>0.23640584923251737</v>
      </c>
      <c r="BJ154" s="4">
        <f>Tabela13[[#This Row],[V22]]/Tabela13[[#This Row],[V10]]</f>
        <v>0.28385648563761051</v>
      </c>
      <c r="BK154" s="4">
        <f>Tabela13[[#This Row],[V23]]/Tabela13[[#This Row],[V11]]</f>
        <v>0</v>
      </c>
      <c r="BL154" s="4">
        <f>Tabela13[[#This Row],[V24]]/Tabela13[[#This Row],[V12]]</f>
        <v>0.23640584923251737</v>
      </c>
      <c r="BM154" s="4">
        <f>Tabela13[[#This Row],[V25]]/Tabela13[[#This Row],[V13]]</f>
        <v>0.23640584923251737</v>
      </c>
      <c r="BN154" s="4">
        <f>Tabela13[[#This Row],[V26]]/Tabela13[[#This Row],[V14]]</f>
        <v>0.23640584923251737</v>
      </c>
      <c r="BO154" s="4">
        <f>Tabela13[[#This Row],[V27]]/Tabela13[[#This Row],[V15]]</f>
        <v>0</v>
      </c>
      <c r="BP154" s="4">
        <f>Tabela13[[#This Row],[V28]]/Tabela13[[#This Row],[V16]]</f>
        <v>0.23640584923251737</v>
      </c>
      <c r="BQ154" s="4">
        <f>Tabela13[[#This Row],[V1]]-Tabela13[[#This Row],[V2]]</f>
        <v>0.23562412342215988</v>
      </c>
      <c r="BR154" s="4">
        <f>Tabela13[[#This Row],[V1]]-Tabela13[[#This Row],[V3]]</f>
        <v>0</v>
      </c>
      <c r="BS154" s="4">
        <f>Tabela13[[#This Row],[V1]]-Tabela13[[#This Row],[V4]]</f>
        <v>0.23562412342215988</v>
      </c>
      <c r="BT154" s="4">
        <f>Tabela13[[#This Row],[V2]]-Tabela13[[#This Row],[V1]]</f>
        <v>-0.23562412342215988</v>
      </c>
      <c r="BU154" s="4">
        <f>Tabela13[[#This Row],[V2]]-Tabela13[[#This Row],[V3]]</f>
        <v>-0.23562412342215988</v>
      </c>
      <c r="BV154" s="4">
        <f>Tabela13[[#This Row],[V2]]-Tabela13[[#This Row],[V4]]</f>
        <v>0</v>
      </c>
      <c r="BW154" s="4">
        <f>AVERAGE(Tabela13[[#This Row],[V41]],Tabela13[[#This Row],[V42]])</f>
        <v>0.11781206171107994</v>
      </c>
      <c r="BX154" s="4">
        <f>AVERAGE(Tabela13[[#This Row],[V41]],Tabela13[[#This Row],[V43]])</f>
        <v>0.23562412342215988</v>
      </c>
      <c r="BY154" s="4">
        <f>AVERAGE(Tabela13[[#This Row],[V41]],Tabela13[[#This Row],[V44]])</f>
        <v>0</v>
      </c>
      <c r="BZ154" s="4">
        <f>AVERAGE(Tabela13[[#This Row],[V41]],Tabela13[[#This Row],[V45]])</f>
        <v>0</v>
      </c>
      <c r="CA154" s="4">
        <f>AVERAGE(Tabela13[[#This Row],[V41]],Tabela13[[#This Row],[V46]])</f>
        <v>0.11781206171107994</v>
      </c>
      <c r="CB154" s="4">
        <f>AVERAGE(Tabela13[[#This Row],[V42]],Tabela13[[#This Row],[V41]])</f>
        <v>0.11781206171107994</v>
      </c>
      <c r="CC154" s="4">
        <f>AVERAGE(Tabela13[[#This Row],[V42]],Tabela13[[#This Row],[V43]])</f>
        <v>0.11781206171107994</v>
      </c>
      <c r="CD154" s="4">
        <f>AVERAGE(Tabela13[[#This Row],[V42]],Tabela13[[#This Row],[V44]])</f>
        <v>-0.11781206171107994</v>
      </c>
      <c r="CE154" s="4">
        <f>AVERAGE(Tabela13[[#This Row],[V42]],Tabela13[[#This Row],[V45]])</f>
        <v>-0.11781206171107994</v>
      </c>
      <c r="CF154" s="4">
        <f>AVERAGE(Tabela13[[#This Row],[V42]],Tabela13[[#This Row],[V46]])</f>
        <v>0</v>
      </c>
      <c r="CG154" s="4">
        <f>AVERAGE(Tabela13[[#This Row],[V43]],Tabela13[[#This Row],[V41]])</f>
        <v>0.23562412342215988</v>
      </c>
      <c r="CH154" s="4">
        <f>AVERAGE(Tabela13[[#This Row],[V43]],Tabela13[[#This Row],[V42]])</f>
        <v>0.11781206171107994</v>
      </c>
      <c r="CI154" s="4">
        <f>AVERAGE(Tabela13[[#This Row],[V43]],Tabela13[[#This Row],[V44]])</f>
        <v>0</v>
      </c>
      <c r="CJ154" s="4">
        <f>AVERAGE(Tabela13[[#This Row],[V43]],Tabela13[[#This Row],[V45]])</f>
        <v>0</v>
      </c>
      <c r="CK154" s="4">
        <f>AVERAGE(Tabela13[[#This Row],[V43]],Tabela13[[#This Row],[V46]])</f>
        <v>0.11781206171107994</v>
      </c>
      <c r="CL154" s="4">
        <f>AVERAGE(Tabela13[[#This Row],[V44]],Tabela13[[#This Row],[V41]])</f>
        <v>0</v>
      </c>
      <c r="CM154" s="4">
        <f>AVERAGE(Tabela13[[#This Row],[V44]],Tabela13[[#This Row],[V42]])</f>
        <v>-0.11781206171107994</v>
      </c>
      <c r="CN154" s="4">
        <f>AVERAGE(Tabela13[[#This Row],[V44]],Tabela13[[#This Row],[V43]])</f>
        <v>0</v>
      </c>
      <c r="CO154" s="4">
        <f>AVERAGE(Tabela13[[#This Row],[V44]],Tabela13[[#This Row],[V45]])</f>
        <v>-0.23562412342215988</v>
      </c>
      <c r="CP154" s="4">
        <f>AVERAGE(Tabela13[[#This Row],[V44]],Tabela13[[#This Row],[V46]])</f>
        <v>-0.11781206171107994</v>
      </c>
      <c r="CQ154" s="4">
        <f>AVERAGE(Tabela13[[#This Row],[V45]],Tabela13[[#This Row],[V41]])</f>
        <v>0</v>
      </c>
      <c r="CR154" s="4">
        <f>AVERAGE(Tabela13[[#This Row],[V45]],Tabela13[[#This Row],[V42]])</f>
        <v>-0.11781206171107994</v>
      </c>
      <c r="CS154" s="4">
        <f>AVERAGE(Tabela13[[#This Row],[V45]],Tabela13[[#This Row],[V43]])</f>
        <v>0</v>
      </c>
      <c r="CT154" s="4">
        <f>AVERAGE(Tabela13[[#This Row],[V45]],Tabela13[[#This Row],[V44]])</f>
        <v>-0.23562412342215988</v>
      </c>
      <c r="CU154" s="4">
        <f>AVERAGE(Tabela13[[#This Row],[V45]],Tabela13[[#This Row],[V46]])</f>
        <v>-0.11781206171107994</v>
      </c>
      <c r="CV154" s="4">
        <f>AVERAGE(Tabela13[[#This Row],[V46]],Tabela13[[#This Row],[V41]])</f>
        <v>0.11781206171107994</v>
      </c>
      <c r="CW154" s="4">
        <f>AVERAGE(Tabela13[[#This Row],[V46]],Tabela13[[#This Row],[V42]])</f>
        <v>0</v>
      </c>
      <c r="CX154" s="4">
        <f>AVERAGE(Tabela13[[#This Row],[V46]],Tabela13[[#This Row],[V43]])</f>
        <v>0.11781206171107994</v>
      </c>
      <c r="CY154" s="4">
        <f>AVERAGE(Tabela13[[#This Row],[V46]],Tabela13[[#This Row],[V44]])</f>
        <v>-0.11781206171107994</v>
      </c>
      <c r="CZ154" s="4">
        <f>AVERAGE(Tabela13[[#This Row],[V46]],Tabela13[[#This Row],[V45]])</f>
        <v>-0.11781206171107994</v>
      </c>
      <c r="DA154" s="3">
        <f>_xlfn.STDEV.S(Tabela13[[#This Row],[V41]],Tabela13[[#This Row],[V42]])</f>
        <v>0.16661141548294528</v>
      </c>
      <c r="DB154" s="3">
        <f>_xlfn.STDEV.S(Tabela13[[#This Row],[V41]],Tabela13[[#This Row],[V43]])</f>
        <v>0</v>
      </c>
      <c r="DC154" s="3">
        <f>_xlfn.STDEV.S(Tabela13[[#This Row],[V41]],Tabela13[[#This Row],[V44]])</f>
        <v>0.33322283096589056</v>
      </c>
      <c r="DD154" s="3">
        <f>_xlfn.STDEV.S(Tabela13[[#This Row],[V41]],Tabela13[[#This Row],[V45]])</f>
        <v>0.33322283096589056</v>
      </c>
      <c r="DE154" s="3">
        <f>_xlfn.STDEV.S(Tabela13[[#This Row],[V41]],Tabela13[[#This Row],[V46]])</f>
        <v>0.16661141548294528</v>
      </c>
      <c r="DF154" s="3">
        <f>_xlfn.STDEV.S(Tabela13[[#This Row],[V42]],Tabela13[[#This Row],[V41]])</f>
        <v>0.16661141548294528</v>
      </c>
      <c r="DG154" s="3">
        <f>_xlfn.STDEV.S(Tabela13[[#This Row],[V42]],Tabela13[[#This Row],[V43]])</f>
        <v>0.16661141548294528</v>
      </c>
      <c r="DH154" s="3">
        <f>_xlfn.STDEV.S(Tabela13[[#This Row],[V42]],Tabela13[[#This Row],[V44]])</f>
        <v>0.16661141548294528</v>
      </c>
      <c r="DI154" s="3">
        <f>_xlfn.STDEV.S(Tabela13[[#This Row],[V42]],Tabela13[[#This Row],[V45]])</f>
        <v>0.16661141548294528</v>
      </c>
      <c r="DJ154" s="3">
        <f>_xlfn.STDEV.S(Tabela13[[#This Row],[V42]],Tabela13[[#This Row],[V46]])</f>
        <v>0</v>
      </c>
      <c r="DK154" s="3">
        <f>_xlfn.STDEV.S(Tabela13[[#This Row],[V43]],Tabela13[[#This Row],[V41]])</f>
        <v>0</v>
      </c>
      <c r="DL154" s="3">
        <f>_xlfn.STDEV.S(Tabela13[[#This Row],[V43]],Tabela13[[#This Row],[V42]])</f>
        <v>0.16661141548294528</v>
      </c>
      <c r="DM154" s="3">
        <f>_xlfn.STDEV.S(Tabela13[[#This Row],[V43]],Tabela13[[#This Row],[V44]])</f>
        <v>0.33322283096589056</v>
      </c>
      <c r="DN154" s="3">
        <f>_xlfn.STDEV.S(Tabela13[[#This Row],[V43]],Tabela13[[#This Row],[V45]])</f>
        <v>0.33322283096589056</v>
      </c>
      <c r="DO154" s="3">
        <f>_xlfn.STDEV.S(Tabela13[[#This Row],[V43]],Tabela13[[#This Row],[V46]])</f>
        <v>0.16661141548294528</v>
      </c>
      <c r="DP154" s="3">
        <f>_xlfn.STDEV.S(Tabela13[[#This Row],[V44]],Tabela13[[#This Row],[V41]])</f>
        <v>0.33322283096589056</v>
      </c>
      <c r="DQ154" s="3">
        <f>_xlfn.STDEV.S(Tabela13[[#This Row],[V44]],Tabela13[[#This Row],[V42]])</f>
        <v>0.16661141548294528</v>
      </c>
      <c r="DR154" s="3">
        <f>_xlfn.STDEV.S(Tabela13[[#This Row],[V44]],Tabela13[[#This Row],[V43]])</f>
        <v>0.33322283096589056</v>
      </c>
      <c r="DS154" s="3">
        <f>_xlfn.STDEV.S(Tabela13[[#This Row],[V44]],Tabela13[[#This Row],[V45]])</f>
        <v>0</v>
      </c>
      <c r="DT154" s="3">
        <f>_xlfn.STDEV.S(Tabela13[[#This Row],[V44]],Tabela13[[#This Row],[V46]])</f>
        <v>0.16661141548294528</v>
      </c>
      <c r="DU154" s="3">
        <f>_xlfn.STDEV.S(Tabela13[[#This Row],[V45]],Tabela13[[#This Row],[V41]])</f>
        <v>0.33322283096589056</v>
      </c>
      <c r="DV154" s="3">
        <f>_xlfn.STDEV.S(Tabela13[[#This Row],[V45]],Tabela13[[#This Row],[V42]])</f>
        <v>0.16661141548294528</v>
      </c>
      <c r="DW154" s="3">
        <f>_xlfn.STDEV.S(Tabela13[[#This Row],[V45]],Tabela13[[#This Row],[V43]])</f>
        <v>0.33322283096589056</v>
      </c>
      <c r="DX154" s="3">
        <f>_xlfn.STDEV.S(Tabela13[[#This Row],[V45]],Tabela13[[#This Row],[V44]])</f>
        <v>0</v>
      </c>
      <c r="DY154" s="3">
        <f>_xlfn.STDEV.S(Tabela13[[#This Row],[V45]],Tabela13[[#This Row],[V46]])</f>
        <v>0.16661141548294528</v>
      </c>
      <c r="DZ154" s="3">
        <f>_xlfn.STDEV.S(Tabela13[[#This Row],[V46]],Tabela13[[#This Row],[V41]])</f>
        <v>0.16661141548294528</v>
      </c>
      <c r="EA154" s="3">
        <f>_xlfn.STDEV.S(Tabela13[[#This Row],[V46]],Tabela13[[#This Row],[V42]])</f>
        <v>0</v>
      </c>
      <c r="EB154" s="3">
        <f>_xlfn.STDEV.S(Tabela13[[#This Row],[V46]],Tabela13[[#This Row],[V43]])</f>
        <v>0.16661141548294528</v>
      </c>
      <c r="EC154" s="3">
        <f>_xlfn.STDEV.S(Tabela13[[#This Row],[V46]],Tabela13[[#This Row],[V44]])</f>
        <v>0.16661141548294528</v>
      </c>
      <c r="ED154" s="3">
        <f>_xlfn.STDEV.S(Tabela13[[#This Row],[V46]],Tabela13[[#This Row],[V45]])</f>
        <v>0.16661141548294528</v>
      </c>
      <c r="EE154" s="3">
        <f t="shared" si="164"/>
        <v>1.4142135623730951</v>
      </c>
      <c r="EF154" s="3">
        <f t="shared" si="165"/>
        <v>0</v>
      </c>
      <c r="EG154" s="3" t="str">
        <f t="shared" si="166"/>
        <v/>
      </c>
      <c r="EH154" s="3" t="str">
        <f t="shared" si="167"/>
        <v/>
      </c>
      <c r="EI154" s="3">
        <f t="shared" si="168"/>
        <v>1.4142135623730951</v>
      </c>
      <c r="EJ154" s="3">
        <f t="shared" si="169"/>
        <v>1.4142135623730951</v>
      </c>
      <c r="EK154" s="3">
        <f t="shared" si="170"/>
        <v>1.4142135623730951</v>
      </c>
      <c r="EL154" s="3">
        <f t="shared" si="171"/>
        <v>-1.4142135623730951</v>
      </c>
      <c r="EM154" s="3">
        <f t="shared" si="172"/>
        <v>-1.4142135623730951</v>
      </c>
      <c r="EN154" s="3" t="str">
        <f t="shared" si="173"/>
        <v/>
      </c>
      <c r="EO154" s="3">
        <f t="shared" si="174"/>
        <v>0</v>
      </c>
      <c r="EP154" s="3">
        <f t="shared" si="175"/>
        <v>1.4142135623730951</v>
      </c>
      <c r="EQ154" s="3" t="str">
        <f t="shared" si="176"/>
        <v/>
      </c>
      <c r="ER154" s="3" t="str">
        <f t="shared" si="177"/>
        <v/>
      </c>
      <c r="ES154" s="3" t="str">
        <f t="shared" si="178"/>
        <v/>
      </c>
      <c r="ET154" s="3" t="str">
        <f t="shared" si="179"/>
        <v/>
      </c>
      <c r="EU154" s="3" t="str">
        <f t="shared" si="180"/>
        <v/>
      </c>
      <c r="EV154" s="3" t="str">
        <f t="shared" si="181"/>
        <v/>
      </c>
      <c r="EW154" s="3">
        <f t="shared" si="182"/>
        <v>0</v>
      </c>
      <c r="EX154" s="3">
        <f t="shared" si="183"/>
        <v>-1.4142135623730951</v>
      </c>
      <c r="EY154" s="3" t="str">
        <f t="shared" si="184"/>
        <v/>
      </c>
      <c r="EZ154" s="3">
        <f t="shared" si="185"/>
        <v>-1.4142135623730951</v>
      </c>
      <c r="FA154" s="3" t="str">
        <f t="shared" si="186"/>
        <v/>
      </c>
      <c r="FB154" s="3">
        <f t="shared" si="187"/>
        <v>0</v>
      </c>
      <c r="FC154" s="3">
        <f t="shared" si="188"/>
        <v>-1.4142135623730951</v>
      </c>
      <c r="FD154" s="3">
        <f t="shared" si="189"/>
        <v>1.4142135623730951</v>
      </c>
      <c r="FE154" s="3" t="str">
        <f t="shared" si="190"/>
        <v/>
      </c>
      <c r="FF154" s="3">
        <f t="shared" si="191"/>
        <v>1.4142135623730951</v>
      </c>
      <c r="FG154" s="3">
        <f t="shared" si="192"/>
        <v>-1.4142135623730951</v>
      </c>
      <c r="FH154" s="3">
        <f t="shared" si="193"/>
        <v>-1.4142135623730951</v>
      </c>
      <c r="FI154" s="4">
        <f t="shared" si="194"/>
        <v>0.17391304347826086</v>
      </c>
      <c r="FJ154" s="4">
        <f t="shared" si="195"/>
        <v>0.64516129032258063</v>
      </c>
      <c r="FK154" s="4">
        <f t="shared" si="196"/>
        <v>2.0560363889064379</v>
      </c>
      <c r="FL154" s="4">
        <f t="shared" si="197"/>
        <v>0.71874407732642631</v>
      </c>
      <c r="FM154" s="4">
        <f>Tabela13[[#This Row],[V139]]-Tabela13[[#This Row],[V140]]</f>
        <v>1.3372923115800117</v>
      </c>
      <c r="FN154" s="4">
        <f>Tabela13[[#This Row],[V1]]-Tabela13[[#This Row],[V2]]/2</f>
        <v>0.52910238429172507</v>
      </c>
      <c r="FO154" s="4">
        <f>Tabela13[[#This Row],[V1]]-Tabela13[[#This Row],[V3]]/2</f>
        <v>0.41129032258064513</v>
      </c>
      <c r="FP154" s="4">
        <f>Tabela13[[#This Row],[V1]]-Tabela13[[#This Row],[V4]]/2</f>
        <v>0.52910238429172507</v>
      </c>
      <c r="FQ154" s="4">
        <f>Tabela13[[#This Row],[V2]]-Tabela13[[#This Row],[V1]]/2</f>
        <v>0.17566619915848525</v>
      </c>
      <c r="FR154" s="4">
        <f>Tabela13[[#This Row],[V2]]-Tabela13[[#This Row],[V3]]/2</f>
        <v>0.17566619915848525</v>
      </c>
      <c r="FS154" s="4">
        <f>Tabela13[[#This Row],[V2]]-Tabela13[[#This Row],[V4]]/2</f>
        <v>0.29347826086956519</v>
      </c>
      <c r="FT154" s="4">
        <f t="shared" si="198"/>
        <v>0.48665754970850661</v>
      </c>
      <c r="FU154" s="4">
        <f t="shared" si="199"/>
        <v>0.39020136420675722</v>
      </c>
      <c r="FV154" s="4">
        <f t="shared" si="200"/>
        <v>0.48665754970850661</v>
      </c>
      <c r="FW154" s="4">
        <f t="shared" si="201"/>
        <v>0.17389199631380534</v>
      </c>
      <c r="FX154" s="4">
        <f t="shared" si="202"/>
        <v>0.17389199631380534</v>
      </c>
      <c r="FY154" s="4">
        <f t="shared" si="203"/>
        <v>0.28546286026674494</v>
      </c>
      <c r="FZ154" s="4">
        <f t="shared" si="204"/>
        <v>87.598358947531182</v>
      </c>
      <c r="GA154" s="4">
        <f t="shared" si="205"/>
        <v>70.236245557216307</v>
      </c>
      <c r="GB154" s="4">
        <f t="shared" si="206"/>
        <v>87.598358947531182</v>
      </c>
      <c r="GC154" s="4">
        <f t="shared" si="207"/>
        <v>31.300559336484959</v>
      </c>
      <c r="GD154" s="4">
        <f t="shared" si="208"/>
        <v>31.300559336484959</v>
      </c>
      <c r="GE154" s="4">
        <f t="shared" si="209"/>
        <v>51.383314848014095</v>
      </c>
      <c r="GF154" s="4">
        <f>Tabela13[[#This Row],[V1]]-Tabela13[[#This Row],[V2]]/Tabela13[[#This Row],[V2]]</f>
        <v>-0.17741935483870974</v>
      </c>
      <c r="GG154" s="4">
        <f>Tabela13[[#This Row],[V1]]-Tabela13[[#This Row],[V3]]/Tabela13[[#This Row],[V3]]</f>
        <v>-0.17741935483870974</v>
      </c>
      <c r="GH154" s="4">
        <f>Tabela13[[#This Row],[V1]]-Tabela13[[#This Row],[V4]]/Tabela13[[#This Row],[V4]]</f>
        <v>-0.17741935483870974</v>
      </c>
      <c r="GI154" s="4">
        <f>Tabela13[[#This Row],[V2]]-Tabela13[[#This Row],[V1]]/Tabela13[[#This Row],[V1]]</f>
        <v>-0.41304347826086962</v>
      </c>
      <c r="GJ154" s="4">
        <f>Tabela13[[#This Row],[V2]]-Tabela13[[#This Row],[V3]]/Tabela13[[#This Row],[V3]]</f>
        <v>-0.41304347826086962</v>
      </c>
      <c r="GK154" s="4">
        <f>Tabela13[[#This Row],[V2]]-Tabela13[[#This Row],[V4]]/Tabela13[[#This Row],[V4]]</f>
        <v>-0.41304347826086962</v>
      </c>
      <c r="GL154" s="4">
        <f t="shared" si="210"/>
        <v>0.13603765108535359</v>
      </c>
      <c r="GM154" s="4">
        <f t="shared" si="211"/>
        <v>0.70476858345021032</v>
      </c>
      <c r="GN154" s="4">
        <f t="shared" si="212"/>
        <v>0.19302456760966591</v>
      </c>
      <c r="GO154" s="3">
        <f t="shared" si="213"/>
        <v>0</v>
      </c>
      <c r="GP154" s="3">
        <v>100</v>
      </c>
      <c r="GQ154" s="3">
        <f t="shared" si="214"/>
        <v>-1</v>
      </c>
      <c r="GR154" s="3">
        <f t="shared" si="215"/>
        <v>-100</v>
      </c>
      <c r="GS154" s="34">
        <f>COUNTIF($D$2:D153,Tabela13[[#This Row],[HomeTeam]])</f>
        <v>8</v>
      </c>
      <c r="GT154" s="34">
        <f>COUNTIF($E$2:E153,Tabela13[[#This Row],[AwayTeam]])</f>
        <v>7</v>
      </c>
      <c r="GU154" s="3">
        <f>IFERROR(AVERAGEIFS($AD$2:AD153,$D$2:D153,Tabela13[[#This Row],[HomeTeam]],$GS$2:GS153,"&gt;="&amp;Tabela13[[#This Row],[Contagem_H]]-5),"")</f>
        <v>0.7173663463907366</v>
      </c>
      <c r="GV154" s="3">
        <f>IFERROR(AVERAGEIFS($G$2:G153,$E$2:E153,Tabela13[[#This Row],[AwayTeam]],$GT$2:GT153,"&gt;="&amp;Tabela13[[#This Row],[Contagem_A]]-5),"")</f>
        <v>0.8</v>
      </c>
      <c r="GW154" s="3">
        <f>IFERROR(AVERAGEIFS($GQ$2:GQ153,$D$2:D153,Tabela13[[#This Row],[HomeTeam]],$GS$2:GS153,"&gt;="&amp;Tabela13[[#This Row],[Contagem_H]]-5),"")</f>
        <v>-0.36</v>
      </c>
    </row>
    <row r="155" spans="1:205" x14ac:dyDescent="0.25">
      <c r="A155" t="s">
        <v>127</v>
      </c>
      <c r="B155" t="s">
        <v>190</v>
      </c>
      <c r="C155" t="s">
        <v>173</v>
      </c>
      <c r="D155" t="s">
        <v>141</v>
      </c>
      <c r="E155" t="s">
        <v>13</v>
      </c>
      <c r="F155" s="3">
        <v>0</v>
      </c>
      <c r="G155" s="3">
        <v>3</v>
      </c>
      <c r="H155" s="3" t="str">
        <f t="shared" si="216"/>
        <v>A</v>
      </c>
      <c r="I155" s="3">
        <v>1.65</v>
      </c>
      <c r="J155" s="3">
        <v>4.33</v>
      </c>
      <c r="K155" s="3">
        <v>4.5</v>
      </c>
      <c r="L155" s="3">
        <v>1.48</v>
      </c>
      <c r="M155" s="3">
        <v>2.6</v>
      </c>
      <c r="N155" s="3">
        <f t="shared" si="145"/>
        <v>3</v>
      </c>
      <c r="O155" s="3">
        <f t="shared" si="146"/>
        <v>0</v>
      </c>
      <c r="P155" s="3">
        <f t="shared" si="147"/>
        <v>3</v>
      </c>
      <c r="Q155" s="3">
        <f t="shared" si="148"/>
        <v>5.9229710499918209E-2</v>
      </c>
      <c r="R155" s="3">
        <f t="shared" si="149"/>
        <v>6.0291060291060239E-2</v>
      </c>
      <c r="S155" s="3">
        <f t="shared" si="150"/>
        <v>1.7477290223248649</v>
      </c>
      <c r="T155" s="3">
        <f t="shared" si="151"/>
        <v>4.5864646464646457</v>
      </c>
      <c r="U155" s="3">
        <f t="shared" si="152"/>
        <v>4.7665336972496322</v>
      </c>
      <c r="V155" s="3">
        <f t="shared" si="153"/>
        <v>1.5676599715398789</v>
      </c>
      <c r="W155" s="3">
        <f t="shared" si="154"/>
        <v>2.7539972472997873</v>
      </c>
      <c r="X155" s="4">
        <f t="shared" si="155"/>
        <v>0.60606060606060608</v>
      </c>
      <c r="Y155" s="4">
        <f t="shared" si="156"/>
        <v>0.23094688221709006</v>
      </c>
      <c r="Z155" s="4">
        <f t="shared" si="157"/>
        <v>0.22222222222222221</v>
      </c>
      <c r="AA155" s="4">
        <f t="shared" si="158"/>
        <v>0.67567567567567566</v>
      </c>
      <c r="AB155" s="4">
        <f t="shared" si="159"/>
        <v>0.38461538461538458</v>
      </c>
      <c r="AC155" s="4">
        <f t="shared" si="160"/>
        <v>0.30303030303030304</v>
      </c>
      <c r="AD155" s="4">
        <f t="shared" si="161"/>
        <v>1.6111111111111112</v>
      </c>
      <c r="AE155" s="4">
        <f t="shared" si="162"/>
        <v>1.803030303030303</v>
      </c>
      <c r="AF155" s="4">
        <f t="shared" si="163"/>
        <v>0.1111111111111111</v>
      </c>
      <c r="AG155" s="4">
        <f>IFERROR(AVERAGE(Tabela13[[#This Row],[V1]],Tabela13[[#This Row],[V2]]),"")</f>
        <v>0.95707070707070707</v>
      </c>
      <c r="AH155" s="4">
        <f>IFERROR(AVERAGE(Tabela13[[#This Row],[V1]],Tabela13[[#This Row],[V3]]),"")</f>
        <v>1.053030303030303</v>
      </c>
      <c r="AI155" s="4">
        <f>IFERROR(AVERAGE(Tabela13[[#This Row],[V1]],Tabela13[[#This Row],[V4]]),"")</f>
        <v>0.20707070707070707</v>
      </c>
      <c r="AJ155" s="4">
        <f>IFERROR(AVERAGE(Tabela13[[#This Row],[V2]],Tabela13[[#This Row],[V1]]),"")</f>
        <v>0.95707070707070707</v>
      </c>
      <c r="AK155" s="4">
        <f>IFERROR(AVERAGE(Tabela13[[#This Row],[V2]],Tabela13[[#This Row],[V3]]),"")</f>
        <v>1.7070707070707072</v>
      </c>
      <c r="AL155" s="4">
        <f>IFERROR(AVERAGE(Tabela13[[#This Row],[V2]],Tabela13[[#This Row],[V4]]),"")</f>
        <v>0.86111111111111116</v>
      </c>
      <c r="AM155" s="4">
        <f>IFERROR(AVERAGE(Tabela13[[#This Row],[V3]],Tabela13[[#This Row],[V1]]),"")</f>
        <v>1.053030303030303</v>
      </c>
      <c r="AN155" s="4">
        <f>IFERROR(AVERAGE(Tabela13[[#This Row],[V3]],Tabela13[[#This Row],[V2]]),"")</f>
        <v>1.7070707070707072</v>
      </c>
      <c r="AO155" s="4">
        <f>IFERROR(AVERAGE(Tabela13[[#This Row],[V3]],Tabela13[[#This Row],[V4]]),"")</f>
        <v>0.95707070707070707</v>
      </c>
      <c r="AP155" s="4">
        <f>IFERROR(AVERAGE(Tabela13[[#This Row],[V4]],Tabela13[[#This Row],[V1]]),"")</f>
        <v>0.20707070707070707</v>
      </c>
      <c r="AQ155" s="4">
        <f>IFERROR(AVERAGE(Tabela13[[#This Row],[V4]],Tabela13[[#This Row],[V2]]),"")</f>
        <v>0.86111111111111116</v>
      </c>
      <c r="AR155" s="4">
        <f>IFERROR(AVERAGE(Tabela13[[#This Row],[V4]],Tabela13[[#This Row],[V3]]),"")</f>
        <v>0.95707070707070707</v>
      </c>
      <c r="AS155" s="4">
        <f>_xlfn.STDEV.S(Tabela13[[#This Row],[V1]:[V2]])</f>
        <v>0.92495280973391836</v>
      </c>
      <c r="AT155" s="4">
        <f>_xlfn.STDEV.S(Tabela13[[#This Row],[V1]],Tabela13[[#This Row],[V3]])</f>
        <v>1.0606601717798212</v>
      </c>
      <c r="AU155" s="4">
        <f>_xlfn.STDEV.S(Tabela13[[#This Row],[V1]],Tabela13[[#This Row],[V4]])</f>
        <v>0.13570736204590311</v>
      </c>
      <c r="AV155" s="4">
        <f>_xlfn.STDEV.S(Tabela13[[#This Row],[V2]],Tabela13[[#This Row],[V1]])</f>
        <v>0.92495280973391836</v>
      </c>
      <c r="AW155" s="4">
        <f>_xlfn.STDEV.S(Tabela13[[#This Row],[V2]],Tabela13[[#This Row],[V3]])</f>
        <v>0.135707362045903</v>
      </c>
      <c r="AX155" s="4">
        <f>_xlfn.STDEV.S(Tabela13[[#This Row],[V42]],Tabela13[[#This Row],[V44]])</f>
        <v>1.9856129815137396</v>
      </c>
      <c r="AY155" s="4">
        <f>_xlfn.STDEV.S(Tabela13[[#This Row],[V3]],Tabela13[[#This Row],[V1]])</f>
        <v>1.0606601717798212</v>
      </c>
      <c r="AZ155" s="4">
        <f>_xlfn.STDEV.S(Tabela13[[#This Row],[V3]],Tabela13[[#This Row],[V2]])</f>
        <v>0.135707362045903</v>
      </c>
      <c r="BA155" s="4">
        <f>_xlfn.STDEV.S(Tabela13[[#This Row],[V3]],Tabela13[[#This Row],[V4]])</f>
        <v>1.1963675338257242</v>
      </c>
      <c r="BB155" s="4">
        <f>_xlfn.STDEV.S(Tabela13[[#This Row],[V4]],Tabela13[[#This Row],[V1]])</f>
        <v>0.13570736204590311</v>
      </c>
      <c r="BC155" s="4">
        <f>_xlfn.STDEV.S(Tabela13[[#This Row],[V4]],Tabela13[[#This Row],[V2]])</f>
        <v>1.0606601717798212</v>
      </c>
      <c r="BD155" s="4">
        <f>_xlfn.STDEV.S(Tabela13[[#This Row],[V4]],Tabela13[[#This Row],[V3]])</f>
        <v>1.1963675338257242</v>
      </c>
      <c r="BE155" s="4">
        <f>Tabela13[[#This Row],[V17]]/Tabela13[[#This Row],[V5]]</f>
        <v>0.96644145819164029</v>
      </c>
      <c r="BF155" s="4">
        <f>Tabela13[[#This Row],[V18]]/Tabela13[[#This Row],[V6]]</f>
        <v>1.0072456307549382</v>
      </c>
      <c r="BG155" s="4">
        <f>Tabela13[[#This Row],[V19]]/Tabela13[[#This Row],[V7]]</f>
        <v>0.6553672606119223</v>
      </c>
      <c r="BH155" s="4">
        <f>Tabela13[[#This Row],[V20]]/Tabela13[[#This Row],[V8]]</f>
        <v>0.96644145819164029</v>
      </c>
      <c r="BI155" s="4">
        <f>Tabela13[[#This Row],[V21]]/Tabela13[[#This Row],[V9]]</f>
        <v>7.9497212086061517E-2</v>
      </c>
      <c r="BJ155" s="4">
        <f>Tabela13[[#This Row],[V22]]/Tabela13[[#This Row],[V10]]</f>
        <v>2.305873139822407</v>
      </c>
      <c r="BK155" s="4">
        <f>Tabela13[[#This Row],[V23]]/Tabela13[[#This Row],[V11]]</f>
        <v>1.0072456307549382</v>
      </c>
      <c r="BL155" s="4">
        <f>Tabela13[[#This Row],[V24]]/Tabela13[[#This Row],[V12]]</f>
        <v>7.9497212086061517E-2</v>
      </c>
      <c r="BM155" s="4">
        <f>Tabela13[[#This Row],[V25]]/Tabela13[[#This Row],[V13]]</f>
        <v>1.2500304575065615</v>
      </c>
      <c r="BN155" s="4">
        <f>Tabela13[[#This Row],[V26]]/Tabela13[[#This Row],[V14]]</f>
        <v>0.6553672606119223</v>
      </c>
      <c r="BO155" s="4">
        <f>Tabela13[[#This Row],[V27]]/Tabela13[[#This Row],[V15]]</f>
        <v>1.2317343930346309</v>
      </c>
      <c r="BP155" s="4">
        <f>Tabela13[[#This Row],[V28]]/Tabela13[[#This Row],[V16]]</f>
        <v>1.2500304575065615</v>
      </c>
      <c r="BQ155" s="4">
        <f>Tabela13[[#This Row],[V1]]-Tabela13[[#This Row],[V2]]</f>
        <v>-1.3080808080808082</v>
      </c>
      <c r="BR155" s="4">
        <f>Tabela13[[#This Row],[V1]]-Tabela13[[#This Row],[V3]]</f>
        <v>-1.5</v>
      </c>
      <c r="BS155" s="4">
        <f>Tabela13[[#This Row],[V1]]-Tabela13[[#This Row],[V4]]</f>
        <v>0.19191919191919193</v>
      </c>
      <c r="BT155" s="4">
        <f>Tabela13[[#This Row],[V2]]-Tabela13[[#This Row],[V1]]</f>
        <v>1.3080808080808082</v>
      </c>
      <c r="BU155" s="4">
        <f>Tabela13[[#This Row],[V2]]-Tabela13[[#This Row],[V3]]</f>
        <v>-0.19191919191919182</v>
      </c>
      <c r="BV155" s="4">
        <f>Tabela13[[#This Row],[V2]]-Tabela13[[#This Row],[V4]]</f>
        <v>1.5</v>
      </c>
      <c r="BW155" s="4">
        <f>AVERAGE(Tabela13[[#This Row],[V41]],Tabela13[[#This Row],[V42]])</f>
        <v>-1.404040404040404</v>
      </c>
      <c r="BX155" s="4">
        <f>AVERAGE(Tabela13[[#This Row],[V41]],Tabela13[[#This Row],[V43]])</f>
        <v>-0.55808080808080818</v>
      </c>
      <c r="BY155" s="4">
        <f>AVERAGE(Tabela13[[#This Row],[V41]],Tabela13[[#This Row],[V44]])</f>
        <v>0</v>
      </c>
      <c r="BZ155" s="4">
        <f>AVERAGE(Tabela13[[#This Row],[V41]],Tabela13[[#This Row],[V45]])</f>
        <v>-0.75</v>
      </c>
      <c r="CA155" s="4">
        <f>AVERAGE(Tabela13[[#This Row],[V41]],Tabela13[[#This Row],[V46]])</f>
        <v>9.5959595959595911E-2</v>
      </c>
      <c r="CB155" s="4">
        <f>AVERAGE(Tabela13[[#This Row],[V42]],Tabela13[[#This Row],[V41]])</f>
        <v>-1.404040404040404</v>
      </c>
      <c r="CC155" s="4">
        <f>AVERAGE(Tabela13[[#This Row],[V42]],Tabela13[[#This Row],[V43]])</f>
        <v>-0.65404040404040398</v>
      </c>
      <c r="CD155" s="4">
        <f>AVERAGE(Tabela13[[#This Row],[V42]],Tabela13[[#This Row],[V44]])</f>
        <v>-9.5959595959595911E-2</v>
      </c>
      <c r="CE155" s="4">
        <f>AVERAGE(Tabela13[[#This Row],[V42]],Tabela13[[#This Row],[V45]])</f>
        <v>-0.84595959595959591</v>
      </c>
      <c r="CF155" s="4">
        <f>AVERAGE(Tabela13[[#This Row],[V42]],Tabela13[[#This Row],[V46]])</f>
        <v>0</v>
      </c>
      <c r="CG155" s="4">
        <f>AVERAGE(Tabela13[[#This Row],[V43]],Tabela13[[#This Row],[V41]])</f>
        <v>-0.55808080808080818</v>
      </c>
      <c r="CH155" s="4">
        <f>AVERAGE(Tabela13[[#This Row],[V43]],Tabela13[[#This Row],[V42]])</f>
        <v>-0.65404040404040398</v>
      </c>
      <c r="CI155" s="4">
        <f>AVERAGE(Tabela13[[#This Row],[V43]],Tabela13[[#This Row],[V44]])</f>
        <v>0.75</v>
      </c>
      <c r="CJ155" s="4">
        <f>AVERAGE(Tabela13[[#This Row],[V43]],Tabela13[[#This Row],[V45]])</f>
        <v>0</v>
      </c>
      <c r="CK155" s="4">
        <f>AVERAGE(Tabela13[[#This Row],[V43]],Tabela13[[#This Row],[V46]])</f>
        <v>0.84595959595959602</v>
      </c>
      <c r="CL155" s="4">
        <f>AVERAGE(Tabela13[[#This Row],[V44]],Tabela13[[#This Row],[V41]])</f>
        <v>0</v>
      </c>
      <c r="CM155" s="4">
        <f>AVERAGE(Tabela13[[#This Row],[V44]],Tabela13[[#This Row],[V42]])</f>
        <v>-9.5959595959595911E-2</v>
      </c>
      <c r="CN155" s="4">
        <f>AVERAGE(Tabela13[[#This Row],[V44]],Tabela13[[#This Row],[V43]])</f>
        <v>0.75</v>
      </c>
      <c r="CO155" s="4">
        <f>AVERAGE(Tabela13[[#This Row],[V44]],Tabela13[[#This Row],[V45]])</f>
        <v>0.55808080808080818</v>
      </c>
      <c r="CP155" s="4">
        <f>AVERAGE(Tabela13[[#This Row],[V44]],Tabela13[[#This Row],[V46]])</f>
        <v>1.404040404040404</v>
      </c>
      <c r="CQ155" s="4">
        <f>AVERAGE(Tabela13[[#This Row],[V45]],Tabela13[[#This Row],[V41]])</f>
        <v>-0.75</v>
      </c>
      <c r="CR155" s="4">
        <f>AVERAGE(Tabela13[[#This Row],[V45]],Tabela13[[#This Row],[V42]])</f>
        <v>-0.84595959595959591</v>
      </c>
      <c r="CS155" s="4">
        <f>AVERAGE(Tabela13[[#This Row],[V45]],Tabela13[[#This Row],[V43]])</f>
        <v>0</v>
      </c>
      <c r="CT155" s="4">
        <f>AVERAGE(Tabela13[[#This Row],[V45]],Tabela13[[#This Row],[V44]])</f>
        <v>0.55808080808080818</v>
      </c>
      <c r="CU155" s="4">
        <f>AVERAGE(Tabela13[[#This Row],[V45]],Tabela13[[#This Row],[V46]])</f>
        <v>0.65404040404040409</v>
      </c>
      <c r="CV155" s="4">
        <f>AVERAGE(Tabela13[[#This Row],[V46]],Tabela13[[#This Row],[V41]])</f>
        <v>9.5959595959595911E-2</v>
      </c>
      <c r="CW155" s="4">
        <f>AVERAGE(Tabela13[[#This Row],[V46]],Tabela13[[#This Row],[V42]])</f>
        <v>0</v>
      </c>
      <c r="CX155" s="4">
        <f>AVERAGE(Tabela13[[#This Row],[V46]],Tabela13[[#This Row],[V43]])</f>
        <v>0.84595959595959602</v>
      </c>
      <c r="CY155" s="4">
        <f>AVERAGE(Tabela13[[#This Row],[V46]],Tabela13[[#This Row],[V44]])</f>
        <v>1.404040404040404</v>
      </c>
      <c r="CZ155" s="4">
        <f>AVERAGE(Tabela13[[#This Row],[V46]],Tabela13[[#This Row],[V45]])</f>
        <v>0.65404040404040409</v>
      </c>
      <c r="DA155" s="3">
        <f>_xlfn.STDEV.S(Tabela13[[#This Row],[V41]],Tabela13[[#This Row],[V42]])</f>
        <v>0.135707362045903</v>
      </c>
      <c r="DB155" s="3">
        <f>_xlfn.STDEV.S(Tabela13[[#This Row],[V41]],Tabela13[[#This Row],[V43]])</f>
        <v>1.0606601717798212</v>
      </c>
      <c r="DC155" s="3">
        <f>_xlfn.STDEV.S(Tabela13[[#This Row],[V41]],Tabela13[[#This Row],[V44]])</f>
        <v>1.8499056194678365</v>
      </c>
      <c r="DD155" s="3">
        <f>_xlfn.STDEV.S(Tabela13[[#This Row],[V41]],Tabela13[[#This Row],[V45]])</f>
        <v>0.78924544768801519</v>
      </c>
      <c r="DE155" s="3">
        <f>_xlfn.STDEV.S(Tabela13[[#This Row],[V41]],Tabela13[[#This Row],[V46]])</f>
        <v>1.9856129815137396</v>
      </c>
      <c r="DF155" s="3">
        <f>_xlfn.STDEV.S(Tabela13[[#This Row],[V42]],Tabela13[[#This Row],[V41]])</f>
        <v>0.135707362045903</v>
      </c>
      <c r="DG155" s="3">
        <f>_xlfn.STDEV.S(Tabela13[[#This Row],[V42]],Tabela13[[#This Row],[V43]])</f>
        <v>1.1963675338257245</v>
      </c>
      <c r="DH155" s="3">
        <f>_xlfn.STDEV.S(Tabela13[[#This Row],[V42]],Tabela13[[#This Row],[V44]])</f>
        <v>1.9856129815137396</v>
      </c>
      <c r="DI155" s="3">
        <f>_xlfn.STDEV.S(Tabela13[[#This Row],[V42]],Tabela13[[#This Row],[V45]])</f>
        <v>0.92495280973391836</v>
      </c>
      <c r="DJ155" s="3">
        <f>_xlfn.STDEV.S(Tabela13[[#This Row],[V42]],Tabela13[[#This Row],[V46]])</f>
        <v>2.1213203435596424</v>
      </c>
      <c r="DK155" s="3">
        <f>_xlfn.STDEV.S(Tabela13[[#This Row],[V43]],Tabela13[[#This Row],[V41]])</f>
        <v>1.0606601717798212</v>
      </c>
      <c r="DL155" s="3">
        <f>_xlfn.STDEV.S(Tabela13[[#This Row],[V43]],Tabela13[[#This Row],[V42]])</f>
        <v>1.1963675338257245</v>
      </c>
      <c r="DM155" s="3">
        <f>_xlfn.STDEV.S(Tabela13[[#This Row],[V43]],Tabela13[[#This Row],[V44]])</f>
        <v>0.7892454476880153</v>
      </c>
      <c r="DN155" s="3">
        <f>_xlfn.STDEV.S(Tabela13[[#This Row],[V43]],Tabela13[[#This Row],[V45]])</f>
        <v>0.27141472409180606</v>
      </c>
      <c r="DO155" s="3">
        <f>_xlfn.STDEV.S(Tabela13[[#This Row],[V43]],Tabela13[[#This Row],[V46]])</f>
        <v>0.92495280973391814</v>
      </c>
      <c r="DP155" s="3">
        <f>_xlfn.STDEV.S(Tabela13[[#This Row],[V44]],Tabela13[[#This Row],[V41]])</f>
        <v>1.8499056194678365</v>
      </c>
      <c r="DQ155" s="3">
        <f>_xlfn.STDEV.S(Tabela13[[#This Row],[V44]],Tabela13[[#This Row],[V42]])</f>
        <v>1.9856129815137396</v>
      </c>
      <c r="DR155" s="3">
        <f>_xlfn.STDEV.S(Tabela13[[#This Row],[V44]],Tabela13[[#This Row],[V43]])</f>
        <v>0.7892454476880153</v>
      </c>
      <c r="DS155" s="3">
        <f>_xlfn.STDEV.S(Tabela13[[#This Row],[V44]],Tabela13[[#This Row],[V45]])</f>
        <v>1.0606601717798212</v>
      </c>
      <c r="DT155" s="3">
        <f>_xlfn.STDEV.S(Tabela13[[#This Row],[V44]],Tabela13[[#This Row],[V46]])</f>
        <v>0.135707362045903</v>
      </c>
      <c r="DU155" s="3">
        <f>_xlfn.STDEV.S(Tabela13[[#This Row],[V45]],Tabela13[[#This Row],[V41]])</f>
        <v>0.78924544768801519</v>
      </c>
      <c r="DV155" s="3">
        <f>_xlfn.STDEV.S(Tabela13[[#This Row],[V45]],Tabela13[[#This Row],[V42]])</f>
        <v>0.92495280973391836</v>
      </c>
      <c r="DW155" s="3">
        <f>_xlfn.STDEV.S(Tabela13[[#This Row],[V45]],Tabela13[[#This Row],[V43]])</f>
        <v>0.27141472409180606</v>
      </c>
      <c r="DX155" s="3">
        <f>_xlfn.STDEV.S(Tabela13[[#This Row],[V45]],Tabela13[[#This Row],[V44]])</f>
        <v>1.0606601717798212</v>
      </c>
      <c r="DY155" s="3">
        <f>_xlfn.STDEV.S(Tabela13[[#This Row],[V45]],Tabela13[[#This Row],[V46]])</f>
        <v>1.1963675338257242</v>
      </c>
      <c r="DZ155" s="3">
        <f>_xlfn.STDEV.S(Tabela13[[#This Row],[V46]],Tabela13[[#This Row],[V41]])</f>
        <v>1.9856129815137396</v>
      </c>
      <c r="EA155" s="3">
        <f>_xlfn.STDEV.S(Tabela13[[#This Row],[V46]],Tabela13[[#This Row],[V42]])</f>
        <v>2.1213203435596424</v>
      </c>
      <c r="EB155" s="3">
        <f>_xlfn.STDEV.S(Tabela13[[#This Row],[V46]],Tabela13[[#This Row],[V43]])</f>
        <v>0.92495280973391814</v>
      </c>
      <c r="EC155" s="3">
        <f>_xlfn.STDEV.S(Tabela13[[#This Row],[V46]],Tabela13[[#This Row],[V44]])</f>
        <v>0.135707362045903</v>
      </c>
      <c r="ED155" s="3">
        <f>_xlfn.STDEV.S(Tabela13[[#This Row],[V46]],Tabela13[[#This Row],[V45]])</f>
        <v>1.1963675338257242</v>
      </c>
      <c r="EE155" s="3">
        <f t="shared" si="164"/>
        <v>-9.6654883759312207E-2</v>
      </c>
      <c r="EF155" s="3">
        <f t="shared" si="165"/>
        <v>-1.9005494480760594</v>
      </c>
      <c r="EG155" s="3" t="str">
        <f t="shared" si="166"/>
        <v/>
      </c>
      <c r="EH155" s="3">
        <f t="shared" si="167"/>
        <v>-1.0523272635840202</v>
      </c>
      <c r="EI155" s="3">
        <f t="shared" si="168"/>
        <v>20.692177386301086</v>
      </c>
      <c r="EJ155" s="3">
        <f t="shared" si="169"/>
        <v>-9.6654883759312207E-2</v>
      </c>
      <c r="EK155" s="3">
        <f t="shared" si="170"/>
        <v>-1.8291951482431927</v>
      </c>
      <c r="EL155" s="3">
        <f t="shared" si="171"/>
        <v>-20.692177386301086</v>
      </c>
      <c r="EM155" s="3">
        <f t="shared" si="172"/>
        <v>-1.0933770527003932</v>
      </c>
      <c r="EN155" s="3" t="str">
        <f t="shared" si="173"/>
        <v/>
      </c>
      <c r="EO155" s="3">
        <f t="shared" si="174"/>
        <v>-1.9005494480760594</v>
      </c>
      <c r="EP155" s="3">
        <f t="shared" si="175"/>
        <v>-1.8291951482431927</v>
      </c>
      <c r="EQ155" s="3">
        <f t="shared" si="176"/>
        <v>1.0523272635840204</v>
      </c>
      <c r="ER155" s="3" t="str">
        <f t="shared" si="177"/>
        <v/>
      </c>
      <c r="ES155" s="3" t="str">
        <f t="shared" si="178"/>
        <v/>
      </c>
      <c r="ET155" s="3" t="str">
        <f t="shared" si="179"/>
        <v/>
      </c>
      <c r="EU155" s="3" t="str">
        <f t="shared" si="180"/>
        <v/>
      </c>
      <c r="EV155" s="3">
        <f t="shared" si="181"/>
        <v>1.0523272635840204</v>
      </c>
      <c r="EW155" s="3">
        <f t="shared" si="182"/>
        <v>1.9005494480760594</v>
      </c>
      <c r="EX155" s="3">
        <f t="shared" si="183"/>
        <v>9.6654883759312207E-2</v>
      </c>
      <c r="EY155" s="3">
        <f t="shared" si="184"/>
        <v>-1.0523272635840202</v>
      </c>
      <c r="EZ155" s="3">
        <f t="shared" si="185"/>
        <v>-1.0933770527003932</v>
      </c>
      <c r="FA155" s="3" t="str">
        <f t="shared" si="186"/>
        <v/>
      </c>
      <c r="FB155" s="3">
        <f t="shared" si="187"/>
        <v>1.9005494480760594</v>
      </c>
      <c r="FC155" s="3">
        <f t="shared" si="188"/>
        <v>1.8291951482431921</v>
      </c>
      <c r="FD155" s="3">
        <f t="shared" si="189"/>
        <v>20.692177386301086</v>
      </c>
      <c r="FE155" s="3" t="str">
        <f t="shared" si="190"/>
        <v/>
      </c>
      <c r="FF155" s="3">
        <f t="shared" si="191"/>
        <v>1.0933770527003928</v>
      </c>
      <c r="FG155" s="3">
        <f t="shared" si="192"/>
        <v>9.6654883759312207E-2</v>
      </c>
      <c r="FH155" s="3">
        <f t="shared" si="193"/>
        <v>1.8291951482431921</v>
      </c>
      <c r="FI155" s="4">
        <f t="shared" si="194"/>
        <v>0</v>
      </c>
      <c r="FJ155" s="4">
        <f t="shared" si="195"/>
        <v>1.8181818181818183</v>
      </c>
      <c r="FK155" s="4">
        <f t="shared" si="196"/>
        <v>1.9345460952297058</v>
      </c>
      <c r="FL155" s="4">
        <f t="shared" si="197"/>
        <v>0.84742104567678278</v>
      </c>
      <c r="FM155" s="4">
        <f>Tabela13[[#This Row],[V139]]-Tabela13[[#This Row],[V140]]</f>
        <v>1.087125049552923</v>
      </c>
      <c r="FN155" s="4">
        <f>Tabela13[[#This Row],[V1]]-Tabela13[[#This Row],[V2]]/2</f>
        <v>-0.5025252525252526</v>
      </c>
      <c r="FO155" s="4">
        <f>Tabela13[[#This Row],[V1]]-Tabela13[[#This Row],[V3]]/2</f>
        <v>-0.5984848484848484</v>
      </c>
      <c r="FP155" s="4">
        <f>Tabela13[[#This Row],[V1]]-Tabela13[[#This Row],[V4]]/2</f>
        <v>0.24747474747474749</v>
      </c>
      <c r="FQ155" s="4">
        <f>Tabela13[[#This Row],[V2]]-Tabela13[[#This Row],[V1]]/2</f>
        <v>1.4595959595959596</v>
      </c>
      <c r="FR155" s="4">
        <f>Tabela13[[#This Row],[V2]]-Tabela13[[#This Row],[V3]]/2</f>
        <v>0.70959595959595967</v>
      </c>
      <c r="FS155" s="4">
        <f>Tabela13[[#This Row],[V2]]-Tabela13[[#This Row],[V4]]/2</f>
        <v>1.5555555555555556</v>
      </c>
      <c r="FT155" s="4">
        <f t="shared" si="198"/>
        <v>-0.46566576973207169</v>
      </c>
      <c r="FU155" s="4">
        <f t="shared" si="199"/>
        <v>-0.53930467353065048</v>
      </c>
      <c r="FV155" s="4">
        <f t="shared" si="200"/>
        <v>0.2426005463257874</v>
      </c>
      <c r="FW155" s="4">
        <f t="shared" si="201"/>
        <v>0.97012615067033958</v>
      </c>
      <c r="FX155" s="4">
        <f t="shared" si="202"/>
        <v>0.61713721448981385</v>
      </c>
      <c r="FY155" s="4">
        <f t="shared" si="203"/>
        <v>0.99945884696126985</v>
      </c>
      <c r="FZ155" s="4">
        <f t="shared" si="204"/>
        <v>-83.819838551772904</v>
      </c>
      <c r="GA155" s="4">
        <f t="shared" si="205"/>
        <v>-97.074841235517084</v>
      </c>
      <c r="GB155" s="4">
        <f t="shared" si="206"/>
        <v>43.668098338641727</v>
      </c>
      <c r="GC155" s="4">
        <f t="shared" si="207"/>
        <v>174.62270712066112</v>
      </c>
      <c r="GD155" s="4">
        <f t="shared" si="208"/>
        <v>111.08469860816651</v>
      </c>
      <c r="GE155" s="4">
        <f t="shared" si="209"/>
        <v>179.90259245302857</v>
      </c>
      <c r="GF155" s="4">
        <f>Tabela13[[#This Row],[V1]]-Tabela13[[#This Row],[V2]]/Tabela13[[#This Row],[V2]]</f>
        <v>-0.69696969696969702</v>
      </c>
      <c r="GG155" s="4">
        <f>Tabela13[[#This Row],[V1]]-Tabela13[[#This Row],[V3]]/Tabela13[[#This Row],[V3]]</f>
        <v>-0.69696969696969702</v>
      </c>
      <c r="GH155" s="4">
        <f>Tabela13[[#This Row],[V1]]-Tabela13[[#This Row],[V4]]/Tabela13[[#This Row],[V4]]</f>
        <v>-0.69696969696969702</v>
      </c>
      <c r="GI155" s="4">
        <f>Tabela13[[#This Row],[V2]]-Tabela13[[#This Row],[V1]]/Tabela13[[#This Row],[V1]]</f>
        <v>0.61111111111111116</v>
      </c>
      <c r="GJ155" s="4">
        <f>Tabela13[[#This Row],[V2]]-Tabela13[[#This Row],[V3]]/Tabela13[[#This Row],[V3]]</f>
        <v>0.61111111111111116</v>
      </c>
      <c r="GK155" s="4">
        <f>Tabela13[[#This Row],[V2]]-Tabela13[[#This Row],[V4]]/Tabela13[[#This Row],[V4]]</f>
        <v>0.61111111111111116</v>
      </c>
      <c r="GL155" s="4">
        <f t="shared" si="210"/>
        <v>0.87308513831258472</v>
      </c>
      <c r="GM155" s="4">
        <f t="shared" si="211"/>
        <v>0.95707070707070707</v>
      </c>
      <c r="GN155" s="4">
        <f t="shared" si="212"/>
        <v>0.91224726852713334</v>
      </c>
      <c r="GO155" s="3">
        <f t="shared" si="213"/>
        <v>0</v>
      </c>
      <c r="GP155" s="3">
        <v>100</v>
      </c>
      <c r="GQ155" s="3">
        <f t="shared" si="214"/>
        <v>-1</v>
      </c>
      <c r="GR155" s="3">
        <f t="shared" si="215"/>
        <v>-100</v>
      </c>
      <c r="GS155" s="34">
        <f>COUNTIF($D$2:D154,Tabela13[[#This Row],[HomeTeam]])</f>
        <v>8</v>
      </c>
      <c r="GT155" s="34">
        <f>COUNTIF($E$2:E154,Tabela13[[#This Row],[AwayTeam]])</f>
        <v>7</v>
      </c>
      <c r="GU155" s="3">
        <f>IFERROR(AVERAGEIFS($AD$2:AD154,$D$2:D154,Tabela13[[#This Row],[HomeTeam]],$GS$2:GS154,"&gt;="&amp;Tabela13[[#This Row],[Contagem_H]]-5),"")</f>
        <v>0.75170357650267616</v>
      </c>
      <c r="GV155" s="3">
        <f>IFERROR(AVERAGEIFS($G$2:G154,$E$2:E154,Tabela13[[#This Row],[AwayTeam]],$GT$2:GT154,"&gt;="&amp;Tabela13[[#This Row],[Contagem_A]]-5),"")</f>
        <v>1.4</v>
      </c>
      <c r="GW155" s="3">
        <f>IFERROR(AVERAGEIFS($GQ$2:GQ154,$D$2:D154,Tabela13[[#This Row],[HomeTeam]],$GS$2:GS154,"&gt;="&amp;Tabela13[[#This Row],[Contagem_H]]-5),"")</f>
        <v>0.12800000000000003</v>
      </c>
    </row>
    <row r="156" spans="1:205" x14ac:dyDescent="0.25">
      <c r="A156" t="s">
        <v>127</v>
      </c>
      <c r="B156" t="s">
        <v>190</v>
      </c>
      <c r="C156" t="s">
        <v>173</v>
      </c>
      <c r="D156" t="s">
        <v>135</v>
      </c>
      <c r="E156" t="s">
        <v>22</v>
      </c>
      <c r="F156" s="3">
        <v>1</v>
      </c>
      <c r="G156" s="3">
        <v>0</v>
      </c>
      <c r="H156" s="3" t="str">
        <f t="shared" si="216"/>
        <v>H</v>
      </c>
      <c r="I156" s="3">
        <v>4.5</v>
      </c>
      <c r="J156" s="3">
        <v>3.8</v>
      </c>
      <c r="K156" s="3">
        <v>1.73</v>
      </c>
      <c r="L156" s="3">
        <v>1.95</v>
      </c>
      <c r="M156" s="3">
        <v>1.95</v>
      </c>
      <c r="N156" s="3">
        <f t="shared" si="145"/>
        <v>1</v>
      </c>
      <c r="O156" s="3">
        <f t="shared" si="146"/>
        <v>3</v>
      </c>
      <c r="P156" s="3">
        <f t="shared" si="147"/>
        <v>0</v>
      </c>
      <c r="Q156" s="3">
        <f t="shared" si="148"/>
        <v>6.3414799039989145E-2</v>
      </c>
      <c r="R156" s="3">
        <f t="shared" si="149"/>
        <v>2.5641025641025772E-2</v>
      </c>
      <c r="S156" s="3">
        <f t="shared" si="150"/>
        <v>4.7853665956799514</v>
      </c>
      <c r="T156" s="3">
        <f t="shared" si="151"/>
        <v>4.0409762363519581</v>
      </c>
      <c r="U156" s="3">
        <f t="shared" si="152"/>
        <v>1.8397076023391812</v>
      </c>
      <c r="V156" s="3">
        <f t="shared" si="153"/>
        <v>2.0736588581279789</v>
      </c>
      <c r="W156" s="3">
        <f t="shared" si="154"/>
        <v>2.0736588581279789</v>
      </c>
      <c r="X156" s="4">
        <f t="shared" si="155"/>
        <v>0.22222222222222221</v>
      </c>
      <c r="Y156" s="4">
        <f t="shared" si="156"/>
        <v>0.26315789473684209</v>
      </c>
      <c r="Z156" s="4">
        <f t="shared" si="157"/>
        <v>0.5780346820809249</v>
      </c>
      <c r="AA156" s="4">
        <f t="shared" si="158"/>
        <v>0.51282051282051289</v>
      </c>
      <c r="AB156" s="4">
        <f t="shared" si="159"/>
        <v>0.51282051282051289</v>
      </c>
      <c r="AC156" s="4">
        <f t="shared" si="160"/>
        <v>0.61111111111111116</v>
      </c>
      <c r="AD156" s="4">
        <f t="shared" si="161"/>
        <v>0.28901734104046245</v>
      </c>
      <c r="AE156" s="4">
        <f t="shared" si="162"/>
        <v>0.1111111111111111</v>
      </c>
      <c r="AF156" s="4">
        <f t="shared" si="163"/>
        <v>0.78901734104046239</v>
      </c>
      <c r="AG156" s="4">
        <f>IFERROR(AVERAGE(Tabela13[[#This Row],[V1]],Tabela13[[#This Row],[V2]]),"")</f>
        <v>0.45006422607578678</v>
      </c>
      <c r="AH156" s="4">
        <f>IFERROR(AVERAGE(Tabela13[[#This Row],[V1]],Tabela13[[#This Row],[V3]]),"")</f>
        <v>0.36111111111111116</v>
      </c>
      <c r="AI156" s="4">
        <f>IFERROR(AVERAGE(Tabela13[[#This Row],[V1]],Tabela13[[#This Row],[V4]]),"")</f>
        <v>0.70006422607578678</v>
      </c>
      <c r="AJ156" s="4">
        <f>IFERROR(AVERAGE(Tabela13[[#This Row],[V2]],Tabela13[[#This Row],[V1]]),"")</f>
        <v>0.45006422607578678</v>
      </c>
      <c r="AK156" s="4">
        <f>IFERROR(AVERAGE(Tabela13[[#This Row],[V2]],Tabela13[[#This Row],[V3]]),"")</f>
        <v>0.20006422607578678</v>
      </c>
      <c r="AL156" s="4">
        <f>IFERROR(AVERAGE(Tabela13[[#This Row],[V2]],Tabela13[[#This Row],[V4]]),"")</f>
        <v>0.53901734104046239</v>
      </c>
      <c r="AM156" s="4">
        <f>IFERROR(AVERAGE(Tabela13[[#This Row],[V3]],Tabela13[[#This Row],[V1]]),"")</f>
        <v>0.36111111111111116</v>
      </c>
      <c r="AN156" s="4">
        <f>IFERROR(AVERAGE(Tabela13[[#This Row],[V3]],Tabela13[[#This Row],[V2]]),"")</f>
        <v>0.20006422607578678</v>
      </c>
      <c r="AO156" s="4">
        <f>IFERROR(AVERAGE(Tabela13[[#This Row],[V3]],Tabela13[[#This Row],[V4]]),"")</f>
        <v>0.45006422607578678</v>
      </c>
      <c r="AP156" s="4">
        <f>IFERROR(AVERAGE(Tabela13[[#This Row],[V4]],Tabela13[[#This Row],[V1]]),"")</f>
        <v>0.70006422607578678</v>
      </c>
      <c r="AQ156" s="4">
        <f>IFERROR(AVERAGE(Tabela13[[#This Row],[V4]],Tabela13[[#This Row],[V2]]),"")</f>
        <v>0.53901734104046239</v>
      </c>
      <c r="AR156" s="4">
        <f>IFERROR(AVERAGE(Tabela13[[#This Row],[V4]],Tabela13[[#This Row],[V3]]),"")</f>
        <v>0.45006422607578678</v>
      </c>
      <c r="AS156" s="4">
        <f>_xlfn.STDEV.S(Tabela13[[#This Row],[V1]:[V2]])</f>
        <v>0.22775468899489645</v>
      </c>
      <c r="AT156" s="4">
        <f>_xlfn.STDEV.S(Tabela13[[#This Row],[V1]],Tabela13[[#This Row],[V3]])</f>
        <v>0.35355339059327379</v>
      </c>
      <c r="AU156" s="4">
        <f>_xlfn.STDEV.S(Tabela13[[#This Row],[V1]],Tabela13[[#This Row],[V4]])</f>
        <v>0.12579870159837753</v>
      </c>
      <c r="AV156" s="4">
        <f>_xlfn.STDEV.S(Tabela13[[#This Row],[V2]],Tabela13[[#This Row],[V1]])</f>
        <v>0.22775468899489645</v>
      </c>
      <c r="AW156" s="4">
        <f>_xlfn.STDEV.S(Tabela13[[#This Row],[V2]],Tabela13[[#This Row],[V3]])</f>
        <v>0.12579870159837747</v>
      </c>
      <c r="AX156" s="4">
        <f>_xlfn.STDEV.S(Tabela13[[#This Row],[V42]],Tabela13[[#This Row],[V44]])</f>
        <v>0.5813080795881701</v>
      </c>
      <c r="AY156" s="4">
        <f>_xlfn.STDEV.S(Tabela13[[#This Row],[V3]],Tabela13[[#This Row],[V1]])</f>
        <v>0.35355339059327379</v>
      </c>
      <c r="AZ156" s="4">
        <f>_xlfn.STDEV.S(Tabela13[[#This Row],[V3]],Tabela13[[#This Row],[V2]])</f>
        <v>0.12579870159837747</v>
      </c>
      <c r="BA156" s="4">
        <f>_xlfn.STDEV.S(Tabela13[[#This Row],[V3]],Tabela13[[#This Row],[V4]])</f>
        <v>0.4793520921916512</v>
      </c>
      <c r="BB156" s="4">
        <f>_xlfn.STDEV.S(Tabela13[[#This Row],[V4]],Tabela13[[#This Row],[V1]])</f>
        <v>0.12579870159837753</v>
      </c>
      <c r="BC156" s="4">
        <f>_xlfn.STDEV.S(Tabela13[[#This Row],[V4]],Tabela13[[#This Row],[V2]])</f>
        <v>0.35355339059327379</v>
      </c>
      <c r="BD156" s="4">
        <f>_xlfn.STDEV.S(Tabela13[[#This Row],[V4]],Tabela13[[#This Row],[V3]])</f>
        <v>0.4793520921916512</v>
      </c>
      <c r="BE156" s="4">
        <f>Tabela13[[#This Row],[V17]]/Tabela13[[#This Row],[V5]]</f>
        <v>0.50604930540856763</v>
      </c>
      <c r="BF156" s="4">
        <f>Tabela13[[#This Row],[V18]]/Tabela13[[#This Row],[V6]]</f>
        <v>0.97907092779675808</v>
      </c>
      <c r="BG156" s="4">
        <f>Tabela13[[#This Row],[V19]]/Tabela13[[#This Row],[V7]]</f>
        <v>0.17969594347584752</v>
      </c>
      <c r="BH156" s="4">
        <f>Tabela13[[#This Row],[V20]]/Tabela13[[#This Row],[V8]]</f>
        <v>0.50604930540856763</v>
      </c>
      <c r="BI156" s="4">
        <f>Tabela13[[#This Row],[V21]]/Tabela13[[#This Row],[V9]]</f>
        <v>0.62879158391227519</v>
      </c>
      <c r="BJ156" s="4">
        <f>Tabela13[[#This Row],[V22]]/Tabela13[[#This Row],[V10]]</f>
        <v>1.0784589573056669</v>
      </c>
      <c r="BK156" s="4">
        <f>Tabela13[[#This Row],[V23]]/Tabela13[[#This Row],[V11]]</f>
        <v>0.97907092779675808</v>
      </c>
      <c r="BL156" s="4">
        <f>Tabela13[[#This Row],[V24]]/Tabela13[[#This Row],[V12]]</f>
        <v>0.62879158391227519</v>
      </c>
      <c r="BM156" s="4">
        <f>Tabela13[[#This Row],[V25]]/Tabela13[[#This Row],[V13]]</f>
        <v>1.0650748591400656</v>
      </c>
      <c r="BN156" s="4">
        <f>Tabela13[[#This Row],[V26]]/Tabela13[[#This Row],[V14]]</f>
        <v>0.17969594347584752</v>
      </c>
      <c r="BO156" s="4">
        <f>Tabela13[[#This Row],[V27]]/Tabela13[[#This Row],[V15]]</f>
        <v>0.65592210801754824</v>
      </c>
      <c r="BP156" s="4">
        <f>Tabela13[[#This Row],[V28]]/Tabela13[[#This Row],[V16]]</f>
        <v>1.0650748591400656</v>
      </c>
      <c r="BQ156" s="4">
        <f>Tabela13[[#This Row],[V1]]-Tabela13[[#This Row],[V2]]</f>
        <v>0.32209377007064871</v>
      </c>
      <c r="BR156" s="4">
        <f>Tabela13[[#This Row],[V1]]-Tabela13[[#This Row],[V3]]</f>
        <v>0.5</v>
      </c>
      <c r="BS156" s="4">
        <f>Tabela13[[#This Row],[V1]]-Tabela13[[#This Row],[V4]]</f>
        <v>-0.17790622992935123</v>
      </c>
      <c r="BT156" s="4">
        <f>Tabela13[[#This Row],[V2]]-Tabela13[[#This Row],[V1]]</f>
        <v>-0.32209377007064871</v>
      </c>
      <c r="BU156" s="4">
        <f>Tabela13[[#This Row],[V2]]-Tabela13[[#This Row],[V3]]</f>
        <v>0.17790622992935134</v>
      </c>
      <c r="BV156" s="4">
        <f>Tabela13[[#This Row],[V2]]-Tabela13[[#This Row],[V4]]</f>
        <v>-0.49999999999999994</v>
      </c>
      <c r="BW156" s="4">
        <f>AVERAGE(Tabela13[[#This Row],[V41]],Tabela13[[#This Row],[V42]])</f>
        <v>0.41104688503532438</v>
      </c>
      <c r="BX156" s="4">
        <f>AVERAGE(Tabela13[[#This Row],[V41]],Tabela13[[#This Row],[V43]])</f>
        <v>7.2093770070648738E-2</v>
      </c>
      <c r="BY156" s="4">
        <f>AVERAGE(Tabela13[[#This Row],[V41]],Tabela13[[#This Row],[V44]])</f>
        <v>0</v>
      </c>
      <c r="BZ156" s="4">
        <f>AVERAGE(Tabela13[[#This Row],[V41]],Tabela13[[#This Row],[V45]])</f>
        <v>0.25</v>
      </c>
      <c r="CA156" s="4">
        <f>AVERAGE(Tabela13[[#This Row],[V41]],Tabela13[[#This Row],[V46]])</f>
        <v>-8.8953114964675617E-2</v>
      </c>
      <c r="CB156" s="4">
        <f>AVERAGE(Tabela13[[#This Row],[V42]],Tabela13[[#This Row],[V41]])</f>
        <v>0.41104688503532438</v>
      </c>
      <c r="CC156" s="4">
        <f>AVERAGE(Tabela13[[#This Row],[V42]],Tabela13[[#This Row],[V43]])</f>
        <v>0.16104688503532438</v>
      </c>
      <c r="CD156" s="4">
        <f>AVERAGE(Tabela13[[#This Row],[V42]],Tabela13[[#This Row],[V44]])</f>
        <v>8.8953114964675645E-2</v>
      </c>
      <c r="CE156" s="4">
        <f>AVERAGE(Tabela13[[#This Row],[V42]],Tabela13[[#This Row],[V45]])</f>
        <v>0.33895311496467567</v>
      </c>
      <c r="CF156" s="4">
        <f>AVERAGE(Tabela13[[#This Row],[V42]],Tabela13[[#This Row],[V46]])</f>
        <v>0</v>
      </c>
      <c r="CG156" s="4">
        <f>AVERAGE(Tabela13[[#This Row],[V43]],Tabela13[[#This Row],[V41]])</f>
        <v>7.2093770070648738E-2</v>
      </c>
      <c r="CH156" s="4">
        <f>AVERAGE(Tabela13[[#This Row],[V43]],Tabela13[[#This Row],[V42]])</f>
        <v>0.16104688503532438</v>
      </c>
      <c r="CI156" s="4">
        <f>AVERAGE(Tabela13[[#This Row],[V43]],Tabela13[[#This Row],[V44]])</f>
        <v>-0.24999999999999997</v>
      </c>
      <c r="CJ156" s="4">
        <f>AVERAGE(Tabela13[[#This Row],[V43]],Tabela13[[#This Row],[V45]])</f>
        <v>0</v>
      </c>
      <c r="CK156" s="4">
        <f>AVERAGE(Tabela13[[#This Row],[V43]],Tabela13[[#This Row],[V46]])</f>
        <v>-0.33895311496467562</v>
      </c>
      <c r="CL156" s="4">
        <f>AVERAGE(Tabela13[[#This Row],[V44]],Tabela13[[#This Row],[V41]])</f>
        <v>0</v>
      </c>
      <c r="CM156" s="4">
        <f>AVERAGE(Tabela13[[#This Row],[V44]],Tabela13[[#This Row],[V42]])</f>
        <v>8.8953114964675645E-2</v>
      </c>
      <c r="CN156" s="4">
        <f>AVERAGE(Tabela13[[#This Row],[V44]],Tabela13[[#This Row],[V43]])</f>
        <v>-0.24999999999999997</v>
      </c>
      <c r="CO156" s="4">
        <f>AVERAGE(Tabela13[[#This Row],[V44]],Tabela13[[#This Row],[V45]])</f>
        <v>-7.2093770070648683E-2</v>
      </c>
      <c r="CP156" s="4">
        <f>AVERAGE(Tabela13[[#This Row],[V44]],Tabela13[[#This Row],[V46]])</f>
        <v>-0.41104688503532433</v>
      </c>
      <c r="CQ156" s="4">
        <f>AVERAGE(Tabela13[[#This Row],[V45]],Tabela13[[#This Row],[V41]])</f>
        <v>0.25</v>
      </c>
      <c r="CR156" s="4">
        <f>AVERAGE(Tabela13[[#This Row],[V45]],Tabela13[[#This Row],[V42]])</f>
        <v>0.33895311496467567</v>
      </c>
      <c r="CS156" s="4">
        <f>AVERAGE(Tabela13[[#This Row],[V45]],Tabela13[[#This Row],[V43]])</f>
        <v>0</v>
      </c>
      <c r="CT156" s="4">
        <f>AVERAGE(Tabela13[[#This Row],[V45]],Tabela13[[#This Row],[V44]])</f>
        <v>-7.2093770070648683E-2</v>
      </c>
      <c r="CU156" s="4">
        <f>AVERAGE(Tabela13[[#This Row],[V45]],Tabela13[[#This Row],[V46]])</f>
        <v>-0.1610468850353243</v>
      </c>
      <c r="CV156" s="4">
        <f>AVERAGE(Tabela13[[#This Row],[V46]],Tabela13[[#This Row],[V41]])</f>
        <v>-8.8953114964675617E-2</v>
      </c>
      <c r="CW156" s="4">
        <f>AVERAGE(Tabela13[[#This Row],[V46]],Tabela13[[#This Row],[V42]])</f>
        <v>0</v>
      </c>
      <c r="CX156" s="4">
        <f>AVERAGE(Tabela13[[#This Row],[V46]],Tabela13[[#This Row],[V43]])</f>
        <v>-0.33895311496467562</v>
      </c>
      <c r="CY156" s="4">
        <f>AVERAGE(Tabela13[[#This Row],[V46]],Tabela13[[#This Row],[V44]])</f>
        <v>-0.41104688503532433</v>
      </c>
      <c r="CZ156" s="4">
        <f>AVERAGE(Tabela13[[#This Row],[V46]],Tabela13[[#This Row],[V45]])</f>
        <v>-0.1610468850353243</v>
      </c>
      <c r="DA156" s="3">
        <f>_xlfn.STDEV.S(Tabela13[[#This Row],[V41]],Tabela13[[#This Row],[V42]])</f>
        <v>0.1257987015983773</v>
      </c>
      <c r="DB156" s="3">
        <f>_xlfn.STDEV.S(Tabela13[[#This Row],[V41]],Tabela13[[#This Row],[V43]])</f>
        <v>0.35355339059327373</v>
      </c>
      <c r="DC156" s="3">
        <f>_xlfn.STDEV.S(Tabela13[[#This Row],[V41]],Tabela13[[#This Row],[V44]])</f>
        <v>0.45550937798979269</v>
      </c>
      <c r="DD156" s="3">
        <f>_xlfn.STDEV.S(Tabela13[[#This Row],[V41]],Tabela13[[#This Row],[V45]])</f>
        <v>0.10195598739651905</v>
      </c>
      <c r="DE156" s="3">
        <f>_xlfn.STDEV.S(Tabela13[[#This Row],[V41]],Tabela13[[#This Row],[V46]])</f>
        <v>0.5813080795881701</v>
      </c>
      <c r="DF156" s="3">
        <f>_xlfn.STDEV.S(Tabela13[[#This Row],[V42]],Tabela13[[#This Row],[V41]])</f>
        <v>0.1257987015983773</v>
      </c>
      <c r="DG156" s="3">
        <f>_xlfn.STDEV.S(Tabela13[[#This Row],[V42]],Tabela13[[#This Row],[V43]])</f>
        <v>0.47935209219165115</v>
      </c>
      <c r="DH156" s="3">
        <f>_xlfn.STDEV.S(Tabela13[[#This Row],[V42]],Tabela13[[#This Row],[V44]])</f>
        <v>0.5813080795881701</v>
      </c>
      <c r="DI156" s="3">
        <f>_xlfn.STDEV.S(Tabela13[[#This Row],[V42]],Tabela13[[#This Row],[V45]])</f>
        <v>0.22775468899489629</v>
      </c>
      <c r="DJ156" s="3">
        <f>_xlfn.STDEV.S(Tabela13[[#This Row],[V42]],Tabela13[[#This Row],[V46]])</f>
        <v>0.70710678118654746</v>
      </c>
      <c r="DK156" s="3">
        <f>_xlfn.STDEV.S(Tabela13[[#This Row],[V43]],Tabela13[[#This Row],[V41]])</f>
        <v>0.35355339059327373</v>
      </c>
      <c r="DL156" s="3">
        <f>_xlfn.STDEV.S(Tabela13[[#This Row],[V43]],Tabela13[[#This Row],[V42]])</f>
        <v>0.47935209219165115</v>
      </c>
      <c r="DM156" s="3">
        <f>_xlfn.STDEV.S(Tabela13[[#This Row],[V43]],Tabela13[[#This Row],[V44]])</f>
        <v>0.10195598739651891</v>
      </c>
      <c r="DN156" s="3">
        <f>_xlfn.STDEV.S(Tabela13[[#This Row],[V43]],Tabela13[[#This Row],[V45]])</f>
        <v>0.25159740319675483</v>
      </c>
      <c r="DO156" s="3">
        <f>_xlfn.STDEV.S(Tabela13[[#This Row],[V43]],Tabela13[[#This Row],[V46]])</f>
        <v>0.22775468899489629</v>
      </c>
      <c r="DP156" s="3">
        <f>_xlfn.STDEV.S(Tabela13[[#This Row],[V44]],Tabela13[[#This Row],[V41]])</f>
        <v>0.45550937798979269</v>
      </c>
      <c r="DQ156" s="3">
        <f>_xlfn.STDEV.S(Tabela13[[#This Row],[V44]],Tabela13[[#This Row],[V42]])</f>
        <v>0.5813080795881701</v>
      </c>
      <c r="DR156" s="3">
        <f>_xlfn.STDEV.S(Tabela13[[#This Row],[V44]],Tabela13[[#This Row],[V43]])</f>
        <v>0.10195598739651891</v>
      </c>
      <c r="DS156" s="3">
        <f>_xlfn.STDEV.S(Tabela13[[#This Row],[V44]],Tabela13[[#This Row],[V45]])</f>
        <v>0.35355339059327379</v>
      </c>
      <c r="DT156" s="3">
        <f>_xlfn.STDEV.S(Tabela13[[#This Row],[V44]],Tabela13[[#This Row],[V46]])</f>
        <v>0.1257987015983773</v>
      </c>
      <c r="DU156" s="3">
        <f>_xlfn.STDEV.S(Tabela13[[#This Row],[V45]],Tabela13[[#This Row],[V41]])</f>
        <v>0.10195598739651905</v>
      </c>
      <c r="DV156" s="3">
        <f>_xlfn.STDEV.S(Tabela13[[#This Row],[V45]],Tabela13[[#This Row],[V42]])</f>
        <v>0.22775468899489629</v>
      </c>
      <c r="DW156" s="3">
        <f>_xlfn.STDEV.S(Tabela13[[#This Row],[V45]],Tabela13[[#This Row],[V43]])</f>
        <v>0.25159740319675483</v>
      </c>
      <c r="DX156" s="3">
        <f>_xlfn.STDEV.S(Tabela13[[#This Row],[V45]],Tabela13[[#This Row],[V44]])</f>
        <v>0.35355339059327379</v>
      </c>
      <c r="DY156" s="3">
        <f>_xlfn.STDEV.S(Tabela13[[#This Row],[V45]],Tabela13[[#This Row],[V46]])</f>
        <v>0.47935209219165115</v>
      </c>
      <c r="DZ156" s="3">
        <f>_xlfn.STDEV.S(Tabela13[[#This Row],[V46]],Tabela13[[#This Row],[V41]])</f>
        <v>0.5813080795881701</v>
      </c>
      <c r="EA156" s="3">
        <f>_xlfn.STDEV.S(Tabela13[[#This Row],[V46]],Tabela13[[#This Row],[V42]])</f>
        <v>0.70710678118654746</v>
      </c>
      <c r="EB156" s="3">
        <f>_xlfn.STDEV.S(Tabela13[[#This Row],[V46]],Tabela13[[#This Row],[V43]])</f>
        <v>0.22775468899489629</v>
      </c>
      <c r="EC156" s="3">
        <f>_xlfn.STDEV.S(Tabela13[[#This Row],[V46]],Tabela13[[#This Row],[V44]])</f>
        <v>0.1257987015983773</v>
      </c>
      <c r="ED156" s="3">
        <f>_xlfn.STDEV.S(Tabela13[[#This Row],[V46]],Tabela13[[#This Row],[V45]])</f>
        <v>0.47935209219165115</v>
      </c>
      <c r="EE156" s="3">
        <f t="shared" si="164"/>
        <v>0.30604465373230227</v>
      </c>
      <c r="EF156" s="3">
        <f t="shared" si="165"/>
        <v>4.9040768744207286</v>
      </c>
      <c r="EG156" s="3" t="str">
        <f t="shared" si="166"/>
        <v/>
      </c>
      <c r="EH156" s="3">
        <f t="shared" si="167"/>
        <v>0.40782394958607621</v>
      </c>
      <c r="EI156" s="3">
        <f t="shared" si="168"/>
        <v>-6.5349940788359655</v>
      </c>
      <c r="EJ156" s="3">
        <f t="shared" si="169"/>
        <v>0.30604465373230227</v>
      </c>
      <c r="EK156" s="3">
        <f t="shared" si="170"/>
        <v>2.9764754039577292</v>
      </c>
      <c r="EL156" s="3">
        <f t="shared" si="171"/>
        <v>6.5349940788359637</v>
      </c>
      <c r="EM156" s="3">
        <f t="shared" si="172"/>
        <v>0.6719356717480881</v>
      </c>
      <c r="EN156" s="3" t="str">
        <f t="shared" si="173"/>
        <v/>
      </c>
      <c r="EO156" s="3">
        <f t="shared" si="174"/>
        <v>4.9040768744207286</v>
      </c>
      <c r="EP156" s="3">
        <f t="shared" si="175"/>
        <v>2.9764754039577292</v>
      </c>
      <c r="EQ156" s="3">
        <f t="shared" si="176"/>
        <v>-0.40782394958607571</v>
      </c>
      <c r="ER156" s="3" t="str">
        <f t="shared" si="177"/>
        <v/>
      </c>
      <c r="ES156" s="3" t="str">
        <f t="shared" si="178"/>
        <v/>
      </c>
      <c r="ET156" s="3" t="str">
        <f t="shared" si="179"/>
        <v/>
      </c>
      <c r="EU156" s="3" t="str">
        <f t="shared" si="180"/>
        <v/>
      </c>
      <c r="EV156" s="3">
        <f t="shared" si="181"/>
        <v>-0.40782394958607571</v>
      </c>
      <c r="EW156" s="3">
        <f t="shared" si="182"/>
        <v>-4.904076874420733</v>
      </c>
      <c r="EX156" s="3">
        <f t="shared" si="183"/>
        <v>-0.30604465373230227</v>
      </c>
      <c r="EY156" s="3">
        <f t="shared" si="184"/>
        <v>0.40782394958607621</v>
      </c>
      <c r="EZ156" s="3">
        <f t="shared" si="185"/>
        <v>0.6719356717480881</v>
      </c>
      <c r="FA156" s="3" t="str">
        <f t="shared" si="186"/>
        <v/>
      </c>
      <c r="FB156" s="3">
        <f t="shared" si="187"/>
        <v>-4.904076874420733</v>
      </c>
      <c r="FC156" s="3">
        <f t="shared" si="188"/>
        <v>-2.976475403957731</v>
      </c>
      <c r="FD156" s="3">
        <f t="shared" si="189"/>
        <v>-6.5349940788359655</v>
      </c>
      <c r="FE156" s="3" t="str">
        <f t="shared" si="190"/>
        <v/>
      </c>
      <c r="FF156" s="3">
        <f t="shared" si="191"/>
        <v>-0.67193567174808821</v>
      </c>
      <c r="FG156" s="3">
        <f t="shared" si="192"/>
        <v>-0.30604465373230227</v>
      </c>
      <c r="FH156" s="3">
        <f t="shared" si="193"/>
        <v>-2.976475403957731</v>
      </c>
      <c r="FI156" s="4">
        <f t="shared" si="194"/>
        <v>0.5780346820809249</v>
      </c>
      <c r="FJ156" s="4">
        <f t="shared" si="195"/>
        <v>0</v>
      </c>
      <c r="FK156" s="4">
        <f t="shared" si="196"/>
        <v>0.87437617216058994</v>
      </c>
      <c r="FL156" s="4">
        <f t="shared" si="197"/>
        <v>1.8781588734543377</v>
      </c>
      <c r="FM156" s="4">
        <f>Tabela13[[#This Row],[V139]]-Tabela13[[#This Row],[V140]]</f>
        <v>-1.0037827012937477</v>
      </c>
      <c r="FN156" s="4">
        <f>Tabela13[[#This Row],[V1]]-Tabela13[[#This Row],[V2]]/2</f>
        <v>0.46660244059087996</v>
      </c>
      <c r="FO156" s="4">
        <f>Tabela13[[#This Row],[V1]]-Tabela13[[#This Row],[V3]]/2</f>
        <v>0.55555555555555558</v>
      </c>
      <c r="FP156" s="4">
        <f>Tabela13[[#This Row],[V1]]-Tabela13[[#This Row],[V4]]/2</f>
        <v>0.21660244059087996</v>
      </c>
      <c r="FQ156" s="4">
        <f>Tabela13[[#This Row],[V2]]-Tabela13[[#This Row],[V1]]/2</f>
        <v>-1.653821451509313E-2</v>
      </c>
      <c r="FR156" s="4">
        <f>Tabela13[[#This Row],[V2]]-Tabela13[[#This Row],[V3]]/2</f>
        <v>0.2334617854849069</v>
      </c>
      <c r="FS156" s="4">
        <f>Tabela13[[#This Row],[V2]]-Tabela13[[#This Row],[V4]]/2</f>
        <v>-0.10549132947976875</v>
      </c>
      <c r="FT156" s="4">
        <f t="shared" si="198"/>
        <v>0.43657441812480141</v>
      </c>
      <c r="FU156" s="4">
        <f t="shared" si="199"/>
        <v>0.50709850439233695</v>
      </c>
      <c r="FV156" s="4">
        <f t="shared" si="200"/>
        <v>0.21330729512453189</v>
      </c>
      <c r="FW156" s="4">
        <f t="shared" si="201"/>
        <v>-1.6536706959470522E-2</v>
      </c>
      <c r="FX156" s="4">
        <f t="shared" si="202"/>
        <v>0.22935374955713872</v>
      </c>
      <c r="FY156" s="4">
        <f t="shared" si="203"/>
        <v>-0.10510260444025905</v>
      </c>
      <c r="FZ156" s="4">
        <f t="shared" si="204"/>
        <v>78.583395262464265</v>
      </c>
      <c r="GA156" s="4">
        <f t="shared" si="205"/>
        <v>91.277730790620652</v>
      </c>
      <c r="GB156" s="4">
        <f t="shared" si="206"/>
        <v>38.395313122415743</v>
      </c>
      <c r="GC156" s="4">
        <f t="shared" si="207"/>
        <v>-2.9766072527046936</v>
      </c>
      <c r="GD156" s="4">
        <f t="shared" si="208"/>
        <v>41.283674920284966</v>
      </c>
      <c r="GE156" s="4">
        <f t="shared" si="209"/>
        <v>-18.918468799246629</v>
      </c>
      <c r="GF156" s="4">
        <f>Tabela13[[#This Row],[V1]]-Tabela13[[#This Row],[V2]]/Tabela13[[#This Row],[V2]]</f>
        <v>-0.38888888888888884</v>
      </c>
      <c r="GG156" s="4">
        <f>Tabela13[[#This Row],[V1]]-Tabela13[[#This Row],[V3]]/Tabela13[[#This Row],[V3]]</f>
        <v>-0.38888888888888884</v>
      </c>
      <c r="GH156" s="4">
        <f>Tabela13[[#This Row],[V1]]-Tabela13[[#This Row],[V4]]/Tabela13[[#This Row],[V4]]</f>
        <v>-0.38888888888888884</v>
      </c>
      <c r="GI156" s="4">
        <f>Tabela13[[#This Row],[V2]]-Tabela13[[#This Row],[V1]]/Tabela13[[#This Row],[V1]]</f>
        <v>-0.71098265895953761</v>
      </c>
      <c r="GJ156" s="4">
        <f>Tabela13[[#This Row],[V2]]-Tabela13[[#This Row],[V3]]/Tabela13[[#This Row],[V3]]</f>
        <v>-0.71098265895953761</v>
      </c>
      <c r="GK156" s="4">
        <f>Tabela13[[#This Row],[V2]]-Tabela13[[#This Row],[V4]]/Tabela13[[#This Row],[V4]]</f>
        <v>-0.71098265895953761</v>
      </c>
      <c r="GL156" s="4">
        <f t="shared" si="210"/>
        <v>0.30640421376980398</v>
      </c>
      <c r="GM156" s="4">
        <f t="shared" si="211"/>
        <v>0.45006422607578678</v>
      </c>
      <c r="GN156" s="4">
        <f t="shared" si="212"/>
        <v>0.68080108575038856</v>
      </c>
      <c r="GO156" s="3">
        <f t="shared" si="213"/>
        <v>1</v>
      </c>
      <c r="GP156" s="3">
        <v>100</v>
      </c>
      <c r="GQ156" s="3">
        <f t="shared" si="214"/>
        <v>3.5</v>
      </c>
      <c r="GR156" s="3">
        <f t="shared" si="215"/>
        <v>350</v>
      </c>
      <c r="GS156" s="34">
        <f>COUNTIF($D$2:D155,Tabela13[[#This Row],[HomeTeam]])</f>
        <v>8</v>
      </c>
      <c r="GT156" s="34">
        <f>COUNTIF($E$2:E155,Tabela13[[#This Row],[AwayTeam]])</f>
        <v>7</v>
      </c>
      <c r="GU156" s="3">
        <f>IFERROR(AVERAGEIFS($AD$2:AD155,$D$2:D155,Tabela13[[#This Row],[HomeTeam]],$GS$2:GS155,"&gt;="&amp;Tabela13[[#This Row],[Contagem_H]]-5),"")</f>
        <v>1.9242003335617841</v>
      </c>
      <c r="GV156" s="3">
        <f>IFERROR(AVERAGEIFS($G$2:G155,$E$2:E155,Tabela13[[#This Row],[AwayTeam]],$GT$2:GT155,"&gt;="&amp;Tabela13[[#This Row],[Contagem_A]]-5),"")</f>
        <v>1</v>
      </c>
      <c r="GW156" s="3">
        <f>IFERROR(AVERAGEIFS($GQ$2:GQ155,$D$2:D155,Tabela13[[#This Row],[HomeTeam]],$GS$2:GS155,"&gt;="&amp;Tabela13[[#This Row],[Contagem_H]]-5),"")</f>
        <v>-0.15999999999999998</v>
      </c>
    </row>
    <row r="157" spans="1:205" x14ac:dyDescent="0.25">
      <c r="A157" t="s">
        <v>127</v>
      </c>
      <c r="B157" t="s">
        <v>190</v>
      </c>
      <c r="C157" t="s">
        <v>173</v>
      </c>
      <c r="D157" t="s">
        <v>26</v>
      </c>
      <c r="E157" t="s">
        <v>133</v>
      </c>
      <c r="F157" s="3">
        <v>1</v>
      </c>
      <c r="G157" s="3">
        <v>1</v>
      </c>
      <c r="H157" s="3" t="str">
        <f t="shared" si="216"/>
        <v>D</v>
      </c>
      <c r="I157" s="3">
        <v>1.91</v>
      </c>
      <c r="J157" s="3">
        <v>3.25</v>
      </c>
      <c r="K157" s="3">
        <v>4.33</v>
      </c>
      <c r="L157" s="3">
        <v>2.4</v>
      </c>
      <c r="M157" s="3">
        <v>1.53</v>
      </c>
      <c r="N157" s="3">
        <f t="shared" si="145"/>
        <v>2</v>
      </c>
      <c r="O157" s="3">
        <f t="shared" si="146"/>
        <v>1</v>
      </c>
      <c r="P157" s="3">
        <f t="shared" si="147"/>
        <v>1</v>
      </c>
      <c r="Q157" s="3">
        <f t="shared" si="148"/>
        <v>6.2199399333481509E-2</v>
      </c>
      <c r="R157" s="3">
        <f t="shared" si="149"/>
        <v>7.026143790849676E-2</v>
      </c>
      <c r="S157" s="3">
        <f t="shared" si="150"/>
        <v>2.0288008527269494</v>
      </c>
      <c r="T157" s="3">
        <f t="shared" si="151"/>
        <v>3.4521480478338149</v>
      </c>
      <c r="U157" s="3">
        <f t="shared" si="152"/>
        <v>4.5993233991139748</v>
      </c>
      <c r="V157" s="3">
        <f t="shared" si="153"/>
        <v>2.5492785584003554</v>
      </c>
      <c r="W157" s="3">
        <f t="shared" si="154"/>
        <v>1.6251650809802267</v>
      </c>
      <c r="X157" s="4">
        <f t="shared" si="155"/>
        <v>0.52356020942408377</v>
      </c>
      <c r="Y157" s="4">
        <f t="shared" si="156"/>
        <v>0.30769230769230771</v>
      </c>
      <c r="Z157" s="4">
        <f t="shared" si="157"/>
        <v>0.23094688221709006</v>
      </c>
      <c r="AA157" s="4">
        <f t="shared" si="158"/>
        <v>0.41666666666666669</v>
      </c>
      <c r="AB157" s="4">
        <f t="shared" si="159"/>
        <v>0.65359477124183007</v>
      </c>
      <c r="AC157" s="4">
        <f t="shared" si="160"/>
        <v>0.76178010471204183</v>
      </c>
      <c r="AD157" s="4">
        <f t="shared" si="161"/>
        <v>0.61547344110854507</v>
      </c>
      <c r="AE157" s="4">
        <f t="shared" si="162"/>
        <v>0.76178010471204183</v>
      </c>
      <c r="AF157" s="4">
        <f t="shared" si="163"/>
        <v>0.61547344110854507</v>
      </c>
      <c r="AG157" s="4">
        <f>IFERROR(AVERAGE(Tabela13[[#This Row],[V1]],Tabela13[[#This Row],[V2]]),"")</f>
        <v>0.68862677291029351</v>
      </c>
      <c r="AH157" s="4">
        <f>IFERROR(AVERAGE(Tabela13[[#This Row],[V1]],Tabela13[[#This Row],[V3]]),"")</f>
        <v>0.76178010471204183</v>
      </c>
      <c r="AI157" s="4">
        <f>IFERROR(AVERAGE(Tabela13[[#This Row],[V1]],Tabela13[[#This Row],[V4]]),"")</f>
        <v>0.68862677291029351</v>
      </c>
      <c r="AJ157" s="4">
        <f>IFERROR(AVERAGE(Tabela13[[#This Row],[V2]],Tabela13[[#This Row],[V1]]),"")</f>
        <v>0.68862677291029351</v>
      </c>
      <c r="AK157" s="4">
        <f>IFERROR(AVERAGE(Tabela13[[#This Row],[V2]],Tabela13[[#This Row],[V3]]),"")</f>
        <v>0.68862677291029351</v>
      </c>
      <c r="AL157" s="4">
        <f>IFERROR(AVERAGE(Tabela13[[#This Row],[V2]],Tabela13[[#This Row],[V4]]),"")</f>
        <v>0.61547344110854507</v>
      </c>
      <c r="AM157" s="4">
        <f>IFERROR(AVERAGE(Tabela13[[#This Row],[V3]],Tabela13[[#This Row],[V1]]),"")</f>
        <v>0.76178010471204183</v>
      </c>
      <c r="AN157" s="4">
        <f>IFERROR(AVERAGE(Tabela13[[#This Row],[V3]],Tabela13[[#This Row],[V2]]),"")</f>
        <v>0.68862677291029351</v>
      </c>
      <c r="AO157" s="4">
        <f>IFERROR(AVERAGE(Tabela13[[#This Row],[V3]],Tabela13[[#This Row],[V4]]),"")</f>
        <v>0.68862677291029351</v>
      </c>
      <c r="AP157" s="4">
        <f>IFERROR(AVERAGE(Tabela13[[#This Row],[V4]],Tabela13[[#This Row],[V1]]),"")</f>
        <v>0.68862677291029351</v>
      </c>
      <c r="AQ157" s="4">
        <f>IFERROR(AVERAGE(Tabela13[[#This Row],[V4]],Tabela13[[#This Row],[V2]]),"")</f>
        <v>0.61547344110854507</v>
      </c>
      <c r="AR157" s="4">
        <f>IFERROR(AVERAGE(Tabela13[[#This Row],[V4]],Tabela13[[#This Row],[V3]]),"")</f>
        <v>0.68862677291029351</v>
      </c>
      <c r="AS157" s="4">
        <f>_xlfn.STDEV.S(Tabela13[[#This Row],[V1]:[V2]])</f>
        <v>0.10345443396681067</v>
      </c>
      <c r="AT157" s="4">
        <f>_xlfn.STDEV.S(Tabela13[[#This Row],[V1]],Tabela13[[#This Row],[V3]])</f>
        <v>0</v>
      </c>
      <c r="AU157" s="4">
        <f>_xlfn.STDEV.S(Tabela13[[#This Row],[V1]],Tabela13[[#This Row],[V4]])</f>
        <v>0.10345443396681067</v>
      </c>
      <c r="AV157" s="4">
        <f>_xlfn.STDEV.S(Tabela13[[#This Row],[V2]],Tabela13[[#This Row],[V1]])</f>
        <v>0.10345443396681067</v>
      </c>
      <c r="AW157" s="4">
        <f>_xlfn.STDEV.S(Tabela13[[#This Row],[V2]],Tabela13[[#This Row],[V3]])</f>
        <v>0.10345443396681067</v>
      </c>
      <c r="AX157" s="4">
        <f>_xlfn.STDEV.S(Tabela13[[#This Row],[V42]],Tabela13[[#This Row],[V44]])</f>
        <v>0.1034544339668116</v>
      </c>
      <c r="AY157" s="4">
        <f>_xlfn.STDEV.S(Tabela13[[#This Row],[V3]],Tabela13[[#This Row],[V1]])</f>
        <v>0</v>
      </c>
      <c r="AZ157" s="4">
        <f>_xlfn.STDEV.S(Tabela13[[#This Row],[V3]],Tabela13[[#This Row],[V2]])</f>
        <v>0.10345443396681067</v>
      </c>
      <c r="BA157" s="4">
        <f>_xlfn.STDEV.S(Tabela13[[#This Row],[V3]],Tabela13[[#This Row],[V4]])</f>
        <v>0.10345443396681067</v>
      </c>
      <c r="BB157" s="4">
        <f>_xlfn.STDEV.S(Tabela13[[#This Row],[V4]],Tabela13[[#This Row],[V1]])</f>
        <v>0.10345443396681067</v>
      </c>
      <c r="BC157" s="4">
        <f>_xlfn.STDEV.S(Tabela13[[#This Row],[V4]],Tabela13[[#This Row],[V2]])</f>
        <v>0</v>
      </c>
      <c r="BD157" s="4">
        <f>_xlfn.STDEV.S(Tabela13[[#This Row],[V4]],Tabela13[[#This Row],[V3]])</f>
        <v>0.10345443396681067</v>
      </c>
      <c r="BE157" s="4">
        <f>Tabela13[[#This Row],[V17]]/Tabela13[[#This Row],[V5]]</f>
        <v>0.1502329535193479</v>
      </c>
      <c r="BF157" s="4">
        <f>Tabela13[[#This Row],[V18]]/Tabela13[[#This Row],[V6]]</f>
        <v>0</v>
      </c>
      <c r="BG157" s="4">
        <f>Tabela13[[#This Row],[V19]]/Tabela13[[#This Row],[V7]]</f>
        <v>0.1502329535193479</v>
      </c>
      <c r="BH157" s="4">
        <f>Tabela13[[#This Row],[V20]]/Tabela13[[#This Row],[V8]]</f>
        <v>0.1502329535193479</v>
      </c>
      <c r="BI157" s="4">
        <f>Tabela13[[#This Row],[V21]]/Tabela13[[#This Row],[V9]]</f>
        <v>0.1502329535193479</v>
      </c>
      <c r="BJ157" s="4">
        <f>Tabela13[[#This Row],[V22]]/Tabela13[[#This Row],[V10]]</f>
        <v>0.16808919289917232</v>
      </c>
      <c r="BK157" s="4">
        <f>Tabela13[[#This Row],[V23]]/Tabela13[[#This Row],[V11]]</f>
        <v>0</v>
      </c>
      <c r="BL157" s="4">
        <f>Tabela13[[#This Row],[V24]]/Tabela13[[#This Row],[V12]]</f>
        <v>0.1502329535193479</v>
      </c>
      <c r="BM157" s="4">
        <f>Tabela13[[#This Row],[V25]]/Tabela13[[#This Row],[V13]]</f>
        <v>0.1502329535193479</v>
      </c>
      <c r="BN157" s="4">
        <f>Tabela13[[#This Row],[V26]]/Tabela13[[#This Row],[V14]]</f>
        <v>0.1502329535193479</v>
      </c>
      <c r="BO157" s="4">
        <f>Tabela13[[#This Row],[V27]]/Tabela13[[#This Row],[V15]]</f>
        <v>0</v>
      </c>
      <c r="BP157" s="4">
        <f>Tabela13[[#This Row],[V28]]/Tabela13[[#This Row],[V16]]</f>
        <v>0.1502329535193479</v>
      </c>
      <c r="BQ157" s="4">
        <f>Tabela13[[#This Row],[V1]]-Tabela13[[#This Row],[V2]]</f>
        <v>0.14630666360349676</v>
      </c>
      <c r="BR157" s="4">
        <f>Tabela13[[#This Row],[V1]]-Tabela13[[#This Row],[V3]]</f>
        <v>0</v>
      </c>
      <c r="BS157" s="4">
        <f>Tabela13[[#This Row],[V1]]-Tabela13[[#This Row],[V4]]</f>
        <v>0.14630666360349676</v>
      </c>
      <c r="BT157" s="4">
        <f>Tabela13[[#This Row],[V2]]-Tabela13[[#This Row],[V1]]</f>
        <v>-0.14630666360349676</v>
      </c>
      <c r="BU157" s="4">
        <f>Tabela13[[#This Row],[V2]]-Tabela13[[#This Row],[V3]]</f>
        <v>-0.14630666360349676</v>
      </c>
      <c r="BV157" s="4">
        <f>Tabela13[[#This Row],[V2]]-Tabela13[[#This Row],[V4]]</f>
        <v>0</v>
      </c>
      <c r="BW157" s="4">
        <f>AVERAGE(Tabela13[[#This Row],[V41]],Tabela13[[#This Row],[V42]])</f>
        <v>7.3153331801748378E-2</v>
      </c>
      <c r="BX157" s="4">
        <f>AVERAGE(Tabela13[[#This Row],[V41]],Tabela13[[#This Row],[V43]])</f>
        <v>0.14630666360349676</v>
      </c>
      <c r="BY157" s="4">
        <f>AVERAGE(Tabela13[[#This Row],[V41]],Tabela13[[#This Row],[V44]])</f>
        <v>0</v>
      </c>
      <c r="BZ157" s="4">
        <f>AVERAGE(Tabela13[[#This Row],[V41]],Tabela13[[#This Row],[V45]])</f>
        <v>0</v>
      </c>
      <c r="CA157" s="4">
        <f>AVERAGE(Tabela13[[#This Row],[V41]],Tabela13[[#This Row],[V46]])</f>
        <v>7.3153331801748378E-2</v>
      </c>
      <c r="CB157" s="4">
        <f>AVERAGE(Tabela13[[#This Row],[V42]],Tabela13[[#This Row],[V41]])</f>
        <v>7.3153331801748378E-2</v>
      </c>
      <c r="CC157" s="4">
        <f>AVERAGE(Tabela13[[#This Row],[V42]],Tabela13[[#This Row],[V43]])</f>
        <v>7.3153331801748378E-2</v>
      </c>
      <c r="CD157" s="4">
        <f>AVERAGE(Tabela13[[#This Row],[V42]],Tabela13[[#This Row],[V44]])</f>
        <v>-7.3153331801748378E-2</v>
      </c>
      <c r="CE157" s="4">
        <f>AVERAGE(Tabela13[[#This Row],[V42]],Tabela13[[#This Row],[V45]])</f>
        <v>-7.3153331801748378E-2</v>
      </c>
      <c r="CF157" s="4">
        <f>AVERAGE(Tabela13[[#This Row],[V42]],Tabela13[[#This Row],[V46]])</f>
        <v>0</v>
      </c>
      <c r="CG157" s="4">
        <f>AVERAGE(Tabela13[[#This Row],[V43]],Tabela13[[#This Row],[V41]])</f>
        <v>0.14630666360349676</v>
      </c>
      <c r="CH157" s="4">
        <f>AVERAGE(Tabela13[[#This Row],[V43]],Tabela13[[#This Row],[V42]])</f>
        <v>7.3153331801748378E-2</v>
      </c>
      <c r="CI157" s="4">
        <f>AVERAGE(Tabela13[[#This Row],[V43]],Tabela13[[#This Row],[V44]])</f>
        <v>0</v>
      </c>
      <c r="CJ157" s="4">
        <f>AVERAGE(Tabela13[[#This Row],[V43]],Tabela13[[#This Row],[V45]])</f>
        <v>0</v>
      </c>
      <c r="CK157" s="4">
        <f>AVERAGE(Tabela13[[#This Row],[V43]],Tabela13[[#This Row],[V46]])</f>
        <v>7.3153331801748378E-2</v>
      </c>
      <c r="CL157" s="4">
        <f>AVERAGE(Tabela13[[#This Row],[V44]],Tabela13[[#This Row],[V41]])</f>
        <v>0</v>
      </c>
      <c r="CM157" s="4">
        <f>AVERAGE(Tabela13[[#This Row],[V44]],Tabela13[[#This Row],[V42]])</f>
        <v>-7.3153331801748378E-2</v>
      </c>
      <c r="CN157" s="4">
        <f>AVERAGE(Tabela13[[#This Row],[V44]],Tabela13[[#This Row],[V43]])</f>
        <v>0</v>
      </c>
      <c r="CO157" s="4">
        <f>AVERAGE(Tabela13[[#This Row],[V44]],Tabela13[[#This Row],[V45]])</f>
        <v>-0.14630666360349676</v>
      </c>
      <c r="CP157" s="4">
        <f>AVERAGE(Tabela13[[#This Row],[V44]],Tabela13[[#This Row],[V46]])</f>
        <v>-7.3153331801748378E-2</v>
      </c>
      <c r="CQ157" s="4">
        <f>AVERAGE(Tabela13[[#This Row],[V45]],Tabela13[[#This Row],[V41]])</f>
        <v>0</v>
      </c>
      <c r="CR157" s="4">
        <f>AVERAGE(Tabela13[[#This Row],[V45]],Tabela13[[#This Row],[V42]])</f>
        <v>-7.3153331801748378E-2</v>
      </c>
      <c r="CS157" s="4">
        <f>AVERAGE(Tabela13[[#This Row],[V45]],Tabela13[[#This Row],[V43]])</f>
        <v>0</v>
      </c>
      <c r="CT157" s="4">
        <f>AVERAGE(Tabela13[[#This Row],[V45]],Tabela13[[#This Row],[V44]])</f>
        <v>-0.14630666360349676</v>
      </c>
      <c r="CU157" s="4">
        <f>AVERAGE(Tabela13[[#This Row],[V45]],Tabela13[[#This Row],[V46]])</f>
        <v>-7.3153331801748378E-2</v>
      </c>
      <c r="CV157" s="4">
        <f>AVERAGE(Tabela13[[#This Row],[V46]],Tabela13[[#This Row],[V41]])</f>
        <v>7.3153331801748378E-2</v>
      </c>
      <c r="CW157" s="4">
        <f>AVERAGE(Tabela13[[#This Row],[V46]],Tabela13[[#This Row],[V42]])</f>
        <v>0</v>
      </c>
      <c r="CX157" s="4">
        <f>AVERAGE(Tabela13[[#This Row],[V46]],Tabela13[[#This Row],[V43]])</f>
        <v>7.3153331801748378E-2</v>
      </c>
      <c r="CY157" s="4">
        <f>AVERAGE(Tabela13[[#This Row],[V46]],Tabela13[[#This Row],[V44]])</f>
        <v>-7.3153331801748378E-2</v>
      </c>
      <c r="CZ157" s="4">
        <f>AVERAGE(Tabela13[[#This Row],[V46]],Tabela13[[#This Row],[V45]])</f>
        <v>-7.3153331801748378E-2</v>
      </c>
      <c r="DA157" s="3">
        <f>_xlfn.STDEV.S(Tabela13[[#This Row],[V41]],Tabela13[[#This Row],[V42]])</f>
        <v>0.1034544339668116</v>
      </c>
      <c r="DB157" s="3">
        <f>_xlfn.STDEV.S(Tabela13[[#This Row],[V41]],Tabela13[[#This Row],[V43]])</f>
        <v>0</v>
      </c>
      <c r="DC157" s="3">
        <f>_xlfn.STDEV.S(Tabela13[[#This Row],[V41]],Tabela13[[#This Row],[V44]])</f>
        <v>0.2069088679336232</v>
      </c>
      <c r="DD157" s="3">
        <f>_xlfn.STDEV.S(Tabela13[[#This Row],[V41]],Tabela13[[#This Row],[V45]])</f>
        <v>0.2069088679336232</v>
      </c>
      <c r="DE157" s="3">
        <f>_xlfn.STDEV.S(Tabela13[[#This Row],[V41]],Tabela13[[#This Row],[V46]])</f>
        <v>0.1034544339668116</v>
      </c>
      <c r="DF157" s="3">
        <f>_xlfn.STDEV.S(Tabela13[[#This Row],[V42]],Tabela13[[#This Row],[V41]])</f>
        <v>0.1034544339668116</v>
      </c>
      <c r="DG157" s="3">
        <f>_xlfn.STDEV.S(Tabela13[[#This Row],[V42]],Tabela13[[#This Row],[V43]])</f>
        <v>0.1034544339668116</v>
      </c>
      <c r="DH157" s="3">
        <f>_xlfn.STDEV.S(Tabela13[[#This Row],[V42]],Tabela13[[#This Row],[V44]])</f>
        <v>0.1034544339668116</v>
      </c>
      <c r="DI157" s="3">
        <f>_xlfn.STDEV.S(Tabela13[[#This Row],[V42]],Tabela13[[#This Row],[V45]])</f>
        <v>0.1034544339668116</v>
      </c>
      <c r="DJ157" s="3">
        <f>_xlfn.STDEV.S(Tabela13[[#This Row],[V42]],Tabela13[[#This Row],[V46]])</f>
        <v>0</v>
      </c>
      <c r="DK157" s="3">
        <f>_xlfn.STDEV.S(Tabela13[[#This Row],[V43]],Tabela13[[#This Row],[V41]])</f>
        <v>0</v>
      </c>
      <c r="DL157" s="3">
        <f>_xlfn.STDEV.S(Tabela13[[#This Row],[V43]],Tabela13[[#This Row],[V42]])</f>
        <v>0.1034544339668116</v>
      </c>
      <c r="DM157" s="3">
        <f>_xlfn.STDEV.S(Tabela13[[#This Row],[V43]],Tabela13[[#This Row],[V44]])</f>
        <v>0.2069088679336232</v>
      </c>
      <c r="DN157" s="3">
        <f>_xlfn.STDEV.S(Tabela13[[#This Row],[V43]],Tabela13[[#This Row],[V45]])</f>
        <v>0.2069088679336232</v>
      </c>
      <c r="DO157" s="3">
        <f>_xlfn.STDEV.S(Tabela13[[#This Row],[V43]],Tabela13[[#This Row],[V46]])</f>
        <v>0.1034544339668116</v>
      </c>
      <c r="DP157" s="3">
        <f>_xlfn.STDEV.S(Tabela13[[#This Row],[V44]],Tabela13[[#This Row],[V41]])</f>
        <v>0.2069088679336232</v>
      </c>
      <c r="DQ157" s="3">
        <f>_xlfn.STDEV.S(Tabela13[[#This Row],[V44]],Tabela13[[#This Row],[V42]])</f>
        <v>0.1034544339668116</v>
      </c>
      <c r="DR157" s="3">
        <f>_xlfn.STDEV.S(Tabela13[[#This Row],[V44]],Tabela13[[#This Row],[V43]])</f>
        <v>0.2069088679336232</v>
      </c>
      <c r="DS157" s="3">
        <f>_xlfn.STDEV.S(Tabela13[[#This Row],[V44]],Tabela13[[#This Row],[V45]])</f>
        <v>0</v>
      </c>
      <c r="DT157" s="3">
        <f>_xlfn.STDEV.S(Tabela13[[#This Row],[V44]],Tabela13[[#This Row],[V46]])</f>
        <v>0.1034544339668116</v>
      </c>
      <c r="DU157" s="3">
        <f>_xlfn.STDEV.S(Tabela13[[#This Row],[V45]],Tabela13[[#This Row],[V41]])</f>
        <v>0.2069088679336232</v>
      </c>
      <c r="DV157" s="3">
        <f>_xlfn.STDEV.S(Tabela13[[#This Row],[V45]],Tabela13[[#This Row],[V42]])</f>
        <v>0.1034544339668116</v>
      </c>
      <c r="DW157" s="3">
        <f>_xlfn.STDEV.S(Tabela13[[#This Row],[V45]],Tabela13[[#This Row],[V43]])</f>
        <v>0.2069088679336232</v>
      </c>
      <c r="DX157" s="3">
        <f>_xlfn.STDEV.S(Tabela13[[#This Row],[V45]],Tabela13[[#This Row],[V44]])</f>
        <v>0</v>
      </c>
      <c r="DY157" s="3">
        <f>_xlfn.STDEV.S(Tabela13[[#This Row],[V45]],Tabela13[[#This Row],[V46]])</f>
        <v>0.1034544339668116</v>
      </c>
      <c r="DZ157" s="3">
        <f>_xlfn.STDEV.S(Tabela13[[#This Row],[V46]],Tabela13[[#This Row],[V41]])</f>
        <v>0.1034544339668116</v>
      </c>
      <c r="EA157" s="3">
        <f>_xlfn.STDEV.S(Tabela13[[#This Row],[V46]],Tabela13[[#This Row],[V42]])</f>
        <v>0</v>
      </c>
      <c r="EB157" s="3">
        <f>_xlfn.STDEV.S(Tabela13[[#This Row],[V46]],Tabela13[[#This Row],[V43]])</f>
        <v>0.1034544339668116</v>
      </c>
      <c r="EC157" s="3">
        <f>_xlfn.STDEV.S(Tabela13[[#This Row],[V46]],Tabela13[[#This Row],[V44]])</f>
        <v>0.1034544339668116</v>
      </c>
      <c r="ED157" s="3">
        <f>_xlfn.STDEV.S(Tabela13[[#This Row],[V46]],Tabela13[[#This Row],[V45]])</f>
        <v>0.1034544339668116</v>
      </c>
      <c r="EE157" s="3">
        <f t="shared" si="164"/>
        <v>1.4142135623730951</v>
      </c>
      <c r="EF157" s="3">
        <f t="shared" si="165"/>
        <v>0</v>
      </c>
      <c r="EG157" s="3" t="str">
        <f t="shared" si="166"/>
        <v/>
      </c>
      <c r="EH157" s="3" t="str">
        <f t="shared" si="167"/>
        <v/>
      </c>
      <c r="EI157" s="3">
        <f t="shared" si="168"/>
        <v>1.4142135623730951</v>
      </c>
      <c r="EJ157" s="3">
        <f t="shared" si="169"/>
        <v>1.4142135623730951</v>
      </c>
      <c r="EK157" s="3">
        <f t="shared" si="170"/>
        <v>1.4142135623730951</v>
      </c>
      <c r="EL157" s="3">
        <f t="shared" si="171"/>
        <v>-1.4142135623730951</v>
      </c>
      <c r="EM157" s="3">
        <f t="shared" si="172"/>
        <v>-1.4142135623730951</v>
      </c>
      <c r="EN157" s="3" t="str">
        <f t="shared" si="173"/>
        <v/>
      </c>
      <c r="EO157" s="3">
        <f t="shared" si="174"/>
        <v>0</v>
      </c>
      <c r="EP157" s="3">
        <f t="shared" si="175"/>
        <v>1.4142135623730951</v>
      </c>
      <c r="EQ157" s="3" t="str">
        <f t="shared" si="176"/>
        <v/>
      </c>
      <c r="ER157" s="3" t="str">
        <f t="shared" si="177"/>
        <v/>
      </c>
      <c r="ES157" s="3" t="str">
        <f t="shared" si="178"/>
        <v/>
      </c>
      <c r="ET157" s="3" t="str">
        <f t="shared" si="179"/>
        <v/>
      </c>
      <c r="EU157" s="3" t="str">
        <f t="shared" si="180"/>
        <v/>
      </c>
      <c r="EV157" s="3" t="str">
        <f t="shared" si="181"/>
        <v/>
      </c>
      <c r="EW157" s="3">
        <f t="shared" si="182"/>
        <v>0</v>
      </c>
      <c r="EX157" s="3">
        <f t="shared" si="183"/>
        <v>-1.4142135623730951</v>
      </c>
      <c r="EY157" s="3" t="str">
        <f t="shared" si="184"/>
        <v/>
      </c>
      <c r="EZ157" s="3">
        <f t="shared" si="185"/>
        <v>-1.4142135623730951</v>
      </c>
      <c r="FA157" s="3" t="str">
        <f t="shared" si="186"/>
        <v/>
      </c>
      <c r="FB157" s="3">
        <f t="shared" si="187"/>
        <v>0</v>
      </c>
      <c r="FC157" s="3">
        <f t="shared" si="188"/>
        <v>-1.4142135623730951</v>
      </c>
      <c r="FD157" s="3">
        <f t="shared" si="189"/>
        <v>1.4142135623730951</v>
      </c>
      <c r="FE157" s="3" t="str">
        <f t="shared" si="190"/>
        <v/>
      </c>
      <c r="FF157" s="3">
        <f t="shared" si="191"/>
        <v>1.4142135623730951</v>
      </c>
      <c r="FG157" s="3">
        <f t="shared" si="192"/>
        <v>-1.4142135623730951</v>
      </c>
      <c r="FH157" s="3">
        <f t="shared" si="193"/>
        <v>-1.4142135623730951</v>
      </c>
      <c r="FI157" s="4">
        <f t="shared" si="194"/>
        <v>0.23094688221709006</v>
      </c>
      <c r="FJ157" s="4">
        <f t="shared" si="195"/>
        <v>0.52356020942408377</v>
      </c>
      <c r="FK157" s="4">
        <f t="shared" si="196"/>
        <v>1.7683807175406214</v>
      </c>
      <c r="FL157" s="4">
        <f t="shared" si="197"/>
        <v>0.94194456800804205</v>
      </c>
      <c r="FM157" s="4">
        <f>Tabela13[[#This Row],[V139]]-Tabela13[[#This Row],[V140]]</f>
        <v>0.82643614953257938</v>
      </c>
      <c r="FN157" s="4">
        <f>Tabela13[[#This Row],[V1]]-Tabela13[[#This Row],[V2]]/2</f>
        <v>0.45404338415776929</v>
      </c>
      <c r="FO157" s="4">
        <f>Tabela13[[#This Row],[V1]]-Tabela13[[#This Row],[V3]]/2</f>
        <v>0.38089005235602091</v>
      </c>
      <c r="FP157" s="4">
        <f>Tabela13[[#This Row],[V1]]-Tabela13[[#This Row],[V4]]/2</f>
        <v>0.45404338415776929</v>
      </c>
      <c r="FQ157" s="4">
        <f>Tabela13[[#This Row],[V2]]-Tabela13[[#This Row],[V1]]/2</f>
        <v>0.23458338875252416</v>
      </c>
      <c r="FR157" s="4">
        <f>Tabela13[[#This Row],[V2]]-Tabela13[[#This Row],[V3]]/2</f>
        <v>0.23458338875252416</v>
      </c>
      <c r="FS157" s="4">
        <f>Tabela13[[#This Row],[V2]]-Tabela13[[#This Row],[V4]]/2</f>
        <v>0.30773672055427254</v>
      </c>
      <c r="FT157" s="4">
        <f t="shared" si="198"/>
        <v>0.42621131500570086</v>
      </c>
      <c r="FU157" s="4">
        <f t="shared" si="199"/>
        <v>0.36392452585435275</v>
      </c>
      <c r="FV157" s="4">
        <f t="shared" si="200"/>
        <v>0.42621131500570086</v>
      </c>
      <c r="FW157" s="4">
        <f t="shared" si="201"/>
        <v>0.23041711581260432</v>
      </c>
      <c r="FX157" s="4">
        <f t="shared" si="202"/>
        <v>0.23041711581260432</v>
      </c>
      <c r="FY157" s="4">
        <f t="shared" si="203"/>
        <v>0.29853950282925995</v>
      </c>
      <c r="FZ157" s="4">
        <f t="shared" si="204"/>
        <v>76.718036701026165</v>
      </c>
      <c r="GA157" s="4">
        <f t="shared" si="205"/>
        <v>65.506414653783494</v>
      </c>
      <c r="GB157" s="4">
        <f t="shared" si="206"/>
        <v>76.718036701026165</v>
      </c>
      <c r="GC157" s="4">
        <f t="shared" si="207"/>
        <v>41.475080846268774</v>
      </c>
      <c r="GD157" s="4">
        <f t="shared" si="208"/>
        <v>41.475080846268774</v>
      </c>
      <c r="GE157" s="4">
        <f t="shared" si="209"/>
        <v>53.737110509266792</v>
      </c>
      <c r="GF157" s="4">
        <f>Tabela13[[#This Row],[V1]]-Tabela13[[#This Row],[V2]]/Tabela13[[#This Row],[V2]]</f>
        <v>-0.23821989528795817</v>
      </c>
      <c r="GG157" s="4">
        <f>Tabela13[[#This Row],[V1]]-Tabela13[[#This Row],[V3]]/Tabela13[[#This Row],[V3]]</f>
        <v>-0.23821989528795817</v>
      </c>
      <c r="GH157" s="4">
        <f>Tabela13[[#This Row],[V1]]-Tabela13[[#This Row],[V4]]/Tabela13[[#This Row],[V4]]</f>
        <v>-0.23821989528795817</v>
      </c>
      <c r="GI157" s="4">
        <f>Tabela13[[#This Row],[V2]]-Tabela13[[#This Row],[V1]]/Tabela13[[#This Row],[V1]]</f>
        <v>-0.38452655889145493</v>
      </c>
      <c r="GJ157" s="4">
        <f>Tabela13[[#This Row],[V2]]-Tabela13[[#This Row],[V3]]/Tabela13[[#This Row],[V3]]</f>
        <v>-0.38452655889145493</v>
      </c>
      <c r="GK157" s="4">
        <f>Tabela13[[#This Row],[V2]]-Tabela13[[#This Row],[V4]]/Tabela13[[#This Row],[V4]]</f>
        <v>-0.38452655889145493</v>
      </c>
      <c r="GL157" s="4">
        <f t="shared" si="210"/>
        <v>8.4470191615714119E-2</v>
      </c>
      <c r="GM157" s="4">
        <f t="shared" si="211"/>
        <v>0.68862677291029351</v>
      </c>
      <c r="GN157" s="4">
        <f t="shared" si="212"/>
        <v>0.12266469289122155</v>
      </c>
      <c r="GO157" s="3">
        <f t="shared" si="213"/>
        <v>0</v>
      </c>
      <c r="GP157" s="3">
        <v>100</v>
      </c>
      <c r="GQ157" s="3">
        <f t="shared" si="214"/>
        <v>-1</v>
      </c>
      <c r="GR157" s="3">
        <f t="shared" si="215"/>
        <v>-100</v>
      </c>
      <c r="GS157" s="34">
        <f>COUNTIF($D$2:D156,Tabela13[[#This Row],[HomeTeam]])</f>
        <v>7</v>
      </c>
      <c r="GT157" s="34">
        <f>COUNTIF($E$2:E156,Tabela13[[#This Row],[AwayTeam]])</f>
        <v>8</v>
      </c>
      <c r="GU157" s="3">
        <f>IFERROR(AVERAGEIFS($AD$2:AD156,$D$2:D156,Tabela13[[#This Row],[HomeTeam]],$GS$2:GS156,"&gt;="&amp;Tabela13[[#This Row],[Contagem_H]]-5),"")</f>
        <v>0.74226285324054508</v>
      </c>
      <c r="GV157" s="3">
        <f>IFERROR(AVERAGEIFS($G$2:G156,$E$2:E156,Tabela13[[#This Row],[AwayTeam]],$GT$2:GT156,"&gt;="&amp;Tabela13[[#This Row],[Contagem_A]]-5),"")</f>
        <v>0.4</v>
      </c>
      <c r="GW157" s="3">
        <f>IFERROR(AVERAGEIFS($GQ$2:GQ156,$D$2:D156,Tabela13[[#This Row],[HomeTeam]],$GS$2:GS156,"&gt;="&amp;Tabela13[[#This Row],[Contagem_H]]-5),"")</f>
        <v>1.502</v>
      </c>
    </row>
    <row r="158" spans="1:205" x14ac:dyDescent="0.25">
      <c r="A158" t="s">
        <v>127</v>
      </c>
      <c r="B158" t="s">
        <v>190</v>
      </c>
      <c r="C158" t="s">
        <v>174</v>
      </c>
      <c r="D158" t="s">
        <v>21</v>
      </c>
      <c r="E158" t="s">
        <v>12</v>
      </c>
      <c r="F158" s="3">
        <v>1</v>
      </c>
      <c r="G158" s="3">
        <v>0</v>
      </c>
      <c r="H158" s="3" t="str">
        <f t="shared" si="216"/>
        <v>H</v>
      </c>
      <c r="I158" s="3">
        <v>3.6</v>
      </c>
      <c r="J158" s="3">
        <v>3.75</v>
      </c>
      <c r="K158" s="3">
        <v>2</v>
      </c>
      <c r="L158" s="3">
        <v>1.73</v>
      </c>
      <c r="M158" s="3">
        <v>2.08</v>
      </c>
      <c r="N158" s="3">
        <f t="shared" si="145"/>
        <v>1</v>
      </c>
      <c r="O158" s="3">
        <f t="shared" si="146"/>
        <v>3</v>
      </c>
      <c r="P158" s="3">
        <f t="shared" si="147"/>
        <v>0</v>
      </c>
      <c r="Q158" s="3">
        <f t="shared" si="148"/>
        <v>4.4444444444444509E-2</v>
      </c>
      <c r="R158" s="3">
        <f t="shared" si="149"/>
        <v>5.8803912850155626E-2</v>
      </c>
      <c r="S158" s="3">
        <f t="shared" si="150"/>
        <v>3.7600000000000002</v>
      </c>
      <c r="T158" s="3">
        <f t="shared" si="151"/>
        <v>3.916666666666667</v>
      </c>
      <c r="U158" s="3">
        <f t="shared" si="152"/>
        <v>2.088888888888889</v>
      </c>
      <c r="V158" s="3">
        <f t="shared" si="153"/>
        <v>1.806888888888889</v>
      </c>
      <c r="W158" s="3">
        <f t="shared" si="154"/>
        <v>2.1724444444444448</v>
      </c>
      <c r="X158" s="4">
        <f t="shared" si="155"/>
        <v>0.27777777777777779</v>
      </c>
      <c r="Y158" s="4">
        <f t="shared" si="156"/>
        <v>0.26666666666666666</v>
      </c>
      <c r="Z158" s="4">
        <f t="shared" si="157"/>
        <v>0.5</v>
      </c>
      <c r="AA158" s="4">
        <f t="shared" si="158"/>
        <v>0.5780346820809249</v>
      </c>
      <c r="AB158" s="4">
        <f t="shared" si="159"/>
        <v>0.48076923076923073</v>
      </c>
      <c r="AC158" s="4">
        <f t="shared" si="160"/>
        <v>0.63888888888888884</v>
      </c>
      <c r="AD158" s="4">
        <f t="shared" si="161"/>
        <v>0.25</v>
      </c>
      <c r="AE158" s="4">
        <f t="shared" si="162"/>
        <v>0.1388888888888889</v>
      </c>
      <c r="AF158" s="4">
        <f t="shared" si="163"/>
        <v>0.75</v>
      </c>
      <c r="AG158" s="4">
        <f>IFERROR(AVERAGE(Tabela13[[#This Row],[V1]],Tabela13[[#This Row],[V2]]),"")</f>
        <v>0.44444444444444442</v>
      </c>
      <c r="AH158" s="4">
        <f>IFERROR(AVERAGE(Tabela13[[#This Row],[V1]],Tabela13[[#This Row],[V3]]),"")</f>
        <v>0.38888888888888884</v>
      </c>
      <c r="AI158" s="4">
        <f>IFERROR(AVERAGE(Tabela13[[#This Row],[V1]],Tabela13[[#This Row],[V4]]),"")</f>
        <v>0.69444444444444442</v>
      </c>
      <c r="AJ158" s="4">
        <f>IFERROR(AVERAGE(Tabela13[[#This Row],[V2]],Tabela13[[#This Row],[V1]]),"")</f>
        <v>0.44444444444444442</v>
      </c>
      <c r="AK158" s="4">
        <f>IFERROR(AVERAGE(Tabela13[[#This Row],[V2]],Tabela13[[#This Row],[V3]]),"")</f>
        <v>0.19444444444444445</v>
      </c>
      <c r="AL158" s="4">
        <f>IFERROR(AVERAGE(Tabela13[[#This Row],[V2]],Tabela13[[#This Row],[V4]]),"")</f>
        <v>0.5</v>
      </c>
      <c r="AM158" s="4">
        <f>IFERROR(AVERAGE(Tabela13[[#This Row],[V3]],Tabela13[[#This Row],[V1]]),"")</f>
        <v>0.38888888888888884</v>
      </c>
      <c r="AN158" s="4">
        <f>IFERROR(AVERAGE(Tabela13[[#This Row],[V3]],Tabela13[[#This Row],[V2]]),"")</f>
        <v>0.19444444444444445</v>
      </c>
      <c r="AO158" s="4">
        <f>IFERROR(AVERAGE(Tabela13[[#This Row],[V3]],Tabela13[[#This Row],[V4]]),"")</f>
        <v>0.44444444444444442</v>
      </c>
      <c r="AP158" s="4">
        <f>IFERROR(AVERAGE(Tabela13[[#This Row],[V4]],Tabela13[[#This Row],[V1]]),"")</f>
        <v>0.69444444444444442</v>
      </c>
      <c r="AQ158" s="4">
        <f>IFERROR(AVERAGE(Tabela13[[#This Row],[V4]],Tabela13[[#This Row],[V2]]),"")</f>
        <v>0.5</v>
      </c>
      <c r="AR158" s="4">
        <f>IFERROR(AVERAGE(Tabela13[[#This Row],[V4]],Tabela13[[#This Row],[V3]]),"")</f>
        <v>0.44444444444444442</v>
      </c>
      <c r="AS158" s="4">
        <f>_xlfn.STDEV.S(Tabela13[[#This Row],[V1]:[V2]])</f>
        <v>0.27498597046143503</v>
      </c>
      <c r="AT158" s="4">
        <f>_xlfn.STDEV.S(Tabela13[[#This Row],[V1]],Tabela13[[#This Row],[V3]])</f>
        <v>0.35355339059327379</v>
      </c>
      <c r="AU158" s="4">
        <f>_xlfn.STDEV.S(Tabela13[[#This Row],[V1]],Tabela13[[#This Row],[V4]])</f>
        <v>7.856742013183865E-2</v>
      </c>
      <c r="AV158" s="4">
        <f>_xlfn.STDEV.S(Tabela13[[#This Row],[V2]],Tabela13[[#This Row],[V1]])</f>
        <v>0.27498597046143503</v>
      </c>
      <c r="AW158" s="4">
        <f>_xlfn.STDEV.S(Tabela13[[#This Row],[V2]],Tabela13[[#This Row],[V3]])</f>
        <v>7.8567420131838608E-2</v>
      </c>
      <c r="AX158" s="4">
        <f>_xlfn.STDEV.S(Tabela13[[#This Row],[V42]],Tabela13[[#This Row],[V44]])</f>
        <v>0.62853936105470876</v>
      </c>
      <c r="AY158" s="4">
        <f>_xlfn.STDEV.S(Tabela13[[#This Row],[V3]],Tabela13[[#This Row],[V1]])</f>
        <v>0.35355339059327379</v>
      </c>
      <c r="AZ158" s="4">
        <f>_xlfn.STDEV.S(Tabela13[[#This Row],[V3]],Tabela13[[#This Row],[V2]])</f>
        <v>7.8567420131838608E-2</v>
      </c>
      <c r="BA158" s="4">
        <f>_xlfn.STDEV.S(Tabela13[[#This Row],[V3]],Tabela13[[#This Row],[V4]])</f>
        <v>0.43212081072511244</v>
      </c>
      <c r="BB158" s="4">
        <f>_xlfn.STDEV.S(Tabela13[[#This Row],[V4]],Tabela13[[#This Row],[V1]])</f>
        <v>7.856742013183865E-2</v>
      </c>
      <c r="BC158" s="4">
        <f>_xlfn.STDEV.S(Tabela13[[#This Row],[V4]],Tabela13[[#This Row],[V2]])</f>
        <v>0.35355339059327379</v>
      </c>
      <c r="BD158" s="4">
        <f>_xlfn.STDEV.S(Tabela13[[#This Row],[V4]],Tabela13[[#This Row],[V3]])</f>
        <v>0.43212081072511244</v>
      </c>
      <c r="BE158" s="4">
        <f>Tabela13[[#This Row],[V17]]/Tabela13[[#This Row],[V5]]</f>
        <v>0.61871843353822886</v>
      </c>
      <c r="BF158" s="4">
        <f>Tabela13[[#This Row],[V18]]/Tabela13[[#This Row],[V6]]</f>
        <v>0.90913729009698985</v>
      </c>
      <c r="BG158" s="4">
        <f>Tabela13[[#This Row],[V19]]/Tabela13[[#This Row],[V7]]</f>
        <v>0.11313708498984766</v>
      </c>
      <c r="BH158" s="4">
        <f>Tabela13[[#This Row],[V20]]/Tabela13[[#This Row],[V8]]</f>
        <v>0.61871843353822886</v>
      </c>
      <c r="BI158" s="4">
        <f>Tabela13[[#This Row],[V21]]/Tabela13[[#This Row],[V9]]</f>
        <v>0.40406101782088427</v>
      </c>
      <c r="BJ158" s="4">
        <f>Tabela13[[#This Row],[V22]]/Tabela13[[#This Row],[V10]]</f>
        <v>1.2570787221094175</v>
      </c>
      <c r="BK158" s="4">
        <f>Tabela13[[#This Row],[V23]]/Tabela13[[#This Row],[V11]]</f>
        <v>0.90913729009698985</v>
      </c>
      <c r="BL158" s="4">
        <f>Tabela13[[#This Row],[V24]]/Tabela13[[#This Row],[V12]]</f>
        <v>0.40406101782088427</v>
      </c>
      <c r="BM158" s="4">
        <f>Tabela13[[#This Row],[V25]]/Tabela13[[#This Row],[V13]]</f>
        <v>0.97227182413150304</v>
      </c>
      <c r="BN158" s="4">
        <f>Tabela13[[#This Row],[V26]]/Tabela13[[#This Row],[V14]]</f>
        <v>0.11313708498984766</v>
      </c>
      <c r="BO158" s="4">
        <f>Tabela13[[#This Row],[V27]]/Tabela13[[#This Row],[V15]]</f>
        <v>0.70710678118654757</v>
      </c>
      <c r="BP158" s="4">
        <f>Tabela13[[#This Row],[V28]]/Tabela13[[#This Row],[V16]]</f>
        <v>0.97227182413150304</v>
      </c>
      <c r="BQ158" s="4">
        <f>Tabela13[[#This Row],[V1]]-Tabela13[[#This Row],[V2]]</f>
        <v>0.38888888888888884</v>
      </c>
      <c r="BR158" s="4">
        <f>Tabela13[[#This Row],[V1]]-Tabela13[[#This Row],[V3]]</f>
        <v>0.49999999999999994</v>
      </c>
      <c r="BS158" s="4">
        <f>Tabela13[[#This Row],[V1]]-Tabela13[[#This Row],[V4]]</f>
        <v>-0.11111111111111116</v>
      </c>
      <c r="BT158" s="4">
        <f>Tabela13[[#This Row],[V2]]-Tabela13[[#This Row],[V1]]</f>
        <v>-0.38888888888888884</v>
      </c>
      <c r="BU158" s="4">
        <f>Tabela13[[#This Row],[V2]]-Tabela13[[#This Row],[V3]]</f>
        <v>0.1111111111111111</v>
      </c>
      <c r="BV158" s="4">
        <f>Tabela13[[#This Row],[V2]]-Tabela13[[#This Row],[V4]]</f>
        <v>-0.5</v>
      </c>
      <c r="BW158" s="4">
        <f>AVERAGE(Tabela13[[#This Row],[V41]],Tabela13[[#This Row],[V42]])</f>
        <v>0.44444444444444442</v>
      </c>
      <c r="BX158" s="4">
        <f>AVERAGE(Tabela13[[#This Row],[V41]],Tabela13[[#This Row],[V43]])</f>
        <v>0.13888888888888884</v>
      </c>
      <c r="BY158" s="4">
        <f>AVERAGE(Tabela13[[#This Row],[V41]],Tabela13[[#This Row],[V44]])</f>
        <v>0</v>
      </c>
      <c r="BZ158" s="4">
        <f>AVERAGE(Tabela13[[#This Row],[V41]],Tabela13[[#This Row],[V45]])</f>
        <v>0.24999999999999997</v>
      </c>
      <c r="CA158" s="4">
        <f>AVERAGE(Tabela13[[#This Row],[V41]],Tabela13[[#This Row],[V46]])</f>
        <v>-5.555555555555558E-2</v>
      </c>
      <c r="CB158" s="4">
        <f>AVERAGE(Tabela13[[#This Row],[V42]],Tabela13[[#This Row],[V41]])</f>
        <v>0.44444444444444442</v>
      </c>
      <c r="CC158" s="4">
        <f>AVERAGE(Tabela13[[#This Row],[V42]],Tabela13[[#This Row],[V43]])</f>
        <v>0.19444444444444439</v>
      </c>
      <c r="CD158" s="4">
        <f>AVERAGE(Tabela13[[#This Row],[V42]],Tabela13[[#This Row],[V44]])</f>
        <v>5.5555555555555552E-2</v>
      </c>
      <c r="CE158" s="4">
        <f>AVERAGE(Tabela13[[#This Row],[V42]],Tabela13[[#This Row],[V45]])</f>
        <v>0.30555555555555552</v>
      </c>
      <c r="CF158" s="4">
        <f>AVERAGE(Tabela13[[#This Row],[V42]],Tabela13[[#This Row],[V46]])</f>
        <v>0</v>
      </c>
      <c r="CG158" s="4">
        <f>AVERAGE(Tabela13[[#This Row],[V43]],Tabela13[[#This Row],[V41]])</f>
        <v>0.13888888888888884</v>
      </c>
      <c r="CH158" s="4">
        <f>AVERAGE(Tabela13[[#This Row],[V43]],Tabela13[[#This Row],[V42]])</f>
        <v>0.19444444444444439</v>
      </c>
      <c r="CI158" s="4">
        <f>AVERAGE(Tabela13[[#This Row],[V43]],Tabela13[[#This Row],[V44]])</f>
        <v>-0.25</v>
      </c>
      <c r="CJ158" s="4">
        <f>AVERAGE(Tabela13[[#This Row],[V43]],Tabela13[[#This Row],[V45]])</f>
        <v>0</v>
      </c>
      <c r="CK158" s="4">
        <f>AVERAGE(Tabela13[[#This Row],[V43]],Tabela13[[#This Row],[V46]])</f>
        <v>-0.30555555555555558</v>
      </c>
      <c r="CL158" s="4">
        <f>AVERAGE(Tabela13[[#This Row],[V44]],Tabela13[[#This Row],[V41]])</f>
        <v>0</v>
      </c>
      <c r="CM158" s="4">
        <f>AVERAGE(Tabela13[[#This Row],[V44]],Tabela13[[#This Row],[V42]])</f>
        <v>5.5555555555555552E-2</v>
      </c>
      <c r="CN158" s="4">
        <f>AVERAGE(Tabela13[[#This Row],[V44]],Tabela13[[#This Row],[V43]])</f>
        <v>-0.25</v>
      </c>
      <c r="CO158" s="4">
        <f>AVERAGE(Tabela13[[#This Row],[V44]],Tabela13[[#This Row],[V45]])</f>
        <v>-0.13888888888888887</v>
      </c>
      <c r="CP158" s="4">
        <f>AVERAGE(Tabela13[[#This Row],[V44]],Tabela13[[#This Row],[V46]])</f>
        <v>-0.44444444444444442</v>
      </c>
      <c r="CQ158" s="4">
        <f>AVERAGE(Tabela13[[#This Row],[V45]],Tabela13[[#This Row],[V41]])</f>
        <v>0.24999999999999997</v>
      </c>
      <c r="CR158" s="4">
        <f>AVERAGE(Tabela13[[#This Row],[V45]],Tabela13[[#This Row],[V42]])</f>
        <v>0.30555555555555552</v>
      </c>
      <c r="CS158" s="4">
        <f>AVERAGE(Tabela13[[#This Row],[V45]],Tabela13[[#This Row],[V43]])</f>
        <v>0</v>
      </c>
      <c r="CT158" s="4">
        <f>AVERAGE(Tabela13[[#This Row],[V45]],Tabela13[[#This Row],[V44]])</f>
        <v>-0.13888888888888887</v>
      </c>
      <c r="CU158" s="4">
        <f>AVERAGE(Tabela13[[#This Row],[V45]],Tabela13[[#This Row],[V46]])</f>
        <v>-0.19444444444444445</v>
      </c>
      <c r="CV158" s="4">
        <f>AVERAGE(Tabela13[[#This Row],[V46]],Tabela13[[#This Row],[V41]])</f>
        <v>-5.555555555555558E-2</v>
      </c>
      <c r="CW158" s="4">
        <f>AVERAGE(Tabela13[[#This Row],[V46]],Tabela13[[#This Row],[V42]])</f>
        <v>0</v>
      </c>
      <c r="CX158" s="4">
        <f>AVERAGE(Tabela13[[#This Row],[V46]],Tabela13[[#This Row],[V43]])</f>
        <v>-0.30555555555555558</v>
      </c>
      <c r="CY158" s="4">
        <f>AVERAGE(Tabela13[[#This Row],[V46]],Tabela13[[#This Row],[V44]])</f>
        <v>-0.44444444444444442</v>
      </c>
      <c r="CZ158" s="4">
        <f>AVERAGE(Tabela13[[#This Row],[V46]],Tabela13[[#This Row],[V45]])</f>
        <v>-0.19444444444444445</v>
      </c>
      <c r="DA158" s="3">
        <f>_xlfn.STDEV.S(Tabela13[[#This Row],[V41]],Tabela13[[#This Row],[V42]])</f>
        <v>7.8567420131838081E-2</v>
      </c>
      <c r="DB158" s="3">
        <f>_xlfn.STDEV.S(Tabela13[[#This Row],[V41]],Tabela13[[#This Row],[V43]])</f>
        <v>0.35355339059327373</v>
      </c>
      <c r="DC158" s="3">
        <f>_xlfn.STDEV.S(Tabela13[[#This Row],[V41]],Tabela13[[#This Row],[V44]])</f>
        <v>0.54997194092287016</v>
      </c>
      <c r="DD158" s="3">
        <f>_xlfn.STDEV.S(Tabela13[[#This Row],[V41]],Tabela13[[#This Row],[V45]])</f>
        <v>0.19641855032959649</v>
      </c>
      <c r="DE158" s="3">
        <f>_xlfn.STDEV.S(Tabela13[[#This Row],[V41]],Tabela13[[#This Row],[V46]])</f>
        <v>0.62853936105470887</v>
      </c>
      <c r="DF158" s="3">
        <f>_xlfn.STDEV.S(Tabela13[[#This Row],[V42]],Tabela13[[#This Row],[V41]])</f>
        <v>7.8567420131838081E-2</v>
      </c>
      <c r="DG158" s="3">
        <f>_xlfn.STDEV.S(Tabela13[[#This Row],[V42]],Tabela13[[#This Row],[V43]])</f>
        <v>0.43212081072511238</v>
      </c>
      <c r="DH158" s="3">
        <f>_xlfn.STDEV.S(Tabela13[[#This Row],[V42]],Tabela13[[#This Row],[V44]])</f>
        <v>0.62853936105470876</v>
      </c>
      <c r="DI158" s="3">
        <f>_xlfn.STDEV.S(Tabela13[[#This Row],[V42]],Tabela13[[#This Row],[V45]])</f>
        <v>0.27498597046143508</v>
      </c>
      <c r="DJ158" s="3">
        <f>_xlfn.STDEV.S(Tabela13[[#This Row],[V42]],Tabela13[[#This Row],[V46]])</f>
        <v>0.70710678118654746</v>
      </c>
      <c r="DK158" s="3">
        <f>_xlfn.STDEV.S(Tabela13[[#This Row],[V43]],Tabela13[[#This Row],[V41]])</f>
        <v>0.35355339059327373</v>
      </c>
      <c r="DL158" s="3">
        <f>_xlfn.STDEV.S(Tabela13[[#This Row],[V43]],Tabela13[[#This Row],[V42]])</f>
        <v>0.43212081072511238</v>
      </c>
      <c r="DM158" s="3">
        <f>_xlfn.STDEV.S(Tabela13[[#This Row],[V43]],Tabela13[[#This Row],[V44]])</f>
        <v>0.1964185503295964</v>
      </c>
      <c r="DN158" s="3">
        <f>_xlfn.STDEV.S(Tabela13[[#This Row],[V43]],Tabela13[[#This Row],[V45]])</f>
        <v>0.15713484026367727</v>
      </c>
      <c r="DO158" s="3">
        <f>_xlfn.STDEV.S(Tabela13[[#This Row],[V43]],Tabela13[[#This Row],[V46]])</f>
        <v>0.27498597046143508</v>
      </c>
      <c r="DP158" s="3">
        <f>_xlfn.STDEV.S(Tabela13[[#This Row],[V44]],Tabela13[[#This Row],[V41]])</f>
        <v>0.54997194092287016</v>
      </c>
      <c r="DQ158" s="3">
        <f>_xlfn.STDEV.S(Tabela13[[#This Row],[V44]],Tabela13[[#This Row],[V42]])</f>
        <v>0.62853936105470876</v>
      </c>
      <c r="DR158" s="3">
        <f>_xlfn.STDEV.S(Tabela13[[#This Row],[V44]],Tabela13[[#This Row],[V43]])</f>
        <v>0.1964185503295964</v>
      </c>
      <c r="DS158" s="3">
        <f>_xlfn.STDEV.S(Tabela13[[#This Row],[V44]],Tabela13[[#This Row],[V45]])</f>
        <v>0.35355339059327373</v>
      </c>
      <c r="DT158" s="3">
        <f>_xlfn.STDEV.S(Tabela13[[#This Row],[V44]],Tabela13[[#This Row],[V46]])</f>
        <v>7.8567420131838442E-2</v>
      </c>
      <c r="DU158" s="3">
        <f>_xlfn.STDEV.S(Tabela13[[#This Row],[V45]],Tabela13[[#This Row],[V41]])</f>
        <v>0.19641855032959649</v>
      </c>
      <c r="DV158" s="3">
        <f>_xlfn.STDEV.S(Tabela13[[#This Row],[V45]],Tabela13[[#This Row],[V42]])</f>
        <v>0.27498597046143508</v>
      </c>
      <c r="DW158" s="3">
        <f>_xlfn.STDEV.S(Tabela13[[#This Row],[V45]],Tabela13[[#This Row],[V43]])</f>
        <v>0.15713484026367727</v>
      </c>
      <c r="DX158" s="3">
        <f>_xlfn.STDEV.S(Tabela13[[#This Row],[V45]],Tabela13[[#This Row],[V44]])</f>
        <v>0.35355339059327373</v>
      </c>
      <c r="DY158" s="3">
        <f>_xlfn.STDEV.S(Tabela13[[#This Row],[V45]],Tabela13[[#This Row],[V46]])</f>
        <v>0.43212081072511238</v>
      </c>
      <c r="DZ158" s="3">
        <f>_xlfn.STDEV.S(Tabela13[[#This Row],[V46]],Tabela13[[#This Row],[V41]])</f>
        <v>0.62853936105470887</v>
      </c>
      <c r="EA158" s="3">
        <f>_xlfn.STDEV.S(Tabela13[[#This Row],[V46]],Tabela13[[#This Row],[V42]])</f>
        <v>0.70710678118654746</v>
      </c>
      <c r="EB158" s="3">
        <f>_xlfn.STDEV.S(Tabela13[[#This Row],[V46]],Tabela13[[#This Row],[V43]])</f>
        <v>0.27498597046143508</v>
      </c>
      <c r="EC158" s="3">
        <f>_xlfn.STDEV.S(Tabela13[[#This Row],[V46]],Tabela13[[#This Row],[V44]])</f>
        <v>7.8567420131838442E-2</v>
      </c>
      <c r="ED158" s="3">
        <f>_xlfn.STDEV.S(Tabela13[[#This Row],[V46]],Tabela13[[#This Row],[V45]])</f>
        <v>0.43212081072511238</v>
      </c>
      <c r="EE158" s="3">
        <f t="shared" si="164"/>
        <v>0.1767766952966357</v>
      </c>
      <c r="EF158" s="3">
        <f t="shared" si="165"/>
        <v>2.5455844122715718</v>
      </c>
      <c r="EG158" s="3" t="str">
        <f t="shared" si="166"/>
        <v/>
      </c>
      <c r="EH158" s="3">
        <f t="shared" si="167"/>
        <v>0.78567420131838606</v>
      </c>
      <c r="EI158" s="3">
        <f t="shared" si="168"/>
        <v>-11.313708498984754</v>
      </c>
      <c r="EJ158" s="3">
        <f t="shared" si="169"/>
        <v>0.1767766952966357</v>
      </c>
      <c r="EK158" s="3">
        <f t="shared" si="170"/>
        <v>2.2223355980148645</v>
      </c>
      <c r="EL158" s="3">
        <f t="shared" si="171"/>
        <v>11.313708498984758</v>
      </c>
      <c r="EM158" s="3">
        <f t="shared" si="172"/>
        <v>0.89995408514651487</v>
      </c>
      <c r="EN158" s="3" t="str">
        <f t="shared" si="173"/>
        <v/>
      </c>
      <c r="EO158" s="3">
        <f t="shared" si="174"/>
        <v>2.5455844122715718</v>
      </c>
      <c r="EP158" s="3">
        <f t="shared" si="175"/>
        <v>2.2223355980148645</v>
      </c>
      <c r="EQ158" s="3">
        <f t="shared" si="176"/>
        <v>-0.78567420131838561</v>
      </c>
      <c r="ER158" s="3" t="str">
        <f t="shared" si="177"/>
        <v/>
      </c>
      <c r="ES158" s="3" t="str">
        <f t="shared" si="178"/>
        <v/>
      </c>
      <c r="ET158" s="3" t="str">
        <f t="shared" si="179"/>
        <v/>
      </c>
      <c r="EU158" s="3" t="str">
        <f t="shared" si="180"/>
        <v/>
      </c>
      <c r="EV158" s="3">
        <f t="shared" si="181"/>
        <v>-0.78567420131838561</v>
      </c>
      <c r="EW158" s="3">
        <f t="shared" si="182"/>
        <v>-2.5455844122715714</v>
      </c>
      <c r="EX158" s="3">
        <f t="shared" si="183"/>
        <v>-0.1767766952966365</v>
      </c>
      <c r="EY158" s="3">
        <f t="shared" si="184"/>
        <v>0.78567420131838606</v>
      </c>
      <c r="EZ158" s="3">
        <f t="shared" si="185"/>
        <v>0.89995408514651487</v>
      </c>
      <c r="FA158" s="3" t="str">
        <f t="shared" si="186"/>
        <v/>
      </c>
      <c r="FB158" s="3">
        <f t="shared" si="187"/>
        <v>-2.5455844122715714</v>
      </c>
      <c r="FC158" s="3">
        <f t="shared" si="188"/>
        <v>-2.2223355980148636</v>
      </c>
      <c r="FD158" s="3">
        <f t="shared" si="189"/>
        <v>-11.313708498984754</v>
      </c>
      <c r="FE158" s="3" t="str">
        <f t="shared" si="190"/>
        <v/>
      </c>
      <c r="FF158" s="3">
        <f t="shared" si="191"/>
        <v>-0.89995408514651476</v>
      </c>
      <c r="FG158" s="3">
        <f t="shared" si="192"/>
        <v>-0.1767766952966365</v>
      </c>
      <c r="FH158" s="3">
        <f t="shared" si="193"/>
        <v>-2.2223355980148636</v>
      </c>
      <c r="FI158" s="4">
        <f t="shared" si="194"/>
        <v>0.5</v>
      </c>
      <c r="FJ158" s="4">
        <f t="shared" si="195"/>
        <v>0</v>
      </c>
      <c r="FK158" s="4">
        <f t="shared" si="196"/>
        <v>1.053191489361702</v>
      </c>
      <c r="FL158" s="4">
        <f t="shared" si="197"/>
        <v>1.6914893617021276</v>
      </c>
      <c r="FM158" s="4">
        <f>Tabela13[[#This Row],[V139]]-Tabela13[[#This Row],[V140]]</f>
        <v>-0.63829787234042556</v>
      </c>
      <c r="FN158" s="4">
        <f>Tabela13[[#This Row],[V1]]-Tabela13[[#This Row],[V2]]/2</f>
        <v>0.51388888888888884</v>
      </c>
      <c r="FO158" s="4">
        <f>Tabela13[[#This Row],[V1]]-Tabela13[[#This Row],[V3]]/2</f>
        <v>0.56944444444444442</v>
      </c>
      <c r="FP158" s="4">
        <f>Tabela13[[#This Row],[V1]]-Tabela13[[#This Row],[V4]]/2</f>
        <v>0.26388888888888884</v>
      </c>
      <c r="FQ158" s="4">
        <f>Tabela13[[#This Row],[V2]]-Tabela13[[#This Row],[V1]]/2</f>
        <v>-6.944444444444442E-2</v>
      </c>
      <c r="FR158" s="4">
        <f>Tabela13[[#This Row],[V2]]-Tabela13[[#This Row],[V3]]/2</f>
        <v>0.18055555555555555</v>
      </c>
      <c r="FS158" s="4">
        <f>Tabela13[[#This Row],[V2]]-Tabela13[[#This Row],[V4]]/2</f>
        <v>-0.125</v>
      </c>
      <c r="FT158" s="4">
        <f t="shared" si="198"/>
        <v>0.47469688308017488</v>
      </c>
      <c r="FU158" s="4">
        <f t="shared" si="199"/>
        <v>0.51764910937677444</v>
      </c>
      <c r="FV158" s="4">
        <f t="shared" si="200"/>
        <v>0.25800724186395507</v>
      </c>
      <c r="FW158" s="4">
        <f t="shared" si="201"/>
        <v>-6.9333133688208565E-2</v>
      </c>
      <c r="FX158" s="4">
        <f t="shared" si="202"/>
        <v>0.17863100651394931</v>
      </c>
      <c r="FY158" s="4">
        <f t="shared" si="203"/>
        <v>-0.12435499454676144</v>
      </c>
      <c r="FZ158" s="4">
        <f t="shared" si="204"/>
        <v>85.445438954431481</v>
      </c>
      <c r="GA158" s="4">
        <f t="shared" si="205"/>
        <v>93.176839687819395</v>
      </c>
      <c r="GB158" s="4">
        <f t="shared" si="206"/>
        <v>46.441303535511913</v>
      </c>
      <c r="GC158" s="4">
        <f t="shared" si="207"/>
        <v>-12.479964063877542</v>
      </c>
      <c r="GD158" s="4">
        <f t="shared" si="208"/>
        <v>32.153581172510876</v>
      </c>
      <c r="GE158" s="4">
        <f t="shared" si="209"/>
        <v>-22.383899018417058</v>
      </c>
      <c r="GF158" s="4">
        <f>Tabela13[[#This Row],[V1]]-Tabela13[[#This Row],[V2]]/Tabela13[[#This Row],[V2]]</f>
        <v>-0.36111111111111116</v>
      </c>
      <c r="GG158" s="4">
        <f>Tabela13[[#This Row],[V1]]-Tabela13[[#This Row],[V3]]/Tabela13[[#This Row],[V3]]</f>
        <v>-0.36111111111111116</v>
      </c>
      <c r="GH158" s="4">
        <f>Tabela13[[#This Row],[V1]]-Tabela13[[#This Row],[V4]]/Tabela13[[#This Row],[V4]]</f>
        <v>-0.36111111111111116</v>
      </c>
      <c r="GI158" s="4">
        <f>Tabela13[[#This Row],[V2]]-Tabela13[[#This Row],[V1]]/Tabela13[[#This Row],[V1]]</f>
        <v>-0.75</v>
      </c>
      <c r="GJ158" s="4">
        <f>Tabela13[[#This Row],[V2]]-Tabela13[[#This Row],[V3]]/Tabela13[[#This Row],[V3]]</f>
        <v>-0.75</v>
      </c>
      <c r="GK158" s="4">
        <f>Tabela13[[#This Row],[V2]]-Tabela13[[#This Row],[V4]]/Tabela13[[#This Row],[V4]]</f>
        <v>-0.75</v>
      </c>
      <c r="GL158" s="4">
        <f t="shared" si="210"/>
        <v>0.29571702634576508</v>
      </c>
      <c r="GM158" s="4">
        <f t="shared" si="211"/>
        <v>0.44444444444444442</v>
      </c>
      <c r="GN158" s="4">
        <f t="shared" si="212"/>
        <v>0.66536330927797149</v>
      </c>
      <c r="GO158" s="3">
        <f t="shared" si="213"/>
        <v>1</v>
      </c>
      <c r="GP158" s="3">
        <v>100</v>
      </c>
      <c r="GQ158" s="3">
        <f t="shared" si="214"/>
        <v>2.6</v>
      </c>
      <c r="GR158" s="3">
        <f t="shared" si="215"/>
        <v>260</v>
      </c>
      <c r="GS158" s="34">
        <f>COUNTIF($D$2:D157,Tabela13[[#This Row],[HomeTeam]])</f>
        <v>7</v>
      </c>
      <c r="GT158" s="34">
        <f>COUNTIF($E$2:E157,Tabela13[[#This Row],[AwayTeam]])</f>
        <v>7</v>
      </c>
      <c r="GU158" s="3">
        <f>IFERROR(AVERAGEIFS($AD$2:AD157,$D$2:D157,Tabela13[[#This Row],[HomeTeam]],$GS$2:GS157,"&gt;="&amp;Tabela13[[#This Row],[Contagem_H]]-5),"")</f>
        <v>0.55336860670193999</v>
      </c>
      <c r="GV158" s="3">
        <f>IFERROR(AVERAGEIFS($G$2:G157,$E$2:E157,Tabela13[[#This Row],[AwayTeam]],$GT$2:GT157,"&gt;="&amp;Tabela13[[#This Row],[Contagem_A]]-5),"")</f>
        <v>2.2000000000000002</v>
      </c>
      <c r="GW158" s="3">
        <f>IFERROR(AVERAGEIFS($GQ$2:GQ157,$D$2:D157,Tabela13[[#This Row],[HomeTeam]],$GS$2:GS157,"&gt;="&amp;Tabela13[[#This Row],[Contagem_H]]-5),"")</f>
        <v>1.4319999999999999</v>
      </c>
    </row>
    <row r="159" spans="1:205" x14ac:dyDescent="0.25">
      <c r="A159" t="s">
        <v>127</v>
      </c>
      <c r="B159" t="s">
        <v>191</v>
      </c>
      <c r="C159" t="s">
        <v>134</v>
      </c>
      <c r="D159" t="s">
        <v>17</v>
      </c>
      <c r="E159" t="s">
        <v>24</v>
      </c>
      <c r="F159" s="3">
        <v>2</v>
      </c>
      <c r="G159" s="3">
        <v>0</v>
      </c>
      <c r="H159" s="3" t="str">
        <f t="shared" si="216"/>
        <v>H</v>
      </c>
      <c r="I159" s="3">
        <v>2.4</v>
      </c>
      <c r="J159" s="3">
        <v>3.5</v>
      </c>
      <c r="K159" s="3">
        <v>2.8</v>
      </c>
      <c r="L159" s="3">
        <v>1.91</v>
      </c>
      <c r="M159" s="3">
        <v>1.99</v>
      </c>
      <c r="N159" s="3">
        <f t="shared" si="145"/>
        <v>2</v>
      </c>
      <c r="O159" s="3">
        <f t="shared" si="146"/>
        <v>3</v>
      </c>
      <c r="P159" s="3">
        <f t="shared" si="147"/>
        <v>0</v>
      </c>
      <c r="Q159" s="3">
        <f t="shared" si="148"/>
        <v>5.9523809523809534E-2</v>
      </c>
      <c r="R159" s="3">
        <f t="shared" si="149"/>
        <v>2.6072772238154074E-2</v>
      </c>
      <c r="S159" s="3">
        <f t="shared" si="150"/>
        <v>2.5428571428571427</v>
      </c>
      <c r="T159" s="3">
        <f t="shared" si="151"/>
        <v>3.7083333333333335</v>
      </c>
      <c r="U159" s="3">
        <f t="shared" si="152"/>
        <v>2.9666666666666663</v>
      </c>
      <c r="V159" s="3">
        <f t="shared" si="153"/>
        <v>2.0236904761904762</v>
      </c>
      <c r="W159" s="3">
        <f t="shared" si="154"/>
        <v>2.108452380952381</v>
      </c>
      <c r="X159" s="4">
        <f t="shared" si="155"/>
        <v>0.41666666666666669</v>
      </c>
      <c r="Y159" s="4">
        <f t="shared" si="156"/>
        <v>0.2857142857142857</v>
      </c>
      <c r="Z159" s="4">
        <f t="shared" si="157"/>
        <v>0.35714285714285715</v>
      </c>
      <c r="AA159" s="4">
        <f t="shared" si="158"/>
        <v>0.52356020942408377</v>
      </c>
      <c r="AB159" s="4">
        <f t="shared" si="159"/>
        <v>0.50251256281407031</v>
      </c>
      <c r="AC159" s="4">
        <f t="shared" si="160"/>
        <v>1.2083333333333333</v>
      </c>
      <c r="AD159" s="4">
        <f t="shared" si="161"/>
        <v>0.17857142857142858</v>
      </c>
      <c r="AE159" s="4">
        <f t="shared" si="162"/>
        <v>0.20833333333333334</v>
      </c>
      <c r="AF159" s="4">
        <f t="shared" si="163"/>
        <v>1.1785714285714286</v>
      </c>
      <c r="AG159" s="4">
        <f>IFERROR(AVERAGE(Tabela13[[#This Row],[V1]],Tabela13[[#This Row],[V2]]),"")</f>
        <v>0.69345238095238093</v>
      </c>
      <c r="AH159" s="4">
        <f>IFERROR(AVERAGE(Tabela13[[#This Row],[V1]],Tabela13[[#This Row],[V3]]),"")</f>
        <v>0.70833333333333326</v>
      </c>
      <c r="AI159" s="4">
        <f>IFERROR(AVERAGE(Tabela13[[#This Row],[V1]],Tabela13[[#This Row],[V4]]),"")</f>
        <v>1.1934523809523809</v>
      </c>
      <c r="AJ159" s="4">
        <f>IFERROR(AVERAGE(Tabela13[[#This Row],[V2]],Tabela13[[#This Row],[V1]]),"")</f>
        <v>0.69345238095238093</v>
      </c>
      <c r="AK159" s="4">
        <f>IFERROR(AVERAGE(Tabela13[[#This Row],[V2]],Tabela13[[#This Row],[V3]]),"")</f>
        <v>0.19345238095238096</v>
      </c>
      <c r="AL159" s="4">
        <f>IFERROR(AVERAGE(Tabela13[[#This Row],[V2]],Tabela13[[#This Row],[V4]]),"")</f>
        <v>0.6785714285714286</v>
      </c>
      <c r="AM159" s="4">
        <f>IFERROR(AVERAGE(Tabela13[[#This Row],[V3]],Tabela13[[#This Row],[V1]]),"")</f>
        <v>0.70833333333333326</v>
      </c>
      <c r="AN159" s="4">
        <f>IFERROR(AVERAGE(Tabela13[[#This Row],[V3]],Tabela13[[#This Row],[V2]]),"")</f>
        <v>0.19345238095238096</v>
      </c>
      <c r="AO159" s="4">
        <f>IFERROR(AVERAGE(Tabela13[[#This Row],[V3]],Tabela13[[#This Row],[V4]]),"")</f>
        <v>0.69345238095238093</v>
      </c>
      <c r="AP159" s="4">
        <f>IFERROR(AVERAGE(Tabela13[[#This Row],[V4]],Tabela13[[#This Row],[V1]]),"")</f>
        <v>1.1934523809523809</v>
      </c>
      <c r="AQ159" s="4">
        <f>IFERROR(AVERAGE(Tabela13[[#This Row],[V4]],Tabela13[[#This Row],[V2]]),"")</f>
        <v>0.6785714285714286</v>
      </c>
      <c r="AR159" s="4">
        <f>IFERROR(AVERAGE(Tabela13[[#This Row],[V4]],Tabela13[[#This Row],[V3]]),"")</f>
        <v>0.69345238095238093</v>
      </c>
      <c r="AS159" s="4">
        <f>_xlfn.STDEV.S(Tabela13[[#This Row],[V1]:[V2]])</f>
        <v>0.72815162586471849</v>
      </c>
      <c r="AT159" s="4">
        <f>_xlfn.STDEV.S(Tabela13[[#This Row],[V1]],Tabela13[[#This Row],[V3]])</f>
        <v>0.70710678118654735</v>
      </c>
      <c r="AU159" s="4">
        <f>_xlfn.STDEV.S(Tabela13[[#This Row],[V1]],Tabela13[[#This Row],[V4]])</f>
        <v>2.1044844678170985E-2</v>
      </c>
      <c r="AV159" s="4">
        <f>_xlfn.STDEV.S(Tabela13[[#This Row],[V2]],Tabela13[[#This Row],[V1]])</f>
        <v>0.72815162586471849</v>
      </c>
      <c r="AW159" s="4">
        <f>_xlfn.STDEV.S(Tabela13[[#This Row],[V2]],Tabela13[[#This Row],[V3]])</f>
        <v>2.1044844678171061E-2</v>
      </c>
      <c r="AX159" s="4">
        <f>_xlfn.STDEV.S(Tabela13[[#This Row],[V42]],Tabela13[[#This Row],[V44]])</f>
        <v>1.4352584070512659</v>
      </c>
      <c r="AY159" s="4">
        <f>_xlfn.STDEV.S(Tabela13[[#This Row],[V3]],Tabela13[[#This Row],[V1]])</f>
        <v>0.70710678118654735</v>
      </c>
      <c r="AZ159" s="4">
        <f>_xlfn.STDEV.S(Tabela13[[#This Row],[V3]],Tabela13[[#This Row],[V2]])</f>
        <v>2.1044844678171061E-2</v>
      </c>
      <c r="BA159" s="4">
        <f>_xlfn.STDEV.S(Tabela13[[#This Row],[V3]],Tabela13[[#This Row],[V4]])</f>
        <v>0.68606193650837655</v>
      </c>
      <c r="BB159" s="4">
        <f>_xlfn.STDEV.S(Tabela13[[#This Row],[V4]],Tabela13[[#This Row],[V1]])</f>
        <v>2.1044844678170985E-2</v>
      </c>
      <c r="BC159" s="4">
        <f>_xlfn.STDEV.S(Tabela13[[#This Row],[V4]],Tabela13[[#This Row],[V2]])</f>
        <v>0.70710678118654757</v>
      </c>
      <c r="BD159" s="4">
        <f>_xlfn.STDEV.S(Tabela13[[#This Row],[V4]],Tabela13[[#This Row],[V3]])</f>
        <v>0.68606193650837655</v>
      </c>
      <c r="BE159" s="4">
        <f>Tabela13[[#This Row],[V17]]/Tabela13[[#This Row],[V5]]</f>
        <v>1.0500383960967614</v>
      </c>
      <c r="BF159" s="4">
        <f>Tabela13[[#This Row],[V18]]/Tabela13[[#This Row],[V6]]</f>
        <v>0.99826839696924341</v>
      </c>
      <c r="BG159" s="4">
        <f>Tabela13[[#This Row],[V19]]/Tabela13[[#This Row],[V7]]</f>
        <v>1.7633585565749253E-2</v>
      </c>
      <c r="BH159" s="4">
        <f>Tabela13[[#This Row],[V20]]/Tabela13[[#This Row],[V8]]</f>
        <v>1.0500383960967614</v>
      </c>
      <c r="BI159" s="4">
        <f>Tabela13[[#This Row],[V21]]/Tabela13[[#This Row],[V9]]</f>
        <v>0.10878565864408425</v>
      </c>
      <c r="BJ159" s="4">
        <f>Tabela13[[#This Row],[V22]]/Tabela13[[#This Row],[V10]]</f>
        <v>2.1151176524966022</v>
      </c>
      <c r="BK159" s="4">
        <f>Tabela13[[#This Row],[V23]]/Tabela13[[#This Row],[V11]]</f>
        <v>0.99826839696924341</v>
      </c>
      <c r="BL159" s="4">
        <f>Tabela13[[#This Row],[V24]]/Tabela13[[#This Row],[V12]]</f>
        <v>0.10878565864408425</v>
      </c>
      <c r="BM159" s="4">
        <f>Tabela13[[#This Row],[V25]]/Tabela13[[#This Row],[V13]]</f>
        <v>0.98934253505070613</v>
      </c>
      <c r="BN159" s="4">
        <f>Tabela13[[#This Row],[V26]]/Tabela13[[#This Row],[V14]]</f>
        <v>1.7633585565749253E-2</v>
      </c>
      <c r="BO159" s="4">
        <f>Tabela13[[#This Row],[V27]]/Tabela13[[#This Row],[V15]]</f>
        <v>1.0420520985907016</v>
      </c>
      <c r="BP159" s="4">
        <f>Tabela13[[#This Row],[V28]]/Tabela13[[#This Row],[V16]]</f>
        <v>0.98934253505070613</v>
      </c>
      <c r="BQ159" s="4">
        <f>Tabela13[[#This Row],[V1]]-Tabela13[[#This Row],[V2]]</f>
        <v>1.0297619047619047</v>
      </c>
      <c r="BR159" s="4">
        <f>Tabela13[[#This Row],[V1]]-Tabela13[[#This Row],[V3]]</f>
        <v>0.99999999999999989</v>
      </c>
      <c r="BS159" s="4">
        <f>Tabela13[[#This Row],[V1]]-Tabela13[[#This Row],[V4]]</f>
        <v>2.9761904761904656E-2</v>
      </c>
      <c r="BT159" s="4">
        <f>Tabela13[[#This Row],[V2]]-Tabela13[[#This Row],[V1]]</f>
        <v>-1.0297619047619047</v>
      </c>
      <c r="BU159" s="4">
        <f>Tabela13[[#This Row],[V2]]-Tabela13[[#This Row],[V3]]</f>
        <v>-2.9761904761904767E-2</v>
      </c>
      <c r="BV159" s="4">
        <f>Tabela13[[#This Row],[V2]]-Tabela13[[#This Row],[V4]]</f>
        <v>-1</v>
      </c>
      <c r="BW159" s="4">
        <f>AVERAGE(Tabela13[[#This Row],[V41]],Tabela13[[#This Row],[V42]])</f>
        <v>1.0148809523809523</v>
      </c>
      <c r="BX159" s="4">
        <f>AVERAGE(Tabela13[[#This Row],[V41]],Tabela13[[#This Row],[V43]])</f>
        <v>0.52976190476190466</v>
      </c>
      <c r="BY159" s="4">
        <f>AVERAGE(Tabela13[[#This Row],[V41]],Tabela13[[#This Row],[V44]])</f>
        <v>0</v>
      </c>
      <c r="BZ159" s="4">
        <f>AVERAGE(Tabela13[[#This Row],[V41]],Tabela13[[#This Row],[V45]])</f>
        <v>0.49999999999999994</v>
      </c>
      <c r="CA159" s="4">
        <f>AVERAGE(Tabela13[[#This Row],[V41]],Tabela13[[#This Row],[V46]])</f>
        <v>1.4880952380952328E-2</v>
      </c>
      <c r="CB159" s="4">
        <f>AVERAGE(Tabela13[[#This Row],[V42]],Tabela13[[#This Row],[V41]])</f>
        <v>1.0148809523809523</v>
      </c>
      <c r="CC159" s="4">
        <f>AVERAGE(Tabela13[[#This Row],[V42]],Tabela13[[#This Row],[V43]])</f>
        <v>0.51488095238095233</v>
      </c>
      <c r="CD159" s="4">
        <f>AVERAGE(Tabela13[[#This Row],[V42]],Tabela13[[#This Row],[V44]])</f>
        <v>-1.4880952380952384E-2</v>
      </c>
      <c r="CE159" s="4">
        <f>AVERAGE(Tabela13[[#This Row],[V42]],Tabela13[[#This Row],[V45]])</f>
        <v>0.48511904761904756</v>
      </c>
      <c r="CF159" s="4">
        <f>AVERAGE(Tabela13[[#This Row],[V42]],Tabela13[[#This Row],[V46]])</f>
        <v>0</v>
      </c>
      <c r="CG159" s="4">
        <f>AVERAGE(Tabela13[[#This Row],[V43]],Tabela13[[#This Row],[V41]])</f>
        <v>0.52976190476190466</v>
      </c>
      <c r="CH159" s="4">
        <f>AVERAGE(Tabela13[[#This Row],[V43]],Tabela13[[#This Row],[V42]])</f>
        <v>0.51488095238095233</v>
      </c>
      <c r="CI159" s="4">
        <f>AVERAGE(Tabela13[[#This Row],[V43]],Tabela13[[#This Row],[V44]])</f>
        <v>-0.5</v>
      </c>
      <c r="CJ159" s="4">
        <f>AVERAGE(Tabela13[[#This Row],[V43]],Tabela13[[#This Row],[V45]])</f>
        <v>-5.5511151231257827E-17</v>
      </c>
      <c r="CK159" s="4">
        <f>AVERAGE(Tabela13[[#This Row],[V43]],Tabela13[[#This Row],[V46]])</f>
        <v>-0.48511904761904767</v>
      </c>
      <c r="CL159" s="4">
        <f>AVERAGE(Tabela13[[#This Row],[V44]],Tabela13[[#This Row],[V41]])</f>
        <v>0</v>
      </c>
      <c r="CM159" s="4">
        <f>AVERAGE(Tabela13[[#This Row],[V44]],Tabela13[[#This Row],[V42]])</f>
        <v>-1.4880952380952384E-2</v>
      </c>
      <c r="CN159" s="4">
        <f>AVERAGE(Tabela13[[#This Row],[V44]],Tabela13[[#This Row],[V43]])</f>
        <v>-0.5</v>
      </c>
      <c r="CO159" s="4">
        <f>AVERAGE(Tabela13[[#This Row],[V44]],Tabela13[[#This Row],[V45]])</f>
        <v>-0.52976190476190466</v>
      </c>
      <c r="CP159" s="4">
        <f>AVERAGE(Tabela13[[#This Row],[V44]],Tabela13[[#This Row],[V46]])</f>
        <v>-1.0148809523809523</v>
      </c>
      <c r="CQ159" s="4">
        <f>AVERAGE(Tabela13[[#This Row],[V45]],Tabela13[[#This Row],[V41]])</f>
        <v>0.49999999999999994</v>
      </c>
      <c r="CR159" s="4">
        <f>AVERAGE(Tabela13[[#This Row],[V45]],Tabela13[[#This Row],[V42]])</f>
        <v>0.48511904761904756</v>
      </c>
      <c r="CS159" s="4">
        <f>AVERAGE(Tabela13[[#This Row],[V45]],Tabela13[[#This Row],[V43]])</f>
        <v>-5.5511151231257827E-17</v>
      </c>
      <c r="CT159" s="4">
        <f>AVERAGE(Tabela13[[#This Row],[V45]],Tabela13[[#This Row],[V44]])</f>
        <v>-0.52976190476190466</v>
      </c>
      <c r="CU159" s="4">
        <f>AVERAGE(Tabela13[[#This Row],[V45]],Tabela13[[#This Row],[V46]])</f>
        <v>-0.51488095238095233</v>
      </c>
      <c r="CV159" s="4">
        <f>AVERAGE(Tabela13[[#This Row],[V46]],Tabela13[[#This Row],[V41]])</f>
        <v>1.4880952380952328E-2</v>
      </c>
      <c r="CW159" s="4">
        <f>AVERAGE(Tabela13[[#This Row],[V46]],Tabela13[[#This Row],[V42]])</f>
        <v>0</v>
      </c>
      <c r="CX159" s="4">
        <f>AVERAGE(Tabela13[[#This Row],[V46]],Tabela13[[#This Row],[V43]])</f>
        <v>-0.48511904761904767</v>
      </c>
      <c r="CY159" s="4">
        <f>AVERAGE(Tabela13[[#This Row],[V46]],Tabela13[[#This Row],[V44]])</f>
        <v>-1.0148809523809523</v>
      </c>
      <c r="CZ159" s="4">
        <f>AVERAGE(Tabela13[[#This Row],[V46]],Tabela13[[#This Row],[V45]])</f>
        <v>-0.51488095238095233</v>
      </c>
      <c r="DA159" s="3">
        <f>_xlfn.STDEV.S(Tabela13[[#This Row],[V41]],Tabela13[[#This Row],[V42]])</f>
        <v>2.1044844678171061E-2</v>
      </c>
      <c r="DB159" s="3">
        <f>_xlfn.STDEV.S(Tabela13[[#This Row],[V41]],Tabela13[[#This Row],[V43]])</f>
        <v>0.70710678118654757</v>
      </c>
      <c r="DC159" s="3">
        <f>_xlfn.STDEV.S(Tabela13[[#This Row],[V41]],Tabela13[[#This Row],[V44]])</f>
        <v>1.456303251729437</v>
      </c>
      <c r="DD159" s="3">
        <f>_xlfn.STDEV.S(Tabela13[[#This Row],[V41]],Tabela13[[#This Row],[V45]])</f>
        <v>0.74919647054288963</v>
      </c>
      <c r="DE159" s="3">
        <f>_xlfn.STDEV.S(Tabela13[[#This Row],[V41]],Tabela13[[#This Row],[V46]])</f>
        <v>1.4352584070512659</v>
      </c>
      <c r="DF159" s="3">
        <f>_xlfn.STDEV.S(Tabela13[[#This Row],[V42]],Tabela13[[#This Row],[V41]])</f>
        <v>2.1044844678171061E-2</v>
      </c>
      <c r="DG159" s="3">
        <f>_xlfn.STDEV.S(Tabela13[[#This Row],[V42]],Tabela13[[#This Row],[V43]])</f>
        <v>0.68606193650837644</v>
      </c>
      <c r="DH159" s="3">
        <f>_xlfn.STDEV.S(Tabela13[[#This Row],[V42]],Tabela13[[#This Row],[V44]])</f>
        <v>1.4352584070512659</v>
      </c>
      <c r="DI159" s="3">
        <f>_xlfn.STDEV.S(Tabela13[[#This Row],[V42]],Tabela13[[#This Row],[V45]])</f>
        <v>0.72815162586471849</v>
      </c>
      <c r="DJ159" s="3">
        <f>_xlfn.STDEV.S(Tabela13[[#This Row],[V42]],Tabela13[[#This Row],[V46]])</f>
        <v>1.4142135623730949</v>
      </c>
      <c r="DK159" s="3">
        <f>_xlfn.STDEV.S(Tabela13[[#This Row],[V43]],Tabela13[[#This Row],[V41]])</f>
        <v>0.70710678118654757</v>
      </c>
      <c r="DL159" s="3">
        <f>_xlfn.STDEV.S(Tabela13[[#This Row],[V43]],Tabela13[[#This Row],[V42]])</f>
        <v>0.68606193650837644</v>
      </c>
      <c r="DM159" s="3">
        <f>_xlfn.STDEV.S(Tabela13[[#This Row],[V43]],Tabela13[[#This Row],[V44]])</f>
        <v>0.74919647054288951</v>
      </c>
      <c r="DN159" s="3">
        <f>_xlfn.STDEV.S(Tabela13[[#This Row],[V43]],Tabela13[[#This Row],[V45]])</f>
        <v>4.2089689356342046E-2</v>
      </c>
      <c r="DO159" s="3">
        <f>_xlfn.STDEV.S(Tabela13[[#This Row],[V43]],Tabela13[[#This Row],[V46]])</f>
        <v>0.72815162586471849</v>
      </c>
      <c r="DP159" s="3">
        <f>_xlfn.STDEV.S(Tabela13[[#This Row],[V44]],Tabela13[[#This Row],[V41]])</f>
        <v>1.456303251729437</v>
      </c>
      <c r="DQ159" s="3">
        <f>_xlfn.STDEV.S(Tabela13[[#This Row],[V44]],Tabela13[[#This Row],[V42]])</f>
        <v>1.4352584070512659</v>
      </c>
      <c r="DR159" s="3">
        <f>_xlfn.STDEV.S(Tabela13[[#This Row],[V44]],Tabela13[[#This Row],[V43]])</f>
        <v>0.74919647054288951</v>
      </c>
      <c r="DS159" s="3">
        <f>_xlfn.STDEV.S(Tabela13[[#This Row],[V44]],Tabela13[[#This Row],[V45]])</f>
        <v>0.70710678118654757</v>
      </c>
      <c r="DT159" s="3">
        <f>_xlfn.STDEV.S(Tabela13[[#This Row],[V44]],Tabela13[[#This Row],[V46]])</f>
        <v>2.1044844678170985E-2</v>
      </c>
      <c r="DU159" s="3">
        <f>_xlfn.STDEV.S(Tabela13[[#This Row],[V45]],Tabela13[[#This Row],[V41]])</f>
        <v>0.74919647054288963</v>
      </c>
      <c r="DV159" s="3">
        <f>_xlfn.STDEV.S(Tabela13[[#This Row],[V45]],Tabela13[[#This Row],[V42]])</f>
        <v>0.72815162586471849</v>
      </c>
      <c r="DW159" s="3">
        <f>_xlfn.STDEV.S(Tabela13[[#This Row],[V45]],Tabela13[[#This Row],[V43]])</f>
        <v>4.2089689356342046E-2</v>
      </c>
      <c r="DX159" s="3">
        <f>_xlfn.STDEV.S(Tabela13[[#This Row],[V45]],Tabela13[[#This Row],[V44]])</f>
        <v>0.70710678118654757</v>
      </c>
      <c r="DY159" s="3">
        <f>_xlfn.STDEV.S(Tabela13[[#This Row],[V45]],Tabela13[[#This Row],[V46]])</f>
        <v>0.68606193650837655</v>
      </c>
      <c r="DZ159" s="3">
        <f>_xlfn.STDEV.S(Tabela13[[#This Row],[V46]],Tabela13[[#This Row],[V41]])</f>
        <v>1.4352584070512659</v>
      </c>
      <c r="EA159" s="3">
        <f>_xlfn.STDEV.S(Tabela13[[#This Row],[V46]],Tabela13[[#This Row],[V42]])</f>
        <v>1.4142135623730949</v>
      </c>
      <c r="EB159" s="3">
        <f>_xlfn.STDEV.S(Tabela13[[#This Row],[V46]],Tabela13[[#This Row],[V43]])</f>
        <v>0.72815162586471849</v>
      </c>
      <c r="EC159" s="3">
        <f>_xlfn.STDEV.S(Tabela13[[#This Row],[V46]],Tabela13[[#This Row],[V44]])</f>
        <v>2.1044844678170985E-2</v>
      </c>
      <c r="ED159" s="3">
        <f>_xlfn.STDEV.S(Tabela13[[#This Row],[V46]],Tabela13[[#This Row],[V45]])</f>
        <v>0.68606193650837655</v>
      </c>
      <c r="EE159" s="3">
        <f t="shared" si="164"/>
        <v>2.0736269243007265E-2</v>
      </c>
      <c r="EF159" s="3">
        <f t="shared" si="165"/>
        <v>1.3347633622397754</v>
      </c>
      <c r="EG159" s="3" t="str">
        <f t="shared" si="166"/>
        <v/>
      </c>
      <c r="EH159" s="3">
        <f t="shared" si="167"/>
        <v>1.4983929410857795</v>
      </c>
      <c r="EI159" s="3">
        <f t="shared" si="168"/>
        <v>96.449364953845418</v>
      </c>
      <c r="EJ159" s="3">
        <f t="shared" si="169"/>
        <v>2.0736269243007265E-2</v>
      </c>
      <c r="EK159" s="3">
        <f t="shared" si="170"/>
        <v>1.3324671136810087</v>
      </c>
      <c r="EL159" s="3">
        <f t="shared" si="171"/>
        <v>-96.449364953845048</v>
      </c>
      <c r="EM159" s="3">
        <f t="shared" si="172"/>
        <v>1.5009751306168433</v>
      </c>
      <c r="EN159" s="3" t="str">
        <f t="shared" si="173"/>
        <v/>
      </c>
      <c r="EO159" s="3">
        <f t="shared" si="174"/>
        <v>1.3347633622397754</v>
      </c>
      <c r="EP159" s="3">
        <f t="shared" si="175"/>
        <v>1.3324671136810087</v>
      </c>
      <c r="EQ159" s="3">
        <f t="shared" si="176"/>
        <v>-1.498392941085779</v>
      </c>
      <c r="ER159" s="3">
        <f t="shared" si="177"/>
        <v>-758220437205447.88</v>
      </c>
      <c r="ES159" s="3" t="str">
        <f t="shared" si="178"/>
        <v/>
      </c>
      <c r="ET159" s="3" t="str">
        <f t="shared" si="179"/>
        <v/>
      </c>
      <c r="EU159" s="3" t="str">
        <f t="shared" si="180"/>
        <v/>
      </c>
      <c r="EV159" s="3">
        <f t="shared" si="181"/>
        <v>-1.498392941085779</v>
      </c>
      <c r="EW159" s="3">
        <f t="shared" si="182"/>
        <v>-1.3347633622397754</v>
      </c>
      <c r="EX159" s="3">
        <f t="shared" si="183"/>
        <v>-2.0736269243007189E-2</v>
      </c>
      <c r="EY159" s="3">
        <f t="shared" si="184"/>
        <v>1.4983929410857795</v>
      </c>
      <c r="EZ159" s="3">
        <f t="shared" si="185"/>
        <v>1.5009751306168433</v>
      </c>
      <c r="FA159" s="3">
        <f t="shared" si="186"/>
        <v>-758220437205447.88</v>
      </c>
      <c r="FB159" s="3">
        <f t="shared" si="187"/>
        <v>-1.3347633622397754</v>
      </c>
      <c r="FC159" s="3">
        <f t="shared" si="188"/>
        <v>-1.3324671136810089</v>
      </c>
      <c r="FD159" s="3">
        <f t="shared" si="189"/>
        <v>96.449364953845418</v>
      </c>
      <c r="FE159" s="3" t="str">
        <f t="shared" si="190"/>
        <v/>
      </c>
      <c r="FF159" s="3">
        <f t="shared" si="191"/>
        <v>-1.5009751306168428</v>
      </c>
      <c r="FG159" s="3">
        <f t="shared" si="192"/>
        <v>-2.0736269243007189E-2</v>
      </c>
      <c r="FH159" s="3">
        <f t="shared" si="193"/>
        <v>-1.3324671136810089</v>
      </c>
      <c r="FI159" s="4">
        <f t="shared" si="194"/>
        <v>0.7142857142857143</v>
      </c>
      <c r="FJ159" s="4">
        <f t="shared" si="195"/>
        <v>0</v>
      </c>
      <c r="FK159" s="4">
        <f t="shared" si="196"/>
        <v>1.449438202247191</v>
      </c>
      <c r="FL159" s="4">
        <f t="shared" si="197"/>
        <v>1.2808988764044946</v>
      </c>
      <c r="FM159" s="4">
        <f>Tabela13[[#This Row],[V139]]-Tabela13[[#This Row],[V140]]</f>
        <v>0.16853932584269637</v>
      </c>
      <c r="FN159" s="4">
        <f>Tabela13[[#This Row],[V1]]-Tabela13[[#This Row],[V2]]/2</f>
        <v>1.1190476190476191</v>
      </c>
      <c r="FO159" s="4">
        <f>Tabela13[[#This Row],[V1]]-Tabela13[[#This Row],[V3]]/2</f>
        <v>1.1041666666666665</v>
      </c>
      <c r="FP159" s="4">
        <f>Tabela13[[#This Row],[V1]]-Tabela13[[#This Row],[V4]]/2</f>
        <v>0.61904761904761896</v>
      </c>
      <c r="FQ159" s="4">
        <f>Tabela13[[#This Row],[V2]]-Tabela13[[#This Row],[V1]]/2</f>
        <v>-0.42559523809523803</v>
      </c>
      <c r="FR159" s="4">
        <f>Tabela13[[#This Row],[V2]]-Tabela13[[#This Row],[V3]]/2</f>
        <v>7.4404761904761904E-2</v>
      </c>
      <c r="FS159" s="4">
        <f>Tabela13[[#This Row],[V2]]-Tabela13[[#This Row],[V4]]/2</f>
        <v>-0.4107142857142857</v>
      </c>
      <c r="FT159" s="4">
        <f t="shared" si="198"/>
        <v>0.84151894609862476</v>
      </c>
      <c r="FU159" s="4">
        <f t="shared" si="199"/>
        <v>0.8348627319990396</v>
      </c>
      <c r="FV159" s="4">
        <f t="shared" si="200"/>
        <v>0.55430749620155118</v>
      </c>
      <c r="FW159" s="4">
        <f t="shared" si="201"/>
        <v>-0.40237471141389558</v>
      </c>
      <c r="FX159" s="4">
        <f t="shared" si="202"/>
        <v>7.4267912892739846E-2</v>
      </c>
      <c r="FY159" s="4">
        <f t="shared" si="203"/>
        <v>-0.38970857134286574</v>
      </c>
      <c r="FZ159" s="4">
        <f t="shared" si="204"/>
        <v>151.47341029775245</v>
      </c>
      <c r="GA159" s="4">
        <f t="shared" si="205"/>
        <v>150.27529175982713</v>
      </c>
      <c r="GB159" s="4">
        <f t="shared" si="206"/>
        <v>99.775349316279204</v>
      </c>
      <c r="GC159" s="4">
        <f t="shared" si="207"/>
        <v>-72.427448054501198</v>
      </c>
      <c r="GD159" s="4">
        <f t="shared" si="208"/>
        <v>13.368224320693173</v>
      </c>
      <c r="GE159" s="4">
        <f t="shared" si="209"/>
        <v>-70.147542841715833</v>
      </c>
      <c r="GF159" s="4">
        <f>Tabela13[[#This Row],[V1]]-Tabela13[[#This Row],[V2]]/Tabela13[[#This Row],[V2]]</f>
        <v>0.20833333333333326</v>
      </c>
      <c r="GG159" s="4">
        <f>Tabela13[[#This Row],[V1]]-Tabela13[[#This Row],[V3]]/Tabela13[[#This Row],[V3]]</f>
        <v>0.20833333333333326</v>
      </c>
      <c r="GH159" s="4">
        <f>Tabela13[[#This Row],[V1]]-Tabela13[[#This Row],[V4]]/Tabela13[[#This Row],[V4]]</f>
        <v>0.20833333333333326</v>
      </c>
      <c r="GI159" s="4">
        <f>Tabela13[[#This Row],[V2]]-Tabela13[[#This Row],[V1]]/Tabela13[[#This Row],[V1]]</f>
        <v>-0.8214285714285714</v>
      </c>
      <c r="GJ159" s="4">
        <f>Tabela13[[#This Row],[V2]]-Tabela13[[#This Row],[V3]]/Tabela13[[#This Row],[V3]]</f>
        <v>-0.8214285714285714</v>
      </c>
      <c r="GK159" s="4">
        <f>Tabela13[[#This Row],[V2]]-Tabela13[[#This Row],[V4]]/Tabela13[[#This Row],[V4]]</f>
        <v>-0.8214285714285714</v>
      </c>
      <c r="GL159" s="4">
        <f t="shared" si="210"/>
        <v>0.57760591264721217</v>
      </c>
      <c r="GM159" s="4">
        <f t="shared" si="211"/>
        <v>0.69345238095238093</v>
      </c>
      <c r="GN159" s="4">
        <f t="shared" si="212"/>
        <v>0.83294243197194551</v>
      </c>
      <c r="GO159" s="3">
        <f t="shared" si="213"/>
        <v>1</v>
      </c>
      <c r="GP159" s="3">
        <v>100</v>
      </c>
      <c r="GQ159" s="3">
        <f t="shared" si="214"/>
        <v>1.4</v>
      </c>
      <c r="GR159" s="3">
        <f t="shared" si="215"/>
        <v>140</v>
      </c>
      <c r="GS159" s="34">
        <f>COUNTIF($D$2:D158,Tabela13[[#This Row],[HomeTeam]])</f>
        <v>8</v>
      </c>
      <c r="GT159" s="34">
        <f>COUNTIF($E$2:E158,Tabela13[[#This Row],[AwayTeam]])</f>
        <v>7</v>
      </c>
      <c r="GU159" s="3">
        <f>IFERROR(AVERAGEIFS($AD$2:AD158,$D$2:D158,Tabela13[[#This Row],[HomeTeam]],$GS$2:GS158,"&gt;="&amp;Tabela13[[#This Row],[Contagem_H]]-5),"")</f>
        <v>0.76634542705971287</v>
      </c>
      <c r="GV159" s="3">
        <f>IFERROR(AVERAGEIFS($G$2:G158,$E$2:E158,Tabela13[[#This Row],[AwayTeam]],$GT$2:GT158,"&gt;="&amp;Tabela13[[#This Row],[Contagem_A]]-5),"")</f>
        <v>2.4</v>
      </c>
      <c r="GW159" s="3">
        <f>IFERROR(AVERAGEIFS($GQ$2:GQ158,$D$2:D158,Tabela13[[#This Row],[HomeTeam]],$GS$2:GS158,"&gt;="&amp;Tabela13[[#This Row],[Contagem_H]]-5),"")</f>
        <v>-9.9999999999999638E-3</v>
      </c>
    </row>
    <row r="160" spans="1:205" x14ac:dyDescent="0.25">
      <c r="A160" t="s">
        <v>127</v>
      </c>
      <c r="B160" t="s">
        <v>191</v>
      </c>
      <c r="C160" t="s">
        <v>134</v>
      </c>
      <c r="D160" t="s">
        <v>18</v>
      </c>
      <c r="E160" t="s">
        <v>14</v>
      </c>
      <c r="F160" s="3">
        <v>5</v>
      </c>
      <c r="G160" s="3">
        <v>0</v>
      </c>
      <c r="H160" s="3" t="str">
        <f t="shared" si="216"/>
        <v>H</v>
      </c>
      <c r="I160" s="3">
        <v>2.2000000000000002</v>
      </c>
      <c r="J160" s="3">
        <v>3.5</v>
      </c>
      <c r="K160" s="3">
        <v>3.25</v>
      </c>
      <c r="L160" s="3">
        <v>1.86</v>
      </c>
      <c r="M160" s="3">
        <v>2.04</v>
      </c>
      <c r="N160" s="3">
        <f t="shared" si="145"/>
        <v>5</v>
      </c>
      <c r="O160" s="3">
        <f t="shared" si="146"/>
        <v>3</v>
      </c>
      <c r="P160" s="3">
        <f t="shared" si="147"/>
        <v>0</v>
      </c>
      <c r="Q160" s="3">
        <f t="shared" si="148"/>
        <v>4.7952047952047883E-2</v>
      </c>
      <c r="R160" s="3">
        <f t="shared" si="149"/>
        <v>2.7830487033523088E-2</v>
      </c>
      <c r="S160" s="3">
        <f t="shared" si="150"/>
        <v>2.3054945054945057</v>
      </c>
      <c r="T160" s="3">
        <f t="shared" si="151"/>
        <v>3.6678321678321675</v>
      </c>
      <c r="U160" s="3">
        <f t="shared" si="152"/>
        <v>3.4058441558441555</v>
      </c>
      <c r="V160" s="3">
        <f t="shared" si="153"/>
        <v>1.9491908091908092</v>
      </c>
      <c r="W160" s="3">
        <f t="shared" si="154"/>
        <v>2.1378221778221778</v>
      </c>
      <c r="X160" s="4">
        <f t="shared" si="155"/>
        <v>0.45454545454545453</v>
      </c>
      <c r="Y160" s="4">
        <f t="shared" si="156"/>
        <v>0.2857142857142857</v>
      </c>
      <c r="Z160" s="4">
        <f t="shared" si="157"/>
        <v>0.30769230769230771</v>
      </c>
      <c r="AA160" s="4">
        <f t="shared" si="158"/>
        <v>0.5376344086021505</v>
      </c>
      <c r="AB160" s="4">
        <f t="shared" si="159"/>
        <v>0.49019607843137253</v>
      </c>
      <c r="AC160" s="4">
        <f t="shared" si="160"/>
        <v>2.7272727272727271</v>
      </c>
      <c r="AD160" s="4">
        <f t="shared" si="161"/>
        <v>0.15384615384615385</v>
      </c>
      <c r="AE160" s="4">
        <f t="shared" si="162"/>
        <v>0.22727272727272727</v>
      </c>
      <c r="AF160" s="4">
        <f t="shared" si="163"/>
        <v>2.6538461538461537</v>
      </c>
      <c r="AG160" s="4">
        <f>IFERROR(AVERAGE(Tabela13[[#This Row],[V1]],Tabela13[[#This Row],[V2]]),"")</f>
        <v>1.4405594405594404</v>
      </c>
      <c r="AH160" s="4">
        <f>IFERROR(AVERAGE(Tabela13[[#This Row],[V1]],Tabela13[[#This Row],[V3]]),"")</f>
        <v>1.4772727272727271</v>
      </c>
      <c r="AI160" s="4">
        <f>IFERROR(AVERAGE(Tabela13[[#This Row],[V1]],Tabela13[[#This Row],[V4]]),"")</f>
        <v>2.6905594405594404</v>
      </c>
      <c r="AJ160" s="4">
        <f>IFERROR(AVERAGE(Tabela13[[#This Row],[V2]],Tabela13[[#This Row],[V1]]),"")</f>
        <v>1.4405594405594404</v>
      </c>
      <c r="AK160" s="4">
        <f>IFERROR(AVERAGE(Tabela13[[#This Row],[V2]],Tabela13[[#This Row],[V3]]),"")</f>
        <v>0.19055944055944057</v>
      </c>
      <c r="AL160" s="4">
        <f>IFERROR(AVERAGE(Tabela13[[#This Row],[V2]],Tabela13[[#This Row],[V4]]),"")</f>
        <v>1.4038461538461537</v>
      </c>
      <c r="AM160" s="4">
        <f>IFERROR(AVERAGE(Tabela13[[#This Row],[V3]],Tabela13[[#This Row],[V1]]),"")</f>
        <v>1.4772727272727271</v>
      </c>
      <c r="AN160" s="4">
        <f>IFERROR(AVERAGE(Tabela13[[#This Row],[V3]],Tabela13[[#This Row],[V2]]),"")</f>
        <v>0.19055944055944057</v>
      </c>
      <c r="AO160" s="4">
        <f>IFERROR(AVERAGE(Tabela13[[#This Row],[V3]],Tabela13[[#This Row],[V4]]),"")</f>
        <v>1.4405594405594404</v>
      </c>
      <c r="AP160" s="4">
        <f>IFERROR(AVERAGE(Tabela13[[#This Row],[V4]],Tabela13[[#This Row],[V1]]),"")</f>
        <v>2.6905594405594404</v>
      </c>
      <c r="AQ160" s="4">
        <f>IFERROR(AVERAGE(Tabela13[[#This Row],[V4]],Tabela13[[#This Row],[V2]]),"")</f>
        <v>1.4038461538461537</v>
      </c>
      <c r="AR160" s="4">
        <f>IFERROR(AVERAGE(Tabela13[[#This Row],[V4]],Tabela13[[#This Row],[V3]]),"")</f>
        <v>1.4405594405594404</v>
      </c>
      <c r="AS160" s="4">
        <f>_xlfn.STDEV.S(Tabela13[[#This Row],[V1]:[V2]])</f>
        <v>1.8196873809555909</v>
      </c>
      <c r="AT160" s="4">
        <f>_xlfn.STDEV.S(Tabela13[[#This Row],[V1]],Tabela13[[#This Row],[V3]])</f>
        <v>1.7677669529663689</v>
      </c>
      <c r="AU160" s="4">
        <f>_xlfn.STDEV.S(Tabela13[[#This Row],[V1]],Tabela13[[#This Row],[V4]])</f>
        <v>5.1920427989221953E-2</v>
      </c>
      <c r="AV160" s="4">
        <f>_xlfn.STDEV.S(Tabela13[[#This Row],[V2]],Tabela13[[#This Row],[V1]])</f>
        <v>1.8196873809555909</v>
      </c>
      <c r="AW160" s="4">
        <f>_xlfn.STDEV.S(Tabela13[[#This Row],[V2]],Tabela13[[#This Row],[V3]])</f>
        <v>5.1920427989221953E-2</v>
      </c>
      <c r="AX160" s="4">
        <f>_xlfn.STDEV.S(Tabela13[[#This Row],[V42]],Tabela13[[#This Row],[V44]])</f>
        <v>3.5874543339219596</v>
      </c>
      <c r="AY160" s="4">
        <f>_xlfn.STDEV.S(Tabela13[[#This Row],[V3]],Tabela13[[#This Row],[V1]])</f>
        <v>1.7677669529663689</v>
      </c>
      <c r="AZ160" s="4">
        <f>_xlfn.STDEV.S(Tabela13[[#This Row],[V3]],Tabela13[[#This Row],[V2]])</f>
        <v>5.1920427989221953E-2</v>
      </c>
      <c r="BA160" s="4">
        <f>_xlfn.STDEV.S(Tabela13[[#This Row],[V3]],Tabela13[[#This Row],[V4]])</f>
        <v>1.7158465249771468</v>
      </c>
      <c r="BB160" s="4">
        <f>_xlfn.STDEV.S(Tabela13[[#This Row],[V4]],Tabela13[[#This Row],[V1]])</f>
        <v>5.1920427989221953E-2</v>
      </c>
      <c r="BC160" s="4">
        <f>_xlfn.STDEV.S(Tabela13[[#This Row],[V4]],Tabela13[[#This Row],[V2]])</f>
        <v>1.7677669529663689</v>
      </c>
      <c r="BD160" s="4">
        <f>_xlfn.STDEV.S(Tabela13[[#This Row],[V4]],Tabela13[[#This Row],[V3]])</f>
        <v>1.7158465249771468</v>
      </c>
      <c r="BE160" s="4">
        <f>Tabela13[[#This Row],[V17]]/Tabela13[[#This Row],[V5]]</f>
        <v>1.263181046003153</v>
      </c>
      <c r="BF160" s="4">
        <f>Tabela13[[#This Row],[V18]]/Tabela13[[#This Row],[V6]]</f>
        <v>1.1966422450849268</v>
      </c>
      <c r="BG160" s="4">
        <f>Tabela13[[#This Row],[V19]]/Tabela13[[#This Row],[V7]]</f>
        <v>1.9297261085012968E-2</v>
      </c>
      <c r="BH160" s="4">
        <f>Tabela13[[#This Row],[V20]]/Tabela13[[#This Row],[V8]]</f>
        <v>1.263181046003153</v>
      </c>
      <c r="BI160" s="4">
        <f>Tabela13[[#This Row],[V21]]/Tabela13[[#This Row],[V9]]</f>
        <v>0.27246316339298121</v>
      </c>
      <c r="BJ160" s="4">
        <f>Tabela13[[#This Row],[V22]]/Tabela13[[#This Row],[V10]]</f>
        <v>2.5554469227937249</v>
      </c>
      <c r="BK160" s="4">
        <f>Tabela13[[#This Row],[V23]]/Tabela13[[#This Row],[V11]]</f>
        <v>1.1966422450849268</v>
      </c>
      <c r="BL160" s="4">
        <f>Tabela13[[#This Row],[V24]]/Tabela13[[#This Row],[V12]]</f>
        <v>0.27246316339298121</v>
      </c>
      <c r="BM160" s="4">
        <f>Tabela13[[#This Row],[V25]]/Tabela13[[#This Row],[V13]]</f>
        <v>1.1910973450084079</v>
      </c>
      <c r="BN160" s="4">
        <f>Tabela13[[#This Row],[V26]]/Tabela13[[#This Row],[V14]]</f>
        <v>1.9297261085012968E-2</v>
      </c>
      <c r="BO160" s="4">
        <f>Tabela13[[#This Row],[V27]]/Tabela13[[#This Row],[V15]]</f>
        <v>1.2592312541678246</v>
      </c>
      <c r="BP160" s="4">
        <f>Tabela13[[#This Row],[V28]]/Tabela13[[#This Row],[V16]]</f>
        <v>1.1910973450084079</v>
      </c>
      <c r="BQ160" s="4">
        <f>Tabela13[[#This Row],[V1]]-Tabela13[[#This Row],[V2]]</f>
        <v>2.5734265734265733</v>
      </c>
      <c r="BR160" s="4">
        <f>Tabela13[[#This Row],[V1]]-Tabela13[[#This Row],[V3]]</f>
        <v>2.5</v>
      </c>
      <c r="BS160" s="4">
        <f>Tabela13[[#This Row],[V1]]-Tabela13[[#This Row],[V4]]</f>
        <v>7.3426573426573327E-2</v>
      </c>
      <c r="BT160" s="4">
        <f>Tabela13[[#This Row],[V2]]-Tabela13[[#This Row],[V1]]</f>
        <v>-2.5734265734265733</v>
      </c>
      <c r="BU160" s="4">
        <f>Tabela13[[#This Row],[V2]]-Tabela13[[#This Row],[V3]]</f>
        <v>-7.342657342657341E-2</v>
      </c>
      <c r="BV160" s="4">
        <f>Tabela13[[#This Row],[V2]]-Tabela13[[#This Row],[V4]]</f>
        <v>-2.5</v>
      </c>
      <c r="BW160" s="4">
        <f>AVERAGE(Tabela13[[#This Row],[V41]],Tabela13[[#This Row],[V42]])</f>
        <v>2.5367132867132867</v>
      </c>
      <c r="BX160" s="4">
        <f>AVERAGE(Tabela13[[#This Row],[V41]],Tabela13[[#This Row],[V43]])</f>
        <v>1.3234265734265733</v>
      </c>
      <c r="BY160" s="4">
        <f>AVERAGE(Tabela13[[#This Row],[V41]],Tabela13[[#This Row],[V44]])</f>
        <v>0</v>
      </c>
      <c r="BZ160" s="4">
        <f>AVERAGE(Tabela13[[#This Row],[V41]],Tabela13[[#This Row],[V45]])</f>
        <v>1.25</v>
      </c>
      <c r="CA160" s="4">
        <f>AVERAGE(Tabela13[[#This Row],[V41]],Tabela13[[#This Row],[V46]])</f>
        <v>3.6713286713286664E-2</v>
      </c>
      <c r="CB160" s="4">
        <f>AVERAGE(Tabela13[[#This Row],[V42]],Tabela13[[#This Row],[V41]])</f>
        <v>2.5367132867132867</v>
      </c>
      <c r="CC160" s="4">
        <f>AVERAGE(Tabela13[[#This Row],[V42]],Tabela13[[#This Row],[V43]])</f>
        <v>1.2867132867132867</v>
      </c>
      <c r="CD160" s="4">
        <f>AVERAGE(Tabela13[[#This Row],[V42]],Tabela13[[#This Row],[V44]])</f>
        <v>-3.6713286713286664E-2</v>
      </c>
      <c r="CE160" s="4">
        <f>AVERAGE(Tabela13[[#This Row],[V42]],Tabela13[[#This Row],[V45]])</f>
        <v>1.2132867132867133</v>
      </c>
      <c r="CF160" s="4">
        <f>AVERAGE(Tabela13[[#This Row],[V42]],Tabela13[[#This Row],[V46]])</f>
        <v>0</v>
      </c>
      <c r="CG160" s="4">
        <f>AVERAGE(Tabela13[[#This Row],[V43]],Tabela13[[#This Row],[V41]])</f>
        <v>1.3234265734265733</v>
      </c>
      <c r="CH160" s="4">
        <f>AVERAGE(Tabela13[[#This Row],[V43]],Tabela13[[#This Row],[V42]])</f>
        <v>1.2867132867132867</v>
      </c>
      <c r="CI160" s="4">
        <f>AVERAGE(Tabela13[[#This Row],[V43]],Tabela13[[#This Row],[V44]])</f>
        <v>-1.25</v>
      </c>
      <c r="CJ160" s="4">
        <f>AVERAGE(Tabela13[[#This Row],[V43]],Tabela13[[#This Row],[V45]])</f>
        <v>0</v>
      </c>
      <c r="CK160" s="4">
        <f>AVERAGE(Tabela13[[#This Row],[V43]],Tabela13[[#This Row],[V46]])</f>
        <v>-1.2132867132867133</v>
      </c>
      <c r="CL160" s="4">
        <f>AVERAGE(Tabela13[[#This Row],[V44]],Tabela13[[#This Row],[V41]])</f>
        <v>0</v>
      </c>
      <c r="CM160" s="4">
        <f>AVERAGE(Tabela13[[#This Row],[V44]],Tabela13[[#This Row],[V42]])</f>
        <v>-3.6713286713286664E-2</v>
      </c>
      <c r="CN160" s="4">
        <f>AVERAGE(Tabela13[[#This Row],[V44]],Tabela13[[#This Row],[V43]])</f>
        <v>-1.25</v>
      </c>
      <c r="CO160" s="4">
        <f>AVERAGE(Tabela13[[#This Row],[V44]],Tabela13[[#This Row],[V45]])</f>
        <v>-1.3234265734265733</v>
      </c>
      <c r="CP160" s="4">
        <f>AVERAGE(Tabela13[[#This Row],[V44]],Tabela13[[#This Row],[V46]])</f>
        <v>-2.5367132867132867</v>
      </c>
      <c r="CQ160" s="4">
        <f>AVERAGE(Tabela13[[#This Row],[V45]],Tabela13[[#This Row],[V41]])</f>
        <v>1.25</v>
      </c>
      <c r="CR160" s="4">
        <f>AVERAGE(Tabela13[[#This Row],[V45]],Tabela13[[#This Row],[V42]])</f>
        <v>1.2132867132867133</v>
      </c>
      <c r="CS160" s="4">
        <f>AVERAGE(Tabela13[[#This Row],[V45]],Tabela13[[#This Row],[V43]])</f>
        <v>0</v>
      </c>
      <c r="CT160" s="4">
        <f>AVERAGE(Tabela13[[#This Row],[V45]],Tabela13[[#This Row],[V44]])</f>
        <v>-1.3234265734265733</v>
      </c>
      <c r="CU160" s="4">
        <f>AVERAGE(Tabela13[[#This Row],[V45]],Tabela13[[#This Row],[V46]])</f>
        <v>-1.2867132867132867</v>
      </c>
      <c r="CV160" s="4">
        <f>AVERAGE(Tabela13[[#This Row],[V46]],Tabela13[[#This Row],[V41]])</f>
        <v>3.6713286713286664E-2</v>
      </c>
      <c r="CW160" s="4">
        <f>AVERAGE(Tabela13[[#This Row],[V46]],Tabela13[[#This Row],[V42]])</f>
        <v>0</v>
      </c>
      <c r="CX160" s="4">
        <f>AVERAGE(Tabela13[[#This Row],[V46]],Tabela13[[#This Row],[V43]])</f>
        <v>-1.2132867132867133</v>
      </c>
      <c r="CY160" s="4">
        <f>AVERAGE(Tabela13[[#This Row],[V46]],Tabela13[[#This Row],[V44]])</f>
        <v>-2.5367132867132867</v>
      </c>
      <c r="CZ160" s="4">
        <f>AVERAGE(Tabela13[[#This Row],[V46]],Tabela13[[#This Row],[V45]])</f>
        <v>-1.2867132867132867</v>
      </c>
      <c r="DA160" s="3">
        <f>_xlfn.STDEV.S(Tabela13[[#This Row],[V41]],Tabela13[[#This Row],[V42]])</f>
        <v>5.1920427989221953E-2</v>
      </c>
      <c r="DB160" s="3">
        <f>_xlfn.STDEV.S(Tabela13[[#This Row],[V41]],Tabela13[[#This Row],[V43]])</f>
        <v>1.7677669529663687</v>
      </c>
      <c r="DC160" s="3">
        <f>_xlfn.STDEV.S(Tabela13[[#This Row],[V41]],Tabela13[[#This Row],[V44]])</f>
        <v>3.6393747619111814</v>
      </c>
      <c r="DD160" s="3">
        <f>_xlfn.STDEV.S(Tabela13[[#This Row],[V41]],Tabela13[[#This Row],[V45]])</f>
        <v>1.8716078089448127</v>
      </c>
      <c r="DE160" s="3">
        <f>_xlfn.STDEV.S(Tabela13[[#This Row],[V41]],Tabela13[[#This Row],[V46]])</f>
        <v>3.5874543339219596</v>
      </c>
      <c r="DF160" s="3">
        <f>_xlfn.STDEV.S(Tabela13[[#This Row],[V42]],Tabela13[[#This Row],[V41]])</f>
        <v>5.1920427989221953E-2</v>
      </c>
      <c r="DG160" s="3">
        <f>_xlfn.STDEV.S(Tabela13[[#This Row],[V42]],Tabela13[[#This Row],[V43]])</f>
        <v>1.7158465249771468</v>
      </c>
      <c r="DH160" s="3">
        <f>_xlfn.STDEV.S(Tabela13[[#This Row],[V42]],Tabela13[[#This Row],[V44]])</f>
        <v>3.5874543339219596</v>
      </c>
      <c r="DI160" s="3">
        <f>_xlfn.STDEV.S(Tabela13[[#This Row],[V42]],Tabela13[[#This Row],[V45]])</f>
        <v>1.8196873809555907</v>
      </c>
      <c r="DJ160" s="3">
        <f>_xlfn.STDEV.S(Tabela13[[#This Row],[V42]],Tabela13[[#This Row],[V46]])</f>
        <v>3.5355339059327378</v>
      </c>
      <c r="DK160" s="3">
        <f>_xlfn.STDEV.S(Tabela13[[#This Row],[V43]],Tabela13[[#This Row],[V41]])</f>
        <v>1.7677669529663687</v>
      </c>
      <c r="DL160" s="3">
        <f>_xlfn.STDEV.S(Tabela13[[#This Row],[V43]],Tabela13[[#This Row],[V42]])</f>
        <v>1.7158465249771468</v>
      </c>
      <c r="DM160" s="3">
        <f>_xlfn.STDEV.S(Tabela13[[#This Row],[V43]],Tabela13[[#This Row],[V44]])</f>
        <v>1.8716078089448127</v>
      </c>
      <c r="DN160" s="3">
        <f>_xlfn.STDEV.S(Tabela13[[#This Row],[V43]],Tabela13[[#This Row],[V45]])</f>
        <v>0.10384085597844396</v>
      </c>
      <c r="DO160" s="3">
        <f>_xlfn.STDEV.S(Tabela13[[#This Row],[V43]],Tabela13[[#This Row],[V46]])</f>
        <v>1.8196873809555907</v>
      </c>
      <c r="DP160" s="3">
        <f>_xlfn.STDEV.S(Tabela13[[#This Row],[V44]],Tabela13[[#This Row],[V41]])</f>
        <v>3.6393747619111814</v>
      </c>
      <c r="DQ160" s="3">
        <f>_xlfn.STDEV.S(Tabela13[[#This Row],[V44]],Tabela13[[#This Row],[V42]])</f>
        <v>3.5874543339219596</v>
      </c>
      <c r="DR160" s="3">
        <f>_xlfn.STDEV.S(Tabela13[[#This Row],[V44]],Tabela13[[#This Row],[V43]])</f>
        <v>1.8716078089448127</v>
      </c>
      <c r="DS160" s="3">
        <f>_xlfn.STDEV.S(Tabela13[[#This Row],[V44]],Tabela13[[#This Row],[V45]])</f>
        <v>1.7677669529663687</v>
      </c>
      <c r="DT160" s="3">
        <f>_xlfn.STDEV.S(Tabela13[[#This Row],[V44]],Tabela13[[#This Row],[V46]])</f>
        <v>5.1920427989221953E-2</v>
      </c>
      <c r="DU160" s="3">
        <f>_xlfn.STDEV.S(Tabela13[[#This Row],[V45]],Tabela13[[#This Row],[V41]])</f>
        <v>1.8716078089448127</v>
      </c>
      <c r="DV160" s="3">
        <f>_xlfn.STDEV.S(Tabela13[[#This Row],[V45]],Tabela13[[#This Row],[V42]])</f>
        <v>1.8196873809555907</v>
      </c>
      <c r="DW160" s="3">
        <f>_xlfn.STDEV.S(Tabela13[[#This Row],[V45]],Tabela13[[#This Row],[V43]])</f>
        <v>0.10384085597844396</v>
      </c>
      <c r="DX160" s="3">
        <f>_xlfn.STDEV.S(Tabela13[[#This Row],[V45]],Tabela13[[#This Row],[V44]])</f>
        <v>1.7677669529663687</v>
      </c>
      <c r="DY160" s="3">
        <f>_xlfn.STDEV.S(Tabela13[[#This Row],[V45]],Tabela13[[#This Row],[V46]])</f>
        <v>1.7158465249771468</v>
      </c>
      <c r="DZ160" s="3">
        <f>_xlfn.STDEV.S(Tabela13[[#This Row],[V46]],Tabela13[[#This Row],[V41]])</f>
        <v>3.5874543339219596</v>
      </c>
      <c r="EA160" s="3">
        <f>_xlfn.STDEV.S(Tabela13[[#This Row],[V46]],Tabela13[[#This Row],[V42]])</f>
        <v>3.5355339059327378</v>
      </c>
      <c r="EB160" s="3">
        <f>_xlfn.STDEV.S(Tabela13[[#This Row],[V46]],Tabela13[[#This Row],[V43]])</f>
        <v>1.8196873809555907</v>
      </c>
      <c r="EC160" s="3">
        <f>_xlfn.STDEV.S(Tabela13[[#This Row],[V46]],Tabela13[[#This Row],[V44]])</f>
        <v>5.1920427989221953E-2</v>
      </c>
      <c r="ED160" s="3">
        <f>_xlfn.STDEV.S(Tabela13[[#This Row],[V46]],Tabela13[[#This Row],[V45]])</f>
        <v>1.7158465249771468</v>
      </c>
      <c r="EE160" s="3">
        <f t="shared" si="164"/>
        <v>2.0467598077074402E-2</v>
      </c>
      <c r="EF160" s="3">
        <f t="shared" si="165"/>
        <v>1.3357499301146143</v>
      </c>
      <c r="EG160" s="3" t="str">
        <f t="shared" si="166"/>
        <v/>
      </c>
      <c r="EH160" s="3">
        <f t="shared" si="167"/>
        <v>1.4972862471558501</v>
      </c>
      <c r="EI160" s="3">
        <f t="shared" si="168"/>
        <v>97.715422809683986</v>
      </c>
      <c r="EJ160" s="3">
        <f t="shared" si="169"/>
        <v>2.0467598077074402E-2</v>
      </c>
      <c r="EK160" s="3">
        <f t="shared" si="170"/>
        <v>1.3335111579985435</v>
      </c>
      <c r="EL160" s="3">
        <f t="shared" si="171"/>
        <v>-97.715422809683986</v>
      </c>
      <c r="EM160" s="3">
        <f t="shared" si="172"/>
        <v>1.4997999739288153</v>
      </c>
      <c r="EN160" s="3" t="str">
        <f t="shared" si="173"/>
        <v/>
      </c>
      <c r="EO160" s="3">
        <f t="shared" si="174"/>
        <v>1.3357499301146143</v>
      </c>
      <c r="EP160" s="3">
        <f t="shared" si="175"/>
        <v>1.3335111579985435</v>
      </c>
      <c r="EQ160" s="3">
        <f t="shared" si="176"/>
        <v>-1.4972862471558501</v>
      </c>
      <c r="ER160" s="3" t="str">
        <f t="shared" si="177"/>
        <v/>
      </c>
      <c r="ES160" s="3" t="str">
        <f t="shared" si="178"/>
        <v/>
      </c>
      <c r="ET160" s="3" t="str">
        <f t="shared" si="179"/>
        <v/>
      </c>
      <c r="EU160" s="3" t="str">
        <f t="shared" si="180"/>
        <v/>
      </c>
      <c r="EV160" s="3">
        <f t="shared" si="181"/>
        <v>-1.4972862471558501</v>
      </c>
      <c r="EW160" s="3">
        <f t="shared" si="182"/>
        <v>-1.3357499301146143</v>
      </c>
      <c r="EX160" s="3">
        <f t="shared" si="183"/>
        <v>-2.0467598077074402E-2</v>
      </c>
      <c r="EY160" s="3">
        <f t="shared" si="184"/>
        <v>1.4972862471558501</v>
      </c>
      <c r="EZ160" s="3">
        <f t="shared" si="185"/>
        <v>1.4997999739288153</v>
      </c>
      <c r="FA160" s="3" t="str">
        <f t="shared" si="186"/>
        <v/>
      </c>
      <c r="FB160" s="3">
        <f t="shared" si="187"/>
        <v>-1.3357499301146143</v>
      </c>
      <c r="FC160" s="3">
        <f t="shared" si="188"/>
        <v>-1.3335111579985435</v>
      </c>
      <c r="FD160" s="3">
        <f t="shared" si="189"/>
        <v>97.715422809683986</v>
      </c>
      <c r="FE160" s="3" t="str">
        <f t="shared" si="190"/>
        <v/>
      </c>
      <c r="FF160" s="3">
        <f t="shared" si="191"/>
        <v>-1.4997999739288153</v>
      </c>
      <c r="FG160" s="3">
        <f t="shared" si="192"/>
        <v>-2.0467598077074402E-2</v>
      </c>
      <c r="FH160" s="3">
        <f t="shared" si="193"/>
        <v>-1.3335111579985435</v>
      </c>
      <c r="FI160" s="4">
        <f t="shared" si="194"/>
        <v>1.5384615384615385</v>
      </c>
      <c r="FJ160" s="4">
        <f t="shared" si="195"/>
        <v>0</v>
      </c>
      <c r="FK160" s="4">
        <f t="shared" si="196"/>
        <v>1.5738798856053382</v>
      </c>
      <c r="FL160" s="4">
        <f t="shared" si="197"/>
        <v>1.1534795042897998</v>
      </c>
      <c r="FM160" s="4">
        <f>Tabela13[[#This Row],[V139]]-Tabela13[[#This Row],[V140]]</f>
        <v>0.42040038131553836</v>
      </c>
      <c r="FN160" s="4">
        <f>Tabela13[[#This Row],[V1]]-Tabela13[[#This Row],[V2]]/2</f>
        <v>2.65034965034965</v>
      </c>
      <c r="FO160" s="4">
        <f>Tabela13[[#This Row],[V1]]-Tabela13[[#This Row],[V3]]/2</f>
        <v>2.6136363636363633</v>
      </c>
      <c r="FP160" s="4">
        <f>Tabela13[[#This Row],[V1]]-Tabela13[[#This Row],[V4]]/2</f>
        <v>1.4003496503496502</v>
      </c>
      <c r="FQ160" s="4">
        <f>Tabela13[[#This Row],[V2]]-Tabela13[[#This Row],[V1]]/2</f>
        <v>-1.2097902097902096</v>
      </c>
      <c r="FR160" s="4">
        <f>Tabela13[[#This Row],[V2]]-Tabela13[[#This Row],[V3]]/2</f>
        <v>4.0209790209790222E-2</v>
      </c>
      <c r="FS160" s="4">
        <f>Tabela13[[#This Row],[V2]]-Tabela13[[#This Row],[V4]]/2</f>
        <v>-1.1730769230769229</v>
      </c>
      <c r="FT160" s="4">
        <f t="shared" si="198"/>
        <v>1.2100031224430874</v>
      </c>
      <c r="FU160" s="4">
        <f t="shared" si="199"/>
        <v>1.2053717623294797</v>
      </c>
      <c r="FV160" s="4">
        <f t="shared" si="200"/>
        <v>0.95066494639792021</v>
      </c>
      <c r="FW160" s="4">
        <f t="shared" si="201"/>
        <v>-0.88005118396653004</v>
      </c>
      <c r="FX160" s="4">
        <f t="shared" si="202"/>
        <v>4.0188140447044107E-2</v>
      </c>
      <c r="FY160" s="4">
        <f t="shared" si="203"/>
        <v>-0.8648764080056548</v>
      </c>
      <c r="FZ160" s="4">
        <f t="shared" si="204"/>
        <v>217.80056203975573</v>
      </c>
      <c r="GA160" s="4">
        <f t="shared" si="205"/>
        <v>216.96691721930637</v>
      </c>
      <c r="GB160" s="4">
        <f t="shared" si="206"/>
        <v>171.11969035162562</v>
      </c>
      <c r="GC160" s="4">
        <f t="shared" si="207"/>
        <v>-158.4092131139754</v>
      </c>
      <c r="GD160" s="4">
        <f t="shared" si="208"/>
        <v>7.2338652804679393</v>
      </c>
      <c r="GE160" s="4">
        <f t="shared" si="209"/>
        <v>-155.67775344101784</v>
      </c>
      <c r="GF160" s="4">
        <f>Tabela13[[#This Row],[V1]]-Tabela13[[#This Row],[V2]]/Tabela13[[#This Row],[V2]]</f>
        <v>1.7272727272727271</v>
      </c>
      <c r="GG160" s="4">
        <f>Tabela13[[#This Row],[V1]]-Tabela13[[#This Row],[V3]]/Tabela13[[#This Row],[V3]]</f>
        <v>1.7272727272727271</v>
      </c>
      <c r="GH160" s="4">
        <f>Tabela13[[#This Row],[V1]]-Tabela13[[#This Row],[V4]]/Tabela13[[#This Row],[V4]]</f>
        <v>1.7272727272727271</v>
      </c>
      <c r="GI160" s="4">
        <f>Tabela13[[#This Row],[V2]]-Tabela13[[#This Row],[V1]]/Tabela13[[#This Row],[V1]]</f>
        <v>-0.84615384615384615</v>
      </c>
      <c r="GJ160" s="4">
        <f>Tabela13[[#This Row],[V2]]-Tabela13[[#This Row],[V3]]/Tabela13[[#This Row],[V3]]</f>
        <v>-0.84615384615384615</v>
      </c>
      <c r="GK160" s="4">
        <f>Tabela13[[#This Row],[V2]]-Tabela13[[#This Row],[V4]]/Tabela13[[#This Row],[V4]]</f>
        <v>-0.84615384615384615</v>
      </c>
      <c r="GL160" s="4">
        <f t="shared" si="210"/>
        <v>1.4439980911443024</v>
      </c>
      <c r="GM160" s="4">
        <f t="shared" si="211"/>
        <v>1.4405594405594404</v>
      </c>
      <c r="GN160" s="4">
        <f t="shared" si="212"/>
        <v>1.0023870244351227</v>
      </c>
      <c r="GO160" s="3">
        <f t="shared" si="213"/>
        <v>1</v>
      </c>
      <c r="GP160" s="3">
        <v>100</v>
      </c>
      <c r="GQ160" s="3">
        <f t="shared" si="214"/>
        <v>1.2000000000000002</v>
      </c>
      <c r="GR160" s="3">
        <f t="shared" si="215"/>
        <v>120.00000000000001</v>
      </c>
      <c r="GS160" s="34">
        <f>COUNTIF($D$2:D159,Tabela13[[#This Row],[HomeTeam]])</f>
        <v>7</v>
      </c>
      <c r="GT160" s="34">
        <f>COUNTIF($E$2:E159,Tabela13[[#This Row],[AwayTeam]])</f>
        <v>8</v>
      </c>
      <c r="GU160" s="3">
        <f>IFERROR(AVERAGEIFS($AD$2:AD159,$D$2:D159,Tabela13[[#This Row],[HomeTeam]],$GS$2:GS159,"&gt;="&amp;Tabela13[[#This Row],[Contagem_H]]-5),"")</f>
        <v>0.76332322210987535</v>
      </c>
      <c r="GV160" s="3">
        <f>IFERROR(AVERAGEIFS($G$2:G159,$E$2:E159,Tabela13[[#This Row],[AwayTeam]],$GT$2:GT159,"&gt;="&amp;Tabela13[[#This Row],[Contagem_A]]-5),"")</f>
        <v>1.6</v>
      </c>
      <c r="GW160" s="3">
        <f>IFERROR(AVERAGEIFS($GQ$2:GQ159,$D$2:D159,Tabela13[[#This Row],[HomeTeam]],$GS$2:GS159,"&gt;="&amp;Tabela13[[#This Row],[Contagem_H]]-5),"")</f>
        <v>0.16599999999999998</v>
      </c>
    </row>
    <row r="161" spans="1:205" x14ac:dyDescent="0.25">
      <c r="A161" t="s">
        <v>127</v>
      </c>
      <c r="B161" t="s">
        <v>191</v>
      </c>
      <c r="C161" t="s">
        <v>134</v>
      </c>
      <c r="D161" t="s">
        <v>16</v>
      </c>
      <c r="E161" t="s">
        <v>130</v>
      </c>
      <c r="F161" s="3">
        <v>1</v>
      </c>
      <c r="G161" s="3">
        <v>2</v>
      </c>
      <c r="H161" s="3" t="str">
        <f t="shared" si="216"/>
        <v>A</v>
      </c>
      <c r="I161" s="3">
        <v>13</v>
      </c>
      <c r="J161" s="3">
        <v>7.5</v>
      </c>
      <c r="K161" s="3">
        <v>1.18</v>
      </c>
      <c r="L161" s="3">
        <v>1.53</v>
      </c>
      <c r="M161" s="3">
        <v>2.4</v>
      </c>
      <c r="N161" s="3">
        <f t="shared" si="145"/>
        <v>3</v>
      </c>
      <c r="O161" s="3">
        <f t="shared" si="146"/>
        <v>0</v>
      </c>
      <c r="P161" s="3">
        <f t="shared" si="147"/>
        <v>3</v>
      </c>
      <c r="Q161" s="3">
        <f t="shared" si="148"/>
        <v>5.7714037375054428E-2</v>
      </c>
      <c r="R161" s="3">
        <f t="shared" si="149"/>
        <v>7.0261437908496815E-2</v>
      </c>
      <c r="S161" s="3">
        <f t="shared" si="150"/>
        <v>13.750282485875708</v>
      </c>
      <c r="T161" s="3">
        <f t="shared" si="151"/>
        <v>7.932855280312908</v>
      </c>
      <c r="U161" s="3">
        <f t="shared" si="152"/>
        <v>1.2481025641025643</v>
      </c>
      <c r="V161" s="3">
        <f t="shared" si="153"/>
        <v>1.6183024771838332</v>
      </c>
      <c r="W161" s="3">
        <f t="shared" si="154"/>
        <v>2.5385136897001304</v>
      </c>
      <c r="X161" s="4">
        <f t="shared" si="155"/>
        <v>7.6923076923076927E-2</v>
      </c>
      <c r="Y161" s="4">
        <f t="shared" si="156"/>
        <v>0.13333333333333333</v>
      </c>
      <c r="Z161" s="4">
        <f t="shared" si="157"/>
        <v>0.84745762711864414</v>
      </c>
      <c r="AA161" s="4">
        <f t="shared" si="158"/>
        <v>0.65359477124183007</v>
      </c>
      <c r="AB161" s="4">
        <f t="shared" si="159"/>
        <v>0.41666666666666669</v>
      </c>
      <c r="AC161" s="4">
        <f t="shared" si="160"/>
        <v>0.53846153846153844</v>
      </c>
      <c r="AD161" s="4">
        <f t="shared" si="161"/>
        <v>1.423728813559322</v>
      </c>
      <c r="AE161" s="4">
        <f t="shared" si="162"/>
        <v>1.0384615384615385</v>
      </c>
      <c r="AF161" s="4">
        <f t="shared" si="163"/>
        <v>0.92372881355932202</v>
      </c>
      <c r="AG161" s="4">
        <f>IFERROR(AVERAGE(Tabela13[[#This Row],[V1]],Tabela13[[#This Row],[V2]]),"")</f>
        <v>0.98109517601043028</v>
      </c>
      <c r="AH161" s="4">
        <f>IFERROR(AVERAGE(Tabela13[[#This Row],[V1]],Tabela13[[#This Row],[V3]]),"")</f>
        <v>0.78846153846153855</v>
      </c>
      <c r="AI161" s="4">
        <f>IFERROR(AVERAGE(Tabela13[[#This Row],[V1]],Tabela13[[#This Row],[V4]]),"")</f>
        <v>0.73109517601043028</v>
      </c>
      <c r="AJ161" s="4">
        <f>IFERROR(AVERAGE(Tabela13[[#This Row],[V2]],Tabela13[[#This Row],[V1]]),"")</f>
        <v>0.98109517601043028</v>
      </c>
      <c r="AK161" s="4">
        <f>IFERROR(AVERAGE(Tabela13[[#This Row],[V2]],Tabela13[[#This Row],[V3]]),"")</f>
        <v>1.2310951760104303</v>
      </c>
      <c r="AL161" s="4">
        <f>IFERROR(AVERAGE(Tabela13[[#This Row],[V2]],Tabela13[[#This Row],[V4]]),"")</f>
        <v>1.173728813559322</v>
      </c>
      <c r="AM161" s="4">
        <f>IFERROR(AVERAGE(Tabela13[[#This Row],[V3]],Tabela13[[#This Row],[V1]]),"")</f>
        <v>0.78846153846153855</v>
      </c>
      <c r="AN161" s="4">
        <f>IFERROR(AVERAGE(Tabela13[[#This Row],[V3]],Tabela13[[#This Row],[V2]]),"")</f>
        <v>1.2310951760104303</v>
      </c>
      <c r="AO161" s="4">
        <f>IFERROR(AVERAGE(Tabela13[[#This Row],[V3]],Tabela13[[#This Row],[V4]]),"")</f>
        <v>0.98109517601043028</v>
      </c>
      <c r="AP161" s="4">
        <f>IFERROR(AVERAGE(Tabela13[[#This Row],[V4]],Tabela13[[#This Row],[V1]]),"")</f>
        <v>0.73109517601043028</v>
      </c>
      <c r="AQ161" s="4">
        <f>IFERROR(AVERAGE(Tabela13[[#This Row],[V4]],Tabela13[[#This Row],[V2]]),"")</f>
        <v>1.173728813559322</v>
      </c>
      <c r="AR161" s="4">
        <f>IFERROR(AVERAGE(Tabela13[[#This Row],[V4]],Tabela13[[#This Row],[V3]]),"")</f>
        <v>0.98109517601043028</v>
      </c>
      <c r="AS161" s="4">
        <f>_xlfn.STDEV.S(Tabela13[[#This Row],[V1]:[V2]])</f>
        <v>0.62597849338417932</v>
      </c>
      <c r="AT161" s="4">
        <f>_xlfn.STDEV.S(Tabela13[[#This Row],[V1]],Tabela13[[#This Row],[V3]])</f>
        <v>0.35355339059327379</v>
      </c>
      <c r="AU161" s="4">
        <f>_xlfn.STDEV.S(Tabela13[[#This Row],[V1]],Tabela13[[#This Row],[V4]])</f>
        <v>0.27242510279090576</v>
      </c>
      <c r="AV161" s="4">
        <f>_xlfn.STDEV.S(Tabela13[[#This Row],[V2]],Tabela13[[#This Row],[V1]])</f>
        <v>0.62597849338417932</v>
      </c>
      <c r="AW161" s="4">
        <f>_xlfn.STDEV.S(Tabela13[[#This Row],[V2]],Tabela13[[#This Row],[V3]])</f>
        <v>0.27242510279090537</v>
      </c>
      <c r="AX161" s="4">
        <f>_xlfn.STDEV.S(Tabela13[[#This Row],[V42]],Tabela13[[#This Row],[V44]])</f>
        <v>0.9795318839774535</v>
      </c>
      <c r="AY161" s="4">
        <f>_xlfn.STDEV.S(Tabela13[[#This Row],[V3]],Tabela13[[#This Row],[V1]])</f>
        <v>0.35355339059327379</v>
      </c>
      <c r="AZ161" s="4">
        <f>_xlfn.STDEV.S(Tabela13[[#This Row],[V3]],Tabela13[[#This Row],[V2]])</f>
        <v>0.27242510279090537</v>
      </c>
      <c r="BA161" s="4">
        <f>_xlfn.STDEV.S(Tabela13[[#This Row],[V3]],Tabela13[[#This Row],[V4]])</f>
        <v>8.1128287802367971E-2</v>
      </c>
      <c r="BB161" s="4">
        <f>_xlfn.STDEV.S(Tabela13[[#This Row],[V4]],Tabela13[[#This Row],[V1]])</f>
        <v>0.27242510279090576</v>
      </c>
      <c r="BC161" s="4">
        <f>_xlfn.STDEV.S(Tabela13[[#This Row],[V4]],Tabela13[[#This Row],[V2]])</f>
        <v>0.35355339059327379</v>
      </c>
      <c r="BD161" s="4">
        <f>_xlfn.STDEV.S(Tabela13[[#This Row],[V4]],Tabela13[[#This Row],[V3]])</f>
        <v>8.1128287802367971E-2</v>
      </c>
      <c r="BE161" s="4">
        <f>Tabela13[[#This Row],[V17]]/Tabela13[[#This Row],[V5]]</f>
        <v>0.63804053744274491</v>
      </c>
      <c r="BF161" s="4">
        <f>Tabela13[[#This Row],[V18]]/Tabela13[[#This Row],[V6]]</f>
        <v>0.44840917831342036</v>
      </c>
      <c r="BG161" s="4">
        <f>Tabela13[[#This Row],[V19]]/Tabela13[[#This Row],[V7]]</f>
        <v>0.37262604340726652</v>
      </c>
      <c r="BH161" s="4">
        <f>Tabela13[[#This Row],[V20]]/Tabela13[[#This Row],[V8]]</f>
        <v>0.63804053744274491</v>
      </c>
      <c r="BI161" s="4">
        <f>Tabela13[[#This Row],[V21]]/Tabela13[[#This Row],[V9]]</f>
        <v>0.22128679252382782</v>
      </c>
      <c r="BJ161" s="4">
        <f>Tabela13[[#This Row],[V22]]/Tabela13[[#This Row],[V10]]</f>
        <v>0.83454702028403982</v>
      </c>
      <c r="BK161" s="4">
        <f>Tabela13[[#This Row],[V23]]/Tabela13[[#This Row],[V11]]</f>
        <v>0.44840917831342036</v>
      </c>
      <c r="BL161" s="4">
        <f>Tabela13[[#This Row],[V24]]/Tabela13[[#This Row],[V12]]</f>
        <v>0.22128679252382782</v>
      </c>
      <c r="BM161" s="4">
        <f>Tabela13[[#This Row],[V25]]/Tabela13[[#This Row],[V13]]</f>
        <v>8.2691557135436855E-2</v>
      </c>
      <c r="BN161" s="4">
        <f>Tabela13[[#This Row],[V26]]/Tabela13[[#This Row],[V14]]</f>
        <v>0.37262604340726652</v>
      </c>
      <c r="BO161" s="4">
        <f>Tabela13[[#This Row],[V27]]/Tabela13[[#This Row],[V15]]</f>
        <v>0.30122238332134516</v>
      </c>
      <c r="BP161" s="4">
        <f>Tabela13[[#This Row],[V28]]/Tabela13[[#This Row],[V16]]</f>
        <v>8.2691557135436855E-2</v>
      </c>
      <c r="BQ161" s="4">
        <f>Tabela13[[#This Row],[V1]]-Tabela13[[#This Row],[V2]]</f>
        <v>-0.88526727509778358</v>
      </c>
      <c r="BR161" s="4">
        <f>Tabela13[[#This Row],[V1]]-Tabela13[[#This Row],[V3]]</f>
        <v>-0.50000000000000011</v>
      </c>
      <c r="BS161" s="4">
        <f>Tabela13[[#This Row],[V1]]-Tabela13[[#This Row],[V4]]</f>
        <v>-0.38526727509778358</v>
      </c>
      <c r="BT161" s="4">
        <f>Tabela13[[#This Row],[V2]]-Tabela13[[#This Row],[V1]]</f>
        <v>0.88526727509778358</v>
      </c>
      <c r="BU161" s="4">
        <f>Tabela13[[#This Row],[V2]]-Tabela13[[#This Row],[V3]]</f>
        <v>0.38526727509778347</v>
      </c>
      <c r="BV161" s="4">
        <f>Tabela13[[#This Row],[V2]]-Tabela13[[#This Row],[V4]]</f>
        <v>0.5</v>
      </c>
      <c r="BW161" s="4">
        <f>AVERAGE(Tabela13[[#This Row],[V41]],Tabela13[[#This Row],[V42]])</f>
        <v>-0.69263363754889185</v>
      </c>
      <c r="BX161" s="4">
        <f>AVERAGE(Tabela13[[#This Row],[V41]],Tabela13[[#This Row],[V43]])</f>
        <v>-0.63526727509778358</v>
      </c>
      <c r="BY161" s="4">
        <f>AVERAGE(Tabela13[[#This Row],[V41]],Tabela13[[#This Row],[V44]])</f>
        <v>0</v>
      </c>
      <c r="BZ161" s="4">
        <f>AVERAGE(Tabela13[[#This Row],[V41]],Tabela13[[#This Row],[V45]])</f>
        <v>-0.25000000000000006</v>
      </c>
      <c r="CA161" s="4">
        <f>AVERAGE(Tabela13[[#This Row],[V41]],Tabela13[[#This Row],[V46]])</f>
        <v>-0.19263363754889179</v>
      </c>
      <c r="CB161" s="4">
        <f>AVERAGE(Tabela13[[#This Row],[V42]],Tabela13[[#This Row],[V41]])</f>
        <v>-0.69263363754889185</v>
      </c>
      <c r="CC161" s="4">
        <f>AVERAGE(Tabela13[[#This Row],[V42]],Tabela13[[#This Row],[V43]])</f>
        <v>-0.44263363754889185</v>
      </c>
      <c r="CD161" s="4">
        <f>AVERAGE(Tabela13[[#This Row],[V42]],Tabela13[[#This Row],[V44]])</f>
        <v>0.19263363754889173</v>
      </c>
      <c r="CE161" s="4">
        <f>AVERAGE(Tabela13[[#This Row],[V42]],Tabela13[[#This Row],[V45]])</f>
        <v>-5.7366362451108321E-2</v>
      </c>
      <c r="CF161" s="4">
        <f>AVERAGE(Tabela13[[#This Row],[V42]],Tabela13[[#This Row],[V46]])</f>
        <v>0</v>
      </c>
      <c r="CG161" s="4">
        <f>AVERAGE(Tabela13[[#This Row],[V43]],Tabela13[[#This Row],[V41]])</f>
        <v>-0.63526727509778358</v>
      </c>
      <c r="CH161" s="4">
        <f>AVERAGE(Tabela13[[#This Row],[V43]],Tabela13[[#This Row],[V42]])</f>
        <v>-0.44263363754889185</v>
      </c>
      <c r="CI161" s="4">
        <f>AVERAGE(Tabela13[[#This Row],[V43]],Tabela13[[#This Row],[V44]])</f>
        <v>0.25</v>
      </c>
      <c r="CJ161" s="4">
        <f>AVERAGE(Tabela13[[#This Row],[V43]],Tabela13[[#This Row],[V45]])</f>
        <v>0</v>
      </c>
      <c r="CK161" s="4">
        <f>AVERAGE(Tabela13[[#This Row],[V43]],Tabela13[[#This Row],[V46]])</f>
        <v>5.736636245110821E-2</v>
      </c>
      <c r="CL161" s="4">
        <f>AVERAGE(Tabela13[[#This Row],[V44]],Tabela13[[#This Row],[V41]])</f>
        <v>0</v>
      </c>
      <c r="CM161" s="4">
        <f>AVERAGE(Tabela13[[#This Row],[V44]],Tabela13[[#This Row],[V42]])</f>
        <v>0.19263363754889173</v>
      </c>
      <c r="CN161" s="4">
        <f>AVERAGE(Tabela13[[#This Row],[V44]],Tabela13[[#This Row],[V43]])</f>
        <v>0.25</v>
      </c>
      <c r="CO161" s="4">
        <f>AVERAGE(Tabela13[[#This Row],[V44]],Tabela13[[#This Row],[V45]])</f>
        <v>0.63526727509778347</v>
      </c>
      <c r="CP161" s="4">
        <f>AVERAGE(Tabela13[[#This Row],[V44]],Tabela13[[#This Row],[V46]])</f>
        <v>0.69263363754889173</v>
      </c>
      <c r="CQ161" s="4">
        <f>AVERAGE(Tabela13[[#This Row],[V45]],Tabela13[[#This Row],[V41]])</f>
        <v>-0.25000000000000006</v>
      </c>
      <c r="CR161" s="4">
        <f>AVERAGE(Tabela13[[#This Row],[V45]],Tabela13[[#This Row],[V42]])</f>
        <v>-5.7366362451108321E-2</v>
      </c>
      <c r="CS161" s="4">
        <f>AVERAGE(Tabela13[[#This Row],[V45]],Tabela13[[#This Row],[V43]])</f>
        <v>0</v>
      </c>
      <c r="CT161" s="4">
        <f>AVERAGE(Tabela13[[#This Row],[V45]],Tabela13[[#This Row],[V44]])</f>
        <v>0.63526727509778347</v>
      </c>
      <c r="CU161" s="4">
        <f>AVERAGE(Tabela13[[#This Row],[V45]],Tabela13[[#This Row],[V46]])</f>
        <v>0.44263363754889173</v>
      </c>
      <c r="CV161" s="4">
        <f>AVERAGE(Tabela13[[#This Row],[V46]],Tabela13[[#This Row],[V41]])</f>
        <v>-0.19263363754889179</v>
      </c>
      <c r="CW161" s="4">
        <f>AVERAGE(Tabela13[[#This Row],[V46]],Tabela13[[#This Row],[V42]])</f>
        <v>0</v>
      </c>
      <c r="CX161" s="4">
        <f>AVERAGE(Tabela13[[#This Row],[V46]],Tabela13[[#This Row],[V43]])</f>
        <v>5.736636245110821E-2</v>
      </c>
      <c r="CY161" s="4">
        <f>AVERAGE(Tabela13[[#This Row],[V46]],Tabela13[[#This Row],[V44]])</f>
        <v>0.69263363754889173</v>
      </c>
      <c r="CZ161" s="4">
        <f>AVERAGE(Tabela13[[#This Row],[V46]],Tabela13[[#This Row],[V45]])</f>
        <v>0.44263363754889173</v>
      </c>
      <c r="DA161" s="3">
        <f>_xlfn.STDEV.S(Tabela13[[#This Row],[V41]],Tabela13[[#This Row],[V42]])</f>
        <v>0.27242510279090598</v>
      </c>
      <c r="DB161" s="3">
        <f>_xlfn.STDEV.S(Tabela13[[#This Row],[V41]],Tabela13[[#This Row],[V43]])</f>
        <v>0.35355339059327379</v>
      </c>
      <c r="DC161" s="3">
        <f>_xlfn.STDEV.S(Tabela13[[#This Row],[V41]],Tabela13[[#This Row],[V44]])</f>
        <v>1.2519569867683593</v>
      </c>
      <c r="DD161" s="3">
        <f>_xlfn.STDEV.S(Tabela13[[#This Row],[V41]],Tabela13[[#This Row],[V45]])</f>
        <v>0.89840359617508547</v>
      </c>
      <c r="DE161" s="3">
        <f>_xlfn.STDEV.S(Tabela13[[#This Row],[V41]],Tabela13[[#This Row],[V46]])</f>
        <v>0.97953188397745339</v>
      </c>
      <c r="DF161" s="3">
        <f>_xlfn.STDEV.S(Tabela13[[#This Row],[V42]],Tabela13[[#This Row],[V41]])</f>
        <v>0.27242510279090598</v>
      </c>
      <c r="DG161" s="3">
        <f>_xlfn.STDEV.S(Tabela13[[#This Row],[V42]],Tabela13[[#This Row],[V43]])</f>
        <v>8.1128287802367888E-2</v>
      </c>
      <c r="DH161" s="3">
        <f>_xlfn.STDEV.S(Tabela13[[#This Row],[V42]],Tabela13[[#This Row],[V44]])</f>
        <v>0.9795318839774535</v>
      </c>
      <c r="DI161" s="3">
        <f>_xlfn.STDEV.S(Tabela13[[#This Row],[V42]],Tabela13[[#This Row],[V45]])</f>
        <v>0.62597849338417955</v>
      </c>
      <c r="DJ161" s="3">
        <f>_xlfn.STDEV.S(Tabela13[[#This Row],[V42]],Tabela13[[#This Row],[V46]])</f>
        <v>0.70710678118654757</v>
      </c>
      <c r="DK161" s="3">
        <f>_xlfn.STDEV.S(Tabela13[[#This Row],[V43]],Tabela13[[#This Row],[V41]])</f>
        <v>0.35355339059327379</v>
      </c>
      <c r="DL161" s="3">
        <f>_xlfn.STDEV.S(Tabela13[[#This Row],[V43]],Tabela13[[#This Row],[V42]])</f>
        <v>8.1128287802367888E-2</v>
      </c>
      <c r="DM161" s="3">
        <f>_xlfn.STDEV.S(Tabela13[[#This Row],[V43]],Tabela13[[#This Row],[V44]])</f>
        <v>0.89840359617508547</v>
      </c>
      <c r="DN161" s="3">
        <f>_xlfn.STDEV.S(Tabela13[[#This Row],[V43]],Tabela13[[#This Row],[V45]])</f>
        <v>0.54485020558181163</v>
      </c>
      <c r="DO161" s="3">
        <f>_xlfn.STDEV.S(Tabela13[[#This Row],[V43]],Tabela13[[#This Row],[V46]])</f>
        <v>0.62597849338417966</v>
      </c>
      <c r="DP161" s="3">
        <f>_xlfn.STDEV.S(Tabela13[[#This Row],[V44]],Tabela13[[#This Row],[V41]])</f>
        <v>1.2519569867683593</v>
      </c>
      <c r="DQ161" s="3">
        <f>_xlfn.STDEV.S(Tabela13[[#This Row],[V44]],Tabela13[[#This Row],[V42]])</f>
        <v>0.9795318839774535</v>
      </c>
      <c r="DR161" s="3">
        <f>_xlfn.STDEV.S(Tabela13[[#This Row],[V44]],Tabela13[[#This Row],[V43]])</f>
        <v>0.89840359617508547</v>
      </c>
      <c r="DS161" s="3">
        <f>_xlfn.STDEV.S(Tabela13[[#This Row],[V44]],Tabela13[[#This Row],[V45]])</f>
        <v>0.3535533905932739</v>
      </c>
      <c r="DT161" s="3">
        <f>_xlfn.STDEV.S(Tabela13[[#This Row],[V44]],Tabela13[[#This Row],[V46]])</f>
        <v>0.27242510279090615</v>
      </c>
      <c r="DU161" s="3">
        <f>_xlfn.STDEV.S(Tabela13[[#This Row],[V45]],Tabela13[[#This Row],[V41]])</f>
        <v>0.89840359617508547</v>
      </c>
      <c r="DV161" s="3">
        <f>_xlfn.STDEV.S(Tabela13[[#This Row],[V45]],Tabela13[[#This Row],[V42]])</f>
        <v>0.62597849338417955</v>
      </c>
      <c r="DW161" s="3">
        <f>_xlfn.STDEV.S(Tabela13[[#This Row],[V45]],Tabela13[[#This Row],[V43]])</f>
        <v>0.54485020558181163</v>
      </c>
      <c r="DX161" s="3">
        <f>_xlfn.STDEV.S(Tabela13[[#This Row],[V45]],Tabela13[[#This Row],[V44]])</f>
        <v>0.3535533905932739</v>
      </c>
      <c r="DY161" s="3">
        <f>_xlfn.STDEV.S(Tabela13[[#This Row],[V45]],Tabela13[[#This Row],[V46]])</f>
        <v>8.1128287802367888E-2</v>
      </c>
      <c r="DZ161" s="3">
        <f>_xlfn.STDEV.S(Tabela13[[#This Row],[V46]],Tabela13[[#This Row],[V41]])</f>
        <v>0.97953188397745339</v>
      </c>
      <c r="EA161" s="3">
        <f>_xlfn.STDEV.S(Tabela13[[#This Row],[V46]],Tabela13[[#This Row],[V42]])</f>
        <v>0.70710678118654757</v>
      </c>
      <c r="EB161" s="3">
        <f>_xlfn.STDEV.S(Tabela13[[#This Row],[V46]],Tabela13[[#This Row],[V43]])</f>
        <v>0.62597849338417966</v>
      </c>
      <c r="EC161" s="3">
        <f>_xlfn.STDEV.S(Tabela13[[#This Row],[V46]],Tabela13[[#This Row],[V44]])</f>
        <v>0.27242510279090615</v>
      </c>
      <c r="ED161" s="3">
        <f>_xlfn.STDEV.S(Tabela13[[#This Row],[V46]],Tabela13[[#This Row],[V45]])</f>
        <v>8.1128287802367888E-2</v>
      </c>
      <c r="EE161" s="3">
        <f t="shared" si="164"/>
        <v>-0.39331774840588213</v>
      </c>
      <c r="EF161" s="3">
        <f t="shared" si="165"/>
        <v>-0.55654274106729806</v>
      </c>
      <c r="EG161" s="3" t="str">
        <f t="shared" si="166"/>
        <v/>
      </c>
      <c r="EH161" s="3">
        <f t="shared" si="167"/>
        <v>-3.593614384700341</v>
      </c>
      <c r="EI161" s="3">
        <f t="shared" si="168"/>
        <v>-5.0849472420352404</v>
      </c>
      <c r="EJ161" s="3">
        <f t="shared" si="169"/>
        <v>-0.39331774840588213</v>
      </c>
      <c r="EK161" s="3">
        <f t="shared" si="170"/>
        <v>-0.18328541014555572</v>
      </c>
      <c r="EL161" s="3">
        <f t="shared" si="171"/>
        <v>5.0849472420352422</v>
      </c>
      <c r="EM161" s="3">
        <f t="shared" si="172"/>
        <v>-10.911943282401474</v>
      </c>
      <c r="EN161" s="3" t="str">
        <f t="shared" si="173"/>
        <v/>
      </c>
      <c r="EO161" s="3">
        <f t="shared" si="174"/>
        <v>-0.55654274106729806</v>
      </c>
      <c r="EP161" s="3">
        <f t="shared" si="175"/>
        <v>-0.18328541014555572</v>
      </c>
      <c r="EQ161" s="3">
        <f t="shared" si="176"/>
        <v>3.5936143847003419</v>
      </c>
      <c r="ER161" s="3" t="str">
        <f t="shared" si="177"/>
        <v/>
      </c>
      <c r="ES161" s="3" t="str">
        <f t="shared" si="178"/>
        <v/>
      </c>
      <c r="ET161" s="3" t="str">
        <f t="shared" si="179"/>
        <v/>
      </c>
      <c r="EU161" s="3" t="str">
        <f t="shared" si="180"/>
        <v/>
      </c>
      <c r="EV161" s="3">
        <f t="shared" si="181"/>
        <v>3.5936143847003419</v>
      </c>
      <c r="EW161" s="3">
        <f t="shared" si="182"/>
        <v>0.5565427410672984</v>
      </c>
      <c r="EX161" s="3">
        <f t="shared" si="183"/>
        <v>0.39331774840588241</v>
      </c>
      <c r="EY161" s="3">
        <f t="shared" si="184"/>
        <v>-3.593614384700341</v>
      </c>
      <c r="EZ161" s="3">
        <f t="shared" si="185"/>
        <v>-10.911943282401474</v>
      </c>
      <c r="FA161" s="3" t="str">
        <f t="shared" si="186"/>
        <v/>
      </c>
      <c r="FB161" s="3">
        <f t="shared" si="187"/>
        <v>0.5565427410672984</v>
      </c>
      <c r="FC161" s="3">
        <f t="shared" si="188"/>
        <v>0.18328541014555574</v>
      </c>
      <c r="FD161" s="3">
        <f t="shared" si="189"/>
        <v>-5.0849472420352404</v>
      </c>
      <c r="FE161" s="3" t="str">
        <f t="shared" si="190"/>
        <v/>
      </c>
      <c r="FF161" s="3">
        <f t="shared" si="191"/>
        <v>10.911943282401497</v>
      </c>
      <c r="FG161" s="3">
        <f t="shared" si="192"/>
        <v>0.39331774840588241</v>
      </c>
      <c r="FH161" s="3">
        <f t="shared" si="193"/>
        <v>0.18328541014555574</v>
      </c>
      <c r="FI161" s="4">
        <f t="shared" si="194"/>
        <v>0.84745762711864414</v>
      </c>
      <c r="FJ161" s="4">
        <f t="shared" si="195"/>
        <v>0.15384615384615385</v>
      </c>
      <c r="FK161" s="4">
        <f t="shared" si="196"/>
        <v>0.3442353521242501</v>
      </c>
      <c r="FL161" s="4">
        <f t="shared" si="197"/>
        <v>2.5297066316048973</v>
      </c>
      <c r="FM161" s="4">
        <f>Tabela13[[#This Row],[V139]]-Tabela13[[#This Row],[V140]]</f>
        <v>-2.1854712794806472</v>
      </c>
      <c r="FN161" s="4">
        <f>Tabela13[[#This Row],[V1]]-Tabela13[[#This Row],[V2]]/2</f>
        <v>-0.17340286831812257</v>
      </c>
      <c r="FO161" s="4">
        <f>Tabela13[[#This Row],[V1]]-Tabela13[[#This Row],[V3]]/2</f>
        <v>1.9230769230769162E-2</v>
      </c>
      <c r="FP161" s="4">
        <f>Tabela13[[#This Row],[V1]]-Tabela13[[#This Row],[V4]]/2</f>
        <v>7.6597131681877428E-2</v>
      </c>
      <c r="FQ161" s="4">
        <f>Tabela13[[#This Row],[V2]]-Tabela13[[#This Row],[V1]]/2</f>
        <v>1.1544980443285529</v>
      </c>
      <c r="FR161" s="4">
        <f>Tabela13[[#This Row],[V2]]-Tabela13[[#This Row],[V3]]/2</f>
        <v>0.90449804432855274</v>
      </c>
      <c r="FS161" s="4">
        <f>Tabela13[[#This Row],[V2]]-Tabela13[[#This Row],[V4]]/2</f>
        <v>0.96186440677966101</v>
      </c>
      <c r="FT161" s="4">
        <f t="shared" si="198"/>
        <v>-0.17169557437193417</v>
      </c>
      <c r="FU161" s="4">
        <f t="shared" si="199"/>
        <v>1.9228399099707139E-2</v>
      </c>
      <c r="FV161" s="4">
        <f t="shared" si="200"/>
        <v>7.6447855288198155E-2</v>
      </c>
      <c r="FW161" s="4">
        <f t="shared" si="201"/>
        <v>0.85698515598847569</v>
      </c>
      <c r="FX161" s="4">
        <f t="shared" si="202"/>
        <v>0.7352946582896539</v>
      </c>
      <c r="FY161" s="4">
        <f t="shared" si="203"/>
        <v>0.76596216621062585</v>
      </c>
      <c r="FZ161" s="4">
        <f t="shared" si="204"/>
        <v>-30.905203386948152</v>
      </c>
      <c r="GA161" s="4">
        <f t="shared" si="205"/>
        <v>3.4611118379472852</v>
      </c>
      <c r="GB161" s="4">
        <f t="shared" si="206"/>
        <v>13.760613951875667</v>
      </c>
      <c r="GC161" s="4">
        <f t="shared" si="207"/>
        <v>154.25732807792562</v>
      </c>
      <c r="GD161" s="4">
        <f t="shared" si="208"/>
        <v>132.3530384921377</v>
      </c>
      <c r="GE161" s="4">
        <f t="shared" si="209"/>
        <v>137.87318991791267</v>
      </c>
      <c r="GF161" s="4">
        <f>Tabela13[[#This Row],[V1]]-Tabela13[[#This Row],[V2]]/Tabela13[[#This Row],[V2]]</f>
        <v>-0.46153846153846156</v>
      </c>
      <c r="GG161" s="4">
        <f>Tabela13[[#This Row],[V1]]-Tabela13[[#This Row],[V3]]/Tabela13[[#This Row],[V3]]</f>
        <v>-0.46153846153846156</v>
      </c>
      <c r="GH161" s="4">
        <f>Tabela13[[#This Row],[V1]]-Tabela13[[#This Row],[V4]]/Tabela13[[#This Row],[V4]]</f>
        <v>-0.46153846153846156</v>
      </c>
      <c r="GI161" s="4">
        <f>Tabela13[[#This Row],[V2]]-Tabela13[[#This Row],[V1]]/Tabela13[[#This Row],[V1]]</f>
        <v>0.42372881355932202</v>
      </c>
      <c r="GJ161" s="4">
        <f>Tabela13[[#This Row],[V2]]-Tabela13[[#This Row],[V3]]/Tabela13[[#This Row],[V3]]</f>
        <v>0.42372881355932202</v>
      </c>
      <c r="GK161" s="4">
        <f>Tabela13[[#This Row],[V2]]-Tabela13[[#This Row],[V4]]/Tabela13[[#This Row],[V4]]</f>
        <v>0.42372881355932202</v>
      </c>
      <c r="GL161" s="4">
        <f t="shared" si="210"/>
        <v>0.36443146281172023</v>
      </c>
      <c r="GM161" s="4">
        <f t="shared" si="211"/>
        <v>0.98109517601043028</v>
      </c>
      <c r="GN161" s="4">
        <f t="shared" si="212"/>
        <v>0.37145373020144773</v>
      </c>
      <c r="GO161" s="3">
        <f t="shared" si="213"/>
        <v>0</v>
      </c>
      <c r="GP161" s="3">
        <v>100</v>
      </c>
      <c r="GQ161" s="3">
        <f t="shared" si="214"/>
        <v>-1</v>
      </c>
      <c r="GR161" s="3">
        <f t="shared" si="215"/>
        <v>-100</v>
      </c>
      <c r="GS161" s="34">
        <f>COUNTIF($D$2:D160,Tabela13[[#This Row],[HomeTeam]])</f>
        <v>7</v>
      </c>
      <c r="GT161" s="34">
        <f>COUNTIF($E$2:E160,Tabela13[[#This Row],[AwayTeam]])</f>
        <v>8</v>
      </c>
      <c r="GU161" s="3">
        <f>IFERROR(AVERAGEIFS($AD$2:AD160,$D$2:D160,Tabela13[[#This Row],[HomeTeam]],$GS$2:GS160,"&gt;="&amp;Tabela13[[#This Row],[Contagem_H]]-5),"")</f>
        <v>1.2286935286935288</v>
      </c>
      <c r="GV161" s="3">
        <f>IFERROR(AVERAGEIFS($G$2:G160,$E$2:E160,Tabela13[[#This Row],[AwayTeam]],$GT$2:GT160,"&gt;="&amp;Tabela13[[#This Row],[Contagem_A]]-5),"")</f>
        <v>1.6</v>
      </c>
      <c r="GW161" s="3">
        <f>IFERROR(AVERAGEIFS($GQ$2:GQ160,$D$2:D160,Tabela13[[#This Row],[HomeTeam]],$GS$2:GS160,"&gt;="&amp;Tabela13[[#This Row],[Contagem_H]]-5),"")</f>
        <v>-0.2</v>
      </c>
    </row>
    <row r="162" spans="1:205" x14ac:dyDescent="0.25">
      <c r="A162" t="s">
        <v>127</v>
      </c>
      <c r="B162" t="s">
        <v>191</v>
      </c>
      <c r="C162" t="s">
        <v>136</v>
      </c>
      <c r="D162" t="s">
        <v>23</v>
      </c>
      <c r="E162" t="s">
        <v>20</v>
      </c>
      <c r="F162" s="3">
        <v>4</v>
      </c>
      <c r="G162" s="3">
        <v>1</v>
      </c>
      <c r="H162" s="3" t="str">
        <f t="shared" si="216"/>
        <v>H</v>
      </c>
      <c r="I162" s="3">
        <v>2</v>
      </c>
      <c r="J162" s="3">
        <v>3.75</v>
      </c>
      <c r="K162" s="3">
        <v>3.4</v>
      </c>
      <c r="L162" s="3">
        <v>1.5</v>
      </c>
      <c r="M162" s="3">
        <v>2.5</v>
      </c>
      <c r="N162" s="3">
        <f t="shared" si="145"/>
        <v>5</v>
      </c>
      <c r="O162" s="3">
        <f t="shared" si="146"/>
        <v>3</v>
      </c>
      <c r="P162" s="3">
        <f t="shared" si="147"/>
        <v>0</v>
      </c>
      <c r="Q162" s="3">
        <f t="shared" si="148"/>
        <v>6.0784313725490202E-2</v>
      </c>
      <c r="R162" s="3">
        <f t="shared" si="149"/>
        <v>6.6666666666666652E-2</v>
      </c>
      <c r="S162" s="3">
        <f t="shared" si="150"/>
        <v>2.1215686274509804</v>
      </c>
      <c r="T162" s="3">
        <f t="shared" si="151"/>
        <v>3.9779411764705883</v>
      </c>
      <c r="U162" s="3">
        <f t="shared" si="152"/>
        <v>3.6066666666666665</v>
      </c>
      <c r="V162" s="3">
        <f t="shared" si="153"/>
        <v>1.5911764705882354</v>
      </c>
      <c r="W162" s="3">
        <f t="shared" si="154"/>
        <v>2.6519607843137254</v>
      </c>
      <c r="X162" s="4">
        <f t="shared" si="155"/>
        <v>0.5</v>
      </c>
      <c r="Y162" s="4">
        <f t="shared" si="156"/>
        <v>0.26666666666666666</v>
      </c>
      <c r="Z162" s="4">
        <f t="shared" si="157"/>
        <v>0.29411764705882354</v>
      </c>
      <c r="AA162" s="4">
        <f t="shared" si="158"/>
        <v>0.66666666666666663</v>
      </c>
      <c r="AB162" s="4">
        <f t="shared" si="159"/>
        <v>0.4</v>
      </c>
      <c r="AC162" s="4">
        <f t="shared" si="160"/>
        <v>2.25</v>
      </c>
      <c r="AD162" s="4">
        <f t="shared" si="161"/>
        <v>0.6470588235294118</v>
      </c>
      <c r="AE162" s="4">
        <f t="shared" si="162"/>
        <v>0.75</v>
      </c>
      <c r="AF162" s="4">
        <f t="shared" si="163"/>
        <v>2.1470588235294117</v>
      </c>
      <c r="AG162" s="4">
        <f>IFERROR(AVERAGE(Tabela13[[#This Row],[V1]],Tabela13[[#This Row],[V2]]),"")</f>
        <v>1.4485294117647058</v>
      </c>
      <c r="AH162" s="4">
        <f>IFERROR(AVERAGE(Tabela13[[#This Row],[V1]],Tabela13[[#This Row],[V3]]),"")</f>
        <v>1.5</v>
      </c>
      <c r="AI162" s="4">
        <f>IFERROR(AVERAGE(Tabela13[[#This Row],[V1]],Tabela13[[#This Row],[V4]]),"")</f>
        <v>2.1985294117647056</v>
      </c>
      <c r="AJ162" s="4">
        <f>IFERROR(AVERAGE(Tabela13[[#This Row],[V2]],Tabela13[[#This Row],[V1]]),"")</f>
        <v>1.4485294117647058</v>
      </c>
      <c r="AK162" s="4">
        <f>IFERROR(AVERAGE(Tabela13[[#This Row],[V2]],Tabela13[[#This Row],[V3]]),"")</f>
        <v>0.69852941176470584</v>
      </c>
      <c r="AL162" s="4">
        <f>IFERROR(AVERAGE(Tabela13[[#This Row],[V2]],Tabela13[[#This Row],[V4]]),"")</f>
        <v>1.3970588235294117</v>
      </c>
      <c r="AM162" s="4">
        <f>IFERROR(AVERAGE(Tabela13[[#This Row],[V3]],Tabela13[[#This Row],[V1]]),"")</f>
        <v>1.5</v>
      </c>
      <c r="AN162" s="4">
        <f>IFERROR(AVERAGE(Tabela13[[#This Row],[V3]],Tabela13[[#This Row],[V2]]),"")</f>
        <v>0.69852941176470584</v>
      </c>
      <c r="AO162" s="4">
        <f>IFERROR(AVERAGE(Tabela13[[#This Row],[V3]],Tabela13[[#This Row],[V4]]),"")</f>
        <v>1.4485294117647058</v>
      </c>
      <c r="AP162" s="4">
        <f>IFERROR(AVERAGE(Tabela13[[#This Row],[V4]],Tabela13[[#This Row],[V1]]),"")</f>
        <v>2.1985294117647056</v>
      </c>
      <c r="AQ162" s="4">
        <f>IFERROR(AVERAGE(Tabela13[[#This Row],[V4]],Tabela13[[#This Row],[V2]]),"")</f>
        <v>1.3970588235294117</v>
      </c>
      <c r="AR162" s="4">
        <f>IFERROR(AVERAGE(Tabela13[[#This Row],[V4]],Tabela13[[#This Row],[V3]]),"")</f>
        <v>1.4485294117647058</v>
      </c>
      <c r="AS162" s="4">
        <f>_xlfn.STDEV.S(Tabela13[[#This Row],[V1]:[V2]])</f>
        <v>1.1334505757254951</v>
      </c>
      <c r="AT162" s="4">
        <f>_xlfn.STDEV.S(Tabela13[[#This Row],[V1]],Tabela13[[#This Row],[V3]])</f>
        <v>1.0606601717798212</v>
      </c>
      <c r="AU162" s="4">
        <f>_xlfn.STDEV.S(Tabela13[[#This Row],[V1]],Tabela13[[#This Row],[V4]])</f>
        <v>7.279040394567407E-2</v>
      </c>
      <c r="AV162" s="4">
        <f>_xlfn.STDEV.S(Tabela13[[#This Row],[V2]],Tabela13[[#This Row],[V1]])</f>
        <v>1.1334505757254951</v>
      </c>
      <c r="AW162" s="4">
        <f>_xlfn.STDEV.S(Tabela13[[#This Row],[V2]],Tabela13[[#This Row],[V3]])</f>
        <v>7.2790403945673987E-2</v>
      </c>
      <c r="AX162" s="4">
        <f>_xlfn.STDEV.S(Tabela13[[#This Row],[V42]],Tabela13[[#This Row],[V44]])</f>
        <v>2.1941107475053165</v>
      </c>
      <c r="AY162" s="4">
        <f>_xlfn.STDEV.S(Tabela13[[#This Row],[V3]],Tabela13[[#This Row],[V1]])</f>
        <v>1.0606601717798212</v>
      </c>
      <c r="AZ162" s="4">
        <f>_xlfn.STDEV.S(Tabela13[[#This Row],[V3]],Tabela13[[#This Row],[V2]])</f>
        <v>7.2790403945673987E-2</v>
      </c>
      <c r="BA162" s="4">
        <f>_xlfn.STDEV.S(Tabela13[[#This Row],[V3]],Tabela13[[#This Row],[V4]])</f>
        <v>0.98786976783414682</v>
      </c>
      <c r="BB162" s="4">
        <f>_xlfn.STDEV.S(Tabela13[[#This Row],[V4]],Tabela13[[#This Row],[V1]])</f>
        <v>7.279040394567407E-2</v>
      </c>
      <c r="BC162" s="4">
        <f>_xlfn.STDEV.S(Tabela13[[#This Row],[V4]],Tabela13[[#This Row],[V2]])</f>
        <v>1.060660171779821</v>
      </c>
      <c r="BD162" s="4">
        <f>_xlfn.STDEV.S(Tabela13[[#This Row],[V4]],Tabela13[[#This Row],[V3]])</f>
        <v>0.98786976783414682</v>
      </c>
      <c r="BE162" s="4">
        <f>Tabela13[[#This Row],[V17]]/Tabela13[[#This Row],[V5]]</f>
        <v>0.78248364618612865</v>
      </c>
      <c r="BF162" s="4">
        <f>Tabela13[[#This Row],[V18]]/Tabela13[[#This Row],[V6]]</f>
        <v>0.70710678118654746</v>
      </c>
      <c r="BG162" s="4">
        <f>Tabela13[[#This Row],[V19]]/Tabela13[[#This Row],[V7]]</f>
        <v>3.3108678717764801E-2</v>
      </c>
      <c r="BH162" s="4">
        <f>Tabela13[[#This Row],[V20]]/Tabela13[[#This Row],[V8]]</f>
        <v>0.78248364618612865</v>
      </c>
      <c r="BI162" s="4">
        <f>Tabela13[[#This Row],[V21]]/Tabela13[[#This Row],[V9]]</f>
        <v>0.10420520985907014</v>
      </c>
      <c r="BJ162" s="4">
        <f>Tabela13[[#This Row],[V22]]/Tabela13[[#This Row],[V10]]</f>
        <v>1.5705213771617004</v>
      </c>
      <c r="BK162" s="4">
        <f>Tabela13[[#This Row],[V23]]/Tabela13[[#This Row],[V11]]</f>
        <v>0.70710678118654746</v>
      </c>
      <c r="BL162" s="4">
        <f>Tabela13[[#This Row],[V24]]/Tabela13[[#This Row],[V12]]</f>
        <v>0.10420520985907014</v>
      </c>
      <c r="BM162" s="4">
        <f>Tabela13[[#This Row],[V25]]/Tabela13[[#This Row],[V13]]</f>
        <v>0.68198115952002014</v>
      </c>
      <c r="BN162" s="4">
        <f>Tabela13[[#This Row],[V26]]/Tabela13[[#This Row],[V14]]</f>
        <v>3.3108678717764801E-2</v>
      </c>
      <c r="BO162" s="4">
        <f>Tabela13[[#This Row],[V27]]/Tabela13[[#This Row],[V15]]</f>
        <v>0.75920938611608246</v>
      </c>
      <c r="BP162" s="4">
        <f>Tabela13[[#This Row],[V28]]/Tabela13[[#This Row],[V16]]</f>
        <v>0.68198115952002014</v>
      </c>
      <c r="BQ162" s="4">
        <f>Tabela13[[#This Row],[V1]]-Tabela13[[#This Row],[V2]]</f>
        <v>1.6029411764705883</v>
      </c>
      <c r="BR162" s="4">
        <f>Tabela13[[#This Row],[V1]]-Tabela13[[#This Row],[V3]]</f>
        <v>1.5</v>
      </c>
      <c r="BS162" s="4">
        <f>Tabela13[[#This Row],[V1]]-Tabela13[[#This Row],[V4]]</f>
        <v>0.10294117647058831</v>
      </c>
      <c r="BT162" s="4">
        <f>Tabela13[[#This Row],[V2]]-Tabela13[[#This Row],[V1]]</f>
        <v>-1.6029411764705883</v>
      </c>
      <c r="BU162" s="4">
        <f>Tabela13[[#This Row],[V2]]-Tabela13[[#This Row],[V3]]</f>
        <v>-0.1029411764705882</v>
      </c>
      <c r="BV162" s="4">
        <f>Tabela13[[#This Row],[V2]]-Tabela13[[#This Row],[V4]]</f>
        <v>-1.5</v>
      </c>
      <c r="BW162" s="4">
        <f>AVERAGE(Tabela13[[#This Row],[V41]],Tabela13[[#This Row],[V42]])</f>
        <v>1.5514705882352942</v>
      </c>
      <c r="BX162" s="4">
        <f>AVERAGE(Tabela13[[#This Row],[V41]],Tabela13[[#This Row],[V43]])</f>
        <v>0.85294117647058831</v>
      </c>
      <c r="BY162" s="4">
        <f>AVERAGE(Tabela13[[#This Row],[V41]],Tabela13[[#This Row],[V44]])</f>
        <v>0</v>
      </c>
      <c r="BZ162" s="4">
        <f>AVERAGE(Tabela13[[#This Row],[V41]],Tabela13[[#This Row],[V45]])</f>
        <v>0.75</v>
      </c>
      <c r="CA162" s="4">
        <f>AVERAGE(Tabela13[[#This Row],[V41]],Tabela13[[#This Row],[V46]])</f>
        <v>5.1470588235294157E-2</v>
      </c>
      <c r="CB162" s="4">
        <f>AVERAGE(Tabela13[[#This Row],[V42]],Tabela13[[#This Row],[V41]])</f>
        <v>1.5514705882352942</v>
      </c>
      <c r="CC162" s="4">
        <f>AVERAGE(Tabela13[[#This Row],[V42]],Tabela13[[#This Row],[V43]])</f>
        <v>0.80147058823529416</v>
      </c>
      <c r="CD162" s="4">
        <f>AVERAGE(Tabela13[[#This Row],[V42]],Tabela13[[#This Row],[V44]])</f>
        <v>-5.1470588235294157E-2</v>
      </c>
      <c r="CE162" s="4">
        <f>AVERAGE(Tabela13[[#This Row],[V42]],Tabela13[[#This Row],[V45]])</f>
        <v>0.69852941176470584</v>
      </c>
      <c r="CF162" s="4">
        <f>AVERAGE(Tabela13[[#This Row],[V42]],Tabela13[[#This Row],[V46]])</f>
        <v>0</v>
      </c>
      <c r="CG162" s="4">
        <f>AVERAGE(Tabela13[[#This Row],[V43]],Tabela13[[#This Row],[V41]])</f>
        <v>0.85294117647058831</v>
      </c>
      <c r="CH162" s="4">
        <f>AVERAGE(Tabela13[[#This Row],[V43]],Tabela13[[#This Row],[V42]])</f>
        <v>0.80147058823529416</v>
      </c>
      <c r="CI162" s="4">
        <f>AVERAGE(Tabela13[[#This Row],[V43]],Tabela13[[#This Row],[V44]])</f>
        <v>-0.75</v>
      </c>
      <c r="CJ162" s="4">
        <f>AVERAGE(Tabela13[[#This Row],[V43]],Tabela13[[#This Row],[V45]])</f>
        <v>5.5511151231257827E-17</v>
      </c>
      <c r="CK162" s="4">
        <f>AVERAGE(Tabela13[[#This Row],[V43]],Tabela13[[#This Row],[V46]])</f>
        <v>-0.69852941176470584</v>
      </c>
      <c r="CL162" s="4">
        <f>AVERAGE(Tabela13[[#This Row],[V44]],Tabela13[[#This Row],[V41]])</f>
        <v>0</v>
      </c>
      <c r="CM162" s="4">
        <f>AVERAGE(Tabela13[[#This Row],[V44]],Tabela13[[#This Row],[V42]])</f>
        <v>-5.1470588235294157E-2</v>
      </c>
      <c r="CN162" s="4">
        <f>AVERAGE(Tabela13[[#This Row],[V44]],Tabela13[[#This Row],[V43]])</f>
        <v>-0.75</v>
      </c>
      <c r="CO162" s="4">
        <f>AVERAGE(Tabela13[[#This Row],[V44]],Tabela13[[#This Row],[V45]])</f>
        <v>-0.85294117647058831</v>
      </c>
      <c r="CP162" s="4">
        <f>AVERAGE(Tabela13[[#This Row],[V44]],Tabela13[[#This Row],[V46]])</f>
        <v>-1.5514705882352942</v>
      </c>
      <c r="CQ162" s="4">
        <f>AVERAGE(Tabela13[[#This Row],[V45]],Tabela13[[#This Row],[V41]])</f>
        <v>0.75</v>
      </c>
      <c r="CR162" s="4">
        <f>AVERAGE(Tabela13[[#This Row],[V45]],Tabela13[[#This Row],[V42]])</f>
        <v>0.69852941176470584</v>
      </c>
      <c r="CS162" s="4">
        <f>AVERAGE(Tabela13[[#This Row],[V45]],Tabela13[[#This Row],[V43]])</f>
        <v>5.5511151231257827E-17</v>
      </c>
      <c r="CT162" s="4">
        <f>AVERAGE(Tabela13[[#This Row],[V45]],Tabela13[[#This Row],[V44]])</f>
        <v>-0.85294117647058831</v>
      </c>
      <c r="CU162" s="4">
        <f>AVERAGE(Tabela13[[#This Row],[V45]],Tabela13[[#This Row],[V46]])</f>
        <v>-0.80147058823529416</v>
      </c>
      <c r="CV162" s="4">
        <f>AVERAGE(Tabela13[[#This Row],[V46]],Tabela13[[#This Row],[V41]])</f>
        <v>5.1470588235294157E-2</v>
      </c>
      <c r="CW162" s="4">
        <f>AVERAGE(Tabela13[[#This Row],[V46]],Tabela13[[#This Row],[V42]])</f>
        <v>0</v>
      </c>
      <c r="CX162" s="4">
        <f>AVERAGE(Tabela13[[#This Row],[V46]],Tabela13[[#This Row],[V43]])</f>
        <v>-0.69852941176470584</v>
      </c>
      <c r="CY162" s="4">
        <f>AVERAGE(Tabela13[[#This Row],[V46]],Tabela13[[#This Row],[V44]])</f>
        <v>-1.5514705882352942</v>
      </c>
      <c r="CZ162" s="4">
        <f>AVERAGE(Tabela13[[#This Row],[V46]],Tabela13[[#This Row],[V45]])</f>
        <v>-0.80147058823529416</v>
      </c>
      <c r="DA162" s="3">
        <f>_xlfn.STDEV.S(Tabela13[[#This Row],[V41]],Tabela13[[#This Row],[V42]])</f>
        <v>7.279040394567407E-2</v>
      </c>
      <c r="DB162" s="3">
        <f>_xlfn.STDEV.S(Tabela13[[#This Row],[V41]],Tabela13[[#This Row],[V43]])</f>
        <v>1.0606601717798212</v>
      </c>
      <c r="DC162" s="3">
        <f>_xlfn.STDEV.S(Tabela13[[#This Row],[V41]],Tabela13[[#This Row],[V44]])</f>
        <v>2.2669011514509907</v>
      </c>
      <c r="DD162" s="3">
        <f>_xlfn.STDEV.S(Tabela13[[#This Row],[V41]],Tabela13[[#This Row],[V45]])</f>
        <v>1.2062409796711693</v>
      </c>
      <c r="DE162" s="3">
        <f>_xlfn.STDEV.S(Tabela13[[#This Row],[V41]],Tabela13[[#This Row],[V46]])</f>
        <v>2.1941107475053165</v>
      </c>
      <c r="DF162" s="3">
        <f>_xlfn.STDEV.S(Tabela13[[#This Row],[V42]],Tabela13[[#This Row],[V41]])</f>
        <v>7.279040394567407E-2</v>
      </c>
      <c r="DG162" s="3">
        <f>_xlfn.STDEV.S(Tabela13[[#This Row],[V42]],Tabela13[[#This Row],[V43]])</f>
        <v>0.98786976783414715</v>
      </c>
      <c r="DH162" s="3">
        <f>_xlfn.STDEV.S(Tabela13[[#This Row],[V42]],Tabela13[[#This Row],[V44]])</f>
        <v>2.1941107475053165</v>
      </c>
      <c r="DI162" s="3">
        <f>_xlfn.STDEV.S(Tabela13[[#This Row],[V42]],Tabela13[[#This Row],[V45]])</f>
        <v>1.1334505757254951</v>
      </c>
      <c r="DJ162" s="3">
        <f>_xlfn.STDEV.S(Tabela13[[#This Row],[V42]],Tabela13[[#This Row],[V46]])</f>
        <v>2.1213203435596424</v>
      </c>
      <c r="DK162" s="3">
        <f>_xlfn.STDEV.S(Tabela13[[#This Row],[V43]],Tabela13[[#This Row],[V41]])</f>
        <v>1.0606601717798212</v>
      </c>
      <c r="DL162" s="3">
        <f>_xlfn.STDEV.S(Tabela13[[#This Row],[V43]],Tabela13[[#This Row],[V42]])</f>
        <v>0.98786976783414715</v>
      </c>
      <c r="DM162" s="3">
        <f>_xlfn.STDEV.S(Tabela13[[#This Row],[V43]],Tabela13[[#This Row],[V44]])</f>
        <v>1.2062409796711693</v>
      </c>
      <c r="DN162" s="3">
        <f>_xlfn.STDEV.S(Tabela13[[#This Row],[V43]],Tabela13[[#This Row],[V45]])</f>
        <v>0.14558080789134806</v>
      </c>
      <c r="DO162" s="3">
        <f>_xlfn.STDEV.S(Tabela13[[#This Row],[V43]],Tabela13[[#This Row],[V46]])</f>
        <v>1.1334505757254951</v>
      </c>
      <c r="DP162" s="3">
        <f>_xlfn.STDEV.S(Tabela13[[#This Row],[V44]],Tabela13[[#This Row],[V41]])</f>
        <v>2.2669011514509907</v>
      </c>
      <c r="DQ162" s="3">
        <f>_xlfn.STDEV.S(Tabela13[[#This Row],[V44]],Tabela13[[#This Row],[V42]])</f>
        <v>2.1941107475053165</v>
      </c>
      <c r="DR162" s="3">
        <f>_xlfn.STDEV.S(Tabela13[[#This Row],[V44]],Tabela13[[#This Row],[V43]])</f>
        <v>1.2062409796711693</v>
      </c>
      <c r="DS162" s="3">
        <f>_xlfn.STDEV.S(Tabela13[[#This Row],[V44]],Tabela13[[#This Row],[V45]])</f>
        <v>1.0606601717798212</v>
      </c>
      <c r="DT162" s="3">
        <f>_xlfn.STDEV.S(Tabela13[[#This Row],[V44]],Tabela13[[#This Row],[V46]])</f>
        <v>7.279040394567407E-2</v>
      </c>
      <c r="DU162" s="3">
        <f>_xlfn.STDEV.S(Tabela13[[#This Row],[V45]],Tabela13[[#This Row],[V41]])</f>
        <v>1.2062409796711693</v>
      </c>
      <c r="DV162" s="3">
        <f>_xlfn.STDEV.S(Tabela13[[#This Row],[V45]],Tabela13[[#This Row],[V42]])</f>
        <v>1.1334505757254951</v>
      </c>
      <c r="DW162" s="3">
        <f>_xlfn.STDEV.S(Tabela13[[#This Row],[V45]],Tabela13[[#This Row],[V43]])</f>
        <v>0.14558080789134806</v>
      </c>
      <c r="DX162" s="3">
        <f>_xlfn.STDEV.S(Tabela13[[#This Row],[V45]],Tabela13[[#This Row],[V44]])</f>
        <v>1.0606601717798212</v>
      </c>
      <c r="DY162" s="3">
        <f>_xlfn.STDEV.S(Tabela13[[#This Row],[V45]],Tabela13[[#This Row],[V46]])</f>
        <v>0.98786976783414715</v>
      </c>
      <c r="DZ162" s="3">
        <f>_xlfn.STDEV.S(Tabela13[[#This Row],[V46]],Tabela13[[#This Row],[V41]])</f>
        <v>2.1941107475053165</v>
      </c>
      <c r="EA162" s="3">
        <f>_xlfn.STDEV.S(Tabela13[[#This Row],[V46]],Tabela13[[#This Row],[V42]])</f>
        <v>2.1213203435596424</v>
      </c>
      <c r="EB162" s="3">
        <f>_xlfn.STDEV.S(Tabela13[[#This Row],[V46]],Tabela13[[#This Row],[V43]])</f>
        <v>1.1334505757254951</v>
      </c>
      <c r="EC162" s="3">
        <f>_xlfn.STDEV.S(Tabela13[[#This Row],[V46]],Tabela13[[#This Row],[V44]])</f>
        <v>7.279040394567407E-2</v>
      </c>
      <c r="ED162" s="3">
        <f>_xlfn.STDEV.S(Tabela13[[#This Row],[V46]],Tabela13[[#This Row],[V45]])</f>
        <v>0.98786976783414715</v>
      </c>
      <c r="EE162" s="3">
        <f t="shared" si="164"/>
        <v>4.6917037614273335E-2</v>
      </c>
      <c r="EF162" s="3">
        <f t="shared" si="165"/>
        <v>1.2435326151901351</v>
      </c>
      <c r="EG162" s="3" t="str">
        <f t="shared" si="166"/>
        <v/>
      </c>
      <c r="EH162" s="3">
        <f t="shared" si="167"/>
        <v>1.6083213062282258</v>
      </c>
      <c r="EI162" s="3">
        <f t="shared" si="168"/>
        <v>42.628437380103257</v>
      </c>
      <c r="EJ162" s="3">
        <f t="shared" si="169"/>
        <v>4.6917037614273335E-2</v>
      </c>
      <c r="EK162" s="3">
        <f t="shared" si="170"/>
        <v>1.2325714534444405</v>
      </c>
      <c r="EL162" s="3">
        <f t="shared" si="171"/>
        <v>-42.628437380103257</v>
      </c>
      <c r="EM162" s="3">
        <f t="shared" si="172"/>
        <v>1.6226239820912352</v>
      </c>
      <c r="EN162" s="3" t="str">
        <f t="shared" si="173"/>
        <v/>
      </c>
      <c r="EO162" s="3">
        <f t="shared" si="174"/>
        <v>1.2435326151901351</v>
      </c>
      <c r="EP162" s="3">
        <f t="shared" si="175"/>
        <v>1.2325714534444405</v>
      </c>
      <c r="EQ162" s="3">
        <f t="shared" si="176"/>
        <v>-1.6083213062282258</v>
      </c>
      <c r="ER162" s="3">
        <f t="shared" si="177"/>
        <v>2622550688687083.5</v>
      </c>
      <c r="ES162" s="3" t="str">
        <f t="shared" si="178"/>
        <v/>
      </c>
      <c r="ET162" s="3" t="str">
        <f t="shared" si="179"/>
        <v/>
      </c>
      <c r="EU162" s="3" t="str">
        <f t="shared" si="180"/>
        <v/>
      </c>
      <c r="EV162" s="3">
        <f t="shared" si="181"/>
        <v>-1.6083213062282258</v>
      </c>
      <c r="EW162" s="3">
        <f t="shared" si="182"/>
        <v>-1.2435326151901351</v>
      </c>
      <c r="EX162" s="3">
        <f t="shared" si="183"/>
        <v>-4.6917037614273335E-2</v>
      </c>
      <c r="EY162" s="3">
        <f t="shared" si="184"/>
        <v>1.6083213062282258</v>
      </c>
      <c r="EZ162" s="3">
        <f t="shared" si="185"/>
        <v>1.6226239820912352</v>
      </c>
      <c r="FA162" s="3">
        <f t="shared" si="186"/>
        <v>2622550688687083.5</v>
      </c>
      <c r="FB162" s="3">
        <f t="shared" si="187"/>
        <v>-1.2435326151901351</v>
      </c>
      <c r="FC162" s="3">
        <f t="shared" si="188"/>
        <v>-1.2325714534444405</v>
      </c>
      <c r="FD162" s="3">
        <f t="shared" si="189"/>
        <v>42.628437380103257</v>
      </c>
      <c r="FE162" s="3" t="str">
        <f t="shared" si="190"/>
        <v/>
      </c>
      <c r="FF162" s="3">
        <f t="shared" si="191"/>
        <v>-1.6226239820912352</v>
      </c>
      <c r="FG162" s="3">
        <f t="shared" si="192"/>
        <v>-4.6917037614273335E-2</v>
      </c>
      <c r="FH162" s="3">
        <f t="shared" si="193"/>
        <v>-1.2325714534444405</v>
      </c>
      <c r="FI162" s="4">
        <f t="shared" si="194"/>
        <v>1.1764705882352942</v>
      </c>
      <c r="FJ162" s="4">
        <f t="shared" si="195"/>
        <v>0.5</v>
      </c>
      <c r="FK162" s="4">
        <f t="shared" si="196"/>
        <v>1.6654343807763401</v>
      </c>
      <c r="FL162" s="4">
        <f t="shared" si="197"/>
        <v>1.0831792975970427</v>
      </c>
      <c r="FM162" s="4">
        <f>Tabela13[[#This Row],[V139]]-Tabela13[[#This Row],[V140]]</f>
        <v>0.58225508317929742</v>
      </c>
      <c r="FN162" s="4">
        <f>Tabela13[[#This Row],[V1]]-Tabela13[[#This Row],[V2]]/2</f>
        <v>1.9264705882352942</v>
      </c>
      <c r="FO162" s="4">
        <f>Tabela13[[#This Row],[V1]]-Tabela13[[#This Row],[V3]]/2</f>
        <v>1.875</v>
      </c>
      <c r="FP162" s="4">
        <f>Tabela13[[#This Row],[V1]]-Tabela13[[#This Row],[V4]]/2</f>
        <v>1.1764705882352942</v>
      </c>
      <c r="FQ162" s="4">
        <f>Tabela13[[#This Row],[V2]]-Tabela13[[#This Row],[V1]]/2</f>
        <v>-0.4779411764705882</v>
      </c>
      <c r="FR162" s="4">
        <f>Tabela13[[#This Row],[V2]]-Tabela13[[#This Row],[V3]]/2</f>
        <v>0.2720588235294118</v>
      </c>
      <c r="FS162" s="4">
        <f>Tabela13[[#This Row],[V2]]-Tabela13[[#This Row],[V4]]/2</f>
        <v>-0.42647058823529405</v>
      </c>
      <c r="FT162" s="4">
        <f t="shared" si="198"/>
        <v>1.0919983619193208</v>
      </c>
      <c r="FU162" s="4">
        <f t="shared" si="199"/>
        <v>1.0808390005411683</v>
      </c>
      <c r="FV162" s="4">
        <f t="shared" si="200"/>
        <v>0.86630226255267895</v>
      </c>
      <c r="FW162" s="4">
        <f t="shared" si="201"/>
        <v>-0.44584533557430922</v>
      </c>
      <c r="FX162" s="4">
        <f t="shared" si="202"/>
        <v>0.26562977169546576</v>
      </c>
      <c r="FY162" s="4">
        <f t="shared" si="203"/>
        <v>-0.40311558921869894</v>
      </c>
      <c r="FZ162" s="4">
        <f t="shared" si="204"/>
        <v>196.55970514547772</v>
      </c>
      <c r="GA162" s="4">
        <f t="shared" si="205"/>
        <v>194.55102009741029</v>
      </c>
      <c r="GB162" s="4">
        <f t="shared" si="206"/>
        <v>155.93440725948221</v>
      </c>
      <c r="GC162" s="4">
        <f t="shared" si="207"/>
        <v>-80.252160403375655</v>
      </c>
      <c r="GD162" s="4">
        <f t="shared" si="208"/>
        <v>47.81335890518384</v>
      </c>
      <c r="GE162" s="4">
        <f t="shared" si="209"/>
        <v>-72.560806059365817</v>
      </c>
      <c r="GF162" s="4">
        <f>Tabela13[[#This Row],[V1]]-Tabela13[[#This Row],[V2]]/Tabela13[[#This Row],[V2]]</f>
        <v>1.25</v>
      </c>
      <c r="GG162" s="4">
        <f>Tabela13[[#This Row],[V1]]-Tabela13[[#This Row],[V3]]/Tabela13[[#This Row],[V3]]</f>
        <v>1.25</v>
      </c>
      <c r="GH162" s="4">
        <f>Tabela13[[#This Row],[V1]]-Tabela13[[#This Row],[V4]]/Tabela13[[#This Row],[V4]]</f>
        <v>1.25</v>
      </c>
      <c r="GI162" s="4">
        <f>Tabela13[[#This Row],[V2]]-Tabela13[[#This Row],[V1]]/Tabela13[[#This Row],[V1]]</f>
        <v>-0.3529411764705882</v>
      </c>
      <c r="GJ162" s="4">
        <f>Tabela13[[#This Row],[V2]]-Tabela13[[#This Row],[V3]]/Tabela13[[#This Row],[V3]]</f>
        <v>-0.3529411764705882</v>
      </c>
      <c r="GK162" s="4">
        <f>Tabela13[[#This Row],[V2]]-Tabela13[[#This Row],[V4]]/Tabela13[[#This Row],[V4]]</f>
        <v>-0.3529411764705882</v>
      </c>
      <c r="GL162" s="4">
        <f t="shared" si="210"/>
        <v>0.86806237982707768</v>
      </c>
      <c r="GM162" s="4">
        <f t="shared" si="211"/>
        <v>1.4485294117647058</v>
      </c>
      <c r="GN162" s="4">
        <f t="shared" si="212"/>
        <v>0.59927149064204344</v>
      </c>
      <c r="GO162" s="3">
        <f t="shared" si="213"/>
        <v>1</v>
      </c>
      <c r="GP162" s="3">
        <v>100</v>
      </c>
      <c r="GQ162" s="3">
        <f t="shared" si="214"/>
        <v>1</v>
      </c>
      <c r="GR162" s="3">
        <f t="shared" si="215"/>
        <v>100</v>
      </c>
      <c r="GS162" s="34">
        <f>COUNTIF($D$2:D161,Tabela13[[#This Row],[HomeTeam]])</f>
        <v>7</v>
      </c>
      <c r="GT162" s="34">
        <f>COUNTIF($E$2:E161,Tabela13[[#This Row],[AwayTeam]])</f>
        <v>7</v>
      </c>
      <c r="GU162" s="3">
        <f>IFERROR(AVERAGEIFS($AD$2:AD161,$D$2:D161,Tabela13[[#This Row],[HomeTeam]],$GS$2:GS161,"&gt;="&amp;Tabela13[[#This Row],[Contagem_H]]-5),"")</f>
        <v>1.0576566023208493</v>
      </c>
      <c r="GV162" s="3">
        <f>IFERROR(AVERAGEIFS($G$2:G161,$E$2:E161,Tabela13[[#This Row],[AwayTeam]],$GT$2:GT161,"&gt;="&amp;Tabela13[[#This Row],[Contagem_A]]-5),"")</f>
        <v>2.4</v>
      </c>
      <c r="GW162" s="3">
        <f>IFERROR(AVERAGEIFS($GQ$2:GQ161,$D$2:D161,Tabela13[[#This Row],[HomeTeam]],$GS$2:GS161,"&gt;="&amp;Tabela13[[#This Row],[Contagem_H]]-5),"")</f>
        <v>-0.1</v>
      </c>
    </row>
    <row r="163" spans="1:205" x14ac:dyDescent="0.25">
      <c r="A163" t="s">
        <v>127</v>
      </c>
      <c r="B163" t="s">
        <v>192</v>
      </c>
      <c r="C163" t="s">
        <v>177</v>
      </c>
      <c r="D163" t="s">
        <v>133</v>
      </c>
      <c r="E163" t="s">
        <v>23</v>
      </c>
      <c r="F163" s="3">
        <v>0</v>
      </c>
      <c r="G163" s="3">
        <v>2</v>
      </c>
      <c r="H163" s="3" t="str">
        <f t="shared" si="216"/>
        <v>A</v>
      </c>
      <c r="I163" s="3">
        <v>4.75</v>
      </c>
      <c r="J163" s="3">
        <v>4.2</v>
      </c>
      <c r="K163" s="3">
        <v>1.67</v>
      </c>
      <c r="L163" s="3">
        <v>1.7</v>
      </c>
      <c r="M163" s="3">
        <v>2.1</v>
      </c>
      <c r="N163" s="3">
        <f t="shared" si="145"/>
        <v>2</v>
      </c>
      <c r="O163" s="3">
        <f t="shared" si="146"/>
        <v>0</v>
      </c>
      <c r="P163" s="3">
        <f t="shared" si="147"/>
        <v>3</v>
      </c>
      <c r="Q163" s="3">
        <f t="shared" si="148"/>
        <v>4.7423949094292706E-2</v>
      </c>
      <c r="R163" s="3">
        <f t="shared" si="149"/>
        <v>6.4425770308123242E-2</v>
      </c>
      <c r="S163" s="3">
        <f t="shared" si="150"/>
        <v>4.9752637581978902</v>
      </c>
      <c r="T163" s="3">
        <f t="shared" si="151"/>
        <v>4.3991805861960298</v>
      </c>
      <c r="U163" s="3">
        <f t="shared" si="152"/>
        <v>1.7491979949874688</v>
      </c>
      <c r="V163" s="3">
        <f t="shared" si="153"/>
        <v>1.7806207134602976</v>
      </c>
      <c r="W163" s="3">
        <f t="shared" si="154"/>
        <v>2.1995902930980149</v>
      </c>
      <c r="X163" s="4">
        <f t="shared" si="155"/>
        <v>0.21052631578947367</v>
      </c>
      <c r="Y163" s="4">
        <f t="shared" si="156"/>
        <v>0.23809523809523808</v>
      </c>
      <c r="Z163" s="4">
        <f t="shared" si="157"/>
        <v>0.5988023952095809</v>
      </c>
      <c r="AA163" s="4">
        <f t="shared" si="158"/>
        <v>0.58823529411764708</v>
      </c>
      <c r="AB163" s="4">
        <f t="shared" si="159"/>
        <v>0.47619047619047616</v>
      </c>
      <c r="AC163" s="4">
        <f t="shared" si="160"/>
        <v>0.10526315789473684</v>
      </c>
      <c r="AD163" s="4">
        <f t="shared" si="161"/>
        <v>1.2994011976047903</v>
      </c>
      <c r="AE163" s="4">
        <f t="shared" si="162"/>
        <v>1.1052631578947367</v>
      </c>
      <c r="AF163" s="4">
        <f t="shared" si="163"/>
        <v>0.29940119760479045</v>
      </c>
      <c r="AG163" s="4">
        <f>IFERROR(AVERAGE(Tabela13[[#This Row],[V1]],Tabela13[[#This Row],[V2]]),"")</f>
        <v>0.70233217774976353</v>
      </c>
      <c r="AH163" s="4">
        <f>IFERROR(AVERAGE(Tabela13[[#This Row],[V1]],Tabela13[[#This Row],[V3]]),"")</f>
        <v>0.60526315789473673</v>
      </c>
      <c r="AI163" s="4">
        <f>IFERROR(AVERAGE(Tabela13[[#This Row],[V1]],Tabela13[[#This Row],[V4]]),"")</f>
        <v>0.20233217774976364</v>
      </c>
      <c r="AJ163" s="4">
        <f>IFERROR(AVERAGE(Tabela13[[#This Row],[V2]],Tabela13[[#This Row],[V1]]),"")</f>
        <v>0.70233217774976353</v>
      </c>
      <c r="AK163" s="4">
        <f>IFERROR(AVERAGE(Tabela13[[#This Row],[V2]],Tabela13[[#This Row],[V3]]),"")</f>
        <v>1.2023321777497635</v>
      </c>
      <c r="AL163" s="4">
        <f>IFERROR(AVERAGE(Tabela13[[#This Row],[V2]],Tabela13[[#This Row],[V4]]),"")</f>
        <v>0.79940119760479034</v>
      </c>
      <c r="AM163" s="4">
        <f>IFERROR(AVERAGE(Tabela13[[#This Row],[V3]],Tabela13[[#This Row],[V1]]),"")</f>
        <v>0.60526315789473673</v>
      </c>
      <c r="AN163" s="4">
        <f>IFERROR(AVERAGE(Tabela13[[#This Row],[V3]],Tabela13[[#This Row],[V2]]),"")</f>
        <v>1.2023321777497635</v>
      </c>
      <c r="AO163" s="4">
        <f>IFERROR(AVERAGE(Tabela13[[#This Row],[V3]],Tabela13[[#This Row],[V4]]),"")</f>
        <v>0.70233217774976353</v>
      </c>
      <c r="AP163" s="4">
        <f>IFERROR(AVERAGE(Tabela13[[#This Row],[V4]],Tabela13[[#This Row],[V1]]),"")</f>
        <v>0.20233217774976364</v>
      </c>
      <c r="AQ163" s="4">
        <f>IFERROR(AVERAGE(Tabela13[[#This Row],[V4]],Tabela13[[#This Row],[V2]]),"")</f>
        <v>0.79940119760479034</v>
      </c>
      <c r="AR163" s="4">
        <f>IFERROR(AVERAGE(Tabela13[[#This Row],[V4]],Tabela13[[#This Row],[V3]]),"")</f>
        <v>0.70233217774976353</v>
      </c>
      <c r="AS163" s="4">
        <f>_xlfn.STDEV.S(Tabela13[[#This Row],[V1]:[V2]])</f>
        <v>0.84438310555178964</v>
      </c>
      <c r="AT163" s="4">
        <f>_xlfn.STDEV.S(Tabela13[[#This Row],[V1]],Tabela13[[#This Row],[V3]])</f>
        <v>0.70710678118654746</v>
      </c>
      <c r="AU163" s="4">
        <f>_xlfn.STDEV.S(Tabela13[[#This Row],[V1]],Tabela13[[#This Row],[V4]])</f>
        <v>0.1372763243652422</v>
      </c>
      <c r="AV163" s="4">
        <f>_xlfn.STDEV.S(Tabela13[[#This Row],[V2]],Tabela13[[#This Row],[V1]])</f>
        <v>0.84438310555178964</v>
      </c>
      <c r="AW163" s="4">
        <f>_xlfn.STDEV.S(Tabela13[[#This Row],[V2]],Tabela13[[#This Row],[V3]])</f>
        <v>0.13727632436524215</v>
      </c>
      <c r="AX163" s="4">
        <f>_xlfn.STDEV.S(Tabela13[[#This Row],[V42]],Tabela13[[#This Row],[V44]])</f>
        <v>1.5514898867383371</v>
      </c>
      <c r="AY163" s="4">
        <f>_xlfn.STDEV.S(Tabela13[[#This Row],[V3]],Tabela13[[#This Row],[V1]])</f>
        <v>0.70710678118654746</v>
      </c>
      <c r="AZ163" s="4">
        <f>_xlfn.STDEV.S(Tabela13[[#This Row],[V3]],Tabela13[[#This Row],[V2]])</f>
        <v>0.13727632436524215</v>
      </c>
      <c r="BA163" s="4">
        <f>_xlfn.STDEV.S(Tabela13[[#This Row],[V3]],Tabela13[[#This Row],[V4]])</f>
        <v>0.56983045682130529</v>
      </c>
      <c r="BB163" s="4">
        <f>_xlfn.STDEV.S(Tabela13[[#This Row],[V4]],Tabela13[[#This Row],[V1]])</f>
        <v>0.1372763243652422</v>
      </c>
      <c r="BC163" s="4">
        <f>_xlfn.STDEV.S(Tabela13[[#This Row],[V4]],Tabela13[[#This Row],[V2]])</f>
        <v>0.70710678118654757</v>
      </c>
      <c r="BD163" s="4">
        <f>_xlfn.STDEV.S(Tabela13[[#This Row],[V4]],Tabela13[[#This Row],[V3]])</f>
        <v>0.56983045682130529</v>
      </c>
      <c r="BE163" s="4">
        <f>Tabela13[[#This Row],[V17]]/Tabela13[[#This Row],[V5]]</f>
        <v>1.2022560439379981</v>
      </c>
      <c r="BF163" s="4">
        <f>Tabela13[[#This Row],[V18]]/Tabela13[[#This Row],[V6]]</f>
        <v>1.1682633776125568</v>
      </c>
      <c r="BG163" s="4">
        <f>Tabela13[[#This Row],[V19]]/Tabela13[[#This Row],[V7]]</f>
        <v>0.67847005796092441</v>
      </c>
      <c r="BH163" s="4">
        <f>Tabela13[[#This Row],[V20]]/Tabela13[[#This Row],[V8]]</f>
        <v>1.2022560439379981</v>
      </c>
      <c r="BI163" s="4">
        <f>Tabela13[[#This Row],[V21]]/Tabela13[[#This Row],[V9]]</f>
        <v>0.11417503989801137</v>
      </c>
      <c r="BJ163" s="4">
        <f>Tabela13[[#This Row],[V22]]/Tabela13[[#This Row],[V10]]</f>
        <v>1.9408150643093807</v>
      </c>
      <c r="BK163" s="4">
        <f>Tabela13[[#This Row],[V23]]/Tabela13[[#This Row],[V11]]</f>
        <v>1.1682633776125568</v>
      </c>
      <c r="BL163" s="4">
        <f>Tabela13[[#This Row],[V24]]/Tabela13[[#This Row],[V12]]</f>
        <v>0.11417503989801137</v>
      </c>
      <c r="BM163" s="4">
        <f>Tabela13[[#This Row],[V25]]/Tabela13[[#This Row],[V13]]</f>
        <v>0.81134038119542384</v>
      </c>
      <c r="BN163" s="4">
        <f>Tabela13[[#This Row],[V26]]/Tabela13[[#This Row],[V14]]</f>
        <v>0.67847005796092441</v>
      </c>
      <c r="BO163" s="4">
        <f>Tabela13[[#This Row],[V27]]/Tabela13[[#This Row],[V15]]</f>
        <v>0.88454556148429553</v>
      </c>
      <c r="BP163" s="4">
        <f>Tabela13[[#This Row],[V28]]/Tabela13[[#This Row],[V16]]</f>
        <v>0.81134038119542384</v>
      </c>
      <c r="BQ163" s="4">
        <f>Tabela13[[#This Row],[V1]]-Tabela13[[#This Row],[V2]]</f>
        <v>-1.1941380397100536</v>
      </c>
      <c r="BR163" s="4">
        <f>Tabela13[[#This Row],[V1]]-Tabela13[[#This Row],[V3]]</f>
        <v>-0.99999999999999989</v>
      </c>
      <c r="BS163" s="4">
        <f>Tabela13[[#This Row],[V1]]-Tabela13[[#This Row],[V4]]</f>
        <v>-0.19413803971005361</v>
      </c>
      <c r="BT163" s="4">
        <f>Tabela13[[#This Row],[V2]]-Tabela13[[#This Row],[V1]]</f>
        <v>1.1941380397100536</v>
      </c>
      <c r="BU163" s="4">
        <f>Tabela13[[#This Row],[V2]]-Tabela13[[#This Row],[V3]]</f>
        <v>0.19413803971005361</v>
      </c>
      <c r="BV163" s="4">
        <f>Tabela13[[#This Row],[V2]]-Tabela13[[#This Row],[V4]]</f>
        <v>0.99999999999999989</v>
      </c>
      <c r="BW163" s="4">
        <f>AVERAGE(Tabela13[[#This Row],[V41]],Tabela13[[#This Row],[V42]])</f>
        <v>-1.0970690198550268</v>
      </c>
      <c r="BX163" s="4">
        <f>AVERAGE(Tabela13[[#This Row],[V41]],Tabela13[[#This Row],[V43]])</f>
        <v>-0.69413803971005361</v>
      </c>
      <c r="BY163" s="4">
        <f>AVERAGE(Tabela13[[#This Row],[V41]],Tabela13[[#This Row],[V44]])</f>
        <v>0</v>
      </c>
      <c r="BZ163" s="4">
        <f>AVERAGE(Tabela13[[#This Row],[V41]],Tabela13[[#This Row],[V45]])</f>
        <v>-0.5</v>
      </c>
      <c r="CA163" s="4">
        <f>AVERAGE(Tabela13[[#This Row],[V41]],Tabela13[[#This Row],[V46]])</f>
        <v>-9.7069019855026861E-2</v>
      </c>
      <c r="CB163" s="4">
        <f>AVERAGE(Tabela13[[#This Row],[V42]],Tabela13[[#This Row],[V41]])</f>
        <v>-1.0970690198550268</v>
      </c>
      <c r="CC163" s="4">
        <f>AVERAGE(Tabela13[[#This Row],[V42]],Tabela13[[#This Row],[V43]])</f>
        <v>-0.59706901985502681</v>
      </c>
      <c r="CD163" s="4">
        <f>AVERAGE(Tabela13[[#This Row],[V42]],Tabela13[[#This Row],[V44]])</f>
        <v>9.7069019855026861E-2</v>
      </c>
      <c r="CE163" s="4">
        <f>AVERAGE(Tabela13[[#This Row],[V42]],Tabela13[[#This Row],[V45]])</f>
        <v>-0.40293098014497314</v>
      </c>
      <c r="CF163" s="4">
        <f>AVERAGE(Tabela13[[#This Row],[V42]],Tabela13[[#This Row],[V46]])</f>
        <v>0</v>
      </c>
      <c r="CG163" s="4">
        <f>AVERAGE(Tabela13[[#This Row],[V43]],Tabela13[[#This Row],[V41]])</f>
        <v>-0.69413803971005361</v>
      </c>
      <c r="CH163" s="4">
        <f>AVERAGE(Tabela13[[#This Row],[V43]],Tabela13[[#This Row],[V42]])</f>
        <v>-0.59706901985502681</v>
      </c>
      <c r="CI163" s="4">
        <f>AVERAGE(Tabela13[[#This Row],[V43]],Tabela13[[#This Row],[V44]])</f>
        <v>0.5</v>
      </c>
      <c r="CJ163" s="4">
        <f>AVERAGE(Tabela13[[#This Row],[V43]],Tabela13[[#This Row],[V45]])</f>
        <v>0</v>
      </c>
      <c r="CK163" s="4">
        <f>AVERAGE(Tabela13[[#This Row],[V43]],Tabela13[[#This Row],[V46]])</f>
        <v>0.40293098014497314</v>
      </c>
      <c r="CL163" s="4">
        <f>AVERAGE(Tabela13[[#This Row],[V44]],Tabela13[[#This Row],[V41]])</f>
        <v>0</v>
      </c>
      <c r="CM163" s="4">
        <f>AVERAGE(Tabela13[[#This Row],[V44]],Tabela13[[#This Row],[V42]])</f>
        <v>9.7069019855026861E-2</v>
      </c>
      <c r="CN163" s="4">
        <f>AVERAGE(Tabela13[[#This Row],[V44]],Tabela13[[#This Row],[V43]])</f>
        <v>0.5</v>
      </c>
      <c r="CO163" s="4">
        <f>AVERAGE(Tabela13[[#This Row],[V44]],Tabela13[[#This Row],[V45]])</f>
        <v>0.69413803971005361</v>
      </c>
      <c r="CP163" s="4">
        <f>AVERAGE(Tabela13[[#This Row],[V44]],Tabela13[[#This Row],[V46]])</f>
        <v>1.0970690198550268</v>
      </c>
      <c r="CQ163" s="4">
        <f>AVERAGE(Tabela13[[#This Row],[V45]],Tabela13[[#This Row],[V41]])</f>
        <v>-0.5</v>
      </c>
      <c r="CR163" s="4">
        <f>AVERAGE(Tabela13[[#This Row],[V45]],Tabela13[[#This Row],[V42]])</f>
        <v>-0.40293098014497314</v>
      </c>
      <c r="CS163" s="4">
        <f>AVERAGE(Tabela13[[#This Row],[V45]],Tabela13[[#This Row],[V43]])</f>
        <v>0</v>
      </c>
      <c r="CT163" s="4">
        <f>AVERAGE(Tabela13[[#This Row],[V45]],Tabela13[[#This Row],[V44]])</f>
        <v>0.69413803971005361</v>
      </c>
      <c r="CU163" s="4">
        <f>AVERAGE(Tabela13[[#This Row],[V45]],Tabela13[[#This Row],[V46]])</f>
        <v>0.59706901985502681</v>
      </c>
      <c r="CV163" s="4">
        <f>AVERAGE(Tabela13[[#This Row],[V46]],Tabela13[[#This Row],[V41]])</f>
        <v>-9.7069019855026861E-2</v>
      </c>
      <c r="CW163" s="4">
        <f>AVERAGE(Tabela13[[#This Row],[V46]],Tabela13[[#This Row],[V42]])</f>
        <v>0</v>
      </c>
      <c r="CX163" s="4">
        <f>AVERAGE(Tabela13[[#This Row],[V46]],Tabela13[[#This Row],[V43]])</f>
        <v>0.40293098014497314</v>
      </c>
      <c r="CY163" s="4">
        <f>AVERAGE(Tabela13[[#This Row],[V46]],Tabela13[[#This Row],[V44]])</f>
        <v>1.0970690198550268</v>
      </c>
      <c r="CZ163" s="4">
        <f>AVERAGE(Tabela13[[#This Row],[V46]],Tabela13[[#This Row],[V45]])</f>
        <v>0.59706901985502681</v>
      </c>
      <c r="DA163" s="3">
        <f>_xlfn.STDEV.S(Tabela13[[#This Row],[V41]],Tabela13[[#This Row],[V42]])</f>
        <v>0.13727632436524223</v>
      </c>
      <c r="DB163" s="3">
        <f>_xlfn.STDEV.S(Tabela13[[#This Row],[V41]],Tabela13[[#This Row],[V43]])</f>
        <v>0.70710678118654768</v>
      </c>
      <c r="DC163" s="3">
        <f>_xlfn.STDEV.S(Tabela13[[#This Row],[V41]],Tabela13[[#This Row],[V44]])</f>
        <v>1.6887662111035795</v>
      </c>
      <c r="DD163" s="3">
        <f>_xlfn.STDEV.S(Tabela13[[#This Row],[V41]],Tabela13[[#This Row],[V45]])</f>
        <v>0.98165942991703192</v>
      </c>
      <c r="DE163" s="3">
        <f>_xlfn.STDEV.S(Tabela13[[#This Row],[V41]],Tabela13[[#This Row],[V46]])</f>
        <v>1.5514898867383371</v>
      </c>
      <c r="DF163" s="3">
        <f>_xlfn.STDEV.S(Tabela13[[#This Row],[V42]],Tabela13[[#This Row],[V41]])</f>
        <v>0.13727632436524223</v>
      </c>
      <c r="DG163" s="3">
        <f>_xlfn.STDEV.S(Tabela13[[#This Row],[V42]],Tabela13[[#This Row],[V43]])</f>
        <v>0.56983045682130518</v>
      </c>
      <c r="DH163" s="3">
        <f>_xlfn.STDEV.S(Tabela13[[#This Row],[V42]],Tabela13[[#This Row],[V44]])</f>
        <v>1.5514898867383371</v>
      </c>
      <c r="DI163" s="3">
        <f>_xlfn.STDEV.S(Tabela13[[#This Row],[V42]],Tabela13[[#This Row],[V45]])</f>
        <v>0.84438310555178964</v>
      </c>
      <c r="DJ163" s="3">
        <f>_xlfn.STDEV.S(Tabela13[[#This Row],[V42]],Tabela13[[#This Row],[V46]])</f>
        <v>1.4142135623730949</v>
      </c>
      <c r="DK163" s="3">
        <f>_xlfn.STDEV.S(Tabela13[[#This Row],[V43]],Tabela13[[#This Row],[V41]])</f>
        <v>0.70710678118654768</v>
      </c>
      <c r="DL163" s="3">
        <f>_xlfn.STDEV.S(Tabela13[[#This Row],[V43]],Tabela13[[#This Row],[V42]])</f>
        <v>0.56983045682130518</v>
      </c>
      <c r="DM163" s="3">
        <f>_xlfn.STDEV.S(Tabela13[[#This Row],[V43]],Tabela13[[#This Row],[V44]])</f>
        <v>0.98165942991703192</v>
      </c>
      <c r="DN163" s="3">
        <f>_xlfn.STDEV.S(Tabela13[[#This Row],[V43]],Tabela13[[#This Row],[V45]])</f>
        <v>0.27455264873048429</v>
      </c>
      <c r="DO163" s="3">
        <f>_xlfn.STDEV.S(Tabela13[[#This Row],[V43]],Tabela13[[#This Row],[V46]])</f>
        <v>0.84438310555178964</v>
      </c>
      <c r="DP163" s="3">
        <f>_xlfn.STDEV.S(Tabela13[[#This Row],[V44]],Tabela13[[#This Row],[V41]])</f>
        <v>1.6887662111035795</v>
      </c>
      <c r="DQ163" s="3">
        <f>_xlfn.STDEV.S(Tabela13[[#This Row],[V44]],Tabela13[[#This Row],[V42]])</f>
        <v>1.5514898867383371</v>
      </c>
      <c r="DR163" s="3">
        <f>_xlfn.STDEV.S(Tabela13[[#This Row],[V44]],Tabela13[[#This Row],[V43]])</f>
        <v>0.98165942991703192</v>
      </c>
      <c r="DS163" s="3">
        <f>_xlfn.STDEV.S(Tabela13[[#This Row],[V44]],Tabela13[[#This Row],[V45]])</f>
        <v>0.70710678118654768</v>
      </c>
      <c r="DT163" s="3">
        <f>_xlfn.STDEV.S(Tabela13[[#This Row],[V44]],Tabela13[[#This Row],[V46]])</f>
        <v>0.13727632436524223</v>
      </c>
      <c r="DU163" s="3">
        <f>_xlfn.STDEV.S(Tabela13[[#This Row],[V45]],Tabela13[[#This Row],[V41]])</f>
        <v>0.98165942991703192</v>
      </c>
      <c r="DV163" s="3">
        <f>_xlfn.STDEV.S(Tabela13[[#This Row],[V45]],Tabela13[[#This Row],[V42]])</f>
        <v>0.84438310555178964</v>
      </c>
      <c r="DW163" s="3">
        <f>_xlfn.STDEV.S(Tabela13[[#This Row],[V45]],Tabela13[[#This Row],[V43]])</f>
        <v>0.27455264873048429</v>
      </c>
      <c r="DX163" s="3">
        <f>_xlfn.STDEV.S(Tabela13[[#This Row],[V45]],Tabela13[[#This Row],[V44]])</f>
        <v>0.70710678118654768</v>
      </c>
      <c r="DY163" s="3">
        <f>_xlfn.STDEV.S(Tabela13[[#This Row],[V45]],Tabela13[[#This Row],[V46]])</f>
        <v>0.56983045682130518</v>
      </c>
      <c r="DZ163" s="3">
        <f>_xlfn.STDEV.S(Tabela13[[#This Row],[V46]],Tabela13[[#This Row],[V41]])</f>
        <v>1.5514898867383371</v>
      </c>
      <c r="EA163" s="3">
        <f>_xlfn.STDEV.S(Tabela13[[#This Row],[V46]],Tabela13[[#This Row],[V42]])</f>
        <v>1.4142135623730949</v>
      </c>
      <c r="EB163" s="3">
        <f>_xlfn.STDEV.S(Tabela13[[#This Row],[V46]],Tabela13[[#This Row],[V43]])</f>
        <v>0.84438310555178964</v>
      </c>
      <c r="EC163" s="3">
        <f>_xlfn.STDEV.S(Tabela13[[#This Row],[V46]],Tabela13[[#This Row],[V44]])</f>
        <v>0.13727632436524223</v>
      </c>
      <c r="ED163" s="3">
        <f>_xlfn.STDEV.S(Tabela13[[#This Row],[V46]],Tabela13[[#This Row],[V45]])</f>
        <v>0.56983045682130518</v>
      </c>
      <c r="EE163" s="3">
        <f t="shared" si="164"/>
        <v>-0.1251300710172116</v>
      </c>
      <c r="EF163" s="3">
        <f t="shared" si="165"/>
        <v>-1.0186832311940592</v>
      </c>
      <c r="EG163" s="3" t="str">
        <f t="shared" si="166"/>
        <v/>
      </c>
      <c r="EH163" s="3">
        <f t="shared" si="167"/>
        <v>-1.9633188598340638</v>
      </c>
      <c r="EI163" s="3">
        <f t="shared" si="168"/>
        <v>-15.983368216301104</v>
      </c>
      <c r="EJ163" s="3">
        <f t="shared" si="169"/>
        <v>-0.1251300710172116</v>
      </c>
      <c r="EK163" s="3">
        <f t="shared" si="170"/>
        <v>-0.95437954050884211</v>
      </c>
      <c r="EL163" s="3">
        <f t="shared" si="171"/>
        <v>15.983368216301104</v>
      </c>
      <c r="EM163" s="3">
        <f t="shared" si="172"/>
        <v>-2.0956023417409693</v>
      </c>
      <c r="EN163" s="3" t="str">
        <f t="shared" si="173"/>
        <v/>
      </c>
      <c r="EO163" s="3">
        <f t="shared" si="174"/>
        <v>-1.0186832311940592</v>
      </c>
      <c r="EP163" s="3">
        <f t="shared" si="175"/>
        <v>-0.95437954050884211</v>
      </c>
      <c r="EQ163" s="3">
        <f t="shared" si="176"/>
        <v>1.9633188598340638</v>
      </c>
      <c r="ER163" s="3" t="str">
        <f t="shared" si="177"/>
        <v/>
      </c>
      <c r="ES163" s="3" t="str">
        <f t="shared" si="178"/>
        <v/>
      </c>
      <c r="ET163" s="3" t="str">
        <f t="shared" si="179"/>
        <v/>
      </c>
      <c r="EU163" s="3" t="str">
        <f t="shared" si="180"/>
        <v/>
      </c>
      <c r="EV163" s="3">
        <f t="shared" si="181"/>
        <v>1.9633188598340638</v>
      </c>
      <c r="EW163" s="3">
        <f t="shared" si="182"/>
        <v>1.0186832311940592</v>
      </c>
      <c r="EX163" s="3">
        <f t="shared" si="183"/>
        <v>0.1251300710172116</v>
      </c>
      <c r="EY163" s="3">
        <f t="shared" si="184"/>
        <v>-1.9633188598340638</v>
      </c>
      <c r="EZ163" s="3">
        <f t="shared" si="185"/>
        <v>-2.0956023417409693</v>
      </c>
      <c r="FA163" s="3" t="str">
        <f t="shared" si="186"/>
        <v/>
      </c>
      <c r="FB163" s="3">
        <f t="shared" si="187"/>
        <v>1.0186832311940592</v>
      </c>
      <c r="FC163" s="3">
        <f t="shared" si="188"/>
        <v>0.95437954050884211</v>
      </c>
      <c r="FD163" s="3">
        <f t="shared" si="189"/>
        <v>-15.983368216301104</v>
      </c>
      <c r="FE163" s="3" t="str">
        <f t="shared" si="190"/>
        <v/>
      </c>
      <c r="FF163" s="3">
        <f t="shared" si="191"/>
        <v>2.0956023417409693</v>
      </c>
      <c r="FG163" s="3">
        <f t="shared" si="192"/>
        <v>0.1251300710172116</v>
      </c>
      <c r="FH163" s="3">
        <f t="shared" si="193"/>
        <v>0.95437954050884211</v>
      </c>
      <c r="FI163" s="4">
        <f t="shared" si="194"/>
        <v>0</v>
      </c>
      <c r="FJ163" s="4">
        <f t="shared" si="195"/>
        <v>0.42105263157894735</v>
      </c>
      <c r="FK163" s="4">
        <f t="shared" si="196"/>
        <v>0.83029816743799523</v>
      </c>
      <c r="FL163" s="4">
        <f t="shared" si="197"/>
        <v>1.9423867723124095</v>
      </c>
      <c r="FM163" s="4">
        <f>Tabela13[[#This Row],[V139]]-Tabela13[[#This Row],[V140]]</f>
        <v>-1.1120886048744143</v>
      </c>
      <c r="FN163" s="4">
        <f>Tabela13[[#This Row],[V1]]-Tabela13[[#This Row],[V2]]/2</f>
        <v>-0.54443744090765833</v>
      </c>
      <c r="FO163" s="4">
        <f>Tabela13[[#This Row],[V1]]-Tabela13[[#This Row],[V3]]/2</f>
        <v>-0.44736842105263153</v>
      </c>
      <c r="FP163" s="4">
        <f>Tabela13[[#This Row],[V1]]-Tabela13[[#This Row],[V4]]/2</f>
        <v>-4.4437440907658388E-2</v>
      </c>
      <c r="FQ163" s="4">
        <f>Tabela13[[#This Row],[V2]]-Tabela13[[#This Row],[V1]]/2</f>
        <v>1.246769618657422</v>
      </c>
      <c r="FR163" s="4">
        <f>Tabela13[[#This Row],[V2]]-Tabela13[[#This Row],[V3]]/2</f>
        <v>0.74676961865742197</v>
      </c>
      <c r="FS163" s="4">
        <f>Tabela13[[#This Row],[V2]]-Tabela13[[#This Row],[V4]]/2</f>
        <v>1.1497005988023952</v>
      </c>
      <c r="FT163" s="4">
        <f t="shared" si="198"/>
        <v>-0.49856250340844765</v>
      </c>
      <c r="FU163" s="4">
        <f t="shared" si="199"/>
        <v>-0.42066334913303494</v>
      </c>
      <c r="FV163" s="4">
        <f t="shared" si="200"/>
        <v>-4.4408225514827399E-2</v>
      </c>
      <c r="FW163" s="4">
        <f t="shared" si="201"/>
        <v>0.89479275897968724</v>
      </c>
      <c r="FX163" s="4">
        <f t="shared" si="202"/>
        <v>0.64143045697121936</v>
      </c>
      <c r="FY163" s="4">
        <f t="shared" si="203"/>
        <v>0.8549238046873292</v>
      </c>
      <c r="FZ163" s="4">
        <f t="shared" si="204"/>
        <v>-89.741250613520577</v>
      </c>
      <c r="GA163" s="4">
        <f t="shared" si="205"/>
        <v>-75.719402843946284</v>
      </c>
      <c r="GB163" s="4">
        <f t="shared" si="206"/>
        <v>-7.9934805926689316</v>
      </c>
      <c r="GC163" s="4">
        <f t="shared" si="207"/>
        <v>161.06269661634371</v>
      </c>
      <c r="GD163" s="4">
        <f t="shared" si="208"/>
        <v>115.4574822548195</v>
      </c>
      <c r="GE163" s="4">
        <f t="shared" si="209"/>
        <v>153.88628484371927</v>
      </c>
      <c r="GF163" s="4">
        <f>Tabela13[[#This Row],[V1]]-Tabela13[[#This Row],[V2]]/Tabela13[[#This Row],[V2]]</f>
        <v>-0.89473684210526316</v>
      </c>
      <c r="GG163" s="4">
        <f>Tabela13[[#This Row],[V1]]-Tabela13[[#This Row],[V3]]/Tabela13[[#This Row],[V3]]</f>
        <v>-0.89473684210526316</v>
      </c>
      <c r="GH163" s="4">
        <f>Tabela13[[#This Row],[V1]]-Tabela13[[#This Row],[V4]]/Tabela13[[#This Row],[V4]]</f>
        <v>-0.89473684210526316</v>
      </c>
      <c r="GI163" s="4">
        <f>Tabela13[[#This Row],[V2]]-Tabela13[[#This Row],[V1]]/Tabela13[[#This Row],[V1]]</f>
        <v>0.29940119760479034</v>
      </c>
      <c r="GJ163" s="4">
        <f>Tabela13[[#This Row],[V2]]-Tabela13[[#This Row],[V3]]/Tabela13[[#This Row],[V3]]</f>
        <v>0.29940119760479034</v>
      </c>
      <c r="GK163" s="4">
        <f>Tabela13[[#This Row],[V2]]-Tabela13[[#This Row],[V4]]/Tabela13[[#This Row],[V4]]</f>
        <v>0.29940119760479034</v>
      </c>
      <c r="GL163" s="4">
        <f t="shared" si="210"/>
        <v>0.58812968480952743</v>
      </c>
      <c r="GM163" s="4">
        <f t="shared" si="211"/>
        <v>0.70233217774976353</v>
      </c>
      <c r="GN163" s="4">
        <f t="shared" si="212"/>
        <v>0.83739532865184241</v>
      </c>
      <c r="GO163" s="3">
        <f t="shared" si="213"/>
        <v>0</v>
      </c>
      <c r="GP163" s="3">
        <v>100</v>
      </c>
      <c r="GQ163" s="3">
        <f t="shared" si="214"/>
        <v>-1</v>
      </c>
      <c r="GR163" s="3">
        <f t="shared" si="215"/>
        <v>-100</v>
      </c>
      <c r="GS163" s="34">
        <f>COUNTIF($D$2:D162,Tabela13[[#This Row],[HomeTeam]])</f>
        <v>7</v>
      </c>
      <c r="GT163" s="34">
        <f>COUNTIF($E$2:E162,Tabela13[[#This Row],[AwayTeam]])</f>
        <v>8</v>
      </c>
      <c r="GU163" s="3">
        <f>IFERROR(AVERAGEIFS($AD$2:AD162,$D$2:D162,Tabela13[[#This Row],[HomeTeam]],$GS$2:GS162,"&gt;="&amp;Tabela13[[#This Row],[Contagem_H]]-5),"")</f>
        <v>0.89316289924928682</v>
      </c>
      <c r="GV163" s="3">
        <f>IFERROR(AVERAGEIFS($G$2:G162,$E$2:E162,Tabela13[[#This Row],[AwayTeam]],$GT$2:GT162,"&gt;="&amp;Tabela13[[#This Row],[Contagem_A]]-5),"")</f>
        <v>1.8</v>
      </c>
      <c r="GW163" s="3">
        <f>IFERROR(AVERAGEIFS($GQ$2:GQ162,$D$2:D162,Tabela13[[#This Row],[HomeTeam]],$GS$2:GS162,"&gt;="&amp;Tabela13[[#This Row],[Contagem_H]]-5),"")</f>
        <v>-0.25</v>
      </c>
    </row>
    <row r="164" spans="1:205" x14ac:dyDescent="0.25">
      <c r="A164" t="s">
        <v>127</v>
      </c>
      <c r="B164" t="s">
        <v>193</v>
      </c>
      <c r="C164" t="s">
        <v>173</v>
      </c>
      <c r="D164" t="s">
        <v>24</v>
      </c>
      <c r="E164" t="s">
        <v>135</v>
      </c>
      <c r="F164" s="3">
        <v>2</v>
      </c>
      <c r="G164" s="3">
        <v>0</v>
      </c>
      <c r="H164" s="3" t="str">
        <f t="shared" si="216"/>
        <v>H</v>
      </c>
      <c r="I164" s="3">
        <v>1.18</v>
      </c>
      <c r="J164" s="3">
        <v>7.5</v>
      </c>
      <c r="K164" s="3">
        <v>13</v>
      </c>
      <c r="L164" s="3">
        <v>1.4</v>
      </c>
      <c r="M164" s="3">
        <v>2.88</v>
      </c>
      <c r="N164" s="3">
        <f t="shared" si="145"/>
        <v>2</v>
      </c>
      <c r="O164" s="3">
        <f t="shared" si="146"/>
        <v>3</v>
      </c>
      <c r="P164" s="3">
        <f t="shared" si="147"/>
        <v>0</v>
      </c>
      <c r="Q164" s="3">
        <f t="shared" si="148"/>
        <v>5.7714037375054428E-2</v>
      </c>
      <c r="R164" s="3">
        <f t="shared" si="149"/>
        <v>6.1507936507936511E-2</v>
      </c>
      <c r="S164" s="3">
        <f t="shared" si="150"/>
        <v>1.2481025641025643</v>
      </c>
      <c r="T164" s="3">
        <f t="shared" si="151"/>
        <v>7.932855280312908</v>
      </c>
      <c r="U164" s="3">
        <f t="shared" si="152"/>
        <v>13.750282485875708</v>
      </c>
      <c r="V164" s="3">
        <f t="shared" si="153"/>
        <v>1.4807996523250762</v>
      </c>
      <c r="W164" s="3">
        <f t="shared" si="154"/>
        <v>3.0462164276401564</v>
      </c>
      <c r="X164" s="4">
        <f t="shared" si="155"/>
        <v>0.84745762711864414</v>
      </c>
      <c r="Y164" s="4">
        <f t="shared" si="156"/>
        <v>0.13333333333333333</v>
      </c>
      <c r="Z164" s="4">
        <f t="shared" si="157"/>
        <v>7.6923076923076927E-2</v>
      </c>
      <c r="AA164" s="4">
        <f t="shared" si="158"/>
        <v>0.7142857142857143</v>
      </c>
      <c r="AB164" s="4">
        <f t="shared" si="159"/>
        <v>0.34722222222222221</v>
      </c>
      <c r="AC164" s="4">
        <f t="shared" si="160"/>
        <v>1.423728813559322</v>
      </c>
      <c r="AD164" s="4">
        <f t="shared" si="161"/>
        <v>3.8461538461538464E-2</v>
      </c>
      <c r="AE164" s="4">
        <f t="shared" si="162"/>
        <v>0.42372881355932207</v>
      </c>
      <c r="AF164" s="4">
        <f t="shared" si="163"/>
        <v>1.0384615384615385</v>
      </c>
      <c r="AG164" s="4">
        <f>IFERROR(AVERAGE(Tabela13[[#This Row],[V1]],Tabela13[[#This Row],[V2]]),"")</f>
        <v>0.73109517601043028</v>
      </c>
      <c r="AH164" s="4">
        <f>IFERROR(AVERAGE(Tabela13[[#This Row],[V1]],Tabela13[[#This Row],[V3]]),"")</f>
        <v>0.92372881355932202</v>
      </c>
      <c r="AI164" s="4">
        <f>IFERROR(AVERAGE(Tabela13[[#This Row],[V1]],Tabela13[[#This Row],[V4]]),"")</f>
        <v>1.2310951760104303</v>
      </c>
      <c r="AJ164" s="4">
        <f>IFERROR(AVERAGE(Tabela13[[#This Row],[V2]],Tabela13[[#This Row],[V1]]),"")</f>
        <v>0.73109517601043028</v>
      </c>
      <c r="AK164" s="4">
        <f>IFERROR(AVERAGE(Tabela13[[#This Row],[V2]],Tabela13[[#This Row],[V3]]),"")</f>
        <v>0.23109517601043028</v>
      </c>
      <c r="AL164" s="4">
        <f>IFERROR(AVERAGE(Tabela13[[#This Row],[V2]],Tabela13[[#This Row],[V4]]),"")</f>
        <v>0.53846153846153855</v>
      </c>
      <c r="AM164" s="4">
        <f>IFERROR(AVERAGE(Tabela13[[#This Row],[V3]],Tabela13[[#This Row],[V1]]),"")</f>
        <v>0.92372881355932202</v>
      </c>
      <c r="AN164" s="4">
        <f>IFERROR(AVERAGE(Tabela13[[#This Row],[V3]],Tabela13[[#This Row],[V2]]),"")</f>
        <v>0.23109517601043028</v>
      </c>
      <c r="AO164" s="4">
        <f>IFERROR(AVERAGE(Tabela13[[#This Row],[V3]],Tabela13[[#This Row],[V4]]),"")</f>
        <v>0.73109517601043028</v>
      </c>
      <c r="AP164" s="4">
        <f>IFERROR(AVERAGE(Tabela13[[#This Row],[V4]],Tabela13[[#This Row],[V1]]),"")</f>
        <v>1.2310951760104303</v>
      </c>
      <c r="AQ164" s="4">
        <f>IFERROR(AVERAGE(Tabela13[[#This Row],[V4]],Tabela13[[#This Row],[V2]]),"")</f>
        <v>0.53846153846153855</v>
      </c>
      <c r="AR164" s="4">
        <f>IFERROR(AVERAGE(Tabela13[[#This Row],[V4]],Tabela13[[#This Row],[V3]]),"")</f>
        <v>0.73109517601043028</v>
      </c>
      <c r="AS164" s="4">
        <f>_xlfn.STDEV.S(Tabela13[[#This Row],[V1]:[V2]])</f>
        <v>0.97953188397745328</v>
      </c>
      <c r="AT164" s="4">
        <f>_xlfn.STDEV.S(Tabela13[[#This Row],[V1]],Tabela13[[#This Row],[V3]])</f>
        <v>0.70710678118654735</v>
      </c>
      <c r="AU164" s="4">
        <f>_xlfn.STDEV.S(Tabela13[[#This Row],[V1]],Tabela13[[#This Row],[V4]])</f>
        <v>0.27242510279090537</v>
      </c>
      <c r="AV164" s="4">
        <f>_xlfn.STDEV.S(Tabela13[[#This Row],[V2]],Tabela13[[#This Row],[V1]])</f>
        <v>0.97953188397745328</v>
      </c>
      <c r="AW164" s="4">
        <f>_xlfn.STDEV.S(Tabela13[[#This Row],[V2]],Tabela13[[#This Row],[V3]])</f>
        <v>0.27242510279090587</v>
      </c>
      <c r="AX164" s="4">
        <f>_xlfn.STDEV.S(Tabela13[[#This Row],[V42]],Tabela13[[#This Row],[V44]])</f>
        <v>1.6866386651640008</v>
      </c>
      <c r="AY164" s="4">
        <f>_xlfn.STDEV.S(Tabela13[[#This Row],[V3]],Tabela13[[#This Row],[V1]])</f>
        <v>0.70710678118654735</v>
      </c>
      <c r="AZ164" s="4">
        <f>_xlfn.STDEV.S(Tabela13[[#This Row],[V3]],Tabela13[[#This Row],[V2]])</f>
        <v>0.27242510279090587</v>
      </c>
      <c r="BA164" s="4">
        <f>_xlfn.STDEV.S(Tabela13[[#This Row],[V3]],Tabela13[[#This Row],[V4]])</f>
        <v>0.43468167839564198</v>
      </c>
      <c r="BB164" s="4">
        <f>_xlfn.STDEV.S(Tabela13[[#This Row],[V4]],Tabela13[[#This Row],[V1]])</f>
        <v>0.27242510279090537</v>
      </c>
      <c r="BC164" s="4">
        <f>_xlfn.STDEV.S(Tabela13[[#This Row],[V4]],Tabela13[[#This Row],[V2]])</f>
        <v>0.70710678118654757</v>
      </c>
      <c r="BD164" s="4">
        <f>_xlfn.STDEV.S(Tabela13[[#This Row],[V4]],Tabela13[[#This Row],[V3]])</f>
        <v>0.43468167839564198</v>
      </c>
      <c r="BE164" s="4">
        <f>Tabela13[[#This Row],[V17]]/Tabela13[[#This Row],[V5]]</f>
        <v>1.3398144538755357</v>
      </c>
      <c r="BF164" s="4">
        <f>Tabela13[[#This Row],[V18]]/Tabela13[[#This Row],[V6]]</f>
        <v>0.76549174477075765</v>
      </c>
      <c r="BG164" s="4">
        <f>Tabela13[[#This Row],[V19]]/Tabela13[[#This Row],[V7]]</f>
        <v>0.22128679252382782</v>
      </c>
      <c r="BH164" s="4">
        <f>Tabela13[[#This Row],[V20]]/Tabela13[[#This Row],[V8]]</f>
        <v>1.3398144538755357</v>
      </c>
      <c r="BI164" s="4">
        <f>Tabela13[[#This Row],[V21]]/Tabela13[[#This Row],[V9]]</f>
        <v>1.1788437452221425</v>
      </c>
      <c r="BJ164" s="4">
        <f>Tabela13[[#This Row],[V22]]/Tabela13[[#This Row],[V10]]</f>
        <v>3.1323289495902866</v>
      </c>
      <c r="BK164" s="4">
        <f>Tabela13[[#This Row],[V23]]/Tabela13[[#This Row],[V11]]</f>
        <v>0.76549174477075765</v>
      </c>
      <c r="BL164" s="4">
        <f>Tabela13[[#This Row],[V24]]/Tabela13[[#This Row],[V12]]</f>
        <v>1.1788437452221425</v>
      </c>
      <c r="BM164" s="4">
        <f>Tabela13[[#This Row],[V25]]/Tabela13[[#This Row],[V13]]</f>
        <v>0.59456236706100296</v>
      </c>
      <c r="BN164" s="4">
        <f>Tabela13[[#This Row],[V26]]/Tabela13[[#This Row],[V14]]</f>
        <v>0.22128679252382782</v>
      </c>
      <c r="BO164" s="4">
        <f>Tabela13[[#This Row],[V27]]/Tabela13[[#This Row],[V15]]</f>
        <v>1.313198307917874</v>
      </c>
      <c r="BP164" s="4">
        <f>Tabela13[[#This Row],[V28]]/Tabela13[[#This Row],[V16]]</f>
        <v>0.59456236706100296</v>
      </c>
      <c r="BQ164" s="4">
        <f>Tabela13[[#This Row],[V1]]-Tabela13[[#This Row],[V2]]</f>
        <v>1.3852672750977835</v>
      </c>
      <c r="BR164" s="4">
        <f>Tabela13[[#This Row],[V1]]-Tabela13[[#This Row],[V3]]</f>
        <v>1</v>
      </c>
      <c r="BS164" s="4">
        <f>Tabela13[[#This Row],[V1]]-Tabela13[[#This Row],[V4]]</f>
        <v>0.38526727509778347</v>
      </c>
      <c r="BT164" s="4">
        <f>Tabela13[[#This Row],[V2]]-Tabela13[[#This Row],[V1]]</f>
        <v>-1.3852672750977835</v>
      </c>
      <c r="BU164" s="4">
        <f>Tabela13[[#This Row],[V2]]-Tabela13[[#This Row],[V3]]</f>
        <v>-0.38526727509778358</v>
      </c>
      <c r="BV164" s="4">
        <f>Tabela13[[#This Row],[V2]]-Tabela13[[#This Row],[V4]]</f>
        <v>-1</v>
      </c>
      <c r="BW164" s="4">
        <f>AVERAGE(Tabela13[[#This Row],[V41]],Tabela13[[#This Row],[V42]])</f>
        <v>1.1926336375488917</v>
      </c>
      <c r="BX164" s="4">
        <f>AVERAGE(Tabela13[[#This Row],[V41]],Tabela13[[#This Row],[V43]])</f>
        <v>0.88526727509778347</v>
      </c>
      <c r="BY164" s="4">
        <f>AVERAGE(Tabela13[[#This Row],[V41]],Tabela13[[#This Row],[V44]])</f>
        <v>0</v>
      </c>
      <c r="BZ164" s="4">
        <f>AVERAGE(Tabela13[[#This Row],[V41]],Tabela13[[#This Row],[V45]])</f>
        <v>0.49999999999999994</v>
      </c>
      <c r="CA164" s="4">
        <f>AVERAGE(Tabela13[[#This Row],[V41]],Tabela13[[#This Row],[V46]])</f>
        <v>0.19263363754889173</v>
      </c>
      <c r="CB164" s="4">
        <f>AVERAGE(Tabela13[[#This Row],[V42]],Tabela13[[#This Row],[V41]])</f>
        <v>1.1926336375488917</v>
      </c>
      <c r="CC164" s="4">
        <f>AVERAGE(Tabela13[[#This Row],[V42]],Tabela13[[#This Row],[V43]])</f>
        <v>0.69263363754889173</v>
      </c>
      <c r="CD164" s="4">
        <f>AVERAGE(Tabela13[[#This Row],[V42]],Tabela13[[#This Row],[V44]])</f>
        <v>-0.19263363754889173</v>
      </c>
      <c r="CE164" s="4">
        <f>AVERAGE(Tabela13[[#This Row],[V42]],Tabela13[[#This Row],[V45]])</f>
        <v>0.30736636245110821</v>
      </c>
      <c r="CF164" s="4">
        <f>AVERAGE(Tabela13[[#This Row],[V42]],Tabela13[[#This Row],[V46]])</f>
        <v>0</v>
      </c>
      <c r="CG164" s="4">
        <f>AVERAGE(Tabela13[[#This Row],[V43]],Tabela13[[#This Row],[V41]])</f>
        <v>0.88526727509778347</v>
      </c>
      <c r="CH164" s="4">
        <f>AVERAGE(Tabela13[[#This Row],[V43]],Tabela13[[#This Row],[V42]])</f>
        <v>0.69263363754889173</v>
      </c>
      <c r="CI164" s="4">
        <f>AVERAGE(Tabela13[[#This Row],[V43]],Tabela13[[#This Row],[V44]])</f>
        <v>-0.5</v>
      </c>
      <c r="CJ164" s="4">
        <f>AVERAGE(Tabela13[[#This Row],[V43]],Tabela13[[#This Row],[V45]])</f>
        <v>0</v>
      </c>
      <c r="CK164" s="4">
        <f>AVERAGE(Tabela13[[#This Row],[V43]],Tabela13[[#This Row],[V46]])</f>
        <v>-0.30736636245110827</v>
      </c>
      <c r="CL164" s="4">
        <f>AVERAGE(Tabela13[[#This Row],[V44]],Tabela13[[#This Row],[V41]])</f>
        <v>0</v>
      </c>
      <c r="CM164" s="4">
        <f>AVERAGE(Tabela13[[#This Row],[V44]],Tabela13[[#This Row],[V42]])</f>
        <v>-0.19263363754889173</v>
      </c>
      <c r="CN164" s="4">
        <f>AVERAGE(Tabela13[[#This Row],[V44]],Tabela13[[#This Row],[V43]])</f>
        <v>-0.5</v>
      </c>
      <c r="CO164" s="4">
        <f>AVERAGE(Tabela13[[#This Row],[V44]],Tabela13[[#This Row],[V45]])</f>
        <v>-0.88526727509778347</v>
      </c>
      <c r="CP164" s="4">
        <f>AVERAGE(Tabela13[[#This Row],[V44]],Tabela13[[#This Row],[V46]])</f>
        <v>-1.1926336375488917</v>
      </c>
      <c r="CQ164" s="4">
        <f>AVERAGE(Tabela13[[#This Row],[V45]],Tabela13[[#This Row],[V41]])</f>
        <v>0.49999999999999994</v>
      </c>
      <c r="CR164" s="4">
        <f>AVERAGE(Tabela13[[#This Row],[V45]],Tabela13[[#This Row],[V42]])</f>
        <v>0.30736636245110821</v>
      </c>
      <c r="CS164" s="4">
        <f>AVERAGE(Tabela13[[#This Row],[V45]],Tabela13[[#This Row],[V43]])</f>
        <v>0</v>
      </c>
      <c r="CT164" s="4">
        <f>AVERAGE(Tabela13[[#This Row],[V45]],Tabela13[[#This Row],[V44]])</f>
        <v>-0.88526727509778347</v>
      </c>
      <c r="CU164" s="4">
        <f>AVERAGE(Tabela13[[#This Row],[V45]],Tabela13[[#This Row],[V46]])</f>
        <v>-0.69263363754889173</v>
      </c>
      <c r="CV164" s="4">
        <f>AVERAGE(Tabela13[[#This Row],[V46]],Tabela13[[#This Row],[V41]])</f>
        <v>0.19263363754889173</v>
      </c>
      <c r="CW164" s="4">
        <f>AVERAGE(Tabela13[[#This Row],[V46]],Tabela13[[#This Row],[V42]])</f>
        <v>0</v>
      </c>
      <c r="CX164" s="4">
        <f>AVERAGE(Tabela13[[#This Row],[V46]],Tabela13[[#This Row],[V43]])</f>
        <v>-0.30736636245110827</v>
      </c>
      <c r="CY164" s="4">
        <f>AVERAGE(Tabela13[[#This Row],[V46]],Tabela13[[#This Row],[V44]])</f>
        <v>-1.1926336375488917</v>
      </c>
      <c r="CZ164" s="4">
        <f>AVERAGE(Tabela13[[#This Row],[V46]],Tabela13[[#This Row],[V45]])</f>
        <v>-0.69263363754889173</v>
      </c>
      <c r="DA164" s="3">
        <f>_xlfn.STDEV.S(Tabela13[[#This Row],[V41]],Tabela13[[#This Row],[V42]])</f>
        <v>0.27242510279090537</v>
      </c>
      <c r="DB164" s="3">
        <f>_xlfn.STDEV.S(Tabela13[[#This Row],[V41]],Tabela13[[#This Row],[V43]])</f>
        <v>0.70710678118654757</v>
      </c>
      <c r="DC164" s="3">
        <f>_xlfn.STDEV.S(Tabela13[[#This Row],[V41]],Tabela13[[#This Row],[V44]])</f>
        <v>1.9590637679549066</v>
      </c>
      <c r="DD164" s="3">
        <f>_xlfn.STDEV.S(Tabela13[[#This Row],[V41]],Tabela13[[#This Row],[V45]])</f>
        <v>1.2519569867683591</v>
      </c>
      <c r="DE164" s="3">
        <f>_xlfn.STDEV.S(Tabela13[[#This Row],[V41]],Tabela13[[#This Row],[V46]])</f>
        <v>1.6866386651640008</v>
      </c>
      <c r="DF164" s="3">
        <f>_xlfn.STDEV.S(Tabela13[[#This Row],[V42]],Tabela13[[#This Row],[V41]])</f>
        <v>0.27242510279090537</v>
      </c>
      <c r="DG164" s="3">
        <f>_xlfn.STDEV.S(Tabela13[[#This Row],[V42]],Tabela13[[#This Row],[V43]])</f>
        <v>0.4346816783956417</v>
      </c>
      <c r="DH164" s="3">
        <f>_xlfn.STDEV.S(Tabela13[[#This Row],[V42]],Tabela13[[#This Row],[V44]])</f>
        <v>1.6866386651640008</v>
      </c>
      <c r="DI164" s="3">
        <f>_xlfn.STDEV.S(Tabela13[[#This Row],[V42]],Tabela13[[#This Row],[V45]])</f>
        <v>0.97953188397745328</v>
      </c>
      <c r="DJ164" s="3">
        <f>_xlfn.STDEV.S(Tabela13[[#This Row],[V42]],Tabela13[[#This Row],[V46]])</f>
        <v>1.4142135623730951</v>
      </c>
      <c r="DK164" s="3">
        <f>_xlfn.STDEV.S(Tabela13[[#This Row],[V43]],Tabela13[[#This Row],[V41]])</f>
        <v>0.70710678118654757</v>
      </c>
      <c r="DL164" s="3">
        <f>_xlfn.STDEV.S(Tabela13[[#This Row],[V43]],Tabela13[[#This Row],[V42]])</f>
        <v>0.4346816783956417</v>
      </c>
      <c r="DM164" s="3">
        <f>_xlfn.STDEV.S(Tabela13[[#This Row],[V43]],Tabela13[[#This Row],[V44]])</f>
        <v>1.2519569867683591</v>
      </c>
      <c r="DN164" s="3">
        <f>_xlfn.STDEV.S(Tabela13[[#This Row],[V43]],Tabela13[[#This Row],[V45]])</f>
        <v>0.54485020558181163</v>
      </c>
      <c r="DO164" s="3">
        <f>_xlfn.STDEV.S(Tabela13[[#This Row],[V43]],Tabela13[[#This Row],[V46]])</f>
        <v>0.97953188397745328</v>
      </c>
      <c r="DP164" s="3">
        <f>_xlfn.STDEV.S(Tabela13[[#This Row],[V44]],Tabela13[[#This Row],[V41]])</f>
        <v>1.9590637679549066</v>
      </c>
      <c r="DQ164" s="3">
        <f>_xlfn.STDEV.S(Tabela13[[#This Row],[V44]],Tabela13[[#This Row],[V42]])</f>
        <v>1.6866386651640008</v>
      </c>
      <c r="DR164" s="3">
        <f>_xlfn.STDEV.S(Tabela13[[#This Row],[V44]],Tabela13[[#This Row],[V43]])</f>
        <v>1.2519569867683591</v>
      </c>
      <c r="DS164" s="3">
        <f>_xlfn.STDEV.S(Tabela13[[#This Row],[V44]],Tabela13[[#This Row],[V45]])</f>
        <v>0.70710678118654757</v>
      </c>
      <c r="DT164" s="3">
        <f>_xlfn.STDEV.S(Tabela13[[#This Row],[V44]],Tabela13[[#This Row],[V46]])</f>
        <v>0.27242510279090537</v>
      </c>
      <c r="DU164" s="3">
        <f>_xlfn.STDEV.S(Tabela13[[#This Row],[V45]],Tabela13[[#This Row],[V41]])</f>
        <v>1.2519569867683591</v>
      </c>
      <c r="DV164" s="3">
        <f>_xlfn.STDEV.S(Tabela13[[#This Row],[V45]],Tabela13[[#This Row],[V42]])</f>
        <v>0.97953188397745328</v>
      </c>
      <c r="DW164" s="3">
        <f>_xlfn.STDEV.S(Tabela13[[#This Row],[V45]],Tabela13[[#This Row],[V43]])</f>
        <v>0.54485020558181163</v>
      </c>
      <c r="DX164" s="3">
        <f>_xlfn.STDEV.S(Tabela13[[#This Row],[V45]],Tabela13[[#This Row],[V44]])</f>
        <v>0.70710678118654757</v>
      </c>
      <c r="DY164" s="3">
        <f>_xlfn.STDEV.S(Tabela13[[#This Row],[V45]],Tabela13[[#This Row],[V46]])</f>
        <v>0.4346816783956417</v>
      </c>
      <c r="DZ164" s="3">
        <f>_xlfn.STDEV.S(Tabela13[[#This Row],[V46]],Tabela13[[#This Row],[V41]])</f>
        <v>1.6866386651640008</v>
      </c>
      <c r="EA164" s="3">
        <f>_xlfn.STDEV.S(Tabela13[[#This Row],[V46]],Tabela13[[#This Row],[V42]])</f>
        <v>1.4142135623730951</v>
      </c>
      <c r="EB164" s="3">
        <f>_xlfn.STDEV.S(Tabela13[[#This Row],[V46]],Tabela13[[#This Row],[V43]])</f>
        <v>0.97953188397745328</v>
      </c>
      <c r="EC164" s="3">
        <f>_xlfn.STDEV.S(Tabela13[[#This Row],[V46]],Tabela13[[#This Row],[V44]])</f>
        <v>0.27242510279090537</v>
      </c>
      <c r="ED164" s="3">
        <f>_xlfn.STDEV.S(Tabela13[[#This Row],[V46]],Tabela13[[#This Row],[V45]])</f>
        <v>0.4346816783956417</v>
      </c>
      <c r="EE164" s="3">
        <f t="shared" si="164"/>
        <v>0.22842312526988184</v>
      </c>
      <c r="EF164" s="3">
        <f t="shared" si="165"/>
        <v>0.79874948625932551</v>
      </c>
      <c r="EG164" s="3" t="str">
        <f t="shared" si="166"/>
        <v/>
      </c>
      <c r="EH164" s="3">
        <f t="shared" si="167"/>
        <v>2.5039139735367186</v>
      </c>
      <c r="EI164" s="3">
        <f t="shared" si="168"/>
        <v>8.7556809216973868</v>
      </c>
      <c r="EJ164" s="3">
        <f t="shared" si="169"/>
        <v>0.22842312526988184</v>
      </c>
      <c r="EK164" s="3">
        <f t="shared" si="170"/>
        <v>0.62757806556133122</v>
      </c>
      <c r="EL164" s="3">
        <f t="shared" si="171"/>
        <v>-8.7556809216973868</v>
      </c>
      <c r="EM164" s="3">
        <f t="shared" si="172"/>
        <v>3.1868545281472183</v>
      </c>
      <c r="EN164" s="3" t="str">
        <f t="shared" si="173"/>
        <v/>
      </c>
      <c r="EO164" s="3">
        <f t="shared" si="174"/>
        <v>0.79874948625932551</v>
      </c>
      <c r="EP164" s="3">
        <f t="shared" si="175"/>
        <v>0.62757806556133122</v>
      </c>
      <c r="EQ164" s="3">
        <f t="shared" si="176"/>
        <v>-2.5039139735367182</v>
      </c>
      <c r="ER164" s="3" t="str">
        <f t="shared" si="177"/>
        <v/>
      </c>
      <c r="ES164" s="3" t="str">
        <f t="shared" si="178"/>
        <v/>
      </c>
      <c r="ET164" s="3" t="str">
        <f t="shared" si="179"/>
        <v/>
      </c>
      <c r="EU164" s="3" t="str">
        <f t="shared" si="180"/>
        <v/>
      </c>
      <c r="EV164" s="3">
        <f t="shared" si="181"/>
        <v>-2.5039139735367182</v>
      </c>
      <c r="EW164" s="3">
        <f t="shared" si="182"/>
        <v>-0.79874948625932551</v>
      </c>
      <c r="EX164" s="3">
        <f t="shared" si="183"/>
        <v>-0.22842312526988184</v>
      </c>
      <c r="EY164" s="3">
        <f t="shared" si="184"/>
        <v>2.5039139735367186</v>
      </c>
      <c r="EZ164" s="3">
        <f t="shared" si="185"/>
        <v>3.1868545281472183</v>
      </c>
      <c r="FA164" s="3" t="str">
        <f t="shared" si="186"/>
        <v/>
      </c>
      <c r="FB164" s="3">
        <f t="shared" si="187"/>
        <v>-0.79874948625932551</v>
      </c>
      <c r="FC164" s="3">
        <f t="shared" si="188"/>
        <v>-0.62757806556133122</v>
      </c>
      <c r="FD164" s="3">
        <f t="shared" si="189"/>
        <v>8.7556809216973868</v>
      </c>
      <c r="FE164" s="3" t="str">
        <f t="shared" si="190"/>
        <v/>
      </c>
      <c r="FF164" s="3">
        <f t="shared" si="191"/>
        <v>-3.1868545281472174</v>
      </c>
      <c r="FG164" s="3">
        <f t="shared" si="192"/>
        <v>-0.22842312526988184</v>
      </c>
      <c r="FH164" s="3">
        <f t="shared" si="193"/>
        <v>-0.62757806556133122</v>
      </c>
      <c r="FI164" s="4">
        <f t="shared" si="194"/>
        <v>0.15384615384615385</v>
      </c>
      <c r="FJ164" s="4">
        <f t="shared" si="195"/>
        <v>0</v>
      </c>
      <c r="FK164" s="4">
        <f t="shared" si="196"/>
        <v>2.5297066316048973</v>
      </c>
      <c r="FL164" s="4">
        <f t="shared" si="197"/>
        <v>0.3442353521242501</v>
      </c>
      <c r="FM164" s="4">
        <f>Tabela13[[#This Row],[V139]]-Tabela13[[#This Row],[V140]]</f>
        <v>2.1854712794806472</v>
      </c>
      <c r="FN164" s="4">
        <f>Tabela13[[#This Row],[V1]]-Tabela13[[#This Row],[V2]]/2</f>
        <v>1.4044980443285529</v>
      </c>
      <c r="FO164" s="4">
        <f>Tabela13[[#This Row],[V1]]-Tabela13[[#This Row],[V3]]/2</f>
        <v>1.2118644067796609</v>
      </c>
      <c r="FP164" s="4">
        <f>Tabela13[[#This Row],[V1]]-Tabela13[[#This Row],[V4]]/2</f>
        <v>0.90449804432855274</v>
      </c>
      <c r="FQ164" s="4">
        <f>Tabela13[[#This Row],[V2]]-Tabela13[[#This Row],[V1]]/2</f>
        <v>-0.67340286831812257</v>
      </c>
      <c r="FR164" s="4">
        <f>Tabela13[[#This Row],[V2]]-Tabela13[[#This Row],[V3]]/2</f>
        <v>-0.17340286831812257</v>
      </c>
      <c r="FS164" s="4">
        <f>Tabela13[[#This Row],[V2]]-Tabela13[[#This Row],[V4]]/2</f>
        <v>-0.48076923076923084</v>
      </c>
      <c r="FT164" s="4">
        <f t="shared" si="198"/>
        <v>0.95206322318496128</v>
      </c>
      <c r="FU164" s="4">
        <f t="shared" si="199"/>
        <v>0.88089226708350687</v>
      </c>
      <c r="FV164" s="4">
        <f t="shared" si="200"/>
        <v>0.7352946582896539</v>
      </c>
      <c r="FW164" s="4">
        <f t="shared" si="201"/>
        <v>-0.59265164023919059</v>
      </c>
      <c r="FX164" s="4">
        <f t="shared" si="202"/>
        <v>-0.17169557437193417</v>
      </c>
      <c r="FY164" s="4">
        <f t="shared" si="203"/>
        <v>-0.44814497507578976</v>
      </c>
      <c r="FZ164" s="4">
        <f t="shared" si="204"/>
        <v>171.37138017329303</v>
      </c>
      <c r="GA164" s="4">
        <f t="shared" si="205"/>
        <v>158.56060807503124</v>
      </c>
      <c r="GB164" s="4">
        <f t="shared" si="206"/>
        <v>132.3530384921377</v>
      </c>
      <c r="GC164" s="4">
        <f t="shared" si="207"/>
        <v>-106.6772952430543</v>
      </c>
      <c r="GD164" s="4">
        <f t="shared" si="208"/>
        <v>-30.905203386948152</v>
      </c>
      <c r="GE164" s="4">
        <f t="shared" si="209"/>
        <v>-80.666095513642162</v>
      </c>
      <c r="GF164" s="4">
        <f>Tabela13[[#This Row],[V1]]-Tabela13[[#This Row],[V2]]/Tabela13[[#This Row],[V2]]</f>
        <v>0.42372881355932202</v>
      </c>
      <c r="GG164" s="4">
        <f>Tabela13[[#This Row],[V1]]-Tabela13[[#This Row],[V3]]/Tabela13[[#This Row],[V3]]</f>
        <v>0.42372881355932202</v>
      </c>
      <c r="GH164" s="4">
        <f>Tabela13[[#This Row],[V1]]-Tabela13[[#This Row],[V4]]/Tabela13[[#This Row],[V4]]</f>
        <v>0.42372881355932202</v>
      </c>
      <c r="GI164" s="4">
        <f>Tabela13[[#This Row],[V2]]-Tabela13[[#This Row],[V1]]/Tabela13[[#This Row],[V1]]</f>
        <v>-0.96153846153846156</v>
      </c>
      <c r="GJ164" s="4">
        <f>Tabela13[[#This Row],[V2]]-Tabela13[[#This Row],[V3]]/Tabela13[[#This Row],[V3]]</f>
        <v>-0.96153846153846156</v>
      </c>
      <c r="GK164" s="4">
        <f>Tabela13[[#This Row],[V2]]-Tabela13[[#This Row],[V4]]/Tabela13[[#This Row],[V4]]</f>
        <v>-0.96153846153846156</v>
      </c>
      <c r="GL164" s="4">
        <f t="shared" si="210"/>
        <v>0.61871664846445695</v>
      </c>
      <c r="GM164" s="4">
        <f t="shared" si="211"/>
        <v>0.73109517601043028</v>
      </c>
      <c r="GN164" s="4">
        <f t="shared" si="212"/>
        <v>0.84628741751625225</v>
      </c>
      <c r="GO164" s="3">
        <f t="shared" si="213"/>
        <v>1</v>
      </c>
      <c r="GP164" s="3">
        <v>100</v>
      </c>
      <c r="GQ164" s="3">
        <f t="shared" si="214"/>
        <v>0.17999999999999994</v>
      </c>
      <c r="GR164" s="3">
        <f t="shared" si="215"/>
        <v>17.999999999999993</v>
      </c>
      <c r="GS164" s="34">
        <f>COUNTIF($D$2:D163,Tabela13[[#This Row],[HomeTeam]])</f>
        <v>8</v>
      </c>
      <c r="GT164" s="34">
        <f>COUNTIF($E$2:E163,Tabela13[[#This Row],[AwayTeam]])</f>
        <v>7</v>
      </c>
      <c r="GU164" s="3">
        <f>IFERROR(AVERAGEIFS($AD$2:AD163,$D$2:D163,Tabela13[[#This Row],[HomeTeam]],$GS$2:GS163,"&gt;="&amp;Tabela13[[#This Row],[Contagem_H]]-5),"")</f>
        <v>1.2653431507477753</v>
      </c>
      <c r="GV164" s="3">
        <f>IFERROR(AVERAGEIFS($G$2:G163,$E$2:E163,Tabela13[[#This Row],[AwayTeam]],$GT$2:GT163,"&gt;="&amp;Tabela13[[#This Row],[Contagem_A]]-5),"")</f>
        <v>0.4</v>
      </c>
      <c r="GW164" s="3">
        <f>IFERROR(AVERAGEIFS($GQ$2:GQ163,$D$2:D163,Tabela13[[#This Row],[HomeTeam]],$GS$2:GS163,"&gt;="&amp;Tabela13[[#This Row],[Contagem_H]]-5),"")</f>
        <v>-0.68599999999999994</v>
      </c>
    </row>
    <row r="165" spans="1:205" x14ac:dyDescent="0.25">
      <c r="A165" t="s">
        <v>127</v>
      </c>
      <c r="B165" t="s">
        <v>193</v>
      </c>
      <c r="C165" t="s">
        <v>173</v>
      </c>
      <c r="D165" t="s">
        <v>130</v>
      </c>
      <c r="E165" t="s">
        <v>19</v>
      </c>
      <c r="F165" s="3">
        <v>2</v>
      </c>
      <c r="G165" s="3">
        <v>2</v>
      </c>
      <c r="H165" s="3" t="str">
        <f t="shared" si="216"/>
        <v>D</v>
      </c>
      <c r="I165" s="3">
        <v>1.17</v>
      </c>
      <c r="J165" s="3">
        <v>7.5</v>
      </c>
      <c r="K165" s="3">
        <v>15</v>
      </c>
      <c r="L165" s="3">
        <v>1.73</v>
      </c>
      <c r="M165" s="3">
        <v>2.08</v>
      </c>
      <c r="N165" s="3">
        <f t="shared" si="145"/>
        <v>4</v>
      </c>
      <c r="O165" s="3">
        <f t="shared" si="146"/>
        <v>1</v>
      </c>
      <c r="P165" s="3">
        <f t="shared" si="147"/>
        <v>1</v>
      </c>
      <c r="Q165" s="3">
        <f t="shared" si="148"/>
        <v>5.4700854700854729E-2</v>
      </c>
      <c r="R165" s="3">
        <f t="shared" si="149"/>
        <v>5.8803912850155626E-2</v>
      </c>
      <c r="S165" s="3">
        <f t="shared" si="150"/>
        <v>1.234</v>
      </c>
      <c r="T165" s="3">
        <f t="shared" si="151"/>
        <v>7.9102564102564106</v>
      </c>
      <c r="U165" s="3">
        <f t="shared" si="152"/>
        <v>15.820512820512821</v>
      </c>
      <c r="V165" s="3">
        <f t="shared" si="153"/>
        <v>1.8246324786324786</v>
      </c>
      <c r="W165" s="3">
        <f t="shared" si="154"/>
        <v>2.193777777777778</v>
      </c>
      <c r="X165" s="4">
        <f t="shared" si="155"/>
        <v>0.85470085470085477</v>
      </c>
      <c r="Y165" s="4">
        <f t="shared" si="156"/>
        <v>0.13333333333333333</v>
      </c>
      <c r="Z165" s="4">
        <f t="shared" si="157"/>
        <v>6.6666666666666666E-2</v>
      </c>
      <c r="AA165" s="4">
        <f t="shared" si="158"/>
        <v>0.5780346820809249</v>
      </c>
      <c r="AB165" s="4">
        <f t="shared" si="159"/>
        <v>0.48076923076923073</v>
      </c>
      <c r="AC165" s="4">
        <f t="shared" si="160"/>
        <v>1.4273504273504274</v>
      </c>
      <c r="AD165" s="4">
        <f t="shared" si="161"/>
        <v>1.0333333333333334</v>
      </c>
      <c r="AE165" s="4">
        <f t="shared" si="162"/>
        <v>1.4273504273504274</v>
      </c>
      <c r="AF165" s="4">
        <f t="shared" si="163"/>
        <v>1.0333333333333334</v>
      </c>
      <c r="AG165" s="4">
        <f>IFERROR(AVERAGE(Tabela13[[#This Row],[V1]],Tabela13[[#This Row],[V2]]),"")</f>
        <v>1.2303418803418804</v>
      </c>
      <c r="AH165" s="4">
        <f>IFERROR(AVERAGE(Tabela13[[#This Row],[V1]],Tabela13[[#This Row],[V3]]),"")</f>
        <v>1.4273504273504274</v>
      </c>
      <c r="AI165" s="4">
        <f>IFERROR(AVERAGE(Tabela13[[#This Row],[V1]],Tabela13[[#This Row],[V4]]),"")</f>
        <v>1.2303418803418804</v>
      </c>
      <c r="AJ165" s="4">
        <f>IFERROR(AVERAGE(Tabela13[[#This Row],[V2]],Tabela13[[#This Row],[V1]]),"")</f>
        <v>1.2303418803418804</v>
      </c>
      <c r="AK165" s="4">
        <f>IFERROR(AVERAGE(Tabela13[[#This Row],[V2]],Tabela13[[#This Row],[V3]]),"")</f>
        <v>1.2303418803418804</v>
      </c>
      <c r="AL165" s="4">
        <f>IFERROR(AVERAGE(Tabela13[[#This Row],[V2]],Tabela13[[#This Row],[V4]]),"")</f>
        <v>1.0333333333333334</v>
      </c>
      <c r="AM165" s="4">
        <f>IFERROR(AVERAGE(Tabela13[[#This Row],[V3]],Tabela13[[#This Row],[V1]]),"")</f>
        <v>1.4273504273504274</v>
      </c>
      <c r="AN165" s="4">
        <f>IFERROR(AVERAGE(Tabela13[[#This Row],[V3]],Tabela13[[#This Row],[V2]]),"")</f>
        <v>1.2303418803418804</v>
      </c>
      <c r="AO165" s="4">
        <f>IFERROR(AVERAGE(Tabela13[[#This Row],[V3]],Tabela13[[#This Row],[V4]]),"")</f>
        <v>1.2303418803418804</v>
      </c>
      <c r="AP165" s="4">
        <f>IFERROR(AVERAGE(Tabela13[[#This Row],[V4]],Tabela13[[#This Row],[V1]]),"")</f>
        <v>1.2303418803418804</v>
      </c>
      <c r="AQ165" s="4">
        <f>IFERROR(AVERAGE(Tabela13[[#This Row],[V4]],Tabela13[[#This Row],[V2]]),"")</f>
        <v>1.0333333333333334</v>
      </c>
      <c r="AR165" s="4">
        <f>IFERROR(AVERAGE(Tabela13[[#This Row],[V4]],Tabela13[[#This Row],[V3]]),"")</f>
        <v>1.2303418803418804</v>
      </c>
      <c r="AS165" s="4">
        <f>_xlfn.STDEV.S(Tabela13[[#This Row],[V1]:[V2]])</f>
        <v>0.27861215908290415</v>
      </c>
      <c r="AT165" s="4">
        <f>_xlfn.STDEV.S(Tabela13[[#This Row],[V1]],Tabela13[[#This Row],[V3]])</f>
        <v>0</v>
      </c>
      <c r="AU165" s="4">
        <f>_xlfn.STDEV.S(Tabela13[[#This Row],[V1]],Tabela13[[#This Row],[V4]])</f>
        <v>0.27861215908290415</v>
      </c>
      <c r="AV165" s="4">
        <f>_xlfn.STDEV.S(Tabela13[[#This Row],[V2]],Tabela13[[#This Row],[V1]])</f>
        <v>0.27861215908290415</v>
      </c>
      <c r="AW165" s="4">
        <f>_xlfn.STDEV.S(Tabela13[[#This Row],[V2]],Tabela13[[#This Row],[V3]])</f>
        <v>0.27861215908290415</v>
      </c>
      <c r="AX165" s="4">
        <f>_xlfn.STDEV.S(Tabela13[[#This Row],[V42]],Tabela13[[#This Row],[V44]])</f>
        <v>0.27861215908290454</v>
      </c>
      <c r="AY165" s="4">
        <f>_xlfn.STDEV.S(Tabela13[[#This Row],[V3]],Tabela13[[#This Row],[V1]])</f>
        <v>0</v>
      </c>
      <c r="AZ165" s="4">
        <f>_xlfn.STDEV.S(Tabela13[[#This Row],[V3]],Tabela13[[#This Row],[V2]])</f>
        <v>0.27861215908290415</v>
      </c>
      <c r="BA165" s="4">
        <f>_xlfn.STDEV.S(Tabela13[[#This Row],[V3]],Tabela13[[#This Row],[V4]])</f>
        <v>0.27861215908290415</v>
      </c>
      <c r="BB165" s="4">
        <f>_xlfn.STDEV.S(Tabela13[[#This Row],[V4]],Tabela13[[#This Row],[V1]])</f>
        <v>0.27861215908290415</v>
      </c>
      <c r="BC165" s="4">
        <f>_xlfn.STDEV.S(Tabela13[[#This Row],[V4]],Tabela13[[#This Row],[V2]])</f>
        <v>0</v>
      </c>
      <c r="BD165" s="4">
        <f>_xlfn.STDEV.S(Tabela13[[#This Row],[V4]],Tabela13[[#This Row],[V3]])</f>
        <v>0.27861215908290415</v>
      </c>
      <c r="BE165" s="4">
        <f>Tabela13[[#This Row],[V17]]/Tabela13[[#This Row],[V5]]</f>
        <v>0.22645100807710861</v>
      </c>
      <c r="BF165" s="4">
        <f>Tabela13[[#This Row],[V18]]/Tabela13[[#This Row],[V6]]</f>
        <v>0</v>
      </c>
      <c r="BG165" s="4">
        <f>Tabela13[[#This Row],[V19]]/Tabela13[[#This Row],[V7]]</f>
        <v>0.22645100807710861</v>
      </c>
      <c r="BH165" s="4">
        <f>Tabela13[[#This Row],[V20]]/Tabela13[[#This Row],[V8]]</f>
        <v>0.22645100807710861</v>
      </c>
      <c r="BI165" s="4">
        <f>Tabela13[[#This Row],[V21]]/Tabela13[[#This Row],[V9]]</f>
        <v>0.22645100807710861</v>
      </c>
      <c r="BJ165" s="4">
        <f>Tabela13[[#This Row],[V22]]/Tabela13[[#This Row],[V10]]</f>
        <v>0.26962467008023017</v>
      </c>
      <c r="BK165" s="4">
        <f>Tabela13[[#This Row],[V23]]/Tabela13[[#This Row],[V11]]</f>
        <v>0</v>
      </c>
      <c r="BL165" s="4">
        <f>Tabela13[[#This Row],[V24]]/Tabela13[[#This Row],[V12]]</f>
        <v>0.22645100807710861</v>
      </c>
      <c r="BM165" s="4">
        <f>Tabela13[[#This Row],[V25]]/Tabela13[[#This Row],[V13]]</f>
        <v>0.22645100807710861</v>
      </c>
      <c r="BN165" s="4">
        <f>Tabela13[[#This Row],[V26]]/Tabela13[[#This Row],[V14]]</f>
        <v>0.22645100807710861</v>
      </c>
      <c r="BO165" s="4">
        <f>Tabela13[[#This Row],[V27]]/Tabela13[[#This Row],[V15]]</f>
        <v>0</v>
      </c>
      <c r="BP165" s="4">
        <f>Tabela13[[#This Row],[V28]]/Tabela13[[#This Row],[V16]]</f>
        <v>0.22645100807710861</v>
      </c>
      <c r="BQ165" s="4">
        <f>Tabela13[[#This Row],[V1]]-Tabela13[[#This Row],[V2]]</f>
        <v>0.39401709401709395</v>
      </c>
      <c r="BR165" s="4">
        <f>Tabela13[[#This Row],[V1]]-Tabela13[[#This Row],[V3]]</f>
        <v>0</v>
      </c>
      <c r="BS165" s="4">
        <f>Tabela13[[#This Row],[V1]]-Tabela13[[#This Row],[V4]]</f>
        <v>0.39401709401709395</v>
      </c>
      <c r="BT165" s="4">
        <f>Tabela13[[#This Row],[V2]]-Tabela13[[#This Row],[V1]]</f>
        <v>-0.39401709401709395</v>
      </c>
      <c r="BU165" s="4">
        <f>Tabela13[[#This Row],[V2]]-Tabela13[[#This Row],[V3]]</f>
        <v>-0.39401709401709395</v>
      </c>
      <c r="BV165" s="4">
        <f>Tabela13[[#This Row],[V2]]-Tabela13[[#This Row],[V4]]</f>
        <v>0</v>
      </c>
      <c r="BW165" s="4">
        <f>AVERAGE(Tabela13[[#This Row],[V41]],Tabela13[[#This Row],[V42]])</f>
        <v>0.19700854700854697</v>
      </c>
      <c r="BX165" s="4">
        <f>AVERAGE(Tabela13[[#This Row],[V41]],Tabela13[[#This Row],[V43]])</f>
        <v>0.39401709401709395</v>
      </c>
      <c r="BY165" s="4">
        <f>AVERAGE(Tabela13[[#This Row],[V41]],Tabela13[[#This Row],[V44]])</f>
        <v>0</v>
      </c>
      <c r="BZ165" s="4">
        <f>AVERAGE(Tabela13[[#This Row],[V41]],Tabela13[[#This Row],[V45]])</f>
        <v>0</v>
      </c>
      <c r="CA165" s="4">
        <f>AVERAGE(Tabela13[[#This Row],[V41]],Tabela13[[#This Row],[V46]])</f>
        <v>0.19700854700854697</v>
      </c>
      <c r="CB165" s="4">
        <f>AVERAGE(Tabela13[[#This Row],[V42]],Tabela13[[#This Row],[V41]])</f>
        <v>0.19700854700854697</v>
      </c>
      <c r="CC165" s="4">
        <f>AVERAGE(Tabela13[[#This Row],[V42]],Tabela13[[#This Row],[V43]])</f>
        <v>0.19700854700854697</v>
      </c>
      <c r="CD165" s="4">
        <f>AVERAGE(Tabela13[[#This Row],[V42]],Tabela13[[#This Row],[V44]])</f>
        <v>-0.19700854700854697</v>
      </c>
      <c r="CE165" s="4">
        <f>AVERAGE(Tabela13[[#This Row],[V42]],Tabela13[[#This Row],[V45]])</f>
        <v>-0.19700854700854697</v>
      </c>
      <c r="CF165" s="4">
        <f>AVERAGE(Tabela13[[#This Row],[V42]],Tabela13[[#This Row],[V46]])</f>
        <v>0</v>
      </c>
      <c r="CG165" s="4">
        <f>AVERAGE(Tabela13[[#This Row],[V43]],Tabela13[[#This Row],[V41]])</f>
        <v>0.39401709401709395</v>
      </c>
      <c r="CH165" s="4">
        <f>AVERAGE(Tabela13[[#This Row],[V43]],Tabela13[[#This Row],[V42]])</f>
        <v>0.19700854700854697</v>
      </c>
      <c r="CI165" s="4">
        <f>AVERAGE(Tabela13[[#This Row],[V43]],Tabela13[[#This Row],[V44]])</f>
        <v>0</v>
      </c>
      <c r="CJ165" s="4">
        <f>AVERAGE(Tabela13[[#This Row],[V43]],Tabela13[[#This Row],[V45]])</f>
        <v>0</v>
      </c>
      <c r="CK165" s="4">
        <f>AVERAGE(Tabela13[[#This Row],[V43]],Tabela13[[#This Row],[V46]])</f>
        <v>0.19700854700854697</v>
      </c>
      <c r="CL165" s="4">
        <f>AVERAGE(Tabela13[[#This Row],[V44]],Tabela13[[#This Row],[V41]])</f>
        <v>0</v>
      </c>
      <c r="CM165" s="4">
        <f>AVERAGE(Tabela13[[#This Row],[V44]],Tabela13[[#This Row],[V42]])</f>
        <v>-0.19700854700854697</v>
      </c>
      <c r="CN165" s="4">
        <f>AVERAGE(Tabela13[[#This Row],[V44]],Tabela13[[#This Row],[V43]])</f>
        <v>0</v>
      </c>
      <c r="CO165" s="4">
        <f>AVERAGE(Tabela13[[#This Row],[V44]],Tabela13[[#This Row],[V45]])</f>
        <v>-0.39401709401709395</v>
      </c>
      <c r="CP165" s="4">
        <f>AVERAGE(Tabela13[[#This Row],[V44]],Tabela13[[#This Row],[V46]])</f>
        <v>-0.19700854700854697</v>
      </c>
      <c r="CQ165" s="4">
        <f>AVERAGE(Tabela13[[#This Row],[V45]],Tabela13[[#This Row],[V41]])</f>
        <v>0</v>
      </c>
      <c r="CR165" s="4">
        <f>AVERAGE(Tabela13[[#This Row],[V45]],Tabela13[[#This Row],[V42]])</f>
        <v>-0.19700854700854697</v>
      </c>
      <c r="CS165" s="4">
        <f>AVERAGE(Tabela13[[#This Row],[V45]],Tabela13[[#This Row],[V43]])</f>
        <v>0</v>
      </c>
      <c r="CT165" s="4">
        <f>AVERAGE(Tabela13[[#This Row],[V45]],Tabela13[[#This Row],[V44]])</f>
        <v>-0.39401709401709395</v>
      </c>
      <c r="CU165" s="4">
        <f>AVERAGE(Tabela13[[#This Row],[V45]],Tabela13[[#This Row],[V46]])</f>
        <v>-0.19700854700854697</v>
      </c>
      <c r="CV165" s="4">
        <f>AVERAGE(Tabela13[[#This Row],[V46]],Tabela13[[#This Row],[V41]])</f>
        <v>0.19700854700854697</v>
      </c>
      <c r="CW165" s="4">
        <f>AVERAGE(Tabela13[[#This Row],[V46]],Tabela13[[#This Row],[V42]])</f>
        <v>0</v>
      </c>
      <c r="CX165" s="4">
        <f>AVERAGE(Tabela13[[#This Row],[V46]],Tabela13[[#This Row],[V43]])</f>
        <v>0.19700854700854697</v>
      </c>
      <c r="CY165" s="4">
        <f>AVERAGE(Tabela13[[#This Row],[V46]],Tabela13[[#This Row],[V44]])</f>
        <v>-0.19700854700854697</v>
      </c>
      <c r="CZ165" s="4">
        <f>AVERAGE(Tabela13[[#This Row],[V46]],Tabela13[[#This Row],[V45]])</f>
        <v>-0.19700854700854697</v>
      </c>
      <c r="DA165" s="3">
        <f>_xlfn.STDEV.S(Tabela13[[#This Row],[V41]],Tabela13[[#This Row],[V42]])</f>
        <v>0.27861215908290454</v>
      </c>
      <c r="DB165" s="3">
        <f>_xlfn.STDEV.S(Tabela13[[#This Row],[V41]],Tabela13[[#This Row],[V43]])</f>
        <v>0</v>
      </c>
      <c r="DC165" s="3">
        <f>_xlfn.STDEV.S(Tabela13[[#This Row],[V41]],Tabela13[[#This Row],[V44]])</f>
        <v>0.55722431816580908</v>
      </c>
      <c r="DD165" s="3">
        <f>_xlfn.STDEV.S(Tabela13[[#This Row],[V41]],Tabela13[[#This Row],[V45]])</f>
        <v>0.55722431816580908</v>
      </c>
      <c r="DE165" s="3">
        <f>_xlfn.STDEV.S(Tabela13[[#This Row],[V41]],Tabela13[[#This Row],[V46]])</f>
        <v>0.27861215908290454</v>
      </c>
      <c r="DF165" s="3">
        <f>_xlfn.STDEV.S(Tabela13[[#This Row],[V42]],Tabela13[[#This Row],[V41]])</f>
        <v>0.27861215908290454</v>
      </c>
      <c r="DG165" s="3">
        <f>_xlfn.STDEV.S(Tabela13[[#This Row],[V42]],Tabela13[[#This Row],[V43]])</f>
        <v>0.27861215908290454</v>
      </c>
      <c r="DH165" s="3">
        <f>_xlfn.STDEV.S(Tabela13[[#This Row],[V42]],Tabela13[[#This Row],[V44]])</f>
        <v>0.27861215908290454</v>
      </c>
      <c r="DI165" s="3">
        <f>_xlfn.STDEV.S(Tabela13[[#This Row],[V42]],Tabela13[[#This Row],[V45]])</f>
        <v>0.27861215908290454</v>
      </c>
      <c r="DJ165" s="3">
        <f>_xlfn.STDEV.S(Tabela13[[#This Row],[V42]],Tabela13[[#This Row],[V46]])</f>
        <v>0</v>
      </c>
      <c r="DK165" s="3">
        <f>_xlfn.STDEV.S(Tabela13[[#This Row],[V43]],Tabela13[[#This Row],[V41]])</f>
        <v>0</v>
      </c>
      <c r="DL165" s="3">
        <f>_xlfn.STDEV.S(Tabela13[[#This Row],[V43]],Tabela13[[#This Row],[V42]])</f>
        <v>0.27861215908290454</v>
      </c>
      <c r="DM165" s="3">
        <f>_xlfn.STDEV.S(Tabela13[[#This Row],[V43]],Tabela13[[#This Row],[V44]])</f>
        <v>0.55722431816580908</v>
      </c>
      <c r="DN165" s="3">
        <f>_xlfn.STDEV.S(Tabela13[[#This Row],[V43]],Tabela13[[#This Row],[V45]])</f>
        <v>0.55722431816580908</v>
      </c>
      <c r="DO165" s="3">
        <f>_xlfn.STDEV.S(Tabela13[[#This Row],[V43]],Tabela13[[#This Row],[V46]])</f>
        <v>0.27861215908290454</v>
      </c>
      <c r="DP165" s="3">
        <f>_xlfn.STDEV.S(Tabela13[[#This Row],[V44]],Tabela13[[#This Row],[V41]])</f>
        <v>0.55722431816580908</v>
      </c>
      <c r="DQ165" s="3">
        <f>_xlfn.STDEV.S(Tabela13[[#This Row],[V44]],Tabela13[[#This Row],[V42]])</f>
        <v>0.27861215908290454</v>
      </c>
      <c r="DR165" s="3">
        <f>_xlfn.STDEV.S(Tabela13[[#This Row],[V44]],Tabela13[[#This Row],[V43]])</f>
        <v>0.55722431816580908</v>
      </c>
      <c r="DS165" s="3">
        <f>_xlfn.STDEV.S(Tabela13[[#This Row],[V44]],Tabela13[[#This Row],[V45]])</f>
        <v>0</v>
      </c>
      <c r="DT165" s="3">
        <f>_xlfn.STDEV.S(Tabela13[[#This Row],[V44]],Tabela13[[#This Row],[V46]])</f>
        <v>0.27861215908290454</v>
      </c>
      <c r="DU165" s="3">
        <f>_xlfn.STDEV.S(Tabela13[[#This Row],[V45]],Tabela13[[#This Row],[V41]])</f>
        <v>0.55722431816580908</v>
      </c>
      <c r="DV165" s="3">
        <f>_xlfn.STDEV.S(Tabela13[[#This Row],[V45]],Tabela13[[#This Row],[V42]])</f>
        <v>0.27861215908290454</v>
      </c>
      <c r="DW165" s="3">
        <f>_xlfn.STDEV.S(Tabela13[[#This Row],[V45]],Tabela13[[#This Row],[V43]])</f>
        <v>0.55722431816580908</v>
      </c>
      <c r="DX165" s="3">
        <f>_xlfn.STDEV.S(Tabela13[[#This Row],[V45]],Tabela13[[#This Row],[V44]])</f>
        <v>0</v>
      </c>
      <c r="DY165" s="3">
        <f>_xlfn.STDEV.S(Tabela13[[#This Row],[V45]],Tabela13[[#This Row],[V46]])</f>
        <v>0.27861215908290454</v>
      </c>
      <c r="DZ165" s="3">
        <f>_xlfn.STDEV.S(Tabela13[[#This Row],[V46]],Tabela13[[#This Row],[V41]])</f>
        <v>0.27861215908290454</v>
      </c>
      <c r="EA165" s="3">
        <f>_xlfn.STDEV.S(Tabela13[[#This Row],[V46]],Tabela13[[#This Row],[V42]])</f>
        <v>0</v>
      </c>
      <c r="EB165" s="3">
        <f>_xlfn.STDEV.S(Tabela13[[#This Row],[V46]],Tabela13[[#This Row],[V43]])</f>
        <v>0.27861215908290454</v>
      </c>
      <c r="EC165" s="3">
        <f>_xlfn.STDEV.S(Tabela13[[#This Row],[V46]],Tabela13[[#This Row],[V44]])</f>
        <v>0.27861215908290454</v>
      </c>
      <c r="ED165" s="3">
        <f>_xlfn.STDEV.S(Tabela13[[#This Row],[V46]],Tabela13[[#This Row],[V45]])</f>
        <v>0.27861215908290454</v>
      </c>
      <c r="EE165" s="3">
        <f t="shared" si="164"/>
        <v>1.4142135623730949</v>
      </c>
      <c r="EF165" s="3">
        <f t="shared" si="165"/>
        <v>0</v>
      </c>
      <c r="EG165" s="3" t="str">
        <f t="shared" si="166"/>
        <v/>
      </c>
      <c r="EH165" s="3" t="str">
        <f t="shared" si="167"/>
        <v/>
      </c>
      <c r="EI165" s="3">
        <f t="shared" si="168"/>
        <v>1.4142135623730949</v>
      </c>
      <c r="EJ165" s="3">
        <f t="shared" si="169"/>
        <v>1.4142135623730949</v>
      </c>
      <c r="EK165" s="3">
        <f t="shared" si="170"/>
        <v>1.4142135623730949</v>
      </c>
      <c r="EL165" s="3">
        <f t="shared" si="171"/>
        <v>-1.4142135623730949</v>
      </c>
      <c r="EM165" s="3">
        <f t="shared" si="172"/>
        <v>-1.4142135623730949</v>
      </c>
      <c r="EN165" s="3" t="str">
        <f t="shared" si="173"/>
        <v/>
      </c>
      <c r="EO165" s="3">
        <f t="shared" si="174"/>
        <v>0</v>
      </c>
      <c r="EP165" s="3">
        <f t="shared" si="175"/>
        <v>1.4142135623730949</v>
      </c>
      <c r="EQ165" s="3" t="str">
        <f t="shared" si="176"/>
        <v/>
      </c>
      <c r="ER165" s="3" t="str">
        <f t="shared" si="177"/>
        <v/>
      </c>
      <c r="ES165" s="3" t="str">
        <f t="shared" si="178"/>
        <v/>
      </c>
      <c r="ET165" s="3" t="str">
        <f t="shared" si="179"/>
        <v/>
      </c>
      <c r="EU165" s="3" t="str">
        <f t="shared" si="180"/>
        <v/>
      </c>
      <c r="EV165" s="3" t="str">
        <f t="shared" si="181"/>
        <v/>
      </c>
      <c r="EW165" s="3">
        <f t="shared" si="182"/>
        <v>0</v>
      </c>
      <c r="EX165" s="3">
        <f t="shared" si="183"/>
        <v>-1.4142135623730949</v>
      </c>
      <c r="EY165" s="3" t="str">
        <f t="shared" si="184"/>
        <v/>
      </c>
      <c r="EZ165" s="3">
        <f t="shared" si="185"/>
        <v>-1.4142135623730949</v>
      </c>
      <c r="FA165" s="3" t="str">
        <f t="shared" si="186"/>
        <v/>
      </c>
      <c r="FB165" s="3">
        <f t="shared" si="187"/>
        <v>0</v>
      </c>
      <c r="FC165" s="3">
        <f t="shared" si="188"/>
        <v>-1.4142135623730949</v>
      </c>
      <c r="FD165" s="3">
        <f t="shared" si="189"/>
        <v>1.4142135623730949</v>
      </c>
      <c r="FE165" s="3" t="str">
        <f t="shared" si="190"/>
        <v/>
      </c>
      <c r="FF165" s="3">
        <f t="shared" si="191"/>
        <v>1.4142135623730949</v>
      </c>
      <c r="FG165" s="3">
        <f t="shared" si="192"/>
        <v>-1.4142135623730949</v>
      </c>
      <c r="FH165" s="3">
        <f t="shared" si="193"/>
        <v>-1.4142135623730949</v>
      </c>
      <c r="FI165" s="4">
        <f t="shared" si="194"/>
        <v>0.13333333333333333</v>
      </c>
      <c r="FJ165" s="4">
        <f t="shared" si="195"/>
        <v>1.7094017094017095</v>
      </c>
      <c r="FK165" s="4">
        <f t="shared" si="196"/>
        <v>2.5575364667747165</v>
      </c>
      <c r="FL165" s="4">
        <f t="shared" si="197"/>
        <v>0.31604538087520256</v>
      </c>
      <c r="FM165" s="4">
        <f>Tabela13[[#This Row],[V139]]-Tabela13[[#This Row],[V140]]</f>
        <v>2.2414910858995141</v>
      </c>
      <c r="FN165" s="4">
        <f>Tabela13[[#This Row],[V1]]-Tabela13[[#This Row],[V2]]/2</f>
        <v>0.91068376068376067</v>
      </c>
      <c r="FO165" s="4">
        <f>Tabela13[[#This Row],[V1]]-Tabela13[[#This Row],[V3]]/2</f>
        <v>0.71367521367521369</v>
      </c>
      <c r="FP165" s="4">
        <f>Tabela13[[#This Row],[V1]]-Tabela13[[#This Row],[V4]]/2</f>
        <v>0.91068376068376067</v>
      </c>
      <c r="FQ165" s="4">
        <f>Tabela13[[#This Row],[V2]]-Tabela13[[#This Row],[V1]]/2</f>
        <v>0.31965811965811974</v>
      </c>
      <c r="FR165" s="4">
        <f>Tabela13[[#This Row],[V2]]-Tabela13[[#This Row],[V3]]/2</f>
        <v>0.31965811965811974</v>
      </c>
      <c r="FS165" s="4">
        <f>Tabela13[[#This Row],[V2]]-Tabela13[[#This Row],[V4]]/2</f>
        <v>0.51666666666666672</v>
      </c>
      <c r="FT165" s="4">
        <f t="shared" si="198"/>
        <v>0.73868647328990311</v>
      </c>
      <c r="FU165" s="4">
        <f t="shared" si="199"/>
        <v>0.61984511883947502</v>
      </c>
      <c r="FV165" s="4">
        <f t="shared" si="200"/>
        <v>0.73868647328990311</v>
      </c>
      <c r="FW165" s="4">
        <f t="shared" si="201"/>
        <v>0.30939279009548193</v>
      </c>
      <c r="FX165" s="4">
        <f t="shared" si="202"/>
        <v>0.30939279009548193</v>
      </c>
      <c r="FY165" s="4">
        <f t="shared" si="203"/>
        <v>0.47689186766553521</v>
      </c>
      <c r="FZ165" s="4">
        <f t="shared" si="204"/>
        <v>132.96356519218256</v>
      </c>
      <c r="GA165" s="4">
        <f t="shared" si="205"/>
        <v>111.5721213911055</v>
      </c>
      <c r="GB165" s="4">
        <f t="shared" si="206"/>
        <v>132.96356519218256</v>
      </c>
      <c r="GC165" s="4">
        <f t="shared" si="207"/>
        <v>55.690702217186754</v>
      </c>
      <c r="GD165" s="4">
        <f t="shared" si="208"/>
        <v>55.690702217186754</v>
      </c>
      <c r="GE165" s="4">
        <f t="shared" si="209"/>
        <v>85.840536179796331</v>
      </c>
      <c r="GF165" s="4">
        <f>Tabela13[[#This Row],[V1]]-Tabela13[[#This Row],[V2]]/Tabela13[[#This Row],[V2]]</f>
        <v>0.42735042735042739</v>
      </c>
      <c r="GG165" s="4">
        <f>Tabela13[[#This Row],[V1]]-Tabela13[[#This Row],[V3]]/Tabela13[[#This Row],[V3]]</f>
        <v>0.42735042735042739</v>
      </c>
      <c r="GH165" s="4">
        <f>Tabela13[[#This Row],[V1]]-Tabela13[[#This Row],[V4]]/Tabela13[[#This Row],[V4]]</f>
        <v>0.42735042735042739</v>
      </c>
      <c r="GI165" s="4">
        <f>Tabela13[[#This Row],[V2]]-Tabela13[[#This Row],[V1]]/Tabela13[[#This Row],[V1]]</f>
        <v>3.3333333333333437E-2</v>
      </c>
      <c r="GJ165" s="4">
        <f>Tabela13[[#This Row],[V2]]-Tabela13[[#This Row],[V3]]/Tabela13[[#This Row],[V3]]</f>
        <v>3.3333333333333437E-2</v>
      </c>
      <c r="GK165" s="4">
        <f>Tabela13[[#This Row],[V2]]-Tabela13[[#This Row],[V4]]/Tabela13[[#This Row],[V4]]</f>
        <v>3.3333333333333437E-2</v>
      </c>
      <c r="GL165" s="4">
        <f t="shared" si="210"/>
        <v>0.22748587529608294</v>
      </c>
      <c r="GM165" s="4">
        <f t="shared" si="211"/>
        <v>1.2303418803418804</v>
      </c>
      <c r="GN165" s="4">
        <f t="shared" si="212"/>
        <v>0.18489647384259605</v>
      </c>
      <c r="GO165" s="3">
        <f t="shared" si="213"/>
        <v>0</v>
      </c>
      <c r="GP165" s="3">
        <v>100</v>
      </c>
      <c r="GQ165" s="3">
        <f t="shared" si="214"/>
        <v>-1</v>
      </c>
      <c r="GR165" s="3">
        <f t="shared" si="215"/>
        <v>-100</v>
      </c>
      <c r="GS165" s="34">
        <f>COUNTIF($D$2:D164,Tabela13[[#This Row],[HomeTeam]])</f>
        <v>7</v>
      </c>
      <c r="GT165" s="34">
        <f>COUNTIF($E$2:E164,Tabela13[[#This Row],[AwayTeam]])</f>
        <v>8</v>
      </c>
      <c r="GU165" s="3">
        <f>IFERROR(AVERAGEIFS($AD$2:AD164,$D$2:D164,Tabela13[[#This Row],[HomeTeam]],$GS$2:GS164,"&gt;="&amp;Tabela13[[#This Row],[Contagem_H]]-5),"")</f>
        <v>0.6599078750348959</v>
      </c>
      <c r="GV165" s="3">
        <f>IFERROR(AVERAGEIFS($G$2:G164,$E$2:E164,Tabela13[[#This Row],[AwayTeam]],$GT$2:GT164,"&gt;="&amp;Tabela13[[#This Row],[Contagem_A]]-5),"")</f>
        <v>1</v>
      </c>
      <c r="GW165" s="3">
        <f>IFERROR(AVERAGEIFS($GQ$2:GQ164,$D$2:D164,Tabela13[[#This Row],[HomeTeam]],$GS$2:GS164,"&gt;="&amp;Tabela13[[#This Row],[Contagem_H]]-5),"")</f>
        <v>-0.27599999999999997</v>
      </c>
    </row>
    <row r="166" spans="1:205" x14ac:dyDescent="0.25">
      <c r="A166" t="s">
        <v>127</v>
      </c>
      <c r="B166" t="s">
        <v>193</v>
      </c>
      <c r="C166" t="s">
        <v>173</v>
      </c>
      <c r="D166" t="s">
        <v>20</v>
      </c>
      <c r="E166" t="s">
        <v>18</v>
      </c>
      <c r="F166" s="3">
        <v>3</v>
      </c>
      <c r="G166" s="3">
        <v>0</v>
      </c>
      <c r="H166" s="3" t="str">
        <f t="shared" si="216"/>
        <v>H</v>
      </c>
      <c r="I166" s="3">
        <v>1.91</v>
      </c>
      <c r="J166" s="3">
        <v>3.8</v>
      </c>
      <c r="K166" s="3">
        <v>4</v>
      </c>
      <c r="L166" s="3">
        <v>1.8</v>
      </c>
      <c r="M166" s="3">
        <v>2</v>
      </c>
      <c r="N166" s="3">
        <f t="shared" si="145"/>
        <v>3</v>
      </c>
      <c r="O166" s="3">
        <f t="shared" si="146"/>
        <v>3</v>
      </c>
      <c r="P166" s="3">
        <f t="shared" si="147"/>
        <v>0</v>
      </c>
      <c r="Q166" s="3">
        <f t="shared" si="148"/>
        <v>3.6718104160925913E-2</v>
      </c>
      <c r="R166" s="3">
        <f t="shared" si="149"/>
        <v>5.555555555555558E-2</v>
      </c>
      <c r="S166" s="3">
        <f t="shared" si="150"/>
        <v>1.9801315789473684</v>
      </c>
      <c r="T166" s="3">
        <f t="shared" si="151"/>
        <v>3.9395287958115182</v>
      </c>
      <c r="U166" s="3">
        <f t="shared" si="152"/>
        <v>4.1468724166437037</v>
      </c>
      <c r="V166" s="3">
        <f t="shared" si="153"/>
        <v>1.8660925874896668</v>
      </c>
      <c r="W166" s="3">
        <f t="shared" si="154"/>
        <v>2.0734362083218518</v>
      </c>
      <c r="X166" s="4">
        <f t="shared" si="155"/>
        <v>0.52356020942408377</v>
      </c>
      <c r="Y166" s="4">
        <f t="shared" si="156"/>
        <v>0.26315789473684209</v>
      </c>
      <c r="Z166" s="4">
        <f t="shared" si="157"/>
        <v>0.25</v>
      </c>
      <c r="AA166" s="4">
        <f t="shared" si="158"/>
        <v>0.55555555555555558</v>
      </c>
      <c r="AB166" s="4">
        <f t="shared" si="159"/>
        <v>0.5</v>
      </c>
      <c r="AC166" s="4">
        <f t="shared" si="160"/>
        <v>1.7617801047120418</v>
      </c>
      <c r="AD166" s="4">
        <f t="shared" si="161"/>
        <v>0.125</v>
      </c>
      <c r="AE166" s="4">
        <f t="shared" si="162"/>
        <v>0.26178010471204188</v>
      </c>
      <c r="AF166" s="4">
        <f t="shared" si="163"/>
        <v>1.625</v>
      </c>
      <c r="AG166" s="4">
        <f>IFERROR(AVERAGE(Tabela13[[#This Row],[V1]],Tabela13[[#This Row],[V2]]),"")</f>
        <v>0.94339005235602091</v>
      </c>
      <c r="AH166" s="4">
        <f>IFERROR(AVERAGE(Tabela13[[#This Row],[V1]],Tabela13[[#This Row],[V3]]),"")</f>
        <v>1.0117801047120418</v>
      </c>
      <c r="AI166" s="4">
        <f>IFERROR(AVERAGE(Tabela13[[#This Row],[V1]],Tabela13[[#This Row],[V4]]),"")</f>
        <v>1.6933900523560208</v>
      </c>
      <c r="AJ166" s="4">
        <f>IFERROR(AVERAGE(Tabela13[[#This Row],[V2]],Tabela13[[#This Row],[V1]]),"")</f>
        <v>0.94339005235602091</v>
      </c>
      <c r="AK166" s="4">
        <f>IFERROR(AVERAGE(Tabela13[[#This Row],[V2]],Tabela13[[#This Row],[V3]]),"")</f>
        <v>0.19339005235602094</v>
      </c>
      <c r="AL166" s="4">
        <f>IFERROR(AVERAGE(Tabela13[[#This Row],[V2]],Tabela13[[#This Row],[V4]]),"")</f>
        <v>0.875</v>
      </c>
      <c r="AM166" s="4">
        <f>IFERROR(AVERAGE(Tabela13[[#This Row],[V3]],Tabela13[[#This Row],[V1]]),"")</f>
        <v>1.0117801047120418</v>
      </c>
      <c r="AN166" s="4">
        <f>IFERROR(AVERAGE(Tabela13[[#This Row],[V3]],Tabela13[[#This Row],[V2]]),"")</f>
        <v>0.19339005235602094</v>
      </c>
      <c r="AO166" s="4">
        <f>IFERROR(AVERAGE(Tabela13[[#This Row],[V3]],Tabela13[[#This Row],[V4]]),"")</f>
        <v>0.94339005235602091</v>
      </c>
      <c r="AP166" s="4">
        <f>IFERROR(AVERAGE(Tabela13[[#This Row],[V4]],Tabela13[[#This Row],[V1]]),"")</f>
        <v>1.6933900523560208</v>
      </c>
      <c r="AQ166" s="4">
        <f>IFERROR(AVERAGE(Tabela13[[#This Row],[V4]],Tabela13[[#This Row],[V2]]),"")</f>
        <v>0.875</v>
      </c>
      <c r="AR166" s="4">
        <f>IFERROR(AVERAGE(Tabela13[[#This Row],[V4]],Tabela13[[#This Row],[V3]]),"")</f>
        <v>0.94339005235602091</v>
      </c>
      <c r="AS166" s="4">
        <f>_xlfn.STDEV.S(Tabela13[[#This Row],[V1]:[V2]])</f>
        <v>1.157378311353112</v>
      </c>
      <c r="AT166" s="4">
        <f>_xlfn.STDEV.S(Tabela13[[#This Row],[V1]],Tabela13[[#This Row],[V3]])</f>
        <v>1.0606601717798212</v>
      </c>
      <c r="AU166" s="4">
        <f>_xlfn.STDEV.S(Tabela13[[#This Row],[V1]],Tabela13[[#This Row],[V4]])</f>
        <v>9.6718139573290812E-2</v>
      </c>
      <c r="AV166" s="4">
        <f>_xlfn.STDEV.S(Tabela13[[#This Row],[V2]],Tabela13[[#This Row],[V1]])</f>
        <v>1.157378311353112</v>
      </c>
      <c r="AW166" s="4">
        <f>_xlfn.STDEV.S(Tabela13[[#This Row],[V2]],Tabela13[[#This Row],[V3]])</f>
        <v>9.6718139573290854E-2</v>
      </c>
      <c r="AX166" s="4">
        <f>_xlfn.STDEV.S(Tabela13[[#This Row],[V42]],Tabela13[[#This Row],[V44]])</f>
        <v>2.2180384831329336</v>
      </c>
      <c r="AY166" s="4">
        <f>_xlfn.STDEV.S(Tabela13[[#This Row],[V3]],Tabela13[[#This Row],[V1]])</f>
        <v>1.0606601717798212</v>
      </c>
      <c r="AZ166" s="4">
        <f>_xlfn.STDEV.S(Tabela13[[#This Row],[V3]],Tabela13[[#This Row],[V2]])</f>
        <v>9.6718139573290854E-2</v>
      </c>
      <c r="BA166" s="4">
        <f>_xlfn.STDEV.S(Tabela13[[#This Row],[V3]],Tabela13[[#This Row],[V4]])</f>
        <v>0.96394203220653052</v>
      </c>
      <c r="BB166" s="4">
        <f>_xlfn.STDEV.S(Tabela13[[#This Row],[V4]],Tabela13[[#This Row],[V1]])</f>
        <v>9.6718139573290812E-2</v>
      </c>
      <c r="BC166" s="4">
        <f>_xlfn.STDEV.S(Tabela13[[#This Row],[V4]],Tabela13[[#This Row],[V2]])</f>
        <v>1.0606601717798212</v>
      </c>
      <c r="BD166" s="4">
        <f>_xlfn.STDEV.S(Tabela13[[#This Row],[V4]],Tabela13[[#This Row],[V3]])</f>
        <v>0.96394203220653052</v>
      </c>
      <c r="BE166" s="4">
        <f>Tabela13[[#This Row],[V17]]/Tabela13[[#This Row],[V5]]</f>
        <v>1.2268290390201562</v>
      </c>
      <c r="BF166" s="4">
        <f>Tabela13[[#This Row],[V18]]/Tabela13[[#This Row],[V6]]</f>
        <v>1.0483109589130446</v>
      </c>
      <c r="BG166" s="4">
        <f>Tabela13[[#This Row],[V19]]/Tabela13[[#This Row],[V7]]</f>
        <v>5.7115098461058306E-2</v>
      </c>
      <c r="BH166" s="4">
        <f>Tabela13[[#This Row],[V20]]/Tabela13[[#This Row],[V8]]</f>
        <v>1.2268290390201562</v>
      </c>
      <c r="BI166" s="4">
        <f>Tabela13[[#This Row],[V21]]/Tabela13[[#This Row],[V9]]</f>
        <v>0.50011951698134827</v>
      </c>
      <c r="BJ166" s="4">
        <f>Tabela13[[#This Row],[V22]]/Tabela13[[#This Row],[V10]]</f>
        <v>2.5349011235804957</v>
      </c>
      <c r="BK166" s="4">
        <f>Tabela13[[#This Row],[V23]]/Tabela13[[#This Row],[V11]]</f>
        <v>1.0483109589130446</v>
      </c>
      <c r="BL166" s="4">
        <f>Tabela13[[#This Row],[V24]]/Tabela13[[#This Row],[V12]]</f>
        <v>0.50011951698134827</v>
      </c>
      <c r="BM166" s="4">
        <f>Tabela13[[#This Row],[V25]]/Tabela13[[#This Row],[V13]]</f>
        <v>1.0217852412151083</v>
      </c>
      <c r="BN166" s="4">
        <f>Tabela13[[#This Row],[V26]]/Tabela13[[#This Row],[V14]]</f>
        <v>5.7115098461058306E-2</v>
      </c>
      <c r="BO166" s="4">
        <f>Tabela13[[#This Row],[V27]]/Tabela13[[#This Row],[V15]]</f>
        <v>1.2121830534626528</v>
      </c>
      <c r="BP166" s="4">
        <f>Tabela13[[#This Row],[V28]]/Tabela13[[#This Row],[V16]]</f>
        <v>1.0217852412151083</v>
      </c>
      <c r="BQ166" s="4">
        <f>Tabela13[[#This Row],[V1]]-Tabela13[[#This Row],[V2]]</f>
        <v>1.6367801047120418</v>
      </c>
      <c r="BR166" s="4">
        <f>Tabela13[[#This Row],[V1]]-Tabela13[[#This Row],[V3]]</f>
        <v>1.5</v>
      </c>
      <c r="BS166" s="4">
        <f>Tabela13[[#This Row],[V1]]-Tabela13[[#This Row],[V4]]</f>
        <v>0.13678010471204183</v>
      </c>
      <c r="BT166" s="4">
        <f>Tabela13[[#This Row],[V2]]-Tabela13[[#This Row],[V1]]</f>
        <v>-1.6367801047120418</v>
      </c>
      <c r="BU166" s="4">
        <f>Tabela13[[#This Row],[V2]]-Tabela13[[#This Row],[V3]]</f>
        <v>-0.13678010471204188</v>
      </c>
      <c r="BV166" s="4">
        <f>Tabela13[[#This Row],[V2]]-Tabela13[[#This Row],[V4]]</f>
        <v>-1.5</v>
      </c>
      <c r="BW166" s="4">
        <f>AVERAGE(Tabela13[[#This Row],[V41]],Tabela13[[#This Row],[V42]])</f>
        <v>1.5683900523560208</v>
      </c>
      <c r="BX166" s="4">
        <f>AVERAGE(Tabela13[[#This Row],[V41]],Tabela13[[#This Row],[V43]])</f>
        <v>0.88678010471204183</v>
      </c>
      <c r="BY166" s="4">
        <f>AVERAGE(Tabela13[[#This Row],[V41]],Tabela13[[#This Row],[V44]])</f>
        <v>0</v>
      </c>
      <c r="BZ166" s="4">
        <f>AVERAGE(Tabela13[[#This Row],[V41]],Tabela13[[#This Row],[V45]])</f>
        <v>0.75</v>
      </c>
      <c r="CA166" s="4">
        <f>AVERAGE(Tabela13[[#This Row],[V41]],Tabela13[[#This Row],[V46]])</f>
        <v>6.8390052356020914E-2</v>
      </c>
      <c r="CB166" s="4">
        <f>AVERAGE(Tabela13[[#This Row],[V42]],Tabela13[[#This Row],[V41]])</f>
        <v>1.5683900523560208</v>
      </c>
      <c r="CC166" s="4">
        <f>AVERAGE(Tabela13[[#This Row],[V42]],Tabela13[[#This Row],[V43]])</f>
        <v>0.81839005235602091</v>
      </c>
      <c r="CD166" s="4">
        <f>AVERAGE(Tabela13[[#This Row],[V42]],Tabela13[[#This Row],[V44]])</f>
        <v>-6.8390052356020914E-2</v>
      </c>
      <c r="CE166" s="4">
        <f>AVERAGE(Tabela13[[#This Row],[V42]],Tabela13[[#This Row],[V45]])</f>
        <v>0.68160994764397909</v>
      </c>
      <c r="CF166" s="4">
        <f>AVERAGE(Tabela13[[#This Row],[V42]],Tabela13[[#This Row],[V46]])</f>
        <v>0</v>
      </c>
      <c r="CG166" s="4">
        <f>AVERAGE(Tabela13[[#This Row],[V43]],Tabela13[[#This Row],[V41]])</f>
        <v>0.88678010471204183</v>
      </c>
      <c r="CH166" s="4">
        <f>AVERAGE(Tabela13[[#This Row],[V43]],Tabela13[[#This Row],[V42]])</f>
        <v>0.81839005235602091</v>
      </c>
      <c r="CI166" s="4">
        <f>AVERAGE(Tabela13[[#This Row],[V43]],Tabela13[[#This Row],[V44]])</f>
        <v>-0.75</v>
      </c>
      <c r="CJ166" s="4">
        <f>AVERAGE(Tabela13[[#This Row],[V43]],Tabela13[[#This Row],[V45]])</f>
        <v>0</v>
      </c>
      <c r="CK166" s="4">
        <f>AVERAGE(Tabela13[[#This Row],[V43]],Tabela13[[#This Row],[V46]])</f>
        <v>-0.68160994764397909</v>
      </c>
      <c r="CL166" s="4">
        <f>AVERAGE(Tabela13[[#This Row],[V44]],Tabela13[[#This Row],[V41]])</f>
        <v>0</v>
      </c>
      <c r="CM166" s="4">
        <f>AVERAGE(Tabela13[[#This Row],[V44]],Tabela13[[#This Row],[V42]])</f>
        <v>-6.8390052356020914E-2</v>
      </c>
      <c r="CN166" s="4">
        <f>AVERAGE(Tabela13[[#This Row],[V44]],Tabela13[[#This Row],[V43]])</f>
        <v>-0.75</v>
      </c>
      <c r="CO166" s="4">
        <f>AVERAGE(Tabela13[[#This Row],[V44]],Tabela13[[#This Row],[V45]])</f>
        <v>-0.88678010471204183</v>
      </c>
      <c r="CP166" s="4">
        <f>AVERAGE(Tabela13[[#This Row],[V44]],Tabela13[[#This Row],[V46]])</f>
        <v>-1.5683900523560208</v>
      </c>
      <c r="CQ166" s="4">
        <f>AVERAGE(Tabela13[[#This Row],[V45]],Tabela13[[#This Row],[V41]])</f>
        <v>0.75</v>
      </c>
      <c r="CR166" s="4">
        <f>AVERAGE(Tabela13[[#This Row],[V45]],Tabela13[[#This Row],[V42]])</f>
        <v>0.68160994764397909</v>
      </c>
      <c r="CS166" s="4">
        <f>AVERAGE(Tabela13[[#This Row],[V45]],Tabela13[[#This Row],[V43]])</f>
        <v>0</v>
      </c>
      <c r="CT166" s="4">
        <f>AVERAGE(Tabela13[[#This Row],[V45]],Tabela13[[#This Row],[V44]])</f>
        <v>-0.88678010471204183</v>
      </c>
      <c r="CU166" s="4">
        <f>AVERAGE(Tabela13[[#This Row],[V45]],Tabela13[[#This Row],[V46]])</f>
        <v>-0.81839005235602091</v>
      </c>
      <c r="CV166" s="4">
        <f>AVERAGE(Tabela13[[#This Row],[V46]],Tabela13[[#This Row],[V41]])</f>
        <v>6.8390052356020914E-2</v>
      </c>
      <c r="CW166" s="4">
        <f>AVERAGE(Tabela13[[#This Row],[V46]],Tabela13[[#This Row],[V42]])</f>
        <v>0</v>
      </c>
      <c r="CX166" s="4">
        <f>AVERAGE(Tabela13[[#This Row],[V46]],Tabela13[[#This Row],[V43]])</f>
        <v>-0.68160994764397909</v>
      </c>
      <c r="CY166" s="4">
        <f>AVERAGE(Tabela13[[#This Row],[V46]],Tabela13[[#This Row],[V44]])</f>
        <v>-1.5683900523560208</v>
      </c>
      <c r="CZ166" s="4">
        <f>AVERAGE(Tabela13[[#This Row],[V46]],Tabela13[[#This Row],[V45]])</f>
        <v>-0.81839005235602091</v>
      </c>
      <c r="DA166" s="3">
        <f>_xlfn.STDEV.S(Tabela13[[#This Row],[V41]],Tabela13[[#This Row],[V42]])</f>
        <v>9.6718139573290812E-2</v>
      </c>
      <c r="DB166" s="3">
        <f>_xlfn.STDEV.S(Tabela13[[#This Row],[V41]],Tabela13[[#This Row],[V43]])</f>
        <v>1.0606601717798212</v>
      </c>
      <c r="DC166" s="3">
        <f>_xlfn.STDEV.S(Tabela13[[#This Row],[V41]],Tabela13[[#This Row],[V44]])</f>
        <v>2.314756622706224</v>
      </c>
      <c r="DD166" s="3">
        <f>_xlfn.STDEV.S(Tabela13[[#This Row],[V41]],Tabela13[[#This Row],[V45]])</f>
        <v>1.254096450926403</v>
      </c>
      <c r="DE166" s="3">
        <f>_xlfn.STDEV.S(Tabela13[[#This Row],[V41]],Tabela13[[#This Row],[V46]])</f>
        <v>2.2180384831329336</v>
      </c>
      <c r="DF166" s="3">
        <f>_xlfn.STDEV.S(Tabela13[[#This Row],[V42]],Tabela13[[#This Row],[V41]])</f>
        <v>9.6718139573290812E-2</v>
      </c>
      <c r="DG166" s="3">
        <f>_xlfn.STDEV.S(Tabela13[[#This Row],[V42]],Tabela13[[#This Row],[V43]])</f>
        <v>0.96394203220653052</v>
      </c>
      <c r="DH166" s="3">
        <f>_xlfn.STDEV.S(Tabela13[[#This Row],[V42]],Tabela13[[#This Row],[V44]])</f>
        <v>2.2180384831329336</v>
      </c>
      <c r="DI166" s="3">
        <f>_xlfn.STDEV.S(Tabela13[[#This Row],[V42]],Tabela13[[#This Row],[V45]])</f>
        <v>1.1573783113531122</v>
      </c>
      <c r="DJ166" s="3">
        <f>_xlfn.STDEV.S(Tabela13[[#This Row],[V42]],Tabela13[[#This Row],[V46]])</f>
        <v>2.1213203435596424</v>
      </c>
      <c r="DK166" s="3">
        <f>_xlfn.STDEV.S(Tabela13[[#This Row],[V43]],Tabela13[[#This Row],[V41]])</f>
        <v>1.0606601717798212</v>
      </c>
      <c r="DL166" s="3">
        <f>_xlfn.STDEV.S(Tabela13[[#This Row],[V43]],Tabela13[[#This Row],[V42]])</f>
        <v>0.96394203220653052</v>
      </c>
      <c r="DM166" s="3">
        <f>_xlfn.STDEV.S(Tabela13[[#This Row],[V43]],Tabela13[[#This Row],[V44]])</f>
        <v>1.254096450926403</v>
      </c>
      <c r="DN166" s="3">
        <f>_xlfn.STDEV.S(Tabela13[[#This Row],[V43]],Tabela13[[#This Row],[V45]])</f>
        <v>0.19343627914658168</v>
      </c>
      <c r="DO166" s="3">
        <f>_xlfn.STDEV.S(Tabela13[[#This Row],[V43]],Tabela13[[#This Row],[V46]])</f>
        <v>1.1573783113531122</v>
      </c>
      <c r="DP166" s="3">
        <f>_xlfn.STDEV.S(Tabela13[[#This Row],[V44]],Tabela13[[#This Row],[V41]])</f>
        <v>2.314756622706224</v>
      </c>
      <c r="DQ166" s="3">
        <f>_xlfn.STDEV.S(Tabela13[[#This Row],[V44]],Tabela13[[#This Row],[V42]])</f>
        <v>2.2180384831329336</v>
      </c>
      <c r="DR166" s="3">
        <f>_xlfn.STDEV.S(Tabela13[[#This Row],[V44]],Tabela13[[#This Row],[V43]])</f>
        <v>1.254096450926403</v>
      </c>
      <c r="DS166" s="3">
        <f>_xlfn.STDEV.S(Tabela13[[#This Row],[V44]],Tabela13[[#This Row],[V45]])</f>
        <v>1.0606601717798212</v>
      </c>
      <c r="DT166" s="3">
        <f>_xlfn.STDEV.S(Tabela13[[#This Row],[V44]],Tabela13[[#This Row],[V46]])</f>
        <v>9.6718139573290812E-2</v>
      </c>
      <c r="DU166" s="3">
        <f>_xlfn.STDEV.S(Tabela13[[#This Row],[V45]],Tabela13[[#This Row],[V41]])</f>
        <v>1.254096450926403</v>
      </c>
      <c r="DV166" s="3">
        <f>_xlfn.STDEV.S(Tabela13[[#This Row],[V45]],Tabela13[[#This Row],[V42]])</f>
        <v>1.1573783113531122</v>
      </c>
      <c r="DW166" s="3">
        <f>_xlfn.STDEV.S(Tabela13[[#This Row],[V45]],Tabela13[[#This Row],[V43]])</f>
        <v>0.19343627914658168</v>
      </c>
      <c r="DX166" s="3">
        <f>_xlfn.STDEV.S(Tabela13[[#This Row],[V45]],Tabela13[[#This Row],[V44]])</f>
        <v>1.0606601717798212</v>
      </c>
      <c r="DY166" s="3">
        <f>_xlfn.STDEV.S(Tabela13[[#This Row],[V45]],Tabela13[[#This Row],[V46]])</f>
        <v>0.96394203220653052</v>
      </c>
      <c r="DZ166" s="3">
        <f>_xlfn.STDEV.S(Tabela13[[#This Row],[V46]],Tabela13[[#This Row],[V41]])</f>
        <v>2.2180384831329336</v>
      </c>
      <c r="EA166" s="3">
        <f>_xlfn.STDEV.S(Tabela13[[#This Row],[V46]],Tabela13[[#This Row],[V42]])</f>
        <v>2.1213203435596424</v>
      </c>
      <c r="EB166" s="3">
        <f>_xlfn.STDEV.S(Tabela13[[#This Row],[V46]],Tabela13[[#This Row],[V43]])</f>
        <v>1.1573783113531122</v>
      </c>
      <c r="EC166" s="3">
        <f>_xlfn.STDEV.S(Tabela13[[#This Row],[V46]],Tabela13[[#This Row],[V44]])</f>
        <v>9.6718139573290812E-2</v>
      </c>
      <c r="ED166" s="3">
        <f>_xlfn.STDEV.S(Tabela13[[#This Row],[V46]],Tabela13[[#This Row],[V45]])</f>
        <v>0.96394203220653052</v>
      </c>
      <c r="EE166" s="3">
        <f t="shared" si="164"/>
        <v>6.1667146784055236E-2</v>
      </c>
      <c r="EF166" s="3">
        <f t="shared" si="165"/>
        <v>1.1960802527524479</v>
      </c>
      <c r="EG166" s="3" t="str">
        <f t="shared" si="166"/>
        <v/>
      </c>
      <c r="EH166" s="3">
        <f t="shared" si="167"/>
        <v>1.6721286012352039</v>
      </c>
      <c r="EI166" s="3">
        <f t="shared" si="168"/>
        <v>32.432179925618414</v>
      </c>
      <c r="EJ166" s="3">
        <f t="shared" si="169"/>
        <v>6.1667146784055236E-2</v>
      </c>
      <c r="EK166" s="3">
        <f t="shared" si="170"/>
        <v>1.1778515995294512</v>
      </c>
      <c r="EL166" s="3">
        <f t="shared" si="171"/>
        <v>-32.432179925618414</v>
      </c>
      <c r="EM166" s="3">
        <f t="shared" si="172"/>
        <v>1.6980067784422039</v>
      </c>
      <c r="EN166" s="3" t="str">
        <f t="shared" si="173"/>
        <v/>
      </c>
      <c r="EO166" s="3">
        <f t="shared" si="174"/>
        <v>1.1960802527524479</v>
      </c>
      <c r="EP166" s="3">
        <f t="shared" si="175"/>
        <v>1.1778515995294512</v>
      </c>
      <c r="EQ166" s="3">
        <f t="shared" si="176"/>
        <v>-1.6721286012352039</v>
      </c>
      <c r="ER166" s="3" t="str">
        <f t="shared" si="177"/>
        <v/>
      </c>
      <c r="ES166" s="3" t="str">
        <f t="shared" si="178"/>
        <v/>
      </c>
      <c r="ET166" s="3" t="str">
        <f t="shared" si="179"/>
        <v/>
      </c>
      <c r="EU166" s="3" t="str">
        <f t="shared" si="180"/>
        <v/>
      </c>
      <c r="EV166" s="3">
        <f t="shared" si="181"/>
        <v>-1.6721286012352039</v>
      </c>
      <c r="EW166" s="3">
        <f t="shared" si="182"/>
        <v>-1.1960802527524479</v>
      </c>
      <c r="EX166" s="3">
        <f t="shared" si="183"/>
        <v>-6.1667146784055236E-2</v>
      </c>
      <c r="EY166" s="3">
        <f t="shared" si="184"/>
        <v>1.6721286012352039</v>
      </c>
      <c r="EZ166" s="3">
        <f t="shared" si="185"/>
        <v>1.6980067784422039</v>
      </c>
      <c r="FA166" s="3" t="str">
        <f t="shared" si="186"/>
        <v/>
      </c>
      <c r="FB166" s="3">
        <f t="shared" si="187"/>
        <v>-1.1960802527524479</v>
      </c>
      <c r="FC166" s="3">
        <f t="shared" si="188"/>
        <v>-1.1778515995294512</v>
      </c>
      <c r="FD166" s="3">
        <f t="shared" si="189"/>
        <v>32.432179925618414</v>
      </c>
      <c r="FE166" s="3" t="str">
        <f t="shared" si="190"/>
        <v/>
      </c>
      <c r="FF166" s="3">
        <f t="shared" si="191"/>
        <v>-1.6980067784422039</v>
      </c>
      <c r="FG166" s="3">
        <f t="shared" si="192"/>
        <v>-6.1667146784055236E-2</v>
      </c>
      <c r="FH166" s="3">
        <f t="shared" si="193"/>
        <v>-1.1778515995294512</v>
      </c>
      <c r="FI166" s="4">
        <f t="shared" si="194"/>
        <v>0.75</v>
      </c>
      <c r="FJ166" s="4">
        <f t="shared" si="195"/>
        <v>0</v>
      </c>
      <c r="FK166" s="4">
        <f t="shared" si="196"/>
        <v>1.7688882982257956</v>
      </c>
      <c r="FL166" s="4">
        <f t="shared" si="197"/>
        <v>0.97727423749086317</v>
      </c>
      <c r="FM166" s="4">
        <f>Tabela13[[#This Row],[V139]]-Tabela13[[#This Row],[V140]]</f>
        <v>0.79161406073493246</v>
      </c>
      <c r="FN166" s="4">
        <f>Tabela13[[#This Row],[V1]]-Tabela13[[#This Row],[V2]]/2</f>
        <v>1.6992801047120418</v>
      </c>
      <c r="FO166" s="4">
        <f>Tabela13[[#This Row],[V1]]-Tabela13[[#This Row],[V3]]/2</f>
        <v>1.6308900523560208</v>
      </c>
      <c r="FP166" s="4">
        <f>Tabela13[[#This Row],[V1]]-Tabela13[[#This Row],[V4]]/2</f>
        <v>0.94928010471204183</v>
      </c>
      <c r="FQ166" s="4">
        <f>Tabela13[[#This Row],[V2]]-Tabela13[[#This Row],[V1]]/2</f>
        <v>-0.75589005235602091</v>
      </c>
      <c r="FR166" s="4">
        <f>Tabela13[[#This Row],[V2]]-Tabela13[[#This Row],[V3]]/2</f>
        <v>-5.8900523560209417E-3</v>
      </c>
      <c r="FS166" s="4">
        <f>Tabela13[[#This Row],[V2]]-Tabela13[[#This Row],[V4]]/2</f>
        <v>-0.6875</v>
      </c>
      <c r="FT166" s="4">
        <f t="shared" si="198"/>
        <v>1.0388871382416835</v>
      </c>
      <c r="FU166" s="4">
        <f t="shared" si="199"/>
        <v>1.02075496904244</v>
      </c>
      <c r="FV166" s="4">
        <f t="shared" si="200"/>
        <v>0.75938422445225995</v>
      </c>
      <c r="FW166" s="4">
        <f t="shared" si="201"/>
        <v>-0.64726009704011833</v>
      </c>
      <c r="FX166" s="4">
        <f t="shared" si="202"/>
        <v>-5.889984243466052E-3</v>
      </c>
      <c r="FY166" s="4">
        <f t="shared" si="203"/>
        <v>-0.60228734613496415</v>
      </c>
      <c r="FZ166" s="4">
        <f t="shared" si="204"/>
        <v>186.99968488350302</v>
      </c>
      <c r="GA166" s="4">
        <f t="shared" si="205"/>
        <v>183.73589442763921</v>
      </c>
      <c r="GB166" s="4">
        <f t="shared" si="206"/>
        <v>136.68916040140678</v>
      </c>
      <c r="GC166" s="4">
        <f t="shared" si="207"/>
        <v>-116.5068174672213</v>
      </c>
      <c r="GD166" s="4">
        <f t="shared" si="208"/>
        <v>-1.0601971638238894</v>
      </c>
      <c r="GE166" s="4">
        <f t="shared" si="209"/>
        <v>-108.41172230429355</v>
      </c>
      <c r="GF166" s="4">
        <f>Tabela13[[#This Row],[V1]]-Tabela13[[#This Row],[V2]]/Tabela13[[#This Row],[V2]]</f>
        <v>0.76178010471204183</v>
      </c>
      <c r="GG166" s="4">
        <f>Tabela13[[#This Row],[V1]]-Tabela13[[#This Row],[V3]]/Tabela13[[#This Row],[V3]]</f>
        <v>0.76178010471204183</v>
      </c>
      <c r="GH166" s="4">
        <f>Tabela13[[#This Row],[V1]]-Tabela13[[#This Row],[V4]]/Tabela13[[#This Row],[V4]]</f>
        <v>0.76178010471204183</v>
      </c>
      <c r="GI166" s="4">
        <f>Tabela13[[#This Row],[V2]]-Tabela13[[#This Row],[V1]]/Tabela13[[#This Row],[V1]]</f>
        <v>-0.875</v>
      </c>
      <c r="GJ166" s="4">
        <f>Tabela13[[#This Row],[V2]]-Tabela13[[#This Row],[V3]]/Tabela13[[#This Row],[V3]]</f>
        <v>-0.875</v>
      </c>
      <c r="GK166" s="4">
        <f>Tabela13[[#This Row],[V2]]-Tabela13[[#This Row],[V4]]/Tabela13[[#This Row],[V4]]</f>
        <v>-0.875</v>
      </c>
      <c r="GL166" s="4">
        <f t="shared" si="210"/>
        <v>0.86961845983263197</v>
      </c>
      <c r="GM166" s="4">
        <f t="shared" si="211"/>
        <v>0.94339005235602091</v>
      </c>
      <c r="GN166" s="4">
        <f t="shared" si="212"/>
        <v>0.92180160015557522</v>
      </c>
      <c r="GO166" s="3">
        <f t="shared" si="213"/>
        <v>1</v>
      </c>
      <c r="GP166" s="3">
        <v>100</v>
      </c>
      <c r="GQ166" s="3">
        <f t="shared" si="214"/>
        <v>0.90999999999999992</v>
      </c>
      <c r="GR166" s="3">
        <f t="shared" si="215"/>
        <v>90.999999999999986</v>
      </c>
      <c r="GS166" s="34">
        <f>COUNTIF($D$2:D165,Tabela13[[#This Row],[HomeTeam]])</f>
        <v>8</v>
      </c>
      <c r="GT166" s="34">
        <f>COUNTIF($E$2:E165,Tabela13[[#This Row],[AwayTeam]])</f>
        <v>8</v>
      </c>
      <c r="GU166" s="3">
        <f>IFERROR(AVERAGEIFS($AD$2:AD165,$D$2:D165,Tabela13[[#This Row],[HomeTeam]],$GS$2:GS165,"&gt;="&amp;Tabela13[[#This Row],[Contagem_H]]-5),"")</f>
        <v>0.23243386243386244</v>
      </c>
      <c r="GV166" s="3">
        <f>IFERROR(AVERAGEIFS($G$2:G165,$E$2:E165,Tabela13[[#This Row],[AwayTeam]],$GT$2:GT165,"&gt;="&amp;Tabela13[[#This Row],[Contagem_A]]-5),"")</f>
        <v>1</v>
      </c>
      <c r="GW166" s="3">
        <f>IFERROR(AVERAGEIFS($GQ$2:GQ165,$D$2:D165,Tabela13[[#This Row],[HomeTeam]],$GS$2:GS165,"&gt;="&amp;Tabela13[[#This Row],[Contagem_H]]-5),"")</f>
        <v>1.038</v>
      </c>
    </row>
    <row r="167" spans="1:205" x14ac:dyDescent="0.25">
      <c r="A167" t="s">
        <v>127</v>
      </c>
      <c r="B167" t="s">
        <v>193</v>
      </c>
      <c r="C167" t="s">
        <v>174</v>
      </c>
      <c r="D167" t="s">
        <v>11</v>
      </c>
      <c r="E167" t="s">
        <v>17</v>
      </c>
      <c r="F167" s="3">
        <v>0</v>
      </c>
      <c r="G167" s="3">
        <v>2</v>
      </c>
      <c r="H167" s="3" t="str">
        <f t="shared" si="216"/>
        <v>A</v>
      </c>
      <c r="I167" s="3">
        <v>3.2</v>
      </c>
      <c r="J167" s="3">
        <v>3.5</v>
      </c>
      <c r="K167" s="3">
        <v>2.25</v>
      </c>
      <c r="L167" s="3">
        <v>1.99</v>
      </c>
      <c r="M167" s="3">
        <v>1.91</v>
      </c>
      <c r="N167" s="3">
        <f t="shared" si="145"/>
        <v>2</v>
      </c>
      <c r="O167" s="3">
        <f t="shared" si="146"/>
        <v>0</v>
      </c>
      <c r="P167" s="3">
        <f t="shared" si="147"/>
        <v>3</v>
      </c>
      <c r="Q167" s="3">
        <f t="shared" si="148"/>
        <v>4.2658730158730229E-2</v>
      </c>
      <c r="R167" s="3">
        <f t="shared" si="149"/>
        <v>2.6072772238154074E-2</v>
      </c>
      <c r="S167" s="3">
        <f t="shared" si="150"/>
        <v>3.3365079365079371</v>
      </c>
      <c r="T167" s="3">
        <f t="shared" si="151"/>
        <v>3.6493055555555558</v>
      </c>
      <c r="U167" s="3">
        <f t="shared" si="152"/>
        <v>2.3459821428571432</v>
      </c>
      <c r="V167" s="3">
        <f t="shared" si="153"/>
        <v>2.0748908730158733</v>
      </c>
      <c r="W167" s="3">
        <f t="shared" si="154"/>
        <v>1.9914781746031747</v>
      </c>
      <c r="X167" s="4">
        <f t="shared" si="155"/>
        <v>0.3125</v>
      </c>
      <c r="Y167" s="4">
        <f t="shared" si="156"/>
        <v>0.2857142857142857</v>
      </c>
      <c r="Z167" s="4">
        <f t="shared" si="157"/>
        <v>0.44444444444444442</v>
      </c>
      <c r="AA167" s="4">
        <f t="shared" si="158"/>
        <v>0.50251256281407031</v>
      </c>
      <c r="AB167" s="4">
        <f t="shared" si="159"/>
        <v>0.52356020942408377</v>
      </c>
      <c r="AC167" s="4">
        <f t="shared" si="160"/>
        <v>0.15625</v>
      </c>
      <c r="AD167" s="4">
        <f t="shared" si="161"/>
        <v>1.2222222222222223</v>
      </c>
      <c r="AE167" s="4">
        <f t="shared" si="162"/>
        <v>1.15625</v>
      </c>
      <c r="AF167" s="4">
        <f t="shared" si="163"/>
        <v>0.22222222222222221</v>
      </c>
      <c r="AG167" s="4">
        <f>IFERROR(AVERAGE(Tabela13[[#This Row],[V1]],Tabela13[[#This Row],[V2]]),"")</f>
        <v>0.68923611111111116</v>
      </c>
      <c r="AH167" s="4">
        <f>IFERROR(AVERAGE(Tabela13[[#This Row],[V1]],Tabela13[[#This Row],[V3]]),"")</f>
        <v>0.65625</v>
      </c>
      <c r="AI167" s="4">
        <f>IFERROR(AVERAGE(Tabela13[[#This Row],[V1]],Tabela13[[#This Row],[V4]]),"")</f>
        <v>0.1892361111111111</v>
      </c>
      <c r="AJ167" s="4">
        <f>IFERROR(AVERAGE(Tabela13[[#This Row],[V2]],Tabela13[[#This Row],[V1]]),"")</f>
        <v>0.68923611111111116</v>
      </c>
      <c r="AK167" s="4">
        <f>IFERROR(AVERAGE(Tabela13[[#This Row],[V2]],Tabela13[[#This Row],[V3]]),"")</f>
        <v>1.1892361111111112</v>
      </c>
      <c r="AL167" s="4">
        <f>IFERROR(AVERAGE(Tabela13[[#This Row],[V2]],Tabela13[[#This Row],[V4]]),"")</f>
        <v>0.72222222222222232</v>
      </c>
      <c r="AM167" s="4">
        <f>IFERROR(AVERAGE(Tabela13[[#This Row],[V3]],Tabela13[[#This Row],[V1]]),"")</f>
        <v>0.65625</v>
      </c>
      <c r="AN167" s="4">
        <f>IFERROR(AVERAGE(Tabela13[[#This Row],[V3]],Tabela13[[#This Row],[V2]]),"")</f>
        <v>1.1892361111111112</v>
      </c>
      <c r="AO167" s="4">
        <f>IFERROR(AVERAGE(Tabela13[[#This Row],[V3]],Tabela13[[#This Row],[V4]]),"")</f>
        <v>0.68923611111111116</v>
      </c>
      <c r="AP167" s="4">
        <f>IFERROR(AVERAGE(Tabela13[[#This Row],[V4]],Tabela13[[#This Row],[V1]]),"")</f>
        <v>0.1892361111111111</v>
      </c>
      <c r="AQ167" s="4">
        <f>IFERROR(AVERAGE(Tabela13[[#This Row],[V4]],Tabela13[[#This Row],[V2]]),"")</f>
        <v>0.72222222222222232</v>
      </c>
      <c r="AR167" s="4">
        <f>IFERROR(AVERAGE(Tabela13[[#This Row],[V4]],Tabela13[[#This Row],[V3]]),"")</f>
        <v>0.68923611111111116</v>
      </c>
      <c r="AS167" s="4">
        <f>_xlfn.STDEV.S(Tabela13[[#This Row],[V1]:[V2]])</f>
        <v>0.75375618688982682</v>
      </c>
      <c r="AT167" s="4">
        <f>_xlfn.STDEV.S(Tabela13[[#This Row],[V1]],Tabela13[[#This Row],[V3]])</f>
        <v>0.70710678118654757</v>
      </c>
      <c r="AU167" s="4">
        <f>_xlfn.STDEV.S(Tabela13[[#This Row],[V1]],Tabela13[[#This Row],[V4]])</f>
        <v>4.6649405703279148E-2</v>
      </c>
      <c r="AV167" s="4">
        <f>_xlfn.STDEV.S(Tabela13[[#This Row],[V2]],Tabela13[[#This Row],[V1]])</f>
        <v>0.75375618688982682</v>
      </c>
      <c r="AW167" s="4">
        <f>_xlfn.STDEV.S(Tabela13[[#This Row],[V2]],Tabela13[[#This Row],[V3]])</f>
        <v>4.6649405703279245E-2</v>
      </c>
      <c r="AX167" s="4">
        <f>_xlfn.STDEV.S(Tabela13[[#This Row],[V42]],Tabela13[[#This Row],[V44]])</f>
        <v>1.4608629680763743</v>
      </c>
      <c r="AY167" s="4">
        <f>_xlfn.STDEV.S(Tabela13[[#This Row],[V3]],Tabela13[[#This Row],[V1]])</f>
        <v>0.70710678118654757</v>
      </c>
      <c r="AZ167" s="4">
        <f>_xlfn.STDEV.S(Tabela13[[#This Row],[V3]],Tabela13[[#This Row],[V2]])</f>
        <v>4.6649405703279245E-2</v>
      </c>
      <c r="BA167" s="4">
        <f>_xlfn.STDEV.S(Tabela13[[#This Row],[V3]],Tabela13[[#This Row],[V4]])</f>
        <v>0.66045737548326833</v>
      </c>
      <c r="BB167" s="4">
        <f>_xlfn.STDEV.S(Tabela13[[#This Row],[V4]],Tabela13[[#This Row],[V1]])</f>
        <v>4.6649405703279148E-2</v>
      </c>
      <c r="BC167" s="4">
        <f>_xlfn.STDEV.S(Tabela13[[#This Row],[V4]],Tabela13[[#This Row],[V2]])</f>
        <v>0.70710678118654757</v>
      </c>
      <c r="BD167" s="4">
        <f>_xlfn.STDEV.S(Tabela13[[#This Row],[V4]],Tabela13[[#This Row],[V3]])</f>
        <v>0.66045737548326833</v>
      </c>
      <c r="BE167" s="4">
        <f>Tabela13[[#This Row],[V17]]/Tabela13[[#This Row],[V5]]</f>
        <v>1.0936109915580359</v>
      </c>
      <c r="BF167" s="4">
        <f>Tabela13[[#This Row],[V18]]/Tabela13[[#This Row],[V6]]</f>
        <v>1.0774960475223583</v>
      </c>
      <c r="BG167" s="4">
        <f>Tabela13[[#This Row],[V19]]/Tabela13[[#This Row],[V7]]</f>
        <v>0.24651429068888797</v>
      </c>
      <c r="BH167" s="4">
        <f>Tabela13[[#This Row],[V20]]/Tabela13[[#This Row],[V8]]</f>
        <v>1.0936109915580359</v>
      </c>
      <c r="BI167" s="4">
        <f>Tabela13[[#This Row],[V21]]/Tabela13[[#This Row],[V9]]</f>
        <v>3.9226361584071306E-2</v>
      </c>
      <c r="BJ167" s="4">
        <f>Tabela13[[#This Row],[V22]]/Tabela13[[#This Row],[V10]]</f>
        <v>2.0227333404134411</v>
      </c>
      <c r="BK167" s="4">
        <f>Tabela13[[#This Row],[V23]]/Tabela13[[#This Row],[V11]]</f>
        <v>1.0774960475223583</v>
      </c>
      <c r="BL167" s="4">
        <f>Tabela13[[#This Row],[V24]]/Tabela13[[#This Row],[V12]]</f>
        <v>3.9226361584071306E-2</v>
      </c>
      <c r="BM167" s="4">
        <f>Tabela13[[#This Row],[V25]]/Tabela13[[#This Row],[V13]]</f>
        <v>0.9582454616583439</v>
      </c>
      <c r="BN167" s="4">
        <f>Tabela13[[#This Row],[V26]]/Tabela13[[#This Row],[V14]]</f>
        <v>0.24651429068888797</v>
      </c>
      <c r="BO167" s="4">
        <f>Tabela13[[#This Row],[V27]]/Tabela13[[#This Row],[V15]]</f>
        <v>0.97907092779675808</v>
      </c>
      <c r="BP167" s="4">
        <f>Tabela13[[#This Row],[V28]]/Tabela13[[#This Row],[V16]]</f>
        <v>0.9582454616583439</v>
      </c>
      <c r="BQ167" s="4">
        <f>Tabela13[[#This Row],[V1]]-Tabela13[[#This Row],[V2]]</f>
        <v>-1.0659722222222223</v>
      </c>
      <c r="BR167" s="4">
        <f>Tabela13[[#This Row],[V1]]-Tabela13[[#This Row],[V3]]</f>
        <v>-1</v>
      </c>
      <c r="BS167" s="4">
        <f>Tabela13[[#This Row],[V1]]-Tabela13[[#This Row],[V4]]</f>
        <v>-6.597222222222221E-2</v>
      </c>
      <c r="BT167" s="4">
        <f>Tabela13[[#This Row],[V2]]-Tabela13[[#This Row],[V1]]</f>
        <v>1.0659722222222223</v>
      </c>
      <c r="BU167" s="4">
        <f>Tabela13[[#This Row],[V2]]-Tabela13[[#This Row],[V3]]</f>
        <v>6.5972222222222321E-2</v>
      </c>
      <c r="BV167" s="4">
        <f>Tabela13[[#This Row],[V2]]-Tabela13[[#This Row],[V4]]</f>
        <v>1</v>
      </c>
      <c r="BW167" s="4">
        <f>AVERAGE(Tabela13[[#This Row],[V41]],Tabela13[[#This Row],[V42]])</f>
        <v>-1.0329861111111112</v>
      </c>
      <c r="BX167" s="4">
        <f>AVERAGE(Tabela13[[#This Row],[V41]],Tabela13[[#This Row],[V43]])</f>
        <v>-0.56597222222222232</v>
      </c>
      <c r="BY167" s="4">
        <f>AVERAGE(Tabela13[[#This Row],[V41]],Tabela13[[#This Row],[V44]])</f>
        <v>0</v>
      </c>
      <c r="BZ167" s="4">
        <f>AVERAGE(Tabela13[[#This Row],[V41]],Tabela13[[#This Row],[V45]])</f>
        <v>-0.5</v>
      </c>
      <c r="CA167" s="4">
        <f>AVERAGE(Tabela13[[#This Row],[V41]],Tabela13[[#This Row],[V46]])</f>
        <v>-3.298611111111116E-2</v>
      </c>
      <c r="CB167" s="4">
        <f>AVERAGE(Tabela13[[#This Row],[V42]],Tabela13[[#This Row],[V41]])</f>
        <v>-1.0329861111111112</v>
      </c>
      <c r="CC167" s="4">
        <f>AVERAGE(Tabela13[[#This Row],[V42]],Tabela13[[#This Row],[V43]])</f>
        <v>-0.53298611111111116</v>
      </c>
      <c r="CD167" s="4">
        <f>AVERAGE(Tabela13[[#This Row],[V42]],Tabela13[[#This Row],[V44]])</f>
        <v>3.298611111111116E-2</v>
      </c>
      <c r="CE167" s="4">
        <f>AVERAGE(Tabela13[[#This Row],[V42]],Tabela13[[#This Row],[V45]])</f>
        <v>-0.46701388888888884</v>
      </c>
      <c r="CF167" s="4">
        <f>AVERAGE(Tabela13[[#This Row],[V42]],Tabela13[[#This Row],[V46]])</f>
        <v>0</v>
      </c>
      <c r="CG167" s="4">
        <f>AVERAGE(Tabela13[[#This Row],[V43]],Tabela13[[#This Row],[V41]])</f>
        <v>-0.56597222222222232</v>
      </c>
      <c r="CH167" s="4">
        <f>AVERAGE(Tabela13[[#This Row],[V43]],Tabela13[[#This Row],[V42]])</f>
        <v>-0.53298611111111116</v>
      </c>
      <c r="CI167" s="4">
        <f>AVERAGE(Tabela13[[#This Row],[V43]],Tabela13[[#This Row],[V44]])</f>
        <v>0.5</v>
      </c>
      <c r="CJ167" s="4">
        <f>AVERAGE(Tabela13[[#This Row],[V43]],Tabela13[[#This Row],[V45]])</f>
        <v>5.5511151231257827E-17</v>
      </c>
      <c r="CK167" s="4">
        <f>AVERAGE(Tabela13[[#This Row],[V43]],Tabela13[[#This Row],[V46]])</f>
        <v>0.4670138888888889</v>
      </c>
      <c r="CL167" s="4">
        <f>AVERAGE(Tabela13[[#This Row],[V44]],Tabela13[[#This Row],[V41]])</f>
        <v>0</v>
      </c>
      <c r="CM167" s="4">
        <f>AVERAGE(Tabela13[[#This Row],[V44]],Tabela13[[#This Row],[V42]])</f>
        <v>3.298611111111116E-2</v>
      </c>
      <c r="CN167" s="4">
        <f>AVERAGE(Tabela13[[#This Row],[V44]],Tabela13[[#This Row],[V43]])</f>
        <v>0.5</v>
      </c>
      <c r="CO167" s="4">
        <f>AVERAGE(Tabela13[[#This Row],[V44]],Tabela13[[#This Row],[V45]])</f>
        <v>0.56597222222222232</v>
      </c>
      <c r="CP167" s="4">
        <f>AVERAGE(Tabela13[[#This Row],[V44]],Tabela13[[#This Row],[V46]])</f>
        <v>1.0329861111111112</v>
      </c>
      <c r="CQ167" s="4">
        <f>AVERAGE(Tabela13[[#This Row],[V45]],Tabela13[[#This Row],[V41]])</f>
        <v>-0.5</v>
      </c>
      <c r="CR167" s="4">
        <f>AVERAGE(Tabela13[[#This Row],[V45]],Tabela13[[#This Row],[V42]])</f>
        <v>-0.46701388888888884</v>
      </c>
      <c r="CS167" s="4">
        <f>AVERAGE(Tabela13[[#This Row],[V45]],Tabela13[[#This Row],[V43]])</f>
        <v>5.5511151231257827E-17</v>
      </c>
      <c r="CT167" s="4">
        <f>AVERAGE(Tabela13[[#This Row],[V45]],Tabela13[[#This Row],[V44]])</f>
        <v>0.56597222222222232</v>
      </c>
      <c r="CU167" s="4">
        <f>AVERAGE(Tabela13[[#This Row],[V45]],Tabela13[[#This Row],[V46]])</f>
        <v>0.53298611111111116</v>
      </c>
      <c r="CV167" s="4">
        <f>AVERAGE(Tabela13[[#This Row],[V46]],Tabela13[[#This Row],[V41]])</f>
        <v>-3.298611111111116E-2</v>
      </c>
      <c r="CW167" s="4">
        <f>AVERAGE(Tabela13[[#This Row],[V46]],Tabela13[[#This Row],[V42]])</f>
        <v>0</v>
      </c>
      <c r="CX167" s="4">
        <f>AVERAGE(Tabela13[[#This Row],[V46]],Tabela13[[#This Row],[V43]])</f>
        <v>0.4670138888888889</v>
      </c>
      <c r="CY167" s="4">
        <f>AVERAGE(Tabela13[[#This Row],[V46]],Tabela13[[#This Row],[V44]])</f>
        <v>1.0329861111111112</v>
      </c>
      <c r="CZ167" s="4">
        <f>AVERAGE(Tabela13[[#This Row],[V46]],Tabela13[[#This Row],[V45]])</f>
        <v>0.53298611111111116</v>
      </c>
      <c r="DA167" s="3">
        <f>_xlfn.STDEV.S(Tabela13[[#This Row],[V41]],Tabela13[[#This Row],[V42]])</f>
        <v>4.6649405703279245E-2</v>
      </c>
      <c r="DB167" s="3">
        <f>_xlfn.STDEV.S(Tabela13[[#This Row],[V41]],Tabela13[[#This Row],[V43]])</f>
        <v>0.70710678118654757</v>
      </c>
      <c r="DC167" s="3">
        <f>_xlfn.STDEV.S(Tabela13[[#This Row],[V41]],Tabela13[[#This Row],[V44]])</f>
        <v>1.5075123737796536</v>
      </c>
      <c r="DD167" s="3">
        <f>_xlfn.STDEV.S(Tabela13[[#This Row],[V41]],Tabela13[[#This Row],[V45]])</f>
        <v>0.80040559259310606</v>
      </c>
      <c r="DE167" s="3">
        <f>_xlfn.STDEV.S(Tabela13[[#This Row],[V41]],Tabela13[[#This Row],[V46]])</f>
        <v>1.4608629680763743</v>
      </c>
      <c r="DF167" s="3">
        <f>_xlfn.STDEV.S(Tabela13[[#This Row],[V42]],Tabela13[[#This Row],[V41]])</f>
        <v>4.6649405703279245E-2</v>
      </c>
      <c r="DG167" s="3">
        <f>_xlfn.STDEV.S(Tabela13[[#This Row],[V42]],Tabela13[[#This Row],[V43]])</f>
        <v>0.66045737548326833</v>
      </c>
      <c r="DH167" s="3">
        <f>_xlfn.STDEV.S(Tabela13[[#This Row],[V42]],Tabela13[[#This Row],[V44]])</f>
        <v>1.4608629680763743</v>
      </c>
      <c r="DI167" s="3">
        <f>_xlfn.STDEV.S(Tabela13[[#This Row],[V42]],Tabela13[[#This Row],[V45]])</f>
        <v>0.75375618688982682</v>
      </c>
      <c r="DJ167" s="3">
        <f>_xlfn.STDEV.S(Tabela13[[#This Row],[V42]],Tabela13[[#This Row],[V46]])</f>
        <v>1.4142135623730951</v>
      </c>
      <c r="DK167" s="3">
        <f>_xlfn.STDEV.S(Tabela13[[#This Row],[V43]],Tabela13[[#This Row],[V41]])</f>
        <v>0.70710678118654757</v>
      </c>
      <c r="DL167" s="3">
        <f>_xlfn.STDEV.S(Tabela13[[#This Row],[V43]],Tabela13[[#This Row],[V42]])</f>
        <v>0.66045737548326833</v>
      </c>
      <c r="DM167" s="3">
        <f>_xlfn.STDEV.S(Tabela13[[#This Row],[V43]],Tabela13[[#This Row],[V44]])</f>
        <v>0.80040559259310606</v>
      </c>
      <c r="DN167" s="3">
        <f>_xlfn.STDEV.S(Tabela13[[#This Row],[V43]],Tabela13[[#This Row],[V45]])</f>
        <v>9.3298811406558421E-2</v>
      </c>
      <c r="DO167" s="3">
        <f>_xlfn.STDEV.S(Tabela13[[#This Row],[V43]],Tabela13[[#This Row],[V46]])</f>
        <v>0.75375618688982671</v>
      </c>
      <c r="DP167" s="3">
        <f>_xlfn.STDEV.S(Tabela13[[#This Row],[V44]],Tabela13[[#This Row],[V41]])</f>
        <v>1.5075123737796536</v>
      </c>
      <c r="DQ167" s="3">
        <f>_xlfn.STDEV.S(Tabela13[[#This Row],[V44]],Tabela13[[#This Row],[V42]])</f>
        <v>1.4608629680763743</v>
      </c>
      <c r="DR167" s="3">
        <f>_xlfn.STDEV.S(Tabela13[[#This Row],[V44]],Tabela13[[#This Row],[V43]])</f>
        <v>0.80040559259310606</v>
      </c>
      <c r="DS167" s="3">
        <f>_xlfn.STDEV.S(Tabela13[[#This Row],[V44]],Tabela13[[#This Row],[V45]])</f>
        <v>0.70710678118654757</v>
      </c>
      <c r="DT167" s="3">
        <f>_xlfn.STDEV.S(Tabela13[[#This Row],[V44]],Tabela13[[#This Row],[V46]])</f>
        <v>4.6649405703279245E-2</v>
      </c>
      <c r="DU167" s="3">
        <f>_xlfn.STDEV.S(Tabela13[[#This Row],[V45]],Tabela13[[#This Row],[V41]])</f>
        <v>0.80040559259310606</v>
      </c>
      <c r="DV167" s="3">
        <f>_xlfn.STDEV.S(Tabela13[[#This Row],[V45]],Tabela13[[#This Row],[V42]])</f>
        <v>0.75375618688982682</v>
      </c>
      <c r="DW167" s="3">
        <f>_xlfn.STDEV.S(Tabela13[[#This Row],[V45]],Tabela13[[#This Row],[V43]])</f>
        <v>9.3298811406558421E-2</v>
      </c>
      <c r="DX167" s="3">
        <f>_xlfn.STDEV.S(Tabela13[[#This Row],[V45]],Tabela13[[#This Row],[V44]])</f>
        <v>0.70710678118654757</v>
      </c>
      <c r="DY167" s="3">
        <f>_xlfn.STDEV.S(Tabela13[[#This Row],[V45]],Tabela13[[#This Row],[V46]])</f>
        <v>0.66045737548326833</v>
      </c>
      <c r="DZ167" s="3">
        <f>_xlfn.STDEV.S(Tabela13[[#This Row],[V46]],Tabela13[[#This Row],[V41]])</f>
        <v>1.4608629680763743</v>
      </c>
      <c r="EA167" s="3">
        <f>_xlfn.STDEV.S(Tabela13[[#This Row],[V46]],Tabela13[[#This Row],[V42]])</f>
        <v>1.4142135623730951</v>
      </c>
      <c r="EB167" s="3">
        <f>_xlfn.STDEV.S(Tabela13[[#This Row],[V46]],Tabela13[[#This Row],[V43]])</f>
        <v>0.75375618688982671</v>
      </c>
      <c r="EC167" s="3">
        <f>_xlfn.STDEV.S(Tabela13[[#This Row],[V46]],Tabela13[[#This Row],[V44]])</f>
        <v>4.6649405703279245E-2</v>
      </c>
      <c r="ED167" s="3">
        <f>_xlfn.STDEV.S(Tabela13[[#This Row],[V46]],Tabela13[[#This Row],[V45]])</f>
        <v>0.66045737548326833</v>
      </c>
      <c r="EE167" s="3">
        <f t="shared" si="164"/>
        <v>-4.5159760815275368E-2</v>
      </c>
      <c r="EF167" s="3">
        <f t="shared" si="165"/>
        <v>-1.2493665827099734</v>
      </c>
      <c r="EG167" s="3" t="str">
        <f t="shared" si="166"/>
        <v/>
      </c>
      <c r="EH167" s="3">
        <f t="shared" si="167"/>
        <v>-1.6008111851862121</v>
      </c>
      <c r="EI167" s="3">
        <f t="shared" si="168"/>
        <v>-44.287214190104756</v>
      </c>
      <c r="EJ167" s="3">
        <f t="shared" si="169"/>
        <v>-4.5159760815275368E-2</v>
      </c>
      <c r="EK167" s="3">
        <f t="shared" si="170"/>
        <v>-1.2391643266396173</v>
      </c>
      <c r="EL167" s="3">
        <f t="shared" si="171"/>
        <v>44.287214190104756</v>
      </c>
      <c r="EM167" s="3">
        <f t="shared" si="172"/>
        <v>-1.6139909429313766</v>
      </c>
      <c r="EN167" s="3" t="str">
        <f t="shared" si="173"/>
        <v/>
      </c>
      <c r="EO167" s="3">
        <f t="shared" si="174"/>
        <v>-1.2493665827099734</v>
      </c>
      <c r="EP167" s="3">
        <f t="shared" si="175"/>
        <v>-1.2391643266396173</v>
      </c>
      <c r="EQ167" s="3">
        <f t="shared" si="176"/>
        <v>1.6008111851862121</v>
      </c>
      <c r="ER167" s="3">
        <f t="shared" si="177"/>
        <v>1680721969138746.8</v>
      </c>
      <c r="ES167" s="3" t="str">
        <f t="shared" si="178"/>
        <v/>
      </c>
      <c r="ET167" s="3" t="str">
        <f t="shared" si="179"/>
        <v/>
      </c>
      <c r="EU167" s="3" t="str">
        <f t="shared" si="180"/>
        <v/>
      </c>
      <c r="EV167" s="3">
        <f t="shared" si="181"/>
        <v>1.6008111851862121</v>
      </c>
      <c r="EW167" s="3">
        <f t="shared" si="182"/>
        <v>1.2493665827099734</v>
      </c>
      <c r="EX167" s="3">
        <f t="shared" si="183"/>
        <v>4.5159760815275368E-2</v>
      </c>
      <c r="EY167" s="3">
        <f t="shared" si="184"/>
        <v>-1.6008111851862121</v>
      </c>
      <c r="EZ167" s="3">
        <f t="shared" si="185"/>
        <v>-1.6139909429313766</v>
      </c>
      <c r="FA167" s="3">
        <f t="shared" si="186"/>
        <v>1680721969138746.8</v>
      </c>
      <c r="FB167" s="3">
        <f t="shared" si="187"/>
        <v>1.2493665827099734</v>
      </c>
      <c r="FC167" s="3">
        <f t="shared" si="188"/>
        <v>1.2391643266396173</v>
      </c>
      <c r="FD167" s="3">
        <f t="shared" si="189"/>
        <v>-44.287214190104756</v>
      </c>
      <c r="FE167" s="3" t="str">
        <f t="shared" si="190"/>
        <v/>
      </c>
      <c r="FF167" s="3">
        <f t="shared" si="191"/>
        <v>1.6139909429313761</v>
      </c>
      <c r="FG167" s="3">
        <f t="shared" si="192"/>
        <v>4.5159760815275368E-2</v>
      </c>
      <c r="FH167" s="3">
        <f t="shared" si="193"/>
        <v>1.2391643266396173</v>
      </c>
      <c r="FI167" s="4">
        <f t="shared" si="194"/>
        <v>0</v>
      </c>
      <c r="FJ167" s="4">
        <f t="shared" si="195"/>
        <v>0.625</v>
      </c>
      <c r="FK167" s="4">
        <f t="shared" si="196"/>
        <v>1.1731684110371075</v>
      </c>
      <c r="FL167" s="4">
        <f t="shared" si="197"/>
        <v>1.5528068506184585</v>
      </c>
      <c r="FM167" s="4">
        <f>Tabela13[[#This Row],[V139]]-Tabela13[[#This Row],[V140]]</f>
        <v>-0.37963843958135102</v>
      </c>
      <c r="FN167" s="4">
        <f>Tabela13[[#This Row],[V1]]-Tabela13[[#This Row],[V2]]/2</f>
        <v>-0.45486111111111116</v>
      </c>
      <c r="FO167" s="4">
        <f>Tabela13[[#This Row],[V1]]-Tabela13[[#This Row],[V3]]/2</f>
        <v>-0.421875</v>
      </c>
      <c r="FP167" s="4">
        <f>Tabela13[[#This Row],[V1]]-Tabela13[[#This Row],[V4]]/2</f>
        <v>4.5138888888888895E-2</v>
      </c>
      <c r="FQ167" s="4">
        <f>Tabela13[[#This Row],[V2]]-Tabela13[[#This Row],[V1]]/2</f>
        <v>1.1440972222222223</v>
      </c>
      <c r="FR167" s="4">
        <f>Tabela13[[#This Row],[V2]]-Tabela13[[#This Row],[V3]]/2</f>
        <v>0.64409722222222232</v>
      </c>
      <c r="FS167" s="4">
        <f>Tabela13[[#This Row],[V2]]-Tabela13[[#This Row],[V4]]/2</f>
        <v>1.1111111111111112</v>
      </c>
      <c r="FT167" s="4">
        <f t="shared" si="198"/>
        <v>-0.42688906780048141</v>
      </c>
      <c r="FU167" s="4">
        <f t="shared" si="199"/>
        <v>-0.39922076957525254</v>
      </c>
      <c r="FV167" s="4">
        <f t="shared" si="200"/>
        <v>4.5108269194163934E-2</v>
      </c>
      <c r="FW167" s="4">
        <f t="shared" si="201"/>
        <v>0.85250373038894955</v>
      </c>
      <c r="FX167" s="4">
        <f t="shared" si="202"/>
        <v>0.57221444181174308</v>
      </c>
      <c r="FY167" s="4">
        <f t="shared" si="203"/>
        <v>0.83798122500839001</v>
      </c>
      <c r="FZ167" s="4">
        <f t="shared" si="204"/>
        <v>-76.840032204086654</v>
      </c>
      <c r="GA167" s="4">
        <f t="shared" si="205"/>
        <v>-71.85973852354546</v>
      </c>
      <c r="GB167" s="4">
        <f t="shared" si="206"/>
        <v>8.1194884549495079</v>
      </c>
      <c r="GC167" s="4">
        <f t="shared" si="207"/>
        <v>153.45067147001092</v>
      </c>
      <c r="GD167" s="4">
        <f t="shared" si="208"/>
        <v>102.99859952611376</v>
      </c>
      <c r="GE167" s="4">
        <f t="shared" si="209"/>
        <v>150.8366205015102</v>
      </c>
      <c r="GF167" s="4">
        <f>Tabela13[[#This Row],[V1]]-Tabela13[[#This Row],[V2]]/Tabela13[[#This Row],[V2]]</f>
        <v>-0.84375</v>
      </c>
      <c r="GG167" s="4">
        <f>Tabela13[[#This Row],[V1]]-Tabela13[[#This Row],[V3]]/Tabela13[[#This Row],[V3]]</f>
        <v>-0.84375</v>
      </c>
      <c r="GH167" s="4">
        <f>Tabela13[[#This Row],[V1]]-Tabela13[[#This Row],[V4]]/Tabela13[[#This Row],[V4]]</f>
        <v>-0.84375</v>
      </c>
      <c r="GI167" s="4">
        <f>Tabela13[[#This Row],[V2]]-Tabela13[[#This Row],[V1]]/Tabela13[[#This Row],[V1]]</f>
        <v>0.22222222222222232</v>
      </c>
      <c r="GJ167" s="4">
        <f>Tabela13[[#This Row],[V2]]-Tabela13[[#This Row],[V3]]/Tabela13[[#This Row],[V3]]</f>
        <v>0.22222222222222232</v>
      </c>
      <c r="GK167" s="4">
        <f>Tabela13[[#This Row],[V2]]-Tabela13[[#This Row],[V4]]/Tabela13[[#This Row],[V4]]</f>
        <v>0.22222222222222232</v>
      </c>
      <c r="GL167" s="4">
        <f t="shared" si="210"/>
        <v>0.57860531571038387</v>
      </c>
      <c r="GM167" s="4">
        <f t="shared" si="211"/>
        <v>0.68923611111111116</v>
      </c>
      <c r="GN167" s="4">
        <f t="shared" si="212"/>
        <v>0.83948781322211863</v>
      </c>
      <c r="GO167" s="3">
        <f t="shared" si="213"/>
        <v>0</v>
      </c>
      <c r="GP167" s="3">
        <v>100</v>
      </c>
      <c r="GQ167" s="3">
        <f t="shared" si="214"/>
        <v>-1</v>
      </c>
      <c r="GR167" s="3">
        <f t="shared" si="215"/>
        <v>-100</v>
      </c>
      <c r="GS167" s="34">
        <f>COUNTIF($D$2:D166,Tabela13[[#This Row],[HomeTeam]])</f>
        <v>8</v>
      </c>
      <c r="GT167" s="34">
        <f>COUNTIF($E$2:E166,Tabela13[[#This Row],[AwayTeam]])</f>
        <v>7</v>
      </c>
      <c r="GU167" s="3">
        <f>IFERROR(AVERAGEIFS($AD$2:AD166,$D$2:D166,Tabela13[[#This Row],[HomeTeam]],$GS$2:GS166,"&gt;="&amp;Tabela13[[#This Row],[Contagem_H]]-5),"")</f>
        <v>1.1235625560882885</v>
      </c>
      <c r="GV167" s="3">
        <f>IFERROR(AVERAGEIFS($G$2:G166,$E$2:E166,Tabela13[[#This Row],[AwayTeam]],$GT$2:GT166,"&gt;="&amp;Tabela13[[#This Row],[Contagem_A]]-5),"")</f>
        <v>1.6</v>
      </c>
      <c r="GW167" s="3">
        <f>IFERROR(AVERAGEIFS($GQ$2:GQ166,$D$2:D166,Tabela13[[#This Row],[HomeTeam]],$GS$2:GS166,"&gt;="&amp;Tabela13[[#This Row],[Contagem_H]]-5),"")</f>
        <v>-0.65999999999999992</v>
      </c>
    </row>
    <row r="168" spans="1:205" x14ac:dyDescent="0.25">
      <c r="A168" t="s">
        <v>127</v>
      </c>
      <c r="B168" t="s">
        <v>194</v>
      </c>
      <c r="C168" t="s">
        <v>134</v>
      </c>
      <c r="D168" t="s">
        <v>12</v>
      </c>
      <c r="E168" t="s">
        <v>15</v>
      </c>
      <c r="F168" s="3">
        <v>2</v>
      </c>
      <c r="G168" s="3">
        <v>0</v>
      </c>
      <c r="H168" s="3" t="str">
        <f t="shared" si="216"/>
        <v>H</v>
      </c>
      <c r="I168" s="3">
        <v>1.45</v>
      </c>
      <c r="J168" s="3">
        <v>5</v>
      </c>
      <c r="K168" s="3">
        <v>6</v>
      </c>
      <c r="L168" s="3">
        <v>1.57</v>
      </c>
      <c r="M168" s="3">
        <v>2.35</v>
      </c>
      <c r="N168" s="3">
        <f t="shared" si="145"/>
        <v>2</v>
      </c>
      <c r="O168" s="3">
        <f t="shared" si="146"/>
        <v>3</v>
      </c>
      <c r="P168" s="3">
        <f t="shared" si="147"/>
        <v>0</v>
      </c>
      <c r="Q168" s="3">
        <f t="shared" si="148"/>
        <v>5.6321839080459846E-2</v>
      </c>
      <c r="R168" s="3">
        <f t="shared" si="149"/>
        <v>6.2474590052852608E-2</v>
      </c>
      <c r="S168" s="3">
        <f t="shared" si="150"/>
        <v>1.5316666666666667</v>
      </c>
      <c r="T168" s="3">
        <f t="shared" si="151"/>
        <v>5.2816091954022992</v>
      </c>
      <c r="U168" s="3">
        <f t="shared" si="152"/>
        <v>6.3379310344827591</v>
      </c>
      <c r="V168" s="3">
        <f t="shared" si="153"/>
        <v>1.6584252873563221</v>
      </c>
      <c r="W168" s="3">
        <f t="shared" si="154"/>
        <v>2.4823563218390809</v>
      </c>
      <c r="X168" s="4">
        <f t="shared" si="155"/>
        <v>0.68965517241379315</v>
      </c>
      <c r="Y168" s="4">
        <f t="shared" si="156"/>
        <v>0.2</v>
      </c>
      <c r="Z168" s="4">
        <f t="shared" si="157"/>
        <v>0.16666666666666666</v>
      </c>
      <c r="AA168" s="4">
        <f t="shared" si="158"/>
        <v>0.63694267515923564</v>
      </c>
      <c r="AB168" s="4">
        <f t="shared" si="159"/>
        <v>0.42553191489361702</v>
      </c>
      <c r="AC168" s="4">
        <f t="shared" si="160"/>
        <v>1.3448275862068966</v>
      </c>
      <c r="AD168" s="4">
        <f t="shared" si="161"/>
        <v>8.3333333333333329E-2</v>
      </c>
      <c r="AE168" s="4">
        <f t="shared" si="162"/>
        <v>0.34482758620689657</v>
      </c>
      <c r="AF168" s="4">
        <f t="shared" si="163"/>
        <v>1.0833333333333333</v>
      </c>
      <c r="AG168" s="4">
        <f>IFERROR(AVERAGE(Tabela13[[#This Row],[V1]],Tabela13[[#This Row],[V2]]),"")</f>
        <v>0.71408045977011492</v>
      </c>
      <c r="AH168" s="4">
        <f>IFERROR(AVERAGE(Tabela13[[#This Row],[V1]],Tabela13[[#This Row],[V3]]),"")</f>
        <v>0.84482758620689657</v>
      </c>
      <c r="AI168" s="4">
        <f>IFERROR(AVERAGE(Tabela13[[#This Row],[V1]],Tabela13[[#This Row],[V4]]),"")</f>
        <v>1.2140804597701149</v>
      </c>
      <c r="AJ168" s="4">
        <f>IFERROR(AVERAGE(Tabela13[[#This Row],[V2]],Tabela13[[#This Row],[V1]]),"")</f>
        <v>0.71408045977011492</v>
      </c>
      <c r="AK168" s="4">
        <f>IFERROR(AVERAGE(Tabela13[[#This Row],[V2]],Tabela13[[#This Row],[V3]]),"")</f>
        <v>0.21408045977011494</v>
      </c>
      <c r="AL168" s="4">
        <f>IFERROR(AVERAGE(Tabela13[[#This Row],[V2]],Tabela13[[#This Row],[V4]]),"")</f>
        <v>0.58333333333333326</v>
      </c>
      <c r="AM168" s="4">
        <f>IFERROR(AVERAGE(Tabela13[[#This Row],[V3]],Tabela13[[#This Row],[V1]]),"")</f>
        <v>0.84482758620689657</v>
      </c>
      <c r="AN168" s="4">
        <f>IFERROR(AVERAGE(Tabela13[[#This Row],[V3]],Tabela13[[#This Row],[V2]]),"")</f>
        <v>0.21408045977011494</v>
      </c>
      <c r="AO168" s="4">
        <f>IFERROR(AVERAGE(Tabela13[[#This Row],[V3]],Tabela13[[#This Row],[V4]]),"")</f>
        <v>0.71408045977011492</v>
      </c>
      <c r="AP168" s="4">
        <f>IFERROR(AVERAGE(Tabela13[[#This Row],[V4]],Tabela13[[#This Row],[V1]]),"")</f>
        <v>1.2140804597701149</v>
      </c>
      <c r="AQ168" s="4">
        <f>IFERROR(AVERAGE(Tabela13[[#This Row],[V4]],Tabela13[[#This Row],[V2]]),"")</f>
        <v>0.58333333333333326</v>
      </c>
      <c r="AR168" s="4">
        <f>IFERROR(AVERAGE(Tabela13[[#This Row],[V4]],Tabela13[[#This Row],[V3]]),"")</f>
        <v>0.71408045977011492</v>
      </c>
      <c r="AS168" s="4">
        <f>_xlfn.STDEV.S(Tabela13[[#This Row],[V1]:[V2]])</f>
        <v>0.89201114063475406</v>
      </c>
      <c r="AT168" s="4">
        <f>_xlfn.STDEV.S(Tabela13[[#This Row],[V1]],Tabela13[[#This Row],[V3]])</f>
        <v>0.70710678118654757</v>
      </c>
      <c r="AU168" s="4">
        <f>_xlfn.STDEV.S(Tabela13[[#This Row],[V1]],Tabela13[[#This Row],[V4]])</f>
        <v>0.1849043594482061</v>
      </c>
      <c r="AV168" s="4">
        <f>_xlfn.STDEV.S(Tabela13[[#This Row],[V2]],Tabela13[[#This Row],[V1]])</f>
        <v>0.89201114063475406</v>
      </c>
      <c r="AW168" s="4">
        <f>_xlfn.STDEV.S(Tabela13[[#This Row],[V2]],Tabela13[[#This Row],[V3]])</f>
        <v>0.18490435944820643</v>
      </c>
      <c r="AX168" s="4">
        <f>_xlfn.STDEV.S(Tabela13[[#This Row],[V42]],Tabela13[[#This Row],[V44]])</f>
        <v>1.5991179218213014</v>
      </c>
      <c r="AY168" s="4">
        <f>_xlfn.STDEV.S(Tabela13[[#This Row],[V3]],Tabela13[[#This Row],[V1]])</f>
        <v>0.70710678118654757</v>
      </c>
      <c r="AZ168" s="4">
        <f>_xlfn.STDEV.S(Tabela13[[#This Row],[V3]],Tabela13[[#This Row],[V2]])</f>
        <v>0.18490435944820643</v>
      </c>
      <c r="BA168" s="4">
        <f>_xlfn.STDEV.S(Tabela13[[#This Row],[V3]],Tabela13[[#This Row],[V4]])</f>
        <v>0.52220242173834119</v>
      </c>
      <c r="BB168" s="4">
        <f>_xlfn.STDEV.S(Tabela13[[#This Row],[V4]],Tabela13[[#This Row],[V1]])</f>
        <v>0.1849043594482061</v>
      </c>
      <c r="BC168" s="4">
        <f>_xlfn.STDEV.S(Tabela13[[#This Row],[V4]],Tabela13[[#This Row],[V2]])</f>
        <v>0.70710678118654757</v>
      </c>
      <c r="BD168" s="4">
        <f>_xlfn.STDEV.S(Tabela13[[#This Row],[V4]],Tabela13[[#This Row],[V3]])</f>
        <v>0.52220242173834119</v>
      </c>
      <c r="BE168" s="4">
        <f>Tabela13[[#This Row],[V17]]/Tabela13[[#This Row],[V5]]</f>
        <v>1.2491745550941427</v>
      </c>
      <c r="BF168" s="4">
        <f>Tabela13[[#This Row],[V18]]/Tabela13[[#This Row],[V6]]</f>
        <v>0.83698353691468896</v>
      </c>
      <c r="BG168" s="4">
        <f>Tabela13[[#This Row],[V19]]/Tabela13[[#This Row],[V7]]</f>
        <v>0.15229992210171769</v>
      </c>
      <c r="BH168" s="4">
        <f>Tabela13[[#This Row],[V20]]/Tabela13[[#This Row],[V8]]</f>
        <v>1.2491745550941427</v>
      </c>
      <c r="BI168" s="4">
        <f>Tabela13[[#This Row],[V21]]/Tabela13[[#This Row],[V9]]</f>
        <v>0.86371432332853471</v>
      </c>
      <c r="BJ168" s="4">
        <f>Tabela13[[#This Row],[V22]]/Tabela13[[#This Row],[V10]]</f>
        <v>2.7413450088365172</v>
      </c>
      <c r="BK168" s="4">
        <f>Tabela13[[#This Row],[V23]]/Tabela13[[#This Row],[V11]]</f>
        <v>0.83698353691468896</v>
      </c>
      <c r="BL168" s="4">
        <f>Tabela13[[#This Row],[V24]]/Tabela13[[#This Row],[V12]]</f>
        <v>0.86371432332853471</v>
      </c>
      <c r="BM168" s="4">
        <f>Tabela13[[#This Row],[V25]]/Tabela13[[#This Row],[V13]]</f>
        <v>0.73129353225329075</v>
      </c>
      <c r="BN168" s="4">
        <f>Tabela13[[#This Row],[V26]]/Tabela13[[#This Row],[V14]]</f>
        <v>0.15229992210171769</v>
      </c>
      <c r="BO168" s="4">
        <f>Tabela13[[#This Row],[V27]]/Tabela13[[#This Row],[V15]]</f>
        <v>1.2121830534626532</v>
      </c>
      <c r="BP168" s="4">
        <f>Tabela13[[#This Row],[V28]]/Tabela13[[#This Row],[V16]]</f>
        <v>0.73129353225329075</v>
      </c>
      <c r="BQ168" s="4">
        <f>Tabela13[[#This Row],[V1]]-Tabela13[[#This Row],[V2]]</f>
        <v>1.2614942528735633</v>
      </c>
      <c r="BR168" s="4">
        <f>Tabela13[[#This Row],[V1]]-Tabela13[[#This Row],[V3]]</f>
        <v>1</v>
      </c>
      <c r="BS168" s="4">
        <f>Tabela13[[#This Row],[V1]]-Tabela13[[#This Row],[V4]]</f>
        <v>0.26149425287356332</v>
      </c>
      <c r="BT168" s="4">
        <f>Tabela13[[#This Row],[V2]]-Tabela13[[#This Row],[V1]]</f>
        <v>-1.2614942528735633</v>
      </c>
      <c r="BU168" s="4">
        <f>Tabela13[[#This Row],[V2]]-Tabela13[[#This Row],[V3]]</f>
        <v>-0.26149425287356326</v>
      </c>
      <c r="BV168" s="4">
        <f>Tabela13[[#This Row],[V2]]-Tabela13[[#This Row],[V4]]</f>
        <v>-0.99999999999999989</v>
      </c>
      <c r="BW168" s="4">
        <f>AVERAGE(Tabela13[[#This Row],[V41]],Tabela13[[#This Row],[V42]])</f>
        <v>1.1307471264367817</v>
      </c>
      <c r="BX168" s="4">
        <f>AVERAGE(Tabela13[[#This Row],[V41]],Tabela13[[#This Row],[V43]])</f>
        <v>0.76149425287356332</v>
      </c>
      <c r="BY168" s="4">
        <f>AVERAGE(Tabela13[[#This Row],[V41]],Tabela13[[#This Row],[V44]])</f>
        <v>0</v>
      </c>
      <c r="BZ168" s="4">
        <f>AVERAGE(Tabela13[[#This Row],[V41]],Tabela13[[#This Row],[V45]])</f>
        <v>0.5</v>
      </c>
      <c r="CA168" s="4">
        <f>AVERAGE(Tabela13[[#This Row],[V41]],Tabela13[[#This Row],[V46]])</f>
        <v>0.13074712643678171</v>
      </c>
      <c r="CB168" s="4">
        <f>AVERAGE(Tabela13[[#This Row],[V42]],Tabela13[[#This Row],[V41]])</f>
        <v>1.1307471264367817</v>
      </c>
      <c r="CC168" s="4">
        <f>AVERAGE(Tabela13[[#This Row],[V42]],Tabela13[[#This Row],[V43]])</f>
        <v>0.63074712643678166</v>
      </c>
      <c r="CD168" s="4">
        <f>AVERAGE(Tabela13[[#This Row],[V42]],Tabela13[[#This Row],[V44]])</f>
        <v>-0.13074712643678166</v>
      </c>
      <c r="CE168" s="4">
        <f>AVERAGE(Tabela13[[#This Row],[V42]],Tabela13[[#This Row],[V45]])</f>
        <v>0.36925287356321834</v>
      </c>
      <c r="CF168" s="4">
        <f>AVERAGE(Tabela13[[#This Row],[V42]],Tabela13[[#This Row],[V46]])</f>
        <v>0</v>
      </c>
      <c r="CG168" s="4">
        <f>AVERAGE(Tabela13[[#This Row],[V43]],Tabela13[[#This Row],[V41]])</f>
        <v>0.76149425287356332</v>
      </c>
      <c r="CH168" s="4">
        <f>AVERAGE(Tabela13[[#This Row],[V43]],Tabela13[[#This Row],[V42]])</f>
        <v>0.63074712643678166</v>
      </c>
      <c r="CI168" s="4">
        <f>AVERAGE(Tabela13[[#This Row],[V43]],Tabela13[[#This Row],[V44]])</f>
        <v>-0.5</v>
      </c>
      <c r="CJ168" s="4">
        <f>AVERAGE(Tabela13[[#This Row],[V43]],Tabela13[[#This Row],[V45]])</f>
        <v>0</v>
      </c>
      <c r="CK168" s="4">
        <f>AVERAGE(Tabela13[[#This Row],[V43]],Tabela13[[#This Row],[V46]])</f>
        <v>-0.36925287356321829</v>
      </c>
      <c r="CL168" s="4">
        <f>AVERAGE(Tabela13[[#This Row],[V44]],Tabela13[[#This Row],[V41]])</f>
        <v>0</v>
      </c>
      <c r="CM168" s="4">
        <f>AVERAGE(Tabela13[[#This Row],[V44]],Tabela13[[#This Row],[V42]])</f>
        <v>-0.13074712643678166</v>
      </c>
      <c r="CN168" s="4">
        <f>AVERAGE(Tabela13[[#This Row],[V44]],Tabela13[[#This Row],[V43]])</f>
        <v>-0.5</v>
      </c>
      <c r="CO168" s="4">
        <f>AVERAGE(Tabela13[[#This Row],[V44]],Tabela13[[#This Row],[V45]])</f>
        <v>-0.76149425287356332</v>
      </c>
      <c r="CP168" s="4">
        <f>AVERAGE(Tabela13[[#This Row],[V44]],Tabela13[[#This Row],[V46]])</f>
        <v>-1.1307471264367817</v>
      </c>
      <c r="CQ168" s="4">
        <f>AVERAGE(Tabela13[[#This Row],[V45]],Tabela13[[#This Row],[V41]])</f>
        <v>0.5</v>
      </c>
      <c r="CR168" s="4">
        <f>AVERAGE(Tabela13[[#This Row],[V45]],Tabela13[[#This Row],[V42]])</f>
        <v>0.36925287356321834</v>
      </c>
      <c r="CS168" s="4">
        <f>AVERAGE(Tabela13[[#This Row],[V45]],Tabela13[[#This Row],[V43]])</f>
        <v>0</v>
      </c>
      <c r="CT168" s="4">
        <f>AVERAGE(Tabela13[[#This Row],[V45]],Tabela13[[#This Row],[V44]])</f>
        <v>-0.76149425287356332</v>
      </c>
      <c r="CU168" s="4">
        <f>AVERAGE(Tabela13[[#This Row],[V45]],Tabela13[[#This Row],[V46]])</f>
        <v>-0.63074712643678155</v>
      </c>
      <c r="CV168" s="4">
        <f>AVERAGE(Tabela13[[#This Row],[V46]],Tabela13[[#This Row],[V41]])</f>
        <v>0.13074712643678171</v>
      </c>
      <c r="CW168" s="4">
        <f>AVERAGE(Tabela13[[#This Row],[V46]],Tabela13[[#This Row],[V42]])</f>
        <v>0</v>
      </c>
      <c r="CX168" s="4">
        <f>AVERAGE(Tabela13[[#This Row],[V46]],Tabela13[[#This Row],[V43]])</f>
        <v>-0.36925287356321829</v>
      </c>
      <c r="CY168" s="4">
        <f>AVERAGE(Tabela13[[#This Row],[V46]],Tabela13[[#This Row],[V44]])</f>
        <v>-1.1307471264367817</v>
      </c>
      <c r="CZ168" s="4">
        <f>AVERAGE(Tabela13[[#This Row],[V46]],Tabela13[[#This Row],[V45]])</f>
        <v>-0.63074712643678155</v>
      </c>
      <c r="DA168" s="3">
        <f>_xlfn.STDEV.S(Tabela13[[#This Row],[V41]],Tabela13[[#This Row],[V42]])</f>
        <v>0.1849043594482061</v>
      </c>
      <c r="DB168" s="3">
        <f>_xlfn.STDEV.S(Tabela13[[#This Row],[V41]],Tabela13[[#This Row],[V43]])</f>
        <v>0.70710678118654757</v>
      </c>
      <c r="DC168" s="3">
        <f>_xlfn.STDEV.S(Tabela13[[#This Row],[V41]],Tabela13[[#This Row],[V44]])</f>
        <v>1.7840222812695079</v>
      </c>
      <c r="DD168" s="3">
        <f>_xlfn.STDEV.S(Tabela13[[#This Row],[V41]],Tabela13[[#This Row],[V45]])</f>
        <v>1.0769155000829604</v>
      </c>
      <c r="DE168" s="3">
        <f>_xlfn.STDEV.S(Tabela13[[#This Row],[V41]],Tabela13[[#This Row],[V46]])</f>
        <v>1.5991179218213014</v>
      </c>
      <c r="DF168" s="3">
        <f>_xlfn.STDEV.S(Tabela13[[#This Row],[V42]],Tabela13[[#This Row],[V41]])</f>
        <v>0.1849043594482061</v>
      </c>
      <c r="DG168" s="3">
        <f>_xlfn.STDEV.S(Tabela13[[#This Row],[V42]],Tabela13[[#This Row],[V43]])</f>
        <v>0.52220242173834108</v>
      </c>
      <c r="DH168" s="3">
        <f>_xlfn.STDEV.S(Tabela13[[#This Row],[V42]],Tabela13[[#This Row],[V44]])</f>
        <v>1.5991179218213014</v>
      </c>
      <c r="DI168" s="3">
        <f>_xlfn.STDEV.S(Tabela13[[#This Row],[V42]],Tabela13[[#This Row],[V45]])</f>
        <v>0.89201114063475395</v>
      </c>
      <c r="DJ168" s="3">
        <f>_xlfn.STDEV.S(Tabela13[[#This Row],[V42]],Tabela13[[#This Row],[V46]])</f>
        <v>1.4142135623730949</v>
      </c>
      <c r="DK168" s="3">
        <f>_xlfn.STDEV.S(Tabela13[[#This Row],[V43]],Tabela13[[#This Row],[V41]])</f>
        <v>0.70710678118654757</v>
      </c>
      <c r="DL168" s="3">
        <f>_xlfn.STDEV.S(Tabela13[[#This Row],[V43]],Tabela13[[#This Row],[V42]])</f>
        <v>0.52220242173834108</v>
      </c>
      <c r="DM168" s="3">
        <f>_xlfn.STDEV.S(Tabela13[[#This Row],[V43]],Tabela13[[#This Row],[V44]])</f>
        <v>1.0769155000829604</v>
      </c>
      <c r="DN168" s="3">
        <f>_xlfn.STDEV.S(Tabela13[[#This Row],[V43]],Tabela13[[#This Row],[V45]])</f>
        <v>0.36980871889641287</v>
      </c>
      <c r="DO168" s="3">
        <f>_xlfn.STDEV.S(Tabela13[[#This Row],[V43]],Tabela13[[#This Row],[V46]])</f>
        <v>0.89201114063475395</v>
      </c>
      <c r="DP168" s="3">
        <f>_xlfn.STDEV.S(Tabela13[[#This Row],[V44]],Tabela13[[#This Row],[V41]])</f>
        <v>1.7840222812695079</v>
      </c>
      <c r="DQ168" s="3">
        <f>_xlfn.STDEV.S(Tabela13[[#This Row],[V44]],Tabela13[[#This Row],[V42]])</f>
        <v>1.5991179218213014</v>
      </c>
      <c r="DR168" s="3">
        <f>_xlfn.STDEV.S(Tabela13[[#This Row],[V44]],Tabela13[[#This Row],[V43]])</f>
        <v>1.0769155000829604</v>
      </c>
      <c r="DS168" s="3">
        <f>_xlfn.STDEV.S(Tabela13[[#This Row],[V44]],Tabela13[[#This Row],[V45]])</f>
        <v>0.70710678118654757</v>
      </c>
      <c r="DT168" s="3">
        <f>_xlfn.STDEV.S(Tabela13[[#This Row],[V44]],Tabela13[[#This Row],[V46]])</f>
        <v>0.1849043594482061</v>
      </c>
      <c r="DU168" s="3">
        <f>_xlfn.STDEV.S(Tabela13[[#This Row],[V45]],Tabela13[[#This Row],[V41]])</f>
        <v>1.0769155000829604</v>
      </c>
      <c r="DV168" s="3">
        <f>_xlfn.STDEV.S(Tabela13[[#This Row],[V45]],Tabela13[[#This Row],[V42]])</f>
        <v>0.89201114063475395</v>
      </c>
      <c r="DW168" s="3">
        <f>_xlfn.STDEV.S(Tabela13[[#This Row],[V45]],Tabela13[[#This Row],[V43]])</f>
        <v>0.36980871889641287</v>
      </c>
      <c r="DX168" s="3">
        <f>_xlfn.STDEV.S(Tabela13[[#This Row],[V45]],Tabela13[[#This Row],[V44]])</f>
        <v>0.70710678118654757</v>
      </c>
      <c r="DY168" s="3">
        <f>_xlfn.STDEV.S(Tabela13[[#This Row],[V45]],Tabela13[[#This Row],[V46]])</f>
        <v>0.52220242173834108</v>
      </c>
      <c r="DZ168" s="3">
        <f>_xlfn.STDEV.S(Tabela13[[#This Row],[V46]],Tabela13[[#This Row],[V41]])</f>
        <v>1.5991179218213014</v>
      </c>
      <c r="EA168" s="3">
        <f>_xlfn.STDEV.S(Tabela13[[#This Row],[V46]],Tabela13[[#This Row],[V42]])</f>
        <v>1.4142135623730949</v>
      </c>
      <c r="EB168" s="3">
        <f>_xlfn.STDEV.S(Tabela13[[#This Row],[V46]],Tabela13[[#This Row],[V43]])</f>
        <v>0.89201114063475395</v>
      </c>
      <c r="EC168" s="3">
        <f>_xlfn.STDEV.S(Tabela13[[#This Row],[V46]],Tabela13[[#This Row],[V44]])</f>
        <v>0.1849043594482061</v>
      </c>
      <c r="ED168" s="3">
        <f>_xlfn.STDEV.S(Tabela13[[#This Row],[V46]],Tabela13[[#This Row],[V45]])</f>
        <v>0.52220242173834108</v>
      </c>
      <c r="EE168" s="3">
        <f t="shared" si="164"/>
        <v>0.16352405867338177</v>
      </c>
      <c r="EF168" s="3">
        <f t="shared" si="165"/>
        <v>0.92857796170912654</v>
      </c>
      <c r="EG168" s="3" t="str">
        <f t="shared" si="166"/>
        <v/>
      </c>
      <c r="EH168" s="3">
        <f t="shared" si="167"/>
        <v>2.1538310001659209</v>
      </c>
      <c r="EI168" s="3">
        <f t="shared" si="168"/>
        <v>12.230616193270603</v>
      </c>
      <c r="EJ168" s="3">
        <f t="shared" si="169"/>
        <v>0.16352405867338177</v>
      </c>
      <c r="EK168" s="3">
        <f t="shared" si="170"/>
        <v>0.8279109009792377</v>
      </c>
      <c r="EL168" s="3">
        <f t="shared" si="171"/>
        <v>-12.230616193270608</v>
      </c>
      <c r="EM168" s="3">
        <f t="shared" si="172"/>
        <v>2.4157188866995676</v>
      </c>
      <c r="EN168" s="3" t="str">
        <f t="shared" si="173"/>
        <v/>
      </c>
      <c r="EO168" s="3">
        <f t="shared" si="174"/>
        <v>0.92857796170912654</v>
      </c>
      <c r="EP168" s="3">
        <f t="shared" si="175"/>
        <v>0.8279109009792377</v>
      </c>
      <c r="EQ168" s="3">
        <f t="shared" si="176"/>
        <v>-2.1538310001659209</v>
      </c>
      <c r="ER168" s="3" t="str">
        <f t="shared" si="177"/>
        <v/>
      </c>
      <c r="ES168" s="3" t="str">
        <f t="shared" si="178"/>
        <v/>
      </c>
      <c r="ET168" s="3" t="str">
        <f t="shared" si="179"/>
        <v/>
      </c>
      <c r="EU168" s="3" t="str">
        <f t="shared" si="180"/>
        <v/>
      </c>
      <c r="EV168" s="3">
        <f t="shared" si="181"/>
        <v>-2.1538310001659209</v>
      </c>
      <c r="EW168" s="3">
        <f t="shared" si="182"/>
        <v>-0.92857796170912654</v>
      </c>
      <c r="EX168" s="3">
        <f t="shared" si="183"/>
        <v>-0.16352405867338177</v>
      </c>
      <c r="EY168" s="3">
        <f t="shared" si="184"/>
        <v>2.1538310001659209</v>
      </c>
      <c r="EZ168" s="3">
        <f t="shared" si="185"/>
        <v>2.4157188866995676</v>
      </c>
      <c r="FA168" s="3" t="str">
        <f t="shared" si="186"/>
        <v/>
      </c>
      <c r="FB168" s="3">
        <f t="shared" si="187"/>
        <v>-0.92857796170912654</v>
      </c>
      <c r="FC168" s="3">
        <f t="shared" si="188"/>
        <v>-0.82791090097923792</v>
      </c>
      <c r="FD168" s="3">
        <f t="shared" si="189"/>
        <v>12.230616193270603</v>
      </c>
      <c r="FE168" s="3" t="str">
        <f t="shared" si="190"/>
        <v/>
      </c>
      <c r="FF168" s="3">
        <f t="shared" si="191"/>
        <v>-2.415718886699568</v>
      </c>
      <c r="FG168" s="3">
        <f t="shared" si="192"/>
        <v>-0.16352405867338177</v>
      </c>
      <c r="FH168" s="3">
        <f t="shared" si="193"/>
        <v>-0.82791090097923792</v>
      </c>
      <c r="FI168" s="4">
        <f t="shared" si="194"/>
        <v>0.33333333333333331</v>
      </c>
      <c r="FJ168" s="4">
        <f t="shared" si="195"/>
        <v>0</v>
      </c>
      <c r="FK168" s="4">
        <f t="shared" si="196"/>
        <v>2.1479869423286182</v>
      </c>
      <c r="FL168" s="4">
        <f t="shared" si="197"/>
        <v>0.66267682263329697</v>
      </c>
      <c r="FM168" s="4">
        <f>Tabela13[[#This Row],[V139]]-Tabela13[[#This Row],[V140]]</f>
        <v>1.4853101196953213</v>
      </c>
      <c r="FN168" s="4">
        <f>Tabela13[[#This Row],[V1]]-Tabela13[[#This Row],[V2]]/2</f>
        <v>1.3031609195402298</v>
      </c>
      <c r="FO168" s="4">
        <f>Tabela13[[#This Row],[V1]]-Tabela13[[#This Row],[V3]]/2</f>
        <v>1.1724137931034484</v>
      </c>
      <c r="FP168" s="4">
        <f>Tabela13[[#This Row],[V1]]-Tabela13[[#This Row],[V4]]/2</f>
        <v>0.80316091954022995</v>
      </c>
      <c r="FQ168" s="4">
        <f>Tabela13[[#This Row],[V2]]-Tabela13[[#This Row],[V1]]/2</f>
        <v>-0.58908045977011492</v>
      </c>
      <c r="FR168" s="4">
        <f>Tabela13[[#This Row],[V2]]-Tabela13[[#This Row],[V3]]/2</f>
        <v>-8.9080459770114959E-2</v>
      </c>
      <c r="FS168" s="4">
        <f>Tabela13[[#This Row],[V2]]-Tabela13[[#This Row],[V4]]/2</f>
        <v>-0.45833333333333331</v>
      </c>
      <c r="FT168" s="4">
        <f t="shared" si="198"/>
        <v>0.91627397077389283</v>
      </c>
      <c r="FU168" s="4">
        <f t="shared" si="199"/>
        <v>0.86459723436689984</v>
      </c>
      <c r="FV168" s="4">
        <f t="shared" si="200"/>
        <v>0.67666536252111864</v>
      </c>
      <c r="FW168" s="4">
        <f t="shared" si="201"/>
        <v>-0.53235173476362474</v>
      </c>
      <c r="FX168" s="4">
        <f t="shared" si="202"/>
        <v>-8.8845947754657137E-2</v>
      </c>
      <c r="FY168" s="4">
        <f t="shared" si="203"/>
        <v>-0.42976227909668852</v>
      </c>
      <c r="FZ168" s="4">
        <f t="shared" si="204"/>
        <v>164.92931473930071</v>
      </c>
      <c r="GA168" s="4">
        <f t="shared" si="205"/>
        <v>155.62750218604197</v>
      </c>
      <c r="GB168" s="4">
        <f t="shared" si="206"/>
        <v>121.79976525380135</v>
      </c>
      <c r="GC168" s="4">
        <f t="shared" si="207"/>
        <v>-95.823312257452443</v>
      </c>
      <c r="GD168" s="4">
        <f t="shared" si="208"/>
        <v>-15.992270595838285</v>
      </c>
      <c r="GE168" s="4">
        <f t="shared" si="209"/>
        <v>-77.357210237403933</v>
      </c>
      <c r="GF168" s="4">
        <f>Tabela13[[#This Row],[V1]]-Tabela13[[#This Row],[V2]]/Tabela13[[#This Row],[V2]]</f>
        <v>0.34482758620689657</v>
      </c>
      <c r="GG168" s="4">
        <f>Tabela13[[#This Row],[V1]]-Tabela13[[#This Row],[V3]]/Tabela13[[#This Row],[V3]]</f>
        <v>0.34482758620689657</v>
      </c>
      <c r="GH168" s="4">
        <f>Tabela13[[#This Row],[V1]]-Tabela13[[#This Row],[V4]]/Tabela13[[#This Row],[V4]]</f>
        <v>0.34482758620689657</v>
      </c>
      <c r="GI168" s="4">
        <f>Tabela13[[#This Row],[V2]]-Tabela13[[#This Row],[V1]]/Tabela13[[#This Row],[V1]]</f>
        <v>-0.91666666666666663</v>
      </c>
      <c r="GJ168" s="4">
        <f>Tabela13[[#This Row],[V2]]-Tabela13[[#This Row],[V3]]/Tabela13[[#This Row],[V3]]</f>
        <v>-0.91666666666666663</v>
      </c>
      <c r="GK168" s="4">
        <f>Tabela13[[#This Row],[V2]]-Tabela13[[#This Row],[V4]]/Tabela13[[#This Row],[V4]]</f>
        <v>-0.91666666666666663</v>
      </c>
      <c r="GL168" s="4">
        <f t="shared" si="210"/>
        <v>0.5967632820155474</v>
      </c>
      <c r="GM168" s="4">
        <f t="shared" si="211"/>
        <v>0.71408045977011492</v>
      </c>
      <c r="GN168" s="4">
        <f t="shared" si="212"/>
        <v>0.83570874101171233</v>
      </c>
      <c r="GO168" s="3">
        <f t="shared" si="213"/>
        <v>1</v>
      </c>
      <c r="GP168" s="3">
        <v>100</v>
      </c>
      <c r="GQ168" s="3">
        <f t="shared" si="214"/>
        <v>0.44999999999999996</v>
      </c>
      <c r="GR168" s="3">
        <f t="shared" si="215"/>
        <v>44.999999999999993</v>
      </c>
      <c r="GS168" s="34">
        <f>COUNTIF($D$2:D167,Tabela13[[#This Row],[HomeTeam]])</f>
        <v>8</v>
      </c>
      <c r="GT168" s="34">
        <f>COUNTIF($E$2:E167,Tabela13[[#This Row],[AwayTeam]])</f>
        <v>7</v>
      </c>
      <c r="GU168" s="3">
        <f>IFERROR(AVERAGEIFS($AD$2:AD167,$D$2:D167,Tabela13[[#This Row],[HomeTeam]],$GS$2:GS167,"&gt;="&amp;Tabela13[[#This Row],[Contagem_H]]-5),"")</f>
        <v>0.4821321160042964</v>
      </c>
      <c r="GV168" s="3">
        <f>IFERROR(AVERAGEIFS($G$2:G167,$E$2:E167,Tabela13[[#This Row],[AwayTeam]],$GT$2:GT167,"&gt;="&amp;Tabela13[[#This Row],[Contagem_A]]-5),"")</f>
        <v>1.6</v>
      </c>
      <c r="GW168" s="3">
        <f>IFERROR(AVERAGEIFS($GQ$2:GQ167,$D$2:D167,Tabela13[[#This Row],[HomeTeam]],$GS$2:GS167,"&gt;="&amp;Tabela13[[#This Row],[Contagem_H]]-5),"")</f>
        <v>0.28999999999999992</v>
      </c>
    </row>
    <row r="169" spans="1:205" x14ac:dyDescent="0.25">
      <c r="A169" t="s">
        <v>127</v>
      </c>
      <c r="B169" t="s">
        <v>194</v>
      </c>
      <c r="C169" t="s">
        <v>134</v>
      </c>
      <c r="D169" t="s">
        <v>22</v>
      </c>
      <c r="E169" t="s">
        <v>21</v>
      </c>
      <c r="F169" s="3">
        <v>1</v>
      </c>
      <c r="G169" s="3">
        <v>2</v>
      </c>
      <c r="H169" s="3" t="str">
        <f t="shared" si="216"/>
        <v>A</v>
      </c>
      <c r="I169" s="3">
        <v>3</v>
      </c>
      <c r="J169" s="3">
        <v>3.4</v>
      </c>
      <c r="K169" s="3">
        <v>2.25</v>
      </c>
      <c r="L169" s="3">
        <v>1.98</v>
      </c>
      <c r="M169" s="3">
        <v>1.92</v>
      </c>
      <c r="N169" s="3">
        <f t="shared" si="145"/>
        <v>3</v>
      </c>
      <c r="O169" s="3">
        <f t="shared" si="146"/>
        <v>0</v>
      </c>
      <c r="P169" s="3">
        <f t="shared" si="147"/>
        <v>3</v>
      </c>
      <c r="Q169" s="3">
        <f t="shared" si="148"/>
        <v>7.1895424836601274E-2</v>
      </c>
      <c r="R169" s="3">
        <f t="shared" si="149"/>
        <v>2.5883838383838453E-2</v>
      </c>
      <c r="S169" s="3">
        <f t="shared" si="150"/>
        <v>3.215686274509804</v>
      </c>
      <c r="T169" s="3">
        <f t="shared" si="151"/>
        <v>3.6444444444444444</v>
      </c>
      <c r="U169" s="3">
        <f t="shared" si="152"/>
        <v>2.4117647058823528</v>
      </c>
      <c r="V169" s="3">
        <f t="shared" si="153"/>
        <v>2.1223529411764703</v>
      </c>
      <c r="W169" s="3">
        <f t="shared" si="154"/>
        <v>2.0580392156862746</v>
      </c>
      <c r="X169" s="4">
        <f t="shared" si="155"/>
        <v>0.33333333333333331</v>
      </c>
      <c r="Y169" s="4">
        <f t="shared" si="156"/>
        <v>0.29411764705882354</v>
      </c>
      <c r="Z169" s="4">
        <f t="shared" si="157"/>
        <v>0.44444444444444442</v>
      </c>
      <c r="AA169" s="4">
        <f t="shared" si="158"/>
        <v>0.50505050505050508</v>
      </c>
      <c r="AB169" s="4">
        <f t="shared" si="159"/>
        <v>0.52083333333333337</v>
      </c>
      <c r="AC169" s="4">
        <f t="shared" si="160"/>
        <v>0.66666666666666663</v>
      </c>
      <c r="AD169" s="4">
        <f t="shared" si="161"/>
        <v>1.2222222222222223</v>
      </c>
      <c r="AE169" s="4">
        <f t="shared" si="162"/>
        <v>1.1666666666666667</v>
      </c>
      <c r="AF169" s="4">
        <f t="shared" si="163"/>
        <v>0.72222222222222221</v>
      </c>
      <c r="AG169" s="4">
        <f>IFERROR(AVERAGE(Tabela13[[#This Row],[V1]],Tabela13[[#This Row],[V2]]),"")</f>
        <v>0.94444444444444442</v>
      </c>
      <c r="AH169" s="4">
        <f>IFERROR(AVERAGE(Tabela13[[#This Row],[V1]],Tabela13[[#This Row],[V3]]),"")</f>
        <v>0.91666666666666674</v>
      </c>
      <c r="AI169" s="4">
        <f>IFERROR(AVERAGE(Tabela13[[#This Row],[V1]],Tabela13[[#This Row],[V4]]),"")</f>
        <v>0.69444444444444442</v>
      </c>
      <c r="AJ169" s="4">
        <f>IFERROR(AVERAGE(Tabela13[[#This Row],[V2]],Tabela13[[#This Row],[V1]]),"")</f>
        <v>0.94444444444444442</v>
      </c>
      <c r="AK169" s="4">
        <f>IFERROR(AVERAGE(Tabela13[[#This Row],[V2]],Tabela13[[#This Row],[V3]]),"")</f>
        <v>1.1944444444444446</v>
      </c>
      <c r="AL169" s="4">
        <f>IFERROR(AVERAGE(Tabela13[[#This Row],[V2]],Tabela13[[#This Row],[V4]]),"")</f>
        <v>0.97222222222222232</v>
      </c>
      <c r="AM169" s="4">
        <f>IFERROR(AVERAGE(Tabela13[[#This Row],[V3]],Tabela13[[#This Row],[V1]]),"")</f>
        <v>0.91666666666666674</v>
      </c>
      <c r="AN169" s="4">
        <f>IFERROR(AVERAGE(Tabela13[[#This Row],[V3]],Tabela13[[#This Row],[V2]]),"")</f>
        <v>1.1944444444444446</v>
      </c>
      <c r="AO169" s="4">
        <f>IFERROR(AVERAGE(Tabela13[[#This Row],[V3]],Tabela13[[#This Row],[V4]]),"")</f>
        <v>0.94444444444444442</v>
      </c>
      <c r="AP169" s="4">
        <f>IFERROR(AVERAGE(Tabela13[[#This Row],[V4]],Tabela13[[#This Row],[V1]]),"")</f>
        <v>0.69444444444444442</v>
      </c>
      <c r="AQ169" s="4">
        <f>IFERROR(AVERAGE(Tabela13[[#This Row],[V4]],Tabela13[[#This Row],[V2]]),"")</f>
        <v>0.97222222222222232</v>
      </c>
      <c r="AR169" s="4">
        <f>IFERROR(AVERAGE(Tabela13[[#This Row],[V4]],Tabela13[[#This Row],[V3]]),"")</f>
        <v>0.94444444444444442</v>
      </c>
      <c r="AS169" s="4">
        <f>_xlfn.STDEV.S(Tabela13[[#This Row],[V1]:[V2]])</f>
        <v>0.39283710065919336</v>
      </c>
      <c r="AT169" s="4">
        <f>_xlfn.STDEV.S(Tabela13[[#This Row],[V1]],Tabela13[[#This Row],[V3]])</f>
        <v>0.35355339059327379</v>
      </c>
      <c r="AU169" s="4">
        <f>_xlfn.STDEV.S(Tabela13[[#This Row],[V1]],Tabela13[[#This Row],[V4]])</f>
        <v>3.9283710065919325E-2</v>
      </c>
      <c r="AV169" s="4">
        <f>_xlfn.STDEV.S(Tabela13[[#This Row],[V2]],Tabela13[[#This Row],[V1]])</f>
        <v>0.39283710065919336</v>
      </c>
      <c r="AW169" s="4">
        <f>_xlfn.STDEV.S(Tabela13[[#This Row],[V2]],Tabela13[[#This Row],[V3]])</f>
        <v>3.9283710065919325E-2</v>
      </c>
      <c r="AX169" s="4">
        <f>_xlfn.STDEV.S(Tabela13[[#This Row],[V42]],Tabela13[[#This Row],[V44]])</f>
        <v>0.74639049125246704</v>
      </c>
      <c r="AY169" s="4">
        <f>_xlfn.STDEV.S(Tabela13[[#This Row],[V3]],Tabela13[[#This Row],[V1]])</f>
        <v>0.35355339059327379</v>
      </c>
      <c r="AZ169" s="4">
        <f>_xlfn.STDEV.S(Tabela13[[#This Row],[V3]],Tabela13[[#This Row],[V2]])</f>
        <v>3.9283710065919325E-2</v>
      </c>
      <c r="BA169" s="4">
        <f>_xlfn.STDEV.S(Tabela13[[#This Row],[V3]],Tabela13[[#This Row],[V4]])</f>
        <v>0.31426968052735516</v>
      </c>
      <c r="BB169" s="4">
        <f>_xlfn.STDEV.S(Tabela13[[#This Row],[V4]],Tabela13[[#This Row],[V1]])</f>
        <v>3.9283710065919325E-2</v>
      </c>
      <c r="BC169" s="4">
        <f>_xlfn.STDEV.S(Tabela13[[#This Row],[V4]],Tabela13[[#This Row],[V2]])</f>
        <v>0.35355339059327379</v>
      </c>
      <c r="BD169" s="4">
        <f>_xlfn.STDEV.S(Tabela13[[#This Row],[V4]],Tabela13[[#This Row],[V3]])</f>
        <v>0.31426968052735516</v>
      </c>
      <c r="BE169" s="4">
        <f>Tabela13[[#This Row],[V17]]/Tabela13[[#This Row],[V5]]</f>
        <v>0.41594516540385179</v>
      </c>
      <c r="BF169" s="4">
        <f>Tabela13[[#This Row],[V18]]/Tabela13[[#This Row],[V6]]</f>
        <v>0.38569460791993498</v>
      </c>
      <c r="BG169" s="4">
        <f>Tabela13[[#This Row],[V19]]/Tabela13[[#This Row],[V7]]</f>
        <v>5.6568542494923831E-2</v>
      </c>
      <c r="BH169" s="4">
        <f>Tabela13[[#This Row],[V20]]/Tabela13[[#This Row],[V8]]</f>
        <v>0.41594516540385179</v>
      </c>
      <c r="BI169" s="4">
        <f>Tabela13[[#This Row],[V21]]/Tabela13[[#This Row],[V9]]</f>
        <v>3.2888687497048728E-2</v>
      </c>
      <c r="BJ169" s="4">
        <f>Tabela13[[#This Row],[V22]]/Tabela13[[#This Row],[V10]]</f>
        <v>0.76771593385968029</v>
      </c>
      <c r="BK169" s="4">
        <f>Tabela13[[#This Row],[V23]]/Tabela13[[#This Row],[V11]]</f>
        <v>0.38569460791993498</v>
      </c>
      <c r="BL169" s="4">
        <f>Tabela13[[#This Row],[V24]]/Tabela13[[#This Row],[V12]]</f>
        <v>3.2888687497048728E-2</v>
      </c>
      <c r="BM169" s="4">
        <f>Tabela13[[#This Row],[V25]]/Tabela13[[#This Row],[V13]]</f>
        <v>0.33275613232308193</v>
      </c>
      <c r="BN169" s="4">
        <f>Tabela13[[#This Row],[V26]]/Tabela13[[#This Row],[V14]]</f>
        <v>5.6568542494923831E-2</v>
      </c>
      <c r="BO169" s="4">
        <f>Tabela13[[#This Row],[V27]]/Tabela13[[#This Row],[V15]]</f>
        <v>0.36365491603879585</v>
      </c>
      <c r="BP169" s="4">
        <f>Tabela13[[#This Row],[V28]]/Tabela13[[#This Row],[V16]]</f>
        <v>0.33275613232308193</v>
      </c>
      <c r="BQ169" s="4">
        <f>Tabela13[[#This Row],[V1]]-Tabela13[[#This Row],[V2]]</f>
        <v>-0.55555555555555569</v>
      </c>
      <c r="BR169" s="4">
        <f>Tabela13[[#This Row],[V1]]-Tabela13[[#This Row],[V3]]</f>
        <v>-0.50000000000000011</v>
      </c>
      <c r="BS169" s="4">
        <f>Tabela13[[#This Row],[V1]]-Tabela13[[#This Row],[V4]]</f>
        <v>-5.555555555555558E-2</v>
      </c>
      <c r="BT169" s="4">
        <f>Tabela13[[#This Row],[V2]]-Tabela13[[#This Row],[V1]]</f>
        <v>0.55555555555555569</v>
      </c>
      <c r="BU169" s="4">
        <f>Tabela13[[#This Row],[V2]]-Tabela13[[#This Row],[V3]]</f>
        <v>5.555555555555558E-2</v>
      </c>
      <c r="BV169" s="4">
        <f>Tabela13[[#This Row],[V2]]-Tabela13[[#This Row],[V4]]</f>
        <v>0.50000000000000011</v>
      </c>
      <c r="BW169" s="4">
        <f>AVERAGE(Tabela13[[#This Row],[V41]],Tabela13[[#This Row],[V42]])</f>
        <v>-0.5277777777777779</v>
      </c>
      <c r="BX169" s="4">
        <f>AVERAGE(Tabela13[[#This Row],[V41]],Tabela13[[#This Row],[V43]])</f>
        <v>-0.30555555555555564</v>
      </c>
      <c r="BY169" s="4">
        <f>AVERAGE(Tabela13[[#This Row],[V41]],Tabela13[[#This Row],[V44]])</f>
        <v>0</v>
      </c>
      <c r="BZ169" s="4">
        <f>AVERAGE(Tabela13[[#This Row],[V41]],Tabela13[[#This Row],[V45]])</f>
        <v>-0.25000000000000006</v>
      </c>
      <c r="CA169" s="4">
        <f>AVERAGE(Tabela13[[#This Row],[V41]],Tabela13[[#This Row],[V46]])</f>
        <v>-2.777777777777779E-2</v>
      </c>
      <c r="CB169" s="4">
        <f>AVERAGE(Tabela13[[#This Row],[V42]],Tabela13[[#This Row],[V41]])</f>
        <v>-0.5277777777777779</v>
      </c>
      <c r="CC169" s="4">
        <f>AVERAGE(Tabela13[[#This Row],[V42]],Tabela13[[#This Row],[V43]])</f>
        <v>-0.27777777777777785</v>
      </c>
      <c r="CD169" s="4">
        <f>AVERAGE(Tabela13[[#This Row],[V42]],Tabela13[[#This Row],[V44]])</f>
        <v>2.777777777777779E-2</v>
      </c>
      <c r="CE169" s="4">
        <f>AVERAGE(Tabela13[[#This Row],[V42]],Tabela13[[#This Row],[V45]])</f>
        <v>-0.22222222222222227</v>
      </c>
      <c r="CF169" s="4">
        <f>AVERAGE(Tabela13[[#This Row],[V42]],Tabela13[[#This Row],[V46]])</f>
        <v>0</v>
      </c>
      <c r="CG169" s="4">
        <f>AVERAGE(Tabela13[[#This Row],[V43]],Tabela13[[#This Row],[V41]])</f>
        <v>-0.30555555555555564</v>
      </c>
      <c r="CH169" s="4">
        <f>AVERAGE(Tabela13[[#This Row],[V43]],Tabela13[[#This Row],[V42]])</f>
        <v>-0.27777777777777785</v>
      </c>
      <c r="CI169" s="4">
        <f>AVERAGE(Tabela13[[#This Row],[V43]],Tabela13[[#This Row],[V44]])</f>
        <v>0.25000000000000006</v>
      </c>
      <c r="CJ169" s="4">
        <f>AVERAGE(Tabela13[[#This Row],[V43]],Tabela13[[#This Row],[V45]])</f>
        <v>0</v>
      </c>
      <c r="CK169" s="4">
        <f>AVERAGE(Tabela13[[#This Row],[V43]],Tabela13[[#This Row],[V46]])</f>
        <v>0.22222222222222227</v>
      </c>
      <c r="CL169" s="4">
        <f>AVERAGE(Tabela13[[#This Row],[V44]],Tabela13[[#This Row],[V41]])</f>
        <v>0</v>
      </c>
      <c r="CM169" s="4">
        <f>AVERAGE(Tabela13[[#This Row],[V44]],Tabela13[[#This Row],[V42]])</f>
        <v>2.777777777777779E-2</v>
      </c>
      <c r="CN169" s="4">
        <f>AVERAGE(Tabela13[[#This Row],[V44]],Tabela13[[#This Row],[V43]])</f>
        <v>0.25000000000000006</v>
      </c>
      <c r="CO169" s="4">
        <f>AVERAGE(Tabela13[[#This Row],[V44]],Tabela13[[#This Row],[V45]])</f>
        <v>0.30555555555555564</v>
      </c>
      <c r="CP169" s="4">
        <f>AVERAGE(Tabela13[[#This Row],[V44]],Tabela13[[#This Row],[V46]])</f>
        <v>0.5277777777777779</v>
      </c>
      <c r="CQ169" s="4">
        <f>AVERAGE(Tabela13[[#This Row],[V45]],Tabela13[[#This Row],[V41]])</f>
        <v>-0.25000000000000006</v>
      </c>
      <c r="CR169" s="4">
        <f>AVERAGE(Tabela13[[#This Row],[V45]],Tabela13[[#This Row],[V42]])</f>
        <v>-0.22222222222222227</v>
      </c>
      <c r="CS169" s="4">
        <f>AVERAGE(Tabela13[[#This Row],[V45]],Tabela13[[#This Row],[V43]])</f>
        <v>0</v>
      </c>
      <c r="CT169" s="4">
        <f>AVERAGE(Tabela13[[#This Row],[V45]],Tabela13[[#This Row],[V44]])</f>
        <v>0.30555555555555564</v>
      </c>
      <c r="CU169" s="4">
        <f>AVERAGE(Tabela13[[#This Row],[V45]],Tabela13[[#This Row],[V46]])</f>
        <v>0.27777777777777785</v>
      </c>
      <c r="CV169" s="4">
        <f>AVERAGE(Tabela13[[#This Row],[V46]],Tabela13[[#This Row],[V41]])</f>
        <v>-2.777777777777779E-2</v>
      </c>
      <c r="CW169" s="4">
        <f>AVERAGE(Tabela13[[#This Row],[V46]],Tabela13[[#This Row],[V42]])</f>
        <v>0</v>
      </c>
      <c r="CX169" s="4">
        <f>AVERAGE(Tabela13[[#This Row],[V46]],Tabela13[[#This Row],[V43]])</f>
        <v>0.22222222222222227</v>
      </c>
      <c r="CY169" s="4">
        <f>AVERAGE(Tabela13[[#This Row],[V46]],Tabela13[[#This Row],[V44]])</f>
        <v>0.5277777777777779</v>
      </c>
      <c r="CZ169" s="4">
        <f>AVERAGE(Tabela13[[#This Row],[V46]],Tabela13[[#This Row],[V45]])</f>
        <v>0.27777777777777785</v>
      </c>
      <c r="DA169" s="3">
        <f>_xlfn.STDEV.S(Tabela13[[#This Row],[V41]],Tabela13[[#This Row],[V42]])</f>
        <v>3.9283710065919325E-2</v>
      </c>
      <c r="DB169" s="3">
        <f>_xlfn.STDEV.S(Tabela13[[#This Row],[V41]],Tabela13[[#This Row],[V43]])</f>
        <v>0.35355339059327384</v>
      </c>
      <c r="DC169" s="3">
        <f>_xlfn.STDEV.S(Tabela13[[#This Row],[V41]],Tabela13[[#This Row],[V44]])</f>
        <v>0.78567420131838628</v>
      </c>
      <c r="DD169" s="3">
        <f>_xlfn.STDEV.S(Tabela13[[#This Row],[V41]],Tabela13[[#This Row],[V45]])</f>
        <v>0.43212081072511249</v>
      </c>
      <c r="DE169" s="3">
        <f>_xlfn.STDEV.S(Tabela13[[#This Row],[V41]],Tabela13[[#This Row],[V46]])</f>
        <v>0.74639049125246704</v>
      </c>
      <c r="DF169" s="3">
        <f>_xlfn.STDEV.S(Tabela13[[#This Row],[V42]],Tabela13[[#This Row],[V41]])</f>
        <v>3.9283710065919325E-2</v>
      </c>
      <c r="DG169" s="3">
        <f>_xlfn.STDEV.S(Tabela13[[#This Row],[V42]],Tabela13[[#This Row],[V43]])</f>
        <v>0.31426968052735454</v>
      </c>
      <c r="DH169" s="3">
        <f>_xlfn.STDEV.S(Tabela13[[#This Row],[V42]],Tabela13[[#This Row],[V44]])</f>
        <v>0.74639049125246704</v>
      </c>
      <c r="DI169" s="3">
        <f>_xlfn.STDEV.S(Tabela13[[#This Row],[V42]],Tabela13[[#This Row],[V45]])</f>
        <v>0.39283710065919314</v>
      </c>
      <c r="DJ169" s="3">
        <f>_xlfn.STDEV.S(Tabela13[[#This Row],[V42]],Tabela13[[#This Row],[V46]])</f>
        <v>0.70710678118654768</v>
      </c>
      <c r="DK169" s="3">
        <f>_xlfn.STDEV.S(Tabela13[[#This Row],[V43]],Tabela13[[#This Row],[V41]])</f>
        <v>0.35355339059327384</v>
      </c>
      <c r="DL169" s="3">
        <f>_xlfn.STDEV.S(Tabela13[[#This Row],[V43]],Tabela13[[#This Row],[V42]])</f>
        <v>0.31426968052735454</v>
      </c>
      <c r="DM169" s="3">
        <f>_xlfn.STDEV.S(Tabela13[[#This Row],[V43]],Tabela13[[#This Row],[V44]])</f>
        <v>0.43212081072511249</v>
      </c>
      <c r="DN169" s="3">
        <f>_xlfn.STDEV.S(Tabela13[[#This Row],[V43]],Tabela13[[#This Row],[V45]])</f>
        <v>7.856742013183865E-2</v>
      </c>
      <c r="DO169" s="3">
        <f>_xlfn.STDEV.S(Tabela13[[#This Row],[V43]],Tabela13[[#This Row],[V46]])</f>
        <v>0.39283710065919314</v>
      </c>
      <c r="DP169" s="3">
        <f>_xlfn.STDEV.S(Tabela13[[#This Row],[V44]],Tabela13[[#This Row],[V41]])</f>
        <v>0.78567420131838628</v>
      </c>
      <c r="DQ169" s="3">
        <f>_xlfn.STDEV.S(Tabela13[[#This Row],[V44]],Tabela13[[#This Row],[V42]])</f>
        <v>0.74639049125246704</v>
      </c>
      <c r="DR169" s="3">
        <f>_xlfn.STDEV.S(Tabela13[[#This Row],[V44]],Tabela13[[#This Row],[V43]])</f>
        <v>0.43212081072511249</v>
      </c>
      <c r="DS169" s="3">
        <f>_xlfn.STDEV.S(Tabela13[[#This Row],[V44]],Tabela13[[#This Row],[V45]])</f>
        <v>0.35355339059327384</v>
      </c>
      <c r="DT169" s="3">
        <f>_xlfn.STDEV.S(Tabela13[[#This Row],[V44]],Tabela13[[#This Row],[V46]])</f>
        <v>3.9283710065919325E-2</v>
      </c>
      <c r="DU169" s="3">
        <f>_xlfn.STDEV.S(Tabela13[[#This Row],[V45]],Tabela13[[#This Row],[V41]])</f>
        <v>0.43212081072511249</v>
      </c>
      <c r="DV169" s="3">
        <f>_xlfn.STDEV.S(Tabela13[[#This Row],[V45]],Tabela13[[#This Row],[V42]])</f>
        <v>0.39283710065919314</v>
      </c>
      <c r="DW169" s="3">
        <f>_xlfn.STDEV.S(Tabela13[[#This Row],[V45]],Tabela13[[#This Row],[V43]])</f>
        <v>7.856742013183865E-2</v>
      </c>
      <c r="DX169" s="3">
        <f>_xlfn.STDEV.S(Tabela13[[#This Row],[V45]],Tabela13[[#This Row],[V44]])</f>
        <v>0.35355339059327384</v>
      </c>
      <c r="DY169" s="3">
        <f>_xlfn.STDEV.S(Tabela13[[#This Row],[V45]],Tabela13[[#This Row],[V46]])</f>
        <v>0.31426968052735454</v>
      </c>
      <c r="DZ169" s="3">
        <f>_xlfn.STDEV.S(Tabela13[[#This Row],[V46]],Tabela13[[#This Row],[V41]])</f>
        <v>0.74639049125246704</v>
      </c>
      <c r="EA169" s="3">
        <f>_xlfn.STDEV.S(Tabela13[[#This Row],[V46]],Tabela13[[#This Row],[V42]])</f>
        <v>0.70710678118654768</v>
      </c>
      <c r="EB169" s="3">
        <f>_xlfn.STDEV.S(Tabela13[[#This Row],[V46]],Tabela13[[#This Row],[V43]])</f>
        <v>0.39283710065919314</v>
      </c>
      <c r="EC169" s="3">
        <f>_xlfn.STDEV.S(Tabela13[[#This Row],[V46]],Tabela13[[#This Row],[V44]])</f>
        <v>3.9283710065919325E-2</v>
      </c>
      <c r="ED169" s="3">
        <f>_xlfn.STDEV.S(Tabela13[[#This Row],[V46]],Tabela13[[#This Row],[V45]])</f>
        <v>0.31426968052735454</v>
      </c>
      <c r="EE169" s="3">
        <f t="shared" si="164"/>
        <v>-7.443229275647871E-2</v>
      </c>
      <c r="EF169" s="3">
        <f t="shared" si="165"/>
        <v>-1.1570838237598049</v>
      </c>
      <c r="EG169" s="3" t="str">
        <f t="shared" si="166"/>
        <v/>
      </c>
      <c r="EH169" s="3">
        <f t="shared" si="167"/>
        <v>-1.7284832429004495</v>
      </c>
      <c r="EI169" s="3">
        <f t="shared" si="168"/>
        <v>-26.870057685088803</v>
      </c>
      <c r="EJ169" s="3">
        <f t="shared" si="169"/>
        <v>-7.443229275647871E-2</v>
      </c>
      <c r="EK169" s="3">
        <f t="shared" si="170"/>
        <v>-1.131370849898476</v>
      </c>
      <c r="EL169" s="3">
        <f t="shared" si="171"/>
        <v>26.870057685088803</v>
      </c>
      <c r="EM169" s="3">
        <f t="shared" si="172"/>
        <v>-1.7677669529663689</v>
      </c>
      <c r="EN169" s="3" t="str">
        <f t="shared" si="173"/>
        <v/>
      </c>
      <c r="EO169" s="3">
        <f t="shared" si="174"/>
        <v>-1.1570838237598049</v>
      </c>
      <c r="EP169" s="3">
        <f t="shared" si="175"/>
        <v>-1.131370849898476</v>
      </c>
      <c r="EQ169" s="3">
        <f t="shared" si="176"/>
        <v>1.7284832429004495</v>
      </c>
      <c r="ER169" s="3" t="str">
        <f t="shared" si="177"/>
        <v/>
      </c>
      <c r="ES169" s="3" t="str">
        <f t="shared" si="178"/>
        <v/>
      </c>
      <c r="ET169" s="3" t="str">
        <f t="shared" si="179"/>
        <v/>
      </c>
      <c r="EU169" s="3" t="str">
        <f t="shared" si="180"/>
        <v/>
      </c>
      <c r="EV169" s="3">
        <f t="shared" si="181"/>
        <v>1.7284832429004495</v>
      </c>
      <c r="EW169" s="3">
        <f t="shared" si="182"/>
        <v>1.1570838237598049</v>
      </c>
      <c r="EX169" s="3">
        <f t="shared" si="183"/>
        <v>7.443229275647871E-2</v>
      </c>
      <c r="EY169" s="3">
        <f t="shared" si="184"/>
        <v>-1.7284832429004495</v>
      </c>
      <c r="EZ169" s="3">
        <f t="shared" si="185"/>
        <v>-1.7677669529663689</v>
      </c>
      <c r="FA169" s="3" t="str">
        <f t="shared" si="186"/>
        <v/>
      </c>
      <c r="FB169" s="3">
        <f t="shared" si="187"/>
        <v>1.1570838237598049</v>
      </c>
      <c r="FC169" s="3">
        <f t="shared" si="188"/>
        <v>1.131370849898476</v>
      </c>
      <c r="FD169" s="3">
        <f t="shared" si="189"/>
        <v>-26.870057685088803</v>
      </c>
      <c r="FE169" s="3" t="str">
        <f t="shared" si="190"/>
        <v/>
      </c>
      <c r="FF169" s="3">
        <f t="shared" si="191"/>
        <v>1.7677669529663689</v>
      </c>
      <c r="FG169" s="3">
        <f t="shared" si="192"/>
        <v>7.443229275647871E-2</v>
      </c>
      <c r="FH169" s="3">
        <f t="shared" si="193"/>
        <v>1.131370849898476</v>
      </c>
      <c r="FI169" s="4">
        <f t="shared" si="194"/>
        <v>0.44444444444444442</v>
      </c>
      <c r="FJ169" s="4">
        <f t="shared" si="195"/>
        <v>0.66666666666666663</v>
      </c>
      <c r="FK169" s="4">
        <f t="shared" si="196"/>
        <v>1.2073170731707317</v>
      </c>
      <c r="FL169" s="4">
        <f t="shared" si="197"/>
        <v>1.5182926829268295</v>
      </c>
      <c r="FM169" s="4">
        <f>Tabela13[[#This Row],[V139]]-Tabela13[[#This Row],[V140]]</f>
        <v>-0.31097560975609784</v>
      </c>
      <c r="FN169" s="4">
        <f>Tabela13[[#This Row],[V1]]-Tabela13[[#This Row],[V2]]/2</f>
        <v>5.5555555555555469E-2</v>
      </c>
      <c r="FO169" s="4">
        <f>Tabela13[[#This Row],[V1]]-Tabela13[[#This Row],[V3]]/2</f>
        <v>8.3333333333333259E-2</v>
      </c>
      <c r="FP169" s="4">
        <f>Tabela13[[#This Row],[V1]]-Tabela13[[#This Row],[V4]]/2</f>
        <v>0.30555555555555552</v>
      </c>
      <c r="FQ169" s="4">
        <f>Tabela13[[#This Row],[V2]]-Tabela13[[#This Row],[V1]]/2</f>
        <v>0.88888888888888906</v>
      </c>
      <c r="FR169" s="4">
        <f>Tabela13[[#This Row],[V2]]-Tabela13[[#This Row],[V3]]/2</f>
        <v>0.63888888888888895</v>
      </c>
      <c r="FS169" s="4">
        <f>Tabela13[[#This Row],[V2]]-Tabela13[[#This Row],[V4]]/2</f>
        <v>0.86111111111111116</v>
      </c>
      <c r="FT169" s="4">
        <f t="shared" si="198"/>
        <v>5.5498505245716749E-2</v>
      </c>
      <c r="FU169" s="4">
        <f t="shared" si="199"/>
        <v>8.314123188844115E-2</v>
      </c>
      <c r="FV169" s="4">
        <f t="shared" si="200"/>
        <v>0.29654580906970041</v>
      </c>
      <c r="FW169" s="4">
        <f t="shared" si="201"/>
        <v>0.72664234068172573</v>
      </c>
      <c r="FX169" s="4">
        <f t="shared" si="202"/>
        <v>0.56852454773104011</v>
      </c>
      <c r="FY169" s="4">
        <f t="shared" si="203"/>
        <v>0.71090937318356662</v>
      </c>
      <c r="FZ169" s="4">
        <f t="shared" si="204"/>
        <v>9.9897309442290148</v>
      </c>
      <c r="GA169" s="4">
        <f t="shared" si="205"/>
        <v>14.965421739919407</v>
      </c>
      <c r="GB169" s="4">
        <f t="shared" si="206"/>
        <v>53.378245632546076</v>
      </c>
      <c r="GC169" s="4">
        <f t="shared" si="207"/>
        <v>130.79562132271064</v>
      </c>
      <c r="GD169" s="4">
        <f t="shared" si="208"/>
        <v>102.33441859158721</v>
      </c>
      <c r="GE169" s="4">
        <f t="shared" si="209"/>
        <v>127.96368717304199</v>
      </c>
      <c r="GF169" s="4">
        <f>Tabela13[[#This Row],[V1]]-Tabela13[[#This Row],[V2]]/Tabela13[[#This Row],[V2]]</f>
        <v>-0.33333333333333337</v>
      </c>
      <c r="GG169" s="4">
        <f>Tabela13[[#This Row],[V1]]-Tabela13[[#This Row],[V3]]/Tabela13[[#This Row],[V3]]</f>
        <v>-0.33333333333333337</v>
      </c>
      <c r="GH169" s="4">
        <f>Tabela13[[#This Row],[V1]]-Tabela13[[#This Row],[V4]]/Tabela13[[#This Row],[V4]]</f>
        <v>-0.33333333333333337</v>
      </c>
      <c r="GI169" s="4">
        <f>Tabela13[[#This Row],[V2]]-Tabela13[[#This Row],[V1]]/Tabela13[[#This Row],[V1]]</f>
        <v>0.22222222222222232</v>
      </c>
      <c r="GJ169" s="4">
        <f>Tabela13[[#This Row],[V2]]-Tabela13[[#This Row],[V3]]/Tabela13[[#This Row],[V3]]</f>
        <v>0.22222222222222232</v>
      </c>
      <c r="GK169" s="4">
        <f>Tabela13[[#This Row],[V2]]-Tabela13[[#This Row],[V4]]/Tabela13[[#This Row],[V4]]</f>
        <v>0.22222222222222232</v>
      </c>
      <c r="GL169" s="4">
        <f t="shared" si="210"/>
        <v>0.29045161372885425</v>
      </c>
      <c r="GM169" s="4">
        <f t="shared" si="211"/>
        <v>0.94444444444444442</v>
      </c>
      <c r="GN169" s="4">
        <f t="shared" si="212"/>
        <v>0.30753700277172802</v>
      </c>
      <c r="GO169" s="3">
        <f t="shared" si="213"/>
        <v>0</v>
      </c>
      <c r="GP169" s="3">
        <v>100</v>
      </c>
      <c r="GQ169" s="3">
        <f t="shared" si="214"/>
        <v>-1</v>
      </c>
      <c r="GR169" s="3">
        <f t="shared" si="215"/>
        <v>-100</v>
      </c>
      <c r="GS169" s="34">
        <f>COUNTIF($D$2:D168,Tabela13[[#This Row],[HomeTeam]])</f>
        <v>8</v>
      </c>
      <c r="GT169" s="34">
        <f>COUNTIF($E$2:E168,Tabela13[[#This Row],[AwayTeam]])</f>
        <v>8</v>
      </c>
      <c r="GU169" s="3">
        <f>IFERROR(AVERAGEIFS($AD$2:AD168,$D$2:D168,Tabela13[[#This Row],[HomeTeam]],$GS$2:GS168,"&gt;="&amp;Tabela13[[#This Row],[Contagem_H]]-5),"")</f>
        <v>0.85361701677035329</v>
      </c>
      <c r="GV169" s="3">
        <f>IFERROR(AVERAGEIFS($G$2:G168,$E$2:E168,Tabela13[[#This Row],[AwayTeam]],$GT$2:GT168,"&gt;="&amp;Tabela13[[#This Row],[Contagem_A]]-5),"")</f>
        <v>1.2</v>
      </c>
      <c r="GW169" s="3">
        <f>IFERROR(AVERAGEIFS($GQ$2:GQ168,$D$2:D168,Tabela13[[#This Row],[HomeTeam]],$GS$2:GS168,"&gt;="&amp;Tabela13[[#This Row],[Contagem_H]]-5),"")</f>
        <v>7.5999999999999984E-2</v>
      </c>
    </row>
    <row r="170" spans="1:205" x14ac:dyDescent="0.25">
      <c r="A170" t="s">
        <v>127</v>
      </c>
      <c r="B170" t="s">
        <v>194</v>
      </c>
      <c r="C170" t="s">
        <v>134</v>
      </c>
      <c r="D170" t="s">
        <v>14</v>
      </c>
      <c r="E170" t="s">
        <v>26</v>
      </c>
      <c r="F170" s="3">
        <v>3</v>
      </c>
      <c r="G170" s="3">
        <v>0</v>
      </c>
      <c r="H170" s="3" t="str">
        <f t="shared" si="216"/>
        <v>H</v>
      </c>
      <c r="I170" s="3">
        <v>1.91</v>
      </c>
      <c r="J170" s="3">
        <v>3.6</v>
      </c>
      <c r="K170" s="3">
        <v>4</v>
      </c>
      <c r="L170" s="3">
        <v>2.0299999999999998</v>
      </c>
      <c r="M170" s="3">
        <v>1.87</v>
      </c>
      <c r="N170" s="3">
        <f t="shared" si="145"/>
        <v>3</v>
      </c>
      <c r="O170" s="3">
        <f t="shared" si="146"/>
        <v>3</v>
      </c>
      <c r="P170" s="3">
        <f t="shared" si="147"/>
        <v>0</v>
      </c>
      <c r="Q170" s="3">
        <f t="shared" si="148"/>
        <v>5.1337987201861557E-2</v>
      </c>
      <c r="R170" s="3">
        <f t="shared" si="149"/>
        <v>2.737019572719368E-2</v>
      </c>
      <c r="S170" s="3">
        <f t="shared" si="150"/>
        <v>2.0080555555555555</v>
      </c>
      <c r="T170" s="3">
        <f t="shared" si="151"/>
        <v>3.7848167539267017</v>
      </c>
      <c r="U170" s="3">
        <f t="shared" si="152"/>
        <v>4.2053519488074462</v>
      </c>
      <c r="V170" s="3">
        <f t="shared" si="153"/>
        <v>2.1342161140197788</v>
      </c>
      <c r="W170" s="3">
        <f t="shared" si="154"/>
        <v>1.9660020360674813</v>
      </c>
      <c r="X170" s="4">
        <f t="shared" si="155"/>
        <v>0.52356020942408377</v>
      </c>
      <c r="Y170" s="4">
        <f t="shared" si="156"/>
        <v>0.27777777777777779</v>
      </c>
      <c r="Z170" s="4">
        <f t="shared" si="157"/>
        <v>0.25</v>
      </c>
      <c r="AA170" s="4">
        <f t="shared" si="158"/>
        <v>0.49261083743842371</v>
      </c>
      <c r="AB170" s="4">
        <f t="shared" si="159"/>
        <v>0.53475935828876997</v>
      </c>
      <c r="AC170" s="4">
        <f t="shared" si="160"/>
        <v>1.7617801047120418</v>
      </c>
      <c r="AD170" s="4">
        <f t="shared" si="161"/>
        <v>0.125</v>
      </c>
      <c r="AE170" s="4">
        <f t="shared" si="162"/>
        <v>0.26178010471204188</v>
      </c>
      <c r="AF170" s="4">
        <f t="shared" si="163"/>
        <v>1.625</v>
      </c>
      <c r="AG170" s="4">
        <f>IFERROR(AVERAGE(Tabela13[[#This Row],[V1]],Tabela13[[#This Row],[V2]]),"")</f>
        <v>0.94339005235602091</v>
      </c>
      <c r="AH170" s="4">
        <f>IFERROR(AVERAGE(Tabela13[[#This Row],[V1]],Tabela13[[#This Row],[V3]]),"")</f>
        <v>1.0117801047120418</v>
      </c>
      <c r="AI170" s="4">
        <f>IFERROR(AVERAGE(Tabela13[[#This Row],[V1]],Tabela13[[#This Row],[V4]]),"")</f>
        <v>1.6933900523560208</v>
      </c>
      <c r="AJ170" s="4">
        <f>IFERROR(AVERAGE(Tabela13[[#This Row],[V2]],Tabela13[[#This Row],[V1]]),"")</f>
        <v>0.94339005235602091</v>
      </c>
      <c r="AK170" s="4">
        <f>IFERROR(AVERAGE(Tabela13[[#This Row],[V2]],Tabela13[[#This Row],[V3]]),"")</f>
        <v>0.19339005235602094</v>
      </c>
      <c r="AL170" s="4">
        <f>IFERROR(AVERAGE(Tabela13[[#This Row],[V2]],Tabela13[[#This Row],[V4]]),"")</f>
        <v>0.875</v>
      </c>
      <c r="AM170" s="4">
        <f>IFERROR(AVERAGE(Tabela13[[#This Row],[V3]],Tabela13[[#This Row],[V1]]),"")</f>
        <v>1.0117801047120418</v>
      </c>
      <c r="AN170" s="4">
        <f>IFERROR(AVERAGE(Tabela13[[#This Row],[V3]],Tabela13[[#This Row],[V2]]),"")</f>
        <v>0.19339005235602094</v>
      </c>
      <c r="AO170" s="4">
        <f>IFERROR(AVERAGE(Tabela13[[#This Row],[V3]],Tabela13[[#This Row],[V4]]),"")</f>
        <v>0.94339005235602091</v>
      </c>
      <c r="AP170" s="4">
        <f>IFERROR(AVERAGE(Tabela13[[#This Row],[V4]],Tabela13[[#This Row],[V1]]),"")</f>
        <v>1.6933900523560208</v>
      </c>
      <c r="AQ170" s="4">
        <f>IFERROR(AVERAGE(Tabela13[[#This Row],[V4]],Tabela13[[#This Row],[V2]]),"")</f>
        <v>0.875</v>
      </c>
      <c r="AR170" s="4">
        <f>IFERROR(AVERAGE(Tabela13[[#This Row],[V4]],Tabela13[[#This Row],[V3]]),"")</f>
        <v>0.94339005235602091</v>
      </c>
      <c r="AS170" s="4">
        <f>_xlfn.STDEV.S(Tabela13[[#This Row],[V1]:[V2]])</f>
        <v>1.157378311353112</v>
      </c>
      <c r="AT170" s="4">
        <f>_xlfn.STDEV.S(Tabela13[[#This Row],[V1]],Tabela13[[#This Row],[V3]])</f>
        <v>1.0606601717798212</v>
      </c>
      <c r="AU170" s="4">
        <f>_xlfn.STDEV.S(Tabela13[[#This Row],[V1]],Tabela13[[#This Row],[V4]])</f>
        <v>9.6718139573290812E-2</v>
      </c>
      <c r="AV170" s="4">
        <f>_xlfn.STDEV.S(Tabela13[[#This Row],[V2]],Tabela13[[#This Row],[V1]])</f>
        <v>1.157378311353112</v>
      </c>
      <c r="AW170" s="4">
        <f>_xlfn.STDEV.S(Tabela13[[#This Row],[V2]],Tabela13[[#This Row],[V3]])</f>
        <v>9.6718139573290854E-2</v>
      </c>
      <c r="AX170" s="4">
        <f>_xlfn.STDEV.S(Tabela13[[#This Row],[V42]],Tabela13[[#This Row],[V44]])</f>
        <v>2.2180384831329336</v>
      </c>
      <c r="AY170" s="4">
        <f>_xlfn.STDEV.S(Tabela13[[#This Row],[V3]],Tabela13[[#This Row],[V1]])</f>
        <v>1.0606601717798212</v>
      </c>
      <c r="AZ170" s="4">
        <f>_xlfn.STDEV.S(Tabela13[[#This Row],[V3]],Tabela13[[#This Row],[V2]])</f>
        <v>9.6718139573290854E-2</v>
      </c>
      <c r="BA170" s="4">
        <f>_xlfn.STDEV.S(Tabela13[[#This Row],[V3]],Tabela13[[#This Row],[V4]])</f>
        <v>0.96394203220653052</v>
      </c>
      <c r="BB170" s="4">
        <f>_xlfn.STDEV.S(Tabela13[[#This Row],[V4]],Tabela13[[#This Row],[V1]])</f>
        <v>9.6718139573290812E-2</v>
      </c>
      <c r="BC170" s="4">
        <f>_xlfn.STDEV.S(Tabela13[[#This Row],[V4]],Tabela13[[#This Row],[V2]])</f>
        <v>1.0606601717798212</v>
      </c>
      <c r="BD170" s="4">
        <f>_xlfn.STDEV.S(Tabela13[[#This Row],[V4]],Tabela13[[#This Row],[V3]])</f>
        <v>0.96394203220653052</v>
      </c>
      <c r="BE170" s="4">
        <f>Tabela13[[#This Row],[V17]]/Tabela13[[#This Row],[V5]]</f>
        <v>1.2268290390201562</v>
      </c>
      <c r="BF170" s="4">
        <f>Tabela13[[#This Row],[V18]]/Tabela13[[#This Row],[V6]]</f>
        <v>1.0483109589130446</v>
      </c>
      <c r="BG170" s="4">
        <f>Tabela13[[#This Row],[V19]]/Tabela13[[#This Row],[V7]]</f>
        <v>5.7115098461058306E-2</v>
      </c>
      <c r="BH170" s="4">
        <f>Tabela13[[#This Row],[V20]]/Tabela13[[#This Row],[V8]]</f>
        <v>1.2268290390201562</v>
      </c>
      <c r="BI170" s="4">
        <f>Tabela13[[#This Row],[V21]]/Tabela13[[#This Row],[V9]]</f>
        <v>0.50011951698134827</v>
      </c>
      <c r="BJ170" s="4">
        <f>Tabela13[[#This Row],[V22]]/Tabela13[[#This Row],[V10]]</f>
        <v>2.5349011235804957</v>
      </c>
      <c r="BK170" s="4">
        <f>Tabela13[[#This Row],[V23]]/Tabela13[[#This Row],[V11]]</f>
        <v>1.0483109589130446</v>
      </c>
      <c r="BL170" s="4">
        <f>Tabela13[[#This Row],[V24]]/Tabela13[[#This Row],[V12]]</f>
        <v>0.50011951698134827</v>
      </c>
      <c r="BM170" s="4">
        <f>Tabela13[[#This Row],[V25]]/Tabela13[[#This Row],[V13]]</f>
        <v>1.0217852412151083</v>
      </c>
      <c r="BN170" s="4">
        <f>Tabela13[[#This Row],[V26]]/Tabela13[[#This Row],[V14]]</f>
        <v>5.7115098461058306E-2</v>
      </c>
      <c r="BO170" s="4">
        <f>Tabela13[[#This Row],[V27]]/Tabela13[[#This Row],[V15]]</f>
        <v>1.2121830534626528</v>
      </c>
      <c r="BP170" s="4">
        <f>Tabela13[[#This Row],[V28]]/Tabela13[[#This Row],[V16]]</f>
        <v>1.0217852412151083</v>
      </c>
      <c r="BQ170" s="4">
        <f>Tabela13[[#This Row],[V1]]-Tabela13[[#This Row],[V2]]</f>
        <v>1.6367801047120418</v>
      </c>
      <c r="BR170" s="4">
        <f>Tabela13[[#This Row],[V1]]-Tabela13[[#This Row],[V3]]</f>
        <v>1.5</v>
      </c>
      <c r="BS170" s="4">
        <f>Tabela13[[#This Row],[V1]]-Tabela13[[#This Row],[V4]]</f>
        <v>0.13678010471204183</v>
      </c>
      <c r="BT170" s="4">
        <f>Tabela13[[#This Row],[V2]]-Tabela13[[#This Row],[V1]]</f>
        <v>-1.6367801047120418</v>
      </c>
      <c r="BU170" s="4">
        <f>Tabela13[[#This Row],[V2]]-Tabela13[[#This Row],[V3]]</f>
        <v>-0.13678010471204188</v>
      </c>
      <c r="BV170" s="4">
        <f>Tabela13[[#This Row],[V2]]-Tabela13[[#This Row],[V4]]</f>
        <v>-1.5</v>
      </c>
      <c r="BW170" s="4">
        <f>AVERAGE(Tabela13[[#This Row],[V41]],Tabela13[[#This Row],[V42]])</f>
        <v>1.5683900523560208</v>
      </c>
      <c r="BX170" s="4">
        <f>AVERAGE(Tabela13[[#This Row],[V41]],Tabela13[[#This Row],[V43]])</f>
        <v>0.88678010471204183</v>
      </c>
      <c r="BY170" s="4">
        <f>AVERAGE(Tabela13[[#This Row],[V41]],Tabela13[[#This Row],[V44]])</f>
        <v>0</v>
      </c>
      <c r="BZ170" s="4">
        <f>AVERAGE(Tabela13[[#This Row],[V41]],Tabela13[[#This Row],[V45]])</f>
        <v>0.75</v>
      </c>
      <c r="CA170" s="4">
        <f>AVERAGE(Tabela13[[#This Row],[V41]],Tabela13[[#This Row],[V46]])</f>
        <v>6.8390052356020914E-2</v>
      </c>
      <c r="CB170" s="4">
        <f>AVERAGE(Tabela13[[#This Row],[V42]],Tabela13[[#This Row],[V41]])</f>
        <v>1.5683900523560208</v>
      </c>
      <c r="CC170" s="4">
        <f>AVERAGE(Tabela13[[#This Row],[V42]],Tabela13[[#This Row],[V43]])</f>
        <v>0.81839005235602091</v>
      </c>
      <c r="CD170" s="4">
        <f>AVERAGE(Tabela13[[#This Row],[V42]],Tabela13[[#This Row],[V44]])</f>
        <v>-6.8390052356020914E-2</v>
      </c>
      <c r="CE170" s="4">
        <f>AVERAGE(Tabela13[[#This Row],[V42]],Tabela13[[#This Row],[V45]])</f>
        <v>0.68160994764397909</v>
      </c>
      <c r="CF170" s="4">
        <f>AVERAGE(Tabela13[[#This Row],[V42]],Tabela13[[#This Row],[V46]])</f>
        <v>0</v>
      </c>
      <c r="CG170" s="4">
        <f>AVERAGE(Tabela13[[#This Row],[V43]],Tabela13[[#This Row],[V41]])</f>
        <v>0.88678010471204183</v>
      </c>
      <c r="CH170" s="4">
        <f>AVERAGE(Tabela13[[#This Row],[V43]],Tabela13[[#This Row],[V42]])</f>
        <v>0.81839005235602091</v>
      </c>
      <c r="CI170" s="4">
        <f>AVERAGE(Tabela13[[#This Row],[V43]],Tabela13[[#This Row],[V44]])</f>
        <v>-0.75</v>
      </c>
      <c r="CJ170" s="4">
        <f>AVERAGE(Tabela13[[#This Row],[V43]],Tabela13[[#This Row],[V45]])</f>
        <v>0</v>
      </c>
      <c r="CK170" s="4">
        <f>AVERAGE(Tabela13[[#This Row],[V43]],Tabela13[[#This Row],[V46]])</f>
        <v>-0.68160994764397909</v>
      </c>
      <c r="CL170" s="4">
        <f>AVERAGE(Tabela13[[#This Row],[V44]],Tabela13[[#This Row],[V41]])</f>
        <v>0</v>
      </c>
      <c r="CM170" s="4">
        <f>AVERAGE(Tabela13[[#This Row],[V44]],Tabela13[[#This Row],[V42]])</f>
        <v>-6.8390052356020914E-2</v>
      </c>
      <c r="CN170" s="4">
        <f>AVERAGE(Tabela13[[#This Row],[V44]],Tabela13[[#This Row],[V43]])</f>
        <v>-0.75</v>
      </c>
      <c r="CO170" s="4">
        <f>AVERAGE(Tabela13[[#This Row],[V44]],Tabela13[[#This Row],[V45]])</f>
        <v>-0.88678010471204183</v>
      </c>
      <c r="CP170" s="4">
        <f>AVERAGE(Tabela13[[#This Row],[V44]],Tabela13[[#This Row],[V46]])</f>
        <v>-1.5683900523560208</v>
      </c>
      <c r="CQ170" s="4">
        <f>AVERAGE(Tabela13[[#This Row],[V45]],Tabela13[[#This Row],[V41]])</f>
        <v>0.75</v>
      </c>
      <c r="CR170" s="4">
        <f>AVERAGE(Tabela13[[#This Row],[V45]],Tabela13[[#This Row],[V42]])</f>
        <v>0.68160994764397909</v>
      </c>
      <c r="CS170" s="4">
        <f>AVERAGE(Tabela13[[#This Row],[V45]],Tabela13[[#This Row],[V43]])</f>
        <v>0</v>
      </c>
      <c r="CT170" s="4">
        <f>AVERAGE(Tabela13[[#This Row],[V45]],Tabela13[[#This Row],[V44]])</f>
        <v>-0.88678010471204183</v>
      </c>
      <c r="CU170" s="4">
        <f>AVERAGE(Tabela13[[#This Row],[V45]],Tabela13[[#This Row],[V46]])</f>
        <v>-0.81839005235602091</v>
      </c>
      <c r="CV170" s="4">
        <f>AVERAGE(Tabela13[[#This Row],[V46]],Tabela13[[#This Row],[V41]])</f>
        <v>6.8390052356020914E-2</v>
      </c>
      <c r="CW170" s="4">
        <f>AVERAGE(Tabela13[[#This Row],[V46]],Tabela13[[#This Row],[V42]])</f>
        <v>0</v>
      </c>
      <c r="CX170" s="4">
        <f>AVERAGE(Tabela13[[#This Row],[V46]],Tabela13[[#This Row],[V43]])</f>
        <v>-0.68160994764397909</v>
      </c>
      <c r="CY170" s="4">
        <f>AVERAGE(Tabela13[[#This Row],[V46]],Tabela13[[#This Row],[V44]])</f>
        <v>-1.5683900523560208</v>
      </c>
      <c r="CZ170" s="4">
        <f>AVERAGE(Tabela13[[#This Row],[V46]],Tabela13[[#This Row],[V45]])</f>
        <v>-0.81839005235602091</v>
      </c>
      <c r="DA170" s="3">
        <f>_xlfn.STDEV.S(Tabela13[[#This Row],[V41]],Tabela13[[#This Row],[V42]])</f>
        <v>9.6718139573290812E-2</v>
      </c>
      <c r="DB170" s="3">
        <f>_xlfn.STDEV.S(Tabela13[[#This Row],[V41]],Tabela13[[#This Row],[V43]])</f>
        <v>1.0606601717798212</v>
      </c>
      <c r="DC170" s="3">
        <f>_xlfn.STDEV.S(Tabela13[[#This Row],[V41]],Tabela13[[#This Row],[V44]])</f>
        <v>2.314756622706224</v>
      </c>
      <c r="DD170" s="3">
        <f>_xlfn.STDEV.S(Tabela13[[#This Row],[V41]],Tabela13[[#This Row],[V45]])</f>
        <v>1.254096450926403</v>
      </c>
      <c r="DE170" s="3">
        <f>_xlfn.STDEV.S(Tabela13[[#This Row],[V41]],Tabela13[[#This Row],[V46]])</f>
        <v>2.2180384831329336</v>
      </c>
      <c r="DF170" s="3">
        <f>_xlfn.STDEV.S(Tabela13[[#This Row],[V42]],Tabela13[[#This Row],[V41]])</f>
        <v>9.6718139573290812E-2</v>
      </c>
      <c r="DG170" s="3">
        <f>_xlfn.STDEV.S(Tabela13[[#This Row],[V42]],Tabela13[[#This Row],[V43]])</f>
        <v>0.96394203220653052</v>
      </c>
      <c r="DH170" s="3">
        <f>_xlfn.STDEV.S(Tabela13[[#This Row],[V42]],Tabela13[[#This Row],[V44]])</f>
        <v>2.2180384831329336</v>
      </c>
      <c r="DI170" s="3">
        <f>_xlfn.STDEV.S(Tabela13[[#This Row],[V42]],Tabela13[[#This Row],[V45]])</f>
        <v>1.1573783113531122</v>
      </c>
      <c r="DJ170" s="3">
        <f>_xlfn.STDEV.S(Tabela13[[#This Row],[V42]],Tabela13[[#This Row],[V46]])</f>
        <v>2.1213203435596424</v>
      </c>
      <c r="DK170" s="3">
        <f>_xlfn.STDEV.S(Tabela13[[#This Row],[V43]],Tabela13[[#This Row],[V41]])</f>
        <v>1.0606601717798212</v>
      </c>
      <c r="DL170" s="3">
        <f>_xlfn.STDEV.S(Tabela13[[#This Row],[V43]],Tabela13[[#This Row],[V42]])</f>
        <v>0.96394203220653052</v>
      </c>
      <c r="DM170" s="3">
        <f>_xlfn.STDEV.S(Tabela13[[#This Row],[V43]],Tabela13[[#This Row],[V44]])</f>
        <v>1.254096450926403</v>
      </c>
      <c r="DN170" s="3">
        <f>_xlfn.STDEV.S(Tabela13[[#This Row],[V43]],Tabela13[[#This Row],[V45]])</f>
        <v>0.19343627914658168</v>
      </c>
      <c r="DO170" s="3">
        <f>_xlfn.STDEV.S(Tabela13[[#This Row],[V43]],Tabela13[[#This Row],[V46]])</f>
        <v>1.1573783113531122</v>
      </c>
      <c r="DP170" s="3">
        <f>_xlfn.STDEV.S(Tabela13[[#This Row],[V44]],Tabela13[[#This Row],[V41]])</f>
        <v>2.314756622706224</v>
      </c>
      <c r="DQ170" s="3">
        <f>_xlfn.STDEV.S(Tabela13[[#This Row],[V44]],Tabela13[[#This Row],[V42]])</f>
        <v>2.2180384831329336</v>
      </c>
      <c r="DR170" s="3">
        <f>_xlfn.STDEV.S(Tabela13[[#This Row],[V44]],Tabela13[[#This Row],[V43]])</f>
        <v>1.254096450926403</v>
      </c>
      <c r="DS170" s="3">
        <f>_xlfn.STDEV.S(Tabela13[[#This Row],[V44]],Tabela13[[#This Row],[V45]])</f>
        <v>1.0606601717798212</v>
      </c>
      <c r="DT170" s="3">
        <f>_xlfn.STDEV.S(Tabela13[[#This Row],[V44]],Tabela13[[#This Row],[V46]])</f>
        <v>9.6718139573290812E-2</v>
      </c>
      <c r="DU170" s="3">
        <f>_xlfn.STDEV.S(Tabela13[[#This Row],[V45]],Tabela13[[#This Row],[V41]])</f>
        <v>1.254096450926403</v>
      </c>
      <c r="DV170" s="3">
        <f>_xlfn.STDEV.S(Tabela13[[#This Row],[V45]],Tabela13[[#This Row],[V42]])</f>
        <v>1.1573783113531122</v>
      </c>
      <c r="DW170" s="3">
        <f>_xlfn.STDEV.S(Tabela13[[#This Row],[V45]],Tabela13[[#This Row],[V43]])</f>
        <v>0.19343627914658168</v>
      </c>
      <c r="DX170" s="3">
        <f>_xlfn.STDEV.S(Tabela13[[#This Row],[V45]],Tabela13[[#This Row],[V44]])</f>
        <v>1.0606601717798212</v>
      </c>
      <c r="DY170" s="3">
        <f>_xlfn.STDEV.S(Tabela13[[#This Row],[V45]],Tabela13[[#This Row],[V46]])</f>
        <v>0.96394203220653052</v>
      </c>
      <c r="DZ170" s="3">
        <f>_xlfn.STDEV.S(Tabela13[[#This Row],[V46]],Tabela13[[#This Row],[V41]])</f>
        <v>2.2180384831329336</v>
      </c>
      <c r="EA170" s="3">
        <f>_xlfn.STDEV.S(Tabela13[[#This Row],[V46]],Tabela13[[#This Row],[V42]])</f>
        <v>2.1213203435596424</v>
      </c>
      <c r="EB170" s="3">
        <f>_xlfn.STDEV.S(Tabela13[[#This Row],[V46]],Tabela13[[#This Row],[V43]])</f>
        <v>1.1573783113531122</v>
      </c>
      <c r="EC170" s="3">
        <f>_xlfn.STDEV.S(Tabela13[[#This Row],[V46]],Tabela13[[#This Row],[V44]])</f>
        <v>9.6718139573290812E-2</v>
      </c>
      <c r="ED170" s="3">
        <f>_xlfn.STDEV.S(Tabela13[[#This Row],[V46]],Tabela13[[#This Row],[V45]])</f>
        <v>0.96394203220653052</v>
      </c>
      <c r="EE170" s="3">
        <f t="shared" si="164"/>
        <v>6.1667146784055236E-2</v>
      </c>
      <c r="EF170" s="3">
        <f t="shared" si="165"/>
        <v>1.1960802527524479</v>
      </c>
      <c r="EG170" s="3" t="str">
        <f t="shared" si="166"/>
        <v/>
      </c>
      <c r="EH170" s="3">
        <f t="shared" si="167"/>
        <v>1.6721286012352039</v>
      </c>
      <c r="EI170" s="3">
        <f t="shared" si="168"/>
        <v>32.432179925618414</v>
      </c>
      <c r="EJ170" s="3">
        <f t="shared" si="169"/>
        <v>6.1667146784055236E-2</v>
      </c>
      <c r="EK170" s="3">
        <f t="shared" si="170"/>
        <v>1.1778515995294512</v>
      </c>
      <c r="EL170" s="3">
        <f t="shared" si="171"/>
        <v>-32.432179925618414</v>
      </c>
      <c r="EM170" s="3">
        <f t="shared" si="172"/>
        <v>1.6980067784422039</v>
      </c>
      <c r="EN170" s="3" t="str">
        <f t="shared" si="173"/>
        <v/>
      </c>
      <c r="EO170" s="3">
        <f t="shared" si="174"/>
        <v>1.1960802527524479</v>
      </c>
      <c r="EP170" s="3">
        <f t="shared" si="175"/>
        <v>1.1778515995294512</v>
      </c>
      <c r="EQ170" s="3">
        <f t="shared" si="176"/>
        <v>-1.6721286012352039</v>
      </c>
      <c r="ER170" s="3" t="str">
        <f t="shared" si="177"/>
        <v/>
      </c>
      <c r="ES170" s="3" t="str">
        <f t="shared" si="178"/>
        <v/>
      </c>
      <c r="ET170" s="3" t="str">
        <f t="shared" si="179"/>
        <v/>
      </c>
      <c r="EU170" s="3" t="str">
        <f t="shared" si="180"/>
        <v/>
      </c>
      <c r="EV170" s="3">
        <f t="shared" si="181"/>
        <v>-1.6721286012352039</v>
      </c>
      <c r="EW170" s="3">
        <f t="shared" si="182"/>
        <v>-1.1960802527524479</v>
      </c>
      <c r="EX170" s="3">
        <f t="shared" si="183"/>
        <v>-6.1667146784055236E-2</v>
      </c>
      <c r="EY170" s="3">
        <f t="shared" si="184"/>
        <v>1.6721286012352039</v>
      </c>
      <c r="EZ170" s="3">
        <f t="shared" si="185"/>
        <v>1.6980067784422039</v>
      </c>
      <c r="FA170" s="3" t="str">
        <f t="shared" si="186"/>
        <v/>
      </c>
      <c r="FB170" s="3">
        <f t="shared" si="187"/>
        <v>-1.1960802527524479</v>
      </c>
      <c r="FC170" s="3">
        <f t="shared" si="188"/>
        <v>-1.1778515995294512</v>
      </c>
      <c r="FD170" s="3">
        <f t="shared" si="189"/>
        <v>32.432179925618414</v>
      </c>
      <c r="FE170" s="3" t="str">
        <f t="shared" si="190"/>
        <v/>
      </c>
      <c r="FF170" s="3">
        <f t="shared" si="191"/>
        <v>-1.6980067784422039</v>
      </c>
      <c r="FG170" s="3">
        <f t="shared" si="192"/>
        <v>-6.1667146784055236E-2</v>
      </c>
      <c r="FH170" s="3">
        <f t="shared" si="193"/>
        <v>-1.1778515995294512</v>
      </c>
      <c r="FI170" s="4">
        <f t="shared" si="194"/>
        <v>0.75</v>
      </c>
      <c r="FJ170" s="4">
        <f t="shared" si="195"/>
        <v>0</v>
      </c>
      <c r="FK170" s="4">
        <f t="shared" si="196"/>
        <v>1.758196154378199</v>
      </c>
      <c r="FL170" s="4">
        <f t="shared" si="197"/>
        <v>0.97759026144694983</v>
      </c>
      <c r="FM170" s="4">
        <f>Tabela13[[#This Row],[V139]]-Tabela13[[#This Row],[V140]]</f>
        <v>0.78060589293124916</v>
      </c>
      <c r="FN170" s="4">
        <f>Tabela13[[#This Row],[V1]]-Tabela13[[#This Row],[V2]]/2</f>
        <v>1.6992801047120418</v>
      </c>
      <c r="FO170" s="4">
        <f>Tabela13[[#This Row],[V1]]-Tabela13[[#This Row],[V3]]/2</f>
        <v>1.6308900523560208</v>
      </c>
      <c r="FP170" s="4">
        <f>Tabela13[[#This Row],[V1]]-Tabela13[[#This Row],[V4]]/2</f>
        <v>0.94928010471204183</v>
      </c>
      <c r="FQ170" s="4">
        <f>Tabela13[[#This Row],[V2]]-Tabela13[[#This Row],[V1]]/2</f>
        <v>-0.75589005235602091</v>
      </c>
      <c r="FR170" s="4">
        <f>Tabela13[[#This Row],[V2]]-Tabela13[[#This Row],[V3]]/2</f>
        <v>-5.8900523560209417E-3</v>
      </c>
      <c r="FS170" s="4">
        <f>Tabela13[[#This Row],[V2]]-Tabela13[[#This Row],[V4]]/2</f>
        <v>-0.6875</v>
      </c>
      <c r="FT170" s="4">
        <f t="shared" si="198"/>
        <v>1.0388871382416835</v>
      </c>
      <c r="FU170" s="4">
        <f t="shared" si="199"/>
        <v>1.02075496904244</v>
      </c>
      <c r="FV170" s="4">
        <f t="shared" si="200"/>
        <v>0.75938422445225995</v>
      </c>
      <c r="FW170" s="4">
        <f t="shared" si="201"/>
        <v>-0.64726009704011833</v>
      </c>
      <c r="FX170" s="4">
        <f t="shared" si="202"/>
        <v>-5.889984243466052E-3</v>
      </c>
      <c r="FY170" s="4">
        <f t="shared" si="203"/>
        <v>-0.60228734613496415</v>
      </c>
      <c r="FZ170" s="4">
        <f t="shared" si="204"/>
        <v>186.99968488350302</v>
      </c>
      <c r="GA170" s="4">
        <f t="shared" si="205"/>
        <v>183.73589442763921</v>
      </c>
      <c r="GB170" s="4">
        <f t="shared" si="206"/>
        <v>136.68916040140678</v>
      </c>
      <c r="GC170" s="4">
        <f t="shared" si="207"/>
        <v>-116.5068174672213</v>
      </c>
      <c r="GD170" s="4">
        <f t="shared" si="208"/>
        <v>-1.0601971638238894</v>
      </c>
      <c r="GE170" s="4">
        <f t="shared" si="209"/>
        <v>-108.41172230429355</v>
      </c>
      <c r="GF170" s="4">
        <f>Tabela13[[#This Row],[V1]]-Tabela13[[#This Row],[V2]]/Tabela13[[#This Row],[V2]]</f>
        <v>0.76178010471204183</v>
      </c>
      <c r="GG170" s="4">
        <f>Tabela13[[#This Row],[V1]]-Tabela13[[#This Row],[V3]]/Tabela13[[#This Row],[V3]]</f>
        <v>0.76178010471204183</v>
      </c>
      <c r="GH170" s="4">
        <f>Tabela13[[#This Row],[V1]]-Tabela13[[#This Row],[V4]]/Tabela13[[#This Row],[V4]]</f>
        <v>0.76178010471204183</v>
      </c>
      <c r="GI170" s="4">
        <f>Tabela13[[#This Row],[V2]]-Tabela13[[#This Row],[V1]]/Tabela13[[#This Row],[V1]]</f>
        <v>-0.875</v>
      </c>
      <c r="GJ170" s="4">
        <f>Tabela13[[#This Row],[V2]]-Tabela13[[#This Row],[V3]]/Tabela13[[#This Row],[V3]]</f>
        <v>-0.875</v>
      </c>
      <c r="GK170" s="4">
        <f>Tabela13[[#This Row],[V2]]-Tabela13[[#This Row],[V4]]/Tabela13[[#This Row],[V4]]</f>
        <v>-0.875</v>
      </c>
      <c r="GL170" s="4">
        <f t="shared" si="210"/>
        <v>0.86961845983263197</v>
      </c>
      <c r="GM170" s="4">
        <f t="shared" si="211"/>
        <v>0.94339005235602091</v>
      </c>
      <c r="GN170" s="4">
        <f t="shared" si="212"/>
        <v>0.92180160015557522</v>
      </c>
      <c r="GO170" s="3">
        <f t="shared" si="213"/>
        <v>1</v>
      </c>
      <c r="GP170" s="3">
        <v>100</v>
      </c>
      <c r="GQ170" s="3">
        <f t="shared" si="214"/>
        <v>0.90999999999999992</v>
      </c>
      <c r="GR170" s="3">
        <f t="shared" si="215"/>
        <v>90.999999999999986</v>
      </c>
      <c r="GS170" s="34">
        <f>COUNTIF($D$2:D169,Tabela13[[#This Row],[HomeTeam]])</f>
        <v>7</v>
      </c>
      <c r="GT170" s="34">
        <f>COUNTIF($E$2:E169,Tabela13[[#This Row],[AwayTeam]])</f>
        <v>8</v>
      </c>
      <c r="GU170" s="3">
        <f>IFERROR(AVERAGEIFS($AD$2:AD169,$D$2:D169,Tabela13[[#This Row],[HomeTeam]],$GS$2:GS169,"&gt;="&amp;Tabela13[[#This Row],[Contagem_H]]-5),"")</f>
        <v>0.74091970121381889</v>
      </c>
      <c r="GV170" s="3">
        <f>IFERROR(AVERAGEIFS($G$2:G169,$E$2:E169,Tabela13[[#This Row],[AwayTeam]],$GT$2:GT169,"&gt;="&amp;Tabela13[[#This Row],[Contagem_A]]-5),"")</f>
        <v>1.4</v>
      </c>
      <c r="GW170" s="3">
        <f>IFERROR(AVERAGEIFS($GQ$2:GQ169,$D$2:D169,Tabela13[[#This Row],[HomeTeam]],$GS$2:GS169,"&gt;="&amp;Tabela13[[#This Row],[Contagem_H]]-5),"")</f>
        <v>-0.35199999999999998</v>
      </c>
    </row>
    <row r="171" spans="1:205" x14ac:dyDescent="0.25">
      <c r="A171" t="s">
        <v>127</v>
      </c>
      <c r="B171" t="s">
        <v>194</v>
      </c>
      <c r="C171" t="s">
        <v>136</v>
      </c>
      <c r="D171" t="s">
        <v>25</v>
      </c>
      <c r="E171" t="s">
        <v>141</v>
      </c>
      <c r="F171" s="3">
        <v>0</v>
      </c>
      <c r="G171" s="3">
        <v>0</v>
      </c>
      <c r="H171" s="3" t="str">
        <f t="shared" si="216"/>
        <v>D</v>
      </c>
      <c r="I171" s="3">
        <v>1.33</v>
      </c>
      <c r="J171" s="3">
        <v>5.75</v>
      </c>
      <c r="K171" s="3">
        <v>7</v>
      </c>
      <c r="L171" s="3">
        <v>1.36</v>
      </c>
      <c r="M171" s="3">
        <v>3.1</v>
      </c>
      <c r="N171" s="3">
        <f t="shared" si="145"/>
        <v>0</v>
      </c>
      <c r="O171" s="3">
        <f t="shared" si="146"/>
        <v>1</v>
      </c>
      <c r="P171" s="3">
        <f t="shared" si="147"/>
        <v>1</v>
      </c>
      <c r="Q171" s="3">
        <f t="shared" si="148"/>
        <v>6.8649885583524028E-2</v>
      </c>
      <c r="R171" s="3">
        <f t="shared" si="149"/>
        <v>5.7874762808349023E-2</v>
      </c>
      <c r="S171" s="3">
        <f t="shared" si="150"/>
        <v>1.4213043478260869</v>
      </c>
      <c r="T171" s="3">
        <f t="shared" si="151"/>
        <v>6.1447368421052628</v>
      </c>
      <c r="U171" s="3">
        <f t="shared" si="152"/>
        <v>7.4805491990846686</v>
      </c>
      <c r="V171" s="3">
        <f t="shared" si="153"/>
        <v>1.4533638443935928</v>
      </c>
      <c r="W171" s="3">
        <f t="shared" si="154"/>
        <v>3.3128146453089244</v>
      </c>
      <c r="X171" s="4">
        <f t="shared" si="155"/>
        <v>0.75187969924812026</v>
      </c>
      <c r="Y171" s="4">
        <f t="shared" si="156"/>
        <v>0.17391304347826086</v>
      </c>
      <c r="Z171" s="4">
        <f t="shared" si="157"/>
        <v>0.14285714285714285</v>
      </c>
      <c r="AA171" s="4">
        <f t="shared" si="158"/>
        <v>0.73529411764705876</v>
      </c>
      <c r="AB171" s="4">
        <f t="shared" si="159"/>
        <v>0.32258064516129031</v>
      </c>
      <c r="AC171" s="4">
        <f t="shared" si="160"/>
        <v>0.37593984962406013</v>
      </c>
      <c r="AD171" s="4">
        <f t="shared" si="161"/>
        <v>7.1428571428571425E-2</v>
      </c>
      <c r="AE171" s="4">
        <f t="shared" si="162"/>
        <v>0.37593984962406013</v>
      </c>
      <c r="AF171" s="4">
        <f t="shared" si="163"/>
        <v>7.1428571428571425E-2</v>
      </c>
      <c r="AG171" s="4">
        <f>IFERROR(AVERAGE(Tabela13[[#This Row],[V1]],Tabela13[[#This Row],[V2]]),"")</f>
        <v>0.22368421052631576</v>
      </c>
      <c r="AH171" s="4">
        <f>IFERROR(AVERAGE(Tabela13[[#This Row],[V1]],Tabela13[[#This Row],[V3]]),"")</f>
        <v>0.37593984962406013</v>
      </c>
      <c r="AI171" s="4">
        <f>IFERROR(AVERAGE(Tabela13[[#This Row],[V1]],Tabela13[[#This Row],[V4]]),"")</f>
        <v>0.22368421052631576</v>
      </c>
      <c r="AJ171" s="4">
        <f>IFERROR(AVERAGE(Tabela13[[#This Row],[V2]],Tabela13[[#This Row],[V1]]),"")</f>
        <v>0.22368421052631576</v>
      </c>
      <c r="AK171" s="4">
        <f>IFERROR(AVERAGE(Tabela13[[#This Row],[V2]],Tabela13[[#This Row],[V3]]),"")</f>
        <v>0.22368421052631576</v>
      </c>
      <c r="AL171" s="4">
        <f>IFERROR(AVERAGE(Tabela13[[#This Row],[V2]],Tabela13[[#This Row],[V4]]),"")</f>
        <v>7.1428571428571425E-2</v>
      </c>
      <c r="AM171" s="4">
        <f>IFERROR(AVERAGE(Tabela13[[#This Row],[V3]],Tabela13[[#This Row],[V1]]),"")</f>
        <v>0.37593984962406013</v>
      </c>
      <c r="AN171" s="4">
        <f>IFERROR(AVERAGE(Tabela13[[#This Row],[V3]],Tabela13[[#This Row],[V2]]),"")</f>
        <v>0.22368421052631576</v>
      </c>
      <c r="AO171" s="4">
        <f>IFERROR(AVERAGE(Tabela13[[#This Row],[V3]],Tabela13[[#This Row],[V4]]),"")</f>
        <v>0.22368421052631576</v>
      </c>
      <c r="AP171" s="4">
        <f>IFERROR(AVERAGE(Tabela13[[#This Row],[V4]],Tabela13[[#This Row],[V1]]),"")</f>
        <v>0.22368421052631576</v>
      </c>
      <c r="AQ171" s="4">
        <f>IFERROR(AVERAGE(Tabela13[[#This Row],[V4]],Tabela13[[#This Row],[V2]]),"")</f>
        <v>7.1428571428571425E-2</v>
      </c>
      <c r="AR171" s="4">
        <f>IFERROR(AVERAGE(Tabela13[[#This Row],[V4]],Tabela13[[#This Row],[V3]]),"")</f>
        <v>0.22368421052631576</v>
      </c>
      <c r="AS171" s="4">
        <f>_xlfn.STDEV.S(Tabela13[[#This Row],[V1]:[V2]])</f>
        <v>0.21532198975981337</v>
      </c>
      <c r="AT171" s="4">
        <f>_xlfn.STDEV.S(Tabela13[[#This Row],[V1]],Tabela13[[#This Row],[V3]])</f>
        <v>0</v>
      </c>
      <c r="AU171" s="4">
        <f>_xlfn.STDEV.S(Tabela13[[#This Row],[V1]],Tabela13[[#This Row],[V4]])</f>
        <v>0.21532198975981337</v>
      </c>
      <c r="AV171" s="4">
        <f>_xlfn.STDEV.S(Tabela13[[#This Row],[V2]],Tabela13[[#This Row],[V1]])</f>
        <v>0.21532198975981337</v>
      </c>
      <c r="AW171" s="4">
        <f>_xlfn.STDEV.S(Tabela13[[#This Row],[V2]],Tabela13[[#This Row],[V3]])</f>
        <v>0.21532198975981337</v>
      </c>
      <c r="AX171" s="4">
        <f>_xlfn.STDEV.S(Tabela13[[#This Row],[V42]],Tabela13[[#This Row],[V44]])</f>
        <v>0.21532198975981334</v>
      </c>
      <c r="AY171" s="4">
        <f>_xlfn.STDEV.S(Tabela13[[#This Row],[V3]],Tabela13[[#This Row],[V1]])</f>
        <v>0</v>
      </c>
      <c r="AZ171" s="4">
        <f>_xlfn.STDEV.S(Tabela13[[#This Row],[V3]],Tabela13[[#This Row],[V2]])</f>
        <v>0.21532198975981337</v>
      </c>
      <c r="BA171" s="4">
        <f>_xlfn.STDEV.S(Tabela13[[#This Row],[V3]],Tabela13[[#This Row],[V4]])</f>
        <v>0.21532198975981337</v>
      </c>
      <c r="BB171" s="4">
        <f>_xlfn.STDEV.S(Tabela13[[#This Row],[V4]],Tabela13[[#This Row],[V1]])</f>
        <v>0.21532198975981337</v>
      </c>
      <c r="BC171" s="4">
        <f>_xlfn.STDEV.S(Tabela13[[#This Row],[V4]],Tabela13[[#This Row],[V2]])</f>
        <v>0</v>
      </c>
      <c r="BD171" s="4">
        <f>_xlfn.STDEV.S(Tabela13[[#This Row],[V4]],Tabela13[[#This Row],[V3]])</f>
        <v>0.21532198975981337</v>
      </c>
      <c r="BE171" s="4">
        <f>Tabela13[[#This Row],[V17]]/Tabela13[[#This Row],[V5]]</f>
        <v>0.96261595422034218</v>
      </c>
      <c r="BF171" s="4">
        <f>Tabela13[[#This Row],[V18]]/Tabela13[[#This Row],[V6]]</f>
        <v>0</v>
      </c>
      <c r="BG171" s="4">
        <f>Tabela13[[#This Row],[V19]]/Tabela13[[#This Row],[V7]]</f>
        <v>0.96261595422034218</v>
      </c>
      <c r="BH171" s="4">
        <f>Tabela13[[#This Row],[V20]]/Tabela13[[#This Row],[V8]]</f>
        <v>0.96261595422034218</v>
      </c>
      <c r="BI171" s="4">
        <f>Tabela13[[#This Row],[V21]]/Tabela13[[#This Row],[V9]]</f>
        <v>0.96261595422034218</v>
      </c>
      <c r="BJ171" s="4">
        <f>Tabela13[[#This Row],[V22]]/Tabela13[[#This Row],[V10]]</f>
        <v>3.0145078566373869</v>
      </c>
      <c r="BK171" s="4">
        <f>Tabela13[[#This Row],[V23]]/Tabela13[[#This Row],[V11]]</f>
        <v>0</v>
      </c>
      <c r="BL171" s="4">
        <f>Tabela13[[#This Row],[V24]]/Tabela13[[#This Row],[V12]]</f>
        <v>0.96261595422034218</v>
      </c>
      <c r="BM171" s="4">
        <f>Tabela13[[#This Row],[V25]]/Tabela13[[#This Row],[V13]]</f>
        <v>0.96261595422034218</v>
      </c>
      <c r="BN171" s="4">
        <f>Tabela13[[#This Row],[V26]]/Tabela13[[#This Row],[V14]]</f>
        <v>0.96261595422034218</v>
      </c>
      <c r="BO171" s="4">
        <f>Tabela13[[#This Row],[V27]]/Tabela13[[#This Row],[V15]]</f>
        <v>0</v>
      </c>
      <c r="BP171" s="4">
        <f>Tabela13[[#This Row],[V28]]/Tabela13[[#This Row],[V16]]</f>
        <v>0.96261595422034218</v>
      </c>
      <c r="BQ171" s="4">
        <f>Tabela13[[#This Row],[V1]]-Tabela13[[#This Row],[V2]]</f>
        <v>0.30451127819548873</v>
      </c>
      <c r="BR171" s="4">
        <f>Tabela13[[#This Row],[V1]]-Tabela13[[#This Row],[V3]]</f>
        <v>0</v>
      </c>
      <c r="BS171" s="4">
        <f>Tabela13[[#This Row],[V1]]-Tabela13[[#This Row],[V4]]</f>
        <v>0.30451127819548873</v>
      </c>
      <c r="BT171" s="4">
        <f>Tabela13[[#This Row],[V2]]-Tabela13[[#This Row],[V1]]</f>
        <v>-0.30451127819548873</v>
      </c>
      <c r="BU171" s="4">
        <f>Tabela13[[#This Row],[V2]]-Tabela13[[#This Row],[V3]]</f>
        <v>-0.30451127819548873</v>
      </c>
      <c r="BV171" s="4">
        <f>Tabela13[[#This Row],[V2]]-Tabela13[[#This Row],[V4]]</f>
        <v>0</v>
      </c>
      <c r="BW171" s="4">
        <f>AVERAGE(Tabela13[[#This Row],[V41]],Tabela13[[#This Row],[V42]])</f>
        <v>0.15225563909774437</v>
      </c>
      <c r="BX171" s="4">
        <f>AVERAGE(Tabela13[[#This Row],[V41]],Tabela13[[#This Row],[V43]])</f>
        <v>0.30451127819548873</v>
      </c>
      <c r="BY171" s="4">
        <f>AVERAGE(Tabela13[[#This Row],[V41]],Tabela13[[#This Row],[V44]])</f>
        <v>0</v>
      </c>
      <c r="BZ171" s="4">
        <f>AVERAGE(Tabela13[[#This Row],[V41]],Tabela13[[#This Row],[V45]])</f>
        <v>0</v>
      </c>
      <c r="CA171" s="4">
        <f>AVERAGE(Tabela13[[#This Row],[V41]],Tabela13[[#This Row],[V46]])</f>
        <v>0.15225563909774437</v>
      </c>
      <c r="CB171" s="4">
        <f>AVERAGE(Tabela13[[#This Row],[V42]],Tabela13[[#This Row],[V41]])</f>
        <v>0.15225563909774437</v>
      </c>
      <c r="CC171" s="4">
        <f>AVERAGE(Tabela13[[#This Row],[V42]],Tabela13[[#This Row],[V43]])</f>
        <v>0.15225563909774437</v>
      </c>
      <c r="CD171" s="4">
        <f>AVERAGE(Tabela13[[#This Row],[V42]],Tabela13[[#This Row],[V44]])</f>
        <v>-0.15225563909774437</v>
      </c>
      <c r="CE171" s="4">
        <f>AVERAGE(Tabela13[[#This Row],[V42]],Tabela13[[#This Row],[V45]])</f>
        <v>-0.15225563909774437</v>
      </c>
      <c r="CF171" s="4">
        <f>AVERAGE(Tabela13[[#This Row],[V42]],Tabela13[[#This Row],[V46]])</f>
        <v>0</v>
      </c>
      <c r="CG171" s="4">
        <f>AVERAGE(Tabela13[[#This Row],[V43]],Tabela13[[#This Row],[V41]])</f>
        <v>0.30451127819548873</v>
      </c>
      <c r="CH171" s="4">
        <f>AVERAGE(Tabela13[[#This Row],[V43]],Tabela13[[#This Row],[V42]])</f>
        <v>0.15225563909774437</v>
      </c>
      <c r="CI171" s="4">
        <f>AVERAGE(Tabela13[[#This Row],[V43]],Tabela13[[#This Row],[V44]])</f>
        <v>0</v>
      </c>
      <c r="CJ171" s="4">
        <f>AVERAGE(Tabela13[[#This Row],[V43]],Tabela13[[#This Row],[V45]])</f>
        <v>0</v>
      </c>
      <c r="CK171" s="4">
        <f>AVERAGE(Tabela13[[#This Row],[V43]],Tabela13[[#This Row],[V46]])</f>
        <v>0.15225563909774437</v>
      </c>
      <c r="CL171" s="4">
        <f>AVERAGE(Tabela13[[#This Row],[V44]],Tabela13[[#This Row],[V41]])</f>
        <v>0</v>
      </c>
      <c r="CM171" s="4">
        <f>AVERAGE(Tabela13[[#This Row],[V44]],Tabela13[[#This Row],[V42]])</f>
        <v>-0.15225563909774437</v>
      </c>
      <c r="CN171" s="4">
        <f>AVERAGE(Tabela13[[#This Row],[V44]],Tabela13[[#This Row],[V43]])</f>
        <v>0</v>
      </c>
      <c r="CO171" s="4">
        <f>AVERAGE(Tabela13[[#This Row],[V44]],Tabela13[[#This Row],[V45]])</f>
        <v>-0.30451127819548873</v>
      </c>
      <c r="CP171" s="4">
        <f>AVERAGE(Tabela13[[#This Row],[V44]],Tabela13[[#This Row],[V46]])</f>
        <v>-0.15225563909774437</v>
      </c>
      <c r="CQ171" s="4">
        <f>AVERAGE(Tabela13[[#This Row],[V45]],Tabela13[[#This Row],[V41]])</f>
        <v>0</v>
      </c>
      <c r="CR171" s="4">
        <f>AVERAGE(Tabela13[[#This Row],[V45]],Tabela13[[#This Row],[V42]])</f>
        <v>-0.15225563909774437</v>
      </c>
      <c r="CS171" s="4">
        <f>AVERAGE(Tabela13[[#This Row],[V45]],Tabela13[[#This Row],[V43]])</f>
        <v>0</v>
      </c>
      <c r="CT171" s="4">
        <f>AVERAGE(Tabela13[[#This Row],[V45]],Tabela13[[#This Row],[V44]])</f>
        <v>-0.30451127819548873</v>
      </c>
      <c r="CU171" s="4">
        <f>AVERAGE(Tabela13[[#This Row],[V45]],Tabela13[[#This Row],[V46]])</f>
        <v>-0.15225563909774437</v>
      </c>
      <c r="CV171" s="4">
        <f>AVERAGE(Tabela13[[#This Row],[V46]],Tabela13[[#This Row],[V41]])</f>
        <v>0.15225563909774437</v>
      </c>
      <c r="CW171" s="4">
        <f>AVERAGE(Tabela13[[#This Row],[V46]],Tabela13[[#This Row],[V42]])</f>
        <v>0</v>
      </c>
      <c r="CX171" s="4">
        <f>AVERAGE(Tabela13[[#This Row],[V46]],Tabela13[[#This Row],[V43]])</f>
        <v>0.15225563909774437</v>
      </c>
      <c r="CY171" s="4">
        <f>AVERAGE(Tabela13[[#This Row],[V46]],Tabela13[[#This Row],[V44]])</f>
        <v>-0.15225563909774437</v>
      </c>
      <c r="CZ171" s="4">
        <f>AVERAGE(Tabela13[[#This Row],[V46]],Tabela13[[#This Row],[V45]])</f>
        <v>-0.15225563909774437</v>
      </c>
      <c r="DA171" s="3">
        <f>_xlfn.STDEV.S(Tabela13[[#This Row],[V41]],Tabela13[[#This Row],[V42]])</f>
        <v>0.21532198975981334</v>
      </c>
      <c r="DB171" s="3">
        <f>_xlfn.STDEV.S(Tabela13[[#This Row],[V41]],Tabela13[[#This Row],[V43]])</f>
        <v>0</v>
      </c>
      <c r="DC171" s="3">
        <f>_xlfn.STDEV.S(Tabela13[[#This Row],[V41]],Tabela13[[#This Row],[V44]])</f>
        <v>0.43064397951962669</v>
      </c>
      <c r="DD171" s="3">
        <f>_xlfn.STDEV.S(Tabela13[[#This Row],[V41]],Tabela13[[#This Row],[V45]])</f>
        <v>0.43064397951962669</v>
      </c>
      <c r="DE171" s="3">
        <f>_xlfn.STDEV.S(Tabela13[[#This Row],[V41]],Tabela13[[#This Row],[V46]])</f>
        <v>0.21532198975981334</v>
      </c>
      <c r="DF171" s="3">
        <f>_xlfn.STDEV.S(Tabela13[[#This Row],[V42]],Tabela13[[#This Row],[V41]])</f>
        <v>0.21532198975981334</v>
      </c>
      <c r="DG171" s="3">
        <f>_xlfn.STDEV.S(Tabela13[[#This Row],[V42]],Tabela13[[#This Row],[V43]])</f>
        <v>0.21532198975981334</v>
      </c>
      <c r="DH171" s="3">
        <f>_xlfn.STDEV.S(Tabela13[[#This Row],[V42]],Tabela13[[#This Row],[V44]])</f>
        <v>0.21532198975981334</v>
      </c>
      <c r="DI171" s="3">
        <f>_xlfn.STDEV.S(Tabela13[[#This Row],[V42]],Tabela13[[#This Row],[V45]])</f>
        <v>0.21532198975981334</v>
      </c>
      <c r="DJ171" s="3">
        <f>_xlfn.STDEV.S(Tabela13[[#This Row],[V42]],Tabela13[[#This Row],[V46]])</f>
        <v>0</v>
      </c>
      <c r="DK171" s="3">
        <f>_xlfn.STDEV.S(Tabela13[[#This Row],[V43]],Tabela13[[#This Row],[V41]])</f>
        <v>0</v>
      </c>
      <c r="DL171" s="3">
        <f>_xlfn.STDEV.S(Tabela13[[#This Row],[V43]],Tabela13[[#This Row],[V42]])</f>
        <v>0.21532198975981334</v>
      </c>
      <c r="DM171" s="3">
        <f>_xlfn.STDEV.S(Tabela13[[#This Row],[V43]],Tabela13[[#This Row],[V44]])</f>
        <v>0.43064397951962669</v>
      </c>
      <c r="DN171" s="3">
        <f>_xlfn.STDEV.S(Tabela13[[#This Row],[V43]],Tabela13[[#This Row],[V45]])</f>
        <v>0.43064397951962669</v>
      </c>
      <c r="DO171" s="3">
        <f>_xlfn.STDEV.S(Tabela13[[#This Row],[V43]],Tabela13[[#This Row],[V46]])</f>
        <v>0.21532198975981334</v>
      </c>
      <c r="DP171" s="3">
        <f>_xlfn.STDEV.S(Tabela13[[#This Row],[V44]],Tabela13[[#This Row],[V41]])</f>
        <v>0.43064397951962669</v>
      </c>
      <c r="DQ171" s="3">
        <f>_xlfn.STDEV.S(Tabela13[[#This Row],[V44]],Tabela13[[#This Row],[V42]])</f>
        <v>0.21532198975981334</v>
      </c>
      <c r="DR171" s="3">
        <f>_xlfn.STDEV.S(Tabela13[[#This Row],[V44]],Tabela13[[#This Row],[V43]])</f>
        <v>0.43064397951962669</v>
      </c>
      <c r="DS171" s="3">
        <f>_xlfn.STDEV.S(Tabela13[[#This Row],[V44]],Tabela13[[#This Row],[V45]])</f>
        <v>0</v>
      </c>
      <c r="DT171" s="3">
        <f>_xlfn.STDEV.S(Tabela13[[#This Row],[V44]],Tabela13[[#This Row],[V46]])</f>
        <v>0.21532198975981334</v>
      </c>
      <c r="DU171" s="3">
        <f>_xlfn.STDEV.S(Tabela13[[#This Row],[V45]],Tabela13[[#This Row],[V41]])</f>
        <v>0.43064397951962669</v>
      </c>
      <c r="DV171" s="3">
        <f>_xlfn.STDEV.S(Tabela13[[#This Row],[V45]],Tabela13[[#This Row],[V42]])</f>
        <v>0.21532198975981334</v>
      </c>
      <c r="DW171" s="3">
        <f>_xlfn.STDEV.S(Tabela13[[#This Row],[V45]],Tabela13[[#This Row],[V43]])</f>
        <v>0.43064397951962669</v>
      </c>
      <c r="DX171" s="3">
        <f>_xlfn.STDEV.S(Tabela13[[#This Row],[V45]],Tabela13[[#This Row],[V44]])</f>
        <v>0</v>
      </c>
      <c r="DY171" s="3">
        <f>_xlfn.STDEV.S(Tabela13[[#This Row],[V45]],Tabela13[[#This Row],[V46]])</f>
        <v>0.21532198975981334</v>
      </c>
      <c r="DZ171" s="3">
        <f>_xlfn.STDEV.S(Tabela13[[#This Row],[V46]],Tabela13[[#This Row],[V41]])</f>
        <v>0.21532198975981334</v>
      </c>
      <c r="EA171" s="3">
        <f>_xlfn.STDEV.S(Tabela13[[#This Row],[V46]],Tabela13[[#This Row],[V42]])</f>
        <v>0</v>
      </c>
      <c r="EB171" s="3">
        <f>_xlfn.STDEV.S(Tabela13[[#This Row],[V46]],Tabela13[[#This Row],[V43]])</f>
        <v>0.21532198975981334</v>
      </c>
      <c r="EC171" s="3">
        <f>_xlfn.STDEV.S(Tabela13[[#This Row],[V46]],Tabela13[[#This Row],[V44]])</f>
        <v>0.21532198975981334</v>
      </c>
      <c r="ED171" s="3">
        <f>_xlfn.STDEV.S(Tabela13[[#This Row],[V46]],Tabela13[[#This Row],[V45]])</f>
        <v>0.21532198975981334</v>
      </c>
      <c r="EE171" s="3">
        <f t="shared" si="164"/>
        <v>1.4142135623730949</v>
      </c>
      <c r="EF171" s="3">
        <f t="shared" si="165"/>
        <v>0</v>
      </c>
      <c r="EG171" s="3" t="str">
        <f t="shared" si="166"/>
        <v/>
      </c>
      <c r="EH171" s="3" t="str">
        <f t="shared" si="167"/>
        <v/>
      </c>
      <c r="EI171" s="3">
        <f t="shared" si="168"/>
        <v>1.4142135623730949</v>
      </c>
      <c r="EJ171" s="3">
        <f t="shared" si="169"/>
        <v>1.4142135623730949</v>
      </c>
      <c r="EK171" s="3">
        <f t="shared" si="170"/>
        <v>1.4142135623730949</v>
      </c>
      <c r="EL171" s="3">
        <f t="shared" si="171"/>
        <v>-1.4142135623730949</v>
      </c>
      <c r="EM171" s="3">
        <f t="shared" si="172"/>
        <v>-1.4142135623730949</v>
      </c>
      <c r="EN171" s="3" t="str">
        <f t="shared" si="173"/>
        <v/>
      </c>
      <c r="EO171" s="3">
        <f t="shared" si="174"/>
        <v>0</v>
      </c>
      <c r="EP171" s="3">
        <f t="shared" si="175"/>
        <v>1.4142135623730949</v>
      </c>
      <c r="EQ171" s="3" t="str">
        <f t="shared" si="176"/>
        <v/>
      </c>
      <c r="ER171" s="3" t="str">
        <f t="shared" si="177"/>
        <v/>
      </c>
      <c r="ES171" s="3" t="str">
        <f t="shared" si="178"/>
        <v/>
      </c>
      <c r="ET171" s="3" t="str">
        <f t="shared" si="179"/>
        <v/>
      </c>
      <c r="EU171" s="3" t="str">
        <f t="shared" si="180"/>
        <v/>
      </c>
      <c r="EV171" s="3" t="str">
        <f t="shared" si="181"/>
        <v/>
      </c>
      <c r="EW171" s="3">
        <f t="shared" si="182"/>
        <v>0</v>
      </c>
      <c r="EX171" s="3">
        <f t="shared" si="183"/>
        <v>-1.4142135623730949</v>
      </c>
      <c r="EY171" s="3" t="str">
        <f t="shared" si="184"/>
        <v/>
      </c>
      <c r="EZ171" s="3">
        <f t="shared" si="185"/>
        <v>-1.4142135623730949</v>
      </c>
      <c r="FA171" s="3" t="str">
        <f t="shared" si="186"/>
        <v/>
      </c>
      <c r="FB171" s="3">
        <f t="shared" si="187"/>
        <v>0</v>
      </c>
      <c r="FC171" s="3">
        <f t="shared" si="188"/>
        <v>-1.4142135623730949</v>
      </c>
      <c r="FD171" s="3">
        <f t="shared" si="189"/>
        <v>1.4142135623730949</v>
      </c>
      <c r="FE171" s="3" t="str">
        <f t="shared" si="190"/>
        <v/>
      </c>
      <c r="FF171" s="3">
        <f t="shared" si="191"/>
        <v>1.4142135623730949</v>
      </c>
      <c r="FG171" s="3">
        <f t="shared" si="192"/>
        <v>-1.4142135623730949</v>
      </c>
      <c r="FH171" s="3">
        <f t="shared" si="193"/>
        <v>-1.4142135623730949</v>
      </c>
      <c r="FI171" s="4">
        <f t="shared" si="194"/>
        <v>0</v>
      </c>
      <c r="FJ171" s="4">
        <f t="shared" si="195"/>
        <v>0</v>
      </c>
      <c r="FK171" s="4">
        <f t="shared" si="196"/>
        <v>2.2734781278678495</v>
      </c>
      <c r="FL171" s="4">
        <f t="shared" si="197"/>
        <v>0.56378097277454886</v>
      </c>
      <c r="FM171" s="4">
        <f>Tabela13[[#This Row],[V139]]-Tabela13[[#This Row],[V140]]</f>
        <v>1.7096971550933007</v>
      </c>
      <c r="FN171" s="4">
        <f>Tabela13[[#This Row],[V1]]-Tabela13[[#This Row],[V2]]/2</f>
        <v>0.34022556390977443</v>
      </c>
      <c r="FO171" s="4">
        <f>Tabela13[[#This Row],[V1]]-Tabela13[[#This Row],[V3]]/2</f>
        <v>0.18796992481203006</v>
      </c>
      <c r="FP171" s="4">
        <f>Tabela13[[#This Row],[V1]]-Tabela13[[#This Row],[V4]]/2</f>
        <v>0.34022556390977443</v>
      </c>
      <c r="FQ171" s="4">
        <f>Tabela13[[#This Row],[V2]]-Tabela13[[#This Row],[V1]]/2</f>
        <v>-0.11654135338345864</v>
      </c>
      <c r="FR171" s="4">
        <f>Tabela13[[#This Row],[V2]]-Tabela13[[#This Row],[V3]]/2</f>
        <v>-0.11654135338345864</v>
      </c>
      <c r="FS171" s="4">
        <f>Tabela13[[#This Row],[V2]]-Tabela13[[#This Row],[V4]]/2</f>
        <v>3.5714285714285712E-2</v>
      </c>
      <c r="FT171" s="4">
        <f t="shared" si="198"/>
        <v>0.3279406835476899</v>
      </c>
      <c r="FU171" s="4">
        <f t="shared" si="199"/>
        <v>0.18580187642843055</v>
      </c>
      <c r="FV171" s="4">
        <f t="shared" si="200"/>
        <v>0.3279406835476899</v>
      </c>
      <c r="FW171" s="4">
        <f t="shared" si="201"/>
        <v>-0.11601799456313233</v>
      </c>
      <c r="FX171" s="4">
        <f t="shared" si="202"/>
        <v>-0.11601799456313233</v>
      </c>
      <c r="FY171" s="4">
        <f t="shared" si="203"/>
        <v>3.569911267932397E-2</v>
      </c>
      <c r="FZ171" s="4">
        <f t="shared" si="204"/>
        <v>59.029323038584181</v>
      </c>
      <c r="GA171" s="4">
        <f t="shared" si="205"/>
        <v>33.444337757117495</v>
      </c>
      <c r="GB171" s="4">
        <f t="shared" si="206"/>
        <v>59.029323038584181</v>
      </c>
      <c r="GC171" s="4">
        <f t="shared" si="207"/>
        <v>-20.883239021363821</v>
      </c>
      <c r="GD171" s="4">
        <f t="shared" si="208"/>
        <v>-20.883239021363821</v>
      </c>
      <c r="GE171" s="4">
        <f t="shared" si="209"/>
        <v>6.4258402822783145</v>
      </c>
      <c r="GF171" s="4">
        <f>Tabela13[[#This Row],[V1]]-Tabela13[[#This Row],[V2]]/Tabela13[[#This Row],[V2]]</f>
        <v>-0.62406015037593987</v>
      </c>
      <c r="GG171" s="4">
        <f>Tabela13[[#This Row],[V1]]-Tabela13[[#This Row],[V3]]/Tabela13[[#This Row],[V3]]</f>
        <v>-0.62406015037593987</v>
      </c>
      <c r="GH171" s="4">
        <f>Tabela13[[#This Row],[V1]]-Tabela13[[#This Row],[V4]]/Tabela13[[#This Row],[V4]]</f>
        <v>-0.62406015037593987</v>
      </c>
      <c r="GI171" s="4">
        <f>Tabela13[[#This Row],[V2]]-Tabela13[[#This Row],[V1]]/Tabela13[[#This Row],[V1]]</f>
        <v>-0.9285714285714286</v>
      </c>
      <c r="GJ171" s="4">
        <f>Tabela13[[#This Row],[V2]]-Tabela13[[#This Row],[V3]]/Tabela13[[#This Row],[V3]]</f>
        <v>-0.9285714285714286</v>
      </c>
      <c r="GK171" s="4">
        <f>Tabela13[[#This Row],[V2]]-Tabela13[[#This Row],[V4]]/Tabela13[[#This Row],[V4]]</f>
        <v>-0.9285714285714286</v>
      </c>
      <c r="GL171" s="4">
        <f t="shared" si="210"/>
        <v>0.17580966843744247</v>
      </c>
      <c r="GM171" s="4">
        <f t="shared" si="211"/>
        <v>0.22368421052631576</v>
      </c>
      <c r="GN171" s="4">
        <f t="shared" si="212"/>
        <v>0.78597263536738993</v>
      </c>
      <c r="GO171" s="3">
        <f t="shared" si="213"/>
        <v>0</v>
      </c>
      <c r="GP171" s="3">
        <v>100</v>
      </c>
      <c r="GQ171" s="3">
        <f t="shared" si="214"/>
        <v>-1</v>
      </c>
      <c r="GR171" s="3">
        <f t="shared" si="215"/>
        <v>-100</v>
      </c>
      <c r="GS171" s="34">
        <f>COUNTIF($D$2:D170,Tabela13[[#This Row],[HomeTeam]])</f>
        <v>7</v>
      </c>
      <c r="GT171" s="34">
        <f>COUNTIF($E$2:E170,Tabela13[[#This Row],[AwayTeam]])</f>
        <v>7</v>
      </c>
      <c r="GU171" s="3">
        <f>IFERROR(AVERAGEIFS($AD$2:AD170,$D$2:D170,Tabela13[[#This Row],[HomeTeam]],$GS$2:GS170,"&gt;="&amp;Tabela13[[#This Row],[Contagem_H]]-5),"")</f>
        <v>0.46004329004329003</v>
      </c>
      <c r="GV171" s="3">
        <f>IFERROR(AVERAGEIFS($G$2:G170,$E$2:E170,Tabela13[[#This Row],[AwayTeam]],$GT$2:GT170,"&gt;="&amp;Tabela13[[#This Row],[Contagem_A]]-5),"")</f>
        <v>1.4</v>
      </c>
      <c r="GW171" s="3">
        <f>IFERROR(AVERAGEIFS($GQ$2:GQ170,$D$2:D170,Tabela13[[#This Row],[HomeTeam]],$GS$2:GS170,"&gt;="&amp;Tabela13[[#This Row],[Contagem_H]]-5),"")</f>
        <v>0.318</v>
      </c>
    </row>
    <row r="172" spans="1:205" x14ac:dyDescent="0.25">
      <c r="A172" t="s">
        <v>127</v>
      </c>
      <c r="B172" t="s">
        <v>195</v>
      </c>
      <c r="C172" t="s">
        <v>177</v>
      </c>
      <c r="D172" t="s">
        <v>19</v>
      </c>
      <c r="E172" t="s">
        <v>15</v>
      </c>
      <c r="F172" s="3">
        <v>1</v>
      </c>
      <c r="G172" s="3">
        <v>1</v>
      </c>
      <c r="H172" s="3" t="str">
        <f t="shared" si="216"/>
        <v>D</v>
      </c>
      <c r="I172" s="3">
        <v>3.4</v>
      </c>
      <c r="J172" s="3">
        <v>3.25</v>
      </c>
      <c r="K172" s="3">
        <v>2.25</v>
      </c>
      <c r="L172" s="3">
        <v>2.1</v>
      </c>
      <c r="M172" s="3">
        <v>1.7</v>
      </c>
      <c r="N172" s="3">
        <f t="shared" si="145"/>
        <v>2</v>
      </c>
      <c r="O172" s="3">
        <f t="shared" si="146"/>
        <v>1</v>
      </c>
      <c r="P172" s="3">
        <f t="shared" si="147"/>
        <v>1</v>
      </c>
      <c r="Q172" s="3">
        <f t="shared" si="148"/>
        <v>4.6254399195575724E-2</v>
      </c>
      <c r="R172" s="3">
        <f t="shared" si="149"/>
        <v>6.4425770308123242E-2</v>
      </c>
      <c r="S172" s="3">
        <f t="shared" si="150"/>
        <v>3.5572649572649575</v>
      </c>
      <c r="T172" s="3">
        <f t="shared" si="151"/>
        <v>3.4003267973856213</v>
      </c>
      <c r="U172" s="3">
        <f t="shared" si="152"/>
        <v>2.3540723981900453</v>
      </c>
      <c r="V172" s="3">
        <f t="shared" si="153"/>
        <v>2.1971342383107091</v>
      </c>
      <c r="W172" s="3">
        <f t="shared" si="154"/>
        <v>1.7786324786324788</v>
      </c>
      <c r="X172" s="4">
        <f t="shared" si="155"/>
        <v>0.29411764705882354</v>
      </c>
      <c r="Y172" s="4">
        <f t="shared" si="156"/>
        <v>0.30769230769230771</v>
      </c>
      <c r="Z172" s="4">
        <f t="shared" si="157"/>
        <v>0.44444444444444442</v>
      </c>
      <c r="AA172" s="4">
        <f t="shared" si="158"/>
        <v>0.47619047619047616</v>
      </c>
      <c r="AB172" s="4">
        <f t="shared" si="159"/>
        <v>0.58823529411764708</v>
      </c>
      <c r="AC172" s="4">
        <f t="shared" si="160"/>
        <v>0.6470588235294118</v>
      </c>
      <c r="AD172" s="4">
        <f t="shared" si="161"/>
        <v>0.72222222222222221</v>
      </c>
      <c r="AE172" s="4">
        <f t="shared" si="162"/>
        <v>0.6470588235294118</v>
      </c>
      <c r="AF172" s="4">
        <f t="shared" si="163"/>
        <v>0.72222222222222221</v>
      </c>
      <c r="AG172" s="4">
        <f>IFERROR(AVERAGE(Tabela13[[#This Row],[V1]],Tabela13[[#This Row],[V2]]),"")</f>
        <v>0.684640522875817</v>
      </c>
      <c r="AH172" s="4">
        <f>IFERROR(AVERAGE(Tabela13[[#This Row],[V1]],Tabela13[[#This Row],[V3]]),"")</f>
        <v>0.6470588235294118</v>
      </c>
      <c r="AI172" s="4">
        <f>IFERROR(AVERAGE(Tabela13[[#This Row],[V1]],Tabela13[[#This Row],[V4]]),"")</f>
        <v>0.684640522875817</v>
      </c>
      <c r="AJ172" s="4">
        <f>IFERROR(AVERAGE(Tabela13[[#This Row],[V2]],Tabela13[[#This Row],[V1]]),"")</f>
        <v>0.684640522875817</v>
      </c>
      <c r="AK172" s="4">
        <f>IFERROR(AVERAGE(Tabela13[[#This Row],[V2]],Tabela13[[#This Row],[V3]]),"")</f>
        <v>0.684640522875817</v>
      </c>
      <c r="AL172" s="4">
        <f>IFERROR(AVERAGE(Tabela13[[#This Row],[V2]],Tabela13[[#This Row],[V4]]),"")</f>
        <v>0.72222222222222221</v>
      </c>
      <c r="AM172" s="4">
        <f>IFERROR(AVERAGE(Tabela13[[#This Row],[V3]],Tabela13[[#This Row],[V1]]),"")</f>
        <v>0.6470588235294118</v>
      </c>
      <c r="AN172" s="4">
        <f>IFERROR(AVERAGE(Tabela13[[#This Row],[V3]],Tabela13[[#This Row],[V2]]),"")</f>
        <v>0.684640522875817</v>
      </c>
      <c r="AO172" s="4">
        <f>IFERROR(AVERAGE(Tabela13[[#This Row],[V3]],Tabela13[[#This Row],[V4]]),"")</f>
        <v>0.684640522875817</v>
      </c>
      <c r="AP172" s="4">
        <f>IFERROR(AVERAGE(Tabela13[[#This Row],[V4]],Tabela13[[#This Row],[V1]]),"")</f>
        <v>0.684640522875817</v>
      </c>
      <c r="AQ172" s="4">
        <f>IFERROR(AVERAGE(Tabela13[[#This Row],[V4]],Tabela13[[#This Row],[V2]]),"")</f>
        <v>0.72222222222222221</v>
      </c>
      <c r="AR172" s="4">
        <f>IFERROR(AVERAGE(Tabela13[[#This Row],[V4]],Tabela13[[#This Row],[V3]]),"")</f>
        <v>0.684640522875817</v>
      </c>
      <c r="AS172" s="4">
        <f>_xlfn.STDEV.S(Tabela13[[#This Row],[V1]:[V2]])</f>
        <v>5.3148548912714325E-2</v>
      </c>
      <c r="AT172" s="4">
        <f>_xlfn.STDEV.S(Tabela13[[#This Row],[V1]],Tabela13[[#This Row],[V3]])</f>
        <v>0</v>
      </c>
      <c r="AU172" s="4">
        <f>_xlfn.STDEV.S(Tabela13[[#This Row],[V1]],Tabela13[[#This Row],[V4]])</f>
        <v>5.3148548912714325E-2</v>
      </c>
      <c r="AV172" s="4">
        <f>_xlfn.STDEV.S(Tabela13[[#This Row],[V2]],Tabela13[[#This Row],[V1]])</f>
        <v>5.3148548912714325E-2</v>
      </c>
      <c r="AW172" s="4">
        <f>_xlfn.STDEV.S(Tabela13[[#This Row],[V2]],Tabela13[[#This Row],[V3]])</f>
        <v>5.3148548912714325E-2</v>
      </c>
      <c r="AX172" s="4">
        <f>_xlfn.STDEV.S(Tabela13[[#This Row],[V42]],Tabela13[[#This Row],[V44]])</f>
        <v>5.3148548912714325E-2</v>
      </c>
      <c r="AY172" s="4">
        <f>_xlfn.STDEV.S(Tabela13[[#This Row],[V3]],Tabela13[[#This Row],[V1]])</f>
        <v>0</v>
      </c>
      <c r="AZ172" s="4">
        <f>_xlfn.STDEV.S(Tabela13[[#This Row],[V3]],Tabela13[[#This Row],[V2]])</f>
        <v>5.3148548912714325E-2</v>
      </c>
      <c r="BA172" s="4">
        <f>_xlfn.STDEV.S(Tabela13[[#This Row],[V3]],Tabela13[[#This Row],[V4]])</f>
        <v>5.3148548912714325E-2</v>
      </c>
      <c r="BB172" s="4">
        <f>_xlfn.STDEV.S(Tabela13[[#This Row],[V4]],Tabela13[[#This Row],[V1]])</f>
        <v>5.3148548912714325E-2</v>
      </c>
      <c r="BC172" s="4">
        <f>_xlfn.STDEV.S(Tabela13[[#This Row],[V4]],Tabela13[[#This Row],[V2]])</f>
        <v>0</v>
      </c>
      <c r="BD172" s="4">
        <f>_xlfn.STDEV.S(Tabela13[[#This Row],[V4]],Tabela13[[#This Row],[V3]])</f>
        <v>5.3148548912714325E-2</v>
      </c>
      <c r="BE172" s="4">
        <f>Tabela13[[#This Row],[V17]]/Tabela13[[#This Row],[V5]]</f>
        <v>7.7629861419048124E-2</v>
      </c>
      <c r="BF172" s="4">
        <f>Tabela13[[#This Row],[V18]]/Tabela13[[#This Row],[V6]]</f>
        <v>0</v>
      </c>
      <c r="BG172" s="4">
        <f>Tabela13[[#This Row],[V19]]/Tabela13[[#This Row],[V7]]</f>
        <v>7.7629861419048124E-2</v>
      </c>
      <c r="BH172" s="4">
        <f>Tabela13[[#This Row],[V20]]/Tabela13[[#This Row],[V8]]</f>
        <v>7.7629861419048124E-2</v>
      </c>
      <c r="BI172" s="4">
        <f>Tabela13[[#This Row],[V21]]/Tabela13[[#This Row],[V9]]</f>
        <v>7.7629861419048124E-2</v>
      </c>
      <c r="BJ172" s="4">
        <f>Tabela13[[#This Row],[V22]]/Tabela13[[#This Row],[V10]]</f>
        <v>7.3590298494527528E-2</v>
      </c>
      <c r="BK172" s="4">
        <f>Tabela13[[#This Row],[V23]]/Tabela13[[#This Row],[V11]]</f>
        <v>0</v>
      </c>
      <c r="BL172" s="4">
        <f>Tabela13[[#This Row],[V24]]/Tabela13[[#This Row],[V12]]</f>
        <v>7.7629861419048124E-2</v>
      </c>
      <c r="BM172" s="4">
        <f>Tabela13[[#This Row],[V25]]/Tabela13[[#This Row],[V13]]</f>
        <v>7.7629861419048124E-2</v>
      </c>
      <c r="BN172" s="4">
        <f>Tabela13[[#This Row],[V26]]/Tabela13[[#This Row],[V14]]</f>
        <v>7.7629861419048124E-2</v>
      </c>
      <c r="BO172" s="4">
        <f>Tabela13[[#This Row],[V27]]/Tabela13[[#This Row],[V15]]</f>
        <v>0</v>
      </c>
      <c r="BP172" s="4">
        <f>Tabela13[[#This Row],[V28]]/Tabela13[[#This Row],[V16]]</f>
        <v>7.7629861419048124E-2</v>
      </c>
      <c r="BQ172" s="4">
        <f>Tabela13[[#This Row],[V1]]-Tabela13[[#This Row],[V2]]</f>
        <v>-7.5163398692810413E-2</v>
      </c>
      <c r="BR172" s="4">
        <f>Tabela13[[#This Row],[V1]]-Tabela13[[#This Row],[V3]]</f>
        <v>0</v>
      </c>
      <c r="BS172" s="4">
        <f>Tabela13[[#This Row],[V1]]-Tabela13[[#This Row],[V4]]</f>
        <v>-7.5163398692810413E-2</v>
      </c>
      <c r="BT172" s="4">
        <f>Tabela13[[#This Row],[V2]]-Tabela13[[#This Row],[V1]]</f>
        <v>7.5163398692810413E-2</v>
      </c>
      <c r="BU172" s="4">
        <f>Tabela13[[#This Row],[V2]]-Tabela13[[#This Row],[V3]]</f>
        <v>7.5163398692810413E-2</v>
      </c>
      <c r="BV172" s="4">
        <f>Tabela13[[#This Row],[V2]]-Tabela13[[#This Row],[V4]]</f>
        <v>0</v>
      </c>
      <c r="BW172" s="4">
        <f>AVERAGE(Tabela13[[#This Row],[V41]],Tabela13[[#This Row],[V42]])</f>
        <v>-3.7581699346405206E-2</v>
      </c>
      <c r="BX172" s="4">
        <f>AVERAGE(Tabela13[[#This Row],[V41]],Tabela13[[#This Row],[V43]])</f>
        <v>-7.5163398692810413E-2</v>
      </c>
      <c r="BY172" s="4">
        <f>AVERAGE(Tabela13[[#This Row],[V41]],Tabela13[[#This Row],[V44]])</f>
        <v>0</v>
      </c>
      <c r="BZ172" s="4">
        <f>AVERAGE(Tabela13[[#This Row],[V41]],Tabela13[[#This Row],[V45]])</f>
        <v>0</v>
      </c>
      <c r="CA172" s="4">
        <f>AVERAGE(Tabela13[[#This Row],[V41]],Tabela13[[#This Row],[V46]])</f>
        <v>-3.7581699346405206E-2</v>
      </c>
      <c r="CB172" s="4">
        <f>AVERAGE(Tabela13[[#This Row],[V42]],Tabela13[[#This Row],[V41]])</f>
        <v>-3.7581699346405206E-2</v>
      </c>
      <c r="CC172" s="4">
        <f>AVERAGE(Tabela13[[#This Row],[V42]],Tabela13[[#This Row],[V43]])</f>
        <v>-3.7581699346405206E-2</v>
      </c>
      <c r="CD172" s="4">
        <f>AVERAGE(Tabela13[[#This Row],[V42]],Tabela13[[#This Row],[V44]])</f>
        <v>3.7581699346405206E-2</v>
      </c>
      <c r="CE172" s="4">
        <f>AVERAGE(Tabela13[[#This Row],[V42]],Tabela13[[#This Row],[V45]])</f>
        <v>3.7581699346405206E-2</v>
      </c>
      <c r="CF172" s="4">
        <f>AVERAGE(Tabela13[[#This Row],[V42]],Tabela13[[#This Row],[V46]])</f>
        <v>0</v>
      </c>
      <c r="CG172" s="4">
        <f>AVERAGE(Tabela13[[#This Row],[V43]],Tabela13[[#This Row],[V41]])</f>
        <v>-7.5163398692810413E-2</v>
      </c>
      <c r="CH172" s="4">
        <f>AVERAGE(Tabela13[[#This Row],[V43]],Tabela13[[#This Row],[V42]])</f>
        <v>-3.7581699346405206E-2</v>
      </c>
      <c r="CI172" s="4">
        <f>AVERAGE(Tabela13[[#This Row],[V43]],Tabela13[[#This Row],[V44]])</f>
        <v>0</v>
      </c>
      <c r="CJ172" s="4">
        <f>AVERAGE(Tabela13[[#This Row],[V43]],Tabela13[[#This Row],[V45]])</f>
        <v>0</v>
      </c>
      <c r="CK172" s="4">
        <f>AVERAGE(Tabela13[[#This Row],[V43]],Tabela13[[#This Row],[V46]])</f>
        <v>-3.7581699346405206E-2</v>
      </c>
      <c r="CL172" s="4">
        <f>AVERAGE(Tabela13[[#This Row],[V44]],Tabela13[[#This Row],[V41]])</f>
        <v>0</v>
      </c>
      <c r="CM172" s="4">
        <f>AVERAGE(Tabela13[[#This Row],[V44]],Tabela13[[#This Row],[V42]])</f>
        <v>3.7581699346405206E-2</v>
      </c>
      <c r="CN172" s="4">
        <f>AVERAGE(Tabela13[[#This Row],[V44]],Tabela13[[#This Row],[V43]])</f>
        <v>0</v>
      </c>
      <c r="CO172" s="4">
        <f>AVERAGE(Tabela13[[#This Row],[V44]],Tabela13[[#This Row],[V45]])</f>
        <v>7.5163398692810413E-2</v>
      </c>
      <c r="CP172" s="4">
        <f>AVERAGE(Tabela13[[#This Row],[V44]],Tabela13[[#This Row],[V46]])</f>
        <v>3.7581699346405206E-2</v>
      </c>
      <c r="CQ172" s="4">
        <f>AVERAGE(Tabela13[[#This Row],[V45]],Tabela13[[#This Row],[V41]])</f>
        <v>0</v>
      </c>
      <c r="CR172" s="4">
        <f>AVERAGE(Tabela13[[#This Row],[V45]],Tabela13[[#This Row],[V42]])</f>
        <v>3.7581699346405206E-2</v>
      </c>
      <c r="CS172" s="4">
        <f>AVERAGE(Tabela13[[#This Row],[V45]],Tabela13[[#This Row],[V43]])</f>
        <v>0</v>
      </c>
      <c r="CT172" s="4">
        <f>AVERAGE(Tabela13[[#This Row],[V45]],Tabela13[[#This Row],[V44]])</f>
        <v>7.5163398692810413E-2</v>
      </c>
      <c r="CU172" s="4">
        <f>AVERAGE(Tabela13[[#This Row],[V45]],Tabela13[[#This Row],[V46]])</f>
        <v>3.7581699346405206E-2</v>
      </c>
      <c r="CV172" s="4">
        <f>AVERAGE(Tabela13[[#This Row],[V46]],Tabela13[[#This Row],[V41]])</f>
        <v>-3.7581699346405206E-2</v>
      </c>
      <c r="CW172" s="4">
        <f>AVERAGE(Tabela13[[#This Row],[V46]],Tabela13[[#This Row],[V42]])</f>
        <v>0</v>
      </c>
      <c r="CX172" s="4">
        <f>AVERAGE(Tabela13[[#This Row],[V46]],Tabela13[[#This Row],[V43]])</f>
        <v>-3.7581699346405206E-2</v>
      </c>
      <c r="CY172" s="4">
        <f>AVERAGE(Tabela13[[#This Row],[V46]],Tabela13[[#This Row],[V44]])</f>
        <v>3.7581699346405206E-2</v>
      </c>
      <c r="CZ172" s="4">
        <f>AVERAGE(Tabela13[[#This Row],[V46]],Tabela13[[#This Row],[V45]])</f>
        <v>3.7581699346405206E-2</v>
      </c>
      <c r="DA172" s="3">
        <f>_xlfn.STDEV.S(Tabela13[[#This Row],[V41]],Tabela13[[#This Row],[V42]])</f>
        <v>5.3148548912714325E-2</v>
      </c>
      <c r="DB172" s="3">
        <f>_xlfn.STDEV.S(Tabela13[[#This Row],[V41]],Tabela13[[#This Row],[V43]])</f>
        <v>0</v>
      </c>
      <c r="DC172" s="3">
        <f>_xlfn.STDEV.S(Tabela13[[#This Row],[V41]],Tabela13[[#This Row],[V44]])</f>
        <v>0.10629709782542865</v>
      </c>
      <c r="DD172" s="3">
        <f>_xlfn.STDEV.S(Tabela13[[#This Row],[V41]],Tabela13[[#This Row],[V45]])</f>
        <v>0.10629709782542865</v>
      </c>
      <c r="DE172" s="3">
        <f>_xlfn.STDEV.S(Tabela13[[#This Row],[V41]],Tabela13[[#This Row],[V46]])</f>
        <v>5.3148548912714325E-2</v>
      </c>
      <c r="DF172" s="3">
        <f>_xlfn.STDEV.S(Tabela13[[#This Row],[V42]],Tabela13[[#This Row],[V41]])</f>
        <v>5.3148548912714325E-2</v>
      </c>
      <c r="DG172" s="3">
        <f>_xlfn.STDEV.S(Tabela13[[#This Row],[V42]],Tabela13[[#This Row],[V43]])</f>
        <v>5.3148548912714325E-2</v>
      </c>
      <c r="DH172" s="3">
        <f>_xlfn.STDEV.S(Tabela13[[#This Row],[V42]],Tabela13[[#This Row],[V44]])</f>
        <v>5.3148548912714325E-2</v>
      </c>
      <c r="DI172" s="3">
        <f>_xlfn.STDEV.S(Tabela13[[#This Row],[V42]],Tabela13[[#This Row],[V45]])</f>
        <v>5.3148548912714325E-2</v>
      </c>
      <c r="DJ172" s="3">
        <f>_xlfn.STDEV.S(Tabela13[[#This Row],[V42]],Tabela13[[#This Row],[V46]])</f>
        <v>0</v>
      </c>
      <c r="DK172" s="3">
        <f>_xlfn.STDEV.S(Tabela13[[#This Row],[V43]],Tabela13[[#This Row],[V41]])</f>
        <v>0</v>
      </c>
      <c r="DL172" s="3">
        <f>_xlfn.STDEV.S(Tabela13[[#This Row],[V43]],Tabela13[[#This Row],[V42]])</f>
        <v>5.3148548912714325E-2</v>
      </c>
      <c r="DM172" s="3">
        <f>_xlfn.STDEV.S(Tabela13[[#This Row],[V43]],Tabela13[[#This Row],[V44]])</f>
        <v>0.10629709782542865</v>
      </c>
      <c r="DN172" s="3">
        <f>_xlfn.STDEV.S(Tabela13[[#This Row],[V43]],Tabela13[[#This Row],[V45]])</f>
        <v>0.10629709782542865</v>
      </c>
      <c r="DO172" s="3">
        <f>_xlfn.STDEV.S(Tabela13[[#This Row],[V43]],Tabela13[[#This Row],[V46]])</f>
        <v>5.3148548912714325E-2</v>
      </c>
      <c r="DP172" s="3">
        <f>_xlfn.STDEV.S(Tabela13[[#This Row],[V44]],Tabela13[[#This Row],[V41]])</f>
        <v>0.10629709782542865</v>
      </c>
      <c r="DQ172" s="3">
        <f>_xlfn.STDEV.S(Tabela13[[#This Row],[V44]],Tabela13[[#This Row],[V42]])</f>
        <v>5.3148548912714325E-2</v>
      </c>
      <c r="DR172" s="3">
        <f>_xlfn.STDEV.S(Tabela13[[#This Row],[V44]],Tabela13[[#This Row],[V43]])</f>
        <v>0.10629709782542865</v>
      </c>
      <c r="DS172" s="3">
        <f>_xlfn.STDEV.S(Tabela13[[#This Row],[V44]],Tabela13[[#This Row],[V45]])</f>
        <v>0</v>
      </c>
      <c r="DT172" s="3">
        <f>_xlfn.STDEV.S(Tabela13[[#This Row],[V44]],Tabela13[[#This Row],[V46]])</f>
        <v>5.3148548912714325E-2</v>
      </c>
      <c r="DU172" s="3">
        <f>_xlfn.STDEV.S(Tabela13[[#This Row],[V45]],Tabela13[[#This Row],[V41]])</f>
        <v>0.10629709782542865</v>
      </c>
      <c r="DV172" s="3">
        <f>_xlfn.STDEV.S(Tabela13[[#This Row],[V45]],Tabela13[[#This Row],[V42]])</f>
        <v>5.3148548912714325E-2</v>
      </c>
      <c r="DW172" s="3">
        <f>_xlfn.STDEV.S(Tabela13[[#This Row],[V45]],Tabela13[[#This Row],[V43]])</f>
        <v>0.10629709782542865</v>
      </c>
      <c r="DX172" s="3">
        <f>_xlfn.STDEV.S(Tabela13[[#This Row],[V45]],Tabela13[[#This Row],[V44]])</f>
        <v>0</v>
      </c>
      <c r="DY172" s="3">
        <f>_xlfn.STDEV.S(Tabela13[[#This Row],[V45]],Tabela13[[#This Row],[V46]])</f>
        <v>5.3148548912714325E-2</v>
      </c>
      <c r="DZ172" s="3">
        <f>_xlfn.STDEV.S(Tabela13[[#This Row],[V46]],Tabela13[[#This Row],[V41]])</f>
        <v>5.3148548912714325E-2</v>
      </c>
      <c r="EA172" s="3">
        <f>_xlfn.STDEV.S(Tabela13[[#This Row],[V46]],Tabela13[[#This Row],[V42]])</f>
        <v>0</v>
      </c>
      <c r="EB172" s="3">
        <f>_xlfn.STDEV.S(Tabela13[[#This Row],[V46]],Tabela13[[#This Row],[V43]])</f>
        <v>5.3148548912714325E-2</v>
      </c>
      <c r="EC172" s="3">
        <f>_xlfn.STDEV.S(Tabela13[[#This Row],[V46]],Tabela13[[#This Row],[V44]])</f>
        <v>5.3148548912714325E-2</v>
      </c>
      <c r="ED172" s="3">
        <f>_xlfn.STDEV.S(Tabela13[[#This Row],[V46]],Tabela13[[#This Row],[V45]])</f>
        <v>5.3148548912714325E-2</v>
      </c>
      <c r="EE172" s="3">
        <f t="shared" si="164"/>
        <v>-1.4142135623730951</v>
      </c>
      <c r="EF172" s="3">
        <f t="shared" si="165"/>
        <v>0</v>
      </c>
      <c r="EG172" s="3" t="str">
        <f t="shared" si="166"/>
        <v/>
      </c>
      <c r="EH172" s="3" t="str">
        <f t="shared" si="167"/>
        <v/>
      </c>
      <c r="EI172" s="3">
        <f t="shared" si="168"/>
        <v>-1.4142135623730951</v>
      </c>
      <c r="EJ172" s="3">
        <f t="shared" si="169"/>
        <v>-1.4142135623730951</v>
      </c>
      <c r="EK172" s="3">
        <f t="shared" si="170"/>
        <v>-1.4142135623730951</v>
      </c>
      <c r="EL172" s="3">
        <f t="shared" si="171"/>
        <v>1.4142135623730951</v>
      </c>
      <c r="EM172" s="3">
        <f t="shared" si="172"/>
        <v>1.4142135623730951</v>
      </c>
      <c r="EN172" s="3" t="str">
        <f t="shared" si="173"/>
        <v/>
      </c>
      <c r="EO172" s="3">
        <f t="shared" si="174"/>
        <v>0</v>
      </c>
      <c r="EP172" s="3">
        <f t="shared" si="175"/>
        <v>-1.4142135623730951</v>
      </c>
      <c r="EQ172" s="3" t="str">
        <f t="shared" si="176"/>
        <v/>
      </c>
      <c r="ER172" s="3" t="str">
        <f t="shared" si="177"/>
        <v/>
      </c>
      <c r="ES172" s="3" t="str">
        <f t="shared" si="178"/>
        <v/>
      </c>
      <c r="ET172" s="3" t="str">
        <f t="shared" si="179"/>
        <v/>
      </c>
      <c r="EU172" s="3" t="str">
        <f t="shared" si="180"/>
        <v/>
      </c>
      <c r="EV172" s="3" t="str">
        <f t="shared" si="181"/>
        <v/>
      </c>
      <c r="EW172" s="3">
        <f t="shared" si="182"/>
        <v>0</v>
      </c>
      <c r="EX172" s="3">
        <f t="shared" si="183"/>
        <v>1.4142135623730951</v>
      </c>
      <c r="EY172" s="3" t="str">
        <f t="shared" si="184"/>
        <v/>
      </c>
      <c r="EZ172" s="3">
        <f t="shared" si="185"/>
        <v>1.4142135623730951</v>
      </c>
      <c r="FA172" s="3" t="str">
        <f t="shared" si="186"/>
        <v/>
      </c>
      <c r="FB172" s="3">
        <f t="shared" si="187"/>
        <v>0</v>
      </c>
      <c r="FC172" s="3">
        <f t="shared" si="188"/>
        <v>1.4142135623730951</v>
      </c>
      <c r="FD172" s="3">
        <f t="shared" si="189"/>
        <v>-1.4142135623730951</v>
      </c>
      <c r="FE172" s="3" t="str">
        <f t="shared" si="190"/>
        <v/>
      </c>
      <c r="FF172" s="3">
        <f t="shared" si="191"/>
        <v>-1.4142135623730951</v>
      </c>
      <c r="FG172" s="3">
        <f t="shared" si="192"/>
        <v>1.4142135623730951</v>
      </c>
      <c r="FH172" s="3">
        <f t="shared" si="193"/>
        <v>1.4142135623730951</v>
      </c>
      <c r="FI172" s="4">
        <f t="shared" si="194"/>
        <v>0.44444444444444442</v>
      </c>
      <c r="FJ172" s="4">
        <f t="shared" si="195"/>
        <v>0.29411764705882354</v>
      </c>
      <c r="FK172" s="4">
        <f t="shared" si="196"/>
        <v>1.1374339259971167</v>
      </c>
      <c r="FL172" s="4">
        <f t="shared" si="197"/>
        <v>1.5684766938971646</v>
      </c>
      <c r="FM172" s="4">
        <f>Tabela13[[#This Row],[V139]]-Tabela13[[#This Row],[V140]]</f>
        <v>-0.43104276790004792</v>
      </c>
      <c r="FN172" s="4">
        <f>Tabela13[[#This Row],[V1]]-Tabela13[[#This Row],[V2]]/2</f>
        <v>0.28594771241830069</v>
      </c>
      <c r="FO172" s="4">
        <f>Tabela13[[#This Row],[V1]]-Tabela13[[#This Row],[V3]]/2</f>
        <v>0.3235294117647059</v>
      </c>
      <c r="FP172" s="4">
        <f>Tabela13[[#This Row],[V1]]-Tabela13[[#This Row],[V4]]/2</f>
        <v>0.28594771241830069</v>
      </c>
      <c r="FQ172" s="4">
        <f>Tabela13[[#This Row],[V2]]-Tabela13[[#This Row],[V1]]/2</f>
        <v>0.39869281045751631</v>
      </c>
      <c r="FR172" s="4">
        <f>Tabela13[[#This Row],[V2]]-Tabela13[[#This Row],[V3]]/2</f>
        <v>0.39869281045751631</v>
      </c>
      <c r="FS172" s="4">
        <f>Tabela13[[#This Row],[V2]]-Tabela13[[#This Row],[V4]]/2</f>
        <v>0.3611111111111111</v>
      </c>
      <c r="FT172" s="4">
        <f t="shared" si="198"/>
        <v>0.27851545529006549</v>
      </c>
      <c r="FU172" s="4">
        <f t="shared" si="199"/>
        <v>0.31290122788038449</v>
      </c>
      <c r="FV172" s="4">
        <f t="shared" si="200"/>
        <v>0.27851545529006549</v>
      </c>
      <c r="FW172" s="4">
        <f t="shared" si="201"/>
        <v>0.37937898187411612</v>
      </c>
      <c r="FX172" s="4">
        <f t="shared" si="202"/>
        <v>0.37937898187411612</v>
      </c>
      <c r="FY172" s="4">
        <f t="shared" si="203"/>
        <v>0.34653886443394183</v>
      </c>
      <c r="FZ172" s="4">
        <f t="shared" si="204"/>
        <v>50.132781952211786</v>
      </c>
      <c r="GA172" s="4">
        <f t="shared" si="205"/>
        <v>56.322221018469214</v>
      </c>
      <c r="GB172" s="4">
        <f t="shared" si="206"/>
        <v>50.132781952211786</v>
      </c>
      <c r="GC172" s="4">
        <f t="shared" si="207"/>
        <v>68.288216737340903</v>
      </c>
      <c r="GD172" s="4">
        <f t="shared" si="208"/>
        <v>68.288216737340903</v>
      </c>
      <c r="GE172" s="4">
        <f t="shared" si="209"/>
        <v>62.376995598109531</v>
      </c>
      <c r="GF172" s="4">
        <f>Tabela13[[#This Row],[V1]]-Tabela13[[#This Row],[V2]]/Tabela13[[#This Row],[V2]]</f>
        <v>-0.3529411764705882</v>
      </c>
      <c r="GG172" s="4">
        <f>Tabela13[[#This Row],[V1]]-Tabela13[[#This Row],[V3]]/Tabela13[[#This Row],[V3]]</f>
        <v>-0.3529411764705882</v>
      </c>
      <c r="GH172" s="4">
        <f>Tabela13[[#This Row],[V1]]-Tabela13[[#This Row],[V4]]/Tabela13[[#This Row],[V4]]</f>
        <v>-0.3529411764705882</v>
      </c>
      <c r="GI172" s="4">
        <f>Tabela13[[#This Row],[V2]]-Tabela13[[#This Row],[V1]]/Tabela13[[#This Row],[V1]]</f>
        <v>-0.27777777777777779</v>
      </c>
      <c r="GJ172" s="4">
        <f>Tabela13[[#This Row],[V2]]-Tabela13[[#This Row],[V3]]/Tabela13[[#This Row],[V3]]</f>
        <v>-0.27777777777777779</v>
      </c>
      <c r="GK172" s="4">
        <f>Tabela13[[#This Row],[V2]]-Tabela13[[#This Row],[V4]]/Tabela13[[#This Row],[V4]]</f>
        <v>-0.27777777777777779</v>
      </c>
      <c r="GL172" s="4">
        <f t="shared" si="210"/>
        <v>4.3395608468501254E-2</v>
      </c>
      <c r="GM172" s="4">
        <f t="shared" si="211"/>
        <v>0.684640522875817</v>
      </c>
      <c r="GN172" s="4">
        <f t="shared" si="212"/>
        <v>6.3384516426545981E-2</v>
      </c>
      <c r="GO172" s="3">
        <f t="shared" si="213"/>
        <v>0</v>
      </c>
      <c r="GP172" s="3">
        <v>100</v>
      </c>
      <c r="GQ172" s="3">
        <f t="shared" si="214"/>
        <v>-1</v>
      </c>
      <c r="GR172" s="3">
        <f t="shared" si="215"/>
        <v>-100</v>
      </c>
      <c r="GS172" s="34">
        <f>COUNTIF($D$2:D171,Tabela13[[#This Row],[HomeTeam]])</f>
        <v>8</v>
      </c>
      <c r="GT172" s="34">
        <f>COUNTIF($E$2:E171,Tabela13[[#This Row],[AwayTeam]])</f>
        <v>8</v>
      </c>
      <c r="GU172" s="3">
        <f>IFERROR(AVERAGEIFS($AD$2:AD171,$D$2:D171,Tabela13[[#This Row],[HomeTeam]],$GS$2:GS171,"&gt;="&amp;Tabela13[[#This Row],[Contagem_H]]-5),"")</f>
        <v>1.1238151582472069</v>
      </c>
      <c r="GV172" s="3">
        <f>IFERROR(AVERAGEIFS($G$2:G171,$E$2:E171,Tabela13[[#This Row],[AwayTeam]],$GT$2:GT171,"&gt;="&amp;Tabela13[[#This Row],[Contagem_A]]-5),"")</f>
        <v>1.4</v>
      </c>
      <c r="GW172" s="3">
        <f>IFERROR(AVERAGEIFS($GQ$2:GQ171,$D$2:D171,Tabela13[[#This Row],[HomeTeam]],$GS$2:GS171,"&gt;="&amp;Tabela13[[#This Row],[Contagem_H]]-5),"")</f>
        <v>-1</v>
      </c>
    </row>
    <row r="173" spans="1:205" x14ac:dyDescent="0.25">
      <c r="A173" t="s">
        <v>127</v>
      </c>
      <c r="B173" t="s">
        <v>196</v>
      </c>
      <c r="C173" t="s">
        <v>177</v>
      </c>
      <c r="D173" t="s">
        <v>21</v>
      </c>
      <c r="E173" t="s">
        <v>135</v>
      </c>
      <c r="F173" s="3">
        <v>1</v>
      </c>
      <c r="G173" s="3">
        <v>1</v>
      </c>
      <c r="H173" s="3" t="str">
        <f t="shared" si="216"/>
        <v>D</v>
      </c>
      <c r="I173" s="3">
        <v>1.2</v>
      </c>
      <c r="J173" s="3">
        <v>7</v>
      </c>
      <c r="K173" s="3">
        <v>13</v>
      </c>
      <c r="L173" s="3">
        <v>1.4</v>
      </c>
      <c r="M173" s="3">
        <v>2.88</v>
      </c>
      <c r="N173" s="3">
        <f t="shared" si="145"/>
        <v>2</v>
      </c>
      <c r="O173" s="3">
        <f t="shared" si="146"/>
        <v>1</v>
      </c>
      <c r="P173" s="3">
        <f t="shared" si="147"/>
        <v>1</v>
      </c>
      <c r="Q173" s="3">
        <f t="shared" si="148"/>
        <v>5.3113553113553147E-2</v>
      </c>
      <c r="R173" s="3">
        <f t="shared" si="149"/>
        <v>6.1507936507936511E-2</v>
      </c>
      <c r="S173" s="3">
        <f t="shared" si="150"/>
        <v>1.2637362637362637</v>
      </c>
      <c r="T173" s="3">
        <f t="shared" si="151"/>
        <v>7.3717948717948723</v>
      </c>
      <c r="U173" s="3">
        <f t="shared" si="152"/>
        <v>13.690476190476192</v>
      </c>
      <c r="V173" s="3">
        <f t="shared" si="153"/>
        <v>1.4743589743589742</v>
      </c>
      <c r="W173" s="3">
        <f t="shared" si="154"/>
        <v>3.0329670329670328</v>
      </c>
      <c r="X173" s="4">
        <f t="shared" si="155"/>
        <v>0.83333333333333337</v>
      </c>
      <c r="Y173" s="4">
        <f t="shared" si="156"/>
        <v>0.14285714285714285</v>
      </c>
      <c r="Z173" s="4">
        <f t="shared" si="157"/>
        <v>7.6923076923076927E-2</v>
      </c>
      <c r="AA173" s="4">
        <f t="shared" si="158"/>
        <v>0.7142857142857143</v>
      </c>
      <c r="AB173" s="4">
        <f t="shared" si="159"/>
        <v>0.34722222222222221</v>
      </c>
      <c r="AC173" s="4">
        <f t="shared" si="160"/>
        <v>0.91666666666666674</v>
      </c>
      <c r="AD173" s="4">
        <f t="shared" si="161"/>
        <v>0.53846153846153844</v>
      </c>
      <c r="AE173" s="4">
        <f t="shared" si="162"/>
        <v>0.91666666666666674</v>
      </c>
      <c r="AF173" s="4">
        <f t="shared" si="163"/>
        <v>0.53846153846153844</v>
      </c>
      <c r="AG173" s="4">
        <f>IFERROR(AVERAGE(Tabela13[[#This Row],[V1]],Tabela13[[#This Row],[V2]]),"")</f>
        <v>0.72756410256410264</v>
      </c>
      <c r="AH173" s="4">
        <f>IFERROR(AVERAGE(Tabela13[[#This Row],[V1]],Tabela13[[#This Row],[V3]]),"")</f>
        <v>0.91666666666666674</v>
      </c>
      <c r="AI173" s="4">
        <f>IFERROR(AVERAGE(Tabela13[[#This Row],[V1]],Tabela13[[#This Row],[V4]]),"")</f>
        <v>0.72756410256410264</v>
      </c>
      <c r="AJ173" s="4">
        <f>IFERROR(AVERAGE(Tabela13[[#This Row],[V2]],Tabela13[[#This Row],[V1]]),"")</f>
        <v>0.72756410256410264</v>
      </c>
      <c r="AK173" s="4">
        <f>IFERROR(AVERAGE(Tabela13[[#This Row],[V2]],Tabela13[[#This Row],[V3]]),"")</f>
        <v>0.72756410256410264</v>
      </c>
      <c r="AL173" s="4">
        <f>IFERROR(AVERAGE(Tabela13[[#This Row],[V2]],Tabela13[[#This Row],[V4]]),"")</f>
        <v>0.53846153846153844</v>
      </c>
      <c r="AM173" s="4">
        <f>IFERROR(AVERAGE(Tabela13[[#This Row],[V3]],Tabela13[[#This Row],[V1]]),"")</f>
        <v>0.91666666666666674</v>
      </c>
      <c r="AN173" s="4">
        <f>IFERROR(AVERAGE(Tabela13[[#This Row],[V3]],Tabela13[[#This Row],[V2]]),"")</f>
        <v>0.72756410256410264</v>
      </c>
      <c r="AO173" s="4">
        <f>IFERROR(AVERAGE(Tabela13[[#This Row],[V3]],Tabela13[[#This Row],[V4]]),"")</f>
        <v>0.72756410256410264</v>
      </c>
      <c r="AP173" s="4">
        <f>IFERROR(AVERAGE(Tabela13[[#This Row],[V4]],Tabela13[[#This Row],[V1]]),"")</f>
        <v>0.72756410256410264</v>
      </c>
      <c r="AQ173" s="4">
        <f>IFERROR(AVERAGE(Tabela13[[#This Row],[V4]],Tabela13[[#This Row],[V2]]),"")</f>
        <v>0.53846153846153844</v>
      </c>
      <c r="AR173" s="4">
        <f>IFERROR(AVERAGE(Tabela13[[#This Row],[V4]],Tabela13[[#This Row],[V3]]),"")</f>
        <v>0.72756410256410264</v>
      </c>
      <c r="AS173" s="4">
        <f>_xlfn.STDEV.S(Tabela13[[#This Row],[V1]:[V2]])</f>
        <v>0.26743141083337352</v>
      </c>
      <c r="AT173" s="4">
        <f>_xlfn.STDEV.S(Tabela13[[#This Row],[V1]],Tabela13[[#This Row],[V3]])</f>
        <v>0</v>
      </c>
      <c r="AU173" s="4">
        <f>_xlfn.STDEV.S(Tabela13[[#This Row],[V1]],Tabela13[[#This Row],[V4]])</f>
        <v>0.26743141083337352</v>
      </c>
      <c r="AV173" s="4">
        <f>_xlfn.STDEV.S(Tabela13[[#This Row],[V2]],Tabela13[[#This Row],[V1]])</f>
        <v>0.26743141083337352</v>
      </c>
      <c r="AW173" s="4">
        <f>_xlfn.STDEV.S(Tabela13[[#This Row],[V2]],Tabela13[[#This Row],[V3]])</f>
        <v>0.26743141083337352</v>
      </c>
      <c r="AX173" s="4">
        <f>_xlfn.STDEV.S(Tabela13[[#This Row],[V42]],Tabela13[[#This Row],[V44]])</f>
        <v>0.26743141083337385</v>
      </c>
      <c r="AY173" s="4">
        <f>_xlfn.STDEV.S(Tabela13[[#This Row],[V3]],Tabela13[[#This Row],[V1]])</f>
        <v>0</v>
      </c>
      <c r="AZ173" s="4">
        <f>_xlfn.STDEV.S(Tabela13[[#This Row],[V3]],Tabela13[[#This Row],[V2]])</f>
        <v>0.26743141083337352</v>
      </c>
      <c r="BA173" s="4">
        <f>_xlfn.STDEV.S(Tabela13[[#This Row],[V3]],Tabela13[[#This Row],[V4]])</f>
        <v>0.26743141083337352</v>
      </c>
      <c r="BB173" s="4">
        <f>_xlfn.STDEV.S(Tabela13[[#This Row],[V4]],Tabela13[[#This Row],[V1]])</f>
        <v>0.26743141083337352</v>
      </c>
      <c r="BC173" s="4">
        <f>_xlfn.STDEV.S(Tabela13[[#This Row],[V4]],Tabela13[[#This Row],[V2]])</f>
        <v>0</v>
      </c>
      <c r="BD173" s="4">
        <f>_xlfn.STDEV.S(Tabela13[[#This Row],[V4]],Tabela13[[#This Row],[V3]])</f>
        <v>0.26743141083337352</v>
      </c>
      <c r="BE173" s="4">
        <f>Tabela13[[#This Row],[V17]]/Tabela13[[#This Row],[V5]]</f>
        <v>0.36757092590313889</v>
      </c>
      <c r="BF173" s="4">
        <f>Tabela13[[#This Row],[V18]]/Tabela13[[#This Row],[V6]]</f>
        <v>0</v>
      </c>
      <c r="BG173" s="4">
        <f>Tabela13[[#This Row],[V19]]/Tabela13[[#This Row],[V7]]</f>
        <v>0.36757092590313889</v>
      </c>
      <c r="BH173" s="4">
        <f>Tabela13[[#This Row],[V20]]/Tabela13[[#This Row],[V8]]</f>
        <v>0.36757092590313889</v>
      </c>
      <c r="BI173" s="4">
        <f>Tabela13[[#This Row],[V21]]/Tabela13[[#This Row],[V9]]</f>
        <v>0.36757092590313889</v>
      </c>
      <c r="BJ173" s="4">
        <f>Tabela13[[#This Row],[V22]]/Tabela13[[#This Row],[V10]]</f>
        <v>0.4966583344048372</v>
      </c>
      <c r="BK173" s="4">
        <f>Tabela13[[#This Row],[V23]]/Tabela13[[#This Row],[V11]]</f>
        <v>0</v>
      </c>
      <c r="BL173" s="4">
        <f>Tabela13[[#This Row],[V24]]/Tabela13[[#This Row],[V12]]</f>
        <v>0.36757092590313889</v>
      </c>
      <c r="BM173" s="4">
        <f>Tabela13[[#This Row],[V25]]/Tabela13[[#This Row],[V13]]</f>
        <v>0.36757092590313889</v>
      </c>
      <c r="BN173" s="4">
        <f>Tabela13[[#This Row],[V26]]/Tabela13[[#This Row],[V14]]</f>
        <v>0.36757092590313889</v>
      </c>
      <c r="BO173" s="4">
        <f>Tabela13[[#This Row],[V27]]/Tabela13[[#This Row],[V15]]</f>
        <v>0</v>
      </c>
      <c r="BP173" s="4">
        <f>Tabela13[[#This Row],[V28]]/Tabela13[[#This Row],[V16]]</f>
        <v>0.36757092590313889</v>
      </c>
      <c r="BQ173" s="4">
        <f>Tabela13[[#This Row],[V1]]-Tabela13[[#This Row],[V2]]</f>
        <v>0.3782051282051283</v>
      </c>
      <c r="BR173" s="4">
        <f>Tabela13[[#This Row],[V1]]-Tabela13[[#This Row],[V3]]</f>
        <v>0</v>
      </c>
      <c r="BS173" s="4">
        <f>Tabela13[[#This Row],[V1]]-Tabela13[[#This Row],[V4]]</f>
        <v>0.3782051282051283</v>
      </c>
      <c r="BT173" s="4">
        <f>Tabela13[[#This Row],[V2]]-Tabela13[[#This Row],[V1]]</f>
        <v>-0.3782051282051283</v>
      </c>
      <c r="BU173" s="4">
        <f>Tabela13[[#This Row],[V2]]-Tabela13[[#This Row],[V3]]</f>
        <v>-0.3782051282051283</v>
      </c>
      <c r="BV173" s="4">
        <f>Tabela13[[#This Row],[V2]]-Tabela13[[#This Row],[V4]]</f>
        <v>0</v>
      </c>
      <c r="BW173" s="4">
        <f>AVERAGE(Tabela13[[#This Row],[V41]],Tabela13[[#This Row],[V42]])</f>
        <v>0.18910256410256415</v>
      </c>
      <c r="BX173" s="4">
        <f>AVERAGE(Tabela13[[#This Row],[V41]],Tabela13[[#This Row],[V43]])</f>
        <v>0.3782051282051283</v>
      </c>
      <c r="BY173" s="4">
        <f>AVERAGE(Tabela13[[#This Row],[V41]],Tabela13[[#This Row],[V44]])</f>
        <v>0</v>
      </c>
      <c r="BZ173" s="4">
        <f>AVERAGE(Tabela13[[#This Row],[V41]],Tabela13[[#This Row],[V45]])</f>
        <v>0</v>
      </c>
      <c r="CA173" s="4">
        <f>AVERAGE(Tabela13[[#This Row],[V41]],Tabela13[[#This Row],[V46]])</f>
        <v>0.18910256410256415</v>
      </c>
      <c r="CB173" s="4">
        <f>AVERAGE(Tabela13[[#This Row],[V42]],Tabela13[[#This Row],[V41]])</f>
        <v>0.18910256410256415</v>
      </c>
      <c r="CC173" s="4">
        <f>AVERAGE(Tabela13[[#This Row],[V42]],Tabela13[[#This Row],[V43]])</f>
        <v>0.18910256410256415</v>
      </c>
      <c r="CD173" s="4">
        <f>AVERAGE(Tabela13[[#This Row],[V42]],Tabela13[[#This Row],[V44]])</f>
        <v>-0.18910256410256415</v>
      </c>
      <c r="CE173" s="4">
        <f>AVERAGE(Tabela13[[#This Row],[V42]],Tabela13[[#This Row],[V45]])</f>
        <v>-0.18910256410256415</v>
      </c>
      <c r="CF173" s="4">
        <f>AVERAGE(Tabela13[[#This Row],[V42]],Tabela13[[#This Row],[V46]])</f>
        <v>0</v>
      </c>
      <c r="CG173" s="4">
        <f>AVERAGE(Tabela13[[#This Row],[V43]],Tabela13[[#This Row],[V41]])</f>
        <v>0.3782051282051283</v>
      </c>
      <c r="CH173" s="4">
        <f>AVERAGE(Tabela13[[#This Row],[V43]],Tabela13[[#This Row],[V42]])</f>
        <v>0.18910256410256415</v>
      </c>
      <c r="CI173" s="4">
        <f>AVERAGE(Tabela13[[#This Row],[V43]],Tabela13[[#This Row],[V44]])</f>
        <v>0</v>
      </c>
      <c r="CJ173" s="4">
        <f>AVERAGE(Tabela13[[#This Row],[V43]],Tabela13[[#This Row],[V45]])</f>
        <v>0</v>
      </c>
      <c r="CK173" s="4">
        <f>AVERAGE(Tabela13[[#This Row],[V43]],Tabela13[[#This Row],[V46]])</f>
        <v>0.18910256410256415</v>
      </c>
      <c r="CL173" s="4">
        <f>AVERAGE(Tabela13[[#This Row],[V44]],Tabela13[[#This Row],[V41]])</f>
        <v>0</v>
      </c>
      <c r="CM173" s="4">
        <f>AVERAGE(Tabela13[[#This Row],[V44]],Tabela13[[#This Row],[V42]])</f>
        <v>-0.18910256410256415</v>
      </c>
      <c r="CN173" s="4">
        <f>AVERAGE(Tabela13[[#This Row],[V44]],Tabela13[[#This Row],[V43]])</f>
        <v>0</v>
      </c>
      <c r="CO173" s="4">
        <f>AVERAGE(Tabela13[[#This Row],[V44]],Tabela13[[#This Row],[V45]])</f>
        <v>-0.3782051282051283</v>
      </c>
      <c r="CP173" s="4">
        <f>AVERAGE(Tabela13[[#This Row],[V44]],Tabela13[[#This Row],[V46]])</f>
        <v>-0.18910256410256415</v>
      </c>
      <c r="CQ173" s="4">
        <f>AVERAGE(Tabela13[[#This Row],[V45]],Tabela13[[#This Row],[V41]])</f>
        <v>0</v>
      </c>
      <c r="CR173" s="4">
        <f>AVERAGE(Tabela13[[#This Row],[V45]],Tabela13[[#This Row],[V42]])</f>
        <v>-0.18910256410256415</v>
      </c>
      <c r="CS173" s="4">
        <f>AVERAGE(Tabela13[[#This Row],[V45]],Tabela13[[#This Row],[V43]])</f>
        <v>0</v>
      </c>
      <c r="CT173" s="4">
        <f>AVERAGE(Tabela13[[#This Row],[V45]],Tabela13[[#This Row],[V44]])</f>
        <v>-0.3782051282051283</v>
      </c>
      <c r="CU173" s="4">
        <f>AVERAGE(Tabela13[[#This Row],[V45]],Tabela13[[#This Row],[V46]])</f>
        <v>-0.18910256410256415</v>
      </c>
      <c r="CV173" s="4">
        <f>AVERAGE(Tabela13[[#This Row],[V46]],Tabela13[[#This Row],[V41]])</f>
        <v>0.18910256410256415</v>
      </c>
      <c r="CW173" s="4">
        <f>AVERAGE(Tabela13[[#This Row],[V46]],Tabela13[[#This Row],[V42]])</f>
        <v>0</v>
      </c>
      <c r="CX173" s="4">
        <f>AVERAGE(Tabela13[[#This Row],[V46]],Tabela13[[#This Row],[V43]])</f>
        <v>0.18910256410256415</v>
      </c>
      <c r="CY173" s="4">
        <f>AVERAGE(Tabela13[[#This Row],[V46]],Tabela13[[#This Row],[V44]])</f>
        <v>-0.18910256410256415</v>
      </c>
      <c r="CZ173" s="4">
        <f>AVERAGE(Tabela13[[#This Row],[V46]],Tabela13[[#This Row],[V45]])</f>
        <v>-0.18910256410256415</v>
      </c>
      <c r="DA173" s="3">
        <f>_xlfn.STDEV.S(Tabela13[[#This Row],[V41]],Tabela13[[#This Row],[V42]])</f>
        <v>0.26743141083337385</v>
      </c>
      <c r="DB173" s="3">
        <f>_xlfn.STDEV.S(Tabela13[[#This Row],[V41]],Tabela13[[#This Row],[V43]])</f>
        <v>0</v>
      </c>
      <c r="DC173" s="3">
        <f>_xlfn.STDEV.S(Tabela13[[#This Row],[V41]],Tabela13[[#This Row],[V44]])</f>
        <v>0.5348628216667477</v>
      </c>
      <c r="DD173" s="3">
        <f>_xlfn.STDEV.S(Tabela13[[#This Row],[V41]],Tabela13[[#This Row],[V45]])</f>
        <v>0.5348628216667477</v>
      </c>
      <c r="DE173" s="3">
        <f>_xlfn.STDEV.S(Tabela13[[#This Row],[V41]],Tabela13[[#This Row],[V46]])</f>
        <v>0.26743141083337385</v>
      </c>
      <c r="DF173" s="3">
        <f>_xlfn.STDEV.S(Tabela13[[#This Row],[V42]],Tabela13[[#This Row],[V41]])</f>
        <v>0.26743141083337385</v>
      </c>
      <c r="DG173" s="3">
        <f>_xlfn.STDEV.S(Tabela13[[#This Row],[V42]],Tabela13[[#This Row],[V43]])</f>
        <v>0.26743141083337385</v>
      </c>
      <c r="DH173" s="3">
        <f>_xlfn.STDEV.S(Tabela13[[#This Row],[V42]],Tabela13[[#This Row],[V44]])</f>
        <v>0.26743141083337385</v>
      </c>
      <c r="DI173" s="3">
        <f>_xlfn.STDEV.S(Tabela13[[#This Row],[V42]],Tabela13[[#This Row],[V45]])</f>
        <v>0.26743141083337385</v>
      </c>
      <c r="DJ173" s="3">
        <f>_xlfn.STDEV.S(Tabela13[[#This Row],[V42]],Tabela13[[#This Row],[V46]])</f>
        <v>0</v>
      </c>
      <c r="DK173" s="3">
        <f>_xlfn.STDEV.S(Tabela13[[#This Row],[V43]],Tabela13[[#This Row],[V41]])</f>
        <v>0</v>
      </c>
      <c r="DL173" s="3">
        <f>_xlfn.STDEV.S(Tabela13[[#This Row],[V43]],Tabela13[[#This Row],[V42]])</f>
        <v>0.26743141083337385</v>
      </c>
      <c r="DM173" s="3">
        <f>_xlfn.STDEV.S(Tabela13[[#This Row],[V43]],Tabela13[[#This Row],[V44]])</f>
        <v>0.5348628216667477</v>
      </c>
      <c r="DN173" s="3">
        <f>_xlfn.STDEV.S(Tabela13[[#This Row],[V43]],Tabela13[[#This Row],[V45]])</f>
        <v>0.5348628216667477</v>
      </c>
      <c r="DO173" s="3">
        <f>_xlfn.STDEV.S(Tabela13[[#This Row],[V43]],Tabela13[[#This Row],[V46]])</f>
        <v>0.26743141083337385</v>
      </c>
      <c r="DP173" s="3">
        <f>_xlfn.STDEV.S(Tabela13[[#This Row],[V44]],Tabela13[[#This Row],[V41]])</f>
        <v>0.5348628216667477</v>
      </c>
      <c r="DQ173" s="3">
        <f>_xlfn.STDEV.S(Tabela13[[#This Row],[V44]],Tabela13[[#This Row],[V42]])</f>
        <v>0.26743141083337385</v>
      </c>
      <c r="DR173" s="3">
        <f>_xlfn.STDEV.S(Tabela13[[#This Row],[V44]],Tabela13[[#This Row],[V43]])</f>
        <v>0.5348628216667477</v>
      </c>
      <c r="DS173" s="3">
        <f>_xlfn.STDEV.S(Tabela13[[#This Row],[V44]],Tabela13[[#This Row],[V45]])</f>
        <v>0</v>
      </c>
      <c r="DT173" s="3">
        <f>_xlfn.STDEV.S(Tabela13[[#This Row],[V44]],Tabela13[[#This Row],[V46]])</f>
        <v>0.26743141083337385</v>
      </c>
      <c r="DU173" s="3">
        <f>_xlfn.STDEV.S(Tabela13[[#This Row],[V45]],Tabela13[[#This Row],[V41]])</f>
        <v>0.5348628216667477</v>
      </c>
      <c r="DV173" s="3">
        <f>_xlfn.STDEV.S(Tabela13[[#This Row],[V45]],Tabela13[[#This Row],[V42]])</f>
        <v>0.26743141083337385</v>
      </c>
      <c r="DW173" s="3">
        <f>_xlfn.STDEV.S(Tabela13[[#This Row],[V45]],Tabela13[[#This Row],[V43]])</f>
        <v>0.5348628216667477</v>
      </c>
      <c r="DX173" s="3">
        <f>_xlfn.STDEV.S(Tabela13[[#This Row],[V45]],Tabela13[[#This Row],[V44]])</f>
        <v>0</v>
      </c>
      <c r="DY173" s="3">
        <f>_xlfn.STDEV.S(Tabela13[[#This Row],[V45]],Tabela13[[#This Row],[V46]])</f>
        <v>0.26743141083337385</v>
      </c>
      <c r="DZ173" s="3">
        <f>_xlfn.STDEV.S(Tabela13[[#This Row],[V46]],Tabela13[[#This Row],[V41]])</f>
        <v>0.26743141083337385</v>
      </c>
      <c r="EA173" s="3">
        <f>_xlfn.STDEV.S(Tabela13[[#This Row],[V46]],Tabela13[[#This Row],[V42]])</f>
        <v>0</v>
      </c>
      <c r="EB173" s="3">
        <f>_xlfn.STDEV.S(Tabela13[[#This Row],[V46]],Tabela13[[#This Row],[V43]])</f>
        <v>0.26743141083337385</v>
      </c>
      <c r="EC173" s="3">
        <f>_xlfn.STDEV.S(Tabela13[[#This Row],[V46]],Tabela13[[#This Row],[V44]])</f>
        <v>0.26743141083337385</v>
      </c>
      <c r="ED173" s="3">
        <f>_xlfn.STDEV.S(Tabela13[[#This Row],[V46]],Tabela13[[#This Row],[V45]])</f>
        <v>0.26743141083337385</v>
      </c>
      <c r="EE173" s="3">
        <f t="shared" si="164"/>
        <v>1.4142135623730951</v>
      </c>
      <c r="EF173" s="3">
        <f t="shared" si="165"/>
        <v>0</v>
      </c>
      <c r="EG173" s="3" t="str">
        <f t="shared" si="166"/>
        <v/>
      </c>
      <c r="EH173" s="3" t="str">
        <f t="shared" si="167"/>
        <v/>
      </c>
      <c r="EI173" s="3">
        <f t="shared" si="168"/>
        <v>1.4142135623730951</v>
      </c>
      <c r="EJ173" s="3">
        <f t="shared" si="169"/>
        <v>1.4142135623730951</v>
      </c>
      <c r="EK173" s="3">
        <f t="shared" si="170"/>
        <v>1.4142135623730951</v>
      </c>
      <c r="EL173" s="3">
        <f t="shared" si="171"/>
        <v>-1.4142135623730951</v>
      </c>
      <c r="EM173" s="3">
        <f t="shared" si="172"/>
        <v>-1.4142135623730951</v>
      </c>
      <c r="EN173" s="3" t="str">
        <f t="shared" si="173"/>
        <v/>
      </c>
      <c r="EO173" s="3">
        <f t="shared" si="174"/>
        <v>0</v>
      </c>
      <c r="EP173" s="3">
        <f t="shared" si="175"/>
        <v>1.4142135623730951</v>
      </c>
      <c r="EQ173" s="3" t="str">
        <f t="shared" si="176"/>
        <v/>
      </c>
      <c r="ER173" s="3" t="str">
        <f t="shared" si="177"/>
        <v/>
      </c>
      <c r="ES173" s="3" t="str">
        <f t="shared" si="178"/>
        <v/>
      </c>
      <c r="ET173" s="3" t="str">
        <f t="shared" si="179"/>
        <v/>
      </c>
      <c r="EU173" s="3" t="str">
        <f t="shared" si="180"/>
        <v/>
      </c>
      <c r="EV173" s="3" t="str">
        <f t="shared" si="181"/>
        <v/>
      </c>
      <c r="EW173" s="3">
        <f t="shared" si="182"/>
        <v>0</v>
      </c>
      <c r="EX173" s="3">
        <f t="shared" si="183"/>
        <v>-1.4142135623730951</v>
      </c>
      <c r="EY173" s="3" t="str">
        <f t="shared" si="184"/>
        <v/>
      </c>
      <c r="EZ173" s="3">
        <f t="shared" si="185"/>
        <v>-1.4142135623730951</v>
      </c>
      <c r="FA173" s="3" t="str">
        <f t="shared" si="186"/>
        <v/>
      </c>
      <c r="FB173" s="3">
        <f t="shared" si="187"/>
        <v>0</v>
      </c>
      <c r="FC173" s="3">
        <f t="shared" si="188"/>
        <v>-1.4142135623730951</v>
      </c>
      <c r="FD173" s="3">
        <f t="shared" si="189"/>
        <v>1.4142135623730951</v>
      </c>
      <c r="FE173" s="3" t="str">
        <f t="shared" si="190"/>
        <v/>
      </c>
      <c r="FF173" s="3">
        <f t="shared" si="191"/>
        <v>1.4142135623730951</v>
      </c>
      <c r="FG173" s="3">
        <f t="shared" si="192"/>
        <v>-1.4142135623730951</v>
      </c>
      <c r="FH173" s="3">
        <f t="shared" si="193"/>
        <v>-1.4142135623730951</v>
      </c>
      <c r="FI173" s="4">
        <f t="shared" si="194"/>
        <v>7.6923076923076927E-2</v>
      </c>
      <c r="FJ173" s="4">
        <f t="shared" si="195"/>
        <v>0.83333333333333337</v>
      </c>
      <c r="FK173" s="4">
        <f t="shared" si="196"/>
        <v>2.5095652173913043</v>
      </c>
      <c r="FL173" s="4">
        <f t="shared" si="197"/>
        <v>0.35478260869565215</v>
      </c>
      <c r="FM173" s="4">
        <f>Tabela13[[#This Row],[V139]]-Tabela13[[#This Row],[V140]]</f>
        <v>2.1547826086956521</v>
      </c>
      <c r="FN173" s="4">
        <f>Tabela13[[#This Row],[V1]]-Tabela13[[#This Row],[V2]]/2</f>
        <v>0.64743589743589758</v>
      </c>
      <c r="FO173" s="4">
        <f>Tabela13[[#This Row],[V1]]-Tabela13[[#This Row],[V3]]/2</f>
        <v>0.45833333333333337</v>
      </c>
      <c r="FP173" s="4">
        <f>Tabela13[[#This Row],[V1]]-Tabela13[[#This Row],[V4]]/2</f>
        <v>0.64743589743589758</v>
      </c>
      <c r="FQ173" s="4">
        <f>Tabela13[[#This Row],[V2]]-Tabela13[[#This Row],[V1]]/2</f>
        <v>8.0128205128205066E-2</v>
      </c>
      <c r="FR173" s="4">
        <f>Tabela13[[#This Row],[V2]]-Tabela13[[#This Row],[V3]]/2</f>
        <v>8.0128205128205066E-2</v>
      </c>
      <c r="FS173" s="4">
        <f>Tabela13[[#This Row],[V2]]-Tabela13[[#This Row],[V4]]/2</f>
        <v>0.26923076923076922</v>
      </c>
      <c r="FT173" s="4">
        <f t="shared" si="198"/>
        <v>0.57457057558433777</v>
      </c>
      <c r="FU173" s="4">
        <f t="shared" si="199"/>
        <v>0.42976227909668852</v>
      </c>
      <c r="FV173" s="4">
        <f t="shared" si="200"/>
        <v>0.57457057558433777</v>
      </c>
      <c r="FW173" s="4">
        <f t="shared" si="201"/>
        <v>7.9957374246580018E-2</v>
      </c>
      <c r="FX173" s="4">
        <f t="shared" si="202"/>
        <v>7.9957374246580018E-2</v>
      </c>
      <c r="FY173" s="4">
        <f t="shared" si="203"/>
        <v>0.26299473168091947</v>
      </c>
      <c r="FZ173" s="4">
        <f t="shared" si="204"/>
        <v>103.42270360518079</v>
      </c>
      <c r="GA173" s="4">
        <f t="shared" si="205"/>
        <v>77.357210237403933</v>
      </c>
      <c r="GB173" s="4">
        <f t="shared" si="206"/>
        <v>103.42270360518079</v>
      </c>
      <c r="GC173" s="4">
        <f t="shared" si="207"/>
        <v>14.392327364384403</v>
      </c>
      <c r="GD173" s="4">
        <f t="shared" si="208"/>
        <v>14.392327364384403</v>
      </c>
      <c r="GE173" s="4">
        <f t="shared" si="209"/>
        <v>47.339051702565506</v>
      </c>
      <c r="GF173" s="4">
        <f>Tabela13[[#This Row],[V1]]-Tabela13[[#This Row],[V2]]/Tabela13[[#This Row],[V2]]</f>
        <v>-8.3333333333333259E-2</v>
      </c>
      <c r="GG173" s="4">
        <f>Tabela13[[#This Row],[V1]]-Tabela13[[#This Row],[V3]]/Tabela13[[#This Row],[V3]]</f>
        <v>-8.3333333333333259E-2</v>
      </c>
      <c r="GH173" s="4">
        <f>Tabela13[[#This Row],[V1]]-Tabela13[[#This Row],[V4]]/Tabela13[[#This Row],[V4]]</f>
        <v>-8.3333333333333259E-2</v>
      </c>
      <c r="GI173" s="4">
        <f>Tabela13[[#This Row],[V2]]-Tabela13[[#This Row],[V1]]/Tabela13[[#This Row],[V1]]</f>
        <v>-0.46153846153846156</v>
      </c>
      <c r="GJ173" s="4">
        <f>Tabela13[[#This Row],[V2]]-Tabela13[[#This Row],[V3]]/Tabela13[[#This Row],[V3]]</f>
        <v>-0.46153846153846156</v>
      </c>
      <c r="GK173" s="4">
        <f>Tabela13[[#This Row],[V2]]-Tabela13[[#This Row],[V4]]/Tabela13[[#This Row],[V4]]</f>
        <v>-0.46153846153846156</v>
      </c>
      <c r="GL173" s="4">
        <f t="shared" si="210"/>
        <v>0.21835683257812752</v>
      </c>
      <c r="GM173" s="4">
        <f t="shared" si="211"/>
        <v>0.72756410256410264</v>
      </c>
      <c r="GN173" s="4">
        <f t="shared" si="212"/>
        <v>0.30012040424835146</v>
      </c>
      <c r="GO173" s="3">
        <f t="shared" si="213"/>
        <v>0</v>
      </c>
      <c r="GP173" s="3">
        <v>100</v>
      </c>
      <c r="GQ173" s="3">
        <f t="shared" si="214"/>
        <v>-1</v>
      </c>
      <c r="GR173" s="3">
        <f t="shared" si="215"/>
        <v>-100</v>
      </c>
      <c r="GS173" s="34">
        <f>COUNTIF($D$2:D172,Tabela13[[#This Row],[HomeTeam]])</f>
        <v>8</v>
      </c>
      <c r="GT173" s="34">
        <f>COUNTIF($E$2:E172,Tabela13[[#This Row],[AwayTeam]])</f>
        <v>8</v>
      </c>
      <c r="GU173" s="3">
        <f>IFERROR(AVERAGEIFS($AD$2:AD172,$D$2:D172,Tabela13[[#This Row],[HomeTeam]],$GS$2:GS172,"&gt;="&amp;Tabela13[[#This Row],[Contagem_H]]-5),"")</f>
        <v>0.46633156966490297</v>
      </c>
      <c r="GV173" s="3">
        <f>IFERROR(AVERAGEIFS($G$2:G172,$E$2:E172,Tabela13[[#This Row],[AwayTeam]],$GT$2:GT172,"&gt;="&amp;Tabela13[[#This Row],[Contagem_A]]-5),"")</f>
        <v>0.4</v>
      </c>
      <c r="GW173" s="3">
        <f>IFERROR(AVERAGEIFS($GQ$2:GQ172,$D$2:D172,Tabela13[[#This Row],[HomeTeam]],$GS$2:GS172,"&gt;="&amp;Tabela13[[#This Row],[Contagem_H]]-5),"")</f>
        <v>1.6620000000000001</v>
      </c>
    </row>
    <row r="174" spans="1:205" x14ac:dyDescent="0.25">
      <c r="A174" t="s">
        <v>127</v>
      </c>
      <c r="B174" t="s">
        <v>197</v>
      </c>
      <c r="C174" t="s">
        <v>172</v>
      </c>
      <c r="D174" t="s">
        <v>14</v>
      </c>
      <c r="E174" t="s">
        <v>141</v>
      </c>
      <c r="F174" s="3">
        <v>2</v>
      </c>
      <c r="G174" s="3">
        <v>0</v>
      </c>
      <c r="H174" s="3" t="str">
        <f t="shared" si="216"/>
        <v>H</v>
      </c>
      <c r="I174" s="3">
        <v>2.1</v>
      </c>
      <c r="J174" s="3">
        <v>3.8</v>
      </c>
      <c r="K174" s="3">
        <v>3.25</v>
      </c>
      <c r="L174" s="3">
        <v>1.6</v>
      </c>
      <c r="M174" s="3">
        <v>2.2999999999999998</v>
      </c>
      <c r="N174" s="3">
        <f t="shared" si="145"/>
        <v>2</v>
      </c>
      <c r="O174" s="3">
        <f t="shared" si="146"/>
        <v>3</v>
      </c>
      <c r="P174" s="3">
        <f t="shared" si="147"/>
        <v>0</v>
      </c>
      <c r="Q174" s="3">
        <f t="shared" si="148"/>
        <v>4.704067861962602E-2</v>
      </c>
      <c r="R174" s="3">
        <f t="shared" si="149"/>
        <v>5.9782608695652217E-2</v>
      </c>
      <c r="S174" s="3">
        <f t="shared" si="150"/>
        <v>2.1987854251012147</v>
      </c>
      <c r="T174" s="3">
        <f t="shared" si="151"/>
        <v>3.9787545787545788</v>
      </c>
      <c r="U174" s="3">
        <f t="shared" si="152"/>
        <v>3.4028822055137846</v>
      </c>
      <c r="V174" s="3">
        <f t="shared" si="153"/>
        <v>1.6752650857914018</v>
      </c>
      <c r="W174" s="3">
        <f t="shared" si="154"/>
        <v>2.4081935608251395</v>
      </c>
      <c r="X174" s="4">
        <f t="shared" si="155"/>
        <v>0.47619047619047616</v>
      </c>
      <c r="Y174" s="4">
        <f t="shared" si="156"/>
        <v>0.26315789473684209</v>
      </c>
      <c r="Z174" s="4">
        <f t="shared" si="157"/>
        <v>0.30769230769230771</v>
      </c>
      <c r="AA174" s="4">
        <f t="shared" si="158"/>
        <v>0.625</v>
      </c>
      <c r="AB174" s="4">
        <f t="shared" si="159"/>
        <v>0.43478260869565222</v>
      </c>
      <c r="AC174" s="4">
        <f t="shared" si="160"/>
        <v>1.2380952380952381</v>
      </c>
      <c r="AD174" s="4">
        <f t="shared" si="161"/>
        <v>0.15384615384615385</v>
      </c>
      <c r="AE174" s="4">
        <f t="shared" si="162"/>
        <v>0.23809523809523808</v>
      </c>
      <c r="AF174" s="4">
        <f t="shared" si="163"/>
        <v>1.1538461538461537</v>
      </c>
      <c r="AG174" s="4">
        <f>IFERROR(AVERAGE(Tabela13[[#This Row],[V1]],Tabela13[[#This Row],[V2]]),"")</f>
        <v>0.69597069597069594</v>
      </c>
      <c r="AH174" s="4">
        <f>IFERROR(AVERAGE(Tabela13[[#This Row],[V1]],Tabela13[[#This Row],[V3]]),"")</f>
        <v>0.73809523809523814</v>
      </c>
      <c r="AI174" s="4">
        <f>IFERROR(AVERAGE(Tabela13[[#This Row],[V1]],Tabela13[[#This Row],[V4]]),"")</f>
        <v>1.1959706959706959</v>
      </c>
      <c r="AJ174" s="4">
        <f>IFERROR(AVERAGE(Tabela13[[#This Row],[V2]],Tabela13[[#This Row],[V1]]),"")</f>
        <v>0.69597069597069594</v>
      </c>
      <c r="AK174" s="4">
        <f>IFERROR(AVERAGE(Tabela13[[#This Row],[V2]],Tabela13[[#This Row],[V3]]),"")</f>
        <v>0.19597069597069597</v>
      </c>
      <c r="AL174" s="4">
        <f>IFERROR(AVERAGE(Tabela13[[#This Row],[V2]],Tabela13[[#This Row],[V4]]),"")</f>
        <v>0.65384615384615374</v>
      </c>
      <c r="AM174" s="4">
        <f>IFERROR(AVERAGE(Tabela13[[#This Row],[V3]],Tabela13[[#This Row],[V1]]),"")</f>
        <v>0.73809523809523814</v>
      </c>
      <c r="AN174" s="4">
        <f>IFERROR(AVERAGE(Tabela13[[#This Row],[V3]],Tabela13[[#This Row],[V2]]),"")</f>
        <v>0.19597069597069597</v>
      </c>
      <c r="AO174" s="4">
        <f>IFERROR(AVERAGE(Tabela13[[#This Row],[V3]],Tabela13[[#This Row],[V4]]),"")</f>
        <v>0.69597069597069594</v>
      </c>
      <c r="AP174" s="4">
        <f>IFERROR(AVERAGE(Tabela13[[#This Row],[V4]],Tabela13[[#This Row],[V1]]),"")</f>
        <v>1.1959706959706959</v>
      </c>
      <c r="AQ174" s="4">
        <f>IFERROR(AVERAGE(Tabela13[[#This Row],[V4]],Tabela13[[#This Row],[V2]]),"")</f>
        <v>0.65384615384615374</v>
      </c>
      <c r="AR174" s="4">
        <f>IFERROR(AVERAGE(Tabela13[[#This Row],[V4]],Tabela13[[#This Row],[V3]]),"")</f>
        <v>0.69597069597069594</v>
      </c>
      <c r="AS174" s="4">
        <f>_xlfn.STDEV.S(Tabela13[[#This Row],[V1]:[V2]])</f>
        <v>0.76667987996783182</v>
      </c>
      <c r="AT174" s="4">
        <f>_xlfn.STDEV.S(Tabela13[[#This Row],[V1]],Tabela13[[#This Row],[V3]])</f>
        <v>0.70710678118654757</v>
      </c>
      <c r="AU174" s="4">
        <f>_xlfn.STDEV.S(Tabela13[[#This Row],[V1]],Tabela13[[#This Row],[V4]])</f>
        <v>5.9573098781284327E-2</v>
      </c>
      <c r="AV174" s="4">
        <f>_xlfn.STDEV.S(Tabela13[[#This Row],[V2]],Tabela13[[#This Row],[V1]])</f>
        <v>0.76667987996783182</v>
      </c>
      <c r="AW174" s="4">
        <f>_xlfn.STDEV.S(Tabela13[[#This Row],[V2]],Tabela13[[#This Row],[V3]])</f>
        <v>5.9573098781284264E-2</v>
      </c>
      <c r="AX174" s="4">
        <f>_xlfn.STDEV.S(Tabela13[[#This Row],[V42]],Tabela13[[#This Row],[V44]])</f>
        <v>1.4737866611543793</v>
      </c>
      <c r="AY174" s="4">
        <f>_xlfn.STDEV.S(Tabela13[[#This Row],[V3]],Tabela13[[#This Row],[V1]])</f>
        <v>0.70710678118654757</v>
      </c>
      <c r="AZ174" s="4">
        <f>_xlfn.STDEV.S(Tabela13[[#This Row],[V3]],Tabela13[[#This Row],[V2]])</f>
        <v>5.9573098781284264E-2</v>
      </c>
      <c r="BA174" s="4">
        <f>_xlfn.STDEV.S(Tabela13[[#This Row],[V3]],Tabela13[[#This Row],[V4]])</f>
        <v>0.64753368240526321</v>
      </c>
      <c r="BB174" s="4">
        <f>_xlfn.STDEV.S(Tabela13[[#This Row],[V4]],Tabela13[[#This Row],[V1]])</f>
        <v>5.9573098781284327E-2</v>
      </c>
      <c r="BC174" s="4">
        <f>_xlfn.STDEV.S(Tabela13[[#This Row],[V4]],Tabela13[[#This Row],[V2]])</f>
        <v>0.70710678118654746</v>
      </c>
      <c r="BD174" s="4">
        <f>_xlfn.STDEV.S(Tabela13[[#This Row],[V4]],Tabela13[[#This Row],[V3]])</f>
        <v>0.64753368240526321</v>
      </c>
      <c r="BE174" s="4">
        <f>Tabela13[[#This Row],[V17]]/Tabela13[[#This Row],[V5]]</f>
        <v>1.1015979327958847</v>
      </c>
      <c r="BF174" s="4">
        <f>Tabela13[[#This Row],[V18]]/Tabela13[[#This Row],[V6]]</f>
        <v>0.95801563902693532</v>
      </c>
      <c r="BG174" s="4">
        <f>Tabela13[[#This Row],[V19]]/Tabela13[[#This Row],[V7]]</f>
        <v>4.9811503728302058E-2</v>
      </c>
      <c r="BH174" s="4">
        <f>Tabela13[[#This Row],[V20]]/Tabela13[[#This Row],[V8]]</f>
        <v>1.1015979327958847</v>
      </c>
      <c r="BI174" s="4">
        <f>Tabela13[[#This Row],[V21]]/Tabela13[[#This Row],[V9]]</f>
        <v>0.30398983116431039</v>
      </c>
      <c r="BJ174" s="4">
        <f>Tabela13[[#This Row],[V22]]/Tabela13[[#This Row],[V10]]</f>
        <v>2.2540266582361097</v>
      </c>
      <c r="BK174" s="4">
        <f>Tabela13[[#This Row],[V23]]/Tabela13[[#This Row],[V11]]</f>
        <v>0.95801563902693532</v>
      </c>
      <c r="BL174" s="4">
        <f>Tabela13[[#This Row],[V24]]/Tabela13[[#This Row],[V12]]</f>
        <v>0.30398983116431039</v>
      </c>
      <c r="BM174" s="4">
        <f>Tabela13[[#This Row],[V25]]/Tabela13[[#This Row],[V13]]</f>
        <v>0.93040365945598347</v>
      </c>
      <c r="BN174" s="4">
        <f>Tabela13[[#This Row],[V26]]/Tabela13[[#This Row],[V14]]</f>
        <v>4.9811503728302058E-2</v>
      </c>
      <c r="BO174" s="4">
        <f>Tabela13[[#This Row],[V27]]/Tabela13[[#This Row],[V15]]</f>
        <v>1.0814574300500139</v>
      </c>
      <c r="BP174" s="4">
        <f>Tabela13[[#This Row],[V28]]/Tabela13[[#This Row],[V16]]</f>
        <v>0.93040365945598347</v>
      </c>
      <c r="BQ174" s="4">
        <f>Tabela13[[#This Row],[V1]]-Tabela13[[#This Row],[V2]]</f>
        <v>1.0842490842490844</v>
      </c>
      <c r="BR174" s="4">
        <f>Tabela13[[#This Row],[V1]]-Tabela13[[#This Row],[V3]]</f>
        <v>1</v>
      </c>
      <c r="BS174" s="4">
        <f>Tabela13[[#This Row],[V1]]-Tabela13[[#This Row],[V4]]</f>
        <v>8.4249084249084394E-2</v>
      </c>
      <c r="BT174" s="4">
        <f>Tabela13[[#This Row],[V2]]-Tabela13[[#This Row],[V1]]</f>
        <v>-1.0842490842490844</v>
      </c>
      <c r="BU174" s="4">
        <f>Tabela13[[#This Row],[V2]]-Tabela13[[#This Row],[V3]]</f>
        <v>-8.4249084249084227E-2</v>
      </c>
      <c r="BV174" s="4">
        <f>Tabela13[[#This Row],[V2]]-Tabela13[[#This Row],[V4]]</f>
        <v>-0.99999999999999989</v>
      </c>
      <c r="BW174" s="4">
        <f>AVERAGE(Tabela13[[#This Row],[V41]],Tabela13[[#This Row],[V42]])</f>
        <v>1.0421245421245422</v>
      </c>
      <c r="BX174" s="4">
        <f>AVERAGE(Tabela13[[#This Row],[V41]],Tabela13[[#This Row],[V43]])</f>
        <v>0.58424908424908439</v>
      </c>
      <c r="BY174" s="4">
        <f>AVERAGE(Tabela13[[#This Row],[V41]],Tabela13[[#This Row],[V44]])</f>
        <v>0</v>
      </c>
      <c r="BZ174" s="4">
        <f>AVERAGE(Tabela13[[#This Row],[V41]],Tabela13[[#This Row],[V45]])</f>
        <v>0.50000000000000011</v>
      </c>
      <c r="CA174" s="4">
        <f>AVERAGE(Tabela13[[#This Row],[V41]],Tabela13[[#This Row],[V46]])</f>
        <v>4.2124542124542252E-2</v>
      </c>
      <c r="CB174" s="4">
        <f>AVERAGE(Tabela13[[#This Row],[V42]],Tabela13[[#This Row],[V41]])</f>
        <v>1.0421245421245422</v>
      </c>
      <c r="CC174" s="4">
        <f>AVERAGE(Tabela13[[#This Row],[V42]],Tabela13[[#This Row],[V43]])</f>
        <v>0.5421245421245422</v>
      </c>
      <c r="CD174" s="4">
        <f>AVERAGE(Tabela13[[#This Row],[V42]],Tabela13[[#This Row],[V44]])</f>
        <v>-4.2124542124542197E-2</v>
      </c>
      <c r="CE174" s="4">
        <f>AVERAGE(Tabela13[[#This Row],[V42]],Tabela13[[#This Row],[V45]])</f>
        <v>0.45787545787545791</v>
      </c>
      <c r="CF174" s="4">
        <f>AVERAGE(Tabela13[[#This Row],[V42]],Tabela13[[#This Row],[V46]])</f>
        <v>0</v>
      </c>
      <c r="CG174" s="4">
        <f>AVERAGE(Tabela13[[#This Row],[V43]],Tabela13[[#This Row],[V41]])</f>
        <v>0.58424908424908439</v>
      </c>
      <c r="CH174" s="4">
        <f>AVERAGE(Tabela13[[#This Row],[V43]],Tabela13[[#This Row],[V42]])</f>
        <v>0.5421245421245422</v>
      </c>
      <c r="CI174" s="4">
        <f>AVERAGE(Tabela13[[#This Row],[V43]],Tabela13[[#This Row],[V44]])</f>
        <v>-0.5</v>
      </c>
      <c r="CJ174" s="4">
        <f>AVERAGE(Tabela13[[#This Row],[V43]],Tabela13[[#This Row],[V45]])</f>
        <v>8.3266726846886741E-17</v>
      </c>
      <c r="CK174" s="4">
        <f>AVERAGE(Tabela13[[#This Row],[V43]],Tabela13[[#This Row],[V46]])</f>
        <v>-0.45787545787545775</v>
      </c>
      <c r="CL174" s="4">
        <f>AVERAGE(Tabela13[[#This Row],[V44]],Tabela13[[#This Row],[V41]])</f>
        <v>0</v>
      </c>
      <c r="CM174" s="4">
        <f>AVERAGE(Tabela13[[#This Row],[V44]],Tabela13[[#This Row],[V42]])</f>
        <v>-4.2124542124542197E-2</v>
      </c>
      <c r="CN174" s="4">
        <f>AVERAGE(Tabela13[[#This Row],[V44]],Tabela13[[#This Row],[V43]])</f>
        <v>-0.5</v>
      </c>
      <c r="CO174" s="4">
        <f>AVERAGE(Tabela13[[#This Row],[V44]],Tabela13[[#This Row],[V45]])</f>
        <v>-0.58424908424908428</v>
      </c>
      <c r="CP174" s="4">
        <f>AVERAGE(Tabela13[[#This Row],[V44]],Tabela13[[#This Row],[V46]])</f>
        <v>-1.0421245421245422</v>
      </c>
      <c r="CQ174" s="4">
        <f>AVERAGE(Tabela13[[#This Row],[V45]],Tabela13[[#This Row],[V41]])</f>
        <v>0.50000000000000011</v>
      </c>
      <c r="CR174" s="4">
        <f>AVERAGE(Tabela13[[#This Row],[V45]],Tabela13[[#This Row],[V42]])</f>
        <v>0.45787545787545791</v>
      </c>
      <c r="CS174" s="4">
        <f>AVERAGE(Tabela13[[#This Row],[V45]],Tabela13[[#This Row],[V43]])</f>
        <v>8.3266726846886741E-17</v>
      </c>
      <c r="CT174" s="4">
        <f>AVERAGE(Tabela13[[#This Row],[V45]],Tabela13[[#This Row],[V44]])</f>
        <v>-0.58424908424908428</v>
      </c>
      <c r="CU174" s="4">
        <f>AVERAGE(Tabela13[[#This Row],[V45]],Tabela13[[#This Row],[V46]])</f>
        <v>-0.54212454212454209</v>
      </c>
      <c r="CV174" s="4">
        <f>AVERAGE(Tabela13[[#This Row],[V46]],Tabela13[[#This Row],[V41]])</f>
        <v>4.2124542124542252E-2</v>
      </c>
      <c r="CW174" s="4">
        <f>AVERAGE(Tabela13[[#This Row],[V46]],Tabela13[[#This Row],[V42]])</f>
        <v>0</v>
      </c>
      <c r="CX174" s="4">
        <f>AVERAGE(Tabela13[[#This Row],[V46]],Tabela13[[#This Row],[V43]])</f>
        <v>-0.45787545787545775</v>
      </c>
      <c r="CY174" s="4">
        <f>AVERAGE(Tabela13[[#This Row],[V46]],Tabela13[[#This Row],[V44]])</f>
        <v>-1.0421245421245422</v>
      </c>
      <c r="CZ174" s="4">
        <f>AVERAGE(Tabela13[[#This Row],[V46]],Tabela13[[#This Row],[V45]])</f>
        <v>-0.54212454212454209</v>
      </c>
      <c r="DA174" s="3">
        <f>_xlfn.STDEV.S(Tabela13[[#This Row],[V41]],Tabela13[[#This Row],[V42]])</f>
        <v>5.9573098781284327E-2</v>
      </c>
      <c r="DB174" s="3">
        <f>_xlfn.STDEV.S(Tabela13[[#This Row],[V41]],Tabela13[[#This Row],[V43]])</f>
        <v>0.70710678118654735</v>
      </c>
      <c r="DC174" s="3">
        <f>_xlfn.STDEV.S(Tabela13[[#This Row],[V41]],Tabela13[[#This Row],[V44]])</f>
        <v>1.5333597599356636</v>
      </c>
      <c r="DD174" s="3">
        <f>_xlfn.STDEV.S(Tabela13[[#This Row],[V41]],Tabela13[[#This Row],[V45]])</f>
        <v>0.82625297874911596</v>
      </c>
      <c r="DE174" s="3">
        <f>_xlfn.STDEV.S(Tabela13[[#This Row],[V41]],Tabela13[[#This Row],[V46]])</f>
        <v>1.4737866611543793</v>
      </c>
      <c r="DF174" s="3">
        <f>_xlfn.STDEV.S(Tabela13[[#This Row],[V42]],Tabela13[[#This Row],[V41]])</f>
        <v>5.9573098781284327E-2</v>
      </c>
      <c r="DG174" s="3">
        <f>_xlfn.STDEV.S(Tabela13[[#This Row],[V42]],Tabela13[[#This Row],[V43]])</f>
        <v>0.64753368240526321</v>
      </c>
      <c r="DH174" s="3">
        <f>_xlfn.STDEV.S(Tabela13[[#This Row],[V42]],Tabela13[[#This Row],[V44]])</f>
        <v>1.4737866611543793</v>
      </c>
      <c r="DI174" s="3">
        <f>_xlfn.STDEV.S(Tabela13[[#This Row],[V42]],Tabela13[[#This Row],[V45]])</f>
        <v>0.76667987996783171</v>
      </c>
      <c r="DJ174" s="3">
        <f>_xlfn.STDEV.S(Tabela13[[#This Row],[V42]],Tabela13[[#This Row],[V46]])</f>
        <v>1.4142135623730949</v>
      </c>
      <c r="DK174" s="3">
        <f>_xlfn.STDEV.S(Tabela13[[#This Row],[V43]],Tabela13[[#This Row],[V41]])</f>
        <v>0.70710678118654735</v>
      </c>
      <c r="DL174" s="3">
        <f>_xlfn.STDEV.S(Tabela13[[#This Row],[V43]],Tabela13[[#This Row],[V42]])</f>
        <v>0.64753368240526321</v>
      </c>
      <c r="DM174" s="3">
        <f>_xlfn.STDEV.S(Tabela13[[#This Row],[V43]],Tabela13[[#This Row],[V44]])</f>
        <v>0.82625297874911607</v>
      </c>
      <c r="DN174" s="3">
        <f>_xlfn.STDEV.S(Tabela13[[#This Row],[V43]],Tabela13[[#This Row],[V45]])</f>
        <v>0.11914619756256853</v>
      </c>
      <c r="DO174" s="3">
        <f>_xlfn.STDEV.S(Tabela13[[#This Row],[V43]],Tabela13[[#This Row],[V46]])</f>
        <v>0.76667987996783171</v>
      </c>
      <c r="DP174" s="3">
        <f>_xlfn.STDEV.S(Tabela13[[#This Row],[V44]],Tabela13[[#This Row],[V41]])</f>
        <v>1.5333597599356636</v>
      </c>
      <c r="DQ174" s="3">
        <f>_xlfn.STDEV.S(Tabela13[[#This Row],[V44]],Tabela13[[#This Row],[V42]])</f>
        <v>1.4737866611543793</v>
      </c>
      <c r="DR174" s="3">
        <f>_xlfn.STDEV.S(Tabela13[[#This Row],[V44]],Tabela13[[#This Row],[V43]])</f>
        <v>0.82625297874911607</v>
      </c>
      <c r="DS174" s="3">
        <f>_xlfn.STDEV.S(Tabela13[[#This Row],[V44]],Tabela13[[#This Row],[V45]])</f>
        <v>0.70710678118654757</v>
      </c>
      <c r="DT174" s="3">
        <f>_xlfn.STDEV.S(Tabela13[[#This Row],[V44]],Tabela13[[#This Row],[V46]])</f>
        <v>5.9573098781284403E-2</v>
      </c>
      <c r="DU174" s="3">
        <f>_xlfn.STDEV.S(Tabela13[[#This Row],[V45]],Tabela13[[#This Row],[V41]])</f>
        <v>0.82625297874911596</v>
      </c>
      <c r="DV174" s="3">
        <f>_xlfn.STDEV.S(Tabela13[[#This Row],[V45]],Tabela13[[#This Row],[V42]])</f>
        <v>0.76667987996783171</v>
      </c>
      <c r="DW174" s="3">
        <f>_xlfn.STDEV.S(Tabela13[[#This Row],[V45]],Tabela13[[#This Row],[V43]])</f>
        <v>0.11914619756256853</v>
      </c>
      <c r="DX174" s="3">
        <f>_xlfn.STDEV.S(Tabela13[[#This Row],[V45]],Tabela13[[#This Row],[V44]])</f>
        <v>0.70710678118654757</v>
      </c>
      <c r="DY174" s="3">
        <f>_xlfn.STDEV.S(Tabela13[[#This Row],[V45]],Tabela13[[#This Row],[V46]])</f>
        <v>0.64753368240526321</v>
      </c>
      <c r="DZ174" s="3">
        <f>_xlfn.STDEV.S(Tabela13[[#This Row],[V46]],Tabela13[[#This Row],[V41]])</f>
        <v>1.4737866611543793</v>
      </c>
      <c r="EA174" s="3">
        <f>_xlfn.STDEV.S(Tabela13[[#This Row],[V46]],Tabela13[[#This Row],[V42]])</f>
        <v>1.4142135623730949</v>
      </c>
      <c r="EB174" s="3">
        <f>_xlfn.STDEV.S(Tabela13[[#This Row],[V46]],Tabela13[[#This Row],[V43]])</f>
        <v>0.76667987996783171</v>
      </c>
      <c r="EC174" s="3">
        <f>_xlfn.STDEV.S(Tabela13[[#This Row],[V46]],Tabela13[[#This Row],[V44]])</f>
        <v>5.9573098781284403E-2</v>
      </c>
      <c r="ED174" s="3">
        <f>_xlfn.STDEV.S(Tabela13[[#This Row],[V46]],Tabela13[[#This Row],[V45]])</f>
        <v>0.64753368240526321</v>
      </c>
      <c r="EE174" s="3">
        <f t="shared" si="164"/>
        <v>5.7165047336698138E-2</v>
      </c>
      <c r="EF174" s="3">
        <f t="shared" si="165"/>
        <v>1.2102830800246231</v>
      </c>
      <c r="EG174" s="3" t="str">
        <f t="shared" si="166"/>
        <v/>
      </c>
      <c r="EH174" s="3">
        <f t="shared" si="167"/>
        <v>1.6525059574982315</v>
      </c>
      <c r="EI174" s="3">
        <f t="shared" si="168"/>
        <v>34.98641378218646</v>
      </c>
      <c r="EJ174" s="3">
        <f t="shared" si="169"/>
        <v>5.7165047336698138E-2</v>
      </c>
      <c r="EK174" s="3">
        <f t="shared" si="170"/>
        <v>1.1944371303826813</v>
      </c>
      <c r="EL174" s="3">
        <f t="shared" si="171"/>
        <v>-34.98641378218651</v>
      </c>
      <c r="EM174" s="3">
        <f t="shared" si="172"/>
        <v>1.6744288578497444</v>
      </c>
      <c r="EN174" s="3" t="str">
        <f t="shared" si="173"/>
        <v/>
      </c>
      <c r="EO174" s="3">
        <f t="shared" si="174"/>
        <v>1.2102830800246231</v>
      </c>
      <c r="EP174" s="3">
        <f t="shared" si="175"/>
        <v>1.1944371303826813</v>
      </c>
      <c r="EQ174" s="3">
        <f t="shared" si="176"/>
        <v>-1.6525059574982321</v>
      </c>
      <c r="ER174" s="3">
        <f t="shared" si="177"/>
        <v>1430898055854387</v>
      </c>
      <c r="ES174" s="3" t="str">
        <f t="shared" si="178"/>
        <v/>
      </c>
      <c r="ET174" s="3" t="str">
        <f t="shared" si="179"/>
        <v/>
      </c>
      <c r="EU174" s="3" t="str">
        <f t="shared" si="180"/>
        <v/>
      </c>
      <c r="EV174" s="3">
        <f t="shared" si="181"/>
        <v>-1.6525059574982321</v>
      </c>
      <c r="EW174" s="3">
        <f t="shared" si="182"/>
        <v>-1.2102830800246236</v>
      </c>
      <c r="EX174" s="3">
        <f t="shared" si="183"/>
        <v>-5.7165047336698208E-2</v>
      </c>
      <c r="EY174" s="3">
        <f t="shared" si="184"/>
        <v>1.6525059574982315</v>
      </c>
      <c r="EZ174" s="3">
        <f t="shared" si="185"/>
        <v>1.6744288578497444</v>
      </c>
      <c r="FA174" s="3">
        <f t="shared" si="186"/>
        <v>1430898055854387</v>
      </c>
      <c r="FB174" s="3">
        <f t="shared" si="187"/>
        <v>-1.2102830800246236</v>
      </c>
      <c r="FC174" s="3">
        <f t="shared" si="188"/>
        <v>-1.1944371303826815</v>
      </c>
      <c r="FD174" s="3">
        <f t="shared" si="189"/>
        <v>34.98641378218646</v>
      </c>
      <c r="FE174" s="3" t="str">
        <f t="shared" si="190"/>
        <v/>
      </c>
      <c r="FF174" s="3">
        <f t="shared" si="191"/>
        <v>-1.6744288578497448</v>
      </c>
      <c r="FG174" s="3">
        <f t="shared" si="192"/>
        <v>-5.7165047336698208E-2</v>
      </c>
      <c r="FH174" s="3">
        <f t="shared" si="193"/>
        <v>-1.1944371303826815</v>
      </c>
      <c r="FI174" s="4">
        <f t="shared" si="194"/>
        <v>0.61538461538461542</v>
      </c>
      <c r="FJ174" s="4">
        <f t="shared" si="195"/>
        <v>0</v>
      </c>
      <c r="FK174" s="4">
        <f t="shared" si="196"/>
        <v>1.6157245442828208</v>
      </c>
      <c r="FL174" s="4">
        <f t="shared" si="197"/>
        <v>1.1329405266065182</v>
      </c>
      <c r="FM174" s="4">
        <f>Tabela13[[#This Row],[V139]]-Tabela13[[#This Row],[V140]]</f>
        <v>0.48278401767630252</v>
      </c>
      <c r="FN174" s="4">
        <f>Tabela13[[#This Row],[V1]]-Tabela13[[#This Row],[V2]]/2</f>
        <v>1.1611721611721613</v>
      </c>
      <c r="FO174" s="4">
        <f>Tabela13[[#This Row],[V1]]-Tabela13[[#This Row],[V3]]/2</f>
        <v>1.1190476190476191</v>
      </c>
      <c r="FP174" s="4">
        <f>Tabela13[[#This Row],[V1]]-Tabela13[[#This Row],[V4]]/2</f>
        <v>0.66117216117216127</v>
      </c>
      <c r="FQ174" s="4">
        <f>Tabela13[[#This Row],[V2]]-Tabela13[[#This Row],[V1]]/2</f>
        <v>-0.46520146520146521</v>
      </c>
      <c r="FR174" s="4">
        <f>Tabela13[[#This Row],[V2]]-Tabela13[[#This Row],[V3]]/2</f>
        <v>3.4798534798534814E-2</v>
      </c>
      <c r="FS174" s="4">
        <f>Tabela13[[#This Row],[V2]]-Tabela13[[#This Row],[V4]]/2</f>
        <v>-0.42307692307692302</v>
      </c>
      <c r="FT174" s="4">
        <f t="shared" si="198"/>
        <v>0.85983663914596375</v>
      </c>
      <c r="FU174" s="4">
        <f t="shared" si="199"/>
        <v>0.84151894609862476</v>
      </c>
      <c r="FV174" s="4">
        <f t="shared" si="200"/>
        <v>0.58418906271253512</v>
      </c>
      <c r="FW174" s="4">
        <f t="shared" si="201"/>
        <v>-0.43542330806765817</v>
      </c>
      <c r="FX174" s="4">
        <f t="shared" si="202"/>
        <v>3.4784498705570426E-2</v>
      </c>
      <c r="FY174" s="4">
        <f t="shared" si="203"/>
        <v>-0.4002406570339741</v>
      </c>
      <c r="FZ174" s="4">
        <f t="shared" si="204"/>
        <v>154.77059504627348</v>
      </c>
      <c r="GA174" s="4">
        <f t="shared" si="205"/>
        <v>151.47341029775245</v>
      </c>
      <c r="GB174" s="4">
        <f t="shared" si="206"/>
        <v>105.15403128825632</v>
      </c>
      <c r="GC174" s="4">
        <f t="shared" si="207"/>
        <v>-78.376195452178465</v>
      </c>
      <c r="GD174" s="4">
        <f t="shared" si="208"/>
        <v>6.2612097670026765</v>
      </c>
      <c r="GE174" s="4">
        <f t="shared" si="209"/>
        <v>-72.043318266115335</v>
      </c>
      <c r="GF174" s="4">
        <f>Tabela13[[#This Row],[V1]]-Tabela13[[#This Row],[V2]]/Tabela13[[#This Row],[V2]]</f>
        <v>0.23809523809523814</v>
      </c>
      <c r="GG174" s="4">
        <f>Tabela13[[#This Row],[V1]]-Tabela13[[#This Row],[V3]]/Tabela13[[#This Row],[V3]]</f>
        <v>0.23809523809523814</v>
      </c>
      <c r="GH174" s="4">
        <f>Tabela13[[#This Row],[V1]]-Tabela13[[#This Row],[V4]]/Tabela13[[#This Row],[V4]]</f>
        <v>0.23809523809523814</v>
      </c>
      <c r="GI174" s="4">
        <f>Tabela13[[#This Row],[V2]]-Tabela13[[#This Row],[V1]]/Tabela13[[#This Row],[V1]]</f>
        <v>-0.84615384615384615</v>
      </c>
      <c r="GJ174" s="4">
        <f>Tabela13[[#This Row],[V2]]-Tabela13[[#This Row],[V3]]/Tabela13[[#This Row],[V3]]</f>
        <v>-0.84615384615384615</v>
      </c>
      <c r="GK174" s="4">
        <f>Tabela13[[#This Row],[V2]]-Tabela13[[#This Row],[V4]]/Tabela13[[#This Row],[V4]]</f>
        <v>-0.84615384615384615</v>
      </c>
      <c r="GL174" s="4">
        <f t="shared" si="210"/>
        <v>0.57939563575528397</v>
      </c>
      <c r="GM174" s="4">
        <f t="shared" si="211"/>
        <v>0.69597069597069594</v>
      </c>
      <c r="GN174" s="4">
        <f t="shared" si="212"/>
        <v>0.83250004505890807</v>
      </c>
      <c r="GO174" s="3">
        <f t="shared" si="213"/>
        <v>1</v>
      </c>
      <c r="GP174" s="3">
        <v>100</v>
      </c>
      <c r="GQ174" s="3">
        <f t="shared" si="214"/>
        <v>1.1000000000000001</v>
      </c>
      <c r="GR174" s="3">
        <f t="shared" si="215"/>
        <v>110.00000000000001</v>
      </c>
      <c r="GS174" s="34">
        <f>COUNTIF($D$2:D173,Tabela13[[#This Row],[HomeTeam]])</f>
        <v>8</v>
      </c>
      <c r="GT174" s="34">
        <f>COUNTIF($E$2:E173,Tabela13[[#This Row],[AwayTeam]])</f>
        <v>8</v>
      </c>
      <c r="GU174" s="3">
        <f>IFERROR(AVERAGEIFS($AD$2:AD173,$D$2:D173,Tabela13[[#This Row],[HomeTeam]],$GS$2:GS173,"&gt;="&amp;Tabela13[[#This Row],[Contagem_H]]-5),"")</f>
        <v>0.75163398692810457</v>
      </c>
      <c r="GV174" s="3">
        <f>IFERROR(AVERAGEIFS($G$2:G173,$E$2:E173,Tabela13[[#This Row],[AwayTeam]],$GT$2:GT173,"&gt;="&amp;Tabela13[[#This Row],[Contagem_A]]-5),"")</f>
        <v>1.2</v>
      </c>
      <c r="GW174" s="3">
        <f>IFERROR(AVERAGEIFS($GQ$2:GQ173,$D$2:D173,Tabela13[[#This Row],[HomeTeam]],$GS$2:GS173,"&gt;="&amp;Tabela13[[#This Row],[Contagem_H]]-5),"")</f>
        <v>-0.25800000000000006</v>
      </c>
    </row>
    <row r="175" spans="1:205" x14ac:dyDescent="0.25">
      <c r="A175" t="s">
        <v>127</v>
      </c>
      <c r="B175" t="s">
        <v>197</v>
      </c>
      <c r="C175" t="s">
        <v>173</v>
      </c>
      <c r="D175" t="s">
        <v>18</v>
      </c>
      <c r="E175" t="s">
        <v>11</v>
      </c>
      <c r="F175" s="3">
        <v>0</v>
      </c>
      <c r="G175" s="3">
        <v>2</v>
      </c>
      <c r="H175" s="3" t="str">
        <f t="shared" si="216"/>
        <v>A</v>
      </c>
      <c r="I175" s="3">
        <v>1.67</v>
      </c>
      <c r="J175" s="3">
        <v>3.75</v>
      </c>
      <c r="K175" s="3">
        <v>5.25</v>
      </c>
      <c r="L175" s="3">
        <v>1.97</v>
      </c>
      <c r="M175" s="3">
        <v>1.93</v>
      </c>
      <c r="N175" s="3">
        <f t="shared" si="145"/>
        <v>2</v>
      </c>
      <c r="O175" s="3">
        <f t="shared" si="146"/>
        <v>0</v>
      </c>
      <c r="P175" s="3">
        <f t="shared" si="147"/>
        <v>3</v>
      </c>
      <c r="Q175" s="3">
        <f t="shared" si="148"/>
        <v>5.5945252352437969E-2</v>
      </c>
      <c r="R175" s="3">
        <f t="shared" si="149"/>
        <v>2.5748928223876311E-2</v>
      </c>
      <c r="S175" s="3">
        <f t="shared" si="150"/>
        <v>1.7634285714285713</v>
      </c>
      <c r="T175" s="3">
        <f t="shared" si="151"/>
        <v>3.9597946963216426</v>
      </c>
      <c r="U175" s="3">
        <f t="shared" si="152"/>
        <v>5.5437125748502991</v>
      </c>
      <c r="V175" s="3">
        <f t="shared" si="153"/>
        <v>2.0802121471343029</v>
      </c>
      <c r="W175" s="3">
        <f t="shared" si="154"/>
        <v>2.0379743370402053</v>
      </c>
      <c r="X175" s="4">
        <f t="shared" si="155"/>
        <v>0.5988023952095809</v>
      </c>
      <c r="Y175" s="4">
        <f t="shared" si="156"/>
        <v>0.26666666666666666</v>
      </c>
      <c r="Z175" s="4">
        <f t="shared" si="157"/>
        <v>0.19047619047619047</v>
      </c>
      <c r="AA175" s="4">
        <f t="shared" si="158"/>
        <v>0.50761421319796951</v>
      </c>
      <c r="AB175" s="4">
        <f t="shared" si="159"/>
        <v>0.5181347150259068</v>
      </c>
      <c r="AC175" s="4">
        <f t="shared" si="160"/>
        <v>0.29940119760479045</v>
      </c>
      <c r="AD175" s="4">
        <f t="shared" si="161"/>
        <v>1.0952380952380953</v>
      </c>
      <c r="AE175" s="4">
        <f t="shared" si="162"/>
        <v>1.2994011976047903</v>
      </c>
      <c r="AF175" s="4">
        <f t="shared" si="163"/>
        <v>9.5238095238095233E-2</v>
      </c>
      <c r="AG175" s="4">
        <f>IFERROR(AVERAGE(Tabela13[[#This Row],[V1]],Tabela13[[#This Row],[V2]]),"")</f>
        <v>0.69731964642144284</v>
      </c>
      <c r="AH175" s="4">
        <f>IFERROR(AVERAGE(Tabela13[[#This Row],[V1]],Tabela13[[#This Row],[V3]]),"")</f>
        <v>0.79940119760479034</v>
      </c>
      <c r="AI175" s="4">
        <f>IFERROR(AVERAGE(Tabela13[[#This Row],[V1]],Tabela13[[#This Row],[V4]]),"")</f>
        <v>0.19731964642144284</v>
      </c>
      <c r="AJ175" s="4">
        <f>IFERROR(AVERAGE(Tabela13[[#This Row],[V2]],Tabela13[[#This Row],[V1]]),"")</f>
        <v>0.69731964642144284</v>
      </c>
      <c r="AK175" s="4">
        <f>IFERROR(AVERAGE(Tabela13[[#This Row],[V2]],Tabela13[[#This Row],[V3]]),"")</f>
        <v>1.1973196464214428</v>
      </c>
      <c r="AL175" s="4">
        <f>IFERROR(AVERAGE(Tabela13[[#This Row],[V2]],Tabela13[[#This Row],[V4]]),"")</f>
        <v>0.59523809523809534</v>
      </c>
      <c r="AM175" s="4">
        <f>IFERROR(AVERAGE(Tabela13[[#This Row],[V3]],Tabela13[[#This Row],[V1]]),"")</f>
        <v>0.79940119760479034</v>
      </c>
      <c r="AN175" s="4">
        <f>IFERROR(AVERAGE(Tabela13[[#This Row],[V3]],Tabela13[[#This Row],[V2]]),"")</f>
        <v>1.1973196464214428</v>
      </c>
      <c r="AO175" s="4">
        <f>IFERROR(AVERAGE(Tabela13[[#This Row],[V3]],Tabela13[[#This Row],[V4]]),"")</f>
        <v>0.69731964642144284</v>
      </c>
      <c r="AP175" s="4">
        <f>IFERROR(AVERAGE(Tabela13[[#This Row],[V4]],Tabela13[[#This Row],[V1]]),"")</f>
        <v>0.19731964642144284</v>
      </c>
      <c r="AQ175" s="4">
        <f>IFERROR(AVERAGE(Tabela13[[#This Row],[V4]],Tabela13[[#This Row],[V2]]),"")</f>
        <v>0.59523809523809534</v>
      </c>
      <c r="AR175" s="4">
        <f>IFERROR(AVERAGE(Tabela13[[#This Row],[V4]],Tabela13[[#This Row],[V3]]),"")</f>
        <v>0.69731964642144284</v>
      </c>
      <c r="AS175" s="4">
        <f>_xlfn.STDEV.S(Tabela13[[#This Row],[V1]:[V2]])</f>
        <v>0.56274166703497419</v>
      </c>
      <c r="AT175" s="4">
        <f>_xlfn.STDEV.S(Tabela13[[#This Row],[V1]],Tabela13[[#This Row],[V3]])</f>
        <v>0.70710678118654757</v>
      </c>
      <c r="AU175" s="4">
        <f>_xlfn.STDEV.S(Tabela13[[#This Row],[V1]],Tabela13[[#This Row],[V4]])</f>
        <v>0.14436511415157344</v>
      </c>
      <c r="AV175" s="4">
        <f>_xlfn.STDEV.S(Tabela13[[#This Row],[V2]],Tabela13[[#This Row],[V1]])</f>
        <v>0.56274166703497419</v>
      </c>
      <c r="AW175" s="4">
        <f>_xlfn.STDEV.S(Tabela13[[#This Row],[V2]],Tabela13[[#This Row],[V3]])</f>
        <v>0.1443651141515733</v>
      </c>
      <c r="AX175" s="4">
        <f>_xlfn.STDEV.S(Tabela13[[#This Row],[V42]],Tabela13[[#This Row],[V44]])</f>
        <v>1.2698484482215215</v>
      </c>
      <c r="AY175" s="4">
        <f>_xlfn.STDEV.S(Tabela13[[#This Row],[V3]],Tabela13[[#This Row],[V1]])</f>
        <v>0.70710678118654757</v>
      </c>
      <c r="AZ175" s="4">
        <f>_xlfn.STDEV.S(Tabela13[[#This Row],[V3]],Tabela13[[#This Row],[V2]])</f>
        <v>0.1443651141515733</v>
      </c>
      <c r="BA175" s="4">
        <f>_xlfn.STDEV.S(Tabela13[[#This Row],[V3]],Tabela13[[#This Row],[V4]])</f>
        <v>0.85147189533812073</v>
      </c>
      <c r="BB175" s="4">
        <f>_xlfn.STDEV.S(Tabela13[[#This Row],[V4]],Tabela13[[#This Row],[V1]])</f>
        <v>0.14436511415157344</v>
      </c>
      <c r="BC175" s="4">
        <f>_xlfn.STDEV.S(Tabela13[[#This Row],[V4]],Tabela13[[#This Row],[V2]])</f>
        <v>0.70710678118654735</v>
      </c>
      <c r="BD175" s="4">
        <f>_xlfn.STDEV.S(Tabela13[[#This Row],[V4]],Tabela13[[#This Row],[V3]])</f>
        <v>0.85147189533812073</v>
      </c>
      <c r="BE175" s="4">
        <f>Tabela13[[#This Row],[V17]]/Tabela13[[#This Row],[V5]]</f>
        <v>0.80700675783751974</v>
      </c>
      <c r="BF175" s="4">
        <f>Tabela13[[#This Row],[V18]]/Tabela13[[#This Row],[V6]]</f>
        <v>0.88454556148429553</v>
      </c>
      <c r="BG175" s="4">
        <f>Tabela13[[#This Row],[V19]]/Tabela13[[#This Row],[V7]]</f>
        <v>0.73163071579417338</v>
      </c>
      <c r="BH175" s="4">
        <f>Tabela13[[#This Row],[V20]]/Tabela13[[#This Row],[V8]]</f>
        <v>0.80700675783751974</v>
      </c>
      <c r="BI175" s="4">
        <f>Tabela13[[#This Row],[V21]]/Tabela13[[#This Row],[V9]]</f>
        <v>0.12057357831139975</v>
      </c>
      <c r="BJ175" s="4">
        <f>Tabela13[[#This Row],[V22]]/Tabela13[[#This Row],[V10]]</f>
        <v>2.133345393012156</v>
      </c>
      <c r="BK175" s="4">
        <f>Tabela13[[#This Row],[V23]]/Tabela13[[#This Row],[V11]]</f>
        <v>0.88454556148429553</v>
      </c>
      <c r="BL175" s="4">
        <f>Tabela13[[#This Row],[V24]]/Tabela13[[#This Row],[V12]]</f>
        <v>0.12057357831139975</v>
      </c>
      <c r="BM175" s="4">
        <f>Tabela13[[#This Row],[V25]]/Tabela13[[#This Row],[V13]]</f>
        <v>1.2210639693113021</v>
      </c>
      <c r="BN175" s="4">
        <f>Tabela13[[#This Row],[V26]]/Tabela13[[#This Row],[V14]]</f>
        <v>0.73163071579417338</v>
      </c>
      <c r="BO175" s="4">
        <f>Tabela13[[#This Row],[V27]]/Tabela13[[#This Row],[V15]]</f>
        <v>1.1879393923933994</v>
      </c>
      <c r="BP175" s="4">
        <f>Tabela13[[#This Row],[V28]]/Tabela13[[#This Row],[V16]]</f>
        <v>1.2210639693113021</v>
      </c>
      <c r="BQ175" s="4">
        <f>Tabela13[[#This Row],[V1]]-Tabela13[[#This Row],[V2]]</f>
        <v>-0.7958368976333049</v>
      </c>
      <c r="BR175" s="4">
        <f>Tabela13[[#This Row],[V1]]-Tabela13[[#This Row],[V3]]</f>
        <v>-0.99999999999999989</v>
      </c>
      <c r="BS175" s="4">
        <f>Tabela13[[#This Row],[V1]]-Tabela13[[#This Row],[V4]]</f>
        <v>0.20416310236669521</v>
      </c>
      <c r="BT175" s="4">
        <f>Tabela13[[#This Row],[V2]]-Tabela13[[#This Row],[V1]]</f>
        <v>0.7958368976333049</v>
      </c>
      <c r="BU175" s="4">
        <f>Tabela13[[#This Row],[V2]]-Tabela13[[#This Row],[V3]]</f>
        <v>-0.20416310236669499</v>
      </c>
      <c r="BV175" s="4">
        <f>Tabela13[[#This Row],[V2]]-Tabela13[[#This Row],[V4]]</f>
        <v>1</v>
      </c>
      <c r="BW175" s="4">
        <f>AVERAGE(Tabela13[[#This Row],[V41]],Tabela13[[#This Row],[V42]])</f>
        <v>-0.89791844881665239</v>
      </c>
      <c r="BX175" s="4">
        <f>AVERAGE(Tabela13[[#This Row],[V41]],Tabela13[[#This Row],[V43]])</f>
        <v>-0.29583689763330484</v>
      </c>
      <c r="BY175" s="4">
        <f>AVERAGE(Tabela13[[#This Row],[V41]],Tabela13[[#This Row],[V44]])</f>
        <v>0</v>
      </c>
      <c r="BZ175" s="4">
        <f>AVERAGE(Tabela13[[#This Row],[V41]],Tabela13[[#This Row],[V45]])</f>
        <v>-0.49999999999999994</v>
      </c>
      <c r="CA175" s="4">
        <f>AVERAGE(Tabela13[[#This Row],[V41]],Tabela13[[#This Row],[V46]])</f>
        <v>0.10208155118334755</v>
      </c>
      <c r="CB175" s="4">
        <f>AVERAGE(Tabela13[[#This Row],[V42]],Tabela13[[#This Row],[V41]])</f>
        <v>-0.89791844881665239</v>
      </c>
      <c r="CC175" s="4">
        <f>AVERAGE(Tabela13[[#This Row],[V42]],Tabela13[[#This Row],[V43]])</f>
        <v>-0.39791844881665234</v>
      </c>
      <c r="CD175" s="4">
        <f>AVERAGE(Tabela13[[#This Row],[V42]],Tabela13[[#This Row],[V44]])</f>
        <v>-0.1020815511833475</v>
      </c>
      <c r="CE175" s="4">
        <f>AVERAGE(Tabela13[[#This Row],[V42]],Tabela13[[#This Row],[V45]])</f>
        <v>-0.6020815511833475</v>
      </c>
      <c r="CF175" s="4">
        <f>AVERAGE(Tabela13[[#This Row],[V42]],Tabela13[[#This Row],[V46]])</f>
        <v>0</v>
      </c>
      <c r="CG175" s="4">
        <f>AVERAGE(Tabela13[[#This Row],[V43]],Tabela13[[#This Row],[V41]])</f>
        <v>-0.29583689763330484</v>
      </c>
      <c r="CH175" s="4">
        <f>AVERAGE(Tabela13[[#This Row],[V43]],Tabela13[[#This Row],[V42]])</f>
        <v>-0.39791844881665234</v>
      </c>
      <c r="CI175" s="4">
        <f>AVERAGE(Tabela13[[#This Row],[V43]],Tabela13[[#This Row],[V44]])</f>
        <v>0.5</v>
      </c>
      <c r="CJ175" s="4">
        <f>AVERAGE(Tabela13[[#This Row],[V43]],Tabela13[[#This Row],[V45]])</f>
        <v>1.1102230246251565E-16</v>
      </c>
      <c r="CK175" s="4">
        <f>AVERAGE(Tabela13[[#This Row],[V43]],Tabela13[[#This Row],[V46]])</f>
        <v>0.60208155118334761</v>
      </c>
      <c r="CL175" s="4">
        <f>AVERAGE(Tabela13[[#This Row],[V44]],Tabela13[[#This Row],[V41]])</f>
        <v>0</v>
      </c>
      <c r="CM175" s="4">
        <f>AVERAGE(Tabela13[[#This Row],[V44]],Tabela13[[#This Row],[V42]])</f>
        <v>-0.1020815511833475</v>
      </c>
      <c r="CN175" s="4">
        <f>AVERAGE(Tabela13[[#This Row],[V44]],Tabela13[[#This Row],[V43]])</f>
        <v>0.5</v>
      </c>
      <c r="CO175" s="4">
        <f>AVERAGE(Tabela13[[#This Row],[V44]],Tabela13[[#This Row],[V45]])</f>
        <v>0.29583689763330495</v>
      </c>
      <c r="CP175" s="4">
        <f>AVERAGE(Tabela13[[#This Row],[V44]],Tabela13[[#This Row],[V46]])</f>
        <v>0.8979184488166525</v>
      </c>
      <c r="CQ175" s="4">
        <f>AVERAGE(Tabela13[[#This Row],[V45]],Tabela13[[#This Row],[V41]])</f>
        <v>-0.49999999999999994</v>
      </c>
      <c r="CR175" s="4">
        <f>AVERAGE(Tabela13[[#This Row],[V45]],Tabela13[[#This Row],[V42]])</f>
        <v>-0.6020815511833475</v>
      </c>
      <c r="CS175" s="4">
        <f>AVERAGE(Tabela13[[#This Row],[V45]],Tabela13[[#This Row],[V43]])</f>
        <v>1.1102230246251565E-16</v>
      </c>
      <c r="CT175" s="4">
        <f>AVERAGE(Tabela13[[#This Row],[V45]],Tabela13[[#This Row],[V44]])</f>
        <v>0.29583689763330495</v>
      </c>
      <c r="CU175" s="4">
        <f>AVERAGE(Tabela13[[#This Row],[V45]],Tabela13[[#This Row],[V46]])</f>
        <v>0.3979184488166525</v>
      </c>
      <c r="CV175" s="4">
        <f>AVERAGE(Tabela13[[#This Row],[V46]],Tabela13[[#This Row],[V41]])</f>
        <v>0.10208155118334755</v>
      </c>
      <c r="CW175" s="4">
        <f>AVERAGE(Tabela13[[#This Row],[V46]],Tabela13[[#This Row],[V42]])</f>
        <v>0</v>
      </c>
      <c r="CX175" s="4">
        <f>AVERAGE(Tabela13[[#This Row],[V46]],Tabela13[[#This Row],[V43]])</f>
        <v>0.60208155118334761</v>
      </c>
      <c r="CY175" s="4">
        <f>AVERAGE(Tabela13[[#This Row],[V46]],Tabela13[[#This Row],[V44]])</f>
        <v>0.8979184488166525</v>
      </c>
      <c r="CZ175" s="4">
        <f>AVERAGE(Tabela13[[#This Row],[V46]],Tabela13[[#This Row],[V45]])</f>
        <v>0.3979184488166525</v>
      </c>
      <c r="DA175" s="3">
        <f>_xlfn.STDEV.S(Tabela13[[#This Row],[V41]],Tabela13[[#This Row],[V42]])</f>
        <v>0.14436511415157344</v>
      </c>
      <c r="DB175" s="3">
        <f>_xlfn.STDEV.S(Tabela13[[#This Row],[V41]],Tabela13[[#This Row],[V43]])</f>
        <v>0.70710678118654757</v>
      </c>
      <c r="DC175" s="3">
        <f>_xlfn.STDEV.S(Tabela13[[#This Row],[V41]],Tabela13[[#This Row],[V44]])</f>
        <v>1.1254833340699484</v>
      </c>
      <c r="DD175" s="3">
        <f>_xlfn.STDEV.S(Tabela13[[#This Row],[V41]],Tabela13[[#This Row],[V45]])</f>
        <v>0.41837655288340087</v>
      </c>
      <c r="DE175" s="3">
        <f>_xlfn.STDEV.S(Tabela13[[#This Row],[V41]],Tabela13[[#This Row],[V46]])</f>
        <v>1.2698484482215218</v>
      </c>
      <c r="DF175" s="3">
        <f>_xlfn.STDEV.S(Tabela13[[#This Row],[V42]],Tabela13[[#This Row],[V41]])</f>
        <v>0.14436511415157344</v>
      </c>
      <c r="DG175" s="3">
        <f>_xlfn.STDEV.S(Tabela13[[#This Row],[V42]],Tabela13[[#This Row],[V43]])</f>
        <v>0.85147189533812095</v>
      </c>
      <c r="DH175" s="3">
        <f>_xlfn.STDEV.S(Tabela13[[#This Row],[V42]],Tabela13[[#This Row],[V44]])</f>
        <v>1.2698484482215215</v>
      </c>
      <c r="DI175" s="3">
        <f>_xlfn.STDEV.S(Tabela13[[#This Row],[V42]],Tabela13[[#This Row],[V45]])</f>
        <v>0.56274166703497408</v>
      </c>
      <c r="DJ175" s="3">
        <f>_xlfn.STDEV.S(Tabela13[[#This Row],[V42]],Tabela13[[#This Row],[V46]])</f>
        <v>1.4142135623730949</v>
      </c>
      <c r="DK175" s="3">
        <f>_xlfn.STDEV.S(Tabela13[[#This Row],[V43]],Tabela13[[#This Row],[V41]])</f>
        <v>0.70710678118654757</v>
      </c>
      <c r="DL175" s="3">
        <f>_xlfn.STDEV.S(Tabela13[[#This Row],[V43]],Tabela13[[#This Row],[V42]])</f>
        <v>0.85147189533812095</v>
      </c>
      <c r="DM175" s="3">
        <f>_xlfn.STDEV.S(Tabela13[[#This Row],[V43]],Tabela13[[#This Row],[V44]])</f>
        <v>0.41837655288340087</v>
      </c>
      <c r="DN175" s="3">
        <f>_xlfn.STDEV.S(Tabela13[[#This Row],[V43]],Tabela13[[#This Row],[V45]])</f>
        <v>0.28873022830314676</v>
      </c>
      <c r="DO175" s="3">
        <f>_xlfn.STDEV.S(Tabela13[[#This Row],[V43]],Tabela13[[#This Row],[V46]])</f>
        <v>0.56274166703497408</v>
      </c>
      <c r="DP175" s="3">
        <f>_xlfn.STDEV.S(Tabela13[[#This Row],[V44]],Tabela13[[#This Row],[V41]])</f>
        <v>1.1254833340699484</v>
      </c>
      <c r="DQ175" s="3">
        <f>_xlfn.STDEV.S(Tabela13[[#This Row],[V44]],Tabela13[[#This Row],[V42]])</f>
        <v>1.2698484482215215</v>
      </c>
      <c r="DR175" s="3">
        <f>_xlfn.STDEV.S(Tabela13[[#This Row],[V44]],Tabela13[[#This Row],[V43]])</f>
        <v>0.41837655288340087</v>
      </c>
      <c r="DS175" s="3">
        <f>_xlfn.STDEV.S(Tabela13[[#This Row],[V44]],Tabela13[[#This Row],[V45]])</f>
        <v>0.70710678118654746</v>
      </c>
      <c r="DT175" s="3">
        <f>_xlfn.STDEV.S(Tabela13[[#This Row],[V44]],Tabela13[[#This Row],[V46]])</f>
        <v>0.14436511415157269</v>
      </c>
      <c r="DU175" s="3">
        <f>_xlfn.STDEV.S(Tabela13[[#This Row],[V45]],Tabela13[[#This Row],[V41]])</f>
        <v>0.41837655288340087</v>
      </c>
      <c r="DV175" s="3">
        <f>_xlfn.STDEV.S(Tabela13[[#This Row],[V45]],Tabela13[[#This Row],[V42]])</f>
        <v>0.56274166703497408</v>
      </c>
      <c r="DW175" s="3">
        <f>_xlfn.STDEV.S(Tabela13[[#This Row],[V45]],Tabela13[[#This Row],[V43]])</f>
        <v>0.28873022830314676</v>
      </c>
      <c r="DX175" s="3">
        <f>_xlfn.STDEV.S(Tabela13[[#This Row],[V45]],Tabela13[[#This Row],[V44]])</f>
        <v>0.70710678118654746</v>
      </c>
      <c r="DY175" s="3">
        <f>_xlfn.STDEV.S(Tabela13[[#This Row],[V45]],Tabela13[[#This Row],[V46]])</f>
        <v>0.85147189533812084</v>
      </c>
      <c r="DZ175" s="3">
        <f>_xlfn.STDEV.S(Tabela13[[#This Row],[V46]],Tabela13[[#This Row],[V41]])</f>
        <v>1.2698484482215218</v>
      </c>
      <c r="EA175" s="3">
        <f>_xlfn.STDEV.S(Tabela13[[#This Row],[V46]],Tabela13[[#This Row],[V42]])</f>
        <v>1.4142135623730949</v>
      </c>
      <c r="EB175" s="3">
        <f>_xlfn.STDEV.S(Tabela13[[#This Row],[V46]],Tabela13[[#This Row],[V43]])</f>
        <v>0.56274166703497408</v>
      </c>
      <c r="EC175" s="3">
        <f>_xlfn.STDEV.S(Tabela13[[#This Row],[V46]],Tabela13[[#This Row],[V44]])</f>
        <v>0.14436511415157269</v>
      </c>
      <c r="ED175" s="3">
        <f>_xlfn.STDEV.S(Tabela13[[#This Row],[V46]],Tabela13[[#This Row],[V45]])</f>
        <v>0.85147189533812084</v>
      </c>
      <c r="EE175" s="3">
        <f t="shared" si="164"/>
        <v>-0.16077753424247954</v>
      </c>
      <c r="EF175" s="3">
        <f t="shared" si="165"/>
        <v>-2.3901913075867203</v>
      </c>
      <c r="EG175" s="3" t="str">
        <f t="shared" si="166"/>
        <v/>
      </c>
      <c r="EH175" s="3">
        <f t="shared" si="167"/>
        <v>-0.83675310576680184</v>
      </c>
      <c r="EI175" s="3">
        <f t="shared" si="168"/>
        <v>12.439548904784576</v>
      </c>
      <c r="EJ175" s="3">
        <f t="shared" si="169"/>
        <v>-0.16077753424247954</v>
      </c>
      <c r="EK175" s="3">
        <f t="shared" si="170"/>
        <v>-2.1398150748482916</v>
      </c>
      <c r="EL175" s="3">
        <f t="shared" si="171"/>
        <v>-12.439548904784582</v>
      </c>
      <c r="EM175" s="3">
        <f t="shared" si="172"/>
        <v>-0.93466020662640514</v>
      </c>
      <c r="EN175" s="3" t="str">
        <f t="shared" si="173"/>
        <v/>
      </c>
      <c r="EO175" s="3">
        <f t="shared" si="174"/>
        <v>-2.3901913075867203</v>
      </c>
      <c r="EP175" s="3">
        <f t="shared" si="175"/>
        <v>-2.1398150748482916</v>
      </c>
      <c r="EQ175" s="3">
        <f t="shared" si="176"/>
        <v>0.83675310576680173</v>
      </c>
      <c r="ER175" s="3">
        <f t="shared" si="177"/>
        <v>2600650697193300</v>
      </c>
      <c r="ES175" s="3" t="str">
        <f t="shared" si="178"/>
        <v/>
      </c>
      <c r="ET175" s="3" t="str">
        <f t="shared" si="179"/>
        <v/>
      </c>
      <c r="EU175" s="3" t="str">
        <f t="shared" si="180"/>
        <v/>
      </c>
      <c r="EV175" s="3">
        <f t="shared" si="181"/>
        <v>0.83675310576680173</v>
      </c>
      <c r="EW175" s="3">
        <f t="shared" si="182"/>
        <v>2.3901913075867189</v>
      </c>
      <c r="EX175" s="3">
        <f t="shared" si="183"/>
        <v>0.16077753424247868</v>
      </c>
      <c r="EY175" s="3">
        <f t="shared" si="184"/>
        <v>-0.83675310576680184</v>
      </c>
      <c r="EZ175" s="3">
        <f t="shared" si="185"/>
        <v>-0.93466020662640514</v>
      </c>
      <c r="FA175" s="3">
        <f t="shared" si="186"/>
        <v>2600650697193300</v>
      </c>
      <c r="FB175" s="3">
        <f t="shared" si="187"/>
        <v>2.3901913075867189</v>
      </c>
      <c r="FC175" s="3">
        <f t="shared" si="188"/>
        <v>2.1398150748482903</v>
      </c>
      <c r="FD175" s="3">
        <f t="shared" si="189"/>
        <v>12.439548904784576</v>
      </c>
      <c r="FE175" s="3" t="str">
        <f t="shared" si="190"/>
        <v/>
      </c>
      <c r="FF175" s="3">
        <f t="shared" si="191"/>
        <v>0.93466020662640492</v>
      </c>
      <c r="FG175" s="3">
        <f t="shared" si="192"/>
        <v>0.16077753424247868</v>
      </c>
      <c r="FH175" s="3">
        <f t="shared" si="193"/>
        <v>2.1398150748482903</v>
      </c>
      <c r="FI175" s="4">
        <f t="shared" si="194"/>
        <v>0</v>
      </c>
      <c r="FJ175" s="4">
        <f t="shared" si="195"/>
        <v>1.1976047904191618</v>
      </c>
      <c r="FK175" s="4">
        <f t="shared" si="196"/>
        <v>1.9537697126809246</v>
      </c>
      <c r="FL175" s="4">
        <f t="shared" si="197"/>
        <v>0.79369194210412619</v>
      </c>
      <c r="FM175" s="4">
        <f>Tabela13[[#This Row],[V139]]-Tabela13[[#This Row],[V140]]</f>
        <v>1.1600777705767984</v>
      </c>
      <c r="FN175" s="4">
        <f>Tabela13[[#This Row],[V1]]-Tabela13[[#This Row],[V2]]/2</f>
        <v>-0.24821785001425722</v>
      </c>
      <c r="FO175" s="4">
        <f>Tabela13[[#This Row],[V1]]-Tabela13[[#This Row],[V3]]/2</f>
        <v>-0.35029940119760472</v>
      </c>
      <c r="FP175" s="4">
        <f>Tabela13[[#This Row],[V1]]-Tabela13[[#This Row],[V4]]/2</f>
        <v>0.25178214998574283</v>
      </c>
      <c r="FQ175" s="4">
        <f>Tabela13[[#This Row],[V2]]-Tabela13[[#This Row],[V1]]/2</f>
        <v>0.94553749643570018</v>
      </c>
      <c r="FR175" s="4">
        <f>Tabela13[[#This Row],[V2]]-Tabela13[[#This Row],[V3]]/2</f>
        <v>0.44553749643570018</v>
      </c>
      <c r="FS175" s="4">
        <f>Tabela13[[#This Row],[V2]]-Tabela13[[#This Row],[V4]]/2</f>
        <v>1.0476190476190477</v>
      </c>
      <c r="FT175" s="4">
        <f t="shared" si="198"/>
        <v>-0.24330064342451754</v>
      </c>
      <c r="FU175" s="4">
        <f t="shared" si="199"/>
        <v>-0.33694152160736718</v>
      </c>
      <c r="FV175" s="4">
        <f t="shared" si="200"/>
        <v>0.24665527613569899</v>
      </c>
      <c r="FW175" s="4">
        <f t="shared" si="201"/>
        <v>0.75741192101611532</v>
      </c>
      <c r="FX175" s="4">
        <f t="shared" si="202"/>
        <v>0.41913671395568386</v>
      </c>
      <c r="FY175" s="4">
        <f t="shared" si="203"/>
        <v>0.80864978620791128</v>
      </c>
      <c r="FZ175" s="4">
        <f t="shared" si="204"/>
        <v>-43.794115816413161</v>
      </c>
      <c r="GA175" s="4">
        <f t="shared" si="205"/>
        <v>-60.649473889326096</v>
      </c>
      <c r="GB175" s="4">
        <f t="shared" si="206"/>
        <v>44.397949704425812</v>
      </c>
      <c r="GC175" s="4">
        <f t="shared" si="207"/>
        <v>136.33414578290078</v>
      </c>
      <c r="GD175" s="4">
        <f t="shared" si="208"/>
        <v>75.444608512023095</v>
      </c>
      <c r="GE175" s="4">
        <f t="shared" si="209"/>
        <v>145.55696151742404</v>
      </c>
      <c r="GF175" s="4">
        <f>Tabela13[[#This Row],[V1]]-Tabela13[[#This Row],[V2]]/Tabela13[[#This Row],[V2]]</f>
        <v>-0.70059880239520955</v>
      </c>
      <c r="GG175" s="4">
        <f>Tabela13[[#This Row],[V1]]-Tabela13[[#This Row],[V3]]/Tabela13[[#This Row],[V3]]</f>
        <v>-0.70059880239520955</v>
      </c>
      <c r="GH175" s="4">
        <f>Tabela13[[#This Row],[V1]]-Tabela13[[#This Row],[V4]]/Tabela13[[#This Row],[V4]]</f>
        <v>-0.70059880239520955</v>
      </c>
      <c r="GI175" s="4">
        <f>Tabela13[[#This Row],[V2]]-Tabela13[[#This Row],[V1]]/Tabela13[[#This Row],[V1]]</f>
        <v>9.5238095238095344E-2</v>
      </c>
      <c r="GJ175" s="4">
        <f>Tabela13[[#This Row],[V2]]-Tabela13[[#This Row],[V3]]/Tabela13[[#This Row],[V3]]</f>
        <v>9.5238095238095344E-2</v>
      </c>
      <c r="GK175" s="4">
        <f>Tabela13[[#This Row],[V2]]-Tabela13[[#This Row],[V4]]/Tabela13[[#This Row],[V4]]</f>
        <v>9.5238095238095344E-2</v>
      </c>
      <c r="GL175" s="4">
        <f t="shared" si="210"/>
        <v>0.58926014978332319</v>
      </c>
      <c r="GM175" s="4">
        <f t="shared" si="211"/>
        <v>0.69731964642144284</v>
      </c>
      <c r="GN175" s="4">
        <f t="shared" si="212"/>
        <v>0.84503592119816573</v>
      </c>
      <c r="GO175" s="3">
        <f t="shared" si="213"/>
        <v>0</v>
      </c>
      <c r="GP175" s="3">
        <v>100</v>
      </c>
      <c r="GQ175" s="3">
        <f t="shared" si="214"/>
        <v>-1</v>
      </c>
      <c r="GR175" s="3">
        <f t="shared" si="215"/>
        <v>-100</v>
      </c>
      <c r="GS175" s="34">
        <f>COUNTIF($D$2:D174,Tabela13[[#This Row],[HomeTeam]])</f>
        <v>8</v>
      </c>
      <c r="GT175" s="34">
        <f>COUNTIF($E$2:E174,Tabela13[[#This Row],[AwayTeam]])</f>
        <v>8</v>
      </c>
      <c r="GU175" s="3">
        <f>IFERROR(AVERAGEIFS($AD$2:AD174,$D$2:D174,Tabela13[[#This Row],[HomeTeam]],$GS$2:GS174,"&gt;="&amp;Tabela13[[#This Row],[Contagem_H]]-5),"")</f>
        <v>0.54758082497212934</v>
      </c>
      <c r="GV175" s="3">
        <f>IFERROR(AVERAGEIFS($G$2:G174,$E$2:E174,Tabela13[[#This Row],[AwayTeam]],$GT$2:GT174,"&gt;="&amp;Tabela13[[#This Row],[Contagem_A]]-5),"")</f>
        <v>0.6</v>
      </c>
      <c r="GW175" s="3">
        <f>IFERROR(AVERAGEIFS($GQ$2:GQ174,$D$2:D174,Tabela13[[#This Row],[HomeTeam]],$GS$2:GS174,"&gt;="&amp;Tabela13[[#This Row],[Contagem_H]]-5),"")</f>
        <v>0.60600000000000009</v>
      </c>
    </row>
    <row r="176" spans="1:205" x14ac:dyDescent="0.25">
      <c r="A176" t="s">
        <v>127</v>
      </c>
      <c r="B176" t="s">
        <v>197</v>
      </c>
      <c r="C176" t="s">
        <v>173</v>
      </c>
      <c r="D176" t="s">
        <v>16</v>
      </c>
      <c r="E176" t="s">
        <v>20</v>
      </c>
      <c r="F176" s="3">
        <v>1</v>
      </c>
      <c r="G176" s="3">
        <v>0</v>
      </c>
      <c r="H176" s="3" t="str">
        <f t="shared" si="216"/>
        <v>H</v>
      </c>
      <c r="I176" s="3">
        <v>5.25</v>
      </c>
      <c r="J176" s="3">
        <v>4.2</v>
      </c>
      <c r="K176" s="3">
        <v>1.62</v>
      </c>
      <c r="L176" s="3">
        <v>1.87</v>
      </c>
      <c r="M176" s="3">
        <v>2.0299999999999998</v>
      </c>
      <c r="N176" s="3">
        <f t="shared" si="145"/>
        <v>1</v>
      </c>
      <c r="O176" s="3">
        <f t="shared" si="146"/>
        <v>3</v>
      </c>
      <c r="P176" s="3">
        <f t="shared" si="147"/>
        <v>0</v>
      </c>
      <c r="Q176" s="3">
        <f t="shared" si="148"/>
        <v>4.5855379188712408E-2</v>
      </c>
      <c r="R176" s="3">
        <f t="shared" si="149"/>
        <v>2.737019572719368E-2</v>
      </c>
      <c r="S176" s="3">
        <f t="shared" si="150"/>
        <v>5.4907407407407405</v>
      </c>
      <c r="T176" s="3">
        <f t="shared" si="151"/>
        <v>4.3925925925925924</v>
      </c>
      <c r="U176" s="3">
        <f t="shared" si="152"/>
        <v>1.6942857142857142</v>
      </c>
      <c r="V176" s="3">
        <f t="shared" si="153"/>
        <v>1.9557495590828924</v>
      </c>
      <c r="W176" s="3">
        <f t="shared" si="154"/>
        <v>2.1230864197530859</v>
      </c>
      <c r="X176" s="4">
        <f t="shared" si="155"/>
        <v>0.19047619047619047</v>
      </c>
      <c r="Y176" s="4">
        <f t="shared" si="156"/>
        <v>0.23809523809523808</v>
      </c>
      <c r="Z176" s="4">
        <f t="shared" si="157"/>
        <v>0.61728395061728392</v>
      </c>
      <c r="AA176" s="4">
        <f t="shared" si="158"/>
        <v>0.53475935828876997</v>
      </c>
      <c r="AB176" s="4">
        <f t="shared" si="159"/>
        <v>0.49261083743842371</v>
      </c>
      <c r="AC176" s="4">
        <f t="shared" si="160"/>
        <v>0.59523809523809523</v>
      </c>
      <c r="AD176" s="4">
        <f t="shared" si="161"/>
        <v>0.30864197530864196</v>
      </c>
      <c r="AE176" s="4">
        <f t="shared" si="162"/>
        <v>9.5238095238095233E-2</v>
      </c>
      <c r="AF176" s="4">
        <f t="shared" si="163"/>
        <v>0.80864197530864201</v>
      </c>
      <c r="AG176" s="4">
        <f>IFERROR(AVERAGE(Tabela13[[#This Row],[V1]],Tabela13[[#This Row],[V2]]),"")</f>
        <v>0.45194003527336857</v>
      </c>
      <c r="AH176" s="4">
        <f>IFERROR(AVERAGE(Tabela13[[#This Row],[V1]],Tabela13[[#This Row],[V3]]),"")</f>
        <v>0.34523809523809523</v>
      </c>
      <c r="AI176" s="4">
        <f>IFERROR(AVERAGE(Tabela13[[#This Row],[V1]],Tabela13[[#This Row],[V4]]),"")</f>
        <v>0.70194003527336868</v>
      </c>
      <c r="AJ176" s="4">
        <f>IFERROR(AVERAGE(Tabela13[[#This Row],[V2]],Tabela13[[#This Row],[V1]]),"")</f>
        <v>0.45194003527336857</v>
      </c>
      <c r="AK176" s="4">
        <f>IFERROR(AVERAGE(Tabela13[[#This Row],[V2]],Tabela13[[#This Row],[V3]]),"")</f>
        <v>0.2019400352733686</v>
      </c>
      <c r="AL176" s="4">
        <f>IFERROR(AVERAGE(Tabela13[[#This Row],[V2]],Tabela13[[#This Row],[V4]]),"")</f>
        <v>0.55864197530864201</v>
      </c>
      <c r="AM176" s="4">
        <f>IFERROR(AVERAGE(Tabela13[[#This Row],[V3]],Tabela13[[#This Row],[V1]]),"")</f>
        <v>0.34523809523809523</v>
      </c>
      <c r="AN176" s="4">
        <f>IFERROR(AVERAGE(Tabela13[[#This Row],[V3]],Tabela13[[#This Row],[V2]]),"")</f>
        <v>0.2019400352733686</v>
      </c>
      <c r="AO176" s="4">
        <f>IFERROR(AVERAGE(Tabela13[[#This Row],[V3]],Tabela13[[#This Row],[V4]]),"")</f>
        <v>0.45194003527336862</v>
      </c>
      <c r="AP176" s="4">
        <f>IFERROR(AVERAGE(Tabela13[[#This Row],[V4]],Tabela13[[#This Row],[V1]]),"")</f>
        <v>0.70194003527336868</v>
      </c>
      <c r="AQ176" s="4">
        <f>IFERROR(AVERAGE(Tabela13[[#This Row],[V4]],Tabela13[[#This Row],[V2]]),"")</f>
        <v>0.55864197530864201</v>
      </c>
      <c r="AR176" s="4">
        <f>IFERROR(AVERAGE(Tabela13[[#This Row],[V4]],Tabela13[[#This Row],[V3]]),"")</f>
        <v>0.45194003527336862</v>
      </c>
      <c r="AS176" s="4">
        <f>_xlfn.STDEV.S(Tabela13[[#This Row],[V1]:[V2]])</f>
        <v>0.2026540598638695</v>
      </c>
      <c r="AT176" s="4">
        <f>_xlfn.STDEV.S(Tabela13[[#This Row],[V1]],Tabela13[[#This Row],[V3]])</f>
        <v>0.35355339059327373</v>
      </c>
      <c r="AU176" s="4">
        <f>_xlfn.STDEV.S(Tabela13[[#This Row],[V1]],Tabela13[[#This Row],[V4]])</f>
        <v>0.15089933072940337</v>
      </c>
      <c r="AV176" s="4">
        <f>_xlfn.STDEV.S(Tabela13[[#This Row],[V2]],Tabela13[[#This Row],[V1]])</f>
        <v>0.2026540598638695</v>
      </c>
      <c r="AW176" s="4">
        <f>_xlfn.STDEV.S(Tabela13[[#This Row],[V2]],Tabela13[[#This Row],[V3]])</f>
        <v>0.15089933072940429</v>
      </c>
      <c r="AX176" s="4">
        <f>_xlfn.STDEV.S(Tabela13[[#This Row],[V42]],Tabela13[[#This Row],[V44]])</f>
        <v>0.55620745045714326</v>
      </c>
      <c r="AY176" s="4">
        <f>_xlfn.STDEV.S(Tabela13[[#This Row],[V3]],Tabela13[[#This Row],[V1]])</f>
        <v>0.35355339059327373</v>
      </c>
      <c r="AZ176" s="4">
        <f>_xlfn.STDEV.S(Tabela13[[#This Row],[V3]],Tabela13[[#This Row],[V2]])</f>
        <v>0.15089933072940429</v>
      </c>
      <c r="BA176" s="4">
        <f>_xlfn.STDEV.S(Tabela13[[#This Row],[V3]],Tabela13[[#This Row],[V4]])</f>
        <v>0.50445272132267804</v>
      </c>
      <c r="BB176" s="4">
        <f>_xlfn.STDEV.S(Tabela13[[#This Row],[V4]],Tabela13[[#This Row],[V1]])</f>
        <v>0.15089933072940337</v>
      </c>
      <c r="BC176" s="4">
        <f>_xlfn.STDEV.S(Tabela13[[#This Row],[V4]],Tabela13[[#This Row],[V2]])</f>
        <v>0.35355339059327362</v>
      </c>
      <c r="BD176" s="4">
        <f>_xlfn.STDEV.S(Tabela13[[#This Row],[V4]],Tabela13[[#This Row],[V3]])</f>
        <v>0.50445272132267804</v>
      </c>
      <c r="BE176" s="4">
        <f>Tabela13[[#This Row],[V17]]/Tabela13[[#This Row],[V5]]</f>
        <v>0.44840917831342053</v>
      </c>
      <c r="BF176" s="4">
        <f>Tabela13[[#This Row],[V18]]/Tabela13[[#This Row],[V6]]</f>
        <v>1.0240856830977585</v>
      </c>
      <c r="BG176" s="4">
        <f>Tabela13[[#This Row],[V19]]/Tabela13[[#This Row],[V7]]</f>
        <v>0.21497467468234097</v>
      </c>
      <c r="BH176" s="4">
        <f>Tabela13[[#This Row],[V20]]/Tabela13[[#This Row],[V8]]</f>
        <v>0.44840917831342053</v>
      </c>
      <c r="BI176" s="4">
        <f>Tabela13[[#This Row],[V21]]/Tabela13[[#This Row],[V9]]</f>
        <v>0.74724821417967013</v>
      </c>
      <c r="BJ176" s="4">
        <f>Tabela13[[#This Row],[V22]]/Tabela13[[#This Row],[V10]]</f>
        <v>0.99564206601168181</v>
      </c>
      <c r="BK176" s="4">
        <f>Tabela13[[#This Row],[V23]]/Tabela13[[#This Row],[V11]]</f>
        <v>1.0240856830977585</v>
      </c>
      <c r="BL176" s="4">
        <f>Tabela13[[#This Row],[V24]]/Tabela13[[#This Row],[V12]]</f>
        <v>0.74724821417967013</v>
      </c>
      <c r="BM176" s="4">
        <f>Tabela13[[#This Row],[V25]]/Tabela13[[#This Row],[V13]]</f>
        <v>1.1161939238632526</v>
      </c>
      <c r="BN176" s="4">
        <f>Tabela13[[#This Row],[V26]]/Tabela13[[#This Row],[V14]]</f>
        <v>0.21497467468234097</v>
      </c>
      <c r="BO176" s="4">
        <f>Tabela13[[#This Row],[V27]]/Tabela13[[#This Row],[V15]]</f>
        <v>0.63288010249845661</v>
      </c>
      <c r="BP176" s="4">
        <f>Tabela13[[#This Row],[V28]]/Tabela13[[#This Row],[V16]]</f>
        <v>1.1161939238632526</v>
      </c>
      <c r="BQ176" s="4">
        <f>Tabela13[[#This Row],[V1]]-Tabela13[[#This Row],[V2]]</f>
        <v>0.28659611992945327</v>
      </c>
      <c r="BR176" s="4">
        <f>Tabela13[[#This Row],[V1]]-Tabela13[[#This Row],[V3]]</f>
        <v>0.5</v>
      </c>
      <c r="BS176" s="4">
        <f>Tabela13[[#This Row],[V1]]-Tabela13[[#This Row],[V4]]</f>
        <v>-0.21340388007054678</v>
      </c>
      <c r="BT176" s="4">
        <f>Tabela13[[#This Row],[V2]]-Tabela13[[#This Row],[V1]]</f>
        <v>-0.28659611992945327</v>
      </c>
      <c r="BU176" s="4">
        <f>Tabela13[[#This Row],[V2]]-Tabela13[[#This Row],[V3]]</f>
        <v>0.21340388007054673</v>
      </c>
      <c r="BV176" s="4">
        <f>Tabela13[[#This Row],[V2]]-Tabela13[[#This Row],[V4]]</f>
        <v>-0.5</v>
      </c>
      <c r="BW176" s="4">
        <f>AVERAGE(Tabela13[[#This Row],[V41]],Tabela13[[#This Row],[V42]])</f>
        <v>0.39329805996472667</v>
      </c>
      <c r="BX176" s="4">
        <f>AVERAGE(Tabela13[[#This Row],[V41]],Tabela13[[#This Row],[V43]])</f>
        <v>3.6596119929453247E-2</v>
      </c>
      <c r="BY176" s="4">
        <f>AVERAGE(Tabela13[[#This Row],[V41]],Tabela13[[#This Row],[V44]])</f>
        <v>0</v>
      </c>
      <c r="BZ176" s="4">
        <f>AVERAGE(Tabela13[[#This Row],[V41]],Tabela13[[#This Row],[V45]])</f>
        <v>0.25</v>
      </c>
      <c r="CA176" s="4">
        <f>AVERAGE(Tabela13[[#This Row],[V41]],Tabela13[[#This Row],[V46]])</f>
        <v>-0.10670194003527336</v>
      </c>
      <c r="CB176" s="4">
        <f>AVERAGE(Tabela13[[#This Row],[V42]],Tabela13[[#This Row],[V41]])</f>
        <v>0.39329805996472667</v>
      </c>
      <c r="CC176" s="4">
        <f>AVERAGE(Tabela13[[#This Row],[V42]],Tabela13[[#This Row],[V43]])</f>
        <v>0.14329805996472661</v>
      </c>
      <c r="CD176" s="4">
        <f>AVERAGE(Tabela13[[#This Row],[V42]],Tabela13[[#This Row],[V44]])</f>
        <v>0.10670194003527336</v>
      </c>
      <c r="CE176" s="4">
        <f>AVERAGE(Tabela13[[#This Row],[V42]],Tabela13[[#This Row],[V45]])</f>
        <v>0.35670194003527333</v>
      </c>
      <c r="CF176" s="4">
        <f>AVERAGE(Tabela13[[#This Row],[V42]],Tabela13[[#This Row],[V46]])</f>
        <v>0</v>
      </c>
      <c r="CG176" s="4">
        <f>AVERAGE(Tabela13[[#This Row],[V43]],Tabela13[[#This Row],[V41]])</f>
        <v>3.6596119929453247E-2</v>
      </c>
      <c r="CH176" s="4">
        <f>AVERAGE(Tabela13[[#This Row],[V43]],Tabela13[[#This Row],[V42]])</f>
        <v>0.14329805996472661</v>
      </c>
      <c r="CI176" s="4">
        <f>AVERAGE(Tabela13[[#This Row],[V43]],Tabela13[[#This Row],[V44]])</f>
        <v>-0.25</v>
      </c>
      <c r="CJ176" s="4">
        <f>AVERAGE(Tabela13[[#This Row],[V43]],Tabela13[[#This Row],[V45]])</f>
        <v>0</v>
      </c>
      <c r="CK176" s="4">
        <f>AVERAGE(Tabela13[[#This Row],[V43]],Tabela13[[#This Row],[V46]])</f>
        <v>-0.35670194003527339</v>
      </c>
      <c r="CL176" s="4">
        <f>AVERAGE(Tabela13[[#This Row],[V44]],Tabela13[[#This Row],[V41]])</f>
        <v>0</v>
      </c>
      <c r="CM176" s="4">
        <f>AVERAGE(Tabela13[[#This Row],[V44]],Tabela13[[#This Row],[V42]])</f>
        <v>0.10670194003527336</v>
      </c>
      <c r="CN176" s="4">
        <f>AVERAGE(Tabela13[[#This Row],[V44]],Tabela13[[#This Row],[V43]])</f>
        <v>-0.25</v>
      </c>
      <c r="CO176" s="4">
        <f>AVERAGE(Tabela13[[#This Row],[V44]],Tabela13[[#This Row],[V45]])</f>
        <v>-3.6596119929453275E-2</v>
      </c>
      <c r="CP176" s="4">
        <f>AVERAGE(Tabela13[[#This Row],[V44]],Tabela13[[#This Row],[V46]])</f>
        <v>-0.39329805996472667</v>
      </c>
      <c r="CQ176" s="4">
        <f>AVERAGE(Tabela13[[#This Row],[V45]],Tabela13[[#This Row],[V41]])</f>
        <v>0.25</v>
      </c>
      <c r="CR176" s="4">
        <f>AVERAGE(Tabela13[[#This Row],[V45]],Tabela13[[#This Row],[V42]])</f>
        <v>0.35670194003527333</v>
      </c>
      <c r="CS176" s="4">
        <f>AVERAGE(Tabela13[[#This Row],[V45]],Tabela13[[#This Row],[V43]])</f>
        <v>0</v>
      </c>
      <c r="CT176" s="4">
        <f>AVERAGE(Tabela13[[#This Row],[V45]],Tabela13[[#This Row],[V44]])</f>
        <v>-3.6596119929453275E-2</v>
      </c>
      <c r="CU176" s="4">
        <f>AVERAGE(Tabela13[[#This Row],[V45]],Tabela13[[#This Row],[V46]])</f>
        <v>-0.14329805996472664</v>
      </c>
      <c r="CV176" s="4">
        <f>AVERAGE(Tabela13[[#This Row],[V46]],Tabela13[[#This Row],[V41]])</f>
        <v>-0.10670194003527336</v>
      </c>
      <c r="CW176" s="4">
        <f>AVERAGE(Tabela13[[#This Row],[V46]],Tabela13[[#This Row],[V42]])</f>
        <v>0</v>
      </c>
      <c r="CX176" s="4">
        <f>AVERAGE(Tabela13[[#This Row],[V46]],Tabela13[[#This Row],[V43]])</f>
        <v>-0.35670194003527339</v>
      </c>
      <c r="CY176" s="4">
        <f>AVERAGE(Tabela13[[#This Row],[V46]],Tabela13[[#This Row],[V44]])</f>
        <v>-0.39329805996472667</v>
      </c>
      <c r="CZ176" s="4">
        <f>AVERAGE(Tabela13[[#This Row],[V46]],Tabela13[[#This Row],[V45]])</f>
        <v>-0.14329805996472664</v>
      </c>
      <c r="DA176" s="3">
        <f>_xlfn.STDEV.S(Tabela13[[#This Row],[V41]],Tabela13[[#This Row],[V42]])</f>
        <v>0.15089933072940412</v>
      </c>
      <c r="DB176" s="3">
        <f>_xlfn.STDEV.S(Tabela13[[#This Row],[V41]],Tabela13[[#This Row],[V43]])</f>
        <v>0.35355339059327379</v>
      </c>
      <c r="DC176" s="3">
        <f>_xlfn.STDEV.S(Tabela13[[#This Row],[V41]],Tabela13[[#This Row],[V44]])</f>
        <v>0.40530811972773889</v>
      </c>
      <c r="DD176" s="3">
        <f>_xlfn.STDEV.S(Tabela13[[#This Row],[V41]],Tabela13[[#This Row],[V45]])</f>
        <v>5.1754729134465167E-2</v>
      </c>
      <c r="DE176" s="3">
        <f>_xlfn.STDEV.S(Tabela13[[#This Row],[V41]],Tabela13[[#This Row],[V46]])</f>
        <v>0.55620745045714326</v>
      </c>
      <c r="DF176" s="3">
        <f>_xlfn.STDEV.S(Tabela13[[#This Row],[V42]],Tabela13[[#This Row],[V41]])</f>
        <v>0.15089933072940412</v>
      </c>
      <c r="DG176" s="3">
        <f>_xlfn.STDEV.S(Tabela13[[#This Row],[V42]],Tabela13[[#This Row],[V43]])</f>
        <v>0.50445272132267815</v>
      </c>
      <c r="DH176" s="3">
        <f>_xlfn.STDEV.S(Tabela13[[#This Row],[V42]],Tabela13[[#This Row],[V44]])</f>
        <v>0.55620745045714326</v>
      </c>
      <c r="DI176" s="3">
        <f>_xlfn.STDEV.S(Tabela13[[#This Row],[V42]],Tabela13[[#This Row],[V45]])</f>
        <v>0.2026540598638695</v>
      </c>
      <c r="DJ176" s="3">
        <f>_xlfn.STDEV.S(Tabela13[[#This Row],[V42]],Tabela13[[#This Row],[V46]])</f>
        <v>0.70710678118654757</v>
      </c>
      <c r="DK176" s="3">
        <f>_xlfn.STDEV.S(Tabela13[[#This Row],[V43]],Tabela13[[#This Row],[V41]])</f>
        <v>0.35355339059327379</v>
      </c>
      <c r="DL176" s="3">
        <f>_xlfn.STDEV.S(Tabela13[[#This Row],[V43]],Tabela13[[#This Row],[V42]])</f>
        <v>0.50445272132267815</v>
      </c>
      <c r="DM176" s="3">
        <f>_xlfn.STDEV.S(Tabela13[[#This Row],[V43]],Tabela13[[#This Row],[V44]])</f>
        <v>5.1754729134465438E-2</v>
      </c>
      <c r="DN176" s="3">
        <f>_xlfn.STDEV.S(Tabela13[[#This Row],[V43]],Tabela13[[#This Row],[V45]])</f>
        <v>0.30179866145880868</v>
      </c>
      <c r="DO176" s="3">
        <f>_xlfn.STDEV.S(Tabela13[[#This Row],[V43]],Tabela13[[#This Row],[V46]])</f>
        <v>0.2026540598638695</v>
      </c>
      <c r="DP176" s="3">
        <f>_xlfn.STDEV.S(Tabela13[[#This Row],[V44]],Tabela13[[#This Row],[V41]])</f>
        <v>0.40530811972773889</v>
      </c>
      <c r="DQ176" s="3">
        <f>_xlfn.STDEV.S(Tabela13[[#This Row],[V44]],Tabela13[[#This Row],[V42]])</f>
        <v>0.55620745045714326</v>
      </c>
      <c r="DR176" s="3">
        <f>_xlfn.STDEV.S(Tabela13[[#This Row],[V44]],Tabela13[[#This Row],[V43]])</f>
        <v>5.1754729134465438E-2</v>
      </c>
      <c r="DS176" s="3">
        <f>_xlfn.STDEV.S(Tabela13[[#This Row],[V44]],Tabela13[[#This Row],[V45]])</f>
        <v>0.35355339059327379</v>
      </c>
      <c r="DT176" s="3">
        <f>_xlfn.STDEV.S(Tabela13[[#This Row],[V44]],Tabela13[[#This Row],[V46]])</f>
        <v>0.15089933072940412</v>
      </c>
      <c r="DU176" s="3">
        <f>_xlfn.STDEV.S(Tabela13[[#This Row],[V45]],Tabela13[[#This Row],[V41]])</f>
        <v>5.1754729134465167E-2</v>
      </c>
      <c r="DV176" s="3">
        <f>_xlfn.STDEV.S(Tabela13[[#This Row],[V45]],Tabela13[[#This Row],[V42]])</f>
        <v>0.2026540598638695</v>
      </c>
      <c r="DW176" s="3">
        <f>_xlfn.STDEV.S(Tabela13[[#This Row],[V45]],Tabela13[[#This Row],[V43]])</f>
        <v>0.30179866145880868</v>
      </c>
      <c r="DX176" s="3">
        <f>_xlfn.STDEV.S(Tabela13[[#This Row],[V45]],Tabela13[[#This Row],[V44]])</f>
        <v>0.35355339059327379</v>
      </c>
      <c r="DY176" s="3">
        <f>_xlfn.STDEV.S(Tabela13[[#This Row],[V45]],Tabela13[[#This Row],[V46]])</f>
        <v>0.50445272132267804</v>
      </c>
      <c r="DZ176" s="3">
        <f>_xlfn.STDEV.S(Tabela13[[#This Row],[V46]],Tabela13[[#This Row],[V41]])</f>
        <v>0.55620745045714326</v>
      </c>
      <c r="EA176" s="3">
        <f>_xlfn.STDEV.S(Tabela13[[#This Row],[V46]],Tabela13[[#This Row],[V42]])</f>
        <v>0.70710678118654757</v>
      </c>
      <c r="EB176" s="3">
        <f>_xlfn.STDEV.S(Tabela13[[#This Row],[V46]],Tabela13[[#This Row],[V43]])</f>
        <v>0.2026540598638695</v>
      </c>
      <c r="EC176" s="3">
        <f>_xlfn.STDEV.S(Tabela13[[#This Row],[V46]],Tabela13[[#This Row],[V44]])</f>
        <v>0.15089933072940412</v>
      </c>
      <c r="ED176" s="3">
        <f>_xlfn.STDEV.S(Tabela13[[#This Row],[V46]],Tabela13[[#This Row],[V45]])</f>
        <v>0.50445272132267804</v>
      </c>
      <c r="EE176" s="3">
        <f t="shared" si="164"/>
        <v>0.38367677364830549</v>
      </c>
      <c r="EF176" s="3">
        <f t="shared" si="165"/>
        <v>9.6609528899463282</v>
      </c>
      <c r="EG176" s="3" t="str">
        <f t="shared" si="166"/>
        <v/>
      </c>
      <c r="EH176" s="3">
        <f t="shared" si="167"/>
        <v>0.20701891653786067</v>
      </c>
      <c r="EI176" s="3">
        <f t="shared" si="168"/>
        <v>-5.2127210646148798</v>
      </c>
      <c r="EJ176" s="3">
        <f t="shared" si="169"/>
        <v>0.38367677364830549</v>
      </c>
      <c r="EK176" s="3">
        <f t="shared" si="170"/>
        <v>3.5203039137225667</v>
      </c>
      <c r="EL176" s="3">
        <f t="shared" si="171"/>
        <v>5.2127210646148798</v>
      </c>
      <c r="EM176" s="3">
        <f t="shared" si="172"/>
        <v>0.56813276609549579</v>
      </c>
      <c r="EN176" s="3" t="str">
        <f t="shared" si="173"/>
        <v/>
      </c>
      <c r="EO176" s="3">
        <f t="shared" si="174"/>
        <v>9.6609528899463282</v>
      </c>
      <c r="EP176" s="3">
        <f t="shared" si="175"/>
        <v>3.5203039137225667</v>
      </c>
      <c r="EQ176" s="3">
        <f t="shared" si="176"/>
        <v>-0.20701891653786175</v>
      </c>
      <c r="ER176" s="3" t="str">
        <f t="shared" si="177"/>
        <v/>
      </c>
      <c r="ES176" s="3" t="str">
        <f t="shared" si="178"/>
        <v/>
      </c>
      <c r="ET176" s="3" t="str">
        <f t="shared" si="179"/>
        <v/>
      </c>
      <c r="EU176" s="3" t="str">
        <f t="shared" si="180"/>
        <v/>
      </c>
      <c r="EV176" s="3">
        <f t="shared" si="181"/>
        <v>-0.20701891653786175</v>
      </c>
      <c r="EW176" s="3">
        <f t="shared" si="182"/>
        <v>-9.6609528899463211</v>
      </c>
      <c r="EX176" s="3">
        <f t="shared" si="183"/>
        <v>-0.38367677364830549</v>
      </c>
      <c r="EY176" s="3">
        <f t="shared" si="184"/>
        <v>0.20701891653786067</v>
      </c>
      <c r="EZ176" s="3">
        <f t="shared" si="185"/>
        <v>0.56813276609549579</v>
      </c>
      <c r="FA176" s="3" t="str">
        <f t="shared" si="186"/>
        <v/>
      </c>
      <c r="FB176" s="3">
        <f t="shared" si="187"/>
        <v>-9.6609528899463211</v>
      </c>
      <c r="FC176" s="3">
        <f t="shared" si="188"/>
        <v>-3.5203039137225653</v>
      </c>
      <c r="FD176" s="3">
        <f t="shared" si="189"/>
        <v>-5.2127210646148798</v>
      </c>
      <c r="FE176" s="3" t="str">
        <f t="shared" si="190"/>
        <v/>
      </c>
      <c r="FF176" s="3">
        <f t="shared" si="191"/>
        <v>-0.56813276609549568</v>
      </c>
      <c r="FG176" s="3">
        <f t="shared" si="192"/>
        <v>-0.38367677364830549</v>
      </c>
      <c r="FH176" s="3">
        <f t="shared" si="193"/>
        <v>-3.5203039137225653</v>
      </c>
      <c r="FI176" s="4">
        <f t="shared" si="194"/>
        <v>0.61728395061728392</v>
      </c>
      <c r="FJ176" s="4">
        <f t="shared" si="195"/>
        <v>0</v>
      </c>
      <c r="FK176" s="4">
        <f t="shared" si="196"/>
        <v>0.77403035413153454</v>
      </c>
      <c r="FL176" s="4">
        <f t="shared" si="197"/>
        <v>1.9983136593591908</v>
      </c>
      <c r="FM176" s="4">
        <f>Tabela13[[#This Row],[V139]]-Tabela13[[#This Row],[V140]]</f>
        <v>-1.2242833052276563</v>
      </c>
      <c r="FN176" s="4">
        <f>Tabela13[[#This Row],[V1]]-Tabela13[[#This Row],[V2]]/2</f>
        <v>0.44091710758377423</v>
      </c>
      <c r="FO176" s="4">
        <f>Tabela13[[#This Row],[V1]]-Tabela13[[#This Row],[V3]]/2</f>
        <v>0.54761904761904767</v>
      </c>
      <c r="FP176" s="4">
        <f>Tabela13[[#This Row],[V1]]-Tabela13[[#This Row],[V4]]/2</f>
        <v>0.19091710758377423</v>
      </c>
      <c r="FQ176" s="4">
        <f>Tabela13[[#This Row],[V2]]-Tabela13[[#This Row],[V1]]/2</f>
        <v>1.1022927689594342E-2</v>
      </c>
      <c r="FR176" s="4">
        <f>Tabela13[[#This Row],[V2]]-Tabela13[[#This Row],[V3]]/2</f>
        <v>0.26102292768959434</v>
      </c>
      <c r="FS176" s="4">
        <f>Tabela13[[#This Row],[V2]]-Tabela13[[#This Row],[V4]]/2</f>
        <v>-9.5679012345679049E-2</v>
      </c>
      <c r="FT176" s="4">
        <f t="shared" si="198"/>
        <v>0.41527496896844723</v>
      </c>
      <c r="FU176" s="4">
        <f t="shared" si="199"/>
        <v>0.50101338680358953</v>
      </c>
      <c r="FV176" s="4">
        <f t="shared" si="200"/>
        <v>0.18864695098412593</v>
      </c>
      <c r="FW176" s="4">
        <f t="shared" si="201"/>
        <v>1.102248127543521E-2</v>
      </c>
      <c r="FX176" s="4">
        <f t="shared" si="202"/>
        <v>0.25532597594541134</v>
      </c>
      <c r="FY176" s="4">
        <f t="shared" si="203"/>
        <v>-9.5388641939768773E-2</v>
      </c>
      <c r="FZ176" s="4">
        <f t="shared" si="204"/>
        <v>74.749494414320495</v>
      </c>
      <c r="GA176" s="4">
        <f t="shared" si="205"/>
        <v>90.182409624646112</v>
      </c>
      <c r="GB176" s="4">
        <f t="shared" si="206"/>
        <v>33.956451177142661</v>
      </c>
      <c r="GC176" s="4">
        <f t="shared" si="207"/>
        <v>1.9840466295783379</v>
      </c>
      <c r="GD176" s="4">
        <f t="shared" si="208"/>
        <v>45.958675670174046</v>
      </c>
      <c r="GE176" s="4">
        <f t="shared" si="209"/>
        <v>-17.169955549158381</v>
      </c>
      <c r="GF176" s="4">
        <f>Tabela13[[#This Row],[V1]]-Tabela13[[#This Row],[V2]]/Tabela13[[#This Row],[V2]]</f>
        <v>-0.40476190476190477</v>
      </c>
      <c r="GG176" s="4">
        <f>Tabela13[[#This Row],[V1]]-Tabela13[[#This Row],[V3]]/Tabela13[[#This Row],[V3]]</f>
        <v>-0.40476190476190477</v>
      </c>
      <c r="GH176" s="4">
        <f>Tabela13[[#This Row],[V1]]-Tabela13[[#This Row],[V4]]/Tabela13[[#This Row],[V4]]</f>
        <v>-0.40476190476190477</v>
      </c>
      <c r="GI176" s="4">
        <f>Tabela13[[#This Row],[V2]]-Tabela13[[#This Row],[V1]]/Tabela13[[#This Row],[V1]]</f>
        <v>-0.69135802469135799</v>
      </c>
      <c r="GJ176" s="4">
        <f>Tabela13[[#This Row],[V2]]-Tabela13[[#This Row],[V3]]/Tabela13[[#This Row],[V3]]</f>
        <v>-0.69135802469135799</v>
      </c>
      <c r="GK176" s="4">
        <f>Tabela13[[#This Row],[V2]]-Tabela13[[#This Row],[V4]]/Tabela13[[#This Row],[V4]]</f>
        <v>-0.69135802469135799</v>
      </c>
      <c r="GL176" s="4">
        <f t="shared" si="210"/>
        <v>0.31386898329778962</v>
      </c>
      <c r="GM176" s="4">
        <f t="shared" si="211"/>
        <v>0.45194003527336857</v>
      </c>
      <c r="GN176" s="4">
        <f t="shared" si="212"/>
        <v>0.6944925406042799</v>
      </c>
      <c r="GO176" s="3">
        <f t="shared" si="213"/>
        <v>1</v>
      </c>
      <c r="GP176" s="3">
        <v>100</v>
      </c>
      <c r="GQ176" s="3">
        <f t="shared" si="214"/>
        <v>4.25</v>
      </c>
      <c r="GR176" s="3">
        <f t="shared" si="215"/>
        <v>425</v>
      </c>
      <c r="GS176" s="34">
        <f>COUNTIF($D$2:D175,Tabela13[[#This Row],[HomeTeam]])</f>
        <v>8</v>
      </c>
      <c r="GT176" s="34">
        <f>COUNTIF($E$2:E175,Tabela13[[#This Row],[AwayTeam]])</f>
        <v>8</v>
      </c>
      <c r="GU176" s="3">
        <f>IFERROR(AVERAGEIFS($AD$2:AD175,$D$2:D175,Tabela13[[#This Row],[HomeTeam]],$GS$2:GS175,"&gt;="&amp;Tabela13[[#This Row],[Contagem_H]]-5),"")</f>
        <v>1.2749777529438546</v>
      </c>
      <c r="GV176" s="3">
        <f>IFERROR(AVERAGEIFS($G$2:G175,$E$2:E175,Tabela13[[#This Row],[AwayTeam]],$GT$2:GT175,"&gt;="&amp;Tabela13[[#This Row],[Contagem_A]]-5),"")</f>
        <v>1</v>
      </c>
      <c r="GW176" s="3">
        <f>IFERROR(AVERAGEIFS($GQ$2:GQ175,$D$2:D175,Tabela13[[#This Row],[HomeTeam]],$GS$2:GS175,"&gt;="&amp;Tabela13[[#This Row],[Contagem_H]]-5),"")</f>
        <v>-0.2</v>
      </c>
    </row>
    <row r="177" spans="1:205" x14ac:dyDescent="0.25">
      <c r="A177" t="s">
        <v>127</v>
      </c>
      <c r="B177" t="s">
        <v>197</v>
      </c>
      <c r="C177" t="s">
        <v>173</v>
      </c>
      <c r="D177" t="s">
        <v>133</v>
      </c>
      <c r="E177" t="s">
        <v>13</v>
      </c>
      <c r="F177" s="3">
        <v>2</v>
      </c>
      <c r="G177" s="3">
        <v>3</v>
      </c>
      <c r="H177" s="3" t="str">
        <f t="shared" si="216"/>
        <v>A</v>
      </c>
      <c r="I177" s="3">
        <v>2.9</v>
      </c>
      <c r="J177" s="3">
        <v>3.4</v>
      </c>
      <c r="K177" s="3">
        <v>2.4500000000000002</v>
      </c>
      <c r="L177" s="3">
        <v>1.95</v>
      </c>
      <c r="M177" s="3">
        <v>1.95</v>
      </c>
      <c r="N177" s="3">
        <f t="shared" si="145"/>
        <v>5</v>
      </c>
      <c r="O177" s="3">
        <f t="shared" si="146"/>
        <v>0</v>
      </c>
      <c r="P177" s="3">
        <f t="shared" si="147"/>
        <v>3</v>
      </c>
      <c r="Q177" s="3">
        <f t="shared" si="148"/>
        <v>4.7108498571842627E-2</v>
      </c>
      <c r="R177" s="3">
        <f t="shared" si="149"/>
        <v>2.5641025641025772E-2</v>
      </c>
      <c r="S177" s="3">
        <f t="shared" si="150"/>
        <v>3.0366146458583434</v>
      </c>
      <c r="T177" s="3">
        <f t="shared" si="151"/>
        <v>3.5601688951442649</v>
      </c>
      <c r="U177" s="3">
        <f t="shared" si="152"/>
        <v>2.5654158215010145</v>
      </c>
      <c r="V177" s="3">
        <f t="shared" si="153"/>
        <v>2.041861572215093</v>
      </c>
      <c r="W177" s="3">
        <f t="shared" si="154"/>
        <v>2.041861572215093</v>
      </c>
      <c r="X177" s="4">
        <f t="shared" si="155"/>
        <v>0.34482758620689657</v>
      </c>
      <c r="Y177" s="4">
        <f t="shared" si="156"/>
        <v>0.29411764705882354</v>
      </c>
      <c r="Z177" s="4">
        <f t="shared" si="157"/>
        <v>0.4081632653061224</v>
      </c>
      <c r="AA177" s="4">
        <f t="shared" si="158"/>
        <v>0.51282051282051289</v>
      </c>
      <c r="AB177" s="4">
        <f t="shared" si="159"/>
        <v>0.51282051282051289</v>
      </c>
      <c r="AC177" s="4">
        <f t="shared" si="160"/>
        <v>1.1724137931034484</v>
      </c>
      <c r="AD177" s="4">
        <f t="shared" si="161"/>
        <v>1.7040816326530612</v>
      </c>
      <c r="AE177" s="4">
        <f t="shared" si="162"/>
        <v>1.6724137931034484</v>
      </c>
      <c r="AF177" s="4">
        <f t="shared" si="163"/>
        <v>1.2040816326530612</v>
      </c>
      <c r="AG177" s="4">
        <f>IFERROR(AVERAGE(Tabela13[[#This Row],[V1]],Tabela13[[#This Row],[V2]]),"")</f>
        <v>1.4382477128782547</v>
      </c>
      <c r="AH177" s="4">
        <f>IFERROR(AVERAGE(Tabela13[[#This Row],[V1]],Tabela13[[#This Row],[V3]]),"")</f>
        <v>1.4224137931034484</v>
      </c>
      <c r="AI177" s="4">
        <f>IFERROR(AVERAGE(Tabela13[[#This Row],[V1]],Tabela13[[#This Row],[V4]]),"")</f>
        <v>1.1882477128782547</v>
      </c>
      <c r="AJ177" s="4">
        <f>IFERROR(AVERAGE(Tabela13[[#This Row],[V2]],Tabela13[[#This Row],[V1]]),"")</f>
        <v>1.4382477128782547</v>
      </c>
      <c r="AK177" s="4">
        <f>IFERROR(AVERAGE(Tabela13[[#This Row],[V2]],Tabela13[[#This Row],[V3]]),"")</f>
        <v>1.6882477128782547</v>
      </c>
      <c r="AL177" s="4">
        <f>IFERROR(AVERAGE(Tabela13[[#This Row],[V2]],Tabela13[[#This Row],[V4]]),"")</f>
        <v>1.4540816326530612</v>
      </c>
      <c r="AM177" s="4">
        <f>IFERROR(AVERAGE(Tabela13[[#This Row],[V3]],Tabela13[[#This Row],[V1]]),"")</f>
        <v>1.4224137931034484</v>
      </c>
      <c r="AN177" s="4">
        <f>IFERROR(AVERAGE(Tabela13[[#This Row],[V3]],Tabela13[[#This Row],[V2]]),"")</f>
        <v>1.6882477128782547</v>
      </c>
      <c r="AO177" s="4">
        <f>IFERROR(AVERAGE(Tabela13[[#This Row],[V3]],Tabela13[[#This Row],[V4]]),"")</f>
        <v>1.4382477128782547</v>
      </c>
      <c r="AP177" s="4">
        <f>IFERROR(AVERAGE(Tabela13[[#This Row],[V4]],Tabela13[[#This Row],[V1]]),"")</f>
        <v>1.1882477128782547</v>
      </c>
      <c r="AQ177" s="4">
        <f>IFERROR(AVERAGE(Tabela13[[#This Row],[V4]],Tabela13[[#This Row],[V2]]),"")</f>
        <v>1.4540816326530612</v>
      </c>
      <c r="AR177" s="4">
        <f>IFERROR(AVERAGE(Tabela13[[#This Row],[V4]],Tabela13[[#This Row],[V3]]),"")</f>
        <v>1.4382477128782547</v>
      </c>
      <c r="AS177" s="4">
        <f>_xlfn.STDEV.S(Tabela13[[#This Row],[V1]:[V2]])</f>
        <v>0.37594593468433235</v>
      </c>
      <c r="AT177" s="4">
        <f>_xlfn.STDEV.S(Tabela13[[#This Row],[V1]],Tabela13[[#This Row],[V3]])</f>
        <v>0.35355339059327379</v>
      </c>
      <c r="AU177" s="4">
        <f>_xlfn.STDEV.S(Tabela13[[#This Row],[V1]],Tabela13[[#This Row],[V4]])</f>
        <v>2.2392544091058775E-2</v>
      </c>
      <c r="AV177" s="4">
        <f>_xlfn.STDEV.S(Tabela13[[#This Row],[V2]],Tabela13[[#This Row],[V1]])</f>
        <v>0.37594593468433235</v>
      </c>
      <c r="AW177" s="4">
        <f>_xlfn.STDEV.S(Tabela13[[#This Row],[V2]],Tabela13[[#This Row],[V3]])</f>
        <v>2.2392544091058775E-2</v>
      </c>
      <c r="AX177" s="4">
        <f>_xlfn.STDEV.S(Tabela13[[#This Row],[V42]],Tabela13[[#This Row],[V44]])</f>
        <v>0.7294993252776063</v>
      </c>
      <c r="AY177" s="4">
        <f>_xlfn.STDEV.S(Tabela13[[#This Row],[V3]],Tabela13[[#This Row],[V1]])</f>
        <v>0.35355339059327379</v>
      </c>
      <c r="AZ177" s="4">
        <f>_xlfn.STDEV.S(Tabela13[[#This Row],[V3]],Tabela13[[#This Row],[V2]])</f>
        <v>2.2392544091058775E-2</v>
      </c>
      <c r="BA177" s="4">
        <f>_xlfn.STDEV.S(Tabela13[[#This Row],[V3]],Tabela13[[#This Row],[V4]])</f>
        <v>0.33116084650221511</v>
      </c>
      <c r="BB177" s="4">
        <f>_xlfn.STDEV.S(Tabela13[[#This Row],[V4]],Tabela13[[#This Row],[V1]])</f>
        <v>2.2392544091058775E-2</v>
      </c>
      <c r="BC177" s="4">
        <f>_xlfn.STDEV.S(Tabela13[[#This Row],[V4]],Tabela13[[#This Row],[V2]])</f>
        <v>0.35355339059327379</v>
      </c>
      <c r="BD177" s="4">
        <f>_xlfn.STDEV.S(Tabela13[[#This Row],[V4]],Tabela13[[#This Row],[V3]])</f>
        <v>0.33116084650221511</v>
      </c>
      <c r="BE177" s="4">
        <f>Tabela13[[#This Row],[V17]]/Tabela13[[#This Row],[V5]]</f>
        <v>0.26139164437256823</v>
      </c>
      <c r="BF177" s="4">
        <f>Tabela13[[#This Row],[V18]]/Tabela13[[#This Row],[V6]]</f>
        <v>0.24855874732618033</v>
      </c>
      <c r="BG177" s="4">
        <f>Tabela13[[#This Row],[V19]]/Tabela13[[#This Row],[V7]]</f>
        <v>1.8845013416283401E-2</v>
      </c>
      <c r="BH177" s="4">
        <f>Tabela13[[#This Row],[V20]]/Tabela13[[#This Row],[V8]]</f>
        <v>0.26139164437256823</v>
      </c>
      <c r="BI177" s="4">
        <f>Tabela13[[#This Row],[V21]]/Tabela13[[#This Row],[V9]]</f>
        <v>1.3263778721715098E-2</v>
      </c>
      <c r="BJ177" s="4">
        <f>Tabela13[[#This Row],[V22]]/Tabela13[[#This Row],[V10]]</f>
        <v>0.50169076405056434</v>
      </c>
      <c r="BK177" s="4">
        <f>Tabela13[[#This Row],[V23]]/Tabela13[[#This Row],[V11]]</f>
        <v>0.24855874732618033</v>
      </c>
      <c r="BL177" s="4">
        <f>Tabela13[[#This Row],[V24]]/Tabela13[[#This Row],[V12]]</f>
        <v>1.3263778721715098E-2</v>
      </c>
      <c r="BM177" s="4">
        <f>Tabela13[[#This Row],[V25]]/Tabela13[[#This Row],[V13]]</f>
        <v>0.23025299712765637</v>
      </c>
      <c r="BN177" s="4">
        <f>Tabela13[[#This Row],[V26]]/Tabela13[[#This Row],[V14]]</f>
        <v>1.8845013416283401E-2</v>
      </c>
      <c r="BO177" s="4">
        <f>Tabela13[[#This Row],[V27]]/Tabela13[[#This Row],[V15]]</f>
        <v>0.24314548967116373</v>
      </c>
      <c r="BP177" s="4">
        <f>Tabela13[[#This Row],[V28]]/Tabela13[[#This Row],[V16]]</f>
        <v>0.23025299712765637</v>
      </c>
      <c r="BQ177" s="4">
        <f>Tabela13[[#This Row],[V1]]-Tabela13[[#This Row],[V2]]</f>
        <v>-0.53166783954961283</v>
      </c>
      <c r="BR177" s="4">
        <f>Tabela13[[#This Row],[V1]]-Tabela13[[#This Row],[V3]]</f>
        <v>-0.5</v>
      </c>
      <c r="BS177" s="4">
        <f>Tabela13[[#This Row],[V1]]-Tabela13[[#This Row],[V4]]</f>
        <v>-3.1667839549612831E-2</v>
      </c>
      <c r="BT177" s="4">
        <f>Tabela13[[#This Row],[V2]]-Tabela13[[#This Row],[V1]]</f>
        <v>0.53166783954961283</v>
      </c>
      <c r="BU177" s="4">
        <f>Tabela13[[#This Row],[V2]]-Tabela13[[#This Row],[V3]]</f>
        <v>3.1667839549612831E-2</v>
      </c>
      <c r="BV177" s="4">
        <f>Tabela13[[#This Row],[V2]]-Tabela13[[#This Row],[V4]]</f>
        <v>0.5</v>
      </c>
      <c r="BW177" s="4">
        <f>AVERAGE(Tabela13[[#This Row],[V41]],Tabela13[[#This Row],[V42]])</f>
        <v>-0.51583391977480642</v>
      </c>
      <c r="BX177" s="4">
        <f>AVERAGE(Tabela13[[#This Row],[V41]],Tabela13[[#This Row],[V43]])</f>
        <v>-0.28166783954961283</v>
      </c>
      <c r="BY177" s="4">
        <f>AVERAGE(Tabela13[[#This Row],[V41]],Tabela13[[#This Row],[V44]])</f>
        <v>0</v>
      </c>
      <c r="BZ177" s="4">
        <f>AVERAGE(Tabela13[[#This Row],[V41]],Tabela13[[#This Row],[V45]])</f>
        <v>-0.25</v>
      </c>
      <c r="CA177" s="4">
        <f>AVERAGE(Tabela13[[#This Row],[V41]],Tabela13[[#This Row],[V46]])</f>
        <v>-1.5833919774806415E-2</v>
      </c>
      <c r="CB177" s="4">
        <f>AVERAGE(Tabela13[[#This Row],[V42]],Tabela13[[#This Row],[V41]])</f>
        <v>-0.51583391977480642</v>
      </c>
      <c r="CC177" s="4">
        <f>AVERAGE(Tabela13[[#This Row],[V42]],Tabela13[[#This Row],[V43]])</f>
        <v>-0.26583391977480642</v>
      </c>
      <c r="CD177" s="4">
        <f>AVERAGE(Tabela13[[#This Row],[V42]],Tabela13[[#This Row],[V44]])</f>
        <v>1.5833919774806415E-2</v>
      </c>
      <c r="CE177" s="4">
        <f>AVERAGE(Tabela13[[#This Row],[V42]],Tabela13[[#This Row],[V45]])</f>
        <v>-0.23416608022519358</v>
      </c>
      <c r="CF177" s="4">
        <f>AVERAGE(Tabela13[[#This Row],[V42]],Tabela13[[#This Row],[V46]])</f>
        <v>0</v>
      </c>
      <c r="CG177" s="4">
        <f>AVERAGE(Tabela13[[#This Row],[V43]],Tabela13[[#This Row],[V41]])</f>
        <v>-0.28166783954961283</v>
      </c>
      <c r="CH177" s="4">
        <f>AVERAGE(Tabela13[[#This Row],[V43]],Tabela13[[#This Row],[V42]])</f>
        <v>-0.26583391977480642</v>
      </c>
      <c r="CI177" s="4">
        <f>AVERAGE(Tabela13[[#This Row],[V43]],Tabela13[[#This Row],[V44]])</f>
        <v>0.25</v>
      </c>
      <c r="CJ177" s="4">
        <f>AVERAGE(Tabela13[[#This Row],[V43]],Tabela13[[#This Row],[V45]])</f>
        <v>0</v>
      </c>
      <c r="CK177" s="4">
        <f>AVERAGE(Tabela13[[#This Row],[V43]],Tabela13[[#This Row],[V46]])</f>
        <v>0.23416608022519358</v>
      </c>
      <c r="CL177" s="4">
        <f>AVERAGE(Tabela13[[#This Row],[V44]],Tabela13[[#This Row],[V41]])</f>
        <v>0</v>
      </c>
      <c r="CM177" s="4">
        <f>AVERAGE(Tabela13[[#This Row],[V44]],Tabela13[[#This Row],[V42]])</f>
        <v>1.5833919774806415E-2</v>
      </c>
      <c r="CN177" s="4">
        <f>AVERAGE(Tabela13[[#This Row],[V44]],Tabela13[[#This Row],[V43]])</f>
        <v>0.25</v>
      </c>
      <c r="CO177" s="4">
        <f>AVERAGE(Tabela13[[#This Row],[V44]],Tabela13[[#This Row],[V45]])</f>
        <v>0.28166783954961283</v>
      </c>
      <c r="CP177" s="4">
        <f>AVERAGE(Tabela13[[#This Row],[V44]],Tabela13[[#This Row],[V46]])</f>
        <v>0.51583391977480642</v>
      </c>
      <c r="CQ177" s="4">
        <f>AVERAGE(Tabela13[[#This Row],[V45]],Tabela13[[#This Row],[V41]])</f>
        <v>-0.25</v>
      </c>
      <c r="CR177" s="4">
        <f>AVERAGE(Tabela13[[#This Row],[V45]],Tabela13[[#This Row],[V42]])</f>
        <v>-0.23416608022519358</v>
      </c>
      <c r="CS177" s="4">
        <f>AVERAGE(Tabela13[[#This Row],[V45]],Tabela13[[#This Row],[V43]])</f>
        <v>0</v>
      </c>
      <c r="CT177" s="4">
        <f>AVERAGE(Tabela13[[#This Row],[V45]],Tabela13[[#This Row],[V44]])</f>
        <v>0.28166783954961283</v>
      </c>
      <c r="CU177" s="4">
        <f>AVERAGE(Tabela13[[#This Row],[V45]],Tabela13[[#This Row],[V46]])</f>
        <v>0.26583391977480642</v>
      </c>
      <c r="CV177" s="4">
        <f>AVERAGE(Tabela13[[#This Row],[V46]],Tabela13[[#This Row],[V41]])</f>
        <v>-1.5833919774806415E-2</v>
      </c>
      <c r="CW177" s="4">
        <f>AVERAGE(Tabela13[[#This Row],[V46]],Tabela13[[#This Row],[V42]])</f>
        <v>0</v>
      </c>
      <c r="CX177" s="4">
        <f>AVERAGE(Tabela13[[#This Row],[V46]],Tabela13[[#This Row],[V43]])</f>
        <v>0.23416608022519358</v>
      </c>
      <c r="CY177" s="4">
        <f>AVERAGE(Tabela13[[#This Row],[V46]],Tabela13[[#This Row],[V44]])</f>
        <v>0.51583391977480642</v>
      </c>
      <c r="CZ177" s="4">
        <f>AVERAGE(Tabela13[[#This Row],[V46]],Tabela13[[#This Row],[V45]])</f>
        <v>0.26583391977480642</v>
      </c>
      <c r="DA177" s="3">
        <f>_xlfn.STDEV.S(Tabela13[[#This Row],[V41]],Tabela13[[#This Row],[V42]])</f>
        <v>2.2392544091058775E-2</v>
      </c>
      <c r="DB177" s="3">
        <f>_xlfn.STDEV.S(Tabela13[[#This Row],[V41]],Tabela13[[#This Row],[V43]])</f>
        <v>0.35355339059327368</v>
      </c>
      <c r="DC177" s="3">
        <f>_xlfn.STDEV.S(Tabela13[[#This Row],[V41]],Tabela13[[#This Row],[V44]])</f>
        <v>0.75189186936866503</v>
      </c>
      <c r="DD177" s="3">
        <f>_xlfn.STDEV.S(Tabela13[[#This Row],[V41]],Tabela13[[#This Row],[V45]])</f>
        <v>0.39833847877539125</v>
      </c>
      <c r="DE177" s="3">
        <f>_xlfn.STDEV.S(Tabela13[[#This Row],[V41]],Tabela13[[#This Row],[V46]])</f>
        <v>0.7294993252776063</v>
      </c>
      <c r="DF177" s="3">
        <f>_xlfn.STDEV.S(Tabela13[[#This Row],[V42]],Tabela13[[#This Row],[V41]])</f>
        <v>2.2392544091058775E-2</v>
      </c>
      <c r="DG177" s="3">
        <f>_xlfn.STDEV.S(Tabela13[[#This Row],[V42]],Tabela13[[#This Row],[V43]])</f>
        <v>0.33116084650221495</v>
      </c>
      <c r="DH177" s="3">
        <f>_xlfn.STDEV.S(Tabela13[[#This Row],[V42]],Tabela13[[#This Row],[V44]])</f>
        <v>0.7294993252776063</v>
      </c>
      <c r="DI177" s="3">
        <f>_xlfn.STDEV.S(Tabela13[[#This Row],[V42]],Tabela13[[#This Row],[V45]])</f>
        <v>0.37594593468433252</v>
      </c>
      <c r="DJ177" s="3">
        <f>_xlfn.STDEV.S(Tabela13[[#This Row],[V42]],Tabela13[[#This Row],[V46]])</f>
        <v>0.70710678118654757</v>
      </c>
      <c r="DK177" s="3">
        <f>_xlfn.STDEV.S(Tabela13[[#This Row],[V43]],Tabela13[[#This Row],[V41]])</f>
        <v>0.35355339059327368</v>
      </c>
      <c r="DL177" s="3">
        <f>_xlfn.STDEV.S(Tabela13[[#This Row],[V43]],Tabela13[[#This Row],[V42]])</f>
        <v>0.33116084650221495</v>
      </c>
      <c r="DM177" s="3">
        <f>_xlfn.STDEV.S(Tabela13[[#This Row],[V43]],Tabela13[[#This Row],[V44]])</f>
        <v>0.39833847877539125</v>
      </c>
      <c r="DN177" s="3">
        <f>_xlfn.STDEV.S(Tabela13[[#This Row],[V43]],Tabela13[[#This Row],[V45]])</f>
        <v>4.4785088182117551E-2</v>
      </c>
      <c r="DO177" s="3">
        <f>_xlfn.STDEV.S(Tabela13[[#This Row],[V43]],Tabela13[[#This Row],[V46]])</f>
        <v>0.37594593468433252</v>
      </c>
      <c r="DP177" s="3">
        <f>_xlfn.STDEV.S(Tabela13[[#This Row],[V44]],Tabela13[[#This Row],[V41]])</f>
        <v>0.75189186936866503</v>
      </c>
      <c r="DQ177" s="3">
        <f>_xlfn.STDEV.S(Tabela13[[#This Row],[V44]],Tabela13[[#This Row],[V42]])</f>
        <v>0.7294993252776063</v>
      </c>
      <c r="DR177" s="3">
        <f>_xlfn.STDEV.S(Tabela13[[#This Row],[V44]],Tabela13[[#This Row],[V43]])</f>
        <v>0.39833847877539125</v>
      </c>
      <c r="DS177" s="3">
        <f>_xlfn.STDEV.S(Tabela13[[#This Row],[V44]],Tabela13[[#This Row],[V45]])</f>
        <v>0.35355339059327368</v>
      </c>
      <c r="DT177" s="3">
        <f>_xlfn.STDEV.S(Tabela13[[#This Row],[V44]],Tabela13[[#This Row],[V46]])</f>
        <v>2.2392544091058775E-2</v>
      </c>
      <c r="DU177" s="3">
        <f>_xlfn.STDEV.S(Tabela13[[#This Row],[V45]],Tabela13[[#This Row],[V41]])</f>
        <v>0.39833847877539125</v>
      </c>
      <c r="DV177" s="3">
        <f>_xlfn.STDEV.S(Tabela13[[#This Row],[V45]],Tabela13[[#This Row],[V42]])</f>
        <v>0.37594593468433252</v>
      </c>
      <c r="DW177" s="3">
        <f>_xlfn.STDEV.S(Tabela13[[#This Row],[V45]],Tabela13[[#This Row],[V43]])</f>
        <v>4.4785088182117551E-2</v>
      </c>
      <c r="DX177" s="3">
        <f>_xlfn.STDEV.S(Tabela13[[#This Row],[V45]],Tabela13[[#This Row],[V44]])</f>
        <v>0.35355339059327368</v>
      </c>
      <c r="DY177" s="3">
        <f>_xlfn.STDEV.S(Tabela13[[#This Row],[V45]],Tabela13[[#This Row],[V46]])</f>
        <v>0.33116084650221495</v>
      </c>
      <c r="DZ177" s="3">
        <f>_xlfn.STDEV.S(Tabela13[[#This Row],[V46]],Tabela13[[#This Row],[V41]])</f>
        <v>0.7294993252776063</v>
      </c>
      <c r="EA177" s="3">
        <f>_xlfn.STDEV.S(Tabela13[[#This Row],[V46]],Tabela13[[#This Row],[V42]])</f>
        <v>0.70710678118654757</v>
      </c>
      <c r="EB177" s="3">
        <f>_xlfn.STDEV.S(Tabela13[[#This Row],[V46]],Tabela13[[#This Row],[V43]])</f>
        <v>0.37594593468433252</v>
      </c>
      <c r="EC177" s="3">
        <f>_xlfn.STDEV.S(Tabela13[[#This Row],[V46]],Tabela13[[#This Row],[V44]])</f>
        <v>2.2392544091058775E-2</v>
      </c>
      <c r="ED177" s="3">
        <f>_xlfn.STDEV.S(Tabela13[[#This Row],[V46]],Tabela13[[#This Row],[V45]])</f>
        <v>0.33116084650221495</v>
      </c>
      <c r="EE177" s="3">
        <f t="shared" si="164"/>
        <v>-4.3410375379801532E-2</v>
      </c>
      <c r="EF177" s="3">
        <f t="shared" si="165"/>
        <v>-1.2552139113879877</v>
      </c>
      <c r="EG177" s="3" t="str">
        <f t="shared" si="166"/>
        <v/>
      </c>
      <c r="EH177" s="3">
        <f t="shared" si="167"/>
        <v>-1.593353915101565</v>
      </c>
      <c r="EI177" s="3">
        <f t="shared" si="168"/>
        <v>-46.071935165310329</v>
      </c>
      <c r="EJ177" s="3">
        <f t="shared" si="169"/>
        <v>-4.3410375379801532E-2</v>
      </c>
      <c r="EK177" s="3">
        <f t="shared" si="170"/>
        <v>-1.2457433828713369</v>
      </c>
      <c r="EL177" s="3">
        <f t="shared" si="171"/>
        <v>46.071935165310329</v>
      </c>
      <c r="EM177" s="3">
        <f t="shared" si="172"/>
        <v>-1.6054670869614918</v>
      </c>
      <c r="EN177" s="3" t="str">
        <f t="shared" si="173"/>
        <v/>
      </c>
      <c r="EO177" s="3">
        <f t="shared" si="174"/>
        <v>-1.2552139113879877</v>
      </c>
      <c r="EP177" s="3">
        <f t="shared" si="175"/>
        <v>-1.2457433828713369</v>
      </c>
      <c r="EQ177" s="3">
        <f t="shared" si="176"/>
        <v>1.593353915101565</v>
      </c>
      <c r="ER177" s="3" t="str">
        <f t="shared" si="177"/>
        <v/>
      </c>
      <c r="ES177" s="3" t="str">
        <f t="shared" si="178"/>
        <v/>
      </c>
      <c r="ET177" s="3" t="str">
        <f t="shared" si="179"/>
        <v/>
      </c>
      <c r="EU177" s="3" t="str">
        <f t="shared" si="180"/>
        <v/>
      </c>
      <c r="EV177" s="3">
        <f t="shared" si="181"/>
        <v>1.593353915101565</v>
      </c>
      <c r="EW177" s="3">
        <f t="shared" si="182"/>
        <v>1.2552139113879877</v>
      </c>
      <c r="EX177" s="3">
        <f t="shared" si="183"/>
        <v>4.3410375379801532E-2</v>
      </c>
      <c r="EY177" s="3">
        <f t="shared" si="184"/>
        <v>-1.593353915101565</v>
      </c>
      <c r="EZ177" s="3">
        <f t="shared" si="185"/>
        <v>-1.6054670869614918</v>
      </c>
      <c r="FA177" s="3" t="str">
        <f t="shared" si="186"/>
        <v/>
      </c>
      <c r="FB177" s="3">
        <f t="shared" si="187"/>
        <v>1.2552139113879877</v>
      </c>
      <c r="FC177" s="3">
        <f t="shared" si="188"/>
        <v>1.2457433828713369</v>
      </c>
      <c r="FD177" s="3">
        <f t="shared" si="189"/>
        <v>-46.071935165310329</v>
      </c>
      <c r="FE177" s="3" t="str">
        <f t="shared" si="190"/>
        <v/>
      </c>
      <c r="FF177" s="3">
        <f t="shared" si="191"/>
        <v>1.6054670869614918</v>
      </c>
      <c r="FG177" s="3">
        <f t="shared" si="192"/>
        <v>4.3410375379801532E-2</v>
      </c>
      <c r="FH177" s="3">
        <f t="shared" si="193"/>
        <v>1.2457433828713369</v>
      </c>
      <c r="FI177" s="4">
        <f t="shared" si="194"/>
        <v>0.81632653061224481</v>
      </c>
      <c r="FJ177" s="4">
        <f t="shared" si="195"/>
        <v>1.0344827586206897</v>
      </c>
      <c r="FK177" s="4">
        <f t="shared" si="196"/>
        <v>1.2688278315872701</v>
      </c>
      <c r="FL177" s="4">
        <f t="shared" si="197"/>
        <v>1.4502866179086775</v>
      </c>
      <c r="FM177" s="4">
        <f>Tabela13[[#This Row],[V139]]-Tabela13[[#This Row],[V140]]</f>
        <v>-0.18145878632140744</v>
      </c>
      <c r="FN177" s="4">
        <f>Tabela13[[#This Row],[V1]]-Tabela13[[#This Row],[V2]]/2</f>
        <v>0.32037297677691778</v>
      </c>
      <c r="FO177" s="4">
        <f>Tabela13[[#This Row],[V1]]-Tabela13[[#This Row],[V3]]/2</f>
        <v>0.3362068965517242</v>
      </c>
      <c r="FP177" s="4">
        <f>Tabela13[[#This Row],[V1]]-Tabela13[[#This Row],[V4]]/2</f>
        <v>0.57037297677691778</v>
      </c>
      <c r="FQ177" s="4">
        <f>Tabela13[[#This Row],[V2]]-Tabela13[[#This Row],[V1]]/2</f>
        <v>1.117874736101337</v>
      </c>
      <c r="FR177" s="4">
        <f>Tabela13[[#This Row],[V2]]-Tabela13[[#This Row],[V3]]/2</f>
        <v>0.86787473610133703</v>
      </c>
      <c r="FS177" s="4">
        <f>Tabela13[[#This Row],[V2]]-Tabela13[[#This Row],[V4]]/2</f>
        <v>1.1020408163265305</v>
      </c>
      <c r="FT177" s="4">
        <f t="shared" si="198"/>
        <v>0.31004123952278517</v>
      </c>
      <c r="FU177" s="4">
        <f t="shared" si="199"/>
        <v>0.3243345279737978</v>
      </c>
      <c r="FV177" s="4">
        <f t="shared" si="200"/>
        <v>0.51834999643761503</v>
      </c>
      <c r="FW177" s="4">
        <f t="shared" si="201"/>
        <v>0.84099788601171999</v>
      </c>
      <c r="FX177" s="4">
        <f t="shared" si="202"/>
        <v>0.71478017363159552</v>
      </c>
      <c r="FY177" s="4">
        <f t="shared" si="203"/>
        <v>0.8339037756378318</v>
      </c>
      <c r="FZ177" s="4">
        <f t="shared" si="204"/>
        <v>55.807423114101333</v>
      </c>
      <c r="GA177" s="4">
        <f t="shared" si="205"/>
        <v>58.380215035283598</v>
      </c>
      <c r="GB177" s="4">
        <f t="shared" si="206"/>
        <v>93.302999358770705</v>
      </c>
      <c r="GC177" s="4">
        <f t="shared" si="207"/>
        <v>151.3796194821096</v>
      </c>
      <c r="GD177" s="4">
        <f t="shared" si="208"/>
        <v>128.66043125368719</v>
      </c>
      <c r="GE177" s="4">
        <f t="shared" si="209"/>
        <v>150.10267961480972</v>
      </c>
      <c r="GF177" s="4">
        <f>Tabela13[[#This Row],[V1]]-Tabela13[[#This Row],[V2]]/Tabela13[[#This Row],[V2]]</f>
        <v>0.1724137931034484</v>
      </c>
      <c r="GG177" s="4">
        <f>Tabela13[[#This Row],[V1]]-Tabela13[[#This Row],[V3]]/Tabela13[[#This Row],[V3]]</f>
        <v>0.1724137931034484</v>
      </c>
      <c r="GH177" s="4">
        <f>Tabela13[[#This Row],[V1]]-Tabela13[[#This Row],[V4]]/Tabela13[[#This Row],[V4]]</f>
        <v>0.1724137931034484</v>
      </c>
      <c r="GI177" s="4">
        <f>Tabela13[[#This Row],[V2]]-Tabela13[[#This Row],[V1]]/Tabela13[[#This Row],[V1]]</f>
        <v>0.70408163265306123</v>
      </c>
      <c r="GJ177" s="4">
        <f>Tabela13[[#This Row],[V2]]-Tabela13[[#This Row],[V3]]/Tabela13[[#This Row],[V3]]</f>
        <v>0.70408163265306123</v>
      </c>
      <c r="GK177" s="4">
        <f>Tabela13[[#This Row],[V2]]-Tabela13[[#This Row],[V4]]/Tabela13[[#This Row],[V4]]</f>
        <v>0.70408163265306123</v>
      </c>
      <c r="GL177" s="4">
        <f t="shared" si="210"/>
        <v>0.28925355201607</v>
      </c>
      <c r="GM177" s="4">
        <f t="shared" si="211"/>
        <v>1.4382477128782547</v>
      </c>
      <c r="GN177" s="4">
        <f t="shared" si="212"/>
        <v>0.20111525255771767</v>
      </c>
      <c r="GO177" s="3">
        <f t="shared" si="213"/>
        <v>0</v>
      </c>
      <c r="GP177" s="3">
        <v>100</v>
      </c>
      <c r="GQ177" s="3">
        <f t="shared" si="214"/>
        <v>-1</v>
      </c>
      <c r="GR177" s="3">
        <f t="shared" si="215"/>
        <v>-100</v>
      </c>
      <c r="GS177" s="34">
        <f>COUNTIF($D$2:D176,Tabela13[[#This Row],[HomeTeam]])</f>
        <v>8</v>
      </c>
      <c r="GT177" s="34">
        <f>COUNTIF($E$2:E176,Tabela13[[#This Row],[AwayTeam]])</f>
        <v>8</v>
      </c>
      <c r="GU177" s="3">
        <f>IFERROR(AVERAGEIFS($AD$2:AD176,$D$2:D176,Tabela13[[#This Row],[HomeTeam]],$GS$2:GS176,"&gt;="&amp;Tabela13[[#This Row],[Contagem_H]]-5),"")</f>
        <v>1.0183209165480225</v>
      </c>
      <c r="GV177" s="3">
        <f>IFERROR(AVERAGEIFS($G$2:G176,$E$2:E176,Tabela13[[#This Row],[AwayTeam]],$GT$2:GT176,"&gt;="&amp;Tabela13[[#This Row],[Contagem_A]]-5),"")</f>
        <v>1.8</v>
      </c>
      <c r="GW177" s="3">
        <f>IFERROR(AVERAGEIFS($GQ$2:GQ176,$D$2:D176,Tabela13[[#This Row],[HomeTeam]],$GS$2:GS176,"&gt;="&amp;Tabela13[[#This Row],[Contagem_H]]-5),"")</f>
        <v>-0.25</v>
      </c>
    </row>
    <row r="178" spans="1:205" x14ac:dyDescent="0.25">
      <c r="A178" t="s">
        <v>127</v>
      </c>
      <c r="B178" t="s">
        <v>197</v>
      </c>
      <c r="C178" t="s">
        <v>173</v>
      </c>
      <c r="D178" t="s">
        <v>23</v>
      </c>
      <c r="E178" t="s">
        <v>17</v>
      </c>
      <c r="F178" s="3">
        <v>2</v>
      </c>
      <c r="G178" s="3">
        <v>1</v>
      </c>
      <c r="H178" s="3" t="str">
        <f t="shared" si="216"/>
        <v>H</v>
      </c>
      <c r="I178" s="3">
        <v>1.7</v>
      </c>
      <c r="J178" s="3">
        <v>4.2</v>
      </c>
      <c r="K178" s="3">
        <v>4.33</v>
      </c>
      <c r="L178" s="3">
        <v>1.53</v>
      </c>
      <c r="M178" s="3">
        <v>2.4</v>
      </c>
      <c r="N178" s="3">
        <f t="shared" si="145"/>
        <v>3</v>
      </c>
      <c r="O178" s="3">
        <f t="shared" si="146"/>
        <v>3</v>
      </c>
      <c r="P178" s="3">
        <f t="shared" si="147"/>
        <v>0</v>
      </c>
      <c r="Q178" s="3">
        <f t="shared" si="148"/>
        <v>5.7277414429975249E-2</v>
      </c>
      <c r="R178" s="3">
        <f t="shared" si="149"/>
        <v>7.0261437908496815E-2</v>
      </c>
      <c r="S178" s="3">
        <f t="shared" si="150"/>
        <v>1.7973716045309578</v>
      </c>
      <c r="T178" s="3">
        <f t="shared" si="151"/>
        <v>4.4405651406058961</v>
      </c>
      <c r="U178" s="3">
        <f t="shared" si="152"/>
        <v>4.5780112044817933</v>
      </c>
      <c r="V178" s="3">
        <f t="shared" si="153"/>
        <v>1.6176344440778621</v>
      </c>
      <c r="W178" s="3">
        <f t="shared" si="154"/>
        <v>2.5374657946319403</v>
      </c>
      <c r="X178" s="4">
        <f t="shared" si="155"/>
        <v>0.58823529411764708</v>
      </c>
      <c r="Y178" s="4">
        <f t="shared" si="156"/>
        <v>0.23809523809523808</v>
      </c>
      <c r="Z178" s="4">
        <f t="shared" si="157"/>
        <v>0.23094688221709006</v>
      </c>
      <c r="AA178" s="4">
        <f t="shared" si="158"/>
        <v>0.65359477124183007</v>
      </c>
      <c r="AB178" s="4">
        <f t="shared" si="159"/>
        <v>0.41666666666666669</v>
      </c>
      <c r="AC178" s="4">
        <f t="shared" si="160"/>
        <v>1.2941176470588236</v>
      </c>
      <c r="AD178" s="4">
        <f t="shared" si="161"/>
        <v>0.61547344110854507</v>
      </c>
      <c r="AE178" s="4">
        <f t="shared" si="162"/>
        <v>0.79411764705882359</v>
      </c>
      <c r="AF178" s="4">
        <f t="shared" si="163"/>
        <v>1.115473441108545</v>
      </c>
      <c r="AG178" s="4">
        <f>IFERROR(AVERAGE(Tabela13[[#This Row],[V1]],Tabela13[[#This Row],[V2]]),"")</f>
        <v>0.95479554408368439</v>
      </c>
      <c r="AH178" s="4">
        <f>IFERROR(AVERAGE(Tabela13[[#This Row],[V1]],Tabela13[[#This Row],[V3]]),"")</f>
        <v>1.0441176470588236</v>
      </c>
      <c r="AI178" s="4">
        <f>IFERROR(AVERAGE(Tabela13[[#This Row],[V1]],Tabela13[[#This Row],[V4]]),"")</f>
        <v>1.2047955440836842</v>
      </c>
      <c r="AJ178" s="4">
        <f>IFERROR(AVERAGE(Tabela13[[#This Row],[V2]],Tabela13[[#This Row],[V1]]),"")</f>
        <v>0.95479554408368439</v>
      </c>
      <c r="AK178" s="4">
        <f>IFERROR(AVERAGE(Tabela13[[#This Row],[V2]],Tabela13[[#This Row],[V3]]),"")</f>
        <v>0.70479554408368439</v>
      </c>
      <c r="AL178" s="4">
        <f>IFERROR(AVERAGE(Tabela13[[#This Row],[V2]],Tabela13[[#This Row],[V4]]),"")</f>
        <v>0.86547344110854496</v>
      </c>
      <c r="AM178" s="4">
        <f>IFERROR(AVERAGE(Tabela13[[#This Row],[V3]],Tabela13[[#This Row],[V1]]),"")</f>
        <v>1.0441176470588236</v>
      </c>
      <c r="AN178" s="4">
        <f>IFERROR(AVERAGE(Tabela13[[#This Row],[V3]],Tabela13[[#This Row],[V2]]),"")</f>
        <v>0.70479554408368439</v>
      </c>
      <c r="AO178" s="4">
        <f>IFERROR(AVERAGE(Tabela13[[#This Row],[V3]],Tabela13[[#This Row],[V4]]),"")</f>
        <v>0.95479554408368428</v>
      </c>
      <c r="AP178" s="4">
        <f>IFERROR(AVERAGE(Tabela13[[#This Row],[V4]],Tabela13[[#This Row],[V1]]),"")</f>
        <v>1.2047955440836842</v>
      </c>
      <c r="AQ178" s="4">
        <f>IFERROR(AVERAGE(Tabela13[[#This Row],[V4]],Tabela13[[#This Row],[V2]]),"")</f>
        <v>0.86547344110854496</v>
      </c>
      <c r="AR178" s="4">
        <f>IFERROR(AVERAGE(Tabela13[[#This Row],[V4]],Tabela13[[#This Row],[V3]]),"")</f>
        <v>0.95479554408368428</v>
      </c>
      <c r="AS178" s="4">
        <f>_xlfn.STDEV.S(Tabela13[[#This Row],[V1]:[V2]])</f>
        <v>0.47987392004040141</v>
      </c>
      <c r="AT178" s="4">
        <f>_xlfn.STDEV.S(Tabela13[[#This Row],[V1]],Tabela13[[#This Row],[V3]])</f>
        <v>0.35355339059327312</v>
      </c>
      <c r="AU178" s="4">
        <f>_xlfn.STDEV.S(Tabela13[[#This Row],[V1]],Tabela13[[#This Row],[V4]])</f>
        <v>0.12632052944712821</v>
      </c>
      <c r="AV178" s="4">
        <f>_xlfn.STDEV.S(Tabela13[[#This Row],[V2]],Tabela13[[#This Row],[V1]])</f>
        <v>0.47987392004040141</v>
      </c>
      <c r="AW178" s="4">
        <f>_xlfn.STDEV.S(Tabela13[[#This Row],[V2]],Tabela13[[#This Row],[V3]])</f>
        <v>0.12632052944712779</v>
      </c>
      <c r="AX178" s="4">
        <f>_xlfn.STDEV.S(Tabela13[[#This Row],[V42]],Tabela13[[#This Row],[V44]])</f>
        <v>0.83342731063367559</v>
      </c>
      <c r="AY178" s="4">
        <f>_xlfn.STDEV.S(Tabela13[[#This Row],[V3]],Tabela13[[#This Row],[V1]])</f>
        <v>0.35355339059327312</v>
      </c>
      <c r="AZ178" s="4">
        <f>_xlfn.STDEV.S(Tabela13[[#This Row],[V3]],Tabela13[[#This Row],[V2]])</f>
        <v>0.12632052944712779</v>
      </c>
      <c r="BA178" s="4">
        <f>_xlfn.STDEV.S(Tabela13[[#This Row],[V3]],Tabela13[[#This Row],[V4]])</f>
        <v>0.22723286114614533</v>
      </c>
      <c r="BB178" s="4">
        <f>_xlfn.STDEV.S(Tabela13[[#This Row],[V4]],Tabela13[[#This Row],[V1]])</f>
        <v>0.12632052944712821</v>
      </c>
      <c r="BC178" s="4">
        <f>_xlfn.STDEV.S(Tabela13[[#This Row],[V4]],Tabela13[[#This Row],[V2]])</f>
        <v>0.35355339059327406</v>
      </c>
      <c r="BD178" s="4">
        <f>_xlfn.STDEV.S(Tabela13[[#This Row],[V4]],Tabela13[[#This Row],[V3]])</f>
        <v>0.22723286114614533</v>
      </c>
      <c r="BE178" s="4">
        <f>Tabela13[[#This Row],[V17]]/Tabela13[[#This Row],[V5]]</f>
        <v>0.50259338034608825</v>
      </c>
      <c r="BF178" s="4">
        <f>Tabela13[[#This Row],[V18]]/Tabela13[[#This Row],[V6]]</f>
        <v>0.33861451493440242</v>
      </c>
      <c r="BG178" s="4">
        <f>Tabela13[[#This Row],[V19]]/Tabela13[[#This Row],[V7]]</f>
        <v>0.10484810478212898</v>
      </c>
      <c r="BH178" s="4">
        <f>Tabela13[[#This Row],[V20]]/Tabela13[[#This Row],[V8]]</f>
        <v>0.50259338034608825</v>
      </c>
      <c r="BI178" s="4">
        <f>Tabela13[[#This Row],[V21]]/Tabela13[[#This Row],[V9]]</f>
        <v>0.17923003416736846</v>
      </c>
      <c r="BJ178" s="4">
        <f>Tabela13[[#This Row],[V22]]/Tabela13[[#This Row],[V10]]</f>
        <v>0.96297271648934368</v>
      </c>
      <c r="BK178" s="4">
        <f>Tabela13[[#This Row],[V23]]/Tabela13[[#This Row],[V11]]</f>
        <v>0.33861451493440242</v>
      </c>
      <c r="BL178" s="4">
        <f>Tabela13[[#This Row],[V24]]/Tabela13[[#This Row],[V12]]</f>
        <v>0.17923003416736846</v>
      </c>
      <c r="BM178" s="4">
        <f>Tabela13[[#This Row],[V25]]/Tabela13[[#This Row],[V13]]</f>
        <v>0.23799112024995919</v>
      </c>
      <c r="BN178" s="4">
        <f>Tabela13[[#This Row],[V26]]/Tabela13[[#This Row],[V14]]</f>
        <v>0.10484810478212898</v>
      </c>
      <c r="BO178" s="4">
        <f>Tabela13[[#This Row],[V27]]/Tabela13[[#This Row],[V15]]</f>
        <v>0.40850865410777232</v>
      </c>
      <c r="BP178" s="4">
        <f>Tabela13[[#This Row],[V28]]/Tabela13[[#This Row],[V16]]</f>
        <v>0.23799112024995919</v>
      </c>
      <c r="BQ178" s="4">
        <f>Tabela13[[#This Row],[V1]]-Tabela13[[#This Row],[V2]]</f>
        <v>0.67864420595027852</v>
      </c>
      <c r="BR178" s="4">
        <f>Tabela13[[#This Row],[V1]]-Tabela13[[#This Row],[V3]]</f>
        <v>0.5</v>
      </c>
      <c r="BS178" s="4">
        <f>Tabela13[[#This Row],[V1]]-Tabela13[[#This Row],[V4]]</f>
        <v>0.17864420595027863</v>
      </c>
      <c r="BT178" s="4">
        <f>Tabela13[[#This Row],[V2]]-Tabela13[[#This Row],[V1]]</f>
        <v>-0.67864420595027852</v>
      </c>
      <c r="BU178" s="4">
        <f>Tabela13[[#This Row],[V2]]-Tabela13[[#This Row],[V3]]</f>
        <v>-0.17864420595027852</v>
      </c>
      <c r="BV178" s="4">
        <f>Tabela13[[#This Row],[V2]]-Tabela13[[#This Row],[V4]]</f>
        <v>-0.49999999999999989</v>
      </c>
      <c r="BW178" s="4">
        <f>AVERAGE(Tabela13[[#This Row],[V41]],Tabela13[[#This Row],[V42]])</f>
        <v>0.58932210297513921</v>
      </c>
      <c r="BX178" s="4">
        <f>AVERAGE(Tabela13[[#This Row],[V41]],Tabela13[[#This Row],[V43]])</f>
        <v>0.42864420595027858</v>
      </c>
      <c r="BY178" s="4">
        <f>AVERAGE(Tabela13[[#This Row],[V41]],Tabela13[[#This Row],[V44]])</f>
        <v>0</v>
      </c>
      <c r="BZ178" s="4">
        <f>AVERAGE(Tabela13[[#This Row],[V41]],Tabela13[[#This Row],[V45]])</f>
        <v>0.25</v>
      </c>
      <c r="CA178" s="4">
        <f>AVERAGE(Tabela13[[#This Row],[V41]],Tabela13[[#This Row],[V46]])</f>
        <v>8.9322102975139317E-2</v>
      </c>
      <c r="CB178" s="4">
        <f>AVERAGE(Tabela13[[#This Row],[V42]],Tabela13[[#This Row],[V41]])</f>
        <v>0.58932210297513921</v>
      </c>
      <c r="CC178" s="4">
        <f>AVERAGE(Tabela13[[#This Row],[V42]],Tabela13[[#This Row],[V43]])</f>
        <v>0.33932210297513932</v>
      </c>
      <c r="CD178" s="4">
        <f>AVERAGE(Tabela13[[#This Row],[V42]],Tabela13[[#This Row],[V44]])</f>
        <v>-8.9322102975139261E-2</v>
      </c>
      <c r="CE178" s="4">
        <f>AVERAGE(Tabela13[[#This Row],[V42]],Tabela13[[#This Row],[V45]])</f>
        <v>0.16067789702486074</v>
      </c>
      <c r="CF178" s="4">
        <f>AVERAGE(Tabela13[[#This Row],[V42]],Tabela13[[#This Row],[V46]])</f>
        <v>0</v>
      </c>
      <c r="CG178" s="4">
        <f>AVERAGE(Tabela13[[#This Row],[V43]],Tabela13[[#This Row],[V41]])</f>
        <v>0.42864420595027858</v>
      </c>
      <c r="CH178" s="4">
        <f>AVERAGE(Tabela13[[#This Row],[V43]],Tabela13[[#This Row],[V42]])</f>
        <v>0.33932210297513932</v>
      </c>
      <c r="CI178" s="4">
        <f>AVERAGE(Tabela13[[#This Row],[V43]],Tabela13[[#This Row],[V44]])</f>
        <v>-0.24999999999999994</v>
      </c>
      <c r="CJ178" s="4">
        <f>AVERAGE(Tabela13[[#This Row],[V43]],Tabela13[[#This Row],[V45]])</f>
        <v>0</v>
      </c>
      <c r="CK178" s="4">
        <f>AVERAGE(Tabela13[[#This Row],[V43]],Tabela13[[#This Row],[V46]])</f>
        <v>-0.16067789702486063</v>
      </c>
      <c r="CL178" s="4">
        <f>AVERAGE(Tabela13[[#This Row],[V44]],Tabela13[[#This Row],[V41]])</f>
        <v>0</v>
      </c>
      <c r="CM178" s="4">
        <f>AVERAGE(Tabela13[[#This Row],[V44]],Tabela13[[#This Row],[V42]])</f>
        <v>-8.9322102975139261E-2</v>
      </c>
      <c r="CN178" s="4">
        <f>AVERAGE(Tabela13[[#This Row],[V44]],Tabela13[[#This Row],[V43]])</f>
        <v>-0.24999999999999994</v>
      </c>
      <c r="CO178" s="4">
        <f>AVERAGE(Tabela13[[#This Row],[V44]],Tabela13[[#This Row],[V45]])</f>
        <v>-0.42864420595027852</v>
      </c>
      <c r="CP178" s="4">
        <f>AVERAGE(Tabela13[[#This Row],[V44]],Tabela13[[#This Row],[V46]])</f>
        <v>-0.58932210297513921</v>
      </c>
      <c r="CQ178" s="4">
        <f>AVERAGE(Tabela13[[#This Row],[V45]],Tabela13[[#This Row],[V41]])</f>
        <v>0.25</v>
      </c>
      <c r="CR178" s="4">
        <f>AVERAGE(Tabela13[[#This Row],[V45]],Tabela13[[#This Row],[V42]])</f>
        <v>0.16067789702486074</v>
      </c>
      <c r="CS178" s="4">
        <f>AVERAGE(Tabela13[[#This Row],[V45]],Tabela13[[#This Row],[V43]])</f>
        <v>0</v>
      </c>
      <c r="CT178" s="4">
        <f>AVERAGE(Tabela13[[#This Row],[V45]],Tabela13[[#This Row],[V44]])</f>
        <v>-0.42864420595027852</v>
      </c>
      <c r="CU178" s="4">
        <f>AVERAGE(Tabela13[[#This Row],[V45]],Tabela13[[#This Row],[V46]])</f>
        <v>-0.33932210297513921</v>
      </c>
      <c r="CV178" s="4">
        <f>AVERAGE(Tabela13[[#This Row],[V46]],Tabela13[[#This Row],[V41]])</f>
        <v>8.9322102975139317E-2</v>
      </c>
      <c r="CW178" s="4">
        <f>AVERAGE(Tabela13[[#This Row],[V46]],Tabela13[[#This Row],[V42]])</f>
        <v>0</v>
      </c>
      <c r="CX178" s="4">
        <f>AVERAGE(Tabela13[[#This Row],[V46]],Tabela13[[#This Row],[V43]])</f>
        <v>-0.16067789702486063</v>
      </c>
      <c r="CY178" s="4">
        <f>AVERAGE(Tabela13[[#This Row],[V46]],Tabela13[[#This Row],[V44]])</f>
        <v>-0.58932210297513921</v>
      </c>
      <c r="CZ178" s="4">
        <f>AVERAGE(Tabela13[[#This Row],[V46]],Tabela13[[#This Row],[V45]])</f>
        <v>-0.33932210297513921</v>
      </c>
      <c r="DA178" s="3">
        <f>_xlfn.STDEV.S(Tabela13[[#This Row],[V41]],Tabela13[[#This Row],[V42]])</f>
        <v>0.12632052944712824</v>
      </c>
      <c r="DB178" s="3">
        <f>_xlfn.STDEV.S(Tabela13[[#This Row],[V41]],Tabela13[[#This Row],[V43]])</f>
        <v>0.35355339059327368</v>
      </c>
      <c r="DC178" s="3">
        <f>_xlfn.STDEV.S(Tabela13[[#This Row],[V41]],Tabela13[[#This Row],[V44]])</f>
        <v>0.95974784008080383</v>
      </c>
      <c r="DD178" s="3">
        <f>_xlfn.STDEV.S(Tabela13[[#This Row],[V41]],Tabela13[[#This Row],[V45]])</f>
        <v>0.60619444948752998</v>
      </c>
      <c r="DE178" s="3">
        <f>_xlfn.STDEV.S(Tabela13[[#This Row],[V41]],Tabela13[[#This Row],[V46]])</f>
        <v>0.83342731063367559</v>
      </c>
      <c r="DF178" s="3">
        <f>_xlfn.STDEV.S(Tabela13[[#This Row],[V42]],Tabela13[[#This Row],[V41]])</f>
        <v>0.12632052944712824</v>
      </c>
      <c r="DG178" s="3">
        <f>_xlfn.STDEV.S(Tabela13[[#This Row],[V42]],Tabela13[[#This Row],[V43]])</f>
        <v>0.22723286114614558</v>
      </c>
      <c r="DH178" s="3">
        <f>_xlfn.STDEV.S(Tabela13[[#This Row],[V42]],Tabela13[[#This Row],[V44]])</f>
        <v>0.83342731063367559</v>
      </c>
      <c r="DI178" s="3">
        <f>_xlfn.STDEV.S(Tabela13[[#This Row],[V42]],Tabela13[[#This Row],[V45]])</f>
        <v>0.47987392004040191</v>
      </c>
      <c r="DJ178" s="3">
        <f>_xlfn.STDEV.S(Tabela13[[#This Row],[V42]],Tabela13[[#This Row],[V46]])</f>
        <v>0.70710678118654746</v>
      </c>
      <c r="DK178" s="3">
        <f>_xlfn.STDEV.S(Tabela13[[#This Row],[V43]],Tabela13[[#This Row],[V41]])</f>
        <v>0.35355339059327368</v>
      </c>
      <c r="DL178" s="3">
        <f>_xlfn.STDEV.S(Tabela13[[#This Row],[V43]],Tabela13[[#This Row],[V42]])</f>
        <v>0.22723286114614558</v>
      </c>
      <c r="DM178" s="3">
        <f>_xlfn.STDEV.S(Tabela13[[#This Row],[V43]],Tabela13[[#This Row],[V44]])</f>
        <v>0.6061944494875301</v>
      </c>
      <c r="DN178" s="3">
        <f>_xlfn.STDEV.S(Tabela13[[#This Row],[V43]],Tabela13[[#This Row],[V45]])</f>
        <v>0.25264105889425631</v>
      </c>
      <c r="DO178" s="3">
        <f>_xlfn.STDEV.S(Tabela13[[#This Row],[V43]],Tabela13[[#This Row],[V46]])</f>
        <v>0.47987392004040191</v>
      </c>
      <c r="DP178" s="3">
        <f>_xlfn.STDEV.S(Tabela13[[#This Row],[V44]],Tabela13[[#This Row],[V41]])</f>
        <v>0.95974784008080383</v>
      </c>
      <c r="DQ178" s="3">
        <f>_xlfn.STDEV.S(Tabela13[[#This Row],[V44]],Tabela13[[#This Row],[V42]])</f>
        <v>0.83342731063367559</v>
      </c>
      <c r="DR178" s="3">
        <f>_xlfn.STDEV.S(Tabela13[[#This Row],[V44]],Tabela13[[#This Row],[V43]])</f>
        <v>0.6061944494875301</v>
      </c>
      <c r="DS178" s="3">
        <f>_xlfn.STDEV.S(Tabela13[[#This Row],[V44]],Tabela13[[#This Row],[V45]])</f>
        <v>0.35355339059327379</v>
      </c>
      <c r="DT178" s="3">
        <f>_xlfn.STDEV.S(Tabela13[[#This Row],[V44]],Tabela13[[#This Row],[V46]])</f>
        <v>0.12632052944712824</v>
      </c>
      <c r="DU178" s="3">
        <f>_xlfn.STDEV.S(Tabela13[[#This Row],[V45]],Tabela13[[#This Row],[V41]])</f>
        <v>0.60619444948752998</v>
      </c>
      <c r="DV178" s="3">
        <f>_xlfn.STDEV.S(Tabela13[[#This Row],[V45]],Tabela13[[#This Row],[V42]])</f>
        <v>0.47987392004040191</v>
      </c>
      <c r="DW178" s="3">
        <f>_xlfn.STDEV.S(Tabela13[[#This Row],[V45]],Tabela13[[#This Row],[V43]])</f>
        <v>0.25264105889425631</v>
      </c>
      <c r="DX178" s="3">
        <f>_xlfn.STDEV.S(Tabela13[[#This Row],[V45]],Tabela13[[#This Row],[V44]])</f>
        <v>0.35355339059327379</v>
      </c>
      <c r="DY178" s="3">
        <f>_xlfn.STDEV.S(Tabela13[[#This Row],[V45]],Tabela13[[#This Row],[V46]])</f>
        <v>0.22723286114614558</v>
      </c>
      <c r="DZ178" s="3">
        <f>_xlfn.STDEV.S(Tabela13[[#This Row],[V46]],Tabela13[[#This Row],[V41]])</f>
        <v>0.83342731063367559</v>
      </c>
      <c r="EA178" s="3">
        <f>_xlfn.STDEV.S(Tabela13[[#This Row],[V46]],Tabela13[[#This Row],[V42]])</f>
        <v>0.70710678118654746</v>
      </c>
      <c r="EB178" s="3">
        <f>_xlfn.STDEV.S(Tabela13[[#This Row],[V46]],Tabela13[[#This Row],[V43]])</f>
        <v>0.47987392004040191</v>
      </c>
      <c r="EC178" s="3">
        <f>_xlfn.STDEV.S(Tabela13[[#This Row],[V46]],Tabela13[[#This Row],[V44]])</f>
        <v>0.12632052944712824</v>
      </c>
      <c r="ED178" s="3">
        <f>_xlfn.STDEV.S(Tabela13[[#This Row],[V46]],Tabela13[[#This Row],[V45]])</f>
        <v>0.22723286114614558</v>
      </c>
      <c r="EE178" s="3">
        <f t="shared" si="164"/>
        <v>0.21434887442607448</v>
      </c>
      <c r="EF178" s="3">
        <f t="shared" si="165"/>
        <v>0.82481784586232054</v>
      </c>
      <c r="EG178" s="3" t="str">
        <f t="shared" si="166"/>
        <v/>
      </c>
      <c r="EH178" s="3">
        <f t="shared" si="167"/>
        <v>2.4247777979501199</v>
      </c>
      <c r="EI178" s="3">
        <f t="shared" si="168"/>
        <v>9.330583168934572</v>
      </c>
      <c r="EJ178" s="3">
        <f t="shared" si="169"/>
        <v>0.21434887442607448</v>
      </c>
      <c r="EK178" s="3">
        <f t="shared" si="170"/>
        <v>0.66966713678181455</v>
      </c>
      <c r="EL178" s="3">
        <f t="shared" si="171"/>
        <v>-9.3305831689345773</v>
      </c>
      <c r="EM178" s="3">
        <f t="shared" si="172"/>
        <v>2.9865583812448944</v>
      </c>
      <c r="EN178" s="3" t="str">
        <f t="shared" si="173"/>
        <v/>
      </c>
      <c r="EO178" s="3">
        <f t="shared" si="174"/>
        <v>0.82481784586232054</v>
      </c>
      <c r="EP178" s="3">
        <f t="shared" si="175"/>
        <v>0.66966713678181455</v>
      </c>
      <c r="EQ178" s="3">
        <f t="shared" si="176"/>
        <v>-2.4247777979501208</v>
      </c>
      <c r="ER178" s="3" t="str">
        <f t="shared" si="177"/>
        <v/>
      </c>
      <c r="ES178" s="3" t="str">
        <f t="shared" si="178"/>
        <v/>
      </c>
      <c r="ET178" s="3" t="str">
        <f t="shared" si="179"/>
        <v/>
      </c>
      <c r="EU178" s="3" t="str">
        <f t="shared" si="180"/>
        <v/>
      </c>
      <c r="EV178" s="3">
        <f t="shared" si="181"/>
        <v>-2.4247777979501208</v>
      </c>
      <c r="EW178" s="3">
        <f t="shared" si="182"/>
        <v>-0.82481784586232099</v>
      </c>
      <c r="EX178" s="3">
        <f t="shared" si="183"/>
        <v>-0.21434887442607448</v>
      </c>
      <c r="EY178" s="3">
        <f t="shared" si="184"/>
        <v>2.4247777979501199</v>
      </c>
      <c r="EZ178" s="3">
        <f t="shared" si="185"/>
        <v>2.9865583812448944</v>
      </c>
      <c r="FA178" s="3" t="str">
        <f t="shared" si="186"/>
        <v/>
      </c>
      <c r="FB178" s="3">
        <f t="shared" si="187"/>
        <v>-0.82481784586232099</v>
      </c>
      <c r="FC178" s="3">
        <f t="shared" si="188"/>
        <v>-0.66966713678181478</v>
      </c>
      <c r="FD178" s="3">
        <f t="shared" si="189"/>
        <v>9.330583168934572</v>
      </c>
      <c r="FE178" s="3" t="str">
        <f t="shared" si="190"/>
        <v/>
      </c>
      <c r="FF178" s="3">
        <f t="shared" si="191"/>
        <v>-2.9865583812448966</v>
      </c>
      <c r="FG178" s="3">
        <f t="shared" si="192"/>
        <v>-0.21434887442607448</v>
      </c>
      <c r="FH178" s="3">
        <f t="shared" si="193"/>
        <v>-0.66966713678181478</v>
      </c>
      <c r="FI178" s="4">
        <f t="shared" si="194"/>
        <v>0.46189376443418012</v>
      </c>
      <c r="FJ178" s="4">
        <f t="shared" si="195"/>
        <v>0.58823529411764708</v>
      </c>
      <c r="FK178" s="4">
        <f t="shared" si="196"/>
        <v>1.8943004864319151</v>
      </c>
      <c r="FL178" s="4">
        <f t="shared" si="197"/>
        <v>0.88050295224401132</v>
      </c>
      <c r="FM178" s="4">
        <f>Tabela13[[#This Row],[V139]]-Tabela13[[#This Row],[V140]]</f>
        <v>1.0137975341879037</v>
      </c>
      <c r="FN178" s="4">
        <f>Tabela13[[#This Row],[V1]]-Tabela13[[#This Row],[V2]]/2</f>
        <v>0.98638092650455111</v>
      </c>
      <c r="FO178" s="4">
        <f>Tabela13[[#This Row],[V1]]-Tabela13[[#This Row],[V3]]/2</f>
        <v>0.8970588235294118</v>
      </c>
      <c r="FP178" s="4">
        <f>Tabela13[[#This Row],[V1]]-Tabela13[[#This Row],[V4]]/2</f>
        <v>0.73638092650455111</v>
      </c>
      <c r="FQ178" s="4">
        <f>Tabela13[[#This Row],[V2]]-Tabela13[[#This Row],[V1]]/2</f>
        <v>-3.1585382420866726E-2</v>
      </c>
      <c r="FR178" s="4">
        <f>Tabela13[[#This Row],[V2]]-Tabela13[[#This Row],[V3]]/2</f>
        <v>0.21841461757913327</v>
      </c>
      <c r="FS178" s="4">
        <f>Tabela13[[#This Row],[V2]]-Tabela13[[#This Row],[V4]]/2</f>
        <v>5.7736720554272591E-2</v>
      </c>
      <c r="FT178" s="4">
        <f t="shared" si="198"/>
        <v>0.77854204636632296</v>
      </c>
      <c r="FU178" s="4">
        <f t="shared" si="199"/>
        <v>0.73118776392278484</v>
      </c>
      <c r="FV178" s="4">
        <f t="shared" si="200"/>
        <v>0.63472777273015624</v>
      </c>
      <c r="FW178" s="4">
        <f t="shared" si="201"/>
        <v>-3.1574885128084838E-2</v>
      </c>
      <c r="FX178" s="4">
        <f t="shared" si="202"/>
        <v>0.21503761056992235</v>
      </c>
      <c r="FY178" s="4">
        <f t="shared" si="203"/>
        <v>5.7672692892876048E-2</v>
      </c>
      <c r="FZ178" s="4">
        <f t="shared" si="204"/>
        <v>140.13756834593812</v>
      </c>
      <c r="GA178" s="4">
        <f t="shared" si="205"/>
        <v>131.61379750610126</v>
      </c>
      <c r="GB178" s="4">
        <f t="shared" si="206"/>
        <v>114.25099909142811</v>
      </c>
      <c r="GC178" s="4">
        <f t="shared" si="207"/>
        <v>-5.6834793230552716</v>
      </c>
      <c r="GD178" s="4">
        <f t="shared" si="208"/>
        <v>38.706769902586018</v>
      </c>
      <c r="GE178" s="4">
        <f t="shared" si="209"/>
        <v>10.38108472071769</v>
      </c>
      <c r="GF178" s="4">
        <f>Tabela13[[#This Row],[V1]]-Tabela13[[#This Row],[V2]]/Tabela13[[#This Row],[V2]]</f>
        <v>0.29411764705882359</v>
      </c>
      <c r="GG178" s="4">
        <f>Tabela13[[#This Row],[V1]]-Tabela13[[#This Row],[V3]]/Tabela13[[#This Row],[V3]]</f>
        <v>0.29411764705882359</v>
      </c>
      <c r="GH178" s="4">
        <f>Tabela13[[#This Row],[V1]]-Tabela13[[#This Row],[V4]]/Tabela13[[#This Row],[V4]]</f>
        <v>0.29411764705882359</v>
      </c>
      <c r="GI178" s="4">
        <f>Tabela13[[#This Row],[V2]]-Tabela13[[#This Row],[V1]]/Tabela13[[#This Row],[V1]]</f>
        <v>-0.38452655889145493</v>
      </c>
      <c r="GJ178" s="4">
        <f>Tabela13[[#This Row],[V2]]-Tabela13[[#This Row],[V3]]/Tabela13[[#This Row],[V3]]</f>
        <v>-0.38452655889145493</v>
      </c>
      <c r="GK178" s="4">
        <f>Tabela13[[#This Row],[V2]]-Tabela13[[#This Row],[V4]]/Tabela13[[#This Row],[V4]]</f>
        <v>-0.38452655889145493</v>
      </c>
      <c r="GL178" s="4">
        <f t="shared" si="210"/>
        <v>0.30654730593042495</v>
      </c>
      <c r="GM178" s="4">
        <f t="shared" si="211"/>
        <v>0.95479554408368439</v>
      </c>
      <c r="GN178" s="4">
        <f t="shared" si="212"/>
        <v>0.32106067925214071</v>
      </c>
      <c r="GO178" s="3">
        <f t="shared" si="213"/>
        <v>1</v>
      </c>
      <c r="GP178" s="3">
        <v>100</v>
      </c>
      <c r="GQ178" s="3">
        <f t="shared" si="214"/>
        <v>0.7</v>
      </c>
      <c r="GR178" s="3">
        <f t="shared" si="215"/>
        <v>70</v>
      </c>
      <c r="GS178" s="34">
        <f>COUNTIF($D$2:D177,Tabela13[[#This Row],[HomeTeam]])</f>
        <v>8</v>
      </c>
      <c r="GT178" s="34">
        <f>COUNTIF($E$2:E177,Tabela13[[#This Row],[AwayTeam]])</f>
        <v>8</v>
      </c>
      <c r="GU178" s="3">
        <f>IFERROR(AVERAGEIFS($AD$2:AD177,$D$2:D177,Tabela13[[#This Row],[HomeTeam]],$GS$2:GS177,"&gt;="&amp;Tabela13[[#This Row],[Contagem_H]]-5),"")</f>
        <v>1.041613821572186</v>
      </c>
      <c r="GV178" s="3">
        <f>IFERROR(AVERAGEIFS($G$2:G177,$E$2:E177,Tabela13[[#This Row],[AwayTeam]],$GT$2:GT177,"&gt;="&amp;Tabela13[[#This Row],[Contagem_A]]-5),"")</f>
        <v>1.4</v>
      </c>
      <c r="GW178" s="3">
        <f>IFERROR(AVERAGEIFS($GQ$2:GQ177,$D$2:D177,Tabela13[[#This Row],[HomeTeam]],$GS$2:GS177,"&gt;="&amp;Tabela13[[#This Row],[Contagem_H]]-5),"")</f>
        <v>-0.3</v>
      </c>
    </row>
    <row r="179" spans="1:205" x14ac:dyDescent="0.25">
      <c r="A179" t="s">
        <v>127</v>
      </c>
      <c r="B179" t="s">
        <v>197</v>
      </c>
      <c r="C179" t="s">
        <v>174</v>
      </c>
      <c r="D179" t="s">
        <v>25</v>
      </c>
      <c r="E179" t="s">
        <v>12</v>
      </c>
      <c r="F179" s="3">
        <v>1</v>
      </c>
      <c r="G179" s="3">
        <v>1</v>
      </c>
      <c r="H179" s="3" t="str">
        <f t="shared" si="216"/>
        <v>D</v>
      </c>
      <c r="I179" s="3">
        <v>2.4500000000000002</v>
      </c>
      <c r="J179" s="3">
        <v>3.75</v>
      </c>
      <c r="K179" s="3">
        <v>2.63</v>
      </c>
      <c r="L179" s="3">
        <v>1.6</v>
      </c>
      <c r="M179" s="3">
        <v>2.2999999999999998</v>
      </c>
      <c r="N179" s="3">
        <f t="shared" si="145"/>
        <v>2</v>
      </c>
      <c r="O179" s="3">
        <f t="shared" si="146"/>
        <v>1</v>
      </c>
      <c r="P179" s="3">
        <f t="shared" si="147"/>
        <v>1</v>
      </c>
      <c r="Q179" s="3">
        <f t="shared" si="148"/>
        <v>5.5058068854918485E-2</v>
      </c>
      <c r="R179" s="3">
        <f t="shared" si="149"/>
        <v>5.9782608695652217E-2</v>
      </c>
      <c r="S179" s="3">
        <f t="shared" si="150"/>
        <v>2.5848922686945506</v>
      </c>
      <c r="T179" s="3">
        <f t="shared" si="151"/>
        <v>3.9564677582059442</v>
      </c>
      <c r="U179" s="3">
        <f t="shared" si="152"/>
        <v>2.7748027210884354</v>
      </c>
      <c r="V179" s="3">
        <f t="shared" si="153"/>
        <v>1.6880929101678697</v>
      </c>
      <c r="W179" s="3">
        <f t="shared" si="154"/>
        <v>2.4266335583663121</v>
      </c>
      <c r="X179" s="4">
        <f t="shared" si="155"/>
        <v>0.4081632653061224</v>
      </c>
      <c r="Y179" s="4">
        <f t="shared" si="156"/>
        <v>0.26666666666666666</v>
      </c>
      <c r="Z179" s="4">
        <f t="shared" si="157"/>
        <v>0.38022813688212931</v>
      </c>
      <c r="AA179" s="4">
        <f t="shared" si="158"/>
        <v>0.625</v>
      </c>
      <c r="AB179" s="4">
        <f t="shared" si="159"/>
        <v>0.43478260869565222</v>
      </c>
      <c r="AC179" s="4">
        <f t="shared" si="160"/>
        <v>0.70408163265306123</v>
      </c>
      <c r="AD179" s="4">
        <f t="shared" si="161"/>
        <v>0.69011406844106471</v>
      </c>
      <c r="AE179" s="4">
        <f t="shared" si="162"/>
        <v>0.70408163265306123</v>
      </c>
      <c r="AF179" s="4">
        <f t="shared" si="163"/>
        <v>0.69011406844106471</v>
      </c>
      <c r="AG179" s="4">
        <f>IFERROR(AVERAGE(Tabela13[[#This Row],[V1]],Tabela13[[#This Row],[V2]]),"")</f>
        <v>0.69709785054706297</v>
      </c>
      <c r="AH179" s="4">
        <f>IFERROR(AVERAGE(Tabela13[[#This Row],[V1]],Tabela13[[#This Row],[V3]]),"")</f>
        <v>0.70408163265306123</v>
      </c>
      <c r="AI179" s="4">
        <f>IFERROR(AVERAGE(Tabela13[[#This Row],[V1]],Tabela13[[#This Row],[V4]]),"")</f>
        <v>0.69709785054706297</v>
      </c>
      <c r="AJ179" s="4">
        <f>IFERROR(AVERAGE(Tabela13[[#This Row],[V2]],Tabela13[[#This Row],[V1]]),"")</f>
        <v>0.69709785054706297</v>
      </c>
      <c r="AK179" s="4">
        <f>IFERROR(AVERAGE(Tabela13[[#This Row],[V2]],Tabela13[[#This Row],[V3]]),"")</f>
        <v>0.69709785054706297</v>
      </c>
      <c r="AL179" s="4">
        <f>IFERROR(AVERAGE(Tabela13[[#This Row],[V2]],Tabela13[[#This Row],[V4]]),"")</f>
        <v>0.69011406844106471</v>
      </c>
      <c r="AM179" s="4">
        <f>IFERROR(AVERAGE(Tabela13[[#This Row],[V3]],Tabela13[[#This Row],[V1]]),"")</f>
        <v>0.70408163265306123</v>
      </c>
      <c r="AN179" s="4">
        <f>IFERROR(AVERAGE(Tabela13[[#This Row],[V3]],Tabela13[[#This Row],[V2]]),"")</f>
        <v>0.69709785054706297</v>
      </c>
      <c r="AO179" s="4">
        <f>IFERROR(AVERAGE(Tabela13[[#This Row],[V3]],Tabela13[[#This Row],[V4]]),"")</f>
        <v>0.69709785054706297</v>
      </c>
      <c r="AP179" s="4">
        <f>IFERROR(AVERAGE(Tabela13[[#This Row],[V4]],Tabela13[[#This Row],[V1]]),"")</f>
        <v>0.69709785054706297</v>
      </c>
      <c r="AQ179" s="4">
        <f>IFERROR(AVERAGE(Tabela13[[#This Row],[V4]],Tabela13[[#This Row],[V2]]),"")</f>
        <v>0.69011406844106471</v>
      </c>
      <c r="AR179" s="4">
        <f>IFERROR(AVERAGE(Tabela13[[#This Row],[V4]],Tabela13[[#This Row],[V3]]),"")</f>
        <v>0.69709785054706297</v>
      </c>
      <c r="AS179" s="4">
        <f>_xlfn.STDEV.S(Tabela13[[#This Row],[V1]:[V2]])</f>
        <v>9.8765593709612756E-3</v>
      </c>
      <c r="AT179" s="4">
        <f>_xlfn.STDEV.S(Tabela13[[#This Row],[V1]],Tabela13[[#This Row],[V3]])</f>
        <v>0</v>
      </c>
      <c r="AU179" s="4">
        <f>_xlfn.STDEV.S(Tabela13[[#This Row],[V1]],Tabela13[[#This Row],[V4]])</f>
        <v>9.8765593709612756E-3</v>
      </c>
      <c r="AV179" s="4">
        <f>_xlfn.STDEV.S(Tabela13[[#This Row],[V2]],Tabela13[[#This Row],[V1]])</f>
        <v>9.8765593709612756E-3</v>
      </c>
      <c r="AW179" s="4">
        <f>_xlfn.STDEV.S(Tabela13[[#This Row],[V2]],Tabela13[[#This Row],[V3]])</f>
        <v>9.8765593709612756E-3</v>
      </c>
      <c r="AX179" s="4">
        <f>_xlfn.STDEV.S(Tabela13[[#This Row],[V42]],Tabela13[[#This Row],[V44]])</f>
        <v>9.8765593709612756E-3</v>
      </c>
      <c r="AY179" s="4">
        <f>_xlfn.STDEV.S(Tabela13[[#This Row],[V3]],Tabela13[[#This Row],[V1]])</f>
        <v>0</v>
      </c>
      <c r="AZ179" s="4">
        <f>_xlfn.STDEV.S(Tabela13[[#This Row],[V3]],Tabela13[[#This Row],[V2]])</f>
        <v>9.8765593709612756E-3</v>
      </c>
      <c r="BA179" s="4">
        <f>_xlfn.STDEV.S(Tabela13[[#This Row],[V3]],Tabela13[[#This Row],[V4]])</f>
        <v>9.8765593709612756E-3</v>
      </c>
      <c r="BB179" s="4">
        <f>_xlfn.STDEV.S(Tabela13[[#This Row],[V4]],Tabela13[[#This Row],[V1]])</f>
        <v>9.8765593709612756E-3</v>
      </c>
      <c r="BC179" s="4">
        <f>_xlfn.STDEV.S(Tabela13[[#This Row],[V4]],Tabela13[[#This Row],[V2]])</f>
        <v>0</v>
      </c>
      <c r="BD179" s="4">
        <f>_xlfn.STDEV.S(Tabela13[[#This Row],[V4]],Tabela13[[#This Row],[V3]])</f>
        <v>9.8765593709612756E-3</v>
      </c>
      <c r="BE179" s="4">
        <f>Tabela13[[#This Row],[V17]]/Tabela13[[#This Row],[V5]]</f>
        <v>1.4168110492967992E-2</v>
      </c>
      <c r="BF179" s="4">
        <f>Tabela13[[#This Row],[V18]]/Tabela13[[#This Row],[V6]]</f>
        <v>0</v>
      </c>
      <c r="BG179" s="4">
        <f>Tabela13[[#This Row],[V19]]/Tabela13[[#This Row],[V7]]</f>
        <v>1.4168110492967992E-2</v>
      </c>
      <c r="BH179" s="4">
        <f>Tabela13[[#This Row],[V20]]/Tabela13[[#This Row],[V8]]</f>
        <v>1.4168110492967992E-2</v>
      </c>
      <c r="BI179" s="4">
        <f>Tabela13[[#This Row],[V21]]/Tabela13[[#This Row],[V9]]</f>
        <v>1.4168110492967992E-2</v>
      </c>
      <c r="BJ179" s="4">
        <f>Tabela13[[#This Row],[V22]]/Tabela13[[#This Row],[V10]]</f>
        <v>1.4311488234505869E-2</v>
      </c>
      <c r="BK179" s="4">
        <f>Tabela13[[#This Row],[V23]]/Tabela13[[#This Row],[V11]]</f>
        <v>0</v>
      </c>
      <c r="BL179" s="4">
        <f>Tabela13[[#This Row],[V24]]/Tabela13[[#This Row],[V12]]</f>
        <v>1.4168110492967992E-2</v>
      </c>
      <c r="BM179" s="4">
        <f>Tabela13[[#This Row],[V25]]/Tabela13[[#This Row],[V13]]</f>
        <v>1.4168110492967992E-2</v>
      </c>
      <c r="BN179" s="4">
        <f>Tabela13[[#This Row],[V26]]/Tabela13[[#This Row],[V14]]</f>
        <v>1.4168110492967992E-2</v>
      </c>
      <c r="BO179" s="4">
        <f>Tabela13[[#This Row],[V27]]/Tabela13[[#This Row],[V15]]</f>
        <v>0</v>
      </c>
      <c r="BP179" s="4">
        <f>Tabela13[[#This Row],[V28]]/Tabela13[[#This Row],[V16]]</f>
        <v>1.4168110492967992E-2</v>
      </c>
      <c r="BQ179" s="4">
        <f>Tabela13[[#This Row],[V1]]-Tabela13[[#This Row],[V2]]</f>
        <v>1.3967564211996519E-2</v>
      </c>
      <c r="BR179" s="4">
        <f>Tabela13[[#This Row],[V1]]-Tabela13[[#This Row],[V3]]</f>
        <v>0</v>
      </c>
      <c r="BS179" s="4">
        <f>Tabela13[[#This Row],[V1]]-Tabela13[[#This Row],[V4]]</f>
        <v>1.3967564211996519E-2</v>
      </c>
      <c r="BT179" s="4">
        <f>Tabela13[[#This Row],[V2]]-Tabela13[[#This Row],[V1]]</f>
        <v>-1.3967564211996519E-2</v>
      </c>
      <c r="BU179" s="4">
        <f>Tabela13[[#This Row],[V2]]-Tabela13[[#This Row],[V3]]</f>
        <v>-1.3967564211996519E-2</v>
      </c>
      <c r="BV179" s="4">
        <f>Tabela13[[#This Row],[V2]]-Tabela13[[#This Row],[V4]]</f>
        <v>0</v>
      </c>
      <c r="BW179" s="4">
        <f>AVERAGE(Tabela13[[#This Row],[V41]],Tabela13[[#This Row],[V42]])</f>
        <v>6.9837821059982597E-3</v>
      </c>
      <c r="BX179" s="4">
        <f>AVERAGE(Tabela13[[#This Row],[V41]],Tabela13[[#This Row],[V43]])</f>
        <v>1.3967564211996519E-2</v>
      </c>
      <c r="BY179" s="4">
        <f>AVERAGE(Tabela13[[#This Row],[V41]],Tabela13[[#This Row],[V44]])</f>
        <v>0</v>
      </c>
      <c r="BZ179" s="4">
        <f>AVERAGE(Tabela13[[#This Row],[V41]],Tabela13[[#This Row],[V45]])</f>
        <v>0</v>
      </c>
      <c r="CA179" s="4">
        <f>AVERAGE(Tabela13[[#This Row],[V41]],Tabela13[[#This Row],[V46]])</f>
        <v>6.9837821059982597E-3</v>
      </c>
      <c r="CB179" s="4">
        <f>AVERAGE(Tabela13[[#This Row],[V42]],Tabela13[[#This Row],[V41]])</f>
        <v>6.9837821059982597E-3</v>
      </c>
      <c r="CC179" s="4">
        <f>AVERAGE(Tabela13[[#This Row],[V42]],Tabela13[[#This Row],[V43]])</f>
        <v>6.9837821059982597E-3</v>
      </c>
      <c r="CD179" s="4">
        <f>AVERAGE(Tabela13[[#This Row],[V42]],Tabela13[[#This Row],[V44]])</f>
        <v>-6.9837821059982597E-3</v>
      </c>
      <c r="CE179" s="4">
        <f>AVERAGE(Tabela13[[#This Row],[V42]],Tabela13[[#This Row],[V45]])</f>
        <v>-6.9837821059982597E-3</v>
      </c>
      <c r="CF179" s="4">
        <f>AVERAGE(Tabela13[[#This Row],[V42]],Tabela13[[#This Row],[V46]])</f>
        <v>0</v>
      </c>
      <c r="CG179" s="4">
        <f>AVERAGE(Tabela13[[#This Row],[V43]],Tabela13[[#This Row],[V41]])</f>
        <v>1.3967564211996519E-2</v>
      </c>
      <c r="CH179" s="4">
        <f>AVERAGE(Tabela13[[#This Row],[V43]],Tabela13[[#This Row],[V42]])</f>
        <v>6.9837821059982597E-3</v>
      </c>
      <c r="CI179" s="4">
        <f>AVERAGE(Tabela13[[#This Row],[V43]],Tabela13[[#This Row],[V44]])</f>
        <v>0</v>
      </c>
      <c r="CJ179" s="4">
        <f>AVERAGE(Tabela13[[#This Row],[V43]],Tabela13[[#This Row],[V45]])</f>
        <v>0</v>
      </c>
      <c r="CK179" s="4">
        <f>AVERAGE(Tabela13[[#This Row],[V43]],Tabela13[[#This Row],[V46]])</f>
        <v>6.9837821059982597E-3</v>
      </c>
      <c r="CL179" s="4">
        <f>AVERAGE(Tabela13[[#This Row],[V44]],Tabela13[[#This Row],[V41]])</f>
        <v>0</v>
      </c>
      <c r="CM179" s="4">
        <f>AVERAGE(Tabela13[[#This Row],[V44]],Tabela13[[#This Row],[V42]])</f>
        <v>-6.9837821059982597E-3</v>
      </c>
      <c r="CN179" s="4">
        <f>AVERAGE(Tabela13[[#This Row],[V44]],Tabela13[[#This Row],[V43]])</f>
        <v>0</v>
      </c>
      <c r="CO179" s="4">
        <f>AVERAGE(Tabela13[[#This Row],[V44]],Tabela13[[#This Row],[V45]])</f>
        <v>-1.3967564211996519E-2</v>
      </c>
      <c r="CP179" s="4">
        <f>AVERAGE(Tabela13[[#This Row],[V44]],Tabela13[[#This Row],[V46]])</f>
        <v>-6.9837821059982597E-3</v>
      </c>
      <c r="CQ179" s="4">
        <f>AVERAGE(Tabela13[[#This Row],[V45]],Tabela13[[#This Row],[V41]])</f>
        <v>0</v>
      </c>
      <c r="CR179" s="4">
        <f>AVERAGE(Tabela13[[#This Row],[V45]],Tabela13[[#This Row],[V42]])</f>
        <v>-6.9837821059982597E-3</v>
      </c>
      <c r="CS179" s="4">
        <f>AVERAGE(Tabela13[[#This Row],[V45]],Tabela13[[#This Row],[V43]])</f>
        <v>0</v>
      </c>
      <c r="CT179" s="4">
        <f>AVERAGE(Tabela13[[#This Row],[V45]],Tabela13[[#This Row],[V44]])</f>
        <v>-1.3967564211996519E-2</v>
      </c>
      <c r="CU179" s="4">
        <f>AVERAGE(Tabela13[[#This Row],[V45]],Tabela13[[#This Row],[V46]])</f>
        <v>-6.9837821059982597E-3</v>
      </c>
      <c r="CV179" s="4">
        <f>AVERAGE(Tabela13[[#This Row],[V46]],Tabela13[[#This Row],[V41]])</f>
        <v>6.9837821059982597E-3</v>
      </c>
      <c r="CW179" s="4">
        <f>AVERAGE(Tabela13[[#This Row],[V46]],Tabela13[[#This Row],[V42]])</f>
        <v>0</v>
      </c>
      <c r="CX179" s="4">
        <f>AVERAGE(Tabela13[[#This Row],[V46]],Tabela13[[#This Row],[V43]])</f>
        <v>6.9837821059982597E-3</v>
      </c>
      <c r="CY179" s="4">
        <f>AVERAGE(Tabela13[[#This Row],[V46]],Tabela13[[#This Row],[V44]])</f>
        <v>-6.9837821059982597E-3</v>
      </c>
      <c r="CZ179" s="4">
        <f>AVERAGE(Tabela13[[#This Row],[V46]],Tabela13[[#This Row],[V45]])</f>
        <v>-6.9837821059982597E-3</v>
      </c>
      <c r="DA179" s="3">
        <f>_xlfn.STDEV.S(Tabela13[[#This Row],[V41]],Tabela13[[#This Row],[V42]])</f>
        <v>9.8765593709612756E-3</v>
      </c>
      <c r="DB179" s="3">
        <f>_xlfn.STDEV.S(Tabela13[[#This Row],[V41]],Tabela13[[#This Row],[V43]])</f>
        <v>0</v>
      </c>
      <c r="DC179" s="3">
        <f>_xlfn.STDEV.S(Tabela13[[#This Row],[V41]],Tabela13[[#This Row],[V44]])</f>
        <v>1.9753118741922551E-2</v>
      </c>
      <c r="DD179" s="3">
        <f>_xlfn.STDEV.S(Tabela13[[#This Row],[V41]],Tabela13[[#This Row],[V45]])</f>
        <v>1.9753118741922551E-2</v>
      </c>
      <c r="DE179" s="3">
        <f>_xlfn.STDEV.S(Tabela13[[#This Row],[V41]],Tabela13[[#This Row],[V46]])</f>
        <v>9.8765593709612756E-3</v>
      </c>
      <c r="DF179" s="3">
        <f>_xlfn.STDEV.S(Tabela13[[#This Row],[V42]],Tabela13[[#This Row],[V41]])</f>
        <v>9.8765593709612756E-3</v>
      </c>
      <c r="DG179" s="3">
        <f>_xlfn.STDEV.S(Tabela13[[#This Row],[V42]],Tabela13[[#This Row],[V43]])</f>
        <v>9.8765593709612756E-3</v>
      </c>
      <c r="DH179" s="3">
        <f>_xlfn.STDEV.S(Tabela13[[#This Row],[V42]],Tabela13[[#This Row],[V44]])</f>
        <v>9.8765593709612756E-3</v>
      </c>
      <c r="DI179" s="3">
        <f>_xlfn.STDEV.S(Tabela13[[#This Row],[V42]],Tabela13[[#This Row],[V45]])</f>
        <v>9.8765593709612756E-3</v>
      </c>
      <c r="DJ179" s="3">
        <f>_xlfn.STDEV.S(Tabela13[[#This Row],[V42]],Tabela13[[#This Row],[V46]])</f>
        <v>0</v>
      </c>
      <c r="DK179" s="3">
        <f>_xlfn.STDEV.S(Tabela13[[#This Row],[V43]],Tabela13[[#This Row],[V41]])</f>
        <v>0</v>
      </c>
      <c r="DL179" s="3">
        <f>_xlfn.STDEV.S(Tabela13[[#This Row],[V43]],Tabela13[[#This Row],[V42]])</f>
        <v>9.8765593709612756E-3</v>
      </c>
      <c r="DM179" s="3">
        <f>_xlfn.STDEV.S(Tabela13[[#This Row],[V43]],Tabela13[[#This Row],[V44]])</f>
        <v>1.9753118741922551E-2</v>
      </c>
      <c r="DN179" s="3">
        <f>_xlfn.STDEV.S(Tabela13[[#This Row],[V43]],Tabela13[[#This Row],[V45]])</f>
        <v>1.9753118741922551E-2</v>
      </c>
      <c r="DO179" s="3">
        <f>_xlfn.STDEV.S(Tabela13[[#This Row],[V43]],Tabela13[[#This Row],[V46]])</f>
        <v>9.8765593709612756E-3</v>
      </c>
      <c r="DP179" s="3">
        <f>_xlfn.STDEV.S(Tabela13[[#This Row],[V44]],Tabela13[[#This Row],[V41]])</f>
        <v>1.9753118741922551E-2</v>
      </c>
      <c r="DQ179" s="3">
        <f>_xlfn.STDEV.S(Tabela13[[#This Row],[V44]],Tabela13[[#This Row],[V42]])</f>
        <v>9.8765593709612756E-3</v>
      </c>
      <c r="DR179" s="3">
        <f>_xlfn.STDEV.S(Tabela13[[#This Row],[V44]],Tabela13[[#This Row],[V43]])</f>
        <v>1.9753118741922551E-2</v>
      </c>
      <c r="DS179" s="3">
        <f>_xlfn.STDEV.S(Tabela13[[#This Row],[V44]],Tabela13[[#This Row],[V45]])</f>
        <v>0</v>
      </c>
      <c r="DT179" s="3">
        <f>_xlfn.STDEV.S(Tabela13[[#This Row],[V44]],Tabela13[[#This Row],[V46]])</f>
        <v>9.8765593709612756E-3</v>
      </c>
      <c r="DU179" s="3">
        <f>_xlfn.STDEV.S(Tabela13[[#This Row],[V45]],Tabela13[[#This Row],[V41]])</f>
        <v>1.9753118741922551E-2</v>
      </c>
      <c r="DV179" s="3">
        <f>_xlfn.STDEV.S(Tabela13[[#This Row],[V45]],Tabela13[[#This Row],[V42]])</f>
        <v>9.8765593709612756E-3</v>
      </c>
      <c r="DW179" s="3">
        <f>_xlfn.STDEV.S(Tabela13[[#This Row],[V45]],Tabela13[[#This Row],[V43]])</f>
        <v>1.9753118741922551E-2</v>
      </c>
      <c r="DX179" s="3">
        <f>_xlfn.STDEV.S(Tabela13[[#This Row],[V45]],Tabela13[[#This Row],[V44]])</f>
        <v>0</v>
      </c>
      <c r="DY179" s="3">
        <f>_xlfn.STDEV.S(Tabela13[[#This Row],[V45]],Tabela13[[#This Row],[V46]])</f>
        <v>9.8765593709612756E-3</v>
      </c>
      <c r="DZ179" s="3">
        <f>_xlfn.STDEV.S(Tabela13[[#This Row],[V46]],Tabela13[[#This Row],[V41]])</f>
        <v>9.8765593709612756E-3</v>
      </c>
      <c r="EA179" s="3">
        <f>_xlfn.STDEV.S(Tabela13[[#This Row],[V46]],Tabela13[[#This Row],[V42]])</f>
        <v>0</v>
      </c>
      <c r="EB179" s="3">
        <f>_xlfn.STDEV.S(Tabela13[[#This Row],[V46]],Tabela13[[#This Row],[V43]])</f>
        <v>9.8765593709612756E-3</v>
      </c>
      <c r="EC179" s="3">
        <f>_xlfn.STDEV.S(Tabela13[[#This Row],[V46]],Tabela13[[#This Row],[V44]])</f>
        <v>9.8765593709612756E-3</v>
      </c>
      <c r="ED179" s="3">
        <f>_xlfn.STDEV.S(Tabela13[[#This Row],[V46]],Tabela13[[#This Row],[V45]])</f>
        <v>9.8765593709612756E-3</v>
      </c>
      <c r="EE179" s="3">
        <f t="shared" si="164"/>
        <v>1.4142135623730951</v>
      </c>
      <c r="EF179" s="3">
        <f t="shared" si="165"/>
        <v>0</v>
      </c>
      <c r="EG179" s="3" t="str">
        <f t="shared" si="166"/>
        <v/>
      </c>
      <c r="EH179" s="3" t="str">
        <f t="shared" si="167"/>
        <v/>
      </c>
      <c r="EI179" s="3">
        <f t="shared" si="168"/>
        <v>1.4142135623730951</v>
      </c>
      <c r="EJ179" s="3">
        <f t="shared" si="169"/>
        <v>1.4142135623730951</v>
      </c>
      <c r="EK179" s="3">
        <f t="shared" si="170"/>
        <v>1.4142135623730951</v>
      </c>
      <c r="EL179" s="3">
        <f t="shared" si="171"/>
        <v>-1.4142135623730951</v>
      </c>
      <c r="EM179" s="3">
        <f t="shared" si="172"/>
        <v>-1.4142135623730951</v>
      </c>
      <c r="EN179" s="3" t="str">
        <f t="shared" si="173"/>
        <v/>
      </c>
      <c r="EO179" s="3">
        <f t="shared" si="174"/>
        <v>0</v>
      </c>
      <c r="EP179" s="3">
        <f t="shared" si="175"/>
        <v>1.4142135623730951</v>
      </c>
      <c r="EQ179" s="3" t="str">
        <f t="shared" si="176"/>
        <v/>
      </c>
      <c r="ER179" s="3" t="str">
        <f t="shared" si="177"/>
        <v/>
      </c>
      <c r="ES179" s="3" t="str">
        <f t="shared" si="178"/>
        <v/>
      </c>
      <c r="ET179" s="3" t="str">
        <f t="shared" si="179"/>
        <v/>
      </c>
      <c r="EU179" s="3" t="str">
        <f t="shared" si="180"/>
        <v/>
      </c>
      <c r="EV179" s="3" t="str">
        <f t="shared" si="181"/>
        <v/>
      </c>
      <c r="EW179" s="3">
        <f t="shared" si="182"/>
        <v>0</v>
      </c>
      <c r="EX179" s="3">
        <f t="shared" si="183"/>
        <v>-1.4142135623730951</v>
      </c>
      <c r="EY179" s="3" t="str">
        <f t="shared" si="184"/>
        <v/>
      </c>
      <c r="EZ179" s="3">
        <f t="shared" si="185"/>
        <v>-1.4142135623730951</v>
      </c>
      <c r="FA179" s="3" t="str">
        <f t="shared" si="186"/>
        <v/>
      </c>
      <c r="FB179" s="3">
        <f t="shared" si="187"/>
        <v>0</v>
      </c>
      <c r="FC179" s="3">
        <f t="shared" si="188"/>
        <v>-1.4142135623730951</v>
      </c>
      <c r="FD179" s="3">
        <f t="shared" si="189"/>
        <v>1.4142135623730951</v>
      </c>
      <c r="FE179" s="3" t="str">
        <f t="shared" si="190"/>
        <v/>
      </c>
      <c r="FF179" s="3">
        <f t="shared" si="191"/>
        <v>1.4142135623730951</v>
      </c>
      <c r="FG179" s="3">
        <f t="shared" si="192"/>
        <v>-1.4142135623730951</v>
      </c>
      <c r="FH179" s="3">
        <f t="shared" si="193"/>
        <v>-1.4142135623730951</v>
      </c>
      <c r="FI179" s="4">
        <f t="shared" si="194"/>
        <v>0.38022813688212931</v>
      </c>
      <c r="FJ179" s="4">
        <f t="shared" si="195"/>
        <v>0.4081632653061224</v>
      </c>
      <c r="FK179" s="4">
        <f t="shared" si="196"/>
        <v>1.4133406554611958</v>
      </c>
      <c r="FL179" s="4">
        <f t="shared" si="197"/>
        <v>1.3339086433796852</v>
      </c>
      <c r="FM179" s="4">
        <f>Tabela13[[#This Row],[V139]]-Tabela13[[#This Row],[V140]]</f>
        <v>7.9432012081510628E-2</v>
      </c>
      <c r="FN179" s="4">
        <f>Tabela13[[#This Row],[V1]]-Tabela13[[#This Row],[V2]]/2</f>
        <v>0.35902459843252887</v>
      </c>
      <c r="FO179" s="4">
        <f>Tabela13[[#This Row],[V1]]-Tabela13[[#This Row],[V3]]/2</f>
        <v>0.35204081632653061</v>
      </c>
      <c r="FP179" s="4">
        <f>Tabela13[[#This Row],[V1]]-Tabela13[[#This Row],[V4]]/2</f>
        <v>0.35902459843252887</v>
      </c>
      <c r="FQ179" s="4">
        <f>Tabela13[[#This Row],[V2]]-Tabela13[[#This Row],[V1]]/2</f>
        <v>0.3380732521145341</v>
      </c>
      <c r="FR179" s="4">
        <f>Tabela13[[#This Row],[V2]]-Tabela13[[#This Row],[V3]]/2</f>
        <v>0.3380732521145341</v>
      </c>
      <c r="FS179" s="4">
        <f>Tabela13[[#This Row],[V2]]-Tabela13[[#This Row],[V4]]/2</f>
        <v>0.34505703422053235</v>
      </c>
      <c r="FT179" s="4">
        <f t="shared" si="198"/>
        <v>0.34469181940081833</v>
      </c>
      <c r="FU179" s="4">
        <f t="shared" si="199"/>
        <v>0.33849176038073109</v>
      </c>
      <c r="FV179" s="4">
        <f t="shared" si="200"/>
        <v>0.34469181940081833</v>
      </c>
      <c r="FW179" s="4">
        <f t="shared" si="201"/>
        <v>0.32601039810218468</v>
      </c>
      <c r="FX179" s="4">
        <f t="shared" si="202"/>
        <v>0.32601039810218468</v>
      </c>
      <c r="FY179" s="4">
        <f t="shared" si="203"/>
        <v>0.3322645176308196</v>
      </c>
      <c r="FZ179" s="4">
        <f t="shared" si="204"/>
        <v>62.044527492147296</v>
      </c>
      <c r="GA179" s="4">
        <f t="shared" si="205"/>
        <v>60.928516868531602</v>
      </c>
      <c r="GB179" s="4">
        <f t="shared" si="206"/>
        <v>62.044527492147296</v>
      </c>
      <c r="GC179" s="4">
        <f t="shared" si="207"/>
        <v>58.681871658393241</v>
      </c>
      <c r="GD179" s="4">
        <f t="shared" si="208"/>
        <v>58.681871658393241</v>
      </c>
      <c r="GE179" s="4">
        <f t="shared" si="209"/>
        <v>59.80761317354753</v>
      </c>
      <c r="GF179" s="4">
        <f>Tabela13[[#This Row],[V1]]-Tabela13[[#This Row],[V2]]/Tabela13[[#This Row],[V2]]</f>
        <v>-0.29591836734693877</v>
      </c>
      <c r="GG179" s="4">
        <f>Tabela13[[#This Row],[V1]]-Tabela13[[#This Row],[V3]]/Tabela13[[#This Row],[V3]]</f>
        <v>-0.29591836734693877</v>
      </c>
      <c r="GH179" s="4">
        <f>Tabela13[[#This Row],[V1]]-Tabela13[[#This Row],[V4]]/Tabela13[[#This Row],[V4]]</f>
        <v>-0.29591836734693877</v>
      </c>
      <c r="GI179" s="4">
        <f>Tabela13[[#This Row],[V2]]-Tabela13[[#This Row],[V1]]/Tabela13[[#This Row],[V1]]</f>
        <v>-0.30988593155893529</v>
      </c>
      <c r="GJ179" s="4">
        <f>Tabela13[[#This Row],[V2]]-Tabela13[[#This Row],[V3]]/Tabela13[[#This Row],[V3]]</f>
        <v>-0.30988593155893529</v>
      </c>
      <c r="GK179" s="4">
        <f>Tabela13[[#This Row],[V2]]-Tabela13[[#This Row],[V4]]/Tabela13[[#This Row],[V4]]</f>
        <v>-0.30988593155893529</v>
      </c>
      <c r="GL179" s="4">
        <f t="shared" si="210"/>
        <v>8.0641769577195748E-3</v>
      </c>
      <c r="GM179" s="4">
        <f t="shared" si="211"/>
        <v>0.69709785054706297</v>
      </c>
      <c r="GN179" s="4">
        <f t="shared" si="212"/>
        <v>1.1568213775714604E-2</v>
      </c>
      <c r="GO179" s="3">
        <f t="shared" si="213"/>
        <v>0</v>
      </c>
      <c r="GP179" s="3">
        <v>100</v>
      </c>
      <c r="GQ179" s="3">
        <f t="shared" si="214"/>
        <v>-1</v>
      </c>
      <c r="GR179" s="3">
        <f t="shared" si="215"/>
        <v>-100</v>
      </c>
      <c r="GS179" s="34">
        <f>COUNTIF($D$2:D178,Tabela13[[#This Row],[HomeTeam]])</f>
        <v>8</v>
      </c>
      <c r="GT179" s="34">
        <f>COUNTIF($E$2:E178,Tabela13[[#This Row],[AwayTeam]])</f>
        <v>8</v>
      </c>
      <c r="GU179" s="3">
        <f>IFERROR(AVERAGEIFS($AD$2:AD178,$D$2:D178,Tabela13[[#This Row],[HomeTeam]],$GS$2:GS178,"&gt;="&amp;Tabela13[[#This Row],[Contagem_H]]-5),"")</f>
        <v>0.36099567099567098</v>
      </c>
      <c r="GV179" s="3">
        <f>IFERROR(AVERAGEIFS($G$2:G178,$E$2:E178,Tabela13[[#This Row],[AwayTeam]],$GT$2:GT178,"&gt;="&amp;Tabela13[[#This Row],[Contagem_A]]-5),"")</f>
        <v>1.4</v>
      </c>
      <c r="GW179" s="3">
        <f>IFERROR(AVERAGEIFS($GQ$2:GQ178,$D$2:D178,Tabela13[[#This Row],[HomeTeam]],$GS$2:GS178,"&gt;="&amp;Tabela13[[#This Row],[Contagem_H]]-5),"")</f>
        <v>4.5999999999999999E-2</v>
      </c>
    </row>
    <row r="180" spans="1:205" x14ac:dyDescent="0.25">
      <c r="A180" t="s">
        <v>127</v>
      </c>
      <c r="B180" t="s">
        <v>198</v>
      </c>
      <c r="C180" t="s">
        <v>138</v>
      </c>
      <c r="D180" t="s">
        <v>26</v>
      </c>
      <c r="E180" t="s">
        <v>24</v>
      </c>
      <c r="F180" s="3">
        <v>2</v>
      </c>
      <c r="G180" s="3">
        <v>1</v>
      </c>
      <c r="H180" s="3" t="str">
        <f t="shared" si="216"/>
        <v>H</v>
      </c>
      <c r="I180" s="3">
        <v>3.1</v>
      </c>
      <c r="J180" s="3">
        <v>3.6</v>
      </c>
      <c r="K180" s="3">
        <v>2.15</v>
      </c>
      <c r="L180" s="3">
        <v>1.75</v>
      </c>
      <c r="M180" s="3">
        <v>2.0499999999999998</v>
      </c>
      <c r="N180" s="3">
        <f t="shared" si="145"/>
        <v>3</v>
      </c>
      <c r="O180" s="3">
        <f t="shared" si="146"/>
        <v>3</v>
      </c>
      <c r="P180" s="3">
        <f t="shared" si="147"/>
        <v>0</v>
      </c>
      <c r="Q180" s="3">
        <f t="shared" si="148"/>
        <v>6.5474702008835539E-2</v>
      </c>
      <c r="R180" s="3">
        <f t="shared" si="149"/>
        <v>5.9233449477351874E-2</v>
      </c>
      <c r="S180" s="3">
        <f t="shared" si="150"/>
        <v>3.3029715762273901</v>
      </c>
      <c r="T180" s="3">
        <f t="shared" si="151"/>
        <v>3.8357089272318081</v>
      </c>
      <c r="U180" s="3">
        <f t="shared" si="152"/>
        <v>2.2907706093189963</v>
      </c>
      <c r="V180" s="3">
        <f t="shared" si="153"/>
        <v>1.8645807285154623</v>
      </c>
      <c r="W180" s="3">
        <f t="shared" si="154"/>
        <v>2.1842231391181128</v>
      </c>
      <c r="X180" s="4">
        <f t="shared" si="155"/>
        <v>0.32258064516129031</v>
      </c>
      <c r="Y180" s="4">
        <f t="shared" si="156"/>
        <v>0.27777777777777779</v>
      </c>
      <c r="Z180" s="4">
        <f t="shared" si="157"/>
        <v>0.46511627906976744</v>
      </c>
      <c r="AA180" s="4">
        <f t="shared" si="158"/>
        <v>0.5714285714285714</v>
      </c>
      <c r="AB180" s="4">
        <f t="shared" si="159"/>
        <v>0.48780487804878053</v>
      </c>
      <c r="AC180" s="4">
        <f t="shared" si="160"/>
        <v>1.1612903225806452</v>
      </c>
      <c r="AD180" s="4">
        <f t="shared" si="161"/>
        <v>0.73255813953488369</v>
      </c>
      <c r="AE180" s="4">
        <f t="shared" si="162"/>
        <v>0.66129032258064513</v>
      </c>
      <c r="AF180" s="4">
        <f t="shared" si="163"/>
        <v>1.2325581395348837</v>
      </c>
      <c r="AG180" s="4">
        <f>IFERROR(AVERAGE(Tabela13[[#This Row],[V1]],Tabela13[[#This Row],[V2]]),"")</f>
        <v>0.94692423105776447</v>
      </c>
      <c r="AH180" s="4">
        <f>IFERROR(AVERAGE(Tabela13[[#This Row],[V1]],Tabela13[[#This Row],[V3]]),"")</f>
        <v>0.91129032258064524</v>
      </c>
      <c r="AI180" s="4">
        <f>IFERROR(AVERAGE(Tabela13[[#This Row],[V1]],Tabela13[[#This Row],[V4]]),"")</f>
        <v>1.1969242310577646</v>
      </c>
      <c r="AJ180" s="4">
        <f>IFERROR(AVERAGE(Tabela13[[#This Row],[V2]],Tabela13[[#This Row],[V1]]),"")</f>
        <v>0.94692423105776447</v>
      </c>
      <c r="AK180" s="4">
        <f>IFERROR(AVERAGE(Tabela13[[#This Row],[V2]],Tabela13[[#This Row],[V3]]),"")</f>
        <v>0.69692423105776435</v>
      </c>
      <c r="AL180" s="4">
        <f>IFERROR(AVERAGE(Tabela13[[#This Row],[V2]],Tabela13[[#This Row],[V4]]),"")</f>
        <v>0.98255813953488369</v>
      </c>
      <c r="AM180" s="4">
        <f>IFERROR(AVERAGE(Tabela13[[#This Row],[V3]],Tabela13[[#This Row],[V1]]),"")</f>
        <v>0.91129032258064524</v>
      </c>
      <c r="AN180" s="4">
        <f>IFERROR(AVERAGE(Tabela13[[#This Row],[V3]],Tabela13[[#This Row],[V2]]),"")</f>
        <v>0.69692423105776435</v>
      </c>
      <c r="AO180" s="4">
        <f>IFERROR(AVERAGE(Tabela13[[#This Row],[V3]],Tabela13[[#This Row],[V4]]),"")</f>
        <v>0.94692423105776435</v>
      </c>
      <c r="AP180" s="4">
        <f>IFERROR(AVERAGE(Tabela13[[#This Row],[V4]],Tabela13[[#This Row],[V1]]),"")</f>
        <v>1.1969242310577646</v>
      </c>
      <c r="AQ180" s="4">
        <f>IFERROR(AVERAGE(Tabela13[[#This Row],[V4]],Tabela13[[#This Row],[V2]]),"")</f>
        <v>0.98255813953488369</v>
      </c>
      <c r="AR180" s="4">
        <f>IFERROR(AVERAGE(Tabela13[[#This Row],[V4]],Tabela13[[#This Row],[V3]]),"")</f>
        <v>0.94692423105776435</v>
      </c>
      <c r="AS180" s="4">
        <f>_xlfn.STDEV.S(Tabela13[[#This Row],[V1]:[V2]])</f>
        <v>0.30315943394456996</v>
      </c>
      <c r="AT180" s="4">
        <f>_xlfn.STDEV.S(Tabela13[[#This Row],[V1]],Tabela13[[#This Row],[V3]])</f>
        <v>0.35355339059327345</v>
      </c>
      <c r="AU180" s="4">
        <f>_xlfn.STDEV.S(Tabela13[[#This Row],[V1]],Tabela13[[#This Row],[V4]])</f>
        <v>5.0393956648703608E-2</v>
      </c>
      <c r="AV180" s="4">
        <f>_xlfn.STDEV.S(Tabela13[[#This Row],[V2]],Tabela13[[#This Row],[V1]])</f>
        <v>0.30315943394456996</v>
      </c>
      <c r="AW180" s="4">
        <f>_xlfn.STDEV.S(Tabela13[[#This Row],[V2]],Tabela13[[#This Row],[V3]])</f>
        <v>5.0393956648703685E-2</v>
      </c>
      <c r="AX180" s="4">
        <f>_xlfn.STDEV.S(Tabela13[[#This Row],[V42]],Tabela13[[#This Row],[V44]])</f>
        <v>0.65671282453784396</v>
      </c>
      <c r="AY180" s="4">
        <f>_xlfn.STDEV.S(Tabela13[[#This Row],[V3]],Tabela13[[#This Row],[V1]])</f>
        <v>0.35355339059327345</v>
      </c>
      <c r="AZ180" s="4">
        <f>_xlfn.STDEV.S(Tabela13[[#This Row],[V3]],Tabela13[[#This Row],[V2]])</f>
        <v>5.0393956648703685E-2</v>
      </c>
      <c r="BA180" s="4">
        <f>_xlfn.STDEV.S(Tabela13[[#This Row],[V3]],Tabela13[[#This Row],[V4]])</f>
        <v>0.40394734724197778</v>
      </c>
      <c r="BB180" s="4">
        <f>_xlfn.STDEV.S(Tabela13[[#This Row],[V4]],Tabela13[[#This Row],[V1]])</f>
        <v>5.0393956648703608E-2</v>
      </c>
      <c r="BC180" s="4">
        <f>_xlfn.STDEV.S(Tabela13[[#This Row],[V4]],Tabela13[[#This Row],[V2]])</f>
        <v>0.35355339059327379</v>
      </c>
      <c r="BD180" s="4">
        <f>_xlfn.STDEV.S(Tabela13[[#This Row],[V4]],Tabela13[[#This Row],[V3]])</f>
        <v>0.40394734724197778</v>
      </c>
      <c r="BE180" s="4">
        <f>Tabela13[[#This Row],[V17]]/Tabela13[[#This Row],[V5]]</f>
        <v>0.3201517333714492</v>
      </c>
      <c r="BF180" s="4">
        <f>Tabela13[[#This Row],[V18]]/Tabela13[[#This Row],[V6]]</f>
        <v>0.38797009233244162</v>
      </c>
      <c r="BG180" s="4">
        <f>Tabela13[[#This Row],[V19]]/Tabela13[[#This Row],[V7]]</f>
        <v>4.210287948149289E-2</v>
      </c>
      <c r="BH180" s="4">
        <f>Tabela13[[#This Row],[V20]]/Tabela13[[#This Row],[V8]]</f>
        <v>0.3201517333714492</v>
      </c>
      <c r="BI180" s="4">
        <f>Tabela13[[#This Row],[V21]]/Tabela13[[#This Row],[V9]]</f>
        <v>7.2309089572359542E-2</v>
      </c>
      <c r="BJ180" s="4">
        <f>Tabela13[[#This Row],[V22]]/Tabela13[[#This Row],[V10]]</f>
        <v>0.66837044864206607</v>
      </c>
      <c r="BK180" s="4">
        <f>Tabela13[[#This Row],[V23]]/Tabela13[[#This Row],[V11]]</f>
        <v>0.38797009233244162</v>
      </c>
      <c r="BL180" s="4">
        <f>Tabela13[[#This Row],[V24]]/Tabela13[[#This Row],[V12]]</f>
        <v>7.2309089572359542E-2</v>
      </c>
      <c r="BM180" s="4">
        <f>Tabela13[[#This Row],[V25]]/Tabela13[[#This Row],[V13]]</f>
        <v>0.42658888007411877</v>
      </c>
      <c r="BN180" s="4">
        <f>Tabela13[[#This Row],[V26]]/Tabela13[[#This Row],[V14]]</f>
        <v>4.210287948149289E-2</v>
      </c>
      <c r="BO180" s="4">
        <f>Tabela13[[#This Row],[V27]]/Tabela13[[#This Row],[V15]]</f>
        <v>0.35982948628427863</v>
      </c>
      <c r="BP180" s="4">
        <f>Tabela13[[#This Row],[V28]]/Tabela13[[#This Row],[V16]]</f>
        <v>0.42658888007411877</v>
      </c>
      <c r="BQ180" s="4">
        <f>Tabela13[[#This Row],[V1]]-Tabela13[[#This Row],[V2]]</f>
        <v>0.42873218304576155</v>
      </c>
      <c r="BR180" s="4">
        <f>Tabela13[[#This Row],[V1]]-Tabela13[[#This Row],[V3]]</f>
        <v>0.50000000000000011</v>
      </c>
      <c r="BS180" s="4">
        <f>Tabela13[[#This Row],[V1]]-Tabela13[[#This Row],[V4]]</f>
        <v>-7.126781695423845E-2</v>
      </c>
      <c r="BT180" s="4">
        <f>Tabela13[[#This Row],[V2]]-Tabela13[[#This Row],[V1]]</f>
        <v>-0.42873218304576155</v>
      </c>
      <c r="BU180" s="4">
        <f>Tabela13[[#This Row],[V2]]-Tabela13[[#This Row],[V3]]</f>
        <v>7.1267816954238561E-2</v>
      </c>
      <c r="BV180" s="4">
        <f>Tabela13[[#This Row],[V2]]-Tabela13[[#This Row],[V4]]</f>
        <v>-0.5</v>
      </c>
      <c r="BW180" s="4">
        <f>AVERAGE(Tabela13[[#This Row],[V41]],Tabela13[[#This Row],[V42]])</f>
        <v>0.46436609152288083</v>
      </c>
      <c r="BX180" s="4">
        <f>AVERAGE(Tabela13[[#This Row],[V41]],Tabela13[[#This Row],[V43]])</f>
        <v>0.17873218304576155</v>
      </c>
      <c r="BY180" s="4">
        <f>AVERAGE(Tabela13[[#This Row],[V41]],Tabela13[[#This Row],[V44]])</f>
        <v>0</v>
      </c>
      <c r="BZ180" s="4">
        <f>AVERAGE(Tabela13[[#This Row],[V41]],Tabela13[[#This Row],[V45]])</f>
        <v>0.25000000000000006</v>
      </c>
      <c r="CA180" s="4">
        <f>AVERAGE(Tabela13[[#This Row],[V41]],Tabela13[[#This Row],[V46]])</f>
        <v>-3.5633908477119225E-2</v>
      </c>
      <c r="CB180" s="4">
        <f>AVERAGE(Tabela13[[#This Row],[V42]],Tabela13[[#This Row],[V41]])</f>
        <v>0.46436609152288083</v>
      </c>
      <c r="CC180" s="4">
        <f>AVERAGE(Tabela13[[#This Row],[V42]],Tabela13[[#This Row],[V43]])</f>
        <v>0.21436609152288083</v>
      </c>
      <c r="CD180" s="4">
        <f>AVERAGE(Tabela13[[#This Row],[V42]],Tabela13[[#This Row],[V44]])</f>
        <v>3.563390847711928E-2</v>
      </c>
      <c r="CE180" s="4">
        <f>AVERAGE(Tabela13[[#This Row],[V42]],Tabela13[[#This Row],[V45]])</f>
        <v>0.28563390847711934</v>
      </c>
      <c r="CF180" s="4">
        <f>AVERAGE(Tabela13[[#This Row],[V42]],Tabela13[[#This Row],[V46]])</f>
        <v>0</v>
      </c>
      <c r="CG180" s="4">
        <f>AVERAGE(Tabela13[[#This Row],[V43]],Tabela13[[#This Row],[V41]])</f>
        <v>0.17873218304576155</v>
      </c>
      <c r="CH180" s="4">
        <f>AVERAGE(Tabela13[[#This Row],[V43]],Tabela13[[#This Row],[V42]])</f>
        <v>0.21436609152288083</v>
      </c>
      <c r="CI180" s="4">
        <f>AVERAGE(Tabela13[[#This Row],[V43]],Tabela13[[#This Row],[V44]])</f>
        <v>-0.25</v>
      </c>
      <c r="CJ180" s="4">
        <f>AVERAGE(Tabela13[[#This Row],[V43]],Tabela13[[#This Row],[V45]])</f>
        <v>5.5511151231257827E-17</v>
      </c>
      <c r="CK180" s="4">
        <f>AVERAGE(Tabela13[[#This Row],[V43]],Tabela13[[#This Row],[V46]])</f>
        <v>-0.28563390847711922</v>
      </c>
      <c r="CL180" s="4">
        <f>AVERAGE(Tabela13[[#This Row],[V44]],Tabela13[[#This Row],[V41]])</f>
        <v>0</v>
      </c>
      <c r="CM180" s="4">
        <f>AVERAGE(Tabela13[[#This Row],[V44]],Tabela13[[#This Row],[V42]])</f>
        <v>3.563390847711928E-2</v>
      </c>
      <c r="CN180" s="4">
        <f>AVERAGE(Tabela13[[#This Row],[V44]],Tabela13[[#This Row],[V43]])</f>
        <v>-0.25</v>
      </c>
      <c r="CO180" s="4">
        <f>AVERAGE(Tabela13[[#This Row],[V44]],Tabela13[[#This Row],[V45]])</f>
        <v>-0.17873218304576149</v>
      </c>
      <c r="CP180" s="4">
        <f>AVERAGE(Tabela13[[#This Row],[V44]],Tabela13[[#This Row],[V46]])</f>
        <v>-0.46436609152288078</v>
      </c>
      <c r="CQ180" s="4">
        <f>AVERAGE(Tabela13[[#This Row],[V45]],Tabela13[[#This Row],[V41]])</f>
        <v>0.25000000000000006</v>
      </c>
      <c r="CR180" s="4">
        <f>AVERAGE(Tabela13[[#This Row],[V45]],Tabela13[[#This Row],[V42]])</f>
        <v>0.28563390847711934</v>
      </c>
      <c r="CS180" s="4">
        <f>AVERAGE(Tabela13[[#This Row],[V45]],Tabela13[[#This Row],[V43]])</f>
        <v>5.5511151231257827E-17</v>
      </c>
      <c r="CT180" s="4">
        <f>AVERAGE(Tabela13[[#This Row],[V45]],Tabela13[[#This Row],[V44]])</f>
        <v>-0.17873218304576149</v>
      </c>
      <c r="CU180" s="4">
        <f>AVERAGE(Tabela13[[#This Row],[V45]],Tabela13[[#This Row],[V46]])</f>
        <v>-0.21436609152288072</v>
      </c>
      <c r="CV180" s="4">
        <f>AVERAGE(Tabela13[[#This Row],[V46]],Tabela13[[#This Row],[V41]])</f>
        <v>-3.5633908477119225E-2</v>
      </c>
      <c r="CW180" s="4">
        <f>AVERAGE(Tabela13[[#This Row],[V46]],Tabela13[[#This Row],[V42]])</f>
        <v>0</v>
      </c>
      <c r="CX180" s="4">
        <f>AVERAGE(Tabela13[[#This Row],[V46]],Tabela13[[#This Row],[V43]])</f>
        <v>-0.28563390847711922</v>
      </c>
      <c r="CY180" s="4">
        <f>AVERAGE(Tabela13[[#This Row],[V46]],Tabela13[[#This Row],[V44]])</f>
        <v>-0.46436609152288078</v>
      </c>
      <c r="CZ180" s="4">
        <f>AVERAGE(Tabela13[[#This Row],[V46]],Tabela13[[#This Row],[V45]])</f>
        <v>-0.21436609152288072</v>
      </c>
      <c r="DA180" s="3">
        <f>_xlfn.STDEV.S(Tabela13[[#This Row],[V41]],Tabela13[[#This Row],[V42]])</f>
        <v>5.0393956648703692E-2</v>
      </c>
      <c r="DB180" s="3">
        <f>_xlfn.STDEV.S(Tabela13[[#This Row],[V41]],Tabela13[[#This Row],[V43]])</f>
        <v>0.35355339059327373</v>
      </c>
      <c r="DC180" s="3">
        <f>_xlfn.STDEV.S(Tabela13[[#This Row],[V41]],Tabela13[[#This Row],[V44]])</f>
        <v>0.60631886788914024</v>
      </c>
      <c r="DD180" s="3">
        <f>_xlfn.STDEV.S(Tabela13[[#This Row],[V41]],Tabela13[[#This Row],[V45]])</f>
        <v>0.25276547729586646</v>
      </c>
      <c r="DE180" s="3">
        <f>_xlfn.STDEV.S(Tabela13[[#This Row],[V41]],Tabela13[[#This Row],[V46]])</f>
        <v>0.65671282453784396</v>
      </c>
      <c r="DF180" s="3">
        <f>_xlfn.STDEV.S(Tabela13[[#This Row],[V42]],Tabela13[[#This Row],[V41]])</f>
        <v>5.0393956648703692E-2</v>
      </c>
      <c r="DG180" s="3">
        <f>_xlfn.STDEV.S(Tabela13[[#This Row],[V42]],Tabela13[[#This Row],[V43]])</f>
        <v>0.40394734724197745</v>
      </c>
      <c r="DH180" s="3">
        <f>_xlfn.STDEV.S(Tabela13[[#This Row],[V42]],Tabela13[[#This Row],[V44]])</f>
        <v>0.65671282453784396</v>
      </c>
      <c r="DI180" s="3">
        <f>_xlfn.STDEV.S(Tabela13[[#This Row],[V42]],Tabela13[[#This Row],[V45]])</f>
        <v>0.30315943394457018</v>
      </c>
      <c r="DJ180" s="3">
        <f>_xlfn.STDEV.S(Tabela13[[#This Row],[V42]],Tabela13[[#This Row],[V46]])</f>
        <v>0.70710678118654757</v>
      </c>
      <c r="DK180" s="3">
        <f>_xlfn.STDEV.S(Tabela13[[#This Row],[V43]],Tabela13[[#This Row],[V41]])</f>
        <v>0.35355339059327373</v>
      </c>
      <c r="DL180" s="3">
        <f>_xlfn.STDEV.S(Tabela13[[#This Row],[V43]],Tabela13[[#This Row],[V42]])</f>
        <v>0.40394734724197745</v>
      </c>
      <c r="DM180" s="3">
        <f>_xlfn.STDEV.S(Tabela13[[#This Row],[V43]],Tabela13[[#This Row],[V44]])</f>
        <v>0.25276547729586651</v>
      </c>
      <c r="DN180" s="3">
        <f>_xlfn.STDEV.S(Tabela13[[#This Row],[V43]],Tabela13[[#This Row],[V45]])</f>
        <v>0.1007879132974073</v>
      </c>
      <c r="DO180" s="3">
        <f>_xlfn.STDEV.S(Tabela13[[#This Row],[V43]],Tabela13[[#This Row],[V46]])</f>
        <v>0.30315943394457018</v>
      </c>
      <c r="DP180" s="3">
        <f>_xlfn.STDEV.S(Tabela13[[#This Row],[V44]],Tabela13[[#This Row],[V41]])</f>
        <v>0.60631886788914024</v>
      </c>
      <c r="DQ180" s="3">
        <f>_xlfn.STDEV.S(Tabela13[[#This Row],[V44]],Tabela13[[#This Row],[V42]])</f>
        <v>0.65671282453784396</v>
      </c>
      <c r="DR180" s="3">
        <f>_xlfn.STDEV.S(Tabela13[[#This Row],[V44]],Tabela13[[#This Row],[V43]])</f>
        <v>0.25276547729586651</v>
      </c>
      <c r="DS180" s="3">
        <f>_xlfn.STDEV.S(Tabela13[[#This Row],[V44]],Tabela13[[#This Row],[V45]])</f>
        <v>0.35355339059327384</v>
      </c>
      <c r="DT180" s="3">
        <f>_xlfn.STDEV.S(Tabela13[[#This Row],[V44]],Tabela13[[#This Row],[V46]])</f>
        <v>5.0393956648703608E-2</v>
      </c>
      <c r="DU180" s="3">
        <f>_xlfn.STDEV.S(Tabela13[[#This Row],[V45]],Tabela13[[#This Row],[V41]])</f>
        <v>0.25276547729586646</v>
      </c>
      <c r="DV180" s="3">
        <f>_xlfn.STDEV.S(Tabela13[[#This Row],[V45]],Tabela13[[#This Row],[V42]])</f>
        <v>0.30315943394457018</v>
      </c>
      <c r="DW180" s="3">
        <f>_xlfn.STDEV.S(Tabela13[[#This Row],[V45]],Tabela13[[#This Row],[V43]])</f>
        <v>0.1007879132974073</v>
      </c>
      <c r="DX180" s="3">
        <f>_xlfn.STDEV.S(Tabela13[[#This Row],[V45]],Tabela13[[#This Row],[V44]])</f>
        <v>0.35355339059327384</v>
      </c>
      <c r="DY180" s="3">
        <f>_xlfn.STDEV.S(Tabela13[[#This Row],[V45]],Tabela13[[#This Row],[V46]])</f>
        <v>0.40394734724197745</v>
      </c>
      <c r="DZ180" s="3">
        <f>_xlfn.STDEV.S(Tabela13[[#This Row],[V46]],Tabela13[[#This Row],[V41]])</f>
        <v>0.65671282453784396</v>
      </c>
      <c r="EA180" s="3">
        <f>_xlfn.STDEV.S(Tabela13[[#This Row],[V46]],Tabela13[[#This Row],[V42]])</f>
        <v>0.70710678118654757</v>
      </c>
      <c r="EB180" s="3">
        <f>_xlfn.STDEV.S(Tabela13[[#This Row],[V46]],Tabela13[[#This Row],[V43]])</f>
        <v>0.30315943394457018</v>
      </c>
      <c r="EC180" s="3">
        <f>_xlfn.STDEV.S(Tabela13[[#This Row],[V46]],Tabela13[[#This Row],[V44]])</f>
        <v>5.0393956648703608E-2</v>
      </c>
      <c r="ED180" s="3">
        <f>_xlfn.STDEV.S(Tabela13[[#This Row],[V46]],Tabela13[[#This Row],[V45]])</f>
        <v>0.40394734724197745</v>
      </c>
      <c r="EE180" s="3">
        <f t="shared" si="164"/>
        <v>0.10852204234688531</v>
      </c>
      <c r="EF180" s="3">
        <f t="shared" si="165"/>
        <v>1.9781182357222815</v>
      </c>
      <c r="EG180" s="3" t="str">
        <f t="shared" si="166"/>
        <v/>
      </c>
      <c r="EH180" s="3">
        <f t="shared" si="167"/>
        <v>1.0110619091834656</v>
      </c>
      <c r="EI180" s="3">
        <f t="shared" si="168"/>
        <v>-18.429435686504156</v>
      </c>
      <c r="EJ180" s="3">
        <f t="shared" si="169"/>
        <v>0.10852204234688531</v>
      </c>
      <c r="EK180" s="3">
        <f t="shared" si="170"/>
        <v>1.8843808009573251</v>
      </c>
      <c r="EL180" s="3">
        <f t="shared" si="171"/>
        <v>18.429435686504124</v>
      </c>
      <c r="EM180" s="3">
        <f t="shared" si="172"/>
        <v>1.0613565999950412</v>
      </c>
      <c r="EN180" s="3" t="str">
        <f t="shared" si="173"/>
        <v/>
      </c>
      <c r="EO180" s="3">
        <f t="shared" si="174"/>
        <v>1.9781182357222815</v>
      </c>
      <c r="EP180" s="3">
        <f t="shared" si="175"/>
        <v>1.8843808009573251</v>
      </c>
      <c r="EQ180" s="3">
        <f t="shared" si="176"/>
        <v>-1.0110619091834661</v>
      </c>
      <c r="ER180" s="3">
        <f t="shared" si="177"/>
        <v>1815633635078613.5</v>
      </c>
      <c r="ES180" s="3" t="str">
        <f t="shared" si="178"/>
        <v/>
      </c>
      <c r="ET180" s="3" t="str">
        <f t="shared" si="179"/>
        <v/>
      </c>
      <c r="EU180" s="3" t="str">
        <f t="shared" si="180"/>
        <v/>
      </c>
      <c r="EV180" s="3">
        <f t="shared" si="181"/>
        <v>-1.0110619091834661</v>
      </c>
      <c r="EW180" s="3">
        <f t="shared" si="182"/>
        <v>-1.9781182357222828</v>
      </c>
      <c r="EX180" s="3">
        <f t="shared" si="183"/>
        <v>-0.10852204234688514</v>
      </c>
      <c r="EY180" s="3">
        <f t="shared" si="184"/>
        <v>1.0110619091834656</v>
      </c>
      <c r="EZ180" s="3">
        <f t="shared" si="185"/>
        <v>1.0613565999950412</v>
      </c>
      <c r="FA180" s="3">
        <f t="shared" si="186"/>
        <v>1815633635078613.5</v>
      </c>
      <c r="FB180" s="3">
        <f t="shared" si="187"/>
        <v>-1.9781182357222828</v>
      </c>
      <c r="FC180" s="3">
        <f t="shared" si="188"/>
        <v>-1.8843808009573262</v>
      </c>
      <c r="FD180" s="3">
        <f t="shared" si="189"/>
        <v>-18.429435686504156</v>
      </c>
      <c r="FE180" s="3" t="str">
        <f t="shared" si="190"/>
        <v/>
      </c>
      <c r="FF180" s="3">
        <f t="shared" si="191"/>
        <v>-1.0613565999950416</v>
      </c>
      <c r="FG180" s="3">
        <f t="shared" si="192"/>
        <v>-0.10852204234688514</v>
      </c>
      <c r="FH180" s="3">
        <f t="shared" si="193"/>
        <v>-1.8843808009573262</v>
      </c>
      <c r="FI180" s="4">
        <f t="shared" si="194"/>
        <v>0.93023255813953487</v>
      </c>
      <c r="FJ180" s="4">
        <f t="shared" si="195"/>
        <v>0.32258064516129031</v>
      </c>
      <c r="FK180" s="4">
        <f t="shared" si="196"/>
        <v>1.1689810287502445</v>
      </c>
      <c r="FL180" s="4">
        <f t="shared" si="197"/>
        <v>1.5703109720320751</v>
      </c>
      <c r="FM180" s="4">
        <f>Tabela13[[#This Row],[V139]]-Tabela13[[#This Row],[V140]]</f>
        <v>-0.40132994328183069</v>
      </c>
      <c r="FN180" s="4">
        <f>Tabela13[[#This Row],[V1]]-Tabela13[[#This Row],[V2]]/2</f>
        <v>0.7950112528132034</v>
      </c>
      <c r="FO180" s="4">
        <f>Tabela13[[#This Row],[V1]]-Tabela13[[#This Row],[V3]]/2</f>
        <v>0.83064516129032273</v>
      </c>
      <c r="FP180" s="4">
        <f>Tabela13[[#This Row],[V1]]-Tabela13[[#This Row],[V4]]/2</f>
        <v>0.5450112528132034</v>
      </c>
      <c r="FQ180" s="4">
        <f>Tabela13[[#This Row],[V2]]-Tabela13[[#This Row],[V1]]/2</f>
        <v>0.15191297824456107</v>
      </c>
      <c r="FR180" s="4">
        <f>Tabela13[[#This Row],[V2]]-Tabela13[[#This Row],[V3]]/2</f>
        <v>0.40191297824456113</v>
      </c>
      <c r="FS180" s="4">
        <f>Tabela13[[#This Row],[V2]]-Tabela13[[#This Row],[V4]]/2</f>
        <v>0.11627906976744184</v>
      </c>
      <c r="FT180" s="4">
        <f t="shared" si="198"/>
        <v>0.67169161198304428</v>
      </c>
      <c r="FU180" s="4">
        <f t="shared" si="199"/>
        <v>0.69314971518189072</v>
      </c>
      <c r="FV180" s="4">
        <f t="shared" si="200"/>
        <v>0.49900501209401893</v>
      </c>
      <c r="FW180" s="4">
        <f t="shared" si="201"/>
        <v>0.15076030391388998</v>
      </c>
      <c r="FX180" s="4">
        <f t="shared" si="202"/>
        <v>0.38215440767618286</v>
      </c>
      <c r="FY180" s="4">
        <f t="shared" si="203"/>
        <v>0.1157592177208107</v>
      </c>
      <c r="FZ180" s="4">
        <f t="shared" si="204"/>
        <v>120.90449015694797</v>
      </c>
      <c r="GA180" s="4">
        <f t="shared" si="205"/>
        <v>124.76694873274033</v>
      </c>
      <c r="GB180" s="4">
        <f t="shared" si="206"/>
        <v>89.820902176923411</v>
      </c>
      <c r="GC180" s="4">
        <f t="shared" si="207"/>
        <v>27.136854704500195</v>
      </c>
      <c r="GD180" s="4">
        <f t="shared" si="208"/>
        <v>68.787793381712916</v>
      </c>
      <c r="GE180" s="4">
        <f t="shared" si="209"/>
        <v>20.836659189745923</v>
      </c>
      <c r="GF180" s="4">
        <f>Tabela13[[#This Row],[V1]]-Tabela13[[#This Row],[V2]]/Tabela13[[#This Row],[V2]]</f>
        <v>0.16129032258064524</v>
      </c>
      <c r="GG180" s="4">
        <f>Tabela13[[#This Row],[V1]]-Tabela13[[#This Row],[V3]]/Tabela13[[#This Row],[V3]]</f>
        <v>0.16129032258064524</v>
      </c>
      <c r="GH180" s="4">
        <f>Tabela13[[#This Row],[V1]]-Tabela13[[#This Row],[V4]]/Tabela13[[#This Row],[V4]]</f>
        <v>0.16129032258064524</v>
      </c>
      <c r="GI180" s="4">
        <f>Tabela13[[#This Row],[V2]]-Tabela13[[#This Row],[V1]]/Tabela13[[#This Row],[V1]]</f>
        <v>-0.26744186046511631</v>
      </c>
      <c r="GJ180" s="4">
        <f>Tabela13[[#This Row],[V2]]-Tabela13[[#This Row],[V3]]/Tabela13[[#This Row],[V3]]</f>
        <v>-0.26744186046511631</v>
      </c>
      <c r="GK180" s="4">
        <f>Tabela13[[#This Row],[V2]]-Tabela13[[#This Row],[V4]]/Tabela13[[#This Row],[V4]]</f>
        <v>-0.26744186046511631</v>
      </c>
      <c r="GL180" s="4">
        <f t="shared" si="210"/>
        <v>0.29159281068722209</v>
      </c>
      <c r="GM180" s="4">
        <f t="shared" si="211"/>
        <v>0.94692423105776447</v>
      </c>
      <c r="GN180" s="4">
        <f t="shared" si="212"/>
        <v>0.30793679274792396</v>
      </c>
      <c r="GO180" s="3">
        <f t="shared" si="213"/>
        <v>1</v>
      </c>
      <c r="GP180" s="3">
        <v>100</v>
      </c>
      <c r="GQ180" s="3">
        <f t="shared" si="214"/>
        <v>2.1</v>
      </c>
      <c r="GR180" s="3">
        <f t="shared" si="215"/>
        <v>210</v>
      </c>
      <c r="GS180" s="34">
        <f>COUNTIF($D$2:D179,Tabela13[[#This Row],[HomeTeam]])</f>
        <v>8</v>
      </c>
      <c r="GT180" s="34">
        <f>COUNTIF($E$2:E179,Tabela13[[#This Row],[AwayTeam]])</f>
        <v>8</v>
      </c>
      <c r="GU180" s="3">
        <f>IFERROR(AVERAGEIFS($AD$2:AD179,$D$2:D179,Tabela13[[#This Row],[HomeTeam]],$GS$2:GS179,"&gt;="&amp;Tabela13[[#This Row],[Contagem_H]]-5),"")</f>
        <v>0.69392897003368259</v>
      </c>
      <c r="GV180" s="3">
        <f>IFERROR(AVERAGEIFS($G$2:G179,$E$2:E179,Tabela13[[#This Row],[AwayTeam]],$GT$2:GT179,"&gt;="&amp;Tabela13[[#This Row],[Contagem_A]]-5),"")</f>
        <v>2</v>
      </c>
      <c r="GW180" s="3">
        <f>IFERROR(AVERAGEIFS($GQ$2:GQ179,$D$2:D179,Tabela13[[#This Row],[HomeTeam]],$GS$2:GS179,"&gt;="&amp;Tabela13[[#This Row],[Contagem_H]]-5),"")</f>
        <v>2.0000000000000018E-3</v>
      </c>
    </row>
    <row r="181" spans="1:205" x14ac:dyDescent="0.25">
      <c r="A181" t="s">
        <v>127</v>
      </c>
      <c r="B181" t="s">
        <v>199</v>
      </c>
      <c r="C181" t="s">
        <v>172</v>
      </c>
      <c r="D181" t="s">
        <v>20</v>
      </c>
      <c r="E181" t="s">
        <v>133</v>
      </c>
      <c r="F181" s="3">
        <v>1</v>
      </c>
      <c r="G181" s="3">
        <v>3</v>
      </c>
      <c r="H181" s="3" t="str">
        <f t="shared" si="216"/>
        <v>A</v>
      </c>
      <c r="I181" s="3">
        <v>1.4</v>
      </c>
      <c r="J181" s="3">
        <v>5</v>
      </c>
      <c r="K181" s="3">
        <v>6.5</v>
      </c>
      <c r="L181" s="3">
        <v>1.62</v>
      </c>
      <c r="M181" s="3">
        <v>2.25</v>
      </c>
      <c r="N181" s="3">
        <f t="shared" si="145"/>
        <v>4</v>
      </c>
      <c r="O181" s="3">
        <f t="shared" si="146"/>
        <v>0</v>
      </c>
      <c r="P181" s="3">
        <f t="shared" si="147"/>
        <v>3</v>
      </c>
      <c r="Q181" s="3">
        <f t="shared" si="148"/>
        <v>6.8131868131868334E-2</v>
      </c>
      <c r="R181" s="3">
        <f t="shared" si="149"/>
        <v>6.1728395061728336E-2</v>
      </c>
      <c r="S181" s="3">
        <f t="shared" si="150"/>
        <v>1.4953846153846155</v>
      </c>
      <c r="T181" s="3">
        <f t="shared" si="151"/>
        <v>5.3406593406593412</v>
      </c>
      <c r="U181" s="3">
        <f t="shared" si="152"/>
        <v>6.9428571428571439</v>
      </c>
      <c r="V181" s="3">
        <f t="shared" si="153"/>
        <v>1.7303736263736269</v>
      </c>
      <c r="W181" s="3">
        <f t="shared" si="154"/>
        <v>2.4032967032967036</v>
      </c>
      <c r="X181" s="4">
        <f t="shared" si="155"/>
        <v>0.7142857142857143</v>
      </c>
      <c r="Y181" s="4">
        <f t="shared" si="156"/>
        <v>0.2</v>
      </c>
      <c r="Z181" s="4">
        <f t="shared" si="157"/>
        <v>0.15384615384615385</v>
      </c>
      <c r="AA181" s="4">
        <f t="shared" si="158"/>
        <v>0.61728395061728392</v>
      </c>
      <c r="AB181" s="4">
        <f t="shared" si="159"/>
        <v>0.44444444444444442</v>
      </c>
      <c r="AC181" s="4">
        <f t="shared" si="160"/>
        <v>0.85714285714285721</v>
      </c>
      <c r="AD181" s="4">
        <f t="shared" si="161"/>
        <v>1.5769230769230769</v>
      </c>
      <c r="AE181" s="4">
        <f t="shared" si="162"/>
        <v>1.8571428571428572</v>
      </c>
      <c r="AF181" s="4">
        <f t="shared" si="163"/>
        <v>0.57692307692307687</v>
      </c>
      <c r="AG181" s="4">
        <f>IFERROR(AVERAGE(Tabela13[[#This Row],[V1]],Tabela13[[#This Row],[V2]]),"")</f>
        <v>1.2170329670329672</v>
      </c>
      <c r="AH181" s="4">
        <f>IFERROR(AVERAGE(Tabela13[[#This Row],[V1]],Tabela13[[#This Row],[V3]]),"")</f>
        <v>1.3571428571428572</v>
      </c>
      <c r="AI181" s="4">
        <f>IFERROR(AVERAGE(Tabela13[[#This Row],[V1]],Tabela13[[#This Row],[V4]]),"")</f>
        <v>0.71703296703296704</v>
      </c>
      <c r="AJ181" s="4">
        <f>IFERROR(AVERAGE(Tabela13[[#This Row],[V2]],Tabela13[[#This Row],[V1]]),"")</f>
        <v>1.2170329670329672</v>
      </c>
      <c r="AK181" s="4">
        <f>IFERROR(AVERAGE(Tabela13[[#This Row],[V2]],Tabela13[[#This Row],[V3]]),"")</f>
        <v>1.7170329670329672</v>
      </c>
      <c r="AL181" s="4">
        <f>IFERROR(AVERAGE(Tabela13[[#This Row],[V2]],Tabela13[[#This Row],[V4]]),"")</f>
        <v>1.0769230769230769</v>
      </c>
      <c r="AM181" s="4">
        <f>IFERROR(AVERAGE(Tabela13[[#This Row],[V3]],Tabela13[[#This Row],[V1]]),"")</f>
        <v>1.3571428571428572</v>
      </c>
      <c r="AN181" s="4">
        <f>IFERROR(AVERAGE(Tabela13[[#This Row],[V3]],Tabela13[[#This Row],[V2]]),"")</f>
        <v>1.7170329670329672</v>
      </c>
      <c r="AO181" s="4">
        <f>IFERROR(AVERAGE(Tabela13[[#This Row],[V3]],Tabela13[[#This Row],[V4]]),"")</f>
        <v>1.2170329670329672</v>
      </c>
      <c r="AP181" s="4">
        <f>IFERROR(AVERAGE(Tabela13[[#This Row],[V4]],Tabela13[[#This Row],[V1]]),"")</f>
        <v>0.71703296703296704</v>
      </c>
      <c r="AQ181" s="4">
        <f>IFERROR(AVERAGE(Tabela13[[#This Row],[V4]],Tabela13[[#This Row],[V2]]),"")</f>
        <v>1.0769230769230769</v>
      </c>
      <c r="AR181" s="4">
        <f>IFERROR(AVERAGE(Tabela13[[#This Row],[V4]],Tabela13[[#This Row],[V3]]),"")</f>
        <v>1.2170329670329672</v>
      </c>
      <c r="AS181" s="4">
        <f>_xlfn.STDEV.S(Tabela13[[#This Row],[V1]:[V2]])</f>
        <v>0.50896147437053652</v>
      </c>
      <c r="AT181" s="4">
        <f>_xlfn.STDEV.S(Tabela13[[#This Row],[V1]],Tabela13[[#This Row],[V3]])</f>
        <v>0.70710678118654724</v>
      </c>
      <c r="AU181" s="4">
        <f>_xlfn.STDEV.S(Tabela13[[#This Row],[V1]],Tabela13[[#This Row],[V4]])</f>
        <v>0.19814530681601097</v>
      </c>
      <c r="AV181" s="4">
        <f>_xlfn.STDEV.S(Tabela13[[#This Row],[V2]],Tabela13[[#This Row],[V1]])</f>
        <v>0.50896147437053652</v>
      </c>
      <c r="AW181" s="4">
        <f>_xlfn.STDEV.S(Tabela13[[#This Row],[V2]],Tabela13[[#This Row],[V3]])</f>
        <v>0.19814530681601064</v>
      </c>
      <c r="AX181" s="4">
        <f>_xlfn.STDEV.S(Tabela13[[#This Row],[V42]],Tabela13[[#This Row],[V44]])</f>
        <v>1.2160682555570845</v>
      </c>
      <c r="AY181" s="4">
        <f>_xlfn.STDEV.S(Tabela13[[#This Row],[V3]],Tabela13[[#This Row],[V1]])</f>
        <v>0.70710678118654724</v>
      </c>
      <c r="AZ181" s="4">
        <f>_xlfn.STDEV.S(Tabela13[[#This Row],[V3]],Tabela13[[#This Row],[V2]])</f>
        <v>0.19814530681601064</v>
      </c>
      <c r="BA181" s="4">
        <f>_xlfn.STDEV.S(Tabela13[[#This Row],[V3]],Tabela13[[#This Row],[V4]])</f>
        <v>0.90525208800255774</v>
      </c>
      <c r="BB181" s="4">
        <f>_xlfn.STDEV.S(Tabela13[[#This Row],[V4]],Tabela13[[#This Row],[V1]])</f>
        <v>0.19814530681601097</v>
      </c>
      <c r="BC181" s="4">
        <f>_xlfn.STDEV.S(Tabela13[[#This Row],[V4]],Tabela13[[#This Row],[V2]])</f>
        <v>0.70710678118654757</v>
      </c>
      <c r="BD181" s="4">
        <f>_xlfn.STDEV.S(Tabela13[[#This Row],[V4]],Tabela13[[#This Row],[V3]])</f>
        <v>0.90525208800255774</v>
      </c>
      <c r="BE181" s="4">
        <f>Tabela13[[#This Row],[V17]]/Tabela13[[#This Row],[V5]]</f>
        <v>0.41819859293651301</v>
      </c>
      <c r="BF181" s="4">
        <f>Tabela13[[#This Row],[V18]]/Tabela13[[#This Row],[V6]]</f>
        <v>0.52102604929535057</v>
      </c>
      <c r="BG181" s="4">
        <f>Tabela13[[#This Row],[V19]]/Tabela13[[#This Row],[V7]]</f>
        <v>0.27634058115336396</v>
      </c>
      <c r="BH181" s="4">
        <f>Tabela13[[#This Row],[V20]]/Tabela13[[#This Row],[V8]]</f>
        <v>0.41819859293651301</v>
      </c>
      <c r="BI181" s="4">
        <f>Tabela13[[#This Row],[V21]]/Tabela13[[#This Row],[V9]]</f>
        <v>0.11539982668964459</v>
      </c>
      <c r="BJ181" s="4">
        <f>Tabela13[[#This Row],[V22]]/Tabela13[[#This Row],[V10]]</f>
        <v>1.1292062373030072</v>
      </c>
      <c r="BK181" s="4">
        <f>Tabela13[[#This Row],[V23]]/Tabela13[[#This Row],[V11]]</f>
        <v>0.52102604929535057</v>
      </c>
      <c r="BL181" s="4">
        <f>Tabela13[[#This Row],[V24]]/Tabela13[[#This Row],[V12]]</f>
        <v>0.11539982668964459</v>
      </c>
      <c r="BM181" s="4">
        <f>Tabela13[[#This Row],[V25]]/Tabela13[[#This Row],[V13]]</f>
        <v>0.74381887140616476</v>
      </c>
      <c r="BN181" s="4">
        <f>Tabela13[[#This Row],[V26]]/Tabela13[[#This Row],[V14]]</f>
        <v>0.27634058115336396</v>
      </c>
      <c r="BO181" s="4">
        <f>Tabela13[[#This Row],[V27]]/Tabela13[[#This Row],[V15]]</f>
        <v>0.65659915395893709</v>
      </c>
      <c r="BP181" s="4">
        <f>Tabela13[[#This Row],[V28]]/Tabela13[[#This Row],[V16]]</f>
        <v>0.74381887140616476</v>
      </c>
      <c r="BQ181" s="4">
        <f>Tabela13[[#This Row],[V1]]-Tabela13[[#This Row],[V2]]</f>
        <v>-0.71978021978021967</v>
      </c>
      <c r="BR181" s="4">
        <f>Tabela13[[#This Row],[V1]]-Tabela13[[#This Row],[V3]]</f>
        <v>-1</v>
      </c>
      <c r="BS181" s="4">
        <f>Tabela13[[#This Row],[V1]]-Tabela13[[#This Row],[V4]]</f>
        <v>0.28021978021978033</v>
      </c>
      <c r="BT181" s="4">
        <f>Tabela13[[#This Row],[V2]]-Tabela13[[#This Row],[V1]]</f>
        <v>0.71978021978021967</v>
      </c>
      <c r="BU181" s="4">
        <f>Tabela13[[#This Row],[V2]]-Tabela13[[#This Row],[V3]]</f>
        <v>-0.28021978021978033</v>
      </c>
      <c r="BV181" s="4">
        <f>Tabela13[[#This Row],[V2]]-Tabela13[[#This Row],[V4]]</f>
        <v>1</v>
      </c>
      <c r="BW181" s="4">
        <f>AVERAGE(Tabela13[[#This Row],[V41]],Tabela13[[#This Row],[V42]])</f>
        <v>-0.85989010989010983</v>
      </c>
      <c r="BX181" s="4">
        <f>AVERAGE(Tabela13[[#This Row],[V41]],Tabela13[[#This Row],[V43]])</f>
        <v>-0.21978021978021967</v>
      </c>
      <c r="BY181" s="4">
        <f>AVERAGE(Tabela13[[#This Row],[V41]],Tabela13[[#This Row],[V44]])</f>
        <v>0</v>
      </c>
      <c r="BZ181" s="4">
        <f>AVERAGE(Tabela13[[#This Row],[V41]],Tabela13[[#This Row],[V45]])</f>
        <v>-0.5</v>
      </c>
      <c r="CA181" s="4">
        <f>AVERAGE(Tabela13[[#This Row],[V41]],Tabela13[[#This Row],[V46]])</f>
        <v>0.14010989010989017</v>
      </c>
      <c r="CB181" s="4">
        <f>AVERAGE(Tabela13[[#This Row],[V42]],Tabela13[[#This Row],[V41]])</f>
        <v>-0.85989010989010983</v>
      </c>
      <c r="CC181" s="4">
        <f>AVERAGE(Tabela13[[#This Row],[V42]],Tabela13[[#This Row],[V43]])</f>
        <v>-0.35989010989010983</v>
      </c>
      <c r="CD181" s="4">
        <f>AVERAGE(Tabela13[[#This Row],[V42]],Tabela13[[#This Row],[V44]])</f>
        <v>-0.14010989010989017</v>
      </c>
      <c r="CE181" s="4">
        <f>AVERAGE(Tabela13[[#This Row],[V42]],Tabela13[[#This Row],[V45]])</f>
        <v>-0.64010989010989017</v>
      </c>
      <c r="CF181" s="4">
        <f>AVERAGE(Tabela13[[#This Row],[V42]],Tabela13[[#This Row],[V46]])</f>
        <v>0</v>
      </c>
      <c r="CG181" s="4">
        <f>AVERAGE(Tabela13[[#This Row],[V43]],Tabela13[[#This Row],[V41]])</f>
        <v>-0.21978021978021967</v>
      </c>
      <c r="CH181" s="4">
        <f>AVERAGE(Tabela13[[#This Row],[V43]],Tabela13[[#This Row],[V42]])</f>
        <v>-0.35989010989010983</v>
      </c>
      <c r="CI181" s="4">
        <f>AVERAGE(Tabela13[[#This Row],[V43]],Tabela13[[#This Row],[V44]])</f>
        <v>0.5</v>
      </c>
      <c r="CJ181" s="4">
        <f>AVERAGE(Tabela13[[#This Row],[V43]],Tabela13[[#This Row],[V45]])</f>
        <v>0</v>
      </c>
      <c r="CK181" s="4">
        <f>AVERAGE(Tabela13[[#This Row],[V43]],Tabela13[[#This Row],[V46]])</f>
        <v>0.64010989010989017</v>
      </c>
      <c r="CL181" s="4">
        <f>AVERAGE(Tabela13[[#This Row],[V44]],Tabela13[[#This Row],[V41]])</f>
        <v>0</v>
      </c>
      <c r="CM181" s="4">
        <f>AVERAGE(Tabela13[[#This Row],[V44]],Tabela13[[#This Row],[V42]])</f>
        <v>-0.14010989010989017</v>
      </c>
      <c r="CN181" s="4">
        <f>AVERAGE(Tabela13[[#This Row],[V44]],Tabela13[[#This Row],[V43]])</f>
        <v>0.5</v>
      </c>
      <c r="CO181" s="4">
        <f>AVERAGE(Tabela13[[#This Row],[V44]],Tabela13[[#This Row],[V45]])</f>
        <v>0.21978021978021967</v>
      </c>
      <c r="CP181" s="4">
        <f>AVERAGE(Tabela13[[#This Row],[V44]],Tabela13[[#This Row],[V46]])</f>
        <v>0.85989010989010983</v>
      </c>
      <c r="CQ181" s="4">
        <f>AVERAGE(Tabela13[[#This Row],[V45]],Tabela13[[#This Row],[V41]])</f>
        <v>-0.5</v>
      </c>
      <c r="CR181" s="4">
        <f>AVERAGE(Tabela13[[#This Row],[V45]],Tabela13[[#This Row],[V42]])</f>
        <v>-0.64010989010989017</v>
      </c>
      <c r="CS181" s="4">
        <f>AVERAGE(Tabela13[[#This Row],[V45]],Tabela13[[#This Row],[V43]])</f>
        <v>0</v>
      </c>
      <c r="CT181" s="4">
        <f>AVERAGE(Tabela13[[#This Row],[V45]],Tabela13[[#This Row],[V44]])</f>
        <v>0.21978021978021967</v>
      </c>
      <c r="CU181" s="4">
        <f>AVERAGE(Tabela13[[#This Row],[V45]],Tabela13[[#This Row],[V46]])</f>
        <v>0.35989010989010983</v>
      </c>
      <c r="CV181" s="4">
        <f>AVERAGE(Tabela13[[#This Row],[V46]],Tabela13[[#This Row],[V41]])</f>
        <v>0.14010989010989017</v>
      </c>
      <c r="CW181" s="4">
        <f>AVERAGE(Tabela13[[#This Row],[V46]],Tabela13[[#This Row],[V42]])</f>
        <v>0</v>
      </c>
      <c r="CX181" s="4">
        <f>AVERAGE(Tabela13[[#This Row],[V46]],Tabela13[[#This Row],[V43]])</f>
        <v>0.64010989010989017</v>
      </c>
      <c r="CY181" s="4">
        <f>AVERAGE(Tabela13[[#This Row],[V46]],Tabela13[[#This Row],[V44]])</f>
        <v>0.85989010989010983</v>
      </c>
      <c r="CZ181" s="4">
        <f>AVERAGE(Tabela13[[#This Row],[V46]],Tabela13[[#This Row],[V45]])</f>
        <v>0.35989010989010983</v>
      </c>
      <c r="DA181" s="3">
        <f>_xlfn.STDEV.S(Tabela13[[#This Row],[V41]],Tabela13[[#This Row],[V42]])</f>
        <v>0.19814530681601097</v>
      </c>
      <c r="DB181" s="3">
        <f>_xlfn.STDEV.S(Tabela13[[#This Row],[V41]],Tabela13[[#This Row],[V43]])</f>
        <v>0.70710678118654757</v>
      </c>
      <c r="DC181" s="3">
        <f>_xlfn.STDEV.S(Tabela13[[#This Row],[V41]],Tabela13[[#This Row],[V44]])</f>
        <v>1.0179229487410737</v>
      </c>
      <c r="DD181" s="3">
        <f>_xlfn.STDEV.S(Tabela13[[#This Row],[V41]],Tabela13[[#This Row],[V45]])</f>
        <v>0.31081616755452629</v>
      </c>
      <c r="DE181" s="3">
        <f>_xlfn.STDEV.S(Tabela13[[#This Row],[V41]],Tabela13[[#This Row],[V46]])</f>
        <v>1.2160682555570845</v>
      </c>
      <c r="DF181" s="3">
        <f>_xlfn.STDEV.S(Tabela13[[#This Row],[V42]],Tabela13[[#This Row],[V41]])</f>
        <v>0.19814530681601097</v>
      </c>
      <c r="DG181" s="3">
        <f>_xlfn.STDEV.S(Tabela13[[#This Row],[V42]],Tabela13[[#This Row],[V43]])</f>
        <v>0.90525208800255819</v>
      </c>
      <c r="DH181" s="3">
        <f>_xlfn.STDEV.S(Tabela13[[#This Row],[V42]],Tabela13[[#This Row],[V44]])</f>
        <v>1.2160682555570845</v>
      </c>
      <c r="DI181" s="3">
        <f>_xlfn.STDEV.S(Tabela13[[#This Row],[V42]],Tabela13[[#This Row],[V45]])</f>
        <v>0.50896147437053685</v>
      </c>
      <c r="DJ181" s="3">
        <f>_xlfn.STDEV.S(Tabela13[[#This Row],[V42]],Tabela13[[#This Row],[V46]])</f>
        <v>1.4142135623730951</v>
      </c>
      <c r="DK181" s="3">
        <f>_xlfn.STDEV.S(Tabela13[[#This Row],[V43]],Tabela13[[#This Row],[V41]])</f>
        <v>0.70710678118654757</v>
      </c>
      <c r="DL181" s="3">
        <f>_xlfn.STDEV.S(Tabela13[[#This Row],[V43]],Tabela13[[#This Row],[V42]])</f>
        <v>0.90525208800255819</v>
      </c>
      <c r="DM181" s="3">
        <f>_xlfn.STDEV.S(Tabela13[[#This Row],[V43]],Tabela13[[#This Row],[V44]])</f>
        <v>0.31081616755452629</v>
      </c>
      <c r="DN181" s="3">
        <f>_xlfn.STDEV.S(Tabela13[[#This Row],[V43]],Tabela13[[#This Row],[V45]])</f>
        <v>0.39629061363202128</v>
      </c>
      <c r="DO181" s="3">
        <f>_xlfn.STDEV.S(Tabela13[[#This Row],[V43]],Tabela13[[#This Row],[V46]])</f>
        <v>0.50896147437053685</v>
      </c>
      <c r="DP181" s="3">
        <f>_xlfn.STDEV.S(Tabela13[[#This Row],[V44]],Tabela13[[#This Row],[V41]])</f>
        <v>1.0179229487410737</v>
      </c>
      <c r="DQ181" s="3">
        <f>_xlfn.STDEV.S(Tabela13[[#This Row],[V44]],Tabela13[[#This Row],[V42]])</f>
        <v>1.2160682555570845</v>
      </c>
      <c r="DR181" s="3">
        <f>_xlfn.STDEV.S(Tabela13[[#This Row],[V44]],Tabela13[[#This Row],[V43]])</f>
        <v>0.31081616755452629</v>
      </c>
      <c r="DS181" s="3">
        <f>_xlfn.STDEV.S(Tabela13[[#This Row],[V44]],Tabela13[[#This Row],[V45]])</f>
        <v>0.70710678118654757</v>
      </c>
      <c r="DT181" s="3">
        <f>_xlfn.STDEV.S(Tabela13[[#This Row],[V44]],Tabela13[[#This Row],[V46]])</f>
        <v>0.19814530681601097</v>
      </c>
      <c r="DU181" s="3">
        <f>_xlfn.STDEV.S(Tabela13[[#This Row],[V45]],Tabela13[[#This Row],[V41]])</f>
        <v>0.31081616755452629</v>
      </c>
      <c r="DV181" s="3">
        <f>_xlfn.STDEV.S(Tabela13[[#This Row],[V45]],Tabela13[[#This Row],[V42]])</f>
        <v>0.50896147437053685</v>
      </c>
      <c r="DW181" s="3">
        <f>_xlfn.STDEV.S(Tabela13[[#This Row],[V45]],Tabela13[[#This Row],[V43]])</f>
        <v>0.39629061363202128</v>
      </c>
      <c r="DX181" s="3">
        <f>_xlfn.STDEV.S(Tabela13[[#This Row],[V45]],Tabela13[[#This Row],[V44]])</f>
        <v>0.70710678118654757</v>
      </c>
      <c r="DY181" s="3">
        <f>_xlfn.STDEV.S(Tabela13[[#This Row],[V45]],Tabela13[[#This Row],[V46]])</f>
        <v>0.90525208800255819</v>
      </c>
      <c r="DZ181" s="3">
        <f>_xlfn.STDEV.S(Tabela13[[#This Row],[V46]],Tabela13[[#This Row],[V41]])</f>
        <v>1.2160682555570845</v>
      </c>
      <c r="EA181" s="3">
        <f>_xlfn.STDEV.S(Tabela13[[#This Row],[V46]],Tabela13[[#This Row],[V42]])</f>
        <v>1.4142135623730951</v>
      </c>
      <c r="EB181" s="3">
        <f>_xlfn.STDEV.S(Tabela13[[#This Row],[V46]],Tabela13[[#This Row],[V43]])</f>
        <v>0.50896147437053685</v>
      </c>
      <c r="EC181" s="3">
        <f>_xlfn.STDEV.S(Tabela13[[#This Row],[V46]],Tabela13[[#This Row],[V44]])</f>
        <v>0.19814530681601097</v>
      </c>
      <c r="ED181" s="3">
        <f>_xlfn.STDEV.S(Tabela13[[#This Row],[V46]],Tabela13[[#This Row],[V45]])</f>
        <v>0.90525208800255819</v>
      </c>
      <c r="EE181" s="3">
        <f t="shared" si="164"/>
        <v>-0.23043096383715017</v>
      </c>
      <c r="EF181" s="3">
        <f t="shared" si="165"/>
        <v>-3.2173358543987933</v>
      </c>
      <c r="EG181" s="3" t="str">
        <f t="shared" si="166"/>
        <v/>
      </c>
      <c r="EH181" s="3">
        <f t="shared" si="167"/>
        <v>-0.62163233510905258</v>
      </c>
      <c r="EI181" s="3">
        <f t="shared" si="168"/>
        <v>8.6793891180936971</v>
      </c>
      <c r="EJ181" s="3">
        <f t="shared" si="169"/>
        <v>-0.23043096383715017</v>
      </c>
      <c r="EK181" s="3">
        <f t="shared" si="170"/>
        <v>-2.5153569468162691</v>
      </c>
      <c r="EL181" s="3">
        <f t="shared" si="171"/>
        <v>-8.6793891180936971</v>
      </c>
      <c r="EM181" s="3">
        <f t="shared" si="172"/>
        <v>-0.79511577970332792</v>
      </c>
      <c r="EN181" s="3" t="str">
        <f t="shared" si="173"/>
        <v/>
      </c>
      <c r="EO181" s="3">
        <f t="shared" si="174"/>
        <v>-3.2173358543987933</v>
      </c>
      <c r="EP181" s="3">
        <f t="shared" si="175"/>
        <v>-2.5153569468162691</v>
      </c>
      <c r="EQ181" s="3">
        <f t="shared" si="176"/>
        <v>0.62163233510905258</v>
      </c>
      <c r="ER181" s="3" t="str">
        <f t="shared" si="177"/>
        <v/>
      </c>
      <c r="ES181" s="3" t="str">
        <f t="shared" si="178"/>
        <v/>
      </c>
      <c r="ET181" s="3" t="str">
        <f t="shared" si="179"/>
        <v/>
      </c>
      <c r="EU181" s="3" t="str">
        <f t="shared" si="180"/>
        <v/>
      </c>
      <c r="EV181" s="3">
        <f t="shared" si="181"/>
        <v>0.62163233510905258</v>
      </c>
      <c r="EW181" s="3">
        <f t="shared" si="182"/>
        <v>3.2173358543987933</v>
      </c>
      <c r="EX181" s="3">
        <f t="shared" si="183"/>
        <v>0.23043096383715017</v>
      </c>
      <c r="EY181" s="3">
        <f t="shared" si="184"/>
        <v>-0.62163233510905258</v>
      </c>
      <c r="EZ181" s="3">
        <f t="shared" si="185"/>
        <v>-0.79511577970332792</v>
      </c>
      <c r="FA181" s="3" t="str">
        <f t="shared" si="186"/>
        <v/>
      </c>
      <c r="FB181" s="3">
        <f t="shared" si="187"/>
        <v>3.2173358543987933</v>
      </c>
      <c r="FC181" s="3">
        <f t="shared" si="188"/>
        <v>2.5153569468162691</v>
      </c>
      <c r="FD181" s="3">
        <f t="shared" si="189"/>
        <v>8.6793891180936971</v>
      </c>
      <c r="FE181" s="3" t="str">
        <f t="shared" si="190"/>
        <v/>
      </c>
      <c r="FF181" s="3">
        <f t="shared" si="191"/>
        <v>0.79511577970332792</v>
      </c>
      <c r="FG181" s="3">
        <f t="shared" si="192"/>
        <v>0.23043096383715017</v>
      </c>
      <c r="FH181" s="3">
        <f t="shared" si="193"/>
        <v>2.5153569468162691</v>
      </c>
      <c r="FI181" s="4">
        <f t="shared" si="194"/>
        <v>0.15384615384615385</v>
      </c>
      <c r="FJ181" s="4">
        <f t="shared" si="195"/>
        <v>2.1428571428571428</v>
      </c>
      <c r="FK181" s="4">
        <f t="shared" si="196"/>
        <v>2.193415637860082</v>
      </c>
      <c r="FL181" s="4">
        <f t="shared" si="197"/>
        <v>0.61934156378600813</v>
      </c>
      <c r="FM181" s="4">
        <f>Tabela13[[#This Row],[V139]]-Tabela13[[#This Row],[V140]]</f>
        <v>1.574074074074074</v>
      </c>
      <c r="FN181" s="4">
        <f>Tabela13[[#This Row],[V1]]-Tabela13[[#This Row],[V2]]/2</f>
        <v>6.868131868131877E-2</v>
      </c>
      <c r="FO181" s="4">
        <f>Tabela13[[#This Row],[V1]]-Tabela13[[#This Row],[V3]]/2</f>
        <v>-7.1428571428571397E-2</v>
      </c>
      <c r="FP181" s="4">
        <f>Tabela13[[#This Row],[V1]]-Tabela13[[#This Row],[V4]]/2</f>
        <v>0.56868131868131877</v>
      </c>
      <c r="FQ181" s="4">
        <f>Tabela13[[#This Row],[V2]]-Tabela13[[#This Row],[V1]]/2</f>
        <v>1.1483516483516483</v>
      </c>
      <c r="FR181" s="4">
        <f>Tabela13[[#This Row],[V2]]-Tabela13[[#This Row],[V3]]/2</f>
        <v>0.64835164835164827</v>
      </c>
      <c r="FS181" s="4">
        <f>Tabela13[[#This Row],[V2]]-Tabela13[[#This Row],[V4]]/2</f>
        <v>1.2884615384615383</v>
      </c>
      <c r="FT181" s="4">
        <f t="shared" si="198"/>
        <v>6.8573630549395539E-2</v>
      </c>
      <c r="FU181" s="4">
        <f t="shared" si="199"/>
        <v>-7.1307464785290292E-2</v>
      </c>
      <c r="FV181" s="4">
        <f t="shared" si="200"/>
        <v>0.51707265750230591</v>
      </c>
      <c r="FW181" s="4">
        <f t="shared" si="201"/>
        <v>0.854342425892334</v>
      </c>
      <c r="FX181" s="4">
        <f t="shared" si="202"/>
        <v>0.57521557673527868</v>
      </c>
      <c r="FY181" s="4">
        <f t="shared" si="203"/>
        <v>0.91078728373896456</v>
      </c>
      <c r="FZ181" s="4">
        <f t="shared" si="204"/>
        <v>12.343253498891197</v>
      </c>
      <c r="GA181" s="4">
        <f t="shared" si="205"/>
        <v>-12.835343661352253</v>
      </c>
      <c r="GB181" s="4">
        <f t="shared" si="206"/>
        <v>93.073078350415059</v>
      </c>
      <c r="GC181" s="4">
        <f t="shared" si="207"/>
        <v>153.78163666062014</v>
      </c>
      <c r="GD181" s="4">
        <f t="shared" si="208"/>
        <v>103.53880381235017</v>
      </c>
      <c r="GE181" s="4">
        <f t="shared" si="209"/>
        <v>163.94171107301361</v>
      </c>
      <c r="GF181" s="4">
        <f>Tabela13[[#This Row],[V1]]-Tabela13[[#This Row],[V2]]/Tabela13[[#This Row],[V2]]</f>
        <v>-0.14285714285714279</v>
      </c>
      <c r="GG181" s="4">
        <f>Tabela13[[#This Row],[V1]]-Tabela13[[#This Row],[V3]]/Tabela13[[#This Row],[V3]]</f>
        <v>-0.14285714285714279</v>
      </c>
      <c r="GH181" s="4">
        <f>Tabela13[[#This Row],[V1]]-Tabela13[[#This Row],[V4]]/Tabela13[[#This Row],[V4]]</f>
        <v>-0.14285714285714279</v>
      </c>
      <c r="GI181" s="4">
        <f>Tabela13[[#This Row],[V2]]-Tabela13[[#This Row],[V1]]/Tabela13[[#This Row],[V1]]</f>
        <v>0.57692307692307687</v>
      </c>
      <c r="GJ181" s="4">
        <f>Tabela13[[#This Row],[V2]]-Tabela13[[#This Row],[V3]]/Tabela13[[#This Row],[V3]]</f>
        <v>0.57692307692307687</v>
      </c>
      <c r="GK181" s="4">
        <f>Tabela13[[#This Row],[V2]]-Tabela13[[#This Row],[V4]]/Tabela13[[#This Row],[V4]]</f>
        <v>0.57692307692307687</v>
      </c>
      <c r="GL181" s="4">
        <f t="shared" si="210"/>
        <v>0.59958961666193566</v>
      </c>
      <c r="GM181" s="4">
        <f t="shared" si="211"/>
        <v>1.2170329670329672</v>
      </c>
      <c r="GN181" s="4">
        <f t="shared" si="212"/>
        <v>0.49266505748294481</v>
      </c>
      <c r="GO181" s="3">
        <f t="shared" si="213"/>
        <v>0</v>
      </c>
      <c r="GP181" s="3">
        <v>100</v>
      </c>
      <c r="GQ181" s="3">
        <f t="shared" si="214"/>
        <v>-1</v>
      </c>
      <c r="GR181" s="3">
        <f t="shared" si="215"/>
        <v>-100</v>
      </c>
      <c r="GS181" s="34">
        <f>COUNTIF($D$2:D180,Tabela13[[#This Row],[HomeTeam]])</f>
        <v>9</v>
      </c>
      <c r="GT181" s="34">
        <f>COUNTIF($E$2:E180,Tabela13[[#This Row],[AwayTeam]])</f>
        <v>9</v>
      </c>
      <c r="GU181" s="3">
        <f>IFERROR(AVERAGEIFS($AD$2:AD180,$D$2:D180,Tabela13[[#This Row],[HomeTeam]],$GS$2:GS180,"&gt;="&amp;Tabela13[[#This Row],[Contagem_H]]-5),"")</f>
        <v>0.2441005291005291</v>
      </c>
      <c r="GV181" s="3">
        <f>IFERROR(AVERAGEIFS($G$2:G180,$E$2:E180,Tabela13[[#This Row],[AwayTeam]],$GT$2:GT180,"&gt;="&amp;Tabela13[[#This Row],[Contagem_A]]-5),"")</f>
        <v>0.6</v>
      </c>
      <c r="GW181" s="3">
        <f>IFERROR(AVERAGEIFS($GQ$2:GQ180,$D$2:D180,Tabela13[[#This Row],[HomeTeam]],$GS$2:GS180,"&gt;="&amp;Tabela13[[#This Row],[Contagem_H]]-5),"")</f>
        <v>1.1480000000000001</v>
      </c>
    </row>
    <row r="182" spans="1:205" x14ac:dyDescent="0.25">
      <c r="A182" t="s">
        <v>127</v>
      </c>
      <c r="B182" t="s">
        <v>199</v>
      </c>
      <c r="C182" t="s">
        <v>173</v>
      </c>
      <c r="D182" t="s">
        <v>13</v>
      </c>
      <c r="E182" t="s">
        <v>18</v>
      </c>
      <c r="F182" s="3">
        <v>3</v>
      </c>
      <c r="G182" s="3">
        <v>0</v>
      </c>
      <c r="H182" s="3" t="str">
        <f t="shared" si="216"/>
        <v>H</v>
      </c>
      <c r="I182" s="3">
        <v>1.91</v>
      </c>
      <c r="J182" s="3">
        <v>3.8</v>
      </c>
      <c r="K182" s="3">
        <v>3.75</v>
      </c>
      <c r="L182" s="3">
        <v>1.65</v>
      </c>
      <c r="M182" s="3">
        <v>2.2000000000000002</v>
      </c>
      <c r="N182" s="3">
        <f t="shared" si="145"/>
        <v>3</v>
      </c>
      <c r="O182" s="3">
        <f t="shared" si="146"/>
        <v>3</v>
      </c>
      <c r="P182" s="3">
        <f t="shared" si="147"/>
        <v>0</v>
      </c>
      <c r="Q182" s="3">
        <f t="shared" si="148"/>
        <v>5.338477082759252E-2</v>
      </c>
      <c r="R182" s="3">
        <f t="shared" si="149"/>
        <v>6.0606060606060663E-2</v>
      </c>
      <c r="S182" s="3">
        <f t="shared" si="150"/>
        <v>2.0119649122807015</v>
      </c>
      <c r="T182" s="3">
        <f t="shared" si="151"/>
        <v>4.0028621291448516</v>
      </c>
      <c r="U182" s="3">
        <f t="shared" si="152"/>
        <v>3.9501928906034718</v>
      </c>
      <c r="V182" s="3">
        <f t="shared" si="153"/>
        <v>1.7380848718655275</v>
      </c>
      <c r="W182" s="3">
        <f t="shared" si="154"/>
        <v>2.3174464958207039</v>
      </c>
      <c r="X182" s="4">
        <f t="shared" si="155"/>
        <v>0.52356020942408377</v>
      </c>
      <c r="Y182" s="4">
        <f t="shared" si="156"/>
        <v>0.26315789473684209</v>
      </c>
      <c r="Z182" s="4">
        <f t="shared" si="157"/>
        <v>0.26666666666666666</v>
      </c>
      <c r="AA182" s="4">
        <f t="shared" si="158"/>
        <v>0.60606060606060608</v>
      </c>
      <c r="AB182" s="4">
        <f t="shared" si="159"/>
        <v>0.45454545454545453</v>
      </c>
      <c r="AC182" s="4">
        <f t="shared" si="160"/>
        <v>1.7617801047120418</v>
      </c>
      <c r="AD182" s="4">
        <f t="shared" si="161"/>
        <v>0.13333333333333333</v>
      </c>
      <c r="AE182" s="4">
        <f t="shared" si="162"/>
        <v>0.26178010471204188</v>
      </c>
      <c r="AF182" s="4">
        <f t="shared" si="163"/>
        <v>1.6333333333333333</v>
      </c>
      <c r="AG182" s="4">
        <f>IFERROR(AVERAGE(Tabela13[[#This Row],[V1]],Tabela13[[#This Row],[V2]]),"")</f>
        <v>0.94755671902268757</v>
      </c>
      <c r="AH182" s="4">
        <f>IFERROR(AVERAGE(Tabela13[[#This Row],[V1]],Tabela13[[#This Row],[V3]]),"")</f>
        <v>1.0117801047120418</v>
      </c>
      <c r="AI182" s="4">
        <f>IFERROR(AVERAGE(Tabela13[[#This Row],[V1]],Tabela13[[#This Row],[V4]]),"")</f>
        <v>1.6975567190226877</v>
      </c>
      <c r="AJ182" s="4">
        <f>IFERROR(AVERAGE(Tabela13[[#This Row],[V2]],Tabela13[[#This Row],[V1]]),"")</f>
        <v>0.94755671902268757</v>
      </c>
      <c r="AK182" s="4">
        <f>IFERROR(AVERAGE(Tabela13[[#This Row],[V2]],Tabela13[[#This Row],[V3]]),"")</f>
        <v>0.19755671902268762</v>
      </c>
      <c r="AL182" s="4">
        <f>IFERROR(AVERAGE(Tabela13[[#This Row],[V2]],Tabela13[[#This Row],[V4]]),"")</f>
        <v>0.8833333333333333</v>
      </c>
      <c r="AM182" s="4">
        <f>IFERROR(AVERAGE(Tabela13[[#This Row],[V3]],Tabela13[[#This Row],[V1]]),"")</f>
        <v>1.0117801047120418</v>
      </c>
      <c r="AN182" s="4">
        <f>IFERROR(AVERAGE(Tabela13[[#This Row],[V3]],Tabela13[[#This Row],[V2]]),"")</f>
        <v>0.19755671902268762</v>
      </c>
      <c r="AO182" s="4">
        <f>IFERROR(AVERAGE(Tabela13[[#This Row],[V3]],Tabela13[[#This Row],[V4]]),"")</f>
        <v>0.94755671902268757</v>
      </c>
      <c r="AP182" s="4">
        <f>IFERROR(AVERAGE(Tabela13[[#This Row],[V4]],Tabela13[[#This Row],[V1]]),"")</f>
        <v>1.6975567190226877</v>
      </c>
      <c r="AQ182" s="4">
        <f>IFERROR(AVERAGE(Tabela13[[#This Row],[V4]],Tabela13[[#This Row],[V2]]),"")</f>
        <v>0.8833333333333333</v>
      </c>
      <c r="AR182" s="4">
        <f>IFERROR(AVERAGE(Tabela13[[#This Row],[V4]],Tabela13[[#This Row],[V3]]),"")</f>
        <v>0.94755671902268757</v>
      </c>
      <c r="AS182" s="4">
        <f>_xlfn.STDEV.S(Tabela13[[#This Row],[V1]:[V2]])</f>
        <v>1.1514857548432242</v>
      </c>
      <c r="AT182" s="4">
        <f>_xlfn.STDEV.S(Tabela13[[#This Row],[V1]],Tabela13[[#This Row],[V3]])</f>
        <v>1.0606601717798212</v>
      </c>
      <c r="AU182" s="4">
        <f>_xlfn.STDEV.S(Tabela13[[#This Row],[V1]],Tabela13[[#This Row],[V4]])</f>
        <v>9.0825583063402951E-2</v>
      </c>
      <c r="AV182" s="4">
        <f>_xlfn.STDEV.S(Tabela13[[#This Row],[V2]],Tabela13[[#This Row],[V1]])</f>
        <v>1.1514857548432242</v>
      </c>
      <c r="AW182" s="4">
        <f>_xlfn.STDEV.S(Tabela13[[#This Row],[V2]],Tabela13[[#This Row],[V3]])</f>
        <v>9.0825583063402923E-2</v>
      </c>
      <c r="AX182" s="4">
        <f>_xlfn.STDEV.S(Tabela13[[#This Row],[V42]],Tabela13[[#This Row],[V44]])</f>
        <v>2.2121459266230459</v>
      </c>
      <c r="AY182" s="4">
        <f>_xlfn.STDEV.S(Tabela13[[#This Row],[V3]],Tabela13[[#This Row],[V1]])</f>
        <v>1.0606601717798212</v>
      </c>
      <c r="AZ182" s="4">
        <f>_xlfn.STDEV.S(Tabela13[[#This Row],[V3]],Tabela13[[#This Row],[V2]])</f>
        <v>9.0825583063402923E-2</v>
      </c>
      <c r="BA182" s="4">
        <f>_xlfn.STDEV.S(Tabela13[[#This Row],[V3]],Tabela13[[#This Row],[V4]])</f>
        <v>0.96983458871641837</v>
      </c>
      <c r="BB182" s="4">
        <f>_xlfn.STDEV.S(Tabela13[[#This Row],[V4]],Tabela13[[#This Row],[V1]])</f>
        <v>9.0825583063402951E-2</v>
      </c>
      <c r="BC182" s="4">
        <f>_xlfn.STDEV.S(Tabela13[[#This Row],[V4]],Tabela13[[#This Row],[V2]])</f>
        <v>1.0606601717798214</v>
      </c>
      <c r="BD182" s="4">
        <f>_xlfn.STDEV.S(Tabela13[[#This Row],[V4]],Tabela13[[#This Row],[V3]])</f>
        <v>0.96983458871641837</v>
      </c>
      <c r="BE182" s="4">
        <f>Tabela13[[#This Row],[V17]]/Tabela13[[#This Row],[V5]]</f>
        <v>1.2152156506587486</v>
      </c>
      <c r="BF182" s="4">
        <f>Tabela13[[#This Row],[V18]]/Tabela13[[#This Row],[V6]]</f>
        <v>1.0483109589130446</v>
      </c>
      <c r="BG182" s="4">
        <f>Tabela13[[#This Row],[V19]]/Tabela13[[#This Row],[V7]]</f>
        <v>5.3503710388948175E-2</v>
      </c>
      <c r="BH182" s="4">
        <f>Tabela13[[#This Row],[V20]]/Tabela13[[#This Row],[V8]]</f>
        <v>1.2152156506587486</v>
      </c>
      <c r="BI182" s="4">
        <f>Tabela13[[#This Row],[V21]]/Tabela13[[#This Row],[V9]]</f>
        <v>0.45974433829796707</v>
      </c>
      <c r="BJ182" s="4">
        <f>Tabela13[[#This Row],[V22]]/Tabela13[[#This Row],[V10]]</f>
        <v>2.5043161433468444</v>
      </c>
      <c r="BK182" s="4">
        <f>Tabela13[[#This Row],[V23]]/Tabela13[[#This Row],[V11]]</f>
        <v>1.0483109589130446</v>
      </c>
      <c r="BL182" s="4">
        <f>Tabela13[[#This Row],[V24]]/Tabela13[[#This Row],[V12]]</f>
        <v>0.45974433829796707</v>
      </c>
      <c r="BM182" s="4">
        <f>Tabela13[[#This Row],[V25]]/Tabela13[[#This Row],[V13]]</f>
        <v>1.0235108561276502</v>
      </c>
      <c r="BN182" s="4">
        <f>Tabela13[[#This Row],[V26]]/Tabela13[[#This Row],[V14]]</f>
        <v>5.3503710388948175E-2</v>
      </c>
      <c r="BO182" s="4">
        <f>Tabela13[[#This Row],[V27]]/Tabela13[[#This Row],[V15]]</f>
        <v>1.2007473642790432</v>
      </c>
      <c r="BP182" s="4">
        <f>Tabela13[[#This Row],[V28]]/Tabela13[[#This Row],[V16]]</f>
        <v>1.0235108561276502</v>
      </c>
      <c r="BQ182" s="4">
        <f>Tabela13[[#This Row],[V1]]-Tabela13[[#This Row],[V2]]</f>
        <v>1.6284467713787085</v>
      </c>
      <c r="BR182" s="4">
        <f>Tabela13[[#This Row],[V1]]-Tabela13[[#This Row],[V3]]</f>
        <v>1.5</v>
      </c>
      <c r="BS182" s="4">
        <f>Tabela13[[#This Row],[V1]]-Tabela13[[#This Row],[V4]]</f>
        <v>0.12844677137870852</v>
      </c>
      <c r="BT182" s="4">
        <f>Tabela13[[#This Row],[V2]]-Tabela13[[#This Row],[V1]]</f>
        <v>-1.6284467713787085</v>
      </c>
      <c r="BU182" s="4">
        <f>Tabela13[[#This Row],[V2]]-Tabela13[[#This Row],[V3]]</f>
        <v>-0.12844677137870855</v>
      </c>
      <c r="BV182" s="4">
        <f>Tabela13[[#This Row],[V2]]-Tabela13[[#This Row],[V4]]</f>
        <v>-1.5</v>
      </c>
      <c r="BW182" s="4">
        <f>AVERAGE(Tabela13[[#This Row],[V41]],Tabela13[[#This Row],[V42]])</f>
        <v>1.5642233856893544</v>
      </c>
      <c r="BX182" s="4">
        <f>AVERAGE(Tabela13[[#This Row],[V41]],Tabela13[[#This Row],[V43]])</f>
        <v>0.87844677137870852</v>
      </c>
      <c r="BY182" s="4">
        <f>AVERAGE(Tabela13[[#This Row],[V41]],Tabela13[[#This Row],[V44]])</f>
        <v>0</v>
      </c>
      <c r="BZ182" s="4">
        <f>AVERAGE(Tabela13[[#This Row],[V41]],Tabela13[[#This Row],[V45]])</f>
        <v>0.75</v>
      </c>
      <c r="CA182" s="4">
        <f>AVERAGE(Tabela13[[#This Row],[V41]],Tabela13[[#This Row],[V46]])</f>
        <v>6.4223385689354262E-2</v>
      </c>
      <c r="CB182" s="4">
        <f>AVERAGE(Tabela13[[#This Row],[V42]],Tabela13[[#This Row],[V41]])</f>
        <v>1.5642233856893544</v>
      </c>
      <c r="CC182" s="4">
        <f>AVERAGE(Tabela13[[#This Row],[V42]],Tabela13[[#This Row],[V43]])</f>
        <v>0.81422338568935426</v>
      </c>
      <c r="CD182" s="4">
        <f>AVERAGE(Tabela13[[#This Row],[V42]],Tabela13[[#This Row],[V44]])</f>
        <v>-6.4223385689354262E-2</v>
      </c>
      <c r="CE182" s="4">
        <f>AVERAGE(Tabela13[[#This Row],[V42]],Tabela13[[#This Row],[V45]])</f>
        <v>0.68577661431064574</v>
      </c>
      <c r="CF182" s="4">
        <f>AVERAGE(Tabela13[[#This Row],[V42]],Tabela13[[#This Row],[V46]])</f>
        <v>0</v>
      </c>
      <c r="CG182" s="4">
        <f>AVERAGE(Tabela13[[#This Row],[V43]],Tabela13[[#This Row],[V41]])</f>
        <v>0.87844677137870852</v>
      </c>
      <c r="CH182" s="4">
        <f>AVERAGE(Tabela13[[#This Row],[V43]],Tabela13[[#This Row],[V42]])</f>
        <v>0.81422338568935426</v>
      </c>
      <c r="CI182" s="4">
        <f>AVERAGE(Tabela13[[#This Row],[V43]],Tabela13[[#This Row],[V44]])</f>
        <v>-0.75</v>
      </c>
      <c r="CJ182" s="4">
        <f>AVERAGE(Tabela13[[#This Row],[V43]],Tabela13[[#This Row],[V45]])</f>
        <v>0</v>
      </c>
      <c r="CK182" s="4">
        <f>AVERAGE(Tabela13[[#This Row],[V43]],Tabela13[[#This Row],[V46]])</f>
        <v>-0.68577661431064574</v>
      </c>
      <c r="CL182" s="4">
        <f>AVERAGE(Tabela13[[#This Row],[V44]],Tabela13[[#This Row],[V41]])</f>
        <v>0</v>
      </c>
      <c r="CM182" s="4">
        <f>AVERAGE(Tabela13[[#This Row],[V44]],Tabela13[[#This Row],[V42]])</f>
        <v>-6.4223385689354262E-2</v>
      </c>
      <c r="CN182" s="4">
        <f>AVERAGE(Tabela13[[#This Row],[V44]],Tabela13[[#This Row],[V43]])</f>
        <v>-0.75</v>
      </c>
      <c r="CO182" s="4">
        <f>AVERAGE(Tabela13[[#This Row],[V44]],Tabela13[[#This Row],[V45]])</f>
        <v>-0.87844677137870852</v>
      </c>
      <c r="CP182" s="4">
        <f>AVERAGE(Tabela13[[#This Row],[V44]],Tabela13[[#This Row],[V46]])</f>
        <v>-1.5642233856893544</v>
      </c>
      <c r="CQ182" s="4">
        <f>AVERAGE(Tabela13[[#This Row],[V45]],Tabela13[[#This Row],[V41]])</f>
        <v>0.75</v>
      </c>
      <c r="CR182" s="4">
        <f>AVERAGE(Tabela13[[#This Row],[V45]],Tabela13[[#This Row],[V42]])</f>
        <v>0.68577661431064574</v>
      </c>
      <c r="CS182" s="4">
        <f>AVERAGE(Tabela13[[#This Row],[V45]],Tabela13[[#This Row],[V43]])</f>
        <v>0</v>
      </c>
      <c r="CT182" s="4">
        <f>AVERAGE(Tabela13[[#This Row],[V45]],Tabela13[[#This Row],[V44]])</f>
        <v>-0.87844677137870852</v>
      </c>
      <c r="CU182" s="4">
        <f>AVERAGE(Tabela13[[#This Row],[V45]],Tabela13[[#This Row],[V46]])</f>
        <v>-0.81422338568935426</v>
      </c>
      <c r="CV182" s="4">
        <f>AVERAGE(Tabela13[[#This Row],[V46]],Tabela13[[#This Row],[V41]])</f>
        <v>6.4223385689354262E-2</v>
      </c>
      <c r="CW182" s="4">
        <f>AVERAGE(Tabela13[[#This Row],[V46]],Tabela13[[#This Row],[V42]])</f>
        <v>0</v>
      </c>
      <c r="CX182" s="4">
        <f>AVERAGE(Tabela13[[#This Row],[V46]],Tabela13[[#This Row],[V43]])</f>
        <v>-0.68577661431064574</v>
      </c>
      <c r="CY182" s="4">
        <f>AVERAGE(Tabela13[[#This Row],[V46]],Tabela13[[#This Row],[V44]])</f>
        <v>-1.5642233856893544</v>
      </c>
      <c r="CZ182" s="4">
        <f>AVERAGE(Tabela13[[#This Row],[V46]],Tabela13[[#This Row],[V45]])</f>
        <v>-0.81422338568935426</v>
      </c>
      <c r="DA182" s="3">
        <f>_xlfn.STDEV.S(Tabela13[[#This Row],[V41]],Tabela13[[#This Row],[V42]])</f>
        <v>9.0825583063402951E-2</v>
      </c>
      <c r="DB182" s="3">
        <f>_xlfn.STDEV.S(Tabela13[[#This Row],[V41]],Tabela13[[#This Row],[V43]])</f>
        <v>1.0606601717798212</v>
      </c>
      <c r="DC182" s="3">
        <f>_xlfn.STDEV.S(Tabela13[[#This Row],[V41]],Tabela13[[#This Row],[V44]])</f>
        <v>2.3029715096864485</v>
      </c>
      <c r="DD182" s="3">
        <f>_xlfn.STDEV.S(Tabela13[[#This Row],[V41]],Tabela13[[#This Row],[V45]])</f>
        <v>1.2423113379066273</v>
      </c>
      <c r="DE182" s="3">
        <f>_xlfn.STDEV.S(Tabela13[[#This Row],[V41]],Tabela13[[#This Row],[V46]])</f>
        <v>2.2121459266230459</v>
      </c>
      <c r="DF182" s="3">
        <f>_xlfn.STDEV.S(Tabela13[[#This Row],[V42]],Tabela13[[#This Row],[V41]])</f>
        <v>9.0825583063402951E-2</v>
      </c>
      <c r="DG182" s="3">
        <f>_xlfn.STDEV.S(Tabela13[[#This Row],[V42]],Tabela13[[#This Row],[V43]])</f>
        <v>0.96983458871641826</v>
      </c>
      <c r="DH182" s="3">
        <f>_xlfn.STDEV.S(Tabela13[[#This Row],[V42]],Tabela13[[#This Row],[V44]])</f>
        <v>2.2121459266230459</v>
      </c>
      <c r="DI182" s="3">
        <f>_xlfn.STDEV.S(Tabela13[[#This Row],[V42]],Tabela13[[#This Row],[V45]])</f>
        <v>1.1514857548432242</v>
      </c>
      <c r="DJ182" s="3">
        <f>_xlfn.STDEV.S(Tabela13[[#This Row],[V42]],Tabela13[[#This Row],[V46]])</f>
        <v>2.1213203435596424</v>
      </c>
      <c r="DK182" s="3">
        <f>_xlfn.STDEV.S(Tabela13[[#This Row],[V43]],Tabela13[[#This Row],[V41]])</f>
        <v>1.0606601717798212</v>
      </c>
      <c r="DL182" s="3">
        <f>_xlfn.STDEV.S(Tabela13[[#This Row],[V43]],Tabela13[[#This Row],[V42]])</f>
        <v>0.96983458871641826</v>
      </c>
      <c r="DM182" s="3">
        <f>_xlfn.STDEV.S(Tabela13[[#This Row],[V43]],Tabela13[[#This Row],[V44]])</f>
        <v>1.2423113379066273</v>
      </c>
      <c r="DN182" s="3">
        <f>_xlfn.STDEV.S(Tabela13[[#This Row],[V43]],Tabela13[[#This Row],[V45]])</f>
        <v>0.1816511661268059</v>
      </c>
      <c r="DO182" s="3">
        <f>_xlfn.STDEV.S(Tabela13[[#This Row],[V43]],Tabela13[[#This Row],[V46]])</f>
        <v>1.1514857548432242</v>
      </c>
      <c r="DP182" s="3">
        <f>_xlfn.STDEV.S(Tabela13[[#This Row],[V44]],Tabela13[[#This Row],[V41]])</f>
        <v>2.3029715096864485</v>
      </c>
      <c r="DQ182" s="3">
        <f>_xlfn.STDEV.S(Tabela13[[#This Row],[V44]],Tabela13[[#This Row],[V42]])</f>
        <v>2.2121459266230459</v>
      </c>
      <c r="DR182" s="3">
        <f>_xlfn.STDEV.S(Tabela13[[#This Row],[V44]],Tabela13[[#This Row],[V43]])</f>
        <v>1.2423113379066273</v>
      </c>
      <c r="DS182" s="3">
        <f>_xlfn.STDEV.S(Tabela13[[#This Row],[V44]],Tabela13[[#This Row],[V45]])</f>
        <v>1.0606601717798212</v>
      </c>
      <c r="DT182" s="3">
        <f>_xlfn.STDEV.S(Tabela13[[#This Row],[V44]],Tabela13[[#This Row],[V46]])</f>
        <v>9.0825583063402951E-2</v>
      </c>
      <c r="DU182" s="3">
        <f>_xlfn.STDEV.S(Tabela13[[#This Row],[V45]],Tabela13[[#This Row],[V41]])</f>
        <v>1.2423113379066273</v>
      </c>
      <c r="DV182" s="3">
        <f>_xlfn.STDEV.S(Tabela13[[#This Row],[V45]],Tabela13[[#This Row],[V42]])</f>
        <v>1.1514857548432242</v>
      </c>
      <c r="DW182" s="3">
        <f>_xlfn.STDEV.S(Tabela13[[#This Row],[V45]],Tabela13[[#This Row],[V43]])</f>
        <v>0.1816511661268059</v>
      </c>
      <c r="DX182" s="3">
        <f>_xlfn.STDEV.S(Tabela13[[#This Row],[V45]],Tabela13[[#This Row],[V44]])</f>
        <v>1.0606601717798212</v>
      </c>
      <c r="DY182" s="3">
        <f>_xlfn.STDEV.S(Tabela13[[#This Row],[V45]],Tabela13[[#This Row],[V46]])</f>
        <v>0.96983458871641826</v>
      </c>
      <c r="DZ182" s="3">
        <f>_xlfn.STDEV.S(Tabela13[[#This Row],[V46]],Tabela13[[#This Row],[V41]])</f>
        <v>2.2121459266230459</v>
      </c>
      <c r="EA182" s="3">
        <f>_xlfn.STDEV.S(Tabela13[[#This Row],[V46]],Tabela13[[#This Row],[V42]])</f>
        <v>2.1213203435596424</v>
      </c>
      <c r="EB182" s="3">
        <f>_xlfn.STDEV.S(Tabela13[[#This Row],[V46]],Tabela13[[#This Row],[V43]])</f>
        <v>1.1514857548432242</v>
      </c>
      <c r="EC182" s="3">
        <f>_xlfn.STDEV.S(Tabela13[[#This Row],[V46]],Tabela13[[#This Row],[V44]])</f>
        <v>9.0825583063402951E-2</v>
      </c>
      <c r="ED182" s="3">
        <f>_xlfn.STDEV.S(Tabela13[[#This Row],[V46]],Tabela13[[#This Row],[V45]])</f>
        <v>0.96983458871641826</v>
      </c>
      <c r="EE182" s="3">
        <f t="shared" si="164"/>
        <v>5.806433012978901E-2</v>
      </c>
      <c r="EF182" s="3">
        <f t="shared" si="165"/>
        <v>1.2074267973176469</v>
      </c>
      <c r="EG182" s="3" t="str">
        <f t="shared" si="166"/>
        <v/>
      </c>
      <c r="EH182" s="3">
        <f t="shared" si="167"/>
        <v>1.6564151172088364</v>
      </c>
      <c r="EI182" s="3">
        <f t="shared" si="168"/>
        <v>34.444554781386017</v>
      </c>
      <c r="EJ182" s="3">
        <f t="shared" si="169"/>
        <v>5.806433012978901E-2</v>
      </c>
      <c r="EK182" s="3">
        <f t="shared" si="170"/>
        <v>1.1911161061719167</v>
      </c>
      <c r="EL182" s="3">
        <f t="shared" si="171"/>
        <v>-34.444554781386017</v>
      </c>
      <c r="EM182" s="3">
        <f t="shared" si="172"/>
        <v>1.6790974361246149</v>
      </c>
      <c r="EN182" s="3" t="str">
        <f t="shared" si="173"/>
        <v/>
      </c>
      <c r="EO182" s="3">
        <f t="shared" si="174"/>
        <v>1.2074267973176469</v>
      </c>
      <c r="EP182" s="3">
        <f t="shared" si="175"/>
        <v>1.1911161061719167</v>
      </c>
      <c r="EQ182" s="3">
        <f t="shared" si="176"/>
        <v>-1.6564151172088364</v>
      </c>
      <c r="ER182" s="3" t="str">
        <f t="shared" si="177"/>
        <v/>
      </c>
      <c r="ES182" s="3" t="str">
        <f t="shared" si="178"/>
        <v/>
      </c>
      <c r="ET182" s="3" t="str">
        <f t="shared" si="179"/>
        <v/>
      </c>
      <c r="EU182" s="3" t="str">
        <f t="shared" si="180"/>
        <v/>
      </c>
      <c r="EV182" s="3">
        <f t="shared" si="181"/>
        <v>-1.6564151172088364</v>
      </c>
      <c r="EW182" s="3">
        <f t="shared" si="182"/>
        <v>-1.2074267973176469</v>
      </c>
      <c r="EX182" s="3">
        <f t="shared" si="183"/>
        <v>-5.806433012978901E-2</v>
      </c>
      <c r="EY182" s="3">
        <f t="shared" si="184"/>
        <v>1.6564151172088364</v>
      </c>
      <c r="EZ182" s="3">
        <f t="shared" si="185"/>
        <v>1.6790974361246149</v>
      </c>
      <c r="FA182" s="3" t="str">
        <f t="shared" si="186"/>
        <v/>
      </c>
      <c r="FB182" s="3">
        <f t="shared" si="187"/>
        <v>-1.2074267973176469</v>
      </c>
      <c r="FC182" s="3">
        <f t="shared" si="188"/>
        <v>-1.1911161061719167</v>
      </c>
      <c r="FD182" s="3">
        <f t="shared" si="189"/>
        <v>34.444554781386017</v>
      </c>
      <c r="FE182" s="3" t="str">
        <f t="shared" si="190"/>
        <v/>
      </c>
      <c r="FF182" s="3">
        <f t="shared" si="191"/>
        <v>-1.6790974361246149</v>
      </c>
      <c r="FG182" s="3">
        <f t="shared" si="192"/>
        <v>-5.806433012978901E-2</v>
      </c>
      <c r="FH182" s="3">
        <f t="shared" si="193"/>
        <v>-1.1911161061719167</v>
      </c>
      <c r="FI182" s="4">
        <f t="shared" si="194"/>
        <v>0.8</v>
      </c>
      <c r="FJ182" s="4">
        <f t="shared" si="195"/>
        <v>0</v>
      </c>
      <c r="FK182" s="4">
        <f t="shared" si="196"/>
        <v>1.7409009260389603</v>
      </c>
      <c r="FL182" s="4">
        <f t="shared" si="197"/>
        <v>1.0092778291275004</v>
      </c>
      <c r="FM182" s="4">
        <f>Tabela13[[#This Row],[V139]]-Tabela13[[#This Row],[V140]]</f>
        <v>0.73162309691145988</v>
      </c>
      <c r="FN182" s="4">
        <f>Tabela13[[#This Row],[V1]]-Tabela13[[#This Row],[V2]]/2</f>
        <v>1.6951134380453752</v>
      </c>
      <c r="FO182" s="4">
        <f>Tabela13[[#This Row],[V1]]-Tabela13[[#This Row],[V3]]/2</f>
        <v>1.6308900523560208</v>
      </c>
      <c r="FP182" s="4">
        <f>Tabela13[[#This Row],[V1]]-Tabela13[[#This Row],[V4]]/2</f>
        <v>0.94511343804537518</v>
      </c>
      <c r="FQ182" s="4">
        <f>Tabela13[[#This Row],[V2]]-Tabela13[[#This Row],[V1]]/2</f>
        <v>-0.74755671902268761</v>
      </c>
      <c r="FR182" s="4">
        <f>Tabela13[[#This Row],[V2]]-Tabela13[[#This Row],[V3]]/2</f>
        <v>2.4432809773123898E-3</v>
      </c>
      <c r="FS182" s="4">
        <f>Tabela13[[#This Row],[V2]]-Tabela13[[#This Row],[V4]]/2</f>
        <v>-0.68333333333333335</v>
      </c>
      <c r="FT182" s="4">
        <f t="shared" si="198"/>
        <v>1.0378133862638332</v>
      </c>
      <c r="FU182" s="4">
        <f t="shared" si="199"/>
        <v>1.02075496904244</v>
      </c>
      <c r="FV182" s="4">
        <f t="shared" si="200"/>
        <v>0.7571879828125605</v>
      </c>
      <c r="FW182" s="4">
        <f t="shared" si="201"/>
        <v>-0.64193557422569691</v>
      </c>
      <c r="FX182" s="4">
        <f t="shared" si="202"/>
        <v>2.4432761155085657E-3</v>
      </c>
      <c r="FY182" s="4">
        <f t="shared" si="203"/>
        <v>-0.59945248484173752</v>
      </c>
      <c r="FZ182" s="4">
        <f t="shared" si="204"/>
        <v>186.80640952748999</v>
      </c>
      <c r="GA182" s="4">
        <f t="shared" si="205"/>
        <v>183.73589442763921</v>
      </c>
      <c r="GB182" s="4">
        <f t="shared" si="206"/>
        <v>136.29383690626088</v>
      </c>
      <c r="GC182" s="4">
        <f t="shared" si="207"/>
        <v>-115.54840336062544</v>
      </c>
      <c r="GD182" s="4">
        <f t="shared" si="208"/>
        <v>0.43978970079154178</v>
      </c>
      <c r="GE182" s="4">
        <f t="shared" si="209"/>
        <v>-107.90144727151275</v>
      </c>
      <c r="GF182" s="4">
        <f>Tabela13[[#This Row],[V1]]-Tabela13[[#This Row],[V2]]/Tabela13[[#This Row],[V2]]</f>
        <v>0.76178010471204183</v>
      </c>
      <c r="GG182" s="4">
        <f>Tabela13[[#This Row],[V1]]-Tabela13[[#This Row],[V3]]/Tabela13[[#This Row],[V3]]</f>
        <v>0.76178010471204183</v>
      </c>
      <c r="GH182" s="4">
        <f>Tabela13[[#This Row],[V1]]-Tabela13[[#This Row],[V4]]/Tabela13[[#This Row],[V4]]</f>
        <v>0.76178010471204183</v>
      </c>
      <c r="GI182" s="4">
        <f>Tabela13[[#This Row],[V2]]-Tabela13[[#This Row],[V1]]/Tabela13[[#This Row],[V1]]</f>
        <v>-0.8666666666666667</v>
      </c>
      <c r="GJ182" s="4">
        <f>Tabela13[[#This Row],[V2]]-Tabela13[[#This Row],[V3]]/Tabela13[[#This Row],[V3]]</f>
        <v>-0.8666666666666667</v>
      </c>
      <c r="GK182" s="4">
        <f>Tabela13[[#This Row],[V2]]-Tabela13[[#This Row],[V4]]/Tabela13[[#This Row],[V4]]</f>
        <v>-0.8666666666666667</v>
      </c>
      <c r="GL182" s="4">
        <f t="shared" si="210"/>
        <v>0.86919475628837339</v>
      </c>
      <c r="GM182" s="4">
        <f t="shared" si="211"/>
        <v>0.94755671902268757</v>
      </c>
      <c r="GN182" s="4">
        <f t="shared" si="212"/>
        <v>0.91730103205311353</v>
      </c>
      <c r="GO182" s="3">
        <f t="shared" si="213"/>
        <v>1</v>
      </c>
      <c r="GP182" s="3">
        <v>100</v>
      </c>
      <c r="GQ182" s="3">
        <f t="shared" si="214"/>
        <v>0.90999999999999992</v>
      </c>
      <c r="GR182" s="3">
        <f t="shared" si="215"/>
        <v>90.999999999999986</v>
      </c>
      <c r="GS182" s="34">
        <f>COUNTIF($D$2:D181,Tabela13[[#This Row],[HomeTeam]])</f>
        <v>8</v>
      </c>
      <c r="GT182" s="34">
        <f>COUNTIF($E$2:E181,Tabela13[[#This Row],[AwayTeam]])</f>
        <v>9</v>
      </c>
      <c r="GU182" s="3">
        <f>IFERROR(AVERAGEIFS($AD$2:AD181,$D$2:D181,Tabela13[[#This Row],[HomeTeam]],$GS$2:GS181,"&gt;="&amp;Tabela13[[#This Row],[Contagem_H]]-5),"")</f>
        <v>1.128361840970999</v>
      </c>
      <c r="GV182" s="3">
        <f>IFERROR(AVERAGEIFS($G$2:G181,$E$2:E181,Tabela13[[#This Row],[AwayTeam]],$GT$2:GT181,"&gt;="&amp;Tabela13[[#This Row],[Contagem_A]]-5),"")</f>
        <v>1</v>
      </c>
      <c r="GW182" s="3">
        <f>IFERROR(AVERAGEIFS($GQ$2:GQ181,$D$2:D181,Tabela13[[#This Row],[HomeTeam]],$GS$2:GS181,"&gt;="&amp;Tabela13[[#This Row],[Contagem_H]]-5),"")</f>
        <v>0.22999999999999998</v>
      </c>
    </row>
    <row r="183" spans="1:205" x14ac:dyDescent="0.25">
      <c r="A183" t="s">
        <v>127</v>
      </c>
      <c r="B183" t="s">
        <v>199</v>
      </c>
      <c r="C183" t="s">
        <v>173</v>
      </c>
      <c r="D183" t="s">
        <v>135</v>
      </c>
      <c r="E183" t="s">
        <v>16</v>
      </c>
      <c r="F183" s="3">
        <v>2</v>
      </c>
      <c r="G183" s="3">
        <v>3</v>
      </c>
      <c r="H183" s="3" t="str">
        <f t="shared" si="216"/>
        <v>A</v>
      </c>
      <c r="I183" s="3">
        <v>2.38</v>
      </c>
      <c r="J183" s="3">
        <v>3.25</v>
      </c>
      <c r="K183" s="3">
        <v>3.1</v>
      </c>
      <c r="L183" s="3">
        <v>2.15</v>
      </c>
      <c r="M183" s="3">
        <v>1.67</v>
      </c>
      <c r="N183" s="3">
        <f t="shared" si="145"/>
        <v>5</v>
      </c>
      <c r="O183" s="3">
        <f t="shared" si="146"/>
        <v>0</v>
      </c>
      <c r="P183" s="3">
        <f t="shared" si="147"/>
        <v>3</v>
      </c>
      <c r="Q183" s="3">
        <f t="shared" si="148"/>
        <v>5.0441020080488785E-2</v>
      </c>
      <c r="R183" s="3">
        <f t="shared" si="149"/>
        <v>6.3918674279348331E-2</v>
      </c>
      <c r="S183" s="3">
        <f t="shared" si="150"/>
        <v>2.5000496277915634</v>
      </c>
      <c r="T183" s="3">
        <f t="shared" si="151"/>
        <v>3.4139333152615885</v>
      </c>
      <c r="U183" s="3">
        <f t="shared" si="152"/>
        <v>3.2563671622495152</v>
      </c>
      <c r="V183" s="3">
        <f t="shared" si="153"/>
        <v>2.2584481931730509</v>
      </c>
      <c r="W183" s="3">
        <f t="shared" si="154"/>
        <v>1.7542365035344163</v>
      </c>
      <c r="X183" s="4">
        <f t="shared" si="155"/>
        <v>0.42016806722689076</v>
      </c>
      <c r="Y183" s="4">
        <f t="shared" si="156"/>
        <v>0.30769230769230771</v>
      </c>
      <c r="Z183" s="4">
        <f t="shared" si="157"/>
        <v>0.32258064516129031</v>
      </c>
      <c r="AA183" s="4">
        <f t="shared" si="158"/>
        <v>0.46511627906976744</v>
      </c>
      <c r="AB183" s="4">
        <f t="shared" si="159"/>
        <v>0.5988023952095809</v>
      </c>
      <c r="AC183" s="4">
        <f t="shared" si="160"/>
        <v>1.2100840336134453</v>
      </c>
      <c r="AD183" s="4">
        <f t="shared" si="161"/>
        <v>1.6612903225806452</v>
      </c>
      <c r="AE183" s="4">
        <f t="shared" si="162"/>
        <v>1.7100840336134453</v>
      </c>
      <c r="AF183" s="4">
        <f t="shared" si="163"/>
        <v>1.1612903225806452</v>
      </c>
      <c r="AG183" s="4">
        <f>IFERROR(AVERAGE(Tabela13[[#This Row],[V1]],Tabela13[[#This Row],[V2]]),"")</f>
        <v>1.4356871780970453</v>
      </c>
      <c r="AH183" s="4">
        <f>IFERROR(AVERAGE(Tabela13[[#This Row],[V1]],Tabela13[[#This Row],[V3]]),"")</f>
        <v>1.4600840336134453</v>
      </c>
      <c r="AI183" s="4">
        <f>IFERROR(AVERAGE(Tabela13[[#This Row],[V1]],Tabela13[[#This Row],[V4]]),"")</f>
        <v>1.1856871780970453</v>
      </c>
      <c r="AJ183" s="4">
        <f>IFERROR(AVERAGE(Tabela13[[#This Row],[V2]],Tabela13[[#This Row],[V1]]),"")</f>
        <v>1.4356871780970453</v>
      </c>
      <c r="AK183" s="4">
        <f>IFERROR(AVERAGE(Tabela13[[#This Row],[V2]],Tabela13[[#This Row],[V3]]),"")</f>
        <v>1.6856871780970453</v>
      </c>
      <c r="AL183" s="4">
        <f>IFERROR(AVERAGE(Tabela13[[#This Row],[V2]],Tabela13[[#This Row],[V4]]),"")</f>
        <v>1.4112903225806452</v>
      </c>
      <c r="AM183" s="4">
        <f>IFERROR(AVERAGE(Tabela13[[#This Row],[V3]],Tabela13[[#This Row],[V1]]),"")</f>
        <v>1.4600840336134453</v>
      </c>
      <c r="AN183" s="4">
        <f>IFERROR(AVERAGE(Tabela13[[#This Row],[V3]],Tabela13[[#This Row],[V2]]),"")</f>
        <v>1.6856871780970453</v>
      </c>
      <c r="AO183" s="4">
        <f>IFERROR(AVERAGE(Tabela13[[#This Row],[V3]],Tabela13[[#This Row],[V4]]),"")</f>
        <v>1.4356871780970453</v>
      </c>
      <c r="AP183" s="4">
        <f>IFERROR(AVERAGE(Tabela13[[#This Row],[V4]],Tabela13[[#This Row],[V1]]),"")</f>
        <v>1.1856871780970453</v>
      </c>
      <c r="AQ183" s="4">
        <f>IFERROR(AVERAGE(Tabela13[[#This Row],[V4]],Tabela13[[#This Row],[V2]]),"")</f>
        <v>1.4112903225806452</v>
      </c>
      <c r="AR183" s="4">
        <f>IFERROR(AVERAGE(Tabela13[[#This Row],[V4]],Tabela13[[#This Row],[V3]]),"")</f>
        <v>1.4356871780970453</v>
      </c>
      <c r="AS183" s="4">
        <f>_xlfn.STDEV.S(Tabela13[[#This Row],[V1]:[V2]])</f>
        <v>0.31905102664272389</v>
      </c>
      <c r="AT183" s="4">
        <f>_xlfn.STDEV.S(Tabela13[[#This Row],[V1]],Tabela13[[#This Row],[V3]])</f>
        <v>0.35355339059327379</v>
      </c>
      <c r="AU183" s="4">
        <f>_xlfn.STDEV.S(Tabela13[[#This Row],[V1]],Tabela13[[#This Row],[V4]])</f>
        <v>3.4502363950549779E-2</v>
      </c>
      <c r="AV183" s="4">
        <f>_xlfn.STDEV.S(Tabela13[[#This Row],[V2]],Tabela13[[#This Row],[V1]])</f>
        <v>0.31905102664272389</v>
      </c>
      <c r="AW183" s="4">
        <f>_xlfn.STDEV.S(Tabela13[[#This Row],[V2]],Tabela13[[#This Row],[V3]])</f>
        <v>3.4502363950549779E-2</v>
      </c>
      <c r="AX183" s="4">
        <f>_xlfn.STDEV.S(Tabela13[[#This Row],[V42]],Tabela13[[#This Row],[V44]])</f>
        <v>0.67260441723599773</v>
      </c>
      <c r="AY183" s="4">
        <f>_xlfn.STDEV.S(Tabela13[[#This Row],[V3]],Tabela13[[#This Row],[V1]])</f>
        <v>0.35355339059327379</v>
      </c>
      <c r="AZ183" s="4">
        <f>_xlfn.STDEV.S(Tabela13[[#This Row],[V3]],Tabela13[[#This Row],[V2]])</f>
        <v>3.4502363950549779E-2</v>
      </c>
      <c r="BA183" s="4">
        <f>_xlfn.STDEV.S(Tabela13[[#This Row],[V3]],Tabela13[[#This Row],[V4]])</f>
        <v>0.38805575454382402</v>
      </c>
      <c r="BB183" s="4">
        <f>_xlfn.STDEV.S(Tabela13[[#This Row],[V4]],Tabela13[[#This Row],[V1]])</f>
        <v>3.4502363950549779E-2</v>
      </c>
      <c r="BC183" s="4">
        <f>_xlfn.STDEV.S(Tabela13[[#This Row],[V4]],Tabela13[[#This Row],[V2]])</f>
        <v>0.35355339059327312</v>
      </c>
      <c r="BD183" s="4">
        <f>_xlfn.STDEV.S(Tabela13[[#This Row],[V4]],Tabela13[[#This Row],[V3]])</f>
        <v>0.38805575454382402</v>
      </c>
      <c r="BE183" s="4">
        <f>Tabela13[[#This Row],[V17]]/Tabela13[[#This Row],[V5]]</f>
        <v>0.22222879155723549</v>
      </c>
      <c r="BF183" s="4">
        <f>Tabela13[[#This Row],[V18]]/Tabela13[[#This Row],[V6]]</f>
        <v>0.24214591931280335</v>
      </c>
      <c r="BG183" s="4">
        <f>Tabela13[[#This Row],[V19]]/Tabela13[[#This Row],[V7]]</f>
        <v>2.9099044493273465E-2</v>
      </c>
      <c r="BH183" s="4">
        <f>Tabela13[[#This Row],[V20]]/Tabela13[[#This Row],[V8]]</f>
        <v>0.22222879155723549</v>
      </c>
      <c r="BI183" s="4">
        <f>Tabela13[[#This Row],[V21]]/Tabela13[[#This Row],[V9]]</f>
        <v>2.046783317738653E-2</v>
      </c>
      <c r="BJ183" s="4">
        <f>Tabela13[[#This Row],[V22]]/Tabela13[[#This Row],[V10]]</f>
        <v>0.47658827278436405</v>
      </c>
      <c r="BK183" s="4">
        <f>Tabela13[[#This Row],[V23]]/Tabela13[[#This Row],[V11]]</f>
        <v>0.24214591931280335</v>
      </c>
      <c r="BL183" s="4">
        <f>Tabela13[[#This Row],[V24]]/Tabela13[[#This Row],[V12]]</f>
        <v>2.046783317738653E-2</v>
      </c>
      <c r="BM183" s="4">
        <f>Tabela13[[#This Row],[V25]]/Tabela13[[#This Row],[V13]]</f>
        <v>0.27029269360626229</v>
      </c>
      <c r="BN183" s="4">
        <f>Tabela13[[#This Row],[V26]]/Tabela13[[#This Row],[V14]]</f>
        <v>2.9099044493273465E-2</v>
      </c>
      <c r="BO183" s="4">
        <f>Tabela13[[#This Row],[V27]]/Tabela13[[#This Row],[V15]]</f>
        <v>0.25051783104894781</v>
      </c>
      <c r="BP183" s="4">
        <f>Tabela13[[#This Row],[V28]]/Tabela13[[#This Row],[V16]]</f>
        <v>0.27029269360626229</v>
      </c>
      <c r="BQ183" s="4">
        <f>Tabela13[[#This Row],[V1]]-Tabela13[[#This Row],[V2]]</f>
        <v>-0.45120628896719994</v>
      </c>
      <c r="BR183" s="4">
        <f>Tabela13[[#This Row],[V1]]-Tabela13[[#This Row],[V3]]</f>
        <v>-0.5</v>
      </c>
      <c r="BS183" s="4">
        <f>Tabela13[[#This Row],[V1]]-Tabela13[[#This Row],[V4]]</f>
        <v>4.8793711032800058E-2</v>
      </c>
      <c r="BT183" s="4">
        <f>Tabela13[[#This Row],[V2]]-Tabela13[[#This Row],[V1]]</f>
        <v>0.45120628896719994</v>
      </c>
      <c r="BU183" s="4">
        <f>Tabela13[[#This Row],[V2]]-Tabela13[[#This Row],[V3]]</f>
        <v>-4.8793711032800058E-2</v>
      </c>
      <c r="BV183" s="4">
        <f>Tabela13[[#This Row],[V2]]-Tabela13[[#This Row],[V4]]</f>
        <v>0.5</v>
      </c>
      <c r="BW183" s="4">
        <f>AVERAGE(Tabela13[[#This Row],[V41]],Tabela13[[#This Row],[V42]])</f>
        <v>-0.47560314448359997</v>
      </c>
      <c r="BX183" s="4">
        <f>AVERAGE(Tabela13[[#This Row],[V41]],Tabela13[[#This Row],[V43]])</f>
        <v>-0.20120628896719994</v>
      </c>
      <c r="BY183" s="4">
        <f>AVERAGE(Tabela13[[#This Row],[V41]],Tabela13[[#This Row],[V44]])</f>
        <v>0</v>
      </c>
      <c r="BZ183" s="4">
        <f>AVERAGE(Tabela13[[#This Row],[V41]],Tabela13[[#This Row],[V45]])</f>
        <v>-0.25</v>
      </c>
      <c r="CA183" s="4">
        <f>AVERAGE(Tabela13[[#This Row],[V41]],Tabela13[[#This Row],[V46]])</f>
        <v>2.4396855516400029E-2</v>
      </c>
      <c r="CB183" s="4">
        <f>AVERAGE(Tabela13[[#This Row],[V42]],Tabela13[[#This Row],[V41]])</f>
        <v>-0.47560314448359997</v>
      </c>
      <c r="CC183" s="4">
        <f>AVERAGE(Tabela13[[#This Row],[V42]],Tabela13[[#This Row],[V43]])</f>
        <v>-0.22560314448359997</v>
      </c>
      <c r="CD183" s="4">
        <f>AVERAGE(Tabela13[[#This Row],[V42]],Tabela13[[#This Row],[V44]])</f>
        <v>-2.4396855516400029E-2</v>
      </c>
      <c r="CE183" s="4">
        <f>AVERAGE(Tabela13[[#This Row],[V42]],Tabela13[[#This Row],[V45]])</f>
        <v>-0.27439685551640003</v>
      </c>
      <c r="CF183" s="4">
        <f>AVERAGE(Tabela13[[#This Row],[V42]],Tabela13[[#This Row],[V46]])</f>
        <v>0</v>
      </c>
      <c r="CG183" s="4">
        <f>AVERAGE(Tabela13[[#This Row],[V43]],Tabela13[[#This Row],[V41]])</f>
        <v>-0.20120628896719994</v>
      </c>
      <c r="CH183" s="4">
        <f>AVERAGE(Tabela13[[#This Row],[V43]],Tabela13[[#This Row],[V42]])</f>
        <v>-0.22560314448359997</v>
      </c>
      <c r="CI183" s="4">
        <f>AVERAGE(Tabela13[[#This Row],[V43]],Tabela13[[#This Row],[V44]])</f>
        <v>0.25</v>
      </c>
      <c r="CJ183" s="4">
        <f>AVERAGE(Tabela13[[#This Row],[V43]],Tabela13[[#This Row],[V45]])</f>
        <v>0</v>
      </c>
      <c r="CK183" s="4">
        <f>AVERAGE(Tabela13[[#This Row],[V43]],Tabela13[[#This Row],[V46]])</f>
        <v>0.27439685551640003</v>
      </c>
      <c r="CL183" s="4">
        <f>AVERAGE(Tabela13[[#This Row],[V44]],Tabela13[[#This Row],[V41]])</f>
        <v>0</v>
      </c>
      <c r="CM183" s="4">
        <f>AVERAGE(Tabela13[[#This Row],[V44]],Tabela13[[#This Row],[V42]])</f>
        <v>-2.4396855516400029E-2</v>
      </c>
      <c r="CN183" s="4">
        <f>AVERAGE(Tabela13[[#This Row],[V44]],Tabela13[[#This Row],[V43]])</f>
        <v>0.25</v>
      </c>
      <c r="CO183" s="4">
        <f>AVERAGE(Tabela13[[#This Row],[V44]],Tabela13[[#This Row],[V45]])</f>
        <v>0.20120628896719994</v>
      </c>
      <c r="CP183" s="4">
        <f>AVERAGE(Tabela13[[#This Row],[V44]],Tabela13[[#This Row],[V46]])</f>
        <v>0.47560314448359997</v>
      </c>
      <c r="CQ183" s="4">
        <f>AVERAGE(Tabela13[[#This Row],[V45]],Tabela13[[#This Row],[V41]])</f>
        <v>-0.25</v>
      </c>
      <c r="CR183" s="4">
        <f>AVERAGE(Tabela13[[#This Row],[V45]],Tabela13[[#This Row],[V42]])</f>
        <v>-0.27439685551640003</v>
      </c>
      <c r="CS183" s="4">
        <f>AVERAGE(Tabela13[[#This Row],[V45]],Tabela13[[#This Row],[V43]])</f>
        <v>0</v>
      </c>
      <c r="CT183" s="4">
        <f>AVERAGE(Tabela13[[#This Row],[V45]],Tabela13[[#This Row],[V44]])</f>
        <v>0.20120628896719994</v>
      </c>
      <c r="CU183" s="4">
        <f>AVERAGE(Tabela13[[#This Row],[V45]],Tabela13[[#This Row],[V46]])</f>
        <v>0.22560314448359997</v>
      </c>
      <c r="CV183" s="4">
        <f>AVERAGE(Tabela13[[#This Row],[V46]],Tabela13[[#This Row],[V41]])</f>
        <v>2.4396855516400029E-2</v>
      </c>
      <c r="CW183" s="4">
        <f>AVERAGE(Tabela13[[#This Row],[V46]],Tabela13[[#This Row],[V42]])</f>
        <v>0</v>
      </c>
      <c r="CX183" s="4">
        <f>AVERAGE(Tabela13[[#This Row],[V46]],Tabela13[[#This Row],[V43]])</f>
        <v>0.27439685551640003</v>
      </c>
      <c r="CY183" s="4">
        <f>AVERAGE(Tabela13[[#This Row],[V46]],Tabela13[[#This Row],[V44]])</f>
        <v>0.47560314448359997</v>
      </c>
      <c r="CZ183" s="4">
        <f>AVERAGE(Tabela13[[#This Row],[V46]],Tabela13[[#This Row],[V45]])</f>
        <v>0.22560314448359997</v>
      </c>
      <c r="DA183" s="3">
        <f>_xlfn.STDEV.S(Tabela13[[#This Row],[V41]],Tabela13[[#This Row],[V42]])</f>
        <v>3.4502363950549779E-2</v>
      </c>
      <c r="DB183" s="3">
        <f>_xlfn.STDEV.S(Tabela13[[#This Row],[V41]],Tabela13[[#This Row],[V43]])</f>
        <v>0.35355339059327373</v>
      </c>
      <c r="DC183" s="3">
        <f>_xlfn.STDEV.S(Tabela13[[#This Row],[V41]],Tabela13[[#This Row],[V44]])</f>
        <v>0.638102053285448</v>
      </c>
      <c r="DD183" s="3">
        <f>_xlfn.STDEV.S(Tabela13[[#This Row],[V41]],Tabela13[[#This Row],[V45]])</f>
        <v>0.28454866269217416</v>
      </c>
      <c r="DE183" s="3">
        <f>_xlfn.STDEV.S(Tabela13[[#This Row],[V41]],Tabela13[[#This Row],[V46]])</f>
        <v>0.67260441723599773</v>
      </c>
      <c r="DF183" s="3">
        <f>_xlfn.STDEV.S(Tabela13[[#This Row],[V42]],Tabela13[[#This Row],[V41]])</f>
        <v>3.4502363950549779E-2</v>
      </c>
      <c r="DG183" s="3">
        <f>_xlfn.STDEV.S(Tabela13[[#This Row],[V42]],Tabela13[[#This Row],[V43]])</f>
        <v>0.38805575454382352</v>
      </c>
      <c r="DH183" s="3">
        <f>_xlfn.STDEV.S(Tabela13[[#This Row],[V42]],Tabela13[[#This Row],[V44]])</f>
        <v>0.67260441723599773</v>
      </c>
      <c r="DI183" s="3">
        <f>_xlfn.STDEV.S(Tabela13[[#This Row],[V42]],Tabela13[[#This Row],[V45]])</f>
        <v>0.319051026642724</v>
      </c>
      <c r="DJ183" s="3">
        <f>_xlfn.STDEV.S(Tabela13[[#This Row],[V42]],Tabela13[[#This Row],[V46]])</f>
        <v>0.70710678118654757</v>
      </c>
      <c r="DK183" s="3">
        <f>_xlfn.STDEV.S(Tabela13[[#This Row],[V43]],Tabela13[[#This Row],[V41]])</f>
        <v>0.35355339059327373</v>
      </c>
      <c r="DL183" s="3">
        <f>_xlfn.STDEV.S(Tabela13[[#This Row],[V43]],Tabela13[[#This Row],[V42]])</f>
        <v>0.38805575454382352</v>
      </c>
      <c r="DM183" s="3">
        <f>_xlfn.STDEV.S(Tabela13[[#This Row],[V43]],Tabela13[[#This Row],[V44]])</f>
        <v>0.28454866269217416</v>
      </c>
      <c r="DN183" s="3">
        <f>_xlfn.STDEV.S(Tabela13[[#This Row],[V43]],Tabela13[[#This Row],[V45]])</f>
        <v>6.9004727901099558E-2</v>
      </c>
      <c r="DO183" s="3">
        <f>_xlfn.STDEV.S(Tabela13[[#This Row],[V43]],Tabela13[[#This Row],[V46]])</f>
        <v>0.319051026642724</v>
      </c>
      <c r="DP183" s="3">
        <f>_xlfn.STDEV.S(Tabela13[[#This Row],[V44]],Tabela13[[#This Row],[V41]])</f>
        <v>0.638102053285448</v>
      </c>
      <c r="DQ183" s="3">
        <f>_xlfn.STDEV.S(Tabela13[[#This Row],[V44]],Tabela13[[#This Row],[V42]])</f>
        <v>0.67260441723599773</v>
      </c>
      <c r="DR183" s="3">
        <f>_xlfn.STDEV.S(Tabela13[[#This Row],[V44]],Tabela13[[#This Row],[V43]])</f>
        <v>0.28454866269217416</v>
      </c>
      <c r="DS183" s="3">
        <f>_xlfn.STDEV.S(Tabela13[[#This Row],[V44]],Tabela13[[#This Row],[V45]])</f>
        <v>0.35355339059327373</v>
      </c>
      <c r="DT183" s="3">
        <f>_xlfn.STDEV.S(Tabela13[[#This Row],[V44]],Tabela13[[#This Row],[V46]])</f>
        <v>3.4502363950549779E-2</v>
      </c>
      <c r="DU183" s="3">
        <f>_xlfn.STDEV.S(Tabela13[[#This Row],[V45]],Tabela13[[#This Row],[V41]])</f>
        <v>0.28454866269217416</v>
      </c>
      <c r="DV183" s="3">
        <f>_xlfn.STDEV.S(Tabela13[[#This Row],[V45]],Tabela13[[#This Row],[V42]])</f>
        <v>0.319051026642724</v>
      </c>
      <c r="DW183" s="3">
        <f>_xlfn.STDEV.S(Tabela13[[#This Row],[V45]],Tabela13[[#This Row],[V43]])</f>
        <v>6.9004727901099558E-2</v>
      </c>
      <c r="DX183" s="3">
        <f>_xlfn.STDEV.S(Tabela13[[#This Row],[V45]],Tabela13[[#This Row],[V44]])</f>
        <v>0.35355339059327373</v>
      </c>
      <c r="DY183" s="3">
        <f>_xlfn.STDEV.S(Tabela13[[#This Row],[V45]],Tabela13[[#This Row],[V46]])</f>
        <v>0.38805575454382352</v>
      </c>
      <c r="DZ183" s="3">
        <f>_xlfn.STDEV.S(Tabela13[[#This Row],[V46]],Tabela13[[#This Row],[V41]])</f>
        <v>0.67260441723599773</v>
      </c>
      <c r="EA183" s="3">
        <f>_xlfn.STDEV.S(Tabela13[[#This Row],[V46]],Tabela13[[#This Row],[V42]])</f>
        <v>0.70710678118654757</v>
      </c>
      <c r="EB183" s="3">
        <f>_xlfn.STDEV.S(Tabela13[[#This Row],[V46]],Tabela13[[#This Row],[V43]])</f>
        <v>0.319051026642724</v>
      </c>
      <c r="EC183" s="3">
        <f>_xlfn.STDEV.S(Tabela13[[#This Row],[V46]],Tabela13[[#This Row],[V44]])</f>
        <v>3.4502363950549779E-2</v>
      </c>
      <c r="ED183" s="3">
        <f>_xlfn.STDEV.S(Tabela13[[#This Row],[V46]],Tabela13[[#This Row],[V45]])</f>
        <v>0.38805575454382352</v>
      </c>
      <c r="EE183" s="3">
        <f t="shared" si="164"/>
        <v>-7.2544440361116055E-2</v>
      </c>
      <c r="EF183" s="3">
        <f t="shared" si="165"/>
        <v>-1.7571686869634029</v>
      </c>
      <c r="EG183" s="3" t="str">
        <f t="shared" si="166"/>
        <v/>
      </c>
      <c r="EH183" s="3">
        <f t="shared" si="167"/>
        <v>-1.1381946507686966</v>
      </c>
      <c r="EI183" s="3">
        <f t="shared" si="168"/>
        <v>27.569307724262263</v>
      </c>
      <c r="EJ183" s="3">
        <f t="shared" si="169"/>
        <v>-7.2544440361116055E-2</v>
      </c>
      <c r="EK183" s="3">
        <f t="shared" si="170"/>
        <v>-1.7200813199305069</v>
      </c>
      <c r="EL183" s="3">
        <f t="shared" si="171"/>
        <v>-27.569307724262263</v>
      </c>
      <c r="EM183" s="3">
        <f t="shared" si="172"/>
        <v>-1.1627357246579493</v>
      </c>
      <c r="EN183" s="3" t="str">
        <f t="shared" si="173"/>
        <v/>
      </c>
      <c r="EO183" s="3">
        <f t="shared" si="174"/>
        <v>-1.7571686869634029</v>
      </c>
      <c r="EP183" s="3">
        <f t="shared" si="175"/>
        <v>-1.7200813199305069</v>
      </c>
      <c r="EQ183" s="3">
        <f t="shared" si="176"/>
        <v>1.1381946507686966</v>
      </c>
      <c r="ER183" s="3" t="str">
        <f t="shared" si="177"/>
        <v/>
      </c>
      <c r="ES183" s="3" t="str">
        <f t="shared" si="178"/>
        <v/>
      </c>
      <c r="ET183" s="3" t="str">
        <f t="shared" si="179"/>
        <v/>
      </c>
      <c r="EU183" s="3" t="str">
        <f t="shared" si="180"/>
        <v/>
      </c>
      <c r="EV183" s="3">
        <f t="shared" si="181"/>
        <v>1.1381946507686966</v>
      </c>
      <c r="EW183" s="3">
        <f t="shared" si="182"/>
        <v>1.7571686869634029</v>
      </c>
      <c r="EX183" s="3">
        <f t="shared" si="183"/>
        <v>7.2544440361116055E-2</v>
      </c>
      <c r="EY183" s="3">
        <f t="shared" si="184"/>
        <v>-1.1381946507686966</v>
      </c>
      <c r="EZ183" s="3">
        <f t="shared" si="185"/>
        <v>-1.1627357246579493</v>
      </c>
      <c r="FA183" s="3" t="str">
        <f t="shared" si="186"/>
        <v/>
      </c>
      <c r="FB183" s="3">
        <f t="shared" si="187"/>
        <v>1.7571686869634029</v>
      </c>
      <c r="FC183" s="3">
        <f t="shared" si="188"/>
        <v>1.7200813199305069</v>
      </c>
      <c r="FD183" s="3">
        <f t="shared" si="189"/>
        <v>27.569307724262263</v>
      </c>
      <c r="FE183" s="3" t="str">
        <f t="shared" si="190"/>
        <v/>
      </c>
      <c r="FF183" s="3">
        <f t="shared" si="191"/>
        <v>1.1627357246579493</v>
      </c>
      <c r="FG183" s="3">
        <f t="shared" si="192"/>
        <v>7.2544440361116055E-2</v>
      </c>
      <c r="FH183" s="3">
        <f t="shared" si="193"/>
        <v>1.7200813199305069</v>
      </c>
      <c r="FI183" s="4">
        <f t="shared" si="194"/>
        <v>0.64516129032258063</v>
      </c>
      <c r="FJ183" s="4">
        <f t="shared" si="195"/>
        <v>1.2605042016806722</v>
      </c>
      <c r="FK183" s="4">
        <f t="shared" si="196"/>
        <v>1.492893441321264</v>
      </c>
      <c r="FL183" s="4">
        <f t="shared" si="197"/>
        <v>1.2141892964903922</v>
      </c>
      <c r="FM183" s="4">
        <f>Tabela13[[#This Row],[V139]]-Tabela13[[#This Row],[V140]]</f>
        <v>0.2787041448308718</v>
      </c>
      <c r="FN183" s="4">
        <f>Tabela13[[#This Row],[V1]]-Tabela13[[#This Row],[V2]]/2</f>
        <v>0.37943887232312268</v>
      </c>
      <c r="FO183" s="4">
        <f>Tabela13[[#This Row],[V1]]-Tabela13[[#This Row],[V3]]/2</f>
        <v>0.35504201680672265</v>
      </c>
      <c r="FP183" s="4">
        <f>Tabela13[[#This Row],[V1]]-Tabela13[[#This Row],[V4]]/2</f>
        <v>0.62943887232312268</v>
      </c>
      <c r="FQ183" s="4">
        <f>Tabela13[[#This Row],[V2]]-Tabela13[[#This Row],[V1]]/2</f>
        <v>1.0562483057739227</v>
      </c>
      <c r="FR183" s="4">
        <f>Tabela13[[#This Row],[V2]]-Tabela13[[#This Row],[V3]]/2</f>
        <v>0.80624830577392259</v>
      </c>
      <c r="FS183" s="4">
        <f>Tabela13[[#This Row],[V2]]-Tabela13[[#This Row],[V4]]/2</f>
        <v>1.0806451612903225</v>
      </c>
      <c r="FT183" s="4">
        <f t="shared" si="198"/>
        <v>0.36265659383066318</v>
      </c>
      <c r="FU183" s="4">
        <f t="shared" si="199"/>
        <v>0.34115951322956622</v>
      </c>
      <c r="FV183" s="4">
        <f t="shared" si="200"/>
        <v>0.56178494728897865</v>
      </c>
      <c r="FW183" s="4">
        <f t="shared" si="201"/>
        <v>0.81274616507930952</v>
      </c>
      <c r="FX183" s="4">
        <f t="shared" si="202"/>
        <v>0.67853928925886042</v>
      </c>
      <c r="FY183" s="4">
        <f t="shared" si="203"/>
        <v>0.82413846106092759</v>
      </c>
      <c r="FZ183" s="4">
        <f t="shared" si="204"/>
        <v>65.278186889519375</v>
      </c>
      <c r="GA183" s="4">
        <f t="shared" si="205"/>
        <v>61.408712381321919</v>
      </c>
      <c r="GB183" s="4">
        <f t="shared" si="206"/>
        <v>101.12129051201616</v>
      </c>
      <c r="GC183" s="4">
        <f t="shared" si="207"/>
        <v>146.29430971427573</v>
      </c>
      <c r="GD183" s="4">
        <f t="shared" si="208"/>
        <v>122.13707206659488</v>
      </c>
      <c r="GE183" s="4">
        <f t="shared" si="209"/>
        <v>148.34492299096698</v>
      </c>
      <c r="GF183" s="4">
        <f>Tabela13[[#This Row],[V1]]-Tabela13[[#This Row],[V2]]/Tabela13[[#This Row],[V2]]</f>
        <v>0.2100840336134453</v>
      </c>
      <c r="GG183" s="4">
        <f>Tabela13[[#This Row],[V1]]-Tabela13[[#This Row],[V3]]/Tabela13[[#This Row],[V3]]</f>
        <v>0.2100840336134453</v>
      </c>
      <c r="GH183" s="4">
        <f>Tabela13[[#This Row],[V1]]-Tabela13[[#This Row],[V4]]/Tabela13[[#This Row],[V4]]</f>
        <v>0.2100840336134453</v>
      </c>
      <c r="GI183" s="4">
        <f>Tabela13[[#This Row],[V2]]-Tabela13[[#This Row],[V1]]/Tabela13[[#This Row],[V1]]</f>
        <v>0.66129032258064524</v>
      </c>
      <c r="GJ183" s="4">
        <f>Tabela13[[#This Row],[V2]]-Tabela13[[#This Row],[V3]]/Tabela13[[#This Row],[V3]]</f>
        <v>0.66129032258064524</v>
      </c>
      <c r="GK183" s="4">
        <f>Tabela13[[#This Row],[V2]]-Tabela13[[#This Row],[V4]]/Tabela13[[#This Row],[V4]]</f>
        <v>0.66129032258064524</v>
      </c>
      <c r="GL183" s="4">
        <f t="shared" si="210"/>
        <v>0.29004644814026637</v>
      </c>
      <c r="GM183" s="4">
        <f t="shared" si="211"/>
        <v>1.4356871780970453</v>
      </c>
      <c r="GN183" s="4">
        <f t="shared" si="212"/>
        <v>0.20202621613206376</v>
      </c>
      <c r="GO183" s="3">
        <f t="shared" si="213"/>
        <v>0</v>
      </c>
      <c r="GP183" s="3">
        <v>100</v>
      </c>
      <c r="GQ183" s="3">
        <f t="shared" si="214"/>
        <v>-1</v>
      </c>
      <c r="GR183" s="3">
        <f t="shared" si="215"/>
        <v>-100</v>
      </c>
      <c r="GS183" s="34">
        <f>COUNTIF($D$2:D182,Tabela13[[#This Row],[HomeTeam]])</f>
        <v>9</v>
      </c>
      <c r="GT183" s="34">
        <f>COUNTIF($E$2:E182,Tabela13[[#This Row],[AwayTeam]])</f>
        <v>8</v>
      </c>
      <c r="GU183" s="3">
        <f>IFERROR(AVERAGEIFS($AD$2:AD182,$D$2:D182,Tabela13[[#This Row],[HomeTeam]],$GS$2:GS182,"&gt;="&amp;Tabela13[[#This Row],[Contagem_H]]-5),"")</f>
        <v>1.1166443246456936</v>
      </c>
      <c r="GV183" s="3">
        <f>IFERROR(AVERAGEIFS($G$2:G182,$E$2:E182,Tabela13[[#This Row],[AwayTeam]],$GT$2:GT182,"&gt;="&amp;Tabela13[[#This Row],[Contagem_A]]-5),"")</f>
        <v>1.2</v>
      </c>
      <c r="GW183" s="3">
        <f>IFERROR(AVERAGEIFS($GQ$2:GQ182,$D$2:D182,Tabela13[[#This Row],[HomeTeam]],$GS$2:GS182,"&gt;="&amp;Tabela13[[#This Row],[Contagem_H]]-5),"")</f>
        <v>0.74</v>
      </c>
    </row>
    <row r="184" spans="1:205" x14ac:dyDescent="0.25">
      <c r="A184" t="s">
        <v>127</v>
      </c>
      <c r="B184" t="s">
        <v>199</v>
      </c>
      <c r="C184" t="s">
        <v>174</v>
      </c>
      <c r="D184" t="s">
        <v>11</v>
      </c>
      <c r="E184" t="s">
        <v>25</v>
      </c>
      <c r="F184" s="3">
        <v>0</v>
      </c>
      <c r="G184" s="3">
        <v>2</v>
      </c>
      <c r="H184" s="3" t="str">
        <f t="shared" si="216"/>
        <v>A</v>
      </c>
      <c r="I184" s="3">
        <v>8</v>
      </c>
      <c r="J184" s="3">
        <v>5.25</v>
      </c>
      <c r="K184" s="3">
        <v>1.36</v>
      </c>
      <c r="L184" s="3">
        <v>1.44</v>
      </c>
      <c r="M184" s="3">
        <v>2.7</v>
      </c>
      <c r="N184" s="3">
        <f t="shared" si="145"/>
        <v>2</v>
      </c>
      <c r="O184" s="3">
        <f t="shared" si="146"/>
        <v>0</v>
      </c>
      <c r="P184" s="3">
        <f t="shared" si="147"/>
        <v>3</v>
      </c>
      <c r="Q184" s="3">
        <f t="shared" si="148"/>
        <v>5.0770308123249119E-2</v>
      </c>
      <c r="R184" s="3">
        <f t="shared" si="149"/>
        <v>6.481481481481477E-2</v>
      </c>
      <c r="S184" s="3">
        <f t="shared" si="150"/>
        <v>8.406162464985993</v>
      </c>
      <c r="T184" s="3">
        <f t="shared" si="151"/>
        <v>5.516544117647058</v>
      </c>
      <c r="U184" s="3">
        <f t="shared" si="152"/>
        <v>1.4290476190476189</v>
      </c>
      <c r="V184" s="3">
        <f t="shared" si="153"/>
        <v>1.5131092436974787</v>
      </c>
      <c r="W184" s="3">
        <f t="shared" si="154"/>
        <v>2.837079831932773</v>
      </c>
      <c r="X184" s="4">
        <f t="shared" si="155"/>
        <v>0.125</v>
      </c>
      <c r="Y184" s="4">
        <f t="shared" si="156"/>
        <v>0.19047619047619047</v>
      </c>
      <c r="Z184" s="4">
        <f t="shared" si="157"/>
        <v>0.73529411764705876</v>
      </c>
      <c r="AA184" s="4">
        <f t="shared" si="158"/>
        <v>0.69444444444444442</v>
      </c>
      <c r="AB184" s="4">
        <f t="shared" si="159"/>
        <v>0.37037037037037035</v>
      </c>
      <c r="AC184" s="4">
        <f t="shared" si="160"/>
        <v>6.25E-2</v>
      </c>
      <c r="AD184" s="4">
        <f t="shared" si="161"/>
        <v>1.3676470588235294</v>
      </c>
      <c r="AE184" s="4">
        <f t="shared" si="162"/>
        <v>1.0625</v>
      </c>
      <c r="AF184" s="4">
        <f t="shared" si="163"/>
        <v>0.36764705882352938</v>
      </c>
      <c r="AG184" s="4">
        <f>IFERROR(AVERAGE(Tabela13[[#This Row],[V1]],Tabela13[[#This Row],[V2]]),"")</f>
        <v>0.71507352941176472</v>
      </c>
      <c r="AH184" s="4">
        <f>IFERROR(AVERAGE(Tabela13[[#This Row],[V1]],Tabela13[[#This Row],[V3]]),"")</f>
        <v>0.5625</v>
      </c>
      <c r="AI184" s="4">
        <f>IFERROR(AVERAGE(Tabela13[[#This Row],[V1]],Tabela13[[#This Row],[V4]]),"")</f>
        <v>0.21507352941176469</v>
      </c>
      <c r="AJ184" s="4">
        <f>IFERROR(AVERAGE(Tabela13[[#This Row],[V2]],Tabela13[[#This Row],[V1]]),"")</f>
        <v>0.71507352941176472</v>
      </c>
      <c r="AK184" s="4">
        <f>IFERROR(AVERAGE(Tabela13[[#This Row],[V2]],Tabela13[[#This Row],[V3]]),"")</f>
        <v>1.2150735294117647</v>
      </c>
      <c r="AL184" s="4">
        <f>IFERROR(AVERAGE(Tabela13[[#This Row],[V2]],Tabela13[[#This Row],[V4]]),"")</f>
        <v>0.86764705882352944</v>
      </c>
      <c r="AM184" s="4">
        <f>IFERROR(AVERAGE(Tabela13[[#This Row],[V3]],Tabela13[[#This Row],[V1]]),"")</f>
        <v>0.5625</v>
      </c>
      <c r="AN184" s="4">
        <f>IFERROR(AVERAGE(Tabela13[[#This Row],[V3]],Tabela13[[#This Row],[V2]]),"")</f>
        <v>1.2150735294117647</v>
      </c>
      <c r="AO184" s="4">
        <f>IFERROR(AVERAGE(Tabela13[[#This Row],[V3]],Tabela13[[#This Row],[V4]]),"")</f>
        <v>0.71507352941176472</v>
      </c>
      <c r="AP184" s="4">
        <f>IFERROR(AVERAGE(Tabela13[[#This Row],[V4]],Tabela13[[#This Row],[V1]]),"")</f>
        <v>0.21507352941176469</v>
      </c>
      <c r="AQ184" s="4">
        <f>IFERROR(AVERAGE(Tabela13[[#This Row],[V4]],Tabela13[[#This Row],[V2]]),"")</f>
        <v>0.86764705882352944</v>
      </c>
      <c r="AR184" s="4">
        <f>IFERROR(AVERAGE(Tabela13[[#This Row],[V4]],Tabela13[[#This Row],[V3]]),"")</f>
        <v>0.71507352941176472</v>
      </c>
      <c r="AS184" s="4">
        <f>_xlfn.STDEV.S(Tabela13[[#This Row],[V1]:[V2]])</f>
        <v>0.9228783357397955</v>
      </c>
      <c r="AT184" s="4">
        <f>_xlfn.STDEV.S(Tabela13[[#This Row],[V1]],Tabela13[[#This Row],[V3]])</f>
        <v>0.70710678118654757</v>
      </c>
      <c r="AU184" s="4">
        <f>_xlfn.STDEV.S(Tabela13[[#This Row],[V1]],Tabela13[[#This Row],[V4]])</f>
        <v>0.21577155455324792</v>
      </c>
      <c r="AV184" s="4">
        <f>_xlfn.STDEV.S(Tabela13[[#This Row],[V2]],Tabela13[[#This Row],[V1]])</f>
        <v>0.9228783357397955</v>
      </c>
      <c r="AW184" s="4">
        <f>_xlfn.STDEV.S(Tabela13[[#This Row],[V2]],Tabela13[[#This Row],[V3]])</f>
        <v>0.21577155455324804</v>
      </c>
      <c r="AX184" s="4">
        <f>_xlfn.STDEV.S(Tabela13[[#This Row],[V42]],Tabela13[[#This Row],[V44]])</f>
        <v>1.6299851169263431</v>
      </c>
      <c r="AY184" s="4">
        <f>_xlfn.STDEV.S(Tabela13[[#This Row],[V3]],Tabela13[[#This Row],[V1]])</f>
        <v>0.70710678118654757</v>
      </c>
      <c r="AZ184" s="4">
        <f>_xlfn.STDEV.S(Tabela13[[#This Row],[V3]],Tabela13[[#This Row],[V2]])</f>
        <v>0.21577155455324804</v>
      </c>
      <c r="BA184" s="4">
        <f>_xlfn.STDEV.S(Tabela13[[#This Row],[V3]],Tabela13[[#This Row],[V4]])</f>
        <v>0.49133522663329959</v>
      </c>
      <c r="BB184" s="4">
        <f>_xlfn.STDEV.S(Tabela13[[#This Row],[V4]],Tabela13[[#This Row],[V1]])</f>
        <v>0.21577155455324792</v>
      </c>
      <c r="BC184" s="4">
        <f>_xlfn.STDEV.S(Tabela13[[#This Row],[V4]],Tabela13[[#This Row],[V2]])</f>
        <v>0.70710678118654757</v>
      </c>
      <c r="BD184" s="4">
        <f>_xlfn.STDEV.S(Tabela13[[#This Row],[V4]],Tabela13[[#This Row],[V3]])</f>
        <v>0.49133522663329959</v>
      </c>
      <c r="BE184" s="4">
        <f>Tabela13[[#This Row],[V17]]/Tabela13[[#This Row],[V5]]</f>
        <v>1.2906062073070661</v>
      </c>
      <c r="BF184" s="4">
        <f>Tabela13[[#This Row],[V18]]/Tabela13[[#This Row],[V6]]</f>
        <v>1.257078722109418</v>
      </c>
      <c r="BG184" s="4">
        <f>Tabela13[[#This Row],[V19]]/Tabela13[[#This Row],[V7]]</f>
        <v>1.0032455186065545</v>
      </c>
      <c r="BH184" s="4">
        <f>Tabela13[[#This Row],[V20]]/Tabela13[[#This Row],[V8]]</f>
        <v>1.2906062073070661</v>
      </c>
      <c r="BI184" s="4">
        <f>Tabela13[[#This Row],[V21]]/Tabela13[[#This Row],[V9]]</f>
        <v>0.17757901010131155</v>
      </c>
      <c r="BJ184" s="4">
        <f>Tabela13[[#This Row],[V22]]/Tabela13[[#This Row],[V10]]</f>
        <v>1.8786269144235819</v>
      </c>
      <c r="BK184" s="4">
        <f>Tabela13[[#This Row],[V23]]/Tabela13[[#This Row],[V11]]</f>
        <v>1.257078722109418</v>
      </c>
      <c r="BL184" s="4">
        <f>Tabela13[[#This Row],[V24]]/Tabela13[[#This Row],[V12]]</f>
        <v>0.17757901010131155</v>
      </c>
      <c r="BM184" s="4">
        <f>Tabela13[[#This Row],[V25]]/Tabela13[[#This Row],[V13]]</f>
        <v>0.68711147374939585</v>
      </c>
      <c r="BN184" s="4">
        <f>Tabela13[[#This Row],[V26]]/Tabela13[[#This Row],[V14]]</f>
        <v>1.0032455186065545</v>
      </c>
      <c r="BO184" s="4">
        <f>Tabela13[[#This Row],[V27]]/Tabela13[[#This Row],[V15]]</f>
        <v>0.81497052746924126</v>
      </c>
      <c r="BP184" s="4">
        <f>Tabela13[[#This Row],[V28]]/Tabela13[[#This Row],[V16]]</f>
        <v>0.68711147374939585</v>
      </c>
      <c r="BQ184" s="4">
        <f>Tabela13[[#This Row],[V1]]-Tabela13[[#This Row],[V2]]</f>
        <v>-1.3051470588235294</v>
      </c>
      <c r="BR184" s="4">
        <f>Tabela13[[#This Row],[V1]]-Tabela13[[#This Row],[V3]]</f>
        <v>-1</v>
      </c>
      <c r="BS184" s="4">
        <f>Tabela13[[#This Row],[V1]]-Tabela13[[#This Row],[V4]]</f>
        <v>-0.30514705882352938</v>
      </c>
      <c r="BT184" s="4">
        <f>Tabela13[[#This Row],[V2]]-Tabela13[[#This Row],[V1]]</f>
        <v>1.3051470588235294</v>
      </c>
      <c r="BU184" s="4">
        <f>Tabela13[[#This Row],[V2]]-Tabela13[[#This Row],[V3]]</f>
        <v>0.30514705882352944</v>
      </c>
      <c r="BV184" s="4">
        <f>Tabela13[[#This Row],[V2]]-Tabela13[[#This Row],[V4]]</f>
        <v>1</v>
      </c>
      <c r="BW184" s="4">
        <f>AVERAGE(Tabela13[[#This Row],[V41]],Tabela13[[#This Row],[V42]])</f>
        <v>-1.1525735294117647</v>
      </c>
      <c r="BX184" s="4">
        <f>AVERAGE(Tabela13[[#This Row],[V41]],Tabela13[[#This Row],[V43]])</f>
        <v>-0.80514705882352944</v>
      </c>
      <c r="BY184" s="4">
        <f>AVERAGE(Tabela13[[#This Row],[V41]],Tabela13[[#This Row],[V44]])</f>
        <v>0</v>
      </c>
      <c r="BZ184" s="4">
        <f>AVERAGE(Tabela13[[#This Row],[V41]],Tabela13[[#This Row],[V45]])</f>
        <v>-0.5</v>
      </c>
      <c r="CA184" s="4">
        <f>AVERAGE(Tabela13[[#This Row],[V41]],Tabela13[[#This Row],[V46]])</f>
        <v>-0.15257352941176472</v>
      </c>
      <c r="CB184" s="4">
        <f>AVERAGE(Tabela13[[#This Row],[V42]],Tabela13[[#This Row],[V41]])</f>
        <v>-1.1525735294117647</v>
      </c>
      <c r="CC184" s="4">
        <f>AVERAGE(Tabela13[[#This Row],[V42]],Tabela13[[#This Row],[V43]])</f>
        <v>-0.65257352941176472</v>
      </c>
      <c r="CD184" s="4">
        <f>AVERAGE(Tabela13[[#This Row],[V42]],Tabela13[[#This Row],[V44]])</f>
        <v>0.15257352941176472</v>
      </c>
      <c r="CE184" s="4">
        <f>AVERAGE(Tabela13[[#This Row],[V42]],Tabela13[[#This Row],[V45]])</f>
        <v>-0.34742647058823528</v>
      </c>
      <c r="CF184" s="4">
        <f>AVERAGE(Tabela13[[#This Row],[V42]],Tabela13[[#This Row],[V46]])</f>
        <v>0</v>
      </c>
      <c r="CG184" s="4">
        <f>AVERAGE(Tabela13[[#This Row],[V43]],Tabela13[[#This Row],[V41]])</f>
        <v>-0.80514705882352944</v>
      </c>
      <c r="CH184" s="4">
        <f>AVERAGE(Tabela13[[#This Row],[V43]],Tabela13[[#This Row],[V42]])</f>
        <v>-0.65257352941176472</v>
      </c>
      <c r="CI184" s="4">
        <f>AVERAGE(Tabela13[[#This Row],[V43]],Tabela13[[#This Row],[V44]])</f>
        <v>0.5</v>
      </c>
      <c r="CJ184" s="4">
        <f>AVERAGE(Tabela13[[#This Row],[V43]],Tabela13[[#This Row],[V45]])</f>
        <v>0</v>
      </c>
      <c r="CK184" s="4">
        <f>AVERAGE(Tabela13[[#This Row],[V43]],Tabela13[[#This Row],[V46]])</f>
        <v>0.34742647058823528</v>
      </c>
      <c r="CL184" s="4">
        <f>AVERAGE(Tabela13[[#This Row],[V44]],Tabela13[[#This Row],[V41]])</f>
        <v>0</v>
      </c>
      <c r="CM184" s="4">
        <f>AVERAGE(Tabela13[[#This Row],[V44]],Tabela13[[#This Row],[V42]])</f>
        <v>0.15257352941176472</v>
      </c>
      <c r="CN184" s="4">
        <f>AVERAGE(Tabela13[[#This Row],[V44]],Tabela13[[#This Row],[V43]])</f>
        <v>0.5</v>
      </c>
      <c r="CO184" s="4">
        <f>AVERAGE(Tabela13[[#This Row],[V44]],Tabela13[[#This Row],[V45]])</f>
        <v>0.80514705882352944</v>
      </c>
      <c r="CP184" s="4">
        <f>AVERAGE(Tabela13[[#This Row],[V44]],Tabela13[[#This Row],[V46]])</f>
        <v>1.1525735294117647</v>
      </c>
      <c r="CQ184" s="4">
        <f>AVERAGE(Tabela13[[#This Row],[V45]],Tabela13[[#This Row],[V41]])</f>
        <v>-0.5</v>
      </c>
      <c r="CR184" s="4">
        <f>AVERAGE(Tabela13[[#This Row],[V45]],Tabela13[[#This Row],[V42]])</f>
        <v>-0.34742647058823528</v>
      </c>
      <c r="CS184" s="4">
        <f>AVERAGE(Tabela13[[#This Row],[V45]],Tabela13[[#This Row],[V43]])</f>
        <v>0</v>
      </c>
      <c r="CT184" s="4">
        <f>AVERAGE(Tabela13[[#This Row],[V45]],Tabela13[[#This Row],[V44]])</f>
        <v>0.80514705882352944</v>
      </c>
      <c r="CU184" s="4">
        <f>AVERAGE(Tabela13[[#This Row],[V45]],Tabela13[[#This Row],[V46]])</f>
        <v>0.65257352941176472</v>
      </c>
      <c r="CV184" s="4">
        <f>AVERAGE(Tabela13[[#This Row],[V46]],Tabela13[[#This Row],[V41]])</f>
        <v>-0.15257352941176472</v>
      </c>
      <c r="CW184" s="4">
        <f>AVERAGE(Tabela13[[#This Row],[V46]],Tabela13[[#This Row],[V42]])</f>
        <v>0</v>
      </c>
      <c r="CX184" s="4">
        <f>AVERAGE(Tabela13[[#This Row],[V46]],Tabela13[[#This Row],[V43]])</f>
        <v>0.34742647058823528</v>
      </c>
      <c r="CY184" s="4">
        <f>AVERAGE(Tabela13[[#This Row],[V46]],Tabela13[[#This Row],[V44]])</f>
        <v>1.1525735294117647</v>
      </c>
      <c r="CZ184" s="4">
        <f>AVERAGE(Tabela13[[#This Row],[V46]],Tabela13[[#This Row],[V45]])</f>
        <v>0.65257352941176472</v>
      </c>
      <c r="DA184" s="3">
        <f>_xlfn.STDEV.S(Tabela13[[#This Row],[V41]],Tabela13[[#This Row],[V42]])</f>
        <v>0.21577155455324804</v>
      </c>
      <c r="DB184" s="3">
        <f>_xlfn.STDEV.S(Tabela13[[#This Row],[V41]],Tabela13[[#This Row],[V43]])</f>
        <v>0.70710678118654757</v>
      </c>
      <c r="DC184" s="3">
        <f>_xlfn.STDEV.S(Tabela13[[#This Row],[V41]],Tabela13[[#This Row],[V44]])</f>
        <v>1.845756671479591</v>
      </c>
      <c r="DD184" s="3">
        <f>_xlfn.STDEV.S(Tabela13[[#This Row],[V41]],Tabela13[[#This Row],[V45]])</f>
        <v>1.1386498902930435</v>
      </c>
      <c r="DE184" s="3">
        <f>_xlfn.STDEV.S(Tabela13[[#This Row],[V41]],Tabela13[[#This Row],[V46]])</f>
        <v>1.6299851169263431</v>
      </c>
      <c r="DF184" s="3">
        <f>_xlfn.STDEV.S(Tabela13[[#This Row],[V42]],Tabela13[[#This Row],[V41]])</f>
        <v>0.21577155455324804</v>
      </c>
      <c r="DG184" s="3">
        <f>_xlfn.STDEV.S(Tabela13[[#This Row],[V42]],Tabela13[[#This Row],[V43]])</f>
        <v>0.49133522663329959</v>
      </c>
      <c r="DH184" s="3">
        <f>_xlfn.STDEV.S(Tabela13[[#This Row],[V42]],Tabela13[[#This Row],[V44]])</f>
        <v>1.6299851169263431</v>
      </c>
      <c r="DI184" s="3">
        <f>_xlfn.STDEV.S(Tabela13[[#This Row],[V42]],Tabela13[[#This Row],[V45]])</f>
        <v>0.9228783357397955</v>
      </c>
      <c r="DJ184" s="3">
        <f>_xlfn.STDEV.S(Tabela13[[#This Row],[V42]],Tabela13[[#This Row],[V46]])</f>
        <v>1.4142135623730951</v>
      </c>
      <c r="DK184" s="3">
        <f>_xlfn.STDEV.S(Tabela13[[#This Row],[V43]],Tabela13[[#This Row],[V41]])</f>
        <v>0.70710678118654757</v>
      </c>
      <c r="DL184" s="3">
        <f>_xlfn.STDEV.S(Tabela13[[#This Row],[V43]],Tabela13[[#This Row],[V42]])</f>
        <v>0.49133522663329959</v>
      </c>
      <c r="DM184" s="3">
        <f>_xlfn.STDEV.S(Tabela13[[#This Row],[V43]],Tabela13[[#This Row],[V44]])</f>
        <v>1.1386498902930435</v>
      </c>
      <c r="DN184" s="3">
        <f>_xlfn.STDEV.S(Tabela13[[#This Row],[V43]],Tabela13[[#This Row],[V45]])</f>
        <v>0.4315431091064959</v>
      </c>
      <c r="DO184" s="3">
        <f>_xlfn.STDEV.S(Tabela13[[#This Row],[V43]],Tabela13[[#This Row],[V46]])</f>
        <v>0.9228783357397955</v>
      </c>
      <c r="DP184" s="3">
        <f>_xlfn.STDEV.S(Tabela13[[#This Row],[V44]],Tabela13[[#This Row],[V41]])</f>
        <v>1.845756671479591</v>
      </c>
      <c r="DQ184" s="3">
        <f>_xlfn.STDEV.S(Tabela13[[#This Row],[V44]],Tabela13[[#This Row],[V42]])</f>
        <v>1.6299851169263431</v>
      </c>
      <c r="DR184" s="3">
        <f>_xlfn.STDEV.S(Tabela13[[#This Row],[V44]],Tabela13[[#This Row],[V43]])</f>
        <v>1.1386498902930435</v>
      </c>
      <c r="DS184" s="3">
        <f>_xlfn.STDEV.S(Tabela13[[#This Row],[V44]],Tabela13[[#This Row],[V45]])</f>
        <v>0.70710678118654757</v>
      </c>
      <c r="DT184" s="3">
        <f>_xlfn.STDEV.S(Tabela13[[#This Row],[V44]],Tabela13[[#This Row],[V46]])</f>
        <v>0.21577155455324804</v>
      </c>
      <c r="DU184" s="3">
        <f>_xlfn.STDEV.S(Tabela13[[#This Row],[V45]],Tabela13[[#This Row],[V41]])</f>
        <v>1.1386498902930435</v>
      </c>
      <c r="DV184" s="3">
        <f>_xlfn.STDEV.S(Tabela13[[#This Row],[V45]],Tabela13[[#This Row],[V42]])</f>
        <v>0.9228783357397955</v>
      </c>
      <c r="DW184" s="3">
        <f>_xlfn.STDEV.S(Tabela13[[#This Row],[V45]],Tabela13[[#This Row],[V43]])</f>
        <v>0.4315431091064959</v>
      </c>
      <c r="DX184" s="3">
        <f>_xlfn.STDEV.S(Tabela13[[#This Row],[V45]],Tabela13[[#This Row],[V44]])</f>
        <v>0.70710678118654757</v>
      </c>
      <c r="DY184" s="3">
        <f>_xlfn.STDEV.S(Tabela13[[#This Row],[V45]],Tabela13[[#This Row],[V46]])</f>
        <v>0.49133522663329959</v>
      </c>
      <c r="DZ184" s="3">
        <f>_xlfn.STDEV.S(Tabela13[[#This Row],[V46]],Tabela13[[#This Row],[V41]])</f>
        <v>1.6299851169263431</v>
      </c>
      <c r="EA184" s="3">
        <f>_xlfn.STDEV.S(Tabela13[[#This Row],[V46]],Tabela13[[#This Row],[V42]])</f>
        <v>1.4142135623730951</v>
      </c>
      <c r="EB184" s="3">
        <f>_xlfn.STDEV.S(Tabela13[[#This Row],[V46]],Tabela13[[#This Row],[V43]])</f>
        <v>0.9228783357397955</v>
      </c>
      <c r="EC184" s="3">
        <f>_xlfn.STDEV.S(Tabela13[[#This Row],[V46]],Tabela13[[#This Row],[V44]])</f>
        <v>0.21577155455324804</v>
      </c>
      <c r="ED184" s="3">
        <f>_xlfn.STDEV.S(Tabela13[[#This Row],[V46]],Tabela13[[#This Row],[V45]])</f>
        <v>0.49133522663329959</v>
      </c>
      <c r="EE184" s="3">
        <f t="shared" si="164"/>
        <v>-0.18720849390265859</v>
      </c>
      <c r="EF184" s="3">
        <f t="shared" si="165"/>
        <v>-0.87823307982986731</v>
      </c>
      <c r="EG184" s="3" t="str">
        <f t="shared" si="166"/>
        <v/>
      </c>
      <c r="EH184" s="3">
        <f t="shared" si="167"/>
        <v>-2.2772997805860871</v>
      </c>
      <c r="EI184" s="3">
        <f t="shared" si="168"/>
        <v>-10.683275947083501</v>
      </c>
      <c r="EJ184" s="3">
        <f t="shared" si="169"/>
        <v>-0.18720849390265859</v>
      </c>
      <c r="EK184" s="3">
        <f t="shared" si="170"/>
        <v>-0.75291933320708448</v>
      </c>
      <c r="EL184" s="3">
        <f t="shared" si="171"/>
        <v>10.683275947083501</v>
      </c>
      <c r="EM184" s="3">
        <f t="shared" si="172"/>
        <v>-2.6563270616002579</v>
      </c>
      <c r="EN184" s="3" t="str">
        <f t="shared" si="173"/>
        <v/>
      </c>
      <c r="EO184" s="3">
        <f t="shared" si="174"/>
        <v>-0.87823307982986731</v>
      </c>
      <c r="EP184" s="3">
        <f t="shared" si="175"/>
        <v>-0.75291933320708448</v>
      </c>
      <c r="EQ184" s="3">
        <f t="shared" si="176"/>
        <v>2.2772997805860871</v>
      </c>
      <c r="ER184" s="3" t="str">
        <f t="shared" si="177"/>
        <v/>
      </c>
      <c r="ES184" s="3" t="str">
        <f t="shared" si="178"/>
        <v/>
      </c>
      <c r="ET184" s="3" t="str">
        <f t="shared" si="179"/>
        <v/>
      </c>
      <c r="EU184" s="3" t="str">
        <f t="shared" si="180"/>
        <v/>
      </c>
      <c r="EV184" s="3">
        <f t="shared" si="181"/>
        <v>2.2772997805860871</v>
      </c>
      <c r="EW184" s="3">
        <f t="shared" si="182"/>
        <v>0.87823307982986731</v>
      </c>
      <c r="EX184" s="3">
        <f t="shared" si="183"/>
        <v>0.18720849390265859</v>
      </c>
      <c r="EY184" s="3">
        <f t="shared" si="184"/>
        <v>-2.2772997805860871</v>
      </c>
      <c r="EZ184" s="3">
        <f t="shared" si="185"/>
        <v>-2.6563270616002579</v>
      </c>
      <c r="FA184" s="3" t="str">
        <f t="shared" si="186"/>
        <v/>
      </c>
      <c r="FB184" s="3">
        <f t="shared" si="187"/>
        <v>0.87823307982986731</v>
      </c>
      <c r="FC184" s="3">
        <f t="shared" si="188"/>
        <v>0.75291933320708448</v>
      </c>
      <c r="FD184" s="3">
        <f t="shared" si="189"/>
        <v>-10.683275947083501</v>
      </c>
      <c r="FE184" s="3" t="str">
        <f t="shared" si="190"/>
        <v/>
      </c>
      <c r="FF184" s="3">
        <f t="shared" si="191"/>
        <v>2.6563270616002579</v>
      </c>
      <c r="FG184" s="3">
        <f t="shared" si="192"/>
        <v>0.18720849390265859</v>
      </c>
      <c r="FH184" s="3">
        <f t="shared" si="193"/>
        <v>0.75291933320708448</v>
      </c>
      <c r="FI184" s="4">
        <f t="shared" si="194"/>
        <v>0</v>
      </c>
      <c r="FJ184" s="4">
        <f t="shared" si="195"/>
        <v>0.25</v>
      </c>
      <c r="FK184" s="4">
        <f t="shared" si="196"/>
        <v>0.5381539486837722</v>
      </c>
      <c r="FL184" s="4">
        <f t="shared" si="197"/>
        <v>2.2805731422859052</v>
      </c>
      <c r="FM184" s="4">
        <f>Tabela13[[#This Row],[V139]]-Tabela13[[#This Row],[V140]]</f>
        <v>-1.7424191936021329</v>
      </c>
      <c r="FN184" s="4">
        <f>Tabela13[[#This Row],[V1]]-Tabela13[[#This Row],[V2]]/2</f>
        <v>-0.62132352941176472</v>
      </c>
      <c r="FO184" s="4">
        <f>Tabela13[[#This Row],[V1]]-Tabela13[[#This Row],[V3]]/2</f>
        <v>-0.46875</v>
      </c>
      <c r="FP184" s="4">
        <f>Tabela13[[#This Row],[V1]]-Tabela13[[#This Row],[V4]]/2</f>
        <v>-0.12132352941176469</v>
      </c>
      <c r="FQ184" s="4">
        <f>Tabela13[[#This Row],[V2]]-Tabela13[[#This Row],[V1]]/2</f>
        <v>1.3363970588235294</v>
      </c>
      <c r="FR184" s="4">
        <f>Tabela13[[#This Row],[V2]]-Tabela13[[#This Row],[V3]]/2</f>
        <v>0.83639705882352944</v>
      </c>
      <c r="FS184" s="4">
        <f>Tabela13[[#This Row],[V2]]-Tabela13[[#This Row],[V4]]/2</f>
        <v>1.1838235294117647</v>
      </c>
      <c r="FT184" s="4">
        <f t="shared" si="198"/>
        <v>-0.55595119177526209</v>
      </c>
      <c r="FU184" s="4">
        <f t="shared" si="199"/>
        <v>-0.43833655985795783</v>
      </c>
      <c r="FV184" s="4">
        <f t="shared" si="200"/>
        <v>-0.12073346216771599</v>
      </c>
      <c r="FW184" s="4">
        <f t="shared" si="201"/>
        <v>0.92839653914224796</v>
      </c>
      <c r="FX184" s="4">
        <f t="shared" si="202"/>
        <v>0.69654365426772047</v>
      </c>
      <c r="FY184" s="4">
        <f t="shared" si="203"/>
        <v>0.86937528252503482</v>
      </c>
      <c r="FZ184" s="4">
        <f t="shared" si="204"/>
        <v>-100.07121451954718</v>
      </c>
      <c r="GA184" s="4">
        <f t="shared" si="205"/>
        <v>-78.900580774432413</v>
      </c>
      <c r="GB184" s="4">
        <f t="shared" si="206"/>
        <v>-21.73202319018888</v>
      </c>
      <c r="GC184" s="4">
        <f t="shared" si="207"/>
        <v>167.11137704560463</v>
      </c>
      <c r="GD184" s="4">
        <f t="shared" si="208"/>
        <v>125.37785776818967</v>
      </c>
      <c r="GE184" s="4">
        <f t="shared" si="209"/>
        <v>156.48755085450628</v>
      </c>
      <c r="GF184" s="4">
        <f>Tabela13[[#This Row],[V1]]-Tabela13[[#This Row],[V2]]/Tabela13[[#This Row],[V2]]</f>
        <v>-0.9375</v>
      </c>
      <c r="GG184" s="4">
        <f>Tabela13[[#This Row],[V1]]-Tabela13[[#This Row],[V3]]/Tabela13[[#This Row],[V3]]</f>
        <v>-0.9375</v>
      </c>
      <c r="GH184" s="4">
        <f>Tabela13[[#This Row],[V1]]-Tabela13[[#This Row],[V4]]/Tabela13[[#This Row],[V4]]</f>
        <v>-0.9375</v>
      </c>
      <c r="GI184" s="4">
        <f>Tabela13[[#This Row],[V2]]-Tabela13[[#This Row],[V1]]/Tabela13[[#This Row],[V1]]</f>
        <v>0.36764705882352944</v>
      </c>
      <c r="GJ184" s="4">
        <f>Tabela13[[#This Row],[V2]]-Tabela13[[#This Row],[V3]]/Tabela13[[#This Row],[V3]]</f>
        <v>0.36764705882352944</v>
      </c>
      <c r="GK184" s="4">
        <f>Tabela13[[#This Row],[V2]]-Tabela13[[#This Row],[V4]]/Tabela13[[#This Row],[V4]]</f>
        <v>0.36764705882352944</v>
      </c>
      <c r="GL184" s="4">
        <f t="shared" si="210"/>
        <v>0.60363198708833921</v>
      </c>
      <c r="GM184" s="4">
        <f t="shared" si="211"/>
        <v>0.71507352941176472</v>
      </c>
      <c r="GN184" s="4">
        <f t="shared" si="212"/>
        <v>0.84415373001556948</v>
      </c>
      <c r="GO184" s="3">
        <f t="shared" si="213"/>
        <v>0</v>
      </c>
      <c r="GP184" s="3">
        <v>100</v>
      </c>
      <c r="GQ184" s="3">
        <f t="shared" si="214"/>
        <v>-1</v>
      </c>
      <c r="GR184" s="3">
        <f t="shared" si="215"/>
        <v>-100</v>
      </c>
      <c r="GS184" s="34">
        <f>COUNTIF($D$2:D183,Tabela13[[#This Row],[HomeTeam]])</f>
        <v>9</v>
      </c>
      <c r="GT184" s="34">
        <f>COUNTIF($E$2:E183,Tabela13[[#This Row],[AwayTeam]])</f>
        <v>9</v>
      </c>
      <c r="GU184" s="3">
        <f>IFERROR(AVERAGEIFS($AD$2:AD183,$D$2:D183,Tabela13[[#This Row],[HomeTeam]],$GS$2:GS183,"&gt;="&amp;Tabela13[[#This Row],[Contagem_H]]-5),"")</f>
        <v>1.2133621917895634</v>
      </c>
      <c r="GV184" s="3">
        <f>IFERROR(AVERAGEIFS($G$2:G183,$E$2:E183,Tabela13[[#This Row],[AwayTeam]],$GT$2:GT183,"&gt;="&amp;Tabela13[[#This Row],[Contagem_A]]-5),"")</f>
        <v>1.6</v>
      </c>
      <c r="GW184" s="3">
        <f>IFERROR(AVERAGEIFS($GQ$2:GQ183,$D$2:D183,Tabela13[[#This Row],[HomeTeam]],$GS$2:GS183,"&gt;="&amp;Tabela13[[#This Row],[Contagem_H]]-5),"")</f>
        <v>-0.65999999999999992</v>
      </c>
    </row>
    <row r="185" spans="1:205" x14ac:dyDescent="0.25">
      <c r="A185" t="s">
        <v>127</v>
      </c>
      <c r="B185" t="s">
        <v>199</v>
      </c>
      <c r="C185" t="s">
        <v>177</v>
      </c>
      <c r="D185" t="s">
        <v>141</v>
      </c>
      <c r="E185" t="s">
        <v>21</v>
      </c>
      <c r="F185" s="3">
        <v>3</v>
      </c>
      <c r="G185" s="3">
        <v>2</v>
      </c>
      <c r="H185" s="3" t="str">
        <f t="shared" si="216"/>
        <v>H</v>
      </c>
      <c r="I185" s="3">
        <v>2.25</v>
      </c>
      <c r="J185" s="3">
        <v>3.75</v>
      </c>
      <c r="K185" s="3">
        <v>2.9</v>
      </c>
      <c r="L185" s="3">
        <v>1.57</v>
      </c>
      <c r="M185" s="3">
        <v>2.35</v>
      </c>
      <c r="N185" s="3">
        <f t="shared" si="145"/>
        <v>5</v>
      </c>
      <c r="O185" s="3">
        <f t="shared" si="146"/>
        <v>3</v>
      </c>
      <c r="P185" s="3">
        <f t="shared" si="147"/>
        <v>0</v>
      </c>
      <c r="Q185" s="3">
        <f t="shared" si="148"/>
        <v>5.5938697318007602E-2</v>
      </c>
      <c r="R185" s="3">
        <f t="shared" si="149"/>
        <v>6.2474590052852608E-2</v>
      </c>
      <c r="S185" s="3">
        <f t="shared" si="150"/>
        <v>2.375862068965517</v>
      </c>
      <c r="T185" s="3">
        <f t="shared" si="151"/>
        <v>3.9597701149425286</v>
      </c>
      <c r="U185" s="3">
        <f t="shared" si="152"/>
        <v>3.0622222222222217</v>
      </c>
      <c r="V185" s="3">
        <f t="shared" si="153"/>
        <v>1.657823754789272</v>
      </c>
      <c r="W185" s="3">
        <f t="shared" si="154"/>
        <v>2.4814559386973181</v>
      </c>
      <c r="X185" s="4">
        <f t="shared" si="155"/>
        <v>0.44444444444444442</v>
      </c>
      <c r="Y185" s="4">
        <f t="shared" si="156"/>
        <v>0.26666666666666666</v>
      </c>
      <c r="Z185" s="4">
        <f t="shared" si="157"/>
        <v>0.34482758620689657</v>
      </c>
      <c r="AA185" s="4">
        <f t="shared" si="158"/>
        <v>0.63694267515923564</v>
      </c>
      <c r="AB185" s="4">
        <f t="shared" si="159"/>
        <v>0.42553191489361702</v>
      </c>
      <c r="AC185" s="4">
        <f t="shared" si="160"/>
        <v>1.7222222222222223</v>
      </c>
      <c r="AD185" s="4">
        <f t="shared" si="161"/>
        <v>1.1724137931034484</v>
      </c>
      <c r="AE185" s="4">
        <f t="shared" si="162"/>
        <v>1.2222222222222223</v>
      </c>
      <c r="AF185" s="4">
        <f t="shared" si="163"/>
        <v>1.6724137931034484</v>
      </c>
      <c r="AG185" s="4">
        <f>IFERROR(AVERAGE(Tabela13[[#This Row],[V1]],Tabela13[[#This Row],[V2]]),"")</f>
        <v>1.4473180076628354</v>
      </c>
      <c r="AH185" s="4">
        <f>IFERROR(AVERAGE(Tabela13[[#This Row],[V1]],Tabela13[[#This Row],[V3]]),"")</f>
        <v>1.4722222222222223</v>
      </c>
      <c r="AI185" s="4">
        <f>IFERROR(AVERAGE(Tabela13[[#This Row],[V1]],Tabela13[[#This Row],[V4]]),"")</f>
        <v>1.6973180076628354</v>
      </c>
      <c r="AJ185" s="4">
        <f>IFERROR(AVERAGE(Tabela13[[#This Row],[V2]],Tabela13[[#This Row],[V1]]),"")</f>
        <v>1.4473180076628354</v>
      </c>
      <c r="AK185" s="4">
        <f>IFERROR(AVERAGE(Tabela13[[#This Row],[V2]],Tabela13[[#This Row],[V3]]),"")</f>
        <v>1.1973180076628354</v>
      </c>
      <c r="AL185" s="4">
        <f>IFERROR(AVERAGE(Tabela13[[#This Row],[V2]],Tabela13[[#This Row],[V4]]),"")</f>
        <v>1.4224137931034484</v>
      </c>
      <c r="AM185" s="4">
        <f>IFERROR(AVERAGE(Tabela13[[#This Row],[V3]],Tabela13[[#This Row],[V1]]),"")</f>
        <v>1.4722222222222223</v>
      </c>
      <c r="AN185" s="4">
        <f>IFERROR(AVERAGE(Tabela13[[#This Row],[V3]],Tabela13[[#This Row],[V2]]),"")</f>
        <v>1.1973180076628354</v>
      </c>
      <c r="AO185" s="4">
        <f>IFERROR(AVERAGE(Tabela13[[#This Row],[V3]],Tabela13[[#This Row],[V4]]),"")</f>
        <v>1.4473180076628354</v>
      </c>
      <c r="AP185" s="4">
        <f>IFERROR(AVERAGE(Tabela13[[#This Row],[V4]],Tabela13[[#This Row],[V1]]),"")</f>
        <v>1.6973180076628354</v>
      </c>
      <c r="AQ185" s="4">
        <f>IFERROR(AVERAGE(Tabela13[[#This Row],[V4]],Tabela13[[#This Row],[V2]]),"")</f>
        <v>1.4224137931034484</v>
      </c>
      <c r="AR185" s="4">
        <f>IFERROR(AVERAGE(Tabela13[[#This Row],[V4]],Tabela13[[#This Row],[V3]]),"")</f>
        <v>1.4473180076628354</v>
      </c>
      <c r="AS185" s="4">
        <f>_xlfn.STDEV.S(Tabela13[[#This Row],[V1]:[V2]])</f>
        <v>0.38877326858340783</v>
      </c>
      <c r="AT185" s="4">
        <f>_xlfn.STDEV.S(Tabela13[[#This Row],[V1]],Tabela13[[#This Row],[V3]])</f>
        <v>0.35355339059327379</v>
      </c>
      <c r="AU185" s="4">
        <f>_xlfn.STDEV.S(Tabela13[[#This Row],[V1]],Tabela13[[#This Row],[V4]])</f>
        <v>3.5219877990134534E-2</v>
      </c>
      <c r="AV185" s="4">
        <f>_xlfn.STDEV.S(Tabela13[[#This Row],[V2]],Tabela13[[#This Row],[V1]])</f>
        <v>0.38877326858340783</v>
      </c>
      <c r="AW185" s="4">
        <f>_xlfn.STDEV.S(Tabela13[[#This Row],[V2]],Tabela13[[#This Row],[V3]])</f>
        <v>3.5219877990134534E-2</v>
      </c>
      <c r="AX185" s="4">
        <f>_xlfn.STDEV.S(Tabela13[[#This Row],[V42]],Tabela13[[#This Row],[V44]])</f>
        <v>0.74232665917668206</v>
      </c>
      <c r="AY185" s="4">
        <f>_xlfn.STDEV.S(Tabela13[[#This Row],[V3]],Tabela13[[#This Row],[V1]])</f>
        <v>0.35355339059327379</v>
      </c>
      <c r="AZ185" s="4">
        <f>_xlfn.STDEV.S(Tabela13[[#This Row],[V3]],Tabela13[[#This Row],[V2]])</f>
        <v>3.5219877990134534E-2</v>
      </c>
      <c r="BA185" s="4">
        <f>_xlfn.STDEV.S(Tabela13[[#This Row],[V3]],Tabela13[[#This Row],[V4]])</f>
        <v>0.31833351260313864</v>
      </c>
      <c r="BB185" s="4">
        <f>_xlfn.STDEV.S(Tabela13[[#This Row],[V4]],Tabela13[[#This Row],[V1]])</f>
        <v>3.5219877990134534E-2</v>
      </c>
      <c r="BC185" s="4">
        <f>_xlfn.STDEV.S(Tabela13[[#This Row],[V4]],Tabela13[[#This Row],[V2]])</f>
        <v>0.35355339059327379</v>
      </c>
      <c r="BD185" s="4">
        <f>_xlfn.STDEV.S(Tabela13[[#This Row],[V4]],Tabela13[[#This Row],[V3]])</f>
        <v>0.31833351260313864</v>
      </c>
      <c r="BE185" s="4">
        <f>Tabela13[[#This Row],[V17]]/Tabela13[[#This Row],[V5]]</f>
        <v>0.2686163417611368</v>
      </c>
      <c r="BF185" s="4">
        <f>Tabela13[[#This Row],[V18]]/Tabela13[[#This Row],[V6]]</f>
        <v>0.24014947285580859</v>
      </c>
      <c r="BG185" s="4">
        <f>Tabela13[[#This Row],[V19]]/Tabela13[[#This Row],[V7]]</f>
        <v>2.0750311863262105E-2</v>
      </c>
      <c r="BH185" s="4">
        <f>Tabela13[[#This Row],[V20]]/Tabela13[[#This Row],[V8]]</f>
        <v>0.2686163417611368</v>
      </c>
      <c r="BI185" s="4">
        <f>Tabela13[[#This Row],[V21]]/Tabela13[[#This Row],[V9]]</f>
        <v>2.9415642097360358E-2</v>
      </c>
      <c r="BJ185" s="4">
        <f>Tabela13[[#This Row],[V22]]/Tabela13[[#This Row],[V10]]</f>
        <v>0.52187813614845524</v>
      </c>
      <c r="BK185" s="4">
        <f>Tabela13[[#This Row],[V23]]/Tabela13[[#This Row],[V11]]</f>
        <v>0.24014947285580859</v>
      </c>
      <c r="BL185" s="4">
        <f>Tabela13[[#This Row],[V24]]/Tabela13[[#This Row],[V12]]</f>
        <v>2.9415642097360358E-2</v>
      </c>
      <c r="BM185" s="4">
        <f>Tabela13[[#This Row],[V25]]/Tabela13[[#This Row],[V13]]</f>
        <v>0.21994717879396208</v>
      </c>
      <c r="BN185" s="4">
        <f>Tabela13[[#This Row],[V26]]/Tabela13[[#This Row],[V14]]</f>
        <v>2.0750311863262105E-2</v>
      </c>
      <c r="BO185" s="4">
        <f>Tabela13[[#This Row],[V27]]/Tabela13[[#This Row],[V15]]</f>
        <v>0.24855874732618033</v>
      </c>
      <c r="BP185" s="4">
        <f>Tabela13[[#This Row],[V28]]/Tabela13[[#This Row],[V16]]</f>
        <v>0.21994717879396208</v>
      </c>
      <c r="BQ185" s="4">
        <f>Tabela13[[#This Row],[V1]]-Tabela13[[#This Row],[V2]]</f>
        <v>0.54980842911877392</v>
      </c>
      <c r="BR185" s="4">
        <f>Tabela13[[#This Row],[V1]]-Tabela13[[#This Row],[V3]]</f>
        <v>0.5</v>
      </c>
      <c r="BS185" s="4">
        <f>Tabela13[[#This Row],[V1]]-Tabela13[[#This Row],[V4]]</f>
        <v>4.9808429118773923E-2</v>
      </c>
      <c r="BT185" s="4">
        <f>Tabela13[[#This Row],[V2]]-Tabela13[[#This Row],[V1]]</f>
        <v>-0.54980842911877392</v>
      </c>
      <c r="BU185" s="4">
        <f>Tabela13[[#This Row],[V2]]-Tabela13[[#This Row],[V3]]</f>
        <v>-4.9808429118773923E-2</v>
      </c>
      <c r="BV185" s="4">
        <f>Tabela13[[#This Row],[V2]]-Tabela13[[#This Row],[V4]]</f>
        <v>-0.5</v>
      </c>
      <c r="BW185" s="4">
        <f>AVERAGE(Tabela13[[#This Row],[V41]],Tabela13[[#This Row],[V42]])</f>
        <v>0.52490421455938696</v>
      </c>
      <c r="BX185" s="4">
        <f>AVERAGE(Tabela13[[#This Row],[V41]],Tabela13[[#This Row],[V43]])</f>
        <v>0.29980842911877392</v>
      </c>
      <c r="BY185" s="4">
        <f>AVERAGE(Tabela13[[#This Row],[V41]],Tabela13[[#This Row],[V44]])</f>
        <v>0</v>
      </c>
      <c r="BZ185" s="4">
        <f>AVERAGE(Tabela13[[#This Row],[V41]],Tabela13[[#This Row],[V45]])</f>
        <v>0.25</v>
      </c>
      <c r="CA185" s="4">
        <f>AVERAGE(Tabela13[[#This Row],[V41]],Tabela13[[#This Row],[V46]])</f>
        <v>2.4904214559386961E-2</v>
      </c>
      <c r="CB185" s="4">
        <f>AVERAGE(Tabela13[[#This Row],[V42]],Tabela13[[#This Row],[V41]])</f>
        <v>0.52490421455938696</v>
      </c>
      <c r="CC185" s="4">
        <f>AVERAGE(Tabela13[[#This Row],[V42]],Tabela13[[#This Row],[V43]])</f>
        <v>0.27490421455938696</v>
      </c>
      <c r="CD185" s="4">
        <f>AVERAGE(Tabela13[[#This Row],[V42]],Tabela13[[#This Row],[V44]])</f>
        <v>-2.4904214559386961E-2</v>
      </c>
      <c r="CE185" s="4">
        <f>AVERAGE(Tabela13[[#This Row],[V42]],Tabela13[[#This Row],[V45]])</f>
        <v>0.22509578544061304</v>
      </c>
      <c r="CF185" s="4">
        <f>AVERAGE(Tabela13[[#This Row],[V42]],Tabela13[[#This Row],[V46]])</f>
        <v>0</v>
      </c>
      <c r="CG185" s="4">
        <f>AVERAGE(Tabela13[[#This Row],[V43]],Tabela13[[#This Row],[V41]])</f>
        <v>0.29980842911877392</v>
      </c>
      <c r="CH185" s="4">
        <f>AVERAGE(Tabela13[[#This Row],[V43]],Tabela13[[#This Row],[V42]])</f>
        <v>0.27490421455938696</v>
      </c>
      <c r="CI185" s="4">
        <f>AVERAGE(Tabela13[[#This Row],[V43]],Tabela13[[#This Row],[V44]])</f>
        <v>-0.25</v>
      </c>
      <c r="CJ185" s="4">
        <f>AVERAGE(Tabela13[[#This Row],[V43]],Tabela13[[#This Row],[V45]])</f>
        <v>0</v>
      </c>
      <c r="CK185" s="4">
        <f>AVERAGE(Tabela13[[#This Row],[V43]],Tabela13[[#This Row],[V46]])</f>
        <v>-0.22509578544061304</v>
      </c>
      <c r="CL185" s="4">
        <f>AVERAGE(Tabela13[[#This Row],[V44]],Tabela13[[#This Row],[V41]])</f>
        <v>0</v>
      </c>
      <c r="CM185" s="4">
        <f>AVERAGE(Tabela13[[#This Row],[V44]],Tabela13[[#This Row],[V42]])</f>
        <v>-2.4904214559386961E-2</v>
      </c>
      <c r="CN185" s="4">
        <f>AVERAGE(Tabela13[[#This Row],[V44]],Tabela13[[#This Row],[V43]])</f>
        <v>-0.25</v>
      </c>
      <c r="CO185" s="4">
        <f>AVERAGE(Tabela13[[#This Row],[V44]],Tabela13[[#This Row],[V45]])</f>
        <v>-0.29980842911877392</v>
      </c>
      <c r="CP185" s="4">
        <f>AVERAGE(Tabela13[[#This Row],[V44]],Tabela13[[#This Row],[V46]])</f>
        <v>-0.52490421455938696</v>
      </c>
      <c r="CQ185" s="4">
        <f>AVERAGE(Tabela13[[#This Row],[V45]],Tabela13[[#This Row],[V41]])</f>
        <v>0.25</v>
      </c>
      <c r="CR185" s="4">
        <f>AVERAGE(Tabela13[[#This Row],[V45]],Tabela13[[#This Row],[V42]])</f>
        <v>0.22509578544061304</v>
      </c>
      <c r="CS185" s="4">
        <f>AVERAGE(Tabela13[[#This Row],[V45]],Tabela13[[#This Row],[V43]])</f>
        <v>0</v>
      </c>
      <c r="CT185" s="4">
        <f>AVERAGE(Tabela13[[#This Row],[V45]],Tabela13[[#This Row],[V44]])</f>
        <v>-0.29980842911877392</v>
      </c>
      <c r="CU185" s="4">
        <f>AVERAGE(Tabela13[[#This Row],[V45]],Tabela13[[#This Row],[V46]])</f>
        <v>-0.27490421455938696</v>
      </c>
      <c r="CV185" s="4">
        <f>AVERAGE(Tabela13[[#This Row],[V46]],Tabela13[[#This Row],[V41]])</f>
        <v>2.4904214559386961E-2</v>
      </c>
      <c r="CW185" s="4">
        <f>AVERAGE(Tabela13[[#This Row],[V46]],Tabela13[[#This Row],[V42]])</f>
        <v>0</v>
      </c>
      <c r="CX185" s="4">
        <f>AVERAGE(Tabela13[[#This Row],[V46]],Tabela13[[#This Row],[V43]])</f>
        <v>-0.22509578544061304</v>
      </c>
      <c r="CY185" s="4">
        <f>AVERAGE(Tabela13[[#This Row],[V46]],Tabela13[[#This Row],[V44]])</f>
        <v>-0.52490421455938696</v>
      </c>
      <c r="CZ185" s="4">
        <f>AVERAGE(Tabela13[[#This Row],[V46]],Tabela13[[#This Row],[V45]])</f>
        <v>-0.27490421455938696</v>
      </c>
      <c r="DA185" s="3">
        <f>_xlfn.STDEV.S(Tabela13[[#This Row],[V41]],Tabela13[[#This Row],[V42]])</f>
        <v>3.5219877990134534E-2</v>
      </c>
      <c r="DB185" s="3">
        <f>_xlfn.STDEV.S(Tabela13[[#This Row],[V41]],Tabela13[[#This Row],[V43]])</f>
        <v>0.35355339059327373</v>
      </c>
      <c r="DC185" s="3">
        <f>_xlfn.STDEV.S(Tabela13[[#This Row],[V41]],Tabela13[[#This Row],[V44]])</f>
        <v>0.77754653716681654</v>
      </c>
      <c r="DD185" s="3">
        <f>_xlfn.STDEV.S(Tabela13[[#This Row],[V41]],Tabela13[[#This Row],[V45]])</f>
        <v>0.42399314657354281</v>
      </c>
      <c r="DE185" s="3">
        <f>_xlfn.STDEV.S(Tabela13[[#This Row],[V41]],Tabela13[[#This Row],[V46]])</f>
        <v>0.74232665917668206</v>
      </c>
      <c r="DF185" s="3">
        <f>_xlfn.STDEV.S(Tabela13[[#This Row],[V42]],Tabela13[[#This Row],[V41]])</f>
        <v>3.5219877990134534E-2</v>
      </c>
      <c r="DG185" s="3">
        <f>_xlfn.STDEV.S(Tabela13[[#This Row],[V42]],Tabela13[[#This Row],[V43]])</f>
        <v>0.31833351260313919</v>
      </c>
      <c r="DH185" s="3">
        <f>_xlfn.STDEV.S(Tabela13[[#This Row],[V42]],Tabela13[[#This Row],[V44]])</f>
        <v>0.74232665917668206</v>
      </c>
      <c r="DI185" s="3">
        <f>_xlfn.STDEV.S(Tabela13[[#This Row],[V42]],Tabela13[[#This Row],[V45]])</f>
        <v>0.38877326858340827</v>
      </c>
      <c r="DJ185" s="3">
        <f>_xlfn.STDEV.S(Tabela13[[#This Row],[V42]],Tabela13[[#This Row],[V46]])</f>
        <v>0.70710678118654757</v>
      </c>
      <c r="DK185" s="3">
        <f>_xlfn.STDEV.S(Tabela13[[#This Row],[V43]],Tabela13[[#This Row],[V41]])</f>
        <v>0.35355339059327373</v>
      </c>
      <c r="DL185" s="3">
        <f>_xlfn.STDEV.S(Tabela13[[#This Row],[V43]],Tabela13[[#This Row],[V42]])</f>
        <v>0.31833351260313919</v>
      </c>
      <c r="DM185" s="3">
        <f>_xlfn.STDEV.S(Tabela13[[#This Row],[V43]],Tabela13[[#This Row],[V44]])</f>
        <v>0.42399314657354281</v>
      </c>
      <c r="DN185" s="3">
        <f>_xlfn.STDEV.S(Tabela13[[#This Row],[V43]],Tabela13[[#This Row],[V45]])</f>
        <v>7.0439755980269067E-2</v>
      </c>
      <c r="DO185" s="3">
        <f>_xlfn.STDEV.S(Tabela13[[#This Row],[V43]],Tabela13[[#This Row],[V46]])</f>
        <v>0.38877326858340827</v>
      </c>
      <c r="DP185" s="3">
        <f>_xlfn.STDEV.S(Tabela13[[#This Row],[V44]],Tabela13[[#This Row],[V41]])</f>
        <v>0.77754653716681654</v>
      </c>
      <c r="DQ185" s="3">
        <f>_xlfn.STDEV.S(Tabela13[[#This Row],[V44]],Tabela13[[#This Row],[V42]])</f>
        <v>0.74232665917668206</v>
      </c>
      <c r="DR185" s="3">
        <f>_xlfn.STDEV.S(Tabela13[[#This Row],[V44]],Tabela13[[#This Row],[V43]])</f>
        <v>0.42399314657354281</v>
      </c>
      <c r="DS185" s="3">
        <f>_xlfn.STDEV.S(Tabela13[[#This Row],[V44]],Tabela13[[#This Row],[V45]])</f>
        <v>0.35355339059327373</v>
      </c>
      <c r="DT185" s="3">
        <f>_xlfn.STDEV.S(Tabela13[[#This Row],[V44]],Tabela13[[#This Row],[V46]])</f>
        <v>3.5219877990134534E-2</v>
      </c>
      <c r="DU185" s="3">
        <f>_xlfn.STDEV.S(Tabela13[[#This Row],[V45]],Tabela13[[#This Row],[V41]])</f>
        <v>0.42399314657354281</v>
      </c>
      <c r="DV185" s="3">
        <f>_xlfn.STDEV.S(Tabela13[[#This Row],[V45]],Tabela13[[#This Row],[V42]])</f>
        <v>0.38877326858340827</v>
      </c>
      <c r="DW185" s="3">
        <f>_xlfn.STDEV.S(Tabela13[[#This Row],[V45]],Tabela13[[#This Row],[V43]])</f>
        <v>7.0439755980269067E-2</v>
      </c>
      <c r="DX185" s="3">
        <f>_xlfn.STDEV.S(Tabela13[[#This Row],[V45]],Tabela13[[#This Row],[V44]])</f>
        <v>0.35355339059327373</v>
      </c>
      <c r="DY185" s="3">
        <f>_xlfn.STDEV.S(Tabela13[[#This Row],[V45]],Tabela13[[#This Row],[V46]])</f>
        <v>0.31833351260313919</v>
      </c>
      <c r="DZ185" s="3">
        <f>_xlfn.STDEV.S(Tabela13[[#This Row],[V46]],Tabela13[[#This Row],[V41]])</f>
        <v>0.74232665917668206</v>
      </c>
      <c r="EA185" s="3">
        <f>_xlfn.STDEV.S(Tabela13[[#This Row],[V46]],Tabela13[[#This Row],[V42]])</f>
        <v>0.70710678118654757</v>
      </c>
      <c r="EB185" s="3">
        <f>_xlfn.STDEV.S(Tabela13[[#This Row],[V46]],Tabela13[[#This Row],[V43]])</f>
        <v>0.38877326858340827</v>
      </c>
      <c r="EC185" s="3">
        <f>_xlfn.STDEV.S(Tabela13[[#This Row],[V46]],Tabela13[[#This Row],[V44]])</f>
        <v>3.5219877990134534E-2</v>
      </c>
      <c r="ED185" s="3">
        <f>_xlfn.STDEV.S(Tabela13[[#This Row],[V46]],Tabela13[[#This Row],[V45]])</f>
        <v>0.31833351260313919</v>
      </c>
      <c r="EE185" s="3">
        <f t="shared" si="164"/>
        <v>6.7097723762227099E-2</v>
      </c>
      <c r="EF185" s="3">
        <f t="shared" si="165"/>
        <v>1.1792643443430602</v>
      </c>
      <c r="EG185" s="3" t="str">
        <f t="shared" si="166"/>
        <v/>
      </c>
      <c r="EH185" s="3">
        <f t="shared" si="167"/>
        <v>1.6959725862941712</v>
      </c>
      <c r="EI185" s="3">
        <f t="shared" si="168"/>
        <v>29.807270468479093</v>
      </c>
      <c r="EJ185" s="3">
        <f t="shared" si="169"/>
        <v>6.7097723762227099E-2</v>
      </c>
      <c r="EK185" s="3">
        <f t="shared" si="170"/>
        <v>1.1579797461939976</v>
      </c>
      <c r="EL185" s="3">
        <f t="shared" si="171"/>
        <v>-29.807270468479093</v>
      </c>
      <c r="EM185" s="3">
        <f t="shared" si="172"/>
        <v>1.7271459251109711</v>
      </c>
      <c r="EN185" s="3" t="str">
        <f t="shared" si="173"/>
        <v/>
      </c>
      <c r="EO185" s="3">
        <f t="shared" si="174"/>
        <v>1.1792643443430602</v>
      </c>
      <c r="EP185" s="3">
        <f t="shared" si="175"/>
        <v>1.1579797461939976</v>
      </c>
      <c r="EQ185" s="3">
        <f t="shared" si="176"/>
        <v>-1.6959725862941712</v>
      </c>
      <c r="ER185" s="3" t="str">
        <f t="shared" si="177"/>
        <v/>
      </c>
      <c r="ES185" s="3" t="str">
        <f t="shared" si="178"/>
        <v/>
      </c>
      <c r="ET185" s="3" t="str">
        <f t="shared" si="179"/>
        <v/>
      </c>
      <c r="EU185" s="3" t="str">
        <f t="shared" si="180"/>
        <v/>
      </c>
      <c r="EV185" s="3">
        <f t="shared" si="181"/>
        <v>-1.6959725862941712</v>
      </c>
      <c r="EW185" s="3">
        <f t="shared" si="182"/>
        <v>-1.1792643443430602</v>
      </c>
      <c r="EX185" s="3">
        <f t="shared" si="183"/>
        <v>-6.7097723762227099E-2</v>
      </c>
      <c r="EY185" s="3">
        <f t="shared" si="184"/>
        <v>1.6959725862941712</v>
      </c>
      <c r="EZ185" s="3">
        <f t="shared" si="185"/>
        <v>1.7271459251109711</v>
      </c>
      <c r="FA185" s="3" t="str">
        <f t="shared" si="186"/>
        <v/>
      </c>
      <c r="FB185" s="3">
        <f t="shared" si="187"/>
        <v>-1.1792643443430602</v>
      </c>
      <c r="FC185" s="3">
        <f t="shared" si="188"/>
        <v>-1.1579797461939976</v>
      </c>
      <c r="FD185" s="3">
        <f t="shared" si="189"/>
        <v>29.807270468479093</v>
      </c>
      <c r="FE185" s="3" t="str">
        <f t="shared" si="190"/>
        <v/>
      </c>
      <c r="FF185" s="3">
        <f t="shared" si="191"/>
        <v>-1.7271459251109711</v>
      </c>
      <c r="FG185" s="3">
        <f t="shared" si="192"/>
        <v>-6.7097723762227099E-2</v>
      </c>
      <c r="FH185" s="3">
        <f t="shared" si="193"/>
        <v>-1.1579797461939976</v>
      </c>
      <c r="FI185" s="4">
        <f t="shared" si="194"/>
        <v>1.0344827586206897</v>
      </c>
      <c r="FJ185" s="4">
        <f t="shared" si="195"/>
        <v>0.88888888888888884</v>
      </c>
      <c r="FK185" s="4">
        <f t="shared" si="196"/>
        <v>1.5152394775036286</v>
      </c>
      <c r="FL185" s="4">
        <f t="shared" si="197"/>
        <v>1.2322206095791004</v>
      </c>
      <c r="FM185" s="4">
        <f>Tabela13[[#This Row],[V139]]-Tabela13[[#This Row],[V140]]</f>
        <v>0.28301886792452824</v>
      </c>
      <c r="FN185" s="4">
        <f>Tabela13[[#This Row],[V1]]-Tabela13[[#This Row],[V2]]/2</f>
        <v>1.1360153256704981</v>
      </c>
      <c r="FO185" s="4">
        <f>Tabela13[[#This Row],[V1]]-Tabela13[[#This Row],[V3]]/2</f>
        <v>1.1111111111111112</v>
      </c>
      <c r="FP185" s="4">
        <f>Tabela13[[#This Row],[V1]]-Tabela13[[#This Row],[V4]]/2</f>
        <v>0.88601532567049812</v>
      </c>
      <c r="FQ185" s="4">
        <f>Tabela13[[#This Row],[V2]]-Tabela13[[#This Row],[V1]]/2</f>
        <v>0.31130268199233724</v>
      </c>
      <c r="FR185" s="4">
        <f>Tabela13[[#This Row],[V2]]-Tabela13[[#This Row],[V3]]/2</f>
        <v>0.56130268199233724</v>
      </c>
      <c r="FS185" s="4">
        <f>Tabela13[[#This Row],[V2]]-Tabela13[[#This Row],[V4]]/2</f>
        <v>0.3362068965517242</v>
      </c>
      <c r="FT185" s="4">
        <f t="shared" si="198"/>
        <v>0.84898943670518656</v>
      </c>
      <c r="FU185" s="4">
        <f t="shared" si="199"/>
        <v>0.83798122500839001</v>
      </c>
      <c r="FV185" s="4">
        <f t="shared" si="200"/>
        <v>0.7250348164650795</v>
      </c>
      <c r="FW185" s="4">
        <f t="shared" si="201"/>
        <v>0.30179370180492565</v>
      </c>
      <c r="FX185" s="4">
        <f t="shared" si="202"/>
        <v>0.51147945965192776</v>
      </c>
      <c r="FY185" s="4">
        <f t="shared" si="203"/>
        <v>0.3243345279737978</v>
      </c>
      <c r="FZ185" s="4">
        <f t="shared" si="204"/>
        <v>152.81809860693357</v>
      </c>
      <c r="GA185" s="4">
        <f t="shared" si="205"/>
        <v>150.8366205015102</v>
      </c>
      <c r="GB185" s="4">
        <f t="shared" si="206"/>
        <v>130.50626696371432</v>
      </c>
      <c r="GC185" s="4">
        <f t="shared" si="207"/>
        <v>54.322866324886618</v>
      </c>
      <c r="GD185" s="4">
        <f t="shared" si="208"/>
        <v>92.066302737347002</v>
      </c>
      <c r="GE185" s="4">
        <f t="shared" si="209"/>
        <v>58.380215035283598</v>
      </c>
      <c r="GF185" s="4">
        <f>Tabela13[[#This Row],[V1]]-Tabela13[[#This Row],[V2]]/Tabela13[[#This Row],[V2]]</f>
        <v>0.72222222222222232</v>
      </c>
      <c r="GG185" s="4">
        <f>Tabela13[[#This Row],[V1]]-Tabela13[[#This Row],[V3]]/Tabela13[[#This Row],[V3]]</f>
        <v>0.72222222222222232</v>
      </c>
      <c r="GH185" s="4">
        <f>Tabela13[[#This Row],[V1]]-Tabela13[[#This Row],[V4]]/Tabela13[[#This Row],[V4]]</f>
        <v>0.72222222222222232</v>
      </c>
      <c r="GI185" s="4">
        <f>Tabela13[[#This Row],[V2]]-Tabela13[[#This Row],[V1]]/Tabela13[[#This Row],[V1]]</f>
        <v>0.1724137931034484</v>
      </c>
      <c r="GJ185" s="4">
        <f>Tabela13[[#This Row],[V2]]-Tabela13[[#This Row],[V3]]/Tabela13[[#This Row],[V3]]</f>
        <v>0.1724137931034484</v>
      </c>
      <c r="GK185" s="4">
        <f>Tabela13[[#This Row],[V2]]-Tabela13[[#This Row],[V4]]/Tabela13[[#This Row],[V4]]</f>
        <v>0.1724137931034484</v>
      </c>
      <c r="GL185" s="4">
        <f t="shared" si="210"/>
        <v>0.29010393517455085</v>
      </c>
      <c r="GM185" s="4">
        <f t="shared" si="211"/>
        <v>1.4473180076628354</v>
      </c>
      <c r="GN185" s="4">
        <f t="shared" si="212"/>
        <v>0.20044242774469295</v>
      </c>
      <c r="GO185" s="3">
        <f t="shared" si="213"/>
        <v>1</v>
      </c>
      <c r="GP185" s="3">
        <v>100</v>
      </c>
      <c r="GQ185" s="3">
        <f t="shared" si="214"/>
        <v>1.25</v>
      </c>
      <c r="GR185" s="3">
        <f t="shared" si="215"/>
        <v>125</v>
      </c>
      <c r="GS185" s="34">
        <f>COUNTIF($D$2:D184,Tabela13[[#This Row],[HomeTeam]])</f>
        <v>9</v>
      </c>
      <c r="GT185" s="34">
        <f>COUNTIF($E$2:E184,Tabela13[[#This Row],[AwayTeam]])</f>
        <v>9</v>
      </c>
      <c r="GU185" s="3">
        <f>IFERROR(AVERAGEIFS($AD$2:AD184,$D$2:D184,Tabela13[[#This Row],[HomeTeam]],$GS$2:GS184,"&gt;="&amp;Tabela13[[#This Row],[Contagem_H]]-5),"")</f>
        <v>0.95725913205823188</v>
      </c>
      <c r="GV185" s="3">
        <f>IFERROR(AVERAGEIFS($G$2:G184,$E$2:E184,Tabela13[[#This Row],[AwayTeam]],$GT$2:GT184,"&gt;="&amp;Tabela13[[#This Row],[Contagem_A]]-5),"")</f>
        <v>1.4</v>
      </c>
      <c r="GW185" s="3">
        <f>IFERROR(AVERAGEIFS($GQ$2:GQ184,$D$2:D184,Tabela13[[#This Row],[HomeTeam]],$GS$2:GS184,"&gt;="&amp;Tabela13[[#This Row],[Contagem_H]]-5),"")</f>
        <v>0.12800000000000003</v>
      </c>
    </row>
    <row r="186" spans="1:205" x14ac:dyDescent="0.25">
      <c r="A186" t="s">
        <v>127</v>
      </c>
      <c r="B186" t="s">
        <v>200</v>
      </c>
      <c r="C186" t="s">
        <v>186</v>
      </c>
      <c r="D186" t="s">
        <v>22</v>
      </c>
      <c r="E186" t="s">
        <v>26</v>
      </c>
      <c r="F186" s="3">
        <v>1</v>
      </c>
      <c r="G186" s="3">
        <v>4</v>
      </c>
      <c r="H186" s="3" t="str">
        <f t="shared" si="216"/>
        <v>A</v>
      </c>
      <c r="I186" s="3">
        <v>2.2000000000000002</v>
      </c>
      <c r="J186" s="3">
        <v>3.4</v>
      </c>
      <c r="K186" s="3">
        <v>3.3</v>
      </c>
      <c r="L186" s="3">
        <v>2.08</v>
      </c>
      <c r="M186" s="3">
        <v>1.73</v>
      </c>
      <c r="N186" s="3">
        <f t="shared" si="145"/>
        <v>5</v>
      </c>
      <c r="O186" s="3">
        <f t="shared" si="146"/>
        <v>0</v>
      </c>
      <c r="P186" s="3">
        <f t="shared" si="147"/>
        <v>3</v>
      </c>
      <c r="Q186" s="3">
        <f t="shared" si="148"/>
        <v>5.1693404634581164E-2</v>
      </c>
      <c r="R186" s="3">
        <f t="shared" si="149"/>
        <v>5.8803912850155626E-2</v>
      </c>
      <c r="S186" s="3">
        <f t="shared" si="150"/>
        <v>2.3137254901960786</v>
      </c>
      <c r="T186" s="3">
        <f t="shared" si="151"/>
        <v>3.5757575757575757</v>
      </c>
      <c r="U186" s="3">
        <f t="shared" si="152"/>
        <v>3.4705882352941178</v>
      </c>
      <c r="V186" s="3">
        <f t="shared" si="153"/>
        <v>2.1875222816399287</v>
      </c>
      <c r="W186" s="3">
        <f t="shared" si="154"/>
        <v>1.8194295900178254</v>
      </c>
      <c r="X186" s="4">
        <f t="shared" si="155"/>
        <v>0.45454545454545453</v>
      </c>
      <c r="Y186" s="4">
        <f t="shared" si="156"/>
        <v>0.29411764705882354</v>
      </c>
      <c r="Z186" s="4">
        <f t="shared" si="157"/>
        <v>0.30303030303030304</v>
      </c>
      <c r="AA186" s="4">
        <f t="shared" si="158"/>
        <v>0.48076923076923073</v>
      </c>
      <c r="AB186" s="4">
        <f t="shared" si="159"/>
        <v>0.5780346820809249</v>
      </c>
      <c r="AC186" s="4">
        <f t="shared" si="160"/>
        <v>0.72727272727272729</v>
      </c>
      <c r="AD186" s="4">
        <f t="shared" si="161"/>
        <v>2.1515151515151514</v>
      </c>
      <c r="AE186" s="4">
        <f t="shared" si="162"/>
        <v>2.2272727272727271</v>
      </c>
      <c r="AF186" s="4">
        <f t="shared" si="163"/>
        <v>0.65151515151515149</v>
      </c>
      <c r="AG186" s="4">
        <f>IFERROR(AVERAGE(Tabela13[[#This Row],[V1]],Tabela13[[#This Row],[V2]]),"")</f>
        <v>1.4393939393939394</v>
      </c>
      <c r="AH186" s="4">
        <f>IFERROR(AVERAGE(Tabela13[[#This Row],[V1]],Tabela13[[#This Row],[V3]]),"")</f>
        <v>1.4772727272727271</v>
      </c>
      <c r="AI186" s="4">
        <f>IFERROR(AVERAGE(Tabela13[[#This Row],[V1]],Tabela13[[#This Row],[V4]]),"")</f>
        <v>0.68939393939393945</v>
      </c>
      <c r="AJ186" s="4">
        <f>IFERROR(AVERAGE(Tabela13[[#This Row],[V2]],Tabela13[[#This Row],[V1]]),"")</f>
        <v>1.4393939393939394</v>
      </c>
      <c r="AK186" s="4">
        <f>IFERROR(AVERAGE(Tabela13[[#This Row],[V2]],Tabela13[[#This Row],[V3]]),"")</f>
        <v>2.1893939393939394</v>
      </c>
      <c r="AL186" s="4">
        <f>IFERROR(AVERAGE(Tabela13[[#This Row],[V2]],Tabela13[[#This Row],[V4]]),"")</f>
        <v>1.4015151515151514</v>
      </c>
      <c r="AM186" s="4">
        <f>IFERROR(AVERAGE(Tabela13[[#This Row],[V3]],Tabela13[[#This Row],[V1]]),"")</f>
        <v>1.4772727272727271</v>
      </c>
      <c r="AN186" s="4">
        <f>IFERROR(AVERAGE(Tabela13[[#This Row],[V3]],Tabela13[[#This Row],[V2]]),"")</f>
        <v>2.1893939393939394</v>
      </c>
      <c r="AO186" s="4">
        <f>IFERROR(AVERAGE(Tabela13[[#This Row],[V3]],Tabela13[[#This Row],[V4]]),"")</f>
        <v>1.4393939393939392</v>
      </c>
      <c r="AP186" s="4">
        <f>IFERROR(AVERAGE(Tabela13[[#This Row],[V4]],Tabela13[[#This Row],[V1]]),"")</f>
        <v>0.68939393939393945</v>
      </c>
      <c r="AQ186" s="4">
        <f>IFERROR(AVERAGE(Tabela13[[#This Row],[V4]],Tabela13[[#This Row],[V2]]),"")</f>
        <v>1.4015151515151514</v>
      </c>
      <c r="AR186" s="4">
        <f>IFERROR(AVERAGE(Tabela13[[#This Row],[V4]],Tabela13[[#This Row],[V3]]),"")</f>
        <v>1.4393939393939392</v>
      </c>
      <c r="AS186" s="4">
        <f>_xlfn.STDEV.S(Tabela13[[#This Row],[V1]:[V2]])</f>
        <v>1.0070914762353851</v>
      </c>
      <c r="AT186" s="4">
        <f>_xlfn.STDEV.S(Tabela13[[#This Row],[V1]],Tabela13[[#This Row],[V3]])</f>
        <v>1.0606601717798212</v>
      </c>
      <c r="AU186" s="4">
        <f>_xlfn.STDEV.S(Tabela13[[#This Row],[V1]],Tabela13[[#This Row],[V4]])</f>
        <v>5.3568695544435448E-2</v>
      </c>
      <c r="AV186" s="4">
        <f>_xlfn.STDEV.S(Tabela13[[#This Row],[V2]],Tabela13[[#This Row],[V1]])</f>
        <v>1.0070914762353851</v>
      </c>
      <c r="AW186" s="4">
        <f>_xlfn.STDEV.S(Tabela13[[#This Row],[V2]],Tabela13[[#This Row],[V3]])</f>
        <v>5.3568695544435371E-2</v>
      </c>
      <c r="AX186" s="4">
        <f>_xlfn.STDEV.S(Tabela13[[#This Row],[V42]],Tabela13[[#This Row],[V44]])</f>
        <v>2.0677516480152067</v>
      </c>
      <c r="AY186" s="4">
        <f>_xlfn.STDEV.S(Tabela13[[#This Row],[V3]],Tabela13[[#This Row],[V1]])</f>
        <v>1.0606601717798212</v>
      </c>
      <c r="AZ186" s="4">
        <f>_xlfn.STDEV.S(Tabela13[[#This Row],[V3]],Tabela13[[#This Row],[V2]])</f>
        <v>5.3568695544435371E-2</v>
      </c>
      <c r="BA186" s="4">
        <f>_xlfn.STDEV.S(Tabela13[[#This Row],[V3]],Tabela13[[#This Row],[V4]])</f>
        <v>1.1142288673242569</v>
      </c>
      <c r="BB186" s="4">
        <f>_xlfn.STDEV.S(Tabela13[[#This Row],[V4]],Tabela13[[#This Row],[V1]])</f>
        <v>5.3568695544435448E-2</v>
      </c>
      <c r="BC186" s="4">
        <f>_xlfn.STDEV.S(Tabela13[[#This Row],[V4]],Tabela13[[#This Row],[V2]])</f>
        <v>1.0606601717798212</v>
      </c>
      <c r="BD186" s="4">
        <f>_xlfn.STDEV.S(Tabela13[[#This Row],[V4]],Tabela13[[#This Row],[V3]])</f>
        <v>1.1142288673242569</v>
      </c>
      <c r="BE186" s="4">
        <f>Tabela13[[#This Row],[V17]]/Tabela13[[#This Row],[V5]]</f>
        <v>0.69966355191089913</v>
      </c>
      <c r="BF186" s="4">
        <f>Tabela13[[#This Row],[V18]]/Tabela13[[#This Row],[V6]]</f>
        <v>0.71798534705095596</v>
      </c>
      <c r="BG186" s="4">
        <f>Tabela13[[#This Row],[V19]]/Tabela13[[#This Row],[V7]]</f>
        <v>7.7704041888631628E-2</v>
      </c>
      <c r="BH186" s="4">
        <f>Tabela13[[#This Row],[V20]]/Tabela13[[#This Row],[V8]]</f>
        <v>0.69966355191089913</v>
      </c>
      <c r="BI186" s="4">
        <f>Tabela13[[#This Row],[V21]]/Tabela13[[#This Row],[V9]]</f>
        <v>2.4467362670814771E-2</v>
      </c>
      <c r="BJ186" s="4">
        <f>Tabela13[[#This Row],[V22]]/Tabela13[[#This Row],[V10]]</f>
        <v>1.4753687434486882</v>
      </c>
      <c r="BK186" s="4">
        <f>Tabela13[[#This Row],[V23]]/Tabela13[[#This Row],[V11]]</f>
        <v>0.71798534705095596</v>
      </c>
      <c r="BL186" s="4">
        <f>Tabela13[[#This Row],[V24]]/Tabela13[[#This Row],[V12]]</f>
        <v>2.4467362670814771E-2</v>
      </c>
      <c r="BM186" s="4">
        <f>Tabela13[[#This Row],[V25]]/Tabela13[[#This Row],[V13]]</f>
        <v>0.77409584466737857</v>
      </c>
      <c r="BN186" s="4">
        <f>Tabela13[[#This Row],[V26]]/Tabela13[[#This Row],[V14]]</f>
        <v>7.7704041888631628E-2</v>
      </c>
      <c r="BO186" s="4">
        <f>Tabela13[[#This Row],[V27]]/Tabela13[[#This Row],[V15]]</f>
        <v>0.75679536581046714</v>
      </c>
      <c r="BP186" s="4">
        <f>Tabela13[[#This Row],[V28]]/Tabela13[[#This Row],[V16]]</f>
        <v>0.77409584466737857</v>
      </c>
      <c r="BQ186" s="4">
        <f>Tabela13[[#This Row],[V1]]-Tabela13[[#This Row],[V2]]</f>
        <v>-1.4242424242424241</v>
      </c>
      <c r="BR186" s="4">
        <f>Tabela13[[#This Row],[V1]]-Tabela13[[#This Row],[V3]]</f>
        <v>-1.4999999999999998</v>
      </c>
      <c r="BS186" s="4">
        <f>Tabela13[[#This Row],[V1]]-Tabela13[[#This Row],[V4]]</f>
        <v>7.5757575757575801E-2</v>
      </c>
      <c r="BT186" s="4">
        <f>Tabela13[[#This Row],[V2]]-Tabela13[[#This Row],[V1]]</f>
        <v>1.4242424242424241</v>
      </c>
      <c r="BU186" s="4">
        <f>Tabela13[[#This Row],[V2]]-Tabela13[[#This Row],[V3]]</f>
        <v>-7.575757575757569E-2</v>
      </c>
      <c r="BV186" s="4">
        <f>Tabela13[[#This Row],[V2]]-Tabela13[[#This Row],[V4]]</f>
        <v>1.5</v>
      </c>
      <c r="BW186" s="4">
        <f>AVERAGE(Tabela13[[#This Row],[V41]],Tabela13[[#This Row],[V42]])</f>
        <v>-1.4621212121212119</v>
      </c>
      <c r="BX186" s="4">
        <f>AVERAGE(Tabela13[[#This Row],[V41]],Tabela13[[#This Row],[V43]])</f>
        <v>-0.67424242424242409</v>
      </c>
      <c r="BY186" s="4">
        <f>AVERAGE(Tabela13[[#This Row],[V41]],Tabela13[[#This Row],[V44]])</f>
        <v>0</v>
      </c>
      <c r="BZ186" s="4">
        <f>AVERAGE(Tabela13[[#This Row],[V41]],Tabela13[[#This Row],[V45]])</f>
        <v>-0.74999999999999989</v>
      </c>
      <c r="CA186" s="4">
        <f>AVERAGE(Tabela13[[#This Row],[V41]],Tabela13[[#This Row],[V46]])</f>
        <v>3.7878787878787956E-2</v>
      </c>
      <c r="CB186" s="4">
        <f>AVERAGE(Tabela13[[#This Row],[V42]],Tabela13[[#This Row],[V41]])</f>
        <v>-1.4621212121212119</v>
      </c>
      <c r="CC186" s="4">
        <f>AVERAGE(Tabela13[[#This Row],[V42]],Tabela13[[#This Row],[V43]])</f>
        <v>-0.71212121212121193</v>
      </c>
      <c r="CD186" s="4">
        <f>AVERAGE(Tabela13[[#This Row],[V42]],Tabela13[[#This Row],[V44]])</f>
        <v>-3.7878787878787845E-2</v>
      </c>
      <c r="CE186" s="4">
        <f>AVERAGE(Tabela13[[#This Row],[V42]],Tabela13[[#This Row],[V45]])</f>
        <v>-0.78787878787878773</v>
      </c>
      <c r="CF186" s="4">
        <f>AVERAGE(Tabela13[[#This Row],[V42]],Tabela13[[#This Row],[V46]])</f>
        <v>0</v>
      </c>
      <c r="CG186" s="4">
        <f>AVERAGE(Tabela13[[#This Row],[V43]],Tabela13[[#This Row],[V41]])</f>
        <v>-0.67424242424242409</v>
      </c>
      <c r="CH186" s="4">
        <f>AVERAGE(Tabela13[[#This Row],[V43]],Tabela13[[#This Row],[V42]])</f>
        <v>-0.71212121212121193</v>
      </c>
      <c r="CI186" s="4">
        <f>AVERAGE(Tabela13[[#This Row],[V43]],Tabela13[[#This Row],[V44]])</f>
        <v>0.75</v>
      </c>
      <c r="CJ186" s="4">
        <f>AVERAGE(Tabela13[[#This Row],[V43]],Tabela13[[#This Row],[V45]])</f>
        <v>5.5511151231257827E-17</v>
      </c>
      <c r="CK186" s="4">
        <f>AVERAGE(Tabela13[[#This Row],[V43]],Tabela13[[#This Row],[V46]])</f>
        <v>0.78787878787878785</v>
      </c>
      <c r="CL186" s="4">
        <f>AVERAGE(Tabela13[[#This Row],[V44]],Tabela13[[#This Row],[V41]])</f>
        <v>0</v>
      </c>
      <c r="CM186" s="4">
        <f>AVERAGE(Tabela13[[#This Row],[V44]],Tabela13[[#This Row],[V42]])</f>
        <v>-3.7878787878787845E-2</v>
      </c>
      <c r="CN186" s="4">
        <f>AVERAGE(Tabela13[[#This Row],[V44]],Tabela13[[#This Row],[V43]])</f>
        <v>0.75</v>
      </c>
      <c r="CO186" s="4">
        <f>AVERAGE(Tabela13[[#This Row],[V44]],Tabela13[[#This Row],[V45]])</f>
        <v>0.6742424242424242</v>
      </c>
      <c r="CP186" s="4">
        <f>AVERAGE(Tabela13[[#This Row],[V44]],Tabela13[[#This Row],[V46]])</f>
        <v>1.4621212121212119</v>
      </c>
      <c r="CQ186" s="4">
        <f>AVERAGE(Tabela13[[#This Row],[V45]],Tabela13[[#This Row],[V41]])</f>
        <v>-0.74999999999999989</v>
      </c>
      <c r="CR186" s="4">
        <f>AVERAGE(Tabela13[[#This Row],[V45]],Tabela13[[#This Row],[V42]])</f>
        <v>-0.78787878787878773</v>
      </c>
      <c r="CS186" s="4">
        <f>AVERAGE(Tabela13[[#This Row],[V45]],Tabela13[[#This Row],[V43]])</f>
        <v>5.5511151231257827E-17</v>
      </c>
      <c r="CT186" s="4">
        <f>AVERAGE(Tabela13[[#This Row],[V45]],Tabela13[[#This Row],[V44]])</f>
        <v>0.6742424242424242</v>
      </c>
      <c r="CU186" s="4">
        <f>AVERAGE(Tabela13[[#This Row],[V45]],Tabela13[[#This Row],[V46]])</f>
        <v>0.71212121212121215</v>
      </c>
      <c r="CV186" s="4">
        <f>AVERAGE(Tabela13[[#This Row],[V46]],Tabela13[[#This Row],[V41]])</f>
        <v>3.7878787878787956E-2</v>
      </c>
      <c r="CW186" s="4">
        <f>AVERAGE(Tabela13[[#This Row],[V46]],Tabela13[[#This Row],[V42]])</f>
        <v>0</v>
      </c>
      <c r="CX186" s="4">
        <f>AVERAGE(Tabela13[[#This Row],[V46]],Tabela13[[#This Row],[V43]])</f>
        <v>0.78787878787878785</v>
      </c>
      <c r="CY186" s="4">
        <f>AVERAGE(Tabela13[[#This Row],[V46]],Tabela13[[#This Row],[V44]])</f>
        <v>1.4621212121212119</v>
      </c>
      <c r="CZ186" s="4">
        <f>AVERAGE(Tabela13[[#This Row],[V46]],Tabela13[[#This Row],[V45]])</f>
        <v>0.71212121212121215</v>
      </c>
      <c r="DA186" s="3">
        <f>_xlfn.STDEV.S(Tabela13[[#This Row],[V41]],Tabela13[[#This Row],[V42]])</f>
        <v>5.3568695544435371E-2</v>
      </c>
      <c r="DB186" s="3">
        <f>_xlfn.STDEV.S(Tabela13[[#This Row],[V41]],Tabela13[[#This Row],[V43]])</f>
        <v>1.0606601717798212</v>
      </c>
      <c r="DC186" s="3">
        <f>_xlfn.STDEV.S(Tabela13[[#This Row],[V41]],Tabela13[[#This Row],[V44]])</f>
        <v>2.0141829524707715</v>
      </c>
      <c r="DD186" s="3">
        <f>_xlfn.STDEV.S(Tabela13[[#This Row],[V41]],Tabela13[[#This Row],[V45]])</f>
        <v>0.95352278069095042</v>
      </c>
      <c r="DE186" s="3">
        <f>_xlfn.STDEV.S(Tabela13[[#This Row],[V41]],Tabela13[[#This Row],[V46]])</f>
        <v>2.0677516480152072</v>
      </c>
      <c r="DF186" s="3">
        <f>_xlfn.STDEV.S(Tabela13[[#This Row],[V42]],Tabela13[[#This Row],[V41]])</f>
        <v>5.3568695544435371E-2</v>
      </c>
      <c r="DG186" s="3">
        <f>_xlfn.STDEV.S(Tabela13[[#This Row],[V42]],Tabela13[[#This Row],[V43]])</f>
        <v>1.1142288673242566</v>
      </c>
      <c r="DH186" s="3">
        <f>_xlfn.STDEV.S(Tabela13[[#This Row],[V42]],Tabela13[[#This Row],[V44]])</f>
        <v>2.0677516480152067</v>
      </c>
      <c r="DI186" s="3">
        <f>_xlfn.STDEV.S(Tabela13[[#This Row],[V42]],Tabela13[[#This Row],[V45]])</f>
        <v>1.0070914762353858</v>
      </c>
      <c r="DJ186" s="3">
        <f>_xlfn.STDEV.S(Tabela13[[#This Row],[V42]],Tabela13[[#This Row],[V46]])</f>
        <v>2.1213203435596424</v>
      </c>
      <c r="DK186" s="3">
        <f>_xlfn.STDEV.S(Tabela13[[#This Row],[V43]],Tabela13[[#This Row],[V41]])</f>
        <v>1.0606601717798212</v>
      </c>
      <c r="DL186" s="3">
        <f>_xlfn.STDEV.S(Tabela13[[#This Row],[V43]],Tabela13[[#This Row],[V42]])</f>
        <v>1.1142288673242566</v>
      </c>
      <c r="DM186" s="3">
        <f>_xlfn.STDEV.S(Tabela13[[#This Row],[V43]],Tabela13[[#This Row],[V44]])</f>
        <v>0.9535227806909502</v>
      </c>
      <c r="DN186" s="3">
        <f>_xlfn.STDEV.S(Tabela13[[#This Row],[V43]],Tabela13[[#This Row],[V45]])</f>
        <v>0.10713739108887081</v>
      </c>
      <c r="DO186" s="3">
        <f>_xlfn.STDEV.S(Tabela13[[#This Row],[V43]],Tabela13[[#This Row],[V46]])</f>
        <v>1.007091476235386</v>
      </c>
      <c r="DP186" s="3">
        <f>_xlfn.STDEV.S(Tabela13[[#This Row],[V44]],Tabela13[[#This Row],[V41]])</f>
        <v>2.0141829524707715</v>
      </c>
      <c r="DQ186" s="3">
        <f>_xlfn.STDEV.S(Tabela13[[#This Row],[V44]],Tabela13[[#This Row],[V42]])</f>
        <v>2.0677516480152067</v>
      </c>
      <c r="DR186" s="3">
        <f>_xlfn.STDEV.S(Tabela13[[#This Row],[V44]],Tabela13[[#This Row],[V43]])</f>
        <v>0.9535227806909502</v>
      </c>
      <c r="DS186" s="3">
        <f>_xlfn.STDEV.S(Tabela13[[#This Row],[V44]],Tabela13[[#This Row],[V45]])</f>
        <v>1.060660171779821</v>
      </c>
      <c r="DT186" s="3">
        <f>_xlfn.STDEV.S(Tabela13[[#This Row],[V44]],Tabela13[[#This Row],[V46]])</f>
        <v>5.3568695544435531E-2</v>
      </c>
      <c r="DU186" s="3">
        <f>_xlfn.STDEV.S(Tabela13[[#This Row],[V45]],Tabela13[[#This Row],[V41]])</f>
        <v>0.95352278069095042</v>
      </c>
      <c r="DV186" s="3">
        <f>_xlfn.STDEV.S(Tabela13[[#This Row],[V45]],Tabela13[[#This Row],[V42]])</f>
        <v>1.0070914762353858</v>
      </c>
      <c r="DW186" s="3">
        <f>_xlfn.STDEV.S(Tabela13[[#This Row],[V45]],Tabela13[[#This Row],[V43]])</f>
        <v>0.10713739108887081</v>
      </c>
      <c r="DX186" s="3">
        <f>_xlfn.STDEV.S(Tabela13[[#This Row],[V45]],Tabela13[[#This Row],[V44]])</f>
        <v>1.060660171779821</v>
      </c>
      <c r="DY186" s="3">
        <f>_xlfn.STDEV.S(Tabela13[[#This Row],[V45]],Tabela13[[#This Row],[V46]])</f>
        <v>1.1142288673242566</v>
      </c>
      <c r="DZ186" s="3">
        <f>_xlfn.STDEV.S(Tabela13[[#This Row],[V46]],Tabela13[[#This Row],[V41]])</f>
        <v>2.0677516480152072</v>
      </c>
      <c r="EA186" s="3">
        <f>_xlfn.STDEV.S(Tabela13[[#This Row],[V46]],Tabela13[[#This Row],[V42]])</f>
        <v>2.1213203435596424</v>
      </c>
      <c r="EB186" s="3">
        <f>_xlfn.STDEV.S(Tabela13[[#This Row],[V46]],Tabela13[[#This Row],[V43]])</f>
        <v>1.007091476235386</v>
      </c>
      <c r="EC186" s="3">
        <f>_xlfn.STDEV.S(Tabela13[[#This Row],[V46]],Tabela13[[#This Row],[V44]])</f>
        <v>5.3568695544435531E-2</v>
      </c>
      <c r="ED186" s="3">
        <f>_xlfn.STDEV.S(Tabela13[[#This Row],[V46]],Tabela13[[#This Row],[V45]])</f>
        <v>1.1142288673242566</v>
      </c>
      <c r="EE186" s="3">
        <f t="shared" si="164"/>
        <v>-3.6637657056297769E-2</v>
      </c>
      <c r="EF186" s="3">
        <f t="shared" si="165"/>
        <v>-1.5731139626397352</v>
      </c>
      <c r="EG186" s="3" t="str">
        <f t="shared" si="166"/>
        <v/>
      </c>
      <c r="EH186" s="3">
        <f t="shared" si="167"/>
        <v>-1.271363707587934</v>
      </c>
      <c r="EI186" s="3">
        <f t="shared" si="168"/>
        <v>54.588643507601361</v>
      </c>
      <c r="EJ186" s="3">
        <f t="shared" si="169"/>
        <v>-3.6637657056297769E-2</v>
      </c>
      <c r="EK186" s="3">
        <f t="shared" si="170"/>
        <v>-1.5646618136893822</v>
      </c>
      <c r="EL186" s="3">
        <f t="shared" si="171"/>
        <v>-54.588643507601503</v>
      </c>
      <c r="EM186" s="3">
        <f t="shared" si="172"/>
        <v>-1.2782314890679898</v>
      </c>
      <c r="EN186" s="3" t="str">
        <f t="shared" si="173"/>
        <v/>
      </c>
      <c r="EO186" s="3">
        <f t="shared" si="174"/>
        <v>-1.5731139626397352</v>
      </c>
      <c r="EP186" s="3">
        <f t="shared" si="175"/>
        <v>-1.5646618136893822</v>
      </c>
      <c r="EQ186" s="3">
        <f t="shared" si="176"/>
        <v>1.2713637075879336</v>
      </c>
      <c r="ER186" s="3">
        <f t="shared" si="177"/>
        <v>1930015658341142.8</v>
      </c>
      <c r="ES186" s="3" t="str">
        <f t="shared" si="178"/>
        <v/>
      </c>
      <c r="ET186" s="3" t="str">
        <f t="shared" si="179"/>
        <v/>
      </c>
      <c r="EU186" s="3" t="str">
        <f t="shared" si="180"/>
        <v/>
      </c>
      <c r="EV186" s="3">
        <f t="shared" si="181"/>
        <v>1.2713637075879336</v>
      </c>
      <c r="EW186" s="3">
        <f t="shared" si="182"/>
        <v>1.5731139626397346</v>
      </c>
      <c r="EX186" s="3">
        <f t="shared" si="183"/>
        <v>3.663765705629788E-2</v>
      </c>
      <c r="EY186" s="3">
        <f t="shared" si="184"/>
        <v>-1.271363707587934</v>
      </c>
      <c r="EZ186" s="3">
        <f t="shared" si="185"/>
        <v>-1.2782314890679898</v>
      </c>
      <c r="FA186" s="3">
        <f t="shared" si="186"/>
        <v>1930015658341142.8</v>
      </c>
      <c r="FB186" s="3">
        <f t="shared" si="187"/>
        <v>1.5731139626397346</v>
      </c>
      <c r="FC186" s="3">
        <f t="shared" si="188"/>
        <v>1.5646618136893815</v>
      </c>
      <c r="FD186" s="3">
        <f t="shared" si="189"/>
        <v>54.588643507601361</v>
      </c>
      <c r="FE186" s="3" t="str">
        <f t="shared" si="190"/>
        <v/>
      </c>
      <c r="FF186" s="3">
        <f t="shared" si="191"/>
        <v>1.27823148906799</v>
      </c>
      <c r="FG186" s="3">
        <f t="shared" si="192"/>
        <v>3.663765705629788E-2</v>
      </c>
      <c r="FH186" s="3">
        <f t="shared" si="193"/>
        <v>1.5646618136893815</v>
      </c>
      <c r="FI186" s="4">
        <f t="shared" si="194"/>
        <v>0.30303030303030304</v>
      </c>
      <c r="FJ186" s="4">
        <f t="shared" si="195"/>
        <v>1.8181818181818181</v>
      </c>
      <c r="FK186" s="4">
        <f t="shared" si="196"/>
        <v>1.5762711864406778</v>
      </c>
      <c r="FL186" s="4">
        <f t="shared" si="197"/>
        <v>1.1440677966101696</v>
      </c>
      <c r="FM186" s="4">
        <f>Tabela13[[#This Row],[V139]]-Tabela13[[#This Row],[V140]]</f>
        <v>0.43220338983050821</v>
      </c>
      <c r="FN186" s="4">
        <f>Tabela13[[#This Row],[V1]]-Tabela13[[#This Row],[V2]]/2</f>
        <v>-0.3484848484848484</v>
      </c>
      <c r="FO186" s="4">
        <f>Tabela13[[#This Row],[V1]]-Tabela13[[#This Row],[V3]]/2</f>
        <v>-0.38636363636363624</v>
      </c>
      <c r="FP186" s="4">
        <f>Tabela13[[#This Row],[V1]]-Tabela13[[#This Row],[V4]]/2</f>
        <v>0.40151515151515155</v>
      </c>
      <c r="FQ186" s="4">
        <f>Tabela13[[#This Row],[V2]]-Tabela13[[#This Row],[V1]]/2</f>
        <v>1.7878787878787876</v>
      </c>
      <c r="FR186" s="4">
        <f>Tabela13[[#This Row],[V2]]-Tabela13[[#This Row],[V3]]/2</f>
        <v>1.0378787878787878</v>
      </c>
      <c r="FS186" s="4">
        <f>Tabela13[[#This Row],[V2]]-Tabela13[[#This Row],[V4]]/2</f>
        <v>1.8257575757575757</v>
      </c>
      <c r="FT186" s="4">
        <f t="shared" si="198"/>
        <v>-0.33532438131501124</v>
      </c>
      <c r="FU186" s="4">
        <f t="shared" si="199"/>
        <v>-0.36869590265804969</v>
      </c>
      <c r="FV186" s="4">
        <f t="shared" si="200"/>
        <v>0.38181185939944751</v>
      </c>
      <c r="FW186" s="4">
        <f t="shared" si="201"/>
        <v>1.0608242670934835</v>
      </c>
      <c r="FX186" s="4">
        <f t="shared" si="202"/>
        <v>0.803983383853622</v>
      </c>
      <c r="FY186" s="4">
        <f t="shared" si="203"/>
        <v>1.0697069405994486</v>
      </c>
      <c r="FZ186" s="4">
        <f t="shared" si="204"/>
        <v>-60.358388636702024</v>
      </c>
      <c r="GA186" s="4">
        <f t="shared" si="205"/>
        <v>-66.365262478448955</v>
      </c>
      <c r="GB186" s="4">
        <f t="shared" si="206"/>
        <v>68.72613469190054</v>
      </c>
      <c r="GC186" s="4">
        <f t="shared" si="207"/>
        <v>190.94836807682702</v>
      </c>
      <c r="GD186" s="4">
        <f t="shared" si="208"/>
        <v>144.71700909365197</v>
      </c>
      <c r="GE186" s="4">
        <f t="shared" si="209"/>
        <v>192.54724930790076</v>
      </c>
      <c r="GF186" s="4">
        <f>Tabela13[[#This Row],[V1]]-Tabela13[[#This Row],[V2]]/Tabela13[[#This Row],[V2]]</f>
        <v>-0.27272727272727271</v>
      </c>
      <c r="GG186" s="4">
        <f>Tabela13[[#This Row],[V1]]-Tabela13[[#This Row],[V3]]/Tabela13[[#This Row],[V3]]</f>
        <v>-0.27272727272727271</v>
      </c>
      <c r="GH186" s="4">
        <f>Tabela13[[#This Row],[V1]]-Tabela13[[#This Row],[V4]]/Tabela13[[#This Row],[V4]]</f>
        <v>-0.27272727272727271</v>
      </c>
      <c r="GI186" s="4">
        <f>Tabela13[[#This Row],[V2]]-Tabela13[[#This Row],[V1]]/Tabela13[[#This Row],[V1]]</f>
        <v>1.1515151515151514</v>
      </c>
      <c r="GJ186" s="4">
        <f>Tabela13[[#This Row],[V2]]-Tabela13[[#This Row],[V3]]/Tabela13[[#This Row],[V3]]</f>
        <v>1.1515151515151514</v>
      </c>
      <c r="GK186" s="4">
        <f>Tabela13[[#This Row],[V2]]-Tabela13[[#This Row],[V4]]/Tabela13[[#This Row],[V4]]</f>
        <v>1.1515151515151514</v>
      </c>
      <c r="GL186" s="4">
        <f t="shared" si="210"/>
        <v>0.86712921187957226</v>
      </c>
      <c r="GM186" s="4">
        <f t="shared" si="211"/>
        <v>1.4393939393939392</v>
      </c>
      <c r="GN186" s="4">
        <f t="shared" si="212"/>
        <v>0.6024266103584397</v>
      </c>
      <c r="GO186" s="3">
        <f t="shared" si="213"/>
        <v>0</v>
      </c>
      <c r="GP186" s="3">
        <v>100</v>
      </c>
      <c r="GQ186" s="3">
        <f t="shared" si="214"/>
        <v>-1</v>
      </c>
      <c r="GR186" s="3">
        <f t="shared" si="215"/>
        <v>-100</v>
      </c>
      <c r="GS186" s="34">
        <f>COUNTIF($D$2:D185,Tabela13[[#This Row],[HomeTeam]])</f>
        <v>9</v>
      </c>
      <c r="GT186" s="34">
        <f>COUNTIF($E$2:E185,Tabela13[[#This Row],[AwayTeam]])</f>
        <v>9</v>
      </c>
      <c r="GU186" s="3">
        <f>IFERROR(AVERAGEIFS($AD$2:AD185,$D$2:D185,Tabela13[[#This Row],[HomeTeam]],$GS$2:GS185,"&gt;="&amp;Tabela13[[#This Row],[Contagem_H]]-5),"")</f>
        <v>0.77496677299308891</v>
      </c>
      <c r="GV186" s="3">
        <f>IFERROR(AVERAGEIFS($G$2:G185,$E$2:E185,Tabela13[[#This Row],[AwayTeam]],$GT$2:GT185,"&gt;="&amp;Tabela13[[#This Row],[Contagem_A]]-5),"")</f>
        <v>1.2</v>
      </c>
      <c r="GW186" s="3">
        <f>IFERROR(AVERAGEIFS($GQ$2:GQ185,$D$2:D185,Tabela13[[#This Row],[HomeTeam]],$GS$2:GS185,"&gt;="&amp;Tabela13[[#This Row],[Contagem_H]]-5),"")</f>
        <v>7.5999999999999984E-2</v>
      </c>
    </row>
    <row r="187" spans="1:205" x14ac:dyDescent="0.25">
      <c r="A187" t="s">
        <v>127</v>
      </c>
      <c r="B187" t="s">
        <v>200</v>
      </c>
      <c r="C187" t="s">
        <v>186</v>
      </c>
      <c r="D187" t="s">
        <v>24</v>
      </c>
      <c r="E187" t="s">
        <v>19</v>
      </c>
      <c r="F187" s="3">
        <v>2</v>
      </c>
      <c r="G187" s="3">
        <v>1</v>
      </c>
      <c r="H187" s="3" t="str">
        <f t="shared" si="216"/>
        <v>H</v>
      </c>
      <c r="I187" s="3">
        <v>1.75</v>
      </c>
      <c r="J187" s="3">
        <v>3.75</v>
      </c>
      <c r="K187" s="3">
        <v>4.75</v>
      </c>
      <c r="L187" s="3">
        <v>1.99</v>
      </c>
      <c r="M187" s="3">
        <v>1.91</v>
      </c>
      <c r="N187" s="3">
        <f t="shared" si="145"/>
        <v>3</v>
      </c>
      <c r="O187" s="3">
        <f t="shared" si="146"/>
        <v>3</v>
      </c>
      <c r="P187" s="3">
        <f t="shared" si="147"/>
        <v>0</v>
      </c>
      <c r="Q187" s="3">
        <f t="shared" si="148"/>
        <v>4.8621553884711677E-2</v>
      </c>
      <c r="R187" s="3">
        <f t="shared" si="149"/>
        <v>2.6072772238154074E-2</v>
      </c>
      <c r="S187" s="3">
        <f t="shared" si="150"/>
        <v>1.8350877192982455</v>
      </c>
      <c r="T187" s="3">
        <f t="shared" si="151"/>
        <v>3.9323308270676689</v>
      </c>
      <c r="U187" s="3">
        <f t="shared" si="152"/>
        <v>4.9809523809523801</v>
      </c>
      <c r="V187" s="3">
        <f t="shared" si="153"/>
        <v>2.0867568922305764</v>
      </c>
      <c r="W187" s="3">
        <f t="shared" si="154"/>
        <v>2.0028671679197991</v>
      </c>
      <c r="X187" s="4">
        <f t="shared" si="155"/>
        <v>0.5714285714285714</v>
      </c>
      <c r="Y187" s="4">
        <f t="shared" si="156"/>
        <v>0.26666666666666666</v>
      </c>
      <c r="Z187" s="4">
        <f t="shared" si="157"/>
        <v>0.21052631578947367</v>
      </c>
      <c r="AA187" s="4">
        <f t="shared" si="158"/>
        <v>0.50251256281407031</v>
      </c>
      <c r="AB187" s="4">
        <f t="shared" si="159"/>
        <v>0.52356020942408377</v>
      </c>
      <c r="AC187" s="4">
        <f t="shared" si="160"/>
        <v>1.2857142857142856</v>
      </c>
      <c r="AD187" s="4">
        <f t="shared" si="161"/>
        <v>0.60526315789473684</v>
      </c>
      <c r="AE187" s="4">
        <f t="shared" si="162"/>
        <v>0.7857142857142857</v>
      </c>
      <c r="AF187" s="4">
        <f t="shared" si="163"/>
        <v>1.1052631578947367</v>
      </c>
      <c r="AG187" s="4">
        <f>IFERROR(AVERAGE(Tabela13[[#This Row],[V1]],Tabela13[[#This Row],[V2]]),"")</f>
        <v>0.94548872180451116</v>
      </c>
      <c r="AH187" s="4">
        <f>IFERROR(AVERAGE(Tabela13[[#This Row],[V1]],Tabela13[[#This Row],[V3]]),"")</f>
        <v>1.0357142857142856</v>
      </c>
      <c r="AI187" s="4">
        <f>IFERROR(AVERAGE(Tabela13[[#This Row],[V1]],Tabela13[[#This Row],[V4]]),"")</f>
        <v>1.1954887218045112</v>
      </c>
      <c r="AJ187" s="4">
        <f>IFERROR(AVERAGE(Tabela13[[#This Row],[V2]],Tabela13[[#This Row],[V1]]),"")</f>
        <v>0.94548872180451116</v>
      </c>
      <c r="AK187" s="4">
        <f>IFERROR(AVERAGE(Tabela13[[#This Row],[V2]],Tabela13[[#This Row],[V3]]),"")</f>
        <v>0.69548872180451127</v>
      </c>
      <c r="AL187" s="4">
        <f>IFERROR(AVERAGE(Tabela13[[#This Row],[V2]],Tabela13[[#This Row],[V4]]),"")</f>
        <v>0.85526315789473673</v>
      </c>
      <c r="AM187" s="4">
        <f>IFERROR(AVERAGE(Tabela13[[#This Row],[V3]],Tabela13[[#This Row],[V1]]),"")</f>
        <v>1.0357142857142856</v>
      </c>
      <c r="AN187" s="4">
        <f>IFERROR(AVERAGE(Tabela13[[#This Row],[V3]],Tabela13[[#This Row],[V2]]),"")</f>
        <v>0.69548872180451127</v>
      </c>
      <c r="AO187" s="4">
        <f>IFERROR(AVERAGE(Tabela13[[#This Row],[V3]],Tabela13[[#This Row],[V4]]),"")</f>
        <v>0.94548872180451116</v>
      </c>
      <c r="AP187" s="4">
        <f>IFERROR(AVERAGE(Tabela13[[#This Row],[V4]],Tabela13[[#This Row],[V1]]),"")</f>
        <v>1.1954887218045112</v>
      </c>
      <c r="AQ187" s="4">
        <f>IFERROR(AVERAGE(Tabela13[[#This Row],[V4]],Tabela13[[#This Row],[V2]]),"")</f>
        <v>0.85526315789473673</v>
      </c>
      <c r="AR187" s="4">
        <f>IFERROR(AVERAGE(Tabela13[[#This Row],[V4]],Tabela13[[#This Row],[V3]]),"")</f>
        <v>0.94548872180451116</v>
      </c>
      <c r="AS187" s="4">
        <f>_xlfn.STDEV.S(Tabela13[[#This Row],[V1]:[V2]])</f>
        <v>0.48115160674723723</v>
      </c>
      <c r="AT187" s="4">
        <f>_xlfn.STDEV.S(Tabela13[[#This Row],[V1]],Tabela13[[#This Row],[V3]])</f>
        <v>0.3535533905932744</v>
      </c>
      <c r="AU187" s="4">
        <f>_xlfn.STDEV.S(Tabela13[[#This Row],[V1]],Tabela13[[#This Row],[V4]])</f>
        <v>0.12759821615396344</v>
      </c>
      <c r="AV187" s="4">
        <f>_xlfn.STDEV.S(Tabela13[[#This Row],[V2]],Tabela13[[#This Row],[V1]])</f>
        <v>0.48115160674723723</v>
      </c>
      <c r="AW187" s="4">
        <f>_xlfn.STDEV.S(Tabela13[[#This Row],[V2]],Tabela13[[#This Row],[V3]])</f>
        <v>0.12759821615396344</v>
      </c>
      <c r="AX187" s="4">
        <f>_xlfn.STDEV.S(Tabela13[[#This Row],[V42]],Tabela13[[#This Row],[V44]])</f>
        <v>0.83470499734051085</v>
      </c>
      <c r="AY187" s="4">
        <f>_xlfn.STDEV.S(Tabela13[[#This Row],[V3]],Tabela13[[#This Row],[V1]])</f>
        <v>0.3535533905932744</v>
      </c>
      <c r="AZ187" s="4">
        <f>_xlfn.STDEV.S(Tabela13[[#This Row],[V3]],Tabela13[[#This Row],[V2]])</f>
        <v>0.12759821615396344</v>
      </c>
      <c r="BA187" s="4">
        <f>_xlfn.STDEV.S(Tabela13[[#This Row],[V3]],Tabela13[[#This Row],[V4]])</f>
        <v>0.22595517443931029</v>
      </c>
      <c r="BB187" s="4">
        <f>_xlfn.STDEV.S(Tabela13[[#This Row],[V4]],Tabela13[[#This Row],[V1]])</f>
        <v>0.12759821615396344</v>
      </c>
      <c r="BC187" s="4">
        <f>_xlfn.STDEV.S(Tabela13[[#This Row],[V4]],Tabela13[[#This Row],[V2]])</f>
        <v>0.35355339059327379</v>
      </c>
      <c r="BD187" s="4">
        <f>_xlfn.STDEV.S(Tabela13[[#This Row],[V4]],Tabela13[[#This Row],[V3]])</f>
        <v>0.22595517443931029</v>
      </c>
      <c r="BE187" s="4">
        <f>Tabela13[[#This Row],[V17]]/Tabela13[[#This Row],[V5]]</f>
        <v>0.50889195783206809</v>
      </c>
      <c r="BF187" s="4">
        <f>Tabela13[[#This Row],[V18]]/Tabela13[[#This Row],[V6]]</f>
        <v>0.34136189436592013</v>
      </c>
      <c r="BG187" s="4">
        <f>Tabela13[[#This Row],[V19]]/Tabela13[[#This Row],[V7]]</f>
        <v>0.10673309904702603</v>
      </c>
      <c r="BH187" s="4">
        <f>Tabela13[[#This Row],[V20]]/Tabela13[[#This Row],[V8]]</f>
        <v>0.50889195783206809</v>
      </c>
      <c r="BI187" s="4">
        <f>Tabela13[[#This Row],[V21]]/Tabela13[[#This Row],[V9]]</f>
        <v>0.18346554322677985</v>
      </c>
      <c r="BJ187" s="4">
        <f>Tabela13[[#This Row],[V22]]/Tabela13[[#This Row],[V10]]</f>
        <v>0.9759627661212128</v>
      </c>
      <c r="BK187" s="4">
        <f>Tabela13[[#This Row],[V23]]/Tabela13[[#This Row],[V11]]</f>
        <v>0.34136189436592013</v>
      </c>
      <c r="BL187" s="4">
        <f>Tabela13[[#This Row],[V24]]/Tabela13[[#This Row],[V12]]</f>
        <v>0.18346554322677985</v>
      </c>
      <c r="BM187" s="4">
        <f>Tabela13[[#This Row],[V25]]/Tabela13[[#This Row],[V13]]</f>
        <v>0.23898241113660654</v>
      </c>
      <c r="BN187" s="4">
        <f>Tabela13[[#This Row],[V26]]/Tabela13[[#This Row],[V14]]</f>
        <v>0.10673309904702603</v>
      </c>
      <c r="BO187" s="4">
        <f>Tabela13[[#This Row],[V27]]/Tabela13[[#This Row],[V15]]</f>
        <v>0.41338550284752018</v>
      </c>
      <c r="BP187" s="4">
        <f>Tabela13[[#This Row],[V28]]/Tabela13[[#This Row],[V16]]</f>
        <v>0.23898241113660654</v>
      </c>
      <c r="BQ187" s="4">
        <f>Tabela13[[#This Row],[V1]]-Tabela13[[#This Row],[V2]]</f>
        <v>0.68045112781954875</v>
      </c>
      <c r="BR187" s="4">
        <f>Tabela13[[#This Row],[V1]]-Tabela13[[#This Row],[V3]]</f>
        <v>0.49999999999999989</v>
      </c>
      <c r="BS187" s="4">
        <f>Tabela13[[#This Row],[V1]]-Tabela13[[#This Row],[V4]]</f>
        <v>0.18045112781954886</v>
      </c>
      <c r="BT187" s="4">
        <f>Tabela13[[#This Row],[V2]]-Tabela13[[#This Row],[V1]]</f>
        <v>-0.68045112781954875</v>
      </c>
      <c r="BU187" s="4">
        <f>Tabela13[[#This Row],[V2]]-Tabela13[[#This Row],[V3]]</f>
        <v>-0.18045112781954886</v>
      </c>
      <c r="BV187" s="4">
        <f>Tabela13[[#This Row],[V2]]-Tabela13[[#This Row],[V4]]</f>
        <v>-0.49999999999999989</v>
      </c>
      <c r="BW187" s="4">
        <f>AVERAGE(Tabela13[[#This Row],[V41]],Tabela13[[#This Row],[V42]])</f>
        <v>0.59022556390977432</v>
      </c>
      <c r="BX187" s="4">
        <f>AVERAGE(Tabela13[[#This Row],[V41]],Tabela13[[#This Row],[V43]])</f>
        <v>0.43045112781954881</v>
      </c>
      <c r="BY187" s="4">
        <f>AVERAGE(Tabela13[[#This Row],[V41]],Tabela13[[#This Row],[V44]])</f>
        <v>0</v>
      </c>
      <c r="BZ187" s="4">
        <f>AVERAGE(Tabela13[[#This Row],[V41]],Tabela13[[#This Row],[V45]])</f>
        <v>0.24999999999999994</v>
      </c>
      <c r="CA187" s="4">
        <f>AVERAGE(Tabela13[[#This Row],[V41]],Tabela13[[#This Row],[V46]])</f>
        <v>9.0225563909774431E-2</v>
      </c>
      <c r="CB187" s="4">
        <f>AVERAGE(Tabela13[[#This Row],[V42]],Tabela13[[#This Row],[V41]])</f>
        <v>0.59022556390977432</v>
      </c>
      <c r="CC187" s="4">
        <f>AVERAGE(Tabela13[[#This Row],[V42]],Tabela13[[#This Row],[V43]])</f>
        <v>0.34022556390977438</v>
      </c>
      <c r="CD187" s="4">
        <f>AVERAGE(Tabela13[[#This Row],[V42]],Tabela13[[#This Row],[V44]])</f>
        <v>-9.0225563909774431E-2</v>
      </c>
      <c r="CE187" s="4">
        <f>AVERAGE(Tabela13[[#This Row],[V42]],Tabela13[[#This Row],[V45]])</f>
        <v>0.15977443609022551</v>
      </c>
      <c r="CF187" s="4">
        <f>AVERAGE(Tabela13[[#This Row],[V42]],Tabela13[[#This Row],[V46]])</f>
        <v>0</v>
      </c>
      <c r="CG187" s="4">
        <f>AVERAGE(Tabela13[[#This Row],[V43]],Tabela13[[#This Row],[V41]])</f>
        <v>0.43045112781954881</v>
      </c>
      <c r="CH187" s="4">
        <f>AVERAGE(Tabela13[[#This Row],[V43]],Tabela13[[#This Row],[V42]])</f>
        <v>0.34022556390977438</v>
      </c>
      <c r="CI187" s="4">
        <f>AVERAGE(Tabela13[[#This Row],[V43]],Tabela13[[#This Row],[V44]])</f>
        <v>-0.24999999999999994</v>
      </c>
      <c r="CJ187" s="4">
        <f>AVERAGE(Tabela13[[#This Row],[V43]],Tabela13[[#This Row],[V45]])</f>
        <v>0</v>
      </c>
      <c r="CK187" s="4">
        <f>AVERAGE(Tabela13[[#This Row],[V43]],Tabela13[[#This Row],[V46]])</f>
        <v>-0.15977443609022551</v>
      </c>
      <c r="CL187" s="4">
        <f>AVERAGE(Tabela13[[#This Row],[V44]],Tabela13[[#This Row],[V41]])</f>
        <v>0</v>
      </c>
      <c r="CM187" s="4">
        <f>AVERAGE(Tabela13[[#This Row],[V44]],Tabela13[[#This Row],[V42]])</f>
        <v>-9.0225563909774431E-2</v>
      </c>
      <c r="CN187" s="4">
        <f>AVERAGE(Tabela13[[#This Row],[V44]],Tabela13[[#This Row],[V43]])</f>
        <v>-0.24999999999999994</v>
      </c>
      <c r="CO187" s="4">
        <f>AVERAGE(Tabela13[[#This Row],[V44]],Tabela13[[#This Row],[V45]])</f>
        <v>-0.43045112781954881</v>
      </c>
      <c r="CP187" s="4">
        <f>AVERAGE(Tabela13[[#This Row],[V44]],Tabela13[[#This Row],[V46]])</f>
        <v>-0.59022556390977432</v>
      </c>
      <c r="CQ187" s="4">
        <f>AVERAGE(Tabela13[[#This Row],[V45]],Tabela13[[#This Row],[V41]])</f>
        <v>0.24999999999999994</v>
      </c>
      <c r="CR187" s="4">
        <f>AVERAGE(Tabela13[[#This Row],[V45]],Tabela13[[#This Row],[V42]])</f>
        <v>0.15977443609022551</v>
      </c>
      <c r="CS187" s="4">
        <f>AVERAGE(Tabela13[[#This Row],[V45]],Tabela13[[#This Row],[V43]])</f>
        <v>0</v>
      </c>
      <c r="CT187" s="4">
        <f>AVERAGE(Tabela13[[#This Row],[V45]],Tabela13[[#This Row],[V44]])</f>
        <v>-0.43045112781954881</v>
      </c>
      <c r="CU187" s="4">
        <f>AVERAGE(Tabela13[[#This Row],[V45]],Tabela13[[#This Row],[V46]])</f>
        <v>-0.34022556390977438</v>
      </c>
      <c r="CV187" s="4">
        <f>AVERAGE(Tabela13[[#This Row],[V46]],Tabela13[[#This Row],[V41]])</f>
        <v>9.0225563909774431E-2</v>
      </c>
      <c r="CW187" s="4">
        <f>AVERAGE(Tabela13[[#This Row],[V46]],Tabela13[[#This Row],[V42]])</f>
        <v>0</v>
      </c>
      <c r="CX187" s="4">
        <f>AVERAGE(Tabela13[[#This Row],[V46]],Tabela13[[#This Row],[V43]])</f>
        <v>-0.15977443609022551</v>
      </c>
      <c r="CY187" s="4">
        <f>AVERAGE(Tabela13[[#This Row],[V46]],Tabela13[[#This Row],[V44]])</f>
        <v>-0.59022556390977432</v>
      </c>
      <c r="CZ187" s="4">
        <f>AVERAGE(Tabela13[[#This Row],[V46]],Tabela13[[#This Row],[V45]])</f>
        <v>-0.34022556390977438</v>
      </c>
      <c r="DA187" s="3">
        <f>_xlfn.STDEV.S(Tabela13[[#This Row],[V41]],Tabela13[[#This Row],[V42]])</f>
        <v>0.12759821615396344</v>
      </c>
      <c r="DB187" s="3">
        <f>_xlfn.STDEV.S(Tabela13[[#This Row],[V41]],Tabela13[[#This Row],[V43]])</f>
        <v>0.35355339059327362</v>
      </c>
      <c r="DC187" s="3">
        <f>_xlfn.STDEV.S(Tabela13[[#This Row],[V41]],Tabela13[[#This Row],[V44]])</f>
        <v>0.96230321349447423</v>
      </c>
      <c r="DD187" s="3">
        <f>_xlfn.STDEV.S(Tabela13[[#This Row],[V41]],Tabela13[[#This Row],[V45]])</f>
        <v>0.60874982290120061</v>
      </c>
      <c r="DE187" s="3">
        <f>_xlfn.STDEV.S(Tabela13[[#This Row],[V41]],Tabela13[[#This Row],[V46]])</f>
        <v>0.83470499734051085</v>
      </c>
      <c r="DF187" s="3">
        <f>_xlfn.STDEV.S(Tabela13[[#This Row],[V42]],Tabela13[[#This Row],[V41]])</f>
        <v>0.12759821615396344</v>
      </c>
      <c r="DG187" s="3">
        <f>_xlfn.STDEV.S(Tabela13[[#This Row],[V42]],Tabela13[[#This Row],[V43]])</f>
        <v>0.22595517443931024</v>
      </c>
      <c r="DH187" s="3">
        <f>_xlfn.STDEV.S(Tabela13[[#This Row],[V42]],Tabela13[[#This Row],[V44]])</f>
        <v>0.83470499734051085</v>
      </c>
      <c r="DI187" s="3">
        <f>_xlfn.STDEV.S(Tabela13[[#This Row],[V42]],Tabela13[[#This Row],[V45]])</f>
        <v>0.48115160674723711</v>
      </c>
      <c r="DJ187" s="3">
        <f>_xlfn.STDEV.S(Tabela13[[#This Row],[V42]],Tabela13[[#This Row],[V46]])</f>
        <v>0.70710678118654735</v>
      </c>
      <c r="DK187" s="3">
        <f>_xlfn.STDEV.S(Tabela13[[#This Row],[V43]],Tabela13[[#This Row],[V41]])</f>
        <v>0.35355339059327362</v>
      </c>
      <c r="DL187" s="3">
        <f>_xlfn.STDEV.S(Tabela13[[#This Row],[V43]],Tabela13[[#This Row],[V42]])</f>
        <v>0.22595517443931024</v>
      </c>
      <c r="DM187" s="3">
        <f>_xlfn.STDEV.S(Tabela13[[#This Row],[V43]],Tabela13[[#This Row],[V44]])</f>
        <v>0.60874982290120061</v>
      </c>
      <c r="DN187" s="3">
        <f>_xlfn.STDEV.S(Tabela13[[#This Row],[V43]],Tabela13[[#This Row],[V45]])</f>
        <v>0.25519643230792688</v>
      </c>
      <c r="DO187" s="3">
        <f>_xlfn.STDEV.S(Tabela13[[#This Row],[V43]],Tabela13[[#This Row],[V46]])</f>
        <v>0.48115160674723711</v>
      </c>
      <c r="DP187" s="3">
        <f>_xlfn.STDEV.S(Tabela13[[#This Row],[V44]],Tabela13[[#This Row],[V41]])</f>
        <v>0.96230321349447423</v>
      </c>
      <c r="DQ187" s="3">
        <f>_xlfn.STDEV.S(Tabela13[[#This Row],[V44]],Tabela13[[#This Row],[V42]])</f>
        <v>0.83470499734051085</v>
      </c>
      <c r="DR187" s="3">
        <f>_xlfn.STDEV.S(Tabela13[[#This Row],[V44]],Tabela13[[#This Row],[V43]])</f>
        <v>0.60874982290120061</v>
      </c>
      <c r="DS187" s="3">
        <f>_xlfn.STDEV.S(Tabela13[[#This Row],[V44]],Tabela13[[#This Row],[V45]])</f>
        <v>0.35355339059327362</v>
      </c>
      <c r="DT187" s="3">
        <f>_xlfn.STDEV.S(Tabela13[[#This Row],[V44]],Tabela13[[#This Row],[V46]])</f>
        <v>0.12759821615396344</v>
      </c>
      <c r="DU187" s="3">
        <f>_xlfn.STDEV.S(Tabela13[[#This Row],[V45]],Tabela13[[#This Row],[V41]])</f>
        <v>0.60874982290120061</v>
      </c>
      <c r="DV187" s="3">
        <f>_xlfn.STDEV.S(Tabela13[[#This Row],[V45]],Tabela13[[#This Row],[V42]])</f>
        <v>0.48115160674723711</v>
      </c>
      <c r="DW187" s="3">
        <f>_xlfn.STDEV.S(Tabela13[[#This Row],[V45]],Tabela13[[#This Row],[V43]])</f>
        <v>0.25519643230792688</v>
      </c>
      <c r="DX187" s="3">
        <f>_xlfn.STDEV.S(Tabela13[[#This Row],[V45]],Tabela13[[#This Row],[V44]])</f>
        <v>0.35355339059327362</v>
      </c>
      <c r="DY187" s="3">
        <f>_xlfn.STDEV.S(Tabela13[[#This Row],[V45]],Tabela13[[#This Row],[V46]])</f>
        <v>0.22595517443931024</v>
      </c>
      <c r="DZ187" s="3">
        <f>_xlfn.STDEV.S(Tabela13[[#This Row],[V46]],Tabela13[[#This Row],[V41]])</f>
        <v>0.83470499734051085</v>
      </c>
      <c r="EA187" s="3">
        <f>_xlfn.STDEV.S(Tabela13[[#This Row],[V46]],Tabela13[[#This Row],[V42]])</f>
        <v>0.70710678118654735</v>
      </c>
      <c r="EB187" s="3">
        <f>_xlfn.STDEV.S(Tabela13[[#This Row],[V46]],Tabela13[[#This Row],[V43]])</f>
        <v>0.48115160674723711</v>
      </c>
      <c r="EC187" s="3">
        <f>_xlfn.STDEV.S(Tabela13[[#This Row],[V46]],Tabela13[[#This Row],[V44]])</f>
        <v>0.12759821615396344</v>
      </c>
      <c r="ED187" s="3">
        <f>_xlfn.STDEV.S(Tabela13[[#This Row],[V46]],Tabela13[[#This Row],[V45]])</f>
        <v>0.22595517443931024</v>
      </c>
      <c r="EE187" s="3">
        <f t="shared" si="164"/>
        <v>0.21618551271945402</v>
      </c>
      <c r="EF187" s="3">
        <f t="shared" si="165"/>
        <v>0.82135547509005058</v>
      </c>
      <c r="EG187" s="3" t="str">
        <f t="shared" si="166"/>
        <v/>
      </c>
      <c r="EH187" s="3">
        <f t="shared" si="167"/>
        <v>2.4349992916048029</v>
      </c>
      <c r="EI187" s="3">
        <f t="shared" si="168"/>
        <v>9.2513137205239957</v>
      </c>
      <c r="EJ187" s="3">
        <f t="shared" si="169"/>
        <v>0.21618551271945402</v>
      </c>
      <c r="EK187" s="3">
        <f t="shared" si="170"/>
        <v>0.66413344089344239</v>
      </c>
      <c r="EL187" s="3">
        <f t="shared" si="171"/>
        <v>-9.2513137205239957</v>
      </c>
      <c r="EM187" s="3">
        <f t="shared" si="172"/>
        <v>3.011442997523885</v>
      </c>
      <c r="EN187" s="3" t="str">
        <f t="shared" si="173"/>
        <v/>
      </c>
      <c r="EO187" s="3">
        <f t="shared" si="174"/>
        <v>0.82135547509005058</v>
      </c>
      <c r="EP187" s="3">
        <f t="shared" si="175"/>
        <v>0.66413344089344239</v>
      </c>
      <c r="EQ187" s="3">
        <f t="shared" si="176"/>
        <v>-2.4349992916048029</v>
      </c>
      <c r="ER187" s="3" t="str">
        <f t="shared" si="177"/>
        <v/>
      </c>
      <c r="ES187" s="3" t="str">
        <f t="shared" si="178"/>
        <v/>
      </c>
      <c r="ET187" s="3" t="str">
        <f t="shared" si="179"/>
        <v/>
      </c>
      <c r="EU187" s="3" t="str">
        <f t="shared" si="180"/>
        <v/>
      </c>
      <c r="EV187" s="3">
        <f t="shared" si="181"/>
        <v>-2.4349992916048029</v>
      </c>
      <c r="EW187" s="3">
        <f t="shared" si="182"/>
        <v>-0.82135547509005058</v>
      </c>
      <c r="EX187" s="3">
        <f t="shared" si="183"/>
        <v>-0.21618551271945402</v>
      </c>
      <c r="EY187" s="3">
        <f t="shared" si="184"/>
        <v>2.4349992916048029</v>
      </c>
      <c r="EZ187" s="3">
        <f t="shared" si="185"/>
        <v>3.011442997523885</v>
      </c>
      <c r="FA187" s="3" t="str">
        <f t="shared" si="186"/>
        <v/>
      </c>
      <c r="FB187" s="3">
        <f t="shared" si="187"/>
        <v>-0.82135547509005058</v>
      </c>
      <c r="FC187" s="3">
        <f t="shared" si="188"/>
        <v>-0.66413344089344239</v>
      </c>
      <c r="FD187" s="3">
        <f t="shared" si="189"/>
        <v>9.2513137205239957</v>
      </c>
      <c r="FE187" s="3" t="str">
        <f t="shared" si="190"/>
        <v/>
      </c>
      <c r="FF187" s="3">
        <f t="shared" si="191"/>
        <v>-3.011442997523885</v>
      </c>
      <c r="FG187" s="3">
        <f t="shared" si="192"/>
        <v>-0.21618551271945402</v>
      </c>
      <c r="FH187" s="3">
        <f t="shared" si="193"/>
        <v>-0.66413344089344239</v>
      </c>
      <c r="FI187" s="4">
        <f t="shared" si="194"/>
        <v>0.42105263157894735</v>
      </c>
      <c r="FJ187" s="4">
        <f t="shared" si="195"/>
        <v>0.5714285714285714</v>
      </c>
      <c r="FK187" s="4">
        <f t="shared" si="196"/>
        <v>1.8891013384321225</v>
      </c>
      <c r="FL187" s="4">
        <f t="shared" si="197"/>
        <v>0.85659655831739978</v>
      </c>
      <c r="FM187" s="4">
        <f>Tabela13[[#This Row],[V139]]-Tabela13[[#This Row],[V140]]</f>
        <v>1.0325047801147227</v>
      </c>
      <c r="FN187" s="4">
        <f>Tabela13[[#This Row],[V1]]-Tabela13[[#This Row],[V2]]/2</f>
        <v>0.98308270676691722</v>
      </c>
      <c r="FO187" s="4">
        <f>Tabela13[[#This Row],[V1]]-Tabela13[[#This Row],[V3]]/2</f>
        <v>0.89285714285714279</v>
      </c>
      <c r="FP187" s="4">
        <f>Tabela13[[#This Row],[V1]]-Tabela13[[#This Row],[V4]]/2</f>
        <v>0.73308270676691722</v>
      </c>
      <c r="FQ187" s="4">
        <f>Tabela13[[#This Row],[V2]]-Tabela13[[#This Row],[V1]]/2</f>
        <v>-3.7593984962405957E-2</v>
      </c>
      <c r="FR187" s="4">
        <f>Tabela13[[#This Row],[V2]]-Tabela13[[#This Row],[V3]]/2</f>
        <v>0.21240601503759399</v>
      </c>
      <c r="FS187" s="4">
        <f>Tabela13[[#This Row],[V2]]-Tabela13[[#This Row],[V4]]/2</f>
        <v>5.2631578947368474E-2</v>
      </c>
      <c r="FT187" s="4">
        <f t="shared" si="198"/>
        <v>0.77686756464332929</v>
      </c>
      <c r="FU187" s="4">
        <f t="shared" si="199"/>
        <v>0.72885472645263094</v>
      </c>
      <c r="FV187" s="4">
        <f t="shared" si="200"/>
        <v>0.6325858358186226</v>
      </c>
      <c r="FW187" s="4">
        <f t="shared" si="201"/>
        <v>-3.7576289342723272E-2</v>
      </c>
      <c r="FX187" s="4">
        <f t="shared" si="202"/>
        <v>0.20929546691790238</v>
      </c>
      <c r="FY187" s="4">
        <f t="shared" si="203"/>
        <v>5.258306161094177E-2</v>
      </c>
      <c r="FZ187" s="4">
        <f t="shared" si="204"/>
        <v>139.83616163579927</v>
      </c>
      <c r="GA187" s="4">
        <f t="shared" si="205"/>
        <v>131.19385076147356</v>
      </c>
      <c r="GB187" s="4">
        <f t="shared" si="206"/>
        <v>113.86545044735207</v>
      </c>
      <c r="GC187" s="4">
        <f t="shared" si="207"/>
        <v>-6.763732081690188</v>
      </c>
      <c r="GD187" s="4">
        <f t="shared" si="208"/>
        <v>37.673184045222428</v>
      </c>
      <c r="GE187" s="4">
        <f t="shared" si="209"/>
        <v>9.4649510899695191</v>
      </c>
      <c r="GF187" s="4">
        <f>Tabela13[[#This Row],[V1]]-Tabela13[[#This Row],[V2]]/Tabela13[[#This Row],[V2]]</f>
        <v>0.28571428571428559</v>
      </c>
      <c r="GG187" s="4">
        <f>Tabela13[[#This Row],[V1]]-Tabela13[[#This Row],[V3]]/Tabela13[[#This Row],[V3]]</f>
        <v>0.28571428571428559</v>
      </c>
      <c r="GH187" s="4">
        <f>Tabela13[[#This Row],[V1]]-Tabela13[[#This Row],[V4]]/Tabela13[[#This Row],[V4]]</f>
        <v>0.28571428571428559</v>
      </c>
      <c r="GI187" s="4">
        <f>Tabela13[[#This Row],[V2]]-Tabela13[[#This Row],[V1]]/Tabela13[[#This Row],[V1]]</f>
        <v>-0.39473684210526316</v>
      </c>
      <c r="GJ187" s="4">
        <f>Tabela13[[#This Row],[V2]]-Tabela13[[#This Row],[V3]]/Tabela13[[#This Row],[V3]]</f>
        <v>-0.39473684210526316</v>
      </c>
      <c r="GK187" s="4">
        <f>Tabela13[[#This Row],[V2]]-Tabela13[[#This Row],[V4]]/Tabela13[[#This Row],[V4]]</f>
        <v>-0.39473684210526316</v>
      </c>
      <c r="GL187" s="4">
        <f t="shared" si="210"/>
        <v>0.30689988027115461</v>
      </c>
      <c r="GM187" s="4">
        <f t="shared" si="211"/>
        <v>0.94548872180451116</v>
      </c>
      <c r="GN187" s="4">
        <f t="shared" si="212"/>
        <v>0.32459390915358705</v>
      </c>
      <c r="GO187" s="3">
        <f t="shared" si="213"/>
        <v>1</v>
      </c>
      <c r="GP187" s="3">
        <v>100</v>
      </c>
      <c r="GQ187" s="3">
        <f t="shared" si="214"/>
        <v>0.75</v>
      </c>
      <c r="GR187" s="3">
        <f t="shared" si="215"/>
        <v>75</v>
      </c>
      <c r="GS187" s="34">
        <f>COUNTIF($D$2:D186,Tabela13[[#This Row],[HomeTeam]])</f>
        <v>9</v>
      </c>
      <c r="GT187" s="34">
        <f>COUNTIF($E$2:E186,Tabela13[[#This Row],[AwayTeam]])</f>
        <v>9</v>
      </c>
      <c r="GU187" s="3">
        <f>IFERROR(AVERAGEIFS($AD$2:AD186,$D$2:D186,Tabela13[[#This Row],[HomeTeam]],$GS$2:GS186,"&gt;="&amp;Tabela13[[#This Row],[Contagem_H]]-5),"")</f>
        <v>1.1480354584400829</v>
      </c>
      <c r="GV187" s="3">
        <f>IFERROR(AVERAGEIFS($G$2:G186,$E$2:E186,Tabela13[[#This Row],[AwayTeam]],$GT$2:GT186,"&gt;="&amp;Tabela13[[#This Row],[Contagem_A]]-5),"")</f>
        <v>1.2</v>
      </c>
      <c r="GW187" s="3">
        <f>IFERROR(AVERAGEIFS($GQ$2:GQ186,$D$2:D186,Tabela13[[#This Row],[HomeTeam]],$GS$2:GS186,"&gt;="&amp;Tabela13[[#This Row],[Contagem_H]]-5),"")</f>
        <v>-0.45</v>
      </c>
    </row>
    <row r="188" spans="1:205" x14ac:dyDescent="0.25">
      <c r="A188" t="s">
        <v>127</v>
      </c>
      <c r="B188" t="s">
        <v>200</v>
      </c>
      <c r="C188" t="s">
        <v>187</v>
      </c>
      <c r="D188" t="s">
        <v>17</v>
      </c>
      <c r="E188" t="s">
        <v>130</v>
      </c>
      <c r="F188" s="3">
        <v>1</v>
      </c>
      <c r="G188" s="3">
        <v>3</v>
      </c>
      <c r="H188" s="3" t="str">
        <f t="shared" si="216"/>
        <v>A</v>
      </c>
      <c r="I188" s="3">
        <v>5</v>
      </c>
      <c r="J188" s="3">
        <v>4</v>
      </c>
      <c r="K188" s="3">
        <v>1.65</v>
      </c>
      <c r="L188" s="3">
        <v>1.95</v>
      </c>
      <c r="M188" s="3">
        <v>1.95</v>
      </c>
      <c r="N188" s="3">
        <f t="shared" si="145"/>
        <v>4</v>
      </c>
      <c r="O188" s="3">
        <f t="shared" si="146"/>
        <v>0</v>
      </c>
      <c r="P188" s="3">
        <f t="shared" si="147"/>
        <v>3</v>
      </c>
      <c r="Q188" s="3">
        <f t="shared" si="148"/>
        <v>5.6060606060606144E-2</v>
      </c>
      <c r="R188" s="3">
        <f t="shared" si="149"/>
        <v>2.5641025641025772E-2</v>
      </c>
      <c r="S188" s="3">
        <f t="shared" si="150"/>
        <v>5.2803030303030312</v>
      </c>
      <c r="T188" s="3">
        <f t="shared" si="151"/>
        <v>4.2242424242424246</v>
      </c>
      <c r="U188" s="3">
        <f t="shared" si="152"/>
        <v>1.7424999999999999</v>
      </c>
      <c r="V188" s="3">
        <f t="shared" si="153"/>
        <v>2.059318181818182</v>
      </c>
      <c r="W188" s="3">
        <f t="shared" si="154"/>
        <v>2.059318181818182</v>
      </c>
      <c r="X188" s="4">
        <f t="shared" si="155"/>
        <v>0.2</v>
      </c>
      <c r="Y188" s="4">
        <f t="shared" si="156"/>
        <v>0.25</v>
      </c>
      <c r="Z188" s="4">
        <f t="shared" si="157"/>
        <v>0.60606060606060608</v>
      </c>
      <c r="AA188" s="4">
        <f t="shared" si="158"/>
        <v>0.51282051282051289</v>
      </c>
      <c r="AB188" s="4">
        <f t="shared" si="159"/>
        <v>0.51282051282051289</v>
      </c>
      <c r="AC188" s="4">
        <f t="shared" si="160"/>
        <v>0.6</v>
      </c>
      <c r="AD188" s="4">
        <f t="shared" si="161"/>
        <v>1.803030303030303</v>
      </c>
      <c r="AE188" s="4">
        <f t="shared" si="162"/>
        <v>1.6</v>
      </c>
      <c r="AF188" s="4">
        <f t="shared" si="163"/>
        <v>0.80303030303030298</v>
      </c>
      <c r="AG188" s="4">
        <f>IFERROR(AVERAGE(Tabela13[[#This Row],[V1]],Tabela13[[#This Row],[V2]]),"")</f>
        <v>1.2015151515151514</v>
      </c>
      <c r="AH188" s="4">
        <f>IFERROR(AVERAGE(Tabela13[[#This Row],[V1]],Tabela13[[#This Row],[V3]]),"")</f>
        <v>1.1000000000000001</v>
      </c>
      <c r="AI188" s="4">
        <f>IFERROR(AVERAGE(Tabela13[[#This Row],[V1]],Tabela13[[#This Row],[V4]]),"")</f>
        <v>0.70151515151515142</v>
      </c>
      <c r="AJ188" s="4">
        <f>IFERROR(AVERAGE(Tabela13[[#This Row],[V2]],Tabela13[[#This Row],[V1]]),"")</f>
        <v>1.2015151515151514</v>
      </c>
      <c r="AK188" s="4">
        <f>IFERROR(AVERAGE(Tabela13[[#This Row],[V2]],Tabela13[[#This Row],[V3]]),"")</f>
        <v>1.7015151515151516</v>
      </c>
      <c r="AL188" s="4">
        <f>IFERROR(AVERAGE(Tabela13[[#This Row],[V2]],Tabela13[[#This Row],[V4]]),"")</f>
        <v>1.303030303030303</v>
      </c>
      <c r="AM188" s="4">
        <f>IFERROR(AVERAGE(Tabela13[[#This Row],[V3]],Tabela13[[#This Row],[V1]]),"")</f>
        <v>1.1000000000000001</v>
      </c>
      <c r="AN188" s="4">
        <f>IFERROR(AVERAGE(Tabela13[[#This Row],[V3]],Tabela13[[#This Row],[V2]]),"")</f>
        <v>1.7015151515151516</v>
      </c>
      <c r="AO188" s="4">
        <f>IFERROR(AVERAGE(Tabela13[[#This Row],[V3]],Tabela13[[#This Row],[V4]]),"")</f>
        <v>1.2015151515151516</v>
      </c>
      <c r="AP188" s="4">
        <f>IFERROR(AVERAGE(Tabela13[[#This Row],[V4]],Tabela13[[#This Row],[V1]]),"")</f>
        <v>0.70151515151515142</v>
      </c>
      <c r="AQ188" s="4">
        <f>IFERROR(AVERAGE(Tabela13[[#This Row],[V4]],Tabela13[[#This Row],[V2]]),"")</f>
        <v>1.303030303030303</v>
      </c>
      <c r="AR188" s="4">
        <f>IFERROR(AVERAGE(Tabela13[[#This Row],[V4]],Tabela13[[#This Row],[V3]]),"")</f>
        <v>1.2015151515151516</v>
      </c>
      <c r="AS188" s="4">
        <f>_xlfn.STDEV.S(Tabela13[[#This Row],[V1]:[V2]])</f>
        <v>0.8506708852456345</v>
      </c>
      <c r="AT188" s="4">
        <f>_xlfn.STDEV.S(Tabela13[[#This Row],[V1]],Tabela13[[#This Row],[V3]])</f>
        <v>0.70710678118654757</v>
      </c>
      <c r="AU188" s="4">
        <f>_xlfn.STDEV.S(Tabela13[[#This Row],[V1]],Tabela13[[#This Row],[V4]])</f>
        <v>0.14356410405908698</v>
      </c>
      <c r="AV188" s="4">
        <f>_xlfn.STDEV.S(Tabela13[[#This Row],[V2]],Tabela13[[#This Row],[V1]])</f>
        <v>0.8506708852456345</v>
      </c>
      <c r="AW188" s="4">
        <f>_xlfn.STDEV.S(Tabela13[[#This Row],[V2]],Tabela13[[#This Row],[V3]])</f>
        <v>0.14356410405908682</v>
      </c>
      <c r="AX188" s="4">
        <f>_xlfn.STDEV.S(Tabela13[[#This Row],[V42]],Tabela13[[#This Row],[V44]])</f>
        <v>1.5577776664321821</v>
      </c>
      <c r="AY188" s="4">
        <f>_xlfn.STDEV.S(Tabela13[[#This Row],[V3]],Tabela13[[#This Row],[V1]])</f>
        <v>0.70710678118654757</v>
      </c>
      <c r="AZ188" s="4">
        <f>_xlfn.STDEV.S(Tabela13[[#This Row],[V3]],Tabela13[[#This Row],[V2]])</f>
        <v>0.14356410405908682</v>
      </c>
      <c r="BA188" s="4">
        <f>_xlfn.STDEV.S(Tabela13[[#This Row],[V3]],Tabela13[[#This Row],[V4]])</f>
        <v>0.56354267712746053</v>
      </c>
      <c r="BB188" s="4">
        <f>_xlfn.STDEV.S(Tabela13[[#This Row],[V4]],Tabela13[[#This Row],[V1]])</f>
        <v>0.14356410405908698</v>
      </c>
      <c r="BC188" s="4">
        <f>_xlfn.STDEV.S(Tabela13[[#This Row],[V4]],Tabela13[[#This Row],[V2]])</f>
        <v>0.70710678118654757</v>
      </c>
      <c r="BD188" s="4">
        <f>_xlfn.STDEV.S(Tabela13[[#This Row],[V4]],Tabela13[[#This Row],[V3]])</f>
        <v>0.56354267712746053</v>
      </c>
      <c r="BE188" s="4">
        <f>Tabela13[[#This Row],[V17]]/Tabela13[[#This Row],[V5]]</f>
        <v>0.7079984669131385</v>
      </c>
      <c r="BF188" s="4">
        <f>Tabela13[[#This Row],[V18]]/Tabela13[[#This Row],[V6]]</f>
        <v>0.64282434653322507</v>
      </c>
      <c r="BG188" s="4">
        <f>Tabela13[[#This Row],[V19]]/Tabela13[[#This Row],[V7]]</f>
        <v>0.20464861485744584</v>
      </c>
      <c r="BH188" s="4">
        <f>Tabela13[[#This Row],[V20]]/Tabela13[[#This Row],[V8]]</f>
        <v>0.7079984669131385</v>
      </c>
      <c r="BI188" s="4">
        <f>Tabela13[[#This Row],[V21]]/Tabela13[[#This Row],[V9]]</f>
        <v>8.4374273089044785E-2</v>
      </c>
      <c r="BJ188" s="4">
        <f>Tabela13[[#This Row],[V22]]/Tabela13[[#This Row],[V10]]</f>
        <v>1.1955037905177213</v>
      </c>
      <c r="BK188" s="4">
        <f>Tabela13[[#This Row],[V23]]/Tabela13[[#This Row],[V11]]</f>
        <v>0.64282434653322507</v>
      </c>
      <c r="BL188" s="4">
        <f>Tabela13[[#This Row],[V24]]/Tabela13[[#This Row],[V12]]</f>
        <v>8.4374273089044785E-2</v>
      </c>
      <c r="BM188" s="4">
        <f>Tabela13[[#This Row],[V25]]/Tabela13[[#This Row],[V13]]</f>
        <v>0.46902669218678927</v>
      </c>
      <c r="BN188" s="4">
        <f>Tabela13[[#This Row],[V26]]/Tabela13[[#This Row],[V14]]</f>
        <v>0.20464861485744584</v>
      </c>
      <c r="BO188" s="4">
        <f>Tabela13[[#This Row],[V27]]/Tabela13[[#This Row],[V15]]</f>
        <v>0.54266334370130398</v>
      </c>
      <c r="BP188" s="4">
        <f>Tabela13[[#This Row],[V28]]/Tabela13[[#This Row],[V16]]</f>
        <v>0.46902669218678927</v>
      </c>
      <c r="BQ188" s="4">
        <f>Tabela13[[#This Row],[V1]]-Tabela13[[#This Row],[V2]]</f>
        <v>-1.2030303030303031</v>
      </c>
      <c r="BR188" s="4">
        <f>Tabela13[[#This Row],[V1]]-Tabela13[[#This Row],[V3]]</f>
        <v>-1</v>
      </c>
      <c r="BS188" s="4">
        <f>Tabela13[[#This Row],[V1]]-Tabela13[[#This Row],[V4]]</f>
        <v>-0.20303030303030301</v>
      </c>
      <c r="BT188" s="4">
        <f>Tabela13[[#This Row],[V2]]-Tabela13[[#This Row],[V1]]</f>
        <v>1.2030303030303031</v>
      </c>
      <c r="BU188" s="4">
        <f>Tabela13[[#This Row],[V2]]-Tabela13[[#This Row],[V3]]</f>
        <v>0.20303030303030289</v>
      </c>
      <c r="BV188" s="4">
        <f>Tabela13[[#This Row],[V2]]-Tabela13[[#This Row],[V4]]</f>
        <v>1</v>
      </c>
      <c r="BW188" s="4">
        <f>AVERAGE(Tabela13[[#This Row],[V41]],Tabela13[[#This Row],[V42]])</f>
        <v>-1.1015151515151516</v>
      </c>
      <c r="BX188" s="4">
        <f>AVERAGE(Tabela13[[#This Row],[V41]],Tabela13[[#This Row],[V43]])</f>
        <v>-0.70303030303030312</v>
      </c>
      <c r="BY188" s="4">
        <f>AVERAGE(Tabela13[[#This Row],[V41]],Tabela13[[#This Row],[V44]])</f>
        <v>0</v>
      </c>
      <c r="BZ188" s="4">
        <f>AVERAGE(Tabela13[[#This Row],[V41]],Tabela13[[#This Row],[V45]])</f>
        <v>-0.50000000000000011</v>
      </c>
      <c r="CA188" s="4">
        <f>AVERAGE(Tabela13[[#This Row],[V41]],Tabela13[[#This Row],[V46]])</f>
        <v>-0.10151515151515156</v>
      </c>
      <c r="CB188" s="4">
        <f>AVERAGE(Tabela13[[#This Row],[V42]],Tabela13[[#This Row],[V41]])</f>
        <v>-1.1015151515151516</v>
      </c>
      <c r="CC188" s="4">
        <f>AVERAGE(Tabela13[[#This Row],[V42]],Tabela13[[#This Row],[V43]])</f>
        <v>-0.60151515151515156</v>
      </c>
      <c r="CD188" s="4">
        <f>AVERAGE(Tabela13[[#This Row],[V42]],Tabela13[[#This Row],[V44]])</f>
        <v>0.10151515151515156</v>
      </c>
      <c r="CE188" s="4">
        <f>AVERAGE(Tabela13[[#This Row],[V42]],Tabela13[[#This Row],[V45]])</f>
        <v>-0.39848484848484855</v>
      </c>
      <c r="CF188" s="4">
        <f>AVERAGE(Tabela13[[#This Row],[V42]],Tabela13[[#This Row],[V46]])</f>
        <v>0</v>
      </c>
      <c r="CG188" s="4">
        <f>AVERAGE(Tabela13[[#This Row],[V43]],Tabela13[[#This Row],[V41]])</f>
        <v>-0.70303030303030312</v>
      </c>
      <c r="CH188" s="4">
        <f>AVERAGE(Tabela13[[#This Row],[V43]],Tabela13[[#This Row],[V42]])</f>
        <v>-0.60151515151515156</v>
      </c>
      <c r="CI188" s="4">
        <f>AVERAGE(Tabela13[[#This Row],[V43]],Tabela13[[#This Row],[V44]])</f>
        <v>0.5</v>
      </c>
      <c r="CJ188" s="4">
        <f>AVERAGE(Tabela13[[#This Row],[V43]],Tabela13[[#This Row],[V45]])</f>
        <v>0</v>
      </c>
      <c r="CK188" s="4">
        <f>AVERAGE(Tabela13[[#This Row],[V43]],Tabela13[[#This Row],[V46]])</f>
        <v>0.3984848484848485</v>
      </c>
      <c r="CL188" s="4">
        <f>AVERAGE(Tabela13[[#This Row],[V44]],Tabela13[[#This Row],[V41]])</f>
        <v>0</v>
      </c>
      <c r="CM188" s="4">
        <f>AVERAGE(Tabela13[[#This Row],[V44]],Tabela13[[#This Row],[V42]])</f>
        <v>0.10151515151515156</v>
      </c>
      <c r="CN188" s="4">
        <f>AVERAGE(Tabela13[[#This Row],[V44]],Tabela13[[#This Row],[V43]])</f>
        <v>0.5</v>
      </c>
      <c r="CO188" s="4">
        <f>AVERAGE(Tabela13[[#This Row],[V44]],Tabela13[[#This Row],[V45]])</f>
        <v>0.70303030303030301</v>
      </c>
      <c r="CP188" s="4">
        <f>AVERAGE(Tabela13[[#This Row],[V44]],Tabela13[[#This Row],[V46]])</f>
        <v>1.1015151515151516</v>
      </c>
      <c r="CQ188" s="4">
        <f>AVERAGE(Tabela13[[#This Row],[V45]],Tabela13[[#This Row],[V41]])</f>
        <v>-0.50000000000000011</v>
      </c>
      <c r="CR188" s="4">
        <f>AVERAGE(Tabela13[[#This Row],[V45]],Tabela13[[#This Row],[V42]])</f>
        <v>-0.39848484848484855</v>
      </c>
      <c r="CS188" s="4">
        <f>AVERAGE(Tabela13[[#This Row],[V45]],Tabela13[[#This Row],[V43]])</f>
        <v>0</v>
      </c>
      <c r="CT188" s="4">
        <f>AVERAGE(Tabela13[[#This Row],[V45]],Tabela13[[#This Row],[V44]])</f>
        <v>0.70303030303030301</v>
      </c>
      <c r="CU188" s="4">
        <f>AVERAGE(Tabela13[[#This Row],[V45]],Tabela13[[#This Row],[V46]])</f>
        <v>0.60151515151515145</v>
      </c>
      <c r="CV188" s="4">
        <f>AVERAGE(Tabela13[[#This Row],[V46]],Tabela13[[#This Row],[V41]])</f>
        <v>-0.10151515151515156</v>
      </c>
      <c r="CW188" s="4">
        <f>AVERAGE(Tabela13[[#This Row],[V46]],Tabela13[[#This Row],[V42]])</f>
        <v>0</v>
      </c>
      <c r="CX188" s="4">
        <f>AVERAGE(Tabela13[[#This Row],[V46]],Tabela13[[#This Row],[V43]])</f>
        <v>0.3984848484848485</v>
      </c>
      <c r="CY188" s="4">
        <f>AVERAGE(Tabela13[[#This Row],[V46]],Tabela13[[#This Row],[V44]])</f>
        <v>1.1015151515151516</v>
      </c>
      <c r="CZ188" s="4">
        <f>AVERAGE(Tabela13[[#This Row],[V46]],Tabela13[[#This Row],[V45]])</f>
        <v>0.60151515151515145</v>
      </c>
      <c r="DA188" s="3">
        <f>_xlfn.STDEV.S(Tabela13[[#This Row],[V41]],Tabela13[[#This Row],[V42]])</f>
        <v>0.14356410405908698</v>
      </c>
      <c r="DB188" s="3">
        <f>_xlfn.STDEV.S(Tabela13[[#This Row],[V41]],Tabela13[[#This Row],[V43]])</f>
        <v>0.70710678118654757</v>
      </c>
      <c r="DC188" s="3">
        <f>_xlfn.STDEV.S(Tabela13[[#This Row],[V41]],Tabela13[[#This Row],[V44]])</f>
        <v>1.701341770491269</v>
      </c>
      <c r="DD188" s="3">
        <f>_xlfn.STDEV.S(Tabela13[[#This Row],[V41]],Tabela13[[#This Row],[V45]])</f>
        <v>0.99423498930472132</v>
      </c>
      <c r="DE188" s="3">
        <f>_xlfn.STDEV.S(Tabela13[[#This Row],[V41]],Tabela13[[#This Row],[V46]])</f>
        <v>1.5577776664321821</v>
      </c>
      <c r="DF188" s="3">
        <f>_xlfn.STDEV.S(Tabela13[[#This Row],[V42]],Tabela13[[#This Row],[V41]])</f>
        <v>0.14356410405908698</v>
      </c>
      <c r="DG188" s="3">
        <f>_xlfn.STDEV.S(Tabela13[[#This Row],[V42]],Tabela13[[#This Row],[V43]])</f>
        <v>0.56354267712746053</v>
      </c>
      <c r="DH188" s="3">
        <f>_xlfn.STDEV.S(Tabela13[[#This Row],[V42]],Tabela13[[#This Row],[V44]])</f>
        <v>1.5577776664321821</v>
      </c>
      <c r="DI188" s="3">
        <f>_xlfn.STDEV.S(Tabela13[[#This Row],[V42]],Tabela13[[#This Row],[V45]])</f>
        <v>0.85067088524563439</v>
      </c>
      <c r="DJ188" s="3">
        <f>_xlfn.STDEV.S(Tabela13[[#This Row],[V42]],Tabela13[[#This Row],[V46]])</f>
        <v>1.4142135623730951</v>
      </c>
      <c r="DK188" s="3">
        <f>_xlfn.STDEV.S(Tabela13[[#This Row],[V43]],Tabela13[[#This Row],[V41]])</f>
        <v>0.70710678118654757</v>
      </c>
      <c r="DL188" s="3">
        <f>_xlfn.STDEV.S(Tabela13[[#This Row],[V43]],Tabela13[[#This Row],[V42]])</f>
        <v>0.56354267712746053</v>
      </c>
      <c r="DM188" s="3">
        <f>_xlfn.STDEV.S(Tabela13[[#This Row],[V43]],Tabela13[[#This Row],[V44]])</f>
        <v>0.99423498930472143</v>
      </c>
      <c r="DN188" s="3">
        <f>_xlfn.STDEV.S(Tabela13[[#This Row],[V43]],Tabela13[[#This Row],[V45]])</f>
        <v>0.28712820811817374</v>
      </c>
      <c r="DO188" s="3">
        <f>_xlfn.STDEV.S(Tabela13[[#This Row],[V43]],Tabela13[[#This Row],[V46]])</f>
        <v>0.85067088524563439</v>
      </c>
      <c r="DP188" s="3">
        <f>_xlfn.STDEV.S(Tabela13[[#This Row],[V44]],Tabela13[[#This Row],[V41]])</f>
        <v>1.701341770491269</v>
      </c>
      <c r="DQ188" s="3">
        <f>_xlfn.STDEV.S(Tabela13[[#This Row],[V44]],Tabela13[[#This Row],[V42]])</f>
        <v>1.5577776664321821</v>
      </c>
      <c r="DR188" s="3">
        <f>_xlfn.STDEV.S(Tabela13[[#This Row],[V44]],Tabela13[[#This Row],[V43]])</f>
        <v>0.99423498930472143</v>
      </c>
      <c r="DS188" s="3">
        <f>_xlfn.STDEV.S(Tabela13[[#This Row],[V44]],Tabela13[[#This Row],[V45]])</f>
        <v>0.70710678118654779</v>
      </c>
      <c r="DT188" s="3">
        <f>_xlfn.STDEV.S(Tabela13[[#This Row],[V44]],Tabela13[[#This Row],[V46]])</f>
        <v>0.14356410405908698</v>
      </c>
      <c r="DU188" s="3">
        <f>_xlfn.STDEV.S(Tabela13[[#This Row],[V45]],Tabela13[[#This Row],[V41]])</f>
        <v>0.99423498930472132</v>
      </c>
      <c r="DV188" s="3">
        <f>_xlfn.STDEV.S(Tabela13[[#This Row],[V45]],Tabela13[[#This Row],[V42]])</f>
        <v>0.85067088524563439</v>
      </c>
      <c r="DW188" s="3">
        <f>_xlfn.STDEV.S(Tabela13[[#This Row],[V45]],Tabela13[[#This Row],[V43]])</f>
        <v>0.28712820811817374</v>
      </c>
      <c r="DX188" s="3">
        <f>_xlfn.STDEV.S(Tabela13[[#This Row],[V45]],Tabela13[[#This Row],[V44]])</f>
        <v>0.70710678118654779</v>
      </c>
      <c r="DY188" s="3">
        <f>_xlfn.STDEV.S(Tabela13[[#This Row],[V45]],Tabela13[[#This Row],[V46]])</f>
        <v>0.56354267712746076</v>
      </c>
      <c r="DZ188" s="3">
        <f>_xlfn.STDEV.S(Tabela13[[#This Row],[V46]],Tabela13[[#This Row],[V41]])</f>
        <v>1.5577776664321821</v>
      </c>
      <c r="EA188" s="3">
        <f>_xlfn.STDEV.S(Tabela13[[#This Row],[V46]],Tabela13[[#This Row],[V42]])</f>
        <v>1.4142135623730951</v>
      </c>
      <c r="EB188" s="3">
        <f>_xlfn.STDEV.S(Tabela13[[#This Row],[V46]],Tabela13[[#This Row],[V43]])</f>
        <v>0.85067088524563439</v>
      </c>
      <c r="EC188" s="3">
        <f>_xlfn.STDEV.S(Tabela13[[#This Row],[V46]],Tabela13[[#This Row],[V44]])</f>
        <v>0.14356410405908698</v>
      </c>
      <c r="ED188" s="3">
        <f>_xlfn.STDEV.S(Tabela13[[#This Row],[V46]],Tabela13[[#This Row],[V45]])</f>
        <v>0.56354267712746076</v>
      </c>
      <c r="EE188" s="3">
        <f t="shared" si="164"/>
        <v>-0.13033329942090427</v>
      </c>
      <c r="EF188" s="3">
        <f t="shared" si="165"/>
        <v>-1.0057984387567269</v>
      </c>
      <c r="EG188" s="3" t="str">
        <f t="shared" si="166"/>
        <v/>
      </c>
      <c r="EH188" s="3">
        <f t="shared" si="167"/>
        <v>-1.9884699786094422</v>
      </c>
      <c r="EI188" s="3">
        <f t="shared" si="168"/>
        <v>-15.345272535003579</v>
      </c>
      <c r="EJ188" s="3">
        <f t="shared" si="169"/>
        <v>-0.13033329942090427</v>
      </c>
      <c r="EK188" s="3">
        <f t="shared" si="170"/>
        <v>-0.93687195693733982</v>
      </c>
      <c r="EL188" s="3">
        <f t="shared" si="171"/>
        <v>15.345272535003579</v>
      </c>
      <c r="EM188" s="3">
        <f t="shared" si="172"/>
        <v>-2.1347634382590059</v>
      </c>
      <c r="EN188" s="3" t="str">
        <f t="shared" si="173"/>
        <v/>
      </c>
      <c r="EO188" s="3">
        <f t="shared" si="174"/>
        <v>-1.0057984387567269</v>
      </c>
      <c r="EP188" s="3">
        <f t="shared" si="175"/>
        <v>-0.93687195693733982</v>
      </c>
      <c r="EQ188" s="3">
        <f t="shared" si="176"/>
        <v>1.9884699786094429</v>
      </c>
      <c r="ER188" s="3" t="str">
        <f t="shared" si="177"/>
        <v/>
      </c>
      <c r="ES188" s="3" t="str">
        <f t="shared" si="178"/>
        <v/>
      </c>
      <c r="ET188" s="3" t="str">
        <f t="shared" si="179"/>
        <v/>
      </c>
      <c r="EU188" s="3" t="str">
        <f t="shared" si="180"/>
        <v/>
      </c>
      <c r="EV188" s="3">
        <f t="shared" si="181"/>
        <v>1.9884699786094429</v>
      </c>
      <c r="EW188" s="3">
        <f t="shared" si="182"/>
        <v>1.0057984387567276</v>
      </c>
      <c r="EX188" s="3">
        <f t="shared" si="183"/>
        <v>0.13033329942090427</v>
      </c>
      <c r="EY188" s="3">
        <f t="shared" si="184"/>
        <v>-1.9884699786094422</v>
      </c>
      <c r="EZ188" s="3">
        <f t="shared" si="185"/>
        <v>-2.1347634382590059</v>
      </c>
      <c r="FA188" s="3" t="str">
        <f t="shared" si="186"/>
        <v/>
      </c>
      <c r="FB188" s="3">
        <f t="shared" si="187"/>
        <v>1.0057984387567276</v>
      </c>
      <c r="FC188" s="3">
        <f t="shared" si="188"/>
        <v>0.93687195693734038</v>
      </c>
      <c r="FD188" s="3">
        <f t="shared" si="189"/>
        <v>-15.345272535003579</v>
      </c>
      <c r="FE188" s="3" t="str">
        <f t="shared" si="190"/>
        <v/>
      </c>
      <c r="FF188" s="3">
        <f t="shared" si="191"/>
        <v>2.1347634382590064</v>
      </c>
      <c r="FG188" s="3">
        <f t="shared" si="192"/>
        <v>0.13033329942090427</v>
      </c>
      <c r="FH188" s="3">
        <f t="shared" si="193"/>
        <v>0.93687195693734038</v>
      </c>
      <c r="FI188" s="4">
        <f t="shared" si="194"/>
        <v>0.60606060606060608</v>
      </c>
      <c r="FJ188" s="4">
        <f t="shared" si="195"/>
        <v>0.60000000000000009</v>
      </c>
      <c r="FK188" s="4">
        <f t="shared" si="196"/>
        <v>0.80487804878048774</v>
      </c>
      <c r="FL188" s="4">
        <f t="shared" si="197"/>
        <v>1.9583931133428982</v>
      </c>
      <c r="FM188" s="4">
        <f>Tabela13[[#This Row],[V139]]-Tabela13[[#This Row],[V140]]</f>
        <v>-1.1535150645624106</v>
      </c>
      <c r="FN188" s="4">
        <f>Tabela13[[#This Row],[V1]]-Tabela13[[#This Row],[V2]]/2</f>
        <v>-0.30151515151515151</v>
      </c>
      <c r="FO188" s="4">
        <f>Tabela13[[#This Row],[V1]]-Tabela13[[#This Row],[V3]]/2</f>
        <v>-0.20000000000000007</v>
      </c>
      <c r="FP188" s="4">
        <f>Tabela13[[#This Row],[V1]]-Tabela13[[#This Row],[V4]]/2</f>
        <v>0.19848484848484849</v>
      </c>
      <c r="FQ188" s="4">
        <f>Tabela13[[#This Row],[V2]]-Tabela13[[#This Row],[V1]]/2</f>
        <v>1.5030303030303029</v>
      </c>
      <c r="FR188" s="4">
        <f>Tabela13[[#This Row],[V2]]-Tabela13[[#This Row],[V3]]/2</f>
        <v>1.0030303030303029</v>
      </c>
      <c r="FS188" s="4">
        <f>Tabela13[[#This Row],[V2]]-Tabela13[[#This Row],[V4]]/2</f>
        <v>1.4015151515151514</v>
      </c>
      <c r="FT188" s="4">
        <f t="shared" si="198"/>
        <v>-0.29284626141750925</v>
      </c>
      <c r="FU188" s="4">
        <f t="shared" si="199"/>
        <v>-0.19739555984988083</v>
      </c>
      <c r="FV188" s="4">
        <f t="shared" si="200"/>
        <v>0.19593825980311291</v>
      </c>
      <c r="FW188" s="4">
        <f t="shared" si="201"/>
        <v>0.98372482167472064</v>
      </c>
      <c r="FX188" s="4">
        <f t="shared" si="202"/>
        <v>0.78691102154735237</v>
      </c>
      <c r="FY188" s="4">
        <f t="shared" si="203"/>
        <v>0.95105834971887115</v>
      </c>
      <c r="FZ188" s="4">
        <f t="shared" si="204"/>
        <v>-52.712327055151661</v>
      </c>
      <c r="GA188" s="4">
        <f t="shared" si="205"/>
        <v>-35.531200772978544</v>
      </c>
      <c r="GB188" s="4">
        <f t="shared" si="206"/>
        <v>35.268886764560321</v>
      </c>
      <c r="GC188" s="4">
        <f t="shared" si="207"/>
        <v>177.07046790144972</v>
      </c>
      <c r="GD188" s="4">
        <f t="shared" si="208"/>
        <v>141.64398387852341</v>
      </c>
      <c r="GE188" s="4">
        <f t="shared" si="209"/>
        <v>171.1905029493968</v>
      </c>
      <c r="GF188" s="4">
        <f>Tabela13[[#This Row],[V1]]-Tabela13[[#This Row],[V2]]/Tabela13[[#This Row],[V2]]</f>
        <v>-0.4</v>
      </c>
      <c r="GG188" s="4">
        <f>Tabela13[[#This Row],[V1]]-Tabela13[[#This Row],[V3]]/Tabela13[[#This Row],[V3]]</f>
        <v>-0.4</v>
      </c>
      <c r="GH188" s="4">
        <f>Tabela13[[#This Row],[V1]]-Tabela13[[#This Row],[V4]]/Tabela13[[#This Row],[V4]]</f>
        <v>-0.4</v>
      </c>
      <c r="GI188" s="4">
        <f>Tabela13[[#This Row],[V2]]-Tabela13[[#This Row],[V1]]/Tabela13[[#This Row],[V1]]</f>
        <v>0.80303030303030298</v>
      </c>
      <c r="GJ188" s="4">
        <f>Tabela13[[#This Row],[V2]]-Tabela13[[#This Row],[V3]]/Tabela13[[#This Row],[V3]]</f>
        <v>0.80303030303030298</v>
      </c>
      <c r="GK188" s="4">
        <f>Tabela13[[#This Row],[V2]]-Tabela13[[#This Row],[V4]]/Tabela13[[#This Row],[V4]]</f>
        <v>0.80303030303030298</v>
      </c>
      <c r="GL188" s="4">
        <f t="shared" si="210"/>
        <v>0.5891296699223858</v>
      </c>
      <c r="GM188" s="4">
        <f t="shared" si="211"/>
        <v>1.2015151515151514</v>
      </c>
      <c r="GN188" s="4">
        <f t="shared" si="212"/>
        <v>0.49032229779164521</v>
      </c>
      <c r="GO188" s="3">
        <f t="shared" si="213"/>
        <v>0</v>
      </c>
      <c r="GP188" s="3">
        <v>100</v>
      </c>
      <c r="GQ188" s="3">
        <f t="shared" si="214"/>
        <v>-1</v>
      </c>
      <c r="GR188" s="3">
        <f t="shared" si="215"/>
        <v>-100</v>
      </c>
      <c r="GS188" s="34">
        <f>COUNTIF($D$2:D187,Tabela13[[#This Row],[HomeTeam]])</f>
        <v>9</v>
      </c>
      <c r="GT188" s="34">
        <f>COUNTIF($E$2:E187,Tabela13[[#This Row],[AwayTeam]])</f>
        <v>9</v>
      </c>
      <c r="GU188" s="3">
        <f>IFERROR(AVERAGEIFS($AD$2:AD187,$D$2:D187,Tabela13[[#This Row],[HomeTeam]],$GS$2:GS187,"&gt;="&amp;Tabela13[[#This Row],[Contagem_H]]-5),"")</f>
        <v>0.58301209372637941</v>
      </c>
      <c r="GV188" s="3">
        <f>IFERROR(AVERAGEIFS($G$2:G187,$E$2:E187,Tabela13[[#This Row],[AwayTeam]],$GT$2:GT187,"&gt;="&amp;Tabela13[[#This Row],[Contagem_A]]-5),"")</f>
        <v>1.8</v>
      </c>
      <c r="GW188" s="3">
        <f>IFERROR(AVERAGEIFS($GQ$2:GQ187,$D$2:D187,Tabela13[[#This Row],[HomeTeam]],$GS$2:GS187,"&gt;="&amp;Tabela13[[#This Row],[Contagem_H]]-5),"")</f>
        <v>0.47000000000000003</v>
      </c>
    </row>
    <row r="189" spans="1:205" x14ac:dyDescent="0.25">
      <c r="A189" t="s">
        <v>127</v>
      </c>
      <c r="B189" t="s">
        <v>201</v>
      </c>
      <c r="C189" t="s">
        <v>186</v>
      </c>
      <c r="D189" t="s">
        <v>15</v>
      </c>
      <c r="E189" t="s">
        <v>23</v>
      </c>
      <c r="F189" s="3">
        <v>4</v>
      </c>
      <c r="G189" s="3">
        <v>2</v>
      </c>
      <c r="H189" s="3" t="str">
        <f t="shared" si="216"/>
        <v>H</v>
      </c>
      <c r="I189" s="3">
        <v>2.5</v>
      </c>
      <c r="J189" s="3">
        <v>3.75</v>
      </c>
      <c r="K189" s="3">
        <v>2.63</v>
      </c>
      <c r="L189" s="3">
        <v>1.44</v>
      </c>
      <c r="M189" s="3">
        <v>2.7</v>
      </c>
      <c r="N189" s="3">
        <f t="shared" si="145"/>
        <v>6</v>
      </c>
      <c r="O189" s="3">
        <f t="shared" si="146"/>
        <v>3</v>
      </c>
      <c r="P189" s="3">
        <f t="shared" si="147"/>
        <v>0</v>
      </c>
      <c r="Q189" s="3">
        <f t="shared" si="148"/>
        <v>4.6894803548795938E-2</v>
      </c>
      <c r="R189" s="3">
        <f t="shared" si="149"/>
        <v>6.481481481481477E-2</v>
      </c>
      <c r="S189" s="3">
        <f t="shared" si="150"/>
        <v>2.6172370088719896</v>
      </c>
      <c r="T189" s="3">
        <f t="shared" si="151"/>
        <v>3.9258555133079849</v>
      </c>
      <c r="U189" s="3">
        <f t="shared" si="152"/>
        <v>2.7533333333333334</v>
      </c>
      <c r="V189" s="3">
        <f t="shared" si="153"/>
        <v>1.5075285171102661</v>
      </c>
      <c r="W189" s="3">
        <f t="shared" si="154"/>
        <v>2.8266159695817494</v>
      </c>
      <c r="X189" s="4">
        <f t="shared" si="155"/>
        <v>0.4</v>
      </c>
      <c r="Y189" s="4">
        <f t="shared" si="156"/>
        <v>0.26666666666666666</v>
      </c>
      <c r="Z189" s="4">
        <f t="shared" si="157"/>
        <v>0.38022813688212931</v>
      </c>
      <c r="AA189" s="4">
        <f t="shared" si="158"/>
        <v>0.69444444444444442</v>
      </c>
      <c r="AB189" s="4">
        <f t="shared" si="159"/>
        <v>0.37037037037037035</v>
      </c>
      <c r="AC189" s="4">
        <f t="shared" si="160"/>
        <v>2.2000000000000002</v>
      </c>
      <c r="AD189" s="4">
        <f t="shared" si="161"/>
        <v>1.1901140684410647</v>
      </c>
      <c r="AE189" s="4">
        <f t="shared" si="162"/>
        <v>1.2</v>
      </c>
      <c r="AF189" s="4">
        <f t="shared" si="163"/>
        <v>2.1901140684410647</v>
      </c>
      <c r="AG189" s="4">
        <f>IFERROR(AVERAGE(Tabela13[[#This Row],[V1]],Tabela13[[#This Row],[V2]]),"")</f>
        <v>1.6950570342205324</v>
      </c>
      <c r="AH189" s="4">
        <f>IFERROR(AVERAGE(Tabela13[[#This Row],[V1]],Tabela13[[#This Row],[V3]]),"")</f>
        <v>1.7000000000000002</v>
      </c>
      <c r="AI189" s="4">
        <f>IFERROR(AVERAGE(Tabela13[[#This Row],[V1]],Tabela13[[#This Row],[V4]]),"")</f>
        <v>2.1950570342205324</v>
      </c>
      <c r="AJ189" s="4">
        <f>IFERROR(AVERAGE(Tabela13[[#This Row],[V2]],Tabela13[[#This Row],[V1]]),"")</f>
        <v>1.6950570342205324</v>
      </c>
      <c r="AK189" s="4">
        <f>IFERROR(AVERAGE(Tabela13[[#This Row],[V2]],Tabela13[[#This Row],[V3]]),"")</f>
        <v>1.1950570342205324</v>
      </c>
      <c r="AL189" s="4">
        <f>IFERROR(AVERAGE(Tabela13[[#This Row],[V2]],Tabela13[[#This Row],[V4]]),"")</f>
        <v>1.6901140684410647</v>
      </c>
      <c r="AM189" s="4">
        <f>IFERROR(AVERAGE(Tabela13[[#This Row],[V3]],Tabela13[[#This Row],[V1]]),"")</f>
        <v>1.7000000000000002</v>
      </c>
      <c r="AN189" s="4">
        <f>IFERROR(AVERAGE(Tabela13[[#This Row],[V3]],Tabela13[[#This Row],[V2]]),"")</f>
        <v>1.1950570342205324</v>
      </c>
      <c r="AO189" s="4">
        <f>IFERROR(AVERAGE(Tabela13[[#This Row],[V3]],Tabela13[[#This Row],[V4]]),"")</f>
        <v>1.6950570342205324</v>
      </c>
      <c r="AP189" s="4">
        <f>IFERROR(AVERAGE(Tabela13[[#This Row],[V4]],Tabela13[[#This Row],[V1]]),"")</f>
        <v>2.1950570342205324</v>
      </c>
      <c r="AQ189" s="4">
        <f>IFERROR(AVERAGE(Tabela13[[#This Row],[V4]],Tabela13[[#This Row],[V2]]),"")</f>
        <v>1.6901140684410647</v>
      </c>
      <c r="AR189" s="4">
        <f>IFERROR(AVERAGE(Tabela13[[#This Row],[V4]],Tabela13[[#This Row],[V3]]),"")</f>
        <v>1.6950570342205324</v>
      </c>
      <c r="AS189" s="4">
        <f>_xlfn.STDEV.S(Tabela13[[#This Row],[V1]:[V2]])</f>
        <v>0.71409719043021669</v>
      </c>
      <c r="AT189" s="4">
        <f>_xlfn.STDEV.S(Tabela13[[#This Row],[V1]],Tabela13[[#This Row],[V3]])</f>
        <v>0.70710678118654757</v>
      </c>
      <c r="AU189" s="4">
        <f>_xlfn.STDEV.S(Tabela13[[#This Row],[V1]],Tabela13[[#This Row],[V4]])</f>
        <v>6.9904092436693663E-3</v>
      </c>
      <c r="AV189" s="4">
        <f>_xlfn.STDEV.S(Tabela13[[#This Row],[V2]],Tabela13[[#This Row],[V1]])</f>
        <v>0.71409719043021669</v>
      </c>
      <c r="AW189" s="4">
        <f>_xlfn.STDEV.S(Tabela13[[#This Row],[V2]],Tabela13[[#This Row],[V3]])</f>
        <v>6.9904092436692093E-3</v>
      </c>
      <c r="AX189" s="4">
        <f>_xlfn.STDEV.S(Tabela13[[#This Row],[V42]],Tabela13[[#This Row],[V44]])</f>
        <v>1.4212039716167646</v>
      </c>
      <c r="AY189" s="4">
        <f>_xlfn.STDEV.S(Tabela13[[#This Row],[V3]],Tabela13[[#This Row],[V1]])</f>
        <v>0.70710678118654757</v>
      </c>
      <c r="AZ189" s="4">
        <f>_xlfn.STDEV.S(Tabela13[[#This Row],[V3]],Tabela13[[#This Row],[V2]])</f>
        <v>6.9904092436692093E-3</v>
      </c>
      <c r="BA189" s="4">
        <f>_xlfn.STDEV.S(Tabela13[[#This Row],[V3]],Tabela13[[#This Row],[V4]])</f>
        <v>0.70011637194287735</v>
      </c>
      <c r="BB189" s="4">
        <f>_xlfn.STDEV.S(Tabela13[[#This Row],[V4]],Tabela13[[#This Row],[V1]])</f>
        <v>6.9904092436693663E-3</v>
      </c>
      <c r="BC189" s="4">
        <f>_xlfn.STDEV.S(Tabela13[[#This Row],[V4]],Tabela13[[#This Row],[V2]])</f>
        <v>0.70710678118654691</v>
      </c>
      <c r="BD189" s="4">
        <f>_xlfn.STDEV.S(Tabela13[[#This Row],[V4]],Tabela13[[#This Row],[V3]])</f>
        <v>0.70011637194287735</v>
      </c>
      <c r="BE189" s="4">
        <f>Tabela13[[#This Row],[V17]]/Tabela13[[#This Row],[V5]]</f>
        <v>0.42128210202590172</v>
      </c>
      <c r="BF189" s="4">
        <f>Tabela13[[#This Row],[V18]]/Tabela13[[#This Row],[V6]]</f>
        <v>0.41594516540385146</v>
      </c>
      <c r="BG189" s="4">
        <f>Tabela13[[#This Row],[V19]]/Tabela13[[#This Row],[V7]]</f>
        <v>3.1846139461026214E-3</v>
      </c>
      <c r="BH189" s="4">
        <f>Tabela13[[#This Row],[V20]]/Tabela13[[#This Row],[V8]]</f>
        <v>0.42128210202590172</v>
      </c>
      <c r="BI189" s="4">
        <f>Tabela13[[#This Row],[V21]]/Tabela13[[#This Row],[V9]]</f>
        <v>5.8494356700127328E-3</v>
      </c>
      <c r="BJ189" s="4">
        <f>Tabela13[[#This Row],[V22]]/Tabela13[[#This Row],[V10]]</f>
        <v>0.84089233866188773</v>
      </c>
      <c r="BK189" s="4">
        <f>Tabela13[[#This Row],[V23]]/Tabela13[[#This Row],[V11]]</f>
        <v>0.41594516540385146</v>
      </c>
      <c r="BL189" s="4">
        <f>Tabela13[[#This Row],[V24]]/Tabela13[[#This Row],[V12]]</f>
        <v>5.8494356700127328E-3</v>
      </c>
      <c r="BM189" s="4">
        <f>Tabela13[[#This Row],[V25]]/Tabela13[[#This Row],[V13]]</f>
        <v>0.41303410906455074</v>
      </c>
      <c r="BN189" s="4">
        <f>Tabela13[[#This Row],[V26]]/Tabela13[[#This Row],[V14]]</f>
        <v>3.1846139461026214E-3</v>
      </c>
      <c r="BO189" s="4">
        <f>Tabela13[[#This Row],[V27]]/Tabela13[[#This Row],[V15]]</f>
        <v>0.41837814049957667</v>
      </c>
      <c r="BP189" s="4">
        <f>Tabela13[[#This Row],[V28]]/Tabela13[[#This Row],[V16]]</f>
        <v>0.41303410906455074</v>
      </c>
      <c r="BQ189" s="4">
        <f>Tabela13[[#This Row],[V1]]-Tabela13[[#This Row],[V2]]</f>
        <v>1.0098859315589355</v>
      </c>
      <c r="BR189" s="4">
        <f>Tabela13[[#This Row],[V1]]-Tabela13[[#This Row],[V3]]</f>
        <v>1.0000000000000002</v>
      </c>
      <c r="BS189" s="4">
        <f>Tabela13[[#This Row],[V1]]-Tabela13[[#This Row],[V4]]</f>
        <v>9.8859315589354679E-3</v>
      </c>
      <c r="BT189" s="4">
        <f>Tabela13[[#This Row],[V2]]-Tabela13[[#This Row],[V1]]</f>
        <v>-1.0098859315589355</v>
      </c>
      <c r="BU189" s="4">
        <f>Tabela13[[#This Row],[V2]]-Tabela13[[#This Row],[V3]]</f>
        <v>-9.8859315589352459E-3</v>
      </c>
      <c r="BV189" s="4">
        <f>Tabela13[[#This Row],[V2]]-Tabela13[[#This Row],[V4]]</f>
        <v>-1</v>
      </c>
      <c r="BW189" s="4">
        <f>AVERAGE(Tabela13[[#This Row],[V41]],Tabela13[[#This Row],[V42]])</f>
        <v>1.0049429657794677</v>
      </c>
      <c r="BX189" s="4">
        <f>AVERAGE(Tabela13[[#This Row],[V41]],Tabela13[[#This Row],[V43]])</f>
        <v>0.50988593155893547</v>
      </c>
      <c r="BY189" s="4">
        <f>AVERAGE(Tabela13[[#This Row],[V41]],Tabela13[[#This Row],[V44]])</f>
        <v>0</v>
      </c>
      <c r="BZ189" s="4">
        <f>AVERAGE(Tabela13[[#This Row],[V41]],Tabela13[[#This Row],[V45]])</f>
        <v>0.50000000000000011</v>
      </c>
      <c r="CA189" s="4">
        <f>AVERAGE(Tabela13[[#This Row],[V41]],Tabela13[[#This Row],[V46]])</f>
        <v>4.942965779467734E-3</v>
      </c>
      <c r="CB189" s="4">
        <f>AVERAGE(Tabela13[[#This Row],[V42]],Tabela13[[#This Row],[V41]])</f>
        <v>1.0049429657794677</v>
      </c>
      <c r="CC189" s="4">
        <f>AVERAGE(Tabela13[[#This Row],[V42]],Tabela13[[#This Row],[V43]])</f>
        <v>0.50494296577946784</v>
      </c>
      <c r="CD189" s="4">
        <f>AVERAGE(Tabela13[[#This Row],[V42]],Tabela13[[#This Row],[V44]])</f>
        <v>-4.9429657794676229E-3</v>
      </c>
      <c r="CE189" s="4">
        <f>AVERAGE(Tabela13[[#This Row],[V42]],Tabela13[[#This Row],[V45]])</f>
        <v>0.49505703422053249</v>
      </c>
      <c r="CF189" s="4">
        <f>AVERAGE(Tabela13[[#This Row],[V42]],Tabela13[[#This Row],[V46]])</f>
        <v>0</v>
      </c>
      <c r="CG189" s="4">
        <f>AVERAGE(Tabela13[[#This Row],[V43]],Tabela13[[#This Row],[V41]])</f>
        <v>0.50988593155893547</v>
      </c>
      <c r="CH189" s="4">
        <f>AVERAGE(Tabela13[[#This Row],[V43]],Tabela13[[#This Row],[V42]])</f>
        <v>0.50494296577946784</v>
      </c>
      <c r="CI189" s="4">
        <f>AVERAGE(Tabela13[[#This Row],[V43]],Tabela13[[#This Row],[V44]])</f>
        <v>-0.5</v>
      </c>
      <c r="CJ189" s="4">
        <f>AVERAGE(Tabela13[[#This Row],[V43]],Tabela13[[#This Row],[V45]])</f>
        <v>1.1102230246251565E-16</v>
      </c>
      <c r="CK189" s="4">
        <f>AVERAGE(Tabela13[[#This Row],[V43]],Tabela13[[#This Row],[V46]])</f>
        <v>-0.49505703422053227</v>
      </c>
      <c r="CL189" s="4">
        <f>AVERAGE(Tabela13[[#This Row],[V44]],Tabela13[[#This Row],[V41]])</f>
        <v>0</v>
      </c>
      <c r="CM189" s="4">
        <f>AVERAGE(Tabela13[[#This Row],[V44]],Tabela13[[#This Row],[V42]])</f>
        <v>-4.9429657794676229E-3</v>
      </c>
      <c r="CN189" s="4">
        <f>AVERAGE(Tabela13[[#This Row],[V44]],Tabela13[[#This Row],[V43]])</f>
        <v>-0.5</v>
      </c>
      <c r="CO189" s="4">
        <f>AVERAGE(Tabela13[[#This Row],[V44]],Tabela13[[#This Row],[V45]])</f>
        <v>-0.50988593155893536</v>
      </c>
      <c r="CP189" s="4">
        <f>AVERAGE(Tabela13[[#This Row],[V44]],Tabela13[[#This Row],[V46]])</f>
        <v>-1.0049429657794677</v>
      </c>
      <c r="CQ189" s="4">
        <f>AVERAGE(Tabela13[[#This Row],[V45]],Tabela13[[#This Row],[V41]])</f>
        <v>0.50000000000000011</v>
      </c>
      <c r="CR189" s="4">
        <f>AVERAGE(Tabela13[[#This Row],[V45]],Tabela13[[#This Row],[V42]])</f>
        <v>0.49505703422053249</v>
      </c>
      <c r="CS189" s="4">
        <f>AVERAGE(Tabela13[[#This Row],[V45]],Tabela13[[#This Row],[V43]])</f>
        <v>1.1102230246251565E-16</v>
      </c>
      <c r="CT189" s="4">
        <f>AVERAGE(Tabela13[[#This Row],[V45]],Tabela13[[#This Row],[V44]])</f>
        <v>-0.50988593155893536</v>
      </c>
      <c r="CU189" s="4">
        <f>AVERAGE(Tabela13[[#This Row],[V45]],Tabela13[[#This Row],[V46]])</f>
        <v>-0.50494296577946762</v>
      </c>
      <c r="CV189" s="4">
        <f>AVERAGE(Tabela13[[#This Row],[V46]],Tabela13[[#This Row],[V41]])</f>
        <v>4.942965779467734E-3</v>
      </c>
      <c r="CW189" s="4">
        <f>AVERAGE(Tabela13[[#This Row],[V46]],Tabela13[[#This Row],[V42]])</f>
        <v>0</v>
      </c>
      <c r="CX189" s="4">
        <f>AVERAGE(Tabela13[[#This Row],[V46]],Tabela13[[#This Row],[V43]])</f>
        <v>-0.49505703422053227</v>
      </c>
      <c r="CY189" s="4">
        <f>AVERAGE(Tabela13[[#This Row],[V46]],Tabela13[[#This Row],[V44]])</f>
        <v>-1.0049429657794677</v>
      </c>
      <c r="CZ189" s="4">
        <f>AVERAGE(Tabela13[[#This Row],[V46]],Tabela13[[#This Row],[V45]])</f>
        <v>-0.50494296577946762</v>
      </c>
      <c r="DA189" s="3">
        <f>_xlfn.STDEV.S(Tabela13[[#This Row],[V41]],Tabela13[[#This Row],[V42]])</f>
        <v>6.9904092436692093E-3</v>
      </c>
      <c r="DB189" s="3">
        <f>_xlfn.STDEV.S(Tabela13[[#This Row],[V41]],Tabela13[[#This Row],[V43]])</f>
        <v>0.70710678118654746</v>
      </c>
      <c r="DC189" s="3">
        <f>_xlfn.STDEV.S(Tabela13[[#This Row],[V41]],Tabela13[[#This Row],[V44]])</f>
        <v>1.4281943808604338</v>
      </c>
      <c r="DD189" s="3">
        <f>_xlfn.STDEV.S(Tabela13[[#This Row],[V41]],Tabela13[[#This Row],[V45]])</f>
        <v>0.72108759967388603</v>
      </c>
      <c r="DE189" s="3">
        <f>_xlfn.STDEV.S(Tabela13[[#This Row],[V41]],Tabela13[[#This Row],[V46]])</f>
        <v>1.4212039716167644</v>
      </c>
      <c r="DF189" s="3">
        <f>_xlfn.STDEV.S(Tabela13[[#This Row],[V42]],Tabela13[[#This Row],[V41]])</f>
        <v>6.9904092436692093E-3</v>
      </c>
      <c r="DG189" s="3">
        <f>_xlfn.STDEV.S(Tabela13[[#This Row],[V42]],Tabela13[[#This Row],[V43]])</f>
        <v>0.70011637194287835</v>
      </c>
      <c r="DH189" s="3">
        <f>_xlfn.STDEV.S(Tabela13[[#This Row],[V42]],Tabela13[[#This Row],[V44]])</f>
        <v>1.4212039716167646</v>
      </c>
      <c r="DI189" s="3">
        <f>_xlfn.STDEV.S(Tabela13[[#This Row],[V42]],Tabela13[[#This Row],[V45]])</f>
        <v>0.71409719043021691</v>
      </c>
      <c r="DJ189" s="3">
        <f>_xlfn.STDEV.S(Tabela13[[#This Row],[V42]],Tabela13[[#This Row],[V46]])</f>
        <v>1.4142135623730951</v>
      </c>
      <c r="DK189" s="3">
        <f>_xlfn.STDEV.S(Tabela13[[#This Row],[V43]],Tabela13[[#This Row],[V41]])</f>
        <v>0.70710678118654746</v>
      </c>
      <c r="DL189" s="3">
        <f>_xlfn.STDEV.S(Tabela13[[#This Row],[V43]],Tabela13[[#This Row],[V42]])</f>
        <v>0.70011637194287835</v>
      </c>
      <c r="DM189" s="3">
        <f>_xlfn.STDEV.S(Tabela13[[#This Row],[V43]],Tabela13[[#This Row],[V44]])</f>
        <v>0.72108759967388625</v>
      </c>
      <c r="DN189" s="3">
        <f>_xlfn.STDEV.S(Tabela13[[#This Row],[V43]],Tabela13[[#This Row],[V45]])</f>
        <v>1.3980818487338577E-2</v>
      </c>
      <c r="DO189" s="3">
        <f>_xlfn.STDEV.S(Tabela13[[#This Row],[V43]],Tabela13[[#This Row],[V46]])</f>
        <v>0.71409719043021691</v>
      </c>
      <c r="DP189" s="3">
        <f>_xlfn.STDEV.S(Tabela13[[#This Row],[V44]],Tabela13[[#This Row],[V41]])</f>
        <v>1.4281943808604338</v>
      </c>
      <c r="DQ189" s="3">
        <f>_xlfn.STDEV.S(Tabela13[[#This Row],[V44]],Tabela13[[#This Row],[V42]])</f>
        <v>1.4212039716167646</v>
      </c>
      <c r="DR189" s="3">
        <f>_xlfn.STDEV.S(Tabela13[[#This Row],[V44]],Tabela13[[#This Row],[V43]])</f>
        <v>0.72108759967388625</v>
      </c>
      <c r="DS189" s="3">
        <f>_xlfn.STDEV.S(Tabela13[[#This Row],[V44]],Tabela13[[#This Row],[V45]])</f>
        <v>0.70710678118654757</v>
      </c>
      <c r="DT189" s="3">
        <f>_xlfn.STDEV.S(Tabela13[[#This Row],[V44]],Tabela13[[#This Row],[V46]])</f>
        <v>6.9904092436693663E-3</v>
      </c>
      <c r="DU189" s="3">
        <f>_xlfn.STDEV.S(Tabela13[[#This Row],[V45]],Tabela13[[#This Row],[V41]])</f>
        <v>0.72108759967388603</v>
      </c>
      <c r="DV189" s="3">
        <f>_xlfn.STDEV.S(Tabela13[[#This Row],[V45]],Tabela13[[#This Row],[V42]])</f>
        <v>0.71409719043021691</v>
      </c>
      <c r="DW189" s="3">
        <f>_xlfn.STDEV.S(Tabela13[[#This Row],[V45]],Tabela13[[#This Row],[V43]])</f>
        <v>1.3980818487338577E-2</v>
      </c>
      <c r="DX189" s="3">
        <f>_xlfn.STDEV.S(Tabela13[[#This Row],[V45]],Tabela13[[#This Row],[V44]])</f>
        <v>0.70710678118654757</v>
      </c>
      <c r="DY189" s="3">
        <f>_xlfn.STDEV.S(Tabela13[[#This Row],[V45]],Tabela13[[#This Row],[V46]])</f>
        <v>0.70011637194287835</v>
      </c>
      <c r="DZ189" s="3">
        <f>_xlfn.STDEV.S(Tabela13[[#This Row],[V46]],Tabela13[[#This Row],[V41]])</f>
        <v>1.4212039716167644</v>
      </c>
      <c r="EA189" s="3">
        <f>_xlfn.STDEV.S(Tabela13[[#This Row],[V46]],Tabela13[[#This Row],[V42]])</f>
        <v>1.4142135623730951</v>
      </c>
      <c r="EB189" s="3">
        <f>_xlfn.STDEV.S(Tabela13[[#This Row],[V46]],Tabela13[[#This Row],[V43]])</f>
        <v>0.71409719043021691</v>
      </c>
      <c r="EC189" s="3">
        <f>_xlfn.STDEV.S(Tabela13[[#This Row],[V46]],Tabela13[[#This Row],[V44]])</f>
        <v>6.9904092436693663E-3</v>
      </c>
      <c r="ED189" s="3">
        <f>_xlfn.STDEV.S(Tabela13[[#This Row],[V46]],Tabela13[[#This Row],[V45]])</f>
        <v>0.70011637194287835</v>
      </c>
      <c r="EE189" s="3">
        <f t="shared" si="164"/>
        <v>6.9560258459515772E-3</v>
      </c>
      <c r="EF189" s="3">
        <f t="shared" si="165"/>
        <v>1.3867940600452047</v>
      </c>
      <c r="EG189" s="3" t="str">
        <f t="shared" si="166"/>
        <v/>
      </c>
      <c r="EH189" s="3">
        <f t="shared" si="167"/>
        <v>1.4421751993477718</v>
      </c>
      <c r="EI189" s="3">
        <f t="shared" si="168"/>
        <v>287.52049579631154</v>
      </c>
      <c r="EJ189" s="3">
        <f t="shared" si="169"/>
        <v>6.9560258459515772E-3</v>
      </c>
      <c r="EK189" s="3">
        <f t="shared" si="170"/>
        <v>1.3865256462422964</v>
      </c>
      <c r="EL189" s="3">
        <f t="shared" si="171"/>
        <v>-287.52049579631802</v>
      </c>
      <c r="EM189" s="3">
        <f t="shared" si="172"/>
        <v>1.4424543861992856</v>
      </c>
      <c r="EN189" s="3" t="str">
        <f t="shared" si="173"/>
        <v/>
      </c>
      <c r="EO189" s="3">
        <f t="shared" si="174"/>
        <v>1.3867940600452047</v>
      </c>
      <c r="EP189" s="3">
        <f t="shared" si="175"/>
        <v>1.3865256462422964</v>
      </c>
      <c r="EQ189" s="3">
        <f t="shared" si="176"/>
        <v>-1.4421751993477725</v>
      </c>
      <c r="ER189" s="3">
        <f t="shared" si="177"/>
        <v>125928017859825.11</v>
      </c>
      <c r="ES189" s="3" t="str">
        <f t="shared" si="178"/>
        <v/>
      </c>
      <c r="ET189" s="3" t="str">
        <f t="shared" si="179"/>
        <v/>
      </c>
      <c r="EU189" s="3" t="str">
        <f t="shared" si="180"/>
        <v/>
      </c>
      <c r="EV189" s="3">
        <f t="shared" si="181"/>
        <v>-1.4421751993477725</v>
      </c>
      <c r="EW189" s="3">
        <f t="shared" si="182"/>
        <v>-1.3867940600452051</v>
      </c>
      <c r="EX189" s="3">
        <f t="shared" si="183"/>
        <v>-6.9560258459517334E-3</v>
      </c>
      <c r="EY189" s="3">
        <f t="shared" si="184"/>
        <v>1.4421751993477718</v>
      </c>
      <c r="EZ189" s="3">
        <f t="shared" si="185"/>
        <v>1.4424543861992856</v>
      </c>
      <c r="FA189" s="3">
        <f t="shared" si="186"/>
        <v>125928017859825.11</v>
      </c>
      <c r="FB189" s="3">
        <f t="shared" si="187"/>
        <v>-1.3867940600452051</v>
      </c>
      <c r="FC189" s="3">
        <f t="shared" si="188"/>
        <v>-1.3865256462422968</v>
      </c>
      <c r="FD189" s="3">
        <f t="shared" si="189"/>
        <v>287.52049579631154</v>
      </c>
      <c r="FE189" s="3" t="str">
        <f t="shared" si="190"/>
        <v/>
      </c>
      <c r="FF189" s="3">
        <f t="shared" si="191"/>
        <v>-1.4424543861992862</v>
      </c>
      <c r="FG189" s="3">
        <f t="shared" si="192"/>
        <v>-6.9560258459517334E-3</v>
      </c>
      <c r="FH189" s="3">
        <f t="shared" si="193"/>
        <v>-1.3865256462422968</v>
      </c>
      <c r="FI189" s="4">
        <f t="shared" si="194"/>
        <v>1.5209125475285172</v>
      </c>
      <c r="FJ189" s="4">
        <f t="shared" si="195"/>
        <v>0.8</v>
      </c>
      <c r="FK189" s="4">
        <f t="shared" si="196"/>
        <v>1.4009685230024214</v>
      </c>
      <c r="FL189" s="4">
        <f t="shared" si="197"/>
        <v>1.3443099273607748</v>
      </c>
      <c r="FM189" s="4">
        <f>Tabela13[[#This Row],[V139]]-Tabela13[[#This Row],[V140]]</f>
        <v>5.6658595641646547E-2</v>
      </c>
      <c r="FN189" s="4">
        <f>Tabela13[[#This Row],[V1]]-Tabela13[[#This Row],[V2]]/2</f>
        <v>1.6049429657794678</v>
      </c>
      <c r="FO189" s="4">
        <f>Tabela13[[#This Row],[V1]]-Tabela13[[#This Row],[V3]]/2</f>
        <v>1.6</v>
      </c>
      <c r="FP189" s="4">
        <f>Tabela13[[#This Row],[V1]]-Tabela13[[#This Row],[V4]]/2</f>
        <v>1.1049429657794678</v>
      </c>
      <c r="FQ189" s="4">
        <f>Tabela13[[#This Row],[V2]]-Tabela13[[#This Row],[V1]]/2</f>
        <v>9.0114068441064621E-2</v>
      </c>
      <c r="FR189" s="4">
        <f>Tabela13[[#This Row],[V2]]-Tabela13[[#This Row],[V3]]/2</f>
        <v>0.59011406844106473</v>
      </c>
      <c r="FS189" s="4">
        <f>Tabela13[[#This Row],[V2]]-Tabela13[[#This Row],[V4]]/2</f>
        <v>9.5057034220532355E-2</v>
      </c>
      <c r="FT189" s="4">
        <f t="shared" si="198"/>
        <v>1.0135824063619177</v>
      </c>
      <c r="FU189" s="4">
        <f t="shared" si="199"/>
        <v>1.0121970114513341</v>
      </c>
      <c r="FV189" s="4">
        <f t="shared" si="200"/>
        <v>0.83521240978167466</v>
      </c>
      <c r="FW189" s="4">
        <f t="shared" si="201"/>
        <v>8.9871324947766271E-2</v>
      </c>
      <c r="FX189" s="4">
        <f t="shared" si="202"/>
        <v>0.53311872018157513</v>
      </c>
      <c r="FY189" s="4">
        <f t="shared" si="203"/>
        <v>9.4772269775509357E-2</v>
      </c>
      <c r="FZ189" s="4">
        <f t="shared" si="204"/>
        <v>182.4448331451452</v>
      </c>
      <c r="GA189" s="4">
        <f t="shared" si="205"/>
        <v>182.19546206124014</v>
      </c>
      <c r="GB189" s="4">
        <f t="shared" si="206"/>
        <v>150.33823376070146</v>
      </c>
      <c r="GC189" s="4">
        <f t="shared" si="207"/>
        <v>16.176838490597927</v>
      </c>
      <c r="GD189" s="4">
        <f t="shared" si="208"/>
        <v>95.961369632683514</v>
      </c>
      <c r="GE189" s="4">
        <f t="shared" si="209"/>
        <v>17.059008559591685</v>
      </c>
      <c r="GF189" s="4">
        <f>Tabela13[[#This Row],[V1]]-Tabela13[[#This Row],[V2]]/Tabela13[[#This Row],[V2]]</f>
        <v>1.2000000000000002</v>
      </c>
      <c r="GG189" s="4">
        <f>Tabela13[[#This Row],[V1]]-Tabela13[[#This Row],[V3]]/Tabela13[[#This Row],[V3]]</f>
        <v>1.2000000000000002</v>
      </c>
      <c r="GH189" s="4">
        <f>Tabela13[[#This Row],[V1]]-Tabela13[[#This Row],[V4]]/Tabela13[[#This Row],[V4]]</f>
        <v>1.2000000000000002</v>
      </c>
      <c r="GI189" s="4">
        <f>Tabela13[[#This Row],[V2]]-Tabela13[[#This Row],[V1]]/Tabela13[[#This Row],[V1]]</f>
        <v>0.19011406844106471</v>
      </c>
      <c r="GJ189" s="4">
        <f>Tabela13[[#This Row],[V2]]-Tabela13[[#This Row],[V3]]/Tabela13[[#This Row],[V3]]</f>
        <v>0.19011406844106471</v>
      </c>
      <c r="GK189" s="4">
        <f>Tabela13[[#This Row],[V2]]-Tabela13[[#This Row],[V4]]/Tabela13[[#This Row],[V4]]</f>
        <v>0.19011406844106471</v>
      </c>
      <c r="GL189" s="4">
        <f t="shared" si="210"/>
        <v>0.57737848119547708</v>
      </c>
      <c r="GM189" s="4">
        <f t="shared" si="211"/>
        <v>1.6950570342205324</v>
      </c>
      <c r="GN189" s="4">
        <f t="shared" si="212"/>
        <v>0.34062481057516925</v>
      </c>
      <c r="GO189" s="3">
        <f t="shared" si="213"/>
        <v>1</v>
      </c>
      <c r="GP189" s="3">
        <v>100</v>
      </c>
      <c r="GQ189" s="3">
        <f t="shared" si="214"/>
        <v>1.5</v>
      </c>
      <c r="GR189" s="3">
        <f t="shared" si="215"/>
        <v>150</v>
      </c>
      <c r="GS189" s="34">
        <f>COUNTIF($D$2:D188,Tabela13[[#This Row],[HomeTeam]])</f>
        <v>9</v>
      </c>
      <c r="GT189" s="34">
        <f>COUNTIF($E$2:E188,Tabela13[[#This Row],[AwayTeam]])</f>
        <v>9</v>
      </c>
      <c r="GU189" s="3">
        <f>IFERROR(AVERAGEIFS($AD$2:AD188,$D$2:D188,Tabela13[[#This Row],[HomeTeam]],$GS$2:GS188,"&gt;="&amp;Tabela13[[#This Row],[Contagem_H]]-5),"")</f>
        <v>0.71657583255674451</v>
      </c>
      <c r="GV189" s="3">
        <f>IFERROR(AVERAGEIFS($G$2:G188,$E$2:E188,Tabela13[[#This Row],[AwayTeam]],$GT$2:GT188,"&gt;="&amp;Tabela13[[#This Row],[Contagem_A]]-5),"")</f>
        <v>1.8</v>
      </c>
      <c r="GW189" s="3">
        <f>IFERROR(AVERAGEIFS($GQ$2:GQ188,$D$2:D188,Tabela13[[#This Row],[HomeTeam]],$GS$2:GS188,"&gt;="&amp;Tabela13[[#This Row],[Contagem_H]]-5),"")</f>
        <v>-0.65999999999999992</v>
      </c>
    </row>
    <row r="190" spans="1:205" x14ac:dyDescent="0.25">
      <c r="A190" t="s">
        <v>127</v>
      </c>
      <c r="B190" t="s">
        <v>201</v>
      </c>
      <c r="C190" t="s">
        <v>187</v>
      </c>
      <c r="D190" t="s">
        <v>12</v>
      </c>
      <c r="E190" t="s">
        <v>14</v>
      </c>
      <c r="F190" s="3">
        <v>0</v>
      </c>
      <c r="G190" s="3">
        <v>2</v>
      </c>
      <c r="H190" s="3" t="str">
        <f t="shared" si="216"/>
        <v>A</v>
      </c>
      <c r="I190" s="3">
        <v>1.29</v>
      </c>
      <c r="J190" s="3">
        <v>6</v>
      </c>
      <c r="K190" s="3">
        <v>9.5</v>
      </c>
      <c r="L190" s="3">
        <v>1.57</v>
      </c>
      <c r="M190" s="3">
        <v>2.35</v>
      </c>
      <c r="N190" s="3">
        <f t="shared" si="145"/>
        <v>2</v>
      </c>
      <c r="O190" s="3">
        <f t="shared" si="146"/>
        <v>0</v>
      </c>
      <c r="P190" s="3">
        <f t="shared" si="147"/>
        <v>3</v>
      </c>
      <c r="Q190" s="3">
        <f t="shared" si="148"/>
        <v>4.7123623011015692E-2</v>
      </c>
      <c r="R190" s="3">
        <f t="shared" si="149"/>
        <v>6.2474590052852608E-2</v>
      </c>
      <c r="S190" s="3">
        <f t="shared" si="150"/>
        <v>1.3507894736842103</v>
      </c>
      <c r="T190" s="3">
        <f t="shared" si="151"/>
        <v>6.2827417380660942</v>
      </c>
      <c r="U190" s="3">
        <f t="shared" si="152"/>
        <v>9.9476744186046488</v>
      </c>
      <c r="V190" s="3">
        <f t="shared" si="153"/>
        <v>1.6439840881272947</v>
      </c>
      <c r="W190" s="3">
        <f t="shared" si="154"/>
        <v>2.4607405140758871</v>
      </c>
      <c r="X190" s="4">
        <f t="shared" si="155"/>
        <v>0.77519379844961234</v>
      </c>
      <c r="Y190" s="4">
        <f t="shared" si="156"/>
        <v>0.16666666666666666</v>
      </c>
      <c r="Z190" s="4">
        <f t="shared" si="157"/>
        <v>0.10526315789473684</v>
      </c>
      <c r="AA190" s="4">
        <f t="shared" si="158"/>
        <v>0.63694267515923564</v>
      </c>
      <c r="AB190" s="4">
        <f t="shared" si="159"/>
        <v>0.42553191489361702</v>
      </c>
      <c r="AC190" s="4">
        <f t="shared" si="160"/>
        <v>0.38759689922480617</v>
      </c>
      <c r="AD190" s="4">
        <f t="shared" si="161"/>
        <v>1.0526315789473684</v>
      </c>
      <c r="AE190" s="4">
        <f t="shared" si="162"/>
        <v>1.3875968992248062</v>
      </c>
      <c r="AF190" s="4">
        <f t="shared" si="163"/>
        <v>5.2631578947368418E-2</v>
      </c>
      <c r="AG190" s="4">
        <f>IFERROR(AVERAGE(Tabela13[[#This Row],[V1]],Tabela13[[#This Row],[V2]]),"")</f>
        <v>0.72011423908608729</v>
      </c>
      <c r="AH190" s="4">
        <f>IFERROR(AVERAGE(Tabela13[[#This Row],[V1]],Tabela13[[#This Row],[V3]]),"")</f>
        <v>0.88759689922480622</v>
      </c>
      <c r="AI190" s="4">
        <f>IFERROR(AVERAGE(Tabela13[[#This Row],[V1]],Tabela13[[#This Row],[V4]]),"")</f>
        <v>0.22011423908608729</v>
      </c>
      <c r="AJ190" s="4">
        <f>IFERROR(AVERAGE(Tabela13[[#This Row],[V2]],Tabela13[[#This Row],[V1]]),"")</f>
        <v>0.72011423908608729</v>
      </c>
      <c r="AK190" s="4">
        <f>IFERROR(AVERAGE(Tabela13[[#This Row],[V2]],Tabela13[[#This Row],[V3]]),"")</f>
        <v>1.2201142390860873</v>
      </c>
      <c r="AL190" s="4">
        <f>IFERROR(AVERAGE(Tabela13[[#This Row],[V2]],Tabela13[[#This Row],[V4]]),"")</f>
        <v>0.55263157894736836</v>
      </c>
      <c r="AM190" s="4">
        <f>IFERROR(AVERAGE(Tabela13[[#This Row],[V3]],Tabela13[[#This Row],[V1]]),"")</f>
        <v>0.88759689922480622</v>
      </c>
      <c r="AN190" s="4">
        <f>IFERROR(AVERAGE(Tabela13[[#This Row],[V3]],Tabela13[[#This Row],[V2]]),"")</f>
        <v>1.2201142390860873</v>
      </c>
      <c r="AO190" s="4">
        <f>IFERROR(AVERAGE(Tabela13[[#This Row],[V3]],Tabela13[[#This Row],[V4]]),"")</f>
        <v>0.72011423908608729</v>
      </c>
      <c r="AP190" s="4">
        <f>IFERROR(AVERAGE(Tabela13[[#This Row],[V4]],Tabela13[[#This Row],[V1]]),"")</f>
        <v>0.22011423908608729</v>
      </c>
      <c r="AQ190" s="4">
        <f>IFERROR(AVERAGE(Tabela13[[#This Row],[V4]],Tabela13[[#This Row],[V2]]),"")</f>
        <v>0.55263157894736836</v>
      </c>
      <c r="AR190" s="4">
        <f>IFERROR(AVERAGE(Tabela13[[#This Row],[V4]],Tabela13[[#This Row],[V3]]),"")</f>
        <v>0.72011423908608729</v>
      </c>
      <c r="AS190" s="4">
        <f>_xlfn.STDEV.S(Tabela13[[#This Row],[V1]:[V2]])</f>
        <v>0.47025053175604747</v>
      </c>
      <c r="AT190" s="4">
        <f>_xlfn.STDEV.S(Tabela13[[#This Row],[V1]],Tabela13[[#This Row],[V3]])</f>
        <v>0.70710678118654757</v>
      </c>
      <c r="AU190" s="4">
        <f>_xlfn.STDEV.S(Tabela13[[#This Row],[V1]],Tabela13[[#This Row],[V4]])</f>
        <v>0.23685624943050002</v>
      </c>
      <c r="AV190" s="4">
        <f>_xlfn.STDEV.S(Tabela13[[#This Row],[V2]],Tabela13[[#This Row],[V1]])</f>
        <v>0.47025053175604747</v>
      </c>
      <c r="AW190" s="4">
        <f>_xlfn.STDEV.S(Tabela13[[#This Row],[V2]],Tabela13[[#This Row],[V3]])</f>
        <v>0.23685624943049916</v>
      </c>
      <c r="AX190" s="4">
        <f>_xlfn.STDEV.S(Tabela13[[#This Row],[V42]],Tabela13[[#This Row],[V44]])</f>
        <v>1.1773573129425949</v>
      </c>
      <c r="AY190" s="4">
        <f>_xlfn.STDEV.S(Tabela13[[#This Row],[V3]],Tabela13[[#This Row],[V1]])</f>
        <v>0.70710678118654757</v>
      </c>
      <c r="AZ190" s="4">
        <f>_xlfn.STDEV.S(Tabela13[[#This Row],[V3]],Tabela13[[#This Row],[V2]])</f>
        <v>0.23685624943049916</v>
      </c>
      <c r="BA190" s="4">
        <f>_xlfn.STDEV.S(Tabela13[[#This Row],[V3]],Tabela13[[#This Row],[V4]])</f>
        <v>0.94396303061704756</v>
      </c>
      <c r="BB190" s="4">
        <f>_xlfn.STDEV.S(Tabela13[[#This Row],[V4]],Tabela13[[#This Row],[V1]])</f>
        <v>0.23685624943050002</v>
      </c>
      <c r="BC190" s="4">
        <f>_xlfn.STDEV.S(Tabela13[[#This Row],[V4]],Tabela13[[#This Row],[V2]])</f>
        <v>0.70710678118654757</v>
      </c>
      <c r="BD190" s="4">
        <f>_xlfn.STDEV.S(Tabela13[[#This Row],[V4]],Tabela13[[#This Row],[V3]])</f>
        <v>0.94396303061704756</v>
      </c>
      <c r="BE190" s="4">
        <f>Tabela13[[#This Row],[V17]]/Tabela13[[#This Row],[V5]]</f>
        <v>0.65302212653488523</v>
      </c>
      <c r="BF190" s="4">
        <f>Tabela13[[#This Row],[V18]]/Tabela13[[#This Row],[V6]]</f>
        <v>0.79665305478659065</v>
      </c>
      <c r="BG190" s="4">
        <f>Tabela13[[#This Row],[V19]]/Tabela13[[#This Row],[V7]]</f>
        <v>1.0760605511661827</v>
      </c>
      <c r="BH190" s="4">
        <f>Tabela13[[#This Row],[V20]]/Tabela13[[#This Row],[V8]]</f>
        <v>0.65302212653488523</v>
      </c>
      <c r="BI190" s="4">
        <f>Tabela13[[#This Row],[V21]]/Tabela13[[#This Row],[V9]]</f>
        <v>0.19412628903332332</v>
      </c>
      <c r="BJ190" s="4">
        <f>Tabela13[[#This Row],[V22]]/Tabela13[[#This Row],[V10]]</f>
        <v>2.1304560900866005</v>
      </c>
      <c r="BK190" s="4">
        <f>Tabela13[[#This Row],[V23]]/Tabela13[[#This Row],[V11]]</f>
        <v>0.79665305478659065</v>
      </c>
      <c r="BL190" s="4">
        <f>Tabela13[[#This Row],[V24]]/Tabela13[[#This Row],[V12]]</f>
        <v>0.19412628903332332</v>
      </c>
      <c r="BM190" s="4">
        <f>Tabela13[[#This Row],[V25]]/Tabela13[[#This Row],[V13]]</f>
        <v>1.310851777927696</v>
      </c>
      <c r="BN190" s="4">
        <f>Tabela13[[#This Row],[V26]]/Tabela13[[#This Row],[V14]]</f>
        <v>1.0760605511661827</v>
      </c>
      <c r="BO190" s="4">
        <f>Tabela13[[#This Row],[V27]]/Tabela13[[#This Row],[V15]]</f>
        <v>1.2795265564328004</v>
      </c>
      <c r="BP190" s="4">
        <f>Tabela13[[#This Row],[V28]]/Tabela13[[#This Row],[V16]]</f>
        <v>1.310851777927696</v>
      </c>
      <c r="BQ190" s="4">
        <f>Tabela13[[#This Row],[V1]]-Tabela13[[#This Row],[V2]]</f>
        <v>-0.66503467972256214</v>
      </c>
      <c r="BR190" s="4">
        <f>Tabela13[[#This Row],[V1]]-Tabela13[[#This Row],[V3]]</f>
        <v>-1</v>
      </c>
      <c r="BS190" s="4">
        <f>Tabela13[[#This Row],[V1]]-Tabela13[[#This Row],[V4]]</f>
        <v>0.33496532027743775</v>
      </c>
      <c r="BT190" s="4">
        <f>Tabela13[[#This Row],[V2]]-Tabela13[[#This Row],[V1]]</f>
        <v>0.66503467972256214</v>
      </c>
      <c r="BU190" s="4">
        <f>Tabela13[[#This Row],[V2]]-Tabela13[[#This Row],[V3]]</f>
        <v>-0.33496532027743786</v>
      </c>
      <c r="BV190" s="4">
        <f>Tabela13[[#This Row],[V2]]-Tabela13[[#This Row],[V4]]</f>
        <v>1</v>
      </c>
      <c r="BW190" s="4">
        <f>AVERAGE(Tabela13[[#This Row],[V41]],Tabela13[[#This Row],[V42]])</f>
        <v>-0.83251733986128107</v>
      </c>
      <c r="BX190" s="4">
        <f>AVERAGE(Tabela13[[#This Row],[V41]],Tabela13[[#This Row],[V43]])</f>
        <v>-0.16503467972256219</v>
      </c>
      <c r="BY190" s="4">
        <f>AVERAGE(Tabela13[[#This Row],[V41]],Tabela13[[#This Row],[V44]])</f>
        <v>0</v>
      </c>
      <c r="BZ190" s="4">
        <f>AVERAGE(Tabela13[[#This Row],[V41]],Tabela13[[#This Row],[V45]])</f>
        <v>-0.5</v>
      </c>
      <c r="CA190" s="4">
        <f>AVERAGE(Tabela13[[#This Row],[V41]],Tabela13[[#This Row],[V46]])</f>
        <v>0.16748266013871893</v>
      </c>
      <c r="CB190" s="4">
        <f>AVERAGE(Tabela13[[#This Row],[V42]],Tabela13[[#This Row],[V41]])</f>
        <v>-0.83251733986128107</v>
      </c>
      <c r="CC190" s="4">
        <f>AVERAGE(Tabela13[[#This Row],[V42]],Tabela13[[#This Row],[V43]])</f>
        <v>-0.33251733986128112</v>
      </c>
      <c r="CD190" s="4">
        <f>AVERAGE(Tabela13[[#This Row],[V42]],Tabela13[[#This Row],[V44]])</f>
        <v>-0.16748266013871893</v>
      </c>
      <c r="CE190" s="4">
        <f>AVERAGE(Tabela13[[#This Row],[V42]],Tabela13[[#This Row],[V45]])</f>
        <v>-0.66748266013871893</v>
      </c>
      <c r="CF190" s="4">
        <f>AVERAGE(Tabela13[[#This Row],[V42]],Tabela13[[#This Row],[V46]])</f>
        <v>0</v>
      </c>
      <c r="CG190" s="4">
        <f>AVERAGE(Tabela13[[#This Row],[V43]],Tabela13[[#This Row],[V41]])</f>
        <v>-0.16503467972256219</v>
      </c>
      <c r="CH190" s="4">
        <f>AVERAGE(Tabela13[[#This Row],[V43]],Tabela13[[#This Row],[V42]])</f>
        <v>-0.33251733986128112</v>
      </c>
      <c r="CI190" s="4">
        <f>AVERAGE(Tabela13[[#This Row],[V43]],Tabela13[[#This Row],[V44]])</f>
        <v>0.49999999999999994</v>
      </c>
      <c r="CJ190" s="4">
        <f>AVERAGE(Tabela13[[#This Row],[V43]],Tabela13[[#This Row],[V45]])</f>
        <v>0</v>
      </c>
      <c r="CK190" s="4">
        <f>AVERAGE(Tabela13[[#This Row],[V43]],Tabela13[[#This Row],[V46]])</f>
        <v>0.66748266013871893</v>
      </c>
      <c r="CL190" s="4">
        <f>AVERAGE(Tabela13[[#This Row],[V44]],Tabela13[[#This Row],[V41]])</f>
        <v>0</v>
      </c>
      <c r="CM190" s="4">
        <f>AVERAGE(Tabela13[[#This Row],[V44]],Tabela13[[#This Row],[V42]])</f>
        <v>-0.16748266013871893</v>
      </c>
      <c r="CN190" s="4">
        <f>AVERAGE(Tabela13[[#This Row],[V44]],Tabela13[[#This Row],[V43]])</f>
        <v>0.49999999999999994</v>
      </c>
      <c r="CO190" s="4">
        <f>AVERAGE(Tabela13[[#This Row],[V44]],Tabela13[[#This Row],[V45]])</f>
        <v>0.16503467972256214</v>
      </c>
      <c r="CP190" s="4">
        <f>AVERAGE(Tabela13[[#This Row],[V44]],Tabela13[[#This Row],[V46]])</f>
        <v>0.83251733986128107</v>
      </c>
      <c r="CQ190" s="4">
        <f>AVERAGE(Tabela13[[#This Row],[V45]],Tabela13[[#This Row],[V41]])</f>
        <v>-0.5</v>
      </c>
      <c r="CR190" s="4">
        <f>AVERAGE(Tabela13[[#This Row],[V45]],Tabela13[[#This Row],[V42]])</f>
        <v>-0.66748266013871893</v>
      </c>
      <c r="CS190" s="4">
        <f>AVERAGE(Tabela13[[#This Row],[V45]],Tabela13[[#This Row],[V43]])</f>
        <v>0</v>
      </c>
      <c r="CT190" s="4">
        <f>AVERAGE(Tabela13[[#This Row],[V45]],Tabela13[[#This Row],[V44]])</f>
        <v>0.16503467972256214</v>
      </c>
      <c r="CU190" s="4">
        <f>AVERAGE(Tabela13[[#This Row],[V45]],Tabela13[[#This Row],[V46]])</f>
        <v>0.33251733986128107</v>
      </c>
      <c r="CV190" s="4">
        <f>AVERAGE(Tabela13[[#This Row],[V46]],Tabela13[[#This Row],[V41]])</f>
        <v>0.16748266013871893</v>
      </c>
      <c r="CW190" s="4">
        <f>AVERAGE(Tabela13[[#This Row],[V46]],Tabela13[[#This Row],[V42]])</f>
        <v>0</v>
      </c>
      <c r="CX190" s="4">
        <f>AVERAGE(Tabela13[[#This Row],[V46]],Tabela13[[#This Row],[V43]])</f>
        <v>0.66748266013871893</v>
      </c>
      <c r="CY190" s="4">
        <f>AVERAGE(Tabela13[[#This Row],[V46]],Tabela13[[#This Row],[V44]])</f>
        <v>0.83251733986128107</v>
      </c>
      <c r="CZ190" s="4">
        <f>AVERAGE(Tabela13[[#This Row],[V46]],Tabela13[[#This Row],[V45]])</f>
        <v>0.33251733986128107</v>
      </c>
      <c r="DA190" s="3">
        <f>_xlfn.STDEV.S(Tabela13[[#This Row],[V41]],Tabela13[[#This Row],[V42]])</f>
        <v>0.2368562494305001</v>
      </c>
      <c r="DB190" s="3">
        <f>_xlfn.STDEV.S(Tabela13[[#This Row],[V41]],Tabela13[[#This Row],[V43]])</f>
        <v>0.70710678118654735</v>
      </c>
      <c r="DC190" s="3">
        <f>_xlfn.STDEV.S(Tabela13[[#This Row],[V41]],Tabela13[[#This Row],[V44]])</f>
        <v>0.94050106351209495</v>
      </c>
      <c r="DD190" s="3">
        <f>_xlfn.STDEV.S(Tabela13[[#This Row],[V41]],Tabela13[[#This Row],[V45]])</f>
        <v>0.23339428232554729</v>
      </c>
      <c r="DE190" s="3">
        <f>_xlfn.STDEV.S(Tabela13[[#This Row],[V41]],Tabela13[[#This Row],[V46]])</f>
        <v>1.1773573129425949</v>
      </c>
      <c r="DF190" s="3">
        <f>_xlfn.STDEV.S(Tabela13[[#This Row],[V42]],Tabela13[[#This Row],[V41]])</f>
        <v>0.2368562494305001</v>
      </c>
      <c r="DG190" s="3">
        <f>_xlfn.STDEV.S(Tabela13[[#This Row],[V42]],Tabela13[[#This Row],[V43]])</f>
        <v>0.94396303061704756</v>
      </c>
      <c r="DH190" s="3">
        <f>_xlfn.STDEV.S(Tabela13[[#This Row],[V42]],Tabela13[[#This Row],[V44]])</f>
        <v>1.1773573129425949</v>
      </c>
      <c r="DI190" s="3">
        <f>_xlfn.STDEV.S(Tabela13[[#This Row],[V42]],Tabela13[[#This Row],[V45]])</f>
        <v>0.47025053175604747</v>
      </c>
      <c r="DJ190" s="3">
        <f>_xlfn.STDEV.S(Tabela13[[#This Row],[V42]],Tabela13[[#This Row],[V46]])</f>
        <v>1.4142135623730951</v>
      </c>
      <c r="DK190" s="3">
        <f>_xlfn.STDEV.S(Tabela13[[#This Row],[V43]],Tabela13[[#This Row],[V41]])</f>
        <v>0.70710678118654735</v>
      </c>
      <c r="DL190" s="3">
        <f>_xlfn.STDEV.S(Tabela13[[#This Row],[V43]],Tabela13[[#This Row],[V42]])</f>
        <v>0.94396303061704756</v>
      </c>
      <c r="DM190" s="3">
        <f>_xlfn.STDEV.S(Tabela13[[#This Row],[V43]],Tabela13[[#This Row],[V44]])</f>
        <v>0.23339428232554729</v>
      </c>
      <c r="DN190" s="3">
        <f>_xlfn.STDEV.S(Tabela13[[#This Row],[V43]],Tabela13[[#This Row],[V45]])</f>
        <v>0.47371249886100003</v>
      </c>
      <c r="DO190" s="3">
        <f>_xlfn.STDEV.S(Tabela13[[#This Row],[V43]],Tabela13[[#This Row],[V46]])</f>
        <v>0.47025053175604747</v>
      </c>
      <c r="DP190" s="3">
        <f>_xlfn.STDEV.S(Tabela13[[#This Row],[V44]],Tabela13[[#This Row],[V41]])</f>
        <v>0.94050106351209495</v>
      </c>
      <c r="DQ190" s="3">
        <f>_xlfn.STDEV.S(Tabela13[[#This Row],[V44]],Tabela13[[#This Row],[V42]])</f>
        <v>1.1773573129425949</v>
      </c>
      <c r="DR190" s="3">
        <f>_xlfn.STDEV.S(Tabela13[[#This Row],[V44]],Tabela13[[#This Row],[V43]])</f>
        <v>0.23339428232554729</v>
      </c>
      <c r="DS190" s="3">
        <f>_xlfn.STDEV.S(Tabela13[[#This Row],[V44]],Tabela13[[#This Row],[V45]])</f>
        <v>0.70710678118654746</v>
      </c>
      <c r="DT190" s="3">
        <f>_xlfn.STDEV.S(Tabela13[[#This Row],[V44]],Tabela13[[#This Row],[V46]])</f>
        <v>0.2368562494305001</v>
      </c>
      <c r="DU190" s="3">
        <f>_xlfn.STDEV.S(Tabela13[[#This Row],[V45]],Tabela13[[#This Row],[V41]])</f>
        <v>0.23339428232554729</v>
      </c>
      <c r="DV190" s="3">
        <f>_xlfn.STDEV.S(Tabela13[[#This Row],[V45]],Tabela13[[#This Row],[V42]])</f>
        <v>0.47025053175604747</v>
      </c>
      <c r="DW190" s="3">
        <f>_xlfn.STDEV.S(Tabela13[[#This Row],[V45]],Tabela13[[#This Row],[V43]])</f>
        <v>0.47371249886100003</v>
      </c>
      <c r="DX190" s="3">
        <f>_xlfn.STDEV.S(Tabela13[[#This Row],[V45]],Tabela13[[#This Row],[V44]])</f>
        <v>0.70710678118654746</v>
      </c>
      <c r="DY190" s="3">
        <f>_xlfn.STDEV.S(Tabela13[[#This Row],[V45]],Tabela13[[#This Row],[V46]])</f>
        <v>0.94396303061704756</v>
      </c>
      <c r="DZ190" s="3">
        <f>_xlfn.STDEV.S(Tabela13[[#This Row],[V46]],Tabela13[[#This Row],[V41]])</f>
        <v>1.1773573129425949</v>
      </c>
      <c r="EA190" s="3">
        <f>_xlfn.STDEV.S(Tabela13[[#This Row],[V46]],Tabela13[[#This Row],[V42]])</f>
        <v>1.4142135623730951</v>
      </c>
      <c r="EB190" s="3">
        <f>_xlfn.STDEV.S(Tabela13[[#This Row],[V46]],Tabela13[[#This Row],[V43]])</f>
        <v>0.47025053175604747</v>
      </c>
      <c r="EC190" s="3">
        <f>_xlfn.STDEV.S(Tabela13[[#This Row],[V46]],Tabela13[[#This Row],[V44]])</f>
        <v>0.2368562494305001</v>
      </c>
      <c r="ED190" s="3">
        <f>_xlfn.STDEV.S(Tabela13[[#This Row],[V46]],Tabela13[[#This Row],[V45]])</f>
        <v>0.94396303061704756</v>
      </c>
      <c r="EE190" s="3">
        <f t="shared" si="164"/>
        <v>-0.28450608544678058</v>
      </c>
      <c r="EF190" s="3">
        <f t="shared" si="165"/>
        <v>-4.2845951067694132</v>
      </c>
      <c r="EG190" s="3" t="str">
        <f t="shared" si="166"/>
        <v/>
      </c>
      <c r="EH190" s="3">
        <f t="shared" si="167"/>
        <v>-0.46678856465109458</v>
      </c>
      <c r="EI190" s="3">
        <f t="shared" si="168"/>
        <v>7.0297266115037749</v>
      </c>
      <c r="EJ190" s="3">
        <f t="shared" si="169"/>
        <v>-0.28450608544678058</v>
      </c>
      <c r="EK190" s="3">
        <f t="shared" si="170"/>
        <v>-2.8388385129354399</v>
      </c>
      <c r="EL190" s="3">
        <f t="shared" si="171"/>
        <v>-7.0297266115037749</v>
      </c>
      <c r="EM190" s="3">
        <f t="shared" si="172"/>
        <v>-0.70451348003305148</v>
      </c>
      <c r="EN190" s="3" t="str">
        <f t="shared" si="173"/>
        <v/>
      </c>
      <c r="EO190" s="3">
        <f t="shared" si="174"/>
        <v>-4.2845951067694132</v>
      </c>
      <c r="EP190" s="3">
        <f t="shared" si="175"/>
        <v>-2.8388385129354399</v>
      </c>
      <c r="EQ190" s="3">
        <f t="shared" si="176"/>
        <v>0.46678856465109464</v>
      </c>
      <c r="ER190" s="3" t="str">
        <f t="shared" si="177"/>
        <v/>
      </c>
      <c r="ES190" s="3" t="str">
        <f t="shared" si="178"/>
        <v/>
      </c>
      <c r="ET190" s="3" t="str">
        <f t="shared" si="179"/>
        <v/>
      </c>
      <c r="EU190" s="3" t="str">
        <f t="shared" si="180"/>
        <v/>
      </c>
      <c r="EV190" s="3">
        <f t="shared" si="181"/>
        <v>0.46678856465109464</v>
      </c>
      <c r="EW190" s="3">
        <f t="shared" si="182"/>
        <v>4.2845951067694159</v>
      </c>
      <c r="EX190" s="3">
        <f t="shared" si="183"/>
        <v>0.28450608544678058</v>
      </c>
      <c r="EY190" s="3">
        <f t="shared" si="184"/>
        <v>-0.46678856465109458</v>
      </c>
      <c r="EZ190" s="3">
        <f t="shared" si="185"/>
        <v>-0.70451348003305148</v>
      </c>
      <c r="FA190" s="3" t="str">
        <f t="shared" si="186"/>
        <v/>
      </c>
      <c r="FB190" s="3">
        <f t="shared" si="187"/>
        <v>4.2845951067694159</v>
      </c>
      <c r="FC190" s="3">
        <f t="shared" si="188"/>
        <v>2.8388385129354403</v>
      </c>
      <c r="FD190" s="3">
        <f t="shared" si="189"/>
        <v>7.0297266115037749</v>
      </c>
      <c r="FE190" s="3" t="str">
        <f t="shared" si="190"/>
        <v/>
      </c>
      <c r="FF190" s="3">
        <f t="shared" si="191"/>
        <v>0.70451348003305148</v>
      </c>
      <c r="FG190" s="3">
        <f t="shared" si="192"/>
        <v>0.28450608544678058</v>
      </c>
      <c r="FH190" s="3">
        <f t="shared" si="193"/>
        <v>2.8388385129354403</v>
      </c>
      <c r="FI190" s="4">
        <f t="shared" si="194"/>
        <v>0</v>
      </c>
      <c r="FJ190" s="4">
        <f t="shared" si="195"/>
        <v>1.5503875968992247</v>
      </c>
      <c r="FK190" s="4">
        <f t="shared" si="196"/>
        <v>2.3800896162088452</v>
      </c>
      <c r="FL190" s="4">
        <f t="shared" si="197"/>
        <v>0.460744204169102</v>
      </c>
      <c r="FM190" s="4">
        <f>Tabela13[[#This Row],[V139]]-Tabela13[[#This Row],[V140]]</f>
        <v>1.9193454120397431</v>
      </c>
      <c r="FN190" s="4">
        <f>Tabela13[[#This Row],[V1]]-Tabela13[[#This Row],[V2]]/2</f>
        <v>-0.13871889024887801</v>
      </c>
      <c r="FO190" s="4">
        <f>Tabela13[[#This Row],[V1]]-Tabela13[[#This Row],[V3]]/2</f>
        <v>-0.30620155038759694</v>
      </c>
      <c r="FP190" s="4">
        <f>Tabela13[[#This Row],[V1]]-Tabela13[[#This Row],[V4]]/2</f>
        <v>0.36128110975112193</v>
      </c>
      <c r="FQ190" s="4">
        <f>Tabela13[[#This Row],[V2]]-Tabela13[[#This Row],[V1]]/2</f>
        <v>0.85883312933496525</v>
      </c>
      <c r="FR190" s="4">
        <f>Tabela13[[#This Row],[V2]]-Tabela13[[#This Row],[V3]]/2</f>
        <v>0.35883312933496525</v>
      </c>
      <c r="FS190" s="4">
        <f>Tabela13[[#This Row],[V2]]-Tabela13[[#This Row],[V4]]/2</f>
        <v>1.0263157894736841</v>
      </c>
      <c r="FT190" s="4">
        <f t="shared" si="198"/>
        <v>-0.13783923838954096</v>
      </c>
      <c r="FU190" s="4">
        <f t="shared" si="199"/>
        <v>-0.29713653460894307</v>
      </c>
      <c r="FV190" s="4">
        <f t="shared" si="200"/>
        <v>0.34668924414157287</v>
      </c>
      <c r="FW190" s="4">
        <f t="shared" si="201"/>
        <v>0.70959985089818745</v>
      </c>
      <c r="FX190" s="4">
        <f t="shared" si="202"/>
        <v>0.344522202089736</v>
      </c>
      <c r="FY190" s="4">
        <f t="shared" si="203"/>
        <v>0.79838444631762073</v>
      </c>
      <c r="FZ190" s="4">
        <f t="shared" si="204"/>
        <v>-24.811062910117375</v>
      </c>
      <c r="GA190" s="4">
        <f t="shared" si="205"/>
        <v>-53.484576229609758</v>
      </c>
      <c r="GB190" s="4">
        <f t="shared" si="206"/>
        <v>62.404063945483117</v>
      </c>
      <c r="GC190" s="4">
        <f t="shared" si="207"/>
        <v>127.72797316167373</v>
      </c>
      <c r="GD190" s="4">
        <f t="shared" si="208"/>
        <v>62.013996376152484</v>
      </c>
      <c r="GE190" s="4">
        <f t="shared" si="209"/>
        <v>143.70920033717172</v>
      </c>
      <c r="GF190" s="4">
        <f>Tabela13[[#This Row],[V1]]-Tabela13[[#This Row],[V2]]/Tabela13[[#This Row],[V2]]</f>
        <v>-0.61240310077519378</v>
      </c>
      <c r="GG190" s="4">
        <f>Tabela13[[#This Row],[V1]]-Tabela13[[#This Row],[V3]]/Tabela13[[#This Row],[V3]]</f>
        <v>-0.61240310077519378</v>
      </c>
      <c r="GH190" s="4">
        <f>Tabela13[[#This Row],[V1]]-Tabela13[[#This Row],[V4]]/Tabela13[[#This Row],[V4]]</f>
        <v>-0.61240310077519378</v>
      </c>
      <c r="GI190" s="4">
        <f>Tabela13[[#This Row],[V2]]-Tabela13[[#This Row],[V1]]/Tabela13[[#This Row],[V1]]</f>
        <v>5.2631578947368363E-2</v>
      </c>
      <c r="GJ190" s="4">
        <f>Tabela13[[#This Row],[V2]]-Tabela13[[#This Row],[V3]]/Tabela13[[#This Row],[V3]]</f>
        <v>5.2631578947368363E-2</v>
      </c>
      <c r="GK190" s="4">
        <f>Tabela13[[#This Row],[V2]]-Tabela13[[#This Row],[V4]]/Tabela13[[#This Row],[V4]]</f>
        <v>5.2631578947368363E-2</v>
      </c>
      <c r="GL190" s="4">
        <f t="shared" si="210"/>
        <v>0.6088792342735313</v>
      </c>
      <c r="GM190" s="4">
        <f t="shared" si="211"/>
        <v>0.7201142390860874</v>
      </c>
      <c r="GN190" s="4">
        <f t="shared" si="212"/>
        <v>0.8455314465747451</v>
      </c>
      <c r="GO190" s="3">
        <f t="shared" si="213"/>
        <v>0</v>
      </c>
      <c r="GP190" s="3">
        <v>100</v>
      </c>
      <c r="GQ190" s="3">
        <f t="shared" si="214"/>
        <v>-1</v>
      </c>
      <c r="GR190" s="3">
        <f t="shared" si="215"/>
        <v>-100</v>
      </c>
      <c r="GS190" s="34">
        <f>COUNTIF($D$2:D189,Tabela13[[#This Row],[HomeTeam]])</f>
        <v>9</v>
      </c>
      <c r="GT190" s="34">
        <f>COUNTIF($E$2:E189,Tabela13[[#This Row],[AwayTeam]])</f>
        <v>9</v>
      </c>
      <c r="GU190" s="3">
        <f>IFERROR(AVERAGEIFS($AD$2:AD189,$D$2:D189,Tabela13[[#This Row],[HomeTeam]],$GS$2:GS189,"&gt;="&amp;Tabela13[[#This Row],[Contagem_H]]-5),"")</f>
        <v>0.27774615109201573</v>
      </c>
      <c r="GV190" s="3">
        <f>IFERROR(AVERAGEIFS($G$2:G189,$E$2:E189,Tabela13[[#This Row],[AwayTeam]],$GT$2:GT189,"&gt;="&amp;Tabela13[[#This Row],[Contagem_A]]-5),"")</f>
        <v>1.4</v>
      </c>
      <c r="GW190" s="3">
        <f>IFERROR(AVERAGEIFS($GQ$2:GQ189,$D$2:D189,Tabela13[[#This Row],[HomeTeam]],$GS$2:GS189,"&gt;="&amp;Tabela13[[#This Row],[Contagem_H]]-5),"")</f>
        <v>0.57999999999999985</v>
      </c>
    </row>
    <row r="191" spans="1:205" x14ac:dyDescent="0.25">
      <c r="A191" t="s">
        <v>127</v>
      </c>
      <c r="B191" t="s">
        <v>202</v>
      </c>
      <c r="C191" t="s">
        <v>172</v>
      </c>
      <c r="D191" t="s">
        <v>16</v>
      </c>
      <c r="E191" t="s">
        <v>24</v>
      </c>
      <c r="F191" s="3">
        <v>2</v>
      </c>
      <c r="G191" s="3">
        <v>3</v>
      </c>
      <c r="H191" s="3" t="str">
        <f t="shared" si="216"/>
        <v>A</v>
      </c>
      <c r="I191" s="3">
        <v>5.25</v>
      </c>
      <c r="J191" s="3">
        <v>4.33</v>
      </c>
      <c r="K191" s="3">
        <v>1.57</v>
      </c>
      <c r="L191" s="3">
        <v>1.57</v>
      </c>
      <c r="M191" s="3">
        <v>2.35</v>
      </c>
      <c r="N191" s="3">
        <f t="shared" si="145"/>
        <v>5</v>
      </c>
      <c r="O191" s="3">
        <f t="shared" si="146"/>
        <v>0</v>
      </c>
      <c r="P191" s="3">
        <f t="shared" si="147"/>
        <v>3</v>
      </c>
      <c r="Q191" s="3">
        <f t="shared" si="148"/>
        <v>5.8365747852516137E-2</v>
      </c>
      <c r="R191" s="3">
        <f t="shared" si="149"/>
        <v>6.2474590052852608E-2</v>
      </c>
      <c r="S191" s="3">
        <f t="shared" si="150"/>
        <v>5.5564201762257097</v>
      </c>
      <c r="T191" s="3">
        <f t="shared" si="151"/>
        <v>4.5827236882013951</v>
      </c>
      <c r="U191" s="3">
        <f t="shared" si="152"/>
        <v>1.6616342241284503</v>
      </c>
      <c r="V191" s="3">
        <f t="shared" si="153"/>
        <v>1.6616342241284503</v>
      </c>
      <c r="W191" s="3">
        <f t="shared" si="154"/>
        <v>2.4871595074534132</v>
      </c>
      <c r="X191" s="4">
        <f t="shared" si="155"/>
        <v>0.19047619047619047</v>
      </c>
      <c r="Y191" s="4">
        <f t="shared" si="156"/>
        <v>0.23094688221709006</v>
      </c>
      <c r="Z191" s="4">
        <f t="shared" si="157"/>
        <v>0.63694267515923564</v>
      </c>
      <c r="AA191" s="4">
        <f t="shared" si="158"/>
        <v>0.63694267515923564</v>
      </c>
      <c r="AB191" s="4">
        <f t="shared" si="159"/>
        <v>0.42553191489361702</v>
      </c>
      <c r="AC191" s="4">
        <f t="shared" si="160"/>
        <v>1.0952380952380953</v>
      </c>
      <c r="AD191" s="4">
        <f t="shared" si="161"/>
        <v>1.8184713375796178</v>
      </c>
      <c r="AE191" s="4">
        <f t="shared" si="162"/>
        <v>1.5952380952380953</v>
      </c>
      <c r="AF191" s="4">
        <f t="shared" si="163"/>
        <v>1.3184713375796178</v>
      </c>
      <c r="AG191" s="4">
        <f>IFERROR(AVERAGE(Tabela13[[#This Row],[V1]],Tabela13[[#This Row],[V2]]),"")</f>
        <v>1.4568547164088566</v>
      </c>
      <c r="AH191" s="4">
        <f>IFERROR(AVERAGE(Tabela13[[#This Row],[V1]],Tabela13[[#This Row],[V3]]),"")</f>
        <v>1.3452380952380953</v>
      </c>
      <c r="AI191" s="4">
        <f>IFERROR(AVERAGE(Tabela13[[#This Row],[V1]],Tabela13[[#This Row],[V4]]),"")</f>
        <v>1.2068547164088566</v>
      </c>
      <c r="AJ191" s="4">
        <f>IFERROR(AVERAGE(Tabela13[[#This Row],[V2]],Tabela13[[#This Row],[V1]]),"")</f>
        <v>1.4568547164088566</v>
      </c>
      <c r="AK191" s="4">
        <f>IFERROR(AVERAGE(Tabela13[[#This Row],[V2]],Tabela13[[#This Row],[V3]]),"")</f>
        <v>1.7068547164088566</v>
      </c>
      <c r="AL191" s="4">
        <f>IFERROR(AVERAGE(Tabela13[[#This Row],[V2]],Tabela13[[#This Row],[V4]]),"")</f>
        <v>1.5684713375796178</v>
      </c>
      <c r="AM191" s="4">
        <f>IFERROR(AVERAGE(Tabela13[[#This Row],[V3]],Tabela13[[#This Row],[V1]]),"")</f>
        <v>1.3452380952380953</v>
      </c>
      <c r="AN191" s="4">
        <f>IFERROR(AVERAGE(Tabela13[[#This Row],[V3]],Tabela13[[#This Row],[V2]]),"")</f>
        <v>1.7068547164088566</v>
      </c>
      <c r="AO191" s="4">
        <f>IFERROR(AVERAGE(Tabela13[[#This Row],[V3]],Tabela13[[#This Row],[V4]]),"")</f>
        <v>1.4568547164088566</v>
      </c>
      <c r="AP191" s="4">
        <f>IFERROR(AVERAGE(Tabela13[[#This Row],[V4]],Tabela13[[#This Row],[V1]]),"")</f>
        <v>1.2068547164088566</v>
      </c>
      <c r="AQ191" s="4">
        <f>IFERROR(AVERAGE(Tabela13[[#This Row],[V4]],Tabela13[[#This Row],[V2]]),"")</f>
        <v>1.5684713375796178</v>
      </c>
      <c r="AR191" s="4">
        <f>IFERROR(AVERAGE(Tabela13[[#This Row],[V4]],Tabela13[[#This Row],[V3]]),"")</f>
        <v>1.4568547164088566</v>
      </c>
      <c r="AS191" s="4">
        <f>_xlfn.STDEV.S(Tabela13[[#This Row],[V1]:[V2]])</f>
        <v>0.51140313003922366</v>
      </c>
      <c r="AT191" s="4">
        <f>_xlfn.STDEV.S(Tabela13[[#This Row],[V1]],Tabela13[[#This Row],[V3]])</f>
        <v>0.35355339059327379</v>
      </c>
      <c r="AU191" s="4">
        <f>_xlfn.STDEV.S(Tabela13[[#This Row],[V1]],Tabela13[[#This Row],[V4]])</f>
        <v>0.15784973944595043</v>
      </c>
      <c r="AV191" s="4">
        <f>_xlfn.STDEV.S(Tabela13[[#This Row],[V2]],Tabela13[[#This Row],[V1]])</f>
        <v>0.51140313003922366</v>
      </c>
      <c r="AW191" s="4">
        <f>_xlfn.STDEV.S(Tabela13[[#This Row],[V2]],Tabela13[[#This Row],[V3]])</f>
        <v>0.15784973944595043</v>
      </c>
      <c r="AX191" s="4">
        <f>_xlfn.STDEV.S(Tabela13[[#This Row],[V42]],Tabela13[[#This Row],[V44]])</f>
        <v>0.86495652063249795</v>
      </c>
      <c r="AY191" s="4">
        <f>_xlfn.STDEV.S(Tabela13[[#This Row],[V3]],Tabela13[[#This Row],[V1]])</f>
        <v>0.35355339059327379</v>
      </c>
      <c r="AZ191" s="4">
        <f>_xlfn.STDEV.S(Tabela13[[#This Row],[V3]],Tabela13[[#This Row],[V2]])</f>
        <v>0.15784973944595043</v>
      </c>
      <c r="BA191" s="4">
        <f>_xlfn.STDEV.S(Tabela13[[#This Row],[V3]],Tabela13[[#This Row],[V4]])</f>
        <v>0.19570365114732333</v>
      </c>
      <c r="BB191" s="4">
        <f>_xlfn.STDEV.S(Tabela13[[#This Row],[V4]],Tabela13[[#This Row],[V1]])</f>
        <v>0.15784973944595043</v>
      </c>
      <c r="BC191" s="4">
        <f>_xlfn.STDEV.S(Tabela13[[#This Row],[V4]],Tabela13[[#This Row],[V2]])</f>
        <v>0.35355339059327379</v>
      </c>
      <c r="BD191" s="4">
        <f>_xlfn.STDEV.S(Tabela13[[#This Row],[V4]],Tabela13[[#This Row],[V3]])</f>
        <v>0.19570365114732333</v>
      </c>
      <c r="BE191" s="4">
        <f>Tabela13[[#This Row],[V17]]/Tabela13[[#This Row],[V5]]</f>
        <v>0.35103234679421652</v>
      </c>
      <c r="BF191" s="4">
        <f>Tabela13[[#This Row],[V18]]/Tabela13[[#This Row],[V6]]</f>
        <v>0.26281844964455747</v>
      </c>
      <c r="BG191" s="4">
        <f>Tabela13[[#This Row],[V19]]/Tabela13[[#This Row],[V7]]</f>
        <v>0.13079431790733817</v>
      </c>
      <c r="BH191" s="4">
        <f>Tabela13[[#This Row],[V20]]/Tabela13[[#This Row],[V8]]</f>
        <v>0.35103234679421652</v>
      </c>
      <c r="BI191" s="4">
        <f>Tabela13[[#This Row],[V21]]/Tabela13[[#This Row],[V9]]</f>
        <v>9.2479891773131692E-2</v>
      </c>
      <c r="BJ191" s="4">
        <f>Tabela13[[#This Row],[V22]]/Tabela13[[#This Row],[V10]]</f>
        <v>0.55146466493117641</v>
      </c>
      <c r="BK191" s="4">
        <f>Tabela13[[#This Row],[V23]]/Tabela13[[#This Row],[V11]]</f>
        <v>0.26281844964455747</v>
      </c>
      <c r="BL191" s="4">
        <f>Tabela13[[#This Row],[V24]]/Tabela13[[#This Row],[V12]]</f>
        <v>9.2479891773131692E-2</v>
      </c>
      <c r="BM191" s="4">
        <f>Tabela13[[#This Row],[V25]]/Tabela13[[#This Row],[V13]]</f>
        <v>0.13433299075266225</v>
      </c>
      <c r="BN191" s="4">
        <f>Tabela13[[#This Row],[V26]]/Tabela13[[#This Row],[V14]]</f>
        <v>0.13079431790733817</v>
      </c>
      <c r="BO191" s="4">
        <f>Tabela13[[#This Row],[V27]]/Tabela13[[#This Row],[V15]]</f>
        <v>0.22541272009398575</v>
      </c>
      <c r="BP191" s="4">
        <f>Tabela13[[#This Row],[V28]]/Tabela13[[#This Row],[V16]]</f>
        <v>0.13433299075266225</v>
      </c>
      <c r="BQ191" s="4">
        <f>Tabela13[[#This Row],[V1]]-Tabela13[[#This Row],[V2]]</f>
        <v>-0.72323324234152242</v>
      </c>
      <c r="BR191" s="4">
        <f>Tabela13[[#This Row],[V1]]-Tabela13[[#This Row],[V3]]</f>
        <v>-0.5</v>
      </c>
      <c r="BS191" s="4">
        <f>Tabela13[[#This Row],[V1]]-Tabela13[[#This Row],[V4]]</f>
        <v>-0.22323324234152242</v>
      </c>
      <c r="BT191" s="4">
        <f>Tabela13[[#This Row],[V2]]-Tabela13[[#This Row],[V1]]</f>
        <v>0.72323324234152242</v>
      </c>
      <c r="BU191" s="4">
        <f>Tabela13[[#This Row],[V2]]-Tabela13[[#This Row],[V3]]</f>
        <v>0.22323324234152242</v>
      </c>
      <c r="BV191" s="4">
        <f>Tabela13[[#This Row],[V2]]-Tabela13[[#This Row],[V4]]</f>
        <v>0.5</v>
      </c>
      <c r="BW191" s="4">
        <f>AVERAGE(Tabela13[[#This Row],[V41]],Tabela13[[#This Row],[V42]])</f>
        <v>-0.61161662117076121</v>
      </c>
      <c r="BX191" s="4">
        <f>AVERAGE(Tabela13[[#This Row],[V41]],Tabela13[[#This Row],[V43]])</f>
        <v>-0.47323324234152242</v>
      </c>
      <c r="BY191" s="4">
        <f>AVERAGE(Tabela13[[#This Row],[V41]],Tabela13[[#This Row],[V44]])</f>
        <v>0</v>
      </c>
      <c r="BZ191" s="4">
        <f>AVERAGE(Tabela13[[#This Row],[V41]],Tabela13[[#This Row],[V45]])</f>
        <v>-0.25</v>
      </c>
      <c r="CA191" s="4">
        <f>AVERAGE(Tabela13[[#This Row],[V41]],Tabela13[[#This Row],[V46]])</f>
        <v>-0.11161662117076121</v>
      </c>
      <c r="CB191" s="4">
        <f>AVERAGE(Tabela13[[#This Row],[V42]],Tabela13[[#This Row],[V41]])</f>
        <v>-0.61161662117076121</v>
      </c>
      <c r="CC191" s="4">
        <f>AVERAGE(Tabela13[[#This Row],[V42]],Tabela13[[#This Row],[V43]])</f>
        <v>-0.36161662117076121</v>
      </c>
      <c r="CD191" s="4">
        <f>AVERAGE(Tabela13[[#This Row],[V42]],Tabela13[[#This Row],[V44]])</f>
        <v>0.11161662117076121</v>
      </c>
      <c r="CE191" s="4">
        <f>AVERAGE(Tabela13[[#This Row],[V42]],Tabela13[[#This Row],[V45]])</f>
        <v>-0.13838337882923879</v>
      </c>
      <c r="CF191" s="4">
        <f>AVERAGE(Tabela13[[#This Row],[V42]],Tabela13[[#This Row],[V46]])</f>
        <v>0</v>
      </c>
      <c r="CG191" s="4">
        <f>AVERAGE(Tabela13[[#This Row],[V43]],Tabela13[[#This Row],[V41]])</f>
        <v>-0.47323324234152242</v>
      </c>
      <c r="CH191" s="4">
        <f>AVERAGE(Tabela13[[#This Row],[V43]],Tabela13[[#This Row],[V42]])</f>
        <v>-0.36161662117076121</v>
      </c>
      <c r="CI191" s="4">
        <f>AVERAGE(Tabela13[[#This Row],[V43]],Tabela13[[#This Row],[V44]])</f>
        <v>0.25</v>
      </c>
      <c r="CJ191" s="4">
        <f>AVERAGE(Tabela13[[#This Row],[V43]],Tabela13[[#This Row],[V45]])</f>
        <v>0</v>
      </c>
      <c r="CK191" s="4">
        <f>AVERAGE(Tabela13[[#This Row],[V43]],Tabela13[[#This Row],[V46]])</f>
        <v>0.13838337882923879</v>
      </c>
      <c r="CL191" s="4">
        <f>AVERAGE(Tabela13[[#This Row],[V44]],Tabela13[[#This Row],[V41]])</f>
        <v>0</v>
      </c>
      <c r="CM191" s="4">
        <f>AVERAGE(Tabela13[[#This Row],[V44]],Tabela13[[#This Row],[V42]])</f>
        <v>0.11161662117076121</v>
      </c>
      <c r="CN191" s="4">
        <f>AVERAGE(Tabela13[[#This Row],[V44]],Tabela13[[#This Row],[V43]])</f>
        <v>0.25</v>
      </c>
      <c r="CO191" s="4">
        <f>AVERAGE(Tabela13[[#This Row],[V44]],Tabela13[[#This Row],[V45]])</f>
        <v>0.47323324234152242</v>
      </c>
      <c r="CP191" s="4">
        <f>AVERAGE(Tabela13[[#This Row],[V44]],Tabela13[[#This Row],[V46]])</f>
        <v>0.61161662117076121</v>
      </c>
      <c r="CQ191" s="4">
        <f>AVERAGE(Tabela13[[#This Row],[V45]],Tabela13[[#This Row],[V41]])</f>
        <v>-0.25</v>
      </c>
      <c r="CR191" s="4">
        <f>AVERAGE(Tabela13[[#This Row],[V45]],Tabela13[[#This Row],[V42]])</f>
        <v>-0.13838337882923879</v>
      </c>
      <c r="CS191" s="4">
        <f>AVERAGE(Tabela13[[#This Row],[V45]],Tabela13[[#This Row],[V43]])</f>
        <v>0</v>
      </c>
      <c r="CT191" s="4">
        <f>AVERAGE(Tabela13[[#This Row],[V45]],Tabela13[[#This Row],[V44]])</f>
        <v>0.47323324234152242</v>
      </c>
      <c r="CU191" s="4">
        <f>AVERAGE(Tabela13[[#This Row],[V45]],Tabela13[[#This Row],[V46]])</f>
        <v>0.36161662117076121</v>
      </c>
      <c r="CV191" s="4">
        <f>AVERAGE(Tabela13[[#This Row],[V46]],Tabela13[[#This Row],[V41]])</f>
        <v>-0.11161662117076121</v>
      </c>
      <c r="CW191" s="4">
        <f>AVERAGE(Tabela13[[#This Row],[V46]],Tabela13[[#This Row],[V42]])</f>
        <v>0</v>
      </c>
      <c r="CX191" s="4">
        <f>AVERAGE(Tabela13[[#This Row],[V46]],Tabela13[[#This Row],[V43]])</f>
        <v>0.13838337882923879</v>
      </c>
      <c r="CY191" s="4">
        <f>AVERAGE(Tabela13[[#This Row],[V46]],Tabela13[[#This Row],[V44]])</f>
        <v>0.61161662117076121</v>
      </c>
      <c r="CZ191" s="4">
        <f>AVERAGE(Tabela13[[#This Row],[V46]],Tabela13[[#This Row],[V45]])</f>
        <v>0.36161662117076121</v>
      </c>
      <c r="DA191" s="3">
        <f>_xlfn.STDEV.S(Tabela13[[#This Row],[V41]],Tabela13[[#This Row],[V42]])</f>
        <v>0.15784973944595021</v>
      </c>
      <c r="DB191" s="3">
        <f>_xlfn.STDEV.S(Tabela13[[#This Row],[V41]],Tabela13[[#This Row],[V43]])</f>
        <v>0.35355339059327368</v>
      </c>
      <c r="DC191" s="3">
        <f>_xlfn.STDEV.S(Tabela13[[#This Row],[V41]],Tabela13[[#This Row],[V44]])</f>
        <v>1.0228062600784484</v>
      </c>
      <c r="DD191" s="3">
        <f>_xlfn.STDEV.S(Tabela13[[#This Row],[V41]],Tabela13[[#This Row],[V45]])</f>
        <v>0.6692528694851746</v>
      </c>
      <c r="DE191" s="3">
        <f>_xlfn.STDEV.S(Tabela13[[#This Row],[V41]],Tabela13[[#This Row],[V46]])</f>
        <v>0.86495652063249795</v>
      </c>
      <c r="DF191" s="3">
        <f>_xlfn.STDEV.S(Tabela13[[#This Row],[V42]],Tabela13[[#This Row],[V41]])</f>
        <v>0.15784973944595021</v>
      </c>
      <c r="DG191" s="3">
        <f>_xlfn.STDEV.S(Tabela13[[#This Row],[V42]],Tabela13[[#This Row],[V43]])</f>
        <v>0.1957036511473233</v>
      </c>
      <c r="DH191" s="3">
        <f>_xlfn.STDEV.S(Tabela13[[#This Row],[V42]],Tabela13[[#This Row],[V44]])</f>
        <v>0.86495652063249795</v>
      </c>
      <c r="DI191" s="3">
        <f>_xlfn.STDEV.S(Tabela13[[#This Row],[V42]],Tabela13[[#This Row],[V45]])</f>
        <v>0.51140313003922422</v>
      </c>
      <c r="DJ191" s="3">
        <f>_xlfn.STDEV.S(Tabela13[[#This Row],[V42]],Tabela13[[#This Row],[V46]])</f>
        <v>0.70710678118654757</v>
      </c>
      <c r="DK191" s="3">
        <f>_xlfn.STDEV.S(Tabela13[[#This Row],[V43]],Tabela13[[#This Row],[V41]])</f>
        <v>0.35355339059327368</v>
      </c>
      <c r="DL191" s="3">
        <f>_xlfn.STDEV.S(Tabela13[[#This Row],[V43]],Tabela13[[#This Row],[V42]])</f>
        <v>0.1957036511473233</v>
      </c>
      <c r="DM191" s="3">
        <f>_xlfn.STDEV.S(Tabela13[[#This Row],[V43]],Tabela13[[#This Row],[V44]])</f>
        <v>0.6692528694851746</v>
      </c>
      <c r="DN191" s="3">
        <f>_xlfn.STDEV.S(Tabela13[[#This Row],[V43]],Tabela13[[#This Row],[V45]])</f>
        <v>0.31569947889190086</v>
      </c>
      <c r="DO191" s="3">
        <f>_xlfn.STDEV.S(Tabela13[[#This Row],[V43]],Tabela13[[#This Row],[V46]])</f>
        <v>0.51140313003922422</v>
      </c>
      <c r="DP191" s="3">
        <f>_xlfn.STDEV.S(Tabela13[[#This Row],[V44]],Tabela13[[#This Row],[V41]])</f>
        <v>1.0228062600784484</v>
      </c>
      <c r="DQ191" s="3">
        <f>_xlfn.STDEV.S(Tabela13[[#This Row],[V44]],Tabela13[[#This Row],[V42]])</f>
        <v>0.86495652063249795</v>
      </c>
      <c r="DR191" s="3">
        <f>_xlfn.STDEV.S(Tabela13[[#This Row],[V44]],Tabela13[[#This Row],[V43]])</f>
        <v>0.6692528694851746</v>
      </c>
      <c r="DS191" s="3">
        <f>_xlfn.STDEV.S(Tabela13[[#This Row],[V44]],Tabela13[[#This Row],[V45]])</f>
        <v>0.35355339059327368</v>
      </c>
      <c r="DT191" s="3">
        <f>_xlfn.STDEV.S(Tabela13[[#This Row],[V44]],Tabela13[[#This Row],[V46]])</f>
        <v>0.15784973944595021</v>
      </c>
      <c r="DU191" s="3">
        <f>_xlfn.STDEV.S(Tabela13[[#This Row],[V45]],Tabela13[[#This Row],[V41]])</f>
        <v>0.6692528694851746</v>
      </c>
      <c r="DV191" s="3">
        <f>_xlfn.STDEV.S(Tabela13[[#This Row],[V45]],Tabela13[[#This Row],[V42]])</f>
        <v>0.51140313003922422</v>
      </c>
      <c r="DW191" s="3">
        <f>_xlfn.STDEV.S(Tabela13[[#This Row],[V45]],Tabela13[[#This Row],[V43]])</f>
        <v>0.31569947889190086</v>
      </c>
      <c r="DX191" s="3">
        <f>_xlfn.STDEV.S(Tabela13[[#This Row],[V45]],Tabela13[[#This Row],[V44]])</f>
        <v>0.35355339059327368</v>
      </c>
      <c r="DY191" s="3">
        <f>_xlfn.STDEV.S(Tabela13[[#This Row],[V45]],Tabela13[[#This Row],[V46]])</f>
        <v>0.1957036511473233</v>
      </c>
      <c r="DZ191" s="3">
        <f>_xlfn.STDEV.S(Tabela13[[#This Row],[V46]],Tabela13[[#This Row],[V41]])</f>
        <v>0.86495652063249795</v>
      </c>
      <c r="EA191" s="3">
        <f>_xlfn.STDEV.S(Tabela13[[#This Row],[V46]],Tabela13[[#This Row],[V42]])</f>
        <v>0.70710678118654757</v>
      </c>
      <c r="EB191" s="3">
        <f>_xlfn.STDEV.S(Tabela13[[#This Row],[V46]],Tabela13[[#This Row],[V43]])</f>
        <v>0.51140313003922422</v>
      </c>
      <c r="EC191" s="3">
        <f>_xlfn.STDEV.S(Tabela13[[#This Row],[V46]],Tabela13[[#This Row],[V44]])</f>
        <v>0.15784973944595021</v>
      </c>
      <c r="ED191" s="3">
        <f>_xlfn.STDEV.S(Tabela13[[#This Row],[V46]],Tabela13[[#This Row],[V45]])</f>
        <v>0.1957036511473233</v>
      </c>
      <c r="EE191" s="3">
        <f t="shared" si="164"/>
        <v>-0.25808608527314553</v>
      </c>
      <c r="EF191" s="3">
        <f t="shared" si="165"/>
        <v>-0.74710176496460423</v>
      </c>
      <c r="EG191" s="3" t="str">
        <f t="shared" si="166"/>
        <v/>
      </c>
      <c r="EH191" s="3">
        <f t="shared" si="167"/>
        <v>-2.6770114779406984</v>
      </c>
      <c r="EI191" s="3">
        <f t="shared" si="168"/>
        <v>-7.7493523057754023</v>
      </c>
      <c r="EJ191" s="3">
        <f t="shared" si="169"/>
        <v>-0.25808608527314553</v>
      </c>
      <c r="EK191" s="3">
        <f t="shared" si="170"/>
        <v>-0.54119097322937726</v>
      </c>
      <c r="EL191" s="3">
        <f t="shared" si="171"/>
        <v>7.7493523057754023</v>
      </c>
      <c r="EM191" s="3">
        <f t="shared" si="172"/>
        <v>-3.6955531391546765</v>
      </c>
      <c r="EN191" s="3" t="str">
        <f t="shared" si="173"/>
        <v/>
      </c>
      <c r="EO191" s="3">
        <f t="shared" si="174"/>
        <v>-0.74710176496460423</v>
      </c>
      <c r="EP191" s="3">
        <f t="shared" si="175"/>
        <v>-0.54119097322937726</v>
      </c>
      <c r="EQ191" s="3">
        <f t="shared" si="176"/>
        <v>2.6770114779406984</v>
      </c>
      <c r="ER191" s="3" t="str">
        <f t="shared" si="177"/>
        <v/>
      </c>
      <c r="ES191" s="3" t="str">
        <f t="shared" si="178"/>
        <v/>
      </c>
      <c r="ET191" s="3" t="str">
        <f t="shared" si="179"/>
        <v/>
      </c>
      <c r="EU191" s="3" t="str">
        <f t="shared" si="180"/>
        <v/>
      </c>
      <c r="EV191" s="3">
        <f t="shared" si="181"/>
        <v>2.6770114779406984</v>
      </c>
      <c r="EW191" s="3">
        <f t="shared" si="182"/>
        <v>0.74710176496460423</v>
      </c>
      <c r="EX191" s="3">
        <f t="shared" si="183"/>
        <v>0.25808608527314553</v>
      </c>
      <c r="EY191" s="3">
        <f t="shared" si="184"/>
        <v>-2.6770114779406984</v>
      </c>
      <c r="EZ191" s="3">
        <f t="shared" si="185"/>
        <v>-3.6955531391546765</v>
      </c>
      <c r="FA191" s="3" t="str">
        <f t="shared" si="186"/>
        <v/>
      </c>
      <c r="FB191" s="3">
        <f t="shared" si="187"/>
        <v>0.74710176496460423</v>
      </c>
      <c r="FC191" s="3">
        <f t="shared" si="188"/>
        <v>0.54119097322937726</v>
      </c>
      <c r="FD191" s="3">
        <f t="shared" si="189"/>
        <v>-7.7493523057754023</v>
      </c>
      <c r="FE191" s="3" t="str">
        <f t="shared" si="190"/>
        <v/>
      </c>
      <c r="FF191" s="3">
        <f t="shared" si="191"/>
        <v>3.6955531391546765</v>
      </c>
      <c r="FG191" s="3">
        <f t="shared" si="192"/>
        <v>0.25808608527314553</v>
      </c>
      <c r="FH191" s="3">
        <f t="shared" si="193"/>
        <v>0.54119097322937726</v>
      </c>
      <c r="FI191" s="4">
        <f t="shared" si="194"/>
        <v>1.2738853503184713</v>
      </c>
      <c r="FJ191" s="4">
        <f t="shared" si="195"/>
        <v>0.5714285714285714</v>
      </c>
      <c r="FK191" s="4">
        <f t="shared" si="196"/>
        <v>0.75812681511445978</v>
      </c>
      <c r="FL191" s="4">
        <f t="shared" si="197"/>
        <v>2.0236623417193722</v>
      </c>
      <c r="FM191" s="4">
        <f>Tabela13[[#This Row],[V139]]-Tabela13[[#This Row],[V140]]</f>
        <v>-1.2655355266049124</v>
      </c>
      <c r="FN191" s="4">
        <f>Tabela13[[#This Row],[V1]]-Tabela13[[#This Row],[V2]]/2</f>
        <v>0.18600242644828646</v>
      </c>
      <c r="FO191" s="4">
        <f>Tabela13[[#This Row],[V1]]-Tabela13[[#This Row],[V3]]/2</f>
        <v>0.29761904761904767</v>
      </c>
      <c r="FP191" s="4">
        <f>Tabela13[[#This Row],[V1]]-Tabela13[[#This Row],[V4]]/2</f>
        <v>0.43600242644828646</v>
      </c>
      <c r="FQ191" s="4">
        <f>Tabela13[[#This Row],[V2]]-Tabela13[[#This Row],[V1]]/2</f>
        <v>1.2708522899605701</v>
      </c>
      <c r="FR191" s="4">
        <f>Tabela13[[#This Row],[V2]]-Tabela13[[#This Row],[V3]]/2</f>
        <v>1.0208522899605701</v>
      </c>
      <c r="FS191" s="4">
        <f>Tabela13[[#This Row],[V2]]-Tabela13[[#This Row],[V4]]/2</f>
        <v>1.1592356687898089</v>
      </c>
      <c r="FT191" s="4">
        <f t="shared" si="198"/>
        <v>0.18390084590295033</v>
      </c>
      <c r="FU191" s="4">
        <f t="shared" si="199"/>
        <v>0.28927100560914182</v>
      </c>
      <c r="FV191" s="4">
        <f t="shared" si="200"/>
        <v>0.41115277086296109</v>
      </c>
      <c r="FW191" s="4">
        <f t="shared" si="201"/>
        <v>0.90411074961395199</v>
      </c>
      <c r="FX191" s="4">
        <f t="shared" si="202"/>
        <v>0.79571635936096441</v>
      </c>
      <c r="FY191" s="4">
        <f t="shared" si="203"/>
        <v>0.85901122040845435</v>
      </c>
      <c r="FZ191" s="4">
        <f t="shared" si="204"/>
        <v>33.102152262531064</v>
      </c>
      <c r="GA191" s="4">
        <f t="shared" si="205"/>
        <v>52.068781009645534</v>
      </c>
      <c r="GB191" s="4">
        <f t="shared" si="206"/>
        <v>74.007498755333003</v>
      </c>
      <c r="GC191" s="4">
        <f t="shared" si="207"/>
        <v>162.73993493051137</v>
      </c>
      <c r="GD191" s="4">
        <f t="shared" si="208"/>
        <v>143.22894468497358</v>
      </c>
      <c r="GE191" s="4">
        <f t="shared" si="209"/>
        <v>154.62201967352178</v>
      </c>
      <c r="GF191" s="4">
        <f>Tabela13[[#This Row],[V1]]-Tabela13[[#This Row],[V2]]/Tabela13[[#This Row],[V2]]</f>
        <v>9.5238095238095344E-2</v>
      </c>
      <c r="GG191" s="4">
        <f>Tabela13[[#This Row],[V1]]-Tabela13[[#This Row],[V3]]/Tabela13[[#This Row],[V3]]</f>
        <v>9.5238095238095344E-2</v>
      </c>
      <c r="GH191" s="4">
        <f>Tabela13[[#This Row],[V1]]-Tabela13[[#This Row],[V4]]/Tabela13[[#This Row],[V4]]</f>
        <v>9.5238095238095344E-2</v>
      </c>
      <c r="GI191" s="4">
        <f>Tabela13[[#This Row],[V2]]-Tabela13[[#This Row],[V1]]/Tabela13[[#This Row],[V1]]</f>
        <v>0.81847133757961776</v>
      </c>
      <c r="GJ191" s="4">
        <f>Tabela13[[#This Row],[V2]]-Tabela13[[#This Row],[V3]]/Tabela13[[#This Row],[V3]]</f>
        <v>0.81847133757961776</v>
      </c>
      <c r="GK191" s="4">
        <f>Tabela13[[#This Row],[V2]]-Tabela13[[#This Row],[V4]]/Tabela13[[#This Row],[V4]]</f>
        <v>0.81847133757961776</v>
      </c>
      <c r="GL191" s="4">
        <f t="shared" si="210"/>
        <v>0.31613977946804306</v>
      </c>
      <c r="GM191" s="4">
        <f t="shared" si="211"/>
        <v>1.4568547164088566</v>
      </c>
      <c r="GN191" s="4">
        <f t="shared" si="212"/>
        <v>0.21700158286704585</v>
      </c>
      <c r="GO191" s="3">
        <f t="shared" si="213"/>
        <v>0</v>
      </c>
      <c r="GP191" s="3">
        <v>100</v>
      </c>
      <c r="GQ191" s="3">
        <f t="shared" si="214"/>
        <v>-1</v>
      </c>
      <c r="GR191" s="3">
        <f t="shared" si="215"/>
        <v>-100</v>
      </c>
      <c r="GS191" s="34">
        <f>COUNTIF($D$2:D190,Tabela13[[#This Row],[HomeTeam]])</f>
        <v>9</v>
      </c>
      <c r="GT191" s="34">
        <f>COUNTIF($E$2:E190,Tabela13[[#This Row],[AwayTeam]])</f>
        <v>9</v>
      </c>
      <c r="GU191" s="3">
        <f>IFERROR(AVERAGEIFS($AD$2:AD190,$D$2:D190,Tabela13[[#This Row],[HomeTeam]],$GS$2:GS190,"&gt;="&amp;Tabela13[[#This Row],[Contagem_H]]-5),"")</f>
        <v>1.1652775765770116</v>
      </c>
      <c r="GV191" s="3">
        <f>IFERROR(AVERAGEIFS($G$2:G190,$E$2:E190,Tabela13[[#This Row],[AwayTeam]],$GT$2:GT190,"&gt;="&amp;Tabela13[[#This Row],[Contagem_A]]-5),"")</f>
        <v>1.4</v>
      </c>
      <c r="GW191" s="3">
        <f>IFERROR(AVERAGEIFS($GQ$2:GQ190,$D$2:D190,Tabela13[[#This Row],[HomeTeam]],$GS$2:GS190,"&gt;="&amp;Tabela13[[#This Row],[Contagem_H]]-5),"")</f>
        <v>0.85</v>
      </c>
    </row>
    <row r="192" spans="1:205" x14ac:dyDescent="0.25">
      <c r="A192" t="s">
        <v>127</v>
      </c>
      <c r="B192" t="s">
        <v>202</v>
      </c>
      <c r="C192" t="s">
        <v>173</v>
      </c>
      <c r="D192" t="s">
        <v>21</v>
      </c>
      <c r="E192" t="s">
        <v>11</v>
      </c>
      <c r="F192" s="3">
        <v>3</v>
      </c>
      <c r="G192" s="3">
        <v>2</v>
      </c>
      <c r="H192" s="3" t="str">
        <f t="shared" si="216"/>
        <v>H</v>
      </c>
      <c r="I192" s="3">
        <v>1.36</v>
      </c>
      <c r="J192" s="3">
        <v>5.25</v>
      </c>
      <c r="K192" s="3">
        <v>7</v>
      </c>
      <c r="L192" s="3">
        <v>1.5</v>
      </c>
      <c r="M192" s="3">
        <v>2.5</v>
      </c>
      <c r="N192" s="3">
        <f t="shared" si="145"/>
        <v>5</v>
      </c>
      <c r="O192" s="3">
        <f t="shared" si="146"/>
        <v>3</v>
      </c>
      <c r="P192" s="3">
        <f t="shared" si="147"/>
        <v>0</v>
      </c>
      <c r="Q192" s="3">
        <f t="shared" si="148"/>
        <v>6.8627450980392135E-2</v>
      </c>
      <c r="R192" s="3">
        <f t="shared" si="149"/>
        <v>6.6666666666666652E-2</v>
      </c>
      <c r="S192" s="3">
        <f t="shared" si="150"/>
        <v>1.4533333333333334</v>
      </c>
      <c r="T192" s="3">
        <f t="shared" si="151"/>
        <v>5.6102941176470589</v>
      </c>
      <c r="U192" s="3">
        <f t="shared" si="152"/>
        <v>7.4803921568627452</v>
      </c>
      <c r="V192" s="3">
        <f t="shared" si="153"/>
        <v>1.6029411764705883</v>
      </c>
      <c r="W192" s="3">
        <f t="shared" si="154"/>
        <v>2.6715686274509802</v>
      </c>
      <c r="X192" s="4">
        <f t="shared" si="155"/>
        <v>0.73529411764705876</v>
      </c>
      <c r="Y192" s="4">
        <f t="shared" si="156"/>
        <v>0.19047619047619047</v>
      </c>
      <c r="Z192" s="4">
        <f t="shared" si="157"/>
        <v>0.14285714285714285</v>
      </c>
      <c r="AA192" s="4">
        <f t="shared" si="158"/>
        <v>0.66666666666666663</v>
      </c>
      <c r="AB192" s="4">
        <f t="shared" si="159"/>
        <v>0.4</v>
      </c>
      <c r="AC192" s="4">
        <f t="shared" si="160"/>
        <v>1.8676470588235294</v>
      </c>
      <c r="AD192" s="4">
        <f t="shared" si="161"/>
        <v>1.0714285714285714</v>
      </c>
      <c r="AE192" s="4">
        <f t="shared" si="162"/>
        <v>1.3676470588235294</v>
      </c>
      <c r="AF192" s="4">
        <f t="shared" si="163"/>
        <v>1.5714285714285714</v>
      </c>
      <c r="AG192" s="4">
        <f>IFERROR(AVERAGE(Tabela13[[#This Row],[V1]],Tabela13[[#This Row],[V2]]),"")</f>
        <v>1.4695378151260505</v>
      </c>
      <c r="AH192" s="4">
        <f>IFERROR(AVERAGE(Tabela13[[#This Row],[V1]],Tabela13[[#This Row],[V3]]),"")</f>
        <v>1.6176470588235294</v>
      </c>
      <c r="AI192" s="4">
        <f>IFERROR(AVERAGE(Tabela13[[#This Row],[V1]],Tabela13[[#This Row],[V4]]),"")</f>
        <v>1.7195378151260505</v>
      </c>
      <c r="AJ192" s="4">
        <f>IFERROR(AVERAGE(Tabela13[[#This Row],[V2]],Tabela13[[#This Row],[V1]]),"")</f>
        <v>1.4695378151260505</v>
      </c>
      <c r="AK192" s="4">
        <f>IFERROR(AVERAGE(Tabela13[[#This Row],[V2]],Tabela13[[#This Row],[V3]]),"")</f>
        <v>1.2195378151260505</v>
      </c>
      <c r="AL192" s="4">
        <f>IFERROR(AVERAGE(Tabela13[[#This Row],[V2]],Tabela13[[#This Row],[V4]]),"")</f>
        <v>1.3214285714285714</v>
      </c>
      <c r="AM192" s="4">
        <f>IFERROR(AVERAGE(Tabela13[[#This Row],[V3]],Tabela13[[#This Row],[V1]]),"")</f>
        <v>1.6176470588235294</v>
      </c>
      <c r="AN192" s="4">
        <f>IFERROR(AVERAGE(Tabela13[[#This Row],[V3]],Tabela13[[#This Row],[V2]]),"")</f>
        <v>1.2195378151260505</v>
      </c>
      <c r="AO192" s="4">
        <f>IFERROR(AVERAGE(Tabela13[[#This Row],[V3]],Tabela13[[#This Row],[V4]]),"")</f>
        <v>1.4695378151260505</v>
      </c>
      <c r="AP192" s="4">
        <f>IFERROR(AVERAGE(Tabela13[[#This Row],[V4]],Tabela13[[#This Row],[V1]]),"")</f>
        <v>1.7195378151260505</v>
      </c>
      <c r="AQ192" s="4">
        <f>IFERROR(AVERAGE(Tabela13[[#This Row],[V4]],Tabela13[[#This Row],[V2]]),"")</f>
        <v>1.3214285714285714</v>
      </c>
      <c r="AR192" s="4">
        <f>IFERROR(AVERAGE(Tabela13[[#This Row],[V4]],Tabela13[[#This Row],[V3]]),"")</f>
        <v>1.4695378151260505</v>
      </c>
      <c r="AS192" s="4">
        <f>_xlfn.STDEV.S(Tabela13[[#This Row],[V1]:[V2]])</f>
        <v>0.56301149174306986</v>
      </c>
      <c r="AT192" s="4">
        <f>_xlfn.STDEV.S(Tabela13[[#This Row],[V1]],Tabela13[[#This Row],[V3]])</f>
        <v>0.35355339059327251</v>
      </c>
      <c r="AU192" s="4">
        <f>_xlfn.STDEV.S(Tabela13[[#This Row],[V1]],Tabela13[[#This Row],[V4]])</f>
        <v>0.20945810114979668</v>
      </c>
      <c r="AV192" s="4">
        <f>_xlfn.STDEV.S(Tabela13[[#This Row],[V2]],Tabela13[[#This Row],[V1]])</f>
        <v>0.56301149174306986</v>
      </c>
      <c r="AW192" s="4">
        <f>_xlfn.STDEV.S(Tabela13[[#This Row],[V2]],Tabela13[[#This Row],[V3]])</f>
        <v>0.20945810114979549</v>
      </c>
      <c r="AX192" s="4">
        <f>_xlfn.STDEV.S(Tabela13[[#This Row],[V42]],Tabela13[[#This Row],[V44]])</f>
        <v>0.91656488233634414</v>
      </c>
      <c r="AY192" s="4">
        <f>_xlfn.STDEV.S(Tabela13[[#This Row],[V3]],Tabela13[[#This Row],[V1]])</f>
        <v>0.35355339059327251</v>
      </c>
      <c r="AZ192" s="4">
        <f>_xlfn.STDEV.S(Tabela13[[#This Row],[V3]],Tabela13[[#This Row],[V2]])</f>
        <v>0.20945810114979549</v>
      </c>
      <c r="BA192" s="4">
        <f>_xlfn.STDEV.S(Tabela13[[#This Row],[V3]],Tabela13[[#This Row],[V4]])</f>
        <v>0.14409528944347708</v>
      </c>
      <c r="BB192" s="4">
        <f>_xlfn.STDEV.S(Tabela13[[#This Row],[V4]],Tabela13[[#This Row],[V1]])</f>
        <v>0.20945810114979668</v>
      </c>
      <c r="BC192" s="4">
        <f>_xlfn.STDEV.S(Tabela13[[#This Row],[V4]],Tabela13[[#This Row],[V2]])</f>
        <v>0.35355339059327379</v>
      </c>
      <c r="BD192" s="4">
        <f>_xlfn.STDEV.S(Tabela13[[#This Row],[V4]],Tabela13[[#This Row],[V3]])</f>
        <v>0.14409528944347708</v>
      </c>
      <c r="BE192" s="4">
        <f>Tabela13[[#This Row],[V17]]/Tabela13[[#This Row],[V5]]</f>
        <v>0.38312147257998747</v>
      </c>
      <c r="BF192" s="4">
        <f>Tabela13[[#This Row],[V18]]/Tabela13[[#This Row],[V6]]</f>
        <v>0.21856027782129572</v>
      </c>
      <c r="BG192" s="4">
        <f>Tabela13[[#This Row],[V19]]/Tabela13[[#This Row],[V7]]</f>
        <v>0.12181069779756043</v>
      </c>
      <c r="BH192" s="4">
        <f>Tabela13[[#This Row],[V20]]/Tabela13[[#This Row],[V8]]</f>
        <v>0.38312147257998747</v>
      </c>
      <c r="BI192" s="4">
        <f>Tabela13[[#This Row],[V21]]/Tabela13[[#This Row],[V9]]</f>
        <v>0.17175203470680903</v>
      </c>
      <c r="BJ192" s="4">
        <f>Tabela13[[#This Row],[V22]]/Tabela13[[#This Row],[V10]]</f>
        <v>0.69361666771399022</v>
      </c>
      <c r="BK192" s="4">
        <f>Tabela13[[#This Row],[V23]]/Tabela13[[#This Row],[V11]]</f>
        <v>0.21856027782129572</v>
      </c>
      <c r="BL192" s="4">
        <f>Tabela13[[#This Row],[V24]]/Tabela13[[#This Row],[V12]]</f>
        <v>0.17175203470680903</v>
      </c>
      <c r="BM192" s="4">
        <f>Tabela13[[#This Row],[V25]]/Tabela13[[#This Row],[V13]]</f>
        <v>9.8054835990128777E-2</v>
      </c>
      <c r="BN192" s="4">
        <f>Tabela13[[#This Row],[V26]]/Tabela13[[#This Row],[V14]]</f>
        <v>0.12181069779756043</v>
      </c>
      <c r="BO192" s="4">
        <f>Tabela13[[#This Row],[V27]]/Tabela13[[#This Row],[V15]]</f>
        <v>0.26755391720572069</v>
      </c>
      <c r="BP192" s="4">
        <f>Tabela13[[#This Row],[V28]]/Tabela13[[#This Row],[V16]]</f>
        <v>9.8054835990128777E-2</v>
      </c>
      <c r="BQ192" s="4">
        <f>Tabela13[[#This Row],[V1]]-Tabela13[[#This Row],[V2]]</f>
        <v>0.79621848739495804</v>
      </c>
      <c r="BR192" s="4">
        <f>Tabela13[[#This Row],[V1]]-Tabela13[[#This Row],[V3]]</f>
        <v>0.5</v>
      </c>
      <c r="BS192" s="4">
        <f>Tabela13[[#This Row],[V1]]-Tabela13[[#This Row],[V4]]</f>
        <v>0.29621848739495804</v>
      </c>
      <c r="BT192" s="4">
        <f>Tabela13[[#This Row],[V2]]-Tabela13[[#This Row],[V1]]</f>
        <v>-0.79621848739495804</v>
      </c>
      <c r="BU192" s="4">
        <f>Tabela13[[#This Row],[V2]]-Tabela13[[#This Row],[V3]]</f>
        <v>-0.29621848739495804</v>
      </c>
      <c r="BV192" s="4">
        <f>Tabela13[[#This Row],[V2]]-Tabela13[[#This Row],[V4]]</f>
        <v>-0.5</v>
      </c>
      <c r="BW192" s="4">
        <f>AVERAGE(Tabela13[[#This Row],[V41]],Tabela13[[#This Row],[V42]])</f>
        <v>0.64810924369747902</v>
      </c>
      <c r="BX192" s="4">
        <f>AVERAGE(Tabela13[[#This Row],[V41]],Tabela13[[#This Row],[V43]])</f>
        <v>0.54621848739495804</v>
      </c>
      <c r="BY192" s="4">
        <f>AVERAGE(Tabela13[[#This Row],[V41]],Tabela13[[#This Row],[V44]])</f>
        <v>0</v>
      </c>
      <c r="BZ192" s="4">
        <f>AVERAGE(Tabela13[[#This Row],[V41]],Tabela13[[#This Row],[V45]])</f>
        <v>0.25</v>
      </c>
      <c r="CA192" s="4">
        <f>AVERAGE(Tabela13[[#This Row],[V41]],Tabela13[[#This Row],[V46]])</f>
        <v>0.14810924369747902</v>
      </c>
      <c r="CB192" s="4">
        <f>AVERAGE(Tabela13[[#This Row],[V42]],Tabela13[[#This Row],[V41]])</f>
        <v>0.64810924369747902</v>
      </c>
      <c r="CC192" s="4">
        <f>AVERAGE(Tabela13[[#This Row],[V42]],Tabela13[[#This Row],[V43]])</f>
        <v>0.39810924369747902</v>
      </c>
      <c r="CD192" s="4">
        <f>AVERAGE(Tabela13[[#This Row],[V42]],Tabela13[[#This Row],[V44]])</f>
        <v>-0.14810924369747902</v>
      </c>
      <c r="CE192" s="4">
        <f>AVERAGE(Tabela13[[#This Row],[V42]],Tabela13[[#This Row],[V45]])</f>
        <v>0.10189075630252098</v>
      </c>
      <c r="CF192" s="4">
        <f>AVERAGE(Tabela13[[#This Row],[V42]],Tabela13[[#This Row],[V46]])</f>
        <v>0</v>
      </c>
      <c r="CG192" s="4">
        <f>AVERAGE(Tabela13[[#This Row],[V43]],Tabela13[[#This Row],[V41]])</f>
        <v>0.54621848739495804</v>
      </c>
      <c r="CH192" s="4">
        <f>AVERAGE(Tabela13[[#This Row],[V43]],Tabela13[[#This Row],[V42]])</f>
        <v>0.39810924369747902</v>
      </c>
      <c r="CI192" s="4">
        <f>AVERAGE(Tabela13[[#This Row],[V43]],Tabela13[[#This Row],[V44]])</f>
        <v>-0.25</v>
      </c>
      <c r="CJ192" s="4">
        <f>AVERAGE(Tabela13[[#This Row],[V43]],Tabela13[[#This Row],[V45]])</f>
        <v>0</v>
      </c>
      <c r="CK192" s="4">
        <f>AVERAGE(Tabela13[[#This Row],[V43]],Tabela13[[#This Row],[V46]])</f>
        <v>-0.10189075630252098</v>
      </c>
      <c r="CL192" s="4">
        <f>AVERAGE(Tabela13[[#This Row],[V44]],Tabela13[[#This Row],[V41]])</f>
        <v>0</v>
      </c>
      <c r="CM192" s="4">
        <f>AVERAGE(Tabela13[[#This Row],[V44]],Tabela13[[#This Row],[V42]])</f>
        <v>-0.14810924369747902</v>
      </c>
      <c r="CN192" s="4">
        <f>AVERAGE(Tabela13[[#This Row],[V44]],Tabela13[[#This Row],[V43]])</f>
        <v>-0.25</v>
      </c>
      <c r="CO192" s="4">
        <f>AVERAGE(Tabela13[[#This Row],[V44]],Tabela13[[#This Row],[V45]])</f>
        <v>-0.54621848739495804</v>
      </c>
      <c r="CP192" s="4">
        <f>AVERAGE(Tabela13[[#This Row],[V44]],Tabela13[[#This Row],[V46]])</f>
        <v>-0.64810924369747902</v>
      </c>
      <c r="CQ192" s="4">
        <f>AVERAGE(Tabela13[[#This Row],[V45]],Tabela13[[#This Row],[V41]])</f>
        <v>0.25</v>
      </c>
      <c r="CR192" s="4">
        <f>AVERAGE(Tabela13[[#This Row],[V45]],Tabela13[[#This Row],[V42]])</f>
        <v>0.10189075630252098</v>
      </c>
      <c r="CS192" s="4">
        <f>AVERAGE(Tabela13[[#This Row],[V45]],Tabela13[[#This Row],[V43]])</f>
        <v>0</v>
      </c>
      <c r="CT192" s="4">
        <f>AVERAGE(Tabela13[[#This Row],[V45]],Tabela13[[#This Row],[V44]])</f>
        <v>-0.54621848739495804</v>
      </c>
      <c r="CU192" s="4">
        <f>AVERAGE(Tabela13[[#This Row],[V45]],Tabela13[[#This Row],[V46]])</f>
        <v>-0.39810924369747902</v>
      </c>
      <c r="CV192" s="4">
        <f>AVERAGE(Tabela13[[#This Row],[V46]],Tabela13[[#This Row],[V41]])</f>
        <v>0.14810924369747902</v>
      </c>
      <c r="CW192" s="4">
        <f>AVERAGE(Tabela13[[#This Row],[V46]],Tabela13[[#This Row],[V42]])</f>
        <v>0</v>
      </c>
      <c r="CX192" s="4">
        <f>AVERAGE(Tabela13[[#This Row],[V46]],Tabela13[[#This Row],[V43]])</f>
        <v>-0.10189075630252098</v>
      </c>
      <c r="CY192" s="4">
        <f>AVERAGE(Tabela13[[#This Row],[V46]],Tabela13[[#This Row],[V44]])</f>
        <v>-0.64810924369747902</v>
      </c>
      <c r="CZ192" s="4">
        <f>AVERAGE(Tabela13[[#This Row],[V46]],Tabela13[[#This Row],[V45]])</f>
        <v>-0.39810924369747902</v>
      </c>
      <c r="DA192" s="3">
        <f>_xlfn.STDEV.S(Tabela13[[#This Row],[V41]],Tabela13[[#This Row],[V42]])</f>
        <v>0.20945810114979654</v>
      </c>
      <c r="DB192" s="3">
        <f>_xlfn.STDEV.S(Tabela13[[#This Row],[V41]],Tabela13[[#This Row],[V43]])</f>
        <v>0.35355339059327379</v>
      </c>
      <c r="DC192" s="3">
        <f>_xlfn.STDEV.S(Tabela13[[#This Row],[V41]],Tabela13[[#This Row],[V44]])</f>
        <v>1.1260229834861408</v>
      </c>
      <c r="DD192" s="3">
        <f>_xlfn.STDEV.S(Tabela13[[#This Row],[V41]],Tabela13[[#This Row],[V45]])</f>
        <v>0.7724695928928671</v>
      </c>
      <c r="DE192" s="3">
        <f>_xlfn.STDEV.S(Tabela13[[#This Row],[V41]],Tabela13[[#This Row],[V46]])</f>
        <v>0.91656488233634414</v>
      </c>
      <c r="DF192" s="3">
        <f>_xlfn.STDEV.S(Tabela13[[#This Row],[V42]],Tabela13[[#This Row],[V41]])</f>
        <v>0.20945810114979654</v>
      </c>
      <c r="DG192" s="3">
        <f>_xlfn.STDEV.S(Tabela13[[#This Row],[V42]],Tabela13[[#This Row],[V43]])</f>
        <v>0.14409528944347708</v>
      </c>
      <c r="DH192" s="3">
        <f>_xlfn.STDEV.S(Tabela13[[#This Row],[V42]],Tabela13[[#This Row],[V44]])</f>
        <v>0.91656488233634414</v>
      </c>
      <c r="DI192" s="3">
        <f>_xlfn.STDEV.S(Tabela13[[#This Row],[V42]],Tabela13[[#This Row],[V45]])</f>
        <v>0.56301149174307041</v>
      </c>
      <c r="DJ192" s="3">
        <f>_xlfn.STDEV.S(Tabela13[[#This Row],[V42]],Tabela13[[#This Row],[V46]])</f>
        <v>0.70710678118654757</v>
      </c>
      <c r="DK192" s="3">
        <f>_xlfn.STDEV.S(Tabela13[[#This Row],[V43]],Tabela13[[#This Row],[V41]])</f>
        <v>0.35355339059327379</v>
      </c>
      <c r="DL192" s="3">
        <f>_xlfn.STDEV.S(Tabela13[[#This Row],[V43]],Tabela13[[#This Row],[V42]])</f>
        <v>0.14409528944347708</v>
      </c>
      <c r="DM192" s="3">
        <f>_xlfn.STDEV.S(Tabela13[[#This Row],[V43]],Tabela13[[#This Row],[V44]])</f>
        <v>0.7724695928928671</v>
      </c>
      <c r="DN192" s="3">
        <f>_xlfn.STDEV.S(Tabela13[[#This Row],[V43]],Tabela13[[#This Row],[V45]])</f>
        <v>0.41891620229959337</v>
      </c>
      <c r="DO192" s="3">
        <f>_xlfn.STDEV.S(Tabela13[[#This Row],[V43]],Tabela13[[#This Row],[V46]])</f>
        <v>0.56301149174307041</v>
      </c>
      <c r="DP192" s="3">
        <f>_xlfn.STDEV.S(Tabela13[[#This Row],[V44]],Tabela13[[#This Row],[V41]])</f>
        <v>1.1260229834861408</v>
      </c>
      <c r="DQ192" s="3">
        <f>_xlfn.STDEV.S(Tabela13[[#This Row],[V44]],Tabela13[[#This Row],[V42]])</f>
        <v>0.91656488233634414</v>
      </c>
      <c r="DR192" s="3">
        <f>_xlfn.STDEV.S(Tabela13[[#This Row],[V44]],Tabela13[[#This Row],[V43]])</f>
        <v>0.7724695928928671</v>
      </c>
      <c r="DS192" s="3">
        <f>_xlfn.STDEV.S(Tabela13[[#This Row],[V44]],Tabela13[[#This Row],[V45]])</f>
        <v>0.35355339059327379</v>
      </c>
      <c r="DT192" s="3">
        <f>_xlfn.STDEV.S(Tabela13[[#This Row],[V44]],Tabela13[[#This Row],[V46]])</f>
        <v>0.20945810114979654</v>
      </c>
      <c r="DU192" s="3">
        <f>_xlfn.STDEV.S(Tabela13[[#This Row],[V45]],Tabela13[[#This Row],[V41]])</f>
        <v>0.7724695928928671</v>
      </c>
      <c r="DV192" s="3">
        <f>_xlfn.STDEV.S(Tabela13[[#This Row],[V45]],Tabela13[[#This Row],[V42]])</f>
        <v>0.56301149174307041</v>
      </c>
      <c r="DW192" s="3">
        <f>_xlfn.STDEV.S(Tabela13[[#This Row],[V45]],Tabela13[[#This Row],[V43]])</f>
        <v>0.41891620229959337</v>
      </c>
      <c r="DX192" s="3">
        <f>_xlfn.STDEV.S(Tabela13[[#This Row],[V45]],Tabela13[[#This Row],[V44]])</f>
        <v>0.35355339059327379</v>
      </c>
      <c r="DY192" s="3">
        <f>_xlfn.STDEV.S(Tabela13[[#This Row],[V45]],Tabela13[[#This Row],[V46]])</f>
        <v>0.14409528944347708</v>
      </c>
      <c r="DZ192" s="3">
        <f>_xlfn.STDEV.S(Tabela13[[#This Row],[V46]],Tabela13[[#This Row],[V41]])</f>
        <v>0.91656488233634414</v>
      </c>
      <c r="EA192" s="3">
        <f>_xlfn.STDEV.S(Tabela13[[#This Row],[V46]],Tabela13[[#This Row],[V42]])</f>
        <v>0.70710678118654757</v>
      </c>
      <c r="EB192" s="3">
        <f>_xlfn.STDEV.S(Tabela13[[#This Row],[V46]],Tabela13[[#This Row],[V43]])</f>
        <v>0.56301149174307041</v>
      </c>
      <c r="EC192" s="3">
        <f>_xlfn.STDEV.S(Tabela13[[#This Row],[V46]],Tabela13[[#This Row],[V44]])</f>
        <v>0.20945810114979654</v>
      </c>
      <c r="ED192" s="3">
        <f>_xlfn.STDEV.S(Tabela13[[#This Row],[V46]],Tabela13[[#This Row],[V45]])</f>
        <v>0.14409528944347708</v>
      </c>
      <c r="EE192" s="3">
        <f t="shared" si="164"/>
        <v>0.32318332624733598</v>
      </c>
      <c r="EF192" s="3">
        <f t="shared" si="165"/>
        <v>0.64727466893230112</v>
      </c>
      <c r="EG192" s="3" t="str">
        <f t="shared" si="166"/>
        <v/>
      </c>
      <c r="EH192" s="3">
        <f t="shared" si="167"/>
        <v>3.0898783715714684</v>
      </c>
      <c r="EI192" s="3">
        <f t="shared" si="168"/>
        <v>6.1884380708099256</v>
      </c>
      <c r="EJ192" s="3">
        <f t="shared" si="169"/>
        <v>0.32318332624733598</v>
      </c>
      <c r="EK192" s="3">
        <f t="shared" si="170"/>
        <v>0.36194911754667591</v>
      </c>
      <c r="EL192" s="3">
        <f t="shared" si="171"/>
        <v>-6.1884380708099256</v>
      </c>
      <c r="EM192" s="3">
        <f t="shared" si="172"/>
        <v>5.5256385581381773</v>
      </c>
      <c r="EN192" s="3" t="str">
        <f t="shared" si="173"/>
        <v/>
      </c>
      <c r="EO192" s="3">
        <f t="shared" si="174"/>
        <v>0.64727466893230112</v>
      </c>
      <c r="EP192" s="3">
        <f t="shared" si="175"/>
        <v>0.36194911754667591</v>
      </c>
      <c r="EQ192" s="3">
        <f t="shared" si="176"/>
        <v>-3.0898783715714684</v>
      </c>
      <c r="ER192" s="3" t="str">
        <f t="shared" si="177"/>
        <v/>
      </c>
      <c r="ES192" s="3" t="str">
        <f t="shared" si="178"/>
        <v/>
      </c>
      <c r="ET192" s="3" t="str">
        <f t="shared" si="179"/>
        <v/>
      </c>
      <c r="EU192" s="3" t="str">
        <f t="shared" si="180"/>
        <v/>
      </c>
      <c r="EV192" s="3">
        <f t="shared" si="181"/>
        <v>-3.0898783715714684</v>
      </c>
      <c r="EW192" s="3">
        <f t="shared" si="182"/>
        <v>-0.64727466893230112</v>
      </c>
      <c r="EX192" s="3">
        <f t="shared" si="183"/>
        <v>-0.32318332624733598</v>
      </c>
      <c r="EY192" s="3">
        <f t="shared" si="184"/>
        <v>3.0898783715714684</v>
      </c>
      <c r="EZ192" s="3">
        <f t="shared" si="185"/>
        <v>5.5256385581381773</v>
      </c>
      <c r="FA192" s="3" t="str">
        <f t="shared" si="186"/>
        <v/>
      </c>
      <c r="FB192" s="3">
        <f t="shared" si="187"/>
        <v>-0.64727466893230112</v>
      </c>
      <c r="FC192" s="3">
        <f t="shared" si="188"/>
        <v>-0.36194911754667591</v>
      </c>
      <c r="FD192" s="3">
        <f t="shared" si="189"/>
        <v>6.1884380708099256</v>
      </c>
      <c r="FE192" s="3" t="str">
        <f t="shared" si="190"/>
        <v/>
      </c>
      <c r="FF192" s="3">
        <f t="shared" si="191"/>
        <v>-5.5256385581381773</v>
      </c>
      <c r="FG192" s="3">
        <f t="shared" si="192"/>
        <v>-0.32318332624733598</v>
      </c>
      <c r="FH192" s="3">
        <f t="shared" si="193"/>
        <v>-0.36194911754667591</v>
      </c>
      <c r="FI192" s="4">
        <f t="shared" si="194"/>
        <v>0.42857142857142855</v>
      </c>
      <c r="FJ192" s="4">
        <f t="shared" si="195"/>
        <v>1.4705882352941175</v>
      </c>
      <c r="FK192" s="4">
        <f t="shared" si="196"/>
        <v>2.2424639580602883</v>
      </c>
      <c r="FL192" s="4">
        <f t="shared" si="197"/>
        <v>0.57929226736566186</v>
      </c>
      <c r="FM192" s="4">
        <f>Tabela13[[#This Row],[V139]]-Tabela13[[#This Row],[V140]]</f>
        <v>1.6631716906946266</v>
      </c>
      <c r="FN192" s="4">
        <f>Tabela13[[#This Row],[V1]]-Tabela13[[#This Row],[V2]]/2</f>
        <v>1.3319327731092439</v>
      </c>
      <c r="FO192" s="4">
        <f>Tabela13[[#This Row],[V1]]-Tabela13[[#This Row],[V3]]/2</f>
        <v>1.1838235294117647</v>
      </c>
      <c r="FP192" s="4">
        <f>Tabela13[[#This Row],[V1]]-Tabela13[[#This Row],[V4]]/2</f>
        <v>1.0819327731092439</v>
      </c>
      <c r="FQ192" s="4">
        <f>Tabela13[[#This Row],[V2]]-Tabela13[[#This Row],[V1]]/2</f>
        <v>0.13760504201680668</v>
      </c>
      <c r="FR192" s="4">
        <f>Tabela13[[#This Row],[V2]]-Tabela13[[#This Row],[V3]]/2</f>
        <v>0.38760504201680668</v>
      </c>
      <c r="FS192" s="4">
        <f>Tabela13[[#This Row],[V2]]-Tabela13[[#This Row],[V4]]/2</f>
        <v>0.2857142857142857</v>
      </c>
      <c r="FT192" s="4">
        <f t="shared" si="198"/>
        <v>0.92679067717661423</v>
      </c>
      <c r="FU192" s="4">
        <f t="shared" si="199"/>
        <v>0.86937528252503482</v>
      </c>
      <c r="FV192" s="4">
        <f t="shared" si="200"/>
        <v>0.82473205331824806</v>
      </c>
      <c r="FW192" s="4">
        <f t="shared" si="201"/>
        <v>0.13674625394572887</v>
      </c>
      <c r="FX192" s="4">
        <f t="shared" si="202"/>
        <v>0.36977561403848624</v>
      </c>
      <c r="FY192" s="4">
        <f t="shared" si="203"/>
        <v>0.27829965900511133</v>
      </c>
      <c r="FZ192" s="4">
        <f t="shared" si="204"/>
        <v>166.82232189179055</v>
      </c>
      <c r="GA192" s="4">
        <f t="shared" si="205"/>
        <v>156.48755085450628</v>
      </c>
      <c r="GB192" s="4">
        <f t="shared" si="206"/>
        <v>148.45176959728465</v>
      </c>
      <c r="GC192" s="4">
        <f t="shared" si="207"/>
        <v>24.614325710231196</v>
      </c>
      <c r="GD192" s="4">
        <f t="shared" si="208"/>
        <v>66.559610526927528</v>
      </c>
      <c r="GE192" s="4">
        <f t="shared" si="209"/>
        <v>50.093938620920042</v>
      </c>
      <c r="GF192" s="4">
        <f>Tabela13[[#This Row],[V1]]-Tabela13[[#This Row],[V2]]/Tabela13[[#This Row],[V2]]</f>
        <v>0.86764705882352944</v>
      </c>
      <c r="GG192" s="4">
        <f>Tabela13[[#This Row],[V1]]-Tabela13[[#This Row],[V3]]/Tabela13[[#This Row],[V3]]</f>
        <v>0.86764705882352944</v>
      </c>
      <c r="GH192" s="4">
        <f>Tabela13[[#This Row],[V1]]-Tabela13[[#This Row],[V4]]/Tabela13[[#This Row],[V4]]</f>
        <v>0.86764705882352944</v>
      </c>
      <c r="GI192" s="4">
        <f>Tabela13[[#This Row],[V2]]-Tabela13[[#This Row],[V1]]/Tabela13[[#This Row],[V1]]</f>
        <v>7.1428571428571397E-2</v>
      </c>
      <c r="GJ192" s="4">
        <f>Tabela13[[#This Row],[V2]]-Tabela13[[#This Row],[V3]]/Tabela13[[#This Row],[V3]]</f>
        <v>7.1428571428571397E-2</v>
      </c>
      <c r="GK192" s="4">
        <f>Tabela13[[#This Row],[V2]]-Tabela13[[#This Row],[V4]]/Tabela13[[#This Row],[V4]]</f>
        <v>7.1428571428571397E-2</v>
      </c>
      <c r="GL192" s="4">
        <f t="shared" si="210"/>
        <v>0.33553211086996126</v>
      </c>
      <c r="GM192" s="4">
        <f t="shared" si="211"/>
        <v>1.4695378151260505</v>
      </c>
      <c r="GN192" s="4">
        <f t="shared" si="212"/>
        <v>0.22832492462344753</v>
      </c>
      <c r="GO192" s="3">
        <f t="shared" si="213"/>
        <v>1</v>
      </c>
      <c r="GP192" s="3">
        <v>100</v>
      </c>
      <c r="GQ192" s="3">
        <f t="shared" si="214"/>
        <v>0.3600000000000001</v>
      </c>
      <c r="GR192" s="3">
        <f t="shared" si="215"/>
        <v>36.000000000000007</v>
      </c>
      <c r="GS192" s="34">
        <f>COUNTIF($D$2:D191,Tabela13[[#This Row],[HomeTeam]])</f>
        <v>9</v>
      </c>
      <c r="GT192" s="34">
        <f>COUNTIF($E$2:E191,Tabela13[[#This Row],[AwayTeam]])</f>
        <v>9</v>
      </c>
      <c r="GU192" s="3">
        <f>IFERROR(AVERAGEIFS($AD$2:AD191,$D$2:D191,Tabela13[[#This Row],[HomeTeam]],$GS$2:GS191,"&gt;="&amp;Tabela13[[#This Row],[Contagem_H]]-5),"")</f>
        <v>0.45180165513498843</v>
      </c>
      <c r="GV192" s="3">
        <f>IFERROR(AVERAGEIFS($G$2:G191,$E$2:E191,Tabela13[[#This Row],[AwayTeam]],$GT$2:GT191,"&gt;="&amp;Tabela13[[#This Row],[Contagem_A]]-5),"")</f>
        <v>1</v>
      </c>
      <c r="GW192" s="3">
        <f>IFERROR(AVERAGEIFS($GQ$2:GQ191,$D$2:D191,Tabela13[[#This Row],[HomeTeam]],$GS$2:GS191,"&gt;="&amp;Tabela13[[#This Row],[Contagem_H]]-5),"")</f>
        <v>1.3160000000000001</v>
      </c>
    </row>
    <row r="193" spans="1:205" x14ac:dyDescent="0.25">
      <c r="A193" t="s">
        <v>127</v>
      </c>
      <c r="B193" t="s">
        <v>202</v>
      </c>
      <c r="C193" t="s">
        <v>173</v>
      </c>
      <c r="D193" t="s">
        <v>19</v>
      </c>
      <c r="E193" t="s">
        <v>22</v>
      </c>
      <c r="F193" s="3">
        <v>3</v>
      </c>
      <c r="G193" s="3">
        <v>1</v>
      </c>
      <c r="H193" s="3" t="str">
        <f t="shared" si="216"/>
        <v>H</v>
      </c>
      <c r="I193" s="3">
        <v>2.0499999999999998</v>
      </c>
      <c r="J193" s="3">
        <v>3.3</v>
      </c>
      <c r="K193" s="3">
        <v>3.75</v>
      </c>
      <c r="L193" s="3">
        <v>2.2999999999999998</v>
      </c>
      <c r="M193" s="3">
        <v>1.6</v>
      </c>
      <c r="N193" s="3">
        <f t="shared" si="145"/>
        <v>4</v>
      </c>
      <c r="O193" s="3">
        <f t="shared" si="146"/>
        <v>3</v>
      </c>
      <c r="P193" s="3">
        <f t="shared" si="147"/>
        <v>0</v>
      </c>
      <c r="Q193" s="3">
        <f t="shared" si="148"/>
        <v>5.750184774575029E-2</v>
      </c>
      <c r="R193" s="3">
        <f t="shared" si="149"/>
        <v>5.9782608695652217E-2</v>
      </c>
      <c r="S193" s="3">
        <f t="shared" si="150"/>
        <v>2.167878787878788</v>
      </c>
      <c r="T193" s="3">
        <f t="shared" si="151"/>
        <v>3.4897560975609756</v>
      </c>
      <c r="U193" s="3">
        <f t="shared" si="152"/>
        <v>3.9656319290465634</v>
      </c>
      <c r="V193" s="3">
        <f t="shared" si="153"/>
        <v>2.4322542498152253</v>
      </c>
      <c r="W193" s="3">
        <f t="shared" si="154"/>
        <v>1.6920029563932006</v>
      </c>
      <c r="X193" s="4">
        <f t="shared" si="155"/>
        <v>0.48780487804878053</v>
      </c>
      <c r="Y193" s="4">
        <f t="shared" si="156"/>
        <v>0.30303030303030304</v>
      </c>
      <c r="Z193" s="4">
        <f t="shared" si="157"/>
        <v>0.26666666666666666</v>
      </c>
      <c r="AA193" s="4">
        <f t="shared" si="158"/>
        <v>0.43478260869565222</v>
      </c>
      <c r="AB193" s="4">
        <f t="shared" si="159"/>
        <v>0.625</v>
      </c>
      <c r="AC193" s="4">
        <f t="shared" si="160"/>
        <v>1.7439024390243902</v>
      </c>
      <c r="AD193" s="4">
        <f t="shared" si="161"/>
        <v>0.6333333333333333</v>
      </c>
      <c r="AE193" s="4">
        <f t="shared" si="162"/>
        <v>0.74390243902439024</v>
      </c>
      <c r="AF193" s="4">
        <f t="shared" si="163"/>
        <v>1.6333333333333333</v>
      </c>
      <c r="AG193" s="4">
        <f>IFERROR(AVERAGE(Tabela13[[#This Row],[V1]],Tabela13[[#This Row],[V2]]),"")</f>
        <v>1.1886178861788617</v>
      </c>
      <c r="AH193" s="4">
        <f>IFERROR(AVERAGE(Tabela13[[#This Row],[V1]],Tabela13[[#This Row],[V3]]),"")</f>
        <v>1.2439024390243902</v>
      </c>
      <c r="AI193" s="4">
        <f>IFERROR(AVERAGE(Tabela13[[#This Row],[V1]],Tabela13[[#This Row],[V4]]),"")</f>
        <v>1.6886178861788617</v>
      </c>
      <c r="AJ193" s="4">
        <f>IFERROR(AVERAGE(Tabela13[[#This Row],[V2]],Tabela13[[#This Row],[V1]]),"")</f>
        <v>1.1886178861788617</v>
      </c>
      <c r="AK193" s="4">
        <f>IFERROR(AVERAGE(Tabela13[[#This Row],[V2]],Tabela13[[#This Row],[V3]]),"")</f>
        <v>0.68861788617886177</v>
      </c>
      <c r="AL193" s="4">
        <f>IFERROR(AVERAGE(Tabela13[[#This Row],[V2]],Tabela13[[#This Row],[V4]]),"")</f>
        <v>1.1333333333333333</v>
      </c>
      <c r="AM193" s="4">
        <f>IFERROR(AVERAGE(Tabela13[[#This Row],[V3]],Tabela13[[#This Row],[V1]]),"")</f>
        <v>1.2439024390243902</v>
      </c>
      <c r="AN193" s="4">
        <f>IFERROR(AVERAGE(Tabela13[[#This Row],[V3]],Tabela13[[#This Row],[V2]]),"")</f>
        <v>0.68861788617886177</v>
      </c>
      <c r="AO193" s="4">
        <f>IFERROR(AVERAGE(Tabela13[[#This Row],[V3]],Tabela13[[#This Row],[V4]]),"")</f>
        <v>1.1886178861788617</v>
      </c>
      <c r="AP193" s="4">
        <f>IFERROR(AVERAGE(Tabela13[[#This Row],[V4]],Tabela13[[#This Row],[V1]]),"")</f>
        <v>1.6886178861788617</v>
      </c>
      <c r="AQ193" s="4">
        <f>IFERROR(AVERAGE(Tabela13[[#This Row],[V4]],Tabela13[[#This Row],[V2]]),"")</f>
        <v>1.1333333333333333</v>
      </c>
      <c r="AR193" s="4">
        <f>IFERROR(AVERAGE(Tabela13[[#This Row],[V4]],Tabela13[[#This Row],[V3]]),"")</f>
        <v>1.1886178861788617</v>
      </c>
      <c r="AS193" s="4">
        <f>_xlfn.STDEV.S(Tabela13[[#This Row],[V1]:[V2]])</f>
        <v>0.78529094561042634</v>
      </c>
      <c r="AT193" s="4">
        <f>_xlfn.STDEV.S(Tabela13[[#This Row],[V1]],Tabela13[[#This Row],[V3]])</f>
        <v>0.70710678118654757</v>
      </c>
      <c r="AU193" s="4">
        <f>_xlfn.STDEV.S(Tabela13[[#This Row],[V1]],Tabela13[[#This Row],[V4]])</f>
        <v>7.8184164423878447E-2</v>
      </c>
      <c r="AV193" s="4">
        <f>_xlfn.STDEV.S(Tabela13[[#This Row],[V2]],Tabela13[[#This Row],[V1]])</f>
        <v>0.78529094561042634</v>
      </c>
      <c r="AW193" s="4">
        <f>_xlfn.STDEV.S(Tabela13[[#This Row],[V2]],Tabela13[[#This Row],[V3]])</f>
        <v>7.8184164423878447E-2</v>
      </c>
      <c r="AX193" s="4">
        <f>_xlfn.STDEV.S(Tabela13[[#This Row],[V42]],Tabela13[[#This Row],[V44]])</f>
        <v>1.4923977267969735</v>
      </c>
      <c r="AY193" s="4">
        <f>_xlfn.STDEV.S(Tabela13[[#This Row],[V3]],Tabela13[[#This Row],[V1]])</f>
        <v>0.70710678118654757</v>
      </c>
      <c r="AZ193" s="4">
        <f>_xlfn.STDEV.S(Tabela13[[#This Row],[V3]],Tabela13[[#This Row],[V2]])</f>
        <v>7.8184164423878447E-2</v>
      </c>
      <c r="BA193" s="4">
        <f>_xlfn.STDEV.S(Tabela13[[#This Row],[V3]],Tabela13[[#This Row],[V4]])</f>
        <v>0.62892261676266958</v>
      </c>
      <c r="BB193" s="4">
        <f>_xlfn.STDEV.S(Tabela13[[#This Row],[V4]],Tabela13[[#This Row],[V1]])</f>
        <v>7.8184164423878447E-2</v>
      </c>
      <c r="BC193" s="4">
        <f>_xlfn.STDEV.S(Tabela13[[#This Row],[V4]],Tabela13[[#This Row],[V2]])</f>
        <v>0.70710678118654779</v>
      </c>
      <c r="BD193" s="4">
        <f>_xlfn.STDEV.S(Tabela13[[#This Row],[V4]],Tabela13[[#This Row],[V3]])</f>
        <v>0.62892261676266958</v>
      </c>
      <c r="BE193" s="4">
        <f>Tabela13[[#This Row],[V17]]/Tabela13[[#This Row],[V5]]</f>
        <v>0.66067569295542028</v>
      </c>
      <c r="BF193" s="4">
        <f>Tabela13[[#This Row],[V18]]/Tabela13[[#This Row],[V6]]</f>
        <v>0.56845839271859711</v>
      </c>
      <c r="BG193" s="4">
        <f>Tabela13[[#This Row],[V19]]/Tabela13[[#This Row],[V7]]</f>
        <v>4.6300684757520701E-2</v>
      </c>
      <c r="BH193" s="4">
        <f>Tabela13[[#This Row],[V20]]/Tabela13[[#This Row],[V8]]</f>
        <v>0.66067569295542028</v>
      </c>
      <c r="BI193" s="4">
        <f>Tabela13[[#This Row],[V21]]/Tabela13[[#This Row],[V9]]</f>
        <v>0.1135378066604138</v>
      </c>
      <c r="BJ193" s="4">
        <f>Tabela13[[#This Row],[V22]]/Tabela13[[#This Row],[V10]]</f>
        <v>1.3168215236443883</v>
      </c>
      <c r="BK193" s="4">
        <f>Tabela13[[#This Row],[V23]]/Tabela13[[#This Row],[V11]]</f>
        <v>0.56845839271859711</v>
      </c>
      <c r="BL193" s="4">
        <f>Tabela13[[#This Row],[V24]]/Tabela13[[#This Row],[V12]]</f>
        <v>0.1135378066604138</v>
      </c>
      <c r="BM193" s="4">
        <f>Tabela13[[#This Row],[V25]]/Tabela13[[#This Row],[V13]]</f>
        <v>0.52912094296722545</v>
      </c>
      <c r="BN193" s="4">
        <f>Tabela13[[#This Row],[V26]]/Tabela13[[#This Row],[V14]]</f>
        <v>4.6300684757520701E-2</v>
      </c>
      <c r="BO193" s="4">
        <f>Tabela13[[#This Row],[V27]]/Tabela13[[#This Row],[V15]]</f>
        <v>0.62391774810577749</v>
      </c>
      <c r="BP193" s="4">
        <f>Tabela13[[#This Row],[V28]]/Tabela13[[#This Row],[V16]]</f>
        <v>0.52912094296722545</v>
      </c>
      <c r="BQ193" s="4">
        <f>Tabela13[[#This Row],[V1]]-Tabela13[[#This Row],[V2]]</f>
        <v>1.1105691056910569</v>
      </c>
      <c r="BR193" s="4">
        <f>Tabela13[[#This Row],[V1]]-Tabela13[[#This Row],[V3]]</f>
        <v>1</v>
      </c>
      <c r="BS193" s="4">
        <f>Tabela13[[#This Row],[V1]]-Tabela13[[#This Row],[V4]]</f>
        <v>0.11056910569105693</v>
      </c>
      <c r="BT193" s="4">
        <f>Tabela13[[#This Row],[V2]]-Tabela13[[#This Row],[V1]]</f>
        <v>-1.1105691056910569</v>
      </c>
      <c r="BU193" s="4">
        <f>Tabela13[[#This Row],[V2]]-Tabela13[[#This Row],[V3]]</f>
        <v>-0.11056910569105693</v>
      </c>
      <c r="BV193" s="4">
        <f>Tabela13[[#This Row],[V2]]-Tabela13[[#This Row],[V4]]</f>
        <v>-1</v>
      </c>
      <c r="BW193" s="4">
        <f>AVERAGE(Tabela13[[#This Row],[V41]],Tabela13[[#This Row],[V42]])</f>
        <v>1.0552845528455284</v>
      </c>
      <c r="BX193" s="4">
        <f>AVERAGE(Tabela13[[#This Row],[V41]],Tabela13[[#This Row],[V43]])</f>
        <v>0.61056910569105693</v>
      </c>
      <c r="BY193" s="4">
        <f>AVERAGE(Tabela13[[#This Row],[V41]],Tabela13[[#This Row],[V44]])</f>
        <v>0</v>
      </c>
      <c r="BZ193" s="4">
        <f>AVERAGE(Tabela13[[#This Row],[V41]],Tabela13[[#This Row],[V45]])</f>
        <v>0.5</v>
      </c>
      <c r="CA193" s="4">
        <f>AVERAGE(Tabela13[[#This Row],[V41]],Tabela13[[#This Row],[V46]])</f>
        <v>5.5284552845528467E-2</v>
      </c>
      <c r="CB193" s="4">
        <f>AVERAGE(Tabela13[[#This Row],[V42]],Tabela13[[#This Row],[V41]])</f>
        <v>1.0552845528455284</v>
      </c>
      <c r="CC193" s="4">
        <f>AVERAGE(Tabela13[[#This Row],[V42]],Tabela13[[#This Row],[V43]])</f>
        <v>0.55528455284552847</v>
      </c>
      <c r="CD193" s="4">
        <f>AVERAGE(Tabela13[[#This Row],[V42]],Tabela13[[#This Row],[V44]])</f>
        <v>-5.5284552845528467E-2</v>
      </c>
      <c r="CE193" s="4">
        <f>AVERAGE(Tabela13[[#This Row],[V42]],Tabela13[[#This Row],[V45]])</f>
        <v>0.44471544715447153</v>
      </c>
      <c r="CF193" s="4">
        <f>AVERAGE(Tabela13[[#This Row],[V42]],Tabela13[[#This Row],[V46]])</f>
        <v>0</v>
      </c>
      <c r="CG193" s="4">
        <f>AVERAGE(Tabela13[[#This Row],[V43]],Tabela13[[#This Row],[V41]])</f>
        <v>0.61056910569105693</v>
      </c>
      <c r="CH193" s="4">
        <f>AVERAGE(Tabela13[[#This Row],[V43]],Tabela13[[#This Row],[V42]])</f>
        <v>0.55528455284552847</v>
      </c>
      <c r="CI193" s="4">
        <f>AVERAGE(Tabela13[[#This Row],[V43]],Tabela13[[#This Row],[V44]])</f>
        <v>-0.5</v>
      </c>
      <c r="CJ193" s="4">
        <f>AVERAGE(Tabela13[[#This Row],[V43]],Tabela13[[#This Row],[V45]])</f>
        <v>0</v>
      </c>
      <c r="CK193" s="4">
        <f>AVERAGE(Tabela13[[#This Row],[V43]],Tabela13[[#This Row],[V46]])</f>
        <v>-0.44471544715447153</v>
      </c>
      <c r="CL193" s="4">
        <f>AVERAGE(Tabela13[[#This Row],[V44]],Tabela13[[#This Row],[V41]])</f>
        <v>0</v>
      </c>
      <c r="CM193" s="4">
        <f>AVERAGE(Tabela13[[#This Row],[V44]],Tabela13[[#This Row],[V42]])</f>
        <v>-5.5284552845528467E-2</v>
      </c>
      <c r="CN193" s="4">
        <f>AVERAGE(Tabela13[[#This Row],[V44]],Tabela13[[#This Row],[V43]])</f>
        <v>-0.5</v>
      </c>
      <c r="CO193" s="4">
        <f>AVERAGE(Tabela13[[#This Row],[V44]],Tabela13[[#This Row],[V45]])</f>
        <v>-0.61056910569105693</v>
      </c>
      <c r="CP193" s="4">
        <f>AVERAGE(Tabela13[[#This Row],[V44]],Tabela13[[#This Row],[V46]])</f>
        <v>-1.0552845528455284</v>
      </c>
      <c r="CQ193" s="4">
        <f>AVERAGE(Tabela13[[#This Row],[V45]],Tabela13[[#This Row],[V41]])</f>
        <v>0.5</v>
      </c>
      <c r="CR193" s="4">
        <f>AVERAGE(Tabela13[[#This Row],[V45]],Tabela13[[#This Row],[V42]])</f>
        <v>0.44471544715447153</v>
      </c>
      <c r="CS193" s="4">
        <f>AVERAGE(Tabela13[[#This Row],[V45]],Tabela13[[#This Row],[V43]])</f>
        <v>0</v>
      </c>
      <c r="CT193" s="4">
        <f>AVERAGE(Tabela13[[#This Row],[V45]],Tabela13[[#This Row],[V44]])</f>
        <v>-0.61056910569105693</v>
      </c>
      <c r="CU193" s="4">
        <f>AVERAGE(Tabela13[[#This Row],[V45]],Tabela13[[#This Row],[V46]])</f>
        <v>-0.55528455284552847</v>
      </c>
      <c r="CV193" s="4">
        <f>AVERAGE(Tabela13[[#This Row],[V46]],Tabela13[[#This Row],[V41]])</f>
        <v>5.5284552845528467E-2</v>
      </c>
      <c r="CW193" s="4">
        <f>AVERAGE(Tabela13[[#This Row],[V46]],Tabela13[[#This Row],[V42]])</f>
        <v>0</v>
      </c>
      <c r="CX193" s="4">
        <f>AVERAGE(Tabela13[[#This Row],[V46]],Tabela13[[#This Row],[V43]])</f>
        <v>-0.44471544715447153</v>
      </c>
      <c r="CY193" s="4">
        <f>AVERAGE(Tabela13[[#This Row],[V46]],Tabela13[[#This Row],[V44]])</f>
        <v>-1.0552845528455284</v>
      </c>
      <c r="CZ193" s="4">
        <f>AVERAGE(Tabela13[[#This Row],[V46]],Tabela13[[#This Row],[V45]])</f>
        <v>-0.55528455284552847</v>
      </c>
      <c r="DA193" s="3">
        <f>_xlfn.STDEV.S(Tabela13[[#This Row],[V41]],Tabela13[[#This Row],[V42]])</f>
        <v>7.8184164423878447E-2</v>
      </c>
      <c r="DB193" s="3">
        <f>_xlfn.STDEV.S(Tabela13[[#This Row],[V41]],Tabela13[[#This Row],[V43]])</f>
        <v>0.70710678118654735</v>
      </c>
      <c r="DC193" s="3">
        <f>_xlfn.STDEV.S(Tabela13[[#This Row],[V41]],Tabela13[[#This Row],[V44]])</f>
        <v>1.5705818912208518</v>
      </c>
      <c r="DD193" s="3">
        <f>_xlfn.STDEV.S(Tabela13[[#This Row],[V41]],Tabela13[[#This Row],[V45]])</f>
        <v>0.86347511003430433</v>
      </c>
      <c r="DE193" s="3">
        <f>_xlfn.STDEV.S(Tabela13[[#This Row],[V41]],Tabela13[[#This Row],[V46]])</f>
        <v>1.4923977267969735</v>
      </c>
      <c r="DF193" s="3">
        <f>_xlfn.STDEV.S(Tabela13[[#This Row],[V42]],Tabela13[[#This Row],[V41]])</f>
        <v>7.8184164423878447E-2</v>
      </c>
      <c r="DG193" s="3">
        <f>_xlfn.STDEV.S(Tabela13[[#This Row],[V42]],Tabela13[[#This Row],[V43]])</f>
        <v>0.62892261676266903</v>
      </c>
      <c r="DH193" s="3">
        <f>_xlfn.STDEV.S(Tabela13[[#This Row],[V42]],Tabela13[[#This Row],[V44]])</f>
        <v>1.4923977267969735</v>
      </c>
      <c r="DI193" s="3">
        <f>_xlfn.STDEV.S(Tabela13[[#This Row],[V42]],Tabela13[[#This Row],[V45]])</f>
        <v>0.78529094561042589</v>
      </c>
      <c r="DJ193" s="3">
        <f>_xlfn.STDEV.S(Tabela13[[#This Row],[V42]],Tabela13[[#This Row],[V46]])</f>
        <v>1.4142135623730951</v>
      </c>
      <c r="DK193" s="3">
        <f>_xlfn.STDEV.S(Tabela13[[#This Row],[V43]],Tabela13[[#This Row],[V41]])</f>
        <v>0.70710678118654735</v>
      </c>
      <c r="DL193" s="3">
        <f>_xlfn.STDEV.S(Tabela13[[#This Row],[V43]],Tabela13[[#This Row],[V42]])</f>
        <v>0.62892261676266903</v>
      </c>
      <c r="DM193" s="3">
        <f>_xlfn.STDEV.S(Tabela13[[#This Row],[V43]],Tabela13[[#This Row],[V44]])</f>
        <v>0.86347511003430433</v>
      </c>
      <c r="DN193" s="3">
        <f>_xlfn.STDEV.S(Tabela13[[#This Row],[V43]],Tabela13[[#This Row],[V45]])</f>
        <v>0.15636832884775689</v>
      </c>
      <c r="DO193" s="3">
        <f>_xlfn.STDEV.S(Tabela13[[#This Row],[V43]],Tabela13[[#This Row],[V46]])</f>
        <v>0.78529094561042589</v>
      </c>
      <c r="DP193" s="3">
        <f>_xlfn.STDEV.S(Tabela13[[#This Row],[V44]],Tabela13[[#This Row],[V41]])</f>
        <v>1.5705818912208518</v>
      </c>
      <c r="DQ193" s="3">
        <f>_xlfn.STDEV.S(Tabela13[[#This Row],[V44]],Tabela13[[#This Row],[V42]])</f>
        <v>1.4923977267969735</v>
      </c>
      <c r="DR193" s="3">
        <f>_xlfn.STDEV.S(Tabela13[[#This Row],[V44]],Tabela13[[#This Row],[V43]])</f>
        <v>0.86347511003430433</v>
      </c>
      <c r="DS193" s="3">
        <f>_xlfn.STDEV.S(Tabela13[[#This Row],[V44]],Tabela13[[#This Row],[V45]])</f>
        <v>0.70710678118654735</v>
      </c>
      <c r="DT193" s="3">
        <f>_xlfn.STDEV.S(Tabela13[[#This Row],[V44]],Tabela13[[#This Row],[V46]])</f>
        <v>7.8184164423878447E-2</v>
      </c>
      <c r="DU193" s="3">
        <f>_xlfn.STDEV.S(Tabela13[[#This Row],[V45]],Tabela13[[#This Row],[V41]])</f>
        <v>0.86347511003430433</v>
      </c>
      <c r="DV193" s="3">
        <f>_xlfn.STDEV.S(Tabela13[[#This Row],[V45]],Tabela13[[#This Row],[V42]])</f>
        <v>0.78529094561042589</v>
      </c>
      <c r="DW193" s="3">
        <f>_xlfn.STDEV.S(Tabela13[[#This Row],[V45]],Tabela13[[#This Row],[V43]])</f>
        <v>0.15636832884775689</v>
      </c>
      <c r="DX193" s="3">
        <f>_xlfn.STDEV.S(Tabela13[[#This Row],[V45]],Tabela13[[#This Row],[V44]])</f>
        <v>0.70710678118654735</v>
      </c>
      <c r="DY193" s="3">
        <f>_xlfn.STDEV.S(Tabela13[[#This Row],[V45]],Tabela13[[#This Row],[V46]])</f>
        <v>0.62892261676266903</v>
      </c>
      <c r="DZ193" s="3">
        <f>_xlfn.STDEV.S(Tabela13[[#This Row],[V46]],Tabela13[[#This Row],[V41]])</f>
        <v>1.4923977267969735</v>
      </c>
      <c r="EA193" s="3">
        <f>_xlfn.STDEV.S(Tabela13[[#This Row],[V46]],Tabela13[[#This Row],[V42]])</f>
        <v>1.4142135623730951</v>
      </c>
      <c r="EB193" s="3">
        <f>_xlfn.STDEV.S(Tabela13[[#This Row],[V46]],Tabela13[[#This Row],[V43]])</f>
        <v>0.78529094561042589</v>
      </c>
      <c r="EC193" s="3">
        <f>_xlfn.STDEV.S(Tabela13[[#This Row],[V46]],Tabela13[[#This Row],[V44]])</f>
        <v>7.8184164423878447E-2</v>
      </c>
      <c r="ED193" s="3">
        <f>_xlfn.STDEV.S(Tabela13[[#This Row],[V46]],Tabela13[[#This Row],[V45]])</f>
        <v>0.62892261676266903</v>
      </c>
      <c r="EE193" s="3">
        <f t="shared" si="164"/>
        <v>7.4088229769931041E-2</v>
      </c>
      <c r="EF193" s="3">
        <f t="shared" si="165"/>
        <v>1.1581109731816954</v>
      </c>
      <c r="EG193" s="3" t="str">
        <f t="shared" si="166"/>
        <v/>
      </c>
      <c r="EH193" s="3">
        <f t="shared" si="167"/>
        <v>1.7269502200686087</v>
      </c>
      <c r="EI193" s="3">
        <f t="shared" si="168"/>
        <v>26.994841234709956</v>
      </c>
      <c r="EJ193" s="3">
        <f t="shared" si="169"/>
        <v>7.4088229769931041E-2</v>
      </c>
      <c r="EK193" s="3">
        <f t="shared" si="170"/>
        <v>1.1326132044188622</v>
      </c>
      <c r="EL193" s="3">
        <f t="shared" si="171"/>
        <v>-26.994841234709956</v>
      </c>
      <c r="EM193" s="3">
        <f t="shared" si="172"/>
        <v>1.7658279032921826</v>
      </c>
      <c r="EN193" s="3" t="str">
        <f t="shared" si="173"/>
        <v/>
      </c>
      <c r="EO193" s="3">
        <f t="shared" si="174"/>
        <v>1.1581109731816954</v>
      </c>
      <c r="EP193" s="3">
        <f t="shared" si="175"/>
        <v>1.1326132044188622</v>
      </c>
      <c r="EQ193" s="3">
        <f t="shared" si="176"/>
        <v>-1.7269502200686087</v>
      </c>
      <c r="ER193" s="3" t="str">
        <f t="shared" si="177"/>
        <v/>
      </c>
      <c r="ES193" s="3" t="str">
        <f t="shared" si="178"/>
        <v/>
      </c>
      <c r="ET193" s="3" t="str">
        <f t="shared" si="179"/>
        <v/>
      </c>
      <c r="EU193" s="3" t="str">
        <f t="shared" si="180"/>
        <v/>
      </c>
      <c r="EV193" s="3">
        <f t="shared" si="181"/>
        <v>-1.7269502200686087</v>
      </c>
      <c r="EW193" s="3">
        <f t="shared" si="182"/>
        <v>-1.1581109731816954</v>
      </c>
      <c r="EX193" s="3">
        <f t="shared" si="183"/>
        <v>-7.4088229769931041E-2</v>
      </c>
      <c r="EY193" s="3">
        <f t="shared" si="184"/>
        <v>1.7269502200686087</v>
      </c>
      <c r="EZ193" s="3">
        <f t="shared" si="185"/>
        <v>1.7658279032921826</v>
      </c>
      <c r="FA193" s="3" t="str">
        <f t="shared" si="186"/>
        <v/>
      </c>
      <c r="FB193" s="3">
        <f t="shared" si="187"/>
        <v>-1.1581109731816954</v>
      </c>
      <c r="FC193" s="3">
        <f t="shared" si="188"/>
        <v>-1.1326132044188622</v>
      </c>
      <c r="FD193" s="3">
        <f t="shared" si="189"/>
        <v>26.994841234709956</v>
      </c>
      <c r="FE193" s="3" t="str">
        <f t="shared" si="190"/>
        <v/>
      </c>
      <c r="FF193" s="3">
        <f t="shared" si="191"/>
        <v>-1.7658279032921826</v>
      </c>
      <c r="FG193" s="3">
        <f t="shared" si="192"/>
        <v>-7.4088229769931041E-2</v>
      </c>
      <c r="FH193" s="3">
        <f t="shared" si="193"/>
        <v>-1.1326132044188622</v>
      </c>
      <c r="FI193" s="4">
        <f t="shared" si="194"/>
        <v>0.8</v>
      </c>
      <c r="FJ193" s="4">
        <f t="shared" si="195"/>
        <v>0.48780487804878053</v>
      </c>
      <c r="FK193" s="4">
        <f t="shared" si="196"/>
        <v>1.6703941850712887</v>
      </c>
      <c r="FL193" s="4">
        <f t="shared" si="197"/>
        <v>1.0430528375733854</v>
      </c>
      <c r="FM193" s="4">
        <f>Tabela13[[#This Row],[V139]]-Tabela13[[#This Row],[V140]]</f>
        <v>0.62734134749790327</v>
      </c>
      <c r="FN193" s="4">
        <f>Tabela13[[#This Row],[V1]]-Tabela13[[#This Row],[V2]]/2</f>
        <v>1.4272357723577236</v>
      </c>
      <c r="FO193" s="4">
        <f>Tabela13[[#This Row],[V1]]-Tabela13[[#This Row],[V3]]/2</f>
        <v>1.3719512195121952</v>
      </c>
      <c r="FP193" s="4">
        <f>Tabela13[[#This Row],[V1]]-Tabela13[[#This Row],[V4]]/2</f>
        <v>0.92723577235772359</v>
      </c>
      <c r="FQ193" s="4">
        <f>Tabela13[[#This Row],[V2]]-Tabela13[[#This Row],[V1]]/2</f>
        <v>-0.23861788617886182</v>
      </c>
      <c r="FR193" s="4">
        <f>Tabela13[[#This Row],[V2]]-Tabela13[[#This Row],[V3]]/2</f>
        <v>0.26138211382113818</v>
      </c>
      <c r="FS193" s="4">
        <f>Tabela13[[#This Row],[V2]]-Tabela13[[#This Row],[V4]]/2</f>
        <v>-0.18333333333333335</v>
      </c>
      <c r="FT193" s="4">
        <f t="shared" si="198"/>
        <v>0.95963084399332454</v>
      </c>
      <c r="FU193" s="4">
        <f t="shared" si="199"/>
        <v>0.94094379572341336</v>
      </c>
      <c r="FV193" s="4">
        <f t="shared" si="200"/>
        <v>0.74766034056485275</v>
      </c>
      <c r="FW193" s="4">
        <f t="shared" si="201"/>
        <v>-0.23423773161162104</v>
      </c>
      <c r="FX193" s="4">
        <f t="shared" si="202"/>
        <v>0.25566222115416448</v>
      </c>
      <c r="FY193" s="4">
        <f t="shared" si="203"/>
        <v>-0.18131977440149025</v>
      </c>
      <c r="FZ193" s="4">
        <f t="shared" si="204"/>
        <v>172.73355191879841</v>
      </c>
      <c r="GA193" s="4">
        <f t="shared" si="205"/>
        <v>169.36988323021441</v>
      </c>
      <c r="GB193" s="4">
        <f t="shared" si="206"/>
        <v>134.5788613016735</v>
      </c>
      <c r="GC193" s="4">
        <f t="shared" si="207"/>
        <v>-42.162791690091787</v>
      </c>
      <c r="GD193" s="4">
        <f t="shared" si="208"/>
        <v>46.019199807749608</v>
      </c>
      <c r="GE193" s="4">
        <f t="shared" si="209"/>
        <v>-32.637559392268244</v>
      </c>
      <c r="GF193" s="4">
        <f>Tabela13[[#This Row],[V1]]-Tabela13[[#This Row],[V2]]/Tabela13[[#This Row],[V2]]</f>
        <v>0.74390243902439024</v>
      </c>
      <c r="GG193" s="4">
        <f>Tabela13[[#This Row],[V1]]-Tabela13[[#This Row],[V3]]/Tabela13[[#This Row],[V3]]</f>
        <v>0.74390243902439024</v>
      </c>
      <c r="GH193" s="4">
        <f>Tabela13[[#This Row],[V1]]-Tabela13[[#This Row],[V4]]/Tabela13[[#This Row],[V4]]</f>
        <v>0.74390243902439024</v>
      </c>
      <c r="GI193" s="4">
        <f>Tabela13[[#This Row],[V2]]-Tabela13[[#This Row],[V1]]/Tabela13[[#This Row],[V1]]</f>
        <v>-0.3666666666666667</v>
      </c>
      <c r="GJ193" s="4">
        <f>Tabela13[[#This Row],[V2]]-Tabela13[[#This Row],[V3]]/Tabela13[[#This Row],[V3]]</f>
        <v>-0.3666666666666667</v>
      </c>
      <c r="GK193" s="4">
        <f>Tabela13[[#This Row],[V2]]-Tabela13[[#This Row],[V4]]/Tabela13[[#This Row],[V4]]</f>
        <v>-0.3666666666666667</v>
      </c>
      <c r="GL193" s="4">
        <f t="shared" si="210"/>
        <v>0.58086875371674129</v>
      </c>
      <c r="GM193" s="4">
        <f t="shared" si="211"/>
        <v>1.1886178861788617</v>
      </c>
      <c r="GN193" s="4">
        <f t="shared" si="212"/>
        <v>0.48869259033624612</v>
      </c>
      <c r="GO193" s="3">
        <f t="shared" si="213"/>
        <v>1</v>
      </c>
      <c r="GP193" s="3">
        <v>100</v>
      </c>
      <c r="GQ193" s="3">
        <f t="shared" si="214"/>
        <v>1.0499999999999998</v>
      </c>
      <c r="GR193" s="3">
        <f t="shared" si="215"/>
        <v>104.99999999999999</v>
      </c>
      <c r="GS193" s="34">
        <f>COUNTIF($D$2:D192,Tabela13[[#This Row],[HomeTeam]])</f>
        <v>9</v>
      </c>
      <c r="GT193" s="34">
        <f>COUNTIF($E$2:E192,Tabela13[[#This Row],[AwayTeam]])</f>
        <v>8</v>
      </c>
      <c r="GU193" s="3">
        <f>IFERROR(AVERAGEIFS($AD$2:AD192,$D$2:D192,Tabela13[[#This Row],[HomeTeam]],$GS$2:GS192,"&gt;="&amp;Tabela13[[#This Row],[Contagem_H]]-5),"")</f>
        <v>1.238847837985769</v>
      </c>
      <c r="GV193" s="3">
        <f>IFERROR(AVERAGEIFS($G$2:G192,$E$2:E192,Tabela13[[#This Row],[AwayTeam]],$GT$2:GT192,"&gt;="&amp;Tabela13[[#This Row],[Contagem_A]]-5),"")</f>
        <v>0.8</v>
      </c>
      <c r="GW193" s="3">
        <f>IFERROR(AVERAGEIFS($GQ$2:GQ192,$D$2:D192,Tabela13[[#This Row],[HomeTeam]],$GS$2:GS192,"&gt;="&amp;Tabela13[[#This Row],[Contagem_H]]-5),"")</f>
        <v>-1</v>
      </c>
    </row>
    <row r="194" spans="1:205" x14ac:dyDescent="0.25">
      <c r="A194" t="s">
        <v>127</v>
      </c>
      <c r="B194" t="s">
        <v>202</v>
      </c>
      <c r="C194" t="s">
        <v>173</v>
      </c>
      <c r="D194" t="s">
        <v>130</v>
      </c>
      <c r="E194" t="s">
        <v>135</v>
      </c>
      <c r="F194" s="3">
        <v>2</v>
      </c>
      <c r="G194" s="3">
        <v>0</v>
      </c>
      <c r="H194" s="3" t="str">
        <f t="shared" si="216"/>
        <v>H</v>
      </c>
      <c r="I194" s="3">
        <v>1.08</v>
      </c>
      <c r="J194" s="3">
        <v>13</v>
      </c>
      <c r="K194" s="3">
        <v>19</v>
      </c>
      <c r="L194" s="3">
        <v>1.3</v>
      </c>
      <c r="M194" s="3">
        <v>3.5</v>
      </c>
      <c r="N194" s="3">
        <f t="shared" si="145"/>
        <v>2</v>
      </c>
      <c r="O194" s="3">
        <f t="shared" si="146"/>
        <v>3</v>
      </c>
      <c r="P194" s="3">
        <f t="shared" si="147"/>
        <v>0</v>
      </c>
      <c r="Q194" s="3">
        <f t="shared" si="148"/>
        <v>5.5480581796371053E-2</v>
      </c>
      <c r="R194" s="3">
        <f t="shared" si="149"/>
        <v>5.4945054945054861E-2</v>
      </c>
      <c r="S194" s="3">
        <f t="shared" si="150"/>
        <v>1.1399190283400809</v>
      </c>
      <c r="T194" s="3">
        <f t="shared" si="151"/>
        <v>13.721247563352824</v>
      </c>
      <c r="U194" s="3">
        <f t="shared" si="152"/>
        <v>20.054131054131052</v>
      </c>
      <c r="V194" s="3">
        <f t="shared" si="153"/>
        <v>1.3721247563352825</v>
      </c>
      <c r="W194" s="3">
        <f t="shared" si="154"/>
        <v>3.6941820362872986</v>
      </c>
      <c r="X194" s="4">
        <f t="shared" si="155"/>
        <v>0.92592592592592582</v>
      </c>
      <c r="Y194" s="4">
        <f t="shared" si="156"/>
        <v>7.6923076923076927E-2</v>
      </c>
      <c r="Z194" s="4">
        <f t="shared" si="157"/>
        <v>5.2631578947368418E-2</v>
      </c>
      <c r="AA194" s="4">
        <f t="shared" si="158"/>
        <v>0.76923076923076916</v>
      </c>
      <c r="AB194" s="4">
        <f t="shared" si="159"/>
        <v>0.2857142857142857</v>
      </c>
      <c r="AC194" s="4">
        <f t="shared" si="160"/>
        <v>1.4629629629629628</v>
      </c>
      <c r="AD194" s="4">
        <f t="shared" si="161"/>
        <v>2.6315789473684209E-2</v>
      </c>
      <c r="AE194" s="4">
        <f t="shared" si="162"/>
        <v>0.46296296296296291</v>
      </c>
      <c r="AF194" s="4">
        <f t="shared" si="163"/>
        <v>1.0263157894736843</v>
      </c>
      <c r="AG194" s="4">
        <f>IFERROR(AVERAGE(Tabela13[[#This Row],[V1]],Tabela13[[#This Row],[V2]]),"")</f>
        <v>0.74463937621832355</v>
      </c>
      <c r="AH194" s="4">
        <f>IFERROR(AVERAGE(Tabela13[[#This Row],[V1]],Tabela13[[#This Row],[V3]]),"")</f>
        <v>0.9629629629629628</v>
      </c>
      <c r="AI194" s="4">
        <f>IFERROR(AVERAGE(Tabela13[[#This Row],[V1]],Tabela13[[#This Row],[V4]]),"")</f>
        <v>1.2446393762183234</v>
      </c>
      <c r="AJ194" s="4">
        <f>IFERROR(AVERAGE(Tabela13[[#This Row],[V2]],Tabela13[[#This Row],[V1]]),"")</f>
        <v>0.74463937621832355</v>
      </c>
      <c r="AK194" s="4">
        <f>IFERROR(AVERAGE(Tabela13[[#This Row],[V2]],Tabela13[[#This Row],[V3]]),"")</f>
        <v>0.24463937621832355</v>
      </c>
      <c r="AL194" s="4">
        <f>IFERROR(AVERAGE(Tabela13[[#This Row],[V2]],Tabela13[[#This Row],[V4]]),"")</f>
        <v>0.52631578947368429</v>
      </c>
      <c r="AM194" s="4">
        <f>IFERROR(AVERAGE(Tabela13[[#This Row],[V3]],Tabela13[[#This Row],[V1]]),"")</f>
        <v>0.9629629629629628</v>
      </c>
      <c r="AN194" s="4">
        <f>IFERROR(AVERAGE(Tabela13[[#This Row],[V3]],Tabela13[[#This Row],[V2]]),"")</f>
        <v>0.24463937621832355</v>
      </c>
      <c r="AO194" s="4">
        <f>IFERROR(AVERAGE(Tabela13[[#This Row],[V3]],Tabela13[[#This Row],[V4]]),"")</f>
        <v>0.74463937621832366</v>
      </c>
      <c r="AP194" s="4">
        <f>IFERROR(AVERAGE(Tabela13[[#This Row],[V4]],Tabela13[[#This Row],[V1]]),"")</f>
        <v>1.2446393762183234</v>
      </c>
      <c r="AQ194" s="4">
        <f>IFERROR(AVERAGE(Tabela13[[#This Row],[V4]],Tabela13[[#This Row],[V2]]),"")</f>
        <v>0.52631578947368429</v>
      </c>
      <c r="AR194" s="4">
        <f>IFERROR(AVERAGE(Tabela13[[#This Row],[V4]],Tabela13[[#This Row],[V3]]),"")</f>
        <v>0.74463937621832366</v>
      </c>
      <c r="AS194" s="4">
        <f>_xlfn.STDEV.S(Tabela13[[#This Row],[V1]:[V2]])</f>
        <v>1.0158629585467553</v>
      </c>
      <c r="AT194" s="4">
        <f>_xlfn.STDEV.S(Tabela13[[#This Row],[V1]],Tabela13[[#This Row],[V3]])</f>
        <v>0.70710678118654757</v>
      </c>
      <c r="AU194" s="4">
        <f>_xlfn.STDEV.S(Tabela13[[#This Row],[V1]],Tabela13[[#This Row],[V4]])</f>
        <v>0.30875617736020911</v>
      </c>
      <c r="AV194" s="4">
        <f>_xlfn.STDEV.S(Tabela13[[#This Row],[V2]],Tabela13[[#This Row],[V1]])</f>
        <v>1.0158629585467553</v>
      </c>
      <c r="AW194" s="4">
        <f>_xlfn.STDEV.S(Tabela13[[#This Row],[V2]],Tabela13[[#This Row],[V3]])</f>
        <v>0.30875617736020788</v>
      </c>
      <c r="AX194" s="4">
        <f>_xlfn.STDEV.S(Tabela13[[#This Row],[V42]],Tabela13[[#This Row],[V44]])</f>
        <v>1.7229697397333026</v>
      </c>
      <c r="AY194" s="4">
        <f>_xlfn.STDEV.S(Tabela13[[#This Row],[V3]],Tabela13[[#This Row],[V1]])</f>
        <v>0.70710678118654757</v>
      </c>
      <c r="AZ194" s="4">
        <f>_xlfn.STDEV.S(Tabela13[[#This Row],[V3]],Tabela13[[#This Row],[V2]])</f>
        <v>0.30875617736020788</v>
      </c>
      <c r="BA194" s="4">
        <f>_xlfn.STDEV.S(Tabela13[[#This Row],[V3]],Tabela13[[#This Row],[V4]])</f>
        <v>0.39835060382633947</v>
      </c>
      <c r="BB194" s="4">
        <f>_xlfn.STDEV.S(Tabela13[[#This Row],[V4]],Tabela13[[#This Row],[V1]])</f>
        <v>0.30875617736020911</v>
      </c>
      <c r="BC194" s="4">
        <f>_xlfn.STDEV.S(Tabela13[[#This Row],[V4]],Tabela13[[#This Row],[V2]])</f>
        <v>0.70710678118654746</v>
      </c>
      <c r="BD194" s="4">
        <f>_xlfn.STDEV.S(Tabela13[[#This Row],[V4]],Tabela13[[#This Row],[V3]])</f>
        <v>0.39835060382633947</v>
      </c>
      <c r="BE194" s="4">
        <f>Tabela13[[#This Row],[V17]]/Tabela13[[#This Row],[V5]]</f>
        <v>1.3642348108232605</v>
      </c>
      <c r="BF194" s="4">
        <f>Tabela13[[#This Row],[V18]]/Tabela13[[#This Row],[V6]]</f>
        <v>0.73430319584756876</v>
      </c>
      <c r="BG194" s="4">
        <f>Tabela13[[#This Row],[V19]]/Tabela13[[#This Row],[V7]]</f>
        <v>0.24806878462926749</v>
      </c>
      <c r="BH194" s="4">
        <f>Tabela13[[#This Row],[V20]]/Tabela13[[#This Row],[V8]]</f>
        <v>1.3642348108232605</v>
      </c>
      <c r="BI194" s="4">
        <f>Tabela13[[#This Row],[V21]]/Tabela13[[#This Row],[V9]]</f>
        <v>1.2620870038708101</v>
      </c>
      <c r="BJ194" s="4">
        <f>Tabela13[[#This Row],[V22]]/Tabela13[[#This Row],[V10]]</f>
        <v>3.2736425054932745</v>
      </c>
      <c r="BK194" s="4">
        <f>Tabela13[[#This Row],[V23]]/Tabela13[[#This Row],[V11]]</f>
        <v>0.73430319584756876</v>
      </c>
      <c r="BL194" s="4">
        <f>Tabela13[[#This Row],[V24]]/Tabela13[[#This Row],[V12]]</f>
        <v>1.2620870038708101</v>
      </c>
      <c r="BM194" s="4">
        <f>Tabela13[[#This Row],[V25]]/Tabela13[[#This Row],[V13]]</f>
        <v>0.5349577480704506</v>
      </c>
      <c r="BN194" s="4">
        <f>Tabela13[[#This Row],[V26]]/Tabela13[[#This Row],[V14]]</f>
        <v>0.24806878462926749</v>
      </c>
      <c r="BO194" s="4">
        <f>Tabela13[[#This Row],[V27]]/Tabela13[[#This Row],[V15]]</f>
        <v>1.3435028842544399</v>
      </c>
      <c r="BP194" s="4">
        <f>Tabela13[[#This Row],[V28]]/Tabela13[[#This Row],[V16]]</f>
        <v>0.5349577480704506</v>
      </c>
      <c r="BQ194" s="4">
        <f>Tabela13[[#This Row],[V1]]-Tabela13[[#This Row],[V2]]</f>
        <v>1.4366471734892785</v>
      </c>
      <c r="BR194" s="4">
        <f>Tabela13[[#This Row],[V1]]-Tabela13[[#This Row],[V3]]</f>
        <v>0.99999999999999989</v>
      </c>
      <c r="BS194" s="4">
        <f>Tabela13[[#This Row],[V1]]-Tabela13[[#This Row],[V4]]</f>
        <v>0.43664717348927851</v>
      </c>
      <c r="BT194" s="4">
        <f>Tabela13[[#This Row],[V2]]-Tabela13[[#This Row],[V1]]</f>
        <v>-1.4366471734892785</v>
      </c>
      <c r="BU194" s="4">
        <f>Tabela13[[#This Row],[V2]]-Tabela13[[#This Row],[V3]]</f>
        <v>-0.43664717348927873</v>
      </c>
      <c r="BV194" s="4">
        <f>Tabela13[[#This Row],[V2]]-Tabela13[[#This Row],[V4]]</f>
        <v>-1</v>
      </c>
      <c r="BW194" s="4">
        <f>AVERAGE(Tabela13[[#This Row],[V41]],Tabela13[[#This Row],[V42]])</f>
        <v>1.2183235867446391</v>
      </c>
      <c r="BX194" s="4">
        <f>AVERAGE(Tabela13[[#This Row],[V41]],Tabela13[[#This Row],[V43]])</f>
        <v>0.93664717348927851</v>
      </c>
      <c r="BY194" s="4">
        <f>AVERAGE(Tabela13[[#This Row],[V41]],Tabela13[[#This Row],[V44]])</f>
        <v>0</v>
      </c>
      <c r="BZ194" s="4">
        <f>AVERAGE(Tabela13[[#This Row],[V41]],Tabela13[[#This Row],[V45]])</f>
        <v>0.49999999999999989</v>
      </c>
      <c r="CA194" s="4">
        <f>AVERAGE(Tabela13[[#This Row],[V41]],Tabela13[[#This Row],[V46]])</f>
        <v>0.21832358674463925</v>
      </c>
      <c r="CB194" s="4">
        <f>AVERAGE(Tabela13[[#This Row],[V42]],Tabela13[[#This Row],[V41]])</f>
        <v>1.2183235867446391</v>
      </c>
      <c r="CC194" s="4">
        <f>AVERAGE(Tabela13[[#This Row],[V42]],Tabela13[[#This Row],[V43]])</f>
        <v>0.71832358674463914</v>
      </c>
      <c r="CD194" s="4">
        <f>AVERAGE(Tabela13[[#This Row],[V42]],Tabela13[[#This Row],[V44]])</f>
        <v>-0.21832358674463931</v>
      </c>
      <c r="CE194" s="4">
        <f>AVERAGE(Tabela13[[#This Row],[V42]],Tabela13[[#This Row],[V45]])</f>
        <v>0.28167641325536058</v>
      </c>
      <c r="CF194" s="4">
        <f>AVERAGE(Tabela13[[#This Row],[V42]],Tabela13[[#This Row],[V46]])</f>
        <v>0</v>
      </c>
      <c r="CG194" s="4">
        <f>AVERAGE(Tabela13[[#This Row],[V43]],Tabela13[[#This Row],[V41]])</f>
        <v>0.93664717348927851</v>
      </c>
      <c r="CH194" s="4">
        <f>AVERAGE(Tabela13[[#This Row],[V43]],Tabela13[[#This Row],[V42]])</f>
        <v>0.71832358674463914</v>
      </c>
      <c r="CI194" s="4">
        <f>AVERAGE(Tabela13[[#This Row],[V43]],Tabela13[[#This Row],[V44]])</f>
        <v>-0.5</v>
      </c>
      <c r="CJ194" s="4">
        <f>AVERAGE(Tabela13[[#This Row],[V43]],Tabela13[[#This Row],[V45]])</f>
        <v>0</v>
      </c>
      <c r="CK194" s="4">
        <f>AVERAGE(Tabela13[[#This Row],[V43]],Tabela13[[#This Row],[V46]])</f>
        <v>-0.28167641325536075</v>
      </c>
      <c r="CL194" s="4">
        <f>AVERAGE(Tabela13[[#This Row],[V44]],Tabela13[[#This Row],[V41]])</f>
        <v>0</v>
      </c>
      <c r="CM194" s="4">
        <f>AVERAGE(Tabela13[[#This Row],[V44]],Tabela13[[#This Row],[V42]])</f>
        <v>-0.21832358674463931</v>
      </c>
      <c r="CN194" s="4">
        <f>AVERAGE(Tabela13[[#This Row],[V44]],Tabela13[[#This Row],[V43]])</f>
        <v>-0.5</v>
      </c>
      <c r="CO194" s="4">
        <f>AVERAGE(Tabela13[[#This Row],[V44]],Tabela13[[#This Row],[V45]])</f>
        <v>-0.93664717348927862</v>
      </c>
      <c r="CP194" s="4">
        <f>AVERAGE(Tabela13[[#This Row],[V44]],Tabela13[[#This Row],[V46]])</f>
        <v>-1.2183235867446394</v>
      </c>
      <c r="CQ194" s="4">
        <f>AVERAGE(Tabela13[[#This Row],[V45]],Tabela13[[#This Row],[V41]])</f>
        <v>0.49999999999999989</v>
      </c>
      <c r="CR194" s="4">
        <f>AVERAGE(Tabela13[[#This Row],[V45]],Tabela13[[#This Row],[V42]])</f>
        <v>0.28167641325536058</v>
      </c>
      <c r="CS194" s="4">
        <f>AVERAGE(Tabela13[[#This Row],[V45]],Tabela13[[#This Row],[V43]])</f>
        <v>0</v>
      </c>
      <c r="CT194" s="4">
        <f>AVERAGE(Tabela13[[#This Row],[V45]],Tabela13[[#This Row],[V44]])</f>
        <v>-0.93664717348927862</v>
      </c>
      <c r="CU194" s="4">
        <f>AVERAGE(Tabela13[[#This Row],[V45]],Tabela13[[#This Row],[V46]])</f>
        <v>-0.71832358674463936</v>
      </c>
      <c r="CV194" s="4">
        <f>AVERAGE(Tabela13[[#This Row],[V46]],Tabela13[[#This Row],[V41]])</f>
        <v>0.21832358674463925</v>
      </c>
      <c r="CW194" s="4">
        <f>AVERAGE(Tabela13[[#This Row],[V46]],Tabela13[[#This Row],[V42]])</f>
        <v>0</v>
      </c>
      <c r="CX194" s="4">
        <f>AVERAGE(Tabela13[[#This Row],[V46]],Tabela13[[#This Row],[V43]])</f>
        <v>-0.28167641325536075</v>
      </c>
      <c r="CY194" s="4">
        <f>AVERAGE(Tabela13[[#This Row],[V46]],Tabela13[[#This Row],[V44]])</f>
        <v>-1.2183235867446394</v>
      </c>
      <c r="CZ194" s="4">
        <f>AVERAGE(Tabela13[[#This Row],[V46]],Tabela13[[#This Row],[V45]])</f>
        <v>-0.71832358674463936</v>
      </c>
      <c r="DA194" s="3">
        <f>_xlfn.STDEV.S(Tabela13[[#This Row],[V41]],Tabela13[[#This Row],[V42]])</f>
        <v>0.30875617736020766</v>
      </c>
      <c r="DB194" s="3">
        <f>_xlfn.STDEV.S(Tabela13[[#This Row],[V41]],Tabela13[[#This Row],[V43]])</f>
        <v>0.70710678118654735</v>
      </c>
      <c r="DC194" s="3">
        <f>_xlfn.STDEV.S(Tabela13[[#This Row],[V41]],Tabela13[[#This Row],[V44]])</f>
        <v>2.0317259170935102</v>
      </c>
      <c r="DD194" s="3">
        <f>_xlfn.STDEV.S(Tabela13[[#This Row],[V41]],Tabela13[[#This Row],[V45]])</f>
        <v>1.3246191359069632</v>
      </c>
      <c r="DE194" s="3">
        <f>_xlfn.STDEV.S(Tabela13[[#This Row],[V41]],Tabela13[[#This Row],[V46]])</f>
        <v>1.7229697397333028</v>
      </c>
      <c r="DF194" s="3">
        <f>_xlfn.STDEV.S(Tabela13[[#This Row],[V42]],Tabela13[[#This Row],[V41]])</f>
        <v>0.30875617736020766</v>
      </c>
      <c r="DG194" s="3">
        <f>_xlfn.STDEV.S(Tabela13[[#This Row],[V42]],Tabela13[[#This Row],[V43]])</f>
        <v>0.39835060382633974</v>
      </c>
      <c r="DH194" s="3">
        <f>_xlfn.STDEV.S(Tabela13[[#This Row],[V42]],Tabela13[[#This Row],[V44]])</f>
        <v>1.7229697397333026</v>
      </c>
      <c r="DI194" s="3">
        <f>_xlfn.STDEV.S(Tabela13[[#This Row],[V42]],Tabela13[[#This Row],[V45]])</f>
        <v>1.0158629585467553</v>
      </c>
      <c r="DJ194" s="3">
        <f>_xlfn.STDEV.S(Tabela13[[#This Row],[V42]],Tabela13[[#This Row],[V46]])</f>
        <v>1.4142135623730949</v>
      </c>
      <c r="DK194" s="3">
        <f>_xlfn.STDEV.S(Tabela13[[#This Row],[V43]],Tabela13[[#This Row],[V41]])</f>
        <v>0.70710678118654735</v>
      </c>
      <c r="DL194" s="3">
        <f>_xlfn.STDEV.S(Tabela13[[#This Row],[V43]],Tabela13[[#This Row],[V42]])</f>
        <v>0.39835060382633974</v>
      </c>
      <c r="DM194" s="3">
        <f>_xlfn.STDEV.S(Tabela13[[#This Row],[V43]],Tabela13[[#This Row],[V44]])</f>
        <v>1.3246191359069628</v>
      </c>
      <c r="DN194" s="3">
        <f>_xlfn.STDEV.S(Tabela13[[#This Row],[V43]],Tabela13[[#This Row],[V45]])</f>
        <v>0.61751235472041555</v>
      </c>
      <c r="DO194" s="3">
        <f>_xlfn.STDEV.S(Tabela13[[#This Row],[V43]],Tabela13[[#This Row],[V46]])</f>
        <v>1.0158629585467551</v>
      </c>
      <c r="DP194" s="3">
        <f>_xlfn.STDEV.S(Tabela13[[#This Row],[V44]],Tabela13[[#This Row],[V41]])</f>
        <v>2.0317259170935102</v>
      </c>
      <c r="DQ194" s="3">
        <f>_xlfn.STDEV.S(Tabela13[[#This Row],[V44]],Tabela13[[#This Row],[V42]])</f>
        <v>1.7229697397333026</v>
      </c>
      <c r="DR194" s="3">
        <f>_xlfn.STDEV.S(Tabela13[[#This Row],[V44]],Tabela13[[#This Row],[V43]])</f>
        <v>1.3246191359069628</v>
      </c>
      <c r="DS194" s="3">
        <f>_xlfn.STDEV.S(Tabela13[[#This Row],[V44]],Tabela13[[#This Row],[V45]])</f>
        <v>0.70710678118654735</v>
      </c>
      <c r="DT194" s="3">
        <f>_xlfn.STDEV.S(Tabela13[[#This Row],[V44]],Tabela13[[#This Row],[V46]])</f>
        <v>0.30875617736020694</v>
      </c>
      <c r="DU194" s="3">
        <f>_xlfn.STDEV.S(Tabela13[[#This Row],[V45]],Tabela13[[#This Row],[V41]])</f>
        <v>1.3246191359069632</v>
      </c>
      <c r="DV194" s="3">
        <f>_xlfn.STDEV.S(Tabela13[[#This Row],[V45]],Tabela13[[#This Row],[V42]])</f>
        <v>1.0158629585467553</v>
      </c>
      <c r="DW194" s="3">
        <f>_xlfn.STDEV.S(Tabela13[[#This Row],[V45]],Tabela13[[#This Row],[V43]])</f>
        <v>0.61751235472041555</v>
      </c>
      <c r="DX194" s="3">
        <f>_xlfn.STDEV.S(Tabela13[[#This Row],[V45]],Tabela13[[#This Row],[V44]])</f>
        <v>0.70710678118654735</v>
      </c>
      <c r="DY194" s="3">
        <f>_xlfn.STDEV.S(Tabela13[[#This Row],[V45]],Tabela13[[#This Row],[V46]])</f>
        <v>0.39835060382633947</v>
      </c>
      <c r="DZ194" s="3">
        <f>_xlfn.STDEV.S(Tabela13[[#This Row],[V46]],Tabela13[[#This Row],[V41]])</f>
        <v>1.7229697397333028</v>
      </c>
      <c r="EA194" s="3">
        <f>_xlfn.STDEV.S(Tabela13[[#This Row],[V46]],Tabela13[[#This Row],[V42]])</f>
        <v>1.4142135623730949</v>
      </c>
      <c r="EB194" s="3">
        <f>_xlfn.STDEV.S(Tabela13[[#This Row],[V46]],Tabela13[[#This Row],[V43]])</f>
        <v>1.0158629585467551</v>
      </c>
      <c r="EC194" s="3">
        <f>_xlfn.STDEV.S(Tabela13[[#This Row],[V46]],Tabela13[[#This Row],[V44]])</f>
        <v>0.30875617736020694</v>
      </c>
      <c r="ED194" s="3">
        <f>_xlfn.STDEV.S(Tabela13[[#This Row],[V46]],Tabela13[[#This Row],[V45]])</f>
        <v>0.39835060382633947</v>
      </c>
      <c r="EE194" s="3">
        <f t="shared" si="164"/>
        <v>0.25342707037725848</v>
      </c>
      <c r="EF194" s="3">
        <f t="shared" si="165"/>
        <v>0.75493398282767721</v>
      </c>
      <c r="EG194" s="3" t="str">
        <f t="shared" si="166"/>
        <v/>
      </c>
      <c r="EH194" s="3">
        <f t="shared" si="167"/>
        <v>2.6492382718139269</v>
      </c>
      <c r="EI194" s="3">
        <f t="shared" si="168"/>
        <v>7.8918167543141502</v>
      </c>
      <c r="EJ194" s="3">
        <f t="shared" si="169"/>
        <v>0.25342707037725848</v>
      </c>
      <c r="EK194" s="3">
        <f t="shared" si="170"/>
        <v>0.55455592880030491</v>
      </c>
      <c r="EL194" s="3">
        <f t="shared" si="171"/>
        <v>-7.8918167543141475</v>
      </c>
      <c r="EM194" s="3">
        <f t="shared" si="172"/>
        <v>3.6064892576781009</v>
      </c>
      <c r="EN194" s="3" t="str">
        <f t="shared" si="173"/>
        <v/>
      </c>
      <c r="EO194" s="3">
        <f t="shared" si="174"/>
        <v>0.75493398282767721</v>
      </c>
      <c r="EP194" s="3">
        <f t="shared" si="175"/>
        <v>0.55455592880030491</v>
      </c>
      <c r="EQ194" s="3">
        <f t="shared" si="176"/>
        <v>-2.6492382718139256</v>
      </c>
      <c r="ER194" s="3" t="str">
        <f t="shared" si="177"/>
        <v/>
      </c>
      <c r="ES194" s="3" t="str">
        <f t="shared" si="178"/>
        <v/>
      </c>
      <c r="ET194" s="3" t="str">
        <f t="shared" si="179"/>
        <v/>
      </c>
      <c r="EU194" s="3" t="str">
        <f t="shared" si="180"/>
        <v/>
      </c>
      <c r="EV194" s="3">
        <f t="shared" si="181"/>
        <v>-2.6492382718139256</v>
      </c>
      <c r="EW194" s="3">
        <f t="shared" si="182"/>
        <v>-0.7549339828276771</v>
      </c>
      <c r="EX194" s="3">
        <f t="shared" si="183"/>
        <v>-0.25342707037725787</v>
      </c>
      <c r="EY194" s="3">
        <f t="shared" si="184"/>
        <v>2.6492382718139269</v>
      </c>
      <c r="EZ194" s="3">
        <f t="shared" si="185"/>
        <v>3.6064892576781009</v>
      </c>
      <c r="FA194" s="3" t="str">
        <f t="shared" si="186"/>
        <v/>
      </c>
      <c r="FB194" s="3">
        <f t="shared" si="187"/>
        <v>-0.7549339828276771</v>
      </c>
      <c r="FC194" s="3">
        <f t="shared" si="188"/>
        <v>-0.55455592880030435</v>
      </c>
      <c r="FD194" s="3">
        <f t="shared" si="189"/>
        <v>7.8918167543141502</v>
      </c>
      <c r="FE194" s="3" t="str">
        <f t="shared" si="190"/>
        <v/>
      </c>
      <c r="FF194" s="3">
        <f t="shared" si="191"/>
        <v>-3.6064892576780978</v>
      </c>
      <c r="FG194" s="3">
        <f t="shared" si="192"/>
        <v>-0.25342707037725787</v>
      </c>
      <c r="FH194" s="3">
        <f t="shared" si="193"/>
        <v>-0.55455592880030435</v>
      </c>
      <c r="FI194" s="4">
        <f t="shared" si="194"/>
        <v>0.10526315789473684</v>
      </c>
      <c r="FJ194" s="4">
        <f t="shared" si="195"/>
        <v>0</v>
      </c>
      <c r="FK194" s="4">
        <f t="shared" si="196"/>
        <v>2.704645546242364</v>
      </c>
      <c r="FL194" s="4">
        <f t="shared" si="197"/>
        <v>0.2224747833499077</v>
      </c>
      <c r="FM194" s="4">
        <f>Tabela13[[#This Row],[V139]]-Tabela13[[#This Row],[V140]]</f>
        <v>2.4821707628924563</v>
      </c>
      <c r="FN194" s="4">
        <f>Tabela13[[#This Row],[V1]]-Tabela13[[#This Row],[V2]]/2</f>
        <v>1.4498050682261208</v>
      </c>
      <c r="FO194" s="4">
        <f>Tabela13[[#This Row],[V1]]-Tabela13[[#This Row],[V3]]/2</f>
        <v>1.2314814814814814</v>
      </c>
      <c r="FP194" s="4">
        <f>Tabela13[[#This Row],[V1]]-Tabela13[[#This Row],[V4]]/2</f>
        <v>0.94980506822612065</v>
      </c>
      <c r="FQ194" s="4">
        <f>Tabela13[[#This Row],[V2]]-Tabela13[[#This Row],[V1]]/2</f>
        <v>-0.70516569200779722</v>
      </c>
      <c r="FR194" s="4">
        <f>Tabela13[[#This Row],[V2]]-Tabela13[[#This Row],[V3]]/2</f>
        <v>-0.20516569200779725</v>
      </c>
      <c r="FS194" s="4">
        <f>Tabela13[[#This Row],[V2]]-Tabela13[[#This Row],[V4]]/2</f>
        <v>-0.48684210526315796</v>
      </c>
      <c r="FT194" s="4">
        <f t="shared" si="198"/>
        <v>0.96698415712530472</v>
      </c>
      <c r="FU194" s="4">
        <f t="shared" si="199"/>
        <v>0.88876289762039762</v>
      </c>
      <c r="FV194" s="4">
        <f t="shared" si="200"/>
        <v>0.75966028404829322</v>
      </c>
      <c r="FW194" s="4">
        <f t="shared" si="201"/>
        <v>-0.61418446474386035</v>
      </c>
      <c r="FX194" s="4">
        <f t="shared" si="202"/>
        <v>-0.20235760132663105</v>
      </c>
      <c r="FY194" s="4">
        <f t="shared" si="203"/>
        <v>-0.4530659933797303</v>
      </c>
      <c r="FZ194" s="4">
        <f t="shared" si="204"/>
        <v>174.05714828255483</v>
      </c>
      <c r="GA194" s="4">
        <f t="shared" si="205"/>
        <v>159.97732157167158</v>
      </c>
      <c r="GB194" s="4">
        <f t="shared" si="206"/>
        <v>136.73885112869277</v>
      </c>
      <c r="GC194" s="4">
        <f t="shared" si="207"/>
        <v>-110.55320365389487</v>
      </c>
      <c r="GD194" s="4">
        <f t="shared" si="208"/>
        <v>-36.424368238793591</v>
      </c>
      <c r="GE194" s="4">
        <f t="shared" si="209"/>
        <v>-81.551878808351461</v>
      </c>
      <c r="GF194" s="4">
        <f>Tabela13[[#This Row],[V1]]-Tabela13[[#This Row],[V2]]/Tabela13[[#This Row],[V2]]</f>
        <v>0.4629629629629628</v>
      </c>
      <c r="GG194" s="4">
        <f>Tabela13[[#This Row],[V1]]-Tabela13[[#This Row],[V3]]/Tabela13[[#This Row],[V3]]</f>
        <v>0.4629629629629628</v>
      </c>
      <c r="GH194" s="4">
        <f>Tabela13[[#This Row],[V1]]-Tabela13[[#This Row],[V4]]/Tabela13[[#This Row],[V4]]</f>
        <v>0.4629629629629628</v>
      </c>
      <c r="GI194" s="4">
        <f>Tabela13[[#This Row],[V2]]-Tabela13[[#This Row],[V1]]/Tabela13[[#This Row],[V1]]</f>
        <v>-0.97368421052631582</v>
      </c>
      <c r="GJ194" s="4">
        <f>Tabela13[[#This Row],[V2]]-Tabela13[[#This Row],[V3]]/Tabela13[[#This Row],[V3]]</f>
        <v>-0.97368421052631582</v>
      </c>
      <c r="GK194" s="4">
        <f>Tabela13[[#This Row],[V2]]-Tabela13[[#This Row],[V4]]/Tabela13[[#This Row],[V4]]</f>
        <v>-0.97368421052631582</v>
      </c>
      <c r="GL194" s="4">
        <f t="shared" si="210"/>
        <v>0.62998961740549742</v>
      </c>
      <c r="GM194" s="4">
        <f t="shared" si="211"/>
        <v>0.74463937621832366</v>
      </c>
      <c r="GN194" s="4">
        <f t="shared" si="212"/>
        <v>0.84603317730109984</v>
      </c>
      <c r="GO194" s="3">
        <f t="shared" si="213"/>
        <v>1</v>
      </c>
      <c r="GP194" s="3">
        <v>100</v>
      </c>
      <c r="GQ194" s="3">
        <f t="shared" si="214"/>
        <v>8.0000000000000071E-2</v>
      </c>
      <c r="GR194" s="3">
        <f t="shared" si="215"/>
        <v>8.0000000000000071</v>
      </c>
      <c r="GS194" s="34">
        <f>COUNTIF($D$2:D193,Tabela13[[#This Row],[HomeTeam]])</f>
        <v>8</v>
      </c>
      <c r="GT194" s="34">
        <f>COUNTIF($E$2:E193,Tabela13[[#This Row],[AwayTeam]])</f>
        <v>9</v>
      </c>
      <c r="GU194" s="3">
        <f>IFERROR(AVERAGEIFS($AD$2:AD193,$D$2:D193,Tabela13[[#This Row],[HomeTeam]],$GS$2:GS193,"&gt;="&amp;Tabela13[[#This Row],[Contagem_H]]-5),"")</f>
        <v>0.85990787503489585</v>
      </c>
      <c r="GV194" s="3">
        <f>IFERROR(AVERAGEIFS($G$2:G193,$E$2:E193,Tabela13[[#This Row],[AwayTeam]],$GT$2:GT193,"&gt;="&amp;Tabela13[[#This Row],[Contagem_A]]-5),"")</f>
        <v>0.4</v>
      </c>
      <c r="GW194" s="3">
        <f>IFERROR(AVERAGEIFS($GQ$2:GQ193,$D$2:D193,Tabela13[[#This Row],[HomeTeam]],$GS$2:GS193,"&gt;="&amp;Tabela13[[#This Row],[Contagem_H]]-5),"")</f>
        <v>-0.51</v>
      </c>
    </row>
    <row r="195" spans="1:205" x14ac:dyDescent="0.25">
      <c r="A195" t="s">
        <v>127</v>
      </c>
      <c r="B195" t="s">
        <v>202</v>
      </c>
      <c r="C195" t="s">
        <v>173</v>
      </c>
      <c r="D195" t="s">
        <v>26</v>
      </c>
      <c r="E195" t="s">
        <v>17</v>
      </c>
      <c r="F195" s="3">
        <v>3</v>
      </c>
      <c r="G195" s="3">
        <v>0</v>
      </c>
      <c r="H195" s="3" t="str">
        <f t="shared" si="216"/>
        <v>H</v>
      </c>
      <c r="I195" s="3">
        <v>2.9</v>
      </c>
      <c r="J195" s="3">
        <v>3.25</v>
      </c>
      <c r="K195" s="3">
        <v>2.5</v>
      </c>
      <c r="L195" s="3">
        <v>2.1</v>
      </c>
      <c r="M195" s="3">
        <v>1.7</v>
      </c>
      <c r="N195" s="3">
        <f t="shared" ref="N195:N258" si="217">SUM(F195:G195)</f>
        <v>3</v>
      </c>
      <c r="O195" s="3">
        <f t="shared" ref="O195:O258" si="218">IF(H195="H",3,IF(H195="D",1,0))</f>
        <v>3</v>
      </c>
      <c r="P195" s="3">
        <f t="shared" ref="P195:P258" si="219">IF(H195="A",3,IF(H195="D",1,0))</f>
        <v>0</v>
      </c>
      <c r="Q195" s="3">
        <f t="shared" ref="Q195:Q258" si="220">((1/I195)+(1/J195)+(1/K195))-1</f>
        <v>5.2519893899204195E-2</v>
      </c>
      <c r="R195" s="3">
        <f t="shared" ref="R195:R258" si="221">((1/L195)+(1/M195-1))</f>
        <v>6.4425770308123242E-2</v>
      </c>
      <c r="S195" s="3">
        <f t="shared" ref="S195:S258" si="222">I195*(1+Q195)</f>
        <v>3.0523076923076919</v>
      </c>
      <c r="T195" s="3">
        <f t="shared" ref="T195:T258" si="223">J195*(1+Q195)</f>
        <v>3.4206896551724135</v>
      </c>
      <c r="U195" s="3">
        <f t="shared" ref="U195:U258" si="224">K195*(1+Q195)</f>
        <v>2.6312997347480103</v>
      </c>
      <c r="V195" s="3">
        <f t="shared" ref="V195:V258" si="225">L195*(1+Q195)</f>
        <v>2.210291777188329</v>
      </c>
      <c r="W195" s="3">
        <f t="shared" ref="W195:W258" si="226">M195*(1+Q195)</f>
        <v>1.7892838196286471</v>
      </c>
      <c r="X195" s="4">
        <f t="shared" ref="X195:X258" si="227">1/I195</f>
        <v>0.34482758620689657</v>
      </c>
      <c r="Y195" s="4">
        <f t="shared" ref="Y195:Y258" si="228">1/J195</f>
        <v>0.30769230769230771</v>
      </c>
      <c r="Z195" s="4">
        <f t="shared" ref="Z195:Z258" si="229">1/K195</f>
        <v>0.4</v>
      </c>
      <c r="AA195" s="4">
        <f t="shared" ref="AA195:AA258" si="230">1/L195</f>
        <v>0.47619047619047616</v>
      </c>
      <c r="AB195" s="4">
        <f t="shared" ref="AB195:AB258" si="231">1/M195</f>
        <v>0.58823529411764708</v>
      </c>
      <c r="AC195" s="4">
        <f t="shared" ref="AC195:AC258" si="232">(X195+F195)/2</f>
        <v>1.6724137931034484</v>
      </c>
      <c r="AD195" s="4">
        <f t="shared" ref="AD195:AD258" si="233">(Z195+G195)/2</f>
        <v>0.2</v>
      </c>
      <c r="AE195" s="4">
        <f t="shared" ref="AE195:AE258" si="234">(X195+G195)/2</f>
        <v>0.17241379310344829</v>
      </c>
      <c r="AF195" s="4">
        <f t="shared" ref="AF195:AF258" si="235">(Z195+F195)/2</f>
        <v>1.7</v>
      </c>
      <c r="AG195" s="4">
        <f>IFERROR(AVERAGE(Tabela13[[#This Row],[V1]],Tabela13[[#This Row],[V2]]),"")</f>
        <v>0.93620689655172418</v>
      </c>
      <c r="AH195" s="4">
        <f>IFERROR(AVERAGE(Tabela13[[#This Row],[V1]],Tabela13[[#This Row],[V3]]),"")</f>
        <v>0.9224137931034484</v>
      </c>
      <c r="AI195" s="4">
        <f>IFERROR(AVERAGE(Tabela13[[#This Row],[V1]],Tabela13[[#This Row],[V4]]),"")</f>
        <v>1.6862068965517243</v>
      </c>
      <c r="AJ195" s="4">
        <f>IFERROR(AVERAGE(Tabela13[[#This Row],[V2]],Tabela13[[#This Row],[V1]]),"")</f>
        <v>0.93620689655172418</v>
      </c>
      <c r="AK195" s="4">
        <f>IFERROR(AVERAGE(Tabela13[[#This Row],[V2]],Tabela13[[#This Row],[V3]]),"")</f>
        <v>0.18620689655172415</v>
      </c>
      <c r="AL195" s="4">
        <f>IFERROR(AVERAGE(Tabela13[[#This Row],[V2]],Tabela13[[#This Row],[V4]]),"")</f>
        <v>0.95</v>
      </c>
      <c r="AM195" s="4">
        <f>IFERROR(AVERAGE(Tabela13[[#This Row],[V3]],Tabela13[[#This Row],[V1]]),"")</f>
        <v>0.9224137931034484</v>
      </c>
      <c r="AN195" s="4">
        <f>IFERROR(AVERAGE(Tabela13[[#This Row],[V3]],Tabela13[[#This Row],[V2]]),"")</f>
        <v>0.18620689655172415</v>
      </c>
      <c r="AO195" s="4">
        <f>IFERROR(AVERAGE(Tabela13[[#This Row],[V3]],Tabela13[[#This Row],[V4]]),"")</f>
        <v>0.93620689655172407</v>
      </c>
      <c r="AP195" s="4">
        <f>IFERROR(AVERAGE(Tabela13[[#This Row],[V4]],Tabela13[[#This Row],[V1]]),"")</f>
        <v>1.6862068965517243</v>
      </c>
      <c r="AQ195" s="4">
        <f>IFERROR(AVERAGE(Tabela13[[#This Row],[V4]],Tabela13[[#This Row],[V2]]),"")</f>
        <v>0.95</v>
      </c>
      <c r="AR195" s="4">
        <f>IFERROR(AVERAGE(Tabela13[[#This Row],[V4]],Tabela13[[#This Row],[V3]]),"")</f>
        <v>0.93620689655172407</v>
      </c>
      <c r="AS195" s="4">
        <f>_xlfn.STDEV.S(Tabela13[[#This Row],[V1]:[V2]])</f>
        <v>1.0411537778160547</v>
      </c>
      <c r="AT195" s="4">
        <f>_xlfn.STDEV.S(Tabela13[[#This Row],[V1]],Tabela13[[#This Row],[V3]])</f>
        <v>1.0606601717798214</v>
      </c>
      <c r="AU195" s="4">
        <f>_xlfn.STDEV.S(Tabela13[[#This Row],[V1]],Tabela13[[#This Row],[V4]])</f>
        <v>1.9506393963766709E-2</v>
      </c>
      <c r="AV195" s="4">
        <f>_xlfn.STDEV.S(Tabela13[[#This Row],[V2]],Tabela13[[#This Row],[V1]])</f>
        <v>1.0411537778160547</v>
      </c>
      <c r="AW195" s="4">
        <f>_xlfn.STDEV.S(Tabela13[[#This Row],[V2]],Tabela13[[#This Row],[V3]])</f>
        <v>1.9506393963766827E-2</v>
      </c>
      <c r="AX195" s="4">
        <f>_xlfn.STDEV.S(Tabela13[[#This Row],[V42]],Tabela13[[#This Row],[V44]])</f>
        <v>2.1018139495958761</v>
      </c>
      <c r="AY195" s="4">
        <f>_xlfn.STDEV.S(Tabela13[[#This Row],[V3]],Tabela13[[#This Row],[V1]])</f>
        <v>1.0606601717798214</v>
      </c>
      <c r="AZ195" s="4">
        <f>_xlfn.STDEV.S(Tabela13[[#This Row],[V3]],Tabela13[[#This Row],[V2]])</f>
        <v>1.9506393963766827E-2</v>
      </c>
      <c r="BA195" s="4">
        <f>_xlfn.STDEV.S(Tabela13[[#This Row],[V3]],Tabela13[[#This Row],[V4]])</f>
        <v>1.0801665657435882</v>
      </c>
      <c r="BB195" s="4">
        <f>_xlfn.STDEV.S(Tabela13[[#This Row],[V4]],Tabela13[[#This Row],[V1]])</f>
        <v>1.9506393963766709E-2</v>
      </c>
      <c r="BC195" s="4">
        <f>_xlfn.STDEV.S(Tabela13[[#This Row],[V4]],Tabela13[[#This Row],[V2]])</f>
        <v>1.0606601717798212</v>
      </c>
      <c r="BD195" s="4">
        <f>_xlfn.STDEV.S(Tabela13[[#This Row],[V4]],Tabela13[[#This Row],[V3]])</f>
        <v>1.0801665657435882</v>
      </c>
      <c r="BE195" s="4">
        <f>Tabela13[[#This Row],[V17]]/Tabela13[[#This Row],[V5]]</f>
        <v>1.1120979578882351</v>
      </c>
      <c r="BF195" s="4">
        <f>Tabela13[[#This Row],[V18]]/Tabela13[[#This Row],[V6]]</f>
        <v>1.1498745787519558</v>
      </c>
      <c r="BG195" s="4">
        <f>Tabela13[[#This Row],[V19]]/Tabela13[[#This Row],[V7]]</f>
        <v>1.156820909916635E-2</v>
      </c>
      <c r="BH195" s="4">
        <f>Tabela13[[#This Row],[V20]]/Tabela13[[#This Row],[V8]]</f>
        <v>1.1120979578882351</v>
      </c>
      <c r="BI195" s="4">
        <f>Tabela13[[#This Row],[V21]]/Tabela13[[#This Row],[V9]]</f>
        <v>0.1047565601757848</v>
      </c>
      <c r="BJ195" s="4">
        <f>Tabela13[[#This Row],[V22]]/Tabela13[[#This Row],[V10]]</f>
        <v>2.2124357364167118</v>
      </c>
      <c r="BK195" s="4">
        <f>Tabela13[[#This Row],[V23]]/Tabela13[[#This Row],[V11]]</f>
        <v>1.1498745787519558</v>
      </c>
      <c r="BL195" s="4">
        <f>Tabela13[[#This Row],[V24]]/Tabela13[[#This Row],[V12]]</f>
        <v>0.1047565601757848</v>
      </c>
      <c r="BM195" s="4">
        <f>Tabela13[[#This Row],[V25]]/Tabela13[[#This Row],[V13]]</f>
        <v>1.1537690757482157</v>
      </c>
      <c r="BN195" s="4">
        <f>Tabela13[[#This Row],[V26]]/Tabela13[[#This Row],[V14]]</f>
        <v>1.156820909916635E-2</v>
      </c>
      <c r="BO195" s="4">
        <f>Tabela13[[#This Row],[V27]]/Tabela13[[#This Row],[V15]]</f>
        <v>1.1164843913471802</v>
      </c>
      <c r="BP195" s="4">
        <f>Tabela13[[#This Row],[V28]]/Tabela13[[#This Row],[V16]]</f>
        <v>1.1537690757482157</v>
      </c>
      <c r="BQ195" s="4">
        <f>Tabela13[[#This Row],[V1]]-Tabela13[[#This Row],[V2]]</f>
        <v>1.4724137931034484</v>
      </c>
      <c r="BR195" s="4">
        <f>Tabela13[[#This Row],[V1]]-Tabela13[[#This Row],[V3]]</f>
        <v>1.5</v>
      </c>
      <c r="BS195" s="4">
        <f>Tabela13[[#This Row],[V1]]-Tabela13[[#This Row],[V4]]</f>
        <v>-2.7586206896551557E-2</v>
      </c>
      <c r="BT195" s="4">
        <f>Tabela13[[#This Row],[V2]]-Tabela13[[#This Row],[V1]]</f>
        <v>-1.4724137931034484</v>
      </c>
      <c r="BU195" s="4">
        <f>Tabela13[[#This Row],[V2]]-Tabela13[[#This Row],[V3]]</f>
        <v>2.7586206896551724E-2</v>
      </c>
      <c r="BV195" s="4">
        <f>Tabela13[[#This Row],[V2]]-Tabela13[[#This Row],[V4]]</f>
        <v>-1.5</v>
      </c>
      <c r="BW195" s="4">
        <f>AVERAGE(Tabela13[[#This Row],[V41]],Tabela13[[#This Row],[V42]])</f>
        <v>1.4862068965517241</v>
      </c>
      <c r="BX195" s="4">
        <f>AVERAGE(Tabela13[[#This Row],[V41]],Tabela13[[#This Row],[V43]])</f>
        <v>0.72241379310344844</v>
      </c>
      <c r="BY195" s="4">
        <f>AVERAGE(Tabela13[[#This Row],[V41]],Tabela13[[#This Row],[V44]])</f>
        <v>0</v>
      </c>
      <c r="BZ195" s="4">
        <f>AVERAGE(Tabela13[[#This Row],[V41]],Tabela13[[#This Row],[V45]])</f>
        <v>0.75000000000000011</v>
      </c>
      <c r="CA195" s="4">
        <f>AVERAGE(Tabela13[[#This Row],[V41]],Tabela13[[#This Row],[V46]])</f>
        <v>-1.3793103448275779E-2</v>
      </c>
      <c r="CB195" s="4">
        <f>AVERAGE(Tabela13[[#This Row],[V42]],Tabela13[[#This Row],[V41]])</f>
        <v>1.4862068965517241</v>
      </c>
      <c r="CC195" s="4">
        <f>AVERAGE(Tabela13[[#This Row],[V42]],Tabela13[[#This Row],[V43]])</f>
        <v>0.73620689655172422</v>
      </c>
      <c r="CD195" s="4">
        <f>AVERAGE(Tabela13[[#This Row],[V42]],Tabela13[[#This Row],[V44]])</f>
        <v>1.3793103448275779E-2</v>
      </c>
      <c r="CE195" s="4">
        <f>AVERAGE(Tabela13[[#This Row],[V42]],Tabela13[[#This Row],[V45]])</f>
        <v>0.76379310344827589</v>
      </c>
      <c r="CF195" s="4">
        <f>AVERAGE(Tabela13[[#This Row],[V42]],Tabela13[[#This Row],[V46]])</f>
        <v>0</v>
      </c>
      <c r="CG195" s="4">
        <f>AVERAGE(Tabela13[[#This Row],[V43]],Tabela13[[#This Row],[V41]])</f>
        <v>0.72241379310344844</v>
      </c>
      <c r="CH195" s="4">
        <f>AVERAGE(Tabela13[[#This Row],[V43]],Tabela13[[#This Row],[V42]])</f>
        <v>0.73620689655172422</v>
      </c>
      <c r="CI195" s="4">
        <f>AVERAGE(Tabela13[[#This Row],[V43]],Tabela13[[#This Row],[V44]])</f>
        <v>-0.75</v>
      </c>
      <c r="CJ195" s="4">
        <f>AVERAGE(Tabela13[[#This Row],[V43]],Tabela13[[#This Row],[V45]])</f>
        <v>8.3266726846886741E-17</v>
      </c>
      <c r="CK195" s="4">
        <f>AVERAGE(Tabela13[[#This Row],[V43]],Tabela13[[#This Row],[V46]])</f>
        <v>-0.76379310344827578</v>
      </c>
      <c r="CL195" s="4">
        <f>AVERAGE(Tabela13[[#This Row],[V44]],Tabela13[[#This Row],[V41]])</f>
        <v>0</v>
      </c>
      <c r="CM195" s="4">
        <f>AVERAGE(Tabela13[[#This Row],[V44]],Tabela13[[#This Row],[V42]])</f>
        <v>1.3793103448275779E-2</v>
      </c>
      <c r="CN195" s="4">
        <f>AVERAGE(Tabela13[[#This Row],[V44]],Tabela13[[#This Row],[V43]])</f>
        <v>-0.75</v>
      </c>
      <c r="CO195" s="4">
        <f>AVERAGE(Tabela13[[#This Row],[V44]],Tabela13[[#This Row],[V45]])</f>
        <v>-0.72241379310344833</v>
      </c>
      <c r="CP195" s="4">
        <f>AVERAGE(Tabela13[[#This Row],[V44]],Tabela13[[#This Row],[V46]])</f>
        <v>-1.4862068965517241</v>
      </c>
      <c r="CQ195" s="4">
        <f>AVERAGE(Tabela13[[#This Row],[V45]],Tabela13[[#This Row],[V41]])</f>
        <v>0.75000000000000011</v>
      </c>
      <c r="CR195" s="4">
        <f>AVERAGE(Tabela13[[#This Row],[V45]],Tabela13[[#This Row],[V42]])</f>
        <v>0.76379310344827589</v>
      </c>
      <c r="CS195" s="4">
        <f>AVERAGE(Tabela13[[#This Row],[V45]],Tabela13[[#This Row],[V43]])</f>
        <v>8.3266726846886741E-17</v>
      </c>
      <c r="CT195" s="4">
        <f>AVERAGE(Tabela13[[#This Row],[V45]],Tabela13[[#This Row],[V44]])</f>
        <v>-0.72241379310344833</v>
      </c>
      <c r="CU195" s="4">
        <f>AVERAGE(Tabela13[[#This Row],[V45]],Tabela13[[#This Row],[V46]])</f>
        <v>-0.73620689655172411</v>
      </c>
      <c r="CV195" s="4">
        <f>AVERAGE(Tabela13[[#This Row],[V46]],Tabela13[[#This Row],[V41]])</f>
        <v>-1.3793103448275779E-2</v>
      </c>
      <c r="CW195" s="4">
        <f>AVERAGE(Tabela13[[#This Row],[V46]],Tabela13[[#This Row],[V42]])</f>
        <v>0</v>
      </c>
      <c r="CX195" s="4">
        <f>AVERAGE(Tabela13[[#This Row],[V46]],Tabela13[[#This Row],[V43]])</f>
        <v>-0.76379310344827578</v>
      </c>
      <c r="CY195" s="4">
        <f>AVERAGE(Tabela13[[#This Row],[V46]],Tabela13[[#This Row],[V44]])</f>
        <v>-1.4862068965517241</v>
      </c>
      <c r="CZ195" s="4">
        <f>AVERAGE(Tabela13[[#This Row],[V46]],Tabela13[[#This Row],[V45]])</f>
        <v>-0.73620689655172411</v>
      </c>
      <c r="DA195" s="3">
        <f>_xlfn.STDEV.S(Tabela13[[#This Row],[V41]],Tabela13[[#This Row],[V42]])</f>
        <v>1.9506393963766709E-2</v>
      </c>
      <c r="DB195" s="3">
        <f>_xlfn.STDEV.S(Tabela13[[#This Row],[V41]],Tabela13[[#This Row],[V43]])</f>
        <v>1.0606601717798212</v>
      </c>
      <c r="DC195" s="3">
        <f>_xlfn.STDEV.S(Tabela13[[#This Row],[V41]],Tabela13[[#This Row],[V44]])</f>
        <v>2.0823075556321089</v>
      </c>
      <c r="DD195" s="3">
        <f>_xlfn.STDEV.S(Tabela13[[#This Row],[V41]],Tabela13[[#This Row],[V45]])</f>
        <v>1.0216473838522875</v>
      </c>
      <c r="DE195" s="3">
        <f>_xlfn.STDEV.S(Tabela13[[#This Row],[V41]],Tabela13[[#This Row],[V46]])</f>
        <v>2.1018139495958761</v>
      </c>
      <c r="DF195" s="3">
        <f>_xlfn.STDEV.S(Tabela13[[#This Row],[V42]],Tabela13[[#This Row],[V41]])</f>
        <v>1.9506393963766709E-2</v>
      </c>
      <c r="DG195" s="3">
        <f>_xlfn.STDEV.S(Tabela13[[#This Row],[V42]],Tabela13[[#This Row],[V43]])</f>
        <v>1.0801665657435882</v>
      </c>
      <c r="DH195" s="3">
        <f>_xlfn.STDEV.S(Tabela13[[#This Row],[V42]],Tabela13[[#This Row],[V44]])</f>
        <v>2.1018139495958761</v>
      </c>
      <c r="DI195" s="3">
        <f>_xlfn.STDEV.S(Tabela13[[#This Row],[V42]],Tabela13[[#This Row],[V45]])</f>
        <v>1.0411537778160544</v>
      </c>
      <c r="DJ195" s="3">
        <f>_xlfn.STDEV.S(Tabela13[[#This Row],[V42]],Tabela13[[#This Row],[V46]])</f>
        <v>2.1213203435596424</v>
      </c>
      <c r="DK195" s="3">
        <f>_xlfn.STDEV.S(Tabela13[[#This Row],[V43]],Tabela13[[#This Row],[V41]])</f>
        <v>1.0606601717798212</v>
      </c>
      <c r="DL195" s="3">
        <f>_xlfn.STDEV.S(Tabela13[[#This Row],[V43]],Tabela13[[#This Row],[V42]])</f>
        <v>1.0801665657435882</v>
      </c>
      <c r="DM195" s="3">
        <f>_xlfn.STDEV.S(Tabela13[[#This Row],[V43]],Tabela13[[#This Row],[V44]])</f>
        <v>1.0216473838522877</v>
      </c>
      <c r="DN195" s="3">
        <f>_xlfn.STDEV.S(Tabela13[[#This Row],[V43]],Tabela13[[#This Row],[V45]])</f>
        <v>3.9012787927533543E-2</v>
      </c>
      <c r="DO195" s="3">
        <f>_xlfn.STDEV.S(Tabela13[[#This Row],[V43]],Tabela13[[#This Row],[V46]])</f>
        <v>1.0411537778160547</v>
      </c>
      <c r="DP195" s="3">
        <f>_xlfn.STDEV.S(Tabela13[[#This Row],[V44]],Tabela13[[#This Row],[V41]])</f>
        <v>2.0823075556321089</v>
      </c>
      <c r="DQ195" s="3">
        <f>_xlfn.STDEV.S(Tabela13[[#This Row],[V44]],Tabela13[[#This Row],[V42]])</f>
        <v>2.1018139495958761</v>
      </c>
      <c r="DR195" s="3">
        <f>_xlfn.STDEV.S(Tabela13[[#This Row],[V44]],Tabela13[[#This Row],[V43]])</f>
        <v>1.0216473838522877</v>
      </c>
      <c r="DS195" s="3">
        <f>_xlfn.STDEV.S(Tabela13[[#This Row],[V44]],Tabela13[[#This Row],[V45]])</f>
        <v>1.0606601717798214</v>
      </c>
      <c r="DT195" s="3">
        <f>_xlfn.STDEV.S(Tabela13[[#This Row],[V44]],Tabela13[[#This Row],[V46]])</f>
        <v>1.9506393963766709E-2</v>
      </c>
      <c r="DU195" s="3">
        <f>_xlfn.STDEV.S(Tabela13[[#This Row],[V45]],Tabela13[[#This Row],[V41]])</f>
        <v>1.0216473838522875</v>
      </c>
      <c r="DV195" s="3">
        <f>_xlfn.STDEV.S(Tabela13[[#This Row],[V45]],Tabela13[[#This Row],[V42]])</f>
        <v>1.0411537778160544</v>
      </c>
      <c r="DW195" s="3">
        <f>_xlfn.STDEV.S(Tabela13[[#This Row],[V45]],Tabela13[[#This Row],[V43]])</f>
        <v>3.9012787927533543E-2</v>
      </c>
      <c r="DX195" s="3">
        <f>_xlfn.STDEV.S(Tabela13[[#This Row],[V45]],Tabela13[[#This Row],[V44]])</f>
        <v>1.0606601717798214</v>
      </c>
      <c r="DY195" s="3">
        <f>_xlfn.STDEV.S(Tabela13[[#This Row],[V45]],Tabela13[[#This Row],[V46]])</f>
        <v>1.0801665657435882</v>
      </c>
      <c r="DZ195" s="3">
        <f>_xlfn.STDEV.S(Tabela13[[#This Row],[V46]],Tabela13[[#This Row],[V41]])</f>
        <v>2.1018139495958761</v>
      </c>
      <c r="EA195" s="3">
        <f>_xlfn.STDEV.S(Tabela13[[#This Row],[V46]],Tabela13[[#This Row],[V42]])</f>
        <v>2.1213203435596424</v>
      </c>
      <c r="EB195" s="3">
        <f>_xlfn.STDEV.S(Tabela13[[#This Row],[V46]],Tabela13[[#This Row],[V43]])</f>
        <v>1.0411537778160547</v>
      </c>
      <c r="EC195" s="3">
        <f>_xlfn.STDEV.S(Tabela13[[#This Row],[V46]],Tabela13[[#This Row],[V44]])</f>
        <v>1.9506393963766709E-2</v>
      </c>
      <c r="ED195" s="3">
        <f>_xlfn.STDEV.S(Tabela13[[#This Row],[V46]],Tabela13[[#This Row],[V45]])</f>
        <v>1.0801665657435882</v>
      </c>
      <c r="EE195" s="3">
        <f t="shared" ref="EE195:EE258" si="236">DA195/BW195</f>
        <v>1.312495185497064E-2</v>
      </c>
      <c r="EF195" s="3">
        <f t="shared" ref="EF195:EF258" si="237">DB195/BX195</f>
        <v>1.4682169442298239</v>
      </c>
      <c r="EG195" s="3" t="str">
        <f t="shared" ref="EG195:EG258" si="238">IFERROR(DC195/BY195,"")</f>
        <v/>
      </c>
      <c r="EH195" s="3">
        <f t="shared" ref="EH195:EH258" si="239">IFERROR(DD195/BZ195,"")</f>
        <v>1.3621965118030497</v>
      </c>
      <c r="EI195" s="3">
        <f t="shared" ref="EI195:EI258" si="240">IFERROR(DE195/CA195,"")</f>
        <v>-152.38151134570194</v>
      </c>
      <c r="EJ195" s="3">
        <f t="shared" ref="EJ195:EJ258" si="241">IFERROR(DF195/CB195,"")</f>
        <v>1.312495185497064E-2</v>
      </c>
      <c r="EK195" s="3">
        <f t="shared" ref="EK195:EK258" si="242">IFERROR(DG195/CC195,"")</f>
        <v>1.4672051712676371</v>
      </c>
      <c r="EL195" s="3">
        <f t="shared" ref="EL195:EL258" si="243">IFERROR(DH195/CD195,"")</f>
        <v>152.38151134570194</v>
      </c>
      <c r="EM195" s="3">
        <f t="shared" ref="EM195:EM258" si="244">IFERROR(DI195/CE195,"")</f>
        <v>1.3631358716327575</v>
      </c>
      <c r="EN195" s="3" t="str">
        <f t="shared" ref="EN195:EN258" si="245">IFERROR(DJ195/CF195,"")</f>
        <v/>
      </c>
      <c r="EO195" s="3">
        <f t="shared" ref="EO195:EO258" si="246">IFERROR(DK195/CG195,"")</f>
        <v>1.4682169442298239</v>
      </c>
      <c r="EP195" s="3">
        <f t="shared" ref="EP195:EP258" si="247">IFERROR(DL195/CH195,"")</f>
        <v>1.4672051712676371</v>
      </c>
      <c r="EQ195" s="3">
        <f t="shared" ref="EQ195:EQ258" si="248">IFERROR(DM195/CI195,"")</f>
        <v>-1.3621965118030503</v>
      </c>
      <c r="ER195" s="3">
        <f t="shared" ref="ER195:ER258" si="249">IFERROR(DN195/CJ195,"")</f>
        <v>468527939128331.31</v>
      </c>
      <c r="ES195" s="3" t="str">
        <f t="shared" ref="ES195:ES258" si="250">IFERROR(D195/CK195,"")</f>
        <v/>
      </c>
      <c r="ET195" s="3" t="str">
        <f t="shared" ref="ET195:ET258" si="251">IFERROR(DP195/CL195,"")</f>
        <v/>
      </c>
      <c r="EU195" s="3" t="str">
        <f t="shared" ref="EU195:EU258" si="252">IFERROR(D205/CM195,"")</f>
        <v/>
      </c>
      <c r="EV195" s="3">
        <f t="shared" ref="EV195:EV258" si="253">IFERROR(DR195/CN195,"")</f>
        <v>-1.3621965118030503</v>
      </c>
      <c r="EW195" s="3">
        <f t="shared" ref="EW195:EW258" si="254">IFERROR(DS195/CO195,"")</f>
        <v>-1.4682169442298243</v>
      </c>
      <c r="EX195" s="3">
        <f t="shared" ref="EX195:EX258" si="255">IFERROR(DT195/CP195,"")</f>
        <v>-1.312495185497064E-2</v>
      </c>
      <c r="EY195" s="3">
        <f t="shared" ref="EY195:EY258" si="256">IFERROR(DU195/CQ195,"")</f>
        <v>1.3621965118030497</v>
      </c>
      <c r="EZ195" s="3">
        <f t="shared" ref="EZ195:EZ258" si="257">IFERROR(DV195/CR195,"")</f>
        <v>1.3631358716327575</v>
      </c>
      <c r="FA195" s="3">
        <f t="shared" ref="FA195:FA258" si="258">IFERROR(DW195/CS195,"")</f>
        <v>468527939128331.31</v>
      </c>
      <c r="FB195" s="3">
        <f t="shared" ref="FB195:FB258" si="259">IFERROR(DX195/CT195,"")</f>
        <v>-1.4682169442298243</v>
      </c>
      <c r="FC195" s="3">
        <f t="shared" ref="FC195:FC258" si="260">IFERROR(DY195/CU195,"")</f>
        <v>-1.4672051712676373</v>
      </c>
      <c r="FD195" s="3">
        <f t="shared" ref="FD195:FD258" si="261">IFERROR(DZ195/CV195,"")</f>
        <v>-152.38151134570194</v>
      </c>
      <c r="FE195" s="3" t="str">
        <f t="shared" ref="FE195:FE258" si="262">IFERROR(EA195/CW195,"")</f>
        <v/>
      </c>
      <c r="FF195" s="3">
        <f t="shared" ref="FF195:FF258" si="263">IFERROR(EB195/CX195,"")</f>
        <v>-1.363135871632758</v>
      </c>
      <c r="FG195" s="3">
        <f t="shared" ref="FG195:FG258" si="264">IFERROR(EC195/CY195,"")</f>
        <v>-1.312495185497064E-2</v>
      </c>
      <c r="FH195" s="3">
        <f t="shared" ref="FH195:FH258" si="265">IFERROR(ED195/CZ195,"")</f>
        <v>-1.4672051712676373</v>
      </c>
      <c r="FI195" s="4">
        <f t="shared" ref="FI195:FI258" si="266">(F195*Z195)</f>
        <v>1.2000000000000002</v>
      </c>
      <c r="FJ195" s="4">
        <f t="shared" ref="FJ195:FJ258" si="267">(G195*X195)</f>
        <v>0</v>
      </c>
      <c r="FK195" s="4">
        <f t="shared" ref="FK195:FK258" si="268">((1/S195)*3+(1/T195))</f>
        <v>1.275201612903226</v>
      </c>
      <c r="FL195" s="4">
        <f t="shared" ref="FL195:FL258" si="269">((1/U195)*3+(1/T195))</f>
        <v>1.432459677419355</v>
      </c>
      <c r="FM195" s="4">
        <f>Tabela13[[#This Row],[V139]]-Tabela13[[#This Row],[V140]]</f>
        <v>-0.157258064516129</v>
      </c>
      <c r="FN195" s="4">
        <f>Tabela13[[#This Row],[V1]]-Tabela13[[#This Row],[V2]]/2</f>
        <v>1.5724137931034483</v>
      </c>
      <c r="FO195" s="4">
        <f>Tabela13[[#This Row],[V1]]-Tabela13[[#This Row],[V3]]/2</f>
        <v>1.5862068965517242</v>
      </c>
      <c r="FP195" s="4">
        <f>Tabela13[[#This Row],[V1]]-Tabela13[[#This Row],[V4]]/2</f>
        <v>0.82241379310344842</v>
      </c>
      <c r="FQ195" s="4">
        <f>Tabela13[[#This Row],[V2]]-Tabela13[[#This Row],[V1]]/2</f>
        <v>-0.63620689655172424</v>
      </c>
      <c r="FR195" s="4">
        <f>Tabela13[[#This Row],[V2]]-Tabela13[[#This Row],[V3]]/2</f>
        <v>0.11379310344827587</v>
      </c>
      <c r="FS195" s="4">
        <f>Tabela13[[#This Row],[V2]]-Tabela13[[#This Row],[V4]]/2</f>
        <v>-0.64999999999999991</v>
      </c>
      <c r="FT195" s="4">
        <f t="shared" ref="FT195:FT258" si="270">ATAN(FN195)</f>
        <v>1.004350958256103</v>
      </c>
      <c r="FU195" s="4">
        <f t="shared" ref="FU195:FU258" si="271">ATAN(FO195)</f>
        <v>1.008298395725824</v>
      </c>
      <c r="FV195" s="4">
        <f t="shared" ref="FV195:FV258" si="272">ATAN(FP195)</f>
        <v>0.68825925347197536</v>
      </c>
      <c r="FW195" s="4">
        <f t="shared" ref="FW195:FW258" si="273">ATAN(FQ195)</f>
        <v>-0.56661764773706769</v>
      </c>
      <c r="FX195" s="4">
        <f t="shared" ref="FX195:FX258" si="274">ATAN(FR195)</f>
        <v>0.11330572046739262</v>
      </c>
      <c r="FY195" s="4">
        <f t="shared" ref="FY195:FY258" si="275">ATAN(FS195)</f>
        <v>-0.57637522059118362</v>
      </c>
      <c r="FZ195" s="4">
        <f t="shared" ref="FZ195:FZ258" si="276">DEGREES(FT195)*PI()</f>
        <v>180.78317248609855</v>
      </c>
      <c r="GA195" s="4">
        <f t="shared" ref="GA195:GA258" si="277">DEGREES(FU195)*PI()</f>
        <v>181.49371123064833</v>
      </c>
      <c r="GB195" s="4">
        <f t="shared" ref="GB195:GB258" si="278">DEGREES(FV195)*PI()</f>
        <v>123.88666562495555</v>
      </c>
      <c r="GC195" s="4">
        <f t="shared" ref="GC195:GC258" si="279">DEGREES(FW195)*PI()</f>
        <v>-101.99117659267219</v>
      </c>
      <c r="GD195" s="4">
        <f t="shared" ref="GD195:GD258" si="280">DEGREES(FX195)*PI()</f>
        <v>20.39502968413067</v>
      </c>
      <c r="GE195" s="4">
        <f t="shared" ref="GE195:GE258" si="281">DEGREES(FY195)*PI()</f>
        <v>-103.74753970641305</v>
      </c>
      <c r="GF195" s="4">
        <f>Tabela13[[#This Row],[V1]]-Tabela13[[#This Row],[V2]]/Tabela13[[#This Row],[V2]]</f>
        <v>0.6724137931034484</v>
      </c>
      <c r="GG195" s="4">
        <f>Tabela13[[#This Row],[V1]]-Tabela13[[#This Row],[V3]]/Tabela13[[#This Row],[V3]]</f>
        <v>0.6724137931034484</v>
      </c>
      <c r="GH195" s="4">
        <f>Tabela13[[#This Row],[V1]]-Tabela13[[#This Row],[V4]]/Tabela13[[#This Row],[V4]]</f>
        <v>0.6724137931034484</v>
      </c>
      <c r="GI195" s="4">
        <f>Tabela13[[#This Row],[V2]]-Tabela13[[#This Row],[V1]]/Tabela13[[#This Row],[V1]]</f>
        <v>-0.8</v>
      </c>
      <c r="GJ195" s="4">
        <f>Tabela13[[#This Row],[V2]]-Tabela13[[#This Row],[V3]]/Tabela13[[#This Row],[V3]]</f>
        <v>-0.8</v>
      </c>
      <c r="GK195" s="4">
        <f>Tabela13[[#This Row],[V2]]-Tabela13[[#This Row],[V4]]/Tabela13[[#This Row],[V4]]</f>
        <v>-0.8</v>
      </c>
      <c r="GL195" s="4">
        <f t="shared" ref="GL195:GL258" si="282">_xlfn.STDEV.S(AC195:AF195)</f>
        <v>0.86617184569247774</v>
      </c>
      <c r="GM195" s="4">
        <f t="shared" ref="GM195:GM258" si="283">AVERAGE(AC195:AF195)</f>
        <v>0.93620689655172407</v>
      </c>
      <c r="GN195" s="4">
        <f t="shared" ref="GN195:GN258" si="284">GL195/GM195</f>
        <v>0.92519276335476452</v>
      </c>
      <c r="GO195" s="3">
        <f t="shared" ref="GO195:GO258" si="285">IF(H195="H",1,0)</f>
        <v>1</v>
      </c>
      <c r="GP195" s="3">
        <v>100</v>
      </c>
      <c r="GQ195" s="3">
        <f t="shared" ref="GQ195:GQ258" si="286">IF(H195="H",I195-1,-1)</f>
        <v>1.9</v>
      </c>
      <c r="GR195" s="3">
        <f t="shared" ref="GR195:GR258" si="287">GQ195*100</f>
        <v>190</v>
      </c>
      <c r="GS195" s="34">
        <f>COUNTIF($D$2:D194,Tabela13[[#This Row],[HomeTeam]])</f>
        <v>9</v>
      </c>
      <c r="GT195" s="34">
        <f>COUNTIF($E$2:E194,Tabela13[[#This Row],[AwayTeam]])</f>
        <v>9</v>
      </c>
      <c r="GU195" s="3">
        <f>IFERROR(AVERAGEIFS($AD$2:AD194,$D$2:D194,Tabela13[[#This Row],[HomeTeam]],$GS$2:GS194,"&gt;="&amp;Tabela13[[#This Row],[Contagem_H]]-5),"")</f>
        <v>0.69044059794065926</v>
      </c>
      <c r="GV195" s="3">
        <f>IFERROR(AVERAGEIFS($G$2:G194,$E$2:E194,Tabela13[[#This Row],[AwayTeam]],$GT$2:GT194,"&gt;="&amp;Tabela13[[#This Row],[Contagem_A]]-5),"")</f>
        <v>1.6</v>
      </c>
      <c r="GW195" s="3">
        <f>IFERROR(AVERAGEIFS($GQ$2:GQ194,$D$2:D194,Tabela13[[#This Row],[HomeTeam]],$GS$2:GS194,"&gt;="&amp;Tabela13[[#This Row],[Contagem_H]]-5),"")</f>
        <v>0.622</v>
      </c>
    </row>
    <row r="196" spans="1:205" x14ac:dyDescent="0.25">
      <c r="A196" t="s">
        <v>127</v>
      </c>
      <c r="B196" t="s">
        <v>202</v>
      </c>
      <c r="C196" t="s">
        <v>174</v>
      </c>
      <c r="D196" t="s">
        <v>133</v>
      </c>
      <c r="E196" t="s">
        <v>141</v>
      </c>
      <c r="F196" s="3">
        <v>2</v>
      </c>
      <c r="G196" s="3">
        <v>1</v>
      </c>
      <c r="H196" s="3" t="str">
        <f t="shared" ref="H196:H259" si="288">IF(F196&gt;G196,"H",IF(F196=G196,"D","A"))</f>
        <v>H</v>
      </c>
      <c r="I196" s="3">
        <v>3.2</v>
      </c>
      <c r="J196" s="3">
        <v>3.6</v>
      </c>
      <c r="K196" s="3">
        <v>2.15</v>
      </c>
      <c r="L196" s="3">
        <v>1.73</v>
      </c>
      <c r="M196" s="3">
        <v>2.08</v>
      </c>
      <c r="N196" s="3">
        <f t="shared" si="217"/>
        <v>3</v>
      </c>
      <c r="O196" s="3">
        <f t="shared" si="218"/>
        <v>3</v>
      </c>
      <c r="P196" s="3">
        <f t="shared" si="219"/>
        <v>0</v>
      </c>
      <c r="Q196" s="3">
        <f t="shared" si="220"/>
        <v>5.5394056847545281E-2</v>
      </c>
      <c r="R196" s="3">
        <f t="shared" si="221"/>
        <v>5.8803912850155626E-2</v>
      </c>
      <c r="S196" s="3">
        <f t="shared" si="222"/>
        <v>3.3772609819121451</v>
      </c>
      <c r="T196" s="3">
        <f t="shared" si="223"/>
        <v>3.7994186046511631</v>
      </c>
      <c r="U196" s="3">
        <f t="shared" si="224"/>
        <v>2.2690972222222223</v>
      </c>
      <c r="V196" s="3">
        <f t="shared" si="225"/>
        <v>1.8258317183462534</v>
      </c>
      <c r="W196" s="3">
        <f t="shared" si="226"/>
        <v>2.1952196382428943</v>
      </c>
      <c r="X196" s="4">
        <f t="shared" si="227"/>
        <v>0.3125</v>
      </c>
      <c r="Y196" s="4">
        <f t="shared" si="228"/>
        <v>0.27777777777777779</v>
      </c>
      <c r="Z196" s="4">
        <f t="shared" si="229"/>
        <v>0.46511627906976744</v>
      </c>
      <c r="AA196" s="4">
        <f t="shared" si="230"/>
        <v>0.5780346820809249</v>
      </c>
      <c r="AB196" s="4">
        <f t="shared" si="231"/>
        <v>0.48076923076923073</v>
      </c>
      <c r="AC196" s="4">
        <f t="shared" si="232"/>
        <v>1.15625</v>
      </c>
      <c r="AD196" s="4">
        <f t="shared" si="233"/>
        <v>0.73255813953488369</v>
      </c>
      <c r="AE196" s="4">
        <f t="shared" si="234"/>
        <v>0.65625</v>
      </c>
      <c r="AF196" s="4">
        <f t="shared" si="235"/>
        <v>1.2325581395348837</v>
      </c>
      <c r="AG196" s="4">
        <f>IFERROR(AVERAGE(Tabela13[[#This Row],[V1]],Tabela13[[#This Row],[V2]]),"")</f>
        <v>0.94440406976744184</v>
      </c>
      <c r="AH196" s="4">
        <f>IFERROR(AVERAGE(Tabela13[[#This Row],[V1]],Tabela13[[#This Row],[V3]]),"")</f>
        <v>0.90625</v>
      </c>
      <c r="AI196" s="4">
        <f>IFERROR(AVERAGE(Tabela13[[#This Row],[V1]],Tabela13[[#This Row],[V4]]),"")</f>
        <v>1.1944040697674418</v>
      </c>
      <c r="AJ196" s="4">
        <f>IFERROR(AVERAGE(Tabela13[[#This Row],[V2]],Tabela13[[#This Row],[V1]]),"")</f>
        <v>0.94440406976744184</v>
      </c>
      <c r="AK196" s="4">
        <f>IFERROR(AVERAGE(Tabela13[[#This Row],[V2]],Tabela13[[#This Row],[V3]]),"")</f>
        <v>0.69440406976744184</v>
      </c>
      <c r="AL196" s="4">
        <f>IFERROR(AVERAGE(Tabela13[[#This Row],[V2]],Tabela13[[#This Row],[V4]]),"")</f>
        <v>0.98255813953488369</v>
      </c>
      <c r="AM196" s="4">
        <f>IFERROR(AVERAGE(Tabela13[[#This Row],[V3]],Tabela13[[#This Row],[V1]]),"")</f>
        <v>0.90625</v>
      </c>
      <c r="AN196" s="4">
        <f>IFERROR(AVERAGE(Tabela13[[#This Row],[V3]],Tabela13[[#This Row],[V2]]),"")</f>
        <v>0.69440406976744184</v>
      </c>
      <c r="AO196" s="4">
        <f>IFERROR(AVERAGE(Tabela13[[#This Row],[V3]],Tabela13[[#This Row],[V4]]),"")</f>
        <v>0.94440406976744184</v>
      </c>
      <c r="AP196" s="4">
        <f>IFERROR(AVERAGE(Tabela13[[#This Row],[V4]],Tabela13[[#This Row],[V1]]),"")</f>
        <v>1.1944040697674418</v>
      </c>
      <c r="AQ196" s="4">
        <f>IFERROR(AVERAGE(Tabela13[[#This Row],[V4]],Tabela13[[#This Row],[V2]]),"")</f>
        <v>0.98255813953488369</v>
      </c>
      <c r="AR196" s="4">
        <f>IFERROR(AVERAGE(Tabela13[[#This Row],[V4]],Tabela13[[#This Row],[V3]]),"")</f>
        <v>0.94440406976744184</v>
      </c>
      <c r="AS196" s="4">
        <f>_xlfn.STDEV.S(Tabela13[[#This Row],[V1]:[V2]])</f>
        <v>0.29959538766842825</v>
      </c>
      <c r="AT196" s="4">
        <f>_xlfn.STDEV.S(Tabela13[[#This Row],[V1]],Tabela13[[#This Row],[V3]])</f>
        <v>0.35355339059327379</v>
      </c>
      <c r="AU196" s="4">
        <f>_xlfn.STDEV.S(Tabela13[[#This Row],[V1]],Tabela13[[#This Row],[V4]])</f>
        <v>5.3958002924845538E-2</v>
      </c>
      <c r="AV196" s="4">
        <f>_xlfn.STDEV.S(Tabela13[[#This Row],[V2]],Tabela13[[#This Row],[V1]])</f>
        <v>0.29959538766842825</v>
      </c>
      <c r="AW196" s="4">
        <f>_xlfn.STDEV.S(Tabela13[[#This Row],[V2]],Tabela13[[#This Row],[V3]])</f>
        <v>5.3958002924845538E-2</v>
      </c>
      <c r="AX196" s="4">
        <f>_xlfn.STDEV.S(Tabela13[[#This Row],[V42]],Tabela13[[#This Row],[V44]])</f>
        <v>0.65314877826170203</v>
      </c>
      <c r="AY196" s="4">
        <f>_xlfn.STDEV.S(Tabela13[[#This Row],[V3]],Tabela13[[#This Row],[V1]])</f>
        <v>0.35355339059327379</v>
      </c>
      <c r="AZ196" s="4">
        <f>_xlfn.STDEV.S(Tabela13[[#This Row],[V3]],Tabela13[[#This Row],[V2]])</f>
        <v>5.3958002924845538E-2</v>
      </c>
      <c r="BA196" s="4">
        <f>_xlfn.STDEV.S(Tabela13[[#This Row],[V3]],Tabela13[[#This Row],[V4]])</f>
        <v>0.40751139351811932</v>
      </c>
      <c r="BB196" s="4">
        <f>_xlfn.STDEV.S(Tabela13[[#This Row],[V4]],Tabela13[[#This Row],[V1]])</f>
        <v>5.3958002924845538E-2</v>
      </c>
      <c r="BC196" s="4">
        <f>_xlfn.STDEV.S(Tabela13[[#This Row],[V4]],Tabela13[[#This Row],[V2]])</f>
        <v>0.35355339059327379</v>
      </c>
      <c r="BD196" s="4">
        <f>_xlfn.STDEV.S(Tabela13[[#This Row],[V4]],Tabela13[[#This Row],[V3]])</f>
        <v>0.40751139351811932</v>
      </c>
      <c r="BE196" s="4">
        <f>Tabela13[[#This Row],[V17]]/Tabela13[[#This Row],[V5]]</f>
        <v>0.31723220733494212</v>
      </c>
      <c r="BF196" s="4">
        <f>Tabela13[[#This Row],[V18]]/Tabela13[[#This Row],[V6]]</f>
        <v>0.3901278792753366</v>
      </c>
      <c r="BG196" s="4">
        <f>Tabela13[[#This Row],[V19]]/Tabela13[[#This Row],[V7]]</f>
        <v>4.5175669014047744E-2</v>
      </c>
      <c r="BH196" s="4">
        <f>Tabela13[[#This Row],[V20]]/Tabela13[[#This Row],[V8]]</f>
        <v>0.31723220733494212</v>
      </c>
      <c r="BI196" s="4">
        <f>Tabela13[[#This Row],[V21]]/Tabela13[[#This Row],[V9]]</f>
        <v>7.7704041888631573E-2</v>
      </c>
      <c r="BJ196" s="4">
        <f>Tabela13[[#This Row],[V22]]/Tabela13[[#This Row],[V10]]</f>
        <v>0.66474313527226481</v>
      </c>
      <c r="BK196" s="4">
        <f>Tabela13[[#This Row],[V23]]/Tabela13[[#This Row],[V11]]</f>
        <v>0.3901278792753366</v>
      </c>
      <c r="BL196" s="4">
        <f>Tabela13[[#This Row],[V24]]/Tabela13[[#This Row],[V12]]</f>
        <v>7.7704041888631573E-2</v>
      </c>
      <c r="BM196" s="4">
        <f>Tabela13[[#This Row],[V25]]/Tabela13[[#This Row],[V13]]</f>
        <v>0.43150109848474966</v>
      </c>
      <c r="BN196" s="4">
        <f>Tabela13[[#This Row],[V26]]/Tabela13[[#This Row],[V14]]</f>
        <v>4.5175669014047744E-2</v>
      </c>
      <c r="BO196" s="4">
        <f>Tabela13[[#This Row],[V27]]/Tabela13[[#This Row],[V15]]</f>
        <v>0.35982948628427863</v>
      </c>
      <c r="BP196" s="4">
        <f>Tabela13[[#This Row],[V28]]/Tabela13[[#This Row],[V16]]</f>
        <v>0.43150109848474966</v>
      </c>
      <c r="BQ196" s="4">
        <f>Tabela13[[#This Row],[V1]]-Tabela13[[#This Row],[V2]]</f>
        <v>0.42369186046511631</v>
      </c>
      <c r="BR196" s="4">
        <f>Tabela13[[#This Row],[V1]]-Tabela13[[#This Row],[V3]]</f>
        <v>0.5</v>
      </c>
      <c r="BS196" s="4">
        <f>Tabela13[[#This Row],[V1]]-Tabela13[[#This Row],[V4]]</f>
        <v>-7.630813953488369E-2</v>
      </c>
      <c r="BT196" s="4">
        <f>Tabela13[[#This Row],[V2]]-Tabela13[[#This Row],[V1]]</f>
        <v>-0.42369186046511631</v>
      </c>
      <c r="BU196" s="4">
        <f>Tabela13[[#This Row],[V2]]-Tabela13[[#This Row],[V3]]</f>
        <v>7.630813953488369E-2</v>
      </c>
      <c r="BV196" s="4">
        <f>Tabela13[[#This Row],[V2]]-Tabela13[[#This Row],[V4]]</f>
        <v>-0.5</v>
      </c>
      <c r="BW196" s="4">
        <f>AVERAGE(Tabela13[[#This Row],[V41]],Tabela13[[#This Row],[V42]])</f>
        <v>0.46184593023255816</v>
      </c>
      <c r="BX196" s="4">
        <f>AVERAGE(Tabela13[[#This Row],[V41]],Tabela13[[#This Row],[V43]])</f>
        <v>0.17369186046511631</v>
      </c>
      <c r="BY196" s="4">
        <f>AVERAGE(Tabela13[[#This Row],[V41]],Tabela13[[#This Row],[V44]])</f>
        <v>0</v>
      </c>
      <c r="BZ196" s="4">
        <f>AVERAGE(Tabela13[[#This Row],[V41]],Tabela13[[#This Row],[V45]])</f>
        <v>0.25</v>
      </c>
      <c r="CA196" s="4">
        <f>AVERAGE(Tabela13[[#This Row],[V41]],Tabela13[[#This Row],[V46]])</f>
        <v>-3.8154069767441845E-2</v>
      </c>
      <c r="CB196" s="4">
        <f>AVERAGE(Tabela13[[#This Row],[V42]],Tabela13[[#This Row],[V41]])</f>
        <v>0.46184593023255816</v>
      </c>
      <c r="CC196" s="4">
        <f>AVERAGE(Tabela13[[#This Row],[V42]],Tabela13[[#This Row],[V43]])</f>
        <v>0.21184593023255816</v>
      </c>
      <c r="CD196" s="4">
        <f>AVERAGE(Tabela13[[#This Row],[V42]],Tabela13[[#This Row],[V44]])</f>
        <v>3.8154069767441845E-2</v>
      </c>
      <c r="CE196" s="4">
        <f>AVERAGE(Tabela13[[#This Row],[V42]],Tabela13[[#This Row],[V45]])</f>
        <v>0.28815406976744184</v>
      </c>
      <c r="CF196" s="4">
        <f>AVERAGE(Tabela13[[#This Row],[V42]],Tabela13[[#This Row],[V46]])</f>
        <v>0</v>
      </c>
      <c r="CG196" s="4">
        <f>AVERAGE(Tabela13[[#This Row],[V43]],Tabela13[[#This Row],[V41]])</f>
        <v>0.17369186046511631</v>
      </c>
      <c r="CH196" s="4">
        <f>AVERAGE(Tabela13[[#This Row],[V43]],Tabela13[[#This Row],[V42]])</f>
        <v>0.21184593023255816</v>
      </c>
      <c r="CI196" s="4">
        <f>AVERAGE(Tabela13[[#This Row],[V43]],Tabela13[[#This Row],[V44]])</f>
        <v>-0.25</v>
      </c>
      <c r="CJ196" s="4">
        <f>AVERAGE(Tabela13[[#This Row],[V43]],Tabela13[[#This Row],[V45]])</f>
        <v>0</v>
      </c>
      <c r="CK196" s="4">
        <f>AVERAGE(Tabela13[[#This Row],[V43]],Tabela13[[#This Row],[V46]])</f>
        <v>-0.28815406976744184</v>
      </c>
      <c r="CL196" s="4">
        <f>AVERAGE(Tabela13[[#This Row],[V44]],Tabela13[[#This Row],[V41]])</f>
        <v>0</v>
      </c>
      <c r="CM196" s="4">
        <f>AVERAGE(Tabela13[[#This Row],[V44]],Tabela13[[#This Row],[V42]])</f>
        <v>3.8154069767441845E-2</v>
      </c>
      <c r="CN196" s="4">
        <f>AVERAGE(Tabela13[[#This Row],[V44]],Tabela13[[#This Row],[V43]])</f>
        <v>-0.25</v>
      </c>
      <c r="CO196" s="4">
        <f>AVERAGE(Tabela13[[#This Row],[V44]],Tabela13[[#This Row],[V45]])</f>
        <v>-0.17369186046511631</v>
      </c>
      <c r="CP196" s="4">
        <f>AVERAGE(Tabela13[[#This Row],[V44]],Tabela13[[#This Row],[V46]])</f>
        <v>-0.46184593023255816</v>
      </c>
      <c r="CQ196" s="4">
        <f>AVERAGE(Tabela13[[#This Row],[V45]],Tabela13[[#This Row],[V41]])</f>
        <v>0.25</v>
      </c>
      <c r="CR196" s="4">
        <f>AVERAGE(Tabela13[[#This Row],[V45]],Tabela13[[#This Row],[V42]])</f>
        <v>0.28815406976744184</v>
      </c>
      <c r="CS196" s="4">
        <f>AVERAGE(Tabela13[[#This Row],[V45]],Tabela13[[#This Row],[V43]])</f>
        <v>0</v>
      </c>
      <c r="CT196" s="4">
        <f>AVERAGE(Tabela13[[#This Row],[V45]],Tabela13[[#This Row],[V44]])</f>
        <v>-0.17369186046511631</v>
      </c>
      <c r="CU196" s="4">
        <f>AVERAGE(Tabela13[[#This Row],[V45]],Tabela13[[#This Row],[V46]])</f>
        <v>-0.21184593023255816</v>
      </c>
      <c r="CV196" s="4">
        <f>AVERAGE(Tabela13[[#This Row],[V46]],Tabela13[[#This Row],[V41]])</f>
        <v>-3.8154069767441845E-2</v>
      </c>
      <c r="CW196" s="4">
        <f>AVERAGE(Tabela13[[#This Row],[V46]],Tabela13[[#This Row],[V42]])</f>
        <v>0</v>
      </c>
      <c r="CX196" s="4">
        <f>AVERAGE(Tabela13[[#This Row],[V46]],Tabela13[[#This Row],[V43]])</f>
        <v>-0.28815406976744184</v>
      </c>
      <c r="CY196" s="4">
        <f>AVERAGE(Tabela13[[#This Row],[V46]],Tabela13[[#This Row],[V44]])</f>
        <v>-0.46184593023255816</v>
      </c>
      <c r="CZ196" s="4">
        <f>AVERAGE(Tabela13[[#This Row],[V46]],Tabela13[[#This Row],[V45]])</f>
        <v>-0.21184593023255816</v>
      </c>
      <c r="DA196" s="3">
        <f>_xlfn.STDEV.S(Tabela13[[#This Row],[V41]],Tabela13[[#This Row],[V42]])</f>
        <v>5.3958002924845538E-2</v>
      </c>
      <c r="DB196" s="3">
        <f>_xlfn.STDEV.S(Tabela13[[#This Row],[V41]],Tabela13[[#This Row],[V43]])</f>
        <v>0.35355339059327379</v>
      </c>
      <c r="DC196" s="3">
        <f>_xlfn.STDEV.S(Tabela13[[#This Row],[V41]],Tabela13[[#This Row],[V44]])</f>
        <v>0.5991907753368565</v>
      </c>
      <c r="DD196" s="3">
        <f>_xlfn.STDEV.S(Tabela13[[#This Row],[V41]],Tabela13[[#This Row],[V45]])</f>
        <v>0.24563738474358274</v>
      </c>
      <c r="DE196" s="3">
        <f>_xlfn.STDEV.S(Tabela13[[#This Row],[V41]],Tabela13[[#This Row],[V46]])</f>
        <v>0.65314877826170203</v>
      </c>
      <c r="DF196" s="3">
        <f>_xlfn.STDEV.S(Tabela13[[#This Row],[V42]],Tabela13[[#This Row],[V41]])</f>
        <v>5.3958002924845538E-2</v>
      </c>
      <c r="DG196" s="3">
        <f>_xlfn.STDEV.S(Tabela13[[#This Row],[V42]],Tabela13[[#This Row],[V43]])</f>
        <v>0.40751139351811927</v>
      </c>
      <c r="DH196" s="3">
        <f>_xlfn.STDEV.S(Tabela13[[#This Row],[V42]],Tabela13[[#This Row],[V44]])</f>
        <v>0.65314877826170203</v>
      </c>
      <c r="DI196" s="3">
        <f>_xlfn.STDEV.S(Tabela13[[#This Row],[V42]],Tabela13[[#This Row],[V45]])</f>
        <v>0.29959538766842819</v>
      </c>
      <c r="DJ196" s="3">
        <f>_xlfn.STDEV.S(Tabela13[[#This Row],[V42]],Tabela13[[#This Row],[V46]])</f>
        <v>0.70710678118654757</v>
      </c>
      <c r="DK196" s="3">
        <f>_xlfn.STDEV.S(Tabela13[[#This Row],[V43]],Tabela13[[#This Row],[V41]])</f>
        <v>0.35355339059327379</v>
      </c>
      <c r="DL196" s="3">
        <f>_xlfn.STDEV.S(Tabela13[[#This Row],[V43]],Tabela13[[#This Row],[V42]])</f>
        <v>0.40751139351811927</v>
      </c>
      <c r="DM196" s="3">
        <f>_xlfn.STDEV.S(Tabela13[[#This Row],[V43]],Tabela13[[#This Row],[V44]])</f>
        <v>0.24563738474358274</v>
      </c>
      <c r="DN196" s="3">
        <f>_xlfn.STDEV.S(Tabela13[[#This Row],[V43]],Tabela13[[#This Row],[V45]])</f>
        <v>0.10791600584969108</v>
      </c>
      <c r="DO196" s="3">
        <f>_xlfn.STDEV.S(Tabela13[[#This Row],[V43]],Tabela13[[#This Row],[V46]])</f>
        <v>0.29959538766842819</v>
      </c>
      <c r="DP196" s="3">
        <f>_xlfn.STDEV.S(Tabela13[[#This Row],[V44]],Tabela13[[#This Row],[V41]])</f>
        <v>0.5991907753368565</v>
      </c>
      <c r="DQ196" s="3">
        <f>_xlfn.STDEV.S(Tabela13[[#This Row],[V44]],Tabela13[[#This Row],[V42]])</f>
        <v>0.65314877826170203</v>
      </c>
      <c r="DR196" s="3">
        <f>_xlfn.STDEV.S(Tabela13[[#This Row],[V44]],Tabela13[[#This Row],[V43]])</f>
        <v>0.24563738474358274</v>
      </c>
      <c r="DS196" s="3">
        <f>_xlfn.STDEV.S(Tabela13[[#This Row],[V44]],Tabela13[[#This Row],[V45]])</f>
        <v>0.35355339059327379</v>
      </c>
      <c r="DT196" s="3">
        <f>_xlfn.STDEV.S(Tabela13[[#This Row],[V44]],Tabela13[[#This Row],[V46]])</f>
        <v>5.3958002924845538E-2</v>
      </c>
      <c r="DU196" s="3">
        <f>_xlfn.STDEV.S(Tabela13[[#This Row],[V45]],Tabela13[[#This Row],[V41]])</f>
        <v>0.24563738474358274</v>
      </c>
      <c r="DV196" s="3">
        <f>_xlfn.STDEV.S(Tabela13[[#This Row],[V45]],Tabela13[[#This Row],[V42]])</f>
        <v>0.29959538766842819</v>
      </c>
      <c r="DW196" s="3">
        <f>_xlfn.STDEV.S(Tabela13[[#This Row],[V45]],Tabela13[[#This Row],[V43]])</f>
        <v>0.10791600584969108</v>
      </c>
      <c r="DX196" s="3">
        <f>_xlfn.STDEV.S(Tabela13[[#This Row],[V45]],Tabela13[[#This Row],[V44]])</f>
        <v>0.35355339059327379</v>
      </c>
      <c r="DY196" s="3">
        <f>_xlfn.STDEV.S(Tabela13[[#This Row],[V45]],Tabela13[[#This Row],[V46]])</f>
        <v>0.40751139351811927</v>
      </c>
      <c r="DZ196" s="3">
        <f>_xlfn.STDEV.S(Tabela13[[#This Row],[V46]],Tabela13[[#This Row],[V41]])</f>
        <v>0.65314877826170203</v>
      </c>
      <c r="EA196" s="3">
        <f>_xlfn.STDEV.S(Tabela13[[#This Row],[V46]],Tabela13[[#This Row],[V42]])</f>
        <v>0.70710678118654757</v>
      </c>
      <c r="EB196" s="3">
        <f>_xlfn.STDEV.S(Tabela13[[#This Row],[V46]],Tabela13[[#This Row],[V43]])</f>
        <v>0.29959538766842819</v>
      </c>
      <c r="EC196" s="3">
        <f>_xlfn.STDEV.S(Tabela13[[#This Row],[V46]],Tabela13[[#This Row],[V44]])</f>
        <v>5.3958002924845538E-2</v>
      </c>
      <c r="ED196" s="3">
        <f>_xlfn.STDEV.S(Tabela13[[#This Row],[V46]],Tabela13[[#This Row],[V45]])</f>
        <v>0.40751139351811927</v>
      </c>
      <c r="EE196" s="3">
        <f t="shared" si="236"/>
        <v>0.11683117549108962</v>
      </c>
      <c r="EF196" s="3">
        <f t="shared" si="237"/>
        <v>2.0355207759679694</v>
      </c>
      <c r="EG196" s="3" t="str">
        <f t="shared" si="238"/>
        <v/>
      </c>
      <c r="EH196" s="3">
        <f t="shared" si="239"/>
        <v>0.98254953897433095</v>
      </c>
      <c r="EI196" s="3">
        <f t="shared" si="240"/>
        <v>-17.118718455011475</v>
      </c>
      <c r="EJ196" s="3">
        <f t="shared" si="241"/>
        <v>0.11683117549108962</v>
      </c>
      <c r="EK196" s="3">
        <f t="shared" si="242"/>
        <v>1.9236215350975372</v>
      </c>
      <c r="EL196" s="3">
        <f t="shared" si="243"/>
        <v>17.118718455011475</v>
      </c>
      <c r="EM196" s="3">
        <f t="shared" si="244"/>
        <v>1.0397055572049363</v>
      </c>
      <c r="EN196" s="3" t="str">
        <f t="shared" si="245"/>
        <v/>
      </c>
      <c r="EO196" s="3">
        <f t="shared" si="246"/>
        <v>2.0355207759679694</v>
      </c>
      <c r="EP196" s="3">
        <f t="shared" si="247"/>
        <v>1.9236215350975372</v>
      </c>
      <c r="EQ196" s="3">
        <f t="shared" si="248"/>
        <v>-0.98254953897433095</v>
      </c>
      <c r="ER196" s="3" t="str">
        <f t="shared" si="249"/>
        <v/>
      </c>
      <c r="ES196" s="3" t="str">
        <f t="shared" si="250"/>
        <v/>
      </c>
      <c r="ET196" s="3" t="str">
        <f t="shared" si="251"/>
        <v/>
      </c>
      <c r="EU196" s="3" t="str">
        <f t="shared" si="252"/>
        <v/>
      </c>
      <c r="EV196" s="3">
        <f t="shared" si="253"/>
        <v>-0.98254953897433095</v>
      </c>
      <c r="EW196" s="3">
        <f t="shared" si="254"/>
        <v>-2.0355207759679694</v>
      </c>
      <c r="EX196" s="3">
        <f t="shared" si="255"/>
        <v>-0.11683117549108962</v>
      </c>
      <c r="EY196" s="3">
        <f t="shared" si="256"/>
        <v>0.98254953897433095</v>
      </c>
      <c r="EZ196" s="3">
        <f t="shared" si="257"/>
        <v>1.0397055572049363</v>
      </c>
      <c r="FA196" s="3" t="str">
        <f t="shared" si="258"/>
        <v/>
      </c>
      <c r="FB196" s="3">
        <f t="shared" si="259"/>
        <v>-2.0355207759679694</v>
      </c>
      <c r="FC196" s="3">
        <f t="shared" si="260"/>
        <v>-1.9236215350975372</v>
      </c>
      <c r="FD196" s="3">
        <f t="shared" si="261"/>
        <v>-17.118718455011475</v>
      </c>
      <c r="FE196" s="3" t="str">
        <f t="shared" si="262"/>
        <v/>
      </c>
      <c r="FF196" s="3">
        <f t="shared" si="263"/>
        <v>-1.0397055572049363</v>
      </c>
      <c r="FG196" s="3">
        <f t="shared" si="264"/>
        <v>-0.11683117549108962</v>
      </c>
      <c r="FH196" s="3">
        <f t="shared" si="265"/>
        <v>-1.9236215350975372</v>
      </c>
      <c r="FI196" s="4">
        <f t="shared" si="266"/>
        <v>0.93023255813953487</v>
      </c>
      <c r="FJ196" s="4">
        <f t="shared" si="267"/>
        <v>0.3125</v>
      </c>
      <c r="FK196" s="4">
        <f t="shared" si="268"/>
        <v>1.1514919663351186</v>
      </c>
      <c r="FL196" s="4">
        <f t="shared" si="269"/>
        <v>1.5853098699311401</v>
      </c>
      <c r="FM196" s="4">
        <f>Tabela13[[#This Row],[V139]]-Tabela13[[#This Row],[V140]]</f>
        <v>-0.43381790359602146</v>
      </c>
      <c r="FN196" s="4">
        <f>Tabela13[[#This Row],[V1]]-Tabela13[[#This Row],[V2]]/2</f>
        <v>0.78997093023255816</v>
      </c>
      <c r="FO196" s="4">
        <f>Tabela13[[#This Row],[V1]]-Tabela13[[#This Row],[V3]]/2</f>
        <v>0.828125</v>
      </c>
      <c r="FP196" s="4">
        <f>Tabela13[[#This Row],[V1]]-Tabela13[[#This Row],[V4]]/2</f>
        <v>0.53997093023255816</v>
      </c>
      <c r="FQ196" s="4">
        <f>Tabela13[[#This Row],[V2]]-Tabela13[[#This Row],[V1]]/2</f>
        <v>0.15443313953488369</v>
      </c>
      <c r="FR196" s="4">
        <f>Tabela13[[#This Row],[V2]]-Tabela13[[#This Row],[V3]]/2</f>
        <v>0.40443313953488369</v>
      </c>
      <c r="FS196" s="4">
        <f>Tabela13[[#This Row],[V2]]-Tabela13[[#This Row],[V4]]/2</f>
        <v>0.11627906976744184</v>
      </c>
      <c r="FT196" s="4">
        <f t="shared" si="270"/>
        <v>0.66859566867377429</v>
      </c>
      <c r="FU196" s="4">
        <f t="shared" si="271"/>
        <v>0.69165662185319987</v>
      </c>
      <c r="FV196" s="4">
        <f t="shared" si="272"/>
        <v>0.49511075640681734</v>
      </c>
      <c r="FW196" s="4">
        <f t="shared" si="273"/>
        <v>0.15322269151705792</v>
      </c>
      <c r="FX196" s="4">
        <f t="shared" si="274"/>
        <v>0.38432219745119389</v>
      </c>
      <c r="FY196" s="4">
        <f t="shared" si="275"/>
        <v>0.1157592177208107</v>
      </c>
      <c r="FZ196" s="4">
        <f t="shared" si="276"/>
        <v>120.34722036127937</v>
      </c>
      <c r="GA196" s="4">
        <f t="shared" si="277"/>
        <v>124.49819193357597</v>
      </c>
      <c r="GB196" s="4">
        <f t="shared" si="278"/>
        <v>89.119936153227115</v>
      </c>
      <c r="GC196" s="4">
        <f t="shared" si="279"/>
        <v>27.580084473070428</v>
      </c>
      <c r="GD196" s="4">
        <f t="shared" si="280"/>
        <v>69.177995541214898</v>
      </c>
      <c r="GE196" s="4">
        <f t="shared" si="281"/>
        <v>20.836659189745923</v>
      </c>
      <c r="GF196" s="4">
        <f>Tabela13[[#This Row],[V1]]-Tabela13[[#This Row],[V2]]/Tabela13[[#This Row],[V2]]</f>
        <v>0.15625</v>
      </c>
      <c r="GG196" s="4">
        <f>Tabela13[[#This Row],[V1]]-Tabela13[[#This Row],[V3]]/Tabela13[[#This Row],[V3]]</f>
        <v>0.15625</v>
      </c>
      <c r="GH196" s="4">
        <f>Tabela13[[#This Row],[V1]]-Tabela13[[#This Row],[V4]]/Tabela13[[#This Row],[V4]]</f>
        <v>0.15625</v>
      </c>
      <c r="GI196" s="4">
        <f>Tabela13[[#This Row],[V2]]-Tabela13[[#This Row],[V1]]/Tabela13[[#This Row],[V1]]</f>
        <v>-0.26744186046511631</v>
      </c>
      <c r="GJ196" s="4">
        <f>Tabela13[[#This Row],[V2]]-Tabela13[[#This Row],[V3]]/Tabela13[[#This Row],[V3]]</f>
        <v>-0.26744186046511631</v>
      </c>
      <c r="GK196" s="4">
        <f>Tabela13[[#This Row],[V2]]-Tabela13[[#This Row],[V4]]/Tabela13[[#This Row],[V4]]</f>
        <v>-0.26744186046511631</v>
      </c>
      <c r="GL196" s="4">
        <f t="shared" si="282"/>
        <v>0.29201765480833253</v>
      </c>
      <c r="GM196" s="4">
        <f t="shared" si="283"/>
        <v>0.94440406976744184</v>
      </c>
      <c r="GN196" s="4">
        <f t="shared" si="284"/>
        <v>0.30920838246730709</v>
      </c>
      <c r="GO196" s="3">
        <f t="shared" si="285"/>
        <v>1</v>
      </c>
      <c r="GP196" s="3">
        <v>100</v>
      </c>
      <c r="GQ196" s="3">
        <f t="shared" si="286"/>
        <v>2.2000000000000002</v>
      </c>
      <c r="GR196" s="3">
        <f t="shared" si="287"/>
        <v>220.00000000000003</v>
      </c>
      <c r="GS196" s="34">
        <f>COUNTIF($D$2:D195,Tabela13[[#This Row],[HomeTeam]])</f>
        <v>9</v>
      </c>
      <c r="GT196" s="34">
        <f>COUNTIF($E$2:E195,Tabela13[[#This Row],[AwayTeam]])</f>
        <v>9</v>
      </c>
      <c r="GU196" s="3">
        <f>IFERROR(AVERAGEIFS($AD$2:AD195,$D$2:D195,Tabela13[[#This Row],[HomeTeam]],$GS$2:GS195,"&gt;="&amp;Tabela13[[#This Row],[Contagem_H]]-5),"")</f>
        <v>1.1400896240310157</v>
      </c>
      <c r="GV196" s="3">
        <f>IFERROR(AVERAGEIFS($G$2:G195,$E$2:E195,Tabela13[[#This Row],[AwayTeam]],$GT$2:GT195,"&gt;="&amp;Tabela13[[#This Row],[Contagem_A]]-5),"")</f>
        <v>0.8</v>
      </c>
      <c r="GW196" s="3">
        <f>IFERROR(AVERAGEIFS($GQ$2:GQ195,$D$2:D195,Tabela13[[#This Row],[HomeTeam]],$GS$2:GS195,"&gt;="&amp;Tabela13[[#This Row],[Contagem_H]]-5),"")</f>
        <v>-0.25</v>
      </c>
    </row>
    <row r="197" spans="1:205" x14ac:dyDescent="0.25">
      <c r="A197" t="s">
        <v>127</v>
      </c>
      <c r="B197" t="s">
        <v>203</v>
      </c>
      <c r="C197" t="s">
        <v>134</v>
      </c>
      <c r="D197" t="s">
        <v>18</v>
      </c>
      <c r="E197" t="s">
        <v>12</v>
      </c>
      <c r="F197" s="3">
        <v>2</v>
      </c>
      <c r="G197" s="3">
        <v>1</v>
      </c>
      <c r="H197" s="3" t="str">
        <f t="shared" si="288"/>
        <v>H</v>
      </c>
      <c r="I197" s="3">
        <v>6</v>
      </c>
      <c r="J197" s="3">
        <v>4</v>
      </c>
      <c r="K197" s="3">
        <v>1.57</v>
      </c>
      <c r="L197" s="3">
        <v>1.85</v>
      </c>
      <c r="M197" s="3">
        <v>2.0499999999999998</v>
      </c>
      <c r="N197" s="3">
        <f t="shared" si="217"/>
        <v>3</v>
      </c>
      <c r="O197" s="3">
        <f t="shared" si="218"/>
        <v>3</v>
      </c>
      <c r="P197" s="3">
        <f t="shared" si="219"/>
        <v>0</v>
      </c>
      <c r="Q197" s="3">
        <f t="shared" si="220"/>
        <v>5.3609341825902268E-2</v>
      </c>
      <c r="R197" s="3">
        <f t="shared" si="221"/>
        <v>2.8345418589320936E-2</v>
      </c>
      <c r="S197" s="3">
        <f t="shared" si="222"/>
        <v>6.3216560509554132</v>
      </c>
      <c r="T197" s="3">
        <f t="shared" si="223"/>
        <v>4.2144373673036091</v>
      </c>
      <c r="U197" s="3">
        <f t="shared" si="224"/>
        <v>1.6541666666666666</v>
      </c>
      <c r="V197" s="3">
        <f t="shared" si="225"/>
        <v>1.9491772823779192</v>
      </c>
      <c r="W197" s="3">
        <f t="shared" si="226"/>
        <v>2.1598991507430996</v>
      </c>
      <c r="X197" s="4">
        <f t="shared" si="227"/>
        <v>0.16666666666666666</v>
      </c>
      <c r="Y197" s="4">
        <f t="shared" si="228"/>
        <v>0.25</v>
      </c>
      <c r="Z197" s="4">
        <f t="shared" si="229"/>
        <v>0.63694267515923564</v>
      </c>
      <c r="AA197" s="4">
        <f t="shared" si="230"/>
        <v>0.54054054054054046</v>
      </c>
      <c r="AB197" s="4">
        <f t="shared" si="231"/>
        <v>0.48780487804878053</v>
      </c>
      <c r="AC197" s="4">
        <f t="shared" si="232"/>
        <v>1.0833333333333333</v>
      </c>
      <c r="AD197" s="4">
        <f t="shared" si="233"/>
        <v>0.81847133757961776</v>
      </c>
      <c r="AE197" s="4">
        <f t="shared" si="234"/>
        <v>0.58333333333333337</v>
      </c>
      <c r="AF197" s="4">
        <f t="shared" si="235"/>
        <v>1.3184713375796178</v>
      </c>
      <c r="AG197" s="4">
        <f>IFERROR(AVERAGE(Tabela13[[#This Row],[V1]],Tabela13[[#This Row],[V2]]),"")</f>
        <v>0.95090233545647551</v>
      </c>
      <c r="AH197" s="4">
        <f>IFERROR(AVERAGE(Tabela13[[#This Row],[V1]],Tabela13[[#This Row],[V3]]),"")</f>
        <v>0.83333333333333326</v>
      </c>
      <c r="AI197" s="4">
        <f>IFERROR(AVERAGE(Tabela13[[#This Row],[V1]],Tabela13[[#This Row],[V4]]),"")</f>
        <v>1.2009023354564756</v>
      </c>
      <c r="AJ197" s="4">
        <f>IFERROR(AVERAGE(Tabela13[[#This Row],[V2]],Tabela13[[#This Row],[V1]]),"")</f>
        <v>0.95090233545647551</v>
      </c>
      <c r="AK197" s="4">
        <f>IFERROR(AVERAGE(Tabela13[[#This Row],[V2]],Tabela13[[#This Row],[V3]]),"")</f>
        <v>0.70090233545647562</v>
      </c>
      <c r="AL197" s="4">
        <f>IFERROR(AVERAGE(Tabela13[[#This Row],[V2]],Tabela13[[#This Row],[V4]]),"")</f>
        <v>1.0684713375796178</v>
      </c>
      <c r="AM197" s="4">
        <f>IFERROR(AVERAGE(Tabela13[[#This Row],[V3]],Tabela13[[#This Row],[V1]]),"")</f>
        <v>0.83333333333333326</v>
      </c>
      <c r="AN197" s="4">
        <f>IFERROR(AVERAGE(Tabela13[[#This Row],[V3]],Tabela13[[#This Row],[V2]]),"")</f>
        <v>0.70090233545647562</v>
      </c>
      <c r="AO197" s="4">
        <f>IFERROR(AVERAGE(Tabela13[[#This Row],[V3]],Tabela13[[#This Row],[V4]]),"")</f>
        <v>0.95090233545647562</v>
      </c>
      <c r="AP197" s="4">
        <f>IFERROR(AVERAGE(Tabela13[[#This Row],[V4]],Tabela13[[#This Row],[V1]]),"")</f>
        <v>1.2009023354564756</v>
      </c>
      <c r="AQ197" s="4">
        <f>IFERROR(AVERAGE(Tabela13[[#This Row],[V4]],Tabela13[[#This Row],[V2]]),"")</f>
        <v>1.0684713375796178</v>
      </c>
      <c r="AR197" s="4">
        <f>IFERROR(AVERAGE(Tabela13[[#This Row],[V4]],Tabela13[[#This Row],[V3]]),"")</f>
        <v>0.95090233545647562</v>
      </c>
      <c r="AS197" s="4">
        <f>_xlfn.STDEV.S(Tabela13[[#This Row],[V1]:[V2]])</f>
        <v>0.18728571327605506</v>
      </c>
      <c r="AT197" s="4">
        <f>_xlfn.STDEV.S(Tabela13[[#This Row],[V1]],Tabela13[[#This Row],[V3]])</f>
        <v>0.35355339059327406</v>
      </c>
      <c r="AU197" s="4">
        <f>_xlfn.STDEV.S(Tabela13[[#This Row],[V1]],Tabela13[[#This Row],[V4]])</f>
        <v>0.16626767731721898</v>
      </c>
      <c r="AV197" s="4">
        <f>_xlfn.STDEV.S(Tabela13[[#This Row],[V2]],Tabela13[[#This Row],[V1]])</f>
        <v>0.18728571327605506</v>
      </c>
      <c r="AW197" s="4">
        <f>_xlfn.STDEV.S(Tabela13[[#This Row],[V2]],Tabela13[[#This Row],[V3]])</f>
        <v>0.16626767731721895</v>
      </c>
      <c r="AX197" s="4">
        <f>_xlfn.STDEV.S(Tabela13[[#This Row],[V42]],Tabela13[[#This Row],[V44]])</f>
        <v>0.54083910386932843</v>
      </c>
      <c r="AY197" s="4">
        <f>_xlfn.STDEV.S(Tabela13[[#This Row],[V3]],Tabela13[[#This Row],[V1]])</f>
        <v>0.35355339059327406</v>
      </c>
      <c r="AZ197" s="4">
        <f>_xlfn.STDEV.S(Tabela13[[#This Row],[V3]],Tabela13[[#This Row],[V2]])</f>
        <v>0.16626767731721895</v>
      </c>
      <c r="BA197" s="4">
        <f>_xlfn.STDEV.S(Tabela13[[#This Row],[V3]],Tabela13[[#This Row],[V4]])</f>
        <v>0.51982106791049243</v>
      </c>
      <c r="BB197" s="4">
        <f>_xlfn.STDEV.S(Tabela13[[#This Row],[V4]],Tabela13[[#This Row],[V1]])</f>
        <v>0.16626767731721898</v>
      </c>
      <c r="BC197" s="4">
        <f>_xlfn.STDEV.S(Tabela13[[#This Row],[V4]],Tabela13[[#This Row],[V2]])</f>
        <v>0.35355339059327379</v>
      </c>
      <c r="BD197" s="4">
        <f>_xlfn.STDEV.S(Tabela13[[#This Row],[V4]],Tabela13[[#This Row],[V3]])</f>
        <v>0.51982106791049243</v>
      </c>
      <c r="BE197" s="4">
        <f>Tabela13[[#This Row],[V17]]/Tabela13[[#This Row],[V5]]</f>
        <v>0.19695578220043972</v>
      </c>
      <c r="BF197" s="4">
        <f>Tabela13[[#This Row],[V18]]/Tabela13[[#This Row],[V6]]</f>
        <v>0.4242640687119289</v>
      </c>
      <c r="BG197" s="4">
        <f>Tabela13[[#This Row],[V19]]/Tabela13[[#This Row],[V7]]</f>
        <v>0.13845228908978588</v>
      </c>
      <c r="BH197" s="4">
        <f>Tabela13[[#This Row],[V20]]/Tabela13[[#This Row],[V8]]</f>
        <v>0.19695578220043972</v>
      </c>
      <c r="BI197" s="4">
        <f>Tabela13[[#This Row],[V21]]/Tabela13[[#This Row],[V9]]</f>
        <v>0.23721946540374136</v>
      </c>
      <c r="BJ197" s="4">
        <f>Tabela13[[#This Row],[V22]]/Tabela13[[#This Row],[V10]]</f>
        <v>0.50618026412807493</v>
      </c>
      <c r="BK197" s="4">
        <f>Tabela13[[#This Row],[V23]]/Tabela13[[#This Row],[V11]]</f>
        <v>0.4242640687119289</v>
      </c>
      <c r="BL197" s="4">
        <f>Tabela13[[#This Row],[V24]]/Tabela13[[#This Row],[V12]]</f>
        <v>0.23721946540374136</v>
      </c>
      <c r="BM197" s="4">
        <f>Tabela13[[#This Row],[V25]]/Tabela13[[#This Row],[V13]]</f>
        <v>0.54666083837196078</v>
      </c>
      <c r="BN197" s="4">
        <f>Tabela13[[#This Row],[V26]]/Tabela13[[#This Row],[V14]]</f>
        <v>0.13845228908978588</v>
      </c>
      <c r="BO197" s="4">
        <f>Tabela13[[#This Row],[V27]]/Tabela13[[#This Row],[V15]]</f>
        <v>0.330896466903988</v>
      </c>
      <c r="BP197" s="4">
        <f>Tabela13[[#This Row],[V28]]/Tabela13[[#This Row],[V16]]</f>
        <v>0.54666083837196078</v>
      </c>
      <c r="BQ197" s="4">
        <f>Tabela13[[#This Row],[V1]]-Tabela13[[#This Row],[V2]]</f>
        <v>0.2648619957537155</v>
      </c>
      <c r="BR197" s="4">
        <f>Tabela13[[#This Row],[V1]]-Tabela13[[#This Row],[V3]]</f>
        <v>0.49999999999999989</v>
      </c>
      <c r="BS197" s="4">
        <f>Tabela13[[#This Row],[V1]]-Tabela13[[#This Row],[V4]]</f>
        <v>-0.2351380042462845</v>
      </c>
      <c r="BT197" s="4">
        <f>Tabela13[[#This Row],[V2]]-Tabela13[[#This Row],[V1]]</f>
        <v>-0.2648619957537155</v>
      </c>
      <c r="BU197" s="4">
        <f>Tabela13[[#This Row],[V2]]-Tabela13[[#This Row],[V3]]</f>
        <v>0.23513800424628439</v>
      </c>
      <c r="BV197" s="4">
        <f>Tabela13[[#This Row],[V2]]-Tabela13[[#This Row],[V4]]</f>
        <v>-0.5</v>
      </c>
      <c r="BW197" s="4">
        <f>AVERAGE(Tabela13[[#This Row],[V41]],Tabela13[[#This Row],[V42]])</f>
        <v>0.38243099787685769</v>
      </c>
      <c r="BX197" s="4">
        <f>AVERAGE(Tabela13[[#This Row],[V41]],Tabela13[[#This Row],[V43]])</f>
        <v>1.4861995753715496E-2</v>
      </c>
      <c r="BY197" s="4">
        <f>AVERAGE(Tabela13[[#This Row],[V41]],Tabela13[[#This Row],[V44]])</f>
        <v>0</v>
      </c>
      <c r="BZ197" s="4">
        <f>AVERAGE(Tabela13[[#This Row],[V41]],Tabela13[[#This Row],[V45]])</f>
        <v>0.24999999999999994</v>
      </c>
      <c r="CA197" s="4">
        <f>AVERAGE(Tabela13[[#This Row],[V41]],Tabela13[[#This Row],[V46]])</f>
        <v>-0.11756900212314225</v>
      </c>
      <c r="CB197" s="4">
        <f>AVERAGE(Tabela13[[#This Row],[V42]],Tabela13[[#This Row],[V41]])</f>
        <v>0.38243099787685769</v>
      </c>
      <c r="CC197" s="4">
        <f>AVERAGE(Tabela13[[#This Row],[V42]],Tabela13[[#This Row],[V43]])</f>
        <v>0.13243099787685769</v>
      </c>
      <c r="CD197" s="4">
        <f>AVERAGE(Tabela13[[#This Row],[V42]],Tabela13[[#This Row],[V44]])</f>
        <v>0.1175690021231422</v>
      </c>
      <c r="CE197" s="4">
        <f>AVERAGE(Tabela13[[#This Row],[V42]],Tabela13[[#This Row],[V45]])</f>
        <v>0.36756900212314214</v>
      </c>
      <c r="CF197" s="4">
        <f>AVERAGE(Tabela13[[#This Row],[V42]],Tabela13[[#This Row],[V46]])</f>
        <v>0</v>
      </c>
      <c r="CG197" s="4">
        <f>AVERAGE(Tabela13[[#This Row],[V43]],Tabela13[[#This Row],[V41]])</f>
        <v>1.4861995753715496E-2</v>
      </c>
      <c r="CH197" s="4">
        <f>AVERAGE(Tabela13[[#This Row],[V43]],Tabela13[[#This Row],[V42]])</f>
        <v>0.13243099787685769</v>
      </c>
      <c r="CI197" s="4">
        <f>AVERAGE(Tabela13[[#This Row],[V43]],Tabela13[[#This Row],[V44]])</f>
        <v>-0.25</v>
      </c>
      <c r="CJ197" s="4">
        <f>AVERAGE(Tabela13[[#This Row],[V43]],Tabela13[[#This Row],[V45]])</f>
        <v>0</v>
      </c>
      <c r="CK197" s="4">
        <f>AVERAGE(Tabela13[[#This Row],[V43]],Tabela13[[#This Row],[V46]])</f>
        <v>-0.36756900212314225</v>
      </c>
      <c r="CL197" s="4">
        <f>AVERAGE(Tabela13[[#This Row],[V44]],Tabela13[[#This Row],[V41]])</f>
        <v>0</v>
      </c>
      <c r="CM197" s="4">
        <f>AVERAGE(Tabela13[[#This Row],[V44]],Tabela13[[#This Row],[V42]])</f>
        <v>0.1175690021231422</v>
      </c>
      <c r="CN197" s="4">
        <f>AVERAGE(Tabela13[[#This Row],[V44]],Tabela13[[#This Row],[V43]])</f>
        <v>-0.25</v>
      </c>
      <c r="CO197" s="4">
        <f>AVERAGE(Tabela13[[#This Row],[V44]],Tabela13[[#This Row],[V45]])</f>
        <v>-1.4861995753715551E-2</v>
      </c>
      <c r="CP197" s="4">
        <f>AVERAGE(Tabela13[[#This Row],[V44]],Tabela13[[#This Row],[V46]])</f>
        <v>-0.38243099787685775</v>
      </c>
      <c r="CQ197" s="4">
        <f>AVERAGE(Tabela13[[#This Row],[V45]],Tabela13[[#This Row],[V41]])</f>
        <v>0.24999999999999994</v>
      </c>
      <c r="CR197" s="4">
        <f>AVERAGE(Tabela13[[#This Row],[V45]],Tabela13[[#This Row],[V42]])</f>
        <v>0.36756900212314214</v>
      </c>
      <c r="CS197" s="4">
        <f>AVERAGE(Tabela13[[#This Row],[V45]],Tabela13[[#This Row],[V43]])</f>
        <v>0</v>
      </c>
      <c r="CT197" s="4">
        <f>AVERAGE(Tabela13[[#This Row],[V45]],Tabela13[[#This Row],[V44]])</f>
        <v>-1.4861995753715551E-2</v>
      </c>
      <c r="CU197" s="4">
        <f>AVERAGE(Tabela13[[#This Row],[V45]],Tabela13[[#This Row],[V46]])</f>
        <v>-0.1324309978768578</v>
      </c>
      <c r="CV197" s="4">
        <f>AVERAGE(Tabela13[[#This Row],[V46]],Tabela13[[#This Row],[V41]])</f>
        <v>-0.11756900212314225</v>
      </c>
      <c r="CW197" s="4">
        <f>AVERAGE(Tabela13[[#This Row],[V46]],Tabela13[[#This Row],[V42]])</f>
        <v>0</v>
      </c>
      <c r="CX197" s="4">
        <f>AVERAGE(Tabela13[[#This Row],[V46]],Tabela13[[#This Row],[V43]])</f>
        <v>-0.36756900212314225</v>
      </c>
      <c r="CY197" s="4">
        <f>AVERAGE(Tabela13[[#This Row],[V46]],Tabela13[[#This Row],[V44]])</f>
        <v>-0.38243099787685775</v>
      </c>
      <c r="CZ197" s="4">
        <f>AVERAGE(Tabela13[[#This Row],[V46]],Tabela13[[#This Row],[V45]])</f>
        <v>-0.1324309978768578</v>
      </c>
      <c r="DA197" s="3">
        <f>_xlfn.STDEV.S(Tabela13[[#This Row],[V41]],Tabela13[[#This Row],[V42]])</f>
        <v>0.16626767731721878</v>
      </c>
      <c r="DB197" s="3">
        <f>_xlfn.STDEV.S(Tabela13[[#This Row],[V41]],Tabela13[[#This Row],[V43]])</f>
        <v>0.35355339059327379</v>
      </c>
      <c r="DC197" s="3">
        <f>_xlfn.STDEV.S(Tabela13[[#This Row],[V41]],Tabela13[[#This Row],[V44]])</f>
        <v>0.37457142655210957</v>
      </c>
      <c r="DD197" s="3">
        <f>_xlfn.STDEV.S(Tabela13[[#This Row],[V41]],Tabela13[[#This Row],[V45]])</f>
        <v>2.1018035958835883E-2</v>
      </c>
      <c r="DE197" s="3">
        <f>_xlfn.STDEV.S(Tabela13[[#This Row],[V41]],Tabela13[[#This Row],[V46]])</f>
        <v>0.54083910386932854</v>
      </c>
      <c r="DF197" s="3">
        <f>_xlfn.STDEV.S(Tabela13[[#This Row],[V42]],Tabela13[[#This Row],[V41]])</f>
        <v>0.16626767731721878</v>
      </c>
      <c r="DG197" s="3">
        <f>_xlfn.STDEV.S(Tabela13[[#This Row],[V42]],Tabela13[[#This Row],[V43]])</f>
        <v>0.51982106791049265</v>
      </c>
      <c r="DH197" s="3">
        <f>_xlfn.STDEV.S(Tabela13[[#This Row],[V42]],Tabela13[[#This Row],[V44]])</f>
        <v>0.54083910386932843</v>
      </c>
      <c r="DI197" s="3">
        <f>_xlfn.STDEV.S(Tabela13[[#This Row],[V42]],Tabela13[[#This Row],[V45]])</f>
        <v>0.18728571327605475</v>
      </c>
      <c r="DJ197" s="3">
        <f>_xlfn.STDEV.S(Tabela13[[#This Row],[V42]],Tabela13[[#This Row],[V46]])</f>
        <v>0.70710678118654746</v>
      </c>
      <c r="DK197" s="3">
        <f>_xlfn.STDEV.S(Tabela13[[#This Row],[V43]],Tabela13[[#This Row],[V41]])</f>
        <v>0.35355339059327379</v>
      </c>
      <c r="DL197" s="3">
        <f>_xlfn.STDEV.S(Tabela13[[#This Row],[V43]],Tabela13[[#This Row],[V42]])</f>
        <v>0.51982106791049265</v>
      </c>
      <c r="DM197" s="3">
        <f>_xlfn.STDEV.S(Tabela13[[#This Row],[V43]],Tabela13[[#This Row],[V44]])</f>
        <v>2.1018035958835803E-2</v>
      </c>
      <c r="DN197" s="3">
        <f>_xlfn.STDEV.S(Tabela13[[#This Row],[V43]],Tabela13[[#This Row],[V45]])</f>
        <v>0.33253535463443784</v>
      </c>
      <c r="DO197" s="3">
        <f>_xlfn.STDEV.S(Tabela13[[#This Row],[V43]],Tabela13[[#This Row],[V46]])</f>
        <v>0.18728571327605475</v>
      </c>
      <c r="DP197" s="3">
        <f>_xlfn.STDEV.S(Tabela13[[#This Row],[V44]],Tabela13[[#This Row],[V41]])</f>
        <v>0.37457142655210957</v>
      </c>
      <c r="DQ197" s="3">
        <f>_xlfn.STDEV.S(Tabela13[[#This Row],[V44]],Tabela13[[#This Row],[V42]])</f>
        <v>0.54083910386932843</v>
      </c>
      <c r="DR197" s="3">
        <f>_xlfn.STDEV.S(Tabela13[[#This Row],[V44]],Tabela13[[#This Row],[V43]])</f>
        <v>2.1018035958835803E-2</v>
      </c>
      <c r="DS197" s="3">
        <f>_xlfn.STDEV.S(Tabela13[[#This Row],[V44]],Tabela13[[#This Row],[V45]])</f>
        <v>0.35355339059327368</v>
      </c>
      <c r="DT197" s="3">
        <f>_xlfn.STDEV.S(Tabela13[[#This Row],[V44]],Tabela13[[#This Row],[V46]])</f>
        <v>0.16626767731721895</v>
      </c>
      <c r="DU197" s="3">
        <f>_xlfn.STDEV.S(Tabela13[[#This Row],[V45]],Tabela13[[#This Row],[V41]])</f>
        <v>2.1018035958835883E-2</v>
      </c>
      <c r="DV197" s="3">
        <f>_xlfn.STDEV.S(Tabela13[[#This Row],[V45]],Tabela13[[#This Row],[V42]])</f>
        <v>0.18728571327605475</v>
      </c>
      <c r="DW197" s="3">
        <f>_xlfn.STDEV.S(Tabela13[[#This Row],[V45]],Tabela13[[#This Row],[V43]])</f>
        <v>0.33253535463443784</v>
      </c>
      <c r="DX197" s="3">
        <f>_xlfn.STDEV.S(Tabela13[[#This Row],[V45]],Tabela13[[#This Row],[V44]])</f>
        <v>0.35355339059327368</v>
      </c>
      <c r="DY197" s="3">
        <f>_xlfn.STDEV.S(Tabela13[[#This Row],[V45]],Tabela13[[#This Row],[V46]])</f>
        <v>0.51982106791049265</v>
      </c>
      <c r="DZ197" s="3">
        <f>_xlfn.STDEV.S(Tabela13[[#This Row],[V46]],Tabela13[[#This Row],[V41]])</f>
        <v>0.54083910386932854</v>
      </c>
      <c r="EA197" s="3">
        <f>_xlfn.STDEV.S(Tabela13[[#This Row],[V46]],Tabela13[[#This Row],[V42]])</f>
        <v>0.70710678118654746</v>
      </c>
      <c r="EB197" s="3">
        <f>_xlfn.STDEV.S(Tabela13[[#This Row],[V46]],Tabela13[[#This Row],[V43]])</f>
        <v>0.18728571327605475</v>
      </c>
      <c r="EC197" s="3">
        <f>_xlfn.STDEV.S(Tabela13[[#This Row],[V46]],Tabela13[[#This Row],[V44]])</f>
        <v>0.16626767731721895</v>
      </c>
      <c r="ED197" s="3">
        <f>_xlfn.STDEV.S(Tabela13[[#This Row],[V46]],Tabela13[[#This Row],[V45]])</f>
        <v>0.51982106791049265</v>
      </c>
      <c r="EE197" s="3">
        <f t="shared" si="236"/>
        <v>0.43476516872399756</v>
      </c>
      <c r="EF197" s="3">
        <f t="shared" si="237"/>
        <v>23.789092424204568</v>
      </c>
      <c r="EG197" s="3" t="str">
        <f t="shared" si="238"/>
        <v/>
      </c>
      <c r="EH197" s="3">
        <f t="shared" si="239"/>
        <v>8.4072143835343546E-2</v>
      </c>
      <c r="EI197" s="3">
        <f t="shared" si="240"/>
        <v>-4.6001845223016478</v>
      </c>
      <c r="EJ197" s="3">
        <f t="shared" si="241"/>
        <v>0.43476516872399756</v>
      </c>
      <c r="EK197" s="3">
        <f t="shared" si="242"/>
        <v>3.9252220117970684</v>
      </c>
      <c r="EL197" s="3">
        <f t="shared" si="243"/>
        <v>4.6001845223016486</v>
      </c>
      <c r="EM197" s="3">
        <f t="shared" si="244"/>
        <v>0.50952531958424152</v>
      </c>
      <c r="EN197" s="3" t="str">
        <f t="shared" si="245"/>
        <v/>
      </c>
      <c r="EO197" s="3">
        <f t="shared" si="246"/>
        <v>23.789092424204568</v>
      </c>
      <c r="EP197" s="3">
        <f t="shared" si="247"/>
        <v>3.9252220117970684</v>
      </c>
      <c r="EQ197" s="3">
        <f t="shared" si="248"/>
        <v>-8.4072143835343213E-2</v>
      </c>
      <c r="ER197" s="3" t="str">
        <f t="shared" si="249"/>
        <v/>
      </c>
      <c r="ES197" s="3" t="str">
        <f t="shared" si="250"/>
        <v/>
      </c>
      <c r="ET197" s="3" t="str">
        <f t="shared" si="251"/>
        <v/>
      </c>
      <c r="EU197" s="3" t="str">
        <f t="shared" si="252"/>
        <v/>
      </c>
      <c r="EV197" s="3">
        <f t="shared" si="253"/>
        <v>-8.4072143835343213E-2</v>
      </c>
      <c r="EW197" s="3">
        <f t="shared" si="254"/>
        <v>-23.789092424204473</v>
      </c>
      <c r="EX197" s="3">
        <f t="shared" si="255"/>
        <v>-0.4347651687239979</v>
      </c>
      <c r="EY197" s="3">
        <f t="shared" si="256"/>
        <v>8.4072143835343546E-2</v>
      </c>
      <c r="EZ197" s="3">
        <f t="shared" si="257"/>
        <v>0.50952531958424152</v>
      </c>
      <c r="FA197" s="3" t="str">
        <f t="shared" si="258"/>
        <v/>
      </c>
      <c r="FB197" s="3">
        <f t="shared" si="259"/>
        <v>-23.789092424204473</v>
      </c>
      <c r="FC197" s="3">
        <f t="shared" si="260"/>
        <v>-3.9252220117970653</v>
      </c>
      <c r="FD197" s="3">
        <f t="shared" si="261"/>
        <v>-4.6001845223016478</v>
      </c>
      <c r="FE197" s="3" t="str">
        <f t="shared" si="262"/>
        <v/>
      </c>
      <c r="FF197" s="3">
        <f t="shared" si="263"/>
        <v>-0.50952531958424141</v>
      </c>
      <c r="FG197" s="3">
        <f t="shared" si="264"/>
        <v>-0.4347651687239979</v>
      </c>
      <c r="FH197" s="3">
        <f t="shared" si="265"/>
        <v>-3.9252220117970653</v>
      </c>
      <c r="FI197" s="4">
        <f t="shared" si="266"/>
        <v>1.2738853503184713</v>
      </c>
      <c r="FJ197" s="4">
        <f t="shared" si="267"/>
        <v>0.16666666666666666</v>
      </c>
      <c r="FK197" s="4">
        <f t="shared" si="268"/>
        <v>0.7118387909319901</v>
      </c>
      <c r="FL197" s="4">
        <f t="shared" si="269"/>
        <v>2.0508816120906803</v>
      </c>
      <c r="FM197" s="4">
        <f>Tabela13[[#This Row],[V139]]-Tabela13[[#This Row],[V140]]</f>
        <v>-1.3390428211586902</v>
      </c>
      <c r="FN197" s="4">
        <f>Tabela13[[#This Row],[V1]]-Tabela13[[#This Row],[V2]]/2</f>
        <v>0.67409766454352438</v>
      </c>
      <c r="FO197" s="4">
        <f>Tabela13[[#This Row],[V1]]-Tabela13[[#This Row],[V3]]/2</f>
        <v>0.79166666666666652</v>
      </c>
      <c r="FP197" s="4">
        <f>Tabela13[[#This Row],[V1]]-Tabela13[[#This Row],[V4]]/2</f>
        <v>0.42409766454352438</v>
      </c>
      <c r="FQ197" s="4">
        <f>Tabela13[[#This Row],[V2]]-Tabela13[[#This Row],[V1]]/2</f>
        <v>0.27680467091295113</v>
      </c>
      <c r="FR197" s="4">
        <f>Tabela13[[#This Row],[V2]]-Tabela13[[#This Row],[V3]]/2</f>
        <v>0.52680467091295102</v>
      </c>
      <c r="FS197" s="4">
        <f>Tabela13[[#This Row],[V2]]-Tabela13[[#This Row],[V4]]/2</f>
        <v>0.15923566878980888</v>
      </c>
      <c r="FT197" s="4">
        <f t="shared" si="270"/>
        <v>0.59312951175151363</v>
      </c>
      <c r="FU197" s="4">
        <f t="shared" si="271"/>
        <v>0.66963894567663751</v>
      </c>
      <c r="FV197" s="4">
        <f t="shared" si="272"/>
        <v>0.401106112999848</v>
      </c>
      <c r="FW197" s="4">
        <f t="shared" si="273"/>
        <v>0.27004322375486794</v>
      </c>
      <c r="FX197" s="4">
        <f t="shared" si="274"/>
        <v>0.48486068530100251</v>
      </c>
      <c r="FY197" s="4">
        <f t="shared" si="275"/>
        <v>0.1579099207095154</v>
      </c>
      <c r="FZ197" s="4">
        <f t="shared" si="276"/>
        <v>106.76331211527246</v>
      </c>
      <c r="GA197" s="4">
        <f t="shared" si="277"/>
        <v>120.53501022179475</v>
      </c>
      <c r="GB197" s="4">
        <f t="shared" si="278"/>
        <v>72.199100339972631</v>
      </c>
      <c r="GC197" s="4">
        <f t="shared" si="279"/>
        <v>48.60778027587623</v>
      </c>
      <c r="GD197" s="4">
        <f t="shared" si="280"/>
        <v>87.274923354180444</v>
      </c>
      <c r="GE197" s="4">
        <f t="shared" si="281"/>
        <v>28.423785727712769</v>
      </c>
      <c r="GF197" s="4">
        <f>Tabela13[[#This Row],[V1]]-Tabela13[[#This Row],[V2]]/Tabela13[[#This Row],[V2]]</f>
        <v>8.3333333333333259E-2</v>
      </c>
      <c r="GG197" s="4">
        <f>Tabela13[[#This Row],[V1]]-Tabela13[[#This Row],[V3]]/Tabela13[[#This Row],[V3]]</f>
        <v>8.3333333333333259E-2</v>
      </c>
      <c r="GH197" s="4">
        <f>Tabela13[[#This Row],[V1]]-Tabela13[[#This Row],[V4]]/Tabela13[[#This Row],[V4]]</f>
        <v>8.3333333333333259E-2</v>
      </c>
      <c r="GI197" s="4">
        <f>Tabela13[[#This Row],[V2]]-Tabela13[[#This Row],[V1]]/Tabela13[[#This Row],[V1]]</f>
        <v>-0.18152866242038224</v>
      </c>
      <c r="GJ197" s="4">
        <f>Tabela13[[#This Row],[V2]]-Tabela13[[#This Row],[V3]]/Tabela13[[#This Row],[V3]]</f>
        <v>-0.18152866242038224</v>
      </c>
      <c r="GK197" s="4">
        <f>Tabela13[[#This Row],[V2]]-Tabela13[[#This Row],[V4]]/Tabela13[[#This Row],[V4]]</f>
        <v>-0.18152866242038224</v>
      </c>
      <c r="GL197" s="4">
        <f t="shared" si="282"/>
        <v>0.31900359508994364</v>
      </c>
      <c r="GM197" s="4">
        <f t="shared" si="283"/>
        <v>0.95090233545647551</v>
      </c>
      <c r="GN197" s="4">
        <f t="shared" si="284"/>
        <v>0.33547461521041244</v>
      </c>
      <c r="GO197" s="3">
        <f t="shared" si="285"/>
        <v>1</v>
      </c>
      <c r="GP197" s="3">
        <v>100</v>
      </c>
      <c r="GQ197" s="3">
        <f t="shared" si="286"/>
        <v>5</v>
      </c>
      <c r="GR197" s="3">
        <f t="shared" si="287"/>
        <v>500</v>
      </c>
      <c r="GS197" s="34">
        <f>COUNTIF($D$2:D196,Tabela13[[#This Row],[HomeTeam]])</f>
        <v>9</v>
      </c>
      <c r="GT197" s="34">
        <f>COUNTIF($E$2:E196,Tabela13[[#This Row],[AwayTeam]])</f>
        <v>9</v>
      </c>
      <c r="GU197" s="3">
        <f>IFERROR(AVERAGEIFS($AD$2:AD196,$D$2:D196,Tabela13[[#This Row],[HomeTeam]],$GS$2:GS196,"&gt;="&amp;Tabela13[[#This Row],[Contagem_H]]-5),"")</f>
        <v>0.6532951106864151</v>
      </c>
      <c r="GV197" s="3">
        <f>IFERROR(AVERAGEIFS($G$2:G196,$E$2:E196,Tabela13[[#This Row],[AwayTeam]],$GT$2:GT196,"&gt;="&amp;Tabela13[[#This Row],[Contagem_A]]-5),"")</f>
        <v>1.2</v>
      </c>
      <c r="GW197" s="3">
        <f>IFERROR(AVERAGEIFS($GQ$2:GQ196,$D$2:D196,Tabela13[[#This Row],[HomeTeam]],$GS$2:GS196,"&gt;="&amp;Tabela13[[#This Row],[Contagem_H]]-5),"")</f>
        <v>0.316</v>
      </c>
    </row>
    <row r="198" spans="1:205" x14ac:dyDescent="0.25">
      <c r="A198" t="s">
        <v>127</v>
      </c>
      <c r="B198" t="s">
        <v>203</v>
      </c>
      <c r="C198" t="s">
        <v>134</v>
      </c>
      <c r="D198" t="s">
        <v>23</v>
      </c>
      <c r="E198" t="s">
        <v>13</v>
      </c>
      <c r="F198" s="3">
        <v>3</v>
      </c>
      <c r="G198" s="3">
        <v>1</v>
      </c>
      <c r="H198" s="3" t="str">
        <f t="shared" si="288"/>
        <v>H</v>
      </c>
      <c r="I198" s="3">
        <v>1.75</v>
      </c>
      <c r="J198" s="3">
        <v>4.5</v>
      </c>
      <c r="K198" s="3">
        <v>3.8</v>
      </c>
      <c r="L198" s="3">
        <v>1.3</v>
      </c>
      <c r="M198" s="3">
        <v>3.5</v>
      </c>
      <c r="N198" s="3">
        <f t="shared" si="217"/>
        <v>4</v>
      </c>
      <c r="O198" s="3">
        <f t="shared" si="218"/>
        <v>3</v>
      </c>
      <c r="P198" s="3">
        <f t="shared" si="219"/>
        <v>0</v>
      </c>
      <c r="Q198" s="3">
        <f t="shared" si="220"/>
        <v>5.6808688387635753E-2</v>
      </c>
      <c r="R198" s="3">
        <f t="shared" si="221"/>
        <v>5.4945054945054861E-2</v>
      </c>
      <c r="S198" s="3">
        <f t="shared" si="222"/>
        <v>1.8494152046783625</v>
      </c>
      <c r="T198" s="3">
        <f t="shared" si="223"/>
        <v>4.7556390977443606</v>
      </c>
      <c r="U198" s="3">
        <f t="shared" si="224"/>
        <v>4.0158730158730158</v>
      </c>
      <c r="V198" s="3">
        <f t="shared" si="225"/>
        <v>1.3738512949039265</v>
      </c>
      <c r="W198" s="3">
        <f t="shared" si="226"/>
        <v>3.698830409356725</v>
      </c>
      <c r="X198" s="4">
        <f t="shared" si="227"/>
        <v>0.5714285714285714</v>
      </c>
      <c r="Y198" s="4">
        <f t="shared" si="228"/>
        <v>0.22222222222222221</v>
      </c>
      <c r="Z198" s="4">
        <f t="shared" si="229"/>
        <v>0.26315789473684209</v>
      </c>
      <c r="AA198" s="4">
        <f t="shared" si="230"/>
        <v>0.76923076923076916</v>
      </c>
      <c r="AB198" s="4">
        <f t="shared" si="231"/>
        <v>0.2857142857142857</v>
      </c>
      <c r="AC198" s="4">
        <f t="shared" si="232"/>
        <v>1.7857142857142856</v>
      </c>
      <c r="AD198" s="4">
        <f t="shared" si="233"/>
        <v>0.63157894736842102</v>
      </c>
      <c r="AE198" s="4">
        <f t="shared" si="234"/>
        <v>0.7857142857142857</v>
      </c>
      <c r="AF198" s="4">
        <f t="shared" si="235"/>
        <v>1.631578947368421</v>
      </c>
      <c r="AG198" s="4">
        <f>IFERROR(AVERAGE(Tabela13[[#This Row],[V1]],Tabela13[[#This Row],[V2]]),"")</f>
        <v>1.2086466165413534</v>
      </c>
      <c r="AH198" s="4">
        <f>IFERROR(AVERAGE(Tabela13[[#This Row],[V1]],Tabela13[[#This Row],[V3]]),"")</f>
        <v>1.2857142857142856</v>
      </c>
      <c r="AI198" s="4">
        <f>IFERROR(AVERAGE(Tabela13[[#This Row],[V1]],Tabela13[[#This Row],[V4]]),"")</f>
        <v>1.7086466165413534</v>
      </c>
      <c r="AJ198" s="4">
        <f>IFERROR(AVERAGE(Tabela13[[#This Row],[V2]],Tabela13[[#This Row],[V1]]),"")</f>
        <v>1.2086466165413534</v>
      </c>
      <c r="AK198" s="4">
        <f>IFERROR(AVERAGE(Tabela13[[#This Row],[V2]],Tabela13[[#This Row],[V3]]),"")</f>
        <v>0.70864661654135341</v>
      </c>
      <c r="AL198" s="4">
        <f>IFERROR(AVERAGE(Tabela13[[#This Row],[V2]],Tabela13[[#This Row],[V4]]),"")</f>
        <v>1.131578947368421</v>
      </c>
      <c r="AM198" s="4">
        <f>IFERROR(AVERAGE(Tabela13[[#This Row],[V3]],Tabela13[[#This Row],[V1]]),"")</f>
        <v>1.2857142857142856</v>
      </c>
      <c r="AN198" s="4">
        <f>IFERROR(AVERAGE(Tabela13[[#This Row],[V3]],Tabela13[[#This Row],[V2]]),"")</f>
        <v>0.70864661654135341</v>
      </c>
      <c r="AO198" s="4">
        <f>IFERROR(AVERAGE(Tabela13[[#This Row],[V3]],Tabela13[[#This Row],[V4]]),"")</f>
        <v>1.2086466165413534</v>
      </c>
      <c r="AP198" s="4">
        <f>IFERROR(AVERAGE(Tabela13[[#This Row],[V4]],Tabela13[[#This Row],[V1]]),"")</f>
        <v>1.7086466165413534</v>
      </c>
      <c r="AQ198" s="4">
        <f>IFERROR(AVERAGE(Tabela13[[#This Row],[V4]],Tabela13[[#This Row],[V2]]),"")</f>
        <v>1.131578947368421</v>
      </c>
      <c r="AR198" s="4">
        <f>IFERROR(AVERAGE(Tabela13[[#This Row],[V4]],Tabela13[[#This Row],[V3]]),"")</f>
        <v>1.2086466165413534</v>
      </c>
      <c r="AS198" s="4">
        <f>_xlfn.STDEV.S(Tabela13[[#This Row],[V1]:[V2]])</f>
        <v>0.81609692415139101</v>
      </c>
      <c r="AT198" s="4">
        <f>_xlfn.STDEV.S(Tabela13[[#This Row],[V1]],Tabela13[[#This Row],[V3]])</f>
        <v>0.70710678118654779</v>
      </c>
      <c r="AU198" s="4">
        <f>_xlfn.STDEV.S(Tabela13[[#This Row],[V1]],Tabela13[[#This Row],[V4]])</f>
        <v>0.10899014296484373</v>
      </c>
      <c r="AV198" s="4">
        <f>_xlfn.STDEV.S(Tabela13[[#This Row],[V2]],Tabela13[[#This Row],[V1]])</f>
        <v>0.81609692415139101</v>
      </c>
      <c r="AW198" s="4">
        <f>_xlfn.STDEV.S(Tabela13[[#This Row],[V2]],Tabela13[[#This Row],[V3]])</f>
        <v>0.10899014296484273</v>
      </c>
      <c r="AX198" s="4">
        <f>_xlfn.STDEV.S(Tabela13[[#This Row],[V42]],Tabela13[[#This Row],[V44]])</f>
        <v>1.5232037053379388</v>
      </c>
      <c r="AY198" s="4">
        <f>_xlfn.STDEV.S(Tabela13[[#This Row],[V3]],Tabela13[[#This Row],[V1]])</f>
        <v>0.70710678118654779</v>
      </c>
      <c r="AZ198" s="4">
        <f>_xlfn.STDEV.S(Tabela13[[#This Row],[V3]],Tabela13[[#This Row],[V2]])</f>
        <v>0.10899014296484273</v>
      </c>
      <c r="BA198" s="4">
        <f>_xlfn.STDEV.S(Tabela13[[#This Row],[V3]],Tabela13[[#This Row],[V4]])</f>
        <v>0.59811663822170347</v>
      </c>
      <c r="BB198" s="4">
        <f>_xlfn.STDEV.S(Tabela13[[#This Row],[V4]],Tabela13[[#This Row],[V1]])</f>
        <v>0.10899014296484373</v>
      </c>
      <c r="BC198" s="4">
        <f>_xlfn.STDEV.S(Tabela13[[#This Row],[V4]],Tabela13[[#This Row],[V2]])</f>
        <v>0.70710678118654757</v>
      </c>
      <c r="BD198" s="4">
        <f>_xlfn.STDEV.S(Tabela13[[#This Row],[V4]],Tabela13[[#This Row],[V3]])</f>
        <v>0.59811663822170347</v>
      </c>
      <c r="BE198" s="4">
        <f>Tabela13[[#This Row],[V17]]/Tabela13[[#This Row],[V5]]</f>
        <v>0.67521549556538107</v>
      </c>
      <c r="BF198" s="4">
        <f>Tabela13[[#This Row],[V18]]/Tabela13[[#This Row],[V6]]</f>
        <v>0.54997194092287061</v>
      </c>
      <c r="BG198" s="4">
        <f>Tabela13[[#This Row],[V19]]/Tabela13[[#This Row],[V7]]</f>
        <v>6.3787410404066963E-2</v>
      </c>
      <c r="BH198" s="4">
        <f>Tabela13[[#This Row],[V20]]/Tabela13[[#This Row],[V8]]</f>
        <v>0.67521549556538107</v>
      </c>
      <c r="BI198" s="4">
        <f>Tabela13[[#This Row],[V21]]/Tabela13[[#This Row],[V9]]</f>
        <v>0.15380041394508309</v>
      </c>
      <c r="BJ198" s="4">
        <f>Tabela13[[#This Row],[V22]]/Tabela13[[#This Row],[V10]]</f>
        <v>1.3460869954149226</v>
      </c>
      <c r="BK198" s="4">
        <f>Tabela13[[#This Row],[V23]]/Tabela13[[#This Row],[V11]]</f>
        <v>0.54997194092287061</v>
      </c>
      <c r="BL198" s="4">
        <f>Tabela13[[#This Row],[V24]]/Tabela13[[#This Row],[V12]]</f>
        <v>0.15380041394508309</v>
      </c>
      <c r="BM198" s="4">
        <f>Tabela13[[#This Row],[V25]]/Tabela13[[#This Row],[V13]]</f>
        <v>0.49486477688016522</v>
      </c>
      <c r="BN198" s="4">
        <f>Tabela13[[#This Row],[V26]]/Tabela13[[#This Row],[V14]]</f>
        <v>6.3787410404066963E-2</v>
      </c>
      <c r="BO198" s="4">
        <f>Tabela13[[#This Row],[V27]]/Tabela13[[#This Row],[V15]]</f>
        <v>0.62488506244392583</v>
      </c>
      <c r="BP198" s="4">
        <f>Tabela13[[#This Row],[V28]]/Tabela13[[#This Row],[V16]]</f>
        <v>0.49486477688016522</v>
      </c>
      <c r="BQ198" s="4">
        <f>Tabela13[[#This Row],[V1]]-Tabela13[[#This Row],[V2]]</f>
        <v>1.1541353383458646</v>
      </c>
      <c r="BR198" s="4">
        <f>Tabela13[[#This Row],[V1]]-Tabela13[[#This Row],[V3]]</f>
        <v>0.99999999999999989</v>
      </c>
      <c r="BS198" s="4">
        <f>Tabela13[[#This Row],[V1]]-Tabela13[[#This Row],[V4]]</f>
        <v>0.15413533834586457</v>
      </c>
      <c r="BT198" s="4">
        <f>Tabela13[[#This Row],[V2]]-Tabela13[[#This Row],[V1]]</f>
        <v>-1.1541353383458646</v>
      </c>
      <c r="BU198" s="4">
        <f>Tabela13[[#This Row],[V2]]-Tabela13[[#This Row],[V3]]</f>
        <v>-0.15413533834586468</v>
      </c>
      <c r="BV198" s="4">
        <f>Tabela13[[#This Row],[V2]]-Tabela13[[#This Row],[V4]]</f>
        <v>-1</v>
      </c>
      <c r="BW198" s="4">
        <f>AVERAGE(Tabela13[[#This Row],[V41]],Tabela13[[#This Row],[V42]])</f>
        <v>1.0770676691729322</v>
      </c>
      <c r="BX198" s="4">
        <f>AVERAGE(Tabela13[[#This Row],[V41]],Tabela13[[#This Row],[V43]])</f>
        <v>0.65413533834586457</v>
      </c>
      <c r="BY198" s="4">
        <f>AVERAGE(Tabela13[[#This Row],[V41]],Tabela13[[#This Row],[V44]])</f>
        <v>0</v>
      </c>
      <c r="BZ198" s="4">
        <f>AVERAGE(Tabela13[[#This Row],[V41]],Tabela13[[#This Row],[V45]])</f>
        <v>0.49999999999999994</v>
      </c>
      <c r="CA198" s="4">
        <f>AVERAGE(Tabela13[[#This Row],[V41]],Tabela13[[#This Row],[V46]])</f>
        <v>7.7067669172932285E-2</v>
      </c>
      <c r="CB198" s="4">
        <f>AVERAGE(Tabela13[[#This Row],[V42]],Tabela13[[#This Row],[V41]])</f>
        <v>1.0770676691729322</v>
      </c>
      <c r="CC198" s="4">
        <f>AVERAGE(Tabela13[[#This Row],[V42]],Tabela13[[#This Row],[V43]])</f>
        <v>0.57706766917293217</v>
      </c>
      <c r="CD198" s="4">
        <f>AVERAGE(Tabela13[[#This Row],[V42]],Tabela13[[#This Row],[V44]])</f>
        <v>-7.706766917293234E-2</v>
      </c>
      <c r="CE198" s="4">
        <f>AVERAGE(Tabela13[[#This Row],[V42]],Tabela13[[#This Row],[V45]])</f>
        <v>0.4229323308270676</v>
      </c>
      <c r="CF198" s="4">
        <f>AVERAGE(Tabela13[[#This Row],[V42]],Tabela13[[#This Row],[V46]])</f>
        <v>0</v>
      </c>
      <c r="CG198" s="4">
        <f>AVERAGE(Tabela13[[#This Row],[V43]],Tabela13[[#This Row],[V41]])</f>
        <v>0.65413533834586457</v>
      </c>
      <c r="CH198" s="4">
        <f>AVERAGE(Tabela13[[#This Row],[V43]],Tabela13[[#This Row],[V42]])</f>
        <v>0.57706766917293217</v>
      </c>
      <c r="CI198" s="4">
        <f>AVERAGE(Tabela13[[#This Row],[V43]],Tabela13[[#This Row],[V44]])</f>
        <v>-0.5</v>
      </c>
      <c r="CJ198" s="4">
        <f>AVERAGE(Tabela13[[#This Row],[V43]],Tabela13[[#This Row],[V45]])</f>
        <v>0</v>
      </c>
      <c r="CK198" s="4">
        <f>AVERAGE(Tabela13[[#This Row],[V43]],Tabela13[[#This Row],[V46]])</f>
        <v>-0.42293233082706772</v>
      </c>
      <c r="CL198" s="4">
        <f>AVERAGE(Tabela13[[#This Row],[V44]],Tabela13[[#This Row],[V41]])</f>
        <v>0</v>
      </c>
      <c r="CM198" s="4">
        <f>AVERAGE(Tabela13[[#This Row],[V44]],Tabela13[[#This Row],[V42]])</f>
        <v>-7.706766917293234E-2</v>
      </c>
      <c r="CN198" s="4">
        <f>AVERAGE(Tabela13[[#This Row],[V44]],Tabela13[[#This Row],[V43]])</f>
        <v>-0.5</v>
      </c>
      <c r="CO198" s="4">
        <f>AVERAGE(Tabela13[[#This Row],[V44]],Tabela13[[#This Row],[V45]])</f>
        <v>-0.65413533834586457</v>
      </c>
      <c r="CP198" s="4">
        <f>AVERAGE(Tabela13[[#This Row],[V44]],Tabela13[[#This Row],[V46]])</f>
        <v>-1.0770676691729322</v>
      </c>
      <c r="CQ198" s="4">
        <f>AVERAGE(Tabela13[[#This Row],[V45]],Tabela13[[#This Row],[V41]])</f>
        <v>0.49999999999999994</v>
      </c>
      <c r="CR198" s="4">
        <f>AVERAGE(Tabela13[[#This Row],[V45]],Tabela13[[#This Row],[V42]])</f>
        <v>0.4229323308270676</v>
      </c>
      <c r="CS198" s="4">
        <f>AVERAGE(Tabela13[[#This Row],[V45]],Tabela13[[#This Row],[V43]])</f>
        <v>0</v>
      </c>
      <c r="CT198" s="4">
        <f>AVERAGE(Tabela13[[#This Row],[V45]],Tabela13[[#This Row],[V44]])</f>
        <v>-0.65413533834586457</v>
      </c>
      <c r="CU198" s="4">
        <f>AVERAGE(Tabela13[[#This Row],[V45]],Tabela13[[#This Row],[V46]])</f>
        <v>-0.5770676691729324</v>
      </c>
      <c r="CV198" s="4">
        <f>AVERAGE(Tabela13[[#This Row],[V46]],Tabela13[[#This Row],[V41]])</f>
        <v>7.7067669172932285E-2</v>
      </c>
      <c r="CW198" s="4">
        <f>AVERAGE(Tabela13[[#This Row],[V46]],Tabela13[[#This Row],[V42]])</f>
        <v>0</v>
      </c>
      <c r="CX198" s="4">
        <f>AVERAGE(Tabela13[[#This Row],[V46]],Tabela13[[#This Row],[V43]])</f>
        <v>-0.42293233082706772</v>
      </c>
      <c r="CY198" s="4">
        <f>AVERAGE(Tabela13[[#This Row],[V46]],Tabela13[[#This Row],[V44]])</f>
        <v>-1.0770676691729322</v>
      </c>
      <c r="CZ198" s="4">
        <f>AVERAGE(Tabela13[[#This Row],[V46]],Tabela13[[#This Row],[V45]])</f>
        <v>-0.5770676691729324</v>
      </c>
      <c r="DA198" s="3">
        <f>_xlfn.STDEV.S(Tabela13[[#This Row],[V41]],Tabela13[[#This Row],[V42]])</f>
        <v>0.1089901429648438</v>
      </c>
      <c r="DB198" s="3">
        <f>_xlfn.STDEV.S(Tabela13[[#This Row],[V41]],Tabela13[[#This Row],[V43]])</f>
        <v>0.70710678118654757</v>
      </c>
      <c r="DC198" s="3">
        <f>_xlfn.STDEV.S(Tabela13[[#This Row],[V41]],Tabela13[[#This Row],[V44]])</f>
        <v>1.6321938483027825</v>
      </c>
      <c r="DD198" s="3">
        <f>_xlfn.STDEV.S(Tabela13[[#This Row],[V41]],Tabela13[[#This Row],[V45]])</f>
        <v>0.92508706711623501</v>
      </c>
      <c r="DE198" s="3">
        <f>_xlfn.STDEV.S(Tabela13[[#This Row],[V41]],Tabela13[[#This Row],[V46]])</f>
        <v>1.5232037053379388</v>
      </c>
      <c r="DF198" s="3">
        <f>_xlfn.STDEV.S(Tabela13[[#This Row],[V42]],Tabela13[[#This Row],[V41]])</f>
        <v>0.1089901429648438</v>
      </c>
      <c r="DG198" s="3">
        <f>_xlfn.STDEV.S(Tabela13[[#This Row],[V42]],Tabela13[[#This Row],[V43]])</f>
        <v>0.5981166382217038</v>
      </c>
      <c r="DH198" s="3">
        <f>_xlfn.STDEV.S(Tabela13[[#This Row],[V42]],Tabela13[[#This Row],[V44]])</f>
        <v>1.5232037053379388</v>
      </c>
      <c r="DI198" s="3">
        <f>_xlfn.STDEV.S(Tabela13[[#This Row],[V42]],Tabela13[[#This Row],[V45]])</f>
        <v>0.81609692415139123</v>
      </c>
      <c r="DJ198" s="3">
        <f>_xlfn.STDEV.S(Tabela13[[#This Row],[V42]],Tabela13[[#This Row],[V46]])</f>
        <v>1.4142135623730949</v>
      </c>
      <c r="DK198" s="3">
        <f>_xlfn.STDEV.S(Tabela13[[#This Row],[V43]],Tabela13[[#This Row],[V41]])</f>
        <v>0.70710678118654757</v>
      </c>
      <c r="DL198" s="3">
        <f>_xlfn.STDEV.S(Tabela13[[#This Row],[V43]],Tabela13[[#This Row],[V42]])</f>
        <v>0.5981166382217038</v>
      </c>
      <c r="DM198" s="3">
        <f>_xlfn.STDEV.S(Tabela13[[#This Row],[V43]],Tabela13[[#This Row],[V44]])</f>
        <v>0.92508706711623501</v>
      </c>
      <c r="DN198" s="3">
        <f>_xlfn.STDEV.S(Tabela13[[#This Row],[V43]],Tabela13[[#This Row],[V45]])</f>
        <v>0.21798028592968752</v>
      </c>
      <c r="DO198" s="3">
        <f>_xlfn.STDEV.S(Tabela13[[#This Row],[V43]],Tabela13[[#This Row],[V46]])</f>
        <v>0.81609692415139123</v>
      </c>
      <c r="DP198" s="3">
        <f>_xlfn.STDEV.S(Tabela13[[#This Row],[V44]],Tabela13[[#This Row],[V41]])</f>
        <v>1.6321938483027825</v>
      </c>
      <c r="DQ198" s="3">
        <f>_xlfn.STDEV.S(Tabela13[[#This Row],[V44]],Tabela13[[#This Row],[V42]])</f>
        <v>1.5232037053379388</v>
      </c>
      <c r="DR198" s="3">
        <f>_xlfn.STDEV.S(Tabela13[[#This Row],[V44]],Tabela13[[#This Row],[V43]])</f>
        <v>0.92508706711623501</v>
      </c>
      <c r="DS198" s="3">
        <f>_xlfn.STDEV.S(Tabela13[[#This Row],[V44]],Tabela13[[#This Row],[V45]])</f>
        <v>0.70710678118654757</v>
      </c>
      <c r="DT198" s="3">
        <f>_xlfn.STDEV.S(Tabela13[[#This Row],[V44]],Tabela13[[#This Row],[V46]])</f>
        <v>0.10899014296484373</v>
      </c>
      <c r="DU198" s="3">
        <f>_xlfn.STDEV.S(Tabela13[[#This Row],[V45]],Tabela13[[#This Row],[V41]])</f>
        <v>0.92508706711623501</v>
      </c>
      <c r="DV198" s="3">
        <f>_xlfn.STDEV.S(Tabela13[[#This Row],[V45]],Tabela13[[#This Row],[V42]])</f>
        <v>0.81609692415139123</v>
      </c>
      <c r="DW198" s="3">
        <f>_xlfn.STDEV.S(Tabela13[[#This Row],[V45]],Tabela13[[#This Row],[V43]])</f>
        <v>0.21798028592968752</v>
      </c>
      <c r="DX198" s="3">
        <f>_xlfn.STDEV.S(Tabela13[[#This Row],[V45]],Tabela13[[#This Row],[V44]])</f>
        <v>0.70710678118654757</v>
      </c>
      <c r="DY198" s="3">
        <f>_xlfn.STDEV.S(Tabela13[[#This Row],[V45]],Tabela13[[#This Row],[V46]])</f>
        <v>0.59811663822170358</v>
      </c>
      <c r="DZ198" s="3">
        <f>_xlfn.STDEV.S(Tabela13[[#This Row],[V46]],Tabela13[[#This Row],[V41]])</f>
        <v>1.5232037053379388</v>
      </c>
      <c r="EA198" s="3">
        <f>_xlfn.STDEV.S(Tabela13[[#This Row],[V46]],Tabela13[[#This Row],[V42]])</f>
        <v>1.4142135623730949</v>
      </c>
      <c r="EB198" s="3">
        <f>_xlfn.STDEV.S(Tabela13[[#This Row],[V46]],Tabela13[[#This Row],[V43]])</f>
        <v>0.81609692415139123</v>
      </c>
      <c r="EC198" s="3">
        <f>_xlfn.STDEV.S(Tabela13[[#This Row],[V46]],Tabela13[[#This Row],[V44]])</f>
        <v>0.10899014296484373</v>
      </c>
      <c r="ED198" s="3">
        <f>_xlfn.STDEV.S(Tabela13[[#This Row],[V46]],Tabela13[[#This Row],[V45]])</f>
        <v>0.59811663822170358</v>
      </c>
      <c r="EE198" s="3">
        <f t="shared" si="236"/>
        <v>0.1011915463478131</v>
      </c>
      <c r="EF198" s="3">
        <f t="shared" si="237"/>
        <v>1.0809793321587453</v>
      </c>
      <c r="EG198" s="3" t="str">
        <f t="shared" si="238"/>
        <v/>
      </c>
      <c r="EH198" s="3">
        <f t="shared" si="239"/>
        <v>1.8501741342324702</v>
      </c>
      <c r="EI198" s="3">
        <f t="shared" si="240"/>
        <v>19.764496859506924</v>
      </c>
      <c r="EJ198" s="3">
        <f t="shared" si="241"/>
        <v>0.1011915463478131</v>
      </c>
      <c r="EK198" s="3">
        <f t="shared" si="242"/>
        <v>1.0364757378955913</v>
      </c>
      <c r="EL198" s="3">
        <f t="shared" si="243"/>
        <v>-19.764496859506909</v>
      </c>
      <c r="EM198" s="3">
        <f t="shared" si="244"/>
        <v>1.9296158384379565</v>
      </c>
      <c r="EN198" s="3" t="str">
        <f t="shared" si="245"/>
        <v/>
      </c>
      <c r="EO198" s="3">
        <f t="shared" si="246"/>
        <v>1.0809793321587453</v>
      </c>
      <c r="EP198" s="3">
        <f t="shared" si="247"/>
        <v>1.0364757378955913</v>
      </c>
      <c r="EQ198" s="3">
        <f t="shared" si="248"/>
        <v>-1.85017413423247</v>
      </c>
      <c r="ER198" s="3" t="str">
        <f t="shared" si="249"/>
        <v/>
      </c>
      <c r="ES198" s="3" t="str">
        <f t="shared" si="250"/>
        <v/>
      </c>
      <c r="ET198" s="3" t="str">
        <f t="shared" si="251"/>
        <v/>
      </c>
      <c r="EU198" s="3" t="str">
        <f t="shared" si="252"/>
        <v/>
      </c>
      <c r="EV198" s="3">
        <f t="shared" si="253"/>
        <v>-1.85017413423247</v>
      </c>
      <c r="EW198" s="3">
        <f t="shared" si="254"/>
        <v>-1.0809793321587453</v>
      </c>
      <c r="EX198" s="3">
        <f t="shared" si="255"/>
        <v>-0.10119154634781304</v>
      </c>
      <c r="EY198" s="3">
        <f t="shared" si="256"/>
        <v>1.8501741342324702</v>
      </c>
      <c r="EZ198" s="3">
        <f t="shared" si="257"/>
        <v>1.9296158384379565</v>
      </c>
      <c r="FA198" s="3" t="str">
        <f t="shared" si="258"/>
        <v/>
      </c>
      <c r="FB198" s="3">
        <f t="shared" si="259"/>
        <v>-1.0809793321587453</v>
      </c>
      <c r="FC198" s="3">
        <f t="shared" si="260"/>
        <v>-1.0364757378955904</v>
      </c>
      <c r="FD198" s="3">
        <f t="shared" si="261"/>
        <v>19.764496859506924</v>
      </c>
      <c r="FE198" s="3" t="str">
        <f t="shared" si="262"/>
        <v/>
      </c>
      <c r="FF198" s="3">
        <f t="shared" si="263"/>
        <v>-1.929615838437956</v>
      </c>
      <c r="FG198" s="3">
        <f t="shared" si="264"/>
        <v>-0.10119154634781304</v>
      </c>
      <c r="FH198" s="3">
        <f t="shared" si="265"/>
        <v>-1.0364757378955904</v>
      </c>
      <c r="FI198" s="4">
        <f t="shared" si="266"/>
        <v>0.78947368421052633</v>
      </c>
      <c r="FJ198" s="4">
        <f t="shared" si="267"/>
        <v>0.5714285714285714</v>
      </c>
      <c r="FK198" s="4">
        <f t="shared" si="268"/>
        <v>1.832411067193676</v>
      </c>
      <c r="FL198" s="4">
        <f t="shared" si="269"/>
        <v>0.9573122529644269</v>
      </c>
      <c r="FM198" s="4">
        <f>Tabela13[[#This Row],[V139]]-Tabela13[[#This Row],[V140]]</f>
        <v>0.87509881422924907</v>
      </c>
      <c r="FN198" s="4">
        <f>Tabela13[[#This Row],[V1]]-Tabela13[[#This Row],[V2]]/2</f>
        <v>1.469924812030075</v>
      </c>
      <c r="FO198" s="4">
        <f>Tabela13[[#This Row],[V1]]-Tabela13[[#This Row],[V3]]/2</f>
        <v>1.3928571428571428</v>
      </c>
      <c r="FP198" s="4">
        <f>Tabela13[[#This Row],[V1]]-Tabela13[[#This Row],[V4]]/2</f>
        <v>0.96992481203007508</v>
      </c>
      <c r="FQ198" s="4">
        <f>Tabela13[[#This Row],[V2]]-Tabela13[[#This Row],[V1]]/2</f>
        <v>-0.26127819548872178</v>
      </c>
      <c r="FR198" s="4">
        <f>Tabela13[[#This Row],[V2]]-Tabela13[[#This Row],[V3]]/2</f>
        <v>0.23872180451127817</v>
      </c>
      <c r="FS198" s="4">
        <f>Tabela13[[#This Row],[V2]]-Tabela13[[#This Row],[V4]]/2</f>
        <v>-0.18421052631578949</v>
      </c>
      <c r="FT198" s="4">
        <f t="shared" si="270"/>
        <v>0.97340983447434115</v>
      </c>
      <c r="FU198" s="4">
        <f t="shared" si="271"/>
        <v>0.94812553803782929</v>
      </c>
      <c r="FV198" s="4">
        <f t="shared" si="272"/>
        <v>0.77013217385066834</v>
      </c>
      <c r="FW198" s="4">
        <f t="shared" si="273"/>
        <v>-0.25556494607269942</v>
      </c>
      <c r="FX198" s="4">
        <f t="shared" si="274"/>
        <v>0.2343360494366874</v>
      </c>
      <c r="FY198" s="4">
        <f t="shared" si="275"/>
        <v>-0.18216831047276347</v>
      </c>
      <c r="FZ198" s="4">
        <f t="shared" si="276"/>
        <v>175.21377020538142</v>
      </c>
      <c r="GA198" s="4">
        <f t="shared" si="277"/>
        <v>170.66259684680929</v>
      </c>
      <c r="GB198" s="4">
        <f t="shared" si="278"/>
        <v>138.62379129312029</v>
      </c>
      <c r="GC198" s="4">
        <f t="shared" si="279"/>
        <v>-46.001690293085893</v>
      </c>
      <c r="GD198" s="4">
        <f t="shared" si="280"/>
        <v>42.180488898603734</v>
      </c>
      <c r="GE198" s="4">
        <f t="shared" si="281"/>
        <v>-32.790295885097422</v>
      </c>
      <c r="GF198" s="4">
        <f>Tabela13[[#This Row],[V1]]-Tabela13[[#This Row],[V2]]/Tabela13[[#This Row],[V2]]</f>
        <v>0.78571428571428559</v>
      </c>
      <c r="GG198" s="4">
        <f>Tabela13[[#This Row],[V1]]-Tabela13[[#This Row],[V3]]/Tabela13[[#This Row],[V3]]</f>
        <v>0.78571428571428559</v>
      </c>
      <c r="GH198" s="4">
        <f>Tabela13[[#This Row],[V1]]-Tabela13[[#This Row],[V4]]/Tabela13[[#This Row],[V4]]</f>
        <v>0.78571428571428559</v>
      </c>
      <c r="GI198" s="4">
        <f>Tabela13[[#This Row],[V2]]-Tabela13[[#This Row],[V1]]/Tabela13[[#This Row],[V1]]</f>
        <v>-0.36842105263157898</v>
      </c>
      <c r="GJ198" s="4">
        <f>Tabela13[[#This Row],[V2]]-Tabela13[[#This Row],[V3]]/Tabela13[[#This Row],[V3]]</f>
        <v>-0.36842105263157898</v>
      </c>
      <c r="GK198" s="4">
        <f>Tabela13[[#This Row],[V2]]-Tabela13[[#This Row],[V4]]/Tabela13[[#This Row],[V4]]</f>
        <v>-0.36842105263157898</v>
      </c>
      <c r="GL198" s="4">
        <f t="shared" si="282"/>
        <v>0.58416826985809311</v>
      </c>
      <c r="GM198" s="4">
        <f t="shared" si="283"/>
        <v>1.2086466165413534</v>
      </c>
      <c r="GN198" s="4">
        <f t="shared" si="284"/>
        <v>0.48332429170218588</v>
      </c>
      <c r="GO198" s="3">
        <f t="shared" si="285"/>
        <v>1</v>
      </c>
      <c r="GP198" s="3">
        <v>100</v>
      </c>
      <c r="GQ198" s="3">
        <f t="shared" si="286"/>
        <v>0.75</v>
      </c>
      <c r="GR198" s="3">
        <f t="shared" si="287"/>
        <v>75</v>
      </c>
      <c r="GS198" s="34">
        <f>COUNTIF($D$2:D197,Tabela13[[#This Row],[HomeTeam]])</f>
        <v>9</v>
      </c>
      <c r="GT198" s="34">
        <f>COUNTIF($E$2:E197,Tabela13[[#This Row],[AwayTeam]])</f>
        <v>9</v>
      </c>
      <c r="GU198" s="3">
        <f>IFERROR(AVERAGEIFS($AD$2:AD197,$D$2:D197,Tabela13[[#This Row],[HomeTeam]],$GS$2:GS197,"&gt;="&amp;Tabela13[[#This Row],[Contagem_H]]-5),"")</f>
        <v>1.1480418431272286</v>
      </c>
      <c r="GV198" s="3">
        <f>IFERROR(AVERAGEIFS($G$2:G197,$E$2:E197,Tabela13[[#This Row],[AwayTeam]],$GT$2:GT197,"&gt;="&amp;Tabela13[[#This Row],[Contagem_A]]-5),"")</f>
        <v>2.4</v>
      </c>
      <c r="GW198" s="3">
        <f>IFERROR(AVERAGEIFS($GQ$2:GQ197,$D$2:D197,Tabela13[[#This Row],[HomeTeam]],$GS$2:GS197,"&gt;="&amp;Tabela13[[#This Row],[Contagem_H]]-5),"")</f>
        <v>-0.26</v>
      </c>
    </row>
    <row r="199" spans="1:205" x14ac:dyDescent="0.25">
      <c r="A199" t="s">
        <v>127</v>
      </c>
      <c r="B199" t="s">
        <v>204</v>
      </c>
      <c r="C199" t="s">
        <v>177</v>
      </c>
      <c r="D199" t="s">
        <v>25</v>
      </c>
      <c r="E199" t="s">
        <v>20</v>
      </c>
      <c r="F199" s="3">
        <v>4</v>
      </c>
      <c r="G199" s="3">
        <v>2</v>
      </c>
      <c r="H199" s="3" t="str">
        <f t="shared" si="288"/>
        <v>H</v>
      </c>
      <c r="I199" s="3">
        <v>1.36</v>
      </c>
      <c r="J199" s="3">
        <v>5.25</v>
      </c>
      <c r="K199" s="3">
        <v>7.5</v>
      </c>
      <c r="L199" s="3">
        <v>1.36</v>
      </c>
      <c r="M199" s="3">
        <v>3.1</v>
      </c>
      <c r="N199" s="3">
        <f t="shared" si="217"/>
        <v>6</v>
      </c>
      <c r="O199" s="3">
        <f t="shared" si="218"/>
        <v>3</v>
      </c>
      <c r="P199" s="3">
        <f t="shared" si="219"/>
        <v>0</v>
      </c>
      <c r="Q199" s="3">
        <f t="shared" si="220"/>
        <v>5.9103641456582645E-2</v>
      </c>
      <c r="R199" s="3">
        <f t="shared" si="221"/>
        <v>5.7874762808349023E-2</v>
      </c>
      <c r="S199" s="3">
        <f t="shared" si="222"/>
        <v>1.4403809523809525</v>
      </c>
      <c r="T199" s="3">
        <f t="shared" si="223"/>
        <v>5.5602941176470591</v>
      </c>
      <c r="U199" s="3">
        <f t="shared" si="224"/>
        <v>7.9432773109243699</v>
      </c>
      <c r="V199" s="3">
        <f t="shared" si="225"/>
        <v>1.4403809523809525</v>
      </c>
      <c r="W199" s="3">
        <f t="shared" si="226"/>
        <v>3.2832212885154064</v>
      </c>
      <c r="X199" s="4">
        <f t="shared" si="227"/>
        <v>0.73529411764705876</v>
      </c>
      <c r="Y199" s="4">
        <f t="shared" si="228"/>
        <v>0.19047619047619047</v>
      </c>
      <c r="Z199" s="4">
        <f t="shared" si="229"/>
        <v>0.13333333333333333</v>
      </c>
      <c r="AA199" s="4">
        <f t="shared" si="230"/>
        <v>0.73529411764705876</v>
      </c>
      <c r="AB199" s="4">
        <f t="shared" si="231"/>
        <v>0.32258064516129031</v>
      </c>
      <c r="AC199" s="4">
        <f t="shared" si="232"/>
        <v>2.3676470588235294</v>
      </c>
      <c r="AD199" s="4">
        <f t="shared" si="233"/>
        <v>1.0666666666666667</v>
      </c>
      <c r="AE199" s="4">
        <f t="shared" si="234"/>
        <v>1.3676470588235294</v>
      </c>
      <c r="AF199" s="4">
        <f t="shared" si="235"/>
        <v>2.0666666666666669</v>
      </c>
      <c r="AG199" s="4">
        <f>IFERROR(AVERAGE(Tabela13[[#This Row],[V1]],Tabela13[[#This Row],[V2]]),"")</f>
        <v>1.7171568627450982</v>
      </c>
      <c r="AH199" s="4">
        <f>IFERROR(AVERAGE(Tabela13[[#This Row],[V1]],Tabela13[[#This Row],[V3]]),"")</f>
        <v>1.8676470588235294</v>
      </c>
      <c r="AI199" s="4">
        <f>IFERROR(AVERAGE(Tabela13[[#This Row],[V1]],Tabela13[[#This Row],[V4]]),"")</f>
        <v>2.2171568627450982</v>
      </c>
      <c r="AJ199" s="4">
        <f>IFERROR(AVERAGE(Tabela13[[#This Row],[V2]],Tabela13[[#This Row],[V1]]),"")</f>
        <v>1.7171568627450982</v>
      </c>
      <c r="AK199" s="4">
        <f>IFERROR(AVERAGE(Tabela13[[#This Row],[V2]],Tabela13[[#This Row],[V3]]),"")</f>
        <v>1.2171568627450982</v>
      </c>
      <c r="AL199" s="4">
        <f>IFERROR(AVERAGE(Tabela13[[#This Row],[V2]],Tabela13[[#This Row],[V4]]),"")</f>
        <v>1.5666666666666669</v>
      </c>
      <c r="AM199" s="4">
        <f>IFERROR(AVERAGE(Tabela13[[#This Row],[V3]],Tabela13[[#This Row],[V1]]),"")</f>
        <v>1.8676470588235294</v>
      </c>
      <c r="AN199" s="4">
        <f>IFERROR(AVERAGE(Tabela13[[#This Row],[V3]],Tabela13[[#This Row],[V2]]),"")</f>
        <v>1.2171568627450982</v>
      </c>
      <c r="AO199" s="4">
        <f>IFERROR(AVERAGE(Tabela13[[#This Row],[V3]],Tabela13[[#This Row],[V4]]),"")</f>
        <v>1.7171568627450982</v>
      </c>
      <c r="AP199" s="4">
        <f>IFERROR(AVERAGE(Tabela13[[#This Row],[V4]],Tabela13[[#This Row],[V1]]),"")</f>
        <v>2.2171568627450982</v>
      </c>
      <c r="AQ199" s="4">
        <f>IFERROR(AVERAGE(Tabela13[[#This Row],[V4]],Tabela13[[#This Row],[V2]]),"")</f>
        <v>1.5666666666666669</v>
      </c>
      <c r="AR199" s="4">
        <f>IFERROR(AVERAGE(Tabela13[[#This Row],[V4]],Tabela13[[#This Row],[V3]]),"")</f>
        <v>1.7171568627450982</v>
      </c>
      <c r="AS199" s="4">
        <f>_xlfn.STDEV.S(Tabela13[[#This Row],[V1]:[V2]])</f>
        <v>0.91993205748485141</v>
      </c>
      <c r="AT199" s="4">
        <f>_xlfn.STDEV.S(Tabela13[[#This Row],[V1]],Tabela13[[#This Row],[V3]])</f>
        <v>0.70710678118654757</v>
      </c>
      <c r="AU199" s="4">
        <f>_xlfn.STDEV.S(Tabela13[[#This Row],[V1]],Tabela13[[#This Row],[V4]])</f>
        <v>0.21282527629830389</v>
      </c>
      <c r="AV199" s="4">
        <f>_xlfn.STDEV.S(Tabela13[[#This Row],[V2]],Tabela13[[#This Row],[V1]])</f>
        <v>0.91993205748485141</v>
      </c>
      <c r="AW199" s="4">
        <f>_xlfn.STDEV.S(Tabela13[[#This Row],[V2]],Tabela13[[#This Row],[V3]])</f>
        <v>0.21282527629830295</v>
      </c>
      <c r="AX199" s="4">
        <f>_xlfn.STDEV.S(Tabela13[[#This Row],[V42]],Tabela13[[#This Row],[V44]])</f>
        <v>1.627038838671399</v>
      </c>
      <c r="AY199" s="4">
        <f>_xlfn.STDEV.S(Tabela13[[#This Row],[V3]],Tabela13[[#This Row],[V1]])</f>
        <v>0.70710678118654757</v>
      </c>
      <c r="AZ199" s="4">
        <f>_xlfn.STDEV.S(Tabela13[[#This Row],[V3]],Tabela13[[#This Row],[V2]])</f>
        <v>0.21282527629830295</v>
      </c>
      <c r="BA199" s="4">
        <f>_xlfn.STDEV.S(Tabela13[[#This Row],[V3]],Tabela13[[#This Row],[V4]])</f>
        <v>0.49428150488824368</v>
      </c>
      <c r="BB199" s="4">
        <f>_xlfn.STDEV.S(Tabela13[[#This Row],[V4]],Tabela13[[#This Row],[V1]])</f>
        <v>0.21282527629830389</v>
      </c>
      <c r="BC199" s="4">
        <f>_xlfn.STDEV.S(Tabela13[[#This Row],[V4]],Tabela13[[#This Row],[V2]])</f>
        <v>0.70710678118654757</v>
      </c>
      <c r="BD199" s="4">
        <f>_xlfn.STDEV.S(Tabela13[[#This Row],[V4]],Tabela13[[#This Row],[V3]])</f>
        <v>0.49428150488824368</v>
      </c>
      <c r="BE199" s="4">
        <f>Tabela13[[#This Row],[V17]]/Tabela13[[#This Row],[V5]]</f>
        <v>0.53572977369942809</v>
      </c>
      <c r="BF199" s="4">
        <f>Tabela13[[#This Row],[V18]]/Tabela13[[#This Row],[V6]]</f>
        <v>0.37860835528098608</v>
      </c>
      <c r="BG199" s="4">
        <f>Tabela13[[#This Row],[V19]]/Tabela13[[#This Row],[V7]]</f>
        <v>9.5990175469498104E-2</v>
      </c>
      <c r="BH199" s="4">
        <f>Tabela13[[#This Row],[V20]]/Tabela13[[#This Row],[V8]]</f>
        <v>0.53572977369942809</v>
      </c>
      <c r="BI199" s="4">
        <f>Tabela13[[#This Row],[V21]]/Tabela13[[#This Row],[V9]]</f>
        <v>0.17485443562164235</v>
      </c>
      <c r="BJ199" s="4">
        <f>Tabela13[[#This Row],[V22]]/Tabela13[[#This Row],[V10]]</f>
        <v>1.0385354289391906</v>
      </c>
      <c r="BK199" s="4">
        <f>Tabela13[[#This Row],[V23]]/Tabela13[[#This Row],[V11]]</f>
        <v>0.37860835528098608</v>
      </c>
      <c r="BL199" s="4">
        <f>Tabela13[[#This Row],[V24]]/Tabela13[[#This Row],[V12]]</f>
        <v>0.17485443562164235</v>
      </c>
      <c r="BM199" s="4">
        <f>Tabela13[[#This Row],[V25]]/Tabela13[[#This Row],[V13]]</f>
        <v>0.28784877818213445</v>
      </c>
      <c r="BN199" s="4">
        <f>Tabela13[[#This Row],[V26]]/Tabela13[[#This Row],[V14]]</f>
        <v>9.5990175469498104E-2</v>
      </c>
      <c r="BO199" s="4">
        <f>Tabela13[[#This Row],[V27]]/Tabela13[[#This Row],[V15]]</f>
        <v>0.45134475394886009</v>
      </c>
      <c r="BP199" s="4">
        <f>Tabela13[[#This Row],[V28]]/Tabela13[[#This Row],[V16]]</f>
        <v>0.28784877818213445</v>
      </c>
      <c r="BQ199" s="4">
        <f>Tabela13[[#This Row],[V1]]-Tabela13[[#This Row],[V2]]</f>
        <v>1.3009803921568628</v>
      </c>
      <c r="BR199" s="4">
        <f>Tabela13[[#This Row],[V1]]-Tabela13[[#This Row],[V3]]</f>
        <v>1</v>
      </c>
      <c r="BS199" s="4">
        <f>Tabela13[[#This Row],[V1]]-Tabela13[[#This Row],[V4]]</f>
        <v>0.30098039215686256</v>
      </c>
      <c r="BT199" s="4">
        <f>Tabela13[[#This Row],[V2]]-Tabela13[[#This Row],[V1]]</f>
        <v>-1.3009803921568628</v>
      </c>
      <c r="BU199" s="4">
        <f>Tabela13[[#This Row],[V2]]-Tabela13[[#This Row],[V3]]</f>
        <v>-0.30098039215686279</v>
      </c>
      <c r="BV199" s="4">
        <f>Tabela13[[#This Row],[V2]]-Tabela13[[#This Row],[V4]]</f>
        <v>-1.0000000000000002</v>
      </c>
      <c r="BW199" s="4">
        <f>AVERAGE(Tabela13[[#This Row],[V41]],Tabela13[[#This Row],[V42]])</f>
        <v>1.1504901960784313</v>
      </c>
      <c r="BX199" s="4">
        <f>AVERAGE(Tabela13[[#This Row],[V41]],Tabela13[[#This Row],[V43]])</f>
        <v>0.80098039215686268</v>
      </c>
      <c r="BY199" s="4">
        <f>AVERAGE(Tabela13[[#This Row],[V41]],Tabela13[[#This Row],[V44]])</f>
        <v>0</v>
      </c>
      <c r="BZ199" s="4">
        <f>AVERAGE(Tabela13[[#This Row],[V41]],Tabela13[[#This Row],[V45]])</f>
        <v>0.5</v>
      </c>
      <c r="CA199" s="4">
        <f>AVERAGE(Tabela13[[#This Row],[V41]],Tabela13[[#This Row],[V46]])</f>
        <v>0.15049019607843128</v>
      </c>
      <c r="CB199" s="4">
        <f>AVERAGE(Tabela13[[#This Row],[V42]],Tabela13[[#This Row],[V41]])</f>
        <v>1.1504901960784313</v>
      </c>
      <c r="CC199" s="4">
        <f>AVERAGE(Tabela13[[#This Row],[V42]],Tabela13[[#This Row],[V43]])</f>
        <v>0.65049019607843128</v>
      </c>
      <c r="CD199" s="4">
        <f>AVERAGE(Tabela13[[#This Row],[V42]],Tabela13[[#This Row],[V44]])</f>
        <v>-0.15049019607843139</v>
      </c>
      <c r="CE199" s="4">
        <f>AVERAGE(Tabela13[[#This Row],[V42]],Tabela13[[#This Row],[V45]])</f>
        <v>0.34950980392156861</v>
      </c>
      <c r="CF199" s="4">
        <f>AVERAGE(Tabela13[[#This Row],[V42]],Tabela13[[#This Row],[V46]])</f>
        <v>0</v>
      </c>
      <c r="CG199" s="4">
        <f>AVERAGE(Tabela13[[#This Row],[V43]],Tabela13[[#This Row],[V41]])</f>
        <v>0.80098039215686268</v>
      </c>
      <c r="CH199" s="4">
        <f>AVERAGE(Tabela13[[#This Row],[V43]],Tabela13[[#This Row],[V42]])</f>
        <v>0.65049019607843128</v>
      </c>
      <c r="CI199" s="4">
        <f>AVERAGE(Tabela13[[#This Row],[V43]],Tabela13[[#This Row],[V44]])</f>
        <v>-0.50000000000000011</v>
      </c>
      <c r="CJ199" s="4">
        <f>AVERAGE(Tabela13[[#This Row],[V43]],Tabela13[[#This Row],[V45]])</f>
        <v>0</v>
      </c>
      <c r="CK199" s="4">
        <f>AVERAGE(Tabela13[[#This Row],[V43]],Tabela13[[#This Row],[V46]])</f>
        <v>-0.34950980392156883</v>
      </c>
      <c r="CL199" s="4">
        <f>AVERAGE(Tabela13[[#This Row],[V44]],Tabela13[[#This Row],[V41]])</f>
        <v>0</v>
      </c>
      <c r="CM199" s="4">
        <f>AVERAGE(Tabela13[[#This Row],[V44]],Tabela13[[#This Row],[V42]])</f>
        <v>-0.15049019607843139</v>
      </c>
      <c r="CN199" s="4">
        <f>AVERAGE(Tabela13[[#This Row],[V44]],Tabela13[[#This Row],[V43]])</f>
        <v>-0.50000000000000011</v>
      </c>
      <c r="CO199" s="4">
        <f>AVERAGE(Tabela13[[#This Row],[V44]],Tabela13[[#This Row],[V45]])</f>
        <v>-0.80098039215686279</v>
      </c>
      <c r="CP199" s="4">
        <f>AVERAGE(Tabela13[[#This Row],[V44]],Tabela13[[#This Row],[V46]])</f>
        <v>-1.1504901960784315</v>
      </c>
      <c r="CQ199" s="4">
        <f>AVERAGE(Tabela13[[#This Row],[V45]],Tabela13[[#This Row],[V41]])</f>
        <v>0.5</v>
      </c>
      <c r="CR199" s="4">
        <f>AVERAGE(Tabela13[[#This Row],[V45]],Tabela13[[#This Row],[V42]])</f>
        <v>0.34950980392156861</v>
      </c>
      <c r="CS199" s="4">
        <f>AVERAGE(Tabela13[[#This Row],[V45]],Tabela13[[#This Row],[V43]])</f>
        <v>0</v>
      </c>
      <c r="CT199" s="4">
        <f>AVERAGE(Tabela13[[#This Row],[V45]],Tabela13[[#This Row],[V44]])</f>
        <v>-0.80098039215686279</v>
      </c>
      <c r="CU199" s="4">
        <f>AVERAGE(Tabela13[[#This Row],[V45]],Tabela13[[#This Row],[V46]])</f>
        <v>-0.6504901960784315</v>
      </c>
      <c r="CV199" s="4">
        <f>AVERAGE(Tabela13[[#This Row],[V46]],Tabela13[[#This Row],[V41]])</f>
        <v>0.15049019607843128</v>
      </c>
      <c r="CW199" s="4">
        <f>AVERAGE(Tabela13[[#This Row],[V46]],Tabela13[[#This Row],[V42]])</f>
        <v>0</v>
      </c>
      <c r="CX199" s="4">
        <f>AVERAGE(Tabela13[[#This Row],[V46]],Tabela13[[#This Row],[V43]])</f>
        <v>-0.34950980392156883</v>
      </c>
      <c r="CY199" s="4">
        <f>AVERAGE(Tabela13[[#This Row],[V46]],Tabela13[[#This Row],[V44]])</f>
        <v>-1.1504901960784315</v>
      </c>
      <c r="CZ199" s="4">
        <f>AVERAGE(Tabela13[[#This Row],[V46]],Tabela13[[#This Row],[V45]])</f>
        <v>-0.6504901960784315</v>
      </c>
      <c r="DA199" s="3">
        <f>_xlfn.STDEV.S(Tabela13[[#This Row],[V41]],Tabela13[[#This Row],[V42]])</f>
        <v>0.21282527629830503</v>
      </c>
      <c r="DB199" s="3">
        <f>_xlfn.STDEV.S(Tabela13[[#This Row],[V41]],Tabela13[[#This Row],[V43]])</f>
        <v>0.70710678118654768</v>
      </c>
      <c r="DC199" s="3">
        <f>_xlfn.STDEV.S(Tabela13[[#This Row],[V41]],Tabela13[[#This Row],[V44]])</f>
        <v>1.839864114969703</v>
      </c>
      <c r="DD199" s="3">
        <f>_xlfn.STDEV.S(Tabela13[[#This Row],[V41]],Tabela13[[#This Row],[V45]])</f>
        <v>1.1327573337831556</v>
      </c>
      <c r="DE199" s="3">
        <f>_xlfn.STDEV.S(Tabela13[[#This Row],[V41]],Tabela13[[#This Row],[V46]])</f>
        <v>1.6270388386713992</v>
      </c>
      <c r="DF199" s="3">
        <f>_xlfn.STDEV.S(Tabela13[[#This Row],[V42]],Tabela13[[#This Row],[V41]])</f>
        <v>0.21282527629830503</v>
      </c>
      <c r="DG199" s="3">
        <f>_xlfn.STDEV.S(Tabela13[[#This Row],[V42]],Tabela13[[#This Row],[V43]])</f>
        <v>0.49428150488824368</v>
      </c>
      <c r="DH199" s="3">
        <f>_xlfn.STDEV.S(Tabela13[[#This Row],[V42]],Tabela13[[#This Row],[V44]])</f>
        <v>1.627038838671399</v>
      </c>
      <c r="DI199" s="3">
        <f>_xlfn.STDEV.S(Tabela13[[#This Row],[V42]],Tabela13[[#This Row],[V45]])</f>
        <v>0.91993205748485152</v>
      </c>
      <c r="DJ199" s="3">
        <f>_xlfn.STDEV.S(Tabela13[[#This Row],[V42]],Tabela13[[#This Row],[V46]])</f>
        <v>1.4142135623730951</v>
      </c>
      <c r="DK199" s="3">
        <f>_xlfn.STDEV.S(Tabela13[[#This Row],[V43]],Tabela13[[#This Row],[V41]])</f>
        <v>0.70710678118654768</v>
      </c>
      <c r="DL199" s="3">
        <f>_xlfn.STDEV.S(Tabela13[[#This Row],[V43]],Tabela13[[#This Row],[V42]])</f>
        <v>0.49428150488824368</v>
      </c>
      <c r="DM199" s="3">
        <f>_xlfn.STDEV.S(Tabela13[[#This Row],[V43]],Tabela13[[#This Row],[V44]])</f>
        <v>1.1327573337831556</v>
      </c>
      <c r="DN199" s="3">
        <f>_xlfn.STDEV.S(Tabela13[[#This Row],[V43]],Tabela13[[#This Row],[V45]])</f>
        <v>0.42565055259660789</v>
      </c>
      <c r="DO199" s="3">
        <f>_xlfn.STDEV.S(Tabela13[[#This Row],[V43]],Tabela13[[#This Row],[V46]])</f>
        <v>0.91993205748485163</v>
      </c>
      <c r="DP199" s="3">
        <f>_xlfn.STDEV.S(Tabela13[[#This Row],[V44]],Tabela13[[#This Row],[V41]])</f>
        <v>1.839864114969703</v>
      </c>
      <c r="DQ199" s="3">
        <f>_xlfn.STDEV.S(Tabela13[[#This Row],[V44]],Tabela13[[#This Row],[V42]])</f>
        <v>1.627038838671399</v>
      </c>
      <c r="DR199" s="3">
        <f>_xlfn.STDEV.S(Tabela13[[#This Row],[V44]],Tabela13[[#This Row],[V43]])</f>
        <v>1.1327573337831556</v>
      </c>
      <c r="DS199" s="3">
        <f>_xlfn.STDEV.S(Tabela13[[#This Row],[V44]],Tabela13[[#This Row],[V45]])</f>
        <v>0.70710678118654757</v>
      </c>
      <c r="DT199" s="3">
        <f>_xlfn.STDEV.S(Tabela13[[#This Row],[V44]],Tabela13[[#This Row],[V46]])</f>
        <v>0.212825276298304</v>
      </c>
      <c r="DU199" s="3">
        <f>_xlfn.STDEV.S(Tabela13[[#This Row],[V45]],Tabela13[[#This Row],[V41]])</f>
        <v>1.1327573337831556</v>
      </c>
      <c r="DV199" s="3">
        <f>_xlfn.STDEV.S(Tabela13[[#This Row],[V45]],Tabela13[[#This Row],[V42]])</f>
        <v>0.91993205748485152</v>
      </c>
      <c r="DW199" s="3">
        <f>_xlfn.STDEV.S(Tabela13[[#This Row],[V45]],Tabela13[[#This Row],[V43]])</f>
        <v>0.42565055259660789</v>
      </c>
      <c r="DX199" s="3">
        <f>_xlfn.STDEV.S(Tabela13[[#This Row],[V45]],Tabela13[[#This Row],[V44]])</f>
        <v>0.70710678118654757</v>
      </c>
      <c r="DY199" s="3">
        <f>_xlfn.STDEV.S(Tabela13[[#This Row],[V45]],Tabela13[[#This Row],[V46]])</f>
        <v>0.49428150488824357</v>
      </c>
      <c r="DZ199" s="3">
        <f>_xlfn.STDEV.S(Tabela13[[#This Row],[V46]],Tabela13[[#This Row],[V41]])</f>
        <v>1.6270388386713992</v>
      </c>
      <c r="EA199" s="3">
        <f>_xlfn.STDEV.S(Tabela13[[#This Row],[V46]],Tabela13[[#This Row],[V42]])</f>
        <v>1.4142135623730951</v>
      </c>
      <c r="EB199" s="3">
        <f>_xlfn.STDEV.S(Tabela13[[#This Row],[V46]],Tabela13[[#This Row],[V43]])</f>
        <v>0.91993205748485163</v>
      </c>
      <c r="EC199" s="3">
        <f>_xlfn.STDEV.S(Tabela13[[#This Row],[V46]],Tabela13[[#This Row],[V44]])</f>
        <v>0.212825276298304</v>
      </c>
      <c r="ED199" s="3">
        <f>_xlfn.STDEV.S(Tabela13[[#This Row],[V46]],Tabela13[[#This Row],[V45]])</f>
        <v>0.49428150488824357</v>
      </c>
      <c r="EE199" s="3">
        <f t="shared" si="236"/>
        <v>0.18498660573009898</v>
      </c>
      <c r="EF199" s="3">
        <f t="shared" si="237"/>
        <v>0.88280161176288707</v>
      </c>
      <c r="EG199" s="3" t="str">
        <f t="shared" si="238"/>
        <v/>
      </c>
      <c r="EH199" s="3">
        <f t="shared" si="239"/>
        <v>2.2655146675663111</v>
      </c>
      <c r="EI199" s="3">
        <f t="shared" si="240"/>
        <v>10.811593585959793</v>
      </c>
      <c r="EJ199" s="3">
        <f t="shared" si="241"/>
        <v>0.18498660573009898</v>
      </c>
      <c r="EK199" s="3">
        <f t="shared" si="242"/>
        <v>0.7598600376578879</v>
      </c>
      <c r="EL199" s="3">
        <f t="shared" si="243"/>
        <v>-10.811593585959784</v>
      </c>
      <c r="EM199" s="3">
        <f t="shared" si="244"/>
        <v>2.6320636707841474</v>
      </c>
      <c r="EN199" s="3" t="str">
        <f t="shared" si="245"/>
        <v/>
      </c>
      <c r="EO199" s="3">
        <f t="shared" si="246"/>
        <v>0.88280161176288707</v>
      </c>
      <c r="EP199" s="3">
        <f t="shared" si="247"/>
        <v>0.7598600376578879</v>
      </c>
      <c r="EQ199" s="3">
        <f t="shared" si="248"/>
        <v>-2.2655146675663107</v>
      </c>
      <c r="ER199" s="3" t="str">
        <f t="shared" si="249"/>
        <v/>
      </c>
      <c r="ES199" s="3" t="str">
        <f t="shared" si="250"/>
        <v/>
      </c>
      <c r="ET199" s="3" t="str">
        <f t="shared" si="251"/>
        <v/>
      </c>
      <c r="EU199" s="3" t="str">
        <f t="shared" si="252"/>
        <v/>
      </c>
      <c r="EV199" s="3">
        <f t="shared" si="253"/>
        <v>-2.2655146675663107</v>
      </c>
      <c r="EW199" s="3">
        <f t="shared" si="254"/>
        <v>-0.88280161176288674</v>
      </c>
      <c r="EX199" s="3">
        <f t="shared" si="255"/>
        <v>-0.18498660573009804</v>
      </c>
      <c r="EY199" s="3">
        <f t="shared" si="256"/>
        <v>2.2655146675663111</v>
      </c>
      <c r="EZ199" s="3">
        <f t="shared" si="257"/>
        <v>2.6320636707841474</v>
      </c>
      <c r="FA199" s="3" t="str">
        <f t="shared" si="258"/>
        <v/>
      </c>
      <c r="FB199" s="3">
        <f t="shared" si="259"/>
        <v>-0.88280161176288674</v>
      </c>
      <c r="FC199" s="3">
        <f t="shared" si="260"/>
        <v>-0.75986003765788745</v>
      </c>
      <c r="FD199" s="3">
        <f t="shared" si="261"/>
        <v>10.811593585959793</v>
      </c>
      <c r="FE199" s="3" t="str">
        <f t="shared" si="262"/>
        <v/>
      </c>
      <c r="FF199" s="3">
        <f t="shared" si="263"/>
        <v>-2.632063670784146</v>
      </c>
      <c r="FG199" s="3">
        <f t="shared" si="264"/>
        <v>-0.18498660573009804</v>
      </c>
      <c r="FH199" s="3">
        <f t="shared" si="265"/>
        <v>-0.75986003765788745</v>
      </c>
      <c r="FI199" s="4">
        <f t="shared" si="266"/>
        <v>0.53333333333333333</v>
      </c>
      <c r="FJ199" s="4">
        <f t="shared" si="267"/>
        <v>1.4705882352941175</v>
      </c>
      <c r="FK199" s="4">
        <f t="shared" si="268"/>
        <v>2.2626289341444061</v>
      </c>
      <c r="FL199" s="4">
        <f t="shared" si="269"/>
        <v>0.55752446442740022</v>
      </c>
      <c r="FM199" s="4">
        <f>Tabela13[[#This Row],[V139]]-Tabela13[[#This Row],[V140]]</f>
        <v>1.7051044697170059</v>
      </c>
      <c r="FN199" s="4">
        <f>Tabela13[[#This Row],[V1]]-Tabela13[[#This Row],[V2]]/2</f>
        <v>1.8343137254901962</v>
      </c>
      <c r="FO199" s="4">
        <f>Tabela13[[#This Row],[V1]]-Tabela13[[#This Row],[V3]]/2</f>
        <v>1.6838235294117647</v>
      </c>
      <c r="FP199" s="4">
        <f>Tabela13[[#This Row],[V1]]-Tabela13[[#This Row],[V4]]/2</f>
        <v>1.334313725490196</v>
      </c>
      <c r="FQ199" s="4">
        <f>Tabela13[[#This Row],[V2]]-Tabela13[[#This Row],[V1]]/2</f>
        <v>-0.11715686274509807</v>
      </c>
      <c r="FR199" s="4">
        <f>Tabela13[[#This Row],[V2]]-Tabela13[[#This Row],[V3]]/2</f>
        <v>0.38284313725490193</v>
      </c>
      <c r="FS199" s="4">
        <f>Tabela13[[#This Row],[V2]]-Tabela13[[#This Row],[V4]]/2</f>
        <v>3.3333333333333215E-2</v>
      </c>
      <c r="FT199" s="4">
        <f t="shared" si="270"/>
        <v>1.0716743157959774</v>
      </c>
      <c r="FU199" s="4">
        <f t="shared" si="271"/>
        <v>1.0348842010220229</v>
      </c>
      <c r="FV199" s="4">
        <f t="shared" si="272"/>
        <v>0.92764799315160629</v>
      </c>
      <c r="FW199" s="4">
        <f t="shared" si="273"/>
        <v>-0.11662521311811529</v>
      </c>
      <c r="FX199" s="4">
        <f t="shared" si="274"/>
        <v>0.36562905279557761</v>
      </c>
      <c r="FY199" s="4">
        <f t="shared" si="275"/>
        <v>3.3320995878247078E-2</v>
      </c>
      <c r="FZ199" s="4">
        <f t="shared" si="276"/>
        <v>192.90137684327593</v>
      </c>
      <c r="GA199" s="4">
        <f t="shared" si="277"/>
        <v>186.27915618396415</v>
      </c>
      <c r="GB199" s="4">
        <f t="shared" si="278"/>
        <v>166.97663876728913</v>
      </c>
      <c r="GC199" s="4">
        <f t="shared" si="279"/>
        <v>-20.992538361260753</v>
      </c>
      <c r="GD199" s="4">
        <f t="shared" si="280"/>
        <v>65.813229503203971</v>
      </c>
      <c r="GE199" s="4">
        <f t="shared" si="281"/>
        <v>5.9977792580844742</v>
      </c>
      <c r="GF199" s="4">
        <f>Tabela13[[#This Row],[V1]]-Tabela13[[#This Row],[V2]]/Tabela13[[#This Row],[V2]]</f>
        <v>1.3676470588235294</v>
      </c>
      <c r="GG199" s="4">
        <f>Tabela13[[#This Row],[V1]]-Tabela13[[#This Row],[V3]]/Tabela13[[#This Row],[V3]]</f>
        <v>1.3676470588235294</v>
      </c>
      <c r="GH199" s="4">
        <f>Tabela13[[#This Row],[V1]]-Tabela13[[#This Row],[V4]]/Tabela13[[#This Row],[V4]]</f>
        <v>1.3676470588235294</v>
      </c>
      <c r="GI199" s="4">
        <f>Tabela13[[#This Row],[V2]]-Tabela13[[#This Row],[V1]]/Tabela13[[#This Row],[V1]]</f>
        <v>6.6666666666666652E-2</v>
      </c>
      <c r="GJ199" s="4">
        <f>Tabela13[[#This Row],[V2]]-Tabela13[[#This Row],[V3]]/Tabela13[[#This Row],[V3]]</f>
        <v>6.6666666666666652E-2</v>
      </c>
      <c r="GK199" s="4">
        <f>Tabela13[[#This Row],[V2]]-Tabela13[[#This Row],[V4]]/Tabela13[[#This Row],[V4]]</f>
        <v>6.6666666666666652E-2</v>
      </c>
      <c r="GL199" s="4">
        <f t="shared" si="282"/>
        <v>0.60293426851879883</v>
      </c>
      <c r="GM199" s="4">
        <f t="shared" si="283"/>
        <v>1.7171568627450982</v>
      </c>
      <c r="GN199" s="4">
        <f t="shared" si="284"/>
        <v>0.35112358200923482</v>
      </c>
      <c r="GO199" s="3">
        <f t="shared" si="285"/>
        <v>1</v>
      </c>
      <c r="GP199" s="3">
        <v>100</v>
      </c>
      <c r="GQ199" s="3">
        <f t="shared" si="286"/>
        <v>0.3600000000000001</v>
      </c>
      <c r="GR199" s="3">
        <f t="shared" si="287"/>
        <v>36.000000000000007</v>
      </c>
      <c r="GS199" s="34">
        <f>COUNTIF($D$2:D198,Tabela13[[#This Row],[HomeTeam]])</f>
        <v>9</v>
      </c>
      <c r="GT199" s="34">
        <f>COUNTIF($E$2:E198,Tabela13[[#This Row],[AwayTeam]])</f>
        <v>9</v>
      </c>
      <c r="GU199" s="3">
        <f>IFERROR(AVERAGEIFS($AD$2:AD198,$D$2:D198,Tabela13[[#This Row],[HomeTeam]],$GS$2:GS198,"&gt;="&amp;Tabela13[[#This Row],[Contagem_H]]-5),"")</f>
        <v>0.48473277039816959</v>
      </c>
      <c r="GV199" s="3">
        <f>IFERROR(AVERAGEIFS($G$2:G198,$E$2:E198,Tabela13[[#This Row],[AwayTeam]],$GT$2:GT198,"&gt;="&amp;Tabela13[[#This Row],[Contagem_A]]-5),"")</f>
        <v>0.6</v>
      </c>
      <c r="GW199" s="3">
        <f>IFERROR(AVERAGEIFS($GQ$2:GQ198,$D$2:D198,Tabela13[[#This Row],[HomeTeam]],$GS$2:GS198,"&gt;="&amp;Tabela13[[#This Row],[Contagem_H]]-5),"")</f>
        <v>-0.23399999999999999</v>
      </c>
    </row>
    <row r="200" spans="1:205" x14ac:dyDescent="0.25">
      <c r="A200" t="s">
        <v>127</v>
      </c>
      <c r="B200" t="s">
        <v>205</v>
      </c>
      <c r="C200" t="s">
        <v>186</v>
      </c>
      <c r="D200" t="s">
        <v>14</v>
      </c>
      <c r="E200" t="s">
        <v>15</v>
      </c>
      <c r="F200" s="3">
        <v>0</v>
      </c>
      <c r="G200" s="3">
        <v>0</v>
      </c>
      <c r="H200" s="3" t="str">
        <f t="shared" si="288"/>
        <v>D</v>
      </c>
      <c r="I200" s="3">
        <v>3.1</v>
      </c>
      <c r="J200" s="3">
        <v>3.5</v>
      </c>
      <c r="K200" s="3">
        <v>2.2000000000000002</v>
      </c>
      <c r="L200" s="3">
        <v>1.7</v>
      </c>
      <c r="M200" s="3">
        <v>2.1</v>
      </c>
      <c r="N200" s="3">
        <f t="shared" si="217"/>
        <v>0</v>
      </c>
      <c r="O200" s="3">
        <f t="shared" si="218"/>
        <v>1</v>
      </c>
      <c r="P200" s="3">
        <f t="shared" si="219"/>
        <v>1</v>
      </c>
      <c r="Q200" s="3">
        <f t="shared" si="220"/>
        <v>6.2840385421030653E-2</v>
      </c>
      <c r="R200" s="3">
        <f t="shared" si="221"/>
        <v>6.4425770308123242E-2</v>
      </c>
      <c r="S200" s="3">
        <f t="shared" si="222"/>
        <v>3.2948051948051953</v>
      </c>
      <c r="T200" s="3">
        <f t="shared" si="223"/>
        <v>3.7199413489736073</v>
      </c>
      <c r="U200" s="3">
        <f t="shared" si="224"/>
        <v>2.3382488479262675</v>
      </c>
      <c r="V200" s="3">
        <f t="shared" si="225"/>
        <v>1.806828655215752</v>
      </c>
      <c r="W200" s="3">
        <f t="shared" si="226"/>
        <v>2.2319648093841646</v>
      </c>
      <c r="X200" s="4">
        <f t="shared" si="227"/>
        <v>0.32258064516129031</v>
      </c>
      <c r="Y200" s="4">
        <f t="shared" si="228"/>
        <v>0.2857142857142857</v>
      </c>
      <c r="Z200" s="4">
        <f t="shared" si="229"/>
        <v>0.45454545454545453</v>
      </c>
      <c r="AA200" s="4">
        <f t="shared" si="230"/>
        <v>0.58823529411764708</v>
      </c>
      <c r="AB200" s="4">
        <f t="shared" si="231"/>
        <v>0.47619047619047616</v>
      </c>
      <c r="AC200" s="4">
        <f t="shared" si="232"/>
        <v>0.16129032258064516</v>
      </c>
      <c r="AD200" s="4">
        <f t="shared" si="233"/>
        <v>0.22727272727272727</v>
      </c>
      <c r="AE200" s="4">
        <f t="shared" si="234"/>
        <v>0.16129032258064516</v>
      </c>
      <c r="AF200" s="4">
        <f t="shared" si="235"/>
        <v>0.22727272727272727</v>
      </c>
      <c r="AG200" s="4">
        <f>IFERROR(AVERAGE(Tabela13[[#This Row],[V1]],Tabela13[[#This Row],[V2]]),"")</f>
        <v>0.19428152492668621</v>
      </c>
      <c r="AH200" s="4">
        <f>IFERROR(AVERAGE(Tabela13[[#This Row],[V1]],Tabela13[[#This Row],[V3]]),"")</f>
        <v>0.16129032258064516</v>
      </c>
      <c r="AI200" s="4">
        <f>IFERROR(AVERAGE(Tabela13[[#This Row],[V1]],Tabela13[[#This Row],[V4]]),"")</f>
        <v>0.19428152492668621</v>
      </c>
      <c r="AJ200" s="4">
        <f>IFERROR(AVERAGE(Tabela13[[#This Row],[V2]],Tabela13[[#This Row],[V1]]),"")</f>
        <v>0.19428152492668621</v>
      </c>
      <c r="AK200" s="4">
        <f>IFERROR(AVERAGE(Tabela13[[#This Row],[V2]],Tabela13[[#This Row],[V3]]),"")</f>
        <v>0.19428152492668621</v>
      </c>
      <c r="AL200" s="4">
        <f>IFERROR(AVERAGE(Tabela13[[#This Row],[V2]],Tabela13[[#This Row],[V4]]),"")</f>
        <v>0.22727272727272727</v>
      </c>
      <c r="AM200" s="4">
        <f>IFERROR(AVERAGE(Tabela13[[#This Row],[V3]],Tabela13[[#This Row],[V1]]),"")</f>
        <v>0.16129032258064516</v>
      </c>
      <c r="AN200" s="4">
        <f>IFERROR(AVERAGE(Tabela13[[#This Row],[V3]],Tabela13[[#This Row],[V2]]),"")</f>
        <v>0.19428152492668621</v>
      </c>
      <c r="AO200" s="4">
        <f>IFERROR(AVERAGE(Tabela13[[#This Row],[V3]],Tabela13[[#This Row],[V4]]),"")</f>
        <v>0.19428152492668621</v>
      </c>
      <c r="AP200" s="4">
        <f>IFERROR(AVERAGE(Tabela13[[#This Row],[V4]],Tabela13[[#This Row],[V1]]),"")</f>
        <v>0.19428152492668621</v>
      </c>
      <c r="AQ200" s="4">
        <f>IFERROR(AVERAGE(Tabela13[[#This Row],[V4]],Tabela13[[#This Row],[V2]]),"")</f>
        <v>0.22727272727272727</v>
      </c>
      <c r="AR200" s="4">
        <f>IFERROR(AVERAGE(Tabela13[[#This Row],[V4]],Tabela13[[#This Row],[V3]]),"")</f>
        <v>0.19428152492668621</v>
      </c>
      <c r="AS200" s="4">
        <f>_xlfn.STDEV.S(Tabela13[[#This Row],[V1]:[V2]])</f>
        <v>4.6656605796766372E-2</v>
      </c>
      <c r="AT200" s="4">
        <f>_xlfn.STDEV.S(Tabela13[[#This Row],[V1]],Tabela13[[#This Row],[V3]])</f>
        <v>0</v>
      </c>
      <c r="AU200" s="4">
        <f>_xlfn.STDEV.S(Tabela13[[#This Row],[V1]],Tabela13[[#This Row],[V4]])</f>
        <v>4.6656605796766372E-2</v>
      </c>
      <c r="AV200" s="4">
        <f>_xlfn.STDEV.S(Tabela13[[#This Row],[V2]],Tabela13[[#This Row],[V1]])</f>
        <v>4.6656605796766372E-2</v>
      </c>
      <c r="AW200" s="4">
        <f>_xlfn.STDEV.S(Tabela13[[#This Row],[V2]],Tabela13[[#This Row],[V3]])</f>
        <v>4.6656605796766372E-2</v>
      </c>
      <c r="AX200" s="4">
        <f>_xlfn.STDEV.S(Tabela13[[#This Row],[V42]],Tabela13[[#This Row],[V44]])</f>
        <v>4.665660579676633E-2</v>
      </c>
      <c r="AY200" s="4">
        <f>_xlfn.STDEV.S(Tabela13[[#This Row],[V3]],Tabela13[[#This Row],[V1]])</f>
        <v>0</v>
      </c>
      <c r="AZ200" s="4">
        <f>_xlfn.STDEV.S(Tabela13[[#This Row],[V3]],Tabela13[[#This Row],[V2]])</f>
        <v>4.6656605796766372E-2</v>
      </c>
      <c r="BA200" s="4">
        <f>_xlfn.STDEV.S(Tabela13[[#This Row],[V3]],Tabela13[[#This Row],[V4]])</f>
        <v>4.6656605796766372E-2</v>
      </c>
      <c r="BB200" s="4">
        <f>_xlfn.STDEV.S(Tabela13[[#This Row],[V4]],Tabela13[[#This Row],[V1]])</f>
        <v>4.6656605796766372E-2</v>
      </c>
      <c r="BC200" s="4">
        <f>_xlfn.STDEV.S(Tabela13[[#This Row],[V4]],Tabela13[[#This Row],[V2]])</f>
        <v>0</v>
      </c>
      <c r="BD200" s="4">
        <f>_xlfn.STDEV.S(Tabela13[[#This Row],[V4]],Tabela13[[#This Row],[V3]])</f>
        <v>4.6656605796766372E-2</v>
      </c>
      <c r="BE200" s="4">
        <f>Tabela13[[#This Row],[V17]]/Tabela13[[#This Row],[V5]]</f>
        <v>0.24014947285580882</v>
      </c>
      <c r="BF200" s="4">
        <f>Tabela13[[#This Row],[V18]]/Tabela13[[#This Row],[V6]]</f>
        <v>0</v>
      </c>
      <c r="BG200" s="4">
        <f>Tabela13[[#This Row],[V19]]/Tabela13[[#This Row],[V7]]</f>
        <v>0.24014947285580882</v>
      </c>
      <c r="BH200" s="4">
        <f>Tabela13[[#This Row],[V20]]/Tabela13[[#This Row],[V8]]</f>
        <v>0.24014947285580882</v>
      </c>
      <c r="BI200" s="4">
        <f>Tabela13[[#This Row],[V21]]/Tabela13[[#This Row],[V9]]</f>
        <v>0.24014947285580882</v>
      </c>
      <c r="BJ200" s="4">
        <f>Tabela13[[#This Row],[V22]]/Tabela13[[#This Row],[V10]]</f>
        <v>0.20528906550577186</v>
      </c>
      <c r="BK200" s="4">
        <f>Tabela13[[#This Row],[V23]]/Tabela13[[#This Row],[V11]]</f>
        <v>0</v>
      </c>
      <c r="BL200" s="4">
        <f>Tabela13[[#This Row],[V24]]/Tabela13[[#This Row],[V12]]</f>
        <v>0.24014947285580882</v>
      </c>
      <c r="BM200" s="4">
        <f>Tabela13[[#This Row],[V25]]/Tabela13[[#This Row],[V13]]</f>
        <v>0.24014947285580882</v>
      </c>
      <c r="BN200" s="4">
        <f>Tabela13[[#This Row],[V26]]/Tabela13[[#This Row],[V14]]</f>
        <v>0.24014947285580882</v>
      </c>
      <c r="BO200" s="4">
        <f>Tabela13[[#This Row],[V27]]/Tabela13[[#This Row],[V15]]</f>
        <v>0</v>
      </c>
      <c r="BP200" s="4">
        <f>Tabela13[[#This Row],[V28]]/Tabela13[[#This Row],[V16]]</f>
        <v>0.24014947285580882</v>
      </c>
      <c r="BQ200" s="4">
        <f>Tabela13[[#This Row],[V1]]-Tabela13[[#This Row],[V2]]</f>
        <v>-6.5982404692082108E-2</v>
      </c>
      <c r="BR200" s="4">
        <f>Tabela13[[#This Row],[V1]]-Tabela13[[#This Row],[V3]]</f>
        <v>0</v>
      </c>
      <c r="BS200" s="4">
        <f>Tabela13[[#This Row],[V1]]-Tabela13[[#This Row],[V4]]</f>
        <v>-6.5982404692082108E-2</v>
      </c>
      <c r="BT200" s="4">
        <f>Tabela13[[#This Row],[V2]]-Tabela13[[#This Row],[V1]]</f>
        <v>6.5982404692082108E-2</v>
      </c>
      <c r="BU200" s="4">
        <f>Tabela13[[#This Row],[V2]]-Tabela13[[#This Row],[V3]]</f>
        <v>6.5982404692082108E-2</v>
      </c>
      <c r="BV200" s="4">
        <f>Tabela13[[#This Row],[V2]]-Tabela13[[#This Row],[V4]]</f>
        <v>0</v>
      </c>
      <c r="BW200" s="4">
        <f>AVERAGE(Tabela13[[#This Row],[V41]],Tabela13[[#This Row],[V42]])</f>
        <v>-3.2991202346041054E-2</v>
      </c>
      <c r="BX200" s="4">
        <f>AVERAGE(Tabela13[[#This Row],[V41]],Tabela13[[#This Row],[V43]])</f>
        <v>-6.5982404692082108E-2</v>
      </c>
      <c r="BY200" s="4">
        <f>AVERAGE(Tabela13[[#This Row],[V41]],Tabela13[[#This Row],[V44]])</f>
        <v>0</v>
      </c>
      <c r="BZ200" s="4">
        <f>AVERAGE(Tabela13[[#This Row],[V41]],Tabela13[[#This Row],[V45]])</f>
        <v>0</v>
      </c>
      <c r="CA200" s="4">
        <f>AVERAGE(Tabela13[[#This Row],[V41]],Tabela13[[#This Row],[V46]])</f>
        <v>-3.2991202346041054E-2</v>
      </c>
      <c r="CB200" s="4">
        <f>AVERAGE(Tabela13[[#This Row],[V42]],Tabela13[[#This Row],[V41]])</f>
        <v>-3.2991202346041054E-2</v>
      </c>
      <c r="CC200" s="4">
        <f>AVERAGE(Tabela13[[#This Row],[V42]],Tabela13[[#This Row],[V43]])</f>
        <v>-3.2991202346041054E-2</v>
      </c>
      <c r="CD200" s="4">
        <f>AVERAGE(Tabela13[[#This Row],[V42]],Tabela13[[#This Row],[V44]])</f>
        <v>3.2991202346041054E-2</v>
      </c>
      <c r="CE200" s="4">
        <f>AVERAGE(Tabela13[[#This Row],[V42]],Tabela13[[#This Row],[V45]])</f>
        <v>3.2991202346041054E-2</v>
      </c>
      <c r="CF200" s="4">
        <f>AVERAGE(Tabela13[[#This Row],[V42]],Tabela13[[#This Row],[V46]])</f>
        <v>0</v>
      </c>
      <c r="CG200" s="4">
        <f>AVERAGE(Tabela13[[#This Row],[V43]],Tabela13[[#This Row],[V41]])</f>
        <v>-6.5982404692082108E-2</v>
      </c>
      <c r="CH200" s="4">
        <f>AVERAGE(Tabela13[[#This Row],[V43]],Tabela13[[#This Row],[V42]])</f>
        <v>-3.2991202346041054E-2</v>
      </c>
      <c r="CI200" s="4">
        <f>AVERAGE(Tabela13[[#This Row],[V43]],Tabela13[[#This Row],[V44]])</f>
        <v>0</v>
      </c>
      <c r="CJ200" s="4">
        <f>AVERAGE(Tabela13[[#This Row],[V43]],Tabela13[[#This Row],[V45]])</f>
        <v>0</v>
      </c>
      <c r="CK200" s="4">
        <f>AVERAGE(Tabela13[[#This Row],[V43]],Tabela13[[#This Row],[V46]])</f>
        <v>-3.2991202346041054E-2</v>
      </c>
      <c r="CL200" s="4">
        <f>AVERAGE(Tabela13[[#This Row],[V44]],Tabela13[[#This Row],[V41]])</f>
        <v>0</v>
      </c>
      <c r="CM200" s="4">
        <f>AVERAGE(Tabela13[[#This Row],[V44]],Tabela13[[#This Row],[V42]])</f>
        <v>3.2991202346041054E-2</v>
      </c>
      <c r="CN200" s="4">
        <f>AVERAGE(Tabela13[[#This Row],[V44]],Tabela13[[#This Row],[V43]])</f>
        <v>0</v>
      </c>
      <c r="CO200" s="4">
        <f>AVERAGE(Tabela13[[#This Row],[V44]],Tabela13[[#This Row],[V45]])</f>
        <v>6.5982404692082108E-2</v>
      </c>
      <c r="CP200" s="4">
        <f>AVERAGE(Tabela13[[#This Row],[V44]],Tabela13[[#This Row],[V46]])</f>
        <v>3.2991202346041054E-2</v>
      </c>
      <c r="CQ200" s="4">
        <f>AVERAGE(Tabela13[[#This Row],[V45]],Tabela13[[#This Row],[V41]])</f>
        <v>0</v>
      </c>
      <c r="CR200" s="4">
        <f>AVERAGE(Tabela13[[#This Row],[V45]],Tabela13[[#This Row],[V42]])</f>
        <v>3.2991202346041054E-2</v>
      </c>
      <c r="CS200" s="4">
        <f>AVERAGE(Tabela13[[#This Row],[V45]],Tabela13[[#This Row],[V43]])</f>
        <v>0</v>
      </c>
      <c r="CT200" s="4">
        <f>AVERAGE(Tabela13[[#This Row],[V45]],Tabela13[[#This Row],[V44]])</f>
        <v>6.5982404692082108E-2</v>
      </c>
      <c r="CU200" s="4">
        <f>AVERAGE(Tabela13[[#This Row],[V45]],Tabela13[[#This Row],[V46]])</f>
        <v>3.2991202346041054E-2</v>
      </c>
      <c r="CV200" s="4">
        <f>AVERAGE(Tabela13[[#This Row],[V46]],Tabela13[[#This Row],[V41]])</f>
        <v>-3.2991202346041054E-2</v>
      </c>
      <c r="CW200" s="4">
        <f>AVERAGE(Tabela13[[#This Row],[V46]],Tabela13[[#This Row],[V42]])</f>
        <v>0</v>
      </c>
      <c r="CX200" s="4">
        <f>AVERAGE(Tabela13[[#This Row],[V46]],Tabela13[[#This Row],[V43]])</f>
        <v>-3.2991202346041054E-2</v>
      </c>
      <c r="CY200" s="4">
        <f>AVERAGE(Tabela13[[#This Row],[V46]],Tabela13[[#This Row],[V44]])</f>
        <v>3.2991202346041054E-2</v>
      </c>
      <c r="CZ200" s="4">
        <f>AVERAGE(Tabela13[[#This Row],[V46]],Tabela13[[#This Row],[V45]])</f>
        <v>3.2991202346041054E-2</v>
      </c>
      <c r="DA200" s="3">
        <f>_xlfn.STDEV.S(Tabela13[[#This Row],[V41]],Tabela13[[#This Row],[V42]])</f>
        <v>4.665660579676633E-2</v>
      </c>
      <c r="DB200" s="3">
        <f>_xlfn.STDEV.S(Tabela13[[#This Row],[V41]],Tabela13[[#This Row],[V43]])</f>
        <v>0</v>
      </c>
      <c r="DC200" s="3">
        <f>_xlfn.STDEV.S(Tabela13[[#This Row],[V41]],Tabela13[[#This Row],[V44]])</f>
        <v>9.3313211593532661E-2</v>
      </c>
      <c r="DD200" s="3">
        <f>_xlfn.STDEV.S(Tabela13[[#This Row],[V41]],Tabela13[[#This Row],[V45]])</f>
        <v>9.3313211593532661E-2</v>
      </c>
      <c r="DE200" s="3">
        <f>_xlfn.STDEV.S(Tabela13[[#This Row],[V41]],Tabela13[[#This Row],[V46]])</f>
        <v>4.665660579676633E-2</v>
      </c>
      <c r="DF200" s="3">
        <f>_xlfn.STDEV.S(Tabela13[[#This Row],[V42]],Tabela13[[#This Row],[V41]])</f>
        <v>4.665660579676633E-2</v>
      </c>
      <c r="DG200" s="3">
        <f>_xlfn.STDEV.S(Tabela13[[#This Row],[V42]],Tabela13[[#This Row],[V43]])</f>
        <v>4.665660579676633E-2</v>
      </c>
      <c r="DH200" s="3">
        <f>_xlfn.STDEV.S(Tabela13[[#This Row],[V42]],Tabela13[[#This Row],[V44]])</f>
        <v>4.665660579676633E-2</v>
      </c>
      <c r="DI200" s="3">
        <f>_xlfn.STDEV.S(Tabela13[[#This Row],[V42]],Tabela13[[#This Row],[V45]])</f>
        <v>4.665660579676633E-2</v>
      </c>
      <c r="DJ200" s="3">
        <f>_xlfn.STDEV.S(Tabela13[[#This Row],[V42]],Tabela13[[#This Row],[V46]])</f>
        <v>0</v>
      </c>
      <c r="DK200" s="3">
        <f>_xlfn.STDEV.S(Tabela13[[#This Row],[V43]],Tabela13[[#This Row],[V41]])</f>
        <v>0</v>
      </c>
      <c r="DL200" s="3">
        <f>_xlfn.STDEV.S(Tabela13[[#This Row],[V43]],Tabela13[[#This Row],[V42]])</f>
        <v>4.665660579676633E-2</v>
      </c>
      <c r="DM200" s="3">
        <f>_xlfn.STDEV.S(Tabela13[[#This Row],[V43]],Tabela13[[#This Row],[V44]])</f>
        <v>9.3313211593532661E-2</v>
      </c>
      <c r="DN200" s="3">
        <f>_xlfn.STDEV.S(Tabela13[[#This Row],[V43]],Tabela13[[#This Row],[V45]])</f>
        <v>9.3313211593532661E-2</v>
      </c>
      <c r="DO200" s="3">
        <f>_xlfn.STDEV.S(Tabela13[[#This Row],[V43]],Tabela13[[#This Row],[V46]])</f>
        <v>4.665660579676633E-2</v>
      </c>
      <c r="DP200" s="3">
        <f>_xlfn.STDEV.S(Tabela13[[#This Row],[V44]],Tabela13[[#This Row],[V41]])</f>
        <v>9.3313211593532661E-2</v>
      </c>
      <c r="DQ200" s="3">
        <f>_xlfn.STDEV.S(Tabela13[[#This Row],[V44]],Tabela13[[#This Row],[V42]])</f>
        <v>4.665660579676633E-2</v>
      </c>
      <c r="DR200" s="3">
        <f>_xlfn.STDEV.S(Tabela13[[#This Row],[V44]],Tabela13[[#This Row],[V43]])</f>
        <v>9.3313211593532661E-2</v>
      </c>
      <c r="DS200" s="3">
        <f>_xlfn.STDEV.S(Tabela13[[#This Row],[V44]],Tabela13[[#This Row],[V45]])</f>
        <v>0</v>
      </c>
      <c r="DT200" s="3">
        <f>_xlfn.STDEV.S(Tabela13[[#This Row],[V44]],Tabela13[[#This Row],[V46]])</f>
        <v>4.665660579676633E-2</v>
      </c>
      <c r="DU200" s="3">
        <f>_xlfn.STDEV.S(Tabela13[[#This Row],[V45]],Tabela13[[#This Row],[V41]])</f>
        <v>9.3313211593532661E-2</v>
      </c>
      <c r="DV200" s="3">
        <f>_xlfn.STDEV.S(Tabela13[[#This Row],[V45]],Tabela13[[#This Row],[V42]])</f>
        <v>4.665660579676633E-2</v>
      </c>
      <c r="DW200" s="3">
        <f>_xlfn.STDEV.S(Tabela13[[#This Row],[V45]],Tabela13[[#This Row],[V43]])</f>
        <v>9.3313211593532661E-2</v>
      </c>
      <c r="DX200" s="3">
        <f>_xlfn.STDEV.S(Tabela13[[#This Row],[V45]],Tabela13[[#This Row],[V44]])</f>
        <v>0</v>
      </c>
      <c r="DY200" s="3">
        <f>_xlfn.STDEV.S(Tabela13[[#This Row],[V45]],Tabela13[[#This Row],[V46]])</f>
        <v>4.665660579676633E-2</v>
      </c>
      <c r="DZ200" s="3">
        <f>_xlfn.STDEV.S(Tabela13[[#This Row],[V46]],Tabela13[[#This Row],[V41]])</f>
        <v>4.665660579676633E-2</v>
      </c>
      <c r="EA200" s="3">
        <f>_xlfn.STDEV.S(Tabela13[[#This Row],[V46]],Tabela13[[#This Row],[V42]])</f>
        <v>0</v>
      </c>
      <c r="EB200" s="3">
        <f>_xlfn.STDEV.S(Tabela13[[#This Row],[V46]],Tabela13[[#This Row],[V43]])</f>
        <v>4.665660579676633E-2</v>
      </c>
      <c r="EC200" s="3">
        <f>_xlfn.STDEV.S(Tabela13[[#This Row],[V46]],Tabela13[[#This Row],[V44]])</f>
        <v>4.665660579676633E-2</v>
      </c>
      <c r="ED200" s="3">
        <f>_xlfn.STDEV.S(Tabela13[[#This Row],[V46]],Tabela13[[#This Row],[V45]])</f>
        <v>4.665660579676633E-2</v>
      </c>
      <c r="EE200" s="3">
        <f t="shared" si="236"/>
        <v>-1.4142135623730951</v>
      </c>
      <c r="EF200" s="3">
        <f t="shared" si="237"/>
        <v>0</v>
      </c>
      <c r="EG200" s="3" t="str">
        <f t="shared" si="238"/>
        <v/>
      </c>
      <c r="EH200" s="3" t="str">
        <f t="shared" si="239"/>
        <v/>
      </c>
      <c r="EI200" s="3">
        <f t="shared" si="240"/>
        <v>-1.4142135623730951</v>
      </c>
      <c r="EJ200" s="3">
        <f t="shared" si="241"/>
        <v>-1.4142135623730951</v>
      </c>
      <c r="EK200" s="3">
        <f t="shared" si="242"/>
        <v>-1.4142135623730951</v>
      </c>
      <c r="EL200" s="3">
        <f t="shared" si="243"/>
        <v>1.4142135623730951</v>
      </c>
      <c r="EM200" s="3">
        <f t="shared" si="244"/>
        <v>1.4142135623730951</v>
      </c>
      <c r="EN200" s="3" t="str">
        <f t="shared" si="245"/>
        <v/>
      </c>
      <c r="EO200" s="3">
        <f t="shared" si="246"/>
        <v>0</v>
      </c>
      <c r="EP200" s="3">
        <f t="shared" si="247"/>
        <v>-1.4142135623730951</v>
      </c>
      <c r="EQ200" s="3" t="str">
        <f t="shared" si="248"/>
        <v/>
      </c>
      <c r="ER200" s="3" t="str">
        <f t="shared" si="249"/>
        <v/>
      </c>
      <c r="ES200" s="3" t="str">
        <f t="shared" si="250"/>
        <v/>
      </c>
      <c r="ET200" s="3" t="str">
        <f t="shared" si="251"/>
        <v/>
      </c>
      <c r="EU200" s="3" t="str">
        <f t="shared" si="252"/>
        <v/>
      </c>
      <c r="EV200" s="3" t="str">
        <f t="shared" si="253"/>
        <v/>
      </c>
      <c r="EW200" s="3">
        <f t="shared" si="254"/>
        <v>0</v>
      </c>
      <c r="EX200" s="3">
        <f t="shared" si="255"/>
        <v>1.4142135623730951</v>
      </c>
      <c r="EY200" s="3" t="str">
        <f t="shared" si="256"/>
        <v/>
      </c>
      <c r="EZ200" s="3">
        <f t="shared" si="257"/>
        <v>1.4142135623730951</v>
      </c>
      <c r="FA200" s="3" t="str">
        <f t="shared" si="258"/>
        <v/>
      </c>
      <c r="FB200" s="3">
        <f t="shared" si="259"/>
        <v>0</v>
      </c>
      <c r="FC200" s="3">
        <f t="shared" si="260"/>
        <v>1.4142135623730951</v>
      </c>
      <c r="FD200" s="3">
        <f t="shared" si="261"/>
        <v>-1.4142135623730951</v>
      </c>
      <c r="FE200" s="3" t="str">
        <f t="shared" si="262"/>
        <v/>
      </c>
      <c r="FF200" s="3">
        <f t="shared" si="263"/>
        <v>-1.4142135623730951</v>
      </c>
      <c r="FG200" s="3">
        <f t="shared" si="264"/>
        <v>1.4142135623730951</v>
      </c>
      <c r="FH200" s="3">
        <f t="shared" si="265"/>
        <v>1.4142135623730951</v>
      </c>
      <c r="FI200" s="4">
        <f t="shared" si="266"/>
        <v>0</v>
      </c>
      <c r="FJ200" s="4">
        <f t="shared" si="267"/>
        <v>0</v>
      </c>
      <c r="FK200" s="4">
        <f t="shared" si="268"/>
        <v>1.1793456838785965</v>
      </c>
      <c r="FL200" s="4">
        <f t="shared" si="269"/>
        <v>1.5518328734726055</v>
      </c>
      <c r="FM200" s="4">
        <f>Tabela13[[#This Row],[V139]]-Tabela13[[#This Row],[V140]]</f>
        <v>-0.37248718959400895</v>
      </c>
      <c r="FN200" s="4">
        <f>Tabela13[[#This Row],[V1]]-Tabela13[[#This Row],[V2]]/2</f>
        <v>4.7653958944281524E-2</v>
      </c>
      <c r="FO200" s="4">
        <f>Tabela13[[#This Row],[V1]]-Tabela13[[#This Row],[V3]]/2</f>
        <v>8.0645161290322578E-2</v>
      </c>
      <c r="FP200" s="4">
        <f>Tabela13[[#This Row],[V1]]-Tabela13[[#This Row],[V4]]/2</f>
        <v>4.7653958944281524E-2</v>
      </c>
      <c r="FQ200" s="4">
        <f>Tabela13[[#This Row],[V2]]-Tabela13[[#This Row],[V1]]/2</f>
        <v>0.14662756598240467</v>
      </c>
      <c r="FR200" s="4">
        <f>Tabela13[[#This Row],[V2]]-Tabela13[[#This Row],[V3]]/2</f>
        <v>0.14662756598240467</v>
      </c>
      <c r="FS200" s="4">
        <f>Tabela13[[#This Row],[V2]]-Tabela13[[#This Row],[V4]]/2</f>
        <v>0.11363636363636363</v>
      </c>
      <c r="FT200" s="4">
        <f t="shared" si="270"/>
        <v>4.7617935559528785E-2</v>
      </c>
      <c r="FU200" s="4">
        <f t="shared" si="271"/>
        <v>8.0471011265460871E-2</v>
      </c>
      <c r="FV200" s="4">
        <f t="shared" si="272"/>
        <v>4.7617935559528785E-2</v>
      </c>
      <c r="FW200" s="4">
        <f t="shared" si="273"/>
        <v>0.14559010305887959</v>
      </c>
      <c r="FX200" s="4">
        <f t="shared" si="274"/>
        <v>0.14559010305887959</v>
      </c>
      <c r="FY200" s="4">
        <f t="shared" si="275"/>
        <v>0.11315098159048451</v>
      </c>
      <c r="FZ200" s="4">
        <f t="shared" si="276"/>
        <v>8.5712284007151798</v>
      </c>
      <c r="GA200" s="4">
        <f t="shared" si="277"/>
        <v>14.484782027782956</v>
      </c>
      <c r="GB200" s="4">
        <f t="shared" si="278"/>
        <v>8.5712284007151798</v>
      </c>
      <c r="GC200" s="4">
        <f t="shared" si="279"/>
        <v>26.206218550598326</v>
      </c>
      <c r="GD200" s="4">
        <f t="shared" si="280"/>
        <v>26.206218550598326</v>
      </c>
      <c r="GE200" s="4">
        <f t="shared" si="281"/>
        <v>20.367176686287213</v>
      </c>
      <c r="GF200" s="4">
        <f>Tabela13[[#This Row],[V1]]-Tabela13[[#This Row],[V2]]/Tabela13[[#This Row],[V2]]</f>
        <v>-0.83870967741935487</v>
      </c>
      <c r="GG200" s="4">
        <f>Tabela13[[#This Row],[V1]]-Tabela13[[#This Row],[V3]]/Tabela13[[#This Row],[V3]]</f>
        <v>-0.83870967741935487</v>
      </c>
      <c r="GH200" s="4">
        <f>Tabela13[[#This Row],[V1]]-Tabela13[[#This Row],[V4]]/Tabela13[[#This Row],[V4]]</f>
        <v>-0.83870967741935487</v>
      </c>
      <c r="GI200" s="4">
        <f>Tabela13[[#This Row],[V2]]-Tabela13[[#This Row],[V1]]/Tabela13[[#This Row],[V1]]</f>
        <v>-0.77272727272727271</v>
      </c>
      <c r="GJ200" s="4">
        <f>Tabela13[[#This Row],[V2]]-Tabela13[[#This Row],[V3]]/Tabela13[[#This Row],[V3]]</f>
        <v>-0.77272727272727271</v>
      </c>
      <c r="GK200" s="4">
        <f>Tabela13[[#This Row],[V2]]-Tabela13[[#This Row],[V4]]/Tabela13[[#This Row],[V4]]</f>
        <v>-0.77272727272727271</v>
      </c>
      <c r="GL200" s="4">
        <f t="shared" si="282"/>
        <v>3.809495911075246E-2</v>
      </c>
      <c r="GM200" s="4">
        <f t="shared" si="283"/>
        <v>0.19428152492668621</v>
      </c>
      <c r="GN200" s="4">
        <f t="shared" si="284"/>
        <v>0.19608122349836363</v>
      </c>
      <c r="GO200" s="3">
        <f t="shared" si="285"/>
        <v>0</v>
      </c>
      <c r="GP200" s="3">
        <v>100</v>
      </c>
      <c r="GQ200" s="3">
        <f t="shared" si="286"/>
        <v>-1</v>
      </c>
      <c r="GR200" s="3">
        <f t="shared" si="287"/>
        <v>-100</v>
      </c>
      <c r="GS200" s="34">
        <f>COUNTIF($D$2:D199,Tabela13[[#This Row],[HomeTeam]])</f>
        <v>9</v>
      </c>
      <c r="GT200" s="34">
        <f>COUNTIF($E$2:E199,Tabela13[[#This Row],[AwayTeam]])</f>
        <v>9</v>
      </c>
      <c r="GU200" s="3">
        <f>IFERROR(AVERAGEIFS($AD$2:AD199,$D$2:D199,Tabela13[[#This Row],[HomeTeam]],$GS$2:GS199,"&gt;="&amp;Tabela13[[#This Row],[Contagem_H]]-5),"")</f>
        <v>0.53240321769733534</v>
      </c>
      <c r="GV200" s="3">
        <f>IFERROR(AVERAGEIFS($G$2:G199,$E$2:E199,Tabela13[[#This Row],[AwayTeam]],$GT$2:GT199,"&gt;="&amp;Tabela13[[#This Row],[Contagem_A]]-5),"")</f>
        <v>1.4</v>
      </c>
      <c r="GW200" s="3">
        <f>IFERROR(AVERAGEIFS($GQ$2:GQ199,$D$2:D199,Tabela13[[#This Row],[HomeTeam]],$GS$2:GS199,"&gt;="&amp;Tabela13[[#This Row],[Contagem_H]]-5),"")</f>
        <v>0.16200000000000001</v>
      </c>
    </row>
    <row r="201" spans="1:205" x14ac:dyDescent="0.25">
      <c r="A201" t="s">
        <v>127</v>
      </c>
      <c r="B201" t="s">
        <v>206</v>
      </c>
      <c r="C201" t="s">
        <v>207</v>
      </c>
      <c r="D201" t="s">
        <v>11</v>
      </c>
      <c r="E201" t="s">
        <v>16</v>
      </c>
      <c r="F201" s="3">
        <v>1</v>
      </c>
      <c r="G201" s="3">
        <v>1</v>
      </c>
      <c r="H201" s="3" t="str">
        <f t="shared" si="288"/>
        <v>D</v>
      </c>
      <c r="I201" s="3">
        <v>2.15</v>
      </c>
      <c r="J201" s="3">
        <v>3.4</v>
      </c>
      <c r="K201" s="3">
        <v>3.4</v>
      </c>
      <c r="L201" s="3">
        <v>2.06</v>
      </c>
      <c r="M201" s="3">
        <v>1.84</v>
      </c>
      <c r="N201" s="3">
        <f t="shared" si="217"/>
        <v>2</v>
      </c>
      <c r="O201" s="3">
        <f t="shared" si="218"/>
        <v>1</v>
      </c>
      <c r="P201" s="3">
        <f t="shared" si="219"/>
        <v>1</v>
      </c>
      <c r="Q201" s="3">
        <f t="shared" si="220"/>
        <v>5.3351573187414569E-2</v>
      </c>
      <c r="R201" s="3">
        <f t="shared" si="221"/>
        <v>2.891515407344869E-2</v>
      </c>
      <c r="S201" s="3">
        <f t="shared" si="222"/>
        <v>2.2647058823529411</v>
      </c>
      <c r="T201" s="3">
        <f t="shared" si="223"/>
        <v>3.5813953488372094</v>
      </c>
      <c r="U201" s="3">
        <f t="shared" si="224"/>
        <v>3.5813953488372094</v>
      </c>
      <c r="V201" s="3">
        <f t="shared" si="225"/>
        <v>2.169904240766074</v>
      </c>
      <c r="W201" s="3">
        <f t="shared" si="226"/>
        <v>1.9381668946648429</v>
      </c>
      <c r="X201" s="4">
        <f t="shared" si="227"/>
        <v>0.46511627906976744</v>
      </c>
      <c r="Y201" s="4">
        <f t="shared" si="228"/>
        <v>0.29411764705882354</v>
      </c>
      <c r="Z201" s="4">
        <f t="shared" si="229"/>
        <v>0.29411764705882354</v>
      </c>
      <c r="AA201" s="4">
        <f t="shared" si="230"/>
        <v>0.4854368932038835</v>
      </c>
      <c r="AB201" s="4">
        <f t="shared" si="231"/>
        <v>0.54347826086956519</v>
      </c>
      <c r="AC201" s="4">
        <f t="shared" si="232"/>
        <v>0.73255813953488369</v>
      </c>
      <c r="AD201" s="4">
        <f t="shared" si="233"/>
        <v>0.6470588235294118</v>
      </c>
      <c r="AE201" s="4">
        <f t="shared" si="234"/>
        <v>0.73255813953488369</v>
      </c>
      <c r="AF201" s="4">
        <f t="shared" si="235"/>
        <v>0.6470588235294118</v>
      </c>
      <c r="AG201" s="4">
        <f>IFERROR(AVERAGE(Tabela13[[#This Row],[V1]],Tabela13[[#This Row],[V2]]),"")</f>
        <v>0.68980848153214769</v>
      </c>
      <c r="AH201" s="4">
        <f>IFERROR(AVERAGE(Tabela13[[#This Row],[V1]],Tabela13[[#This Row],[V3]]),"")</f>
        <v>0.73255813953488369</v>
      </c>
      <c r="AI201" s="4">
        <f>IFERROR(AVERAGE(Tabela13[[#This Row],[V1]],Tabela13[[#This Row],[V4]]),"")</f>
        <v>0.68980848153214769</v>
      </c>
      <c r="AJ201" s="4">
        <f>IFERROR(AVERAGE(Tabela13[[#This Row],[V2]],Tabela13[[#This Row],[V1]]),"")</f>
        <v>0.68980848153214769</v>
      </c>
      <c r="AK201" s="4">
        <f>IFERROR(AVERAGE(Tabela13[[#This Row],[V2]],Tabela13[[#This Row],[V3]]),"")</f>
        <v>0.68980848153214769</v>
      </c>
      <c r="AL201" s="4">
        <f>IFERROR(AVERAGE(Tabela13[[#This Row],[V2]],Tabela13[[#This Row],[V4]]),"")</f>
        <v>0.6470588235294118</v>
      </c>
      <c r="AM201" s="4">
        <f>IFERROR(AVERAGE(Tabela13[[#This Row],[V3]],Tabela13[[#This Row],[V1]]),"")</f>
        <v>0.73255813953488369</v>
      </c>
      <c r="AN201" s="4">
        <f>IFERROR(AVERAGE(Tabela13[[#This Row],[V3]],Tabela13[[#This Row],[V2]]),"")</f>
        <v>0.68980848153214769</v>
      </c>
      <c r="AO201" s="4">
        <f>IFERROR(AVERAGE(Tabela13[[#This Row],[V3]],Tabela13[[#This Row],[V4]]),"")</f>
        <v>0.68980848153214769</v>
      </c>
      <c r="AP201" s="4">
        <f>IFERROR(AVERAGE(Tabela13[[#This Row],[V4]],Tabela13[[#This Row],[V1]]),"")</f>
        <v>0.68980848153214769</v>
      </c>
      <c r="AQ201" s="4">
        <f>IFERROR(AVERAGE(Tabela13[[#This Row],[V4]],Tabela13[[#This Row],[V2]]),"")</f>
        <v>0.6470588235294118</v>
      </c>
      <c r="AR201" s="4">
        <f>IFERROR(AVERAGE(Tabela13[[#This Row],[V4]],Tabela13[[#This Row],[V3]]),"")</f>
        <v>0.68980848153214769</v>
      </c>
      <c r="AS201" s="4">
        <f>_xlfn.STDEV.S(Tabela13[[#This Row],[V1]:[V2]])</f>
        <v>6.0457146134280694E-2</v>
      </c>
      <c r="AT201" s="4">
        <f>_xlfn.STDEV.S(Tabela13[[#This Row],[V1]],Tabela13[[#This Row],[V3]])</f>
        <v>0</v>
      </c>
      <c r="AU201" s="4">
        <f>_xlfn.STDEV.S(Tabela13[[#This Row],[V1]],Tabela13[[#This Row],[V4]])</f>
        <v>6.0457146134280694E-2</v>
      </c>
      <c r="AV201" s="4">
        <f>_xlfn.STDEV.S(Tabela13[[#This Row],[V2]],Tabela13[[#This Row],[V1]])</f>
        <v>6.0457146134280694E-2</v>
      </c>
      <c r="AW201" s="4">
        <f>_xlfn.STDEV.S(Tabela13[[#This Row],[V2]],Tabela13[[#This Row],[V3]])</f>
        <v>6.0457146134280694E-2</v>
      </c>
      <c r="AX201" s="4">
        <f>_xlfn.STDEV.S(Tabela13[[#This Row],[V42]],Tabela13[[#This Row],[V44]])</f>
        <v>6.0457146134280694E-2</v>
      </c>
      <c r="AY201" s="4">
        <f>_xlfn.STDEV.S(Tabela13[[#This Row],[V3]],Tabela13[[#This Row],[V1]])</f>
        <v>0</v>
      </c>
      <c r="AZ201" s="4">
        <f>_xlfn.STDEV.S(Tabela13[[#This Row],[V3]],Tabela13[[#This Row],[V2]])</f>
        <v>6.0457146134280694E-2</v>
      </c>
      <c r="BA201" s="4">
        <f>_xlfn.STDEV.S(Tabela13[[#This Row],[V3]],Tabela13[[#This Row],[V4]])</f>
        <v>6.0457146134280694E-2</v>
      </c>
      <c r="BB201" s="4">
        <f>_xlfn.STDEV.S(Tabela13[[#This Row],[V4]],Tabela13[[#This Row],[V1]])</f>
        <v>6.0457146134280694E-2</v>
      </c>
      <c r="BC201" s="4">
        <f>_xlfn.STDEV.S(Tabela13[[#This Row],[V4]],Tabela13[[#This Row],[V2]])</f>
        <v>0</v>
      </c>
      <c r="BD201" s="4">
        <f>_xlfn.STDEV.S(Tabela13[[#This Row],[V4]],Tabela13[[#This Row],[V3]])</f>
        <v>6.0457146134280694E-2</v>
      </c>
      <c r="BE201" s="4">
        <f>Tabela13[[#This Row],[V17]]/Tabela13[[#This Row],[V5]]</f>
        <v>8.7643378927435178E-2</v>
      </c>
      <c r="BF201" s="4">
        <f>Tabela13[[#This Row],[V18]]/Tabela13[[#This Row],[V6]]</f>
        <v>0</v>
      </c>
      <c r="BG201" s="4">
        <f>Tabela13[[#This Row],[V19]]/Tabela13[[#This Row],[V7]]</f>
        <v>8.7643378927435178E-2</v>
      </c>
      <c r="BH201" s="4">
        <f>Tabela13[[#This Row],[V20]]/Tabela13[[#This Row],[V8]]</f>
        <v>8.7643378927435178E-2</v>
      </c>
      <c r="BI201" s="4">
        <f>Tabela13[[#This Row],[V21]]/Tabela13[[#This Row],[V9]]</f>
        <v>8.7643378927435178E-2</v>
      </c>
      <c r="BJ201" s="4">
        <f>Tabela13[[#This Row],[V22]]/Tabela13[[#This Row],[V10]]</f>
        <v>9.343377129843379E-2</v>
      </c>
      <c r="BK201" s="4">
        <f>Tabela13[[#This Row],[V23]]/Tabela13[[#This Row],[V11]]</f>
        <v>0</v>
      </c>
      <c r="BL201" s="4">
        <f>Tabela13[[#This Row],[V24]]/Tabela13[[#This Row],[V12]]</f>
        <v>8.7643378927435178E-2</v>
      </c>
      <c r="BM201" s="4">
        <f>Tabela13[[#This Row],[V25]]/Tabela13[[#This Row],[V13]]</f>
        <v>8.7643378927435178E-2</v>
      </c>
      <c r="BN201" s="4">
        <f>Tabela13[[#This Row],[V26]]/Tabela13[[#This Row],[V14]]</f>
        <v>8.7643378927435178E-2</v>
      </c>
      <c r="BO201" s="4">
        <f>Tabela13[[#This Row],[V27]]/Tabela13[[#This Row],[V15]]</f>
        <v>0</v>
      </c>
      <c r="BP201" s="4">
        <f>Tabela13[[#This Row],[V28]]/Tabela13[[#This Row],[V16]]</f>
        <v>8.7643378927435178E-2</v>
      </c>
      <c r="BQ201" s="4">
        <f>Tabela13[[#This Row],[V1]]-Tabela13[[#This Row],[V2]]</f>
        <v>8.5499316005471893E-2</v>
      </c>
      <c r="BR201" s="4">
        <f>Tabela13[[#This Row],[V1]]-Tabela13[[#This Row],[V3]]</f>
        <v>0</v>
      </c>
      <c r="BS201" s="4">
        <f>Tabela13[[#This Row],[V1]]-Tabela13[[#This Row],[V4]]</f>
        <v>8.5499316005471893E-2</v>
      </c>
      <c r="BT201" s="4">
        <f>Tabela13[[#This Row],[V2]]-Tabela13[[#This Row],[V1]]</f>
        <v>-8.5499316005471893E-2</v>
      </c>
      <c r="BU201" s="4">
        <f>Tabela13[[#This Row],[V2]]-Tabela13[[#This Row],[V3]]</f>
        <v>-8.5499316005471893E-2</v>
      </c>
      <c r="BV201" s="4">
        <f>Tabela13[[#This Row],[V2]]-Tabela13[[#This Row],[V4]]</f>
        <v>0</v>
      </c>
      <c r="BW201" s="4">
        <f>AVERAGE(Tabela13[[#This Row],[V41]],Tabela13[[#This Row],[V42]])</f>
        <v>4.2749658002735946E-2</v>
      </c>
      <c r="BX201" s="4">
        <f>AVERAGE(Tabela13[[#This Row],[V41]],Tabela13[[#This Row],[V43]])</f>
        <v>8.5499316005471893E-2</v>
      </c>
      <c r="BY201" s="4">
        <f>AVERAGE(Tabela13[[#This Row],[V41]],Tabela13[[#This Row],[V44]])</f>
        <v>0</v>
      </c>
      <c r="BZ201" s="4">
        <f>AVERAGE(Tabela13[[#This Row],[V41]],Tabela13[[#This Row],[V45]])</f>
        <v>0</v>
      </c>
      <c r="CA201" s="4">
        <f>AVERAGE(Tabela13[[#This Row],[V41]],Tabela13[[#This Row],[V46]])</f>
        <v>4.2749658002735946E-2</v>
      </c>
      <c r="CB201" s="4">
        <f>AVERAGE(Tabela13[[#This Row],[V42]],Tabela13[[#This Row],[V41]])</f>
        <v>4.2749658002735946E-2</v>
      </c>
      <c r="CC201" s="4">
        <f>AVERAGE(Tabela13[[#This Row],[V42]],Tabela13[[#This Row],[V43]])</f>
        <v>4.2749658002735946E-2</v>
      </c>
      <c r="CD201" s="4">
        <f>AVERAGE(Tabela13[[#This Row],[V42]],Tabela13[[#This Row],[V44]])</f>
        <v>-4.2749658002735946E-2</v>
      </c>
      <c r="CE201" s="4">
        <f>AVERAGE(Tabela13[[#This Row],[V42]],Tabela13[[#This Row],[V45]])</f>
        <v>-4.2749658002735946E-2</v>
      </c>
      <c r="CF201" s="4">
        <f>AVERAGE(Tabela13[[#This Row],[V42]],Tabela13[[#This Row],[V46]])</f>
        <v>0</v>
      </c>
      <c r="CG201" s="4">
        <f>AVERAGE(Tabela13[[#This Row],[V43]],Tabela13[[#This Row],[V41]])</f>
        <v>8.5499316005471893E-2</v>
      </c>
      <c r="CH201" s="4">
        <f>AVERAGE(Tabela13[[#This Row],[V43]],Tabela13[[#This Row],[V42]])</f>
        <v>4.2749658002735946E-2</v>
      </c>
      <c r="CI201" s="4">
        <f>AVERAGE(Tabela13[[#This Row],[V43]],Tabela13[[#This Row],[V44]])</f>
        <v>0</v>
      </c>
      <c r="CJ201" s="4">
        <f>AVERAGE(Tabela13[[#This Row],[V43]],Tabela13[[#This Row],[V45]])</f>
        <v>0</v>
      </c>
      <c r="CK201" s="4">
        <f>AVERAGE(Tabela13[[#This Row],[V43]],Tabela13[[#This Row],[V46]])</f>
        <v>4.2749658002735946E-2</v>
      </c>
      <c r="CL201" s="4">
        <f>AVERAGE(Tabela13[[#This Row],[V44]],Tabela13[[#This Row],[V41]])</f>
        <v>0</v>
      </c>
      <c r="CM201" s="4">
        <f>AVERAGE(Tabela13[[#This Row],[V44]],Tabela13[[#This Row],[V42]])</f>
        <v>-4.2749658002735946E-2</v>
      </c>
      <c r="CN201" s="4">
        <f>AVERAGE(Tabela13[[#This Row],[V44]],Tabela13[[#This Row],[V43]])</f>
        <v>0</v>
      </c>
      <c r="CO201" s="4">
        <f>AVERAGE(Tabela13[[#This Row],[V44]],Tabela13[[#This Row],[V45]])</f>
        <v>-8.5499316005471893E-2</v>
      </c>
      <c r="CP201" s="4">
        <f>AVERAGE(Tabela13[[#This Row],[V44]],Tabela13[[#This Row],[V46]])</f>
        <v>-4.2749658002735946E-2</v>
      </c>
      <c r="CQ201" s="4">
        <f>AVERAGE(Tabela13[[#This Row],[V45]],Tabela13[[#This Row],[V41]])</f>
        <v>0</v>
      </c>
      <c r="CR201" s="4">
        <f>AVERAGE(Tabela13[[#This Row],[V45]],Tabela13[[#This Row],[V42]])</f>
        <v>-4.2749658002735946E-2</v>
      </c>
      <c r="CS201" s="4">
        <f>AVERAGE(Tabela13[[#This Row],[V45]],Tabela13[[#This Row],[V43]])</f>
        <v>0</v>
      </c>
      <c r="CT201" s="4">
        <f>AVERAGE(Tabela13[[#This Row],[V45]],Tabela13[[#This Row],[V44]])</f>
        <v>-8.5499316005471893E-2</v>
      </c>
      <c r="CU201" s="4">
        <f>AVERAGE(Tabela13[[#This Row],[V45]],Tabela13[[#This Row],[V46]])</f>
        <v>-4.2749658002735946E-2</v>
      </c>
      <c r="CV201" s="4">
        <f>AVERAGE(Tabela13[[#This Row],[V46]],Tabela13[[#This Row],[V41]])</f>
        <v>4.2749658002735946E-2</v>
      </c>
      <c r="CW201" s="4">
        <f>AVERAGE(Tabela13[[#This Row],[V46]],Tabela13[[#This Row],[V42]])</f>
        <v>0</v>
      </c>
      <c r="CX201" s="4">
        <f>AVERAGE(Tabela13[[#This Row],[V46]],Tabela13[[#This Row],[V43]])</f>
        <v>4.2749658002735946E-2</v>
      </c>
      <c r="CY201" s="4">
        <f>AVERAGE(Tabela13[[#This Row],[V46]],Tabela13[[#This Row],[V44]])</f>
        <v>-4.2749658002735946E-2</v>
      </c>
      <c r="CZ201" s="4">
        <f>AVERAGE(Tabela13[[#This Row],[V46]],Tabela13[[#This Row],[V45]])</f>
        <v>-4.2749658002735946E-2</v>
      </c>
      <c r="DA201" s="3">
        <f>_xlfn.STDEV.S(Tabela13[[#This Row],[V41]],Tabela13[[#This Row],[V42]])</f>
        <v>6.0457146134280694E-2</v>
      </c>
      <c r="DB201" s="3">
        <f>_xlfn.STDEV.S(Tabela13[[#This Row],[V41]],Tabela13[[#This Row],[V43]])</f>
        <v>0</v>
      </c>
      <c r="DC201" s="3">
        <f>_xlfn.STDEV.S(Tabela13[[#This Row],[V41]],Tabela13[[#This Row],[V44]])</f>
        <v>0.12091429226856139</v>
      </c>
      <c r="DD201" s="3">
        <f>_xlfn.STDEV.S(Tabela13[[#This Row],[V41]],Tabela13[[#This Row],[V45]])</f>
        <v>0.12091429226856139</v>
      </c>
      <c r="DE201" s="3">
        <f>_xlfn.STDEV.S(Tabela13[[#This Row],[V41]],Tabela13[[#This Row],[V46]])</f>
        <v>6.0457146134280694E-2</v>
      </c>
      <c r="DF201" s="3">
        <f>_xlfn.STDEV.S(Tabela13[[#This Row],[V42]],Tabela13[[#This Row],[V41]])</f>
        <v>6.0457146134280694E-2</v>
      </c>
      <c r="DG201" s="3">
        <f>_xlfn.STDEV.S(Tabela13[[#This Row],[V42]],Tabela13[[#This Row],[V43]])</f>
        <v>6.0457146134280694E-2</v>
      </c>
      <c r="DH201" s="3">
        <f>_xlfn.STDEV.S(Tabela13[[#This Row],[V42]],Tabela13[[#This Row],[V44]])</f>
        <v>6.0457146134280694E-2</v>
      </c>
      <c r="DI201" s="3">
        <f>_xlfn.STDEV.S(Tabela13[[#This Row],[V42]],Tabela13[[#This Row],[V45]])</f>
        <v>6.0457146134280694E-2</v>
      </c>
      <c r="DJ201" s="3">
        <f>_xlfn.STDEV.S(Tabela13[[#This Row],[V42]],Tabela13[[#This Row],[V46]])</f>
        <v>0</v>
      </c>
      <c r="DK201" s="3">
        <f>_xlfn.STDEV.S(Tabela13[[#This Row],[V43]],Tabela13[[#This Row],[V41]])</f>
        <v>0</v>
      </c>
      <c r="DL201" s="3">
        <f>_xlfn.STDEV.S(Tabela13[[#This Row],[V43]],Tabela13[[#This Row],[V42]])</f>
        <v>6.0457146134280694E-2</v>
      </c>
      <c r="DM201" s="3">
        <f>_xlfn.STDEV.S(Tabela13[[#This Row],[V43]],Tabela13[[#This Row],[V44]])</f>
        <v>0.12091429226856139</v>
      </c>
      <c r="DN201" s="3">
        <f>_xlfn.STDEV.S(Tabela13[[#This Row],[V43]],Tabela13[[#This Row],[V45]])</f>
        <v>0.12091429226856139</v>
      </c>
      <c r="DO201" s="3">
        <f>_xlfn.STDEV.S(Tabela13[[#This Row],[V43]],Tabela13[[#This Row],[V46]])</f>
        <v>6.0457146134280694E-2</v>
      </c>
      <c r="DP201" s="3">
        <f>_xlfn.STDEV.S(Tabela13[[#This Row],[V44]],Tabela13[[#This Row],[V41]])</f>
        <v>0.12091429226856139</v>
      </c>
      <c r="DQ201" s="3">
        <f>_xlfn.STDEV.S(Tabela13[[#This Row],[V44]],Tabela13[[#This Row],[V42]])</f>
        <v>6.0457146134280694E-2</v>
      </c>
      <c r="DR201" s="3">
        <f>_xlfn.STDEV.S(Tabela13[[#This Row],[V44]],Tabela13[[#This Row],[V43]])</f>
        <v>0.12091429226856139</v>
      </c>
      <c r="DS201" s="3">
        <f>_xlfn.STDEV.S(Tabela13[[#This Row],[V44]],Tabela13[[#This Row],[V45]])</f>
        <v>0</v>
      </c>
      <c r="DT201" s="3">
        <f>_xlfn.STDEV.S(Tabela13[[#This Row],[V44]],Tabela13[[#This Row],[V46]])</f>
        <v>6.0457146134280694E-2</v>
      </c>
      <c r="DU201" s="3">
        <f>_xlfn.STDEV.S(Tabela13[[#This Row],[V45]],Tabela13[[#This Row],[V41]])</f>
        <v>0.12091429226856139</v>
      </c>
      <c r="DV201" s="3">
        <f>_xlfn.STDEV.S(Tabela13[[#This Row],[V45]],Tabela13[[#This Row],[V42]])</f>
        <v>6.0457146134280694E-2</v>
      </c>
      <c r="DW201" s="3">
        <f>_xlfn.STDEV.S(Tabela13[[#This Row],[V45]],Tabela13[[#This Row],[V43]])</f>
        <v>0.12091429226856139</v>
      </c>
      <c r="DX201" s="3">
        <f>_xlfn.STDEV.S(Tabela13[[#This Row],[V45]],Tabela13[[#This Row],[V44]])</f>
        <v>0</v>
      </c>
      <c r="DY201" s="3">
        <f>_xlfn.STDEV.S(Tabela13[[#This Row],[V45]],Tabela13[[#This Row],[V46]])</f>
        <v>6.0457146134280694E-2</v>
      </c>
      <c r="DZ201" s="3">
        <f>_xlfn.STDEV.S(Tabela13[[#This Row],[V46]],Tabela13[[#This Row],[V41]])</f>
        <v>6.0457146134280694E-2</v>
      </c>
      <c r="EA201" s="3">
        <f>_xlfn.STDEV.S(Tabela13[[#This Row],[V46]],Tabela13[[#This Row],[V42]])</f>
        <v>0</v>
      </c>
      <c r="EB201" s="3">
        <f>_xlfn.STDEV.S(Tabela13[[#This Row],[V46]],Tabela13[[#This Row],[V43]])</f>
        <v>6.0457146134280694E-2</v>
      </c>
      <c r="EC201" s="3">
        <f>_xlfn.STDEV.S(Tabela13[[#This Row],[V46]],Tabela13[[#This Row],[V44]])</f>
        <v>6.0457146134280694E-2</v>
      </c>
      <c r="ED201" s="3">
        <f>_xlfn.STDEV.S(Tabela13[[#This Row],[V46]],Tabela13[[#This Row],[V45]])</f>
        <v>6.0457146134280694E-2</v>
      </c>
      <c r="EE201" s="3">
        <f t="shared" si="236"/>
        <v>1.4142135623730951</v>
      </c>
      <c r="EF201" s="3">
        <f t="shared" si="237"/>
        <v>0</v>
      </c>
      <c r="EG201" s="3" t="str">
        <f t="shared" si="238"/>
        <v/>
      </c>
      <c r="EH201" s="3" t="str">
        <f t="shared" si="239"/>
        <v/>
      </c>
      <c r="EI201" s="3">
        <f t="shared" si="240"/>
        <v>1.4142135623730951</v>
      </c>
      <c r="EJ201" s="3">
        <f t="shared" si="241"/>
        <v>1.4142135623730951</v>
      </c>
      <c r="EK201" s="3">
        <f t="shared" si="242"/>
        <v>1.4142135623730951</v>
      </c>
      <c r="EL201" s="3">
        <f t="shared" si="243"/>
        <v>-1.4142135623730951</v>
      </c>
      <c r="EM201" s="3">
        <f t="shared" si="244"/>
        <v>-1.4142135623730951</v>
      </c>
      <c r="EN201" s="3" t="str">
        <f t="shared" si="245"/>
        <v/>
      </c>
      <c r="EO201" s="3">
        <f t="shared" si="246"/>
        <v>0</v>
      </c>
      <c r="EP201" s="3">
        <f t="shared" si="247"/>
        <v>1.4142135623730951</v>
      </c>
      <c r="EQ201" s="3" t="str">
        <f t="shared" si="248"/>
        <v/>
      </c>
      <c r="ER201" s="3" t="str">
        <f t="shared" si="249"/>
        <v/>
      </c>
      <c r="ES201" s="3" t="str">
        <f t="shared" si="250"/>
        <v/>
      </c>
      <c r="ET201" s="3" t="str">
        <f t="shared" si="251"/>
        <v/>
      </c>
      <c r="EU201" s="3" t="str">
        <f t="shared" si="252"/>
        <v/>
      </c>
      <c r="EV201" s="3" t="str">
        <f t="shared" si="253"/>
        <v/>
      </c>
      <c r="EW201" s="3">
        <f t="shared" si="254"/>
        <v>0</v>
      </c>
      <c r="EX201" s="3">
        <f t="shared" si="255"/>
        <v>-1.4142135623730951</v>
      </c>
      <c r="EY201" s="3" t="str">
        <f t="shared" si="256"/>
        <v/>
      </c>
      <c r="EZ201" s="3">
        <f t="shared" si="257"/>
        <v>-1.4142135623730951</v>
      </c>
      <c r="FA201" s="3" t="str">
        <f t="shared" si="258"/>
        <v/>
      </c>
      <c r="FB201" s="3">
        <f t="shared" si="259"/>
        <v>0</v>
      </c>
      <c r="FC201" s="3">
        <f t="shared" si="260"/>
        <v>-1.4142135623730951</v>
      </c>
      <c r="FD201" s="3">
        <f t="shared" si="261"/>
        <v>1.4142135623730951</v>
      </c>
      <c r="FE201" s="3" t="str">
        <f t="shared" si="262"/>
        <v/>
      </c>
      <c r="FF201" s="3">
        <f t="shared" si="263"/>
        <v>1.4142135623730951</v>
      </c>
      <c r="FG201" s="3">
        <f t="shared" si="264"/>
        <v>-1.4142135623730951</v>
      </c>
      <c r="FH201" s="3">
        <f t="shared" si="265"/>
        <v>-1.4142135623730951</v>
      </c>
      <c r="FI201" s="4">
        <f t="shared" si="266"/>
        <v>0.29411764705882354</v>
      </c>
      <c r="FJ201" s="4">
        <f t="shared" si="267"/>
        <v>0.46511627906976744</v>
      </c>
      <c r="FK201" s="4">
        <f t="shared" si="268"/>
        <v>1.6038961038961042</v>
      </c>
      <c r="FL201" s="4">
        <f t="shared" si="269"/>
        <v>1.1168831168831168</v>
      </c>
      <c r="FM201" s="4">
        <f>Tabela13[[#This Row],[V139]]-Tabela13[[#This Row],[V140]]</f>
        <v>0.48701298701298734</v>
      </c>
      <c r="FN201" s="4">
        <f>Tabela13[[#This Row],[V1]]-Tabela13[[#This Row],[V2]]/2</f>
        <v>0.40902872777017779</v>
      </c>
      <c r="FO201" s="4">
        <f>Tabela13[[#This Row],[V1]]-Tabela13[[#This Row],[V3]]/2</f>
        <v>0.36627906976744184</v>
      </c>
      <c r="FP201" s="4">
        <f>Tabela13[[#This Row],[V1]]-Tabela13[[#This Row],[V4]]/2</f>
        <v>0.40902872777017779</v>
      </c>
      <c r="FQ201" s="4">
        <f>Tabela13[[#This Row],[V2]]-Tabela13[[#This Row],[V1]]/2</f>
        <v>0.28077975376196995</v>
      </c>
      <c r="FR201" s="4">
        <f>Tabela13[[#This Row],[V2]]-Tabela13[[#This Row],[V3]]/2</f>
        <v>0.28077975376196995</v>
      </c>
      <c r="FS201" s="4">
        <f>Tabela13[[#This Row],[V2]]-Tabela13[[#This Row],[V4]]/2</f>
        <v>0.3235294117647059</v>
      </c>
      <c r="FT201" s="4">
        <f t="shared" si="270"/>
        <v>0.3882654501812523</v>
      </c>
      <c r="FU201" s="4">
        <f t="shared" si="271"/>
        <v>0.35110308890835978</v>
      </c>
      <c r="FV201" s="4">
        <f t="shared" si="272"/>
        <v>0.3882654501812523</v>
      </c>
      <c r="FW201" s="4">
        <f t="shared" si="273"/>
        <v>0.27373162203188772</v>
      </c>
      <c r="FX201" s="4">
        <f t="shared" si="274"/>
        <v>0.27373162203188772</v>
      </c>
      <c r="FY201" s="4">
        <f t="shared" si="275"/>
        <v>0.31290122788038449</v>
      </c>
      <c r="FZ201" s="4">
        <f t="shared" si="276"/>
        <v>69.887781032625412</v>
      </c>
      <c r="GA201" s="4">
        <f t="shared" si="277"/>
        <v>63.198556003504756</v>
      </c>
      <c r="GB201" s="4">
        <f t="shared" si="278"/>
        <v>69.887781032625412</v>
      </c>
      <c r="GC201" s="4">
        <f t="shared" si="279"/>
        <v>49.271691965739791</v>
      </c>
      <c r="GD201" s="4">
        <f t="shared" si="280"/>
        <v>49.271691965739791</v>
      </c>
      <c r="GE201" s="4">
        <f t="shared" si="281"/>
        <v>56.322221018469214</v>
      </c>
      <c r="GF201" s="4">
        <f>Tabela13[[#This Row],[V1]]-Tabela13[[#This Row],[V2]]/Tabela13[[#This Row],[V2]]</f>
        <v>-0.26744186046511631</v>
      </c>
      <c r="GG201" s="4">
        <f>Tabela13[[#This Row],[V1]]-Tabela13[[#This Row],[V3]]/Tabela13[[#This Row],[V3]]</f>
        <v>-0.26744186046511631</v>
      </c>
      <c r="GH201" s="4">
        <f>Tabela13[[#This Row],[V1]]-Tabela13[[#This Row],[V4]]/Tabela13[[#This Row],[V4]]</f>
        <v>-0.26744186046511631</v>
      </c>
      <c r="GI201" s="4">
        <f>Tabela13[[#This Row],[V2]]-Tabela13[[#This Row],[V1]]/Tabela13[[#This Row],[V1]]</f>
        <v>-0.3529411764705882</v>
      </c>
      <c r="GJ201" s="4">
        <f>Tabela13[[#This Row],[V2]]-Tabela13[[#This Row],[V3]]/Tabela13[[#This Row],[V3]]</f>
        <v>-0.3529411764705882</v>
      </c>
      <c r="GK201" s="4">
        <f>Tabela13[[#This Row],[V2]]-Tabela13[[#This Row],[V4]]/Tabela13[[#This Row],[V4]]</f>
        <v>-0.3529411764705882</v>
      </c>
      <c r="GL201" s="4">
        <f t="shared" si="282"/>
        <v>4.9363053111288073E-2</v>
      </c>
      <c r="GM201" s="4">
        <f t="shared" si="283"/>
        <v>0.68980848153214769</v>
      </c>
      <c r="GN201" s="4">
        <f t="shared" si="284"/>
        <v>7.1560519235203929E-2</v>
      </c>
      <c r="GO201" s="3">
        <f t="shared" si="285"/>
        <v>0</v>
      </c>
      <c r="GP201" s="3">
        <v>100</v>
      </c>
      <c r="GQ201" s="3">
        <f t="shared" si="286"/>
        <v>-1</v>
      </c>
      <c r="GR201" s="3">
        <f t="shared" si="287"/>
        <v>-100</v>
      </c>
      <c r="GS201" s="34">
        <f>COUNTIF($D$2:D200,Tabela13[[#This Row],[HomeTeam]])</f>
        <v>10</v>
      </c>
      <c r="GT201" s="34">
        <f>COUNTIF($E$2:E200,Tabela13[[#This Row],[AwayTeam]])</f>
        <v>9</v>
      </c>
      <c r="GU201" s="3">
        <f>IFERROR(AVERAGEIFS($AD$2:AD200,$D$2:D200,Tabela13[[#This Row],[HomeTeam]],$GS$2:GS200,"&gt;="&amp;Tabela13[[#This Row],[Contagem_H]]-5),"")</f>
        <v>1.0270113640333114</v>
      </c>
      <c r="GV201" s="3">
        <f>IFERROR(AVERAGEIFS($G$2:G200,$E$2:E200,Tabela13[[#This Row],[AwayTeam]],$GT$2:GT200,"&gt;="&amp;Tabela13[[#This Row],[Contagem_A]]-5),"")</f>
        <v>1.4</v>
      </c>
      <c r="GW201" s="3">
        <f>IFERROR(AVERAGEIFS($GQ$2:GQ200,$D$2:D200,Tabela13[[#This Row],[HomeTeam]],$GS$2:GS200,"&gt;="&amp;Tabela13[[#This Row],[Contagem_H]]-5),"")</f>
        <v>-0.65999999999999992</v>
      </c>
    </row>
    <row r="202" spans="1:205" x14ac:dyDescent="0.25">
      <c r="A202" t="s">
        <v>127</v>
      </c>
      <c r="B202" t="s">
        <v>208</v>
      </c>
      <c r="C202" t="s">
        <v>172</v>
      </c>
      <c r="D202" t="s">
        <v>24</v>
      </c>
      <c r="E202" t="s">
        <v>18</v>
      </c>
      <c r="F202" s="3">
        <v>1</v>
      </c>
      <c r="G202" s="3">
        <v>0</v>
      </c>
      <c r="H202" s="3" t="str">
        <f t="shared" si="288"/>
        <v>H</v>
      </c>
      <c r="I202" s="3">
        <v>1.62</v>
      </c>
      <c r="J202" s="3">
        <v>4.2</v>
      </c>
      <c r="K202" s="3">
        <v>5.25</v>
      </c>
      <c r="L202" s="3">
        <v>1.7</v>
      </c>
      <c r="M202" s="3">
        <v>2.1</v>
      </c>
      <c r="N202" s="3">
        <f t="shared" si="217"/>
        <v>1</v>
      </c>
      <c r="O202" s="3">
        <f t="shared" si="218"/>
        <v>3</v>
      </c>
      <c r="P202" s="3">
        <f t="shared" si="219"/>
        <v>0</v>
      </c>
      <c r="Q202" s="3">
        <f t="shared" si="220"/>
        <v>4.5855379188712408E-2</v>
      </c>
      <c r="R202" s="3">
        <f t="shared" si="221"/>
        <v>6.4425770308123242E-2</v>
      </c>
      <c r="S202" s="3">
        <f t="shared" si="222"/>
        <v>1.6942857142857142</v>
      </c>
      <c r="T202" s="3">
        <f t="shared" si="223"/>
        <v>4.3925925925925924</v>
      </c>
      <c r="U202" s="3">
        <f t="shared" si="224"/>
        <v>5.4907407407407405</v>
      </c>
      <c r="V202" s="3">
        <f t="shared" si="225"/>
        <v>1.7779541446208111</v>
      </c>
      <c r="W202" s="3">
        <f t="shared" si="226"/>
        <v>2.1962962962962962</v>
      </c>
      <c r="X202" s="4">
        <f t="shared" si="227"/>
        <v>0.61728395061728392</v>
      </c>
      <c r="Y202" s="4">
        <f t="shared" si="228"/>
        <v>0.23809523809523808</v>
      </c>
      <c r="Z202" s="4">
        <f t="shared" si="229"/>
        <v>0.19047619047619047</v>
      </c>
      <c r="AA202" s="4">
        <f t="shared" si="230"/>
        <v>0.58823529411764708</v>
      </c>
      <c r="AB202" s="4">
        <f t="shared" si="231"/>
        <v>0.47619047619047616</v>
      </c>
      <c r="AC202" s="4">
        <f t="shared" si="232"/>
        <v>0.80864197530864201</v>
      </c>
      <c r="AD202" s="4">
        <f t="shared" si="233"/>
        <v>9.5238095238095233E-2</v>
      </c>
      <c r="AE202" s="4">
        <f t="shared" si="234"/>
        <v>0.30864197530864196</v>
      </c>
      <c r="AF202" s="4">
        <f t="shared" si="235"/>
        <v>0.59523809523809523</v>
      </c>
      <c r="AG202" s="4">
        <f>IFERROR(AVERAGE(Tabela13[[#This Row],[V1]],Tabela13[[#This Row],[V2]]),"")</f>
        <v>0.45194003527336862</v>
      </c>
      <c r="AH202" s="4">
        <f>IFERROR(AVERAGE(Tabela13[[#This Row],[V1]],Tabela13[[#This Row],[V3]]),"")</f>
        <v>0.55864197530864201</v>
      </c>
      <c r="AI202" s="4">
        <f>IFERROR(AVERAGE(Tabela13[[#This Row],[V1]],Tabela13[[#This Row],[V4]]),"")</f>
        <v>0.70194003527336868</v>
      </c>
      <c r="AJ202" s="4">
        <f>IFERROR(AVERAGE(Tabela13[[#This Row],[V2]],Tabela13[[#This Row],[V1]]),"")</f>
        <v>0.45194003527336862</v>
      </c>
      <c r="AK202" s="4">
        <f>IFERROR(AVERAGE(Tabela13[[#This Row],[V2]],Tabela13[[#This Row],[V3]]),"")</f>
        <v>0.2019400352733686</v>
      </c>
      <c r="AL202" s="4">
        <f>IFERROR(AVERAGE(Tabela13[[#This Row],[V2]],Tabela13[[#This Row],[V4]]),"")</f>
        <v>0.34523809523809523</v>
      </c>
      <c r="AM202" s="4">
        <f>IFERROR(AVERAGE(Tabela13[[#This Row],[V3]],Tabela13[[#This Row],[V1]]),"")</f>
        <v>0.55864197530864201</v>
      </c>
      <c r="AN202" s="4">
        <f>IFERROR(AVERAGE(Tabela13[[#This Row],[V3]],Tabela13[[#This Row],[V2]]),"")</f>
        <v>0.2019400352733686</v>
      </c>
      <c r="AO202" s="4">
        <f>IFERROR(AVERAGE(Tabela13[[#This Row],[V3]],Tabela13[[#This Row],[V4]]),"")</f>
        <v>0.45194003527336857</v>
      </c>
      <c r="AP202" s="4">
        <f>IFERROR(AVERAGE(Tabela13[[#This Row],[V4]],Tabela13[[#This Row],[V1]]),"")</f>
        <v>0.70194003527336868</v>
      </c>
      <c r="AQ202" s="4">
        <f>IFERROR(AVERAGE(Tabela13[[#This Row],[V4]],Tabela13[[#This Row],[V2]]),"")</f>
        <v>0.34523809523809523</v>
      </c>
      <c r="AR202" s="4">
        <f>IFERROR(AVERAGE(Tabela13[[#This Row],[V4]],Tabela13[[#This Row],[V3]]),"")</f>
        <v>0.45194003527336857</v>
      </c>
      <c r="AS202" s="4">
        <f>_xlfn.STDEV.S(Tabela13[[#This Row],[V1]:[V2]])</f>
        <v>0.50445272132267804</v>
      </c>
      <c r="AT202" s="4">
        <f>_xlfn.STDEV.S(Tabela13[[#This Row],[V1]],Tabela13[[#This Row],[V3]])</f>
        <v>0.35355339059327362</v>
      </c>
      <c r="AU202" s="4">
        <f>_xlfn.STDEV.S(Tabela13[[#This Row],[V1]],Tabela13[[#This Row],[V4]])</f>
        <v>0.15089933072940337</v>
      </c>
      <c r="AV202" s="4">
        <f>_xlfn.STDEV.S(Tabela13[[#This Row],[V2]],Tabela13[[#This Row],[V1]])</f>
        <v>0.50445272132267804</v>
      </c>
      <c r="AW202" s="4">
        <f>_xlfn.STDEV.S(Tabela13[[#This Row],[V2]],Tabela13[[#This Row],[V3]])</f>
        <v>0.15089933072940429</v>
      </c>
      <c r="AX202" s="4">
        <f>_xlfn.STDEV.S(Tabela13[[#This Row],[V42]],Tabela13[[#This Row],[V44]])</f>
        <v>0.85800611191595189</v>
      </c>
      <c r="AY202" s="4">
        <f>_xlfn.STDEV.S(Tabela13[[#This Row],[V3]],Tabela13[[#This Row],[V1]])</f>
        <v>0.35355339059327362</v>
      </c>
      <c r="AZ202" s="4">
        <f>_xlfn.STDEV.S(Tabela13[[#This Row],[V3]],Tabela13[[#This Row],[V2]])</f>
        <v>0.15089933072940429</v>
      </c>
      <c r="BA202" s="4">
        <f>_xlfn.STDEV.S(Tabela13[[#This Row],[V3]],Tabela13[[#This Row],[V4]])</f>
        <v>0.2026540598638695</v>
      </c>
      <c r="BB202" s="4">
        <f>_xlfn.STDEV.S(Tabela13[[#This Row],[V4]],Tabela13[[#This Row],[V1]])</f>
        <v>0.15089933072940337</v>
      </c>
      <c r="BC202" s="4">
        <f>_xlfn.STDEV.S(Tabela13[[#This Row],[V4]],Tabela13[[#This Row],[V2]])</f>
        <v>0.35355339059327373</v>
      </c>
      <c r="BD202" s="4">
        <f>_xlfn.STDEV.S(Tabela13[[#This Row],[V4]],Tabela13[[#This Row],[V3]])</f>
        <v>0.2026540598638695</v>
      </c>
      <c r="BE202" s="4">
        <f>Tabela13[[#This Row],[V17]]/Tabela13[[#This Row],[V5]]</f>
        <v>1.1161939238632526</v>
      </c>
      <c r="BF202" s="4">
        <f>Tabela13[[#This Row],[V18]]/Tabela13[[#This Row],[V6]]</f>
        <v>0.63288010249845661</v>
      </c>
      <c r="BG202" s="4">
        <f>Tabela13[[#This Row],[V19]]/Tabela13[[#This Row],[V7]]</f>
        <v>0.21497467468234097</v>
      </c>
      <c r="BH202" s="4">
        <f>Tabela13[[#This Row],[V20]]/Tabela13[[#This Row],[V8]]</f>
        <v>1.1161939238632526</v>
      </c>
      <c r="BI202" s="4">
        <f>Tabela13[[#This Row],[V21]]/Tabela13[[#This Row],[V9]]</f>
        <v>0.74724821417967013</v>
      </c>
      <c r="BJ202" s="4">
        <f>Tabela13[[#This Row],[V22]]/Tabela13[[#This Row],[V10]]</f>
        <v>2.4852590827910332</v>
      </c>
      <c r="BK202" s="4">
        <f>Tabela13[[#This Row],[V23]]/Tabela13[[#This Row],[V11]]</f>
        <v>0.63288010249845661</v>
      </c>
      <c r="BL202" s="4">
        <f>Tabela13[[#This Row],[V24]]/Tabela13[[#This Row],[V12]]</f>
        <v>0.74724821417967013</v>
      </c>
      <c r="BM202" s="4">
        <f>Tabela13[[#This Row],[V25]]/Tabela13[[#This Row],[V13]]</f>
        <v>0.44840917831342053</v>
      </c>
      <c r="BN202" s="4">
        <f>Tabela13[[#This Row],[V26]]/Tabela13[[#This Row],[V14]]</f>
        <v>0.21497467468234097</v>
      </c>
      <c r="BO202" s="4">
        <f>Tabela13[[#This Row],[V27]]/Tabela13[[#This Row],[V15]]</f>
        <v>1.0240856830977585</v>
      </c>
      <c r="BP202" s="4">
        <f>Tabela13[[#This Row],[V28]]/Tabela13[[#This Row],[V16]]</f>
        <v>0.44840917831342053</v>
      </c>
      <c r="BQ202" s="4">
        <f>Tabela13[[#This Row],[V1]]-Tabela13[[#This Row],[V2]]</f>
        <v>0.71340388007054678</v>
      </c>
      <c r="BR202" s="4">
        <f>Tabela13[[#This Row],[V1]]-Tabela13[[#This Row],[V3]]</f>
        <v>0.5</v>
      </c>
      <c r="BS202" s="4">
        <f>Tabela13[[#This Row],[V1]]-Tabela13[[#This Row],[V4]]</f>
        <v>0.21340388007054678</v>
      </c>
      <c r="BT202" s="4">
        <f>Tabela13[[#This Row],[V2]]-Tabela13[[#This Row],[V1]]</f>
        <v>-0.71340388007054678</v>
      </c>
      <c r="BU202" s="4">
        <f>Tabela13[[#This Row],[V2]]-Tabela13[[#This Row],[V3]]</f>
        <v>-0.21340388007054673</v>
      </c>
      <c r="BV202" s="4">
        <f>Tabela13[[#This Row],[V2]]-Tabela13[[#This Row],[V4]]</f>
        <v>-0.5</v>
      </c>
      <c r="BW202" s="4">
        <f>AVERAGE(Tabela13[[#This Row],[V41]],Tabela13[[#This Row],[V42]])</f>
        <v>0.60670194003527333</v>
      </c>
      <c r="BX202" s="4">
        <f>AVERAGE(Tabela13[[#This Row],[V41]],Tabela13[[#This Row],[V43]])</f>
        <v>0.46340388007054678</v>
      </c>
      <c r="BY202" s="4">
        <f>AVERAGE(Tabela13[[#This Row],[V41]],Tabela13[[#This Row],[V44]])</f>
        <v>0</v>
      </c>
      <c r="BZ202" s="4">
        <f>AVERAGE(Tabela13[[#This Row],[V41]],Tabela13[[#This Row],[V45]])</f>
        <v>0.25</v>
      </c>
      <c r="CA202" s="4">
        <f>AVERAGE(Tabela13[[#This Row],[V41]],Tabela13[[#This Row],[V46]])</f>
        <v>0.10670194003527339</v>
      </c>
      <c r="CB202" s="4">
        <f>AVERAGE(Tabela13[[#This Row],[V42]],Tabela13[[#This Row],[V41]])</f>
        <v>0.60670194003527333</v>
      </c>
      <c r="CC202" s="4">
        <f>AVERAGE(Tabela13[[#This Row],[V42]],Tabela13[[#This Row],[V43]])</f>
        <v>0.35670194003527339</v>
      </c>
      <c r="CD202" s="4">
        <f>AVERAGE(Tabela13[[#This Row],[V42]],Tabela13[[#This Row],[V44]])</f>
        <v>-0.10670194003527339</v>
      </c>
      <c r="CE202" s="4">
        <f>AVERAGE(Tabela13[[#This Row],[V42]],Tabela13[[#This Row],[V45]])</f>
        <v>0.14329805996472664</v>
      </c>
      <c r="CF202" s="4">
        <f>AVERAGE(Tabela13[[#This Row],[V42]],Tabela13[[#This Row],[V46]])</f>
        <v>0</v>
      </c>
      <c r="CG202" s="4">
        <f>AVERAGE(Tabela13[[#This Row],[V43]],Tabela13[[#This Row],[V41]])</f>
        <v>0.46340388007054678</v>
      </c>
      <c r="CH202" s="4">
        <f>AVERAGE(Tabela13[[#This Row],[V43]],Tabela13[[#This Row],[V42]])</f>
        <v>0.35670194003527339</v>
      </c>
      <c r="CI202" s="4">
        <f>AVERAGE(Tabela13[[#This Row],[V43]],Tabela13[[#This Row],[V44]])</f>
        <v>-0.25</v>
      </c>
      <c r="CJ202" s="4">
        <f>AVERAGE(Tabela13[[#This Row],[V43]],Tabela13[[#This Row],[V45]])</f>
        <v>0</v>
      </c>
      <c r="CK202" s="4">
        <f>AVERAGE(Tabela13[[#This Row],[V43]],Tabela13[[#This Row],[V46]])</f>
        <v>-0.14329805996472661</v>
      </c>
      <c r="CL202" s="4">
        <f>AVERAGE(Tabela13[[#This Row],[V44]],Tabela13[[#This Row],[V41]])</f>
        <v>0</v>
      </c>
      <c r="CM202" s="4">
        <f>AVERAGE(Tabela13[[#This Row],[V44]],Tabela13[[#This Row],[V42]])</f>
        <v>-0.10670194003527339</v>
      </c>
      <c r="CN202" s="4">
        <f>AVERAGE(Tabela13[[#This Row],[V44]],Tabela13[[#This Row],[V43]])</f>
        <v>-0.25</v>
      </c>
      <c r="CO202" s="4">
        <f>AVERAGE(Tabela13[[#This Row],[V44]],Tabela13[[#This Row],[V45]])</f>
        <v>-0.46340388007054678</v>
      </c>
      <c r="CP202" s="4">
        <f>AVERAGE(Tabela13[[#This Row],[V44]],Tabela13[[#This Row],[V46]])</f>
        <v>-0.60670194003527333</v>
      </c>
      <c r="CQ202" s="4">
        <f>AVERAGE(Tabela13[[#This Row],[V45]],Tabela13[[#This Row],[V41]])</f>
        <v>0.25</v>
      </c>
      <c r="CR202" s="4">
        <f>AVERAGE(Tabela13[[#This Row],[V45]],Tabela13[[#This Row],[V42]])</f>
        <v>0.14329805996472664</v>
      </c>
      <c r="CS202" s="4">
        <f>AVERAGE(Tabela13[[#This Row],[V45]],Tabela13[[#This Row],[V43]])</f>
        <v>0</v>
      </c>
      <c r="CT202" s="4">
        <f>AVERAGE(Tabela13[[#This Row],[V45]],Tabela13[[#This Row],[V44]])</f>
        <v>-0.46340388007054678</v>
      </c>
      <c r="CU202" s="4">
        <f>AVERAGE(Tabela13[[#This Row],[V45]],Tabela13[[#This Row],[V46]])</f>
        <v>-0.35670194003527333</v>
      </c>
      <c r="CV202" s="4">
        <f>AVERAGE(Tabela13[[#This Row],[V46]],Tabela13[[#This Row],[V41]])</f>
        <v>0.10670194003527339</v>
      </c>
      <c r="CW202" s="4">
        <f>AVERAGE(Tabela13[[#This Row],[V46]],Tabela13[[#This Row],[V42]])</f>
        <v>0</v>
      </c>
      <c r="CX202" s="4">
        <f>AVERAGE(Tabela13[[#This Row],[V46]],Tabela13[[#This Row],[V43]])</f>
        <v>-0.14329805996472661</v>
      </c>
      <c r="CY202" s="4">
        <f>AVERAGE(Tabela13[[#This Row],[V46]],Tabela13[[#This Row],[V44]])</f>
        <v>-0.60670194003527333</v>
      </c>
      <c r="CZ202" s="4">
        <f>AVERAGE(Tabela13[[#This Row],[V46]],Tabela13[[#This Row],[V45]])</f>
        <v>-0.35670194003527333</v>
      </c>
      <c r="DA202" s="3">
        <f>_xlfn.STDEV.S(Tabela13[[#This Row],[V41]],Tabela13[[#This Row],[V42]])</f>
        <v>0.15089933072940484</v>
      </c>
      <c r="DB202" s="3">
        <f>_xlfn.STDEV.S(Tabela13[[#This Row],[V41]],Tabela13[[#This Row],[V43]])</f>
        <v>0.35355339059327368</v>
      </c>
      <c r="DC202" s="3">
        <f>_xlfn.STDEV.S(Tabela13[[#This Row],[V41]],Tabela13[[#This Row],[V44]])</f>
        <v>1.0089054426453561</v>
      </c>
      <c r="DD202" s="3">
        <f>_xlfn.STDEV.S(Tabela13[[#This Row],[V41]],Tabela13[[#This Row],[V45]])</f>
        <v>0.65535205205208247</v>
      </c>
      <c r="DE202" s="3">
        <f>_xlfn.STDEV.S(Tabela13[[#This Row],[V41]],Tabela13[[#This Row],[V46]])</f>
        <v>0.85800611191595189</v>
      </c>
      <c r="DF202" s="3">
        <f>_xlfn.STDEV.S(Tabela13[[#This Row],[V42]],Tabela13[[#This Row],[V41]])</f>
        <v>0.15089933072940484</v>
      </c>
      <c r="DG202" s="3">
        <f>_xlfn.STDEV.S(Tabela13[[#This Row],[V42]],Tabela13[[#This Row],[V43]])</f>
        <v>0.2026540598638695</v>
      </c>
      <c r="DH202" s="3">
        <f>_xlfn.STDEV.S(Tabela13[[#This Row],[V42]],Tabela13[[#This Row],[V44]])</f>
        <v>0.85800611191595189</v>
      </c>
      <c r="DI202" s="3">
        <f>_xlfn.STDEV.S(Tabela13[[#This Row],[V42]],Tabela13[[#This Row],[V45]])</f>
        <v>0.50445272132267804</v>
      </c>
      <c r="DJ202" s="3">
        <f>_xlfn.STDEV.S(Tabela13[[#This Row],[V42]],Tabela13[[#This Row],[V46]])</f>
        <v>0.70710678118654757</v>
      </c>
      <c r="DK202" s="3">
        <f>_xlfn.STDEV.S(Tabela13[[#This Row],[V43]],Tabela13[[#This Row],[V41]])</f>
        <v>0.35355339059327368</v>
      </c>
      <c r="DL202" s="3">
        <f>_xlfn.STDEV.S(Tabela13[[#This Row],[V43]],Tabela13[[#This Row],[V42]])</f>
        <v>0.2026540598638695</v>
      </c>
      <c r="DM202" s="3">
        <f>_xlfn.STDEV.S(Tabela13[[#This Row],[V43]],Tabela13[[#This Row],[V44]])</f>
        <v>0.65535205205208247</v>
      </c>
      <c r="DN202" s="3">
        <f>_xlfn.STDEV.S(Tabela13[[#This Row],[V43]],Tabela13[[#This Row],[V45]])</f>
        <v>0.30179866145880868</v>
      </c>
      <c r="DO202" s="3">
        <f>_xlfn.STDEV.S(Tabela13[[#This Row],[V43]],Tabela13[[#This Row],[V46]])</f>
        <v>0.50445272132267815</v>
      </c>
      <c r="DP202" s="3">
        <f>_xlfn.STDEV.S(Tabela13[[#This Row],[V44]],Tabela13[[#This Row],[V41]])</f>
        <v>1.0089054426453561</v>
      </c>
      <c r="DQ202" s="3">
        <f>_xlfn.STDEV.S(Tabela13[[#This Row],[V44]],Tabela13[[#This Row],[V42]])</f>
        <v>0.85800611191595189</v>
      </c>
      <c r="DR202" s="3">
        <f>_xlfn.STDEV.S(Tabela13[[#This Row],[V44]],Tabela13[[#This Row],[V43]])</f>
        <v>0.65535205205208247</v>
      </c>
      <c r="DS202" s="3">
        <f>_xlfn.STDEV.S(Tabela13[[#This Row],[V44]],Tabela13[[#This Row],[V45]])</f>
        <v>0.35355339059327368</v>
      </c>
      <c r="DT202" s="3">
        <f>_xlfn.STDEV.S(Tabela13[[#This Row],[V44]],Tabela13[[#This Row],[V46]])</f>
        <v>0.15089933072940484</v>
      </c>
      <c r="DU202" s="3">
        <f>_xlfn.STDEV.S(Tabela13[[#This Row],[V45]],Tabela13[[#This Row],[V41]])</f>
        <v>0.65535205205208247</v>
      </c>
      <c r="DV202" s="3">
        <f>_xlfn.STDEV.S(Tabela13[[#This Row],[V45]],Tabela13[[#This Row],[V42]])</f>
        <v>0.50445272132267804</v>
      </c>
      <c r="DW202" s="3">
        <f>_xlfn.STDEV.S(Tabela13[[#This Row],[V45]],Tabela13[[#This Row],[V43]])</f>
        <v>0.30179866145880868</v>
      </c>
      <c r="DX202" s="3">
        <f>_xlfn.STDEV.S(Tabela13[[#This Row],[V45]],Tabela13[[#This Row],[V44]])</f>
        <v>0.35355339059327368</v>
      </c>
      <c r="DY202" s="3">
        <f>_xlfn.STDEV.S(Tabela13[[#This Row],[V45]],Tabela13[[#This Row],[V46]])</f>
        <v>0.2026540598638695</v>
      </c>
      <c r="DZ202" s="3">
        <f>_xlfn.STDEV.S(Tabela13[[#This Row],[V46]],Tabela13[[#This Row],[V41]])</f>
        <v>0.85800611191595189</v>
      </c>
      <c r="EA202" s="3">
        <f>_xlfn.STDEV.S(Tabela13[[#This Row],[V46]],Tabela13[[#This Row],[V42]])</f>
        <v>0.70710678118654757</v>
      </c>
      <c r="EB202" s="3">
        <f>_xlfn.STDEV.S(Tabela13[[#This Row],[V46]],Tabela13[[#This Row],[V43]])</f>
        <v>0.50445272132267815</v>
      </c>
      <c r="EC202" s="3">
        <f>_xlfn.STDEV.S(Tabela13[[#This Row],[V46]],Tabela13[[#This Row],[V44]])</f>
        <v>0.15089933072940484</v>
      </c>
      <c r="ED202" s="3">
        <f>_xlfn.STDEV.S(Tabela13[[#This Row],[V46]],Tabela13[[#This Row],[V45]])</f>
        <v>0.2026540598638695</v>
      </c>
      <c r="EE202" s="3">
        <f t="shared" si="236"/>
        <v>0.24872069919643183</v>
      </c>
      <c r="EF202" s="3">
        <f t="shared" si="237"/>
        <v>0.76294870586636021</v>
      </c>
      <c r="EG202" s="3" t="str">
        <f t="shared" si="238"/>
        <v/>
      </c>
      <c r="EH202" s="3">
        <f t="shared" si="239"/>
        <v>2.6214082082083299</v>
      </c>
      <c r="EI202" s="3">
        <f t="shared" si="240"/>
        <v>8.0411481893610688</v>
      </c>
      <c r="EJ202" s="3">
        <f t="shared" si="241"/>
        <v>0.24872069919643183</v>
      </c>
      <c r="EK202" s="3">
        <f t="shared" si="242"/>
        <v>0.56813276609549568</v>
      </c>
      <c r="EL202" s="3">
        <f t="shared" si="243"/>
        <v>-8.0411481893610688</v>
      </c>
      <c r="EM202" s="3">
        <f t="shared" si="244"/>
        <v>3.5203039137225653</v>
      </c>
      <c r="EN202" s="3" t="str">
        <f t="shared" si="245"/>
        <v/>
      </c>
      <c r="EO202" s="3">
        <f t="shared" si="246"/>
        <v>0.76294870586636021</v>
      </c>
      <c r="EP202" s="3">
        <f t="shared" si="247"/>
        <v>0.56813276609549568</v>
      </c>
      <c r="EQ202" s="3">
        <f t="shared" si="248"/>
        <v>-2.6214082082083299</v>
      </c>
      <c r="ER202" s="3" t="str">
        <f t="shared" si="249"/>
        <v/>
      </c>
      <c r="ES202" s="3" t="str">
        <f t="shared" si="250"/>
        <v/>
      </c>
      <c r="ET202" s="3" t="str">
        <f t="shared" si="251"/>
        <v/>
      </c>
      <c r="EU202" s="3" t="str">
        <f t="shared" si="252"/>
        <v/>
      </c>
      <c r="EV202" s="3">
        <f t="shared" si="253"/>
        <v>-2.6214082082083299</v>
      </c>
      <c r="EW202" s="3">
        <f t="shared" si="254"/>
        <v>-0.76294870586636021</v>
      </c>
      <c r="EX202" s="3">
        <f t="shared" si="255"/>
        <v>-0.24872069919643183</v>
      </c>
      <c r="EY202" s="3">
        <f t="shared" si="256"/>
        <v>2.6214082082083299</v>
      </c>
      <c r="EZ202" s="3">
        <f t="shared" si="257"/>
        <v>3.5203039137225653</v>
      </c>
      <c r="FA202" s="3" t="str">
        <f t="shared" si="258"/>
        <v/>
      </c>
      <c r="FB202" s="3">
        <f t="shared" si="259"/>
        <v>-0.76294870586636021</v>
      </c>
      <c r="FC202" s="3">
        <f t="shared" si="260"/>
        <v>-0.56813276609549579</v>
      </c>
      <c r="FD202" s="3">
        <f t="shared" si="261"/>
        <v>8.0411481893610688</v>
      </c>
      <c r="FE202" s="3" t="str">
        <f t="shared" si="262"/>
        <v/>
      </c>
      <c r="FF202" s="3">
        <f t="shared" si="263"/>
        <v>-3.5203039137225667</v>
      </c>
      <c r="FG202" s="3">
        <f t="shared" si="264"/>
        <v>-0.24872069919643183</v>
      </c>
      <c r="FH202" s="3">
        <f t="shared" si="265"/>
        <v>-0.56813276609549579</v>
      </c>
      <c r="FI202" s="4">
        <f t="shared" si="266"/>
        <v>0.19047619047619047</v>
      </c>
      <c r="FJ202" s="4">
        <f t="shared" si="267"/>
        <v>0</v>
      </c>
      <c r="FK202" s="4">
        <f t="shared" si="268"/>
        <v>1.9983136593591908</v>
      </c>
      <c r="FL202" s="4">
        <f t="shared" si="269"/>
        <v>0.77403035413153454</v>
      </c>
      <c r="FM202" s="4">
        <f>Tabela13[[#This Row],[V139]]-Tabela13[[#This Row],[V140]]</f>
        <v>1.2242833052276563</v>
      </c>
      <c r="FN202" s="4">
        <f>Tabela13[[#This Row],[V1]]-Tabela13[[#This Row],[V2]]/2</f>
        <v>0.76102292768959434</v>
      </c>
      <c r="FO202" s="4">
        <f>Tabela13[[#This Row],[V1]]-Tabela13[[#This Row],[V3]]/2</f>
        <v>0.65432098765432101</v>
      </c>
      <c r="FP202" s="4">
        <f>Tabela13[[#This Row],[V1]]-Tabela13[[#This Row],[V4]]/2</f>
        <v>0.51102292768959434</v>
      </c>
      <c r="FQ202" s="4">
        <f>Tabela13[[#This Row],[V2]]-Tabela13[[#This Row],[V1]]/2</f>
        <v>-0.30908289241622577</v>
      </c>
      <c r="FR202" s="4">
        <f>Tabela13[[#This Row],[V2]]-Tabela13[[#This Row],[V3]]/2</f>
        <v>-5.9082892416225746E-2</v>
      </c>
      <c r="FS202" s="4">
        <f>Tabela13[[#This Row],[V2]]-Tabela13[[#This Row],[V4]]/2</f>
        <v>-0.20238095238095238</v>
      </c>
      <c r="FT202" s="4">
        <f t="shared" si="270"/>
        <v>0.65051853746119837</v>
      </c>
      <c r="FU202" s="4">
        <f t="shared" si="271"/>
        <v>0.57940682672161681</v>
      </c>
      <c r="FV202" s="4">
        <f t="shared" si="272"/>
        <v>0.47242701468309989</v>
      </c>
      <c r="FW202" s="4">
        <f t="shared" si="273"/>
        <v>-0.29976875250922336</v>
      </c>
      <c r="FX202" s="4">
        <f t="shared" si="274"/>
        <v>-5.9014287429532977E-2</v>
      </c>
      <c r="FY202" s="4">
        <f t="shared" si="275"/>
        <v>-0.19968388537510157</v>
      </c>
      <c r="FZ202" s="4">
        <f t="shared" si="276"/>
        <v>117.09333674301571</v>
      </c>
      <c r="GA202" s="4">
        <f t="shared" si="277"/>
        <v>104.29322880989102</v>
      </c>
      <c r="GB202" s="4">
        <f t="shared" si="278"/>
        <v>85.036862642957985</v>
      </c>
      <c r="GC202" s="4">
        <f t="shared" si="279"/>
        <v>-53.958375451660203</v>
      </c>
      <c r="GD202" s="4">
        <f t="shared" si="280"/>
        <v>-10.622571737315937</v>
      </c>
      <c r="GE202" s="4">
        <f t="shared" si="281"/>
        <v>-35.943099367518279</v>
      </c>
      <c r="GF202" s="4">
        <f>Tabela13[[#This Row],[V1]]-Tabela13[[#This Row],[V2]]/Tabela13[[#This Row],[V2]]</f>
        <v>-0.19135802469135799</v>
      </c>
      <c r="GG202" s="4">
        <f>Tabela13[[#This Row],[V1]]-Tabela13[[#This Row],[V3]]/Tabela13[[#This Row],[V3]]</f>
        <v>-0.19135802469135799</v>
      </c>
      <c r="GH202" s="4">
        <f>Tabela13[[#This Row],[V1]]-Tabela13[[#This Row],[V4]]/Tabela13[[#This Row],[V4]]</f>
        <v>-0.19135802469135799</v>
      </c>
      <c r="GI202" s="4">
        <f>Tabela13[[#This Row],[V2]]-Tabela13[[#This Row],[V1]]/Tabela13[[#This Row],[V1]]</f>
        <v>-0.90476190476190477</v>
      </c>
      <c r="GJ202" s="4">
        <f>Tabela13[[#This Row],[V2]]-Tabela13[[#This Row],[V3]]/Tabela13[[#This Row],[V3]]</f>
        <v>-0.90476190476190477</v>
      </c>
      <c r="GK202" s="4">
        <f>Tabela13[[#This Row],[V2]]-Tabela13[[#This Row],[V4]]/Tabela13[[#This Row],[V4]]</f>
        <v>-0.90476190476190477</v>
      </c>
      <c r="GL202" s="4">
        <f t="shared" si="282"/>
        <v>0.31386898329778962</v>
      </c>
      <c r="GM202" s="4">
        <f t="shared" si="283"/>
        <v>0.45194003527336857</v>
      </c>
      <c r="GN202" s="4">
        <f t="shared" si="284"/>
        <v>0.6944925406042799</v>
      </c>
      <c r="GO202" s="3">
        <f t="shared" si="285"/>
        <v>1</v>
      </c>
      <c r="GP202" s="3">
        <v>100</v>
      </c>
      <c r="GQ202" s="3">
        <f t="shared" si="286"/>
        <v>0.62000000000000011</v>
      </c>
      <c r="GR202" s="3">
        <f t="shared" si="287"/>
        <v>62.000000000000014</v>
      </c>
      <c r="GS202" s="34">
        <f>COUNTIF($D$2:D201,Tabela13[[#This Row],[HomeTeam]])</f>
        <v>10</v>
      </c>
      <c r="GT202" s="34">
        <f>COUNTIF($E$2:E201,Tabela13[[#This Row],[AwayTeam]])</f>
        <v>10</v>
      </c>
      <c r="GU202" s="3">
        <f>IFERROR(AVERAGEIFS($AD$2:AD201,$D$2:D201,Tabela13[[#This Row],[HomeTeam]],$GS$2:GS201,"&gt;="&amp;Tabela13[[#This Row],[Contagem_H]]-5),"")</f>
        <v>1.0246436455745855</v>
      </c>
      <c r="GV202" s="3">
        <f>IFERROR(AVERAGEIFS($G$2:G201,$E$2:E201,Tabela13[[#This Row],[AwayTeam]],$GT$2:GT201,"&gt;="&amp;Tabela13[[#This Row],[Contagem_A]]-5),"")</f>
        <v>1</v>
      </c>
      <c r="GW202" s="3">
        <f>IFERROR(AVERAGEIFS($GQ$2:GQ201,$D$2:D201,Tabela13[[#This Row],[HomeTeam]],$GS$2:GS201,"&gt;="&amp;Tabela13[[#This Row],[Contagem_H]]-5),"")</f>
        <v>-0.1</v>
      </c>
    </row>
    <row r="203" spans="1:205" x14ac:dyDescent="0.25">
      <c r="A203" t="s">
        <v>127</v>
      </c>
      <c r="B203" t="s">
        <v>208</v>
      </c>
      <c r="C203" t="s">
        <v>174</v>
      </c>
      <c r="D203" t="s">
        <v>20</v>
      </c>
      <c r="E203" t="s">
        <v>130</v>
      </c>
      <c r="F203" s="3">
        <v>2</v>
      </c>
      <c r="G203" s="3">
        <v>3</v>
      </c>
      <c r="H203" s="3" t="str">
        <f t="shared" si="288"/>
        <v>A</v>
      </c>
      <c r="I203" s="3">
        <v>4.5</v>
      </c>
      <c r="J203" s="3">
        <v>4</v>
      </c>
      <c r="K203" s="3">
        <v>1.7</v>
      </c>
      <c r="L203" s="3">
        <v>1.67</v>
      </c>
      <c r="M203" s="3">
        <v>2.15</v>
      </c>
      <c r="N203" s="3">
        <f t="shared" si="217"/>
        <v>5</v>
      </c>
      <c r="O203" s="3">
        <f t="shared" si="218"/>
        <v>0</v>
      </c>
      <c r="P203" s="3">
        <f t="shared" si="219"/>
        <v>3</v>
      </c>
      <c r="Q203" s="3">
        <f t="shared" si="220"/>
        <v>6.0457516339869288E-2</v>
      </c>
      <c r="R203" s="3">
        <f t="shared" si="221"/>
        <v>6.3918674279348275E-2</v>
      </c>
      <c r="S203" s="3">
        <f t="shared" si="222"/>
        <v>4.7720588235294121</v>
      </c>
      <c r="T203" s="3">
        <f t="shared" si="223"/>
        <v>4.2418300653594772</v>
      </c>
      <c r="U203" s="3">
        <f t="shared" si="224"/>
        <v>1.8027777777777778</v>
      </c>
      <c r="V203" s="3">
        <f t="shared" si="225"/>
        <v>1.7709640522875816</v>
      </c>
      <c r="W203" s="3">
        <f t="shared" si="226"/>
        <v>2.2799836601307191</v>
      </c>
      <c r="X203" s="4">
        <f t="shared" si="227"/>
        <v>0.22222222222222221</v>
      </c>
      <c r="Y203" s="4">
        <f t="shared" si="228"/>
        <v>0.25</v>
      </c>
      <c r="Z203" s="4">
        <f t="shared" si="229"/>
        <v>0.58823529411764708</v>
      </c>
      <c r="AA203" s="4">
        <f t="shared" si="230"/>
        <v>0.5988023952095809</v>
      </c>
      <c r="AB203" s="4">
        <f t="shared" si="231"/>
        <v>0.46511627906976744</v>
      </c>
      <c r="AC203" s="4">
        <f t="shared" si="232"/>
        <v>1.1111111111111112</v>
      </c>
      <c r="AD203" s="4">
        <f t="shared" si="233"/>
        <v>1.7941176470588236</v>
      </c>
      <c r="AE203" s="4">
        <f t="shared" si="234"/>
        <v>1.6111111111111112</v>
      </c>
      <c r="AF203" s="4">
        <f t="shared" si="235"/>
        <v>1.2941176470588236</v>
      </c>
      <c r="AG203" s="4">
        <f>IFERROR(AVERAGE(Tabela13[[#This Row],[V1]],Tabela13[[#This Row],[V2]]),"")</f>
        <v>1.4526143790849675</v>
      </c>
      <c r="AH203" s="4">
        <f>IFERROR(AVERAGE(Tabela13[[#This Row],[V1]],Tabela13[[#This Row],[V3]]),"")</f>
        <v>1.3611111111111112</v>
      </c>
      <c r="AI203" s="4">
        <f>IFERROR(AVERAGE(Tabela13[[#This Row],[V1]],Tabela13[[#This Row],[V4]]),"")</f>
        <v>1.2026143790849675</v>
      </c>
      <c r="AJ203" s="4">
        <f>IFERROR(AVERAGE(Tabela13[[#This Row],[V2]],Tabela13[[#This Row],[V1]]),"")</f>
        <v>1.4526143790849675</v>
      </c>
      <c r="AK203" s="4">
        <f>IFERROR(AVERAGE(Tabela13[[#This Row],[V2]],Tabela13[[#This Row],[V3]]),"")</f>
        <v>1.7026143790849675</v>
      </c>
      <c r="AL203" s="4">
        <f>IFERROR(AVERAGE(Tabela13[[#This Row],[V2]],Tabela13[[#This Row],[V4]]),"")</f>
        <v>1.5441176470588236</v>
      </c>
      <c r="AM203" s="4">
        <f>IFERROR(AVERAGE(Tabela13[[#This Row],[V3]],Tabela13[[#This Row],[V1]]),"")</f>
        <v>1.3611111111111112</v>
      </c>
      <c r="AN203" s="4">
        <f>IFERROR(AVERAGE(Tabela13[[#This Row],[V3]],Tabela13[[#This Row],[V2]]),"")</f>
        <v>1.7026143790849675</v>
      </c>
      <c r="AO203" s="4">
        <f>IFERROR(AVERAGE(Tabela13[[#This Row],[V3]],Tabela13[[#This Row],[V4]]),"")</f>
        <v>1.4526143790849675</v>
      </c>
      <c r="AP203" s="4">
        <f>IFERROR(AVERAGE(Tabela13[[#This Row],[V4]],Tabela13[[#This Row],[V1]]),"")</f>
        <v>1.2026143790849675</v>
      </c>
      <c r="AQ203" s="4">
        <f>IFERROR(AVERAGE(Tabela13[[#This Row],[V4]],Tabela13[[#This Row],[V2]]),"")</f>
        <v>1.5441176470588236</v>
      </c>
      <c r="AR203" s="4">
        <f>IFERROR(AVERAGE(Tabela13[[#This Row],[V4]],Tabela13[[#This Row],[V3]]),"")</f>
        <v>1.4526143790849675</v>
      </c>
      <c r="AS203" s="4">
        <f>_xlfn.STDEV.S(Tabela13[[#This Row],[V1]:[V2]])</f>
        <v>0.48295855316336034</v>
      </c>
      <c r="AT203" s="4">
        <f>_xlfn.STDEV.S(Tabela13[[#This Row],[V1]],Tabela13[[#This Row],[V3]])</f>
        <v>0.35355339059327379</v>
      </c>
      <c r="AU203" s="4">
        <f>_xlfn.STDEV.S(Tabela13[[#This Row],[V1]],Tabela13[[#This Row],[V4]])</f>
        <v>0.12940516257008713</v>
      </c>
      <c r="AV203" s="4">
        <f>_xlfn.STDEV.S(Tabela13[[#This Row],[V2]],Tabela13[[#This Row],[V1]])</f>
        <v>0.48295855316336034</v>
      </c>
      <c r="AW203" s="4">
        <f>_xlfn.STDEV.S(Tabela13[[#This Row],[V2]],Tabela13[[#This Row],[V3]])</f>
        <v>0.12940516257008713</v>
      </c>
      <c r="AX203" s="4">
        <f>_xlfn.STDEV.S(Tabela13[[#This Row],[V42]],Tabela13[[#This Row],[V44]])</f>
        <v>0.83651194375663473</v>
      </c>
      <c r="AY203" s="4">
        <f>_xlfn.STDEV.S(Tabela13[[#This Row],[V3]],Tabela13[[#This Row],[V1]])</f>
        <v>0.35355339059327379</v>
      </c>
      <c r="AZ203" s="4">
        <f>_xlfn.STDEV.S(Tabela13[[#This Row],[V3]],Tabela13[[#This Row],[V2]])</f>
        <v>0.12940516257008713</v>
      </c>
      <c r="BA203" s="4">
        <f>_xlfn.STDEV.S(Tabela13[[#This Row],[V3]],Tabela13[[#This Row],[V4]])</f>
        <v>0.22414822802318496</v>
      </c>
      <c r="BB203" s="4">
        <f>_xlfn.STDEV.S(Tabela13[[#This Row],[V4]],Tabela13[[#This Row],[V1]])</f>
        <v>0.12940516257008713</v>
      </c>
      <c r="BC203" s="4">
        <f>_xlfn.STDEV.S(Tabela13[[#This Row],[V4]],Tabela13[[#This Row],[V2]])</f>
        <v>0.35355339059327379</v>
      </c>
      <c r="BD203" s="4">
        <f>_xlfn.STDEV.S(Tabela13[[#This Row],[V4]],Tabela13[[#This Row],[V3]])</f>
        <v>0.22414822802318496</v>
      </c>
      <c r="BE203" s="4">
        <f>Tabela13[[#This Row],[V17]]/Tabela13[[#This Row],[V5]]</f>
        <v>0.33247540442742013</v>
      </c>
      <c r="BF203" s="4">
        <f>Tabela13[[#This Row],[V18]]/Tabela13[[#This Row],[V6]]</f>
        <v>0.25975351145628278</v>
      </c>
      <c r="BG203" s="4">
        <f>Tabela13[[#This Row],[V19]]/Tabela13[[#This Row],[V7]]</f>
        <v>0.10760320583273549</v>
      </c>
      <c r="BH203" s="4">
        <f>Tabela13[[#This Row],[V20]]/Tabela13[[#This Row],[V8]]</f>
        <v>0.33247540442742013</v>
      </c>
      <c r="BI203" s="4">
        <f>Tabela13[[#This Row],[V21]]/Tabela13[[#This Row],[V9]]</f>
        <v>7.6003799897210483E-2</v>
      </c>
      <c r="BJ203" s="4">
        <f>Tabela13[[#This Row],[V22]]/Tabela13[[#This Row],[V10]]</f>
        <v>0.54174106833763014</v>
      </c>
      <c r="BK203" s="4">
        <f>Tabela13[[#This Row],[V23]]/Tabela13[[#This Row],[V11]]</f>
        <v>0.25975351145628278</v>
      </c>
      <c r="BL203" s="4">
        <f>Tabela13[[#This Row],[V24]]/Tabela13[[#This Row],[V12]]</f>
        <v>7.6003799897210483E-2</v>
      </c>
      <c r="BM203" s="4">
        <f>Tabela13[[#This Row],[V25]]/Tabela13[[#This Row],[V13]]</f>
        <v>0.15430676664813181</v>
      </c>
      <c r="BN203" s="4">
        <f>Tabela13[[#This Row],[V26]]/Tabela13[[#This Row],[V14]]</f>
        <v>0.10760320583273549</v>
      </c>
      <c r="BO203" s="4">
        <f>Tabela13[[#This Row],[V27]]/Tabela13[[#This Row],[V15]]</f>
        <v>0.22896791009850112</v>
      </c>
      <c r="BP203" s="4">
        <f>Tabela13[[#This Row],[V28]]/Tabela13[[#This Row],[V16]]</f>
        <v>0.15430676664813181</v>
      </c>
      <c r="BQ203" s="4">
        <f>Tabela13[[#This Row],[V1]]-Tabela13[[#This Row],[V2]]</f>
        <v>-0.68300653594771243</v>
      </c>
      <c r="BR203" s="4">
        <f>Tabela13[[#This Row],[V1]]-Tabela13[[#This Row],[V3]]</f>
        <v>-0.5</v>
      </c>
      <c r="BS203" s="4">
        <f>Tabela13[[#This Row],[V1]]-Tabela13[[#This Row],[V4]]</f>
        <v>-0.18300653594771243</v>
      </c>
      <c r="BT203" s="4">
        <f>Tabela13[[#This Row],[V2]]-Tabela13[[#This Row],[V1]]</f>
        <v>0.68300653594771243</v>
      </c>
      <c r="BU203" s="4">
        <f>Tabela13[[#This Row],[V2]]-Tabela13[[#This Row],[V3]]</f>
        <v>0.18300653594771243</v>
      </c>
      <c r="BV203" s="4">
        <f>Tabela13[[#This Row],[V2]]-Tabela13[[#This Row],[V4]]</f>
        <v>0.5</v>
      </c>
      <c r="BW203" s="4">
        <f>AVERAGE(Tabela13[[#This Row],[V41]],Tabela13[[#This Row],[V42]])</f>
        <v>-0.59150326797385622</v>
      </c>
      <c r="BX203" s="4">
        <f>AVERAGE(Tabela13[[#This Row],[V41]],Tabela13[[#This Row],[V43]])</f>
        <v>-0.43300653594771243</v>
      </c>
      <c r="BY203" s="4">
        <f>AVERAGE(Tabela13[[#This Row],[V41]],Tabela13[[#This Row],[V44]])</f>
        <v>0</v>
      </c>
      <c r="BZ203" s="4">
        <f>AVERAGE(Tabela13[[#This Row],[V41]],Tabela13[[#This Row],[V45]])</f>
        <v>-0.25</v>
      </c>
      <c r="CA203" s="4">
        <f>AVERAGE(Tabela13[[#This Row],[V41]],Tabela13[[#This Row],[V46]])</f>
        <v>-9.1503267973856217E-2</v>
      </c>
      <c r="CB203" s="4">
        <f>AVERAGE(Tabela13[[#This Row],[V42]],Tabela13[[#This Row],[V41]])</f>
        <v>-0.59150326797385622</v>
      </c>
      <c r="CC203" s="4">
        <f>AVERAGE(Tabela13[[#This Row],[V42]],Tabela13[[#This Row],[V43]])</f>
        <v>-0.34150326797385622</v>
      </c>
      <c r="CD203" s="4">
        <f>AVERAGE(Tabela13[[#This Row],[V42]],Tabela13[[#This Row],[V44]])</f>
        <v>9.1503267973856217E-2</v>
      </c>
      <c r="CE203" s="4">
        <f>AVERAGE(Tabela13[[#This Row],[V42]],Tabela13[[#This Row],[V45]])</f>
        <v>-0.15849673202614378</v>
      </c>
      <c r="CF203" s="4">
        <f>AVERAGE(Tabela13[[#This Row],[V42]],Tabela13[[#This Row],[V46]])</f>
        <v>0</v>
      </c>
      <c r="CG203" s="4">
        <f>AVERAGE(Tabela13[[#This Row],[V43]],Tabela13[[#This Row],[V41]])</f>
        <v>-0.43300653594771243</v>
      </c>
      <c r="CH203" s="4">
        <f>AVERAGE(Tabela13[[#This Row],[V43]],Tabela13[[#This Row],[V42]])</f>
        <v>-0.34150326797385622</v>
      </c>
      <c r="CI203" s="4">
        <f>AVERAGE(Tabela13[[#This Row],[V43]],Tabela13[[#This Row],[V44]])</f>
        <v>0.25</v>
      </c>
      <c r="CJ203" s="4">
        <f>AVERAGE(Tabela13[[#This Row],[V43]],Tabela13[[#This Row],[V45]])</f>
        <v>0</v>
      </c>
      <c r="CK203" s="4">
        <f>AVERAGE(Tabela13[[#This Row],[V43]],Tabela13[[#This Row],[V46]])</f>
        <v>0.15849673202614378</v>
      </c>
      <c r="CL203" s="4">
        <f>AVERAGE(Tabela13[[#This Row],[V44]],Tabela13[[#This Row],[V41]])</f>
        <v>0</v>
      </c>
      <c r="CM203" s="4">
        <f>AVERAGE(Tabela13[[#This Row],[V44]],Tabela13[[#This Row],[V42]])</f>
        <v>9.1503267973856217E-2</v>
      </c>
      <c r="CN203" s="4">
        <f>AVERAGE(Tabela13[[#This Row],[V44]],Tabela13[[#This Row],[V43]])</f>
        <v>0.25</v>
      </c>
      <c r="CO203" s="4">
        <f>AVERAGE(Tabela13[[#This Row],[V44]],Tabela13[[#This Row],[V45]])</f>
        <v>0.43300653594771243</v>
      </c>
      <c r="CP203" s="4">
        <f>AVERAGE(Tabela13[[#This Row],[V44]],Tabela13[[#This Row],[V46]])</f>
        <v>0.59150326797385622</v>
      </c>
      <c r="CQ203" s="4">
        <f>AVERAGE(Tabela13[[#This Row],[V45]],Tabela13[[#This Row],[V41]])</f>
        <v>-0.25</v>
      </c>
      <c r="CR203" s="4">
        <f>AVERAGE(Tabela13[[#This Row],[V45]],Tabela13[[#This Row],[V42]])</f>
        <v>-0.15849673202614378</v>
      </c>
      <c r="CS203" s="4">
        <f>AVERAGE(Tabela13[[#This Row],[V45]],Tabela13[[#This Row],[V43]])</f>
        <v>0</v>
      </c>
      <c r="CT203" s="4">
        <f>AVERAGE(Tabela13[[#This Row],[V45]],Tabela13[[#This Row],[V44]])</f>
        <v>0.43300653594771243</v>
      </c>
      <c r="CU203" s="4">
        <f>AVERAGE(Tabela13[[#This Row],[V45]],Tabela13[[#This Row],[V46]])</f>
        <v>0.34150326797385622</v>
      </c>
      <c r="CV203" s="4">
        <f>AVERAGE(Tabela13[[#This Row],[V46]],Tabela13[[#This Row],[V41]])</f>
        <v>-9.1503267973856217E-2</v>
      </c>
      <c r="CW203" s="4">
        <f>AVERAGE(Tabela13[[#This Row],[V46]],Tabela13[[#This Row],[V42]])</f>
        <v>0</v>
      </c>
      <c r="CX203" s="4">
        <f>AVERAGE(Tabela13[[#This Row],[V46]],Tabela13[[#This Row],[V43]])</f>
        <v>0.15849673202614378</v>
      </c>
      <c r="CY203" s="4">
        <f>AVERAGE(Tabela13[[#This Row],[V46]],Tabela13[[#This Row],[V44]])</f>
        <v>0.59150326797385622</v>
      </c>
      <c r="CZ203" s="4">
        <f>AVERAGE(Tabela13[[#This Row],[V46]],Tabela13[[#This Row],[V45]])</f>
        <v>0.34150326797385622</v>
      </c>
      <c r="DA203" s="3">
        <f>_xlfn.STDEV.S(Tabela13[[#This Row],[V41]],Tabela13[[#This Row],[V42]])</f>
        <v>0.12940516257008725</v>
      </c>
      <c r="DB203" s="3">
        <f>_xlfn.STDEV.S(Tabela13[[#This Row],[V41]],Tabela13[[#This Row],[V43]])</f>
        <v>0.35355339059327379</v>
      </c>
      <c r="DC203" s="3">
        <f>_xlfn.STDEV.S(Tabela13[[#This Row],[V41]],Tabela13[[#This Row],[V44]])</f>
        <v>0.96591710632672179</v>
      </c>
      <c r="DD203" s="3">
        <f>_xlfn.STDEV.S(Tabela13[[#This Row],[V41]],Tabela13[[#This Row],[V45]])</f>
        <v>0.61236371573344806</v>
      </c>
      <c r="DE203" s="3">
        <f>_xlfn.STDEV.S(Tabela13[[#This Row],[V41]],Tabela13[[#This Row],[V46]])</f>
        <v>0.83651194375663473</v>
      </c>
      <c r="DF203" s="3">
        <f>_xlfn.STDEV.S(Tabela13[[#This Row],[V42]],Tabela13[[#This Row],[V41]])</f>
        <v>0.12940516257008725</v>
      </c>
      <c r="DG203" s="3">
        <f>_xlfn.STDEV.S(Tabela13[[#This Row],[V42]],Tabela13[[#This Row],[V43]])</f>
        <v>0.22414822802318662</v>
      </c>
      <c r="DH203" s="3">
        <f>_xlfn.STDEV.S(Tabela13[[#This Row],[V42]],Tabela13[[#This Row],[V44]])</f>
        <v>0.83651194375663473</v>
      </c>
      <c r="DI203" s="3">
        <f>_xlfn.STDEV.S(Tabela13[[#This Row],[V42]],Tabela13[[#This Row],[V45]])</f>
        <v>0.48295855316336089</v>
      </c>
      <c r="DJ203" s="3">
        <f>_xlfn.STDEV.S(Tabela13[[#This Row],[V42]],Tabela13[[#This Row],[V46]])</f>
        <v>0.70710678118654757</v>
      </c>
      <c r="DK203" s="3">
        <f>_xlfn.STDEV.S(Tabela13[[#This Row],[V43]],Tabela13[[#This Row],[V41]])</f>
        <v>0.35355339059327379</v>
      </c>
      <c r="DL203" s="3">
        <f>_xlfn.STDEV.S(Tabela13[[#This Row],[V43]],Tabela13[[#This Row],[V42]])</f>
        <v>0.22414822802318662</v>
      </c>
      <c r="DM203" s="3">
        <f>_xlfn.STDEV.S(Tabela13[[#This Row],[V43]],Tabela13[[#This Row],[V44]])</f>
        <v>0.61236371573344806</v>
      </c>
      <c r="DN203" s="3">
        <f>_xlfn.STDEV.S(Tabela13[[#This Row],[V43]],Tabela13[[#This Row],[V45]])</f>
        <v>0.25881032514017427</v>
      </c>
      <c r="DO203" s="3">
        <f>_xlfn.STDEV.S(Tabela13[[#This Row],[V43]],Tabela13[[#This Row],[V46]])</f>
        <v>0.48295855316336089</v>
      </c>
      <c r="DP203" s="3">
        <f>_xlfn.STDEV.S(Tabela13[[#This Row],[V44]],Tabela13[[#This Row],[V41]])</f>
        <v>0.96591710632672179</v>
      </c>
      <c r="DQ203" s="3">
        <f>_xlfn.STDEV.S(Tabela13[[#This Row],[V44]],Tabela13[[#This Row],[V42]])</f>
        <v>0.83651194375663473</v>
      </c>
      <c r="DR203" s="3">
        <f>_xlfn.STDEV.S(Tabela13[[#This Row],[V44]],Tabela13[[#This Row],[V43]])</f>
        <v>0.61236371573344806</v>
      </c>
      <c r="DS203" s="3">
        <f>_xlfn.STDEV.S(Tabela13[[#This Row],[V44]],Tabela13[[#This Row],[V45]])</f>
        <v>0.35355339059327379</v>
      </c>
      <c r="DT203" s="3">
        <f>_xlfn.STDEV.S(Tabela13[[#This Row],[V44]],Tabela13[[#This Row],[V46]])</f>
        <v>0.12940516257008725</v>
      </c>
      <c r="DU203" s="3">
        <f>_xlfn.STDEV.S(Tabela13[[#This Row],[V45]],Tabela13[[#This Row],[V41]])</f>
        <v>0.61236371573344806</v>
      </c>
      <c r="DV203" s="3">
        <f>_xlfn.STDEV.S(Tabela13[[#This Row],[V45]],Tabela13[[#This Row],[V42]])</f>
        <v>0.48295855316336089</v>
      </c>
      <c r="DW203" s="3">
        <f>_xlfn.STDEV.S(Tabela13[[#This Row],[V45]],Tabela13[[#This Row],[V43]])</f>
        <v>0.25881032514017427</v>
      </c>
      <c r="DX203" s="3">
        <f>_xlfn.STDEV.S(Tabela13[[#This Row],[V45]],Tabela13[[#This Row],[V44]])</f>
        <v>0.35355339059327379</v>
      </c>
      <c r="DY203" s="3">
        <f>_xlfn.STDEV.S(Tabela13[[#This Row],[V45]],Tabela13[[#This Row],[V46]])</f>
        <v>0.22414822802318662</v>
      </c>
      <c r="DZ203" s="3">
        <f>_xlfn.STDEV.S(Tabela13[[#This Row],[V46]],Tabela13[[#This Row],[V41]])</f>
        <v>0.83651194375663473</v>
      </c>
      <c r="EA203" s="3">
        <f>_xlfn.STDEV.S(Tabela13[[#This Row],[V46]],Tabela13[[#This Row],[V42]])</f>
        <v>0.70710678118654757</v>
      </c>
      <c r="EB203" s="3">
        <f>_xlfn.STDEV.S(Tabela13[[#This Row],[V46]],Tabela13[[#This Row],[V43]])</f>
        <v>0.48295855316336089</v>
      </c>
      <c r="EC203" s="3">
        <f>_xlfn.STDEV.S(Tabela13[[#This Row],[V46]],Tabela13[[#This Row],[V44]])</f>
        <v>0.12940516257008725</v>
      </c>
      <c r="ED203" s="3">
        <f>_xlfn.STDEV.S(Tabela13[[#This Row],[V46]],Tabela13[[#This Row],[V45]])</f>
        <v>0.22414822802318662</v>
      </c>
      <c r="EE203" s="3">
        <f t="shared" si="236"/>
        <v>-0.21877336876489886</v>
      </c>
      <c r="EF203" s="3">
        <f t="shared" si="237"/>
        <v>-0.81650820770974919</v>
      </c>
      <c r="EG203" s="3" t="str">
        <f t="shared" si="238"/>
        <v/>
      </c>
      <c r="EH203" s="3">
        <f t="shared" si="239"/>
        <v>-2.4494548629337922</v>
      </c>
      <c r="EI203" s="3">
        <f t="shared" si="240"/>
        <v>-9.1418805281975075</v>
      </c>
      <c r="EJ203" s="3">
        <f t="shared" si="241"/>
        <v>-0.21877336876489886</v>
      </c>
      <c r="EK203" s="3">
        <f t="shared" si="242"/>
        <v>-0.65635749067076654</v>
      </c>
      <c r="EL203" s="3">
        <f t="shared" si="243"/>
        <v>9.1418805281975075</v>
      </c>
      <c r="EM203" s="3">
        <f t="shared" si="244"/>
        <v>-3.0471199436698648</v>
      </c>
      <c r="EN203" s="3" t="str">
        <f t="shared" si="245"/>
        <v/>
      </c>
      <c r="EO203" s="3">
        <f t="shared" si="246"/>
        <v>-0.81650820770974919</v>
      </c>
      <c r="EP203" s="3">
        <f t="shared" si="247"/>
        <v>-0.65635749067076654</v>
      </c>
      <c r="EQ203" s="3">
        <f t="shared" si="248"/>
        <v>2.4494548629337922</v>
      </c>
      <c r="ER203" s="3" t="str">
        <f t="shared" si="249"/>
        <v/>
      </c>
      <c r="ES203" s="3" t="str">
        <f t="shared" si="250"/>
        <v/>
      </c>
      <c r="ET203" s="3" t="str">
        <f t="shared" si="251"/>
        <v/>
      </c>
      <c r="EU203" s="3" t="str">
        <f t="shared" si="252"/>
        <v/>
      </c>
      <c r="EV203" s="3">
        <f t="shared" si="253"/>
        <v>2.4494548629337922</v>
      </c>
      <c r="EW203" s="3">
        <f t="shared" si="254"/>
        <v>0.81650820770974919</v>
      </c>
      <c r="EX203" s="3">
        <f t="shared" si="255"/>
        <v>0.21877336876489886</v>
      </c>
      <c r="EY203" s="3">
        <f t="shared" si="256"/>
        <v>-2.4494548629337922</v>
      </c>
      <c r="EZ203" s="3">
        <f t="shared" si="257"/>
        <v>-3.0471199436698648</v>
      </c>
      <c r="FA203" s="3" t="str">
        <f t="shared" si="258"/>
        <v/>
      </c>
      <c r="FB203" s="3">
        <f t="shared" si="259"/>
        <v>0.81650820770974919</v>
      </c>
      <c r="FC203" s="3">
        <f t="shared" si="260"/>
        <v>0.65635749067076654</v>
      </c>
      <c r="FD203" s="3">
        <f t="shared" si="261"/>
        <v>-9.1418805281975075</v>
      </c>
      <c r="FE203" s="3" t="str">
        <f t="shared" si="262"/>
        <v/>
      </c>
      <c r="FF203" s="3">
        <f t="shared" si="263"/>
        <v>3.0471199436698648</v>
      </c>
      <c r="FG203" s="3">
        <f t="shared" si="264"/>
        <v>0.21877336876489886</v>
      </c>
      <c r="FH203" s="3">
        <f t="shared" si="265"/>
        <v>0.65635749067076654</v>
      </c>
      <c r="FI203" s="4">
        <f t="shared" si="266"/>
        <v>1.1764705882352942</v>
      </c>
      <c r="FJ203" s="4">
        <f t="shared" si="267"/>
        <v>0.66666666666666663</v>
      </c>
      <c r="FK203" s="4">
        <f t="shared" si="268"/>
        <v>0.86440677966101687</v>
      </c>
      <c r="FL203" s="4">
        <f t="shared" si="269"/>
        <v>1.8998459167950692</v>
      </c>
      <c r="FM203" s="4">
        <f>Tabela13[[#This Row],[V139]]-Tabela13[[#This Row],[V140]]</f>
        <v>-1.0354391371340523</v>
      </c>
      <c r="FN203" s="4">
        <f>Tabela13[[#This Row],[V1]]-Tabela13[[#This Row],[V2]]/2</f>
        <v>0.21405228758169936</v>
      </c>
      <c r="FO203" s="4">
        <f>Tabela13[[#This Row],[V1]]-Tabela13[[#This Row],[V3]]/2</f>
        <v>0.30555555555555558</v>
      </c>
      <c r="FP203" s="4">
        <f>Tabela13[[#This Row],[V1]]-Tabela13[[#This Row],[V4]]/2</f>
        <v>0.46405228758169936</v>
      </c>
      <c r="FQ203" s="4">
        <f>Tabela13[[#This Row],[V2]]-Tabela13[[#This Row],[V1]]/2</f>
        <v>1.238562091503268</v>
      </c>
      <c r="FR203" s="4">
        <f>Tabela13[[#This Row],[V2]]-Tabela13[[#This Row],[V3]]/2</f>
        <v>0.98856209150326801</v>
      </c>
      <c r="FS203" s="4">
        <f>Tabela13[[#This Row],[V2]]-Tabela13[[#This Row],[V4]]/2</f>
        <v>1.1470588235294117</v>
      </c>
      <c r="FT203" s="4">
        <f t="shared" si="270"/>
        <v>0.21087014385026681</v>
      </c>
      <c r="FU203" s="4">
        <f t="shared" si="271"/>
        <v>0.29654580906970046</v>
      </c>
      <c r="FV203" s="4">
        <f t="shared" si="272"/>
        <v>0.43447816598701977</v>
      </c>
      <c r="FW203" s="4">
        <f t="shared" si="273"/>
        <v>0.89156679656923754</v>
      </c>
      <c r="FX203" s="4">
        <f t="shared" si="274"/>
        <v>0.77964637801858117</v>
      </c>
      <c r="FY203" s="4">
        <f t="shared" si="275"/>
        <v>0.85378450698795172</v>
      </c>
      <c r="FZ203" s="4">
        <f t="shared" si="276"/>
        <v>37.956625893048027</v>
      </c>
      <c r="GA203" s="4">
        <f t="shared" si="277"/>
        <v>53.37824563254609</v>
      </c>
      <c r="GB203" s="4">
        <f t="shared" si="278"/>
        <v>78.206069877663566</v>
      </c>
      <c r="GC203" s="4">
        <f t="shared" si="279"/>
        <v>160.48202338246276</v>
      </c>
      <c r="GD203" s="4">
        <f t="shared" si="280"/>
        <v>140.3363480433446</v>
      </c>
      <c r="GE203" s="4">
        <f t="shared" si="281"/>
        <v>153.68121125783131</v>
      </c>
      <c r="GF203" s="4">
        <f>Tabela13[[#This Row],[V1]]-Tabela13[[#This Row],[V2]]/Tabela13[[#This Row],[V2]]</f>
        <v>0.11111111111111116</v>
      </c>
      <c r="GG203" s="4">
        <f>Tabela13[[#This Row],[V1]]-Tabela13[[#This Row],[V3]]/Tabela13[[#This Row],[V3]]</f>
        <v>0.11111111111111116</v>
      </c>
      <c r="GH203" s="4">
        <f>Tabela13[[#This Row],[V1]]-Tabela13[[#This Row],[V4]]/Tabela13[[#This Row],[V4]]</f>
        <v>0.11111111111111116</v>
      </c>
      <c r="GI203" s="4">
        <f>Tabela13[[#This Row],[V2]]-Tabela13[[#This Row],[V1]]/Tabela13[[#This Row],[V1]]</f>
        <v>0.79411764705882359</v>
      </c>
      <c r="GJ203" s="4">
        <f>Tabela13[[#This Row],[V2]]-Tabela13[[#This Row],[V3]]/Tabela13[[#This Row],[V3]]</f>
        <v>0.79411764705882359</v>
      </c>
      <c r="GK203" s="4">
        <f>Tabela13[[#This Row],[V2]]-Tabela13[[#This Row],[V4]]/Tabela13[[#This Row],[V4]]</f>
        <v>0.79411764705882359</v>
      </c>
      <c r="GL203" s="4">
        <f t="shared" si="282"/>
        <v>0.30740385608055448</v>
      </c>
      <c r="GM203" s="4">
        <f t="shared" si="283"/>
        <v>1.4526143790849673</v>
      </c>
      <c r="GN203" s="4">
        <f t="shared" si="284"/>
        <v>0.21162110227367756</v>
      </c>
      <c r="GO203" s="3">
        <f t="shared" si="285"/>
        <v>0</v>
      </c>
      <c r="GP203" s="3">
        <v>100</v>
      </c>
      <c r="GQ203" s="3">
        <f t="shared" si="286"/>
        <v>-1</v>
      </c>
      <c r="GR203" s="3">
        <f t="shared" si="287"/>
        <v>-100</v>
      </c>
      <c r="GS203" s="34">
        <f>COUNTIF($D$2:D202,Tabela13[[#This Row],[HomeTeam]])</f>
        <v>10</v>
      </c>
      <c r="GT203" s="34">
        <f>COUNTIF($E$2:E202,Tabela13[[#This Row],[AwayTeam]])</f>
        <v>10</v>
      </c>
      <c r="GU203" s="3">
        <f>IFERROR(AVERAGEIFS($AD$2:AD202,$D$2:D202,Tabela13[[#This Row],[HomeTeam]],$GS$2:GS202,"&gt;="&amp;Tabela13[[#This Row],[Contagem_H]]-5),"")</f>
        <v>0.54519943019943018</v>
      </c>
      <c r="GV203" s="3">
        <f>IFERROR(AVERAGEIFS($G$2:G202,$E$2:E202,Tabela13[[#This Row],[AwayTeam]],$GT$2:GT202,"&gt;="&amp;Tabela13[[#This Row],[Contagem_A]]-5),"")</f>
        <v>2.4</v>
      </c>
      <c r="GW203" s="3">
        <f>IFERROR(AVERAGEIFS($GQ$2:GQ202,$D$2:D202,Tabela13[[#This Row],[HomeTeam]],$GS$2:GS202,"&gt;="&amp;Tabela13[[#This Row],[Contagem_H]]-5),"")</f>
        <v>0.85799999999999998</v>
      </c>
    </row>
    <row r="204" spans="1:205" x14ac:dyDescent="0.25">
      <c r="A204" t="s">
        <v>127</v>
      </c>
      <c r="B204" t="s">
        <v>209</v>
      </c>
      <c r="C204" t="s">
        <v>134</v>
      </c>
      <c r="D204" t="s">
        <v>17</v>
      </c>
      <c r="E204" t="s">
        <v>21</v>
      </c>
      <c r="F204" s="3">
        <v>0</v>
      </c>
      <c r="G204" s="3">
        <v>0</v>
      </c>
      <c r="H204" s="3" t="str">
        <f t="shared" si="288"/>
        <v>D</v>
      </c>
      <c r="I204" s="3">
        <v>2.5499999999999998</v>
      </c>
      <c r="J204" s="3">
        <v>3.5</v>
      </c>
      <c r="K204" s="3">
        <v>2.7</v>
      </c>
      <c r="L204" s="3">
        <v>1.7</v>
      </c>
      <c r="M204" s="3">
        <v>2.1</v>
      </c>
      <c r="N204" s="3">
        <f t="shared" si="217"/>
        <v>0</v>
      </c>
      <c r="O204" s="3">
        <f t="shared" si="218"/>
        <v>1</v>
      </c>
      <c r="P204" s="3">
        <f t="shared" si="219"/>
        <v>1</v>
      </c>
      <c r="Q204" s="3">
        <f t="shared" si="220"/>
        <v>4.8241518829754249E-2</v>
      </c>
      <c r="R204" s="3">
        <f t="shared" si="221"/>
        <v>6.4425770308123242E-2</v>
      </c>
      <c r="S204" s="3">
        <f t="shared" si="222"/>
        <v>2.6730158730158733</v>
      </c>
      <c r="T204" s="3">
        <f t="shared" si="223"/>
        <v>3.6688453159041399</v>
      </c>
      <c r="U204" s="3">
        <f t="shared" si="224"/>
        <v>2.8302521008403367</v>
      </c>
      <c r="V204" s="3">
        <f t="shared" si="225"/>
        <v>1.7820105820105823</v>
      </c>
      <c r="W204" s="3">
        <f t="shared" si="226"/>
        <v>2.2013071895424838</v>
      </c>
      <c r="X204" s="4">
        <f t="shared" si="227"/>
        <v>0.39215686274509809</v>
      </c>
      <c r="Y204" s="4">
        <f t="shared" si="228"/>
        <v>0.2857142857142857</v>
      </c>
      <c r="Z204" s="4">
        <f t="shared" si="229"/>
        <v>0.37037037037037035</v>
      </c>
      <c r="AA204" s="4">
        <f t="shared" si="230"/>
        <v>0.58823529411764708</v>
      </c>
      <c r="AB204" s="4">
        <f t="shared" si="231"/>
        <v>0.47619047619047616</v>
      </c>
      <c r="AC204" s="4">
        <f t="shared" si="232"/>
        <v>0.19607843137254904</v>
      </c>
      <c r="AD204" s="4">
        <f t="shared" si="233"/>
        <v>0.18518518518518517</v>
      </c>
      <c r="AE204" s="4">
        <f t="shared" si="234"/>
        <v>0.19607843137254904</v>
      </c>
      <c r="AF204" s="4">
        <f t="shared" si="235"/>
        <v>0.18518518518518517</v>
      </c>
      <c r="AG204" s="4">
        <f>IFERROR(AVERAGE(Tabela13[[#This Row],[V1]],Tabela13[[#This Row],[V2]]),"")</f>
        <v>0.19063180827886711</v>
      </c>
      <c r="AH204" s="4">
        <f>IFERROR(AVERAGE(Tabela13[[#This Row],[V1]],Tabela13[[#This Row],[V3]]),"")</f>
        <v>0.19607843137254904</v>
      </c>
      <c r="AI204" s="4">
        <f>IFERROR(AVERAGE(Tabela13[[#This Row],[V1]],Tabela13[[#This Row],[V4]]),"")</f>
        <v>0.19063180827886711</v>
      </c>
      <c r="AJ204" s="4">
        <f>IFERROR(AVERAGE(Tabela13[[#This Row],[V2]],Tabela13[[#This Row],[V1]]),"")</f>
        <v>0.19063180827886711</v>
      </c>
      <c r="AK204" s="4">
        <f>IFERROR(AVERAGE(Tabela13[[#This Row],[V2]],Tabela13[[#This Row],[V3]]),"")</f>
        <v>0.19063180827886711</v>
      </c>
      <c r="AL204" s="4">
        <f>IFERROR(AVERAGE(Tabela13[[#This Row],[V2]],Tabela13[[#This Row],[V4]]),"")</f>
        <v>0.18518518518518517</v>
      </c>
      <c r="AM204" s="4">
        <f>IFERROR(AVERAGE(Tabela13[[#This Row],[V3]],Tabela13[[#This Row],[V1]]),"")</f>
        <v>0.19607843137254904</v>
      </c>
      <c r="AN204" s="4">
        <f>IFERROR(AVERAGE(Tabela13[[#This Row],[V3]],Tabela13[[#This Row],[V2]]),"")</f>
        <v>0.19063180827886711</v>
      </c>
      <c r="AO204" s="4">
        <f>IFERROR(AVERAGE(Tabela13[[#This Row],[V3]],Tabela13[[#This Row],[V4]]),"")</f>
        <v>0.19063180827886711</v>
      </c>
      <c r="AP204" s="4">
        <f>IFERROR(AVERAGE(Tabela13[[#This Row],[V4]],Tabela13[[#This Row],[V1]]),"")</f>
        <v>0.19063180827886711</v>
      </c>
      <c r="AQ204" s="4">
        <f>IFERROR(AVERAGE(Tabela13[[#This Row],[V4]],Tabela13[[#This Row],[V2]]),"")</f>
        <v>0.18518518518518517</v>
      </c>
      <c r="AR204" s="4">
        <f>IFERROR(AVERAGE(Tabela13[[#This Row],[V4]],Tabela13[[#This Row],[V3]]),"")</f>
        <v>0.19063180827886711</v>
      </c>
      <c r="AS204" s="4">
        <f>_xlfn.STDEV.S(Tabela13[[#This Row],[V1]:[V2]])</f>
        <v>7.7026882482194971E-3</v>
      </c>
      <c r="AT204" s="4">
        <f>_xlfn.STDEV.S(Tabela13[[#This Row],[V1]],Tabela13[[#This Row],[V3]])</f>
        <v>0</v>
      </c>
      <c r="AU204" s="4">
        <f>_xlfn.STDEV.S(Tabela13[[#This Row],[V1]],Tabela13[[#This Row],[V4]])</f>
        <v>7.7026882482194971E-3</v>
      </c>
      <c r="AV204" s="4">
        <f>_xlfn.STDEV.S(Tabela13[[#This Row],[V2]],Tabela13[[#This Row],[V1]])</f>
        <v>7.7026882482194971E-3</v>
      </c>
      <c r="AW204" s="4">
        <f>_xlfn.STDEV.S(Tabela13[[#This Row],[V2]],Tabela13[[#This Row],[V3]])</f>
        <v>7.7026882482194971E-3</v>
      </c>
      <c r="AX204" s="4">
        <f>_xlfn.STDEV.S(Tabela13[[#This Row],[V42]],Tabela13[[#This Row],[V44]])</f>
        <v>7.7026882482194971E-3</v>
      </c>
      <c r="AY204" s="4">
        <f>_xlfn.STDEV.S(Tabela13[[#This Row],[V3]],Tabela13[[#This Row],[V1]])</f>
        <v>0</v>
      </c>
      <c r="AZ204" s="4">
        <f>_xlfn.STDEV.S(Tabela13[[#This Row],[V3]],Tabela13[[#This Row],[V2]])</f>
        <v>7.7026882482194971E-3</v>
      </c>
      <c r="BA204" s="4">
        <f>_xlfn.STDEV.S(Tabela13[[#This Row],[V3]],Tabela13[[#This Row],[V4]])</f>
        <v>7.7026882482194971E-3</v>
      </c>
      <c r="BB204" s="4">
        <f>_xlfn.STDEV.S(Tabela13[[#This Row],[V4]],Tabela13[[#This Row],[V1]])</f>
        <v>7.7026882482194971E-3</v>
      </c>
      <c r="BC204" s="4">
        <f>_xlfn.STDEV.S(Tabela13[[#This Row],[V4]],Tabela13[[#This Row],[V2]])</f>
        <v>0</v>
      </c>
      <c r="BD204" s="4">
        <f>_xlfn.STDEV.S(Tabela13[[#This Row],[V4]],Tabela13[[#This Row],[V3]])</f>
        <v>7.7026882482194971E-3</v>
      </c>
      <c r="BE204" s="4">
        <f>Tabela13[[#This Row],[V17]]/Tabela13[[#This Row],[V5]]</f>
        <v>4.040610178208856E-2</v>
      </c>
      <c r="BF204" s="4">
        <f>Tabela13[[#This Row],[V18]]/Tabela13[[#This Row],[V6]]</f>
        <v>0</v>
      </c>
      <c r="BG204" s="4">
        <f>Tabela13[[#This Row],[V19]]/Tabela13[[#This Row],[V7]]</f>
        <v>4.040610178208856E-2</v>
      </c>
      <c r="BH204" s="4">
        <f>Tabela13[[#This Row],[V20]]/Tabela13[[#This Row],[V8]]</f>
        <v>4.040610178208856E-2</v>
      </c>
      <c r="BI204" s="4">
        <f>Tabela13[[#This Row],[V21]]/Tabela13[[#This Row],[V9]]</f>
        <v>4.040610178208856E-2</v>
      </c>
      <c r="BJ204" s="4">
        <f>Tabela13[[#This Row],[V22]]/Tabela13[[#This Row],[V10]]</f>
        <v>4.159451654038529E-2</v>
      </c>
      <c r="BK204" s="4">
        <f>Tabela13[[#This Row],[V23]]/Tabela13[[#This Row],[V11]]</f>
        <v>0</v>
      </c>
      <c r="BL204" s="4">
        <f>Tabela13[[#This Row],[V24]]/Tabela13[[#This Row],[V12]]</f>
        <v>4.040610178208856E-2</v>
      </c>
      <c r="BM204" s="4">
        <f>Tabela13[[#This Row],[V25]]/Tabela13[[#This Row],[V13]]</f>
        <v>4.040610178208856E-2</v>
      </c>
      <c r="BN204" s="4">
        <f>Tabela13[[#This Row],[V26]]/Tabela13[[#This Row],[V14]]</f>
        <v>4.040610178208856E-2</v>
      </c>
      <c r="BO204" s="4">
        <f>Tabela13[[#This Row],[V27]]/Tabela13[[#This Row],[V15]]</f>
        <v>0</v>
      </c>
      <c r="BP204" s="4">
        <f>Tabela13[[#This Row],[V28]]/Tabela13[[#This Row],[V16]]</f>
        <v>4.040610178208856E-2</v>
      </c>
      <c r="BQ204" s="4">
        <f>Tabela13[[#This Row],[V1]]-Tabela13[[#This Row],[V2]]</f>
        <v>1.089324618736387E-2</v>
      </c>
      <c r="BR204" s="4">
        <f>Tabela13[[#This Row],[V1]]-Tabela13[[#This Row],[V3]]</f>
        <v>0</v>
      </c>
      <c r="BS204" s="4">
        <f>Tabela13[[#This Row],[V1]]-Tabela13[[#This Row],[V4]]</f>
        <v>1.089324618736387E-2</v>
      </c>
      <c r="BT204" s="4">
        <f>Tabela13[[#This Row],[V2]]-Tabela13[[#This Row],[V1]]</f>
        <v>-1.089324618736387E-2</v>
      </c>
      <c r="BU204" s="4">
        <f>Tabela13[[#This Row],[V2]]-Tabela13[[#This Row],[V3]]</f>
        <v>-1.089324618736387E-2</v>
      </c>
      <c r="BV204" s="4">
        <f>Tabela13[[#This Row],[V2]]-Tabela13[[#This Row],[V4]]</f>
        <v>0</v>
      </c>
      <c r="BW204" s="4">
        <f>AVERAGE(Tabela13[[#This Row],[V41]],Tabela13[[#This Row],[V42]])</f>
        <v>5.4466230936819349E-3</v>
      </c>
      <c r="BX204" s="4">
        <f>AVERAGE(Tabela13[[#This Row],[V41]],Tabela13[[#This Row],[V43]])</f>
        <v>1.089324618736387E-2</v>
      </c>
      <c r="BY204" s="4">
        <f>AVERAGE(Tabela13[[#This Row],[V41]],Tabela13[[#This Row],[V44]])</f>
        <v>0</v>
      </c>
      <c r="BZ204" s="4">
        <f>AVERAGE(Tabela13[[#This Row],[V41]],Tabela13[[#This Row],[V45]])</f>
        <v>0</v>
      </c>
      <c r="CA204" s="4">
        <f>AVERAGE(Tabela13[[#This Row],[V41]],Tabela13[[#This Row],[V46]])</f>
        <v>5.4466230936819349E-3</v>
      </c>
      <c r="CB204" s="4">
        <f>AVERAGE(Tabela13[[#This Row],[V42]],Tabela13[[#This Row],[V41]])</f>
        <v>5.4466230936819349E-3</v>
      </c>
      <c r="CC204" s="4">
        <f>AVERAGE(Tabela13[[#This Row],[V42]],Tabela13[[#This Row],[V43]])</f>
        <v>5.4466230936819349E-3</v>
      </c>
      <c r="CD204" s="4">
        <f>AVERAGE(Tabela13[[#This Row],[V42]],Tabela13[[#This Row],[V44]])</f>
        <v>-5.4466230936819349E-3</v>
      </c>
      <c r="CE204" s="4">
        <f>AVERAGE(Tabela13[[#This Row],[V42]],Tabela13[[#This Row],[V45]])</f>
        <v>-5.4466230936819349E-3</v>
      </c>
      <c r="CF204" s="4">
        <f>AVERAGE(Tabela13[[#This Row],[V42]],Tabela13[[#This Row],[V46]])</f>
        <v>0</v>
      </c>
      <c r="CG204" s="4">
        <f>AVERAGE(Tabela13[[#This Row],[V43]],Tabela13[[#This Row],[V41]])</f>
        <v>1.089324618736387E-2</v>
      </c>
      <c r="CH204" s="4">
        <f>AVERAGE(Tabela13[[#This Row],[V43]],Tabela13[[#This Row],[V42]])</f>
        <v>5.4466230936819349E-3</v>
      </c>
      <c r="CI204" s="4">
        <f>AVERAGE(Tabela13[[#This Row],[V43]],Tabela13[[#This Row],[V44]])</f>
        <v>0</v>
      </c>
      <c r="CJ204" s="4">
        <f>AVERAGE(Tabela13[[#This Row],[V43]],Tabela13[[#This Row],[V45]])</f>
        <v>0</v>
      </c>
      <c r="CK204" s="4">
        <f>AVERAGE(Tabela13[[#This Row],[V43]],Tabela13[[#This Row],[V46]])</f>
        <v>5.4466230936819349E-3</v>
      </c>
      <c r="CL204" s="4">
        <f>AVERAGE(Tabela13[[#This Row],[V44]],Tabela13[[#This Row],[V41]])</f>
        <v>0</v>
      </c>
      <c r="CM204" s="4">
        <f>AVERAGE(Tabela13[[#This Row],[V44]],Tabela13[[#This Row],[V42]])</f>
        <v>-5.4466230936819349E-3</v>
      </c>
      <c r="CN204" s="4">
        <f>AVERAGE(Tabela13[[#This Row],[V44]],Tabela13[[#This Row],[V43]])</f>
        <v>0</v>
      </c>
      <c r="CO204" s="4">
        <f>AVERAGE(Tabela13[[#This Row],[V44]],Tabela13[[#This Row],[V45]])</f>
        <v>-1.089324618736387E-2</v>
      </c>
      <c r="CP204" s="4">
        <f>AVERAGE(Tabela13[[#This Row],[V44]],Tabela13[[#This Row],[V46]])</f>
        <v>-5.4466230936819349E-3</v>
      </c>
      <c r="CQ204" s="4">
        <f>AVERAGE(Tabela13[[#This Row],[V45]],Tabela13[[#This Row],[V41]])</f>
        <v>0</v>
      </c>
      <c r="CR204" s="4">
        <f>AVERAGE(Tabela13[[#This Row],[V45]],Tabela13[[#This Row],[V42]])</f>
        <v>-5.4466230936819349E-3</v>
      </c>
      <c r="CS204" s="4">
        <f>AVERAGE(Tabela13[[#This Row],[V45]],Tabela13[[#This Row],[V43]])</f>
        <v>0</v>
      </c>
      <c r="CT204" s="4">
        <f>AVERAGE(Tabela13[[#This Row],[V45]],Tabela13[[#This Row],[V44]])</f>
        <v>-1.089324618736387E-2</v>
      </c>
      <c r="CU204" s="4">
        <f>AVERAGE(Tabela13[[#This Row],[V45]],Tabela13[[#This Row],[V46]])</f>
        <v>-5.4466230936819349E-3</v>
      </c>
      <c r="CV204" s="4">
        <f>AVERAGE(Tabela13[[#This Row],[V46]],Tabela13[[#This Row],[V41]])</f>
        <v>5.4466230936819349E-3</v>
      </c>
      <c r="CW204" s="4">
        <f>AVERAGE(Tabela13[[#This Row],[V46]],Tabela13[[#This Row],[V42]])</f>
        <v>0</v>
      </c>
      <c r="CX204" s="4">
        <f>AVERAGE(Tabela13[[#This Row],[V46]],Tabela13[[#This Row],[V43]])</f>
        <v>5.4466230936819349E-3</v>
      </c>
      <c r="CY204" s="4">
        <f>AVERAGE(Tabela13[[#This Row],[V46]],Tabela13[[#This Row],[V44]])</f>
        <v>-5.4466230936819349E-3</v>
      </c>
      <c r="CZ204" s="4">
        <f>AVERAGE(Tabela13[[#This Row],[V46]],Tabela13[[#This Row],[V45]])</f>
        <v>-5.4466230936819349E-3</v>
      </c>
      <c r="DA204" s="3">
        <f>_xlfn.STDEV.S(Tabela13[[#This Row],[V41]],Tabela13[[#This Row],[V42]])</f>
        <v>7.7026882482194971E-3</v>
      </c>
      <c r="DB204" s="3">
        <f>_xlfn.STDEV.S(Tabela13[[#This Row],[V41]],Tabela13[[#This Row],[V43]])</f>
        <v>0</v>
      </c>
      <c r="DC204" s="3">
        <f>_xlfn.STDEV.S(Tabela13[[#This Row],[V41]],Tabela13[[#This Row],[V44]])</f>
        <v>1.5405376496438994E-2</v>
      </c>
      <c r="DD204" s="3">
        <f>_xlfn.STDEV.S(Tabela13[[#This Row],[V41]],Tabela13[[#This Row],[V45]])</f>
        <v>1.5405376496438994E-2</v>
      </c>
      <c r="DE204" s="3">
        <f>_xlfn.STDEV.S(Tabela13[[#This Row],[V41]],Tabela13[[#This Row],[V46]])</f>
        <v>7.7026882482194971E-3</v>
      </c>
      <c r="DF204" s="3">
        <f>_xlfn.STDEV.S(Tabela13[[#This Row],[V42]],Tabela13[[#This Row],[V41]])</f>
        <v>7.7026882482194971E-3</v>
      </c>
      <c r="DG204" s="3">
        <f>_xlfn.STDEV.S(Tabela13[[#This Row],[V42]],Tabela13[[#This Row],[V43]])</f>
        <v>7.7026882482194971E-3</v>
      </c>
      <c r="DH204" s="3">
        <f>_xlfn.STDEV.S(Tabela13[[#This Row],[V42]],Tabela13[[#This Row],[V44]])</f>
        <v>7.7026882482194971E-3</v>
      </c>
      <c r="DI204" s="3">
        <f>_xlfn.STDEV.S(Tabela13[[#This Row],[V42]],Tabela13[[#This Row],[V45]])</f>
        <v>7.7026882482194971E-3</v>
      </c>
      <c r="DJ204" s="3">
        <f>_xlfn.STDEV.S(Tabela13[[#This Row],[V42]],Tabela13[[#This Row],[V46]])</f>
        <v>0</v>
      </c>
      <c r="DK204" s="3">
        <f>_xlfn.STDEV.S(Tabela13[[#This Row],[V43]],Tabela13[[#This Row],[V41]])</f>
        <v>0</v>
      </c>
      <c r="DL204" s="3">
        <f>_xlfn.STDEV.S(Tabela13[[#This Row],[V43]],Tabela13[[#This Row],[V42]])</f>
        <v>7.7026882482194971E-3</v>
      </c>
      <c r="DM204" s="3">
        <f>_xlfn.STDEV.S(Tabela13[[#This Row],[V43]],Tabela13[[#This Row],[V44]])</f>
        <v>1.5405376496438994E-2</v>
      </c>
      <c r="DN204" s="3">
        <f>_xlfn.STDEV.S(Tabela13[[#This Row],[V43]],Tabela13[[#This Row],[V45]])</f>
        <v>1.5405376496438994E-2</v>
      </c>
      <c r="DO204" s="3">
        <f>_xlfn.STDEV.S(Tabela13[[#This Row],[V43]],Tabela13[[#This Row],[V46]])</f>
        <v>7.7026882482194971E-3</v>
      </c>
      <c r="DP204" s="3">
        <f>_xlfn.STDEV.S(Tabela13[[#This Row],[V44]],Tabela13[[#This Row],[V41]])</f>
        <v>1.5405376496438994E-2</v>
      </c>
      <c r="DQ204" s="3">
        <f>_xlfn.STDEV.S(Tabela13[[#This Row],[V44]],Tabela13[[#This Row],[V42]])</f>
        <v>7.7026882482194971E-3</v>
      </c>
      <c r="DR204" s="3">
        <f>_xlfn.STDEV.S(Tabela13[[#This Row],[V44]],Tabela13[[#This Row],[V43]])</f>
        <v>1.5405376496438994E-2</v>
      </c>
      <c r="DS204" s="3">
        <f>_xlfn.STDEV.S(Tabela13[[#This Row],[V44]],Tabela13[[#This Row],[V45]])</f>
        <v>0</v>
      </c>
      <c r="DT204" s="3">
        <f>_xlfn.STDEV.S(Tabela13[[#This Row],[V44]],Tabela13[[#This Row],[V46]])</f>
        <v>7.7026882482194971E-3</v>
      </c>
      <c r="DU204" s="3">
        <f>_xlfn.STDEV.S(Tabela13[[#This Row],[V45]],Tabela13[[#This Row],[V41]])</f>
        <v>1.5405376496438994E-2</v>
      </c>
      <c r="DV204" s="3">
        <f>_xlfn.STDEV.S(Tabela13[[#This Row],[V45]],Tabela13[[#This Row],[V42]])</f>
        <v>7.7026882482194971E-3</v>
      </c>
      <c r="DW204" s="3">
        <f>_xlfn.STDEV.S(Tabela13[[#This Row],[V45]],Tabela13[[#This Row],[V43]])</f>
        <v>1.5405376496438994E-2</v>
      </c>
      <c r="DX204" s="3">
        <f>_xlfn.STDEV.S(Tabela13[[#This Row],[V45]],Tabela13[[#This Row],[V44]])</f>
        <v>0</v>
      </c>
      <c r="DY204" s="3">
        <f>_xlfn.STDEV.S(Tabela13[[#This Row],[V45]],Tabela13[[#This Row],[V46]])</f>
        <v>7.7026882482194971E-3</v>
      </c>
      <c r="DZ204" s="3">
        <f>_xlfn.STDEV.S(Tabela13[[#This Row],[V46]],Tabela13[[#This Row],[V41]])</f>
        <v>7.7026882482194971E-3</v>
      </c>
      <c r="EA204" s="3">
        <f>_xlfn.STDEV.S(Tabela13[[#This Row],[V46]],Tabela13[[#This Row],[V42]])</f>
        <v>0</v>
      </c>
      <c r="EB204" s="3">
        <f>_xlfn.STDEV.S(Tabela13[[#This Row],[V46]],Tabela13[[#This Row],[V43]])</f>
        <v>7.7026882482194971E-3</v>
      </c>
      <c r="EC204" s="3">
        <f>_xlfn.STDEV.S(Tabela13[[#This Row],[V46]],Tabela13[[#This Row],[V44]])</f>
        <v>7.7026882482194971E-3</v>
      </c>
      <c r="ED204" s="3">
        <f>_xlfn.STDEV.S(Tabela13[[#This Row],[V46]],Tabela13[[#This Row],[V45]])</f>
        <v>7.7026882482194971E-3</v>
      </c>
      <c r="EE204" s="3">
        <f t="shared" si="236"/>
        <v>1.4142135623730951</v>
      </c>
      <c r="EF204" s="3">
        <f t="shared" si="237"/>
        <v>0</v>
      </c>
      <c r="EG204" s="3" t="str">
        <f t="shared" si="238"/>
        <v/>
      </c>
      <c r="EH204" s="3" t="str">
        <f t="shared" si="239"/>
        <v/>
      </c>
      <c r="EI204" s="3">
        <f t="shared" si="240"/>
        <v>1.4142135623730951</v>
      </c>
      <c r="EJ204" s="3">
        <f t="shared" si="241"/>
        <v>1.4142135623730951</v>
      </c>
      <c r="EK204" s="3">
        <f t="shared" si="242"/>
        <v>1.4142135623730951</v>
      </c>
      <c r="EL204" s="3">
        <f t="shared" si="243"/>
        <v>-1.4142135623730951</v>
      </c>
      <c r="EM204" s="3">
        <f t="shared" si="244"/>
        <v>-1.4142135623730951</v>
      </c>
      <c r="EN204" s="3" t="str">
        <f t="shared" si="245"/>
        <v/>
      </c>
      <c r="EO204" s="3">
        <f t="shared" si="246"/>
        <v>0</v>
      </c>
      <c r="EP204" s="3">
        <f t="shared" si="247"/>
        <v>1.4142135623730951</v>
      </c>
      <c r="EQ204" s="3" t="str">
        <f t="shared" si="248"/>
        <v/>
      </c>
      <c r="ER204" s="3" t="str">
        <f t="shared" si="249"/>
        <v/>
      </c>
      <c r="ES204" s="3" t="str">
        <f t="shared" si="250"/>
        <v/>
      </c>
      <c r="ET204" s="3" t="str">
        <f t="shared" si="251"/>
        <v/>
      </c>
      <c r="EU204" s="3" t="str">
        <f t="shared" si="252"/>
        <v/>
      </c>
      <c r="EV204" s="3" t="str">
        <f t="shared" si="253"/>
        <v/>
      </c>
      <c r="EW204" s="3">
        <f t="shared" si="254"/>
        <v>0</v>
      </c>
      <c r="EX204" s="3">
        <f t="shared" si="255"/>
        <v>-1.4142135623730951</v>
      </c>
      <c r="EY204" s="3" t="str">
        <f t="shared" si="256"/>
        <v/>
      </c>
      <c r="EZ204" s="3">
        <f t="shared" si="257"/>
        <v>-1.4142135623730951</v>
      </c>
      <c r="FA204" s="3" t="str">
        <f t="shared" si="258"/>
        <v/>
      </c>
      <c r="FB204" s="3">
        <f t="shared" si="259"/>
        <v>0</v>
      </c>
      <c r="FC204" s="3">
        <f t="shared" si="260"/>
        <v>-1.4142135623730951</v>
      </c>
      <c r="FD204" s="3">
        <f t="shared" si="261"/>
        <v>1.4142135623730951</v>
      </c>
      <c r="FE204" s="3" t="str">
        <f t="shared" si="262"/>
        <v/>
      </c>
      <c r="FF204" s="3">
        <f t="shared" si="263"/>
        <v>1.4142135623730951</v>
      </c>
      <c r="FG204" s="3">
        <f t="shared" si="264"/>
        <v>-1.4142135623730951</v>
      </c>
      <c r="FH204" s="3">
        <f t="shared" si="265"/>
        <v>-1.4142135623730951</v>
      </c>
      <c r="FI204" s="4">
        <f t="shared" si="266"/>
        <v>0</v>
      </c>
      <c r="FJ204" s="4">
        <f t="shared" si="267"/>
        <v>0</v>
      </c>
      <c r="FK204" s="4">
        <f t="shared" si="268"/>
        <v>1.3948931116389547</v>
      </c>
      <c r="FL204" s="4">
        <f t="shared" si="269"/>
        <v>1.3325415676959618</v>
      </c>
      <c r="FM204" s="4">
        <f>Tabela13[[#This Row],[V139]]-Tabela13[[#This Row],[V140]]</f>
        <v>6.2351543942992915E-2</v>
      </c>
      <c r="FN204" s="4">
        <f>Tabela13[[#This Row],[V1]]-Tabela13[[#This Row],[V2]]/2</f>
        <v>0.10348583877995646</v>
      </c>
      <c r="FO204" s="4">
        <f>Tabela13[[#This Row],[V1]]-Tabela13[[#This Row],[V3]]/2</f>
        <v>9.8039215686274522E-2</v>
      </c>
      <c r="FP204" s="4">
        <f>Tabela13[[#This Row],[V1]]-Tabela13[[#This Row],[V4]]/2</f>
        <v>0.10348583877995646</v>
      </c>
      <c r="FQ204" s="4">
        <f>Tabela13[[#This Row],[V2]]-Tabela13[[#This Row],[V1]]/2</f>
        <v>8.7145969498910653E-2</v>
      </c>
      <c r="FR204" s="4">
        <f>Tabela13[[#This Row],[V2]]-Tabela13[[#This Row],[V3]]/2</f>
        <v>8.7145969498910653E-2</v>
      </c>
      <c r="FS204" s="4">
        <f>Tabela13[[#This Row],[V2]]-Tabela13[[#This Row],[V4]]/2</f>
        <v>9.2592592592592587E-2</v>
      </c>
      <c r="FT204" s="4">
        <f t="shared" si="270"/>
        <v>0.10311877357267014</v>
      </c>
      <c r="FU204" s="4">
        <f t="shared" si="271"/>
        <v>9.7726907358718737E-2</v>
      </c>
      <c r="FV204" s="4">
        <f t="shared" si="272"/>
        <v>0.10311877357267014</v>
      </c>
      <c r="FW204" s="4">
        <f t="shared" si="273"/>
        <v>8.6926361612567921E-2</v>
      </c>
      <c r="FX204" s="4">
        <f t="shared" si="274"/>
        <v>8.6926361612567921E-2</v>
      </c>
      <c r="FY204" s="4">
        <f t="shared" si="275"/>
        <v>9.2329334731598989E-2</v>
      </c>
      <c r="FZ204" s="4">
        <f t="shared" si="276"/>
        <v>18.561379243080626</v>
      </c>
      <c r="GA204" s="4">
        <f t="shared" si="277"/>
        <v>17.590843324569374</v>
      </c>
      <c r="GB204" s="4">
        <f t="shared" si="278"/>
        <v>18.561379243080626</v>
      </c>
      <c r="GC204" s="4">
        <f t="shared" si="279"/>
        <v>15.646745090262227</v>
      </c>
      <c r="GD204" s="4">
        <f t="shared" si="280"/>
        <v>15.646745090262227</v>
      </c>
      <c r="GE204" s="4">
        <f t="shared" si="281"/>
        <v>16.619280251687815</v>
      </c>
      <c r="GF204" s="4">
        <f>Tabela13[[#This Row],[V1]]-Tabela13[[#This Row],[V2]]/Tabela13[[#This Row],[V2]]</f>
        <v>-0.80392156862745101</v>
      </c>
      <c r="GG204" s="4">
        <f>Tabela13[[#This Row],[V1]]-Tabela13[[#This Row],[V3]]/Tabela13[[#This Row],[V3]]</f>
        <v>-0.80392156862745101</v>
      </c>
      <c r="GH204" s="4">
        <f>Tabela13[[#This Row],[V1]]-Tabela13[[#This Row],[V4]]/Tabela13[[#This Row],[V4]]</f>
        <v>-0.80392156862745101</v>
      </c>
      <c r="GI204" s="4">
        <f>Tabela13[[#This Row],[V2]]-Tabela13[[#This Row],[V1]]/Tabela13[[#This Row],[V1]]</f>
        <v>-0.81481481481481488</v>
      </c>
      <c r="GJ204" s="4">
        <f>Tabela13[[#This Row],[V2]]-Tabela13[[#This Row],[V3]]/Tabela13[[#This Row],[V3]]</f>
        <v>-0.81481481481481488</v>
      </c>
      <c r="GK204" s="4">
        <f>Tabela13[[#This Row],[V2]]-Tabela13[[#This Row],[V4]]/Tabela13[[#This Row],[V4]]</f>
        <v>-0.81481481481481488</v>
      </c>
      <c r="GL204" s="4">
        <f t="shared" si="282"/>
        <v>6.2892186186233948E-3</v>
      </c>
      <c r="GM204" s="4">
        <f t="shared" si="283"/>
        <v>0.19063180827886711</v>
      </c>
      <c r="GN204" s="4">
        <f t="shared" si="284"/>
        <v>3.2991443953693009E-2</v>
      </c>
      <c r="GO204" s="3">
        <f t="shared" si="285"/>
        <v>0</v>
      </c>
      <c r="GP204" s="3">
        <v>100</v>
      </c>
      <c r="GQ204" s="3">
        <f t="shared" si="286"/>
        <v>-1</v>
      </c>
      <c r="GR204" s="3">
        <f t="shared" si="287"/>
        <v>-100</v>
      </c>
      <c r="GS204" s="34">
        <f>COUNTIF($D$2:D203,Tabela13[[#This Row],[HomeTeam]])</f>
        <v>10</v>
      </c>
      <c r="GT204" s="34">
        <f>COUNTIF($E$2:E203,Tabela13[[#This Row],[AwayTeam]])</f>
        <v>10</v>
      </c>
      <c r="GU204" s="3">
        <f>IFERROR(AVERAGEIFS($AD$2:AD203,$D$2:D203,Tabela13[[#This Row],[HomeTeam]],$GS$2:GS203,"&gt;="&amp;Tabela13[[#This Row],[Contagem_H]]-5),"")</f>
        <v>0.91861815433243998</v>
      </c>
      <c r="GV204" s="3">
        <f>IFERROR(AVERAGEIFS($G$2:G203,$E$2:E203,Tabela13[[#This Row],[AwayTeam]],$GT$2:GT203,"&gt;="&amp;Tabela13[[#This Row],[Contagem_A]]-5),"")</f>
        <v>1.6</v>
      </c>
      <c r="GW204" s="3">
        <f>IFERROR(AVERAGEIFS($GQ$2:GQ203,$D$2:D203,Tabela13[[#This Row],[HomeTeam]],$GS$2:GS203,"&gt;="&amp;Tabela13[[#This Row],[Contagem_H]]-5),"")</f>
        <v>0.1</v>
      </c>
    </row>
    <row r="205" spans="1:205" x14ac:dyDescent="0.25">
      <c r="A205" t="s">
        <v>127</v>
      </c>
      <c r="B205" t="s">
        <v>209</v>
      </c>
      <c r="C205" t="s">
        <v>136</v>
      </c>
      <c r="D205" t="s">
        <v>141</v>
      </c>
      <c r="E205" t="s">
        <v>23</v>
      </c>
      <c r="F205" s="3">
        <v>2</v>
      </c>
      <c r="G205" s="3">
        <v>2</v>
      </c>
      <c r="H205" s="3" t="str">
        <f t="shared" si="288"/>
        <v>D</v>
      </c>
      <c r="I205" s="3">
        <v>2.0499999999999998</v>
      </c>
      <c r="J205" s="3">
        <v>4</v>
      </c>
      <c r="K205" s="3">
        <v>3.25</v>
      </c>
      <c r="L205" s="3">
        <v>1.48</v>
      </c>
      <c r="M205" s="3">
        <v>2.6</v>
      </c>
      <c r="N205" s="3">
        <f t="shared" si="217"/>
        <v>4</v>
      </c>
      <c r="O205" s="3">
        <f t="shared" si="218"/>
        <v>1</v>
      </c>
      <c r="P205" s="3">
        <f t="shared" si="219"/>
        <v>1</v>
      </c>
      <c r="Q205" s="3">
        <f t="shared" si="220"/>
        <v>4.5497185741088186E-2</v>
      </c>
      <c r="R205" s="3">
        <f t="shared" si="221"/>
        <v>6.0291060291060239E-2</v>
      </c>
      <c r="S205" s="3">
        <f t="shared" si="222"/>
        <v>2.1432692307692305</v>
      </c>
      <c r="T205" s="3">
        <f t="shared" si="223"/>
        <v>4.1819887429643527</v>
      </c>
      <c r="U205" s="3">
        <f t="shared" si="224"/>
        <v>3.3978658536585367</v>
      </c>
      <c r="V205" s="3">
        <f t="shared" si="225"/>
        <v>1.5473358348968105</v>
      </c>
      <c r="W205" s="3">
        <f t="shared" si="226"/>
        <v>2.7182926829268292</v>
      </c>
      <c r="X205" s="4">
        <f t="shared" si="227"/>
        <v>0.48780487804878053</v>
      </c>
      <c r="Y205" s="4">
        <f t="shared" si="228"/>
        <v>0.25</v>
      </c>
      <c r="Z205" s="4">
        <f t="shared" si="229"/>
        <v>0.30769230769230771</v>
      </c>
      <c r="AA205" s="4">
        <f t="shared" si="230"/>
        <v>0.67567567567567566</v>
      </c>
      <c r="AB205" s="4">
        <f t="shared" si="231"/>
        <v>0.38461538461538458</v>
      </c>
      <c r="AC205" s="4">
        <f t="shared" si="232"/>
        <v>1.2439024390243902</v>
      </c>
      <c r="AD205" s="4">
        <f t="shared" si="233"/>
        <v>1.1538461538461537</v>
      </c>
      <c r="AE205" s="4">
        <f t="shared" si="234"/>
        <v>1.2439024390243902</v>
      </c>
      <c r="AF205" s="4">
        <f t="shared" si="235"/>
        <v>1.1538461538461537</v>
      </c>
      <c r="AG205" s="4">
        <f>IFERROR(AVERAGE(Tabela13[[#This Row],[V1]],Tabela13[[#This Row],[V2]]),"")</f>
        <v>1.1988742964352719</v>
      </c>
      <c r="AH205" s="4">
        <f>IFERROR(AVERAGE(Tabela13[[#This Row],[V1]],Tabela13[[#This Row],[V3]]),"")</f>
        <v>1.2439024390243902</v>
      </c>
      <c r="AI205" s="4">
        <f>IFERROR(AVERAGE(Tabela13[[#This Row],[V1]],Tabela13[[#This Row],[V4]]),"")</f>
        <v>1.1988742964352719</v>
      </c>
      <c r="AJ205" s="4">
        <f>IFERROR(AVERAGE(Tabela13[[#This Row],[V2]],Tabela13[[#This Row],[V1]]),"")</f>
        <v>1.1988742964352719</v>
      </c>
      <c r="AK205" s="4">
        <f>IFERROR(AVERAGE(Tabela13[[#This Row],[V2]],Tabela13[[#This Row],[V3]]),"")</f>
        <v>1.1988742964352719</v>
      </c>
      <c r="AL205" s="4">
        <f>IFERROR(AVERAGE(Tabela13[[#This Row],[V2]],Tabela13[[#This Row],[V4]]),"")</f>
        <v>1.1538461538461537</v>
      </c>
      <c r="AM205" s="4">
        <f>IFERROR(AVERAGE(Tabela13[[#This Row],[V3]],Tabela13[[#This Row],[V1]]),"")</f>
        <v>1.2439024390243902</v>
      </c>
      <c r="AN205" s="4">
        <f>IFERROR(AVERAGE(Tabela13[[#This Row],[V3]],Tabela13[[#This Row],[V2]]),"")</f>
        <v>1.1988742964352719</v>
      </c>
      <c r="AO205" s="4">
        <f>IFERROR(AVERAGE(Tabela13[[#This Row],[V3]],Tabela13[[#This Row],[V4]]),"")</f>
        <v>1.1988742964352719</v>
      </c>
      <c r="AP205" s="4">
        <f>IFERROR(AVERAGE(Tabela13[[#This Row],[V4]],Tabela13[[#This Row],[V1]]),"")</f>
        <v>1.1988742964352719</v>
      </c>
      <c r="AQ205" s="4">
        <f>IFERROR(AVERAGE(Tabela13[[#This Row],[V4]],Tabela13[[#This Row],[V2]]),"")</f>
        <v>1.1538461538461537</v>
      </c>
      <c r="AR205" s="4">
        <f>IFERROR(AVERAGE(Tabela13[[#This Row],[V4]],Tabela13[[#This Row],[V3]]),"")</f>
        <v>1.1988742964352719</v>
      </c>
      <c r="AS205" s="4">
        <f>_xlfn.STDEV.S(Tabela13[[#This Row],[V1]:[V2]])</f>
        <v>6.36794099380006E-2</v>
      </c>
      <c r="AT205" s="4">
        <f>_xlfn.STDEV.S(Tabela13[[#This Row],[V1]],Tabela13[[#This Row],[V3]])</f>
        <v>0</v>
      </c>
      <c r="AU205" s="4">
        <f>_xlfn.STDEV.S(Tabela13[[#This Row],[V1]],Tabela13[[#This Row],[V4]])</f>
        <v>6.36794099380006E-2</v>
      </c>
      <c r="AV205" s="4">
        <f>_xlfn.STDEV.S(Tabela13[[#This Row],[V2]],Tabela13[[#This Row],[V1]])</f>
        <v>6.36794099380006E-2</v>
      </c>
      <c r="AW205" s="4">
        <f>_xlfn.STDEV.S(Tabela13[[#This Row],[V2]],Tabela13[[#This Row],[V3]])</f>
        <v>6.36794099380006E-2</v>
      </c>
      <c r="AX205" s="4">
        <f>_xlfn.STDEV.S(Tabela13[[#This Row],[V42]],Tabela13[[#This Row],[V44]])</f>
        <v>6.3679409938000586E-2</v>
      </c>
      <c r="AY205" s="4">
        <f>_xlfn.STDEV.S(Tabela13[[#This Row],[V3]],Tabela13[[#This Row],[V1]])</f>
        <v>0</v>
      </c>
      <c r="AZ205" s="4">
        <f>_xlfn.STDEV.S(Tabela13[[#This Row],[V3]],Tabela13[[#This Row],[V2]])</f>
        <v>6.36794099380006E-2</v>
      </c>
      <c r="BA205" s="4">
        <f>_xlfn.STDEV.S(Tabela13[[#This Row],[V3]],Tabela13[[#This Row],[V4]])</f>
        <v>6.36794099380006E-2</v>
      </c>
      <c r="BB205" s="4">
        <f>_xlfn.STDEV.S(Tabela13[[#This Row],[V4]],Tabela13[[#This Row],[V1]])</f>
        <v>6.36794099380006E-2</v>
      </c>
      <c r="BC205" s="4">
        <f>_xlfn.STDEV.S(Tabela13[[#This Row],[V4]],Tabela13[[#This Row],[V2]])</f>
        <v>0</v>
      </c>
      <c r="BD205" s="4">
        <f>_xlfn.STDEV.S(Tabela13[[#This Row],[V4]],Tabela13[[#This Row],[V3]])</f>
        <v>6.36794099380006E-2</v>
      </c>
      <c r="BE205" s="4">
        <f>Tabela13[[#This Row],[V17]]/Tabela13[[#This Row],[V5]]</f>
        <v>5.3116002342651528E-2</v>
      </c>
      <c r="BF205" s="4">
        <f>Tabela13[[#This Row],[V18]]/Tabela13[[#This Row],[V6]]</f>
        <v>0</v>
      </c>
      <c r="BG205" s="4">
        <f>Tabela13[[#This Row],[V19]]/Tabela13[[#This Row],[V7]]</f>
        <v>5.3116002342651528E-2</v>
      </c>
      <c r="BH205" s="4">
        <f>Tabela13[[#This Row],[V20]]/Tabela13[[#This Row],[V8]]</f>
        <v>5.3116002342651528E-2</v>
      </c>
      <c r="BI205" s="4">
        <f>Tabela13[[#This Row],[V21]]/Tabela13[[#This Row],[V9]]</f>
        <v>5.3116002342651528E-2</v>
      </c>
      <c r="BJ205" s="4">
        <f>Tabela13[[#This Row],[V22]]/Tabela13[[#This Row],[V10]]</f>
        <v>5.5188821946267182E-2</v>
      </c>
      <c r="BK205" s="4">
        <f>Tabela13[[#This Row],[V23]]/Tabela13[[#This Row],[V11]]</f>
        <v>0</v>
      </c>
      <c r="BL205" s="4">
        <f>Tabela13[[#This Row],[V24]]/Tabela13[[#This Row],[V12]]</f>
        <v>5.3116002342651528E-2</v>
      </c>
      <c r="BM205" s="4">
        <f>Tabela13[[#This Row],[V25]]/Tabela13[[#This Row],[V13]]</f>
        <v>5.3116002342651528E-2</v>
      </c>
      <c r="BN205" s="4">
        <f>Tabela13[[#This Row],[V26]]/Tabela13[[#This Row],[V14]]</f>
        <v>5.3116002342651528E-2</v>
      </c>
      <c r="BO205" s="4">
        <f>Tabela13[[#This Row],[V27]]/Tabela13[[#This Row],[V15]]</f>
        <v>0</v>
      </c>
      <c r="BP205" s="4">
        <f>Tabela13[[#This Row],[V28]]/Tabela13[[#This Row],[V16]]</f>
        <v>5.3116002342651528E-2</v>
      </c>
      <c r="BQ205" s="4">
        <f>Tabela13[[#This Row],[V1]]-Tabela13[[#This Row],[V2]]</f>
        <v>9.0056285178236495E-2</v>
      </c>
      <c r="BR205" s="4">
        <f>Tabela13[[#This Row],[V1]]-Tabela13[[#This Row],[V3]]</f>
        <v>0</v>
      </c>
      <c r="BS205" s="4">
        <f>Tabela13[[#This Row],[V1]]-Tabela13[[#This Row],[V4]]</f>
        <v>9.0056285178236495E-2</v>
      </c>
      <c r="BT205" s="4">
        <f>Tabela13[[#This Row],[V2]]-Tabela13[[#This Row],[V1]]</f>
        <v>-9.0056285178236495E-2</v>
      </c>
      <c r="BU205" s="4">
        <f>Tabela13[[#This Row],[V2]]-Tabela13[[#This Row],[V3]]</f>
        <v>-9.0056285178236495E-2</v>
      </c>
      <c r="BV205" s="4">
        <f>Tabela13[[#This Row],[V2]]-Tabela13[[#This Row],[V4]]</f>
        <v>0</v>
      </c>
      <c r="BW205" s="4">
        <f>AVERAGE(Tabela13[[#This Row],[V41]],Tabela13[[#This Row],[V42]])</f>
        <v>4.5028142589118247E-2</v>
      </c>
      <c r="BX205" s="4">
        <f>AVERAGE(Tabela13[[#This Row],[V41]],Tabela13[[#This Row],[V43]])</f>
        <v>9.0056285178236495E-2</v>
      </c>
      <c r="BY205" s="4">
        <f>AVERAGE(Tabela13[[#This Row],[V41]],Tabela13[[#This Row],[V44]])</f>
        <v>0</v>
      </c>
      <c r="BZ205" s="4">
        <f>AVERAGE(Tabela13[[#This Row],[V41]],Tabela13[[#This Row],[V45]])</f>
        <v>0</v>
      </c>
      <c r="CA205" s="4">
        <f>AVERAGE(Tabela13[[#This Row],[V41]],Tabela13[[#This Row],[V46]])</f>
        <v>4.5028142589118247E-2</v>
      </c>
      <c r="CB205" s="4">
        <f>AVERAGE(Tabela13[[#This Row],[V42]],Tabela13[[#This Row],[V41]])</f>
        <v>4.5028142589118247E-2</v>
      </c>
      <c r="CC205" s="4">
        <f>AVERAGE(Tabela13[[#This Row],[V42]],Tabela13[[#This Row],[V43]])</f>
        <v>4.5028142589118247E-2</v>
      </c>
      <c r="CD205" s="4">
        <f>AVERAGE(Tabela13[[#This Row],[V42]],Tabela13[[#This Row],[V44]])</f>
        <v>-4.5028142589118247E-2</v>
      </c>
      <c r="CE205" s="4">
        <f>AVERAGE(Tabela13[[#This Row],[V42]],Tabela13[[#This Row],[V45]])</f>
        <v>-4.5028142589118247E-2</v>
      </c>
      <c r="CF205" s="4">
        <f>AVERAGE(Tabela13[[#This Row],[V42]],Tabela13[[#This Row],[V46]])</f>
        <v>0</v>
      </c>
      <c r="CG205" s="4">
        <f>AVERAGE(Tabela13[[#This Row],[V43]],Tabela13[[#This Row],[V41]])</f>
        <v>9.0056285178236495E-2</v>
      </c>
      <c r="CH205" s="4">
        <f>AVERAGE(Tabela13[[#This Row],[V43]],Tabela13[[#This Row],[V42]])</f>
        <v>4.5028142589118247E-2</v>
      </c>
      <c r="CI205" s="4">
        <f>AVERAGE(Tabela13[[#This Row],[V43]],Tabela13[[#This Row],[V44]])</f>
        <v>0</v>
      </c>
      <c r="CJ205" s="4">
        <f>AVERAGE(Tabela13[[#This Row],[V43]],Tabela13[[#This Row],[V45]])</f>
        <v>0</v>
      </c>
      <c r="CK205" s="4">
        <f>AVERAGE(Tabela13[[#This Row],[V43]],Tabela13[[#This Row],[V46]])</f>
        <v>4.5028142589118247E-2</v>
      </c>
      <c r="CL205" s="4">
        <f>AVERAGE(Tabela13[[#This Row],[V44]],Tabela13[[#This Row],[V41]])</f>
        <v>0</v>
      </c>
      <c r="CM205" s="4">
        <f>AVERAGE(Tabela13[[#This Row],[V44]],Tabela13[[#This Row],[V42]])</f>
        <v>-4.5028142589118247E-2</v>
      </c>
      <c r="CN205" s="4">
        <f>AVERAGE(Tabela13[[#This Row],[V44]],Tabela13[[#This Row],[V43]])</f>
        <v>0</v>
      </c>
      <c r="CO205" s="4">
        <f>AVERAGE(Tabela13[[#This Row],[V44]],Tabela13[[#This Row],[V45]])</f>
        <v>-9.0056285178236495E-2</v>
      </c>
      <c r="CP205" s="4">
        <f>AVERAGE(Tabela13[[#This Row],[V44]],Tabela13[[#This Row],[V46]])</f>
        <v>-4.5028142589118247E-2</v>
      </c>
      <c r="CQ205" s="4">
        <f>AVERAGE(Tabela13[[#This Row],[V45]],Tabela13[[#This Row],[V41]])</f>
        <v>0</v>
      </c>
      <c r="CR205" s="4">
        <f>AVERAGE(Tabela13[[#This Row],[V45]],Tabela13[[#This Row],[V42]])</f>
        <v>-4.5028142589118247E-2</v>
      </c>
      <c r="CS205" s="4">
        <f>AVERAGE(Tabela13[[#This Row],[V45]],Tabela13[[#This Row],[V43]])</f>
        <v>0</v>
      </c>
      <c r="CT205" s="4">
        <f>AVERAGE(Tabela13[[#This Row],[V45]],Tabela13[[#This Row],[V44]])</f>
        <v>-9.0056285178236495E-2</v>
      </c>
      <c r="CU205" s="4">
        <f>AVERAGE(Tabela13[[#This Row],[V45]],Tabela13[[#This Row],[V46]])</f>
        <v>-4.5028142589118247E-2</v>
      </c>
      <c r="CV205" s="4">
        <f>AVERAGE(Tabela13[[#This Row],[V46]],Tabela13[[#This Row],[V41]])</f>
        <v>4.5028142589118247E-2</v>
      </c>
      <c r="CW205" s="4">
        <f>AVERAGE(Tabela13[[#This Row],[V46]],Tabela13[[#This Row],[V42]])</f>
        <v>0</v>
      </c>
      <c r="CX205" s="4">
        <f>AVERAGE(Tabela13[[#This Row],[V46]],Tabela13[[#This Row],[V43]])</f>
        <v>4.5028142589118247E-2</v>
      </c>
      <c r="CY205" s="4">
        <f>AVERAGE(Tabela13[[#This Row],[V46]],Tabela13[[#This Row],[V44]])</f>
        <v>-4.5028142589118247E-2</v>
      </c>
      <c r="CZ205" s="4">
        <f>AVERAGE(Tabela13[[#This Row],[V46]],Tabela13[[#This Row],[V45]])</f>
        <v>-4.5028142589118247E-2</v>
      </c>
      <c r="DA205" s="3">
        <f>_xlfn.STDEV.S(Tabela13[[#This Row],[V41]],Tabela13[[#This Row],[V42]])</f>
        <v>6.3679409938000586E-2</v>
      </c>
      <c r="DB205" s="3">
        <f>_xlfn.STDEV.S(Tabela13[[#This Row],[V41]],Tabela13[[#This Row],[V43]])</f>
        <v>0</v>
      </c>
      <c r="DC205" s="3">
        <f>_xlfn.STDEV.S(Tabela13[[#This Row],[V41]],Tabela13[[#This Row],[V44]])</f>
        <v>0.12735881987600117</v>
      </c>
      <c r="DD205" s="3">
        <f>_xlfn.STDEV.S(Tabela13[[#This Row],[V41]],Tabela13[[#This Row],[V45]])</f>
        <v>0.12735881987600117</v>
      </c>
      <c r="DE205" s="3">
        <f>_xlfn.STDEV.S(Tabela13[[#This Row],[V41]],Tabela13[[#This Row],[V46]])</f>
        <v>6.3679409938000586E-2</v>
      </c>
      <c r="DF205" s="3">
        <f>_xlfn.STDEV.S(Tabela13[[#This Row],[V42]],Tabela13[[#This Row],[V41]])</f>
        <v>6.3679409938000586E-2</v>
      </c>
      <c r="DG205" s="3">
        <f>_xlfn.STDEV.S(Tabela13[[#This Row],[V42]],Tabela13[[#This Row],[V43]])</f>
        <v>6.3679409938000586E-2</v>
      </c>
      <c r="DH205" s="3">
        <f>_xlfn.STDEV.S(Tabela13[[#This Row],[V42]],Tabela13[[#This Row],[V44]])</f>
        <v>6.3679409938000586E-2</v>
      </c>
      <c r="DI205" s="3">
        <f>_xlfn.STDEV.S(Tabela13[[#This Row],[V42]],Tabela13[[#This Row],[V45]])</f>
        <v>6.3679409938000586E-2</v>
      </c>
      <c r="DJ205" s="3">
        <f>_xlfn.STDEV.S(Tabela13[[#This Row],[V42]],Tabela13[[#This Row],[V46]])</f>
        <v>0</v>
      </c>
      <c r="DK205" s="3">
        <f>_xlfn.STDEV.S(Tabela13[[#This Row],[V43]],Tabela13[[#This Row],[V41]])</f>
        <v>0</v>
      </c>
      <c r="DL205" s="3">
        <f>_xlfn.STDEV.S(Tabela13[[#This Row],[V43]],Tabela13[[#This Row],[V42]])</f>
        <v>6.3679409938000586E-2</v>
      </c>
      <c r="DM205" s="3">
        <f>_xlfn.STDEV.S(Tabela13[[#This Row],[V43]],Tabela13[[#This Row],[V44]])</f>
        <v>0.12735881987600117</v>
      </c>
      <c r="DN205" s="3">
        <f>_xlfn.STDEV.S(Tabela13[[#This Row],[V43]],Tabela13[[#This Row],[V45]])</f>
        <v>0.12735881987600117</v>
      </c>
      <c r="DO205" s="3">
        <f>_xlfn.STDEV.S(Tabela13[[#This Row],[V43]],Tabela13[[#This Row],[V46]])</f>
        <v>6.3679409938000586E-2</v>
      </c>
      <c r="DP205" s="3">
        <f>_xlfn.STDEV.S(Tabela13[[#This Row],[V44]],Tabela13[[#This Row],[V41]])</f>
        <v>0.12735881987600117</v>
      </c>
      <c r="DQ205" s="3">
        <f>_xlfn.STDEV.S(Tabela13[[#This Row],[V44]],Tabela13[[#This Row],[V42]])</f>
        <v>6.3679409938000586E-2</v>
      </c>
      <c r="DR205" s="3">
        <f>_xlfn.STDEV.S(Tabela13[[#This Row],[V44]],Tabela13[[#This Row],[V43]])</f>
        <v>0.12735881987600117</v>
      </c>
      <c r="DS205" s="3">
        <f>_xlfn.STDEV.S(Tabela13[[#This Row],[V44]],Tabela13[[#This Row],[V45]])</f>
        <v>0</v>
      </c>
      <c r="DT205" s="3">
        <f>_xlfn.STDEV.S(Tabela13[[#This Row],[V44]],Tabela13[[#This Row],[V46]])</f>
        <v>6.3679409938000586E-2</v>
      </c>
      <c r="DU205" s="3">
        <f>_xlfn.STDEV.S(Tabela13[[#This Row],[V45]],Tabela13[[#This Row],[V41]])</f>
        <v>0.12735881987600117</v>
      </c>
      <c r="DV205" s="3">
        <f>_xlfn.STDEV.S(Tabela13[[#This Row],[V45]],Tabela13[[#This Row],[V42]])</f>
        <v>6.3679409938000586E-2</v>
      </c>
      <c r="DW205" s="3">
        <f>_xlfn.STDEV.S(Tabela13[[#This Row],[V45]],Tabela13[[#This Row],[V43]])</f>
        <v>0.12735881987600117</v>
      </c>
      <c r="DX205" s="3">
        <f>_xlfn.STDEV.S(Tabela13[[#This Row],[V45]],Tabela13[[#This Row],[V44]])</f>
        <v>0</v>
      </c>
      <c r="DY205" s="3">
        <f>_xlfn.STDEV.S(Tabela13[[#This Row],[V45]],Tabela13[[#This Row],[V46]])</f>
        <v>6.3679409938000586E-2</v>
      </c>
      <c r="DZ205" s="3">
        <f>_xlfn.STDEV.S(Tabela13[[#This Row],[V46]],Tabela13[[#This Row],[V41]])</f>
        <v>6.3679409938000586E-2</v>
      </c>
      <c r="EA205" s="3">
        <f>_xlfn.STDEV.S(Tabela13[[#This Row],[V46]],Tabela13[[#This Row],[V42]])</f>
        <v>0</v>
      </c>
      <c r="EB205" s="3">
        <f>_xlfn.STDEV.S(Tabela13[[#This Row],[V46]],Tabela13[[#This Row],[V43]])</f>
        <v>6.3679409938000586E-2</v>
      </c>
      <c r="EC205" s="3">
        <f>_xlfn.STDEV.S(Tabela13[[#This Row],[V46]],Tabela13[[#This Row],[V44]])</f>
        <v>6.3679409938000586E-2</v>
      </c>
      <c r="ED205" s="3">
        <f>_xlfn.STDEV.S(Tabela13[[#This Row],[V46]],Tabela13[[#This Row],[V45]])</f>
        <v>6.3679409938000586E-2</v>
      </c>
      <c r="EE205" s="3">
        <f t="shared" si="236"/>
        <v>1.4142135623730949</v>
      </c>
      <c r="EF205" s="3">
        <f t="shared" si="237"/>
        <v>0</v>
      </c>
      <c r="EG205" s="3" t="str">
        <f t="shared" si="238"/>
        <v/>
      </c>
      <c r="EH205" s="3" t="str">
        <f t="shared" si="239"/>
        <v/>
      </c>
      <c r="EI205" s="3">
        <f t="shared" si="240"/>
        <v>1.4142135623730949</v>
      </c>
      <c r="EJ205" s="3">
        <f t="shared" si="241"/>
        <v>1.4142135623730949</v>
      </c>
      <c r="EK205" s="3">
        <f t="shared" si="242"/>
        <v>1.4142135623730949</v>
      </c>
      <c r="EL205" s="3">
        <f t="shared" si="243"/>
        <v>-1.4142135623730949</v>
      </c>
      <c r="EM205" s="3">
        <f t="shared" si="244"/>
        <v>-1.4142135623730949</v>
      </c>
      <c r="EN205" s="3" t="str">
        <f t="shared" si="245"/>
        <v/>
      </c>
      <c r="EO205" s="3">
        <f t="shared" si="246"/>
        <v>0</v>
      </c>
      <c r="EP205" s="3">
        <f t="shared" si="247"/>
        <v>1.4142135623730949</v>
      </c>
      <c r="EQ205" s="3" t="str">
        <f t="shared" si="248"/>
        <v/>
      </c>
      <c r="ER205" s="3" t="str">
        <f t="shared" si="249"/>
        <v/>
      </c>
      <c r="ES205" s="3" t="str">
        <f t="shared" si="250"/>
        <v/>
      </c>
      <c r="ET205" s="3" t="str">
        <f t="shared" si="251"/>
        <v/>
      </c>
      <c r="EU205" s="3" t="str">
        <f t="shared" si="252"/>
        <v/>
      </c>
      <c r="EV205" s="3" t="str">
        <f t="shared" si="253"/>
        <v/>
      </c>
      <c r="EW205" s="3">
        <f t="shared" si="254"/>
        <v>0</v>
      </c>
      <c r="EX205" s="3">
        <f t="shared" si="255"/>
        <v>-1.4142135623730949</v>
      </c>
      <c r="EY205" s="3" t="str">
        <f t="shared" si="256"/>
        <v/>
      </c>
      <c r="EZ205" s="3">
        <f t="shared" si="257"/>
        <v>-1.4142135623730949</v>
      </c>
      <c r="FA205" s="3" t="str">
        <f t="shared" si="258"/>
        <v/>
      </c>
      <c r="FB205" s="3">
        <f t="shared" si="259"/>
        <v>0</v>
      </c>
      <c r="FC205" s="3">
        <f t="shared" si="260"/>
        <v>-1.4142135623730949</v>
      </c>
      <c r="FD205" s="3">
        <f t="shared" si="261"/>
        <v>1.4142135623730949</v>
      </c>
      <c r="FE205" s="3" t="str">
        <f t="shared" si="262"/>
        <v/>
      </c>
      <c r="FF205" s="3">
        <f t="shared" si="263"/>
        <v>1.4142135623730949</v>
      </c>
      <c r="FG205" s="3">
        <f t="shared" si="264"/>
        <v>-1.4142135623730949</v>
      </c>
      <c r="FH205" s="3">
        <f t="shared" si="265"/>
        <v>-1.4142135623730949</v>
      </c>
      <c r="FI205" s="4">
        <f t="shared" si="266"/>
        <v>0.61538461538461542</v>
      </c>
      <c r="FJ205" s="4">
        <f t="shared" si="267"/>
        <v>0.97560975609756106</v>
      </c>
      <c r="FK205" s="4">
        <f t="shared" si="268"/>
        <v>1.6388515029161059</v>
      </c>
      <c r="FL205" s="4">
        <f t="shared" si="269"/>
        <v>1.1220278151637504</v>
      </c>
      <c r="FM205" s="4">
        <f>Tabela13[[#This Row],[V139]]-Tabela13[[#This Row],[V140]]</f>
        <v>0.51682368775235554</v>
      </c>
      <c r="FN205" s="4">
        <f>Tabela13[[#This Row],[V1]]-Tabela13[[#This Row],[V2]]/2</f>
        <v>0.66697936210131337</v>
      </c>
      <c r="FO205" s="4">
        <f>Tabela13[[#This Row],[V1]]-Tabela13[[#This Row],[V3]]/2</f>
        <v>0.62195121951219512</v>
      </c>
      <c r="FP205" s="4">
        <f>Tabela13[[#This Row],[V1]]-Tabela13[[#This Row],[V4]]/2</f>
        <v>0.66697936210131337</v>
      </c>
      <c r="FQ205" s="4">
        <f>Tabela13[[#This Row],[V2]]-Tabela13[[#This Row],[V1]]/2</f>
        <v>0.53189493433395862</v>
      </c>
      <c r="FR205" s="4">
        <f>Tabela13[[#This Row],[V2]]-Tabela13[[#This Row],[V3]]/2</f>
        <v>0.53189493433395862</v>
      </c>
      <c r="FS205" s="4">
        <f>Tabela13[[#This Row],[V2]]-Tabela13[[#This Row],[V4]]/2</f>
        <v>0.57692307692307687</v>
      </c>
      <c r="FT205" s="4">
        <f t="shared" si="270"/>
        <v>0.58821905376063754</v>
      </c>
      <c r="FU205" s="4">
        <f t="shared" si="271"/>
        <v>0.55640392918894988</v>
      </c>
      <c r="FV205" s="4">
        <f t="shared" si="272"/>
        <v>0.58821905376063754</v>
      </c>
      <c r="FW205" s="4">
        <f t="shared" si="273"/>
        <v>0.48883679666326563</v>
      </c>
      <c r="FX205" s="4">
        <f t="shared" si="274"/>
        <v>0.48883679666326563</v>
      </c>
      <c r="FY205" s="4">
        <f t="shared" si="275"/>
        <v>0.52327832213197545</v>
      </c>
      <c r="FZ205" s="4">
        <f t="shared" si="276"/>
        <v>105.87942967691475</v>
      </c>
      <c r="GA205" s="4">
        <f t="shared" si="277"/>
        <v>100.15270725401098</v>
      </c>
      <c r="GB205" s="4">
        <f t="shared" si="278"/>
        <v>105.87942967691475</v>
      </c>
      <c r="GC205" s="4">
        <f t="shared" si="279"/>
        <v>87.990623399387815</v>
      </c>
      <c r="GD205" s="4">
        <f t="shared" si="280"/>
        <v>87.990623399387815</v>
      </c>
      <c r="GE205" s="4">
        <f t="shared" si="281"/>
        <v>94.190097983755592</v>
      </c>
      <c r="GF205" s="4">
        <f>Tabela13[[#This Row],[V1]]-Tabela13[[#This Row],[V2]]/Tabela13[[#This Row],[V2]]</f>
        <v>0.24390243902439024</v>
      </c>
      <c r="GG205" s="4">
        <f>Tabela13[[#This Row],[V1]]-Tabela13[[#This Row],[V3]]/Tabela13[[#This Row],[V3]]</f>
        <v>0.24390243902439024</v>
      </c>
      <c r="GH205" s="4">
        <f>Tabela13[[#This Row],[V1]]-Tabela13[[#This Row],[V4]]/Tabela13[[#This Row],[V4]]</f>
        <v>0.24390243902439024</v>
      </c>
      <c r="GI205" s="4">
        <f>Tabela13[[#This Row],[V2]]-Tabela13[[#This Row],[V1]]/Tabela13[[#This Row],[V1]]</f>
        <v>0.15384615384615374</v>
      </c>
      <c r="GJ205" s="4">
        <f>Tabela13[[#This Row],[V2]]-Tabela13[[#This Row],[V3]]/Tabela13[[#This Row],[V3]]</f>
        <v>0.15384615384615374</v>
      </c>
      <c r="GK205" s="4">
        <f>Tabela13[[#This Row],[V2]]-Tabela13[[#This Row],[V4]]/Tabela13[[#This Row],[V4]]</f>
        <v>0.15384615384615374</v>
      </c>
      <c r="GL205" s="4">
        <f t="shared" si="282"/>
        <v>5.1994020489872547E-2</v>
      </c>
      <c r="GM205" s="4">
        <f t="shared" si="283"/>
        <v>1.1988742964352719</v>
      </c>
      <c r="GN205" s="4">
        <f t="shared" si="284"/>
        <v>4.3369034305324058E-2</v>
      </c>
      <c r="GO205" s="3">
        <f t="shared" si="285"/>
        <v>0</v>
      </c>
      <c r="GP205" s="3">
        <v>100</v>
      </c>
      <c r="GQ205" s="3">
        <f t="shared" si="286"/>
        <v>-1</v>
      </c>
      <c r="GR205" s="3">
        <f t="shared" si="287"/>
        <v>-100</v>
      </c>
      <c r="GS205" s="34">
        <f>COUNTIF($D$2:D204,Tabela13[[#This Row],[HomeTeam]])</f>
        <v>10</v>
      </c>
      <c r="GT205" s="34">
        <f>COUNTIF($E$2:E204,Tabela13[[#This Row],[AwayTeam]])</f>
        <v>10</v>
      </c>
      <c r="GU205" s="3">
        <f>IFERROR(AVERAGEIFS($AD$2:AD204,$D$2:D204,Tabela13[[#This Row],[HomeTeam]],$GS$2:GS204,"&gt;="&amp;Tabela13[[#This Row],[Contagem_H]]-5),"")</f>
        <v>1.0717418906789213</v>
      </c>
      <c r="GV205" s="3">
        <f>IFERROR(AVERAGEIFS($G$2:G204,$E$2:E204,Tabela13[[#This Row],[AwayTeam]],$GT$2:GT204,"&gt;="&amp;Tabela13[[#This Row],[Contagem_A]]-5),"")</f>
        <v>2</v>
      </c>
      <c r="GW205" s="3">
        <f>IFERROR(AVERAGEIFS($GQ$2:GQ204,$D$2:D204,Tabela13[[#This Row],[HomeTeam]],$GS$2:GS204,"&gt;="&amp;Tabela13[[#This Row],[Contagem_H]]-5),"")</f>
        <v>0.25800000000000001</v>
      </c>
    </row>
    <row r="206" spans="1:205" x14ac:dyDescent="0.25">
      <c r="A206" t="s">
        <v>127</v>
      </c>
      <c r="B206" t="s">
        <v>210</v>
      </c>
      <c r="C206" t="s">
        <v>172</v>
      </c>
      <c r="D206" t="s">
        <v>12</v>
      </c>
      <c r="E206" t="s">
        <v>19</v>
      </c>
      <c r="F206" s="3">
        <v>5</v>
      </c>
      <c r="G206" s="3">
        <v>0</v>
      </c>
      <c r="H206" s="3" t="str">
        <f t="shared" si="288"/>
        <v>H</v>
      </c>
      <c r="I206" s="3">
        <v>1.25</v>
      </c>
      <c r="J206" s="3">
        <v>6</v>
      </c>
      <c r="K206" s="3">
        <v>12</v>
      </c>
      <c r="L206" s="3">
        <v>1.7</v>
      </c>
      <c r="M206" s="3">
        <v>2.1</v>
      </c>
      <c r="N206" s="3">
        <f t="shared" si="217"/>
        <v>5</v>
      </c>
      <c r="O206" s="3">
        <f t="shared" si="218"/>
        <v>3</v>
      </c>
      <c r="P206" s="3">
        <f t="shared" si="219"/>
        <v>0</v>
      </c>
      <c r="Q206" s="3">
        <f t="shared" si="220"/>
        <v>5.0000000000000044E-2</v>
      </c>
      <c r="R206" s="3">
        <f t="shared" si="221"/>
        <v>6.4425770308123242E-2</v>
      </c>
      <c r="S206" s="3">
        <f t="shared" si="222"/>
        <v>1.3125</v>
      </c>
      <c r="T206" s="3">
        <f t="shared" si="223"/>
        <v>6.3000000000000007</v>
      </c>
      <c r="U206" s="3">
        <f t="shared" si="224"/>
        <v>12.600000000000001</v>
      </c>
      <c r="V206" s="3">
        <f t="shared" si="225"/>
        <v>1.7849999999999999</v>
      </c>
      <c r="W206" s="3">
        <f t="shared" si="226"/>
        <v>2.2050000000000001</v>
      </c>
      <c r="X206" s="4">
        <f t="shared" si="227"/>
        <v>0.8</v>
      </c>
      <c r="Y206" s="4">
        <f t="shared" si="228"/>
        <v>0.16666666666666666</v>
      </c>
      <c r="Z206" s="4">
        <f t="shared" si="229"/>
        <v>8.3333333333333329E-2</v>
      </c>
      <c r="AA206" s="4">
        <f t="shared" si="230"/>
        <v>0.58823529411764708</v>
      </c>
      <c r="AB206" s="4">
        <f t="shared" si="231"/>
        <v>0.47619047619047616</v>
      </c>
      <c r="AC206" s="4">
        <f t="shared" si="232"/>
        <v>2.9</v>
      </c>
      <c r="AD206" s="4">
        <f t="shared" si="233"/>
        <v>4.1666666666666664E-2</v>
      </c>
      <c r="AE206" s="4">
        <f t="shared" si="234"/>
        <v>0.4</v>
      </c>
      <c r="AF206" s="4">
        <f t="shared" si="235"/>
        <v>2.5416666666666665</v>
      </c>
      <c r="AG206" s="4">
        <f>IFERROR(AVERAGE(Tabela13[[#This Row],[V1]],Tabela13[[#This Row],[V2]]),"")</f>
        <v>1.4708333333333332</v>
      </c>
      <c r="AH206" s="4">
        <f>IFERROR(AVERAGE(Tabela13[[#This Row],[V1]],Tabela13[[#This Row],[V3]]),"")</f>
        <v>1.65</v>
      </c>
      <c r="AI206" s="4">
        <f>IFERROR(AVERAGE(Tabela13[[#This Row],[V1]],Tabela13[[#This Row],[V4]]),"")</f>
        <v>2.7208333333333332</v>
      </c>
      <c r="AJ206" s="4">
        <f>IFERROR(AVERAGE(Tabela13[[#This Row],[V2]],Tabela13[[#This Row],[V1]]),"")</f>
        <v>1.4708333333333332</v>
      </c>
      <c r="AK206" s="4">
        <f>IFERROR(AVERAGE(Tabela13[[#This Row],[V2]],Tabela13[[#This Row],[V3]]),"")</f>
        <v>0.22083333333333335</v>
      </c>
      <c r="AL206" s="4">
        <f>IFERROR(AVERAGE(Tabela13[[#This Row],[V2]],Tabela13[[#This Row],[V4]]),"")</f>
        <v>1.2916666666666665</v>
      </c>
      <c r="AM206" s="4">
        <f>IFERROR(AVERAGE(Tabela13[[#This Row],[V3]],Tabela13[[#This Row],[V1]]),"")</f>
        <v>1.65</v>
      </c>
      <c r="AN206" s="4">
        <f>IFERROR(AVERAGE(Tabela13[[#This Row],[V3]],Tabela13[[#This Row],[V2]]),"")</f>
        <v>0.22083333333333335</v>
      </c>
      <c r="AO206" s="4">
        <f>IFERROR(AVERAGE(Tabela13[[#This Row],[V3]],Tabela13[[#This Row],[V4]]),"")</f>
        <v>1.4708333333333332</v>
      </c>
      <c r="AP206" s="4">
        <f>IFERROR(AVERAGE(Tabela13[[#This Row],[V4]],Tabela13[[#This Row],[V1]]),"")</f>
        <v>2.7208333333333332</v>
      </c>
      <c r="AQ206" s="4">
        <f>IFERROR(AVERAGE(Tabela13[[#This Row],[V4]],Tabela13[[#This Row],[V2]]),"")</f>
        <v>1.2916666666666665</v>
      </c>
      <c r="AR206" s="4">
        <f>IFERROR(AVERAGE(Tabela13[[#This Row],[V4]],Tabela13[[#This Row],[V3]]),"")</f>
        <v>1.4708333333333332</v>
      </c>
      <c r="AS206" s="4">
        <f>_xlfn.STDEV.S(Tabela13[[#This Row],[V1]:[V2]])</f>
        <v>2.0211468828915486</v>
      </c>
      <c r="AT206" s="4">
        <f>_xlfn.STDEV.S(Tabela13[[#This Row],[V1]],Tabela13[[#This Row],[V3]])</f>
        <v>1.7677669529663691</v>
      </c>
      <c r="AU206" s="4">
        <f>_xlfn.STDEV.S(Tabela13[[#This Row],[V1]],Tabela13[[#This Row],[V4]])</f>
        <v>0.25337992992517955</v>
      </c>
      <c r="AV206" s="4">
        <f>_xlfn.STDEV.S(Tabela13[[#This Row],[V2]],Tabela13[[#This Row],[V1]])</f>
        <v>2.0211468828915486</v>
      </c>
      <c r="AW206" s="4">
        <f>_xlfn.STDEV.S(Tabela13[[#This Row],[V2]],Tabela13[[#This Row],[V3]])</f>
        <v>0.25337992992517955</v>
      </c>
      <c r="AX206" s="4">
        <f>_xlfn.STDEV.S(Tabela13[[#This Row],[V42]],Tabela13[[#This Row],[V44]])</f>
        <v>3.7889138358579171</v>
      </c>
      <c r="AY206" s="4">
        <f>_xlfn.STDEV.S(Tabela13[[#This Row],[V3]],Tabela13[[#This Row],[V1]])</f>
        <v>1.7677669529663691</v>
      </c>
      <c r="AZ206" s="4">
        <f>_xlfn.STDEV.S(Tabela13[[#This Row],[V3]],Tabela13[[#This Row],[V2]])</f>
        <v>0.25337992992517955</v>
      </c>
      <c r="BA206" s="4">
        <f>_xlfn.STDEV.S(Tabela13[[#This Row],[V3]],Tabela13[[#This Row],[V4]])</f>
        <v>1.5143870230411893</v>
      </c>
      <c r="BB206" s="4">
        <f>_xlfn.STDEV.S(Tabela13[[#This Row],[V4]],Tabela13[[#This Row],[V1]])</f>
        <v>0.25337992992517955</v>
      </c>
      <c r="BC206" s="4">
        <f>_xlfn.STDEV.S(Tabela13[[#This Row],[V4]],Tabela13[[#This Row],[V2]])</f>
        <v>1.7677669529663687</v>
      </c>
      <c r="BD206" s="4">
        <f>_xlfn.STDEV.S(Tabela13[[#This Row],[V4]],Tabela13[[#This Row],[V3]])</f>
        <v>1.5143870230411893</v>
      </c>
      <c r="BE206" s="4">
        <f>Tabela13[[#This Row],[V17]]/Tabela13[[#This Row],[V5]]</f>
        <v>1.3741508552237158</v>
      </c>
      <c r="BF206" s="4">
        <f>Tabela13[[#This Row],[V18]]/Tabela13[[#This Row],[V6]]</f>
        <v>1.0713739108887086</v>
      </c>
      <c r="BG206" s="4">
        <f>Tabela13[[#This Row],[V19]]/Tabela13[[#This Row],[V7]]</f>
        <v>9.3125854796390656E-2</v>
      </c>
      <c r="BH206" s="4">
        <f>Tabela13[[#This Row],[V20]]/Tabela13[[#This Row],[V8]]</f>
        <v>1.3741508552237158</v>
      </c>
      <c r="BI206" s="4">
        <f>Tabela13[[#This Row],[V21]]/Tabela13[[#This Row],[V9]]</f>
        <v>1.14738081475553</v>
      </c>
      <c r="BJ206" s="4">
        <f>Tabela13[[#This Row],[V22]]/Tabela13[[#This Row],[V10]]</f>
        <v>2.9333526471158069</v>
      </c>
      <c r="BK206" s="4">
        <f>Tabela13[[#This Row],[V23]]/Tabela13[[#This Row],[V11]]</f>
        <v>1.0713739108887086</v>
      </c>
      <c r="BL206" s="4">
        <f>Tabela13[[#This Row],[V24]]/Tabela13[[#This Row],[V12]]</f>
        <v>1.14738081475553</v>
      </c>
      <c r="BM206" s="4">
        <f>Tabela13[[#This Row],[V25]]/Tabela13[[#This Row],[V13]]</f>
        <v>1.0296115737390523</v>
      </c>
      <c r="BN206" s="4">
        <f>Tabela13[[#This Row],[V26]]/Tabela13[[#This Row],[V14]]</f>
        <v>9.3125854796390656E-2</v>
      </c>
      <c r="BO206" s="4">
        <f>Tabela13[[#This Row],[V27]]/Tabela13[[#This Row],[V15]]</f>
        <v>1.3685937700384792</v>
      </c>
      <c r="BP206" s="4">
        <f>Tabela13[[#This Row],[V28]]/Tabela13[[#This Row],[V16]]</f>
        <v>1.0296115737390523</v>
      </c>
      <c r="BQ206" s="4">
        <f>Tabela13[[#This Row],[V1]]-Tabela13[[#This Row],[V2]]</f>
        <v>2.8583333333333334</v>
      </c>
      <c r="BR206" s="4">
        <f>Tabela13[[#This Row],[V1]]-Tabela13[[#This Row],[V3]]</f>
        <v>2.5</v>
      </c>
      <c r="BS206" s="4">
        <f>Tabela13[[#This Row],[V1]]-Tabela13[[#This Row],[V4]]</f>
        <v>0.35833333333333339</v>
      </c>
      <c r="BT206" s="4">
        <f>Tabela13[[#This Row],[V2]]-Tabela13[[#This Row],[V1]]</f>
        <v>-2.8583333333333334</v>
      </c>
      <c r="BU206" s="4">
        <f>Tabela13[[#This Row],[V2]]-Tabela13[[#This Row],[V3]]</f>
        <v>-0.35833333333333334</v>
      </c>
      <c r="BV206" s="4">
        <f>Tabela13[[#This Row],[V2]]-Tabela13[[#This Row],[V4]]</f>
        <v>-2.5</v>
      </c>
      <c r="BW206" s="4">
        <f>AVERAGE(Tabela13[[#This Row],[V41]],Tabela13[[#This Row],[V42]])</f>
        <v>2.6791666666666667</v>
      </c>
      <c r="BX206" s="4">
        <f>AVERAGE(Tabela13[[#This Row],[V41]],Tabela13[[#This Row],[V43]])</f>
        <v>1.6083333333333334</v>
      </c>
      <c r="BY206" s="4">
        <f>AVERAGE(Tabela13[[#This Row],[V41]],Tabela13[[#This Row],[V44]])</f>
        <v>0</v>
      </c>
      <c r="BZ206" s="4">
        <f>AVERAGE(Tabela13[[#This Row],[V41]],Tabela13[[#This Row],[V45]])</f>
        <v>1.25</v>
      </c>
      <c r="CA206" s="4">
        <f>AVERAGE(Tabela13[[#This Row],[V41]],Tabela13[[#This Row],[V46]])</f>
        <v>0.1791666666666667</v>
      </c>
      <c r="CB206" s="4">
        <f>AVERAGE(Tabela13[[#This Row],[V42]],Tabela13[[#This Row],[V41]])</f>
        <v>2.6791666666666667</v>
      </c>
      <c r="CC206" s="4">
        <f>AVERAGE(Tabela13[[#This Row],[V42]],Tabela13[[#This Row],[V43]])</f>
        <v>1.4291666666666667</v>
      </c>
      <c r="CD206" s="4">
        <f>AVERAGE(Tabela13[[#This Row],[V42]],Tabela13[[#This Row],[V44]])</f>
        <v>-0.1791666666666667</v>
      </c>
      <c r="CE206" s="4">
        <f>AVERAGE(Tabela13[[#This Row],[V42]],Tabela13[[#This Row],[V45]])</f>
        <v>1.0708333333333333</v>
      </c>
      <c r="CF206" s="4">
        <f>AVERAGE(Tabela13[[#This Row],[V42]],Tabela13[[#This Row],[V46]])</f>
        <v>0</v>
      </c>
      <c r="CG206" s="4">
        <f>AVERAGE(Tabela13[[#This Row],[V43]],Tabela13[[#This Row],[V41]])</f>
        <v>1.6083333333333334</v>
      </c>
      <c r="CH206" s="4">
        <f>AVERAGE(Tabela13[[#This Row],[V43]],Tabela13[[#This Row],[V42]])</f>
        <v>1.4291666666666667</v>
      </c>
      <c r="CI206" s="4">
        <f>AVERAGE(Tabela13[[#This Row],[V43]],Tabela13[[#This Row],[V44]])</f>
        <v>-1.25</v>
      </c>
      <c r="CJ206" s="4">
        <f>AVERAGE(Tabela13[[#This Row],[V43]],Tabela13[[#This Row],[V45]])</f>
        <v>0</v>
      </c>
      <c r="CK206" s="4">
        <f>AVERAGE(Tabela13[[#This Row],[V43]],Tabela13[[#This Row],[V46]])</f>
        <v>-1.0708333333333333</v>
      </c>
      <c r="CL206" s="4">
        <f>AVERAGE(Tabela13[[#This Row],[V44]],Tabela13[[#This Row],[V41]])</f>
        <v>0</v>
      </c>
      <c r="CM206" s="4">
        <f>AVERAGE(Tabela13[[#This Row],[V44]],Tabela13[[#This Row],[V42]])</f>
        <v>-0.1791666666666667</v>
      </c>
      <c r="CN206" s="4">
        <f>AVERAGE(Tabela13[[#This Row],[V44]],Tabela13[[#This Row],[V43]])</f>
        <v>-1.25</v>
      </c>
      <c r="CO206" s="4">
        <f>AVERAGE(Tabela13[[#This Row],[V44]],Tabela13[[#This Row],[V45]])</f>
        <v>-1.6083333333333334</v>
      </c>
      <c r="CP206" s="4">
        <f>AVERAGE(Tabela13[[#This Row],[V44]],Tabela13[[#This Row],[V46]])</f>
        <v>-2.6791666666666667</v>
      </c>
      <c r="CQ206" s="4">
        <f>AVERAGE(Tabela13[[#This Row],[V45]],Tabela13[[#This Row],[V41]])</f>
        <v>1.25</v>
      </c>
      <c r="CR206" s="4">
        <f>AVERAGE(Tabela13[[#This Row],[V45]],Tabela13[[#This Row],[V42]])</f>
        <v>1.0708333333333333</v>
      </c>
      <c r="CS206" s="4">
        <f>AVERAGE(Tabela13[[#This Row],[V45]],Tabela13[[#This Row],[V43]])</f>
        <v>0</v>
      </c>
      <c r="CT206" s="4">
        <f>AVERAGE(Tabela13[[#This Row],[V45]],Tabela13[[#This Row],[V44]])</f>
        <v>-1.6083333333333334</v>
      </c>
      <c r="CU206" s="4">
        <f>AVERAGE(Tabela13[[#This Row],[V45]],Tabela13[[#This Row],[V46]])</f>
        <v>-1.4291666666666667</v>
      </c>
      <c r="CV206" s="4">
        <f>AVERAGE(Tabela13[[#This Row],[V46]],Tabela13[[#This Row],[V41]])</f>
        <v>0.1791666666666667</v>
      </c>
      <c r="CW206" s="4">
        <f>AVERAGE(Tabela13[[#This Row],[V46]],Tabela13[[#This Row],[V42]])</f>
        <v>0</v>
      </c>
      <c r="CX206" s="4">
        <f>AVERAGE(Tabela13[[#This Row],[V46]],Tabela13[[#This Row],[V43]])</f>
        <v>-1.0708333333333333</v>
      </c>
      <c r="CY206" s="4">
        <f>AVERAGE(Tabela13[[#This Row],[V46]],Tabela13[[#This Row],[V44]])</f>
        <v>-2.6791666666666667</v>
      </c>
      <c r="CZ206" s="4">
        <f>AVERAGE(Tabela13[[#This Row],[V46]],Tabela13[[#This Row],[V45]])</f>
        <v>-1.4291666666666667</v>
      </c>
      <c r="DA206" s="3">
        <f>_xlfn.STDEV.S(Tabela13[[#This Row],[V41]],Tabela13[[#This Row],[V42]])</f>
        <v>0.25337992992517955</v>
      </c>
      <c r="DB206" s="3">
        <f>_xlfn.STDEV.S(Tabela13[[#This Row],[V41]],Tabela13[[#This Row],[V43]])</f>
        <v>1.7677669529663691</v>
      </c>
      <c r="DC206" s="3">
        <f>_xlfn.STDEV.S(Tabela13[[#This Row],[V41]],Tabela13[[#This Row],[V44]])</f>
        <v>4.0422937657830973</v>
      </c>
      <c r="DD206" s="3">
        <f>_xlfn.STDEV.S(Tabela13[[#This Row],[V41]],Tabela13[[#This Row],[V45]])</f>
        <v>2.274526812816728</v>
      </c>
      <c r="DE206" s="3">
        <f>_xlfn.STDEV.S(Tabela13[[#This Row],[V41]],Tabela13[[#This Row],[V46]])</f>
        <v>3.7889138358579171</v>
      </c>
      <c r="DF206" s="3">
        <f>_xlfn.STDEV.S(Tabela13[[#This Row],[V42]],Tabela13[[#This Row],[V41]])</f>
        <v>0.25337992992517955</v>
      </c>
      <c r="DG206" s="3">
        <f>_xlfn.STDEV.S(Tabela13[[#This Row],[V42]],Tabela13[[#This Row],[V43]])</f>
        <v>1.5143870230411891</v>
      </c>
      <c r="DH206" s="3">
        <f>_xlfn.STDEV.S(Tabela13[[#This Row],[V42]],Tabela13[[#This Row],[V44]])</f>
        <v>3.7889138358579171</v>
      </c>
      <c r="DI206" s="3">
        <f>_xlfn.STDEV.S(Tabela13[[#This Row],[V42]],Tabela13[[#This Row],[V45]])</f>
        <v>2.0211468828915482</v>
      </c>
      <c r="DJ206" s="3">
        <f>_xlfn.STDEV.S(Tabela13[[#This Row],[V42]],Tabela13[[#This Row],[V46]])</f>
        <v>3.5355339059327378</v>
      </c>
      <c r="DK206" s="3">
        <f>_xlfn.STDEV.S(Tabela13[[#This Row],[V43]],Tabela13[[#This Row],[V41]])</f>
        <v>1.7677669529663691</v>
      </c>
      <c r="DL206" s="3">
        <f>_xlfn.STDEV.S(Tabela13[[#This Row],[V43]],Tabela13[[#This Row],[V42]])</f>
        <v>1.5143870230411891</v>
      </c>
      <c r="DM206" s="3">
        <f>_xlfn.STDEV.S(Tabela13[[#This Row],[V43]],Tabela13[[#This Row],[V44]])</f>
        <v>2.274526812816728</v>
      </c>
      <c r="DN206" s="3">
        <f>_xlfn.STDEV.S(Tabela13[[#This Row],[V43]],Tabela13[[#This Row],[V45]])</f>
        <v>0.5067598598503591</v>
      </c>
      <c r="DO206" s="3">
        <f>_xlfn.STDEV.S(Tabela13[[#This Row],[V43]],Tabela13[[#This Row],[V46]])</f>
        <v>2.0211468828915482</v>
      </c>
      <c r="DP206" s="3">
        <f>_xlfn.STDEV.S(Tabela13[[#This Row],[V44]],Tabela13[[#This Row],[V41]])</f>
        <v>4.0422937657830973</v>
      </c>
      <c r="DQ206" s="3">
        <f>_xlfn.STDEV.S(Tabela13[[#This Row],[V44]],Tabela13[[#This Row],[V42]])</f>
        <v>3.7889138358579171</v>
      </c>
      <c r="DR206" s="3">
        <f>_xlfn.STDEV.S(Tabela13[[#This Row],[V44]],Tabela13[[#This Row],[V43]])</f>
        <v>2.274526812816728</v>
      </c>
      <c r="DS206" s="3">
        <f>_xlfn.STDEV.S(Tabela13[[#This Row],[V44]],Tabela13[[#This Row],[V45]])</f>
        <v>1.7677669529663691</v>
      </c>
      <c r="DT206" s="3">
        <f>_xlfn.STDEV.S(Tabela13[[#This Row],[V44]],Tabela13[[#This Row],[V46]])</f>
        <v>0.25337992992517955</v>
      </c>
      <c r="DU206" s="3">
        <f>_xlfn.STDEV.S(Tabela13[[#This Row],[V45]],Tabela13[[#This Row],[V41]])</f>
        <v>2.274526812816728</v>
      </c>
      <c r="DV206" s="3">
        <f>_xlfn.STDEV.S(Tabela13[[#This Row],[V45]],Tabela13[[#This Row],[V42]])</f>
        <v>2.0211468828915482</v>
      </c>
      <c r="DW206" s="3">
        <f>_xlfn.STDEV.S(Tabela13[[#This Row],[V45]],Tabela13[[#This Row],[V43]])</f>
        <v>0.5067598598503591</v>
      </c>
      <c r="DX206" s="3">
        <f>_xlfn.STDEV.S(Tabela13[[#This Row],[V45]],Tabela13[[#This Row],[V44]])</f>
        <v>1.7677669529663691</v>
      </c>
      <c r="DY206" s="3">
        <f>_xlfn.STDEV.S(Tabela13[[#This Row],[V45]],Tabela13[[#This Row],[V46]])</f>
        <v>1.5143870230411891</v>
      </c>
      <c r="DZ206" s="3">
        <f>_xlfn.STDEV.S(Tabela13[[#This Row],[V46]],Tabela13[[#This Row],[V41]])</f>
        <v>3.7889138358579171</v>
      </c>
      <c r="EA206" s="3">
        <f>_xlfn.STDEV.S(Tabela13[[#This Row],[V46]],Tabela13[[#This Row],[V42]])</f>
        <v>3.5355339059327378</v>
      </c>
      <c r="EB206" s="3">
        <f>_xlfn.STDEV.S(Tabela13[[#This Row],[V46]],Tabela13[[#This Row],[V43]])</f>
        <v>2.0211468828915482</v>
      </c>
      <c r="EC206" s="3">
        <f>_xlfn.STDEV.S(Tabela13[[#This Row],[V46]],Tabela13[[#This Row],[V44]])</f>
        <v>0.25337992992517955</v>
      </c>
      <c r="ED206" s="3">
        <f>_xlfn.STDEV.S(Tabela13[[#This Row],[V46]],Tabela13[[#This Row],[V45]])</f>
        <v>1.5143870230411891</v>
      </c>
      <c r="EE206" s="3">
        <f t="shared" si="236"/>
        <v>9.457415735932051E-2</v>
      </c>
      <c r="EF206" s="3">
        <f t="shared" si="237"/>
        <v>1.099129711688934</v>
      </c>
      <c r="EG206" s="3" t="str">
        <f t="shared" si="238"/>
        <v/>
      </c>
      <c r="EH206" s="3">
        <f t="shared" si="239"/>
        <v>1.8196214502533823</v>
      </c>
      <c r="EI206" s="3">
        <f t="shared" si="240"/>
        <v>21.147426060602324</v>
      </c>
      <c r="EJ206" s="3">
        <f t="shared" si="241"/>
        <v>9.457415735932051E-2</v>
      </c>
      <c r="EK206" s="3">
        <f t="shared" si="242"/>
        <v>1.0596294038772169</v>
      </c>
      <c r="EL206" s="3">
        <f t="shared" si="243"/>
        <v>-21.147426060602324</v>
      </c>
      <c r="EM206" s="3">
        <f t="shared" si="244"/>
        <v>1.8874523419998894</v>
      </c>
      <c r="EN206" s="3" t="str">
        <f t="shared" si="245"/>
        <v/>
      </c>
      <c r="EO206" s="3">
        <f t="shared" si="246"/>
        <v>1.099129711688934</v>
      </c>
      <c r="EP206" s="3">
        <f t="shared" si="247"/>
        <v>1.0596294038772169</v>
      </c>
      <c r="EQ206" s="3">
        <f t="shared" si="248"/>
        <v>-1.8196214502533823</v>
      </c>
      <c r="ER206" s="3" t="str">
        <f t="shared" si="249"/>
        <v/>
      </c>
      <c r="ES206" s="3" t="str">
        <f t="shared" si="250"/>
        <v/>
      </c>
      <c r="ET206" s="3" t="str">
        <f t="shared" si="251"/>
        <v/>
      </c>
      <c r="EU206" s="3" t="str">
        <f t="shared" si="252"/>
        <v/>
      </c>
      <c r="EV206" s="3">
        <f t="shared" si="253"/>
        <v>-1.8196214502533823</v>
      </c>
      <c r="EW206" s="3">
        <f t="shared" si="254"/>
        <v>-1.099129711688934</v>
      </c>
      <c r="EX206" s="3">
        <f t="shared" si="255"/>
        <v>-9.457415735932051E-2</v>
      </c>
      <c r="EY206" s="3">
        <f t="shared" si="256"/>
        <v>1.8196214502533823</v>
      </c>
      <c r="EZ206" s="3">
        <f t="shared" si="257"/>
        <v>1.8874523419998894</v>
      </c>
      <c r="FA206" s="3" t="str">
        <f t="shared" si="258"/>
        <v/>
      </c>
      <c r="FB206" s="3">
        <f t="shared" si="259"/>
        <v>-1.099129711688934</v>
      </c>
      <c r="FC206" s="3">
        <f t="shared" si="260"/>
        <v>-1.0596294038772169</v>
      </c>
      <c r="FD206" s="3">
        <f t="shared" si="261"/>
        <v>21.147426060602324</v>
      </c>
      <c r="FE206" s="3" t="str">
        <f t="shared" si="262"/>
        <v/>
      </c>
      <c r="FF206" s="3">
        <f t="shared" si="263"/>
        <v>-1.8874523419998894</v>
      </c>
      <c r="FG206" s="3">
        <f t="shared" si="264"/>
        <v>-9.457415735932051E-2</v>
      </c>
      <c r="FH206" s="3">
        <f t="shared" si="265"/>
        <v>-1.0596294038772169</v>
      </c>
      <c r="FI206" s="4">
        <f t="shared" si="266"/>
        <v>0.41666666666666663</v>
      </c>
      <c r="FJ206" s="4">
        <f t="shared" si="267"/>
        <v>0</v>
      </c>
      <c r="FK206" s="4">
        <f t="shared" si="268"/>
        <v>2.4444444444444442</v>
      </c>
      <c r="FL206" s="4">
        <f t="shared" si="269"/>
        <v>0.3968253968253968</v>
      </c>
      <c r="FM206" s="4">
        <f>Tabela13[[#This Row],[V139]]-Tabela13[[#This Row],[V140]]</f>
        <v>2.0476190476190474</v>
      </c>
      <c r="FN206" s="4">
        <f>Tabela13[[#This Row],[V1]]-Tabela13[[#This Row],[V2]]/2</f>
        <v>2.8791666666666664</v>
      </c>
      <c r="FO206" s="4">
        <f>Tabela13[[#This Row],[V1]]-Tabela13[[#This Row],[V3]]/2</f>
        <v>2.6999999999999997</v>
      </c>
      <c r="FP206" s="4">
        <f>Tabela13[[#This Row],[V1]]-Tabela13[[#This Row],[V4]]/2</f>
        <v>1.6291666666666667</v>
      </c>
      <c r="FQ206" s="4">
        <f>Tabela13[[#This Row],[V2]]-Tabela13[[#This Row],[V1]]/2</f>
        <v>-1.4083333333333332</v>
      </c>
      <c r="FR206" s="4">
        <f>Tabela13[[#This Row],[V2]]-Tabela13[[#This Row],[V3]]/2</f>
        <v>-0.15833333333333335</v>
      </c>
      <c r="FS206" s="4">
        <f>Tabela13[[#This Row],[V2]]-Tabela13[[#This Row],[V4]]/2</f>
        <v>-1.2291666666666665</v>
      </c>
      <c r="FT206" s="4">
        <f t="shared" si="270"/>
        <v>1.2365085996483021</v>
      </c>
      <c r="FU206" s="4">
        <f t="shared" si="271"/>
        <v>1.2160906747839562</v>
      </c>
      <c r="FV206" s="4">
        <f t="shared" si="272"/>
        <v>1.0202837113261802</v>
      </c>
      <c r="FW206" s="4">
        <f t="shared" si="273"/>
        <v>-0.95335109594027578</v>
      </c>
      <c r="FX206" s="4">
        <f t="shared" si="274"/>
        <v>-0.15702977597173187</v>
      </c>
      <c r="FY206" s="4">
        <f t="shared" si="275"/>
        <v>-0.88784201690457265</v>
      </c>
      <c r="FZ206" s="4">
        <f t="shared" si="276"/>
        <v>222.57154793669437</v>
      </c>
      <c r="GA206" s="4">
        <f t="shared" si="277"/>
        <v>218.89632146111211</v>
      </c>
      <c r="GB206" s="4">
        <f t="shared" si="278"/>
        <v>183.65106803871245</v>
      </c>
      <c r="GC206" s="4">
        <f t="shared" si="279"/>
        <v>-171.60319726924962</v>
      </c>
      <c r="GD206" s="4">
        <f t="shared" si="280"/>
        <v>-28.265359674911736</v>
      </c>
      <c r="GE206" s="4">
        <f t="shared" si="281"/>
        <v>-159.81156304282308</v>
      </c>
      <c r="GF206" s="4">
        <f>Tabela13[[#This Row],[V1]]-Tabela13[[#This Row],[V2]]/Tabela13[[#This Row],[V2]]</f>
        <v>1.9</v>
      </c>
      <c r="GG206" s="4">
        <f>Tabela13[[#This Row],[V1]]-Tabela13[[#This Row],[V3]]/Tabela13[[#This Row],[V3]]</f>
        <v>1.9</v>
      </c>
      <c r="GH206" s="4">
        <f>Tabela13[[#This Row],[V1]]-Tabela13[[#This Row],[V4]]/Tabela13[[#This Row],[V4]]</f>
        <v>1.9</v>
      </c>
      <c r="GI206" s="4">
        <f>Tabela13[[#This Row],[V2]]-Tabela13[[#This Row],[V1]]/Tabela13[[#This Row],[V1]]</f>
        <v>-0.95833333333333337</v>
      </c>
      <c r="GJ206" s="4">
        <f>Tabela13[[#This Row],[V2]]-Tabela13[[#This Row],[V3]]/Tabela13[[#This Row],[V3]]</f>
        <v>-0.95833333333333337</v>
      </c>
      <c r="GK206" s="4">
        <f>Tabela13[[#This Row],[V2]]-Tabela13[[#This Row],[V4]]/Tabela13[[#This Row],[V4]]</f>
        <v>-0.95833333333333337</v>
      </c>
      <c r="GL206" s="4">
        <f t="shared" si="282"/>
        <v>1.4581269695260628</v>
      </c>
      <c r="GM206" s="4">
        <f t="shared" si="283"/>
        <v>1.4708333333333332</v>
      </c>
      <c r="GN206" s="4">
        <f t="shared" si="284"/>
        <v>0.99136111242565184</v>
      </c>
      <c r="GO206" s="3">
        <f t="shared" si="285"/>
        <v>1</v>
      </c>
      <c r="GP206" s="3">
        <v>100</v>
      </c>
      <c r="GQ206" s="3">
        <f t="shared" si="286"/>
        <v>0.25</v>
      </c>
      <c r="GR206" s="3">
        <f t="shared" si="287"/>
        <v>25</v>
      </c>
      <c r="GS206" s="34">
        <f>COUNTIF($D$2:D205,Tabela13[[#This Row],[HomeTeam]])</f>
        <v>10</v>
      </c>
      <c r="GT206" s="34">
        <f>COUNTIF($E$2:E205,Tabela13[[#This Row],[AwayTeam]])</f>
        <v>10</v>
      </c>
      <c r="GU206" s="3">
        <f>IFERROR(AVERAGEIFS($AD$2:AD205,$D$2:D205,Tabela13[[#This Row],[HomeTeam]],$GS$2:GS205,"&gt;="&amp;Tabela13[[#This Row],[Contagem_H]]-5),"")</f>
        <v>0.44745614035087716</v>
      </c>
      <c r="GV206" s="3">
        <f>IFERROR(AVERAGEIFS($G$2:G205,$E$2:E205,Tabela13[[#This Row],[AwayTeam]],$GT$2:GT205,"&gt;="&amp;Tabela13[[#This Row],[Contagem_A]]-5),"")</f>
        <v>1.4</v>
      </c>
      <c r="GW206" s="3">
        <f>IFERROR(AVERAGEIFS($GQ$2:GQ205,$D$2:D205,Tabela13[[#This Row],[HomeTeam]],$GS$2:GS205,"&gt;="&amp;Tabela13[[#This Row],[Contagem_H]]-5),"")</f>
        <v>-4.4408920985006264E-17</v>
      </c>
    </row>
    <row r="207" spans="1:205" x14ac:dyDescent="0.25">
      <c r="A207" t="s">
        <v>127</v>
      </c>
      <c r="B207" t="s">
        <v>210</v>
      </c>
      <c r="C207" t="s">
        <v>174</v>
      </c>
      <c r="D207" t="s">
        <v>22</v>
      </c>
      <c r="E207" t="s">
        <v>133</v>
      </c>
      <c r="F207" s="3">
        <v>3</v>
      </c>
      <c r="G207" s="3">
        <v>2</v>
      </c>
      <c r="H207" s="3" t="str">
        <f t="shared" si="288"/>
        <v>H</v>
      </c>
      <c r="I207" s="3">
        <v>1.75</v>
      </c>
      <c r="J207" s="3">
        <v>3.75</v>
      </c>
      <c r="K207" s="3">
        <v>4.75</v>
      </c>
      <c r="L207" s="3">
        <v>1.95</v>
      </c>
      <c r="M207" s="3">
        <v>1.95</v>
      </c>
      <c r="N207" s="3">
        <f t="shared" si="217"/>
        <v>5</v>
      </c>
      <c r="O207" s="3">
        <f t="shared" si="218"/>
        <v>3</v>
      </c>
      <c r="P207" s="3">
        <f t="shared" si="219"/>
        <v>0</v>
      </c>
      <c r="Q207" s="3">
        <f t="shared" si="220"/>
        <v>4.8621553884711677E-2</v>
      </c>
      <c r="R207" s="3">
        <f t="shared" si="221"/>
        <v>2.5641025641025772E-2</v>
      </c>
      <c r="S207" s="3">
        <f t="shared" si="222"/>
        <v>1.8350877192982455</v>
      </c>
      <c r="T207" s="3">
        <f t="shared" si="223"/>
        <v>3.9323308270676689</v>
      </c>
      <c r="U207" s="3">
        <f t="shared" si="224"/>
        <v>4.9809523809523801</v>
      </c>
      <c r="V207" s="3">
        <f t="shared" si="225"/>
        <v>2.0448120300751875</v>
      </c>
      <c r="W207" s="3">
        <f t="shared" si="226"/>
        <v>2.0448120300751875</v>
      </c>
      <c r="X207" s="4">
        <f t="shared" si="227"/>
        <v>0.5714285714285714</v>
      </c>
      <c r="Y207" s="4">
        <f t="shared" si="228"/>
        <v>0.26666666666666666</v>
      </c>
      <c r="Z207" s="4">
        <f t="shared" si="229"/>
        <v>0.21052631578947367</v>
      </c>
      <c r="AA207" s="4">
        <f t="shared" si="230"/>
        <v>0.51282051282051289</v>
      </c>
      <c r="AB207" s="4">
        <f t="shared" si="231"/>
        <v>0.51282051282051289</v>
      </c>
      <c r="AC207" s="4">
        <f t="shared" si="232"/>
        <v>1.7857142857142856</v>
      </c>
      <c r="AD207" s="4">
        <f t="shared" si="233"/>
        <v>1.1052631578947367</v>
      </c>
      <c r="AE207" s="4">
        <f t="shared" si="234"/>
        <v>1.2857142857142856</v>
      </c>
      <c r="AF207" s="4">
        <f t="shared" si="235"/>
        <v>1.6052631578947367</v>
      </c>
      <c r="AG207" s="4">
        <f>IFERROR(AVERAGE(Tabela13[[#This Row],[V1]],Tabela13[[#This Row],[V2]]),"")</f>
        <v>1.4454887218045112</v>
      </c>
      <c r="AH207" s="4">
        <f>IFERROR(AVERAGE(Tabela13[[#This Row],[V1]],Tabela13[[#This Row],[V3]]),"")</f>
        <v>1.5357142857142856</v>
      </c>
      <c r="AI207" s="4">
        <f>IFERROR(AVERAGE(Tabela13[[#This Row],[V1]],Tabela13[[#This Row],[V4]]),"")</f>
        <v>1.6954887218045112</v>
      </c>
      <c r="AJ207" s="4">
        <f>IFERROR(AVERAGE(Tabela13[[#This Row],[V2]],Tabela13[[#This Row],[V1]]),"")</f>
        <v>1.4454887218045112</v>
      </c>
      <c r="AK207" s="4">
        <f>IFERROR(AVERAGE(Tabela13[[#This Row],[V2]],Tabela13[[#This Row],[V3]]),"")</f>
        <v>1.1954887218045112</v>
      </c>
      <c r="AL207" s="4">
        <f>IFERROR(AVERAGE(Tabela13[[#This Row],[V2]],Tabela13[[#This Row],[V4]]),"")</f>
        <v>1.3552631578947367</v>
      </c>
      <c r="AM207" s="4">
        <f>IFERROR(AVERAGE(Tabela13[[#This Row],[V3]],Tabela13[[#This Row],[V1]]),"")</f>
        <v>1.5357142857142856</v>
      </c>
      <c r="AN207" s="4">
        <f>IFERROR(AVERAGE(Tabela13[[#This Row],[V3]],Tabela13[[#This Row],[V2]]),"")</f>
        <v>1.1954887218045112</v>
      </c>
      <c r="AO207" s="4">
        <f>IFERROR(AVERAGE(Tabela13[[#This Row],[V3]],Tabela13[[#This Row],[V4]]),"")</f>
        <v>1.4454887218045112</v>
      </c>
      <c r="AP207" s="4">
        <f>IFERROR(AVERAGE(Tabela13[[#This Row],[V4]],Tabela13[[#This Row],[V1]]),"")</f>
        <v>1.6954887218045112</v>
      </c>
      <c r="AQ207" s="4">
        <f>IFERROR(AVERAGE(Tabela13[[#This Row],[V4]],Tabela13[[#This Row],[V2]]),"")</f>
        <v>1.3552631578947367</v>
      </c>
      <c r="AR207" s="4">
        <f>IFERROR(AVERAGE(Tabela13[[#This Row],[V4]],Tabela13[[#This Row],[V3]]),"")</f>
        <v>1.4454887218045112</v>
      </c>
      <c r="AS207" s="4">
        <f>_xlfn.STDEV.S(Tabela13[[#This Row],[V1]:[V2]])</f>
        <v>0.48115160674723767</v>
      </c>
      <c r="AT207" s="4">
        <f>_xlfn.STDEV.S(Tabela13[[#This Row],[V1]],Tabela13[[#This Row],[V3]])</f>
        <v>0.35355339059327379</v>
      </c>
      <c r="AU207" s="4">
        <f>_xlfn.STDEV.S(Tabela13[[#This Row],[V1]],Tabela13[[#This Row],[V4]])</f>
        <v>0.12759821615396344</v>
      </c>
      <c r="AV207" s="4">
        <f>_xlfn.STDEV.S(Tabela13[[#This Row],[V2]],Tabela13[[#This Row],[V1]])</f>
        <v>0.48115160674723767</v>
      </c>
      <c r="AW207" s="4">
        <f>_xlfn.STDEV.S(Tabela13[[#This Row],[V2]],Tabela13[[#This Row],[V3]])</f>
        <v>0.12759821615396344</v>
      </c>
      <c r="AX207" s="4">
        <f>_xlfn.STDEV.S(Tabela13[[#This Row],[V42]],Tabela13[[#This Row],[V44]])</f>
        <v>0.83470499734051096</v>
      </c>
      <c r="AY207" s="4">
        <f>_xlfn.STDEV.S(Tabela13[[#This Row],[V3]],Tabela13[[#This Row],[V1]])</f>
        <v>0.35355339059327379</v>
      </c>
      <c r="AZ207" s="4">
        <f>_xlfn.STDEV.S(Tabela13[[#This Row],[V3]],Tabela13[[#This Row],[V2]])</f>
        <v>0.12759821615396344</v>
      </c>
      <c r="BA207" s="4">
        <f>_xlfn.STDEV.S(Tabela13[[#This Row],[V3]],Tabela13[[#This Row],[V4]])</f>
        <v>0.22595517443931029</v>
      </c>
      <c r="BB207" s="4">
        <f>_xlfn.STDEV.S(Tabela13[[#This Row],[V4]],Tabela13[[#This Row],[V1]])</f>
        <v>0.12759821615396344</v>
      </c>
      <c r="BC207" s="4">
        <f>_xlfn.STDEV.S(Tabela13[[#This Row],[V4]],Tabela13[[#This Row],[V2]])</f>
        <v>0.35355339059327379</v>
      </c>
      <c r="BD207" s="4">
        <f>_xlfn.STDEV.S(Tabela13[[#This Row],[V4]],Tabela13[[#This Row],[V3]])</f>
        <v>0.22595517443931029</v>
      </c>
      <c r="BE207" s="4">
        <f>Tabela13[[#This Row],[V17]]/Tabela13[[#This Row],[V5]]</f>
        <v>0.33286431051954546</v>
      </c>
      <c r="BF207" s="4">
        <f>Tabela13[[#This Row],[V18]]/Tabela13[[#This Row],[V6]]</f>
        <v>0.23022081247934109</v>
      </c>
      <c r="BG207" s="4">
        <f>Tabela13[[#This Row],[V19]]/Tabela13[[#This Row],[V7]]</f>
        <v>7.5257484472182432E-2</v>
      </c>
      <c r="BH207" s="4">
        <f>Tabela13[[#This Row],[V20]]/Tabela13[[#This Row],[V8]]</f>
        <v>0.33286431051954546</v>
      </c>
      <c r="BI207" s="4">
        <f>Tabela13[[#This Row],[V21]]/Tabela13[[#This Row],[V9]]</f>
        <v>0.10673309904702603</v>
      </c>
      <c r="BJ207" s="4">
        <f>Tabela13[[#This Row],[V22]]/Tabela13[[#This Row],[V10]]</f>
        <v>0.61589883298911496</v>
      </c>
      <c r="BK207" s="4">
        <f>Tabela13[[#This Row],[V23]]/Tabela13[[#This Row],[V11]]</f>
        <v>0.23022081247934109</v>
      </c>
      <c r="BL207" s="4">
        <f>Tabela13[[#This Row],[V24]]/Tabela13[[#This Row],[V12]]</f>
        <v>0.10673309904702603</v>
      </c>
      <c r="BM207" s="4">
        <f>Tabela13[[#This Row],[V25]]/Tabela13[[#This Row],[V13]]</f>
        <v>0.15631749389039412</v>
      </c>
      <c r="BN207" s="4">
        <f>Tabela13[[#This Row],[V26]]/Tabela13[[#This Row],[V14]]</f>
        <v>7.5257484472182432E-2</v>
      </c>
      <c r="BO207" s="4">
        <f>Tabela13[[#This Row],[V27]]/Tabela13[[#This Row],[V15]]</f>
        <v>0.26087434645717289</v>
      </c>
      <c r="BP207" s="4">
        <f>Tabela13[[#This Row],[V28]]/Tabela13[[#This Row],[V16]]</f>
        <v>0.15631749389039412</v>
      </c>
      <c r="BQ207" s="4">
        <f>Tabela13[[#This Row],[V1]]-Tabela13[[#This Row],[V2]]</f>
        <v>0.68045112781954886</v>
      </c>
      <c r="BR207" s="4">
        <f>Tabela13[[#This Row],[V1]]-Tabela13[[#This Row],[V3]]</f>
        <v>0.5</v>
      </c>
      <c r="BS207" s="4">
        <f>Tabela13[[#This Row],[V1]]-Tabela13[[#This Row],[V4]]</f>
        <v>0.18045112781954886</v>
      </c>
      <c r="BT207" s="4">
        <f>Tabela13[[#This Row],[V2]]-Tabela13[[#This Row],[V1]]</f>
        <v>-0.68045112781954886</v>
      </c>
      <c r="BU207" s="4">
        <f>Tabela13[[#This Row],[V2]]-Tabela13[[#This Row],[V3]]</f>
        <v>-0.18045112781954886</v>
      </c>
      <c r="BV207" s="4">
        <f>Tabela13[[#This Row],[V2]]-Tabela13[[#This Row],[V4]]</f>
        <v>-0.5</v>
      </c>
      <c r="BW207" s="4">
        <f>AVERAGE(Tabela13[[#This Row],[V41]],Tabela13[[#This Row],[V42]])</f>
        <v>0.59022556390977443</v>
      </c>
      <c r="BX207" s="4">
        <f>AVERAGE(Tabela13[[#This Row],[V41]],Tabela13[[#This Row],[V43]])</f>
        <v>0.43045112781954886</v>
      </c>
      <c r="BY207" s="4">
        <f>AVERAGE(Tabela13[[#This Row],[V41]],Tabela13[[#This Row],[V44]])</f>
        <v>0</v>
      </c>
      <c r="BZ207" s="4">
        <f>AVERAGE(Tabela13[[#This Row],[V41]],Tabela13[[#This Row],[V45]])</f>
        <v>0.25</v>
      </c>
      <c r="CA207" s="4">
        <f>AVERAGE(Tabela13[[#This Row],[V41]],Tabela13[[#This Row],[V46]])</f>
        <v>9.0225563909774431E-2</v>
      </c>
      <c r="CB207" s="4">
        <f>AVERAGE(Tabela13[[#This Row],[V42]],Tabela13[[#This Row],[V41]])</f>
        <v>0.59022556390977443</v>
      </c>
      <c r="CC207" s="4">
        <f>AVERAGE(Tabela13[[#This Row],[V42]],Tabela13[[#This Row],[V43]])</f>
        <v>0.34022556390977443</v>
      </c>
      <c r="CD207" s="4">
        <f>AVERAGE(Tabela13[[#This Row],[V42]],Tabela13[[#This Row],[V44]])</f>
        <v>-9.0225563909774431E-2</v>
      </c>
      <c r="CE207" s="4">
        <f>AVERAGE(Tabela13[[#This Row],[V42]],Tabela13[[#This Row],[V45]])</f>
        <v>0.15977443609022557</v>
      </c>
      <c r="CF207" s="4">
        <f>AVERAGE(Tabela13[[#This Row],[V42]],Tabela13[[#This Row],[V46]])</f>
        <v>0</v>
      </c>
      <c r="CG207" s="4">
        <f>AVERAGE(Tabela13[[#This Row],[V43]],Tabela13[[#This Row],[V41]])</f>
        <v>0.43045112781954886</v>
      </c>
      <c r="CH207" s="4">
        <f>AVERAGE(Tabela13[[#This Row],[V43]],Tabela13[[#This Row],[V42]])</f>
        <v>0.34022556390977443</v>
      </c>
      <c r="CI207" s="4">
        <f>AVERAGE(Tabela13[[#This Row],[V43]],Tabela13[[#This Row],[V44]])</f>
        <v>-0.25</v>
      </c>
      <c r="CJ207" s="4">
        <f>AVERAGE(Tabela13[[#This Row],[V43]],Tabela13[[#This Row],[V45]])</f>
        <v>0</v>
      </c>
      <c r="CK207" s="4">
        <f>AVERAGE(Tabela13[[#This Row],[V43]],Tabela13[[#This Row],[V46]])</f>
        <v>-0.15977443609022557</v>
      </c>
      <c r="CL207" s="4">
        <f>AVERAGE(Tabela13[[#This Row],[V44]],Tabela13[[#This Row],[V41]])</f>
        <v>0</v>
      </c>
      <c r="CM207" s="4">
        <f>AVERAGE(Tabela13[[#This Row],[V44]],Tabela13[[#This Row],[V42]])</f>
        <v>-9.0225563909774431E-2</v>
      </c>
      <c r="CN207" s="4">
        <f>AVERAGE(Tabela13[[#This Row],[V44]],Tabela13[[#This Row],[V43]])</f>
        <v>-0.25</v>
      </c>
      <c r="CO207" s="4">
        <f>AVERAGE(Tabela13[[#This Row],[V44]],Tabela13[[#This Row],[V45]])</f>
        <v>-0.43045112781954886</v>
      </c>
      <c r="CP207" s="4">
        <f>AVERAGE(Tabela13[[#This Row],[V44]],Tabela13[[#This Row],[V46]])</f>
        <v>-0.59022556390977443</v>
      </c>
      <c r="CQ207" s="4">
        <f>AVERAGE(Tabela13[[#This Row],[V45]],Tabela13[[#This Row],[V41]])</f>
        <v>0.25</v>
      </c>
      <c r="CR207" s="4">
        <f>AVERAGE(Tabela13[[#This Row],[V45]],Tabela13[[#This Row],[V42]])</f>
        <v>0.15977443609022557</v>
      </c>
      <c r="CS207" s="4">
        <f>AVERAGE(Tabela13[[#This Row],[V45]],Tabela13[[#This Row],[V43]])</f>
        <v>0</v>
      </c>
      <c r="CT207" s="4">
        <f>AVERAGE(Tabela13[[#This Row],[V45]],Tabela13[[#This Row],[V44]])</f>
        <v>-0.43045112781954886</v>
      </c>
      <c r="CU207" s="4">
        <f>AVERAGE(Tabela13[[#This Row],[V45]],Tabela13[[#This Row],[V46]])</f>
        <v>-0.34022556390977443</v>
      </c>
      <c r="CV207" s="4">
        <f>AVERAGE(Tabela13[[#This Row],[V46]],Tabela13[[#This Row],[V41]])</f>
        <v>9.0225563909774431E-2</v>
      </c>
      <c r="CW207" s="4">
        <f>AVERAGE(Tabela13[[#This Row],[V46]],Tabela13[[#This Row],[V42]])</f>
        <v>0</v>
      </c>
      <c r="CX207" s="4">
        <f>AVERAGE(Tabela13[[#This Row],[V46]],Tabela13[[#This Row],[V43]])</f>
        <v>-0.15977443609022557</v>
      </c>
      <c r="CY207" s="4">
        <f>AVERAGE(Tabela13[[#This Row],[V46]],Tabela13[[#This Row],[V44]])</f>
        <v>-0.59022556390977443</v>
      </c>
      <c r="CZ207" s="4">
        <f>AVERAGE(Tabela13[[#This Row],[V46]],Tabela13[[#This Row],[V45]])</f>
        <v>-0.34022556390977443</v>
      </c>
      <c r="DA207" s="3">
        <f>_xlfn.STDEV.S(Tabela13[[#This Row],[V41]],Tabela13[[#This Row],[V42]])</f>
        <v>0.12759821615396344</v>
      </c>
      <c r="DB207" s="3">
        <f>_xlfn.STDEV.S(Tabela13[[#This Row],[V41]],Tabela13[[#This Row],[V43]])</f>
        <v>0.35355339059327379</v>
      </c>
      <c r="DC207" s="3">
        <f>_xlfn.STDEV.S(Tabela13[[#This Row],[V41]],Tabela13[[#This Row],[V44]])</f>
        <v>0.96230321349447445</v>
      </c>
      <c r="DD207" s="3">
        <f>_xlfn.STDEV.S(Tabela13[[#This Row],[V41]],Tabela13[[#This Row],[V45]])</f>
        <v>0.60874982290120061</v>
      </c>
      <c r="DE207" s="3">
        <f>_xlfn.STDEV.S(Tabela13[[#This Row],[V41]],Tabela13[[#This Row],[V46]])</f>
        <v>0.83470499734051096</v>
      </c>
      <c r="DF207" s="3">
        <f>_xlfn.STDEV.S(Tabela13[[#This Row],[V42]],Tabela13[[#This Row],[V41]])</f>
        <v>0.12759821615396344</v>
      </c>
      <c r="DG207" s="3">
        <f>_xlfn.STDEV.S(Tabela13[[#This Row],[V42]],Tabela13[[#This Row],[V43]])</f>
        <v>0.22595517443931029</v>
      </c>
      <c r="DH207" s="3">
        <f>_xlfn.STDEV.S(Tabela13[[#This Row],[V42]],Tabela13[[#This Row],[V44]])</f>
        <v>0.83470499734051096</v>
      </c>
      <c r="DI207" s="3">
        <f>_xlfn.STDEV.S(Tabela13[[#This Row],[V42]],Tabela13[[#This Row],[V45]])</f>
        <v>0.48115160674723723</v>
      </c>
      <c r="DJ207" s="3">
        <f>_xlfn.STDEV.S(Tabela13[[#This Row],[V42]],Tabela13[[#This Row],[V46]])</f>
        <v>0.70710678118654757</v>
      </c>
      <c r="DK207" s="3">
        <f>_xlfn.STDEV.S(Tabela13[[#This Row],[V43]],Tabela13[[#This Row],[V41]])</f>
        <v>0.35355339059327379</v>
      </c>
      <c r="DL207" s="3">
        <f>_xlfn.STDEV.S(Tabela13[[#This Row],[V43]],Tabela13[[#This Row],[V42]])</f>
        <v>0.22595517443931029</v>
      </c>
      <c r="DM207" s="3">
        <f>_xlfn.STDEV.S(Tabela13[[#This Row],[V43]],Tabela13[[#This Row],[V44]])</f>
        <v>0.60874982290120061</v>
      </c>
      <c r="DN207" s="3">
        <f>_xlfn.STDEV.S(Tabela13[[#This Row],[V43]],Tabela13[[#This Row],[V45]])</f>
        <v>0.25519643230792688</v>
      </c>
      <c r="DO207" s="3">
        <f>_xlfn.STDEV.S(Tabela13[[#This Row],[V43]],Tabela13[[#This Row],[V46]])</f>
        <v>0.48115160674723723</v>
      </c>
      <c r="DP207" s="3">
        <f>_xlfn.STDEV.S(Tabela13[[#This Row],[V44]],Tabela13[[#This Row],[V41]])</f>
        <v>0.96230321349447445</v>
      </c>
      <c r="DQ207" s="3">
        <f>_xlfn.STDEV.S(Tabela13[[#This Row],[V44]],Tabela13[[#This Row],[V42]])</f>
        <v>0.83470499734051096</v>
      </c>
      <c r="DR207" s="3">
        <f>_xlfn.STDEV.S(Tabela13[[#This Row],[V44]],Tabela13[[#This Row],[V43]])</f>
        <v>0.60874982290120061</v>
      </c>
      <c r="DS207" s="3">
        <f>_xlfn.STDEV.S(Tabela13[[#This Row],[V44]],Tabela13[[#This Row],[V45]])</f>
        <v>0.35355339059327379</v>
      </c>
      <c r="DT207" s="3">
        <f>_xlfn.STDEV.S(Tabela13[[#This Row],[V44]],Tabela13[[#This Row],[V46]])</f>
        <v>0.12759821615396344</v>
      </c>
      <c r="DU207" s="3">
        <f>_xlfn.STDEV.S(Tabela13[[#This Row],[V45]],Tabela13[[#This Row],[V41]])</f>
        <v>0.60874982290120061</v>
      </c>
      <c r="DV207" s="3">
        <f>_xlfn.STDEV.S(Tabela13[[#This Row],[V45]],Tabela13[[#This Row],[V42]])</f>
        <v>0.48115160674723723</v>
      </c>
      <c r="DW207" s="3">
        <f>_xlfn.STDEV.S(Tabela13[[#This Row],[V45]],Tabela13[[#This Row],[V43]])</f>
        <v>0.25519643230792688</v>
      </c>
      <c r="DX207" s="3">
        <f>_xlfn.STDEV.S(Tabela13[[#This Row],[V45]],Tabela13[[#This Row],[V44]])</f>
        <v>0.35355339059327379</v>
      </c>
      <c r="DY207" s="3">
        <f>_xlfn.STDEV.S(Tabela13[[#This Row],[V45]],Tabela13[[#This Row],[V46]])</f>
        <v>0.22595517443931029</v>
      </c>
      <c r="DZ207" s="3">
        <f>_xlfn.STDEV.S(Tabela13[[#This Row],[V46]],Tabela13[[#This Row],[V41]])</f>
        <v>0.83470499734051096</v>
      </c>
      <c r="EA207" s="3">
        <f>_xlfn.STDEV.S(Tabela13[[#This Row],[V46]],Tabela13[[#This Row],[V42]])</f>
        <v>0.70710678118654757</v>
      </c>
      <c r="EB207" s="3">
        <f>_xlfn.STDEV.S(Tabela13[[#This Row],[V46]],Tabela13[[#This Row],[V43]])</f>
        <v>0.48115160674723723</v>
      </c>
      <c r="EC207" s="3">
        <f>_xlfn.STDEV.S(Tabela13[[#This Row],[V46]],Tabela13[[#This Row],[V44]])</f>
        <v>0.12759821615396344</v>
      </c>
      <c r="ED207" s="3">
        <f>_xlfn.STDEV.S(Tabela13[[#This Row],[V46]],Tabela13[[#This Row],[V45]])</f>
        <v>0.22595517443931029</v>
      </c>
      <c r="EE207" s="3">
        <f t="shared" si="236"/>
        <v>0.21618551271945399</v>
      </c>
      <c r="EF207" s="3">
        <f t="shared" si="237"/>
        <v>0.82135547509005091</v>
      </c>
      <c r="EG207" s="3" t="str">
        <f t="shared" si="238"/>
        <v/>
      </c>
      <c r="EH207" s="3">
        <f t="shared" si="239"/>
        <v>2.4349992916048024</v>
      </c>
      <c r="EI207" s="3">
        <f t="shared" si="240"/>
        <v>9.2513137205239975</v>
      </c>
      <c r="EJ207" s="3">
        <f t="shared" si="241"/>
        <v>0.21618551271945399</v>
      </c>
      <c r="EK207" s="3">
        <f t="shared" si="242"/>
        <v>0.66413344089344239</v>
      </c>
      <c r="EL207" s="3">
        <f t="shared" si="243"/>
        <v>-9.2513137205239975</v>
      </c>
      <c r="EM207" s="3">
        <f t="shared" si="244"/>
        <v>3.0114429975238846</v>
      </c>
      <c r="EN207" s="3" t="str">
        <f t="shared" si="245"/>
        <v/>
      </c>
      <c r="EO207" s="3">
        <f t="shared" si="246"/>
        <v>0.82135547509005091</v>
      </c>
      <c r="EP207" s="3">
        <f t="shared" si="247"/>
        <v>0.66413344089344239</v>
      </c>
      <c r="EQ207" s="3">
        <f t="shared" si="248"/>
        <v>-2.4349992916048024</v>
      </c>
      <c r="ER207" s="3" t="str">
        <f t="shared" si="249"/>
        <v/>
      </c>
      <c r="ES207" s="3" t="str">
        <f t="shared" si="250"/>
        <v/>
      </c>
      <c r="ET207" s="3" t="str">
        <f t="shared" si="251"/>
        <v/>
      </c>
      <c r="EU207" s="3" t="str">
        <f t="shared" si="252"/>
        <v/>
      </c>
      <c r="EV207" s="3">
        <f t="shared" si="253"/>
        <v>-2.4349992916048024</v>
      </c>
      <c r="EW207" s="3">
        <f t="shared" si="254"/>
        <v>-0.82135547509005091</v>
      </c>
      <c r="EX207" s="3">
        <f t="shared" si="255"/>
        <v>-0.21618551271945399</v>
      </c>
      <c r="EY207" s="3">
        <f t="shared" si="256"/>
        <v>2.4349992916048024</v>
      </c>
      <c r="EZ207" s="3">
        <f t="shared" si="257"/>
        <v>3.0114429975238846</v>
      </c>
      <c r="FA207" s="3" t="str">
        <f t="shared" si="258"/>
        <v/>
      </c>
      <c r="FB207" s="3">
        <f t="shared" si="259"/>
        <v>-0.82135547509005091</v>
      </c>
      <c r="FC207" s="3">
        <f t="shared" si="260"/>
        <v>-0.66413344089344239</v>
      </c>
      <c r="FD207" s="3">
        <f t="shared" si="261"/>
        <v>9.2513137205239975</v>
      </c>
      <c r="FE207" s="3" t="str">
        <f t="shared" si="262"/>
        <v/>
      </c>
      <c r="FF207" s="3">
        <f t="shared" si="263"/>
        <v>-3.0114429975238846</v>
      </c>
      <c r="FG207" s="3">
        <f t="shared" si="264"/>
        <v>-0.21618551271945399</v>
      </c>
      <c r="FH207" s="3">
        <f t="shared" si="265"/>
        <v>-0.66413344089344239</v>
      </c>
      <c r="FI207" s="4">
        <f t="shared" si="266"/>
        <v>0.63157894736842102</v>
      </c>
      <c r="FJ207" s="4">
        <f t="shared" si="267"/>
        <v>1.1428571428571428</v>
      </c>
      <c r="FK207" s="4">
        <f t="shared" si="268"/>
        <v>1.8891013384321225</v>
      </c>
      <c r="FL207" s="4">
        <f t="shared" si="269"/>
        <v>0.85659655831739978</v>
      </c>
      <c r="FM207" s="4">
        <f>Tabela13[[#This Row],[V139]]-Tabela13[[#This Row],[V140]]</f>
        <v>1.0325047801147227</v>
      </c>
      <c r="FN207" s="4">
        <f>Tabela13[[#This Row],[V1]]-Tabela13[[#This Row],[V2]]/2</f>
        <v>1.2330827067669172</v>
      </c>
      <c r="FO207" s="4">
        <f>Tabela13[[#This Row],[V1]]-Tabela13[[#This Row],[V3]]/2</f>
        <v>1.1428571428571428</v>
      </c>
      <c r="FP207" s="4">
        <f>Tabela13[[#This Row],[V1]]-Tabela13[[#This Row],[V4]]/2</f>
        <v>0.98308270676691722</v>
      </c>
      <c r="FQ207" s="4">
        <f>Tabela13[[#This Row],[V2]]-Tabela13[[#This Row],[V1]]/2</f>
        <v>0.21240601503759393</v>
      </c>
      <c r="FR207" s="4">
        <f>Tabela13[[#This Row],[V2]]-Tabela13[[#This Row],[V3]]/2</f>
        <v>0.46240601503759393</v>
      </c>
      <c r="FS207" s="4">
        <f>Tabela13[[#This Row],[V2]]-Tabela13[[#This Row],[V4]]/2</f>
        <v>0.30263157894736836</v>
      </c>
      <c r="FT207" s="4">
        <f t="shared" si="270"/>
        <v>0.88939867816277396</v>
      </c>
      <c r="FU207" s="4">
        <f t="shared" si="271"/>
        <v>0.85196632717327203</v>
      </c>
      <c r="FV207" s="4">
        <f t="shared" si="272"/>
        <v>0.77686756464332929</v>
      </c>
      <c r="FW207" s="4">
        <f t="shared" si="273"/>
        <v>0.20929546691790232</v>
      </c>
      <c r="FX207" s="4">
        <f t="shared" si="274"/>
        <v>0.4331227420836033</v>
      </c>
      <c r="FY207" s="4">
        <f t="shared" si="275"/>
        <v>0.29386933503246759</v>
      </c>
      <c r="FZ207" s="4">
        <f t="shared" si="276"/>
        <v>160.09176206929931</v>
      </c>
      <c r="GA207" s="4">
        <f t="shared" si="277"/>
        <v>153.35393889118896</v>
      </c>
      <c r="GB207" s="4">
        <f t="shared" si="278"/>
        <v>139.83616163579927</v>
      </c>
      <c r="GC207" s="4">
        <f t="shared" si="279"/>
        <v>37.67318404522242</v>
      </c>
      <c r="GD207" s="4">
        <f t="shared" si="280"/>
        <v>77.962093575048584</v>
      </c>
      <c r="GE207" s="4">
        <f t="shared" si="281"/>
        <v>52.896480305844172</v>
      </c>
      <c r="GF207" s="4">
        <f>Tabela13[[#This Row],[V1]]-Tabela13[[#This Row],[V2]]/Tabela13[[#This Row],[V2]]</f>
        <v>0.78571428571428559</v>
      </c>
      <c r="GG207" s="4">
        <f>Tabela13[[#This Row],[V1]]-Tabela13[[#This Row],[V3]]/Tabela13[[#This Row],[V3]]</f>
        <v>0.78571428571428559</v>
      </c>
      <c r="GH207" s="4">
        <f>Tabela13[[#This Row],[V1]]-Tabela13[[#This Row],[V4]]/Tabela13[[#This Row],[V4]]</f>
        <v>0.78571428571428559</v>
      </c>
      <c r="GI207" s="4">
        <f>Tabela13[[#This Row],[V2]]-Tabela13[[#This Row],[V1]]/Tabela13[[#This Row],[V1]]</f>
        <v>0.10526315789473673</v>
      </c>
      <c r="GJ207" s="4">
        <f>Tabela13[[#This Row],[V2]]-Tabela13[[#This Row],[V3]]/Tabela13[[#This Row],[V3]]</f>
        <v>0.10526315789473673</v>
      </c>
      <c r="GK207" s="4">
        <f>Tabela13[[#This Row],[V2]]-Tabela13[[#This Row],[V4]]/Tabela13[[#This Row],[V4]]</f>
        <v>0.10526315789473673</v>
      </c>
      <c r="GL207" s="4">
        <f t="shared" si="282"/>
        <v>0.30689988027115633</v>
      </c>
      <c r="GM207" s="4">
        <f t="shared" si="283"/>
        <v>1.4454887218045109</v>
      </c>
      <c r="GN207" s="4">
        <f t="shared" si="284"/>
        <v>0.21231565189109911</v>
      </c>
      <c r="GO207" s="3">
        <f t="shared" si="285"/>
        <v>1</v>
      </c>
      <c r="GP207" s="3">
        <v>100</v>
      </c>
      <c r="GQ207" s="3">
        <f t="shared" si="286"/>
        <v>0.75</v>
      </c>
      <c r="GR207" s="3">
        <f t="shared" si="287"/>
        <v>75</v>
      </c>
      <c r="GS207" s="34">
        <f>COUNTIF($D$2:D206,Tabela13[[#This Row],[HomeTeam]])</f>
        <v>10</v>
      </c>
      <c r="GT207" s="34">
        <f>COUNTIF($E$2:E206,Tabela13[[#This Row],[AwayTeam]])</f>
        <v>10</v>
      </c>
      <c r="GU207" s="3">
        <f>IFERROR(AVERAGEIFS($AD$2:AD206,$D$2:D206,Tabela13[[#This Row],[HomeTeam]],$GS$2:GS206,"&gt;="&amp;Tabela13[[#This Row],[Contagem_H]]-5),"")</f>
        <v>1.1842171717171717</v>
      </c>
      <c r="GV207" s="3">
        <f>IFERROR(AVERAGEIFS($G$2:G206,$E$2:E206,Tabela13[[#This Row],[AwayTeam]],$GT$2:GT206,"&gt;="&amp;Tabela13[[#This Row],[Contagem_A]]-5),"")</f>
        <v>1.2</v>
      </c>
      <c r="GW207" s="3">
        <f>IFERROR(AVERAGEIFS($GQ$2:GQ206,$D$2:D206,Tabela13[[#This Row],[HomeTeam]],$GS$2:GS206,"&gt;="&amp;Tabela13[[#This Row],[Contagem_H]]-5),"")</f>
        <v>-0.26400000000000001</v>
      </c>
    </row>
    <row r="208" spans="1:205" x14ac:dyDescent="0.25">
      <c r="A208" t="s">
        <v>127</v>
      </c>
      <c r="B208" t="s">
        <v>211</v>
      </c>
      <c r="C208" t="s">
        <v>134</v>
      </c>
      <c r="D208" t="s">
        <v>135</v>
      </c>
      <c r="E208" t="s">
        <v>14</v>
      </c>
      <c r="F208" s="3">
        <v>2</v>
      </c>
      <c r="G208" s="3">
        <v>2</v>
      </c>
      <c r="H208" s="3" t="str">
        <f t="shared" si="288"/>
        <v>D</v>
      </c>
      <c r="I208" s="3">
        <v>2.75</v>
      </c>
      <c r="J208" s="3">
        <v>3.3</v>
      </c>
      <c r="K208" s="3">
        <v>2.6</v>
      </c>
      <c r="L208" s="3">
        <v>2.0299999999999998</v>
      </c>
      <c r="M208" s="3">
        <v>1.87</v>
      </c>
      <c r="N208" s="3">
        <f t="shared" si="217"/>
        <v>4</v>
      </c>
      <c r="O208" s="3">
        <f t="shared" si="218"/>
        <v>1</v>
      </c>
      <c r="P208" s="3">
        <f t="shared" si="219"/>
        <v>1</v>
      </c>
      <c r="Q208" s="3">
        <f t="shared" si="220"/>
        <v>5.1282051282051322E-2</v>
      </c>
      <c r="R208" s="3">
        <f t="shared" si="221"/>
        <v>2.737019572719368E-2</v>
      </c>
      <c r="S208" s="3">
        <f t="shared" si="222"/>
        <v>2.891025641025641</v>
      </c>
      <c r="T208" s="3">
        <f t="shared" si="223"/>
        <v>3.4692307692307693</v>
      </c>
      <c r="U208" s="3">
        <f t="shared" si="224"/>
        <v>2.7333333333333334</v>
      </c>
      <c r="V208" s="3">
        <f t="shared" si="225"/>
        <v>2.1341025641025642</v>
      </c>
      <c r="W208" s="3">
        <f t="shared" si="226"/>
        <v>1.9658974358974362</v>
      </c>
      <c r="X208" s="4">
        <f t="shared" si="227"/>
        <v>0.36363636363636365</v>
      </c>
      <c r="Y208" s="4">
        <f t="shared" si="228"/>
        <v>0.30303030303030304</v>
      </c>
      <c r="Z208" s="4">
        <f t="shared" si="229"/>
        <v>0.38461538461538458</v>
      </c>
      <c r="AA208" s="4">
        <f t="shared" si="230"/>
        <v>0.49261083743842371</v>
      </c>
      <c r="AB208" s="4">
        <f t="shared" si="231"/>
        <v>0.53475935828876997</v>
      </c>
      <c r="AC208" s="4">
        <f t="shared" si="232"/>
        <v>1.1818181818181819</v>
      </c>
      <c r="AD208" s="4">
        <f t="shared" si="233"/>
        <v>1.1923076923076923</v>
      </c>
      <c r="AE208" s="4">
        <f t="shared" si="234"/>
        <v>1.1818181818181819</v>
      </c>
      <c r="AF208" s="4">
        <f t="shared" si="235"/>
        <v>1.1923076923076923</v>
      </c>
      <c r="AG208" s="4">
        <f>IFERROR(AVERAGE(Tabela13[[#This Row],[V1]],Tabela13[[#This Row],[V2]]),"")</f>
        <v>1.1870629370629371</v>
      </c>
      <c r="AH208" s="4">
        <f>IFERROR(AVERAGE(Tabela13[[#This Row],[V1]],Tabela13[[#This Row],[V3]]),"")</f>
        <v>1.1818181818181819</v>
      </c>
      <c r="AI208" s="4">
        <f>IFERROR(AVERAGE(Tabela13[[#This Row],[V1]],Tabela13[[#This Row],[V4]]),"")</f>
        <v>1.1870629370629371</v>
      </c>
      <c r="AJ208" s="4">
        <f>IFERROR(AVERAGE(Tabela13[[#This Row],[V2]],Tabela13[[#This Row],[V1]]),"")</f>
        <v>1.1870629370629371</v>
      </c>
      <c r="AK208" s="4">
        <f>IFERROR(AVERAGE(Tabela13[[#This Row],[V2]],Tabela13[[#This Row],[V3]]),"")</f>
        <v>1.1870629370629371</v>
      </c>
      <c r="AL208" s="4">
        <f>IFERROR(AVERAGE(Tabela13[[#This Row],[V2]],Tabela13[[#This Row],[V4]]),"")</f>
        <v>1.1923076923076923</v>
      </c>
      <c r="AM208" s="4">
        <f>IFERROR(AVERAGE(Tabela13[[#This Row],[V3]],Tabela13[[#This Row],[V1]]),"")</f>
        <v>1.1818181818181819</v>
      </c>
      <c r="AN208" s="4">
        <f>IFERROR(AVERAGE(Tabela13[[#This Row],[V3]],Tabela13[[#This Row],[V2]]),"")</f>
        <v>1.1870629370629371</v>
      </c>
      <c r="AO208" s="4">
        <f>IFERROR(AVERAGE(Tabela13[[#This Row],[V3]],Tabela13[[#This Row],[V4]]),"")</f>
        <v>1.1870629370629371</v>
      </c>
      <c r="AP208" s="4">
        <f>IFERROR(AVERAGE(Tabela13[[#This Row],[V4]],Tabela13[[#This Row],[V1]]),"")</f>
        <v>1.1870629370629371</v>
      </c>
      <c r="AQ208" s="4">
        <f>IFERROR(AVERAGE(Tabela13[[#This Row],[V4]],Tabela13[[#This Row],[V2]]),"")</f>
        <v>1.1923076923076923</v>
      </c>
      <c r="AR208" s="4">
        <f>IFERROR(AVERAGE(Tabela13[[#This Row],[V4]],Tabela13[[#This Row],[V3]]),"")</f>
        <v>1.1870629370629371</v>
      </c>
      <c r="AS208" s="4">
        <f>_xlfn.STDEV.S(Tabela13[[#This Row],[V1]:[V2]])</f>
        <v>7.4172039984602344E-3</v>
      </c>
      <c r="AT208" s="4">
        <f>_xlfn.STDEV.S(Tabela13[[#This Row],[V1]],Tabela13[[#This Row],[V3]])</f>
        <v>0</v>
      </c>
      <c r="AU208" s="4">
        <f>_xlfn.STDEV.S(Tabela13[[#This Row],[V1]],Tabela13[[#This Row],[V4]])</f>
        <v>7.4172039984602344E-3</v>
      </c>
      <c r="AV208" s="4">
        <f>_xlfn.STDEV.S(Tabela13[[#This Row],[V2]],Tabela13[[#This Row],[V1]])</f>
        <v>7.4172039984602344E-3</v>
      </c>
      <c r="AW208" s="4">
        <f>_xlfn.STDEV.S(Tabela13[[#This Row],[V2]],Tabela13[[#This Row],[V3]])</f>
        <v>7.4172039984602344E-3</v>
      </c>
      <c r="AX208" s="4">
        <f>_xlfn.STDEV.S(Tabela13[[#This Row],[V42]],Tabela13[[#This Row],[V44]])</f>
        <v>7.4172039984602344E-3</v>
      </c>
      <c r="AY208" s="4">
        <f>_xlfn.STDEV.S(Tabela13[[#This Row],[V3]],Tabela13[[#This Row],[V1]])</f>
        <v>0</v>
      </c>
      <c r="AZ208" s="4">
        <f>_xlfn.STDEV.S(Tabela13[[#This Row],[V3]],Tabela13[[#This Row],[V2]])</f>
        <v>7.4172039984602344E-3</v>
      </c>
      <c r="BA208" s="4">
        <f>_xlfn.STDEV.S(Tabela13[[#This Row],[V3]],Tabela13[[#This Row],[V4]])</f>
        <v>7.4172039984602344E-3</v>
      </c>
      <c r="BB208" s="4">
        <f>_xlfn.STDEV.S(Tabela13[[#This Row],[V4]],Tabela13[[#This Row],[V1]])</f>
        <v>7.4172039984602344E-3</v>
      </c>
      <c r="BC208" s="4">
        <f>_xlfn.STDEV.S(Tabela13[[#This Row],[V4]],Tabela13[[#This Row],[V2]])</f>
        <v>0</v>
      </c>
      <c r="BD208" s="4">
        <f>_xlfn.STDEV.S(Tabela13[[#This Row],[V4]],Tabela13[[#This Row],[V3]])</f>
        <v>7.4172039984602344E-3</v>
      </c>
      <c r="BE208" s="4">
        <f>Tabela13[[#This Row],[V17]]/Tabela13[[#This Row],[V5]]</f>
        <v>6.2483662549620827E-3</v>
      </c>
      <c r="BF208" s="4">
        <f>Tabela13[[#This Row],[V18]]/Tabela13[[#This Row],[V6]]</f>
        <v>0</v>
      </c>
      <c r="BG208" s="4">
        <f>Tabela13[[#This Row],[V19]]/Tabela13[[#This Row],[V7]]</f>
        <v>6.2483662549620827E-3</v>
      </c>
      <c r="BH208" s="4">
        <f>Tabela13[[#This Row],[V20]]/Tabela13[[#This Row],[V8]]</f>
        <v>6.2483662549620827E-3</v>
      </c>
      <c r="BI208" s="4">
        <f>Tabela13[[#This Row],[V21]]/Tabela13[[#This Row],[V9]]</f>
        <v>6.2483662549620827E-3</v>
      </c>
      <c r="BJ208" s="4">
        <f>Tabela13[[#This Row],[V22]]/Tabela13[[#This Row],[V10]]</f>
        <v>6.2208807729021319E-3</v>
      </c>
      <c r="BK208" s="4">
        <f>Tabela13[[#This Row],[V23]]/Tabela13[[#This Row],[V11]]</f>
        <v>0</v>
      </c>
      <c r="BL208" s="4">
        <f>Tabela13[[#This Row],[V24]]/Tabela13[[#This Row],[V12]]</f>
        <v>6.2483662549620827E-3</v>
      </c>
      <c r="BM208" s="4">
        <f>Tabela13[[#This Row],[V25]]/Tabela13[[#This Row],[V13]]</f>
        <v>6.2483662549620827E-3</v>
      </c>
      <c r="BN208" s="4">
        <f>Tabela13[[#This Row],[V26]]/Tabela13[[#This Row],[V14]]</f>
        <v>6.2483662549620827E-3</v>
      </c>
      <c r="BO208" s="4">
        <f>Tabela13[[#This Row],[V27]]/Tabela13[[#This Row],[V15]]</f>
        <v>0</v>
      </c>
      <c r="BP208" s="4">
        <f>Tabela13[[#This Row],[V28]]/Tabela13[[#This Row],[V16]]</f>
        <v>6.2483662549620827E-3</v>
      </c>
      <c r="BQ208" s="4">
        <f>Tabela13[[#This Row],[V1]]-Tabela13[[#This Row],[V2]]</f>
        <v>-1.0489510489510412E-2</v>
      </c>
      <c r="BR208" s="4">
        <f>Tabela13[[#This Row],[V1]]-Tabela13[[#This Row],[V3]]</f>
        <v>0</v>
      </c>
      <c r="BS208" s="4">
        <f>Tabela13[[#This Row],[V1]]-Tabela13[[#This Row],[V4]]</f>
        <v>-1.0489510489510412E-2</v>
      </c>
      <c r="BT208" s="4">
        <f>Tabela13[[#This Row],[V2]]-Tabela13[[#This Row],[V1]]</f>
        <v>1.0489510489510412E-2</v>
      </c>
      <c r="BU208" s="4">
        <f>Tabela13[[#This Row],[V2]]-Tabela13[[#This Row],[V3]]</f>
        <v>1.0489510489510412E-2</v>
      </c>
      <c r="BV208" s="4">
        <f>Tabela13[[#This Row],[V2]]-Tabela13[[#This Row],[V4]]</f>
        <v>0</v>
      </c>
      <c r="BW208" s="4">
        <f>AVERAGE(Tabela13[[#This Row],[V41]],Tabela13[[#This Row],[V42]])</f>
        <v>-5.2447552447552059E-3</v>
      </c>
      <c r="BX208" s="4">
        <f>AVERAGE(Tabela13[[#This Row],[V41]],Tabela13[[#This Row],[V43]])</f>
        <v>-1.0489510489510412E-2</v>
      </c>
      <c r="BY208" s="4">
        <f>AVERAGE(Tabela13[[#This Row],[V41]],Tabela13[[#This Row],[V44]])</f>
        <v>0</v>
      </c>
      <c r="BZ208" s="4">
        <f>AVERAGE(Tabela13[[#This Row],[V41]],Tabela13[[#This Row],[V45]])</f>
        <v>0</v>
      </c>
      <c r="CA208" s="4">
        <f>AVERAGE(Tabela13[[#This Row],[V41]],Tabela13[[#This Row],[V46]])</f>
        <v>-5.2447552447552059E-3</v>
      </c>
      <c r="CB208" s="4">
        <f>AVERAGE(Tabela13[[#This Row],[V42]],Tabela13[[#This Row],[V41]])</f>
        <v>-5.2447552447552059E-3</v>
      </c>
      <c r="CC208" s="4">
        <f>AVERAGE(Tabela13[[#This Row],[V42]],Tabela13[[#This Row],[V43]])</f>
        <v>-5.2447552447552059E-3</v>
      </c>
      <c r="CD208" s="4">
        <f>AVERAGE(Tabela13[[#This Row],[V42]],Tabela13[[#This Row],[V44]])</f>
        <v>5.2447552447552059E-3</v>
      </c>
      <c r="CE208" s="4">
        <f>AVERAGE(Tabela13[[#This Row],[V42]],Tabela13[[#This Row],[V45]])</f>
        <v>5.2447552447552059E-3</v>
      </c>
      <c r="CF208" s="4">
        <f>AVERAGE(Tabela13[[#This Row],[V42]],Tabela13[[#This Row],[V46]])</f>
        <v>0</v>
      </c>
      <c r="CG208" s="4">
        <f>AVERAGE(Tabela13[[#This Row],[V43]],Tabela13[[#This Row],[V41]])</f>
        <v>-1.0489510489510412E-2</v>
      </c>
      <c r="CH208" s="4">
        <f>AVERAGE(Tabela13[[#This Row],[V43]],Tabela13[[#This Row],[V42]])</f>
        <v>-5.2447552447552059E-3</v>
      </c>
      <c r="CI208" s="4">
        <f>AVERAGE(Tabela13[[#This Row],[V43]],Tabela13[[#This Row],[V44]])</f>
        <v>0</v>
      </c>
      <c r="CJ208" s="4">
        <f>AVERAGE(Tabela13[[#This Row],[V43]],Tabela13[[#This Row],[V45]])</f>
        <v>0</v>
      </c>
      <c r="CK208" s="4">
        <f>AVERAGE(Tabela13[[#This Row],[V43]],Tabela13[[#This Row],[V46]])</f>
        <v>-5.2447552447552059E-3</v>
      </c>
      <c r="CL208" s="4">
        <f>AVERAGE(Tabela13[[#This Row],[V44]],Tabela13[[#This Row],[V41]])</f>
        <v>0</v>
      </c>
      <c r="CM208" s="4">
        <f>AVERAGE(Tabela13[[#This Row],[V44]],Tabela13[[#This Row],[V42]])</f>
        <v>5.2447552447552059E-3</v>
      </c>
      <c r="CN208" s="4">
        <f>AVERAGE(Tabela13[[#This Row],[V44]],Tabela13[[#This Row],[V43]])</f>
        <v>0</v>
      </c>
      <c r="CO208" s="4">
        <f>AVERAGE(Tabela13[[#This Row],[V44]],Tabela13[[#This Row],[V45]])</f>
        <v>1.0489510489510412E-2</v>
      </c>
      <c r="CP208" s="4">
        <f>AVERAGE(Tabela13[[#This Row],[V44]],Tabela13[[#This Row],[V46]])</f>
        <v>5.2447552447552059E-3</v>
      </c>
      <c r="CQ208" s="4">
        <f>AVERAGE(Tabela13[[#This Row],[V45]],Tabela13[[#This Row],[V41]])</f>
        <v>0</v>
      </c>
      <c r="CR208" s="4">
        <f>AVERAGE(Tabela13[[#This Row],[V45]],Tabela13[[#This Row],[V42]])</f>
        <v>5.2447552447552059E-3</v>
      </c>
      <c r="CS208" s="4">
        <f>AVERAGE(Tabela13[[#This Row],[V45]],Tabela13[[#This Row],[V43]])</f>
        <v>0</v>
      </c>
      <c r="CT208" s="4">
        <f>AVERAGE(Tabela13[[#This Row],[V45]],Tabela13[[#This Row],[V44]])</f>
        <v>1.0489510489510412E-2</v>
      </c>
      <c r="CU208" s="4">
        <f>AVERAGE(Tabela13[[#This Row],[V45]],Tabela13[[#This Row],[V46]])</f>
        <v>5.2447552447552059E-3</v>
      </c>
      <c r="CV208" s="4">
        <f>AVERAGE(Tabela13[[#This Row],[V46]],Tabela13[[#This Row],[V41]])</f>
        <v>-5.2447552447552059E-3</v>
      </c>
      <c r="CW208" s="4">
        <f>AVERAGE(Tabela13[[#This Row],[V46]],Tabela13[[#This Row],[V42]])</f>
        <v>0</v>
      </c>
      <c r="CX208" s="4">
        <f>AVERAGE(Tabela13[[#This Row],[V46]],Tabela13[[#This Row],[V43]])</f>
        <v>-5.2447552447552059E-3</v>
      </c>
      <c r="CY208" s="4">
        <f>AVERAGE(Tabela13[[#This Row],[V46]],Tabela13[[#This Row],[V44]])</f>
        <v>5.2447552447552059E-3</v>
      </c>
      <c r="CZ208" s="4">
        <f>AVERAGE(Tabela13[[#This Row],[V46]],Tabela13[[#This Row],[V45]])</f>
        <v>5.2447552447552059E-3</v>
      </c>
      <c r="DA208" s="3">
        <f>_xlfn.STDEV.S(Tabela13[[#This Row],[V41]],Tabela13[[#This Row],[V42]])</f>
        <v>7.4172039984602344E-3</v>
      </c>
      <c r="DB208" s="3">
        <f>_xlfn.STDEV.S(Tabela13[[#This Row],[V41]],Tabela13[[#This Row],[V43]])</f>
        <v>0</v>
      </c>
      <c r="DC208" s="3">
        <f>_xlfn.STDEV.S(Tabela13[[#This Row],[V41]],Tabela13[[#This Row],[V44]])</f>
        <v>1.4834407996920469E-2</v>
      </c>
      <c r="DD208" s="3">
        <f>_xlfn.STDEV.S(Tabela13[[#This Row],[V41]],Tabela13[[#This Row],[V45]])</f>
        <v>1.4834407996920469E-2</v>
      </c>
      <c r="DE208" s="3">
        <f>_xlfn.STDEV.S(Tabela13[[#This Row],[V41]],Tabela13[[#This Row],[V46]])</f>
        <v>7.4172039984602344E-3</v>
      </c>
      <c r="DF208" s="3">
        <f>_xlfn.STDEV.S(Tabela13[[#This Row],[V42]],Tabela13[[#This Row],[V41]])</f>
        <v>7.4172039984602344E-3</v>
      </c>
      <c r="DG208" s="3">
        <f>_xlfn.STDEV.S(Tabela13[[#This Row],[V42]],Tabela13[[#This Row],[V43]])</f>
        <v>7.4172039984602344E-3</v>
      </c>
      <c r="DH208" s="3">
        <f>_xlfn.STDEV.S(Tabela13[[#This Row],[V42]],Tabela13[[#This Row],[V44]])</f>
        <v>7.4172039984602344E-3</v>
      </c>
      <c r="DI208" s="3">
        <f>_xlfn.STDEV.S(Tabela13[[#This Row],[V42]],Tabela13[[#This Row],[V45]])</f>
        <v>7.4172039984602344E-3</v>
      </c>
      <c r="DJ208" s="3">
        <f>_xlfn.STDEV.S(Tabela13[[#This Row],[V42]],Tabela13[[#This Row],[V46]])</f>
        <v>0</v>
      </c>
      <c r="DK208" s="3">
        <f>_xlfn.STDEV.S(Tabela13[[#This Row],[V43]],Tabela13[[#This Row],[V41]])</f>
        <v>0</v>
      </c>
      <c r="DL208" s="3">
        <f>_xlfn.STDEV.S(Tabela13[[#This Row],[V43]],Tabela13[[#This Row],[V42]])</f>
        <v>7.4172039984602344E-3</v>
      </c>
      <c r="DM208" s="3">
        <f>_xlfn.STDEV.S(Tabela13[[#This Row],[V43]],Tabela13[[#This Row],[V44]])</f>
        <v>1.4834407996920469E-2</v>
      </c>
      <c r="DN208" s="3">
        <f>_xlfn.STDEV.S(Tabela13[[#This Row],[V43]],Tabela13[[#This Row],[V45]])</f>
        <v>1.4834407996920469E-2</v>
      </c>
      <c r="DO208" s="3">
        <f>_xlfn.STDEV.S(Tabela13[[#This Row],[V43]],Tabela13[[#This Row],[V46]])</f>
        <v>7.4172039984602344E-3</v>
      </c>
      <c r="DP208" s="3">
        <f>_xlfn.STDEV.S(Tabela13[[#This Row],[V44]],Tabela13[[#This Row],[V41]])</f>
        <v>1.4834407996920469E-2</v>
      </c>
      <c r="DQ208" s="3">
        <f>_xlfn.STDEV.S(Tabela13[[#This Row],[V44]],Tabela13[[#This Row],[V42]])</f>
        <v>7.4172039984602344E-3</v>
      </c>
      <c r="DR208" s="3">
        <f>_xlfn.STDEV.S(Tabela13[[#This Row],[V44]],Tabela13[[#This Row],[V43]])</f>
        <v>1.4834407996920469E-2</v>
      </c>
      <c r="DS208" s="3">
        <f>_xlfn.STDEV.S(Tabela13[[#This Row],[V44]],Tabela13[[#This Row],[V45]])</f>
        <v>0</v>
      </c>
      <c r="DT208" s="3">
        <f>_xlfn.STDEV.S(Tabela13[[#This Row],[V44]],Tabela13[[#This Row],[V46]])</f>
        <v>7.4172039984602344E-3</v>
      </c>
      <c r="DU208" s="3">
        <f>_xlfn.STDEV.S(Tabela13[[#This Row],[V45]],Tabela13[[#This Row],[V41]])</f>
        <v>1.4834407996920469E-2</v>
      </c>
      <c r="DV208" s="3">
        <f>_xlfn.STDEV.S(Tabela13[[#This Row],[V45]],Tabela13[[#This Row],[V42]])</f>
        <v>7.4172039984602344E-3</v>
      </c>
      <c r="DW208" s="3">
        <f>_xlfn.STDEV.S(Tabela13[[#This Row],[V45]],Tabela13[[#This Row],[V43]])</f>
        <v>1.4834407996920469E-2</v>
      </c>
      <c r="DX208" s="3">
        <f>_xlfn.STDEV.S(Tabela13[[#This Row],[V45]],Tabela13[[#This Row],[V44]])</f>
        <v>0</v>
      </c>
      <c r="DY208" s="3">
        <f>_xlfn.STDEV.S(Tabela13[[#This Row],[V45]],Tabela13[[#This Row],[V46]])</f>
        <v>7.4172039984602344E-3</v>
      </c>
      <c r="DZ208" s="3">
        <f>_xlfn.STDEV.S(Tabela13[[#This Row],[V46]],Tabela13[[#This Row],[V41]])</f>
        <v>7.4172039984602344E-3</v>
      </c>
      <c r="EA208" s="3">
        <f>_xlfn.STDEV.S(Tabela13[[#This Row],[V46]],Tabela13[[#This Row],[V42]])</f>
        <v>0</v>
      </c>
      <c r="EB208" s="3">
        <f>_xlfn.STDEV.S(Tabela13[[#This Row],[V46]],Tabela13[[#This Row],[V43]])</f>
        <v>7.4172039984602344E-3</v>
      </c>
      <c r="EC208" s="3">
        <f>_xlfn.STDEV.S(Tabela13[[#This Row],[V46]],Tabela13[[#This Row],[V44]])</f>
        <v>7.4172039984602344E-3</v>
      </c>
      <c r="ED208" s="3">
        <f>_xlfn.STDEV.S(Tabela13[[#This Row],[V46]],Tabela13[[#This Row],[V45]])</f>
        <v>7.4172039984602344E-3</v>
      </c>
      <c r="EE208" s="3">
        <f t="shared" si="236"/>
        <v>-1.4142135623730951</v>
      </c>
      <c r="EF208" s="3">
        <f t="shared" si="237"/>
        <v>0</v>
      </c>
      <c r="EG208" s="3" t="str">
        <f t="shared" si="238"/>
        <v/>
      </c>
      <c r="EH208" s="3" t="str">
        <f t="shared" si="239"/>
        <v/>
      </c>
      <c r="EI208" s="3">
        <f t="shared" si="240"/>
        <v>-1.4142135623730951</v>
      </c>
      <c r="EJ208" s="3">
        <f t="shared" si="241"/>
        <v>-1.4142135623730951</v>
      </c>
      <c r="EK208" s="3">
        <f t="shared" si="242"/>
        <v>-1.4142135623730951</v>
      </c>
      <c r="EL208" s="3">
        <f t="shared" si="243"/>
        <v>1.4142135623730951</v>
      </c>
      <c r="EM208" s="3">
        <f t="shared" si="244"/>
        <v>1.4142135623730951</v>
      </c>
      <c r="EN208" s="3" t="str">
        <f t="shared" si="245"/>
        <v/>
      </c>
      <c r="EO208" s="3">
        <f t="shared" si="246"/>
        <v>0</v>
      </c>
      <c r="EP208" s="3">
        <f t="shared" si="247"/>
        <v>-1.4142135623730951</v>
      </c>
      <c r="EQ208" s="3" t="str">
        <f t="shared" si="248"/>
        <v/>
      </c>
      <c r="ER208" s="3" t="str">
        <f t="shared" si="249"/>
        <v/>
      </c>
      <c r="ES208" s="3" t="str">
        <f t="shared" si="250"/>
        <v/>
      </c>
      <c r="ET208" s="3" t="str">
        <f t="shared" si="251"/>
        <v/>
      </c>
      <c r="EU208" s="3" t="str">
        <f t="shared" si="252"/>
        <v/>
      </c>
      <c r="EV208" s="3" t="str">
        <f t="shared" si="253"/>
        <v/>
      </c>
      <c r="EW208" s="3">
        <f t="shared" si="254"/>
        <v>0</v>
      </c>
      <c r="EX208" s="3">
        <f t="shared" si="255"/>
        <v>1.4142135623730951</v>
      </c>
      <c r="EY208" s="3" t="str">
        <f t="shared" si="256"/>
        <v/>
      </c>
      <c r="EZ208" s="3">
        <f t="shared" si="257"/>
        <v>1.4142135623730951</v>
      </c>
      <c r="FA208" s="3" t="str">
        <f t="shared" si="258"/>
        <v/>
      </c>
      <c r="FB208" s="3">
        <f t="shared" si="259"/>
        <v>0</v>
      </c>
      <c r="FC208" s="3">
        <f t="shared" si="260"/>
        <v>1.4142135623730951</v>
      </c>
      <c r="FD208" s="3">
        <f t="shared" si="261"/>
        <v>-1.4142135623730951</v>
      </c>
      <c r="FE208" s="3" t="str">
        <f t="shared" si="262"/>
        <v/>
      </c>
      <c r="FF208" s="3">
        <f t="shared" si="263"/>
        <v>-1.4142135623730951</v>
      </c>
      <c r="FG208" s="3">
        <f t="shared" si="264"/>
        <v>1.4142135623730951</v>
      </c>
      <c r="FH208" s="3">
        <f t="shared" si="265"/>
        <v>1.4142135623730951</v>
      </c>
      <c r="FI208" s="4">
        <f t="shared" si="266"/>
        <v>0.76923076923076916</v>
      </c>
      <c r="FJ208" s="4">
        <f t="shared" si="267"/>
        <v>0.72727272727272729</v>
      </c>
      <c r="FK208" s="4">
        <f t="shared" si="268"/>
        <v>1.325942350332594</v>
      </c>
      <c r="FL208" s="4">
        <f t="shared" si="269"/>
        <v>1.3858093126385809</v>
      </c>
      <c r="FM208" s="4">
        <f>Tabela13[[#This Row],[V139]]-Tabela13[[#This Row],[V140]]</f>
        <v>-5.9866962305986871E-2</v>
      </c>
      <c r="FN208" s="4">
        <f>Tabela13[[#This Row],[V1]]-Tabela13[[#This Row],[V2]]/2</f>
        <v>0.58566433566433573</v>
      </c>
      <c r="FO208" s="4">
        <f>Tabela13[[#This Row],[V1]]-Tabela13[[#This Row],[V3]]/2</f>
        <v>0.59090909090909094</v>
      </c>
      <c r="FP208" s="4">
        <f>Tabela13[[#This Row],[V1]]-Tabela13[[#This Row],[V4]]/2</f>
        <v>0.58566433566433573</v>
      </c>
      <c r="FQ208" s="4">
        <f>Tabela13[[#This Row],[V2]]-Tabela13[[#This Row],[V1]]/2</f>
        <v>0.60139860139860135</v>
      </c>
      <c r="FR208" s="4">
        <f>Tabela13[[#This Row],[V2]]-Tabela13[[#This Row],[V3]]/2</f>
        <v>0.60139860139860135</v>
      </c>
      <c r="FS208" s="4">
        <f>Tabela13[[#This Row],[V2]]-Tabela13[[#This Row],[V4]]/2</f>
        <v>0.59615384615384615</v>
      </c>
      <c r="FT208" s="4">
        <f t="shared" si="270"/>
        <v>0.52981187745236458</v>
      </c>
      <c r="FU208" s="4">
        <f t="shared" si="271"/>
        <v>0.53370819163926153</v>
      </c>
      <c r="FV208" s="4">
        <f t="shared" si="272"/>
        <v>0.52981187745236458</v>
      </c>
      <c r="FW208" s="4">
        <f t="shared" si="273"/>
        <v>0.54144724913791276</v>
      </c>
      <c r="FX208" s="4">
        <f t="shared" si="274"/>
        <v>0.54144724913791276</v>
      </c>
      <c r="FY208" s="4">
        <f t="shared" si="275"/>
        <v>0.53758664665874645</v>
      </c>
      <c r="FZ208" s="4">
        <f t="shared" si="276"/>
        <v>95.36613794142562</v>
      </c>
      <c r="GA208" s="4">
        <f t="shared" si="277"/>
        <v>96.067474495067074</v>
      </c>
      <c r="GB208" s="4">
        <f t="shared" si="278"/>
        <v>95.36613794142562</v>
      </c>
      <c r="GC208" s="4">
        <f t="shared" si="279"/>
        <v>97.460504844824285</v>
      </c>
      <c r="GD208" s="4">
        <f t="shared" si="280"/>
        <v>97.460504844824285</v>
      </c>
      <c r="GE208" s="4">
        <f t="shared" si="281"/>
        <v>96.76559639857436</v>
      </c>
      <c r="GF208" s="4">
        <f>Tabela13[[#This Row],[V1]]-Tabela13[[#This Row],[V2]]/Tabela13[[#This Row],[V2]]</f>
        <v>0.18181818181818188</v>
      </c>
      <c r="GG208" s="4">
        <f>Tabela13[[#This Row],[V1]]-Tabela13[[#This Row],[V3]]/Tabela13[[#This Row],[V3]]</f>
        <v>0.18181818181818188</v>
      </c>
      <c r="GH208" s="4">
        <f>Tabela13[[#This Row],[V1]]-Tabela13[[#This Row],[V4]]/Tabela13[[#This Row],[V4]]</f>
        <v>0.18181818181818188</v>
      </c>
      <c r="GI208" s="4">
        <f>Tabela13[[#This Row],[V2]]-Tabela13[[#This Row],[V1]]/Tabela13[[#This Row],[V1]]</f>
        <v>0.19230769230769229</v>
      </c>
      <c r="GJ208" s="4">
        <f>Tabela13[[#This Row],[V2]]-Tabela13[[#This Row],[V3]]/Tabela13[[#This Row],[V3]]</f>
        <v>0.19230769230769229</v>
      </c>
      <c r="GK208" s="4">
        <f>Tabela13[[#This Row],[V2]]-Tabela13[[#This Row],[V4]]/Tabela13[[#This Row],[V4]]</f>
        <v>0.19230769230769229</v>
      </c>
      <c r="GL208" s="4">
        <f t="shared" si="282"/>
        <v>6.0561217047862392E-3</v>
      </c>
      <c r="GM208" s="4">
        <f t="shared" si="283"/>
        <v>1.1870629370629371</v>
      </c>
      <c r="GN208" s="4">
        <f t="shared" si="284"/>
        <v>5.1017696835607201E-3</v>
      </c>
      <c r="GO208" s="3">
        <f t="shared" si="285"/>
        <v>0</v>
      </c>
      <c r="GP208" s="3">
        <v>100</v>
      </c>
      <c r="GQ208" s="3">
        <f t="shared" si="286"/>
        <v>-1</v>
      </c>
      <c r="GR208" s="3">
        <f t="shared" si="287"/>
        <v>-100</v>
      </c>
      <c r="GS208" s="34">
        <f>COUNTIF($D$2:D207,Tabela13[[#This Row],[HomeTeam]])</f>
        <v>10</v>
      </c>
      <c r="GT208" s="34">
        <f>COUNTIF($E$2:E207,Tabela13[[#This Row],[AwayTeam]])</f>
        <v>10</v>
      </c>
      <c r="GU208" s="3">
        <f>IFERROR(AVERAGEIFS($AD$2:AD207,$D$2:D207,Tabela13[[#This Row],[HomeTeam]],$GS$2:GS207,"&gt;="&amp;Tabela13[[#This Row],[Contagem_H]]-5),"")</f>
        <v>1.1753729773971169</v>
      </c>
      <c r="GV208" s="3">
        <f>IFERROR(AVERAGEIFS($G$2:G207,$E$2:E207,Tabela13[[#This Row],[AwayTeam]],$GT$2:GT207,"&gt;="&amp;Tabela13[[#This Row],[Contagem_A]]-5),"")</f>
        <v>1.6</v>
      </c>
      <c r="GW208" s="3">
        <f>IFERROR(AVERAGEIFS($GQ$2:GQ207,$D$2:D207,Tabela13[[#This Row],[HomeTeam]],$GS$2:GS207,"&gt;="&amp;Tabela13[[#This Row],[Contagem_H]]-5),"")</f>
        <v>0.74</v>
      </c>
    </row>
    <row r="209" spans="1:205" x14ac:dyDescent="0.25">
      <c r="A209" t="s">
        <v>127</v>
      </c>
      <c r="B209" t="s">
        <v>211</v>
      </c>
      <c r="C209" t="s">
        <v>136</v>
      </c>
      <c r="D209" t="s">
        <v>13</v>
      </c>
      <c r="E209" t="s">
        <v>25</v>
      </c>
      <c r="F209" s="3">
        <v>0</v>
      </c>
      <c r="G209" s="3">
        <v>4</v>
      </c>
      <c r="H209" s="3" t="str">
        <f t="shared" si="288"/>
        <v>A</v>
      </c>
      <c r="I209" s="3">
        <v>4.33</v>
      </c>
      <c r="J209" s="3">
        <v>4.5</v>
      </c>
      <c r="K209" s="3">
        <v>1.67</v>
      </c>
      <c r="L209" s="3">
        <v>1.4</v>
      </c>
      <c r="M209" s="3">
        <v>2.88</v>
      </c>
      <c r="N209" s="3">
        <f t="shared" si="217"/>
        <v>4</v>
      </c>
      <c r="O209" s="3">
        <f t="shared" si="218"/>
        <v>0</v>
      </c>
      <c r="P209" s="3">
        <f t="shared" si="219"/>
        <v>3</v>
      </c>
      <c r="Q209" s="3">
        <f t="shared" si="220"/>
        <v>5.1971499648893138E-2</v>
      </c>
      <c r="R209" s="3">
        <f t="shared" si="221"/>
        <v>6.1507936507936511E-2</v>
      </c>
      <c r="S209" s="3">
        <f t="shared" si="222"/>
        <v>4.5550365934797075</v>
      </c>
      <c r="T209" s="3">
        <f t="shared" si="223"/>
        <v>4.733871748420019</v>
      </c>
      <c r="U209" s="3">
        <f t="shared" si="224"/>
        <v>1.7567924044136514</v>
      </c>
      <c r="V209" s="3">
        <f t="shared" si="225"/>
        <v>1.4727600995084502</v>
      </c>
      <c r="W209" s="3">
        <f t="shared" si="226"/>
        <v>3.0296779189888121</v>
      </c>
      <c r="X209" s="4">
        <f t="shared" si="227"/>
        <v>0.23094688221709006</v>
      </c>
      <c r="Y209" s="4">
        <f t="shared" si="228"/>
        <v>0.22222222222222221</v>
      </c>
      <c r="Z209" s="4">
        <f t="shared" si="229"/>
        <v>0.5988023952095809</v>
      </c>
      <c r="AA209" s="4">
        <f t="shared" si="230"/>
        <v>0.7142857142857143</v>
      </c>
      <c r="AB209" s="4">
        <f t="shared" si="231"/>
        <v>0.34722222222222221</v>
      </c>
      <c r="AC209" s="4">
        <f t="shared" si="232"/>
        <v>0.11547344110854503</v>
      </c>
      <c r="AD209" s="4">
        <f t="shared" si="233"/>
        <v>2.2994011976047903</v>
      </c>
      <c r="AE209" s="4">
        <f t="shared" si="234"/>
        <v>2.115473441108545</v>
      </c>
      <c r="AF209" s="4">
        <f t="shared" si="235"/>
        <v>0.29940119760479045</v>
      </c>
      <c r="AG209" s="4">
        <f>IFERROR(AVERAGE(Tabela13[[#This Row],[V1]],Tabela13[[#This Row],[V2]]),"")</f>
        <v>1.2074373193566676</v>
      </c>
      <c r="AH209" s="4">
        <f>IFERROR(AVERAGE(Tabela13[[#This Row],[V1]],Tabela13[[#This Row],[V3]]),"")</f>
        <v>1.115473441108545</v>
      </c>
      <c r="AI209" s="4">
        <f>IFERROR(AVERAGE(Tabela13[[#This Row],[V1]],Tabela13[[#This Row],[V4]]),"")</f>
        <v>0.20743731935666773</v>
      </c>
      <c r="AJ209" s="4">
        <f>IFERROR(AVERAGE(Tabela13[[#This Row],[V2]],Tabela13[[#This Row],[V1]]),"")</f>
        <v>1.2074373193566676</v>
      </c>
      <c r="AK209" s="4">
        <f>IFERROR(AVERAGE(Tabela13[[#This Row],[V2]],Tabela13[[#This Row],[V3]]),"")</f>
        <v>2.2074373193566679</v>
      </c>
      <c r="AL209" s="4">
        <f>IFERROR(AVERAGE(Tabela13[[#This Row],[V2]],Tabela13[[#This Row],[V4]]),"")</f>
        <v>1.2994011976047903</v>
      </c>
      <c r="AM209" s="4">
        <f>IFERROR(AVERAGE(Tabela13[[#This Row],[V3]],Tabela13[[#This Row],[V1]]),"")</f>
        <v>1.115473441108545</v>
      </c>
      <c r="AN209" s="4">
        <f>IFERROR(AVERAGE(Tabela13[[#This Row],[V3]],Tabela13[[#This Row],[V2]]),"")</f>
        <v>2.2074373193566679</v>
      </c>
      <c r="AO209" s="4">
        <f>IFERROR(AVERAGE(Tabela13[[#This Row],[V3]],Tabela13[[#This Row],[V4]]),"")</f>
        <v>1.2074373193566676</v>
      </c>
      <c r="AP209" s="4">
        <f>IFERROR(AVERAGE(Tabela13[[#This Row],[V4]],Tabela13[[#This Row],[V1]]),"")</f>
        <v>0.20743731935666773</v>
      </c>
      <c r="AQ209" s="4">
        <f>IFERROR(AVERAGE(Tabela13[[#This Row],[V4]],Tabela13[[#This Row],[V2]]),"")</f>
        <v>1.2994011976047903</v>
      </c>
      <c r="AR209" s="4">
        <f>IFERROR(AVERAGE(Tabela13[[#This Row],[V4]],Tabela13[[#This Row],[V3]]),"")</f>
        <v>1.2074373193566676</v>
      </c>
      <c r="AS209" s="4">
        <f>_xlfn.STDEV.S(Tabela13[[#This Row],[V1]:[V2]])</f>
        <v>1.544270126240018</v>
      </c>
      <c r="AT209" s="4">
        <f>_xlfn.STDEV.S(Tabela13[[#This Row],[V1]],Tabela13[[#This Row],[V3]])</f>
        <v>1.4142135623730951</v>
      </c>
      <c r="AU209" s="4">
        <f>_xlfn.STDEV.S(Tabela13[[#This Row],[V1]],Tabela13[[#This Row],[V4]])</f>
        <v>0.13005656386692324</v>
      </c>
      <c r="AV209" s="4">
        <f>_xlfn.STDEV.S(Tabela13[[#This Row],[V2]],Tabela13[[#This Row],[V1]])</f>
        <v>1.544270126240018</v>
      </c>
      <c r="AW209" s="4">
        <f>_xlfn.STDEV.S(Tabela13[[#This Row],[V2]],Tabela13[[#This Row],[V3]])</f>
        <v>0.13005656386692316</v>
      </c>
      <c r="AX209" s="4">
        <f>_xlfn.STDEV.S(Tabela13[[#This Row],[V42]],Tabela13[[#This Row],[V44]])</f>
        <v>2.9584836886131134</v>
      </c>
      <c r="AY209" s="4">
        <f>_xlfn.STDEV.S(Tabela13[[#This Row],[V3]],Tabela13[[#This Row],[V1]])</f>
        <v>1.4142135623730951</v>
      </c>
      <c r="AZ209" s="4">
        <f>_xlfn.STDEV.S(Tabela13[[#This Row],[V3]],Tabela13[[#This Row],[V2]])</f>
        <v>0.13005656386692316</v>
      </c>
      <c r="BA209" s="4">
        <f>_xlfn.STDEV.S(Tabela13[[#This Row],[V3]],Tabela13[[#This Row],[V4]])</f>
        <v>1.284156998506172</v>
      </c>
      <c r="BB209" s="4">
        <f>_xlfn.STDEV.S(Tabela13[[#This Row],[V4]],Tabela13[[#This Row],[V1]])</f>
        <v>0.13005656386692324</v>
      </c>
      <c r="BC209" s="4">
        <f>_xlfn.STDEV.S(Tabela13[[#This Row],[V4]],Tabela13[[#This Row],[V2]])</f>
        <v>1.4142135623730951</v>
      </c>
      <c r="BD209" s="4">
        <f>_xlfn.STDEV.S(Tabela13[[#This Row],[V4]],Tabela13[[#This Row],[V3]])</f>
        <v>1.284156998506172</v>
      </c>
      <c r="BE209" s="4">
        <f>Tabela13[[#This Row],[V17]]/Tabela13[[#This Row],[V5]]</f>
        <v>1.2789650456247432</v>
      </c>
      <c r="BF209" s="4">
        <f>Tabela13[[#This Row],[V18]]/Tabela13[[#This Row],[V6]]</f>
        <v>1.2678146428727748</v>
      </c>
      <c r="BG209" s="4">
        <f>Tabela13[[#This Row],[V19]]/Tabela13[[#This Row],[V7]]</f>
        <v>0.62696801265207247</v>
      </c>
      <c r="BH209" s="4">
        <f>Tabela13[[#This Row],[V20]]/Tabela13[[#This Row],[V8]]</f>
        <v>1.2789650456247432</v>
      </c>
      <c r="BI209" s="4">
        <f>Tabela13[[#This Row],[V21]]/Tabela13[[#This Row],[V9]]</f>
        <v>5.891744364674719E-2</v>
      </c>
      <c r="BJ209" s="4">
        <f>Tabela13[[#This Row],[V22]]/Tabela13[[#This Row],[V10]]</f>
        <v>2.2768054193474194</v>
      </c>
      <c r="BK209" s="4">
        <f>Tabela13[[#This Row],[V23]]/Tabela13[[#This Row],[V11]]</f>
        <v>1.2678146428727748</v>
      </c>
      <c r="BL209" s="4">
        <f>Tabela13[[#This Row],[V24]]/Tabela13[[#This Row],[V12]]</f>
        <v>5.891744364674719E-2</v>
      </c>
      <c r="BM209" s="4">
        <f>Tabela13[[#This Row],[V25]]/Tabela13[[#This Row],[V13]]</f>
        <v>1.0635392644567101</v>
      </c>
      <c r="BN209" s="4">
        <f>Tabela13[[#This Row],[V26]]/Tabela13[[#This Row],[V14]]</f>
        <v>0.62696801265207247</v>
      </c>
      <c r="BO209" s="4">
        <f>Tabela13[[#This Row],[V27]]/Tabela13[[#This Row],[V15]]</f>
        <v>1.088357902840124</v>
      </c>
      <c r="BP209" s="4">
        <f>Tabela13[[#This Row],[V28]]/Tabela13[[#This Row],[V16]]</f>
        <v>1.0635392644567101</v>
      </c>
      <c r="BQ209" s="4">
        <f>Tabela13[[#This Row],[V1]]-Tabela13[[#This Row],[V2]]</f>
        <v>-2.1839277564962454</v>
      </c>
      <c r="BR209" s="4">
        <f>Tabela13[[#This Row],[V1]]-Tabela13[[#This Row],[V3]]</f>
        <v>-2</v>
      </c>
      <c r="BS209" s="4">
        <f>Tabela13[[#This Row],[V1]]-Tabela13[[#This Row],[V4]]</f>
        <v>-0.18392775649624543</v>
      </c>
      <c r="BT209" s="4">
        <f>Tabela13[[#This Row],[V2]]-Tabela13[[#This Row],[V1]]</f>
        <v>2.1839277564962454</v>
      </c>
      <c r="BU209" s="4">
        <f>Tabela13[[#This Row],[V2]]-Tabela13[[#This Row],[V3]]</f>
        <v>0.18392775649624538</v>
      </c>
      <c r="BV209" s="4">
        <f>Tabela13[[#This Row],[V2]]-Tabela13[[#This Row],[V4]]</f>
        <v>2</v>
      </c>
      <c r="BW209" s="4">
        <f>AVERAGE(Tabela13[[#This Row],[V41]],Tabela13[[#This Row],[V42]])</f>
        <v>-2.0919638782481229</v>
      </c>
      <c r="BX209" s="4">
        <f>AVERAGE(Tabela13[[#This Row],[V41]],Tabela13[[#This Row],[V43]])</f>
        <v>-1.1839277564962454</v>
      </c>
      <c r="BY209" s="4">
        <f>AVERAGE(Tabela13[[#This Row],[V41]],Tabela13[[#This Row],[V44]])</f>
        <v>0</v>
      </c>
      <c r="BZ209" s="4">
        <f>AVERAGE(Tabela13[[#This Row],[V41]],Tabela13[[#This Row],[V45]])</f>
        <v>-1</v>
      </c>
      <c r="CA209" s="4">
        <f>AVERAGE(Tabela13[[#This Row],[V41]],Tabela13[[#This Row],[V46]])</f>
        <v>-9.1963878248122688E-2</v>
      </c>
      <c r="CB209" s="4">
        <f>AVERAGE(Tabela13[[#This Row],[V42]],Tabela13[[#This Row],[V41]])</f>
        <v>-2.0919638782481229</v>
      </c>
      <c r="CC209" s="4">
        <f>AVERAGE(Tabela13[[#This Row],[V42]],Tabela13[[#This Row],[V43]])</f>
        <v>-1.0919638782481227</v>
      </c>
      <c r="CD209" s="4">
        <f>AVERAGE(Tabela13[[#This Row],[V42]],Tabela13[[#This Row],[V44]])</f>
        <v>9.1963878248122688E-2</v>
      </c>
      <c r="CE209" s="4">
        <f>AVERAGE(Tabela13[[#This Row],[V42]],Tabela13[[#This Row],[V45]])</f>
        <v>-0.90803612175187731</v>
      </c>
      <c r="CF209" s="4">
        <f>AVERAGE(Tabela13[[#This Row],[V42]],Tabela13[[#This Row],[V46]])</f>
        <v>0</v>
      </c>
      <c r="CG209" s="4">
        <f>AVERAGE(Tabela13[[#This Row],[V43]],Tabela13[[#This Row],[V41]])</f>
        <v>-1.1839277564962454</v>
      </c>
      <c r="CH209" s="4">
        <f>AVERAGE(Tabela13[[#This Row],[V43]],Tabela13[[#This Row],[V42]])</f>
        <v>-1.0919638782481227</v>
      </c>
      <c r="CI209" s="4">
        <f>AVERAGE(Tabela13[[#This Row],[V43]],Tabela13[[#This Row],[V44]])</f>
        <v>1</v>
      </c>
      <c r="CJ209" s="4">
        <f>AVERAGE(Tabela13[[#This Row],[V43]],Tabela13[[#This Row],[V45]])</f>
        <v>0</v>
      </c>
      <c r="CK209" s="4">
        <f>AVERAGE(Tabela13[[#This Row],[V43]],Tabela13[[#This Row],[V46]])</f>
        <v>0.90803612175187731</v>
      </c>
      <c r="CL209" s="4">
        <f>AVERAGE(Tabela13[[#This Row],[V44]],Tabela13[[#This Row],[V41]])</f>
        <v>0</v>
      </c>
      <c r="CM209" s="4">
        <f>AVERAGE(Tabela13[[#This Row],[V44]],Tabela13[[#This Row],[V42]])</f>
        <v>9.1963878248122688E-2</v>
      </c>
      <c r="CN209" s="4">
        <f>AVERAGE(Tabela13[[#This Row],[V44]],Tabela13[[#This Row],[V43]])</f>
        <v>1</v>
      </c>
      <c r="CO209" s="4">
        <f>AVERAGE(Tabela13[[#This Row],[V44]],Tabela13[[#This Row],[V45]])</f>
        <v>1.1839277564962454</v>
      </c>
      <c r="CP209" s="4">
        <f>AVERAGE(Tabela13[[#This Row],[V44]],Tabela13[[#This Row],[V46]])</f>
        <v>2.0919638782481229</v>
      </c>
      <c r="CQ209" s="4">
        <f>AVERAGE(Tabela13[[#This Row],[V45]],Tabela13[[#This Row],[V41]])</f>
        <v>-1</v>
      </c>
      <c r="CR209" s="4">
        <f>AVERAGE(Tabela13[[#This Row],[V45]],Tabela13[[#This Row],[V42]])</f>
        <v>-0.90803612175187731</v>
      </c>
      <c r="CS209" s="4">
        <f>AVERAGE(Tabela13[[#This Row],[V45]],Tabela13[[#This Row],[V43]])</f>
        <v>0</v>
      </c>
      <c r="CT209" s="4">
        <f>AVERAGE(Tabela13[[#This Row],[V45]],Tabela13[[#This Row],[V44]])</f>
        <v>1.1839277564962454</v>
      </c>
      <c r="CU209" s="4">
        <f>AVERAGE(Tabela13[[#This Row],[V45]],Tabela13[[#This Row],[V46]])</f>
        <v>1.0919638782481227</v>
      </c>
      <c r="CV209" s="4">
        <f>AVERAGE(Tabela13[[#This Row],[V46]],Tabela13[[#This Row],[V41]])</f>
        <v>-9.1963878248122688E-2</v>
      </c>
      <c r="CW209" s="4">
        <f>AVERAGE(Tabela13[[#This Row],[V46]],Tabela13[[#This Row],[V42]])</f>
        <v>0</v>
      </c>
      <c r="CX209" s="4">
        <f>AVERAGE(Tabela13[[#This Row],[V46]],Tabela13[[#This Row],[V43]])</f>
        <v>0.90803612175187731</v>
      </c>
      <c r="CY209" s="4">
        <f>AVERAGE(Tabela13[[#This Row],[V46]],Tabela13[[#This Row],[V44]])</f>
        <v>2.0919638782481229</v>
      </c>
      <c r="CZ209" s="4">
        <f>AVERAGE(Tabela13[[#This Row],[V46]],Tabela13[[#This Row],[V45]])</f>
        <v>1.0919638782481227</v>
      </c>
      <c r="DA209" s="3">
        <f>_xlfn.STDEV.S(Tabela13[[#This Row],[V41]],Tabela13[[#This Row],[V42]])</f>
        <v>0.13005656386692316</v>
      </c>
      <c r="DB209" s="3">
        <f>_xlfn.STDEV.S(Tabela13[[#This Row],[V41]],Tabela13[[#This Row],[V43]])</f>
        <v>1.4142135623730951</v>
      </c>
      <c r="DC209" s="3">
        <f>_xlfn.STDEV.S(Tabela13[[#This Row],[V41]],Tabela13[[#This Row],[V44]])</f>
        <v>3.0885402524800365</v>
      </c>
      <c r="DD209" s="3">
        <f>_xlfn.STDEV.S(Tabela13[[#This Row],[V41]],Tabela13[[#This Row],[V45]])</f>
        <v>1.6743266901069416</v>
      </c>
      <c r="DE209" s="3">
        <f>_xlfn.STDEV.S(Tabela13[[#This Row],[V41]],Tabela13[[#This Row],[V46]])</f>
        <v>2.9584836886131134</v>
      </c>
      <c r="DF209" s="3">
        <f>_xlfn.STDEV.S(Tabela13[[#This Row],[V42]],Tabela13[[#This Row],[V41]])</f>
        <v>0.13005656386692316</v>
      </c>
      <c r="DG209" s="3">
        <f>_xlfn.STDEV.S(Tabela13[[#This Row],[V42]],Tabela13[[#This Row],[V43]])</f>
        <v>1.2841569985061718</v>
      </c>
      <c r="DH209" s="3">
        <f>_xlfn.STDEV.S(Tabela13[[#This Row],[V42]],Tabela13[[#This Row],[V44]])</f>
        <v>2.9584836886131134</v>
      </c>
      <c r="DI209" s="3">
        <f>_xlfn.STDEV.S(Tabela13[[#This Row],[V42]],Tabela13[[#This Row],[V45]])</f>
        <v>1.5442701262400185</v>
      </c>
      <c r="DJ209" s="3">
        <f>_xlfn.STDEV.S(Tabela13[[#This Row],[V42]],Tabela13[[#This Row],[V46]])</f>
        <v>2.8284271247461903</v>
      </c>
      <c r="DK209" s="3">
        <f>_xlfn.STDEV.S(Tabela13[[#This Row],[V43]],Tabela13[[#This Row],[V41]])</f>
        <v>1.4142135623730951</v>
      </c>
      <c r="DL209" s="3">
        <f>_xlfn.STDEV.S(Tabela13[[#This Row],[V43]],Tabela13[[#This Row],[V42]])</f>
        <v>1.2841569985061718</v>
      </c>
      <c r="DM209" s="3">
        <f>_xlfn.STDEV.S(Tabela13[[#This Row],[V43]],Tabela13[[#This Row],[V44]])</f>
        <v>1.6743266901069416</v>
      </c>
      <c r="DN209" s="3">
        <f>_xlfn.STDEV.S(Tabela13[[#This Row],[V43]],Tabela13[[#This Row],[V45]])</f>
        <v>0.26011312773384637</v>
      </c>
      <c r="DO209" s="3">
        <f>_xlfn.STDEV.S(Tabela13[[#This Row],[V43]],Tabela13[[#This Row],[V46]])</f>
        <v>1.5442701262400185</v>
      </c>
      <c r="DP209" s="3">
        <f>_xlfn.STDEV.S(Tabela13[[#This Row],[V44]],Tabela13[[#This Row],[V41]])</f>
        <v>3.0885402524800365</v>
      </c>
      <c r="DQ209" s="3">
        <f>_xlfn.STDEV.S(Tabela13[[#This Row],[V44]],Tabela13[[#This Row],[V42]])</f>
        <v>2.9584836886131134</v>
      </c>
      <c r="DR209" s="3">
        <f>_xlfn.STDEV.S(Tabela13[[#This Row],[V44]],Tabela13[[#This Row],[V43]])</f>
        <v>1.6743266901069416</v>
      </c>
      <c r="DS209" s="3">
        <f>_xlfn.STDEV.S(Tabela13[[#This Row],[V44]],Tabela13[[#This Row],[V45]])</f>
        <v>1.4142135623730951</v>
      </c>
      <c r="DT209" s="3">
        <f>_xlfn.STDEV.S(Tabela13[[#This Row],[V44]],Tabela13[[#This Row],[V46]])</f>
        <v>0.13005656386692316</v>
      </c>
      <c r="DU209" s="3">
        <f>_xlfn.STDEV.S(Tabela13[[#This Row],[V45]],Tabela13[[#This Row],[V41]])</f>
        <v>1.6743266901069416</v>
      </c>
      <c r="DV209" s="3">
        <f>_xlfn.STDEV.S(Tabela13[[#This Row],[V45]],Tabela13[[#This Row],[V42]])</f>
        <v>1.5442701262400185</v>
      </c>
      <c r="DW209" s="3">
        <f>_xlfn.STDEV.S(Tabela13[[#This Row],[V45]],Tabela13[[#This Row],[V43]])</f>
        <v>0.26011312773384637</v>
      </c>
      <c r="DX209" s="3">
        <f>_xlfn.STDEV.S(Tabela13[[#This Row],[V45]],Tabela13[[#This Row],[V44]])</f>
        <v>1.4142135623730951</v>
      </c>
      <c r="DY209" s="3">
        <f>_xlfn.STDEV.S(Tabela13[[#This Row],[V45]],Tabela13[[#This Row],[V46]])</f>
        <v>1.2841569985061718</v>
      </c>
      <c r="DZ209" s="3">
        <f>_xlfn.STDEV.S(Tabela13[[#This Row],[V46]],Tabela13[[#This Row],[V41]])</f>
        <v>2.9584836886131134</v>
      </c>
      <c r="EA209" s="3">
        <f>_xlfn.STDEV.S(Tabela13[[#This Row],[V46]],Tabela13[[#This Row],[V42]])</f>
        <v>2.8284271247461903</v>
      </c>
      <c r="EB209" s="3">
        <f>_xlfn.STDEV.S(Tabela13[[#This Row],[V46]],Tabela13[[#This Row],[V43]])</f>
        <v>1.5442701262400185</v>
      </c>
      <c r="EC209" s="3">
        <f>_xlfn.STDEV.S(Tabela13[[#This Row],[V46]],Tabela13[[#This Row],[V44]])</f>
        <v>0.13005656386692316</v>
      </c>
      <c r="ED209" s="3">
        <f>_xlfn.STDEV.S(Tabela13[[#This Row],[V46]],Tabela13[[#This Row],[V45]])</f>
        <v>1.2841569985061718</v>
      </c>
      <c r="EE209" s="3">
        <f t="shared" si="236"/>
        <v>-6.2169603031500077E-2</v>
      </c>
      <c r="EF209" s="3">
        <f t="shared" si="237"/>
        <v>-1.1945100151704908</v>
      </c>
      <c r="EG209" s="3" t="str">
        <f t="shared" si="238"/>
        <v/>
      </c>
      <c r="EH209" s="3">
        <f t="shared" si="239"/>
        <v>-1.6743266901069416</v>
      </c>
      <c r="EI209" s="3">
        <f t="shared" si="240"/>
        <v>-32.170062256737268</v>
      </c>
      <c r="EJ209" s="3">
        <f t="shared" si="241"/>
        <v>-6.2169603031500077E-2</v>
      </c>
      <c r="EK209" s="3">
        <f t="shared" si="242"/>
        <v>-1.176006847924669</v>
      </c>
      <c r="EL209" s="3">
        <f t="shared" si="243"/>
        <v>32.170062256737268</v>
      </c>
      <c r="EM209" s="3">
        <f t="shared" si="244"/>
        <v>-1.7006703689944103</v>
      </c>
      <c r="EN209" s="3" t="str">
        <f t="shared" si="245"/>
        <v/>
      </c>
      <c r="EO209" s="3">
        <f t="shared" si="246"/>
        <v>-1.1945100151704908</v>
      </c>
      <c r="EP209" s="3">
        <f t="shared" si="247"/>
        <v>-1.176006847924669</v>
      </c>
      <c r="EQ209" s="3">
        <f t="shared" si="248"/>
        <v>1.6743266901069416</v>
      </c>
      <c r="ER209" s="3" t="str">
        <f t="shared" si="249"/>
        <v/>
      </c>
      <c r="ES209" s="3" t="str">
        <f t="shared" si="250"/>
        <v/>
      </c>
      <c r="ET209" s="3" t="str">
        <f t="shared" si="251"/>
        <v/>
      </c>
      <c r="EU209" s="3" t="str">
        <f t="shared" si="252"/>
        <v/>
      </c>
      <c r="EV209" s="3">
        <f t="shared" si="253"/>
        <v>1.6743266901069416</v>
      </c>
      <c r="EW209" s="3">
        <f t="shared" si="254"/>
        <v>1.1945100151704908</v>
      </c>
      <c r="EX209" s="3">
        <f t="shared" si="255"/>
        <v>6.2169603031500077E-2</v>
      </c>
      <c r="EY209" s="3">
        <f t="shared" si="256"/>
        <v>-1.6743266901069416</v>
      </c>
      <c r="EZ209" s="3">
        <f t="shared" si="257"/>
        <v>-1.7006703689944103</v>
      </c>
      <c r="FA209" s="3" t="str">
        <f t="shared" si="258"/>
        <v/>
      </c>
      <c r="FB209" s="3">
        <f t="shared" si="259"/>
        <v>1.1945100151704908</v>
      </c>
      <c r="FC209" s="3">
        <f t="shared" si="260"/>
        <v>1.176006847924669</v>
      </c>
      <c r="FD209" s="3">
        <f t="shared" si="261"/>
        <v>-32.170062256737268</v>
      </c>
      <c r="FE209" s="3" t="str">
        <f t="shared" si="262"/>
        <v/>
      </c>
      <c r="FF209" s="3">
        <f t="shared" si="263"/>
        <v>1.7006703689944103</v>
      </c>
      <c r="FG209" s="3">
        <f t="shared" si="264"/>
        <v>6.2169603031500077E-2</v>
      </c>
      <c r="FH209" s="3">
        <f t="shared" si="265"/>
        <v>1.176006847924669</v>
      </c>
      <c r="FI209" s="4">
        <f t="shared" si="266"/>
        <v>0</v>
      </c>
      <c r="FJ209" s="4">
        <f t="shared" si="267"/>
        <v>0.92378752886836024</v>
      </c>
      <c r="FK209" s="4">
        <f t="shared" si="268"/>
        <v>0.8698551901633309</v>
      </c>
      <c r="FL209" s="4">
        <f t="shared" si="269"/>
        <v>1.9189012330892083</v>
      </c>
      <c r="FM209" s="4">
        <f>Tabela13[[#This Row],[V139]]-Tabela13[[#This Row],[V140]]</f>
        <v>-1.0490460429258774</v>
      </c>
      <c r="FN209" s="4">
        <f>Tabela13[[#This Row],[V1]]-Tabela13[[#This Row],[V2]]/2</f>
        <v>-1.0342271576938502</v>
      </c>
      <c r="FO209" s="4">
        <f>Tabela13[[#This Row],[V1]]-Tabela13[[#This Row],[V3]]/2</f>
        <v>-0.94226327944572741</v>
      </c>
      <c r="FP209" s="4">
        <f>Tabela13[[#This Row],[V1]]-Tabela13[[#This Row],[V4]]/2</f>
        <v>-3.4227157693850194E-2</v>
      </c>
      <c r="FQ209" s="4">
        <f>Tabela13[[#This Row],[V2]]-Tabela13[[#This Row],[V1]]/2</f>
        <v>2.2416644770505179</v>
      </c>
      <c r="FR209" s="4">
        <f>Tabela13[[#This Row],[V2]]-Tabela13[[#This Row],[V3]]/2</f>
        <v>1.2416644770505179</v>
      </c>
      <c r="FS209" s="4">
        <f>Tabela13[[#This Row],[V2]]-Tabela13[[#This Row],[V4]]/2</f>
        <v>2.1497005988023949</v>
      </c>
      <c r="FT209" s="4">
        <f t="shared" si="270"/>
        <v>-0.80222220794357568</v>
      </c>
      <c r="FU209" s="4">
        <f t="shared" si="271"/>
        <v>-0.75568039880701054</v>
      </c>
      <c r="FV209" s="4">
        <f t="shared" si="272"/>
        <v>-3.421380139476761E-2</v>
      </c>
      <c r="FW209" s="4">
        <f t="shared" si="273"/>
        <v>1.1511927997870763</v>
      </c>
      <c r="FX209" s="4">
        <f t="shared" si="274"/>
        <v>0.8927892285882576</v>
      </c>
      <c r="FY209" s="4">
        <f t="shared" si="275"/>
        <v>1.1353897949988783</v>
      </c>
      <c r="FZ209" s="4">
        <f t="shared" si="276"/>
        <v>-144.39999742984361</v>
      </c>
      <c r="GA209" s="4">
        <f t="shared" si="277"/>
        <v>-136.0224717852619</v>
      </c>
      <c r="GB209" s="4">
        <f t="shared" si="278"/>
        <v>-6.1584842510581694</v>
      </c>
      <c r="GC209" s="4">
        <f t="shared" si="279"/>
        <v>207.21470396167373</v>
      </c>
      <c r="GD209" s="4">
        <f t="shared" si="280"/>
        <v>160.70206114588638</v>
      </c>
      <c r="GE209" s="4">
        <f t="shared" si="281"/>
        <v>204.37016309979808</v>
      </c>
      <c r="GF209" s="4">
        <f>Tabela13[[#This Row],[V1]]-Tabela13[[#This Row],[V2]]/Tabela13[[#This Row],[V2]]</f>
        <v>-0.88452655889145493</v>
      </c>
      <c r="GG209" s="4">
        <f>Tabela13[[#This Row],[V1]]-Tabela13[[#This Row],[V3]]/Tabela13[[#This Row],[V3]]</f>
        <v>-0.88452655889145493</v>
      </c>
      <c r="GH209" s="4">
        <f>Tabela13[[#This Row],[V1]]-Tabela13[[#This Row],[V4]]/Tabela13[[#This Row],[V4]]</f>
        <v>-0.88452655889145493</v>
      </c>
      <c r="GI209" s="4">
        <f>Tabela13[[#This Row],[V2]]-Tabela13[[#This Row],[V1]]/Tabela13[[#This Row],[V1]]</f>
        <v>1.2994011976047903</v>
      </c>
      <c r="GJ209" s="4">
        <f>Tabela13[[#This Row],[V2]]-Tabela13[[#This Row],[V3]]/Tabela13[[#This Row],[V3]]</f>
        <v>1.2994011976047903</v>
      </c>
      <c r="GK209" s="4">
        <f>Tabela13[[#This Row],[V2]]-Tabela13[[#This Row],[V4]]/Tabela13[[#This Row],[V4]]</f>
        <v>1.2994011976047903</v>
      </c>
      <c r="GL209" s="4">
        <f t="shared" si="282"/>
        <v>1.159573113924508</v>
      </c>
      <c r="GM209" s="4">
        <f t="shared" si="283"/>
        <v>1.2074373193566679</v>
      </c>
      <c r="GN209" s="4">
        <f t="shared" si="284"/>
        <v>0.96035884872461763</v>
      </c>
      <c r="GO209" s="3">
        <f t="shared" si="285"/>
        <v>0</v>
      </c>
      <c r="GP209" s="3">
        <v>100</v>
      </c>
      <c r="GQ209" s="3">
        <f t="shared" si="286"/>
        <v>-1</v>
      </c>
      <c r="GR209" s="3">
        <f t="shared" si="287"/>
        <v>-100</v>
      </c>
      <c r="GS209" s="34">
        <f>COUNTIF($D$2:D208,Tabela13[[#This Row],[HomeTeam]])</f>
        <v>9</v>
      </c>
      <c r="GT209" s="34">
        <f>COUNTIF($E$2:E208,Tabela13[[#This Row],[AwayTeam]])</f>
        <v>10</v>
      </c>
      <c r="GU209" s="3">
        <f>IFERROR(AVERAGEIFS($AD$2:AD208,$D$2:D208,Tabela13[[#This Row],[HomeTeam]],$GS$2:GS208,"&gt;="&amp;Tabela13[[#This Row],[Contagem_H]]-5),"")</f>
        <v>0.68966903051348249</v>
      </c>
      <c r="GV209" s="3">
        <f>IFERROR(AVERAGEIFS($G$2:G208,$E$2:E208,Tabela13[[#This Row],[AwayTeam]],$GT$2:GT208,"&gt;="&amp;Tabela13[[#This Row],[Contagem_A]]-5),"")</f>
        <v>1.6</v>
      </c>
      <c r="GW209" s="3">
        <f>IFERROR(AVERAGEIFS($GQ$2:GQ208,$D$2:D208,Tabela13[[#This Row],[HomeTeam]],$GS$2:GS208,"&gt;="&amp;Tabela13[[#This Row],[Contagem_H]]-5),"")</f>
        <v>0.61199999999999988</v>
      </c>
    </row>
    <row r="210" spans="1:205" x14ac:dyDescent="0.25">
      <c r="A210" t="s">
        <v>127</v>
      </c>
      <c r="B210" t="s">
        <v>212</v>
      </c>
      <c r="C210" t="s">
        <v>207</v>
      </c>
      <c r="D210" t="s">
        <v>15</v>
      </c>
      <c r="E210" t="s">
        <v>26</v>
      </c>
      <c r="F210" s="3">
        <v>0</v>
      </c>
      <c r="G210" s="3">
        <v>0</v>
      </c>
      <c r="H210" s="3" t="str">
        <f t="shared" si="288"/>
        <v>D</v>
      </c>
      <c r="I210" s="3">
        <v>1.62</v>
      </c>
      <c r="J210" s="3">
        <v>4</v>
      </c>
      <c r="K210" s="3">
        <v>5</v>
      </c>
      <c r="L210" s="3">
        <v>1.62</v>
      </c>
      <c r="M210" s="3">
        <v>2.25</v>
      </c>
      <c r="N210" s="3">
        <f t="shared" si="217"/>
        <v>0</v>
      </c>
      <c r="O210" s="3">
        <f t="shared" si="218"/>
        <v>1</v>
      </c>
      <c r="P210" s="3">
        <f t="shared" si="219"/>
        <v>1</v>
      </c>
      <c r="Q210" s="3">
        <f t="shared" si="220"/>
        <v>6.7283950617283983E-2</v>
      </c>
      <c r="R210" s="3">
        <f t="shared" si="221"/>
        <v>6.1728395061728336E-2</v>
      </c>
      <c r="S210" s="3">
        <f t="shared" si="222"/>
        <v>1.7290000000000001</v>
      </c>
      <c r="T210" s="3">
        <f t="shared" si="223"/>
        <v>4.2691358024691359</v>
      </c>
      <c r="U210" s="3">
        <f t="shared" si="224"/>
        <v>5.3364197530864201</v>
      </c>
      <c r="V210" s="3">
        <f t="shared" si="225"/>
        <v>1.7290000000000001</v>
      </c>
      <c r="W210" s="3">
        <f t="shared" si="226"/>
        <v>2.401388888888889</v>
      </c>
      <c r="X210" s="4">
        <f t="shared" si="227"/>
        <v>0.61728395061728392</v>
      </c>
      <c r="Y210" s="4">
        <f t="shared" si="228"/>
        <v>0.25</v>
      </c>
      <c r="Z210" s="4">
        <f t="shared" si="229"/>
        <v>0.2</v>
      </c>
      <c r="AA210" s="4">
        <f t="shared" si="230"/>
        <v>0.61728395061728392</v>
      </c>
      <c r="AB210" s="4">
        <f t="shared" si="231"/>
        <v>0.44444444444444442</v>
      </c>
      <c r="AC210" s="4">
        <f t="shared" si="232"/>
        <v>0.30864197530864196</v>
      </c>
      <c r="AD210" s="4">
        <f t="shared" si="233"/>
        <v>0.1</v>
      </c>
      <c r="AE210" s="4">
        <f t="shared" si="234"/>
        <v>0.30864197530864196</v>
      </c>
      <c r="AF210" s="4">
        <f t="shared" si="235"/>
        <v>0.1</v>
      </c>
      <c r="AG210" s="4">
        <f>IFERROR(AVERAGE(Tabela13[[#This Row],[V1]],Tabela13[[#This Row],[V2]]),"")</f>
        <v>0.204320987654321</v>
      </c>
      <c r="AH210" s="4">
        <f>IFERROR(AVERAGE(Tabela13[[#This Row],[V1]],Tabela13[[#This Row],[V3]]),"")</f>
        <v>0.30864197530864196</v>
      </c>
      <c r="AI210" s="4">
        <f>IFERROR(AVERAGE(Tabela13[[#This Row],[V1]],Tabela13[[#This Row],[V4]]),"")</f>
        <v>0.204320987654321</v>
      </c>
      <c r="AJ210" s="4">
        <f>IFERROR(AVERAGE(Tabela13[[#This Row],[V2]],Tabela13[[#This Row],[V1]]),"")</f>
        <v>0.204320987654321</v>
      </c>
      <c r="AK210" s="4">
        <f>IFERROR(AVERAGE(Tabela13[[#This Row],[V2]],Tabela13[[#This Row],[V3]]),"")</f>
        <v>0.204320987654321</v>
      </c>
      <c r="AL210" s="4">
        <f>IFERROR(AVERAGE(Tabela13[[#This Row],[V2]],Tabela13[[#This Row],[V4]]),"")</f>
        <v>0.1</v>
      </c>
      <c r="AM210" s="4">
        <f>IFERROR(AVERAGE(Tabela13[[#This Row],[V3]],Tabela13[[#This Row],[V1]]),"")</f>
        <v>0.30864197530864196</v>
      </c>
      <c r="AN210" s="4">
        <f>IFERROR(AVERAGE(Tabela13[[#This Row],[V3]],Tabela13[[#This Row],[V2]]),"")</f>
        <v>0.204320987654321</v>
      </c>
      <c r="AO210" s="4">
        <f>IFERROR(AVERAGE(Tabela13[[#This Row],[V3]],Tabela13[[#This Row],[V4]]),"")</f>
        <v>0.204320987654321</v>
      </c>
      <c r="AP210" s="4">
        <f>IFERROR(AVERAGE(Tabela13[[#This Row],[V4]],Tabela13[[#This Row],[V1]]),"")</f>
        <v>0.204320987654321</v>
      </c>
      <c r="AQ210" s="4">
        <f>IFERROR(AVERAGE(Tabela13[[#This Row],[V4]],Tabela13[[#This Row],[V2]]),"")</f>
        <v>0.1</v>
      </c>
      <c r="AR210" s="4">
        <f>IFERROR(AVERAGE(Tabela13[[#This Row],[V4]],Tabela13[[#This Row],[V3]]),"")</f>
        <v>0.204320987654321</v>
      </c>
      <c r="AS210" s="4">
        <f>_xlfn.STDEV.S(Tabela13[[#This Row],[V1]:[V2]])</f>
        <v>0.14753215558089688</v>
      </c>
      <c r="AT210" s="4">
        <f>_xlfn.STDEV.S(Tabela13[[#This Row],[V1]],Tabela13[[#This Row],[V3]])</f>
        <v>0</v>
      </c>
      <c r="AU210" s="4">
        <f>_xlfn.STDEV.S(Tabela13[[#This Row],[V1]],Tabela13[[#This Row],[V4]])</f>
        <v>0.14753215558089688</v>
      </c>
      <c r="AV210" s="4">
        <f>_xlfn.STDEV.S(Tabela13[[#This Row],[V2]],Tabela13[[#This Row],[V1]])</f>
        <v>0.14753215558089688</v>
      </c>
      <c r="AW210" s="4">
        <f>_xlfn.STDEV.S(Tabela13[[#This Row],[V2]],Tabela13[[#This Row],[V3]])</f>
        <v>0.14753215558089688</v>
      </c>
      <c r="AX210" s="4">
        <f>_xlfn.STDEV.S(Tabela13[[#This Row],[V42]],Tabela13[[#This Row],[V44]])</f>
        <v>0.14753215558089694</v>
      </c>
      <c r="AY210" s="4">
        <f>_xlfn.STDEV.S(Tabela13[[#This Row],[V3]],Tabela13[[#This Row],[V1]])</f>
        <v>0</v>
      </c>
      <c r="AZ210" s="4">
        <f>_xlfn.STDEV.S(Tabela13[[#This Row],[V3]],Tabela13[[#This Row],[V2]])</f>
        <v>0.14753215558089688</v>
      </c>
      <c r="BA210" s="4">
        <f>_xlfn.STDEV.S(Tabela13[[#This Row],[V3]],Tabela13[[#This Row],[V4]])</f>
        <v>0.14753215558089688</v>
      </c>
      <c r="BB210" s="4">
        <f>_xlfn.STDEV.S(Tabela13[[#This Row],[V4]],Tabela13[[#This Row],[V1]])</f>
        <v>0.14753215558089688</v>
      </c>
      <c r="BC210" s="4">
        <f>_xlfn.STDEV.S(Tabela13[[#This Row],[V4]],Tabela13[[#This Row],[V2]])</f>
        <v>0</v>
      </c>
      <c r="BD210" s="4">
        <f>_xlfn.STDEV.S(Tabela13[[#This Row],[V4]],Tabela13[[#This Row],[V3]])</f>
        <v>0.14753215558089688</v>
      </c>
      <c r="BE210" s="4">
        <f>Tabela13[[#This Row],[V17]]/Tabela13[[#This Row],[V5]]</f>
        <v>0.72206070103037145</v>
      </c>
      <c r="BF210" s="4">
        <f>Tabela13[[#This Row],[V18]]/Tabela13[[#This Row],[V6]]</f>
        <v>0</v>
      </c>
      <c r="BG210" s="4">
        <f>Tabela13[[#This Row],[V19]]/Tabela13[[#This Row],[V7]]</f>
        <v>0.72206070103037145</v>
      </c>
      <c r="BH210" s="4">
        <f>Tabela13[[#This Row],[V20]]/Tabela13[[#This Row],[V8]]</f>
        <v>0.72206070103037145</v>
      </c>
      <c r="BI210" s="4">
        <f>Tabela13[[#This Row],[V21]]/Tabela13[[#This Row],[V9]]</f>
        <v>0.72206070103037145</v>
      </c>
      <c r="BJ210" s="4">
        <f>Tabela13[[#This Row],[V22]]/Tabela13[[#This Row],[V10]]</f>
        <v>1.4753215558089694</v>
      </c>
      <c r="BK210" s="4">
        <f>Tabela13[[#This Row],[V23]]/Tabela13[[#This Row],[V11]]</f>
        <v>0</v>
      </c>
      <c r="BL210" s="4">
        <f>Tabela13[[#This Row],[V24]]/Tabela13[[#This Row],[V12]]</f>
        <v>0.72206070103037145</v>
      </c>
      <c r="BM210" s="4">
        <f>Tabela13[[#This Row],[V25]]/Tabela13[[#This Row],[V13]]</f>
        <v>0.72206070103037145</v>
      </c>
      <c r="BN210" s="4">
        <f>Tabela13[[#This Row],[V26]]/Tabela13[[#This Row],[V14]]</f>
        <v>0.72206070103037145</v>
      </c>
      <c r="BO210" s="4">
        <f>Tabela13[[#This Row],[V27]]/Tabela13[[#This Row],[V15]]</f>
        <v>0</v>
      </c>
      <c r="BP210" s="4">
        <f>Tabela13[[#This Row],[V28]]/Tabela13[[#This Row],[V16]]</f>
        <v>0.72206070103037145</v>
      </c>
      <c r="BQ210" s="4">
        <f>Tabela13[[#This Row],[V1]]-Tabela13[[#This Row],[V2]]</f>
        <v>0.20864197530864195</v>
      </c>
      <c r="BR210" s="4">
        <f>Tabela13[[#This Row],[V1]]-Tabela13[[#This Row],[V3]]</f>
        <v>0</v>
      </c>
      <c r="BS210" s="4">
        <f>Tabela13[[#This Row],[V1]]-Tabela13[[#This Row],[V4]]</f>
        <v>0.20864197530864195</v>
      </c>
      <c r="BT210" s="4">
        <f>Tabela13[[#This Row],[V2]]-Tabela13[[#This Row],[V1]]</f>
        <v>-0.20864197530864195</v>
      </c>
      <c r="BU210" s="4">
        <f>Tabela13[[#This Row],[V2]]-Tabela13[[#This Row],[V3]]</f>
        <v>-0.20864197530864195</v>
      </c>
      <c r="BV210" s="4">
        <f>Tabela13[[#This Row],[V2]]-Tabela13[[#This Row],[V4]]</f>
        <v>0</v>
      </c>
      <c r="BW210" s="4">
        <f>AVERAGE(Tabela13[[#This Row],[V41]],Tabela13[[#This Row],[V42]])</f>
        <v>0.10432098765432098</v>
      </c>
      <c r="BX210" s="4">
        <f>AVERAGE(Tabela13[[#This Row],[V41]],Tabela13[[#This Row],[V43]])</f>
        <v>0.20864197530864195</v>
      </c>
      <c r="BY210" s="4">
        <f>AVERAGE(Tabela13[[#This Row],[V41]],Tabela13[[#This Row],[V44]])</f>
        <v>0</v>
      </c>
      <c r="BZ210" s="4">
        <f>AVERAGE(Tabela13[[#This Row],[V41]],Tabela13[[#This Row],[V45]])</f>
        <v>0</v>
      </c>
      <c r="CA210" s="4">
        <f>AVERAGE(Tabela13[[#This Row],[V41]],Tabela13[[#This Row],[V46]])</f>
        <v>0.10432098765432098</v>
      </c>
      <c r="CB210" s="4">
        <f>AVERAGE(Tabela13[[#This Row],[V42]],Tabela13[[#This Row],[V41]])</f>
        <v>0.10432098765432098</v>
      </c>
      <c r="CC210" s="4">
        <f>AVERAGE(Tabela13[[#This Row],[V42]],Tabela13[[#This Row],[V43]])</f>
        <v>0.10432098765432098</v>
      </c>
      <c r="CD210" s="4">
        <f>AVERAGE(Tabela13[[#This Row],[V42]],Tabela13[[#This Row],[V44]])</f>
        <v>-0.10432098765432098</v>
      </c>
      <c r="CE210" s="4">
        <f>AVERAGE(Tabela13[[#This Row],[V42]],Tabela13[[#This Row],[V45]])</f>
        <v>-0.10432098765432098</v>
      </c>
      <c r="CF210" s="4">
        <f>AVERAGE(Tabela13[[#This Row],[V42]],Tabela13[[#This Row],[V46]])</f>
        <v>0</v>
      </c>
      <c r="CG210" s="4">
        <f>AVERAGE(Tabela13[[#This Row],[V43]],Tabela13[[#This Row],[V41]])</f>
        <v>0.20864197530864195</v>
      </c>
      <c r="CH210" s="4">
        <f>AVERAGE(Tabela13[[#This Row],[V43]],Tabela13[[#This Row],[V42]])</f>
        <v>0.10432098765432098</v>
      </c>
      <c r="CI210" s="4">
        <f>AVERAGE(Tabela13[[#This Row],[V43]],Tabela13[[#This Row],[V44]])</f>
        <v>0</v>
      </c>
      <c r="CJ210" s="4">
        <f>AVERAGE(Tabela13[[#This Row],[V43]],Tabela13[[#This Row],[V45]])</f>
        <v>0</v>
      </c>
      <c r="CK210" s="4">
        <f>AVERAGE(Tabela13[[#This Row],[V43]],Tabela13[[#This Row],[V46]])</f>
        <v>0.10432098765432098</v>
      </c>
      <c r="CL210" s="4">
        <f>AVERAGE(Tabela13[[#This Row],[V44]],Tabela13[[#This Row],[V41]])</f>
        <v>0</v>
      </c>
      <c r="CM210" s="4">
        <f>AVERAGE(Tabela13[[#This Row],[V44]],Tabela13[[#This Row],[V42]])</f>
        <v>-0.10432098765432098</v>
      </c>
      <c r="CN210" s="4">
        <f>AVERAGE(Tabela13[[#This Row],[V44]],Tabela13[[#This Row],[V43]])</f>
        <v>0</v>
      </c>
      <c r="CO210" s="4">
        <f>AVERAGE(Tabela13[[#This Row],[V44]],Tabela13[[#This Row],[V45]])</f>
        <v>-0.20864197530864195</v>
      </c>
      <c r="CP210" s="4">
        <f>AVERAGE(Tabela13[[#This Row],[V44]],Tabela13[[#This Row],[V46]])</f>
        <v>-0.10432098765432098</v>
      </c>
      <c r="CQ210" s="4">
        <f>AVERAGE(Tabela13[[#This Row],[V45]],Tabela13[[#This Row],[V41]])</f>
        <v>0</v>
      </c>
      <c r="CR210" s="4">
        <f>AVERAGE(Tabela13[[#This Row],[V45]],Tabela13[[#This Row],[V42]])</f>
        <v>-0.10432098765432098</v>
      </c>
      <c r="CS210" s="4">
        <f>AVERAGE(Tabela13[[#This Row],[V45]],Tabela13[[#This Row],[V43]])</f>
        <v>0</v>
      </c>
      <c r="CT210" s="4">
        <f>AVERAGE(Tabela13[[#This Row],[V45]],Tabela13[[#This Row],[V44]])</f>
        <v>-0.20864197530864195</v>
      </c>
      <c r="CU210" s="4">
        <f>AVERAGE(Tabela13[[#This Row],[V45]],Tabela13[[#This Row],[V46]])</f>
        <v>-0.10432098765432098</v>
      </c>
      <c r="CV210" s="4">
        <f>AVERAGE(Tabela13[[#This Row],[V46]],Tabela13[[#This Row],[V41]])</f>
        <v>0.10432098765432098</v>
      </c>
      <c r="CW210" s="4">
        <f>AVERAGE(Tabela13[[#This Row],[V46]],Tabela13[[#This Row],[V42]])</f>
        <v>0</v>
      </c>
      <c r="CX210" s="4">
        <f>AVERAGE(Tabela13[[#This Row],[V46]],Tabela13[[#This Row],[V43]])</f>
        <v>0.10432098765432098</v>
      </c>
      <c r="CY210" s="4">
        <f>AVERAGE(Tabela13[[#This Row],[V46]],Tabela13[[#This Row],[V44]])</f>
        <v>-0.10432098765432098</v>
      </c>
      <c r="CZ210" s="4">
        <f>AVERAGE(Tabela13[[#This Row],[V46]],Tabela13[[#This Row],[V45]])</f>
        <v>-0.10432098765432098</v>
      </c>
      <c r="DA210" s="3">
        <f>_xlfn.STDEV.S(Tabela13[[#This Row],[V41]],Tabela13[[#This Row],[V42]])</f>
        <v>0.14753215558089694</v>
      </c>
      <c r="DB210" s="3">
        <f>_xlfn.STDEV.S(Tabela13[[#This Row],[V41]],Tabela13[[#This Row],[V43]])</f>
        <v>0</v>
      </c>
      <c r="DC210" s="3">
        <f>_xlfn.STDEV.S(Tabela13[[#This Row],[V41]],Tabela13[[#This Row],[V44]])</f>
        <v>0.29506431116179388</v>
      </c>
      <c r="DD210" s="3">
        <f>_xlfn.STDEV.S(Tabela13[[#This Row],[V41]],Tabela13[[#This Row],[V45]])</f>
        <v>0.29506431116179388</v>
      </c>
      <c r="DE210" s="3">
        <f>_xlfn.STDEV.S(Tabela13[[#This Row],[V41]],Tabela13[[#This Row],[V46]])</f>
        <v>0.14753215558089694</v>
      </c>
      <c r="DF210" s="3">
        <f>_xlfn.STDEV.S(Tabela13[[#This Row],[V42]],Tabela13[[#This Row],[V41]])</f>
        <v>0.14753215558089694</v>
      </c>
      <c r="DG210" s="3">
        <f>_xlfn.STDEV.S(Tabela13[[#This Row],[V42]],Tabela13[[#This Row],[V43]])</f>
        <v>0.14753215558089694</v>
      </c>
      <c r="DH210" s="3">
        <f>_xlfn.STDEV.S(Tabela13[[#This Row],[V42]],Tabela13[[#This Row],[V44]])</f>
        <v>0.14753215558089694</v>
      </c>
      <c r="DI210" s="3">
        <f>_xlfn.STDEV.S(Tabela13[[#This Row],[V42]],Tabela13[[#This Row],[V45]])</f>
        <v>0.14753215558089694</v>
      </c>
      <c r="DJ210" s="3">
        <f>_xlfn.STDEV.S(Tabela13[[#This Row],[V42]],Tabela13[[#This Row],[V46]])</f>
        <v>0</v>
      </c>
      <c r="DK210" s="3">
        <f>_xlfn.STDEV.S(Tabela13[[#This Row],[V43]],Tabela13[[#This Row],[V41]])</f>
        <v>0</v>
      </c>
      <c r="DL210" s="3">
        <f>_xlfn.STDEV.S(Tabela13[[#This Row],[V43]],Tabela13[[#This Row],[V42]])</f>
        <v>0.14753215558089694</v>
      </c>
      <c r="DM210" s="3">
        <f>_xlfn.STDEV.S(Tabela13[[#This Row],[V43]],Tabela13[[#This Row],[V44]])</f>
        <v>0.29506431116179388</v>
      </c>
      <c r="DN210" s="3">
        <f>_xlfn.STDEV.S(Tabela13[[#This Row],[V43]],Tabela13[[#This Row],[V45]])</f>
        <v>0.29506431116179388</v>
      </c>
      <c r="DO210" s="3">
        <f>_xlfn.STDEV.S(Tabela13[[#This Row],[V43]],Tabela13[[#This Row],[V46]])</f>
        <v>0.14753215558089694</v>
      </c>
      <c r="DP210" s="3">
        <f>_xlfn.STDEV.S(Tabela13[[#This Row],[V44]],Tabela13[[#This Row],[V41]])</f>
        <v>0.29506431116179388</v>
      </c>
      <c r="DQ210" s="3">
        <f>_xlfn.STDEV.S(Tabela13[[#This Row],[V44]],Tabela13[[#This Row],[V42]])</f>
        <v>0.14753215558089694</v>
      </c>
      <c r="DR210" s="3">
        <f>_xlfn.STDEV.S(Tabela13[[#This Row],[V44]],Tabela13[[#This Row],[V43]])</f>
        <v>0.29506431116179388</v>
      </c>
      <c r="DS210" s="3">
        <f>_xlfn.STDEV.S(Tabela13[[#This Row],[V44]],Tabela13[[#This Row],[V45]])</f>
        <v>0</v>
      </c>
      <c r="DT210" s="3">
        <f>_xlfn.STDEV.S(Tabela13[[#This Row],[V44]],Tabela13[[#This Row],[V46]])</f>
        <v>0.14753215558089694</v>
      </c>
      <c r="DU210" s="3">
        <f>_xlfn.STDEV.S(Tabela13[[#This Row],[V45]],Tabela13[[#This Row],[V41]])</f>
        <v>0.29506431116179388</v>
      </c>
      <c r="DV210" s="3">
        <f>_xlfn.STDEV.S(Tabela13[[#This Row],[V45]],Tabela13[[#This Row],[V42]])</f>
        <v>0.14753215558089694</v>
      </c>
      <c r="DW210" s="3">
        <f>_xlfn.STDEV.S(Tabela13[[#This Row],[V45]],Tabela13[[#This Row],[V43]])</f>
        <v>0.29506431116179388</v>
      </c>
      <c r="DX210" s="3">
        <f>_xlfn.STDEV.S(Tabela13[[#This Row],[V45]],Tabela13[[#This Row],[V44]])</f>
        <v>0</v>
      </c>
      <c r="DY210" s="3">
        <f>_xlfn.STDEV.S(Tabela13[[#This Row],[V45]],Tabela13[[#This Row],[V46]])</f>
        <v>0.14753215558089694</v>
      </c>
      <c r="DZ210" s="3">
        <f>_xlfn.STDEV.S(Tabela13[[#This Row],[V46]],Tabela13[[#This Row],[V41]])</f>
        <v>0.14753215558089694</v>
      </c>
      <c r="EA210" s="3">
        <f>_xlfn.STDEV.S(Tabela13[[#This Row],[V46]],Tabela13[[#This Row],[V42]])</f>
        <v>0</v>
      </c>
      <c r="EB210" s="3">
        <f>_xlfn.STDEV.S(Tabela13[[#This Row],[V46]],Tabela13[[#This Row],[V43]])</f>
        <v>0.14753215558089694</v>
      </c>
      <c r="EC210" s="3">
        <f>_xlfn.STDEV.S(Tabela13[[#This Row],[V46]],Tabela13[[#This Row],[V44]])</f>
        <v>0.14753215558089694</v>
      </c>
      <c r="ED210" s="3">
        <f>_xlfn.STDEV.S(Tabela13[[#This Row],[V46]],Tabela13[[#This Row],[V45]])</f>
        <v>0.14753215558089694</v>
      </c>
      <c r="EE210" s="3">
        <f t="shared" si="236"/>
        <v>1.4142135623730951</v>
      </c>
      <c r="EF210" s="3">
        <f t="shared" si="237"/>
        <v>0</v>
      </c>
      <c r="EG210" s="3" t="str">
        <f t="shared" si="238"/>
        <v/>
      </c>
      <c r="EH210" s="3" t="str">
        <f t="shared" si="239"/>
        <v/>
      </c>
      <c r="EI210" s="3">
        <f t="shared" si="240"/>
        <v>1.4142135623730951</v>
      </c>
      <c r="EJ210" s="3">
        <f t="shared" si="241"/>
        <v>1.4142135623730951</v>
      </c>
      <c r="EK210" s="3">
        <f t="shared" si="242"/>
        <v>1.4142135623730951</v>
      </c>
      <c r="EL210" s="3">
        <f t="shared" si="243"/>
        <v>-1.4142135623730951</v>
      </c>
      <c r="EM210" s="3">
        <f t="shared" si="244"/>
        <v>-1.4142135623730951</v>
      </c>
      <c r="EN210" s="3" t="str">
        <f t="shared" si="245"/>
        <v/>
      </c>
      <c r="EO210" s="3">
        <f t="shared" si="246"/>
        <v>0</v>
      </c>
      <c r="EP210" s="3">
        <f t="shared" si="247"/>
        <v>1.4142135623730951</v>
      </c>
      <c r="EQ210" s="3" t="str">
        <f t="shared" si="248"/>
        <v/>
      </c>
      <c r="ER210" s="3" t="str">
        <f t="shared" si="249"/>
        <v/>
      </c>
      <c r="ES210" s="3" t="str">
        <f t="shared" si="250"/>
        <v/>
      </c>
      <c r="ET210" s="3" t="str">
        <f t="shared" si="251"/>
        <v/>
      </c>
      <c r="EU210" s="3" t="str">
        <f t="shared" si="252"/>
        <v/>
      </c>
      <c r="EV210" s="3" t="str">
        <f t="shared" si="253"/>
        <v/>
      </c>
      <c r="EW210" s="3">
        <f t="shared" si="254"/>
        <v>0</v>
      </c>
      <c r="EX210" s="3">
        <f t="shared" si="255"/>
        <v>-1.4142135623730951</v>
      </c>
      <c r="EY210" s="3" t="str">
        <f t="shared" si="256"/>
        <v/>
      </c>
      <c r="EZ210" s="3">
        <f t="shared" si="257"/>
        <v>-1.4142135623730951</v>
      </c>
      <c r="FA210" s="3" t="str">
        <f t="shared" si="258"/>
        <v/>
      </c>
      <c r="FB210" s="3">
        <f t="shared" si="259"/>
        <v>0</v>
      </c>
      <c r="FC210" s="3">
        <f t="shared" si="260"/>
        <v>-1.4142135623730951</v>
      </c>
      <c r="FD210" s="3">
        <f t="shared" si="261"/>
        <v>1.4142135623730951</v>
      </c>
      <c r="FE210" s="3" t="str">
        <f t="shared" si="262"/>
        <v/>
      </c>
      <c r="FF210" s="3">
        <f t="shared" si="263"/>
        <v>1.4142135623730951</v>
      </c>
      <c r="FG210" s="3">
        <f t="shared" si="264"/>
        <v>-1.4142135623730951</v>
      </c>
      <c r="FH210" s="3">
        <f t="shared" si="265"/>
        <v>-1.4142135623730951</v>
      </c>
      <c r="FI210" s="4">
        <f t="shared" si="266"/>
        <v>0</v>
      </c>
      <c r="FJ210" s="4">
        <f t="shared" si="267"/>
        <v>0</v>
      </c>
      <c r="FK210" s="4">
        <f t="shared" si="268"/>
        <v>1.9693464430306535</v>
      </c>
      <c r="FL210" s="4">
        <f t="shared" si="269"/>
        <v>0.79641411220358582</v>
      </c>
      <c r="FM210" s="4">
        <f>Tabela13[[#This Row],[V139]]-Tabela13[[#This Row],[V140]]</f>
        <v>1.1729323308270678</v>
      </c>
      <c r="FN210" s="4">
        <f>Tabela13[[#This Row],[V1]]-Tabela13[[#This Row],[V2]]/2</f>
        <v>0.25864197530864197</v>
      </c>
      <c r="FO210" s="4">
        <f>Tabela13[[#This Row],[V1]]-Tabela13[[#This Row],[V3]]/2</f>
        <v>0.15432098765432098</v>
      </c>
      <c r="FP210" s="4">
        <f>Tabela13[[#This Row],[V1]]-Tabela13[[#This Row],[V4]]/2</f>
        <v>0.25864197530864197</v>
      </c>
      <c r="FQ210" s="4">
        <f>Tabela13[[#This Row],[V2]]-Tabela13[[#This Row],[V1]]/2</f>
        <v>-5.4320987654320974E-2</v>
      </c>
      <c r="FR210" s="4">
        <f>Tabela13[[#This Row],[V2]]-Tabela13[[#This Row],[V3]]/2</f>
        <v>-5.4320987654320974E-2</v>
      </c>
      <c r="FS210" s="4">
        <f>Tabela13[[#This Row],[V2]]-Tabela13[[#This Row],[V4]]/2</f>
        <v>0.05</v>
      </c>
      <c r="FT210" s="4">
        <f t="shared" si="270"/>
        <v>0.25309560328435621</v>
      </c>
      <c r="FU210" s="4">
        <f t="shared" si="271"/>
        <v>0.1531131502543977</v>
      </c>
      <c r="FV210" s="4">
        <f t="shared" si="272"/>
        <v>0.25309560328435621</v>
      </c>
      <c r="FW210" s="4">
        <f t="shared" si="273"/>
        <v>-5.4267652475612348E-2</v>
      </c>
      <c r="FX210" s="4">
        <f t="shared" si="274"/>
        <v>-5.4267652475612348E-2</v>
      </c>
      <c r="FY210" s="4">
        <f t="shared" si="275"/>
        <v>4.9958395721942765E-2</v>
      </c>
      <c r="FZ210" s="4">
        <f t="shared" si="276"/>
        <v>45.557208591184114</v>
      </c>
      <c r="GA210" s="4">
        <f t="shared" si="277"/>
        <v>27.560367045791587</v>
      </c>
      <c r="GB210" s="4">
        <f t="shared" si="278"/>
        <v>45.557208591184114</v>
      </c>
      <c r="GC210" s="4">
        <f t="shared" si="279"/>
        <v>-9.7681774456102222</v>
      </c>
      <c r="GD210" s="4">
        <f t="shared" si="280"/>
        <v>-9.7681774456102222</v>
      </c>
      <c r="GE210" s="4">
        <f t="shared" si="281"/>
        <v>8.992511229949697</v>
      </c>
      <c r="GF210" s="4">
        <f>Tabela13[[#This Row],[V1]]-Tabela13[[#This Row],[V2]]/Tabela13[[#This Row],[V2]]</f>
        <v>-0.69135802469135799</v>
      </c>
      <c r="GG210" s="4">
        <f>Tabela13[[#This Row],[V1]]-Tabela13[[#This Row],[V3]]/Tabela13[[#This Row],[V3]]</f>
        <v>-0.69135802469135799</v>
      </c>
      <c r="GH210" s="4">
        <f>Tabela13[[#This Row],[V1]]-Tabela13[[#This Row],[V4]]/Tabela13[[#This Row],[V4]]</f>
        <v>-0.69135802469135799</v>
      </c>
      <c r="GI210" s="4">
        <f>Tabela13[[#This Row],[V2]]-Tabela13[[#This Row],[V1]]/Tabela13[[#This Row],[V1]]</f>
        <v>-0.9</v>
      </c>
      <c r="GJ210" s="4">
        <f>Tabela13[[#This Row],[V2]]-Tabela13[[#This Row],[V3]]/Tabela13[[#This Row],[V3]]</f>
        <v>-0.9</v>
      </c>
      <c r="GK210" s="4">
        <f>Tabela13[[#This Row],[V2]]-Tabela13[[#This Row],[V4]]/Tabela13[[#This Row],[V4]]</f>
        <v>-0.9</v>
      </c>
      <c r="GL210" s="4">
        <f t="shared" si="282"/>
        <v>0.12045950060869967</v>
      </c>
      <c r="GM210" s="4">
        <f t="shared" si="283"/>
        <v>0.20432098765432097</v>
      </c>
      <c r="GN210" s="4">
        <f t="shared" si="284"/>
        <v>0.58956009361357553</v>
      </c>
      <c r="GO210" s="3">
        <f t="shared" si="285"/>
        <v>0</v>
      </c>
      <c r="GP210" s="3">
        <v>100</v>
      </c>
      <c r="GQ210" s="3">
        <f t="shared" si="286"/>
        <v>-1</v>
      </c>
      <c r="GR210" s="3">
        <f t="shared" si="287"/>
        <v>-100</v>
      </c>
      <c r="GS210" s="34">
        <f>COUNTIF($D$2:D209,Tabela13[[#This Row],[HomeTeam]])</f>
        <v>10</v>
      </c>
      <c r="GT210" s="34">
        <f>COUNTIF($E$2:E209,Tabela13[[#This Row],[AwayTeam]])</f>
        <v>10</v>
      </c>
      <c r="GU210" s="3">
        <f>IFERROR(AVERAGEIFS($AD$2:AD209,$D$2:D209,Tabela13[[#This Row],[HomeTeam]],$GS$2:GS209,"&gt;="&amp;Tabela13[[#This Row],[Contagem_H]]-5),"")</f>
        <v>0.70581815844007945</v>
      </c>
      <c r="GV210" s="3">
        <f>IFERROR(AVERAGEIFS($G$2:G209,$E$2:E209,Tabela13[[#This Row],[AwayTeam]],$GT$2:GT209,"&gt;="&amp;Tabela13[[#This Row],[Contagem_A]]-5),"")</f>
        <v>1.6</v>
      </c>
      <c r="GW210" s="3">
        <f>IFERROR(AVERAGEIFS($GQ$2:GQ209,$D$2:D209,Tabela13[[#This Row],[HomeTeam]],$GS$2:GS209,"&gt;="&amp;Tabela13[[#This Row],[Contagem_H]]-5),"")</f>
        <v>-0.15999999999999998</v>
      </c>
    </row>
    <row r="211" spans="1:205" x14ac:dyDescent="0.25">
      <c r="A211" t="s">
        <v>127</v>
      </c>
      <c r="B211" t="s">
        <v>213</v>
      </c>
      <c r="C211" t="s">
        <v>186</v>
      </c>
      <c r="D211" t="s">
        <v>133</v>
      </c>
      <c r="E211" t="s">
        <v>12</v>
      </c>
      <c r="F211" s="3">
        <v>1</v>
      </c>
      <c r="G211" s="3">
        <v>2</v>
      </c>
      <c r="H211" s="3" t="str">
        <f t="shared" si="288"/>
        <v>A</v>
      </c>
      <c r="I211" s="3">
        <v>8.5</v>
      </c>
      <c r="J211" s="3">
        <v>5</v>
      </c>
      <c r="K211" s="3">
        <v>1.4</v>
      </c>
      <c r="L211" s="3">
        <v>1.75</v>
      </c>
      <c r="M211" s="3">
        <v>2.0499999999999998</v>
      </c>
      <c r="N211" s="3">
        <f t="shared" si="217"/>
        <v>3</v>
      </c>
      <c r="O211" s="3">
        <f t="shared" si="218"/>
        <v>0</v>
      </c>
      <c r="P211" s="3">
        <f t="shared" si="219"/>
        <v>3</v>
      </c>
      <c r="Q211" s="3">
        <f t="shared" si="220"/>
        <v>3.1932773109243584E-2</v>
      </c>
      <c r="R211" s="3">
        <f t="shared" si="221"/>
        <v>5.9233449477351874E-2</v>
      </c>
      <c r="S211" s="3">
        <f t="shared" si="222"/>
        <v>8.7714285714285705</v>
      </c>
      <c r="T211" s="3">
        <f t="shared" si="223"/>
        <v>5.1596638655462179</v>
      </c>
      <c r="U211" s="3">
        <f t="shared" si="224"/>
        <v>1.4447058823529408</v>
      </c>
      <c r="V211" s="3">
        <f t="shared" si="225"/>
        <v>1.8058823529411763</v>
      </c>
      <c r="W211" s="3">
        <f t="shared" si="226"/>
        <v>2.115462184873949</v>
      </c>
      <c r="X211" s="4">
        <f t="shared" si="227"/>
        <v>0.11764705882352941</v>
      </c>
      <c r="Y211" s="4">
        <f t="shared" si="228"/>
        <v>0.2</v>
      </c>
      <c r="Z211" s="4">
        <f t="shared" si="229"/>
        <v>0.7142857142857143</v>
      </c>
      <c r="AA211" s="4">
        <f t="shared" si="230"/>
        <v>0.5714285714285714</v>
      </c>
      <c r="AB211" s="4">
        <f t="shared" si="231"/>
        <v>0.48780487804878053</v>
      </c>
      <c r="AC211" s="4">
        <f t="shared" si="232"/>
        <v>0.55882352941176472</v>
      </c>
      <c r="AD211" s="4">
        <f t="shared" si="233"/>
        <v>1.3571428571428572</v>
      </c>
      <c r="AE211" s="4">
        <f t="shared" si="234"/>
        <v>1.0588235294117647</v>
      </c>
      <c r="AF211" s="4">
        <f t="shared" si="235"/>
        <v>0.85714285714285721</v>
      </c>
      <c r="AG211" s="4">
        <f>IFERROR(AVERAGE(Tabela13[[#This Row],[V1]],Tabela13[[#This Row],[V2]]),"")</f>
        <v>0.95798319327731096</v>
      </c>
      <c r="AH211" s="4">
        <f>IFERROR(AVERAGE(Tabela13[[#This Row],[V1]],Tabela13[[#This Row],[V3]]),"")</f>
        <v>0.80882352941176472</v>
      </c>
      <c r="AI211" s="4">
        <f>IFERROR(AVERAGE(Tabela13[[#This Row],[V1]],Tabela13[[#This Row],[V4]]),"")</f>
        <v>0.70798319327731096</v>
      </c>
      <c r="AJ211" s="4">
        <f>IFERROR(AVERAGE(Tabela13[[#This Row],[V2]],Tabela13[[#This Row],[V1]]),"")</f>
        <v>0.95798319327731096</v>
      </c>
      <c r="AK211" s="4">
        <f>IFERROR(AVERAGE(Tabela13[[#This Row],[V2]],Tabela13[[#This Row],[V3]]),"")</f>
        <v>1.2079831932773111</v>
      </c>
      <c r="AL211" s="4">
        <f>IFERROR(AVERAGE(Tabela13[[#This Row],[V2]],Tabela13[[#This Row],[V4]]),"")</f>
        <v>1.1071428571428572</v>
      </c>
      <c r="AM211" s="4">
        <f>IFERROR(AVERAGE(Tabela13[[#This Row],[V3]],Tabela13[[#This Row],[V1]]),"")</f>
        <v>0.80882352941176472</v>
      </c>
      <c r="AN211" s="4">
        <f>IFERROR(AVERAGE(Tabela13[[#This Row],[V3]],Tabela13[[#This Row],[V2]]),"")</f>
        <v>1.2079831932773111</v>
      </c>
      <c r="AO211" s="4">
        <f>IFERROR(AVERAGE(Tabela13[[#This Row],[V3]],Tabela13[[#This Row],[V4]]),"")</f>
        <v>0.95798319327731096</v>
      </c>
      <c r="AP211" s="4">
        <f>IFERROR(AVERAGE(Tabela13[[#This Row],[V4]],Tabela13[[#This Row],[V1]]),"")</f>
        <v>0.70798319327731096</v>
      </c>
      <c r="AQ211" s="4">
        <f>IFERROR(AVERAGE(Tabela13[[#This Row],[V4]],Tabela13[[#This Row],[V2]]),"")</f>
        <v>1.1071428571428572</v>
      </c>
      <c r="AR211" s="4">
        <f>IFERROR(AVERAGE(Tabela13[[#This Row],[V4]],Tabela13[[#This Row],[V3]]),"")</f>
        <v>0.95798319327731096</v>
      </c>
      <c r="AS211" s="4">
        <f>_xlfn.STDEV.S(Tabela13[[#This Row],[V1]:[V2]])</f>
        <v>0.56449701019094112</v>
      </c>
      <c r="AT211" s="4">
        <f>_xlfn.STDEV.S(Tabela13[[#This Row],[V1]],Tabela13[[#This Row],[V3]])</f>
        <v>0.35355339059327379</v>
      </c>
      <c r="AU211" s="4">
        <f>_xlfn.STDEV.S(Tabela13[[#This Row],[V1]],Tabela13[[#This Row],[V4]])</f>
        <v>0.21094361959766789</v>
      </c>
      <c r="AV211" s="4">
        <f>_xlfn.STDEV.S(Tabela13[[#This Row],[V2]],Tabela13[[#This Row],[V1]])</f>
        <v>0.56449701019094112</v>
      </c>
      <c r="AW211" s="4">
        <f>_xlfn.STDEV.S(Tabela13[[#This Row],[V2]],Tabela13[[#This Row],[V3]])</f>
        <v>0.21094361959766683</v>
      </c>
      <c r="AX211" s="4">
        <f>_xlfn.STDEV.S(Tabela13[[#This Row],[V42]],Tabela13[[#This Row],[V44]])</f>
        <v>0.91805040078421507</v>
      </c>
      <c r="AY211" s="4">
        <f>_xlfn.STDEV.S(Tabela13[[#This Row],[V3]],Tabela13[[#This Row],[V1]])</f>
        <v>0.35355339059327379</v>
      </c>
      <c r="AZ211" s="4">
        <f>_xlfn.STDEV.S(Tabela13[[#This Row],[V3]],Tabela13[[#This Row],[V2]])</f>
        <v>0.21094361959766683</v>
      </c>
      <c r="BA211" s="4">
        <f>_xlfn.STDEV.S(Tabela13[[#This Row],[V3]],Tabela13[[#This Row],[V4]])</f>
        <v>0.14260977099560626</v>
      </c>
      <c r="BB211" s="4">
        <f>_xlfn.STDEV.S(Tabela13[[#This Row],[V4]],Tabela13[[#This Row],[V1]])</f>
        <v>0.21094361959766789</v>
      </c>
      <c r="BC211" s="4">
        <f>_xlfn.STDEV.S(Tabela13[[#This Row],[V4]],Tabela13[[#This Row],[V2]])</f>
        <v>0.35355339059327379</v>
      </c>
      <c r="BD211" s="4">
        <f>_xlfn.STDEV.S(Tabela13[[#This Row],[V4]],Tabela13[[#This Row],[V3]])</f>
        <v>0.14260977099560626</v>
      </c>
      <c r="BE211" s="4">
        <f>Tabela13[[#This Row],[V17]]/Tabela13[[#This Row],[V5]]</f>
        <v>0.5892556509887894</v>
      </c>
      <c r="BF211" s="4">
        <f>Tabela13[[#This Row],[V18]]/Tabela13[[#This Row],[V6]]</f>
        <v>0.43712055564259306</v>
      </c>
      <c r="BG211" s="4">
        <f>Tabela13[[#This Row],[V19]]/Tabela13[[#This Row],[V7]]</f>
        <v>0.29795003836347156</v>
      </c>
      <c r="BH211" s="4">
        <f>Tabela13[[#This Row],[V20]]/Tabela13[[#This Row],[V8]]</f>
        <v>0.5892556509887894</v>
      </c>
      <c r="BI211" s="4">
        <f>Tabela13[[#This Row],[V21]]/Tabela13[[#This Row],[V9]]</f>
        <v>0.17462463117998156</v>
      </c>
      <c r="BJ211" s="4">
        <f>Tabela13[[#This Row],[V22]]/Tabela13[[#This Row],[V10]]</f>
        <v>0.82920681361154902</v>
      </c>
      <c r="BK211" s="4">
        <f>Tabela13[[#This Row],[V23]]/Tabela13[[#This Row],[V11]]</f>
        <v>0.43712055564259306</v>
      </c>
      <c r="BL211" s="4">
        <f>Tabela13[[#This Row],[V24]]/Tabela13[[#This Row],[V12]]</f>
        <v>0.17462463117998156</v>
      </c>
      <c r="BM211" s="4">
        <f>Tabela13[[#This Row],[V25]]/Tabela13[[#This Row],[V13]]</f>
        <v>0.14886458551295742</v>
      </c>
      <c r="BN211" s="4">
        <f>Tabela13[[#This Row],[V26]]/Tabela13[[#This Row],[V14]]</f>
        <v>0.29795003836347156</v>
      </c>
      <c r="BO211" s="4">
        <f>Tabela13[[#This Row],[V27]]/Tabela13[[#This Row],[V15]]</f>
        <v>0.31933854634231179</v>
      </c>
      <c r="BP211" s="4">
        <f>Tabela13[[#This Row],[V28]]/Tabela13[[#This Row],[V16]]</f>
        <v>0.14886458551295742</v>
      </c>
      <c r="BQ211" s="4">
        <f>Tabela13[[#This Row],[V1]]-Tabela13[[#This Row],[V2]]</f>
        <v>-0.79831932773109249</v>
      </c>
      <c r="BR211" s="4">
        <f>Tabela13[[#This Row],[V1]]-Tabela13[[#This Row],[V3]]</f>
        <v>-0.5</v>
      </c>
      <c r="BS211" s="4">
        <f>Tabela13[[#This Row],[V1]]-Tabela13[[#This Row],[V4]]</f>
        <v>-0.29831932773109249</v>
      </c>
      <c r="BT211" s="4">
        <f>Tabela13[[#This Row],[V2]]-Tabela13[[#This Row],[V1]]</f>
        <v>0.79831932773109249</v>
      </c>
      <c r="BU211" s="4">
        <f>Tabela13[[#This Row],[V2]]-Tabela13[[#This Row],[V3]]</f>
        <v>0.29831932773109249</v>
      </c>
      <c r="BV211" s="4">
        <f>Tabela13[[#This Row],[V2]]-Tabela13[[#This Row],[V4]]</f>
        <v>0.5</v>
      </c>
      <c r="BW211" s="4">
        <f>AVERAGE(Tabela13[[#This Row],[V41]],Tabela13[[#This Row],[V42]])</f>
        <v>-0.64915966386554624</v>
      </c>
      <c r="BX211" s="4">
        <f>AVERAGE(Tabela13[[#This Row],[V41]],Tabela13[[#This Row],[V43]])</f>
        <v>-0.54831932773109249</v>
      </c>
      <c r="BY211" s="4">
        <f>AVERAGE(Tabela13[[#This Row],[V41]],Tabela13[[#This Row],[V44]])</f>
        <v>0</v>
      </c>
      <c r="BZ211" s="4">
        <f>AVERAGE(Tabela13[[#This Row],[V41]],Tabela13[[#This Row],[V45]])</f>
        <v>-0.25</v>
      </c>
      <c r="CA211" s="4">
        <f>AVERAGE(Tabela13[[#This Row],[V41]],Tabela13[[#This Row],[V46]])</f>
        <v>-0.14915966386554624</v>
      </c>
      <c r="CB211" s="4">
        <f>AVERAGE(Tabela13[[#This Row],[V42]],Tabela13[[#This Row],[V41]])</f>
        <v>-0.64915966386554624</v>
      </c>
      <c r="CC211" s="4">
        <f>AVERAGE(Tabela13[[#This Row],[V42]],Tabela13[[#This Row],[V43]])</f>
        <v>-0.39915966386554624</v>
      </c>
      <c r="CD211" s="4">
        <f>AVERAGE(Tabela13[[#This Row],[V42]],Tabela13[[#This Row],[V44]])</f>
        <v>0.14915966386554624</v>
      </c>
      <c r="CE211" s="4">
        <f>AVERAGE(Tabela13[[#This Row],[V42]],Tabela13[[#This Row],[V45]])</f>
        <v>-0.10084033613445376</v>
      </c>
      <c r="CF211" s="4">
        <f>AVERAGE(Tabela13[[#This Row],[V42]],Tabela13[[#This Row],[V46]])</f>
        <v>0</v>
      </c>
      <c r="CG211" s="4">
        <f>AVERAGE(Tabela13[[#This Row],[V43]],Tabela13[[#This Row],[V41]])</f>
        <v>-0.54831932773109249</v>
      </c>
      <c r="CH211" s="4">
        <f>AVERAGE(Tabela13[[#This Row],[V43]],Tabela13[[#This Row],[V42]])</f>
        <v>-0.39915966386554624</v>
      </c>
      <c r="CI211" s="4">
        <f>AVERAGE(Tabela13[[#This Row],[V43]],Tabela13[[#This Row],[V44]])</f>
        <v>0.25</v>
      </c>
      <c r="CJ211" s="4">
        <f>AVERAGE(Tabela13[[#This Row],[V43]],Tabela13[[#This Row],[V45]])</f>
        <v>0</v>
      </c>
      <c r="CK211" s="4">
        <f>AVERAGE(Tabela13[[#This Row],[V43]],Tabela13[[#This Row],[V46]])</f>
        <v>0.10084033613445376</v>
      </c>
      <c r="CL211" s="4">
        <f>AVERAGE(Tabela13[[#This Row],[V44]],Tabela13[[#This Row],[V41]])</f>
        <v>0</v>
      </c>
      <c r="CM211" s="4">
        <f>AVERAGE(Tabela13[[#This Row],[V44]],Tabela13[[#This Row],[V42]])</f>
        <v>0.14915966386554624</v>
      </c>
      <c r="CN211" s="4">
        <f>AVERAGE(Tabela13[[#This Row],[V44]],Tabela13[[#This Row],[V43]])</f>
        <v>0.25</v>
      </c>
      <c r="CO211" s="4">
        <f>AVERAGE(Tabela13[[#This Row],[V44]],Tabela13[[#This Row],[V45]])</f>
        <v>0.54831932773109249</v>
      </c>
      <c r="CP211" s="4">
        <f>AVERAGE(Tabela13[[#This Row],[V44]],Tabela13[[#This Row],[V46]])</f>
        <v>0.64915966386554624</v>
      </c>
      <c r="CQ211" s="4">
        <f>AVERAGE(Tabela13[[#This Row],[V45]],Tabela13[[#This Row],[V41]])</f>
        <v>-0.25</v>
      </c>
      <c r="CR211" s="4">
        <f>AVERAGE(Tabela13[[#This Row],[V45]],Tabela13[[#This Row],[V42]])</f>
        <v>-0.10084033613445376</v>
      </c>
      <c r="CS211" s="4">
        <f>AVERAGE(Tabela13[[#This Row],[V45]],Tabela13[[#This Row],[V43]])</f>
        <v>0</v>
      </c>
      <c r="CT211" s="4">
        <f>AVERAGE(Tabela13[[#This Row],[V45]],Tabela13[[#This Row],[V44]])</f>
        <v>0.54831932773109249</v>
      </c>
      <c r="CU211" s="4">
        <f>AVERAGE(Tabela13[[#This Row],[V45]],Tabela13[[#This Row],[V46]])</f>
        <v>0.39915966386554624</v>
      </c>
      <c r="CV211" s="4">
        <f>AVERAGE(Tabela13[[#This Row],[V46]],Tabela13[[#This Row],[V41]])</f>
        <v>-0.14915966386554624</v>
      </c>
      <c r="CW211" s="4">
        <f>AVERAGE(Tabela13[[#This Row],[V46]],Tabela13[[#This Row],[V42]])</f>
        <v>0</v>
      </c>
      <c r="CX211" s="4">
        <f>AVERAGE(Tabela13[[#This Row],[V46]],Tabela13[[#This Row],[V43]])</f>
        <v>0.10084033613445376</v>
      </c>
      <c r="CY211" s="4">
        <f>AVERAGE(Tabela13[[#This Row],[V46]],Tabela13[[#This Row],[V44]])</f>
        <v>0.64915966386554624</v>
      </c>
      <c r="CZ211" s="4">
        <f>AVERAGE(Tabela13[[#This Row],[V46]],Tabela13[[#This Row],[V45]])</f>
        <v>0.39915966386554624</v>
      </c>
      <c r="DA211" s="3">
        <f>_xlfn.STDEV.S(Tabela13[[#This Row],[V41]],Tabela13[[#This Row],[V42]])</f>
        <v>0.21094361959766761</v>
      </c>
      <c r="DB211" s="3">
        <f>_xlfn.STDEV.S(Tabela13[[#This Row],[V41]],Tabela13[[#This Row],[V43]])</f>
        <v>0.3535533905932739</v>
      </c>
      <c r="DC211" s="3">
        <f>_xlfn.STDEV.S(Tabela13[[#This Row],[V41]],Tabela13[[#This Row],[V44]])</f>
        <v>1.1289940203818827</v>
      </c>
      <c r="DD211" s="3">
        <f>_xlfn.STDEV.S(Tabela13[[#This Row],[V41]],Tabela13[[#This Row],[V45]])</f>
        <v>0.77544062978860895</v>
      </c>
      <c r="DE211" s="3">
        <f>_xlfn.STDEV.S(Tabela13[[#This Row],[V41]],Tabela13[[#This Row],[V46]])</f>
        <v>0.91805040078421507</v>
      </c>
      <c r="DF211" s="3">
        <f>_xlfn.STDEV.S(Tabela13[[#This Row],[V42]],Tabela13[[#This Row],[V41]])</f>
        <v>0.21094361959766761</v>
      </c>
      <c r="DG211" s="3">
        <f>_xlfn.STDEV.S(Tabela13[[#This Row],[V42]],Tabela13[[#This Row],[V43]])</f>
        <v>0.14260977099560607</v>
      </c>
      <c r="DH211" s="3">
        <f>_xlfn.STDEV.S(Tabela13[[#This Row],[V42]],Tabela13[[#This Row],[V44]])</f>
        <v>0.91805040078421507</v>
      </c>
      <c r="DI211" s="3">
        <f>_xlfn.STDEV.S(Tabela13[[#This Row],[V42]],Tabela13[[#This Row],[V45]])</f>
        <v>0.56449701019094134</v>
      </c>
      <c r="DJ211" s="3">
        <f>_xlfn.STDEV.S(Tabela13[[#This Row],[V42]],Tabela13[[#This Row],[V46]])</f>
        <v>0.70710678118654757</v>
      </c>
      <c r="DK211" s="3">
        <f>_xlfn.STDEV.S(Tabela13[[#This Row],[V43]],Tabela13[[#This Row],[V41]])</f>
        <v>0.3535533905932739</v>
      </c>
      <c r="DL211" s="3">
        <f>_xlfn.STDEV.S(Tabela13[[#This Row],[V43]],Tabela13[[#This Row],[V42]])</f>
        <v>0.14260977099560607</v>
      </c>
      <c r="DM211" s="3">
        <f>_xlfn.STDEV.S(Tabela13[[#This Row],[V43]],Tabela13[[#This Row],[V44]])</f>
        <v>0.77544062978860895</v>
      </c>
      <c r="DN211" s="3">
        <f>_xlfn.STDEV.S(Tabela13[[#This Row],[V43]],Tabela13[[#This Row],[V45]])</f>
        <v>0.42188723919533516</v>
      </c>
      <c r="DO211" s="3">
        <f>_xlfn.STDEV.S(Tabela13[[#This Row],[V43]],Tabela13[[#This Row],[V46]])</f>
        <v>0.56449701019094134</v>
      </c>
      <c r="DP211" s="3">
        <f>_xlfn.STDEV.S(Tabela13[[#This Row],[V44]],Tabela13[[#This Row],[V41]])</f>
        <v>1.1289940203818827</v>
      </c>
      <c r="DQ211" s="3">
        <f>_xlfn.STDEV.S(Tabela13[[#This Row],[V44]],Tabela13[[#This Row],[V42]])</f>
        <v>0.91805040078421507</v>
      </c>
      <c r="DR211" s="3">
        <f>_xlfn.STDEV.S(Tabela13[[#This Row],[V44]],Tabela13[[#This Row],[V43]])</f>
        <v>0.77544062978860895</v>
      </c>
      <c r="DS211" s="3">
        <f>_xlfn.STDEV.S(Tabela13[[#This Row],[V44]],Tabela13[[#This Row],[V45]])</f>
        <v>0.3535533905932739</v>
      </c>
      <c r="DT211" s="3">
        <f>_xlfn.STDEV.S(Tabela13[[#This Row],[V44]],Tabela13[[#This Row],[V46]])</f>
        <v>0.21094361959766761</v>
      </c>
      <c r="DU211" s="3">
        <f>_xlfn.STDEV.S(Tabela13[[#This Row],[V45]],Tabela13[[#This Row],[V41]])</f>
        <v>0.77544062978860895</v>
      </c>
      <c r="DV211" s="3">
        <f>_xlfn.STDEV.S(Tabela13[[#This Row],[V45]],Tabela13[[#This Row],[V42]])</f>
        <v>0.56449701019094134</v>
      </c>
      <c r="DW211" s="3">
        <f>_xlfn.STDEV.S(Tabela13[[#This Row],[V45]],Tabela13[[#This Row],[V43]])</f>
        <v>0.42188723919533516</v>
      </c>
      <c r="DX211" s="3">
        <f>_xlfn.STDEV.S(Tabela13[[#This Row],[V45]],Tabela13[[#This Row],[V44]])</f>
        <v>0.3535533905932739</v>
      </c>
      <c r="DY211" s="3">
        <f>_xlfn.STDEV.S(Tabela13[[#This Row],[V45]],Tabela13[[#This Row],[V46]])</f>
        <v>0.14260977099560607</v>
      </c>
      <c r="DZ211" s="3">
        <f>_xlfn.STDEV.S(Tabela13[[#This Row],[V46]],Tabela13[[#This Row],[V41]])</f>
        <v>0.91805040078421507</v>
      </c>
      <c r="EA211" s="3">
        <f>_xlfn.STDEV.S(Tabela13[[#This Row],[V46]],Tabela13[[#This Row],[V42]])</f>
        <v>0.70710678118654757</v>
      </c>
      <c r="EB211" s="3">
        <f>_xlfn.STDEV.S(Tabela13[[#This Row],[V46]],Tabela13[[#This Row],[V43]])</f>
        <v>0.56449701019094134</v>
      </c>
      <c r="EC211" s="3">
        <f>_xlfn.STDEV.S(Tabela13[[#This Row],[V46]],Tabela13[[#This Row],[V44]])</f>
        <v>0.21094361959766761</v>
      </c>
      <c r="ED211" s="3">
        <f>_xlfn.STDEV.S(Tabela13[[#This Row],[V46]],Tabela13[[#This Row],[V45]])</f>
        <v>0.14260977099560607</v>
      </c>
      <c r="EE211" s="3">
        <f t="shared" si="236"/>
        <v>-0.32494874734139084</v>
      </c>
      <c r="EF211" s="3">
        <f t="shared" si="237"/>
        <v>-0.64479468935784812</v>
      </c>
      <c r="EG211" s="3" t="str">
        <f t="shared" si="238"/>
        <v/>
      </c>
      <c r="EH211" s="3">
        <f t="shared" si="239"/>
        <v>-3.1017625191544358</v>
      </c>
      <c r="EI211" s="3">
        <f t="shared" si="240"/>
        <v>-6.1548167714547368</v>
      </c>
      <c r="EJ211" s="3">
        <f t="shared" si="241"/>
        <v>-0.32494874734139084</v>
      </c>
      <c r="EK211" s="3">
        <f t="shared" si="242"/>
        <v>-0.35727500523109729</v>
      </c>
      <c r="EL211" s="3">
        <f t="shared" si="243"/>
        <v>6.1548167714547368</v>
      </c>
      <c r="EM211" s="3">
        <f t="shared" si="244"/>
        <v>-5.5979286843935032</v>
      </c>
      <c r="EN211" s="3" t="str">
        <f t="shared" si="245"/>
        <v/>
      </c>
      <c r="EO211" s="3">
        <f t="shared" si="246"/>
        <v>-0.64479468935784812</v>
      </c>
      <c r="EP211" s="3">
        <f t="shared" si="247"/>
        <v>-0.35727500523109729</v>
      </c>
      <c r="EQ211" s="3">
        <f t="shared" si="248"/>
        <v>3.1017625191544358</v>
      </c>
      <c r="ER211" s="3" t="str">
        <f t="shared" si="249"/>
        <v/>
      </c>
      <c r="ES211" s="3" t="str">
        <f t="shared" si="250"/>
        <v/>
      </c>
      <c r="ET211" s="3" t="str">
        <f t="shared" si="251"/>
        <v/>
      </c>
      <c r="EU211" s="3" t="str">
        <f t="shared" si="252"/>
        <v/>
      </c>
      <c r="EV211" s="3">
        <f t="shared" si="253"/>
        <v>3.1017625191544358</v>
      </c>
      <c r="EW211" s="3">
        <f t="shared" si="254"/>
        <v>0.64479468935784812</v>
      </c>
      <c r="EX211" s="3">
        <f t="shared" si="255"/>
        <v>0.32494874734139084</v>
      </c>
      <c r="EY211" s="3">
        <f t="shared" si="256"/>
        <v>-3.1017625191544358</v>
      </c>
      <c r="EZ211" s="3">
        <f t="shared" si="257"/>
        <v>-5.5979286843935032</v>
      </c>
      <c r="FA211" s="3" t="str">
        <f t="shared" si="258"/>
        <v/>
      </c>
      <c r="FB211" s="3">
        <f t="shared" si="259"/>
        <v>0.64479468935784812</v>
      </c>
      <c r="FC211" s="3">
        <f t="shared" si="260"/>
        <v>0.35727500523109729</v>
      </c>
      <c r="FD211" s="3">
        <f t="shared" si="261"/>
        <v>-6.1548167714547368</v>
      </c>
      <c r="FE211" s="3" t="str">
        <f t="shared" si="262"/>
        <v/>
      </c>
      <c r="FF211" s="3">
        <f t="shared" si="263"/>
        <v>5.5979286843935032</v>
      </c>
      <c r="FG211" s="3">
        <f t="shared" si="264"/>
        <v>0.32494874734139084</v>
      </c>
      <c r="FH211" s="3">
        <f t="shared" si="265"/>
        <v>0.35727500523109729</v>
      </c>
      <c r="FI211" s="4">
        <f t="shared" si="266"/>
        <v>0.7142857142857143</v>
      </c>
      <c r="FJ211" s="4">
        <f t="shared" si="267"/>
        <v>0.23529411764705882</v>
      </c>
      <c r="FK211" s="4">
        <f t="shared" si="268"/>
        <v>0.53583061889250816</v>
      </c>
      <c r="FL211" s="4">
        <f t="shared" si="269"/>
        <v>2.2703583061889256</v>
      </c>
      <c r="FM211" s="4">
        <f>Tabela13[[#This Row],[V139]]-Tabela13[[#This Row],[V140]]</f>
        <v>-1.7345276872964175</v>
      </c>
      <c r="FN211" s="4">
        <f>Tabela13[[#This Row],[V1]]-Tabela13[[#This Row],[V2]]/2</f>
        <v>-0.11974789915966388</v>
      </c>
      <c r="FO211" s="4">
        <f>Tabela13[[#This Row],[V1]]-Tabela13[[#This Row],[V3]]/2</f>
        <v>2.9411764705882359E-2</v>
      </c>
      <c r="FP211" s="4">
        <f>Tabela13[[#This Row],[V1]]-Tabela13[[#This Row],[V4]]/2</f>
        <v>0.13025210084033612</v>
      </c>
      <c r="FQ211" s="4">
        <f>Tabela13[[#This Row],[V2]]-Tabela13[[#This Row],[V1]]/2</f>
        <v>1.077731092436975</v>
      </c>
      <c r="FR211" s="4">
        <f>Tabela13[[#This Row],[V2]]-Tabela13[[#This Row],[V3]]/2</f>
        <v>0.82773109243697485</v>
      </c>
      <c r="FS211" s="4">
        <f>Tabela13[[#This Row],[V2]]-Tabela13[[#This Row],[V4]]/2</f>
        <v>0.9285714285714286</v>
      </c>
      <c r="FT211" s="4">
        <f t="shared" si="270"/>
        <v>-0.11918039648986253</v>
      </c>
      <c r="FU211" s="4">
        <f t="shared" si="271"/>
        <v>2.9403288204005121E-2</v>
      </c>
      <c r="FV211" s="4">
        <f t="shared" si="272"/>
        <v>0.12952290719556642</v>
      </c>
      <c r="FW211" s="4">
        <f t="shared" si="273"/>
        <v>0.82279225083210461</v>
      </c>
      <c r="FX211" s="4">
        <f t="shared" si="274"/>
        <v>0.69142291329203598</v>
      </c>
      <c r="FY211" s="4">
        <f t="shared" si="275"/>
        <v>0.74837804752351833</v>
      </c>
      <c r="FZ211" s="4">
        <f t="shared" si="276"/>
        <v>-21.452471368175257</v>
      </c>
      <c r="GA211" s="4">
        <f t="shared" si="277"/>
        <v>5.2925918767209224</v>
      </c>
      <c r="GB211" s="4">
        <f t="shared" si="278"/>
        <v>23.314123295201956</v>
      </c>
      <c r="GC211" s="4">
        <f t="shared" si="279"/>
        <v>148.10260514977884</v>
      </c>
      <c r="GD211" s="4">
        <f t="shared" si="280"/>
        <v>124.45612439256648</v>
      </c>
      <c r="GE211" s="4">
        <f t="shared" si="281"/>
        <v>134.7080485542333</v>
      </c>
      <c r="GF211" s="4">
        <f>Tabela13[[#This Row],[V1]]-Tabela13[[#This Row],[V2]]/Tabela13[[#This Row],[V2]]</f>
        <v>-0.44117647058823528</v>
      </c>
      <c r="GG211" s="4">
        <f>Tabela13[[#This Row],[V1]]-Tabela13[[#This Row],[V3]]/Tabela13[[#This Row],[V3]]</f>
        <v>-0.44117647058823528</v>
      </c>
      <c r="GH211" s="4">
        <f>Tabela13[[#This Row],[V1]]-Tabela13[[#This Row],[V4]]/Tabela13[[#This Row],[V4]]</f>
        <v>-0.44117647058823528</v>
      </c>
      <c r="GI211" s="4">
        <f>Tabela13[[#This Row],[V2]]-Tabela13[[#This Row],[V1]]/Tabela13[[#This Row],[V1]]</f>
        <v>0.35714285714285721</v>
      </c>
      <c r="GJ211" s="4">
        <f>Tabela13[[#This Row],[V2]]-Tabela13[[#This Row],[V3]]/Tabela13[[#This Row],[V3]]</f>
        <v>0.35714285714285721</v>
      </c>
      <c r="GK211" s="4">
        <f>Tabela13[[#This Row],[V2]]-Tabela13[[#This Row],[V4]]/Tabela13[[#This Row],[V4]]</f>
        <v>0.35714285714285721</v>
      </c>
      <c r="GL211" s="4">
        <f t="shared" si="282"/>
        <v>0.33615196032842587</v>
      </c>
      <c r="GM211" s="4">
        <f t="shared" si="283"/>
        <v>0.95798319327731096</v>
      </c>
      <c r="GN211" s="4">
        <f t="shared" si="284"/>
        <v>0.35089546736037436</v>
      </c>
      <c r="GO211" s="3">
        <f t="shared" si="285"/>
        <v>0</v>
      </c>
      <c r="GP211" s="3">
        <v>100</v>
      </c>
      <c r="GQ211" s="3">
        <f t="shared" si="286"/>
        <v>-1</v>
      </c>
      <c r="GR211" s="3">
        <f t="shared" si="287"/>
        <v>-100</v>
      </c>
      <c r="GS211" s="34">
        <f>COUNTIF($D$2:D210,Tabela13[[#This Row],[HomeTeam]])</f>
        <v>10</v>
      </c>
      <c r="GT211" s="34">
        <f>COUNTIF($E$2:E210,Tabela13[[#This Row],[AwayTeam]])</f>
        <v>10</v>
      </c>
      <c r="GU211" s="3">
        <f>IFERROR(AVERAGEIFS($AD$2:AD210,$D$2:D210,Tabela13[[#This Row],[HomeTeam]],$GS$2:GS210,"&gt;="&amp;Tabela13[[#This Row],[Contagem_H]]-5),"")</f>
        <v>1.2342452309955843</v>
      </c>
      <c r="GV211" s="3">
        <f>IFERROR(AVERAGEIFS($G$2:G210,$E$2:E210,Tabela13[[#This Row],[AwayTeam]],$GT$2:GT210,"&gt;="&amp;Tabela13[[#This Row],[Contagem_A]]-5),"")</f>
        <v>1.4</v>
      </c>
      <c r="GW211" s="3">
        <f>IFERROR(AVERAGEIFS($GQ$2:GQ210,$D$2:D210,Tabela13[[#This Row],[HomeTeam]],$GS$2:GS210,"&gt;="&amp;Tabela13[[#This Row],[Contagem_H]]-5),"")</f>
        <v>-0.36</v>
      </c>
    </row>
    <row r="212" spans="1:205" x14ac:dyDescent="0.25">
      <c r="A212" t="s">
        <v>127</v>
      </c>
      <c r="B212" t="s">
        <v>213</v>
      </c>
      <c r="C212" t="s">
        <v>207</v>
      </c>
      <c r="D212" t="s">
        <v>18</v>
      </c>
      <c r="E212" t="s">
        <v>17</v>
      </c>
      <c r="F212" s="3">
        <v>0</v>
      </c>
      <c r="G212" s="3">
        <v>0</v>
      </c>
      <c r="H212" s="3" t="str">
        <f t="shared" si="288"/>
        <v>D</v>
      </c>
      <c r="I212" s="3">
        <v>2.25</v>
      </c>
      <c r="J212" s="3">
        <v>3.2</v>
      </c>
      <c r="K212" s="3">
        <v>3.5</v>
      </c>
      <c r="L212" s="3">
        <v>2.15</v>
      </c>
      <c r="M212" s="3">
        <v>1.67</v>
      </c>
      <c r="N212" s="3">
        <f t="shared" si="217"/>
        <v>0</v>
      </c>
      <c r="O212" s="3">
        <f t="shared" si="218"/>
        <v>1</v>
      </c>
      <c r="P212" s="3">
        <f t="shared" si="219"/>
        <v>1</v>
      </c>
      <c r="Q212" s="3">
        <f t="shared" si="220"/>
        <v>4.2658730158730229E-2</v>
      </c>
      <c r="R212" s="3">
        <f t="shared" si="221"/>
        <v>6.3918674279348331E-2</v>
      </c>
      <c r="S212" s="3">
        <f t="shared" si="222"/>
        <v>2.3459821428571432</v>
      </c>
      <c r="T212" s="3">
        <f t="shared" si="223"/>
        <v>3.3365079365079371</v>
      </c>
      <c r="U212" s="3">
        <f t="shared" si="224"/>
        <v>3.6493055555555558</v>
      </c>
      <c r="V212" s="3">
        <f t="shared" si="225"/>
        <v>2.24171626984127</v>
      </c>
      <c r="W212" s="3">
        <f t="shared" si="226"/>
        <v>1.7412400793650795</v>
      </c>
      <c r="X212" s="4">
        <f t="shared" si="227"/>
        <v>0.44444444444444442</v>
      </c>
      <c r="Y212" s="4">
        <f t="shared" si="228"/>
        <v>0.3125</v>
      </c>
      <c r="Z212" s="4">
        <f t="shared" si="229"/>
        <v>0.2857142857142857</v>
      </c>
      <c r="AA212" s="4">
        <f t="shared" si="230"/>
        <v>0.46511627906976744</v>
      </c>
      <c r="AB212" s="4">
        <f t="shared" si="231"/>
        <v>0.5988023952095809</v>
      </c>
      <c r="AC212" s="4">
        <f t="shared" si="232"/>
        <v>0.22222222222222221</v>
      </c>
      <c r="AD212" s="4">
        <f t="shared" si="233"/>
        <v>0.14285714285714285</v>
      </c>
      <c r="AE212" s="4">
        <f t="shared" si="234"/>
        <v>0.22222222222222221</v>
      </c>
      <c r="AF212" s="4">
        <f t="shared" si="235"/>
        <v>0.14285714285714285</v>
      </c>
      <c r="AG212" s="4">
        <f>IFERROR(AVERAGE(Tabela13[[#This Row],[V1]],Tabela13[[#This Row],[V2]]),"")</f>
        <v>0.18253968253968253</v>
      </c>
      <c r="AH212" s="4">
        <f>IFERROR(AVERAGE(Tabela13[[#This Row],[V1]],Tabela13[[#This Row],[V3]]),"")</f>
        <v>0.22222222222222221</v>
      </c>
      <c r="AI212" s="4">
        <f>IFERROR(AVERAGE(Tabela13[[#This Row],[V1]],Tabela13[[#This Row],[V4]]),"")</f>
        <v>0.18253968253968253</v>
      </c>
      <c r="AJ212" s="4">
        <f>IFERROR(AVERAGE(Tabela13[[#This Row],[V2]],Tabela13[[#This Row],[V1]]),"")</f>
        <v>0.18253968253968253</v>
      </c>
      <c r="AK212" s="4">
        <f>IFERROR(AVERAGE(Tabela13[[#This Row],[V2]],Tabela13[[#This Row],[V3]]),"")</f>
        <v>0.18253968253968253</v>
      </c>
      <c r="AL212" s="4">
        <f>IFERROR(AVERAGE(Tabela13[[#This Row],[V2]],Tabela13[[#This Row],[V4]]),"")</f>
        <v>0.14285714285714285</v>
      </c>
      <c r="AM212" s="4">
        <f>IFERROR(AVERAGE(Tabela13[[#This Row],[V3]],Tabela13[[#This Row],[V1]]),"")</f>
        <v>0.22222222222222221</v>
      </c>
      <c r="AN212" s="4">
        <f>IFERROR(AVERAGE(Tabela13[[#This Row],[V3]],Tabela13[[#This Row],[V2]]),"")</f>
        <v>0.18253968253968253</v>
      </c>
      <c r="AO212" s="4">
        <f>IFERROR(AVERAGE(Tabela13[[#This Row],[V3]],Tabela13[[#This Row],[V4]]),"")</f>
        <v>0.18253968253968253</v>
      </c>
      <c r="AP212" s="4">
        <f>IFERROR(AVERAGE(Tabela13[[#This Row],[V4]],Tabela13[[#This Row],[V1]]),"")</f>
        <v>0.18253968253968253</v>
      </c>
      <c r="AQ212" s="4">
        <f>IFERROR(AVERAGE(Tabela13[[#This Row],[V4]],Tabela13[[#This Row],[V2]]),"")</f>
        <v>0.14285714285714285</v>
      </c>
      <c r="AR212" s="4">
        <f>IFERROR(AVERAGE(Tabela13[[#This Row],[V4]],Tabela13[[#This Row],[V3]]),"")</f>
        <v>0.18253968253968253</v>
      </c>
      <c r="AS212" s="4">
        <f>_xlfn.STDEV.S(Tabela13[[#This Row],[V1]:[V2]])</f>
        <v>5.6119585808456135E-2</v>
      </c>
      <c r="AT212" s="4">
        <f>_xlfn.STDEV.S(Tabela13[[#This Row],[V1]],Tabela13[[#This Row],[V3]])</f>
        <v>0</v>
      </c>
      <c r="AU212" s="4">
        <f>_xlfn.STDEV.S(Tabela13[[#This Row],[V1]],Tabela13[[#This Row],[V4]])</f>
        <v>5.6119585808456135E-2</v>
      </c>
      <c r="AV212" s="4">
        <f>_xlfn.STDEV.S(Tabela13[[#This Row],[V2]],Tabela13[[#This Row],[V1]])</f>
        <v>5.6119585808456135E-2</v>
      </c>
      <c r="AW212" s="4">
        <f>_xlfn.STDEV.S(Tabela13[[#This Row],[V2]],Tabela13[[#This Row],[V3]])</f>
        <v>5.6119585808456135E-2</v>
      </c>
      <c r="AX212" s="4">
        <f>_xlfn.STDEV.S(Tabela13[[#This Row],[V42]],Tabela13[[#This Row],[V44]])</f>
        <v>5.6119585808456149E-2</v>
      </c>
      <c r="AY212" s="4">
        <f>_xlfn.STDEV.S(Tabela13[[#This Row],[V3]],Tabela13[[#This Row],[V1]])</f>
        <v>0</v>
      </c>
      <c r="AZ212" s="4">
        <f>_xlfn.STDEV.S(Tabela13[[#This Row],[V3]],Tabela13[[#This Row],[V2]])</f>
        <v>5.6119585808456135E-2</v>
      </c>
      <c r="BA212" s="4">
        <f>_xlfn.STDEV.S(Tabela13[[#This Row],[V3]],Tabela13[[#This Row],[V4]])</f>
        <v>5.6119585808456135E-2</v>
      </c>
      <c r="BB212" s="4">
        <f>_xlfn.STDEV.S(Tabela13[[#This Row],[V4]],Tabela13[[#This Row],[V1]])</f>
        <v>5.6119585808456135E-2</v>
      </c>
      <c r="BC212" s="4">
        <f>_xlfn.STDEV.S(Tabela13[[#This Row],[V4]],Tabela13[[#This Row],[V2]])</f>
        <v>0</v>
      </c>
      <c r="BD212" s="4">
        <f>_xlfn.STDEV.S(Tabela13[[#This Row],[V4]],Tabela13[[#This Row],[V3]])</f>
        <v>5.6119585808456135E-2</v>
      </c>
      <c r="BE212" s="4">
        <f>Tabela13[[#This Row],[V17]]/Tabela13[[#This Row],[V5]]</f>
        <v>0.30743773095067278</v>
      </c>
      <c r="BF212" s="4">
        <f>Tabela13[[#This Row],[V18]]/Tabela13[[#This Row],[V6]]</f>
        <v>0</v>
      </c>
      <c r="BG212" s="4">
        <f>Tabela13[[#This Row],[V19]]/Tabela13[[#This Row],[V7]]</f>
        <v>0.30743773095067278</v>
      </c>
      <c r="BH212" s="4">
        <f>Tabela13[[#This Row],[V20]]/Tabela13[[#This Row],[V8]]</f>
        <v>0.30743773095067278</v>
      </c>
      <c r="BI212" s="4">
        <f>Tabela13[[#This Row],[V21]]/Tabela13[[#This Row],[V9]]</f>
        <v>0.30743773095067278</v>
      </c>
      <c r="BJ212" s="4">
        <f>Tabela13[[#This Row],[V22]]/Tabela13[[#This Row],[V10]]</f>
        <v>0.39283710065919308</v>
      </c>
      <c r="BK212" s="4">
        <f>Tabela13[[#This Row],[V23]]/Tabela13[[#This Row],[V11]]</f>
        <v>0</v>
      </c>
      <c r="BL212" s="4">
        <f>Tabela13[[#This Row],[V24]]/Tabela13[[#This Row],[V12]]</f>
        <v>0.30743773095067278</v>
      </c>
      <c r="BM212" s="4">
        <f>Tabela13[[#This Row],[V25]]/Tabela13[[#This Row],[V13]]</f>
        <v>0.30743773095067278</v>
      </c>
      <c r="BN212" s="4">
        <f>Tabela13[[#This Row],[V26]]/Tabela13[[#This Row],[V14]]</f>
        <v>0.30743773095067278</v>
      </c>
      <c r="BO212" s="4">
        <f>Tabela13[[#This Row],[V27]]/Tabela13[[#This Row],[V15]]</f>
        <v>0</v>
      </c>
      <c r="BP212" s="4">
        <f>Tabela13[[#This Row],[V28]]/Tabela13[[#This Row],[V16]]</f>
        <v>0.30743773095067278</v>
      </c>
      <c r="BQ212" s="4">
        <f>Tabela13[[#This Row],[V1]]-Tabela13[[#This Row],[V2]]</f>
        <v>7.9365079365079361E-2</v>
      </c>
      <c r="BR212" s="4">
        <f>Tabela13[[#This Row],[V1]]-Tabela13[[#This Row],[V3]]</f>
        <v>0</v>
      </c>
      <c r="BS212" s="4">
        <f>Tabela13[[#This Row],[V1]]-Tabela13[[#This Row],[V4]]</f>
        <v>7.9365079365079361E-2</v>
      </c>
      <c r="BT212" s="4">
        <f>Tabela13[[#This Row],[V2]]-Tabela13[[#This Row],[V1]]</f>
        <v>-7.9365079365079361E-2</v>
      </c>
      <c r="BU212" s="4">
        <f>Tabela13[[#This Row],[V2]]-Tabela13[[#This Row],[V3]]</f>
        <v>-7.9365079365079361E-2</v>
      </c>
      <c r="BV212" s="4">
        <f>Tabela13[[#This Row],[V2]]-Tabela13[[#This Row],[V4]]</f>
        <v>0</v>
      </c>
      <c r="BW212" s="4">
        <f>AVERAGE(Tabela13[[#This Row],[V41]],Tabela13[[#This Row],[V42]])</f>
        <v>3.968253968253968E-2</v>
      </c>
      <c r="BX212" s="4">
        <f>AVERAGE(Tabela13[[#This Row],[V41]],Tabela13[[#This Row],[V43]])</f>
        <v>7.9365079365079361E-2</v>
      </c>
      <c r="BY212" s="4">
        <f>AVERAGE(Tabela13[[#This Row],[V41]],Tabela13[[#This Row],[V44]])</f>
        <v>0</v>
      </c>
      <c r="BZ212" s="4">
        <f>AVERAGE(Tabela13[[#This Row],[V41]],Tabela13[[#This Row],[V45]])</f>
        <v>0</v>
      </c>
      <c r="CA212" s="4">
        <f>AVERAGE(Tabela13[[#This Row],[V41]],Tabela13[[#This Row],[V46]])</f>
        <v>3.968253968253968E-2</v>
      </c>
      <c r="CB212" s="4">
        <f>AVERAGE(Tabela13[[#This Row],[V42]],Tabela13[[#This Row],[V41]])</f>
        <v>3.968253968253968E-2</v>
      </c>
      <c r="CC212" s="4">
        <f>AVERAGE(Tabela13[[#This Row],[V42]],Tabela13[[#This Row],[V43]])</f>
        <v>3.968253968253968E-2</v>
      </c>
      <c r="CD212" s="4">
        <f>AVERAGE(Tabela13[[#This Row],[V42]],Tabela13[[#This Row],[V44]])</f>
        <v>-3.968253968253968E-2</v>
      </c>
      <c r="CE212" s="4">
        <f>AVERAGE(Tabela13[[#This Row],[V42]],Tabela13[[#This Row],[V45]])</f>
        <v>-3.968253968253968E-2</v>
      </c>
      <c r="CF212" s="4">
        <f>AVERAGE(Tabela13[[#This Row],[V42]],Tabela13[[#This Row],[V46]])</f>
        <v>0</v>
      </c>
      <c r="CG212" s="4">
        <f>AVERAGE(Tabela13[[#This Row],[V43]],Tabela13[[#This Row],[V41]])</f>
        <v>7.9365079365079361E-2</v>
      </c>
      <c r="CH212" s="4">
        <f>AVERAGE(Tabela13[[#This Row],[V43]],Tabela13[[#This Row],[V42]])</f>
        <v>3.968253968253968E-2</v>
      </c>
      <c r="CI212" s="4">
        <f>AVERAGE(Tabela13[[#This Row],[V43]],Tabela13[[#This Row],[V44]])</f>
        <v>0</v>
      </c>
      <c r="CJ212" s="4">
        <f>AVERAGE(Tabela13[[#This Row],[V43]],Tabela13[[#This Row],[V45]])</f>
        <v>0</v>
      </c>
      <c r="CK212" s="4">
        <f>AVERAGE(Tabela13[[#This Row],[V43]],Tabela13[[#This Row],[V46]])</f>
        <v>3.968253968253968E-2</v>
      </c>
      <c r="CL212" s="4">
        <f>AVERAGE(Tabela13[[#This Row],[V44]],Tabela13[[#This Row],[V41]])</f>
        <v>0</v>
      </c>
      <c r="CM212" s="4">
        <f>AVERAGE(Tabela13[[#This Row],[V44]],Tabela13[[#This Row],[V42]])</f>
        <v>-3.968253968253968E-2</v>
      </c>
      <c r="CN212" s="4">
        <f>AVERAGE(Tabela13[[#This Row],[V44]],Tabela13[[#This Row],[V43]])</f>
        <v>0</v>
      </c>
      <c r="CO212" s="4">
        <f>AVERAGE(Tabela13[[#This Row],[V44]],Tabela13[[#This Row],[V45]])</f>
        <v>-7.9365079365079361E-2</v>
      </c>
      <c r="CP212" s="4">
        <f>AVERAGE(Tabela13[[#This Row],[V44]],Tabela13[[#This Row],[V46]])</f>
        <v>-3.968253968253968E-2</v>
      </c>
      <c r="CQ212" s="4">
        <f>AVERAGE(Tabela13[[#This Row],[V45]],Tabela13[[#This Row],[V41]])</f>
        <v>0</v>
      </c>
      <c r="CR212" s="4">
        <f>AVERAGE(Tabela13[[#This Row],[V45]],Tabela13[[#This Row],[V42]])</f>
        <v>-3.968253968253968E-2</v>
      </c>
      <c r="CS212" s="4">
        <f>AVERAGE(Tabela13[[#This Row],[V45]],Tabela13[[#This Row],[V43]])</f>
        <v>0</v>
      </c>
      <c r="CT212" s="4">
        <f>AVERAGE(Tabela13[[#This Row],[V45]],Tabela13[[#This Row],[V44]])</f>
        <v>-7.9365079365079361E-2</v>
      </c>
      <c r="CU212" s="4">
        <f>AVERAGE(Tabela13[[#This Row],[V45]],Tabela13[[#This Row],[V46]])</f>
        <v>-3.968253968253968E-2</v>
      </c>
      <c r="CV212" s="4">
        <f>AVERAGE(Tabela13[[#This Row],[V46]],Tabela13[[#This Row],[V41]])</f>
        <v>3.968253968253968E-2</v>
      </c>
      <c r="CW212" s="4">
        <f>AVERAGE(Tabela13[[#This Row],[V46]],Tabela13[[#This Row],[V42]])</f>
        <v>0</v>
      </c>
      <c r="CX212" s="4">
        <f>AVERAGE(Tabela13[[#This Row],[V46]],Tabela13[[#This Row],[V43]])</f>
        <v>3.968253968253968E-2</v>
      </c>
      <c r="CY212" s="4">
        <f>AVERAGE(Tabela13[[#This Row],[V46]],Tabela13[[#This Row],[V44]])</f>
        <v>-3.968253968253968E-2</v>
      </c>
      <c r="CZ212" s="4">
        <f>AVERAGE(Tabela13[[#This Row],[V46]],Tabela13[[#This Row],[V45]])</f>
        <v>-3.968253968253968E-2</v>
      </c>
      <c r="DA212" s="3">
        <f>_xlfn.STDEV.S(Tabela13[[#This Row],[V41]],Tabela13[[#This Row],[V42]])</f>
        <v>5.6119585808456149E-2</v>
      </c>
      <c r="DB212" s="3">
        <f>_xlfn.STDEV.S(Tabela13[[#This Row],[V41]],Tabela13[[#This Row],[V43]])</f>
        <v>0</v>
      </c>
      <c r="DC212" s="3">
        <f>_xlfn.STDEV.S(Tabela13[[#This Row],[V41]],Tabela13[[#This Row],[V44]])</f>
        <v>0.1122391716169123</v>
      </c>
      <c r="DD212" s="3">
        <f>_xlfn.STDEV.S(Tabela13[[#This Row],[V41]],Tabela13[[#This Row],[V45]])</f>
        <v>0.1122391716169123</v>
      </c>
      <c r="DE212" s="3">
        <f>_xlfn.STDEV.S(Tabela13[[#This Row],[V41]],Tabela13[[#This Row],[V46]])</f>
        <v>5.6119585808456149E-2</v>
      </c>
      <c r="DF212" s="3">
        <f>_xlfn.STDEV.S(Tabela13[[#This Row],[V42]],Tabela13[[#This Row],[V41]])</f>
        <v>5.6119585808456149E-2</v>
      </c>
      <c r="DG212" s="3">
        <f>_xlfn.STDEV.S(Tabela13[[#This Row],[V42]],Tabela13[[#This Row],[V43]])</f>
        <v>5.6119585808456149E-2</v>
      </c>
      <c r="DH212" s="3">
        <f>_xlfn.STDEV.S(Tabela13[[#This Row],[V42]],Tabela13[[#This Row],[V44]])</f>
        <v>5.6119585808456149E-2</v>
      </c>
      <c r="DI212" s="3">
        <f>_xlfn.STDEV.S(Tabela13[[#This Row],[V42]],Tabela13[[#This Row],[V45]])</f>
        <v>5.6119585808456149E-2</v>
      </c>
      <c r="DJ212" s="3">
        <f>_xlfn.STDEV.S(Tabela13[[#This Row],[V42]],Tabela13[[#This Row],[V46]])</f>
        <v>0</v>
      </c>
      <c r="DK212" s="3">
        <f>_xlfn.STDEV.S(Tabela13[[#This Row],[V43]],Tabela13[[#This Row],[V41]])</f>
        <v>0</v>
      </c>
      <c r="DL212" s="3">
        <f>_xlfn.STDEV.S(Tabela13[[#This Row],[V43]],Tabela13[[#This Row],[V42]])</f>
        <v>5.6119585808456149E-2</v>
      </c>
      <c r="DM212" s="3">
        <f>_xlfn.STDEV.S(Tabela13[[#This Row],[V43]],Tabela13[[#This Row],[V44]])</f>
        <v>0.1122391716169123</v>
      </c>
      <c r="DN212" s="3">
        <f>_xlfn.STDEV.S(Tabela13[[#This Row],[V43]],Tabela13[[#This Row],[V45]])</f>
        <v>0.1122391716169123</v>
      </c>
      <c r="DO212" s="3">
        <f>_xlfn.STDEV.S(Tabela13[[#This Row],[V43]],Tabela13[[#This Row],[V46]])</f>
        <v>5.6119585808456149E-2</v>
      </c>
      <c r="DP212" s="3">
        <f>_xlfn.STDEV.S(Tabela13[[#This Row],[V44]],Tabela13[[#This Row],[V41]])</f>
        <v>0.1122391716169123</v>
      </c>
      <c r="DQ212" s="3">
        <f>_xlfn.STDEV.S(Tabela13[[#This Row],[V44]],Tabela13[[#This Row],[V42]])</f>
        <v>5.6119585808456149E-2</v>
      </c>
      <c r="DR212" s="3">
        <f>_xlfn.STDEV.S(Tabela13[[#This Row],[V44]],Tabela13[[#This Row],[V43]])</f>
        <v>0.1122391716169123</v>
      </c>
      <c r="DS212" s="3">
        <f>_xlfn.STDEV.S(Tabela13[[#This Row],[V44]],Tabela13[[#This Row],[V45]])</f>
        <v>0</v>
      </c>
      <c r="DT212" s="3">
        <f>_xlfn.STDEV.S(Tabela13[[#This Row],[V44]],Tabela13[[#This Row],[V46]])</f>
        <v>5.6119585808456149E-2</v>
      </c>
      <c r="DU212" s="3">
        <f>_xlfn.STDEV.S(Tabela13[[#This Row],[V45]],Tabela13[[#This Row],[V41]])</f>
        <v>0.1122391716169123</v>
      </c>
      <c r="DV212" s="3">
        <f>_xlfn.STDEV.S(Tabela13[[#This Row],[V45]],Tabela13[[#This Row],[V42]])</f>
        <v>5.6119585808456149E-2</v>
      </c>
      <c r="DW212" s="3">
        <f>_xlfn.STDEV.S(Tabela13[[#This Row],[V45]],Tabela13[[#This Row],[V43]])</f>
        <v>0.1122391716169123</v>
      </c>
      <c r="DX212" s="3">
        <f>_xlfn.STDEV.S(Tabela13[[#This Row],[V45]],Tabela13[[#This Row],[V44]])</f>
        <v>0</v>
      </c>
      <c r="DY212" s="3">
        <f>_xlfn.STDEV.S(Tabela13[[#This Row],[V45]],Tabela13[[#This Row],[V46]])</f>
        <v>5.6119585808456149E-2</v>
      </c>
      <c r="DZ212" s="3">
        <f>_xlfn.STDEV.S(Tabela13[[#This Row],[V46]],Tabela13[[#This Row],[V41]])</f>
        <v>5.6119585808456149E-2</v>
      </c>
      <c r="EA212" s="3">
        <f>_xlfn.STDEV.S(Tabela13[[#This Row],[V46]],Tabela13[[#This Row],[V42]])</f>
        <v>0</v>
      </c>
      <c r="EB212" s="3">
        <f>_xlfn.STDEV.S(Tabela13[[#This Row],[V46]],Tabela13[[#This Row],[V43]])</f>
        <v>5.6119585808456149E-2</v>
      </c>
      <c r="EC212" s="3">
        <f>_xlfn.STDEV.S(Tabela13[[#This Row],[V46]],Tabela13[[#This Row],[V44]])</f>
        <v>5.6119585808456149E-2</v>
      </c>
      <c r="ED212" s="3">
        <f>_xlfn.STDEV.S(Tabela13[[#This Row],[V46]],Tabela13[[#This Row],[V45]])</f>
        <v>5.6119585808456149E-2</v>
      </c>
      <c r="EE212" s="3">
        <f t="shared" si="236"/>
        <v>1.4142135623730949</v>
      </c>
      <c r="EF212" s="3">
        <f t="shared" si="237"/>
        <v>0</v>
      </c>
      <c r="EG212" s="3" t="str">
        <f t="shared" si="238"/>
        <v/>
      </c>
      <c r="EH212" s="3" t="str">
        <f t="shared" si="239"/>
        <v/>
      </c>
      <c r="EI212" s="3">
        <f t="shared" si="240"/>
        <v>1.4142135623730949</v>
      </c>
      <c r="EJ212" s="3">
        <f t="shared" si="241"/>
        <v>1.4142135623730949</v>
      </c>
      <c r="EK212" s="3">
        <f t="shared" si="242"/>
        <v>1.4142135623730949</v>
      </c>
      <c r="EL212" s="3">
        <f t="shared" si="243"/>
        <v>-1.4142135623730949</v>
      </c>
      <c r="EM212" s="3">
        <f t="shared" si="244"/>
        <v>-1.4142135623730949</v>
      </c>
      <c r="EN212" s="3" t="str">
        <f t="shared" si="245"/>
        <v/>
      </c>
      <c r="EO212" s="3">
        <f t="shared" si="246"/>
        <v>0</v>
      </c>
      <c r="EP212" s="3">
        <f t="shared" si="247"/>
        <v>1.4142135623730949</v>
      </c>
      <c r="EQ212" s="3" t="str">
        <f t="shared" si="248"/>
        <v/>
      </c>
      <c r="ER212" s="3" t="str">
        <f t="shared" si="249"/>
        <v/>
      </c>
      <c r="ES212" s="3" t="str">
        <f t="shared" si="250"/>
        <v/>
      </c>
      <c r="ET212" s="3" t="str">
        <f t="shared" si="251"/>
        <v/>
      </c>
      <c r="EU212" s="3" t="str">
        <f t="shared" si="252"/>
        <v/>
      </c>
      <c r="EV212" s="3" t="str">
        <f t="shared" si="253"/>
        <v/>
      </c>
      <c r="EW212" s="3">
        <f t="shared" si="254"/>
        <v>0</v>
      </c>
      <c r="EX212" s="3">
        <f t="shared" si="255"/>
        <v>-1.4142135623730949</v>
      </c>
      <c r="EY212" s="3" t="str">
        <f t="shared" si="256"/>
        <v/>
      </c>
      <c r="EZ212" s="3">
        <f t="shared" si="257"/>
        <v>-1.4142135623730949</v>
      </c>
      <c r="FA212" s="3" t="str">
        <f t="shared" si="258"/>
        <v/>
      </c>
      <c r="FB212" s="3">
        <f t="shared" si="259"/>
        <v>0</v>
      </c>
      <c r="FC212" s="3">
        <f t="shared" si="260"/>
        <v>-1.4142135623730949</v>
      </c>
      <c r="FD212" s="3">
        <f t="shared" si="261"/>
        <v>1.4142135623730949</v>
      </c>
      <c r="FE212" s="3" t="str">
        <f t="shared" si="262"/>
        <v/>
      </c>
      <c r="FF212" s="3">
        <f t="shared" si="263"/>
        <v>1.4142135623730949</v>
      </c>
      <c r="FG212" s="3">
        <f t="shared" si="264"/>
        <v>-1.4142135623730949</v>
      </c>
      <c r="FH212" s="3">
        <f t="shared" si="265"/>
        <v>-1.4142135623730949</v>
      </c>
      <c r="FI212" s="4">
        <f t="shared" si="266"/>
        <v>0</v>
      </c>
      <c r="FJ212" s="4">
        <f t="shared" si="267"/>
        <v>0</v>
      </c>
      <c r="FK212" s="4">
        <f t="shared" si="268"/>
        <v>1.5784966698382492</v>
      </c>
      <c r="FL212" s="4">
        <f t="shared" si="269"/>
        <v>1.121788772597526</v>
      </c>
      <c r="FM212" s="4">
        <f>Tabela13[[#This Row],[V139]]-Tabela13[[#This Row],[V140]]</f>
        <v>0.45670789724072325</v>
      </c>
      <c r="FN212" s="4">
        <f>Tabela13[[#This Row],[V1]]-Tabela13[[#This Row],[V2]]/2</f>
        <v>0.15079365079365079</v>
      </c>
      <c r="FO212" s="4">
        <f>Tabela13[[#This Row],[V1]]-Tabela13[[#This Row],[V3]]/2</f>
        <v>0.1111111111111111</v>
      </c>
      <c r="FP212" s="4">
        <f>Tabela13[[#This Row],[V1]]-Tabela13[[#This Row],[V4]]/2</f>
        <v>0.15079365079365079</v>
      </c>
      <c r="FQ212" s="4">
        <f>Tabela13[[#This Row],[V2]]-Tabela13[[#This Row],[V1]]/2</f>
        <v>3.1746031746031744E-2</v>
      </c>
      <c r="FR212" s="4">
        <f>Tabela13[[#This Row],[V2]]-Tabela13[[#This Row],[V3]]/2</f>
        <v>3.1746031746031744E-2</v>
      </c>
      <c r="FS212" s="4">
        <f>Tabela13[[#This Row],[V2]]-Tabela13[[#This Row],[V4]]/2</f>
        <v>7.1428571428571425E-2</v>
      </c>
      <c r="FT212" s="4">
        <f t="shared" si="270"/>
        <v>0.14966604368960973</v>
      </c>
      <c r="FU212" s="4">
        <f t="shared" si="271"/>
        <v>0.11065722117389563</v>
      </c>
      <c r="FV212" s="4">
        <f t="shared" si="272"/>
        <v>0.14966604368960973</v>
      </c>
      <c r="FW212" s="4">
        <f t="shared" si="273"/>
        <v>3.17353735284579E-2</v>
      </c>
      <c r="FX212" s="4">
        <f t="shared" si="274"/>
        <v>3.17353735284579E-2</v>
      </c>
      <c r="FY212" s="4">
        <f t="shared" si="275"/>
        <v>7.130746478529032E-2</v>
      </c>
      <c r="FZ212" s="4">
        <f t="shared" si="276"/>
        <v>26.939887864129751</v>
      </c>
      <c r="GA212" s="4">
        <f t="shared" si="277"/>
        <v>19.918299811301214</v>
      </c>
      <c r="GB212" s="4">
        <f t="shared" si="278"/>
        <v>26.939887864129751</v>
      </c>
      <c r="GC212" s="4">
        <f t="shared" si="279"/>
        <v>5.7123672351224215</v>
      </c>
      <c r="GD212" s="4">
        <f t="shared" si="280"/>
        <v>5.7123672351224215</v>
      </c>
      <c r="GE212" s="4">
        <f t="shared" si="281"/>
        <v>12.835343661352258</v>
      </c>
      <c r="GF212" s="4">
        <f>Tabela13[[#This Row],[V1]]-Tabela13[[#This Row],[V2]]/Tabela13[[#This Row],[V2]]</f>
        <v>-0.77777777777777779</v>
      </c>
      <c r="GG212" s="4">
        <f>Tabela13[[#This Row],[V1]]-Tabela13[[#This Row],[V3]]/Tabela13[[#This Row],[V3]]</f>
        <v>-0.77777777777777779</v>
      </c>
      <c r="GH212" s="4">
        <f>Tabela13[[#This Row],[V1]]-Tabela13[[#This Row],[V4]]/Tabela13[[#This Row],[V4]]</f>
        <v>-0.77777777777777779</v>
      </c>
      <c r="GI212" s="4">
        <f>Tabela13[[#This Row],[V2]]-Tabela13[[#This Row],[V1]]/Tabela13[[#This Row],[V1]]</f>
        <v>-0.85714285714285721</v>
      </c>
      <c r="GJ212" s="4">
        <f>Tabela13[[#This Row],[V2]]-Tabela13[[#This Row],[V3]]/Tabela13[[#This Row],[V3]]</f>
        <v>-0.85714285714285721</v>
      </c>
      <c r="GK212" s="4">
        <f>Tabela13[[#This Row],[V2]]-Tabela13[[#This Row],[V4]]/Tabela13[[#This Row],[V4]]</f>
        <v>-0.85714285714285721</v>
      </c>
      <c r="GL212" s="4">
        <f t="shared" si="282"/>
        <v>4.5821449935684773E-2</v>
      </c>
      <c r="GM212" s="4">
        <f t="shared" si="283"/>
        <v>0.1825396825396825</v>
      </c>
      <c r="GN212" s="4">
        <f t="shared" si="284"/>
        <v>0.25102185616940359</v>
      </c>
      <c r="GO212" s="3">
        <f t="shared" si="285"/>
        <v>0</v>
      </c>
      <c r="GP212" s="3">
        <v>100</v>
      </c>
      <c r="GQ212" s="3">
        <f t="shared" si="286"/>
        <v>-1</v>
      </c>
      <c r="GR212" s="3">
        <f t="shared" si="287"/>
        <v>-100</v>
      </c>
      <c r="GS212" s="34">
        <f>COUNTIF($D$2:D211,Tabela13[[#This Row],[HomeTeam]])</f>
        <v>10</v>
      </c>
      <c r="GT212" s="34">
        <f>COUNTIF($E$2:E211,Tabela13[[#This Row],[AwayTeam]])</f>
        <v>10</v>
      </c>
      <c r="GU212" s="3">
        <f>IFERROR(AVERAGEIFS($AD$2:AD211,$D$2:D211,Tabela13[[#This Row],[HomeTeam]],$GS$2:GS211,"&gt;="&amp;Tabela13[[#This Row],[Contagem_H]]-5),"")</f>
        <v>0.67351111733277347</v>
      </c>
      <c r="GV212" s="3">
        <f>IFERROR(AVERAGEIFS($G$2:G211,$E$2:E211,Tabela13[[#This Row],[AwayTeam]],$GT$2:GT211,"&gt;="&amp;Tabela13[[#This Row],[Contagem_A]]-5),"")</f>
        <v>1.4</v>
      </c>
      <c r="GW212" s="3">
        <f>IFERROR(AVERAGEIFS($GQ$2:GQ211,$D$2:D211,Tabela13[[#This Row],[HomeTeam]],$GS$2:GS211,"&gt;="&amp;Tabela13[[#This Row],[Contagem_H]]-5),"")</f>
        <v>1.516</v>
      </c>
    </row>
    <row r="213" spans="1:205" x14ac:dyDescent="0.25">
      <c r="A213" t="s">
        <v>127</v>
      </c>
      <c r="B213" t="s">
        <v>213</v>
      </c>
      <c r="C213" t="s">
        <v>207</v>
      </c>
      <c r="D213" t="s">
        <v>16</v>
      </c>
      <c r="E213" t="s">
        <v>15</v>
      </c>
      <c r="F213" s="3">
        <v>4</v>
      </c>
      <c r="G213" s="3">
        <v>0</v>
      </c>
      <c r="H213" s="3" t="str">
        <f t="shared" si="288"/>
        <v>H</v>
      </c>
      <c r="I213" s="3">
        <v>4</v>
      </c>
      <c r="J213" s="3">
        <v>4</v>
      </c>
      <c r="K213" s="3">
        <v>1.8</v>
      </c>
      <c r="L213" s="3">
        <v>1.67</v>
      </c>
      <c r="M213" s="3">
        <v>2.15</v>
      </c>
      <c r="N213" s="3">
        <f t="shared" si="217"/>
        <v>4</v>
      </c>
      <c r="O213" s="3">
        <f t="shared" si="218"/>
        <v>3</v>
      </c>
      <c r="P213" s="3">
        <f t="shared" si="219"/>
        <v>0</v>
      </c>
      <c r="Q213" s="3">
        <f t="shared" si="220"/>
        <v>5.555555555555558E-2</v>
      </c>
      <c r="R213" s="3">
        <f t="shared" si="221"/>
        <v>6.3918674279348275E-2</v>
      </c>
      <c r="S213" s="3">
        <f t="shared" si="222"/>
        <v>4.2222222222222223</v>
      </c>
      <c r="T213" s="3">
        <f t="shared" si="223"/>
        <v>4.2222222222222223</v>
      </c>
      <c r="U213" s="3">
        <f t="shared" si="224"/>
        <v>1.9000000000000001</v>
      </c>
      <c r="V213" s="3">
        <f t="shared" si="225"/>
        <v>1.7627777777777778</v>
      </c>
      <c r="W213" s="3">
        <f t="shared" si="226"/>
        <v>2.2694444444444444</v>
      </c>
      <c r="X213" s="4">
        <f t="shared" si="227"/>
        <v>0.25</v>
      </c>
      <c r="Y213" s="4">
        <f t="shared" si="228"/>
        <v>0.25</v>
      </c>
      <c r="Z213" s="4">
        <f t="shared" si="229"/>
        <v>0.55555555555555558</v>
      </c>
      <c r="AA213" s="4">
        <f t="shared" si="230"/>
        <v>0.5988023952095809</v>
      </c>
      <c r="AB213" s="4">
        <f t="shared" si="231"/>
        <v>0.46511627906976744</v>
      </c>
      <c r="AC213" s="4">
        <f t="shared" si="232"/>
        <v>2.125</v>
      </c>
      <c r="AD213" s="4">
        <f t="shared" si="233"/>
        <v>0.27777777777777779</v>
      </c>
      <c r="AE213" s="4">
        <f t="shared" si="234"/>
        <v>0.125</v>
      </c>
      <c r="AF213" s="4">
        <f t="shared" si="235"/>
        <v>2.2777777777777777</v>
      </c>
      <c r="AG213" s="4">
        <f>IFERROR(AVERAGE(Tabela13[[#This Row],[V1]],Tabela13[[#This Row],[V2]]),"")</f>
        <v>1.2013888888888888</v>
      </c>
      <c r="AH213" s="4">
        <f>IFERROR(AVERAGE(Tabela13[[#This Row],[V1]],Tabela13[[#This Row],[V3]]),"")</f>
        <v>1.125</v>
      </c>
      <c r="AI213" s="4">
        <f>IFERROR(AVERAGE(Tabela13[[#This Row],[V1]],Tabela13[[#This Row],[V4]]),"")</f>
        <v>2.2013888888888888</v>
      </c>
      <c r="AJ213" s="4">
        <f>IFERROR(AVERAGE(Tabela13[[#This Row],[V2]],Tabela13[[#This Row],[V1]]),"")</f>
        <v>1.2013888888888888</v>
      </c>
      <c r="AK213" s="4">
        <f>IFERROR(AVERAGE(Tabela13[[#This Row],[V2]],Tabela13[[#This Row],[V3]]),"")</f>
        <v>0.2013888888888889</v>
      </c>
      <c r="AL213" s="4">
        <f>IFERROR(AVERAGE(Tabela13[[#This Row],[V2]],Tabela13[[#This Row],[V4]]),"")</f>
        <v>1.2777777777777777</v>
      </c>
      <c r="AM213" s="4">
        <f>IFERROR(AVERAGE(Tabela13[[#This Row],[V3]],Tabela13[[#This Row],[V1]]),"")</f>
        <v>1.125</v>
      </c>
      <c r="AN213" s="4">
        <f>IFERROR(AVERAGE(Tabela13[[#This Row],[V3]],Tabela13[[#This Row],[V2]]),"")</f>
        <v>0.2013888888888889</v>
      </c>
      <c r="AO213" s="4">
        <f>IFERROR(AVERAGE(Tabela13[[#This Row],[V3]],Tabela13[[#This Row],[V4]]),"")</f>
        <v>1.2013888888888888</v>
      </c>
      <c r="AP213" s="4">
        <f>IFERROR(AVERAGE(Tabela13[[#This Row],[V4]],Tabela13[[#This Row],[V1]]),"")</f>
        <v>2.2013888888888888</v>
      </c>
      <c r="AQ213" s="4">
        <f>IFERROR(AVERAGE(Tabela13[[#This Row],[V4]],Tabela13[[#This Row],[V2]]),"")</f>
        <v>1.2777777777777777</v>
      </c>
      <c r="AR213" s="4">
        <f>IFERROR(AVERAGE(Tabela13[[#This Row],[V4]],Tabela13[[#This Row],[V3]]),"")</f>
        <v>1.2013888888888888</v>
      </c>
      <c r="AS213" s="4">
        <f>_xlfn.STDEV.S(Tabela13[[#This Row],[V1]:[V2]])</f>
        <v>1.3061833596918171</v>
      </c>
      <c r="AT213" s="4">
        <f>_xlfn.STDEV.S(Tabela13[[#This Row],[V1]],Tabela13[[#This Row],[V3]])</f>
        <v>1.4142135623730951</v>
      </c>
      <c r="AU213" s="4">
        <f>_xlfn.STDEV.S(Tabela13[[#This Row],[V1]],Tabela13[[#This Row],[V4]])</f>
        <v>0.10803020268127803</v>
      </c>
      <c r="AV213" s="4">
        <f>_xlfn.STDEV.S(Tabela13[[#This Row],[V2]],Tabela13[[#This Row],[V1]])</f>
        <v>1.3061833596918171</v>
      </c>
      <c r="AW213" s="4">
        <f>_xlfn.STDEV.S(Tabela13[[#This Row],[V2]],Tabela13[[#This Row],[V3]])</f>
        <v>0.10803020268127811</v>
      </c>
      <c r="AX213" s="4">
        <f>_xlfn.STDEV.S(Tabela13[[#This Row],[V42]],Tabela13[[#This Row],[V44]])</f>
        <v>2.720396922064912</v>
      </c>
      <c r="AY213" s="4">
        <f>_xlfn.STDEV.S(Tabela13[[#This Row],[V3]],Tabela13[[#This Row],[V1]])</f>
        <v>1.4142135623730951</v>
      </c>
      <c r="AZ213" s="4">
        <f>_xlfn.STDEV.S(Tabela13[[#This Row],[V3]],Tabela13[[#This Row],[V2]])</f>
        <v>0.10803020268127811</v>
      </c>
      <c r="BA213" s="4">
        <f>_xlfn.STDEV.S(Tabela13[[#This Row],[V3]],Tabela13[[#This Row],[V4]])</f>
        <v>1.522243765054373</v>
      </c>
      <c r="BB213" s="4">
        <f>_xlfn.STDEV.S(Tabela13[[#This Row],[V4]],Tabela13[[#This Row],[V1]])</f>
        <v>0.10803020268127803</v>
      </c>
      <c r="BC213" s="4">
        <f>_xlfn.STDEV.S(Tabela13[[#This Row],[V4]],Tabela13[[#This Row],[V2]])</f>
        <v>1.4142135623730951</v>
      </c>
      <c r="BD213" s="4">
        <f>_xlfn.STDEV.S(Tabela13[[#This Row],[V4]],Tabela13[[#This Row],[V3]])</f>
        <v>1.522243765054373</v>
      </c>
      <c r="BE213" s="4">
        <f>Tabela13[[#This Row],[V17]]/Tabela13[[#This Row],[V5]]</f>
        <v>1.0872277676047495</v>
      </c>
      <c r="BF213" s="4">
        <f>Tabela13[[#This Row],[V18]]/Tabela13[[#This Row],[V6]]</f>
        <v>1.257078722109418</v>
      </c>
      <c r="BG213" s="4">
        <f>Tabela13[[#This Row],[V19]]/Tabela13[[#This Row],[V7]]</f>
        <v>4.9073656738498533E-2</v>
      </c>
      <c r="BH213" s="4">
        <f>Tabela13[[#This Row],[V20]]/Tabela13[[#This Row],[V8]]</f>
        <v>1.0872277676047495</v>
      </c>
      <c r="BI213" s="4">
        <f>Tabela13[[#This Row],[V21]]/Tabela13[[#This Row],[V9]]</f>
        <v>0.53642583400358779</v>
      </c>
      <c r="BJ213" s="4">
        <f>Tabela13[[#This Row],[V22]]/Tabela13[[#This Row],[V10]]</f>
        <v>2.1290062868334094</v>
      </c>
      <c r="BK213" s="4">
        <f>Tabela13[[#This Row],[V23]]/Tabela13[[#This Row],[V11]]</f>
        <v>1.257078722109418</v>
      </c>
      <c r="BL213" s="4">
        <f>Tabela13[[#This Row],[V24]]/Tabela13[[#This Row],[V12]]</f>
        <v>0.53642583400358779</v>
      </c>
      <c r="BM213" s="4">
        <f>Tabela13[[#This Row],[V25]]/Tabela13[[#This Row],[V13]]</f>
        <v>1.2670699547273394</v>
      </c>
      <c r="BN213" s="4">
        <f>Tabela13[[#This Row],[V26]]/Tabela13[[#This Row],[V14]]</f>
        <v>4.9073656738498533E-2</v>
      </c>
      <c r="BO213" s="4">
        <f>Tabela13[[#This Row],[V27]]/Tabela13[[#This Row],[V15]]</f>
        <v>1.1067758314224223</v>
      </c>
      <c r="BP213" s="4">
        <f>Tabela13[[#This Row],[V28]]/Tabela13[[#This Row],[V16]]</f>
        <v>1.2670699547273394</v>
      </c>
      <c r="BQ213" s="4">
        <f>Tabela13[[#This Row],[V1]]-Tabela13[[#This Row],[V2]]</f>
        <v>1.8472222222222223</v>
      </c>
      <c r="BR213" s="4">
        <f>Tabela13[[#This Row],[V1]]-Tabela13[[#This Row],[V3]]</f>
        <v>2</v>
      </c>
      <c r="BS213" s="4">
        <f>Tabela13[[#This Row],[V1]]-Tabela13[[#This Row],[V4]]</f>
        <v>-0.15277777777777768</v>
      </c>
      <c r="BT213" s="4">
        <f>Tabela13[[#This Row],[V2]]-Tabela13[[#This Row],[V1]]</f>
        <v>-1.8472222222222223</v>
      </c>
      <c r="BU213" s="4">
        <f>Tabela13[[#This Row],[V2]]-Tabela13[[#This Row],[V3]]</f>
        <v>0.15277777777777779</v>
      </c>
      <c r="BV213" s="4">
        <f>Tabela13[[#This Row],[V2]]-Tabela13[[#This Row],[V4]]</f>
        <v>-2</v>
      </c>
      <c r="BW213" s="4">
        <f>AVERAGE(Tabela13[[#This Row],[V41]],Tabela13[[#This Row],[V42]])</f>
        <v>1.9236111111111112</v>
      </c>
      <c r="BX213" s="4">
        <f>AVERAGE(Tabela13[[#This Row],[V41]],Tabela13[[#This Row],[V43]])</f>
        <v>0.84722222222222232</v>
      </c>
      <c r="BY213" s="4">
        <f>AVERAGE(Tabela13[[#This Row],[V41]],Tabela13[[#This Row],[V44]])</f>
        <v>0</v>
      </c>
      <c r="BZ213" s="4">
        <f>AVERAGE(Tabela13[[#This Row],[V41]],Tabela13[[#This Row],[V45]])</f>
        <v>1</v>
      </c>
      <c r="CA213" s="4">
        <f>AVERAGE(Tabela13[[#This Row],[V41]],Tabela13[[#This Row],[V46]])</f>
        <v>-7.638888888888884E-2</v>
      </c>
      <c r="CB213" s="4">
        <f>AVERAGE(Tabela13[[#This Row],[V42]],Tabela13[[#This Row],[V41]])</f>
        <v>1.9236111111111112</v>
      </c>
      <c r="CC213" s="4">
        <f>AVERAGE(Tabela13[[#This Row],[V42]],Tabela13[[#This Row],[V43]])</f>
        <v>0.92361111111111116</v>
      </c>
      <c r="CD213" s="4">
        <f>AVERAGE(Tabela13[[#This Row],[V42]],Tabela13[[#This Row],[V44]])</f>
        <v>7.638888888888884E-2</v>
      </c>
      <c r="CE213" s="4">
        <f>AVERAGE(Tabela13[[#This Row],[V42]],Tabela13[[#This Row],[V45]])</f>
        <v>1.0763888888888888</v>
      </c>
      <c r="CF213" s="4">
        <f>AVERAGE(Tabela13[[#This Row],[V42]],Tabela13[[#This Row],[V46]])</f>
        <v>0</v>
      </c>
      <c r="CG213" s="4">
        <f>AVERAGE(Tabela13[[#This Row],[V43]],Tabela13[[#This Row],[V41]])</f>
        <v>0.84722222222222232</v>
      </c>
      <c r="CH213" s="4">
        <f>AVERAGE(Tabela13[[#This Row],[V43]],Tabela13[[#This Row],[V42]])</f>
        <v>0.92361111111111116</v>
      </c>
      <c r="CI213" s="4">
        <f>AVERAGE(Tabela13[[#This Row],[V43]],Tabela13[[#This Row],[V44]])</f>
        <v>-1</v>
      </c>
      <c r="CJ213" s="4">
        <f>AVERAGE(Tabela13[[#This Row],[V43]],Tabela13[[#This Row],[V45]])</f>
        <v>0</v>
      </c>
      <c r="CK213" s="4">
        <f>AVERAGE(Tabela13[[#This Row],[V43]],Tabela13[[#This Row],[V46]])</f>
        <v>-1.0763888888888888</v>
      </c>
      <c r="CL213" s="4">
        <f>AVERAGE(Tabela13[[#This Row],[V44]],Tabela13[[#This Row],[V41]])</f>
        <v>0</v>
      </c>
      <c r="CM213" s="4">
        <f>AVERAGE(Tabela13[[#This Row],[V44]],Tabela13[[#This Row],[V42]])</f>
        <v>7.638888888888884E-2</v>
      </c>
      <c r="CN213" s="4">
        <f>AVERAGE(Tabela13[[#This Row],[V44]],Tabela13[[#This Row],[V43]])</f>
        <v>-1</v>
      </c>
      <c r="CO213" s="4">
        <f>AVERAGE(Tabela13[[#This Row],[V44]],Tabela13[[#This Row],[V45]])</f>
        <v>-0.84722222222222232</v>
      </c>
      <c r="CP213" s="4">
        <f>AVERAGE(Tabela13[[#This Row],[V44]],Tabela13[[#This Row],[V46]])</f>
        <v>-1.9236111111111112</v>
      </c>
      <c r="CQ213" s="4">
        <f>AVERAGE(Tabela13[[#This Row],[V45]],Tabela13[[#This Row],[V41]])</f>
        <v>1</v>
      </c>
      <c r="CR213" s="4">
        <f>AVERAGE(Tabela13[[#This Row],[V45]],Tabela13[[#This Row],[V42]])</f>
        <v>1.0763888888888888</v>
      </c>
      <c r="CS213" s="4">
        <f>AVERAGE(Tabela13[[#This Row],[V45]],Tabela13[[#This Row],[V43]])</f>
        <v>0</v>
      </c>
      <c r="CT213" s="4">
        <f>AVERAGE(Tabela13[[#This Row],[V45]],Tabela13[[#This Row],[V44]])</f>
        <v>-0.84722222222222232</v>
      </c>
      <c r="CU213" s="4">
        <f>AVERAGE(Tabela13[[#This Row],[V45]],Tabela13[[#This Row],[V46]])</f>
        <v>-0.92361111111111116</v>
      </c>
      <c r="CV213" s="4">
        <f>AVERAGE(Tabela13[[#This Row],[V46]],Tabela13[[#This Row],[V41]])</f>
        <v>-7.638888888888884E-2</v>
      </c>
      <c r="CW213" s="4">
        <f>AVERAGE(Tabela13[[#This Row],[V46]],Tabela13[[#This Row],[V42]])</f>
        <v>0</v>
      </c>
      <c r="CX213" s="4">
        <f>AVERAGE(Tabela13[[#This Row],[V46]],Tabela13[[#This Row],[V43]])</f>
        <v>-1.0763888888888888</v>
      </c>
      <c r="CY213" s="4">
        <f>AVERAGE(Tabela13[[#This Row],[V46]],Tabela13[[#This Row],[V44]])</f>
        <v>-1.9236111111111112</v>
      </c>
      <c r="CZ213" s="4">
        <f>AVERAGE(Tabela13[[#This Row],[V46]],Tabela13[[#This Row],[V45]])</f>
        <v>-0.92361111111111116</v>
      </c>
      <c r="DA213" s="3">
        <f>_xlfn.STDEV.S(Tabela13[[#This Row],[V41]],Tabela13[[#This Row],[V42]])</f>
        <v>0.10803020268127803</v>
      </c>
      <c r="DB213" s="3">
        <f>_xlfn.STDEV.S(Tabela13[[#This Row],[V41]],Tabela13[[#This Row],[V43]])</f>
        <v>1.4142135623730951</v>
      </c>
      <c r="DC213" s="3">
        <f>_xlfn.STDEV.S(Tabela13[[#This Row],[V41]],Tabela13[[#This Row],[V44]])</f>
        <v>2.6123667193836342</v>
      </c>
      <c r="DD213" s="3">
        <f>_xlfn.STDEV.S(Tabela13[[#This Row],[V41]],Tabela13[[#This Row],[V45]])</f>
        <v>1.198153157010539</v>
      </c>
      <c r="DE213" s="3">
        <f>_xlfn.STDEV.S(Tabela13[[#This Row],[V41]],Tabela13[[#This Row],[V46]])</f>
        <v>2.720396922064912</v>
      </c>
      <c r="DF213" s="3">
        <f>_xlfn.STDEV.S(Tabela13[[#This Row],[V42]],Tabela13[[#This Row],[V41]])</f>
        <v>0.10803020268127803</v>
      </c>
      <c r="DG213" s="3">
        <f>_xlfn.STDEV.S(Tabela13[[#This Row],[V42]],Tabela13[[#This Row],[V43]])</f>
        <v>1.522243765054373</v>
      </c>
      <c r="DH213" s="3">
        <f>_xlfn.STDEV.S(Tabela13[[#This Row],[V42]],Tabela13[[#This Row],[V44]])</f>
        <v>2.720396922064912</v>
      </c>
      <c r="DI213" s="3">
        <f>_xlfn.STDEV.S(Tabela13[[#This Row],[V42]],Tabela13[[#This Row],[V45]])</f>
        <v>1.3061833596918171</v>
      </c>
      <c r="DJ213" s="3">
        <f>_xlfn.STDEV.S(Tabela13[[#This Row],[V42]],Tabela13[[#This Row],[V46]])</f>
        <v>2.8284271247461903</v>
      </c>
      <c r="DK213" s="3">
        <f>_xlfn.STDEV.S(Tabela13[[#This Row],[V43]],Tabela13[[#This Row],[V41]])</f>
        <v>1.4142135623730951</v>
      </c>
      <c r="DL213" s="3">
        <f>_xlfn.STDEV.S(Tabela13[[#This Row],[V43]],Tabela13[[#This Row],[V42]])</f>
        <v>1.522243765054373</v>
      </c>
      <c r="DM213" s="3">
        <f>_xlfn.STDEV.S(Tabela13[[#This Row],[V43]],Tabela13[[#This Row],[V44]])</f>
        <v>1.198153157010539</v>
      </c>
      <c r="DN213" s="3">
        <f>_xlfn.STDEV.S(Tabela13[[#This Row],[V43]],Tabela13[[#This Row],[V45]])</f>
        <v>0.21606040536255613</v>
      </c>
      <c r="DO213" s="3">
        <f>_xlfn.STDEV.S(Tabela13[[#This Row],[V43]],Tabela13[[#This Row],[V46]])</f>
        <v>1.3061833596918171</v>
      </c>
      <c r="DP213" s="3">
        <f>_xlfn.STDEV.S(Tabela13[[#This Row],[V44]],Tabela13[[#This Row],[V41]])</f>
        <v>2.6123667193836342</v>
      </c>
      <c r="DQ213" s="3">
        <f>_xlfn.STDEV.S(Tabela13[[#This Row],[V44]],Tabela13[[#This Row],[V42]])</f>
        <v>2.720396922064912</v>
      </c>
      <c r="DR213" s="3">
        <f>_xlfn.STDEV.S(Tabela13[[#This Row],[V44]],Tabela13[[#This Row],[V43]])</f>
        <v>1.198153157010539</v>
      </c>
      <c r="DS213" s="3">
        <f>_xlfn.STDEV.S(Tabela13[[#This Row],[V44]],Tabela13[[#This Row],[V45]])</f>
        <v>1.4142135623730951</v>
      </c>
      <c r="DT213" s="3">
        <f>_xlfn.STDEV.S(Tabela13[[#This Row],[V44]],Tabela13[[#This Row],[V46]])</f>
        <v>0.10803020268127803</v>
      </c>
      <c r="DU213" s="3">
        <f>_xlfn.STDEV.S(Tabela13[[#This Row],[V45]],Tabela13[[#This Row],[V41]])</f>
        <v>1.198153157010539</v>
      </c>
      <c r="DV213" s="3">
        <f>_xlfn.STDEV.S(Tabela13[[#This Row],[V45]],Tabela13[[#This Row],[V42]])</f>
        <v>1.3061833596918171</v>
      </c>
      <c r="DW213" s="3">
        <f>_xlfn.STDEV.S(Tabela13[[#This Row],[V45]],Tabela13[[#This Row],[V43]])</f>
        <v>0.21606040536255613</v>
      </c>
      <c r="DX213" s="3">
        <f>_xlfn.STDEV.S(Tabela13[[#This Row],[V45]],Tabela13[[#This Row],[V44]])</f>
        <v>1.4142135623730951</v>
      </c>
      <c r="DY213" s="3">
        <f>_xlfn.STDEV.S(Tabela13[[#This Row],[V45]],Tabela13[[#This Row],[V46]])</f>
        <v>1.522243765054373</v>
      </c>
      <c r="DZ213" s="3">
        <f>_xlfn.STDEV.S(Tabela13[[#This Row],[V46]],Tabela13[[#This Row],[V41]])</f>
        <v>2.720396922064912</v>
      </c>
      <c r="EA213" s="3">
        <f>_xlfn.STDEV.S(Tabela13[[#This Row],[V46]],Tabela13[[#This Row],[V42]])</f>
        <v>2.8284271247461903</v>
      </c>
      <c r="EB213" s="3">
        <f>_xlfn.STDEV.S(Tabela13[[#This Row],[V46]],Tabela13[[#This Row],[V43]])</f>
        <v>1.3061833596918171</v>
      </c>
      <c r="EC213" s="3">
        <f>_xlfn.STDEV.S(Tabela13[[#This Row],[V46]],Tabela13[[#This Row],[V44]])</f>
        <v>0.10803020268127803</v>
      </c>
      <c r="ED213" s="3">
        <f>_xlfn.STDEV.S(Tabela13[[#This Row],[V46]],Tabela13[[#This Row],[V45]])</f>
        <v>1.522243765054373</v>
      </c>
      <c r="EE213" s="3">
        <f t="shared" si="236"/>
        <v>5.6160105364996514E-2</v>
      </c>
      <c r="EF213" s="3">
        <f t="shared" si="237"/>
        <v>1.6692356801780792</v>
      </c>
      <c r="EG213" s="3" t="str">
        <f t="shared" si="238"/>
        <v/>
      </c>
      <c r="EH213" s="3">
        <f t="shared" si="239"/>
        <v>1.198153157010539</v>
      </c>
      <c r="EI213" s="3">
        <f t="shared" si="240"/>
        <v>-35.612468797940693</v>
      </c>
      <c r="EJ213" s="3">
        <f t="shared" si="241"/>
        <v>5.6160105364996514E-2</v>
      </c>
      <c r="EK213" s="3">
        <f t="shared" si="242"/>
        <v>1.6481436253220278</v>
      </c>
      <c r="EL213" s="3">
        <f t="shared" si="243"/>
        <v>35.612468797940693</v>
      </c>
      <c r="EM213" s="3">
        <f t="shared" si="244"/>
        <v>1.2134864761007849</v>
      </c>
      <c r="EN213" s="3" t="str">
        <f t="shared" si="245"/>
        <v/>
      </c>
      <c r="EO213" s="3">
        <f t="shared" si="246"/>
        <v>1.6692356801780792</v>
      </c>
      <c r="EP213" s="3">
        <f t="shared" si="247"/>
        <v>1.6481436253220278</v>
      </c>
      <c r="EQ213" s="3">
        <f t="shared" si="248"/>
        <v>-1.198153157010539</v>
      </c>
      <c r="ER213" s="3" t="str">
        <f t="shared" si="249"/>
        <v/>
      </c>
      <c r="ES213" s="3" t="str">
        <f t="shared" si="250"/>
        <v/>
      </c>
      <c r="ET213" s="3" t="str">
        <f t="shared" si="251"/>
        <v/>
      </c>
      <c r="EU213" s="3" t="str">
        <f t="shared" si="252"/>
        <v/>
      </c>
      <c r="EV213" s="3">
        <f t="shared" si="253"/>
        <v>-1.198153157010539</v>
      </c>
      <c r="EW213" s="3">
        <f t="shared" si="254"/>
        <v>-1.6692356801780792</v>
      </c>
      <c r="EX213" s="3">
        <f t="shared" si="255"/>
        <v>-5.6160105364996514E-2</v>
      </c>
      <c r="EY213" s="3">
        <f t="shared" si="256"/>
        <v>1.198153157010539</v>
      </c>
      <c r="EZ213" s="3">
        <f t="shared" si="257"/>
        <v>1.2134864761007849</v>
      </c>
      <c r="FA213" s="3" t="str">
        <f t="shared" si="258"/>
        <v/>
      </c>
      <c r="FB213" s="3">
        <f t="shared" si="259"/>
        <v>-1.6692356801780792</v>
      </c>
      <c r="FC213" s="3">
        <f t="shared" si="260"/>
        <v>-1.6481436253220278</v>
      </c>
      <c r="FD213" s="3">
        <f t="shared" si="261"/>
        <v>-35.612468797940693</v>
      </c>
      <c r="FE213" s="3" t="str">
        <f t="shared" si="262"/>
        <v/>
      </c>
      <c r="FF213" s="3">
        <f t="shared" si="263"/>
        <v>-1.2134864761007849</v>
      </c>
      <c r="FG213" s="3">
        <f t="shared" si="264"/>
        <v>-5.6160105364996514E-2</v>
      </c>
      <c r="FH213" s="3">
        <f t="shared" si="265"/>
        <v>-1.6481436253220278</v>
      </c>
      <c r="FI213" s="4">
        <f t="shared" si="266"/>
        <v>2.2222222222222223</v>
      </c>
      <c r="FJ213" s="4">
        <f t="shared" si="267"/>
        <v>0</v>
      </c>
      <c r="FK213" s="4">
        <f t="shared" si="268"/>
        <v>0.94736842105263153</v>
      </c>
      <c r="FL213" s="4">
        <f t="shared" si="269"/>
        <v>1.8157894736842106</v>
      </c>
      <c r="FM213" s="4">
        <f>Tabela13[[#This Row],[V139]]-Tabela13[[#This Row],[V140]]</f>
        <v>-0.86842105263157909</v>
      </c>
      <c r="FN213" s="4">
        <f>Tabela13[[#This Row],[V1]]-Tabela13[[#This Row],[V2]]/2</f>
        <v>1.9861111111111112</v>
      </c>
      <c r="FO213" s="4">
        <f>Tabela13[[#This Row],[V1]]-Tabela13[[#This Row],[V3]]/2</f>
        <v>2.0625</v>
      </c>
      <c r="FP213" s="4">
        <f>Tabela13[[#This Row],[V1]]-Tabela13[[#This Row],[V4]]/2</f>
        <v>0.98611111111111116</v>
      </c>
      <c r="FQ213" s="4">
        <f>Tabela13[[#This Row],[V2]]-Tabela13[[#This Row],[V1]]/2</f>
        <v>-0.78472222222222221</v>
      </c>
      <c r="FR213" s="4">
        <f>Tabela13[[#This Row],[V2]]-Tabela13[[#This Row],[V3]]/2</f>
        <v>0.21527777777777779</v>
      </c>
      <c r="FS213" s="4">
        <f>Tabela13[[#This Row],[V2]]-Tabela13[[#This Row],[V4]]/2</f>
        <v>-0.86111111111111105</v>
      </c>
      <c r="FT213" s="4">
        <f t="shared" si="270"/>
        <v>1.1043554289695714</v>
      </c>
      <c r="FU213" s="4">
        <f t="shared" si="271"/>
        <v>1.1193432352423422</v>
      </c>
      <c r="FV213" s="4">
        <f t="shared" si="272"/>
        <v>0.77840527039211505</v>
      </c>
      <c r="FW213" s="4">
        <f t="shared" si="273"/>
        <v>-0.66535555227664678</v>
      </c>
      <c r="FX213" s="4">
        <f t="shared" si="274"/>
        <v>0.21204164967626193</v>
      </c>
      <c r="FY213" s="4">
        <f t="shared" si="275"/>
        <v>-0.71090937318356651</v>
      </c>
      <c r="FZ213" s="4">
        <f t="shared" si="276"/>
        <v>198.78397721452285</v>
      </c>
      <c r="GA213" s="4">
        <f t="shared" si="277"/>
        <v>201.48178234362163</v>
      </c>
      <c r="GB213" s="4">
        <f t="shared" si="278"/>
        <v>140.11294867058072</v>
      </c>
      <c r="GC213" s="4">
        <f t="shared" si="279"/>
        <v>-119.76399940979643</v>
      </c>
      <c r="GD213" s="4">
        <f t="shared" si="280"/>
        <v>38.167496941727144</v>
      </c>
      <c r="GE213" s="4">
        <f t="shared" si="281"/>
        <v>-127.96368717304196</v>
      </c>
      <c r="GF213" s="4">
        <f>Tabela13[[#This Row],[V1]]-Tabela13[[#This Row],[V2]]/Tabela13[[#This Row],[V2]]</f>
        <v>1.125</v>
      </c>
      <c r="GG213" s="4">
        <f>Tabela13[[#This Row],[V1]]-Tabela13[[#This Row],[V3]]/Tabela13[[#This Row],[V3]]</f>
        <v>1.125</v>
      </c>
      <c r="GH213" s="4">
        <f>Tabela13[[#This Row],[V1]]-Tabela13[[#This Row],[V4]]/Tabela13[[#This Row],[V4]]</f>
        <v>1.125</v>
      </c>
      <c r="GI213" s="4">
        <f>Tabela13[[#This Row],[V2]]-Tabela13[[#This Row],[V1]]/Tabela13[[#This Row],[V1]]</f>
        <v>-0.72222222222222221</v>
      </c>
      <c r="GJ213" s="4">
        <f>Tabela13[[#This Row],[V2]]-Tabela13[[#This Row],[V3]]/Tabela13[[#This Row],[V3]]</f>
        <v>-0.72222222222222221</v>
      </c>
      <c r="GK213" s="4">
        <f>Tabela13[[#This Row],[V2]]-Tabela13[[#This Row],[V4]]/Tabela13[[#This Row],[V4]]</f>
        <v>-0.72222222222222221</v>
      </c>
      <c r="GL213" s="4">
        <f t="shared" si="282"/>
        <v>1.1580646282170837</v>
      </c>
      <c r="GM213" s="4">
        <f t="shared" si="283"/>
        <v>1.2013888888888888</v>
      </c>
      <c r="GN213" s="4">
        <f t="shared" si="284"/>
        <v>0.96393818764890205</v>
      </c>
      <c r="GO213" s="3">
        <f t="shared" si="285"/>
        <v>1</v>
      </c>
      <c r="GP213" s="3">
        <v>100</v>
      </c>
      <c r="GQ213" s="3">
        <f t="shared" si="286"/>
        <v>3</v>
      </c>
      <c r="GR213" s="3">
        <f t="shared" si="287"/>
        <v>300</v>
      </c>
      <c r="GS213" s="34">
        <f>COUNTIF($D$2:D212,Tabela13[[#This Row],[HomeTeam]])</f>
        <v>10</v>
      </c>
      <c r="GT213" s="34">
        <f>COUNTIF($E$2:E212,Tabela13[[#This Row],[AwayTeam]])</f>
        <v>10</v>
      </c>
      <c r="GU213" s="3">
        <f>IFERROR(AVERAGEIFS($AD$2:AD212,$D$2:D212,Tabela13[[#This Row],[HomeTeam]],$GS$2:GS212,"&gt;="&amp;Tabela13[[#This Row],[Contagem_H]]-5),"")</f>
        <v>1.3456385107596016</v>
      </c>
      <c r="GV213" s="3">
        <f>IFERROR(AVERAGEIFS($G$2:G212,$E$2:E212,Tabela13[[#This Row],[AwayTeam]],$GT$2:GT212,"&gt;="&amp;Tabela13[[#This Row],[Contagem_A]]-5),"")</f>
        <v>1.2</v>
      </c>
      <c r="GW213" s="3">
        <f>IFERROR(AVERAGEIFS($GQ$2:GQ212,$D$2:D212,Tabela13[[#This Row],[HomeTeam]],$GS$2:GS212,"&gt;="&amp;Tabela13[[#This Row],[Contagem_H]]-5),"")</f>
        <v>0.85</v>
      </c>
    </row>
    <row r="214" spans="1:205" x14ac:dyDescent="0.25">
      <c r="A214" t="s">
        <v>127</v>
      </c>
      <c r="B214" t="s">
        <v>213</v>
      </c>
      <c r="C214" t="s">
        <v>177</v>
      </c>
      <c r="D214" t="s">
        <v>19</v>
      </c>
      <c r="E214" t="s">
        <v>135</v>
      </c>
      <c r="F214" s="3">
        <v>3</v>
      </c>
      <c r="G214" s="3">
        <v>2</v>
      </c>
      <c r="H214" s="3" t="str">
        <f t="shared" si="288"/>
        <v>H</v>
      </c>
      <c r="I214" s="3">
        <v>1.62</v>
      </c>
      <c r="J214" s="3">
        <v>3.75</v>
      </c>
      <c r="K214" s="3">
        <v>6</v>
      </c>
      <c r="L214" s="3">
        <v>2.0699999999999998</v>
      </c>
      <c r="M214" s="3">
        <v>1.83</v>
      </c>
      <c r="N214" s="3">
        <f t="shared" si="217"/>
        <v>5</v>
      </c>
      <c r="O214" s="3">
        <f t="shared" si="218"/>
        <v>3</v>
      </c>
      <c r="P214" s="3">
        <f t="shared" si="219"/>
        <v>0</v>
      </c>
      <c r="Q214" s="3">
        <f t="shared" si="220"/>
        <v>5.0617283950617376E-2</v>
      </c>
      <c r="R214" s="3">
        <f t="shared" si="221"/>
        <v>2.9539874871307492E-2</v>
      </c>
      <c r="S214" s="3">
        <f t="shared" si="222"/>
        <v>1.7020000000000002</v>
      </c>
      <c r="T214" s="3">
        <f t="shared" si="223"/>
        <v>3.9398148148148153</v>
      </c>
      <c r="U214" s="3">
        <f t="shared" si="224"/>
        <v>6.3037037037037038</v>
      </c>
      <c r="V214" s="3">
        <f t="shared" si="225"/>
        <v>2.1747777777777779</v>
      </c>
      <c r="W214" s="3">
        <f t="shared" si="226"/>
        <v>1.9226296296296299</v>
      </c>
      <c r="X214" s="4">
        <f t="shared" si="227"/>
        <v>0.61728395061728392</v>
      </c>
      <c r="Y214" s="4">
        <f t="shared" si="228"/>
        <v>0.26666666666666666</v>
      </c>
      <c r="Z214" s="4">
        <f t="shared" si="229"/>
        <v>0.16666666666666666</v>
      </c>
      <c r="AA214" s="4">
        <f t="shared" si="230"/>
        <v>0.48309178743961356</v>
      </c>
      <c r="AB214" s="4">
        <f t="shared" si="231"/>
        <v>0.54644808743169393</v>
      </c>
      <c r="AC214" s="4">
        <f t="shared" si="232"/>
        <v>1.808641975308642</v>
      </c>
      <c r="AD214" s="4">
        <f t="shared" si="233"/>
        <v>1.0833333333333333</v>
      </c>
      <c r="AE214" s="4">
        <f t="shared" si="234"/>
        <v>1.308641975308642</v>
      </c>
      <c r="AF214" s="4">
        <f t="shared" si="235"/>
        <v>1.5833333333333333</v>
      </c>
      <c r="AG214" s="4">
        <f>IFERROR(AVERAGE(Tabela13[[#This Row],[V1]],Tabela13[[#This Row],[V2]]),"")</f>
        <v>1.4459876543209877</v>
      </c>
      <c r="AH214" s="4">
        <f>IFERROR(AVERAGE(Tabela13[[#This Row],[V1]],Tabela13[[#This Row],[V3]]),"")</f>
        <v>1.558641975308642</v>
      </c>
      <c r="AI214" s="4">
        <f>IFERROR(AVERAGE(Tabela13[[#This Row],[V1]],Tabela13[[#This Row],[V4]]),"")</f>
        <v>1.6959876543209877</v>
      </c>
      <c r="AJ214" s="4">
        <f>IFERROR(AVERAGE(Tabela13[[#This Row],[V2]],Tabela13[[#This Row],[V1]]),"")</f>
        <v>1.4459876543209877</v>
      </c>
      <c r="AK214" s="4">
        <f>IFERROR(AVERAGE(Tabela13[[#This Row],[V2]],Tabela13[[#This Row],[V3]]),"")</f>
        <v>1.1959876543209877</v>
      </c>
      <c r="AL214" s="4">
        <f>IFERROR(AVERAGE(Tabela13[[#This Row],[V2]],Tabela13[[#This Row],[V4]]),"")</f>
        <v>1.3333333333333333</v>
      </c>
      <c r="AM214" s="4">
        <f>IFERROR(AVERAGE(Tabela13[[#This Row],[V3]],Tabela13[[#This Row],[V1]]),"")</f>
        <v>1.558641975308642</v>
      </c>
      <c r="AN214" s="4">
        <f>IFERROR(AVERAGE(Tabela13[[#This Row],[V3]],Tabela13[[#This Row],[V2]]),"")</f>
        <v>1.1959876543209877</v>
      </c>
      <c r="AO214" s="4">
        <f>IFERROR(AVERAGE(Tabela13[[#This Row],[V3]],Tabela13[[#This Row],[V4]]),"")</f>
        <v>1.4459876543209877</v>
      </c>
      <c r="AP214" s="4">
        <f>IFERROR(AVERAGE(Tabela13[[#This Row],[V4]],Tabela13[[#This Row],[V1]]),"")</f>
        <v>1.6959876543209877</v>
      </c>
      <c r="AQ214" s="4">
        <f>IFERROR(AVERAGE(Tabela13[[#This Row],[V4]],Tabela13[[#This Row],[V2]]),"")</f>
        <v>1.3333333333333333</v>
      </c>
      <c r="AR214" s="4">
        <f>IFERROR(AVERAGE(Tabela13[[#This Row],[V4]],Tabela13[[#This Row],[V3]]),"")</f>
        <v>1.4459876543209877</v>
      </c>
      <c r="AS214" s="4">
        <f>_xlfn.STDEV.S(Tabela13[[#This Row],[V1]:[V2]])</f>
        <v>0.51287065919394526</v>
      </c>
      <c r="AT214" s="4">
        <f>_xlfn.STDEV.S(Tabela13[[#This Row],[V1]],Tabela13[[#This Row],[V3]])</f>
        <v>0.35355339059327379</v>
      </c>
      <c r="AU214" s="4">
        <f>_xlfn.STDEV.S(Tabela13[[#This Row],[V1]],Tabela13[[#This Row],[V4]])</f>
        <v>0.15931726860067283</v>
      </c>
      <c r="AV214" s="4">
        <f>_xlfn.STDEV.S(Tabela13[[#This Row],[V2]],Tabela13[[#This Row],[V1]])</f>
        <v>0.51287065919394526</v>
      </c>
      <c r="AW214" s="4">
        <f>_xlfn.STDEV.S(Tabela13[[#This Row],[V2]],Tabela13[[#This Row],[V3]])</f>
        <v>0.15931726860067283</v>
      </c>
      <c r="AX214" s="4">
        <f>_xlfn.STDEV.S(Tabela13[[#This Row],[V42]],Tabela13[[#This Row],[V44]])</f>
        <v>0.86642404978722032</v>
      </c>
      <c r="AY214" s="4">
        <f>_xlfn.STDEV.S(Tabela13[[#This Row],[V3]],Tabela13[[#This Row],[V1]])</f>
        <v>0.35355339059327379</v>
      </c>
      <c r="AZ214" s="4">
        <f>_xlfn.STDEV.S(Tabela13[[#This Row],[V3]],Tabela13[[#This Row],[V2]])</f>
        <v>0.15931726860067283</v>
      </c>
      <c r="BA214" s="4">
        <f>_xlfn.STDEV.S(Tabela13[[#This Row],[V3]],Tabela13[[#This Row],[V4]])</f>
        <v>0.19423612199260093</v>
      </c>
      <c r="BB214" s="4">
        <f>_xlfn.STDEV.S(Tabela13[[#This Row],[V4]],Tabela13[[#This Row],[V1]])</f>
        <v>0.15931726860067283</v>
      </c>
      <c r="BC214" s="4">
        <f>_xlfn.STDEV.S(Tabela13[[#This Row],[V4]],Tabela13[[#This Row],[V2]])</f>
        <v>0.35355339059327379</v>
      </c>
      <c r="BD214" s="4">
        <f>_xlfn.STDEV.S(Tabela13[[#This Row],[V4]],Tabela13[[#This Row],[V3]])</f>
        <v>0.19423612199260093</v>
      </c>
      <c r="BE214" s="4">
        <f>Tabela13[[#This Row],[V17]]/Tabela13[[#This Row],[V5]]</f>
        <v>0.35468536516294186</v>
      </c>
      <c r="BF214" s="4">
        <f>Tabela13[[#This Row],[V18]]/Tabela13[[#This Row],[V6]]</f>
        <v>0.22683425455885287</v>
      </c>
      <c r="BG214" s="4">
        <f>Tabela13[[#This Row],[V19]]/Tabela13[[#This Row],[V7]]</f>
        <v>9.3937752550715181E-2</v>
      </c>
      <c r="BH214" s="4">
        <f>Tabela13[[#This Row],[V20]]/Tabela13[[#This Row],[V8]]</f>
        <v>0.35468536516294186</v>
      </c>
      <c r="BI214" s="4">
        <f>Tabela13[[#This Row],[V21]]/Tabela13[[#This Row],[V9]]</f>
        <v>0.13320979361707869</v>
      </c>
      <c r="BJ214" s="4">
        <f>Tabela13[[#This Row],[V22]]/Tabela13[[#This Row],[V10]]</f>
        <v>0.64981803734041532</v>
      </c>
      <c r="BK214" s="4">
        <f>Tabela13[[#This Row],[V23]]/Tabela13[[#This Row],[V11]]</f>
        <v>0.22683425455885287</v>
      </c>
      <c r="BL214" s="4">
        <f>Tabela13[[#This Row],[V24]]/Tabela13[[#This Row],[V12]]</f>
        <v>0.13320979361707869</v>
      </c>
      <c r="BM214" s="4">
        <f>Tabela13[[#This Row],[V25]]/Tabela13[[#This Row],[V13]]</f>
        <v>0.13432764893405058</v>
      </c>
      <c r="BN214" s="4">
        <f>Tabela13[[#This Row],[V26]]/Tabela13[[#This Row],[V14]]</f>
        <v>9.3937752550715181E-2</v>
      </c>
      <c r="BO214" s="4">
        <f>Tabela13[[#This Row],[V27]]/Tabela13[[#This Row],[V15]]</f>
        <v>0.26516504294495535</v>
      </c>
      <c r="BP214" s="4">
        <f>Tabela13[[#This Row],[V28]]/Tabela13[[#This Row],[V16]]</f>
        <v>0.13432764893405058</v>
      </c>
      <c r="BQ214" s="4">
        <f>Tabela13[[#This Row],[V1]]-Tabela13[[#This Row],[V2]]</f>
        <v>0.72530864197530875</v>
      </c>
      <c r="BR214" s="4">
        <f>Tabela13[[#This Row],[V1]]-Tabela13[[#This Row],[V3]]</f>
        <v>0.5</v>
      </c>
      <c r="BS214" s="4">
        <f>Tabela13[[#This Row],[V1]]-Tabela13[[#This Row],[V4]]</f>
        <v>0.22530864197530875</v>
      </c>
      <c r="BT214" s="4">
        <f>Tabela13[[#This Row],[V2]]-Tabela13[[#This Row],[V1]]</f>
        <v>-0.72530864197530875</v>
      </c>
      <c r="BU214" s="4">
        <f>Tabela13[[#This Row],[V2]]-Tabela13[[#This Row],[V3]]</f>
        <v>-0.22530864197530875</v>
      </c>
      <c r="BV214" s="4">
        <f>Tabela13[[#This Row],[V2]]-Tabela13[[#This Row],[V4]]</f>
        <v>-0.5</v>
      </c>
      <c r="BW214" s="4">
        <f>AVERAGE(Tabela13[[#This Row],[V41]],Tabela13[[#This Row],[V42]])</f>
        <v>0.61265432098765438</v>
      </c>
      <c r="BX214" s="4">
        <f>AVERAGE(Tabela13[[#This Row],[V41]],Tabela13[[#This Row],[V43]])</f>
        <v>0.47530864197530875</v>
      </c>
      <c r="BY214" s="4">
        <f>AVERAGE(Tabela13[[#This Row],[V41]],Tabela13[[#This Row],[V44]])</f>
        <v>0</v>
      </c>
      <c r="BZ214" s="4">
        <f>AVERAGE(Tabela13[[#This Row],[V41]],Tabela13[[#This Row],[V45]])</f>
        <v>0.25</v>
      </c>
      <c r="CA214" s="4">
        <f>AVERAGE(Tabela13[[#This Row],[V41]],Tabela13[[#This Row],[V46]])</f>
        <v>0.11265432098765438</v>
      </c>
      <c r="CB214" s="4">
        <f>AVERAGE(Tabela13[[#This Row],[V42]],Tabela13[[#This Row],[V41]])</f>
        <v>0.61265432098765438</v>
      </c>
      <c r="CC214" s="4">
        <f>AVERAGE(Tabela13[[#This Row],[V42]],Tabela13[[#This Row],[V43]])</f>
        <v>0.36265432098765438</v>
      </c>
      <c r="CD214" s="4">
        <f>AVERAGE(Tabela13[[#This Row],[V42]],Tabela13[[#This Row],[V44]])</f>
        <v>-0.11265432098765438</v>
      </c>
      <c r="CE214" s="4">
        <f>AVERAGE(Tabela13[[#This Row],[V42]],Tabela13[[#This Row],[V45]])</f>
        <v>0.13734567901234562</v>
      </c>
      <c r="CF214" s="4">
        <f>AVERAGE(Tabela13[[#This Row],[V42]],Tabela13[[#This Row],[V46]])</f>
        <v>0</v>
      </c>
      <c r="CG214" s="4">
        <f>AVERAGE(Tabela13[[#This Row],[V43]],Tabela13[[#This Row],[V41]])</f>
        <v>0.47530864197530875</v>
      </c>
      <c r="CH214" s="4">
        <f>AVERAGE(Tabela13[[#This Row],[V43]],Tabela13[[#This Row],[V42]])</f>
        <v>0.36265432098765438</v>
      </c>
      <c r="CI214" s="4">
        <f>AVERAGE(Tabela13[[#This Row],[V43]],Tabela13[[#This Row],[V44]])</f>
        <v>-0.25</v>
      </c>
      <c r="CJ214" s="4">
        <f>AVERAGE(Tabela13[[#This Row],[V43]],Tabela13[[#This Row],[V45]])</f>
        <v>0</v>
      </c>
      <c r="CK214" s="4">
        <f>AVERAGE(Tabela13[[#This Row],[V43]],Tabela13[[#This Row],[V46]])</f>
        <v>-0.13734567901234562</v>
      </c>
      <c r="CL214" s="4">
        <f>AVERAGE(Tabela13[[#This Row],[V44]],Tabela13[[#This Row],[V41]])</f>
        <v>0</v>
      </c>
      <c r="CM214" s="4">
        <f>AVERAGE(Tabela13[[#This Row],[V44]],Tabela13[[#This Row],[V42]])</f>
        <v>-0.11265432098765438</v>
      </c>
      <c r="CN214" s="4">
        <f>AVERAGE(Tabela13[[#This Row],[V44]],Tabela13[[#This Row],[V43]])</f>
        <v>-0.25</v>
      </c>
      <c r="CO214" s="4">
        <f>AVERAGE(Tabela13[[#This Row],[V44]],Tabela13[[#This Row],[V45]])</f>
        <v>-0.47530864197530875</v>
      </c>
      <c r="CP214" s="4">
        <f>AVERAGE(Tabela13[[#This Row],[V44]],Tabela13[[#This Row],[V46]])</f>
        <v>-0.61265432098765438</v>
      </c>
      <c r="CQ214" s="4">
        <f>AVERAGE(Tabela13[[#This Row],[V45]],Tabela13[[#This Row],[V41]])</f>
        <v>0.25</v>
      </c>
      <c r="CR214" s="4">
        <f>AVERAGE(Tabela13[[#This Row],[V45]],Tabela13[[#This Row],[V42]])</f>
        <v>0.13734567901234562</v>
      </c>
      <c r="CS214" s="4">
        <f>AVERAGE(Tabela13[[#This Row],[V45]],Tabela13[[#This Row],[V43]])</f>
        <v>0</v>
      </c>
      <c r="CT214" s="4">
        <f>AVERAGE(Tabela13[[#This Row],[V45]],Tabela13[[#This Row],[V44]])</f>
        <v>-0.47530864197530875</v>
      </c>
      <c r="CU214" s="4">
        <f>AVERAGE(Tabela13[[#This Row],[V45]],Tabela13[[#This Row],[V46]])</f>
        <v>-0.36265432098765438</v>
      </c>
      <c r="CV214" s="4">
        <f>AVERAGE(Tabela13[[#This Row],[V46]],Tabela13[[#This Row],[V41]])</f>
        <v>0.11265432098765438</v>
      </c>
      <c r="CW214" s="4">
        <f>AVERAGE(Tabela13[[#This Row],[V46]],Tabela13[[#This Row],[V42]])</f>
        <v>0</v>
      </c>
      <c r="CX214" s="4">
        <f>AVERAGE(Tabela13[[#This Row],[V46]],Tabela13[[#This Row],[V43]])</f>
        <v>-0.13734567901234562</v>
      </c>
      <c r="CY214" s="4">
        <f>AVERAGE(Tabela13[[#This Row],[V46]],Tabela13[[#This Row],[V44]])</f>
        <v>-0.61265432098765438</v>
      </c>
      <c r="CZ214" s="4">
        <f>AVERAGE(Tabela13[[#This Row],[V46]],Tabela13[[#This Row],[V45]])</f>
        <v>-0.36265432098765438</v>
      </c>
      <c r="DA214" s="3">
        <f>_xlfn.STDEV.S(Tabela13[[#This Row],[V41]],Tabela13[[#This Row],[V42]])</f>
        <v>0.15931726860067258</v>
      </c>
      <c r="DB214" s="3">
        <f>_xlfn.STDEV.S(Tabela13[[#This Row],[V41]],Tabela13[[#This Row],[V43]])</f>
        <v>0.35355339059327368</v>
      </c>
      <c r="DC214" s="3">
        <f>_xlfn.STDEV.S(Tabela13[[#This Row],[V41]],Tabela13[[#This Row],[V44]])</f>
        <v>1.0257413183878932</v>
      </c>
      <c r="DD214" s="3">
        <f>_xlfn.STDEV.S(Tabela13[[#This Row],[V41]],Tabela13[[#This Row],[V45]])</f>
        <v>0.67218792779461933</v>
      </c>
      <c r="DE214" s="3">
        <f>_xlfn.STDEV.S(Tabela13[[#This Row],[V41]],Tabela13[[#This Row],[V46]])</f>
        <v>0.86642404978722032</v>
      </c>
      <c r="DF214" s="3">
        <f>_xlfn.STDEV.S(Tabela13[[#This Row],[V42]],Tabela13[[#This Row],[V41]])</f>
        <v>0.15931726860067258</v>
      </c>
      <c r="DG214" s="3">
        <f>_xlfn.STDEV.S(Tabela13[[#This Row],[V42]],Tabela13[[#This Row],[V43]])</f>
        <v>0.19423612199260104</v>
      </c>
      <c r="DH214" s="3">
        <f>_xlfn.STDEV.S(Tabela13[[#This Row],[V42]],Tabela13[[#This Row],[V44]])</f>
        <v>0.86642404978722032</v>
      </c>
      <c r="DI214" s="3">
        <f>_xlfn.STDEV.S(Tabela13[[#This Row],[V42]],Tabela13[[#This Row],[V45]])</f>
        <v>0.51287065919394659</v>
      </c>
      <c r="DJ214" s="3">
        <f>_xlfn.STDEV.S(Tabela13[[#This Row],[V42]],Tabela13[[#This Row],[V46]])</f>
        <v>0.70710678118654757</v>
      </c>
      <c r="DK214" s="3">
        <f>_xlfn.STDEV.S(Tabela13[[#This Row],[V43]],Tabela13[[#This Row],[V41]])</f>
        <v>0.35355339059327368</v>
      </c>
      <c r="DL214" s="3">
        <f>_xlfn.STDEV.S(Tabela13[[#This Row],[V43]],Tabela13[[#This Row],[V42]])</f>
        <v>0.19423612199260104</v>
      </c>
      <c r="DM214" s="3">
        <f>_xlfn.STDEV.S(Tabela13[[#This Row],[V43]],Tabela13[[#This Row],[V44]])</f>
        <v>0.67218792779461933</v>
      </c>
      <c r="DN214" s="3">
        <f>_xlfn.STDEV.S(Tabela13[[#This Row],[V43]],Tabela13[[#This Row],[V45]])</f>
        <v>0.31863453720134566</v>
      </c>
      <c r="DO214" s="3">
        <f>_xlfn.STDEV.S(Tabela13[[#This Row],[V43]],Tabela13[[#This Row],[V46]])</f>
        <v>0.51287065919394659</v>
      </c>
      <c r="DP214" s="3">
        <f>_xlfn.STDEV.S(Tabela13[[#This Row],[V44]],Tabela13[[#This Row],[V41]])</f>
        <v>1.0257413183878932</v>
      </c>
      <c r="DQ214" s="3">
        <f>_xlfn.STDEV.S(Tabela13[[#This Row],[V44]],Tabela13[[#This Row],[V42]])</f>
        <v>0.86642404978722032</v>
      </c>
      <c r="DR214" s="3">
        <f>_xlfn.STDEV.S(Tabela13[[#This Row],[V44]],Tabela13[[#This Row],[V43]])</f>
        <v>0.67218792779461933</v>
      </c>
      <c r="DS214" s="3">
        <f>_xlfn.STDEV.S(Tabela13[[#This Row],[V44]],Tabela13[[#This Row],[V45]])</f>
        <v>0.35355339059327368</v>
      </c>
      <c r="DT214" s="3">
        <f>_xlfn.STDEV.S(Tabela13[[#This Row],[V44]],Tabela13[[#This Row],[V46]])</f>
        <v>0.15931726860067258</v>
      </c>
      <c r="DU214" s="3">
        <f>_xlfn.STDEV.S(Tabela13[[#This Row],[V45]],Tabela13[[#This Row],[V41]])</f>
        <v>0.67218792779461933</v>
      </c>
      <c r="DV214" s="3">
        <f>_xlfn.STDEV.S(Tabela13[[#This Row],[V45]],Tabela13[[#This Row],[V42]])</f>
        <v>0.51287065919394659</v>
      </c>
      <c r="DW214" s="3">
        <f>_xlfn.STDEV.S(Tabela13[[#This Row],[V45]],Tabela13[[#This Row],[V43]])</f>
        <v>0.31863453720134566</v>
      </c>
      <c r="DX214" s="3">
        <f>_xlfn.STDEV.S(Tabela13[[#This Row],[V45]],Tabela13[[#This Row],[V44]])</f>
        <v>0.35355339059327368</v>
      </c>
      <c r="DY214" s="3">
        <f>_xlfn.STDEV.S(Tabela13[[#This Row],[V45]],Tabela13[[#This Row],[V46]])</f>
        <v>0.19423612199260104</v>
      </c>
      <c r="DZ214" s="3">
        <f>_xlfn.STDEV.S(Tabela13[[#This Row],[V46]],Tabela13[[#This Row],[V41]])</f>
        <v>0.86642404978722032</v>
      </c>
      <c r="EA214" s="3">
        <f>_xlfn.STDEV.S(Tabela13[[#This Row],[V46]],Tabela13[[#This Row],[V42]])</f>
        <v>0.70710678118654757</v>
      </c>
      <c r="EB214" s="3">
        <f>_xlfn.STDEV.S(Tabela13[[#This Row],[V46]],Tabela13[[#This Row],[V43]])</f>
        <v>0.51287065919394659</v>
      </c>
      <c r="EC214" s="3">
        <f>_xlfn.STDEV.S(Tabela13[[#This Row],[V46]],Tabela13[[#This Row],[V44]])</f>
        <v>0.15931726860067258</v>
      </c>
      <c r="ED214" s="3">
        <f>_xlfn.STDEV.S(Tabela13[[#This Row],[V46]],Tabela13[[#This Row],[V45]])</f>
        <v>0.19423612199260104</v>
      </c>
      <c r="EE214" s="3">
        <f t="shared" si="236"/>
        <v>0.26004430743888118</v>
      </c>
      <c r="EF214" s="3">
        <f t="shared" si="237"/>
        <v>0.7438396009884457</v>
      </c>
      <c r="EG214" s="3" t="str">
        <f t="shared" si="238"/>
        <v/>
      </c>
      <c r="EH214" s="3">
        <f t="shared" si="239"/>
        <v>2.6887517111784773</v>
      </c>
      <c r="EI214" s="3">
        <f t="shared" si="240"/>
        <v>7.6909970446865543</v>
      </c>
      <c r="EJ214" s="3">
        <f t="shared" si="241"/>
        <v>0.26004430743888118</v>
      </c>
      <c r="EK214" s="3">
        <f t="shared" si="242"/>
        <v>0.53559577468598063</v>
      </c>
      <c r="EL214" s="3">
        <f t="shared" si="243"/>
        <v>-7.6909970446865543</v>
      </c>
      <c r="EM214" s="3">
        <f t="shared" si="244"/>
        <v>3.7341594062660395</v>
      </c>
      <c r="EN214" s="3" t="str">
        <f t="shared" si="245"/>
        <v/>
      </c>
      <c r="EO214" s="3">
        <f t="shared" si="246"/>
        <v>0.7438396009884457</v>
      </c>
      <c r="EP214" s="3">
        <f t="shared" si="247"/>
        <v>0.53559577468598063</v>
      </c>
      <c r="EQ214" s="3">
        <f t="shared" si="248"/>
        <v>-2.6887517111784773</v>
      </c>
      <c r="ER214" s="3" t="str">
        <f t="shared" si="249"/>
        <v/>
      </c>
      <c r="ES214" s="3" t="str">
        <f t="shared" si="250"/>
        <v/>
      </c>
      <c r="ET214" s="3" t="str">
        <f t="shared" si="251"/>
        <v/>
      </c>
      <c r="EU214" s="3" t="str">
        <f t="shared" si="252"/>
        <v/>
      </c>
      <c r="EV214" s="3">
        <f t="shared" si="253"/>
        <v>-2.6887517111784773</v>
      </c>
      <c r="EW214" s="3">
        <f t="shared" si="254"/>
        <v>-0.7438396009884457</v>
      </c>
      <c r="EX214" s="3">
        <f t="shared" si="255"/>
        <v>-0.26004430743888118</v>
      </c>
      <c r="EY214" s="3">
        <f t="shared" si="256"/>
        <v>2.6887517111784773</v>
      </c>
      <c r="EZ214" s="3">
        <f t="shared" si="257"/>
        <v>3.7341594062660395</v>
      </c>
      <c r="FA214" s="3" t="str">
        <f t="shared" si="258"/>
        <v/>
      </c>
      <c r="FB214" s="3">
        <f t="shared" si="259"/>
        <v>-0.7438396009884457</v>
      </c>
      <c r="FC214" s="3">
        <f t="shared" si="260"/>
        <v>-0.53559577468598063</v>
      </c>
      <c r="FD214" s="3">
        <f t="shared" si="261"/>
        <v>7.6909970446865543</v>
      </c>
      <c r="FE214" s="3" t="str">
        <f t="shared" si="262"/>
        <v/>
      </c>
      <c r="FF214" s="3">
        <f t="shared" si="263"/>
        <v>-3.7341594062660395</v>
      </c>
      <c r="FG214" s="3">
        <f t="shared" si="264"/>
        <v>-0.26004430743888118</v>
      </c>
      <c r="FH214" s="3">
        <f t="shared" si="265"/>
        <v>-0.53559577468598063</v>
      </c>
      <c r="FI214" s="4">
        <f t="shared" si="266"/>
        <v>0.5</v>
      </c>
      <c r="FJ214" s="4">
        <f t="shared" si="267"/>
        <v>1.2345679012345678</v>
      </c>
      <c r="FK214" s="4">
        <f t="shared" si="268"/>
        <v>2.0164512338425382</v>
      </c>
      <c r="FL214" s="4">
        <f t="shared" si="269"/>
        <v>0.72972972972972971</v>
      </c>
      <c r="FM214" s="4">
        <f>Tabela13[[#This Row],[V139]]-Tabela13[[#This Row],[V140]]</f>
        <v>1.2867215041128084</v>
      </c>
      <c r="FN214" s="4">
        <f>Tabela13[[#This Row],[V1]]-Tabela13[[#This Row],[V2]]/2</f>
        <v>1.2669753086419755</v>
      </c>
      <c r="FO214" s="4">
        <f>Tabela13[[#This Row],[V1]]-Tabela13[[#This Row],[V3]]/2</f>
        <v>1.154320987654321</v>
      </c>
      <c r="FP214" s="4">
        <f>Tabela13[[#This Row],[V1]]-Tabela13[[#This Row],[V4]]/2</f>
        <v>1.0169753086419755</v>
      </c>
      <c r="FQ214" s="4">
        <f>Tabela13[[#This Row],[V2]]-Tabela13[[#This Row],[V1]]/2</f>
        <v>0.17901234567901225</v>
      </c>
      <c r="FR214" s="4">
        <f>Tabela13[[#This Row],[V2]]-Tabela13[[#This Row],[V3]]/2</f>
        <v>0.42901234567901225</v>
      </c>
      <c r="FS214" s="4">
        <f>Tabela13[[#This Row],[V2]]-Tabela13[[#This Row],[V4]]/2</f>
        <v>0.29166666666666663</v>
      </c>
      <c r="FT214" s="4">
        <f t="shared" si="270"/>
        <v>0.90262539605570491</v>
      </c>
      <c r="FU214" s="4">
        <f t="shared" si="271"/>
        <v>0.85690925269631613</v>
      </c>
      <c r="FV214" s="4">
        <f t="shared" si="272"/>
        <v>0.79381418504312484</v>
      </c>
      <c r="FW214" s="4">
        <f t="shared" si="273"/>
        <v>0.17713611517670172</v>
      </c>
      <c r="FX214" s="4">
        <f t="shared" si="274"/>
        <v>0.40526422574644755</v>
      </c>
      <c r="FY214" s="4">
        <f t="shared" si="275"/>
        <v>0.28379410920832782</v>
      </c>
      <c r="FZ214" s="4">
        <f t="shared" si="276"/>
        <v>162.47257129002688</v>
      </c>
      <c r="GA214" s="4">
        <f t="shared" si="277"/>
        <v>154.24366548533692</v>
      </c>
      <c r="GB214" s="4">
        <f t="shared" si="278"/>
        <v>142.88655330776245</v>
      </c>
      <c r="GC214" s="4">
        <f t="shared" si="279"/>
        <v>31.884500731806309</v>
      </c>
      <c r="GD214" s="4">
        <f t="shared" si="280"/>
        <v>72.947560634360556</v>
      </c>
      <c r="GE214" s="4">
        <f t="shared" si="281"/>
        <v>51.082939657499004</v>
      </c>
      <c r="GF214" s="4">
        <f>Tabela13[[#This Row],[V1]]-Tabela13[[#This Row],[V2]]/Tabela13[[#This Row],[V2]]</f>
        <v>0.80864197530864201</v>
      </c>
      <c r="GG214" s="4">
        <f>Tabela13[[#This Row],[V1]]-Tabela13[[#This Row],[V3]]/Tabela13[[#This Row],[V3]]</f>
        <v>0.80864197530864201</v>
      </c>
      <c r="GH214" s="4">
        <f>Tabela13[[#This Row],[V1]]-Tabela13[[#This Row],[V4]]/Tabela13[[#This Row],[V4]]</f>
        <v>0.80864197530864201</v>
      </c>
      <c r="GI214" s="4">
        <f>Tabela13[[#This Row],[V2]]-Tabela13[[#This Row],[V1]]/Tabela13[[#This Row],[V1]]</f>
        <v>8.3333333333333259E-2</v>
      </c>
      <c r="GJ214" s="4">
        <f>Tabela13[[#This Row],[V2]]-Tabela13[[#This Row],[V3]]/Tabela13[[#This Row],[V3]]</f>
        <v>8.3333333333333259E-2</v>
      </c>
      <c r="GK214" s="4">
        <f>Tabela13[[#This Row],[V2]]-Tabela13[[#This Row],[V4]]/Tabela13[[#This Row],[V4]]</f>
        <v>8.3333333333333259E-2</v>
      </c>
      <c r="GL214" s="4">
        <f t="shared" si="282"/>
        <v>0.31663016499209234</v>
      </c>
      <c r="GM214" s="4">
        <f t="shared" si="283"/>
        <v>1.4459876543209875</v>
      </c>
      <c r="GN214" s="4">
        <f t="shared" si="284"/>
        <v>0.2189715548717992</v>
      </c>
      <c r="GO214" s="3">
        <f t="shared" si="285"/>
        <v>1</v>
      </c>
      <c r="GP214" s="3">
        <v>100</v>
      </c>
      <c r="GQ214" s="3">
        <f t="shared" si="286"/>
        <v>0.62000000000000011</v>
      </c>
      <c r="GR214" s="3">
        <f t="shared" si="287"/>
        <v>62.000000000000014</v>
      </c>
      <c r="GS214" s="34">
        <f>COUNTIF($D$2:D213,Tabela13[[#This Row],[HomeTeam]])</f>
        <v>10</v>
      </c>
      <c r="GT214" s="34">
        <f>COUNTIF($E$2:E213,Tabela13[[#This Row],[AwayTeam]])</f>
        <v>10</v>
      </c>
      <c r="GU214" s="3">
        <f>IFERROR(AVERAGEIFS($AD$2:AD213,$D$2:D213,Tabela13[[#This Row],[HomeTeam]],$GS$2:GS213,"&gt;="&amp;Tabela13[[#This Row],[Contagem_H]]-5),"")</f>
        <v>1.1083716475095788</v>
      </c>
      <c r="GV214" s="3">
        <f>IFERROR(AVERAGEIFS($G$2:G213,$E$2:E213,Tabela13[[#This Row],[AwayTeam]],$GT$2:GT213,"&gt;="&amp;Tabela13[[#This Row],[Contagem_A]]-5),"")</f>
        <v>0.4</v>
      </c>
      <c r="GW214" s="3">
        <f>IFERROR(AVERAGEIFS($GQ$2:GQ213,$D$2:D213,Tabela13[[#This Row],[HomeTeam]],$GS$2:GS213,"&gt;="&amp;Tabela13[[#This Row],[Contagem_H]]-5),"")</f>
        <v>-0.59000000000000008</v>
      </c>
    </row>
    <row r="215" spans="1:205" x14ac:dyDescent="0.25">
      <c r="A215" t="s">
        <v>127</v>
      </c>
      <c r="B215" t="s">
        <v>213</v>
      </c>
      <c r="C215" t="s">
        <v>187</v>
      </c>
      <c r="D215" t="s">
        <v>21</v>
      </c>
      <c r="E215" t="s">
        <v>20</v>
      </c>
      <c r="F215" s="3">
        <v>1</v>
      </c>
      <c r="G215" s="3">
        <v>3</v>
      </c>
      <c r="H215" s="3" t="str">
        <f t="shared" si="288"/>
        <v>A</v>
      </c>
      <c r="I215" s="3">
        <v>1.85</v>
      </c>
      <c r="J215" s="3">
        <v>4</v>
      </c>
      <c r="K215" s="3">
        <v>3.8</v>
      </c>
      <c r="L215" s="3">
        <v>1.57</v>
      </c>
      <c r="M215" s="3">
        <v>2.35</v>
      </c>
      <c r="N215" s="3">
        <f t="shared" si="217"/>
        <v>4</v>
      </c>
      <c r="O215" s="3">
        <f t="shared" si="218"/>
        <v>0</v>
      </c>
      <c r="P215" s="3">
        <f t="shared" si="219"/>
        <v>3</v>
      </c>
      <c r="Q215" s="3">
        <f t="shared" si="220"/>
        <v>5.3698435277382606E-2</v>
      </c>
      <c r="R215" s="3">
        <f t="shared" si="221"/>
        <v>6.2474590052852608E-2</v>
      </c>
      <c r="S215" s="3">
        <f t="shared" si="222"/>
        <v>1.9493421052631579</v>
      </c>
      <c r="T215" s="3">
        <f t="shared" si="223"/>
        <v>4.2147937411095304</v>
      </c>
      <c r="U215" s="3">
        <f t="shared" si="224"/>
        <v>4.0040540540540537</v>
      </c>
      <c r="V215" s="3">
        <f t="shared" si="225"/>
        <v>1.6543065433854907</v>
      </c>
      <c r="W215" s="3">
        <f t="shared" si="226"/>
        <v>2.4761913229018493</v>
      </c>
      <c r="X215" s="4">
        <f t="shared" si="227"/>
        <v>0.54054054054054046</v>
      </c>
      <c r="Y215" s="4">
        <f t="shared" si="228"/>
        <v>0.25</v>
      </c>
      <c r="Z215" s="4">
        <f t="shared" si="229"/>
        <v>0.26315789473684209</v>
      </c>
      <c r="AA215" s="4">
        <f t="shared" si="230"/>
        <v>0.63694267515923564</v>
      </c>
      <c r="AB215" s="4">
        <f t="shared" si="231"/>
        <v>0.42553191489361702</v>
      </c>
      <c r="AC215" s="4">
        <f t="shared" si="232"/>
        <v>0.77027027027027017</v>
      </c>
      <c r="AD215" s="4">
        <f t="shared" si="233"/>
        <v>1.631578947368421</v>
      </c>
      <c r="AE215" s="4">
        <f t="shared" si="234"/>
        <v>1.7702702702702702</v>
      </c>
      <c r="AF215" s="4">
        <f t="shared" si="235"/>
        <v>0.63157894736842102</v>
      </c>
      <c r="AG215" s="4">
        <f>IFERROR(AVERAGE(Tabela13[[#This Row],[V1]],Tabela13[[#This Row],[V2]]),"")</f>
        <v>1.2009246088193457</v>
      </c>
      <c r="AH215" s="4">
        <f>IFERROR(AVERAGE(Tabela13[[#This Row],[V1]],Tabela13[[#This Row],[V3]]),"")</f>
        <v>1.2702702702702702</v>
      </c>
      <c r="AI215" s="4">
        <f>IFERROR(AVERAGE(Tabela13[[#This Row],[V1]],Tabela13[[#This Row],[V4]]),"")</f>
        <v>0.7009246088193456</v>
      </c>
      <c r="AJ215" s="4">
        <f>IFERROR(AVERAGE(Tabela13[[#This Row],[V2]],Tabela13[[#This Row],[V1]]),"")</f>
        <v>1.2009246088193457</v>
      </c>
      <c r="AK215" s="4">
        <f>IFERROR(AVERAGE(Tabela13[[#This Row],[V2]],Tabela13[[#This Row],[V3]]),"")</f>
        <v>1.7009246088193457</v>
      </c>
      <c r="AL215" s="4">
        <f>IFERROR(AVERAGE(Tabela13[[#This Row],[V2]],Tabela13[[#This Row],[V4]]),"")</f>
        <v>1.131578947368421</v>
      </c>
      <c r="AM215" s="4">
        <f>IFERROR(AVERAGE(Tabela13[[#This Row],[V3]],Tabela13[[#This Row],[V1]]),"")</f>
        <v>1.2702702702702702</v>
      </c>
      <c r="AN215" s="4">
        <f>IFERROR(AVERAGE(Tabela13[[#This Row],[V3]],Tabela13[[#This Row],[V2]]),"")</f>
        <v>1.7009246088193457</v>
      </c>
      <c r="AO215" s="4">
        <f>IFERROR(AVERAGE(Tabela13[[#This Row],[V3]],Tabela13[[#This Row],[V4]]),"")</f>
        <v>1.2009246088193457</v>
      </c>
      <c r="AP215" s="4">
        <f>IFERROR(AVERAGE(Tabela13[[#This Row],[V4]],Tabela13[[#This Row],[V1]]),"")</f>
        <v>0.7009246088193456</v>
      </c>
      <c r="AQ215" s="4">
        <f>IFERROR(AVERAGE(Tabela13[[#This Row],[V4]],Tabela13[[#This Row],[V2]]),"")</f>
        <v>1.131578947368421</v>
      </c>
      <c r="AR215" s="4">
        <f>IFERROR(AVERAGE(Tabela13[[#This Row],[V4]],Tabela13[[#This Row],[V3]]),"")</f>
        <v>1.2009246088193457</v>
      </c>
      <c r="AS215" s="4">
        <f>_xlfn.STDEV.S(Tabela13[[#This Row],[V1]:[V2]])</f>
        <v>0.60903720627091595</v>
      </c>
      <c r="AT215" s="4">
        <f>_xlfn.STDEV.S(Tabela13[[#This Row],[V1]],Tabela13[[#This Row],[V3]])</f>
        <v>0.70710678118654779</v>
      </c>
      <c r="AU215" s="4">
        <f>_xlfn.STDEV.S(Tabela13[[#This Row],[V1]],Tabela13[[#This Row],[V4]])</f>
        <v>9.8069574915630661E-2</v>
      </c>
      <c r="AV215" s="4">
        <f>_xlfn.STDEV.S(Tabela13[[#This Row],[V2]],Tabela13[[#This Row],[V1]])</f>
        <v>0.60903720627091595</v>
      </c>
      <c r="AW215" s="4">
        <f>_xlfn.STDEV.S(Tabela13[[#This Row],[V2]],Tabela13[[#This Row],[V3]])</f>
        <v>9.8069574915630661E-2</v>
      </c>
      <c r="AX215" s="4">
        <f>_xlfn.STDEV.S(Tabela13[[#This Row],[V42]],Tabela13[[#This Row],[V44]])</f>
        <v>1.3161439874574643</v>
      </c>
      <c r="AY215" s="4">
        <f>_xlfn.STDEV.S(Tabela13[[#This Row],[V3]],Tabela13[[#This Row],[V1]])</f>
        <v>0.70710678118654779</v>
      </c>
      <c r="AZ215" s="4">
        <f>_xlfn.STDEV.S(Tabela13[[#This Row],[V3]],Tabela13[[#This Row],[V2]])</f>
        <v>9.8069574915630661E-2</v>
      </c>
      <c r="BA215" s="4">
        <f>_xlfn.STDEV.S(Tabela13[[#This Row],[V3]],Tabela13[[#This Row],[V4]])</f>
        <v>0.80517635610217775</v>
      </c>
      <c r="BB215" s="4">
        <f>_xlfn.STDEV.S(Tabela13[[#This Row],[V4]],Tabela13[[#This Row],[V1]])</f>
        <v>9.8069574915630661E-2</v>
      </c>
      <c r="BC215" s="4">
        <f>_xlfn.STDEV.S(Tabela13[[#This Row],[V4]],Tabela13[[#This Row],[V2]])</f>
        <v>0.70710678118654757</v>
      </c>
      <c r="BD215" s="4">
        <f>_xlfn.STDEV.S(Tabela13[[#This Row],[V4]],Tabela13[[#This Row],[V3]])</f>
        <v>0.80517635610217775</v>
      </c>
      <c r="BE215" s="4">
        <f>Tabela13[[#This Row],[V17]]/Tabela13[[#This Row],[V5]]</f>
        <v>0.50714024993598328</v>
      </c>
      <c r="BF215" s="4">
        <f>Tabela13[[#This Row],[V18]]/Tabela13[[#This Row],[V6]]</f>
        <v>0.5566585298702611</v>
      </c>
      <c r="BG215" s="4">
        <f>Tabela13[[#This Row],[V19]]/Tabela13[[#This Row],[V7]]</f>
        <v>0.13991458379642488</v>
      </c>
      <c r="BH215" s="4">
        <f>Tabela13[[#This Row],[V20]]/Tabela13[[#This Row],[V8]]</f>
        <v>0.50714024993598328</v>
      </c>
      <c r="BI215" s="4">
        <f>Tabela13[[#This Row],[V21]]/Tabela13[[#This Row],[V9]]</f>
        <v>5.7656626523678318E-2</v>
      </c>
      <c r="BJ215" s="4">
        <f>Tabela13[[#This Row],[V22]]/Tabela13[[#This Row],[V10]]</f>
        <v>1.1631039889158987</v>
      </c>
      <c r="BK215" s="4">
        <f>Tabela13[[#This Row],[V23]]/Tabela13[[#This Row],[V11]]</f>
        <v>0.5566585298702611</v>
      </c>
      <c r="BL215" s="4">
        <f>Tabela13[[#This Row],[V24]]/Tabela13[[#This Row],[V12]]</f>
        <v>5.7656626523678318E-2</v>
      </c>
      <c r="BM215" s="4">
        <f>Tabela13[[#This Row],[V25]]/Tabela13[[#This Row],[V13]]</f>
        <v>0.67046369954377372</v>
      </c>
      <c r="BN215" s="4">
        <f>Tabela13[[#This Row],[V26]]/Tabela13[[#This Row],[V14]]</f>
        <v>0.13991458379642488</v>
      </c>
      <c r="BO215" s="4">
        <f>Tabela13[[#This Row],[V27]]/Tabela13[[#This Row],[V15]]</f>
        <v>0.62488506244392583</v>
      </c>
      <c r="BP215" s="4">
        <f>Tabela13[[#This Row],[V28]]/Tabela13[[#This Row],[V16]]</f>
        <v>0.67046369954377372</v>
      </c>
      <c r="BQ215" s="4">
        <f>Tabela13[[#This Row],[V1]]-Tabela13[[#This Row],[V2]]</f>
        <v>-0.86130867709815084</v>
      </c>
      <c r="BR215" s="4">
        <f>Tabela13[[#This Row],[V1]]-Tabela13[[#This Row],[V3]]</f>
        <v>-1</v>
      </c>
      <c r="BS215" s="4">
        <f>Tabela13[[#This Row],[V1]]-Tabela13[[#This Row],[V4]]</f>
        <v>0.13869132290184916</v>
      </c>
      <c r="BT215" s="4">
        <f>Tabela13[[#This Row],[V2]]-Tabela13[[#This Row],[V1]]</f>
        <v>0.86130867709815084</v>
      </c>
      <c r="BU215" s="4">
        <f>Tabela13[[#This Row],[V2]]-Tabela13[[#This Row],[V3]]</f>
        <v>-0.13869132290184916</v>
      </c>
      <c r="BV215" s="4">
        <f>Tabela13[[#This Row],[V2]]-Tabela13[[#This Row],[V4]]</f>
        <v>1</v>
      </c>
      <c r="BW215" s="4">
        <f>AVERAGE(Tabela13[[#This Row],[V41]],Tabela13[[#This Row],[V42]])</f>
        <v>-0.93065433854907542</v>
      </c>
      <c r="BX215" s="4">
        <f>AVERAGE(Tabela13[[#This Row],[V41]],Tabela13[[#This Row],[V43]])</f>
        <v>-0.36130867709815084</v>
      </c>
      <c r="BY215" s="4">
        <f>AVERAGE(Tabela13[[#This Row],[V41]],Tabela13[[#This Row],[V44]])</f>
        <v>0</v>
      </c>
      <c r="BZ215" s="4">
        <f>AVERAGE(Tabela13[[#This Row],[V41]],Tabela13[[#This Row],[V45]])</f>
        <v>-0.5</v>
      </c>
      <c r="CA215" s="4">
        <f>AVERAGE(Tabela13[[#This Row],[V41]],Tabela13[[#This Row],[V46]])</f>
        <v>6.9345661450924578E-2</v>
      </c>
      <c r="CB215" s="4">
        <f>AVERAGE(Tabela13[[#This Row],[V42]],Tabela13[[#This Row],[V41]])</f>
        <v>-0.93065433854907542</v>
      </c>
      <c r="CC215" s="4">
        <f>AVERAGE(Tabela13[[#This Row],[V42]],Tabela13[[#This Row],[V43]])</f>
        <v>-0.43065433854907542</v>
      </c>
      <c r="CD215" s="4">
        <f>AVERAGE(Tabela13[[#This Row],[V42]],Tabela13[[#This Row],[V44]])</f>
        <v>-6.9345661450924578E-2</v>
      </c>
      <c r="CE215" s="4">
        <f>AVERAGE(Tabela13[[#This Row],[V42]],Tabela13[[#This Row],[V45]])</f>
        <v>-0.56934566145092458</v>
      </c>
      <c r="CF215" s="4">
        <f>AVERAGE(Tabela13[[#This Row],[V42]],Tabela13[[#This Row],[V46]])</f>
        <v>0</v>
      </c>
      <c r="CG215" s="4">
        <f>AVERAGE(Tabela13[[#This Row],[V43]],Tabela13[[#This Row],[V41]])</f>
        <v>-0.36130867709815084</v>
      </c>
      <c r="CH215" s="4">
        <f>AVERAGE(Tabela13[[#This Row],[V43]],Tabela13[[#This Row],[V42]])</f>
        <v>-0.43065433854907542</v>
      </c>
      <c r="CI215" s="4">
        <f>AVERAGE(Tabela13[[#This Row],[V43]],Tabela13[[#This Row],[V44]])</f>
        <v>0.5</v>
      </c>
      <c r="CJ215" s="4">
        <f>AVERAGE(Tabela13[[#This Row],[V43]],Tabela13[[#This Row],[V45]])</f>
        <v>0</v>
      </c>
      <c r="CK215" s="4">
        <f>AVERAGE(Tabela13[[#This Row],[V43]],Tabela13[[#This Row],[V46]])</f>
        <v>0.56934566145092458</v>
      </c>
      <c r="CL215" s="4">
        <f>AVERAGE(Tabela13[[#This Row],[V44]],Tabela13[[#This Row],[V41]])</f>
        <v>0</v>
      </c>
      <c r="CM215" s="4">
        <f>AVERAGE(Tabela13[[#This Row],[V44]],Tabela13[[#This Row],[V42]])</f>
        <v>-6.9345661450924578E-2</v>
      </c>
      <c r="CN215" s="4">
        <f>AVERAGE(Tabela13[[#This Row],[V44]],Tabela13[[#This Row],[V43]])</f>
        <v>0.5</v>
      </c>
      <c r="CO215" s="4">
        <f>AVERAGE(Tabela13[[#This Row],[V44]],Tabela13[[#This Row],[V45]])</f>
        <v>0.36130867709815084</v>
      </c>
      <c r="CP215" s="4">
        <f>AVERAGE(Tabela13[[#This Row],[V44]],Tabela13[[#This Row],[V46]])</f>
        <v>0.93065433854907542</v>
      </c>
      <c r="CQ215" s="4">
        <f>AVERAGE(Tabela13[[#This Row],[V45]],Tabela13[[#This Row],[V41]])</f>
        <v>-0.5</v>
      </c>
      <c r="CR215" s="4">
        <f>AVERAGE(Tabela13[[#This Row],[V45]],Tabela13[[#This Row],[V42]])</f>
        <v>-0.56934566145092458</v>
      </c>
      <c r="CS215" s="4">
        <f>AVERAGE(Tabela13[[#This Row],[V45]],Tabela13[[#This Row],[V43]])</f>
        <v>0</v>
      </c>
      <c r="CT215" s="4">
        <f>AVERAGE(Tabela13[[#This Row],[V45]],Tabela13[[#This Row],[V44]])</f>
        <v>0.36130867709815084</v>
      </c>
      <c r="CU215" s="4">
        <f>AVERAGE(Tabela13[[#This Row],[V45]],Tabela13[[#This Row],[V46]])</f>
        <v>0.43065433854907542</v>
      </c>
      <c r="CV215" s="4">
        <f>AVERAGE(Tabela13[[#This Row],[V46]],Tabela13[[#This Row],[V41]])</f>
        <v>6.9345661450924578E-2</v>
      </c>
      <c r="CW215" s="4">
        <f>AVERAGE(Tabela13[[#This Row],[V46]],Tabela13[[#This Row],[V42]])</f>
        <v>0</v>
      </c>
      <c r="CX215" s="4">
        <f>AVERAGE(Tabela13[[#This Row],[V46]],Tabela13[[#This Row],[V43]])</f>
        <v>0.56934566145092458</v>
      </c>
      <c r="CY215" s="4">
        <f>AVERAGE(Tabela13[[#This Row],[V46]],Tabela13[[#This Row],[V44]])</f>
        <v>0.93065433854907542</v>
      </c>
      <c r="CZ215" s="4">
        <f>AVERAGE(Tabela13[[#This Row],[V46]],Tabela13[[#This Row],[V45]])</f>
        <v>0.43065433854907542</v>
      </c>
      <c r="DA215" s="3">
        <f>_xlfn.STDEV.S(Tabela13[[#This Row],[V41]],Tabela13[[#This Row],[V42]])</f>
        <v>9.8069574915630661E-2</v>
      </c>
      <c r="DB215" s="3">
        <f>_xlfn.STDEV.S(Tabela13[[#This Row],[V41]],Tabela13[[#This Row],[V43]])</f>
        <v>0.70710678118654746</v>
      </c>
      <c r="DC215" s="3">
        <f>_xlfn.STDEV.S(Tabela13[[#This Row],[V41]],Tabela13[[#This Row],[V44]])</f>
        <v>1.2180744125418337</v>
      </c>
      <c r="DD215" s="3">
        <f>_xlfn.STDEV.S(Tabela13[[#This Row],[V41]],Tabela13[[#This Row],[V45]])</f>
        <v>0.51096763135528611</v>
      </c>
      <c r="DE215" s="3">
        <f>_xlfn.STDEV.S(Tabela13[[#This Row],[V41]],Tabela13[[#This Row],[V46]])</f>
        <v>1.3161439874574643</v>
      </c>
      <c r="DF215" s="3">
        <f>_xlfn.STDEV.S(Tabela13[[#This Row],[V42]],Tabela13[[#This Row],[V41]])</f>
        <v>9.8069574915630661E-2</v>
      </c>
      <c r="DG215" s="3">
        <f>_xlfn.STDEV.S(Tabela13[[#This Row],[V42]],Tabela13[[#This Row],[V43]])</f>
        <v>0.80517635610217819</v>
      </c>
      <c r="DH215" s="3">
        <f>_xlfn.STDEV.S(Tabela13[[#This Row],[V42]],Tabela13[[#This Row],[V44]])</f>
        <v>1.3161439874574643</v>
      </c>
      <c r="DI215" s="3">
        <f>_xlfn.STDEV.S(Tabela13[[#This Row],[V42]],Tabela13[[#This Row],[V45]])</f>
        <v>0.60903720627091684</v>
      </c>
      <c r="DJ215" s="3">
        <f>_xlfn.STDEV.S(Tabela13[[#This Row],[V42]],Tabela13[[#This Row],[V46]])</f>
        <v>1.4142135623730951</v>
      </c>
      <c r="DK215" s="3">
        <f>_xlfn.STDEV.S(Tabela13[[#This Row],[V43]],Tabela13[[#This Row],[V41]])</f>
        <v>0.70710678118654746</v>
      </c>
      <c r="DL215" s="3">
        <f>_xlfn.STDEV.S(Tabela13[[#This Row],[V43]],Tabela13[[#This Row],[V42]])</f>
        <v>0.80517635610217819</v>
      </c>
      <c r="DM215" s="3">
        <f>_xlfn.STDEV.S(Tabela13[[#This Row],[V43]],Tabela13[[#This Row],[V44]])</f>
        <v>0.51096763135528611</v>
      </c>
      <c r="DN215" s="3">
        <f>_xlfn.STDEV.S(Tabela13[[#This Row],[V43]],Tabela13[[#This Row],[V45]])</f>
        <v>0.19613914983126132</v>
      </c>
      <c r="DO215" s="3">
        <f>_xlfn.STDEV.S(Tabela13[[#This Row],[V43]],Tabela13[[#This Row],[V46]])</f>
        <v>0.60903720627091684</v>
      </c>
      <c r="DP215" s="3">
        <f>_xlfn.STDEV.S(Tabela13[[#This Row],[V44]],Tabela13[[#This Row],[V41]])</f>
        <v>1.2180744125418337</v>
      </c>
      <c r="DQ215" s="3">
        <f>_xlfn.STDEV.S(Tabela13[[#This Row],[V44]],Tabela13[[#This Row],[V42]])</f>
        <v>1.3161439874574643</v>
      </c>
      <c r="DR215" s="3">
        <f>_xlfn.STDEV.S(Tabela13[[#This Row],[V44]],Tabela13[[#This Row],[V43]])</f>
        <v>0.51096763135528611</v>
      </c>
      <c r="DS215" s="3">
        <f>_xlfn.STDEV.S(Tabela13[[#This Row],[V44]],Tabela13[[#This Row],[V45]])</f>
        <v>0.70710678118654746</v>
      </c>
      <c r="DT215" s="3">
        <f>_xlfn.STDEV.S(Tabela13[[#This Row],[V44]],Tabela13[[#This Row],[V46]])</f>
        <v>9.8069574915630661E-2</v>
      </c>
      <c r="DU215" s="3">
        <f>_xlfn.STDEV.S(Tabela13[[#This Row],[V45]],Tabela13[[#This Row],[V41]])</f>
        <v>0.51096763135528611</v>
      </c>
      <c r="DV215" s="3">
        <f>_xlfn.STDEV.S(Tabela13[[#This Row],[V45]],Tabela13[[#This Row],[V42]])</f>
        <v>0.60903720627091684</v>
      </c>
      <c r="DW215" s="3">
        <f>_xlfn.STDEV.S(Tabela13[[#This Row],[V45]],Tabela13[[#This Row],[V43]])</f>
        <v>0.19613914983126132</v>
      </c>
      <c r="DX215" s="3">
        <f>_xlfn.STDEV.S(Tabela13[[#This Row],[V45]],Tabela13[[#This Row],[V44]])</f>
        <v>0.70710678118654746</v>
      </c>
      <c r="DY215" s="3">
        <f>_xlfn.STDEV.S(Tabela13[[#This Row],[V45]],Tabela13[[#This Row],[V46]])</f>
        <v>0.80517635610217819</v>
      </c>
      <c r="DZ215" s="3">
        <f>_xlfn.STDEV.S(Tabela13[[#This Row],[V46]],Tabela13[[#This Row],[V41]])</f>
        <v>1.3161439874574643</v>
      </c>
      <c r="EA215" s="3">
        <f>_xlfn.STDEV.S(Tabela13[[#This Row],[V46]],Tabela13[[#This Row],[V42]])</f>
        <v>1.4142135623730951</v>
      </c>
      <c r="EB215" s="3">
        <f>_xlfn.STDEV.S(Tabela13[[#This Row],[V46]],Tabela13[[#This Row],[V43]])</f>
        <v>0.60903720627091684</v>
      </c>
      <c r="EC215" s="3">
        <f>_xlfn.STDEV.S(Tabela13[[#This Row],[V46]],Tabela13[[#This Row],[V44]])</f>
        <v>9.8069574915630661E-2</v>
      </c>
      <c r="ED215" s="3">
        <f>_xlfn.STDEV.S(Tabela13[[#This Row],[V46]],Tabela13[[#This Row],[V45]])</f>
        <v>0.80517635610217819</v>
      </c>
      <c r="EE215" s="3">
        <f t="shared" si="236"/>
        <v>-0.10537701362734177</v>
      </c>
      <c r="EF215" s="3">
        <f t="shared" si="237"/>
        <v>-1.9570711306068613</v>
      </c>
      <c r="EG215" s="3" t="str">
        <f t="shared" si="238"/>
        <v/>
      </c>
      <c r="EH215" s="3">
        <f t="shared" si="239"/>
        <v>-1.0219352627105722</v>
      </c>
      <c r="EI215" s="3">
        <f t="shared" si="240"/>
        <v>18.979471244771236</v>
      </c>
      <c r="EJ215" s="3">
        <f t="shared" si="241"/>
        <v>-0.10537701362734177</v>
      </c>
      <c r="EK215" s="3">
        <f t="shared" si="242"/>
        <v>-1.8696580622290049</v>
      </c>
      <c r="EL215" s="3">
        <f t="shared" si="243"/>
        <v>-18.979471244771236</v>
      </c>
      <c r="EM215" s="3">
        <f t="shared" si="244"/>
        <v>-1.0697143185720288</v>
      </c>
      <c r="EN215" s="3" t="str">
        <f t="shared" si="245"/>
        <v/>
      </c>
      <c r="EO215" s="3">
        <f t="shared" si="246"/>
        <v>-1.9570711306068613</v>
      </c>
      <c r="EP215" s="3">
        <f t="shared" si="247"/>
        <v>-1.8696580622290049</v>
      </c>
      <c r="EQ215" s="3">
        <f t="shared" si="248"/>
        <v>1.0219352627105722</v>
      </c>
      <c r="ER215" s="3" t="str">
        <f t="shared" si="249"/>
        <v/>
      </c>
      <c r="ES215" s="3" t="str">
        <f t="shared" si="250"/>
        <v/>
      </c>
      <c r="ET215" s="3" t="str">
        <f t="shared" si="251"/>
        <v/>
      </c>
      <c r="EU215" s="3" t="str">
        <f t="shared" si="252"/>
        <v/>
      </c>
      <c r="EV215" s="3">
        <f t="shared" si="253"/>
        <v>1.0219352627105722</v>
      </c>
      <c r="EW215" s="3">
        <f t="shared" si="254"/>
        <v>1.9570711306068613</v>
      </c>
      <c r="EX215" s="3">
        <f t="shared" si="255"/>
        <v>0.10537701362734177</v>
      </c>
      <c r="EY215" s="3">
        <f t="shared" si="256"/>
        <v>-1.0219352627105722</v>
      </c>
      <c r="EZ215" s="3">
        <f t="shared" si="257"/>
        <v>-1.0697143185720288</v>
      </c>
      <c r="FA215" s="3" t="str">
        <f t="shared" si="258"/>
        <v/>
      </c>
      <c r="FB215" s="3">
        <f t="shared" si="259"/>
        <v>1.9570711306068613</v>
      </c>
      <c r="FC215" s="3">
        <f t="shared" si="260"/>
        <v>1.8696580622290049</v>
      </c>
      <c r="FD215" s="3">
        <f t="shared" si="261"/>
        <v>18.979471244771236</v>
      </c>
      <c r="FE215" s="3" t="str">
        <f t="shared" si="262"/>
        <v/>
      </c>
      <c r="FF215" s="3">
        <f t="shared" si="263"/>
        <v>1.0697143185720288</v>
      </c>
      <c r="FG215" s="3">
        <f t="shared" si="264"/>
        <v>0.10537701362734177</v>
      </c>
      <c r="FH215" s="3">
        <f t="shared" si="265"/>
        <v>1.8696580622290049</v>
      </c>
      <c r="FI215" s="4">
        <f t="shared" si="266"/>
        <v>0.26315789473684209</v>
      </c>
      <c r="FJ215" s="4">
        <f t="shared" si="267"/>
        <v>1.6216216216216215</v>
      </c>
      <c r="FK215" s="4">
        <f t="shared" si="268"/>
        <v>1.7762402969962876</v>
      </c>
      <c r="FL215" s="4">
        <f t="shared" si="269"/>
        <v>0.9865001687478907</v>
      </c>
      <c r="FM215" s="4">
        <f>Tabela13[[#This Row],[V139]]-Tabela13[[#This Row],[V140]]</f>
        <v>0.7897401282483969</v>
      </c>
      <c r="FN215" s="4">
        <f>Tabela13[[#This Row],[V1]]-Tabela13[[#This Row],[V2]]/2</f>
        <v>-4.5519203413940335E-2</v>
      </c>
      <c r="FO215" s="4">
        <f>Tabela13[[#This Row],[V1]]-Tabela13[[#This Row],[V3]]/2</f>
        <v>-0.11486486486486491</v>
      </c>
      <c r="FP215" s="4">
        <f>Tabela13[[#This Row],[V1]]-Tabela13[[#This Row],[V4]]/2</f>
        <v>0.45448079658605967</v>
      </c>
      <c r="FQ215" s="4">
        <f>Tabela13[[#This Row],[V2]]-Tabela13[[#This Row],[V1]]/2</f>
        <v>1.2464438122332859</v>
      </c>
      <c r="FR215" s="4">
        <f>Tabela13[[#This Row],[V2]]-Tabela13[[#This Row],[V3]]/2</f>
        <v>0.74644381223328593</v>
      </c>
      <c r="FS215" s="4">
        <f>Tabela13[[#This Row],[V2]]-Tabela13[[#This Row],[V4]]/2</f>
        <v>1.3157894736842106</v>
      </c>
      <c r="FT215" s="4">
        <f t="shared" si="270"/>
        <v>-4.5487803876255901E-2</v>
      </c>
      <c r="FU215" s="4">
        <f t="shared" si="271"/>
        <v>-0.1143636534229041</v>
      </c>
      <c r="FV215" s="4">
        <f t="shared" si="272"/>
        <v>0.42657390543066237</v>
      </c>
      <c r="FW215" s="4">
        <f t="shared" si="273"/>
        <v>0.89466519327284977</v>
      </c>
      <c r="FX215" s="4">
        <f t="shared" si="274"/>
        <v>0.64122126093365339</v>
      </c>
      <c r="FY215" s="4">
        <f t="shared" si="275"/>
        <v>0.92092587738294907</v>
      </c>
      <c r="FZ215" s="4">
        <f t="shared" si="276"/>
        <v>-8.1878046977260617</v>
      </c>
      <c r="GA215" s="4">
        <f t="shared" si="277"/>
        <v>-20.585457616122739</v>
      </c>
      <c r="GB215" s="4">
        <f t="shared" si="278"/>
        <v>76.783302977519227</v>
      </c>
      <c r="GC215" s="4">
        <f t="shared" si="279"/>
        <v>161.03973478911294</v>
      </c>
      <c r="GD215" s="4">
        <f t="shared" si="280"/>
        <v>115.41982696805762</v>
      </c>
      <c r="GE215" s="4">
        <f t="shared" si="281"/>
        <v>165.76665792893081</v>
      </c>
      <c r="GF215" s="4">
        <f>Tabela13[[#This Row],[V1]]-Tabela13[[#This Row],[V2]]/Tabela13[[#This Row],[V2]]</f>
        <v>-0.22972972972972983</v>
      </c>
      <c r="GG215" s="4">
        <f>Tabela13[[#This Row],[V1]]-Tabela13[[#This Row],[V3]]/Tabela13[[#This Row],[V3]]</f>
        <v>-0.22972972972972983</v>
      </c>
      <c r="GH215" s="4">
        <f>Tabela13[[#This Row],[V1]]-Tabela13[[#This Row],[V4]]/Tabela13[[#This Row],[V4]]</f>
        <v>-0.22972972972972983</v>
      </c>
      <c r="GI215" s="4">
        <f>Tabela13[[#This Row],[V2]]-Tabela13[[#This Row],[V1]]/Tabela13[[#This Row],[V1]]</f>
        <v>0.63157894736842102</v>
      </c>
      <c r="GJ215" s="4">
        <f>Tabela13[[#This Row],[V2]]-Tabela13[[#This Row],[V3]]/Tabela13[[#This Row],[V3]]</f>
        <v>0.63157894736842102</v>
      </c>
      <c r="GK215" s="4">
        <f>Tabela13[[#This Row],[V2]]-Tabela13[[#This Row],[V4]]/Tabela13[[#This Row],[V4]]</f>
        <v>0.63157894736842102</v>
      </c>
      <c r="GL215" s="4">
        <f t="shared" si="282"/>
        <v>0.58287656870852256</v>
      </c>
      <c r="GM215" s="4">
        <f t="shared" si="283"/>
        <v>1.2009246088193457</v>
      </c>
      <c r="GN215" s="4">
        <f t="shared" si="284"/>
        <v>0.4853565031709699</v>
      </c>
      <c r="GO215" s="3">
        <f t="shared" si="285"/>
        <v>0</v>
      </c>
      <c r="GP215" s="3">
        <v>100</v>
      </c>
      <c r="GQ215" s="3">
        <f t="shared" si="286"/>
        <v>-1</v>
      </c>
      <c r="GR215" s="3">
        <f t="shared" si="287"/>
        <v>-100</v>
      </c>
      <c r="GS215" s="34">
        <f>COUNTIF($D$2:D214,Tabela13[[#This Row],[HomeTeam]])</f>
        <v>10</v>
      </c>
      <c r="GT215" s="34">
        <f>COUNTIF($E$2:E214,Tabela13[[#This Row],[AwayTeam]])</f>
        <v>10</v>
      </c>
      <c r="GU215" s="3">
        <f>IFERROR(AVERAGEIFS($AD$2:AD214,$D$2:D214,Tabela13[[#This Row],[HomeTeam]],$GS$2:GS214,"&gt;="&amp;Tabela13[[#This Row],[Contagem_H]]-5),"")</f>
        <v>0.55275403608736939</v>
      </c>
      <c r="GV215" s="3">
        <f>IFERROR(AVERAGEIFS($G$2:G214,$E$2:E214,Tabela13[[#This Row],[AwayTeam]],$GT$2:GT214,"&gt;="&amp;Tabela13[[#This Row],[Contagem_A]]-5),"")</f>
        <v>0.6</v>
      </c>
      <c r="GW215" s="3">
        <f>IFERROR(AVERAGEIFS($GQ$2:GQ214,$D$2:D214,Tabela13[[#This Row],[HomeTeam]],$GS$2:GS214,"&gt;="&amp;Tabela13[[#This Row],[Contagem_H]]-5),"")</f>
        <v>1.3160000000000003</v>
      </c>
    </row>
    <row r="216" spans="1:205" x14ac:dyDescent="0.25">
      <c r="A216" t="s">
        <v>127</v>
      </c>
      <c r="B216" t="s">
        <v>214</v>
      </c>
      <c r="C216" t="s">
        <v>186</v>
      </c>
      <c r="D216" t="s">
        <v>130</v>
      </c>
      <c r="E216" t="s">
        <v>11</v>
      </c>
      <c r="F216" s="3">
        <v>3</v>
      </c>
      <c r="G216" s="3">
        <v>1</v>
      </c>
      <c r="H216" s="3" t="str">
        <f t="shared" si="288"/>
        <v>H</v>
      </c>
      <c r="I216" s="3">
        <v>1.1000000000000001</v>
      </c>
      <c r="J216" s="3">
        <v>11</v>
      </c>
      <c r="K216" s="3">
        <v>19</v>
      </c>
      <c r="L216" s="3">
        <v>1.33</v>
      </c>
      <c r="M216" s="3">
        <v>3.4</v>
      </c>
      <c r="N216" s="3">
        <f t="shared" si="217"/>
        <v>4</v>
      </c>
      <c r="O216" s="3">
        <f t="shared" si="218"/>
        <v>3</v>
      </c>
      <c r="P216" s="3">
        <f t="shared" si="219"/>
        <v>0</v>
      </c>
      <c r="Q216" s="3">
        <f t="shared" si="220"/>
        <v>5.2631578947368363E-2</v>
      </c>
      <c r="R216" s="3">
        <f t="shared" si="221"/>
        <v>4.5997346306943854E-2</v>
      </c>
      <c r="S216" s="3">
        <f t="shared" si="222"/>
        <v>1.1578947368421053</v>
      </c>
      <c r="T216" s="3">
        <f t="shared" si="223"/>
        <v>11.578947368421051</v>
      </c>
      <c r="U216" s="3">
        <f t="shared" si="224"/>
        <v>20</v>
      </c>
      <c r="V216" s="3">
        <f t="shared" si="225"/>
        <v>1.4</v>
      </c>
      <c r="W216" s="3">
        <f t="shared" si="226"/>
        <v>3.5789473684210522</v>
      </c>
      <c r="X216" s="4">
        <f t="shared" si="227"/>
        <v>0.90909090909090906</v>
      </c>
      <c r="Y216" s="4">
        <f t="shared" si="228"/>
        <v>9.0909090909090912E-2</v>
      </c>
      <c r="Z216" s="4">
        <f t="shared" si="229"/>
        <v>5.2631578947368418E-2</v>
      </c>
      <c r="AA216" s="4">
        <f t="shared" si="230"/>
        <v>0.75187969924812026</v>
      </c>
      <c r="AB216" s="4">
        <f t="shared" si="231"/>
        <v>0.29411764705882354</v>
      </c>
      <c r="AC216" s="4">
        <f t="shared" si="232"/>
        <v>1.9545454545454546</v>
      </c>
      <c r="AD216" s="4">
        <f t="shared" si="233"/>
        <v>0.52631578947368418</v>
      </c>
      <c r="AE216" s="4">
        <f t="shared" si="234"/>
        <v>0.95454545454545459</v>
      </c>
      <c r="AF216" s="4">
        <f t="shared" si="235"/>
        <v>1.5263157894736843</v>
      </c>
      <c r="AG216" s="4">
        <f>IFERROR(AVERAGE(Tabela13[[#This Row],[V1]],Tabela13[[#This Row],[V2]]),"")</f>
        <v>1.2404306220095693</v>
      </c>
      <c r="AH216" s="4">
        <f>IFERROR(AVERAGE(Tabela13[[#This Row],[V1]],Tabela13[[#This Row],[V3]]),"")</f>
        <v>1.4545454545454546</v>
      </c>
      <c r="AI216" s="4">
        <f>IFERROR(AVERAGE(Tabela13[[#This Row],[V1]],Tabela13[[#This Row],[V4]]),"")</f>
        <v>1.7404306220095696</v>
      </c>
      <c r="AJ216" s="4">
        <f>IFERROR(AVERAGE(Tabela13[[#This Row],[V2]],Tabela13[[#This Row],[V1]]),"")</f>
        <v>1.2404306220095693</v>
      </c>
      <c r="AK216" s="4">
        <f>IFERROR(AVERAGE(Tabela13[[#This Row],[V2]],Tabela13[[#This Row],[V3]]),"")</f>
        <v>0.74043062200956933</v>
      </c>
      <c r="AL216" s="4">
        <f>IFERROR(AVERAGE(Tabela13[[#This Row],[V2]],Tabela13[[#This Row],[V4]]),"")</f>
        <v>1.0263157894736843</v>
      </c>
      <c r="AM216" s="4">
        <f>IFERROR(AVERAGE(Tabela13[[#This Row],[V3]],Tabela13[[#This Row],[V1]]),"")</f>
        <v>1.4545454545454546</v>
      </c>
      <c r="AN216" s="4">
        <f>IFERROR(AVERAGE(Tabela13[[#This Row],[V3]],Tabela13[[#This Row],[V2]]),"")</f>
        <v>0.74043062200956933</v>
      </c>
      <c r="AO216" s="4">
        <f>IFERROR(AVERAGE(Tabela13[[#This Row],[V3]],Tabela13[[#This Row],[V4]]),"")</f>
        <v>1.2404306220095696</v>
      </c>
      <c r="AP216" s="4">
        <f>IFERROR(AVERAGE(Tabela13[[#This Row],[V4]],Tabela13[[#This Row],[V1]]),"")</f>
        <v>1.7404306220095696</v>
      </c>
      <c r="AQ216" s="4">
        <f>IFERROR(AVERAGE(Tabela13[[#This Row],[V4]],Tabela13[[#This Row],[V2]]),"")</f>
        <v>1.0263157894736843</v>
      </c>
      <c r="AR216" s="4">
        <f>IFERROR(AVERAGE(Tabela13[[#This Row],[V4]],Tabela13[[#This Row],[V3]]),"")</f>
        <v>1.2404306220095696</v>
      </c>
      <c r="AS216" s="4">
        <f>_xlfn.STDEV.S(Tabela13[[#This Row],[V1]:[V2]])</f>
        <v>1.0099108812640403</v>
      </c>
      <c r="AT216" s="4">
        <f>_xlfn.STDEV.S(Tabela13[[#This Row],[V1]],Tabela13[[#This Row],[V3]])</f>
        <v>0.70710678118654757</v>
      </c>
      <c r="AU216" s="4">
        <f>_xlfn.STDEV.S(Tabela13[[#This Row],[V1]],Tabela13[[#This Row],[V4]])</f>
        <v>0.30280410007749092</v>
      </c>
      <c r="AV216" s="4">
        <f>_xlfn.STDEV.S(Tabela13[[#This Row],[V2]],Tabela13[[#This Row],[V1]])</f>
        <v>1.0099108812640403</v>
      </c>
      <c r="AW216" s="4">
        <f>_xlfn.STDEV.S(Tabela13[[#This Row],[V2]],Tabela13[[#This Row],[V3]])</f>
        <v>0.30280410007749314</v>
      </c>
      <c r="AX216" s="4">
        <f>_xlfn.STDEV.S(Tabela13[[#This Row],[V42]],Tabela13[[#This Row],[V44]])</f>
        <v>1.717017662450588</v>
      </c>
      <c r="AY216" s="4">
        <f>_xlfn.STDEV.S(Tabela13[[#This Row],[V3]],Tabela13[[#This Row],[V1]])</f>
        <v>0.70710678118654757</v>
      </c>
      <c r="AZ216" s="4">
        <f>_xlfn.STDEV.S(Tabela13[[#This Row],[V3]],Tabela13[[#This Row],[V2]])</f>
        <v>0.30280410007749314</v>
      </c>
      <c r="BA216" s="4">
        <f>_xlfn.STDEV.S(Tabela13[[#This Row],[V3]],Tabela13[[#This Row],[V4]])</f>
        <v>0.40430268110905415</v>
      </c>
      <c r="BB216" s="4">
        <f>_xlfn.STDEV.S(Tabela13[[#This Row],[V4]],Tabela13[[#This Row],[V1]])</f>
        <v>0.30280410007749092</v>
      </c>
      <c r="BC216" s="4">
        <f>_xlfn.STDEV.S(Tabela13[[#This Row],[V4]],Tabela13[[#This Row],[V2]])</f>
        <v>0.70710678118654757</v>
      </c>
      <c r="BD216" s="4">
        <f>_xlfn.STDEV.S(Tabela13[[#This Row],[V4]],Tabela13[[#This Row],[V3]])</f>
        <v>0.40430268110905415</v>
      </c>
      <c r="BE216" s="4">
        <f>Tabela13[[#This Row],[V17]]/Tabela13[[#This Row],[V5]]</f>
        <v>0.81416152047901413</v>
      </c>
      <c r="BF216" s="4">
        <f>Tabela13[[#This Row],[V18]]/Tabela13[[#This Row],[V6]]</f>
        <v>0.48613591206575146</v>
      </c>
      <c r="BG216" s="4">
        <f>Tabela13[[#This Row],[V19]]/Tabela13[[#This Row],[V7]]</f>
        <v>0.17398228705483326</v>
      </c>
      <c r="BH216" s="4">
        <f>Tabela13[[#This Row],[V20]]/Tabela13[[#This Row],[V8]]</f>
        <v>0.81416152047901413</v>
      </c>
      <c r="BI216" s="4">
        <f>Tabela13[[#This Row],[V21]]/Tabela13[[#This Row],[V9]]</f>
        <v>0.40895674905457879</v>
      </c>
      <c r="BJ216" s="4">
        <f>Tabela13[[#This Row],[V22]]/Tabela13[[#This Row],[V10]]</f>
        <v>1.6729915685415984</v>
      </c>
      <c r="BK216" s="4">
        <f>Tabela13[[#This Row],[V23]]/Tabela13[[#This Row],[V11]]</f>
        <v>0.48613591206575146</v>
      </c>
      <c r="BL216" s="4">
        <f>Tabela13[[#This Row],[V24]]/Tabela13[[#This Row],[V12]]</f>
        <v>0.40895674905457879</v>
      </c>
      <c r="BM216" s="4">
        <f>Tabela13[[#This Row],[V25]]/Tabela13[[#This Row],[V13]]</f>
        <v>0.32593735911973887</v>
      </c>
      <c r="BN216" s="4">
        <f>Tabela13[[#This Row],[V26]]/Tabela13[[#This Row],[V14]]</f>
        <v>0.17398228705483326</v>
      </c>
      <c r="BO216" s="4">
        <f>Tabela13[[#This Row],[V27]]/Tabela13[[#This Row],[V15]]</f>
        <v>0.68897583807920015</v>
      </c>
      <c r="BP216" s="4">
        <f>Tabela13[[#This Row],[V28]]/Tabela13[[#This Row],[V16]]</f>
        <v>0.32593735911973887</v>
      </c>
      <c r="BQ216" s="4">
        <f>Tabela13[[#This Row],[V1]]-Tabela13[[#This Row],[V2]]</f>
        <v>1.4282296650717705</v>
      </c>
      <c r="BR216" s="4">
        <f>Tabela13[[#This Row],[V1]]-Tabela13[[#This Row],[V3]]</f>
        <v>1</v>
      </c>
      <c r="BS216" s="4">
        <f>Tabela13[[#This Row],[V1]]-Tabela13[[#This Row],[V4]]</f>
        <v>0.42822966507177029</v>
      </c>
      <c r="BT216" s="4">
        <f>Tabela13[[#This Row],[V2]]-Tabela13[[#This Row],[V1]]</f>
        <v>-1.4282296650717705</v>
      </c>
      <c r="BU216" s="4">
        <f>Tabela13[[#This Row],[V2]]-Tabela13[[#This Row],[V3]]</f>
        <v>-0.4282296650717704</v>
      </c>
      <c r="BV216" s="4">
        <f>Tabela13[[#This Row],[V2]]-Tabela13[[#This Row],[V4]]</f>
        <v>-1</v>
      </c>
      <c r="BW216" s="4">
        <f>AVERAGE(Tabela13[[#This Row],[V41]],Tabela13[[#This Row],[V42]])</f>
        <v>1.2141148325358853</v>
      </c>
      <c r="BX216" s="4">
        <f>AVERAGE(Tabela13[[#This Row],[V41]],Tabela13[[#This Row],[V43]])</f>
        <v>0.9282296650717704</v>
      </c>
      <c r="BY216" s="4">
        <f>AVERAGE(Tabela13[[#This Row],[V41]],Tabela13[[#This Row],[V44]])</f>
        <v>0</v>
      </c>
      <c r="BZ216" s="4">
        <f>AVERAGE(Tabela13[[#This Row],[V41]],Tabela13[[#This Row],[V45]])</f>
        <v>0.5</v>
      </c>
      <c r="CA216" s="4">
        <f>AVERAGE(Tabela13[[#This Row],[V41]],Tabela13[[#This Row],[V46]])</f>
        <v>0.21411483253588526</v>
      </c>
      <c r="CB216" s="4">
        <f>AVERAGE(Tabela13[[#This Row],[V42]],Tabela13[[#This Row],[V41]])</f>
        <v>1.2141148325358853</v>
      </c>
      <c r="CC216" s="4">
        <f>AVERAGE(Tabela13[[#This Row],[V42]],Tabela13[[#This Row],[V43]])</f>
        <v>0.71411483253588515</v>
      </c>
      <c r="CD216" s="4">
        <f>AVERAGE(Tabela13[[#This Row],[V42]],Tabela13[[#This Row],[V44]])</f>
        <v>-0.21411483253588526</v>
      </c>
      <c r="CE216" s="4">
        <f>AVERAGE(Tabela13[[#This Row],[V42]],Tabela13[[#This Row],[V45]])</f>
        <v>0.2858851674641148</v>
      </c>
      <c r="CF216" s="4">
        <f>AVERAGE(Tabela13[[#This Row],[V42]],Tabela13[[#This Row],[V46]])</f>
        <v>0</v>
      </c>
      <c r="CG216" s="4">
        <f>AVERAGE(Tabela13[[#This Row],[V43]],Tabela13[[#This Row],[V41]])</f>
        <v>0.9282296650717704</v>
      </c>
      <c r="CH216" s="4">
        <f>AVERAGE(Tabela13[[#This Row],[V43]],Tabela13[[#This Row],[V42]])</f>
        <v>0.71411483253588515</v>
      </c>
      <c r="CI216" s="4">
        <f>AVERAGE(Tabela13[[#This Row],[V43]],Tabela13[[#This Row],[V44]])</f>
        <v>-0.50000000000000011</v>
      </c>
      <c r="CJ216" s="4">
        <f>AVERAGE(Tabela13[[#This Row],[V43]],Tabela13[[#This Row],[V45]])</f>
        <v>0</v>
      </c>
      <c r="CK216" s="4">
        <f>AVERAGE(Tabela13[[#This Row],[V43]],Tabela13[[#This Row],[V46]])</f>
        <v>-0.28588516746411485</v>
      </c>
      <c r="CL216" s="4">
        <f>AVERAGE(Tabela13[[#This Row],[V44]],Tabela13[[#This Row],[V41]])</f>
        <v>0</v>
      </c>
      <c r="CM216" s="4">
        <f>AVERAGE(Tabela13[[#This Row],[V44]],Tabela13[[#This Row],[V42]])</f>
        <v>-0.21411483253588526</v>
      </c>
      <c r="CN216" s="4">
        <f>AVERAGE(Tabela13[[#This Row],[V44]],Tabela13[[#This Row],[V43]])</f>
        <v>-0.50000000000000011</v>
      </c>
      <c r="CO216" s="4">
        <f>AVERAGE(Tabela13[[#This Row],[V44]],Tabela13[[#This Row],[V45]])</f>
        <v>-0.92822966507177052</v>
      </c>
      <c r="CP216" s="4">
        <f>AVERAGE(Tabela13[[#This Row],[V44]],Tabela13[[#This Row],[V46]])</f>
        <v>-1.2141148325358853</v>
      </c>
      <c r="CQ216" s="4">
        <f>AVERAGE(Tabela13[[#This Row],[V45]],Tabela13[[#This Row],[V41]])</f>
        <v>0.5</v>
      </c>
      <c r="CR216" s="4">
        <f>AVERAGE(Tabela13[[#This Row],[V45]],Tabela13[[#This Row],[V42]])</f>
        <v>0.2858851674641148</v>
      </c>
      <c r="CS216" s="4">
        <f>AVERAGE(Tabela13[[#This Row],[V45]],Tabela13[[#This Row],[V43]])</f>
        <v>0</v>
      </c>
      <c r="CT216" s="4">
        <f>AVERAGE(Tabela13[[#This Row],[V45]],Tabela13[[#This Row],[V44]])</f>
        <v>-0.92822966507177052</v>
      </c>
      <c r="CU216" s="4">
        <f>AVERAGE(Tabela13[[#This Row],[V45]],Tabela13[[#This Row],[V46]])</f>
        <v>-0.71411483253588526</v>
      </c>
      <c r="CV216" s="4">
        <f>AVERAGE(Tabela13[[#This Row],[V46]],Tabela13[[#This Row],[V41]])</f>
        <v>0.21411483253588526</v>
      </c>
      <c r="CW216" s="4">
        <f>AVERAGE(Tabela13[[#This Row],[V46]],Tabela13[[#This Row],[V42]])</f>
        <v>0</v>
      </c>
      <c r="CX216" s="4">
        <f>AVERAGE(Tabela13[[#This Row],[V46]],Tabela13[[#This Row],[V43]])</f>
        <v>-0.28588516746411485</v>
      </c>
      <c r="CY216" s="4">
        <f>AVERAGE(Tabela13[[#This Row],[V46]],Tabela13[[#This Row],[V44]])</f>
        <v>-1.2141148325358853</v>
      </c>
      <c r="CZ216" s="4">
        <f>AVERAGE(Tabela13[[#This Row],[V46]],Tabela13[[#This Row],[V45]])</f>
        <v>-0.71411483253588526</v>
      </c>
      <c r="DA216" s="3">
        <f>_xlfn.STDEV.S(Tabela13[[#This Row],[V41]],Tabela13[[#This Row],[V42]])</f>
        <v>0.30280410007749314</v>
      </c>
      <c r="DB216" s="3">
        <f>_xlfn.STDEV.S(Tabela13[[#This Row],[V41]],Tabela13[[#This Row],[V43]])</f>
        <v>0.70710678118654779</v>
      </c>
      <c r="DC216" s="3">
        <f>_xlfn.STDEV.S(Tabela13[[#This Row],[V41]],Tabela13[[#This Row],[V44]])</f>
        <v>2.019821762528081</v>
      </c>
      <c r="DD216" s="3">
        <f>_xlfn.STDEV.S(Tabela13[[#This Row],[V41]],Tabela13[[#This Row],[V45]])</f>
        <v>1.3127149813415335</v>
      </c>
      <c r="DE216" s="3">
        <f>_xlfn.STDEV.S(Tabela13[[#This Row],[V41]],Tabela13[[#This Row],[V46]])</f>
        <v>1.717017662450588</v>
      </c>
      <c r="DF216" s="3">
        <f>_xlfn.STDEV.S(Tabela13[[#This Row],[V42]],Tabela13[[#This Row],[V41]])</f>
        <v>0.30280410007749314</v>
      </c>
      <c r="DG216" s="3">
        <f>_xlfn.STDEV.S(Tabela13[[#This Row],[V42]],Tabela13[[#This Row],[V43]])</f>
        <v>0.40430268110905465</v>
      </c>
      <c r="DH216" s="3">
        <f>_xlfn.STDEV.S(Tabela13[[#This Row],[V42]],Tabela13[[#This Row],[V44]])</f>
        <v>1.717017662450588</v>
      </c>
      <c r="DI216" s="3">
        <f>_xlfn.STDEV.S(Tabela13[[#This Row],[V42]],Tabela13[[#This Row],[V45]])</f>
        <v>1.0099108812640405</v>
      </c>
      <c r="DJ216" s="3">
        <f>_xlfn.STDEV.S(Tabela13[[#This Row],[V42]],Tabela13[[#This Row],[V46]])</f>
        <v>1.4142135623730951</v>
      </c>
      <c r="DK216" s="3">
        <f>_xlfn.STDEV.S(Tabela13[[#This Row],[V43]],Tabela13[[#This Row],[V41]])</f>
        <v>0.70710678118654779</v>
      </c>
      <c r="DL216" s="3">
        <f>_xlfn.STDEV.S(Tabela13[[#This Row],[V43]],Tabela13[[#This Row],[V42]])</f>
        <v>0.40430268110905465</v>
      </c>
      <c r="DM216" s="3">
        <f>_xlfn.STDEV.S(Tabela13[[#This Row],[V43]],Tabela13[[#This Row],[V44]])</f>
        <v>1.3127149813415333</v>
      </c>
      <c r="DN216" s="3">
        <f>_xlfn.STDEV.S(Tabela13[[#This Row],[V43]],Tabela13[[#This Row],[V45]])</f>
        <v>0.60560820015498573</v>
      </c>
      <c r="DO216" s="3">
        <f>_xlfn.STDEV.S(Tabela13[[#This Row],[V43]],Tabela13[[#This Row],[V46]])</f>
        <v>1.0099108812640403</v>
      </c>
      <c r="DP216" s="3">
        <f>_xlfn.STDEV.S(Tabela13[[#This Row],[V44]],Tabela13[[#This Row],[V41]])</f>
        <v>2.019821762528081</v>
      </c>
      <c r="DQ216" s="3">
        <f>_xlfn.STDEV.S(Tabela13[[#This Row],[V44]],Tabela13[[#This Row],[V42]])</f>
        <v>1.717017662450588</v>
      </c>
      <c r="DR216" s="3">
        <f>_xlfn.STDEV.S(Tabela13[[#This Row],[V44]],Tabela13[[#This Row],[V43]])</f>
        <v>1.3127149813415333</v>
      </c>
      <c r="DS216" s="3">
        <f>_xlfn.STDEV.S(Tabela13[[#This Row],[V44]],Tabela13[[#This Row],[V45]])</f>
        <v>0.70710678118654757</v>
      </c>
      <c r="DT216" s="3">
        <f>_xlfn.STDEV.S(Tabela13[[#This Row],[V44]],Tabela13[[#This Row],[V46]])</f>
        <v>0.30280410007749314</v>
      </c>
      <c r="DU216" s="3">
        <f>_xlfn.STDEV.S(Tabela13[[#This Row],[V45]],Tabela13[[#This Row],[V41]])</f>
        <v>1.3127149813415335</v>
      </c>
      <c r="DV216" s="3">
        <f>_xlfn.STDEV.S(Tabela13[[#This Row],[V45]],Tabela13[[#This Row],[V42]])</f>
        <v>1.0099108812640405</v>
      </c>
      <c r="DW216" s="3">
        <f>_xlfn.STDEV.S(Tabela13[[#This Row],[V45]],Tabela13[[#This Row],[V43]])</f>
        <v>0.60560820015498573</v>
      </c>
      <c r="DX216" s="3">
        <f>_xlfn.STDEV.S(Tabela13[[#This Row],[V45]],Tabela13[[#This Row],[V44]])</f>
        <v>0.70710678118654757</v>
      </c>
      <c r="DY216" s="3">
        <f>_xlfn.STDEV.S(Tabela13[[#This Row],[V45]],Tabela13[[#This Row],[V46]])</f>
        <v>0.40430268110905437</v>
      </c>
      <c r="DZ216" s="3">
        <f>_xlfn.STDEV.S(Tabela13[[#This Row],[V46]],Tabela13[[#This Row],[V41]])</f>
        <v>1.717017662450588</v>
      </c>
      <c r="EA216" s="3">
        <f>_xlfn.STDEV.S(Tabela13[[#This Row],[V46]],Tabela13[[#This Row],[V42]])</f>
        <v>1.4142135623730951</v>
      </c>
      <c r="EB216" s="3">
        <f>_xlfn.STDEV.S(Tabela13[[#This Row],[V46]],Tabela13[[#This Row],[V43]])</f>
        <v>1.0099108812640403</v>
      </c>
      <c r="EC216" s="3">
        <f>_xlfn.STDEV.S(Tabela13[[#This Row],[V46]],Tabela13[[#This Row],[V44]])</f>
        <v>0.30280410007749314</v>
      </c>
      <c r="ED216" s="3">
        <f>_xlfn.STDEV.S(Tabela13[[#This Row],[V46]],Tabela13[[#This Row],[V45]])</f>
        <v>0.40430268110905437</v>
      </c>
      <c r="EE216" s="3">
        <f t="shared" si="236"/>
        <v>0.24940317996530467</v>
      </c>
      <c r="EF216" s="3">
        <f t="shared" si="237"/>
        <v>0.76177998591746643</v>
      </c>
      <c r="EG216" s="3" t="str">
        <f t="shared" si="238"/>
        <v/>
      </c>
      <c r="EH216" s="3">
        <f t="shared" si="239"/>
        <v>2.6254299626830671</v>
      </c>
      <c r="EI216" s="3">
        <f t="shared" si="240"/>
        <v>8.0191439430653126</v>
      </c>
      <c r="EJ216" s="3">
        <f t="shared" si="241"/>
        <v>0.24940317996530467</v>
      </c>
      <c r="EK216" s="3">
        <f t="shared" si="242"/>
        <v>0.56615919833696771</v>
      </c>
      <c r="EL216" s="3">
        <f t="shared" si="243"/>
        <v>-8.0191439430653126</v>
      </c>
      <c r="EM216" s="3">
        <f t="shared" si="244"/>
        <v>3.5325753001537152</v>
      </c>
      <c r="EN216" s="3" t="str">
        <f t="shared" si="245"/>
        <v/>
      </c>
      <c r="EO216" s="3">
        <f t="shared" si="246"/>
        <v>0.76177998591746643</v>
      </c>
      <c r="EP216" s="3">
        <f t="shared" si="247"/>
        <v>0.56615919833696771</v>
      </c>
      <c r="EQ216" s="3">
        <f t="shared" si="248"/>
        <v>-2.6254299626830662</v>
      </c>
      <c r="ER216" s="3" t="str">
        <f t="shared" si="249"/>
        <v/>
      </c>
      <c r="ES216" s="3" t="str">
        <f t="shared" si="250"/>
        <v/>
      </c>
      <c r="ET216" s="3" t="str">
        <f t="shared" si="251"/>
        <v/>
      </c>
      <c r="EU216" s="3" t="str">
        <f t="shared" si="252"/>
        <v/>
      </c>
      <c r="EV216" s="3">
        <f t="shared" si="253"/>
        <v>-2.6254299626830662</v>
      </c>
      <c r="EW216" s="3">
        <f t="shared" si="254"/>
        <v>-0.7617799859174661</v>
      </c>
      <c r="EX216" s="3">
        <f t="shared" si="255"/>
        <v>-0.24940317996530467</v>
      </c>
      <c r="EY216" s="3">
        <f t="shared" si="256"/>
        <v>2.6254299626830671</v>
      </c>
      <c r="EZ216" s="3">
        <f t="shared" si="257"/>
        <v>3.5325753001537152</v>
      </c>
      <c r="FA216" s="3" t="str">
        <f t="shared" si="258"/>
        <v/>
      </c>
      <c r="FB216" s="3">
        <f t="shared" si="259"/>
        <v>-0.7617799859174661</v>
      </c>
      <c r="FC216" s="3">
        <f t="shared" si="260"/>
        <v>-0.56615919833696715</v>
      </c>
      <c r="FD216" s="3">
        <f t="shared" si="261"/>
        <v>8.0191439430653126</v>
      </c>
      <c r="FE216" s="3" t="str">
        <f t="shared" si="262"/>
        <v/>
      </c>
      <c r="FF216" s="3">
        <f t="shared" si="263"/>
        <v>-3.5325753001537139</v>
      </c>
      <c r="FG216" s="3">
        <f t="shared" si="264"/>
        <v>-0.24940317996530467</v>
      </c>
      <c r="FH216" s="3">
        <f t="shared" si="265"/>
        <v>-0.56615919833696715</v>
      </c>
      <c r="FI216" s="4">
        <f t="shared" si="266"/>
        <v>0.15789473684210525</v>
      </c>
      <c r="FJ216" s="4">
        <f t="shared" si="267"/>
        <v>0.90909090909090906</v>
      </c>
      <c r="FK216" s="4">
        <f t="shared" si="268"/>
        <v>2.6772727272727272</v>
      </c>
      <c r="FL216" s="4">
        <f t="shared" si="269"/>
        <v>0.23636363636363639</v>
      </c>
      <c r="FM216" s="4">
        <f>Tabela13[[#This Row],[V139]]-Tabela13[[#This Row],[V140]]</f>
        <v>2.4409090909090909</v>
      </c>
      <c r="FN216" s="4">
        <f>Tabela13[[#This Row],[V1]]-Tabela13[[#This Row],[V2]]/2</f>
        <v>1.6913875598086126</v>
      </c>
      <c r="FO216" s="4">
        <f>Tabela13[[#This Row],[V1]]-Tabela13[[#This Row],[V3]]/2</f>
        <v>1.4772727272727273</v>
      </c>
      <c r="FP216" s="4">
        <f>Tabela13[[#This Row],[V1]]-Tabela13[[#This Row],[V4]]/2</f>
        <v>1.1913875598086126</v>
      </c>
      <c r="FQ216" s="4">
        <f>Tabela13[[#This Row],[V2]]-Tabela13[[#This Row],[V1]]/2</f>
        <v>-0.45095693779904311</v>
      </c>
      <c r="FR216" s="4">
        <f>Tabela13[[#This Row],[V2]]-Tabela13[[#This Row],[V3]]/2</f>
        <v>4.9043062200956888E-2</v>
      </c>
      <c r="FS216" s="4">
        <f>Tabela13[[#This Row],[V2]]-Tabela13[[#This Row],[V4]]/2</f>
        <v>-0.23684210526315796</v>
      </c>
      <c r="FT216" s="4">
        <f t="shared" si="270"/>
        <v>1.0368499037898351</v>
      </c>
      <c r="FU216" s="4">
        <f t="shared" si="271"/>
        <v>0.9757267030893555</v>
      </c>
      <c r="FV216" s="4">
        <f t="shared" si="272"/>
        <v>0.87251336280554526</v>
      </c>
      <c r="FW216" s="4">
        <f t="shared" si="273"/>
        <v>-0.42364943135965555</v>
      </c>
      <c r="FX216" s="4">
        <f t="shared" si="274"/>
        <v>4.9003799030816059E-2</v>
      </c>
      <c r="FY216" s="4">
        <f t="shared" si="275"/>
        <v>-0.2325569418049091</v>
      </c>
      <c r="FZ216" s="4">
        <f t="shared" si="276"/>
        <v>186.63298268217031</v>
      </c>
      <c r="GA216" s="4">
        <f t="shared" si="277"/>
        <v>175.630806556084</v>
      </c>
      <c r="GB216" s="4">
        <f t="shared" si="278"/>
        <v>157.05240530499813</v>
      </c>
      <c r="GC216" s="4">
        <f t="shared" si="279"/>
        <v>-76.25689764473799</v>
      </c>
      <c r="GD216" s="4">
        <f t="shared" si="280"/>
        <v>8.8206838255468902</v>
      </c>
      <c r="GE216" s="4">
        <f t="shared" si="281"/>
        <v>-41.860249524883635</v>
      </c>
      <c r="GF216" s="4">
        <f>Tabela13[[#This Row],[V1]]-Tabela13[[#This Row],[V2]]/Tabela13[[#This Row],[V2]]</f>
        <v>0.95454545454545459</v>
      </c>
      <c r="GG216" s="4">
        <f>Tabela13[[#This Row],[V1]]-Tabela13[[#This Row],[V3]]/Tabela13[[#This Row],[V3]]</f>
        <v>0.95454545454545459</v>
      </c>
      <c r="GH216" s="4">
        <f>Tabela13[[#This Row],[V1]]-Tabela13[[#This Row],[V4]]/Tabela13[[#This Row],[V4]]</f>
        <v>0.95454545454545459</v>
      </c>
      <c r="GI216" s="4">
        <f>Tabela13[[#This Row],[V2]]-Tabela13[[#This Row],[V1]]/Tabela13[[#This Row],[V1]]</f>
        <v>-0.47368421052631582</v>
      </c>
      <c r="GJ216" s="4">
        <f>Tabela13[[#This Row],[V2]]-Tabela13[[#This Row],[V3]]/Tabela13[[#This Row],[V3]]</f>
        <v>-0.47368421052631582</v>
      </c>
      <c r="GK216" s="4">
        <f>Tabela13[[#This Row],[V2]]-Tabela13[[#This Row],[V4]]/Tabela13[[#This Row],[V4]]</f>
        <v>-0.47368421052631582</v>
      </c>
      <c r="GL216" s="4">
        <f t="shared" si="282"/>
        <v>0.62806067807908517</v>
      </c>
      <c r="GM216" s="4">
        <f t="shared" si="283"/>
        <v>1.2404306220095693</v>
      </c>
      <c r="GN216" s="4">
        <f t="shared" si="284"/>
        <v>0.50632471251120081</v>
      </c>
      <c r="GO216" s="3">
        <f t="shared" si="285"/>
        <v>1</v>
      </c>
      <c r="GP216" s="3">
        <v>100</v>
      </c>
      <c r="GQ216" s="3">
        <f t="shared" si="286"/>
        <v>0.10000000000000009</v>
      </c>
      <c r="GR216" s="3">
        <f t="shared" si="287"/>
        <v>10.000000000000009</v>
      </c>
      <c r="GS216" s="34">
        <f>COUNTIF($D$2:D215,Tabela13[[#This Row],[HomeTeam]])</f>
        <v>9</v>
      </c>
      <c r="GT216" s="34">
        <f>COUNTIF($E$2:E215,Tabela13[[#This Row],[AwayTeam]])</f>
        <v>10</v>
      </c>
      <c r="GU216" s="3">
        <f>IFERROR(AVERAGEIFS($AD$2:AD215,$D$2:D215,Tabela13[[#This Row],[HomeTeam]],$GS$2:GS215,"&gt;="&amp;Tabela13[[#This Row],[Contagem_H]]-5),"")</f>
        <v>0.74978641754501729</v>
      </c>
      <c r="GV216" s="3">
        <f>IFERROR(AVERAGEIFS($G$2:G215,$E$2:E215,Tabela13[[#This Row],[AwayTeam]],$GT$2:GT215,"&gt;="&amp;Tabela13[[#This Row],[Contagem_A]]-5),"")</f>
        <v>1.2</v>
      </c>
      <c r="GW216" s="3">
        <f>IFERROR(AVERAGEIFS($GQ$2:GQ215,$D$2:D215,Tabela13[[#This Row],[HomeTeam]],$GS$2:GS215,"&gt;="&amp;Tabela13[[#This Row],[Contagem_H]]-5),"")</f>
        <v>-0.56600000000000006</v>
      </c>
    </row>
    <row r="217" spans="1:205" x14ac:dyDescent="0.25">
      <c r="A217" t="s">
        <v>127</v>
      </c>
      <c r="B217" t="s">
        <v>214</v>
      </c>
      <c r="C217" t="s">
        <v>186</v>
      </c>
      <c r="D217" t="s">
        <v>23</v>
      </c>
      <c r="E217" t="s">
        <v>22</v>
      </c>
      <c r="F217" s="3">
        <v>3</v>
      </c>
      <c r="G217" s="3">
        <v>2</v>
      </c>
      <c r="H217" s="3" t="str">
        <f t="shared" si="288"/>
        <v>H</v>
      </c>
      <c r="I217" s="3">
        <v>1.6</v>
      </c>
      <c r="J217" s="3">
        <v>4.33</v>
      </c>
      <c r="K217" s="3">
        <v>5</v>
      </c>
      <c r="L217" s="3">
        <v>1.44</v>
      </c>
      <c r="M217" s="3">
        <v>2.7</v>
      </c>
      <c r="N217" s="3">
        <f t="shared" si="217"/>
        <v>5</v>
      </c>
      <c r="O217" s="3">
        <f t="shared" si="218"/>
        <v>3</v>
      </c>
      <c r="P217" s="3">
        <f t="shared" si="219"/>
        <v>0</v>
      </c>
      <c r="Q217" s="3">
        <f t="shared" si="220"/>
        <v>5.5946882217090099E-2</v>
      </c>
      <c r="R217" s="3">
        <f t="shared" si="221"/>
        <v>6.481481481481477E-2</v>
      </c>
      <c r="S217" s="3">
        <f t="shared" si="222"/>
        <v>1.6895150115473443</v>
      </c>
      <c r="T217" s="3">
        <f t="shared" si="223"/>
        <v>4.5722500000000004</v>
      </c>
      <c r="U217" s="3">
        <f t="shared" si="224"/>
        <v>5.2797344110854505</v>
      </c>
      <c r="V217" s="3">
        <f t="shared" si="225"/>
        <v>1.5205635103926096</v>
      </c>
      <c r="W217" s="3">
        <f t="shared" si="226"/>
        <v>2.8510565819861435</v>
      </c>
      <c r="X217" s="4">
        <f t="shared" si="227"/>
        <v>0.625</v>
      </c>
      <c r="Y217" s="4">
        <f t="shared" si="228"/>
        <v>0.23094688221709006</v>
      </c>
      <c r="Z217" s="4">
        <f t="shared" si="229"/>
        <v>0.2</v>
      </c>
      <c r="AA217" s="4">
        <f t="shared" si="230"/>
        <v>0.69444444444444442</v>
      </c>
      <c r="AB217" s="4">
        <f t="shared" si="231"/>
        <v>0.37037037037037035</v>
      </c>
      <c r="AC217" s="4">
        <f t="shared" si="232"/>
        <v>1.8125</v>
      </c>
      <c r="AD217" s="4">
        <f t="shared" si="233"/>
        <v>1.1000000000000001</v>
      </c>
      <c r="AE217" s="4">
        <f t="shared" si="234"/>
        <v>1.3125</v>
      </c>
      <c r="AF217" s="4">
        <f t="shared" si="235"/>
        <v>1.6</v>
      </c>
      <c r="AG217" s="4">
        <f>IFERROR(AVERAGE(Tabela13[[#This Row],[V1]],Tabela13[[#This Row],[V2]]),"")</f>
        <v>1.45625</v>
      </c>
      <c r="AH217" s="4">
        <f>IFERROR(AVERAGE(Tabela13[[#This Row],[V1]],Tabela13[[#This Row],[V3]]),"")</f>
        <v>1.5625</v>
      </c>
      <c r="AI217" s="4">
        <f>IFERROR(AVERAGE(Tabela13[[#This Row],[V1]],Tabela13[[#This Row],[V4]]),"")</f>
        <v>1.70625</v>
      </c>
      <c r="AJ217" s="4">
        <f>IFERROR(AVERAGE(Tabela13[[#This Row],[V2]],Tabela13[[#This Row],[V1]]),"")</f>
        <v>1.45625</v>
      </c>
      <c r="AK217" s="4">
        <f>IFERROR(AVERAGE(Tabela13[[#This Row],[V2]],Tabela13[[#This Row],[V3]]),"")</f>
        <v>1.20625</v>
      </c>
      <c r="AL217" s="4">
        <f>IFERROR(AVERAGE(Tabela13[[#This Row],[V2]],Tabela13[[#This Row],[V4]]),"")</f>
        <v>1.35</v>
      </c>
      <c r="AM217" s="4">
        <f>IFERROR(AVERAGE(Tabela13[[#This Row],[V3]],Tabela13[[#This Row],[V1]]),"")</f>
        <v>1.5625</v>
      </c>
      <c r="AN217" s="4">
        <f>IFERROR(AVERAGE(Tabela13[[#This Row],[V3]],Tabela13[[#This Row],[V2]]),"")</f>
        <v>1.20625</v>
      </c>
      <c r="AO217" s="4">
        <f>IFERROR(AVERAGE(Tabela13[[#This Row],[V3]],Tabela13[[#This Row],[V4]]),"")</f>
        <v>1.45625</v>
      </c>
      <c r="AP217" s="4">
        <f>IFERROR(AVERAGE(Tabela13[[#This Row],[V4]],Tabela13[[#This Row],[V1]]),"")</f>
        <v>1.70625</v>
      </c>
      <c r="AQ217" s="4">
        <f>IFERROR(AVERAGE(Tabela13[[#This Row],[V4]],Tabela13[[#This Row],[V2]]),"")</f>
        <v>1.35</v>
      </c>
      <c r="AR217" s="4">
        <f>IFERROR(AVERAGE(Tabela13[[#This Row],[V4]],Tabela13[[#This Row],[V3]]),"")</f>
        <v>1.45625</v>
      </c>
      <c r="AS217" s="4">
        <f>_xlfn.STDEV.S(Tabela13[[#This Row],[V1]:[V2]])</f>
        <v>0.50381358159541523</v>
      </c>
      <c r="AT217" s="4">
        <f>_xlfn.STDEV.S(Tabela13[[#This Row],[V1]],Tabela13[[#This Row],[V3]])</f>
        <v>0.35355339059327379</v>
      </c>
      <c r="AU217" s="4">
        <f>_xlfn.STDEV.S(Tabela13[[#This Row],[V1]],Tabela13[[#This Row],[V4]])</f>
        <v>0.15026019100214127</v>
      </c>
      <c r="AV217" s="4">
        <f>_xlfn.STDEV.S(Tabela13[[#This Row],[V2]],Tabela13[[#This Row],[V1]])</f>
        <v>0.50381358159541523</v>
      </c>
      <c r="AW217" s="4">
        <f>_xlfn.STDEV.S(Tabela13[[#This Row],[V2]],Tabela13[[#This Row],[V3]])</f>
        <v>0.15026019100214127</v>
      </c>
      <c r="AX217" s="4">
        <f>_xlfn.STDEV.S(Tabela13[[#This Row],[V42]],Tabela13[[#This Row],[V44]])</f>
        <v>0.85736697218868885</v>
      </c>
      <c r="AY217" s="4">
        <f>_xlfn.STDEV.S(Tabela13[[#This Row],[V3]],Tabela13[[#This Row],[V1]])</f>
        <v>0.35355339059327379</v>
      </c>
      <c r="AZ217" s="4">
        <f>_xlfn.STDEV.S(Tabela13[[#This Row],[V3]],Tabela13[[#This Row],[V2]])</f>
        <v>0.15026019100214127</v>
      </c>
      <c r="BA217" s="4">
        <f>_xlfn.STDEV.S(Tabela13[[#This Row],[V3]],Tabela13[[#This Row],[V4]])</f>
        <v>0.20329319959113248</v>
      </c>
      <c r="BB217" s="4">
        <f>_xlfn.STDEV.S(Tabela13[[#This Row],[V4]],Tabela13[[#This Row],[V1]])</f>
        <v>0.15026019100214127</v>
      </c>
      <c r="BC217" s="4">
        <f>_xlfn.STDEV.S(Tabela13[[#This Row],[V4]],Tabela13[[#This Row],[V2]])</f>
        <v>0.35355339059327379</v>
      </c>
      <c r="BD217" s="4">
        <f>_xlfn.STDEV.S(Tabela13[[#This Row],[V4]],Tabela13[[#This Row],[V3]])</f>
        <v>0.20329319959113248</v>
      </c>
      <c r="BE217" s="4">
        <f>Tabela13[[#This Row],[V17]]/Tabela13[[#This Row],[V5]]</f>
        <v>0.34596640796251688</v>
      </c>
      <c r="BF217" s="4">
        <f>Tabela13[[#This Row],[V18]]/Tabela13[[#This Row],[V6]]</f>
        <v>0.22627416997969521</v>
      </c>
      <c r="BG217" s="4">
        <f>Tabela13[[#This Row],[V19]]/Tabela13[[#This Row],[V7]]</f>
        <v>8.8064580807115767E-2</v>
      </c>
      <c r="BH217" s="4">
        <f>Tabela13[[#This Row],[V20]]/Tabela13[[#This Row],[V8]]</f>
        <v>0.34596640796251688</v>
      </c>
      <c r="BI217" s="4">
        <f>Tabela13[[#This Row],[V21]]/Tabela13[[#This Row],[V9]]</f>
        <v>0.12456803399141245</v>
      </c>
      <c r="BJ217" s="4">
        <f>Tabela13[[#This Row],[V22]]/Tabela13[[#This Row],[V10]]</f>
        <v>0.63508664606569543</v>
      </c>
      <c r="BK217" s="4">
        <f>Tabela13[[#This Row],[V23]]/Tabela13[[#This Row],[V11]]</f>
        <v>0.22627416997969521</v>
      </c>
      <c r="BL217" s="4">
        <f>Tabela13[[#This Row],[V24]]/Tabela13[[#This Row],[V12]]</f>
        <v>0.12456803399141245</v>
      </c>
      <c r="BM217" s="4">
        <f>Tabela13[[#This Row],[V25]]/Tabela13[[#This Row],[V13]]</f>
        <v>0.13960048040592787</v>
      </c>
      <c r="BN217" s="4">
        <f>Tabela13[[#This Row],[V26]]/Tabela13[[#This Row],[V14]]</f>
        <v>8.8064580807115767E-2</v>
      </c>
      <c r="BO217" s="4">
        <f>Tabela13[[#This Row],[V27]]/Tabela13[[#This Row],[V15]]</f>
        <v>0.26189140043946207</v>
      </c>
      <c r="BP217" s="4">
        <f>Tabela13[[#This Row],[V28]]/Tabela13[[#This Row],[V16]]</f>
        <v>0.13960048040592787</v>
      </c>
      <c r="BQ217" s="4">
        <f>Tabela13[[#This Row],[V1]]-Tabela13[[#This Row],[V2]]</f>
        <v>0.71249999999999991</v>
      </c>
      <c r="BR217" s="4">
        <f>Tabela13[[#This Row],[V1]]-Tabela13[[#This Row],[V3]]</f>
        <v>0.5</v>
      </c>
      <c r="BS217" s="4">
        <f>Tabela13[[#This Row],[V1]]-Tabela13[[#This Row],[V4]]</f>
        <v>0.21249999999999991</v>
      </c>
      <c r="BT217" s="4">
        <f>Tabela13[[#This Row],[V2]]-Tabela13[[#This Row],[V1]]</f>
        <v>-0.71249999999999991</v>
      </c>
      <c r="BU217" s="4">
        <f>Tabela13[[#This Row],[V2]]-Tabela13[[#This Row],[V3]]</f>
        <v>-0.21249999999999991</v>
      </c>
      <c r="BV217" s="4">
        <f>Tabela13[[#This Row],[V2]]-Tabela13[[#This Row],[V4]]</f>
        <v>-0.5</v>
      </c>
      <c r="BW217" s="4">
        <f>AVERAGE(Tabela13[[#This Row],[V41]],Tabela13[[#This Row],[V42]])</f>
        <v>0.60624999999999996</v>
      </c>
      <c r="BX217" s="4">
        <f>AVERAGE(Tabela13[[#This Row],[V41]],Tabela13[[#This Row],[V43]])</f>
        <v>0.46249999999999991</v>
      </c>
      <c r="BY217" s="4">
        <f>AVERAGE(Tabela13[[#This Row],[V41]],Tabela13[[#This Row],[V44]])</f>
        <v>0</v>
      </c>
      <c r="BZ217" s="4">
        <f>AVERAGE(Tabela13[[#This Row],[V41]],Tabela13[[#This Row],[V45]])</f>
        <v>0.25</v>
      </c>
      <c r="CA217" s="4">
        <f>AVERAGE(Tabela13[[#This Row],[V41]],Tabela13[[#This Row],[V46]])</f>
        <v>0.10624999999999996</v>
      </c>
      <c r="CB217" s="4">
        <f>AVERAGE(Tabela13[[#This Row],[V42]],Tabela13[[#This Row],[V41]])</f>
        <v>0.60624999999999996</v>
      </c>
      <c r="CC217" s="4">
        <f>AVERAGE(Tabela13[[#This Row],[V42]],Tabela13[[#This Row],[V43]])</f>
        <v>0.35624999999999996</v>
      </c>
      <c r="CD217" s="4">
        <f>AVERAGE(Tabela13[[#This Row],[V42]],Tabela13[[#This Row],[V44]])</f>
        <v>-0.10624999999999996</v>
      </c>
      <c r="CE217" s="4">
        <f>AVERAGE(Tabela13[[#This Row],[V42]],Tabela13[[#This Row],[V45]])</f>
        <v>0.14375000000000004</v>
      </c>
      <c r="CF217" s="4">
        <f>AVERAGE(Tabela13[[#This Row],[V42]],Tabela13[[#This Row],[V46]])</f>
        <v>0</v>
      </c>
      <c r="CG217" s="4">
        <f>AVERAGE(Tabela13[[#This Row],[V43]],Tabela13[[#This Row],[V41]])</f>
        <v>0.46249999999999991</v>
      </c>
      <c r="CH217" s="4">
        <f>AVERAGE(Tabela13[[#This Row],[V43]],Tabela13[[#This Row],[V42]])</f>
        <v>0.35624999999999996</v>
      </c>
      <c r="CI217" s="4">
        <f>AVERAGE(Tabela13[[#This Row],[V43]],Tabela13[[#This Row],[V44]])</f>
        <v>-0.25</v>
      </c>
      <c r="CJ217" s="4">
        <f>AVERAGE(Tabela13[[#This Row],[V43]],Tabela13[[#This Row],[V45]])</f>
        <v>0</v>
      </c>
      <c r="CK217" s="4">
        <f>AVERAGE(Tabela13[[#This Row],[V43]],Tabela13[[#This Row],[V46]])</f>
        <v>-0.14375000000000004</v>
      </c>
      <c r="CL217" s="4">
        <f>AVERAGE(Tabela13[[#This Row],[V44]],Tabela13[[#This Row],[V41]])</f>
        <v>0</v>
      </c>
      <c r="CM217" s="4">
        <f>AVERAGE(Tabela13[[#This Row],[V44]],Tabela13[[#This Row],[V42]])</f>
        <v>-0.10624999999999996</v>
      </c>
      <c r="CN217" s="4">
        <f>AVERAGE(Tabela13[[#This Row],[V44]],Tabela13[[#This Row],[V43]])</f>
        <v>-0.25</v>
      </c>
      <c r="CO217" s="4">
        <f>AVERAGE(Tabela13[[#This Row],[V44]],Tabela13[[#This Row],[V45]])</f>
        <v>-0.46249999999999991</v>
      </c>
      <c r="CP217" s="4">
        <f>AVERAGE(Tabela13[[#This Row],[V44]],Tabela13[[#This Row],[V46]])</f>
        <v>-0.60624999999999996</v>
      </c>
      <c r="CQ217" s="4">
        <f>AVERAGE(Tabela13[[#This Row],[V45]],Tabela13[[#This Row],[V41]])</f>
        <v>0.25</v>
      </c>
      <c r="CR217" s="4">
        <f>AVERAGE(Tabela13[[#This Row],[V45]],Tabela13[[#This Row],[V42]])</f>
        <v>0.14375000000000004</v>
      </c>
      <c r="CS217" s="4">
        <f>AVERAGE(Tabela13[[#This Row],[V45]],Tabela13[[#This Row],[V43]])</f>
        <v>0</v>
      </c>
      <c r="CT217" s="4">
        <f>AVERAGE(Tabela13[[#This Row],[V45]],Tabela13[[#This Row],[V44]])</f>
        <v>-0.46249999999999991</v>
      </c>
      <c r="CU217" s="4">
        <f>AVERAGE(Tabela13[[#This Row],[V45]],Tabela13[[#This Row],[V46]])</f>
        <v>-0.35624999999999996</v>
      </c>
      <c r="CV217" s="4">
        <f>AVERAGE(Tabela13[[#This Row],[V46]],Tabela13[[#This Row],[V41]])</f>
        <v>0.10624999999999996</v>
      </c>
      <c r="CW217" s="4">
        <f>AVERAGE(Tabela13[[#This Row],[V46]],Tabela13[[#This Row],[V42]])</f>
        <v>0</v>
      </c>
      <c r="CX217" s="4">
        <f>AVERAGE(Tabela13[[#This Row],[V46]],Tabela13[[#This Row],[V43]])</f>
        <v>-0.14375000000000004</v>
      </c>
      <c r="CY217" s="4">
        <f>AVERAGE(Tabela13[[#This Row],[V46]],Tabela13[[#This Row],[V44]])</f>
        <v>-0.60624999999999996</v>
      </c>
      <c r="CZ217" s="4">
        <f>AVERAGE(Tabela13[[#This Row],[V46]],Tabela13[[#This Row],[V45]])</f>
        <v>-0.35624999999999996</v>
      </c>
      <c r="DA217" s="3">
        <f>_xlfn.STDEV.S(Tabela13[[#This Row],[V41]],Tabela13[[#This Row],[V42]])</f>
        <v>0.15026019100214136</v>
      </c>
      <c r="DB217" s="3">
        <f>_xlfn.STDEV.S(Tabela13[[#This Row],[V41]],Tabela13[[#This Row],[V43]])</f>
        <v>0.3535533905932739</v>
      </c>
      <c r="DC217" s="3">
        <f>_xlfn.STDEV.S(Tabela13[[#This Row],[V41]],Tabela13[[#This Row],[V44]])</f>
        <v>1.0076271631908302</v>
      </c>
      <c r="DD217" s="3">
        <f>_xlfn.STDEV.S(Tabela13[[#This Row],[V41]],Tabela13[[#This Row],[V45]])</f>
        <v>0.65407377259755639</v>
      </c>
      <c r="DE217" s="3">
        <f>_xlfn.STDEV.S(Tabela13[[#This Row],[V41]],Tabela13[[#This Row],[V46]])</f>
        <v>0.85736697218868885</v>
      </c>
      <c r="DF217" s="3">
        <f>_xlfn.STDEV.S(Tabela13[[#This Row],[V42]],Tabela13[[#This Row],[V41]])</f>
        <v>0.15026019100214136</v>
      </c>
      <c r="DG217" s="3">
        <f>_xlfn.STDEV.S(Tabela13[[#This Row],[V42]],Tabela13[[#This Row],[V43]])</f>
        <v>0.2032931995911324</v>
      </c>
      <c r="DH217" s="3">
        <f>_xlfn.STDEV.S(Tabela13[[#This Row],[V42]],Tabela13[[#This Row],[V44]])</f>
        <v>0.85736697218868885</v>
      </c>
      <c r="DI217" s="3">
        <f>_xlfn.STDEV.S(Tabela13[[#This Row],[V42]],Tabela13[[#This Row],[V45]])</f>
        <v>0.50381358159541501</v>
      </c>
      <c r="DJ217" s="3">
        <f>_xlfn.STDEV.S(Tabela13[[#This Row],[V42]],Tabela13[[#This Row],[V46]])</f>
        <v>0.70710678118654757</v>
      </c>
      <c r="DK217" s="3">
        <f>_xlfn.STDEV.S(Tabela13[[#This Row],[V43]],Tabela13[[#This Row],[V41]])</f>
        <v>0.3535533905932739</v>
      </c>
      <c r="DL217" s="3">
        <f>_xlfn.STDEV.S(Tabela13[[#This Row],[V43]],Tabela13[[#This Row],[V42]])</f>
        <v>0.2032931995911324</v>
      </c>
      <c r="DM217" s="3">
        <f>_xlfn.STDEV.S(Tabela13[[#This Row],[V43]],Tabela13[[#This Row],[V44]])</f>
        <v>0.65407377259755639</v>
      </c>
      <c r="DN217" s="3">
        <f>_xlfn.STDEV.S(Tabela13[[#This Row],[V43]],Tabela13[[#This Row],[V45]])</f>
        <v>0.30052038200428255</v>
      </c>
      <c r="DO217" s="3">
        <f>_xlfn.STDEV.S(Tabela13[[#This Row],[V43]],Tabela13[[#This Row],[V46]])</f>
        <v>0.50381358159541501</v>
      </c>
      <c r="DP217" s="3">
        <f>_xlfn.STDEV.S(Tabela13[[#This Row],[V44]],Tabela13[[#This Row],[V41]])</f>
        <v>1.0076271631908302</v>
      </c>
      <c r="DQ217" s="3">
        <f>_xlfn.STDEV.S(Tabela13[[#This Row],[V44]],Tabela13[[#This Row],[V42]])</f>
        <v>0.85736697218868885</v>
      </c>
      <c r="DR217" s="3">
        <f>_xlfn.STDEV.S(Tabela13[[#This Row],[V44]],Tabela13[[#This Row],[V43]])</f>
        <v>0.65407377259755639</v>
      </c>
      <c r="DS217" s="3">
        <f>_xlfn.STDEV.S(Tabela13[[#This Row],[V44]],Tabela13[[#This Row],[V45]])</f>
        <v>0.3535533905932739</v>
      </c>
      <c r="DT217" s="3">
        <f>_xlfn.STDEV.S(Tabela13[[#This Row],[V44]],Tabela13[[#This Row],[V46]])</f>
        <v>0.15026019100214136</v>
      </c>
      <c r="DU217" s="3">
        <f>_xlfn.STDEV.S(Tabela13[[#This Row],[V45]],Tabela13[[#This Row],[V41]])</f>
        <v>0.65407377259755639</v>
      </c>
      <c r="DV217" s="3">
        <f>_xlfn.STDEV.S(Tabela13[[#This Row],[V45]],Tabela13[[#This Row],[V42]])</f>
        <v>0.50381358159541501</v>
      </c>
      <c r="DW217" s="3">
        <f>_xlfn.STDEV.S(Tabela13[[#This Row],[V45]],Tabela13[[#This Row],[V43]])</f>
        <v>0.30052038200428255</v>
      </c>
      <c r="DX217" s="3">
        <f>_xlfn.STDEV.S(Tabela13[[#This Row],[V45]],Tabela13[[#This Row],[V44]])</f>
        <v>0.3535533905932739</v>
      </c>
      <c r="DY217" s="3">
        <f>_xlfn.STDEV.S(Tabela13[[#This Row],[V45]],Tabela13[[#This Row],[V46]])</f>
        <v>0.2032931995911324</v>
      </c>
      <c r="DZ217" s="3">
        <f>_xlfn.STDEV.S(Tabela13[[#This Row],[V46]],Tabela13[[#This Row],[V41]])</f>
        <v>0.85736697218868885</v>
      </c>
      <c r="EA217" s="3">
        <f>_xlfn.STDEV.S(Tabela13[[#This Row],[V46]],Tabela13[[#This Row],[V42]])</f>
        <v>0.70710678118654757</v>
      </c>
      <c r="EB217" s="3">
        <f>_xlfn.STDEV.S(Tabela13[[#This Row],[V46]],Tabela13[[#This Row],[V43]])</f>
        <v>0.50381358159541501</v>
      </c>
      <c r="EC217" s="3">
        <f>_xlfn.STDEV.S(Tabela13[[#This Row],[V46]],Tabela13[[#This Row],[V44]])</f>
        <v>0.15026019100214136</v>
      </c>
      <c r="ED217" s="3">
        <f>_xlfn.STDEV.S(Tabela13[[#This Row],[V46]],Tabela13[[#This Row],[V45]])</f>
        <v>0.2032931995911324</v>
      </c>
      <c r="EE217" s="3">
        <f t="shared" si="236"/>
        <v>0.24785186144683113</v>
      </c>
      <c r="EF217" s="3">
        <f t="shared" si="237"/>
        <v>0.76443976344491671</v>
      </c>
      <c r="EG217" s="3" t="str">
        <f t="shared" si="238"/>
        <v/>
      </c>
      <c r="EH217" s="3">
        <f t="shared" si="239"/>
        <v>2.6162950903902256</v>
      </c>
      <c r="EI217" s="3">
        <f t="shared" si="240"/>
        <v>8.0693362088347218</v>
      </c>
      <c r="EJ217" s="3">
        <f t="shared" si="241"/>
        <v>0.24785186144683113</v>
      </c>
      <c r="EK217" s="3">
        <f t="shared" si="242"/>
        <v>0.57064757779967001</v>
      </c>
      <c r="EL217" s="3">
        <f t="shared" si="243"/>
        <v>-8.0693362088347218</v>
      </c>
      <c r="EM217" s="3">
        <f t="shared" si="244"/>
        <v>3.5047901328376687</v>
      </c>
      <c r="EN217" s="3" t="str">
        <f t="shared" si="245"/>
        <v/>
      </c>
      <c r="EO217" s="3">
        <f t="shared" si="246"/>
        <v>0.76443976344491671</v>
      </c>
      <c r="EP217" s="3">
        <f t="shared" si="247"/>
        <v>0.57064757779967001</v>
      </c>
      <c r="EQ217" s="3">
        <f t="shared" si="248"/>
        <v>-2.6162950903902256</v>
      </c>
      <c r="ER217" s="3" t="str">
        <f t="shared" si="249"/>
        <v/>
      </c>
      <c r="ES217" s="3" t="str">
        <f t="shared" si="250"/>
        <v/>
      </c>
      <c r="ET217" s="3" t="str">
        <f t="shared" si="251"/>
        <v/>
      </c>
      <c r="EU217" s="3" t="str">
        <f t="shared" si="252"/>
        <v/>
      </c>
      <c r="EV217" s="3">
        <f t="shared" si="253"/>
        <v>-2.6162950903902256</v>
      </c>
      <c r="EW217" s="3">
        <f t="shared" si="254"/>
        <v>-0.76443976344491671</v>
      </c>
      <c r="EX217" s="3">
        <f t="shared" si="255"/>
        <v>-0.24785186144683113</v>
      </c>
      <c r="EY217" s="3">
        <f t="shared" si="256"/>
        <v>2.6162950903902256</v>
      </c>
      <c r="EZ217" s="3">
        <f t="shared" si="257"/>
        <v>3.5047901328376687</v>
      </c>
      <c r="FA217" s="3" t="str">
        <f t="shared" si="258"/>
        <v/>
      </c>
      <c r="FB217" s="3">
        <f t="shared" si="259"/>
        <v>-0.76443976344491671</v>
      </c>
      <c r="FC217" s="3">
        <f t="shared" si="260"/>
        <v>-0.57064757779967001</v>
      </c>
      <c r="FD217" s="3">
        <f t="shared" si="261"/>
        <v>8.0693362088347218</v>
      </c>
      <c r="FE217" s="3" t="str">
        <f t="shared" si="262"/>
        <v/>
      </c>
      <c r="FF217" s="3">
        <f t="shared" si="263"/>
        <v>-3.5047901328376687</v>
      </c>
      <c r="FG217" s="3">
        <f t="shared" si="264"/>
        <v>-0.24785186144683113</v>
      </c>
      <c r="FH217" s="3">
        <f t="shared" si="265"/>
        <v>-0.57064757779967001</v>
      </c>
      <c r="FI217" s="4">
        <f t="shared" si="266"/>
        <v>0.60000000000000009</v>
      </c>
      <c r="FJ217" s="4">
        <f t="shared" si="267"/>
        <v>1.25</v>
      </c>
      <c r="FK217" s="4">
        <f t="shared" si="268"/>
        <v>1.9943681994641584</v>
      </c>
      <c r="FL217" s="4">
        <f t="shared" si="269"/>
        <v>0.78692110011482308</v>
      </c>
      <c r="FM217" s="4">
        <f>Tabela13[[#This Row],[V139]]-Tabela13[[#This Row],[V140]]</f>
        <v>1.2074470993493354</v>
      </c>
      <c r="FN217" s="4">
        <f>Tabela13[[#This Row],[V1]]-Tabela13[[#This Row],[V2]]/2</f>
        <v>1.2625</v>
      </c>
      <c r="FO217" s="4">
        <f>Tabela13[[#This Row],[V1]]-Tabela13[[#This Row],[V3]]/2</f>
        <v>1.15625</v>
      </c>
      <c r="FP217" s="4">
        <f>Tabela13[[#This Row],[V1]]-Tabela13[[#This Row],[V4]]/2</f>
        <v>1.0125</v>
      </c>
      <c r="FQ217" s="4">
        <f>Tabela13[[#This Row],[V2]]-Tabela13[[#This Row],[V1]]/2</f>
        <v>0.19375000000000009</v>
      </c>
      <c r="FR217" s="4">
        <f>Tabela13[[#This Row],[V2]]-Tabela13[[#This Row],[V3]]/2</f>
        <v>0.44375000000000009</v>
      </c>
      <c r="FS217" s="4">
        <f>Tabela13[[#This Row],[V2]]-Tabela13[[#This Row],[V4]]/2</f>
        <v>0.30000000000000004</v>
      </c>
      <c r="FT217" s="4">
        <f t="shared" si="270"/>
        <v>0.90090383142795205</v>
      </c>
      <c r="FU217" s="4">
        <f t="shared" si="271"/>
        <v>0.85773549393604331</v>
      </c>
      <c r="FV217" s="4">
        <f t="shared" si="272"/>
        <v>0.79160926365031459</v>
      </c>
      <c r="FW217" s="4">
        <f t="shared" si="273"/>
        <v>0.19137878528442465</v>
      </c>
      <c r="FX217" s="4">
        <f t="shared" si="274"/>
        <v>0.41764428324056979</v>
      </c>
      <c r="FY217" s="4">
        <f t="shared" si="275"/>
        <v>0.29145679447786715</v>
      </c>
      <c r="FZ217" s="4">
        <f t="shared" si="276"/>
        <v>162.16268965703136</v>
      </c>
      <c r="GA217" s="4">
        <f t="shared" si="277"/>
        <v>154.39238890848779</v>
      </c>
      <c r="GB217" s="4">
        <f t="shared" si="278"/>
        <v>142.48966745705661</v>
      </c>
      <c r="GC217" s="4">
        <f t="shared" si="279"/>
        <v>34.448181351196439</v>
      </c>
      <c r="GD217" s="4">
        <f t="shared" si="280"/>
        <v>75.175970983302562</v>
      </c>
      <c r="GE217" s="4">
        <f t="shared" si="281"/>
        <v>52.462223006016082</v>
      </c>
      <c r="GF217" s="4">
        <f>Tabela13[[#This Row],[V1]]-Tabela13[[#This Row],[V2]]/Tabela13[[#This Row],[V2]]</f>
        <v>0.8125</v>
      </c>
      <c r="GG217" s="4">
        <f>Tabela13[[#This Row],[V1]]-Tabela13[[#This Row],[V3]]/Tabela13[[#This Row],[V3]]</f>
        <v>0.8125</v>
      </c>
      <c r="GH217" s="4">
        <f>Tabela13[[#This Row],[V1]]-Tabela13[[#This Row],[V4]]/Tabela13[[#This Row],[V4]]</f>
        <v>0.8125</v>
      </c>
      <c r="GI217" s="4">
        <f>Tabela13[[#This Row],[V2]]-Tabela13[[#This Row],[V1]]/Tabela13[[#This Row],[V1]]</f>
        <v>0.10000000000000009</v>
      </c>
      <c r="GJ217" s="4">
        <f>Tabela13[[#This Row],[V2]]-Tabela13[[#This Row],[V3]]/Tabela13[[#This Row],[V3]]</f>
        <v>0.10000000000000009</v>
      </c>
      <c r="GK217" s="4">
        <f>Tabela13[[#This Row],[V2]]-Tabela13[[#This Row],[V4]]/Tabela13[[#This Row],[V4]]</f>
        <v>0.10000000000000009</v>
      </c>
      <c r="GL217" s="4">
        <f t="shared" si="282"/>
        <v>0.31366449698151555</v>
      </c>
      <c r="GM217" s="4">
        <f t="shared" si="283"/>
        <v>1.4562499999999998</v>
      </c>
      <c r="GN217" s="4">
        <f t="shared" si="284"/>
        <v>0.2153919292576931</v>
      </c>
      <c r="GO217" s="3">
        <f t="shared" si="285"/>
        <v>1</v>
      </c>
      <c r="GP217" s="3">
        <v>100</v>
      </c>
      <c r="GQ217" s="3">
        <f t="shared" si="286"/>
        <v>0.60000000000000009</v>
      </c>
      <c r="GR217" s="3">
        <f t="shared" si="287"/>
        <v>60.000000000000007</v>
      </c>
      <c r="GS217" s="34">
        <f>COUNTIF($D$2:D216,Tabela13[[#This Row],[HomeTeam]])</f>
        <v>10</v>
      </c>
      <c r="GT217" s="34">
        <f>COUNTIF($E$2:E216,Tabela13[[#This Row],[AwayTeam]])</f>
        <v>9</v>
      </c>
      <c r="GU217" s="3">
        <f>IFERROR(AVERAGEIFS($AD$2:AD216,$D$2:D216,Tabela13[[#This Row],[HomeTeam]],$GS$2:GS216,"&gt;="&amp;Tabela13[[#This Row],[Contagem_H]]-5),"")</f>
        <v>0.83987487398022276</v>
      </c>
      <c r="GV217" s="3">
        <f>IFERROR(AVERAGEIFS($G$2:G216,$E$2:E216,Tabela13[[#This Row],[AwayTeam]],$GT$2:GT216,"&gt;="&amp;Tabela13[[#This Row],[Contagem_A]]-5),"")</f>
        <v>0.8</v>
      </c>
      <c r="GW217" s="3">
        <f>IFERROR(AVERAGEIFS($GQ$2:GQ216,$D$2:D216,Tabela13[[#This Row],[HomeTeam]],$GS$2:GS216,"&gt;="&amp;Tabela13[[#This Row],[Contagem_H]]-5),"")</f>
        <v>0.09</v>
      </c>
    </row>
    <row r="218" spans="1:205" x14ac:dyDescent="0.25">
      <c r="A218" t="s">
        <v>127</v>
      </c>
      <c r="B218" t="s">
        <v>214</v>
      </c>
      <c r="C218" t="s">
        <v>187</v>
      </c>
      <c r="D218" t="s">
        <v>25</v>
      </c>
      <c r="E218" t="s">
        <v>24</v>
      </c>
      <c r="F218" s="3">
        <v>4</v>
      </c>
      <c r="G218" s="3">
        <v>1</v>
      </c>
      <c r="H218" s="3" t="str">
        <f t="shared" si="288"/>
        <v>H</v>
      </c>
      <c r="I218" s="3">
        <v>1.62</v>
      </c>
      <c r="J218" s="3">
        <v>4.2</v>
      </c>
      <c r="K218" s="3">
        <v>4.75</v>
      </c>
      <c r="L218" s="3">
        <v>1.48</v>
      </c>
      <c r="M218" s="3">
        <v>2.6</v>
      </c>
      <c r="N218" s="3">
        <f t="shared" si="217"/>
        <v>5</v>
      </c>
      <c r="O218" s="3">
        <f t="shared" si="218"/>
        <v>3</v>
      </c>
      <c r="P218" s="3">
        <f t="shared" si="219"/>
        <v>0</v>
      </c>
      <c r="Q218" s="3">
        <f t="shared" si="220"/>
        <v>6.5905504501995615E-2</v>
      </c>
      <c r="R218" s="3">
        <f t="shared" si="221"/>
        <v>6.0291060291060239E-2</v>
      </c>
      <c r="S218" s="3">
        <f t="shared" si="222"/>
        <v>1.726766917293233</v>
      </c>
      <c r="T218" s="3">
        <f t="shared" si="223"/>
        <v>4.4768031189083821</v>
      </c>
      <c r="U218" s="3">
        <f t="shared" si="224"/>
        <v>5.0630511463844794</v>
      </c>
      <c r="V218" s="3">
        <f t="shared" si="225"/>
        <v>1.5775401466629535</v>
      </c>
      <c r="W218" s="3">
        <f t="shared" si="226"/>
        <v>2.7713543117051889</v>
      </c>
      <c r="X218" s="4">
        <f t="shared" si="227"/>
        <v>0.61728395061728392</v>
      </c>
      <c r="Y218" s="4">
        <f t="shared" si="228"/>
        <v>0.23809523809523808</v>
      </c>
      <c r="Z218" s="4">
        <f t="shared" si="229"/>
        <v>0.21052631578947367</v>
      </c>
      <c r="AA218" s="4">
        <f t="shared" si="230"/>
        <v>0.67567567567567566</v>
      </c>
      <c r="AB218" s="4">
        <f t="shared" si="231"/>
        <v>0.38461538461538458</v>
      </c>
      <c r="AC218" s="4">
        <f t="shared" si="232"/>
        <v>2.308641975308642</v>
      </c>
      <c r="AD218" s="4">
        <f t="shared" si="233"/>
        <v>0.60526315789473684</v>
      </c>
      <c r="AE218" s="4">
        <f t="shared" si="234"/>
        <v>0.80864197530864201</v>
      </c>
      <c r="AF218" s="4">
        <f t="shared" si="235"/>
        <v>2.1052631578947367</v>
      </c>
      <c r="AG218" s="4">
        <f>IFERROR(AVERAGE(Tabela13[[#This Row],[V1]],Tabela13[[#This Row],[V2]]),"")</f>
        <v>1.4569525666016894</v>
      </c>
      <c r="AH218" s="4">
        <f>IFERROR(AVERAGE(Tabela13[[#This Row],[V1]],Tabela13[[#This Row],[V3]]),"")</f>
        <v>1.558641975308642</v>
      </c>
      <c r="AI218" s="4">
        <f>IFERROR(AVERAGE(Tabela13[[#This Row],[V1]],Tabela13[[#This Row],[V4]]),"")</f>
        <v>2.2069525666016894</v>
      </c>
      <c r="AJ218" s="4">
        <f>IFERROR(AVERAGE(Tabela13[[#This Row],[V2]],Tabela13[[#This Row],[V1]]),"")</f>
        <v>1.4569525666016894</v>
      </c>
      <c r="AK218" s="4">
        <f>IFERROR(AVERAGE(Tabela13[[#This Row],[V2]],Tabela13[[#This Row],[V3]]),"")</f>
        <v>0.70695256660168937</v>
      </c>
      <c r="AL218" s="4">
        <f>IFERROR(AVERAGE(Tabela13[[#This Row],[V2]],Tabela13[[#This Row],[V4]]),"")</f>
        <v>1.3552631578947367</v>
      </c>
      <c r="AM218" s="4">
        <f>IFERROR(AVERAGE(Tabela13[[#This Row],[V3]],Tabela13[[#This Row],[V1]]),"")</f>
        <v>1.558641975308642</v>
      </c>
      <c r="AN218" s="4">
        <f>IFERROR(AVERAGE(Tabela13[[#This Row],[V3]],Tabela13[[#This Row],[V2]]),"")</f>
        <v>0.70695256660168937</v>
      </c>
      <c r="AO218" s="4">
        <f>IFERROR(AVERAGE(Tabela13[[#This Row],[V3]],Tabela13[[#This Row],[V4]]),"")</f>
        <v>1.4569525666016894</v>
      </c>
      <c r="AP218" s="4">
        <f>IFERROR(AVERAGE(Tabela13[[#This Row],[V4]],Tabela13[[#This Row],[V1]]),"")</f>
        <v>2.2069525666016894</v>
      </c>
      <c r="AQ218" s="4">
        <f>IFERROR(AVERAGE(Tabela13[[#This Row],[V4]],Tabela13[[#This Row],[V2]]),"")</f>
        <v>1.3552631578947367</v>
      </c>
      <c r="AR218" s="4">
        <f>IFERROR(AVERAGE(Tabela13[[#This Row],[V4]],Tabela13[[#This Row],[V3]]),"")</f>
        <v>1.4569525666016894</v>
      </c>
      <c r="AS218" s="4">
        <f>_xlfn.STDEV.S(Tabela13[[#This Row],[V1]:[V2]])</f>
        <v>1.2044707127228946</v>
      </c>
      <c r="AT218" s="4">
        <f>_xlfn.STDEV.S(Tabela13[[#This Row],[V1]],Tabela13[[#This Row],[V3]])</f>
        <v>1.0606601717798212</v>
      </c>
      <c r="AU218" s="4">
        <f>_xlfn.STDEV.S(Tabela13[[#This Row],[V1]],Tabela13[[#This Row],[V4]])</f>
        <v>0.14381054094307313</v>
      </c>
      <c r="AV218" s="4">
        <f>_xlfn.STDEV.S(Tabela13[[#This Row],[V2]],Tabela13[[#This Row],[V1]])</f>
        <v>1.2044707127228946</v>
      </c>
      <c r="AW218" s="4">
        <f>_xlfn.STDEV.S(Tabela13[[#This Row],[V2]],Tabela13[[#This Row],[V3]])</f>
        <v>0.14381054094307374</v>
      </c>
      <c r="AX218" s="4">
        <f>_xlfn.STDEV.S(Tabela13[[#This Row],[V42]],Tabela13[[#This Row],[V44]])</f>
        <v>2.2651308845027156</v>
      </c>
      <c r="AY218" s="4">
        <f>_xlfn.STDEV.S(Tabela13[[#This Row],[V3]],Tabela13[[#This Row],[V1]])</f>
        <v>1.0606601717798212</v>
      </c>
      <c r="AZ218" s="4">
        <f>_xlfn.STDEV.S(Tabela13[[#This Row],[V3]],Tabela13[[#This Row],[V2]])</f>
        <v>0.14381054094307374</v>
      </c>
      <c r="BA218" s="4">
        <f>_xlfn.STDEV.S(Tabela13[[#This Row],[V3]],Tabela13[[#This Row],[V4]])</f>
        <v>0.91684963083674798</v>
      </c>
      <c r="BB218" s="4">
        <f>_xlfn.STDEV.S(Tabela13[[#This Row],[V4]],Tabela13[[#This Row],[V1]])</f>
        <v>0.14381054094307313</v>
      </c>
      <c r="BC218" s="4">
        <f>_xlfn.STDEV.S(Tabela13[[#This Row],[V4]],Tabela13[[#This Row],[V2]])</f>
        <v>1.0606601717798214</v>
      </c>
      <c r="BD218" s="4">
        <f>_xlfn.STDEV.S(Tabela13[[#This Row],[V4]],Tabela13[[#This Row],[V3]])</f>
        <v>0.91684963083674798</v>
      </c>
      <c r="BE218" s="4">
        <f>Tabela13[[#This Row],[V17]]/Tabela13[[#This Row],[V5]]</f>
        <v>0.8267055086990901</v>
      </c>
      <c r="BF218" s="4">
        <f>Tabela13[[#This Row],[V18]]/Tabela13[[#This Row],[V6]]</f>
        <v>0.68050276367655849</v>
      </c>
      <c r="BG218" s="4">
        <f>Tabela13[[#This Row],[V19]]/Tabela13[[#This Row],[V7]]</f>
        <v>6.5162497427171964E-2</v>
      </c>
      <c r="BH218" s="4">
        <f>Tabela13[[#This Row],[V20]]/Tabela13[[#This Row],[V8]]</f>
        <v>0.8267055086990901</v>
      </c>
      <c r="BI218" s="4">
        <f>Tabela13[[#This Row],[V21]]/Tabela13[[#This Row],[V9]]</f>
        <v>0.20342318245532215</v>
      </c>
      <c r="BJ218" s="4">
        <f>Tabela13[[#This Row],[V22]]/Tabela13[[#This Row],[V10]]</f>
        <v>1.6713587108952077</v>
      </c>
      <c r="BK218" s="4">
        <f>Tabela13[[#This Row],[V23]]/Tabela13[[#This Row],[V11]]</f>
        <v>0.68050276367655849</v>
      </c>
      <c r="BL218" s="4">
        <f>Tabela13[[#This Row],[V24]]/Tabela13[[#This Row],[V12]]</f>
        <v>0.20342318245532215</v>
      </c>
      <c r="BM218" s="4">
        <f>Tabela13[[#This Row],[V25]]/Tabela13[[#This Row],[V13]]</f>
        <v>0.62929271127561837</v>
      </c>
      <c r="BN218" s="4">
        <f>Tabela13[[#This Row],[V26]]/Tabela13[[#This Row],[V14]]</f>
        <v>6.5162497427171964E-2</v>
      </c>
      <c r="BO218" s="4">
        <f>Tabela13[[#This Row],[V27]]/Tabela13[[#This Row],[V15]]</f>
        <v>0.78262303937151878</v>
      </c>
      <c r="BP218" s="4">
        <f>Tabela13[[#This Row],[V28]]/Tabela13[[#This Row],[V16]]</f>
        <v>0.62929271127561837</v>
      </c>
      <c r="BQ218" s="4">
        <f>Tabela13[[#This Row],[V1]]-Tabela13[[#This Row],[V2]]</f>
        <v>1.7033788174139053</v>
      </c>
      <c r="BR218" s="4">
        <f>Tabela13[[#This Row],[V1]]-Tabela13[[#This Row],[V3]]</f>
        <v>1.5</v>
      </c>
      <c r="BS218" s="4">
        <f>Tabela13[[#This Row],[V1]]-Tabela13[[#This Row],[V4]]</f>
        <v>0.20337881741390529</v>
      </c>
      <c r="BT218" s="4">
        <f>Tabela13[[#This Row],[V2]]-Tabela13[[#This Row],[V1]]</f>
        <v>-1.7033788174139053</v>
      </c>
      <c r="BU218" s="4">
        <f>Tabela13[[#This Row],[V2]]-Tabela13[[#This Row],[V3]]</f>
        <v>-0.20337881741390518</v>
      </c>
      <c r="BV218" s="4">
        <f>Tabela13[[#This Row],[V2]]-Tabela13[[#This Row],[V4]]</f>
        <v>-1.5</v>
      </c>
      <c r="BW218" s="4">
        <f>AVERAGE(Tabela13[[#This Row],[V41]],Tabela13[[#This Row],[V42]])</f>
        <v>1.6016894087069526</v>
      </c>
      <c r="BX218" s="4">
        <f>AVERAGE(Tabela13[[#This Row],[V41]],Tabela13[[#This Row],[V43]])</f>
        <v>0.95337881741390529</v>
      </c>
      <c r="BY218" s="4">
        <f>AVERAGE(Tabela13[[#This Row],[V41]],Tabela13[[#This Row],[V44]])</f>
        <v>0</v>
      </c>
      <c r="BZ218" s="4">
        <f>AVERAGE(Tabela13[[#This Row],[V41]],Tabela13[[#This Row],[V45]])</f>
        <v>0.75</v>
      </c>
      <c r="CA218" s="4">
        <f>AVERAGE(Tabela13[[#This Row],[V41]],Tabela13[[#This Row],[V46]])</f>
        <v>0.10168940870695264</v>
      </c>
      <c r="CB218" s="4">
        <f>AVERAGE(Tabela13[[#This Row],[V42]],Tabela13[[#This Row],[V41]])</f>
        <v>1.6016894087069526</v>
      </c>
      <c r="CC218" s="4">
        <f>AVERAGE(Tabela13[[#This Row],[V42]],Tabela13[[#This Row],[V43]])</f>
        <v>0.85168940870695264</v>
      </c>
      <c r="CD218" s="4">
        <f>AVERAGE(Tabela13[[#This Row],[V42]],Tabela13[[#This Row],[V44]])</f>
        <v>-0.10168940870695264</v>
      </c>
      <c r="CE218" s="4">
        <f>AVERAGE(Tabela13[[#This Row],[V42]],Tabela13[[#This Row],[V45]])</f>
        <v>0.64831059129304736</v>
      </c>
      <c r="CF218" s="4">
        <f>AVERAGE(Tabela13[[#This Row],[V42]],Tabela13[[#This Row],[V46]])</f>
        <v>0</v>
      </c>
      <c r="CG218" s="4">
        <f>AVERAGE(Tabela13[[#This Row],[V43]],Tabela13[[#This Row],[V41]])</f>
        <v>0.95337881741390529</v>
      </c>
      <c r="CH218" s="4">
        <f>AVERAGE(Tabela13[[#This Row],[V43]],Tabela13[[#This Row],[V42]])</f>
        <v>0.85168940870695264</v>
      </c>
      <c r="CI218" s="4">
        <f>AVERAGE(Tabela13[[#This Row],[V43]],Tabela13[[#This Row],[V44]])</f>
        <v>-0.75</v>
      </c>
      <c r="CJ218" s="4">
        <f>AVERAGE(Tabela13[[#This Row],[V43]],Tabela13[[#This Row],[V45]])</f>
        <v>0</v>
      </c>
      <c r="CK218" s="4">
        <f>AVERAGE(Tabela13[[#This Row],[V43]],Tabela13[[#This Row],[V46]])</f>
        <v>-0.64831059129304736</v>
      </c>
      <c r="CL218" s="4">
        <f>AVERAGE(Tabela13[[#This Row],[V44]],Tabela13[[#This Row],[V41]])</f>
        <v>0</v>
      </c>
      <c r="CM218" s="4">
        <f>AVERAGE(Tabela13[[#This Row],[V44]],Tabela13[[#This Row],[V42]])</f>
        <v>-0.10168940870695264</v>
      </c>
      <c r="CN218" s="4">
        <f>AVERAGE(Tabela13[[#This Row],[V44]],Tabela13[[#This Row],[V43]])</f>
        <v>-0.75</v>
      </c>
      <c r="CO218" s="4">
        <f>AVERAGE(Tabela13[[#This Row],[V44]],Tabela13[[#This Row],[V45]])</f>
        <v>-0.95337881741390529</v>
      </c>
      <c r="CP218" s="4">
        <f>AVERAGE(Tabela13[[#This Row],[V44]],Tabela13[[#This Row],[V46]])</f>
        <v>-1.6016894087069526</v>
      </c>
      <c r="CQ218" s="4">
        <f>AVERAGE(Tabela13[[#This Row],[V45]],Tabela13[[#This Row],[V41]])</f>
        <v>0.75</v>
      </c>
      <c r="CR218" s="4">
        <f>AVERAGE(Tabela13[[#This Row],[V45]],Tabela13[[#This Row],[V42]])</f>
        <v>0.64831059129304736</v>
      </c>
      <c r="CS218" s="4">
        <f>AVERAGE(Tabela13[[#This Row],[V45]],Tabela13[[#This Row],[V43]])</f>
        <v>0</v>
      </c>
      <c r="CT218" s="4">
        <f>AVERAGE(Tabela13[[#This Row],[V45]],Tabela13[[#This Row],[V44]])</f>
        <v>-0.95337881741390529</v>
      </c>
      <c r="CU218" s="4">
        <f>AVERAGE(Tabela13[[#This Row],[V45]],Tabela13[[#This Row],[V46]])</f>
        <v>-0.85168940870695264</v>
      </c>
      <c r="CV218" s="4">
        <f>AVERAGE(Tabela13[[#This Row],[V46]],Tabela13[[#This Row],[V41]])</f>
        <v>0.10168940870695264</v>
      </c>
      <c r="CW218" s="4">
        <f>AVERAGE(Tabela13[[#This Row],[V46]],Tabela13[[#This Row],[V42]])</f>
        <v>0</v>
      </c>
      <c r="CX218" s="4">
        <f>AVERAGE(Tabela13[[#This Row],[V46]],Tabela13[[#This Row],[V43]])</f>
        <v>-0.64831059129304736</v>
      </c>
      <c r="CY218" s="4">
        <f>AVERAGE(Tabela13[[#This Row],[V46]],Tabela13[[#This Row],[V44]])</f>
        <v>-1.6016894087069526</v>
      </c>
      <c r="CZ218" s="4">
        <f>AVERAGE(Tabela13[[#This Row],[V46]],Tabela13[[#This Row],[V45]])</f>
        <v>-0.85168940870695264</v>
      </c>
      <c r="DA218" s="3">
        <f>_xlfn.STDEV.S(Tabela13[[#This Row],[V41]],Tabela13[[#This Row],[V42]])</f>
        <v>0.14381054094307313</v>
      </c>
      <c r="DB218" s="3">
        <f>_xlfn.STDEV.S(Tabela13[[#This Row],[V41]],Tabela13[[#This Row],[V43]])</f>
        <v>1.0606601717798212</v>
      </c>
      <c r="DC218" s="3">
        <f>_xlfn.STDEV.S(Tabela13[[#This Row],[V41]],Tabela13[[#This Row],[V44]])</f>
        <v>2.4089414254457888</v>
      </c>
      <c r="DD218" s="3">
        <f>_xlfn.STDEV.S(Tabela13[[#This Row],[V41]],Tabela13[[#This Row],[V45]])</f>
        <v>1.3482812536659674</v>
      </c>
      <c r="DE218" s="3">
        <f>_xlfn.STDEV.S(Tabela13[[#This Row],[V41]],Tabela13[[#This Row],[V46]])</f>
        <v>2.2651308845027156</v>
      </c>
      <c r="DF218" s="3">
        <f>_xlfn.STDEV.S(Tabela13[[#This Row],[V42]],Tabela13[[#This Row],[V41]])</f>
        <v>0.14381054094307313</v>
      </c>
      <c r="DG218" s="3">
        <f>_xlfn.STDEV.S(Tabela13[[#This Row],[V42]],Tabela13[[#This Row],[V43]])</f>
        <v>0.91684963083674809</v>
      </c>
      <c r="DH218" s="3">
        <f>_xlfn.STDEV.S(Tabela13[[#This Row],[V42]],Tabela13[[#This Row],[V44]])</f>
        <v>2.2651308845027156</v>
      </c>
      <c r="DI218" s="3">
        <f>_xlfn.STDEV.S(Tabela13[[#This Row],[V42]],Tabela13[[#This Row],[V45]])</f>
        <v>1.2044707127228944</v>
      </c>
      <c r="DJ218" s="3">
        <f>_xlfn.STDEV.S(Tabela13[[#This Row],[V42]],Tabela13[[#This Row],[V46]])</f>
        <v>2.1213203435596424</v>
      </c>
      <c r="DK218" s="3">
        <f>_xlfn.STDEV.S(Tabela13[[#This Row],[V43]],Tabela13[[#This Row],[V41]])</f>
        <v>1.0606601717798212</v>
      </c>
      <c r="DL218" s="3">
        <f>_xlfn.STDEV.S(Tabela13[[#This Row],[V43]],Tabela13[[#This Row],[V42]])</f>
        <v>0.91684963083674809</v>
      </c>
      <c r="DM218" s="3">
        <f>_xlfn.STDEV.S(Tabela13[[#This Row],[V43]],Tabela13[[#This Row],[V44]])</f>
        <v>1.3482812536659674</v>
      </c>
      <c r="DN218" s="3">
        <f>_xlfn.STDEV.S(Tabela13[[#This Row],[V43]],Tabela13[[#This Row],[V45]])</f>
        <v>0.28762108188614616</v>
      </c>
      <c r="DO218" s="3">
        <f>_xlfn.STDEV.S(Tabela13[[#This Row],[V43]],Tabela13[[#This Row],[V46]])</f>
        <v>1.2044707127228944</v>
      </c>
      <c r="DP218" s="3">
        <f>_xlfn.STDEV.S(Tabela13[[#This Row],[V44]],Tabela13[[#This Row],[V41]])</f>
        <v>2.4089414254457888</v>
      </c>
      <c r="DQ218" s="3">
        <f>_xlfn.STDEV.S(Tabela13[[#This Row],[V44]],Tabela13[[#This Row],[V42]])</f>
        <v>2.2651308845027156</v>
      </c>
      <c r="DR218" s="3">
        <f>_xlfn.STDEV.S(Tabela13[[#This Row],[V44]],Tabela13[[#This Row],[V43]])</f>
        <v>1.3482812536659674</v>
      </c>
      <c r="DS218" s="3">
        <f>_xlfn.STDEV.S(Tabela13[[#This Row],[V44]],Tabela13[[#This Row],[V45]])</f>
        <v>1.0606601717798212</v>
      </c>
      <c r="DT218" s="3">
        <f>_xlfn.STDEV.S(Tabela13[[#This Row],[V44]],Tabela13[[#This Row],[V46]])</f>
        <v>0.14381054094307313</v>
      </c>
      <c r="DU218" s="3">
        <f>_xlfn.STDEV.S(Tabela13[[#This Row],[V45]],Tabela13[[#This Row],[V41]])</f>
        <v>1.3482812536659674</v>
      </c>
      <c r="DV218" s="3">
        <f>_xlfn.STDEV.S(Tabela13[[#This Row],[V45]],Tabela13[[#This Row],[V42]])</f>
        <v>1.2044707127228944</v>
      </c>
      <c r="DW218" s="3">
        <f>_xlfn.STDEV.S(Tabela13[[#This Row],[V45]],Tabela13[[#This Row],[V43]])</f>
        <v>0.28762108188614616</v>
      </c>
      <c r="DX218" s="3">
        <f>_xlfn.STDEV.S(Tabela13[[#This Row],[V45]],Tabela13[[#This Row],[V44]])</f>
        <v>1.0606601717798212</v>
      </c>
      <c r="DY218" s="3">
        <f>_xlfn.STDEV.S(Tabela13[[#This Row],[V45]],Tabela13[[#This Row],[V46]])</f>
        <v>0.91684963083674809</v>
      </c>
      <c r="DZ218" s="3">
        <f>_xlfn.STDEV.S(Tabela13[[#This Row],[V46]],Tabela13[[#This Row],[V41]])</f>
        <v>2.2651308845027156</v>
      </c>
      <c r="EA218" s="3">
        <f>_xlfn.STDEV.S(Tabela13[[#This Row],[V46]],Tabela13[[#This Row],[V42]])</f>
        <v>2.1213203435596424</v>
      </c>
      <c r="EB218" s="3">
        <f>_xlfn.STDEV.S(Tabela13[[#This Row],[V46]],Tabela13[[#This Row],[V43]])</f>
        <v>1.2044707127228944</v>
      </c>
      <c r="EC218" s="3">
        <f>_xlfn.STDEV.S(Tabela13[[#This Row],[V46]],Tabela13[[#This Row],[V44]])</f>
        <v>0.14381054094307313</v>
      </c>
      <c r="ED218" s="3">
        <f>_xlfn.STDEV.S(Tabela13[[#This Row],[V46]],Tabela13[[#This Row],[V45]])</f>
        <v>0.91684963083674809</v>
      </c>
      <c r="EE218" s="3">
        <f t="shared" si="236"/>
        <v>8.9786783980279727E-2</v>
      </c>
      <c r="EF218" s="3">
        <f t="shared" si="237"/>
        <v>1.1125275204424225</v>
      </c>
      <c r="EG218" s="3" t="str">
        <f t="shared" si="238"/>
        <v/>
      </c>
      <c r="EH218" s="3">
        <f t="shared" si="239"/>
        <v>1.7977083382212899</v>
      </c>
      <c r="EI218" s="3">
        <f t="shared" si="240"/>
        <v>22.27499317092445</v>
      </c>
      <c r="EJ218" s="3">
        <f t="shared" si="241"/>
        <v>8.9786783980279727E-2</v>
      </c>
      <c r="EK218" s="3">
        <f t="shared" si="242"/>
        <v>1.0765070241142516</v>
      </c>
      <c r="EL218" s="3">
        <f t="shared" si="243"/>
        <v>-22.27499317092445</v>
      </c>
      <c r="EM218" s="3">
        <f t="shared" si="244"/>
        <v>1.8578606132603706</v>
      </c>
      <c r="EN218" s="3" t="str">
        <f t="shared" si="245"/>
        <v/>
      </c>
      <c r="EO218" s="3">
        <f t="shared" si="246"/>
        <v>1.1125275204424225</v>
      </c>
      <c r="EP218" s="3">
        <f t="shared" si="247"/>
        <v>1.0765070241142516</v>
      </c>
      <c r="EQ218" s="3">
        <f t="shared" si="248"/>
        <v>-1.7977083382212899</v>
      </c>
      <c r="ER218" s="3" t="str">
        <f t="shared" si="249"/>
        <v/>
      </c>
      <c r="ES218" s="3" t="str">
        <f t="shared" si="250"/>
        <v/>
      </c>
      <c r="ET218" s="3" t="str">
        <f t="shared" si="251"/>
        <v/>
      </c>
      <c r="EU218" s="3" t="str">
        <f t="shared" si="252"/>
        <v/>
      </c>
      <c r="EV218" s="3">
        <f t="shared" si="253"/>
        <v>-1.7977083382212899</v>
      </c>
      <c r="EW218" s="3">
        <f t="shared" si="254"/>
        <v>-1.1125275204424225</v>
      </c>
      <c r="EX218" s="3">
        <f t="shared" si="255"/>
        <v>-8.9786783980279727E-2</v>
      </c>
      <c r="EY218" s="3">
        <f t="shared" si="256"/>
        <v>1.7977083382212899</v>
      </c>
      <c r="EZ218" s="3">
        <f t="shared" si="257"/>
        <v>1.8578606132603706</v>
      </c>
      <c r="FA218" s="3" t="str">
        <f t="shared" si="258"/>
        <v/>
      </c>
      <c r="FB218" s="3">
        <f t="shared" si="259"/>
        <v>-1.1125275204424225</v>
      </c>
      <c r="FC218" s="3">
        <f t="shared" si="260"/>
        <v>-1.0765070241142516</v>
      </c>
      <c r="FD218" s="3">
        <f t="shared" si="261"/>
        <v>22.27499317092445</v>
      </c>
      <c r="FE218" s="3" t="str">
        <f t="shared" si="262"/>
        <v/>
      </c>
      <c r="FF218" s="3">
        <f t="shared" si="263"/>
        <v>-1.8578606132603706</v>
      </c>
      <c r="FG218" s="3">
        <f t="shared" si="264"/>
        <v>-8.9786783980279727E-2</v>
      </c>
      <c r="FH218" s="3">
        <f t="shared" si="265"/>
        <v>-1.0765070241142516</v>
      </c>
      <c r="FI218" s="4">
        <f t="shared" si="266"/>
        <v>0.84210526315789469</v>
      </c>
      <c r="FJ218" s="4">
        <f t="shared" si="267"/>
        <v>0.61728395061728392</v>
      </c>
      <c r="FK218" s="4">
        <f t="shared" si="268"/>
        <v>1.9607245493337979</v>
      </c>
      <c r="FL218" s="4">
        <f t="shared" si="269"/>
        <v>0.81590176783070634</v>
      </c>
      <c r="FM218" s="4">
        <f>Tabela13[[#This Row],[V139]]-Tabela13[[#This Row],[V140]]</f>
        <v>1.1448227815030916</v>
      </c>
      <c r="FN218" s="4">
        <f>Tabela13[[#This Row],[V1]]-Tabela13[[#This Row],[V2]]/2</f>
        <v>2.0060103963612734</v>
      </c>
      <c r="FO218" s="4">
        <f>Tabela13[[#This Row],[V1]]-Tabela13[[#This Row],[V3]]/2</f>
        <v>1.904320987654321</v>
      </c>
      <c r="FP218" s="4">
        <f>Tabela13[[#This Row],[V1]]-Tabela13[[#This Row],[V4]]/2</f>
        <v>1.2560103963612737</v>
      </c>
      <c r="FQ218" s="4">
        <f>Tabela13[[#This Row],[V2]]-Tabela13[[#This Row],[V1]]/2</f>
        <v>-0.54905782975958417</v>
      </c>
      <c r="FR218" s="4">
        <f>Tabela13[[#This Row],[V2]]-Tabela13[[#This Row],[V3]]/2</f>
        <v>0.20094217024041583</v>
      </c>
      <c r="FS218" s="4">
        <f>Tabela13[[#This Row],[V2]]-Tabela13[[#This Row],[V4]]/2</f>
        <v>-0.44736842105263153</v>
      </c>
      <c r="FT218" s="4">
        <f t="shared" si="270"/>
        <v>1.1083479134336769</v>
      </c>
      <c r="FU218" s="4">
        <f t="shared" si="271"/>
        <v>1.0872540387332585</v>
      </c>
      <c r="FV218" s="4">
        <f t="shared" si="272"/>
        <v>0.89839404410897905</v>
      </c>
      <c r="FW218" s="4">
        <f t="shared" si="273"/>
        <v>-0.50211956788511702</v>
      </c>
      <c r="FX218" s="4">
        <f t="shared" si="274"/>
        <v>0.19830132841249762</v>
      </c>
      <c r="FY218" s="4">
        <f t="shared" si="275"/>
        <v>-0.42066334913303494</v>
      </c>
      <c r="FZ218" s="4">
        <f t="shared" si="276"/>
        <v>199.50262441806183</v>
      </c>
      <c r="GA218" s="4">
        <f t="shared" si="277"/>
        <v>195.70572697198654</v>
      </c>
      <c r="GB218" s="4">
        <f t="shared" si="278"/>
        <v>161.71092793961623</v>
      </c>
      <c r="GC218" s="4">
        <f t="shared" si="279"/>
        <v>-90.381522219321056</v>
      </c>
      <c r="GD218" s="4">
        <f t="shared" si="280"/>
        <v>35.694239114249569</v>
      </c>
      <c r="GE218" s="4">
        <f t="shared" si="281"/>
        <v>-75.719402843946284</v>
      </c>
      <c r="GF218" s="4">
        <f>Tabela13[[#This Row],[V1]]-Tabela13[[#This Row],[V2]]/Tabela13[[#This Row],[V2]]</f>
        <v>1.308641975308642</v>
      </c>
      <c r="GG218" s="4">
        <f>Tabela13[[#This Row],[V1]]-Tabela13[[#This Row],[V3]]/Tabela13[[#This Row],[V3]]</f>
        <v>1.308641975308642</v>
      </c>
      <c r="GH218" s="4">
        <f>Tabela13[[#This Row],[V1]]-Tabela13[[#This Row],[V4]]/Tabela13[[#This Row],[V4]]</f>
        <v>1.308641975308642</v>
      </c>
      <c r="GI218" s="4">
        <f>Tabela13[[#This Row],[V2]]-Tabela13[[#This Row],[V1]]/Tabela13[[#This Row],[V1]]</f>
        <v>-0.39473684210526316</v>
      </c>
      <c r="GJ218" s="4">
        <f>Tabela13[[#This Row],[V2]]-Tabela13[[#This Row],[V3]]/Tabela13[[#This Row],[V3]]</f>
        <v>-0.39473684210526316</v>
      </c>
      <c r="GK218" s="4">
        <f>Tabela13[[#This Row],[V2]]-Tabela13[[#This Row],[V4]]/Tabela13[[#This Row],[V4]]</f>
        <v>-0.39473684210526316</v>
      </c>
      <c r="GL218" s="4">
        <f t="shared" si="282"/>
        <v>0.87394945379632394</v>
      </c>
      <c r="GM218" s="4">
        <f t="shared" si="283"/>
        <v>1.4569525666016894</v>
      </c>
      <c r="GN218" s="4">
        <f t="shared" si="284"/>
        <v>0.59984756801986516</v>
      </c>
      <c r="GO218" s="3">
        <f t="shared" si="285"/>
        <v>1</v>
      </c>
      <c r="GP218" s="3">
        <v>100</v>
      </c>
      <c r="GQ218" s="3">
        <f t="shared" si="286"/>
        <v>0.62000000000000011</v>
      </c>
      <c r="GR218" s="3">
        <f t="shared" si="287"/>
        <v>62.000000000000014</v>
      </c>
      <c r="GS218" s="34">
        <f>COUNTIF($D$2:D217,Tabela13[[#This Row],[HomeTeam]])</f>
        <v>10</v>
      </c>
      <c r="GT218" s="34">
        <f>COUNTIF($E$2:E217,Tabela13[[#This Row],[AwayTeam]])</f>
        <v>10</v>
      </c>
      <c r="GU218" s="3">
        <f>IFERROR(AVERAGEIFS($AD$2:AD217,$D$2:D217,Tabela13[[#This Row],[HomeTeam]],$GS$2:GS217,"&gt;="&amp;Tabela13[[#This Row],[Contagem_H]]-5),"")</f>
        <v>0.68897519464059387</v>
      </c>
      <c r="GV218" s="3">
        <f>IFERROR(AVERAGEIFS($G$2:G217,$E$2:E217,Tabela13[[#This Row],[AwayTeam]],$GT$2:GT217,"&gt;="&amp;Tabela13[[#This Row],[Contagem_A]]-5),"")</f>
        <v>1.2</v>
      </c>
      <c r="GW218" s="3">
        <f>IFERROR(AVERAGEIFS($GQ$2:GQ217,$D$2:D217,Tabela13[[#This Row],[HomeTeam]],$GS$2:GS217,"&gt;="&amp;Tabela13[[#This Row],[Contagem_H]]-5),"")</f>
        <v>-0.20599999999999996</v>
      </c>
    </row>
    <row r="219" spans="1:205" x14ac:dyDescent="0.25">
      <c r="A219" t="s">
        <v>127</v>
      </c>
      <c r="B219" t="s">
        <v>215</v>
      </c>
      <c r="C219" t="s">
        <v>186</v>
      </c>
      <c r="D219" t="s">
        <v>14</v>
      </c>
      <c r="E219" t="s">
        <v>13</v>
      </c>
      <c r="F219" s="3">
        <v>1</v>
      </c>
      <c r="G219" s="3">
        <v>1</v>
      </c>
      <c r="H219" s="3" t="str">
        <f t="shared" si="288"/>
        <v>D</v>
      </c>
      <c r="I219" s="3">
        <v>2.38</v>
      </c>
      <c r="J219" s="3">
        <v>3.6</v>
      </c>
      <c r="K219" s="3">
        <v>2.8</v>
      </c>
      <c r="L219" s="3">
        <v>1.75</v>
      </c>
      <c r="M219" s="3">
        <v>2.0499999999999998</v>
      </c>
      <c r="N219" s="3">
        <f t="shared" si="217"/>
        <v>2</v>
      </c>
      <c r="O219" s="3">
        <f t="shared" si="218"/>
        <v>1</v>
      </c>
      <c r="P219" s="3">
        <f t="shared" si="219"/>
        <v>1</v>
      </c>
      <c r="Q219" s="3">
        <f t="shared" si="220"/>
        <v>5.5088702147525703E-2</v>
      </c>
      <c r="R219" s="3">
        <f t="shared" si="221"/>
        <v>5.9233449477351874E-2</v>
      </c>
      <c r="S219" s="3">
        <f t="shared" si="222"/>
        <v>2.5111111111111111</v>
      </c>
      <c r="T219" s="3">
        <f t="shared" si="223"/>
        <v>3.7983193277310927</v>
      </c>
      <c r="U219" s="3">
        <f t="shared" si="224"/>
        <v>2.9542483660130716</v>
      </c>
      <c r="V219" s="3">
        <f t="shared" si="225"/>
        <v>1.84640522875817</v>
      </c>
      <c r="W219" s="3">
        <f t="shared" si="226"/>
        <v>2.1629318394024275</v>
      </c>
      <c r="X219" s="4">
        <f t="shared" si="227"/>
        <v>0.42016806722689076</v>
      </c>
      <c r="Y219" s="4">
        <f t="shared" si="228"/>
        <v>0.27777777777777779</v>
      </c>
      <c r="Z219" s="4">
        <f t="shared" si="229"/>
        <v>0.35714285714285715</v>
      </c>
      <c r="AA219" s="4">
        <f t="shared" si="230"/>
        <v>0.5714285714285714</v>
      </c>
      <c r="AB219" s="4">
        <f t="shared" si="231"/>
        <v>0.48780487804878053</v>
      </c>
      <c r="AC219" s="4">
        <f t="shared" si="232"/>
        <v>0.71008403361344541</v>
      </c>
      <c r="AD219" s="4">
        <f t="shared" si="233"/>
        <v>0.6785714285714286</v>
      </c>
      <c r="AE219" s="4">
        <f t="shared" si="234"/>
        <v>0.71008403361344541</v>
      </c>
      <c r="AF219" s="4">
        <f t="shared" si="235"/>
        <v>0.6785714285714286</v>
      </c>
      <c r="AG219" s="4">
        <f>IFERROR(AVERAGE(Tabela13[[#This Row],[V1]],Tabela13[[#This Row],[V2]]),"")</f>
        <v>0.69432773109243695</v>
      </c>
      <c r="AH219" s="4">
        <f>IFERROR(AVERAGE(Tabela13[[#This Row],[V1]],Tabela13[[#This Row],[V3]]),"")</f>
        <v>0.71008403361344541</v>
      </c>
      <c r="AI219" s="4">
        <f>IFERROR(AVERAGE(Tabela13[[#This Row],[V1]],Tabela13[[#This Row],[V4]]),"")</f>
        <v>0.69432773109243695</v>
      </c>
      <c r="AJ219" s="4">
        <f>IFERROR(AVERAGE(Tabela13[[#This Row],[V2]],Tabela13[[#This Row],[V1]]),"")</f>
        <v>0.69432773109243695</v>
      </c>
      <c r="AK219" s="4">
        <f>IFERROR(AVERAGE(Tabela13[[#This Row],[V2]],Tabela13[[#This Row],[V3]]),"")</f>
        <v>0.69432773109243695</v>
      </c>
      <c r="AL219" s="4">
        <f>IFERROR(AVERAGE(Tabela13[[#This Row],[V2]],Tabela13[[#This Row],[V4]]),"")</f>
        <v>0.6785714285714286</v>
      </c>
      <c r="AM219" s="4">
        <f>IFERROR(AVERAGE(Tabela13[[#This Row],[V3]],Tabela13[[#This Row],[V1]]),"")</f>
        <v>0.71008403361344541</v>
      </c>
      <c r="AN219" s="4">
        <f>IFERROR(AVERAGE(Tabela13[[#This Row],[V3]],Tabela13[[#This Row],[V2]]),"")</f>
        <v>0.69432773109243695</v>
      </c>
      <c r="AO219" s="4">
        <f>IFERROR(AVERAGE(Tabela13[[#This Row],[V3]],Tabela13[[#This Row],[V4]]),"")</f>
        <v>0.69432773109243695</v>
      </c>
      <c r="AP219" s="4">
        <f>IFERROR(AVERAGE(Tabela13[[#This Row],[V4]],Tabela13[[#This Row],[V1]]),"")</f>
        <v>0.69432773109243695</v>
      </c>
      <c r="AQ219" s="4">
        <f>IFERROR(AVERAGE(Tabela13[[#This Row],[V4]],Tabela13[[#This Row],[V2]]),"")</f>
        <v>0.6785714285714286</v>
      </c>
      <c r="AR219" s="4">
        <f>IFERROR(AVERAGE(Tabela13[[#This Row],[V4]],Tabela13[[#This Row],[V3]]),"")</f>
        <v>0.69432773109243695</v>
      </c>
      <c r="AS219" s="4">
        <f>_xlfn.STDEV.S(Tabela13[[#This Row],[V1]:[V2]])</f>
        <v>2.228277671806347E-2</v>
      </c>
      <c r="AT219" s="4">
        <f>_xlfn.STDEV.S(Tabela13[[#This Row],[V1]],Tabela13[[#This Row],[V3]])</f>
        <v>0</v>
      </c>
      <c r="AU219" s="4">
        <f>_xlfn.STDEV.S(Tabela13[[#This Row],[V1]],Tabela13[[#This Row],[V4]])</f>
        <v>2.228277671806347E-2</v>
      </c>
      <c r="AV219" s="4">
        <f>_xlfn.STDEV.S(Tabela13[[#This Row],[V2]],Tabela13[[#This Row],[V1]])</f>
        <v>2.228277671806347E-2</v>
      </c>
      <c r="AW219" s="4">
        <f>_xlfn.STDEV.S(Tabela13[[#This Row],[V2]],Tabela13[[#This Row],[V3]])</f>
        <v>2.228277671806347E-2</v>
      </c>
      <c r="AX219" s="4">
        <f>_xlfn.STDEV.S(Tabela13[[#This Row],[V42]],Tabela13[[#This Row],[V44]])</f>
        <v>2.228277671806347E-2</v>
      </c>
      <c r="AY219" s="4">
        <f>_xlfn.STDEV.S(Tabela13[[#This Row],[V3]],Tabela13[[#This Row],[V1]])</f>
        <v>0</v>
      </c>
      <c r="AZ219" s="4">
        <f>_xlfn.STDEV.S(Tabela13[[#This Row],[V3]],Tabela13[[#This Row],[V2]])</f>
        <v>2.228277671806347E-2</v>
      </c>
      <c r="BA219" s="4">
        <f>_xlfn.STDEV.S(Tabela13[[#This Row],[V3]],Tabela13[[#This Row],[V4]])</f>
        <v>2.228277671806347E-2</v>
      </c>
      <c r="BB219" s="4">
        <f>_xlfn.STDEV.S(Tabela13[[#This Row],[V4]],Tabela13[[#This Row],[V1]])</f>
        <v>2.228277671806347E-2</v>
      </c>
      <c r="BC219" s="4">
        <f>_xlfn.STDEV.S(Tabela13[[#This Row],[V4]],Tabela13[[#This Row],[V2]])</f>
        <v>0</v>
      </c>
      <c r="BD219" s="4">
        <f>_xlfn.STDEV.S(Tabela13[[#This Row],[V4]],Tabela13[[#This Row],[V3]])</f>
        <v>2.228277671806347E-2</v>
      </c>
      <c r="BE219" s="4">
        <f>Tabela13[[#This Row],[V17]]/Tabela13[[#This Row],[V5]]</f>
        <v>3.2092592186984001E-2</v>
      </c>
      <c r="BF219" s="4">
        <f>Tabela13[[#This Row],[V18]]/Tabela13[[#This Row],[V6]]</f>
        <v>0</v>
      </c>
      <c r="BG219" s="4">
        <f>Tabela13[[#This Row],[V19]]/Tabela13[[#This Row],[V7]]</f>
        <v>3.2092592186984001E-2</v>
      </c>
      <c r="BH219" s="4">
        <f>Tabela13[[#This Row],[V20]]/Tabela13[[#This Row],[V8]]</f>
        <v>3.2092592186984001E-2</v>
      </c>
      <c r="BI219" s="4">
        <f>Tabela13[[#This Row],[V21]]/Tabela13[[#This Row],[V9]]</f>
        <v>3.2092592186984001E-2</v>
      </c>
      <c r="BJ219" s="4">
        <f>Tabela13[[#This Row],[V22]]/Tabela13[[#This Row],[V10]]</f>
        <v>3.2837776216093531E-2</v>
      </c>
      <c r="BK219" s="4">
        <f>Tabela13[[#This Row],[V23]]/Tabela13[[#This Row],[V11]]</f>
        <v>0</v>
      </c>
      <c r="BL219" s="4">
        <f>Tabela13[[#This Row],[V24]]/Tabela13[[#This Row],[V12]]</f>
        <v>3.2092592186984001E-2</v>
      </c>
      <c r="BM219" s="4">
        <f>Tabela13[[#This Row],[V25]]/Tabela13[[#This Row],[V13]]</f>
        <v>3.2092592186984001E-2</v>
      </c>
      <c r="BN219" s="4">
        <f>Tabela13[[#This Row],[V26]]/Tabela13[[#This Row],[V14]]</f>
        <v>3.2092592186984001E-2</v>
      </c>
      <c r="BO219" s="4">
        <f>Tabela13[[#This Row],[V27]]/Tabela13[[#This Row],[V15]]</f>
        <v>0</v>
      </c>
      <c r="BP219" s="4">
        <f>Tabela13[[#This Row],[V28]]/Tabela13[[#This Row],[V16]]</f>
        <v>3.2092592186984001E-2</v>
      </c>
      <c r="BQ219" s="4">
        <f>Tabela13[[#This Row],[V1]]-Tabela13[[#This Row],[V2]]</f>
        <v>3.1512605042016806E-2</v>
      </c>
      <c r="BR219" s="4">
        <f>Tabela13[[#This Row],[V1]]-Tabela13[[#This Row],[V3]]</f>
        <v>0</v>
      </c>
      <c r="BS219" s="4">
        <f>Tabela13[[#This Row],[V1]]-Tabela13[[#This Row],[V4]]</f>
        <v>3.1512605042016806E-2</v>
      </c>
      <c r="BT219" s="4">
        <f>Tabela13[[#This Row],[V2]]-Tabela13[[#This Row],[V1]]</f>
        <v>-3.1512605042016806E-2</v>
      </c>
      <c r="BU219" s="4">
        <f>Tabela13[[#This Row],[V2]]-Tabela13[[#This Row],[V3]]</f>
        <v>-3.1512605042016806E-2</v>
      </c>
      <c r="BV219" s="4">
        <f>Tabela13[[#This Row],[V2]]-Tabela13[[#This Row],[V4]]</f>
        <v>0</v>
      </c>
      <c r="BW219" s="4">
        <f>AVERAGE(Tabela13[[#This Row],[V41]],Tabela13[[#This Row],[V42]])</f>
        <v>1.5756302521008403E-2</v>
      </c>
      <c r="BX219" s="4">
        <f>AVERAGE(Tabela13[[#This Row],[V41]],Tabela13[[#This Row],[V43]])</f>
        <v>3.1512605042016806E-2</v>
      </c>
      <c r="BY219" s="4">
        <f>AVERAGE(Tabela13[[#This Row],[V41]],Tabela13[[#This Row],[V44]])</f>
        <v>0</v>
      </c>
      <c r="BZ219" s="4">
        <f>AVERAGE(Tabela13[[#This Row],[V41]],Tabela13[[#This Row],[V45]])</f>
        <v>0</v>
      </c>
      <c r="CA219" s="4">
        <f>AVERAGE(Tabela13[[#This Row],[V41]],Tabela13[[#This Row],[V46]])</f>
        <v>1.5756302521008403E-2</v>
      </c>
      <c r="CB219" s="4">
        <f>AVERAGE(Tabela13[[#This Row],[V42]],Tabela13[[#This Row],[V41]])</f>
        <v>1.5756302521008403E-2</v>
      </c>
      <c r="CC219" s="4">
        <f>AVERAGE(Tabela13[[#This Row],[V42]],Tabela13[[#This Row],[V43]])</f>
        <v>1.5756302521008403E-2</v>
      </c>
      <c r="CD219" s="4">
        <f>AVERAGE(Tabela13[[#This Row],[V42]],Tabela13[[#This Row],[V44]])</f>
        <v>-1.5756302521008403E-2</v>
      </c>
      <c r="CE219" s="4">
        <f>AVERAGE(Tabela13[[#This Row],[V42]],Tabela13[[#This Row],[V45]])</f>
        <v>-1.5756302521008403E-2</v>
      </c>
      <c r="CF219" s="4">
        <f>AVERAGE(Tabela13[[#This Row],[V42]],Tabela13[[#This Row],[V46]])</f>
        <v>0</v>
      </c>
      <c r="CG219" s="4">
        <f>AVERAGE(Tabela13[[#This Row],[V43]],Tabela13[[#This Row],[V41]])</f>
        <v>3.1512605042016806E-2</v>
      </c>
      <c r="CH219" s="4">
        <f>AVERAGE(Tabela13[[#This Row],[V43]],Tabela13[[#This Row],[V42]])</f>
        <v>1.5756302521008403E-2</v>
      </c>
      <c r="CI219" s="4">
        <f>AVERAGE(Tabela13[[#This Row],[V43]],Tabela13[[#This Row],[V44]])</f>
        <v>0</v>
      </c>
      <c r="CJ219" s="4">
        <f>AVERAGE(Tabela13[[#This Row],[V43]],Tabela13[[#This Row],[V45]])</f>
        <v>0</v>
      </c>
      <c r="CK219" s="4">
        <f>AVERAGE(Tabela13[[#This Row],[V43]],Tabela13[[#This Row],[V46]])</f>
        <v>1.5756302521008403E-2</v>
      </c>
      <c r="CL219" s="4">
        <f>AVERAGE(Tabela13[[#This Row],[V44]],Tabela13[[#This Row],[V41]])</f>
        <v>0</v>
      </c>
      <c r="CM219" s="4">
        <f>AVERAGE(Tabela13[[#This Row],[V44]],Tabela13[[#This Row],[V42]])</f>
        <v>-1.5756302521008403E-2</v>
      </c>
      <c r="CN219" s="4">
        <f>AVERAGE(Tabela13[[#This Row],[V44]],Tabela13[[#This Row],[V43]])</f>
        <v>0</v>
      </c>
      <c r="CO219" s="4">
        <f>AVERAGE(Tabela13[[#This Row],[V44]],Tabela13[[#This Row],[V45]])</f>
        <v>-3.1512605042016806E-2</v>
      </c>
      <c r="CP219" s="4">
        <f>AVERAGE(Tabela13[[#This Row],[V44]],Tabela13[[#This Row],[V46]])</f>
        <v>-1.5756302521008403E-2</v>
      </c>
      <c r="CQ219" s="4">
        <f>AVERAGE(Tabela13[[#This Row],[V45]],Tabela13[[#This Row],[V41]])</f>
        <v>0</v>
      </c>
      <c r="CR219" s="4">
        <f>AVERAGE(Tabela13[[#This Row],[V45]],Tabela13[[#This Row],[V42]])</f>
        <v>-1.5756302521008403E-2</v>
      </c>
      <c r="CS219" s="4">
        <f>AVERAGE(Tabela13[[#This Row],[V45]],Tabela13[[#This Row],[V43]])</f>
        <v>0</v>
      </c>
      <c r="CT219" s="4">
        <f>AVERAGE(Tabela13[[#This Row],[V45]],Tabela13[[#This Row],[V44]])</f>
        <v>-3.1512605042016806E-2</v>
      </c>
      <c r="CU219" s="4">
        <f>AVERAGE(Tabela13[[#This Row],[V45]],Tabela13[[#This Row],[V46]])</f>
        <v>-1.5756302521008403E-2</v>
      </c>
      <c r="CV219" s="4">
        <f>AVERAGE(Tabela13[[#This Row],[V46]],Tabela13[[#This Row],[V41]])</f>
        <v>1.5756302521008403E-2</v>
      </c>
      <c r="CW219" s="4">
        <f>AVERAGE(Tabela13[[#This Row],[V46]],Tabela13[[#This Row],[V42]])</f>
        <v>0</v>
      </c>
      <c r="CX219" s="4">
        <f>AVERAGE(Tabela13[[#This Row],[V46]],Tabela13[[#This Row],[V43]])</f>
        <v>1.5756302521008403E-2</v>
      </c>
      <c r="CY219" s="4">
        <f>AVERAGE(Tabela13[[#This Row],[V46]],Tabela13[[#This Row],[V44]])</f>
        <v>-1.5756302521008403E-2</v>
      </c>
      <c r="CZ219" s="4">
        <f>AVERAGE(Tabela13[[#This Row],[V46]],Tabela13[[#This Row],[V45]])</f>
        <v>-1.5756302521008403E-2</v>
      </c>
      <c r="DA219" s="3">
        <f>_xlfn.STDEV.S(Tabela13[[#This Row],[V41]],Tabela13[[#This Row],[V42]])</f>
        <v>2.228277671806347E-2</v>
      </c>
      <c r="DB219" s="3">
        <f>_xlfn.STDEV.S(Tabela13[[#This Row],[V41]],Tabela13[[#This Row],[V43]])</f>
        <v>0</v>
      </c>
      <c r="DC219" s="3">
        <f>_xlfn.STDEV.S(Tabela13[[#This Row],[V41]],Tabela13[[#This Row],[V44]])</f>
        <v>4.4565553436126941E-2</v>
      </c>
      <c r="DD219" s="3">
        <f>_xlfn.STDEV.S(Tabela13[[#This Row],[V41]],Tabela13[[#This Row],[V45]])</f>
        <v>4.4565553436126941E-2</v>
      </c>
      <c r="DE219" s="3">
        <f>_xlfn.STDEV.S(Tabela13[[#This Row],[V41]],Tabela13[[#This Row],[V46]])</f>
        <v>2.228277671806347E-2</v>
      </c>
      <c r="DF219" s="3">
        <f>_xlfn.STDEV.S(Tabela13[[#This Row],[V42]],Tabela13[[#This Row],[V41]])</f>
        <v>2.228277671806347E-2</v>
      </c>
      <c r="DG219" s="3">
        <f>_xlfn.STDEV.S(Tabela13[[#This Row],[V42]],Tabela13[[#This Row],[V43]])</f>
        <v>2.228277671806347E-2</v>
      </c>
      <c r="DH219" s="3">
        <f>_xlfn.STDEV.S(Tabela13[[#This Row],[V42]],Tabela13[[#This Row],[V44]])</f>
        <v>2.228277671806347E-2</v>
      </c>
      <c r="DI219" s="3">
        <f>_xlfn.STDEV.S(Tabela13[[#This Row],[V42]],Tabela13[[#This Row],[V45]])</f>
        <v>2.228277671806347E-2</v>
      </c>
      <c r="DJ219" s="3">
        <f>_xlfn.STDEV.S(Tabela13[[#This Row],[V42]],Tabela13[[#This Row],[V46]])</f>
        <v>0</v>
      </c>
      <c r="DK219" s="3">
        <f>_xlfn.STDEV.S(Tabela13[[#This Row],[V43]],Tabela13[[#This Row],[V41]])</f>
        <v>0</v>
      </c>
      <c r="DL219" s="3">
        <f>_xlfn.STDEV.S(Tabela13[[#This Row],[V43]],Tabela13[[#This Row],[V42]])</f>
        <v>2.228277671806347E-2</v>
      </c>
      <c r="DM219" s="3">
        <f>_xlfn.STDEV.S(Tabela13[[#This Row],[V43]],Tabela13[[#This Row],[V44]])</f>
        <v>4.4565553436126941E-2</v>
      </c>
      <c r="DN219" s="3">
        <f>_xlfn.STDEV.S(Tabela13[[#This Row],[V43]],Tabela13[[#This Row],[V45]])</f>
        <v>4.4565553436126941E-2</v>
      </c>
      <c r="DO219" s="3">
        <f>_xlfn.STDEV.S(Tabela13[[#This Row],[V43]],Tabela13[[#This Row],[V46]])</f>
        <v>2.228277671806347E-2</v>
      </c>
      <c r="DP219" s="3">
        <f>_xlfn.STDEV.S(Tabela13[[#This Row],[V44]],Tabela13[[#This Row],[V41]])</f>
        <v>4.4565553436126941E-2</v>
      </c>
      <c r="DQ219" s="3">
        <f>_xlfn.STDEV.S(Tabela13[[#This Row],[V44]],Tabela13[[#This Row],[V42]])</f>
        <v>2.228277671806347E-2</v>
      </c>
      <c r="DR219" s="3">
        <f>_xlfn.STDEV.S(Tabela13[[#This Row],[V44]],Tabela13[[#This Row],[V43]])</f>
        <v>4.4565553436126941E-2</v>
      </c>
      <c r="DS219" s="3">
        <f>_xlfn.STDEV.S(Tabela13[[#This Row],[V44]],Tabela13[[#This Row],[V45]])</f>
        <v>0</v>
      </c>
      <c r="DT219" s="3">
        <f>_xlfn.STDEV.S(Tabela13[[#This Row],[V44]],Tabela13[[#This Row],[V46]])</f>
        <v>2.228277671806347E-2</v>
      </c>
      <c r="DU219" s="3">
        <f>_xlfn.STDEV.S(Tabela13[[#This Row],[V45]],Tabela13[[#This Row],[V41]])</f>
        <v>4.4565553436126941E-2</v>
      </c>
      <c r="DV219" s="3">
        <f>_xlfn.STDEV.S(Tabela13[[#This Row],[V45]],Tabela13[[#This Row],[V42]])</f>
        <v>2.228277671806347E-2</v>
      </c>
      <c r="DW219" s="3">
        <f>_xlfn.STDEV.S(Tabela13[[#This Row],[V45]],Tabela13[[#This Row],[V43]])</f>
        <v>4.4565553436126941E-2</v>
      </c>
      <c r="DX219" s="3">
        <f>_xlfn.STDEV.S(Tabela13[[#This Row],[V45]],Tabela13[[#This Row],[V44]])</f>
        <v>0</v>
      </c>
      <c r="DY219" s="3">
        <f>_xlfn.STDEV.S(Tabela13[[#This Row],[V45]],Tabela13[[#This Row],[V46]])</f>
        <v>2.228277671806347E-2</v>
      </c>
      <c r="DZ219" s="3">
        <f>_xlfn.STDEV.S(Tabela13[[#This Row],[V46]],Tabela13[[#This Row],[V41]])</f>
        <v>2.228277671806347E-2</v>
      </c>
      <c r="EA219" s="3">
        <f>_xlfn.STDEV.S(Tabela13[[#This Row],[V46]],Tabela13[[#This Row],[V42]])</f>
        <v>0</v>
      </c>
      <c r="EB219" s="3">
        <f>_xlfn.STDEV.S(Tabela13[[#This Row],[V46]],Tabela13[[#This Row],[V43]])</f>
        <v>2.228277671806347E-2</v>
      </c>
      <c r="EC219" s="3">
        <f>_xlfn.STDEV.S(Tabela13[[#This Row],[V46]],Tabela13[[#This Row],[V44]])</f>
        <v>2.228277671806347E-2</v>
      </c>
      <c r="ED219" s="3">
        <f>_xlfn.STDEV.S(Tabela13[[#This Row],[V46]],Tabela13[[#This Row],[V45]])</f>
        <v>2.228277671806347E-2</v>
      </c>
      <c r="EE219" s="3">
        <f t="shared" si="236"/>
        <v>1.4142135623730949</v>
      </c>
      <c r="EF219" s="3">
        <f t="shared" si="237"/>
        <v>0</v>
      </c>
      <c r="EG219" s="3" t="str">
        <f t="shared" si="238"/>
        <v/>
      </c>
      <c r="EH219" s="3" t="str">
        <f t="shared" si="239"/>
        <v/>
      </c>
      <c r="EI219" s="3">
        <f t="shared" si="240"/>
        <v>1.4142135623730949</v>
      </c>
      <c r="EJ219" s="3">
        <f t="shared" si="241"/>
        <v>1.4142135623730949</v>
      </c>
      <c r="EK219" s="3">
        <f t="shared" si="242"/>
        <v>1.4142135623730949</v>
      </c>
      <c r="EL219" s="3">
        <f t="shared" si="243"/>
        <v>-1.4142135623730949</v>
      </c>
      <c r="EM219" s="3">
        <f t="shared" si="244"/>
        <v>-1.4142135623730949</v>
      </c>
      <c r="EN219" s="3" t="str">
        <f t="shared" si="245"/>
        <v/>
      </c>
      <c r="EO219" s="3">
        <f t="shared" si="246"/>
        <v>0</v>
      </c>
      <c r="EP219" s="3">
        <f t="shared" si="247"/>
        <v>1.4142135623730949</v>
      </c>
      <c r="EQ219" s="3" t="str">
        <f t="shared" si="248"/>
        <v/>
      </c>
      <c r="ER219" s="3" t="str">
        <f t="shared" si="249"/>
        <v/>
      </c>
      <c r="ES219" s="3" t="str">
        <f t="shared" si="250"/>
        <v/>
      </c>
      <c r="ET219" s="3" t="str">
        <f t="shared" si="251"/>
        <v/>
      </c>
      <c r="EU219" s="3" t="str">
        <f t="shared" si="252"/>
        <v/>
      </c>
      <c r="EV219" s="3" t="str">
        <f t="shared" si="253"/>
        <v/>
      </c>
      <c r="EW219" s="3">
        <f t="shared" si="254"/>
        <v>0</v>
      </c>
      <c r="EX219" s="3">
        <f t="shared" si="255"/>
        <v>-1.4142135623730949</v>
      </c>
      <c r="EY219" s="3" t="str">
        <f t="shared" si="256"/>
        <v/>
      </c>
      <c r="EZ219" s="3">
        <f t="shared" si="257"/>
        <v>-1.4142135623730949</v>
      </c>
      <c r="FA219" s="3" t="str">
        <f t="shared" si="258"/>
        <v/>
      </c>
      <c r="FB219" s="3">
        <f t="shared" si="259"/>
        <v>0</v>
      </c>
      <c r="FC219" s="3">
        <f t="shared" si="260"/>
        <v>-1.4142135623730949</v>
      </c>
      <c r="FD219" s="3">
        <f t="shared" si="261"/>
        <v>1.4142135623730949</v>
      </c>
      <c r="FE219" s="3" t="str">
        <f t="shared" si="262"/>
        <v/>
      </c>
      <c r="FF219" s="3">
        <f t="shared" si="263"/>
        <v>1.4142135623730949</v>
      </c>
      <c r="FG219" s="3">
        <f t="shared" si="264"/>
        <v>-1.4142135623730949</v>
      </c>
      <c r="FH219" s="3">
        <f t="shared" si="265"/>
        <v>-1.4142135623730949</v>
      </c>
      <c r="FI219" s="4">
        <f t="shared" si="266"/>
        <v>0.35714285714285715</v>
      </c>
      <c r="FJ219" s="4">
        <f t="shared" si="267"/>
        <v>0.42016806722689076</v>
      </c>
      <c r="FK219" s="4">
        <f t="shared" si="268"/>
        <v>1.4579646017699115</v>
      </c>
      <c r="FL219" s="4">
        <f t="shared" si="269"/>
        <v>1.2787610619469025</v>
      </c>
      <c r="FM219" s="4">
        <f>Tabela13[[#This Row],[V139]]-Tabela13[[#This Row],[V140]]</f>
        <v>0.17920353982300896</v>
      </c>
      <c r="FN219" s="4">
        <f>Tabela13[[#This Row],[V1]]-Tabela13[[#This Row],[V2]]/2</f>
        <v>0.37079831932773111</v>
      </c>
      <c r="FO219" s="4">
        <f>Tabela13[[#This Row],[V1]]-Tabela13[[#This Row],[V3]]/2</f>
        <v>0.3550420168067227</v>
      </c>
      <c r="FP219" s="4">
        <f>Tabela13[[#This Row],[V1]]-Tabela13[[#This Row],[V4]]/2</f>
        <v>0.37079831932773111</v>
      </c>
      <c r="FQ219" s="4">
        <f>Tabela13[[#This Row],[V2]]-Tabela13[[#This Row],[V1]]/2</f>
        <v>0.3235294117647059</v>
      </c>
      <c r="FR219" s="4">
        <f>Tabela13[[#This Row],[V2]]-Tabela13[[#This Row],[V3]]/2</f>
        <v>0.3235294117647059</v>
      </c>
      <c r="FS219" s="4">
        <f>Tabela13[[#This Row],[V2]]-Tabela13[[#This Row],[V4]]/2</f>
        <v>0.3392857142857143</v>
      </c>
      <c r="FT219" s="4">
        <f t="shared" si="270"/>
        <v>0.35508192619445489</v>
      </c>
      <c r="FU219" s="4">
        <f t="shared" si="271"/>
        <v>0.34115951322956628</v>
      </c>
      <c r="FV219" s="4">
        <f t="shared" si="272"/>
        <v>0.35508192619445489</v>
      </c>
      <c r="FW219" s="4">
        <f t="shared" si="273"/>
        <v>0.31290122788038449</v>
      </c>
      <c r="FX219" s="4">
        <f t="shared" si="274"/>
        <v>0.31290122788038449</v>
      </c>
      <c r="FY219" s="4">
        <f t="shared" si="275"/>
        <v>0.3270980970057929</v>
      </c>
      <c r="FZ219" s="4">
        <f t="shared" si="276"/>
        <v>63.914746715001876</v>
      </c>
      <c r="GA219" s="4">
        <f t="shared" si="277"/>
        <v>61.408712381321934</v>
      </c>
      <c r="GB219" s="4">
        <f t="shared" si="278"/>
        <v>63.914746715001876</v>
      </c>
      <c r="GC219" s="4">
        <f t="shared" si="279"/>
        <v>56.322221018469214</v>
      </c>
      <c r="GD219" s="4">
        <f t="shared" si="280"/>
        <v>56.322221018469214</v>
      </c>
      <c r="GE219" s="4">
        <f t="shared" si="281"/>
        <v>58.877657461042723</v>
      </c>
      <c r="GF219" s="4">
        <f>Tabela13[[#This Row],[V1]]-Tabela13[[#This Row],[V2]]/Tabela13[[#This Row],[V2]]</f>
        <v>-0.28991596638655459</v>
      </c>
      <c r="GG219" s="4">
        <f>Tabela13[[#This Row],[V1]]-Tabela13[[#This Row],[V3]]/Tabela13[[#This Row],[V3]]</f>
        <v>-0.28991596638655459</v>
      </c>
      <c r="GH219" s="4">
        <f>Tabela13[[#This Row],[V1]]-Tabela13[[#This Row],[V4]]/Tabela13[[#This Row],[V4]]</f>
        <v>-0.28991596638655459</v>
      </c>
      <c r="GI219" s="4">
        <f>Tabela13[[#This Row],[V2]]-Tabela13[[#This Row],[V1]]/Tabela13[[#This Row],[V1]]</f>
        <v>-0.3214285714285714</v>
      </c>
      <c r="GJ219" s="4">
        <f>Tabela13[[#This Row],[V2]]-Tabela13[[#This Row],[V3]]/Tabela13[[#This Row],[V3]]</f>
        <v>-0.3214285714285714</v>
      </c>
      <c r="GK219" s="4">
        <f>Tabela13[[#This Row],[V2]]-Tabela13[[#This Row],[V4]]/Tabela13[[#This Row],[V4]]</f>
        <v>-0.3214285714285714</v>
      </c>
      <c r="GL219" s="4">
        <f t="shared" si="282"/>
        <v>1.8193811003874762E-2</v>
      </c>
      <c r="GM219" s="4">
        <f t="shared" si="283"/>
        <v>0.69432773109243695</v>
      </c>
      <c r="GN219" s="4">
        <f t="shared" si="284"/>
        <v>2.6203491793780294E-2</v>
      </c>
      <c r="GO219" s="3">
        <f t="shared" si="285"/>
        <v>0</v>
      </c>
      <c r="GP219" s="3">
        <v>100</v>
      </c>
      <c r="GQ219" s="3">
        <f t="shared" si="286"/>
        <v>-1</v>
      </c>
      <c r="GR219" s="3">
        <f t="shared" si="287"/>
        <v>-100</v>
      </c>
      <c r="GS219" s="34">
        <f>COUNTIF($D$2:D218,Tabela13[[#This Row],[HomeTeam]])</f>
        <v>10</v>
      </c>
      <c r="GT219" s="34">
        <f>COUNTIF($E$2:E218,Tabela13[[#This Row],[AwayTeam]])</f>
        <v>10</v>
      </c>
      <c r="GU219" s="3">
        <f>IFERROR(AVERAGEIFS($AD$2:AD218,$D$2:D218,Tabela13[[#This Row],[HomeTeam]],$GS$2:GS218,"&gt;="&amp;Tabela13[[#This Row],[Contagem_H]]-5),"")</f>
        <v>0.44844599844599842</v>
      </c>
      <c r="GV219" s="3">
        <f>IFERROR(AVERAGEIFS($G$2:G218,$E$2:E218,Tabela13[[#This Row],[AwayTeam]],$GT$2:GT218,"&gt;="&amp;Tabela13[[#This Row],[Contagem_A]]-5),"")</f>
        <v>2.4</v>
      </c>
      <c r="GW219" s="3">
        <f>IFERROR(AVERAGEIFS($GQ$2:GQ218,$D$2:D218,Tabela13[[#This Row],[HomeTeam]],$GS$2:GS218,"&gt;="&amp;Tabela13[[#This Row],[Contagem_H]]-5),"")</f>
        <v>0.16200000000000001</v>
      </c>
    </row>
    <row r="220" spans="1:205" x14ac:dyDescent="0.25">
      <c r="A220" t="s">
        <v>127</v>
      </c>
      <c r="B220" t="s">
        <v>215</v>
      </c>
      <c r="C220" t="s">
        <v>187</v>
      </c>
      <c r="D220" t="s">
        <v>26</v>
      </c>
      <c r="E220" t="s">
        <v>141</v>
      </c>
      <c r="F220" s="3">
        <v>3</v>
      </c>
      <c r="G220" s="3">
        <v>4</v>
      </c>
      <c r="H220" s="3" t="str">
        <f t="shared" si="288"/>
        <v>A</v>
      </c>
      <c r="I220" s="3">
        <v>2.8</v>
      </c>
      <c r="J220" s="3">
        <v>3.5</v>
      </c>
      <c r="K220" s="3">
        <v>2.4</v>
      </c>
      <c r="L220" s="3">
        <v>1.9</v>
      </c>
      <c r="M220" s="3">
        <v>2</v>
      </c>
      <c r="N220" s="3">
        <f t="shared" si="217"/>
        <v>7</v>
      </c>
      <c r="O220" s="3">
        <f t="shared" si="218"/>
        <v>0</v>
      </c>
      <c r="P220" s="3">
        <f t="shared" si="219"/>
        <v>3</v>
      </c>
      <c r="Q220" s="3">
        <f t="shared" si="220"/>
        <v>5.9523809523809534E-2</v>
      </c>
      <c r="R220" s="3">
        <f t="shared" si="221"/>
        <v>2.6315789473684181E-2</v>
      </c>
      <c r="S220" s="3">
        <f t="shared" si="222"/>
        <v>2.9666666666666663</v>
      </c>
      <c r="T220" s="3">
        <f t="shared" si="223"/>
        <v>3.7083333333333335</v>
      </c>
      <c r="U220" s="3">
        <f t="shared" si="224"/>
        <v>2.5428571428571427</v>
      </c>
      <c r="V220" s="3">
        <f t="shared" si="225"/>
        <v>2.013095238095238</v>
      </c>
      <c r="W220" s="3">
        <f t="shared" si="226"/>
        <v>2.1190476190476191</v>
      </c>
      <c r="X220" s="4">
        <f t="shared" si="227"/>
        <v>0.35714285714285715</v>
      </c>
      <c r="Y220" s="4">
        <f t="shared" si="228"/>
        <v>0.2857142857142857</v>
      </c>
      <c r="Z220" s="4">
        <f t="shared" si="229"/>
        <v>0.41666666666666669</v>
      </c>
      <c r="AA220" s="4">
        <f t="shared" si="230"/>
        <v>0.52631578947368418</v>
      </c>
      <c r="AB220" s="4">
        <f t="shared" si="231"/>
        <v>0.5</v>
      </c>
      <c r="AC220" s="4">
        <f t="shared" si="232"/>
        <v>1.6785714285714286</v>
      </c>
      <c r="AD220" s="4">
        <f t="shared" si="233"/>
        <v>2.2083333333333335</v>
      </c>
      <c r="AE220" s="4">
        <f t="shared" si="234"/>
        <v>2.1785714285714284</v>
      </c>
      <c r="AF220" s="4">
        <f t="shared" si="235"/>
        <v>1.7083333333333333</v>
      </c>
      <c r="AG220" s="4">
        <f>IFERROR(AVERAGE(Tabela13[[#This Row],[V1]],Tabela13[[#This Row],[V2]]),"")</f>
        <v>1.9434523809523809</v>
      </c>
      <c r="AH220" s="4">
        <f>IFERROR(AVERAGE(Tabela13[[#This Row],[V1]],Tabela13[[#This Row],[V3]]),"")</f>
        <v>1.9285714285714284</v>
      </c>
      <c r="AI220" s="4">
        <f>IFERROR(AVERAGE(Tabela13[[#This Row],[V1]],Tabela13[[#This Row],[V4]]),"")</f>
        <v>1.6934523809523809</v>
      </c>
      <c r="AJ220" s="4">
        <f>IFERROR(AVERAGE(Tabela13[[#This Row],[V2]],Tabela13[[#This Row],[V1]]),"")</f>
        <v>1.9434523809523809</v>
      </c>
      <c r="AK220" s="4">
        <f>IFERROR(AVERAGE(Tabela13[[#This Row],[V2]],Tabela13[[#This Row],[V3]]),"")</f>
        <v>2.1934523809523809</v>
      </c>
      <c r="AL220" s="4">
        <f>IFERROR(AVERAGE(Tabela13[[#This Row],[V2]],Tabela13[[#This Row],[V4]]),"")</f>
        <v>1.9583333333333335</v>
      </c>
      <c r="AM220" s="4">
        <f>IFERROR(AVERAGE(Tabela13[[#This Row],[V3]],Tabela13[[#This Row],[V1]]),"")</f>
        <v>1.9285714285714284</v>
      </c>
      <c r="AN220" s="4">
        <f>IFERROR(AVERAGE(Tabela13[[#This Row],[V3]],Tabela13[[#This Row],[V2]]),"")</f>
        <v>2.1934523809523809</v>
      </c>
      <c r="AO220" s="4">
        <f>IFERROR(AVERAGE(Tabela13[[#This Row],[V3]],Tabela13[[#This Row],[V4]]),"")</f>
        <v>1.9434523809523809</v>
      </c>
      <c r="AP220" s="4">
        <f>IFERROR(AVERAGE(Tabela13[[#This Row],[V4]],Tabela13[[#This Row],[V1]]),"")</f>
        <v>1.6934523809523809</v>
      </c>
      <c r="AQ220" s="4">
        <f>IFERROR(AVERAGE(Tabela13[[#This Row],[V4]],Tabela13[[#This Row],[V2]]),"")</f>
        <v>1.9583333333333335</v>
      </c>
      <c r="AR220" s="4">
        <f>IFERROR(AVERAGE(Tabela13[[#This Row],[V4]],Tabela13[[#This Row],[V3]]),"")</f>
        <v>1.9434523809523809</v>
      </c>
      <c r="AS220" s="4">
        <f>_xlfn.STDEV.S(Tabela13[[#This Row],[V1]:[V2]])</f>
        <v>0.37459823527144492</v>
      </c>
      <c r="AT220" s="4">
        <f>_xlfn.STDEV.S(Tabela13[[#This Row],[V1]],Tabela13[[#This Row],[V3]])</f>
        <v>0.35355339059327501</v>
      </c>
      <c r="AU220" s="4">
        <f>_xlfn.STDEV.S(Tabela13[[#This Row],[V1]],Tabela13[[#This Row],[V4]])</f>
        <v>2.1044844678170985E-2</v>
      </c>
      <c r="AV220" s="4">
        <f>_xlfn.STDEV.S(Tabela13[[#This Row],[V2]],Tabela13[[#This Row],[V1]])</f>
        <v>0.37459823527144492</v>
      </c>
      <c r="AW220" s="4">
        <f>_xlfn.STDEV.S(Tabela13[[#This Row],[V2]],Tabela13[[#This Row],[V3]])</f>
        <v>2.1044844678171297E-2</v>
      </c>
      <c r="AX220" s="4">
        <f>_xlfn.STDEV.S(Tabela13[[#This Row],[V42]],Tabela13[[#This Row],[V44]])</f>
        <v>0.72815162586471849</v>
      </c>
      <c r="AY220" s="4">
        <f>_xlfn.STDEV.S(Tabela13[[#This Row],[V3]],Tabela13[[#This Row],[V1]])</f>
        <v>0.35355339059327501</v>
      </c>
      <c r="AZ220" s="4">
        <f>_xlfn.STDEV.S(Tabela13[[#This Row],[V3]],Tabela13[[#This Row],[V2]])</f>
        <v>2.1044844678171297E-2</v>
      </c>
      <c r="BA220" s="4">
        <f>_xlfn.STDEV.S(Tabela13[[#This Row],[V3]],Tabela13[[#This Row],[V4]])</f>
        <v>0.33250854591510098</v>
      </c>
      <c r="BB220" s="4">
        <f>_xlfn.STDEV.S(Tabela13[[#This Row],[V4]],Tabela13[[#This Row],[V1]])</f>
        <v>2.1044844678170985E-2</v>
      </c>
      <c r="BC220" s="4">
        <f>_xlfn.STDEV.S(Tabela13[[#This Row],[V4]],Tabela13[[#This Row],[V2]])</f>
        <v>0.35355339059327251</v>
      </c>
      <c r="BD220" s="4">
        <f>_xlfn.STDEV.S(Tabela13[[#This Row],[V4]],Tabela13[[#This Row],[V3]])</f>
        <v>0.33250854591510098</v>
      </c>
      <c r="BE220" s="4">
        <f>Tabela13[[#This Row],[V17]]/Tabela13[[#This Row],[V5]]</f>
        <v>0.19274886225299465</v>
      </c>
      <c r="BF220" s="4">
        <f>Tabela13[[#This Row],[V18]]/Tabela13[[#This Row],[V6]]</f>
        <v>0.18332398030762409</v>
      </c>
      <c r="BG220" s="4">
        <f>Tabela13[[#This Row],[V19]]/Tabela13[[#This Row],[V7]]</f>
        <v>1.2427184203629966E-2</v>
      </c>
      <c r="BH220" s="4">
        <f>Tabela13[[#This Row],[V20]]/Tabela13[[#This Row],[V8]]</f>
        <v>0.19274886225299465</v>
      </c>
      <c r="BI220" s="4">
        <f>Tabela13[[#This Row],[V21]]/Tabela13[[#This Row],[V9]]</f>
        <v>9.5943932318392888E-3</v>
      </c>
      <c r="BJ220" s="4">
        <f>Tabela13[[#This Row],[V22]]/Tabela13[[#This Row],[V10]]</f>
        <v>0.37182210682453709</v>
      </c>
      <c r="BK220" s="4">
        <f>Tabela13[[#This Row],[V23]]/Tabela13[[#This Row],[V11]]</f>
        <v>0.18332398030762409</v>
      </c>
      <c r="BL220" s="4">
        <f>Tabela13[[#This Row],[V24]]/Tabela13[[#This Row],[V12]]</f>
        <v>9.5943932318392888E-3</v>
      </c>
      <c r="BM220" s="4">
        <f>Tabela13[[#This Row],[V25]]/Tabela13[[#This Row],[V13]]</f>
        <v>0.17109168671894937</v>
      </c>
      <c r="BN220" s="4">
        <f>Tabela13[[#This Row],[V26]]/Tabela13[[#This Row],[V14]]</f>
        <v>1.2427184203629966E-2</v>
      </c>
      <c r="BO220" s="4">
        <f>Tabela13[[#This Row],[V27]]/Tabela13[[#This Row],[V15]]</f>
        <v>0.18053790157954339</v>
      </c>
      <c r="BP220" s="4">
        <f>Tabela13[[#This Row],[V28]]/Tabela13[[#This Row],[V16]]</f>
        <v>0.17109168671894937</v>
      </c>
      <c r="BQ220" s="4">
        <f>Tabela13[[#This Row],[V1]]-Tabela13[[#This Row],[V2]]</f>
        <v>-0.52976190476190488</v>
      </c>
      <c r="BR220" s="4">
        <f>Tabela13[[#This Row],[V1]]-Tabela13[[#This Row],[V3]]</f>
        <v>-0.49999999999999978</v>
      </c>
      <c r="BS220" s="4">
        <f>Tabela13[[#This Row],[V1]]-Tabela13[[#This Row],[V4]]</f>
        <v>-2.9761904761904656E-2</v>
      </c>
      <c r="BT220" s="4">
        <f>Tabela13[[#This Row],[V2]]-Tabela13[[#This Row],[V1]]</f>
        <v>0.52976190476190488</v>
      </c>
      <c r="BU220" s="4">
        <f>Tabela13[[#This Row],[V2]]-Tabela13[[#This Row],[V3]]</f>
        <v>2.97619047619051E-2</v>
      </c>
      <c r="BV220" s="4">
        <f>Tabela13[[#This Row],[V2]]-Tabela13[[#This Row],[V4]]</f>
        <v>0.50000000000000022</v>
      </c>
      <c r="BW220" s="4">
        <f>AVERAGE(Tabela13[[#This Row],[V41]],Tabela13[[#This Row],[V42]])</f>
        <v>-0.51488095238095233</v>
      </c>
      <c r="BX220" s="4">
        <f>AVERAGE(Tabela13[[#This Row],[V41]],Tabela13[[#This Row],[V43]])</f>
        <v>-0.27976190476190477</v>
      </c>
      <c r="BY220" s="4">
        <f>AVERAGE(Tabela13[[#This Row],[V41]],Tabela13[[#This Row],[V44]])</f>
        <v>0</v>
      </c>
      <c r="BZ220" s="4">
        <f>AVERAGE(Tabela13[[#This Row],[V41]],Tabela13[[#This Row],[V45]])</f>
        <v>-0.24999999999999989</v>
      </c>
      <c r="CA220" s="4">
        <f>AVERAGE(Tabela13[[#This Row],[V41]],Tabela13[[#This Row],[V46]])</f>
        <v>-1.4880952380952328E-2</v>
      </c>
      <c r="CB220" s="4">
        <f>AVERAGE(Tabela13[[#This Row],[V42]],Tabela13[[#This Row],[V41]])</f>
        <v>-0.51488095238095233</v>
      </c>
      <c r="CC220" s="4">
        <f>AVERAGE(Tabela13[[#This Row],[V42]],Tabela13[[#This Row],[V43]])</f>
        <v>-0.26488095238095222</v>
      </c>
      <c r="CD220" s="4">
        <f>AVERAGE(Tabela13[[#This Row],[V42]],Tabela13[[#This Row],[V44]])</f>
        <v>1.488095238095255E-2</v>
      </c>
      <c r="CE220" s="4">
        <f>AVERAGE(Tabela13[[#This Row],[V42]],Tabela13[[#This Row],[V45]])</f>
        <v>-0.23511904761904734</v>
      </c>
      <c r="CF220" s="4">
        <f>AVERAGE(Tabela13[[#This Row],[V42]],Tabela13[[#This Row],[V46]])</f>
        <v>2.2204460492503131E-16</v>
      </c>
      <c r="CG220" s="4">
        <f>AVERAGE(Tabela13[[#This Row],[V43]],Tabela13[[#This Row],[V41]])</f>
        <v>-0.27976190476190477</v>
      </c>
      <c r="CH220" s="4">
        <f>AVERAGE(Tabela13[[#This Row],[V43]],Tabela13[[#This Row],[V42]])</f>
        <v>-0.26488095238095222</v>
      </c>
      <c r="CI220" s="4">
        <f>AVERAGE(Tabela13[[#This Row],[V43]],Tabela13[[#This Row],[V44]])</f>
        <v>0.25000000000000011</v>
      </c>
      <c r="CJ220" s="4">
        <f>AVERAGE(Tabela13[[#This Row],[V43]],Tabela13[[#This Row],[V45]])</f>
        <v>2.2204460492503131E-16</v>
      </c>
      <c r="CK220" s="4">
        <f>AVERAGE(Tabela13[[#This Row],[V43]],Tabela13[[#This Row],[V46]])</f>
        <v>0.23511904761904778</v>
      </c>
      <c r="CL220" s="4">
        <f>AVERAGE(Tabela13[[#This Row],[V44]],Tabela13[[#This Row],[V41]])</f>
        <v>0</v>
      </c>
      <c r="CM220" s="4">
        <f>AVERAGE(Tabela13[[#This Row],[V44]],Tabela13[[#This Row],[V42]])</f>
        <v>1.488095238095255E-2</v>
      </c>
      <c r="CN220" s="4">
        <f>AVERAGE(Tabela13[[#This Row],[V44]],Tabela13[[#This Row],[V43]])</f>
        <v>0.25000000000000011</v>
      </c>
      <c r="CO220" s="4">
        <f>AVERAGE(Tabela13[[#This Row],[V44]],Tabela13[[#This Row],[V45]])</f>
        <v>0.27976190476190499</v>
      </c>
      <c r="CP220" s="4">
        <f>AVERAGE(Tabela13[[#This Row],[V44]],Tabela13[[#This Row],[V46]])</f>
        <v>0.51488095238095255</v>
      </c>
      <c r="CQ220" s="4">
        <f>AVERAGE(Tabela13[[#This Row],[V45]],Tabela13[[#This Row],[V41]])</f>
        <v>-0.24999999999999989</v>
      </c>
      <c r="CR220" s="4">
        <f>AVERAGE(Tabela13[[#This Row],[V45]],Tabela13[[#This Row],[V42]])</f>
        <v>-0.23511904761904734</v>
      </c>
      <c r="CS220" s="4">
        <f>AVERAGE(Tabela13[[#This Row],[V45]],Tabela13[[#This Row],[V43]])</f>
        <v>2.2204460492503131E-16</v>
      </c>
      <c r="CT220" s="4">
        <f>AVERAGE(Tabela13[[#This Row],[V45]],Tabela13[[#This Row],[V44]])</f>
        <v>0.27976190476190499</v>
      </c>
      <c r="CU220" s="4">
        <f>AVERAGE(Tabela13[[#This Row],[V45]],Tabela13[[#This Row],[V46]])</f>
        <v>0.26488095238095266</v>
      </c>
      <c r="CV220" s="4">
        <f>AVERAGE(Tabela13[[#This Row],[V46]],Tabela13[[#This Row],[V41]])</f>
        <v>-1.4880952380952328E-2</v>
      </c>
      <c r="CW220" s="4">
        <f>AVERAGE(Tabela13[[#This Row],[V46]],Tabela13[[#This Row],[V42]])</f>
        <v>0</v>
      </c>
      <c r="CX220" s="4">
        <f>AVERAGE(Tabela13[[#This Row],[V46]],Tabela13[[#This Row],[V43]])</f>
        <v>0.23511904761904778</v>
      </c>
      <c r="CY220" s="4">
        <f>AVERAGE(Tabela13[[#This Row],[V46]],Tabela13[[#This Row],[V44]])</f>
        <v>0.51488095238095255</v>
      </c>
      <c r="CZ220" s="4">
        <f>AVERAGE(Tabela13[[#This Row],[V46]],Tabela13[[#This Row],[V45]])</f>
        <v>0.26488095238095266</v>
      </c>
      <c r="DA220" s="3">
        <f>_xlfn.STDEV.S(Tabela13[[#This Row],[V41]],Tabela13[[#This Row],[V42]])</f>
        <v>2.1044844678171297E-2</v>
      </c>
      <c r="DB220" s="3">
        <f>_xlfn.STDEV.S(Tabela13[[#This Row],[V41]],Tabela13[[#This Row],[V43]])</f>
        <v>0.35355339059327395</v>
      </c>
      <c r="DC220" s="3">
        <f>_xlfn.STDEV.S(Tabela13[[#This Row],[V41]],Tabela13[[#This Row],[V44]])</f>
        <v>0.74919647054288985</v>
      </c>
      <c r="DD220" s="3">
        <f>_xlfn.STDEV.S(Tabela13[[#This Row],[V41]],Tabela13[[#This Row],[V45]])</f>
        <v>0.39564307994961623</v>
      </c>
      <c r="DE220" s="3">
        <f>_xlfn.STDEV.S(Tabela13[[#This Row],[V41]],Tabela13[[#This Row],[V46]])</f>
        <v>0.72815162586471882</v>
      </c>
      <c r="DF220" s="3">
        <f>_xlfn.STDEV.S(Tabela13[[#This Row],[V42]],Tabela13[[#This Row],[V41]])</f>
        <v>2.1044844678171297E-2</v>
      </c>
      <c r="DG220" s="3">
        <f>_xlfn.STDEV.S(Tabela13[[#This Row],[V42]],Tabela13[[#This Row],[V43]])</f>
        <v>0.33250854591510265</v>
      </c>
      <c r="DH220" s="3">
        <f>_xlfn.STDEV.S(Tabela13[[#This Row],[V42]],Tabela13[[#This Row],[V44]])</f>
        <v>0.72815162586471849</v>
      </c>
      <c r="DI220" s="3">
        <f>_xlfn.STDEV.S(Tabela13[[#This Row],[V42]],Tabela13[[#This Row],[V45]])</f>
        <v>0.37459823527144492</v>
      </c>
      <c r="DJ220" s="3">
        <f>_xlfn.STDEV.S(Tabela13[[#This Row],[V42]],Tabela13[[#This Row],[V46]])</f>
        <v>0.70710678118654757</v>
      </c>
      <c r="DK220" s="3">
        <f>_xlfn.STDEV.S(Tabela13[[#This Row],[V43]],Tabela13[[#This Row],[V41]])</f>
        <v>0.35355339059327395</v>
      </c>
      <c r="DL220" s="3">
        <f>_xlfn.STDEV.S(Tabela13[[#This Row],[V43]],Tabela13[[#This Row],[V42]])</f>
        <v>0.33250854591510265</v>
      </c>
      <c r="DM220" s="3">
        <f>_xlfn.STDEV.S(Tabela13[[#This Row],[V43]],Tabela13[[#This Row],[V44]])</f>
        <v>0.39564307994961595</v>
      </c>
      <c r="DN220" s="3">
        <f>_xlfn.STDEV.S(Tabela13[[#This Row],[V43]],Tabela13[[#This Row],[V45]])</f>
        <v>4.2089689356342282E-2</v>
      </c>
      <c r="DO220" s="3">
        <f>_xlfn.STDEV.S(Tabela13[[#This Row],[V43]],Tabela13[[#This Row],[V46]])</f>
        <v>0.37459823527144492</v>
      </c>
      <c r="DP220" s="3">
        <f>_xlfn.STDEV.S(Tabela13[[#This Row],[V44]],Tabela13[[#This Row],[V41]])</f>
        <v>0.74919647054288985</v>
      </c>
      <c r="DQ220" s="3">
        <f>_xlfn.STDEV.S(Tabela13[[#This Row],[V44]],Tabela13[[#This Row],[V42]])</f>
        <v>0.72815162586471849</v>
      </c>
      <c r="DR220" s="3">
        <f>_xlfn.STDEV.S(Tabela13[[#This Row],[V44]],Tabela13[[#This Row],[V43]])</f>
        <v>0.39564307994961595</v>
      </c>
      <c r="DS220" s="3">
        <f>_xlfn.STDEV.S(Tabela13[[#This Row],[V44]],Tabela13[[#This Row],[V45]])</f>
        <v>0.35355339059327362</v>
      </c>
      <c r="DT220" s="3">
        <f>_xlfn.STDEV.S(Tabela13[[#This Row],[V44]],Tabela13[[#This Row],[V46]])</f>
        <v>2.1044844678170985E-2</v>
      </c>
      <c r="DU220" s="3">
        <f>_xlfn.STDEV.S(Tabela13[[#This Row],[V45]],Tabela13[[#This Row],[V41]])</f>
        <v>0.39564307994961623</v>
      </c>
      <c r="DV220" s="3">
        <f>_xlfn.STDEV.S(Tabela13[[#This Row],[V45]],Tabela13[[#This Row],[V42]])</f>
        <v>0.37459823527144492</v>
      </c>
      <c r="DW220" s="3">
        <f>_xlfn.STDEV.S(Tabela13[[#This Row],[V45]],Tabela13[[#This Row],[V43]])</f>
        <v>4.2089689356342282E-2</v>
      </c>
      <c r="DX220" s="3">
        <f>_xlfn.STDEV.S(Tabela13[[#This Row],[V45]],Tabela13[[#This Row],[V44]])</f>
        <v>0.35355339059327362</v>
      </c>
      <c r="DY220" s="3">
        <f>_xlfn.STDEV.S(Tabela13[[#This Row],[V45]],Tabela13[[#This Row],[V46]])</f>
        <v>0.33250854591510265</v>
      </c>
      <c r="DZ220" s="3">
        <f>_xlfn.STDEV.S(Tabela13[[#This Row],[V46]],Tabela13[[#This Row],[V41]])</f>
        <v>0.72815162586471882</v>
      </c>
      <c r="EA220" s="3">
        <f>_xlfn.STDEV.S(Tabela13[[#This Row],[V46]],Tabela13[[#This Row],[V42]])</f>
        <v>0.70710678118654757</v>
      </c>
      <c r="EB220" s="3">
        <f>_xlfn.STDEV.S(Tabela13[[#This Row],[V46]],Tabela13[[#This Row],[V43]])</f>
        <v>0.37459823527144492</v>
      </c>
      <c r="EC220" s="3">
        <f>_xlfn.STDEV.S(Tabela13[[#This Row],[V46]],Tabela13[[#This Row],[V44]])</f>
        <v>2.1044844678170985E-2</v>
      </c>
      <c r="ED220" s="3">
        <f>_xlfn.STDEV.S(Tabela13[[#This Row],[V46]],Tabela13[[#This Row],[V45]])</f>
        <v>0.33250854591510265</v>
      </c>
      <c r="EE220" s="3">
        <f t="shared" si="236"/>
        <v>-4.0873224346043679E-2</v>
      </c>
      <c r="EF220" s="3">
        <f t="shared" si="237"/>
        <v>-1.263765311056809</v>
      </c>
      <c r="EG220" s="3" t="str">
        <f t="shared" si="238"/>
        <v/>
      </c>
      <c r="EH220" s="3">
        <f t="shared" si="239"/>
        <v>-1.5825723197984656</v>
      </c>
      <c r="EI220" s="3">
        <f t="shared" si="240"/>
        <v>-48.931789258109276</v>
      </c>
      <c r="EJ220" s="3">
        <f t="shared" si="241"/>
        <v>-4.0873224346043679E-2</v>
      </c>
      <c r="EK220" s="3">
        <f t="shared" si="242"/>
        <v>-1.2553131621064557</v>
      </c>
      <c r="EL220" s="3">
        <f t="shared" si="243"/>
        <v>48.931789258108523</v>
      </c>
      <c r="EM220" s="3">
        <f t="shared" si="244"/>
        <v>-1.5932279373570335</v>
      </c>
      <c r="EN220" s="3">
        <f t="shared" si="245"/>
        <v>3184525836262886.5</v>
      </c>
      <c r="EO220" s="3">
        <f t="shared" si="246"/>
        <v>-1.263765311056809</v>
      </c>
      <c r="EP220" s="3">
        <f t="shared" si="247"/>
        <v>-1.2553131621064557</v>
      </c>
      <c r="EQ220" s="3">
        <f t="shared" si="248"/>
        <v>1.5825723197984631</v>
      </c>
      <c r="ER220" s="3">
        <f t="shared" si="249"/>
        <v>189555109301363.03</v>
      </c>
      <c r="ES220" s="3" t="str">
        <f t="shared" si="250"/>
        <v/>
      </c>
      <c r="ET220" s="3" t="str">
        <f t="shared" si="251"/>
        <v/>
      </c>
      <c r="EU220" s="3" t="str">
        <f t="shared" si="252"/>
        <v/>
      </c>
      <c r="EV220" s="3">
        <f t="shared" si="253"/>
        <v>1.5825723197984631</v>
      </c>
      <c r="EW220" s="3">
        <f t="shared" si="254"/>
        <v>1.2637653110568068</v>
      </c>
      <c r="EX220" s="3">
        <f t="shared" si="255"/>
        <v>4.0873224346043055E-2</v>
      </c>
      <c r="EY220" s="3">
        <f t="shared" si="256"/>
        <v>-1.5825723197984656</v>
      </c>
      <c r="EZ220" s="3">
        <f t="shared" si="257"/>
        <v>-1.5932279373570335</v>
      </c>
      <c r="FA220" s="3">
        <f t="shared" si="258"/>
        <v>189555109301363.03</v>
      </c>
      <c r="FB220" s="3">
        <f t="shared" si="259"/>
        <v>1.2637653110568068</v>
      </c>
      <c r="FC220" s="3">
        <f t="shared" si="260"/>
        <v>1.2553131621064537</v>
      </c>
      <c r="FD220" s="3">
        <f t="shared" si="261"/>
        <v>-48.931789258109276</v>
      </c>
      <c r="FE220" s="3" t="str">
        <f t="shared" si="262"/>
        <v/>
      </c>
      <c r="FF220" s="3">
        <f t="shared" si="263"/>
        <v>1.5932279373570304</v>
      </c>
      <c r="FG220" s="3">
        <f t="shared" si="264"/>
        <v>4.0873224346043055E-2</v>
      </c>
      <c r="FH220" s="3">
        <f t="shared" si="265"/>
        <v>1.2553131621064537</v>
      </c>
      <c r="FI220" s="4">
        <f t="shared" si="266"/>
        <v>1.25</v>
      </c>
      <c r="FJ220" s="4">
        <f t="shared" si="267"/>
        <v>1.4285714285714286</v>
      </c>
      <c r="FK220" s="4">
        <f t="shared" si="268"/>
        <v>1.2808988764044946</v>
      </c>
      <c r="FL220" s="4">
        <f t="shared" si="269"/>
        <v>1.449438202247191</v>
      </c>
      <c r="FM220" s="4">
        <f>Tabela13[[#This Row],[V139]]-Tabela13[[#This Row],[V140]]</f>
        <v>-0.16853932584269637</v>
      </c>
      <c r="FN220" s="4">
        <f>Tabela13[[#This Row],[V1]]-Tabela13[[#This Row],[V2]]/2</f>
        <v>0.57440476190476186</v>
      </c>
      <c r="FO220" s="4">
        <f>Tabela13[[#This Row],[V1]]-Tabela13[[#This Row],[V3]]/2</f>
        <v>0.58928571428571441</v>
      </c>
      <c r="FP220" s="4">
        <f>Tabela13[[#This Row],[V1]]-Tabela13[[#This Row],[V4]]/2</f>
        <v>0.82440476190476197</v>
      </c>
      <c r="FQ220" s="4">
        <f>Tabela13[[#This Row],[V2]]-Tabela13[[#This Row],[V1]]/2</f>
        <v>1.3690476190476191</v>
      </c>
      <c r="FR220" s="4">
        <f>Tabela13[[#This Row],[V2]]-Tabela13[[#This Row],[V3]]/2</f>
        <v>1.1190476190476193</v>
      </c>
      <c r="FS220" s="4">
        <f>Tabela13[[#This Row],[V2]]-Tabela13[[#This Row],[V4]]/2</f>
        <v>1.354166666666667</v>
      </c>
      <c r="FT220" s="4">
        <f t="shared" si="270"/>
        <v>0.52138682752591003</v>
      </c>
      <c r="FU220" s="4">
        <f t="shared" si="271"/>
        <v>0.53250409830185086</v>
      </c>
      <c r="FV220" s="4">
        <f t="shared" si="272"/>
        <v>0.68944576460140417</v>
      </c>
      <c r="FW220" s="4">
        <f t="shared" si="273"/>
        <v>0.93993499426995875</v>
      </c>
      <c r="FX220" s="4">
        <f t="shared" si="274"/>
        <v>0.84151894609862488</v>
      </c>
      <c r="FY220" s="4">
        <f t="shared" si="275"/>
        <v>0.93472082409114576</v>
      </c>
      <c r="FZ220" s="4">
        <f t="shared" si="276"/>
        <v>93.8496289546638</v>
      </c>
      <c r="GA220" s="4">
        <f t="shared" si="277"/>
        <v>95.850737694333148</v>
      </c>
      <c r="GB220" s="4">
        <f t="shared" si="278"/>
        <v>124.10023762825276</v>
      </c>
      <c r="GC220" s="4">
        <f t="shared" si="279"/>
        <v>169.18829896859256</v>
      </c>
      <c r="GD220" s="4">
        <f t="shared" si="280"/>
        <v>151.47341029775248</v>
      </c>
      <c r="GE220" s="4">
        <f t="shared" si="281"/>
        <v>168.24974833640624</v>
      </c>
      <c r="GF220" s="4">
        <f>Tabela13[[#This Row],[V1]]-Tabela13[[#This Row],[V2]]/Tabela13[[#This Row],[V2]]</f>
        <v>0.6785714285714286</v>
      </c>
      <c r="GG220" s="4">
        <f>Tabela13[[#This Row],[V1]]-Tabela13[[#This Row],[V3]]/Tabela13[[#This Row],[V3]]</f>
        <v>0.6785714285714286</v>
      </c>
      <c r="GH220" s="4">
        <f>Tabela13[[#This Row],[V1]]-Tabela13[[#This Row],[V4]]/Tabela13[[#This Row],[V4]]</f>
        <v>0.6785714285714286</v>
      </c>
      <c r="GI220" s="4">
        <f>Tabela13[[#This Row],[V2]]-Tabela13[[#This Row],[V1]]/Tabela13[[#This Row],[V1]]</f>
        <v>1.2083333333333335</v>
      </c>
      <c r="GJ220" s="4">
        <f>Tabela13[[#This Row],[V2]]-Tabela13[[#This Row],[V3]]/Tabela13[[#This Row],[V3]]</f>
        <v>1.2083333333333335</v>
      </c>
      <c r="GK220" s="4">
        <f>Tabela13[[#This Row],[V2]]-Tabela13[[#This Row],[V4]]/Tabela13[[#This Row],[V4]]</f>
        <v>1.2083333333333335</v>
      </c>
      <c r="GL220" s="4">
        <f t="shared" si="282"/>
        <v>0.28918608252303568</v>
      </c>
      <c r="GM220" s="4">
        <f t="shared" si="283"/>
        <v>1.9434523809523807</v>
      </c>
      <c r="GN220" s="4">
        <f t="shared" si="284"/>
        <v>0.14880018947586524</v>
      </c>
      <c r="GO220" s="3">
        <f t="shared" si="285"/>
        <v>0</v>
      </c>
      <c r="GP220" s="3">
        <v>100</v>
      </c>
      <c r="GQ220" s="3">
        <f t="shared" si="286"/>
        <v>-1</v>
      </c>
      <c r="GR220" s="3">
        <f t="shared" si="287"/>
        <v>-100</v>
      </c>
      <c r="GS220" s="34">
        <f>COUNTIF($D$2:D219,Tabela13[[#This Row],[HomeTeam]])</f>
        <v>10</v>
      </c>
      <c r="GT220" s="34">
        <f>COUNTIF($E$2:E219,Tabela13[[#This Row],[AwayTeam]])</f>
        <v>10</v>
      </c>
      <c r="GU220" s="3">
        <f>IFERROR(AVERAGEIFS($AD$2:AD219,$D$2:D219,Tabela13[[#This Row],[HomeTeam]],$GS$2:GS219,"&gt;="&amp;Tabela13[[#This Row],[Contagem_H]]-5),"")</f>
        <v>0.47808457699825102</v>
      </c>
      <c r="GV220" s="3">
        <f>IFERROR(AVERAGEIFS($G$2:G219,$E$2:E219,Tabela13[[#This Row],[AwayTeam]],$GT$2:GT219,"&gt;="&amp;Tabela13[[#This Row],[Contagem_A]]-5),"")</f>
        <v>0.8</v>
      </c>
      <c r="GW220" s="3">
        <f>IFERROR(AVERAGEIFS($GQ$2:GQ219,$D$2:D219,Tabela13[[#This Row],[HomeTeam]],$GS$2:GS219,"&gt;="&amp;Tabela13[[#This Row],[Contagem_H]]-5),"")</f>
        <v>1.202</v>
      </c>
    </row>
    <row r="221" spans="1:205" x14ac:dyDescent="0.25">
      <c r="A221" t="s">
        <v>127</v>
      </c>
      <c r="B221" t="s">
        <v>216</v>
      </c>
      <c r="C221" t="s">
        <v>172</v>
      </c>
      <c r="D221" t="s">
        <v>17</v>
      </c>
      <c r="E221" t="s">
        <v>23</v>
      </c>
      <c r="F221" s="3">
        <v>2</v>
      </c>
      <c r="G221" s="3">
        <v>2</v>
      </c>
      <c r="H221" s="3" t="str">
        <f t="shared" si="288"/>
        <v>D</v>
      </c>
      <c r="I221" s="3">
        <v>3</v>
      </c>
      <c r="J221" s="3">
        <v>3.75</v>
      </c>
      <c r="K221" s="3">
        <v>2.2000000000000002</v>
      </c>
      <c r="L221" s="3">
        <v>1.62</v>
      </c>
      <c r="M221" s="3">
        <v>2.25</v>
      </c>
      <c r="N221" s="3">
        <f t="shared" si="217"/>
        <v>4</v>
      </c>
      <c r="O221" s="3">
        <f t="shared" si="218"/>
        <v>1</v>
      </c>
      <c r="P221" s="3">
        <f t="shared" si="219"/>
        <v>1</v>
      </c>
      <c r="Q221" s="3">
        <f t="shared" si="220"/>
        <v>5.4545454545454453E-2</v>
      </c>
      <c r="R221" s="3">
        <f t="shared" si="221"/>
        <v>6.1728395061728336E-2</v>
      </c>
      <c r="S221" s="3">
        <f t="shared" si="222"/>
        <v>3.1636363636363631</v>
      </c>
      <c r="T221" s="3">
        <f t="shared" si="223"/>
        <v>3.9545454545454541</v>
      </c>
      <c r="U221" s="3">
        <f t="shared" si="224"/>
        <v>2.3199999999999998</v>
      </c>
      <c r="V221" s="3">
        <f t="shared" si="225"/>
        <v>1.7083636363636363</v>
      </c>
      <c r="W221" s="3">
        <f t="shared" si="226"/>
        <v>2.3727272727272726</v>
      </c>
      <c r="X221" s="4">
        <f t="shared" si="227"/>
        <v>0.33333333333333331</v>
      </c>
      <c r="Y221" s="4">
        <f t="shared" si="228"/>
        <v>0.26666666666666666</v>
      </c>
      <c r="Z221" s="4">
        <f t="shared" si="229"/>
        <v>0.45454545454545453</v>
      </c>
      <c r="AA221" s="4">
        <f t="shared" si="230"/>
        <v>0.61728395061728392</v>
      </c>
      <c r="AB221" s="4">
        <f t="shared" si="231"/>
        <v>0.44444444444444442</v>
      </c>
      <c r="AC221" s="4">
        <f t="shared" si="232"/>
        <v>1.1666666666666667</v>
      </c>
      <c r="AD221" s="4">
        <f t="shared" si="233"/>
        <v>1.2272727272727273</v>
      </c>
      <c r="AE221" s="4">
        <f t="shared" si="234"/>
        <v>1.1666666666666667</v>
      </c>
      <c r="AF221" s="4">
        <f t="shared" si="235"/>
        <v>1.2272727272727273</v>
      </c>
      <c r="AG221" s="4">
        <f>IFERROR(AVERAGE(Tabela13[[#This Row],[V1]],Tabela13[[#This Row],[V2]]),"")</f>
        <v>1.196969696969697</v>
      </c>
      <c r="AH221" s="4">
        <f>IFERROR(AVERAGE(Tabela13[[#This Row],[V1]],Tabela13[[#This Row],[V3]]),"")</f>
        <v>1.1666666666666667</v>
      </c>
      <c r="AI221" s="4">
        <f>IFERROR(AVERAGE(Tabela13[[#This Row],[V1]],Tabela13[[#This Row],[V4]]),"")</f>
        <v>1.196969696969697</v>
      </c>
      <c r="AJ221" s="4">
        <f>IFERROR(AVERAGE(Tabela13[[#This Row],[V2]],Tabela13[[#This Row],[V1]]),"")</f>
        <v>1.196969696969697</v>
      </c>
      <c r="AK221" s="4">
        <f>IFERROR(AVERAGE(Tabela13[[#This Row],[V2]],Tabela13[[#This Row],[V3]]),"")</f>
        <v>1.196969696969697</v>
      </c>
      <c r="AL221" s="4">
        <f>IFERROR(AVERAGE(Tabela13[[#This Row],[V2]],Tabela13[[#This Row],[V4]]),"")</f>
        <v>1.2272727272727273</v>
      </c>
      <c r="AM221" s="4">
        <f>IFERROR(AVERAGE(Tabela13[[#This Row],[V3]],Tabela13[[#This Row],[V1]]),"")</f>
        <v>1.1666666666666667</v>
      </c>
      <c r="AN221" s="4">
        <f>IFERROR(AVERAGE(Tabela13[[#This Row],[V3]],Tabela13[[#This Row],[V2]]),"")</f>
        <v>1.196969696969697</v>
      </c>
      <c r="AO221" s="4">
        <f>IFERROR(AVERAGE(Tabela13[[#This Row],[V3]],Tabela13[[#This Row],[V4]]),"")</f>
        <v>1.196969696969697</v>
      </c>
      <c r="AP221" s="4">
        <f>IFERROR(AVERAGE(Tabela13[[#This Row],[V4]],Tabela13[[#This Row],[V1]]),"")</f>
        <v>1.196969696969697</v>
      </c>
      <c r="AQ221" s="4">
        <f>IFERROR(AVERAGE(Tabela13[[#This Row],[V4]],Tabela13[[#This Row],[V2]]),"")</f>
        <v>1.2272727272727273</v>
      </c>
      <c r="AR221" s="4">
        <f>IFERROR(AVERAGE(Tabela13[[#This Row],[V4]],Tabela13[[#This Row],[V3]]),"")</f>
        <v>1.196969696969697</v>
      </c>
      <c r="AS221" s="4">
        <f>_xlfn.STDEV.S(Tabela13[[#This Row],[V1]:[V2]])</f>
        <v>4.2854956435548298E-2</v>
      </c>
      <c r="AT221" s="4">
        <f>_xlfn.STDEV.S(Tabela13[[#This Row],[V1]],Tabela13[[#This Row],[V3]])</f>
        <v>0</v>
      </c>
      <c r="AU221" s="4">
        <f>_xlfn.STDEV.S(Tabela13[[#This Row],[V1]],Tabela13[[#This Row],[V4]])</f>
        <v>4.2854956435548298E-2</v>
      </c>
      <c r="AV221" s="4">
        <f>_xlfn.STDEV.S(Tabela13[[#This Row],[V2]],Tabela13[[#This Row],[V1]])</f>
        <v>4.2854956435548298E-2</v>
      </c>
      <c r="AW221" s="4">
        <f>_xlfn.STDEV.S(Tabela13[[#This Row],[V2]],Tabela13[[#This Row],[V3]])</f>
        <v>4.2854956435548298E-2</v>
      </c>
      <c r="AX221" s="4">
        <f>_xlfn.STDEV.S(Tabela13[[#This Row],[V42]],Tabela13[[#This Row],[V44]])</f>
        <v>4.2854956435548298E-2</v>
      </c>
      <c r="AY221" s="4">
        <f>_xlfn.STDEV.S(Tabela13[[#This Row],[V3]],Tabela13[[#This Row],[V1]])</f>
        <v>0</v>
      </c>
      <c r="AZ221" s="4">
        <f>_xlfn.STDEV.S(Tabela13[[#This Row],[V3]],Tabela13[[#This Row],[V2]])</f>
        <v>4.2854956435548298E-2</v>
      </c>
      <c r="BA221" s="4">
        <f>_xlfn.STDEV.S(Tabela13[[#This Row],[V3]],Tabela13[[#This Row],[V4]])</f>
        <v>4.2854956435548298E-2</v>
      </c>
      <c r="BB221" s="4">
        <f>_xlfn.STDEV.S(Tabela13[[#This Row],[V4]],Tabela13[[#This Row],[V1]])</f>
        <v>4.2854956435548298E-2</v>
      </c>
      <c r="BC221" s="4">
        <f>_xlfn.STDEV.S(Tabela13[[#This Row],[V4]],Tabela13[[#This Row],[V2]])</f>
        <v>0</v>
      </c>
      <c r="BD221" s="4">
        <f>_xlfn.STDEV.S(Tabela13[[#This Row],[V4]],Tabela13[[#This Row],[V3]])</f>
        <v>4.2854956435548298E-2</v>
      </c>
      <c r="BE221" s="4">
        <f>Tabela13[[#This Row],[V17]]/Tabela13[[#This Row],[V5]]</f>
        <v>3.5802874996787186E-2</v>
      </c>
      <c r="BF221" s="4">
        <f>Tabela13[[#This Row],[V18]]/Tabela13[[#This Row],[V6]]</f>
        <v>0</v>
      </c>
      <c r="BG221" s="4">
        <f>Tabela13[[#This Row],[V19]]/Tabela13[[#This Row],[V7]]</f>
        <v>3.5802874996787186E-2</v>
      </c>
      <c r="BH221" s="4">
        <f>Tabela13[[#This Row],[V20]]/Tabela13[[#This Row],[V8]]</f>
        <v>3.5802874996787186E-2</v>
      </c>
      <c r="BI221" s="4">
        <f>Tabela13[[#This Row],[V21]]/Tabela13[[#This Row],[V9]]</f>
        <v>3.5802874996787186E-2</v>
      </c>
      <c r="BJ221" s="4">
        <f>Tabela13[[#This Row],[V22]]/Tabela13[[#This Row],[V10]]</f>
        <v>3.491885339192824E-2</v>
      </c>
      <c r="BK221" s="4">
        <f>Tabela13[[#This Row],[V23]]/Tabela13[[#This Row],[V11]]</f>
        <v>0</v>
      </c>
      <c r="BL221" s="4">
        <f>Tabela13[[#This Row],[V24]]/Tabela13[[#This Row],[V12]]</f>
        <v>3.5802874996787186E-2</v>
      </c>
      <c r="BM221" s="4">
        <f>Tabela13[[#This Row],[V25]]/Tabela13[[#This Row],[V13]]</f>
        <v>3.5802874996787186E-2</v>
      </c>
      <c r="BN221" s="4">
        <f>Tabela13[[#This Row],[V26]]/Tabela13[[#This Row],[V14]]</f>
        <v>3.5802874996787186E-2</v>
      </c>
      <c r="BO221" s="4">
        <f>Tabela13[[#This Row],[V27]]/Tabela13[[#This Row],[V15]]</f>
        <v>0</v>
      </c>
      <c r="BP221" s="4">
        <f>Tabela13[[#This Row],[V28]]/Tabela13[[#This Row],[V16]]</f>
        <v>3.5802874996787186E-2</v>
      </c>
      <c r="BQ221" s="4">
        <f>Tabela13[[#This Row],[V1]]-Tabela13[[#This Row],[V2]]</f>
        <v>-6.0606060606060552E-2</v>
      </c>
      <c r="BR221" s="4">
        <f>Tabela13[[#This Row],[V1]]-Tabela13[[#This Row],[V3]]</f>
        <v>0</v>
      </c>
      <c r="BS221" s="4">
        <f>Tabela13[[#This Row],[V1]]-Tabela13[[#This Row],[V4]]</f>
        <v>-6.0606060606060552E-2</v>
      </c>
      <c r="BT221" s="4">
        <f>Tabela13[[#This Row],[V2]]-Tabela13[[#This Row],[V1]]</f>
        <v>6.0606060606060552E-2</v>
      </c>
      <c r="BU221" s="4">
        <f>Tabela13[[#This Row],[V2]]-Tabela13[[#This Row],[V3]]</f>
        <v>6.0606060606060552E-2</v>
      </c>
      <c r="BV221" s="4">
        <f>Tabela13[[#This Row],[V2]]-Tabela13[[#This Row],[V4]]</f>
        <v>0</v>
      </c>
      <c r="BW221" s="4">
        <f>AVERAGE(Tabela13[[#This Row],[V41]],Tabela13[[#This Row],[V42]])</f>
        <v>-3.0303030303030276E-2</v>
      </c>
      <c r="BX221" s="4">
        <f>AVERAGE(Tabela13[[#This Row],[V41]],Tabela13[[#This Row],[V43]])</f>
        <v>-6.0606060606060552E-2</v>
      </c>
      <c r="BY221" s="4">
        <f>AVERAGE(Tabela13[[#This Row],[V41]],Tabela13[[#This Row],[V44]])</f>
        <v>0</v>
      </c>
      <c r="BZ221" s="4">
        <f>AVERAGE(Tabela13[[#This Row],[V41]],Tabela13[[#This Row],[V45]])</f>
        <v>0</v>
      </c>
      <c r="CA221" s="4">
        <f>AVERAGE(Tabela13[[#This Row],[V41]],Tabela13[[#This Row],[V46]])</f>
        <v>-3.0303030303030276E-2</v>
      </c>
      <c r="CB221" s="4">
        <f>AVERAGE(Tabela13[[#This Row],[V42]],Tabela13[[#This Row],[V41]])</f>
        <v>-3.0303030303030276E-2</v>
      </c>
      <c r="CC221" s="4">
        <f>AVERAGE(Tabela13[[#This Row],[V42]],Tabela13[[#This Row],[V43]])</f>
        <v>-3.0303030303030276E-2</v>
      </c>
      <c r="CD221" s="4">
        <f>AVERAGE(Tabela13[[#This Row],[V42]],Tabela13[[#This Row],[V44]])</f>
        <v>3.0303030303030276E-2</v>
      </c>
      <c r="CE221" s="4">
        <f>AVERAGE(Tabela13[[#This Row],[V42]],Tabela13[[#This Row],[V45]])</f>
        <v>3.0303030303030276E-2</v>
      </c>
      <c r="CF221" s="4">
        <f>AVERAGE(Tabela13[[#This Row],[V42]],Tabela13[[#This Row],[V46]])</f>
        <v>0</v>
      </c>
      <c r="CG221" s="4">
        <f>AVERAGE(Tabela13[[#This Row],[V43]],Tabela13[[#This Row],[V41]])</f>
        <v>-6.0606060606060552E-2</v>
      </c>
      <c r="CH221" s="4">
        <f>AVERAGE(Tabela13[[#This Row],[V43]],Tabela13[[#This Row],[V42]])</f>
        <v>-3.0303030303030276E-2</v>
      </c>
      <c r="CI221" s="4">
        <f>AVERAGE(Tabela13[[#This Row],[V43]],Tabela13[[#This Row],[V44]])</f>
        <v>0</v>
      </c>
      <c r="CJ221" s="4">
        <f>AVERAGE(Tabela13[[#This Row],[V43]],Tabela13[[#This Row],[V45]])</f>
        <v>0</v>
      </c>
      <c r="CK221" s="4">
        <f>AVERAGE(Tabela13[[#This Row],[V43]],Tabela13[[#This Row],[V46]])</f>
        <v>-3.0303030303030276E-2</v>
      </c>
      <c r="CL221" s="4">
        <f>AVERAGE(Tabela13[[#This Row],[V44]],Tabela13[[#This Row],[V41]])</f>
        <v>0</v>
      </c>
      <c r="CM221" s="4">
        <f>AVERAGE(Tabela13[[#This Row],[V44]],Tabela13[[#This Row],[V42]])</f>
        <v>3.0303030303030276E-2</v>
      </c>
      <c r="CN221" s="4">
        <f>AVERAGE(Tabela13[[#This Row],[V44]],Tabela13[[#This Row],[V43]])</f>
        <v>0</v>
      </c>
      <c r="CO221" s="4">
        <f>AVERAGE(Tabela13[[#This Row],[V44]],Tabela13[[#This Row],[V45]])</f>
        <v>6.0606060606060552E-2</v>
      </c>
      <c r="CP221" s="4">
        <f>AVERAGE(Tabela13[[#This Row],[V44]],Tabela13[[#This Row],[V46]])</f>
        <v>3.0303030303030276E-2</v>
      </c>
      <c r="CQ221" s="4">
        <f>AVERAGE(Tabela13[[#This Row],[V45]],Tabela13[[#This Row],[V41]])</f>
        <v>0</v>
      </c>
      <c r="CR221" s="4">
        <f>AVERAGE(Tabela13[[#This Row],[V45]],Tabela13[[#This Row],[V42]])</f>
        <v>3.0303030303030276E-2</v>
      </c>
      <c r="CS221" s="4">
        <f>AVERAGE(Tabela13[[#This Row],[V45]],Tabela13[[#This Row],[V43]])</f>
        <v>0</v>
      </c>
      <c r="CT221" s="4">
        <f>AVERAGE(Tabela13[[#This Row],[V45]],Tabela13[[#This Row],[V44]])</f>
        <v>6.0606060606060552E-2</v>
      </c>
      <c r="CU221" s="4">
        <f>AVERAGE(Tabela13[[#This Row],[V45]],Tabela13[[#This Row],[V46]])</f>
        <v>3.0303030303030276E-2</v>
      </c>
      <c r="CV221" s="4">
        <f>AVERAGE(Tabela13[[#This Row],[V46]],Tabela13[[#This Row],[V41]])</f>
        <v>-3.0303030303030276E-2</v>
      </c>
      <c r="CW221" s="4">
        <f>AVERAGE(Tabela13[[#This Row],[V46]],Tabela13[[#This Row],[V42]])</f>
        <v>0</v>
      </c>
      <c r="CX221" s="4">
        <f>AVERAGE(Tabela13[[#This Row],[V46]],Tabela13[[#This Row],[V43]])</f>
        <v>-3.0303030303030276E-2</v>
      </c>
      <c r="CY221" s="4">
        <f>AVERAGE(Tabela13[[#This Row],[V46]],Tabela13[[#This Row],[V44]])</f>
        <v>3.0303030303030276E-2</v>
      </c>
      <c r="CZ221" s="4">
        <f>AVERAGE(Tabela13[[#This Row],[V46]],Tabela13[[#This Row],[V45]])</f>
        <v>3.0303030303030276E-2</v>
      </c>
      <c r="DA221" s="3">
        <f>_xlfn.STDEV.S(Tabela13[[#This Row],[V41]],Tabela13[[#This Row],[V42]])</f>
        <v>4.2854956435548298E-2</v>
      </c>
      <c r="DB221" s="3">
        <f>_xlfn.STDEV.S(Tabela13[[#This Row],[V41]],Tabela13[[#This Row],[V43]])</f>
        <v>0</v>
      </c>
      <c r="DC221" s="3">
        <f>_xlfn.STDEV.S(Tabela13[[#This Row],[V41]],Tabela13[[#This Row],[V44]])</f>
        <v>8.5709912871096597E-2</v>
      </c>
      <c r="DD221" s="3">
        <f>_xlfn.STDEV.S(Tabela13[[#This Row],[V41]],Tabela13[[#This Row],[V45]])</f>
        <v>8.5709912871096597E-2</v>
      </c>
      <c r="DE221" s="3">
        <f>_xlfn.STDEV.S(Tabela13[[#This Row],[V41]],Tabela13[[#This Row],[V46]])</f>
        <v>4.2854956435548298E-2</v>
      </c>
      <c r="DF221" s="3">
        <f>_xlfn.STDEV.S(Tabela13[[#This Row],[V42]],Tabela13[[#This Row],[V41]])</f>
        <v>4.2854956435548298E-2</v>
      </c>
      <c r="DG221" s="3">
        <f>_xlfn.STDEV.S(Tabela13[[#This Row],[V42]],Tabela13[[#This Row],[V43]])</f>
        <v>4.2854956435548298E-2</v>
      </c>
      <c r="DH221" s="3">
        <f>_xlfn.STDEV.S(Tabela13[[#This Row],[V42]],Tabela13[[#This Row],[V44]])</f>
        <v>4.2854956435548298E-2</v>
      </c>
      <c r="DI221" s="3">
        <f>_xlfn.STDEV.S(Tabela13[[#This Row],[V42]],Tabela13[[#This Row],[V45]])</f>
        <v>4.2854956435548298E-2</v>
      </c>
      <c r="DJ221" s="3">
        <f>_xlfn.STDEV.S(Tabela13[[#This Row],[V42]],Tabela13[[#This Row],[V46]])</f>
        <v>0</v>
      </c>
      <c r="DK221" s="3">
        <f>_xlfn.STDEV.S(Tabela13[[#This Row],[V43]],Tabela13[[#This Row],[V41]])</f>
        <v>0</v>
      </c>
      <c r="DL221" s="3">
        <f>_xlfn.STDEV.S(Tabela13[[#This Row],[V43]],Tabela13[[#This Row],[V42]])</f>
        <v>4.2854956435548298E-2</v>
      </c>
      <c r="DM221" s="3">
        <f>_xlfn.STDEV.S(Tabela13[[#This Row],[V43]],Tabela13[[#This Row],[V44]])</f>
        <v>8.5709912871096597E-2</v>
      </c>
      <c r="DN221" s="3">
        <f>_xlfn.STDEV.S(Tabela13[[#This Row],[V43]],Tabela13[[#This Row],[V45]])</f>
        <v>8.5709912871096597E-2</v>
      </c>
      <c r="DO221" s="3">
        <f>_xlfn.STDEV.S(Tabela13[[#This Row],[V43]],Tabela13[[#This Row],[V46]])</f>
        <v>4.2854956435548298E-2</v>
      </c>
      <c r="DP221" s="3">
        <f>_xlfn.STDEV.S(Tabela13[[#This Row],[V44]],Tabela13[[#This Row],[V41]])</f>
        <v>8.5709912871096597E-2</v>
      </c>
      <c r="DQ221" s="3">
        <f>_xlfn.STDEV.S(Tabela13[[#This Row],[V44]],Tabela13[[#This Row],[V42]])</f>
        <v>4.2854956435548298E-2</v>
      </c>
      <c r="DR221" s="3">
        <f>_xlfn.STDEV.S(Tabela13[[#This Row],[V44]],Tabela13[[#This Row],[V43]])</f>
        <v>8.5709912871096597E-2</v>
      </c>
      <c r="DS221" s="3">
        <f>_xlfn.STDEV.S(Tabela13[[#This Row],[V44]],Tabela13[[#This Row],[V45]])</f>
        <v>0</v>
      </c>
      <c r="DT221" s="3">
        <f>_xlfn.STDEV.S(Tabela13[[#This Row],[V44]],Tabela13[[#This Row],[V46]])</f>
        <v>4.2854956435548298E-2</v>
      </c>
      <c r="DU221" s="3">
        <f>_xlfn.STDEV.S(Tabela13[[#This Row],[V45]],Tabela13[[#This Row],[V41]])</f>
        <v>8.5709912871096597E-2</v>
      </c>
      <c r="DV221" s="3">
        <f>_xlfn.STDEV.S(Tabela13[[#This Row],[V45]],Tabela13[[#This Row],[V42]])</f>
        <v>4.2854956435548298E-2</v>
      </c>
      <c r="DW221" s="3">
        <f>_xlfn.STDEV.S(Tabela13[[#This Row],[V45]],Tabela13[[#This Row],[V43]])</f>
        <v>8.5709912871096597E-2</v>
      </c>
      <c r="DX221" s="3">
        <f>_xlfn.STDEV.S(Tabela13[[#This Row],[V45]],Tabela13[[#This Row],[V44]])</f>
        <v>0</v>
      </c>
      <c r="DY221" s="3">
        <f>_xlfn.STDEV.S(Tabela13[[#This Row],[V45]],Tabela13[[#This Row],[V46]])</f>
        <v>4.2854956435548298E-2</v>
      </c>
      <c r="DZ221" s="3">
        <f>_xlfn.STDEV.S(Tabela13[[#This Row],[V46]],Tabela13[[#This Row],[V41]])</f>
        <v>4.2854956435548298E-2</v>
      </c>
      <c r="EA221" s="3">
        <f>_xlfn.STDEV.S(Tabela13[[#This Row],[V46]],Tabela13[[#This Row],[V42]])</f>
        <v>0</v>
      </c>
      <c r="EB221" s="3">
        <f>_xlfn.STDEV.S(Tabela13[[#This Row],[V46]],Tabela13[[#This Row],[V43]])</f>
        <v>4.2854956435548298E-2</v>
      </c>
      <c r="EC221" s="3">
        <f>_xlfn.STDEV.S(Tabela13[[#This Row],[V46]],Tabela13[[#This Row],[V44]])</f>
        <v>4.2854956435548298E-2</v>
      </c>
      <c r="ED221" s="3">
        <f>_xlfn.STDEV.S(Tabela13[[#This Row],[V46]],Tabela13[[#This Row],[V45]])</f>
        <v>4.2854956435548298E-2</v>
      </c>
      <c r="EE221" s="3">
        <f t="shared" si="236"/>
        <v>-1.4142135623730951</v>
      </c>
      <c r="EF221" s="3">
        <f t="shared" si="237"/>
        <v>0</v>
      </c>
      <c r="EG221" s="3" t="str">
        <f t="shared" si="238"/>
        <v/>
      </c>
      <c r="EH221" s="3" t="str">
        <f t="shared" si="239"/>
        <v/>
      </c>
      <c r="EI221" s="3">
        <f t="shared" si="240"/>
        <v>-1.4142135623730951</v>
      </c>
      <c r="EJ221" s="3">
        <f t="shared" si="241"/>
        <v>-1.4142135623730951</v>
      </c>
      <c r="EK221" s="3">
        <f t="shared" si="242"/>
        <v>-1.4142135623730951</v>
      </c>
      <c r="EL221" s="3">
        <f t="shared" si="243"/>
        <v>1.4142135623730951</v>
      </c>
      <c r="EM221" s="3">
        <f t="shared" si="244"/>
        <v>1.4142135623730951</v>
      </c>
      <c r="EN221" s="3" t="str">
        <f t="shared" si="245"/>
        <v/>
      </c>
      <c r="EO221" s="3">
        <f t="shared" si="246"/>
        <v>0</v>
      </c>
      <c r="EP221" s="3">
        <f t="shared" si="247"/>
        <v>-1.4142135623730951</v>
      </c>
      <c r="EQ221" s="3" t="str">
        <f t="shared" si="248"/>
        <v/>
      </c>
      <c r="ER221" s="3" t="str">
        <f t="shared" si="249"/>
        <v/>
      </c>
      <c r="ES221" s="3" t="str">
        <f t="shared" si="250"/>
        <v/>
      </c>
      <c r="ET221" s="3" t="str">
        <f t="shared" si="251"/>
        <v/>
      </c>
      <c r="EU221" s="3" t="str">
        <f t="shared" si="252"/>
        <v/>
      </c>
      <c r="EV221" s="3" t="str">
        <f t="shared" si="253"/>
        <v/>
      </c>
      <c r="EW221" s="3">
        <f t="shared" si="254"/>
        <v>0</v>
      </c>
      <c r="EX221" s="3">
        <f t="shared" si="255"/>
        <v>1.4142135623730951</v>
      </c>
      <c r="EY221" s="3" t="str">
        <f t="shared" si="256"/>
        <v/>
      </c>
      <c r="EZ221" s="3">
        <f t="shared" si="257"/>
        <v>1.4142135623730951</v>
      </c>
      <c r="FA221" s="3" t="str">
        <f t="shared" si="258"/>
        <v/>
      </c>
      <c r="FB221" s="3">
        <f t="shared" si="259"/>
        <v>0</v>
      </c>
      <c r="FC221" s="3">
        <f t="shared" si="260"/>
        <v>1.4142135623730951</v>
      </c>
      <c r="FD221" s="3">
        <f t="shared" si="261"/>
        <v>-1.4142135623730951</v>
      </c>
      <c r="FE221" s="3" t="str">
        <f t="shared" si="262"/>
        <v/>
      </c>
      <c r="FF221" s="3">
        <f t="shared" si="263"/>
        <v>-1.4142135623730951</v>
      </c>
      <c r="FG221" s="3">
        <f t="shared" si="264"/>
        <v>1.4142135623730951</v>
      </c>
      <c r="FH221" s="3">
        <f t="shared" si="265"/>
        <v>1.4142135623730951</v>
      </c>
      <c r="FI221" s="4">
        <f t="shared" si="266"/>
        <v>0.90909090909090906</v>
      </c>
      <c r="FJ221" s="4">
        <f t="shared" si="267"/>
        <v>0.66666666666666663</v>
      </c>
      <c r="FK221" s="4">
        <f t="shared" si="268"/>
        <v>1.2011494252873565</v>
      </c>
      <c r="FL221" s="4">
        <f t="shared" si="269"/>
        <v>1.5459770114942528</v>
      </c>
      <c r="FM221" s="4">
        <f>Tabela13[[#This Row],[V139]]-Tabela13[[#This Row],[V140]]</f>
        <v>-0.34482758620689635</v>
      </c>
      <c r="FN221" s="4">
        <f>Tabela13[[#This Row],[V1]]-Tabela13[[#This Row],[V2]]/2</f>
        <v>0.55303030303030309</v>
      </c>
      <c r="FO221" s="4">
        <f>Tabela13[[#This Row],[V1]]-Tabela13[[#This Row],[V3]]/2</f>
        <v>0.58333333333333337</v>
      </c>
      <c r="FP221" s="4">
        <f>Tabela13[[#This Row],[V1]]-Tabela13[[#This Row],[V4]]/2</f>
        <v>0.55303030303030309</v>
      </c>
      <c r="FQ221" s="4">
        <f>Tabela13[[#This Row],[V2]]-Tabela13[[#This Row],[V1]]/2</f>
        <v>0.64393939393939392</v>
      </c>
      <c r="FR221" s="4">
        <f>Tabela13[[#This Row],[V2]]-Tabela13[[#This Row],[V3]]/2</f>
        <v>0.64393939393939392</v>
      </c>
      <c r="FS221" s="4">
        <f>Tabela13[[#This Row],[V2]]-Tabela13[[#This Row],[V4]]/2</f>
        <v>0.61363636363636365</v>
      </c>
      <c r="FT221" s="4">
        <f t="shared" si="270"/>
        <v>0.5051667617855311</v>
      </c>
      <c r="FU221" s="4">
        <f t="shared" si="271"/>
        <v>0.52807444842635964</v>
      </c>
      <c r="FV221" s="4">
        <f t="shared" si="272"/>
        <v>0.5051667617855311</v>
      </c>
      <c r="FW221" s="4">
        <f t="shared" si="273"/>
        <v>0.57210288343463644</v>
      </c>
      <c r="FX221" s="4">
        <f t="shared" si="274"/>
        <v>0.57210288343463644</v>
      </c>
      <c r="FY221" s="4">
        <f t="shared" si="275"/>
        <v>0.55038594767679128</v>
      </c>
      <c r="FZ221" s="4">
        <f t="shared" si="276"/>
        <v>90.930017121395593</v>
      </c>
      <c r="GA221" s="4">
        <f t="shared" si="277"/>
        <v>95.053400716744733</v>
      </c>
      <c r="GB221" s="4">
        <f t="shared" si="278"/>
        <v>90.930017121395593</v>
      </c>
      <c r="GC221" s="4">
        <f t="shared" si="279"/>
        <v>102.97851901823456</v>
      </c>
      <c r="GD221" s="4">
        <f t="shared" si="280"/>
        <v>102.97851901823456</v>
      </c>
      <c r="GE221" s="4">
        <f t="shared" si="281"/>
        <v>99.069470581822429</v>
      </c>
      <c r="GF221" s="4">
        <f>Tabela13[[#This Row],[V1]]-Tabela13[[#This Row],[V2]]/Tabela13[[#This Row],[V2]]</f>
        <v>0.16666666666666674</v>
      </c>
      <c r="GG221" s="4">
        <f>Tabela13[[#This Row],[V1]]-Tabela13[[#This Row],[V3]]/Tabela13[[#This Row],[V3]]</f>
        <v>0.16666666666666674</v>
      </c>
      <c r="GH221" s="4">
        <f>Tabela13[[#This Row],[V1]]-Tabela13[[#This Row],[V4]]/Tabela13[[#This Row],[V4]]</f>
        <v>0.16666666666666674</v>
      </c>
      <c r="GI221" s="4">
        <f>Tabela13[[#This Row],[V2]]-Tabela13[[#This Row],[V1]]/Tabela13[[#This Row],[V1]]</f>
        <v>0.22727272727272729</v>
      </c>
      <c r="GJ221" s="4">
        <f>Tabela13[[#This Row],[V2]]-Tabela13[[#This Row],[V3]]/Tabela13[[#This Row],[V3]]</f>
        <v>0.22727272727272729</v>
      </c>
      <c r="GK221" s="4">
        <f>Tabela13[[#This Row],[V2]]-Tabela13[[#This Row],[V4]]/Tabela13[[#This Row],[V4]]</f>
        <v>0.22727272727272729</v>
      </c>
      <c r="GL221" s="4">
        <f t="shared" si="282"/>
        <v>3.4990925405431833E-2</v>
      </c>
      <c r="GM221" s="4">
        <f t="shared" si="283"/>
        <v>1.196969696969697</v>
      </c>
      <c r="GN221" s="4">
        <f t="shared" si="284"/>
        <v>2.9232925022259507E-2</v>
      </c>
      <c r="GO221" s="3">
        <f t="shared" si="285"/>
        <v>0</v>
      </c>
      <c r="GP221" s="3">
        <v>100</v>
      </c>
      <c r="GQ221" s="3">
        <f t="shared" si="286"/>
        <v>-1</v>
      </c>
      <c r="GR221" s="3">
        <f t="shared" si="287"/>
        <v>-100</v>
      </c>
      <c r="GS221" s="34">
        <f>COUNTIF($D$2:D220,Tabela13[[#This Row],[HomeTeam]])</f>
        <v>11</v>
      </c>
      <c r="GT221" s="34">
        <f>COUNTIF($E$2:E220,Tabela13[[#This Row],[AwayTeam]])</f>
        <v>11</v>
      </c>
      <c r="GU221" s="3">
        <f>IFERROR(AVERAGEIFS($AD$2:AD220,$D$2:D220,Tabela13[[#This Row],[HomeTeam]],$GS$2:GS220,"&gt;="&amp;Tabela13[[#This Row],[Contagem_H]]-5),"")</f>
        <v>0.81483886483886481</v>
      </c>
      <c r="GV221" s="3">
        <f>IFERROR(AVERAGEIFS($G$2:G220,$E$2:E220,Tabela13[[#This Row],[AwayTeam]],$GT$2:GT220,"&gt;="&amp;Tabela13[[#This Row],[Contagem_A]]-5),"")</f>
        <v>2</v>
      </c>
      <c r="GW221" s="3">
        <f>IFERROR(AVERAGEIFS($GQ$2:GQ220,$D$2:D220,Tabela13[[#This Row],[HomeTeam]],$GS$2:GS220,"&gt;="&amp;Tabela13[[#This Row],[Contagem_H]]-5),"")</f>
        <v>0.1</v>
      </c>
    </row>
    <row r="222" spans="1:205" x14ac:dyDescent="0.25">
      <c r="A222" t="s">
        <v>127</v>
      </c>
      <c r="B222" t="s">
        <v>216</v>
      </c>
      <c r="C222" t="s">
        <v>173</v>
      </c>
      <c r="D222" t="s">
        <v>15</v>
      </c>
      <c r="E222" t="s">
        <v>19</v>
      </c>
      <c r="F222" s="3">
        <v>4</v>
      </c>
      <c r="G222" s="3">
        <v>1</v>
      </c>
      <c r="H222" s="3" t="str">
        <f t="shared" si="288"/>
        <v>H</v>
      </c>
      <c r="I222" s="3">
        <v>1.7</v>
      </c>
      <c r="J222" s="3">
        <v>3.8</v>
      </c>
      <c r="K222" s="3">
        <v>5</v>
      </c>
      <c r="L222" s="3">
        <v>2.06</v>
      </c>
      <c r="M222" s="3">
        <v>1.84</v>
      </c>
      <c r="N222" s="3">
        <f t="shared" si="217"/>
        <v>5</v>
      </c>
      <c r="O222" s="3">
        <f t="shared" si="218"/>
        <v>3</v>
      </c>
      <c r="P222" s="3">
        <f t="shared" si="219"/>
        <v>0</v>
      </c>
      <c r="Q222" s="3">
        <f t="shared" si="220"/>
        <v>5.139318885448918E-2</v>
      </c>
      <c r="R222" s="3">
        <f t="shared" si="221"/>
        <v>2.891515407344869E-2</v>
      </c>
      <c r="S222" s="3">
        <f t="shared" si="222"/>
        <v>1.7873684210526315</v>
      </c>
      <c r="T222" s="3">
        <f t="shared" si="223"/>
        <v>3.9952941176470587</v>
      </c>
      <c r="U222" s="3">
        <f t="shared" si="224"/>
        <v>5.2569659442724461</v>
      </c>
      <c r="V222" s="3">
        <f t="shared" si="225"/>
        <v>2.1658699690402479</v>
      </c>
      <c r="W222" s="3">
        <f t="shared" si="226"/>
        <v>1.9345634674922603</v>
      </c>
      <c r="X222" s="4">
        <f t="shared" si="227"/>
        <v>0.58823529411764708</v>
      </c>
      <c r="Y222" s="4">
        <f t="shared" si="228"/>
        <v>0.26315789473684209</v>
      </c>
      <c r="Z222" s="4">
        <f t="shared" si="229"/>
        <v>0.2</v>
      </c>
      <c r="AA222" s="4">
        <f t="shared" si="230"/>
        <v>0.4854368932038835</v>
      </c>
      <c r="AB222" s="4">
        <f t="shared" si="231"/>
        <v>0.54347826086956519</v>
      </c>
      <c r="AC222" s="4">
        <f t="shared" si="232"/>
        <v>2.2941176470588234</v>
      </c>
      <c r="AD222" s="4">
        <f t="shared" si="233"/>
        <v>0.6</v>
      </c>
      <c r="AE222" s="4">
        <f t="shared" si="234"/>
        <v>0.79411764705882359</v>
      </c>
      <c r="AF222" s="4">
        <f t="shared" si="235"/>
        <v>2.1</v>
      </c>
      <c r="AG222" s="4">
        <f>IFERROR(AVERAGE(Tabela13[[#This Row],[V1]],Tabela13[[#This Row],[V2]]),"")</f>
        <v>1.4470588235294117</v>
      </c>
      <c r="AH222" s="4">
        <f>IFERROR(AVERAGE(Tabela13[[#This Row],[V1]],Tabela13[[#This Row],[V3]]),"")</f>
        <v>1.5441176470588234</v>
      </c>
      <c r="AI222" s="4">
        <f>IFERROR(AVERAGE(Tabela13[[#This Row],[V1]],Tabela13[[#This Row],[V4]]),"")</f>
        <v>2.197058823529412</v>
      </c>
      <c r="AJ222" s="4">
        <f>IFERROR(AVERAGE(Tabela13[[#This Row],[V2]],Tabela13[[#This Row],[V1]]),"")</f>
        <v>1.4470588235294117</v>
      </c>
      <c r="AK222" s="4">
        <f>IFERROR(AVERAGE(Tabela13[[#This Row],[V2]],Tabela13[[#This Row],[V3]]),"")</f>
        <v>0.69705882352941173</v>
      </c>
      <c r="AL222" s="4">
        <f>IFERROR(AVERAGE(Tabela13[[#This Row],[V2]],Tabela13[[#This Row],[V4]]),"")</f>
        <v>1.35</v>
      </c>
      <c r="AM222" s="4">
        <f>IFERROR(AVERAGE(Tabela13[[#This Row],[V3]],Tabela13[[#This Row],[V1]]),"")</f>
        <v>1.5441176470588234</v>
      </c>
      <c r="AN222" s="4">
        <f>IFERROR(AVERAGE(Tabela13[[#This Row],[V3]],Tabela13[[#This Row],[V2]]),"")</f>
        <v>0.69705882352941173</v>
      </c>
      <c r="AO222" s="4">
        <f>IFERROR(AVERAGE(Tabela13[[#This Row],[V3]],Tabela13[[#This Row],[V4]]),"")</f>
        <v>1.447058823529412</v>
      </c>
      <c r="AP222" s="4">
        <f>IFERROR(AVERAGE(Tabela13[[#This Row],[V4]],Tabela13[[#This Row],[V1]]),"")</f>
        <v>2.197058823529412</v>
      </c>
      <c r="AQ222" s="4">
        <f>IFERROR(AVERAGE(Tabela13[[#This Row],[V4]],Tabela13[[#This Row],[V2]]),"")</f>
        <v>1.35</v>
      </c>
      <c r="AR222" s="4">
        <f>IFERROR(AVERAGE(Tabela13[[#This Row],[V4]],Tabela13[[#This Row],[V3]]),"")</f>
        <v>1.447058823529412</v>
      </c>
      <c r="AS222" s="4">
        <f>_xlfn.STDEV.S(Tabela13[[#This Row],[V1]:[V2]])</f>
        <v>1.1979220763630922</v>
      </c>
      <c r="AT222" s="4">
        <f>_xlfn.STDEV.S(Tabela13[[#This Row],[V1]],Tabela13[[#This Row],[V3]])</f>
        <v>1.0606601717798216</v>
      </c>
      <c r="AU222" s="4">
        <f>_xlfn.STDEV.S(Tabela13[[#This Row],[V1]],Tabela13[[#This Row],[V4]])</f>
        <v>0.13726190458327081</v>
      </c>
      <c r="AV222" s="4">
        <f>_xlfn.STDEV.S(Tabela13[[#This Row],[V2]],Tabela13[[#This Row],[V1]])</f>
        <v>1.1979220763630922</v>
      </c>
      <c r="AW222" s="4">
        <f>_xlfn.STDEV.S(Tabela13[[#This Row],[V2]],Tabela13[[#This Row],[V3]])</f>
        <v>0.13726190458327137</v>
      </c>
      <c r="AX222" s="4">
        <f>_xlfn.STDEV.S(Tabela13[[#This Row],[V42]],Tabela13[[#This Row],[V44]])</f>
        <v>2.258582248142913</v>
      </c>
      <c r="AY222" s="4">
        <f>_xlfn.STDEV.S(Tabela13[[#This Row],[V3]],Tabela13[[#This Row],[V1]])</f>
        <v>1.0606601717798216</v>
      </c>
      <c r="AZ222" s="4">
        <f>_xlfn.STDEV.S(Tabela13[[#This Row],[V3]],Tabela13[[#This Row],[V2]])</f>
        <v>0.13726190458327137</v>
      </c>
      <c r="BA222" s="4">
        <f>_xlfn.STDEV.S(Tabela13[[#This Row],[V3]],Tabela13[[#This Row],[V4]])</f>
        <v>0.92339826719654994</v>
      </c>
      <c r="BB222" s="4">
        <f>_xlfn.STDEV.S(Tabela13[[#This Row],[V4]],Tabela13[[#This Row],[V1]])</f>
        <v>0.13726190458327081</v>
      </c>
      <c r="BC222" s="4">
        <f>_xlfn.STDEV.S(Tabela13[[#This Row],[V4]],Tabela13[[#This Row],[V2]])</f>
        <v>1.0606601717798212</v>
      </c>
      <c r="BD222" s="4">
        <f>_xlfn.STDEV.S(Tabela13[[#This Row],[V4]],Tabela13[[#This Row],[V3]])</f>
        <v>0.92339826719654994</v>
      </c>
      <c r="BE222" s="4">
        <f>Tabela13[[#This Row],[V17]]/Tabela13[[#This Row],[V5]]</f>
        <v>0.82783232919400684</v>
      </c>
      <c r="BF222" s="4">
        <f>Tabela13[[#This Row],[V18]]/Tabela13[[#This Row],[V6]]</f>
        <v>0.68690373029550356</v>
      </c>
      <c r="BG222" s="4">
        <f>Tabela13[[#This Row],[V19]]/Tabela13[[#This Row],[V7]]</f>
        <v>6.2475297936160738E-2</v>
      </c>
      <c r="BH222" s="4">
        <f>Tabela13[[#This Row],[V20]]/Tabela13[[#This Row],[V8]]</f>
        <v>0.82783232919400684</v>
      </c>
      <c r="BI222" s="4">
        <f>Tabela13[[#This Row],[V21]]/Tabela13[[#This Row],[V9]]</f>
        <v>0.19691581248233023</v>
      </c>
      <c r="BJ222" s="4">
        <f>Tabela13[[#This Row],[V22]]/Tabela13[[#This Row],[V10]]</f>
        <v>1.6730238875132688</v>
      </c>
      <c r="BK222" s="4">
        <f>Tabela13[[#This Row],[V23]]/Tabela13[[#This Row],[V11]]</f>
        <v>0.68690373029550356</v>
      </c>
      <c r="BL222" s="4">
        <f>Tabela13[[#This Row],[V24]]/Tabela13[[#This Row],[V12]]</f>
        <v>0.19691581248233023</v>
      </c>
      <c r="BM222" s="4">
        <f>Tabela13[[#This Row],[V25]]/Tabela13[[#This Row],[V13]]</f>
        <v>0.63812075375371324</v>
      </c>
      <c r="BN222" s="4">
        <f>Tabela13[[#This Row],[V26]]/Tabela13[[#This Row],[V14]]</f>
        <v>6.2475297936160738E-2</v>
      </c>
      <c r="BO222" s="4">
        <f>Tabela13[[#This Row],[V27]]/Tabela13[[#This Row],[V15]]</f>
        <v>0.78567420131838606</v>
      </c>
      <c r="BP222" s="4">
        <f>Tabela13[[#This Row],[V28]]/Tabela13[[#This Row],[V16]]</f>
        <v>0.63812075375371324</v>
      </c>
      <c r="BQ222" s="4">
        <f>Tabela13[[#This Row],[V1]]-Tabela13[[#This Row],[V2]]</f>
        <v>1.6941176470588233</v>
      </c>
      <c r="BR222" s="4">
        <f>Tabela13[[#This Row],[V1]]-Tabela13[[#This Row],[V3]]</f>
        <v>1.4999999999999998</v>
      </c>
      <c r="BS222" s="4">
        <f>Tabela13[[#This Row],[V1]]-Tabela13[[#This Row],[V4]]</f>
        <v>0.19411764705882328</v>
      </c>
      <c r="BT222" s="4">
        <f>Tabela13[[#This Row],[V2]]-Tabela13[[#This Row],[V1]]</f>
        <v>-1.6941176470588233</v>
      </c>
      <c r="BU222" s="4">
        <f>Tabela13[[#This Row],[V2]]-Tabela13[[#This Row],[V3]]</f>
        <v>-0.19411764705882362</v>
      </c>
      <c r="BV222" s="4">
        <f>Tabela13[[#This Row],[V2]]-Tabela13[[#This Row],[V4]]</f>
        <v>-1.5</v>
      </c>
      <c r="BW222" s="4">
        <f>AVERAGE(Tabela13[[#This Row],[V41]],Tabela13[[#This Row],[V42]])</f>
        <v>1.5970588235294114</v>
      </c>
      <c r="BX222" s="4">
        <f>AVERAGE(Tabela13[[#This Row],[V41]],Tabela13[[#This Row],[V43]])</f>
        <v>0.94411764705882328</v>
      </c>
      <c r="BY222" s="4">
        <f>AVERAGE(Tabela13[[#This Row],[V41]],Tabela13[[#This Row],[V44]])</f>
        <v>0</v>
      </c>
      <c r="BZ222" s="4">
        <f>AVERAGE(Tabela13[[#This Row],[V41]],Tabela13[[#This Row],[V45]])</f>
        <v>0.74999999999999978</v>
      </c>
      <c r="CA222" s="4">
        <f>AVERAGE(Tabela13[[#This Row],[V41]],Tabela13[[#This Row],[V46]])</f>
        <v>9.7058823529411642E-2</v>
      </c>
      <c r="CB222" s="4">
        <f>AVERAGE(Tabela13[[#This Row],[V42]],Tabela13[[#This Row],[V41]])</f>
        <v>1.5970588235294114</v>
      </c>
      <c r="CC222" s="4">
        <f>AVERAGE(Tabela13[[#This Row],[V42]],Tabela13[[#This Row],[V43]])</f>
        <v>0.84705882352941153</v>
      </c>
      <c r="CD222" s="4">
        <f>AVERAGE(Tabela13[[#This Row],[V42]],Tabela13[[#This Row],[V44]])</f>
        <v>-9.7058823529411753E-2</v>
      </c>
      <c r="CE222" s="4">
        <f>AVERAGE(Tabela13[[#This Row],[V42]],Tabela13[[#This Row],[V45]])</f>
        <v>0.65294117647058814</v>
      </c>
      <c r="CF222" s="4">
        <f>AVERAGE(Tabela13[[#This Row],[V42]],Tabela13[[#This Row],[V46]])</f>
        <v>0</v>
      </c>
      <c r="CG222" s="4">
        <f>AVERAGE(Tabela13[[#This Row],[V43]],Tabela13[[#This Row],[V41]])</f>
        <v>0.94411764705882328</v>
      </c>
      <c r="CH222" s="4">
        <f>AVERAGE(Tabela13[[#This Row],[V43]],Tabela13[[#This Row],[V42]])</f>
        <v>0.84705882352941153</v>
      </c>
      <c r="CI222" s="4">
        <f>AVERAGE(Tabela13[[#This Row],[V43]],Tabela13[[#This Row],[V44]])</f>
        <v>-0.75</v>
      </c>
      <c r="CJ222" s="4">
        <f>AVERAGE(Tabela13[[#This Row],[V43]],Tabela13[[#This Row],[V45]])</f>
        <v>-1.6653345369377348E-16</v>
      </c>
      <c r="CK222" s="4">
        <f>AVERAGE(Tabela13[[#This Row],[V43]],Tabela13[[#This Row],[V46]])</f>
        <v>-0.65294117647058836</v>
      </c>
      <c r="CL222" s="4">
        <f>AVERAGE(Tabela13[[#This Row],[V44]],Tabela13[[#This Row],[V41]])</f>
        <v>0</v>
      </c>
      <c r="CM222" s="4">
        <f>AVERAGE(Tabela13[[#This Row],[V44]],Tabela13[[#This Row],[V42]])</f>
        <v>-9.7058823529411753E-2</v>
      </c>
      <c r="CN222" s="4">
        <f>AVERAGE(Tabela13[[#This Row],[V44]],Tabela13[[#This Row],[V43]])</f>
        <v>-0.75</v>
      </c>
      <c r="CO222" s="4">
        <f>AVERAGE(Tabela13[[#This Row],[V44]],Tabela13[[#This Row],[V45]])</f>
        <v>-0.94411764705882351</v>
      </c>
      <c r="CP222" s="4">
        <f>AVERAGE(Tabela13[[#This Row],[V44]],Tabela13[[#This Row],[V46]])</f>
        <v>-1.5970588235294116</v>
      </c>
      <c r="CQ222" s="4">
        <f>AVERAGE(Tabela13[[#This Row],[V45]],Tabela13[[#This Row],[V41]])</f>
        <v>0.74999999999999978</v>
      </c>
      <c r="CR222" s="4">
        <f>AVERAGE(Tabela13[[#This Row],[V45]],Tabela13[[#This Row],[V42]])</f>
        <v>0.65294117647058814</v>
      </c>
      <c r="CS222" s="4">
        <f>AVERAGE(Tabela13[[#This Row],[V45]],Tabela13[[#This Row],[V43]])</f>
        <v>-1.6653345369377348E-16</v>
      </c>
      <c r="CT222" s="4">
        <f>AVERAGE(Tabela13[[#This Row],[V45]],Tabela13[[#This Row],[V44]])</f>
        <v>-0.94411764705882351</v>
      </c>
      <c r="CU222" s="4">
        <f>AVERAGE(Tabela13[[#This Row],[V45]],Tabela13[[#This Row],[V46]])</f>
        <v>-0.84705882352941186</v>
      </c>
      <c r="CV222" s="4">
        <f>AVERAGE(Tabela13[[#This Row],[V46]],Tabela13[[#This Row],[V41]])</f>
        <v>9.7058823529411642E-2</v>
      </c>
      <c r="CW222" s="4">
        <f>AVERAGE(Tabela13[[#This Row],[V46]],Tabela13[[#This Row],[V42]])</f>
        <v>0</v>
      </c>
      <c r="CX222" s="4">
        <f>AVERAGE(Tabela13[[#This Row],[V46]],Tabela13[[#This Row],[V43]])</f>
        <v>-0.65294117647058836</v>
      </c>
      <c r="CY222" s="4">
        <f>AVERAGE(Tabela13[[#This Row],[V46]],Tabela13[[#This Row],[V44]])</f>
        <v>-1.5970588235294116</v>
      </c>
      <c r="CZ222" s="4">
        <f>AVERAGE(Tabela13[[#This Row],[V46]],Tabela13[[#This Row],[V45]])</f>
        <v>-0.84705882352941186</v>
      </c>
      <c r="DA222" s="3">
        <f>_xlfn.STDEV.S(Tabela13[[#This Row],[V41]],Tabela13[[#This Row],[V42]])</f>
        <v>0.13726190458327098</v>
      </c>
      <c r="DB222" s="3">
        <f>_xlfn.STDEV.S(Tabela13[[#This Row],[V41]],Tabela13[[#This Row],[V43]])</f>
        <v>1.0606601717798212</v>
      </c>
      <c r="DC222" s="3">
        <f>_xlfn.STDEV.S(Tabela13[[#This Row],[V41]],Tabela13[[#This Row],[V44]])</f>
        <v>2.395844152726184</v>
      </c>
      <c r="DD222" s="3">
        <f>_xlfn.STDEV.S(Tabela13[[#This Row],[V41]],Tabela13[[#This Row],[V45]])</f>
        <v>1.3351839809463633</v>
      </c>
      <c r="DE222" s="3">
        <f>_xlfn.STDEV.S(Tabela13[[#This Row],[V41]],Tabela13[[#This Row],[V46]])</f>
        <v>2.2585822481429134</v>
      </c>
      <c r="DF222" s="3">
        <f>_xlfn.STDEV.S(Tabela13[[#This Row],[V42]],Tabela13[[#This Row],[V41]])</f>
        <v>0.13726190458327098</v>
      </c>
      <c r="DG222" s="3">
        <f>_xlfn.STDEV.S(Tabela13[[#This Row],[V42]],Tabela13[[#This Row],[V43]])</f>
        <v>0.92339826719655005</v>
      </c>
      <c r="DH222" s="3">
        <f>_xlfn.STDEV.S(Tabela13[[#This Row],[V42]],Tabela13[[#This Row],[V44]])</f>
        <v>2.258582248142913</v>
      </c>
      <c r="DI222" s="3">
        <f>_xlfn.STDEV.S(Tabela13[[#This Row],[V42]],Tabela13[[#This Row],[V45]])</f>
        <v>1.197922076363092</v>
      </c>
      <c r="DJ222" s="3">
        <f>_xlfn.STDEV.S(Tabela13[[#This Row],[V42]],Tabela13[[#This Row],[V46]])</f>
        <v>2.1213203435596424</v>
      </c>
      <c r="DK222" s="3">
        <f>_xlfn.STDEV.S(Tabela13[[#This Row],[V43]],Tabela13[[#This Row],[V41]])</f>
        <v>1.0606601717798212</v>
      </c>
      <c r="DL222" s="3">
        <f>_xlfn.STDEV.S(Tabela13[[#This Row],[V43]],Tabela13[[#This Row],[V42]])</f>
        <v>0.92339826719655005</v>
      </c>
      <c r="DM222" s="3">
        <f>_xlfn.STDEV.S(Tabela13[[#This Row],[V43]],Tabela13[[#This Row],[V44]])</f>
        <v>1.3351839809463628</v>
      </c>
      <c r="DN222" s="3">
        <f>_xlfn.STDEV.S(Tabela13[[#This Row],[V43]],Tabela13[[#This Row],[V45]])</f>
        <v>0.27452380916654184</v>
      </c>
      <c r="DO222" s="3">
        <f>_xlfn.STDEV.S(Tabela13[[#This Row],[V43]],Tabela13[[#This Row],[V46]])</f>
        <v>1.197922076363092</v>
      </c>
      <c r="DP222" s="3">
        <f>_xlfn.STDEV.S(Tabela13[[#This Row],[V44]],Tabela13[[#This Row],[V41]])</f>
        <v>2.395844152726184</v>
      </c>
      <c r="DQ222" s="3">
        <f>_xlfn.STDEV.S(Tabela13[[#This Row],[V44]],Tabela13[[#This Row],[V42]])</f>
        <v>2.258582248142913</v>
      </c>
      <c r="DR222" s="3">
        <f>_xlfn.STDEV.S(Tabela13[[#This Row],[V44]],Tabela13[[#This Row],[V43]])</f>
        <v>1.3351839809463628</v>
      </c>
      <c r="DS222" s="3">
        <f>_xlfn.STDEV.S(Tabela13[[#This Row],[V44]],Tabela13[[#This Row],[V45]])</f>
        <v>1.060660171779821</v>
      </c>
      <c r="DT222" s="3">
        <f>_xlfn.STDEV.S(Tabela13[[#This Row],[V44]],Tabela13[[#This Row],[V46]])</f>
        <v>0.13726190458327081</v>
      </c>
      <c r="DU222" s="3">
        <f>_xlfn.STDEV.S(Tabela13[[#This Row],[V45]],Tabela13[[#This Row],[V41]])</f>
        <v>1.3351839809463633</v>
      </c>
      <c r="DV222" s="3">
        <f>_xlfn.STDEV.S(Tabela13[[#This Row],[V45]],Tabela13[[#This Row],[V42]])</f>
        <v>1.197922076363092</v>
      </c>
      <c r="DW222" s="3">
        <f>_xlfn.STDEV.S(Tabela13[[#This Row],[V45]],Tabela13[[#This Row],[V43]])</f>
        <v>0.27452380916654184</v>
      </c>
      <c r="DX222" s="3">
        <f>_xlfn.STDEV.S(Tabela13[[#This Row],[V45]],Tabela13[[#This Row],[V44]])</f>
        <v>1.060660171779821</v>
      </c>
      <c r="DY222" s="3">
        <f>_xlfn.STDEV.S(Tabela13[[#This Row],[V45]],Tabela13[[#This Row],[V46]])</f>
        <v>0.92339826719655016</v>
      </c>
      <c r="DZ222" s="3">
        <f>_xlfn.STDEV.S(Tabela13[[#This Row],[V46]],Tabela13[[#This Row],[V41]])</f>
        <v>2.2585822481429134</v>
      </c>
      <c r="EA222" s="3">
        <f>_xlfn.STDEV.S(Tabela13[[#This Row],[V46]],Tabela13[[#This Row],[V42]])</f>
        <v>2.1213203435596424</v>
      </c>
      <c r="EB222" s="3">
        <f>_xlfn.STDEV.S(Tabela13[[#This Row],[V46]],Tabela13[[#This Row],[V43]])</f>
        <v>1.197922076363092</v>
      </c>
      <c r="EC222" s="3">
        <f>_xlfn.STDEV.S(Tabela13[[#This Row],[V46]],Tabela13[[#This Row],[V44]])</f>
        <v>0.13726190458327081</v>
      </c>
      <c r="ED222" s="3">
        <f>_xlfn.STDEV.S(Tabela13[[#This Row],[V46]],Tabela13[[#This Row],[V45]])</f>
        <v>0.92339826719655016</v>
      </c>
      <c r="EE222" s="3">
        <f t="shared" si="236"/>
        <v>8.5946680586210203E-2</v>
      </c>
      <c r="EF222" s="3">
        <f t="shared" si="237"/>
        <v>1.123440680389842</v>
      </c>
      <c r="EG222" s="3" t="str">
        <f t="shared" si="238"/>
        <v/>
      </c>
      <c r="EH222" s="3">
        <f t="shared" si="239"/>
        <v>1.7802453079284848</v>
      </c>
      <c r="EI222" s="3">
        <f t="shared" si="240"/>
        <v>23.270241344502775</v>
      </c>
      <c r="EJ222" s="3">
        <f t="shared" si="241"/>
        <v>8.5946680586210203E-2</v>
      </c>
      <c r="EK222" s="3">
        <f t="shared" si="242"/>
        <v>1.0901229543292608</v>
      </c>
      <c r="EL222" s="3">
        <f t="shared" si="243"/>
        <v>-23.270241344502743</v>
      </c>
      <c r="EM222" s="3">
        <f t="shared" si="244"/>
        <v>1.8346554322677988</v>
      </c>
      <c r="EN222" s="3" t="str">
        <f t="shared" si="245"/>
        <v/>
      </c>
      <c r="EO222" s="3">
        <f t="shared" si="246"/>
        <v>1.123440680389842</v>
      </c>
      <c r="EP222" s="3">
        <f t="shared" si="247"/>
        <v>1.0901229543292608</v>
      </c>
      <c r="EQ222" s="3">
        <f t="shared" si="248"/>
        <v>-1.7802453079284837</v>
      </c>
      <c r="ER222" s="3">
        <f t="shared" si="249"/>
        <v>-1648460432889022.8</v>
      </c>
      <c r="ES222" s="3" t="str">
        <f t="shared" si="250"/>
        <v/>
      </c>
      <c r="ET222" s="3" t="str">
        <f t="shared" si="251"/>
        <v/>
      </c>
      <c r="EU222" s="3" t="str">
        <f t="shared" si="252"/>
        <v/>
      </c>
      <c r="EV222" s="3">
        <f t="shared" si="253"/>
        <v>-1.7802453079284837</v>
      </c>
      <c r="EW222" s="3">
        <f t="shared" si="254"/>
        <v>-1.1234406803898416</v>
      </c>
      <c r="EX222" s="3">
        <f t="shared" si="255"/>
        <v>-8.5946680586210092E-2</v>
      </c>
      <c r="EY222" s="3">
        <f t="shared" si="256"/>
        <v>1.7802453079284848</v>
      </c>
      <c r="EZ222" s="3">
        <f t="shared" si="257"/>
        <v>1.8346554322677988</v>
      </c>
      <c r="FA222" s="3">
        <f t="shared" si="258"/>
        <v>-1648460432889022.8</v>
      </c>
      <c r="FB222" s="3">
        <f t="shared" si="259"/>
        <v>-1.1234406803898416</v>
      </c>
      <c r="FC222" s="3">
        <f t="shared" si="260"/>
        <v>-1.0901229543292605</v>
      </c>
      <c r="FD222" s="3">
        <f t="shared" si="261"/>
        <v>23.270241344502775</v>
      </c>
      <c r="FE222" s="3" t="str">
        <f t="shared" si="262"/>
        <v/>
      </c>
      <c r="FF222" s="3">
        <f t="shared" si="263"/>
        <v>-1.8346554322677981</v>
      </c>
      <c r="FG222" s="3">
        <f t="shared" si="264"/>
        <v>-8.5946680586210092E-2</v>
      </c>
      <c r="FH222" s="3">
        <f t="shared" si="265"/>
        <v>-1.0901229543292605</v>
      </c>
      <c r="FI222" s="4">
        <f t="shared" si="266"/>
        <v>0.8</v>
      </c>
      <c r="FJ222" s="4">
        <f t="shared" si="267"/>
        <v>0.58823529411764708</v>
      </c>
      <c r="FK222" s="4">
        <f t="shared" si="268"/>
        <v>1.9287396937573615</v>
      </c>
      <c r="FL222" s="4">
        <f t="shared" si="269"/>
        <v>0.82096584216725554</v>
      </c>
      <c r="FM222" s="4">
        <f>Tabela13[[#This Row],[V139]]-Tabela13[[#This Row],[V140]]</f>
        <v>1.1077738515901059</v>
      </c>
      <c r="FN222" s="4">
        <f>Tabela13[[#This Row],[V1]]-Tabela13[[#This Row],[V2]]/2</f>
        <v>1.9941176470588233</v>
      </c>
      <c r="FO222" s="4">
        <f>Tabela13[[#This Row],[V1]]-Tabela13[[#This Row],[V3]]/2</f>
        <v>1.8970588235294117</v>
      </c>
      <c r="FP222" s="4">
        <f>Tabela13[[#This Row],[V1]]-Tabela13[[#This Row],[V4]]/2</f>
        <v>1.2441176470588233</v>
      </c>
      <c r="FQ222" s="4">
        <f>Tabela13[[#This Row],[V2]]-Tabela13[[#This Row],[V1]]/2</f>
        <v>-0.54705882352941171</v>
      </c>
      <c r="FR222" s="4">
        <f>Tabela13[[#This Row],[V2]]-Tabela13[[#This Row],[V3]]/2</f>
        <v>0.20294117647058818</v>
      </c>
      <c r="FS222" s="4">
        <f>Tabela13[[#This Row],[V2]]-Tabela13[[#This Row],[V4]]/2</f>
        <v>-0.45000000000000007</v>
      </c>
      <c r="FT222" s="4">
        <f t="shared" si="270"/>
        <v>1.1059694730576983</v>
      </c>
      <c r="FU222" s="4">
        <f t="shared" si="271"/>
        <v>1.0856796242899784</v>
      </c>
      <c r="FV222" s="4">
        <f t="shared" si="272"/>
        <v>0.89375323036504428</v>
      </c>
      <c r="FW222" s="4">
        <f t="shared" si="273"/>
        <v>-0.50058230589484642</v>
      </c>
      <c r="FX222" s="4">
        <f t="shared" si="274"/>
        <v>0.20022200794785217</v>
      </c>
      <c r="FY222" s="4">
        <f t="shared" si="275"/>
        <v>-0.42285392613294076</v>
      </c>
      <c r="FZ222" s="4">
        <f t="shared" si="276"/>
        <v>199.0745051503857</v>
      </c>
      <c r="GA222" s="4">
        <f t="shared" si="277"/>
        <v>195.42233237219611</v>
      </c>
      <c r="GB222" s="4">
        <f t="shared" si="278"/>
        <v>160.87558146570797</v>
      </c>
      <c r="GC222" s="4">
        <f t="shared" si="279"/>
        <v>-90.104815061072358</v>
      </c>
      <c r="GD222" s="4">
        <f t="shared" si="280"/>
        <v>36.039961430613388</v>
      </c>
      <c r="GE222" s="4">
        <f t="shared" si="281"/>
        <v>-76.113706703929338</v>
      </c>
      <c r="GF222" s="4">
        <f>Tabela13[[#This Row],[V1]]-Tabela13[[#This Row],[V2]]/Tabela13[[#This Row],[V2]]</f>
        <v>1.2941176470588234</v>
      </c>
      <c r="GG222" s="4">
        <f>Tabela13[[#This Row],[V1]]-Tabela13[[#This Row],[V3]]/Tabela13[[#This Row],[V3]]</f>
        <v>1.2941176470588234</v>
      </c>
      <c r="GH222" s="4">
        <f>Tabela13[[#This Row],[V1]]-Tabela13[[#This Row],[V4]]/Tabela13[[#This Row],[V4]]</f>
        <v>1.2941176470588234</v>
      </c>
      <c r="GI222" s="4">
        <f>Tabela13[[#This Row],[V2]]-Tabela13[[#This Row],[V1]]/Tabela13[[#This Row],[V1]]</f>
        <v>-0.4</v>
      </c>
      <c r="GJ222" s="4">
        <f>Tabela13[[#This Row],[V2]]-Tabela13[[#This Row],[V3]]/Tabela13[[#This Row],[V3]]</f>
        <v>-0.4</v>
      </c>
      <c r="GK222" s="4">
        <f>Tabela13[[#This Row],[V2]]-Tabela13[[#This Row],[V4]]/Tabela13[[#This Row],[V4]]</f>
        <v>-0.4</v>
      </c>
      <c r="GL222" s="4">
        <f t="shared" si="282"/>
        <v>0.87324713204980953</v>
      </c>
      <c r="GM222" s="4">
        <f t="shared" si="283"/>
        <v>1.447058823529412</v>
      </c>
      <c r="GN222" s="4">
        <f t="shared" si="284"/>
        <v>0.60346346523767314</v>
      </c>
      <c r="GO222" s="3">
        <f t="shared" si="285"/>
        <v>1</v>
      </c>
      <c r="GP222" s="3">
        <v>100</v>
      </c>
      <c r="GQ222" s="3">
        <f t="shared" si="286"/>
        <v>0.7</v>
      </c>
      <c r="GR222" s="3">
        <f t="shared" si="287"/>
        <v>70</v>
      </c>
      <c r="GS222" s="34">
        <f>COUNTIF($D$2:D221,Tabela13[[#This Row],[HomeTeam]])</f>
        <v>11</v>
      </c>
      <c r="GT222" s="34">
        <f>COUNTIF($E$2:E221,Tabela13[[#This Row],[AwayTeam]])</f>
        <v>11</v>
      </c>
      <c r="GU222" s="3">
        <f>IFERROR(AVERAGEIFS($AD$2:AD221,$D$2:D221,Tabela13[[#This Row],[HomeTeam]],$GS$2:GS221,"&gt;="&amp;Tabela13[[#This Row],[Contagem_H]]-5),"")</f>
        <v>0.60763634025826119</v>
      </c>
      <c r="GV222" s="3">
        <f>IFERROR(AVERAGEIFS($G$2:G221,$E$2:E221,Tabela13[[#This Row],[AwayTeam]],$GT$2:GT221,"&gt;="&amp;Tabela13[[#This Row],[Contagem_A]]-5),"")</f>
        <v>1</v>
      </c>
      <c r="GW222" s="3">
        <f>IFERROR(AVERAGEIFS($GQ$2:GQ221,$D$2:D221,Tabela13[[#This Row],[HomeTeam]],$GS$2:GS221,"&gt;="&amp;Tabela13[[#This Row],[Contagem_H]]-5),"")</f>
        <v>-0.16</v>
      </c>
    </row>
    <row r="223" spans="1:205" x14ac:dyDescent="0.25">
      <c r="A223" t="s">
        <v>127</v>
      </c>
      <c r="B223" t="s">
        <v>216</v>
      </c>
      <c r="C223" t="s">
        <v>173</v>
      </c>
      <c r="D223" t="s">
        <v>11</v>
      </c>
      <c r="E223" t="s">
        <v>18</v>
      </c>
      <c r="F223" s="3">
        <v>2</v>
      </c>
      <c r="G223" s="3">
        <v>2</v>
      </c>
      <c r="H223" s="3" t="str">
        <f t="shared" si="288"/>
        <v>D</v>
      </c>
      <c r="I223" s="3">
        <v>2.9</v>
      </c>
      <c r="J223" s="3">
        <v>3.3</v>
      </c>
      <c r="K223" s="3">
        <v>2.4</v>
      </c>
      <c r="L223" s="3">
        <v>2.1</v>
      </c>
      <c r="M223" s="3">
        <v>1.7</v>
      </c>
      <c r="N223" s="3">
        <f t="shared" si="217"/>
        <v>4</v>
      </c>
      <c r="O223" s="3">
        <f t="shared" si="218"/>
        <v>1</v>
      </c>
      <c r="P223" s="3">
        <f t="shared" si="219"/>
        <v>1</v>
      </c>
      <c r="Q223" s="3">
        <f t="shared" si="220"/>
        <v>6.4524555903866299E-2</v>
      </c>
      <c r="R223" s="3">
        <f t="shared" si="221"/>
        <v>6.4425770308123242E-2</v>
      </c>
      <c r="S223" s="3">
        <f t="shared" si="222"/>
        <v>3.0871212121212124</v>
      </c>
      <c r="T223" s="3">
        <f t="shared" si="223"/>
        <v>3.5129310344827585</v>
      </c>
      <c r="U223" s="3">
        <f t="shared" si="224"/>
        <v>2.5548589341692791</v>
      </c>
      <c r="V223" s="3">
        <f t="shared" si="225"/>
        <v>2.2355015673981193</v>
      </c>
      <c r="W223" s="3">
        <f t="shared" si="226"/>
        <v>1.8096917450365726</v>
      </c>
      <c r="X223" s="4">
        <f t="shared" si="227"/>
        <v>0.34482758620689657</v>
      </c>
      <c r="Y223" s="4">
        <f t="shared" si="228"/>
        <v>0.30303030303030304</v>
      </c>
      <c r="Z223" s="4">
        <f t="shared" si="229"/>
        <v>0.41666666666666669</v>
      </c>
      <c r="AA223" s="4">
        <f t="shared" si="230"/>
        <v>0.47619047619047616</v>
      </c>
      <c r="AB223" s="4">
        <f t="shared" si="231"/>
        <v>0.58823529411764708</v>
      </c>
      <c r="AC223" s="4">
        <f t="shared" si="232"/>
        <v>1.1724137931034484</v>
      </c>
      <c r="AD223" s="4">
        <f t="shared" si="233"/>
        <v>1.2083333333333333</v>
      </c>
      <c r="AE223" s="4">
        <f t="shared" si="234"/>
        <v>1.1724137931034484</v>
      </c>
      <c r="AF223" s="4">
        <f t="shared" si="235"/>
        <v>1.2083333333333333</v>
      </c>
      <c r="AG223" s="4">
        <f>IFERROR(AVERAGE(Tabela13[[#This Row],[V1]],Tabela13[[#This Row],[V2]]),"")</f>
        <v>1.1903735632183907</v>
      </c>
      <c r="AH223" s="4">
        <f>IFERROR(AVERAGE(Tabela13[[#This Row],[V1]],Tabela13[[#This Row],[V3]]),"")</f>
        <v>1.1724137931034484</v>
      </c>
      <c r="AI223" s="4">
        <f>IFERROR(AVERAGE(Tabela13[[#This Row],[V1]],Tabela13[[#This Row],[V4]]),"")</f>
        <v>1.1903735632183907</v>
      </c>
      <c r="AJ223" s="4">
        <f>IFERROR(AVERAGE(Tabela13[[#This Row],[V2]],Tabela13[[#This Row],[V1]]),"")</f>
        <v>1.1903735632183907</v>
      </c>
      <c r="AK223" s="4">
        <f>IFERROR(AVERAGE(Tabela13[[#This Row],[V2]],Tabela13[[#This Row],[V3]]),"")</f>
        <v>1.1903735632183907</v>
      </c>
      <c r="AL223" s="4">
        <f>IFERROR(AVERAGE(Tabela13[[#This Row],[V2]],Tabela13[[#This Row],[V4]]),"")</f>
        <v>1.2083333333333333</v>
      </c>
      <c r="AM223" s="4">
        <f>IFERROR(AVERAGE(Tabela13[[#This Row],[V3]],Tabela13[[#This Row],[V1]]),"")</f>
        <v>1.1724137931034484</v>
      </c>
      <c r="AN223" s="4">
        <f>IFERROR(AVERAGE(Tabela13[[#This Row],[V3]],Tabela13[[#This Row],[V2]]),"")</f>
        <v>1.1903735632183907</v>
      </c>
      <c r="AO223" s="4">
        <f>IFERROR(AVERAGE(Tabela13[[#This Row],[V3]],Tabela13[[#This Row],[V4]]),"")</f>
        <v>1.1903735632183907</v>
      </c>
      <c r="AP223" s="4">
        <f>IFERROR(AVERAGE(Tabela13[[#This Row],[V4]],Tabela13[[#This Row],[V1]]),"")</f>
        <v>1.1903735632183907</v>
      </c>
      <c r="AQ223" s="4">
        <f>IFERROR(AVERAGE(Tabela13[[#This Row],[V4]],Tabela13[[#This Row],[V2]]),"")</f>
        <v>1.2083333333333333</v>
      </c>
      <c r="AR223" s="4">
        <f>IFERROR(AVERAGE(Tabela13[[#This Row],[V4]],Tabela13[[#This Row],[V3]]),"")</f>
        <v>1.1903735632183907</v>
      </c>
      <c r="AS223" s="4">
        <f>_xlfn.STDEV.S(Tabela13[[#This Row],[V1]:[V2]])</f>
        <v>2.5398950473654588E-2</v>
      </c>
      <c r="AT223" s="4">
        <f>_xlfn.STDEV.S(Tabela13[[#This Row],[V1]],Tabela13[[#This Row],[V3]])</f>
        <v>0</v>
      </c>
      <c r="AU223" s="4">
        <f>_xlfn.STDEV.S(Tabela13[[#This Row],[V1]],Tabela13[[#This Row],[V4]])</f>
        <v>2.5398950473654588E-2</v>
      </c>
      <c r="AV223" s="4">
        <f>_xlfn.STDEV.S(Tabela13[[#This Row],[V2]],Tabela13[[#This Row],[V1]])</f>
        <v>2.5398950473654588E-2</v>
      </c>
      <c r="AW223" s="4">
        <f>_xlfn.STDEV.S(Tabela13[[#This Row],[V2]],Tabela13[[#This Row],[V3]])</f>
        <v>2.5398950473654588E-2</v>
      </c>
      <c r="AX223" s="4">
        <f>_xlfn.STDEV.S(Tabela13[[#This Row],[V42]],Tabela13[[#This Row],[V44]])</f>
        <v>2.5398950473654588E-2</v>
      </c>
      <c r="AY223" s="4">
        <f>_xlfn.STDEV.S(Tabela13[[#This Row],[V3]],Tabela13[[#This Row],[V1]])</f>
        <v>0</v>
      </c>
      <c r="AZ223" s="4">
        <f>_xlfn.STDEV.S(Tabela13[[#This Row],[V3]],Tabela13[[#This Row],[V2]])</f>
        <v>2.5398950473654588E-2</v>
      </c>
      <c r="BA223" s="4">
        <f>_xlfn.STDEV.S(Tabela13[[#This Row],[V3]],Tabela13[[#This Row],[V4]])</f>
        <v>2.5398950473654588E-2</v>
      </c>
      <c r="BB223" s="4">
        <f>_xlfn.STDEV.S(Tabela13[[#This Row],[V4]],Tabela13[[#This Row],[V1]])</f>
        <v>2.5398950473654588E-2</v>
      </c>
      <c r="BC223" s="4">
        <f>_xlfn.STDEV.S(Tabela13[[#This Row],[V4]],Tabela13[[#This Row],[V2]])</f>
        <v>0</v>
      </c>
      <c r="BD223" s="4">
        <f>_xlfn.STDEV.S(Tabela13[[#This Row],[V4]],Tabela13[[#This Row],[V3]])</f>
        <v>2.5398950473654588E-2</v>
      </c>
      <c r="BE223" s="4">
        <f>Tabela13[[#This Row],[V17]]/Tabela13[[#This Row],[V5]]</f>
        <v>2.1336957790782853E-2</v>
      </c>
      <c r="BF223" s="4">
        <f>Tabela13[[#This Row],[V18]]/Tabela13[[#This Row],[V6]]</f>
        <v>0</v>
      </c>
      <c r="BG223" s="4">
        <f>Tabela13[[#This Row],[V19]]/Tabela13[[#This Row],[V7]]</f>
        <v>2.1336957790782853E-2</v>
      </c>
      <c r="BH223" s="4">
        <f>Tabela13[[#This Row],[V20]]/Tabela13[[#This Row],[V8]]</f>
        <v>2.1336957790782853E-2</v>
      </c>
      <c r="BI223" s="4">
        <f>Tabela13[[#This Row],[V21]]/Tabela13[[#This Row],[V9]]</f>
        <v>2.1336957790782853E-2</v>
      </c>
      <c r="BJ223" s="4">
        <f>Tabela13[[#This Row],[V22]]/Tabela13[[#This Row],[V10]]</f>
        <v>2.1019821081645178E-2</v>
      </c>
      <c r="BK223" s="4">
        <f>Tabela13[[#This Row],[V23]]/Tabela13[[#This Row],[V11]]</f>
        <v>0</v>
      </c>
      <c r="BL223" s="4">
        <f>Tabela13[[#This Row],[V24]]/Tabela13[[#This Row],[V12]]</f>
        <v>2.1336957790782853E-2</v>
      </c>
      <c r="BM223" s="4">
        <f>Tabela13[[#This Row],[V25]]/Tabela13[[#This Row],[V13]]</f>
        <v>2.1336957790782853E-2</v>
      </c>
      <c r="BN223" s="4">
        <f>Tabela13[[#This Row],[V26]]/Tabela13[[#This Row],[V14]]</f>
        <v>2.1336957790782853E-2</v>
      </c>
      <c r="BO223" s="4">
        <f>Tabela13[[#This Row],[V27]]/Tabela13[[#This Row],[V15]]</f>
        <v>0</v>
      </c>
      <c r="BP223" s="4">
        <f>Tabela13[[#This Row],[V28]]/Tabela13[[#This Row],[V16]]</f>
        <v>2.1336957790782853E-2</v>
      </c>
      <c r="BQ223" s="4">
        <f>Tabela13[[#This Row],[V1]]-Tabela13[[#This Row],[V2]]</f>
        <v>-3.5919540229884861E-2</v>
      </c>
      <c r="BR223" s="4">
        <f>Tabela13[[#This Row],[V1]]-Tabela13[[#This Row],[V3]]</f>
        <v>0</v>
      </c>
      <c r="BS223" s="4">
        <f>Tabela13[[#This Row],[V1]]-Tabela13[[#This Row],[V4]]</f>
        <v>-3.5919540229884861E-2</v>
      </c>
      <c r="BT223" s="4">
        <f>Tabela13[[#This Row],[V2]]-Tabela13[[#This Row],[V1]]</f>
        <v>3.5919540229884861E-2</v>
      </c>
      <c r="BU223" s="4">
        <f>Tabela13[[#This Row],[V2]]-Tabela13[[#This Row],[V3]]</f>
        <v>3.5919540229884861E-2</v>
      </c>
      <c r="BV223" s="4">
        <f>Tabela13[[#This Row],[V2]]-Tabela13[[#This Row],[V4]]</f>
        <v>0</v>
      </c>
      <c r="BW223" s="4">
        <f>AVERAGE(Tabela13[[#This Row],[V41]],Tabela13[[#This Row],[V42]])</f>
        <v>-1.795977011494243E-2</v>
      </c>
      <c r="BX223" s="4">
        <f>AVERAGE(Tabela13[[#This Row],[V41]],Tabela13[[#This Row],[V43]])</f>
        <v>-3.5919540229884861E-2</v>
      </c>
      <c r="BY223" s="4">
        <f>AVERAGE(Tabela13[[#This Row],[V41]],Tabela13[[#This Row],[V44]])</f>
        <v>0</v>
      </c>
      <c r="BZ223" s="4">
        <f>AVERAGE(Tabela13[[#This Row],[V41]],Tabela13[[#This Row],[V45]])</f>
        <v>0</v>
      </c>
      <c r="CA223" s="4">
        <f>AVERAGE(Tabela13[[#This Row],[V41]],Tabela13[[#This Row],[V46]])</f>
        <v>-1.795977011494243E-2</v>
      </c>
      <c r="CB223" s="4">
        <f>AVERAGE(Tabela13[[#This Row],[V42]],Tabela13[[#This Row],[V41]])</f>
        <v>-1.795977011494243E-2</v>
      </c>
      <c r="CC223" s="4">
        <f>AVERAGE(Tabela13[[#This Row],[V42]],Tabela13[[#This Row],[V43]])</f>
        <v>-1.795977011494243E-2</v>
      </c>
      <c r="CD223" s="4">
        <f>AVERAGE(Tabela13[[#This Row],[V42]],Tabela13[[#This Row],[V44]])</f>
        <v>1.795977011494243E-2</v>
      </c>
      <c r="CE223" s="4">
        <f>AVERAGE(Tabela13[[#This Row],[V42]],Tabela13[[#This Row],[V45]])</f>
        <v>1.795977011494243E-2</v>
      </c>
      <c r="CF223" s="4">
        <f>AVERAGE(Tabela13[[#This Row],[V42]],Tabela13[[#This Row],[V46]])</f>
        <v>0</v>
      </c>
      <c r="CG223" s="4">
        <f>AVERAGE(Tabela13[[#This Row],[V43]],Tabela13[[#This Row],[V41]])</f>
        <v>-3.5919540229884861E-2</v>
      </c>
      <c r="CH223" s="4">
        <f>AVERAGE(Tabela13[[#This Row],[V43]],Tabela13[[#This Row],[V42]])</f>
        <v>-1.795977011494243E-2</v>
      </c>
      <c r="CI223" s="4">
        <f>AVERAGE(Tabela13[[#This Row],[V43]],Tabela13[[#This Row],[V44]])</f>
        <v>0</v>
      </c>
      <c r="CJ223" s="4">
        <f>AVERAGE(Tabela13[[#This Row],[V43]],Tabela13[[#This Row],[V45]])</f>
        <v>0</v>
      </c>
      <c r="CK223" s="4">
        <f>AVERAGE(Tabela13[[#This Row],[V43]],Tabela13[[#This Row],[V46]])</f>
        <v>-1.795977011494243E-2</v>
      </c>
      <c r="CL223" s="4">
        <f>AVERAGE(Tabela13[[#This Row],[V44]],Tabela13[[#This Row],[V41]])</f>
        <v>0</v>
      </c>
      <c r="CM223" s="4">
        <f>AVERAGE(Tabela13[[#This Row],[V44]],Tabela13[[#This Row],[V42]])</f>
        <v>1.795977011494243E-2</v>
      </c>
      <c r="CN223" s="4">
        <f>AVERAGE(Tabela13[[#This Row],[V44]],Tabela13[[#This Row],[V43]])</f>
        <v>0</v>
      </c>
      <c r="CO223" s="4">
        <f>AVERAGE(Tabela13[[#This Row],[V44]],Tabela13[[#This Row],[V45]])</f>
        <v>3.5919540229884861E-2</v>
      </c>
      <c r="CP223" s="4">
        <f>AVERAGE(Tabela13[[#This Row],[V44]],Tabela13[[#This Row],[V46]])</f>
        <v>1.795977011494243E-2</v>
      </c>
      <c r="CQ223" s="4">
        <f>AVERAGE(Tabela13[[#This Row],[V45]],Tabela13[[#This Row],[V41]])</f>
        <v>0</v>
      </c>
      <c r="CR223" s="4">
        <f>AVERAGE(Tabela13[[#This Row],[V45]],Tabela13[[#This Row],[V42]])</f>
        <v>1.795977011494243E-2</v>
      </c>
      <c r="CS223" s="4">
        <f>AVERAGE(Tabela13[[#This Row],[V45]],Tabela13[[#This Row],[V43]])</f>
        <v>0</v>
      </c>
      <c r="CT223" s="4">
        <f>AVERAGE(Tabela13[[#This Row],[V45]],Tabela13[[#This Row],[V44]])</f>
        <v>3.5919540229884861E-2</v>
      </c>
      <c r="CU223" s="4">
        <f>AVERAGE(Tabela13[[#This Row],[V45]],Tabela13[[#This Row],[V46]])</f>
        <v>1.795977011494243E-2</v>
      </c>
      <c r="CV223" s="4">
        <f>AVERAGE(Tabela13[[#This Row],[V46]],Tabela13[[#This Row],[V41]])</f>
        <v>-1.795977011494243E-2</v>
      </c>
      <c r="CW223" s="4">
        <f>AVERAGE(Tabela13[[#This Row],[V46]],Tabela13[[#This Row],[V42]])</f>
        <v>0</v>
      </c>
      <c r="CX223" s="4">
        <f>AVERAGE(Tabela13[[#This Row],[V46]],Tabela13[[#This Row],[V43]])</f>
        <v>-1.795977011494243E-2</v>
      </c>
      <c r="CY223" s="4">
        <f>AVERAGE(Tabela13[[#This Row],[V46]],Tabela13[[#This Row],[V44]])</f>
        <v>1.795977011494243E-2</v>
      </c>
      <c r="CZ223" s="4">
        <f>AVERAGE(Tabela13[[#This Row],[V46]],Tabela13[[#This Row],[V45]])</f>
        <v>1.795977011494243E-2</v>
      </c>
      <c r="DA223" s="3">
        <f>_xlfn.STDEV.S(Tabela13[[#This Row],[V41]],Tabela13[[#This Row],[V42]])</f>
        <v>2.5398950473654588E-2</v>
      </c>
      <c r="DB223" s="3">
        <f>_xlfn.STDEV.S(Tabela13[[#This Row],[V41]],Tabela13[[#This Row],[V43]])</f>
        <v>0</v>
      </c>
      <c r="DC223" s="3">
        <f>_xlfn.STDEV.S(Tabela13[[#This Row],[V41]],Tabela13[[#This Row],[V44]])</f>
        <v>5.0797900947309176E-2</v>
      </c>
      <c r="DD223" s="3">
        <f>_xlfn.STDEV.S(Tabela13[[#This Row],[V41]],Tabela13[[#This Row],[V45]])</f>
        <v>5.0797900947309176E-2</v>
      </c>
      <c r="DE223" s="3">
        <f>_xlfn.STDEV.S(Tabela13[[#This Row],[V41]],Tabela13[[#This Row],[V46]])</f>
        <v>2.5398950473654588E-2</v>
      </c>
      <c r="DF223" s="3">
        <f>_xlfn.STDEV.S(Tabela13[[#This Row],[V42]],Tabela13[[#This Row],[V41]])</f>
        <v>2.5398950473654588E-2</v>
      </c>
      <c r="DG223" s="3">
        <f>_xlfn.STDEV.S(Tabela13[[#This Row],[V42]],Tabela13[[#This Row],[V43]])</f>
        <v>2.5398950473654588E-2</v>
      </c>
      <c r="DH223" s="3">
        <f>_xlfn.STDEV.S(Tabela13[[#This Row],[V42]],Tabela13[[#This Row],[V44]])</f>
        <v>2.5398950473654588E-2</v>
      </c>
      <c r="DI223" s="3">
        <f>_xlfn.STDEV.S(Tabela13[[#This Row],[V42]],Tabela13[[#This Row],[V45]])</f>
        <v>2.5398950473654588E-2</v>
      </c>
      <c r="DJ223" s="3">
        <f>_xlfn.STDEV.S(Tabela13[[#This Row],[V42]],Tabela13[[#This Row],[V46]])</f>
        <v>0</v>
      </c>
      <c r="DK223" s="3">
        <f>_xlfn.STDEV.S(Tabela13[[#This Row],[V43]],Tabela13[[#This Row],[V41]])</f>
        <v>0</v>
      </c>
      <c r="DL223" s="3">
        <f>_xlfn.STDEV.S(Tabela13[[#This Row],[V43]],Tabela13[[#This Row],[V42]])</f>
        <v>2.5398950473654588E-2</v>
      </c>
      <c r="DM223" s="3">
        <f>_xlfn.STDEV.S(Tabela13[[#This Row],[V43]],Tabela13[[#This Row],[V44]])</f>
        <v>5.0797900947309176E-2</v>
      </c>
      <c r="DN223" s="3">
        <f>_xlfn.STDEV.S(Tabela13[[#This Row],[V43]],Tabela13[[#This Row],[V45]])</f>
        <v>5.0797900947309176E-2</v>
      </c>
      <c r="DO223" s="3">
        <f>_xlfn.STDEV.S(Tabela13[[#This Row],[V43]],Tabela13[[#This Row],[V46]])</f>
        <v>2.5398950473654588E-2</v>
      </c>
      <c r="DP223" s="3">
        <f>_xlfn.STDEV.S(Tabela13[[#This Row],[V44]],Tabela13[[#This Row],[V41]])</f>
        <v>5.0797900947309176E-2</v>
      </c>
      <c r="DQ223" s="3">
        <f>_xlfn.STDEV.S(Tabela13[[#This Row],[V44]],Tabela13[[#This Row],[V42]])</f>
        <v>2.5398950473654588E-2</v>
      </c>
      <c r="DR223" s="3">
        <f>_xlfn.STDEV.S(Tabela13[[#This Row],[V44]],Tabela13[[#This Row],[V43]])</f>
        <v>5.0797900947309176E-2</v>
      </c>
      <c r="DS223" s="3">
        <f>_xlfn.STDEV.S(Tabela13[[#This Row],[V44]],Tabela13[[#This Row],[V45]])</f>
        <v>0</v>
      </c>
      <c r="DT223" s="3">
        <f>_xlfn.STDEV.S(Tabela13[[#This Row],[V44]],Tabela13[[#This Row],[V46]])</f>
        <v>2.5398950473654588E-2</v>
      </c>
      <c r="DU223" s="3">
        <f>_xlfn.STDEV.S(Tabela13[[#This Row],[V45]],Tabela13[[#This Row],[V41]])</f>
        <v>5.0797900947309176E-2</v>
      </c>
      <c r="DV223" s="3">
        <f>_xlfn.STDEV.S(Tabela13[[#This Row],[V45]],Tabela13[[#This Row],[V42]])</f>
        <v>2.5398950473654588E-2</v>
      </c>
      <c r="DW223" s="3">
        <f>_xlfn.STDEV.S(Tabela13[[#This Row],[V45]],Tabela13[[#This Row],[V43]])</f>
        <v>5.0797900947309176E-2</v>
      </c>
      <c r="DX223" s="3">
        <f>_xlfn.STDEV.S(Tabela13[[#This Row],[V45]],Tabela13[[#This Row],[V44]])</f>
        <v>0</v>
      </c>
      <c r="DY223" s="3">
        <f>_xlfn.STDEV.S(Tabela13[[#This Row],[V45]],Tabela13[[#This Row],[V46]])</f>
        <v>2.5398950473654588E-2</v>
      </c>
      <c r="DZ223" s="3">
        <f>_xlfn.STDEV.S(Tabela13[[#This Row],[V46]],Tabela13[[#This Row],[V41]])</f>
        <v>2.5398950473654588E-2</v>
      </c>
      <c r="EA223" s="3">
        <f>_xlfn.STDEV.S(Tabela13[[#This Row],[V46]],Tabela13[[#This Row],[V42]])</f>
        <v>0</v>
      </c>
      <c r="EB223" s="3">
        <f>_xlfn.STDEV.S(Tabela13[[#This Row],[V46]],Tabela13[[#This Row],[V43]])</f>
        <v>2.5398950473654588E-2</v>
      </c>
      <c r="EC223" s="3">
        <f>_xlfn.STDEV.S(Tabela13[[#This Row],[V46]],Tabela13[[#This Row],[V44]])</f>
        <v>2.5398950473654588E-2</v>
      </c>
      <c r="ED223" s="3">
        <f>_xlfn.STDEV.S(Tabela13[[#This Row],[V46]],Tabela13[[#This Row],[V45]])</f>
        <v>2.5398950473654588E-2</v>
      </c>
      <c r="EE223" s="3">
        <f t="shared" si="236"/>
        <v>-1.4142135623730951</v>
      </c>
      <c r="EF223" s="3">
        <f t="shared" si="237"/>
        <v>0</v>
      </c>
      <c r="EG223" s="3" t="str">
        <f t="shared" si="238"/>
        <v/>
      </c>
      <c r="EH223" s="3" t="str">
        <f t="shared" si="239"/>
        <v/>
      </c>
      <c r="EI223" s="3">
        <f t="shared" si="240"/>
        <v>-1.4142135623730951</v>
      </c>
      <c r="EJ223" s="3">
        <f t="shared" si="241"/>
        <v>-1.4142135623730951</v>
      </c>
      <c r="EK223" s="3">
        <f t="shared" si="242"/>
        <v>-1.4142135623730951</v>
      </c>
      <c r="EL223" s="3">
        <f t="shared" si="243"/>
        <v>1.4142135623730951</v>
      </c>
      <c r="EM223" s="3">
        <f t="shared" si="244"/>
        <v>1.4142135623730951</v>
      </c>
      <c r="EN223" s="3" t="str">
        <f t="shared" si="245"/>
        <v/>
      </c>
      <c r="EO223" s="3">
        <f t="shared" si="246"/>
        <v>0</v>
      </c>
      <c r="EP223" s="3">
        <f t="shared" si="247"/>
        <v>-1.4142135623730951</v>
      </c>
      <c r="EQ223" s="3" t="str">
        <f t="shared" si="248"/>
        <v/>
      </c>
      <c r="ER223" s="3" t="str">
        <f t="shared" si="249"/>
        <v/>
      </c>
      <c r="ES223" s="3" t="str">
        <f t="shared" si="250"/>
        <v/>
      </c>
      <c r="ET223" s="3" t="str">
        <f t="shared" si="251"/>
        <v/>
      </c>
      <c r="EU223" s="3" t="str">
        <f t="shared" si="252"/>
        <v/>
      </c>
      <c r="EV223" s="3" t="str">
        <f t="shared" si="253"/>
        <v/>
      </c>
      <c r="EW223" s="3">
        <f t="shared" si="254"/>
        <v>0</v>
      </c>
      <c r="EX223" s="3">
        <f t="shared" si="255"/>
        <v>1.4142135623730951</v>
      </c>
      <c r="EY223" s="3" t="str">
        <f t="shared" si="256"/>
        <v/>
      </c>
      <c r="EZ223" s="3">
        <f t="shared" si="257"/>
        <v>1.4142135623730951</v>
      </c>
      <c r="FA223" s="3" t="str">
        <f t="shared" si="258"/>
        <v/>
      </c>
      <c r="FB223" s="3">
        <f t="shared" si="259"/>
        <v>0</v>
      </c>
      <c r="FC223" s="3">
        <f t="shared" si="260"/>
        <v>1.4142135623730951</v>
      </c>
      <c r="FD223" s="3">
        <f t="shared" si="261"/>
        <v>-1.4142135623730951</v>
      </c>
      <c r="FE223" s="3" t="str">
        <f t="shared" si="262"/>
        <v/>
      </c>
      <c r="FF223" s="3">
        <f t="shared" si="263"/>
        <v>-1.4142135623730951</v>
      </c>
      <c r="FG223" s="3">
        <f t="shared" si="264"/>
        <v>1.4142135623730951</v>
      </c>
      <c r="FH223" s="3">
        <f t="shared" si="265"/>
        <v>1.4142135623730951</v>
      </c>
      <c r="FI223" s="4">
        <f t="shared" si="266"/>
        <v>0.83333333333333337</v>
      </c>
      <c r="FJ223" s="4">
        <f t="shared" si="267"/>
        <v>0.68965517241379315</v>
      </c>
      <c r="FK223" s="4">
        <f t="shared" si="268"/>
        <v>1.2564417177914109</v>
      </c>
      <c r="FL223" s="4">
        <f t="shared" si="269"/>
        <v>1.4588957055214724</v>
      </c>
      <c r="FM223" s="4">
        <f>Tabela13[[#This Row],[V139]]-Tabela13[[#This Row],[V140]]</f>
        <v>-0.20245398773006151</v>
      </c>
      <c r="FN223" s="4">
        <f>Tabela13[[#This Row],[V1]]-Tabela13[[#This Row],[V2]]/2</f>
        <v>0.56824712643678177</v>
      </c>
      <c r="FO223" s="4">
        <f>Tabela13[[#This Row],[V1]]-Tabela13[[#This Row],[V3]]/2</f>
        <v>0.5862068965517242</v>
      </c>
      <c r="FP223" s="4">
        <f>Tabela13[[#This Row],[V1]]-Tabela13[[#This Row],[V4]]/2</f>
        <v>0.56824712643678177</v>
      </c>
      <c r="FQ223" s="4">
        <f>Tabela13[[#This Row],[V2]]-Tabela13[[#This Row],[V1]]/2</f>
        <v>0.62212643678160906</v>
      </c>
      <c r="FR223" s="4">
        <f>Tabela13[[#This Row],[V2]]-Tabela13[[#This Row],[V3]]/2</f>
        <v>0.62212643678160906</v>
      </c>
      <c r="FS223" s="4">
        <f>Tabela13[[#This Row],[V2]]-Tabela13[[#This Row],[V4]]/2</f>
        <v>0.60416666666666663</v>
      </c>
      <c r="FT223" s="4">
        <f t="shared" si="270"/>
        <v>0.51674450746001444</v>
      </c>
      <c r="FU223" s="4">
        <f t="shared" si="271"/>
        <v>0.53021577277663001</v>
      </c>
      <c r="FV223" s="4">
        <f t="shared" si="272"/>
        <v>0.51674450746001444</v>
      </c>
      <c r="FW223" s="4">
        <f t="shared" si="273"/>
        <v>0.55653026359545343</v>
      </c>
      <c r="FX223" s="4">
        <f t="shared" si="274"/>
        <v>0.55653026359545343</v>
      </c>
      <c r="FY223" s="4">
        <f t="shared" si="275"/>
        <v>0.54347759471304335</v>
      </c>
      <c r="FZ223" s="4">
        <f t="shared" si="276"/>
        <v>93.01401134280259</v>
      </c>
      <c r="GA223" s="4">
        <f t="shared" si="277"/>
        <v>95.438839099793398</v>
      </c>
      <c r="GB223" s="4">
        <f t="shared" si="278"/>
        <v>93.01401134280259</v>
      </c>
      <c r="GC223" s="4">
        <f t="shared" si="279"/>
        <v>100.17544744718161</v>
      </c>
      <c r="GD223" s="4">
        <f t="shared" si="280"/>
        <v>100.17544744718161</v>
      </c>
      <c r="GE223" s="4">
        <f t="shared" si="281"/>
        <v>97.825967048347806</v>
      </c>
      <c r="GF223" s="4">
        <f>Tabela13[[#This Row],[V1]]-Tabela13[[#This Row],[V2]]/Tabela13[[#This Row],[V2]]</f>
        <v>0.1724137931034484</v>
      </c>
      <c r="GG223" s="4">
        <f>Tabela13[[#This Row],[V1]]-Tabela13[[#This Row],[V3]]/Tabela13[[#This Row],[V3]]</f>
        <v>0.1724137931034484</v>
      </c>
      <c r="GH223" s="4">
        <f>Tabela13[[#This Row],[V1]]-Tabela13[[#This Row],[V4]]/Tabela13[[#This Row],[V4]]</f>
        <v>0.1724137931034484</v>
      </c>
      <c r="GI223" s="4">
        <f>Tabela13[[#This Row],[V2]]-Tabela13[[#This Row],[V1]]/Tabela13[[#This Row],[V1]]</f>
        <v>0.20833333333333326</v>
      </c>
      <c r="GJ223" s="4">
        <f>Tabela13[[#This Row],[V2]]-Tabela13[[#This Row],[V3]]/Tabela13[[#This Row],[V3]]</f>
        <v>0.20833333333333326</v>
      </c>
      <c r="GK223" s="4">
        <f>Tabela13[[#This Row],[V2]]-Tabela13[[#This Row],[V4]]/Tabela13[[#This Row],[V4]]</f>
        <v>0.20833333333333326</v>
      </c>
      <c r="GL223" s="4">
        <f t="shared" si="282"/>
        <v>2.0738156220891618E-2</v>
      </c>
      <c r="GM223" s="4">
        <f t="shared" si="283"/>
        <v>1.1903735632183907</v>
      </c>
      <c r="GN223" s="4">
        <f t="shared" si="284"/>
        <v>1.7421553083573408E-2</v>
      </c>
      <c r="GO223" s="3">
        <f t="shared" si="285"/>
        <v>0</v>
      </c>
      <c r="GP223" s="3">
        <v>100</v>
      </c>
      <c r="GQ223" s="3">
        <f t="shared" si="286"/>
        <v>-1</v>
      </c>
      <c r="GR223" s="3">
        <f t="shared" si="287"/>
        <v>-100</v>
      </c>
      <c r="GS223" s="34">
        <f>COUNTIF($D$2:D222,Tabela13[[#This Row],[HomeTeam]])</f>
        <v>11</v>
      </c>
      <c r="GT223" s="34">
        <f>COUNTIF($E$2:E222,Tabela13[[#This Row],[AwayTeam]])</f>
        <v>11</v>
      </c>
      <c r="GU223" s="3">
        <f>IFERROR(AVERAGEIFS($AD$2:AD222,$D$2:D222,Tabela13[[#This Row],[HomeTeam]],$GS$2:GS222,"&gt;="&amp;Tabela13[[#This Row],[Contagem_H]]-5),"")</f>
        <v>0.91294486786962847</v>
      </c>
      <c r="GV223" s="3">
        <f>IFERROR(AVERAGEIFS($G$2:G222,$E$2:E222,Tabela13[[#This Row],[AwayTeam]],$GT$2:GT222,"&gt;="&amp;Tabela13[[#This Row],[Contagem_A]]-5),"")</f>
        <v>0.8</v>
      </c>
      <c r="GW223" s="3">
        <f>IFERROR(AVERAGEIFS($GQ$2:GQ222,$D$2:D222,Tabela13[[#This Row],[HomeTeam]],$GS$2:GS222,"&gt;="&amp;Tabela13[[#This Row],[Contagem_H]]-5),"")</f>
        <v>-0.65999999999999992</v>
      </c>
    </row>
    <row r="224" spans="1:205" x14ac:dyDescent="0.25">
      <c r="A224" t="s">
        <v>127</v>
      </c>
      <c r="B224" t="s">
        <v>216</v>
      </c>
      <c r="C224" t="s">
        <v>173</v>
      </c>
      <c r="D224" t="s">
        <v>20</v>
      </c>
      <c r="E224" t="s">
        <v>16</v>
      </c>
      <c r="F224" s="3">
        <v>4</v>
      </c>
      <c r="G224" s="3">
        <v>4</v>
      </c>
      <c r="H224" s="3" t="str">
        <f t="shared" si="288"/>
        <v>D</v>
      </c>
      <c r="I224" s="3">
        <v>1.53</v>
      </c>
      <c r="J224" s="3">
        <v>4.5</v>
      </c>
      <c r="K224" s="3">
        <v>5.5</v>
      </c>
      <c r="L224" s="3">
        <v>1.57</v>
      </c>
      <c r="M224" s="3">
        <v>2.35</v>
      </c>
      <c r="N224" s="3">
        <f t="shared" si="217"/>
        <v>8</v>
      </c>
      <c r="O224" s="3">
        <f t="shared" si="218"/>
        <v>1</v>
      </c>
      <c r="P224" s="3">
        <f t="shared" si="219"/>
        <v>1</v>
      </c>
      <c r="Q224" s="3">
        <f t="shared" si="220"/>
        <v>5.7635175282234163E-2</v>
      </c>
      <c r="R224" s="3">
        <f t="shared" si="221"/>
        <v>6.2474590052852608E-2</v>
      </c>
      <c r="S224" s="3">
        <f t="shared" si="222"/>
        <v>1.6181818181818184</v>
      </c>
      <c r="T224" s="3">
        <f t="shared" si="223"/>
        <v>4.7593582887700538</v>
      </c>
      <c r="U224" s="3">
        <f t="shared" si="224"/>
        <v>5.8169934640522882</v>
      </c>
      <c r="V224" s="3">
        <f t="shared" si="225"/>
        <v>1.6604872251931078</v>
      </c>
      <c r="W224" s="3">
        <f t="shared" si="226"/>
        <v>2.4854426619132504</v>
      </c>
      <c r="X224" s="4">
        <f t="shared" si="227"/>
        <v>0.65359477124183007</v>
      </c>
      <c r="Y224" s="4">
        <f t="shared" si="228"/>
        <v>0.22222222222222221</v>
      </c>
      <c r="Z224" s="4">
        <f t="shared" si="229"/>
        <v>0.18181818181818182</v>
      </c>
      <c r="AA224" s="4">
        <f t="shared" si="230"/>
        <v>0.63694267515923564</v>
      </c>
      <c r="AB224" s="4">
        <f t="shared" si="231"/>
        <v>0.42553191489361702</v>
      </c>
      <c r="AC224" s="4">
        <f t="shared" si="232"/>
        <v>2.3267973856209152</v>
      </c>
      <c r="AD224" s="4">
        <f t="shared" si="233"/>
        <v>2.0909090909090908</v>
      </c>
      <c r="AE224" s="4">
        <f t="shared" si="234"/>
        <v>2.3267973856209152</v>
      </c>
      <c r="AF224" s="4">
        <f t="shared" si="235"/>
        <v>2.0909090909090908</v>
      </c>
      <c r="AG224" s="4">
        <f>IFERROR(AVERAGE(Tabela13[[#This Row],[V1]],Tabela13[[#This Row],[V2]]),"")</f>
        <v>2.2088532382650028</v>
      </c>
      <c r="AH224" s="4">
        <f>IFERROR(AVERAGE(Tabela13[[#This Row],[V1]],Tabela13[[#This Row],[V3]]),"")</f>
        <v>2.3267973856209152</v>
      </c>
      <c r="AI224" s="4">
        <f>IFERROR(AVERAGE(Tabela13[[#This Row],[V1]],Tabela13[[#This Row],[V4]]),"")</f>
        <v>2.2088532382650028</v>
      </c>
      <c r="AJ224" s="4">
        <f>IFERROR(AVERAGE(Tabela13[[#This Row],[V2]],Tabela13[[#This Row],[V1]]),"")</f>
        <v>2.2088532382650028</v>
      </c>
      <c r="AK224" s="4">
        <f>IFERROR(AVERAGE(Tabela13[[#This Row],[V2]],Tabela13[[#This Row],[V3]]),"")</f>
        <v>2.2088532382650028</v>
      </c>
      <c r="AL224" s="4">
        <f>IFERROR(AVERAGE(Tabela13[[#This Row],[V2]],Tabela13[[#This Row],[V4]]),"")</f>
        <v>2.0909090909090908</v>
      </c>
      <c r="AM224" s="4">
        <f>IFERROR(AVERAGE(Tabela13[[#This Row],[V3]],Tabela13[[#This Row],[V1]]),"")</f>
        <v>2.3267973856209152</v>
      </c>
      <c r="AN224" s="4">
        <f>IFERROR(AVERAGE(Tabela13[[#This Row],[V3]],Tabela13[[#This Row],[V2]]),"")</f>
        <v>2.2088532382650028</v>
      </c>
      <c r="AO224" s="4">
        <f>IFERROR(AVERAGE(Tabela13[[#This Row],[V3]],Tabela13[[#This Row],[V4]]),"")</f>
        <v>2.2088532382650028</v>
      </c>
      <c r="AP224" s="4">
        <f>IFERROR(AVERAGE(Tabela13[[#This Row],[V4]],Tabela13[[#This Row],[V1]]),"")</f>
        <v>2.2088532382650028</v>
      </c>
      <c r="AQ224" s="4">
        <f>IFERROR(AVERAGE(Tabela13[[#This Row],[V4]],Tabela13[[#This Row],[V2]]),"")</f>
        <v>2.0909090909090908</v>
      </c>
      <c r="AR224" s="4">
        <f>IFERROR(AVERAGE(Tabela13[[#This Row],[V4]],Tabela13[[#This Row],[V3]]),"")</f>
        <v>2.2088532382650028</v>
      </c>
      <c r="AS224" s="4">
        <f>_xlfn.STDEV.S(Tabela13[[#This Row],[V1]:[V2]])</f>
        <v>0.16679821279326182</v>
      </c>
      <c r="AT224" s="4">
        <f>_xlfn.STDEV.S(Tabela13[[#This Row],[V1]],Tabela13[[#This Row],[V3]])</f>
        <v>0</v>
      </c>
      <c r="AU224" s="4">
        <f>_xlfn.STDEV.S(Tabela13[[#This Row],[V1]],Tabela13[[#This Row],[V4]])</f>
        <v>0.16679821279326182</v>
      </c>
      <c r="AV224" s="4">
        <f>_xlfn.STDEV.S(Tabela13[[#This Row],[V2]],Tabela13[[#This Row],[V1]])</f>
        <v>0.16679821279326182</v>
      </c>
      <c r="AW224" s="4">
        <f>_xlfn.STDEV.S(Tabela13[[#This Row],[V2]],Tabela13[[#This Row],[V3]])</f>
        <v>0.16679821279326182</v>
      </c>
      <c r="AX224" s="4">
        <f>_xlfn.STDEV.S(Tabela13[[#This Row],[V42]],Tabela13[[#This Row],[V44]])</f>
        <v>0.16679821279326182</v>
      </c>
      <c r="AY224" s="4">
        <f>_xlfn.STDEV.S(Tabela13[[#This Row],[V3]],Tabela13[[#This Row],[V1]])</f>
        <v>0</v>
      </c>
      <c r="AZ224" s="4">
        <f>_xlfn.STDEV.S(Tabela13[[#This Row],[V3]],Tabela13[[#This Row],[V2]])</f>
        <v>0.16679821279326182</v>
      </c>
      <c r="BA224" s="4">
        <f>_xlfn.STDEV.S(Tabela13[[#This Row],[V3]],Tabela13[[#This Row],[V4]])</f>
        <v>0.16679821279326182</v>
      </c>
      <c r="BB224" s="4">
        <f>_xlfn.STDEV.S(Tabela13[[#This Row],[V4]],Tabela13[[#This Row],[V1]])</f>
        <v>0.16679821279326182</v>
      </c>
      <c r="BC224" s="4">
        <f>_xlfn.STDEV.S(Tabela13[[#This Row],[V4]],Tabela13[[#This Row],[V2]])</f>
        <v>0</v>
      </c>
      <c r="BD224" s="4">
        <f>_xlfn.STDEV.S(Tabela13[[#This Row],[V4]],Tabela13[[#This Row],[V3]])</f>
        <v>0.16679821279326182</v>
      </c>
      <c r="BE224" s="4">
        <f>Tabela13[[#This Row],[V17]]/Tabela13[[#This Row],[V5]]</f>
        <v>7.5513488132094062E-2</v>
      </c>
      <c r="BF224" s="4">
        <f>Tabela13[[#This Row],[V18]]/Tabela13[[#This Row],[V6]]</f>
        <v>0</v>
      </c>
      <c r="BG224" s="4">
        <f>Tabela13[[#This Row],[V19]]/Tabela13[[#This Row],[V7]]</f>
        <v>7.5513488132094062E-2</v>
      </c>
      <c r="BH224" s="4">
        <f>Tabela13[[#This Row],[V20]]/Tabela13[[#This Row],[V8]]</f>
        <v>7.5513488132094062E-2</v>
      </c>
      <c r="BI224" s="4">
        <f>Tabela13[[#This Row],[V21]]/Tabela13[[#This Row],[V9]]</f>
        <v>7.5513488132094062E-2</v>
      </c>
      <c r="BJ224" s="4">
        <f>Tabela13[[#This Row],[V22]]/Tabela13[[#This Row],[V10]]</f>
        <v>7.9773058292429574E-2</v>
      </c>
      <c r="BK224" s="4">
        <f>Tabela13[[#This Row],[V23]]/Tabela13[[#This Row],[V11]]</f>
        <v>0</v>
      </c>
      <c r="BL224" s="4">
        <f>Tabela13[[#This Row],[V24]]/Tabela13[[#This Row],[V12]]</f>
        <v>7.5513488132094062E-2</v>
      </c>
      <c r="BM224" s="4">
        <f>Tabela13[[#This Row],[V25]]/Tabela13[[#This Row],[V13]]</f>
        <v>7.5513488132094062E-2</v>
      </c>
      <c r="BN224" s="4">
        <f>Tabela13[[#This Row],[V26]]/Tabela13[[#This Row],[V14]]</f>
        <v>7.5513488132094062E-2</v>
      </c>
      <c r="BO224" s="4">
        <f>Tabela13[[#This Row],[V27]]/Tabela13[[#This Row],[V15]]</f>
        <v>0</v>
      </c>
      <c r="BP224" s="4">
        <f>Tabela13[[#This Row],[V28]]/Tabela13[[#This Row],[V16]]</f>
        <v>7.5513488132094062E-2</v>
      </c>
      <c r="BQ224" s="4">
        <f>Tabela13[[#This Row],[V1]]-Tabela13[[#This Row],[V2]]</f>
        <v>0.23588829471182438</v>
      </c>
      <c r="BR224" s="4">
        <f>Tabela13[[#This Row],[V1]]-Tabela13[[#This Row],[V3]]</f>
        <v>0</v>
      </c>
      <c r="BS224" s="4">
        <f>Tabela13[[#This Row],[V1]]-Tabela13[[#This Row],[V4]]</f>
        <v>0.23588829471182438</v>
      </c>
      <c r="BT224" s="4">
        <f>Tabela13[[#This Row],[V2]]-Tabela13[[#This Row],[V1]]</f>
        <v>-0.23588829471182438</v>
      </c>
      <c r="BU224" s="4">
        <f>Tabela13[[#This Row],[V2]]-Tabela13[[#This Row],[V3]]</f>
        <v>-0.23588829471182438</v>
      </c>
      <c r="BV224" s="4">
        <f>Tabela13[[#This Row],[V2]]-Tabela13[[#This Row],[V4]]</f>
        <v>0</v>
      </c>
      <c r="BW224" s="4">
        <f>AVERAGE(Tabela13[[#This Row],[V41]],Tabela13[[#This Row],[V42]])</f>
        <v>0.11794414735591219</v>
      </c>
      <c r="BX224" s="4">
        <f>AVERAGE(Tabela13[[#This Row],[V41]],Tabela13[[#This Row],[V43]])</f>
        <v>0.23588829471182438</v>
      </c>
      <c r="BY224" s="4">
        <f>AVERAGE(Tabela13[[#This Row],[V41]],Tabela13[[#This Row],[V44]])</f>
        <v>0</v>
      </c>
      <c r="BZ224" s="4">
        <f>AVERAGE(Tabela13[[#This Row],[V41]],Tabela13[[#This Row],[V45]])</f>
        <v>0</v>
      </c>
      <c r="CA224" s="4">
        <f>AVERAGE(Tabela13[[#This Row],[V41]],Tabela13[[#This Row],[V46]])</f>
        <v>0.11794414735591219</v>
      </c>
      <c r="CB224" s="4">
        <f>AVERAGE(Tabela13[[#This Row],[V42]],Tabela13[[#This Row],[V41]])</f>
        <v>0.11794414735591219</v>
      </c>
      <c r="CC224" s="4">
        <f>AVERAGE(Tabela13[[#This Row],[V42]],Tabela13[[#This Row],[V43]])</f>
        <v>0.11794414735591219</v>
      </c>
      <c r="CD224" s="4">
        <f>AVERAGE(Tabela13[[#This Row],[V42]],Tabela13[[#This Row],[V44]])</f>
        <v>-0.11794414735591219</v>
      </c>
      <c r="CE224" s="4">
        <f>AVERAGE(Tabela13[[#This Row],[V42]],Tabela13[[#This Row],[V45]])</f>
        <v>-0.11794414735591219</v>
      </c>
      <c r="CF224" s="4">
        <f>AVERAGE(Tabela13[[#This Row],[V42]],Tabela13[[#This Row],[V46]])</f>
        <v>0</v>
      </c>
      <c r="CG224" s="4">
        <f>AVERAGE(Tabela13[[#This Row],[V43]],Tabela13[[#This Row],[V41]])</f>
        <v>0.23588829471182438</v>
      </c>
      <c r="CH224" s="4">
        <f>AVERAGE(Tabela13[[#This Row],[V43]],Tabela13[[#This Row],[V42]])</f>
        <v>0.11794414735591219</v>
      </c>
      <c r="CI224" s="4">
        <f>AVERAGE(Tabela13[[#This Row],[V43]],Tabela13[[#This Row],[V44]])</f>
        <v>0</v>
      </c>
      <c r="CJ224" s="4">
        <f>AVERAGE(Tabela13[[#This Row],[V43]],Tabela13[[#This Row],[V45]])</f>
        <v>0</v>
      </c>
      <c r="CK224" s="4">
        <f>AVERAGE(Tabela13[[#This Row],[V43]],Tabela13[[#This Row],[V46]])</f>
        <v>0.11794414735591219</v>
      </c>
      <c r="CL224" s="4">
        <f>AVERAGE(Tabela13[[#This Row],[V44]],Tabela13[[#This Row],[V41]])</f>
        <v>0</v>
      </c>
      <c r="CM224" s="4">
        <f>AVERAGE(Tabela13[[#This Row],[V44]],Tabela13[[#This Row],[V42]])</f>
        <v>-0.11794414735591219</v>
      </c>
      <c r="CN224" s="4">
        <f>AVERAGE(Tabela13[[#This Row],[V44]],Tabela13[[#This Row],[V43]])</f>
        <v>0</v>
      </c>
      <c r="CO224" s="4">
        <f>AVERAGE(Tabela13[[#This Row],[V44]],Tabela13[[#This Row],[V45]])</f>
        <v>-0.23588829471182438</v>
      </c>
      <c r="CP224" s="4">
        <f>AVERAGE(Tabela13[[#This Row],[V44]],Tabela13[[#This Row],[V46]])</f>
        <v>-0.11794414735591219</v>
      </c>
      <c r="CQ224" s="4">
        <f>AVERAGE(Tabela13[[#This Row],[V45]],Tabela13[[#This Row],[V41]])</f>
        <v>0</v>
      </c>
      <c r="CR224" s="4">
        <f>AVERAGE(Tabela13[[#This Row],[V45]],Tabela13[[#This Row],[V42]])</f>
        <v>-0.11794414735591219</v>
      </c>
      <c r="CS224" s="4">
        <f>AVERAGE(Tabela13[[#This Row],[V45]],Tabela13[[#This Row],[V43]])</f>
        <v>0</v>
      </c>
      <c r="CT224" s="4">
        <f>AVERAGE(Tabela13[[#This Row],[V45]],Tabela13[[#This Row],[V44]])</f>
        <v>-0.23588829471182438</v>
      </c>
      <c r="CU224" s="4">
        <f>AVERAGE(Tabela13[[#This Row],[V45]],Tabela13[[#This Row],[V46]])</f>
        <v>-0.11794414735591219</v>
      </c>
      <c r="CV224" s="4">
        <f>AVERAGE(Tabela13[[#This Row],[V46]],Tabela13[[#This Row],[V41]])</f>
        <v>0.11794414735591219</v>
      </c>
      <c r="CW224" s="4">
        <f>AVERAGE(Tabela13[[#This Row],[V46]],Tabela13[[#This Row],[V42]])</f>
        <v>0</v>
      </c>
      <c r="CX224" s="4">
        <f>AVERAGE(Tabela13[[#This Row],[V46]],Tabela13[[#This Row],[V43]])</f>
        <v>0.11794414735591219</v>
      </c>
      <c r="CY224" s="4">
        <f>AVERAGE(Tabela13[[#This Row],[V46]],Tabela13[[#This Row],[V44]])</f>
        <v>-0.11794414735591219</v>
      </c>
      <c r="CZ224" s="4">
        <f>AVERAGE(Tabela13[[#This Row],[V46]],Tabela13[[#This Row],[V45]])</f>
        <v>-0.11794414735591219</v>
      </c>
      <c r="DA224" s="3">
        <f>_xlfn.STDEV.S(Tabela13[[#This Row],[V41]],Tabela13[[#This Row],[V42]])</f>
        <v>0.16679821279326182</v>
      </c>
      <c r="DB224" s="3">
        <f>_xlfn.STDEV.S(Tabela13[[#This Row],[V41]],Tabela13[[#This Row],[V43]])</f>
        <v>0</v>
      </c>
      <c r="DC224" s="3">
        <f>_xlfn.STDEV.S(Tabela13[[#This Row],[V41]],Tabela13[[#This Row],[V44]])</f>
        <v>0.33359642558652364</v>
      </c>
      <c r="DD224" s="3">
        <f>_xlfn.STDEV.S(Tabela13[[#This Row],[V41]],Tabela13[[#This Row],[V45]])</f>
        <v>0.33359642558652364</v>
      </c>
      <c r="DE224" s="3">
        <f>_xlfn.STDEV.S(Tabela13[[#This Row],[V41]],Tabela13[[#This Row],[V46]])</f>
        <v>0.16679821279326182</v>
      </c>
      <c r="DF224" s="3">
        <f>_xlfn.STDEV.S(Tabela13[[#This Row],[V42]],Tabela13[[#This Row],[V41]])</f>
        <v>0.16679821279326182</v>
      </c>
      <c r="DG224" s="3">
        <f>_xlfn.STDEV.S(Tabela13[[#This Row],[V42]],Tabela13[[#This Row],[V43]])</f>
        <v>0.16679821279326182</v>
      </c>
      <c r="DH224" s="3">
        <f>_xlfn.STDEV.S(Tabela13[[#This Row],[V42]],Tabela13[[#This Row],[V44]])</f>
        <v>0.16679821279326182</v>
      </c>
      <c r="DI224" s="3">
        <f>_xlfn.STDEV.S(Tabela13[[#This Row],[V42]],Tabela13[[#This Row],[V45]])</f>
        <v>0.16679821279326182</v>
      </c>
      <c r="DJ224" s="3">
        <f>_xlfn.STDEV.S(Tabela13[[#This Row],[V42]],Tabela13[[#This Row],[V46]])</f>
        <v>0</v>
      </c>
      <c r="DK224" s="3">
        <f>_xlfn.STDEV.S(Tabela13[[#This Row],[V43]],Tabela13[[#This Row],[V41]])</f>
        <v>0</v>
      </c>
      <c r="DL224" s="3">
        <f>_xlfn.STDEV.S(Tabela13[[#This Row],[V43]],Tabela13[[#This Row],[V42]])</f>
        <v>0.16679821279326182</v>
      </c>
      <c r="DM224" s="3">
        <f>_xlfn.STDEV.S(Tabela13[[#This Row],[V43]],Tabela13[[#This Row],[V44]])</f>
        <v>0.33359642558652364</v>
      </c>
      <c r="DN224" s="3">
        <f>_xlfn.STDEV.S(Tabela13[[#This Row],[V43]],Tabela13[[#This Row],[V45]])</f>
        <v>0.33359642558652364</v>
      </c>
      <c r="DO224" s="3">
        <f>_xlfn.STDEV.S(Tabela13[[#This Row],[V43]],Tabela13[[#This Row],[V46]])</f>
        <v>0.16679821279326182</v>
      </c>
      <c r="DP224" s="3">
        <f>_xlfn.STDEV.S(Tabela13[[#This Row],[V44]],Tabela13[[#This Row],[V41]])</f>
        <v>0.33359642558652364</v>
      </c>
      <c r="DQ224" s="3">
        <f>_xlfn.STDEV.S(Tabela13[[#This Row],[V44]],Tabela13[[#This Row],[V42]])</f>
        <v>0.16679821279326182</v>
      </c>
      <c r="DR224" s="3">
        <f>_xlfn.STDEV.S(Tabela13[[#This Row],[V44]],Tabela13[[#This Row],[V43]])</f>
        <v>0.33359642558652364</v>
      </c>
      <c r="DS224" s="3">
        <f>_xlfn.STDEV.S(Tabela13[[#This Row],[V44]],Tabela13[[#This Row],[V45]])</f>
        <v>0</v>
      </c>
      <c r="DT224" s="3">
        <f>_xlfn.STDEV.S(Tabela13[[#This Row],[V44]],Tabela13[[#This Row],[V46]])</f>
        <v>0.16679821279326182</v>
      </c>
      <c r="DU224" s="3">
        <f>_xlfn.STDEV.S(Tabela13[[#This Row],[V45]],Tabela13[[#This Row],[V41]])</f>
        <v>0.33359642558652364</v>
      </c>
      <c r="DV224" s="3">
        <f>_xlfn.STDEV.S(Tabela13[[#This Row],[V45]],Tabela13[[#This Row],[V42]])</f>
        <v>0.16679821279326182</v>
      </c>
      <c r="DW224" s="3">
        <f>_xlfn.STDEV.S(Tabela13[[#This Row],[V45]],Tabela13[[#This Row],[V43]])</f>
        <v>0.33359642558652364</v>
      </c>
      <c r="DX224" s="3">
        <f>_xlfn.STDEV.S(Tabela13[[#This Row],[V45]],Tabela13[[#This Row],[V44]])</f>
        <v>0</v>
      </c>
      <c r="DY224" s="3">
        <f>_xlfn.STDEV.S(Tabela13[[#This Row],[V45]],Tabela13[[#This Row],[V46]])</f>
        <v>0.16679821279326182</v>
      </c>
      <c r="DZ224" s="3">
        <f>_xlfn.STDEV.S(Tabela13[[#This Row],[V46]],Tabela13[[#This Row],[V41]])</f>
        <v>0.16679821279326182</v>
      </c>
      <c r="EA224" s="3">
        <f>_xlfn.STDEV.S(Tabela13[[#This Row],[V46]],Tabela13[[#This Row],[V42]])</f>
        <v>0</v>
      </c>
      <c r="EB224" s="3">
        <f>_xlfn.STDEV.S(Tabela13[[#This Row],[V46]],Tabela13[[#This Row],[V43]])</f>
        <v>0.16679821279326182</v>
      </c>
      <c r="EC224" s="3">
        <f>_xlfn.STDEV.S(Tabela13[[#This Row],[V46]],Tabela13[[#This Row],[V44]])</f>
        <v>0.16679821279326182</v>
      </c>
      <c r="ED224" s="3">
        <f>_xlfn.STDEV.S(Tabela13[[#This Row],[V46]],Tabela13[[#This Row],[V45]])</f>
        <v>0.16679821279326182</v>
      </c>
      <c r="EE224" s="3">
        <f t="shared" si="236"/>
        <v>1.4142135623730949</v>
      </c>
      <c r="EF224" s="3">
        <f t="shared" si="237"/>
        <v>0</v>
      </c>
      <c r="EG224" s="3" t="str">
        <f t="shared" si="238"/>
        <v/>
      </c>
      <c r="EH224" s="3" t="str">
        <f t="shared" si="239"/>
        <v/>
      </c>
      <c r="EI224" s="3">
        <f t="shared" si="240"/>
        <v>1.4142135623730949</v>
      </c>
      <c r="EJ224" s="3">
        <f t="shared" si="241"/>
        <v>1.4142135623730949</v>
      </c>
      <c r="EK224" s="3">
        <f t="shared" si="242"/>
        <v>1.4142135623730949</v>
      </c>
      <c r="EL224" s="3">
        <f t="shared" si="243"/>
        <v>-1.4142135623730949</v>
      </c>
      <c r="EM224" s="3">
        <f t="shared" si="244"/>
        <v>-1.4142135623730949</v>
      </c>
      <c r="EN224" s="3" t="str">
        <f t="shared" si="245"/>
        <v/>
      </c>
      <c r="EO224" s="3">
        <f t="shared" si="246"/>
        <v>0</v>
      </c>
      <c r="EP224" s="3">
        <f t="shared" si="247"/>
        <v>1.4142135623730949</v>
      </c>
      <c r="EQ224" s="3" t="str">
        <f t="shared" si="248"/>
        <v/>
      </c>
      <c r="ER224" s="3" t="str">
        <f t="shared" si="249"/>
        <v/>
      </c>
      <c r="ES224" s="3" t="str">
        <f t="shared" si="250"/>
        <v/>
      </c>
      <c r="ET224" s="3" t="str">
        <f t="shared" si="251"/>
        <v/>
      </c>
      <c r="EU224" s="3" t="str">
        <f t="shared" si="252"/>
        <v/>
      </c>
      <c r="EV224" s="3" t="str">
        <f t="shared" si="253"/>
        <v/>
      </c>
      <c r="EW224" s="3">
        <f t="shared" si="254"/>
        <v>0</v>
      </c>
      <c r="EX224" s="3">
        <f t="shared" si="255"/>
        <v>-1.4142135623730949</v>
      </c>
      <c r="EY224" s="3" t="str">
        <f t="shared" si="256"/>
        <v/>
      </c>
      <c r="EZ224" s="3">
        <f t="shared" si="257"/>
        <v>-1.4142135623730949</v>
      </c>
      <c r="FA224" s="3" t="str">
        <f t="shared" si="258"/>
        <v/>
      </c>
      <c r="FB224" s="3">
        <f t="shared" si="259"/>
        <v>0</v>
      </c>
      <c r="FC224" s="3">
        <f t="shared" si="260"/>
        <v>-1.4142135623730949</v>
      </c>
      <c r="FD224" s="3">
        <f t="shared" si="261"/>
        <v>1.4142135623730949</v>
      </c>
      <c r="FE224" s="3" t="str">
        <f t="shared" si="262"/>
        <v/>
      </c>
      <c r="FF224" s="3">
        <f t="shared" si="263"/>
        <v>1.4142135623730949</v>
      </c>
      <c r="FG224" s="3">
        <f t="shared" si="264"/>
        <v>-1.4142135623730949</v>
      </c>
      <c r="FH224" s="3">
        <f t="shared" si="265"/>
        <v>-1.4142135623730949</v>
      </c>
      <c r="FI224" s="4">
        <f t="shared" si="266"/>
        <v>0.72727272727272729</v>
      </c>
      <c r="FJ224" s="4">
        <f t="shared" si="267"/>
        <v>2.6143790849673203</v>
      </c>
      <c r="FK224" s="4">
        <f t="shared" si="268"/>
        <v>2.0640449438202246</v>
      </c>
      <c r="FL224" s="4">
        <f t="shared" si="269"/>
        <v>0.7258426966292133</v>
      </c>
      <c r="FM224" s="4">
        <f>Tabela13[[#This Row],[V139]]-Tabela13[[#This Row],[V140]]</f>
        <v>1.3382022471910113</v>
      </c>
      <c r="FN224" s="4">
        <f>Tabela13[[#This Row],[V1]]-Tabela13[[#This Row],[V2]]/2</f>
        <v>1.2813428401663698</v>
      </c>
      <c r="FO224" s="4">
        <f>Tabela13[[#This Row],[V1]]-Tabela13[[#This Row],[V3]]/2</f>
        <v>1.1633986928104576</v>
      </c>
      <c r="FP224" s="4">
        <f>Tabela13[[#This Row],[V1]]-Tabela13[[#This Row],[V4]]/2</f>
        <v>1.2813428401663698</v>
      </c>
      <c r="FQ224" s="4">
        <f>Tabela13[[#This Row],[V2]]-Tabela13[[#This Row],[V1]]/2</f>
        <v>0.92751039809863323</v>
      </c>
      <c r="FR224" s="4">
        <f>Tabela13[[#This Row],[V2]]-Tabela13[[#This Row],[V3]]/2</f>
        <v>0.92751039809863323</v>
      </c>
      <c r="FS224" s="4">
        <f>Tabela13[[#This Row],[V2]]-Tabela13[[#This Row],[V4]]/2</f>
        <v>1.0454545454545454</v>
      </c>
      <c r="FT224" s="4">
        <f t="shared" si="270"/>
        <v>0.90810196272799903</v>
      </c>
      <c r="FU224" s="4">
        <f t="shared" si="271"/>
        <v>0.86078373392872609</v>
      </c>
      <c r="FV224" s="4">
        <f t="shared" si="272"/>
        <v>0.90810196272799903</v>
      </c>
      <c r="FW224" s="4">
        <f t="shared" si="273"/>
        <v>0.74780798715886365</v>
      </c>
      <c r="FX224" s="4">
        <f t="shared" si="274"/>
        <v>0.74780798715886365</v>
      </c>
      <c r="FY224" s="4">
        <f t="shared" si="275"/>
        <v>0.80761672872416734</v>
      </c>
      <c r="FZ224" s="4">
        <f t="shared" si="276"/>
        <v>163.45835329103983</v>
      </c>
      <c r="GA224" s="4">
        <f t="shared" si="277"/>
        <v>154.9410721071707</v>
      </c>
      <c r="GB224" s="4">
        <f t="shared" si="278"/>
        <v>163.45835329103983</v>
      </c>
      <c r="GC224" s="4">
        <f t="shared" si="279"/>
        <v>134.60543768859546</v>
      </c>
      <c r="GD224" s="4">
        <f t="shared" si="280"/>
        <v>134.60543768859546</v>
      </c>
      <c r="GE224" s="4">
        <f t="shared" si="281"/>
        <v>145.3710111703501</v>
      </c>
      <c r="GF224" s="4">
        <f>Tabela13[[#This Row],[V1]]-Tabela13[[#This Row],[V2]]/Tabela13[[#This Row],[V2]]</f>
        <v>1.3267973856209152</v>
      </c>
      <c r="GG224" s="4">
        <f>Tabela13[[#This Row],[V1]]-Tabela13[[#This Row],[V3]]/Tabela13[[#This Row],[V3]]</f>
        <v>1.3267973856209152</v>
      </c>
      <c r="GH224" s="4">
        <f>Tabela13[[#This Row],[V1]]-Tabela13[[#This Row],[V4]]/Tabela13[[#This Row],[V4]]</f>
        <v>1.3267973856209152</v>
      </c>
      <c r="GI224" s="4">
        <f>Tabela13[[#This Row],[V2]]-Tabela13[[#This Row],[V1]]/Tabela13[[#This Row],[V1]]</f>
        <v>1.0909090909090908</v>
      </c>
      <c r="GJ224" s="4">
        <f>Tabela13[[#This Row],[V2]]-Tabela13[[#This Row],[V3]]/Tabela13[[#This Row],[V3]]</f>
        <v>1.0909090909090908</v>
      </c>
      <c r="GK224" s="4">
        <f>Tabela13[[#This Row],[V2]]-Tabela13[[#This Row],[V4]]/Tabela13[[#This Row],[V4]]</f>
        <v>1.0909090909090908</v>
      </c>
      <c r="GL224" s="4">
        <f t="shared" si="282"/>
        <v>0.13619017045055357</v>
      </c>
      <c r="GM224" s="4">
        <f t="shared" si="283"/>
        <v>2.2088532382650028</v>
      </c>
      <c r="GN224" s="4">
        <f t="shared" si="284"/>
        <v>6.1656504873781215E-2</v>
      </c>
      <c r="GO224" s="3">
        <f t="shared" si="285"/>
        <v>0</v>
      </c>
      <c r="GP224" s="3">
        <v>100</v>
      </c>
      <c r="GQ224" s="3">
        <f t="shared" si="286"/>
        <v>-1</v>
      </c>
      <c r="GR224" s="3">
        <f t="shared" si="287"/>
        <v>-100</v>
      </c>
      <c r="GS224" s="34">
        <f>COUNTIF($D$2:D223,Tabela13[[#This Row],[HomeTeam]])</f>
        <v>11</v>
      </c>
      <c r="GT224" s="34">
        <f>COUNTIF($E$2:E223,Tabela13[[#This Row],[AwayTeam]])</f>
        <v>10</v>
      </c>
      <c r="GU224" s="3">
        <f>IFERROR(AVERAGEIFS($AD$2:AD223,$D$2:D223,Tabela13[[#This Row],[HomeTeam]],$GS$2:GS223,"&gt;="&amp;Tabela13[[#This Row],[Contagem_H]]-5),"")</f>
        <v>0.86698592257415785</v>
      </c>
      <c r="GV224" s="3">
        <f>IFERROR(AVERAGEIFS($G$2:G223,$E$2:E223,Tabela13[[#This Row],[AwayTeam]],$GT$2:GT223,"&gt;="&amp;Tabela13[[#This Row],[Contagem_A]]-5),"")</f>
        <v>1.2</v>
      </c>
      <c r="GW224" s="3">
        <f>IFERROR(AVERAGEIFS($GQ$2:GQ223,$D$2:D223,Tabela13[[#This Row],[HomeTeam]],$GS$2:GS223,"&gt;="&amp;Tabela13[[#This Row],[Contagem_H]]-5),"")</f>
        <v>0.29800000000000004</v>
      </c>
    </row>
    <row r="225" spans="1:205" x14ac:dyDescent="0.25">
      <c r="A225" t="s">
        <v>127</v>
      </c>
      <c r="B225" t="s">
        <v>216</v>
      </c>
      <c r="C225" t="s">
        <v>174</v>
      </c>
      <c r="D225" t="s">
        <v>135</v>
      </c>
      <c r="E225" t="s">
        <v>21</v>
      </c>
      <c r="F225" s="3">
        <v>0</v>
      </c>
      <c r="G225" s="3">
        <v>5</v>
      </c>
      <c r="H225" s="3" t="str">
        <f t="shared" si="288"/>
        <v>A</v>
      </c>
      <c r="I225" s="3">
        <v>5</v>
      </c>
      <c r="J225" s="3">
        <v>4.2</v>
      </c>
      <c r="K225" s="3">
        <v>1.62</v>
      </c>
      <c r="L225" s="3">
        <v>1.65</v>
      </c>
      <c r="M225" s="3">
        <v>2.2000000000000002</v>
      </c>
      <c r="N225" s="3">
        <f t="shared" si="217"/>
        <v>5</v>
      </c>
      <c r="O225" s="3">
        <f t="shared" si="218"/>
        <v>0</v>
      </c>
      <c r="P225" s="3">
        <f t="shared" si="219"/>
        <v>3</v>
      </c>
      <c r="Q225" s="3">
        <f t="shared" si="220"/>
        <v>5.5379188712521898E-2</v>
      </c>
      <c r="R225" s="3">
        <f t="shared" si="221"/>
        <v>6.0606060606060663E-2</v>
      </c>
      <c r="S225" s="3">
        <f t="shared" si="222"/>
        <v>5.276895943562609</v>
      </c>
      <c r="T225" s="3">
        <f t="shared" si="223"/>
        <v>4.4325925925925924</v>
      </c>
      <c r="U225" s="3">
        <f t="shared" si="224"/>
        <v>1.7097142857142855</v>
      </c>
      <c r="V225" s="3">
        <f t="shared" si="225"/>
        <v>1.741375661375661</v>
      </c>
      <c r="W225" s="3">
        <f t="shared" si="226"/>
        <v>2.3218342151675482</v>
      </c>
      <c r="X225" s="4">
        <f t="shared" si="227"/>
        <v>0.2</v>
      </c>
      <c r="Y225" s="4">
        <f t="shared" si="228"/>
        <v>0.23809523809523808</v>
      </c>
      <c r="Z225" s="4">
        <f t="shared" si="229"/>
        <v>0.61728395061728392</v>
      </c>
      <c r="AA225" s="4">
        <f t="shared" si="230"/>
        <v>0.60606060606060608</v>
      </c>
      <c r="AB225" s="4">
        <f t="shared" si="231"/>
        <v>0.45454545454545453</v>
      </c>
      <c r="AC225" s="4">
        <f t="shared" si="232"/>
        <v>0.1</v>
      </c>
      <c r="AD225" s="4">
        <f t="shared" si="233"/>
        <v>2.808641975308642</v>
      </c>
      <c r="AE225" s="4">
        <f t="shared" si="234"/>
        <v>2.6</v>
      </c>
      <c r="AF225" s="4">
        <f t="shared" si="235"/>
        <v>0.30864197530864196</v>
      </c>
      <c r="AG225" s="4">
        <f>IFERROR(AVERAGE(Tabela13[[#This Row],[V1]],Tabela13[[#This Row],[V2]]),"")</f>
        <v>1.4543209876543211</v>
      </c>
      <c r="AH225" s="4">
        <f>IFERROR(AVERAGE(Tabela13[[#This Row],[V1]],Tabela13[[#This Row],[V3]]),"")</f>
        <v>1.35</v>
      </c>
      <c r="AI225" s="4">
        <f>IFERROR(AVERAGE(Tabela13[[#This Row],[V1]],Tabela13[[#This Row],[V4]]),"")</f>
        <v>0.204320987654321</v>
      </c>
      <c r="AJ225" s="4">
        <f>IFERROR(AVERAGE(Tabela13[[#This Row],[V2]],Tabela13[[#This Row],[V1]]),"")</f>
        <v>1.4543209876543211</v>
      </c>
      <c r="AK225" s="4">
        <f>IFERROR(AVERAGE(Tabela13[[#This Row],[V2]],Tabela13[[#This Row],[V3]]),"")</f>
        <v>2.7043209876543211</v>
      </c>
      <c r="AL225" s="4">
        <f>IFERROR(AVERAGE(Tabela13[[#This Row],[V2]],Tabela13[[#This Row],[V4]]),"")</f>
        <v>1.558641975308642</v>
      </c>
      <c r="AM225" s="4">
        <f>IFERROR(AVERAGE(Tabela13[[#This Row],[V3]],Tabela13[[#This Row],[V1]]),"")</f>
        <v>1.35</v>
      </c>
      <c r="AN225" s="4">
        <f>IFERROR(AVERAGE(Tabela13[[#This Row],[V3]],Tabela13[[#This Row],[V2]]),"")</f>
        <v>2.7043209876543211</v>
      </c>
      <c r="AO225" s="4">
        <f>IFERROR(AVERAGE(Tabela13[[#This Row],[V3]],Tabela13[[#This Row],[V4]]),"")</f>
        <v>1.4543209876543211</v>
      </c>
      <c r="AP225" s="4">
        <f>IFERROR(AVERAGE(Tabela13[[#This Row],[V4]],Tabela13[[#This Row],[V1]]),"")</f>
        <v>0.204320987654321</v>
      </c>
      <c r="AQ225" s="4">
        <f>IFERROR(AVERAGE(Tabela13[[#This Row],[V4]],Tabela13[[#This Row],[V2]]),"")</f>
        <v>1.558641975308642</v>
      </c>
      <c r="AR225" s="4">
        <f>IFERROR(AVERAGE(Tabela13[[#This Row],[V4]],Tabela13[[#This Row],[V3]]),"")</f>
        <v>1.4543209876543211</v>
      </c>
      <c r="AS225" s="4">
        <f>_xlfn.STDEV.S(Tabela13[[#This Row],[V1]:[V2]])</f>
        <v>1.9152991085472657</v>
      </c>
      <c r="AT225" s="4">
        <f>_xlfn.STDEV.S(Tabela13[[#This Row],[V1]],Tabela13[[#This Row],[V3]])</f>
        <v>1.7677669529663689</v>
      </c>
      <c r="AU225" s="4">
        <f>_xlfn.STDEV.S(Tabela13[[#This Row],[V1]],Tabela13[[#This Row],[V4]])</f>
        <v>0.14753215558089688</v>
      </c>
      <c r="AV225" s="4">
        <f>_xlfn.STDEV.S(Tabela13[[#This Row],[V2]],Tabela13[[#This Row],[V1]])</f>
        <v>1.9152991085472657</v>
      </c>
      <c r="AW225" s="4">
        <f>_xlfn.STDEV.S(Tabela13[[#This Row],[V2]],Tabela13[[#This Row],[V3]])</f>
        <v>0.14753215558089691</v>
      </c>
      <c r="AX225" s="4">
        <f>_xlfn.STDEV.S(Tabela13[[#This Row],[V42]],Tabela13[[#This Row],[V44]])</f>
        <v>3.6830660615136344</v>
      </c>
      <c r="AY225" s="4">
        <f>_xlfn.STDEV.S(Tabela13[[#This Row],[V3]],Tabela13[[#This Row],[V1]])</f>
        <v>1.7677669529663689</v>
      </c>
      <c r="AZ225" s="4">
        <f>_xlfn.STDEV.S(Tabela13[[#This Row],[V3]],Tabela13[[#This Row],[V2]])</f>
        <v>0.14753215558089691</v>
      </c>
      <c r="BA225" s="4">
        <f>_xlfn.STDEV.S(Tabela13[[#This Row],[V3]],Tabela13[[#This Row],[V4]])</f>
        <v>1.620234797385472</v>
      </c>
      <c r="BB225" s="4">
        <f>_xlfn.STDEV.S(Tabela13[[#This Row],[V4]],Tabela13[[#This Row],[V1]])</f>
        <v>0.14753215558089688</v>
      </c>
      <c r="BC225" s="4">
        <f>_xlfn.STDEV.S(Tabela13[[#This Row],[V4]],Tabela13[[#This Row],[V2]])</f>
        <v>1.7677669529663689</v>
      </c>
      <c r="BD225" s="4">
        <f>_xlfn.STDEV.S(Tabela13[[#This Row],[V4]],Tabela13[[#This Row],[V3]])</f>
        <v>1.620234797385472</v>
      </c>
      <c r="BE225" s="4">
        <f>Tabela13[[#This Row],[V17]]/Tabela13[[#This Row],[V5]]</f>
        <v>1.3169713734493083</v>
      </c>
      <c r="BF225" s="4">
        <f>Tabela13[[#This Row],[V18]]/Tabela13[[#This Row],[V6]]</f>
        <v>1.3094570021973102</v>
      </c>
      <c r="BG225" s="4">
        <f>Tabela13[[#This Row],[V19]]/Tabela13[[#This Row],[V7]]</f>
        <v>0.72206070103037145</v>
      </c>
      <c r="BH225" s="4">
        <f>Tabela13[[#This Row],[V20]]/Tabela13[[#This Row],[V8]]</f>
        <v>1.3169713734493083</v>
      </c>
      <c r="BI225" s="4">
        <f>Tabela13[[#This Row],[V21]]/Tabela13[[#This Row],[V9]]</f>
        <v>5.4554232376410182E-2</v>
      </c>
      <c r="BJ225" s="4">
        <f>Tabela13[[#This Row],[V22]]/Tabela13[[#This Row],[V10]]</f>
        <v>2.3629968394661733</v>
      </c>
      <c r="BK225" s="4">
        <f>Tabela13[[#This Row],[V23]]/Tabela13[[#This Row],[V11]]</f>
        <v>1.3094570021973102</v>
      </c>
      <c r="BL225" s="4">
        <f>Tabela13[[#This Row],[V24]]/Tabela13[[#This Row],[V12]]</f>
        <v>5.4554232376410182E-2</v>
      </c>
      <c r="BM225" s="4">
        <f>Tabela13[[#This Row],[V25]]/Tabela13[[#This Row],[V13]]</f>
        <v>1.1140833496453586</v>
      </c>
      <c r="BN225" s="4">
        <f>Tabela13[[#This Row],[V26]]/Tabela13[[#This Row],[V14]]</f>
        <v>0.72206070103037145</v>
      </c>
      <c r="BO225" s="4">
        <f>Tabela13[[#This Row],[V27]]/Tabela13[[#This Row],[V15]]</f>
        <v>1.1341712727942643</v>
      </c>
      <c r="BP225" s="4">
        <f>Tabela13[[#This Row],[V28]]/Tabela13[[#This Row],[V16]]</f>
        <v>1.1140833496453586</v>
      </c>
      <c r="BQ225" s="4">
        <f>Tabela13[[#This Row],[V1]]-Tabela13[[#This Row],[V2]]</f>
        <v>-2.7086419753086419</v>
      </c>
      <c r="BR225" s="4">
        <f>Tabela13[[#This Row],[V1]]-Tabela13[[#This Row],[V3]]</f>
        <v>-2.5</v>
      </c>
      <c r="BS225" s="4">
        <f>Tabela13[[#This Row],[V1]]-Tabela13[[#This Row],[V4]]</f>
        <v>-0.20864197530864195</v>
      </c>
      <c r="BT225" s="4">
        <f>Tabela13[[#This Row],[V2]]-Tabela13[[#This Row],[V1]]</f>
        <v>2.7086419753086419</v>
      </c>
      <c r="BU225" s="4">
        <f>Tabela13[[#This Row],[V2]]-Tabela13[[#This Row],[V3]]</f>
        <v>0.20864197530864192</v>
      </c>
      <c r="BV225" s="4">
        <f>Tabela13[[#This Row],[V2]]-Tabela13[[#This Row],[V4]]</f>
        <v>2.5</v>
      </c>
      <c r="BW225" s="4">
        <f>AVERAGE(Tabela13[[#This Row],[V41]],Tabela13[[#This Row],[V42]])</f>
        <v>-2.604320987654321</v>
      </c>
      <c r="BX225" s="4">
        <f>AVERAGE(Tabela13[[#This Row],[V41]],Tabela13[[#This Row],[V43]])</f>
        <v>-1.4586419753086419</v>
      </c>
      <c r="BY225" s="4">
        <f>AVERAGE(Tabela13[[#This Row],[V41]],Tabela13[[#This Row],[V44]])</f>
        <v>0</v>
      </c>
      <c r="BZ225" s="4">
        <f>AVERAGE(Tabela13[[#This Row],[V41]],Tabela13[[#This Row],[V45]])</f>
        <v>-1.25</v>
      </c>
      <c r="CA225" s="4">
        <f>AVERAGE(Tabela13[[#This Row],[V41]],Tabela13[[#This Row],[V46]])</f>
        <v>-0.10432098765432096</v>
      </c>
      <c r="CB225" s="4">
        <f>AVERAGE(Tabela13[[#This Row],[V42]],Tabela13[[#This Row],[V41]])</f>
        <v>-2.604320987654321</v>
      </c>
      <c r="CC225" s="4">
        <f>AVERAGE(Tabela13[[#This Row],[V42]],Tabela13[[#This Row],[V43]])</f>
        <v>-1.354320987654321</v>
      </c>
      <c r="CD225" s="4">
        <f>AVERAGE(Tabela13[[#This Row],[V42]],Tabela13[[#This Row],[V44]])</f>
        <v>0.10432098765432096</v>
      </c>
      <c r="CE225" s="4">
        <f>AVERAGE(Tabela13[[#This Row],[V42]],Tabela13[[#This Row],[V45]])</f>
        <v>-1.145679012345679</v>
      </c>
      <c r="CF225" s="4">
        <f>AVERAGE(Tabela13[[#This Row],[V42]],Tabela13[[#This Row],[V46]])</f>
        <v>0</v>
      </c>
      <c r="CG225" s="4">
        <f>AVERAGE(Tabela13[[#This Row],[V43]],Tabela13[[#This Row],[V41]])</f>
        <v>-1.4586419753086419</v>
      </c>
      <c r="CH225" s="4">
        <f>AVERAGE(Tabela13[[#This Row],[V43]],Tabela13[[#This Row],[V42]])</f>
        <v>-1.354320987654321</v>
      </c>
      <c r="CI225" s="4">
        <f>AVERAGE(Tabela13[[#This Row],[V43]],Tabela13[[#This Row],[V44]])</f>
        <v>1.25</v>
      </c>
      <c r="CJ225" s="4">
        <f>AVERAGE(Tabela13[[#This Row],[V43]],Tabela13[[#This Row],[V45]])</f>
        <v>0</v>
      </c>
      <c r="CK225" s="4">
        <f>AVERAGE(Tabela13[[#This Row],[V43]],Tabela13[[#This Row],[V46]])</f>
        <v>1.145679012345679</v>
      </c>
      <c r="CL225" s="4">
        <f>AVERAGE(Tabela13[[#This Row],[V44]],Tabela13[[#This Row],[V41]])</f>
        <v>0</v>
      </c>
      <c r="CM225" s="4">
        <f>AVERAGE(Tabela13[[#This Row],[V44]],Tabela13[[#This Row],[V42]])</f>
        <v>0.10432098765432096</v>
      </c>
      <c r="CN225" s="4">
        <f>AVERAGE(Tabela13[[#This Row],[V44]],Tabela13[[#This Row],[V43]])</f>
        <v>1.25</v>
      </c>
      <c r="CO225" s="4">
        <f>AVERAGE(Tabela13[[#This Row],[V44]],Tabela13[[#This Row],[V45]])</f>
        <v>1.4586419753086419</v>
      </c>
      <c r="CP225" s="4">
        <f>AVERAGE(Tabela13[[#This Row],[V44]],Tabela13[[#This Row],[V46]])</f>
        <v>2.604320987654321</v>
      </c>
      <c r="CQ225" s="4">
        <f>AVERAGE(Tabela13[[#This Row],[V45]],Tabela13[[#This Row],[V41]])</f>
        <v>-1.25</v>
      </c>
      <c r="CR225" s="4">
        <f>AVERAGE(Tabela13[[#This Row],[V45]],Tabela13[[#This Row],[V42]])</f>
        <v>-1.145679012345679</v>
      </c>
      <c r="CS225" s="4">
        <f>AVERAGE(Tabela13[[#This Row],[V45]],Tabela13[[#This Row],[V43]])</f>
        <v>0</v>
      </c>
      <c r="CT225" s="4">
        <f>AVERAGE(Tabela13[[#This Row],[V45]],Tabela13[[#This Row],[V44]])</f>
        <v>1.4586419753086419</v>
      </c>
      <c r="CU225" s="4">
        <f>AVERAGE(Tabela13[[#This Row],[V45]],Tabela13[[#This Row],[V46]])</f>
        <v>1.354320987654321</v>
      </c>
      <c r="CV225" s="4">
        <f>AVERAGE(Tabela13[[#This Row],[V46]],Tabela13[[#This Row],[V41]])</f>
        <v>-0.10432098765432096</v>
      </c>
      <c r="CW225" s="4">
        <f>AVERAGE(Tabela13[[#This Row],[V46]],Tabela13[[#This Row],[V42]])</f>
        <v>0</v>
      </c>
      <c r="CX225" s="4">
        <f>AVERAGE(Tabela13[[#This Row],[V46]],Tabela13[[#This Row],[V43]])</f>
        <v>1.145679012345679</v>
      </c>
      <c r="CY225" s="4">
        <f>AVERAGE(Tabela13[[#This Row],[V46]],Tabela13[[#This Row],[V44]])</f>
        <v>2.604320987654321</v>
      </c>
      <c r="CZ225" s="4">
        <f>AVERAGE(Tabela13[[#This Row],[V46]],Tabela13[[#This Row],[V45]])</f>
        <v>1.354320987654321</v>
      </c>
      <c r="DA225" s="3">
        <f>_xlfn.STDEV.S(Tabela13[[#This Row],[V41]],Tabela13[[#This Row],[V42]])</f>
        <v>0.14753215558089691</v>
      </c>
      <c r="DB225" s="3">
        <f>_xlfn.STDEV.S(Tabela13[[#This Row],[V41]],Tabela13[[#This Row],[V43]])</f>
        <v>1.7677669529663689</v>
      </c>
      <c r="DC225" s="3">
        <f>_xlfn.STDEV.S(Tabela13[[#This Row],[V41]],Tabela13[[#This Row],[V44]])</f>
        <v>3.8305982170945314</v>
      </c>
      <c r="DD225" s="3">
        <f>_xlfn.STDEV.S(Tabela13[[#This Row],[V41]],Tabela13[[#This Row],[V45]])</f>
        <v>2.0628312641281625</v>
      </c>
      <c r="DE225" s="3">
        <f>_xlfn.STDEV.S(Tabela13[[#This Row],[V41]],Tabela13[[#This Row],[V46]])</f>
        <v>3.6830660615136344</v>
      </c>
      <c r="DF225" s="3">
        <f>_xlfn.STDEV.S(Tabela13[[#This Row],[V42]],Tabela13[[#This Row],[V41]])</f>
        <v>0.14753215558089691</v>
      </c>
      <c r="DG225" s="3">
        <f>_xlfn.STDEV.S(Tabela13[[#This Row],[V42]],Tabela13[[#This Row],[V43]])</f>
        <v>1.6202347973854718</v>
      </c>
      <c r="DH225" s="3">
        <f>_xlfn.STDEV.S(Tabela13[[#This Row],[V42]],Tabela13[[#This Row],[V44]])</f>
        <v>3.6830660615136344</v>
      </c>
      <c r="DI225" s="3">
        <f>_xlfn.STDEV.S(Tabela13[[#This Row],[V42]],Tabela13[[#This Row],[V45]])</f>
        <v>1.9152991085472657</v>
      </c>
      <c r="DJ225" s="3">
        <f>_xlfn.STDEV.S(Tabela13[[#This Row],[V42]],Tabela13[[#This Row],[V46]])</f>
        <v>3.5355339059327378</v>
      </c>
      <c r="DK225" s="3">
        <f>_xlfn.STDEV.S(Tabela13[[#This Row],[V43]],Tabela13[[#This Row],[V41]])</f>
        <v>1.7677669529663689</v>
      </c>
      <c r="DL225" s="3">
        <f>_xlfn.STDEV.S(Tabela13[[#This Row],[V43]],Tabela13[[#This Row],[V42]])</f>
        <v>1.6202347973854718</v>
      </c>
      <c r="DM225" s="3">
        <f>_xlfn.STDEV.S(Tabela13[[#This Row],[V43]],Tabela13[[#This Row],[V44]])</f>
        <v>2.0628312641281625</v>
      </c>
      <c r="DN225" s="3">
        <f>_xlfn.STDEV.S(Tabela13[[#This Row],[V43]],Tabela13[[#This Row],[V45]])</f>
        <v>0.29506431116179382</v>
      </c>
      <c r="DO225" s="3">
        <f>_xlfn.STDEV.S(Tabela13[[#This Row],[V43]],Tabela13[[#This Row],[V46]])</f>
        <v>1.9152991085472657</v>
      </c>
      <c r="DP225" s="3">
        <f>_xlfn.STDEV.S(Tabela13[[#This Row],[V44]],Tabela13[[#This Row],[V41]])</f>
        <v>3.8305982170945314</v>
      </c>
      <c r="DQ225" s="3">
        <f>_xlfn.STDEV.S(Tabela13[[#This Row],[V44]],Tabela13[[#This Row],[V42]])</f>
        <v>3.6830660615136344</v>
      </c>
      <c r="DR225" s="3">
        <f>_xlfn.STDEV.S(Tabela13[[#This Row],[V44]],Tabela13[[#This Row],[V43]])</f>
        <v>2.0628312641281625</v>
      </c>
      <c r="DS225" s="3">
        <f>_xlfn.STDEV.S(Tabela13[[#This Row],[V44]],Tabela13[[#This Row],[V45]])</f>
        <v>1.7677669529663689</v>
      </c>
      <c r="DT225" s="3">
        <f>_xlfn.STDEV.S(Tabela13[[#This Row],[V44]],Tabela13[[#This Row],[V46]])</f>
        <v>0.14753215558089691</v>
      </c>
      <c r="DU225" s="3">
        <f>_xlfn.STDEV.S(Tabela13[[#This Row],[V45]],Tabela13[[#This Row],[V41]])</f>
        <v>2.0628312641281625</v>
      </c>
      <c r="DV225" s="3">
        <f>_xlfn.STDEV.S(Tabela13[[#This Row],[V45]],Tabela13[[#This Row],[V42]])</f>
        <v>1.9152991085472657</v>
      </c>
      <c r="DW225" s="3">
        <f>_xlfn.STDEV.S(Tabela13[[#This Row],[V45]],Tabela13[[#This Row],[V43]])</f>
        <v>0.29506431116179382</v>
      </c>
      <c r="DX225" s="3">
        <f>_xlfn.STDEV.S(Tabela13[[#This Row],[V45]],Tabela13[[#This Row],[V44]])</f>
        <v>1.7677669529663689</v>
      </c>
      <c r="DY225" s="3">
        <f>_xlfn.STDEV.S(Tabela13[[#This Row],[V45]],Tabela13[[#This Row],[V46]])</f>
        <v>1.6202347973854718</v>
      </c>
      <c r="DZ225" s="3">
        <f>_xlfn.STDEV.S(Tabela13[[#This Row],[V46]],Tabela13[[#This Row],[V41]])</f>
        <v>3.6830660615136344</v>
      </c>
      <c r="EA225" s="3">
        <f>_xlfn.STDEV.S(Tabela13[[#This Row],[V46]],Tabela13[[#This Row],[V42]])</f>
        <v>3.5355339059327378</v>
      </c>
      <c r="EB225" s="3">
        <f>_xlfn.STDEV.S(Tabela13[[#This Row],[V46]],Tabela13[[#This Row],[V43]])</f>
        <v>1.9152991085472657</v>
      </c>
      <c r="EC225" s="3">
        <f>_xlfn.STDEV.S(Tabela13[[#This Row],[V46]],Tabela13[[#This Row],[V44]])</f>
        <v>0.14753215558089691</v>
      </c>
      <c r="ED225" s="3">
        <f>_xlfn.STDEV.S(Tabela13[[#This Row],[V46]],Tabela13[[#This Row],[V45]])</f>
        <v>1.6202347973854718</v>
      </c>
      <c r="EE225" s="3">
        <f t="shared" si="236"/>
        <v>-5.6648990765833844E-2</v>
      </c>
      <c r="EF225" s="3">
        <f t="shared" si="237"/>
        <v>-1.2119265610687759</v>
      </c>
      <c r="EG225" s="3" t="str">
        <f t="shared" si="238"/>
        <v/>
      </c>
      <c r="EH225" s="3">
        <f t="shared" si="239"/>
        <v>-1.6502650113025301</v>
      </c>
      <c r="EI225" s="3">
        <f t="shared" si="240"/>
        <v>-35.305130293799344</v>
      </c>
      <c r="EJ225" s="3">
        <f t="shared" si="241"/>
        <v>-5.6648990765833844E-2</v>
      </c>
      <c r="EK225" s="3">
        <f t="shared" si="242"/>
        <v>-1.1963447455626548</v>
      </c>
      <c r="EL225" s="3">
        <f t="shared" si="243"/>
        <v>35.305130293799344</v>
      </c>
      <c r="EM225" s="3">
        <f t="shared" si="244"/>
        <v>-1.671758920175954</v>
      </c>
      <c r="EN225" s="3" t="str">
        <f t="shared" si="245"/>
        <v/>
      </c>
      <c r="EO225" s="3">
        <f t="shared" si="246"/>
        <v>-1.2119265610687759</v>
      </c>
      <c r="EP225" s="3">
        <f t="shared" si="247"/>
        <v>-1.1963447455626548</v>
      </c>
      <c r="EQ225" s="3">
        <f t="shared" si="248"/>
        <v>1.6502650113025301</v>
      </c>
      <c r="ER225" s="3" t="str">
        <f t="shared" si="249"/>
        <v/>
      </c>
      <c r="ES225" s="3" t="str">
        <f t="shared" si="250"/>
        <v/>
      </c>
      <c r="ET225" s="3" t="str">
        <f t="shared" si="251"/>
        <v/>
      </c>
      <c r="EU225" s="3" t="str">
        <f t="shared" si="252"/>
        <v/>
      </c>
      <c r="EV225" s="3">
        <f t="shared" si="253"/>
        <v>1.6502650113025301</v>
      </c>
      <c r="EW225" s="3">
        <f t="shared" si="254"/>
        <v>1.2119265610687759</v>
      </c>
      <c r="EX225" s="3">
        <f t="shared" si="255"/>
        <v>5.6648990765833844E-2</v>
      </c>
      <c r="EY225" s="3">
        <f t="shared" si="256"/>
        <v>-1.6502650113025301</v>
      </c>
      <c r="EZ225" s="3">
        <f t="shared" si="257"/>
        <v>-1.671758920175954</v>
      </c>
      <c r="FA225" s="3" t="str">
        <f t="shared" si="258"/>
        <v/>
      </c>
      <c r="FB225" s="3">
        <f t="shared" si="259"/>
        <v>1.2119265610687759</v>
      </c>
      <c r="FC225" s="3">
        <f t="shared" si="260"/>
        <v>1.1963447455626548</v>
      </c>
      <c r="FD225" s="3">
        <f t="shared" si="261"/>
        <v>-35.305130293799344</v>
      </c>
      <c r="FE225" s="3" t="str">
        <f t="shared" si="262"/>
        <v/>
      </c>
      <c r="FF225" s="3">
        <f t="shared" si="263"/>
        <v>1.671758920175954</v>
      </c>
      <c r="FG225" s="3">
        <f t="shared" si="264"/>
        <v>5.6648990765833844E-2</v>
      </c>
      <c r="FH225" s="3">
        <f t="shared" si="265"/>
        <v>1.1963447455626548</v>
      </c>
      <c r="FI225" s="4">
        <f t="shared" si="266"/>
        <v>0</v>
      </c>
      <c r="FJ225" s="4">
        <f t="shared" si="267"/>
        <v>1</v>
      </c>
      <c r="FK225" s="4">
        <f t="shared" si="268"/>
        <v>0.79411764705882359</v>
      </c>
      <c r="FL225" s="4">
        <f t="shared" si="269"/>
        <v>1.9802807486631018</v>
      </c>
      <c r="FM225" s="4">
        <f>Tabela13[[#This Row],[V139]]-Tabela13[[#This Row],[V140]]</f>
        <v>-1.1861631016042782</v>
      </c>
      <c r="FN225" s="4">
        <f>Tabela13[[#This Row],[V1]]-Tabela13[[#This Row],[V2]]/2</f>
        <v>-1.3043209876543209</v>
      </c>
      <c r="FO225" s="4">
        <f>Tabela13[[#This Row],[V1]]-Tabela13[[#This Row],[V3]]/2</f>
        <v>-1.2</v>
      </c>
      <c r="FP225" s="4">
        <f>Tabela13[[#This Row],[V1]]-Tabela13[[#This Row],[V4]]/2</f>
        <v>-5.4320987654320974E-2</v>
      </c>
      <c r="FQ225" s="4">
        <f>Tabela13[[#This Row],[V2]]-Tabela13[[#This Row],[V1]]/2</f>
        <v>2.7586419753086422</v>
      </c>
      <c r="FR225" s="4">
        <f>Tabela13[[#This Row],[V2]]-Tabela13[[#This Row],[V3]]/2</f>
        <v>1.508641975308642</v>
      </c>
      <c r="FS225" s="4">
        <f>Tabela13[[#This Row],[V2]]-Tabela13[[#This Row],[V4]]/2</f>
        <v>2.6543209876543212</v>
      </c>
      <c r="FT225" s="4">
        <f t="shared" si="270"/>
        <v>-0.91670366696076522</v>
      </c>
      <c r="FU225" s="4">
        <f t="shared" si="271"/>
        <v>-0.87605805059819342</v>
      </c>
      <c r="FV225" s="4">
        <f t="shared" si="272"/>
        <v>-5.4267652475612348E-2</v>
      </c>
      <c r="FW225" s="4">
        <f t="shared" si="273"/>
        <v>1.2230318111257676</v>
      </c>
      <c r="FX225" s="4">
        <f t="shared" si="274"/>
        <v>0.98544222254082603</v>
      </c>
      <c r="FY225" s="4">
        <f t="shared" si="275"/>
        <v>1.2104973846626919</v>
      </c>
      <c r="FZ225" s="4">
        <f t="shared" si="276"/>
        <v>-165.00666005293775</v>
      </c>
      <c r="GA225" s="4">
        <f t="shared" si="277"/>
        <v>-157.69044910767482</v>
      </c>
      <c r="GB225" s="4">
        <f t="shared" si="278"/>
        <v>-9.7681774456102222</v>
      </c>
      <c r="GC225" s="4">
        <f t="shared" si="279"/>
        <v>220.14572600263818</v>
      </c>
      <c r="GD225" s="4">
        <f t="shared" si="280"/>
        <v>177.37960005734868</v>
      </c>
      <c r="GE225" s="4">
        <f t="shared" si="281"/>
        <v>217.88952923928451</v>
      </c>
      <c r="GF225" s="4">
        <f>Tabela13[[#This Row],[V1]]-Tabela13[[#This Row],[V2]]/Tabela13[[#This Row],[V2]]</f>
        <v>-0.9</v>
      </c>
      <c r="GG225" s="4">
        <f>Tabela13[[#This Row],[V1]]-Tabela13[[#This Row],[V3]]/Tabela13[[#This Row],[V3]]</f>
        <v>-0.9</v>
      </c>
      <c r="GH225" s="4">
        <f>Tabela13[[#This Row],[V1]]-Tabela13[[#This Row],[V4]]/Tabela13[[#This Row],[V4]]</f>
        <v>-0.9</v>
      </c>
      <c r="GI225" s="4">
        <f>Tabela13[[#This Row],[V2]]-Tabela13[[#This Row],[V1]]/Tabela13[[#This Row],[V1]]</f>
        <v>1.808641975308642</v>
      </c>
      <c r="GJ225" s="4">
        <f>Tabela13[[#This Row],[V2]]-Tabela13[[#This Row],[V3]]/Tabela13[[#This Row],[V3]]</f>
        <v>1.808641975308642</v>
      </c>
      <c r="GK225" s="4">
        <f>Tabela13[[#This Row],[V2]]-Tabela13[[#This Row],[V4]]/Tabela13[[#This Row],[V4]]</f>
        <v>1.808641975308642</v>
      </c>
      <c r="GL225" s="4">
        <f t="shared" si="282"/>
        <v>1.4483935323731016</v>
      </c>
      <c r="GM225" s="4">
        <f t="shared" si="283"/>
        <v>1.4543209876543208</v>
      </c>
      <c r="GN225" s="4">
        <f t="shared" si="284"/>
        <v>0.99592424551970493</v>
      </c>
      <c r="GO225" s="3">
        <f t="shared" si="285"/>
        <v>0</v>
      </c>
      <c r="GP225" s="3">
        <v>100</v>
      </c>
      <c r="GQ225" s="3">
        <f t="shared" si="286"/>
        <v>-1</v>
      </c>
      <c r="GR225" s="3">
        <f t="shared" si="287"/>
        <v>-100</v>
      </c>
      <c r="GS225" s="34">
        <f>COUNTIF($D$2:D224,Tabela13[[#This Row],[HomeTeam]])</f>
        <v>11</v>
      </c>
      <c r="GT225" s="34">
        <f>COUNTIF($E$2:E224,Tabela13[[#This Row],[AwayTeam]])</f>
        <v>11</v>
      </c>
      <c r="GU225" s="3">
        <f>IFERROR(AVERAGEIFS($AD$2:AD224,$D$2:D224,Tabela13[[#This Row],[HomeTeam]],$GS$2:GS224,"&gt;="&amp;Tabela13[[#This Row],[Contagem_H]]-5),"")</f>
        <v>1.2597804618046013</v>
      </c>
      <c r="GV225" s="3">
        <f>IFERROR(AVERAGEIFS($G$2:G224,$E$2:E224,Tabela13[[#This Row],[AwayTeam]],$GT$2:GT224,"&gt;="&amp;Tabela13[[#This Row],[Contagem_A]]-5),"")</f>
        <v>1.6</v>
      </c>
      <c r="GW225" s="3">
        <f>IFERROR(AVERAGEIFS($GQ$2:GQ224,$D$2:D224,Tabela13[[#This Row],[HomeTeam]],$GS$2:GS224,"&gt;="&amp;Tabela13[[#This Row],[Contagem_H]]-5),"")</f>
        <v>-0.1</v>
      </c>
    </row>
    <row r="226" spans="1:205" x14ac:dyDescent="0.25">
      <c r="A226" t="s">
        <v>127</v>
      </c>
      <c r="B226" t="s">
        <v>217</v>
      </c>
      <c r="C226" t="s">
        <v>134</v>
      </c>
      <c r="D226" t="s">
        <v>13</v>
      </c>
      <c r="E226" t="s">
        <v>133</v>
      </c>
      <c r="F226" s="3">
        <v>1</v>
      </c>
      <c r="G226" s="3">
        <v>1</v>
      </c>
      <c r="H226" s="3" t="str">
        <f t="shared" si="288"/>
        <v>D</v>
      </c>
      <c r="I226" s="3">
        <v>1.65</v>
      </c>
      <c r="J226" s="3">
        <v>4.5</v>
      </c>
      <c r="K226" s="3">
        <v>4.75</v>
      </c>
      <c r="L226" s="3">
        <v>1.57</v>
      </c>
      <c r="M226" s="3">
        <v>2.35</v>
      </c>
      <c r="N226" s="3">
        <f t="shared" si="217"/>
        <v>2</v>
      </c>
      <c r="O226" s="3">
        <f t="shared" si="218"/>
        <v>1</v>
      </c>
      <c r="P226" s="3">
        <f t="shared" si="219"/>
        <v>1</v>
      </c>
      <c r="Q226" s="3">
        <f t="shared" si="220"/>
        <v>3.880914407230196E-2</v>
      </c>
      <c r="R226" s="3">
        <f t="shared" si="221"/>
        <v>6.2474590052852608E-2</v>
      </c>
      <c r="S226" s="3">
        <f t="shared" si="222"/>
        <v>1.7140350877192982</v>
      </c>
      <c r="T226" s="3">
        <f t="shared" si="223"/>
        <v>4.6746411483253585</v>
      </c>
      <c r="U226" s="3">
        <f t="shared" si="224"/>
        <v>4.9343434343434343</v>
      </c>
      <c r="V226" s="3">
        <f t="shared" si="225"/>
        <v>1.6309303561935142</v>
      </c>
      <c r="W226" s="3">
        <f t="shared" si="226"/>
        <v>2.4412014885699098</v>
      </c>
      <c r="X226" s="4">
        <f t="shared" si="227"/>
        <v>0.60606060606060608</v>
      </c>
      <c r="Y226" s="4">
        <f t="shared" si="228"/>
        <v>0.22222222222222221</v>
      </c>
      <c r="Z226" s="4">
        <f t="shared" si="229"/>
        <v>0.21052631578947367</v>
      </c>
      <c r="AA226" s="4">
        <f t="shared" si="230"/>
        <v>0.63694267515923564</v>
      </c>
      <c r="AB226" s="4">
        <f t="shared" si="231"/>
        <v>0.42553191489361702</v>
      </c>
      <c r="AC226" s="4">
        <f t="shared" si="232"/>
        <v>0.80303030303030298</v>
      </c>
      <c r="AD226" s="4">
        <f t="shared" si="233"/>
        <v>0.60526315789473684</v>
      </c>
      <c r="AE226" s="4">
        <f t="shared" si="234"/>
        <v>0.80303030303030298</v>
      </c>
      <c r="AF226" s="4">
        <f t="shared" si="235"/>
        <v>0.60526315789473684</v>
      </c>
      <c r="AG226" s="4">
        <f>IFERROR(AVERAGE(Tabela13[[#This Row],[V1]],Tabela13[[#This Row],[V2]]),"")</f>
        <v>0.70414673046251997</v>
      </c>
      <c r="AH226" s="4">
        <f>IFERROR(AVERAGE(Tabela13[[#This Row],[V1]],Tabela13[[#This Row],[V3]]),"")</f>
        <v>0.80303030303030298</v>
      </c>
      <c r="AI226" s="4">
        <f>IFERROR(AVERAGE(Tabela13[[#This Row],[V1]],Tabela13[[#This Row],[V4]]),"")</f>
        <v>0.70414673046251997</v>
      </c>
      <c r="AJ226" s="4">
        <f>IFERROR(AVERAGE(Tabela13[[#This Row],[V2]],Tabela13[[#This Row],[V1]]),"")</f>
        <v>0.70414673046251997</v>
      </c>
      <c r="AK226" s="4">
        <f>IFERROR(AVERAGE(Tabela13[[#This Row],[V2]],Tabela13[[#This Row],[V3]]),"")</f>
        <v>0.70414673046251997</v>
      </c>
      <c r="AL226" s="4">
        <f>IFERROR(AVERAGE(Tabela13[[#This Row],[V2]],Tabela13[[#This Row],[V4]]),"")</f>
        <v>0.60526315789473684</v>
      </c>
      <c r="AM226" s="4">
        <f>IFERROR(AVERAGE(Tabela13[[#This Row],[V3]],Tabela13[[#This Row],[V1]]),"")</f>
        <v>0.80303030303030298</v>
      </c>
      <c r="AN226" s="4">
        <f>IFERROR(AVERAGE(Tabela13[[#This Row],[V3]],Tabela13[[#This Row],[V2]]),"")</f>
        <v>0.70414673046251997</v>
      </c>
      <c r="AO226" s="4">
        <f>IFERROR(AVERAGE(Tabela13[[#This Row],[V3]],Tabela13[[#This Row],[V4]]),"")</f>
        <v>0.70414673046251997</v>
      </c>
      <c r="AP226" s="4">
        <f>IFERROR(AVERAGE(Tabela13[[#This Row],[V4]],Tabela13[[#This Row],[V1]]),"")</f>
        <v>0.70414673046251997</v>
      </c>
      <c r="AQ226" s="4">
        <f>IFERROR(AVERAGE(Tabela13[[#This Row],[V4]],Tabela13[[#This Row],[V2]]),"")</f>
        <v>0.60526315789473684</v>
      </c>
      <c r="AR226" s="4">
        <f>IFERROR(AVERAGE(Tabela13[[#This Row],[V4]],Tabela13[[#This Row],[V3]]),"")</f>
        <v>0.70414673046251997</v>
      </c>
      <c r="AS226" s="4">
        <f>_xlfn.STDEV.S(Tabela13[[#This Row],[V1]:[V2]])</f>
        <v>0.13984248942126226</v>
      </c>
      <c r="AT226" s="4">
        <f>_xlfn.STDEV.S(Tabela13[[#This Row],[V1]],Tabela13[[#This Row],[V3]])</f>
        <v>0</v>
      </c>
      <c r="AU226" s="4">
        <f>_xlfn.STDEV.S(Tabela13[[#This Row],[V1]],Tabela13[[#This Row],[V4]])</f>
        <v>0.13984248942126226</v>
      </c>
      <c r="AV226" s="4">
        <f>_xlfn.STDEV.S(Tabela13[[#This Row],[V2]],Tabela13[[#This Row],[V1]])</f>
        <v>0.13984248942126226</v>
      </c>
      <c r="AW226" s="4">
        <f>_xlfn.STDEV.S(Tabela13[[#This Row],[V2]],Tabela13[[#This Row],[V3]])</f>
        <v>0.13984248942126226</v>
      </c>
      <c r="AX226" s="4">
        <f>_xlfn.STDEV.S(Tabela13[[#This Row],[V42]],Tabela13[[#This Row],[V44]])</f>
        <v>0.13984248942126296</v>
      </c>
      <c r="AY226" s="4">
        <f>_xlfn.STDEV.S(Tabela13[[#This Row],[V3]],Tabela13[[#This Row],[V1]])</f>
        <v>0</v>
      </c>
      <c r="AZ226" s="4">
        <f>_xlfn.STDEV.S(Tabela13[[#This Row],[V3]],Tabela13[[#This Row],[V2]])</f>
        <v>0.13984248942126226</v>
      </c>
      <c r="BA226" s="4">
        <f>_xlfn.STDEV.S(Tabela13[[#This Row],[V3]],Tabela13[[#This Row],[V4]])</f>
        <v>0.13984248942126226</v>
      </c>
      <c r="BB226" s="4">
        <f>_xlfn.STDEV.S(Tabela13[[#This Row],[V4]],Tabela13[[#This Row],[V1]])</f>
        <v>0.13984248942126226</v>
      </c>
      <c r="BC226" s="4">
        <f>_xlfn.STDEV.S(Tabela13[[#This Row],[V4]],Tabela13[[#This Row],[V2]])</f>
        <v>0</v>
      </c>
      <c r="BD226" s="4">
        <f>_xlfn.STDEV.S(Tabela13[[#This Row],[V4]],Tabela13[[#This Row],[V3]])</f>
        <v>0.13984248942126226</v>
      </c>
      <c r="BE226" s="4">
        <f>Tabela13[[#This Row],[V17]]/Tabela13[[#This Row],[V5]]</f>
        <v>0.19859850706032034</v>
      </c>
      <c r="BF226" s="4">
        <f>Tabela13[[#This Row],[V18]]/Tabela13[[#This Row],[V6]]</f>
        <v>0</v>
      </c>
      <c r="BG226" s="4">
        <f>Tabela13[[#This Row],[V19]]/Tabela13[[#This Row],[V7]]</f>
        <v>0.19859850706032034</v>
      </c>
      <c r="BH226" s="4">
        <f>Tabela13[[#This Row],[V20]]/Tabela13[[#This Row],[V8]]</f>
        <v>0.19859850706032034</v>
      </c>
      <c r="BI226" s="4">
        <f>Tabela13[[#This Row],[V21]]/Tabela13[[#This Row],[V9]]</f>
        <v>0.19859850706032034</v>
      </c>
      <c r="BJ226" s="4">
        <f>Tabela13[[#This Row],[V22]]/Tabela13[[#This Row],[V10]]</f>
        <v>0.23104411295686925</v>
      </c>
      <c r="BK226" s="4">
        <f>Tabela13[[#This Row],[V23]]/Tabela13[[#This Row],[V11]]</f>
        <v>0</v>
      </c>
      <c r="BL226" s="4">
        <f>Tabela13[[#This Row],[V24]]/Tabela13[[#This Row],[V12]]</f>
        <v>0.19859850706032034</v>
      </c>
      <c r="BM226" s="4">
        <f>Tabela13[[#This Row],[V25]]/Tabela13[[#This Row],[V13]]</f>
        <v>0.19859850706032034</v>
      </c>
      <c r="BN226" s="4">
        <f>Tabela13[[#This Row],[V26]]/Tabela13[[#This Row],[V14]]</f>
        <v>0.19859850706032034</v>
      </c>
      <c r="BO226" s="4">
        <f>Tabela13[[#This Row],[V27]]/Tabela13[[#This Row],[V15]]</f>
        <v>0</v>
      </c>
      <c r="BP226" s="4">
        <f>Tabela13[[#This Row],[V28]]/Tabela13[[#This Row],[V16]]</f>
        <v>0.19859850706032034</v>
      </c>
      <c r="BQ226" s="4">
        <f>Tabela13[[#This Row],[V1]]-Tabela13[[#This Row],[V2]]</f>
        <v>0.19776714513556615</v>
      </c>
      <c r="BR226" s="4">
        <f>Tabela13[[#This Row],[V1]]-Tabela13[[#This Row],[V3]]</f>
        <v>0</v>
      </c>
      <c r="BS226" s="4">
        <f>Tabela13[[#This Row],[V1]]-Tabela13[[#This Row],[V4]]</f>
        <v>0.19776714513556615</v>
      </c>
      <c r="BT226" s="4">
        <f>Tabela13[[#This Row],[V2]]-Tabela13[[#This Row],[V1]]</f>
        <v>-0.19776714513556615</v>
      </c>
      <c r="BU226" s="4">
        <f>Tabela13[[#This Row],[V2]]-Tabela13[[#This Row],[V3]]</f>
        <v>-0.19776714513556615</v>
      </c>
      <c r="BV226" s="4">
        <f>Tabela13[[#This Row],[V2]]-Tabela13[[#This Row],[V4]]</f>
        <v>0</v>
      </c>
      <c r="BW226" s="4">
        <f>AVERAGE(Tabela13[[#This Row],[V41]],Tabela13[[#This Row],[V42]])</f>
        <v>9.8883572567783073E-2</v>
      </c>
      <c r="BX226" s="4">
        <f>AVERAGE(Tabela13[[#This Row],[V41]],Tabela13[[#This Row],[V43]])</f>
        <v>0.19776714513556615</v>
      </c>
      <c r="BY226" s="4">
        <f>AVERAGE(Tabela13[[#This Row],[V41]],Tabela13[[#This Row],[V44]])</f>
        <v>0</v>
      </c>
      <c r="BZ226" s="4">
        <f>AVERAGE(Tabela13[[#This Row],[V41]],Tabela13[[#This Row],[V45]])</f>
        <v>0</v>
      </c>
      <c r="CA226" s="4">
        <f>AVERAGE(Tabela13[[#This Row],[V41]],Tabela13[[#This Row],[V46]])</f>
        <v>9.8883572567783073E-2</v>
      </c>
      <c r="CB226" s="4">
        <f>AVERAGE(Tabela13[[#This Row],[V42]],Tabela13[[#This Row],[V41]])</f>
        <v>9.8883572567783073E-2</v>
      </c>
      <c r="CC226" s="4">
        <f>AVERAGE(Tabela13[[#This Row],[V42]],Tabela13[[#This Row],[V43]])</f>
        <v>9.8883572567783073E-2</v>
      </c>
      <c r="CD226" s="4">
        <f>AVERAGE(Tabela13[[#This Row],[V42]],Tabela13[[#This Row],[V44]])</f>
        <v>-9.8883572567783073E-2</v>
      </c>
      <c r="CE226" s="4">
        <f>AVERAGE(Tabela13[[#This Row],[V42]],Tabela13[[#This Row],[V45]])</f>
        <v>-9.8883572567783073E-2</v>
      </c>
      <c r="CF226" s="4">
        <f>AVERAGE(Tabela13[[#This Row],[V42]],Tabela13[[#This Row],[V46]])</f>
        <v>0</v>
      </c>
      <c r="CG226" s="4">
        <f>AVERAGE(Tabela13[[#This Row],[V43]],Tabela13[[#This Row],[V41]])</f>
        <v>0.19776714513556615</v>
      </c>
      <c r="CH226" s="4">
        <f>AVERAGE(Tabela13[[#This Row],[V43]],Tabela13[[#This Row],[V42]])</f>
        <v>9.8883572567783073E-2</v>
      </c>
      <c r="CI226" s="4">
        <f>AVERAGE(Tabela13[[#This Row],[V43]],Tabela13[[#This Row],[V44]])</f>
        <v>0</v>
      </c>
      <c r="CJ226" s="4">
        <f>AVERAGE(Tabela13[[#This Row],[V43]],Tabela13[[#This Row],[V45]])</f>
        <v>0</v>
      </c>
      <c r="CK226" s="4">
        <f>AVERAGE(Tabela13[[#This Row],[V43]],Tabela13[[#This Row],[V46]])</f>
        <v>9.8883572567783073E-2</v>
      </c>
      <c r="CL226" s="4">
        <f>AVERAGE(Tabela13[[#This Row],[V44]],Tabela13[[#This Row],[V41]])</f>
        <v>0</v>
      </c>
      <c r="CM226" s="4">
        <f>AVERAGE(Tabela13[[#This Row],[V44]],Tabela13[[#This Row],[V42]])</f>
        <v>-9.8883572567783073E-2</v>
      </c>
      <c r="CN226" s="4">
        <f>AVERAGE(Tabela13[[#This Row],[V44]],Tabela13[[#This Row],[V43]])</f>
        <v>0</v>
      </c>
      <c r="CO226" s="4">
        <f>AVERAGE(Tabela13[[#This Row],[V44]],Tabela13[[#This Row],[V45]])</f>
        <v>-0.19776714513556615</v>
      </c>
      <c r="CP226" s="4">
        <f>AVERAGE(Tabela13[[#This Row],[V44]],Tabela13[[#This Row],[V46]])</f>
        <v>-9.8883572567783073E-2</v>
      </c>
      <c r="CQ226" s="4">
        <f>AVERAGE(Tabela13[[#This Row],[V45]],Tabela13[[#This Row],[V41]])</f>
        <v>0</v>
      </c>
      <c r="CR226" s="4">
        <f>AVERAGE(Tabela13[[#This Row],[V45]],Tabela13[[#This Row],[V42]])</f>
        <v>-9.8883572567783073E-2</v>
      </c>
      <c r="CS226" s="4">
        <f>AVERAGE(Tabela13[[#This Row],[V45]],Tabela13[[#This Row],[V43]])</f>
        <v>0</v>
      </c>
      <c r="CT226" s="4">
        <f>AVERAGE(Tabela13[[#This Row],[V45]],Tabela13[[#This Row],[V44]])</f>
        <v>-0.19776714513556615</v>
      </c>
      <c r="CU226" s="4">
        <f>AVERAGE(Tabela13[[#This Row],[V45]],Tabela13[[#This Row],[V46]])</f>
        <v>-9.8883572567783073E-2</v>
      </c>
      <c r="CV226" s="4">
        <f>AVERAGE(Tabela13[[#This Row],[V46]],Tabela13[[#This Row],[V41]])</f>
        <v>9.8883572567783073E-2</v>
      </c>
      <c r="CW226" s="4">
        <f>AVERAGE(Tabela13[[#This Row],[V46]],Tabela13[[#This Row],[V42]])</f>
        <v>0</v>
      </c>
      <c r="CX226" s="4">
        <f>AVERAGE(Tabela13[[#This Row],[V46]],Tabela13[[#This Row],[V43]])</f>
        <v>9.8883572567783073E-2</v>
      </c>
      <c r="CY226" s="4">
        <f>AVERAGE(Tabela13[[#This Row],[V46]],Tabela13[[#This Row],[V44]])</f>
        <v>-9.8883572567783073E-2</v>
      </c>
      <c r="CZ226" s="4">
        <f>AVERAGE(Tabela13[[#This Row],[V46]],Tabela13[[#This Row],[V45]])</f>
        <v>-9.8883572567783073E-2</v>
      </c>
      <c r="DA226" s="3">
        <f>_xlfn.STDEV.S(Tabela13[[#This Row],[V41]],Tabela13[[#This Row],[V42]])</f>
        <v>0.13984248942126296</v>
      </c>
      <c r="DB226" s="3">
        <f>_xlfn.STDEV.S(Tabela13[[#This Row],[V41]],Tabela13[[#This Row],[V43]])</f>
        <v>0</v>
      </c>
      <c r="DC226" s="3">
        <f>_xlfn.STDEV.S(Tabela13[[#This Row],[V41]],Tabela13[[#This Row],[V44]])</f>
        <v>0.27968497884252591</v>
      </c>
      <c r="DD226" s="3">
        <f>_xlfn.STDEV.S(Tabela13[[#This Row],[V41]],Tabela13[[#This Row],[V45]])</f>
        <v>0.27968497884252591</v>
      </c>
      <c r="DE226" s="3">
        <f>_xlfn.STDEV.S(Tabela13[[#This Row],[V41]],Tabela13[[#This Row],[V46]])</f>
        <v>0.13984248942126296</v>
      </c>
      <c r="DF226" s="3">
        <f>_xlfn.STDEV.S(Tabela13[[#This Row],[V42]],Tabela13[[#This Row],[V41]])</f>
        <v>0.13984248942126296</v>
      </c>
      <c r="DG226" s="3">
        <f>_xlfn.STDEV.S(Tabela13[[#This Row],[V42]],Tabela13[[#This Row],[V43]])</f>
        <v>0.13984248942126296</v>
      </c>
      <c r="DH226" s="3">
        <f>_xlfn.STDEV.S(Tabela13[[#This Row],[V42]],Tabela13[[#This Row],[V44]])</f>
        <v>0.13984248942126296</v>
      </c>
      <c r="DI226" s="3">
        <f>_xlfn.STDEV.S(Tabela13[[#This Row],[V42]],Tabela13[[#This Row],[V45]])</f>
        <v>0.13984248942126296</v>
      </c>
      <c r="DJ226" s="3">
        <f>_xlfn.STDEV.S(Tabela13[[#This Row],[V42]],Tabela13[[#This Row],[V46]])</f>
        <v>0</v>
      </c>
      <c r="DK226" s="3">
        <f>_xlfn.STDEV.S(Tabela13[[#This Row],[V43]],Tabela13[[#This Row],[V41]])</f>
        <v>0</v>
      </c>
      <c r="DL226" s="3">
        <f>_xlfn.STDEV.S(Tabela13[[#This Row],[V43]],Tabela13[[#This Row],[V42]])</f>
        <v>0.13984248942126296</v>
      </c>
      <c r="DM226" s="3">
        <f>_xlfn.STDEV.S(Tabela13[[#This Row],[V43]],Tabela13[[#This Row],[V44]])</f>
        <v>0.27968497884252591</v>
      </c>
      <c r="DN226" s="3">
        <f>_xlfn.STDEV.S(Tabela13[[#This Row],[V43]],Tabela13[[#This Row],[V45]])</f>
        <v>0.27968497884252591</v>
      </c>
      <c r="DO226" s="3">
        <f>_xlfn.STDEV.S(Tabela13[[#This Row],[V43]],Tabela13[[#This Row],[V46]])</f>
        <v>0.13984248942126296</v>
      </c>
      <c r="DP226" s="3">
        <f>_xlfn.STDEV.S(Tabela13[[#This Row],[V44]],Tabela13[[#This Row],[V41]])</f>
        <v>0.27968497884252591</v>
      </c>
      <c r="DQ226" s="3">
        <f>_xlfn.STDEV.S(Tabela13[[#This Row],[V44]],Tabela13[[#This Row],[V42]])</f>
        <v>0.13984248942126296</v>
      </c>
      <c r="DR226" s="3">
        <f>_xlfn.STDEV.S(Tabela13[[#This Row],[V44]],Tabela13[[#This Row],[V43]])</f>
        <v>0.27968497884252591</v>
      </c>
      <c r="DS226" s="3">
        <f>_xlfn.STDEV.S(Tabela13[[#This Row],[V44]],Tabela13[[#This Row],[V45]])</f>
        <v>0</v>
      </c>
      <c r="DT226" s="3">
        <f>_xlfn.STDEV.S(Tabela13[[#This Row],[V44]],Tabela13[[#This Row],[V46]])</f>
        <v>0.13984248942126296</v>
      </c>
      <c r="DU226" s="3">
        <f>_xlfn.STDEV.S(Tabela13[[#This Row],[V45]],Tabela13[[#This Row],[V41]])</f>
        <v>0.27968497884252591</v>
      </c>
      <c r="DV226" s="3">
        <f>_xlfn.STDEV.S(Tabela13[[#This Row],[V45]],Tabela13[[#This Row],[V42]])</f>
        <v>0.13984248942126296</v>
      </c>
      <c r="DW226" s="3">
        <f>_xlfn.STDEV.S(Tabela13[[#This Row],[V45]],Tabela13[[#This Row],[V43]])</f>
        <v>0.27968497884252591</v>
      </c>
      <c r="DX226" s="3">
        <f>_xlfn.STDEV.S(Tabela13[[#This Row],[V45]],Tabela13[[#This Row],[V44]])</f>
        <v>0</v>
      </c>
      <c r="DY226" s="3">
        <f>_xlfn.STDEV.S(Tabela13[[#This Row],[V45]],Tabela13[[#This Row],[V46]])</f>
        <v>0.13984248942126296</v>
      </c>
      <c r="DZ226" s="3">
        <f>_xlfn.STDEV.S(Tabela13[[#This Row],[V46]],Tabela13[[#This Row],[V41]])</f>
        <v>0.13984248942126296</v>
      </c>
      <c r="EA226" s="3">
        <f>_xlfn.STDEV.S(Tabela13[[#This Row],[V46]],Tabela13[[#This Row],[V42]])</f>
        <v>0</v>
      </c>
      <c r="EB226" s="3">
        <f>_xlfn.STDEV.S(Tabela13[[#This Row],[V46]],Tabela13[[#This Row],[V43]])</f>
        <v>0.13984248942126296</v>
      </c>
      <c r="EC226" s="3">
        <f>_xlfn.STDEV.S(Tabela13[[#This Row],[V46]],Tabela13[[#This Row],[V44]])</f>
        <v>0.13984248942126296</v>
      </c>
      <c r="ED226" s="3">
        <f>_xlfn.STDEV.S(Tabela13[[#This Row],[V46]],Tabela13[[#This Row],[V45]])</f>
        <v>0.13984248942126296</v>
      </c>
      <c r="EE226" s="3">
        <f t="shared" si="236"/>
        <v>1.4142135623730949</v>
      </c>
      <c r="EF226" s="3">
        <f t="shared" si="237"/>
        <v>0</v>
      </c>
      <c r="EG226" s="3" t="str">
        <f t="shared" si="238"/>
        <v/>
      </c>
      <c r="EH226" s="3" t="str">
        <f t="shared" si="239"/>
        <v/>
      </c>
      <c r="EI226" s="3">
        <f t="shared" si="240"/>
        <v>1.4142135623730949</v>
      </c>
      <c r="EJ226" s="3">
        <f t="shared" si="241"/>
        <v>1.4142135623730949</v>
      </c>
      <c r="EK226" s="3">
        <f t="shared" si="242"/>
        <v>1.4142135623730949</v>
      </c>
      <c r="EL226" s="3">
        <f t="shared" si="243"/>
        <v>-1.4142135623730949</v>
      </c>
      <c r="EM226" s="3">
        <f t="shared" si="244"/>
        <v>-1.4142135623730949</v>
      </c>
      <c r="EN226" s="3" t="str">
        <f t="shared" si="245"/>
        <v/>
      </c>
      <c r="EO226" s="3">
        <f t="shared" si="246"/>
        <v>0</v>
      </c>
      <c r="EP226" s="3">
        <f t="shared" si="247"/>
        <v>1.4142135623730949</v>
      </c>
      <c r="EQ226" s="3" t="str">
        <f t="shared" si="248"/>
        <v/>
      </c>
      <c r="ER226" s="3" t="str">
        <f t="shared" si="249"/>
        <v/>
      </c>
      <c r="ES226" s="3" t="str">
        <f t="shared" si="250"/>
        <v/>
      </c>
      <c r="ET226" s="3" t="str">
        <f t="shared" si="251"/>
        <v/>
      </c>
      <c r="EU226" s="3" t="str">
        <f t="shared" si="252"/>
        <v/>
      </c>
      <c r="EV226" s="3" t="str">
        <f t="shared" si="253"/>
        <v/>
      </c>
      <c r="EW226" s="3">
        <f t="shared" si="254"/>
        <v>0</v>
      </c>
      <c r="EX226" s="3">
        <f t="shared" si="255"/>
        <v>-1.4142135623730949</v>
      </c>
      <c r="EY226" s="3" t="str">
        <f t="shared" si="256"/>
        <v/>
      </c>
      <c r="EZ226" s="3">
        <f t="shared" si="257"/>
        <v>-1.4142135623730949</v>
      </c>
      <c r="FA226" s="3" t="str">
        <f t="shared" si="258"/>
        <v/>
      </c>
      <c r="FB226" s="3">
        <f t="shared" si="259"/>
        <v>0</v>
      </c>
      <c r="FC226" s="3">
        <f t="shared" si="260"/>
        <v>-1.4142135623730949</v>
      </c>
      <c r="FD226" s="3">
        <f t="shared" si="261"/>
        <v>1.4142135623730949</v>
      </c>
      <c r="FE226" s="3" t="str">
        <f t="shared" si="262"/>
        <v/>
      </c>
      <c r="FF226" s="3">
        <f t="shared" si="263"/>
        <v>1.4142135623730949</v>
      </c>
      <c r="FG226" s="3">
        <f t="shared" si="264"/>
        <v>-1.4142135623730949</v>
      </c>
      <c r="FH226" s="3">
        <f t="shared" si="265"/>
        <v>-1.4142135623730949</v>
      </c>
      <c r="FI226" s="4">
        <f t="shared" si="266"/>
        <v>0.21052631578947367</v>
      </c>
      <c r="FJ226" s="4">
        <f t="shared" si="267"/>
        <v>0.60606060606060608</v>
      </c>
      <c r="FK226" s="4">
        <f t="shared" si="268"/>
        <v>1.9641760491299896</v>
      </c>
      <c r="FL226" s="4">
        <f t="shared" si="269"/>
        <v>0.82190378710337775</v>
      </c>
      <c r="FM226" s="4">
        <f>Tabela13[[#This Row],[V139]]-Tabela13[[#This Row],[V140]]</f>
        <v>1.1422722620266117</v>
      </c>
      <c r="FN226" s="4">
        <f>Tabela13[[#This Row],[V1]]-Tabela13[[#This Row],[V2]]/2</f>
        <v>0.50039872408293462</v>
      </c>
      <c r="FO226" s="4">
        <f>Tabela13[[#This Row],[V1]]-Tabela13[[#This Row],[V3]]/2</f>
        <v>0.40151515151515149</v>
      </c>
      <c r="FP226" s="4">
        <f>Tabela13[[#This Row],[V1]]-Tabela13[[#This Row],[V4]]/2</f>
        <v>0.50039872408293462</v>
      </c>
      <c r="FQ226" s="4">
        <f>Tabela13[[#This Row],[V2]]-Tabela13[[#This Row],[V1]]/2</f>
        <v>0.20374800637958534</v>
      </c>
      <c r="FR226" s="4">
        <f>Tabela13[[#This Row],[V2]]-Tabela13[[#This Row],[V3]]/2</f>
        <v>0.20374800637958534</v>
      </c>
      <c r="FS226" s="4">
        <f>Tabela13[[#This Row],[V2]]-Tabela13[[#This Row],[V4]]/2</f>
        <v>0.30263157894736842</v>
      </c>
      <c r="FT226" s="4">
        <f t="shared" si="270"/>
        <v>0.46396653739056687</v>
      </c>
      <c r="FU226" s="4">
        <f t="shared" si="271"/>
        <v>0.38181185939944745</v>
      </c>
      <c r="FV226" s="4">
        <f t="shared" si="272"/>
        <v>0.46396653739056687</v>
      </c>
      <c r="FW226" s="4">
        <f t="shared" si="273"/>
        <v>0.20099680089039956</v>
      </c>
      <c r="FX226" s="4">
        <f t="shared" si="274"/>
        <v>0.20099680089039956</v>
      </c>
      <c r="FY226" s="4">
        <f t="shared" si="275"/>
        <v>0.29386933503246765</v>
      </c>
      <c r="FZ226" s="4">
        <f t="shared" si="276"/>
        <v>83.513976730302034</v>
      </c>
      <c r="GA226" s="4">
        <f t="shared" si="277"/>
        <v>68.72613469190054</v>
      </c>
      <c r="GB226" s="4">
        <f t="shared" si="278"/>
        <v>83.513976730302034</v>
      </c>
      <c r="GC226" s="4">
        <f t="shared" si="279"/>
        <v>36.179424160271921</v>
      </c>
      <c r="GD226" s="4">
        <f t="shared" si="280"/>
        <v>36.179424160271921</v>
      </c>
      <c r="GE226" s="4">
        <f t="shared" si="281"/>
        <v>52.896480305844172</v>
      </c>
      <c r="GF226" s="4">
        <f>Tabela13[[#This Row],[V1]]-Tabela13[[#This Row],[V2]]/Tabela13[[#This Row],[V2]]</f>
        <v>-0.19696969696969702</v>
      </c>
      <c r="GG226" s="4">
        <f>Tabela13[[#This Row],[V1]]-Tabela13[[#This Row],[V3]]/Tabela13[[#This Row],[V3]]</f>
        <v>-0.19696969696969702</v>
      </c>
      <c r="GH226" s="4">
        <f>Tabela13[[#This Row],[V1]]-Tabela13[[#This Row],[V4]]/Tabela13[[#This Row],[V4]]</f>
        <v>-0.19696969696969702</v>
      </c>
      <c r="GI226" s="4">
        <f>Tabela13[[#This Row],[V2]]-Tabela13[[#This Row],[V1]]/Tabela13[[#This Row],[V1]]</f>
        <v>-0.39473684210526316</v>
      </c>
      <c r="GJ226" s="4">
        <f>Tabela13[[#This Row],[V2]]-Tabela13[[#This Row],[V3]]/Tabela13[[#This Row],[V3]]</f>
        <v>-0.39473684210526316</v>
      </c>
      <c r="GK226" s="4">
        <f>Tabela13[[#This Row],[V2]]-Tabela13[[#This Row],[V4]]/Tabela13[[#This Row],[V4]]</f>
        <v>-0.39473684210526316</v>
      </c>
      <c r="GL226" s="4">
        <f t="shared" si="282"/>
        <v>0.11418091448088331</v>
      </c>
      <c r="GM226" s="4">
        <f t="shared" si="283"/>
        <v>0.70414673046251985</v>
      </c>
      <c r="GN226" s="4">
        <f t="shared" si="284"/>
        <v>0.16215500199210384</v>
      </c>
      <c r="GO226" s="3">
        <f t="shared" si="285"/>
        <v>0</v>
      </c>
      <c r="GP226" s="3">
        <v>100</v>
      </c>
      <c r="GQ226" s="3">
        <f t="shared" si="286"/>
        <v>-1</v>
      </c>
      <c r="GR226" s="3">
        <f t="shared" si="287"/>
        <v>-100</v>
      </c>
      <c r="GS226" s="34">
        <f>COUNTIF($D$2:D225,Tabela13[[#This Row],[HomeTeam]])</f>
        <v>10</v>
      </c>
      <c r="GT226" s="34">
        <f>COUNTIF($E$2:E225,Tabela13[[#This Row],[AwayTeam]])</f>
        <v>11</v>
      </c>
      <c r="GU226" s="3">
        <f>IFERROR(AVERAGEIFS($AD$2:AD225,$D$2:D225,Tabela13[[#This Row],[HomeTeam]],$GS$2:GS225,"&gt;="&amp;Tabela13[[#This Row],[Contagem_H]]-5),"")</f>
        <v>0.91729120551831156</v>
      </c>
      <c r="GV226" s="3">
        <f>IFERROR(AVERAGEIFS($G$2:G225,$E$2:E225,Tabela13[[#This Row],[AwayTeam]],$GT$2:GT225,"&gt;="&amp;Tabela13[[#This Row],[Contagem_A]]-5),"")</f>
        <v>1.6</v>
      </c>
      <c r="GW226" s="3">
        <f>IFERROR(AVERAGEIFS($GQ$2:GQ225,$D$2:D225,Tabela13[[#This Row],[HomeTeam]],$GS$2:GS225,"&gt;="&amp;Tabela13[[#This Row],[Contagem_H]]-5),"")</f>
        <v>0.6120000000000001</v>
      </c>
    </row>
    <row r="227" spans="1:205" x14ac:dyDescent="0.25">
      <c r="A227" t="s">
        <v>127</v>
      </c>
      <c r="B227" t="s">
        <v>217</v>
      </c>
      <c r="C227" t="s">
        <v>134</v>
      </c>
      <c r="D227" t="s">
        <v>24</v>
      </c>
      <c r="E227" t="s">
        <v>26</v>
      </c>
      <c r="F227" s="3">
        <v>2</v>
      </c>
      <c r="G227" s="3">
        <v>4</v>
      </c>
      <c r="H227" s="3" t="str">
        <f t="shared" si="288"/>
        <v>A</v>
      </c>
      <c r="I227" s="3">
        <v>1.55</v>
      </c>
      <c r="J227" s="3">
        <v>4.2</v>
      </c>
      <c r="K227" s="3">
        <v>5.75</v>
      </c>
      <c r="L227" s="3">
        <v>1.57</v>
      </c>
      <c r="M227" s="3">
        <v>2.35</v>
      </c>
      <c r="N227" s="3">
        <f t="shared" si="217"/>
        <v>6</v>
      </c>
      <c r="O227" s="3">
        <f t="shared" si="218"/>
        <v>0</v>
      </c>
      <c r="P227" s="3">
        <f t="shared" si="219"/>
        <v>3</v>
      </c>
      <c r="Q227" s="3">
        <f t="shared" si="220"/>
        <v>5.7169571896079407E-2</v>
      </c>
      <c r="R227" s="3">
        <f t="shared" si="221"/>
        <v>6.2474590052852608E-2</v>
      </c>
      <c r="S227" s="3">
        <f t="shared" si="222"/>
        <v>1.6386128364389232</v>
      </c>
      <c r="T227" s="3">
        <f t="shared" si="223"/>
        <v>4.440112201963534</v>
      </c>
      <c r="U227" s="3">
        <f t="shared" si="224"/>
        <v>6.0787250384024567</v>
      </c>
      <c r="V227" s="3">
        <f t="shared" si="225"/>
        <v>1.6597562278768447</v>
      </c>
      <c r="W227" s="3">
        <f t="shared" si="226"/>
        <v>2.4843484939557867</v>
      </c>
      <c r="X227" s="4">
        <f t="shared" si="227"/>
        <v>0.64516129032258063</v>
      </c>
      <c r="Y227" s="4">
        <f t="shared" si="228"/>
        <v>0.23809523809523808</v>
      </c>
      <c r="Z227" s="4">
        <f t="shared" si="229"/>
        <v>0.17391304347826086</v>
      </c>
      <c r="AA227" s="4">
        <f t="shared" si="230"/>
        <v>0.63694267515923564</v>
      </c>
      <c r="AB227" s="4">
        <f t="shared" si="231"/>
        <v>0.42553191489361702</v>
      </c>
      <c r="AC227" s="4">
        <f t="shared" si="232"/>
        <v>1.3225806451612903</v>
      </c>
      <c r="AD227" s="4">
        <f t="shared" si="233"/>
        <v>2.0869565217391304</v>
      </c>
      <c r="AE227" s="4">
        <f t="shared" si="234"/>
        <v>2.3225806451612905</v>
      </c>
      <c r="AF227" s="4">
        <f t="shared" si="235"/>
        <v>1.0869565217391304</v>
      </c>
      <c r="AG227" s="4">
        <f>IFERROR(AVERAGE(Tabela13[[#This Row],[V1]],Tabela13[[#This Row],[V2]]),"")</f>
        <v>1.7047685834502104</v>
      </c>
      <c r="AH227" s="4">
        <f>IFERROR(AVERAGE(Tabela13[[#This Row],[V1]],Tabela13[[#This Row],[V3]]),"")</f>
        <v>1.8225806451612905</v>
      </c>
      <c r="AI227" s="4">
        <f>IFERROR(AVERAGE(Tabela13[[#This Row],[V1]],Tabela13[[#This Row],[V4]]),"")</f>
        <v>1.2047685834502104</v>
      </c>
      <c r="AJ227" s="4">
        <f>IFERROR(AVERAGE(Tabela13[[#This Row],[V2]],Tabela13[[#This Row],[V1]]),"")</f>
        <v>1.7047685834502104</v>
      </c>
      <c r="AK227" s="4">
        <f>IFERROR(AVERAGE(Tabela13[[#This Row],[V2]],Tabela13[[#This Row],[V3]]),"")</f>
        <v>2.2047685834502104</v>
      </c>
      <c r="AL227" s="4">
        <f>IFERROR(AVERAGE(Tabela13[[#This Row],[V2]],Tabela13[[#This Row],[V4]]),"")</f>
        <v>1.5869565217391304</v>
      </c>
      <c r="AM227" s="4">
        <f>IFERROR(AVERAGE(Tabela13[[#This Row],[V3]],Tabela13[[#This Row],[V1]]),"")</f>
        <v>1.8225806451612905</v>
      </c>
      <c r="AN227" s="4">
        <f>IFERROR(AVERAGE(Tabela13[[#This Row],[V3]],Tabela13[[#This Row],[V2]]),"")</f>
        <v>2.2047685834502104</v>
      </c>
      <c r="AO227" s="4">
        <f>IFERROR(AVERAGE(Tabela13[[#This Row],[V3]],Tabela13[[#This Row],[V4]]),"")</f>
        <v>1.7047685834502104</v>
      </c>
      <c r="AP227" s="4">
        <f>IFERROR(AVERAGE(Tabela13[[#This Row],[V4]],Tabela13[[#This Row],[V1]]),"")</f>
        <v>1.2047685834502104</v>
      </c>
      <c r="AQ227" s="4">
        <f>IFERROR(AVERAGE(Tabela13[[#This Row],[V4]],Tabela13[[#This Row],[V2]]),"")</f>
        <v>1.5869565217391304</v>
      </c>
      <c r="AR227" s="4">
        <f>IFERROR(AVERAGE(Tabela13[[#This Row],[V4]],Tabela13[[#This Row],[V3]]),"")</f>
        <v>1.7047685834502104</v>
      </c>
      <c r="AS227" s="4">
        <f>_xlfn.STDEV.S(Tabela13[[#This Row],[V1]:[V2]])</f>
        <v>0.54049536570360179</v>
      </c>
      <c r="AT227" s="4">
        <f>_xlfn.STDEV.S(Tabela13[[#This Row],[V1]],Tabela13[[#This Row],[V3]])</f>
        <v>0.70710678118654691</v>
      </c>
      <c r="AU227" s="4">
        <f>_xlfn.STDEV.S(Tabela13[[#This Row],[V1]],Tabela13[[#This Row],[V4]])</f>
        <v>0.16661141548294528</v>
      </c>
      <c r="AV227" s="4">
        <f>_xlfn.STDEV.S(Tabela13[[#This Row],[V2]],Tabela13[[#This Row],[V1]])</f>
        <v>0.54049536570360179</v>
      </c>
      <c r="AW227" s="4">
        <f>_xlfn.STDEV.S(Tabela13[[#This Row],[V2]],Tabela13[[#This Row],[V3]])</f>
        <v>0.16661141548294542</v>
      </c>
      <c r="AX227" s="4">
        <f>_xlfn.STDEV.S(Tabela13[[#This Row],[V42]],Tabela13[[#This Row],[V44]])</f>
        <v>1.2476021468901499</v>
      </c>
      <c r="AY227" s="4">
        <f>_xlfn.STDEV.S(Tabela13[[#This Row],[V3]],Tabela13[[#This Row],[V1]])</f>
        <v>0.70710678118654691</v>
      </c>
      <c r="AZ227" s="4">
        <f>_xlfn.STDEV.S(Tabela13[[#This Row],[V3]],Tabela13[[#This Row],[V2]])</f>
        <v>0.16661141548294542</v>
      </c>
      <c r="BA227" s="4">
        <f>_xlfn.STDEV.S(Tabela13[[#This Row],[V3]],Tabela13[[#This Row],[V4]])</f>
        <v>0.8737181966694928</v>
      </c>
      <c r="BB227" s="4">
        <f>_xlfn.STDEV.S(Tabela13[[#This Row],[V4]],Tabela13[[#This Row],[V1]])</f>
        <v>0.16661141548294528</v>
      </c>
      <c r="BC227" s="4">
        <f>_xlfn.STDEV.S(Tabela13[[#This Row],[V4]],Tabela13[[#This Row],[V2]])</f>
        <v>0.70710678118654757</v>
      </c>
      <c r="BD227" s="4">
        <f>_xlfn.STDEV.S(Tabela13[[#This Row],[V4]],Tabela13[[#This Row],[V3]])</f>
        <v>0.8737181966694928</v>
      </c>
      <c r="BE227" s="4">
        <f>Tabela13[[#This Row],[V17]]/Tabela13[[#This Row],[V5]]</f>
        <v>0.31704911209104736</v>
      </c>
      <c r="BF227" s="4">
        <f>Tabela13[[#This Row],[V18]]/Tabela13[[#This Row],[V6]]</f>
        <v>0.38797009233244162</v>
      </c>
      <c r="BG227" s="4">
        <f>Tabela13[[#This Row],[V19]]/Tabela13[[#This Row],[V7]]</f>
        <v>0.13829329364300347</v>
      </c>
      <c r="BH227" s="4">
        <f>Tabela13[[#This Row],[V20]]/Tabela13[[#This Row],[V8]]</f>
        <v>0.31704911209104736</v>
      </c>
      <c r="BI227" s="4">
        <f>Tabela13[[#This Row],[V21]]/Tabela13[[#This Row],[V9]]</f>
        <v>7.5568663638257053E-2</v>
      </c>
      <c r="BJ227" s="4">
        <f>Tabela13[[#This Row],[V22]]/Tabela13[[#This Row],[V10]]</f>
        <v>0.78616025694447811</v>
      </c>
      <c r="BK227" s="4">
        <f>Tabela13[[#This Row],[V23]]/Tabela13[[#This Row],[V11]]</f>
        <v>0.38797009233244162</v>
      </c>
      <c r="BL227" s="4">
        <f>Tabela13[[#This Row],[V24]]/Tabela13[[#This Row],[V12]]</f>
        <v>7.5568663638257053E-2</v>
      </c>
      <c r="BM227" s="4">
        <f>Tabela13[[#This Row],[V25]]/Tabela13[[#This Row],[V13]]</f>
        <v>0.51251425275635409</v>
      </c>
      <c r="BN227" s="4">
        <f>Tabela13[[#This Row],[V26]]/Tabela13[[#This Row],[V14]]</f>
        <v>0.13829329364300347</v>
      </c>
      <c r="BO227" s="4">
        <f>Tabela13[[#This Row],[V27]]/Tabela13[[#This Row],[V15]]</f>
        <v>0.44557413609015328</v>
      </c>
      <c r="BP227" s="4">
        <f>Tabela13[[#This Row],[V28]]/Tabela13[[#This Row],[V16]]</f>
        <v>0.51251425275635409</v>
      </c>
      <c r="BQ227" s="4">
        <f>Tabela13[[#This Row],[V1]]-Tabela13[[#This Row],[V2]]</f>
        <v>-0.76437587657784012</v>
      </c>
      <c r="BR227" s="4">
        <f>Tabela13[[#This Row],[V1]]-Tabela13[[#This Row],[V3]]</f>
        <v>-1.0000000000000002</v>
      </c>
      <c r="BS227" s="4">
        <f>Tabela13[[#This Row],[V1]]-Tabela13[[#This Row],[V4]]</f>
        <v>0.23562412342215988</v>
      </c>
      <c r="BT227" s="4">
        <f>Tabela13[[#This Row],[V2]]-Tabela13[[#This Row],[V1]]</f>
        <v>0.76437587657784012</v>
      </c>
      <c r="BU227" s="4">
        <f>Tabela13[[#This Row],[V2]]-Tabela13[[#This Row],[V3]]</f>
        <v>-0.2356241234221601</v>
      </c>
      <c r="BV227" s="4">
        <f>Tabela13[[#This Row],[V2]]-Tabela13[[#This Row],[V4]]</f>
        <v>1</v>
      </c>
      <c r="BW227" s="4">
        <f>AVERAGE(Tabela13[[#This Row],[V41]],Tabela13[[#This Row],[V42]])</f>
        <v>-0.88218793828892017</v>
      </c>
      <c r="BX227" s="4">
        <f>AVERAGE(Tabela13[[#This Row],[V41]],Tabela13[[#This Row],[V43]])</f>
        <v>-0.26437587657784012</v>
      </c>
      <c r="BY227" s="4">
        <f>AVERAGE(Tabela13[[#This Row],[V41]],Tabela13[[#This Row],[V44]])</f>
        <v>0</v>
      </c>
      <c r="BZ227" s="4">
        <f>AVERAGE(Tabela13[[#This Row],[V41]],Tabela13[[#This Row],[V45]])</f>
        <v>-0.50000000000000011</v>
      </c>
      <c r="CA227" s="4">
        <f>AVERAGE(Tabela13[[#This Row],[V41]],Tabela13[[#This Row],[V46]])</f>
        <v>0.11781206171107994</v>
      </c>
      <c r="CB227" s="4">
        <f>AVERAGE(Tabela13[[#This Row],[V42]],Tabela13[[#This Row],[V41]])</f>
        <v>-0.88218793828892017</v>
      </c>
      <c r="CC227" s="4">
        <f>AVERAGE(Tabela13[[#This Row],[V42]],Tabela13[[#This Row],[V43]])</f>
        <v>-0.38218793828892017</v>
      </c>
      <c r="CD227" s="4">
        <f>AVERAGE(Tabela13[[#This Row],[V42]],Tabela13[[#This Row],[V44]])</f>
        <v>-0.11781206171108005</v>
      </c>
      <c r="CE227" s="4">
        <f>AVERAGE(Tabela13[[#This Row],[V42]],Tabela13[[#This Row],[V45]])</f>
        <v>-0.61781206171108016</v>
      </c>
      <c r="CF227" s="4">
        <f>AVERAGE(Tabela13[[#This Row],[V42]],Tabela13[[#This Row],[V46]])</f>
        <v>0</v>
      </c>
      <c r="CG227" s="4">
        <f>AVERAGE(Tabela13[[#This Row],[V43]],Tabela13[[#This Row],[V41]])</f>
        <v>-0.26437587657784012</v>
      </c>
      <c r="CH227" s="4">
        <f>AVERAGE(Tabela13[[#This Row],[V43]],Tabela13[[#This Row],[V42]])</f>
        <v>-0.38218793828892017</v>
      </c>
      <c r="CI227" s="4">
        <f>AVERAGE(Tabela13[[#This Row],[V43]],Tabela13[[#This Row],[V44]])</f>
        <v>0.5</v>
      </c>
      <c r="CJ227" s="4">
        <f>AVERAGE(Tabela13[[#This Row],[V43]],Tabela13[[#This Row],[V45]])</f>
        <v>-1.1102230246251565E-16</v>
      </c>
      <c r="CK227" s="4">
        <f>AVERAGE(Tabela13[[#This Row],[V43]],Tabela13[[#This Row],[V46]])</f>
        <v>0.61781206171107994</v>
      </c>
      <c r="CL227" s="4">
        <f>AVERAGE(Tabela13[[#This Row],[V44]],Tabela13[[#This Row],[V41]])</f>
        <v>0</v>
      </c>
      <c r="CM227" s="4">
        <f>AVERAGE(Tabela13[[#This Row],[V44]],Tabela13[[#This Row],[V42]])</f>
        <v>-0.11781206171108005</v>
      </c>
      <c r="CN227" s="4">
        <f>AVERAGE(Tabela13[[#This Row],[V44]],Tabela13[[#This Row],[V43]])</f>
        <v>0.5</v>
      </c>
      <c r="CO227" s="4">
        <f>AVERAGE(Tabela13[[#This Row],[V44]],Tabela13[[#This Row],[V45]])</f>
        <v>0.26437587657784001</v>
      </c>
      <c r="CP227" s="4">
        <f>AVERAGE(Tabela13[[#This Row],[V44]],Tabela13[[#This Row],[V46]])</f>
        <v>0.88218793828892006</v>
      </c>
      <c r="CQ227" s="4">
        <f>AVERAGE(Tabela13[[#This Row],[V45]],Tabela13[[#This Row],[V41]])</f>
        <v>-0.50000000000000011</v>
      </c>
      <c r="CR227" s="4">
        <f>AVERAGE(Tabela13[[#This Row],[V45]],Tabela13[[#This Row],[V42]])</f>
        <v>-0.61781206171108016</v>
      </c>
      <c r="CS227" s="4">
        <f>AVERAGE(Tabela13[[#This Row],[V45]],Tabela13[[#This Row],[V43]])</f>
        <v>-1.1102230246251565E-16</v>
      </c>
      <c r="CT227" s="4">
        <f>AVERAGE(Tabela13[[#This Row],[V45]],Tabela13[[#This Row],[V44]])</f>
        <v>0.26437587657784001</v>
      </c>
      <c r="CU227" s="4">
        <f>AVERAGE(Tabela13[[#This Row],[V45]],Tabela13[[#This Row],[V46]])</f>
        <v>0.38218793828891995</v>
      </c>
      <c r="CV227" s="4">
        <f>AVERAGE(Tabela13[[#This Row],[V46]],Tabela13[[#This Row],[V41]])</f>
        <v>0.11781206171107994</v>
      </c>
      <c r="CW227" s="4">
        <f>AVERAGE(Tabela13[[#This Row],[V46]],Tabela13[[#This Row],[V42]])</f>
        <v>0</v>
      </c>
      <c r="CX227" s="4">
        <f>AVERAGE(Tabela13[[#This Row],[V46]],Tabela13[[#This Row],[V43]])</f>
        <v>0.61781206171107994</v>
      </c>
      <c r="CY227" s="4">
        <f>AVERAGE(Tabela13[[#This Row],[V46]],Tabela13[[#This Row],[V44]])</f>
        <v>0.88218793828892006</v>
      </c>
      <c r="CZ227" s="4">
        <f>AVERAGE(Tabela13[[#This Row],[V46]],Tabela13[[#This Row],[V45]])</f>
        <v>0.38218793828891995</v>
      </c>
      <c r="DA227" s="3">
        <f>_xlfn.STDEV.S(Tabela13[[#This Row],[V41]],Tabela13[[#This Row],[V42]])</f>
        <v>0.16661141548294525</v>
      </c>
      <c r="DB227" s="3">
        <f>_xlfn.STDEV.S(Tabela13[[#This Row],[V41]],Tabela13[[#This Row],[V43]])</f>
        <v>0.70710678118654746</v>
      </c>
      <c r="DC227" s="3">
        <f>_xlfn.STDEV.S(Tabela13[[#This Row],[V41]],Tabela13[[#This Row],[V44]])</f>
        <v>1.0809907314072045</v>
      </c>
      <c r="DD227" s="3">
        <f>_xlfn.STDEV.S(Tabela13[[#This Row],[V41]],Tabela13[[#This Row],[V45]])</f>
        <v>0.37388395022065679</v>
      </c>
      <c r="DE227" s="3">
        <f>_xlfn.STDEV.S(Tabela13[[#This Row],[V41]],Tabela13[[#This Row],[V46]])</f>
        <v>1.2476021468901497</v>
      </c>
      <c r="DF227" s="3">
        <f>_xlfn.STDEV.S(Tabela13[[#This Row],[V42]],Tabela13[[#This Row],[V41]])</f>
        <v>0.16661141548294525</v>
      </c>
      <c r="DG227" s="3">
        <f>_xlfn.STDEV.S(Tabela13[[#This Row],[V42]],Tabela13[[#This Row],[V43]])</f>
        <v>0.87371819666949291</v>
      </c>
      <c r="DH227" s="3">
        <f>_xlfn.STDEV.S(Tabela13[[#This Row],[V42]],Tabela13[[#This Row],[V44]])</f>
        <v>1.2476021468901499</v>
      </c>
      <c r="DI227" s="3">
        <f>_xlfn.STDEV.S(Tabela13[[#This Row],[V42]],Tabela13[[#This Row],[V45]])</f>
        <v>0.54049536570360235</v>
      </c>
      <c r="DJ227" s="3">
        <f>_xlfn.STDEV.S(Tabela13[[#This Row],[V42]],Tabela13[[#This Row],[V46]])</f>
        <v>1.4142135623730951</v>
      </c>
      <c r="DK227" s="3">
        <f>_xlfn.STDEV.S(Tabela13[[#This Row],[V43]],Tabela13[[#This Row],[V41]])</f>
        <v>0.70710678118654746</v>
      </c>
      <c r="DL227" s="3">
        <f>_xlfn.STDEV.S(Tabela13[[#This Row],[V43]],Tabela13[[#This Row],[V42]])</f>
        <v>0.87371819666949291</v>
      </c>
      <c r="DM227" s="3">
        <f>_xlfn.STDEV.S(Tabela13[[#This Row],[V43]],Tabela13[[#This Row],[V44]])</f>
        <v>0.3738839502206569</v>
      </c>
      <c r="DN227" s="3">
        <f>_xlfn.STDEV.S(Tabela13[[#This Row],[V43]],Tabela13[[#This Row],[V45]])</f>
        <v>0.33322283096589067</v>
      </c>
      <c r="DO227" s="3">
        <f>_xlfn.STDEV.S(Tabela13[[#This Row],[V43]],Tabela13[[#This Row],[V46]])</f>
        <v>0.54049536570360224</v>
      </c>
      <c r="DP227" s="3">
        <f>_xlfn.STDEV.S(Tabela13[[#This Row],[V44]],Tabela13[[#This Row],[V41]])</f>
        <v>1.0809907314072045</v>
      </c>
      <c r="DQ227" s="3">
        <f>_xlfn.STDEV.S(Tabela13[[#This Row],[V44]],Tabela13[[#This Row],[V42]])</f>
        <v>1.2476021468901499</v>
      </c>
      <c r="DR227" s="3">
        <f>_xlfn.STDEV.S(Tabela13[[#This Row],[V44]],Tabela13[[#This Row],[V43]])</f>
        <v>0.3738839502206569</v>
      </c>
      <c r="DS227" s="3">
        <f>_xlfn.STDEV.S(Tabela13[[#This Row],[V44]],Tabela13[[#This Row],[V45]])</f>
        <v>0.70710678118654768</v>
      </c>
      <c r="DT227" s="3">
        <f>_xlfn.STDEV.S(Tabela13[[#This Row],[V44]],Tabela13[[#This Row],[V46]])</f>
        <v>0.16661141548294525</v>
      </c>
      <c r="DU227" s="3">
        <f>_xlfn.STDEV.S(Tabela13[[#This Row],[V45]],Tabela13[[#This Row],[V41]])</f>
        <v>0.37388395022065679</v>
      </c>
      <c r="DV227" s="3">
        <f>_xlfn.STDEV.S(Tabela13[[#This Row],[V45]],Tabela13[[#This Row],[V42]])</f>
        <v>0.54049536570360235</v>
      </c>
      <c r="DW227" s="3">
        <f>_xlfn.STDEV.S(Tabela13[[#This Row],[V45]],Tabela13[[#This Row],[V43]])</f>
        <v>0.33322283096589067</v>
      </c>
      <c r="DX227" s="3">
        <f>_xlfn.STDEV.S(Tabela13[[#This Row],[V45]],Tabela13[[#This Row],[V44]])</f>
        <v>0.70710678118654768</v>
      </c>
      <c r="DY227" s="3">
        <f>_xlfn.STDEV.S(Tabela13[[#This Row],[V45]],Tabela13[[#This Row],[V46]])</f>
        <v>0.87371819666949302</v>
      </c>
      <c r="DZ227" s="3">
        <f>_xlfn.STDEV.S(Tabela13[[#This Row],[V46]],Tabela13[[#This Row],[V41]])</f>
        <v>1.2476021468901497</v>
      </c>
      <c r="EA227" s="3">
        <f>_xlfn.STDEV.S(Tabela13[[#This Row],[V46]],Tabela13[[#This Row],[V42]])</f>
        <v>1.4142135623730951</v>
      </c>
      <c r="EB227" s="3">
        <f>_xlfn.STDEV.S(Tabela13[[#This Row],[V46]],Tabela13[[#This Row],[V43]])</f>
        <v>0.54049536570360224</v>
      </c>
      <c r="EC227" s="3">
        <f>_xlfn.STDEV.S(Tabela13[[#This Row],[V46]],Tabela13[[#This Row],[V44]])</f>
        <v>0.16661141548294525</v>
      </c>
      <c r="ED227" s="3">
        <f>_xlfn.STDEV.S(Tabela13[[#This Row],[V46]],Tabela13[[#This Row],[V45]])</f>
        <v>0.87371819666949302</v>
      </c>
      <c r="EE227" s="3">
        <f t="shared" si="236"/>
        <v>-0.18886158861580279</v>
      </c>
      <c r="EF227" s="3">
        <f t="shared" si="237"/>
        <v>-2.674626710801105</v>
      </c>
      <c r="EG227" s="3" t="str">
        <f t="shared" si="238"/>
        <v/>
      </c>
      <c r="EH227" s="3">
        <f t="shared" si="239"/>
        <v>-0.74776790044131347</v>
      </c>
      <c r="EI227" s="3">
        <f t="shared" si="240"/>
        <v>10.589765842055675</v>
      </c>
      <c r="EJ227" s="3">
        <f t="shared" si="241"/>
        <v>-0.18886158861580279</v>
      </c>
      <c r="EK227" s="3">
        <f t="shared" si="242"/>
        <v>-2.2860956852306358</v>
      </c>
      <c r="EL227" s="3">
        <f t="shared" si="243"/>
        <v>-10.589765842055668</v>
      </c>
      <c r="EM227" s="3">
        <f t="shared" si="244"/>
        <v>-0.87485401985622779</v>
      </c>
      <c r="EN227" s="3" t="str">
        <f t="shared" si="245"/>
        <v/>
      </c>
      <c r="EO227" s="3">
        <f t="shared" si="246"/>
        <v>-2.674626710801105</v>
      </c>
      <c r="EP227" s="3">
        <f t="shared" si="247"/>
        <v>-2.2860956852306358</v>
      </c>
      <c r="EQ227" s="3">
        <f t="shared" si="248"/>
        <v>0.7477679004413138</v>
      </c>
      <c r="ER227" s="3">
        <f t="shared" si="249"/>
        <v>-3001404434738654</v>
      </c>
      <c r="ES227" s="3" t="str">
        <f t="shared" si="250"/>
        <v/>
      </c>
      <c r="ET227" s="3" t="str">
        <f t="shared" si="251"/>
        <v/>
      </c>
      <c r="EU227" s="3" t="str">
        <f t="shared" si="252"/>
        <v/>
      </c>
      <c r="EV227" s="3">
        <f t="shared" si="253"/>
        <v>0.7477679004413138</v>
      </c>
      <c r="EW227" s="3">
        <f t="shared" si="254"/>
        <v>2.6746267108011073</v>
      </c>
      <c r="EX227" s="3">
        <f t="shared" si="255"/>
        <v>0.18886158861580279</v>
      </c>
      <c r="EY227" s="3">
        <f t="shared" si="256"/>
        <v>-0.74776790044131347</v>
      </c>
      <c r="EZ227" s="3">
        <f t="shared" si="257"/>
        <v>-0.87485401985622779</v>
      </c>
      <c r="FA227" s="3">
        <f t="shared" si="258"/>
        <v>-3001404434738654</v>
      </c>
      <c r="FB227" s="3">
        <f t="shared" si="259"/>
        <v>2.6746267108011073</v>
      </c>
      <c r="FC227" s="3">
        <f t="shared" si="260"/>
        <v>2.2860956852306376</v>
      </c>
      <c r="FD227" s="3">
        <f t="shared" si="261"/>
        <v>10.589765842055675</v>
      </c>
      <c r="FE227" s="3" t="str">
        <f t="shared" si="262"/>
        <v/>
      </c>
      <c r="FF227" s="3">
        <f t="shared" si="263"/>
        <v>0.8748540198562279</v>
      </c>
      <c r="FG227" s="3">
        <f t="shared" si="264"/>
        <v>0.18886158861580279</v>
      </c>
      <c r="FH227" s="3">
        <f t="shared" si="265"/>
        <v>2.2860956852306376</v>
      </c>
      <c r="FI227" s="4">
        <f t="shared" si="266"/>
        <v>0.34782608695652173</v>
      </c>
      <c r="FJ227" s="4">
        <f t="shared" si="267"/>
        <v>2.5806451612903225</v>
      </c>
      <c r="FK227" s="4">
        <f t="shared" si="268"/>
        <v>2.0560363889064379</v>
      </c>
      <c r="FL227" s="4">
        <f t="shared" si="269"/>
        <v>0.71874407732642631</v>
      </c>
      <c r="FM227" s="4">
        <f>Tabela13[[#This Row],[V139]]-Tabela13[[#This Row],[V140]]</f>
        <v>1.3372923115800117</v>
      </c>
      <c r="FN227" s="4">
        <f>Tabela13[[#This Row],[V1]]-Tabela13[[#This Row],[V2]]/2</f>
        <v>0.27910238429172507</v>
      </c>
      <c r="FO227" s="4">
        <f>Tabela13[[#This Row],[V1]]-Tabela13[[#This Row],[V3]]/2</f>
        <v>0.16129032258064502</v>
      </c>
      <c r="FP227" s="4">
        <f>Tabela13[[#This Row],[V1]]-Tabela13[[#This Row],[V4]]/2</f>
        <v>0.77910238429172507</v>
      </c>
      <c r="FQ227" s="4">
        <f>Tabela13[[#This Row],[V2]]-Tabela13[[#This Row],[V1]]/2</f>
        <v>1.4256661991584854</v>
      </c>
      <c r="FR227" s="4">
        <f>Tabela13[[#This Row],[V2]]-Tabela13[[#This Row],[V3]]/2</f>
        <v>0.92566619915848514</v>
      </c>
      <c r="FS227" s="4">
        <f>Tabela13[[#This Row],[V2]]-Tabela13[[#This Row],[V4]]/2</f>
        <v>1.5434782608695652</v>
      </c>
      <c r="FT227" s="4">
        <f t="shared" si="270"/>
        <v>0.27217615046400101</v>
      </c>
      <c r="FU227" s="4">
        <f t="shared" si="271"/>
        <v>0.15991312315821912</v>
      </c>
      <c r="FV227" s="4">
        <f t="shared" si="272"/>
        <v>0.66186797095368888</v>
      </c>
      <c r="FW227" s="4">
        <f t="shared" si="273"/>
        <v>0.95911364588576076</v>
      </c>
      <c r="FX227" s="4">
        <f t="shared" si="274"/>
        <v>0.74681571714937434</v>
      </c>
      <c r="FY227" s="4">
        <f t="shared" si="275"/>
        <v>0.99590772552480444</v>
      </c>
      <c r="FZ227" s="4">
        <f t="shared" si="276"/>
        <v>48.991707083520183</v>
      </c>
      <c r="GA227" s="4">
        <f t="shared" si="277"/>
        <v>28.784362168479444</v>
      </c>
      <c r="GB227" s="4">
        <f t="shared" si="278"/>
        <v>119.13623477166399</v>
      </c>
      <c r="GC227" s="4">
        <f t="shared" si="279"/>
        <v>172.64045625943692</v>
      </c>
      <c r="GD227" s="4">
        <f t="shared" si="280"/>
        <v>134.42682908688738</v>
      </c>
      <c r="GE227" s="4">
        <f t="shared" si="281"/>
        <v>179.26339059446479</v>
      </c>
      <c r="GF227" s="4">
        <f>Tabela13[[#This Row],[V1]]-Tabela13[[#This Row],[V2]]/Tabela13[[#This Row],[V2]]</f>
        <v>0.32258064516129026</v>
      </c>
      <c r="GG227" s="4">
        <f>Tabela13[[#This Row],[V1]]-Tabela13[[#This Row],[V3]]/Tabela13[[#This Row],[V3]]</f>
        <v>0.32258064516129026</v>
      </c>
      <c r="GH227" s="4">
        <f>Tabela13[[#This Row],[V1]]-Tabela13[[#This Row],[V4]]/Tabela13[[#This Row],[V4]]</f>
        <v>0.32258064516129026</v>
      </c>
      <c r="GI227" s="4">
        <f>Tabela13[[#This Row],[V2]]-Tabela13[[#This Row],[V1]]/Tabela13[[#This Row],[V1]]</f>
        <v>1.0869565217391304</v>
      </c>
      <c r="GJ227" s="4">
        <f>Tabela13[[#This Row],[V2]]-Tabela13[[#This Row],[V3]]/Tabela13[[#This Row],[V3]]</f>
        <v>1.0869565217391304</v>
      </c>
      <c r="GK227" s="4">
        <f>Tabela13[[#This Row],[V2]]-Tabela13[[#This Row],[V4]]/Tabela13[[#This Row],[V4]]</f>
        <v>1.0869565217391304</v>
      </c>
      <c r="GL227" s="4">
        <f t="shared" si="282"/>
        <v>0.59316066613199636</v>
      </c>
      <c r="GM227" s="4">
        <f t="shared" si="283"/>
        <v>1.7047685834502104</v>
      </c>
      <c r="GN227" s="4">
        <f t="shared" si="284"/>
        <v>0.34794204438676546</v>
      </c>
      <c r="GO227" s="3">
        <f t="shared" si="285"/>
        <v>0</v>
      </c>
      <c r="GP227" s="3">
        <v>100</v>
      </c>
      <c r="GQ227" s="3">
        <f t="shared" si="286"/>
        <v>-1</v>
      </c>
      <c r="GR227" s="3">
        <f t="shared" si="287"/>
        <v>-100</v>
      </c>
      <c r="GS227" s="34">
        <f>COUNTIF($D$2:D226,Tabela13[[#This Row],[HomeTeam]])</f>
        <v>11</v>
      </c>
      <c r="GT227" s="34">
        <f>COUNTIF($E$2:E226,Tabela13[[#This Row],[AwayTeam]])</f>
        <v>11</v>
      </c>
      <c r="GU227" s="3">
        <f>IFERROR(AVERAGEIFS($AD$2:AD226,$D$2:D226,Tabela13[[#This Row],[HomeTeam]],$GS$2:GS226,"&gt;="&amp;Tabela13[[#This Row],[Contagem_H]]-5),"")</f>
        <v>0.82464364557458558</v>
      </c>
      <c r="GV227" s="3">
        <f>IFERROR(AVERAGEIFS($G$2:G226,$E$2:E226,Tabela13[[#This Row],[AwayTeam]],$GT$2:GT226,"&gt;="&amp;Tabela13[[#This Row],[Contagem_A]]-5),"")</f>
        <v>1.4</v>
      </c>
      <c r="GW227" s="3">
        <f>IFERROR(AVERAGEIFS($GQ$2:GQ226,$D$2:D226,Tabela13[[#This Row],[HomeTeam]],$GS$2:GS226,"&gt;="&amp;Tabela13[[#This Row],[Contagem_H]]-5),"")</f>
        <v>0.22400000000000003</v>
      </c>
    </row>
    <row r="228" spans="1:205" x14ac:dyDescent="0.25">
      <c r="A228" t="s">
        <v>127</v>
      </c>
      <c r="B228" t="s">
        <v>217</v>
      </c>
      <c r="C228" t="s">
        <v>134</v>
      </c>
      <c r="D228" t="s">
        <v>141</v>
      </c>
      <c r="E228" t="s">
        <v>14</v>
      </c>
      <c r="F228" s="3">
        <v>3</v>
      </c>
      <c r="G228" s="3">
        <v>0</v>
      </c>
      <c r="H228" s="3" t="str">
        <f t="shared" si="288"/>
        <v>H</v>
      </c>
      <c r="I228" s="3">
        <v>1.55</v>
      </c>
      <c r="J228" s="3">
        <v>4.33</v>
      </c>
      <c r="K228" s="3">
        <v>5.5</v>
      </c>
      <c r="L228" s="3">
        <v>1.57</v>
      </c>
      <c r="M228" s="3">
        <v>2.35</v>
      </c>
      <c r="N228" s="3">
        <f t="shared" si="217"/>
        <v>3</v>
      </c>
      <c r="O228" s="3">
        <f t="shared" si="218"/>
        <v>3</v>
      </c>
      <c r="P228" s="3">
        <f t="shared" si="219"/>
        <v>0</v>
      </c>
      <c r="Q228" s="3">
        <f t="shared" si="220"/>
        <v>5.7926354357852539E-2</v>
      </c>
      <c r="R228" s="3">
        <f t="shared" si="221"/>
        <v>6.2474590052852608E-2</v>
      </c>
      <c r="S228" s="3">
        <f t="shared" si="222"/>
        <v>1.6397858492546715</v>
      </c>
      <c r="T228" s="3">
        <f t="shared" si="223"/>
        <v>4.5808211143695017</v>
      </c>
      <c r="U228" s="3">
        <f t="shared" si="224"/>
        <v>5.8185949489681885</v>
      </c>
      <c r="V228" s="3">
        <f t="shared" si="225"/>
        <v>1.6609443763418286</v>
      </c>
      <c r="W228" s="3">
        <f t="shared" si="226"/>
        <v>2.4861269327409534</v>
      </c>
      <c r="X228" s="4">
        <f t="shared" si="227"/>
        <v>0.64516129032258063</v>
      </c>
      <c r="Y228" s="4">
        <f t="shared" si="228"/>
        <v>0.23094688221709006</v>
      </c>
      <c r="Z228" s="4">
        <f t="shared" si="229"/>
        <v>0.18181818181818182</v>
      </c>
      <c r="AA228" s="4">
        <f t="shared" si="230"/>
        <v>0.63694267515923564</v>
      </c>
      <c r="AB228" s="4">
        <f t="shared" si="231"/>
        <v>0.42553191489361702</v>
      </c>
      <c r="AC228" s="4">
        <f t="shared" si="232"/>
        <v>1.8225806451612903</v>
      </c>
      <c r="AD228" s="4">
        <f t="shared" si="233"/>
        <v>9.0909090909090912E-2</v>
      </c>
      <c r="AE228" s="4">
        <f t="shared" si="234"/>
        <v>0.32258064516129031</v>
      </c>
      <c r="AF228" s="4">
        <f t="shared" si="235"/>
        <v>1.5909090909090908</v>
      </c>
      <c r="AG228" s="4">
        <f>IFERROR(AVERAGE(Tabela13[[#This Row],[V1]],Tabela13[[#This Row],[V2]]),"")</f>
        <v>0.95674486803519054</v>
      </c>
      <c r="AH228" s="4">
        <f>IFERROR(AVERAGE(Tabela13[[#This Row],[V1]],Tabela13[[#This Row],[V3]]),"")</f>
        <v>1.0725806451612903</v>
      </c>
      <c r="AI228" s="4">
        <f>IFERROR(AVERAGE(Tabela13[[#This Row],[V1]],Tabela13[[#This Row],[V4]]),"")</f>
        <v>1.7067448680351904</v>
      </c>
      <c r="AJ228" s="4">
        <f>IFERROR(AVERAGE(Tabela13[[#This Row],[V2]],Tabela13[[#This Row],[V1]]),"")</f>
        <v>0.95674486803519054</v>
      </c>
      <c r="AK228" s="4">
        <f>IFERROR(AVERAGE(Tabela13[[#This Row],[V2]],Tabela13[[#This Row],[V3]]),"")</f>
        <v>0.2067448680351906</v>
      </c>
      <c r="AL228" s="4">
        <f>IFERROR(AVERAGE(Tabela13[[#This Row],[V2]],Tabela13[[#This Row],[V4]]),"")</f>
        <v>0.84090909090909083</v>
      </c>
      <c r="AM228" s="4">
        <f>IFERROR(AVERAGE(Tabela13[[#This Row],[V3]],Tabela13[[#This Row],[V1]]),"")</f>
        <v>1.0725806451612903</v>
      </c>
      <c r="AN228" s="4">
        <f>IFERROR(AVERAGE(Tabela13[[#This Row],[V3]],Tabela13[[#This Row],[V2]]),"")</f>
        <v>0.2067448680351906</v>
      </c>
      <c r="AO228" s="4">
        <f>IFERROR(AVERAGE(Tabela13[[#This Row],[V3]],Tabela13[[#This Row],[V4]]),"")</f>
        <v>0.95674486803519054</v>
      </c>
      <c r="AP228" s="4">
        <f>IFERROR(AVERAGE(Tabela13[[#This Row],[V4]],Tabela13[[#This Row],[V1]]),"")</f>
        <v>1.7067448680351904</v>
      </c>
      <c r="AQ228" s="4">
        <f>IFERROR(AVERAGE(Tabela13[[#This Row],[V4]],Tabela13[[#This Row],[V2]]),"")</f>
        <v>0.84090909090909083</v>
      </c>
      <c r="AR228" s="4">
        <f>IFERROR(AVERAGE(Tabela13[[#This Row],[V4]],Tabela13[[#This Row],[V3]]),"")</f>
        <v>0.95674486803519054</v>
      </c>
      <c r="AS228" s="4">
        <f>_xlfn.STDEV.S(Tabela13[[#This Row],[V1]:[V2]])</f>
        <v>1.2244766987995788</v>
      </c>
      <c r="AT228" s="4">
        <f>_xlfn.STDEV.S(Tabela13[[#This Row],[V1]],Tabela13[[#This Row],[V3]])</f>
        <v>1.0606601717798212</v>
      </c>
      <c r="AU228" s="4">
        <f>_xlfn.STDEV.S(Tabela13[[#This Row],[V1]],Tabela13[[#This Row],[V4]])</f>
        <v>0.16381652701975735</v>
      </c>
      <c r="AV228" s="4">
        <f>_xlfn.STDEV.S(Tabela13[[#This Row],[V2]],Tabela13[[#This Row],[V1]])</f>
        <v>1.2244766987995788</v>
      </c>
      <c r="AW228" s="4">
        <f>_xlfn.STDEV.S(Tabela13[[#This Row],[V2]],Tabela13[[#This Row],[V3]])</f>
        <v>0.16381652701975741</v>
      </c>
      <c r="AX228" s="4">
        <f>_xlfn.STDEV.S(Tabela13[[#This Row],[V42]],Tabela13[[#This Row],[V44]])</f>
        <v>2.2851368705793997</v>
      </c>
      <c r="AY228" s="4">
        <f>_xlfn.STDEV.S(Tabela13[[#This Row],[V3]],Tabela13[[#This Row],[V1]])</f>
        <v>1.0606601717798212</v>
      </c>
      <c r="AZ228" s="4">
        <f>_xlfn.STDEV.S(Tabela13[[#This Row],[V3]],Tabela13[[#This Row],[V2]])</f>
        <v>0.16381652701975741</v>
      </c>
      <c r="BA228" s="4">
        <f>_xlfn.STDEV.S(Tabela13[[#This Row],[V3]],Tabela13[[#This Row],[V4]])</f>
        <v>0.89684364476006406</v>
      </c>
      <c r="BB228" s="4">
        <f>_xlfn.STDEV.S(Tabela13[[#This Row],[V4]],Tabela13[[#This Row],[V1]])</f>
        <v>0.16381652701975735</v>
      </c>
      <c r="BC228" s="4">
        <f>_xlfn.STDEV.S(Tabela13[[#This Row],[V4]],Tabela13[[#This Row],[V2]])</f>
        <v>1.0606601717798214</v>
      </c>
      <c r="BD228" s="4">
        <f>_xlfn.STDEV.S(Tabela13[[#This Row],[V4]],Tabela13[[#This Row],[V3]])</f>
        <v>0.89684364476006406</v>
      </c>
      <c r="BE228" s="4">
        <f>Tabela13[[#This Row],[V17]]/Tabela13[[#This Row],[V5]]</f>
        <v>1.2798361817338126</v>
      </c>
      <c r="BF228" s="4">
        <f>Tabela13[[#This Row],[V18]]/Tabela13[[#This Row],[V6]]</f>
        <v>0.98888617519321687</v>
      </c>
      <c r="BG228" s="4">
        <f>Tabela13[[#This Row],[V19]]/Tabela13[[#This Row],[V7]]</f>
        <v>9.5981848305390485E-2</v>
      </c>
      <c r="BH228" s="4">
        <f>Tabela13[[#This Row],[V20]]/Tabela13[[#This Row],[V8]]</f>
        <v>1.2798361817338126</v>
      </c>
      <c r="BI228" s="4">
        <f>Tabela13[[#This Row],[V21]]/Tabela13[[#This Row],[V9]]</f>
        <v>0.79236079026577699</v>
      </c>
      <c r="BJ228" s="4">
        <f>Tabela13[[#This Row],[V22]]/Tabela13[[#This Row],[V10]]</f>
        <v>2.717460062310638</v>
      </c>
      <c r="BK228" s="4">
        <f>Tabela13[[#This Row],[V23]]/Tabela13[[#This Row],[V11]]</f>
        <v>0.98888617519321687</v>
      </c>
      <c r="BL228" s="4">
        <f>Tabela13[[#This Row],[V24]]/Tabela13[[#This Row],[V12]]</f>
        <v>0.79236079026577699</v>
      </c>
      <c r="BM228" s="4">
        <f>Tabela13[[#This Row],[V25]]/Tabela13[[#This Row],[V13]]</f>
        <v>0.93739059881435061</v>
      </c>
      <c r="BN228" s="4">
        <f>Tabela13[[#This Row],[V26]]/Tabela13[[#This Row],[V14]]</f>
        <v>9.5981848305390485E-2</v>
      </c>
      <c r="BO228" s="4">
        <f>Tabela13[[#This Row],[V27]]/Tabela13[[#This Row],[V15]]</f>
        <v>1.2613256096841121</v>
      </c>
      <c r="BP228" s="4">
        <f>Tabela13[[#This Row],[V28]]/Tabela13[[#This Row],[V16]]</f>
        <v>0.93739059881435061</v>
      </c>
      <c r="BQ228" s="4">
        <f>Tabela13[[#This Row],[V1]]-Tabela13[[#This Row],[V2]]</f>
        <v>1.7316715542521994</v>
      </c>
      <c r="BR228" s="4">
        <f>Tabela13[[#This Row],[V1]]-Tabela13[[#This Row],[V3]]</f>
        <v>1.5</v>
      </c>
      <c r="BS228" s="4">
        <f>Tabela13[[#This Row],[V1]]-Tabela13[[#This Row],[V4]]</f>
        <v>0.23167155425219943</v>
      </c>
      <c r="BT228" s="4">
        <f>Tabela13[[#This Row],[V2]]-Tabela13[[#This Row],[V1]]</f>
        <v>-1.7316715542521994</v>
      </c>
      <c r="BU228" s="4">
        <f>Tabela13[[#This Row],[V2]]-Tabela13[[#This Row],[V3]]</f>
        <v>-0.2316715542521994</v>
      </c>
      <c r="BV228" s="4">
        <f>Tabela13[[#This Row],[V2]]-Tabela13[[#This Row],[V4]]</f>
        <v>-1.5</v>
      </c>
      <c r="BW228" s="4">
        <f>AVERAGE(Tabela13[[#This Row],[V41]],Tabela13[[#This Row],[V42]])</f>
        <v>1.6158357771260996</v>
      </c>
      <c r="BX228" s="4">
        <f>AVERAGE(Tabela13[[#This Row],[V41]],Tabela13[[#This Row],[V43]])</f>
        <v>0.98167155425219943</v>
      </c>
      <c r="BY228" s="4">
        <f>AVERAGE(Tabela13[[#This Row],[V41]],Tabela13[[#This Row],[V44]])</f>
        <v>0</v>
      </c>
      <c r="BZ228" s="4">
        <f>AVERAGE(Tabela13[[#This Row],[V41]],Tabela13[[#This Row],[V45]])</f>
        <v>0.75</v>
      </c>
      <c r="CA228" s="4">
        <f>AVERAGE(Tabela13[[#This Row],[V41]],Tabela13[[#This Row],[V46]])</f>
        <v>0.11583577712609971</v>
      </c>
      <c r="CB228" s="4">
        <f>AVERAGE(Tabela13[[#This Row],[V42]],Tabela13[[#This Row],[V41]])</f>
        <v>1.6158357771260996</v>
      </c>
      <c r="CC228" s="4">
        <f>AVERAGE(Tabela13[[#This Row],[V42]],Tabela13[[#This Row],[V43]])</f>
        <v>0.86583577712609971</v>
      </c>
      <c r="CD228" s="4">
        <f>AVERAGE(Tabela13[[#This Row],[V42]],Tabela13[[#This Row],[V44]])</f>
        <v>-0.11583577712609971</v>
      </c>
      <c r="CE228" s="4">
        <f>AVERAGE(Tabela13[[#This Row],[V42]],Tabela13[[#This Row],[V45]])</f>
        <v>0.63416422287390029</v>
      </c>
      <c r="CF228" s="4">
        <f>AVERAGE(Tabela13[[#This Row],[V42]],Tabela13[[#This Row],[V46]])</f>
        <v>0</v>
      </c>
      <c r="CG228" s="4">
        <f>AVERAGE(Tabela13[[#This Row],[V43]],Tabela13[[#This Row],[V41]])</f>
        <v>0.98167155425219943</v>
      </c>
      <c r="CH228" s="4">
        <f>AVERAGE(Tabela13[[#This Row],[V43]],Tabela13[[#This Row],[V42]])</f>
        <v>0.86583577712609971</v>
      </c>
      <c r="CI228" s="4">
        <f>AVERAGE(Tabela13[[#This Row],[V43]],Tabela13[[#This Row],[V44]])</f>
        <v>-0.75</v>
      </c>
      <c r="CJ228" s="4">
        <f>AVERAGE(Tabela13[[#This Row],[V43]],Tabela13[[#This Row],[V45]])</f>
        <v>0</v>
      </c>
      <c r="CK228" s="4">
        <f>AVERAGE(Tabela13[[#This Row],[V43]],Tabela13[[#This Row],[V46]])</f>
        <v>-0.63416422287390029</v>
      </c>
      <c r="CL228" s="4">
        <f>AVERAGE(Tabela13[[#This Row],[V44]],Tabela13[[#This Row],[V41]])</f>
        <v>0</v>
      </c>
      <c r="CM228" s="4">
        <f>AVERAGE(Tabela13[[#This Row],[V44]],Tabela13[[#This Row],[V42]])</f>
        <v>-0.11583577712609971</v>
      </c>
      <c r="CN228" s="4">
        <f>AVERAGE(Tabela13[[#This Row],[V44]],Tabela13[[#This Row],[V43]])</f>
        <v>-0.75</v>
      </c>
      <c r="CO228" s="4">
        <f>AVERAGE(Tabela13[[#This Row],[V44]],Tabela13[[#This Row],[V45]])</f>
        <v>-0.98167155425219943</v>
      </c>
      <c r="CP228" s="4">
        <f>AVERAGE(Tabela13[[#This Row],[V44]],Tabela13[[#This Row],[V46]])</f>
        <v>-1.6158357771260996</v>
      </c>
      <c r="CQ228" s="4">
        <f>AVERAGE(Tabela13[[#This Row],[V45]],Tabela13[[#This Row],[V41]])</f>
        <v>0.75</v>
      </c>
      <c r="CR228" s="4">
        <f>AVERAGE(Tabela13[[#This Row],[V45]],Tabela13[[#This Row],[V42]])</f>
        <v>0.63416422287390029</v>
      </c>
      <c r="CS228" s="4">
        <f>AVERAGE(Tabela13[[#This Row],[V45]],Tabela13[[#This Row],[V43]])</f>
        <v>0</v>
      </c>
      <c r="CT228" s="4">
        <f>AVERAGE(Tabela13[[#This Row],[V45]],Tabela13[[#This Row],[V44]])</f>
        <v>-0.98167155425219943</v>
      </c>
      <c r="CU228" s="4">
        <f>AVERAGE(Tabela13[[#This Row],[V45]],Tabela13[[#This Row],[V46]])</f>
        <v>-0.86583577712609971</v>
      </c>
      <c r="CV228" s="4">
        <f>AVERAGE(Tabela13[[#This Row],[V46]],Tabela13[[#This Row],[V41]])</f>
        <v>0.11583577712609971</v>
      </c>
      <c r="CW228" s="4">
        <f>AVERAGE(Tabela13[[#This Row],[V46]],Tabela13[[#This Row],[V42]])</f>
        <v>0</v>
      </c>
      <c r="CX228" s="4">
        <f>AVERAGE(Tabela13[[#This Row],[V46]],Tabela13[[#This Row],[V43]])</f>
        <v>-0.63416422287390029</v>
      </c>
      <c r="CY228" s="4">
        <f>AVERAGE(Tabela13[[#This Row],[V46]],Tabela13[[#This Row],[V44]])</f>
        <v>-1.6158357771260996</v>
      </c>
      <c r="CZ228" s="4">
        <f>AVERAGE(Tabela13[[#This Row],[V46]],Tabela13[[#This Row],[V45]])</f>
        <v>-0.86583577712609971</v>
      </c>
      <c r="DA228" s="3">
        <f>_xlfn.STDEV.S(Tabela13[[#This Row],[V41]],Tabela13[[#This Row],[V42]])</f>
        <v>0.16381652701975735</v>
      </c>
      <c r="DB228" s="3">
        <f>_xlfn.STDEV.S(Tabela13[[#This Row],[V41]],Tabela13[[#This Row],[V43]])</f>
        <v>1.0606601717798212</v>
      </c>
      <c r="DC228" s="3">
        <f>_xlfn.STDEV.S(Tabela13[[#This Row],[V41]],Tabela13[[#This Row],[V44]])</f>
        <v>2.4489533975991575</v>
      </c>
      <c r="DD228" s="3">
        <f>_xlfn.STDEV.S(Tabela13[[#This Row],[V41]],Tabela13[[#This Row],[V45]])</f>
        <v>1.3882932258193361</v>
      </c>
      <c r="DE228" s="3">
        <f>_xlfn.STDEV.S(Tabela13[[#This Row],[V41]],Tabela13[[#This Row],[V46]])</f>
        <v>2.2851368705793997</v>
      </c>
      <c r="DF228" s="3">
        <f>_xlfn.STDEV.S(Tabela13[[#This Row],[V42]],Tabela13[[#This Row],[V41]])</f>
        <v>0.16381652701975735</v>
      </c>
      <c r="DG228" s="3">
        <f>_xlfn.STDEV.S(Tabela13[[#This Row],[V42]],Tabela13[[#This Row],[V43]])</f>
        <v>0.89684364476006384</v>
      </c>
      <c r="DH228" s="3">
        <f>_xlfn.STDEV.S(Tabela13[[#This Row],[V42]],Tabela13[[#This Row],[V44]])</f>
        <v>2.2851368705793997</v>
      </c>
      <c r="DI228" s="3">
        <f>_xlfn.STDEV.S(Tabela13[[#This Row],[V42]],Tabela13[[#This Row],[V45]])</f>
        <v>1.2244766987995785</v>
      </c>
      <c r="DJ228" s="3">
        <f>_xlfn.STDEV.S(Tabela13[[#This Row],[V42]],Tabela13[[#This Row],[V46]])</f>
        <v>2.1213203435596424</v>
      </c>
      <c r="DK228" s="3">
        <f>_xlfn.STDEV.S(Tabela13[[#This Row],[V43]],Tabela13[[#This Row],[V41]])</f>
        <v>1.0606601717798212</v>
      </c>
      <c r="DL228" s="3">
        <f>_xlfn.STDEV.S(Tabela13[[#This Row],[V43]],Tabela13[[#This Row],[V42]])</f>
        <v>0.89684364476006384</v>
      </c>
      <c r="DM228" s="3">
        <f>_xlfn.STDEV.S(Tabela13[[#This Row],[V43]],Tabela13[[#This Row],[V44]])</f>
        <v>1.3882932258193361</v>
      </c>
      <c r="DN228" s="3">
        <f>_xlfn.STDEV.S(Tabela13[[#This Row],[V43]],Tabela13[[#This Row],[V45]])</f>
        <v>0.3276330540395147</v>
      </c>
      <c r="DO228" s="3">
        <f>_xlfn.STDEV.S(Tabela13[[#This Row],[V43]],Tabela13[[#This Row],[V46]])</f>
        <v>1.2244766987995785</v>
      </c>
      <c r="DP228" s="3">
        <f>_xlfn.STDEV.S(Tabela13[[#This Row],[V44]],Tabela13[[#This Row],[V41]])</f>
        <v>2.4489533975991575</v>
      </c>
      <c r="DQ228" s="3">
        <f>_xlfn.STDEV.S(Tabela13[[#This Row],[V44]],Tabela13[[#This Row],[V42]])</f>
        <v>2.2851368705793997</v>
      </c>
      <c r="DR228" s="3">
        <f>_xlfn.STDEV.S(Tabela13[[#This Row],[V44]],Tabela13[[#This Row],[V43]])</f>
        <v>1.3882932258193361</v>
      </c>
      <c r="DS228" s="3">
        <f>_xlfn.STDEV.S(Tabela13[[#This Row],[V44]],Tabela13[[#This Row],[V45]])</f>
        <v>1.0606601717798212</v>
      </c>
      <c r="DT228" s="3">
        <f>_xlfn.STDEV.S(Tabela13[[#This Row],[V44]],Tabela13[[#This Row],[V46]])</f>
        <v>0.16381652701975735</v>
      </c>
      <c r="DU228" s="3">
        <f>_xlfn.STDEV.S(Tabela13[[#This Row],[V45]],Tabela13[[#This Row],[V41]])</f>
        <v>1.3882932258193361</v>
      </c>
      <c r="DV228" s="3">
        <f>_xlfn.STDEV.S(Tabela13[[#This Row],[V45]],Tabela13[[#This Row],[V42]])</f>
        <v>1.2244766987995785</v>
      </c>
      <c r="DW228" s="3">
        <f>_xlfn.STDEV.S(Tabela13[[#This Row],[V45]],Tabela13[[#This Row],[V43]])</f>
        <v>0.3276330540395147</v>
      </c>
      <c r="DX228" s="3">
        <f>_xlfn.STDEV.S(Tabela13[[#This Row],[V45]],Tabela13[[#This Row],[V44]])</f>
        <v>1.0606601717798212</v>
      </c>
      <c r="DY228" s="3">
        <f>_xlfn.STDEV.S(Tabela13[[#This Row],[V45]],Tabela13[[#This Row],[V46]])</f>
        <v>0.89684364476006384</v>
      </c>
      <c r="DZ228" s="3">
        <f>_xlfn.STDEV.S(Tabela13[[#This Row],[V46]],Tabela13[[#This Row],[V41]])</f>
        <v>2.2851368705793997</v>
      </c>
      <c r="EA228" s="3">
        <f>_xlfn.STDEV.S(Tabela13[[#This Row],[V46]],Tabela13[[#This Row],[V42]])</f>
        <v>2.1213203435596424</v>
      </c>
      <c r="EB228" s="3">
        <f>_xlfn.STDEV.S(Tabela13[[#This Row],[V46]],Tabela13[[#This Row],[V43]])</f>
        <v>1.2244766987995785</v>
      </c>
      <c r="EC228" s="3">
        <f>_xlfn.STDEV.S(Tabela13[[#This Row],[V46]],Tabela13[[#This Row],[V44]])</f>
        <v>0.16381652701975735</v>
      </c>
      <c r="ED228" s="3">
        <f>_xlfn.STDEV.S(Tabela13[[#This Row],[V46]],Tabela13[[#This Row],[V45]])</f>
        <v>0.89684364476006384</v>
      </c>
      <c r="EE228" s="3">
        <f t="shared" si="236"/>
        <v>0.1013819159958934</v>
      </c>
      <c r="EF228" s="3">
        <f t="shared" si="237"/>
        <v>1.0804633863388171</v>
      </c>
      <c r="EG228" s="3" t="str">
        <f t="shared" si="238"/>
        <v/>
      </c>
      <c r="EH228" s="3">
        <f t="shared" si="239"/>
        <v>1.8510576344257814</v>
      </c>
      <c r="EI228" s="3">
        <f t="shared" si="240"/>
        <v>19.727384123229754</v>
      </c>
      <c r="EJ228" s="3">
        <f t="shared" si="241"/>
        <v>0.1013819159958934</v>
      </c>
      <c r="EK228" s="3">
        <f t="shared" si="242"/>
        <v>1.0358126430590406</v>
      </c>
      <c r="EL228" s="3">
        <f t="shared" si="243"/>
        <v>-19.727384123229754</v>
      </c>
      <c r="EM228" s="3">
        <f t="shared" si="244"/>
        <v>1.9308511181070811</v>
      </c>
      <c r="EN228" s="3" t="str">
        <f t="shared" si="245"/>
        <v/>
      </c>
      <c r="EO228" s="3">
        <f t="shared" si="246"/>
        <v>1.0804633863388171</v>
      </c>
      <c r="EP228" s="3">
        <f t="shared" si="247"/>
        <v>1.0358126430590406</v>
      </c>
      <c r="EQ228" s="3">
        <f t="shared" si="248"/>
        <v>-1.8510576344257814</v>
      </c>
      <c r="ER228" s="3" t="str">
        <f t="shared" si="249"/>
        <v/>
      </c>
      <c r="ES228" s="3" t="str">
        <f t="shared" si="250"/>
        <v/>
      </c>
      <c r="ET228" s="3" t="str">
        <f t="shared" si="251"/>
        <v/>
      </c>
      <c r="EU228" s="3" t="str">
        <f t="shared" si="252"/>
        <v/>
      </c>
      <c r="EV228" s="3">
        <f t="shared" si="253"/>
        <v>-1.8510576344257814</v>
      </c>
      <c r="EW228" s="3">
        <f t="shared" si="254"/>
        <v>-1.0804633863388171</v>
      </c>
      <c r="EX228" s="3">
        <f t="shared" si="255"/>
        <v>-0.1013819159958934</v>
      </c>
      <c r="EY228" s="3">
        <f t="shared" si="256"/>
        <v>1.8510576344257814</v>
      </c>
      <c r="EZ228" s="3">
        <f t="shared" si="257"/>
        <v>1.9308511181070811</v>
      </c>
      <c r="FA228" s="3" t="str">
        <f t="shared" si="258"/>
        <v/>
      </c>
      <c r="FB228" s="3">
        <f t="shared" si="259"/>
        <v>-1.0804633863388171</v>
      </c>
      <c r="FC228" s="3">
        <f t="shared" si="260"/>
        <v>-1.0358126430590406</v>
      </c>
      <c r="FD228" s="3">
        <f t="shared" si="261"/>
        <v>19.727384123229754</v>
      </c>
      <c r="FE228" s="3" t="str">
        <f t="shared" si="262"/>
        <v/>
      </c>
      <c r="FF228" s="3">
        <f t="shared" si="263"/>
        <v>-1.9308511181070811</v>
      </c>
      <c r="FG228" s="3">
        <f t="shared" si="264"/>
        <v>-0.1013819159958934</v>
      </c>
      <c r="FH228" s="3">
        <f t="shared" si="265"/>
        <v>-1.0358126430590406</v>
      </c>
      <c r="FI228" s="4">
        <f t="shared" si="266"/>
        <v>0.54545454545454541</v>
      </c>
      <c r="FJ228" s="4">
        <f t="shared" si="267"/>
        <v>0</v>
      </c>
      <c r="FK228" s="4">
        <f t="shared" si="268"/>
        <v>2.0478086629194778</v>
      </c>
      <c r="FL228" s="4">
        <f t="shared" si="269"/>
        <v>0.73388986338552942</v>
      </c>
      <c r="FM228" s="4">
        <f>Tabela13[[#This Row],[V139]]-Tabela13[[#This Row],[V140]]</f>
        <v>1.3139187995339485</v>
      </c>
      <c r="FN228" s="4">
        <f>Tabela13[[#This Row],[V1]]-Tabela13[[#This Row],[V2]]/2</f>
        <v>1.7771260997067448</v>
      </c>
      <c r="FO228" s="4">
        <f>Tabela13[[#This Row],[V1]]-Tabela13[[#This Row],[V3]]/2</f>
        <v>1.661290322580645</v>
      </c>
      <c r="FP228" s="4">
        <f>Tabela13[[#This Row],[V1]]-Tabela13[[#This Row],[V4]]/2</f>
        <v>1.0271260997067448</v>
      </c>
      <c r="FQ228" s="4">
        <f>Tabela13[[#This Row],[V2]]-Tabela13[[#This Row],[V1]]/2</f>
        <v>-0.82038123167155419</v>
      </c>
      <c r="FR228" s="4">
        <f>Tabela13[[#This Row],[V2]]-Tabela13[[#This Row],[V3]]/2</f>
        <v>-7.0381231671554245E-2</v>
      </c>
      <c r="FS228" s="4">
        <f>Tabela13[[#This Row],[V2]]-Tabela13[[#This Row],[V4]]/2</f>
        <v>-0.70454545454545447</v>
      </c>
      <c r="FT228" s="4">
        <f t="shared" si="270"/>
        <v>1.0582501880678929</v>
      </c>
      <c r="FU228" s="4">
        <f t="shared" si="271"/>
        <v>1.0289502939684376</v>
      </c>
      <c r="FV228" s="4">
        <f t="shared" si="272"/>
        <v>0.79877891990969252</v>
      </c>
      <c r="FW228" s="4">
        <f t="shared" si="273"/>
        <v>-0.68704556199095634</v>
      </c>
      <c r="FX228" s="4">
        <f t="shared" si="274"/>
        <v>-7.0265364287156906E-2</v>
      </c>
      <c r="FY228" s="4">
        <f t="shared" si="275"/>
        <v>-0.61377009501656832</v>
      </c>
      <c r="FZ228" s="4">
        <f t="shared" si="276"/>
        <v>190.48503385222074</v>
      </c>
      <c r="GA228" s="4">
        <f t="shared" si="277"/>
        <v>185.21105291431877</v>
      </c>
      <c r="GB228" s="4">
        <f t="shared" si="278"/>
        <v>143.78020558374465</v>
      </c>
      <c r="GC228" s="4">
        <f t="shared" si="279"/>
        <v>-123.66820115837213</v>
      </c>
      <c r="GD228" s="4">
        <f t="shared" si="280"/>
        <v>-12.647765571688243</v>
      </c>
      <c r="GE228" s="4">
        <f t="shared" si="281"/>
        <v>-110.4786171029823</v>
      </c>
      <c r="GF228" s="4">
        <f>Tabela13[[#This Row],[V1]]-Tabela13[[#This Row],[V2]]/Tabela13[[#This Row],[V2]]</f>
        <v>0.82258064516129026</v>
      </c>
      <c r="GG228" s="4">
        <f>Tabela13[[#This Row],[V1]]-Tabela13[[#This Row],[V3]]/Tabela13[[#This Row],[V3]]</f>
        <v>0.82258064516129026</v>
      </c>
      <c r="GH228" s="4">
        <f>Tabela13[[#This Row],[V1]]-Tabela13[[#This Row],[V4]]/Tabela13[[#This Row],[V4]]</f>
        <v>0.82258064516129026</v>
      </c>
      <c r="GI228" s="4">
        <f>Tabela13[[#This Row],[V2]]-Tabela13[[#This Row],[V1]]/Tabela13[[#This Row],[V1]]</f>
        <v>-0.90909090909090906</v>
      </c>
      <c r="GJ228" s="4">
        <f>Tabela13[[#This Row],[V2]]-Tabela13[[#This Row],[V3]]/Tabela13[[#This Row],[V3]]</f>
        <v>-0.90909090909090906</v>
      </c>
      <c r="GK228" s="4">
        <f>Tabela13[[#This Row],[V2]]-Tabela13[[#This Row],[V4]]/Tabela13[[#This Row],[V4]]</f>
        <v>-0.90909090909090906</v>
      </c>
      <c r="GL228" s="4">
        <f t="shared" si="282"/>
        <v>0.87629365493720779</v>
      </c>
      <c r="GM228" s="4">
        <f t="shared" si="283"/>
        <v>0.95674486803519054</v>
      </c>
      <c r="GN228" s="4">
        <f t="shared" si="284"/>
        <v>0.91591152899184025</v>
      </c>
      <c r="GO228" s="3">
        <f t="shared" si="285"/>
        <v>1</v>
      </c>
      <c r="GP228" s="3">
        <v>100</v>
      </c>
      <c r="GQ228" s="3">
        <f t="shared" si="286"/>
        <v>0.55000000000000004</v>
      </c>
      <c r="GR228" s="3">
        <f t="shared" si="287"/>
        <v>55.000000000000007</v>
      </c>
      <c r="GS228" s="34">
        <f>COUNTIF($D$2:D227,Tabela13[[#This Row],[HomeTeam]])</f>
        <v>11</v>
      </c>
      <c r="GT228" s="34">
        <f>COUNTIF($E$2:E227,Tabela13[[#This Row],[AwayTeam]])</f>
        <v>11</v>
      </c>
      <c r="GU228" s="3">
        <f>IFERROR(AVERAGEIFS($AD$2:AD227,$D$2:D227,Tabela13[[#This Row],[HomeTeam]],$GS$2:GS227,"&gt;="&amp;Tabela13[[#This Row],[Contagem_H]]-5),"")</f>
        <v>0.93881685393222869</v>
      </c>
      <c r="GV228" s="3">
        <f>IFERROR(AVERAGEIFS($G$2:G227,$E$2:E227,Tabela13[[#This Row],[AwayTeam]],$GT$2:GT227,"&gt;="&amp;Tabela13[[#This Row],[Contagem_A]]-5),"")</f>
        <v>1.6</v>
      </c>
      <c r="GW228" s="3">
        <f>IFERROR(AVERAGEIFS($GQ$2:GQ227,$D$2:D227,Tabela13[[#This Row],[HomeTeam]],$GS$2:GS227,"&gt;="&amp;Tabela13[[#This Row],[Contagem_H]]-5),"")</f>
        <v>0.25800000000000001</v>
      </c>
    </row>
    <row r="229" spans="1:205" x14ac:dyDescent="0.25">
      <c r="A229" t="s">
        <v>127</v>
      </c>
      <c r="B229" t="s">
        <v>217</v>
      </c>
      <c r="C229" t="s">
        <v>136</v>
      </c>
      <c r="D229" t="s">
        <v>12</v>
      </c>
      <c r="E229" t="s">
        <v>25</v>
      </c>
      <c r="F229" s="3">
        <v>3</v>
      </c>
      <c r="G229" s="3">
        <v>1</v>
      </c>
      <c r="H229" s="3" t="str">
        <f t="shared" si="288"/>
        <v>H</v>
      </c>
      <c r="I229" s="3">
        <v>2.1</v>
      </c>
      <c r="J229" s="3">
        <v>3.6</v>
      </c>
      <c r="K229" s="3">
        <v>3.25</v>
      </c>
      <c r="L229" s="3">
        <v>1.67</v>
      </c>
      <c r="M229" s="3">
        <v>2.15</v>
      </c>
      <c r="N229" s="3">
        <f t="shared" si="217"/>
        <v>4</v>
      </c>
      <c r="O229" s="3">
        <f t="shared" si="218"/>
        <v>3</v>
      </c>
      <c r="P229" s="3">
        <f t="shared" si="219"/>
        <v>0</v>
      </c>
      <c r="Q229" s="3">
        <f t="shared" si="220"/>
        <v>6.1660561660561664E-2</v>
      </c>
      <c r="R229" s="3">
        <f t="shared" si="221"/>
        <v>6.3918674279348275E-2</v>
      </c>
      <c r="S229" s="3">
        <f t="shared" si="222"/>
        <v>2.2294871794871796</v>
      </c>
      <c r="T229" s="3">
        <f t="shared" si="223"/>
        <v>3.8219780219780222</v>
      </c>
      <c r="U229" s="3">
        <f t="shared" si="224"/>
        <v>3.4503968253968256</v>
      </c>
      <c r="V229" s="3">
        <f t="shared" si="225"/>
        <v>1.7729731379731379</v>
      </c>
      <c r="W229" s="3">
        <f t="shared" si="226"/>
        <v>2.2825702075702075</v>
      </c>
      <c r="X229" s="4">
        <f t="shared" si="227"/>
        <v>0.47619047619047616</v>
      </c>
      <c r="Y229" s="4">
        <f t="shared" si="228"/>
        <v>0.27777777777777779</v>
      </c>
      <c r="Z229" s="4">
        <f t="shared" si="229"/>
        <v>0.30769230769230771</v>
      </c>
      <c r="AA229" s="4">
        <f t="shared" si="230"/>
        <v>0.5988023952095809</v>
      </c>
      <c r="AB229" s="4">
        <f t="shared" si="231"/>
        <v>0.46511627906976744</v>
      </c>
      <c r="AC229" s="4">
        <f t="shared" si="232"/>
        <v>1.7380952380952381</v>
      </c>
      <c r="AD229" s="4">
        <f t="shared" si="233"/>
        <v>0.65384615384615385</v>
      </c>
      <c r="AE229" s="4">
        <f t="shared" si="234"/>
        <v>0.73809523809523814</v>
      </c>
      <c r="AF229" s="4">
        <f t="shared" si="235"/>
        <v>1.6538461538461537</v>
      </c>
      <c r="AG229" s="4">
        <f>IFERROR(AVERAGE(Tabela13[[#This Row],[V1]],Tabela13[[#This Row],[V2]]),"")</f>
        <v>1.1959706959706959</v>
      </c>
      <c r="AH229" s="4">
        <f>IFERROR(AVERAGE(Tabela13[[#This Row],[V1]],Tabela13[[#This Row],[V3]]),"")</f>
        <v>1.2380952380952381</v>
      </c>
      <c r="AI229" s="4">
        <f>IFERROR(AVERAGE(Tabela13[[#This Row],[V1]],Tabela13[[#This Row],[V4]]),"")</f>
        <v>1.6959706959706959</v>
      </c>
      <c r="AJ229" s="4">
        <f>IFERROR(AVERAGE(Tabela13[[#This Row],[V2]],Tabela13[[#This Row],[V1]]),"")</f>
        <v>1.1959706959706959</v>
      </c>
      <c r="AK229" s="4">
        <f>IFERROR(AVERAGE(Tabela13[[#This Row],[V2]],Tabela13[[#This Row],[V3]]),"")</f>
        <v>0.69597069597069594</v>
      </c>
      <c r="AL229" s="4">
        <f>IFERROR(AVERAGE(Tabela13[[#This Row],[V2]],Tabela13[[#This Row],[V4]]),"")</f>
        <v>1.1538461538461537</v>
      </c>
      <c r="AM229" s="4">
        <f>IFERROR(AVERAGE(Tabela13[[#This Row],[V3]],Tabela13[[#This Row],[V1]]),"")</f>
        <v>1.2380952380952381</v>
      </c>
      <c r="AN229" s="4">
        <f>IFERROR(AVERAGE(Tabela13[[#This Row],[V3]],Tabela13[[#This Row],[V2]]),"")</f>
        <v>0.69597069597069594</v>
      </c>
      <c r="AO229" s="4">
        <f>IFERROR(AVERAGE(Tabela13[[#This Row],[V3]],Tabela13[[#This Row],[V4]]),"")</f>
        <v>1.1959706959706959</v>
      </c>
      <c r="AP229" s="4">
        <f>IFERROR(AVERAGE(Tabela13[[#This Row],[V4]],Tabela13[[#This Row],[V1]]),"")</f>
        <v>1.6959706959706959</v>
      </c>
      <c r="AQ229" s="4">
        <f>IFERROR(AVERAGE(Tabela13[[#This Row],[V4]],Tabela13[[#This Row],[V2]]),"")</f>
        <v>1.1538461538461537</v>
      </c>
      <c r="AR229" s="4">
        <f>IFERROR(AVERAGE(Tabela13[[#This Row],[V4]],Tabela13[[#This Row],[V3]]),"")</f>
        <v>1.1959706959706959</v>
      </c>
      <c r="AS229" s="4">
        <f>_xlfn.STDEV.S(Tabela13[[#This Row],[V1]:[V2]])</f>
        <v>0.76667987996783182</v>
      </c>
      <c r="AT229" s="4">
        <f>_xlfn.STDEV.S(Tabela13[[#This Row],[V1]],Tabela13[[#This Row],[V3]])</f>
        <v>0.70710678118654757</v>
      </c>
      <c r="AU229" s="4">
        <f>_xlfn.STDEV.S(Tabela13[[#This Row],[V1]],Tabela13[[#This Row],[V4]])</f>
        <v>5.9573098781284327E-2</v>
      </c>
      <c r="AV229" s="4">
        <f>_xlfn.STDEV.S(Tabela13[[#This Row],[V2]],Tabela13[[#This Row],[V1]])</f>
        <v>0.76667987996783182</v>
      </c>
      <c r="AW229" s="4">
        <f>_xlfn.STDEV.S(Tabela13[[#This Row],[V2]],Tabela13[[#This Row],[V3]])</f>
        <v>5.9573098781284251E-2</v>
      </c>
      <c r="AX229" s="4">
        <f>_xlfn.STDEV.S(Tabela13[[#This Row],[V42]],Tabela13[[#This Row],[V44]])</f>
        <v>1.4737866611543793</v>
      </c>
      <c r="AY229" s="4">
        <f>_xlfn.STDEV.S(Tabela13[[#This Row],[V3]],Tabela13[[#This Row],[V1]])</f>
        <v>0.70710678118654757</v>
      </c>
      <c r="AZ229" s="4">
        <f>_xlfn.STDEV.S(Tabela13[[#This Row],[V3]],Tabela13[[#This Row],[V2]])</f>
        <v>5.9573098781284251E-2</v>
      </c>
      <c r="BA229" s="4">
        <f>_xlfn.STDEV.S(Tabela13[[#This Row],[V3]],Tabela13[[#This Row],[V4]])</f>
        <v>0.64753368240526321</v>
      </c>
      <c r="BB229" s="4">
        <f>_xlfn.STDEV.S(Tabela13[[#This Row],[V4]],Tabela13[[#This Row],[V1]])</f>
        <v>5.9573098781284327E-2</v>
      </c>
      <c r="BC229" s="4">
        <f>_xlfn.STDEV.S(Tabela13[[#This Row],[V4]],Tabela13[[#This Row],[V2]])</f>
        <v>0.70710678118654779</v>
      </c>
      <c r="BD229" s="4">
        <f>_xlfn.STDEV.S(Tabela13[[#This Row],[V4]],Tabela13[[#This Row],[V3]])</f>
        <v>0.64753368240526321</v>
      </c>
      <c r="BE229" s="4">
        <f>Tabela13[[#This Row],[V17]]/Tabela13[[#This Row],[V5]]</f>
        <v>0.64105239580771234</v>
      </c>
      <c r="BF229" s="4">
        <f>Tabela13[[#This Row],[V18]]/Tabela13[[#This Row],[V6]]</f>
        <v>0.57112470788144221</v>
      </c>
      <c r="BG229" s="4">
        <f>Tabela13[[#This Row],[V19]]/Tabela13[[#This Row],[V7]]</f>
        <v>3.5126254788964625E-2</v>
      </c>
      <c r="BH229" s="4">
        <f>Tabela13[[#This Row],[V20]]/Tabela13[[#This Row],[V8]]</f>
        <v>0.64105239580771234</v>
      </c>
      <c r="BI229" s="4">
        <f>Tabela13[[#This Row],[V21]]/Tabela13[[#This Row],[V9]]</f>
        <v>8.559713666995053E-2</v>
      </c>
      <c r="BJ229" s="4">
        <f>Tabela13[[#This Row],[V22]]/Tabela13[[#This Row],[V10]]</f>
        <v>1.2772817730004622</v>
      </c>
      <c r="BK229" s="4">
        <f>Tabela13[[#This Row],[V23]]/Tabela13[[#This Row],[V11]]</f>
        <v>0.57112470788144221</v>
      </c>
      <c r="BL229" s="4">
        <f>Tabela13[[#This Row],[V24]]/Tabela13[[#This Row],[V12]]</f>
        <v>8.559713666995053E-2</v>
      </c>
      <c r="BM229" s="4">
        <f>Tabela13[[#This Row],[V25]]/Tabela13[[#This Row],[V13]]</f>
        <v>0.54142938835110832</v>
      </c>
      <c r="BN229" s="4">
        <f>Tabela13[[#This Row],[V26]]/Tabela13[[#This Row],[V14]]</f>
        <v>3.5126254788964625E-2</v>
      </c>
      <c r="BO229" s="4">
        <f>Tabela13[[#This Row],[V27]]/Tabela13[[#This Row],[V15]]</f>
        <v>0.61282587702834146</v>
      </c>
      <c r="BP229" s="4">
        <f>Tabela13[[#This Row],[V28]]/Tabela13[[#This Row],[V16]]</f>
        <v>0.54142938835110832</v>
      </c>
      <c r="BQ229" s="4">
        <f>Tabela13[[#This Row],[V1]]-Tabela13[[#This Row],[V2]]</f>
        <v>1.0842490842490844</v>
      </c>
      <c r="BR229" s="4">
        <f>Tabela13[[#This Row],[V1]]-Tabela13[[#This Row],[V3]]</f>
        <v>1</v>
      </c>
      <c r="BS229" s="4">
        <f>Tabela13[[#This Row],[V1]]-Tabela13[[#This Row],[V4]]</f>
        <v>8.4249084249084394E-2</v>
      </c>
      <c r="BT229" s="4">
        <f>Tabela13[[#This Row],[V2]]-Tabela13[[#This Row],[V1]]</f>
        <v>-1.0842490842490844</v>
      </c>
      <c r="BU229" s="4">
        <f>Tabela13[[#This Row],[V2]]-Tabela13[[#This Row],[V3]]</f>
        <v>-8.4249084249084283E-2</v>
      </c>
      <c r="BV229" s="4">
        <f>Tabela13[[#This Row],[V2]]-Tabela13[[#This Row],[V4]]</f>
        <v>-0.99999999999999989</v>
      </c>
      <c r="BW229" s="4">
        <f>AVERAGE(Tabela13[[#This Row],[V41]],Tabela13[[#This Row],[V42]])</f>
        <v>1.0421245421245422</v>
      </c>
      <c r="BX229" s="4">
        <f>AVERAGE(Tabela13[[#This Row],[V41]],Tabela13[[#This Row],[V43]])</f>
        <v>0.58424908424908439</v>
      </c>
      <c r="BY229" s="4">
        <f>AVERAGE(Tabela13[[#This Row],[V41]],Tabela13[[#This Row],[V44]])</f>
        <v>0</v>
      </c>
      <c r="BZ229" s="4">
        <f>AVERAGE(Tabela13[[#This Row],[V41]],Tabela13[[#This Row],[V45]])</f>
        <v>0.5</v>
      </c>
      <c r="CA229" s="4">
        <f>AVERAGE(Tabela13[[#This Row],[V41]],Tabela13[[#This Row],[V46]])</f>
        <v>4.2124542124542252E-2</v>
      </c>
      <c r="CB229" s="4">
        <f>AVERAGE(Tabela13[[#This Row],[V42]],Tabela13[[#This Row],[V41]])</f>
        <v>1.0421245421245422</v>
      </c>
      <c r="CC229" s="4">
        <f>AVERAGE(Tabela13[[#This Row],[V42]],Tabela13[[#This Row],[V43]])</f>
        <v>0.5421245421245422</v>
      </c>
      <c r="CD229" s="4">
        <f>AVERAGE(Tabela13[[#This Row],[V42]],Tabela13[[#This Row],[V44]])</f>
        <v>-4.2124542124542197E-2</v>
      </c>
      <c r="CE229" s="4">
        <f>AVERAGE(Tabela13[[#This Row],[V42]],Tabela13[[#This Row],[V45]])</f>
        <v>0.45787545787545786</v>
      </c>
      <c r="CF229" s="4">
        <f>AVERAGE(Tabela13[[#This Row],[V42]],Tabela13[[#This Row],[V46]])</f>
        <v>0</v>
      </c>
      <c r="CG229" s="4">
        <f>AVERAGE(Tabela13[[#This Row],[V43]],Tabela13[[#This Row],[V41]])</f>
        <v>0.58424908424908439</v>
      </c>
      <c r="CH229" s="4">
        <f>AVERAGE(Tabela13[[#This Row],[V43]],Tabela13[[#This Row],[V42]])</f>
        <v>0.5421245421245422</v>
      </c>
      <c r="CI229" s="4">
        <f>AVERAGE(Tabela13[[#This Row],[V43]],Tabela13[[#This Row],[V44]])</f>
        <v>-0.5</v>
      </c>
      <c r="CJ229" s="4">
        <f>AVERAGE(Tabela13[[#This Row],[V43]],Tabela13[[#This Row],[V45]])</f>
        <v>5.5511151231257827E-17</v>
      </c>
      <c r="CK229" s="4">
        <f>AVERAGE(Tabela13[[#This Row],[V43]],Tabela13[[#This Row],[V46]])</f>
        <v>-0.45787545787545775</v>
      </c>
      <c r="CL229" s="4">
        <f>AVERAGE(Tabela13[[#This Row],[V44]],Tabela13[[#This Row],[V41]])</f>
        <v>0</v>
      </c>
      <c r="CM229" s="4">
        <f>AVERAGE(Tabela13[[#This Row],[V44]],Tabela13[[#This Row],[V42]])</f>
        <v>-4.2124542124542197E-2</v>
      </c>
      <c r="CN229" s="4">
        <f>AVERAGE(Tabela13[[#This Row],[V44]],Tabela13[[#This Row],[V43]])</f>
        <v>-0.5</v>
      </c>
      <c r="CO229" s="4">
        <f>AVERAGE(Tabela13[[#This Row],[V44]],Tabela13[[#This Row],[V45]])</f>
        <v>-0.58424908424908439</v>
      </c>
      <c r="CP229" s="4">
        <f>AVERAGE(Tabela13[[#This Row],[V44]],Tabela13[[#This Row],[V46]])</f>
        <v>-1.0421245421245422</v>
      </c>
      <c r="CQ229" s="4">
        <f>AVERAGE(Tabela13[[#This Row],[V45]],Tabela13[[#This Row],[V41]])</f>
        <v>0.5</v>
      </c>
      <c r="CR229" s="4">
        <f>AVERAGE(Tabela13[[#This Row],[V45]],Tabela13[[#This Row],[V42]])</f>
        <v>0.45787545787545786</v>
      </c>
      <c r="CS229" s="4">
        <f>AVERAGE(Tabela13[[#This Row],[V45]],Tabela13[[#This Row],[V43]])</f>
        <v>5.5511151231257827E-17</v>
      </c>
      <c r="CT229" s="4">
        <f>AVERAGE(Tabela13[[#This Row],[V45]],Tabela13[[#This Row],[V44]])</f>
        <v>-0.58424908424908439</v>
      </c>
      <c r="CU229" s="4">
        <f>AVERAGE(Tabela13[[#This Row],[V45]],Tabela13[[#This Row],[V46]])</f>
        <v>-0.54212454212454209</v>
      </c>
      <c r="CV229" s="4">
        <f>AVERAGE(Tabela13[[#This Row],[V46]],Tabela13[[#This Row],[V41]])</f>
        <v>4.2124542124542252E-2</v>
      </c>
      <c r="CW229" s="4">
        <f>AVERAGE(Tabela13[[#This Row],[V46]],Tabela13[[#This Row],[V42]])</f>
        <v>0</v>
      </c>
      <c r="CX229" s="4">
        <f>AVERAGE(Tabela13[[#This Row],[V46]],Tabela13[[#This Row],[V43]])</f>
        <v>-0.45787545787545775</v>
      </c>
      <c r="CY229" s="4">
        <f>AVERAGE(Tabela13[[#This Row],[V46]],Tabela13[[#This Row],[V44]])</f>
        <v>-1.0421245421245422</v>
      </c>
      <c r="CZ229" s="4">
        <f>AVERAGE(Tabela13[[#This Row],[V46]],Tabela13[[#This Row],[V45]])</f>
        <v>-0.54212454212454209</v>
      </c>
      <c r="DA229" s="3">
        <f>_xlfn.STDEV.S(Tabela13[[#This Row],[V41]],Tabela13[[#This Row],[V42]])</f>
        <v>5.9573098781284327E-2</v>
      </c>
      <c r="DB229" s="3">
        <f>_xlfn.STDEV.S(Tabela13[[#This Row],[V41]],Tabela13[[#This Row],[V43]])</f>
        <v>0.70710678118654735</v>
      </c>
      <c r="DC229" s="3">
        <f>_xlfn.STDEV.S(Tabela13[[#This Row],[V41]],Tabela13[[#This Row],[V44]])</f>
        <v>1.5333597599356636</v>
      </c>
      <c r="DD229" s="3">
        <f>_xlfn.STDEV.S(Tabela13[[#This Row],[V41]],Tabela13[[#This Row],[V45]])</f>
        <v>0.82625297874911607</v>
      </c>
      <c r="DE229" s="3">
        <f>_xlfn.STDEV.S(Tabela13[[#This Row],[V41]],Tabela13[[#This Row],[V46]])</f>
        <v>1.4737866611543793</v>
      </c>
      <c r="DF229" s="3">
        <f>_xlfn.STDEV.S(Tabela13[[#This Row],[V42]],Tabela13[[#This Row],[V41]])</f>
        <v>5.9573098781284327E-2</v>
      </c>
      <c r="DG229" s="3">
        <f>_xlfn.STDEV.S(Tabela13[[#This Row],[V42]],Tabela13[[#This Row],[V43]])</f>
        <v>0.64753368240526321</v>
      </c>
      <c r="DH229" s="3">
        <f>_xlfn.STDEV.S(Tabela13[[#This Row],[V42]],Tabela13[[#This Row],[V44]])</f>
        <v>1.4737866611543793</v>
      </c>
      <c r="DI229" s="3">
        <f>_xlfn.STDEV.S(Tabela13[[#This Row],[V42]],Tabela13[[#This Row],[V45]])</f>
        <v>0.76667987996783171</v>
      </c>
      <c r="DJ229" s="3">
        <f>_xlfn.STDEV.S(Tabela13[[#This Row],[V42]],Tabela13[[#This Row],[V46]])</f>
        <v>1.4142135623730949</v>
      </c>
      <c r="DK229" s="3">
        <f>_xlfn.STDEV.S(Tabela13[[#This Row],[V43]],Tabela13[[#This Row],[V41]])</f>
        <v>0.70710678118654735</v>
      </c>
      <c r="DL229" s="3">
        <f>_xlfn.STDEV.S(Tabela13[[#This Row],[V43]],Tabela13[[#This Row],[V42]])</f>
        <v>0.64753368240526321</v>
      </c>
      <c r="DM229" s="3">
        <f>_xlfn.STDEV.S(Tabela13[[#This Row],[V43]],Tabela13[[#This Row],[V44]])</f>
        <v>0.82625297874911607</v>
      </c>
      <c r="DN229" s="3">
        <f>_xlfn.STDEV.S(Tabela13[[#This Row],[V43]],Tabela13[[#This Row],[V45]])</f>
        <v>0.11914619756256857</v>
      </c>
      <c r="DO229" s="3">
        <f>_xlfn.STDEV.S(Tabela13[[#This Row],[V43]],Tabela13[[#This Row],[V46]])</f>
        <v>0.76667987996783171</v>
      </c>
      <c r="DP229" s="3">
        <f>_xlfn.STDEV.S(Tabela13[[#This Row],[V44]],Tabela13[[#This Row],[V41]])</f>
        <v>1.5333597599356636</v>
      </c>
      <c r="DQ229" s="3">
        <f>_xlfn.STDEV.S(Tabela13[[#This Row],[V44]],Tabela13[[#This Row],[V42]])</f>
        <v>1.4737866611543793</v>
      </c>
      <c r="DR229" s="3">
        <f>_xlfn.STDEV.S(Tabela13[[#This Row],[V44]],Tabela13[[#This Row],[V43]])</f>
        <v>0.82625297874911607</v>
      </c>
      <c r="DS229" s="3">
        <f>_xlfn.STDEV.S(Tabela13[[#This Row],[V44]],Tabela13[[#This Row],[V45]])</f>
        <v>0.70710678118654735</v>
      </c>
      <c r="DT229" s="3">
        <f>_xlfn.STDEV.S(Tabela13[[#This Row],[V44]],Tabela13[[#This Row],[V46]])</f>
        <v>5.9573098781284403E-2</v>
      </c>
      <c r="DU229" s="3">
        <f>_xlfn.STDEV.S(Tabela13[[#This Row],[V45]],Tabela13[[#This Row],[V41]])</f>
        <v>0.82625297874911607</v>
      </c>
      <c r="DV229" s="3">
        <f>_xlfn.STDEV.S(Tabela13[[#This Row],[V45]],Tabela13[[#This Row],[V42]])</f>
        <v>0.76667987996783171</v>
      </c>
      <c r="DW229" s="3">
        <f>_xlfn.STDEV.S(Tabela13[[#This Row],[V45]],Tabela13[[#This Row],[V43]])</f>
        <v>0.11914619756256857</v>
      </c>
      <c r="DX229" s="3">
        <f>_xlfn.STDEV.S(Tabela13[[#This Row],[V45]],Tabela13[[#This Row],[V44]])</f>
        <v>0.70710678118654735</v>
      </c>
      <c r="DY229" s="3">
        <f>_xlfn.STDEV.S(Tabela13[[#This Row],[V45]],Tabela13[[#This Row],[V46]])</f>
        <v>0.64753368240526321</v>
      </c>
      <c r="DZ229" s="3">
        <f>_xlfn.STDEV.S(Tabela13[[#This Row],[V46]],Tabela13[[#This Row],[V41]])</f>
        <v>1.4737866611543793</v>
      </c>
      <c r="EA229" s="3">
        <f>_xlfn.STDEV.S(Tabela13[[#This Row],[V46]],Tabela13[[#This Row],[V42]])</f>
        <v>1.4142135623730949</v>
      </c>
      <c r="EB229" s="3">
        <f>_xlfn.STDEV.S(Tabela13[[#This Row],[V46]],Tabela13[[#This Row],[V43]])</f>
        <v>0.76667987996783171</v>
      </c>
      <c r="EC229" s="3">
        <f>_xlfn.STDEV.S(Tabela13[[#This Row],[V46]],Tabela13[[#This Row],[V44]])</f>
        <v>5.9573098781284403E-2</v>
      </c>
      <c r="ED229" s="3">
        <f>_xlfn.STDEV.S(Tabela13[[#This Row],[V46]],Tabela13[[#This Row],[V45]])</f>
        <v>0.64753368240526321</v>
      </c>
      <c r="EE229" s="3">
        <f t="shared" si="236"/>
        <v>5.7165047336698138E-2</v>
      </c>
      <c r="EF229" s="3">
        <f t="shared" si="237"/>
        <v>1.2102830800246231</v>
      </c>
      <c r="EG229" s="3" t="str">
        <f t="shared" si="238"/>
        <v/>
      </c>
      <c r="EH229" s="3">
        <f t="shared" si="239"/>
        <v>1.6525059574982321</v>
      </c>
      <c r="EI229" s="3">
        <f t="shared" si="240"/>
        <v>34.98641378218646</v>
      </c>
      <c r="EJ229" s="3">
        <f t="shared" si="241"/>
        <v>5.7165047336698138E-2</v>
      </c>
      <c r="EK229" s="3">
        <f t="shared" si="242"/>
        <v>1.1944371303826813</v>
      </c>
      <c r="EL229" s="3">
        <f t="shared" si="243"/>
        <v>-34.98641378218651</v>
      </c>
      <c r="EM229" s="3">
        <f t="shared" si="244"/>
        <v>1.6744288578497446</v>
      </c>
      <c r="EN229" s="3" t="str">
        <f t="shared" si="245"/>
        <v/>
      </c>
      <c r="EO229" s="3">
        <f t="shared" si="246"/>
        <v>1.2102830800246231</v>
      </c>
      <c r="EP229" s="3">
        <f t="shared" si="247"/>
        <v>1.1944371303826813</v>
      </c>
      <c r="EQ229" s="3">
        <f t="shared" si="248"/>
        <v>-1.6525059574982321</v>
      </c>
      <c r="ER229" s="3">
        <f t="shared" si="249"/>
        <v>2146347083781581.3</v>
      </c>
      <c r="ES229" s="3" t="str">
        <f t="shared" si="250"/>
        <v/>
      </c>
      <c r="ET229" s="3" t="str">
        <f t="shared" si="251"/>
        <v/>
      </c>
      <c r="EU229" s="3" t="str">
        <f t="shared" si="252"/>
        <v/>
      </c>
      <c r="EV229" s="3">
        <f t="shared" si="253"/>
        <v>-1.6525059574982321</v>
      </c>
      <c r="EW229" s="3">
        <f t="shared" si="254"/>
        <v>-1.2102830800246231</v>
      </c>
      <c r="EX229" s="3">
        <f t="shared" si="255"/>
        <v>-5.7165047336698208E-2</v>
      </c>
      <c r="EY229" s="3">
        <f t="shared" si="256"/>
        <v>1.6525059574982321</v>
      </c>
      <c r="EZ229" s="3">
        <f t="shared" si="257"/>
        <v>1.6744288578497446</v>
      </c>
      <c r="FA229" s="3">
        <f t="shared" si="258"/>
        <v>2146347083781581.3</v>
      </c>
      <c r="FB229" s="3">
        <f t="shared" si="259"/>
        <v>-1.2102830800246231</v>
      </c>
      <c r="FC229" s="3">
        <f t="shared" si="260"/>
        <v>-1.1944371303826815</v>
      </c>
      <c r="FD229" s="3">
        <f t="shared" si="261"/>
        <v>34.98641378218646</v>
      </c>
      <c r="FE229" s="3" t="str">
        <f t="shared" si="262"/>
        <v/>
      </c>
      <c r="FF229" s="3">
        <f t="shared" si="263"/>
        <v>-1.6744288578497448</v>
      </c>
      <c r="FG229" s="3">
        <f t="shared" si="264"/>
        <v>-5.7165047336698208E-2</v>
      </c>
      <c r="FH229" s="3">
        <f t="shared" si="265"/>
        <v>-1.1944371303826815</v>
      </c>
      <c r="FI229" s="4">
        <f t="shared" si="266"/>
        <v>0.92307692307692313</v>
      </c>
      <c r="FJ229" s="4">
        <f t="shared" si="267"/>
        <v>0.47619047619047616</v>
      </c>
      <c r="FK229" s="4">
        <f t="shared" si="268"/>
        <v>1.6072455434157562</v>
      </c>
      <c r="FL229" s="4">
        <f t="shared" si="269"/>
        <v>1.1311098332374927</v>
      </c>
      <c r="FM229" s="4">
        <f>Tabela13[[#This Row],[V139]]-Tabela13[[#This Row],[V140]]</f>
        <v>0.4761357101782635</v>
      </c>
      <c r="FN229" s="4">
        <f>Tabela13[[#This Row],[V1]]-Tabela13[[#This Row],[V2]]/2</f>
        <v>1.4111721611721613</v>
      </c>
      <c r="FO229" s="4">
        <f>Tabela13[[#This Row],[V1]]-Tabela13[[#This Row],[V3]]/2</f>
        <v>1.3690476190476191</v>
      </c>
      <c r="FP229" s="4">
        <f>Tabela13[[#This Row],[V1]]-Tabela13[[#This Row],[V4]]/2</f>
        <v>0.91117216117216127</v>
      </c>
      <c r="FQ229" s="4">
        <f>Tabela13[[#This Row],[V2]]-Tabela13[[#This Row],[V1]]/2</f>
        <v>-0.21520146520146521</v>
      </c>
      <c r="FR229" s="4">
        <f>Tabela13[[#This Row],[V2]]-Tabela13[[#This Row],[V3]]/2</f>
        <v>0.28479853479853479</v>
      </c>
      <c r="FS229" s="4">
        <f>Tabela13[[#This Row],[V2]]-Tabela13[[#This Row],[V4]]/2</f>
        <v>-0.17307692307692302</v>
      </c>
      <c r="FT229" s="4">
        <f t="shared" si="270"/>
        <v>0.95430136246975117</v>
      </c>
      <c r="FU229" s="4">
        <f t="shared" si="271"/>
        <v>0.93993499426995875</v>
      </c>
      <c r="FV229" s="4">
        <f t="shared" si="272"/>
        <v>0.7389533894712399</v>
      </c>
      <c r="FW229" s="4">
        <f t="shared" si="273"/>
        <v>-0.21196871597919981</v>
      </c>
      <c r="FX229" s="4">
        <f t="shared" si="274"/>
        <v>0.27745281672024941</v>
      </c>
      <c r="FY229" s="4">
        <f t="shared" si="275"/>
        <v>-0.17137912638950759</v>
      </c>
      <c r="FZ229" s="4">
        <f t="shared" si="276"/>
        <v>171.7742452445552</v>
      </c>
      <c r="GA229" s="4">
        <f t="shared" si="277"/>
        <v>169.18829896859256</v>
      </c>
      <c r="GB229" s="4">
        <f t="shared" si="278"/>
        <v>133.01161010482318</v>
      </c>
      <c r="GC229" s="4">
        <f t="shared" si="279"/>
        <v>-38.154368876255965</v>
      </c>
      <c r="GD229" s="4">
        <f t="shared" si="280"/>
        <v>49.941507009644894</v>
      </c>
      <c r="GE229" s="4">
        <f t="shared" si="281"/>
        <v>-30.848242750111364</v>
      </c>
      <c r="GF229" s="4">
        <f>Tabela13[[#This Row],[V1]]-Tabela13[[#This Row],[V2]]/Tabela13[[#This Row],[V2]]</f>
        <v>0.73809523809523814</v>
      </c>
      <c r="GG229" s="4">
        <f>Tabela13[[#This Row],[V1]]-Tabela13[[#This Row],[V3]]/Tabela13[[#This Row],[V3]]</f>
        <v>0.73809523809523814</v>
      </c>
      <c r="GH229" s="4">
        <f>Tabela13[[#This Row],[V1]]-Tabela13[[#This Row],[V4]]/Tabela13[[#This Row],[V4]]</f>
        <v>0.73809523809523814</v>
      </c>
      <c r="GI229" s="4">
        <f>Tabela13[[#This Row],[V2]]-Tabela13[[#This Row],[V1]]/Tabela13[[#This Row],[V1]]</f>
        <v>-0.34615384615384615</v>
      </c>
      <c r="GJ229" s="4">
        <f>Tabela13[[#This Row],[V2]]-Tabela13[[#This Row],[V3]]/Tabela13[[#This Row],[V3]]</f>
        <v>-0.34615384615384615</v>
      </c>
      <c r="GK229" s="4">
        <f>Tabela13[[#This Row],[V2]]-Tabela13[[#This Row],[V4]]/Tabela13[[#This Row],[V4]]</f>
        <v>-0.34615384615384615</v>
      </c>
      <c r="GL229" s="4">
        <f t="shared" si="282"/>
        <v>0.57939563575528397</v>
      </c>
      <c r="GM229" s="4">
        <f t="shared" si="283"/>
        <v>1.1959706959706959</v>
      </c>
      <c r="GN229" s="4">
        <f t="shared" si="284"/>
        <v>0.48445638150441817</v>
      </c>
      <c r="GO229" s="3">
        <f t="shared" si="285"/>
        <v>1</v>
      </c>
      <c r="GP229" s="3">
        <v>100</v>
      </c>
      <c r="GQ229" s="3">
        <f t="shared" si="286"/>
        <v>1.1000000000000001</v>
      </c>
      <c r="GR229" s="3">
        <f t="shared" si="287"/>
        <v>110.00000000000001</v>
      </c>
      <c r="GS229" s="34">
        <f>COUNTIF($D$2:D228,Tabela13[[#This Row],[HomeTeam]])</f>
        <v>11</v>
      </c>
      <c r="GT229" s="34">
        <f>COUNTIF($E$2:E228,Tabela13[[#This Row],[AwayTeam]])</f>
        <v>11</v>
      </c>
      <c r="GU229" s="3">
        <f>IFERROR(AVERAGEIFS($AD$2:AD228,$D$2:D228,Tabela13[[#This Row],[HomeTeam]],$GS$2:GS228,"&gt;="&amp;Tabela13[[#This Row],[Contagem_H]]-5),"")</f>
        <v>0.45052631578947355</v>
      </c>
      <c r="GV229" s="3">
        <f>IFERROR(AVERAGEIFS($G$2:G228,$E$2:E228,Tabela13[[#This Row],[AwayTeam]],$GT$2:GT228,"&gt;="&amp;Tabela13[[#This Row],[Contagem_A]]-5),"")</f>
        <v>2.2000000000000002</v>
      </c>
      <c r="GW229" s="3">
        <f>IFERROR(AVERAGEIFS($GQ$2:GQ228,$D$2:D228,Tabela13[[#This Row],[HomeTeam]],$GS$2:GS228,"&gt;="&amp;Tabela13[[#This Row],[Contagem_H]]-5),"")</f>
        <v>2.3999999999999976E-2</v>
      </c>
    </row>
    <row r="230" spans="1:205" x14ac:dyDescent="0.25">
      <c r="A230" t="s">
        <v>127</v>
      </c>
      <c r="B230" t="s">
        <v>218</v>
      </c>
      <c r="C230" t="s">
        <v>177</v>
      </c>
      <c r="D230" t="s">
        <v>22</v>
      </c>
      <c r="E230" t="s">
        <v>130</v>
      </c>
      <c r="F230" s="3">
        <v>1</v>
      </c>
      <c r="G230" s="3">
        <v>3</v>
      </c>
      <c r="H230" s="3" t="str">
        <f t="shared" si="288"/>
        <v>A</v>
      </c>
      <c r="I230" s="3">
        <v>7.5</v>
      </c>
      <c r="J230" s="3">
        <v>5.25</v>
      </c>
      <c r="K230" s="3">
        <v>1.4</v>
      </c>
      <c r="L230" s="3">
        <v>1.5</v>
      </c>
      <c r="M230" s="3">
        <v>2.5</v>
      </c>
      <c r="N230" s="3">
        <f t="shared" si="217"/>
        <v>4</v>
      </c>
      <c r="O230" s="3">
        <f t="shared" si="218"/>
        <v>0</v>
      </c>
      <c r="P230" s="3">
        <f t="shared" si="219"/>
        <v>3</v>
      </c>
      <c r="Q230" s="3">
        <f t="shared" si="220"/>
        <v>3.809523809523796E-2</v>
      </c>
      <c r="R230" s="3">
        <f t="shared" si="221"/>
        <v>6.6666666666666652E-2</v>
      </c>
      <c r="S230" s="3">
        <f t="shared" si="222"/>
        <v>7.7857142857142847</v>
      </c>
      <c r="T230" s="3">
        <f t="shared" si="223"/>
        <v>5.4499999999999993</v>
      </c>
      <c r="U230" s="3">
        <f t="shared" si="224"/>
        <v>1.4533333333333331</v>
      </c>
      <c r="V230" s="3">
        <f t="shared" si="225"/>
        <v>1.5571428571428569</v>
      </c>
      <c r="W230" s="3">
        <f t="shared" si="226"/>
        <v>2.5952380952380949</v>
      </c>
      <c r="X230" s="4">
        <f t="shared" si="227"/>
        <v>0.13333333333333333</v>
      </c>
      <c r="Y230" s="4">
        <f t="shared" si="228"/>
        <v>0.19047619047619047</v>
      </c>
      <c r="Z230" s="4">
        <f t="shared" si="229"/>
        <v>0.7142857142857143</v>
      </c>
      <c r="AA230" s="4">
        <f t="shared" si="230"/>
        <v>0.66666666666666663</v>
      </c>
      <c r="AB230" s="4">
        <f t="shared" si="231"/>
        <v>0.4</v>
      </c>
      <c r="AC230" s="4">
        <f t="shared" si="232"/>
        <v>0.56666666666666665</v>
      </c>
      <c r="AD230" s="4">
        <f t="shared" si="233"/>
        <v>1.8571428571428572</v>
      </c>
      <c r="AE230" s="4">
        <f t="shared" si="234"/>
        <v>1.5666666666666667</v>
      </c>
      <c r="AF230" s="4">
        <f t="shared" si="235"/>
        <v>0.85714285714285721</v>
      </c>
      <c r="AG230" s="4">
        <f>IFERROR(AVERAGE(Tabela13[[#This Row],[V1]],Tabela13[[#This Row],[V2]]),"")</f>
        <v>1.211904761904762</v>
      </c>
      <c r="AH230" s="4">
        <f>IFERROR(AVERAGE(Tabela13[[#This Row],[V1]],Tabela13[[#This Row],[V3]]),"")</f>
        <v>1.0666666666666667</v>
      </c>
      <c r="AI230" s="4">
        <f>IFERROR(AVERAGE(Tabela13[[#This Row],[V1]],Tabela13[[#This Row],[V4]]),"")</f>
        <v>0.71190476190476193</v>
      </c>
      <c r="AJ230" s="4">
        <f>IFERROR(AVERAGE(Tabela13[[#This Row],[V2]],Tabela13[[#This Row],[V1]]),"")</f>
        <v>1.211904761904762</v>
      </c>
      <c r="AK230" s="4">
        <f>IFERROR(AVERAGE(Tabela13[[#This Row],[V2]],Tabela13[[#This Row],[V3]]),"")</f>
        <v>1.711904761904762</v>
      </c>
      <c r="AL230" s="4">
        <f>IFERROR(AVERAGE(Tabela13[[#This Row],[V2]],Tabela13[[#This Row],[V4]]),"")</f>
        <v>1.3571428571428572</v>
      </c>
      <c r="AM230" s="4">
        <f>IFERROR(AVERAGE(Tabela13[[#This Row],[V3]],Tabela13[[#This Row],[V1]]),"")</f>
        <v>1.0666666666666667</v>
      </c>
      <c r="AN230" s="4">
        <f>IFERROR(AVERAGE(Tabela13[[#This Row],[V3]],Tabela13[[#This Row],[V2]]),"")</f>
        <v>1.711904761904762</v>
      </c>
      <c r="AO230" s="4">
        <f>IFERROR(AVERAGE(Tabela13[[#This Row],[V3]],Tabela13[[#This Row],[V4]]),"")</f>
        <v>1.211904761904762</v>
      </c>
      <c r="AP230" s="4">
        <f>IFERROR(AVERAGE(Tabela13[[#This Row],[V4]],Tabela13[[#This Row],[V1]]),"")</f>
        <v>0.71190476190476193</v>
      </c>
      <c r="AQ230" s="4">
        <f>IFERROR(AVERAGE(Tabela13[[#This Row],[V4]],Tabela13[[#This Row],[V2]]),"")</f>
        <v>1.3571428571428572</v>
      </c>
      <c r="AR230" s="4">
        <f>IFERROR(AVERAGE(Tabela13[[#This Row],[V4]],Tabela13[[#This Row],[V3]]),"")</f>
        <v>1.211904761904762</v>
      </c>
      <c r="AS230" s="4">
        <f>_xlfn.STDEV.S(Tabela13[[#This Row],[V1]:[V2]])</f>
        <v>0.91250446524549678</v>
      </c>
      <c r="AT230" s="4">
        <f>_xlfn.STDEV.S(Tabela13[[#This Row],[V1]],Tabela13[[#This Row],[V3]])</f>
        <v>0.70710678118654757</v>
      </c>
      <c r="AU230" s="4">
        <f>_xlfn.STDEV.S(Tabela13[[#This Row],[V1]],Tabela13[[#This Row],[V4]])</f>
        <v>0.20539768405894987</v>
      </c>
      <c r="AV230" s="4">
        <f>_xlfn.STDEV.S(Tabela13[[#This Row],[V2]],Tabela13[[#This Row],[V1]])</f>
        <v>0.91250446524549678</v>
      </c>
      <c r="AW230" s="4">
        <f>_xlfn.STDEV.S(Tabela13[[#This Row],[V2]],Tabela13[[#This Row],[V3]])</f>
        <v>0.20539768405894956</v>
      </c>
      <c r="AX230" s="4">
        <f>_xlfn.STDEV.S(Tabela13[[#This Row],[V42]],Tabela13[[#This Row],[V44]])</f>
        <v>1.6196112464320445</v>
      </c>
      <c r="AY230" s="4">
        <f>_xlfn.STDEV.S(Tabela13[[#This Row],[V3]],Tabela13[[#This Row],[V1]])</f>
        <v>0.70710678118654757</v>
      </c>
      <c r="AZ230" s="4">
        <f>_xlfn.STDEV.S(Tabela13[[#This Row],[V3]],Tabela13[[#This Row],[V2]])</f>
        <v>0.20539768405894956</v>
      </c>
      <c r="BA230" s="4">
        <f>_xlfn.STDEV.S(Tabela13[[#This Row],[V3]],Tabela13[[#This Row],[V4]])</f>
        <v>0.50170909712759737</v>
      </c>
      <c r="BB230" s="4">
        <f>_xlfn.STDEV.S(Tabela13[[#This Row],[V4]],Tabela13[[#This Row],[V1]])</f>
        <v>0.20539768405894987</v>
      </c>
      <c r="BC230" s="4">
        <f>_xlfn.STDEV.S(Tabela13[[#This Row],[V4]],Tabela13[[#This Row],[V2]])</f>
        <v>0.70710678118654724</v>
      </c>
      <c r="BD230" s="4">
        <f>_xlfn.STDEV.S(Tabela13[[#This Row],[V4]],Tabela13[[#This Row],[V3]])</f>
        <v>0.50170909712759737</v>
      </c>
      <c r="BE230" s="4">
        <f>Tabela13[[#This Row],[V17]]/Tabela13[[#This Row],[V5]]</f>
        <v>0.7529506392988381</v>
      </c>
      <c r="BF230" s="4">
        <f>Tabela13[[#This Row],[V18]]/Tabela13[[#This Row],[V6]]</f>
        <v>0.66291260736238833</v>
      </c>
      <c r="BG230" s="4">
        <f>Tabela13[[#This Row],[V19]]/Tabela13[[#This Row],[V7]]</f>
        <v>0.28851848596909346</v>
      </c>
      <c r="BH230" s="4">
        <f>Tabela13[[#This Row],[V20]]/Tabela13[[#This Row],[V8]]</f>
        <v>0.7529506392988381</v>
      </c>
      <c r="BI230" s="4">
        <f>Tabela13[[#This Row],[V21]]/Tabela13[[#This Row],[V9]]</f>
        <v>0.11998195730842671</v>
      </c>
      <c r="BJ230" s="4">
        <f>Tabela13[[#This Row],[V22]]/Tabela13[[#This Row],[V10]]</f>
        <v>1.1933977605288748</v>
      </c>
      <c r="BK230" s="4">
        <f>Tabela13[[#This Row],[V23]]/Tabela13[[#This Row],[V11]]</f>
        <v>0.66291260736238833</v>
      </c>
      <c r="BL230" s="4">
        <f>Tabela13[[#This Row],[V24]]/Tabela13[[#This Row],[V12]]</f>
        <v>0.11998195730842671</v>
      </c>
      <c r="BM230" s="4">
        <f>Tabela13[[#This Row],[V25]]/Tabela13[[#This Row],[V13]]</f>
        <v>0.41398393083220208</v>
      </c>
      <c r="BN230" s="4">
        <f>Tabela13[[#This Row],[V26]]/Tabela13[[#This Row],[V14]]</f>
        <v>0.28851848596909346</v>
      </c>
      <c r="BO230" s="4">
        <f>Tabela13[[#This Row],[V27]]/Tabela13[[#This Row],[V15]]</f>
        <v>0.52102604929535057</v>
      </c>
      <c r="BP230" s="4">
        <f>Tabela13[[#This Row],[V28]]/Tabela13[[#This Row],[V16]]</f>
        <v>0.41398393083220208</v>
      </c>
      <c r="BQ230" s="4">
        <f>Tabela13[[#This Row],[V1]]-Tabela13[[#This Row],[V2]]</f>
        <v>-1.2904761904761906</v>
      </c>
      <c r="BR230" s="4">
        <f>Tabela13[[#This Row],[V1]]-Tabela13[[#This Row],[V3]]</f>
        <v>-1</v>
      </c>
      <c r="BS230" s="4">
        <f>Tabela13[[#This Row],[V1]]-Tabela13[[#This Row],[V4]]</f>
        <v>-0.29047619047619055</v>
      </c>
      <c r="BT230" s="4">
        <f>Tabela13[[#This Row],[V2]]-Tabela13[[#This Row],[V1]]</f>
        <v>1.2904761904761906</v>
      </c>
      <c r="BU230" s="4">
        <f>Tabela13[[#This Row],[V2]]-Tabela13[[#This Row],[V3]]</f>
        <v>0.29047619047619055</v>
      </c>
      <c r="BV230" s="4">
        <f>Tabela13[[#This Row],[V2]]-Tabela13[[#This Row],[V4]]</f>
        <v>1</v>
      </c>
      <c r="BW230" s="4">
        <f>AVERAGE(Tabela13[[#This Row],[V41]],Tabela13[[#This Row],[V42]])</f>
        <v>-1.1452380952380952</v>
      </c>
      <c r="BX230" s="4">
        <f>AVERAGE(Tabela13[[#This Row],[V41]],Tabela13[[#This Row],[V43]])</f>
        <v>-0.79047619047619055</v>
      </c>
      <c r="BY230" s="4">
        <f>AVERAGE(Tabela13[[#This Row],[V41]],Tabela13[[#This Row],[V44]])</f>
        <v>0</v>
      </c>
      <c r="BZ230" s="4">
        <f>AVERAGE(Tabela13[[#This Row],[V41]],Tabela13[[#This Row],[V45]])</f>
        <v>-0.5</v>
      </c>
      <c r="CA230" s="4">
        <f>AVERAGE(Tabela13[[#This Row],[V41]],Tabela13[[#This Row],[V46]])</f>
        <v>-0.14523809523809528</v>
      </c>
      <c r="CB230" s="4">
        <f>AVERAGE(Tabela13[[#This Row],[V42]],Tabela13[[#This Row],[V41]])</f>
        <v>-1.1452380952380952</v>
      </c>
      <c r="CC230" s="4">
        <f>AVERAGE(Tabela13[[#This Row],[V42]],Tabela13[[#This Row],[V43]])</f>
        <v>-0.64523809523809528</v>
      </c>
      <c r="CD230" s="4">
        <f>AVERAGE(Tabela13[[#This Row],[V42]],Tabela13[[#This Row],[V44]])</f>
        <v>0.14523809523809528</v>
      </c>
      <c r="CE230" s="4">
        <f>AVERAGE(Tabela13[[#This Row],[V42]],Tabela13[[#This Row],[V45]])</f>
        <v>-0.35476190476190472</v>
      </c>
      <c r="CF230" s="4">
        <f>AVERAGE(Tabela13[[#This Row],[V42]],Tabela13[[#This Row],[V46]])</f>
        <v>0</v>
      </c>
      <c r="CG230" s="4">
        <f>AVERAGE(Tabela13[[#This Row],[V43]],Tabela13[[#This Row],[V41]])</f>
        <v>-0.79047619047619055</v>
      </c>
      <c r="CH230" s="4">
        <f>AVERAGE(Tabela13[[#This Row],[V43]],Tabela13[[#This Row],[V42]])</f>
        <v>-0.64523809523809528</v>
      </c>
      <c r="CI230" s="4">
        <f>AVERAGE(Tabela13[[#This Row],[V43]],Tabela13[[#This Row],[V44]])</f>
        <v>0.5</v>
      </c>
      <c r="CJ230" s="4">
        <f>AVERAGE(Tabela13[[#This Row],[V43]],Tabela13[[#This Row],[V45]])</f>
        <v>0</v>
      </c>
      <c r="CK230" s="4">
        <f>AVERAGE(Tabela13[[#This Row],[V43]],Tabela13[[#This Row],[V46]])</f>
        <v>0.35476190476190472</v>
      </c>
      <c r="CL230" s="4">
        <f>AVERAGE(Tabela13[[#This Row],[V44]],Tabela13[[#This Row],[V41]])</f>
        <v>0</v>
      </c>
      <c r="CM230" s="4">
        <f>AVERAGE(Tabela13[[#This Row],[V44]],Tabela13[[#This Row],[V42]])</f>
        <v>0.14523809523809528</v>
      </c>
      <c r="CN230" s="4">
        <f>AVERAGE(Tabela13[[#This Row],[V44]],Tabela13[[#This Row],[V43]])</f>
        <v>0.5</v>
      </c>
      <c r="CO230" s="4">
        <f>AVERAGE(Tabela13[[#This Row],[V44]],Tabela13[[#This Row],[V45]])</f>
        <v>0.79047619047619055</v>
      </c>
      <c r="CP230" s="4">
        <f>AVERAGE(Tabela13[[#This Row],[V44]],Tabela13[[#This Row],[V46]])</f>
        <v>1.1452380952380952</v>
      </c>
      <c r="CQ230" s="4">
        <f>AVERAGE(Tabela13[[#This Row],[V45]],Tabela13[[#This Row],[V41]])</f>
        <v>-0.5</v>
      </c>
      <c r="CR230" s="4">
        <f>AVERAGE(Tabela13[[#This Row],[V45]],Tabela13[[#This Row],[V42]])</f>
        <v>-0.35476190476190472</v>
      </c>
      <c r="CS230" s="4">
        <f>AVERAGE(Tabela13[[#This Row],[V45]],Tabela13[[#This Row],[V43]])</f>
        <v>0</v>
      </c>
      <c r="CT230" s="4">
        <f>AVERAGE(Tabela13[[#This Row],[V45]],Tabela13[[#This Row],[V44]])</f>
        <v>0.79047619047619055</v>
      </c>
      <c r="CU230" s="4">
        <f>AVERAGE(Tabela13[[#This Row],[V45]],Tabela13[[#This Row],[V46]])</f>
        <v>0.64523809523809528</v>
      </c>
      <c r="CV230" s="4">
        <f>AVERAGE(Tabela13[[#This Row],[V46]],Tabela13[[#This Row],[V41]])</f>
        <v>-0.14523809523809528</v>
      </c>
      <c r="CW230" s="4">
        <f>AVERAGE(Tabela13[[#This Row],[V46]],Tabela13[[#This Row],[V42]])</f>
        <v>0</v>
      </c>
      <c r="CX230" s="4">
        <f>AVERAGE(Tabela13[[#This Row],[V46]],Tabela13[[#This Row],[V43]])</f>
        <v>0.35476190476190472</v>
      </c>
      <c r="CY230" s="4">
        <f>AVERAGE(Tabela13[[#This Row],[V46]],Tabela13[[#This Row],[V44]])</f>
        <v>1.1452380952380952</v>
      </c>
      <c r="CZ230" s="4">
        <f>AVERAGE(Tabela13[[#This Row],[V46]],Tabela13[[#This Row],[V45]])</f>
        <v>0.64523809523809528</v>
      </c>
      <c r="DA230" s="3">
        <f>_xlfn.STDEV.S(Tabela13[[#This Row],[V41]],Tabela13[[#This Row],[V42]])</f>
        <v>0.20539768405894987</v>
      </c>
      <c r="DB230" s="3">
        <f>_xlfn.STDEV.S(Tabela13[[#This Row],[V41]],Tabela13[[#This Row],[V43]])</f>
        <v>0.70710678118654757</v>
      </c>
      <c r="DC230" s="3">
        <f>_xlfn.STDEV.S(Tabela13[[#This Row],[V41]],Tabela13[[#This Row],[V44]])</f>
        <v>1.8250089304909942</v>
      </c>
      <c r="DD230" s="3">
        <f>_xlfn.STDEV.S(Tabela13[[#This Row],[V41]],Tabela13[[#This Row],[V45]])</f>
        <v>1.1179021493044468</v>
      </c>
      <c r="DE230" s="3">
        <f>_xlfn.STDEV.S(Tabela13[[#This Row],[V41]],Tabela13[[#This Row],[V46]])</f>
        <v>1.6196112464320445</v>
      </c>
      <c r="DF230" s="3">
        <f>_xlfn.STDEV.S(Tabela13[[#This Row],[V42]],Tabela13[[#This Row],[V41]])</f>
        <v>0.20539768405894987</v>
      </c>
      <c r="DG230" s="3">
        <f>_xlfn.STDEV.S(Tabela13[[#This Row],[V42]],Tabela13[[#This Row],[V43]])</f>
        <v>0.50170909712759792</v>
      </c>
      <c r="DH230" s="3">
        <f>_xlfn.STDEV.S(Tabela13[[#This Row],[V42]],Tabela13[[#This Row],[V44]])</f>
        <v>1.6196112464320445</v>
      </c>
      <c r="DI230" s="3">
        <f>_xlfn.STDEV.S(Tabela13[[#This Row],[V42]],Tabela13[[#This Row],[V45]])</f>
        <v>0.91250446524549711</v>
      </c>
      <c r="DJ230" s="3">
        <f>_xlfn.STDEV.S(Tabela13[[#This Row],[V42]],Tabela13[[#This Row],[V46]])</f>
        <v>1.4142135623730951</v>
      </c>
      <c r="DK230" s="3">
        <f>_xlfn.STDEV.S(Tabela13[[#This Row],[V43]],Tabela13[[#This Row],[V41]])</f>
        <v>0.70710678118654757</v>
      </c>
      <c r="DL230" s="3">
        <f>_xlfn.STDEV.S(Tabela13[[#This Row],[V43]],Tabela13[[#This Row],[V42]])</f>
        <v>0.50170909712759792</v>
      </c>
      <c r="DM230" s="3">
        <f>_xlfn.STDEV.S(Tabela13[[#This Row],[V43]],Tabela13[[#This Row],[V44]])</f>
        <v>1.1179021493044468</v>
      </c>
      <c r="DN230" s="3">
        <f>_xlfn.STDEV.S(Tabela13[[#This Row],[V43]],Tabela13[[#This Row],[V45]])</f>
        <v>0.41079536811789913</v>
      </c>
      <c r="DO230" s="3">
        <f>_xlfn.STDEV.S(Tabela13[[#This Row],[V43]],Tabela13[[#This Row],[V46]])</f>
        <v>0.91250446524549711</v>
      </c>
      <c r="DP230" s="3">
        <f>_xlfn.STDEV.S(Tabela13[[#This Row],[V44]],Tabela13[[#This Row],[V41]])</f>
        <v>1.8250089304909942</v>
      </c>
      <c r="DQ230" s="3">
        <f>_xlfn.STDEV.S(Tabela13[[#This Row],[V44]],Tabela13[[#This Row],[V42]])</f>
        <v>1.6196112464320445</v>
      </c>
      <c r="DR230" s="3">
        <f>_xlfn.STDEV.S(Tabela13[[#This Row],[V44]],Tabela13[[#This Row],[V43]])</f>
        <v>1.1179021493044468</v>
      </c>
      <c r="DS230" s="3">
        <f>_xlfn.STDEV.S(Tabela13[[#This Row],[V44]],Tabela13[[#This Row],[V45]])</f>
        <v>0.70710678118654757</v>
      </c>
      <c r="DT230" s="3">
        <f>_xlfn.STDEV.S(Tabela13[[#This Row],[V44]],Tabela13[[#This Row],[V46]])</f>
        <v>0.20539768405894987</v>
      </c>
      <c r="DU230" s="3">
        <f>_xlfn.STDEV.S(Tabela13[[#This Row],[V45]],Tabela13[[#This Row],[V41]])</f>
        <v>1.1179021493044468</v>
      </c>
      <c r="DV230" s="3">
        <f>_xlfn.STDEV.S(Tabela13[[#This Row],[V45]],Tabela13[[#This Row],[V42]])</f>
        <v>0.91250446524549711</v>
      </c>
      <c r="DW230" s="3">
        <f>_xlfn.STDEV.S(Tabela13[[#This Row],[V45]],Tabela13[[#This Row],[V43]])</f>
        <v>0.41079536811789913</v>
      </c>
      <c r="DX230" s="3">
        <f>_xlfn.STDEV.S(Tabela13[[#This Row],[V45]],Tabela13[[#This Row],[V44]])</f>
        <v>0.70710678118654757</v>
      </c>
      <c r="DY230" s="3">
        <f>_xlfn.STDEV.S(Tabela13[[#This Row],[V45]],Tabela13[[#This Row],[V46]])</f>
        <v>0.50170909712759792</v>
      </c>
      <c r="DZ230" s="3">
        <f>_xlfn.STDEV.S(Tabela13[[#This Row],[V46]],Tabela13[[#This Row],[V41]])</f>
        <v>1.6196112464320445</v>
      </c>
      <c r="EA230" s="3">
        <f>_xlfn.STDEV.S(Tabela13[[#This Row],[V46]],Tabela13[[#This Row],[V42]])</f>
        <v>1.4142135623730951</v>
      </c>
      <c r="EB230" s="3">
        <f>_xlfn.STDEV.S(Tabela13[[#This Row],[V46]],Tabela13[[#This Row],[V43]])</f>
        <v>0.91250446524549711</v>
      </c>
      <c r="EC230" s="3">
        <f>_xlfn.STDEV.S(Tabela13[[#This Row],[V46]],Tabela13[[#This Row],[V44]])</f>
        <v>0.20539768405894987</v>
      </c>
      <c r="ED230" s="3">
        <f>_xlfn.STDEV.S(Tabela13[[#This Row],[V46]],Tabela13[[#This Row],[V45]])</f>
        <v>0.50170909712759792</v>
      </c>
      <c r="EE230" s="3">
        <f t="shared" si="236"/>
        <v>-0.17934932911592297</v>
      </c>
      <c r="EF230" s="3">
        <f t="shared" si="237"/>
        <v>-0.89453267499502997</v>
      </c>
      <c r="EG230" s="3" t="str">
        <f t="shared" si="238"/>
        <v/>
      </c>
      <c r="EH230" s="3">
        <f t="shared" si="239"/>
        <v>-2.2358042986088935</v>
      </c>
      <c r="EI230" s="3">
        <f t="shared" si="240"/>
        <v>-11.151421696745221</v>
      </c>
      <c r="EJ230" s="3">
        <f t="shared" si="241"/>
        <v>-0.17934932911592297</v>
      </c>
      <c r="EK230" s="3">
        <f t="shared" si="242"/>
        <v>-0.7775565342936942</v>
      </c>
      <c r="EL230" s="3">
        <f t="shared" si="243"/>
        <v>11.151421696745221</v>
      </c>
      <c r="EM230" s="3">
        <f t="shared" si="244"/>
        <v>-2.5721602376047574</v>
      </c>
      <c r="EN230" s="3" t="str">
        <f t="shared" si="245"/>
        <v/>
      </c>
      <c r="EO230" s="3">
        <f t="shared" si="246"/>
        <v>-0.89453267499502997</v>
      </c>
      <c r="EP230" s="3">
        <f t="shared" si="247"/>
        <v>-0.7775565342936942</v>
      </c>
      <c r="EQ230" s="3">
        <f t="shared" si="248"/>
        <v>2.2358042986088935</v>
      </c>
      <c r="ER230" s="3" t="str">
        <f t="shared" si="249"/>
        <v/>
      </c>
      <c r="ES230" s="3" t="str">
        <f t="shared" si="250"/>
        <v/>
      </c>
      <c r="ET230" s="3" t="str">
        <f t="shared" si="251"/>
        <v/>
      </c>
      <c r="EU230" s="3" t="str">
        <f t="shared" si="252"/>
        <v/>
      </c>
      <c r="EV230" s="3">
        <f t="shared" si="253"/>
        <v>2.2358042986088935</v>
      </c>
      <c r="EW230" s="3">
        <f t="shared" si="254"/>
        <v>0.89453267499502997</v>
      </c>
      <c r="EX230" s="3">
        <f t="shared" si="255"/>
        <v>0.17934932911592297</v>
      </c>
      <c r="EY230" s="3">
        <f t="shared" si="256"/>
        <v>-2.2358042986088935</v>
      </c>
      <c r="EZ230" s="3">
        <f t="shared" si="257"/>
        <v>-2.5721602376047574</v>
      </c>
      <c r="FA230" s="3" t="str">
        <f t="shared" si="258"/>
        <v/>
      </c>
      <c r="FB230" s="3">
        <f t="shared" si="259"/>
        <v>0.89453267499502997</v>
      </c>
      <c r="FC230" s="3">
        <f t="shared" si="260"/>
        <v>0.7775565342936942</v>
      </c>
      <c r="FD230" s="3">
        <f t="shared" si="261"/>
        <v>-11.151421696745221</v>
      </c>
      <c r="FE230" s="3" t="str">
        <f t="shared" si="262"/>
        <v/>
      </c>
      <c r="FF230" s="3">
        <f t="shared" si="263"/>
        <v>2.5721602376047574</v>
      </c>
      <c r="FG230" s="3">
        <f t="shared" si="264"/>
        <v>0.17934932911592297</v>
      </c>
      <c r="FH230" s="3">
        <f t="shared" si="265"/>
        <v>0.7775565342936942</v>
      </c>
      <c r="FI230" s="4">
        <f t="shared" si="266"/>
        <v>0.7142857142857143</v>
      </c>
      <c r="FJ230" s="4">
        <f t="shared" si="267"/>
        <v>0.4</v>
      </c>
      <c r="FK230" s="4">
        <f t="shared" si="268"/>
        <v>0.56880733944954132</v>
      </c>
      <c r="FL230" s="4">
        <f t="shared" si="269"/>
        <v>2.2477064220183491</v>
      </c>
      <c r="FM230" s="4">
        <f>Tabela13[[#This Row],[V139]]-Tabela13[[#This Row],[V140]]</f>
        <v>-1.6788990825688077</v>
      </c>
      <c r="FN230" s="4">
        <f>Tabela13[[#This Row],[V1]]-Tabela13[[#This Row],[V2]]/2</f>
        <v>-0.36190476190476195</v>
      </c>
      <c r="FO230" s="4">
        <f>Tabela13[[#This Row],[V1]]-Tabela13[[#This Row],[V3]]/2</f>
        <v>-0.21666666666666667</v>
      </c>
      <c r="FP230" s="4">
        <f>Tabela13[[#This Row],[V1]]-Tabela13[[#This Row],[V4]]/2</f>
        <v>0.13809523809523805</v>
      </c>
      <c r="FQ230" s="4">
        <f>Tabela13[[#This Row],[V2]]-Tabela13[[#This Row],[V1]]/2</f>
        <v>1.573809523809524</v>
      </c>
      <c r="FR230" s="4">
        <f>Tabela13[[#This Row],[V2]]-Tabela13[[#This Row],[V3]]/2</f>
        <v>1.073809523809524</v>
      </c>
      <c r="FS230" s="4">
        <f>Tabela13[[#This Row],[V2]]-Tabela13[[#This Row],[V4]]/2</f>
        <v>1.4285714285714286</v>
      </c>
      <c r="FT230" s="4">
        <f t="shared" si="270"/>
        <v>-0.34724078289611093</v>
      </c>
      <c r="FU230" s="4">
        <f t="shared" si="271"/>
        <v>-0.21336864215180798</v>
      </c>
      <c r="FV230" s="4">
        <f t="shared" si="272"/>
        <v>0.13722730869487099</v>
      </c>
      <c r="FW230" s="4">
        <f t="shared" si="273"/>
        <v>1.004752644371129</v>
      </c>
      <c r="FX230" s="4">
        <f t="shared" si="274"/>
        <v>0.82097442092361672</v>
      </c>
      <c r="FY230" s="4">
        <f t="shared" si="275"/>
        <v>0.96007036240568799</v>
      </c>
      <c r="FZ230" s="4">
        <f t="shared" si="276"/>
        <v>-62.503340921299973</v>
      </c>
      <c r="GA230" s="4">
        <f t="shared" si="277"/>
        <v>-38.406355587325436</v>
      </c>
      <c r="GB230" s="4">
        <f t="shared" si="278"/>
        <v>24.700915565076777</v>
      </c>
      <c r="GC230" s="4">
        <f t="shared" si="279"/>
        <v>180.85547598680321</v>
      </c>
      <c r="GD230" s="4">
        <f t="shared" si="280"/>
        <v>147.77539576625099</v>
      </c>
      <c r="GE230" s="4">
        <f t="shared" si="281"/>
        <v>172.81266523302384</v>
      </c>
      <c r="GF230" s="4">
        <f>Tabela13[[#This Row],[V1]]-Tabela13[[#This Row],[V2]]/Tabela13[[#This Row],[V2]]</f>
        <v>-0.43333333333333335</v>
      </c>
      <c r="GG230" s="4">
        <f>Tabela13[[#This Row],[V1]]-Tabela13[[#This Row],[V3]]/Tabela13[[#This Row],[V3]]</f>
        <v>-0.43333333333333335</v>
      </c>
      <c r="GH230" s="4">
        <f>Tabela13[[#This Row],[V1]]-Tabela13[[#This Row],[V4]]/Tabela13[[#This Row],[V4]]</f>
        <v>-0.43333333333333335</v>
      </c>
      <c r="GI230" s="4">
        <f>Tabela13[[#This Row],[V2]]-Tabela13[[#This Row],[V1]]/Tabela13[[#This Row],[V1]]</f>
        <v>0.85714285714285721</v>
      </c>
      <c r="GJ230" s="4">
        <f>Tabela13[[#This Row],[V2]]-Tabela13[[#This Row],[V3]]/Tabela13[[#This Row],[V3]]</f>
        <v>0.85714285714285721</v>
      </c>
      <c r="GK230" s="4">
        <f>Tabela13[[#This Row],[V2]]-Tabela13[[#This Row],[V4]]/Tabela13[[#This Row],[V4]]</f>
        <v>0.85714285714285721</v>
      </c>
      <c r="GL230" s="4">
        <f t="shared" si="282"/>
        <v>0.60121444239515698</v>
      </c>
      <c r="GM230" s="4">
        <f t="shared" si="283"/>
        <v>1.211904761904762</v>
      </c>
      <c r="GN230" s="4">
        <f t="shared" si="284"/>
        <v>0.49609050256574833</v>
      </c>
      <c r="GO230" s="3">
        <f t="shared" si="285"/>
        <v>0</v>
      </c>
      <c r="GP230" s="3">
        <v>100</v>
      </c>
      <c r="GQ230" s="3">
        <f t="shared" si="286"/>
        <v>-1</v>
      </c>
      <c r="GR230" s="3">
        <f t="shared" si="287"/>
        <v>-100</v>
      </c>
      <c r="GS230" s="34">
        <f>COUNTIF($D$2:D229,Tabela13[[#This Row],[HomeTeam]])</f>
        <v>11</v>
      </c>
      <c r="GT230" s="34">
        <f>COUNTIF($E$2:E229,Tabela13[[#This Row],[AwayTeam]])</f>
        <v>11</v>
      </c>
      <c r="GU230" s="3">
        <f>IFERROR(AVERAGEIFS($AD$2:AD229,$D$2:D229,Tabela13[[#This Row],[HomeTeam]],$GS$2:GS229,"&gt;="&amp;Tabela13[[#This Row],[Contagem_H]]-5),"")</f>
        <v>1.1749667729930888</v>
      </c>
      <c r="GV230" s="3">
        <f>IFERROR(AVERAGEIFS($G$2:G229,$E$2:E229,Tabela13[[#This Row],[AwayTeam]],$GT$2:GT229,"&gt;="&amp;Tabela13[[#This Row],[Contagem_A]]-5),"")</f>
        <v>2.4</v>
      </c>
      <c r="GW230" s="3">
        <f>IFERROR(AVERAGEIFS($GQ$2:GQ229,$D$2:D229,Tabela13[[#This Row],[HomeTeam]],$GS$2:GS229,"&gt;="&amp;Tabela13[[#This Row],[Contagem_H]]-5),"")</f>
        <v>-0.34399999999999997</v>
      </c>
    </row>
    <row r="231" spans="1:205" x14ac:dyDescent="0.25">
      <c r="A231" t="s">
        <v>127</v>
      </c>
      <c r="B231" t="s">
        <v>219</v>
      </c>
      <c r="C231" t="s">
        <v>172</v>
      </c>
      <c r="D231" t="s">
        <v>130</v>
      </c>
      <c r="E231" t="s">
        <v>17</v>
      </c>
      <c r="F231" s="3">
        <v>2</v>
      </c>
      <c r="G231" s="3">
        <v>0</v>
      </c>
      <c r="H231" s="3" t="str">
        <f t="shared" si="288"/>
        <v>H</v>
      </c>
      <c r="I231" s="3">
        <v>1.2</v>
      </c>
      <c r="J231" s="3">
        <v>7</v>
      </c>
      <c r="K231" s="3">
        <v>13</v>
      </c>
      <c r="L231" s="3">
        <v>1.48</v>
      </c>
      <c r="M231" s="3">
        <v>2.6</v>
      </c>
      <c r="N231" s="3">
        <f t="shared" si="217"/>
        <v>2</v>
      </c>
      <c r="O231" s="3">
        <f t="shared" si="218"/>
        <v>3</v>
      </c>
      <c r="P231" s="3">
        <f t="shared" si="219"/>
        <v>0</v>
      </c>
      <c r="Q231" s="3">
        <f t="shared" si="220"/>
        <v>5.3113553113553147E-2</v>
      </c>
      <c r="R231" s="3">
        <f t="shared" si="221"/>
        <v>6.0291060291060239E-2</v>
      </c>
      <c r="S231" s="3">
        <f t="shared" si="222"/>
        <v>1.2637362637362637</v>
      </c>
      <c r="T231" s="3">
        <f t="shared" si="223"/>
        <v>7.3717948717948723</v>
      </c>
      <c r="U231" s="3">
        <f t="shared" si="224"/>
        <v>13.690476190476192</v>
      </c>
      <c r="V231" s="3">
        <f t="shared" si="225"/>
        <v>1.5586080586080586</v>
      </c>
      <c r="W231" s="3">
        <f t="shared" si="226"/>
        <v>2.7380952380952381</v>
      </c>
      <c r="X231" s="4">
        <f t="shared" si="227"/>
        <v>0.83333333333333337</v>
      </c>
      <c r="Y231" s="4">
        <f t="shared" si="228"/>
        <v>0.14285714285714285</v>
      </c>
      <c r="Z231" s="4">
        <f t="shared" si="229"/>
        <v>7.6923076923076927E-2</v>
      </c>
      <c r="AA231" s="4">
        <f t="shared" si="230"/>
        <v>0.67567567567567566</v>
      </c>
      <c r="AB231" s="4">
        <f t="shared" si="231"/>
        <v>0.38461538461538458</v>
      </c>
      <c r="AC231" s="4">
        <f t="shared" si="232"/>
        <v>1.4166666666666667</v>
      </c>
      <c r="AD231" s="4">
        <f t="shared" si="233"/>
        <v>3.8461538461538464E-2</v>
      </c>
      <c r="AE231" s="4">
        <f t="shared" si="234"/>
        <v>0.41666666666666669</v>
      </c>
      <c r="AF231" s="4">
        <f t="shared" si="235"/>
        <v>1.0384615384615385</v>
      </c>
      <c r="AG231" s="4">
        <f>IFERROR(AVERAGE(Tabela13[[#This Row],[V1]],Tabela13[[#This Row],[V2]]),"")</f>
        <v>0.72756410256410264</v>
      </c>
      <c r="AH231" s="4">
        <f>IFERROR(AVERAGE(Tabela13[[#This Row],[V1]],Tabela13[[#This Row],[V3]]),"")</f>
        <v>0.91666666666666674</v>
      </c>
      <c r="AI231" s="4">
        <f>IFERROR(AVERAGE(Tabela13[[#This Row],[V1]],Tabela13[[#This Row],[V4]]),"")</f>
        <v>1.2275641025641026</v>
      </c>
      <c r="AJ231" s="4">
        <f>IFERROR(AVERAGE(Tabela13[[#This Row],[V2]],Tabela13[[#This Row],[V1]]),"")</f>
        <v>0.72756410256410264</v>
      </c>
      <c r="AK231" s="4">
        <f>IFERROR(AVERAGE(Tabela13[[#This Row],[V2]],Tabela13[[#This Row],[V3]]),"")</f>
        <v>0.22756410256410259</v>
      </c>
      <c r="AL231" s="4">
        <f>IFERROR(AVERAGE(Tabela13[[#This Row],[V2]],Tabela13[[#This Row],[V4]]),"")</f>
        <v>0.53846153846153855</v>
      </c>
      <c r="AM231" s="4">
        <f>IFERROR(AVERAGE(Tabela13[[#This Row],[V3]],Tabela13[[#This Row],[V1]]),"")</f>
        <v>0.91666666666666674</v>
      </c>
      <c r="AN231" s="4">
        <f>IFERROR(AVERAGE(Tabela13[[#This Row],[V3]],Tabela13[[#This Row],[V2]]),"")</f>
        <v>0.22756410256410259</v>
      </c>
      <c r="AO231" s="4">
        <f>IFERROR(AVERAGE(Tabela13[[#This Row],[V3]],Tabela13[[#This Row],[V4]]),"")</f>
        <v>0.72756410256410264</v>
      </c>
      <c r="AP231" s="4">
        <f>IFERROR(AVERAGE(Tabela13[[#This Row],[V4]],Tabela13[[#This Row],[V1]]),"")</f>
        <v>1.2275641025641026</v>
      </c>
      <c r="AQ231" s="4">
        <f>IFERROR(AVERAGE(Tabela13[[#This Row],[V4]],Tabela13[[#This Row],[V2]]),"")</f>
        <v>0.53846153846153855</v>
      </c>
      <c r="AR231" s="4">
        <f>IFERROR(AVERAGE(Tabela13[[#This Row],[V4]],Tabela13[[#This Row],[V3]]),"")</f>
        <v>0.72756410256410264</v>
      </c>
      <c r="AS231" s="4">
        <f>_xlfn.STDEV.S(Tabela13[[#This Row],[V1]:[V2]])</f>
        <v>0.97453819201992131</v>
      </c>
      <c r="AT231" s="4">
        <f>_xlfn.STDEV.S(Tabela13[[#This Row],[V1]],Tabela13[[#This Row],[V3]])</f>
        <v>0.70710678118654757</v>
      </c>
      <c r="AU231" s="4">
        <f>_xlfn.STDEV.S(Tabela13[[#This Row],[V1]],Tabela13[[#This Row],[V4]])</f>
        <v>0.26743141083337352</v>
      </c>
      <c r="AV231" s="4">
        <f>_xlfn.STDEV.S(Tabela13[[#This Row],[V2]],Tabela13[[#This Row],[V1]])</f>
        <v>0.97453819201992131</v>
      </c>
      <c r="AW231" s="4">
        <f>_xlfn.STDEV.S(Tabela13[[#This Row],[V2]],Tabela13[[#This Row],[V3]])</f>
        <v>0.26743141083337374</v>
      </c>
      <c r="AX231" s="4">
        <f>_xlfn.STDEV.S(Tabela13[[#This Row],[V42]],Tabela13[[#This Row],[V44]])</f>
        <v>1.6816449732064687</v>
      </c>
      <c r="AY231" s="4">
        <f>_xlfn.STDEV.S(Tabela13[[#This Row],[V3]],Tabela13[[#This Row],[V1]])</f>
        <v>0.70710678118654757</v>
      </c>
      <c r="AZ231" s="4">
        <f>_xlfn.STDEV.S(Tabela13[[#This Row],[V3]],Tabela13[[#This Row],[V2]])</f>
        <v>0.26743141083337374</v>
      </c>
      <c r="BA231" s="4">
        <f>_xlfn.STDEV.S(Tabela13[[#This Row],[V3]],Tabela13[[#This Row],[V4]])</f>
        <v>0.43967537035317394</v>
      </c>
      <c r="BB231" s="4">
        <f>_xlfn.STDEV.S(Tabela13[[#This Row],[V4]],Tabela13[[#This Row],[V1]])</f>
        <v>0.26743141083337352</v>
      </c>
      <c r="BC231" s="4">
        <f>_xlfn.STDEV.S(Tabela13[[#This Row],[V4]],Tabela13[[#This Row],[V2]])</f>
        <v>0.70710678118654757</v>
      </c>
      <c r="BD231" s="4">
        <f>_xlfn.STDEV.S(Tabela13[[#This Row],[V4]],Tabela13[[#This Row],[V3]])</f>
        <v>0.43967537035317394</v>
      </c>
      <c r="BE231" s="4">
        <f>Tabela13[[#This Row],[V17]]/Tabela13[[#This Row],[V5]]</f>
        <v>1.3394533740538124</v>
      </c>
      <c r="BF231" s="4">
        <f>Tabela13[[#This Row],[V18]]/Tabela13[[#This Row],[V6]]</f>
        <v>0.77138921583986997</v>
      </c>
      <c r="BG231" s="4">
        <f>Tabela13[[#This Row],[V19]]/Tabela13[[#This Row],[V7]]</f>
        <v>0.21785535295042435</v>
      </c>
      <c r="BH231" s="4">
        <f>Tabela13[[#This Row],[V20]]/Tabela13[[#This Row],[V8]]</f>
        <v>1.3394533740538124</v>
      </c>
      <c r="BI231" s="4">
        <f>Tabela13[[#This Row],[V21]]/Tabela13[[#This Row],[V9]]</f>
        <v>1.1751915518311633</v>
      </c>
      <c r="BJ231" s="4">
        <f>Tabela13[[#This Row],[V22]]/Tabela13[[#This Row],[V10]]</f>
        <v>3.1230549502405842</v>
      </c>
      <c r="BK231" s="4">
        <f>Tabela13[[#This Row],[V23]]/Tabela13[[#This Row],[V11]]</f>
        <v>0.77138921583986997</v>
      </c>
      <c r="BL231" s="4">
        <f>Tabela13[[#This Row],[V24]]/Tabela13[[#This Row],[V12]]</f>
        <v>1.1751915518311633</v>
      </c>
      <c r="BM231" s="4">
        <f>Tabela13[[#This Row],[V25]]/Tabela13[[#This Row],[V13]]</f>
        <v>0.60431152224753415</v>
      </c>
      <c r="BN231" s="4">
        <f>Tabela13[[#This Row],[V26]]/Tabela13[[#This Row],[V14]]</f>
        <v>0.21785535295042435</v>
      </c>
      <c r="BO231" s="4">
        <f>Tabela13[[#This Row],[V27]]/Tabela13[[#This Row],[V15]]</f>
        <v>1.313198307917874</v>
      </c>
      <c r="BP231" s="4">
        <f>Tabela13[[#This Row],[V28]]/Tabela13[[#This Row],[V16]]</f>
        <v>0.60431152224753415</v>
      </c>
      <c r="BQ231" s="4">
        <f>Tabela13[[#This Row],[V1]]-Tabela13[[#This Row],[V2]]</f>
        <v>1.3782051282051282</v>
      </c>
      <c r="BR231" s="4">
        <f>Tabela13[[#This Row],[V1]]-Tabela13[[#This Row],[V3]]</f>
        <v>1</v>
      </c>
      <c r="BS231" s="4">
        <f>Tabela13[[#This Row],[V1]]-Tabela13[[#This Row],[V4]]</f>
        <v>0.37820512820512819</v>
      </c>
      <c r="BT231" s="4">
        <f>Tabela13[[#This Row],[V2]]-Tabela13[[#This Row],[V1]]</f>
        <v>-1.3782051282051282</v>
      </c>
      <c r="BU231" s="4">
        <f>Tabela13[[#This Row],[V2]]-Tabela13[[#This Row],[V3]]</f>
        <v>-0.37820512820512819</v>
      </c>
      <c r="BV231" s="4">
        <f>Tabela13[[#This Row],[V2]]-Tabela13[[#This Row],[V4]]</f>
        <v>-1</v>
      </c>
      <c r="BW231" s="4">
        <f>AVERAGE(Tabela13[[#This Row],[V41]],Tabela13[[#This Row],[V42]])</f>
        <v>1.1891025641025641</v>
      </c>
      <c r="BX231" s="4">
        <f>AVERAGE(Tabela13[[#This Row],[V41]],Tabela13[[#This Row],[V43]])</f>
        <v>0.87820512820512819</v>
      </c>
      <c r="BY231" s="4">
        <f>AVERAGE(Tabela13[[#This Row],[V41]],Tabela13[[#This Row],[V44]])</f>
        <v>0</v>
      </c>
      <c r="BZ231" s="4">
        <f>AVERAGE(Tabela13[[#This Row],[V41]],Tabela13[[#This Row],[V45]])</f>
        <v>0.5</v>
      </c>
      <c r="CA231" s="4">
        <f>AVERAGE(Tabela13[[#This Row],[V41]],Tabela13[[#This Row],[V46]])</f>
        <v>0.1891025641025641</v>
      </c>
      <c r="CB231" s="4">
        <f>AVERAGE(Tabela13[[#This Row],[V42]],Tabela13[[#This Row],[V41]])</f>
        <v>1.1891025641025641</v>
      </c>
      <c r="CC231" s="4">
        <f>AVERAGE(Tabela13[[#This Row],[V42]],Tabela13[[#This Row],[V43]])</f>
        <v>0.6891025641025641</v>
      </c>
      <c r="CD231" s="4">
        <f>AVERAGE(Tabela13[[#This Row],[V42]],Tabela13[[#This Row],[V44]])</f>
        <v>-0.1891025641025641</v>
      </c>
      <c r="CE231" s="4">
        <f>AVERAGE(Tabela13[[#This Row],[V42]],Tabela13[[#This Row],[V45]])</f>
        <v>0.3108974358974359</v>
      </c>
      <c r="CF231" s="4">
        <f>AVERAGE(Tabela13[[#This Row],[V42]],Tabela13[[#This Row],[V46]])</f>
        <v>0</v>
      </c>
      <c r="CG231" s="4">
        <f>AVERAGE(Tabela13[[#This Row],[V43]],Tabela13[[#This Row],[V41]])</f>
        <v>0.87820512820512819</v>
      </c>
      <c r="CH231" s="4">
        <f>AVERAGE(Tabela13[[#This Row],[V43]],Tabela13[[#This Row],[V42]])</f>
        <v>0.6891025641025641</v>
      </c>
      <c r="CI231" s="4">
        <f>AVERAGE(Tabela13[[#This Row],[V43]],Tabela13[[#This Row],[V44]])</f>
        <v>-0.5</v>
      </c>
      <c r="CJ231" s="4">
        <f>AVERAGE(Tabela13[[#This Row],[V43]],Tabela13[[#This Row],[V45]])</f>
        <v>0</v>
      </c>
      <c r="CK231" s="4">
        <f>AVERAGE(Tabela13[[#This Row],[V43]],Tabela13[[#This Row],[V46]])</f>
        <v>-0.3108974358974359</v>
      </c>
      <c r="CL231" s="4">
        <f>AVERAGE(Tabela13[[#This Row],[V44]],Tabela13[[#This Row],[V41]])</f>
        <v>0</v>
      </c>
      <c r="CM231" s="4">
        <f>AVERAGE(Tabela13[[#This Row],[V44]],Tabela13[[#This Row],[V42]])</f>
        <v>-0.1891025641025641</v>
      </c>
      <c r="CN231" s="4">
        <f>AVERAGE(Tabela13[[#This Row],[V44]],Tabela13[[#This Row],[V43]])</f>
        <v>-0.5</v>
      </c>
      <c r="CO231" s="4">
        <f>AVERAGE(Tabela13[[#This Row],[V44]],Tabela13[[#This Row],[V45]])</f>
        <v>-0.87820512820512819</v>
      </c>
      <c r="CP231" s="4">
        <f>AVERAGE(Tabela13[[#This Row],[V44]],Tabela13[[#This Row],[V46]])</f>
        <v>-1.1891025641025641</v>
      </c>
      <c r="CQ231" s="4">
        <f>AVERAGE(Tabela13[[#This Row],[V45]],Tabela13[[#This Row],[V41]])</f>
        <v>0.5</v>
      </c>
      <c r="CR231" s="4">
        <f>AVERAGE(Tabela13[[#This Row],[V45]],Tabela13[[#This Row],[V42]])</f>
        <v>0.3108974358974359</v>
      </c>
      <c r="CS231" s="4">
        <f>AVERAGE(Tabela13[[#This Row],[V45]],Tabela13[[#This Row],[V43]])</f>
        <v>0</v>
      </c>
      <c r="CT231" s="4">
        <f>AVERAGE(Tabela13[[#This Row],[V45]],Tabela13[[#This Row],[V44]])</f>
        <v>-0.87820512820512819</v>
      </c>
      <c r="CU231" s="4">
        <f>AVERAGE(Tabela13[[#This Row],[V45]],Tabela13[[#This Row],[V46]])</f>
        <v>-0.6891025641025641</v>
      </c>
      <c r="CV231" s="4">
        <f>AVERAGE(Tabela13[[#This Row],[V46]],Tabela13[[#This Row],[V41]])</f>
        <v>0.1891025641025641</v>
      </c>
      <c r="CW231" s="4">
        <f>AVERAGE(Tabela13[[#This Row],[V46]],Tabela13[[#This Row],[V42]])</f>
        <v>0</v>
      </c>
      <c r="CX231" s="4">
        <f>AVERAGE(Tabela13[[#This Row],[V46]],Tabela13[[#This Row],[V43]])</f>
        <v>-0.3108974358974359</v>
      </c>
      <c r="CY231" s="4">
        <f>AVERAGE(Tabela13[[#This Row],[V46]],Tabela13[[#This Row],[V44]])</f>
        <v>-1.1891025641025641</v>
      </c>
      <c r="CZ231" s="4">
        <f>AVERAGE(Tabela13[[#This Row],[V46]],Tabela13[[#This Row],[V45]])</f>
        <v>-0.6891025641025641</v>
      </c>
      <c r="DA231" s="3">
        <f>_xlfn.STDEV.S(Tabela13[[#This Row],[V41]],Tabela13[[#This Row],[V42]])</f>
        <v>0.26743141083337352</v>
      </c>
      <c r="DB231" s="3">
        <f>_xlfn.STDEV.S(Tabela13[[#This Row],[V41]],Tabela13[[#This Row],[V43]])</f>
        <v>0.70710678118654757</v>
      </c>
      <c r="DC231" s="3">
        <f>_xlfn.STDEV.S(Tabela13[[#This Row],[V41]],Tabela13[[#This Row],[V44]])</f>
        <v>1.9490763840398426</v>
      </c>
      <c r="DD231" s="3">
        <f>_xlfn.STDEV.S(Tabela13[[#This Row],[V41]],Tabela13[[#This Row],[V45]])</f>
        <v>1.2419696028532949</v>
      </c>
      <c r="DE231" s="3">
        <f>_xlfn.STDEV.S(Tabela13[[#This Row],[V41]],Tabela13[[#This Row],[V46]])</f>
        <v>1.6816449732064687</v>
      </c>
      <c r="DF231" s="3">
        <f>_xlfn.STDEV.S(Tabela13[[#This Row],[V42]],Tabela13[[#This Row],[V41]])</f>
        <v>0.26743141083337352</v>
      </c>
      <c r="DG231" s="3">
        <f>_xlfn.STDEV.S(Tabela13[[#This Row],[V42]],Tabela13[[#This Row],[V43]])</f>
        <v>0.43967537035317378</v>
      </c>
      <c r="DH231" s="3">
        <f>_xlfn.STDEV.S(Tabela13[[#This Row],[V42]],Tabela13[[#This Row],[V44]])</f>
        <v>1.6816449732064687</v>
      </c>
      <c r="DI231" s="3">
        <f>_xlfn.STDEV.S(Tabela13[[#This Row],[V42]],Tabela13[[#This Row],[V45]])</f>
        <v>0.97453819201992131</v>
      </c>
      <c r="DJ231" s="3">
        <f>_xlfn.STDEV.S(Tabela13[[#This Row],[V42]],Tabela13[[#This Row],[V46]])</f>
        <v>1.4142135623730951</v>
      </c>
      <c r="DK231" s="3">
        <f>_xlfn.STDEV.S(Tabela13[[#This Row],[V43]],Tabela13[[#This Row],[V41]])</f>
        <v>0.70710678118654757</v>
      </c>
      <c r="DL231" s="3">
        <f>_xlfn.STDEV.S(Tabela13[[#This Row],[V43]],Tabela13[[#This Row],[V42]])</f>
        <v>0.43967537035317378</v>
      </c>
      <c r="DM231" s="3">
        <f>_xlfn.STDEV.S(Tabela13[[#This Row],[V43]],Tabela13[[#This Row],[V44]])</f>
        <v>1.2419696028532949</v>
      </c>
      <c r="DN231" s="3">
        <f>_xlfn.STDEV.S(Tabela13[[#This Row],[V43]],Tabela13[[#This Row],[V45]])</f>
        <v>0.53486282166674748</v>
      </c>
      <c r="DO231" s="3">
        <f>_xlfn.STDEV.S(Tabela13[[#This Row],[V43]],Tabela13[[#This Row],[V46]])</f>
        <v>0.97453819201992131</v>
      </c>
      <c r="DP231" s="3">
        <f>_xlfn.STDEV.S(Tabela13[[#This Row],[V44]],Tabela13[[#This Row],[V41]])</f>
        <v>1.9490763840398426</v>
      </c>
      <c r="DQ231" s="3">
        <f>_xlfn.STDEV.S(Tabela13[[#This Row],[V44]],Tabela13[[#This Row],[V42]])</f>
        <v>1.6816449732064687</v>
      </c>
      <c r="DR231" s="3">
        <f>_xlfn.STDEV.S(Tabela13[[#This Row],[V44]],Tabela13[[#This Row],[V43]])</f>
        <v>1.2419696028532949</v>
      </c>
      <c r="DS231" s="3">
        <f>_xlfn.STDEV.S(Tabela13[[#This Row],[V44]],Tabela13[[#This Row],[V45]])</f>
        <v>0.70710678118654757</v>
      </c>
      <c r="DT231" s="3">
        <f>_xlfn.STDEV.S(Tabela13[[#This Row],[V44]],Tabela13[[#This Row],[V46]])</f>
        <v>0.26743141083337352</v>
      </c>
      <c r="DU231" s="3">
        <f>_xlfn.STDEV.S(Tabela13[[#This Row],[V45]],Tabela13[[#This Row],[V41]])</f>
        <v>1.2419696028532949</v>
      </c>
      <c r="DV231" s="3">
        <f>_xlfn.STDEV.S(Tabela13[[#This Row],[V45]],Tabela13[[#This Row],[V42]])</f>
        <v>0.97453819201992131</v>
      </c>
      <c r="DW231" s="3">
        <f>_xlfn.STDEV.S(Tabela13[[#This Row],[V45]],Tabela13[[#This Row],[V43]])</f>
        <v>0.53486282166674748</v>
      </c>
      <c r="DX231" s="3">
        <f>_xlfn.STDEV.S(Tabela13[[#This Row],[V45]],Tabela13[[#This Row],[V44]])</f>
        <v>0.70710678118654757</v>
      </c>
      <c r="DY231" s="3">
        <f>_xlfn.STDEV.S(Tabela13[[#This Row],[V45]],Tabela13[[#This Row],[V46]])</f>
        <v>0.43967537035317378</v>
      </c>
      <c r="DZ231" s="3">
        <f>_xlfn.STDEV.S(Tabela13[[#This Row],[V46]],Tabela13[[#This Row],[V41]])</f>
        <v>1.6816449732064687</v>
      </c>
      <c r="EA231" s="3">
        <f>_xlfn.STDEV.S(Tabela13[[#This Row],[V46]],Tabela13[[#This Row],[V42]])</f>
        <v>1.4142135623730951</v>
      </c>
      <c r="EB231" s="3">
        <f>_xlfn.STDEV.S(Tabela13[[#This Row],[V46]],Tabela13[[#This Row],[V43]])</f>
        <v>0.97453819201992131</v>
      </c>
      <c r="EC231" s="3">
        <f>_xlfn.STDEV.S(Tabela13[[#This Row],[V46]],Tabela13[[#This Row],[V44]])</f>
        <v>0.26743141083337352</v>
      </c>
      <c r="ED231" s="3">
        <f>_xlfn.STDEV.S(Tabela13[[#This Row],[V46]],Tabela13[[#This Row],[V45]])</f>
        <v>0.43967537035317378</v>
      </c>
      <c r="EE231" s="3">
        <f t="shared" si="236"/>
        <v>0.22490188727766183</v>
      </c>
      <c r="EF231" s="3">
        <f t="shared" si="237"/>
        <v>0.80517268514672569</v>
      </c>
      <c r="EG231" s="3" t="str">
        <f t="shared" si="238"/>
        <v/>
      </c>
      <c r="EH231" s="3">
        <f t="shared" si="239"/>
        <v>2.4839392057065899</v>
      </c>
      <c r="EI231" s="3">
        <f t="shared" si="240"/>
        <v>8.8927666379731907</v>
      </c>
      <c r="EJ231" s="3">
        <f t="shared" si="241"/>
        <v>0.22490188727766183</v>
      </c>
      <c r="EK231" s="3">
        <f t="shared" si="242"/>
        <v>0.63804053744274525</v>
      </c>
      <c r="EL231" s="3">
        <f t="shared" si="243"/>
        <v>-8.8927666379731907</v>
      </c>
      <c r="EM231" s="3">
        <f t="shared" si="244"/>
        <v>3.1345970712393343</v>
      </c>
      <c r="EN231" s="3" t="str">
        <f t="shared" si="245"/>
        <v/>
      </c>
      <c r="EO231" s="3">
        <f t="shared" si="246"/>
        <v>0.80517268514672569</v>
      </c>
      <c r="EP231" s="3">
        <f t="shared" si="247"/>
        <v>0.63804053744274525</v>
      </c>
      <c r="EQ231" s="3">
        <f t="shared" si="248"/>
        <v>-2.4839392057065899</v>
      </c>
      <c r="ER231" s="3" t="str">
        <f t="shared" si="249"/>
        <v/>
      </c>
      <c r="ES231" s="3" t="str">
        <f t="shared" si="250"/>
        <v/>
      </c>
      <c r="ET231" s="3" t="str">
        <f t="shared" si="251"/>
        <v/>
      </c>
      <c r="EU231" s="3" t="str">
        <f t="shared" si="252"/>
        <v/>
      </c>
      <c r="EV231" s="3">
        <f t="shared" si="253"/>
        <v>-2.4839392057065899</v>
      </c>
      <c r="EW231" s="3">
        <f t="shared" si="254"/>
        <v>-0.80517268514672569</v>
      </c>
      <c r="EX231" s="3">
        <f t="shared" si="255"/>
        <v>-0.22490188727766183</v>
      </c>
      <c r="EY231" s="3">
        <f t="shared" si="256"/>
        <v>2.4839392057065899</v>
      </c>
      <c r="EZ231" s="3">
        <f t="shared" si="257"/>
        <v>3.1345970712393343</v>
      </c>
      <c r="FA231" s="3" t="str">
        <f t="shared" si="258"/>
        <v/>
      </c>
      <c r="FB231" s="3">
        <f t="shared" si="259"/>
        <v>-0.80517268514672569</v>
      </c>
      <c r="FC231" s="3">
        <f t="shared" si="260"/>
        <v>-0.63804053744274525</v>
      </c>
      <c r="FD231" s="3">
        <f t="shared" si="261"/>
        <v>8.8927666379731907</v>
      </c>
      <c r="FE231" s="3" t="str">
        <f t="shared" si="262"/>
        <v/>
      </c>
      <c r="FF231" s="3">
        <f t="shared" si="263"/>
        <v>-3.1345970712393343</v>
      </c>
      <c r="FG231" s="3">
        <f t="shared" si="264"/>
        <v>-0.22490188727766183</v>
      </c>
      <c r="FH231" s="3">
        <f t="shared" si="265"/>
        <v>-0.63804053744274525</v>
      </c>
      <c r="FI231" s="4">
        <f t="shared" si="266"/>
        <v>0.15384615384615385</v>
      </c>
      <c r="FJ231" s="4">
        <f t="shared" si="267"/>
        <v>0</v>
      </c>
      <c r="FK231" s="4">
        <f t="shared" si="268"/>
        <v>2.5095652173913043</v>
      </c>
      <c r="FL231" s="4">
        <f t="shared" si="269"/>
        <v>0.35478260869565215</v>
      </c>
      <c r="FM231" s="4">
        <f>Tabela13[[#This Row],[V139]]-Tabela13[[#This Row],[V140]]</f>
        <v>2.1547826086956521</v>
      </c>
      <c r="FN231" s="4">
        <f>Tabela13[[#This Row],[V1]]-Tabela13[[#This Row],[V2]]/2</f>
        <v>1.3974358974358976</v>
      </c>
      <c r="FO231" s="4">
        <f>Tabela13[[#This Row],[V1]]-Tabela13[[#This Row],[V3]]/2</f>
        <v>1.2083333333333335</v>
      </c>
      <c r="FP231" s="4">
        <f>Tabela13[[#This Row],[V1]]-Tabela13[[#This Row],[V4]]/2</f>
        <v>0.89743589743589747</v>
      </c>
      <c r="FQ231" s="4">
        <f>Tabela13[[#This Row],[V2]]-Tabela13[[#This Row],[V1]]/2</f>
        <v>-0.66987179487179493</v>
      </c>
      <c r="FR231" s="4">
        <f>Tabela13[[#This Row],[V2]]-Tabela13[[#This Row],[V3]]/2</f>
        <v>-0.16987179487179488</v>
      </c>
      <c r="FS231" s="4">
        <f>Tabela13[[#This Row],[V2]]-Tabela13[[#This Row],[V4]]/2</f>
        <v>-0.48076923076923084</v>
      </c>
      <c r="FT231" s="4">
        <f t="shared" si="270"/>
        <v>0.94967953834090246</v>
      </c>
      <c r="FU231" s="4">
        <f t="shared" si="271"/>
        <v>0.87945939802543471</v>
      </c>
      <c r="FV231" s="4">
        <f t="shared" si="272"/>
        <v>0.73139666302147999</v>
      </c>
      <c r="FW231" s="4">
        <f t="shared" si="273"/>
        <v>-0.59021825723359211</v>
      </c>
      <c r="FX231" s="4">
        <f t="shared" si="274"/>
        <v>-0.16826555043810348</v>
      </c>
      <c r="FY231" s="4">
        <f t="shared" si="275"/>
        <v>-0.44814497507578976</v>
      </c>
      <c r="FZ231" s="4">
        <f t="shared" si="276"/>
        <v>170.94231690136243</v>
      </c>
      <c r="GA231" s="4">
        <f t="shared" si="277"/>
        <v>158.30269164457826</v>
      </c>
      <c r="GB231" s="4">
        <f t="shared" si="278"/>
        <v>131.65139934386639</v>
      </c>
      <c r="GC231" s="4">
        <f t="shared" si="279"/>
        <v>-106.23928630204658</v>
      </c>
      <c r="GD231" s="4">
        <f t="shared" si="280"/>
        <v>-30.287799078858626</v>
      </c>
      <c r="GE231" s="4">
        <f t="shared" si="281"/>
        <v>-80.666095513642162</v>
      </c>
      <c r="GF231" s="4">
        <f>Tabela13[[#This Row],[V1]]-Tabela13[[#This Row],[V2]]/Tabela13[[#This Row],[V2]]</f>
        <v>0.41666666666666674</v>
      </c>
      <c r="GG231" s="4">
        <f>Tabela13[[#This Row],[V1]]-Tabela13[[#This Row],[V3]]/Tabela13[[#This Row],[V3]]</f>
        <v>0.41666666666666674</v>
      </c>
      <c r="GH231" s="4">
        <f>Tabela13[[#This Row],[V1]]-Tabela13[[#This Row],[V4]]/Tabela13[[#This Row],[V4]]</f>
        <v>0.41666666666666674</v>
      </c>
      <c r="GI231" s="4">
        <f>Tabela13[[#This Row],[V2]]-Tabela13[[#This Row],[V1]]/Tabela13[[#This Row],[V1]]</f>
        <v>-0.96153846153846156</v>
      </c>
      <c r="GJ231" s="4">
        <f>Tabela13[[#This Row],[V2]]-Tabela13[[#This Row],[V3]]/Tabela13[[#This Row],[V3]]</f>
        <v>-0.96153846153846156</v>
      </c>
      <c r="GK231" s="4">
        <f>Tabela13[[#This Row],[V2]]-Tabela13[[#This Row],[V4]]/Tabela13[[#This Row],[V4]]</f>
        <v>-0.96153846153846156</v>
      </c>
      <c r="GL231" s="4">
        <f t="shared" si="282"/>
        <v>0.61726253706740208</v>
      </c>
      <c r="GM231" s="4">
        <f t="shared" si="283"/>
        <v>0.72756410256410264</v>
      </c>
      <c r="GN231" s="4">
        <f t="shared" si="284"/>
        <v>0.84839608618955697</v>
      </c>
      <c r="GO231" s="3">
        <f t="shared" si="285"/>
        <v>1</v>
      </c>
      <c r="GP231" s="3">
        <v>100</v>
      </c>
      <c r="GQ231" s="3">
        <f t="shared" si="286"/>
        <v>0.19999999999999996</v>
      </c>
      <c r="GR231" s="3">
        <f t="shared" si="287"/>
        <v>19.999999999999996</v>
      </c>
      <c r="GS231" s="34">
        <f>COUNTIF($D$2:D230,Tabela13[[#This Row],[HomeTeam]])</f>
        <v>10</v>
      </c>
      <c r="GT231" s="34">
        <f>COUNTIF($E$2:E230,Tabela13[[#This Row],[AwayTeam]])</f>
        <v>11</v>
      </c>
      <c r="GU231" s="3">
        <f>IFERROR(AVERAGEIFS($AD$2:AD230,$D$2:D230,Tabela13[[#This Row],[HomeTeam]],$GS$2:GS230,"&gt;="&amp;Tabela13[[#This Row],[Contagem_H]]-5),"")</f>
        <v>0.75028767067784941</v>
      </c>
      <c r="GV231" s="3">
        <f>IFERROR(AVERAGEIFS($G$2:G230,$E$2:E230,Tabela13[[#This Row],[AwayTeam]],$GT$2:GT230,"&gt;="&amp;Tabela13[[#This Row],[Contagem_A]]-5),"")</f>
        <v>0.8</v>
      </c>
      <c r="GW231" s="3">
        <f>IFERROR(AVERAGEIFS($GQ$2:GQ230,$D$2:D230,Tabela13[[#This Row],[HomeTeam]],$GS$2:GS230,"&gt;="&amp;Tabela13[[#This Row],[Contagem_H]]-5),"")</f>
        <v>-0.56399999999999995</v>
      </c>
    </row>
    <row r="232" spans="1:205" x14ac:dyDescent="0.25">
      <c r="A232" t="s">
        <v>127</v>
      </c>
      <c r="B232" t="s">
        <v>219</v>
      </c>
      <c r="C232" t="s">
        <v>173</v>
      </c>
      <c r="D232" t="s">
        <v>18</v>
      </c>
      <c r="E232" t="s">
        <v>13</v>
      </c>
      <c r="F232" s="3">
        <v>3</v>
      </c>
      <c r="G232" s="3">
        <v>1</v>
      </c>
      <c r="H232" s="3" t="str">
        <f t="shared" si="288"/>
        <v>H</v>
      </c>
      <c r="I232" s="3">
        <v>2.5499999999999998</v>
      </c>
      <c r="J232" s="3">
        <v>3.5</v>
      </c>
      <c r="K232" s="3">
        <v>2.63</v>
      </c>
      <c r="L232" s="3">
        <v>1.75</v>
      </c>
      <c r="M232" s="3">
        <v>2.0499999999999998</v>
      </c>
      <c r="N232" s="3">
        <f t="shared" si="217"/>
        <v>4</v>
      </c>
      <c r="O232" s="3">
        <f t="shared" si="218"/>
        <v>3</v>
      </c>
      <c r="P232" s="3">
        <f t="shared" si="219"/>
        <v>0</v>
      </c>
      <c r="Q232" s="3">
        <f t="shared" si="220"/>
        <v>5.8099285341512985E-2</v>
      </c>
      <c r="R232" s="3">
        <f t="shared" si="221"/>
        <v>5.9233449477351874E-2</v>
      </c>
      <c r="S232" s="3">
        <f t="shared" si="222"/>
        <v>2.698153177620858</v>
      </c>
      <c r="T232" s="3">
        <f t="shared" si="223"/>
        <v>3.7033474986952957</v>
      </c>
      <c r="U232" s="3">
        <f t="shared" si="224"/>
        <v>2.7828011204481791</v>
      </c>
      <c r="V232" s="3">
        <f t="shared" si="225"/>
        <v>1.8516737493476478</v>
      </c>
      <c r="W232" s="3">
        <f t="shared" si="226"/>
        <v>2.1691035349501013</v>
      </c>
      <c r="X232" s="4">
        <f t="shared" si="227"/>
        <v>0.39215686274509809</v>
      </c>
      <c r="Y232" s="4">
        <f t="shared" si="228"/>
        <v>0.2857142857142857</v>
      </c>
      <c r="Z232" s="4">
        <f t="shared" si="229"/>
        <v>0.38022813688212931</v>
      </c>
      <c r="AA232" s="4">
        <f t="shared" si="230"/>
        <v>0.5714285714285714</v>
      </c>
      <c r="AB232" s="4">
        <f t="shared" si="231"/>
        <v>0.48780487804878053</v>
      </c>
      <c r="AC232" s="4">
        <f t="shared" si="232"/>
        <v>1.696078431372549</v>
      </c>
      <c r="AD232" s="4">
        <f t="shared" si="233"/>
        <v>0.69011406844106471</v>
      </c>
      <c r="AE232" s="4">
        <f t="shared" si="234"/>
        <v>0.69607843137254899</v>
      </c>
      <c r="AF232" s="4">
        <f t="shared" si="235"/>
        <v>1.6901140684410647</v>
      </c>
      <c r="AG232" s="4">
        <f>IFERROR(AVERAGE(Tabela13[[#This Row],[V1]],Tabela13[[#This Row],[V2]]),"")</f>
        <v>1.193096249906807</v>
      </c>
      <c r="AH232" s="4">
        <f>IFERROR(AVERAGE(Tabela13[[#This Row],[V1]],Tabela13[[#This Row],[V3]]),"")</f>
        <v>1.196078431372549</v>
      </c>
      <c r="AI232" s="4">
        <f>IFERROR(AVERAGE(Tabela13[[#This Row],[V1]],Tabela13[[#This Row],[V4]]),"")</f>
        <v>1.693096249906807</v>
      </c>
      <c r="AJ232" s="4">
        <f>IFERROR(AVERAGE(Tabela13[[#This Row],[V2]],Tabela13[[#This Row],[V1]]),"")</f>
        <v>1.193096249906807</v>
      </c>
      <c r="AK232" s="4">
        <f>IFERROR(AVERAGE(Tabela13[[#This Row],[V2]],Tabela13[[#This Row],[V3]]),"")</f>
        <v>0.69309624990680685</v>
      </c>
      <c r="AL232" s="4">
        <f>IFERROR(AVERAGE(Tabela13[[#This Row],[V2]],Tabela13[[#This Row],[V4]]),"")</f>
        <v>1.1901140684410647</v>
      </c>
      <c r="AM232" s="4">
        <f>IFERROR(AVERAGE(Tabela13[[#This Row],[V3]],Tabela13[[#This Row],[V1]]),"")</f>
        <v>1.196078431372549</v>
      </c>
      <c r="AN232" s="4">
        <f>IFERROR(AVERAGE(Tabela13[[#This Row],[V3]],Tabela13[[#This Row],[V2]]),"")</f>
        <v>0.69309624990680685</v>
      </c>
      <c r="AO232" s="4">
        <f>IFERROR(AVERAGE(Tabela13[[#This Row],[V3]],Tabela13[[#This Row],[V4]]),"")</f>
        <v>1.193096249906807</v>
      </c>
      <c r="AP232" s="4">
        <f>IFERROR(AVERAGE(Tabela13[[#This Row],[V4]],Tabela13[[#This Row],[V1]]),"")</f>
        <v>1.693096249906807</v>
      </c>
      <c r="AQ232" s="4">
        <f>IFERROR(AVERAGE(Tabela13[[#This Row],[V4]],Tabela13[[#This Row],[V2]]),"")</f>
        <v>1.1901140684410647</v>
      </c>
      <c r="AR232" s="4">
        <f>IFERROR(AVERAGE(Tabela13[[#This Row],[V4]],Tabela13[[#This Row],[V3]]),"")</f>
        <v>1.193096249906807</v>
      </c>
      <c r="AS232" s="4">
        <f>_xlfn.STDEV.S(Tabela13[[#This Row],[V1]:[V2]])</f>
        <v>0.71132422266085737</v>
      </c>
      <c r="AT232" s="4">
        <f>_xlfn.STDEV.S(Tabela13[[#This Row],[V1]],Tabela13[[#This Row],[V3]])</f>
        <v>0.70710678118654724</v>
      </c>
      <c r="AU232" s="4">
        <f>_xlfn.STDEV.S(Tabela13[[#This Row],[V1]],Tabela13[[#This Row],[V4]])</f>
        <v>4.2174414743102098E-3</v>
      </c>
      <c r="AV232" s="4">
        <f>_xlfn.STDEV.S(Tabela13[[#This Row],[V2]],Tabela13[[#This Row],[V1]])</f>
        <v>0.71132422266085737</v>
      </c>
      <c r="AW232" s="4">
        <f>_xlfn.STDEV.S(Tabela13[[#This Row],[V2]],Tabela13[[#This Row],[V3]])</f>
        <v>4.2174414743102098E-3</v>
      </c>
      <c r="AX232" s="4">
        <f>_xlfn.STDEV.S(Tabela13[[#This Row],[V42]],Tabela13[[#This Row],[V44]])</f>
        <v>1.4184310038474053</v>
      </c>
      <c r="AY232" s="4">
        <f>_xlfn.STDEV.S(Tabela13[[#This Row],[V3]],Tabela13[[#This Row],[V1]])</f>
        <v>0.70710678118654724</v>
      </c>
      <c r="AZ232" s="4">
        <f>_xlfn.STDEV.S(Tabela13[[#This Row],[V3]],Tabela13[[#This Row],[V2]])</f>
        <v>4.2174414743102098E-3</v>
      </c>
      <c r="BA232" s="4">
        <f>_xlfn.STDEV.S(Tabela13[[#This Row],[V3]],Tabela13[[#This Row],[V4]])</f>
        <v>0.70288933971223699</v>
      </c>
      <c r="BB232" s="4">
        <f>_xlfn.STDEV.S(Tabela13[[#This Row],[V4]],Tabela13[[#This Row],[V1]])</f>
        <v>4.2174414743102098E-3</v>
      </c>
      <c r="BC232" s="4">
        <f>_xlfn.STDEV.S(Tabela13[[#This Row],[V4]],Tabela13[[#This Row],[V2]])</f>
        <v>0.70710678118654779</v>
      </c>
      <c r="BD232" s="4">
        <f>_xlfn.STDEV.S(Tabela13[[#This Row],[V4]],Tabela13[[#This Row],[V3]])</f>
        <v>0.70288933971223699</v>
      </c>
      <c r="BE232" s="4">
        <f>Tabela13[[#This Row],[V17]]/Tabela13[[#This Row],[V5]]</f>
        <v>0.59620019987190398</v>
      </c>
      <c r="BF232" s="4">
        <f>Tabela13[[#This Row],[V18]]/Tabela13[[#This Row],[V6]]</f>
        <v>0.59118763672973618</v>
      </c>
      <c r="BG232" s="4">
        <f>Tabela13[[#This Row],[V19]]/Tabela13[[#This Row],[V7]]</f>
        <v>2.4909638034709193E-3</v>
      </c>
      <c r="BH232" s="4">
        <f>Tabela13[[#This Row],[V20]]/Tabela13[[#This Row],[V8]]</f>
        <v>0.59620019987190398</v>
      </c>
      <c r="BI232" s="4">
        <f>Tabela13[[#This Row],[V21]]/Tabela13[[#This Row],[V9]]</f>
        <v>6.084929004993583E-3</v>
      </c>
      <c r="BJ232" s="4">
        <f>Tabela13[[#This Row],[V22]]/Tabela13[[#This Row],[V10]]</f>
        <v>1.191844581507564</v>
      </c>
      <c r="BK232" s="4">
        <f>Tabela13[[#This Row],[V23]]/Tabela13[[#This Row],[V11]]</f>
        <v>0.59118763672973618</v>
      </c>
      <c r="BL232" s="4">
        <f>Tabela13[[#This Row],[V24]]/Tabela13[[#This Row],[V12]]</f>
        <v>6.084929004993583E-3</v>
      </c>
      <c r="BM232" s="4">
        <f>Tabela13[[#This Row],[V25]]/Tabela13[[#This Row],[V13]]</f>
        <v>0.58913045763670768</v>
      </c>
      <c r="BN232" s="4">
        <f>Tabela13[[#This Row],[V26]]/Tabela13[[#This Row],[V14]]</f>
        <v>2.4909638034709193E-3</v>
      </c>
      <c r="BO232" s="4">
        <f>Tabela13[[#This Row],[V27]]/Tabela13[[#This Row],[V15]]</f>
        <v>0.59415042636441551</v>
      </c>
      <c r="BP232" s="4">
        <f>Tabela13[[#This Row],[V28]]/Tabela13[[#This Row],[V16]]</f>
        <v>0.58913045763670768</v>
      </c>
      <c r="BQ232" s="4">
        <f>Tabela13[[#This Row],[V1]]-Tabela13[[#This Row],[V2]]</f>
        <v>1.0059643629314843</v>
      </c>
      <c r="BR232" s="4">
        <f>Tabela13[[#This Row],[V1]]-Tabela13[[#This Row],[V3]]</f>
        <v>1</v>
      </c>
      <c r="BS232" s="4">
        <f>Tabela13[[#This Row],[V1]]-Tabela13[[#This Row],[V4]]</f>
        <v>5.9643629314842794E-3</v>
      </c>
      <c r="BT232" s="4">
        <f>Tabela13[[#This Row],[V2]]-Tabela13[[#This Row],[V1]]</f>
        <v>-1.0059643629314843</v>
      </c>
      <c r="BU232" s="4">
        <f>Tabela13[[#This Row],[V2]]-Tabela13[[#This Row],[V3]]</f>
        <v>-5.9643629314842794E-3</v>
      </c>
      <c r="BV232" s="4">
        <f>Tabela13[[#This Row],[V2]]-Tabela13[[#This Row],[V4]]</f>
        <v>-1</v>
      </c>
      <c r="BW232" s="4">
        <f>AVERAGE(Tabela13[[#This Row],[V41]],Tabela13[[#This Row],[V42]])</f>
        <v>1.0029821814657423</v>
      </c>
      <c r="BX232" s="4">
        <f>AVERAGE(Tabela13[[#This Row],[V41]],Tabela13[[#This Row],[V43]])</f>
        <v>0.50596436293148428</v>
      </c>
      <c r="BY232" s="4">
        <f>AVERAGE(Tabela13[[#This Row],[V41]],Tabela13[[#This Row],[V44]])</f>
        <v>0</v>
      </c>
      <c r="BZ232" s="4">
        <f>AVERAGE(Tabela13[[#This Row],[V41]],Tabela13[[#This Row],[V45]])</f>
        <v>0.5</v>
      </c>
      <c r="CA232" s="4">
        <f>AVERAGE(Tabela13[[#This Row],[V41]],Tabela13[[#This Row],[V46]])</f>
        <v>2.9821814657421397E-3</v>
      </c>
      <c r="CB232" s="4">
        <f>AVERAGE(Tabela13[[#This Row],[V42]],Tabela13[[#This Row],[V41]])</f>
        <v>1.0029821814657423</v>
      </c>
      <c r="CC232" s="4">
        <f>AVERAGE(Tabela13[[#This Row],[V42]],Tabela13[[#This Row],[V43]])</f>
        <v>0.50298218146574214</v>
      </c>
      <c r="CD232" s="4">
        <f>AVERAGE(Tabela13[[#This Row],[V42]],Tabela13[[#This Row],[V44]])</f>
        <v>-2.9821814657421397E-3</v>
      </c>
      <c r="CE232" s="4">
        <f>AVERAGE(Tabela13[[#This Row],[V42]],Tabela13[[#This Row],[V45]])</f>
        <v>0.49701781853425786</v>
      </c>
      <c r="CF232" s="4">
        <f>AVERAGE(Tabela13[[#This Row],[V42]],Tabela13[[#This Row],[V46]])</f>
        <v>0</v>
      </c>
      <c r="CG232" s="4">
        <f>AVERAGE(Tabela13[[#This Row],[V43]],Tabela13[[#This Row],[V41]])</f>
        <v>0.50596436293148428</v>
      </c>
      <c r="CH232" s="4">
        <f>AVERAGE(Tabela13[[#This Row],[V43]],Tabela13[[#This Row],[V42]])</f>
        <v>0.50298218146574214</v>
      </c>
      <c r="CI232" s="4">
        <f>AVERAGE(Tabela13[[#This Row],[V43]],Tabela13[[#This Row],[V44]])</f>
        <v>-0.5</v>
      </c>
      <c r="CJ232" s="4">
        <f>AVERAGE(Tabela13[[#This Row],[V43]],Tabela13[[#This Row],[V45]])</f>
        <v>0</v>
      </c>
      <c r="CK232" s="4">
        <f>AVERAGE(Tabela13[[#This Row],[V43]],Tabela13[[#This Row],[V46]])</f>
        <v>-0.49701781853425786</v>
      </c>
      <c r="CL232" s="4">
        <f>AVERAGE(Tabela13[[#This Row],[V44]],Tabela13[[#This Row],[V41]])</f>
        <v>0</v>
      </c>
      <c r="CM232" s="4">
        <f>AVERAGE(Tabela13[[#This Row],[V44]],Tabela13[[#This Row],[V42]])</f>
        <v>-2.9821814657421397E-3</v>
      </c>
      <c r="CN232" s="4">
        <f>AVERAGE(Tabela13[[#This Row],[V44]],Tabela13[[#This Row],[V43]])</f>
        <v>-0.5</v>
      </c>
      <c r="CO232" s="4">
        <f>AVERAGE(Tabela13[[#This Row],[V44]],Tabela13[[#This Row],[V45]])</f>
        <v>-0.50596436293148428</v>
      </c>
      <c r="CP232" s="4">
        <f>AVERAGE(Tabela13[[#This Row],[V44]],Tabela13[[#This Row],[V46]])</f>
        <v>-1.0029821814657423</v>
      </c>
      <c r="CQ232" s="4">
        <f>AVERAGE(Tabela13[[#This Row],[V45]],Tabela13[[#This Row],[V41]])</f>
        <v>0.5</v>
      </c>
      <c r="CR232" s="4">
        <f>AVERAGE(Tabela13[[#This Row],[V45]],Tabela13[[#This Row],[V42]])</f>
        <v>0.49701781853425786</v>
      </c>
      <c r="CS232" s="4">
        <f>AVERAGE(Tabela13[[#This Row],[V45]],Tabela13[[#This Row],[V43]])</f>
        <v>0</v>
      </c>
      <c r="CT232" s="4">
        <f>AVERAGE(Tabela13[[#This Row],[V45]],Tabela13[[#This Row],[V44]])</f>
        <v>-0.50596436293148428</v>
      </c>
      <c r="CU232" s="4">
        <f>AVERAGE(Tabela13[[#This Row],[V45]],Tabela13[[#This Row],[V46]])</f>
        <v>-0.50298218146574214</v>
      </c>
      <c r="CV232" s="4">
        <f>AVERAGE(Tabela13[[#This Row],[V46]],Tabela13[[#This Row],[V41]])</f>
        <v>2.9821814657421397E-3</v>
      </c>
      <c r="CW232" s="4">
        <f>AVERAGE(Tabela13[[#This Row],[V46]],Tabela13[[#This Row],[V42]])</f>
        <v>0</v>
      </c>
      <c r="CX232" s="4">
        <f>AVERAGE(Tabela13[[#This Row],[V46]],Tabela13[[#This Row],[V43]])</f>
        <v>-0.49701781853425786</v>
      </c>
      <c r="CY232" s="4">
        <f>AVERAGE(Tabela13[[#This Row],[V46]],Tabela13[[#This Row],[V44]])</f>
        <v>-1.0029821814657423</v>
      </c>
      <c r="CZ232" s="4">
        <f>AVERAGE(Tabela13[[#This Row],[V46]],Tabela13[[#This Row],[V45]])</f>
        <v>-0.50298218146574214</v>
      </c>
      <c r="DA232" s="3">
        <f>_xlfn.STDEV.S(Tabela13[[#This Row],[V41]],Tabela13[[#This Row],[V42]])</f>
        <v>4.2174414743102098E-3</v>
      </c>
      <c r="DB232" s="3">
        <f>_xlfn.STDEV.S(Tabela13[[#This Row],[V41]],Tabela13[[#This Row],[V43]])</f>
        <v>0.70710678118654757</v>
      </c>
      <c r="DC232" s="3">
        <f>_xlfn.STDEV.S(Tabela13[[#This Row],[V41]],Tabela13[[#This Row],[V44]])</f>
        <v>1.4226484453217154</v>
      </c>
      <c r="DD232" s="3">
        <f>_xlfn.STDEV.S(Tabela13[[#This Row],[V41]],Tabela13[[#This Row],[V45]])</f>
        <v>0.71554166413516795</v>
      </c>
      <c r="DE232" s="3">
        <f>_xlfn.STDEV.S(Tabela13[[#This Row],[V41]],Tabela13[[#This Row],[V46]])</f>
        <v>1.4184310038474053</v>
      </c>
      <c r="DF232" s="3">
        <f>_xlfn.STDEV.S(Tabela13[[#This Row],[V42]],Tabela13[[#This Row],[V41]])</f>
        <v>4.2174414743102098E-3</v>
      </c>
      <c r="DG232" s="3">
        <f>_xlfn.STDEV.S(Tabela13[[#This Row],[V42]],Tabela13[[#This Row],[V43]])</f>
        <v>0.70288933971223733</v>
      </c>
      <c r="DH232" s="3">
        <f>_xlfn.STDEV.S(Tabela13[[#This Row],[V42]],Tabela13[[#This Row],[V44]])</f>
        <v>1.4184310038474053</v>
      </c>
      <c r="DI232" s="3">
        <f>_xlfn.STDEV.S(Tabela13[[#This Row],[V42]],Tabela13[[#This Row],[V45]])</f>
        <v>0.71132422266085771</v>
      </c>
      <c r="DJ232" s="3">
        <f>_xlfn.STDEV.S(Tabela13[[#This Row],[V42]],Tabela13[[#This Row],[V46]])</f>
        <v>1.4142135623730951</v>
      </c>
      <c r="DK232" s="3">
        <f>_xlfn.STDEV.S(Tabela13[[#This Row],[V43]],Tabela13[[#This Row],[V41]])</f>
        <v>0.70710678118654757</v>
      </c>
      <c r="DL232" s="3">
        <f>_xlfn.STDEV.S(Tabela13[[#This Row],[V43]],Tabela13[[#This Row],[V42]])</f>
        <v>0.70288933971223733</v>
      </c>
      <c r="DM232" s="3">
        <f>_xlfn.STDEV.S(Tabela13[[#This Row],[V43]],Tabela13[[#This Row],[V44]])</f>
        <v>0.71554166413516795</v>
      </c>
      <c r="DN232" s="3">
        <f>_xlfn.STDEV.S(Tabela13[[#This Row],[V43]],Tabela13[[#This Row],[V45]])</f>
        <v>8.4348829486204195E-3</v>
      </c>
      <c r="DO232" s="3">
        <f>_xlfn.STDEV.S(Tabela13[[#This Row],[V43]],Tabela13[[#This Row],[V46]])</f>
        <v>0.71132422266085771</v>
      </c>
      <c r="DP232" s="3">
        <f>_xlfn.STDEV.S(Tabela13[[#This Row],[V44]],Tabela13[[#This Row],[V41]])</f>
        <v>1.4226484453217154</v>
      </c>
      <c r="DQ232" s="3">
        <f>_xlfn.STDEV.S(Tabela13[[#This Row],[V44]],Tabela13[[#This Row],[V42]])</f>
        <v>1.4184310038474053</v>
      </c>
      <c r="DR232" s="3">
        <f>_xlfn.STDEV.S(Tabela13[[#This Row],[V44]],Tabela13[[#This Row],[V43]])</f>
        <v>0.71554166413516795</v>
      </c>
      <c r="DS232" s="3">
        <f>_xlfn.STDEV.S(Tabela13[[#This Row],[V44]],Tabela13[[#This Row],[V45]])</f>
        <v>0.70710678118654757</v>
      </c>
      <c r="DT232" s="3">
        <f>_xlfn.STDEV.S(Tabela13[[#This Row],[V44]],Tabela13[[#This Row],[V46]])</f>
        <v>4.2174414743102098E-3</v>
      </c>
      <c r="DU232" s="3">
        <f>_xlfn.STDEV.S(Tabela13[[#This Row],[V45]],Tabela13[[#This Row],[V41]])</f>
        <v>0.71554166413516795</v>
      </c>
      <c r="DV232" s="3">
        <f>_xlfn.STDEV.S(Tabela13[[#This Row],[V45]],Tabela13[[#This Row],[V42]])</f>
        <v>0.71132422266085771</v>
      </c>
      <c r="DW232" s="3">
        <f>_xlfn.STDEV.S(Tabela13[[#This Row],[V45]],Tabela13[[#This Row],[V43]])</f>
        <v>8.4348829486204195E-3</v>
      </c>
      <c r="DX232" s="3">
        <f>_xlfn.STDEV.S(Tabela13[[#This Row],[V45]],Tabela13[[#This Row],[V44]])</f>
        <v>0.70710678118654757</v>
      </c>
      <c r="DY232" s="3">
        <f>_xlfn.STDEV.S(Tabela13[[#This Row],[V45]],Tabela13[[#This Row],[V46]])</f>
        <v>0.70288933971223733</v>
      </c>
      <c r="DZ232" s="3">
        <f>_xlfn.STDEV.S(Tabela13[[#This Row],[V46]],Tabela13[[#This Row],[V41]])</f>
        <v>1.4184310038474053</v>
      </c>
      <c r="EA232" s="3">
        <f>_xlfn.STDEV.S(Tabela13[[#This Row],[V46]],Tabela13[[#This Row],[V42]])</f>
        <v>1.4142135623730951</v>
      </c>
      <c r="EB232" s="3">
        <f>_xlfn.STDEV.S(Tabela13[[#This Row],[V46]],Tabela13[[#This Row],[V43]])</f>
        <v>0.71132422266085771</v>
      </c>
      <c r="EC232" s="3">
        <f>_xlfn.STDEV.S(Tabela13[[#This Row],[V46]],Tabela13[[#This Row],[V44]])</f>
        <v>4.2174414743102098E-3</v>
      </c>
      <c r="ED232" s="3">
        <f>_xlfn.STDEV.S(Tabela13[[#This Row],[V46]],Tabela13[[#This Row],[V45]])</f>
        <v>0.70288933971223733</v>
      </c>
      <c r="EE232" s="3">
        <f t="shared" si="236"/>
        <v>4.2049016944118662E-3</v>
      </c>
      <c r="EF232" s="3">
        <f t="shared" si="237"/>
        <v>1.3975426591107587</v>
      </c>
      <c r="EG232" s="3" t="str">
        <f t="shared" si="238"/>
        <v/>
      </c>
      <c r="EH232" s="3">
        <f t="shared" si="239"/>
        <v>1.4310833282703359</v>
      </c>
      <c r="EI232" s="3">
        <f t="shared" si="240"/>
        <v>475.63537636513928</v>
      </c>
      <c r="EJ232" s="3">
        <f t="shared" si="241"/>
        <v>4.2049016944118662E-3</v>
      </c>
      <c r="EK232" s="3">
        <f t="shared" si="242"/>
        <v>1.3974438173216097</v>
      </c>
      <c r="EL232" s="3">
        <f t="shared" si="243"/>
        <v>-475.63537636513928</v>
      </c>
      <c r="EM232" s="3">
        <f t="shared" si="244"/>
        <v>1.4311845493962474</v>
      </c>
      <c r="EN232" s="3" t="str">
        <f t="shared" si="245"/>
        <v/>
      </c>
      <c r="EO232" s="3">
        <f t="shared" si="246"/>
        <v>1.3975426591107587</v>
      </c>
      <c r="EP232" s="3">
        <f t="shared" si="247"/>
        <v>1.3974438173216097</v>
      </c>
      <c r="EQ232" s="3">
        <f t="shared" si="248"/>
        <v>-1.4310833282703359</v>
      </c>
      <c r="ER232" s="3" t="str">
        <f t="shared" si="249"/>
        <v/>
      </c>
      <c r="ES232" s="3" t="str">
        <f t="shared" si="250"/>
        <v/>
      </c>
      <c r="ET232" s="3" t="str">
        <f t="shared" si="251"/>
        <v/>
      </c>
      <c r="EU232" s="3" t="str">
        <f t="shared" si="252"/>
        <v/>
      </c>
      <c r="EV232" s="3">
        <f t="shared" si="253"/>
        <v>-1.4310833282703359</v>
      </c>
      <c r="EW232" s="3">
        <f t="shared" si="254"/>
        <v>-1.3975426591107587</v>
      </c>
      <c r="EX232" s="3">
        <f t="shared" si="255"/>
        <v>-4.2049016944118662E-3</v>
      </c>
      <c r="EY232" s="3">
        <f t="shared" si="256"/>
        <v>1.4310833282703359</v>
      </c>
      <c r="EZ232" s="3">
        <f t="shared" si="257"/>
        <v>1.4311845493962474</v>
      </c>
      <c r="FA232" s="3" t="str">
        <f t="shared" si="258"/>
        <v/>
      </c>
      <c r="FB232" s="3">
        <f t="shared" si="259"/>
        <v>-1.3975426591107587</v>
      </c>
      <c r="FC232" s="3">
        <f t="shared" si="260"/>
        <v>-1.3974438173216097</v>
      </c>
      <c r="FD232" s="3">
        <f t="shared" si="261"/>
        <v>475.63537636513928</v>
      </c>
      <c r="FE232" s="3" t="str">
        <f t="shared" si="262"/>
        <v/>
      </c>
      <c r="FF232" s="3">
        <f t="shared" si="263"/>
        <v>-1.4311845493962474</v>
      </c>
      <c r="FG232" s="3">
        <f t="shared" si="264"/>
        <v>-4.2049016944118662E-3</v>
      </c>
      <c r="FH232" s="3">
        <f t="shared" si="265"/>
        <v>-1.3974438173216097</v>
      </c>
      <c r="FI232" s="4">
        <f t="shared" si="266"/>
        <v>1.1406844106463878</v>
      </c>
      <c r="FJ232" s="4">
        <f t="shared" si="267"/>
        <v>0.39215686274509809</v>
      </c>
      <c r="FK232" s="4">
        <f t="shared" si="268"/>
        <v>1.3818976103718321</v>
      </c>
      <c r="FL232" s="4">
        <f t="shared" si="269"/>
        <v>1.3480764197853965</v>
      </c>
      <c r="FM232" s="4">
        <f>Tabela13[[#This Row],[V139]]-Tabela13[[#This Row],[V140]]</f>
        <v>3.3821190586435623E-2</v>
      </c>
      <c r="FN232" s="4">
        <f>Tabela13[[#This Row],[V1]]-Tabela13[[#This Row],[V2]]/2</f>
        <v>1.3510213971520166</v>
      </c>
      <c r="FO232" s="4">
        <f>Tabela13[[#This Row],[V1]]-Tabela13[[#This Row],[V3]]/2</f>
        <v>1.3480392156862746</v>
      </c>
      <c r="FP232" s="4">
        <f>Tabela13[[#This Row],[V1]]-Tabela13[[#This Row],[V4]]/2</f>
        <v>0.85102139715201663</v>
      </c>
      <c r="FQ232" s="4">
        <f>Tabela13[[#This Row],[V2]]-Tabela13[[#This Row],[V1]]/2</f>
        <v>-0.15792514724520978</v>
      </c>
      <c r="FR232" s="4">
        <f>Tabela13[[#This Row],[V2]]-Tabela13[[#This Row],[V3]]/2</f>
        <v>0.34207485275479022</v>
      </c>
      <c r="FS232" s="4">
        <f>Tabela13[[#This Row],[V2]]-Tabela13[[#This Row],[V4]]/2</f>
        <v>-0.15494296577946765</v>
      </c>
      <c r="FT232" s="4">
        <f t="shared" si="270"/>
        <v>0.9336092286966986</v>
      </c>
      <c r="FU232" s="4">
        <f t="shared" si="271"/>
        <v>0.93255217892038156</v>
      </c>
      <c r="FV232" s="4">
        <f t="shared" si="272"/>
        <v>0.70508673912143671</v>
      </c>
      <c r="FW232" s="4">
        <f t="shared" si="273"/>
        <v>-0.15663154753360126</v>
      </c>
      <c r="FX232" s="4">
        <f t="shared" si="274"/>
        <v>0.32959718297495361</v>
      </c>
      <c r="FY232" s="4">
        <f t="shared" si="275"/>
        <v>-0.15372060351752248</v>
      </c>
      <c r="FZ232" s="4">
        <f t="shared" si="276"/>
        <v>168.04966116540575</v>
      </c>
      <c r="GA232" s="4">
        <f t="shared" si="277"/>
        <v>167.85939220566868</v>
      </c>
      <c r="GB232" s="4">
        <f t="shared" si="278"/>
        <v>126.91561304185861</v>
      </c>
      <c r="GC232" s="4">
        <f t="shared" si="279"/>
        <v>-28.193678556048226</v>
      </c>
      <c r="GD232" s="4">
        <f t="shared" si="280"/>
        <v>59.327492935491641</v>
      </c>
      <c r="GE232" s="4">
        <f t="shared" si="281"/>
        <v>-27.669708633154045</v>
      </c>
      <c r="GF232" s="4">
        <f>Tabela13[[#This Row],[V1]]-Tabela13[[#This Row],[V2]]/Tabela13[[#This Row],[V2]]</f>
        <v>0.69607843137254899</v>
      </c>
      <c r="GG232" s="4">
        <f>Tabela13[[#This Row],[V1]]-Tabela13[[#This Row],[V3]]/Tabela13[[#This Row],[V3]]</f>
        <v>0.69607843137254899</v>
      </c>
      <c r="GH232" s="4">
        <f>Tabela13[[#This Row],[V1]]-Tabela13[[#This Row],[V4]]/Tabela13[[#This Row],[V4]]</f>
        <v>0.69607843137254899</v>
      </c>
      <c r="GI232" s="4">
        <f>Tabela13[[#This Row],[V2]]-Tabela13[[#This Row],[V1]]/Tabela13[[#This Row],[V1]]</f>
        <v>-0.30988593155893529</v>
      </c>
      <c r="GJ232" s="4">
        <f>Tabela13[[#This Row],[V2]]-Tabela13[[#This Row],[V3]]/Tabela13[[#This Row],[V3]]</f>
        <v>-0.30988593155893529</v>
      </c>
      <c r="GK232" s="4">
        <f>Tabela13[[#This Row],[V2]]-Tabela13[[#This Row],[V4]]/Tabela13[[#This Row],[V4]]</f>
        <v>-0.30988593155893529</v>
      </c>
      <c r="GL232" s="4">
        <f t="shared" si="282"/>
        <v>0.57736053831933509</v>
      </c>
      <c r="GM232" s="4">
        <f t="shared" si="283"/>
        <v>1.193096249906807</v>
      </c>
      <c r="GN232" s="4">
        <f t="shared" si="284"/>
        <v>0.48391782168826097</v>
      </c>
      <c r="GO232" s="3">
        <f t="shared" si="285"/>
        <v>1</v>
      </c>
      <c r="GP232" s="3">
        <v>100</v>
      </c>
      <c r="GQ232" s="3">
        <f t="shared" si="286"/>
        <v>1.5499999999999998</v>
      </c>
      <c r="GR232" s="3">
        <f t="shared" si="287"/>
        <v>154.99999999999997</v>
      </c>
      <c r="GS232" s="34">
        <f>COUNTIF($D$2:D231,Tabela13[[#This Row],[HomeTeam]])</f>
        <v>11</v>
      </c>
      <c r="GT232" s="34">
        <f>COUNTIF($E$2:E231,Tabela13[[#This Row],[AwayTeam]])</f>
        <v>11</v>
      </c>
      <c r="GU232" s="3">
        <f>IFERROR(AVERAGEIFS($AD$2:AD231,$D$2:D231,Tabela13[[#This Row],[HomeTeam]],$GS$2:GS231,"&gt;="&amp;Tabela13[[#This Row],[Contagem_H]]-5),"")</f>
        <v>0.4687492125708686</v>
      </c>
      <c r="GV232" s="3">
        <f>IFERROR(AVERAGEIFS($G$2:G231,$E$2:E231,Tabela13[[#This Row],[AwayTeam]],$GT$2:GT231,"&gt;="&amp;Tabela13[[#This Row],[Contagem_A]]-5),"")</f>
        <v>2</v>
      </c>
      <c r="GW232" s="3">
        <f>IFERROR(AVERAGEIFS($GQ$2:GQ231,$D$2:D231,Tabela13[[#This Row],[HomeTeam]],$GS$2:GS231,"&gt;="&amp;Tabela13[[#This Row],[Contagem_H]]-5),"")</f>
        <v>1.04</v>
      </c>
    </row>
    <row r="233" spans="1:205" x14ac:dyDescent="0.25">
      <c r="A233" t="s">
        <v>127</v>
      </c>
      <c r="B233" t="s">
        <v>219</v>
      </c>
      <c r="C233" t="s">
        <v>173</v>
      </c>
      <c r="D233" t="s">
        <v>25</v>
      </c>
      <c r="E233" t="s">
        <v>11</v>
      </c>
      <c r="F233" s="3">
        <v>3</v>
      </c>
      <c r="G233" s="3">
        <v>1</v>
      </c>
      <c r="H233" s="3" t="str">
        <f t="shared" si="288"/>
        <v>H</v>
      </c>
      <c r="I233" s="3">
        <v>1.18</v>
      </c>
      <c r="J233" s="3">
        <v>8</v>
      </c>
      <c r="K233" s="3">
        <v>17</v>
      </c>
      <c r="L233" s="3">
        <v>1.3</v>
      </c>
      <c r="M233" s="3">
        <v>3.5</v>
      </c>
      <c r="N233" s="3">
        <f t="shared" si="217"/>
        <v>4</v>
      </c>
      <c r="O233" s="3">
        <f t="shared" si="218"/>
        <v>3</v>
      </c>
      <c r="P233" s="3">
        <f t="shared" si="219"/>
        <v>0</v>
      </c>
      <c r="Q233" s="3">
        <f t="shared" si="220"/>
        <v>3.1281156530408749E-2</v>
      </c>
      <c r="R233" s="3">
        <f t="shared" si="221"/>
        <v>5.4945054945054861E-2</v>
      </c>
      <c r="S233" s="3">
        <f t="shared" si="222"/>
        <v>1.2169117647058822</v>
      </c>
      <c r="T233" s="3">
        <f t="shared" si="223"/>
        <v>8.25024925224327</v>
      </c>
      <c r="U233" s="3">
        <f t="shared" si="224"/>
        <v>17.531779661016948</v>
      </c>
      <c r="V233" s="3">
        <f t="shared" si="225"/>
        <v>1.3406655034895314</v>
      </c>
      <c r="W233" s="3">
        <f t="shared" si="226"/>
        <v>3.6094840478564305</v>
      </c>
      <c r="X233" s="4">
        <f t="shared" si="227"/>
        <v>0.84745762711864414</v>
      </c>
      <c r="Y233" s="4">
        <f t="shared" si="228"/>
        <v>0.125</v>
      </c>
      <c r="Z233" s="4">
        <f t="shared" si="229"/>
        <v>5.8823529411764705E-2</v>
      </c>
      <c r="AA233" s="4">
        <f t="shared" si="230"/>
        <v>0.76923076923076916</v>
      </c>
      <c r="AB233" s="4">
        <f t="shared" si="231"/>
        <v>0.2857142857142857</v>
      </c>
      <c r="AC233" s="4">
        <f t="shared" si="232"/>
        <v>1.923728813559322</v>
      </c>
      <c r="AD233" s="4">
        <f t="shared" si="233"/>
        <v>0.52941176470588236</v>
      </c>
      <c r="AE233" s="4">
        <f t="shared" si="234"/>
        <v>0.92372881355932202</v>
      </c>
      <c r="AF233" s="4">
        <f t="shared" si="235"/>
        <v>1.5294117647058822</v>
      </c>
      <c r="AG233" s="4">
        <f>IFERROR(AVERAGE(Tabela13[[#This Row],[V1]],Tabela13[[#This Row],[V2]]),"")</f>
        <v>1.2265702891326022</v>
      </c>
      <c r="AH233" s="4">
        <f>IFERROR(AVERAGE(Tabela13[[#This Row],[V1]],Tabela13[[#This Row],[V3]]),"")</f>
        <v>1.423728813559322</v>
      </c>
      <c r="AI233" s="4">
        <f>IFERROR(AVERAGE(Tabela13[[#This Row],[V1]],Tabela13[[#This Row],[V4]]),"")</f>
        <v>1.726570289132602</v>
      </c>
      <c r="AJ233" s="4">
        <f>IFERROR(AVERAGE(Tabela13[[#This Row],[V2]],Tabela13[[#This Row],[V1]]),"")</f>
        <v>1.2265702891326022</v>
      </c>
      <c r="AK233" s="4">
        <f>IFERROR(AVERAGE(Tabela13[[#This Row],[V2]],Tabela13[[#This Row],[V3]]),"")</f>
        <v>0.72657028913260224</v>
      </c>
      <c r="AL233" s="4">
        <f>IFERROR(AVERAGE(Tabela13[[#This Row],[V2]],Tabela13[[#This Row],[V4]]),"")</f>
        <v>1.0294117647058822</v>
      </c>
      <c r="AM233" s="4">
        <f>IFERROR(AVERAGE(Tabela13[[#This Row],[V3]],Tabela13[[#This Row],[V1]]),"")</f>
        <v>1.423728813559322</v>
      </c>
      <c r="AN233" s="4">
        <f>IFERROR(AVERAGE(Tabela13[[#This Row],[V3]],Tabela13[[#This Row],[V2]]),"")</f>
        <v>0.72657028913260224</v>
      </c>
      <c r="AO233" s="4">
        <f>IFERROR(AVERAGE(Tabela13[[#This Row],[V3]],Tabela13[[#This Row],[V4]]),"")</f>
        <v>1.226570289132602</v>
      </c>
      <c r="AP233" s="4">
        <f>IFERROR(AVERAGE(Tabela13[[#This Row],[V4]],Tabela13[[#This Row],[V1]]),"")</f>
        <v>1.726570289132602</v>
      </c>
      <c r="AQ233" s="4">
        <f>IFERROR(AVERAGE(Tabela13[[#This Row],[V4]],Tabela13[[#This Row],[V2]]),"")</f>
        <v>1.0294117647058822</v>
      </c>
      <c r="AR233" s="4">
        <f>IFERROR(AVERAGE(Tabela13[[#This Row],[V4]],Tabela13[[#This Row],[V3]]),"")</f>
        <v>1.226570289132602</v>
      </c>
      <c r="AS233" s="4">
        <f>_xlfn.STDEV.S(Tabela13[[#This Row],[V1]:[V2]])</f>
        <v>0.98593104036828183</v>
      </c>
      <c r="AT233" s="4">
        <f>_xlfn.STDEV.S(Tabela13[[#This Row],[V1]],Tabela13[[#This Row],[V3]])</f>
        <v>0.70710678118654757</v>
      </c>
      <c r="AU233" s="4">
        <f>_xlfn.STDEV.S(Tabela13[[#This Row],[V1]],Tabela13[[#This Row],[V4]])</f>
        <v>0.27882425918173609</v>
      </c>
      <c r="AV233" s="4">
        <f>_xlfn.STDEV.S(Tabela13[[#This Row],[V2]],Tabela13[[#This Row],[V1]])</f>
        <v>0.98593104036828183</v>
      </c>
      <c r="AW233" s="4">
        <f>_xlfn.STDEV.S(Tabela13[[#This Row],[V2]],Tabela13[[#This Row],[V3]])</f>
        <v>0.27882425918173409</v>
      </c>
      <c r="AX233" s="4">
        <f>_xlfn.STDEV.S(Tabela13[[#This Row],[V42]],Tabela13[[#This Row],[V44]])</f>
        <v>1.6930378215548294</v>
      </c>
      <c r="AY233" s="4">
        <f>_xlfn.STDEV.S(Tabela13[[#This Row],[V3]],Tabela13[[#This Row],[V1]])</f>
        <v>0.70710678118654757</v>
      </c>
      <c r="AZ233" s="4">
        <f>_xlfn.STDEV.S(Tabela13[[#This Row],[V3]],Tabela13[[#This Row],[V2]])</f>
        <v>0.27882425918173409</v>
      </c>
      <c r="BA233" s="4">
        <f>_xlfn.STDEV.S(Tabela13[[#This Row],[V3]],Tabela13[[#This Row],[V4]])</f>
        <v>0.42828252200481398</v>
      </c>
      <c r="BB233" s="4">
        <f>_xlfn.STDEV.S(Tabela13[[#This Row],[V4]],Tabela13[[#This Row],[V1]])</f>
        <v>0.27882425918173609</v>
      </c>
      <c r="BC233" s="4">
        <f>_xlfn.STDEV.S(Tabela13[[#This Row],[V4]],Tabela13[[#This Row],[V2]])</f>
        <v>0.70710678118654779</v>
      </c>
      <c r="BD233" s="4">
        <f>_xlfn.STDEV.S(Tabela13[[#This Row],[V4]],Tabela13[[#This Row],[V3]])</f>
        <v>0.42828252200481398</v>
      </c>
      <c r="BE233" s="4">
        <f>Tabela13[[#This Row],[V17]]/Tabela13[[#This Row],[V5]]</f>
        <v>0.80381128509602651</v>
      </c>
      <c r="BF233" s="4">
        <f>Tabela13[[#This Row],[V18]]/Tabela13[[#This Row],[V6]]</f>
        <v>0.49665833440483698</v>
      </c>
      <c r="BG233" s="4">
        <f>Tabela13[[#This Row],[V19]]/Tabela13[[#This Row],[V7]]</f>
        <v>0.16149024510424792</v>
      </c>
      <c r="BH233" s="4">
        <f>Tabela13[[#This Row],[V20]]/Tabela13[[#This Row],[V8]]</f>
        <v>0.80381128509602651</v>
      </c>
      <c r="BI233" s="4">
        <f>Tabela13[[#This Row],[V21]]/Tabela13[[#This Row],[V9]]</f>
        <v>0.38375400611907962</v>
      </c>
      <c r="BJ233" s="4">
        <f>Tabela13[[#This Row],[V22]]/Tabela13[[#This Row],[V10]]</f>
        <v>1.6446653123675488</v>
      </c>
      <c r="BK233" s="4">
        <f>Tabela13[[#This Row],[V23]]/Tabela13[[#This Row],[V11]]</f>
        <v>0.49665833440483698</v>
      </c>
      <c r="BL233" s="4">
        <f>Tabela13[[#This Row],[V24]]/Tabela13[[#This Row],[V12]]</f>
        <v>0.38375400611907962</v>
      </c>
      <c r="BM233" s="4">
        <f>Tabela13[[#This Row],[V25]]/Tabela13[[#This Row],[V13]]</f>
        <v>0.34917079420510344</v>
      </c>
      <c r="BN233" s="4">
        <f>Tabela13[[#This Row],[V26]]/Tabela13[[#This Row],[V14]]</f>
        <v>0.16149024510424792</v>
      </c>
      <c r="BO233" s="4">
        <f>Tabela13[[#This Row],[V27]]/Tabela13[[#This Row],[V15]]</f>
        <v>0.68690373029550367</v>
      </c>
      <c r="BP233" s="4">
        <f>Tabela13[[#This Row],[V28]]/Tabela13[[#This Row],[V16]]</f>
        <v>0.34917079420510344</v>
      </c>
      <c r="BQ233" s="4">
        <f>Tabela13[[#This Row],[V1]]-Tabela13[[#This Row],[V2]]</f>
        <v>1.3943170488534395</v>
      </c>
      <c r="BR233" s="4">
        <f>Tabela13[[#This Row],[V1]]-Tabela13[[#This Row],[V3]]</f>
        <v>1</v>
      </c>
      <c r="BS233" s="4">
        <f>Tabela13[[#This Row],[V1]]-Tabela13[[#This Row],[V4]]</f>
        <v>0.39431704885343977</v>
      </c>
      <c r="BT233" s="4">
        <f>Tabela13[[#This Row],[V2]]-Tabela13[[#This Row],[V1]]</f>
        <v>-1.3943170488534395</v>
      </c>
      <c r="BU233" s="4">
        <f>Tabela13[[#This Row],[V2]]-Tabela13[[#This Row],[V3]]</f>
        <v>-0.39431704885343966</v>
      </c>
      <c r="BV233" s="4">
        <f>Tabela13[[#This Row],[V2]]-Tabela13[[#This Row],[V4]]</f>
        <v>-0.99999999999999989</v>
      </c>
      <c r="BW233" s="4">
        <f>AVERAGE(Tabela13[[#This Row],[V41]],Tabela13[[#This Row],[V42]])</f>
        <v>1.1971585244267198</v>
      </c>
      <c r="BX233" s="4">
        <f>AVERAGE(Tabela13[[#This Row],[V41]],Tabela13[[#This Row],[V43]])</f>
        <v>0.89431704885343966</v>
      </c>
      <c r="BY233" s="4">
        <f>AVERAGE(Tabela13[[#This Row],[V41]],Tabela13[[#This Row],[V44]])</f>
        <v>0</v>
      </c>
      <c r="BZ233" s="4">
        <f>AVERAGE(Tabela13[[#This Row],[V41]],Tabela13[[#This Row],[V45]])</f>
        <v>0.49999999999999994</v>
      </c>
      <c r="CA233" s="4">
        <f>AVERAGE(Tabela13[[#This Row],[V41]],Tabela13[[#This Row],[V46]])</f>
        <v>0.19715852442671983</v>
      </c>
      <c r="CB233" s="4">
        <f>AVERAGE(Tabela13[[#This Row],[V42]],Tabela13[[#This Row],[V41]])</f>
        <v>1.1971585244267198</v>
      </c>
      <c r="CC233" s="4">
        <f>AVERAGE(Tabela13[[#This Row],[V42]],Tabela13[[#This Row],[V43]])</f>
        <v>0.69715852442671988</v>
      </c>
      <c r="CD233" s="4">
        <f>AVERAGE(Tabela13[[#This Row],[V42]],Tabela13[[#This Row],[V44]])</f>
        <v>-0.19715852442671977</v>
      </c>
      <c r="CE233" s="4">
        <f>AVERAGE(Tabela13[[#This Row],[V42]],Tabela13[[#This Row],[V45]])</f>
        <v>0.30284147557328017</v>
      </c>
      <c r="CF233" s="4">
        <f>AVERAGE(Tabela13[[#This Row],[V42]],Tabela13[[#This Row],[V46]])</f>
        <v>0</v>
      </c>
      <c r="CG233" s="4">
        <f>AVERAGE(Tabela13[[#This Row],[V43]],Tabela13[[#This Row],[V41]])</f>
        <v>0.89431704885343966</v>
      </c>
      <c r="CH233" s="4">
        <f>AVERAGE(Tabela13[[#This Row],[V43]],Tabela13[[#This Row],[V42]])</f>
        <v>0.69715852442671988</v>
      </c>
      <c r="CI233" s="4">
        <f>AVERAGE(Tabela13[[#This Row],[V43]],Tabela13[[#This Row],[V44]])</f>
        <v>-0.49999999999999989</v>
      </c>
      <c r="CJ233" s="4">
        <f>AVERAGE(Tabela13[[#This Row],[V43]],Tabela13[[#This Row],[V45]])</f>
        <v>0</v>
      </c>
      <c r="CK233" s="4">
        <f>AVERAGE(Tabela13[[#This Row],[V43]],Tabela13[[#This Row],[V46]])</f>
        <v>-0.30284147557328006</v>
      </c>
      <c r="CL233" s="4">
        <f>AVERAGE(Tabela13[[#This Row],[V44]],Tabela13[[#This Row],[V41]])</f>
        <v>0</v>
      </c>
      <c r="CM233" s="4">
        <f>AVERAGE(Tabela13[[#This Row],[V44]],Tabela13[[#This Row],[V42]])</f>
        <v>-0.19715852442671977</v>
      </c>
      <c r="CN233" s="4">
        <f>AVERAGE(Tabela13[[#This Row],[V44]],Tabela13[[#This Row],[V43]])</f>
        <v>-0.49999999999999989</v>
      </c>
      <c r="CO233" s="4">
        <f>AVERAGE(Tabela13[[#This Row],[V44]],Tabela13[[#This Row],[V45]])</f>
        <v>-0.89431704885343954</v>
      </c>
      <c r="CP233" s="4">
        <f>AVERAGE(Tabela13[[#This Row],[V44]],Tabela13[[#This Row],[V46]])</f>
        <v>-1.1971585244267198</v>
      </c>
      <c r="CQ233" s="4">
        <f>AVERAGE(Tabela13[[#This Row],[V45]],Tabela13[[#This Row],[V41]])</f>
        <v>0.49999999999999994</v>
      </c>
      <c r="CR233" s="4">
        <f>AVERAGE(Tabela13[[#This Row],[V45]],Tabela13[[#This Row],[V42]])</f>
        <v>0.30284147557328017</v>
      </c>
      <c r="CS233" s="4">
        <f>AVERAGE(Tabela13[[#This Row],[V45]],Tabela13[[#This Row],[V43]])</f>
        <v>0</v>
      </c>
      <c r="CT233" s="4">
        <f>AVERAGE(Tabela13[[#This Row],[V45]],Tabela13[[#This Row],[V44]])</f>
        <v>-0.89431704885343954</v>
      </c>
      <c r="CU233" s="4">
        <f>AVERAGE(Tabela13[[#This Row],[V45]],Tabela13[[#This Row],[V46]])</f>
        <v>-0.69715852442671977</v>
      </c>
      <c r="CV233" s="4">
        <f>AVERAGE(Tabela13[[#This Row],[V46]],Tabela13[[#This Row],[V41]])</f>
        <v>0.19715852442671983</v>
      </c>
      <c r="CW233" s="4">
        <f>AVERAGE(Tabela13[[#This Row],[V46]],Tabela13[[#This Row],[V42]])</f>
        <v>0</v>
      </c>
      <c r="CX233" s="4">
        <f>AVERAGE(Tabela13[[#This Row],[V46]],Tabela13[[#This Row],[V43]])</f>
        <v>-0.30284147557328006</v>
      </c>
      <c r="CY233" s="4">
        <f>AVERAGE(Tabela13[[#This Row],[V46]],Tabela13[[#This Row],[V44]])</f>
        <v>-1.1971585244267198</v>
      </c>
      <c r="CZ233" s="4">
        <f>AVERAGE(Tabela13[[#This Row],[V46]],Tabela13[[#This Row],[V45]])</f>
        <v>-0.69715852442671977</v>
      </c>
      <c r="DA233" s="3">
        <f>_xlfn.STDEV.S(Tabela13[[#This Row],[V41]],Tabela13[[#This Row],[V42]])</f>
        <v>0.27882425918173448</v>
      </c>
      <c r="DB233" s="3">
        <f>_xlfn.STDEV.S(Tabela13[[#This Row],[V41]],Tabela13[[#This Row],[V43]])</f>
        <v>0.70710678118654735</v>
      </c>
      <c r="DC233" s="3">
        <f>_xlfn.STDEV.S(Tabela13[[#This Row],[V41]],Tabela13[[#This Row],[V44]])</f>
        <v>1.9718620807365637</v>
      </c>
      <c r="DD233" s="3">
        <f>_xlfn.STDEV.S(Tabela13[[#This Row],[V41]],Tabela13[[#This Row],[V45]])</f>
        <v>1.264755299550016</v>
      </c>
      <c r="DE233" s="3">
        <f>_xlfn.STDEV.S(Tabela13[[#This Row],[V41]],Tabela13[[#This Row],[V46]])</f>
        <v>1.6930378215548292</v>
      </c>
      <c r="DF233" s="3">
        <f>_xlfn.STDEV.S(Tabela13[[#This Row],[V42]],Tabela13[[#This Row],[V41]])</f>
        <v>0.27882425918173448</v>
      </c>
      <c r="DG233" s="3">
        <f>_xlfn.STDEV.S(Tabela13[[#This Row],[V42]],Tabela13[[#This Row],[V43]])</f>
        <v>0.4282825220048132</v>
      </c>
      <c r="DH233" s="3">
        <f>_xlfn.STDEV.S(Tabela13[[#This Row],[V42]],Tabela13[[#This Row],[V44]])</f>
        <v>1.6930378215548294</v>
      </c>
      <c r="DI233" s="3">
        <f>_xlfn.STDEV.S(Tabela13[[#This Row],[V42]],Tabela13[[#This Row],[V45]])</f>
        <v>0.98593104036828183</v>
      </c>
      <c r="DJ233" s="3">
        <f>_xlfn.STDEV.S(Tabela13[[#This Row],[V42]],Tabela13[[#This Row],[V46]])</f>
        <v>1.4142135623730949</v>
      </c>
      <c r="DK233" s="3">
        <f>_xlfn.STDEV.S(Tabela13[[#This Row],[V43]],Tabela13[[#This Row],[V41]])</f>
        <v>0.70710678118654735</v>
      </c>
      <c r="DL233" s="3">
        <f>_xlfn.STDEV.S(Tabela13[[#This Row],[V43]],Tabela13[[#This Row],[V42]])</f>
        <v>0.4282825220048132</v>
      </c>
      <c r="DM233" s="3">
        <f>_xlfn.STDEV.S(Tabela13[[#This Row],[V43]],Tabela13[[#This Row],[V44]])</f>
        <v>1.2647552995500162</v>
      </c>
      <c r="DN233" s="3">
        <f>_xlfn.STDEV.S(Tabela13[[#This Row],[V43]],Tabela13[[#This Row],[V45]])</f>
        <v>0.55764851836346874</v>
      </c>
      <c r="DO233" s="3">
        <f>_xlfn.STDEV.S(Tabela13[[#This Row],[V43]],Tabela13[[#This Row],[V46]])</f>
        <v>0.98593104036828183</v>
      </c>
      <c r="DP233" s="3">
        <f>_xlfn.STDEV.S(Tabela13[[#This Row],[V44]],Tabela13[[#This Row],[V41]])</f>
        <v>1.9718620807365637</v>
      </c>
      <c r="DQ233" s="3">
        <f>_xlfn.STDEV.S(Tabela13[[#This Row],[V44]],Tabela13[[#This Row],[V42]])</f>
        <v>1.6930378215548294</v>
      </c>
      <c r="DR233" s="3">
        <f>_xlfn.STDEV.S(Tabela13[[#This Row],[V44]],Tabela13[[#This Row],[V43]])</f>
        <v>1.2647552995500162</v>
      </c>
      <c r="DS233" s="3">
        <f>_xlfn.STDEV.S(Tabela13[[#This Row],[V44]],Tabela13[[#This Row],[V45]])</f>
        <v>0.70710678118654768</v>
      </c>
      <c r="DT233" s="3">
        <f>_xlfn.STDEV.S(Tabela13[[#This Row],[V44]],Tabela13[[#This Row],[V46]])</f>
        <v>0.2788242591817337</v>
      </c>
      <c r="DU233" s="3">
        <f>_xlfn.STDEV.S(Tabela13[[#This Row],[V45]],Tabela13[[#This Row],[V41]])</f>
        <v>1.264755299550016</v>
      </c>
      <c r="DV233" s="3">
        <f>_xlfn.STDEV.S(Tabela13[[#This Row],[V45]],Tabela13[[#This Row],[V42]])</f>
        <v>0.98593104036828183</v>
      </c>
      <c r="DW233" s="3">
        <f>_xlfn.STDEV.S(Tabela13[[#This Row],[V45]],Tabela13[[#This Row],[V43]])</f>
        <v>0.55764851836346874</v>
      </c>
      <c r="DX233" s="3">
        <f>_xlfn.STDEV.S(Tabela13[[#This Row],[V45]],Tabela13[[#This Row],[V44]])</f>
        <v>0.70710678118654768</v>
      </c>
      <c r="DY233" s="3">
        <f>_xlfn.STDEV.S(Tabela13[[#This Row],[V45]],Tabela13[[#This Row],[V46]])</f>
        <v>0.42828252200481304</v>
      </c>
      <c r="DZ233" s="3">
        <f>_xlfn.STDEV.S(Tabela13[[#This Row],[V46]],Tabela13[[#This Row],[V41]])</f>
        <v>1.6930378215548292</v>
      </c>
      <c r="EA233" s="3">
        <f>_xlfn.STDEV.S(Tabela13[[#This Row],[V46]],Tabela13[[#This Row],[V42]])</f>
        <v>1.4142135623730949</v>
      </c>
      <c r="EB233" s="3">
        <f>_xlfn.STDEV.S(Tabela13[[#This Row],[V46]],Tabela13[[#This Row],[V43]])</f>
        <v>0.98593104036828183</v>
      </c>
      <c r="EC233" s="3">
        <f>_xlfn.STDEV.S(Tabela13[[#This Row],[V46]],Tabela13[[#This Row],[V44]])</f>
        <v>0.2788242591817337</v>
      </c>
      <c r="ED233" s="3">
        <f>_xlfn.STDEV.S(Tabela13[[#This Row],[V46]],Tabela13[[#This Row],[V45]])</f>
        <v>0.42828252200481304</v>
      </c>
      <c r="EE233" s="3">
        <f t="shared" si="236"/>
        <v>0.23290504431337056</v>
      </c>
      <c r="EF233" s="3">
        <f t="shared" si="237"/>
        <v>0.79066677985519174</v>
      </c>
      <c r="EG233" s="3" t="str">
        <f t="shared" si="238"/>
        <v/>
      </c>
      <c r="EH233" s="3">
        <f t="shared" si="239"/>
        <v>2.5295105991000324</v>
      </c>
      <c r="EI233" s="3">
        <f t="shared" si="240"/>
        <v>8.5871905689987038</v>
      </c>
      <c r="EJ233" s="3">
        <f t="shared" si="241"/>
        <v>0.23290504431337056</v>
      </c>
      <c r="EK233" s="3">
        <f t="shared" si="242"/>
        <v>0.61432587711237419</v>
      </c>
      <c r="EL233" s="3">
        <f t="shared" si="243"/>
        <v>-8.5871905689987074</v>
      </c>
      <c r="EM233" s="3">
        <f t="shared" si="244"/>
        <v>3.2556010979074457</v>
      </c>
      <c r="EN233" s="3" t="str">
        <f t="shared" si="245"/>
        <v/>
      </c>
      <c r="EO233" s="3">
        <f t="shared" si="246"/>
        <v>0.79066677985519174</v>
      </c>
      <c r="EP233" s="3">
        <f t="shared" si="247"/>
        <v>0.61432587711237419</v>
      </c>
      <c r="EQ233" s="3">
        <f t="shared" si="248"/>
        <v>-2.5295105991000328</v>
      </c>
      <c r="ER233" s="3" t="str">
        <f t="shared" si="249"/>
        <v/>
      </c>
      <c r="ES233" s="3" t="str">
        <f t="shared" si="250"/>
        <v/>
      </c>
      <c r="ET233" s="3" t="str">
        <f t="shared" si="251"/>
        <v/>
      </c>
      <c r="EU233" s="3" t="str">
        <f t="shared" si="252"/>
        <v/>
      </c>
      <c r="EV233" s="3">
        <f t="shared" si="253"/>
        <v>-2.5295105991000328</v>
      </c>
      <c r="EW233" s="3">
        <f t="shared" si="254"/>
        <v>-0.79066677985519218</v>
      </c>
      <c r="EX233" s="3">
        <f t="shared" si="255"/>
        <v>-0.23290504431336992</v>
      </c>
      <c r="EY233" s="3">
        <f t="shared" si="256"/>
        <v>2.5295105991000324</v>
      </c>
      <c r="EZ233" s="3">
        <f t="shared" si="257"/>
        <v>3.2556010979074457</v>
      </c>
      <c r="FA233" s="3" t="str">
        <f t="shared" si="258"/>
        <v/>
      </c>
      <c r="FB233" s="3">
        <f t="shared" si="259"/>
        <v>-0.79066677985519218</v>
      </c>
      <c r="FC233" s="3">
        <f t="shared" si="260"/>
        <v>-0.61432587711237396</v>
      </c>
      <c r="FD233" s="3">
        <f t="shared" si="261"/>
        <v>8.5871905689987038</v>
      </c>
      <c r="FE233" s="3" t="str">
        <f t="shared" si="262"/>
        <v/>
      </c>
      <c r="FF233" s="3">
        <f t="shared" si="263"/>
        <v>-3.255601097907447</v>
      </c>
      <c r="FG233" s="3">
        <f t="shared" si="264"/>
        <v>-0.23290504431336992</v>
      </c>
      <c r="FH233" s="3">
        <f t="shared" si="265"/>
        <v>-0.61432587711237396</v>
      </c>
      <c r="FI233" s="4">
        <f t="shared" si="266"/>
        <v>0.1764705882352941</v>
      </c>
      <c r="FJ233" s="4">
        <f t="shared" si="267"/>
        <v>0.84745762711864414</v>
      </c>
      <c r="FK233" s="4">
        <f t="shared" si="268"/>
        <v>2.5864652567975828</v>
      </c>
      <c r="FL233" s="4">
        <f t="shared" si="269"/>
        <v>0.29232628398791544</v>
      </c>
      <c r="FM233" s="4">
        <f>Tabela13[[#This Row],[V139]]-Tabela13[[#This Row],[V140]]</f>
        <v>2.2941389728096673</v>
      </c>
      <c r="FN233" s="4">
        <f>Tabela13[[#This Row],[V1]]-Tabela13[[#This Row],[V2]]/2</f>
        <v>1.6590229312063809</v>
      </c>
      <c r="FO233" s="4">
        <f>Tabela13[[#This Row],[V1]]-Tabela13[[#This Row],[V3]]/2</f>
        <v>1.4618644067796609</v>
      </c>
      <c r="FP233" s="4">
        <f>Tabela13[[#This Row],[V1]]-Tabela13[[#This Row],[V4]]/2</f>
        <v>1.1590229312063809</v>
      </c>
      <c r="FQ233" s="4">
        <f>Tabela13[[#This Row],[V2]]-Tabela13[[#This Row],[V1]]/2</f>
        <v>-0.43245264207377865</v>
      </c>
      <c r="FR233" s="4">
        <f>Tabela13[[#This Row],[V2]]-Tabela13[[#This Row],[V3]]/2</f>
        <v>6.7547357926221352E-2</v>
      </c>
      <c r="FS233" s="4">
        <f>Tabela13[[#This Row],[V2]]-Tabela13[[#This Row],[V4]]/2</f>
        <v>-0.23529411764705876</v>
      </c>
      <c r="FT233" s="4">
        <f t="shared" si="270"/>
        <v>1.0283466413004922</v>
      </c>
      <c r="FU233" s="4">
        <f t="shared" si="271"/>
        <v>0.97085003108995283</v>
      </c>
      <c r="FV233" s="4">
        <f t="shared" si="272"/>
        <v>0.8589204458169184</v>
      </c>
      <c r="FW233" s="4">
        <f t="shared" si="273"/>
        <v>-0.40816612947527559</v>
      </c>
      <c r="FX233" s="4">
        <f t="shared" si="274"/>
        <v>6.744490669852185E-2</v>
      </c>
      <c r="FY233" s="4">
        <f t="shared" si="275"/>
        <v>-0.23109066719589702</v>
      </c>
      <c r="FZ233" s="4">
        <f t="shared" si="276"/>
        <v>185.10239543408861</v>
      </c>
      <c r="GA233" s="4">
        <f t="shared" si="277"/>
        <v>174.75300559619151</v>
      </c>
      <c r="GB233" s="4">
        <f t="shared" si="278"/>
        <v>154.60568024704531</v>
      </c>
      <c r="GC233" s="4">
        <f t="shared" si="279"/>
        <v>-73.469903305549607</v>
      </c>
      <c r="GD233" s="4">
        <f t="shared" si="280"/>
        <v>12.140083205733934</v>
      </c>
      <c r="GE233" s="4">
        <f t="shared" si="281"/>
        <v>-41.596320095261461</v>
      </c>
      <c r="GF233" s="4">
        <f>Tabela13[[#This Row],[V1]]-Tabela13[[#This Row],[V2]]/Tabela13[[#This Row],[V2]]</f>
        <v>0.92372881355932202</v>
      </c>
      <c r="GG233" s="4">
        <f>Tabela13[[#This Row],[V1]]-Tabela13[[#This Row],[V3]]/Tabela13[[#This Row],[V3]]</f>
        <v>0.92372881355932202</v>
      </c>
      <c r="GH233" s="4">
        <f>Tabela13[[#This Row],[V1]]-Tabela13[[#This Row],[V4]]/Tabela13[[#This Row],[V4]]</f>
        <v>0.92372881355932202</v>
      </c>
      <c r="GI233" s="4">
        <f>Tabela13[[#This Row],[V2]]-Tabela13[[#This Row],[V1]]/Tabela13[[#This Row],[V1]]</f>
        <v>-0.47058823529411764</v>
      </c>
      <c r="GJ233" s="4">
        <f>Tabela13[[#This Row],[V2]]-Tabela13[[#This Row],[V3]]/Tabela13[[#This Row],[V3]]</f>
        <v>-0.47058823529411764</v>
      </c>
      <c r="GK233" s="4">
        <f>Tabela13[[#This Row],[V2]]-Tabela13[[#This Row],[V4]]/Tabela13[[#This Row],[V4]]</f>
        <v>-0.47058823529411764</v>
      </c>
      <c r="GL233" s="4">
        <f t="shared" si="282"/>
        <v>0.6206141944387259</v>
      </c>
      <c r="GM233" s="4">
        <f t="shared" si="283"/>
        <v>1.2265702891326022</v>
      </c>
      <c r="GN233" s="4">
        <f t="shared" si="284"/>
        <v>0.50597523838410241</v>
      </c>
      <c r="GO233" s="3">
        <f t="shared" si="285"/>
        <v>1</v>
      </c>
      <c r="GP233" s="3">
        <v>100</v>
      </c>
      <c r="GQ233" s="3">
        <f t="shared" si="286"/>
        <v>0.17999999999999994</v>
      </c>
      <c r="GR233" s="3">
        <f t="shared" si="287"/>
        <v>17.999999999999993</v>
      </c>
      <c r="GS233" s="34">
        <f>COUNTIF($D$2:D232,Tabela13[[#This Row],[HomeTeam]])</f>
        <v>11</v>
      </c>
      <c r="GT233" s="34">
        <f>COUNTIF($E$2:E232,Tabela13[[#This Row],[AwayTeam]])</f>
        <v>11</v>
      </c>
      <c r="GU233" s="3">
        <f>IFERROR(AVERAGEIFS($AD$2:AD232,$D$2:D232,Tabela13[[#This Row],[HomeTeam]],$GS$2:GS232,"&gt;="&amp;Tabela13[[#This Row],[Contagem_H]]-5),"")</f>
        <v>0.79669449288620797</v>
      </c>
      <c r="GV233" s="3">
        <f>IFERROR(AVERAGEIFS($G$2:G232,$E$2:E232,Tabela13[[#This Row],[AwayTeam]],$GT$2:GT232,"&gt;="&amp;Tabela13[[#This Row],[Contagem_A]]-5),"")</f>
        <v>1.2</v>
      </c>
      <c r="GW233" s="3">
        <f>IFERROR(AVERAGEIFS($GQ$2:GQ232,$D$2:D232,Tabela13[[#This Row],[HomeTeam]],$GS$2:GS232,"&gt;="&amp;Tabela13[[#This Row],[Contagem_H]]-5),"")</f>
        <v>-0.15399999999999997</v>
      </c>
    </row>
    <row r="234" spans="1:205" x14ac:dyDescent="0.25">
      <c r="A234" t="s">
        <v>127</v>
      </c>
      <c r="B234" t="s">
        <v>219</v>
      </c>
      <c r="C234" t="s">
        <v>173</v>
      </c>
      <c r="D234" t="s">
        <v>16</v>
      </c>
      <c r="E234" t="s">
        <v>135</v>
      </c>
      <c r="F234" s="3">
        <v>1</v>
      </c>
      <c r="G234" s="3">
        <v>3</v>
      </c>
      <c r="H234" s="3" t="str">
        <f t="shared" si="288"/>
        <v>A</v>
      </c>
      <c r="I234" s="3">
        <v>1.7</v>
      </c>
      <c r="J234" s="3">
        <v>3.9</v>
      </c>
      <c r="K234" s="3">
        <v>4.75</v>
      </c>
      <c r="L234" s="3">
        <v>1.8</v>
      </c>
      <c r="M234" s="3">
        <v>2</v>
      </c>
      <c r="N234" s="3">
        <f t="shared" si="217"/>
        <v>4</v>
      </c>
      <c r="O234" s="3">
        <f t="shared" si="218"/>
        <v>0</v>
      </c>
      <c r="P234" s="3">
        <f t="shared" si="219"/>
        <v>3</v>
      </c>
      <c r="Q234" s="3">
        <f t="shared" si="220"/>
        <v>5.5171866317377249E-2</v>
      </c>
      <c r="R234" s="3">
        <f t="shared" si="221"/>
        <v>5.555555555555558E-2</v>
      </c>
      <c r="S234" s="3">
        <f t="shared" si="222"/>
        <v>1.7937921727395412</v>
      </c>
      <c r="T234" s="3">
        <f t="shared" si="223"/>
        <v>4.1151702786377715</v>
      </c>
      <c r="U234" s="3">
        <f t="shared" si="224"/>
        <v>5.0120663650075423</v>
      </c>
      <c r="V234" s="3">
        <f t="shared" si="225"/>
        <v>1.8993093593712791</v>
      </c>
      <c r="W234" s="3">
        <f t="shared" si="226"/>
        <v>2.1103437326347545</v>
      </c>
      <c r="X234" s="4">
        <f t="shared" si="227"/>
        <v>0.58823529411764708</v>
      </c>
      <c r="Y234" s="4">
        <f t="shared" si="228"/>
        <v>0.25641025641025644</v>
      </c>
      <c r="Z234" s="4">
        <f t="shared" si="229"/>
        <v>0.21052631578947367</v>
      </c>
      <c r="AA234" s="4">
        <f t="shared" si="230"/>
        <v>0.55555555555555558</v>
      </c>
      <c r="AB234" s="4">
        <f t="shared" si="231"/>
        <v>0.5</v>
      </c>
      <c r="AC234" s="4">
        <f t="shared" si="232"/>
        <v>0.79411764705882359</v>
      </c>
      <c r="AD234" s="4">
        <f t="shared" si="233"/>
        <v>1.6052631578947367</v>
      </c>
      <c r="AE234" s="4">
        <f t="shared" si="234"/>
        <v>1.7941176470588236</v>
      </c>
      <c r="AF234" s="4">
        <f t="shared" si="235"/>
        <v>0.60526315789473684</v>
      </c>
      <c r="AG234" s="4">
        <f>IFERROR(AVERAGE(Tabela13[[#This Row],[V1]],Tabela13[[#This Row],[V2]]),"")</f>
        <v>1.1996904024767803</v>
      </c>
      <c r="AH234" s="4">
        <f>IFERROR(AVERAGE(Tabela13[[#This Row],[V1]],Tabela13[[#This Row],[V3]]),"")</f>
        <v>1.2941176470588236</v>
      </c>
      <c r="AI234" s="4">
        <f>IFERROR(AVERAGE(Tabela13[[#This Row],[V1]],Tabela13[[#This Row],[V4]]),"")</f>
        <v>0.69969040247678027</v>
      </c>
      <c r="AJ234" s="4">
        <f>IFERROR(AVERAGE(Tabela13[[#This Row],[V2]],Tabela13[[#This Row],[V1]]),"")</f>
        <v>1.1996904024767803</v>
      </c>
      <c r="AK234" s="4">
        <f>IFERROR(AVERAGE(Tabela13[[#This Row],[V2]],Tabela13[[#This Row],[V3]]),"")</f>
        <v>1.6996904024767803</v>
      </c>
      <c r="AL234" s="4">
        <f>IFERROR(AVERAGE(Tabela13[[#This Row],[V2]],Tabela13[[#This Row],[V4]]),"")</f>
        <v>1.1052631578947367</v>
      </c>
      <c r="AM234" s="4">
        <f>IFERROR(AVERAGE(Tabela13[[#This Row],[V3]],Tabela13[[#This Row],[V1]]),"")</f>
        <v>1.2941176470588236</v>
      </c>
      <c r="AN234" s="4">
        <f>IFERROR(AVERAGE(Tabela13[[#This Row],[V3]],Tabela13[[#This Row],[V2]]),"")</f>
        <v>1.6996904024767803</v>
      </c>
      <c r="AO234" s="4">
        <f>IFERROR(AVERAGE(Tabela13[[#This Row],[V3]],Tabela13[[#This Row],[V4]]),"")</f>
        <v>1.1996904024767803</v>
      </c>
      <c r="AP234" s="4">
        <f>IFERROR(AVERAGE(Tabela13[[#This Row],[V4]],Tabela13[[#This Row],[V1]]),"")</f>
        <v>0.69969040247678027</v>
      </c>
      <c r="AQ234" s="4">
        <f>IFERROR(AVERAGE(Tabela13[[#This Row],[V4]],Tabela13[[#This Row],[V2]]),"")</f>
        <v>1.1052631578947367</v>
      </c>
      <c r="AR234" s="4">
        <f>IFERROR(AVERAGE(Tabela13[[#This Row],[V4]],Tabela13[[#This Row],[V3]]),"")</f>
        <v>1.1996904024767803</v>
      </c>
      <c r="AS234" s="4">
        <f>_xlfn.STDEV.S(Tabela13[[#This Row],[V1]:[V2]])</f>
        <v>0.57356649124109982</v>
      </c>
      <c r="AT234" s="4">
        <f>_xlfn.STDEV.S(Tabela13[[#This Row],[V1]],Tabela13[[#This Row],[V3]])</f>
        <v>0.70710678118654757</v>
      </c>
      <c r="AU234" s="4">
        <f>_xlfn.STDEV.S(Tabela13[[#This Row],[V1]],Tabela13[[#This Row],[V4]])</f>
        <v>0.13354028994544634</v>
      </c>
      <c r="AV234" s="4">
        <f>_xlfn.STDEV.S(Tabela13[[#This Row],[V2]],Tabela13[[#This Row],[V1]])</f>
        <v>0.57356649124109982</v>
      </c>
      <c r="AW234" s="4">
        <f>_xlfn.STDEV.S(Tabela13[[#This Row],[V2]],Tabela13[[#This Row],[V3]])</f>
        <v>0.13354028994544717</v>
      </c>
      <c r="AX234" s="4">
        <f>_xlfn.STDEV.S(Tabela13[[#This Row],[V42]],Tabela13[[#This Row],[V44]])</f>
        <v>1.2806732724276477</v>
      </c>
      <c r="AY234" s="4">
        <f>_xlfn.STDEV.S(Tabela13[[#This Row],[V3]],Tabela13[[#This Row],[V1]])</f>
        <v>0.70710678118654757</v>
      </c>
      <c r="AZ234" s="4">
        <f>_xlfn.STDEV.S(Tabela13[[#This Row],[V3]],Tabela13[[#This Row],[V2]])</f>
        <v>0.13354028994544717</v>
      </c>
      <c r="BA234" s="4">
        <f>_xlfn.STDEV.S(Tabela13[[#This Row],[V3]],Tabela13[[#This Row],[V4]])</f>
        <v>0.84064707113199433</v>
      </c>
      <c r="BB234" s="4">
        <f>_xlfn.STDEV.S(Tabela13[[#This Row],[V4]],Tabela13[[#This Row],[V1]])</f>
        <v>0.13354028994544634</v>
      </c>
      <c r="BC234" s="4">
        <f>_xlfn.STDEV.S(Tabela13[[#This Row],[V4]],Tabela13[[#This Row],[V2]])</f>
        <v>0.70710678118654757</v>
      </c>
      <c r="BD234" s="4">
        <f>_xlfn.STDEV.S(Tabela13[[#This Row],[V4]],Tabela13[[#This Row],[V3]])</f>
        <v>0.84064707113199433</v>
      </c>
      <c r="BE234" s="4">
        <f>Tabela13[[#This Row],[V17]]/Tabela13[[#This Row],[V5]]</f>
        <v>0.47809542366677477</v>
      </c>
      <c r="BF234" s="4">
        <f>Tabela13[[#This Row],[V18]]/Tabela13[[#This Row],[V6]]</f>
        <v>0.54640069455324125</v>
      </c>
      <c r="BG234" s="4">
        <f>Tabela13[[#This Row],[V19]]/Tabela13[[#This Row],[V7]]</f>
        <v>0.19085625509902285</v>
      </c>
      <c r="BH234" s="4">
        <f>Tabela13[[#This Row],[V20]]/Tabela13[[#This Row],[V8]]</f>
        <v>0.47809542366677477</v>
      </c>
      <c r="BI234" s="4">
        <f>Tabela13[[#This Row],[V21]]/Tabela13[[#This Row],[V9]]</f>
        <v>7.8567420131838678E-2</v>
      </c>
      <c r="BJ234" s="4">
        <f>Tabela13[[#This Row],[V22]]/Tabela13[[#This Row],[V10]]</f>
        <v>1.1587043893393005</v>
      </c>
      <c r="BK234" s="4">
        <f>Tabela13[[#This Row],[V23]]/Tabela13[[#This Row],[V11]]</f>
        <v>0.54640069455324125</v>
      </c>
      <c r="BL234" s="4">
        <f>Tabela13[[#This Row],[V24]]/Tabela13[[#This Row],[V12]]</f>
        <v>7.8567420131838678E-2</v>
      </c>
      <c r="BM234" s="4">
        <f>Tabela13[[#This Row],[V25]]/Tabela13[[#This Row],[V13]]</f>
        <v>0.70072001025970099</v>
      </c>
      <c r="BN234" s="4">
        <f>Tabela13[[#This Row],[V26]]/Tabela13[[#This Row],[V14]]</f>
        <v>0.19085625509902285</v>
      </c>
      <c r="BO234" s="4">
        <f>Tabela13[[#This Row],[V27]]/Tabela13[[#This Row],[V15]]</f>
        <v>0.63976327821640022</v>
      </c>
      <c r="BP234" s="4">
        <f>Tabela13[[#This Row],[V28]]/Tabela13[[#This Row],[V16]]</f>
        <v>0.70072001025970099</v>
      </c>
      <c r="BQ234" s="4">
        <f>Tabela13[[#This Row],[V1]]-Tabela13[[#This Row],[V2]]</f>
        <v>-0.81114551083591313</v>
      </c>
      <c r="BR234" s="4">
        <f>Tabela13[[#This Row],[V1]]-Tabela13[[#This Row],[V3]]</f>
        <v>-1</v>
      </c>
      <c r="BS234" s="4">
        <f>Tabela13[[#This Row],[V1]]-Tabela13[[#This Row],[V4]]</f>
        <v>0.18885448916408676</v>
      </c>
      <c r="BT234" s="4">
        <f>Tabela13[[#This Row],[V2]]-Tabela13[[#This Row],[V1]]</f>
        <v>0.81114551083591313</v>
      </c>
      <c r="BU234" s="4">
        <f>Tabela13[[#This Row],[V2]]-Tabela13[[#This Row],[V3]]</f>
        <v>-0.18885448916408687</v>
      </c>
      <c r="BV234" s="4">
        <f>Tabela13[[#This Row],[V2]]-Tabela13[[#This Row],[V4]]</f>
        <v>0.99999999999999989</v>
      </c>
      <c r="BW234" s="4">
        <f>AVERAGE(Tabela13[[#This Row],[V41]],Tabela13[[#This Row],[V42]])</f>
        <v>-0.90557275541795657</v>
      </c>
      <c r="BX234" s="4">
        <f>AVERAGE(Tabela13[[#This Row],[V41]],Tabela13[[#This Row],[V43]])</f>
        <v>-0.31114551083591319</v>
      </c>
      <c r="BY234" s="4">
        <f>AVERAGE(Tabela13[[#This Row],[V41]],Tabela13[[#This Row],[V44]])</f>
        <v>0</v>
      </c>
      <c r="BZ234" s="4">
        <f>AVERAGE(Tabela13[[#This Row],[V41]],Tabela13[[#This Row],[V45]])</f>
        <v>-0.5</v>
      </c>
      <c r="CA234" s="4">
        <f>AVERAGE(Tabela13[[#This Row],[V41]],Tabela13[[#This Row],[V46]])</f>
        <v>9.4427244582043379E-2</v>
      </c>
      <c r="CB234" s="4">
        <f>AVERAGE(Tabela13[[#This Row],[V42]],Tabela13[[#This Row],[V41]])</f>
        <v>-0.90557275541795657</v>
      </c>
      <c r="CC234" s="4">
        <f>AVERAGE(Tabela13[[#This Row],[V42]],Tabela13[[#This Row],[V43]])</f>
        <v>-0.40557275541795662</v>
      </c>
      <c r="CD234" s="4">
        <f>AVERAGE(Tabela13[[#This Row],[V42]],Tabela13[[#This Row],[V44]])</f>
        <v>-9.4427244582043435E-2</v>
      </c>
      <c r="CE234" s="4">
        <f>AVERAGE(Tabela13[[#This Row],[V42]],Tabela13[[#This Row],[V45]])</f>
        <v>-0.59442724458204343</v>
      </c>
      <c r="CF234" s="4">
        <f>AVERAGE(Tabela13[[#This Row],[V42]],Tabela13[[#This Row],[V46]])</f>
        <v>0</v>
      </c>
      <c r="CG234" s="4">
        <f>AVERAGE(Tabela13[[#This Row],[V43]],Tabela13[[#This Row],[V41]])</f>
        <v>-0.31114551083591319</v>
      </c>
      <c r="CH234" s="4">
        <f>AVERAGE(Tabela13[[#This Row],[V43]],Tabela13[[#This Row],[V42]])</f>
        <v>-0.40557275541795662</v>
      </c>
      <c r="CI234" s="4">
        <f>AVERAGE(Tabela13[[#This Row],[V43]],Tabela13[[#This Row],[V44]])</f>
        <v>0.49999999999999994</v>
      </c>
      <c r="CJ234" s="4">
        <f>AVERAGE(Tabela13[[#This Row],[V43]],Tabela13[[#This Row],[V45]])</f>
        <v>0</v>
      </c>
      <c r="CK234" s="4">
        <f>AVERAGE(Tabela13[[#This Row],[V43]],Tabela13[[#This Row],[V46]])</f>
        <v>0.59442724458204332</v>
      </c>
      <c r="CL234" s="4">
        <f>AVERAGE(Tabela13[[#This Row],[V44]],Tabela13[[#This Row],[V41]])</f>
        <v>0</v>
      </c>
      <c r="CM234" s="4">
        <f>AVERAGE(Tabela13[[#This Row],[V44]],Tabela13[[#This Row],[V42]])</f>
        <v>-9.4427244582043435E-2</v>
      </c>
      <c r="CN234" s="4">
        <f>AVERAGE(Tabela13[[#This Row],[V44]],Tabela13[[#This Row],[V43]])</f>
        <v>0.49999999999999994</v>
      </c>
      <c r="CO234" s="4">
        <f>AVERAGE(Tabela13[[#This Row],[V44]],Tabela13[[#This Row],[V45]])</f>
        <v>0.31114551083591313</v>
      </c>
      <c r="CP234" s="4">
        <f>AVERAGE(Tabela13[[#This Row],[V44]],Tabela13[[#This Row],[V46]])</f>
        <v>0.90557275541795645</v>
      </c>
      <c r="CQ234" s="4">
        <f>AVERAGE(Tabela13[[#This Row],[V45]],Tabela13[[#This Row],[V41]])</f>
        <v>-0.5</v>
      </c>
      <c r="CR234" s="4">
        <f>AVERAGE(Tabela13[[#This Row],[V45]],Tabela13[[#This Row],[V42]])</f>
        <v>-0.59442724458204343</v>
      </c>
      <c r="CS234" s="4">
        <f>AVERAGE(Tabela13[[#This Row],[V45]],Tabela13[[#This Row],[V43]])</f>
        <v>0</v>
      </c>
      <c r="CT234" s="4">
        <f>AVERAGE(Tabela13[[#This Row],[V45]],Tabela13[[#This Row],[V44]])</f>
        <v>0.31114551083591313</v>
      </c>
      <c r="CU234" s="4">
        <f>AVERAGE(Tabela13[[#This Row],[V45]],Tabela13[[#This Row],[V46]])</f>
        <v>0.40557275541795651</v>
      </c>
      <c r="CV234" s="4">
        <f>AVERAGE(Tabela13[[#This Row],[V46]],Tabela13[[#This Row],[V41]])</f>
        <v>9.4427244582043379E-2</v>
      </c>
      <c r="CW234" s="4">
        <f>AVERAGE(Tabela13[[#This Row],[V46]],Tabela13[[#This Row],[V42]])</f>
        <v>0</v>
      </c>
      <c r="CX234" s="4">
        <f>AVERAGE(Tabela13[[#This Row],[V46]],Tabela13[[#This Row],[V43]])</f>
        <v>0.59442724458204332</v>
      </c>
      <c r="CY234" s="4">
        <f>AVERAGE(Tabela13[[#This Row],[V46]],Tabela13[[#This Row],[V44]])</f>
        <v>0.90557275541795645</v>
      </c>
      <c r="CZ234" s="4">
        <f>AVERAGE(Tabela13[[#This Row],[V46]],Tabela13[[#This Row],[V45]])</f>
        <v>0.40557275541795651</v>
      </c>
      <c r="DA234" s="3">
        <f>_xlfn.STDEV.S(Tabela13[[#This Row],[V41]],Tabela13[[#This Row],[V42]])</f>
        <v>0.13354028994544676</v>
      </c>
      <c r="DB234" s="3">
        <f>_xlfn.STDEV.S(Tabela13[[#This Row],[V41]],Tabela13[[#This Row],[V43]])</f>
        <v>0.70710678118654746</v>
      </c>
      <c r="DC234" s="3">
        <f>_xlfn.STDEV.S(Tabela13[[#This Row],[V41]],Tabela13[[#This Row],[V44]])</f>
        <v>1.1471329824822007</v>
      </c>
      <c r="DD234" s="3">
        <f>_xlfn.STDEV.S(Tabela13[[#This Row],[V41]],Tabela13[[#This Row],[V45]])</f>
        <v>0.44002620129565312</v>
      </c>
      <c r="DE234" s="3">
        <f>_xlfn.STDEV.S(Tabela13[[#This Row],[V41]],Tabela13[[#This Row],[V46]])</f>
        <v>1.2806732724276477</v>
      </c>
      <c r="DF234" s="3">
        <f>_xlfn.STDEV.S(Tabela13[[#This Row],[V42]],Tabela13[[#This Row],[V41]])</f>
        <v>0.13354028994544676</v>
      </c>
      <c r="DG234" s="3">
        <f>_xlfn.STDEV.S(Tabela13[[#This Row],[V42]],Tabela13[[#This Row],[V43]])</f>
        <v>0.84064707113199466</v>
      </c>
      <c r="DH234" s="3">
        <f>_xlfn.STDEV.S(Tabela13[[#This Row],[V42]],Tabela13[[#This Row],[V44]])</f>
        <v>1.2806732724276477</v>
      </c>
      <c r="DI234" s="3">
        <f>_xlfn.STDEV.S(Tabela13[[#This Row],[V42]],Tabela13[[#This Row],[V45]])</f>
        <v>0.57356649124110037</v>
      </c>
      <c r="DJ234" s="3">
        <f>_xlfn.STDEV.S(Tabela13[[#This Row],[V42]],Tabela13[[#This Row],[V46]])</f>
        <v>1.4142135623730949</v>
      </c>
      <c r="DK234" s="3">
        <f>_xlfn.STDEV.S(Tabela13[[#This Row],[V43]],Tabela13[[#This Row],[V41]])</f>
        <v>0.70710678118654746</v>
      </c>
      <c r="DL234" s="3">
        <f>_xlfn.STDEV.S(Tabela13[[#This Row],[V43]],Tabela13[[#This Row],[V42]])</f>
        <v>0.84064707113199466</v>
      </c>
      <c r="DM234" s="3">
        <f>_xlfn.STDEV.S(Tabela13[[#This Row],[V43]],Tabela13[[#This Row],[V44]])</f>
        <v>0.44002620129565329</v>
      </c>
      <c r="DN234" s="3">
        <f>_xlfn.STDEV.S(Tabela13[[#This Row],[V43]],Tabela13[[#This Row],[V45]])</f>
        <v>0.26708057989089429</v>
      </c>
      <c r="DO234" s="3">
        <f>_xlfn.STDEV.S(Tabela13[[#This Row],[V43]],Tabela13[[#This Row],[V46]])</f>
        <v>0.57356649124110037</v>
      </c>
      <c r="DP234" s="3">
        <f>_xlfn.STDEV.S(Tabela13[[#This Row],[V44]],Tabela13[[#This Row],[V41]])</f>
        <v>1.1471329824822007</v>
      </c>
      <c r="DQ234" s="3">
        <f>_xlfn.STDEV.S(Tabela13[[#This Row],[V44]],Tabela13[[#This Row],[V42]])</f>
        <v>1.2806732724276477</v>
      </c>
      <c r="DR234" s="3">
        <f>_xlfn.STDEV.S(Tabela13[[#This Row],[V44]],Tabela13[[#This Row],[V43]])</f>
        <v>0.44002620129565329</v>
      </c>
      <c r="DS234" s="3">
        <f>_xlfn.STDEV.S(Tabela13[[#This Row],[V44]],Tabela13[[#This Row],[V45]])</f>
        <v>0.70710678118654757</v>
      </c>
      <c r="DT234" s="3">
        <f>_xlfn.STDEV.S(Tabela13[[#This Row],[V44]],Tabela13[[#This Row],[V46]])</f>
        <v>0.13354028994544759</v>
      </c>
      <c r="DU234" s="3">
        <f>_xlfn.STDEV.S(Tabela13[[#This Row],[V45]],Tabela13[[#This Row],[V41]])</f>
        <v>0.44002620129565312</v>
      </c>
      <c r="DV234" s="3">
        <f>_xlfn.STDEV.S(Tabela13[[#This Row],[V45]],Tabela13[[#This Row],[V42]])</f>
        <v>0.57356649124110037</v>
      </c>
      <c r="DW234" s="3">
        <f>_xlfn.STDEV.S(Tabela13[[#This Row],[V45]],Tabela13[[#This Row],[V43]])</f>
        <v>0.26708057989089429</v>
      </c>
      <c r="DX234" s="3">
        <f>_xlfn.STDEV.S(Tabela13[[#This Row],[V45]],Tabela13[[#This Row],[V44]])</f>
        <v>0.70710678118654757</v>
      </c>
      <c r="DY234" s="3">
        <f>_xlfn.STDEV.S(Tabela13[[#This Row],[V45]],Tabela13[[#This Row],[V46]])</f>
        <v>0.84064707113199466</v>
      </c>
      <c r="DZ234" s="3">
        <f>_xlfn.STDEV.S(Tabela13[[#This Row],[V46]],Tabela13[[#This Row],[V41]])</f>
        <v>1.2806732724276477</v>
      </c>
      <c r="EA234" s="3">
        <f>_xlfn.STDEV.S(Tabela13[[#This Row],[V46]],Tabela13[[#This Row],[V42]])</f>
        <v>1.4142135623730949</v>
      </c>
      <c r="EB234" s="3">
        <f>_xlfn.STDEV.S(Tabela13[[#This Row],[V46]],Tabela13[[#This Row],[V43]])</f>
        <v>0.57356649124110037</v>
      </c>
      <c r="EC234" s="3">
        <f>_xlfn.STDEV.S(Tabela13[[#This Row],[V46]],Tabela13[[#This Row],[V44]])</f>
        <v>0.13354028994544759</v>
      </c>
      <c r="ED234" s="3">
        <f>_xlfn.STDEV.S(Tabela13[[#This Row],[V46]],Tabela13[[#This Row],[V45]])</f>
        <v>0.84064707113199466</v>
      </c>
      <c r="EE234" s="3">
        <f t="shared" si="236"/>
        <v>-0.14746500393975831</v>
      </c>
      <c r="EF234" s="3">
        <f t="shared" si="237"/>
        <v>-2.2725919435149744</v>
      </c>
      <c r="EG234" s="3" t="str">
        <f t="shared" si="238"/>
        <v/>
      </c>
      <c r="EH234" s="3">
        <f t="shared" si="239"/>
        <v>-0.88005240259130624</v>
      </c>
      <c r="EI234" s="3">
        <f t="shared" si="240"/>
        <v>13.562539901446888</v>
      </c>
      <c r="EJ234" s="3">
        <f t="shared" si="241"/>
        <v>-0.14746500393975831</v>
      </c>
      <c r="EK234" s="3">
        <f t="shared" si="242"/>
        <v>-2.0727404883636207</v>
      </c>
      <c r="EL234" s="3">
        <f t="shared" si="243"/>
        <v>-13.562539901446879</v>
      </c>
      <c r="EM234" s="3">
        <f t="shared" si="244"/>
        <v>-0.9649061284941427</v>
      </c>
      <c r="EN234" s="3" t="str">
        <f t="shared" si="245"/>
        <v/>
      </c>
      <c r="EO234" s="3">
        <f t="shared" si="246"/>
        <v>-2.2725919435149744</v>
      </c>
      <c r="EP234" s="3">
        <f t="shared" si="247"/>
        <v>-2.0727404883636207</v>
      </c>
      <c r="EQ234" s="3">
        <f t="shared" si="248"/>
        <v>0.88005240259130668</v>
      </c>
      <c r="ER234" s="3" t="str">
        <f t="shared" si="249"/>
        <v/>
      </c>
      <c r="ES234" s="3" t="str">
        <f t="shared" si="250"/>
        <v/>
      </c>
      <c r="ET234" s="3" t="str">
        <f t="shared" si="251"/>
        <v/>
      </c>
      <c r="EU234" s="3" t="str">
        <f t="shared" si="252"/>
        <v/>
      </c>
      <c r="EV234" s="3">
        <f t="shared" si="253"/>
        <v>0.88005240259130668</v>
      </c>
      <c r="EW234" s="3">
        <f t="shared" si="254"/>
        <v>2.2725919435149753</v>
      </c>
      <c r="EX234" s="3">
        <f t="shared" si="255"/>
        <v>0.14746500393975925</v>
      </c>
      <c r="EY234" s="3">
        <f t="shared" si="256"/>
        <v>-0.88005240259130624</v>
      </c>
      <c r="EZ234" s="3">
        <f t="shared" si="257"/>
        <v>-0.9649061284941427</v>
      </c>
      <c r="FA234" s="3" t="str">
        <f t="shared" si="258"/>
        <v/>
      </c>
      <c r="FB234" s="3">
        <f t="shared" si="259"/>
        <v>2.2725919435149753</v>
      </c>
      <c r="FC234" s="3">
        <f t="shared" si="260"/>
        <v>2.0727404883636211</v>
      </c>
      <c r="FD234" s="3">
        <f t="shared" si="261"/>
        <v>13.562539901446888</v>
      </c>
      <c r="FE234" s="3" t="str">
        <f t="shared" si="262"/>
        <v/>
      </c>
      <c r="FF234" s="3">
        <f t="shared" si="263"/>
        <v>0.96490612849414281</v>
      </c>
      <c r="FG234" s="3">
        <f t="shared" si="264"/>
        <v>0.14746500393975925</v>
      </c>
      <c r="FH234" s="3">
        <f t="shared" si="265"/>
        <v>2.0727404883636211</v>
      </c>
      <c r="FI234" s="4">
        <f t="shared" si="266"/>
        <v>0.21052631578947367</v>
      </c>
      <c r="FJ234" s="4">
        <f t="shared" si="267"/>
        <v>1.7647058823529411</v>
      </c>
      <c r="FK234" s="4">
        <f t="shared" si="268"/>
        <v>1.9154378573578092</v>
      </c>
      <c r="FL234" s="4">
        <f t="shared" si="269"/>
        <v>0.84155883238037898</v>
      </c>
      <c r="FM234" s="4">
        <f>Tabela13[[#This Row],[V139]]-Tabela13[[#This Row],[V140]]</f>
        <v>1.0738790249774302</v>
      </c>
      <c r="FN234" s="4">
        <f>Tabela13[[#This Row],[V1]]-Tabela13[[#This Row],[V2]]/2</f>
        <v>-8.5139318885447679E-3</v>
      </c>
      <c r="FO234" s="4">
        <f>Tabela13[[#This Row],[V1]]-Tabela13[[#This Row],[V3]]/2</f>
        <v>-0.1029411764705882</v>
      </c>
      <c r="FP234" s="4">
        <f>Tabela13[[#This Row],[V1]]-Tabela13[[#This Row],[V4]]/2</f>
        <v>0.49148606811145518</v>
      </c>
      <c r="FQ234" s="4">
        <f>Tabela13[[#This Row],[V2]]-Tabela13[[#This Row],[V1]]/2</f>
        <v>1.208204334365325</v>
      </c>
      <c r="FR234" s="4">
        <f>Tabela13[[#This Row],[V2]]-Tabela13[[#This Row],[V3]]/2</f>
        <v>0.70820433436532493</v>
      </c>
      <c r="FS234" s="4">
        <f>Tabela13[[#This Row],[V2]]-Tabela13[[#This Row],[V4]]/2</f>
        <v>1.3026315789473684</v>
      </c>
      <c r="FT234" s="4">
        <f t="shared" si="270"/>
        <v>-8.5137261809283635E-3</v>
      </c>
      <c r="FU234" s="4">
        <f t="shared" si="271"/>
        <v>-0.10257985241829465</v>
      </c>
      <c r="FV234" s="4">
        <f t="shared" si="272"/>
        <v>0.45681329478064658</v>
      </c>
      <c r="FW234" s="4">
        <f t="shared" si="273"/>
        <v>0.87940695757816567</v>
      </c>
      <c r="FX234" s="4">
        <f t="shared" si="274"/>
        <v>0.61621103227848506</v>
      </c>
      <c r="FY234" s="4">
        <f t="shared" si="275"/>
        <v>0.91607773981256713</v>
      </c>
      <c r="FZ234" s="4">
        <f t="shared" si="276"/>
        <v>-1.5324707125671053</v>
      </c>
      <c r="GA234" s="4">
        <f t="shared" si="277"/>
        <v>-18.464373435293037</v>
      </c>
      <c r="GB234" s="4">
        <f t="shared" si="278"/>
        <v>82.226393060516386</v>
      </c>
      <c r="GC234" s="4">
        <f t="shared" si="279"/>
        <v>158.29325236406982</v>
      </c>
      <c r="GD234" s="4">
        <f t="shared" si="280"/>
        <v>110.91798581012731</v>
      </c>
      <c r="GE234" s="4">
        <f t="shared" si="281"/>
        <v>164.89399316626208</v>
      </c>
      <c r="GF234" s="4">
        <f>Tabela13[[#This Row],[V1]]-Tabela13[[#This Row],[V2]]/Tabela13[[#This Row],[V2]]</f>
        <v>-0.20588235294117641</v>
      </c>
      <c r="GG234" s="4">
        <f>Tabela13[[#This Row],[V1]]-Tabela13[[#This Row],[V3]]/Tabela13[[#This Row],[V3]]</f>
        <v>-0.20588235294117641</v>
      </c>
      <c r="GH234" s="4">
        <f>Tabela13[[#This Row],[V1]]-Tabela13[[#This Row],[V4]]/Tabela13[[#This Row],[V4]]</f>
        <v>-0.20588235294117641</v>
      </c>
      <c r="GI234" s="4">
        <f>Tabela13[[#This Row],[V2]]-Tabela13[[#This Row],[V1]]/Tabela13[[#This Row],[V1]]</f>
        <v>0.60526315789473673</v>
      </c>
      <c r="GJ234" s="4">
        <f>Tabela13[[#This Row],[V2]]-Tabela13[[#This Row],[V3]]/Tabela13[[#This Row],[V3]]</f>
        <v>0.60526315789473673</v>
      </c>
      <c r="GK234" s="4">
        <f>Tabela13[[#This Row],[V2]]-Tabela13[[#This Row],[V4]]/Tabela13[[#This Row],[V4]]</f>
        <v>0.60526315789473673</v>
      </c>
      <c r="GL234" s="4">
        <f t="shared" si="282"/>
        <v>0.5875559599100405</v>
      </c>
      <c r="GM234" s="4">
        <f t="shared" si="283"/>
        <v>1.1996904024767803</v>
      </c>
      <c r="GN234" s="4">
        <f t="shared" si="284"/>
        <v>0.48975632271211117</v>
      </c>
      <c r="GO234" s="3">
        <f t="shared" si="285"/>
        <v>0</v>
      </c>
      <c r="GP234" s="3">
        <v>100</v>
      </c>
      <c r="GQ234" s="3">
        <f t="shared" si="286"/>
        <v>-1</v>
      </c>
      <c r="GR234" s="3">
        <f t="shared" si="287"/>
        <v>-100</v>
      </c>
      <c r="GS234" s="34">
        <f>COUNTIF($D$2:D233,Tabela13[[#This Row],[HomeTeam]])</f>
        <v>11</v>
      </c>
      <c r="GT234" s="34">
        <f>COUNTIF($E$2:E233,Tabela13[[#This Row],[AwayTeam]])</f>
        <v>11</v>
      </c>
      <c r="GU234" s="3">
        <f>IFERROR(AVERAGEIFS($AD$2:AD233,$D$2:D233,Tabela13[[#This Row],[HomeTeam]],$GS$2:GS233,"&gt;="&amp;Tabela13[[#This Row],[Contagem_H]]-5),"")</f>
        <v>1.2511940663151573</v>
      </c>
      <c r="GV234" s="3">
        <f>IFERROR(AVERAGEIFS($G$2:G233,$E$2:E233,Tabela13[[#This Row],[AwayTeam]],$GT$2:GT233,"&gt;="&amp;Tabela13[[#This Row],[Contagem_A]]-5),"")</f>
        <v>0.6</v>
      </c>
      <c r="GW234" s="3">
        <f>IFERROR(AVERAGEIFS($GQ$2:GQ233,$D$2:D233,Tabela13[[#This Row],[HomeTeam]],$GS$2:GS233,"&gt;="&amp;Tabela13[[#This Row],[Contagem_H]]-5),"")</f>
        <v>0.85</v>
      </c>
    </row>
    <row r="235" spans="1:205" x14ac:dyDescent="0.25">
      <c r="A235" t="s">
        <v>127</v>
      </c>
      <c r="B235" t="s">
        <v>219</v>
      </c>
      <c r="C235" t="s">
        <v>173</v>
      </c>
      <c r="D235" t="s">
        <v>23</v>
      </c>
      <c r="E235" t="s">
        <v>15</v>
      </c>
      <c r="F235" s="3">
        <v>2</v>
      </c>
      <c r="G235" s="3">
        <v>1</v>
      </c>
      <c r="H235" s="3" t="str">
        <f t="shared" si="288"/>
        <v>H</v>
      </c>
      <c r="I235" s="3">
        <v>1.73</v>
      </c>
      <c r="J235" s="3">
        <v>4.33</v>
      </c>
      <c r="K235" s="3">
        <v>4</v>
      </c>
      <c r="L235" s="3">
        <v>1.33</v>
      </c>
      <c r="M235" s="3">
        <v>3.4</v>
      </c>
      <c r="N235" s="3">
        <f t="shared" si="217"/>
        <v>3</v>
      </c>
      <c r="O235" s="3">
        <f t="shared" si="218"/>
        <v>3</v>
      </c>
      <c r="P235" s="3">
        <f t="shared" si="219"/>
        <v>0</v>
      </c>
      <c r="Q235" s="3">
        <f t="shared" si="220"/>
        <v>5.8981564298014932E-2</v>
      </c>
      <c r="R235" s="3">
        <f t="shared" si="221"/>
        <v>4.5997346306943854E-2</v>
      </c>
      <c r="S235" s="3">
        <f t="shared" si="222"/>
        <v>1.8320381062355657</v>
      </c>
      <c r="T235" s="3">
        <f t="shared" si="223"/>
        <v>4.5853901734104046</v>
      </c>
      <c r="U235" s="3">
        <f t="shared" si="224"/>
        <v>4.2359262571920597</v>
      </c>
      <c r="V235" s="3">
        <f t="shared" si="225"/>
        <v>1.40844548051636</v>
      </c>
      <c r="W235" s="3">
        <f t="shared" si="226"/>
        <v>3.6005373186132505</v>
      </c>
      <c r="X235" s="4">
        <f t="shared" si="227"/>
        <v>0.5780346820809249</v>
      </c>
      <c r="Y235" s="4">
        <f t="shared" si="228"/>
        <v>0.23094688221709006</v>
      </c>
      <c r="Z235" s="4">
        <f t="shared" si="229"/>
        <v>0.25</v>
      </c>
      <c r="AA235" s="4">
        <f t="shared" si="230"/>
        <v>0.75187969924812026</v>
      </c>
      <c r="AB235" s="4">
        <f t="shared" si="231"/>
        <v>0.29411764705882354</v>
      </c>
      <c r="AC235" s="4">
        <f t="shared" si="232"/>
        <v>1.2890173410404624</v>
      </c>
      <c r="AD235" s="4">
        <f t="shared" si="233"/>
        <v>0.625</v>
      </c>
      <c r="AE235" s="4">
        <f t="shared" si="234"/>
        <v>0.78901734104046239</v>
      </c>
      <c r="AF235" s="4">
        <f t="shared" si="235"/>
        <v>1.125</v>
      </c>
      <c r="AG235" s="4">
        <f>IFERROR(AVERAGE(Tabela13[[#This Row],[V1]],Tabela13[[#This Row],[V2]]),"")</f>
        <v>0.9570086705202312</v>
      </c>
      <c r="AH235" s="4">
        <f>IFERROR(AVERAGE(Tabela13[[#This Row],[V1]],Tabela13[[#This Row],[V3]]),"")</f>
        <v>1.0390173410404624</v>
      </c>
      <c r="AI235" s="4">
        <f>IFERROR(AVERAGE(Tabela13[[#This Row],[V1]],Tabela13[[#This Row],[V4]]),"")</f>
        <v>1.2070086705202312</v>
      </c>
      <c r="AJ235" s="4">
        <f>IFERROR(AVERAGE(Tabela13[[#This Row],[V2]],Tabela13[[#This Row],[V1]]),"")</f>
        <v>0.9570086705202312</v>
      </c>
      <c r="AK235" s="4">
        <f>IFERROR(AVERAGE(Tabela13[[#This Row],[V2]],Tabela13[[#This Row],[V3]]),"")</f>
        <v>0.7070086705202312</v>
      </c>
      <c r="AL235" s="4">
        <f>IFERROR(AVERAGE(Tabela13[[#This Row],[V2]],Tabela13[[#This Row],[V4]]),"")</f>
        <v>0.875</v>
      </c>
      <c r="AM235" s="4">
        <f>IFERROR(AVERAGE(Tabela13[[#This Row],[V3]],Tabela13[[#This Row],[V1]]),"")</f>
        <v>1.0390173410404624</v>
      </c>
      <c r="AN235" s="4">
        <f>IFERROR(AVERAGE(Tabela13[[#This Row],[V3]],Tabela13[[#This Row],[V2]]),"")</f>
        <v>0.7070086705202312</v>
      </c>
      <c r="AO235" s="4">
        <f>IFERROR(AVERAGE(Tabela13[[#This Row],[V3]],Tabela13[[#This Row],[V4]]),"")</f>
        <v>0.9570086705202312</v>
      </c>
      <c r="AP235" s="4">
        <f>IFERROR(AVERAGE(Tabela13[[#This Row],[V4]],Tabela13[[#This Row],[V1]]),"")</f>
        <v>1.2070086705202312</v>
      </c>
      <c r="AQ235" s="4">
        <f>IFERROR(AVERAGE(Tabela13[[#This Row],[V4]],Tabela13[[#This Row],[V2]]),"")</f>
        <v>0.875</v>
      </c>
      <c r="AR235" s="4">
        <f>IFERROR(AVERAGE(Tabela13[[#This Row],[V4]],Tabela13[[#This Row],[V3]]),"")</f>
        <v>0.9570086705202312</v>
      </c>
      <c r="AS235" s="4">
        <f>_xlfn.STDEV.S(Tabela13[[#This Row],[V1]:[V2]])</f>
        <v>0.46953116467517114</v>
      </c>
      <c r="AT235" s="4">
        <f>_xlfn.STDEV.S(Tabela13[[#This Row],[V1]],Tabela13[[#This Row],[V3]])</f>
        <v>0.35355339059327379</v>
      </c>
      <c r="AU235" s="4">
        <f>_xlfn.STDEV.S(Tabela13[[#This Row],[V1]],Tabela13[[#This Row],[V4]])</f>
        <v>0.11597777408189759</v>
      </c>
      <c r="AV235" s="4">
        <f>_xlfn.STDEV.S(Tabela13[[#This Row],[V2]],Tabela13[[#This Row],[V1]])</f>
        <v>0.46953116467517114</v>
      </c>
      <c r="AW235" s="4">
        <f>_xlfn.STDEV.S(Tabela13[[#This Row],[V2]],Tabela13[[#This Row],[V3]])</f>
        <v>0.11597777408189783</v>
      </c>
      <c r="AX235" s="4">
        <f>_xlfn.STDEV.S(Tabela13[[#This Row],[V42]],Tabela13[[#This Row],[V44]])</f>
        <v>0.82308455526844515</v>
      </c>
      <c r="AY235" s="4">
        <f>_xlfn.STDEV.S(Tabela13[[#This Row],[V3]],Tabela13[[#This Row],[V1]])</f>
        <v>0.35355339059327379</v>
      </c>
      <c r="AZ235" s="4">
        <f>_xlfn.STDEV.S(Tabela13[[#This Row],[V3]],Tabela13[[#This Row],[V2]])</f>
        <v>0.11597777408189783</v>
      </c>
      <c r="BA235" s="4">
        <f>_xlfn.STDEV.S(Tabela13[[#This Row],[V3]],Tabela13[[#This Row],[V4]])</f>
        <v>0.23757561651137629</v>
      </c>
      <c r="BB235" s="4">
        <f>_xlfn.STDEV.S(Tabela13[[#This Row],[V4]],Tabela13[[#This Row],[V1]])</f>
        <v>0.11597777408189759</v>
      </c>
      <c r="BC235" s="4">
        <f>_xlfn.STDEV.S(Tabela13[[#This Row],[V4]],Tabela13[[#This Row],[V2]])</f>
        <v>0.35355339059327379</v>
      </c>
      <c r="BD235" s="4">
        <f>_xlfn.STDEV.S(Tabela13[[#This Row],[V4]],Tabela13[[#This Row],[V3]])</f>
        <v>0.23757561651137629</v>
      </c>
      <c r="BE235" s="4">
        <f>Tabela13[[#This Row],[V17]]/Tabela13[[#This Row],[V5]]</f>
        <v>0.49062373115170771</v>
      </c>
      <c r="BF235" s="4">
        <f>Tabela13[[#This Row],[V18]]/Tabela13[[#This Row],[V6]]</f>
        <v>0.34027669859602988</v>
      </c>
      <c r="BG235" s="4">
        <f>Tabela13[[#This Row],[V19]]/Tabela13[[#This Row],[V7]]</f>
        <v>9.6086943627265053E-2</v>
      </c>
      <c r="BH235" s="4">
        <f>Tabela13[[#This Row],[V20]]/Tabela13[[#This Row],[V8]]</f>
        <v>0.49062373115170771</v>
      </c>
      <c r="BI235" s="4">
        <f>Tabela13[[#This Row],[V21]]/Tabela13[[#This Row],[V9]]</f>
        <v>0.16404010151185142</v>
      </c>
      <c r="BJ235" s="4">
        <f>Tabela13[[#This Row],[V22]]/Tabela13[[#This Row],[V10]]</f>
        <v>0.94066806316393736</v>
      </c>
      <c r="BK235" s="4">
        <f>Tabela13[[#This Row],[V23]]/Tabela13[[#This Row],[V11]]</f>
        <v>0.34027669859602988</v>
      </c>
      <c r="BL235" s="4">
        <f>Tabela13[[#This Row],[V24]]/Tabela13[[#This Row],[V12]]</f>
        <v>0.16404010151185142</v>
      </c>
      <c r="BM235" s="4">
        <f>Tabela13[[#This Row],[V25]]/Tabela13[[#This Row],[V13]]</f>
        <v>0.2482481338254019</v>
      </c>
      <c r="BN235" s="4">
        <f>Tabela13[[#This Row],[V26]]/Tabela13[[#This Row],[V14]]</f>
        <v>9.6086943627265053E-2</v>
      </c>
      <c r="BO235" s="4">
        <f>Tabela13[[#This Row],[V27]]/Tabela13[[#This Row],[V15]]</f>
        <v>0.40406101782088433</v>
      </c>
      <c r="BP235" s="4">
        <f>Tabela13[[#This Row],[V28]]/Tabela13[[#This Row],[V16]]</f>
        <v>0.2482481338254019</v>
      </c>
      <c r="BQ235" s="4">
        <f>Tabela13[[#This Row],[V1]]-Tabela13[[#This Row],[V2]]</f>
        <v>0.66401734104046239</v>
      </c>
      <c r="BR235" s="4">
        <f>Tabela13[[#This Row],[V1]]-Tabela13[[#This Row],[V3]]</f>
        <v>0.5</v>
      </c>
      <c r="BS235" s="4">
        <f>Tabela13[[#This Row],[V1]]-Tabela13[[#This Row],[V4]]</f>
        <v>0.16401734104046239</v>
      </c>
      <c r="BT235" s="4">
        <f>Tabela13[[#This Row],[V2]]-Tabela13[[#This Row],[V1]]</f>
        <v>-0.66401734104046239</v>
      </c>
      <c r="BU235" s="4">
        <f>Tabela13[[#This Row],[V2]]-Tabela13[[#This Row],[V3]]</f>
        <v>-0.16401734104046239</v>
      </c>
      <c r="BV235" s="4">
        <f>Tabela13[[#This Row],[V2]]-Tabela13[[#This Row],[V4]]</f>
        <v>-0.5</v>
      </c>
      <c r="BW235" s="4">
        <f>AVERAGE(Tabela13[[#This Row],[V41]],Tabela13[[#This Row],[V42]])</f>
        <v>0.5820086705202312</v>
      </c>
      <c r="BX235" s="4">
        <f>AVERAGE(Tabela13[[#This Row],[V41]],Tabela13[[#This Row],[V43]])</f>
        <v>0.41401734104046239</v>
      </c>
      <c r="BY235" s="4">
        <f>AVERAGE(Tabela13[[#This Row],[V41]],Tabela13[[#This Row],[V44]])</f>
        <v>0</v>
      </c>
      <c r="BZ235" s="4">
        <f>AVERAGE(Tabela13[[#This Row],[V41]],Tabela13[[#This Row],[V45]])</f>
        <v>0.25</v>
      </c>
      <c r="CA235" s="4">
        <f>AVERAGE(Tabela13[[#This Row],[V41]],Tabela13[[#This Row],[V46]])</f>
        <v>8.2008670520231197E-2</v>
      </c>
      <c r="CB235" s="4">
        <f>AVERAGE(Tabela13[[#This Row],[V42]],Tabela13[[#This Row],[V41]])</f>
        <v>0.5820086705202312</v>
      </c>
      <c r="CC235" s="4">
        <f>AVERAGE(Tabela13[[#This Row],[V42]],Tabela13[[#This Row],[V43]])</f>
        <v>0.3320086705202312</v>
      </c>
      <c r="CD235" s="4">
        <f>AVERAGE(Tabela13[[#This Row],[V42]],Tabela13[[#This Row],[V44]])</f>
        <v>-8.2008670520231197E-2</v>
      </c>
      <c r="CE235" s="4">
        <f>AVERAGE(Tabela13[[#This Row],[V42]],Tabela13[[#This Row],[V45]])</f>
        <v>0.1679913294797688</v>
      </c>
      <c r="CF235" s="4">
        <f>AVERAGE(Tabela13[[#This Row],[V42]],Tabela13[[#This Row],[V46]])</f>
        <v>0</v>
      </c>
      <c r="CG235" s="4">
        <f>AVERAGE(Tabela13[[#This Row],[V43]],Tabela13[[#This Row],[V41]])</f>
        <v>0.41401734104046239</v>
      </c>
      <c r="CH235" s="4">
        <f>AVERAGE(Tabela13[[#This Row],[V43]],Tabela13[[#This Row],[V42]])</f>
        <v>0.3320086705202312</v>
      </c>
      <c r="CI235" s="4">
        <f>AVERAGE(Tabela13[[#This Row],[V43]],Tabela13[[#This Row],[V44]])</f>
        <v>-0.25</v>
      </c>
      <c r="CJ235" s="4">
        <f>AVERAGE(Tabela13[[#This Row],[V43]],Tabela13[[#This Row],[V45]])</f>
        <v>0</v>
      </c>
      <c r="CK235" s="4">
        <f>AVERAGE(Tabela13[[#This Row],[V43]],Tabela13[[#This Row],[V46]])</f>
        <v>-0.1679913294797688</v>
      </c>
      <c r="CL235" s="4">
        <f>AVERAGE(Tabela13[[#This Row],[V44]],Tabela13[[#This Row],[V41]])</f>
        <v>0</v>
      </c>
      <c r="CM235" s="4">
        <f>AVERAGE(Tabela13[[#This Row],[V44]],Tabela13[[#This Row],[V42]])</f>
        <v>-8.2008670520231197E-2</v>
      </c>
      <c r="CN235" s="4">
        <f>AVERAGE(Tabela13[[#This Row],[V44]],Tabela13[[#This Row],[V43]])</f>
        <v>-0.25</v>
      </c>
      <c r="CO235" s="4">
        <f>AVERAGE(Tabela13[[#This Row],[V44]],Tabela13[[#This Row],[V45]])</f>
        <v>-0.41401734104046239</v>
      </c>
      <c r="CP235" s="4">
        <f>AVERAGE(Tabela13[[#This Row],[V44]],Tabela13[[#This Row],[V46]])</f>
        <v>-0.5820086705202312</v>
      </c>
      <c r="CQ235" s="4">
        <f>AVERAGE(Tabela13[[#This Row],[V45]],Tabela13[[#This Row],[V41]])</f>
        <v>0.25</v>
      </c>
      <c r="CR235" s="4">
        <f>AVERAGE(Tabela13[[#This Row],[V45]],Tabela13[[#This Row],[V42]])</f>
        <v>0.1679913294797688</v>
      </c>
      <c r="CS235" s="4">
        <f>AVERAGE(Tabela13[[#This Row],[V45]],Tabela13[[#This Row],[V43]])</f>
        <v>0</v>
      </c>
      <c r="CT235" s="4">
        <f>AVERAGE(Tabela13[[#This Row],[V45]],Tabela13[[#This Row],[V44]])</f>
        <v>-0.41401734104046239</v>
      </c>
      <c r="CU235" s="4">
        <f>AVERAGE(Tabela13[[#This Row],[V45]],Tabela13[[#This Row],[V46]])</f>
        <v>-0.3320086705202312</v>
      </c>
      <c r="CV235" s="4">
        <f>AVERAGE(Tabela13[[#This Row],[V46]],Tabela13[[#This Row],[V41]])</f>
        <v>8.2008670520231197E-2</v>
      </c>
      <c r="CW235" s="4">
        <f>AVERAGE(Tabela13[[#This Row],[V46]],Tabela13[[#This Row],[V42]])</f>
        <v>0</v>
      </c>
      <c r="CX235" s="4">
        <f>AVERAGE(Tabela13[[#This Row],[V46]],Tabela13[[#This Row],[V43]])</f>
        <v>-0.1679913294797688</v>
      </c>
      <c r="CY235" s="4">
        <f>AVERAGE(Tabela13[[#This Row],[V46]],Tabela13[[#This Row],[V44]])</f>
        <v>-0.5820086705202312</v>
      </c>
      <c r="CZ235" s="4">
        <f>AVERAGE(Tabela13[[#This Row],[V46]],Tabela13[[#This Row],[V45]])</f>
        <v>-0.3320086705202312</v>
      </c>
      <c r="DA235" s="3">
        <f>_xlfn.STDEV.S(Tabela13[[#This Row],[V41]],Tabela13[[#This Row],[V42]])</f>
        <v>0.11597777408189783</v>
      </c>
      <c r="DB235" s="3">
        <f>_xlfn.STDEV.S(Tabela13[[#This Row],[V41]],Tabela13[[#This Row],[V43]])</f>
        <v>0.35355339059327379</v>
      </c>
      <c r="DC235" s="3">
        <f>_xlfn.STDEV.S(Tabela13[[#This Row],[V41]],Tabela13[[#This Row],[V44]])</f>
        <v>0.93906232935034273</v>
      </c>
      <c r="DD235" s="3">
        <f>_xlfn.STDEV.S(Tabela13[[#This Row],[V41]],Tabela13[[#This Row],[V45]])</f>
        <v>0.58550893875706889</v>
      </c>
      <c r="DE235" s="3">
        <f>_xlfn.STDEV.S(Tabela13[[#This Row],[V41]],Tabela13[[#This Row],[V46]])</f>
        <v>0.82308455526844515</v>
      </c>
      <c r="DF235" s="3">
        <f>_xlfn.STDEV.S(Tabela13[[#This Row],[V42]],Tabela13[[#This Row],[V41]])</f>
        <v>0.11597777408189783</v>
      </c>
      <c r="DG235" s="3">
        <f>_xlfn.STDEV.S(Tabela13[[#This Row],[V42]],Tabela13[[#This Row],[V43]])</f>
        <v>0.23757561651137618</v>
      </c>
      <c r="DH235" s="3">
        <f>_xlfn.STDEV.S(Tabela13[[#This Row],[V42]],Tabela13[[#This Row],[V44]])</f>
        <v>0.82308455526844515</v>
      </c>
      <c r="DI235" s="3">
        <f>_xlfn.STDEV.S(Tabela13[[#This Row],[V42]],Tabela13[[#This Row],[V45]])</f>
        <v>0.46953116467517136</v>
      </c>
      <c r="DJ235" s="3">
        <f>_xlfn.STDEV.S(Tabela13[[#This Row],[V42]],Tabela13[[#This Row],[V46]])</f>
        <v>0.70710678118654757</v>
      </c>
      <c r="DK235" s="3">
        <f>_xlfn.STDEV.S(Tabela13[[#This Row],[V43]],Tabela13[[#This Row],[V41]])</f>
        <v>0.35355339059327379</v>
      </c>
      <c r="DL235" s="3">
        <f>_xlfn.STDEV.S(Tabela13[[#This Row],[V43]],Tabela13[[#This Row],[V42]])</f>
        <v>0.23757561651137618</v>
      </c>
      <c r="DM235" s="3">
        <f>_xlfn.STDEV.S(Tabela13[[#This Row],[V43]],Tabela13[[#This Row],[V44]])</f>
        <v>0.58550893875706889</v>
      </c>
      <c r="DN235" s="3">
        <f>_xlfn.STDEV.S(Tabela13[[#This Row],[V43]],Tabela13[[#This Row],[V45]])</f>
        <v>0.23195554816379518</v>
      </c>
      <c r="DO235" s="3">
        <f>_xlfn.STDEV.S(Tabela13[[#This Row],[V43]],Tabela13[[#This Row],[V46]])</f>
        <v>0.46953116467517136</v>
      </c>
      <c r="DP235" s="3">
        <f>_xlfn.STDEV.S(Tabela13[[#This Row],[V44]],Tabela13[[#This Row],[V41]])</f>
        <v>0.93906232935034273</v>
      </c>
      <c r="DQ235" s="3">
        <f>_xlfn.STDEV.S(Tabela13[[#This Row],[V44]],Tabela13[[#This Row],[V42]])</f>
        <v>0.82308455526844515</v>
      </c>
      <c r="DR235" s="3">
        <f>_xlfn.STDEV.S(Tabela13[[#This Row],[V44]],Tabela13[[#This Row],[V43]])</f>
        <v>0.58550893875706889</v>
      </c>
      <c r="DS235" s="3">
        <f>_xlfn.STDEV.S(Tabela13[[#This Row],[V44]],Tabela13[[#This Row],[V45]])</f>
        <v>0.35355339059327379</v>
      </c>
      <c r="DT235" s="3">
        <f>_xlfn.STDEV.S(Tabela13[[#This Row],[V44]],Tabela13[[#This Row],[V46]])</f>
        <v>0.11597777408189783</v>
      </c>
      <c r="DU235" s="3">
        <f>_xlfn.STDEV.S(Tabela13[[#This Row],[V45]],Tabela13[[#This Row],[V41]])</f>
        <v>0.58550893875706889</v>
      </c>
      <c r="DV235" s="3">
        <f>_xlfn.STDEV.S(Tabela13[[#This Row],[V45]],Tabela13[[#This Row],[V42]])</f>
        <v>0.46953116467517136</v>
      </c>
      <c r="DW235" s="3">
        <f>_xlfn.STDEV.S(Tabela13[[#This Row],[V45]],Tabela13[[#This Row],[V43]])</f>
        <v>0.23195554816379518</v>
      </c>
      <c r="DX235" s="3">
        <f>_xlfn.STDEV.S(Tabela13[[#This Row],[V45]],Tabela13[[#This Row],[V44]])</f>
        <v>0.35355339059327379</v>
      </c>
      <c r="DY235" s="3">
        <f>_xlfn.STDEV.S(Tabela13[[#This Row],[V45]],Tabela13[[#This Row],[V46]])</f>
        <v>0.23757561651137618</v>
      </c>
      <c r="DZ235" s="3">
        <f>_xlfn.STDEV.S(Tabela13[[#This Row],[V46]],Tabela13[[#This Row],[V41]])</f>
        <v>0.82308455526844515</v>
      </c>
      <c r="EA235" s="3">
        <f>_xlfn.STDEV.S(Tabela13[[#This Row],[V46]],Tabela13[[#This Row],[V42]])</f>
        <v>0.70710678118654757</v>
      </c>
      <c r="EB235" s="3">
        <f>_xlfn.STDEV.S(Tabela13[[#This Row],[V46]],Tabela13[[#This Row],[V43]])</f>
        <v>0.46953116467517136</v>
      </c>
      <c r="EC235" s="3">
        <f>_xlfn.STDEV.S(Tabela13[[#This Row],[V46]],Tabela13[[#This Row],[V44]])</f>
        <v>0.11597777408189783</v>
      </c>
      <c r="ED235" s="3">
        <f>_xlfn.STDEV.S(Tabela13[[#This Row],[V46]],Tabela13[[#This Row],[V45]])</f>
        <v>0.23757561651137618</v>
      </c>
      <c r="EE235" s="3">
        <f t="shared" si="236"/>
        <v>0.19927155720589274</v>
      </c>
      <c r="EF235" s="3">
        <f t="shared" si="237"/>
        <v>0.85395792771569101</v>
      </c>
      <c r="EG235" s="3" t="str">
        <f t="shared" si="238"/>
        <v/>
      </c>
      <c r="EH235" s="3">
        <f t="shared" si="239"/>
        <v>2.3420357550282755</v>
      </c>
      <c r="EI235" s="3">
        <f t="shared" si="240"/>
        <v>10.036555281863686</v>
      </c>
      <c r="EJ235" s="3">
        <f t="shared" si="241"/>
        <v>0.19927155720589274</v>
      </c>
      <c r="EK235" s="3">
        <f t="shared" si="242"/>
        <v>0.71557051850216469</v>
      </c>
      <c r="EL235" s="3">
        <f t="shared" si="243"/>
        <v>-10.036555281863686</v>
      </c>
      <c r="EM235" s="3">
        <f t="shared" si="244"/>
        <v>2.7949726103674712</v>
      </c>
      <c r="EN235" s="3" t="str">
        <f t="shared" si="245"/>
        <v/>
      </c>
      <c r="EO235" s="3">
        <f t="shared" si="246"/>
        <v>0.85395792771569101</v>
      </c>
      <c r="EP235" s="3">
        <f t="shared" si="247"/>
        <v>0.71557051850216469</v>
      </c>
      <c r="EQ235" s="3">
        <f t="shared" si="248"/>
        <v>-2.3420357550282755</v>
      </c>
      <c r="ER235" s="3" t="str">
        <f t="shared" si="249"/>
        <v/>
      </c>
      <c r="ES235" s="3" t="str">
        <f t="shared" si="250"/>
        <v/>
      </c>
      <c r="ET235" s="3" t="str">
        <f t="shared" si="251"/>
        <v/>
      </c>
      <c r="EU235" s="3" t="str">
        <f t="shared" si="252"/>
        <v/>
      </c>
      <c r="EV235" s="3">
        <f t="shared" si="253"/>
        <v>-2.3420357550282755</v>
      </c>
      <c r="EW235" s="3">
        <f t="shared" si="254"/>
        <v>-0.85395792771569101</v>
      </c>
      <c r="EX235" s="3">
        <f t="shared" si="255"/>
        <v>-0.19927155720589274</v>
      </c>
      <c r="EY235" s="3">
        <f t="shared" si="256"/>
        <v>2.3420357550282755</v>
      </c>
      <c r="EZ235" s="3">
        <f t="shared" si="257"/>
        <v>2.7949726103674712</v>
      </c>
      <c r="FA235" s="3" t="str">
        <f t="shared" si="258"/>
        <v/>
      </c>
      <c r="FB235" s="3">
        <f t="shared" si="259"/>
        <v>-0.85395792771569101</v>
      </c>
      <c r="FC235" s="3">
        <f t="shared" si="260"/>
        <v>-0.71557051850216469</v>
      </c>
      <c r="FD235" s="3">
        <f t="shared" si="261"/>
        <v>10.036555281863686</v>
      </c>
      <c r="FE235" s="3" t="str">
        <f t="shared" si="262"/>
        <v/>
      </c>
      <c r="FF235" s="3">
        <f t="shared" si="263"/>
        <v>-2.7949726103674712</v>
      </c>
      <c r="FG235" s="3">
        <f t="shared" si="264"/>
        <v>-0.19927155720589274</v>
      </c>
      <c r="FH235" s="3">
        <f t="shared" si="265"/>
        <v>-0.71557051850216469</v>
      </c>
      <c r="FI235" s="4">
        <f t="shared" si="266"/>
        <v>0.5</v>
      </c>
      <c r="FJ235" s="4">
        <f t="shared" si="267"/>
        <v>0.5780346820809249</v>
      </c>
      <c r="FK235" s="4">
        <f t="shared" si="268"/>
        <v>1.8556044738724711</v>
      </c>
      <c r="FL235" s="4">
        <f t="shared" si="269"/>
        <v>0.9263115764128973</v>
      </c>
      <c r="FM235" s="4">
        <f>Tabela13[[#This Row],[V139]]-Tabela13[[#This Row],[V140]]</f>
        <v>0.92929289745957377</v>
      </c>
      <c r="FN235" s="4">
        <f>Tabela13[[#This Row],[V1]]-Tabela13[[#This Row],[V2]]/2</f>
        <v>0.97651734104046239</v>
      </c>
      <c r="FO235" s="4">
        <f>Tabela13[[#This Row],[V1]]-Tabela13[[#This Row],[V3]]/2</f>
        <v>0.8945086705202312</v>
      </c>
      <c r="FP235" s="4">
        <f>Tabela13[[#This Row],[V1]]-Tabela13[[#This Row],[V4]]/2</f>
        <v>0.72651734104046239</v>
      </c>
      <c r="FQ235" s="4">
        <f>Tabela13[[#This Row],[V2]]-Tabela13[[#This Row],[V1]]/2</f>
        <v>-1.9508670520231197E-2</v>
      </c>
      <c r="FR235" s="4">
        <f>Tabela13[[#This Row],[V2]]-Tabela13[[#This Row],[V3]]/2</f>
        <v>0.2304913294797688</v>
      </c>
      <c r="FS235" s="4">
        <f>Tabela13[[#This Row],[V2]]-Tabela13[[#This Row],[V4]]/2</f>
        <v>6.25E-2</v>
      </c>
      <c r="FT235" s="4">
        <f t="shared" si="270"/>
        <v>0.77351789618456901</v>
      </c>
      <c r="FU235" s="4">
        <f t="shared" si="271"/>
        <v>0.72977292079446143</v>
      </c>
      <c r="FV235" s="4">
        <f t="shared" si="272"/>
        <v>0.62830204543796964</v>
      </c>
      <c r="FW235" s="4">
        <f t="shared" si="273"/>
        <v>-1.9506196161802131E-2</v>
      </c>
      <c r="FX235" s="4">
        <f t="shared" si="274"/>
        <v>0.22653498189292975</v>
      </c>
      <c r="FY235" s="4">
        <f t="shared" si="275"/>
        <v>6.241880999595735E-2</v>
      </c>
      <c r="FZ235" s="4">
        <f t="shared" si="276"/>
        <v>139.2332213132224</v>
      </c>
      <c r="GA235" s="4">
        <f t="shared" si="277"/>
        <v>131.35912574300303</v>
      </c>
      <c r="GB235" s="4">
        <f t="shared" si="278"/>
        <v>113.09436817883454</v>
      </c>
      <c r="GC235" s="4">
        <f t="shared" si="279"/>
        <v>-3.5111153091243832</v>
      </c>
      <c r="GD235" s="4">
        <f t="shared" si="280"/>
        <v>40.776296740727354</v>
      </c>
      <c r="GE235" s="4">
        <f t="shared" si="281"/>
        <v>11.235385799272322</v>
      </c>
      <c r="GF235" s="4">
        <f>Tabela13[[#This Row],[V1]]-Tabela13[[#This Row],[V2]]/Tabela13[[#This Row],[V2]]</f>
        <v>0.28901734104046239</v>
      </c>
      <c r="GG235" s="4">
        <f>Tabela13[[#This Row],[V1]]-Tabela13[[#This Row],[V3]]/Tabela13[[#This Row],[V3]]</f>
        <v>0.28901734104046239</v>
      </c>
      <c r="GH235" s="4">
        <f>Tabela13[[#This Row],[V1]]-Tabela13[[#This Row],[V4]]/Tabela13[[#This Row],[V4]]</f>
        <v>0.28901734104046239</v>
      </c>
      <c r="GI235" s="4">
        <f>Tabela13[[#This Row],[V2]]-Tabela13[[#This Row],[V1]]/Tabela13[[#This Row],[V1]]</f>
        <v>-0.375</v>
      </c>
      <c r="GJ235" s="4">
        <f>Tabela13[[#This Row],[V2]]-Tabela13[[#This Row],[V3]]/Tabela13[[#This Row],[V3]]</f>
        <v>-0.375</v>
      </c>
      <c r="GK235" s="4">
        <f>Tabela13[[#This Row],[V2]]-Tabela13[[#This Row],[V4]]/Tabela13[[#This Row],[V4]]</f>
        <v>-0.375</v>
      </c>
      <c r="GL235" s="4">
        <f t="shared" si="282"/>
        <v>0.30381007672666349</v>
      </c>
      <c r="GM235" s="4">
        <f t="shared" si="283"/>
        <v>0.9570086705202312</v>
      </c>
      <c r="GN235" s="4">
        <f t="shared" si="284"/>
        <v>0.31745801901827275</v>
      </c>
      <c r="GO235" s="3">
        <f t="shared" si="285"/>
        <v>1</v>
      </c>
      <c r="GP235" s="3">
        <v>100</v>
      </c>
      <c r="GQ235" s="3">
        <f t="shared" si="286"/>
        <v>0.73</v>
      </c>
      <c r="GR235" s="3">
        <f t="shared" si="287"/>
        <v>73</v>
      </c>
      <c r="GS235" s="34">
        <f>COUNTIF($D$2:D234,Tabela13[[#This Row],[HomeTeam]])</f>
        <v>11</v>
      </c>
      <c r="GT235" s="34">
        <f>COUNTIF($E$2:E234,Tabela13[[#This Row],[AwayTeam]])</f>
        <v>11</v>
      </c>
      <c r="GU235" s="3">
        <f>IFERROR(AVERAGEIFS($AD$2:AD234,$D$2:D234,Tabela13[[#This Row],[HomeTeam]],$GS$2:GS234,"&gt;="&amp;Tabela13[[#This Row],[Contagem_H]]-5),"")</f>
        <v>0.81987487398022307</v>
      </c>
      <c r="GV235" s="3">
        <f>IFERROR(AVERAGEIFS($G$2:G234,$E$2:E234,Tabela13[[#This Row],[AwayTeam]],$GT$2:GT234,"&gt;="&amp;Tabela13[[#This Row],[Contagem_A]]-5),"")</f>
        <v>0.6</v>
      </c>
      <c r="GW235" s="3">
        <f>IFERROR(AVERAGEIFS($GQ$2:GQ234,$D$2:D234,Tabela13[[#This Row],[HomeTeam]],$GS$2:GS234,"&gt;="&amp;Tabela13[[#This Row],[Contagem_H]]-5),"")</f>
        <v>0.41</v>
      </c>
    </row>
    <row r="236" spans="1:205" x14ac:dyDescent="0.25">
      <c r="A236" t="s">
        <v>127</v>
      </c>
      <c r="B236" t="s">
        <v>219</v>
      </c>
      <c r="C236" t="s">
        <v>173</v>
      </c>
      <c r="D236" t="s">
        <v>26</v>
      </c>
      <c r="E236" t="s">
        <v>22</v>
      </c>
      <c r="F236" s="3">
        <v>0</v>
      </c>
      <c r="G236" s="3">
        <v>2</v>
      </c>
      <c r="H236" s="3" t="str">
        <f t="shared" si="288"/>
        <v>A</v>
      </c>
      <c r="I236" s="3">
        <v>2.2000000000000002</v>
      </c>
      <c r="J236" s="3">
        <v>3.5</v>
      </c>
      <c r="K236" s="3">
        <v>3.2</v>
      </c>
      <c r="L236" s="3">
        <v>1.84</v>
      </c>
      <c r="M236" s="3">
        <v>2.06</v>
      </c>
      <c r="N236" s="3">
        <f t="shared" si="217"/>
        <v>2</v>
      </c>
      <c r="O236" s="3">
        <f t="shared" si="218"/>
        <v>0</v>
      </c>
      <c r="P236" s="3">
        <f t="shared" si="219"/>
        <v>3</v>
      </c>
      <c r="Q236" s="3">
        <f t="shared" si="220"/>
        <v>5.2759740259740173E-2</v>
      </c>
      <c r="R236" s="3">
        <f t="shared" si="221"/>
        <v>2.891515407344869E-2</v>
      </c>
      <c r="S236" s="3">
        <f t="shared" si="222"/>
        <v>2.3160714285714286</v>
      </c>
      <c r="T236" s="3">
        <f t="shared" si="223"/>
        <v>3.6846590909090908</v>
      </c>
      <c r="U236" s="3">
        <f t="shared" si="224"/>
        <v>3.3688311688311687</v>
      </c>
      <c r="V236" s="3">
        <f t="shared" si="225"/>
        <v>1.937077922077922</v>
      </c>
      <c r="W236" s="3">
        <f t="shared" si="226"/>
        <v>2.1686850649350649</v>
      </c>
      <c r="X236" s="4">
        <f t="shared" si="227"/>
        <v>0.45454545454545453</v>
      </c>
      <c r="Y236" s="4">
        <f t="shared" si="228"/>
        <v>0.2857142857142857</v>
      </c>
      <c r="Z236" s="4">
        <f t="shared" si="229"/>
        <v>0.3125</v>
      </c>
      <c r="AA236" s="4">
        <f t="shared" si="230"/>
        <v>0.54347826086956519</v>
      </c>
      <c r="AB236" s="4">
        <f t="shared" si="231"/>
        <v>0.4854368932038835</v>
      </c>
      <c r="AC236" s="4">
        <f t="shared" si="232"/>
        <v>0.22727272727272727</v>
      </c>
      <c r="AD236" s="4">
        <f t="shared" si="233"/>
        <v>1.15625</v>
      </c>
      <c r="AE236" s="4">
        <f t="shared" si="234"/>
        <v>1.2272727272727273</v>
      </c>
      <c r="AF236" s="4">
        <f t="shared" si="235"/>
        <v>0.15625</v>
      </c>
      <c r="AG236" s="4">
        <f>IFERROR(AVERAGE(Tabela13[[#This Row],[V1]],Tabela13[[#This Row],[V2]]),"")</f>
        <v>0.69176136363636365</v>
      </c>
      <c r="AH236" s="4">
        <f>IFERROR(AVERAGE(Tabela13[[#This Row],[V1]],Tabela13[[#This Row],[V3]]),"")</f>
        <v>0.72727272727272729</v>
      </c>
      <c r="AI236" s="4">
        <f>IFERROR(AVERAGE(Tabela13[[#This Row],[V1]],Tabela13[[#This Row],[V4]]),"")</f>
        <v>0.19176136363636365</v>
      </c>
      <c r="AJ236" s="4">
        <f>IFERROR(AVERAGE(Tabela13[[#This Row],[V2]],Tabela13[[#This Row],[V1]]),"")</f>
        <v>0.69176136363636365</v>
      </c>
      <c r="AK236" s="4">
        <f>IFERROR(AVERAGE(Tabela13[[#This Row],[V2]],Tabela13[[#This Row],[V3]]),"")</f>
        <v>1.1917613636363638</v>
      </c>
      <c r="AL236" s="4">
        <f>IFERROR(AVERAGE(Tabela13[[#This Row],[V2]],Tabela13[[#This Row],[V4]]),"")</f>
        <v>0.65625</v>
      </c>
      <c r="AM236" s="4">
        <f>IFERROR(AVERAGE(Tabela13[[#This Row],[V3]],Tabela13[[#This Row],[V1]]),"")</f>
        <v>0.72727272727272729</v>
      </c>
      <c r="AN236" s="4">
        <f>IFERROR(AVERAGE(Tabela13[[#This Row],[V3]],Tabela13[[#This Row],[V2]]),"")</f>
        <v>1.1917613636363638</v>
      </c>
      <c r="AO236" s="4">
        <f>IFERROR(AVERAGE(Tabela13[[#This Row],[V3]],Tabela13[[#This Row],[V4]]),"")</f>
        <v>0.69176136363636365</v>
      </c>
      <c r="AP236" s="4">
        <f>IFERROR(AVERAGE(Tabela13[[#This Row],[V4]],Tabela13[[#This Row],[V1]]),"")</f>
        <v>0.19176136363636365</v>
      </c>
      <c r="AQ236" s="4">
        <f>IFERROR(AVERAGE(Tabela13[[#This Row],[V4]],Tabela13[[#This Row],[V2]]),"")</f>
        <v>0.65625</v>
      </c>
      <c r="AR236" s="4">
        <f>IFERROR(AVERAGE(Tabela13[[#This Row],[V4]],Tabela13[[#This Row],[V3]]),"")</f>
        <v>0.69176136363636365</v>
      </c>
      <c r="AS236" s="4">
        <f>_xlfn.STDEV.S(Tabela13[[#This Row],[V1]:[V2]])</f>
        <v>0.65688612911363931</v>
      </c>
      <c r="AT236" s="4">
        <f>_xlfn.STDEV.S(Tabela13[[#This Row],[V1]],Tabela13[[#This Row],[V3]])</f>
        <v>0.70710678118654757</v>
      </c>
      <c r="AU236" s="4">
        <f>_xlfn.STDEV.S(Tabela13[[#This Row],[V1]],Tabela13[[#This Row],[V4]])</f>
        <v>5.022065207290808E-2</v>
      </c>
      <c r="AV236" s="4">
        <f>_xlfn.STDEV.S(Tabela13[[#This Row],[V2]],Tabela13[[#This Row],[V1]])</f>
        <v>0.65688612911363931</v>
      </c>
      <c r="AW236" s="4">
        <f>_xlfn.STDEV.S(Tabela13[[#This Row],[V2]],Tabela13[[#This Row],[V3]])</f>
        <v>5.0220652072908219E-2</v>
      </c>
      <c r="AX236" s="4">
        <f>_xlfn.STDEV.S(Tabela13[[#This Row],[V42]],Tabela13[[#This Row],[V44]])</f>
        <v>1.3639929103001869</v>
      </c>
      <c r="AY236" s="4">
        <f>_xlfn.STDEV.S(Tabela13[[#This Row],[V3]],Tabela13[[#This Row],[V1]])</f>
        <v>0.70710678118654757</v>
      </c>
      <c r="AZ236" s="4">
        <f>_xlfn.STDEV.S(Tabela13[[#This Row],[V3]],Tabela13[[#This Row],[V2]])</f>
        <v>5.0220652072908219E-2</v>
      </c>
      <c r="BA236" s="4">
        <f>_xlfn.STDEV.S(Tabela13[[#This Row],[V3]],Tabela13[[#This Row],[V4]])</f>
        <v>0.75732743325945573</v>
      </c>
      <c r="BB236" s="4">
        <f>_xlfn.STDEV.S(Tabela13[[#This Row],[V4]],Tabela13[[#This Row],[V1]])</f>
        <v>5.022065207290808E-2</v>
      </c>
      <c r="BC236" s="4">
        <f>_xlfn.STDEV.S(Tabela13[[#This Row],[V4]],Tabela13[[#This Row],[V2]])</f>
        <v>0.70710678118654757</v>
      </c>
      <c r="BD236" s="4">
        <f>_xlfn.STDEV.S(Tabela13[[#This Row],[V4]],Tabela13[[#This Row],[V3]])</f>
        <v>0.75732743325945573</v>
      </c>
      <c r="BE236" s="4">
        <f>Tabela13[[#This Row],[V17]]/Tabela13[[#This Row],[V5]]</f>
        <v>0.94958487658316648</v>
      </c>
      <c r="BF236" s="4">
        <f>Tabela13[[#This Row],[V18]]/Tabela13[[#This Row],[V6]]</f>
        <v>0.97227182413150293</v>
      </c>
      <c r="BG236" s="4">
        <f>Tabela13[[#This Row],[V19]]/Tabela13[[#This Row],[V7]]</f>
        <v>0.26189140043946141</v>
      </c>
      <c r="BH236" s="4">
        <f>Tabela13[[#This Row],[V20]]/Tabela13[[#This Row],[V8]]</f>
        <v>0.94958487658316648</v>
      </c>
      <c r="BI236" s="4">
        <f>Tabela13[[#This Row],[V21]]/Tabela13[[#This Row],[V9]]</f>
        <v>4.213985585140332E-2</v>
      </c>
      <c r="BJ236" s="4">
        <f>Tabela13[[#This Row],[V22]]/Tabela13[[#This Row],[V10]]</f>
        <v>2.0784653871240941</v>
      </c>
      <c r="BK236" s="4">
        <f>Tabela13[[#This Row],[V23]]/Tabela13[[#This Row],[V11]]</f>
        <v>0.97227182413150293</v>
      </c>
      <c r="BL236" s="4">
        <f>Tabela13[[#This Row],[V24]]/Tabela13[[#This Row],[V12]]</f>
        <v>4.213985585140332E-2</v>
      </c>
      <c r="BM236" s="4">
        <f>Tabela13[[#This Row],[V25]]/Tabela13[[#This Row],[V13]]</f>
        <v>1.0947813408925191</v>
      </c>
      <c r="BN236" s="4">
        <f>Tabela13[[#This Row],[V26]]/Tabela13[[#This Row],[V14]]</f>
        <v>0.26189140043946141</v>
      </c>
      <c r="BO236" s="4">
        <f>Tabela13[[#This Row],[V27]]/Tabela13[[#This Row],[V15]]</f>
        <v>1.0774960475223583</v>
      </c>
      <c r="BP236" s="4">
        <f>Tabela13[[#This Row],[V28]]/Tabela13[[#This Row],[V16]]</f>
        <v>1.0947813408925191</v>
      </c>
      <c r="BQ236" s="4">
        <f>Tabela13[[#This Row],[V1]]-Tabela13[[#This Row],[V2]]</f>
        <v>-0.92897727272727271</v>
      </c>
      <c r="BR236" s="4">
        <f>Tabela13[[#This Row],[V1]]-Tabela13[[#This Row],[V3]]</f>
        <v>-1</v>
      </c>
      <c r="BS236" s="4">
        <f>Tabela13[[#This Row],[V1]]-Tabela13[[#This Row],[V4]]</f>
        <v>7.1022727272727265E-2</v>
      </c>
      <c r="BT236" s="4">
        <f>Tabela13[[#This Row],[V2]]-Tabela13[[#This Row],[V1]]</f>
        <v>0.92897727272727271</v>
      </c>
      <c r="BU236" s="4">
        <f>Tabela13[[#This Row],[V2]]-Tabela13[[#This Row],[V3]]</f>
        <v>-7.1022727272727293E-2</v>
      </c>
      <c r="BV236" s="4">
        <f>Tabela13[[#This Row],[V2]]-Tabela13[[#This Row],[V4]]</f>
        <v>1</v>
      </c>
      <c r="BW236" s="4">
        <f>AVERAGE(Tabela13[[#This Row],[V41]],Tabela13[[#This Row],[V42]])</f>
        <v>-0.96448863636363635</v>
      </c>
      <c r="BX236" s="4">
        <f>AVERAGE(Tabela13[[#This Row],[V41]],Tabela13[[#This Row],[V43]])</f>
        <v>-0.42897727272727271</v>
      </c>
      <c r="BY236" s="4">
        <f>AVERAGE(Tabela13[[#This Row],[V41]],Tabela13[[#This Row],[V44]])</f>
        <v>0</v>
      </c>
      <c r="BZ236" s="4">
        <f>AVERAGE(Tabela13[[#This Row],[V41]],Tabela13[[#This Row],[V45]])</f>
        <v>-0.5</v>
      </c>
      <c r="CA236" s="4">
        <f>AVERAGE(Tabela13[[#This Row],[V41]],Tabela13[[#This Row],[V46]])</f>
        <v>3.5511363636363646E-2</v>
      </c>
      <c r="CB236" s="4">
        <f>AVERAGE(Tabela13[[#This Row],[V42]],Tabela13[[#This Row],[V41]])</f>
        <v>-0.96448863636363635</v>
      </c>
      <c r="CC236" s="4">
        <f>AVERAGE(Tabela13[[#This Row],[V42]],Tabela13[[#This Row],[V43]])</f>
        <v>-0.46448863636363635</v>
      </c>
      <c r="CD236" s="4">
        <f>AVERAGE(Tabela13[[#This Row],[V42]],Tabela13[[#This Row],[V44]])</f>
        <v>-3.5511363636363646E-2</v>
      </c>
      <c r="CE236" s="4">
        <f>AVERAGE(Tabela13[[#This Row],[V42]],Tabela13[[#This Row],[V45]])</f>
        <v>-0.53551136363636365</v>
      </c>
      <c r="CF236" s="4">
        <f>AVERAGE(Tabela13[[#This Row],[V42]],Tabela13[[#This Row],[V46]])</f>
        <v>0</v>
      </c>
      <c r="CG236" s="4">
        <f>AVERAGE(Tabela13[[#This Row],[V43]],Tabela13[[#This Row],[V41]])</f>
        <v>-0.42897727272727271</v>
      </c>
      <c r="CH236" s="4">
        <f>AVERAGE(Tabela13[[#This Row],[V43]],Tabela13[[#This Row],[V42]])</f>
        <v>-0.46448863636363635</v>
      </c>
      <c r="CI236" s="4">
        <f>AVERAGE(Tabela13[[#This Row],[V43]],Tabela13[[#This Row],[V44]])</f>
        <v>0.5</v>
      </c>
      <c r="CJ236" s="4">
        <f>AVERAGE(Tabela13[[#This Row],[V43]],Tabela13[[#This Row],[V45]])</f>
        <v>0</v>
      </c>
      <c r="CK236" s="4">
        <f>AVERAGE(Tabela13[[#This Row],[V43]],Tabela13[[#This Row],[V46]])</f>
        <v>0.53551136363636365</v>
      </c>
      <c r="CL236" s="4">
        <f>AVERAGE(Tabela13[[#This Row],[V44]],Tabela13[[#This Row],[V41]])</f>
        <v>0</v>
      </c>
      <c r="CM236" s="4">
        <f>AVERAGE(Tabela13[[#This Row],[V44]],Tabela13[[#This Row],[V42]])</f>
        <v>-3.5511363636363646E-2</v>
      </c>
      <c r="CN236" s="4">
        <f>AVERAGE(Tabela13[[#This Row],[V44]],Tabela13[[#This Row],[V43]])</f>
        <v>0.5</v>
      </c>
      <c r="CO236" s="4">
        <f>AVERAGE(Tabela13[[#This Row],[V44]],Tabela13[[#This Row],[V45]])</f>
        <v>0.42897727272727271</v>
      </c>
      <c r="CP236" s="4">
        <f>AVERAGE(Tabela13[[#This Row],[V44]],Tabela13[[#This Row],[V46]])</f>
        <v>0.96448863636363635</v>
      </c>
      <c r="CQ236" s="4">
        <f>AVERAGE(Tabela13[[#This Row],[V45]],Tabela13[[#This Row],[V41]])</f>
        <v>-0.5</v>
      </c>
      <c r="CR236" s="4">
        <f>AVERAGE(Tabela13[[#This Row],[V45]],Tabela13[[#This Row],[V42]])</f>
        <v>-0.53551136363636365</v>
      </c>
      <c r="CS236" s="4">
        <f>AVERAGE(Tabela13[[#This Row],[V45]],Tabela13[[#This Row],[V43]])</f>
        <v>0</v>
      </c>
      <c r="CT236" s="4">
        <f>AVERAGE(Tabela13[[#This Row],[V45]],Tabela13[[#This Row],[V44]])</f>
        <v>0.42897727272727271</v>
      </c>
      <c r="CU236" s="4">
        <f>AVERAGE(Tabela13[[#This Row],[V45]],Tabela13[[#This Row],[V46]])</f>
        <v>0.46448863636363635</v>
      </c>
      <c r="CV236" s="4">
        <f>AVERAGE(Tabela13[[#This Row],[V46]],Tabela13[[#This Row],[V41]])</f>
        <v>3.5511363636363646E-2</v>
      </c>
      <c r="CW236" s="4">
        <f>AVERAGE(Tabela13[[#This Row],[V46]],Tabela13[[#This Row],[V42]])</f>
        <v>0</v>
      </c>
      <c r="CX236" s="4">
        <f>AVERAGE(Tabela13[[#This Row],[V46]],Tabela13[[#This Row],[V43]])</f>
        <v>0.53551136363636365</v>
      </c>
      <c r="CY236" s="4">
        <f>AVERAGE(Tabela13[[#This Row],[V46]],Tabela13[[#This Row],[V44]])</f>
        <v>0.96448863636363635</v>
      </c>
      <c r="CZ236" s="4">
        <f>AVERAGE(Tabela13[[#This Row],[V46]],Tabela13[[#This Row],[V45]])</f>
        <v>0.46448863636363635</v>
      </c>
      <c r="DA236" s="3">
        <f>_xlfn.STDEV.S(Tabela13[[#This Row],[V41]],Tabela13[[#This Row],[V42]])</f>
        <v>5.0220652072908219E-2</v>
      </c>
      <c r="DB236" s="3">
        <f>_xlfn.STDEV.S(Tabela13[[#This Row],[V41]],Tabela13[[#This Row],[V43]])</f>
        <v>0.70710678118654746</v>
      </c>
      <c r="DC236" s="3">
        <f>_xlfn.STDEV.S(Tabela13[[#This Row],[V41]],Tabela13[[#This Row],[V44]])</f>
        <v>1.3137722582272786</v>
      </c>
      <c r="DD236" s="3">
        <f>_xlfn.STDEV.S(Tabela13[[#This Row],[V41]],Tabela13[[#This Row],[V45]])</f>
        <v>0.60666547704073104</v>
      </c>
      <c r="DE236" s="3">
        <f>_xlfn.STDEV.S(Tabela13[[#This Row],[V41]],Tabela13[[#This Row],[V46]])</f>
        <v>1.3639929103001869</v>
      </c>
      <c r="DF236" s="3">
        <f>_xlfn.STDEV.S(Tabela13[[#This Row],[V42]],Tabela13[[#This Row],[V41]])</f>
        <v>5.0220652072908219E-2</v>
      </c>
      <c r="DG236" s="3">
        <f>_xlfn.STDEV.S(Tabela13[[#This Row],[V42]],Tabela13[[#This Row],[V43]])</f>
        <v>0.75732743325945573</v>
      </c>
      <c r="DH236" s="3">
        <f>_xlfn.STDEV.S(Tabela13[[#This Row],[V42]],Tabela13[[#This Row],[V44]])</f>
        <v>1.3639929103001869</v>
      </c>
      <c r="DI236" s="3">
        <f>_xlfn.STDEV.S(Tabela13[[#This Row],[V42]],Tabela13[[#This Row],[V45]])</f>
        <v>0.65688612911363931</v>
      </c>
      <c r="DJ236" s="3">
        <f>_xlfn.STDEV.S(Tabela13[[#This Row],[V42]],Tabela13[[#This Row],[V46]])</f>
        <v>1.4142135623730951</v>
      </c>
      <c r="DK236" s="3">
        <f>_xlfn.STDEV.S(Tabela13[[#This Row],[V43]],Tabela13[[#This Row],[V41]])</f>
        <v>0.70710678118654746</v>
      </c>
      <c r="DL236" s="3">
        <f>_xlfn.STDEV.S(Tabela13[[#This Row],[V43]],Tabela13[[#This Row],[V42]])</f>
        <v>0.75732743325945573</v>
      </c>
      <c r="DM236" s="3">
        <f>_xlfn.STDEV.S(Tabela13[[#This Row],[V43]],Tabela13[[#This Row],[V44]])</f>
        <v>0.60666547704073104</v>
      </c>
      <c r="DN236" s="3">
        <f>_xlfn.STDEV.S(Tabela13[[#This Row],[V43]],Tabela13[[#This Row],[V45]])</f>
        <v>0.10044130414581641</v>
      </c>
      <c r="DO236" s="3">
        <f>_xlfn.STDEV.S(Tabela13[[#This Row],[V43]],Tabela13[[#This Row],[V46]])</f>
        <v>0.65688612911363931</v>
      </c>
      <c r="DP236" s="3">
        <f>_xlfn.STDEV.S(Tabela13[[#This Row],[V44]],Tabela13[[#This Row],[V41]])</f>
        <v>1.3137722582272786</v>
      </c>
      <c r="DQ236" s="3">
        <f>_xlfn.STDEV.S(Tabela13[[#This Row],[V44]],Tabela13[[#This Row],[V42]])</f>
        <v>1.3639929103001869</v>
      </c>
      <c r="DR236" s="3">
        <f>_xlfn.STDEV.S(Tabela13[[#This Row],[V44]],Tabela13[[#This Row],[V43]])</f>
        <v>0.60666547704073104</v>
      </c>
      <c r="DS236" s="3">
        <f>_xlfn.STDEV.S(Tabela13[[#This Row],[V44]],Tabela13[[#This Row],[V45]])</f>
        <v>0.70710678118654746</v>
      </c>
      <c r="DT236" s="3">
        <f>_xlfn.STDEV.S(Tabela13[[#This Row],[V44]],Tabela13[[#This Row],[V46]])</f>
        <v>5.0220652072908219E-2</v>
      </c>
      <c r="DU236" s="3">
        <f>_xlfn.STDEV.S(Tabela13[[#This Row],[V45]],Tabela13[[#This Row],[V41]])</f>
        <v>0.60666547704073104</v>
      </c>
      <c r="DV236" s="3">
        <f>_xlfn.STDEV.S(Tabela13[[#This Row],[V45]],Tabela13[[#This Row],[V42]])</f>
        <v>0.65688612911363931</v>
      </c>
      <c r="DW236" s="3">
        <f>_xlfn.STDEV.S(Tabela13[[#This Row],[V45]],Tabela13[[#This Row],[V43]])</f>
        <v>0.10044130414581641</v>
      </c>
      <c r="DX236" s="3">
        <f>_xlfn.STDEV.S(Tabela13[[#This Row],[V45]],Tabela13[[#This Row],[V44]])</f>
        <v>0.70710678118654746</v>
      </c>
      <c r="DY236" s="3">
        <f>_xlfn.STDEV.S(Tabela13[[#This Row],[V45]],Tabela13[[#This Row],[V46]])</f>
        <v>0.75732743325945573</v>
      </c>
      <c r="DZ236" s="3">
        <f>_xlfn.STDEV.S(Tabela13[[#This Row],[V46]],Tabela13[[#This Row],[V41]])</f>
        <v>1.3639929103001869</v>
      </c>
      <c r="EA236" s="3">
        <f>_xlfn.STDEV.S(Tabela13[[#This Row],[V46]],Tabela13[[#This Row],[V42]])</f>
        <v>1.4142135623730951</v>
      </c>
      <c r="EB236" s="3">
        <f>_xlfn.STDEV.S(Tabela13[[#This Row],[V46]],Tabela13[[#This Row],[V43]])</f>
        <v>0.65688612911363931</v>
      </c>
      <c r="EC236" s="3">
        <f>_xlfn.STDEV.S(Tabela13[[#This Row],[V46]],Tabela13[[#This Row],[V44]])</f>
        <v>5.0220652072908219E-2</v>
      </c>
      <c r="ED236" s="3">
        <f>_xlfn.STDEV.S(Tabela13[[#This Row],[V46]],Tabela13[[#This Row],[V45]])</f>
        <v>0.75732743325945573</v>
      </c>
      <c r="EE236" s="3">
        <f t="shared" si="236"/>
        <v>-5.2069718791351083E-2</v>
      </c>
      <c r="EF236" s="3">
        <f t="shared" si="237"/>
        <v>-1.6483548806467863</v>
      </c>
      <c r="EG236" s="3" t="str">
        <f t="shared" si="238"/>
        <v/>
      </c>
      <c r="EH236" s="3">
        <f t="shared" si="239"/>
        <v>-1.2133309540814621</v>
      </c>
      <c r="EI236" s="3">
        <f t="shared" si="240"/>
        <v>38.410040354053251</v>
      </c>
      <c r="EJ236" s="3">
        <f t="shared" si="241"/>
        <v>-5.2069718791351083E-2</v>
      </c>
      <c r="EK236" s="3">
        <f t="shared" si="242"/>
        <v>-1.6304541682405409</v>
      </c>
      <c r="EL236" s="3">
        <f t="shared" si="243"/>
        <v>-38.410040354053251</v>
      </c>
      <c r="EM236" s="3">
        <f t="shared" si="244"/>
        <v>-1.2266520819522602</v>
      </c>
      <c r="EN236" s="3" t="str">
        <f t="shared" si="245"/>
        <v/>
      </c>
      <c r="EO236" s="3">
        <f t="shared" si="246"/>
        <v>-1.6483548806467863</v>
      </c>
      <c r="EP236" s="3">
        <f t="shared" si="247"/>
        <v>-1.6304541682405409</v>
      </c>
      <c r="EQ236" s="3">
        <f t="shared" si="248"/>
        <v>1.2133309540814621</v>
      </c>
      <c r="ER236" s="3" t="str">
        <f t="shared" si="249"/>
        <v/>
      </c>
      <c r="ES236" s="3" t="str">
        <f t="shared" si="250"/>
        <v/>
      </c>
      <c r="ET236" s="3" t="str">
        <f t="shared" si="251"/>
        <v/>
      </c>
      <c r="EU236" s="3" t="str">
        <f t="shared" si="252"/>
        <v/>
      </c>
      <c r="EV236" s="3">
        <f t="shared" si="253"/>
        <v>1.2133309540814621</v>
      </c>
      <c r="EW236" s="3">
        <f t="shared" si="254"/>
        <v>1.6483548806467863</v>
      </c>
      <c r="EX236" s="3">
        <f t="shared" si="255"/>
        <v>5.2069718791351083E-2</v>
      </c>
      <c r="EY236" s="3">
        <f t="shared" si="256"/>
        <v>-1.2133309540814621</v>
      </c>
      <c r="EZ236" s="3">
        <f t="shared" si="257"/>
        <v>-1.2266520819522602</v>
      </c>
      <c r="FA236" s="3" t="str">
        <f t="shared" si="258"/>
        <v/>
      </c>
      <c r="FB236" s="3">
        <f t="shared" si="259"/>
        <v>1.6483548806467863</v>
      </c>
      <c r="FC236" s="3">
        <f t="shared" si="260"/>
        <v>1.6304541682405409</v>
      </c>
      <c r="FD236" s="3">
        <f t="shared" si="261"/>
        <v>38.410040354053251</v>
      </c>
      <c r="FE236" s="3" t="str">
        <f t="shared" si="262"/>
        <v/>
      </c>
      <c r="FF236" s="3">
        <f t="shared" si="263"/>
        <v>1.2266520819522602</v>
      </c>
      <c r="FG236" s="3">
        <f t="shared" si="264"/>
        <v>5.2069718791351083E-2</v>
      </c>
      <c r="FH236" s="3">
        <f t="shared" si="265"/>
        <v>1.6304541682405409</v>
      </c>
      <c r="FI236" s="4">
        <f t="shared" si="266"/>
        <v>0</v>
      </c>
      <c r="FJ236" s="4">
        <f t="shared" si="267"/>
        <v>0.90909090909090906</v>
      </c>
      <c r="FK236" s="4">
        <f t="shared" si="268"/>
        <v>1.5666923670007711</v>
      </c>
      <c r="FL236" s="4">
        <f t="shared" si="269"/>
        <v>1.1619121048573631</v>
      </c>
      <c r="FM236" s="4">
        <f>Tabela13[[#This Row],[V139]]-Tabela13[[#This Row],[V140]]</f>
        <v>0.40478026214340801</v>
      </c>
      <c r="FN236" s="4">
        <f>Tabela13[[#This Row],[V1]]-Tabela13[[#This Row],[V2]]/2</f>
        <v>-0.35085227272727271</v>
      </c>
      <c r="FO236" s="4">
        <f>Tabela13[[#This Row],[V1]]-Tabela13[[#This Row],[V3]]/2</f>
        <v>-0.38636363636363635</v>
      </c>
      <c r="FP236" s="4">
        <f>Tabela13[[#This Row],[V1]]-Tabela13[[#This Row],[V4]]/2</f>
        <v>0.14914772727272727</v>
      </c>
      <c r="FQ236" s="4">
        <f>Tabela13[[#This Row],[V2]]-Tabela13[[#This Row],[V1]]/2</f>
        <v>1.0426136363636365</v>
      </c>
      <c r="FR236" s="4">
        <f>Tabela13[[#This Row],[V2]]-Tabela13[[#This Row],[V3]]/2</f>
        <v>0.54261363636363635</v>
      </c>
      <c r="FS236" s="4">
        <f>Tabela13[[#This Row],[V2]]-Tabela13[[#This Row],[V4]]/2</f>
        <v>1.078125</v>
      </c>
      <c r="FT236" s="4">
        <f t="shared" si="270"/>
        <v>-0.33743388053514289</v>
      </c>
      <c r="FU236" s="4">
        <f t="shared" si="271"/>
        <v>-0.3686959026580498</v>
      </c>
      <c r="FV236" s="4">
        <f t="shared" si="272"/>
        <v>0.14805632501690999</v>
      </c>
      <c r="FW236" s="4">
        <f t="shared" si="273"/>
        <v>0.80625744627433271</v>
      </c>
      <c r="FX236" s="4">
        <f t="shared" si="274"/>
        <v>0.49715461678166983</v>
      </c>
      <c r="FY236" s="4">
        <f t="shared" si="275"/>
        <v>0.82297445274017167</v>
      </c>
      <c r="FZ236" s="4">
        <f t="shared" si="276"/>
        <v>-60.738098496325726</v>
      </c>
      <c r="GA236" s="4">
        <f t="shared" si="277"/>
        <v>-66.365262478448955</v>
      </c>
      <c r="GB236" s="4">
        <f t="shared" si="278"/>
        <v>26.650138503043799</v>
      </c>
      <c r="GC236" s="4">
        <f t="shared" si="279"/>
        <v>145.1263403293799</v>
      </c>
      <c r="GD236" s="4">
        <f t="shared" si="280"/>
        <v>89.487831020700568</v>
      </c>
      <c r="GE236" s="4">
        <f t="shared" si="281"/>
        <v>148.13540149323089</v>
      </c>
      <c r="GF236" s="4">
        <f>Tabela13[[#This Row],[V1]]-Tabela13[[#This Row],[V2]]/Tabela13[[#This Row],[V2]]</f>
        <v>-0.77272727272727271</v>
      </c>
      <c r="GG236" s="4">
        <f>Tabela13[[#This Row],[V1]]-Tabela13[[#This Row],[V3]]/Tabela13[[#This Row],[V3]]</f>
        <v>-0.77272727272727271</v>
      </c>
      <c r="GH236" s="4">
        <f>Tabela13[[#This Row],[V1]]-Tabela13[[#This Row],[V4]]/Tabela13[[#This Row],[V4]]</f>
        <v>-0.77272727272727271</v>
      </c>
      <c r="GI236" s="4">
        <f>Tabela13[[#This Row],[V2]]-Tabela13[[#This Row],[V1]]/Tabela13[[#This Row],[V1]]</f>
        <v>0.15625</v>
      </c>
      <c r="GJ236" s="4">
        <f>Tabela13[[#This Row],[V2]]-Tabela13[[#This Row],[V3]]/Tabela13[[#This Row],[V3]]</f>
        <v>0.15625</v>
      </c>
      <c r="GK236" s="4">
        <f>Tabela13[[#This Row],[V2]]-Tabela13[[#This Row],[V4]]/Tabela13[[#This Row],[V4]]</f>
        <v>0.15625</v>
      </c>
      <c r="GL236" s="4">
        <f t="shared" si="282"/>
        <v>0.57880458066295459</v>
      </c>
      <c r="GM236" s="4">
        <f t="shared" si="283"/>
        <v>0.69176136363636365</v>
      </c>
      <c r="GN236" s="4">
        <f t="shared" si="284"/>
        <v>0.83671134453125262</v>
      </c>
      <c r="GO236" s="3">
        <f t="shared" si="285"/>
        <v>0</v>
      </c>
      <c r="GP236" s="3">
        <v>100</v>
      </c>
      <c r="GQ236" s="3">
        <f t="shared" si="286"/>
        <v>-1</v>
      </c>
      <c r="GR236" s="3">
        <f t="shared" si="287"/>
        <v>-100</v>
      </c>
      <c r="GS236" s="34">
        <f>COUNTIF($D$2:D235,Tabela13[[#This Row],[HomeTeam]])</f>
        <v>11</v>
      </c>
      <c r="GT236" s="34">
        <f>COUNTIF($E$2:E235,Tabela13[[#This Row],[AwayTeam]])</f>
        <v>10</v>
      </c>
      <c r="GU236" s="3">
        <f>IFERROR(AVERAGEIFS($AD$2:AD235,$D$2:D235,Tabela13[[#This Row],[HomeTeam]],$GS$2:GS235,"&gt;="&amp;Tabela13[[#This Row],[Contagem_H]]-5),"")</f>
        <v>0.77627298279535251</v>
      </c>
      <c r="GV236" s="3">
        <f>IFERROR(AVERAGEIFS($G$2:G235,$E$2:E235,Tabela13[[#This Row],[AwayTeam]],$GT$2:GT235,"&gt;="&amp;Tabela13[[#This Row],[Contagem_A]]-5),"")</f>
        <v>0.8</v>
      </c>
      <c r="GW236" s="3">
        <f>IFERROR(AVERAGEIFS($GQ$2:GQ235,$D$2:D235,Tabela13[[#This Row],[HomeTeam]],$GS$2:GS235,"&gt;="&amp;Tabela13[[#This Row],[Contagem_H]]-5),"")</f>
        <v>0.58199999999999996</v>
      </c>
    </row>
    <row r="237" spans="1:205" x14ac:dyDescent="0.25">
      <c r="A237" t="s">
        <v>127</v>
      </c>
      <c r="B237" t="s">
        <v>219</v>
      </c>
      <c r="C237" t="s">
        <v>174</v>
      </c>
      <c r="D237" t="s">
        <v>133</v>
      </c>
      <c r="E237" t="s">
        <v>20</v>
      </c>
      <c r="F237" s="3">
        <v>2</v>
      </c>
      <c r="G237" s="3">
        <v>3</v>
      </c>
      <c r="H237" s="3" t="str">
        <f t="shared" si="288"/>
        <v>A</v>
      </c>
      <c r="I237" s="3">
        <v>3.2</v>
      </c>
      <c r="J237" s="3">
        <v>3.75</v>
      </c>
      <c r="K237" s="3">
        <v>2.1</v>
      </c>
      <c r="L237" s="3">
        <v>1.62</v>
      </c>
      <c r="M237" s="3">
        <v>2.25</v>
      </c>
      <c r="N237" s="3">
        <f t="shared" si="217"/>
        <v>5</v>
      </c>
      <c r="O237" s="3">
        <f t="shared" si="218"/>
        <v>0</v>
      </c>
      <c r="P237" s="3">
        <f t="shared" si="219"/>
        <v>3</v>
      </c>
      <c r="Q237" s="3">
        <f t="shared" si="220"/>
        <v>5.5357142857142883E-2</v>
      </c>
      <c r="R237" s="3">
        <f t="shared" si="221"/>
        <v>6.1728395061728336E-2</v>
      </c>
      <c r="S237" s="3">
        <f t="shared" si="222"/>
        <v>3.3771428571428572</v>
      </c>
      <c r="T237" s="3">
        <f t="shared" si="223"/>
        <v>3.9575892857142856</v>
      </c>
      <c r="U237" s="3">
        <f t="shared" si="224"/>
        <v>2.2162500000000001</v>
      </c>
      <c r="V237" s="3">
        <f t="shared" si="225"/>
        <v>1.7096785714285716</v>
      </c>
      <c r="W237" s="3">
        <f t="shared" si="226"/>
        <v>2.3745535714285717</v>
      </c>
      <c r="X237" s="4">
        <f t="shared" si="227"/>
        <v>0.3125</v>
      </c>
      <c r="Y237" s="4">
        <f t="shared" si="228"/>
        <v>0.26666666666666666</v>
      </c>
      <c r="Z237" s="4">
        <f t="shared" si="229"/>
        <v>0.47619047619047616</v>
      </c>
      <c r="AA237" s="4">
        <f t="shared" si="230"/>
        <v>0.61728395061728392</v>
      </c>
      <c r="AB237" s="4">
        <f t="shared" si="231"/>
        <v>0.44444444444444442</v>
      </c>
      <c r="AC237" s="4">
        <f t="shared" si="232"/>
        <v>1.15625</v>
      </c>
      <c r="AD237" s="4">
        <f t="shared" si="233"/>
        <v>1.7380952380952381</v>
      </c>
      <c r="AE237" s="4">
        <f t="shared" si="234"/>
        <v>1.65625</v>
      </c>
      <c r="AF237" s="4">
        <f t="shared" si="235"/>
        <v>1.2380952380952381</v>
      </c>
      <c r="AG237" s="4">
        <f>IFERROR(AVERAGE(Tabela13[[#This Row],[V1]],Tabela13[[#This Row],[V2]]),"")</f>
        <v>1.4471726190476191</v>
      </c>
      <c r="AH237" s="4">
        <f>IFERROR(AVERAGE(Tabela13[[#This Row],[V1]],Tabela13[[#This Row],[V3]]),"")</f>
        <v>1.40625</v>
      </c>
      <c r="AI237" s="4">
        <f>IFERROR(AVERAGE(Tabela13[[#This Row],[V1]],Tabela13[[#This Row],[V4]]),"")</f>
        <v>1.1971726190476191</v>
      </c>
      <c r="AJ237" s="4">
        <f>IFERROR(AVERAGE(Tabela13[[#This Row],[V2]],Tabela13[[#This Row],[V1]]),"")</f>
        <v>1.4471726190476191</v>
      </c>
      <c r="AK237" s="4">
        <f>IFERROR(AVERAGE(Tabela13[[#This Row],[V2]],Tabela13[[#This Row],[V3]]),"")</f>
        <v>1.6971726190476191</v>
      </c>
      <c r="AL237" s="4">
        <f>IFERROR(AVERAGE(Tabela13[[#This Row],[V2]],Tabela13[[#This Row],[V4]]),"")</f>
        <v>1.4880952380952381</v>
      </c>
      <c r="AM237" s="4">
        <f>IFERROR(AVERAGE(Tabela13[[#This Row],[V3]],Tabela13[[#This Row],[V1]]),"")</f>
        <v>1.40625</v>
      </c>
      <c r="AN237" s="4">
        <f>IFERROR(AVERAGE(Tabela13[[#This Row],[V3]],Tabela13[[#This Row],[V2]]),"")</f>
        <v>1.6971726190476191</v>
      </c>
      <c r="AO237" s="4">
        <f>IFERROR(AVERAGE(Tabela13[[#This Row],[V3]],Tabela13[[#This Row],[V4]]),"")</f>
        <v>1.4471726190476191</v>
      </c>
      <c r="AP237" s="4">
        <f>IFERROR(AVERAGE(Tabela13[[#This Row],[V4]],Tabela13[[#This Row],[V1]]),"")</f>
        <v>1.1971726190476191</v>
      </c>
      <c r="AQ237" s="4">
        <f>IFERROR(AVERAGE(Tabela13[[#This Row],[V4]],Tabela13[[#This Row],[V2]]),"")</f>
        <v>1.4880952380952381</v>
      </c>
      <c r="AR237" s="4">
        <f>IFERROR(AVERAGE(Tabela13[[#This Row],[V4]],Tabela13[[#This Row],[V3]]),"")</f>
        <v>1.4471726190476191</v>
      </c>
      <c r="AS237" s="4">
        <f>_xlfn.STDEV.S(Tabela13[[#This Row],[V1]:[V2]])</f>
        <v>0.411426713458245</v>
      </c>
      <c r="AT237" s="4">
        <f>_xlfn.STDEV.S(Tabela13[[#This Row],[V1]],Tabela13[[#This Row],[V3]])</f>
        <v>0.35355339059327379</v>
      </c>
      <c r="AU237" s="4">
        <f>_xlfn.STDEV.S(Tabela13[[#This Row],[V1]],Tabela13[[#This Row],[V4]])</f>
        <v>5.787332286497044E-2</v>
      </c>
      <c r="AV237" s="4">
        <f>_xlfn.STDEV.S(Tabela13[[#This Row],[V2]],Tabela13[[#This Row],[V1]])</f>
        <v>0.411426713458245</v>
      </c>
      <c r="AW237" s="4">
        <f>_xlfn.STDEV.S(Tabela13[[#This Row],[V2]],Tabela13[[#This Row],[V3]])</f>
        <v>5.787332286497044E-2</v>
      </c>
      <c r="AX237" s="4">
        <f>_xlfn.STDEV.S(Tabela13[[#This Row],[V42]],Tabela13[[#This Row],[V44]])</f>
        <v>0.76498010405151795</v>
      </c>
      <c r="AY237" s="4">
        <f>_xlfn.STDEV.S(Tabela13[[#This Row],[V3]],Tabela13[[#This Row],[V1]])</f>
        <v>0.35355339059327379</v>
      </c>
      <c r="AZ237" s="4">
        <f>_xlfn.STDEV.S(Tabela13[[#This Row],[V3]],Tabela13[[#This Row],[V2]])</f>
        <v>5.787332286497044E-2</v>
      </c>
      <c r="BA237" s="4">
        <f>_xlfn.STDEV.S(Tabela13[[#This Row],[V3]],Tabela13[[#This Row],[V4]])</f>
        <v>0.29568006772830296</v>
      </c>
      <c r="BB237" s="4">
        <f>_xlfn.STDEV.S(Tabela13[[#This Row],[V4]],Tabela13[[#This Row],[V1]])</f>
        <v>5.787332286497044E-2</v>
      </c>
      <c r="BC237" s="4">
        <f>_xlfn.STDEV.S(Tabela13[[#This Row],[V4]],Tabela13[[#This Row],[V2]])</f>
        <v>0.35355339059327379</v>
      </c>
      <c r="BD237" s="4">
        <f>_xlfn.STDEV.S(Tabela13[[#This Row],[V4]],Tabela13[[#This Row],[V3]])</f>
        <v>0.29568006772830296</v>
      </c>
      <c r="BE237" s="4">
        <f>Tabela13[[#This Row],[V17]]/Tabela13[[#This Row],[V5]]</f>
        <v>0.28429691665186696</v>
      </c>
      <c r="BF237" s="4">
        <f>Tabela13[[#This Row],[V18]]/Tabela13[[#This Row],[V6]]</f>
        <v>0.25141574442188358</v>
      </c>
      <c r="BG237" s="4">
        <f>Tabela13[[#This Row],[V19]]/Tabela13[[#This Row],[V7]]</f>
        <v>4.8341669316668903E-2</v>
      </c>
      <c r="BH237" s="4">
        <f>Tabela13[[#This Row],[V20]]/Tabela13[[#This Row],[V8]]</f>
        <v>0.28429691665186696</v>
      </c>
      <c r="BI237" s="4">
        <f>Tabela13[[#This Row],[V21]]/Tabela13[[#This Row],[V9]]</f>
        <v>3.4099844774449918E-2</v>
      </c>
      <c r="BJ237" s="4">
        <f>Tabela13[[#This Row],[V22]]/Tabela13[[#This Row],[V10]]</f>
        <v>0.51406662992262009</v>
      </c>
      <c r="BK237" s="4">
        <f>Tabela13[[#This Row],[V23]]/Tabela13[[#This Row],[V11]]</f>
        <v>0.25141574442188358</v>
      </c>
      <c r="BL237" s="4">
        <f>Tabela13[[#This Row],[V24]]/Tabela13[[#This Row],[V12]]</f>
        <v>3.4099844774449918E-2</v>
      </c>
      <c r="BM237" s="4">
        <f>Tabela13[[#This Row],[V25]]/Tabela13[[#This Row],[V13]]</f>
        <v>0.20431568690325921</v>
      </c>
      <c r="BN237" s="4">
        <f>Tabela13[[#This Row],[V26]]/Tabela13[[#This Row],[V14]]</f>
        <v>4.8341669316668903E-2</v>
      </c>
      <c r="BO237" s="4">
        <f>Tabela13[[#This Row],[V27]]/Tabela13[[#This Row],[V15]]</f>
        <v>0.23758787847867999</v>
      </c>
      <c r="BP237" s="4">
        <f>Tabela13[[#This Row],[V28]]/Tabela13[[#This Row],[V16]]</f>
        <v>0.20431568690325921</v>
      </c>
      <c r="BQ237" s="4">
        <f>Tabela13[[#This Row],[V1]]-Tabela13[[#This Row],[V2]]</f>
        <v>-0.58184523809523814</v>
      </c>
      <c r="BR237" s="4">
        <f>Tabela13[[#This Row],[V1]]-Tabela13[[#This Row],[V3]]</f>
        <v>-0.5</v>
      </c>
      <c r="BS237" s="4">
        <f>Tabela13[[#This Row],[V1]]-Tabela13[[#This Row],[V4]]</f>
        <v>-8.1845238095238138E-2</v>
      </c>
      <c r="BT237" s="4">
        <f>Tabela13[[#This Row],[V2]]-Tabela13[[#This Row],[V1]]</f>
        <v>0.58184523809523814</v>
      </c>
      <c r="BU237" s="4">
        <f>Tabela13[[#This Row],[V2]]-Tabela13[[#This Row],[V3]]</f>
        <v>8.1845238095238138E-2</v>
      </c>
      <c r="BV237" s="4">
        <f>Tabela13[[#This Row],[V2]]-Tabela13[[#This Row],[V4]]</f>
        <v>0.5</v>
      </c>
      <c r="BW237" s="4">
        <f>AVERAGE(Tabela13[[#This Row],[V41]],Tabela13[[#This Row],[V42]])</f>
        <v>-0.54092261904761907</v>
      </c>
      <c r="BX237" s="4">
        <f>AVERAGE(Tabela13[[#This Row],[V41]],Tabela13[[#This Row],[V43]])</f>
        <v>-0.33184523809523814</v>
      </c>
      <c r="BY237" s="4">
        <f>AVERAGE(Tabela13[[#This Row],[V41]],Tabela13[[#This Row],[V44]])</f>
        <v>0</v>
      </c>
      <c r="BZ237" s="4">
        <f>AVERAGE(Tabela13[[#This Row],[V41]],Tabela13[[#This Row],[V45]])</f>
        <v>-0.25</v>
      </c>
      <c r="CA237" s="4">
        <f>AVERAGE(Tabela13[[#This Row],[V41]],Tabela13[[#This Row],[V46]])</f>
        <v>-4.0922619047619069E-2</v>
      </c>
      <c r="CB237" s="4">
        <f>AVERAGE(Tabela13[[#This Row],[V42]],Tabela13[[#This Row],[V41]])</f>
        <v>-0.54092261904761907</v>
      </c>
      <c r="CC237" s="4">
        <f>AVERAGE(Tabela13[[#This Row],[V42]],Tabela13[[#This Row],[V43]])</f>
        <v>-0.29092261904761907</v>
      </c>
      <c r="CD237" s="4">
        <f>AVERAGE(Tabela13[[#This Row],[V42]],Tabela13[[#This Row],[V44]])</f>
        <v>4.0922619047619069E-2</v>
      </c>
      <c r="CE237" s="4">
        <f>AVERAGE(Tabela13[[#This Row],[V42]],Tabela13[[#This Row],[V45]])</f>
        <v>-0.20907738095238093</v>
      </c>
      <c r="CF237" s="4">
        <f>AVERAGE(Tabela13[[#This Row],[V42]],Tabela13[[#This Row],[V46]])</f>
        <v>0</v>
      </c>
      <c r="CG237" s="4">
        <f>AVERAGE(Tabela13[[#This Row],[V43]],Tabela13[[#This Row],[V41]])</f>
        <v>-0.33184523809523814</v>
      </c>
      <c r="CH237" s="4">
        <f>AVERAGE(Tabela13[[#This Row],[V43]],Tabela13[[#This Row],[V42]])</f>
        <v>-0.29092261904761907</v>
      </c>
      <c r="CI237" s="4">
        <f>AVERAGE(Tabela13[[#This Row],[V43]],Tabela13[[#This Row],[V44]])</f>
        <v>0.25</v>
      </c>
      <c r="CJ237" s="4">
        <f>AVERAGE(Tabela13[[#This Row],[V43]],Tabela13[[#This Row],[V45]])</f>
        <v>0</v>
      </c>
      <c r="CK237" s="4">
        <f>AVERAGE(Tabela13[[#This Row],[V43]],Tabela13[[#This Row],[V46]])</f>
        <v>0.20907738095238093</v>
      </c>
      <c r="CL237" s="4">
        <f>AVERAGE(Tabela13[[#This Row],[V44]],Tabela13[[#This Row],[V41]])</f>
        <v>0</v>
      </c>
      <c r="CM237" s="4">
        <f>AVERAGE(Tabela13[[#This Row],[V44]],Tabela13[[#This Row],[V42]])</f>
        <v>4.0922619047619069E-2</v>
      </c>
      <c r="CN237" s="4">
        <f>AVERAGE(Tabela13[[#This Row],[V44]],Tabela13[[#This Row],[V43]])</f>
        <v>0.25</v>
      </c>
      <c r="CO237" s="4">
        <f>AVERAGE(Tabela13[[#This Row],[V44]],Tabela13[[#This Row],[V45]])</f>
        <v>0.33184523809523814</v>
      </c>
      <c r="CP237" s="4">
        <f>AVERAGE(Tabela13[[#This Row],[V44]],Tabela13[[#This Row],[V46]])</f>
        <v>0.54092261904761907</v>
      </c>
      <c r="CQ237" s="4">
        <f>AVERAGE(Tabela13[[#This Row],[V45]],Tabela13[[#This Row],[V41]])</f>
        <v>-0.25</v>
      </c>
      <c r="CR237" s="4">
        <f>AVERAGE(Tabela13[[#This Row],[V45]],Tabela13[[#This Row],[V42]])</f>
        <v>-0.20907738095238093</v>
      </c>
      <c r="CS237" s="4">
        <f>AVERAGE(Tabela13[[#This Row],[V45]],Tabela13[[#This Row],[V43]])</f>
        <v>0</v>
      </c>
      <c r="CT237" s="4">
        <f>AVERAGE(Tabela13[[#This Row],[V45]],Tabela13[[#This Row],[V44]])</f>
        <v>0.33184523809523814</v>
      </c>
      <c r="CU237" s="4">
        <f>AVERAGE(Tabela13[[#This Row],[V45]],Tabela13[[#This Row],[V46]])</f>
        <v>0.29092261904761907</v>
      </c>
      <c r="CV237" s="4">
        <f>AVERAGE(Tabela13[[#This Row],[V46]],Tabela13[[#This Row],[V41]])</f>
        <v>-4.0922619047619069E-2</v>
      </c>
      <c r="CW237" s="4">
        <f>AVERAGE(Tabela13[[#This Row],[V46]],Tabela13[[#This Row],[V42]])</f>
        <v>0</v>
      </c>
      <c r="CX237" s="4">
        <f>AVERAGE(Tabela13[[#This Row],[V46]],Tabela13[[#This Row],[V43]])</f>
        <v>0.20907738095238093</v>
      </c>
      <c r="CY237" s="4">
        <f>AVERAGE(Tabela13[[#This Row],[V46]],Tabela13[[#This Row],[V44]])</f>
        <v>0.54092261904761907</v>
      </c>
      <c r="CZ237" s="4">
        <f>AVERAGE(Tabela13[[#This Row],[V46]],Tabela13[[#This Row],[V45]])</f>
        <v>0.29092261904761907</v>
      </c>
      <c r="DA237" s="3">
        <f>_xlfn.STDEV.S(Tabela13[[#This Row],[V41]],Tabela13[[#This Row],[V42]])</f>
        <v>5.787332286497044E-2</v>
      </c>
      <c r="DB237" s="3">
        <f>_xlfn.STDEV.S(Tabela13[[#This Row],[V41]],Tabela13[[#This Row],[V43]])</f>
        <v>0.35355339059327384</v>
      </c>
      <c r="DC237" s="3">
        <f>_xlfn.STDEV.S(Tabela13[[#This Row],[V41]],Tabela13[[#This Row],[V44]])</f>
        <v>0.82285342691648844</v>
      </c>
      <c r="DD237" s="3">
        <f>_xlfn.STDEV.S(Tabela13[[#This Row],[V41]],Tabela13[[#This Row],[V45]])</f>
        <v>0.46930003632321471</v>
      </c>
      <c r="DE237" s="3">
        <f>_xlfn.STDEV.S(Tabela13[[#This Row],[V41]],Tabela13[[#This Row],[V46]])</f>
        <v>0.76498010405151795</v>
      </c>
      <c r="DF237" s="3">
        <f>_xlfn.STDEV.S(Tabela13[[#This Row],[V42]],Tabela13[[#This Row],[V41]])</f>
        <v>5.787332286497044E-2</v>
      </c>
      <c r="DG237" s="3">
        <f>_xlfn.STDEV.S(Tabela13[[#This Row],[V42]],Tabela13[[#This Row],[V43]])</f>
        <v>0.29568006772830335</v>
      </c>
      <c r="DH237" s="3">
        <f>_xlfn.STDEV.S(Tabela13[[#This Row],[V42]],Tabela13[[#This Row],[V44]])</f>
        <v>0.76498010405151795</v>
      </c>
      <c r="DI237" s="3">
        <f>_xlfn.STDEV.S(Tabela13[[#This Row],[V42]],Tabela13[[#This Row],[V45]])</f>
        <v>0.41142671345824422</v>
      </c>
      <c r="DJ237" s="3">
        <f>_xlfn.STDEV.S(Tabela13[[#This Row],[V42]],Tabela13[[#This Row],[V46]])</f>
        <v>0.70710678118654757</v>
      </c>
      <c r="DK237" s="3">
        <f>_xlfn.STDEV.S(Tabela13[[#This Row],[V43]],Tabela13[[#This Row],[V41]])</f>
        <v>0.35355339059327384</v>
      </c>
      <c r="DL237" s="3">
        <f>_xlfn.STDEV.S(Tabela13[[#This Row],[V43]],Tabela13[[#This Row],[V42]])</f>
        <v>0.29568006772830335</v>
      </c>
      <c r="DM237" s="3">
        <f>_xlfn.STDEV.S(Tabela13[[#This Row],[V43]],Tabela13[[#This Row],[V44]])</f>
        <v>0.46930003632321471</v>
      </c>
      <c r="DN237" s="3">
        <f>_xlfn.STDEV.S(Tabela13[[#This Row],[V43]],Tabela13[[#This Row],[V45]])</f>
        <v>0.11574664572994088</v>
      </c>
      <c r="DO237" s="3">
        <f>_xlfn.STDEV.S(Tabela13[[#This Row],[V43]],Tabela13[[#This Row],[V46]])</f>
        <v>0.41142671345824422</v>
      </c>
      <c r="DP237" s="3">
        <f>_xlfn.STDEV.S(Tabela13[[#This Row],[V44]],Tabela13[[#This Row],[V41]])</f>
        <v>0.82285342691648844</v>
      </c>
      <c r="DQ237" s="3">
        <f>_xlfn.STDEV.S(Tabela13[[#This Row],[V44]],Tabela13[[#This Row],[V42]])</f>
        <v>0.76498010405151795</v>
      </c>
      <c r="DR237" s="3">
        <f>_xlfn.STDEV.S(Tabela13[[#This Row],[V44]],Tabela13[[#This Row],[V43]])</f>
        <v>0.46930003632321471</v>
      </c>
      <c r="DS237" s="3">
        <f>_xlfn.STDEV.S(Tabela13[[#This Row],[V44]],Tabela13[[#This Row],[V45]])</f>
        <v>0.35355339059327384</v>
      </c>
      <c r="DT237" s="3">
        <f>_xlfn.STDEV.S(Tabela13[[#This Row],[V44]],Tabela13[[#This Row],[V46]])</f>
        <v>5.787332286497044E-2</v>
      </c>
      <c r="DU237" s="3">
        <f>_xlfn.STDEV.S(Tabela13[[#This Row],[V45]],Tabela13[[#This Row],[V41]])</f>
        <v>0.46930003632321471</v>
      </c>
      <c r="DV237" s="3">
        <f>_xlfn.STDEV.S(Tabela13[[#This Row],[V45]],Tabela13[[#This Row],[V42]])</f>
        <v>0.41142671345824422</v>
      </c>
      <c r="DW237" s="3">
        <f>_xlfn.STDEV.S(Tabela13[[#This Row],[V45]],Tabela13[[#This Row],[V43]])</f>
        <v>0.11574664572994088</v>
      </c>
      <c r="DX237" s="3">
        <f>_xlfn.STDEV.S(Tabela13[[#This Row],[V45]],Tabela13[[#This Row],[V44]])</f>
        <v>0.35355339059327384</v>
      </c>
      <c r="DY237" s="3">
        <f>_xlfn.STDEV.S(Tabela13[[#This Row],[V45]],Tabela13[[#This Row],[V46]])</f>
        <v>0.29568006772830335</v>
      </c>
      <c r="DZ237" s="3">
        <f>_xlfn.STDEV.S(Tabela13[[#This Row],[V46]],Tabela13[[#This Row],[V41]])</f>
        <v>0.76498010405151795</v>
      </c>
      <c r="EA237" s="3">
        <f>_xlfn.STDEV.S(Tabela13[[#This Row],[V46]],Tabela13[[#This Row],[V42]])</f>
        <v>0.70710678118654757</v>
      </c>
      <c r="EB237" s="3">
        <f>_xlfn.STDEV.S(Tabela13[[#This Row],[V46]],Tabela13[[#This Row],[V43]])</f>
        <v>0.41142671345824422</v>
      </c>
      <c r="EC237" s="3">
        <f>_xlfn.STDEV.S(Tabela13[[#This Row],[V46]],Tabela13[[#This Row],[V44]])</f>
        <v>5.787332286497044E-2</v>
      </c>
      <c r="ED237" s="3">
        <f>_xlfn.STDEV.S(Tabela13[[#This Row],[V46]],Tabela13[[#This Row],[V45]])</f>
        <v>0.29568006772830335</v>
      </c>
      <c r="EE237" s="3">
        <f t="shared" si="236"/>
        <v>-0.10699002191268263</v>
      </c>
      <c r="EF237" s="3">
        <f t="shared" si="237"/>
        <v>-1.0654164954200895</v>
      </c>
      <c r="EG237" s="3" t="str">
        <f t="shared" si="238"/>
        <v/>
      </c>
      <c r="EH237" s="3">
        <f t="shared" si="239"/>
        <v>-1.8772001452928588</v>
      </c>
      <c r="EI237" s="3">
        <f t="shared" si="240"/>
        <v>-18.693331997186174</v>
      </c>
      <c r="EJ237" s="3">
        <f t="shared" si="241"/>
        <v>-0.10699002191268263</v>
      </c>
      <c r="EK237" s="3">
        <f t="shared" si="242"/>
        <v>-1.0163529693781066</v>
      </c>
      <c r="EL237" s="3">
        <f t="shared" si="243"/>
        <v>18.693331997186174</v>
      </c>
      <c r="EM237" s="3">
        <f t="shared" si="244"/>
        <v>-1.967820294974663</v>
      </c>
      <c r="EN237" s="3" t="str">
        <f t="shared" si="245"/>
        <v/>
      </c>
      <c r="EO237" s="3">
        <f t="shared" si="246"/>
        <v>-1.0654164954200895</v>
      </c>
      <c r="EP237" s="3">
        <f t="shared" si="247"/>
        <v>-1.0163529693781066</v>
      </c>
      <c r="EQ237" s="3">
        <f t="shared" si="248"/>
        <v>1.8772001452928588</v>
      </c>
      <c r="ER237" s="3" t="str">
        <f t="shared" si="249"/>
        <v/>
      </c>
      <c r="ES237" s="3" t="str">
        <f t="shared" si="250"/>
        <v/>
      </c>
      <c r="ET237" s="3" t="str">
        <f t="shared" si="251"/>
        <v/>
      </c>
      <c r="EU237" s="3" t="str">
        <f t="shared" si="252"/>
        <v/>
      </c>
      <c r="EV237" s="3">
        <f t="shared" si="253"/>
        <v>1.8772001452928588</v>
      </c>
      <c r="EW237" s="3">
        <f t="shared" si="254"/>
        <v>1.0654164954200895</v>
      </c>
      <c r="EX237" s="3">
        <f t="shared" si="255"/>
        <v>0.10699002191268263</v>
      </c>
      <c r="EY237" s="3">
        <f t="shared" si="256"/>
        <v>-1.8772001452928588</v>
      </c>
      <c r="EZ237" s="3">
        <f t="shared" si="257"/>
        <v>-1.967820294974663</v>
      </c>
      <c r="FA237" s="3" t="str">
        <f t="shared" si="258"/>
        <v/>
      </c>
      <c r="FB237" s="3">
        <f t="shared" si="259"/>
        <v>1.0654164954200895</v>
      </c>
      <c r="FC237" s="3">
        <f t="shared" si="260"/>
        <v>1.0163529693781066</v>
      </c>
      <c r="FD237" s="3">
        <f t="shared" si="261"/>
        <v>-18.693331997186174</v>
      </c>
      <c r="FE237" s="3" t="str">
        <f t="shared" si="262"/>
        <v/>
      </c>
      <c r="FF237" s="3">
        <f t="shared" si="263"/>
        <v>1.967820294974663</v>
      </c>
      <c r="FG237" s="3">
        <f t="shared" si="264"/>
        <v>0.10699002191268263</v>
      </c>
      <c r="FH237" s="3">
        <f t="shared" si="265"/>
        <v>1.0163529693781066</v>
      </c>
      <c r="FI237" s="4">
        <f t="shared" si="266"/>
        <v>0.95238095238095233</v>
      </c>
      <c r="FJ237" s="4">
        <f t="shared" si="267"/>
        <v>0.9375</v>
      </c>
      <c r="FK237" s="4">
        <f t="shared" si="268"/>
        <v>1.1410039481105472</v>
      </c>
      <c r="FL237" s="4">
        <f t="shared" si="269"/>
        <v>1.6063169768753525</v>
      </c>
      <c r="FM237" s="4">
        <f>Tabela13[[#This Row],[V139]]-Tabela13[[#This Row],[V140]]</f>
        <v>-0.46531302876480529</v>
      </c>
      <c r="FN237" s="4">
        <f>Tabela13[[#This Row],[V1]]-Tabela13[[#This Row],[V2]]/2</f>
        <v>0.28720238095238093</v>
      </c>
      <c r="FO237" s="4">
        <f>Tabela13[[#This Row],[V1]]-Tabela13[[#This Row],[V3]]/2</f>
        <v>0.328125</v>
      </c>
      <c r="FP237" s="4">
        <f>Tabela13[[#This Row],[V1]]-Tabela13[[#This Row],[V4]]/2</f>
        <v>0.53720238095238093</v>
      </c>
      <c r="FQ237" s="4">
        <f>Tabela13[[#This Row],[V2]]-Tabela13[[#This Row],[V1]]/2</f>
        <v>1.1599702380952381</v>
      </c>
      <c r="FR237" s="4">
        <f>Tabela13[[#This Row],[V2]]-Tabela13[[#This Row],[V3]]/2</f>
        <v>0.90997023809523814</v>
      </c>
      <c r="FS237" s="4">
        <f>Tabela13[[#This Row],[V2]]-Tabela13[[#This Row],[V4]]/2</f>
        <v>1.1190476190476191</v>
      </c>
      <c r="FT237" s="4">
        <f t="shared" si="270"/>
        <v>0.27967490371767928</v>
      </c>
      <c r="FU237" s="4">
        <f t="shared" si="271"/>
        <v>0.31705575320914703</v>
      </c>
      <c r="FV237" s="4">
        <f t="shared" si="272"/>
        <v>0.4929647200247419</v>
      </c>
      <c r="FW237" s="4">
        <f t="shared" si="273"/>
        <v>0.85932451247130848</v>
      </c>
      <c r="FX237" s="4">
        <f t="shared" si="274"/>
        <v>0.73829629203711811</v>
      </c>
      <c r="FY237" s="4">
        <f t="shared" si="275"/>
        <v>0.84151894609862476</v>
      </c>
      <c r="FZ237" s="4">
        <f t="shared" si="276"/>
        <v>50.341482669182277</v>
      </c>
      <c r="GA237" s="4">
        <f t="shared" si="277"/>
        <v>57.070035577646465</v>
      </c>
      <c r="GB237" s="4">
        <f t="shared" si="278"/>
        <v>88.733649604453532</v>
      </c>
      <c r="GC237" s="4">
        <f t="shared" si="279"/>
        <v>154.67841224483553</v>
      </c>
      <c r="GD237" s="4">
        <f t="shared" si="280"/>
        <v>132.89333256668127</v>
      </c>
      <c r="GE237" s="4">
        <f t="shared" si="281"/>
        <v>151.47341029775245</v>
      </c>
      <c r="GF237" s="4">
        <f>Tabela13[[#This Row],[V1]]-Tabela13[[#This Row],[V2]]/Tabela13[[#This Row],[V2]]</f>
        <v>0.15625</v>
      </c>
      <c r="GG237" s="4">
        <f>Tabela13[[#This Row],[V1]]-Tabela13[[#This Row],[V3]]/Tabela13[[#This Row],[V3]]</f>
        <v>0.15625</v>
      </c>
      <c r="GH237" s="4">
        <f>Tabela13[[#This Row],[V1]]-Tabela13[[#This Row],[V4]]/Tabela13[[#This Row],[V4]]</f>
        <v>0.15625</v>
      </c>
      <c r="GI237" s="4">
        <f>Tabela13[[#This Row],[V2]]-Tabela13[[#This Row],[V1]]/Tabela13[[#This Row],[V1]]</f>
        <v>0.73809523809523814</v>
      </c>
      <c r="GJ237" s="4">
        <f>Tabela13[[#This Row],[V2]]-Tabela13[[#This Row],[V3]]/Tabela13[[#This Row],[V3]]</f>
        <v>0.73809523809523814</v>
      </c>
      <c r="GK237" s="4">
        <f>Tabela13[[#This Row],[V2]]-Tabela13[[#This Row],[V4]]/Tabela13[[#This Row],[V4]]</f>
        <v>0.73809523809523814</v>
      </c>
      <c r="GL237" s="4">
        <f t="shared" si="282"/>
        <v>0.2925170325518765</v>
      </c>
      <c r="GM237" s="4">
        <f t="shared" si="283"/>
        <v>1.4471726190476191</v>
      </c>
      <c r="GN237" s="4">
        <f t="shared" si="284"/>
        <v>0.20213002146515271</v>
      </c>
      <c r="GO237" s="3">
        <f t="shared" si="285"/>
        <v>0</v>
      </c>
      <c r="GP237" s="3">
        <v>100</v>
      </c>
      <c r="GQ237" s="3">
        <f t="shared" si="286"/>
        <v>-1</v>
      </c>
      <c r="GR237" s="3">
        <f t="shared" si="287"/>
        <v>-100</v>
      </c>
      <c r="GS237" s="34">
        <f>COUNTIF($D$2:D236,Tabela13[[#This Row],[HomeTeam]])</f>
        <v>11</v>
      </c>
      <c r="GT237" s="34">
        <f>COUNTIF($E$2:E236,Tabela13[[#This Row],[AwayTeam]])</f>
        <v>11</v>
      </c>
      <c r="GU237" s="3">
        <f>IFERROR(AVERAGEIFS($AD$2:AD236,$D$2:D236,Tabela13[[#This Row],[HomeTeam]],$GS$2:GS236,"&gt;="&amp;Tabela13[[#This Row],[Contagem_H]]-5),"")</f>
        <v>1.1556738024241557</v>
      </c>
      <c r="GV237" s="3">
        <f>IFERROR(AVERAGEIFS($G$2:G236,$E$2:E236,Tabela13[[#This Row],[AwayTeam]],$GT$2:GT236,"&gt;="&amp;Tabela13[[#This Row],[Contagem_A]]-5),"")</f>
        <v>1.2</v>
      </c>
      <c r="GW237" s="3">
        <f>IFERROR(AVERAGEIFS($GQ$2:GQ236,$D$2:D236,Tabela13[[#This Row],[HomeTeam]],$GS$2:GS236,"&gt;="&amp;Tabela13[[#This Row],[Contagem_H]]-5),"")</f>
        <v>-0.36</v>
      </c>
    </row>
    <row r="238" spans="1:205" x14ac:dyDescent="0.25">
      <c r="A238" t="s">
        <v>127</v>
      </c>
      <c r="B238" t="s">
        <v>220</v>
      </c>
      <c r="C238" t="s">
        <v>134</v>
      </c>
      <c r="D238" t="s">
        <v>14</v>
      </c>
      <c r="E238" t="s">
        <v>12</v>
      </c>
      <c r="F238" s="3">
        <v>0</v>
      </c>
      <c r="G238" s="3">
        <v>6</v>
      </c>
      <c r="H238" s="3" t="str">
        <f t="shared" si="288"/>
        <v>A</v>
      </c>
      <c r="I238" s="3">
        <v>6</v>
      </c>
      <c r="J238" s="3">
        <v>4.2</v>
      </c>
      <c r="K238" s="3">
        <v>1.53</v>
      </c>
      <c r="L238" s="3">
        <v>1.88</v>
      </c>
      <c r="M238" s="3">
        <v>2.02</v>
      </c>
      <c r="N238" s="3">
        <f t="shared" si="217"/>
        <v>6</v>
      </c>
      <c r="O238" s="3">
        <f t="shared" si="218"/>
        <v>0</v>
      </c>
      <c r="P238" s="3">
        <f t="shared" si="219"/>
        <v>3</v>
      </c>
      <c r="Q238" s="3">
        <f t="shared" si="220"/>
        <v>5.8356676003734842E-2</v>
      </c>
      <c r="R238" s="3">
        <f t="shared" si="221"/>
        <v>2.6964398567516312E-2</v>
      </c>
      <c r="S238" s="3">
        <f t="shared" si="222"/>
        <v>6.3501400560224095</v>
      </c>
      <c r="T238" s="3">
        <f t="shared" si="223"/>
        <v>4.4450980392156865</v>
      </c>
      <c r="U238" s="3">
        <f t="shared" si="224"/>
        <v>1.6192857142857144</v>
      </c>
      <c r="V238" s="3">
        <f t="shared" si="225"/>
        <v>1.9897105508870214</v>
      </c>
      <c r="W238" s="3">
        <f t="shared" si="226"/>
        <v>2.1378804855275444</v>
      </c>
      <c r="X238" s="4">
        <f t="shared" si="227"/>
        <v>0.16666666666666666</v>
      </c>
      <c r="Y238" s="4">
        <f t="shared" si="228"/>
        <v>0.23809523809523808</v>
      </c>
      <c r="Z238" s="4">
        <f t="shared" si="229"/>
        <v>0.65359477124183007</v>
      </c>
      <c r="AA238" s="4">
        <f t="shared" si="230"/>
        <v>0.53191489361702127</v>
      </c>
      <c r="AB238" s="4">
        <f t="shared" si="231"/>
        <v>0.49504950495049505</v>
      </c>
      <c r="AC238" s="4">
        <f t="shared" si="232"/>
        <v>8.3333333333333329E-2</v>
      </c>
      <c r="AD238" s="4">
        <f t="shared" si="233"/>
        <v>3.3267973856209152</v>
      </c>
      <c r="AE238" s="4">
        <f t="shared" si="234"/>
        <v>3.0833333333333335</v>
      </c>
      <c r="AF238" s="4">
        <f t="shared" si="235"/>
        <v>0.32679738562091504</v>
      </c>
      <c r="AG238" s="4">
        <f>IFERROR(AVERAGE(Tabela13[[#This Row],[V1]],Tabela13[[#This Row],[V2]]),"")</f>
        <v>1.7050653594771243</v>
      </c>
      <c r="AH238" s="4">
        <f>IFERROR(AVERAGE(Tabela13[[#This Row],[V1]],Tabela13[[#This Row],[V3]]),"")</f>
        <v>1.5833333333333335</v>
      </c>
      <c r="AI238" s="4">
        <f>IFERROR(AVERAGE(Tabela13[[#This Row],[V1]],Tabela13[[#This Row],[V4]]),"")</f>
        <v>0.20506535947712418</v>
      </c>
      <c r="AJ238" s="4">
        <f>IFERROR(AVERAGE(Tabela13[[#This Row],[V2]],Tabela13[[#This Row],[V1]]),"")</f>
        <v>1.7050653594771243</v>
      </c>
      <c r="AK238" s="4">
        <f>IFERROR(AVERAGE(Tabela13[[#This Row],[V2]],Tabela13[[#This Row],[V3]]),"")</f>
        <v>3.2050653594771243</v>
      </c>
      <c r="AL238" s="4">
        <f>IFERROR(AVERAGE(Tabela13[[#This Row],[V2]],Tabela13[[#This Row],[V4]]),"")</f>
        <v>1.8267973856209152</v>
      </c>
      <c r="AM238" s="4">
        <f>IFERROR(AVERAGE(Tabela13[[#This Row],[V3]],Tabela13[[#This Row],[V1]]),"")</f>
        <v>1.5833333333333335</v>
      </c>
      <c r="AN238" s="4">
        <f>IFERROR(AVERAGE(Tabela13[[#This Row],[V3]],Tabela13[[#This Row],[V2]]),"")</f>
        <v>3.2050653594771243</v>
      </c>
      <c r="AO238" s="4">
        <f>IFERROR(AVERAGE(Tabela13[[#This Row],[V3]],Tabela13[[#This Row],[V4]]),"")</f>
        <v>1.7050653594771243</v>
      </c>
      <c r="AP238" s="4">
        <f>IFERROR(AVERAGE(Tabela13[[#This Row],[V4]],Tabela13[[#This Row],[V1]]),"")</f>
        <v>0.20506535947712418</v>
      </c>
      <c r="AQ238" s="4">
        <f>IFERROR(AVERAGE(Tabela13[[#This Row],[V4]],Tabela13[[#This Row],[V2]]),"")</f>
        <v>1.8267973856209152</v>
      </c>
      <c r="AR238" s="4">
        <f>IFERROR(AVERAGE(Tabela13[[#This Row],[V4]],Tabela13[[#This Row],[V3]]),"")</f>
        <v>1.7050653594771243</v>
      </c>
      <c r="AS238" s="4">
        <f>_xlfn.STDEV.S(Tabela13[[#This Row],[V1]:[V2]])</f>
        <v>2.293475425907348</v>
      </c>
      <c r="AT238" s="4">
        <f>_xlfn.STDEV.S(Tabela13[[#This Row],[V1]],Tabela13[[#This Row],[V3]])</f>
        <v>2.1213203435596424</v>
      </c>
      <c r="AU238" s="4">
        <f>_xlfn.STDEV.S(Tabela13[[#This Row],[V1]],Tabela13[[#This Row],[V4]])</f>
        <v>0.17215508234770524</v>
      </c>
      <c r="AV238" s="4">
        <f>_xlfn.STDEV.S(Tabela13[[#This Row],[V2]],Tabela13[[#This Row],[V1]])</f>
        <v>2.293475425907348</v>
      </c>
      <c r="AW238" s="4">
        <f>_xlfn.STDEV.S(Tabela13[[#This Row],[V2]],Tabela13[[#This Row],[V3]])</f>
        <v>0.17215508234770521</v>
      </c>
      <c r="AX238" s="4">
        <f>_xlfn.STDEV.S(Tabela13[[#This Row],[V42]],Tabela13[[#This Row],[V44]])</f>
        <v>4.4147957694669904</v>
      </c>
      <c r="AY238" s="4">
        <f>_xlfn.STDEV.S(Tabela13[[#This Row],[V3]],Tabela13[[#This Row],[V1]])</f>
        <v>2.1213203435596424</v>
      </c>
      <c r="AZ238" s="4">
        <f>_xlfn.STDEV.S(Tabela13[[#This Row],[V3]],Tabela13[[#This Row],[V2]])</f>
        <v>0.17215508234770521</v>
      </c>
      <c r="BA238" s="4">
        <f>_xlfn.STDEV.S(Tabela13[[#This Row],[V3]],Tabela13[[#This Row],[V4]])</f>
        <v>1.9491652612119374</v>
      </c>
      <c r="BB238" s="4">
        <f>_xlfn.STDEV.S(Tabela13[[#This Row],[V4]],Tabela13[[#This Row],[V1]])</f>
        <v>0.17215508234770524</v>
      </c>
      <c r="BC238" s="4">
        <f>_xlfn.STDEV.S(Tabela13[[#This Row],[V4]],Tabela13[[#This Row],[V2]])</f>
        <v>2.1213203435596424</v>
      </c>
      <c r="BD238" s="4">
        <f>_xlfn.STDEV.S(Tabela13[[#This Row],[V4]],Tabela13[[#This Row],[V3]])</f>
        <v>1.9491652612119374</v>
      </c>
      <c r="BE238" s="4">
        <f>Tabela13[[#This Row],[V17]]/Tabela13[[#This Row],[V5]]</f>
        <v>1.3450953144756079</v>
      </c>
      <c r="BF238" s="4">
        <f>Tabela13[[#This Row],[V18]]/Tabela13[[#This Row],[V6]]</f>
        <v>1.339781269616616</v>
      </c>
      <c r="BG238" s="4">
        <f>Tabela13[[#This Row],[V19]]/Tabela13[[#This Row],[V7]]</f>
        <v>0.83951323025335145</v>
      </c>
      <c r="BH238" s="4">
        <f>Tabela13[[#This Row],[V20]]/Tabela13[[#This Row],[V8]]</f>
        <v>1.3450953144756079</v>
      </c>
      <c r="BI238" s="4">
        <f>Tabela13[[#This Row],[V21]]/Tabela13[[#This Row],[V9]]</f>
        <v>5.3713438897168279E-2</v>
      </c>
      <c r="BJ238" s="4">
        <f>Tabela13[[#This Row],[V22]]/Tabela13[[#This Row],[V10]]</f>
        <v>2.4166860562735222</v>
      </c>
      <c r="BK238" s="4">
        <f>Tabela13[[#This Row],[V23]]/Tabela13[[#This Row],[V11]]</f>
        <v>1.339781269616616</v>
      </c>
      <c r="BL238" s="4">
        <f>Tabela13[[#This Row],[V24]]/Tabela13[[#This Row],[V12]]</f>
        <v>5.3713438897168279E-2</v>
      </c>
      <c r="BM238" s="4">
        <f>Tabela13[[#This Row],[V25]]/Tabela13[[#This Row],[V13]]</f>
        <v>1.1431616098339297</v>
      </c>
      <c r="BN238" s="4">
        <f>Tabela13[[#This Row],[V26]]/Tabela13[[#This Row],[V14]]</f>
        <v>0.83951323025335145</v>
      </c>
      <c r="BO238" s="4">
        <f>Tabela13[[#This Row],[V27]]/Tabela13[[#This Row],[V15]]</f>
        <v>1.1612236585496432</v>
      </c>
      <c r="BP238" s="4">
        <f>Tabela13[[#This Row],[V28]]/Tabela13[[#This Row],[V16]]</f>
        <v>1.1431616098339297</v>
      </c>
      <c r="BQ238" s="4">
        <f>Tabela13[[#This Row],[V1]]-Tabela13[[#This Row],[V2]]</f>
        <v>-3.2434640522875817</v>
      </c>
      <c r="BR238" s="4">
        <f>Tabela13[[#This Row],[V1]]-Tabela13[[#This Row],[V3]]</f>
        <v>-3</v>
      </c>
      <c r="BS238" s="4">
        <f>Tabela13[[#This Row],[V1]]-Tabela13[[#This Row],[V4]]</f>
        <v>-0.24346405228758172</v>
      </c>
      <c r="BT238" s="4">
        <f>Tabela13[[#This Row],[V2]]-Tabela13[[#This Row],[V1]]</f>
        <v>3.2434640522875817</v>
      </c>
      <c r="BU238" s="4">
        <f>Tabela13[[#This Row],[V2]]-Tabela13[[#This Row],[V3]]</f>
        <v>0.24346405228758172</v>
      </c>
      <c r="BV238" s="4">
        <f>Tabela13[[#This Row],[V2]]-Tabela13[[#This Row],[V4]]</f>
        <v>3</v>
      </c>
      <c r="BW238" s="4">
        <f>AVERAGE(Tabela13[[#This Row],[V41]],Tabela13[[#This Row],[V42]])</f>
        <v>-3.1217320261437909</v>
      </c>
      <c r="BX238" s="4">
        <f>AVERAGE(Tabela13[[#This Row],[V41]],Tabela13[[#This Row],[V43]])</f>
        <v>-1.7434640522875817</v>
      </c>
      <c r="BY238" s="4">
        <f>AVERAGE(Tabela13[[#This Row],[V41]],Tabela13[[#This Row],[V44]])</f>
        <v>0</v>
      </c>
      <c r="BZ238" s="4">
        <f>AVERAGE(Tabela13[[#This Row],[V41]],Tabela13[[#This Row],[V45]])</f>
        <v>-1.5</v>
      </c>
      <c r="CA238" s="4">
        <f>AVERAGE(Tabela13[[#This Row],[V41]],Tabela13[[#This Row],[V46]])</f>
        <v>-0.12173202614379086</v>
      </c>
      <c r="CB238" s="4">
        <f>AVERAGE(Tabela13[[#This Row],[V42]],Tabela13[[#This Row],[V41]])</f>
        <v>-3.1217320261437909</v>
      </c>
      <c r="CC238" s="4">
        <f>AVERAGE(Tabela13[[#This Row],[V42]],Tabela13[[#This Row],[V43]])</f>
        <v>-1.6217320261437909</v>
      </c>
      <c r="CD238" s="4">
        <f>AVERAGE(Tabela13[[#This Row],[V42]],Tabela13[[#This Row],[V44]])</f>
        <v>0.12173202614379086</v>
      </c>
      <c r="CE238" s="4">
        <f>AVERAGE(Tabela13[[#This Row],[V42]],Tabela13[[#This Row],[V45]])</f>
        <v>-1.3782679738562091</v>
      </c>
      <c r="CF238" s="4">
        <f>AVERAGE(Tabela13[[#This Row],[V42]],Tabela13[[#This Row],[V46]])</f>
        <v>0</v>
      </c>
      <c r="CG238" s="4">
        <f>AVERAGE(Tabela13[[#This Row],[V43]],Tabela13[[#This Row],[V41]])</f>
        <v>-1.7434640522875817</v>
      </c>
      <c r="CH238" s="4">
        <f>AVERAGE(Tabela13[[#This Row],[V43]],Tabela13[[#This Row],[V42]])</f>
        <v>-1.6217320261437909</v>
      </c>
      <c r="CI238" s="4">
        <f>AVERAGE(Tabela13[[#This Row],[V43]],Tabela13[[#This Row],[V44]])</f>
        <v>1.5</v>
      </c>
      <c r="CJ238" s="4">
        <f>AVERAGE(Tabela13[[#This Row],[V43]],Tabela13[[#This Row],[V45]])</f>
        <v>0</v>
      </c>
      <c r="CK238" s="4">
        <f>AVERAGE(Tabela13[[#This Row],[V43]],Tabela13[[#This Row],[V46]])</f>
        <v>1.3782679738562091</v>
      </c>
      <c r="CL238" s="4">
        <f>AVERAGE(Tabela13[[#This Row],[V44]],Tabela13[[#This Row],[V41]])</f>
        <v>0</v>
      </c>
      <c r="CM238" s="4">
        <f>AVERAGE(Tabela13[[#This Row],[V44]],Tabela13[[#This Row],[V42]])</f>
        <v>0.12173202614379086</v>
      </c>
      <c r="CN238" s="4">
        <f>AVERAGE(Tabela13[[#This Row],[V44]],Tabela13[[#This Row],[V43]])</f>
        <v>1.5</v>
      </c>
      <c r="CO238" s="4">
        <f>AVERAGE(Tabela13[[#This Row],[V44]],Tabela13[[#This Row],[V45]])</f>
        <v>1.7434640522875817</v>
      </c>
      <c r="CP238" s="4">
        <f>AVERAGE(Tabela13[[#This Row],[V44]],Tabela13[[#This Row],[V46]])</f>
        <v>3.1217320261437909</v>
      </c>
      <c r="CQ238" s="4">
        <f>AVERAGE(Tabela13[[#This Row],[V45]],Tabela13[[#This Row],[V41]])</f>
        <v>-1.5</v>
      </c>
      <c r="CR238" s="4">
        <f>AVERAGE(Tabela13[[#This Row],[V45]],Tabela13[[#This Row],[V42]])</f>
        <v>-1.3782679738562091</v>
      </c>
      <c r="CS238" s="4">
        <f>AVERAGE(Tabela13[[#This Row],[V45]],Tabela13[[#This Row],[V43]])</f>
        <v>0</v>
      </c>
      <c r="CT238" s="4">
        <f>AVERAGE(Tabela13[[#This Row],[V45]],Tabela13[[#This Row],[V44]])</f>
        <v>1.7434640522875817</v>
      </c>
      <c r="CU238" s="4">
        <f>AVERAGE(Tabela13[[#This Row],[V45]],Tabela13[[#This Row],[V46]])</f>
        <v>1.6217320261437909</v>
      </c>
      <c r="CV238" s="4">
        <f>AVERAGE(Tabela13[[#This Row],[V46]],Tabela13[[#This Row],[V41]])</f>
        <v>-0.12173202614379086</v>
      </c>
      <c r="CW238" s="4">
        <f>AVERAGE(Tabela13[[#This Row],[V46]],Tabela13[[#This Row],[V42]])</f>
        <v>0</v>
      </c>
      <c r="CX238" s="4">
        <f>AVERAGE(Tabela13[[#This Row],[V46]],Tabela13[[#This Row],[V43]])</f>
        <v>1.3782679738562091</v>
      </c>
      <c r="CY238" s="4">
        <f>AVERAGE(Tabela13[[#This Row],[V46]],Tabela13[[#This Row],[V44]])</f>
        <v>3.1217320261437909</v>
      </c>
      <c r="CZ238" s="4">
        <f>AVERAGE(Tabela13[[#This Row],[V46]],Tabela13[[#This Row],[V45]])</f>
        <v>1.6217320261437909</v>
      </c>
      <c r="DA238" s="3">
        <f>_xlfn.STDEV.S(Tabela13[[#This Row],[V41]],Tabela13[[#This Row],[V42]])</f>
        <v>0.17215508234770521</v>
      </c>
      <c r="DB238" s="3">
        <f>_xlfn.STDEV.S(Tabela13[[#This Row],[V41]],Tabela13[[#This Row],[V43]])</f>
        <v>2.1213203435596428</v>
      </c>
      <c r="DC238" s="3">
        <f>_xlfn.STDEV.S(Tabela13[[#This Row],[V41]],Tabela13[[#This Row],[V44]])</f>
        <v>4.586950851814696</v>
      </c>
      <c r="DD238" s="3">
        <f>_xlfn.STDEV.S(Tabela13[[#This Row],[V41]],Tabela13[[#This Row],[V45]])</f>
        <v>2.4656305082550531</v>
      </c>
      <c r="DE238" s="3">
        <f>_xlfn.STDEV.S(Tabela13[[#This Row],[V41]],Tabela13[[#This Row],[V46]])</f>
        <v>4.4147957694669904</v>
      </c>
      <c r="DF238" s="3">
        <f>_xlfn.STDEV.S(Tabela13[[#This Row],[V42]],Tabela13[[#This Row],[V41]])</f>
        <v>0.17215508234770521</v>
      </c>
      <c r="DG238" s="3">
        <f>_xlfn.STDEV.S(Tabela13[[#This Row],[V42]],Tabela13[[#This Row],[V43]])</f>
        <v>1.9491652612119374</v>
      </c>
      <c r="DH238" s="3">
        <f>_xlfn.STDEV.S(Tabela13[[#This Row],[V42]],Tabela13[[#This Row],[V44]])</f>
        <v>4.4147957694669904</v>
      </c>
      <c r="DI238" s="3">
        <f>_xlfn.STDEV.S(Tabela13[[#This Row],[V42]],Tabela13[[#This Row],[V45]])</f>
        <v>2.293475425907348</v>
      </c>
      <c r="DJ238" s="3">
        <f>_xlfn.STDEV.S(Tabela13[[#This Row],[V42]],Tabela13[[#This Row],[V46]])</f>
        <v>4.2426406871192848</v>
      </c>
      <c r="DK238" s="3">
        <f>_xlfn.STDEV.S(Tabela13[[#This Row],[V43]],Tabela13[[#This Row],[V41]])</f>
        <v>2.1213203435596428</v>
      </c>
      <c r="DL238" s="3">
        <f>_xlfn.STDEV.S(Tabela13[[#This Row],[V43]],Tabela13[[#This Row],[V42]])</f>
        <v>1.9491652612119374</v>
      </c>
      <c r="DM238" s="3">
        <f>_xlfn.STDEV.S(Tabela13[[#This Row],[V43]],Tabela13[[#This Row],[V44]])</f>
        <v>2.4656305082550531</v>
      </c>
      <c r="DN238" s="3">
        <f>_xlfn.STDEV.S(Tabela13[[#This Row],[V43]],Tabela13[[#This Row],[V45]])</f>
        <v>0.34431016469541043</v>
      </c>
      <c r="DO238" s="3">
        <f>_xlfn.STDEV.S(Tabela13[[#This Row],[V43]],Tabela13[[#This Row],[V46]])</f>
        <v>2.293475425907348</v>
      </c>
      <c r="DP238" s="3">
        <f>_xlfn.STDEV.S(Tabela13[[#This Row],[V44]],Tabela13[[#This Row],[V41]])</f>
        <v>4.586950851814696</v>
      </c>
      <c r="DQ238" s="3">
        <f>_xlfn.STDEV.S(Tabela13[[#This Row],[V44]],Tabela13[[#This Row],[V42]])</f>
        <v>4.4147957694669904</v>
      </c>
      <c r="DR238" s="3">
        <f>_xlfn.STDEV.S(Tabela13[[#This Row],[V44]],Tabela13[[#This Row],[V43]])</f>
        <v>2.4656305082550531</v>
      </c>
      <c r="DS238" s="3">
        <f>_xlfn.STDEV.S(Tabela13[[#This Row],[V44]],Tabela13[[#This Row],[V45]])</f>
        <v>2.1213203435596428</v>
      </c>
      <c r="DT238" s="3">
        <f>_xlfn.STDEV.S(Tabela13[[#This Row],[V44]],Tabela13[[#This Row],[V46]])</f>
        <v>0.17215508234770521</v>
      </c>
      <c r="DU238" s="3">
        <f>_xlfn.STDEV.S(Tabela13[[#This Row],[V45]],Tabela13[[#This Row],[V41]])</f>
        <v>2.4656305082550531</v>
      </c>
      <c r="DV238" s="3">
        <f>_xlfn.STDEV.S(Tabela13[[#This Row],[V45]],Tabela13[[#This Row],[V42]])</f>
        <v>2.293475425907348</v>
      </c>
      <c r="DW238" s="3">
        <f>_xlfn.STDEV.S(Tabela13[[#This Row],[V45]],Tabela13[[#This Row],[V43]])</f>
        <v>0.34431016469541043</v>
      </c>
      <c r="DX238" s="3">
        <f>_xlfn.STDEV.S(Tabela13[[#This Row],[V45]],Tabela13[[#This Row],[V44]])</f>
        <v>2.1213203435596428</v>
      </c>
      <c r="DY238" s="3">
        <f>_xlfn.STDEV.S(Tabela13[[#This Row],[V45]],Tabela13[[#This Row],[V46]])</f>
        <v>1.9491652612119374</v>
      </c>
      <c r="DZ238" s="3">
        <f>_xlfn.STDEV.S(Tabela13[[#This Row],[V46]],Tabela13[[#This Row],[V41]])</f>
        <v>4.4147957694669904</v>
      </c>
      <c r="EA238" s="3">
        <f>_xlfn.STDEV.S(Tabela13[[#This Row],[V46]],Tabela13[[#This Row],[V42]])</f>
        <v>4.2426406871192848</v>
      </c>
      <c r="EB238" s="3">
        <f>_xlfn.STDEV.S(Tabela13[[#This Row],[V46]],Tabela13[[#This Row],[V43]])</f>
        <v>2.293475425907348</v>
      </c>
      <c r="EC238" s="3">
        <f>_xlfn.STDEV.S(Tabela13[[#This Row],[V46]],Tabela13[[#This Row],[V44]])</f>
        <v>0.17215508234770521</v>
      </c>
      <c r="ED238" s="3">
        <f>_xlfn.STDEV.S(Tabela13[[#This Row],[V46]],Tabela13[[#This Row],[V45]])</f>
        <v>1.9491652612119374</v>
      </c>
      <c r="EE238" s="3">
        <f t="shared" si="236"/>
        <v>-5.5147296726927815E-2</v>
      </c>
      <c r="EF238" s="3">
        <f t="shared" si="237"/>
        <v>-1.2167273198298982</v>
      </c>
      <c r="EG238" s="3" t="str">
        <f t="shared" si="238"/>
        <v/>
      </c>
      <c r="EH238" s="3">
        <f t="shared" si="239"/>
        <v>-1.6437536721700354</v>
      </c>
      <c r="EI238" s="3">
        <f t="shared" si="240"/>
        <v>-36.266510213608022</v>
      </c>
      <c r="EJ238" s="3">
        <f t="shared" si="241"/>
        <v>-5.5147296726927815E-2</v>
      </c>
      <c r="EK238" s="3">
        <f t="shared" si="242"/>
        <v>-1.2019034154777892</v>
      </c>
      <c r="EL238" s="3">
        <f t="shared" si="243"/>
        <v>36.266510213608022</v>
      </c>
      <c r="EM238" s="3">
        <f t="shared" si="244"/>
        <v>-1.6640272206938909</v>
      </c>
      <c r="EN238" s="3" t="str">
        <f t="shared" si="245"/>
        <v/>
      </c>
      <c r="EO238" s="3">
        <f t="shared" si="246"/>
        <v>-1.2167273198298982</v>
      </c>
      <c r="EP238" s="3">
        <f t="shared" si="247"/>
        <v>-1.2019034154777892</v>
      </c>
      <c r="EQ238" s="3">
        <f t="shared" si="248"/>
        <v>1.6437536721700354</v>
      </c>
      <c r="ER238" s="3" t="str">
        <f t="shared" si="249"/>
        <v/>
      </c>
      <c r="ES238" s="3" t="str">
        <f t="shared" si="250"/>
        <v/>
      </c>
      <c r="ET238" s="3" t="str">
        <f t="shared" si="251"/>
        <v/>
      </c>
      <c r="EU238" s="3" t="str">
        <f t="shared" si="252"/>
        <v/>
      </c>
      <c r="EV238" s="3">
        <f t="shared" si="253"/>
        <v>1.6437536721700354</v>
      </c>
      <c r="EW238" s="3">
        <f t="shared" si="254"/>
        <v>1.2167273198298982</v>
      </c>
      <c r="EX238" s="3">
        <f t="shared" si="255"/>
        <v>5.5147296726927815E-2</v>
      </c>
      <c r="EY238" s="3">
        <f t="shared" si="256"/>
        <v>-1.6437536721700354</v>
      </c>
      <c r="EZ238" s="3">
        <f t="shared" si="257"/>
        <v>-1.6640272206938909</v>
      </c>
      <c r="FA238" s="3" t="str">
        <f t="shared" si="258"/>
        <v/>
      </c>
      <c r="FB238" s="3">
        <f t="shared" si="259"/>
        <v>1.2167273198298982</v>
      </c>
      <c r="FC238" s="3">
        <f t="shared" si="260"/>
        <v>1.2019034154777892</v>
      </c>
      <c r="FD238" s="3">
        <f t="shared" si="261"/>
        <v>-36.266510213608022</v>
      </c>
      <c r="FE238" s="3" t="str">
        <f t="shared" si="262"/>
        <v/>
      </c>
      <c r="FF238" s="3">
        <f t="shared" si="263"/>
        <v>1.6640272206938909</v>
      </c>
      <c r="FG238" s="3">
        <f t="shared" si="264"/>
        <v>5.5147296726927815E-2</v>
      </c>
      <c r="FH238" s="3">
        <f t="shared" si="265"/>
        <v>1.2019034154777892</v>
      </c>
      <c r="FI238" s="4">
        <f t="shared" si="266"/>
        <v>0</v>
      </c>
      <c r="FJ238" s="4">
        <f t="shared" si="267"/>
        <v>1</v>
      </c>
      <c r="FK238" s="4">
        <f t="shared" si="268"/>
        <v>0.69739744155271288</v>
      </c>
      <c r="FL238" s="4">
        <f t="shared" si="269"/>
        <v>2.0776356418173796</v>
      </c>
      <c r="FM238" s="4">
        <f>Tabela13[[#This Row],[V139]]-Tabela13[[#This Row],[V140]]</f>
        <v>-1.3802382002646667</v>
      </c>
      <c r="FN238" s="4">
        <f>Tabela13[[#This Row],[V1]]-Tabela13[[#This Row],[V2]]/2</f>
        <v>-1.5800653594771243</v>
      </c>
      <c r="FO238" s="4">
        <f>Tabela13[[#This Row],[V1]]-Tabela13[[#This Row],[V3]]/2</f>
        <v>-1.4583333333333335</v>
      </c>
      <c r="FP238" s="4">
        <f>Tabela13[[#This Row],[V1]]-Tabela13[[#This Row],[V4]]/2</f>
        <v>-8.006535947712419E-2</v>
      </c>
      <c r="FQ238" s="4">
        <f>Tabela13[[#This Row],[V2]]-Tabela13[[#This Row],[V1]]/2</f>
        <v>3.2851307189542487</v>
      </c>
      <c r="FR238" s="4">
        <f>Tabela13[[#This Row],[V2]]-Tabela13[[#This Row],[V3]]/2</f>
        <v>1.7851307189542485</v>
      </c>
      <c r="FS238" s="4">
        <f>Tabela13[[#This Row],[V2]]-Tabela13[[#This Row],[V4]]/2</f>
        <v>3.1633986928104578</v>
      </c>
      <c r="FT238" s="4">
        <f t="shared" si="270"/>
        <v>-1.006546830748642</v>
      </c>
      <c r="FU238" s="4">
        <f t="shared" si="271"/>
        <v>-0.96972257229714742</v>
      </c>
      <c r="FV238" s="4">
        <f t="shared" si="272"/>
        <v>-7.9894929211301757E-2</v>
      </c>
      <c r="FW238" s="4">
        <f t="shared" si="273"/>
        <v>1.275306009685655</v>
      </c>
      <c r="FX238" s="4">
        <f t="shared" si="274"/>
        <v>1.06016865342071</v>
      </c>
      <c r="FY238" s="4">
        <f t="shared" si="275"/>
        <v>1.264620836850197</v>
      </c>
      <c r="FZ238" s="4">
        <f t="shared" si="276"/>
        <v>-181.17842953475557</v>
      </c>
      <c r="GA238" s="4">
        <f t="shared" si="277"/>
        <v>-174.55006301348655</v>
      </c>
      <c r="GB238" s="4">
        <f t="shared" si="278"/>
        <v>-14.381087258034315</v>
      </c>
      <c r="GC238" s="4">
        <f t="shared" si="279"/>
        <v>229.55508174341787</v>
      </c>
      <c r="GD238" s="4">
        <f t="shared" si="280"/>
        <v>190.83035761572779</v>
      </c>
      <c r="GE238" s="4">
        <f t="shared" si="281"/>
        <v>227.63175063303547</v>
      </c>
      <c r="GF238" s="4">
        <f>Tabela13[[#This Row],[V1]]-Tabela13[[#This Row],[V2]]/Tabela13[[#This Row],[V2]]</f>
        <v>-0.91666666666666663</v>
      </c>
      <c r="GG238" s="4">
        <f>Tabela13[[#This Row],[V1]]-Tabela13[[#This Row],[V3]]/Tabela13[[#This Row],[V3]]</f>
        <v>-0.91666666666666663</v>
      </c>
      <c r="GH238" s="4">
        <f>Tabela13[[#This Row],[V1]]-Tabela13[[#This Row],[V4]]/Tabela13[[#This Row],[V4]]</f>
        <v>-0.91666666666666663</v>
      </c>
      <c r="GI238" s="4">
        <f>Tabela13[[#This Row],[V2]]-Tabela13[[#This Row],[V1]]/Tabela13[[#This Row],[V1]]</f>
        <v>2.3267973856209152</v>
      </c>
      <c r="GJ238" s="4">
        <f>Tabela13[[#This Row],[V2]]-Tabela13[[#This Row],[V3]]/Tabela13[[#This Row],[V3]]</f>
        <v>2.3267973856209152</v>
      </c>
      <c r="GK238" s="4">
        <f>Tabela13[[#This Row],[V2]]-Tabela13[[#This Row],[V4]]/Tabela13[[#This Row],[V4]]</f>
        <v>2.3267973856209152</v>
      </c>
      <c r="GL238" s="4">
        <f t="shared" si="282"/>
        <v>1.7377451620568816</v>
      </c>
      <c r="GM238" s="4">
        <f t="shared" si="283"/>
        <v>1.7050653594771241</v>
      </c>
      <c r="GN238" s="4">
        <f t="shared" si="284"/>
        <v>1.0191663049150086</v>
      </c>
      <c r="GO238" s="3">
        <f t="shared" si="285"/>
        <v>0</v>
      </c>
      <c r="GP238" s="3">
        <v>100</v>
      </c>
      <c r="GQ238" s="3">
        <f t="shared" si="286"/>
        <v>-1</v>
      </c>
      <c r="GR238" s="3">
        <f t="shared" si="287"/>
        <v>-100</v>
      </c>
      <c r="GS238" s="34">
        <f>COUNTIF($D$2:D237,Tabela13[[#This Row],[HomeTeam]])</f>
        <v>11</v>
      </c>
      <c r="GT238" s="34">
        <f>COUNTIF($E$2:E237,Tabela13[[#This Row],[AwayTeam]])</f>
        <v>11</v>
      </c>
      <c r="GU238" s="3">
        <f>IFERROR(AVERAGEIFS($AD$2:AD237,$D$2:D237,Tabela13[[#This Row],[HomeTeam]],$GS$2:GS237,"&gt;="&amp;Tabela13[[#This Row],[Contagem_H]]-5),"")</f>
        <v>0.36193806193806194</v>
      </c>
      <c r="GV238" s="3">
        <f>IFERROR(AVERAGEIFS($G$2:G237,$E$2:E237,Tabela13[[#This Row],[AwayTeam]],$GT$2:GT237,"&gt;="&amp;Tabela13[[#This Row],[Contagem_A]]-5),"")</f>
        <v>1.6</v>
      </c>
      <c r="GW238" s="3">
        <f>IFERROR(AVERAGEIFS($GQ$2:GQ237,$D$2:D237,Tabela13[[#This Row],[HomeTeam]],$GS$2:GS237,"&gt;="&amp;Tabela13[[#This Row],[Contagem_H]]-5),"")</f>
        <v>-0.19800000000000001</v>
      </c>
    </row>
    <row r="239" spans="1:205" x14ac:dyDescent="0.25">
      <c r="A239" t="s">
        <v>127</v>
      </c>
      <c r="B239" t="s">
        <v>220</v>
      </c>
      <c r="C239" t="s">
        <v>136</v>
      </c>
      <c r="D239" t="s">
        <v>21</v>
      </c>
      <c r="E239" t="s">
        <v>141</v>
      </c>
      <c r="F239" s="3">
        <v>1</v>
      </c>
      <c r="G239" s="3">
        <v>2</v>
      </c>
      <c r="H239" s="3" t="str">
        <f t="shared" si="288"/>
        <v>A</v>
      </c>
      <c r="I239" s="3">
        <v>2.15</v>
      </c>
      <c r="J239" s="3">
        <v>3.8</v>
      </c>
      <c r="K239" s="3">
        <v>3.1</v>
      </c>
      <c r="L239" s="3">
        <v>1.5</v>
      </c>
      <c r="M239" s="3">
        <v>2.5</v>
      </c>
      <c r="N239" s="3">
        <f t="shared" si="217"/>
        <v>3</v>
      </c>
      <c r="O239" s="3">
        <f t="shared" si="218"/>
        <v>0</v>
      </c>
      <c r="P239" s="3">
        <f t="shared" si="219"/>
        <v>3</v>
      </c>
      <c r="Q239" s="3">
        <f t="shared" si="220"/>
        <v>5.0854818967899895E-2</v>
      </c>
      <c r="R239" s="3">
        <f t="shared" si="221"/>
        <v>6.6666666666666652E-2</v>
      </c>
      <c r="S239" s="3">
        <f t="shared" si="222"/>
        <v>2.2593378607809846</v>
      </c>
      <c r="T239" s="3">
        <f t="shared" si="223"/>
        <v>3.9932483120780193</v>
      </c>
      <c r="U239" s="3">
        <f t="shared" si="224"/>
        <v>3.2576499388004896</v>
      </c>
      <c r="V239" s="3">
        <f t="shared" si="225"/>
        <v>1.5762822284518498</v>
      </c>
      <c r="W239" s="3">
        <f t="shared" si="226"/>
        <v>2.6271370474197497</v>
      </c>
      <c r="X239" s="4">
        <f t="shared" si="227"/>
        <v>0.46511627906976744</v>
      </c>
      <c r="Y239" s="4">
        <f t="shared" si="228"/>
        <v>0.26315789473684209</v>
      </c>
      <c r="Z239" s="4">
        <f t="shared" si="229"/>
        <v>0.32258064516129031</v>
      </c>
      <c r="AA239" s="4">
        <f t="shared" si="230"/>
        <v>0.66666666666666663</v>
      </c>
      <c r="AB239" s="4">
        <f t="shared" si="231"/>
        <v>0.4</v>
      </c>
      <c r="AC239" s="4">
        <f t="shared" si="232"/>
        <v>0.73255813953488369</v>
      </c>
      <c r="AD239" s="4">
        <f t="shared" si="233"/>
        <v>1.1612903225806452</v>
      </c>
      <c r="AE239" s="4">
        <f t="shared" si="234"/>
        <v>1.2325581395348837</v>
      </c>
      <c r="AF239" s="4">
        <f t="shared" si="235"/>
        <v>0.66129032258064513</v>
      </c>
      <c r="AG239" s="4">
        <f>IFERROR(AVERAGE(Tabela13[[#This Row],[V1]],Tabela13[[#This Row],[V2]]),"")</f>
        <v>0.94692423105776447</v>
      </c>
      <c r="AH239" s="4">
        <f>IFERROR(AVERAGE(Tabela13[[#This Row],[V1]],Tabela13[[#This Row],[V3]]),"")</f>
        <v>0.98255813953488369</v>
      </c>
      <c r="AI239" s="4">
        <f>IFERROR(AVERAGE(Tabela13[[#This Row],[V1]],Tabela13[[#This Row],[V4]]),"")</f>
        <v>0.69692423105776435</v>
      </c>
      <c r="AJ239" s="4">
        <f>IFERROR(AVERAGE(Tabela13[[#This Row],[V2]],Tabela13[[#This Row],[V1]]),"")</f>
        <v>0.94692423105776447</v>
      </c>
      <c r="AK239" s="4">
        <f>IFERROR(AVERAGE(Tabela13[[#This Row],[V2]],Tabela13[[#This Row],[V3]]),"")</f>
        <v>1.1969242310577646</v>
      </c>
      <c r="AL239" s="4">
        <f>IFERROR(AVERAGE(Tabela13[[#This Row],[V2]],Tabela13[[#This Row],[V4]]),"")</f>
        <v>0.91129032258064524</v>
      </c>
      <c r="AM239" s="4">
        <f>IFERROR(AVERAGE(Tabela13[[#This Row],[V3]],Tabela13[[#This Row],[V1]]),"")</f>
        <v>0.98255813953488369</v>
      </c>
      <c r="AN239" s="4">
        <f>IFERROR(AVERAGE(Tabela13[[#This Row],[V3]],Tabela13[[#This Row],[V2]]),"")</f>
        <v>1.1969242310577646</v>
      </c>
      <c r="AO239" s="4">
        <f>IFERROR(AVERAGE(Tabela13[[#This Row],[V3]],Tabela13[[#This Row],[V4]]),"")</f>
        <v>0.94692423105776435</v>
      </c>
      <c r="AP239" s="4">
        <f>IFERROR(AVERAGE(Tabela13[[#This Row],[V4]],Tabela13[[#This Row],[V1]]),"")</f>
        <v>0.69692423105776435</v>
      </c>
      <c r="AQ239" s="4">
        <f>IFERROR(AVERAGE(Tabela13[[#This Row],[V4]],Tabela13[[#This Row],[V2]]),"")</f>
        <v>0.91129032258064524</v>
      </c>
      <c r="AR239" s="4">
        <f>IFERROR(AVERAGE(Tabela13[[#This Row],[V4]],Tabela13[[#This Row],[V3]]),"")</f>
        <v>0.94692423105776435</v>
      </c>
      <c r="AS239" s="4">
        <f>_xlfn.STDEV.S(Tabela13[[#This Row],[V1]:[V2]])</f>
        <v>0.30315943394456996</v>
      </c>
      <c r="AT239" s="4">
        <f>_xlfn.STDEV.S(Tabela13[[#This Row],[V1]],Tabela13[[#This Row],[V3]])</f>
        <v>0.35355339059327379</v>
      </c>
      <c r="AU239" s="4">
        <f>_xlfn.STDEV.S(Tabela13[[#This Row],[V1]],Tabela13[[#This Row],[V4]])</f>
        <v>5.0393956648703685E-2</v>
      </c>
      <c r="AV239" s="4">
        <f>_xlfn.STDEV.S(Tabela13[[#This Row],[V2]],Tabela13[[#This Row],[V1]])</f>
        <v>0.30315943394456996</v>
      </c>
      <c r="AW239" s="4">
        <f>_xlfn.STDEV.S(Tabela13[[#This Row],[V2]],Tabela13[[#This Row],[V3]])</f>
        <v>5.0393956648703608E-2</v>
      </c>
      <c r="AX239" s="4">
        <f>_xlfn.STDEV.S(Tabela13[[#This Row],[V42]],Tabela13[[#This Row],[V44]])</f>
        <v>0.65671282453784396</v>
      </c>
      <c r="AY239" s="4">
        <f>_xlfn.STDEV.S(Tabela13[[#This Row],[V3]],Tabela13[[#This Row],[V1]])</f>
        <v>0.35355339059327379</v>
      </c>
      <c r="AZ239" s="4">
        <f>_xlfn.STDEV.S(Tabela13[[#This Row],[V3]],Tabela13[[#This Row],[V2]])</f>
        <v>5.0393956648703608E-2</v>
      </c>
      <c r="BA239" s="4">
        <f>_xlfn.STDEV.S(Tabela13[[#This Row],[V3]],Tabela13[[#This Row],[V4]])</f>
        <v>0.40394734724197778</v>
      </c>
      <c r="BB239" s="4">
        <f>_xlfn.STDEV.S(Tabela13[[#This Row],[V4]],Tabela13[[#This Row],[V1]])</f>
        <v>5.0393956648703685E-2</v>
      </c>
      <c r="BC239" s="4">
        <f>_xlfn.STDEV.S(Tabela13[[#This Row],[V4]],Tabela13[[#This Row],[V2]])</f>
        <v>0.35355339059327345</v>
      </c>
      <c r="BD239" s="4">
        <f>_xlfn.STDEV.S(Tabela13[[#This Row],[V4]],Tabela13[[#This Row],[V3]])</f>
        <v>0.40394734724197778</v>
      </c>
      <c r="BE239" s="4">
        <f>Tabela13[[#This Row],[V17]]/Tabela13[[#This Row],[V5]]</f>
        <v>0.3201517333714492</v>
      </c>
      <c r="BF239" s="4">
        <f>Tabela13[[#This Row],[V18]]/Tabela13[[#This Row],[V6]]</f>
        <v>0.35982948628427863</v>
      </c>
      <c r="BG239" s="4">
        <f>Tabela13[[#This Row],[V19]]/Tabela13[[#This Row],[V7]]</f>
        <v>7.2309089572359542E-2</v>
      </c>
      <c r="BH239" s="4">
        <f>Tabela13[[#This Row],[V20]]/Tabela13[[#This Row],[V8]]</f>
        <v>0.3201517333714492</v>
      </c>
      <c r="BI239" s="4">
        <f>Tabela13[[#This Row],[V21]]/Tabela13[[#This Row],[V9]]</f>
        <v>4.210287948149289E-2</v>
      </c>
      <c r="BJ239" s="4">
        <f>Tabela13[[#This Row],[V22]]/Tabela13[[#This Row],[V10]]</f>
        <v>0.72064062161674902</v>
      </c>
      <c r="BK239" s="4">
        <f>Tabela13[[#This Row],[V23]]/Tabela13[[#This Row],[V11]]</f>
        <v>0.35982948628427863</v>
      </c>
      <c r="BL239" s="4">
        <f>Tabela13[[#This Row],[V24]]/Tabela13[[#This Row],[V12]]</f>
        <v>4.210287948149289E-2</v>
      </c>
      <c r="BM239" s="4">
        <f>Tabela13[[#This Row],[V25]]/Tabela13[[#This Row],[V13]]</f>
        <v>0.42658888007411877</v>
      </c>
      <c r="BN239" s="4">
        <f>Tabela13[[#This Row],[V26]]/Tabela13[[#This Row],[V14]]</f>
        <v>7.2309089572359542E-2</v>
      </c>
      <c r="BO239" s="4">
        <f>Tabela13[[#This Row],[V27]]/Tabela13[[#This Row],[V15]]</f>
        <v>0.38797009233244162</v>
      </c>
      <c r="BP239" s="4">
        <f>Tabela13[[#This Row],[V28]]/Tabela13[[#This Row],[V16]]</f>
        <v>0.42658888007411877</v>
      </c>
      <c r="BQ239" s="4">
        <f>Tabela13[[#This Row],[V1]]-Tabela13[[#This Row],[V2]]</f>
        <v>-0.42873218304576155</v>
      </c>
      <c r="BR239" s="4">
        <f>Tabela13[[#This Row],[V1]]-Tabela13[[#This Row],[V3]]</f>
        <v>-0.5</v>
      </c>
      <c r="BS239" s="4">
        <f>Tabela13[[#This Row],[V1]]-Tabela13[[#This Row],[V4]]</f>
        <v>7.1267816954238561E-2</v>
      </c>
      <c r="BT239" s="4">
        <f>Tabela13[[#This Row],[V2]]-Tabela13[[#This Row],[V1]]</f>
        <v>0.42873218304576155</v>
      </c>
      <c r="BU239" s="4">
        <f>Tabela13[[#This Row],[V2]]-Tabela13[[#This Row],[V3]]</f>
        <v>-7.126781695423845E-2</v>
      </c>
      <c r="BV239" s="4">
        <f>Tabela13[[#This Row],[V2]]-Tabela13[[#This Row],[V4]]</f>
        <v>0.50000000000000011</v>
      </c>
      <c r="BW239" s="4">
        <f>AVERAGE(Tabela13[[#This Row],[V41]],Tabela13[[#This Row],[V42]])</f>
        <v>-0.46436609152288078</v>
      </c>
      <c r="BX239" s="4">
        <f>AVERAGE(Tabela13[[#This Row],[V41]],Tabela13[[#This Row],[V43]])</f>
        <v>-0.17873218304576149</v>
      </c>
      <c r="BY239" s="4">
        <f>AVERAGE(Tabela13[[#This Row],[V41]],Tabela13[[#This Row],[V44]])</f>
        <v>0</v>
      </c>
      <c r="BZ239" s="4">
        <f>AVERAGE(Tabela13[[#This Row],[V41]],Tabela13[[#This Row],[V45]])</f>
        <v>-0.25</v>
      </c>
      <c r="CA239" s="4">
        <f>AVERAGE(Tabela13[[#This Row],[V41]],Tabela13[[#This Row],[V46]])</f>
        <v>3.563390847711928E-2</v>
      </c>
      <c r="CB239" s="4">
        <f>AVERAGE(Tabela13[[#This Row],[V42]],Tabela13[[#This Row],[V41]])</f>
        <v>-0.46436609152288078</v>
      </c>
      <c r="CC239" s="4">
        <f>AVERAGE(Tabela13[[#This Row],[V42]],Tabela13[[#This Row],[V43]])</f>
        <v>-0.21436609152288072</v>
      </c>
      <c r="CD239" s="4">
        <f>AVERAGE(Tabela13[[#This Row],[V42]],Tabela13[[#This Row],[V44]])</f>
        <v>-3.5633908477119225E-2</v>
      </c>
      <c r="CE239" s="4">
        <f>AVERAGE(Tabela13[[#This Row],[V42]],Tabela13[[#This Row],[V45]])</f>
        <v>-0.28563390847711922</v>
      </c>
      <c r="CF239" s="4">
        <f>AVERAGE(Tabela13[[#This Row],[V42]],Tabela13[[#This Row],[V46]])</f>
        <v>0</v>
      </c>
      <c r="CG239" s="4">
        <f>AVERAGE(Tabela13[[#This Row],[V43]],Tabela13[[#This Row],[V41]])</f>
        <v>-0.17873218304576149</v>
      </c>
      <c r="CH239" s="4">
        <f>AVERAGE(Tabela13[[#This Row],[V43]],Tabela13[[#This Row],[V42]])</f>
        <v>-0.21436609152288072</v>
      </c>
      <c r="CI239" s="4">
        <f>AVERAGE(Tabela13[[#This Row],[V43]],Tabela13[[#This Row],[V44]])</f>
        <v>0.25000000000000006</v>
      </c>
      <c r="CJ239" s="4">
        <f>AVERAGE(Tabela13[[#This Row],[V43]],Tabela13[[#This Row],[V45]])</f>
        <v>5.5511151231257827E-17</v>
      </c>
      <c r="CK239" s="4">
        <f>AVERAGE(Tabela13[[#This Row],[V43]],Tabela13[[#This Row],[V46]])</f>
        <v>0.28563390847711934</v>
      </c>
      <c r="CL239" s="4">
        <f>AVERAGE(Tabela13[[#This Row],[V44]],Tabela13[[#This Row],[V41]])</f>
        <v>0</v>
      </c>
      <c r="CM239" s="4">
        <f>AVERAGE(Tabela13[[#This Row],[V44]],Tabela13[[#This Row],[V42]])</f>
        <v>-3.5633908477119225E-2</v>
      </c>
      <c r="CN239" s="4">
        <f>AVERAGE(Tabela13[[#This Row],[V44]],Tabela13[[#This Row],[V43]])</f>
        <v>0.25000000000000006</v>
      </c>
      <c r="CO239" s="4">
        <f>AVERAGE(Tabela13[[#This Row],[V44]],Tabela13[[#This Row],[V45]])</f>
        <v>0.17873218304576155</v>
      </c>
      <c r="CP239" s="4">
        <f>AVERAGE(Tabela13[[#This Row],[V44]],Tabela13[[#This Row],[V46]])</f>
        <v>0.46436609152288083</v>
      </c>
      <c r="CQ239" s="4">
        <f>AVERAGE(Tabela13[[#This Row],[V45]],Tabela13[[#This Row],[V41]])</f>
        <v>-0.25</v>
      </c>
      <c r="CR239" s="4">
        <f>AVERAGE(Tabela13[[#This Row],[V45]],Tabela13[[#This Row],[V42]])</f>
        <v>-0.28563390847711922</v>
      </c>
      <c r="CS239" s="4">
        <f>AVERAGE(Tabela13[[#This Row],[V45]],Tabela13[[#This Row],[V43]])</f>
        <v>5.5511151231257827E-17</v>
      </c>
      <c r="CT239" s="4">
        <f>AVERAGE(Tabela13[[#This Row],[V45]],Tabela13[[#This Row],[V44]])</f>
        <v>0.17873218304576155</v>
      </c>
      <c r="CU239" s="4">
        <f>AVERAGE(Tabela13[[#This Row],[V45]],Tabela13[[#This Row],[V46]])</f>
        <v>0.21436609152288083</v>
      </c>
      <c r="CV239" s="4">
        <f>AVERAGE(Tabela13[[#This Row],[V46]],Tabela13[[#This Row],[V41]])</f>
        <v>3.563390847711928E-2</v>
      </c>
      <c r="CW239" s="4">
        <f>AVERAGE(Tabela13[[#This Row],[V46]],Tabela13[[#This Row],[V42]])</f>
        <v>0</v>
      </c>
      <c r="CX239" s="4">
        <f>AVERAGE(Tabela13[[#This Row],[V46]],Tabela13[[#This Row],[V43]])</f>
        <v>0.28563390847711934</v>
      </c>
      <c r="CY239" s="4">
        <f>AVERAGE(Tabela13[[#This Row],[V46]],Tabela13[[#This Row],[V44]])</f>
        <v>0.46436609152288083</v>
      </c>
      <c r="CZ239" s="4">
        <f>AVERAGE(Tabela13[[#This Row],[V46]],Tabela13[[#This Row],[V45]])</f>
        <v>0.21436609152288083</v>
      </c>
      <c r="DA239" s="3">
        <f>_xlfn.STDEV.S(Tabela13[[#This Row],[V41]],Tabela13[[#This Row],[V42]])</f>
        <v>5.0393956648703608E-2</v>
      </c>
      <c r="DB239" s="3">
        <f>_xlfn.STDEV.S(Tabela13[[#This Row],[V41]],Tabela13[[#This Row],[V43]])</f>
        <v>0.35355339059327384</v>
      </c>
      <c r="DC239" s="3">
        <f>_xlfn.STDEV.S(Tabela13[[#This Row],[V41]],Tabela13[[#This Row],[V44]])</f>
        <v>0.60631886788914024</v>
      </c>
      <c r="DD239" s="3">
        <f>_xlfn.STDEV.S(Tabela13[[#This Row],[V41]],Tabela13[[#This Row],[V45]])</f>
        <v>0.25276547729586651</v>
      </c>
      <c r="DE239" s="3">
        <f>_xlfn.STDEV.S(Tabela13[[#This Row],[V41]],Tabela13[[#This Row],[V46]])</f>
        <v>0.65671282453784396</v>
      </c>
      <c r="DF239" s="3">
        <f>_xlfn.STDEV.S(Tabela13[[#This Row],[V42]],Tabela13[[#This Row],[V41]])</f>
        <v>5.0393956648703608E-2</v>
      </c>
      <c r="DG239" s="3">
        <f>_xlfn.STDEV.S(Tabela13[[#This Row],[V42]],Tabela13[[#This Row],[V43]])</f>
        <v>0.40394734724197745</v>
      </c>
      <c r="DH239" s="3">
        <f>_xlfn.STDEV.S(Tabela13[[#This Row],[V42]],Tabela13[[#This Row],[V44]])</f>
        <v>0.65671282453784396</v>
      </c>
      <c r="DI239" s="3">
        <f>_xlfn.STDEV.S(Tabela13[[#This Row],[V42]],Tabela13[[#This Row],[V45]])</f>
        <v>0.30315943394457018</v>
      </c>
      <c r="DJ239" s="3">
        <f>_xlfn.STDEV.S(Tabela13[[#This Row],[V42]],Tabela13[[#This Row],[V46]])</f>
        <v>0.70710678118654757</v>
      </c>
      <c r="DK239" s="3">
        <f>_xlfn.STDEV.S(Tabela13[[#This Row],[V43]],Tabela13[[#This Row],[V41]])</f>
        <v>0.35355339059327384</v>
      </c>
      <c r="DL239" s="3">
        <f>_xlfn.STDEV.S(Tabela13[[#This Row],[V43]],Tabela13[[#This Row],[V42]])</f>
        <v>0.40394734724197745</v>
      </c>
      <c r="DM239" s="3">
        <f>_xlfn.STDEV.S(Tabela13[[#This Row],[V43]],Tabela13[[#This Row],[V44]])</f>
        <v>0.25276547729586646</v>
      </c>
      <c r="DN239" s="3">
        <f>_xlfn.STDEV.S(Tabela13[[#This Row],[V43]],Tabela13[[#This Row],[V45]])</f>
        <v>0.1007879132974073</v>
      </c>
      <c r="DO239" s="3">
        <f>_xlfn.STDEV.S(Tabela13[[#This Row],[V43]],Tabela13[[#This Row],[V46]])</f>
        <v>0.30315943394457018</v>
      </c>
      <c r="DP239" s="3">
        <f>_xlfn.STDEV.S(Tabela13[[#This Row],[V44]],Tabela13[[#This Row],[V41]])</f>
        <v>0.60631886788914024</v>
      </c>
      <c r="DQ239" s="3">
        <f>_xlfn.STDEV.S(Tabela13[[#This Row],[V44]],Tabela13[[#This Row],[V42]])</f>
        <v>0.65671282453784396</v>
      </c>
      <c r="DR239" s="3">
        <f>_xlfn.STDEV.S(Tabela13[[#This Row],[V44]],Tabela13[[#This Row],[V43]])</f>
        <v>0.25276547729586646</v>
      </c>
      <c r="DS239" s="3">
        <f>_xlfn.STDEV.S(Tabela13[[#This Row],[V44]],Tabela13[[#This Row],[V45]])</f>
        <v>0.35355339059327373</v>
      </c>
      <c r="DT239" s="3">
        <f>_xlfn.STDEV.S(Tabela13[[#This Row],[V44]],Tabela13[[#This Row],[V46]])</f>
        <v>5.0393956648703692E-2</v>
      </c>
      <c r="DU239" s="3">
        <f>_xlfn.STDEV.S(Tabela13[[#This Row],[V45]],Tabela13[[#This Row],[V41]])</f>
        <v>0.25276547729586651</v>
      </c>
      <c r="DV239" s="3">
        <f>_xlfn.STDEV.S(Tabela13[[#This Row],[V45]],Tabela13[[#This Row],[V42]])</f>
        <v>0.30315943394457018</v>
      </c>
      <c r="DW239" s="3">
        <f>_xlfn.STDEV.S(Tabela13[[#This Row],[V45]],Tabela13[[#This Row],[V43]])</f>
        <v>0.1007879132974073</v>
      </c>
      <c r="DX239" s="3">
        <f>_xlfn.STDEV.S(Tabela13[[#This Row],[V45]],Tabela13[[#This Row],[V44]])</f>
        <v>0.35355339059327373</v>
      </c>
      <c r="DY239" s="3">
        <f>_xlfn.STDEV.S(Tabela13[[#This Row],[V45]],Tabela13[[#This Row],[V46]])</f>
        <v>0.40394734724197745</v>
      </c>
      <c r="DZ239" s="3">
        <f>_xlfn.STDEV.S(Tabela13[[#This Row],[V46]],Tabela13[[#This Row],[V41]])</f>
        <v>0.65671282453784396</v>
      </c>
      <c r="EA239" s="3">
        <f>_xlfn.STDEV.S(Tabela13[[#This Row],[V46]],Tabela13[[#This Row],[V42]])</f>
        <v>0.70710678118654757</v>
      </c>
      <c r="EB239" s="3">
        <f>_xlfn.STDEV.S(Tabela13[[#This Row],[V46]],Tabela13[[#This Row],[V43]])</f>
        <v>0.30315943394457018</v>
      </c>
      <c r="EC239" s="3">
        <f>_xlfn.STDEV.S(Tabela13[[#This Row],[V46]],Tabela13[[#This Row],[V44]])</f>
        <v>5.0393956648703692E-2</v>
      </c>
      <c r="ED239" s="3">
        <f>_xlfn.STDEV.S(Tabela13[[#This Row],[V46]],Tabela13[[#This Row],[V45]])</f>
        <v>0.40394734724197745</v>
      </c>
      <c r="EE239" s="3">
        <f t="shared" si="236"/>
        <v>-0.10852204234688514</v>
      </c>
      <c r="EF239" s="3">
        <f t="shared" si="237"/>
        <v>-1.9781182357222828</v>
      </c>
      <c r="EG239" s="3" t="str">
        <f t="shared" si="238"/>
        <v/>
      </c>
      <c r="EH239" s="3">
        <f t="shared" si="239"/>
        <v>-1.0110619091834661</v>
      </c>
      <c r="EI239" s="3">
        <f t="shared" si="240"/>
        <v>18.429435686504124</v>
      </c>
      <c r="EJ239" s="3">
        <f t="shared" si="241"/>
        <v>-0.10852204234688514</v>
      </c>
      <c r="EK239" s="3">
        <f t="shared" si="242"/>
        <v>-1.8843808009573262</v>
      </c>
      <c r="EL239" s="3">
        <f t="shared" si="243"/>
        <v>-18.429435686504156</v>
      </c>
      <c r="EM239" s="3">
        <f t="shared" si="244"/>
        <v>-1.0613565999950416</v>
      </c>
      <c r="EN239" s="3" t="str">
        <f t="shared" si="245"/>
        <v/>
      </c>
      <c r="EO239" s="3">
        <f t="shared" si="246"/>
        <v>-1.9781182357222828</v>
      </c>
      <c r="EP239" s="3">
        <f t="shared" si="247"/>
        <v>-1.8843808009573262</v>
      </c>
      <c r="EQ239" s="3">
        <f t="shared" si="248"/>
        <v>1.0110619091834656</v>
      </c>
      <c r="ER239" s="3">
        <f t="shared" si="249"/>
        <v>1815633635078613.5</v>
      </c>
      <c r="ES239" s="3" t="str">
        <f t="shared" si="250"/>
        <v/>
      </c>
      <c r="ET239" s="3" t="str">
        <f t="shared" si="251"/>
        <v/>
      </c>
      <c r="EU239" s="3" t="str">
        <f t="shared" si="252"/>
        <v/>
      </c>
      <c r="EV239" s="3">
        <f t="shared" si="253"/>
        <v>1.0110619091834656</v>
      </c>
      <c r="EW239" s="3">
        <f t="shared" si="254"/>
        <v>1.9781182357222815</v>
      </c>
      <c r="EX239" s="3">
        <f t="shared" si="255"/>
        <v>0.10852204234688531</v>
      </c>
      <c r="EY239" s="3">
        <f t="shared" si="256"/>
        <v>-1.0110619091834661</v>
      </c>
      <c r="EZ239" s="3">
        <f t="shared" si="257"/>
        <v>-1.0613565999950416</v>
      </c>
      <c r="FA239" s="3">
        <f t="shared" si="258"/>
        <v>1815633635078613.5</v>
      </c>
      <c r="FB239" s="3">
        <f t="shared" si="259"/>
        <v>1.9781182357222815</v>
      </c>
      <c r="FC239" s="3">
        <f t="shared" si="260"/>
        <v>1.8843808009573251</v>
      </c>
      <c r="FD239" s="3">
        <f t="shared" si="261"/>
        <v>18.429435686504124</v>
      </c>
      <c r="FE239" s="3" t="str">
        <f t="shared" si="262"/>
        <v/>
      </c>
      <c r="FF239" s="3">
        <f t="shared" si="263"/>
        <v>1.0613565999950412</v>
      </c>
      <c r="FG239" s="3">
        <f t="shared" si="264"/>
        <v>0.10852204234688531</v>
      </c>
      <c r="FH239" s="3">
        <f t="shared" si="265"/>
        <v>1.8843808009573251</v>
      </c>
      <c r="FI239" s="4">
        <f t="shared" si="266"/>
        <v>0.32258064516129031</v>
      </c>
      <c r="FJ239" s="4">
        <f t="shared" si="267"/>
        <v>0.93023255813953487</v>
      </c>
      <c r="FK239" s="4">
        <f t="shared" si="268"/>
        <v>1.578245350366335</v>
      </c>
      <c r="FL239" s="4">
        <f t="shared" si="269"/>
        <v>1.1713319556640993</v>
      </c>
      <c r="FM239" s="4">
        <f>Tabela13[[#This Row],[V139]]-Tabela13[[#This Row],[V140]]</f>
        <v>0.40691339470223564</v>
      </c>
      <c r="FN239" s="4">
        <f>Tabela13[[#This Row],[V1]]-Tabela13[[#This Row],[V2]]/2</f>
        <v>0.15191297824456107</v>
      </c>
      <c r="FO239" s="4">
        <f>Tabela13[[#This Row],[V1]]-Tabela13[[#This Row],[V3]]/2</f>
        <v>0.11627906976744184</v>
      </c>
      <c r="FP239" s="4">
        <f>Tabela13[[#This Row],[V1]]-Tabela13[[#This Row],[V4]]/2</f>
        <v>0.40191297824456113</v>
      </c>
      <c r="FQ239" s="4">
        <f>Tabela13[[#This Row],[V2]]-Tabela13[[#This Row],[V1]]/2</f>
        <v>0.7950112528132034</v>
      </c>
      <c r="FR239" s="4">
        <f>Tabela13[[#This Row],[V2]]-Tabela13[[#This Row],[V3]]/2</f>
        <v>0.5450112528132034</v>
      </c>
      <c r="FS239" s="4">
        <f>Tabela13[[#This Row],[V2]]-Tabela13[[#This Row],[V4]]/2</f>
        <v>0.83064516129032273</v>
      </c>
      <c r="FT239" s="4">
        <f t="shared" si="270"/>
        <v>0.15076030391388998</v>
      </c>
      <c r="FU239" s="4">
        <f t="shared" si="271"/>
        <v>0.1157592177208107</v>
      </c>
      <c r="FV239" s="4">
        <f t="shared" si="272"/>
        <v>0.38215440767618286</v>
      </c>
      <c r="FW239" s="4">
        <f t="shared" si="273"/>
        <v>0.67169161198304428</v>
      </c>
      <c r="FX239" s="4">
        <f t="shared" si="274"/>
        <v>0.49900501209401893</v>
      </c>
      <c r="FY239" s="4">
        <f t="shared" si="275"/>
        <v>0.69314971518189072</v>
      </c>
      <c r="FZ239" s="4">
        <f t="shared" si="276"/>
        <v>27.136854704500195</v>
      </c>
      <c r="GA239" s="4">
        <f t="shared" si="277"/>
        <v>20.836659189745923</v>
      </c>
      <c r="GB239" s="4">
        <f t="shared" si="278"/>
        <v>68.787793381712916</v>
      </c>
      <c r="GC239" s="4">
        <f t="shared" si="279"/>
        <v>120.90449015694797</v>
      </c>
      <c r="GD239" s="4">
        <f t="shared" si="280"/>
        <v>89.820902176923411</v>
      </c>
      <c r="GE239" s="4">
        <f t="shared" si="281"/>
        <v>124.76694873274033</v>
      </c>
      <c r="GF239" s="4">
        <f>Tabela13[[#This Row],[V1]]-Tabela13[[#This Row],[V2]]/Tabela13[[#This Row],[V2]]</f>
        <v>-0.26744186046511631</v>
      </c>
      <c r="GG239" s="4">
        <f>Tabela13[[#This Row],[V1]]-Tabela13[[#This Row],[V3]]/Tabela13[[#This Row],[V3]]</f>
        <v>-0.26744186046511631</v>
      </c>
      <c r="GH239" s="4">
        <f>Tabela13[[#This Row],[V1]]-Tabela13[[#This Row],[V4]]/Tabela13[[#This Row],[V4]]</f>
        <v>-0.26744186046511631</v>
      </c>
      <c r="GI239" s="4">
        <f>Tabela13[[#This Row],[V2]]-Tabela13[[#This Row],[V1]]/Tabela13[[#This Row],[V1]]</f>
        <v>0.16129032258064524</v>
      </c>
      <c r="GJ239" s="4">
        <f>Tabela13[[#This Row],[V2]]-Tabela13[[#This Row],[V3]]/Tabela13[[#This Row],[V3]]</f>
        <v>0.16129032258064524</v>
      </c>
      <c r="GK239" s="4">
        <f>Tabela13[[#This Row],[V2]]-Tabela13[[#This Row],[V4]]/Tabela13[[#This Row],[V4]]</f>
        <v>0.16129032258064524</v>
      </c>
      <c r="GL239" s="4">
        <f t="shared" si="282"/>
        <v>0.29159281068722259</v>
      </c>
      <c r="GM239" s="4">
        <f t="shared" si="283"/>
        <v>0.94692423105776435</v>
      </c>
      <c r="GN239" s="4">
        <f t="shared" si="284"/>
        <v>0.30793679274792451</v>
      </c>
      <c r="GO239" s="3">
        <f t="shared" si="285"/>
        <v>0</v>
      </c>
      <c r="GP239" s="3">
        <v>100</v>
      </c>
      <c r="GQ239" s="3">
        <f t="shared" si="286"/>
        <v>-1</v>
      </c>
      <c r="GR239" s="3">
        <f t="shared" si="287"/>
        <v>-100</v>
      </c>
      <c r="GS239" s="34">
        <f>COUNTIF($D$2:D238,Tabela13[[#This Row],[HomeTeam]])</f>
        <v>11</v>
      </c>
      <c r="GT239" s="34">
        <f>COUNTIF($E$2:E238,Tabela13[[#This Row],[AwayTeam]])</f>
        <v>11</v>
      </c>
      <c r="GU239" s="3">
        <f>IFERROR(AVERAGEIFS($AD$2:AD238,$D$2:D238,Tabela13[[#This Row],[HomeTeam]],$GS$2:GS238,"&gt;="&amp;Tabela13[[#This Row],[Contagem_H]]-5),"")</f>
        <v>0.76002220651343466</v>
      </c>
      <c r="GV239" s="3">
        <f>IFERROR(AVERAGEIFS($G$2:G238,$E$2:E238,Tabela13[[#This Row],[AwayTeam]],$GT$2:GT238,"&gt;="&amp;Tabela13[[#This Row],[Contagem_A]]-5),"")</f>
        <v>1</v>
      </c>
      <c r="GW239" s="3">
        <f>IFERROR(AVERAGEIFS($GQ$2:GQ238,$D$2:D238,Tabela13[[#This Row],[HomeTeam]],$GS$2:GS238,"&gt;="&amp;Tabela13[[#This Row],[Contagem_H]]-5),"")</f>
        <v>0.99199999999999999</v>
      </c>
    </row>
    <row r="240" spans="1:205" x14ac:dyDescent="0.25">
      <c r="A240" t="s">
        <v>127</v>
      </c>
      <c r="B240" t="s">
        <v>221</v>
      </c>
      <c r="C240" t="s">
        <v>177</v>
      </c>
      <c r="D240" t="s">
        <v>19</v>
      </c>
      <c r="E240" t="s">
        <v>24</v>
      </c>
      <c r="F240" s="3">
        <v>1</v>
      </c>
      <c r="G240" s="3">
        <v>3</v>
      </c>
      <c r="H240" s="3" t="str">
        <f t="shared" si="288"/>
        <v>A</v>
      </c>
      <c r="I240" s="3">
        <v>4.75</v>
      </c>
      <c r="J240" s="3">
        <v>4</v>
      </c>
      <c r="K240" s="3">
        <v>1.7</v>
      </c>
      <c r="L240" s="3">
        <v>1.86</v>
      </c>
      <c r="M240" s="3">
        <v>2.04</v>
      </c>
      <c r="N240" s="3">
        <f t="shared" si="217"/>
        <v>4</v>
      </c>
      <c r="O240" s="3">
        <f t="shared" si="218"/>
        <v>0</v>
      </c>
      <c r="P240" s="3">
        <f t="shared" si="219"/>
        <v>3</v>
      </c>
      <c r="Q240" s="3">
        <f t="shared" si="220"/>
        <v>4.876160990712064E-2</v>
      </c>
      <c r="R240" s="3">
        <f t="shared" si="221"/>
        <v>2.7830487033523088E-2</v>
      </c>
      <c r="S240" s="3">
        <f t="shared" si="222"/>
        <v>4.9816176470588234</v>
      </c>
      <c r="T240" s="3">
        <f t="shared" si="223"/>
        <v>4.1950464396284826</v>
      </c>
      <c r="U240" s="3">
        <f t="shared" si="224"/>
        <v>1.7828947368421051</v>
      </c>
      <c r="V240" s="3">
        <f t="shared" si="225"/>
        <v>1.9506965944272445</v>
      </c>
      <c r="W240" s="3">
        <f t="shared" si="226"/>
        <v>2.1394736842105262</v>
      </c>
      <c r="X240" s="4">
        <f t="shared" si="227"/>
        <v>0.21052631578947367</v>
      </c>
      <c r="Y240" s="4">
        <f t="shared" si="228"/>
        <v>0.25</v>
      </c>
      <c r="Z240" s="4">
        <f t="shared" si="229"/>
        <v>0.58823529411764708</v>
      </c>
      <c r="AA240" s="4">
        <f t="shared" si="230"/>
        <v>0.5376344086021505</v>
      </c>
      <c r="AB240" s="4">
        <f t="shared" si="231"/>
        <v>0.49019607843137253</v>
      </c>
      <c r="AC240" s="4">
        <f t="shared" si="232"/>
        <v>0.60526315789473684</v>
      </c>
      <c r="AD240" s="4">
        <f t="shared" si="233"/>
        <v>1.7941176470588236</v>
      </c>
      <c r="AE240" s="4">
        <f t="shared" si="234"/>
        <v>1.6052631578947367</v>
      </c>
      <c r="AF240" s="4">
        <f t="shared" si="235"/>
        <v>0.79411764705882359</v>
      </c>
      <c r="AG240" s="4">
        <f>IFERROR(AVERAGE(Tabela13[[#This Row],[V1]],Tabela13[[#This Row],[V2]]),"")</f>
        <v>1.1996904024767803</v>
      </c>
      <c r="AH240" s="4">
        <f>IFERROR(AVERAGE(Tabela13[[#This Row],[V1]],Tabela13[[#This Row],[V3]]),"")</f>
        <v>1.1052631578947367</v>
      </c>
      <c r="AI240" s="4">
        <f>IFERROR(AVERAGE(Tabela13[[#This Row],[V1]],Tabela13[[#This Row],[V4]]),"")</f>
        <v>0.69969040247678027</v>
      </c>
      <c r="AJ240" s="4">
        <f>IFERROR(AVERAGE(Tabela13[[#This Row],[V2]],Tabela13[[#This Row],[V1]]),"")</f>
        <v>1.1996904024767803</v>
      </c>
      <c r="AK240" s="4">
        <f>IFERROR(AVERAGE(Tabela13[[#This Row],[V2]],Tabela13[[#This Row],[V3]]),"")</f>
        <v>1.6996904024767803</v>
      </c>
      <c r="AL240" s="4">
        <f>IFERROR(AVERAGE(Tabela13[[#This Row],[V2]],Tabela13[[#This Row],[V4]]),"")</f>
        <v>1.2941176470588236</v>
      </c>
      <c r="AM240" s="4">
        <f>IFERROR(AVERAGE(Tabela13[[#This Row],[V3]],Tabela13[[#This Row],[V1]]),"")</f>
        <v>1.1052631578947367</v>
      </c>
      <c r="AN240" s="4">
        <f>IFERROR(AVERAGE(Tabela13[[#This Row],[V3]],Tabela13[[#This Row],[V2]]),"")</f>
        <v>1.6996904024767803</v>
      </c>
      <c r="AO240" s="4">
        <f>IFERROR(AVERAGE(Tabela13[[#This Row],[V3]],Tabela13[[#This Row],[V4]]),"")</f>
        <v>1.1996904024767803</v>
      </c>
      <c r="AP240" s="4">
        <f>IFERROR(AVERAGE(Tabela13[[#This Row],[V4]],Tabela13[[#This Row],[V1]]),"")</f>
        <v>0.69969040247678027</v>
      </c>
      <c r="AQ240" s="4">
        <f>IFERROR(AVERAGE(Tabela13[[#This Row],[V4]],Tabela13[[#This Row],[V2]]),"")</f>
        <v>1.2941176470588236</v>
      </c>
      <c r="AR240" s="4">
        <f>IFERROR(AVERAGE(Tabela13[[#This Row],[V4]],Tabela13[[#This Row],[V3]]),"")</f>
        <v>1.1996904024767803</v>
      </c>
      <c r="AS240" s="4">
        <f>_xlfn.STDEV.S(Tabela13[[#This Row],[V1]:[V2]])</f>
        <v>0.84064707113199433</v>
      </c>
      <c r="AT240" s="4">
        <f>_xlfn.STDEV.S(Tabela13[[#This Row],[V1]],Tabela13[[#This Row],[V3]])</f>
        <v>0.70710678118654757</v>
      </c>
      <c r="AU240" s="4">
        <f>_xlfn.STDEV.S(Tabela13[[#This Row],[V1]],Tabela13[[#This Row],[V4]])</f>
        <v>0.13354028994544634</v>
      </c>
      <c r="AV240" s="4">
        <f>_xlfn.STDEV.S(Tabela13[[#This Row],[V2]],Tabela13[[#This Row],[V1]])</f>
        <v>0.84064707113199433</v>
      </c>
      <c r="AW240" s="4">
        <f>_xlfn.STDEV.S(Tabela13[[#This Row],[V2]],Tabela13[[#This Row],[V3]])</f>
        <v>0.13354028994544717</v>
      </c>
      <c r="AX240" s="4">
        <f>_xlfn.STDEV.S(Tabela13[[#This Row],[V42]],Tabela13[[#This Row],[V44]])</f>
        <v>1.5477538523185419</v>
      </c>
      <c r="AY240" s="4">
        <f>_xlfn.STDEV.S(Tabela13[[#This Row],[V3]],Tabela13[[#This Row],[V1]])</f>
        <v>0.70710678118654757</v>
      </c>
      <c r="AZ240" s="4">
        <f>_xlfn.STDEV.S(Tabela13[[#This Row],[V3]],Tabela13[[#This Row],[V2]])</f>
        <v>0.13354028994544717</v>
      </c>
      <c r="BA240" s="4">
        <f>_xlfn.STDEV.S(Tabela13[[#This Row],[V3]],Tabela13[[#This Row],[V4]])</f>
        <v>0.57356649124109982</v>
      </c>
      <c r="BB240" s="4">
        <f>_xlfn.STDEV.S(Tabela13[[#This Row],[V4]],Tabela13[[#This Row],[V1]])</f>
        <v>0.13354028994544634</v>
      </c>
      <c r="BC240" s="4">
        <f>_xlfn.STDEV.S(Tabela13[[#This Row],[V4]],Tabela13[[#This Row],[V2]])</f>
        <v>0.70710678118654757</v>
      </c>
      <c r="BD240" s="4">
        <f>_xlfn.STDEV.S(Tabela13[[#This Row],[V4]],Tabela13[[#This Row],[V3]])</f>
        <v>0.57356649124109982</v>
      </c>
      <c r="BE240" s="4">
        <f>Tabela13[[#This Row],[V17]]/Tabela13[[#This Row],[V5]]</f>
        <v>0.70072001025970099</v>
      </c>
      <c r="BF240" s="4">
        <f>Tabela13[[#This Row],[V18]]/Tabela13[[#This Row],[V6]]</f>
        <v>0.63976327821640022</v>
      </c>
      <c r="BG240" s="4">
        <f>Tabela13[[#This Row],[V19]]/Tabela13[[#This Row],[V7]]</f>
        <v>0.19085625509902285</v>
      </c>
      <c r="BH240" s="4">
        <f>Tabela13[[#This Row],[V20]]/Tabela13[[#This Row],[V8]]</f>
        <v>0.70072001025970099</v>
      </c>
      <c r="BI240" s="4">
        <f>Tabela13[[#This Row],[V21]]/Tabela13[[#This Row],[V9]]</f>
        <v>7.8567420131838678E-2</v>
      </c>
      <c r="BJ240" s="4">
        <f>Tabela13[[#This Row],[V22]]/Tabela13[[#This Row],[V10]]</f>
        <v>1.1959916131552368</v>
      </c>
      <c r="BK240" s="4">
        <f>Tabela13[[#This Row],[V23]]/Tabela13[[#This Row],[V11]]</f>
        <v>0.63976327821640022</v>
      </c>
      <c r="BL240" s="4">
        <f>Tabela13[[#This Row],[V24]]/Tabela13[[#This Row],[V12]]</f>
        <v>7.8567420131838678E-2</v>
      </c>
      <c r="BM240" s="4">
        <f>Tabela13[[#This Row],[V25]]/Tabela13[[#This Row],[V13]]</f>
        <v>0.47809542366677477</v>
      </c>
      <c r="BN240" s="4">
        <f>Tabela13[[#This Row],[V26]]/Tabela13[[#This Row],[V14]]</f>
        <v>0.19085625509902285</v>
      </c>
      <c r="BO240" s="4">
        <f>Tabela13[[#This Row],[V27]]/Tabela13[[#This Row],[V15]]</f>
        <v>0.54640069455324125</v>
      </c>
      <c r="BP240" s="4">
        <f>Tabela13[[#This Row],[V28]]/Tabela13[[#This Row],[V16]]</f>
        <v>0.47809542366677477</v>
      </c>
      <c r="BQ240" s="4">
        <f>Tabela13[[#This Row],[V1]]-Tabela13[[#This Row],[V2]]</f>
        <v>-1.1888544891640866</v>
      </c>
      <c r="BR240" s="4">
        <f>Tabela13[[#This Row],[V1]]-Tabela13[[#This Row],[V3]]</f>
        <v>-0.99999999999999989</v>
      </c>
      <c r="BS240" s="4">
        <f>Tabela13[[#This Row],[V1]]-Tabela13[[#This Row],[V4]]</f>
        <v>-0.18885448916408676</v>
      </c>
      <c r="BT240" s="4">
        <f>Tabela13[[#This Row],[V2]]-Tabela13[[#This Row],[V1]]</f>
        <v>1.1888544891640866</v>
      </c>
      <c r="BU240" s="4">
        <f>Tabela13[[#This Row],[V2]]-Tabela13[[#This Row],[V3]]</f>
        <v>0.18885448916408687</v>
      </c>
      <c r="BV240" s="4">
        <f>Tabela13[[#This Row],[V2]]-Tabela13[[#This Row],[V4]]</f>
        <v>1</v>
      </c>
      <c r="BW240" s="4">
        <f>AVERAGE(Tabela13[[#This Row],[V41]],Tabela13[[#This Row],[V42]])</f>
        <v>-1.0944272445820433</v>
      </c>
      <c r="BX240" s="4">
        <f>AVERAGE(Tabela13[[#This Row],[V41]],Tabela13[[#This Row],[V43]])</f>
        <v>-0.68885448916408665</v>
      </c>
      <c r="BY240" s="4">
        <f>AVERAGE(Tabela13[[#This Row],[V41]],Tabela13[[#This Row],[V44]])</f>
        <v>0</v>
      </c>
      <c r="BZ240" s="4">
        <f>AVERAGE(Tabela13[[#This Row],[V41]],Tabela13[[#This Row],[V45]])</f>
        <v>-0.49999999999999989</v>
      </c>
      <c r="CA240" s="4">
        <f>AVERAGE(Tabela13[[#This Row],[V41]],Tabela13[[#This Row],[V46]])</f>
        <v>-9.4427244582043324E-2</v>
      </c>
      <c r="CB240" s="4">
        <f>AVERAGE(Tabela13[[#This Row],[V42]],Tabela13[[#This Row],[V41]])</f>
        <v>-1.0944272445820433</v>
      </c>
      <c r="CC240" s="4">
        <f>AVERAGE(Tabela13[[#This Row],[V42]],Tabela13[[#This Row],[V43]])</f>
        <v>-0.59442724458204332</v>
      </c>
      <c r="CD240" s="4">
        <f>AVERAGE(Tabela13[[#This Row],[V42]],Tabela13[[#This Row],[V44]])</f>
        <v>9.4427244582043379E-2</v>
      </c>
      <c r="CE240" s="4">
        <f>AVERAGE(Tabela13[[#This Row],[V42]],Tabela13[[#This Row],[V45]])</f>
        <v>-0.40557275541795651</v>
      </c>
      <c r="CF240" s="4">
        <f>AVERAGE(Tabela13[[#This Row],[V42]],Tabela13[[#This Row],[V46]])</f>
        <v>0</v>
      </c>
      <c r="CG240" s="4">
        <f>AVERAGE(Tabela13[[#This Row],[V43]],Tabela13[[#This Row],[V41]])</f>
        <v>-0.68885448916408665</v>
      </c>
      <c r="CH240" s="4">
        <f>AVERAGE(Tabela13[[#This Row],[V43]],Tabela13[[#This Row],[V42]])</f>
        <v>-0.59442724458204332</v>
      </c>
      <c r="CI240" s="4">
        <f>AVERAGE(Tabela13[[#This Row],[V43]],Tabela13[[#This Row],[V44]])</f>
        <v>0.49999999999999994</v>
      </c>
      <c r="CJ240" s="4">
        <f>AVERAGE(Tabela13[[#This Row],[V43]],Tabela13[[#This Row],[V45]])</f>
        <v>0</v>
      </c>
      <c r="CK240" s="4">
        <f>AVERAGE(Tabela13[[#This Row],[V43]],Tabela13[[#This Row],[V46]])</f>
        <v>0.40557275541795662</v>
      </c>
      <c r="CL240" s="4">
        <f>AVERAGE(Tabela13[[#This Row],[V44]],Tabela13[[#This Row],[V41]])</f>
        <v>0</v>
      </c>
      <c r="CM240" s="4">
        <f>AVERAGE(Tabela13[[#This Row],[V44]],Tabela13[[#This Row],[V42]])</f>
        <v>9.4427244582043379E-2</v>
      </c>
      <c r="CN240" s="4">
        <f>AVERAGE(Tabela13[[#This Row],[V44]],Tabela13[[#This Row],[V43]])</f>
        <v>0.49999999999999994</v>
      </c>
      <c r="CO240" s="4">
        <f>AVERAGE(Tabela13[[#This Row],[V44]],Tabela13[[#This Row],[V45]])</f>
        <v>0.68885448916408676</v>
      </c>
      <c r="CP240" s="4">
        <f>AVERAGE(Tabela13[[#This Row],[V44]],Tabela13[[#This Row],[V46]])</f>
        <v>1.0944272445820433</v>
      </c>
      <c r="CQ240" s="4">
        <f>AVERAGE(Tabela13[[#This Row],[V45]],Tabela13[[#This Row],[V41]])</f>
        <v>-0.49999999999999989</v>
      </c>
      <c r="CR240" s="4">
        <f>AVERAGE(Tabela13[[#This Row],[V45]],Tabela13[[#This Row],[V42]])</f>
        <v>-0.40557275541795651</v>
      </c>
      <c r="CS240" s="4">
        <f>AVERAGE(Tabela13[[#This Row],[V45]],Tabela13[[#This Row],[V43]])</f>
        <v>0</v>
      </c>
      <c r="CT240" s="4">
        <f>AVERAGE(Tabela13[[#This Row],[V45]],Tabela13[[#This Row],[V44]])</f>
        <v>0.68885448916408676</v>
      </c>
      <c r="CU240" s="4">
        <f>AVERAGE(Tabela13[[#This Row],[V45]],Tabela13[[#This Row],[V46]])</f>
        <v>0.59442724458204343</v>
      </c>
      <c r="CV240" s="4">
        <f>AVERAGE(Tabela13[[#This Row],[V46]],Tabela13[[#This Row],[V41]])</f>
        <v>-9.4427244582043324E-2</v>
      </c>
      <c r="CW240" s="4">
        <f>AVERAGE(Tabela13[[#This Row],[V46]],Tabela13[[#This Row],[V42]])</f>
        <v>0</v>
      </c>
      <c r="CX240" s="4">
        <f>AVERAGE(Tabela13[[#This Row],[V46]],Tabela13[[#This Row],[V43]])</f>
        <v>0.40557275541795662</v>
      </c>
      <c r="CY240" s="4">
        <f>AVERAGE(Tabela13[[#This Row],[V46]],Tabela13[[#This Row],[V44]])</f>
        <v>1.0944272445820433</v>
      </c>
      <c r="CZ240" s="4">
        <f>AVERAGE(Tabela13[[#This Row],[V46]],Tabela13[[#This Row],[V45]])</f>
        <v>0.59442724458204343</v>
      </c>
      <c r="DA240" s="3">
        <f>_xlfn.STDEV.S(Tabela13[[#This Row],[V41]],Tabela13[[#This Row],[V42]])</f>
        <v>0.13354028994544712</v>
      </c>
      <c r="DB240" s="3">
        <f>_xlfn.STDEV.S(Tabela13[[#This Row],[V41]],Tabela13[[#This Row],[V43]])</f>
        <v>0.70710678118654757</v>
      </c>
      <c r="DC240" s="3">
        <f>_xlfn.STDEV.S(Tabela13[[#This Row],[V41]],Tabela13[[#This Row],[V44]])</f>
        <v>1.6812941422639891</v>
      </c>
      <c r="DD240" s="3">
        <f>_xlfn.STDEV.S(Tabela13[[#This Row],[V41]],Tabela13[[#This Row],[V45]])</f>
        <v>0.97418736107744175</v>
      </c>
      <c r="DE240" s="3">
        <f>_xlfn.STDEV.S(Tabela13[[#This Row],[V41]],Tabela13[[#This Row],[V46]])</f>
        <v>1.5477538523185421</v>
      </c>
      <c r="DF240" s="3">
        <f>_xlfn.STDEV.S(Tabela13[[#This Row],[V42]],Tabela13[[#This Row],[V41]])</f>
        <v>0.13354028994544712</v>
      </c>
      <c r="DG240" s="3">
        <f>_xlfn.STDEV.S(Tabela13[[#This Row],[V42]],Tabela13[[#This Row],[V43]])</f>
        <v>0.57356649124110037</v>
      </c>
      <c r="DH240" s="3">
        <f>_xlfn.STDEV.S(Tabela13[[#This Row],[V42]],Tabela13[[#This Row],[V44]])</f>
        <v>1.5477538523185419</v>
      </c>
      <c r="DI240" s="3">
        <f>_xlfn.STDEV.S(Tabela13[[#This Row],[V42]],Tabela13[[#This Row],[V45]])</f>
        <v>0.84064707113199466</v>
      </c>
      <c r="DJ240" s="3">
        <f>_xlfn.STDEV.S(Tabela13[[#This Row],[V42]],Tabela13[[#This Row],[V46]])</f>
        <v>1.4142135623730949</v>
      </c>
      <c r="DK240" s="3">
        <f>_xlfn.STDEV.S(Tabela13[[#This Row],[V43]],Tabela13[[#This Row],[V41]])</f>
        <v>0.70710678118654757</v>
      </c>
      <c r="DL240" s="3">
        <f>_xlfn.STDEV.S(Tabela13[[#This Row],[V43]],Tabela13[[#This Row],[V42]])</f>
        <v>0.57356649124110037</v>
      </c>
      <c r="DM240" s="3">
        <f>_xlfn.STDEV.S(Tabela13[[#This Row],[V43]],Tabela13[[#This Row],[V44]])</f>
        <v>0.97418736107744175</v>
      </c>
      <c r="DN240" s="3">
        <f>_xlfn.STDEV.S(Tabela13[[#This Row],[V43]],Tabela13[[#This Row],[V45]])</f>
        <v>0.26708057989089429</v>
      </c>
      <c r="DO240" s="3">
        <f>_xlfn.STDEV.S(Tabela13[[#This Row],[V43]],Tabela13[[#This Row],[V46]])</f>
        <v>0.84064707113199466</v>
      </c>
      <c r="DP240" s="3">
        <f>_xlfn.STDEV.S(Tabela13[[#This Row],[V44]],Tabela13[[#This Row],[V41]])</f>
        <v>1.6812941422639891</v>
      </c>
      <c r="DQ240" s="3">
        <f>_xlfn.STDEV.S(Tabela13[[#This Row],[V44]],Tabela13[[#This Row],[V42]])</f>
        <v>1.5477538523185419</v>
      </c>
      <c r="DR240" s="3">
        <f>_xlfn.STDEV.S(Tabela13[[#This Row],[V44]],Tabela13[[#This Row],[V43]])</f>
        <v>0.97418736107744175</v>
      </c>
      <c r="DS240" s="3">
        <f>_xlfn.STDEV.S(Tabela13[[#This Row],[V44]],Tabela13[[#This Row],[V45]])</f>
        <v>0.70710678118654746</v>
      </c>
      <c r="DT240" s="3">
        <f>_xlfn.STDEV.S(Tabela13[[#This Row],[V44]],Tabela13[[#This Row],[V46]])</f>
        <v>0.13354028994544703</v>
      </c>
      <c r="DU240" s="3">
        <f>_xlfn.STDEV.S(Tabela13[[#This Row],[V45]],Tabela13[[#This Row],[V41]])</f>
        <v>0.97418736107744175</v>
      </c>
      <c r="DV240" s="3">
        <f>_xlfn.STDEV.S(Tabela13[[#This Row],[V45]],Tabela13[[#This Row],[V42]])</f>
        <v>0.84064707113199466</v>
      </c>
      <c r="DW240" s="3">
        <f>_xlfn.STDEV.S(Tabela13[[#This Row],[V45]],Tabela13[[#This Row],[V43]])</f>
        <v>0.26708057989089429</v>
      </c>
      <c r="DX240" s="3">
        <f>_xlfn.STDEV.S(Tabela13[[#This Row],[V45]],Tabela13[[#This Row],[V44]])</f>
        <v>0.70710678118654746</v>
      </c>
      <c r="DY240" s="3">
        <f>_xlfn.STDEV.S(Tabela13[[#This Row],[V45]],Tabela13[[#This Row],[V46]])</f>
        <v>0.57356649124110037</v>
      </c>
      <c r="DZ240" s="3">
        <f>_xlfn.STDEV.S(Tabela13[[#This Row],[V46]],Tabela13[[#This Row],[V41]])</f>
        <v>1.5477538523185421</v>
      </c>
      <c r="EA240" s="3">
        <f>_xlfn.STDEV.S(Tabela13[[#This Row],[V46]],Tabela13[[#This Row],[V42]])</f>
        <v>1.4142135623730949</v>
      </c>
      <c r="EB240" s="3">
        <f>_xlfn.STDEV.S(Tabela13[[#This Row],[V46]],Tabela13[[#This Row],[V43]])</f>
        <v>0.84064707113199466</v>
      </c>
      <c r="EC240" s="3">
        <f>_xlfn.STDEV.S(Tabela13[[#This Row],[V46]],Tabela13[[#This Row],[V44]])</f>
        <v>0.13354028994544703</v>
      </c>
      <c r="ED240" s="3">
        <f>_xlfn.STDEV.S(Tabela13[[#This Row],[V46]],Tabela13[[#This Row],[V45]])</f>
        <v>0.57356649124110037</v>
      </c>
      <c r="EE240" s="3">
        <f t="shared" si="236"/>
        <v>-0.12201842617363344</v>
      </c>
      <c r="EF240" s="3">
        <f t="shared" si="237"/>
        <v>-1.0264965857224939</v>
      </c>
      <c r="EG240" s="3" t="str">
        <f t="shared" si="238"/>
        <v/>
      </c>
      <c r="EH240" s="3">
        <f t="shared" si="239"/>
        <v>-1.9483747221548839</v>
      </c>
      <c r="EI240" s="3">
        <f t="shared" si="240"/>
        <v>-16.390967026193088</v>
      </c>
      <c r="EJ240" s="3">
        <f t="shared" si="241"/>
        <v>-0.12201842617363344</v>
      </c>
      <c r="EK240" s="3">
        <f t="shared" si="242"/>
        <v>-0.96490612849414281</v>
      </c>
      <c r="EL240" s="3">
        <f t="shared" si="243"/>
        <v>16.390967026193078</v>
      </c>
      <c r="EM240" s="3">
        <f t="shared" si="244"/>
        <v>-2.0727404883636211</v>
      </c>
      <c r="EN240" s="3" t="str">
        <f t="shared" si="245"/>
        <v/>
      </c>
      <c r="EO240" s="3">
        <f t="shared" si="246"/>
        <v>-1.0264965857224939</v>
      </c>
      <c r="EP240" s="3">
        <f t="shared" si="247"/>
        <v>-0.96490612849414281</v>
      </c>
      <c r="EQ240" s="3">
        <f t="shared" si="248"/>
        <v>1.9483747221548837</v>
      </c>
      <c r="ER240" s="3" t="str">
        <f t="shared" si="249"/>
        <v/>
      </c>
      <c r="ES240" s="3" t="str">
        <f t="shared" si="250"/>
        <v/>
      </c>
      <c r="ET240" s="3" t="str">
        <f t="shared" si="251"/>
        <v/>
      </c>
      <c r="EU240" s="3" t="str">
        <f t="shared" si="252"/>
        <v/>
      </c>
      <c r="EV240" s="3">
        <f t="shared" si="253"/>
        <v>1.9483747221548837</v>
      </c>
      <c r="EW240" s="3">
        <f t="shared" si="254"/>
        <v>1.0264965857224935</v>
      </c>
      <c r="EX240" s="3">
        <f t="shared" si="255"/>
        <v>0.12201842617363336</v>
      </c>
      <c r="EY240" s="3">
        <f t="shared" si="256"/>
        <v>-1.9483747221548839</v>
      </c>
      <c r="EZ240" s="3">
        <f t="shared" si="257"/>
        <v>-2.0727404883636211</v>
      </c>
      <c r="FA240" s="3" t="str">
        <f t="shared" si="258"/>
        <v/>
      </c>
      <c r="FB240" s="3">
        <f t="shared" si="259"/>
        <v>1.0264965857224935</v>
      </c>
      <c r="FC240" s="3">
        <f t="shared" si="260"/>
        <v>0.9649061284941427</v>
      </c>
      <c r="FD240" s="3">
        <f t="shared" si="261"/>
        <v>-16.390967026193088</v>
      </c>
      <c r="FE240" s="3" t="str">
        <f t="shared" si="262"/>
        <v/>
      </c>
      <c r="FF240" s="3">
        <f t="shared" si="263"/>
        <v>2.0727404883636207</v>
      </c>
      <c r="FG240" s="3">
        <f t="shared" si="264"/>
        <v>0.12201842617363336</v>
      </c>
      <c r="FH240" s="3">
        <f t="shared" si="265"/>
        <v>0.9649061284941427</v>
      </c>
      <c r="FI240" s="4">
        <f t="shared" si="266"/>
        <v>0.58823529411764708</v>
      </c>
      <c r="FJ240" s="4">
        <f t="shared" si="267"/>
        <v>0.63157894736842102</v>
      </c>
      <c r="FK240" s="4">
        <f t="shared" si="268"/>
        <v>0.84059040590405909</v>
      </c>
      <c r="FL240" s="4">
        <f t="shared" si="269"/>
        <v>1.9210332103321037</v>
      </c>
      <c r="FM240" s="4">
        <f>Tabela13[[#This Row],[V139]]-Tabela13[[#This Row],[V140]]</f>
        <v>-1.0804428044280447</v>
      </c>
      <c r="FN240" s="4">
        <f>Tabela13[[#This Row],[V1]]-Tabela13[[#This Row],[V2]]/2</f>
        <v>-0.29179566563467496</v>
      </c>
      <c r="FO240" s="4">
        <f>Tabela13[[#This Row],[V1]]-Tabela13[[#This Row],[V3]]/2</f>
        <v>-0.19736842105263153</v>
      </c>
      <c r="FP240" s="4">
        <f>Tabela13[[#This Row],[V1]]-Tabela13[[#This Row],[V4]]/2</f>
        <v>0.20820433436532504</v>
      </c>
      <c r="FQ240" s="4">
        <f>Tabela13[[#This Row],[V2]]-Tabela13[[#This Row],[V1]]/2</f>
        <v>1.4914860681114552</v>
      </c>
      <c r="FR240" s="4">
        <f>Tabela13[[#This Row],[V2]]-Tabela13[[#This Row],[V3]]/2</f>
        <v>0.99148606811145523</v>
      </c>
      <c r="FS240" s="4">
        <f>Tabela13[[#This Row],[V2]]-Tabela13[[#This Row],[V4]]/2</f>
        <v>1.3970588235294117</v>
      </c>
      <c r="FT240" s="4">
        <f t="shared" si="270"/>
        <v>-0.28391299053448343</v>
      </c>
      <c r="FU240" s="4">
        <f t="shared" si="271"/>
        <v>-0.19486391968887196</v>
      </c>
      <c r="FV240" s="4">
        <f t="shared" si="272"/>
        <v>0.20527175305155393</v>
      </c>
      <c r="FW240" s="4">
        <f t="shared" si="273"/>
        <v>0.98016372333387469</v>
      </c>
      <c r="FX240" s="4">
        <f t="shared" si="274"/>
        <v>0.7811230242661108</v>
      </c>
      <c r="FY240" s="4">
        <f t="shared" si="275"/>
        <v>0.94955181626483598</v>
      </c>
      <c r="FZ240" s="4">
        <f t="shared" si="276"/>
        <v>-51.104338296207018</v>
      </c>
      <c r="GA240" s="4">
        <f t="shared" si="277"/>
        <v>-35.075505543996954</v>
      </c>
      <c r="GB240" s="4">
        <f t="shared" si="278"/>
        <v>36.948915549279711</v>
      </c>
      <c r="GC240" s="4">
        <f t="shared" si="279"/>
        <v>176.42947020009746</v>
      </c>
      <c r="GD240" s="4">
        <f t="shared" si="280"/>
        <v>140.60214436789994</v>
      </c>
      <c r="GE240" s="4">
        <f t="shared" si="281"/>
        <v>170.91932692767048</v>
      </c>
      <c r="GF240" s="4">
        <f>Tabela13[[#This Row],[V1]]-Tabela13[[#This Row],[V2]]/Tabela13[[#This Row],[V2]]</f>
        <v>-0.39473684210526316</v>
      </c>
      <c r="GG240" s="4">
        <f>Tabela13[[#This Row],[V1]]-Tabela13[[#This Row],[V3]]/Tabela13[[#This Row],[V3]]</f>
        <v>-0.39473684210526316</v>
      </c>
      <c r="GH240" s="4">
        <f>Tabela13[[#This Row],[V1]]-Tabela13[[#This Row],[V4]]/Tabela13[[#This Row],[V4]]</f>
        <v>-0.39473684210526316</v>
      </c>
      <c r="GI240" s="4">
        <f>Tabela13[[#This Row],[V2]]-Tabela13[[#This Row],[V1]]/Tabela13[[#This Row],[V1]]</f>
        <v>0.79411764705882359</v>
      </c>
      <c r="GJ240" s="4">
        <f>Tabela13[[#This Row],[V2]]-Tabela13[[#This Row],[V3]]/Tabela13[[#This Row],[V3]]</f>
        <v>0.79411764705882359</v>
      </c>
      <c r="GK240" s="4">
        <f>Tabela13[[#This Row],[V2]]-Tabela13[[#This Row],[V4]]/Tabela13[[#This Row],[V4]]</f>
        <v>0.79411764705882359</v>
      </c>
      <c r="GL240" s="4">
        <f t="shared" si="282"/>
        <v>0.58755595991004106</v>
      </c>
      <c r="GM240" s="4">
        <f t="shared" si="283"/>
        <v>1.19969040247678</v>
      </c>
      <c r="GN240" s="4">
        <f t="shared" si="284"/>
        <v>0.48975632271211172</v>
      </c>
      <c r="GO240" s="3">
        <f t="shared" si="285"/>
        <v>0</v>
      </c>
      <c r="GP240" s="3">
        <v>100</v>
      </c>
      <c r="GQ240" s="3">
        <f t="shared" si="286"/>
        <v>-1</v>
      </c>
      <c r="GR240" s="3">
        <f t="shared" si="287"/>
        <v>-100</v>
      </c>
      <c r="GS240" s="34">
        <f>COUNTIF($D$2:D239,Tabela13[[#This Row],[HomeTeam]])</f>
        <v>11</v>
      </c>
      <c r="GT240" s="34">
        <f>COUNTIF($E$2:E239,Tabela13[[#This Row],[AwayTeam]])</f>
        <v>11</v>
      </c>
      <c r="GU240" s="3">
        <f>IFERROR(AVERAGEIFS($AD$2:AD239,$D$2:D239,Tabela13[[#This Row],[HomeTeam]],$GS$2:GS239,"&gt;="&amp;Tabela13[[#This Row],[Contagem_H]]-5),"")</f>
        <v>0.99055555555555563</v>
      </c>
      <c r="GV240" s="3">
        <f>IFERROR(AVERAGEIFS($G$2:G239,$E$2:E239,Tabela13[[#This Row],[AwayTeam]],$GT$2:GT239,"&gt;="&amp;Tabela13[[#This Row],[Contagem_A]]-5),"")</f>
        <v>1.2</v>
      </c>
      <c r="GW240" s="3">
        <f>IFERROR(AVERAGEIFS($GQ$2:GQ239,$D$2:D239,Tabela13[[#This Row],[HomeTeam]],$GS$2:GS239,"&gt;="&amp;Tabela13[[#This Row],[Contagem_H]]-5),"")</f>
        <v>-0.26600000000000001</v>
      </c>
    </row>
    <row r="241" spans="1:205" x14ac:dyDescent="0.25">
      <c r="A241" t="s">
        <v>127</v>
      </c>
      <c r="B241" t="s">
        <v>222</v>
      </c>
      <c r="C241" t="s">
        <v>172</v>
      </c>
      <c r="D241" t="s">
        <v>22</v>
      </c>
      <c r="E241" t="s">
        <v>25</v>
      </c>
      <c r="F241" s="3">
        <v>1</v>
      </c>
      <c r="G241" s="3">
        <v>4</v>
      </c>
      <c r="H241" s="3" t="str">
        <f t="shared" si="288"/>
        <v>A</v>
      </c>
      <c r="I241" s="3">
        <v>4.75</v>
      </c>
      <c r="J241" s="3">
        <v>4.2</v>
      </c>
      <c r="K241" s="3">
        <v>1.67</v>
      </c>
      <c r="L241" s="3">
        <v>1.44</v>
      </c>
      <c r="M241" s="3">
        <v>2.7</v>
      </c>
      <c r="N241" s="3">
        <f t="shared" si="217"/>
        <v>5</v>
      </c>
      <c r="O241" s="3">
        <f t="shared" si="218"/>
        <v>0</v>
      </c>
      <c r="P241" s="3">
        <f t="shared" si="219"/>
        <v>3</v>
      </c>
      <c r="Q241" s="3">
        <f t="shared" si="220"/>
        <v>4.7423949094292706E-2</v>
      </c>
      <c r="R241" s="3">
        <f t="shared" si="221"/>
        <v>6.481481481481477E-2</v>
      </c>
      <c r="S241" s="3">
        <f t="shared" si="222"/>
        <v>4.9752637581978902</v>
      </c>
      <c r="T241" s="3">
        <f t="shared" si="223"/>
        <v>4.3991805861960298</v>
      </c>
      <c r="U241" s="3">
        <f t="shared" si="224"/>
        <v>1.7491979949874688</v>
      </c>
      <c r="V241" s="3">
        <f t="shared" si="225"/>
        <v>1.5082904866957814</v>
      </c>
      <c r="W241" s="3">
        <f t="shared" si="226"/>
        <v>2.8280446625545905</v>
      </c>
      <c r="X241" s="4">
        <f t="shared" si="227"/>
        <v>0.21052631578947367</v>
      </c>
      <c r="Y241" s="4">
        <f t="shared" si="228"/>
        <v>0.23809523809523808</v>
      </c>
      <c r="Z241" s="4">
        <f t="shared" si="229"/>
        <v>0.5988023952095809</v>
      </c>
      <c r="AA241" s="4">
        <f t="shared" si="230"/>
        <v>0.69444444444444442</v>
      </c>
      <c r="AB241" s="4">
        <f t="shared" si="231"/>
        <v>0.37037037037037035</v>
      </c>
      <c r="AC241" s="4">
        <f t="shared" si="232"/>
        <v>0.60526315789473684</v>
      </c>
      <c r="AD241" s="4">
        <f t="shared" si="233"/>
        <v>2.2994011976047903</v>
      </c>
      <c r="AE241" s="4">
        <f t="shared" si="234"/>
        <v>2.1052631578947367</v>
      </c>
      <c r="AF241" s="4">
        <f t="shared" si="235"/>
        <v>0.79940119760479045</v>
      </c>
      <c r="AG241" s="4">
        <f>IFERROR(AVERAGE(Tabela13[[#This Row],[V1]],Tabela13[[#This Row],[V2]]),"")</f>
        <v>1.4523321777497635</v>
      </c>
      <c r="AH241" s="4">
        <f>IFERROR(AVERAGE(Tabela13[[#This Row],[V1]],Tabela13[[#This Row],[V3]]),"")</f>
        <v>1.3552631578947367</v>
      </c>
      <c r="AI241" s="4">
        <f>IFERROR(AVERAGE(Tabela13[[#This Row],[V1]],Tabela13[[#This Row],[V4]]),"")</f>
        <v>0.70233217774976364</v>
      </c>
      <c r="AJ241" s="4">
        <f>IFERROR(AVERAGE(Tabela13[[#This Row],[V2]],Tabela13[[#This Row],[V1]]),"")</f>
        <v>1.4523321777497635</v>
      </c>
      <c r="AK241" s="4">
        <f>IFERROR(AVERAGE(Tabela13[[#This Row],[V2]],Tabela13[[#This Row],[V3]]),"")</f>
        <v>2.2023321777497635</v>
      </c>
      <c r="AL241" s="4">
        <f>IFERROR(AVERAGE(Tabela13[[#This Row],[V2]],Tabela13[[#This Row],[V4]]),"")</f>
        <v>1.5494011976047903</v>
      </c>
      <c r="AM241" s="4">
        <f>IFERROR(AVERAGE(Tabela13[[#This Row],[V3]],Tabela13[[#This Row],[V1]]),"")</f>
        <v>1.3552631578947367</v>
      </c>
      <c r="AN241" s="4">
        <f>IFERROR(AVERAGE(Tabela13[[#This Row],[V3]],Tabela13[[#This Row],[V2]]),"")</f>
        <v>2.2023321777497635</v>
      </c>
      <c r="AO241" s="4">
        <f>IFERROR(AVERAGE(Tabela13[[#This Row],[V3]],Tabela13[[#This Row],[V4]]),"")</f>
        <v>1.4523321777497635</v>
      </c>
      <c r="AP241" s="4">
        <f>IFERROR(AVERAGE(Tabela13[[#This Row],[V4]],Tabela13[[#This Row],[V1]]),"")</f>
        <v>0.70233217774976364</v>
      </c>
      <c r="AQ241" s="4">
        <f>IFERROR(AVERAGE(Tabela13[[#This Row],[V4]],Tabela13[[#This Row],[V2]]),"")</f>
        <v>1.5494011976047903</v>
      </c>
      <c r="AR241" s="4">
        <f>IFERROR(AVERAGE(Tabela13[[#This Row],[V4]],Tabela13[[#This Row],[V3]]),"")</f>
        <v>1.4523321777497635</v>
      </c>
      <c r="AS241" s="4">
        <f>_xlfn.STDEV.S(Tabela13[[#This Row],[V1]:[V2]])</f>
        <v>1.1979364961450631</v>
      </c>
      <c r="AT241" s="4">
        <f>_xlfn.STDEV.S(Tabela13[[#This Row],[V1]],Tabela13[[#This Row],[V3]])</f>
        <v>1.0606601717798214</v>
      </c>
      <c r="AU241" s="4">
        <f>_xlfn.STDEV.S(Tabela13[[#This Row],[V1]],Tabela13[[#This Row],[V4]])</f>
        <v>0.13727632436524234</v>
      </c>
      <c r="AV241" s="4">
        <f>_xlfn.STDEV.S(Tabela13[[#This Row],[V2]],Tabela13[[#This Row],[V1]])</f>
        <v>1.1979364961450631</v>
      </c>
      <c r="AW241" s="4">
        <f>_xlfn.STDEV.S(Tabela13[[#This Row],[V2]],Tabela13[[#This Row],[V3]])</f>
        <v>0.13727632436524215</v>
      </c>
      <c r="AX241" s="4">
        <f>_xlfn.STDEV.S(Tabela13[[#This Row],[V42]],Tabela13[[#This Row],[V44]])</f>
        <v>2.2585966679248846</v>
      </c>
      <c r="AY241" s="4">
        <f>_xlfn.STDEV.S(Tabela13[[#This Row],[V3]],Tabela13[[#This Row],[V1]])</f>
        <v>1.0606601717798214</v>
      </c>
      <c r="AZ241" s="4">
        <f>_xlfn.STDEV.S(Tabela13[[#This Row],[V3]],Tabela13[[#This Row],[V2]])</f>
        <v>0.13727632436524215</v>
      </c>
      <c r="BA241" s="4">
        <f>_xlfn.STDEV.S(Tabela13[[#This Row],[V3]],Tabela13[[#This Row],[V4]])</f>
        <v>0.92338384741457891</v>
      </c>
      <c r="BB241" s="4">
        <f>_xlfn.STDEV.S(Tabela13[[#This Row],[V4]],Tabela13[[#This Row],[V1]])</f>
        <v>0.13727632436524234</v>
      </c>
      <c r="BC241" s="4">
        <f>_xlfn.STDEV.S(Tabela13[[#This Row],[V4]],Tabela13[[#This Row],[V2]])</f>
        <v>1.0606601717798212</v>
      </c>
      <c r="BD241" s="4">
        <f>_xlfn.STDEV.S(Tabela13[[#This Row],[V4]],Tabela13[[#This Row],[V3]])</f>
        <v>0.92338384741457891</v>
      </c>
      <c r="BE241" s="4">
        <f>Tabela13[[#This Row],[V17]]/Tabela13[[#This Row],[V5]]</f>
        <v>0.82483643514746063</v>
      </c>
      <c r="BF241" s="4">
        <f>Tabela13[[#This Row],[V18]]/Tabela13[[#This Row],[V6]]</f>
        <v>0.78262303937151878</v>
      </c>
      <c r="BG241" s="4">
        <f>Tabela13[[#This Row],[V19]]/Tabela13[[#This Row],[V7]]</f>
        <v>0.19545783137128739</v>
      </c>
      <c r="BH241" s="4">
        <f>Tabela13[[#This Row],[V20]]/Tabela13[[#This Row],[V8]]</f>
        <v>0.82483643514746063</v>
      </c>
      <c r="BI241" s="4">
        <f>Tabela13[[#This Row],[V21]]/Tabela13[[#This Row],[V9]]</f>
        <v>6.2332252033616677E-2</v>
      </c>
      <c r="BJ241" s="4">
        <f>Tabela13[[#This Row],[V22]]/Tabela13[[#This Row],[V10]]</f>
        <v>1.4577222938877517</v>
      </c>
      <c r="BK241" s="4">
        <f>Tabela13[[#This Row],[V23]]/Tabela13[[#This Row],[V11]]</f>
        <v>0.78262303937151878</v>
      </c>
      <c r="BL241" s="4">
        <f>Tabela13[[#This Row],[V24]]/Tabela13[[#This Row],[V12]]</f>
        <v>6.2332252033616677E-2</v>
      </c>
      <c r="BM241" s="4">
        <f>Tabela13[[#This Row],[V25]]/Tabela13[[#This Row],[V13]]</f>
        <v>0.63579383667258915</v>
      </c>
      <c r="BN241" s="4">
        <f>Tabela13[[#This Row],[V26]]/Tabela13[[#This Row],[V14]]</f>
        <v>0.19545783137128739</v>
      </c>
      <c r="BO241" s="4">
        <f>Tabela13[[#This Row],[V27]]/Tabela13[[#This Row],[V15]]</f>
        <v>0.68456134758349818</v>
      </c>
      <c r="BP241" s="4">
        <f>Tabela13[[#This Row],[V28]]/Tabela13[[#This Row],[V16]]</f>
        <v>0.63579383667258915</v>
      </c>
      <c r="BQ241" s="4">
        <f>Tabela13[[#This Row],[V1]]-Tabela13[[#This Row],[V2]]</f>
        <v>-1.6941380397100536</v>
      </c>
      <c r="BR241" s="4">
        <f>Tabela13[[#This Row],[V1]]-Tabela13[[#This Row],[V3]]</f>
        <v>-1.5</v>
      </c>
      <c r="BS241" s="4">
        <f>Tabela13[[#This Row],[V1]]-Tabela13[[#This Row],[V4]]</f>
        <v>-0.19413803971005361</v>
      </c>
      <c r="BT241" s="4">
        <f>Tabela13[[#This Row],[V2]]-Tabela13[[#This Row],[V1]]</f>
        <v>1.6941380397100536</v>
      </c>
      <c r="BU241" s="4">
        <f>Tabela13[[#This Row],[V2]]-Tabela13[[#This Row],[V3]]</f>
        <v>0.19413803971005361</v>
      </c>
      <c r="BV241" s="4">
        <f>Tabela13[[#This Row],[V2]]-Tabela13[[#This Row],[V4]]</f>
        <v>1.5</v>
      </c>
      <c r="BW241" s="4">
        <f>AVERAGE(Tabela13[[#This Row],[V41]],Tabela13[[#This Row],[V42]])</f>
        <v>-1.5970690198550268</v>
      </c>
      <c r="BX241" s="4">
        <f>AVERAGE(Tabela13[[#This Row],[V41]],Tabela13[[#This Row],[V43]])</f>
        <v>-0.94413803971005361</v>
      </c>
      <c r="BY241" s="4">
        <f>AVERAGE(Tabela13[[#This Row],[V41]],Tabela13[[#This Row],[V44]])</f>
        <v>0</v>
      </c>
      <c r="BZ241" s="4">
        <f>AVERAGE(Tabela13[[#This Row],[V41]],Tabela13[[#This Row],[V45]])</f>
        <v>-0.75</v>
      </c>
      <c r="CA241" s="4">
        <f>AVERAGE(Tabela13[[#This Row],[V41]],Tabela13[[#This Row],[V46]])</f>
        <v>-9.7069019855026806E-2</v>
      </c>
      <c r="CB241" s="4">
        <f>AVERAGE(Tabela13[[#This Row],[V42]],Tabela13[[#This Row],[V41]])</f>
        <v>-1.5970690198550268</v>
      </c>
      <c r="CC241" s="4">
        <f>AVERAGE(Tabela13[[#This Row],[V42]],Tabela13[[#This Row],[V43]])</f>
        <v>-0.84706901985502681</v>
      </c>
      <c r="CD241" s="4">
        <f>AVERAGE(Tabela13[[#This Row],[V42]],Tabela13[[#This Row],[V44]])</f>
        <v>9.7069019855026806E-2</v>
      </c>
      <c r="CE241" s="4">
        <f>AVERAGE(Tabela13[[#This Row],[V42]],Tabela13[[#This Row],[V45]])</f>
        <v>-0.65293098014497319</v>
      </c>
      <c r="CF241" s="4">
        <f>AVERAGE(Tabela13[[#This Row],[V42]],Tabela13[[#This Row],[V46]])</f>
        <v>0</v>
      </c>
      <c r="CG241" s="4">
        <f>AVERAGE(Tabela13[[#This Row],[V43]],Tabela13[[#This Row],[V41]])</f>
        <v>-0.94413803971005361</v>
      </c>
      <c r="CH241" s="4">
        <f>AVERAGE(Tabela13[[#This Row],[V43]],Tabela13[[#This Row],[V42]])</f>
        <v>-0.84706901985502681</v>
      </c>
      <c r="CI241" s="4">
        <f>AVERAGE(Tabela13[[#This Row],[V43]],Tabela13[[#This Row],[V44]])</f>
        <v>0.75</v>
      </c>
      <c r="CJ241" s="4">
        <f>AVERAGE(Tabela13[[#This Row],[V43]],Tabela13[[#This Row],[V45]])</f>
        <v>0</v>
      </c>
      <c r="CK241" s="4">
        <f>AVERAGE(Tabela13[[#This Row],[V43]],Tabela13[[#This Row],[V46]])</f>
        <v>0.65293098014497319</v>
      </c>
      <c r="CL241" s="4">
        <f>AVERAGE(Tabela13[[#This Row],[V44]],Tabela13[[#This Row],[V41]])</f>
        <v>0</v>
      </c>
      <c r="CM241" s="4">
        <f>AVERAGE(Tabela13[[#This Row],[V44]],Tabela13[[#This Row],[V42]])</f>
        <v>9.7069019855026806E-2</v>
      </c>
      <c r="CN241" s="4">
        <f>AVERAGE(Tabela13[[#This Row],[V44]],Tabela13[[#This Row],[V43]])</f>
        <v>0.75</v>
      </c>
      <c r="CO241" s="4">
        <f>AVERAGE(Tabela13[[#This Row],[V44]],Tabela13[[#This Row],[V45]])</f>
        <v>0.94413803971005361</v>
      </c>
      <c r="CP241" s="4">
        <f>AVERAGE(Tabela13[[#This Row],[V44]],Tabela13[[#This Row],[V46]])</f>
        <v>1.5970690198550268</v>
      </c>
      <c r="CQ241" s="4">
        <f>AVERAGE(Tabela13[[#This Row],[V45]],Tabela13[[#This Row],[V41]])</f>
        <v>-0.75</v>
      </c>
      <c r="CR241" s="4">
        <f>AVERAGE(Tabela13[[#This Row],[V45]],Tabela13[[#This Row],[V42]])</f>
        <v>-0.65293098014497319</v>
      </c>
      <c r="CS241" s="4">
        <f>AVERAGE(Tabela13[[#This Row],[V45]],Tabela13[[#This Row],[V43]])</f>
        <v>0</v>
      </c>
      <c r="CT241" s="4">
        <f>AVERAGE(Tabela13[[#This Row],[V45]],Tabela13[[#This Row],[V44]])</f>
        <v>0.94413803971005361</v>
      </c>
      <c r="CU241" s="4">
        <f>AVERAGE(Tabela13[[#This Row],[V45]],Tabela13[[#This Row],[V46]])</f>
        <v>0.84706901985502681</v>
      </c>
      <c r="CV241" s="4">
        <f>AVERAGE(Tabela13[[#This Row],[V46]],Tabela13[[#This Row],[V41]])</f>
        <v>-9.7069019855026806E-2</v>
      </c>
      <c r="CW241" s="4">
        <f>AVERAGE(Tabela13[[#This Row],[V46]],Tabela13[[#This Row],[V42]])</f>
        <v>0</v>
      </c>
      <c r="CX241" s="4">
        <f>AVERAGE(Tabela13[[#This Row],[V46]],Tabela13[[#This Row],[V43]])</f>
        <v>0.65293098014497319</v>
      </c>
      <c r="CY241" s="4">
        <f>AVERAGE(Tabela13[[#This Row],[V46]],Tabela13[[#This Row],[V44]])</f>
        <v>1.5970690198550268</v>
      </c>
      <c r="CZ241" s="4">
        <f>AVERAGE(Tabela13[[#This Row],[V46]],Tabela13[[#This Row],[V45]])</f>
        <v>0.84706901985502681</v>
      </c>
      <c r="DA241" s="3">
        <f>_xlfn.STDEV.S(Tabela13[[#This Row],[V41]],Tabela13[[#This Row],[V42]])</f>
        <v>0.13727632436524215</v>
      </c>
      <c r="DB241" s="3">
        <f>_xlfn.STDEV.S(Tabela13[[#This Row],[V41]],Tabela13[[#This Row],[V43]])</f>
        <v>1.0606601717798212</v>
      </c>
      <c r="DC241" s="3">
        <f>_xlfn.STDEV.S(Tabela13[[#This Row],[V41]],Tabela13[[#This Row],[V44]])</f>
        <v>2.3958729922901267</v>
      </c>
      <c r="DD241" s="3">
        <f>_xlfn.STDEV.S(Tabela13[[#This Row],[V41]],Tabela13[[#This Row],[V45]])</f>
        <v>1.3352128205103055</v>
      </c>
      <c r="DE241" s="3">
        <f>_xlfn.STDEV.S(Tabela13[[#This Row],[V41]],Tabela13[[#This Row],[V46]])</f>
        <v>2.2585966679248846</v>
      </c>
      <c r="DF241" s="3">
        <f>_xlfn.STDEV.S(Tabela13[[#This Row],[V42]],Tabela13[[#This Row],[V41]])</f>
        <v>0.13727632436524215</v>
      </c>
      <c r="DG241" s="3">
        <f>_xlfn.STDEV.S(Tabela13[[#This Row],[V42]],Tabela13[[#This Row],[V43]])</f>
        <v>0.92338384741457913</v>
      </c>
      <c r="DH241" s="3">
        <f>_xlfn.STDEV.S(Tabela13[[#This Row],[V42]],Tabela13[[#This Row],[V44]])</f>
        <v>2.2585966679248846</v>
      </c>
      <c r="DI241" s="3">
        <f>_xlfn.STDEV.S(Tabela13[[#This Row],[V42]],Tabela13[[#This Row],[V45]])</f>
        <v>1.1979364961450634</v>
      </c>
      <c r="DJ241" s="3">
        <f>_xlfn.STDEV.S(Tabela13[[#This Row],[V42]],Tabela13[[#This Row],[V46]])</f>
        <v>2.1213203435596424</v>
      </c>
      <c r="DK241" s="3">
        <f>_xlfn.STDEV.S(Tabela13[[#This Row],[V43]],Tabela13[[#This Row],[V41]])</f>
        <v>1.0606601717798212</v>
      </c>
      <c r="DL241" s="3">
        <f>_xlfn.STDEV.S(Tabela13[[#This Row],[V43]],Tabela13[[#This Row],[V42]])</f>
        <v>0.92338384741457913</v>
      </c>
      <c r="DM241" s="3">
        <f>_xlfn.STDEV.S(Tabela13[[#This Row],[V43]],Tabela13[[#This Row],[V44]])</f>
        <v>1.3352128205103055</v>
      </c>
      <c r="DN241" s="3">
        <f>_xlfn.STDEV.S(Tabela13[[#This Row],[V43]],Tabela13[[#This Row],[V45]])</f>
        <v>0.27455264873048429</v>
      </c>
      <c r="DO241" s="3">
        <f>_xlfn.STDEV.S(Tabela13[[#This Row],[V43]],Tabela13[[#This Row],[V46]])</f>
        <v>1.1979364961450634</v>
      </c>
      <c r="DP241" s="3">
        <f>_xlfn.STDEV.S(Tabela13[[#This Row],[V44]],Tabela13[[#This Row],[V41]])</f>
        <v>2.3958729922901267</v>
      </c>
      <c r="DQ241" s="3">
        <f>_xlfn.STDEV.S(Tabela13[[#This Row],[V44]],Tabela13[[#This Row],[V42]])</f>
        <v>2.2585966679248846</v>
      </c>
      <c r="DR241" s="3">
        <f>_xlfn.STDEV.S(Tabela13[[#This Row],[V44]],Tabela13[[#This Row],[V43]])</f>
        <v>1.3352128205103055</v>
      </c>
      <c r="DS241" s="3">
        <f>_xlfn.STDEV.S(Tabela13[[#This Row],[V44]],Tabela13[[#This Row],[V45]])</f>
        <v>1.0606601717798212</v>
      </c>
      <c r="DT241" s="3">
        <f>_xlfn.STDEV.S(Tabela13[[#This Row],[V44]],Tabela13[[#This Row],[V46]])</f>
        <v>0.13727632436524215</v>
      </c>
      <c r="DU241" s="3">
        <f>_xlfn.STDEV.S(Tabela13[[#This Row],[V45]],Tabela13[[#This Row],[V41]])</f>
        <v>1.3352128205103055</v>
      </c>
      <c r="DV241" s="3">
        <f>_xlfn.STDEV.S(Tabela13[[#This Row],[V45]],Tabela13[[#This Row],[V42]])</f>
        <v>1.1979364961450634</v>
      </c>
      <c r="DW241" s="3">
        <f>_xlfn.STDEV.S(Tabela13[[#This Row],[V45]],Tabela13[[#This Row],[V43]])</f>
        <v>0.27455264873048429</v>
      </c>
      <c r="DX241" s="3">
        <f>_xlfn.STDEV.S(Tabela13[[#This Row],[V45]],Tabela13[[#This Row],[V44]])</f>
        <v>1.0606601717798212</v>
      </c>
      <c r="DY241" s="3">
        <f>_xlfn.STDEV.S(Tabela13[[#This Row],[V45]],Tabela13[[#This Row],[V46]])</f>
        <v>0.92338384741457913</v>
      </c>
      <c r="DZ241" s="3">
        <f>_xlfn.STDEV.S(Tabela13[[#This Row],[V46]],Tabela13[[#This Row],[V41]])</f>
        <v>2.2585966679248846</v>
      </c>
      <c r="EA241" s="3">
        <f>_xlfn.STDEV.S(Tabela13[[#This Row],[V46]],Tabela13[[#This Row],[V42]])</f>
        <v>2.1213203435596424</v>
      </c>
      <c r="EB241" s="3">
        <f>_xlfn.STDEV.S(Tabela13[[#This Row],[V46]],Tabela13[[#This Row],[V43]])</f>
        <v>1.1979364961450634</v>
      </c>
      <c r="EC241" s="3">
        <f>_xlfn.STDEV.S(Tabela13[[#This Row],[V46]],Tabela13[[#This Row],[V44]])</f>
        <v>0.13727632436524215</v>
      </c>
      <c r="ED241" s="3">
        <f>_xlfn.STDEV.S(Tabela13[[#This Row],[V46]],Tabela13[[#This Row],[V45]])</f>
        <v>0.92338384741457913</v>
      </c>
      <c r="EE241" s="3">
        <f t="shared" si="236"/>
        <v>-8.595516077176385E-2</v>
      </c>
      <c r="EF241" s="3">
        <f t="shared" si="237"/>
        <v>-1.1234164149402897</v>
      </c>
      <c r="EG241" s="3" t="str">
        <f t="shared" si="238"/>
        <v/>
      </c>
      <c r="EH241" s="3">
        <f t="shared" si="239"/>
        <v>-1.7802837606804074</v>
      </c>
      <c r="EI241" s="3">
        <f t="shared" si="240"/>
        <v>-23.267945543265121</v>
      </c>
      <c r="EJ241" s="3">
        <f t="shared" si="241"/>
        <v>-8.595516077176385E-2</v>
      </c>
      <c r="EK241" s="3">
        <f t="shared" si="242"/>
        <v>-1.0900928091699227</v>
      </c>
      <c r="EL241" s="3">
        <f t="shared" si="243"/>
        <v>23.267945543265121</v>
      </c>
      <c r="EM241" s="3">
        <f t="shared" si="244"/>
        <v>-1.8347061673794069</v>
      </c>
      <c r="EN241" s="3" t="str">
        <f t="shared" si="245"/>
        <v/>
      </c>
      <c r="EO241" s="3">
        <f t="shared" si="246"/>
        <v>-1.1234164149402897</v>
      </c>
      <c r="EP241" s="3">
        <f t="shared" si="247"/>
        <v>-1.0900928091699227</v>
      </c>
      <c r="EQ241" s="3">
        <f t="shared" si="248"/>
        <v>1.7802837606804074</v>
      </c>
      <c r="ER241" s="3" t="str">
        <f t="shared" si="249"/>
        <v/>
      </c>
      <c r="ES241" s="3" t="str">
        <f t="shared" si="250"/>
        <v/>
      </c>
      <c r="ET241" s="3" t="str">
        <f t="shared" si="251"/>
        <v/>
      </c>
      <c r="EU241" s="3" t="str">
        <f t="shared" si="252"/>
        <v/>
      </c>
      <c r="EV241" s="3">
        <f t="shared" si="253"/>
        <v>1.7802837606804074</v>
      </c>
      <c r="EW241" s="3">
        <f t="shared" si="254"/>
        <v>1.1234164149402897</v>
      </c>
      <c r="EX241" s="3">
        <f t="shared" si="255"/>
        <v>8.595516077176385E-2</v>
      </c>
      <c r="EY241" s="3">
        <f t="shared" si="256"/>
        <v>-1.7802837606804074</v>
      </c>
      <c r="EZ241" s="3">
        <f t="shared" si="257"/>
        <v>-1.8347061673794069</v>
      </c>
      <c r="FA241" s="3" t="str">
        <f t="shared" si="258"/>
        <v/>
      </c>
      <c r="FB241" s="3">
        <f t="shared" si="259"/>
        <v>1.1234164149402897</v>
      </c>
      <c r="FC241" s="3">
        <f t="shared" si="260"/>
        <v>1.0900928091699227</v>
      </c>
      <c r="FD241" s="3">
        <f t="shared" si="261"/>
        <v>-23.267945543265121</v>
      </c>
      <c r="FE241" s="3" t="str">
        <f t="shared" si="262"/>
        <v/>
      </c>
      <c r="FF241" s="3">
        <f t="shared" si="263"/>
        <v>1.8347061673794069</v>
      </c>
      <c r="FG241" s="3">
        <f t="shared" si="264"/>
        <v>8.595516077176385E-2</v>
      </c>
      <c r="FH241" s="3">
        <f t="shared" si="265"/>
        <v>1.0900928091699227</v>
      </c>
      <c r="FI241" s="4">
        <f t="shared" si="266"/>
        <v>0.5988023952095809</v>
      </c>
      <c r="FJ241" s="4">
        <f t="shared" si="267"/>
        <v>0.84210526315789469</v>
      </c>
      <c r="FK241" s="4">
        <f t="shared" si="268"/>
        <v>0.83029816743799523</v>
      </c>
      <c r="FL241" s="4">
        <f t="shared" si="269"/>
        <v>1.9423867723124095</v>
      </c>
      <c r="FM241" s="4">
        <f>Tabela13[[#This Row],[V139]]-Tabela13[[#This Row],[V140]]</f>
        <v>-1.1120886048744143</v>
      </c>
      <c r="FN241" s="4">
        <f>Tabela13[[#This Row],[V1]]-Tabela13[[#This Row],[V2]]/2</f>
        <v>-0.54443744090765833</v>
      </c>
      <c r="FO241" s="4">
        <f>Tabela13[[#This Row],[V1]]-Tabela13[[#This Row],[V3]]/2</f>
        <v>-0.44736842105263153</v>
      </c>
      <c r="FP241" s="4">
        <f>Tabela13[[#This Row],[V1]]-Tabela13[[#This Row],[V4]]/2</f>
        <v>0.20556255909234161</v>
      </c>
      <c r="FQ241" s="4">
        <f>Tabela13[[#This Row],[V2]]-Tabela13[[#This Row],[V1]]/2</f>
        <v>1.996769618657422</v>
      </c>
      <c r="FR241" s="4">
        <f>Tabela13[[#This Row],[V2]]-Tabela13[[#This Row],[V3]]/2</f>
        <v>1.246769618657422</v>
      </c>
      <c r="FS241" s="4">
        <f>Tabela13[[#This Row],[V2]]-Tabela13[[#This Row],[V4]]/2</f>
        <v>1.8997005988023952</v>
      </c>
      <c r="FT241" s="4">
        <f t="shared" si="270"/>
        <v>-0.49856250340844765</v>
      </c>
      <c r="FU241" s="4">
        <f t="shared" si="271"/>
        <v>-0.42066334913303494</v>
      </c>
      <c r="FV241" s="4">
        <f t="shared" si="272"/>
        <v>0.20273840810061428</v>
      </c>
      <c r="FW241" s="4">
        <f t="shared" si="273"/>
        <v>1.1065018057066065</v>
      </c>
      <c r="FX241" s="4">
        <f t="shared" si="274"/>
        <v>0.89479275897968724</v>
      </c>
      <c r="FY241" s="4">
        <f t="shared" si="275"/>
        <v>1.0862534437129516</v>
      </c>
      <c r="FZ241" s="4">
        <f t="shared" si="276"/>
        <v>-89.741250613520577</v>
      </c>
      <c r="GA241" s="4">
        <f t="shared" si="277"/>
        <v>-75.719402843946284</v>
      </c>
      <c r="GB241" s="4">
        <f t="shared" si="278"/>
        <v>36.492913458110571</v>
      </c>
      <c r="GC241" s="4">
        <f t="shared" si="279"/>
        <v>199.17032502718916</v>
      </c>
      <c r="GD241" s="4">
        <f t="shared" si="280"/>
        <v>161.06269661634371</v>
      </c>
      <c r="GE241" s="4">
        <f t="shared" si="281"/>
        <v>195.52561986833129</v>
      </c>
      <c r="GF241" s="4">
        <f>Tabela13[[#This Row],[V1]]-Tabela13[[#This Row],[V2]]/Tabela13[[#This Row],[V2]]</f>
        <v>-0.39473684210526316</v>
      </c>
      <c r="GG241" s="4">
        <f>Tabela13[[#This Row],[V1]]-Tabela13[[#This Row],[V3]]/Tabela13[[#This Row],[V3]]</f>
        <v>-0.39473684210526316</v>
      </c>
      <c r="GH241" s="4">
        <f>Tabela13[[#This Row],[V1]]-Tabela13[[#This Row],[V4]]/Tabela13[[#This Row],[V4]]</f>
        <v>-0.39473684210526316</v>
      </c>
      <c r="GI241" s="4">
        <f>Tabela13[[#This Row],[V2]]-Tabela13[[#This Row],[V1]]/Tabela13[[#This Row],[V1]]</f>
        <v>1.2994011976047903</v>
      </c>
      <c r="GJ241" s="4">
        <f>Tabela13[[#This Row],[V2]]-Tabela13[[#This Row],[V3]]/Tabela13[[#This Row],[V3]]</f>
        <v>1.2994011976047903</v>
      </c>
      <c r="GK241" s="4">
        <f>Tabela13[[#This Row],[V2]]-Tabela13[[#This Row],[V4]]/Tabela13[[#This Row],[V4]]</f>
        <v>1.2994011976047903</v>
      </c>
      <c r="GL241" s="4">
        <f t="shared" si="282"/>
        <v>0.87324864318292572</v>
      </c>
      <c r="GM241" s="4">
        <f t="shared" si="283"/>
        <v>1.4523321777497635</v>
      </c>
      <c r="GN241" s="4">
        <f t="shared" si="284"/>
        <v>0.60127335644104019</v>
      </c>
      <c r="GO241" s="3">
        <f t="shared" si="285"/>
        <v>0</v>
      </c>
      <c r="GP241" s="3">
        <v>100</v>
      </c>
      <c r="GQ241" s="3">
        <f t="shared" si="286"/>
        <v>-1</v>
      </c>
      <c r="GR241" s="3">
        <f t="shared" si="287"/>
        <v>-100</v>
      </c>
      <c r="GS241" s="34">
        <f>COUNTIF($D$2:D240,Tabela13[[#This Row],[HomeTeam]])</f>
        <v>12</v>
      </c>
      <c r="GT241" s="34">
        <f>COUNTIF($E$2:E240,Tabela13[[#This Row],[AwayTeam]])</f>
        <v>12</v>
      </c>
      <c r="GU241" s="3">
        <f>IFERROR(AVERAGEIFS($AD$2:AD240,$D$2:D240,Tabela13[[#This Row],[HomeTeam]],$GS$2:GS240,"&gt;="&amp;Tabela13[[#This Row],[Contagem_H]]-5),"")</f>
        <v>1.3838953444216604</v>
      </c>
      <c r="GV241" s="3">
        <f>IFERROR(AVERAGEIFS($G$2:G240,$E$2:E240,Tabela13[[#This Row],[AwayTeam]],$GT$2:GT240,"&gt;="&amp;Tabela13[[#This Row],[Contagem_A]]-5),"")</f>
        <v>2.2000000000000002</v>
      </c>
      <c r="GW241" s="3">
        <f>IFERROR(AVERAGEIFS($GQ$2:GQ240,$D$2:D240,Tabela13[[#This Row],[HomeTeam]],$GS$2:GS240,"&gt;="&amp;Tabela13[[#This Row],[Contagem_H]]-5),"")</f>
        <v>-0.34399999999999997</v>
      </c>
    </row>
    <row r="242" spans="1:205" x14ac:dyDescent="0.25">
      <c r="A242" t="s">
        <v>127</v>
      </c>
      <c r="B242" t="s">
        <v>222</v>
      </c>
      <c r="C242" t="s">
        <v>173</v>
      </c>
      <c r="D242" t="s">
        <v>11</v>
      </c>
      <c r="E242" t="s">
        <v>12</v>
      </c>
      <c r="F242" s="3">
        <v>0</v>
      </c>
      <c r="G242" s="3">
        <v>5</v>
      </c>
      <c r="H242" s="3" t="str">
        <f t="shared" si="288"/>
        <v>A</v>
      </c>
      <c r="I242" s="3">
        <v>10</v>
      </c>
      <c r="J242" s="3">
        <v>5.75</v>
      </c>
      <c r="K242" s="3">
        <v>1.29</v>
      </c>
      <c r="L242" s="3">
        <v>1.53</v>
      </c>
      <c r="M242" s="3">
        <v>2.4</v>
      </c>
      <c r="N242" s="3">
        <f t="shared" si="217"/>
        <v>5</v>
      </c>
      <c r="O242" s="3">
        <f t="shared" si="218"/>
        <v>0</v>
      </c>
      <c r="P242" s="3">
        <f t="shared" si="219"/>
        <v>3</v>
      </c>
      <c r="Q242" s="3">
        <f t="shared" si="220"/>
        <v>4.910684192787329E-2</v>
      </c>
      <c r="R242" s="3">
        <f t="shared" si="221"/>
        <v>7.0261437908496815E-2</v>
      </c>
      <c r="S242" s="3">
        <f t="shared" si="222"/>
        <v>10.491068419278733</v>
      </c>
      <c r="T242" s="3">
        <f t="shared" si="223"/>
        <v>6.0323643410852714</v>
      </c>
      <c r="U242" s="3">
        <f t="shared" si="224"/>
        <v>1.3533478260869565</v>
      </c>
      <c r="V242" s="3">
        <f t="shared" si="225"/>
        <v>1.6051334681496461</v>
      </c>
      <c r="W242" s="3">
        <f t="shared" si="226"/>
        <v>2.5178564206268956</v>
      </c>
      <c r="X242" s="4">
        <f t="shared" si="227"/>
        <v>0.1</v>
      </c>
      <c r="Y242" s="4">
        <f t="shared" si="228"/>
        <v>0.17391304347826086</v>
      </c>
      <c r="Z242" s="4">
        <f t="shared" si="229"/>
        <v>0.77519379844961234</v>
      </c>
      <c r="AA242" s="4">
        <f t="shared" si="230"/>
        <v>0.65359477124183007</v>
      </c>
      <c r="AB242" s="4">
        <f t="shared" si="231"/>
        <v>0.41666666666666669</v>
      </c>
      <c r="AC242" s="4">
        <f t="shared" si="232"/>
        <v>0.05</v>
      </c>
      <c r="AD242" s="4">
        <f t="shared" si="233"/>
        <v>2.887596899224806</v>
      </c>
      <c r="AE242" s="4">
        <f t="shared" si="234"/>
        <v>2.5499999999999998</v>
      </c>
      <c r="AF242" s="4">
        <f t="shared" si="235"/>
        <v>0.38759689922480617</v>
      </c>
      <c r="AG242" s="4">
        <f>IFERROR(AVERAGE(Tabela13[[#This Row],[V1]],Tabela13[[#This Row],[V2]]),"")</f>
        <v>1.4687984496124029</v>
      </c>
      <c r="AH242" s="4">
        <f>IFERROR(AVERAGE(Tabela13[[#This Row],[V1]],Tabela13[[#This Row],[V3]]),"")</f>
        <v>1.2999999999999998</v>
      </c>
      <c r="AI242" s="4">
        <f>IFERROR(AVERAGE(Tabela13[[#This Row],[V1]],Tabela13[[#This Row],[V4]]),"")</f>
        <v>0.21879844961240308</v>
      </c>
      <c r="AJ242" s="4">
        <f>IFERROR(AVERAGE(Tabela13[[#This Row],[V2]],Tabela13[[#This Row],[V1]]),"")</f>
        <v>1.4687984496124029</v>
      </c>
      <c r="AK242" s="4">
        <f>IFERROR(AVERAGE(Tabela13[[#This Row],[V2]],Tabela13[[#This Row],[V3]]),"")</f>
        <v>2.7187984496124029</v>
      </c>
      <c r="AL242" s="4">
        <f>IFERROR(AVERAGE(Tabela13[[#This Row],[V2]],Tabela13[[#This Row],[V4]]),"")</f>
        <v>1.637596899224806</v>
      </c>
      <c r="AM242" s="4">
        <f>IFERROR(AVERAGE(Tabela13[[#This Row],[V3]],Tabela13[[#This Row],[V1]]),"")</f>
        <v>1.2999999999999998</v>
      </c>
      <c r="AN242" s="4">
        <f>IFERROR(AVERAGE(Tabela13[[#This Row],[V3]],Tabela13[[#This Row],[V2]]),"")</f>
        <v>2.7187984496124029</v>
      </c>
      <c r="AO242" s="4">
        <f>IFERROR(AVERAGE(Tabela13[[#This Row],[V3]],Tabela13[[#This Row],[V4]]),"")</f>
        <v>1.4687984496124029</v>
      </c>
      <c r="AP242" s="4">
        <f>IFERROR(AVERAGE(Tabela13[[#This Row],[V4]],Tabela13[[#This Row],[V1]]),"")</f>
        <v>0.21879844961240308</v>
      </c>
      <c r="AQ242" s="4">
        <f>IFERROR(AVERAGE(Tabela13[[#This Row],[V4]],Tabela13[[#This Row],[V2]]),"")</f>
        <v>1.637596899224806</v>
      </c>
      <c r="AR242" s="4">
        <f>IFERROR(AVERAGE(Tabela13[[#This Row],[V4]],Tabela13[[#This Row],[V3]]),"")</f>
        <v>1.4687984496124029</v>
      </c>
      <c r="AS242" s="4">
        <f>_xlfn.STDEV.S(Tabela13[[#This Row],[V1]:[V2]])</f>
        <v>2.0064840097157806</v>
      </c>
      <c r="AT242" s="4">
        <f>_xlfn.STDEV.S(Tabela13[[#This Row],[V1]],Tabela13[[#This Row],[V3]])</f>
        <v>1.7677669529663691</v>
      </c>
      <c r="AU242" s="4">
        <f>_xlfn.STDEV.S(Tabela13[[#This Row],[V1]],Tabela13[[#This Row],[V4]])</f>
        <v>0.23871705674941199</v>
      </c>
      <c r="AV242" s="4">
        <f>_xlfn.STDEV.S(Tabela13[[#This Row],[V2]],Tabela13[[#This Row],[V1]])</f>
        <v>2.0064840097157806</v>
      </c>
      <c r="AW242" s="4">
        <f>_xlfn.STDEV.S(Tabela13[[#This Row],[V2]],Tabela13[[#This Row],[V3]])</f>
        <v>0.23871705674941196</v>
      </c>
      <c r="AX242" s="4">
        <f>_xlfn.STDEV.S(Tabela13[[#This Row],[V42]],Tabela13[[#This Row],[V44]])</f>
        <v>3.7742509626821494</v>
      </c>
      <c r="AY242" s="4">
        <f>_xlfn.STDEV.S(Tabela13[[#This Row],[V3]],Tabela13[[#This Row],[V1]])</f>
        <v>1.7677669529663691</v>
      </c>
      <c r="AZ242" s="4">
        <f>_xlfn.STDEV.S(Tabela13[[#This Row],[V3]],Tabela13[[#This Row],[V2]])</f>
        <v>0.23871705674941196</v>
      </c>
      <c r="BA242" s="4">
        <f>_xlfn.STDEV.S(Tabela13[[#This Row],[V3]],Tabela13[[#This Row],[V4]])</f>
        <v>1.529049896216957</v>
      </c>
      <c r="BB242" s="4">
        <f>_xlfn.STDEV.S(Tabela13[[#This Row],[V4]],Tabela13[[#This Row],[V1]])</f>
        <v>0.23871705674941199</v>
      </c>
      <c r="BC242" s="4">
        <f>_xlfn.STDEV.S(Tabela13[[#This Row],[V4]],Tabela13[[#This Row],[V2]])</f>
        <v>1.7677669529663687</v>
      </c>
      <c r="BD242" s="4">
        <f>_xlfn.STDEV.S(Tabela13[[#This Row],[V4]],Tabela13[[#This Row],[V3]])</f>
        <v>1.529049896216957</v>
      </c>
      <c r="BE242" s="4">
        <f>Tabela13[[#This Row],[V17]]/Tabela13[[#This Row],[V5]]</f>
        <v>1.3660717100057302</v>
      </c>
      <c r="BF242" s="4">
        <f>Tabela13[[#This Row],[V18]]/Tabela13[[#This Row],[V6]]</f>
        <v>1.3598207330510534</v>
      </c>
      <c r="BG242" s="4">
        <f>Tabela13[[#This Row],[V19]]/Tabela13[[#This Row],[V7]]</f>
        <v>1.0910363266846466</v>
      </c>
      <c r="BH242" s="4">
        <f>Tabela13[[#This Row],[V20]]/Tabela13[[#This Row],[V8]]</f>
        <v>1.3660717100057302</v>
      </c>
      <c r="BI242" s="4">
        <f>Tabela13[[#This Row],[V21]]/Tabela13[[#This Row],[V9]]</f>
        <v>8.7802410209349618E-2</v>
      </c>
      <c r="BJ242" s="4">
        <f>Tabela13[[#This Row],[V22]]/Tabela13[[#This Row],[V10]]</f>
        <v>2.3047497002887449</v>
      </c>
      <c r="BK242" s="4">
        <f>Tabela13[[#This Row],[V23]]/Tabela13[[#This Row],[V11]]</f>
        <v>1.3598207330510534</v>
      </c>
      <c r="BL242" s="4">
        <f>Tabela13[[#This Row],[V24]]/Tabela13[[#This Row],[V12]]</f>
        <v>8.7802410209349618E-2</v>
      </c>
      <c r="BM242" s="4">
        <f>Tabela13[[#This Row],[V25]]/Tabela13[[#This Row],[V13]]</f>
        <v>1.0410209083625148</v>
      </c>
      <c r="BN242" s="4">
        <f>Tabela13[[#This Row],[V26]]/Tabela13[[#This Row],[V14]]</f>
        <v>1.0910363266846466</v>
      </c>
      <c r="BO242" s="4">
        <f>Tabela13[[#This Row],[V27]]/Tabela13[[#This Row],[V15]]</f>
        <v>1.079488458852836</v>
      </c>
      <c r="BP242" s="4">
        <f>Tabela13[[#This Row],[V28]]/Tabela13[[#This Row],[V16]]</f>
        <v>1.0410209083625148</v>
      </c>
      <c r="BQ242" s="4">
        <f>Tabela13[[#This Row],[V1]]-Tabela13[[#This Row],[V2]]</f>
        <v>-2.8375968992248062</v>
      </c>
      <c r="BR242" s="4">
        <f>Tabela13[[#This Row],[V1]]-Tabela13[[#This Row],[V3]]</f>
        <v>-2.5</v>
      </c>
      <c r="BS242" s="4">
        <f>Tabela13[[#This Row],[V1]]-Tabela13[[#This Row],[V4]]</f>
        <v>-0.33759689922480618</v>
      </c>
      <c r="BT242" s="4">
        <f>Tabela13[[#This Row],[V2]]-Tabela13[[#This Row],[V1]]</f>
        <v>2.8375968992248062</v>
      </c>
      <c r="BU242" s="4">
        <f>Tabela13[[#This Row],[V2]]-Tabela13[[#This Row],[V3]]</f>
        <v>0.33759689922480618</v>
      </c>
      <c r="BV242" s="4">
        <f>Tabela13[[#This Row],[V2]]-Tabela13[[#This Row],[V4]]</f>
        <v>2.5</v>
      </c>
      <c r="BW242" s="4">
        <f>AVERAGE(Tabela13[[#This Row],[V41]],Tabela13[[#This Row],[V42]])</f>
        <v>-2.6687984496124031</v>
      </c>
      <c r="BX242" s="4">
        <f>AVERAGE(Tabela13[[#This Row],[V41]],Tabela13[[#This Row],[V43]])</f>
        <v>-1.5875968992248062</v>
      </c>
      <c r="BY242" s="4">
        <f>AVERAGE(Tabela13[[#This Row],[V41]],Tabela13[[#This Row],[V44]])</f>
        <v>0</v>
      </c>
      <c r="BZ242" s="4">
        <f>AVERAGE(Tabela13[[#This Row],[V41]],Tabela13[[#This Row],[V45]])</f>
        <v>-1.25</v>
      </c>
      <c r="CA242" s="4">
        <f>AVERAGE(Tabela13[[#This Row],[V41]],Tabela13[[#This Row],[V46]])</f>
        <v>-0.16879844961240309</v>
      </c>
      <c r="CB242" s="4">
        <f>AVERAGE(Tabela13[[#This Row],[V42]],Tabela13[[#This Row],[V41]])</f>
        <v>-2.6687984496124031</v>
      </c>
      <c r="CC242" s="4">
        <f>AVERAGE(Tabela13[[#This Row],[V42]],Tabela13[[#This Row],[V43]])</f>
        <v>-1.4187984496124031</v>
      </c>
      <c r="CD242" s="4">
        <f>AVERAGE(Tabela13[[#This Row],[V42]],Tabela13[[#This Row],[V44]])</f>
        <v>0.16879844961240309</v>
      </c>
      <c r="CE242" s="4">
        <f>AVERAGE(Tabela13[[#This Row],[V42]],Tabela13[[#This Row],[V45]])</f>
        <v>-1.0812015503875969</v>
      </c>
      <c r="CF242" s="4">
        <f>AVERAGE(Tabela13[[#This Row],[V42]],Tabela13[[#This Row],[V46]])</f>
        <v>0</v>
      </c>
      <c r="CG242" s="4">
        <f>AVERAGE(Tabela13[[#This Row],[V43]],Tabela13[[#This Row],[V41]])</f>
        <v>-1.5875968992248062</v>
      </c>
      <c r="CH242" s="4">
        <f>AVERAGE(Tabela13[[#This Row],[V43]],Tabela13[[#This Row],[V42]])</f>
        <v>-1.4187984496124031</v>
      </c>
      <c r="CI242" s="4">
        <f>AVERAGE(Tabela13[[#This Row],[V43]],Tabela13[[#This Row],[V44]])</f>
        <v>1.25</v>
      </c>
      <c r="CJ242" s="4">
        <f>AVERAGE(Tabela13[[#This Row],[V43]],Tabela13[[#This Row],[V45]])</f>
        <v>0</v>
      </c>
      <c r="CK242" s="4">
        <f>AVERAGE(Tabela13[[#This Row],[V43]],Tabela13[[#This Row],[V46]])</f>
        <v>1.0812015503875969</v>
      </c>
      <c r="CL242" s="4">
        <f>AVERAGE(Tabela13[[#This Row],[V44]],Tabela13[[#This Row],[V41]])</f>
        <v>0</v>
      </c>
      <c r="CM242" s="4">
        <f>AVERAGE(Tabela13[[#This Row],[V44]],Tabela13[[#This Row],[V42]])</f>
        <v>0.16879844961240309</v>
      </c>
      <c r="CN242" s="4">
        <f>AVERAGE(Tabela13[[#This Row],[V44]],Tabela13[[#This Row],[V43]])</f>
        <v>1.25</v>
      </c>
      <c r="CO242" s="4">
        <f>AVERAGE(Tabela13[[#This Row],[V44]],Tabela13[[#This Row],[V45]])</f>
        <v>1.5875968992248062</v>
      </c>
      <c r="CP242" s="4">
        <f>AVERAGE(Tabela13[[#This Row],[V44]],Tabela13[[#This Row],[V46]])</f>
        <v>2.6687984496124031</v>
      </c>
      <c r="CQ242" s="4">
        <f>AVERAGE(Tabela13[[#This Row],[V45]],Tabela13[[#This Row],[V41]])</f>
        <v>-1.25</v>
      </c>
      <c r="CR242" s="4">
        <f>AVERAGE(Tabela13[[#This Row],[V45]],Tabela13[[#This Row],[V42]])</f>
        <v>-1.0812015503875969</v>
      </c>
      <c r="CS242" s="4">
        <f>AVERAGE(Tabela13[[#This Row],[V45]],Tabela13[[#This Row],[V43]])</f>
        <v>0</v>
      </c>
      <c r="CT242" s="4">
        <f>AVERAGE(Tabela13[[#This Row],[V45]],Tabela13[[#This Row],[V44]])</f>
        <v>1.5875968992248062</v>
      </c>
      <c r="CU242" s="4">
        <f>AVERAGE(Tabela13[[#This Row],[V45]],Tabela13[[#This Row],[V46]])</f>
        <v>1.4187984496124031</v>
      </c>
      <c r="CV242" s="4">
        <f>AVERAGE(Tabela13[[#This Row],[V46]],Tabela13[[#This Row],[V41]])</f>
        <v>-0.16879844961240309</v>
      </c>
      <c r="CW242" s="4">
        <f>AVERAGE(Tabela13[[#This Row],[V46]],Tabela13[[#This Row],[V42]])</f>
        <v>0</v>
      </c>
      <c r="CX242" s="4">
        <f>AVERAGE(Tabela13[[#This Row],[V46]],Tabela13[[#This Row],[V43]])</f>
        <v>1.0812015503875969</v>
      </c>
      <c r="CY242" s="4">
        <f>AVERAGE(Tabela13[[#This Row],[V46]],Tabela13[[#This Row],[V44]])</f>
        <v>2.6687984496124031</v>
      </c>
      <c r="CZ242" s="4">
        <f>AVERAGE(Tabela13[[#This Row],[V46]],Tabela13[[#This Row],[V45]])</f>
        <v>1.4187984496124031</v>
      </c>
      <c r="DA242" s="3">
        <f>_xlfn.STDEV.S(Tabela13[[#This Row],[V41]],Tabela13[[#This Row],[V42]])</f>
        <v>0.23871705674941196</v>
      </c>
      <c r="DB242" s="3">
        <f>_xlfn.STDEV.S(Tabela13[[#This Row],[V41]],Tabela13[[#This Row],[V43]])</f>
        <v>1.7677669529663691</v>
      </c>
      <c r="DC242" s="3">
        <f>_xlfn.STDEV.S(Tabela13[[#This Row],[V41]],Tabela13[[#This Row],[V44]])</f>
        <v>4.012968019431562</v>
      </c>
      <c r="DD242" s="3">
        <f>_xlfn.STDEV.S(Tabela13[[#This Row],[V41]],Tabela13[[#This Row],[V45]])</f>
        <v>2.2452010664651927</v>
      </c>
      <c r="DE242" s="3">
        <f>_xlfn.STDEV.S(Tabela13[[#This Row],[V41]],Tabela13[[#This Row],[V46]])</f>
        <v>3.7742509626821494</v>
      </c>
      <c r="DF242" s="3">
        <f>_xlfn.STDEV.S(Tabela13[[#This Row],[V42]],Tabela13[[#This Row],[V41]])</f>
        <v>0.23871705674941196</v>
      </c>
      <c r="DG242" s="3">
        <f>_xlfn.STDEV.S(Tabela13[[#This Row],[V42]],Tabela13[[#This Row],[V43]])</f>
        <v>1.529049896216957</v>
      </c>
      <c r="DH242" s="3">
        <f>_xlfn.STDEV.S(Tabela13[[#This Row],[V42]],Tabela13[[#This Row],[V44]])</f>
        <v>3.7742509626821494</v>
      </c>
      <c r="DI242" s="3">
        <f>_xlfn.STDEV.S(Tabela13[[#This Row],[V42]],Tabela13[[#This Row],[V45]])</f>
        <v>2.006484009715781</v>
      </c>
      <c r="DJ242" s="3">
        <f>_xlfn.STDEV.S(Tabela13[[#This Row],[V42]],Tabela13[[#This Row],[V46]])</f>
        <v>3.5355339059327378</v>
      </c>
      <c r="DK242" s="3">
        <f>_xlfn.STDEV.S(Tabela13[[#This Row],[V43]],Tabela13[[#This Row],[V41]])</f>
        <v>1.7677669529663691</v>
      </c>
      <c r="DL242" s="3">
        <f>_xlfn.STDEV.S(Tabela13[[#This Row],[V43]],Tabela13[[#This Row],[V42]])</f>
        <v>1.529049896216957</v>
      </c>
      <c r="DM242" s="3">
        <f>_xlfn.STDEV.S(Tabela13[[#This Row],[V43]],Tabela13[[#This Row],[V44]])</f>
        <v>2.2452010664651927</v>
      </c>
      <c r="DN242" s="3">
        <f>_xlfn.STDEV.S(Tabela13[[#This Row],[V43]],Tabela13[[#This Row],[V45]])</f>
        <v>0.47743411349882392</v>
      </c>
      <c r="DO242" s="3">
        <f>_xlfn.STDEV.S(Tabela13[[#This Row],[V43]],Tabela13[[#This Row],[V46]])</f>
        <v>2.006484009715781</v>
      </c>
      <c r="DP242" s="3">
        <f>_xlfn.STDEV.S(Tabela13[[#This Row],[V44]],Tabela13[[#This Row],[V41]])</f>
        <v>4.012968019431562</v>
      </c>
      <c r="DQ242" s="3">
        <f>_xlfn.STDEV.S(Tabela13[[#This Row],[V44]],Tabela13[[#This Row],[V42]])</f>
        <v>3.7742509626821494</v>
      </c>
      <c r="DR242" s="3">
        <f>_xlfn.STDEV.S(Tabela13[[#This Row],[V44]],Tabela13[[#This Row],[V43]])</f>
        <v>2.2452010664651927</v>
      </c>
      <c r="DS242" s="3">
        <f>_xlfn.STDEV.S(Tabela13[[#This Row],[V44]],Tabela13[[#This Row],[V45]])</f>
        <v>1.7677669529663691</v>
      </c>
      <c r="DT242" s="3">
        <f>_xlfn.STDEV.S(Tabela13[[#This Row],[V44]],Tabela13[[#This Row],[V46]])</f>
        <v>0.23871705674941196</v>
      </c>
      <c r="DU242" s="3">
        <f>_xlfn.STDEV.S(Tabela13[[#This Row],[V45]],Tabela13[[#This Row],[V41]])</f>
        <v>2.2452010664651927</v>
      </c>
      <c r="DV242" s="3">
        <f>_xlfn.STDEV.S(Tabela13[[#This Row],[V45]],Tabela13[[#This Row],[V42]])</f>
        <v>2.006484009715781</v>
      </c>
      <c r="DW242" s="3">
        <f>_xlfn.STDEV.S(Tabela13[[#This Row],[V45]],Tabela13[[#This Row],[V43]])</f>
        <v>0.47743411349882392</v>
      </c>
      <c r="DX242" s="3">
        <f>_xlfn.STDEV.S(Tabela13[[#This Row],[V45]],Tabela13[[#This Row],[V44]])</f>
        <v>1.7677669529663691</v>
      </c>
      <c r="DY242" s="3">
        <f>_xlfn.STDEV.S(Tabela13[[#This Row],[V45]],Tabela13[[#This Row],[V46]])</f>
        <v>1.529049896216957</v>
      </c>
      <c r="DZ242" s="3">
        <f>_xlfn.STDEV.S(Tabela13[[#This Row],[V46]],Tabela13[[#This Row],[V41]])</f>
        <v>3.7742509626821494</v>
      </c>
      <c r="EA242" s="3">
        <f>_xlfn.STDEV.S(Tabela13[[#This Row],[V46]],Tabela13[[#This Row],[V42]])</f>
        <v>3.5355339059327378</v>
      </c>
      <c r="EB242" s="3">
        <f>_xlfn.STDEV.S(Tabela13[[#This Row],[V46]],Tabela13[[#This Row],[V43]])</f>
        <v>2.006484009715781</v>
      </c>
      <c r="EC242" s="3">
        <f>_xlfn.STDEV.S(Tabela13[[#This Row],[V46]],Tabela13[[#This Row],[V44]])</f>
        <v>0.23871705674941196</v>
      </c>
      <c r="ED242" s="3">
        <f>_xlfn.STDEV.S(Tabela13[[#This Row],[V46]],Tabela13[[#This Row],[V45]])</f>
        <v>1.529049896216957</v>
      </c>
      <c r="EE242" s="3">
        <f t="shared" si="236"/>
        <v>-8.9447390373027791E-2</v>
      </c>
      <c r="EF242" s="3">
        <f t="shared" si="237"/>
        <v>-1.1134860201790118</v>
      </c>
      <c r="EG242" s="3" t="str">
        <f t="shared" si="238"/>
        <v/>
      </c>
      <c r="EH242" s="3">
        <f t="shared" si="239"/>
        <v>-1.7961608531721542</v>
      </c>
      <c r="EI242" s="3">
        <f t="shared" si="240"/>
        <v>-22.359512017726626</v>
      </c>
      <c r="EJ242" s="3">
        <f t="shared" si="241"/>
        <v>-8.9447390373027791E-2</v>
      </c>
      <c r="EK242" s="3">
        <f t="shared" si="242"/>
        <v>-1.0777076170577105</v>
      </c>
      <c r="EL242" s="3">
        <f t="shared" si="243"/>
        <v>22.359512017726626</v>
      </c>
      <c r="EM242" s="3">
        <f t="shared" si="244"/>
        <v>-1.8557909105813639</v>
      </c>
      <c r="EN242" s="3" t="str">
        <f t="shared" si="245"/>
        <v/>
      </c>
      <c r="EO242" s="3">
        <f t="shared" si="246"/>
        <v>-1.1134860201790118</v>
      </c>
      <c r="EP242" s="3">
        <f t="shared" si="247"/>
        <v>-1.0777076170577105</v>
      </c>
      <c r="EQ242" s="3">
        <f t="shared" si="248"/>
        <v>1.7961608531721542</v>
      </c>
      <c r="ER242" s="3" t="str">
        <f t="shared" si="249"/>
        <v/>
      </c>
      <c r="ES242" s="3" t="str">
        <f t="shared" si="250"/>
        <v/>
      </c>
      <c r="ET242" s="3" t="str">
        <f t="shared" si="251"/>
        <v/>
      </c>
      <c r="EU242" s="3" t="str">
        <f t="shared" si="252"/>
        <v/>
      </c>
      <c r="EV242" s="3">
        <f t="shared" si="253"/>
        <v>1.7961608531721542</v>
      </c>
      <c r="EW242" s="3">
        <f t="shared" si="254"/>
        <v>1.1134860201790118</v>
      </c>
      <c r="EX242" s="3">
        <f t="shared" si="255"/>
        <v>8.9447390373027791E-2</v>
      </c>
      <c r="EY242" s="3">
        <f t="shared" si="256"/>
        <v>-1.7961608531721542</v>
      </c>
      <c r="EZ242" s="3">
        <f t="shared" si="257"/>
        <v>-1.8557909105813639</v>
      </c>
      <c r="FA242" s="3" t="str">
        <f t="shared" si="258"/>
        <v/>
      </c>
      <c r="FB242" s="3">
        <f t="shared" si="259"/>
        <v>1.1134860201790118</v>
      </c>
      <c r="FC242" s="3">
        <f t="shared" si="260"/>
        <v>1.0777076170577105</v>
      </c>
      <c r="FD242" s="3">
        <f t="shared" si="261"/>
        <v>-22.359512017726626</v>
      </c>
      <c r="FE242" s="3" t="str">
        <f t="shared" si="262"/>
        <v/>
      </c>
      <c r="FF242" s="3">
        <f t="shared" si="263"/>
        <v>1.8557909105813639</v>
      </c>
      <c r="FG242" s="3">
        <f t="shared" si="264"/>
        <v>8.9447390373027791E-2</v>
      </c>
      <c r="FH242" s="3">
        <f t="shared" si="265"/>
        <v>1.0777076170577105</v>
      </c>
      <c r="FI242" s="4">
        <f t="shared" si="266"/>
        <v>0</v>
      </c>
      <c r="FJ242" s="4">
        <f t="shared" si="267"/>
        <v>0.5</v>
      </c>
      <c r="FK242" s="4">
        <f t="shared" si="268"/>
        <v>0.4517300093166704</v>
      </c>
      <c r="FL242" s="4">
        <f t="shared" si="269"/>
        <v>2.3824975102001478</v>
      </c>
      <c r="FM242" s="4">
        <f>Tabela13[[#This Row],[V139]]-Tabela13[[#This Row],[V140]]</f>
        <v>-1.9307675008834773</v>
      </c>
      <c r="FN242" s="4">
        <f>Tabela13[[#This Row],[V1]]-Tabela13[[#This Row],[V2]]/2</f>
        <v>-1.393798449612403</v>
      </c>
      <c r="FO242" s="4">
        <f>Tabela13[[#This Row],[V1]]-Tabela13[[#This Row],[V3]]/2</f>
        <v>-1.2249999999999999</v>
      </c>
      <c r="FP242" s="4">
        <f>Tabela13[[#This Row],[V1]]-Tabela13[[#This Row],[V4]]/2</f>
        <v>-0.14379844961240307</v>
      </c>
      <c r="FQ242" s="4">
        <f>Tabela13[[#This Row],[V2]]-Tabela13[[#This Row],[V1]]/2</f>
        <v>2.8625968992248061</v>
      </c>
      <c r="FR242" s="4">
        <f>Tabela13[[#This Row],[V2]]-Tabela13[[#This Row],[V3]]/2</f>
        <v>1.6125968992248061</v>
      </c>
      <c r="FS242" s="4">
        <f>Tabela13[[#This Row],[V2]]-Tabela13[[#This Row],[V4]]/2</f>
        <v>2.693798449612403</v>
      </c>
      <c r="FT242" s="4">
        <f t="shared" si="270"/>
        <v>-0.94844556212283604</v>
      </c>
      <c r="FU242" s="4">
        <f t="shared" si="271"/>
        <v>-0.88617916248211603</v>
      </c>
      <c r="FV242" s="4">
        <f t="shared" si="272"/>
        <v>-0.14281941341155943</v>
      </c>
      <c r="FW242" s="4">
        <f t="shared" si="273"/>
        <v>1.2347157041169077</v>
      </c>
      <c r="FX242" s="4">
        <f t="shared" si="274"/>
        <v>1.015715531488945</v>
      </c>
      <c r="FY242" s="4">
        <f t="shared" si="275"/>
        <v>1.2153410848564192</v>
      </c>
      <c r="FZ242" s="4">
        <f t="shared" si="276"/>
        <v>-170.72020118211049</v>
      </c>
      <c r="GA242" s="4">
        <f t="shared" si="277"/>
        <v>-159.51224924678087</v>
      </c>
      <c r="GB242" s="4">
        <f t="shared" si="278"/>
        <v>-25.707494414080699</v>
      </c>
      <c r="GC242" s="4">
        <f t="shared" si="279"/>
        <v>222.24882674104342</v>
      </c>
      <c r="GD242" s="4">
        <f t="shared" si="280"/>
        <v>182.82879566801009</v>
      </c>
      <c r="GE242" s="4">
        <f t="shared" si="281"/>
        <v>218.76139527415549</v>
      </c>
      <c r="GF242" s="4">
        <f>Tabela13[[#This Row],[V1]]-Tabela13[[#This Row],[V2]]/Tabela13[[#This Row],[V2]]</f>
        <v>-0.95</v>
      </c>
      <c r="GG242" s="4">
        <f>Tabela13[[#This Row],[V1]]-Tabela13[[#This Row],[V3]]/Tabela13[[#This Row],[V3]]</f>
        <v>-0.95</v>
      </c>
      <c r="GH242" s="4">
        <f>Tabela13[[#This Row],[V1]]-Tabela13[[#This Row],[V4]]/Tabela13[[#This Row],[V4]]</f>
        <v>-0.95</v>
      </c>
      <c r="GI242" s="4">
        <f>Tabela13[[#This Row],[V2]]-Tabela13[[#This Row],[V1]]/Tabela13[[#This Row],[V1]]</f>
        <v>1.887596899224806</v>
      </c>
      <c r="GJ242" s="4">
        <f>Tabela13[[#This Row],[V2]]-Tabela13[[#This Row],[V3]]/Tabela13[[#This Row],[V3]]</f>
        <v>1.887596899224806</v>
      </c>
      <c r="GK242" s="4">
        <f>Tabela13[[#This Row],[V2]]-Tabela13[[#This Row],[V4]]/Tabela13[[#This Row],[V4]]</f>
        <v>1.887596899224806</v>
      </c>
      <c r="GL242" s="4">
        <f t="shared" si="282"/>
        <v>1.456476532179195</v>
      </c>
      <c r="GM242" s="4">
        <f t="shared" si="283"/>
        <v>1.4687984496124029</v>
      </c>
      <c r="GN242" s="4">
        <f t="shared" si="284"/>
        <v>0.99161088613862614</v>
      </c>
      <c r="GO242" s="3">
        <f t="shared" si="285"/>
        <v>0</v>
      </c>
      <c r="GP242" s="3">
        <v>100</v>
      </c>
      <c r="GQ242" s="3">
        <f t="shared" si="286"/>
        <v>-1</v>
      </c>
      <c r="GR242" s="3">
        <f t="shared" si="287"/>
        <v>-100</v>
      </c>
      <c r="GS242" s="34">
        <f>COUNTIF($D$2:D241,Tabela13[[#This Row],[HomeTeam]])</f>
        <v>12</v>
      </c>
      <c r="GT242" s="34">
        <f>COUNTIF($E$2:E241,Tabela13[[#This Row],[AwayTeam]])</f>
        <v>12</v>
      </c>
      <c r="GU242" s="3">
        <f>IFERROR(AVERAGEIFS($AD$2:AD241,$D$2:D241,Tabela13[[#This Row],[HomeTeam]],$GS$2:GS241,"&gt;="&amp;Tabela13[[#This Row],[Contagem_H]]-5),"")</f>
        <v>0.9080999066293185</v>
      </c>
      <c r="GV242" s="3">
        <f>IFERROR(AVERAGEIFS($G$2:G241,$E$2:E241,Tabela13[[#This Row],[AwayTeam]],$GT$2:GT241,"&gt;="&amp;Tabela13[[#This Row],[Contagem_A]]-5),"")</f>
        <v>2</v>
      </c>
      <c r="GW242" s="3">
        <f>IFERROR(AVERAGEIFS($GQ$2:GQ241,$D$2:D241,Tabela13[[#This Row],[HomeTeam]],$GS$2:GS241,"&gt;="&amp;Tabela13[[#This Row],[Contagem_H]]-5),"")</f>
        <v>-0.65999999999999992</v>
      </c>
    </row>
    <row r="243" spans="1:205" x14ac:dyDescent="0.25">
      <c r="A243" t="s">
        <v>127</v>
      </c>
      <c r="B243" t="s">
        <v>222</v>
      </c>
      <c r="C243" t="s">
        <v>173</v>
      </c>
      <c r="D243" t="s">
        <v>18</v>
      </c>
      <c r="E243" t="s">
        <v>21</v>
      </c>
      <c r="F243" s="3">
        <v>1</v>
      </c>
      <c r="G243" s="3">
        <v>2</v>
      </c>
      <c r="H243" s="3" t="str">
        <f t="shared" si="288"/>
        <v>A</v>
      </c>
      <c r="I243" s="3">
        <v>2.9</v>
      </c>
      <c r="J243" s="3">
        <v>3.75</v>
      </c>
      <c r="K243" s="3">
        <v>2.25</v>
      </c>
      <c r="L243" s="3">
        <v>1.6</v>
      </c>
      <c r="M243" s="3">
        <v>2.2999999999999998</v>
      </c>
      <c r="N243" s="3">
        <f t="shared" si="217"/>
        <v>3</v>
      </c>
      <c r="O243" s="3">
        <f t="shared" si="218"/>
        <v>0</v>
      </c>
      <c r="P243" s="3">
        <f t="shared" si="219"/>
        <v>3</v>
      </c>
      <c r="Q243" s="3">
        <f t="shared" si="220"/>
        <v>5.5938697318007602E-2</v>
      </c>
      <c r="R243" s="3">
        <f t="shared" si="221"/>
        <v>5.9782608695652217E-2</v>
      </c>
      <c r="S243" s="3">
        <f t="shared" si="222"/>
        <v>3.0622222222222217</v>
      </c>
      <c r="T243" s="3">
        <f t="shared" si="223"/>
        <v>3.9597701149425286</v>
      </c>
      <c r="U243" s="3">
        <f t="shared" si="224"/>
        <v>2.375862068965517</v>
      </c>
      <c r="V243" s="3">
        <f t="shared" si="225"/>
        <v>1.6895019157088123</v>
      </c>
      <c r="W243" s="3">
        <f t="shared" si="226"/>
        <v>2.4286590038314171</v>
      </c>
      <c r="X243" s="4">
        <f t="shared" si="227"/>
        <v>0.34482758620689657</v>
      </c>
      <c r="Y243" s="4">
        <f t="shared" si="228"/>
        <v>0.26666666666666666</v>
      </c>
      <c r="Z243" s="4">
        <f t="shared" si="229"/>
        <v>0.44444444444444442</v>
      </c>
      <c r="AA243" s="4">
        <f t="shared" si="230"/>
        <v>0.625</v>
      </c>
      <c r="AB243" s="4">
        <f t="shared" si="231"/>
        <v>0.43478260869565222</v>
      </c>
      <c r="AC243" s="4">
        <f t="shared" si="232"/>
        <v>0.67241379310344829</v>
      </c>
      <c r="AD243" s="4">
        <f t="shared" si="233"/>
        <v>1.2222222222222223</v>
      </c>
      <c r="AE243" s="4">
        <f t="shared" si="234"/>
        <v>1.1724137931034484</v>
      </c>
      <c r="AF243" s="4">
        <f t="shared" si="235"/>
        <v>0.72222222222222221</v>
      </c>
      <c r="AG243" s="4">
        <f>IFERROR(AVERAGE(Tabela13[[#This Row],[V1]],Tabela13[[#This Row],[V2]]),"")</f>
        <v>0.94731800766283536</v>
      </c>
      <c r="AH243" s="4">
        <f>IFERROR(AVERAGE(Tabela13[[#This Row],[V1]],Tabela13[[#This Row],[V3]]),"")</f>
        <v>0.9224137931034484</v>
      </c>
      <c r="AI243" s="4">
        <f>IFERROR(AVERAGE(Tabela13[[#This Row],[V1]],Tabela13[[#This Row],[V4]]),"")</f>
        <v>0.69731800766283525</v>
      </c>
      <c r="AJ243" s="4">
        <f>IFERROR(AVERAGE(Tabela13[[#This Row],[V2]],Tabela13[[#This Row],[V1]]),"")</f>
        <v>0.94731800766283536</v>
      </c>
      <c r="AK243" s="4">
        <f>IFERROR(AVERAGE(Tabela13[[#This Row],[V2]],Tabela13[[#This Row],[V3]]),"")</f>
        <v>1.1973180076628354</v>
      </c>
      <c r="AL243" s="4">
        <f>IFERROR(AVERAGE(Tabela13[[#This Row],[V2]],Tabela13[[#This Row],[V4]]),"")</f>
        <v>0.97222222222222232</v>
      </c>
      <c r="AM243" s="4">
        <f>IFERROR(AVERAGE(Tabela13[[#This Row],[V3]],Tabela13[[#This Row],[V1]]),"")</f>
        <v>0.9224137931034484</v>
      </c>
      <c r="AN243" s="4">
        <f>IFERROR(AVERAGE(Tabela13[[#This Row],[V3]],Tabela13[[#This Row],[V2]]),"")</f>
        <v>1.1973180076628354</v>
      </c>
      <c r="AO243" s="4">
        <f>IFERROR(AVERAGE(Tabela13[[#This Row],[V3]],Tabela13[[#This Row],[V4]]),"")</f>
        <v>0.94731800766283536</v>
      </c>
      <c r="AP243" s="4">
        <f>IFERROR(AVERAGE(Tabela13[[#This Row],[V4]],Tabela13[[#This Row],[V1]]),"")</f>
        <v>0.69731800766283525</v>
      </c>
      <c r="AQ243" s="4">
        <f>IFERROR(AVERAGE(Tabela13[[#This Row],[V4]],Tabela13[[#This Row],[V2]]),"")</f>
        <v>0.97222222222222232</v>
      </c>
      <c r="AR243" s="4">
        <f>IFERROR(AVERAGE(Tabela13[[#This Row],[V4]],Tabela13[[#This Row],[V3]]),"")</f>
        <v>0.94731800766283536</v>
      </c>
      <c r="AS243" s="4">
        <f>_xlfn.STDEV.S(Tabela13[[#This Row],[V1]:[V2]])</f>
        <v>0.3887732685834081</v>
      </c>
      <c r="AT243" s="4">
        <f>_xlfn.STDEV.S(Tabela13[[#This Row],[V1]],Tabela13[[#This Row],[V3]])</f>
        <v>0.35355339059327379</v>
      </c>
      <c r="AU243" s="4">
        <f>_xlfn.STDEV.S(Tabela13[[#This Row],[V1]],Tabela13[[#This Row],[V4]])</f>
        <v>3.5219877990134534E-2</v>
      </c>
      <c r="AV243" s="4">
        <f>_xlfn.STDEV.S(Tabela13[[#This Row],[V2]],Tabela13[[#This Row],[V1]])</f>
        <v>0.3887732685834081</v>
      </c>
      <c r="AW243" s="4">
        <f>_xlfn.STDEV.S(Tabela13[[#This Row],[V2]],Tabela13[[#This Row],[V3]])</f>
        <v>3.5219877990134534E-2</v>
      </c>
      <c r="AX243" s="4">
        <f>_xlfn.STDEV.S(Tabela13[[#This Row],[V42]],Tabela13[[#This Row],[V44]])</f>
        <v>0.74232665917668228</v>
      </c>
      <c r="AY243" s="4">
        <f>_xlfn.STDEV.S(Tabela13[[#This Row],[V3]],Tabela13[[#This Row],[V1]])</f>
        <v>0.35355339059327379</v>
      </c>
      <c r="AZ243" s="4">
        <f>_xlfn.STDEV.S(Tabela13[[#This Row],[V3]],Tabela13[[#This Row],[V2]])</f>
        <v>3.5219877990134534E-2</v>
      </c>
      <c r="BA243" s="4">
        <f>_xlfn.STDEV.S(Tabela13[[#This Row],[V3]],Tabela13[[#This Row],[V4]])</f>
        <v>0.31833351260313897</v>
      </c>
      <c r="BB243" s="4">
        <f>_xlfn.STDEV.S(Tabela13[[#This Row],[V4]],Tabela13[[#This Row],[V1]])</f>
        <v>3.5219877990134534E-2</v>
      </c>
      <c r="BC243" s="4">
        <f>_xlfn.STDEV.S(Tabela13[[#This Row],[V4]],Tabela13[[#This Row],[V2]])</f>
        <v>0.35355339059327379</v>
      </c>
      <c r="BD243" s="4">
        <f>_xlfn.STDEV.S(Tabela13[[#This Row],[V4]],Tabela13[[#This Row],[V3]])</f>
        <v>0.31833351260313897</v>
      </c>
      <c r="BE243" s="4">
        <f>Tabela13[[#This Row],[V17]]/Tabela13[[#This Row],[V5]]</f>
        <v>0.41039362224578163</v>
      </c>
      <c r="BF243" s="4">
        <f>Tabela13[[#This Row],[V18]]/Tabela13[[#This Row],[V6]]</f>
        <v>0.38329152625065188</v>
      </c>
      <c r="BG243" s="4">
        <f>Tabela13[[#This Row],[V19]]/Tabela13[[#This Row],[V7]]</f>
        <v>5.0507627227610513E-2</v>
      </c>
      <c r="BH243" s="4">
        <f>Tabela13[[#This Row],[V20]]/Tabela13[[#This Row],[V8]]</f>
        <v>0.41039362224578163</v>
      </c>
      <c r="BI243" s="4">
        <f>Tabela13[[#This Row],[V21]]/Tabela13[[#This Row],[V9]]</f>
        <v>2.9415642097360358E-2</v>
      </c>
      <c r="BJ243" s="4">
        <f>Tabela13[[#This Row],[V22]]/Tabela13[[#This Row],[V10]]</f>
        <v>0.76353599229601599</v>
      </c>
      <c r="BK243" s="4">
        <f>Tabela13[[#This Row],[V23]]/Tabela13[[#This Row],[V11]]</f>
        <v>0.38329152625065188</v>
      </c>
      <c r="BL243" s="4">
        <f>Tabela13[[#This Row],[V24]]/Tabela13[[#This Row],[V12]]</f>
        <v>2.9415642097360358E-2</v>
      </c>
      <c r="BM243" s="4">
        <f>Tabela13[[#This Row],[V25]]/Tabela13[[#This Row],[V13]]</f>
        <v>0.33603658964375838</v>
      </c>
      <c r="BN243" s="4">
        <f>Tabela13[[#This Row],[V26]]/Tabela13[[#This Row],[V14]]</f>
        <v>5.0507627227610513E-2</v>
      </c>
      <c r="BO243" s="4">
        <f>Tabela13[[#This Row],[V27]]/Tabela13[[#This Row],[V15]]</f>
        <v>0.36365491603879585</v>
      </c>
      <c r="BP243" s="4">
        <f>Tabela13[[#This Row],[V28]]/Tabela13[[#This Row],[V16]]</f>
        <v>0.33603658964375838</v>
      </c>
      <c r="BQ243" s="4">
        <f>Tabela13[[#This Row],[V1]]-Tabela13[[#This Row],[V2]]</f>
        <v>-0.54980842911877403</v>
      </c>
      <c r="BR243" s="4">
        <f>Tabela13[[#This Row],[V1]]-Tabela13[[#This Row],[V3]]</f>
        <v>-0.50000000000000011</v>
      </c>
      <c r="BS243" s="4">
        <f>Tabela13[[#This Row],[V1]]-Tabela13[[#This Row],[V4]]</f>
        <v>-4.9808429118773923E-2</v>
      </c>
      <c r="BT243" s="4">
        <f>Tabela13[[#This Row],[V2]]-Tabela13[[#This Row],[V1]]</f>
        <v>0.54980842911877403</v>
      </c>
      <c r="BU243" s="4">
        <f>Tabela13[[#This Row],[V2]]-Tabela13[[#This Row],[V3]]</f>
        <v>4.9808429118773923E-2</v>
      </c>
      <c r="BV243" s="4">
        <f>Tabela13[[#This Row],[V2]]-Tabela13[[#This Row],[V4]]</f>
        <v>0.50000000000000011</v>
      </c>
      <c r="BW243" s="4">
        <f>AVERAGE(Tabela13[[#This Row],[V41]],Tabela13[[#This Row],[V42]])</f>
        <v>-0.52490421455938707</v>
      </c>
      <c r="BX243" s="4">
        <f>AVERAGE(Tabela13[[#This Row],[V41]],Tabela13[[#This Row],[V43]])</f>
        <v>-0.29980842911877398</v>
      </c>
      <c r="BY243" s="4">
        <f>AVERAGE(Tabela13[[#This Row],[V41]],Tabela13[[#This Row],[V44]])</f>
        <v>0</v>
      </c>
      <c r="BZ243" s="4">
        <f>AVERAGE(Tabela13[[#This Row],[V41]],Tabela13[[#This Row],[V45]])</f>
        <v>-0.25000000000000006</v>
      </c>
      <c r="CA243" s="4">
        <f>AVERAGE(Tabela13[[#This Row],[V41]],Tabela13[[#This Row],[V46]])</f>
        <v>-2.4904214559386961E-2</v>
      </c>
      <c r="CB243" s="4">
        <f>AVERAGE(Tabela13[[#This Row],[V42]],Tabela13[[#This Row],[V41]])</f>
        <v>-0.52490421455938707</v>
      </c>
      <c r="CC243" s="4">
        <f>AVERAGE(Tabela13[[#This Row],[V42]],Tabela13[[#This Row],[V43]])</f>
        <v>-0.27490421455938702</v>
      </c>
      <c r="CD243" s="4">
        <f>AVERAGE(Tabela13[[#This Row],[V42]],Tabela13[[#This Row],[V44]])</f>
        <v>2.4904214559386961E-2</v>
      </c>
      <c r="CE243" s="4">
        <f>AVERAGE(Tabela13[[#This Row],[V42]],Tabela13[[#This Row],[V45]])</f>
        <v>-0.22509578544061309</v>
      </c>
      <c r="CF243" s="4">
        <f>AVERAGE(Tabela13[[#This Row],[V42]],Tabela13[[#This Row],[V46]])</f>
        <v>0</v>
      </c>
      <c r="CG243" s="4">
        <f>AVERAGE(Tabela13[[#This Row],[V43]],Tabela13[[#This Row],[V41]])</f>
        <v>-0.29980842911877398</v>
      </c>
      <c r="CH243" s="4">
        <f>AVERAGE(Tabela13[[#This Row],[V43]],Tabela13[[#This Row],[V42]])</f>
        <v>-0.27490421455938702</v>
      </c>
      <c r="CI243" s="4">
        <f>AVERAGE(Tabela13[[#This Row],[V43]],Tabela13[[#This Row],[V44]])</f>
        <v>0.25000000000000006</v>
      </c>
      <c r="CJ243" s="4">
        <f>AVERAGE(Tabela13[[#This Row],[V43]],Tabela13[[#This Row],[V45]])</f>
        <v>0</v>
      </c>
      <c r="CK243" s="4">
        <f>AVERAGE(Tabela13[[#This Row],[V43]],Tabela13[[#This Row],[V46]])</f>
        <v>0.22509578544061309</v>
      </c>
      <c r="CL243" s="4">
        <f>AVERAGE(Tabela13[[#This Row],[V44]],Tabela13[[#This Row],[V41]])</f>
        <v>0</v>
      </c>
      <c r="CM243" s="4">
        <f>AVERAGE(Tabela13[[#This Row],[V44]],Tabela13[[#This Row],[V42]])</f>
        <v>2.4904214559386961E-2</v>
      </c>
      <c r="CN243" s="4">
        <f>AVERAGE(Tabela13[[#This Row],[V44]],Tabela13[[#This Row],[V43]])</f>
        <v>0.25000000000000006</v>
      </c>
      <c r="CO243" s="4">
        <f>AVERAGE(Tabela13[[#This Row],[V44]],Tabela13[[#This Row],[V45]])</f>
        <v>0.29980842911877398</v>
      </c>
      <c r="CP243" s="4">
        <f>AVERAGE(Tabela13[[#This Row],[V44]],Tabela13[[#This Row],[V46]])</f>
        <v>0.52490421455938707</v>
      </c>
      <c r="CQ243" s="4">
        <f>AVERAGE(Tabela13[[#This Row],[V45]],Tabela13[[#This Row],[V41]])</f>
        <v>-0.25000000000000006</v>
      </c>
      <c r="CR243" s="4">
        <f>AVERAGE(Tabela13[[#This Row],[V45]],Tabela13[[#This Row],[V42]])</f>
        <v>-0.22509578544061309</v>
      </c>
      <c r="CS243" s="4">
        <f>AVERAGE(Tabela13[[#This Row],[V45]],Tabela13[[#This Row],[V43]])</f>
        <v>0</v>
      </c>
      <c r="CT243" s="4">
        <f>AVERAGE(Tabela13[[#This Row],[V45]],Tabela13[[#This Row],[V44]])</f>
        <v>0.29980842911877398</v>
      </c>
      <c r="CU243" s="4">
        <f>AVERAGE(Tabela13[[#This Row],[V45]],Tabela13[[#This Row],[V46]])</f>
        <v>0.27490421455938702</v>
      </c>
      <c r="CV243" s="4">
        <f>AVERAGE(Tabela13[[#This Row],[V46]],Tabela13[[#This Row],[V41]])</f>
        <v>-2.4904214559386961E-2</v>
      </c>
      <c r="CW243" s="4">
        <f>AVERAGE(Tabela13[[#This Row],[V46]],Tabela13[[#This Row],[V42]])</f>
        <v>0</v>
      </c>
      <c r="CX243" s="4">
        <f>AVERAGE(Tabela13[[#This Row],[V46]],Tabela13[[#This Row],[V43]])</f>
        <v>0.22509578544061309</v>
      </c>
      <c r="CY243" s="4">
        <f>AVERAGE(Tabela13[[#This Row],[V46]],Tabela13[[#This Row],[V44]])</f>
        <v>0.52490421455938707</v>
      </c>
      <c r="CZ243" s="4">
        <f>AVERAGE(Tabela13[[#This Row],[V46]],Tabela13[[#This Row],[V45]])</f>
        <v>0.27490421455938702</v>
      </c>
      <c r="DA243" s="3">
        <f>_xlfn.STDEV.S(Tabela13[[#This Row],[V41]],Tabela13[[#This Row],[V42]])</f>
        <v>3.5219877990134534E-2</v>
      </c>
      <c r="DB243" s="3">
        <f>_xlfn.STDEV.S(Tabela13[[#This Row],[V41]],Tabela13[[#This Row],[V43]])</f>
        <v>0.35355339059327384</v>
      </c>
      <c r="DC243" s="3">
        <f>_xlfn.STDEV.S(Tabela13[[#This Row],[V41]],Tabela13[[#This Row],[V44]])</f>
        <v>0.77754653716681676</v>
      </c>
      <c r="DD243" s="3">
        <f>_xlfn.STDEV.S(Tabela13[[#This Row],[V41]],Tabela13[[#This Row],[V45]])</f>
        <v>0.42399314657354292</v>
      </c>
      <c r="DE243" s="3">
        <f>_xlfn.STDEV.S(Tabela13[[#This Row],[V41]],Tabela13[[#This Row],[V46]])</f>
        <v>0.74232665917668228</v>
      </c>
      <c r="DF243" s="3">
        <f>_xlfn.STDEV.S(Tabela13[[#This Row],[V42]],Tabela13[[#This Row],[V41]])</f>
        <v>3.5219877990134534E-2</v>
      </c>
      <c r="DG243" s="3">
        <f>_xlfn.STDEV.S(Tabela13[[#This Row],[V42]],Tabela13[[#This Row],[V43]])</f>
        <v>0.31833351260313925</v>
      </c>
      <c r="DH243" s="3">
        <f>_xlfn.STDEV.S(Tabela13[[#This Row],[V42]],Tabela13[[#This Row],[V44]])</f>
        <v>0.74232665917668228</v>
      </c>
      <c r="DI243" s="3">
        <f>_xlfn.STDEV.S(Tabela13[[#This Row],[V42]],Tabela13[[#This Row],[V45]])</f>
        <v>0.38877326858340838</v>
      </c>
      <c r="DJ243" s="3">
        <f>_xlfn.STDEV.S(Tabela13[[#This Row],[V42]],Tabela13[[#This Row],[V46]])</f>
        <v>0.70710678118654768</v>
      </c>
      <c r="DK243" s="3">
        <f>_xlfn.STDEV.S(Tabela13[[#This Row],[V43]],Tabela13[[#This Row],[V41]])</f>
        <v>0.35355339059327384</v>
      </c>
      <c r="DL243" s="3">
        <f>_xlfn.STDEV.S(Tabela13[[#This Row],[V43]],Tabela13[[#This Row],[V42]])</f>
        <v>0.31833351260313925</v>
      </c>
      <c r="DM243" s="3">
        <f>_xlfn.STDEV.S(Tabela13[[#This Row],[V43]],Tabela13[[#This Row],[V44]])</f>
        <v>0.42399314657354292</v>
      </c>
      <c r="DN243" s="3">
        <f>_xlfn.STDEV.S(Tabela13[[#This Row],[V43]],Tabela13[[#This Row],[V45]])</f>
        <v>7.0439755980269067E-2</v>
      </c>
      <c r="DO243" s="3">
        <f>_xlfn.STDEV.S(Tabela13[[#This Row],[V43]],Tabela13[[#This Row],[V46]])</f>
        <v>0.38877326858340838</v>
      </c>
      <c r="DP243" s="3">
        <f>_xlfn.STDEV.S(Tabela13[[#This Row],[V44]],Tabela13[[#This Row],[V41]])</f>
        <v>0.77754653716681676</v>
      </c>
      <c r="DQ243" s="3">
        <f>_xlfn.STDEV.S(Tabela13[[#This Row],[V44]],Tabela13[[#This Row],[V42]])</f>
        <v>0.74232665917668228</v>
      </c>
      <c r="DR243" s="3">
        <f>_xlfn.STDEV.S(Tabela13[[#This Row],[V44]],Tabela13[[#This Row],[V43]])</f>
        <v>0.42399314657354292</v>
      </c>
      <c r="DS243" s="3">
        <f>_xlfn.STDEV.S(Tabela13[[#This Row],[V44]],Tabela13[[#This Row],[V45]])</f>
        <v>0.35355339059327384</v>
      </c>
      <c r="DT243" s="3">
        <f>_xlfn.STDEV.S(Tabela13[[#This Row],[V44]],Tabela13[[#This Row],[V46]])</f>
        <v>3.5219877990134534E-2</v>
      </c>
      <c r="DU243" s="3">
        <f>_xlfn.STDEV.S(Tabela13[[#This Row],[V45]],Tabela13[[#This Row],[V41]])</f>
        <v>0.42399314657354292</v>
      </c>
      <c r="DV243" s="3">
        <f>_xlfn.STDEV.S(Tabela13[[#This Row],[V45]],Tabela13[[#This Row],[V42]])</f>
        <v>0.38877326858340838</v>
      </c>
      <c r="DW243" s="3">
        <f>_xlfn.STDEV.S(Tabela13[[#This Row],[V45]],Tabela13[[#This Row],[V43]])</f>
        <v>7.0439755980269067E-2</v>
      </c>
      <c r="DX243" s="3">
        <f>_xlfn.STDEV.S(Tabela13[[#This Row],[V45]],Tabela13[[#This Row],[V44]])</f>
        <v>0.35355339059327384</v>
      </c>
      <c r="DY243" s="3">
        <f>_xlfn.STDEV.S(Tabela13[[#This Row],[V45]],Tabela13[[#This Row],[V46]])</f>
        <v>0.31833351260313925</v>
      </c>
      <c r="DZ243" s="3">
        <f>_xlfn.STDEV.S(Tabela13[[#This Row],[V46]],Tabela13[[#This Row],[V41]])</f>
        <v>0.74232665917668228</v>
      </c>
      <c r="EA243" s="3">
        <f>_xlfn.STDEV.S(Tabela13[[#This Row],[V46]],Tabela13[[#This Row],[V42]])</f>
        <v>0.70710678118654768</v>
      </c>
      <c r="EB243" s="3">
        <f>_xlfn.STDEV.S(Tabela13[[#This Row],[V46]],Tabela13[[#This Row],[V43]])</f>
        <v>0.38877326858340838</v>
      </c>
      <c r="EC243" s="3">
        <f>_xlfn.STDEV.S(Tabela13[[#This Row],[V46]],Tabela13[[#This Row],[V44]])</f>
        <v>3.5219877990134534E-2</v>
      </c>
      <c r="ED243" s="3">
        <f>_xlfn.STDEV.S(Tabela13[[#This Row],[V46]],Tabela13[[#This Row],[V45]])</f>
        <v>0.31833351260313925</v>
      </c>
      <c r="EE243" s="3">
        <f t="shared" si="236"/>
        <v>-6.7097723762227085E-2</v>
      </c>
      <c r="EF243" s="3">
        <f t="shared" si="237"/>
        <v>-1.1792643443430602</v>
      </c>
      <c r="EG243" s="3" t="str">
        <f t="shared" si="238"/>
        <v/>
      </c>
      <c r="EH243" s="3">
        <f t="shared" si="239"/>
        <v>-1.6959725862941712</v>
      </c>
      <c r="EI243" s="3">
        <f t="shared" si="240"/>
        <v>-29.807270468479103</v>
      </c>
      <c r="EJ243" s="3">
        <f t="shared" si="241"/>
        <v>-6.7097723762227085E-2</v>
      </c>
      <c r="EK243" s="3">
        <f t="shared" si="242"/>
        <v>-1.1579797461939976</v>
      </c>
      <c r="EL243" s="3">
        <f t="shared" si="243"/>
        <v>29.807270468479103</v>
      </c>
      <c r="EM243" s="3">
        <f t="shared" si="244"/>
        <v>-1.7271459251109711</v>
      </c>
      <c r="EN243" s="3" t="str">
        <f t="shared" si="245"/>
        <v/>
      </c>
      <c r="EO243" s="3">
        <f t="shared" si="246"/>
        <v>-1.1792643443430602</v>
      </c>
      <c r="EP243" s="3">
        <f t="shared" si="247"/>
        <v>-1.1579797461939976</v>
      </c>
      <c r="EQ243" s="3">
        <f t="shared" si="248"/>
        <v>1.6959725862941712</v>
      </c>
      <c r="ER243" s="3" t="str">
        <f t="shared" si="249"/>
        <v/>
      </c>
      <c r="ES243" s="3" t="str">
        <f t="shared" si="250"/>
        <v/>
      </c>
      <c r="ET243" s="3" t="str">
        <f t="shared" si="251"/>
        <v/>
      </c>
      <c r="EU243" s="3" t="str">
        <f t="shared" si="252"/>
        <v/>
      </c>
      <c r="EV243" s="3">
        <f t="shared" si="253"/>
        <v>1.6959725862941712</v>
      </c>
      <c r="EW243" s="3">
        <f t="shared" si="254"/>
        <v>1.1792643443430602</v>
      </c>
      <c r="EX243" s="3">
        <f t="shared" si="255"/>
        <v>6.7097723762227085E-2</v>
      </c>
      <c r="EY243" s="3">
        <f t="shared" si="256"/>
        <v>-1.6959725862941712</v>
      </c>
      <c r="EZ243" s="3">
        <f t="shared" si="257"/>
        <v>-1.7271459251109711</v>
      </c>
      <c r="FA243" s="3" t="str">
        <f t="shared" si="258"/>
        <v/>
      </c>
      <c r="FB243" s="3">
        <f t="shared" si="259"/>
        <v>1.1792643443430602</v>
      </c>
      <c r="FC243" s="3">
        <f t="shared" si="260"/>
        <v>1.1579797461939976</v>
      </c>
      <c r="FD243" s="3">
        <f t="shared" si="261"/>
        <v>-29.807270468479103</v>
      </c>
      <c r="FE243" s="3" t="str">
        <f t="shared" si="262"/>
        <v/>
      </c>
      <c r="FF243" s="3">
        <f t="shared" si="263"/>
        <v>1.7271459251109711</v>
      </c>
      <c r="FG243" s="3">
        <f t="shared" si="264"/>
        <v>6.7097723762227085E-2</v>
      </c>
      <c r="FH243" s="3">
        <f t="shared" si="265"/>
        <v>1.1579797461939976</v>
      </c>
      <c r="FI243" s="4">
        <f t="shared" si="266"/>
        <v>0.44444444444444442</v>
      </c>
      <c r="FJ243" s="4">
        <f t="shared" si="267"/>
        <v>0.68965517241379315</v>
      </c>
      <c r="FK243" s="4">
        <f t="shared" si="268"/>
        <v>1.2322206095791004</v>
      </c>
      <c r="FL243" s="4">
        <f t="shared" si="269"/>
        <v>1.5152394775036286</v>
      </c>
      <c r="FM243" s="4">
        <f>Tabela13[[#This Row],[V139]]-Tabela13[[#This Row],[V140]]</f>
        <v>-0.28301886792452824</v>
      </c>
      <c r="FN243" s="4">
        <f>Tabela13[[#This Row],[V1]]-Tabela13[[#This Row],[V2]]/2</f>
        <v>6.1302681992337127E-2</v>
      </c>
      <c r="FO243" s="4">
        <f>Tabela13[[#This Row],[V1]]-Tabela13[[#This Row],[V3]]/2</f>
        <v>8.6206896551724088E-2</v>
      </c>
      <c r="FP243" s="4">
        <f>Tabela13[[#This Row],[V1]]-Tabela13[[#This Row],[V4]]/2</f>
        <v>0.31130268199233718</v>
      </c>
      <c r="FQ243" s="4">
        <f>Tabela13[[#This Row],[V2]]-Tabela13[[#This Row],[V1]]/2</f>
        <v>0.88601532567049812</v>
      </c>
      <c r="FR243" s="4">
        <f>Tabela13[[#This Row],[V2]]-Tabela13[[#This Row],[V3]]/2</f>
        <v>0.63601532567049812</v>
      </c>
      <c r="FS243" s="4">
        <f>Tabela13[[#This Row],[V2]]-Tabela13[[#This Row],[V4]]/2</f>
        <v>0.86111111111111116</v>
      </c>
      <c r="FT243" s="4">
        <f t="shared" si="270"/>
        <v>6.1226062469974009E-2</v>
      </c>
      <c r="FU243" s="4">
        <f t="shared" si="271"/>
        <v>8.599429119424068E-2</v>
      </c>
      <c r="FV243" s="4">
        <f t="shared" si="272"/>
        <v>0.3017937018049256</v>
      </c>
      <c r="FW243" s="4">
        <f t="shared" si="273"/>
        <v>0.7250348164650795</v>
      </c>
      <c r="FX243" s="4">
        <f t="shared" si="274"/>
        <v>0.56648126315219316</v>
      </c>
      <c r="FY243" s="4">
        <f t="shared" si="275"/>
        <v>0.71090937318356662</v>
      </c>
      <c r="FZ243" s="4">
        <f t="shared" si="276"/>
        <v>11.020691244595321</v>
      </c>
      <c r="GA243" s="4">
        <f t="shared" si="277"/>
        <v>15.478972414963321</v>
      </c>
      <c r="GB243" s="4">
        <f t="shared" si="278"/>
        <v>54.322866324886604</v>
      </c>
      <c r="GC243" s="4">
        <f t="shared" si="279"/>
        <v>130.50626696371432</v>
      </c>
      <c r="GD243" s="4">
        <f t="shared" si="280"/>
        <v>101.96662736739478</v>
      </c>
      <c r="GE243" s="4">
        <f t="shared" si="281"/>
        <v>127.96368717304199</v>
      </c>
      <c r="GF243" s="4">
        <f>Tabela13[[#This Row],[V1]]-Tabela13[[#This Row],[V2]]/Tabela13[[#This Row],[V2]]</f>
        <v>-0.32758620689655171</v>
      </c>
      <c r="GG243" s="4">
        <f>Tabela13[[#This Row],[V1]]-Tabela13[[#This Row],[V3]]/Tabela13[[#This Row],[V3]]</f>
        <v>-0.32758620689655171</v>
      </c>
      <c r="GH243" s="4">
        <f>Tabela13[[#This Row],[V1]]-Tabela13[[#This Row],[V4]]/Tabela13[[#This Row],[V4]]</f>
        <v>-0.32758620689655171</v>
      </c>
      <c r="GI243" s="4">
        <f>Tabela13[[#This Row],[V2]]-Tabela13[[#This Row],[V1]]/Tabela13[[#This Row],[V1]]</f>
        <v>0.22222222222222232</v>
      </c>
      <c r="GJ243" s="4">
        <f>Tabela13[[#This Row],[V2]]-Tabela13[[#This Row],[V3]]/Tabela13[[#This Row],[V3]]</f>
        <v>0.22222222222222232</v>
      </c>
      <c r="GK243" s="4">
        <f>Tabela13[[#This Row],[V2]]-Tabela13[[#This Row],[V4]]/Tabela13[[#This Row],[V4]]</f>
        <v>0.22222222222222232</v>
      </c>
      <c r="GL243" s="4">
        <f t="shared" si="282"/>
        <v>0.29010393517455063</v>
      </c>
      <c r="GM243" s="4">
        <f t="shared" si="283"/>
        <v>0.94731800766283536</v>
      </c>
      <c r="GN243" s="4">
        <f t="shared" si="284"/>
        <v>0.30623711660488456</v>
      </c>
      <c r="GO243" s="3">
        <f t="shared" si="285"/>
        <v>0</v>
      </c>
      <c r="GP243" s="3">
        <v>100</v>
      </c>
      <c r="GQ243" s="3">
        <f t="shared" si="286"/>
        <v>-1</v>
      </c>
      <c r="GR243" s="3">
        <f t="shared" si="287"/>
        <v>-100</v>
      </c>
      <c r="GS243" s="34">
        <f>COUNTIF($D$2:D242,Tabela13[[#This Row],[HomeTeam]])</f>
        <v>12</v>
      </c>
      <c r="GT243" s="34">
        <f>COUNTIF($E$2:E242,Tabela13[[#This Row],[AwayTeam]])</f>
        <v>12</v>
      </c>
      <c r="GU243" s="3">
        <f>IFERROR(AVERAGEIFS($AD$2:AD242,$D$2:D242,Tabela13[[#This Row],[HomeTeam]],$GS$2:GS242,"&gt;="&amp;Tabela13[[#This Row],[Contagem_H]]-5),"")</f>
        <v>0.58010535959241483</v>
      </c>
      <c r="GV243" s="3">
        <f>IFERROR(AVERAGEIFS($G$2:G242,$E$2:E242,Tabela13[[#This Row],[AwayTeam]],$GT$2:GT242,"&gt;="&amp;Tabela13[[#This Row],[Contagem_A]]-5),"")</f>
        <v>2.2000000000000002</v>
      </c>
      <c r="GW243" s="3">
        <f>IFERROR(AVERAGEIFS($GQ$2:GQ242,$D$2:D242,Tabela13[[#This Row],[HomeTeam]],$GS$2:GS242,"&gt;="&amp;Tabela13[[#This Row],[Contagem_H]]-5),"")</f>
        <v>1.1499999999999999</v>
      </c>
    </row>
    <row r="244" spans="1:205" x14ac:dyDescent="0.25">
      <c r="A244" t="s">
        <v>127</v>
      </c>
      <c r="B244" t="s">
        <v>222</v>
      </c>
      <c r="C244" t="s">
        <v>173</v>
      </c>
      <c r="D244" t="s">
        <v>20</v>
      </c>
      <c r="E244" t="s">
        <v>13</v>
      </c>
      <c r="F244" s="3">
        <v>2</v>
      </c>
      <c r="G244" s="3">
        <v>2</v>
      </c>
      <c r="H244" s="3" t="str">
        <f t="shared" si="288"/>
        <v>D</v>
      </c>
      <c r="I244" s="3">
        <v>1.95</v>
      </c>
      <c r="J244" s="3">
        <v>4</v>
      </c>
      <c r="K244" s="3">
        <v>3.4</v>
      </c>
      <c r="L244" s="3">
        <v>1.53</v>
      </c>
      <c r="M244" s="3">
        <v>2.4</v>
      </c>
      <c r="N244" s="3">
        <f t="shared" si="217"/>
        <v>4</v>
      </c>
      <c r="O244" s="3">
        <f t="shared" si="218"/>
        <v>1</v>
      </c>
      <c r="P244" s="3">
        <f t="shared" si="219"/>
        <v>1</v>
      </c>
      <c r="Q244" s="3">
        <f t="shared" si="220"/>
        <v>5.693815987933637E-2</v>
      </c>
      <c r="R244" s="3">
        <f t="shared" si="221"/>
        <v>7.0261437908496815E-2</v>
      </c>
      <c r="S244" s="3">
        <f t="shared" si="222"/>
        <v>2.0610294117647059</v>
      </c>
      <c r="T244" s="3">
        <f t="shared" si="223"/>
        <v>4.2277526395173455</v>
      </c>
      <c r="U244" s="3">
        <f t="shared" si="224"/>
        <v>3.5935897435897437</v>
      </c>
      <c r="V244" s="3">
        <f t="shared" si="225"/>
        <v>1.6171153846153847</v>
      </c>
      <c r="W244" s="3">
        <f t="shared" si="226"/>
        <v>2.5366515837104071</v>
      </c>
      <c r="X244" s="4">
        <f t="shared" si="227"/>
        <v>0.51282051282051289</v>
      </c>
      <c r="Y244" s="4">
        <f t="shared" si="228"/>
        <v>0.25</v>
      </c>
      <c r="Z244" s="4">
        <f t="shared" si="229"/>
        <v>0.29411764705882354</v>
      </c>
      <c r="AA244" s="4">
        <f t="shared" si="230"/>
        <v>0.65359477124183007</v>
      </c>
      <c r="AB244" s="4">
        <f t="shared" si="231"/>
        <v>0.41666666666666669</v>
      </c>
      <c r="AC244" s="4">
        <f t="shared" si="232"/>
        <v>1.2564102564102564</v>
      </c>
      <c r="AD244" s="4">
        <f t="shared" si="233"/>
        <v>1.1470588235294117</v>
      </c>
      <c r="AE244" s="4">
        <f t="shared" si="234"/>
        <v>1.2564102564102564</v>
      </c>
      <c r="AF244" s="4">
        <f t="shared" si="235"/>
        <v>1.1470588235294117</v>
      </c>
      <c r="AG244" s="4">
        <f>IFERROR(AVERAGE(Tabela13[[#This Row],[V1]],Tabela13[[#This Row],[V2]]),"")</f>
        <v>1.201734539969834</v>
      </c>
      <c r="AH244" s="4">
        <f>IFERROR(AVERAGE(Tabela13[[#This Row],[V1]],Tabela13[[#This Row],[V3]]),"")</f>
        <v>1.2564102564102564</v>
      </c>
      <c r="AI244" s="4">
        <f>IFERROR(AVERAGE(Tabela13[[#This Row],[V1]],Tabela13[[#This Row],[V4]]),"")</f>
        <v>1.201734539969834</v>
      </c>
      <c r="AJ244" s="4">
        <f>IFERROR(AVERAGE(Tabela13[[#This Row],[V2]],Tabela13[[#This Row],[V1]]),"")</f>
        <v>1.201734539969834</v>
      </c>
      <c r="AK244" s="4">
        <f>IFERROR(AVERAGE(Tabela13[[#This Row],[V2]],Tabela13[[#This Row],[V3]]),"")</f>
        <v>1.201734539969834</v>
      </c>
      <c r="AL244" s="4">
        <f>IFERROR(AVERAGE(Tabela13[[#This Row],[V2]],Tabela13[[#This Row],[V4]]),"")</f>
        <v>1.1470588235294117</v>
      </c>
      <c r="AM244" s="4">
        <f>IFERROR(AVERAGE(Tabela13[[#This Row],[V3]],Tabela13[[#This Row],[V1]]),"")</f>
        <v>1.2564102564102564</v>
      </c>
      <c r="AN244" s="4">
        <f>IFERROR(AVERAGE(Tabela13[[#This Row],[V3]],Tabela13[[#This Row],[V2]]),"")</f>
        <v>1.201734539969834</v>
      </c>
      <c r="AO244" s="4">
        <f>IFERROR(AVERAGE(Tabela13[[#This Row],[V3]],Tabela13[[#This Row],[V4]]),"")</f>
        <v>1.201734539969834</v>
      </c>
      <c r="AP244" s="4">
        <f>IFERROR(AVERAGE(Tabela13[[#This Row],[V4]],Tabela13[[#This Row],[V1]]),"")</f>
        <v>1.201734539969834</v>
      </c>
      <c r="AQ244" s="4">
        <f>IFERROR(AVERAGE(Tabela13[[#This Row],[V4]],Tabela13[[#This Row],[V2]]),"")</f>
        <v>1.1470588235294117</v>
      </c>
      <c r="AR244" s="4">
        <f>IFERROR(AVERAGE(Tabela13[[#This Row],[V4]],Tabela13[[#This Row],[V3]]),"")</f>
        <v>1.201734539969834</v>
      </c>
      <c r="AS244" s="4">
        <f>_xlfn.STDEV.S(Tabela13[[#This Row],[V1]:[V2]])</f>
        <v>7.7323139722510897E-2</v>
      </c>
      <c r="AT244" s="4">
        <f>_xlfn.STDEV.S(Tabela13[[#This Row],[V1]],Tabela13[[#This Row],[V3]])</f>
        <v>0</v>
      </c>
      <c r="AU244" s="4">
        <f>_xlfn.STDEV.S(Tabela13[[#This Row],[V1]],Tabela13[[#This Row],[V4]])</f>
        <v>7.7323139722510897E-2</v>
      </c>
      <c r="AV244" s="4">
        <f>_xlfn.STDEV.S(Tabela13[[#This Row],[V2]],Tabela13[[#This Row],[V1]])</f>
        <v>7.7323139722510897E-2</v>
      </c>
      <c r="AW244" s="4">
        <f>_xlfn.STDEV.S(Tabela13[[#This Row],[V2]],Tabela13[[#This Row],[V3]])</f>
        <v>7.7323139722510897E-2</v>
      </c>
      <c r="AX244" s="4">
        <f>_xlfn.STDEV.S(Tabela13[[#This Row],[V42]],Tabela13[[#This Row],[V44]])</f>
        <v>7.7323139722510897E-2</v>
      </c>
      <c r="AY244" s="4">
        <f>_xlfn.STDEV.S(Tabela13[[#This Row],[V3]],Tabela13[[#This Row],[V1]])</f>
        <v>0</v>
      </c>
      <c r="AZ244" s="4">
        <f>_xlfn.STDEV.S(Tabela13[[#This Row],[V3]],Tabela13[[#This Row],[V2]])</f>
        <v>7.7323139722510897E-2</v>
      </c>
      <c r="BA244" s="4">
        <f>_xlfn.STDEV.S(Tabela13[[#This Row],[V3]],Tabela13[[#This Row],[V4]])</f>
        <v>7.7323139722510897E-2</v>
      </c>
      <c r="BB244" s="4">
        <f>_xlfn.STDEV.S(Tabela13[[#This Row],[V4]],Tabela13[[#This Row],[V1]])</f>
        <v>7.7323139722510897E-2</v>
      </c>
      <c r="BC244" s="4">
        <f>_xlfn.STDEV.S(Tabela13[[#This Row],[V4]],Tabela13[[#This Row],[V2]])</f>
        <v>0</v>
      </c>
      <c r="BD244" s="4">
        <f>_xlfn.STDEV.S(Tabela13[[#This Row],[V4]],Tabela13[[#This Row],[V3]])</f>
        <v>7.7323139722510897E-2</v>
      </c>
      <c r="BE244" s="4">
        <f>Tabela13[[#This Row],[V17]]/Tabela13[[#This Row],[V5]]</f>
        <v>6.4342945260150275E-2</v>
      </c>
      <c r="BF244" s="4">
        <f>Tabela13[[#This Row],[V18]]/Tabela13[[#This Row],[V6]]</f>
        <v>0</v>
      </c>
      <c r="BG244" s="4">
        <f>Tabela13[[#This Row],[V19]]/Tabela13[[#This Row],[V7]]</f>
        <v>6.4342945260150275E-2</v>
      </c>
      <c r="BH244" s="4">
        <f>Tabela13[[#This Row],[V20]]/Tabela13[[#This Row],[V8]]</f>
        <v>6.4342945260150275E-2</v>
      </c>
      <c r="BI244" s="4">
        <f>Tabela13[[#This Row],[V21]]/Tabela13[[#This Row],[V9]]</f>
        <v>6.4342945260150275E-2</v>
      </c>
      <c r="BJ244" s="4">
        <f>Tabela13[[#This Row],[V22]]/Tabela13[[#This Row],[V10]]</f>
        <v>6.7409916681163348E-2</v>
      </c>
      <c r="BK244" s="4">
        <f>Tabela13[[#This Row],[V23]]/Tabela13[[#This Row],[V11]]</f>
        <v>0</v>
      </c>
      <c r="BL244" s="4">
        <f>Tabela13[[#This Row],[V24]]/Tabela13[[#This Row],[V12]]</f>
        <v>6.4342945260150275E-2</v>
      </c>
      <c r="BM244" s="4">
        <f>Tabela13[[#This Row],[V25]]/Tabela13[[#This Row],[V13]]</f>
        <v>6.4342945260150275E-2</v>
      </c>
      <c r="BN244" s="4">
        <f>Tabela13[[#This Row],[V26]]/Tabela13[[#This Row],[V14]]</f>
        <v>6.4342945260150275E-2</v>
      </c>
      <c r="BO244" s="4">
        <f>Tabela13[[#This Row],[V27]]/Tabela13[[#This Row],[V15]]</f>
        <v>0</v>
      </c>
      <c r="BP244" s="4">
        <f>Tabela13[[#This Row],[V28]]/Tabela13[[#This Row],[V16]]</f>
        <v>6.4342945260150275E-2</v>
      </c>
      <c r="BQ244" s="4">
        <f>Tabela13[[#This Row],[V1]]-Tabela13[[#This Row],[V2]]</f>
        <v>0.1093514328808447</v>
      </c>
      <c r="BR244" s="4">
        <f>Tabela13[[#This Row],[V1]]-Tabela13[[#This Row],[V3]]</f>
        <v>0</v>
      </c>
      <c r="BS244" s="4">
        <f>Tabela13[[#This Row],[V1]]-Tabela13[[#This Row],[V4]]</f>
        <v>0.1093514328808447</v>
      </c>
      <c r="BT244" s="4">
        <f>Tabela13[[#This Row],[V2]]-Tabela13[[#This Row],[V1]]</f>
        <v>-0.1093514328808447</v>
      </c>
      <c r="BU244" s="4">
        <f>Tabela13[[#This Row],[V2]]-Tabela13[[#This Row],[V3]]</f>
        <v>-0.1093514328808447</v>
      </c>
      <c r="BV244" s="4">
        <f>Tabela13[[#This Row],[V2]]-Tabela13[[#This Row],[V4]]</f>
        <v>0</v>
      </c>
      <c r="BW244" s="4">
        <f>AVERAGE(Tabela13[[#This Row],[V41]],Tabela13[[#This Row],[V42]])</f>
        <v>5.4675716440422351E-2</v>
      </c>
      <c r="BX244" s="4">
        <f>AVERAGE(Tabela13[[#This Row],[V41]],Tabela13[[#This Row],[V43]])</f>
        <v>0.1093514328808447</v>
      </c>
      <c r="BY244" s="4">
        <f>AVERAGE(Tabela13[[#This Row],[V41]],Tabela13[[#This Row],[V44]])</f>
        <v>0</v>
      </c>
      <c r="BZ244" s="4">
        <f>AVERAGE(Tabela13[[#This Row],[V41]],Tabela13[[#This Row],[V45]])</f>
        <v>0</v>
      </c>
      <c r="CA244" s="4">
        <f>AVERAGE(Tabela13[[#This Row],[V41]],Tabela13[[#This Row],[V46]])</f>
        <v>5.4675716440422351E-2</v>
      </c>
      <c r="CB244" s="4">
        <f>AVERAGE(Tabela13[[#This Row],[V42]],Tabela13[[#This Row],[V41]])</f>
        <v>5.4675716440422351E-2</v>
      </c>
      <c r="CC244" s="4">
        <f>AVERAGE(Tabela13[[#This Row],[V42]],Tabela13[[#This Row],[V43]])</f>
        <v>5.4675716440422351E-2</v>
      </c>
      <c r="CD244" s="4">
        <f>AVERAGE(Tabela13[[#This Row],[V42]],Tabela13[[#This Row],[V44]])</f>
        <v>-5.4675716440422351E-2</v>
      </c>
      <c r="CE244" s="4">
        <f>AVERAGE(Tabela13[[#This Row],[V42]],Tabela13[[#This Row],[V45]])</f>
        <v>-5.4675716440422351E-2</v>
      </c>
      <c r="CF244" s="4">
        <f>AVERAGE(Tabela13[[#This Row],[V42]],Tabela13[[#This Row],[V46]])</f>
        <v>0</v>
      </c>
      <c r="CG244" s="4">
        <f>AVERAGE(Tabela13[[#This Row],[V43]],Tabela13[[#This Row],[V41]])</f>
        <v>0.1093514328808447</v>
      </c>
      <c r="CH244" s="4">
        <f>AVERAGE(Tabela13[[#This Row],[V43]],Tabela13[[#This Row],[V42]])</f>
        <v>5.4675716440422351E-2</v>
      </c>
      <c r="CI244" s="4">
        <f>AVERAGE(Tabela13[[#This Row],[V43]],Tabela13[[#This Row],[V44]])</f>
        <v>0</v>
      </c>
      <c r="CJ244" s="4">
        <f>AVERAGE(Tabela13[[#This Row],[V43]],Tabela13[[#This Row],[V45]])</f>
        <v>0</v>
      </c>
      <c r="CK244" s="4">
        <f>AVERAGE(Tabela13[[#This Row],[V43]],Tabela13[[#This Row],[V46]])</f>
        <v>5.4675716440422351E-2</v>
      </c>
      <c r="CL244" s="4">
        <f>AVERAGE(Tabela13[[#This Row],[V44]],Tabela13[[#This Row],[V41]])</f>
        <v>0</v>
      </c>
      <c r="CM244" s="4">
        <f>AVERAGE(Tabela13[[#This Row],[V44]],Tabela13[[#This Row],[V42]])</f>
        <v>-5.4675716440422351E-2</v>
      </c>
      <c r="CN244" s="4">
        <f>AVERAGE(Tabela13[[#This Row],[V44]],Tabela13[[#This Row],[V43]])</f>
        <v>0</v>
      </c>
      <c r="CO244" s="4">
        <f>AVERAGE(Tabela13[[#This Row],[V44]],Tabela13[[#This Row],[V45]])</f>
        <v>-0.1093514328808447</v>
      </c>
      <c r="CP244" s="4">
        <f>AVERAGE(Tabela13[[#This Row],[V44]],Tabela13[[#This Row],[V46]])</f>
        <v>-5.4675716440422351E-2</v>
      </c>
      <c r="CQ244" s="4">
        <f>AVERAGE(Tabela13[[#This Row],[V45]],Tabela13[[#This Row],[V41]])</f>
        <v>0</v>
      </c>
      <c r="CR244" s="4">
        <f>AVERAGE(Tabela13[[#This Row],[V45]],Tabela13[[#This Row],[V42]])</f>
        <v>-5.4675716440422351E-2</v>
      </c>
      <c r="CS244" s="4">
        <f>AVERAGE(Tabela13[[#This Row],[V45]],Tabela13[[#This Row],[V43]])</f>
        <v>0</v>
      </c>
      <c r="CT244" s="4">
        <f>AVERAGE(Tabela13[[#This Row],[V45]],Tabela13[[#This Row],[V44]])</f>
        <v>-0.1093514328808447</v>
      </c>
      <c r="CU244" s="4">
        <f>AVERAGE(Tabela13[[#This Row],[V45]],Tabela13[[#This Row],[V46]])</f>
        <v>-5.4675716440422351E-2</v>
      </c>
      <c r="CV244" s="4">
        <f>AVERAGE(Tabela13[[#This Row],[V46]],Tabela13[[#This Row],[V41]])</f>
        <v>5.4675716440422351E-2</v>
      </c>
      <c r="CW244" s="4">
        <f>AVERAGE(Tabela13[[#This Row],[V46]],Tabela13[[#This Row],[V42]])</f>
        <v>0</v>
      </c>
      <c r="CX244" s="4">
        <f>AVERAGE(Tabela13[[#This Row],[V46]],Tabela13[[#This Row],[V43]])</f>
        <v>5.4675716440422351E-2</v>
      </c>
      <c r="CY244" s="4">
        <f>AVERAGE(Tabela13[[#This Row],[V46]],Tabela13[[#This Row],[V44]])</f>
        <v>-5.4675716440422351E-2</v>
      </c>
      <c r="CZ244" s="4">
        <f>AVERAGE(Tabela13[[#This Row],[V46]],Tabela13[[#This Row],[V45]])</f>
        <v>-5.4675716440422351E-2</v>
      </c>
      <c r="DA244" s="3">
        <f>_xlfn.STDEV.S(Tabela13[[#This Row],[V41]],Tabela13[[#This Row],[V42]])</f>
        <v>7.7323139722510897E-2</v>
      </c>
      <c r="DB244" s="3">
        <f>_xlfn.STDEV.S(Tabela13[[#This Row],[V41]],Tabela13[[#This Row],[V43]])</f>
        <v>0</v>
      </c>
      <c r="DC244" s="3">
        <f>_xlfn.STDEV.S(Tabela13[[#This Row],[V41]],Tabela13[[#This Row],[V44]])</f>
        <v>0.15464627944502179</v>
      </c>
      <c r="DD244" s="3">
        <f>_xlfn.STDEV.S(Tabela13[[#This Row],[V41]],Tabela13[[#This Row],[V45]])</f>
        <v>0.15464627944502179</v>
      </c>
      <c r="DE244" s="3">
        <f>_xlfn.STDEV.S(Tabela13[[#This Row],[V41]],Tabela13[[#This Row],[V46]])</f>
        <v>7.7323139722510897E-2</v>
      </c>
      <c r="DF244" s="3">
        <f>_xlfn.STDEV.S(Tabela13[[#This Row],[V42]],Tabela13[[#This Row],[V41]])</f>
        <v>7.7323139722510897E-2</v>
      </c>
      <c r="DG244" s="3">
        <f>_xlfn.STDEV.S(Tabela13[[#This Row],[V42]],Tabela13[[#This Row],[V43]])</f>
        <v>7.7323139722510897E-2</v>
      </c>
      <c r="DH244" s="3">
        <f>_xlfn.STDEV.S(Tabela13[[#This Row],[V42]],Tabela13[[#This Row],[V44]])</f>
        <v>7.7323139722510897E-2</v>
      </c>
      <c r="DI244" s="3">
        <f>_xlfn.STDEV.S(Tabela13[[#This Row],[V42]],Tabela13[[#This Row],[V45]])</f>
        <v>7.7323139722510897E-2</v>
      </c>
      <c r="DJ244" s="3">
        <f>_xlfn.STDEV.S(Tabela13[[#This Row],[V42]],Tabela13[[#This Row],[V46]])</f>
        <v>0</v>
      </c>
      <c r="DK244" s="3">
        <f>_xlfn.STDEV.S(Tabela13[[#This Row],[V43]],Tabela13[[#This Row],[V41]])</f>
        <v>0</v>
      </c>
      <c r="DL244" s="3">
        <f>_xlfn.STDEV.S(Tabela13[[#This Row],[V43]],Tabela13[[#This Row],[V42]])</f>
        <v>7.7323139722510897E-2</v>
      </c>
      <c r="DM244" s="3">
        <f>_xlfn.STDEV.S(Tabela13[[#This Row],[V43]],Tabela13[[#This Row],[V44]])</f>
        <v>0.15464627944502179</v>
      </c>
      <c r="DN244" s="3">
        <f>_xlfn.STDEV.S(Tabela13[[#This Row],[V43]],Tabela13[[#This Row],[V45]])</f>
        <v>0.15464627944502179</v>
      </c>
      <c r="DO244" s="3">
        <f>_xlfn.STDEV.S(Tabela13[[#This Row],[V43]],Tabela13[[#This Row],[V46]])</f>
        <v>7.7323139722510897E-2</v>
      </c>
      <c r="DP244" s="3">
        <f>_xlfn.STDEV.S(Tabela13[[#This Row],[V44]],Tabela13[[#This Row],[V41]])</f>
        <v>0.15464627944502179</v>
      </c>
      <c r="DQ244" s="3">
        <f>_xlfn.STDEV.S(Tabela13[[#This Row],[V44]],Tabela13[[#This Row],[V42]])</f>
        <v>7.7323139722510897E-2</v>
      </c>
      <c r="DR244" s="3">
        <f>_xlfn.STDEV.S(Tabela13[[#This Row],[V44]],Tabela13[[#This Row],[V43]])</f>
        <v>0.15464627944502179</v>
      </c>
      <c r="DS244" s="3">
        <f>_xlfn.STDEV.S(Tabela13[[#This Row],[V44]],Tabela13[[#This Row],[V45]])</f>
        <v>0</v>
      </c>
      <c r="DT244" s="3">
        <f>_xlfn.STDEV.S(Tabela13[[#This Row],[V44]],Tabela13[[#This Row],[V46]])</f>
        <v>7.7323139722510897E-2</v>
      </c>
      <c r="DU244" s="3">
        <f>_xlfn.STDEV.S(Tabela13[[#This Row],[V45]],Tabela13[[#This Row],[V41]])</f>
        <v>0.15464627944502179</v>
      </c>
      <c r="DV244" s="3">
        <f>_xlfn.STDEV.S(Tabela13[[#This Row],[V45]],Tabela13[[#This Row],[V42]])</f>
        <v>7.7323139722510897E-2</v>
      </c>
      <c r="DW244" s="3">
        <f>_xlfn.STDEV.S(Tabela13[[#This Row],[V45]],Tabela13[[#This Row],[V43]])</f>
        <v>0.15464627944502179</v>
      </c>
      <c r="DX244" s="3">
        <f>_xlfn.STDEV.S(Tabela13[[#This Row],[V45]],Tabela13[[#This Row],[V44]])</f>
        <v>0</v>
      </c>
      <c r="DY244" s="3">
        <f>_xlfn.STDEV.S(Tabela13[[#This Row],[V45]],Tabela13[[#This Row],[V46]])</f>
        <v>7.7323139722510897E-2</v>
      </c>
      <c r="DZ244" s="3">
        <f>_xlfn.STDEV.S(Tabela13[[#This Row],[V46]],Tabela13[[#This Row],[V41]])</f>
        <v>7.7323139722510897E-2</v>
      </c>
      <c r="EA244" s="3">
        <f>_xlfn.STDEV.S(Tabela13[[#This Row],[V46]],Tabela13[[#This Row],[V42]])</f>
        <v>0</v>
      </c>
      <c r="EB244" s="3">
        <f>_xlfn.STDEV.S(Tabela13[[#This Row],[V46]],Tabela13[[#This Row],[V43]])</f>
        <v>7.7323139722510897E-2</v>
      </c>
      <c r="EC244" s="3">
        <f>_xlfn.STDEV.S(Tabela13[[#This Row],[V46]],Tabela13[[#This Row],[V44]])</f>
        <v>7.7323139722510897E-2</v>
      </c>
      <c r="ED244" s="3">
        <f>_xlfn.STDEV.S(Tabela13[[#This Row],[V46]],Tabela13[[#This Row],[V45]])</f>
        <v>7.7323139722510897E-2</v>
      </c>
      <c r="EE244" s="3">
        <f t="shared" si="236"/>
        <v>1.4142135623730951</v>
      </c>
      <c r="EF244" s="3">
        <f t="shared" si="237"/>
        <v>0</v>
      </c>
      <c r="EG244" s="3" t="str">
        <f t="shared" si="238"/>
        <v/>
      </c>
      <c r="EH244" s="3" t="str">
        <f t="shared" si="239"/>
        <v/>
      </c>
      <c r="EI244" s="3">
        <f t="shared" si="240"/>
        <v>1.4142135623730951</v>
      </c>
      <c r="EJ244" s="3">
        <f t="shared" si="241"/>
        <v>1.4142135623730951</v>
      </c>
      <c r="EK244" s="3">
        <f t="shared" si="242"/>
        <v>1.4142135623730951</v>
      </c>
      <c r="EL244" s="3">
        <f t="shared" si="243"/>
        <v>-1.4142135623730951</v>
      </c>
      <c r="EM244" s="3">
        <f t="shared" si="244"/>
        <v>-1.4142135623730951</v>
      </c>
      <c r="EN244" s="3" t="str">
        <f t="shared" si="245"/>
        <v/>
      </c>
      <c r="EO244" s="3">
        <f t="shared" si="246"/>
        <v>0</v>
      </c>
      <c r="EP244" s="3">
        <f t="shared" si="247"/>
        <v>1.4142135623730951</v>
      </c>
      <c r="EQ244" s="3" t="str">
        <f t="shared" si="248"/>
        <v/>
      </c>
      <c r="ER244" s="3" t="str">
        <f t="shared" si="249"/>
        <v/>
      </c>
      <c r="ES244" s="3" t="str">
        <f t="shared" si="250"/>
        <v/>
      </c>
      <c r="ET244" s="3" t="str">
        <f t="shared" si="251"/>
        <v/>
      </c>
      <c r="EU244" s="3" t="str">
        <f t="shared" si="252"/>
        <v/>
      </c>
      <c r="EV244" s="3" t="str">
        <f t="shared" si="253"/>
        <v/>
      </c>
      <c r="EW244" s="3">
        <f t="shared" si="254"/>
        <v>0</v>
      </c>
      <c r="EX244" s="3">
        <f t="shared" si="255"/>
        <v>-1.4142135623730951</v>
      </c>
      <c r="EY244" s="3" t="str">
        <f t="shared" si="256"/>
        <v/>
      </c>
      <c r="EZ244" s="3">
        <f t="shared" si="257"/>
        <v>-1.4142135623730951</v>
      </c>
      <c r="FA244" s="3" t="str">
        <f t="shared" si="258"/>
        <v/>
      </c>
      <c r="FB244" s="3">
        <f t="shared" si="259"/>
        <v>0</v>
      </c>
      <c r="FC244" s="3">
        <f t="shared" si="260"/>
        <v>-1.4142135623730951</v>
      </c>
      <c r="FD244" s="3">
        <f t="shared" si="261"/>
        <v>1.4142135623730951</v>
      </c>
      <c r="FE244" s="3" t="str">
        <f t="shared" si="262"/>
        <v/>
      </c>
      <c r="FF244" s="3">
        <f t="shared" si="263"/>
        <v>1.4142135623730951</v>
      </c>
      <c r="FG244" s="3">
        <f t="shared" si="264"/>
        <v>-1.4142135623730951</v>
      </c>
      <c r="FH244" s="3">
        <f t="shared" si="265"/>
        <v>-1.4142135623730951</v>
      </c>
      <c r="FI244" s="4">
        <f t="shared" si="266"/>
        <v>0.58823529411764708</v>
      </c>
      <c r="FJ244" s="4">
        <f t="shared" si="267"/>
        <v>1.0256410256410258</v>
      </c>
      <c r="FK244" s="4">
        <f t="shared" si="268"/>
        <v>1.6921155904388154</v>
      </c>
      <c r="FL244" s="4">
        <f t="shared" si="269"/>
        <v>1.0713521227256511</v>
      </c>
      <c r="FM244" s="4">
        <f>Tabela13[[#This Row],[V139]]-Tabela13[[#This Row],[V140]]</f>
        <v>0.62076346771316437</v>
      </c>
      <c r="FN244" s="4">
        <f>Tabela13[[#This Row],[V1]]-Tabela13[[#This Row],[V2]]/2</f>
        <v>0.68288084464555054</v>
      </c>
      <c r="FO244" s="4">
        <f>Tabela13[[#This Row],[V1]]-Tabela13[[#This Row],[V3]]/2</f>
        <v>0.62820512820512819</v>
      </c>
      <c r="FP244" s="4">
        <f>Tabela13[[#This Row],[V1]]-Tabela13[[#This Row],[V4]]/2</f>
        <v>0.68288084464555054</v>
      </c>
      <c r="FQ244" s="4">
        <f>Tabela13[[#This Row],[V2]]-Tabela13[[#This Row],[V1]]/2</f>
        <v>0.51885369532428349</v>
      </c>
      <c r="FR244" s="4">
        <f>Tabela13[[#This Row],[V2]]-Tabela13[[#This Row],[V3]]/2</f>
        <v>0.51885369532428349</v>
      </c>
      <c r="FS244" s="4">
        <f>Tabela13[[#This Row],[V2]]-Tabela13[[#This Row],[V4]]/2</f>
        <v>0.57352941176470584</v>
      </c>
      <c r="FT244" s="4">
        <f t="shared" si="270"/>
        <v>0.59914396322716013</v>
      </c>
      <c r="FU244" s="4">
        <f t="shared" si="271"/>
        <v>0.5609008072523719</v>
      </c>
      <c r="FV244" s="4">
        <f t="shared" si="272"/>
        <v>0.59914396322716013</v>
      </c>
      <c r="FW244" s="4">
        <f t="shared" si="273"/>
        <v>0.47861655075447657</v>
      </c>
      <c r="FX244" s="4">
        <f t="shared" si="274"/>
        <v>0.47861655075447657</v>
      </c>
      <c r="FY244" s="4">
        <f t="shared" si="275"/>
        <v>0.52072839140707072</v>
      </c>
      <c r="FZ244" s="4">
        <f t="shared" si="276"/>
        <v>107.84591338088882</v>
      </c>
      <c r="GA244" s="4">
        <f t="shared" si="277"/>
        <v>100.96214530542694</v>
      </c>
      <c r="GB244" s="4">
        <f t="shared" si="278"/>
        <v>107.84591338088882</v>
      </c>
      <c r="GC244" s="4">
        <f t="shared" si="279"/>
        <v>86.150979135805784</v>
      </c>
      <c r="GD244" s="4">
        <f t="shared" si="280"/>
        <v>86.150979135805784</v>
      </c>
      <c r="GE244" s="4">
        <f t="shared" si="281"/>
        <v>93.731110453272734</v>
      </c>
      <c r="GF244" s="4">
        <f>Tabela13[[#This Row],[V1]]-Tabela13[[#This Row],[V2]]/Tabela13[[#This Row],[V2]]</f>
        <v>0.25641025641025639</v>
      </c>
      <c r="GG244" s="4">
        <f>Tabela13[[#This Row],[V1]]-Tabela13[[#This Row],[V3]]/Tabela13[[#This Row],[V3]]</f>
        <v>0.25641025641025639</v>
      </c>
      <c r="GH244" s="4">
        <f>Tabela13[[#This Row],[V1]]-Tabela13[[#This Row],[V4]]/Tabela13[[#This Row],[V4]]</f>
        <v>0.25641025641025639</v>
      </c>
      <c r="GI244" s="4">
        <f>Tabela13[[#This Row],[V2]]-Tabela13[[#This Row],[V1]]/Tabela13[[#This Row],[V1]]</f>
        <v>0.14705882352941169</v>
      </c>
      <c r="GJ244" s="4">
        <f>Tabela13[[#This Row],[V2]]-Tabela13[[#This Row],[V3]]/Tabela13[[#This Row],[V3]]</f>
        <v>0.14705882352941169</v>
      </c>
      <c r="GK244" s="4">
        <f>Tabela13[[#This Row],[V2]]-Tabela13[[#This Row],[V4]]/Tabela13[[#This Row],[V4]]</f>
        <v>0.14705882352941169</v>
      </c>
      <c r="GL244" s="4">
        <f t="shared" si="282"/>
        <v>6.3134079210026992E-2</v>
      </c>
      <c r="GM244" s="4">
        <f t="shared" si="283"/>
        <v>1.201734539969834</v>
      </c>
      <c r="GN244" s="4">
        <f t="shared" si="284"/>
        <v>5.2535794811732532E-2</v>
      </c>
      <c r="GO244" s="3">
        <f t="shared" si="285"/>
        <v>0</v>
      </c>
      <c r="GP244" s="3">
        <v>100</v>
      </c>
      <c r="GQ244" s="3">
        <f t="shared" si="286"/>
        <v>-1</v>
      </c>
      <c r="GR244" s="3">
        <f t="shared" si="287"/>
        <v>-100</v>
      </c>
      <c r="GS244" s="34">
        <f>COUNTIF($D$2:D243,Tabela13[[#This Row],[HomeTeam]])</f>
        <v>12</v>
      </c>
      <c r="GT244" s="34">
        <f>COUNTIF($E$2:E243,Tabela13[[#This Row],[AwayTeam]])</f>
        <v>12</v>
      </c>
      <c r="GU244" s="3">
        <f>IFERROR(AVERAGEIFS($AD$2:AD243,$D$2:D243,Tabela13[[#This Row],[HomeTeam]],$GS$2:GS243,"&gt;="&amp;Tabela13[[#This Row],[Contagem_H]]-5),"")</f>
        <v>1.1451677407559759</v>
      </c>
      <c r="GV244" s="3">
        <f>IFERROR(AVERAGEIFS($G$2:G243,$E$2:E243,Tabela13[[#This Row],[AwayTeam]],$GT$2:GT243,"&gt;="&amp;Tabela13[[#This Row],[Contagem_A]]-5),"")</f>
        <v>1.8</v>
      </c>
      <c r="GW244" s="3">
        <f>IFERROR(AVERAGEIFS($GQ$2:GQ243,$D$2:D243,Tabela13[[#This Row],[HomeTeam]],$GS$2:GS243,"&gt;="&amp;Tabela13[[#This Row],[Contagem_H]]-5),"")</f>
        <v>-0.22800000000000004</v>
      </c>
    </row>
    <row r="245" spans="1:205" x14ac:dyDescent="0.25">
      <c r="A245" t="s">
        <v>127</v>
      </c>
      <c r="B245" t="s">
        <v>222</v>
      </c>
      <c r="C245" t="s">
        <v>173</v>
      </c>
      <c r="D245" t="s">
        <v>133</v>
      </c>
      <c r="E245" t="s">
        <v>14</v>
      </c>
      <c r="F245" s="3">
        <v>2</v>
      </c>
      <c r="G245" s="3">
        <v>0</v>
      </c>
      <c r="H245" s="3" t="str">
        <f t="shared" si="288"/>
        <v>H</v>
      </c>
      <c r="I245" s="3">
        <v>2.25</v>
      </c>
      <c r="J245" s="3">
        <v>3.6</v>
      </c>
      <c r="K245" s="3">
        <v>3.2</v>
      </c>
      <c r="L245" s="3">
        <v>1.86</v>
      </c>
      <c r="M245" s="3">
        <v>2.04</v>
      </c>
      <c r="N245" s="3">
        <f t="shared" si="217"/>
        <v>2</v>
      </c>
      <c r="O245" s="3">
        <f t="shared" si="218"/>
        <v>3</v>
      </c>
      <c r="P245" s="3">
        <f t="shared" si="219"/>
        <v>0</v>
      </c>
      <c r="Q245" s="3">
        <f t="shared" si="220"/>
        <v>3.4722222222222321E-2</v>
      </c>
      <c r="R245" s="3">
        <f t="shared" si="221"/>
        <v>2.7830487033523088E-2</v>
      </c>
      <c r="S245" s="3">
        <f t="shared" si="222"/>
        <v>2.328125</v>
      </c>
      <c r="T245" s="3">
        <f t="shared" si="223"/>
        <v>3.7250000000000005</v>
      </c>
      <c r="U245" s="3">
        <f t="shared" si="224"/>
        <v>3.3111111111111118</v>
      </c>
      <c r="V245" s="3">
        <f t="shared" si="225"/>
        <v>1.9245833333333335</v>
      </c>
      <c r="W245" s="3">
        <f t="shared" si="226"/>
        <v>2.1108333333333338</v>
      </c>
      <c r="X245" s="4">
        <f t="shared" si="227"/>
        <v>0.44444444444444442</v>
      </c>
      <c r="Y245" s="4">
        <f t="shared" si="228"/>
        <v>0.27777777777777779</v>
      </c>
      <c r="Z245" s="4">
        <f t="shared" si="229"/>
        <v>0.3125</v>
      </c>
      <c r="AA245" s="4">
        <f t="shared" si="230"/>
        <v>0.5376344086021505</v>
      </c>
      <c r="AB245" s="4">
        <f t="shared" si="231"/>
        <v>0.49019607843137253</v>
      </c>
      <c r="AC245" s="4">
        <f t="shared" si="232"/>
        <v>1.2222222222222223</v>
      </c>
      <c r="AD245" s="4">
        <f t="shared" si="233"/>
        <v>0.15625</v>
      </c>
      <c r="AE245" s="4">
        <f t="shared" si="234"/>
        <v>0.22222222222222221</v>
      </c>
      <c r="AF245" s="4">
        <f t="shared" si="235"/>
        <v>1.15625</v>
      </c>
      <c r="AG245" s="4">
        <f>IFERROR(AVERAGE(Tabela13[[#This Row],[V1]],Tabela13[[#This Row],[V2]]),"")</f>
        <v>0.68923611111111116</v>
      </c>
      <c r="AH245" s="4">
        <f>IFERROR(AVERAGE(Tabela13[[#This Row],[V1]],Tabela13[[#This Row],[V3]]),"")</f>
        <v>0.72222222222222232</v>
      </c>
      <c r="AI245" s="4">
        <f>IFERROR(AVERAGE(Tabela13[[#This Row],[V1]],Tabela13[[#This Row],[V4]]),"")</f>
        <v>1.1892361111111112</v>
      </c>
      <c r="AJ245" s="4">
        <f>IFERROR(AVERAGE(Tabela13[[#This Row],[V2]],Tabela13[[#This Row],[V1]]),"")</f>
        <v>0.68923611111111116</v>
      </c>
      <c r="AK245" s="4">
        <f>IFERROR(AVERAGE(Tabela13[[#This Row],[V2]],Tabela13[[#This Row],[V3]]),"")</f>
        <v>0.1892361111111111</v>
      </c>
      <c r="AL245" s="4">
        <f>IFERROR(AVERAGE(Tabela13[[#This Row],[V2]],Tabela13[[#This Row],[V4]]),"")</f>
        <v>0.65625</v>
      </c>
      <c r="AM245" s="4">
        <f>IFERROR(AVERAGE(Tabela13[[#This Row],[V3]],Tabela13[[#This Row],[V1]]),"")</f>
        <v>0.72222222222222232</v>
      </c>
      <c r="AN245" s="4">
        <f>IFERROR(AVERAGE(Tabela13[[#This Row],[V3]],Tabela13[[#This Row],[V2]]),"")</f>
        <v>0.1892361111111111</v>
      </c>
      <c r="AO245" s="4">
        <f>IFERROR(AVERAGE(Tabela13[[#This Row],[V3]],Tabela13[[#This Row],[V4]]),"")</f>
        <v>0.68923611111111116</v>
      </c>
      <c r="AP245" s="4">
        <f>IFERROR(AVERAGE(Tabela13[[#This Row],[V4]],Tabela13[[#This Row],[V1]]),"")</f>
        <v>1.1892361111111112</v>
      </c>
      <c r="AQ245" s="4">
        <f>IFERROR(AVERAGE(Tabela13[[#This Row],[V4]],Tabela13[[#This Row],[V2]]),"")</f>
        <v>0.65625</v>
      </c>
      <c r="AR245" s="4">
        <f>IFERROR(AVERAGE(Tabela13[[#This Row],[V4]],Tabela13[[#This Row],[V3]]),"")</f>
        <v>0.68923611111111116</v>
      </c>
      <c r="AS245" s="4">
        <f>_xlfn.STDEV.S(Tabela13[[#This Row],[V1]:[V2]])</f>
        <v>0.75375618688982682</v>
      </c>
      <c r="AT245" s="4">
        <f>_xlfn.STDEV.S(Tabela13[[#This Row],[V1]],Tabela13[[#This Row],[V3]])</f>
        <v>0.70710678118654757</v>
      </c>
      <c r="AU245" s="4">
        <f>_xlfn.STDEV.S(Tabela13[[#This Row],[V1]],Tabela13[[#This Row],[V4]])</f>
        <v>4.6649405703279245E-2</v>
      </c>
      <c r="AV245" s="4">
        <f>_xlfn.STDEV.S(Tabela13[[#This Row],[V2]],Tabela13[[#This Row],[V1]])</f>
        <v>0.75375618688982682</v>
      </c>
      <c r="AW245" s="4">
        <f>_xlfn.STDEV.S(Tabela13[[#This Row],[V2]],Tabela13[[#This Row],[V3]])</f>
        <v>4.6649405703279148E-2</v>
      </c>
      <c r="AX245" s="4">
        <f>_xlfn.STDEV.S(Tabela13[[#This Row],[V42]],Tabela13[[#This Row],[V44]])</f>
        <v>1.4608629680763743</v>
      </c>
      <c r="AY245" s="4">
        <f>_xlfn.STDEV.S(Tabela13[[#This Row],[V3]],Tabela13[[#This Row],[V1]])</f>
        <v>0.70710678118654757</v>
      </c>
      <c r="AZ245" s="4">
        <f>_xlfn.STDEV.S(Tabela13[[#This Row],[V3]],Tabela13[[#This Row],[V2]])</f>
        <v>4.6649405703279148E-2</v>
      </c>
      <c r="BA245" s="4">
        <f>_xlfn.STDEV.S(Tabela13[[#This Row],[V3]],Tabela13[[#This Row],[V4]])</f>
        <v>0.66045737548326833</v>
      </c>
      <c r="BB245" s="4">
        <f>_xlfn.STDEV.S(Tabela13[[#This Row],[V4]],Tabela13[[#This Row],[V1]])</f>
        <v>4.6649405703279245E-2</v>
      </c>
      <c r="BC245" s="4">
        <f>_xlfn.STDEV.S(Tabela13[[#This Row],[V4]],Tabela13[[#This Row],[V2]])</f>
        <v>0.70710678118654757</v>
      </c>
      <c r="BD245" s="4">
        <f>_xlfn.STDEV.S(Tabela13[[#This Row],[V4]],Tabela13[[#This Row],[V3]])</f>
        <v>0.66045737548326833</v>
      </c>
      <c r="BE245" s="4">
        <f>Tabela13[[#This Row],[V17]]/Tabela13[[#This Row],[V5]]</f>
        <v>1.0936109915580359</v>
      </c>
      <c r="BF245" s="4">
        <f>Tabela13[[#This Row],[V18]]/Tabela13[[#This Row],[V6]]</f>
        <v>0.97907092779675808</v>
      </c>
      <c r="BG245" s="4">
        <f>Tabela13[[#This Row],[V19]]/Tabela13[[#This Row],[V7]]</f>
        <v>3.9226361584071306E-2</v>
      </c>
      <c r="BH245" s="4">
        <f>Tabela13[[#This Row],[V20]]/Tabela13[[#This Row],[V8]]</f>
        <v>1.0936109915580359</v>
      </c>
      <c r="BI245" s="4">
        <f>Tabela13[[#This Row],[V21]]/Tabela13[[#This Row],[V9]]</f>
        <v>0.24651429068888797</v>
      </c>
      <c r="BJ245" s="4">
        <f>Tabela13[[#This Row],[V22]]/Tabela13[[#This Row],[V10]]</f>
        <v>2.2260769037354273</v>
      </c>
      <c r="BK245" s="4">
        <f>Tabela13[[#This Row],[V23]]/Tabela13[[#This Row],[V11]]</f>
        <v>0.97907092779675808</v>
      </c>
      <c r="BL245" s="4">
        <f>Tabela13[[#This Row],[V24]]/Tabela13[[#This Row],[V12]]</f>
        <v>0.24651429068888797</v>
      </c>
      <c r="BM245" s="4">
        <f>Tabela13[[#This Row],[V25]]/Tabela13[[#This Row],[V13]]</f>
        <v>0.9582454616583439</v>
      </c>
      <c r="BN245" s="4">
        <f>Tabela13[[#This Row],[V26]]/Tabela13[[#This Row],[V14]]</f>
        <v>3.9226361584071306E-2</v>
      </c>
      <c r="BO245" s="4">
        <f>Tabela13[[#This Row],[V27]]/Tabela13[[#This Row],[V15]]</f>
        <v>1.0774960475223583</v>
      </c>
      <c r="BP245" s="4">
        <f>Tabela13[[#This Row],[V28]]/Tabela13[[#This Row],[V16]]</f>
        <v>0.9582454616583439</v>
      </c>
      <c r="BQ245" s="4">
        <f>Tabela13[[#This Row],[V1]]-Tabela13[[#This Row],[V2]]</f>
        <v>1.0659722222222223</v>
      </c>
      <c r="BR245" s="4">
        <f>Tabela13[[#This Row],[V1]]-Tabela13[[#This Row],[V3]]</f>
        <v>1</v>
      </c>
      <c r="BS245" s="4">
        <f>Tabela13[[#This Row],[V1]]-Tabela13[[#This Row],[V4]]</f>
        <v>6.5972222222222321E-2</v>
      </c>
      <c r="BT245" s="4">
        <f>Tabela13[[#This Row],[V2]]-Tabela13[[#This Row],[V1]]</f>
        <v>-1.0659722222222223</v>
      </c>
      <c r="BU245" s="4">
        <f>Tabela13[[#This Row],[V2]]-Tabela13[[#This Row],[V3]]</f>
        <v>-6.597222222222221E-2</v>
      </c>
      <c r="BV245" s="4">
        <f>Tabela13[[#This Row],[V2]]-Tabela13[[#This Row],[V4]]</f>
        <v>-1</v>
      </c>
      <c r="BW245" s="4">
        <f>AVERAGE(Tabela13[[#This Row],[V41]],Tabela13[[#This Row],[V42]])</f>
        <v>1.0329861111111112</v>
      </c>
      <c r="BX245" s="4">
        <f>AVERAGE(Tabela13[[#This Row],[V41]],Tabela13[[#This Row],[V43]])</f>
        <v>0.56597222222222232</v>
      </c>
      <c r="BY245" s="4">
        <f>AVERAGE(Tabela13[[#This Row],[V41]],Tabela13[[#This Row],[V44]])</f>
        <v>0</v>
      </c>
      <c r="BZ245" s="4">
        <f>AVERAGE(Tabela13[[#This Row],[V41]],Tabela13[[#This Row],[V45]])</f>
        <v>0.5</v>
      </c>
      <c r="CA245" s="4">
        <f>AVERAGE(Tabela13[[#This Row],[V41]],Tabela13[[#This Row],[V46]])</f>
        <v>3.298611111111116E-2</v>
      </c>
      <c r="CB245" s="4">
        <f>AVERAGE(Tabela13[[#This Row],[V42]],Tabela13[[#This Row],[V41]])</f>
        <v>1.0329861111111112</v>
      </c>
      <c r="CC245" s="4">
        <f>AVERAGE(Tabela13[[#This Row],[V42]],Tabela13[[#This Row],[V43]])</f>
        <v>0.53298611111111116</v>
      </c>
      <c r="CD245" s="4">
        <f>AVERAGE(Tabela13[[#This Row],[V42]],Tabela13[[#This Row],[V44]])</f>
        <v>-3.298611111111116E-2</v>
      </c>
      <c r="CE245" s="4">
        <f>AVERAGE(Tabela13[[#This Row],[V42]],Tabela13[[#This Row],[V45]])</f>
        <v>0.4670138888888889</v>
      </c>
      <c r="CF245" s="4">
        <f>AVERAGE(Tabela13[[#This Row],[V42]],Tabela13[[#This Row],[V46]])</f>
        <v>0</v>
      </c>
      <c r="CG245" s="4">
        <f>AVERAGE(Tabela13[[#This Row],[V43]],Tabela13[[#This Row],[V41]])</f>
        <v>0.56597222222222232</v>
      </c>
      <c r="CH245" s="4">
        <f>AVERAGE(Tabela13[[#This Row],[V43]],Tabela13[[#This Row],[V42]])</f>
        <v>0.53298611111111116</v>
      </c>
      <c r="CI245" s="4">
        <f>AVERAGE(Tabela13[[#This Row],[V43]],Tabela13[[#This Row],[V44]])</f>
        <v>-0.5</v>
      </c>
      <c r="CJ245" s="4">
        <f>AVERAGE(Tabela13[[#This Row],[V43]],Tabela13[[#This Row],[V45]])</f>
        <v>5.5511151231257827E-17</v>
      </c>
      <c r="CK245" s="4">
        <f>AVERAGE(Tabela13[[#This Row],[V43]],Tabela13[[#This Row],[V46]])</f>
        <v>-0.46701388888888884</v>
      </c>
      <c r="CL245" s="4">
        <f>AVERAGE(Tabela13[[#This Row],[V44]],Tabela13[[#This Row],[V41]])</f>
        <v>0</v>
      </c>
      <c r="CM245" s="4">
        <f>AVERAGE(Tabela13[[#This Row],[V44]],Tabela13[[#This Row],[V42]])</f>
        <v>-3.298611111111116E-2</v>
      </c>
      <c r="CN245" s="4">
        <f>AVERAGE(Tabela13[[#This Row],[V44]],Tabela13[[#This Row],[V43]])</f>
        <v>-0.5</v>
      </c>
      <c r="CO245" s="4">
        <f>AVERAGE(Tabela13[[#This Row],[V44]],Tabela13[[#This Row],[V45]])</f>
        <v>-0.56597222222222232</v>
      </c>
      <c r="CP245" s="4">
        <f>AVERAGE(Tabela13[[#This Row],[V44]],Tabela13[[#This Row],[V46]])</f>
        <v>-1.0329861111111112</v>
      </c>
      <c r="CQ245" s="4">
        <f>AVERAGE(Tabela13[[#This Row],[V45]],Tabela13[[#This Row],[V41]])</f>
        <v>0.5</v>
      </c>
      <c r="CR245" s="4">
        <f>AVERAGE(Tabela13[[#This Row],[V45]],Tabela13[[#This Row],[V42]])</f>
        <v>0.4670138888888889</v>
      </c>
      <c r="CS245" s="4">
        <f>AVERAGE(Tabela13[[#This Row],[V45]],Tabela13[[#This Row],[V43]])</f>
        <v>5.5511151231257827E-17</v>
      </c>
      <c r="CT245" s="4">
        <f>AVERAGE(Tabela13[[#This Row],[V45]],Tabela13[[#This Row],[V44]])</f>
        <v>-0.56597222222222232</v>
      </c>
      <c r="CU245" s="4">
        <f>AVERAGE(Tabela13[[#This Row],[V45]],Tabela13[[#This Row],[V46]])</f>
        <v>-0.53298611111111116</v>
      </c>
      <c r="CV245" s="4">
        <f>AVERAGE(Tabela13[[#This Row],[V46]],Tabela13[[#This Row],[V41]])</f>
        <v>3.298611111111116E-2</v>
      </c>
      <c r="CW245" s="4">
        <f>AVERAGE(Tabela13[[#This Row],[V46]],Tabela13[[#This Row],[V42]])</f>
        <v>0</v>
      </c>
      <c r="CX245" s="4">
        <f>AVERAGE(Tabela13[[#This Row],[V46]],Tabela13[[#This Row],[V43]])</f>
        <v>-0.46701388888888884</v>
      </c>
      <c r="CY245" s="4">
        <f>AVERAGE(Tabela13[[#This Row],[V46]],Tabela13[[#This Row],[V44]])</f>
        <v>-1.0329861111111112</v>
      </c>
      <c r="CZ245" s="4">
        <f>AVERAGE(Tabela13[[#This Row],[V46]],Tabela13[[#This Row],[V45]])</f>
        <v>-0.53298611111111116</v>
      </c>
      <c r="DA245" s="3">
        <f>_xlfn.STDEV.S(Tabela13[[#This Row],[V41]],Tabela13[[#This Row],[V42]])</f>
        <v>4.6649405703279245E-2</v>
      </c>
      <c r="DB245" s="3">
        <f>_xlfn.STDEV.S(Tabela13[[#This Row],[V41]],Tabela13[[#This Row],[V43]])</f>
        <v>0.70710678118654757</v>
      </c>
      <c r="DC245" s="3">
        <f>_xlfn.STDEV.S(Tabela13[[#This Row],[V41]],Tabela13[[#This Row],[V44]])</f>
        <v>1.5075123737796536</v>
      </c>
      <c r="DD245" s="3">
        <f>_xlfn.STDEV.S(Tabela13[[#This Row],[V41]],Tabela13[[#This Row],[V45]])</f>
        <v>0.80040559259310606</v>
      </c>
      <c r="DE245" s="3">
        <f>_xlfn.STDEV.S(Tabela13[[#This Row],[V41]],Tabela13[[#This Row],[V46]])</f>
        <v>1.4608629680763743</v>
      </c>
      <c r="DF245" s="3">
        <f>_xlfn.STDEV.S(Tabela13[[#This Row],[V42]],Tabela13[[#This Row],[V41]])</f>
        <v>4.6649405703279245E-2</v>
      </c>
      <c r="DG245" s="3">
        <f>_xlfn.STDEV.S(Tabela13[[#This Row],[V42]],Tabela13[[#This Row],[V43]])</f>
        <v>0.66045737548326833</v>
      </c>
      <c r="DH245" s="3">
        <f>_xlfn.STDEV.S(Tabela13[[#This Row],[V42]],Tabela13[[#This Row],[V44]])</f>
        <v>1.4608629680763743</v>
      </c>
      <c r="DI245" s="3">
        <f>_xlfn.STDEV.S(Tabela13[[#This Row],[V42]],Tabela13[[#This Row],[V45]])</f>
        <v>0.75375618688982671</v>
      </c>
      <c r="DJ245" s="3">
        <f>_xlfn.STDEV.S(Tabela13[[#This Row],[V42]],Tabela13[[#This Row],[V46]])</f>
        <v>1.4142135623730951</v>
      </c>
      <c r="DK245" s="3">
        <f>_xlfn.STDEV.S(Tabela13[[#This Row],[V43]],Tabela13[[#This Row],[V41]])</f>
        <v>0.70710678118654757</v>
      </c>
      <c r="DL245" s="3">
        <f>_xlfn.STDEV.S(Tabela13[[#This Row],[V43]],Tabela13[[#This Row],[V42]])</f>
        <v>0.66045737548326833</v>
      </c>
      <c r="DM245" s="3">
        <f>_xlfn.STDEV.S(Tabela13[[#This Row],[V43]],Tabela13[[#This Row],[V44]])</f>
        <v>0.80040559259310606</v>
      </c>
      <c r="DN245" s="3">
        <f>_xlfn.STDEV.S(Tabela13[[#This Row],[V43]],Tabela13[[#This Row],[V45]])</f>
        <v>9.3298811406558421E-2</v>
      </c>
      <c r="DO245" s="3">
        <f>_xlfn.STDEV.S(Tabela13[[#This Row],[V43]],Tabela13[[#This Row],[V46]])</f>
        <v>0.75375618688982682</v>
      </c>
      <c r="DP245" s="3">
        <f>_xlfn.STDEV.S(Tabela13[[#This Row],[V44]],Tabela13[[#This Row],[V41]])</f>
        <v>1.5075123737796536</v>
      </c>
      <c r="DQ245" s="3">
        <f>_xlfn.STDEV.S(Tabela13[[#This Row],[V44]],Tabela13[[#This Row],[V42]])</f>
        <v>1.4608629680763743</v>
      </c>
      <c r="DR245" s="3">
        <f>_xlfn.STDEV.S(Tabela13[[#This Row],[V44]],Tabela13[[#This Row],[V43]])</f>
        <v>0.80040559259310606</v>
      </c>
      <c r="DS245" s="3">
        <f>_xlfn.STDEV.S(Tabela13[[#This Row],[V44]],Tabela13[[#This Row],[V45]])</f>
        <v>0.70710678118654757</v>
      </c>
      <c r="DT245" s="3">
        <f>_xlfn.STDEV.S(Tabela13[[#This Row],[V44]],Tabela13[[#This Row],[V46]])</f>
        <v>4.6649405703279245E-2</v>
      </c>
      <c r="DU245" s="3">
        <f>_xlfn.STDEV.S(Tabela13[[#This Row],[V45]],Tabela13[[#This Row],[V41]])</f>
        <v>0.80040559259310606</v>
      </c>
      <c r="DV245" s="3">
        <f>_xlfn.STDEV.S(Tabela13[[#This Row],[V45]],Tabela13[[#This Row],[V42]])</f>
        <v>0.75375618688982671</v>
      </c>
      <c r="DW245" s="3">
        <f>_xlfn.STDEV.S(Tabela13[[#This Row],[V45]],Tabela13[[#This Row],[V43]])</f>
        <v>9.3298811406558421E-2</v>
      </c>
      <c r="DX245" s="3">
        <f>_xlfn.STDEV.S(Tabela13[[#This Row],[V45]],Tabela13[[#This Row],[V44]])</f>
        <v>0.70710678118654757</v>
      </c>
      <c r="DY245" s="3">
        <f>_xlfn.STDEV.S(Tabela13[[#This Row],[V45]],Tabela13[[#This Row],[V46]])</f>
        <v>0.66045737548326833</v>
      </c>
      <c r="DZ245" s="3">
        <f>_xlfn.STDEV.S(Tabela13[[#This Row],[V46]],Tabela13[[#This Row],[V41]])</f>
        <v>1.4608629680763743</v>
      </c>
      <c r="EA245" s="3">
        <f>_xlfn.STDEV.S(Tabela13[[#This Row],[V46]],Tabela13[[#This Row],[V42]])</f>
        <v>1.4142135623730951</v>
      </c>
      <c r="EB245" s="3">
        <f>_xlfn.STDEV.S(Tabela13[[#This Row],[V46]],Tabela13[[#This Row],[V43]])</f>
        <v>0.75375618688982682</v>
      </c>
      <c r="EC245" s="3">
        <f>_xlfn.STDEV.S(Tabela13[[#This Row],[V46]],Tabela13[[#This Row],[V44]])</f>
        <v>4.6649405703279245E-2</v>
      </c>
      <c r="ED245" s="3">
        <f>_xlfn.STDEV.S(Tabela13[[#This Row],[V46]],Tabela13[[#This Row],[V45]])</f>
        <v>0.66045737548326833</v>
      </c>
      <c r="EE245" s="3">
        <f t="shared" si="236"/>
        <v>4.5159760815275368E-2</v>
      </c>
      <c r="EF245" s="3">
        <f t="shared" si="237"/>
        <v>1.2493665827099734</v>
      </c>
      <c r="EG245" s="3" t="str">
        <f t="shared" si="238"/>
        <v/>
      </c>
      <c r="EH245" s="3">
        <f t="shared" si="239"/>
        <v>1.6008111851862121</v>
      </c>
      <c r="EI245" s="3">
        <f t="shared" si="240"/>
        <v>44.287214190104756</v>
      </c>
      <c r="EJ245" s="3">
        <f t="shared" si="241"/>
        <v>4.5159760815275368E-2</v>
      </c>
      <c r="EK245" s="3">
        <f t="shared" si="242"/>
        <v>1.2391643266396173</v>
      </c>
      <c r="EL245" s="3">
        <f t="shared" si="243"/>
        <v>-44.287214190104756</v>
      </c>
      <c r="EM245" s="3">
        <f t="shared" si="244"/>
        <v>1.6139909429313761</v>
      </c>
      <c r="EN245" s="3" t="str">
        <f t="shared" si="245"/>
        <v/>
      </c>
      <c r="EO245" s="3">
        <f t="shared" si="246"/>
        <v>1.2493665827099734</v>
      </c>
      <c r="EP245" s="3">
        <f t="shared" si="247"/>
        <v>1.2391643266396173</v>
      </c>
      <c r="EQ245" s="3">
        <f t="shared" si="248"/>
        <v>-1.6008111851862121</v>
      </c>
      <c r="ER245" s="3">
        <f t="shared" si="249"/>
        <v>1680721969138746.8</v>
      </c>
      <c r="ES245" s="3" t="str">
        <f t="shared" si="250"/>
        <v/>
      </c>
      <c r="ET245" s="3" t="str">
        <f t="shared" si="251"/>
        <v/>
      </c>
      <c r="EU245" s="3" t="str">
        <f t="shared" si="252"/>
        <v/>
      </c>
      <c r="EV245" s="3">
        <f t="shared" si="253"/>
        <v>-1.6008111851862121</v>
      </c>
      <c r="EW245" s="3">
        <f t="shared" si="254"/>
        <v>-1.2493665827099734</v>
      </c>
      <c r="EX245" s="3">
        <f t="shared" si="255"/>
        <v>-4.5159760815275368E-2</v>
      </c>
      <c r="EY245" s="3">
        <f t="shared" si="256"/>
        <v>1.6008111851862121</v>
      </c>
      <c r="EZ245" s="3">
        <f t="shared" si="257"/>
        <v>1.6139909429313761</v>
      </c>
      <c r="FA245" s="3">
        <f t="shared" si="258"/>
        <v>1680721969138746.8</v>
      </c>
      <c r="FB245" s="3">
        <f t="shared" si="259"/>
        <v>-1.2493665827099734</v>
      </c>
      <c r="FC245" s="3">
        <f t="shared" si="260"/>
        <v>-1.2391643266396173</v>
      </c>
      <c r="FD245" s="3">
        <f t="shared" si="261"/>
        <v>44.287214190104756</v>
      </c>
      <c r="FE245" s="3" t="str">
        <f t="shared" si="262"/>
        <v/>
      </c>
      <c r="FF245" s="3">
        <f t="shared" si="263"/>
        <v>-1.6139909429313766</v>
      </c>
      <c r="FG245" s="3">
        <f t="shared" si="264"/>
        <v>-4.5159760815275368E-2</v>
      </c>
      <c r="FH245" s="3">
        <f t="shared" si="265"/>
        <v>-1.2391643266396173</v>
      </c>
      <c r="FI245" s="4">
        <f t="shared" si="266"/>
        <v>0.625</v>
      </c>
      <c r="FJ245" s="4">
        <f t="shared" si="267"/>
        <v>0</v>
      </c>
      <c r="FK245" s="4">
        <f t="shared" si="268"/>
        <v>1.5570469798657718</v>
      </c>
      <c r="FL245" s="4">
        <f t="shared" si="269"/>
        <v>1.174496644295302</v>
      </c>
      <c r="FM245" s="4">
        <f>Tabela13[[#This Row],[V139]]-Tabela13[[#This Row],[V140]]</f>
        <v>0.3825503355704698</v>
      </c>
      <c r="FN245" s="4">
        <f>Tabela13[[#This Row],[V1]]-Tabela13[[#This Row],[V2]]/2</f>
        <v>1.1440972222222223</v>
      </c>
      <c r="FO245" s="4">
        <f>Tabela13[[#This Row],[V1]]-Tabela13[[#This Row],[V3]]/2</f>
        <v>1.1111111111111112</v>
      </c>
      <c r="FP245" s="4">
        <f>Tabela13[[#This Row],[V1]]-Tabela13[[#This Row],[V4]]/2</f>
        <v>0.64409722222222232</v>
      </c>
      <c r="FQ245" s="4">
        <f>Tabela13[[#This Row],[V2]]-Tabela13[[#This Row],[V1]]/2</f>
        <v>-0.45486111111111116</v>
      </c>
      <c r="FR245" s="4">
        <f>Tabela13[[#This Row],[V2]]-Tabela13[[#This Row],[V3]]/2</f>
        <v>4.5138888888888895E-2</v>
      </c>
      <c r="FS245" s="4">
        <f>Tabela13[[#This Row],[V2]]-Tabela13[[#This Row],[V4]]/2</f>
        <v>-0.421875</v>
      </c>
      <c r="FT245" s="4">
        <f t="shared" si="270"/>
        <v>0.85250373038894955</v>
      </c>
      <c r="FU245" s="4">
        <f t="shared" si="271"/>
        <v>0.83798122500839001</v>
      </c>
      <c r="FV245" s="4">
        <f t="shared" si="272"/>
        <v>0.57221444181174308</v>
      </c>
      <c r="FW245" s="4">
        <f t="shared" si="273"/>
        <v>-0.42688906780048141</v>
      </c>
      <c r="FX245" s="4">
        <f t="shared" si="274"/>
        <v>4.5108269194163934E-2</v>
      </c>
      <c r="FY245" s="4">
        <f t="shared" si="275"/>
        <v>-0.39922076957525254</v>
      </c>
      <c r="FZ245" s="4">
        <f t="shared" si="276"/>
        <v>153.45067147001092</v>
      </c>
      <c r="GA245" s="4">
        <f t="shared" si="277"/>
        <v>150.8366205015102</v>
      </c>
      <c r="GB245" s="4">
        <f t="shared" si="278"/>
        <v>102.99859952611376</v>
      </c>
      <c r="GC245" s="4">
        <f t="shared" si="279"/>
        <v>-76.840032204086654</v>
      </c>
      <c r="GD245" s="4">
        <f t="shared" si="280"/>
        <v>8.1194884549495079</v>
      </c>
      <c r="GE245" s="4">
        <f t="shared" si="281"/>
        <v>-71.85973852354546</v>
      </c>
      <c r="GF245" s="4">
        <f>Tabela13[[#This Row],[V1]]-Tabela13[[#This Row],[V2]]/Tabela13[[#This Row],[V2]]</f>
        <v>0.22222222222222232</v>
      </c>
      <c r="GG245" s="4">
        <f>Tabela13[[#This Row],[V1]]-Tabela13[[#This Row],[V3]]/Tabela13[[#This Row],[V3]]</f>
        <v>0.22222222222222232</v>
      </c>
      <c r="GH245" s="4">
        <f>Tabela13[[#This Row],[V1]]-Tabela13[[#This Row],[V4]]/Tabela13[[#This Row],[V4]]</f>
        <v>0.22222222222222232</v>
      </c>
      <c r="GI245" s="4">
        <f>Tabela13[[#This Row],[V2]]-Tabela13[[#This Row],[V1]]/Tabela13[[#This Row],[V1]]</f>
        <v>-0.84375</v>
      </c>
      <c r="GJ245" s="4">
        <f>Tabela13[[#This Row],[V2]]-Tabela13[[#This Row],[V3]]/Tabela13[[#This Row],[V3]]</f>
        <v>-0.84375</v>
      </c>
      <c r="GK245" s="4">
        <f>Tabela13[[#This Row],[V2]]-Tabela13[[#This Row],[V4]]/Tabela13[[#This Row],[V4]]</f>
        <v>-0.84375</v>
      </c>
      <c r="GL245" s="4">
        <f t="shared" si="282"/>
        <v>0.57860531571038365</v>
      </c>
      <c r="GM245" s="4">
        <f t="shared" si="283"/>
        <v>0.68923611111111116</v>
      </c>
      <c r="GN245" s="4">
        <f t="shared" si="284"/>
        <v>0.8394878132221183</v>
      </c>
      <c r="GO245" s="3">
        <f t="shared" si="285"/>
        <v>1</v>
      </c>
      <c r="GP245" s="3">
        <v>100</v>
      </c>
      <c r="GQ245" s="3">
        <f t="shared" si="286"/>
        <v>1.25</v>
      </c>
      <c r="GR245" s="3">
        <f t="shared" si="287"/>
        <v>125</v>
      </c>
      <c r="GS245" s="34">
        <f>COUNTIF($D$2:D244,Tabela13[[#This Row],[HomeTeam]])</f>
        <v>12</v>
      </c>
      <c r="GT245" s="34">
        <f>COUNTIF($E$2:E244,Tabela13[[#This Row],[AwayTeam]])</f>
        <v>12</v>
      </c>
      <c r="GU245" s="3">
        <f>IFERROR(AVERAGEIFS($AD$2:AD244,$D$2:D244,Tabela13[[#This Row],[HomeTeam]],$GS$2:GS244,"&gt;="&amp;Tabela13[[#This Row],[Contagem_H]]-5),"")</f>
        <v>1.3662558130061662</v>
      </c>
      <c r="GV245" s="3">
        <f>IFERROR(AVERAGEIFS($G$2:G244,$E$2:E244,Tabela13[[#This Row],[AwayTeam]],$GT$2:GT244,"&gt;="&amp;Tabela13[[#This Row],[Contagem_A]]-5),"")</f>
        <v>1.2</v>
      </c>
      <c r="GW245" s="3">
        <f>IFERROR(AVERAGEIFS($GQ$2:GQ244,$D$2:D244,Tabela13[[#This Row],[HomeTeam]],$GS$2:GS244,"&gt;="&amp;Tabela13[[#This Row],[Contagem_H]]-5),"")</f>
        <v>-0.36</v>
      </c>
    </row>
    <row r="246" spans="1:205" x14ac:dyDescent="0.25">
      <c r="A246" t="s">
        <v>127</v>
      </c>
      <c r="B246" t="s">
        <v>222</v>
      </c>
      <c r="C246" t="s">
        <v>173</v>
      </c>
      <c r="D246" t="s">
        <v>23</v>
      </c>
      <c r="E246" t="s">
        <v>26</v>
      </c>
      <c r="F246" s="3">
        <v>1</v>
      </c>
      <c r="G246" s="3">
        <v>2</v>
      </c>
      <c r="H246" s="3" t="str">
        <f t="shared" si="288"/>
        <v>A</v>
      </c>
      <c r="I246" s="3">
        <v>1.5</v>
      </c>
      <c r="J246" s="3">
        <v>5</v>
      </c>
      <c r="K246" s="3">
        <v>5.25</v>
      </c>
      <c r="L246" s="3">
        <v>1.4</v>
      </c>
      <c r="M246" s="3">
        <v>2.88</v>
      </c>
      <c r="N246" s="3">
        <f t="shared" si="217"/>
        <v>3</v>
      </c>
      <c r="O246" s="3">
        <f t="shared" si="218"/>
        <v>0</v>
      </c>
      <c r="P246" s="3">
        <f t="shared" si="219"/>
        <v>3</v>
      </c>
      <c r="Q246" s="3">
        <f t="shared" si="220"/>
        <v>5.7142857142857162E-2</v>
      </c>
      <c r="R246" s="3">
        <f t="shared" si="221"/>
        <v>6.1507936507936511E-2</v>
      </c>
      <c r="S246" s="3">
        <f t="shared" si="222"/>
        <v>1.5857142857142859</v>
      </c>
      <c r="T246" s="3">
        <f t="shared" si="223"/>
        <v>5.2857142857142856</v>
      </c>
      <c r="U246" s="3">
        <f t="shared" si="224"/>
        <v>5.55</v>
      </c>
      <c r="V246" s="3">
        <f t="shared" si="225"/>
        <v>1.48</v>
      </c>
      <c r="W246" s="3">
        <f t="shared" si="226"/>
        <v>3.0445714285714285</v>
      </c>
      <c r="X246" s="4">
        <f t="shared" si="227"/>
        <v>0.66666666666666663</v>
      </c>
      <c r="Y246" s="4">
        <f t="shared" si="228"/>
        <v>0.2</v>
      </c>
      <c r="Z246" s="4">
        <f t="shared" si="229"/>
        <v>0.19047619047619047</v>
      </c>
      <c r="AA246" s="4">
        <f t="shared" si="230"/>
        <v>0.7142857142857143</v>
      </c>
      <c r="AB246" s="4">
        <f t="shared" si="231"/>
        <v>0.34722222222222221</v>
      </c>
      <c r="AC246" s="4">
        <f t="shared" si="232"/>
        <v>0.83333333333333326</v>
      </c>
      <c r="AD246" s="4">
        <f t="shared" si="233"/>
        <v>1.0952380952380953</v>
      </c>
      <c r="AE246" s="4">
        <f t="shared" si="234"/>
        <v>1.3333333333333333</v>
      </c>
      <c r="AF246" s="4">
        <f t="shared" si="235"/>
        <v>0.59523809523809523</v>
      </c>
      <c r="AG246" s="4">
        <f>IFERROR(AVERAGE(Tabela13[[#This Row],[V1]],Tabela13[[#This Row],[V2]]),"")</f>
        <v>0.9642857142857143</v>
      </c>
      <c r="AH246" s="4">
        <f>IFERROR(AVERAGE(Tabela13[[#This Row],[V1]],Tabela13[[#This Row],[V3]]),"")</f>
        <v>1.0833333333333333</v>
      </c>
      <c r="AI246" s="4">
        <f>IFERROR(AVERAGE(Tabela13[[#This Row],[V1]],Tabela13[[#This Row],[V4]]),"")</f>
        <v>0.71428571428571419</v>
      </c>
      <c r="AJ246" s="4">
        <f>IFERROR(AVERAGE(Tabela13[[#This Row],[V2]],Tabela13[[#This Row],[V1]]),"")</f>
        <v>0.9642857142857143</v>
      </c>
      <c r="AK246" s="4">
        <f>IFERROR(AVERAGE(Tabela13[[#This Row],[V2]],Tabela13[[#This Row],[V3]]),"")</f>
        <v>1.2142857142857144</v>
      </c>
      <c r="AL246" s="4">
        <f>IFERROR(AVERAGE(Tabela13[[#This Row],[V2]],Tabela13[[#This Row],[V4]]),"")</f>
        <v>0.84523809523809534</v>
      </c>
      <c r="AM246" s="4">
        <f>IFERROR(AVERAGE(Tabela13[[#This Row],[V3]],Tabela13[[#This Row],[V1]]),"")</f>
        <v>1.0833333333333333</v>
      </c>
      <c r="AN246" s="4">
        <f>IFERROR(AVERAGE(Tabela13[[#This Row],[V3]],Tabela13[[#This Row],[V2]]),"")</f>
        <v>1.2142857142857144</v>
      </c>
      <c r="AO246" s="4">
        <f>IFERROR(AVERAGE(Tabela13[[#This Row],[V3]],Tabela13[[#This Row],[V4]]),"")</f>
        <v>0.96428571428571419</v>
      </c>
      <c r="AP246" s="4">
        <f>IFERROR(AVERAGE(Tabela13[[#This Row],[V4]],Tabela13[[#This Row],[V1]]),"")</f>
        <v>0.71428571428571419</v>
      </c>
      <c r="AQ246" s="4">
        <f>IFERROR(AVERAGE(Tabela13[[#This Row],[V4]],Tabela13[[#This Row],[V2]]),"")</f>
        <v>0.84523809523809534</v>
      </c>
      <c r="AR246" s="4">
        <f>IFERROR(AVERAGE(Tabela13[[#This Row],[V4]],Tabela13[[#This Row],[V3]]),"")</f>
        <v>0.96428571428571419</v>
      </c>
      <c r="AS246" s="4">
        <f>_xlfn.STDEV.S(Tabela13[[#This Row],[V1]:[V2]])</f>
        <v>0.18519463316790524</v>
      </c>
      <c r="AT246" s="4">
        <f>_xlfn.STDEV.S(Tabela13[[#This Row],[V1]],Tabela13[[#This Row],[V3]])</f>
        <v>0.35355339059327379</v>
      </c>
      <c r="AU246" s="4">
        <f>_xlfn.STDEV.S(Tabela13[[#This Row],[V1]],Tabela13[[#This Row],[V4]])</f>
        <v>0.16835875742536843</v>
      </c>
      <c r="AV246" s="4">
        <f>_xlfn.STDEV.S(Tabela13[[#This Row],[V2]],Tabela13[[#This Row],[V1]])</f>
        <v>0.18519463316790524</v>
      </c>
      <c r="AW246" s="4">
        <f>_xlfn.STDEV.S(Tabela13[[#This Row],[V2]],Tabela13[[#This Row],[V3]])</f>
        <v>0.16835875742536832</v>
      </c>
      <c r="AX246" s="4">
        <f>_xlfn.STDEV.S(Tabela13[[#This Row],[V42]],Tabela13[[#This Row],[V44]])</f>
        <v>0.53874802376117925</v>
      </c>
      <c r="AY246" s="4">
        <f>_xlfn.STDEV.S(Tabela13[[#This Row],[V3]],Tabela13[[#This Row],[V1]])</f>
        <v>0.35355339059327379</v>
      </c>
      <c r="AZ246" s="4">
        <f>_xlfn.STDEV.S(Tabela13[[#This Row],[V3]],Tabela13[[#This Row],[V2]])</f>
        <v>0.16835875742536832</v>
      </c>
      <c r="BA246" s="4">
        <f>_xlfn.STDEV.S(Tabela13[[#This Row],[V3]],Tabela13[[#This Row],[V4]])</f>
        <v>0.52191214801864227</v>
      </c>
      <c r="BB246" s="4">
        <f>_xlfn.STDEV.S(Tabela13[[#This Row],[V4]],Tabela13[[#This Row],[V1]])</f>
        <v>0.16835875742536843</v>
      </c>
      <c r="BC246" s="4">
        <f>_xlfn.STDEV.S(Tabela13[[#This Row],[V4]],Tabela13[[#This Row],[V2]])</f>
        <v>0.35355339059327345</v>
      </c>
      <c r="BD246" s="4">
        <f>_xlfn.STDEV.S(Tabela13[[#This Row],[V4]],Tabela13[[#This Row],[V3]])</f>
        <v>0.52191214801864227</v>
      </c>
      <c r="BE246" s="4">
        <f>Tabela13[[#This Row],[V17]]/Tabela13[[#This Row],[V5]]</f>
        <v>0.19205369365560543</v>
      </c>
      <c r="BF246" s="4">
        <f>Tabela13[[#This Row],[V18]]/Tabela13[[#This Row],[V6]]</f>
        <v>0.32635697593225277</v>
      </c>
      <c r="BG246" s="4">
        <f>Tabela13[[#This Row],[V19]]/Tabela13[[#This Row],[V7]]</f>
        <v>0.23570226039551584</v>
      </c>
      <c r="BH246" s="4">
        <f>Tabela13[[#This Row],[V20]]/Tabela13[[#This Row],[V8]]</f>
        <v>0.19205369365560543</v>
      </c>
      <c r="BI246" s="4">
        <f>Tabela13[[#This Row],[V21]]/Tabela13[[#This Row],[V9]]</f>
        <v>0.13864838846795036</v>
      </c>
      <c r="BJ246" s="4">
        <f>Tabela13[[#This Row],[V22]]/Tabela13[[#This Row],[V10]]</f>
        <v>0.63739202811181761</v>
      </c>
      <c r="BK246" s="4">
        <f>Tabela13[[#This Row],[V23]]/Tabela13[[#This Row],[V11]]</f>
        <v>0.32635697593225277</v>
      </c>
      <c r="BL246" s="4">
        <f>Tabela13[[#This Row],[V24]]/Tabela13[[#This Row],[V12]]</f>
        <v>0.13864838846795036</v>
      </c>
      <c r="BM246" s="4">
        <f>Tabela13[[#This Row],[V25]]/Tabela13[[#This Row],[V13]]</f>
        <v>0.54124222757488838</v>
      </c>
      <c r="BN246" s="4">
        <f>Tabela13[[#This Row],[V26]]/Tabela13[[#This Row],[V14]]</f>
        <v>0.23570226039551584</v>
      </c>
      <c r="BO246" s="4">
        <f>Tabela13[[#This Row],[V27]]/Tabela13[[#This Row],[V15]]</f>
        <v>0.41828851844837983</v>
      </c>
      <c r="BP246" s="4">
        <f>Tabela13[[#This Row],[V28]]/Tabela13[[#This Row],[V16]]</f>
        <v>0.54124222757488838</v>
      </c>
      <c r="BQ246" s="4">
        <f>Tabela13[[#This Row],[V1]]-Tabela13[[#This Row],[V2]]</f>
        <v>-0.26190476190476208</v>
      </c>
      <c r="BR246" s="4">
        <f>Tabela13[[#This Row],[V1]]-Tabela13[[#This Row],[V3]]</f>
        <v>-0.5</v>
      </c>
      <c r="BS246" s="4">
        <f>Tabela13[[#This Row],[V1]]-Tabela13[[#This Row],[V4]]</f>
        <v>0.23809523809523803</v>
      </c>
      <c r="BT246" s="4">
        <f>Tabela13[[#This Row],[V2]]-Tabela13[[#This Row],[V1]]</f>
        <v>0.26190476190476208</v>
      </c>
      <c r="BU246" s="4">
        <f>Tabela13[[#This Row],[V2]]-Tabela13[[#This Row],[V3]]</f>
        <v>-0.23809523809523792</v>
      </c>
      <c r="BV246" s="4">
        <f>Tabela13[[#This Row],[V2]]-Tabela13[[#This Row],[V4]]</f>
        <v>0.50000000000000011</v>
      </c>
      <c r="BW246" s="4">
        <f>AVERAGE(Tabela13[[#This Row],[V41]],Tabela13[[#This Row],[V42]])</f>
        <v>-0.38095238095238104</v>
      </c>
      <c r="BX246" s="4">
        <f>AVERAGE(Tabela13[[#This Row],[V41]],Tabela13[[#This Row],[V43]])</f>
        <v>-1.1904761904762029E-2</v>
      </c>
      <c r="BY246" s="4">
        <f>AVERAGE(Tabela13[[#This Row],[V41]],Tabela13[[#This Row],[V44]])</f>
        <v>0</v>
      </c>
      <c r="BZ246" s="4">
        <f>AVERAGE(Tabela13[[#This Row],[V41]],Tabela13[[#This Row],[V45]])</f>
        <v>-0.25</v>
      </c>
      <c r="CA246" s="4">
        <f>AVERAGE(Tabela13[[#This Row],[V41]],Tabela13[[#This Row],[V46]])</f>
        <v>0.11904761904761901</v>
      </c>
      <c r="CB246" s="4">
        <f>AVERAGE(Tabela13[[#This Row],[V42]],Tabela13[[#This Row],[V41]])</f>
        <v>-0.38095238095238104</v>
      </c>
      <c r="CC246" s="4">
        <f>AVERAGE(Tabela13[[#This Row],[V42]],Tabela13[[#This Row],[V43]])</f>
        <v>-0.13095238095238099</v>
      </c>
      <c r="CD246" s="4">
        <f>AVERAGE(Tabela13[[#This Row],[V42]],Tabela13[[#This Row],[V44]])</f>
        <v>-0.11904761904761896</v>
      </c>
      <c r="CE246" s="4">
        <f>AVERAGE(Tabela13[[#This Row],[V42]],Tabela13[[#This Row],[V45]])</f>
        <v>-0.36904761904761896</v>
      </c>
      <c r="CF246" s="4">
        <f>AVERAGE(Tabela13[[#This Row],[V42]],Tabela13[[#This Row],[V46]])</f>
        <v>0</v>
      </c>
      <c r="CG246" s="4">
        <f>AVERAGE(Tabela13[[#This Row],[V43]],Tabela13[[#This Row],[V41]])</f>
        <v>-1.1904761904762029E-2</v>
      </c>
      <c r="CH246" s="4">
        <f>AVERAGE(Tabela13[[#This Row],[V43]],Tabela13[[#This Row],[V42]])</f>
        <v>-0.13095238095238099</v>
      </c>
      <c r="CI246" s="4">
        <f>AVERAGE(Tabela13[[#This Row],[V43]],Tabela13[[#This Row],[V44]])</f>
        <v>0.25000000000000006</v>
      </c>
      <c r="CJ246" s="4">
        <f>AVERAGE(Tabela13[[#This Row],[V43]],Tabela13[[#This Row],[V45]])</f>
        <v>0</v>
      </c>
      <c r="CK246" s="4">
        <f>AVERAGE(Tabela13[[#This Row],[V43]],Tabela13[[#This Row],[V46]])</f>
        <v>0.36904761904761907</v>
      </c>
      <c r="CL246" s="4">
        <f>AVERAGE(Tabela13[[#This Row],[V44]],Tabela13[[#This Row],[V41]])</f>
        <v>0</v>
      </c>
      <c r="CM246" s="4">
        <f>AVERAGE(Tabela13[[#This Row],[V44]],Tabela13[[#This Row],[V42]])</f>
        <v>-0.11904761904761896</v>
      </c>
      <c r="CN246" s="4">
        <f>AVERAGE(Tabela13[[#This Row],[V44]],Tabela13[[#This Row],[V43]])</f>
        <v>0.25000000000000006</v>
      </c>
      <c r="CO246" s="4">
        <f>AVERAGE(Tabela13[[#This Row],[V44]],Tabela13[[#This Row],[V45]])</f>
        <v>1.1904761904762085E-2</v>
      </c>
      <c r="CP246" s="4">
        <f>AVERAGE(Tabela13[[#This Row],[V44]],Tabela13[[#This Row],[V46]])</f>
        <v>0.3809523809523811</v>
      </c>
      <c r="CQ246" s="4">
        <f>AVERAGE(Tabela13[[#This Row],[V45]],Tabela13[[#This Row],[V41]])</f>
        <v>-0.25</v>
      </c>
      <c r="CR246" s="4">
        <f>AVERAGE(Tabela13[[#This Row],[V45]],Tabela13[[#This Row],[V42]])</f>
        <v>-0.36904761904761896</v>
      </c>
      <c r="CS246" s="4">
        <f>AVERAGE(Tabela13[[#This Row],[V45]],Tabela13[[#This Row],[V43]])</f>
        <v>0</v>
      </c>
      <c r="CT246" s="4">
        <f>AVERAGE(Tabela13[[#This Row],[V45]],Tabela13[[#This Row],[V44]])</f>
        <v>1.1904761904762085E-2</v>
      </c>
      <c r="CU246" s="4">
        <f>AVERAGE(Tabela13[[#This Row],[V45]],Tabela13[[#This Row],[V46]])</f>
        <v>0.1309523809523811</v>
      </c>
      <c r="CV246" s="4">
        <f>AVERAGE(Tabela13[[#This Row],[V46]],Tabela13[[#This Row],[V41]])</f>
        <v>0.11904761904761901</v>
      </c>
      <c r="CW246" s="4">
        <f>AVERAGE(Tabela13[[#This Row],[V46]],Tabela13[[#This Row],[V42]])</f>
        <v>0</v>
      </c>
      <c r="CX246" s="4">
        <f>AVERAGE(Tabela13[[#This Row],[V46]],Tabela13[[#This Row],[V43]])</f>
        <v>0.36904761904761907</v>
      </c>
      <c r="CY246" s="4">
        <f>AVERAGE(Tabela13[[#This Row],[V46]],Tabela13[[#This Row],[V44]])</f>
        <v>0.3809523809523811</v>
      </c>
      <c r="CZ246" s="4">
        <f>AVERAGE(Tabela13[[#This Row],[V46]],Tabela13[[#This Row],[V45]])</f>
        <v>0.1309523809523811</v>
      </c>
      <c r="DA246" s="3">
        <f>_xlfn.STDEV.S(Tabela13[[#This Row],[V41]],Tabela13[[#This Row],[V42]])</f>
        <v>0.16835875742536843</v>
      </c>
      <c r="DB246" s="3">
        <f>_xlfn.STDEV.S(Tabela13[[#This Row],[V41]],Tabela13[[#This Row],[V43]])</f>
        <v>0.35355339059327384</v>
      </c>
      <c r="DC246" s="3">
        <f>_xlfn.STDEV.S(Tabela13[[#This Row],[V41]],Tabela13[[#This Row],[V44]])</f>
        <v>0.37038926633581087</v>
      </c>
      <c r="DD246" s="3">
        <f>_xlfn.STDEV.S(Tabela13[[#This Row],[V41]],Tabela13[[#This Row],[V45]])</f>
        <v>1.6835875742537101E-2</v>
      </c>
      <c r="DE246" s="3">
        <f>_xlfn.STDEV.S(Tabela13[[#This Row],[V41]],Tabela13[[#This Row],[V46]])</f>
        <v>0.53874802376117925</v>
      </c>
      <c r="DF246" s="3">
        <f>_xlfn.STDEV.S(Tabela13[[#This Row],[V42]],Tabela13[[#This Row],[V41]])</f>
        <v>0.16835875742536843</v>
      </c>
      <c r="DG246" s="3">
        <f>_xlfn.STDEV.S(Tabela13[[#This Row],[V42]],Tabela13[[#This Row],[V43]])</f>
        <v>0.52191214801864216</v>
      </c>
      <c r="DH246" s="3">
        <f>_xlfn.STDEV.S(Tabela13[[#This Row],[V42]],Tabela13[[#This Row],[V44]])</f>
        <v>0.53874802376117925</v>
      </c>
      <c r="DI246" s="3">
        <f>_xlfn.STDEV.S(Tabela13[[#This Row],[V42]],Tabela13[[#This Row],[V45]])</f>
        <v>0.18519463316790552</v>
      </c>
      <c r="DJ246" s="3">
        <f>_xlfn.STDEV.S(Tabela13[[#This Row],[V42]],Tabela13[[#This Row],[V46]])</f>
        <v>0.70710678118654757</v>
      </c>
      <c r="DK246" s="3">
        <f>_xlfn.STDEV.S(Tabela13[[#This Row],[V43]],Tabela13[[#This Row],[V41]])</f>
        <v>0.35355339059327384</v>
      </c>
      <c r="DL246" s="3">
        <f>_xlfn.STDEV.S(Tabela13[[#This Row],[V43]],Tabela13[[#This Row],[V42]])</f>
        <v>0.52191214801864216</v>
      </c>
      <c r="DM246" s="3">
        <f>_xlfn.STDEV.S(Tabela13[[#This Row],[V43]],Tabela13[[#This Row],[V44]])</f>
        <v>1.6835875742537022E-2</v>
      </c>
      <c r="DN246" s="3">
        <f>_xlfn.STDEV.S(Tabela13[[#This Row],[V43]],Tabela13[[#This Row],[V45]])</f>
        <v>0.33671751485073675</v>
      </c>
      <c r="DO246" s="3">
        <f>_xlfn.STDEV.S(Tabela13[[#This Row],[V43]],Tabela13[[#This Row],[V46]])</f>
        <v>0.18519463316790552</v>
      </c>
      <c r="DP246" s="3">
        <f>_xlfn.STDEV.S(Tabela13[[#This Row],[V44]],Tabela13[[#This Row],[V41]])</f>
        <v>0.37038926633581087</v>
      </c>
      <c r="DQ246" s="3">
        <f>_xlfn.STDEV.S(Tabela13[[#This Row],[V44]],Tabela13[[#This Row],[V42]])</f>
        <v>0.53874802376117925</v>
      </c>
      <c r="DR246" s="3">
        <f>_xlfn.STDEV.S(Tabela13[[#This Row],[V44]],Tabela13[[#This Row],[V43]])</f>
        <v>1.6835875742537022E-2</v>
      </c>
      <c r="DS246" s="3">
        <f>_xlfn.STDEV.S(Tabela13[[#This Row],[V44]],Tabela13[[#This Row],[V45]])</f>
        <v>0.35355339059327379</v>
      </c>
      <c r="DT246" s="3">
        <f>_xlfn.STDEV.S(Tabela13[[#This Row],[V44]],Tabela13[[#This Row],[V46]])</f>
        <v>0.16835875742536843</v>
      </c>
      <c r="DU246" s="3">
        <f>_xlfn.STDEV.S(Tabela13[[#This Row],[V45]],Tabela13[[#This Row],[V41]])</f>
        <v>1.6835875742537101E-2</v>
      </c>
      <c r="DV246" s="3">
        <f>_xlfn.STDEV.S(Tabela13[[#This Row],[V45]],Tabela13[[#This Row],[V42]])</f>
        <v>0.18519463316790552</v>
      </c>
      <c r="DW246" s="3">
        <f>_xlfn.STDEV.S(Tabela13[[#This Row],[V45]],Tabela13[[#This Row],[V43]])</f>
        <v>0.33671751485073675</v>
      </c>
      <c r="DX246" s="3">
        <f>_xlfn.STDEV.S(Tabela13[[#This Row],[V45]],Tabela13[[#This Row],[V44]])</f>
        <v>0.35355339059327379</v>
      </c>
      <c r="DY246" s="3">
        <f>_xlfn.STDEV.S(Tabela13[[#This Row],[V45]],Tabela13[[#This Row],[V46]])</f>
        <v>0.52191214801864216</v>
      </c>
      <c r="DZ246" s="3">
        <f>_xlfn.STDEV.S(Tabela13[[#This Row],[V46]],Tabela13[[#This Row],[V41]])</f>
        <v>0.53874802376117925</v>
      </c>
      <c r="EA246" s="3">
        <f>_xlfn.STDEV.S(Tabela13[[#This Row],[V46]],Tabela13[[#This Row],[V42]])</f>
        <v>0.70710678118654757</v>
      </c>
      <c r="EB246" s="3">
        <f>_xlfn.STDEV.S(Tabela13[[#This Row],[V46]],Tabela13[[#This Row],[V43]])</f>
        <v>0.18519463316790552</v>
      </c>
      <c r="EC246" s="3">
        <f>_xlfn.STDEV.S(Tabela13[[#This Row],[V46]],Tabela13[[#This Row],[V44]])</f>
        <v>0.16835875742536843</v>
      </c>
      <c r="ED246" s="3">
        <f>_xlfn.STDEV.S(Tabela13[[#This Row],[V46]],Tabela13[[#This Row],[V45]])</f>
        <v>0.52191214801864216</v>
      </c>
      <c r="EE246" s="3">
        <f t="shared" si="236"/>
        <v>-0.44194173824159205</v>
      </c>
      <c r="EF246" s="3">
        <f t="shared" si="237"/>
        <v>-29.698484809834692</v>
      </c>
      <c r="EG246" s="3" t="str">
        <f t="shared" si="238"/>
        <v/>
      </c>
      <c r="EH246" s="3">
        <f t="shared" si="239"/>
        <v>-6.7343502970148406E-2</v>
      </c>
      <c r="EI246" s="3">
        <f t="shared" si="240"/>
        <v>4.5254833995939068</v>
      </c>
      <c r="EJ246" s="3">
        <f t="shared" si="241"/>
        <v>-0.44194173824159205</v>
      </c>
      <c r="EK246" s="3">
        <f t="shared" si="242"/>
        <v>-3.9855109485059939</v>
      </c>
      <c r="EL246" s="3">
        <f t="shared" si="243"/>
        <v>-4.5254833995939094</v>
      </c>
      <c r="EM246" s="3">
        <f t="shared" si="244"/>
        <v>-0.50181771568077638</v>
      </c>
      <c r="EN246" s="3" t="str">
        <f t="shared" si="245"/>
        <v/>
      </c>
      <c r="EO246" s="3">
        <f t="shared" si="246"/>
        <v>-29.698484809834692</v>
      </c>
      <c r="EP246" s="3">
        <f t="shared" si="247"/>
        <v>-3.9855109485059939</v>
      </c>
      <c r="EQ246" s="3">
        <f t="shared" si="248"/>
        <v>6.7343502970148073E-2</v>
      </c>
      <c r="ER246" s="3" t="str">
        <f t="shared" si="249"/>
        <v/>
      </c>
      <c r="ES246" s="3" t="str">
        <f t="shared" si="250"/>
        <v/>
      </c>
      <c r="ET246" s="3" t="str">
        <f t="shared" si="251"/>
        <v/>
      </c>
      <c r="EU246" s="3" t="str">
        <f t="shared" si="252"/>
        <v/>
      </c>
      <c r="EV246" s="3">
        <f t="shared" si="253"/>
        <v>6.7343502970148073E-2</v>
      </c>
      <c r="EW246" s="3">
        <f t="shared" si="254"/>
        <v>29.69848480983455</v>
      </c>
      <c r="EX246" s="3">
        <f t="shared" si="255"/>
        <v>0.44194173824159194</v>
      </c>
      <c r="EY246" s="3">
        <f t="shared" si="256"/>
        <v>-6.7343502970148406E-2</v>
      </c>
      <c r="EZ246" s="3">
        <f t="shared" si="257"/>
        <v>-0.50181771568077638</v>
      </c>
      <c r="FA246" s="3" t="str">
        <f t="shared" si="258"/>
        <v/>
      </c>
      <c r="FB246" s="3">
        <f t="shared" si="259"/>
        <v>29.69848480983455</v>
      </c>
      <c r="FC246" s="3">
        <f t="shared" si="260"/>
        <v>3.9855109485059903</v>
      </c>
      <c r="FD246" s="3">
        <f t="shared" si="261"/>
        <v>4.5254833995939068</v>
      </c>
      <c r="FE246" s="3" t="str">
        <f t="shared" si="262"/>
        <v/>
      </c>
      <c r="FF246" s="3">
        <f t="shared" si="263"/>
        <v>0.50181771568077627</v>
      </c>
      <c r="FG246" s="3">
        <f t="shared" si="264"/>
        <v>0.44194173824159194</v>
      </c>
      <c r="FH246" s="3">
        <f t="shared" si="265"/>
        <v>3.9855109485059903</v>
      </c>
      <c r="FI246" s="4">
        <f t="shared" si="266"/>
        <v>0.19047619047619047</v>
      </c>
      <c r="FJ246" s="4">
        <f t="shared" si="267"/>
        <v>1.3333333333333333</v>
      </c>
      <c r="FK246" s="4">
        <f t="shared" si="268"/>
        <v>2.0810810810810811</v>
      </c>
      <c r="FL246" s="4">
        <f t="shared" si="269"/>
        <v>0.72972972972972983</v>
      </c>
      <c r="FM246" s="4">
        <f>Tabela13[[#This Row],[V139]]-Tabela13[[#This Row],[V140]]</f>
        <v>1.3513513513513513</v>
      </c>
      <c r="FN246" s="4">
        <f>Tabela13[[#This Row],[V1]]-Tabela13[[#This Row],[V2]]/2</f>
        <v>0.28571428571428559</v>
      </c>
      <c r="FO246" s="4">
        <f>Tabela13[[#This Row],[V1]]-Tabela13[[#This Row],[V3]]/2</f>
        <v>0.16666666666666663</v>
      </c>
      <c r="FP246" s="4">
        <f>Tabela13[[#This Row],[V1]]-Tabela13[[#This Row],[V4]]/2</f>
        <v>0.53571428571428559</v>
      </c>
      <c r="FQ246" s="4">
        <f>Tabela13[[#This Row],[V2]]-Tabela13[[#This Row],[V1]]/2</f>
        <v>0.67857142857142871</v>
      </c>
      <c r="FR246" s="4">
        <f>Tabela13[[#This Row],[V2]]-Tabela13[[#This Row],[V3]]/2</f>
        <v>0.42857142857142871</v>
      </c>
      <c r="FS246" s="4">
        <f>Tabela13[[#This Row],[V2]]-Tabela13[[#This Row],[V4]]/2</f>
        <v>0.79761904761904767</v>
      </c>
      <c r="FT246" s="4">
        <f t="shared" si="270"/>
        <v>0.27829965900511122</v>
      </c>
      <c r="FU246" s="4">
        <f t="shared" si="271"/>
        <v>0.1651486774146268</v>
      </c>
      <c r="FV246" s="4">
        <f t="shared" si="272"/>
        <v>0.49180917598869844</v>
      </c>
      <c r="FW246" s="4">
        <f t="shared" si="273"/>
        <v>0.5961991412974802</v>
      </c>
      <c r="FX246" s="4">
        <f t="shared" si="274"/>
        <v>0.40489178628508354</v>
      </c>
      <c r="FY246" s="4">
        <f t="shared" si="275"/>
        <v>0.67328745487501862</v>
      </c>
      <c r="FZ246" s="4">
        <f t="shared" si="276"/>
        <v>50.093938620920021</v>
      </c>
      <c r="GA246" s="4">
        <f t="shared" si="277"/>
        <v>29.726761934632822</v>
      </c>
      <c r="GB246" s="4">
        <f t="shared" si="278"/>
        <v>88.525651677965726</v>
      </c>
      <c r="GC246" s="4">
        <f t="shared" si="279"/>
        <v>107.31584543354643</v>
      </c>
      <c r="GD246" s="4">
        <f t="shared" si="280"/>
        <v>72.88052153131504</v>
      </c>
      <c r="GE246" s="4">
        <f t="shared" si="281"/>
        <v>121.19174187750335</v>
      </c>
      <c r="GF246" s="4">
        <f>Tabela13[[#This Row],[V1]]-Tabela13[[#This Row],[V2]]/Tabela13[[#This Row],[V2]]</f>
        <v>-0.16666666666666674</v>
      </c>
      <c r="GG246" s="4">
        <f>Tabela13[[#This Row],[V1]]-Tabela13[[#This Row],[V3]]/Tabela13[[#This Row],[V3]]</f>
        <v>-0.16666666666666674</v>
      </c>
      <c r="GH246" s="4">
        <f>Tabela13[[#This Row],[V1]]-Tabela13[[#This Row],[V4]]/Tabela13[[#This Row],[V4]]</f>
        <v>-0.16666666666666674</v>
      </c>
      <c r="GI246" s="4">
        <f>Tabela13[[#This Row],[V2]]-Tabela13[[#This Row],[V1]]/Tabela13[[#This Row],[V1]]</f>
        <v>9.5238095238095344E-2</v>
      </c>
      <c r="GJ246" s="4">
        <f>Tabela13[[#This Row],[V2]]-Tabela13[[#This Row],[V3]]/Tabela13[[#This Row],[V3]]</f>
        <v>9.5238095238095344E-2</v>
      </c>
      <c r="GK246" s="4">
        <f>Tabela13[[#This Row],[V2]]-Tabela13[[#This Row],[V4]]/Tabela13[[#This Row],[V4]]</f>
        <v>9.5238095238095344E-2</v>
      </c>
      <c r="GL246" s="4">
        <f t="shared" si="282"/>
        <v>0.31973392188069344</v>
      </c>
      <c r="GM246" s="4">
        <f t="shared" si="283"/>
        <v>0.9642857142857143</v>
      </c>
      <c r="GN246" s="4">
        <f t="shared" si="284"/>
        <v>0.33157591898738581</v>
      </c>
      <c r="GO246" s="3">
        <f t="shared" si="285"/>
        <v>0</v>
      </c>
      <c r="GP246" s="3">
        <v>100</v>
      </c>
      <c r="GQ246" s="3">
        <f t="shared" si="286"/>
        <v>-1</v>
      </c>
      <c r="GR246" s="3">
        <f t="shared" si="287"/>
        <v>-100</v>
      </c>
      <c r="GS246" s="34">
        <f>COUNTIF($D$2:D245,Tabela13[[#This Row],[HomeTeam]])</f>
        <v>12</v>
      </c>
      <c r="GT246" s="34">
        <f>COUNTIF($E$2:E245,Tabela13[[#This Row],[AwayTeam]])</f>
        <v>12</v>
      </c>
      <c r="GU246" s="3">
        <f>IFERROR(AVERAGEIFS($AD$2:AD245,$D$2:D245,Tabela13[[#This Row],[HomeTeam]],$GS$2:GS245,"&gt;="&amp;Tabela13[[#This Row],[Contagem_H]]-5),"")</f>
        <v>0.72382224240127557</v>
      </c>
      <c r="GV246" s="3">
        <f>IFERROR(AVERAGEIFS($G$2:G245,$E$2:E245,Tabela13[[#This Row],[AwayTeam]],$GT$2:GT245,"&gt;="&amp;Tabela13[[#This Row],[Contagem_A]]-5),"")</f>
        <v>1.8</v>
      </c>
      <c r="GW246" s="3">
        <f>IFERROR(AVERAGEIFS($GQ$2:GQ245,$D$2:D245,Tabela13[[#This Row],[HomeTeam]],$GS$2:GS245,"&gt;="&amp;Tabela13[[#This Row],[Contagem_H]]-5),"")</f>
        <v>0.75600000000000001</v>
      </c>
    </row>
    <row r="247" spans="1:205" x14ac:dyDescent="0.25">
      <c r="A247" t="s">
        <v>127</v>
      </c>
      <c r="B247" t="s">
        <v>222</v>
      </c>
      <c r="C247" t="s">
        <v>174</v>
      </c>
      <c r="D247" t="s">
        <v>130</v>
      </c>
      <c r="E247" t="s">
        <v>24</v>
      </c>
      <c r="F247" s="3">
        <v>1</v>
      </c>
      <c r="G247" s="3">
        <v>1</v>
      </c>
      <c r="H247" s="3" t="str">
        <f t="shared" si="288"/>
        <v>D</v>
      </c>
      <c r="I247" s="3">
        <v>1.33</v>
      </c>
      <c r="J247" s="3">
        <v>6</v>
      </c>
      <c r="K247" s="3">
        <v>7.5</v>
      </c>
      <c r="L247" s="3">
        <v>1.33</v>
      </c>
      <c r="M247" s="3">
        <v>3.4</v>
      </c>
      <c r="N247" s="3">
        <f t="shared" si="217"/>
        <v>2</v>
      </c>
      <c r="O247" s="3">
        <f t="shared" si="218"/>
        <v>1</v>
      </c>
      <c r="P247" s="3">
        <f t="shared" si="219"/>
        <v>1</v>
      </c>
      <c r="Q247" s="3">
        <f t="shared" si="220"/>
        <v>5.1879699248120303E-2</v>
      </c>
      <c r="R247" s="3">
        <f t="shared" si="221"/>
        <v>4.5997346306943854E-2</v>
      </c>
      <c r="S247" s="3">
        <f t="shared" si="222"/>
        <v>1.399</v>
      </c>
      <c r="T247" s="3">
        <f t="shared" si="223"/>
        <v>6.3112781954887218</v>
      </c>
      <c r="U247" s="3">
        <f t="shared" si="224"/>
        <v>7.8890977443609023</v>
      </c>
      <c r="V247" s="3">
        <f t="shared" si="225"/>
        <v>1.399</v>
      </c>
      <c r="W247" s="3">
        <f t="shared" si="226"/>
        <v>3.5763909774436091</v>
      </c>
      <c r="X247" s="4">
        <f t="shared" si="227"/>
        <v>0.75187969924812026</v>
      </c>
      <c r="Y247" s="4">
        <f t="shared" si="228"/>
        <v>0.16666666666666666</v>
      </c>
      <c r="Z247" s="4">
        <f t="shared" si="229"/>
        <v>0.13333333333333333</v>
      </c>
      <c r="AA247" s="4">
        <f t="shared" si="230"/>
        <v>0.75187969924812026</v>
      </c>
      <c r="AB247" s="4">
        <f t="shared" si="231"/>
        <v>0.29411764705882354</v>
      </c>
      <c r="AC247" s="4">
        <f t="shared" si="232"/>
        <v>0.87593984962406013</v>
      </c>
      <c r="AD247" s="4">
        <f t="shared" si="233"/>
        <v>0.56666666666666665</v>
      </c>
      <c r="AE247" s="4">
        <f t="shared" si="234"/>
        <v>0.87593984962406013</v>
      </c>
      <c r="AF247" s="4">
        <f t="shared" si="235"/>
        <v>0.56666666666666665</v>
      </c>
      <c r="AG247" s="4">
        <f>IFERROR(AVERAGE(Tabela13[[#This Row],[V1]],Tabela13[[#This Row],[V2]]),"")</f>
        <v>0.72130325814536334</v>
      </c>
      <c r="AH247" s="4">
        <f>IFERROR(AVERAGE(Tabela13[[#This Row],[V1]],Tabela13[[#This Row],[V3]]),"")</f>
        <v>0.87593984962406013</v>
      </c>
      <c r="AI247" s="4">
        <f>IFERROR(AVERAGE(Tabela13[[#This Row],[V1]],Tabela13[[#This Row],[V4]]),"")</f>
        <v>0.72130325814536334</v>
      </c>
      <c r="AJ247" s="4">
        <f>IFERROR(AVERAGE(Tabela13[[#This Row],[V2]],Tabela13[[#This Row],[V1]]),"")</f>
        <v>0.72130325814536334</v>
      </c>
      <c r="AK247" s="4">
        <f>IFERROR(AVERAGE(Tabela13[[#This Row],[V2]],Tabela13[[#This Row],[V3]]),"")</f>
        <v>0.72130325814536334</v>
      </c>
      <c r="AL247" s="4">
        <f>IFERROR(AVERAGE(Tabela13[[#This Row],[V2]],Tabela13[[#This Row],[V4]]),"")</f>
        <v>0.56666666666666665</v>
      </c>
      <c r="AM247" s="4">
        <f>IFERROR(AVERAGE(Tabela13[[#This Row],[V3]],Tabela13[[#This Row],[V1]]),"")</f>
        <v>0.87593984962406013</v>
      </c>
      <c r="AN247" s="4">
        <f>IFERROR(AVERAGE(Tabela13[[#This Row],[V3]],Tabela13[[#This Row],[V2]]),"")</f>
        <v>0.72130325814536334</v>
      </c>
      <c r="AO247" s="4">
        <f>IFERROR(AVERAGE(Tabela13[[#This Row],[V3]],Tabela13[[#This Row],[V4]]),"")</f>
        <v>0.72130325814536334</v>
      </c>
      <c r="AP247" s="4">
        <f>IFERROR(AVERAGE(Tabela13[[#This Row],[V4]],Tabela13[[#This Row],[V1]]),"")</f>
        <v>0.72130325814536334</v>
      </c>
      <c r="AQ247" s="4">
        <f>IFERROR(AVERAGE(Tabela13[[#This Row],[V4]],Tabela13[[#This Row],[V2]]),"")</f>
        <v>0.56666666666666665</v>
      </c>
      <c r="AR247" s="4">
        <f>IFERROR(AVERAGE(Tabela13[[#This Row],[V4]],Tabela13[[#This Row],[V3]]),"")</f>
        <v>0.72130325814536334</v>
      </c>
      <c r="AS247" s="4">
        <f>_xlfn.STDEV.S(Tabela13[[#This Row],[V1]:[V2]])</f>
        <v>0.21868916490832108</v>
      </c>
      <c r="AT247" s="4">
        <f>_xlfn.STDEV.S(Tabela13[[#This Row],[V1]],Tabela13[[#This Row],[V3]])</f>
        <v>0</v>
      </c>
      <c r="AU247" s="4">
        <f>_xlfn.STDEV.S(Tabela13[[#This Row],[V1]],Tabela13[[#This Row],[V4]])</f>
        <v>0.21868916490832108</v>
      </c>
      <c r="AV247" s="4">
        <f>_xlfn.STDEV.S(Tabela13[[#This Row],[V2]],Tabela13[[#This Row],[V1]])</f>
        <v>0.21868916490832108</v>
      </c>
      <c r="AW247" s="4">
        <f>_xlfn.STDEV.S(Tabela13[[#This Row],[V2]],Tabela13[[#This Row],[V3]])</f>
        <v>0.21868916490832108</v>
      </c>
      <c r="AX247" s="4">
        <f>_xlfn.STDEV.S(Tabela13[[#This Row],[V42]],Tabela13[[#This Row],[V44]])</f>
        <v>0.21868916490832069</v>
      </c>
      <c r="AY247" s="4">
        <f>_xlfn.STDEV.S(Tabela13[[#This Row],[V3]],Tabela13[[#This Row],[V1]])</f>
        <v>0</v>
      </c>
      <c r="AZ247" s="4">
        <f>_xlfn.STDEV.S(Tabela13[[#This Row],[V3]],Tabela13[[#This Row],[V2]])</f>
        <v>0.21868916490832108</v>
      </c>
      <c r="BA247" s="4">
        <f>_xlfn.STDEV.S(Tabela13[[#This Row],[V3]],Tabela13[[#This Row],[V4]])</f>
        <v>0.21868916490832108</v>
      </c>
      <c r="BB247" s="4">
        <f>_xlfn.STDEV.S(Tabela13[[#This Row],[V4]],Tabela13[[#This Row],[V1]])</f>
        <v>0.21868916490832108</v>
      </c>
      <c r="BC247" s="4">
        <f>_xlfn.STDEV.S(Tabela13[[#This Row],[V4]],Tabela13[[#This Row],[V2]])</f>
        <v>0</v>
      </c>
      <c r="BD247" s="4">
        <f>_xlfn.STDEV.S(Tabela13[[#This Row],[V4]],Tabela13[[#This Row],[V3]])</f>
        <v>0.21868916490832108</v>
      </c>
      <c r="BE247" s="4">
        <f>Tabela13[[#This Row],[V17]]/Tabela13[[#This Row],[V5]]</f>
        <v>0.30318615982772801</v>
      </c>
      <c r="BF247" s="4">
        <f>Tabela13[[#This Row],[V18]]/Tabela13[[#This Row],[V6]]</f>
        <v>0</v>
      </c>
      <c r="BG247" s="4">
        <f>Tabela13[[#This Row],[V19]]/Tabela13[[#This Row],[V7]]</f>
        <v>0.30318615982772801</v>
      </c>
      <c r="BH247" s="4">
        <f>Tabela13[[#This Row],[V20]]/Tabela13[[#This Row],[V8]]</f>
        <v>0.30318615982772801</v>
      </c>
      <c r="BI247" s="4">
        <f>Tabela13[[#This Row],[V21]]/Tabela13[[#This Row],[V9]]</f>
        <v>0.30318615982772801</v>
      </c>
      <c r="BJ247" s="4">
        <f>Tabela13[[#This Row],[V22]]/Tabela13[[#This Row],[V10]]</f>
        <v>0.38592205572056593</v>
      </c>
      <c r="BK247" s="4">
        <f>Tabela13[[#This Row],[V23]]/Tabela13[[#This Row],[V11]]</f>
        <v>0</v>
      </c>
      <c r="BL247" s="4">
        <f>Tabela13[[#This Row],[V24]]/Tabela13[[#This Row],[V12]]</f>
        <v>0.30318615982772801</v>
      </c>
      <c r="BM247" s="4">
        <f>Tabela13[[#This Row],[V25]]/Tabela13[[#This Row],[V13]]</f>
        <v>0.30318615982772801</v>
      </c>
      <c r="BN247" s="4">
        <f>Tabela13[[#This Row],[V26]]/Tabela13[[#This Row],[V14]]</f>
        <v>0.30318615982772801</v>
      </c>
      <c r="BO247" s="4">
        <f>Tabela13[[#This Row],[V27]]/Tabela13[[#This Row],[V15]]</f>
        <v>0</v>
      </c>
      <c r="BP247" s="4">
        <f>Tabela13[[#This Row],[V28]]/Tabela13[[#This Row],[V16]]</f>
        <v>0.30318615982772801</v>
      </c>
      <c r="BQ247" s="4">
        <f>Tabela13[[#This Row],[V1]]-Tabela13[[#This Row],[V2]]</f>
        <v>0.30927318295739348</v>
      </c>
      <c r="BR247" s="4">
        <f>Tabela13[[#This Row],[V1]]-Tabela13[[#This Row],[V3]]</f>
        <v>0</v>
      </c>
      <c r="BS247" s="4">
        <f>Tabela13[[#This Row],[V1]]-Tabela13[[#This Row],[V4]]</f>
        <v>0.30927318295739348</v>
      </c>
      <c r="BT247" s="4">
        <f>Tabela13[[#This Row],[V2]]-Tabela13[[#This Row],[V1]]</f>
        <v>-0.30927318295739348</v>
      </c>
      <c r="BU247" s="4">
        <f>Tabela13[[#This Row],[V2]]-Tabela13[[#This Row],[V3]]</f>
        <v>-0.30927318295739348</v>
      </c>
      <c r="BV247" s="4">
        <f>Tabela13[[#This Row],[V2]]-Tabela13[[#This Row],[V4]]</f>
        <v>0</v>
      </c>
      <c r="BW247" s="4">
        <f>AVERAGE(Tabela13[[#This Row],[V41]],Tabela13[[#This Row],[V42]])</f>
        <v>0.15463659147869674</v>
      </c>
      <c r="BX247" s="4">
        <f>AVERAGE(Tabela13[[#This Row],[V41]],Tabela13[[#This Row],[V43]])</f>
        <v>0.30927318295739348</v>
      </c>
      <c r="BY247" s="4">
        <f>AVERAGE(Tabela13[[#This Row],[V41]],Tabela13[[#This Row],[V44]])</f>
        <v>0</v>
      </c>
      <c r="BZ247" s="4">
        <f>AVERAGE(Tabela13[[#This Row],[V41]],Tabela13[[#This Row],[V45]])</f>
        <v>0</v>
      </c>
      <c r="CA247" s="4">
        <f>AVERAGE(Tabela13[[#This Row],[V41]],Tabela13[[#This Row],[V46]])</f>
        <v>0.15463659147869674</v>
      </c>
      <c r="CB247" s="4">
        <f>AVERAGE(Tabela13[[#This Row],[V42]],Tabela13[[#This Row],[V41]])</f>
        <v>0.15463659147869674</v>
      </c>
      <c r="CC247" s="4">
        <f>AVERAGE(Tabela13[[#This Row],[V42]],Tabela13[[#This Row],[V43]])</f>
        <v>0.15463659147869674</v>
      </c>
      <c r="CD247" s="4">
        <f>AVERAGE(Tabela13[[#This Row],[V42]],Tabela13[[#This Row],[V44]])</f>
        <v>-0.15463659147869674</v>
      </c>
      <c r="CE247" s="4">
        <f>AVERAGE(Tabela13[[#This Row],[V42]],Tabela13[[#This Row],[V45]])</f>
        <v>-0.15463659147869674</v>
      </c>
      <c r="CF247" s="4">
        <f>AVERAGE(Tabela13[[#This Row],[V42]],Tabela13[[#This Row],[V46]])</f>
        <v>0</v>
      </c>
      <c r="CG247" s="4">
        <f>AVERAGE(Tabela13[[#This Row],[V43]],Tabela13[[#This Row],[V41]])</f>
        <v>0.30927318295739348</v>
      </c>
      <c r="CH247" s="4">
        <f>AVERAGE(Tabela13[[#This Row],[V43]],Tabela13[[#This Row],[V42]])</f>
        <v>0.15463659147869674</v>
      </c>
      <c r="CI247" s="4">
        <f>AVERAGE(Tabela13[[#This Row],[V43]],Tabela13[[#This Row],[V44]])</f>
        <v>0</v>
      </c>
      <c r="CJ247" s="4">
        <f>AVERAGE(Tabela13[[#This Row],[V43]],Tabela13[[#This Row],[V45]])</f>
        <v>0</v>
      </c>
      <c r="CK247" s="4">
        <f>AVERAGE(Tabela13[[#This Row],[V43]],Tabela13[[#This Row],[V46]])</f>
        <v>0.15463659147869674</v>
      </c>
      <c r="CL247" s="4">
        <f>AVERAGE(Tabela13[[#This Row],[V44]],Tabela13[[#This Row],[V41]])</f>
        <v>0</v>
      </c>
      <c r="CM247" s="4">
        <f>AVERAGE(Tabela13[[#This Row],[V44]],Tabela13[[#This Row],[V42]])</f>
        <v>-0.15463659147869674</v>
      </c>
      <c r="CN247" s="4">
        <f>AVERAGE(Tabela13[[#This Row],[V44]],Tabela13[[#This Row],[V43]])</f>
        <v>0</v>
      </c>
      <c r="CO247" s="4">
        <f>AVERAGE(Tabela13[[#This Row],[V44]],Tabela13[[#This Row],[V45]])</f>
        <v>-0.30927318295739348</v>
      </c>
      <c r="CP247" s="4">
        <f>AVERAGE(Tabela13[[#This Row],[V44]],Tabela13[[#This Row],[V46]])</f>
        <v>-0.15463659147869674</v>
      </c>
      <c r="CQ247" s="4">
        <f>AVERAGE(Tabela13[[#This Row],[V45]],Tabela13[[#This Row],[V41]])</f>
        <v>0</v>
      </c>
      <c r="CR247" s="4">
        <f>AVERAGE(Tabela13[[#This Row],[V45]],Tabela13[[#This Row],[V42]])</f>
        <v>-0.15463659147869674</v>
      </c>
      <c r="CS247" s="4">
        <f>AVERAGE(Tabela13[[#This Row],[V45]],Tabela13[[#This Row],[V43]])</f>
        <v>0</v>
      </c>
      <c r="CT247" s="4">
        <f>AVERAGE(Tabela13[[#This Row],[V45]],Tabela13[[#This Row],[V44]])</f>
        <v>-0.30927318295739348</v>
      </c>
      <c r="CU247" s="4">
        <f>AVERAGE(Tabela13[[#This Row],[V45]],Tabela13[[#This Row],[V46]])</f>
        <v>-0.15463659147869674</v>
      </c>
      <c r="CV247" s="4">
        <f>AVERAGE(Tabela13[[#This Row],[V46]],Tabela13[[#This Row],[V41]])</f>
        <v>0.15463659147869674</v>
      </c>
      <c r="CW247" s="4">
        <f>AVERAGE(Tabela13[[#This Row],[V46]],Tabela13[[#This Row],[V42]])</f>
        <v>0</v>
      </c>
      <c r="CX247" s="4">
        <f>AVERAGE(Tabela13[[#This Row],[V46]],Tabela13[[#This Row],[V43]])</f>
        <v>0.15463659147869674</v>
      </c>
      <c r="CY247" s="4">
        <f>AVERAGE(Tabela13[[#This Row],[V46]],Tabela13[[#This Row],[V44]])</f>
        <v>-0.15463659147869674</v>
      </c>
      <c r="CZ247" s="4">
        <f>AVERAGE(Tabela13[[#This Row],[V46]],Tabela13[[#This Row],[V45]])</f>
        <v>-0.15463659147869674</v>
      </c>
      <c r="DA247" s="3">
        <f>_xlfn.STDEV.S(Tabela13[[#This Row],[V41]],Tabela13[[#This Row],[V42]])</f>
        <v>0.21868916490832069</v>
      </c>
      <c r="DB247" s="3">
        <f>_xlfn.STDEV.S(Tabela13[[#This Row],[V41]],Tabela13[[#This Row],[V43]])</f>
        <v>0</v>
      </c>
      <c r="DC247" s="3">
        <f>_xlfn.STDEV.S(Tabela13[[#This Row],[V41]],Tabela13[[#This Row],[V44]])</f>
        <v>0.43737832981664138</v>
      </c>
      <c r="DD247" s="3">
        <f>_xlfn.STDEV.S(Tabela13[[#This Row],[V41]],Tabela13[[#This Row],[V45]])</f>
        <v>0.43737832981664138</v>
      </c>
      <c r="DE247" s="3">
        <f>_xlfn.STDEV.S(Tabela13[[#This Row],[V41]],Tabela13[[#This Row],[V46]])</f>
        <v>0.21868916490832069</v>
      </c>
      <c r="DF247" s="3">
        <f>_xlfn.STDEV.S(Tabela13[[#This Row],[V42]],Tabela13[[#This Row],[V41]])</f>
        <v>0.21868916490832069</v>
      </c>
      <c r="DG247" s="3">
        <f>_xlfn.STDEV.S(Tabela13[[#This Row],[V42]],Tabela13[[#This Row],[V43]])</f>
        <v>0.21868916490832069</v>
      </c>
      <c r="DH247" s="3">
        <f>_xlfn.STDEV.S(Tabela13[[#This Row],[V42]],Tabela13[[#This Row],[V44]])</f>
        <v>0.21868916490832069</v>
      </c>
      <c r="DI247" s="3">
        <f>_xlfn.STDEV.S(Tabela13[[#This Row],[V42]],Tabela13[[#This Row],[V45]])</f>
        <v>0.21868916490832069</v>
      </c>
      <c r="DJ247" s="3">
        <f>_xlfn.STDEV.S(Tabela13[[#This Row],[V42]],Tabela13[[#This Row],[V46]])</f>
        <v>0</v>
      </c>
      <c r="DK247" s="3">
        <f>_xlfn.STDEV.S(Tabela13[[#This Row],[V43]],Tabela13[[#This Row],[V41]])</f>
        <v>0</v>
      </c>
      <c r="DL247" s="3">
        <f>_xlfn.STDEV.S(Tabela13[[#This Row],[V43]],Tabela13[[#This Row],[V42]])</f>
        <v>0.21868916490832069</v>
      </c>
      <c r="DM247" s="3">
        <f>_xlfn.STDEV.S(Tabela13[[#This Row],[V43]],Tabela13[[#This Row],[V44]])</f>
        <v>0.43737832981664138</v>
      </c>
      <c r="DN247" s="3">
        <f>_xlfn.STDEV.S(Tabela13[[#This Row],[V43]],Tabela13[[#This Row],[V45]])</f>
        <v>0.43737832981664138</v>
      </c>
      <c r="DO247" s="3">
        <f>_xlfn.STDEV.S(Tabela13[[#This Row],[V43]],Tabela13[[#This Row],[V46]])</f>
        <v>0.21868916490832069</v>
      </c>
      <c r="DP247" s="3">
        <f>_xlfn.STDEV.S(Tabela13[[#This Row],[V44]],Tabela13[[#This Row],[V41]])</f>
        <v>0.43737832981664138</v>
      </c>
      <c r="DQ247" s="3">
        <f>_xlfn.STDEV.S(Tabela13[[#This Row],[V44]],Tabela13[[#This Row],[V42]])</f>
        <v>0.21868916490832069</v>
      </c>
      <c r="DR247" s="3">
        <f>_xlfn.STDEV.S(Tabela13[[#This Row],[V44]],Tabela13[[#This Row],[V43]])</f>
        <v>0.43737832981664138</v>
      </c>
      <c r="DS247" s="3">
        <f>_xlfn.STDEV.S(Tabela13[[#This Row],[V44]],Tabela13[[#This Row],[V45]])</f>
        <v>0</v>
      </c>
      <c r="DT247" s="3">
        <f>_xlfn.STDEV.S(Tabela13[[#This Row],[V44]],Tabela13[[#This Row],[V46]])</f>
        <v>0.21868916490832069</v>
      </c>
      <c r="DU247" s="3">
        <f>_xlfn.STDEV.S(Tabela13[[#This Row],[V45]],Tabela13[[#This Row],[V41]])</f>
        <v>0.43737832981664138</v>
      </c>
      <c r="DV247" s="3">
        <f>_xlfn.STDEV.S(Tabela13[[#This Row],[V45]],Tabela13[[#This Row],[V42]])</f>
        <v>0.21868916490832069</v>
      </c>
      <c r="DW247" s="3">
        <f>_xlfn.STDEV.S(Tabela13[[#This Row],[V45]],Tabela13[[#This Row],[V43]])</f>
        <v>0.43737832981664138</v>
      </c>
      <c r="DX247" s="3">
        <f>_xlfn.STDEV.S(Tabela13[[#This Row],[V45]],Tabela13[[#This Row],[V44]])</f>
        <v>0</v>
      </c>
      <c r="DY247" s="3">
        <f>_xlfn.STDEV.S(Tabela13[[#This Row],[V45]],Tabela13[[#This Row],[V46]])</f>
        <v>0.21868916490832069</v>
      </c>
      <c r="DZ247" s="3">
        <f>_xlfn.STDEV.S(Tabela13[[#This Row],[V46]],Tabela13[[#This Row],[V41]])</f>
        <v>0.21868916490832069</v>
      </c>
      <c r="EA247" s="3">
        <f>_xlfn.STDEV.S(Tabela13[[#This Row],[V46]],Tabela13[[#This Row],[V42]])</f>
        <v>0</v>
      </c>
      <c r="EB247" s="3">
        <f>_xlfn.STDEV.S(Tabela13[[#This Row],[V46]],Tabela13[[#This Row],[V43]])</f>
        <v>0.21868916490832069</v>
      </c>
      <c r="EC247" s="3">
        <f>_xlfn.STDEV.S(Tabela13[[#This Row],[V46]],Tabela13[[#This Row],[V44]])</f>
        <v>0.21868916490832069</v>
      </c>
      <c r="ED247" s="3">
        <f>_xlfn.STDEV.S(Tabela13[[#This Row],[V46]],Tabela13[[#This Row],[V45]])</f>
        <v>0.21868916490832069</v>
      </c>
      <c r="EE247" s="3">
        <f t="shared" si="236"/>
        <v>1.4142135623730949</v>
      </c>
      <c r="EF247" s="3">
        <f t="shared" si="237"/>
        <v>0</v>
      </c>
      <c r="EG247" s="3" t="str">
        <f t="shared" si="238"/>
        <v/>
      </c>
      <c r="EH247" s="3" t="str">
        <f t="shared" si="239"/>
        <v/>
      </c>
      <c r="EI247" s="3">
        <f t="shared" si="240"/>
        <v>1.4142135623730949</v>
      </c>
      <c r="EJ247" s="3">
        <f t="shared" si="241"/>
        <v>1.4142135623730949</v>
      </c>
      <c r="EK247" s="3">
        <f t="shared" si="242"/>
        <v>1.4142135623730949</v>
      </c>
      <c r="EL247" s="3">
        <f t="shared" si="243"/>
        <v>-1.4142135623730949</v>
      </c>
      <c r="EM247" s="3">
        <f t="shared" si="244"/>
        <v>-1.4142135623730949</v>
      </c>
      <c r="EN247" s="3" t="str">
        <f t="shared" si="245"/>
        <v/>
      </c>
      <c r="EO247" s="3">
        <f t="shared" si="246"/>
        <v>0</v>
      </c>
      <c r="EP247" s="3">
        <f t="shared" si="247"/>
        <v>1.4142135623730949</v>
      </c>
      <c r="EQ247" s="3" t="str">
        <f t="shared" si="248"/>
        <v/>
      </c>
      <c r="ER247" s="3" t="str">
        <f t="shared" si="249"/>
        <v/>
      </c>
      <c r="ES247" s="3" t="str">
        <f t="shared" si="250"/>
        <v/>
      </c>
      <c r="ET247" s="3" t="str">
        <f t="shared" si="251"/>
        <v/>
      </c>
      <c r="EU247" s="3" t="str">
        <f t="shared" si="252"/>
        <v/>
      </c>
      <c r="EV247" s="3" t="str">
        <f t="shared" si="253"/>
        <v/>
      </c>
      <c r="EW247" s="3">
        <f t="shared" si="254"/>
        <v>0</v>
      </c>
      <c r="EX247" s="3">
        <f t="shared" si="255"/>
        <v>-1.4142135623730949</v>
      </c>
      <c r="EY247" s="3" t="str">
        <f t="shared" si="256"/>
        <v/>
      </c>
      <c r="EZ247" s="3">
        <f t="shared" si="257"/>
        <v>-1.4142135623730949</v>
      </c>
      <c r="FA247" s="3" t="str">
        <f t="shared" si="258"/>
        <v/>
      </c>
      <c r="FB247" s="3">
        <f t="shared" si="259"/>
        <v>0</v>
      </c>
      <c r="FC247" s="3">
        <f t="shared" si="260"/>
        <v>-1.4142135623730949</v>
      </c>
      <c r="FD247" s="3">
        <f t="shared" si="261"/>
        <v>1.4142135623730949</v>
      </c>
      <c r="FE247" s="3" t="str">
        <f t="shared" si="262"/>
        <v/>
      </c>
      <c r="FF247" s="3">
        <f t="shared" si="263"/>
        <v>1.4142135623730949</v>
      </c>
      <c r="FG247" s="3">
        <f t="shared" si="264"/>
        <v>-1.4142135623730949</v>
      </c>
      <c r="FH247" s="3">
        <f t="shared" si="265"/>
        <v>-1.4142135623730949</v>
      </c>
      <c r="FI247" s="4">
        <f t="shared" si="266"/>
        <v>0.13333333333333333</v>
      </c>
      <c r="FJ247" s="4">
        <f t="shared" si="267"/>
        <v>0.75187969924812026</v>
      </c>
      <c r="FK247" s="4">
        <f t="shared" si="268"/>
        <v>2.3028353585894683</v>
      </c>
      <c r="FL247" s="4">
        <f t="shared" si="269"/>
        <v>0.53871813199904695</v>
      </c>
      <c r="FM247" s="4">
        <f>Tabela13[[#This Row],[V139]]-Tabela13[[#This Row],[V140]]</f>
        <v>1.7641172265904213</v>
      </c>
      <c r="FN247" s="4">
        <f>Tabela13[[#This Row],[V1]]-Tabela13[[#This Row],[V2]]/2</f>
        <v>0.5926065162907268</v>
      </c>
      <c r="FO247" s="4">
        <f>Tabela13[[#This Row],[V1]]-Tabela13[[#This Row],[V3]]/2</f>
        <v>0.43796992481203006</v>
      </c>
      <c r="FP247" s="4">
        <f>Tabela13[[#This Row],[V1]]-Tabela13[[#This Row],[V4]]/2</f>
        <v>0.5926065162907268</v>
      </c>
      <c r="FQ247" s="4">
        <f>Tabela13[[#This Row],[V2]]-Tabela13[[#This Row],[V1]]/2</f>
        <v>0.12869674185463659</v>
      </c>
      <c r="FR247" s="4">
        <f>Tabela13[[#This Row],[V2]]-Tabela13[[#This Row],[V3]]/2</f>
        <v>0.12869674185463659</v>
      </c>
      <c r="FS247" s="4">
        <f>Tabela13[[#This Row],[V2]]-Tabela13[[#This Row],[V4]]/2</f>
        <v>0.28333333333333333</v>
      </c>
      <c r="FT247" s="4">
        <f t="shared" si="270"/>
        <v>0.53496537867336058</v>
      </c>
      <c r="FU247" s="4">
        <f t="shared" si="271"/>
        <v>0.41280480221975147</v>
      </c>
      <c r="FV247" s="4">
        <f t="shared" si="272"/>
        <v>0.53496537867336058</v>
      </c>
      <c r="FW247" s="4">
        <f t="shared" si="273"/>
        <v>0.1279931920698352</v>
      </c>
      <c r="FX247" s="4">
        <f t="shared" si="274"/>
        <v>0.1279931920698352</v>
      </c>
      <c r="FY247" s="4">
        <f t="shared" si="275"/>
        <v>0.27609701939543646</v>
      </c>
      <c r="FZ247" s="4">
        <f t="shared" si="276"/>
        <v>96.293768161204895</v>
      </c>
      <c r="GA247" s="4">
        <f t="shared" si="277"/>
        <v>74.304864399555271</v>
      </c>
      <c r="GB247" s="4">
        <f t="shared" si="278"/>
        <v>96.293768161204895</v>
      </c>
      <c r="GC247" s="4">
        <f t="shared" si="279"/>
        <v>23.038774572570336</v>
      </c>
      <c r="GD247" s="4">
        <f t="shared" si="280"/>
        <v>23.038774572570336</v>
      </c>
      <c r="GE247" s="4">
        <f t="shared" si="281"/>
        <v>49.69746349117856</v>
      </c>
      <c r="GF247" s="4">
        <f>Tabela13[[#This Row],[V1]]-Tabela13[[#This Row],[V2]]/Tabela13[[#This Row],[V2]]</f>
        <v>-0.12406015037593987</v>
      </c>
      <c r="GG247" s="4">
        <f>Tabela13[[#This Row],[V1]]-Tabela13[[#This Row],[V3]]/Tabela13[[#This Row],[V3]]</f>
        <v>-0.12406015037593987</v>
      </c>
      <c r="GH247" s="4">
        <f>Tabela13[[#This Row],[V1]]-Tabela13[[#This Row],[V4]]/Tabela13[[#This Row],[V4]]</f>
        <v>-0.12406015037593987</v>
      </c>
      <c r="GI247" s="4">
        <f>Tabela13[[#This Row],[V2]]-Tabela13[[#This Row],[V1]]/Tabela13[[#This Row],[V1]]</f>
        <v>-0.43333333333333335</v>
      </c>
      <c r="GJ247" s="4">
        <f>Tabela13[[#This Row],[V2]]-Tabela13[[#This Row],[V3]]/Tabela13[[#This Row],[V3]]</f>
        <v>-0.43333333333333335</v>
      </c>
      <c r="GK247" s="4">
        <f>Tabela13[[#This Row],[V2]]-Tabela13[[#This Row],[V4]]/Tabela13[[#This Row],[V4]]</f>
        <v>-0.43333333333333335</v>
      </c>
      <c r="GL247" s="4">
        <f t="shared" si="282"/>
        <v>0.1785589554335838</v>
      </c>
      <c r="GM247" s="4">
        <f t="shared" si="283"/>
        <v>0.72130325814536334</v>
      </c>
      <c r="GN247" s="4">
        <f t="shared" si="284"/>
        <v>0.247550462883947</v>
      </c>
      <c r="GO247" s="3">
        <f t="shared" si="285"/>
        <v>0</v>
      </c>
      <c r="GP247" s="3">
        <v>100</v>
      </c>
      <c r="GQ247" s="3">
        <f t="shared" si="286"/>
        <v>-1</v>
      </c>
      <c r="GR247" s="3">
        <f t="shared" si="287"/>
        <v>-100</v>
      </c>
      <c r="GS247" s="34">
        <f>COUNTIF($D$2:D246,Tabela13[[#This Row],[HomeTeam]])</f>
        <v>11</v>
      </c>
      <c r="GT247" s="34">
        <f>COUNTIF($E$2:E246,Tabela13[[#This Row],[AwayTeam]])</f>
        <v>12</v>
      </c>
      <c r="GU247" s="3">
        <f>IFERROR(AVERAGEIFS($AD$2:AD246,$D$2:D246,Tabela13[[#This Row],[HomeTeam]],$GS$2:GS246,"&gt;="&amp;Tabela13[[#This Row],[Contagem_H]]-5),"")</f>
        <v>0.63488529014844797</v>
      </c>
      <c r="GV247" s="3">
        <f>IFERROR(AVERAGEIFS($G$2:G246,$E$2:E246,Tabela13[[#This Row],[AwayTeam]],$GT$2:GT246,"&gt;="&amp;Tabela13[[#This Row],[Contagem_A]]-5),"")</f>
        <v>1.6</v>
      </c>
      <c r="GW247" s="3">
        <f>IFERROR(AVERAGEIFS($GQ$2:GQ246,$D$2:D246,Tabela13[[#This Row],[HomeTeam]],$GS$2:GS246,"&gt;="&amp;Tabela13[[#This Row],[Contagem_H]]-5),"")</f>
        <v>-0.32399999999999995</v>
      </c>
    </row>
    <row r="248" spans="1:205" x14ac:dyDescent="0.25">
      <c r="A248" t="s">
        <v>127</v>
      </c>
      <c r="B248" t="s">
        <v>223</v>
      </c>
      <c r="C248" t="s">
        <v>134</v>
      </c>
      <c r="D248" t="s">
        <v>135</v>
      </c>
      <c r="E248" t="s">
        <v>15</v>
      </c>
      <c r="F248" s="3">
        <v>0</v>
      </c>
      <c r="G248" s="3">
        <v>5</v>
      </c>
      <c r="H248" s="3" t="str">
        <f t="shared" si="288"/>
        <v>A</v>
      </c>
      <c r="I248" s="3">
        <v>4.5</v>
      </c>
      <c r="J248" s="3">
        <v>4.33</v>
      </c>
      <c r="K248" s="3">
        <v>1.67</v>
      </c>
      <c r="L248" s="3">
        <v>1.57</v>
      </c>
      <c r="M248" s="3">
        <v>2.35</v>
      </c>
      <c r="N248" s="3">
        <f t="shared" si="217"/>
        <v>5</v>
      </c>
      <c r="O248" s="3">
        <f t="shared" si="218"/>
        <v>0</v>
      </c>
      <c r="P248" s="3">
        <f t="shared" si="219"/>
        <v>3</v>
      </c>
      <c r="Q248" s="3">
        <f t="shared" si="220"/>
        <v>5.1971499648893138E-2</v>
      </c>
      <c r="R248" s="3">
        <f t="shared" si="221"/>
        <v>6.2474590052852608E-2</v>
      </c>
      <c r="S248" s="3">
        <f t="shared" si="222"/>
        <v>4.733871748420019</v>
      </c>
      <c r="T248" s="3">
        <f t="shared" si="223"/>
        <v>4.5550365934797075</v>
      </c>
      <c r="U248" s="3">
        <f t="shared" si="224"/>
        <v>1.7567924044136514</v>
      </c>
      <c r="V248" s="3">
        <f t="shared" si="225"/>
        <v>1.6515952544487622</v>
      </c>
      <c r="W248" s="3">
        <f t="shared" si="226"/>
        <v>2.4721330241748989</v>
      </c>
      <c r="X248" s="4">
        <f t="shared" si="227"/>
        <v>0.22222222222222221</v>
      </c>
      <c r="Y248" s="4">
        <f t="shared" si="228"/>
        <v>0.23094688221709006</v>
      </c>
      <c r="Z248" s="4">
        <f t="shared" si="229"/>
        <v>0.5988023952095809</v>
      </c>
      <c r="AA248" s="4">
        <f t="shared" si="230"/>
        <v>0.63694267515923564</v>
      </c>
      <c r="AB248" s="4">
        <f t="shared" si="231"/>
        <v>0.42553191489361702</v>
      </c>
      <c r="AC248" s="4">
        <f t="shared" si="232"/>
        <v>0.1111111111111111</v>
      </c>
      <c r="AD248" s="4">
        <f t="shared" si="233"/>
        <v>2.7994011976047903</v>
      </c>
      <c r="AE248" s="4">
        <f t="shared" si="234"/>
        <v>2.6111111111111112</v>
      </c>
      <c r="AF248" s="4">
        <f t="shared" si="235"/>
        <v>0.29940119760479045</v>
      </c>
      <c r="AG248" s="4">
        <f>IFERROR(AVERAGE(Tabela13[[#This Row],[V1]],Tabela13[[#This Row],[V2]]),"")</f>
        <v>1.4552561543579507</v>
      </c>
      <c r="AH248" s="4">
        <f>IFERROR(AVERAGE(Tabela13[[#This Row],[V1]],Tabela13[[#This Row],[V3]]),"")</f>
        <v>1.3611111111111112</v>
      </c>
      <c r="AI248" s="4">
        <f>IFERROR(AVERAGE(Tabela13[[#This Row],[V1]],Tabela13[[#This Row],[V4]]),"")</f>
        <v>0.20525615435795078</v>
      </c>
      <c r="AJ248" s="4">
        <f>IFERROR(AVERAGE(Tabela13[[#This Row],[V2]],Tabela13[[#This Row],[V1]]),"")</f>
        <v>1.4552561543579507</v>
      </c>
      <c r="AK248" s="4">
        <f>IFERROR(AVERAGE(Tabela13[[#This Row],[V2]],Tabela13[[#This Row],[V3]]),"")</f>
        <v>2.7052561543579507</v>
      </c>
      <c r="AL248" s="4">
        <f>IFERROR(AVERAGE(Tabela13[[#This Row],[V2]],Tabela13[[#This Row],[V4]]),"")</f>
        <v>1.5494011976047903</v>
      </c>
      <c r="AM248" s="4">
        <f>IFERROR(AVERAGE(Tabela13[[#This Row],[V3]],Tabela13[[#This Row],[V1]]),"")</f>
        <v>1.3611111111111112</v>
      </c>
      <c r="AN248" s="4">
        <f>IFERROR(AVERAGE(Tabela13[[#This Row],[V3]],Tabela13[[#This Row],[V2]]),"")</f>
        <v>2.7052561543579507</v>
      </c>
      <c r="AO248" s="4">
        <f>IFERROR(AVERAGE(Tabela13[[#This Row],[V3]],Tabela13[[#This Row],[V4]]),"")</f>
        <v>1.4552561543579507</v>
      </c>
      <c r="AP248" s="4">
        <f>IFERROR(AVERAGE(Tabela13[[#This Row],[V4]],Tabela13[[#This Row],[V1]]),"")</f>
        <v>0.20525615435795078</v>
      </c>
      <c r="AQ248" s="4">
        <f>IFERROR(AVERAGE(Tabela13[[#This Row],[V4]],Tabela13[[#This Row],[V2]]),"")</f>
        <v>1.5494011976047903</v>
      </c>
      <c r="AR248" s="4">
        <f>IFERROR(AVERAGE(Tabela13[[#This Row],[V4]],Tabela13[[#This Row],[V3]]),"")</f>
        <v>1.4552561543579507</v>
      </c>
      <c r="AS248" s="4">
        <f>_xlfn.STDEV.S(Tabela13[[#This Row],[V1]:[V2]])</f>
        <v>1.9009081499562508</v>
      </c>
      <c r="AT248" s="4">
        <f>_xlfn.STDEV.S(Tabela13[[#This Row],[V1]],Tabela13[[#This Row],[V3]])</f>
        <v>1.7677669529663687</v>
      </c>
      <c r="AU248" s="4">
        <f>_xlfn.STDEV.S(Tabela13[[#This Row],[V1]],Tabela13[[#This Row],[V4]])</f>
        <v>0.13314119698988222</v>
      </c>
      <c r="AV248" s="4">
        <f>_xlfn.STDEV.S(Tabela13[[#This Row],[V2]],Tabela13[[#This Row],[V1]])</f>
        <v>1.9009081499562508</v>
      </c>
      <c r="AW248" s="4">
        <f>_xlfn.STDEV.S(Tabela13[[#This Row],[V2]],Tabela13[[#This Row],[V3]])</f>
        <v>0.13314119698988211</v>
      </c>
      <c r="AX248" s="4">
        <f>_xlfn.STDEV.S(Tabela13[[#This Row],[V42]],Tabela13[[#This Row],[V44]])</f>
        <v>3.6686751029226197</v>
      </c>
      <c r="AY248" s="4">
        <f>_xlfn.STDEV.S(Tabela13[[#This Row],[V3]],Tabela13[[#This Row],[V1]])</f>
        <v>1.7677669529663687</v>
      </c>
      <c r="AZ248" s="4">
        <f>_xlfn.STDEV.S(Tabela13[[#This Row],[V3]],Tabela13[[#This Row],[V2]])</f>
        <v>0.13314119698988211</v>
      </c>
      <c r="BA248" s="4">
        <f>_xlfn.STDEV.S(Tabela13[[#This Row],[V3]],Tabela13[[#This Row],[V4]])</f>
        <v>1.6346257559764867</v>
      </c>
      <c r="BB248" s="4">
        <f>_xlfn.STDEV.S(Tabela13[[#This Row],[V4]],Tabela13[[#This Row],[V1]])</f>
        <v>0.13314119698988222</v>
      </c>
      <c r="BC248" s="4">
        <f>_xlfn.STDEV.S(Tabela13[[#This Row],[V4]],Tabela13[[#This Row],[V2]])</f>
        <v>1.7677669529663691</v>
      </c>
      <c r="BD248" s="4">
        <f>_xlfn.STDEV.S(Tabela13[[#This Row],[V4]],Tabela13[[#This Row],[V3]])</f>
        <v>1.6346257559764867</v>
      </c>
      <c r="BE248" s="4">
        <f>Tabela13[[#This Row],[V17]]/Tabela13[[#This Row],[V5]]</f>
        <v>1.3062361181320128</v>
      </c>
      <c r="BF248" s="4">
        <f>Tabela13[[#This Row],[V18]]/Tabela13[[#This Row],[V6]]</f>
        <v>1.2987675572814137</v>
      </c>
      <c r="BG248" s="4">
        <f>Tabela13[[#This Row],[V19]]/Tabela13[[#This Row],[V7]]</f>
        <v>0.64865873282266762</v>
      </c>
      <c r="BH248" s="4">
        <f>Tabela13[[#This Row],[V20]]/Tabela13[[#This Row],[V8]]</f>
        <v>1.3062361181320128</v>
      </c>
      <c r="BI248" s="4">
        <f>Tabela13[[#This Row],[V21]]/Tabela13[[#This Row],[V9]]</f>
        <v>4.9215744976830497E-2</v>
      </c>
      <c r="BJ248" s="4">
        <f>Tabela13[[#This Row],[V22]]/Tabela13[[#This Row],[V10]]</f>
        <v>2.3678019021761449</v>
      </c>
      <c r="BK248" s="4">
        <f>Tabela13[[#This Row],[V23]]/Tabela13[[#This Row],[V11]]</f>
        <v>1.2987675572814137</v>
      </c>
      <c r="BL248" s="4">
        <f>Tabela13[[#This Row],[V24]]/Tabela13[[#This Row],[V12]]</f>
        <v>4.9215744976830497E-2</v>
      </c>
      <c r="BM248" s="4">
        <f>Tabela13[[#This Row],[V25]]/Tabela13[[#This Row],[V13]]</f>
        <v>1.123256377292335</v>
      </c>
      <c r="BN248" s="4">
        <f>Tabela13[[#This Row],[V26]]/Tabela13[[#This Row],[V14]]</f>
        <v>0.64865873282266762</v>
      </c>
      <c r="BO248" s="4">
        <f>Tabela13[[#This Row],[V27]]/Tabela13[[#This Row],[V15]]</f>
        <v>1.1409355793058304</v>
      </c>
      <c r="BP248" s="4">
        <f>Tabela13[[#This Row],[V28]]/Tabela13[[#This Row],[V16]]</f>
        <v>1.123256377292335</v>
      </c>
      <c r="BQ248" s="4">
        <f>Tabela13[[#This Row],[V1]]-Tabela13[[#This Row],[V2]]</f>
        <v>-2.6882900864936792</v>
      </c>
      <c r="BR248" s="4">
        <f>Tabela13[[#This Row],[V1]]-Tabela13[[#This Row],[V3]]</f>
        <v>-2.5</v>
      </c>
      <c r="BS248" s="4">
        <f>Tabela13[[#This Row],[V1]]-Tabela13[[#This Row],[V4]]</f>
        <v>-0.18829008649367934</v>
      </c>
      <c r="BT248" s="4">
        <f>Tabela13[[#This Row],[V2]]-Tabela13[[#This Row],[V1]]</f>
        <v>2.6882900864936792</v>
      </c>
      <c r="BU248" s="4">
        <f>Tabela13[[#This Row],[V2]]-Tabela13[[#This Row],[V3]]</f>
        <v>0.18829008649367918</v>
      </c>
      <c r="BV248" s="4">
        <f>Tabela13[[#This Row],[V2]]-Tabela13[[#This Row],[V4]]</f>
        <v>2.5</v>
      </c>
      <c r="BW248" s="4">
        <f>AVERAGE(Tabela13[[#This Row],[V41]],Tabela13[[#This Row],[V42]])</f>
        <v>-2.5941450432468396</v>
      </c>
      <c r="BX248" s="4">
        <f>AVERAGE(Tabela13[[#This Row],[V41]],Tabela13[[#This Row],[V43]])</f>
        <v>-1.4382900864936792</v>
      </c>
      <c r="BY248" s="4">
        <f>AVERAGE(Tabela13[[#This Row],[V41]],Tabela13[[#This Row],[V44]])</f>
        <v>0</v>
      </c>
      <c r="BZ248" s="4">
        <f>AVERAGE(Tabela13[[#This Row],[V41]],Tabela13[[#This Row],[V45]])</f>
        <v>-1.25</v>
      </c>
      <c r="CA248" s="4">
        <f>AVERAGE(Tabela13[[#This Row],[V41]],Tabela13[[#This Row],[V46]])</f>
        <v>-9.4145043246839588E-2</v>
      </c>
      <c r="CB248" s="4">
        <f>AVERAGE(Tabela13[[#This Row],[V42]],Tabela13[[#This Row],[V41]])</f>
        <v>-2.5941450432468396</v>
      </c>
      <c r="CC248" s="4">
        <f>AVERAGE(Tabela13[[#This Row],[V42]],Tabela13[[#This Row],[V43]])</f>
        <v>-1.3441450432468396</v>
      </c>
      <c r="CD248" s="4">
        <f>AVERAGE(Tabela13[[#This Row],[V42]],Tabela13[[#This Row],[V44]])</f>
        <v>9.4145043246839588E-2</v>
      </c>
      <c r="CE248" s="4">
        <f>AVERAGE(Tabela13[[#This Row],[V42]],Tabela13[[#This Row],[V45]])</f>
        <v>-1.1558549567531604</v>
      </c>
      <c r="CF248" s="4">
        <f>AVERAGE(Tabela13[[#This Row],[V42]],Tabela13[[#This Row],[V46]])</f>
        <v>0</v>
      </c>
      <c r="CG248" s="4">
        <f>AVERAGE(Tabela13[[#This Row],[V43]],Tabela13[[#This Row],[V41]])</f>
        <v>-1.4382900864936792</v>
      </c>
      <c r="CH248" s="4">
        <f>AVERAGE(Tabela13[[#This Row],[V43]],Tabela13[[#This Row],[V42]])</f>
        <v>-1.3441450432468396</v>
      </c>
      <c r="CI248" s="4">
        <f>AVERAGE(Tabela13[[#This Row],[V43]],Tabela13[[#This Row],[V44]])</f>
        <v>1.25</v>
      </c>
      <c r="CJ248" s="4">
        <f>AVERAGE(Tabela13[[#This Row],[V43]],Tabela13[[#This Row],[V45]])</f>
        <v>0</v>
      </c>
      <c r="CK248" s="4">
        <f>AVERAGE(Tabela13[[#This Row],[V43]],Tabela13[[#This Row],[V46]])</f>
        <v>1.1558549567531604</v>
      </c>
      <c r="CL248" s="4">
        <f>AVERAGE(Tabela13[[#This Row],[V44]],Tabela13[[#This Row],[V41]])</f>
        <v>0</v>
      </c>
      <c r="CM248" s="4">
        <f>AVERAGE(Tabela13[[#This Row],[V44]],Tabela13[[#This Row],[V42]])</f>
        <v>9.4145043246839588E-2</v>
      </c>
      <c r="CN248" s="4">
        <f>AVERAGE(Tabela13[[#This Row],[V44]],Tabela13[[#This Row],[V43]])</f>
        <v>1.25</v>
      </c>
      <c r="CO248" s="4">
        <f>AVERAGE(Tabela13[[#This Row],[V44]],Tabela13[[#This Row],[V45]])</f>
        <v>1.4382900864936792</v>
      </c>
      <c r="CP248" s="4">
        <f>AVERAGE(Tabela13[[#This Row],[V44]],Tabela13[[#This Row],[V46]])</f>
        <v>2.5941450432468396</v>
      </c>
      <c r="CQ248" s="4">
        <f>AVERAGE(Tabela13[[#This Row],[V45]],Tabela13[[#This Row],[V41]])</f>
        <v>-1.25</v>
      </c>
      <c r="CR248" s="4">
        <f>AVERAGE(Tabela13[[#This Row],[V45]],Tabela13[[#This Row],[V42]])</f>
        <v>-1.1558549567531604</v>
      </c>
      <c r="CS248" s="4">
        <f>AVERAGE(Tabela13[[#This Row],[V45]],Tabela13[[#This Row],[V43]])</f>
        <v>0</v>
      </c>
      <c r="CT248" s="4">
        <f>AVERAGE(Tabela13[[#This Row],[V45]],Tabela13[[#This Row],[V44]])</f>
        <v>1.4382900864936792</v>
      </c>
      <c r="CU248" s="4">
        <f>AVERAGE(Tabela13[[#This Row],[V45]],Tabela13[[#This Row],[V46]])</f>
        <v>1.3441450432468396</v>
      </c>
      <c r="CV248" s="4">
        <f>AVERAGE(Tabela13[[#This Row],[V46]],Tabela13[[#This Row],[V41]])</f>
        <v>-9.4145043246839588E-2</v>
      </c>
      <c r="CW248" s="4">
        <f>AVERAGE(Tabela13[[#This Row],[V46]],Tabela13[[#This Row],[V42]])</f>
        <v>0</v>
      </c>
      <c r="CX248" s="4">
        <f>AVERAGE(Tabela13[[#This Row],[V46]],Tabela13[[#This Row],[V43]])</f>
        <v>1.1558549567531604</v>
      </c>
      <c r="CY248" s="4">
        <f>AVERAGE(Tabela13[[#This Row],[V46]],Tabela13[[#This Row],[V44]])</f>
        <v>2.5941450432468396</v>
      </c>
      <c r="CZ248" s="4">
        <f>AVERAGE(Tabela13[[#This Row],[V46]],Tabela13[[#This Row],[V45]])</f>
        <v>1.3441450432468396</v>
      </c>
      <c r="DA248" s="3">
        <f>_xlfn.STDEV.S(Tabela13[[#This Row],[V41]],Tabela13[[#This Row],[V42]])</f>
        <v>0.13314119698988211</v>
      </c>
      <c r="DB248" s="3">
        <f>_xlfn.STDEV.S(Tabela13[[#This Row],[V41]],Tabela13[[#This Row],[V43]])</f>
        <v>1.7677669529663687</v>
      </c>
      <c r="DC248" s="3">
        <f>_xlfn.STDEV.S(Tabela13[[#This Row],[V41]],Tabela13[[#This Row],[V44]])</f>
        <v>3.8018162999125016</v>
      </c>
      <c r="DD248" s="3">
        <f>_xlfn.STDEV.S(Tabela13[[#This Row],[V41]],Tabela13[[#This Row],[V45]])</f>
        <v>2.0340493469461327</v>
      </c>
      <c r="DE248" s="3">
        <f>_xlfn.STDEV.S(Tabela13[[#This Row],[V41]],Tabela13[[#This Row],[V46]])</f>
        <v>3.6686751029226197</v>
      </c>
      <c r="DF248" s="3">
        <f>_xlfn.STDEV.S(Tabela13[[#This Row],[V42]],Tabela13[[#This Row],[V41]])</f>
        <v>0.13314119698988211</v>
      </c>
      <c r="DG248" s="3">
        <f>_xlfn.STDEV.S(Tabela13[[#This Row],[V42]],Tabela13[[#This Row],[V43]])</f>
        <v>1.6346257559764867</v>
      </c>
      <c r="DH248" s="3">
        <f>_xlfn.STDEV.S(Tabela13[[#This Row],[V42]],Tabela13[[#This Row],[V44]])</f>
        <v>3.6686751029226197</v>
      </c>
      <c r="DI248" s="3">
        <f>_xlfn.STDEV.S(Tabela13[[#This Row],[V42]],Tabela13[[#This Row],[V45]])</f>
        <v>1.9009081499562508</v>
      </c>
      <c r="DJ248" s="3">
        <f>_xlfn.STDEV.S(Tabela13[[#This Row],[V42]],Tabela13[[#This Row],[V46]])</f>
        <v>3.5355339059327378</v>
      </c>
      <c r="DK248" s="3">
        <f>_xlfn.STDEV.S(Tabela13[[#This Row],[V43]],Tabela13[[#This Row],[V41]])</f>
        <v>1.7677669529663687</v>
      </c>
      <c r="DL248" s="3">
        <f>_xlfn.STDEV.S(Tabela13[[#This Row],[V43]],Tabela13[[#This Row],[V42]])</f>
        <v>1.6346257559764867</v>
      </c>
      <c r="DM248" s="3">
        <f>_xlfn.STDEV.S(Tabela13[[#This Row],[V43]],Tabela13[[#This Row],[V44]])</f>
        <v>2.0340493469461327</v>
      </c>
      <c r="DN248" s="3">
        <f>_xlfn.STDEV.S(Tabela13[[#This Row],[V43]],Tabela13[[#This Row],[V45]])</f>
        <v>0.26628239397976433</v>
      </c>
      <c r="DO248" s="3">
        <f>_xlfn.STDEV.S(Tabela13[[#This Row],[V43]],Tabela13[[#This Row],[V46]])</f>
        <v>1.9009081499562508</v>
      </c>
      <c r="DP248" s="3">
        <f>_xlfn.STDEV.S(Tabela13[[#This Row],[V44]],Tabela13[[#This Row],[V41]])</f>
        <v>3.8018162999125016</v>
      </c>
      <c r="DQ248" s="3">
        <f>_xlfn.STDEV.S(Tabela13[[#This Row],[V44]],Tabela13[[#This Row],[V42]])</f>
        <v>3.6686751029226197</v>
      </c>
      <c r="DR248" s="3">
        <f>_xlfn.STDEV.S(Tabela13[[#This Row],[V44]],Tabela13[[#This Row],[V43]])</f>
        <v>2.0340493469461327</v>
      </c>
      <c r="DS248" s="3">
        <f>_xlfn.STDEV.S(Tabela13[[#This Row],[V44]],Tabela13[[#This Row],[V45]])</f>
        <v>1.7677669529663687</v>
      </c>
      <c r="DT248" s="3">
        <f>_xlfn.STDEV.S(Tabela13[[#This Row],[V44]],Tabela13[[#This Row],[V46]])</f>
        <v>0.13314119698988211</v>
      </c>
      <c r="DU248" s="3">
        <f>_xlfn.STDEV.S(Tabela13[[#This Row],[V45]],Tabela13[[#This Row],[V41]])</f>
        <v>2.0340493469461327</v>
      </c>
      <c r="DV248" s="3">
        <f>_xlfn.STDEV.S(Tabela13[[#This Row],[V45]],Tabela13[[#This Row],[V42]])</f>
        <v>1.9009081499562508</v>
      </c>
      <c r="DW248" s="3">
        <f>_xlfn.STDEV.S(Tabela13[[#This Row],[V45]],Tabela13[[#This Row],[V43]])</f>
        <v>0.26628239397976433</v>
      </c>
      <c r="DX248" s="3">
        <f>_xlfn.STDEV.S(Tabela13[[#This Row],[V45]],Tabela13[[#This Row],[V44]])</f>
        <v>1.7677669529663687</v>
      </c>
      <c r="DY248" s="3">
        <f>_xlfn.STDEV.S(Tabela13[[#This Row],[V45]],Tabela13[[#This Row],[V46]])</f>
        <v>1.6346257559764867</v>
      </c>
      <c r="DZ248" s="3">
        <f>_xlfn.STDEV.S(Tabela13[[#This Row],[V46]],Tabela13[[#This Row],[V41]])</f>
        <v>3.6686751029226197</v>
      </c>
      <c r="EA248" s="3">
        <f>_xlfn.STDEV.S(Tabela13[[#This Row],[V46]],Tabela13[[#This Row],[V42]])</f>
        <v>3.5355339059327378</v>
      </c>
      <c r="EB248" s="3">
        <f>_xlfn.STDEV.S(Tabela13[[#This Row],[V46]],Tabela13[[#This Row],[V43]])</f>
        <v>1.9009081499562508</v>
      </c>
      <c r="EC248" s="3">
        <f>_xlfn.STDEV.S(Tabela13[[#This Row],[V46]],Tabela13[[#This Row],[V44]])</f>
        <v>0.13314119698988211</v>
      </c>
      <c r="ED248" s="3">
        <f>_xlfn.STDEV.S(Tabela13[[#This Row],[V46]],Tabela13[[#This Row],[V45]])</f>
        <v>1.6346257559764867</v>
      </c>
      <c r="EE248" s="3">
        <f t="shared" si="236"/>
        <v>-5.1323728924286438E-2</v>
      </c>
      <c r="EF248" s="3">
        <f t="shared" si="237"/>
        <v>-1.2290753927644049</v>
      </c>
      <c r="EG248" s="3" t="str">
        <f t="shared" si="238"/>
        <v/>
      </c>
      <c r="EH248" s="3">
        <f t="shared" si="239"/>
        <v>-1.6272394775569061</v>
      </c>
      <c r="EI248" s="3">
        <f t="shared" si="240"/>
        <v>-38.968329891821213</v>
      </c>
      <c r="EJ248" s="3">
        <f t="shared" si="241"/>
        <v>-5.1323728924286438E-2</v>
      </c>
      <c r="EK248" s="3">
        <f t="shared" si="242"/>
        <v>-1.2161081604913548</v>
      </c>
      <c r="EL248" s="3">
        <f t="shared" si="243"/>
        <v>38.968329891821213</v>
      </c>
      <c r="EM248" s="3">
        <f t="shared" si="244"/>
        <v>-1.6445905594383334</v>
      </c>
      <c r="EN248" s="3" t="str">
        <f t="shared" si="245"/>
        <v/>
      </c>
      <c r="EO248" s="3">
        <f t="shared" si="246"/>
        <v>-1.2290753927644049</v>
      </c>
      <c r="EP248" s="3">
        <f t="shared" si="247"/>
        <v>-1.2161081604913548</v>
      </c>
      <c r="EQ248" s="3">
        <f t="shared" si="248"/>
        <v>1.6272394775569061</v>
      </c>
      <c r="ER248" s="3" t="str">
        <f t="shared" si="249"/>
        <v/>
      </c>
      <c r="ES248" s="3" t="str">
        <f t="shared" si="250"/>
        <v/>
      </c>
      <c r="ET248" s="3" t="str">
        <f t="shared" si="251"/>
        <v/>
      </c>
      <c r="EU248" s="3" t="str">
        <f t="shared" si="252"/>
        <v/>
      </c>
      <c r="EV248" s="3">
        <f t="shared" si="253"/>
        <v>1.6272394775569061</v>
      </c>
      <c r="EW248" s="3">
        <f t="shared" si="254"/>
        <v>1.2290753927644049</v>
      </c>
      <c r="EX248" s="3">
        <f t="shared" si="255"/>
        <v>5.1323728924286438E-2</v>
      </c>
      <c r="EY248" s="3">
        <f t="shared" si="256"/>
        <v>-1.6272394775569061</v>
      </c>
      <c r="EZ248" s="3">
        <f t="shared" si="257"/>
        <v>-1.6445905594383334</v>
      </c>
      <c r="FA248" s="3" t="str">
        <f t="shared" si="258"/>
        <v/>
      </c>
      <c r="FB248" s="3">
        <f t="shared" si="259"/>
        <v>1.2290753927644049</v>
      </c>
      <c r="FC248" s="3">
        <f t="shared" si="260"/>
        <v>1.2161081604913548</v>
      </c>
      <c r="FD248" s="3">
        <f t="shared" si="261"/>
        <v>-38.968329891821213</v>
      </c>
      <c r="FE248" s="3" t="str">
        <f t="shared" si="262"/>
        <v/>
      </c>
      <c r="FF248" s="3">
        <f t="shared" si="263"/>
        <v>1.6445905594383334</v>
      </c>
      <c r="FG248" s="3">
        <f t="shared" si="264"/>
        <v>5.1323728924286438E-2</v>
      </c>
      <c r="FH248" s="3">
        <f t="shared" si="265"/>
        <v>1.2161081604913548</v>
      </c>
      <c r="FI248" s="4">
        <f t="shared" si="266"/>
        <v>0</v>
      </c>
      <c r="FJ248" s="4">
        <f t="shared" si="267"/>
        <v>1.1111111111111112</v>
      </c>
      <c r="FK248" s="4">
        <f t="shared" si="268"/>
        <v>0.8532679347143387</v>
      </c>
      <c r="FL248" s="4">
        <f t="shared" si="269"/>
        <v>1.9271948608137046</v>
      </c>
      <c r="FM248" s="4">
        <f>Tabela13[[#This Row],[V139]]-Tabela13[[#This Row],[V140]]</f>
        <v>-1.0739269260993658</v>
      </c>
      <c r="FN248" s="4">
        <f>Tabela13[[#This Row],[V1]]-Tabela13[[#This Row],[V2]]/2</f>
        <v>-1.288589487691284</v>
      </c>
      <c r="FO248" s="4">
        <f>Tabela13[[#This Row],[V1]]-Tabela13[[#This Row],[V3]]/2</f>
        <v>-1.1944444444444444</v>
      </c>
      <c r="FP248" s="4">
        <f>Tabela13[[#This Row],[V1]]-Tabela13[[#This Row],[V4]]/2</f>
        <v>-3.8589487691284119E-2</v>
      </c>
      <c r="FQ248" s="4">
        <f>Tabela13[[#This Row],[V2]]-Tabela13[[#This Row],[V1]]/2</f>
        <v>2.743845642049235</v>
      </c>
      <c r="FR248" s="4">
        <f>Tabela13[[#This Row],[V2]]-Tabela13[[#This Row],[V3]]/2</f>
        <v>1.4938456420492348</v>
      </c>
      <c r="FS248" s="4">
        <f>Tabela13[[#This Row],[V2]]-Tabela13[[#This Row],[V4]]/2</f>
        <v>2.6497005988023949</v>
      </c>
      <c r="FT248" s="4">
        <f t="shared" si="270"/>
        <v>-0.91083537956505145</v>
      </c>
      <c r="FU248" s="4">
        <f t="shared" si="271"/>
        <v>-0.87377494954229706</v>
      </c>
      <c r="FV248" s="4">
        <f t="shared" si="272"/>
        <v>-3.8570349628015366E-2</v>
      </c>
      <c r="FW248" s="4">
        <f t="shared" si="273"/>
        <v>1.2213051427064117</v>
      </c>
      <c r="FX248" s="4">
        <f t="shared" si="274"/>
        <v>0.98089468275041558</v>
      </c>
      <c r="FY248" s="4">
        <f t="shared" si="275"/>
        <v>1.2099222198838724</v>
      </c>
      <c r="FZ248" s="4">
        <f t="shared" si="276"/>
        <v>-163.95036832170928</v>
      </c>
      <c r="GA248" s="4">
        <f t="shared" si="277"/>
        <v>-157.27949091761346</v>
      </c>
      <c r="GB248" s="4">
        <f t="shared" si="278"/>
        <v>-6.942662933042766</v>
      </c>
      <c r="GC248" s="4">
        <f t="shared" si="279"/>
        <v>219.83492568715408</v>
      </c>
      <c r="GD248" s="4">
        <f t="shared" si="280"/>
        <v>176.56104289507479</v>
      </c>
      <c r="GE248" s="4">
        <f t="shared" si="281"/>
        <v>217.78599957909705</v>
      </c>
      <c r="GF248" s="4">
        <f>Tabela13[[#This Row],[V1]]-Tabela13[[#This Row],[V2]]/Tabela13[[#This Row],[V2]]</f>
        <v>-0.88888888888888884</v>
      </c>
      <c r="GG248" s="4">
        <f>Tabela13[[#This Row],[V1]]-Tabela13[[#This Row],[V3]]/Tabela13[[#This Row],[V3]]</f>
        <v>-0.88888888888888884</v>
      </c>
      <c r="GH248" s="4">
        <f>Tabela13[[#This Row],[V1]]-Tabela13[[#This Row],[V4]]/Tabela13[[#This Row],[V4]]</f>
        <v>-0.88888888888888884</v>
      </c>
      <c r="GI248" s="4">
        <f>Tabela13[[#This Row],[V2]]-Tabela13[[#This Row],[V1]]/Tabela13[[#This Row],[V1]]</f>
        <v>1.7994011976047903</v>
      </c>
      <c r="GJ248" s="4">
        <f>Tabela13[[#This Row],[V2]]-Tabela13[[#This Row],[V3]]/Tabela13[[#This Row],[V3]]</f>
        <v>1.7994011976047903</v>
      </c>
      <c r="GK248" s="4">
        <f>Tabela13[[#This Row],[V2]]-Tabela13[[#This Row],[V4]]/Tabela13[[#This Row],[V4]]</f>
        <v>1.7994011976047903</v>
      </c>
      <c r="GL248" s="4">
        <f t="shared" si="282"/>
        <v>1.4474636617973979</v>
      </c>
      <c r="GM248" s="4">
        <f t="shared" si="283"/>
        <v>1.4552561543579507</v>
      </c>
      <c r="GN248" s="4">
        <f t="shared" si="284"/>
        <v>0.99464527771470523</v>
      </c>
      <c r="GO248" s="3">
        <f t="shared" si="285"/>
        <v>0</v>
      </c>
      <c r="GP248" s="3">
        <v>100</v>
      </c>
      <c r="GQ248" s="3">
        <f t="shared" si="286"/>
        <v>-1</v>
      </c>
      <c r="GR248" s="3">
        <f t="shared" si="287"/>
        <v>-100</v>
      </c>
      <c r="GS248" s="34">
        <f>COUNTIF($D$2:D247,Tabela13[[#This Row],[HomeTeam]])</f>
        <v>12</v>
      </c>
      <c r="GT248" s="34">
        <f>COUNTIF($E$2:E247,Tabela13[[#This Row],[AwayTeam]])</f>
        <v>12</v>
      </c>
      <c r="GU248" s="3">
        <f>IFERROR(AVERAGEIFS($AD$2:AD247,$D$2:D247,Tabela13[[#This Row],[HomeTeam]],$GS$2:GS247,"&gt;="&amp;Tabela13[[#This Row],[Contagem_H]]-5),"")</f>
        <v>1.4749972289593529</v>
      </c>
      <c r="GV248" s="3">
        <f>IFERROR(AVERAGEIFS($G$2:G247,$E$2:E247,Tabela13[[#This Row],[AwayTeam]],$GT$2:GT247,"&gt;="&amp;Tabela13[[#This Row],[Contagem_A]]-5),"")</f>
        <v>0.4</v>
      </c>
      <c r="GW248" s="3">
        <f>IFERROR(AVERAGEIFS($GQ$2:GQ247,$D$2:D247,Tabela13[[#This Row],[HomeTeam]],$GS$2:GS247,"&gt;="&amp;Tabela13[[#This Row],[Contagem_H]]-5),"")</f>
        <v>-0.1</v>
      </c>
    </row>
    <row r="249" spans="1:205" x14ac:dyDescent="0.25">
      <c r="A249" t="s">
        <v>127</v>
      </c>
      <c r="B249" t="s">
        <v>223</v>
      </c>
      <c r="C249" t="s">
        <v>136</v>
      </c>
      <c r="D249" t="s">
        <v>16</v>
      </c>
      <c r="E249" t="s">
        <v>141</v>
      </c>
      <c r="F249" s="3">
        <v>1</v>
      </c>
      <c r="G249" s="3">
        <v>2</v>
      </c>
      <c r="H249" s="3" t="str">
        <f t="shared" si="288"/>
        <v>A</v>
      </c>
      <c r="I249" s="3">
        <v>4.2</v>
      </c>
      <c r="J249" s="3">
        <v>4.2</v>
      </c>
      <c r="K249" s="3">
        <v>1.75</v>
      </c>
      <c r="L249" s="3">
        <v>1.5</v>
      </c>
      <c r="M249" s="3">
        <v>2.5</v>
      </c>
      <c r="N249" s="3">
        <f t="shared" si="217"/>
        <v>3</v>
      </c>
      <c r="O249" s="3">
        <f t="shared" si="218"/>
        <v>0</v>
      </c>
      <c r="P249" s="3">
        <f t="shared" si="219"/>
        <v>3</v>
      </c>
      <c r="Q249" s="3">
        <f t="shared" si="220"/>
        <v>4.761904761904745E-2</v>
      </c>
      <c r="R249" s="3">
        <f t="shared" si="221"/>
        <v>6.6666666666666652E-2</v>
      </c>
      <c r="S249" s="3">
        <f t="shared" si="222"/>
        <v>4.3999999999999995</v>
      </c>
      <c r="T249" s="3">
        <f t="shared" si="223"/>
        <v>4.3999999999999995</v>
      </c>
      <c r="U249" s="3">
        <f t="shared" si="224"/>
        <v>1.833333333333333</v>
      </c>
      <c r="V249" s="3">
        <f t="shared" si="225"/>
        <v>1.5714285714285712</v>
      </c>
      <c r="W249" s="3">
        <f t="shared" si="226"/>
        <v>2.6190476190476186</v>
      </c>
      <c r="X249" s="4">
        <f t="shared" si="227"/>
        <v>0.23809523809523808</v>
      </c>
      <c r="Y249" s="4">
        <f t="shared" si="228"/>
        <v>0.23809523809523808</v>
      </c>
      <c r="Z249" s="4">
        <f t="shared" si="229"/>
        <v>0.5714285714285714</v>
      </c>
      <c r="AA249" s="4">
        <f t="shared" si="230"/>
        <v>0.66666666666666663</v>
      </c>
      <c r="AB249" s="4">
        <f t="shared" si="231"/>
        <v>0.4</v>
      </c>
      <c r="AC249" s="4">
        <f t="shared" si="232"/>
        <v>0.61904761904761907</v>
      </c>
      <c r="AD249" s="4">
        <f t="shared" si="233"/>
        <v>1.2857142857142856</v>
      </c>
      <c r="AE249" s="4">
        <f t="shared" si="234"/>
        <v>1.1190476190476191</v>
      </c>
      <c r="AF249" s="4">
        <f t="shared" si="235"/>
        <v>0.7857142857142857</v>
      </c>
      <c r="AG249" s="4">
        <f>IFERROR(AVERAGE(Tabela13[[#This Row],[V1]],Tabela13[[#This Row],[V2]]),"")</f>
        <v>0.95238095238095233</v>
      </c>
      <c r="AH249" s="4">
        <f>IFERROR(AVERAGE(Tabela13[[#This Row],[V1]],Tabela13[[#This Row],[V3]]),"")</f>
        <v>0.86904761904761907</v>
      </c>
      <c r="AI249" s="4">
        <f>IFERROR(AVERAGE(Tabela13[[#This Row],[V1]],Tabela13[[#This Row],[V4]]),"")</f>
        <v>0.70238095238095233</v>
      </c>
      <c r="AJ249" s="4">
        <f>IFERROR(AVERAGE(Tabela13[[#This Row],[V2]],Tabela13[[#This Row],[V1]]),"")</f>
        <v>0.95238095238095233</v>
      </c>
      <c r="AK249" s="4">
        <f>IFERROR(AVERAGE(Tabela13[[#This Row],[V2]],Tabela13[[#This Row],[V3]]),"")</f>
        <v>1.2023809523809523</v>
      </c>
      <c r="AL249" s="4">
        <f>IFERROR(AVERAGE(Tabela13[[#This Row],[V2]],Tabela13[[#This Row],[V4]]),"")</f>
        <v>1.0357142857142856</v>
      </c>
      <c r="AM249" s="4">
        <f>IFERROR(AVERAGE(Tabela13[[#This Row],[V3]],Tabela13[[#This Row],[V1]]),"")</f>
        <v>0.86904761904761907</v>
      </c>
      <c r="AN249" s="4">
        <f>IFERROR(AVERAGE(Tabela13[[#This Row],[V3]],Tabela13[[#This Row],[V2]]),"")</f>
        <v>1.2023809523809523</v>
      </c>
      <c r="AO249" s="4">
        <f>IFERROR(AVERAGE(Tabela13[[#This Row],[V3]],Tabela13[[#This Row],[V4]]),"")</f>
        <v>0.95238095238095233</v>
      </c>
      <c r="AP249" s="4">
        <f>IFERROR(AVERAGE(Tabela13[[#This Row],[V4]],Tabela13[[#This Row],[V1]]),"")</f>
        <v>0.70238095238095233</v>
      </c>
      <c r="AQ249" s="4">
        <f>IFERROR(AVERAGE(Tabela13[[#This Row],[V4]],Tabela13[[#This Row],[V2]]),"")</f>
        <v>1.0357142857142856</v>
      </c>
      <c r="AR249" s="4">
        <f>IFERROR(AVERAGE(Tabela13[[#This Row],[V4]],Tabela13[[#This Row],[V3]]),"")</f>
        <v>0.95238095238095233</v>
      </c>
      <c r="AS249" s="4">
        <f>_xlfn.STDEV.S(Tabela13[[#This Row],[V1]:[V2]])</f>
        <v>0.47140452079103157</v>
      </c>
      <c r="AT249" s="4">
        <f>_xlfn.STDEV.S(Tabela13[[#This Row],[V1]],Tabela13[[#This Row],[V3]])</f>
        <v>0.35355339059327406</v>
      </c>
      <c r="AU249" s="4">
        <f>_xlfn.STDEV.S(Tabela13[[#This Row],[V1]],Tabela13[[#This Row],[V4]])</f>
        <v>0.11785113019775818</v>
      </c>
      <c r="AV249" s="4">
        <f>_xlfn.STDEV.S(Tabela13[[#This Row],[V2]],Tabela13[[#This Row],[V1]])</f>
        <v>0.47140452079103157</v>
      </c>
      <c r="AW249" s="4">
        <f>_xlfn.STDEV.S(Tabela13[[#This Row],[V2]],Tabela13[[#This Row],[V3]])</f>
        <v>0.11785113019775781</v>
      </c>
      <c r="AX249" s="4">
        <f>_xlfn.STDEV.S(Tabela13[[#This Row],[V42]],Tabela13[[#This Row],[V44]])</f>
        <v>0.8249579113843053</v>
      </c>
      <c r="AY249" s="4">
        <f>_xlfn.STDEV.S(Tabela13[[#This Row],[V3]],Tabela13[[#This Row],[V1]])</f>
        <v>0.35355339059327406</v>
      </c>
      <c r="AZ249" s="4">
        <f>_xlfn.STDEV.S(Tabela13[[#This Row],[V3]],Tabela13[[#This Row],[V2]])</f>
        <v>0.11785113019775781</v>
      </c>
      <c r="BA249" s="4">
        <f>_xlfn.STDEV.S(Tabela13[[#This Row],[V3]],Tabela13[[#This Row],[V4]])</f>
        <v>0.23570226039551637</v>
      </c>
      <c r="BB249" s="4">
        <f>_xlfn.STDEV.S(Tabela13[[#This Row],[V4]],Tabela13[[#This Row],[V1]])</f>
        <v>0.11785113019775818</v>
      </c>
      <c r="BC249" s="4">
        <f>_xlfn.STDEV.S(Tabela13[[#This Row],[V4]],Tabela13[[#This Row],[V2]])</f>
        <v>0.3535533905932744</v>
      </c>
      <c r="BD249" s="4">
        <f>_xlfn.STDEV.S(Tabela13[[#This Row],[V4]],Tabela13[[#This Row],[V3]])</f>
        <v>0.23570226039551637</v>
      </c>
      <c r="BE249" s="4">
        <f>Tabela13[[#This Row],[V17]]/Tabela13[[#This Row],[V5]]</f>
        <v>0.49497474683058318</v>
      </c>
      <c r="BF249" s="4">
        <f>Tabela13[[#This Row],[V18]]/Tabela13[[#This Row],[V6]]</f>
        <v>0.40682855903883591</v>
      </c>
      <c r="BG249" s="4">
        <f>Tabela13[[#This Row],[V19]]/Tabela13[[#This Row],[V7]]</f>
        <v>0.16778804977307946</v>
      </c>
      <c r="BH249" s="4">
        <f>Tabela13[[#This Row],[V20]]/Tabela13[[#This Row],[V8]]</f>
        <v>0.49497474683058318</v>
      </c>
      <c r="BI249" s="4">
        <f>Tabela13[[#This Row],[V21]]/Tabela13[[#This Row],[V9]]</f>
        <v>9.8014801352590664E-2</v>
      </c>
      <c r="BJ249" s="4">
        <f>Tabela13[[#This Row],[V22]]/Tabela13[[#This Row],[V10]]</f>
        <v>0.79651108685381211</v>
      </c>
      <c r="BK249" s="4">
        <f>Tabela13[[#This Row],[V23]]/Tabela13[[#This Row],[V11]]</f>
        <v>0.40682855903883591</v>
      </c>
      <c r="BL249" s="4">
        <f>Tabela13[[#This Row],[V24]]/Tabela13[[#This Row],[V12]]</f>
        <v>9.8014801352590664E-2</v>
      </c>
      <c r="BM249" s="4">
        <f>Tabela13[[#This Row],[V25]]/Tabela13[[#This Row],[V13]]</f>
        <v>0.2474873734152922</v>
      </c>
      <c r="BN249" s="4">
        <f>Tabela13[[#This Row],[V26]]/Tabela13[[#This Row],[V14]]</f>
        <v>0.16778804977307946</v>
      </c>
      <c r="BO249" s="4">
        <f>Tabela13[[#This Row],[V27]]/Tabela13[[#This Row],[V15]]</f>
        <v>0.34136189436592013</v>
      </c>
      <c r="BP249" s="4">
        <f>Tabela13[[#This Row],[V28]]/Tabela13[[#This Row],[V16]]</f>
        <v>0.2474873734152922</v>
      </c>
      <c r="BQ249" s="4">
        <f>Tabela13[[#This Row],[V1]]-Tabela13[[#This Row],[V2]]</f>
        <v>-0.66666666666666652</v>
      </c>
      <c r="BR249" s="4">
        <f>Tabela13[[#This Row],[V1]]-Tabela13[[#This Row],[V3]]</f>
        <v>-0.5</v>
      </c>
      <c r="BS249" s="4">
        <f>Tabela13[[#This Row],[V1]]-Tabela13[[#This Row],[V4]]</f>
        <v>-0.16666666666666663</v>
      </c>
      <c r="BT249" s="4">
        <f>Tabela13[[#This Row],[V2]]-Tabela13[[#This Row],[V1]]</f>
        <v>0.66666666666666652</v>
      </c>
      <c r="BU249" s="4">
        <f>Tabela13[[#This Row],[V2]]-Tabela13[[#This Row],[V3]]</f>
        <v>0.16666666666666652</v>
      </c>
      <c r="BV249" s="4">
        <f>Tabela13[[#This Row],[V2]]-Tabela13[[#This Row],[V4]]</f>
        <v>0.49999999999999989</v>
      </c>
      <c r="BW249" s="4">
        <f>AVERAGE(Tabela13[[#This Row],[V41]],Tabela13[[#This Row],[V42]])</f>
        <v>-0.58333333333333326</v>
      </c>
      <c r="BX249" s="4">
        <f>AVERAGE(Tabela13[[#This Row],[V41]],Tabela13[[#This Row],[V43]])</f>
        <v>-0.41666666666666657</v>
      </c>
      <c r="BY249" s="4">
        <f>AVERAGE(Tabela13[[#This Row],[V41]],Tabela13[[#This Row],[V44]])</f>
        <v>0</v>
      </c>
      <c r="BZ249" s="4">
        <f>AVERAGE(Tabela13[[#This Row],[V41]],Tabela13[[#This Row],[V45]])</f>
        <v>-0.25</v>
      </c>
      <c r="CA249" s="4">
        <f>AVERAGE(Tabela13[[#This Row],[V41]],Tabela13[[#This Row],[V46]])</f>
        <v>-8.3333333333333315E-2</v>
      </c>
      <c r="CB249" s="4">
        <f>AVERAGE(Tabela13[[#This Row],[V42]],Tabela13[[#This Row],[V41]])</f>
        <v>-0.58333333333333326</v>
      </c>
      <c r="CC249" s="4">
        <f>AVERAGE(Tabela13[[#This Row],[V42]],Tabela13[[#This Row],[V43]])</f>
        <v>-0.33333333333333331</v>
      </c>
      <c r="CD249" s="4">
        <f>AVERAGE(Tabela13[[#This Row],[V42]],Tabela13[[#This Row],[V44]])</f>
        <v>8.3333333333333259E-2</v>
      </c>
      <c r="CE249" s="4">
        <f>AVERAGE(Tabela13[[#This Row],[V42]],Tabela13[[#This Row],[V45]])</f>
        <v>-0.16666666666666674</v>
      </c>
      <c r="CF249" s="4">
        <f>AVERAGE(Tabela13[[#This Row],[V42]],Tabela13[[#This Row],[V46]])</f>
        <v>0</v>
      </c>
      <c r="CG249" s="4">
        <f>AVERAGE(Tabela13[[#This Row],[V43]],Tabela13[[#This Row],[V41]])</f>
        <v>-0.41666666666666657</v>
      </c>
      <c r="CH249" s="4">
        <f>AVERAGE(Tabela13[[#This Row],[V43]],Tabela13[[#This Row],[V42]])</f>
        <v>-0.33333333333333331</v>
      </c>
      <c r="CI249" s="4">
        <f>AVERAGE(Tabela13[[#This Row],[V43]],Tabela13[[#This Row],[V44]])</f>
        <v>0.24999999999999994</v>
      </c>
      <c r="CJ249" s="4">
        <f>AVERAGE(Tabela13[[#This Row],[V43]],Tabela13[[#This Row],[V45]])</f>
        <v>0</v>
      </c>
      <c r="CK249" s="4">
        <f>AVERAGE(Tabela13[[#This Row],[V43]],Tabela13[[#This Row],[V46]])</f>
        <v>0.16666666666666663</v>
      </c>
      <c r="CL249" s="4">
        <f>AVERAGE(Tabela13[[#This Row],[V44]],Tabela13[[#This Row],[V41]])</f>
        <v>0</v>
      </c>
      <c r="CM249" s="4">
        <f>AVERAGE(Tabela13[[#This Row],[V44]],Tabela13[[#This Row],[V42]])</f>
        <v>8.3333333333333259E-2</v>
      </c>
      <c r="CN249" s="4">
        <f>AVERAGE(Tabela13[[#This Row],[V44]],Tabela13[[#This Row],[V43]])</f>
        <v>0.24999999999999994</v>
      </c>
      <c r="CO249" s="4">
        <f>AVERAGE(Tabela13[[#This Row],[V44]],Tabela13[[#This Row],[V45]])</f>
        <v>0.41666666666666652</v>
      </c>
      <c r="CP249" s="4">
        <f>AVERAGE(Tabela13[[#This Row],[V44]],Tabela13[[#This Row],[V46]])</f>
        <v>0.58333333333333326</v>
      </c>
      <c r="CQ249" s="4">
        <f>AVERAGE(Tabela13[[#This Row],[V45]],Tabela13[[#This Row],[V41]])</f>
        <v>-0.25</v>
      </c>
      <c r="CR249" s="4">
        <f>AVERAGE(Tabela13[[#This Row],[V45]],Tabela13[[#This Row],[V42]])</f>
        <v>-0.16666666666666674</v>
      </c>
      <c r="CS249" s="4">
        <f>AVERAGE(Tabela13[[#This Row],[V45]],Tabela13[[#This Row],[V43]])</f>
        <v>0</v>
      </c>
      <c r="CT249" s="4">
        <f>AVERAGE(Tabela13[[#This Row],[V45]],Tabela13[[#This Row],[V44]])</f>
        <v>0.41666666666666652</v>
      </c>
      <c r="CU249" s="4">
        <f>AVERAGE(Tabela13[[#This Row],[V45]],Tabela13[[#This Row],[V46]])</f>
        <v>0.3333333333333332</v>
      </c>
      <c r="CV249" s="4">
        <f>AVERAGE(Tabela13[[#This Row],[V46]],Tabela13[[#This Row],[V41]])</f>
        <v>-8.3333333333333315E-2</v>
      </c>
      <c r="CW249" s="4">
        <f>AVERAGE(Tabela13[[#This Row],[V46]],Tabela13[[#This Row],[V42]])</f>
        <v>0</v>
      </c>
      <c r="CX249" s="4">
        <f>AVERAGE(Tabela13[[#This Row],[V46]],Tabela13[[#This Row],[V43]])</f>
        <v>0.16666666666666663</v>
      </c>
      <c r="CY249" s="4">
        <f>AVERAGE(Tabela13[[#This Row],[V46]],Tabela13[[#This Row],[V44]])</f>
        <v>0.58333333333333326</v>
      </c>
      <c r="CZ249" s="4">
        <f>AVERAGE(Tabela13[[#This Row],[V46]],Tabela13[[#This Row],[V45]])</f>
        <v>0.3333333333333332</v>
      </c>
      <c r="DA249" s="3">
        <f>_xlfn.STDEV.S(Tabela13[[#This Row],[V41]],Tabela13[[#This Row],[V42]])</f>
        <v>0.11785113019775771</v>
      </c>
      <c r="DB249" s="3">
        <f>_xlfn.STDEV.S(Tabela13[[#This Row],[V41]],Tabela13[[#This Row],[V43]])</f>
        <v>0.35355339059327379</v>
      </c>
      <c r="DC249" s="3">
        <f>_xlfn.STDEV.S(Tabela13[[#This Row],[V41]],Tabela13[[#This Row],[V44]])</f>
        <v>0.94280904158206313</v>
      </c>
      <c r="DD249" s="3">
        <f>_xlfn.STDEV.S(Tabela13[[#This Row],[V41]],Tabela13[[#This Row],[V45]])</f>
        <v>0.5892556509887894</v>
      </c>
      <c r="DE249" s="3">
        <f>_xlfn.STDEV.S(Tabela13[[#This Row],[V41]],Tabela13[[#This Row],[V46]])</f>
        <v>0.8249579113843053</v>
      </c>
      <c r="DF249" s="3">
        <f>_xlfn.STDEV.S(Tabela13[[#This Row],[V42]],Tabela13[[#This Row],[V41]])</f>
        <v>0.11785113019775771</v>
      </c>
      <c r="DG249" s="3">
        <f>_xlfn.STDEV.S(Tabela13[[#This Row],[V42]],Tabela13[[#This Row],[V43]])</f>
        <v>0.23570226039551589</v>
      </c>
      <c r="DH249" s="3">
        <f>_xlfn.STDEV.S(Tabela13[[#This Row],[V42]],Tabela13[[#This Row],[V44]])</f>
        <v>0.8249579113843053</v>
      </c>
      <c r="DI249" s="3">
        <f>_xlfn.STDEV.S(Tabela13[[#This Row],[V42]],Tabela13[[#This Row],[V45]])</f>
        <v>0.47140452079103157</v>
      </c>
      <c r="DJ249" s="3">
        <f>_xlfn.STDEV.S(Tabela13[[#This Row],[V42]],Tabela13[[#This Row],[V46]])</f>
        <v>0.70710678118654746</v>
      </c>
      <c r="DK249" s="3">
        <f>_xlfn.STDEV.S(Tabela13[[#This Row],[V43]],Tabela13[[#This Row],[V41]])</f>
        <v>0.35355339059327379</v>
      </c>
      <c r="DL249" s="3">
        <f>_xlfn.STDEV.S(Tabela13[[#This Row],[V43]],Tabela13[[#This Row],[V42]])</f>
        <v>0.23570226039551589</v>
      </c>
      <c r="DM249" s="3">
        <f>_xlfn.STDEV.S(Tabela13[[#This Row],[V43]],Tabela13[[#This Row],[V44]])</f>
        <v>0.58925565098878951</v>
      </c>
      <c r="DN249" s="3">
        <f>_xlfn.STDEV.S(Tabela13[[#This Row],[V43]],Tabela13[[#This Row],[V45]])</f>
        <v>0.23570226039551573</v>
      </c>
      <c r="DO249" s="3">
        <f>_xlfn.STDEV.S(Tabela13[[#This Row],[V43]],Tabela13[[#This Row],[V46]])</f>
        <v>0.47140452079103162</v>
      </c>
      <c r="DP249" s="3">
        <f>_xlfn.STDEV.S(Tabela13[[#This Row],[V44]],Tabela13[[#This Row],[V41]])</f>
        <v>0.94280904158206313</v>
      </c>
      <c r="DQ249" s="3">
        <f>_xlfn.STDEV.S(Tabela13[[#This Row],[V44]],Tabela13[[#This Row],[V42]])</f>
        <v>0.8249579113843053</v>
      </c>
      <c r="DR249" s="3">
        <f>_xlfn.STDEV.S(Tabela13[[#This Row],[V44]],Tabela13[[#This Row],[V43]])</f>
        <v>0.58925565098878951</v>
      </c>
      <c r="DS249" s="3">
        <f>_xlfn.STDEV.S(Tabela13[[#This Row],[V44]],Tabela13[[#This Row],[V45]])</f>
        <v>0.35355339059327379</v>
      </c>
      <c r="DT249" s="3">
        <f>_xlfn.STDEV.S(Tabela13[[#This Row],[V44]],Tabela13[[#This Row],[V46]])</f>
        <v>0.11785113019775771</v>
      </c>
      <c r="DU249" s="3">
        <f>_xlfn.STDEV.S(Tabela13[[#This Row],[V45]],Tabela13[[#This Row],[V41]])</f>
        <v>0.5892556509887894</v>
      </c>
      <c r="DV249" s="3">
        <f>_xlfn.STDEV.S(Tabela13[[#This Row],[V45]],Tabela13[[#This Row],[V42]])</f>
        <v>0.47140452079103157</v>
      </c>
      <c r="DW249" s="3">
        <f>_xlfn.STDEV.S(Tabela13[[#This Row],[V45]],Tabela13[[#This Row],[V43]])</f>
        <v>0.23570226039551573</v>
      </c>
      <c r="DX249" s="3">
        <f>_xlfn.STDEV.S(Tabela13[[#This Row],[V45]],Tabela13[[#This Row],[V44]])</f>
        <v>0.35355339059327379</v>
      </c>
      <c r="DY249" s="3">
        <f>_xlfn.STDEV.S(Tabela13[[#This Row],[V45]],Tabela13[[#This Row],[V46]])</f>
        <v>0.23570226039551589</v>
      </c>
      <c r="DZ249" s="3">
        <f>_xlfn.STDEV.S(Tabela13[[#This Row],[V46]],Tabela13[[#This Row],[V41]])</f>
        <v>0.8249579113843053</v>
      </c>
      <c r="EA249" s="3">
        <f>_xlfn.STDEV.S(Tabela13[[#This Row],[V46]],Tabela13[[#This Row],[V42]])</f>
        <v>0.70710678118654746</v>
      </c>
      <c r="EB249" s="3">
        <f>_xlfn.STDEV.S(Tabela13[[#This Row],[V46]],Tabela13[[#This Row],[V43]])</f>
        <v>0.47140452079103162</v>
      </c>
      <c r="EC249" s="3">
        <f>_xlfn.STDEV.S(Tabela13[[#This Row],[V46]],Tabela13[[#This Row],[V44]])</f>
        <v>0.11785113019775771</v>
      </c>
      <c r="ED249" s="3">
        <f>_xlfn.STDEV.S(Tabela13[[#This Row],[V46]],Tabela13[[#This Row],[V45]])</f>
        <v>0.23570226039551589</v>
      </c>
      <c r="EE249" s="3">
        <f t="shared" si="236"/>
        <v>-0.2020305089104418</v>
      </c>
      <c r="EF249" s="3">
        <f t="shared" si="237"/>
        <v>-0.84852813742385724</v>
      </c>
      <c r="EG249" s="3" t="str">
        <f t="shared" si="238"/>
        <v/>
      </c>
      <c r="EH249" s="3">
        <f t="shared" si="239"/>
        <v>-2.3570226039551576</v>
      </c>
      <c r="EI249" s="3">
        <f t="shared" si="240"/>
        <v>-9.8994949366116654</v>
      </c>
      <c r="EJ249" s="3">
        <f t="shared" si="241"/>
        <v>-0.2020305089104418</v>
      </c>
      <c r="EK249" s="3">
        <f t="shared" si="242"/>
        <v>-0.70710678118654768</v>
      </c>
      <c r="EL249" s="3">
        <f t="shared" si="243"/>
        <v>9.8994949366116725</v>
      </c>
      <c r="EM249" s="3">
        <f t="shared" si="244"/>
        <v>-2.8284271247461881</v>
      </c>
      <c r="EN249" s="3" t="str">
        <f t="shared" si="245"/>
        <v/>
      </c>
      <c r="EO249" s="3">
        <f t="shared" si="246"/>
        <v>-0.84852813742385724</v>
      </c>
      <c r="EP249" s="3">
        <f t="shared" si="247"/>
        <v>-0.70710678118654768</v>
      </c>
      <c r="EQ249" s="3">
        <f t="shared" si="248"/>
        <v>2.3570226039551585</v>
      </c>
      <c r="ER249" s="3" t="str">
        <f t="shared" si="249"/>
        <v/>
      </c>
      <c r="ES249" s="3" t="str">
        <f t="shared" si="250"/>
        <v/>
      </c>
      <c r="ET249" s="3" t="str">
        <f t="shared" si="251"/>
        <v/>
      </c>
      <c r="EU249" s="3" t="str">
        <f t="shared" si="252"/>
        <v/>
      </c>
      <c r="EV249" s="3">
        <f t="shared" si="253"/>
        <v>2.3570226039551585</v>
      </c>
      <c r="EW249" s="3">
        <f t="shared" si="254"/>
        <v>0.84852813742385735</v>
      </c>
      <c r="EX249" s="3">
        <f t="shared" si="255"/>
        <v>0.2020305089104418</v>
      </c>
      <c r="EY249" s="3">
        <f t="shared" si="256"/>
        <v>-2.3570226039551576</v>
      </c>
      <c r="EZ249" s="3">
        <f t="shared" si="257"/>
        <v>-2.8284271247461881</v>
      </c>
      <c r="FA249" s="3" t="str">
        <f t="shared" si="258"/>
        <v/>
      </c>
      <c r="FB249" s="3">
        <f t="shared" si="259"/>
        <v>0.84852813742385735</v>
      </c>
      <c r="FC249" s="3">
        <f t="shared" si="260"/>
        <v>0.70710678118654791</v>
      </c>
      <c r="FD249" s="3">
        <f t="shared" si="261"/>
        <v>-9.8994949366116654</v>
      </c>
      <c r="FE249" s="3" t="str">
        <f t="shared" si="262"/>
        <v/>
      </c>
      <c r="FF249" s="3">
        <f t="shared" si="263"/>
        <v>2.8284271247461903</v>
      </c>
      <c r="FG249" s="3">
        <f t="shared" si="264"/>
        <v>0.2020305089104418</v>
      </c>
      <c r="FH249" s="3">
        <f t="shared" si="265"/>
        <v>0.70710678118654791</v>
      </c>
      <c r="FI249" s="4">
        <f t="shared" si="266"/>
        <v>0.5714285714285714</v>
      </c>
      <c r="FJ249" s="4">
        <f t="shared" si="267"/>
        <v>0.47619047619047616</v>
      </c>
      <c r="FK249" s="4">
        <f t="shared" si="268"/>
        <v>0.90909090909090917</v>
      </c>
      <c r="FL249" s="4">
        <f t="shared" si="269"/>
        <v>1.863636363636364</v>
      </c>
      <c r="FM249" s="4">
        <f>Tabela13[[#This Row],[V139]]-Tabela13[[#This Row],[V140]]</f>
        <v>-0.95454545454545481</v>
      </c>
      <c r="FN249" s="4">
        <f>Tabela13[[#This Row],[V1]]-Tabela13[[#This Row],[V2]]/2</f>
        <v>-2.3809523809523725E-2</v>
      </c>
      <c r="FO249" s="4">
        <f>Tabela13[[#This Row],[V1]]-Tabela13[[#This Row],[V3]]/2</f>
        <v>5.9523809523809534E-2</v>
      </c>
      <c r="FP249" s="4">
        <f>Tabela13[[#This Row],[V1]]-Tabela13[[#This Row],[V4]]/2</f>
        <v>0.22619047619047622</v>
      </c>
      <c r="FQ249" s="4">
        <f>Tabela13[[#This Row],[V2]]-Tabela13[[#This Row],[V1]]/2</f>
        <v>0.97619047619047605</v>
      </c>
      <c r="FR249" s="4">
        <f>Tabela13[[#This Row],[V2]]-Tabela13[[#This Row],[V3]]/2</f>
        <v>0.72619047619047605</v>
      </c>
      <c r="FS249" s="4">
        <f>Tabela13[[#This Row],[V2]]-Tabela13[[#This Row],[V4]]/2</f>
        <v>0.89285714285714279</v>
      </c>
      <c r="FT249" s="4">
        <f t="shared" si="270"/>
        <v>-2.3805026185069859E-2</v>
      </c>
      <c r="FU249" s="4">
        <f t="shared" si="271"/>
        <v>5.9453659308656891E-2</v>
      </c>
      <c r="FV249" s="4">
        <f t="shared" si="272"/>
        <v>0.2224472654259417</v>
      </c>
      <c r="FW249" s="4">
        <f t="shared" si="273"/>
        <v>0.77335055354326221</v>
      </c>
      <c r="FX249" s="4">
        <f t="shared" si="274"/>
        <v>0.62808807123638866</v>
      </c>
      <c r="FY249" s="4">
        <f t="shared" si="275"/>
        <v>0.72885472645263094</v>
      </c>
      <c r="FZ249" s="4">
        <f t="shared" si="276"/>
        <v>-4.2849047133125744</v>
      </c>
      <c r="GA249" s="4">
        <f t="shared" si="277"/>
        <v>10.701658675558241</v>
      </c>
      <c r="GB249" s="4">
        <f t="shared" si="278"/>
        <v>40.040507776669507</v>
      </c>
      <c r="GC249" s="4">
        <f t="shared" si="279"/>
        <v>139.20309963778718</v>
      </c>
      <c r="GD249" s="4">
        <f t="shared" si="280"/>
        <v>113.05585282254995</v>
      </c>
      <c r="GE249" s="4">
        <f t="shared" si="281"/>
        <v>131.19385076147356</v>
      </c>
      <c r="GF249" s="4">
        <f>Tabela13[[#This Row],[V1]]-Tabela13[[#This Row],[V2]]/Tabela13[[#This Row],[V2]]</f>
        <v>-0.38095238095238093</v>
      </c>
      <c r="GG249" s="4">
        <f>Tabela13[[#This Row],[V1]]-Tabela13[[#This Row],[V3]]/Tabela13[[#This Row],[V3]]</f>
        <v>-0.38095238095238093</v>
      </c>
      <c r="GH249" s="4">
        <f>Tabela13[[#This Row],[V1]]-Tabela13[[#This Row],[V4]]/Tabela13[[#This Row],[V4]]</f>
        <v>-0.38095238095238093</v>
      </c>
      <c r="GI249" s="4">
        <f>Tabela13[[#This Row],[V2]]-Tabela13[[#This Row],[V1]]/Tabela13[[#This Row],[V1]]</f>
        <v>0.28571428571428559</v>
      </c>
      <c r="GJ249" s="4">
        <f>Tabela13[[#This Row],[V2]]-Tabela13[[#This Row],[V3]]/Tabela13[[#This Row],[V3]]</f>
        <v>0.28571428571428559</v>
      </c>
      <c r="GK249" s="4">
        <f>Tabela13[[#This Row],[V2]]-Tabela13[[#This Row],[V4]]/Tabela13[[#This Row],[V4]]</f>
        <v>0.28571428571428559</v>
      </c>
      <c r="GL249" s="4">
        <f t="shared" si="282"/>
        <v>0.30429030972509247</v>
      </c>
      <c r="GM249" s="4">
        <f t="shared" si="283"/>
        <v>0.95238095238095233</v>
      </c>
      <c r="GN249" s="4">
        <f t="shared" si="284"/>
        <v>0.3195048252113471</v>
      </c>
      <c r="GO249" s="3">
        <f t="shared" si="285"/>
        <v>0</v>
      </c>
      <c r="GP249" s="3">
        <v>100</v>
      </c>
      <c r="GQ249" s="3">
        <f t="shared" si="286"/>
        <v>-1</v>
      </c>
      <c r="GR249" s="3">
        <f t="shared" si="287"/>
        <v>-100</v>
      </c>
      <c r="GS249" s="34">
        <f>COUNTIF($D$2:D248,Tabela13[[#This Row],[HomeTeam]])</f>
        <v>12</v>
      </c>
      <c r="GT249" s="34">
        <f>COUNTIF($E$2:E248,Tabela13[[#This Row],[AwayTeam]])</f>
        <v>12</v>
      </c>
      <c r="GU249" s="3">
        <f>IFERROR(AVERAGEIFS($AD$2:AD248,$D$2:D248,Tabela13[[#This Row],[HomeTeam]],$GS$2:GS248,"&gt;="&amp;Tabela13[[#This Row],[Contagem_H]]-5),"")</f>
        <v>1.086776612424019</v>
      </c>
      <c r="GV249" s="3">
        <f>IFERROR(AVERAGEIFS($G$2:G248,$E$2:E248,Tabela13[[#This Row],[AwayTeam]],$GT$2:GT248,"&gt;="&amp;Tabela13[[#This Row],[Contagem_A]]-5),"")</f>
        <v>1.4</v>
      </c>
      <c r="GW249" s="3">
        <f>IFERROR(AVERAGEIFS($GQ$2:GQ248,$D$2:D248,Tabela13[[#This Row],[HomeTeam]],$GS$2:GS248,"&gt;="&amp;Tabela13[[#This Row],[Contagem_H]]-5),"")</f>
        <v>0.85</v>
      </c>
    </row>
    <row r="250" spans="1:205" x14ac:dyDescent="0.25">
      <c r="A250" t="s">
        <v>127</v>
      </c>
      <c r="B250" t="s">
        <v>224</v>
      </c>
      <c r="C250" t="s">
        <v>177</v>
      </c>
      <c r="D250" t="s">
        <v>17</v>
      </c>
      <c r="E250" t="s">
        <v>19</v>
      </c>
      <c r="F250" s="3">
        <v>1</v>
      </c>
      <c r="G250" s="3">
        <v>1</v>
      </c>
      <c r="H250" s="3" t="str">
        <f t="shared" si="288"/>
        <v>D</v>
      </c>
      <c r="I250" s="3">
        <v>1.8</v>
      </c>
      <c r="J250" s="3">
        <v>3.4</v>
      </c>
      <c r="K250" s="3">
        <v>5</v>
      </c>
      <c r="L250" s="3">
        <v>2.2999999999999998</v>
      </c>
      <c r="M250" s="3">
        <v>1.6</v>
      </c>
      <c r="N250" s="3">
        <f t="shared" si="217"/>
        <v>2</v>
      </c>
      <c r="O250" s="3">
        <f t="shared" si="218"/>
        <v>1</v>
      </c>
      <c r="P250" s="3">
        <f t="shared" si="219"/>
        <v>1</v>
      </c>
      <c r="Q250" s="3">
        <f t="shared" si="220"/>
        <v>4.9673202614379131E-2</v>
      </c>
      <c r="R250" s="3">
        <f t="shared" si="221"/>
        <v>5.9782608695652217E-2</v>
      </c>
      <c r="S250" s="3">
        <f t="shared" si="222"/>
        <v>1.8894117647058826</v>
      </c>
      <c r="T250" s="3">
        <f t="shared" si="223"/>
        <v>3.568888888888889</v>
      </c>
      <c r="U250" s="3">
        <f t="shared" si="224"/>
        <v>5.2483660130718954</v>
      </c>
      <c r="V250" s="3">
        <f t="shared" si="225"/>
        <v>2.414248366013072</v>
      </c>
      <c r="W250" s="3">
        <f t="shared" si="226"/>
        <v>1.6794771241830067</v>
      </c>
      <c r="X250" s="4">
        <f t="shared" si="227"/>
        <v>0.55555555555555558</v>
      </c>
      <c r="Y250" s="4">
        <f t="shared" si="228"/>
        <v>0.29411764705882354</v>
      </c>
      <c r="Z250" s="4">
        <f t="shared" si="229"/>
        <v>0.2</v>
      </c>
      <c r="AA250" s="4">
        <f t="shared" si="230"/>
        <v>0.43478260869565222</v>
      </c>
      <c r="AB250" s="4">
        <f t="shared" si="231"/>
        <v>0.625</v>
      </c>
      <c r="AC250" s="4">
        <f t="shared" si="232"/>
        <v>0.77777777777777779</v>
      </c>
      <c r="AD250" s="4">
        <f t="shared" si="233"/>
        <v>0.6</v>
      </c>
      <c r="AE250" s="4">
        <f t="shared" si="234"/>
        <v>0.77777777777777779</v>
      </c>
      <c r="AF250" s="4">
        <f t="shared" si="235"/>
        <v>0.6</v>
      </c>
      <c r="AG250" s="4">
        <f>IFERROR(AVERAGE(Tabela13[[#This Row],[V1]],Tabela13[[#This Row],[V2]]),"")</f>
        <v>0.68888888888888888</v>
      </c>
      <c r="AH250" s="4">
        <f>IFERROR(AVERAGE(Tabela13[[#This Row],[V1]],Tabela13[[#This Row],[V3]]),"")</f>
        <v>0.77777777777777779</v>
      </c>
      <c r="AI250" s="4">
        <f>IFERROR(AVERAGE(Tabela13[[#This Row],[V1]],Tabela13[[#This Row],[V4]]),"")</f>
        <v>0.68888888888888888</v>
      </c>
      <c r="AJ250" s="4">
        <f>IFERROR(AVERAGE(Tabela13[[#This Row],[V2]],Tabela13[[#This Row],[V1]]),"")</f>
        <v>0.68888888888888888</v>
      </c>
      <c r="AK250" s="4">
        <f>IFERROR(AVERAGE(Tabela13[[#This Row],[V2]],Tabela13[[#This Row],[V3]]),"")</f>
        <v>0.68888888888888888</v>
      </c>
      <c r="AL250" s="4">
        <f>IFERROR(AVERAGE(Tabela13[[#This Row],[V2]],Tabela13[[#This Row],[V4]]),"")</f>
        <v>0.6</v>
      </c>
      <c r="AM250" s="4">
        <f>IFERROR(AVERAGE(Tabela13[[#This Row],[V3]],Tabela13[[#This Row],[V1]]),"")</f>
        <v>0.77777777777777779</v>
      </c>
      <c r="AN250" s="4">
        <f>IFERROR(AVERAGE(Tabela13[[#This Row],[V3]],Tabela13[[#This Row],[V2]]),"")</f>
        <v>0.68888888888888888</v>
      </c>
      <c r="AO250" s="4">
        <f>IFERROR(AVERAGE(Tabela13[[#This Row],[V3]],Tabela13[[#This Row],[V4]]),"")</f>
        <v>0.68888888888888888</v>
      </c>
      <c r="AP250" s="4">
        <f>IFERROR(AVERAGE(Tabela13[[#This Row],[V4]],Tabela13[[#This Row],[V1]]),"")</f>
        <v>0.68888888888888888</v>
      </c>
      <c r="AQ250" s="4">
        <f>IFERROR(AVERAGE(Tabela13[[#This Row],[V4]],Tabela13[[#This Row],[V2]]),"")</f>
        <v>0.6</v>
      </c>
      <c r="AR250" s="4">
        <f>IFERROR(AVERAGE(Tabela13[[#This Row],[V4]],Tabela13[[#This Row],[V3]]),"")</f>
        <v>0.68888888888888888</v>
      </c>
      <c r="AS250" s="4">
        <f>_xlfn.STDEV.S(Tabela13[[#This Row],[V1]:[V2]])</f>
        <v>0.12570787221094198</v>
      </c>
      <c r="AT250" s="4">
        <f>_xlfn.STDEV.S(Tabela13[[#This Row],[V1]],Tabela13[[#This Row],[V3]])</f>
        <v>0</v>
      </c>
      <c r="AU250" s="4">
        <f>_xlfn.STDEV.S(Tabela13[[#This Row],[V1]],Tabela13[[#This Row],[V4]])</f>
        <v>0.12570787221094198</v>
      </c>
      <c r="AV250" s="4">
        <f>_xlfn.STDEV.S(Tabela13[[#This Row],[V2]],Tabela13[[#This Row],[V1]])</f>
        <v>0.12570787221094198</v>
      </c>
      <c r="AW250" s="4">
        <f>_xlfn.STDEV.S(Tabela13[[#This Row],[V2]],Tabela13[[#This Row],[V3]])</f>
        <v>0.12570787221094198</v>
      </c>
      <c r="AX250" s="4">
        <f>_xlfn.STDEV.S(Tabela13[[#This Row],[V42]],Tabela13[[#This Row],[V44]])</f>
        <v>0.12570787221094182</v>
      </c>
      <c r="AY250" s="4">
        <f>_xlfn.STDEV.S(Tabela13[[#This Row],[V3]],Tabela13[[#This Row],[V1]])</f>
        <v>0</v>
      </c>
      <c r="AZ250" s="4">
        <f>_xlfn.STDEV.S(Tabela13[[#This Row],[V3]],Tabela13[[#This Row],[V2]])</f>
        <v>0.12570787221094198</v>
      </c>
      <c r="BA250" s="4">
        <f>_xlfn.STDEV.S(Tabela13[[#This Row],[V3]],Tabela13[[#This Row],[V4]])</f>
        <v>0.12570787221094198</v>
      </c>
      <c r="BB250" s="4">
        <f>_xlfn.STDEV.S(Tabela13[[#This Row],[V4]],Tabela13[[#This Row],[V1]])</f>
        <v>0.12570787221094198</v>
      </c>
      <c r="BC250" s="4">
        <f>_xlfn.STDEV.S(Tabela13[[#This Row],[V4]],Tabela13[[#This Row],[V2]])</f>
        <v>0</v>
      </c>
      <c r="BD250" s="4">
        <f>_xlfn.STDEV.S(Tabela13[[#This Row],[V4]],Tabela13[[#This Row],[V3]])</f>
        <v>0.12570787221094198</v>
      </c>
      <c r="BE250" s="4">
        <f>Tabela13[[#This Row],[V17]]/Tabela13[[#This Row],[V5]]</f>
        <v>0.18247916933846417</v>
      </c>
      <c r="BF250" s="4">
        <f>Tabela13[[#This Row],[V18]]/Tabela13[[#This Row],[V6]]</f>
        <v>0</v>
      </c>
      <c r="BG250" s="4">
        <f>Tabela13[[#This Row],[V19]]/Tabela13[[#This Row],[V7]]</f>
        <v>0.18247916933846417</v>
      </c>
      <c r="BH250" s="4">
        <f>Tabela13[[#This Row],[V20]]/Tabela13[[#This Row],[V8]]</f>
        <v>0.18247916933846417</v>
      </c>
      <c r="BI250" s="4">
        <f>Tabela13[[#This Row],[V21]]/Tabela13[[#This Row],[V9]]</f>
        <v>0.18247916933846417</v>
      </c>
      <c r="BJ250" s="4">
        <f>Tabela13[[#This Row],[V22]]/Tabela13[[#This Row],[V10]]</f>
        <v>0.20951312035156971</v>
      </c>
      <c r="BK250" s="4">
        <f>Tabela13[[#This Row],[V23]]/Tabela13[[#This Row],[V11]]</f>
        <v>0</v>
      </c>
      <c r="BL250" s="4">
        <f>Tabela13[[#This Row],[V24]]/Tabela13[[#This Row],[V12]]</f>
        <v>0.18247916933846417</v>
      </c>
      <c r="BM250" s="4">
        <f>Tabela13[[#This Row],[V25]]/Tabela13[[#This Row],[V13]]</f>
        <v>0.18247916933846417</v>
      </c>
      <c r="BN250" s="4">
        <f>Tabela13[[#This Row],[V26]]/Tabela13[[#This Row],[V14]]</f>
        <v>0.18247916933846417</v>
      </c>
      <c r="BO250" s="4">
        <f>Tabela13[[#This Row],[V27]]/Tabela13[[#This Row],[V15]]</f>
        <v>0</v>
      </c>
      <c r="BP250" s="4">
        <f>Tabela13[[#This Row],[V28]]/Tabela13[[#This Row],[V16]]</f>
        <v>0.18247916933846417</v>
      </c>
      <c r="BQ250" s="4">
        <f>Tabela13[[#This Row],[V1]]-Tabela13[[#This Row],[V2]]</f>
        <v>0.17777777777777781</v>
      </c>
      <c r="BR250" s="4">
        <f>Tabela13[[#This Row],[V1]]-Tabela13[[#This Row],[V3]]</f>
        <v>0</v>
      </c>
      <c r="BS250" s="4">
        <f>Tabela13[[#This Row],[V1]]-Tabela13[[#This Row],[V4]]</f>
        <v>0.17777777777777781</v>
      </c>
      <c r="BT250" s="4">
        <f>Tabela13[[#This Row],[V2]]-Tabela13[[#This Row],[V1]]</f>
        <v>-0.17777777777777781</v>
      </c>
      <c r="BU250" s="4">
        <f>Tabela13[[#This Row],[V2]]-Tabela13[[#This Row],[V3]]</f>
        <v>-0.17777777777777781</v>
      </c>
      <c r="BV250" s="4">
        <f>Tabela13[[#This Row],[V2]]-Tabela13[[#This Row],[V4]]</f>
        <v>0</v>
      </c>
      <c r="BW250" s="4">
        <f>AVERAGE(Tabela13[[#This Row],[V41]],Tabela13[[#This Row],[V42]])</f>
        <v>8.8888888888888906E-2</v>
      </c>
      <c r="BX250" s="4">
        <f>AVERAGE(Tabela13[[#This Row],[V41]],Tabela13[[#This Row],[V43]])</f>
        <v>0.17777777777777781</v>
      </c>
      <c r="BY250" s="4">
        <f>AVERAGE(Tabela13[[#This Row],[V41]],Tabela13[[#This Row],[V44]])</f>
        <v>0</v>
      </c>
      <c r="BZ250" s="4">
        <f>AVERAGE(Tabela13[[#This Row],[V41]],Tabela13[[#This Row],[V45]])</f>
        <v>0</v>
      </c>
      <c r="CA250" s="4">
        <f>AVERAGE(Tabela13[[#This Row],[V41]],Tabela13[[#This Row],[V46]])</f>
        <v>8.8888888888888906E-2</v>
      </c>
      <c r="CB250" s="4">
        <f>AVERAGE(Tabela13[[#This Row],[V42]],Tabela13[[#This Row],[V41]])</f>
        <v>8.8888888888888906E-2</v>
      </c>
      <c r="CC250" s="4">
        <f>AVERAGE(Tabela13[[#This Row],[V42]],Tabela13[[#This Row],[V43]])</f>
        <v>8.8888888888888906E-2</v>
      </c>
      <c r="CD250" s="4">
        <f>AVERAGE(Tabela13[[#This Row],[V42]],Tabela13[[#This Row],[V44]])</f>
        <v>-8.8888888888888906E-2</v>
      </c>
      <c r="CE250" s="4">
        <f>AVERAGE(Tabela13[[#This Row],[V42]],Tabela13[[#This Row],[V45]])</f>
        <v>-8.8888888888888906E-2</v>
      </c>
      <c r="CF250" s="4">
        <f>AVERAGE(Tabela13[[#This Row],[V42]],Tabela13[[#This Row],[V46]])</f>
        <v>0</v>
      </c>
      <c r="CG250" s="4">
        <f>AVERAGE(Tabela13[[#This Row],[V43]],Tabela13[[#This Row],[V41]])</f>
        <v>0.17777777777777781</v>
      </c>
      <c r="CH250" s="4">
        <f>AVERAGE(Tabela13[[#This Row],[V43]],Tabela13[[#This Row],[V42]])</f>
        <v>8.8888888888888906E-2</v>
      </c>
      <c r="CI250" s="4">
        <f>AVERAGE(Tabela13[[#This Row],[V43]],Tabela13[[#This Row],[V44]])</f>
        <v>0</v>
      </c>
      <c r="CJ250" s="4">
        <f>AVERAGE(Tabela13[[#This Row],[V43]],Tabela13[[#This Row],[V45]])</f>
        <v>0</v>
      </c>
      <c r="CK250" s="4">
        <f>AVERAGE(Tabela13[[#This Row],[V43]],Tabela13[[#This Row],[V46]])</f>
        <v>8.8888888888888906E-2</v>
      </c>
      <c r="CL250" s="4">
        <f>AVERAGE(Tabela13[[#This Row],[V44]],Tabela13[[#This Row],[V41]])</f>
        <v>0</v>
      </c>
      <c r="CM250" s="4">
        <f>AVERAGE(Tabela13[[#This Row],[V44]],Tabela13[[#This Row],[V42]])</f>
        <v>-8.8888888888888906E-2</v>
      </c>
      <c r="CN250" s="4">
        <f>AVERAGE(Tabela13[[#This Row],[V44]],Tabela13[[#This Row],[V43]])</f>
        <v>0</v>
      </c>
      <c r="CO250" s="4">
        <f>AVERAGE(Tabela13[[#This Row],[V44]],Tabela13[[#This Row],[V45]])</f>
        <v>-0.17777777777777781</v>
      </c>
      <c r="CP250" s="4">
        <f>AVERAGE(Tabela13[[#This Row],[V44]],Tabela13[[#This Row],[V46]])</f>
        <v>-8.8888888888888906E-2</v>
      </c>
      <c r="CQ250" s="4">
        <f>AVERAGE(Tabela13[[#This Row],[V45]],Tabela13[[#This Row],[V41]])</f>
        <v>0</v>
      </c>
      <c r="CR250" s="4">
        <f>AVERAGE(Tabela13[[#This Row],[V45]],Tabela13[[#This Row],[V42]])</f>
        <v>-8.8888888888888906E-2</v>
      </c>
      <c r="CS250" s="4">
        <f>AVERAGE(Tabela13[[#This Row],[V45]],Tabela13[[#This Row],[V43]])</f>
        <v>0</v>
      </c>
      <c r="CT250" s="4">
        <f>AVERAGE(Tabela13[[#This Row],[V45]],Tabela13[[#This Row],[V44]])</f>
        <v>-0.17777777777777781</v>
      </c>
      <c r="CU250" s="4">
        <f>AVERAGE(Tabela13[[#This Row],[V45]],Tabela13[[#This Row],[V46]])</f>
        <v>-8.8888888888888906E-2</v>
      </c>
      <c r="CV250" s="4">
        <f>AVERAGE(Tabela13[[#This Row],[V46]],Tabela13[[#This Row],[V41]])</f>
        <v>8.8888888888888906E-2</v>
      </c>
      <c r="CW250" s="4">
        <f>AVERAGE(Tabela13[[#This Row],[V46]],Tabela13[[#This Row],[V42]])</f>
        <v>0</v>
      </c>
      <c r="CX250" s="4">
        <f>AVERAGE(Tabela13[[#This Row],[V46]],Tabela13[[#This Row],[V43]])</f>
        <v>8.8888888888888906E-2</v>
      </c>
      <c r="CY250" s="4">
        <f>AVERAGE(Tabela13[[#This Row],[V46]],Tabela13[[#This Row],[V44]])</f>
        <v>-8.8888888888888906E-2</v>
      </c>
      <c r="CZ250" s="4">
        <f>AVERAGE(Tabela13[[#This Row],[V46]],Tabela13[[#This Row],[V45]])</f>
        <v>-8.8888888888888906E-2</v>
      </c>
      <c r="DA250" s="3">
        <f>_xlfn.STDEV.S(Tabela13[[#This Row],[V41]],Tabela13[[#This Row],[V42]])</f>
        <v>0.12570787221094182</v>
      </c>
      <c r="DB250" s="3">
        <f>_xlfn.STDEV.S(Tabela13[[#This Row],[V41]],Tabela13[[#This Row],[V43]])</f>
        <v>0</v>
      </c>
      <c r="DC250" s="3">
        <f>_xlfn.STDEV.S(Tabela13[[#This Row],[V41]],Tabela13[[#This Row],[V44]])</f>
        <v>0.25141574442188364</v>
      </c>
      <c r="DD250" s="3">
        <f>_xlfn.STDEV.S(Tabela13[[#This Row],[V41]],Tabela13[[#This Row],[V45]])</f>
        <v>0.25141574442188364</v>
      </c>
      <c r="DE250" s="3">
        <f>_xlfn.STDEV.S(Tabela13[[#This Row],[V41]],Tabela13[[#This Row],[V46]])</f>
        <v>0.12570787221094182</v>
      </c>
      <c r="DF250" s="3">
        <f>_xlfn.STDEV.S(Tabela13[[#This Row],[V42]],Tabela13[[#This Row],[V41]])</f>
        <v>0.12570787221094182</v>
      </c>
      <c r="DG250" s="3">
        <f>_xlfn.STDEV.S(Tabela13[[#This Row],[V42]],Tabela13[[#This Row],[V43]])</f>
        <v>0.12570787221094182</v>
      </c>
      <c r="DH250" s="3">
        <f>_xlfn.STDEV.S(Tabela13[[#This Row],[V42]],Tabela13[[#This Row],[V44]])</f>
        <v>0.12570787221094182</v>
      </c>
      <c r="DI250" s="3">
        <f>_xlfn.STDEV.S(Tabela13[[#This Row],[V42]],Tabela13[[#This Row],[V45]])</f>
        <v>0.12570787221094182</v>
      </c>
      <c r="DJ250" s="3">
        <f>_xlfn.STDEV.S(Tabela13[[#This Row],[V42]],Tabela13[[#This Row],[V46]])</f>
        <v>0</v>
      </c>
      <c r="DK250" s="3">
        <f>_xlfn.STDEV.S(Tabela13[[#This Row],[V43]],Tabela13[[#This Row],[V41]])</f>
        <v>0</v>
      </c>
      <c r="DL250" s="3">
        <f>_xlfn.STDEV.S(Tabela13[[#This Row],[V43]],Tabela13[[#This Row],[V42]])</f>
        <v>0.12570787221094182</v>
      </c>
      <c r="DM250" s="3">
        <f>_xlfn.STDEV.S(Tabela13[[#This Row],[V43]],Tabela13[[#This Row],[V44]])</f>
        <v>0.25141574442188364</v>
      </c>
      <c r="DN250" s="3">
        <f>_xlfn.STDEV.S(Tabela13[[#This Row],[V43]],Tabela13[[#This Row],[V45]])</f>
        <v>0.25141574442188364</v>
      </c>
      <c r="DO250" s="3">
        <f>_xlfn.STDEV.S(Tabela13[[#This Row],[V43]],Tabela13[[#This Row],[V46]])</f>
        <v>0.12570787221094182</v>
      </c>
      <c r="DP250" s="3">
        <f>_xlfn.STDEV.S(Tabela13[[#This Row],[V44]],Tabela13[[#This Row],[V41]])</f>
        <v>0.25141574442188364</v>
      </c>
      <c r="DQ250" s="3">
        <f>_xlfn.STDEV.S(Tabela13[[#This Row],[V44]],Tabela13[[#This Row],[V42]])</f>
        <v>0.12570787221094182</v>
      </c>
      <c r="DR250" s="3">
        <f>_xlfn.STDEV.S(Tabela13[[#This Row],[V44]],Tabela13[[#This Row],[V43]])</f>
        <v>0.25141574442188364</v>
      </c>
      <c r="DS250" s="3">
        <f>_xlfn.STDEV.S(Tabela13[[#This Row],[V44]],Tabela13[[#This Row],[V45]])</f>
        <v>0</v>
      </c>
      <c r="DT250" s="3">
        <f>_xlfn.STDEV.S(Tabela13[[#This Row],[V44]],Tabela13[[#This Row],[V46]])</f>
        <v>0.12570787221094182</v>
      </c>
      <c r="DU250" s="3">
        <f>_xlfn.STDEV.S(Tabela13[[#This Row],[V45]],Tabela13[[#This Row],[V41]])</f>
        <v>0.25141574442188364</v>
      </c>
      <c r="DV250" s="3">
        <f>_xlfn.STDEV.S(Tabela13[[#This Row],[V45]],Tabela13[[#This Row],[V42]])</f>
        <v>0.12570787221094182</v>
      </c>
      <c r="DW250" s="3">
        <f>_xlfn.STDEV.S(Tabela13[[#This Row],[V45]],Tabela13[[#This Row],[V43]])</f>
        <v>0.25141574442188364</v>
      </c>
      <c r="DX250" s="3">
        <f>_xlfn.STDEV.S(Tabela13[[#This Row],[V45]],Tabela13[[#This Row],[V44]])</f>
        <v>0</v>
      </c>
      <c r="DY250" s="3">
        <f>_xlfn.STDEV.S(Tabela13[[#This Row],[V45]],Tabela13[[#This Row],[V46]])</f>
        <v>0.12570787221094182</v>
      </c>
      <c r="DZ250" s="3">
        <f>_xlfn.STDEV.S(Tabela13[[#This Row],[V46]],Tabela13[[#This Row],[V41]])</f>
        <v>0.12570787221094182</v>
      </c>
      <c r="EA250" s="3">
        <f>_xlfn.STDEV.S(Tabela13[[#This Row],[V46]],Tabela13[[#This Row],[V42]])</f>
        <v>0</v>
      </c>
      <c r="EB250" s="3">
        <f>_xlfn.STDEV.S(Tabela13[[#This Row],[V46]],Tabela13[[#This Row],[V43]])</f>
        <v>0.12570787221094182</v>
      </c>
      <c r="EC250" s="3">
        <f>_xlfn.STDEV.S(Tabela13[[#This Row],[V46]],Tabela13[[#This Row],[V44]])</f>
        <v>0.12570787221094182</v>
      </c>
      <c r="ED250" s="3">
        <f>_xlfn.STDEV.S(Tabela13[[#This Row],[V46]],Tabela13[[#This Row],[V45]])</f>
        <v>0.12570787221094182</v>
      </c>
      <c r="EE250" s="3">
        <f t="shared" si="236"/>
        <v>1.4142135623730951</v>
      </c>
      <c r="EF250" s="3">
        <f t="shared" si="237"/>
        <v>0</v>
      </c>
      <c r="EG250" s="3" t="str">
        <f t="shared" si="238"/>
        <v/>
      </c>
      <c r="EH250" s="3" t="str">
        <f t="shared" si="239"/>
        <v/>
      </c>
      <c r="EI250" s="3">
        <f t="shared" si="240"/>
        <v>1.4142135623730951</v>
      </c>
      <c r="EJ250" s="3">
        <f t="shared" si="241"/>
        <v>1.4142135623730951</v>
      </c>
      <c r="EK250" s="3">
        <f t="shared" si="242"/>
        <v>1.4142135623730951</v>
      </c>
      <c r="EL250" s="3">
        <f t="shared" si="243"/>
        <v>-1.4142135623730951</v>
      </c>
      <c r="EM250" s="3">
        <f t="shared" si="244"/>
        <v>-1.4142135623730951</v>
      </c>
      <c r="EN250" s="3" t="str">
        <f t="shared" si="245"/>
        <v/>
      </c>
      <c r="EO250" s="3">
        <f t="shared" si="246"/>
        <v>0</v>
      </c>
      <c r="EP250" s="3">
        <f t="shared" si="247"/>
        <v>1.4142135623730951</v>
      </c>
      <c r="EQ250" s="3" t="str">
        <f t="shared" si="248"/>
        <v/>
      </c>
      <c r="ER250" s="3" t="str">
        <f t="shared" si="249"/>
        <v/>
      </c>
      <c r="ES250" s="3" t="str">
        <f t="shared" si="250"/>
        <v/>
      </c>
      <c r="ET250" s="3" t="str">
        <f t="shared" si="251"/>
        <v/>
      </c>
      <c r="EU250" s="3" t="str">
        <f t="shared" si="252"/>
        <v/>
      </c>
      <c r="EV250" s="3" t="str">
        <f t="shared" si="253"/>
        <v/>
      </c>
      <c r="EW250" s="3">
        <f t="shared" si="254"/>
        <v>0</v>
      </c>
      <c r="EX250" s="3">
        <f t="shared" si="255"/>
        <v>-1.4142135623730951</v>
      </c>
      <c r="EY250" s="3" t="str">
        <f t="shared" si="256"/>
        <v/>
      </c>
      <c r="EZ250" s="3">
        <f t="shared" si="257"/>
        <v>-1.4142135623730951</v>
      </c>
      <c r="FA250" s="3" t="str">
        <f t="shared" si="258"/>
        <v/>
      </c>
      <c r="FB250" s="3">
        <f t="shared" si="259"/>
        <v>0</v>
      </c>
      <c r="FC250" s="3">
        <f t="shared" si="260"/>
        <v>-1.4142135623730951</v>
      </c>
      <c r="FD250" s="3">
        <f t="shared" si="261"/>
        <v>1.4142135623730951</v>
      </c>
      <c r="FE250" s="3" t="str">
        <f t="shared" si="262"/>
        <v/>
      </c>
      <c r="FF250" s="3">
        <f t="shared" si="263"/>
        <v>1.4142135623730951</v>
      </c>
      <c r="FG250" s="3">
        <f t="shared" si="264"/>
        <v>-1.4142135623730951</v>
      </c>
      <c r="FH250" s="3">
        <f t="shared" si="265"/>
        <v>-1.4142135623730951</v>
      </c>
      <c r="FI250" s="4">
        <f t="shared" si="266"/>
        <v>0.2</v>
      </c>
      <c r="FJ250" s="4">
        <f t="shared" si="267"/>
        <v>0.55555555555555558</v>
      </c>
      <c r="FK250" s="4">
        <f t="shared" si="268"/>
        <v>1.8679950186799499</v>
      </c>
      <c r="FL250" s="4">
        <f t="shared" si="269"/>
        <v>0.85180572851805736</v>
      </c>
      <c r="FM250" s="4">
        <f>Tabela13[[#This Row],[V139]]-Tabela13[[#This Row],[V140]]</f>
        <v>1.0161892901618925</v>
      </c>
      <c r="FN250" s="4">
        <f>Tabela13[[#This Row],[V1]]-Tabela13[[#This Row],[V2]]/2</f>
        <v>0.4777777777777778</v>
      </c>
      <c r="FO250" s="4">
        <f>Tabela13[[#This Row],[V1]]-Tabela13[[#This Row],[V3]]/2</f>
        <v>0.3888888888888889</v>
      </c>
      <c r="FP250" s="4">
        <f>Tabela13[[#This Row],[V1]]-Tabela13[[#This Row],[V4]]/2</f>
        <v>0.4777777777777778</v>
      </c>
      <c r="FQ250" s="4">
        <f>Tabela13[[#This Row],[V2]]-Tabela13[[#This Row],[V1]]/2</f>
        <v>0.21111111111111108</v>
      </c>
      <c r="FR250" s="4">
        <f>Tabela13[[#This Row],[V2]]-Tabela13[[#This Row],[V3]]/2</f>
        <v>0.21111111111111108</v>
      </c>
      <c r="FS250" s="4">
        <f>Tabela13[[#This Row],[V2]]-Tabela13[[#This Row],[V4]]/2</f>
        <v>0.3</v>
      </c>
      <c r="FT250" s="4">
        <f t="shared" si="270"/>
        <v>0.44571231262863564</v>
      </c>
      <c r="FU250" s="4">
        <f t="shared" si="271"/>
        <v>0.37089128881266237</v>
      </c>
      <c r="FV250" s="4">
        <f t="shared" si="272"/>
        <v>0.44571231262863564</v>
      </c>
      <c r="FW250" s="4">
        <f t="shared" si="273"/>
        <v>0.20805613679102578</v>
      </c>
      <c r="FX250" s="4">
        <f t="shared" si="274"/>
        <v>0.20805613679102578</v>
      </c>
      <c r="FY250" s="4">
        <f t="shared" si="275"/>
        <v>0.2914567944778671</v>
      </c>
      <c r="FZ250" s="4">
        <f t="shared" si="276"/>
        <v>80.228216273154416</v>
      </c>
      <c r="GA250" s="4">
        <f t="shared" si="277"/>
        <v>66.760431986279229</v>
      </c>
      <c r="GB250" s="4">
        <f t="shared" si="278"/>
        <v>80.228216273154416</v>
      </c>
      <c r="GC250" s="4">
        <f t="shared" si="279"/>
        <v>37.450104622384636</v>
      </c>
      <c r="GD250" s="4">
        <f t="shared" si="280"/>
        <v>37.450104622384636</v>
      </c>
      <c r="GE250" s="4">
        <f t="shared" si="281"/>
        <v>52.462223006016075</v>
      </c>
      <c r="GF250" s="4">
        <f>Tabela13[[#This Row],[V1]]-Tabela13[[#This Row],[V2]]/Tabela13[[#This Row],[V2]]</f>
        <v>-0.22222222222222221</v>
      </c>
      <c r="GG250" s="4">
        <f>Tabela13[[#This Row],[V1]]-Tabela13[[#This Row],[V3]]/Tabela13[[#This Row],[V3]]</f>
        <v>-0.22222222222222221</v>
      </c>
      <c r="GH250" s="4">
        <f>Tabela13[[#This Row],[V1]]-Tabela13[[#This Row],[V4]]/Tabela13[[#This Row],[V4]]</f>
        <v>-0.22222222222222221</v>
      </c>
      <c r="GI250" s="4">
        <f>Tabela13[[#This Row],[V2]]-Tabela13[[#This Row],[V1]]/Tabela13[[#This Row],[V1]]</f>
        <v>-0.4</v>
      </c>
      <c r="GJ250" s="4">
        <f>Tabela13[[#This Row],[V2]]-Tabela13[[#This Row],[V3]]/Tabela13[[#This Row],[V3]]</f>
        <v>-0.4</v>
      </c>
      <c r="GK250" s="4">
        <f>Tabela13[[#This Row],[V2]]-Tabela13[[#This Row],[V4]]/Tabela13[[#This Row],[V4]]</f>
        <v>-0.4</v>
      </c>
      <c r="GL250" s="4">
        <f t="shared" si="282"/>
        <v>0.10264004785593328</v>
      </c>
      <c r="GM250" s="4">
        <f t="shared" si="283"/>
        <v>0.68888888888888888</v>
      </c>
      <c r="GN250" s="4">
        <f t="shared" si="284"/>
        <v>0.14899361785538703</v>
      </c>
      <c r="GO250" s="3">
        <f t="shared" si="285"/>
        <v>0</v>
      </c>
      <c r="GP250" s="3">
        <v>100</v>
      </c>
      <c r="GQ250" s="3">
        <f t="shared" si="286"/>
        <v>-1</v>
      </c>
      <c r="GR250" s="3">
        <f t="shared" si="287"/>
        <v>-100</v>
      </c>
      <c r="GS250" s="34">
        <f>COUNTIF($D$2:D249,Tabela13[[#This Row],[HomeTeam]])</f>
        <v>12</v>
      </c>
      <c r="GT250" s="34">
        <f>COUNTIF($E$2:E249,Tabela13[[#This Row],[AwayTeam]])</f>
        <v>12</v>
      </c>
      <c r="GU250" s="3">
        <f>IFERROR(AVERAGEIFS($AD$2:AD249,$D$2:D249,Tabela13[[#This Row],[HomeTeam]],$GS$2:GS249,"&gt;="&amp;Tabela13[[#This Row],[Contagem_H]]-5),"")</f>
        <v>0.72325637325637326</v>
      </c>
      <c r="GV250" s="3">
        <f>IFERROR(AVERAGEIFS($G$2:G249,$E$2:E249,Tabela13[[#This Row],[AwayTeam]],$GT$2:GT249,"&gt;="&amp;Tabela13[[#This Row],[Contagem_A]]-5),"")</f>
        <v>1</v>
      </c>
      <c r="GW250" s="3">
        <f>IFERROR(AVERAGEIFS($GQ$2:GQ249,$D$2:D249,Tabela13[[#This Row],[HomeTeam]],$GS$2:GS249,"&gt;="&amp;Tabela13[[#This Row],[Contagem_H]]-5),"")</f>
        <v>0.1</v>
      </c>
    </row>
    <row r="251" spans="1:205" x14ac:dyDescent="0.25">
      <c r="A251" t="s">
        <v>127</v>
      </c>
      <c r="B251" t="s">
        <v>225</v>
      </c>
      <c r="C251" t="s">
        <v>186</v>
      </c>
      <c r="D251" t="s">
        <v>130</v>
      </c>
      <c r="E251" t="s">
        <v>22</v>
      </c>
      <c r="F251" s="3">
        <v>1</v>
      </c>
      <c r="G251" s="3">
        <v>0</v>
      </c>
      <c r="H251" s="3" t="str">
        <f t="shared" si="288"/>
        <v>H</v>
      </c>
      <c r="I251" s="3">
        <v>1.18</v>
      </c>
      <c r="J251" s="3">
        <v>7.5</v>
      </c>
      <c r="K251" s="3">
        <v>13</v>
      </c>
      <c r="L251" s="3">
        <v>1.36</v>
      </c>
      <c r="M251" s="3">
        <v>3.1</v>
      </c>
      <c r="N251" s="3">
        <f t="shared" si="217"/>
        <v>1</v>
      </c>
      <c r="O251" s="3">
        <f t="shared" si="218"/>
        <v>3</v>
      </c>
      <c r="P251" s="3">
        <f t="shared" si="219"/>
        <v>0</v>
      </c>
      <c r="Q251" s="3">
        <f t="shared" si="220"/>
        <v>5.7714037375054428E-2</v>
      </c>
      <c r="R251" s="3">
        <f t="shared" si="221"/>
        <v>5.7874762808349023E-2</v>
      </c>
      <c r="S251" s="3">
        <f t="shared" si="222"/>
        <v>1.2481025641025643</v>
      </c>
      <c r="T251" s="3">
        <f t="shared" si="223"/>
        <v>7.932855280312908</v>
      </c>
      <c r="U251" s="3">
        <f t="shared" si="224"/>
        <v>13.750282485875708</v>
      </c>
      <c r="V251" s="3">
        <f t="shared" si="225"/>
        <v>1.4384910908300741</v>
      </c>
      <c r="W251" s="3">
        <f t="shared" si="226"/>
        <v>3.2789135158626688</v>
      </c>
      <c r="X251" s="4">
        <f t="shared" si="227"/>
        <v>0.84745762711864414</v>
      </c>
      <c r="Y251" s="4">
        <f t="shared" si="228"/>
        <v>0.13333333333333333</v>
      </c>
      <c r="Z251" s="4">
        <f t="shared" si="229"/>
        <v>7.6923076923076927E-2</v>
      </c>
      <c r="AA251" s="4">
        <f t="shared" si="230"/>
        <v>0.73529411764705876</v>
      </c>
      <c r="AB251" s="4">
        <f t="shared" si="231"/>
        <v>0.32258064516129031</v>
      </c>
      <c r="AC251" s="4">
        <f t="shared" si="232"/>
        <v>0.92372881355932202</v>
      </c>
      <c r="AD251" s="4">
        <f t="shared" si="233"/>
        <v>3.8461538461538464E-2</v>
      </c>
      <c r="AE251" s="4">
        <f t="shared" si="234"/>
        <v>0.42372881355932207</v>
      </c>
      <c r="AF251" s="4">
        <f t="shared" si="235"/>
        <v>0.53846153846153844</v>
      </c>
      <c r="AG251" s="4">
        <f>IFERROR(AVERAGE(Tabela13[[#This Row],[V1]],Tabela13[[#This Row],[V2]]),"")</f>
        <v>0.48109517601043023</v>
      </c>
      <c r="AH251" s="4">
        <f>IFERROR(AVERAGE(Tabela13[[#This Row],[V1]],Tabela13[[#This Row],[V3]]),"")</f>
        <v>0.67372881355932202</v>
      </c>
      <c r="AI251" s="4">
        <f>IFERROR(AVERAGE(Tabela13[[#This Row],[V1]],Tabela13[[#This Row],[V4]]),"")</f>
        <v>0.73109517601043028</v>
      </c>
      <c r="AJ251" s="4">
        <f>IFERROR(AVERAGE(Tabela13[[#This Row],[V2]],Tabela13[[#This Row],[V1]]),"")</f>
        <v>0.48109517601043023</v>
      </c>
      <c r="AK251" s="4">
        <f>IFERROR(AVERAGE(Tabela13[[#This Row],[V2]],Tabela13[[#This Row],[V3]]),"")</f>
        <v>0.23109517601043028</v>
      </c>
      <c r="AL251" s="4">
        <f>IFERROR(AVERAGE(Tabela13[[#This Row],[V2]],Tabela13[[#This Row],[V4]]),"")</f>
        <v>0.28846153846153844</v>
      </c>
      <c r="AM251" s="4">
        <f>IFERROR(AVERAGE(Tabela13[[#This Row],[V3]],Tabela13[[#This Row],[V1]]),"")</f>
        <v>0.67372881355932202</v>
      </c>
      <c r="AN251" s="4">
        <f>IFERROR(AVERAGE(Tabela13[[#This Row],[V3]],Tabela13[[#This Row],[V2]]),"")</f>
        <v>0.23109517601043028</v>
      </c>
      <c r="AO251" s="4">
        <f>IFERROR(AVERAGE(Tabela13[[#This Row],[V3]],Tabela13[[#This Row],[V4]]),"")</f>
        <v>0.48109517601043028</v>
      </c>
      <c r="AP251" s="4">
        <f>IFERROR(AVERAGE(Tabela13[[#This Row],[V4]],Tabela13[[#This Row],[V1]]),"")</f>
        <v>0.73109517601043028</v>
      </c>
      <c r="AQ251" s="4">
        <f>IFERROR(AVERAGE(Tabela13[[#This Row],[V4]],Tabela13[[#This Row],[V2]]),"")</f>
        <v>0.28846153846153844</v>
      </c>
      <c r="AR251" s="4">
        <f>IFERROR(AVERAGE(Tabela13[[#This Row],[V4]],Tabela13[[#This Row],[V3]]),"")</f>
        <v>0.48109517601043028</v>
      </c>
      <c r="AS251" s="4">
        <f>_xlfn.STDEV.S(Tabela13[[#This Row],[V1]:[V2]])</f>
        <v>0.62597849338417955</v>
      </c>
      <c r="AT251" s="4">
        <f>_xlfn.STDEV.S(Tabela13[[#This Row],[V1]],Tabela13[[#This Row],[V3]])</f>
        <v>0.35355339059327379</v>
      </c>
      <c r="AU251" s="4">
        <f>_xlfn.STDEV.S(Tabela13[[#This Row],[V1]],Tabela13[[#This Row],[V4]])</f>
        <v>0.27242510279090576</v>
      </c>
      <c r="AV251" s="4">
        <f>_xlfn.STDEV.S(Tabela13[[#This Row],[V2]],Tabela13[[#This Row],[V1]])</f>
        <v>0.62597849338417955</v>
      </c>
      <c r="AW251" s="4">
        <f>_xlfn.STDEV.S(Tabela13[[#This Row],[V2]],Tabela13[[#This Row],[V3]])</f>
        <v>0.27242510279090587</v>
      </c>
      <c r="AX251" s="4">
        <f>_xlfn.STDEV.S(Tabela13[[#This Row],[V42]],Tabela13[[#This Row],[V44]])</f>
        <v>0.97953188397745339</v>
      </c>
      <c r="AY251" s="4">
        <f>_xlfn.STDEV.S(Tabela13[[#This Row],[V3]],Tabela13[[#This Row],[V1]])</f>
        <v>0.35355339059327379</v>
      </c>
      <c r="AZ251" s="4">
        <f>_xlfn.STDEV.S(Tabela13[[#This Row],[V3]],Tabela13[[#This Row],[V2]])</f>
        <v>0.27242510279090587</v>
      </c>
      <c r="BA251" s="4">
        <f>_xlfn.STDEV.S(Tabela13[[#This Row],[V3]],Tabela13[[#This Row],[V4]])</f>
        <v>8.1128287802367541E-2</v>
      </c>
      <c r="BB251" s="4">
        <f>_xlfn.STDEV.S(Tabela13[[#This Row],[V4]],Tabela13[[#This Row],[V1]])</f>
        <v>0.27242510279090576</v>
      </c>
      <c r="BC251" s="4">
        <f>_xlfn.STDEV.S(Tabela13[[#This Row],[V4]],Tabela13[[#This Row],[V2]])</f>
        <v>0.35355339059327379</v>
      </c>
      <c r="BD251" s="4">
        <f>_xlfn.STDEV.S(Tabela13[[#This Row],[V4]],Tabela13[[#This Row],[V3]])</f>
        <v>8.1128287802367541E-2</v>
      </c>
      <c r="BE251" s="4">
        <f>Tabela13[[#This Row],[V17]]/Tabela13[[#This Row],[V5]]</f>
        <v>1.3011531285248394</v>
      </c>
      <c r="BF251" s="4">
        <f>Tabela13[[#This Row],[V18]]/Tabela13[[#This Row],[V6]]</f>
        <v>0.52477107031454473</v>
      </c>
      <c r="BG251" s="4">
        <f>Tabela13[[#This Row],[V19]]/Tabela13[[#This Row],[V7]]</f>
        <v>0.37262604340726652</v>
      </c>
      <c r="BH251" s="4">
        <f>Tabela13[[#This Row],[V20]]/Tabela13[[#This Row],[V8]]</f>
        <v>1.3011531285248394</v>
      </c>
      <c r="BI251" s="4">
        <f>Tabela13[[#This Row],[V21]]/Tabela13[[#This Row],[V9]]</f>
        <v>1.1788437452221425</v>
      </c>
      <c r="BJ251" s="4">
        <f>Tabela13[[#This Row],[V22]]/Tabela13[[#This Row],[V10]]</f>
        <v>3.3957105311218387</v>
      </c>
      <c r="BK251" s="4">
        <f>Tabela13[[#This Row],[V23]]/Tabela13[[#This Row],[V11]]</f>
        <v>0.52477107031454473</v>
      </c>
      <c r="BL251" s="4">
        <f>Tabela13[[#This Row],[V24]]/Tabela13[[#This Row],[V12]]</f>
        <v>1.1788437452221425</v>
      </c>
      <c r="BM251" s="4">
        <f>Tabela13[[#This Row],[V25]]/Tabela13[[#This Row],[V13]]</f>
        <v>0.16863251150248212</v>
      </c>
      <c r="BN251" s="4">
        <f>Tabela13[[#This Row],[V26]]/Tabela13[[#This Row],[V14]]</f>
        <v>0.37262604340726652</v>
      </c>
      <c r="BO251" s="4">
        <f>Tabela13[[#This Row],[V27]]/Tabela13[[#This Row],[V15]]</f>
        <v>1.2256517540566825</v>
      </c>
      <c r="BP251" s="4">
        <f>Tabela13[[#This Row],[V28]]/Tabela13[[#This Row],[V16]]</f>
        <v>0.16863251150248212</v>
      </c>
      <c r="BQ251" s="4">
        <f>Tabela13[[#This Row],[V1]]-Tabela13[[#This Row],[V2]]</f>
        <v>0.88526727509778358</v>
      </c>
      <c r="BR251" s="4">
        <f>Tabela13[[#This Row],[V1]]-Tabela13[[#This Row],[V3]]</f>
        <v>0.49999999999999994</v>
      </c>
      <c r="BS251" s="4">
        <f>Tabela13[[#This Row],[V1]]-Tabela13[[#This Row],[V4]]</f>
        <v>0.38526727509778358</v>
      </c>
      <c r="BT251" s="4">
        <f>Tabela13[[#This Row],[V2]]-Tabela13[[#This Row],[V1]]</f>
        <v>-0.88526727509778358</v>
      </c>
      <c r="BU251" s="4">
        <f>Tabela13[[#This Row],[V2]]-Tabela13[[#This Row],[V3]]</f>
        <v>-0.38526727509778358</v>
      </c>
      <c r="BV251" s="4">
        <f>Tabela13[[#This Row],[V2]]-Tabela13[[#This Row],[V4]]</f>
        <v>-0.5</v>
      </c>
      <c r="BW251" s="4">
        <f>AVERAGE(Tabela13[[#This Row],[V41]],Tabela13[[#This Row],[V42]])</f>
        <v>0.69263363754889173</v>
      </c>
      <c r="BX251" s="4">
        <f>AVERAGE(Tabela13[[#This Row],[V41]],Tabela13[[#This Row],[V43]])</f>
        <v>0.63526727509778358</v>
      </c>
      <c r="BY251" s="4">
        <f>AVERAGE(Tabela13[[#This Row],[V41]],Tabela13[[#This Row],[V44]])</f>
        <v>0</v>
      </c>
      <c r="BZ251" s="4">
        <f>AVERAGE(Tabela13[[#This Row],[V41]],Tabela13[[#This Row],[V45]])</f>
        <v>0.25</v>
      </c>
      <c r="CA251" s="4">
        <f>AVERAGE(Tabela13[[#This Row],[V41]],Tabela13[[#This Row],[V46]])</f>
        <v>0.19263363754889179</v>
      </c>
      <c r="CB251" s="4">
        <f>AVERAGE(Tabela13[[#This Row],[V42]],Tabela13[[#This Row],[V41]])</f>
        <v>0.69263363754889173</v>
      </c>
      <c r="CC251" s="4">
        <f>AVERAGE(Tabela13[[#This Row],[V42]],Tabela13[[#This Row],[V43]])</f>
        <v>0.44263363754889173</v>
      </c>
      <c r="CD251" s="4">
        <f>AVERAGE(Tabela13[[#This Row],[V42]],Tabela13[[#This Row],[V44]])</f>
        <v>-0.19263363754889182</v>
      </c>
      <c r="CE251" s="4">
        <f>AVERAGE(Tabela13[[#This Row],[V42]],Tabela13[[#This Row],[V45]])</f>
        <v>5.7366362451108183E-2</v>
      </c>
      <c r="CF251" s="4">
        <f>AVERAGE(Tabela13[[#This Row],[V42]],Tabela13[[#This Row],[V46]])</f>
        <v>0</v>
      </c>
      <c r="CG251" s="4">
        <f>AVERAGE(Tabela13[[#This Row],[V43]],Tabela13[[#This Row],[V41]])</f>
        <v>0.63526727509778358</v>
      </c>
      <c r="CH251" s="4">
        <f>AVERAGE(Tabela13[[#This Row],[V43]],Tabela13[[#This Row],[V42]])</f>
        <v>0.44263363754889173</v>
      </c>
      <c r="CI251" s="4">
        <f>AVERAGE(Tabela13[[#This Row],[V43]],Tabela13[[#This Row],[V44]])</f>
        <v>-0.25</v>
      </c>
      <c r="CJ251" s="4">
        <f>AVERAGE(Tabela13[[#This Row],[V43]],Tabela13[[#This Row],[V45]])</f>
        <v>0</v>
      </c>
      <c r="CK251" s="4">
        <f>AVERAGE(Tabela13[[#This Row],[V43]],Tabela13[[#This Row],[V46]])</f>
        <v>-5.736636245110821E-2</v>
      </c>
      <c r="CL251" s="4">
        <f>AVERAGE(Tabela13[[#This Row],[V44]],Tabela13[[#This Row],[V41]])</f>
        <v>0</v>
      </c>
      <c r="CM251" s="4">
        <f>AVERAGE(Tabela13[[#This Row],[V44]],Tabela13[[#This Row],[V42]])</f>
        <v>-0.19263363754889182</v>
      </c>
      <c r="CN251" s="4">
        <f>AVERAGE(Tabela13[[#This Row],[V44]],Tabela13[[#This Row],[V43]])</f>
        <v>-0.25</v>
      </c>
      <c r="CO251" s="4">
        <f>AVERAGE(Tabela13[[#This Row],[V44]],Tabela13[[#This Row],[V45]])</f>
        <v>-0.63526727509778358</v>
      </c>
      <c r="CP251" s="4">
        <f>AVERAGE(Tabela13[[#This Row],[V44]],Tabela13[[#This Row],[V46]])</f>
        <v>-0.69263363754889173</v>
      </c>
      <c r="CQ251" s="4">
        <f>AVERAGE(Tabela13[[#This Row],[V45]],Tabela13[[#This Row],[V41]])</f>
        <v>0.25</v>
      </c>
      <c r="CR251" s="4">
        <f>AVERAGE(Tabela13[[#This Row],[V45]],Tabela13[[#This Row],[V42]])</f>
        <v>5.7366362451108183E-2</v>
      </c>
      <c r="CS251" s="4">
        <f>AVERAGE(Tabela13[[#This Row],[V45]],Tabela13[[#This Row],[V43]])</f>
        <v>0</v>
      </c>
      <c r="CT251" s="4">
        <f>AVERAGE(Tabela13[[#This Row],[V45]],Tabela13[[#This Row],[V44]])</f>
        <v>-0.63526727509778358</v>
      </c>
      <c r="CU251" s="4">
        <f>AVERAGE(Tabela13[[#This Row],[V45]],Tabela13[[#This Row],[V46]])</f>
        <v>-0.44263363754889179</v>
      </c>
      <c r="CV251" s="4">
        <f>AVERAGE(Tabela13[[#This Row],[V46]],Tabela13[[#This Row],[V41]])</f>
        <v>0.19263363754889179</v>
      </c>
      <c r="CW251" s="4">
        <f>AVERAGE(Tabela13[[#This Row],[V46]],Tabela13[[#This Row],[V42]])</f>
        <v>0</v>
      </c>
      <c r="CX251" s="4">
        <f>AVERAGE(Tabela13[[#This Row],[V46]],Tabela13[[#This Row],[V43]])</f>
        <v>-5.736636245110821E-2</v>
      </c>
      <c r="CY251" s="4">
        <f>AVERAGE(Tabela13[[#This Row],[V46]],Tabela13[[#This Row],[V44]])</f>
        <v>-0.69263363754889173</v>
      </c>
      <c r="CZ251" s="4">
        <f>AVERAGE(Tabela13[[#This Row],[V46]],Tabela13[[#This Row],[V45]])</f>
        <v>-0.44263363754889179</v>
      </c>
      <c r="DA251" s="3">
        <f>_xlfn.STDEV.S(Tabela13[[#This Row],[V41]],Tabela13[[#This Row],[V42]])</f>
        <v>0.27242510279090615</v>
      </c>
      <c r="DB251" s="3">
        <f>_xlfn.STDEV.S(Tabela13[[#This Row],[V41]],Tabela13[[#This Row],[V43]])</f>
        <v>0.35355339059327379</v>
      </c>
      <c r="DC251" s="3">
        <f>_xlfn.STDEV.S(Tabela13[[#This Row],[V41]],Tabela13[[#This Row],[V44]])</f>
        <v>1.2519569867683593</v>
      </c>
      <c r="DD251" s="3">
        <f>_xlfn.STDEV.S(Tabela13[[#This Row],[V41]],Tabela13[[#This Row],[V45]])</f>
        <v>0.89840359617508547</v>
      </c>
      <c r="DE251" s="3">
        <f>_xlfn.STDEV.S(Tabela13[[#This Row],[V41]],Tabela13[[#This Row],[V46]])</f>
        <v>0.97953188397745339</v>
      </c>
      <c r="DF251" s="3">
        <f>_xlfn.STDEV.S(Tabela13[[#This Row],[V42]],Tabela13[[#This Row],[V41]])</f>
        <v>0.27242510279090615</v>
      </c>
      <c r="DG251" s="3">
        <f>_xlfn.STDEV.S(Tabela13[[#This Row],[V42]],Tabela13[[#This Row],[V43]])</f>
        <v>8.1128287802368221E-2</v>
      </c>
      <c r="DH251" s="3">
        <f>_xlfn.STDEV.S(Tabela13[[#This Row],[V42]],Tabela13[[#This Row],[V44]])</f>
        <v>0.97953188397745339</v>
      </c>
      <c r="DI251" s="3">
        <f>_xlfn.STDEV.S(Tabela13[[#This Row],[V42]],Tabela13[[#This Row],[V45]])</f>
        <v>0.62597849338417955</v>
      </c>
      <c r="DJ251" s="3">
        <f>_xlfn.STDEV.S(Tabela13[[#This Row],[V42]],Tabela13[[#This Row],[V46]])</f>
        <v>0.70710678118654746</v>
      </c>
      <c r="DK251" s="3">
        <f>_xlfn.STDEV.S(Tabela13[[#This Row],[V43]],Tabela13[[#This Row],[V41]])</f>
        <v>0.35355339059327379</v>
      </c>
      <c r="DL251" s="3">
        <f>_xlfn.STDEV.S(Tabela13[[#This Row],[V43]],Tabela13[[#This Row],[V42]])</f>
        <v>8.1128287802368221E-2</v>
      </c>
      <c r="DM251" s="3">
        <f>_xlfn.STDEV.S(Tabela13[[#This Row],[V43]],Tabela13[[#This Row],[V44]])</f>
        <v>0.89840359617508547</v>
      </c>
      <c r="DN251" s="3">
        <f>_xlfn.STDEV.S(Tabela13[[#This Row],[V43]],Tabela13[[#This Row],[V45]])</f>
        <v>0.54485020558181174</v>
      </c>
      <c r="DO251" s="3">
        <f>_xlfn.STDEV.S(Tabela13[[#This Row],[V43]],Tabela13[[#This Row],[V46]])</f>
        <v>0.62597849338417966</v>
      </c>
      <c r="DP251" s="3">
        <f>_xlfn.STDEV.S(Tabela13[[#This Row],[V44]],Tabela13[[#This Row],[V41]])</f>
        <v>1.2519569867683593</v>
      </c>
      <c r="DQ251" s="3">
        <f>_xlfn.STDEV.S(Tabela13[[#This Row],[V44]],Tabela13[[#This Row],[V42]])</f>
        <v>0.97953188397745339</v>
      </c>
      <c r="DR251" s="3">
        <f>_xlfn.STDEV.S(Tabela13[[#This Row],[V44]],Tabela13[[#This Row],[V43]])</f>
        <v>0.89840359617508547</v>
      </c>
      <c r="DS251" s="3">
        <f>_xlfn.STDEV.S(Tabela13[[#This Row],[V44]],Tabela13[[#This Row],[V45]])</f>
        <v>0.35355339059327379</v>
      </c>
      <c r="DT251" s="3">
        <f>_xlfn.STDEV.S(Tabela13[[#This Row],[V44]],Tabela13[[#This Row],[V46]])</f>
        <v>0.27242510279090615</v>
      </c>
      <c r="DU251" s="3">
        <f>_xlfn.STDEV.S(Tabela13[[#This Row],[V45]],Tabela13[[#This Row],[V41]])</f>
        <v>0.89840359617508547</v>
      </c>
      <c r="DV251" s="3">
        <f>_xlfn.STDEV.S(Tabela13[[#This Row],[V45]],Tabela13[[#This Row],[V42]])</f>
        <v>0.62597849338417955</v>
      </c>
      <c r="DW251" s="3">
        <f>_xlfn.STDEV.S(Tabela13[[#This Row],[V45]],Tabela13[[#This Row],[V43]])</f>
        <v>0.54485020558181174</v>
      </c>
      <c r="DX251" s="3">
        <f>_xlfn.STDEV.S(Tabela13[[#This Row],[V45]],Tabela13[[#This Row],[V44]])</f>
        <v>0.35355339059327379</v>
      </c>
      <c r="DY251" s="3">
        <f>_xlfn.STDEV.S(Tabela13[[#This Row],[V45]],Tabela13[[#This Row],[V46]])</f>
        <v>8.1128287802367888E-2</v>
      </c>
      <c r="DZ251" s="3">
        <f>_xlfn.STDEV.S(Tabela13[[#This Row],[V46]],Tabela13[[#This Row],[V41]])</f>
        <v>0.97953188397745339</v>
      </c>
      <c r="EA251" s="3">
        <f>_xlfn.STDEV.S(Tabela13[[#This Row],[V46]],Tabela13[[#This Row],[V42]])</f>
        <v>0.70710678118654746</v>
      </c>
      <c r="EB251" s="3">
        <f>_xlfn.STDEV.S(Tabela13[[#This Row],[V46]],Tabela13[[#This Row],[V43]])</f>
        <v>0.62597849338417966</v>
      </c>
      <c r="EC251" s="3">
        <f>_xlfn.STDEV.S(Tabela13[[#This Row],[V46]],Tabela13[[#This Row],[V44]])</f>
        <v>0.27242510279090615</v>
      </c>
      <c r="ED251" s="3">
        <f>_xlfn.STDEV.S(Tabela13[[#This Row],[V46]],Tabela13[[#This Row],[V45]])</f>
        <v>8.1128287802367888E-2</v>
      </c>
      <c r="EE251" s="3">
        <f t="shared" si="236"/>
        <v>0.39331774840588241</v>
      </c>
      <c r="EF251" s="3">
        <f t="shared" si="237"/>
        <v>0.55654274106729806</v>
      </c>
      <c r="EG251" s="3" t="str">
        <f t="shared" si="238"/>
        <v/>
      </c>
      <c r="EH251" s="3">
        <f t="shared" si="239"/>
        <v>3.5936143847003419</v>
      </c>
      <c r="EI251" s="3">
        <f t="shared" si="240"/>
        <v>5.0849472420352404</v>
      </c>
      <c r="EJ251" s="3">
        <f t="shared" si="241"/>
        <v>0.39331774840588241</v>
      </c>
      <c r="EK251" s="3">
        <f t="shared" si="242"/>
        <v>0.18328541014555649</v>
      </c>
      <c r="EL251" s="3">
        <f t="shared" si="243"/>
        <v>-5.0849472420352395</v>
      </c>
      <c r="EM251" s="3">
        <f t="shared" si="244"/>
        <v>10.911943282401499</v>
      </c>
      <c r="EN251" s="3" t="str">
        <f t="shared" si="245"/>
        <v/>
      </c>
      <c r="EO251" s="3">
        <f t="shared" si="246"/>
        <v>0.55654274106729806</v>
      </c>
      <c r="EP251" s="3">
        <f t="shared" si="247"/>
        <v>0.18328541014555649</v>
      </c>
      <c r="EQ251" s="3">
        <f t="shared" si="248"/>
        <v>-3.5936143847003419</v>
      </c>
      <c r="ER251" s="3" t="str">
        <f t="shared" si="249"/>
        <v/>
      </c>
      <c r="ES251" s="3" t="str">
        <f t="shared" si="250"/>
        <v/>
      </c>
      <c r="ET251" s="3" t="str">
        <f t="shared" si="251"/>
        <v/>
      </c>
      <c r="EU251" s="3" t="str">
        <f t="shared" si="252"/>
        <v/>
      </c>
      <c r="EV251" s="3">
        <f t="shared" si="253"/>
        <v>-3.5936143847003419</v>
      </c>
      <c r="EW251" s="3">
        <f t="shared" si="254"/>
        <v>-0.55654274106729806</v>
      </c>
      <c r="EX251" s="3">
        <f t="shared" si="255"/>
        <v>-0.39331774840588241</v>
      </c>
      <c r="EY251" s="3">
        <f t="shared" si="256"/>
        <v>3.5936143847003419</v>
      </c>
      <c r="EZ251" s="3">
        <f t="shared" si="257"/>
        <v>10.911943282401499</v>
      </c>
      <c r="FA251" s="3" t="str">
        <f t="shared" si="258"/>
        <v/>
      </c>
      <c r="FB251" s="3">
        <f t="shared" si="259"/>
        <v>-0.55654274106729806</v>
      </c>
      <c r="FC251" s="3">
        <f t="shared" si="260"/>
        <v>-0.18328541014555572</v>
      </c>
      <c r="FD251" s="3">
        <f t="shared" si="261"/>
        <v>5.0849472420352404</v>
      </c>
      <c r="FE251" s="3" t="str">
        <f t="shared" si="262"/>
        <v/>
      </c>
      <c r="FF251" s="3">
        <f t="shared" si="263"/>
        <v>-10.911943282401497</v>
      </c>
      <c r="FG251" s="3">
        <f t="shared" si="264"/>
        <v>-0.39331774840588241</v>
      </c>
      <c r="FH251" s="3">
        <f t="shared" si="265"/>
        <v>-0.18328541014555572</v>
      </c>
      <c r="FI251" s="4">
        <f t="shared" si="266"/>
        <v>7.6923076923076927E-2</v>
      </c>
      <c r="FJ251" s="4">
        <f t="shared" si="267"/>
        <v>0</v>
      </c>
      <c r="FK251" s="4">
        <f t="shared" si="268"/>
        <v>2.5297066316048973</v>
      </c>
      <c r="FL251" s="4">
        <f t="shared" si="269"/>
        <v>0.3442353521242501</v>
      </c>
      <c r="FM251" s="4">
        <f>Tabela13[[#This Row],[V139]]-Tabela13[[#This Row],[V140]]</f>
        <v>2.1854712794806472</v>
      </c>
      <c r="FN251" s="4">
        <f>Tabela13[[#This Row],[V1]]-Tabela13[[#This Row],[V2]]/2</f>
        <v>0.90449804432855274</v>
      </c>
      <c r="FO251" s="4">
        <f>Tabela13[[#This Row],[V1]]-Tabela13[[#This Row],[V3]]/2</f>
        <v>0.71186440677966101</v>
      </c>
      <c r="FP251" s="4">
        <f>Tabela13[[#This Row],[V1]]-Tabela13[[#This Row],[V4]]/2</f>
        <v>0.65449804432855285</v>
      </c>
      <c r="FQ251" s="4">
        <f>Tabela13[[#This Row],[V2]]-Tabela13[[#This Row],[V1]]/2</f>
        <v>-0.42340286831812257</v>
      </c>
      <c r="FR251" s="4">
        <f>Tabela13[[#This Row],[V2]]-Tabela13[[#This Row],[V3]]/2</f>
        <v>-0.17340286831812257</v>
      </c>
      <c r="FS251" s="4">
        <f>Tabela13[[#This Row],[V2]]-Tabela13[[#This Row],[V4]]/2</f>
        <v>-0.23076923076923075</v>
      </c>
      <c r="FT251" s="4">
        <f t="shared" si="270"/>
        <v>0.7352946582896539</v>
      </c>
      <c r="FU251" s="4">
        <f t="shared" si="271"/>
        <v>0.61864435092474712</v>
      </c>
      <c r="FV251" s="4">
        <f t="shared" si="272"/>
        <v>0.57953079412882336</v>
      </c>
      <c r="FW251" s="4">
        <f t="shared" si="273"/>
        <v>-0.40051708515030532</v>
      </c>
      <c r="FX251" s="4">
        <f t="shared" si="274"/>
        <v>-0.17169557437193417</v>
      </c>
      <c r="FY251" s="4">
        <f t="shared" si="275"/>
        <v>-0.22679884805388587</v>
      </c>
      <c r="FZ251" s="4">
        <f t="shared" si="276"/>
        <v>132.3530384921377</v>
      </c>
      <c r="GA251" s="4">
        <f t="shared" si="277"/>
        <v>111.35598316645448</v>
      </c>
      <c r="GB251" s="4">
        <f t="shared" si="278"/>
        <v>104.31554294318819</v>
      </c>
      <c r="GC251" s="4">
        <f t="shared" si="279"/>
        <v>-72.093075327054962</v>
      </c>
      <c r="GD251" s="4">
        <f t="shared" si="280"/>
        <v>-30.905203386948152</v>
      </c>
      <c r="GE251" s="4">
        <f t="shared" si="281"/>
        <v>-40.823792649699456</v>
      </c>
      <c r="GF251" s="4">
        <f>Tabela13[[#This Row],[V1]]-Tabela13[[#This Row],[V2]]/Tabela13[[#This Row],[V2]]</f>
        <v>-7.6271186440677985E-2</v>
      </c>
      <c r="GG251" s="4">
        <f>Tabela13[[#This Row],[V1]]-Tabela13[[#This Row],[V3]]/Tabela13[[#This Row],[V3]]</f>
        <v>-7.6271186440677985E-2</v>
      </c>
      <c r="GH251" s="4">
        <f>Tabela13[[#This Row],[V1]]-Tabela13[[#This Row],[V4]]/Tabela13[[#This Row],[V4]]</f>
        <v>-7.6271186440677985E-2</v>
      </c>
      <c r="GI251" s="4">
        <f>Tabela13[[#This Row],[V2]]-Tabela13[[#This Row],[V1]]/Tabela13[[#This Row],[V1]]</f>
        <v>-0.96153846153846156</v>
      </c>
      <c r="GJ251" s="4">
        <f>Tabela13[[#This Row],[V2]]-Tabela13[[#This Row],[V3]]/Tabela13[[#This Row],[V3]]</f>
        <v>-0.96153846153846156</v>
      </c>
      <c r="GK251" s="4">
        <f>Tabela13[[#This Row],[V2]]-Tabela13[[#This Row],[V4]]/Tabela13[[#This Row],[V4]]</f>
        <v>-0.96153846153846156</v>
      </c>
      <c r="GL251" s="4">
        <f t="shared" si="282"/>
        <v>0.3644314628117204</v>
      </c>
      <c r="GM251" s="4">
        <f t="shared" si="283"/>
        <v>0.48109517601043028</v>
      </c>
      <c r="GN251" s="4">
        <f t="shared" si="284"/>
        <v>0.75750388069536456</v>
      </c>
      <c r="GO251" s="3">
        <f t="shared" si="285"/>
        <v>1</v>
      </c>
      <c r="GP251" s="3">
        <v>100</v>
      </c>
      <c r="GQ251" s="3">
        <f t="shared" si="286"/>
        <v>0.17999999999999994</v>
      </c>
      <c r="GR251" s="3">
        <f t="shared" si="287"/>
        <v>17.999999999999993</v>
      </c>
      <c r="GS251" s="34">
        <f>COUNTIF($D$2:D250,Tabela13[[#This Row],[HomeTeam]])</f>
        <v>12</v>
      </c>
      <c r="GT251" s="34">
        <f>COUNTIF($E$2:E250,Tabela13[[#This Row],[AwayTeam]])</f>
        <v>11</v>
      </c>
      <c r="GU251" s="3">
        <f>IFERROR(AVERAGEIFS($AD$2:AD250,$D$2:D250,Tabela13[[#This Row],[HomeTeam]],$GS$2:GS250,"&gt;="&amp;Tabela13[[#This Row],[Contagem_H]]-5),"")</f>
        <v>0.43821862348178142</v>
      </c>
      <c r="GV251" s="3">
        <f>IFERROR(AVERAGEIFS($G$2:G250,$E$2:E250,Tabela13[[#This Row],[AwayTeam]],$GT$2:GT250,"&gt;="&amp;Tabela13[[#This Row],[Contagem_A]]-5),"")</f>
        <v>1.2</v>
      </c>
      <c r="GW251" s="3">
        <f>IFERROR(AVERAGEIFS($GQ$2:GQ250,$D$2:D250,Tabela13[[#This Row],[HomeTeam]],$GS$2:GS250,"&gt;="&amp;Tabela13[[#This Row],[Contagem_H]]-5),"")</f>
        <v>-0.32399999999999995</v>
      </c>
    </row>
    <row r="252" spans="1:205" x14ac:dyDescent="0.25">
      <c r="A252" t="s">
        <v>127</v>
      </c>
      <c r="B252" t="s">
        <v>226</v>
      </c>
      <c r="C252" t="s">
        <v>186</v>
      </c>
      <c r="D252" t="s">
        <v>25</v>
      </c>
      <c r="E252" t="s">
        <v>16</v>
      </c>
      <c r="F252" s="3">
        <v>4</v>
      </c>
      <c r="G252" s="3">
        <v>1</v>
      </c>
      <c r="H252" s="3" t="str">
        <f t="shared" si="288"/>
        <v>H</v>
      </c>
      <c r="I252" s="3">
        <v>1.29</v>
      </c>
      <c r="J252" s="3">
        <v>6</v>
      </c>
      <c r="K252" s="3">
        <v>8</v>
      </c>
      <c r="L252" s="3">
        <v>1.36</v>
      </c>
      <c r="M252" s="3">
        <v>3.1</v>
      </c>
      <c r="N252" s="3">
        <f t="shared" si="217"/>
        <v>5</v>
      </c>
      <c r="O252" s="3">
        <f t="shared" si="218"/>
        <v>3</v>
      </c>
      <c r="P252" s="3">
        <f t="shared" si="219"/>
        <v>0</v>
      </c>
      <c r="Q252" s="3">
        <f t="shared" si="220"/>
        <v>6.6860465116278966E-2</v>
      </c>
      <c r="R252" s="3">
        <f t="shared" si="221"/>
        <v>5.7874762808349023E-2</v>
      </c>
      <c r="S252" s="3">
        <f t="shared" si="222"/>
        <v>1.37625</v>
      </c>
      <c r="T252" s="3">
        <f t="shared" si="223"/>
        <v>6.4011627906976738</v>
      </c>
      <c r="U252" s="3">
        <f t="shared" si="224"/>
        <v>8.5348837209302317</v>
      </c>
      <c r="V252" s="3">
        <f t="shared" si="225"/>
        <v>1.4509302325581395</v>
      </c>
      <c r="W252" s="3">
        <f t="shared" si="226"/>
        <v>3.3072674418604651</v>
      </c>
      <c r="X252" s="4">
        <f t="shared" si="227"/>
        <v>0.77519379844961234</v>
      </c>
      <c r="Y252" s="4">
        <f t="shared" si="228"/>
        <v>0.16666666666666666</v>
      </c>
      <c r="Z252" s="4">
        <f t="shared" si="229"/>
        <v>0.125</v>
      </c>
      <c r="AA252" s="4">
        <f t="shared" si="230"/>
        <v>0.73529411764705876</v>
      </c>
      <c r="AB252" s="4">
        <f t="shared" si="231"/>
        <v>0.32258064516129031</v>
      </c>
      <c r="AC252" s="4">
        <f t="shared" si="232"/>
        <v>2.387596899224806</v>
      </c>
      <c r="AD252" s="4">
        <f t="shared" si="233"/>
        <v>0.5625</v>
      </c>
      <c r="AE252" s="4">
        <f t="shared" si="234"/>
        <v>0.88759689922480622</v>
      </c>
      <c r="AF252" s="4">
        <f t="shared" si="235"/>
        <v>2.0625</v>
      </c>
      <c r="AG252" s="4">
        <f>IFERROR(AVERAGE(Tabela13[[#This Row],[V1]],Tabela13[[#This Row],[V2]]),"")</f>
        <v>1.475048449612403</v>
      </c>
      <c r="AH252" s="4">
        <f>IFERROR(AVERAGE(Tabela13[[#This Row],[V1]],Tabela13[[#This Row],[V3]]),"")</f>
        <v>1.637596899224806</v>
      </c>
      <c r="AI252" s="4">
        <f>IFERROR(AVERAGE(Tabela13[[#This Row],[V1]],Tabela13[[#This Row],[V4]]),"")</f>
        <v>2.225048449612403</v>
      </c>
      <c r="AJ252" s="4">
        <f>IFERROR(AVERAGE(Tabela13[[#This Row],[V2]],Tabela13[[#This Row],[V1]]),"")</f>
        <v>1.475048449612403</v>
      </c>
      <c r="AK252" s="4">
        <f>IFERROR(AVERAGE(Tabela13[[#This Row],[V2]],Tabela13[[#This Row],[V3]]),"")</f>
        <v>0.72504844961240311</v>
      </c>
      <c r="AL252" s="4">
        <f>IFERROR(AVERAGE(Tabela13[[#This Row],[V2]],Tabela13[[#This Row],[V4]]),"")</f>
        <v>1.3125</v>
      </c>
      <c r="AM252" s="4">
        <f>IFERROR(AVERAGE(Tabela13[[#This Row],[V3]],Tabela13[[#This Row],[V1]]),"")</f>
        <v>1.637596899224806</v>
      </c>
      <c r="AN252" s="4">
        <f>IFERROR(AVERAGE(Tabela13[[#This Row],[V3]],Tabela13[[#This Row],[V2]]),"")</f>
        <v>0.72504844961240311</v>
      </c>
      <c r="AO252" s="4">
        <f>IFERROR(AVERAGE(Tabela13[[#This Row],[V3]],Tabela13[[#This Row],[V4]]),"")</f>
        <v>1.475048449612403</v>
      </c>
      <c r="AP252" s="4">
        <f>IFERROR(AVERAGE(Tabela13[[#This Row],[V4]],Tabela13[[#This Row],[V1]]),"")</f>
        <v>2.225048449612403</v>
      </c>
      <c r="AQ252" s="4">
        <f>IFERROR(AVERAGE(Tabela13[[#This Row],[V4]],Tabela13[[#This Row],[V2]]),"")</f>
        <v>1.3125</v>
      </c>
      <c r="AR252" s="4">
        <f>IFERROR(AVERAGE(Tabela13[[#This Row],[V4]],Tabela13[[#This Row],[V3]]),"")</f>
        <v>1.475048449612403</v>
      </c>
      <c r="AS252" s="4">
        <f>_xlfn.STDEV.S(Tabela13[[#This Row],[V1]:[V2]])</f>
        <v>1.2905383937644013</v>
      </c>
      <c r="AT252" s="4">
        <f>_xlfn.STDEV.S(Tabela13[[#This Row],[V1]],Tabela13[[#This Row],[V3]])</f>
        <v>1.0606601717798212</v>
      </c>
      <c r="AU252" s="4">
        <f>_xlfn.STDEV.S(Tabela13[[#This Row],[V1]],Tabela13[[#This Row],[V4]])</f>
        <v>0.22987822198457999</v>
      </c>
      <c r="AV252" s="4">
        <f>_xlfn.STDEV.S(Tabela13[[#This Row],[V2]],Tabela13[[#This Row],[V1]])</f>
        <v>1.2905383937644013</v>
      </c>
      <c r="AW252" s="4">
        <f>_xlfn.STDEV.S(Tabela13[[#This Row],[V2]],Tabela13[[#This Row],[V3]])</f>
        <v>0.22987822198458002</v>
      </c>
      <c r="AX252" s="4">
        <f>_xlfn.STDEV.S(Tabela13[[#This Row],[V42]],Tabela13[[#This Row],[V44]])</f>
        <v>2.3511985655442222</v>
      </c>
      <c r="AY252" s="4">
        <f>_xlfn.STDEV.S(Tabela13[[#This Row],[V3]],Tabela13[[#This Row],[V1]])</f>
        <v>1.0606601717798212</v>
      </c>
      <c r="AZ252" s="4">
        <f>_xlfn.STDEV.S(Tabela13[[#This Row],[V3]],Tabela13[[#This Row],[V2]])</f>
        <v>0.22987822198458002</v>
      </c>
      <c r="BA252" s="4">
        <f>_xlfn.STDEV.S(Tabela13[[#This Row],[V3]],Tabela13[[#This Row],[V4]])</f>
        <v>0.83078194979524145</v>
      </c>
      <c r="BB252" s="4">
        <f>_xlfn.STDEV.S(Tabela13[[#This Row],[V4]],Tabela13[[#This Row],[V1]])</f>
        <v>0.22987822198457999</v>
      </c>
      <c r="BC252" s="4">
        <f>_xlfn.STDEV.S(Tabela13[[#This Row],[V4]],Tabela13[[#This Row],[V2]])</f>
        <v>1.0606601717798212</v>
      </c>
      <c r="BD252" s="4">
        <f>_xlfn.STDEV.S(Tabela13[[#This Row],[V4]],Tabela13[[#This Row],[V3]])</f>
        <v>0.83078194979524145</v>
      </c>
      <c r="BE252" s="4">
        <f>Tabela13[[#This Row],[V17]]/Tabela13[[#This Row],[V5]]</f>
        <v>0.8749125454852108</v>
      </c>
      <c r="BF252" s="4">
        <f>Tabela13[[#This Row],[V18]]/Tabela13[[#This Row],[V6]]</f>
        <v>0.6476930753117015</v>
      </c>
      <c r="BG252" s="4">
        <f>Tabela13[[#This Row],[V19]]/Tabela13[[#This Row],[V7]]</f>
        <v>0.1033138051553997</v>
      </c>
      <c r="BH252" s="4">
        <f>Tabela13[[#This Row],[V20]]/Tabela13[[#This Row],[V8]]</f>
        <v>0.8749125454852108</v>
      </c>
      <c r="BI252" s="4">
        <f>Tabela13[[#This Row],[V21]]/Tabela13[[#This Row],[V9]]</f>
        <v>0.31705222196870908</v>
      </c>
      <c r="BJ252" s="4">
        <f>Tabela13[[#This Row],[V22]]/Tabela13[[#This Row],[V10]]</f>
        <v>1.7913893832717884</v>
      </c>
      <c r="BK252" s="4">
        <f>Tabela13[[#This Row],[V23]]/Tabela13[[#This Row],[V11]]</f>
        <v>0.6476930753117015</v>
      </c>
      <c r="BL252" s="4">
        <f>Tabela13[[#This Row],[V24]]/Tabela13[[#This Row],[V12]]</f>
        <v>0.31705222196870908</v>
      </c>
      <c r="BM252" s="4">
        <f>Tabela13[[#This Row],[V25]]/Tabela13[[#This Row],[V13]]</f>
        <v>0.56322349954914719</v>
      </c>
      <c r="BN252" s="4">
        <f>Tabela13[[#This Row],[V26]]/Tabela13[[#This Row],[V14]]</f>
        <v>0.1033138051553997</v>
      </c>
      <c r="BO252" s="4">
        <f>Tabela13[[#This Row],[V27]]/Tabela13[[#This Row],[V15]]</f>
        <v>0.80812203564176854</v>
      </c>
      <c r="BP252" s="4">
        <f>Tabela13[[#This Row],[V28]]/Tabela13[[#This Row],[V16]]</f>
        <v>0.56322349954914719</v>
      </c>
      <c r="BQ252" s="4">
        <f>Tabela13[[#This Row],[V1]]-Tabela13[[#This Row],[V2]]</f>
        <v>1.825096899224806</v>
      </c>
      <c r="BR252" s="4">
        <f>Tabela13[[#This Row],[V1]]-Tabela13[[#This Row],[V3]]</f>
        <v>1.4999999999999998</v>
      </c>
      <c r="BS252" s="4">
        <f>Tabela13[[#This Row],[V1]]-Tabela13[[#This Row],[V4]]</f>
        <v>0.325096899224806</v>
      </c>
      <c r="BT252" s="4">
        <f>Tabela13[[#This Row],[V2]]-Tabela13[[#This Row],[V1]]</f>
        <v>-1.825096899224806</v>
      </c>
      <c r="BU252" s="4">
        <f>Tabela13[[#This Row],[V2]]-Tabela13[[#This Row],[V3]]</f>
        <v>-0.32509689922480622</v>
      </c>
      <c r="BV252" s="4">
        <f>Tabela13[[#This Row],[V2]]-Tabela13[[#This Row],[V4]]</f>
        <v>-1.5</v>
      </c>
      <c r="BW252" s="4">
        <f>AVERAGE(Tabela13[[#This Row],[V41]],Tabela13[[#This Row],[V42]])</f>
        <v>1.662548449612403</v>
      </c>
      <c r="BX252" s="4">
        <f>AVERAGE(Tabela13[[#This Row],[V41]],Tabela13[[#This Row],[V43]])</f>
        <v>1.075096899224806</v>
      </c>
      <c r="BY252" s="4">
        <f>AVERAGE(Tabela13[[#This Row],[V41]],Tabela13[[#This Row],[V44]])</f>
        <v>0</v>
      </c>
      <c r="BZ252" s="4">
        <f>AVERAGE(Tabela13[[#This Row],[V41]],Tabela13[[#This Row],[V45]])</f>
        <v>0.74999999999999989</v>
      </c>
      <c r="CA252" s="4">
        <f>AVERAGE(Tabela13[[#This Row],[V41]],Tabela13[[#This Row],[V46]])</f>
        <v>0.162548449612403</v>
      </c>
      <c r="CB252" s="4">
        <f>AVERAGE(Tabela13[[#This Row],[V42]],Tabela13[[#This Row],[V41]])</f>
        <v>1.662548449612403</v>
      </c>
      <c r="CC252" s="4">
        <f>AVERAGE(Tabela13[[#This Row],[V42]],Tabela13[[#This Row],[V43]])</f>
        <v>0.91254844961240289</v>
      </c>
      <c r="CD252" s="4">
        <f>AVERAGE(Tabela13[[#This Row],[V42]],Tabela13[[#This Row],[V44]])</f>
        <v>-0.16254844961240311</v>
      </c>
      <c r="CE252" s="4">
        <f>AVERAGE(Tabela13[[#This Row],[V42]],Tabela13[[#This Row],[V45]])</f>
        <v>0.58745155038759678</v>
      </c>
      <c r="CF252" s="4">
        <f>AVERAGE(Tabela13[[#This Row],[V42]],Tabela13[[#This Row],[V46]])</f>
        <v>0</v>
      </c>
      <c r="CG252" s="4">
        <f>AVERAGE(Tabela13[[#This Row],[V43]],Tabela13[[#This Row],[V41]])</f>
        <v>1.075096899224806</v>
      </c>
      <c r="CH252" s="4">
        <f>AVERAGE(Tabela13[[#This Row],[V43]],Tabela13[[#This Row],[V42]])</f>
        <v>0.91254844961240289</v>
      </c>
      <c r="CI252" s="4">
        <f>AVERAGE(Tabela13[[#This Row],[V43]],Tabela13[[#This Row],[V44]])</f>
        <v>-0.75</v>
      </c>
      <c r="CJ252" s="4">
        <f>AVERAGE(Tabela13[[#This Row],[V43]],Tabela13[[#This Row],[V45]])</f>
        <v>0</v>
      </c>
      <c r="CK252" s="4">
        <f>AVERAGE(Tabela13[[#This Row],[V43]],Tabela13[[#This Row],[V46]])</f>
        <v>-0.587451550387597</v>
      </c>
      <c r="CL252" s="4">
        <f>AVERAGE(Tabela13[[#This Row],[V44]],Tabela13[[#This Row],[V41]])</f>
        <v>0</v>
      </c>
      <c r="CM252" s="4">
        <f>AVERAGE(Tabela13[[#This Row],[V44]],Tabela13[[#This Row],[V42]])</f>
        <v>-0.16254844961240311</v>
      </c>
      <c r="CN252" s="4">
        <f>AVERAGE(Tabela13[[#This Row],[V44]],Tabela13[[#This Row],[V43]])</f>
        <v>-0.75</v>
      </c>
      <c r="CO252" s="4">
        <f>AVERAGE(Tabela13[[#This Row],[V44]],Tabela13[[#This Row],[V45]])</f>
        <v>-1.075096899224806</v>
      </c>
      <c r="CP252" s="4">
        <f>AVERAGE(Tabela13[[#This Row],[V44]],Tabela13[[#This Row],[V46]])</f>
        <v>-1.662548449612403</v>
      </c>
      <c r="CQ252" s="4">
        <f>AVERAGE(Tabela13[[#This Row],[V45]],Tabela13[[#This Row],[V41]])</f>
        <v>0.74999999999999989</v>
      </c>
      <c r="CR252" s="4">
        <f>AVERAGE(Tabela13[[#This Row],[V45]],Tabela13[[#This Row],[V42]])</f>
        <v>0.58745155038759678</v>
      </c>
      <c r="CS252" s="4">
        <f>AVERAGE(Tabela13[[#This Row],[V45]],Tabela13[[#This Row],[V43]])</f>
        <v>0</v>
      </c>
      <c r="CT252" s="4">
        <f>AVERAGE(Tabela13[[#This Row],[V45]],Tabela13[[#This Row],[V44]])</f>
        <v>-1.075096899224806</v>
      </c>
      <c r="CU252" s="4">
        <f>AVERAGE(Tabela13[[#This Row],[V45]],Tabela13[[#This Row],[V46]])</f>
        <v>-0.91254844961240311</v>
      </c>
      <c r="CV252" s="4">
        <f>AVERAGE(Tabela13[[#This Row],[V46]],Tabela13[[#This Row],[V41]])</f>
        <v>0.162548449612403</v>
      </c>
      <c r="CW252" s="4">
        <f>AVERAGE(Tabela13[[#This Row],[V46]],Tabela13[[#This Row],[V42]])</f>
        <v>0</v>
      </c>
      <c r="CX252" s="4">
        <f>AVERAGE(Tabela13[[#This Row],[V46]],Tabela13[[#This Row],[V43]])</f>
        <v>-0.587451550387597</v>
      </c>
      <c r="CY252" s="4">
        <f>AVERAGE(Tabela13[[#This Row],[V46]],Tabela13[[#This Row],[V44]])</f>
        <v>-1.662548449612403</v>
      </c>
      <c r="CZ252" s="4">
        <f>AVERAGE(Tabela13[[#This Row],[V46]],Tabela13[[#This Row],[V45]])</f>
        <v>-0.91254844961240311</v>
      </c>
      <c r="DA252" s="3">
        <f>_xlfn.STDEV.S(Tabela13[[#This Row],[V41]],Tabela13[[#This Row],[V42]])</f>
        <v>0.22987822198458013</v>
      </c>
      <c r="DB252" s="3">
        <f>_xlfn.STDEV.S(Tabela13[[#This Row],[V41]],Tabela13[[#This Row],[V43]])</f>
        <v>1.0606601717798212</v>
      </c>
      <c r="DC252" s="3">
        <f>_xlfn.STDEV.S(Tabela13[[#This Row],[V41]],Tabela13[[#This Row],[V44]])</f>
        <v>2.5810767875288025</v>
      </c>
      <c r="DD252" s="3">
        <f>_xlfn.STDEV.S(Tabela13[[#This Row],[V41]],Tabela13[[#This Row],[V45]])</f>
        <v>1.5204166157489813</v>
      </c>
      <c r="DE252" s="3">
        <f>_xlfn.STDEV.S(Tabela13[[#This Row],[V41]],Tabela13[[#This Row],[V46]])</f>
        <v>2.3511985655442227</v>
      </c>
      <c r="DF252" s="3">
        <f>_xlfn.STDEV.S(Tabela13[[#This Row],[V42]],Tabela13[[#This Row],[V41]])</f>
        <v>0.22987822198458013</v>
      </c>
      <c r="DG252" s="3">
        <f>_xlfn.STDEV.S(Tabela13[[#This Row],[V42]],Tabela13[[#This Row],[V43]])</f>
        <v>0.830781949795241</v>
      </c>
      <c r="DH252" s="3">
        <f>_xlfn.STDEV.S(Tabela13[[#This Row],[V42]],Tabela13[[#This Row],[V44]])</f>
        <v>2.3511985655442222</v>
      </c>
      <c r="DI252" s="3">
        <f>_xlfn.STDEV.S(Tabela13[[#This Row],[V42]],Tabela13[[#This Row],[V45]])</f>
        <v>1.2905383937644013</v>
      </c>
      <c r="DJ252" s="3">
        <f>_xlfn.STDEV.S(Tabela13[[#This Row],[V42]],Tabela13[[#This Row],[V46]])</f>
        <v>2.1213203435596424</v>
      </c>
      <c r="DK252" s="3">
        <f>_xlfn.STDEV.S(Tabela13[[#This Row],[V43]],Tabela13[[#This Row],[V41]])</f>
        <v>1.0606601717798212</v>
      </c>
      <c r="DL252" s="3">
        <f>_xlfn.STDEV.S(Tabela13[[#This Row],[V43]],Tabela13[[#This Row],[V42]])</f>
        <v>0.830781949795241</v>
      </c>
      <c r="DM252" s="3">
        <f>_xlfn.STDEV.S(Tabela13[[#This Row],[V43]],Tabela13[[#This Row],[V44]])</f>
        <v>1.5204166157489813</v>
      </c>
      <c r="DN252" s="3">
        <f>_xlfn.STDEV.S(Tabela13[[#This Row],[V43]],Tabela13[[#This Row],[V45]])</f>
        <v>0.45975644396916016</v>
      </c>
      <c r="DO252" s="3">
        <f>_xlfn.STDEV.S(Tabela13[[#This Row],[V43]],Tabela13[[#This Row],[V46]])</f>
        <v>1.2905383937644013</v>
      </c>
      <c r="DP252" s="3">
        <f>_xlfn.STDEV.S(Tabela13[[#This Row],[V44]],Tabela13[[#This Row],[V41]])</f>
        <v>2.5810767875288025</v>
      </c>
      <c r="DQ252" s="3">
        <f>_xlfn.STDEV.S(Tabela13[[#This Row],[V44]],Tabela13[[#This Row],[V42]])</f>
        <v>2.3511985655442222</v>
      </c>
      <c r="DR252" s="3">
        <f>_xlfn.STDEV.S(Tabela13[[#This Row],[V44]],Tabela13[[#This Row],[V43]])</f>
        <v>1.5204166157489813</v>
      </c>
      <c r="DS252" s="3">
        <f>_xlfn.STDEV.S(Tabela13[[#This Row],[V44]],Tabela13[[#This Row],[V45]])</f>
        <v>1.0606601717798212</v>
      </c>
      <c r="DT252" s="3">
        <f>_xlfn.STDEV.S(Tabela13[[#This Row],[V44]],Tabela13[[#This Row],[V46]])</f>
        <v>0.22987822198457999</v>
      </c>
      <c r="DU252" s="3">
        <f>_xlfn.STDEV.S(Tabela13[[#This Row],[V45]],Tabela13[[#This Row],[V41]])</f>
        <v>1.5204166157489813</v>
      </c>
      <c r="DV252" s="3">
        <f>_xlfn.STDEV.S(Tabela13[[#This Row],[V45]],Tabela13[[#This Row],[V42]])</f>
        <v>1.2905383937644013</v>
      </c>
      <c r="DW252" s="3">
        <f>_xlfn.STDEV.S(Tabela13[[#This Row],[V45]],Tabela13[[#This Row],[V43]])</f>
        <v>0.45975644396916016</v>
      </c>
      <c r="DX252" s="3">
        <f>_xlfn.STDEV.S(Tabela13[[#This Row],[V45]],Tabela13[[#This Row],[V44]])</f>
        <v>1.0606601717798212</v>
      </c>
      <c r="DY252" s="3">
        <f>_xlfn.STDEV.S(Tabela13[[#This Row],[V45]],Tabela13[[#This Row],[V46]])</f>
        <v>0.830781949795241</v>
      </c>
      <c r="DZ252" s="3">
        <f>_xlfn.STDEV.S(Tabela13[[#This Row],[V46]],Tabela13[[#This Row],[V41]])</f>
        <v>2.3511985655442227</v>
      </c>
      <c r="EA252" s="3">
        <f>_xlfn.STDEV.S(Tabela13[[#This Row],[V46]],Tabela13[[#This Row],[V42]])</f>
        <v>2.1213203435596424</v>
      </c>
      <c r="EB252" s="3">
        <f>_xlfn.STDEV.S(Tabela13[[#This Row],[V46]],Tabela13[[#This Row],[V43]])</f>
        <v>1.2905383937644013</v>
      </c>
      <c r="EC252" s="3">
        <f>_xlfn.STDEV.S(Tabela13[[#This Row],[V46]],Tabela13[[#This Row],[V44]])</f>
        <v>0.22987822198457999</v>
      </c>
      <c r="ED252" s="3">
        <f>_xlfn.STDEV.S(Tabela13[[#This Row],[V46]],Tabela13[[#This Row],[V45]])</f>
        <v>0.830781949795241</v>
      </c>
      <c r="EE252" s="3">
        <f t="shared" si="236"/>
        <v>0.13826858521817673</v>
      </c>
      <c r="EF252" s="3">
        <f t="shared" si="237"/>
        <v>0.9865716965090362</v>
      </c>
      <c r="EG252" s="3" t="str">
        <f t="shared" si="238"/>
        <v/>
      </c>
      <c r="EH252" s="3">
        <f t="shared" si="239"/>
        <v>2.0272221543319753</v>
      </c>
      <c r="EI252" s="3">
        <f t="shared" si="240"/>
        <v>14.464601607401725</v>
      </c>
      <c r="EJ252" s="3">
        <f t="shared" si="241"/>
        <v>0.13826858521817673</v>
      </c>
      <c r="EK252" s="3">
        <f t="shared" si="242"/>
        <v>0.91039763439202437</v>
      </c>
      <c r="EL252" s="3">
        <f t="shared" si="243"/>
        <v>-14.464601607401711</v>
      </c>
      <c r="EM252" s="3">
        <f t="shared" si="244"/>
        <v>2.1968422636946183</v>
      </c>
      <c r="EN252" s="3" t="str">
        <f t="shared" si="245"/>
        <v/>
      </c>
      <c r="EO252" s="3">
        <f t="shared" si="246"/>
        <v>0.9865716965090362</v>
      </c>
      <c r="EP252" s="3">
        <f t="shared" si="247"/>
        <v>0.91039763439202437</v>
      </c>
      <c r="EQ252" s="3">
        <f t="shared" si="248"/>
        <v>-2.0272221543319753</v>
      </c>
      <c r="ER252" s="3" t="str">
        <f t="shared" si="249"/>
        <v/>
      </c>
      <c r="ES252" s="3" t="str">
        <f t="shared" si="250"/>
        <v/>
      </c>
      <c r="ET252" s="3" t="str">
        <f t="shared" si="251"/>
        <v/>
      </c>
      <c r="EU252" s="3" t="str">
        <f t="shared" si="252"/>
        <v/>
      </c>
      <c r="EV252" s="3">
        <f t="shared" si="253"/>
        <v>-2.0272221543319753</v>
      </c>
      <c r="EW252" s="3">
        <f t="shared" si="254"/>
        <v>-0.9865716965090362</v>
      </c>
      <c r="EX252" s="3">
        <f t="shared" si="255"/>
        <v>-0.13826858521817664</v>
      </c>
      <c r="EY252" s="3">
        <f t="shared" si="256"/>
        <v>2.0272221543319753</v>
      </c>
      <c r="EZ252" s="3">
        <f t="shared" si="257"/>
        <v>2.1968422636946183</v>
      </c>
      <c r="FA252" s="3" t="str">
        <f t="shared" si="258"/>
        <v/>
      </c>
      <c r="FB252" s="3">
        <f t="shared" si="259"/>
        <v>-0.9865716965090362</v>
      </c>
      <c r="FC252" s="3">
        <f t="shared" si="260"/>
        <v>-0.91039763439202415</v>
      </c>
      <c r="FD252" s="3">
        <f t="shared" si="261"/>
        <v>14.464601607401725</v>
      </c>
      <c r="FE252" s="3" t="str">
        <f t="shared" si="262"/>
        <v/>
      </c>
      <c r="FF252" s="3">
        <f t="shared" si="263"/>
        <v>-2.1968422636946174</v>
      </c>
      <c r="FG252" s="3">
        <f t="shared" si="264"/>
        <v>-0.13826858521817664</v>
      </c>
      <c r="FH252" s="3">
        <f t="shared" si="265"/>
        <v>-0.91039763439202415</v>
      </c>
      <c r="FI252" s="4">
        <f t="shared" si="266"/>
        <v>0.5</v>
      </c>
      <c r="FJ252" s="4">
        <f t="shared" si="267"/>
        <v>0.77519379844961234</v>
      </c>
      <c r="FK252" s="4">
        <f t="shared" si="268"/>
        <v>2.3360581289736602</v>
      </c>
      <c r="FL252" s="4">
        <f t="shared" si="269"/>
        <v>0.50772025431425982</v>
      </c>
      <c r="FM252" s="4">
        <f>Tabela13[[#This Row],[V139]]-Tabela13[[#This Row],[V140]]</f>
        <v>1.8283378746594003</v>
      </c>
      <c r="FN252" s="4">
        <f>Tabela13[[#This Row],[V1]]-Tabela13[[#This Row],[V2]]/2</f>
        <v>2.106346899224806</v>
      </c>
      <c r="FO252" s="4">
        <f>Tabela13[[#This Row],[V1]]-Tabela13[[#This Row],[V3]]/2</f>
        <v>1.943798449612403</v>
      </c>
      <c r="FP252" s="4">
        <f>Tabela13[[#This Row],[V1]]-Tabela13[[#This Row],[V4]]/2</f>
        <v>1.356346899224806</v>
      </c>
      <c r="FQ252" s="4">
        <f>Tabela13[[#This Row],[V2]]-Tabela13[[#This Row],[V1]]/2</f>
        <v>-0.631298449612403</v>
      </c>
      <c r="FR252" s="4">
        <f>Tabela13[[#This Row],[V2]]-Tabela13[[#This Row],[V3]]/2</f>
        <v>0.11870155038759689</v>
      </c>
      <c r="FS252" s="4">
        <f>Tabela13[[#This Row],[V2]]-Tabela13[[#This Row],[V4]]/2</f>
        <v>-0.46875</v>
      </c>
      <c r="FT252" s="4">
        <f t="shared" si="270"/>
        <v>1.1275474122835867</v>
      </c>
      <c r="FU252" s="4">
        <f t="shared" si="271"/>
        <v>1.0956504140870393</v>
      </c>
      <c r="FV252" s="4">
        <f t="shared" si="272"/>
        <v>0.93548939917567664</v>
      </c>
      <c r="FW252" s="4">
        <f t="shared" si="273"/>
        <v>-0.56311572186073233</v>
      </c>
      <c r="FX252" s="4">
        <f t="shared" si="274"/>
        <v>0.11814871271181572</v>
      </c>
      <c r="FY252" s="4">
        <f t="shared" si="275"/>
        <v>-0.43833655985795783</v>
      </c>
      <c r="FZ252" s="4">
        <f t="shared" si="276"/>
        <v>202.95853421104562</v>
      </c>
      <c r="GA252" s="4">
        <f t="shared" si="277"/>
        <v>197.21707453566708</v>
      </c>
      <c r="GB252" s="4">
        <f t="shared" si="278"/>
        <v>168.38809185162179</v>
      </c>
      <c r="GC252" s="4">
        <f t="shared" si="279"/>
        <v>-101.36082993493181</v>
      </c>
      <c r="GD252" s="4">
        <f t="shared" si="280"/>
        <v>21.26676828812683</v>
      </c>
      <c r="GE252" s="4">
        <f t="shared" si="281"/>
        <v>-78.900580774432413</v>
      </c>
      <c r="GF252" s="4">
        <f>Tabela13[[#This Row],[V1]]-Tabela13[[#This Row],[V2]]/Tabela13[[#This Row],[V2]]</f>
        <v>1.387596899224806</v>
      </c>
      <c r="GG252" s="4">
        <f>Tabela13[[#This Row],[V1]]-Tabela13[[#This Row],[V3]]/Tabela13[[#This Row],[V3]]</f>
        <v>1.387596899224806</v>
      </c>
      <c r="GH252" s="4">
        <f>Tabela13[[#This Row],[V1]]-Tabela13[[#This Row],[V4]]/Tabela13[[#This Row],[V4]]</f>
        <v>1.387596899224806</v>
      </c>
      <c r="GI252" s="4">
        <f>Tabela13[[#This Row],[V2]]-Tabela13[[#This Row],[V1]]/Tabela13[[#This Row],[V1]]</f>
        <v>-0.4375</v>
      </c>
      <c r="GJ252" s="4">
        <f>Tabela13[[#This Row],[V2]]-Tabela13[[#This Row],[V3]]/Tabela13[[#This Row],[V3]]</f>
        <v>-0.4375</v>
      </c>
      <c r="GK252" s="4">
        <f>Tabela13[[#This Row],[V2]]-Tabela13[[#This Row],[V4]]/Tabela13[[#This Row],[V4]]</f>
        <v>-0.4375</v>
      </c>
      <c r="GL252" s="4">
        <f t="shared" si="282"/>
        <v>0.88613166701974622</v>
      </c>
      <c r="GM252" s="4">
        <f t="shared" si="283"/>
        <v>1.475048449612403</v>
      </c>
      <c r="GN252" s="4">
        <f t="shared" si="284"/>
        <v>0.6007474990076388</v>
      </c>
      <c r="GO252" s="3">
        <f t="shared" si="285"/>
        <v>1</v>
      </c>
      <c r="GP252" s="3">
        <v>100</v>
      </c>
      <c r="GQ252" s="3">
        <f t="shared" si="286"/>
        <v>0.29000000000000004</v>
      </c>
      <c r="GR252" s="3">
        <f t="shared" si="287"/>
        <v>29.000000000000004</v>
      </c>
      <c r="GS252" s="34">
        <f>COUNTIF($D$2:D251,Tabela13[[#This Row],[HomeTeam]])</f>
        <v>12</v>
      </c>
      <c r="GT252" s="34">
        <f>COUNTIF($E$2:E251,Tabela13[[#This Row],[AwayTeam]])</f>
        <v>11</v>
      </c>
      <c r="GU252" s="3">
        <f>IFERROR(AVERAGEIFS($AD$2:AD251,$D$2:D251,Tabela13[[#This Row],[HomeTeam]],$GS$2:GS251,"&gt;="&amp;Tabela13[[#This Row],[Contagem_H]]-5),"")</f>
        <v>0.59257684582738435</v>
      </c>
      <c r="GV252" s="3">
        <f>IFERROR(AVERAGEIFS($G$2:G251,$E$2:E251,Tabela13[[#This Row],[AwayTeam]],$GT$2:GT251,"&gt;="&amp;Tabela13[[#This Row],[Contagem_A]]-5),"")</f>
        <v>1.8</v>
      </c>
      <c r="GW252" s="3">
        <f>IFERROR(AVERAGEIFS($GQ$2:GQ251,$D$2:D251,Tabela13[[#This Row],[HomeTeam]],$GS$2:GS251,"&gt;="&amp;Tabela13[[#This Row],[Contagem_H]]-5),"")</f>
        <v>-0.16799999999999998</v>
      </c>
    </row>
    <row r="253" spans="1:205" x14ac:dyDescent="0.25">
      <c r="A253" t="s">
        <v>127</v>
      </c>
      <c r="B253" t="s">
        <v>227</v>
      </c>
      <c r="C253" t="s">
        <v>173</v>
      </c>
      <c r="D253" t="s">
        <v>21</v>
      </c>
      <c r="E253" t="s">
        <v>133</v>
      </c>
      <c r="F253" s="3">
        <v>4</v>
      </c>
      <c r="G253" s="3">
        <v>2</v>
      </c>
      <c r="H253" s="3" t="str">
        <f t="shared" si="288"/>
        <v>H</v>
      </c>
      <c r="I253" s="3">
        <v>1.57</v>
      </c>
      <c r="J253" s="3">
        <v>4.5</v>
      </c>
      <c r="K253" s="3">
        <v>5.25</v>
      </c>
      <c r="L253" s="3">
        <v>1.5</v>
      </c>
      <c r="M253" s="3">
        <v>2.5</v>
      </c>
      <c r="N253" s="3">
        <f t="shared" si="217"/>
        <v>6</v>
      </c>
      <c r="O253" s="3">
        <f t="shared" si="218"/>
        <v>3</v>
      </c>
      <c r="P253" s="3">
        <f t="shared" si="219"/>
        <v>0</v>
      </c>
      <c r="Q253" s="3">
        <f t="shared" si="220"/>
        <v>4.9641087857648314E-2</v>
      </c>
      <c r="R253" s="3">
        <f t="shared" si="221"/>
        <v>6.6666666666666652E-2</v>
      </c>
      <c r="S253" s="3">
        <f t="shared" si="222"/>
        <v>1.6479365079365078</v>
      </c>
      <c r="T253" s="3">
        <f t="shared" si="223"/>
        <v>4.7233848953594171</v>
      </c>
      <c r="U253" s="3">
        <f t="shared" si="224"/>
        <v>5.5106157112526537</v>
      </c>
      <c r="V253" s="3">
        <f t="shared" si="225"/>
        <v>1.5744616317864724</v>
      </c>
      <c r="W253" s="3">
        <f t="shared" si="226"/>
        <v>2.6241027196441209</v>
      </c>
      <c r="X253" s="4">
        <f t="shared" si="227"/>
        <v>0.63694267515923564</v>
      </c>
      <c r="Y253" s="4">
        <f t="shared" si="228"/>
        <v>0.22222222222222221</v>
      </c>
      <c r="Z253" s="4">
        <f t="shared" si="229"/>
        <v>0.19047619047619047</v>
      </c>
      <c r="AA253" s="4">
        <f t="shared" si="230"/>
        <v>0.66666666666666663</v>
      </c>
      <c r="AB253" s="4">
        <f t="shared" si="231"/>
        <v>0.4</v>
      </c>
      <c r="AC253" s="4">
        <f t="shared" si="232"/>
        <v>2.3184713375796178</v>
      </c>
      <c r="AD253" s="4">
        <f t="shared" si="233"/>
        <v>1.0952380952380953</v>
      </c>
      <c r="AE253" s="4">
        <f t="shared" si="234"/>
        <v>1.3184713375796178</v>
      </c>
      <c r="AF253" s="4">
        <f t="shared" si="235"/>
        <v>2.0952380952380953</v>
      </c>
      <c r="AG253" s="4">
        <f>IFERROR(AVERAGE(Tabela13[[#This Row],[V1]],Tabela13[[#This Row],[V2]]),"")</f>
        <v>1.7068547164088566</v>
      </c>
      <c r="AH253" s="4">
        <f>IFERROR(AVERAGE(Tabela13[[#This Row],[V1]],Tabela13[[#This Row],[V3]]),"")</f>
        <v>1.8184713375796178</v>
      </c>
      <c r="AI253" s="4">
        <f>IFERROR(AVERAGE(Tabela13[[#This Row],[V1]],Tabela13[[#This Row],[V4]]),"")</f>
        <v>2.2068547164088566</v>
      </c>
      <c r="AJ253" s="4">
        <f>IFERROR(AVERAGE(Tabela13[[#This Row],[V2]],Tabela13[[#This Row],[V1]]),"")</f>
        <v>1.7068547164088566</v>
      </c>
      <c r="AK253" s="4">
        <f>IFERROR(AVERAGE(Tabela13[[#This Row],[V2]],Tabela13[[#This Row],[V3]]),"")</f>
        <v>1.2068547164088566</v>
      </c>
      <c r="AL253" s="4">
        <f>IFERROR(AVERAGE(Tabela13[[#This Row],[V2]],Tabela13[[#This Row],[V4]]),"")</f>
        <v>1.5952380952380953</v>
      </c>
      <c r="AM253" s="4">
        <f>IFERROR(AVERAGE(Tabela13[[#This Row],[V3]],Tabela13[[#This Row],[V1]]),"")</f>
        <v>1.8184713375796178</v>
      </c>
      <c r="AN253" s="4">
        <f>IFERROR(AVERAGE(Tabela13[[#This Row],[V3]],Tabela13[[#This Row],[V2]]),"")</f>
        <v>1.2068547164088566</v>
      </c>
      <c r="AO253" s="4">
        <f>IFERROR(AVERAGE(Tabela13[[#This Row],[V3]],Tabela13[[#This Row],[V4]]),"")</f>
        <v>1.7068547164088566</v>
      </c>
      <c r="AP253" s="4">
        <f>IFERROR(AVERAGE(Tabela13[[#This Row],[V4]],Tabela13[[#This Row],[V1]]),"")</f>
        <v>2.2068547164088566</v>
      </c>
      <c r="AQ253" s="4">
        <f>IFERROR(AVERAGE(Tabela13[[#This Row],[V4]],Tabela13[[#This Row],[V2]]),"")</f>
        <v>1.5952380952380953</v>
      </c>
      <c r="AR253" s="4">
        <f>IFERROR(AVERAGE(Tabela13[[#This Row],[V4]],Tabela13[[#This Row],[V3]]),"")</f>
        <v>1.7068547164088566</v>
      </c>
      <c r="AS253" s="4">
        <f>_xlfn.STDEV.S(Tabela13[[#This Row],[V1]:[V2]])</f>
        <v>0.86495652063249739</v>
      </c>
      <c r="AT253" s="4">
        <f>_xlfn.STDEV.S(Tabela13[[#This Row],[V1]],Tabela13[[#This Row],[V3]])</f>
        <v>0.70710678118654757</v>
      </c>
      <c r="AU253" s="4">
        <f>_xlfn.STDEV.S(Tabela13[[#This Row],[V1]],Tabela13[[#This Row],[V4]])</f>
        <v>0.15784973944595043</v>
      </c>
      <c r="AV253" s="4">
        <f>_xlfn.STDEV.S(Tabela13[[#This Row],[V2]],Tabela13[[#This Row],[V1]])</f>
        <v>0.86495652063249739</v>
      </c>
      <c r="AW253" s="4">
        <f>_xlfn.STDEV.S(Tabela13[[#This Row],[V2]],Tabela13[[#This Row],[V3]])</f>
        <v>0.15784973944595043</v>
      </c>
      <c r="AX253" s="4">
        <f>_xlfn.STDEV.S(Tabela13[[#This Row],[V42]],Tabela13[[#This Row],[V44]])</f>
        <v>1.5720633018190455</v>
      </c>
      <c r="AY253" s="4">
        <f>_xlfn.STDEV.S(Tabela13[[#This Row],[V3]],Tabela13[[#This Row],[V1]])</f>
        <v>0.70710678118654757</v>
      </c>
      <c r="AZ253" s="4">
        <f>_xlfn.STDEV.S(Tabela13[[#This Row],[V3]],Tabela13[[#This Row],[V2]])</f>
        <v>0.15784973944595043</v>
      </c>
      <c r="BA253" s="4">
        <f>_xlfn.STDEV.S(Tabela13[[#This Row],[V3]],Tabela13[[#This Row],[V4]])</f>
        <v>0.54925704174059709</v>
      </c>
      <c r="BB253" s="4">
        <f>_xlfn.STDEV.S(Tabela13[[#This Row],[V4]],Tabela13[[#This Row],[V1]])</f>
        <v>0.15784973944595043</v>
      </c>
      <c r="BC253" s="4">
        <f>_xlfn.STDEV.S(Tabela13[[#This Row],[V4]],Tabela13[[#This Row],[V2]])</f>
        <v>0.70710678118654691</v>
      </c>
      <c r="BD253" s="4">
        <f>_xlfn.STDEV.S(Tabela13[[#This Row],[V4]],Tabela13[[#This Row],[V3]])</f>
        <v>0.54925704174059709</v>
      </c>
      <c r="BE253" s="4">
        <f>Tabela13[[#This Row],[V17]]/Tabela13[[#This Row],[V5]]</f>
        <v>0.50675462434923924</v>
      </c>
      <c r="BF253" s="4">
        <f>Tabela13[[#This Row],[V18]]/Tabela13[[#This Row],[V6]]</f>
        <v>0.38884681137053578</v>
      </c>
      <c r="BG253" s="4">
        <f>Tabela13[[#This Row],[V19]]/Tabela13[[#This Row],[V7]]</f>
        <v>7.1527019097484684E-2</v>
      </c>
      <c r="BH253" s="4">
        <f>Tabela13[[#This Row],[V20]]/Tabela13[[#This Row],[V8]]</f>
        <v>0.50675462434923924</v>
      </c>
      <c r="BI253" s="4">
        <f>Tabela13[[#This Row],[V21]]/Tabela13[[#This Row],[V9]]</f>
        <v>0.13079431790733817</v>
      </c>
      <c r="BJ253" s="4">
        <f>Tabela13[[#This Row],[V22]]/Tabela13[[#This Row],[V10]]</f>
        <v>0.98547251755820753</v>
      </c>
      <c r="BK253" s="4">
        <f>Tabela13[[#This Row],[V23]]/Tabela13[[#This Row],[V11]]</f>
        <v>0.38884681137053578</v>
      </c>
      <c r="BL253" s="4">
        <f>Tabela13[[#This Row],[V24]]/Tabela13[[#This Row],[V12]]</f>
        <v>0.13079431790733817</v>
      </c>
      <c r="BM253" s="4">
        <f>Tabela13[[#This Row],[V25]]/Tabela13[[#This Row],[V13]]</f>
        <v>0.32179484080297621</v>
      </c>
      <c r="BN253" s="4">
        <f>Tabela13[[#This Row],[V26]]/Tabela13[[#This Row],[V14]]</f>
        <v>7.1527019097484684E-2</v>
      </c>
      <c r="BO253" s="4">
        <f>Tabela13[[#This Row],[V27]]/Tabela13[[#This Row],[V15]]</f>
        <v>0.4432609673109697</v>
      </c>
      <c r="BP253" s="4">
        <f>Tabela13[[#This Row],[V28]]/Tabela13[[#This Row],[V16]]</f>
        <v>0.32179484080297621</v>
      </c>
      <c r="BQ253" s="4">
        <f>Tabela13[[#This Row],[V1]]-Tabela13[[#This Row],[V2]]</f>
        <v>1.2232332423415224</v>
      </c>
      <c r="BR253" s="4">
        <f>Tabela13[[#This Row],[V1]]-Tabela13[[#This Row],[V3]]</f>
        <v>1</v>
      </c>
      <c r="BS253" s="4">
        <f>Tabela13[[#This Row],[V1]]-Tabela13[[#This Row],[V4]]</f>
        <v>0.22323324234152242</v>
      </c>
      <c r="BT253" s="4">
        <f>Tabela13[[#This Row],[V2]]-Tabela13[[#This Row],[V1]]</f>
        <v>-1.2232332423415224</v>
      </c>
      <c r="BU253" s="4">
        <f>Tabela13[[#This Row],[V2]]-Tabela13[[#This Row],[V3]]</f>
        <v>-0.22323324234152242</v>
      </c>
      <c r="BV253" s="4">
        <f>Tabela13[[#This Row],[V2]]-Tabela13[[#This Row],[V4]]</f>
        <v>-1</v>
      </c>
      <c r="BW253" s="4">
        <f>AVERAGE(Tabela13[[#This Row],[V41]],Tabela13[[#This Row],[V42]])</f>
        <v>1.1116166211707612</v>
      </c>
      <c r="BX253" s="4">
        <f>AVERAGE(Tabela13[[#This Row],[V41]],Tabela13[[#This Row],[V43]])</f>
        <v>0.72323324234152242</v>
      </c>
      <c r="BY253" s="4">
        <f>AVERAGE(Tabela13[[#This Row],[V41]],Tabela13[[#This Row],[V44]])</f>
        <v>0</v>
      </c>
      <c r="BZ253" s="4">
        <f>AVERAGE(Tabela13[[#This Row],[V41]],Tabela13[[#This Row],[V45]])</f>
        <v>0.5</v>
      </c>
      <c r="CA253" s="4">
        <f>AVERAGE(Tabela13[[#This Row],[V41]],Tabela13[[#This Row],[V46]])</f>
        <v>0.11161662117076121</v>
      </c>
      <c r="CB253" s="4">
        <f>AVERAGE(Tabela13[[#This Row],[V42]],Tabela13[[#This Row],[V41]])</f>
        <v>1.1116166211707612</v>
      </c>
      <c r="CC253" s="4">
        <f>AVERAGE(Tabela13[[#This Row],[V42]],Tabela13[[#This Row],[V43]])</f>
        <v>0.61161662117076121</v>
      </c>
      <c r="CD253" s="4">
        <f>AVERAGE(Tabela13[[#This Row],[V42]],Tabela13[[#This Row],[V44]])</f>
        <v>-0.11161662117076121</v>
      </c>
      <c r="CE253" s="4">
        <f>AVERAGE(Tabela13[[#This Row],[V42]],Tabela13[[#This Row],[V45]])</f>
        <v>0.38838337882923879</v>
      </c>
      <c r="CF253" s="4">
        <f>AVERAGE(Tabela13[[#This Row],[V42]],Tabela13[[#This Row],[V46]])</f>
        <v>0</v>
      </c>
      <c r="CG253" s="4">
        <f>AVERAGE(Tabela13[[#This Row],[V43]],Tabela13[[#This Row],[V41]])</f>
        <v>0.72323324234152242</v>
      </c>
      <c r="CH253" s="4">
        <f>AVERAGE(Tabela13[[#This Row],[V43]],Tabela13[[#This Row],[V42]])</f>
        <v>0.61161662117076121</v>
      </c>
      <c r="CI253" s="4">
        <f>AVERAGE(Tabela13[[#This Row],[V43]],Tabela13[[#This Row],[V44]])</f>
        <v>-0.5</v>
      </c>
      <c r="CJ253" s="4">
        <f>AVERAGE(Tabela13[[#This Row],[V43]],Tabela13[[#This Row],[V45]])</f>
        <v>0</v>
      </c>
      <c r="CK253" s="4">
        <f>AVERAGE(Tabela13[[#This Row],[V43]],Tabela13[[#This Row],[V46]])</f>
        <v>-0.38838337882923879</v>
      </c>
      <c r="CL253" s="4">
        <f>AVERAGE(Tabela13[[#This Row],[V44]],Tabela13[[#This Row],[V41]])</f>
        <v>0</v>
      </c>
      <c r="CM253" s="4">
        <f>AVERAGE(Tabela13[[#This Row],[V44]],Tabela13[[#This Row],[V42]])</f>
        <v>-0.11161662117076121</v>
      </c>
      <c r="CN253" s="4">
        <f>AVERAGE(Tabela13[[#This Row],[V44]],Tabela13[[#This Row],[V43]])</f>
        <v>-0.5</v>
      </c>
      <c r="CO253" s="4">
        <f>AVERAGE(Tabela13[[#This Row],[V44]],Tabela13[[#This Row],[V45]])</f>
        <v>-0.72323324234152242</v>
      </c>
      <c r="CP253" s="4">
        <f>AVERAGE(Tabela13[[#This Row],[V44]],Tabela13[[#This Row],[V46]])</f>
        <v>-1.1116166211707612</v>
      </c>
      <c r="CQ253" s="4">
        <f>AVERAGE(Tabela13[[#This Row],[V45]],Tabela13[[#This Row],[V41]])</f>
        <v>0.5</v>
      </c>
      <c r="CR253" s="4">
        <f>AVERAGE(Tabela13[[#This Row],[V45]],Tabela13[[#This Row],[V42]])</f>
        <v>0.38838337882923879</v>
      </c>
      <c r="CS253" s="4">
        <f>AVERAGE(Tabela13[[#This Row],[V45]],Tabela13[[#This Row],[V43]])</f>
        <v>0</v>
      </c>
      <c r="CT253" s="4">
        <f>AVERAGE(Tabela13[[#This Row],[V45]],Tabela13[[#This Row],[V44]])</f>
        <v>-0.72323324234152242</v>
      </c>
      <c r="CU253" s="4">
        <f>AVERAGE(Tabela13[[#This Row],[V45]],Tabela13[[#This Row],[V46]])</f>
        <v>-0.61161662117076121</v>
      </c>
      <c r="CV253" s="4">
        <f>AVERAGE(Tabela13[[#This Row],[V46]],Tabela13[[#This Row],[V41]])</f>
        <v>0.11161662117076121</v>
      </c>
      <c r="CW253" s="4">
        <f>AVERAGE(Tabela13[[#This Row],[V46]],Tabela13[[#This Row],[V42]])</f>
        <v>0</v>
      </c>
      <c r="CX253" s="4">
        <f>AVERAGE(Tabela13[[#This Row],[V46]],Tabela13[[#This Row],[V43]])</f>
        <v>-0.38838337882923879</v>
      </c>
      <c r="CY253" s="4">
        <f>AVERAGE(Tabela13[[#This Row],[V46]],Tabela13[[#This Row],[V44]])</f>
        <v>-1.1116166211707612</v>
      </c>
      <c r="CZ253" s="4">
        <f>AVERAGE(Tabela13[[#This Row],[V46]],Tabela13[[#This Row],[V45]])</f>
        <v>-0.61161662117076121</v>
      </c>
      <c r="DA253" s="3">
        <f>_xlfn.STDEV.S(Tabela13[[#This Row],[V41]],Tabela13[[#This Row],[V42]])</f>
        <v>0.15784973944595043</v>
      </c>
      <c r="DB253" s="3">
        <f>_xlfn.STDEV.S(Tabela13[[#This Row],[V41]],Tabela13[[#This Row],[V43]])</f>
        <v>0.70710678118654768</v>
      </c>
      <c r="DC253" s="3">
        <f>_xlfn.STDEV.S(Tabela13[[#This Row],[V41]],Tabela13[[#This Row],[V44]])</f>
        <v>1.7299130412649959</v>
      </c>
      <c r="DD253" s="3">
        <f>_xlfn.STDEV.S(Tabela13[[#This Row],[V41]],Tabela13[[#This Row],[V45]])</f>
        <v>1.0228062600784484</v>
      </c>
      <c r="DE253" s="3">
        <f>_xlfn.STDEV.S(Tabela13[[#This Row],[V41]],Tabela13[[#This Row],[V46]])</f>
        <v>1.5720633018190455</v>
      </c>
      <c r="DF253" s="3">
        <f>_xlfn.STDEV.S(Tabela13[[#This Row],[V42]],Tabela13[[#This Row],[V41]])</f>
        <v>0.15784973944595043</v>
      </c>
      <c r="DG253" s="3">
        <f>_xlfn.STDEV.S(Tabela13[[#This Row],[V42]],Tabela13[[#This Row],[V43]])</f>
        <v>0.54925704174059709</v>
      </c>
      <c r="DH253" s="3">
        <f>_xlfn.STDEV.S(Tabela13[[#This Row],[V42]],Tabela13[[#This Row],[V44]])</f>
        <v>1.5720633018190455</v>
      </c>
      <c r="DI253" s="3">
        <f>_xlfn.STDEV.S(Tabela13[[#This Row],[V42]],Tabela13[[#This Row],[V45]])</f>
        <v>0.86495652063249806</v>
      </c>
      <c r="DJ253" s="3">
        <f>_xlfn.STDEV.S(Tabela13[[#This Row],[V42]],Tabela13[[#This Row],[V46]])</f>
        <v>1.4142135623730951</v>
      </c>
      <c r="DK253" s="3">
        <f>_xlfn.STDEV.S(Tabela13[[#This Row],[V43]],Tabela13[[#This Row],[V41]])</f>
        <v>0.70710678118654768</v>
      </c>
      <c r="DL253" s="3">
        <f>_xlfn.STDEV.S(Tabela13[[#This Row],[V43]],Tabela13[[#This Row],[V42]])</f>
        <v>0.54925704174059709</v>
      </c>
      <c r="DM253" s="3">
        <f>_xlfn.STDEV.S(Tabela13[[#This Row],[V43]],Tabela13[[#This Row],[V44]])</f>
        <v>1.0228062600784484</v>
      </c>
      <c r="DN253" s="3">
        <f>_xlfn.STDEV.S(Tabela13[[#This Row],[V43]],Tabela13[[#This Row],[V45]])</f>
        <v>0.31569947889190086</v>
      </c>
      <c r="DO253" s="3">
        <f>_xlfn.STDEV.S(Tabela13[[#This Row],[V43]],Tabela13[[#This Row],[V46]])</f>
        <v>0.86495652063249806</v>
      </c>
      <c r="DP253" s="3">
        <f>_xlfn.STDEV.S(Tabela13[[#This Row],[V44]],Tabela13[[#This Row],[V41]])</f>
        <v>1.7299130412649959</v>
      </c>
      <c r="DQ253" s="3">
        <f>_xlfn.STDEV.S(Tabela13[[#This Row],[V44]],Tabela13[[#This Row],[V42]])</f>
        <v>1.5720633018190455</v>
      </c>
      <c r="DR253" s="3">
        <f>_xlfn.STDEV.S(Tabela13[[#This Row],[V44]],Tabela13[[#This Row],[V43]])</f>
        <v>1.0228062600784484</v>
      </c>
      <c r="DS253" s="3">
        <f>_xlfn.STDEV.S(Tabela13[[#This Row],[V44]],Tabela13[[#This Row],[V45]])</f>
        <v>0.70710678118654768</v>
      </c>
      <c r="DT253" s="3">
        <f>_xlfn.STDEV.S(Tabela13[[#This Row],[V44]],Tabela13[[#This Row],[V46]])</f>
        <v>0.15784973944595043</v>
      </c>
      <c r="DU253" s="3">
        <f>_xlfn.STDEV.S(Tabela13[[#This Row],[V45]],Tabela13[[#This Row],[V41]])</f>
        <v>1.0228062600784484</v>
      </c>
      <c r="DV253" s="3">
        <f>_xlfn.STDEV.S(Tabela13[[#This Row],[V45]],Tabela13[[#This Row],[V42]])</f>
        <v>0.86495652063249806</v>
      </c>
      <c r="DW253" s="3">
        <f>_xlfn.STDEV.S(Tabela13[[#This Row],[V45]],Tabela13[[#This Row],[V43]])</f>
        <v>0.31569947889190086</v>
      </c>
      <c r="DX253" s="3">
        <f>_xlfn.STDEV.S(Tabela13[[#This Row],[V45]],Tabela13[[#This Row],[V44]])</f>
        <v>0.70710678118654768</v>
      </c>
      <c r="DY253" s="3">
        <f>_xlfn.STDEV.S(Tabela13[[#This Row],[V45]],Tabela13[[#This Row],[V46]])</f>
        <v>0.54925704174059709</v>
      </c>
      <c r="DZ253" s="3">
        <f>_xlfn.STDEV.S(Tabela13[[#This Row],[V46]],Tabela13[[#This Row],[V41]])</f>
        <v>1.5720633018190455</v>
      </c>
      <c r="EA253" s="3">
        <f>_xlfn.STDEV.S(Tabela13[[#This Row],[V46]],Tabela13[[#This Row],[V42]])</f>
        <v>1.4142135623730951</v>
      </c>
      <c r="EB253" s="3">
        <f>_xlfn.STDEV.S(Tabela13[[#This Row],[V46]],Tabela13[[#This Row],[V43]])</f>
        <v>0.86495652063249806</v>
      </c>
      <c r="EC253" s="3">
        <f>_xlfn.STDEV.S(Tabela13[[#This Row],[V46]],Tabela13[[#This Row],[V44]])</f>
        <v>0.15784973944595043</v>
      </c>
      <c r="ED253" s="3">
        <f>_xlfn.STDEV.S(Tabela13[[#This Row],[V46]],Tabela13[[#This Row],[V45]])</f>
        <v>0.54925704174059709</v>
      </c>
      <c r="EE253" s="3">
        <f t="shared" si="236"/>
        <v>0.14200016124237344</v>
      </c>
      <c r="EF253" s="3">
        <f t="shared" si="237"/>
        <v>0.97770226780123648</v>
      </c>
      <c r="EG253" s="3" t="str">
        <f t="shared" si="238"/>
        <v/>
      </c>
      <c r="EH253" s="3">
        <f t="shared" si="239"/>
        <v>2.0456125201568969</v>
      </c>
      <c r="EI253" s="3">
        <f t="shared" si="240"/>
        <v>14.084491049177709</v>
      </c>
      <c r="EJ253" s="3">
        <f t="shared" si="241"/>
        <v>0.14200016124237344</v>
      </c>
      <c r="EK253" s="3">
        <f t="shared" si="242"/>
        <v>0.89804139182680331</v>
      </c>
      <c r="EL253" s="3">
        <f t="shared" si="243"/>
        <v>-14.084491049177709</v>
      </c>
      <c r="EM253" s="3">
        <f t="shared" si="244"/>
        <v>2.2270688391451352</v>
      </c>
      <c r="EN253" s="3" t="str">
        <f t="shared" si="245"/>
        <v/>
      </c>
      <c r="EO253" s="3">
        <f t="shared" si="246"/>
        <v>0.97770226780123648</v>
      </c>
      <c r="EP253" s="3">
        <f t="shared" si="247"/>
        <v>0.89804139182680331</v>
      </c>
      <c r="EQ253" s="3">
        <f t="shared" si="248"/>
        <v>-2.0456125201568969</v>
      </c>
      <c r="ER253" s="3" t="str">
        <f t="shared" si="249"/>
        <v/>
      </c>
      <c r="ES253" s="3" t="str">
        <f t="shared" si="250"/>
        <v/>
      </c>
      <c r="ET253" s="3" t="str">
        <f t="shared" si="251"/>
        <v/>
      </c>
      <c r="EU253" s="3" t="str">
        <f t="shared" si="252"/>
        <v/>
      </c>
      <c r="EV253" s="3">
        <f t="shared" si="253"/>
        <v>-2.0456125201568969</v>
      </c>
      <c r="EW253" s="3">
        <f t="shared" si="254"/>
        <v>-0.97770226780123648</v>
      </c>
      <c r="EX253" s="3">
        <f t="shared" si="255"/>
        <v>-0.14200016124237344</v>
      </c>
      <c r="EY253" s="3">
        <f t="shared" si="256"/>
        <v>2.0456125201568969</v>
      </c>
      <c r="EZ253" s="3">
        <f t="shared" si="257"/>
        <v>2.2270688391451352</v>
      </c>
      <c r="FA253" s="3" t="str">
        <f t="shared" si="258"/>
        <v/>
      </c>
      <c r="FB253" s="3">
        <f t="shared" si="259"/>
        <v>-0.97770226780123648</v>
      </c>
      <c r="FC253" s="3">
        <f t="shared" si="260"/>
        <v>-0.89804139182680331</v>
      </c>
      <c r="FD253" s="3">
        <f t="shared" si="261"/>
        <v>14.084491049177709</v>
      </c>
      <c r="FE253" s="3" t="str">
        <f t="shared" si="262"/>
        <v/>
      </c>
      <c r="FF253" s="3">
        <f t="shared" si="263"/>
        <v>-2.2270688391451352</v>
      </c>
      <c r="FG253" s="3">
        <f t="shared" si="264"/>
        <v>-0.14200016124237344</v>
      </c>
      <c r="FH253" s="3">
        <f t="shared" si="265"/>
        <v>-0.89804139182680331</v>
      </c>
      <c r="FI253" s="4">
        <f t="shared" si="266"/>
        <v>0.76190476190476186</v>
      </c>
      <c r="FJ253" s="4">
        <f t="shared" si="267"/>
        <v>1.2738853503184713</v>
      </c>
      <c r="FK253" s="4">
        <f t="shared" si="268"/>
        <v>2.0321710653053362</v>
      </c>
      <c r="FL253" s="4">
        <f t="shared" si="269"/>
        <v>0.75611635523020626</v>
      </c>
      <c r="FM253" s="4">
        <f>Tabela13[[#This Row],[V139]]-Tabela13[[#This Row],[V140]]</f>
        <v>1.27605471007513</v>
      </c>
      <c r="FN253" s="4">
        <f>Tabela13[[#This Row],[V1]]-Tabela13[[#This Row],[V2]]/2</f>
        <v>1.7708522899605701</v>
      </c>
      <c r="FO253" s="4">
        <f>Tabela13[[#This Row],[V1]]-Tabela13[[#This Row],[V3]]/2</f>
        <v>1.6592356687898089</v>
      </c>
      <c r="FP253" s="4">
        <f>Tabela13[[#This Row],[V1]]-Tabela13[[#This Row],[V4]]/2</f>
        <v>1.2708522899605701</v>
      </c>
      <c r="FQ253" s="4">
        <f>Tabela13[[#This Row],[V2]]-Tabela13[[#This Row],[V1]]/2</f>
        <v>-6.3997573551713538E-2</v>
      </c>
      <c r="FR253" s="4">
        <f>Tabela13[[#This Row],[V2]]-Tabela13[[#This Row],[V3]]/2</f>
        <v>0.43600242644828646</v>
      </c>
      <c r="FS253" s="4">
        <f>Tabela13[[#This Row],[V2]]-Tabela13[[#This Row],[V4]]/2</f>
        <v>4.7619047619047672E-2</v>
      </c>
      <c r="FT253" s="4">
        <f t="shared" si="270"/>
        <v>1.0567373443573269</v>
      </c>
      <c r="FU253" s="4">
        <f t="shared" si="271"/>
        <v>1.0284033303550442</v>
      </c>
      <c r="FV253" s="4">
        <f t="shared" si="272"/>
        <v>0.90411074961395199</v>
      </c>
      <c r="FW253" s="4">
        <f t="shared" si="273"/>
        <v>-6.3910416238263018E-2</v>
      </c>
      <c r="FX253" s="4">
        <f t="shared" si="274"/>
        <v>0.41115277086296109</v>
      </c>
      <c r="FY253" s="4">
        <f t="shared" si="275"/>
        <v>4.7583103276983452E-2</v>
      </c>
      <c r="FZ253" s="4">
        <f t="shared" si="276"/>
        <v>190.21272198431885</v>
      </c>
      <c r="GA253" s="4">
        <f t="shared" si="277"/>
        <v>185.11259946390797</v>
      </c>
      <c r="GB253" s="4">
        <f t="shared" si="278"/>
        <v>162.73993493051137</v>
      </c>
      <c r="GC253" s="4">
        <f t="shared" si="279"/>
        <v>-11.503874922887343</v>
      </c>
      <c r="GD253" s="4">
        <f t="shared" si="280"/>
        <v>74.007498755333003</v>
      </c>
      <c r="GE253" s="4">
        <f t="shared" si="281"/>
        <v>8.5649585898570209</v>
      </c>
      <c r="GF253" s="4">
        <f>Tabela13[[#This Row],[V1]]-Tabela13[[#This Row],[V2]]/Tabela13[[#This Row],[V2]]</f>
        <v>1.3184713375796178</v>
      </c>
      <c r="GG253" s="4">
        <f>Tabela13[[#This Row],[V1]]-Tabela13[[#This Row],[V3]]/Tabela13[[#This Row],[V3]]</f>
        <v>1.3184713375796178</v>
      </c>
      <c r="GH253" s="4">
        <f>Tabela13[[#This Row],[V1]]-Tabela13[[#This Row],[V4]]/Tabela13[[#This Row],[V4]]</f>
        <v>1.3184713375796178</v>
      </c>
      <c r="GI253" s="4">
        <f>Tabela13[[#This Row],[V2]]-Tabela13[[#This Row],[V1]]/Tabela13[[#This Row],[V1]]</f>
        <v>9.5238095238095344E-2</v>
      </c>
      <c r="GJ253" s="4">
        <f>Tabela13[[#This Row],[V2]]-Tabela13[[#This Row],[V3]]/Tabela13[[#This Row],[V3]]</f>
        <v>9.5238095238095344E-2</v>
      </c>
      <c r="GK253" s="4">
        <f>Tabela13[[#This Row],[V2]]-Tabela13[[#This Row],[V4]]/Tabela13[[#This Row],[V4]]</f>
        <v>9.5238095238095344E-2</v>
      </c>
      <c r="GL253" s="4">
        <f t="shared" si="282"/>
        <v>0.59156095219520899</v>
      </c>
      <c r="GM253" s="4">
        <f t="shared" si="283"/>
        <v>1.7068547164088566</v>
      </c>
      <c r="GN253" s="4">
        <f t="shared" si="284"/>
        <v>0.34657955742116464</v>
      </c>
      <c r="GO253" s="3">
        <f t="shared" si="285"/>
        <v>1</v>
      </c>
      <c r="GP253" s="3">
        <v>100</v>
      </c>
      <c r="GQ253" s="3">
        <f t="shared" si="286"/>
        <v>0.57000000000000006</v>
      </c>
      <c r="GR253" s="3">
        <f t="shared" si="287"/>
        <v>57.000000000000007</v>
      </c>
      <c r="GS253" s="34">
        <f>COUNTIF($D$2:D252,Tabela13[[#This Row],[HomeTeam]])</f>
        <v>12</v>
      </c>
      <c r="GT253" s="34">
        <f>COUNTIF($E$2:E252,Tabela13[[#This Row],[AwayTeam]])</f>
        <v>12</v>
      </c>
      <c r="GU253" s="3">
        <f>IFERROR(AVERAGEIFS($AD$2:AD252,$D$2:D252,Tabela13[[#This Row],[HomeTeam]],$GS$2:GS252,"&gt;="&amp;Tabela13[[#This Row],[Contagem_H]]-5),"")</f>
        <v>0.93055187596783517</v>
      </c>
      <c r="GV253" s="3">
        <f>IFERROR(AVERAGEIFS($G$2:G252,$E$2:E252,Tabela13[[#This Row],[AwayTeam]],$GT$2:GT252,"&gt;="&amp;Tabela13[[#This Row],[Contagem_A]]-5),"")</f>
        <v>1.4</v>
      </c>
      <c r="GW253" s="3">
        <f>IFERROR(AVERAGEIFS($GQ$2:GQ252,$D$2:D252,Tabela13[[#This Row],[HomeTeam]],$GS$2:GS252,"&gt;="&amp;Tabela13[[#This Row],[Contagem_H]]-5),"")</f>
        <v>-7.999999999999962E-3</v>
      </c>
    </row>
    <row r="254" spans="1:205" x14ac:dyDescent="0.25">
      <c r="A254" t="s">
        <v>127</v>
      </c>
      <c r="B254" t="s">
        <v>227</v>
      </c>
      <c r="C254" t="s">
        <v>173</v>
      </c>
      <c r="D254" t="s">
        <v>15</v>
      </c>
      <c r="E254" t="s">
        <v>17</v>
      </c>
      <c r="F254" s="3">
        <v>1</v>
      </c>
      <c r="G254" s="3">
        <v>1</v>
      </c>
      <c r="H254" s="3" t="str">
        <f t="shared" si="288"/>
        <v>D</v>
      </c>
      <c r="I254" s="3">
        <v>1.83</v>
      </c>
      <c r="J254" s="3">
        <v>3.8</v>
      </c>
      <c r="K254" s="3">
        <v>4</v>
      </c>
      <c r="L254" s="3">
        <v>1.6</v>
      </c>
      <c r="M254" s="3">
        <v>2.2999999999999998</v>
      </c>
      <c r="N254" s="3">
        <f t="shared" si="217"/>
        <v>2</v>
      </c>
      <c r="O254" s="3">
        <f t="shared" si="218"/>
        <v>1</v>
      </c>
      <c r="P254" s="3">
        <f t="shared" si="219"/>
        <v>1</v>
      </c>
      <c r="Q254" s="3">
        <f t="shared" si="220"/>
        <v>5.9605982168535965E-2</v>
      </c>
      <c r="R254" s="3">
        <f t="shared" si="221"/>
        <v>5.9782608695652217E-2</v>
      </c>
      <c r="S254" s="3">
        <f t="shared" si="222"/>
        <v>1.9390789473684209</v>
      </c>
      <c r="T254" s="3">
        <f t="shared" si="223"/>
        <v>4.0265027322404361</v>
      </c>
      <c r="U254" s="3">
        <f t="shared" si="224"/>
        <v>4.2384239286741439</v>
      </c>
      <c r="V254" s="3">
        <f t="shared" si="225"/>
        <v>1.6953695714696577</v>
      </c>
      <c r="W254" s="3">
        <f t="shared" si="226"/>
        <v>2.4370937589876327</v>
      </c>
      <c r="X254" s="4">
        <f t="shared" si="227"/>
        <v>0.54644808743169393</v>
      </c>
      <c r="Y254" s="4">
        <f t="shared" si="228"/>
        <v>0.26315789473684209</v>
      </c>
      <c r="Z254" s="4">
        <f t="shared" si="229"/>
        <v>0.25</v>
      </c>
      <c r="AA254" s="4">
        <f t="shared" si="230"/>
        <v>0.625</v>
      </c>
      <c r="AB254" s="4">
        <f t="shared" si="231"/>
        <v>0.43478260869565222</v>
      </c>
      <c r="AC254" s="4">
        <f t="shared" si="232"/>
        <v>0.77322404371584696</v>
      </c>
      <c r="AD254" s="4">
        <f t="shared" si="233"/>
        <v>0.625</v>
      </c>
      <c r="AE254" s="4">
        <f t="shared" si="234"/>
        <v>0.77322404371584696</v>
      </c>
      <c r="AF254" s="4">
        <f t="shared" si="235"/>
        <v>0.625</v>
      </c>
      <c r="AG254" s="4">
        <f>IFERROR(AVERAGE(Tabela13[[#This Row],[V1]],Tabela13[[#This Row],[V2]]),"")</f>
        <v>0.69911202185792343</v>
      </c>
      <c r="AH254" s="4">
        <f>IFERROR(AVERAGE(Tabela13[[#This Row],[V1]],Tabela13[[#This Row],[V3]]),"")</f>
        <v>0.77322404371584696</v>
      </c>
      <c r="AI254" s="4">
        <f>IFERROR(AVERAGE(Tabela13[[#This Row],[V1]],Tabela13[[#This Row],[V4]]),"")</f>
        <v>0.69911202185792343</v>
      </c>
      <c r="AJ254" s="4">
        <f>IFERROR(AVERAGE(Tabela13[[#This Row],[V2]],Tabela13[[#This Row],[V1]]),"")</f>
        <v>0.69911202185792343</v>
      </c>
      <c r="AK254" s="4">
        <f>IFERROR(AVERAGE(Tabela13[[#This Row],[V2]],Tabela13[[#This Row],[V3]]),"")</f>
        <v>0.69911202185792343</v>
      </c>
      <c r="AL254" s="4">
        <f>IFERROR(AVERAGE(Tabela13[[#This Row],[V2]],Tabela13[[#This Row],[V4]]),"")</f>
        <v>0.625</v>
      </c>
      <c r="AM254" s="4">
        <f>IFERROR(AVERAGE(Tabela13[[#This Row],[V3]],Tabela13[[#This Row],[V1]]),"")</f>
        <v>0.77322404371584696</v>
      </c>
      <c r="AN254" s="4">
        <f>IFERROR(AVERAGE(Tabela13[[#This Row],[V3]],Tabela13[[#This Row],[V2]]),"")</f>
        <v>0.69911202185792343</v>
      </c>
      <c r="AO254" s="4">
        <f>IFERROR(AVERAGE(Tabela13[[#This Row],[V3]],Tabela13[[#This Row],[V4]]),"")</f>
        <v>0.69911202185792343</v>
      </c>
      <c r="AP254" s="4">
        <f>IFERROR(AVERAGE(Tabela13[[#This Row],[V4]],Tabela13[[#This Row],[V1]]),"")</f>
        <v>0.69911202185792343</v>
      </c>
      <c r="AQ254" s="4">
        <f>IFERROR(AVERAGE(Tabela13[[#This Row],[V4]],Tabela13[[#This Row],[V2]]),"")</f>
        <v>0.625</v>
      </c>
      <c r="AR254" s="4">
        <f>IFERROR(AVERAGE(Tabela13[[#This Row],[V4]],Tabela13[[#This Row],[V3]]),"")</f>
        <v>0.69911202185792343</v>
      </c>
      <c r="AS254" s="4">
        <f>_xlfn.STDEV.S(Tabela13[[#This Row],[V1]:[V2]])</f>
        <v>0.10481022644636739</v>
      </c>
      <c r="AT254" s="4">
        <f>_xlfn.STDEV.S(Tabela13[[#This Row],[V1]],Tabela13[[#This Row],[V3]])</f>
        <v>0</v>
      </c>
      <c r="AU254" s="4">
        <f>_xlfn.STDEV.S(Tabela13[[#This Row],[V1]],Tabela13[[#This Row],[V4]])</f>
        <v>0.10481022644636739</v>
      </c>
      <c r="AV254" s="4">
        <f>_xlfn.STDEV.S(Tabela13[[#This Row],[V2]],Tabela13[[#This Row],[V1]])</f>
        <v>0.10481022644636739</v>
      </c>
      <c r="AW254" s="4">
        <f>_xlfn.STDEV.S(Tabela13[[#This Row],[V2]],Tabela13[[#This Row],[V3]])</f>
        <v>0.10481022644636739</v>
      </c>
      <c r="AX254" s="4">
        <f>_xlfn.STDEV.S(Tabela13[[#This Row],[V42]],Tabela13[[#This Row],[V44]])</f>
        <v>0.10481022644636666</v>
      </c>
      <c r="AY254" s="4">
        <f>_xlfn.STDEV.S(Tabela13[[#This Row],[V3]],Tabela13[[#This Row],[V1]])</f>
        <v>0</v>
      </c>
      <c r="AZ254" s="4">
        <f>_xlfn.STDEV.S(Tabela13[[#This Row],[V3]],Tabela13[[#This Row],[V2]])</f>
        <v>0.10481022644636739</v>
      </c>
      <c r="BA254" s="4">
        <f>_xlfn.STDEV.S(Tabela13[[#This Row],[V3]],Tabela13[[#This Row],[V4]])</f>
        <v>0.10481022644636739</v>
      </c>
      <c r="BB254" s="4">
        <f>_xlfn.STDEV.S(Tabela13[[#This Row],[V4]],Tabela13[[#This Row],[V1]])</f>
        <v>0.10481022644636739</v>
      </c>
      <c r="BC254" s="4">
        <f>_xlfn.STDEV.S(Tabela13[[#This Row],[V4]],Tabela13[[#This Row],[V2]])</f>
        <v>0</v>
      </c>
      <c r="BD254" s="4">
        <f>_xlfn.STDEV.S(Tabela13[[#This Row],[V4]],Tabela13[[#This Row],[V3]])</f>
        <v>0.10481022644636739</v>
      </c>
      <c r="BE254" s="4">
        <f>Tabela13[[#This Row],[V17]]/Tabela13[[#This Row],[V5]]</f>
        <v>0.14991907329504825</v>
      </c>
      <c r="BF254" s="4">
        <f>Tabela13[[#This Row],[V18]]/Tabela13[[#This Row],[V6]]</f>
        <v>0</v>
      </c>
      <c r="BG254" s="4">
        <f>Tabela13[[#This Row],[V19]]/Tabela13[[#This Row],[V7]]</f>
        <v>0.14991907329504825</v>
      </c>
      <c r="BH254" s="4">
        <f>Tabela13[[#This Row],[V20]]/Tabela13[[#This Row],[V8]]</f>
        <v>0.14991907329504825</v>
      </c>
      <c r="BI254" s="4">
        <f>Tabela13[[#This Row],[V21]]/Tabela13[[#This Row],[V9]]</f>
        <v>0.14991907329504825</v>
      </c>
      <c r="BJ254" s="4">
        <f>Tabela13[[#This Row],[V22]]/Tabela13[[#This Row],[V10]]</f>
        <v>0.16769636231418666</v>
      </c>
      <c r="BK254" s="4">
        <f>Tabela13[[#This Row],[V23]]/Tabela13[[#This Row],[V11]]</f>
        <v>0</v>
      </c>
      <c r="BL254" s="4">
        <f>Tabela13[[#This Row],[V24]]/Tabela13[[#This Row],[V12]]</f>
        <v>0.14991907329504825</v>
      </c>
      <c r="BM254" s="4">
        <f>Tabela13[[#This Row],[V25]]/Tabela13[[#This Row],[V13]]</f>
        <v>0.14991907329504825</v>
      </c>
      <c r="BN254" s="4">
        <f>Tabela13[[#This Row],[V26]]/Tabela13[[#This Row],[V14]]</f>
        <v>0.14991907329504825</v>
      </c>
      <c r="BO254" s="4">
        <f>Tabela13[[#This Row],[V27]]/Tabela13[[#This Row],[V15]]</f>
        <v>0</v>
      </c>
      <c r="BP254" s="4">
        <f>Tabela13[[#This Row],[V28]]/Tabela13[[#This Row],[V16]]</f>
        <v>0.14991907329504825</v>
      </c>
      <c r="BQ254" s="4">
        <f>Tabela13[[#This Row],[V1]]-Tabela13[[#This Row],[V2]]</f>
        <v>0.14822404371584696</v>
      </c>
      <c r="BR254" s="4">
        <f>Tabela13[[#This Row],[V1]]-Tabela13[[#This Row],[V3]]</f>
        <v>0</v>
      </c>
      <c r="BS254" s="4">
        <f>Tabela13[[#This Row],[V1]]-Tabela13[[#This Row],[V4]]</f>
        <v>0.14822404371584696</v>
      </c>
      <c r="BT254" s="4">
        <f>Tabela13[[#This Row],[V2]]-Tabela13[[#This Row],[V1]]</f>
        <v>-0.14822404371584696</v>
      </c>
      <c r="BU254" s="4">
        <f>Tabela13[[#This Row],[V2]]-Tabela13[[#This Row],[V3]]</f>
        <v>-0.14822404371584696</v>
      </c>
      <c r="BV254" s="4">
        <f>Tabela13[[#This Row],[V2]]-Tabela13[[#This Row],[V4]]</f>
        <v>0</v>
      </c>
      <c r="BW254" s="4">
        <f>AVERAGE(Tabela13[[#This Row],[V41]],Tabela13[[#This Row],[V42]])</f>
        <v>7.4112021857923482E-2</v>
      </c>
      <c r="BX254" s="4">
        <f>AVERAGE(Tabela13[[#This Row],[V41]],Tabela13[[#This Row],[V43]])</f>
        <v>0.14822404371584696</v>
      </c>
      <c r="BY254" s="4">
        <f>AVERAGE(Tabela13[[#This Row],[V41]],Tabela13[[#This Row],[V44]])</f>
        <v>0</v>
      </c>
      <c r="BZ254" s="4">
        <f>AVERAGE(Tabela13[[#This Row],[V41]],Tabela13[[#This Row],[V45]])</f>
        <v>0</v>
      </c>
      <c r="CA254" s="4">
        <f>AVERAGE(Tabela13[[#This Row],[V41]],Tabela13[[#This Row],[V46]])</f>
        <v>7.4112021857923482E-2</v>
      </c>
      <c r="CB254" s="4">
        <f>AVERAGE(Tabela13[[#This Row],[V42]],Tabela13[[#This Row],[V41]])</f>
        <v>7.4112021857923482E-2</v>
      </c>
      <c r="CC254" s="4">
        <f>AVERAGE(Tabela13[[#This Row],[V42]],Tabela13[[#This Row],[V43]])</f>
        <v>7.4112021857923482E-2</v>
      </c>
      <c r="CD254" s="4">
        <f>AVERAGE(Tabela13[[#This Row],[V42]],Tabela13[[#This Row],[V44]])</f>
        <v>-7.4112021857923482E-2</v>
      </c>
      <c r="CE254" s="4">
        <f>AVERAGE(Tabela13[[#This Row],[V42]],Tabela13[[#This Row],[V45]])</f>
        <v>-7.4112021857923482E-2</v>
      </c>
      <c r="CF254" s="4">
        <f>AVERAGE(Tabela13[[#This Row],[V42]],Tabela13[[#This Row],[V46]])</f>
        <v>0</v>
      </c>
      <c r="CG254" s="4">
        <f>AVERAGE(Tabela13[[#This Row],[V43]],Tabela13[[#This Row],[V41]])</f>
        <v>0.14822404371584696</v>
      </c>
      <c r="CH254" s="4">
        <f>AVERAGE(Tabela13[[#This Row],[V43]],Tabela13[[#This Row],[V42]])</f>
        <v>7.4112021857923482E-2</v>
      </c>
      <c r="CI254" s="4">
        <f>AVERAGE(Tabela13[[#This Row],[V43]],Tabela13[[#This Row],[V44]])</f>
        <v>0</v>
      </c>
      <c r="CJ254" s="4">
        <f>AVERAGE(Tabela13[[#This Row],[V43]],Tabela13[[#This Row],[V45]])</f>
        <v>0</v>
      </c>
      <c r="CK254" s="4">
        <f>AVERAGE(Tabela13[[#This Row],[V43]],Tabela13[[#This Row],[V46]])</f>
        <v>7.4112021857923482E-2</v>
      </c>
      <c r="CL254" s="4">
        <f>AVERAGE(Tabela13[[#This Row],[V44]],Tabela13[[#This Row],[V41]])</f>
        <v>0</v>
      </c>
      <c r="CM254" s="4">
        <f>AVERAGE(Tabela13[[#This Row],[V44]],Tabela13[[#This Row],[V42]])</f>
        <v>-7.4112021857923482E-2</v>
      </c>
      <c r="CN254" s="4">
        <f>AVERAGE(Tabela13[[#This Row],[V44]],Tabela13[[#This Row],[V43]])</f>
        <v>0</v>
      </c>
      <c r="CO254" s="4">
        <f>AVERAGE(Tabela13[[#This Row],[V44]],Tabela13[[#This Row],[V45]])</f>
        <v>-0.14822404371584696</v>
      </c>
      <c r="CP254" s="4">
        <f>AVERAGE(Tabela13[[#This Row],[V44]],Tabela13[[#This Row],[V46]])</f>
        <v>-7.4112021857923482E-2</v>
      </c>
      <c r="CQ254" s="4">
        <f>AVERAGE(Tabela13[[#This Row],[V45]],Tabela13[[#This Row],[V41]])</f>
        <v>0</v>
      </c>
      <c r="CR254" s="4">
        <f>AVERAGE(Tabela13[[#This Row],[V45]],Tabela13[[#This Row],[V42]])</f>
        <v>-7.4112021857923482E-2</v>
      </c>
      <c r="CS254" s="4">
        <f>AVERAGE(Tabela13[[#This Row],[V45]],Tabela13[[#This Row],[V43]])</f>
        <v>0</v>
      </c>
      <c r="CT254" s="4">
        <f>AVERAGE(Tabela13[[#This Row],[V45]],Tabela13[[#This Row],[V44]])</f>
        <v>-0.14822404371584696</v>
      </c>
      <c r="CU254" s="4">
        <f>AVERAGE(Tabela13[[#This Row],[V45]],Tabela13[[#This Row],[V46]])</f>
        <v>-7.4112021857923482E-2</v>
      </c>
      <c r="CV254" s="4">
        <f>AVERAGE(Tabela13[[#This Row],[V46]],Tabela13[[#This Row],[V41]])</f>
        <v>7.4112021857923482E-2</v>
      </c>
      <c r="CW254" s="4">
        <f>AVERAGE(Tabela13[[#This Row],[V46]],Tabela13[[#This Row],[V42]])</f>
        <v>0</v>
      </c>
      <c r="CX254" s="4">
        <f>AVERAGE(Tabela13[[#This Row],[V46]],Tabela13[[#This Row],[V43]])</f>
        <v>7.4112021857923482E-2</v>
      </c>
      <c r="CY254" s="4">
        <f>AVERAGE(Tabela13[[#This Row],[V46]],Tabela13[[#This Row],[V44]])</f>
        <v>-7.4112021857923482E-2</v>
      </c>
      <c r="CZ254" s="4">
        <f>AVERAGE(Tabela13[[#This Row],[V46]],Tabela13[[#This Row],[V45]])</f>
        <v>-7.4112021857923482E-2</v>
      </c>
      <c r="DA254" s="3">
        <f>_xlfn.STDEV.S(Tabela13[[#This Row],[V41]],Tabela13[[#This Row],[V42]])</f>
        <v>0.10481022644636666</v>
      </c>
      <c r="DB254" s="3">
        <f>_xlfn.STDEV.S(Tabela13[[#This Row],[V41]],Tabela13[[#This Row],[V43]])</f>
        <v>0</v>
      </c>
      <c r="DC254" s="3">
        <f>_xlfn.STDEV.S(Tabela13[[#This Row],[V41]],Tabela13[[#This Row],[V44]])</f>
        <v>0.20962045289273332</v>
      </c>
      <c r="DD254" s="3">
        <f>_xlfn.STDEV.S(Tabela13[[#This Row],[V41]],Tabela13[[#This Row],[V45]])</f>
        <v>0.20962045289273332</v>
      </c>
      <c r="DE254" s="3">
        <f>_xlfn.STDEV.S(Tabela13[[#This Row],[V41]],Tabela13[[#This Row],[V46]])</f>
        <v>0.10481022644636666</v>
      </c>
      <c r="DF254" s="3">
        <f>_xlfn.STDEV.S(Tabela13[[#This Row],[V42]],Tabela13[[#This Row],[V41]])</f>
        <v>0.10481022644636666</v>
      </c>
      <c r="DG254" s="3">
        <f>_xlfn.STDEV.S(Tabela13[[#This Row],[V42]],Tabela13[[#This Row],[V43]])</f>
        <v>0.10481022644636666</v>
      </c>
      <c r="DH254" s="3">
        <f>_xlfn.STDEV.S(Tabela13[[#This Row],[V42]],Tabela13[[#This Row],[V44]])</f>
        <v>0.10481022644636666</v>
      </c>
      <c r="DI254" s="3">
        <f>_xlfn.STDEV.S(Tabela13[[#This Row],[V42]],Tabela13[[#This Row],[V45]])</f>
        <v>0.10481022644636666</v>
      </c>
      <c r="DJ254" s="3">
        <f>_xlfn.STDEV.S(Tabela13[[#This Row],[V42]],Tabela13[[#This Row],[V46]])</f>
        <v>0</v>
      </c>
      <c r="DK254" s="3">
        <f>_xlfn.STDEV.S(Tabela13[[#This Row],[V43]],Tabela13[[#This Row],[V41]])</f>
        <v>0</v>
      </c>
      <c r="DL254" s="3">
        <f>_xlfn.STDEV.S(Tabela13[[#This Row],[V43]],Tabela13[[#This Row],[V42]])</f>
        <v>0.10481022644636666</v>
      </c>
      <c r="DM254" s="3">
        <f>_xlfn.STDEV.S(Tabela13[[#This Row],[V43]],Tabela13[[#This Row],[V44]])</f>
        <v>0.20962045289273332</v>
      </c>
      <c r="DN254" s="3">
        <f>_xlfn.STDEV.S(Tabela13[[#This Row],[V43]],Tabela13[[#This Row],[V45]])</f>
        <v>0.20962045289273332</v>
      </c>
      <c r="DO254" s="3">
        <f>_xlfn.STDEV.S(Tabela13[[#This Row],[V43]],Tabela13[[#This Row],[V46]])</f>
        <v>0.10481022644636666</v>
      </c>
      <c r="DP254" s="3">
        <f>_xlfn.STDEV.S(Tabela13[[#This Row],[V44]],Tabela13[[#This Row],[V41]])</f>
        <v>0.20962045289273332</v>
      </c>
      <c r="DQ254" s="3">
        <f>_xlfn.STDEV.S(Tabela13[[#This Row],[V44]],Tabela13[[#This Row],[V42]])</f>
        <v>0.10481022644636666</v>
      </c>
      <c r="DR254" s="3">
        <f>_xlfn.STDEV.S(Tabela13[[#This Row],[V44]],Tabela13[[#This Row],[V43]])</f>
        <v>0.20962045289273332</v>
      </c>
      <c r="DS254" s="3">
        <f>_xlfn.STDEV.S(Tabela13[[#This Row],[V44]],Tabela13[[#This Row],[V45]])</f>
        <v>0</v>
      </c>
      <c r="DT254" s="3">
        <f>_xlfn.STDEV.S(Tabela13[[#This Row],[V44]],Tabela13[[#This Row],[V46]])</f>
        <v>0.10481022644636666</v>
      </c>
      <c r="DU254" s="3">
        <f>_xlfn.STDEV.S(Tabela13[[#This Row],[V45]],Tabela13[[#This Row],[V41]])</f>
        <v>0.20962045289273332</v>
      </c>
      <c r="DV254" s="3">
        <f>_xlfn.STDEV.S(Tabela13[[#This Row],[V45]],Tabela13[[#This Row],[V42]])</f>
        <v>0.10481022644636666</v>
      </c>
      <c r="DW254" s="3">
        <f>_xlfn.STDEV.S(Tabela13[[#This Row],[V45]],Tabela13[[#This Row],[V43]])</f>
        <v>0.20962045289273332</v>
      </c>
      <c r="DX254" s="3">
        <f>_xlfn.STDEV.S(Tabela13[[#This Row],[V45]],Tabela13[[#This Row],[V44]])</f>
        <v>0</v>
      </c>
      <c r="DY254" s="3">
        <f>_xlfn.STDEV.S(Tabela13[[#This Row],[V45]],Tabela13[[#This Row],[V46]])</f>
        <v>0.10481022644636666</v>
      </c>
      <c r="DZ254" s="3">
        <f>_xlfn.STDEV.S(Tabela13[[#This Row],[V46]],Tabela13[[#This Row],[V41]])</f>
        <v>0.10481022644636666</v>
      </c>
      <c r="EA254" s="3">
        <f>_xlfn.STDEV.S(Tabela13[[#This Row],[V46]],Tabela13[[#This Row],[V42]])</f>
        <v>0</v>
      </c>
      <c r="EB254" s="3">
        <f>_xlfn.STDEV.S(Tabela13[[#This Row],[V46]],Tabela13[[#This Row],[V43]])</f>
        <v>0.10481022644636666</v>
      </c>
      <c r="EC254" s="3">
        <f>_xlfn.STDEV.S(Tabela13[[#This Row],[V46]],Tabela13[[#This Row],[V44]])</f>
        <v>0.10481022644636666</v>
      </c>
      <c r="ED254" s="3">
        <f>_xlfn.STDEV.S(Tabela13[[#This Row],[V46]],Tabela13[[#This Row],[V45]])</f>
        <v>0.10481022644636666</v>
      </c>
      <c r="EE254" s="3">
        <f t="shared" si="236"/>
        <v>1.4142135623730951</v>
      </c>
      <c r="EF254" s="3">
        <f t="shared" si="237"/>
        <v>0</v>
      </c>
      <c r="EG254" s="3" t="str">
        <f t="shared" si="238"/>
        <v/>
      </c>
      <c r="EH254" s="3" t="str">
        <f t="shared" si="239"/>
        <v/>
      </c>
      <c r="EI254" s="3">
        <f t="shared" si="240"/>
        <v>1.4142135623730951</v>
      </c>
      <c r="EJ254" s="3">
        <f t="shared" si="241"/>
        <v>1.4142135623730951</v>
      </c>
      <c r="EK254" s="3">
        <f t="shared" si="242"/>
        <v>1.4142135623730951</v>
      </c>
      <c r="EL254" s="3">
        <f t="shared" si="243"/>
        <v>-1.4142135623730951</v>
      </c>
      <c r="EM254" s="3">
        <f t="shared" si="244"/>
        <v>-1.4142135623730951</v>
      </c>
      <c r="EN254" s="3" t="str">
        <f t="shared" si="245"/>
        <v/>
      </c>
      <c r="EO254" s="3">
        <f t="shared" si="246"/>
        <v>0</v>
      </c>
      <c r="EP254" s="3">
        <f t="shared" si="247"/>
        <v>1.4142135623730951</v>
      </c>
      <c r="EQ254" s="3" t="str">
        <f t="shared" si="248"/>
        <v/>
      </c>
      <c r="ER254" s="3" t="str">
        <f t="shared" si="249"/>
        <v/>
      </c>
      <c r="ES254" s="3" t="str">
        <f t="shared" si="250"/>
        <v/>
      </c>
      <c r="ET254" s="3" t="str">
        <f t="shared" si="251"/>
        <v/>
      </c>
      <c r="EU254" s="3" t="str">
        <f t="shared" si="252"/>
        <v/>
      </c>
      <c r="EV254" s="3" t="str">
        <f t="shared" si="253"/>
        <v/>
      </c>
      <c r="EW254" s="3">
        <f t="shared" si="254"/>
        <v>0</v>
      </c>
      <c r="EX254" s="3">
        <f t="shared" si="255"/>
        <v>-1.4142135623730951</v>
      </c>
      <c r="EY254" s="3" t="str">
        <f t="shared" si="256"/>
        <v/>
      </c>
      <c r="EZ254" s="3">
        <f t="shared" si="257"/>
        <v>-1.4142135623730951</v>
      </c>
      <c r="FA254" s="3" t="str">
        <f t="shared" si="258"/>
        <v/>
      </c>
      <c r="FB254" s="3">
        <f t="shared" si="259"/>
        <v>0</v>
      </c>
      <c r="FC254" s="3">
        <f t="shared" si="260"/>
        <v>-1.4142135623730951</v>
      </c>
      <c r="FD254" s="3">
        <f t="shared" si="261"/>
        <v>1.4142135623730951</v>
      </c>
      <c r="FE254" s="3" t="str">
        <f t="shared" si="262"/>
        <v/>
      </c>
      <c r="FF254" s="3">
        <f t="shared" si="263"/>
        <v>1.4142135623730951</v>
      </c>
      <c r="FG254" s="3">
        <f t="shared" si="264"/>
        <v>-1.4142135623730951</v>
      </c>
      <c r="FH254" s="3">
        <f t="shared" si="265"/>
        <v>-1.4142135623730951</v>
      </c>
      <c r="FI254" s="4">
        <f t="shared" si="266"/>
        <v>0.25</v>
      </c>
      <c r="FJ254" s="4">
        <f t="shared" si="267"/>
        <v>0.54644808743169393</v>
      </c>
      <c r="FK254" s="4">
        <f t="shared" si="268"/>
        <v>1.795480762706114</v>
      </c>
      <c r="FL254" s="4">
        <f t="shared" si="269"/>
        <v>0.95616475537762113</v>
      </c>
      <c r="FM254" s="4">
        <f>Tabela13[[#This Row],[V139]]-Tabela13[[#This Row],[V140]]</f>
        <v>0.83931600732849287</v>
      </c>
      <c r="FN254" s="4">
        <f>Tabela13[[#This Row],[V1]]-Tabela13[[#This Row],[V2]]/2</f>
        <v>0.46072404371584696</v>
      </c>
      <c r="FO254" s="4">
        <f>Tabela13[[#This Row],[V1]]-Tabela13[[#This Row],[V3]]/2</f>
        <v>0.38661202185792348</v>
      </c>
      <c r="FP254" s="4">
        <f>Tabela13[[#This Row],[V1]]-Tabela13[[#This Row],[V4]]/2</f>
        <v>0.46072404371584696</v>
      </c>
      <c r="FQ254" s="4">
        <f>Tabela13[[#This Row],[V2]]-Tabela13[[#This Row],[V1]]/2</f>
        <v>0.23838797814207652</v>
      </c>
      <c r="FR254" s="4">
        <f>Tabela13[[#This Row],[V2]]-Tabela13[[#This Row],[V3]]/2</f>
        <v>0.23838797814207652</v>
      </c>
      <c r="FS254" s="4">
        <f>Tabela13[[#This Row],[V2]]-Tabela13[[#This Row],[V4]]/2</f>
        <v>0.3125</v>
      </c>
      <c r="FT254" s="4">
        <f t="shared" si="270"/>
        <v>0.43173616944940818</v>
      </c>
      <c r="FU254" s="4">
        <f t="shared" si="271"/>
        <v>0.3689120078979391</v>
      </c>
      <c r="FV254" s="4">
        <f t="shared" si="272"/>
        <v>0.43173616944940818</v>
      </c>
      <c r="FW254" s="4">
        <f t="shared" si="273"/>
        <v>0.23402019769828322</v>
      </c>
      <c r="FX254" s="4">
        <f t="shared" si="274"/>
        <v>0.23402019769828322</v>
      </c>
      <c r="FY254" s="4">
        <f t="shared" si="275"/>
        <v>0.30288486837497142</v>
      </c>
      <c r="FZ254" s="4">
        <f t="shared" si="276"/>
        <v>77.712510500893472</v>
      </c>
      <c r="GA254" s="4">
        <f t="shared" si="277"/>
        <v>66.404161421629041</v>
      </c>
      <c r="GB254" s="4">
        <f t="shared" si="278"/>
        <v>77.712510500893472</v>
      </c>
      <c r="GC254" s="4">
        <f t="shared" si="279"/>
        <v>42.123635585690977</v>
      </c>
      <c r="GD254" s="4">
        <f t="shared" si="280"/>
        <v>42.123635585690977</v>
      </c>
      <c r="GE254" s="4">
        <f t="shared" si="281"/>
        <v>54.519276307494849</v>
      </c>
      <c r="GF254" s="4">
        <f>Tabela13[[#This Row],[V1]]-Tabela13[[#This Row],[V2]]/Tabela13[[#This Row],[V2]]</f>
        <v>-0.22677595628415304</v>
      </c>
      <c r="GG254" s="4">
        <f>Tabela13[[#This Row],[V1]]-Tabela13[[#This Row],[V3]]/Tabela13[[#This Row],[V3]]</f>
        <v>-0.22677595628415304</v>
      </c>
      <c r="GH254" s="4">
        <f>Tabela13[[#This Row],[V1]]-Tabela13[[#This Row],[V4]]/Tabela13[[#This Row],[V4]]</f>
        <v>-0.22677595628415304</v>
      </c>
      <c r="GI254" s="4">
        <f>Tabela13[[#This Row],[V2]]-Tabela13[[#This Row],[V1]]/Tabela13[[#This Row],[V1]]</f>
        <v>-0.375</v>
      </c>
      <c r="GJ254" s="4">
        <f>Tabela13[[#This Row],[V2]]-Tabela13[[#This Row],[V3]]/Tabela13[[#This Row],[V3]]</f>
        <v>-0.375</v>
      </c>
      <c r="GK254" s="4">
        <f>Tabela13[[#This Row],[V2]]-Tabela13[[#This Row],[V4]]/Tabela13[[#This Row],[V4]]</f>
        <v>-0.375</v>
      </c>
      <c r="GL254" s="4">
        <f t="shared" si="282"/>
        <v>8.5577191539719696E-2</v>
      </c>
      <c r="GM254" s="4">
        <f t="shared" si="283"/>
        <v>0.69911202185792343</v>
      </c>
      <c r="GN254" s="4">
        <f t="shared" si="284"/>
        <v>0.12240841076126004</v>
      </c>
      <c r="GO254" s="3">
        <f t="shared" si="285"/>
        <v>0</v>
      </c>
      <c r="GP254" s="3">
        <v>100</v>
      </c>
      <c r="GQ254" s="3">
        <f t="shared" si="286"/>
        <v>-1</v>
      </c>
      <c r="GR254" s="3">
        <f t="shared" si="287"/>
        <v>-100</v>
      </c>
      <c r="GS254" s="34">
        <f>COUNTIF($D$2:D253,Tabela13[[#This Row],[HomeTeam]])</f>
        <v>12</v>
      </c>
      <c r="GT254" s="34">
        <f>COUNTIF($E$2:E253,Tabela13[[#This Row],[AwayTeam]])</f>
        <v>12</v>
      </c>
      <c r="GU254" s="3">
        <f>IFERROR(AVERAGEIFS($AD$2:AD253,$D$2:D253,Tabela13[[#This Row],[HomeTeam]],$GS$2:GS253,"&gt;="&amp;Tabela13[[#This Row],[Contagem_H]]-5),"")</f>
        <v>0.61763634025826131</v>
      </c>
      <c r="GV254" s="3">
        <f>IFERROR(AVERAGEIFS($G$2:G253,$E$2:E253,Tabela13[[#This Row],[AwayTeam]],$GT$2:GT253,"&gt;="&amp;Tabela13[[#This Row],[Contagem_A]]-5),"")</f>
        <v>0.6</v>
      </c>
      <c r="GW254" s="3">
        <f>IFERROR(AVERAGEIFS($GQ$2:GQ253,$D$2:D253,Tabela13[[#This Row],[HomeTeam]],$GS$2:GS253,"&gt;="&amp;Tabela13[[#This Row],[Contagem_H]]-5),"")</f>
        <v>0.18</v>
      </c>
    </row>
    <row r="255" spans="1:205" x14ac:dyDescent="0.25">
      <c r="A255" t="s">
        <v>127</v>
      </c>
      <c r="B255" t="s">
        <v>227</v>
      </c>
      <c r="C255" t="s">
        <v>173</v>
      </c>
      <c r="D255" t="s">
        <v>19</v>
      </c>
      <c r="E255" t="s">
        <v>11</v>
      </c>
      <c r="F255" s="3">
        <v>3</v>
      </c>
      <c r="G255" s="3">
        <v>0</v>
      </c>
      <c r="H255" s="3" t="str">
        <f t="shared" si="288"/>
        <v>H</v>
      </c>
      <c r="I255" s="3">
        <v>1.95</v>
      </c>
      <c r="J255" s="3">
        <v>3.5</v>
      </c>
      <c r="K255" s="3">
        <v>4</v>
      </c>
      <c r="L255" s="3">
        <v>2.1</v>
      </c>
      <c r="M255" s="3">
        <v>1.7</v>
      </c>
      <c r="N255" s="3">
        <f t="shared" si="217"/>
        <v>3</v>
      </c>
      <c r="O255" s="3">
        <f t="shared" si="218"/>
        <v>3</v>
      </c>
      <c r="P255" s="3">
        <f t="shared" si="219"/>
        <v>0</v>
      </c>
      <c r="Q255" s="3">
        <f t="shared" si="220"/>
        <v>4.8534798534798584E-2</v>
      </c>
      <c r="R255" s="3">
        <f t="shared" si="221"/>
        <v>6.4425770308123242E-2</v>
      </c>
      <c r="S255" s="3">
        <f t="shared" si="222"/>
        <v>2.0446428571428572</v>
      </c>
      <c r="T255" s="3">
        <f t="shared" si="223"/>
        <v>3.6698717948717952</v>
      </c>
      <c r="U255" s="3">
        <f t="shared" si="224"/>
        <v>4.1941391941391943</v>
      </c>
      <c r="V255" s="3">
        <f t="shared" si="225"/>
        <v>2.2019230769230771</v>
      </c>
      <c r="W255" s="3">
        <f t="shared" si="226"/>
        <v>1.7825091575091576</v>
      </c>
      <c r="X255" s="4">
        <f t="shared" si="227"/>
        <v>0.51282051282051289</v>
      </c>
      <c r="Y255" s="4">
        <f t="shared" si="228"/>
        <v>0.2857142857142857</v>
      </c>
      <c r="Z255" s="4">
        <f t="shared" si="229"/>
        <v>0.25</v>
      </c>
      <c r="AA255" s="4">
        <f t="shared" si="230"/>
        <v>0.47619047619047616</v>
      </c>
      <c r="AB255" s="4">
        <f t="shared" si="231"/>
        <v>0.58823529411764708</v>
      </c>
      <c r="AC255" s="4">
        <f t="shared" si="232"/>
        <v>1.7564102564102564</v>
      </c>
      <c r="AD255" s="4">
        <f t="shared" si="233"/>
        <v>0.125</v>
      </c>
      <c r="AE255" s="4">
        <f t="shared" si="234"/>
        <v>0.25641025641025644</v>
      </c>
      <c r="AF255" s="4">
        <f t="shared" si="235"/>
        <v>1.625</v>
      </c>
      <c r="AG255" s="4">
        <f>IFERROR(AVERAGE(Tabela13[[#This Row],[V1]],Tabela13[[#This Row],[V2]]),"")</f>
        <v>0.94070512820512819</v>
      </c>
      <c r="AH255" s="4">
        <f>IFERROR(AVERAGE(Tabela13[[#This Row],[V1]],Tabela13[[#This Row],[V3]]),"")</f>
        <v>1.0064102564102564</v>
      </c>
      <c r="AI255" s="4">
        <f>IFERROR(AVERAGE(Tabela13[[#This Row],[V1]],Tabela13[[#This Row],[V4]]),"")</f>
        <v>1.6907051282051282</v>
      </c>
      <c r="AJ255" s="4">
        <f>IFERROR(AVERAGE(Tabela13[[#This Row],[V2]],Tabela13[[#This Row],[V1]]),"")</f>
        <v>0.94070512820512819</v>
      </c>
      <c r="AK255" s="4">
        <f>IFERROR(AVERAGE(Tabela13[[#This Row],[V2]],Tabela13[[#This Row],[V3]]),"")</f>
        <v>0.19070512820512822</v>
      </c>
      <c r="AL255" s="4">
        <f>IFERROR(AVERAGE(Tabela13[[#This Row],[V2]],Tabela13[[#This Row],[V4]]),"")</f>
        <v>0.875</v>
      </c>
      <c r="AM255" s="4">
        <f>IFERROR(AVERAGE(Tabela13[[#This Row],[V3]],Tabela13[[#This Row],[V1]]),"")</f>
        <v>1.0064102564102564</v>
      </c>
      <c r="AN255" s="4">
        <f>IFERROR(AVERAGE(Tabela13[[#This Row],[V3]],Tabela13[[#This Row],[V2]]),"")</f>
        <v>0.19070512820512822</v>
      </c>
      <c r="AO255" s="4">
        <f>IFERROR(AVERAGE(Tabela13[[#This Row],[V3]],Tabela13[[#This Row],[V4]]),"")</f>
        <v>0.94070512820512819</v>
      </c>
      <c r="AP255" s="4">
        <f>IFERROR(AVERAGE(Tabela13[[#This Row],[V4]],Tabela13[[#This Row],[V1]]),"")</f>
        <v>1.6907051282051282</v>
      </c>
      <c r="AQ255" s="4">
        <f>IFERROR(AVERAGE(Tabela13[[#This Row],[V4]],Tabela13[[#This Row],[V2]]),"")</f>
        <v>0.875</v>
      </c>
      <c r="AR255" s="4">
        <f>IFERROR(AVERAGE(Tabela13[[#This Row],[V4]],Tabela13[[#This Row],[V3]]),"")</f>
        <v>0.94070512820512819</v>
      </c>
      <c r="AS255" s="4">
        <f>_xlfn.STDEV.S(Tabela13[[#This Row],[V1]:[V2]])</f>
        <v>1.1535812552049767</v>
      </c>
      <c r="AT255" s="4">
        <f>_xlfn.STDEV.S(Tabela13[[#This Row],[V1]],Tabela13[[#This Row],[V3]])</f>
        <v>1.0606601717798212</v>
      </c>
      <c r="AU255" s="4">
        <f>_xlfn.STDEV.S(Tabela13[[#This Row],[V1]],Tabela13[[#This Row],[V4]])</f>
        <v>9.292108342515526E-2</v>
      </c>
      <c r="AV255" s="4">
        <f>_xlfn.STDEV.S(Tabela13[[#This Row],[V2]],Tabela13[[#This Row],[V1]])</f>
        <v>1.1535812552049767</v>
      </c>
      <c r="AW255" s="4">
        <f>_xlfn.STDEV.S(Tabela13[[#This Row],[V2]],Tabela13[[#This Row],[V3]])</f>
        <v>9.292108342515526E-2</v>
      </c>
      <c r="AX255" s="4">
        <f>_xlfn.STDEV.S(Tabela13[[#This Row],[V42]],Tabela13[[#This Row],[V44]])</f>
        <v>2.2142414269847976</v>
      </c>
      <c r="AY255" s="4">
        <f>_xlfn.STDEV.S(Tabela13[[#This Row],[V3]],Tabela13[[#This Row],[V1]])</f>
        <v>1.0606601717798212</v>
      </c>
      <c r="AZ255" s="4">
        <f>_xlfn.STDEV.S(Tabela13[[#This Row],[V3]],Tabela13[[#This Row],[V2]])</f>
        <v>9.292108342515526E-2</v>
      </c>
      <c r="BA255" s="4">
        <f>_xlfn.STDEV.S(Tabela13[[#This Row],[V3]],Tabela13[[#This Row],[V4]])</f>
        <v>0.96773908835466604</v>
      </c>
      <c r="BB255" s="4">
        <f>_xlfn.STDEV.S(Tabela13[[#This Row],[V4]],Tabela13[[#This Row],[V1]])</f>
        <v>9.292108342515526E-2</v>
      </c>
      <c r="BC255" s="4">
        <f>_xlfn.STDEV.S(Tabela13[[#This Row],[V4]],Tabela13[[#This Row],[V2]])</f>
        <v>1.0606601717798212</v>
      </c>
      <c r="BD255" s="4">
        <f>_xlfn.STDEV.S(Tabela13[[#This Row],[V4]],Tabela13[[#This Row],[V3]])</f>
        <v>0.96773908835466604</v>
      </c>
      <c r="BE255" s="4">
        <f>Tabela13[[#This Row],[V17]]/Tabela13[[#This Row],[V5]]</f>
        <v>1.2262942133695152</v>
      </c>
      <c r="BF255" s="4">
        <f>Tabela13[[#This Row],[V18]]/Tabela13[[#This Row],[V6]]</f>
        <v>1.0539043745073382</v>
      </c>
      <c r="BG255" s="4">
        <f>Tabela13[[#This Row],[V19]]/Tabela13[[#This Row],[V7]]</f>
        <v>5.4959958348148701E-2</v>
      </c>
      <c r="BH255" s="4">
        <f>Tabela13[[#This Row],[V20]]/Tabela13[[#This Row],[V8]]</f>
        <v>1.2262942133695152</v>
      </c>
      <c r="BI255" s="4">
        <f>Tabela13[[#This Row],[V21]]/Tabela13[[#This Row],[V9]]</f>
        <v>0.48725005090165441</v>
      </c>
      <c r="BJ255" s="4">
        <f>Tabela13[[#This Row],[V22]]/Tabela13[[#This Row],[V10]]</f>
        <v>2.5305616308397689</v>
      </c>
      <c r="BK255" s="4">
        <f>Tabela13[[#This Row],[V23]]/Tabela13[[#This Row],[V11]]</f>
        <v>1.0539043745073382</v>
      </c>
      <c r="BL255" s="4">
        <f>Tabela13[[#This Row],[V24]]/Tabela13[[#This Row],[V12]]</f>
        <v>0.48725005090165441</v>
      </c>
      <c r="BM255" s="4">
        <f>Tabela13[[#This Row],[V25]]/Tabela13[[#This Row],[V13]]</f>
        <v>1.028737974673444</v>
      </c>
      <c r="BN255" s="4">
        <f>Tabela13[[#This Row],[V26]]/Tabela13[[#This Row],[V14]]</f>
        <v>5.4959958348148701E-2</v>
      </c>
      <c r="BO255" s="4">
        <f>Tabela13[[#This Row],[V27]]/Tabela13[[#This Row],[V15]]</f>
        <v>1.2121830534626528</v>
      </c>
      <c r="BP255" s="4">
        <f>Tabela13[[#This Row],[V28]]/Tabela13[[#This Row],[V16]]</f>
        <v>1.028737974673444</v>
      </c>
      <c r="BQ255" s="4">
        <f>Tabela13[[#This Row],[V1]]-Tabela13[[#This Row],[V2]]</f>
        <v>1.6314102564102564</v>
      </c>
      <c r="BR255" s="4">
        <f>Tabela13[[#This Row],[V1]]-Tabela13[[#This Row],[V3]]</f>
        <v>1.5</v>
      </c>
      <c r="BS255" s="4">
        <f>Tabela13[[#This Row],[V1]]-Tabela13[[#This Row],[V4]]</f>
        <v>0.13141025641025639</v>
      </c>
      <c r="BT255" s="4">
        <f>Tabela13[[#This Row],[V2]]-Tabela13[[#This Row],[V1]]</f>
        <v>-1.6314102564102564</v>
      </c>
      <c r="BU255" s="4">
        <f>Tabela13[[#This Row],[V2]]-Tabela13[[#This Row],[V3]]</f>
        <v>-0.13141025641025644</v>
      </c>
      <c r="BV255" s="4">
        <f>Tabela13[[#This Row],[V2]]-Tabela13[[#This Row],[V4]]</f>
        <v>-1.5</v>
      </c>
      <c r="BW255" s="4">
        <f>AVERAGE(Tabela13[[#This Row],[V41]],Tabela13[[#This Row],[V42]])</f>
        <v>1.5657051282051282</v>
      </c>
      <c r="BX255" s="4">
        <f>AVERAGE(Tabela13[[#This Row],[V41]],Tabela13[[#This Row],[V43]])</f>
        <v>0.88141025641025639</v>
      </c>
      <c r="BY255" s="4">
        <f>AVERAGE(Tabela13[[#This Row],[V41]],Tabela13[[#This Row],[V44]])</f>
        <v>0</v>
      </c>
      <c r="BZ255" s="4">
        <f>AVERAGE(Tabela13[[#This Row],[V41]],Tabela13[[#This Row],[V45]])</f>
        <v>0.75</v>
      </c>
      <c r="CA255" s="4">
        <f>AVERAGE(Tabela13[[#This Row],[V41]],Tabela13[[#This Row],[V46]])</f>
        <v>6.5705128205128194E-2</v>
      </c>
      <c r="CB255" s="4">
        <f>AVERAGE(Tabela13[[#This Row],[V42]],Tabela13[[#This Row],[V41]])</f>
        <v>1.5657051282051282</v>
      </c>
      <c r="CC255" s="4">
        <f>AVERAGE(Tabela13[[#This Row],[V42]],Tabela13[[#This Row],[V43]])</f>
        <v>0.81570512820512819</v>
      </c>
      <c r="CD255" s="4">
        <f>AVERAGE(Tabela13[[#This Row],[V42]],Tabela13[[#This Row],[V44]])</f>
        <v>-6.5705128205128194E-2</v>
      </c>
      <c r="CE255" s="4">
        <f>AVERAGE(Tabela13[[#This Row],[V42]],Tabela13[[#This Row],[V45]])</f>
        <v>0.68429487179487181</v>
      </c>
      <c r="CF255" s="4">
        <f>AVERAGE(Tabela13[[#This Row],[V42]],Tabela13[[#This Row],[V46]])</f>
        <v>0</v>
      </c>
      <c r="CG255" s="4">
        <f>AVERAGE(Tabela13[[#This Row],[V43]],Tabela13[[#This Row],[V41]])</f>
        <v>0.88141025641025639</v>
      </c>
      <c r="CH255" s="4">
        <f>AVERAGE(Tabela13[[#This Row],[V43]],Tabela13[[#This Row],[V42]])</f>
        <v>0.81570512820512819</v>
      </c>
      <c r="CI255" s="4">
        <f>AVERAGE(Tabela13[[#This Row],[V43]],Tabela13[[#This Row],[V44]])</f>
        <v>-0.75</v>
      </c>
      <c r="CJ255" s="4">
        <f>AVERAGE(Tabela13[[#This Row],[V43]],Tabela13[[#This Row],[V45]])</f>
        <v>0</v>
      </c>
      <c r="CK255" s="4">
        <f>AVERAGE(Tabela13[[#This Row],[V43]],Tabela13[[#This Row],[V46]])</f>
        <v>-0.68429487179487181</v>
      </c>
      <c r="CL255" s="4">
        <f>AVERAGE(Tabela13[[#This Row],[V44]],Tabela13[[#This Row],[V41]])</f>
        <v>0</v>
      </c>
      <c r="CM255" s="4">
        <f>AVERAGE(Tabela13[[#This Row],[V44]],Tabela13[[#This Row],[V42]])</f>
        <v>-6.5705128205128194E-2</v>
      </c>
      <c r="CN255" s="4">
        <f>AVERAGE(Tabela13[[#This Row],[V44]],Tabela13[[#This Row],[V43]])</f>
        <v>-0.75</v>
      </c>
      <c r="CO255" s="4">
        <f>AVERAGE(Tabela13[[#This Row],[V44]],Tabela13[[#This Row],[V45]])</f>
        <v>-0.88141025641025639</v>
      </c>
      <c r="CP255" s="4">
        <f>AVERAGE(Tabela13[[#This Row],[V44]],Tabela13[[#This Row],[V46]])</f>
        <v>-1.5657051282051282</v>
      </c>
      <c r="CQ255" s="4">
        <f>AVERAGE(Tabela13[[#This Row],[V45]],Tabela13[[#This Row],[V41]])</f>
        <v>0.75</v>
      </c>
      <c r="CR255" s="4">
        <f>AVERAGE(Tabela13[[#This Row],[V45]],Tabela13[[#This Row],[V42]])</f>
        <v>0.68429487179487181</v>
      </c>
      <c r="CS255" s="4">
        <f>AVERAGE(Tabela13[[#This Row],[V45]],Tabela13[[#This Row],[V43]])</f>
        <v>0</v>
      </c>
      <c r="CT255" s="4">
        <f>AVERAGE(Tabela13[[#This Row],[V45]],Tabela13[[#This Row],[V44]])</f>
        <v>-0.88141025641025639</v>
      </c>
      <c r="CU255" s="4">
        <f>AVERAGE(Tabela13[[#This Row],[V45]],Tabela13[[#This Row],[V46]])</f>
        <v>-0.81570512820512819</v>
      </c>
      <c r="CV255" s="4">
        <f>AVERAGE(Tabela13[[#This Row],[V46]],Tabela13[[#This Row],[V41]])</f>
        <v>6.5705128205128194E-2</v>
      </c>
      <c r="CW255" s="4">
        <f>AVERAGE(Tabela13[[#This Row],[V46]],Tabela13[[#This Row],[V42]])</f>
        <v>0</v>
      </c>
      <c r="CX255" s="4">
        <f>AVERAGE(Tabela13[[#This Row],[V46]],Tabela13[[#This Row],[V43]])</f>
        <v>-0.68429487179487181</v>
      </c>
      <c r="CY255" s="4">
        <f>AVERAGE(Tabela13[[#This Row],[V46]],Tabela13[[#This Row],[V44]])</f>
        <v>-1.5657051282051282</v>
      </c>
      <c r="CZ255" s="4">
        <f>AVERAGE(Tabela13[[#This Row],[V46]],Tabela13[[#This Row],[V45]])</f>
        <v>-0.81570512820512819</v>
      </c>
      <c r="DA255" s="3">
        <f>_xlfn.STDEV.S(Tabela13[[#This Row],[V41]],Tabela13[[#This Row],[V42]])</f>
        <v>9.292108342515526E-2</v>
      </c>
      <c r="DB255" s="3">
        <f>_xlfn.STDEV.S(Tabela13[[#This Row],[V41]],Tabela13[[#This Row],[V43]])</f>
        <v>1.060660171779821</v>
      </c>
      <c r="DC255" s="3">
        <f>_xlfn.STDEV.S(Tabela13[[#This Row],[V41]],Tabela13[[#This Row],[V44]])</f>
        <v>2.3071625104099529</v>
      </c>
      <c r="DD255" s="3">
        <f>_xlfn.STDEV.S(Tabela13[[#This Row],[V41]],Tabela13[[#This Row],[V45]])</f>
        <v>1.2465023386301317</v>
      </c>
      <c r="DE255" s="3">
        <f>_xlfn.STDEV.S(Tabela13[[#This Row],[V41]],Tabela13[[#This Row],[V46]])</f>
        <v>2.2142414269847976</v>
      </c>
      <c r="DF255" s="3">
        <f>_xlfn.STDEV.S(Tabela13[[#This Row],[V42]],Tabela13[[#This Row],[V41]])</f>
        <v>9.292108342515526E-2</v>
      </c>
      <c r="DG255" s="3">
        <f>_xlfn.STDEV.S(Tabela13[[#This Row],[V42]],Tabela13[[#This Row],[V43]])</f>
        <v>0.96773908835466593</v>
      </c>
      <c r="DH255" s="3">
        <f>_xlfn.STDEV.S(Tabela13[[#This Row],[V42]],Tabela13[[#This Row],[V44]])</f>
        <v>2.2142414269847976</v>
      </c>
      <c r="DI255" s="3">
        <f>_xlfn.STDEV.S(Tabela13[[#This Row],[V42]],Tabela13[[#This Row],[V45]])</f>
        <v>1.1535812552049765</v>
      </c>
      <c r="DJ255" s="3">
        <f>_xlfn.STDEV.S(Tabela13[[#This Row],[V42]],Tabela13[[#This Row],[V46]])</f>
        <v>2.1213203435596424</v>
      </c>
      <c r="DK255" s="3">
        <f>_xlfn.STDEV.S(Tabela13[[#This Row],[V43]],Tabela13[[#This Row],[V41]])</f>
        <v>1.060660171779821</v>
      </c>
      <c r="DL255" s="3">
        <f>_xlfn.STDEV.S(Tabela13[[#This Row],[V43]],Tabela13[[#This Row],[V42]])</f>
        <v>0.96773908835466593</v>
      </c>
      <c r="DM255" s="3">
        <f>_xlfn.STDEV.S(Tabela13[[#This Row],[V43]],Tabela13[[#This Row],[V44]])</f>
        <v>1.2465023386301317</v>
      </c>
      <c r="DN255" s="3">
        <f>_xlfn.STDEV.S(Tabela13[[#This Row],[V43]],Tabela13[[#This Row],[V45]])</f>
        <v>0.18584216685031058</v>
      </c>
      <c r="DO255" s="3">
        <f>_xlfn.STDEV.S(Tabela13[[#This Row],[V43]],Tabela13[[#This Row],[V46]])</f>
        <v>1.1535812552049765</v>
      </c>
      <c r="DP255" s="3">
        <f>_xlfn.STDEV.S(Tabela13[[#This Row],[V44]],Tabela13[[#This Row],[V41]])</f>
        <v>2.3071625104099529</v>
      </c>
      <c r="DQ255" s="3">
        <f>_xlfn.STDEV.S(Tabela13[[#This Row],[V44]],Tabela13[[#This Row],[V42]])</f>
        <v>2.2142414269847976</v>
      </c>
      <c r="DR255" s="3">
        <f>_xlfn.STDEV.S(Tabela13[[#This Row],[V44]],Tabela13[[#This Row],[V43]])</f>
        <v>1.2465023386301317</v>
      </c>
      <c r="DS255" s="3">
        <f>_xlfn.STDEV.S(Tabela13[[#This Row],[V44]],Tabela13[[#This Row],[V45]])</f>
        <v>1.060660171779821</v>
      </c>
      <c r="DT255" s="3">
        <f>_xlfn.STDEV.S(Tabela13[[#This Row],[V44]],Tabela13[[#This Row],[V46]])</f>
        <v>9.292108342515526E-2</v>
      </c>
      <c r="DU255" s="3">
        <f>_xlfn.STDEV.S(Tabela13[[#This Row],[V45]],Tabela13[[#This Row],[V41]])</f>
        <v>1.2465023386301317</v>
      </c>
      <c r="DV255" s="3">
        <f>_xlfn.STDEV.S(Tabela13[[#This Row],[V45]],Tabela13[[#This Row],[V42]])</f>
        <v>1.1535812552049765</v>
      </c>
      <c r="DW255" s="3">
        <f>_xlfn.STDEV.S(Tabela13[[#This Row],[V45]],Tabela13[[#This Row],[V43]])</f>
        <v>0.18584216685031058</v>
      </c>
      <c r="DX255" s="3">
        <f>_xlfn.STDEV.S(Tabela13[[#This Row],[V45]],Tabela13[[#This Row],[V44]])</f>
        <v>1.060660171779821</v>
      </c>
      <c r="DY255" s="3">
        <f>_xlfn.STDEV.S(Tabela13[[#This Row],[V45]],Tabela13[[#This Row],[V46]])</f>
        <v>0.96773908835466593</v>
      </c>
      <c r="DZ255" s="3">
        <f>_xlfn.STDEV.S(Tabela13[[#This Row],[V46]],Tabela13[[#This Row],[V41]])</f>
        <v>2.2142414269847976</v>
      </c>
      <c r="EA255" s="3">
        <f>_xlfn.STDEV.S(Tabela13[[#This Row],[V46]],Tabela13[[#This Row],[V42]])</f>
        <v>2.1213203435596424</v>
      </c>
      <c r="EB255" s="3">
        <f>_xlfn.STDEV.S(Tabela13[[#This Row],[V46]],Tabela13[[#This Row],[V43]])</f>
        <v>1.1535812552049765</v>
      </c>
      <c r="EC255" s="3">
        <f>_xlfn.STDEV.S(Tabela13[[#This Row],[V46]],Tabela13[[#This Row],[V44]])</f>
        <v>9.292108342515526E-2</v>
      </c>
      <c r="ED255" s="3">
        <f>_xlfn.STDEV.S(Tabela13[[#This Row],[V46]],Tabela13[[#This Row],[V45]])</f>
        <v>0.96773908835466593</v>
      </c>
      <c r="EE255" s="3">
        <f t="shared" si="236"/>
        <v>5.9347754408696912E-2</v>
      </c>
      <c r="EF255" s="3">
        <f t="shared" si="237"/>
        <v>1.203367176710197</v>
      </c>
      <c r="EG255" s="3" t="str">
        <f t="shared" si="238"/>
        <v/>
      </c>
      <c r="EH255" s="3">
        <f t="shared" si="239"/>
        <v>1.6620031181735089</v>
      </c>
      <c r="EI255" s="3">
        <f t="shared" si="240"/>
        <v>33.699674400939365</v>
      </c>
      <c r="EJ255" s="3">
        <f t="shared" si="241"/>
        <v>5.9347754408696912E-2</v>
      </c>
      <c r="EK255" s="3">
        <f t="shared" si="242"/>
        <v>1.1863834796332251</v>
      </c>
      <c r="EL255" s="3">
        <f t="shared" si="243"/>
        <v>-33.699674400939365</v>
      </c>
      <c r="EM255" s="3">
        <f t="shared" si="244"/>
        <v>1.6857955579576236</v>
      </c>
      <c r="EN255" s="3" t="str">
        <f t="shared" si="245"/>
        <v/>
      </c>
      <c r="EO255" s="3">
        <f t="shared" si="246"/>
        <v>1.203367176710197</v>
      </c>
      <c r="EP255" s="3">
        <f t="shared" si="247"/>
        <v>1.1863834796332251</v>
      </c>
      <c r="EQ255" s="3">
        <f t="shared" si="248"/>
        <v>-1.6620031181735089</v>
      </c>
      <c r="ER255" s="3" t="str">
        <f t="shared" si="249"/>
        <v/>
      </c>
      <c r="ES255" s="3" t="str">
        <f t="shared" si="250"/>
        <v/>
      </c>
      <c r="ET255" s="3" t="str">
        <f t="shared" si="251"/>
        <v/>
      </c>
      <c r="EU255" s="3" t="str">
        <f t="shared" si="252"/>
        <v/>
      </c>
      <c r="EV255" s="3">
        <f t="shared" si="253"/>
        <v>-1.6620031181735089</v>
      </c>
      <c r="EW255" s="3">
        <f t="shared" si="254"/>
        <v>-1.203367176710197</v>
      </c>
      <c r="EX255" s="3">
        <f t="shared" si="255"/>
        <v>-5.9347754408696912E-2</v>
      </c>
      <c r="EY255" s="3">
        <f t="shared" si="256"/>
        <v>1.6620031181735089</v>
      </c>
      <c r="EZ255" s="3">
        <f t="shared" si="257"/>
        <v>1.6857955579576236</v>
      </c>
      <c r="FA255" s="3" t="str">
        <f t="shared" si="258"/>
        <v/>
      </c>
      <c r="FB255" s="3">
        <f t="shared" si="259"/>
        <v>-1.203367176710197</v>
      </c>
      <c r="FC255" s="3">
        <f t="shared" si="260"/>
        <v>-1.1863834796332251</v>
      </c>
      <c r="FD255" s="3">
        <f t="shared" si="261"/>
        <v>33.699674400939365</v>
      </c>
      <c r="FE255" s="3" t="str">
        <f t="shared" si="262"/>
        <v/>
      </c>
      <c r="FF255" s="3">
        <f t="shared" si="263"/>
        <v>-1.6857955579576236</v>
      </c>
      <c r="FG255" s="3">
        <f t="shared" si="264"/>
        <v>-5.9347754408696912E-2</v>
      </c>
      <c r="FH255" s="3">
        <f t="shared" si="265"/>
        <v>-1.1863834796332251</v>
      </c>
      <c r="FI255" s="4">
        <f t="shared" si="266"/>
        <v>0.75</v>
      </c>
      <c r="FJ255" s="4">
        <f t="shared" si="267"/>
        <v>0</v>
      </c>
      <c r="FK255" s="4">
        <f t="shared" si="268"/>
        <v>1.7397379912663755</v>
      </c>
      <c r="FL255" s="4">
        <f t="shared" si="269"/>
        <v>0.98777292576419207</v>
      </c>
      <c r="FM255" s="4">
        <f>Tabela13[[#This Row],[V139]]-Tabela13[[#This Row],[V140]]</f>
        <v>0.75196506550218345</v>
      </c>
      <c r="FN255" s="4">
        <f>Tabela13[[#This Row],[V1]]-Tabela13[[#This Row],[V2]]/2</f>
        <v>1.6939102564102564</v>
      </c>
      <c r="FO255" s="4">
        <f>Tabela13[[#This Row],[V1]]-Tabela13[[#This Row],[V3]]/2</f>
        <v>1.6282051282051282</v>
      </c>
      <c r="FP255" s="4">
        <f>Tabela13[[#This Row],[V1]]-Tabela13[[#This Row],[V4]]/2</f>
        <v>0.94391025641025639</v>
      </c>
      <c r="FQ255" s="4">
        <f>Tabela13[[#This Row],[V2]]-Tabela13[[#This Row],[V1]]/2</f>
        <v>-0.75320512820512819</v>
      </c>
      <c r="FR255" s="4">
        <f>Tabela13[[#This Row],[V2]]-Tabela13[[#This Row],[V3]]/2</f>
        <v>-3.2051282051282215E-3</v>
      </c>
      <c r="FS255" s="4">
        <f>Tabela13[[#This Row],[V2]]-Tabela13[[#This Row],[V4]]/2</f>
        <v>-0.6875</v>
      </c>
      <c r="FT255" s="4">
        <f t="shared" si="270"/>
        <v>1.0375025966507452</v>
      </c>
      <c r="FU255" s="4">
        <f t="shared" si="271"/>
        <v>1.0200204649189935</v>
      </c>
      <c r="FV255" s="4">
        <f t="shared" si="272"/>
        <v>0.75655208617339864</v>
      </c>
      <c r="FW255" s="4">
        <f t="shared" si="273"/>
        <v>-0.64554923700981937</v>
      </c>
      <c r="FX255" s="4">
        <f t="shared" si="274"/>
        <v>-3.2051172299321822E-3</v>
      </c>
      <c r="FY255" s="4">
        <f t="shared" si="275"/>
        <v>-0.60228734613496415</v>
      </c>
      <c r="FZ255" s="4">
        <f t="shared" si="276"/>
        <v>186.75046739713412</v>
      </c>
      <c r="GA255" s="4">
        <f t="shared" si="277"/>
        <v>183.60368368541882</v>
      </c>
      <c r="GB255" s="4">
        <f t="shared" si="278"/>
        <v>136.17937551121176</v>
      </c>
      <c r="GC255" s="4">
        <f t="shared" si="279"/>
        <v>-116.19886266176748</v>
      </c>
      <c r="GD255" s="4">
        <f t="shared" si="280"/>
        <v>-0.57692110138779285</v>
      </c>
      <c r="GE255" s="4">
        <f t="shared" si="281"/>
        <v>-108.41172230429355</v>
      </c>
      <c r="GF255" s="4">
        <f>Tabela13[[#This Row],[V1]]-Tabela13[[#This Row],[V2]]/Tabela13[[#This Row],[V2]]</f>
        <v>0.75641025641025639</v>
      </c>
      <c r="GG255" s="4">
        <f>Tabela13[[#This Row],[V1]]-Tabela13[[#This Row],[V3]]/Tabela13[[#This Row],[V3]]</f>
        <v>0.75641025641025639</v>
      </c>
      <c r="GH255" s="4">
        <f>Tabela13[[#This Row],[V1]]-Tabela13[[#This Row],[V4]]/Tabela13[[#This Row],[V4]]</f>
        <v>0.75641025641025639</v>
      </c>
      <c r="GI255" s="4">
        <f>Tabela13[[#This Row],[V2]]-Tabela13[[#This Row],[V1]]/Tabela13[[#This Row],[V1]]</f>
        <v>-0.875</v>
      </c>
      <c r="GJ255" s="4">
        <f>Tabela13[[#This Row],[V2]]-Tabela13[[#This Row],[V3]]/Tabela13[[#This Row],[V3]]</f>
        <v>-0.875</v>
      </c>
      <c r="GK255" s="4">
        <f>Tabela13[[#This Row],[V2]]-Tabela13[[#This Row],[V4]]/Tabela13[[#This Row],[V4]]</f>
        <v>-0.875</v>
      </c>
      <c r="GL255" s="4">
        <f t="shared" si="282"/>
        <v>0.8693424057853173</v>
      </c>
      <c r="GM255" s="4">
        <f t="shared" si="283"/>
        <v>0.94070512820512819</v>
      </c>
      <c r="GN255" s="4">
        <f t="shared" si="284"/>
        <v>0.92413911620108691</v>
      </c>
      <c r="GO255" s="3">
        <f t="shared" si="285"/>
        <v>1</v>
      </c>
      <c r="GP255" s="3">
        <v>100</v>
      </c>
      <c r="GQ255" s="3">
        <f t="shared" si="286"/>
        <v>0.95</v>
      </c>
      <c r="GR255" s="3">
        <f t="shared" si="287"/>
        <v>95</v>
      </c>
      <c r="GS255" s="34">
        <f>COUNTIF($D$2:D254,Tabela13[[#This Row],[HomeTeam]])</f>
        <v>12</v>
      </c>
      <c r="GT255" s="34">
        <f>COUNTIF($E$2:E254,Tabela13[[#This Row],[AwayTeam]])</f>
        <v>12</v>
      </c>
      <c r="GU255" s="3">
        <f>IFERROR(AVERAGEIFS($AD$2:AD254,$D$2:D254,Tabela13[[#This Row],[HomeTeam]],$GS$2:GS254,"&gt;="&amp;Tabela13[[#This Row],[Contagem_H]]-5),"")</f>
        <v>1.116045751633987</v>
      </c>
      <c r="GV255" s="3">
        <f>IFERROR(AVERAGEIFS($G$2:G254,$E$2:E254,Tabela13[[#This Row],[AwayTeam]],$GT$2:GT254,"&gt;="&amp;Tabela13[[#This Row],[Contagem_A]]-5),"")</f>
        <v>1.4</v>
      </c>
      <c r="GW255" s="3">
        <f>IFERROR(AVERAGEIFS($GQ$2:GQ254,$D$2:D254,Tabela13[[#This Row],[HomeTeam]],$GS$2:GS254,"&gt;="&amp;Tabela13[[#This Row],[Contagem_H]]-5),"")</f>
        <v>-0.26600000000000001</v>
      </c>
    </row>
    <row r="256" spans="1:205" x14ac:dyDescent="0.25">
      <c r="A256" t="s">
        <v>127</v>
      </c>
      <c r="B256" t="s">
        <v>227</v>
      </c>
      <c r="C256" t="s">
        <v>173</v>
      </c>
      <c r="D256" t="s">
        <v>141</v>
      </c>
      <c r="E256" t="s">
        <v>18</v>
      </c>
      <c r="F256" s="3">
        <v>1</v>
      </c>
      <c r="G256" s="3">
        <v>2</v>
      </c>
      <c r="H256" s="3" t="str">
        <f t="shared" si="288"/>
        <v>A</v>
      </c>
      <c r="I256" s="3">
        <v>1.65</v>
      </c>
      <c r="J256" s="3">
        <v>4.33</v>
      </c>
      <c r="K256" s="3">
        <v>5</v>
      </c>
      <c r="L256" s="3">
        <v>1.53</v>
      </c>
      <c r="M256" s="3">
        <v>2.4</v>
      </c>
      <c r="N256" s="3">
        <f t="shared" si="217"/>
        <v>3</v>
      </c>
      <c r="O256" s="3">
        <f t="shared" si="218"/>
        <v>0</v>
      </c>
      <c r="P256" s="3">
        <f t="shared" si="219"/>
        <v>3</v>
      </c>
      <c r="Q256" s="3">
        <f t="shared" si="220"/>
        <v>3.7007488277696066E-2</v>
      </c>
      <c r="R256" s="3">
        <f t="shared" si="221"/>
        <v>7.0261437908496815E-2</v>
      </c>
      <c r="S256" s="3">
        <f t="shared" si="222"/>
        <v>1.7110623556581983</v>
      </c>
      <c r="T256" s="3">
        <f t="shared" si="223"/>
        <v>4.4902424242424237</v>
      </c>
      <c r="U256" s="3">
        <f t="shared" si="224"/>
        <v>5.1850374413884808</v>
      </c>
      <c r="V256" s="3">
        <f t="shared" si="225"/>
        <v>1.5866214570648751</v>
      </c>
      <c r="W256" s="3">
        <f t="shared" si="226"/>
        <v>2.4888179718664705</v>
      </c>
      <c r="X256" s="4">
        <f t="shared" si="227"/>
        <v>0.60606060606060608</v>
      </c>
      <c r="Y256" s="4">
        <f t="shared" si="228"/>
        <v>0.23094688221709006</v>
      </c>
      <c r="Z256" s="4">
        <f t="shared" si="229"/>
        <v>0.2</v>
      </c>
      <c r="AA256" s="4">
        <f t="shared" si="230"/>
        <v>0.65359477124183007</v>
      </c>
      <c r="AB256" s="4">
        <f t="shared" si="231"/>
        <v>0.41666666666666669</v>
      </c>
      <c r="AC256" s="4">
        <f t="shared" si="232"/>
        <v>0.80303030303030298</v>
      </c>
      <c r="AD256" s="4">
        <f t="shared" si="233"/>
        <v>1.1000000000000001</v>
      </c>
      <c r="AE256" s="4">
        <f t="shared" si="234"/>
        <v>1.303030303030303</v>
      </c>
      <c r="AF256" s="4">
        <f t="shared" si="235"/>
        <v>0.6</v>
      </c>
      <c r="AG256" s="4">
        <f>IFERROR(AVERAGE(Tabela13[[#This Row],[V1]],Tabela13[[#This Row],[V2]]),"")</f>
        <v>0.95151515151515154</v>
      </c>
      <c r="AH256" s="4">
        <f>IFERROR(AVERAGE(Tabela13[[#This Row],[V1]],Tabela13[[#This Row],[V3]]),"")</f>
        <v>1.053030303030303</v>
      </c>
      <c r="AI256" s="4">
        <f>IFERROR(AVERAGE(Tabela13[[#This Row],[V1]],Tabela13[[#This Row],[V4]]),"")</f>
        <v>0.70151515151515142</v>
      </c>
      <c r="AJ256" s="4">
        <f>IFERROR(AVERAGE(Tabela13[[#This Row],[V2]],Tabela13[[#This Row],[V1]]),"")</f>
        <v>0.95151515151515154</v>
      </c>
      <c r="AK256" s="4">
        <f>IFERROR(AVERAGE(Tabela13[[#This Row],[V2]],Tabela13[[#This Row],[V3]]),"")</f>
        <v>1.2015151515151516</v>
      </c>
      <c r="AL256" s="4">
        <f>IFERROR(AVERAGE(Tabela13[[#This Row],[V2]],Tabela13[[#This Row],[V4]]),"")</f>
        <v>0.85000000000000009</v>
      </c>
      <c r="AM256" s="4">
        <f>IFERROR(AVERAGE(Tabela13[[#This Row],[V3]],Tabela13[[#This Row],[V1]]),"")</f>
        <v>1.053030303030303</v>
      </c>
      <c r="AN256" s="4">
        <f>IFERROR(AVERAGE(Tabela13[[#This Row],[V3]],Tabela13[[#This Row],[V2]]),"")</f>
        <v>1.2015151515151516</v>
      </c>
      <c r="AO256" s="4">
        <f>IFERROR(AVERAGE(Tabela13[[#This Row],[V3]],Tabela13[[#This Row],[V4]]),"")</f>
        <v>0.95151515151515142</v>
      </c>
      <c r="AP256" s="4">
        <f>IFERROR(AVERAGE(Tabela13[[#This Row],[V4]],Tabela13[[#This Row],[V1]]),"")</f>
        <v>0.70151515151515142</v>
      </c>
      <c r="AQ256" s="4">
        <f>IFERROR(AVERAGE(Tabela13[[#This Row],[V4]],Tabela13[[#This Row],[V2]]),"")</f>
        <v>0.85000000000000009</v>
      </c>
      <c r="AR256" s="4">
        <f>IFERROR(AVERAGE(Tabela13[[#This Row],[V4]],Tabela13[[#This Row],[V3]]),"")</f>
        <v>0.95151515151515142</v>
      </c>
      <c r="AS256" s="4">
        <f>_xlfn.STDEV.S(Tabela13[[#This Row],[V1]:[V2]])</f>
        <v>0.20998928653418678</v>
      </c>
      <c r="AT256" s="4">
        <f>_xlfn.STDEV.S(Tabela13[[#This Row],[V1]],Tabela13[[#This Row],[V3]])</f>
        <v>0.35355339059327312</v>
      </c>
      <c r="AU256" s="4">
        <f>_xlfn.STDEV.S(Tabela13[[#This Row],[V1]],Tabela13[[#This Row],[V4]])</f>
        <v>0.14356410405908698</v>
      </c>
      <c r="AV256" s="4">
        <f>_xlfn.STDEV.S(Tabela13[[#This Row],[V2]],Tabela13[[#This Row],[V1]])</f>
        <v>0.20998928653418678</v>
      </c>
      <c r="AW256" s="4">
        <f>_xlfn.STDEV.S(Tabela13[[#This Row],[V2]],Tabela13[[#This Row],[V3]])</f>
        <v>0.14356410405908682</v>
      </c>
      <c r="AX256" s="4">
        <f>_xlfn.STDEV.S(Tabela13[[#This Row],[V42]],Tabela13[[#This Row],[V44]])</f>
        <v>0.56354267712746065</v>
      </c>
      <c r="AY256" s="4">
        <f>_xlfn.STDEV.S(Tabela13[[#This Row],[V3]],Tabela13[[#This Row],[V1]])</f>
        <v>0.35355339059327312</v>
      </c>
      <c r="AZ256" s="4">
        <f>_xlfn.STDEV.S(Tabela13[[#This Row],[V3]],Tabela13[[#This Row],[V2]])</f>
        <v>0.14356410405908682</v>
      </c>
      <c r="BA256" s="4">
        <f>_xlfn.STDEV.S(Tabela13[[#This Row],[V3]],Tabela13[[#This Row],[V4]])</f>
        <v>0.49711749465236099</v>
      </c>
      <c r="BB256" s="4">
        <f>_xlfn.STDEV.S(Tabela13[[#This Row],[V4]],Tabela13[[#This Row],[V1]])</f>
        <v>0.14356410405908698</v>
      </c>
      <c r="BC256" s="4">
        <f>_xlfn.STDEV.S(Tabela13[[#This Row],[V4]],Tabela13[[#This Row],[V2]])</f>
        <v>0.35355339059327379</v>
      </c>
      <c r="BD256" s="4">
        <f>_xlfn.STDEV.S(Tabela13[[#This Row],[V4]],Tabela13[[#This Row],[V3]])</f>
        <v>0.49711749465236099</v>
      </c>
      <c r="BE256" s="4">
        <f>Tabela13[[#This Row],[V17]]/Tabela13[[#This Row],[V5]]</f>
        <v>0.2206893775677759</v>
      </c>
      <c r="BF256" s="4">
        <f>Tabela13[[#This Row],[V18]]/Tabela13[[#This Row],[V6]]</f>
        <v>0.3357485435849788</v>
      </c>
      <c r="BG256" s="4">
        <f>Tabela13[[#This Row],[V19]]/Tabela13[[#This Row],[V7]]</f>
        <v>0.20464861485744584</v>
      </c>
      <c r="BH256" s="4">
        <f>Tabela13[[#This Row],[V20]]/Tabela13[[#This Row],[V8]]</f>
        <v>0.2206893775677759</v>
      </c>
      <c r="BI256" s="4">
        <f>Tabela13[[#This Row],[V21]]/Tabela13[[#This Row],[V9]]</f>
        <v>0.11948588736317439</v>
      </c>
      <c r="BJ256" s="4">
        <f>Tabela13[[#This Row],[V22]]/Tabela13[[#This Row],[V10]]</f>
        <v>0.66299138485583597</v>
      </c>
      <c r="BK256" s="4">
        <f>Tabela13[[#This Row],[V23]]/Tabela13[[#This Row],[V11]]</f>
        <v>0.3357485435849788</v>
      </c>
      <c r="BL256" s="4">
        <f>Tabela13[[#This Row],[V24]]/Tabela13[[#This Row],[V12]]</f>
        <v>0.11948588736317439</v>
      </c>
      <c r="BM256" s="4">
        <f>Tabela13[[#This Row],[V25]]/Tabela13[[#This Row],[V13]]</f>
        <v>0.52244832240534755</v>
      </c>
      <c r="BN256" s="4">
        <f>Tabela13[[#This Row],[V26]]/Tabela13[[#This Row],[V14]]</f>
        <v>0.20464861485744584</v>
      </c>
      <c r="BO256" s="4">
        <f>Tabela13[[#This Row],[V27]]/Tabela13[[#This Row],[V15]]</f>
        <v>0.41594516540385146</v>
      </c>
      <c r="BP256" s="4">
        <f>Tabela13[[#This Row],[V28]]/Tabela13[[#This Row],[V16]]</f>
        <v>0.52244832240534755</v>
      </c>
      <c r="BQ256" s="4">
        <f>Tabela13[[#This Row],[V1]]-Tabela13[[#This Row],[V2]]</f>
        <v>-0.29696969696969711</v>
      </c>
      <c r="BR256" s="4">
        <f>Tabela13[[#This Row],[V1]]-Tabela13[[#This Row],[V3]]</f>
        <v>-0.5</v>
      </c>
      <c r="BS256" s="4">
        <f>Tabela13[[#This Row],[V1]]-Tabela13[[#This Row],[V4]]</f>
        <v>0.20303030303030301</v>
      </c>
      <c r="BT256" s="4">
        <f>Tabela13[[#This Row],[V2]]-Tabela13[[#This Row],[V1]]</f>
        <v>0.29696969696969711</v>
      </c>
      <c r="BU256" s="4">
        <f>Tabela13[[#This Row],[V2]]-Tabela13[[#This Row],[V3]]</f>
        <v>-0.20303030303030289</v>
      </c>
      <c r="BV256" s="4">
        <f>Tabela13[[#This Row],[V2]]-Tabela13[[#This Row],[V4]]</f>
        <v>0.50000000000000011</v>
      </c>
      <c r="BW256" s="4">
        <f>AVERAGE(Tabela13[[#This Row],[V41]],Tabela13[[#This Row],[V42]])</f>
        <v>-0.39848484848484855</v>
      </c>
      <c r="BX256" s="4">
        <f>AVERAGE(Tabela13[[#This Row],[V41]],Tabela13[[#This Row],[V43]])</f>
        <v>-4.696969696969705E-2</v>
      </c>
      <c r="BY256" s="4">
        <f>AVERAGE(Tabela13[[#This Row],[V41]],Tabela13[[#This Row],[V44]])</f>
        <v>0</v>
      </c>
      <c r="BZ256" s="4">
        <f>AVERAGE(Tabela13[[#This Row],[V41]],Tabela13[[#This Row],[V45]])</f>
        <v>-0.25</v>
      </c>
      <c r="CA256" s="4">
        <f>AVERAGE(Tabela13[[#This Row],[V41]],Tabela13[[#This Row],[V46]])</f>
        <v>0.1015151515151515</v>
      </c>
      <c r="CB256" s="4">
        <f>AVERAGE(Tabela13[[#This Row],[V42]],Tabela13[[#This Row],[V41]])</f>
        <v>-0.39848484848484855</v>
      </c>
      <c r="CC256" s="4">
        <f>AVERAGE(Tabela13[[#This Row],[V42]],Tabela13[[#This Row],[V43]])</f>
        <v>-0.1484848484848485</v>
      </c>
      <c r="CD256" s="4">
        <f>AVERAGE(Tabela13[[#This Row],[V42]],Tabela13[[#This Row],[V44]])</f>
        <v>-0.10151515151515145</v>
      </c>
      <c r="CE256" s="4">
        <f>AVERAGE(Tabela13[[#This Row],[V42]],Tabela13[[#This Row],[V45]])</f>
        <v>-0.35151515151515145</v>
      </c>
      <c r="CF256" s="4">
        <f>AVERAGE(Tabela13[[#This Row],[V42]],Tabela13[[#This Row],[V46]])</f>
        <v>0</v>
      </c>
      <c r="CG256" s="4">
        <f>AVERAGE(Tabela13[[#This Row],[V43]],Tabela13[[#This Row],[V41]])</f>
        <v>-4.696969696969705E-2</v>
      </c>
      <c r="CH256" s="4">
        <f>AVERAGE(Tabela13[[#This Row],[V43]],Tabela13[[#This Row],[V42]])</f>
        <v>-0.1484848484848485</v>
      </c>
      <c r="CI256" s="4">
        <f>AVERAGE(Tabela13[[#This Row],[V43]],Tabela13[[#This Row],[V44]])</f>
        <v>0.25000000000000006</v>
      </c>
      <c r="CJ256" s="4">
        <f>AVERAGE(Tabela13[[#This Row],[V43]],Tabela13[[#This Row],[V45]])</f>
        <v>0</v>
      </c>
      <c r="CK256" s="4">
        <f>AVERAGE(Tabela13[[#This Row],[V43]],Tabela13[[#This Row],[V46]])</f>
        <v>0.35151515151515156</v>
      </c>
      <c r="CL256" s="4">
        <f>AVERAGE(Tabela13[[#This Row],[V44]],Tabela13[[#This Row],[V41]])</f>
        <v>0</v>
      </c>
      <c r="CM256" s="4">
        <f>AVERAGE(Tabela13[[#This Row],[V44]],Tabela13[[#This Row],[V42]])</f>
        <v>-0.10151515151515145</v>
      </c>
      <c r="CN256" s="4">
        <f>AVERAGE(Tabela13[[#This Row],[V44]],Tabela13[[#This Row],[V43]])</f>
        <v>0.25000000000000006</v>
      </c>
      <c r="CO256" s="4">
        <f>AVERAGE(Tabela13[[#This Row],[V44]],Tabela13[[#This Row],[V45]])</f>
        <v>4.6969696969697106E-2</v>
      </c>
      <c r="CP256" s="4">
        <f>AVERAGE(Tabela13[[#This Row],[V44]],Tabela13[[#This Row],[V46]])</f>
        <v>0.39848484848484861</v>
      </c>
      <c r="CQ256" s="4">
        <f>AVERAGE(Tabela13[[#This Row],[V45]],Tabela13[[#This Row],[V41]])</f>
        <v>-0.25</v>
      </c>
      <c r="CR256" s="4">
        <f>AVERAGE(Tabela13[[#This Row],[V45]],Tabela13[[#This Row],[V42]])</f>
        <v>-0.35151515151515145</v>
      </c>
      <c r="CS256" s="4">
        <f>AVERAGE(Tabela13[[#This Row],[V45]],Tabela13[[#This Row],[V43]])</f>
        <v>0</v>
      </c>
      <c r="CT256" s="4">
        <f>AVERAGE(Tabela13[[#This Row],[V45]],Tabela13[[#This Row],[V44]])</f>
        <v>4.6969696969697106E-2</v>
      </c>
      <c r="CU256" s="4">
        <f>AVERAGE(Tabela13[[#This Row],[V45]],Tabela13[[#This Row],[V46]])</f>
        <v>0.14848484848484861</v>
      </c>
      <c r="CV256" s="4">
        <f>AVERAGE(Tabela13[[#This Row],[V46]],Tabela13[[#This Row],[V41]])</f>
        <v>0.1015151515151515</v>
      </c>
      <c r="CW256" s="4">
        <f>AVERAGE(Tabela13[[#This Row],[V46]],Tabela13[[#This Row],[V42]])</f>
        <v>0</v>
      </c>
      <c r="CX256" s="4">
        <f>AVERAGE(Tabela13[[#This Row],[V46]],Tabela13[[#This Row],[V43]])</f>
        <v>0.35151515151515156</v>
      </c>
      <c r="CY256" s="4">
        <f>AVERAGE(Tabela13[[#This Row],[V46]],Tabela13[[#This Row],[V44]])</f>
        <v>0.39848484848484861</v>
      </c>
      <c r="CZ256" s="4">
        <f>AVERAGE(Tabela13[[#This Row],[V46]],Tabela13[[#This Row],[V45]])</f>
        <v>0.14848484848484861</v>
      </c>
      <c r="DA256" s="3">
        <f>_xlfn.STDEV.S(Tabela13[[#This Row],[V41]],Tabela13[[#This Row],[V42]])</f>
        <v>0.14356410405908679</v>
      </c>
      <c r="DB256" s="3">
        <f>_xlfn.STDEV.S(Tabela13[[#This Row],[V41]],Tabela13[[#This Row],[V43]])</f>
        <v>0.35355339059327384</v>
      </c>
      <c r="DC256" s="3">
        <f>_xlfn.STDEV.S(Tabela13[[#This Row],[V41]],Tabela13[[#This Row],[V44]])</f>
        <v>0.41997857306837388</v>
      </c>
      <c r="DD256" s="3">
        <f>_xlfn.STDEV.S(Tabela13[[#This Row],[V41]],Tabela13[[#This Row],[V45]])</f>
        <v>6.6425182475100111E-2</v>
      </c>
      <c r="DE256" s="3">
        <f>_xlfn.STDEV.S(Tabela13[[#This Row],[V41]],Tabela13[[#This Row],[V46]])</f>
        <v>0.56354267712746076</v>
      </c>
      <c r="DF256" s="3">
        <f>_xlfn.STDEV.S(Tabela13[[#This Row],[V42]],Tabela13[[#This Row],[V41]])</f>
        <v>0.14356410405908679</v>
      </c>
      <c r="DG256" s="3">
        <f>_xlfn.STDEV.S(Tabela13[[#This Row],[V42]],Tabela13[[#This Row],[V43]])</f>
        <v>0.49711749465236066</v>
      </c>
      <c r="DH256" s="3">
        <f>_xlfn.STDEV.S(Tabela13[[#This Row],[V42]],Tabela13[[#This Row],[V44]])</f>
        <v>0.56354267712746065</v>
      </c>
      <c r="DI256" s="3">
        <f>_xlfn.STDEV.S(Tabela13[[#This Row],[V42]],Tabela13[[#This Row],[V45]])</f>
        <v>0.20998928653418691</v>
      </c>
      <c r="DJ256" s="3">
        <f>_xlfn.STDEV.S(Tabela13[[#This Row],[V42]],Tabela13[[#This Row],[V46]])</f>
        <v>0.70710678118654757</v>
      </c>
      <c r="DK256" s="3">
        <f>_xlfn.STDEV.S(Tabela13[[#This Row],[V43]],Tabela13[[#This Row],[V41]])</f>
        <v>0.35355339059327384</v>
      </c>
      <c r="DL256" s="3">
        <f>_xlfn.STDEV.S(Tabela13[[#This Row],[V43]],Tabela13[[#This Row],[V42]])</f>
        <v>0.49711749465236066</v>
      </c>
      <c r="DM256" s="3">
        <f>_xlfn.STDEV.S(Tabela13[[#This Row],[V43]],Tabela13[[#This Row],[V44]])</f>
        <v>6.6425182475100111E-2</v>
      </c>
      <c r="DN256" s="3">
        <f>_xlfn.STDEV.S(Tabela13[[#This Row],[V43]],Tabela13[[#This Row],[V45]])</f>
        <v>0.28712820811817374</v>
      </c>
      <c r="DO256" s="3">
        <f>_xlfn.STDEV.S(Tabela13[[#This Row],[V43]],Tabela13[[#This Row],[V46]])</f>
        <v>0.20998928653418691</v>
      </c>
      <c r="DP256" s="3">
        <f>_xlfn.STDEV.S(Tabela13[[#This Row],[V44]],Tabela13[[#This Row],[V41]])</f>
        <v>0.41997857306837388</v>
      </c>
      <c r="DQ256" s="3">
        <f>_xlfn.STDEV.S(Tabela13[[#This Row],[V44]],Tabela13[[#This Row],[V42]])</f>
        <v>0.56354267712746065</v>
      </c>
      <c r="DR256" s="3">
        <f>_xlfn.STDEV.S(Tabela13[[#This Row],[V44]],Tabela13[[#This Row],[V43]])</f>
        <v>6.6425182475100111E-2</v>
      </c>
      <c r="DS256" s="3">
        <f>_xlfn.STDEV.S(Tabela13[[#This Row],[V44]],Tabela13[[#This Row],[V45]])</f>
        <v>0.35355339059327379</v>
      </c>
      <c r="DT256" s="3">
        <f>_xlfn.STDEV.S(Tabela13[[#This Row],[V44]],Tabela13[[#This Row],[V46]])</f>
        <v>0.14356410405908679</v>
      </c>
      <c r="DU256" s="3">
        <f>_xlfn.STDEV.S(Tabela13[[#This Row],[V45]],Tabela13[[#This Row],[V41]])</f>
        <v>6.6425182475100111E-2</v>
      </c>
      <c r="DV256" s="3">
        <f>_xlfn.STDEV.S(Tabela13[[#This Row],[V45]],Tabela13[[#This Row],[V42]])</f>
        <v>0.20998928653418691</v>
      </c>
      <c r="DW256" s="3">
        <f>_xlfn.STDEV.S(Tabela13[[#This Row],[V45]],Tabela13[[#This Row],[V43]])</f>
        <v>0.28712820811817374</v>
      </c>
      <c r="DX256" s="3">
        <f>_xlfn.STDEV.S(Tabela13[[#This Row],[V45]],Tabela13[[#This Row],[V44]])</f>
        <v>0.35355339059327379</v>
      </c>
      <c r="DY256" s="3">
        <f>_xlfn.STDEV.S(Tabela13[[#This Row],[V45]],Tabela13[[#This Row],[V46]])</f>
        <v>0.4971174946523606</v>
      </c>
      <c r="DZ256" s="3">
        <f>_xlfn.STDEV.S(Tabela13[[#This Row],[V46]],Tabela13[[#This Row],[V41]])</f>
        <v>0.56354267712746076</v>
      </c>
      <c r="EA256" s="3">
        <f>_xlfn.STDEV.S(Tabela13[[#This Row],[V46]],Tabela13[[#This Row],[V42]])</f>
        <v>0.70710678118654757</v>
      </c>
      <c r="EB256" s="3">
        <f>_xlfn.STDEV.S(Tabela13[[#This Row],[V46]],Tabela13[[#This Row],[V43]])</f>
        <v>0.20998928653418691</v>
      </c>
      <c r="EC256" s="3">
        <f>_xlfn.STDEV.S(Tabela13[[#This Row],[V46]],Tabela13[[#This Row],[V44]])</f>
        <v>0.14356410405908679</v>
      </c>
      <c r="ED256" s="3">
        <f>_xlfn.STDEV.S(Tabela13[[#This Row],[V46]],Tabela13[[#This Row],[V45]])</f>
        <v>0.4971174946523606</v>
      </c>
      <c r="EE256" s="3">
        <f t="shared" si="236"/>
        <v>-0.3602749379429554</v>
      </c>
      <c r="EF256" s="3">
        <f t="shared" si="237"/>
        <v>-7.5272657352116239</v>
      </c>
      <c r="EG256" s="3" t="str">
        <f t="shared" si="238"/>
        <v/>
      </c>
      <c r="EH256" s="3">
        <f t="shared" si="239"/>
        <v>-0.26570072990040045</v>
      </c>
      <c r="EI256" s="3">
        <f t="shared" si="240"/>
        <v>5.551315923942151</v>
      </c>
      <c r="EJ256" s="3">
        <f t="shared" si="241"/>
        <v>-0.3602749379429554</v>
      </c>
      <c r="EK256" s="3">
        <f t="shared" si="242"/>
        <v>-3.347934147658755</v>
      </c>
      <c r="EL256" s="3">
        <f t="shared" si="243"/>
        <v>-5.5513159239421537</v>
      </c>
      <c r="EM256" s="3">
        <f t="shared" si="244"/>
        <v>-0.59738331514035947</v>
      </c>
      <c r="EN256" s="3" t="str">
        <f t="shared" si="245"/>
        <v/>
      </c>
      <c r="EO256" s="3">
        <f t="shared" si="246"/>
        <v>-7.5272657352116239</v>
      </c>
      <c r="EP256" s="3">
        <f t="shared" si="247"/>
        <v>-3.347934147658755</v>
      </c>
      <c r="EQ256" s="3">
        <f t="shared" si="248"/>
        <v>0.26570072990040039</v>
      </c>
      <c r="ER256" s="3" t="str">
        <f t="shared" si="249"/>
        <v/>
      </c>
      <c r="ES256" s="3" t="str">
        <f t="shared" si="250"/>
        <v/>
      </c>
      <c r="ET256" s="3" t="str">
        <f t="shared" si="251"/>
        <v/>
      </c>
      <c r="EU256" s="3" t="str">
        <f t="shared" si="252"/>
        <v/>
      </c>
      <c r="EV256" s="3">
        <f t="shared" si="253"/>
        <v>0.26570072990040039</v>
      </c>
      <c r="EW256" s="3">
        <f t="shared" si="254"/>
        <v>7.5272657352116132</v>
      </c>
      <c r="EX256" s="3">
        <f t="shared" si="255"/>
        <v>0.36027493794295534</v>
      </c>
      <c r="EY256" s="3">
        <f t="shared" si="256"/>
        <v>-0.26570072990040045</v>
      </c>
      <c r="EZ256" s="3">
        <f t="shared" si="257"/>
        <v>-0.59738331514035947</v>
      </c>
      <c r="FA256" s="3" t="str">
        <f t="shared" si="258"/>
        <v/>
      </c>
      <c r="FB256" s="3">
        <f t="shared" si="259"/>
        <v>7.5272657352116132</v>
      </c>
      <c r="FC256" s="3">
        <f t="shared" si="260"/>
        <v>3.3479341476587523</v>
      </c>
      <c r="FD256" s="3">
        <f t="shared" si="261"/>
        <v>5.551315923942151</v>
      </c>
      <c r="FE256" s="3" t="str">
        <f t="shared" si="262"/>
        <v/>
      </c>
      <c r="FF256" s="3">
        <f t="shared" si="263"/>
        <v>0.59738331514035925</v>
      </c>
      <c r="FG256" s="3">
        <f t="shared" si="264"/>
        <v>0.36027493794295534</v>
      </c>
      <c r="FH256" s="3">
        <f t="shared" si="265"/>
        <v>3.3479341476587523</v>
      </c>
      <c r="FI256" s="4">
        <f t="shared" si="266"/>
        <v>0.2</v>
      </c>
      <c r="FJ256" s="4">
        <f t="shared" si="267"/>
        <v>1.2121212121212122</v>
      </c>
      <c r="FK256" s="4">
        <f t="shared" si="268"/>
        <v>1.9760018356301212</v>
      </c>
      <c r="FL256" s="4">
        <f t="shared" si="269"/>
        <v>0.80129303945255026</v>
      </c>
      <c r="FM256" s="4">
        <f>Tabela13[[#This Row],[V139]]-Tabela13[[#This Row],[V140]]</f>
        <v>1.1747087961775708</v>
      </c>
      <c r="FN256" s="4">
        <f>Tabela13[[#This Row],[V1]]-Tabela13[[#This Row],[V2]]/2</f>
        <v>0.25303030303030294</v>
      </c>
      <c r="FO256" s="4">
        <f>Tabela13[[#This Row],[V1]]-Tabela13[[#This Row],[V3]]/2</f>
        <v>0.15151515151515149</v>
      </c>
      <c r="FP256" s="4">
        <f>Tabela13[[#This Row],[V1]]-Tabela13[[#This Row],[V4]]/2</f>
        <v>0.50303030303030294</v>
      </c>
      <c r="FQ256" s="4">
        <f>Tabela13[[#This Row],[V2]]-Tabela13[[#This Row],[V1]]/2</f>
        <v>0.6984848484848486</v>
      </c>
      <c r="FR256" s="4">
        <f>Tabela13[[#This Row],[V2]]-Tabela13[[#This Row],[V3]]/2</f>
        <v>0.4484848484848486</v>
      </c>
      <c r="FS256" s="4">
        <f>Tabela13[[#This Row],[V2]]-Tabela13[[#This Row],[V4]]/2</f>
        <v>0.8</v>
      </c>
      <c r="FT256" s="4">
        <f t="shared" si="270"/>
        <v>0.24782867322299332</v>
      </c>
      <c r="FU256" s="4">
        <f t="shared" si="271"/>
        <v>0.15037142800713452</v>
      </c>
      <c r="FV256" s="4">
        <f t="shared" si="272"/>
        <v>0.46606891177505189</v>
      </c>
      <c r="FW256" s="4">
        <f t="shared" si="273"/>
        <v>0.60970836018158969</v>
      </c>
      <c r="FX256" s="4">
        <f t="shared" si="274"/>
        <v>0.42159321071413242</v>
      </c>
      <c r="FY256" s="4">
        <f t="shared" si="275"/>
        <v>0.67474094222355274</v>
      </c>
      <c r="FZ256" s="4">
        <f t="shared" si="276"/>
        <v>44.609161180138798</v>
      </c>
      <c r="GA256" s="4">
        <f t="shared" si="277"/>
        <v>27.066857041284216</v>
      </c>
      <c r="GB256" s="4">
        <f t="shared" si="278"/>
        <v>83.892404119509337</v>
      </c>
      <c r="GC256" s="4">
        <f t="shared" si="279"/>
        <v>109.74750483268615</v>
      </c>
      <c r="GD256" s="4">
        <f t="shared" si="280"/>
        <v>75.886777928543836</v>
      </c>
      <c r="GE256" s="4">
        <f t="shared" si="281"/>
        <v>121.45336960023948</v>
      </c>
      <c r="GF256" s="4">
        <f>Tabela13[[#This Row],[V1]]-Tabela13[[#This Row],[V2]]/Tabela13[[#This Row],[V2]]</f>
        <v>-0.19696969696969702</v>
      </c>
      <c r="GG256" s="4">
        <f>Tabela13[[#This Row],[V1]]-Tabela13[[#This Row],[V3]]/Tabela13[[#This Row],[V3]]</f>
        <v>-0.19696969696969702</v>
      </c>
      <c r="GH256" s="4">
        <f>Tabela13[[#This Row],[V1]]-Tabela13[[#This Row],[V4]]/Tabela13[[#This Row],[V4]]</f>
        <v>-0.19696969696969702</v>
      </c>
      <c r="GI256" s="4">
        <f>Tabela13[[#This Row],[V2]]-Tabela13[[#This Row],[V1]]/Tabela13[[#This Row],[V1]]</f>
        <v>0.10000000000000009</v>
      </c>
      <c r="GJ256" s="4">
        <f>Tabela13[[#This Row],[V2]]-Tabela13[[#This Row],[V3]]/Tabela13[[#This Row],[V3]]</f>
        <v>0.10000000000000009</v>
      </c>
      <c r="GK256" s="4">
        <f>Tabela13[[#This Row],[V2]]-Tabela13[[#This Row],[V4]]/Tabela13[[#This Row],[V4]]</f>
        <v>0.10000000000000009</v>
      </c>
      <c r="GL256" s="4">
        <f t="shared" si="282"/>
        <v>0.31156663489991793</v>
      </c>
      <c r="GM256" s="4">
        <f t="shared" si="283"/>
        <v>0.95151515151515154</v>
      </c>
      <c r="GN256" s="4">
        <f t="shared" si="284"/>
        <v>0.32744264177379911</v>
      </c>
      <c r="GO256" s="3">
        <f t="shared" si="285"/>
        <v>0</v>
      </c>
      <c r="GP256" s="3">
        <v>100</v>
      </c>
      <c r="GQ256" s="3">
        <f t="shared" si="286"/>
        <v>-1</v>
      </c>
      <c r="GR256" s="3">
        <f t="shared" si="287"/>
        <v>-100</v>
      </c>
      <c r="GS256" s="34">
        <f>COUNTIF($D$2:D255,Tabela13[[#This Row],[HomeTeam]])</f>
        <v>12</v>
      </c>
      <c r="GT256" s="34">
        <f>COUNTIF($E$2:E255,Tabela13[[#This Row],[AwayTeam]])</f>
        <v>12</v>
      </c>
      <c r="GU256" s="3">
        <f>IFERROR(AVERAGEIFS($AD$2:AD255,$D$2:D255,Tabela13[[#This Row],[HomeTeam]],$GS$2:GS255,"&gt;="&amp;Tabela13[[#This Row],[Contagem_H]]-5),"")</f>
        <v>0.94647235632457316</v>
      </c>
      <c r="GV256" s="3">
        <f>IFERROR(AVERAGEIFS($G$2:G255,$E$2:E255,Tabela13[[#This Row],[AwayTeam]],$GT$2:GT255,"&gt;="&amp;Tabela13[[#This Row],[Contagem_A]]-5),"")</f>
        <v>1</v>
      </c>
      <c r="GW256" s="3">
        <f>IFERROR(AVERAGEIFS($GQ$2:GQ255,$D$2:D255,Tabela13[[#This Row],[HomeTeam]],$GS$2:GS255,"&gt;="&amp;Tabela13[[#This Row],[Contagem_H]]-5),"")</f>
        <v>0.31</v>
      </c>
    </row>
    <row r="257" spans="1:205" x14ac:dyDescent="0.25">
      <c r="A257" t="s">
        <v>127</v>
      </c>
      <c r="B257" t="s">
        <v>227</v>
      </c>
      <c r="C257" t="s">
        <v>174</v>
      </c>
      <c r="D257" t="s">
        <v>13</v>
      </c>
      <c r="E257" t="s">
        <v>130</v>
      </c>
      <c r="F257" s="3">
        <v>0</v>
      </c>
      <c r="G257" s="3">
        <v>1</v>
      </c>
      <c r="H257" s="3" t="str">
        <f t="shared" si="288"/>
        <v>A</v>
      </c>
      <c r="I257" s="3">
        <v>7</v>
      </c>
      <c r="J257" s="3">
        <v>4.5</v>
      </c>
      <c r="K257" s="3">
        <v>1.44</v>
      </c>
      <c r="L257" s="3">
        <v>1.48</v>
      </c>
      <c r="M257" s="3">
        <v>2.6</v>
      </c>
      <c r="N257" s="3">
        <f t="shared" si="217"/>
        <v>1</v>
      </c>
      <c r="O257" s="3">
        <f t="shared" si="218"/>
        <v>0</v>
      </c>
      <c r="P257" s="3">
        <f t="shared" si="219"/>
        <v>3</v>
      </c>
      <c r="Q257" s="3">
        <f t="shared" si="220"/>
        <v>5.9523809523809534E-2</v>
      </c>
      <c r="R257" s="3">
        <f t="shared" si="221"/>
        <v>6.0291060291060239E-2</v>
      </c>
      <c r="S257" s="3">
        <f t="shared" si="222"/>
        <v>7.416666666666667</v>
      </c>
      <c r="T257" s="3">
        <f t="shared" si="223"/>
        <v>4.7678571428571432</v>
      </c>
      <c r="U257" s="3">
        <f t="shared" si="224"/>
        <v>1.5257142857142856</v>
      </c>
      <c r="V257" s="3">
        <f t="shared" si="225"/>
        <v>1.568095238095238</v>
      </c>
      <c r="W257" s="3">
        <f t="shared" si="226"/>
        <v>2.7547619047619047</v>
      </c>
      <c r="X257" s="4">
        <f t="shared" si="227"/>
        <v>0.14285714285714285</v>
      </c>
      <c r="Y257" s="4">
        <f t="shared" si="228"/>
        <v>0.22222222222222221</v>
      </c>
      <c r="Z257" s="4">
        <f t="shared" si="229"/>
        <v>0.69444444444444442</v>
      </c>
      <c r="AA257" s="4">
        <f t="shared" si="230"/>
        <v>0.67567567567567566</v>
      </c>
      <c r="AB257" s="4">
        <f t="shared" si="231"/>
        <v>0.38461538461538458</v>
      </c>
      <c r="AC257" s="4">
        <f t="shared" si="232"/>
        <v>7.1428571428571425E-2</v>
      </c>
      <c r="AD257" s="4">
        <f t="shared" si="233"/>
        <v>0.84722222222222221</v>
      </c>
      <c r="AE257" s="4">
        <f t="shared" si="234"/>
        <v>0.5714285714285714</v>
      </c>
      <c r="AF257" s="4">
        <f t="shared" si="235"/>
        <v>0.34722222222222221</v>
      </c>
      <c r="AG257" s="4">
        <f>IFERROR(AVERAGE(Tabela13[[#This Row],[V1]],Tabela13[[#This Row],[V2]]),"")</f>
        <v>0.4593253968253968</v>
      </c>
      <c r="AH257" s="4">
        <f>IFERROR(AVERAGE(Tabela13[[#This Row],[V1]],Tabela13[[#This Row],[V3]]),"")</f>
        <v>0.3214285714285714</v>
      </c>
      <c r="AI257" s="4">
        <f>IFERROR(AVERAGE(Tabela13[[#This Row],[V1]],Tabela13[[#This Row],[V4]]),"")</f>
        <v>0.2093253968253968</v>
      </c>
      <c r="AJ257" s="4">
        <f>IFERROR(AVERAGE(Tabela13[[#This Row],[V2]],Tabela13[[#This Row],[V1]]),"")</f>
        <v>0.4593253968253968</v>
      </c>
      <c r="AK257" s="4">
        <f>IFERROR(AVERAGE(Tabela13[[#This Row],[V2]],Tabela13[[#This Row],[V3]]),"")</f>
        <v>0.70932539682539675</v>
      </c>
      <c r="AL257" s="4">
        <f>IFERROR(AVERAGE(Tabela13[[#This Row],[V2]],Tabela13[[#This Row],[V4]]),"")</f>
        <v>0.59722222222222221</v>
      </c>
      <c r="AM257" s="4">
        <f>IFERROR(AVERAGE(Tabela13[[#This Row],[V3]],Tabela13[[#This Row],[V1]]),"")</f>
        <v>0.3214285714285714</v>
      </c>
      <c r="AN257" s="4">
        <f>IFERROR(AVERAGE(Tabela13[[#This Row],[V3]],Tabela13[[#This Row],[V2]]),"")</f>
        <v>0.70932539682539675</v>
      </c>
      <c r="AO257" s="4">
        <f>IFERROR(AVERAGE(Tabela13[[#This Row],[V3]],Tabela13[[#This Row],[V4]]),"")</f>
        <v>0.4593253968253968</v>
      </c>
      <c r="AP257" s="4">
        <f>IFERROR(AVERAGE(Tabela13[[#This Row],[V4]],Tabela13[[#This Row],[V1]]),"")</f>
        <v>0.2093253968253968</v>
      </c>
      <c r="AQ257" s="4">
        <f>IFERROR(AVERAGE(Tabela13[[#This Row],[V4]],Tabela13[[#This Row],[V2]]),"")</f>
        <v>0.59722222222222221</v>
      </c>
      <c r="AR257" s="4">
        <f>IFERROR(AVERAGE(Tabela13[[#This Row],[V4]],Tabela13[[#This Row],[V3]]),"")</f>
        <v>0.4593253968253968</v>
      </c>
      <c r="AS257" s="4">
        <f>_xlfn.STDEV.S(Tabela13[[#This Row],[V1]:[V2]])</f>
        <v>0.54856895127765892</v>
      </c>
      <c r="AT257" s="4">
        <f>_xlfn.STDEV.S(Tabela13[[#This Row],[V1]],Tabela13[[#This Row],[V3]])</f>
        <v>0.35355339059327379</v>
      </c>
      <c r="AU257" s="4">
        <f>_xlfn.STDEV.S(Tabela13[[#This Row],[V1]],Tabela13[[#This Row],[V4]])</f>
        <v>0.19501556068438519</v>
      </c>
      <c r="AV257" s="4">
        <f>_xlfn.STDEV.S(Tabela13[[#This Row],[V2]],Tabela13[[#This Row],[V1]])</f>
        <v>0.54856895127765892</v>
      </c>
      <c r="AW257" s="4">
        <f>_xlfn.STDEV.S(Tabela13[[#This Row],[V2]],Tabela13[[#This Row],[V3]])</f>
        <v>0.19501556068438561</v>
      </c>
      <c r="AX257" s="4">
        <f>_xlfn.STDEV.S(Tabela13[[#This Row],[V42]],Tabela13[[#This Row],[V44]])</f>
        <v>0.90212234187093265</v>
      </c>
      <c r="AY257" s="4">
        <f>_xlfn.STDEV.S(Tabela13[[#This Row],[V3]],Tabela13[[#This Row],[V1]])</f>
        <v>0.35355339059327379</v>
      </c>
      <c r="AZ257" s="4">
        <f>_xlfn.STDEV.S(Tabela13[[#This Row],[V3]],Tabela13[[#This Row],[V2]])</f>
        <v>0.19501556068438561</v>
      </c>
      <c r="BA257" s="4">
        <f>_xlfn.STDEV.S(Tabela13[[#This Row],[V3]],Tabela13[[#This Row],[V4]])</f>
        <v>0.15853782990888848</v>
      </c>
      <c r="BB257" s="4">
        <f>_xlfn.STDEV.S(Tabela13[[#This Row],[V4]],Tabela13[[#This Row],[V1]])</f>
        <v>0.19501556068438519</v>
      </c>
      <c r="BC257" s="4">
        <f>_xlfn.STDEV.S(Tabela13[[#This Row],[V4]],Tabela13[[#This Row],[V2]])</f>
        <v>0.3535533905932739</v>
      </c>
      <c r="BD257" s="4">
        <f>_xlfn.STDEV.S(Tabela13[[#This Row],[V4]],Tabela13[[#This Row],[V3]])</f>
        <v>0.15853782990888848</v>
      </c>
      <c r="BE257" s="4">
        <f>Tabela13[[#This Row],[V17]]/Tabela13[[#This Row],[V5]]</f>
        <v>1.1942926628247954</v>
      </c>
      <c r="BF257" s="4">
        <f>Tabela13[[#This Row],[V18]]/Tabela13[[#This Row],[V6]]</f>
        <v>1.0999438818457408</v>
      </c>
      <c r="BG257" s="4">
        <f>Tabela13[[#This Row],[V19]]/Tabela13[[#This Row],[V7]]</f>
        <v>0.93163831834057009</v>
      </c>
      <c r="BH257" s="4">
        <f>Tabela13[[#This Row],[V20]]/Tabela13[[#This Row],[V8]]</f>
        <v>1.1942926628247954</v>
      </c>
      <c r="BI257" s="4">
        <f>Tabela13[[#This Row],[V21]]/Tabela13[[#This Row],[V9]]</f>
        <v>0.27493102820959542</v>
      </c>
      <c r="BJ257" s="4">
        <f>Tabela13[[#This Row],[V22]]/Tabela13[[#This Row],[V10]]</f>
        <v>1.5105304329001663</v>
      </c>
      <c r="BK257" s="4">
        <f>Tabela13[[#This Row],[V23]]/Tabela13[[#This Row],[V11]]</f>
        <v>1.0999438818457408</v>
      </c>
      <c r="BL257" s="4">
        <f>Tabela13[[#This Row],[V24]]/Tabela13[[#This Row],[V12]]</f>
        <v>0.27493102820959542</v>
      </c>
      <c r="BM257" s="4">
        <f>Tabela13[[#This Row],[V25]]/Tabela13[[#This Row],[V13]]</f>
        <v>0.34515363401330368</v>
      </c>
      <c r="BN257" s="4">
        <f>Tabela13[[#This Row],[V26]]/Tabela13[[#This Row],[V14]]</f>
        <v>0.93163831834057009</v>
      </c>
      <c r="BO257" s="4">
        <f>Tabela13[[#This Row],[V27]]/Tabela13[[#This Row],[V15]]</f>
        <v>0.59199637494687729</v>
      </c>
      <c r="BP257" s="4">
        <f>Tabela13[[#This Row],[V28]]/Tabela13[[#This Row],[V16]]</f>
        <v>0.34515363401330368</v>
      </c>
      <c r="BQ257" s="4">
        <f>Tabela13[[#This Row],[V1]]-Tabela13[[#This Row],[V2]]</f>
        <v>-0.77579365079365081</v>
      </c>
      <c r="BR257" s="4">
        <f>Tabela13[[#This Row],[V1]]-Tabela13[[#This Row],[V3]]</f>
        <v>-0.5</v>
      </c>
      <c r="BS257" s="4">
        <f>Tabela13[[#This Row],[V1]]-Tabela13[[#This Row],[V4]]</f>
        <v>-0.27579365079365081</v>
      </c>
      <c r="BT257" s="4">
        <f>Tabela13[[#This Row],[V2]]-Tabela13[[#This Row],[V1]]</f>
        <v>0.77579365079365081</v>
      </c>
      <c r="BU257" s="4">
        <f>Tabela13[[#This Row],[V2]]-Tabela13[[#This Row],[V3]]</f>
        <v>0.27579365079365081</v>
      </c>
      <c r="BV257" s="4">
        <f>Tabela13[[#This Row],[V2]]-Tabela13[[#This Row],[V4]]</f>
        <v>0.5</v>
      </c>
      <c r="BW257" s="4">
        <f>AVERAGE(Tabela13[[#This Row],[V41]],Tabela13[[#This Row],[V42]])</f>
        <v>-0.63789682539682535</v>
      </c>
      <c r="BX257" s="4">
        <f>AVERAGE(Tabela13[[#This Row],[V41]],Tabela13[[#This Row],[V43]])</f>
        <v>-0.52579365079365081</v>
      </c>
      <c r="BY257" s="4">
        <f>AVERAGE(Tabela13[[#This Row],[V41]],Tabela13[[#This Row],[V44]])</f>
        <v>0</v>
      </c>
      <c r="BZ257" s="4">
        <f>AVERAGE(Tabela13[[#This Row],[V41]],Tabela13[[#This Row],[V45]])</f>
        <v>-0.25</v>
      </c>
      <c r="CA257" s="4">
        <f>AVERAGE(Tabela13[[#This Row],[V41]],Tabela13[[#This Row],[V46]])</f>
        <v>-0.13789682539682541</v>
      </c>
      <c r="CB257" s="4">
        <f>AVERAGE(Tabela13[[#This Row],[V42]],Tabela13[[#This Row],[V41]])</f>
        <v>-0.63789682539682535</v>
      </c>
      <c r="CC257" s="4">
        <f>AVERAGE(Tabela13[[#This Row],[V42]],Tabela13[[#This Row],[V43]])</f>
        <v>-0.38789682539682541</v>
      </c>
      <c r="CD257" s="4">
        <f>AVERAGE(Tabela13[[#This Row],[V42]],Tabela13[[#This Row],[V44]])</f>
        <v>0.13789682539682541</v>
      </c>
      <c r="CE257" s="4">
        <f>AVERAGE(Tabela13[[#This Row],[V42]],Tabela13[[#This Row],[V45]])</f>
        <v>-0.11210317460317459</v>
      </c>
      <c r="CF257" s="4">
        <f>AVERAGE(Tabela13[[#This Row],[V42]],Tabela13[[#This Row],[V46]])</f>
        <v>0</v>
      </c>
      <c r="CG257" s="4">
        <f>AVERAGE(Tabela13[[#This Row],[V43]],Tabela13[[#This Row],[V41]])</f>
        <v>-0.52579365079365081</v>
      </c>
      <c r="CH257" s="4">
        <f>AVERAGE(Tabela13[[#This Row],[V43]],Tabela13[[#This Row],[V42]])</f>
        <v>-0.38789682539682541</v>
      </c>
      <c r="CI257" s="4">
        <f>AVERAGE(Tabela13[[#This Row],[V43]],Tabela13[[#This Row],[V44]])</f>
        <v>0.25</v>
      </c>
      <c r="CJ257" s="4">
        <f>AVERAGE(Tabela13[[#This Row],[V43]],Tabela13[[#This Row],[V45]])</f>
        <v>0</v>
      </c>
      <c r="CK257" s="4">
        <f>AVERAGE(Tabela13[[#This Row],[V43]],Tabela13[[#This Row],[V46]])</f>
        <v>0.11210317460317459</v>
      </c>
      <c r="CL257" s="4">
        <f>AVERAGE(Tabela13[[#This Row],[V44]],Tabela13[[#This Row],[V41]])</f>
        <v>0</v>
      </c>
      <c r="CM257" s="4">
        <f>AVERAGE(Tabela13[[#This Row],[V44]],Tabela13[[#This Row],[V42]])</f>
        <v>0.13789682539682541</v>
      </c>
      <c r="CN257" s="4">
        <f>AVERAGE(Tabela13[[#This Row],[V44]],Tabela13[[#This Row],[V43]])</f>
        <v>0.25</v>
      </c>
      <c r="CO257" s="4">
        <f>AVERAGE(Tabela13[[#This Row],[V44]],Tabela13[[#This Row],[V45]])</f>
        <v>0.52579365079365081</v>
      </c>
      <c r="CP257" s="4">
        <f>AVERAGE(Tabela13[[#This Row],[V44]],Tabela13[[#This Row],[V46]])</f>
        <v>0.63789682539682535</v>
      </c>
      <c r="CQ257" s="4">
        <f>AVERAGE(Tabela13[[#This Row],[V45]],Tabela13[[#This Row],[V41]])</f>
        <v>-0.25</v>
      </c>
      <c r="CR257" s="4">
        <f>AVERAGE(Tabela13[[#This Row],[V45]],Tabela13[[#This Row],[V42]])</f>
        <v>-0.11210317460317459</v>
      </c>
      <c r="CS257" s="4">
        <f>AVERAGE(Tabela13[[#This Row],[V45]],Tabela13[[#This Row],[V43]])</f>
        <v>0</v>
      </c>
      <c r="CT257" s="4">
        <f>AVERAGE(Tabela13[[#This Row],[V45]],Tabela13[[#This Row],[V44]])</f>
        <v>0.52579365079365081</v>
      </c>
      <c r="CU257" s="4">
        <f>AVERAGE(Tabela13[[#This Row],[V45]],Tabela13[[#This Row],[V46]])</f>
        <v>0.38789682539682541</v>
      </c>
      <c r="CV257" s="4">
        <f>AVERAGE(Tabela13[[#This Row],[V46]],Tabela13[[#This Row],[V41]])</f>
        <v>-0.13789682539682541</v>
      </c>
      <c r="CW257" s="4">
        <f>AVERAGE(Tabela13[[#This Row],[V46]],Tabela13[[#This Row],[V42]])</f>
        <v>0</v>
      </c>
      <c r="CX257" s="4">
        <f>AVERAGE(Tabela13[[#This Row],[V46]],Tabela13[[#This Row],[V43]])</f>
        <v>0.11210317460317459</v>
      </c>
      <c r="CY257" s="4">
        <f>AVERAGE(Tabela13[[#This Row],[V46]],Tabela13[[#This Row],[V44]])</f>
        <v>0.63789682539682535</v>
      </c>
      <c r="CZ257" s="4">
        <f>AVERAGE(Tabela13[[#This Row],[V46]],Tabela13[[#This Row],[V45]])</f>
        <v>0.38789682539682541</v>
      </c>
      <c r="DA257" s="3">
        <f>_xlfn.STDEV.S(Tabela13[[#This Row],[V41]],Tabela13[[#This Row],[V42]])</f>
        <v>0.19501556068438561</v>
      </c>
      <c r="DB257" s="3">
        <f>_xlfn.STDEV.S(Tabela13[[#This Row],[V41]],Tabela13[[#This Row],[V43]])</f>
        <v>0.35355339059327379</v>
      </c>
      <c r="DC257" s="3">
        <f>_xlfn.STDEV.S(Tabela13[[#This Row],[V41]],Tabela13[[#This Row],[V44]])</f>
        <v>1.0971379025553178</v>
      </c>
      <c r="DD257" s="3">
        <f>_xlfn.STDEV.S(Tabela13[[#This Row],[V41]],Tabela13[[#This Row],[V45]])</f>
        <v>0.74358451196204411</v>
      </c>
      <c r="DE257" s="3">
        <f>_xlfn.STDEV.S(Tabela13[[#This Row],[V41]],Tabela13[[#This Row],[V46]])</f>
        <v>0.90212234187093265</v>
      </c>
      <c r="DF257" s="3">
        <f>_xlfn.STDEV.S(Tabela13[[#This Row],[V42]],Tabela13[[#This Row],[V41]])</f>
        <v>0.19501556068438561</v>
      </c>
      <c r="DG257" s="3">
        <f>_xlfn.STDEV.S(Tabela13[[#This Row],[V42]],Tabela13[[#This Row],[V43]])</f>
        <v>0.15853782990888865</v>
      </c>
      <c r="DH257" s="3">
        <f>_xlfn.STDEV.S(Tabela13[[#This Row],[V42]],Tabela13[[#This Row],[V44]])</f>
        <v>0.90212234187093265</v>
      </c>
      <c r="DI257" s="3">
        <f>_xlfn.STDEV.S(Tabela13[[#This Row],[V42]],Tabela13[[#This Row],[V45]])</f>
        <v>0.54856895127765892</v>
      </c>
      <c r="DJ257" s="3">
        <f>_xlfn.STDEV.S(Tabela13[[#This Row],[V42]],Tabela13[[#This Row],[V46]])</f>
        <v>0.70710678118654757</v>
      </c>
      <c r="DK257" s="3">
        <f>_xlfn.STDEV.S(Tabela13[[#This Row],[V43]],Tabela13[[#This Row],[V41]])</f>
        <v>0.35355339059327379</v>
      </c>
      <c r="DL257" s="3">
        <f>_xlfn.STDEV.S(Tabela13[[#This Row],[V43]],Tabela13[[#This Row],[V42]])</f>
        <v>0.15853782990888865</v>
      </c>
      <c r="DM257" s="3">
        <f>_xlfn.STDEV.S(Tabela13[[#This Row],[V43]],Tabela13[[#This Row],[V44]])</f>
        <v>0.74358451196204411</v>
      </c>
      <c r="DN257" s="3">
        <f>_xlfn.STDEV.S(Tabela13[[#This Row],[V43]],Tabela13[[#This Row],[V45]])</f>
        <v>0.39003112136877027</v>
      </c>
      <c r="DO257" s="3">
        <f>_xlfn.STDEV.S(Tabela13[[#This Row],[V43]],Tabela13[[#This Row],[V46]])</f>
        <v>0.54856895127765892</v>
      </c>
      <c r="DP257" s="3">
        <f>_xlfn.STDEV.S(Tabela13[[#This Row],[V44]],Tabela13[[#This Row],[V41]])</f>
        <v>1.0971379025553178</v>
      </c>
      <c r="DQ257" s="3">
        <f>_xlfn.STDEV.S(Tabela13[[#This Row],[V44]],Tabela13[[#This Row],[V42]])</f>
        <v>0.90212234187093265</v>
      </c>
      <c r="DR257" s="3">
        <f>_xlfn.STDEV.S(Tabela13[[#This Row],[V44]],Tabela13[[#This Row],[V43]])</f>
        <v>0.74358451196204411</v>
      </c>
      <c r="DS257" s="3">
        <f>_xlfn.STDEV.S(Tabela13[[#This Row],[V44]],Tabela13[[#This Row],[V45]])</f>
        <v>0.35355339059327379</v>
      </c>
      <c r="DT257" s="3">
        <f>_xlfn.STDEV.S(Tabela13[[#This Row],[V44]],Tabela13[[#This Row],[V46]])</f>
        <v>0.19501556068438561</v>
      </c>
      <c r="DU257" s="3">
        <f>_xlfn.STDEV.S(Tabela13[[#This Row],[V45]],Tabela13[[#This Row],[V41]])</f>
        <v>0.74358451196204411</v>
      </c>
      <c r="DV257" s="3">
        <f>_xlfn.STDEV.S(Tabela13[[#This Row],[V45]],Tabela13[[#This Row],[V42]])</f>
        <v>0.54856895127765892</v>
      </c>
      <c r="DW257" s="3">
        <f>_xlfn.STDEV.S(Tabela13[[#This Row],[V45]],Tabela13[[#This Row],[V43]])</f>
        <v>0.39003112136877027</v>
      </c>
      <c r="DX257" s="3">
        <f>_xlfn.STDEV.S(Tabela13[[#This Row],[V45]],Tabela13[[#This Row],[V44]])</f>
        <v>0.35355339059327379</v>
      </c>
      <c r="DY257" s="3">
        <f>_xlfn.STDEV.S(Tabela13[[#This Row],[V45]],Tabela13[[#This Row],[V46]])</f>
        <v>0.15853782990888865</v>
      </c>
      <c r="DZ257" s="3">
        <f>_xlfn.STDEV.S(Tabela13[[#This Row],[V46]],Tabela13[[#This Row],[V41]])</f>
        <v>0.90212234187093265</v>
      </c>
      <c r="EA257" s="3">
        <f>_xlfn.STDEV.S(Tabela13[[#This Row],[V46]],Tabela13[[#This Row],[V42]])</f>
        <v>0.70710678118654757</v>
      </c>
      <c r="EB257" s="3">
        <f>_xlfn.STDEV.S(Tabela13[[#This Row],[V46]],Tabela13[[#This Row],[V43]])</f>
        <v>0.54856895127765892</v>
      </c>
      <c r="EC257" s="3">
        <f>_xlfn.STDEV.S(Tabela13[[#This Row],[V46]],Tabela13[[#This Row],[V44]])</f>
        <v>0.19501556068438561</v>
      </c>
      <c r="ED257" s="3">
        <f>_xlfn.STDEV.S(Tabela13[[#This Row],[V46]],Tabela13[[#This Row],[V45]])</f>
        <v>0.15853782990888865</v>
      </c>
      <c r="EE257" s="3">
        <f t="shared" si="236"/>
        <v>-0.3057164621615252</v>
      </c>
      <c r="EF257" s="3">
        <f t="shared" si="237"/>
        <v>-0.67241852399626412</v>
      </c>
      <c r="EG257" s="3" t="str">
        <f t="shared" si="238"/>
        <v/>
      </c>
      <c r="EH257" s="3">
        <f t="shared" si="239"/>
        <v>-2.9743380478481765</v>
      </c>
      <c r="EI257" s="3">
        <f t="shared" si="240"/>
        <v>-6.5420095007618713</v>
      </c>
      <c r="EJ257" s="3">
        <f t="shared" si="241"/>
        <v>-0.3057164621615252</v>
      </c>
      <c r="EK257" s="3">
        <f t="shared" si="242"/>
        <v>-0.40871133644030627</v>
      </c>
      <c r="EL257" s="3">
        <f t="shared" si="243"/>
        <v>6.5420095007618713</v>
      </c>
      <c r="EM257" s="3">
        <f t="shared" si="244"/>
        <v>-4.8934292290962853</v>
      </c>
      <c r="EN257" s="3" t="str">
        <f t="shared" si="245"/>
        <v/>
      </c>
      <c r="EO257" s="3">
        <f t="shared" si="246"/>
        <v>-0.67241852399626412</v>
      </c>
      <c r="EP257" s="3">
        <f t="shared" si="247"/>
        <v>-0.40871133644030627</v>
      </c>
      <c r="EQ257" s="3">
        <f t="shared" si="248"/>
        <v>2.9743380478481765</v>
      </c>
      <c r="ER257" s="3" t="str">
        <f t="shared" si="249"/>
        <v/>
      </c>
      <c r="ES257" s="3" t="str">
        <f t="shared" si="250"/>
        <v/>
      </c>
      <c r="ET257" s="3" t="str">
        <f t="shared" si="251"/>
        <v/>
      </c>
      <c r="EU257" s="3" t="str">
        <f t="shared" si="252"/>
        <v/>
      </c>
      <c r="EV257" s="3">
        <f t="shared" si="253"/>
        <v>2.9743380478481765</v>
      </c>
      <c r="EW257" s="3">
        <f t="shared" si="254"/>
        <v>0.67241852399626412</v>
      </c>
      <c r="EX257" s="3">
        <f t="shared" si="255"/>
        <v>0.3057164621615252</v>
      </c>
      <c r="EY257" s="3">
        <f t="shared" si="256"/>
        <v>-2.9743380478481765</v>
      </c>
      <c r="EZ257" s="3">
        <f t="shared" si="257"/>
        <v>-4.8934292290962853</v>
      </c>
      <c r="FA257" s="3" t="str">
        <f t="shared" si="258"/>
        <v/>
      </c>
      <c r="FB257" s="3">
        <f t="shared" si="259"/>
        <v>0.67241852399626412</v>
      </c>
      <c r="FC257" s="3">
        <f t="shared" si="260"/>
        <v>0.40871133644030627</v>
      </c>
      <c r="FD257" s="3">
        <f t="shared" si="261"/>
        <v>-6.5420095007618713</v>
      </c>
      <c r="FE257" s="3" t="str">
        <f t="shared" si="262"/>
        <v/>
      </c>
      <c r="FF257" s="3">
        <f t="shared" si="263"/>
        <v>4.8934292290962853</v>
      </c>
      <c r="FG257" s="3">
        <f t="shared" si="264"/>
        <v>0.3057164621615252</v>
      </c>
      <c r="FH257" s="3">
        <f t="shared" si="265"/>
        <v>0.40871133644030627</v>
      </c>
      <c r="FI257" s="4">
        <f t="shared" si="266"/>
        <v>0</v>
      </c>
      <c r="FJ257" s="4">
        <f t="shared" si="267"/>
        <v>0.14285714285714285</v>
      </c>
      <c r="FK257" s="4">
        <f t="shared" si="268"/>
        <v>0.61423220973782766</v>
      </c>
      <c r="FL257" s="4">
        <f t="shared" si="269"/>
        <v>2.1760299625468167</v>
      </c>
      <c r="FM257" s="4">
        <f>Tabela13[[#This Row],[V139]]-Tabela13[[#This Row],[V140]]</f>
        <v>-1.561797752808989</v>
      </c>
      <c r="FN257" s="4">
        <f>Tabela13[[#This Row],[V1]]-Tabela13[[#This Row],[V2]]/2</f>
        <v>-0.35218253968253965</v>
      </c>
      <c r="FO257" s="4">
        <f>Tabela13[[#This Row],[V1]]-Tabela13[[#This Row],[V3]]/2</f>
        <v>-0.21428571428571427</v>
      </c>
      <c r="FP257" s="4">
        <f>Tabela13[[#This Row],[V1]]-Tabela13[[#This Row],[V4]]/2</f>
        <v>-0.10218253968253968</v>
      </c>
      <c r="FQ257" s="4">
        <f>Tabela13[[#This Row],[V2]]-Tabela13[[#This Row],[V1]]/2</f>
        <v>0.81150793650793651</v>
      </c>
      <c r="FR257" s="4">
        <f>Tabela13[[#This Row],[V2]]-Tabela13[[#This Row],[V3]]/2</f>
        <v>0.56150793650793651</v>
      </c>
      <c r="FS257" s="4">
        <f>Tabela13[[#This Row],[V2]]-Tabela13[[#This Row],[V4]]/2</f>
        <v>0.67361111111111116</v>
      </c>
      <c r="FT257" s="4">
        <f t="shared" si="270"/>
        <v>-0.33861785072379413</v>
      </c>
      <c r="FU257" s="4">
        <f t="shared" si="271"/>
        <v>-0.21109333322274654</v>
      </c>
      <c r="FV257" s="4">
        <f t="shared" si="272"/>
        <v>-0.10182911264740381</v>
      </c>
      <c r="FW257" s="4">
        <f t="shared" si="273"/>
        <v>0.6817186923049231</v>
      </c>
      <c r="FX257" s="4">
        <f t="shared" si="274"/>
        <v>0.51163552585741368</v>
      </c>
      <c r="FY257" s="4">
        <f t="shared" si="275"/>
        <v>0.59279489912882621</v>
      </c>
      <c r="FZ257" s="4">
        <f t="shared" si="276"/>
        <v>-60.951213130282937</v>
      </c>
      <c r="GA257" s="4">
        <f t="shared" si="277"/>
        <v>-37.99679998009438</v>
      </c>
      <c r="GB257" s="4">
        <f t="shared" si="278"/>
        <v>-18.329240276532687</v>
      </c>
      <c r="GC257" s="4">
        <f t="shared" si="279"/>
        <v>122.70936461488616</v>
      </c>
      <c r="GD257" s="4">
        <f t="shared" si="280"/>
        <v>92.094394654334451</v>
      </c>
      <c r="GE257" s="4">
        <f t="shared" si="281"/>
        <v>106.70308184318873</v>
      </c>
      <c r="GF257" s="4">
        <f>Tabela13[[#This Row],[V1]]-Tabela13[[#This Row],[V2]]/Tabela13[[#This Row],[V2]]</f>
        <v>-0.9285714285714286</v>
      </c>
      <c r="GG257" s="4">
        <f>Tabela13[[#This Row],[V1]]-Tabela13[[#This Row],[V3]]/Tabela13[[#This Row],[V3]]</f>
        <v>-0.9285714285714286</v>
      </c>
      <c r="GH257" s="4">
        <f>Tabela13[[#This Row],[V1]]-Tabela13[[#This Row],[V4]]/Tabela13[[#This Row],[V4]]</f>
        <v>-0.9285714285714286</v>
      </c>
      <c r="GI257" s="4">
        <f>Tabela13[[#This Row],[V2]]-Tabela13[[#This Row],[V1]]/Tabela13[[#This Row],[V1]]</f>
        <v>-0.15277777777777779</v>
      </c>
      <c r="GJ257" s="4">
        <f>Tabela13[[#This Row],[V2]]-Tabela13[[#This Row],[V3]]/Tabela13[[#This Row],[V3]]</f>
        <v>-0.15277777777777779</v>
      </c>
      <c r="GK257" s="4">
        <f>Tabela13[[#This Row],[V2]]-Tabela13[[#This Row],[V4]]/Tabela13[[#This Row],[V4]]</f>
        <v>-0.15277777777777779</v>
      </c>
      <c r="GL257" s="4">
        <f t="shared" si="282"/>
        <v>0.3296776899832573</v>
      </c>
      <c r="GM257" s="4">
        <f t="shared" si="283"/>
        <v>0.45932539682539686</v>
      </c>
      <c r="GN257" s="4">
        <f t="shared" si="284"/>
        <v>0.71774322138903524</v>
      </c>
      <c r="GO257" s="3">
        <f t="shared" si="285"/>
        <v>0</v>
      </c>
      <c r="GP257" s="3">
        <v>100</v>
      </c>
      <c r="GQ257" s="3">
        <f t="shared" si="286"/>
        <v>-1</v>
      </c>
      <c r="GR257" s="3">
        <f t="shared" si="287"/>
        <v>-100</v>
      </c>
      <c r="GS257" s="34">
        <f>COUNTIF($D$2:D256,Tabela13[[#This Row],[HomeTeam]])</f>
        <v>11</v>
      </c>
      <c r="GT257" s="34">
        <f>COUNTIF($E$2:E256,Tabela13[[#This Row],[AwayTeam]])</f>
        <v>12</v>
      </c>
      <c r="GU257" s="3">
        <f>IFERROR(AVERAGEIFS($AD$2:AD256,$D$2:D256,Tabela13[[#This Row],[HomeTeam]],$GS$2:GS256,"&gt;="&amp;Tabela13[[#This Row],[Contagem_H]]-5),"")</f>
        <v>0.90757460632802811</v>
      </c>
      <c r="GV257" s="3">
        <f>IFERROR(AVERAGEIFS($G$2:G256,$E$2:E256,Tabela13[[#This Row],[AwayTeam]],$GT$2:GT256,"&gt;="&amp;Tabela13[[#This Row],[Contagem_A]]-5),"")</f>
        <v>2.2000000000000002</v>
      </c>
      <c r="GW257" s="3">
        <f>IFERROR(AVERAGEIFS($GQ$2:GQ256,$D$2:D256,Tabela13[[#This Row],[HomeTeam]],$GS$2:GS256,"&gt;="&amp;Tabela13[[#This Row],[Contagem_H]]-5),"")</f>
        <v>0.18200000000000002</v>
      </c>
    </row>
    <row r="258" spans="1:205" x14ac:dyDescent="0.25">
      <c r="A258" t="s">
        <v>127</v>
      </c>
      <c r="B258" t="s">
        <v>227</v>
      </c>
      <c r="C258" t="s">
        <v>177</v>
      </c>
      <c r="D258" t="s">
        <v>12</v>
      </c>
      <c r="E258" t="s">
        <v>20</v>
      </c>
      <c r="F258" s="3">
        <v>4</v>
      </c>
      <c r="G258" s="3">
        <v>1</v>
      </c>
      <c r="H258" s="3" t="str">
        <f t="shared" si="288"/>
        <v>H</v>
      </c>
      <c r="I258" s="3">
        <v>1.36</v>
      </c>
      <c r="J258" s="3">
        <v>5.5</v>
      </c>
      <c r="K258" s="3">
        <v>7.5</v>
      </c>
      <c r="L258" s="3">
        <v>1.44</v>
      </c>
      <c r="M258" s="3">
        <v>2.7</v>
      </c>
      <c r="N258" s="3">
        <f t="shared" si="217"/>
        <v>5</v>
      </c>
      <c r="O258" s="3">
        <f t="shared" si="218"/>
        <v>3</v>
      </c>
      <c r="P258" s="3">
        <f t="shared" si="219"/>
        <v>0</v>
      </c>
      <c r="Q258" s="3">
        <f t="shared" si="220"/>
        <v>5.0445632798573836E-2</v>
      </c>
      <c r="R258" s="3">
        <f t="shared" si="221"/>
        <v>6.481481481481477E-2</v>
      </c>
      <c r="S258" s="3">
        <f t="shared" si="222"/>
        <v>1.4286060606060604</v>
      </c>
      <c r="T258" s="3">
        <f t="shared" si="223"/>
        <v>5.7774509803921559</v>
      </c>
      <c r="U258" s="3">
        <f t="shared" si="224"/>
        <v>7.8783422459893035</v>
      </c>
      <c r="V258" s="3">
        <f t="shared" si="225"/>
        <v>1.5126417112299462</v>
      </c>
      <c r="W258" s="3">
        <f t="shared" si="226"/>
        <v>2.8362032085561495</v>
      </c>
      <c r="X258" s="4">
        <f t="shared" si="227"/>
        <v>0.73529411764705876</v>
      </c>
      <c r="Y258" s="4">
        <f t="shared" si="228"/>
        <v>0.18181818181818182</v>
      </c>
      <c r="Z258" s="4">
        <f t="shared" si="229"/>
        <v>0.13333333333333333</v>
      </c>
      <c r="AA258" s="4">
        <f t="shared" si="230"/>
        <v>0.69444444444444442</v>
      </c>
      <c r="AB258" s="4">
        <f t="shared" si="231"/>
        <v>0.37037037037037035</v>
      </c>
      <c r="AC258" s="4">
        <f t="shared" si="232"/>
        <v>2.3676470588235294</v>
      </c>
      <c r="AD258" s="4">
        <f t="shared" si="233"/>
        <v>0.56666666666666665</v>
      </c>
      <c r="AE258" s="4">
        <f t="shared" si="234"/>
        <v>0.86764705882352944</v>
      </c>
      <c r="AF258" s="4">
        <f t="shared" si="235"/>
        <v>2.0666666666666669</v>
      </c>
      <c r="AG258" s="4">
        <f>IFERROR(AVERAGE(Tabela13[[#This Row],[V1]],Tabela13[[#This Row],[V2]]),"")</f>
        <v>1.4671568627450982</v>
      </c>
      <c r="AH258" s="4">
        <f>IFERROR(AVERAGE(Tabela13[[#This Row],[V1]],Tabela13[[#This Row],[V3]]),"")</f>
        <v>1.6176470588235294</v>
      </c>
      <c r="AI258" s="4">
        <f>IFERROR(AVERAGE(Tabela13[[#This Row],[V1]],Tabela13[[#This Row],[V4]]),"")</f>
        <v>2.2171568627450982</v>
      </c>
      <c r="AJ258" s="4">
        <f>IFERROR(AVERAGE(Tabela13[[#This Row],[V2]],Tabela13[[#This Row],[V1]]),"")</f>
        <v>1.4671568627450982</v>
      </c>
      <c r="AK258" s="4">
        <f>IFERROR(AVERAGE(Tabela13[[#This Row],[V2]],Tabela13[[#This Row],[V3]]),"")</f>
        <v>0.71715686274509804</v>
      </c>
      <c r="AL258" s="4">
        <f>IFERROR(AVERAGE(Tabela13[[#This Row],[V2]],Tabela13[[#This Row],[V4]]),"")</f>
        <v>1.3166666666666669</v>
      </c>
      <c r="AM258" s="4">
        <f>IFERROR(AVERAGE(Tabela13[[#This Row],[V3]],Tabela13[[#This Row],[V1]]),"")</f>
        <v>1.6176470588235294</v>
      </c>
      <c r="AN258" s="4">
        <f>IFERROR(AVERAGE(Tabela13[[#This Row],[V3]],Tabela13[[#This Row],[V2]]),"")</f>
        <v>0.71715686274509804</v>
      </c>
      <c r="AO258" s="4">
        <f>IFERROR(AVERAGE(Tabela13[[#This Row],[V3]],Tabela13[[#This Row],[V4]]),"")</f>
        <v>1.4671568627450982</v>
      </c>
      <c r="AP258" s="4">
        <f>IFERROR(AVERAGE(Tabela13[[#This Row],[V4]],Tabela13[[#This Row],[V1]]),"")</f>
        <v>2.2171568627450982</v>
      </c>
      <c r="AQ258" s="4">
        <f>IFERROR(AVERAGE(Tabela13[[#This Row],[V4]],Tabela13[[#This Row],[V2]]),"")</f>
        <v>1.3166666666666669</v>
      </c>
      <c r="AR258" s="4">
        <f>IFERROR(AVERAGE(Tabela13[[#This Row],[V4]],Tabela13[[#This Row],[V3]]),"")</f>
        <v>1.4671568627450982</v>
      </c>
      <c r="AS258" s="4">
        <f>_xlfn.STDEV.S(Tabela13[[#This Row],[V1]:[V2]])</f>
        <v>1.2734854480781248</v>
      </c>
      <c r="AT258" s="4">
        <f>_xlfn.STDEV.S(Tabela13[[#This Row],[V1]],Tabela13[[#This Row],[V3]])</f>
        <v>1.060660171779821</v>
      </c>
      <c r="AU258" s="4">
        <f>_xlfn.STDEV.S(Tabela13[[#This Row],[V1]],Tabela13[[#This Row],[V4]])</f>
        <v>0.21282527629830389</v>
      </c>
      <c r="AV258" s="4">
        <f>_xlfn.STDEV.S(Tabela13[[#This Row],[V2]],Tabela13[[#This Row],[V1]])</f>
        <v>1.2734854480781248</v>
      </c>
      <c r="AW258" s="4">
        <f>_xlfn.STDEV.S(Tabela13[[#This Row],[V2]],Tabela13[[#This Row],[V3]])</f>
        <v>0.212825276298304</v>
      </c>
      <c r="AX258" s="4">
        <f>_xlfn.STDEV.S(Tabela13[[#This Row],[V42]],Tabela13[[#This Row],[V44]])</f>
        <v>2.3341456198579467</v>
      </c>
      <c r="AY258" s="4">
        <f>_xlfn.STDEV.S(Tabela13[[#This Row],[V3]],Tabela13[[#This Row],[V1]])</f>
        <v>1.060660171779821</v>
      </c>
      <c r="AZ258" s="4">
        <f>_xlfn.STDEV.S(Tabela13[[#This Row],[V3]],Tabela13[[#This Row],[V2]])</f>
        <v>0.212825276298304</v>
      </c>
      <c r="BA258" s="4">
        <f>_xlfn.STDEV.S(Tabela13[[#This Row],[V3]],Tabela13[[#This Row],[V4]])</f>
        <v>0.84783489548151691</v>
      </c>
      <c r="BB258" s="4">
        <f>_xlfn.STDEV.S(Tabela13[[#This Row],[V4]],Tabela13[[#This Row],[V1]])</f>
        <v>0.21282527629830389</v>
      </c>
      <c r="BC258" s="4">
        <f>_xlfn.STDEV.S(Tabela13[[#This Row],[V4]],Tabela13[[#This Row],[V2]])</f>
        <v>1.060660171779821</v>
      </c>
      <c r="BD258" s="4">
        <f>_xlfn.STDEV.S(Tabela13[[#This Row],[V4]],Tabela13[[#This Row],[V3]])</f>
        <v>0.84783489548151691</v>
      </c>
      <c r="BE258" s="4">
        <f>Tabela13[[#This Row],[V17]]/Tabela13[[#This Row],[V5]]</f>
        <v>0.86799542735695767</v>
      </c>
      <c r="BF258" s="4">
        <f>Tabela13[[#This Row],[V18]]/Tabela13[[#This Row],[V6]]</f>
        <v>0.65568083346388928</v>
      </c>
      <c r="BG258" s="4">
        <f>Tabela13[[#This Row],[V19]]/Tabela13[[#This Row],[V7]]</f>
        <v>9.5990175469498104E-2</v>
      </c>
      <c r="BH258" s="4">
        <f>Tabela13[[#This Row],[V20]]/Tabela13[[#This Row],[V8]]</f>
        <v>0.86799542735695767</v>
      </c>
      <c r="BI258" s="4">
        <f>Tabela13[[#This Row],[V21]]/Tabela13[[#This Row],[V9]]</f>
        <v>0.29676251787323321</v>
      </c>
      <c r="BJ258" s="4">
        <f>Tabela13[[#This Row],[V22]]/Tabela13[[#This Row],[V10]]</f>
        <v>1.7727688252085667</v>
      </c>
      <c r="BK258" s="4">
        <f>Tabela13[[#This Row],[V23]]/Tabela13[[#This Row],[V11]]</f>
        <v>0.65568083346388928</v>
      </c>
      <c r="BL258" s="4">
        <f>Tabela13[[#This Row],[V24]]/Tabela13[[#This Row],[V12]]</f>
        <v>0.29676251787323321</v>
      </c>
      <c r="BM258" s="4">
        <f>Tabela13[[#This Row],[V25]]/Tabela13[[#This Row],[V13]]</f>
        <v>0.57787610650928645</v>
      </c>
      <c r="BN258" s="4">
        <f>Tabela13[[#This Row],[V26]]/Tabela13[[#This Row],[V14]]</f>
        <v>9.5990175469498104E-2</v>
      </c>
      <c r="BO258" s="4">
        <f>Tabela13[[#This Row],[V27]]/Tabela13[[#This Row],[V15]]</f>
        <v>0.80556468742771203</v>
      </c>
      <c r="BP258" s="4">
        <f>Tabela13[[#This Row],[V28]]/Tabela13[[#This Row],[V16]]</f>
        <v>0.57787610650928645</v>
      </c>
      <c r="BQ258" s="4">
        <f>Tabela13[[#This Row],[V1]]-Tabela13[[#This Row],[V2]]</f>
        <v>1.8009803921568628</v>
      </c>
      <c r="BR258" s="4">
        <f>Tabela13[[#This Row],[V1]]-Tabela13[[#This Row],[V3]]</f>
        <v>1.5</v>
      </c>
      <c r="BS258" s="4">
        <f>Tabela13[[#This Row],[V1]]-Tabela13[[#This Row],[V4]]</f>
        <v>0.30098039215686256</v>
      </c>
      <c r="BT258" s="4">
        <f>Tabela13[[#This Row],[V2]]-Tabela13[[#This Row],[V1]]</f>
        <v>-1.8009803921568628</v>
      </c>
      <c r="BU258" s="4">
        <f>Tabela13[[#This Row],[V2]]-Tabela13[[#This Row],[V3]]</f>
        <v>-0.30098039215686279</v>
      </c>
      <c r="BV258" s="4">
        <f>Tabela13[[#This Row],[V2]]-Tabela13[[#This Row],[V4]]</f>
        <v>-1.5000000000000002</v>
      </c>
      <c r="BW258" s="4">
        <f>AVERAGE(Tabela13[[#This Row],[V41]],Tabela13[[#This Row],[V42]])</f>
        <v>1.6504901960784313</v>
      </c>
      <c r="BX258" s="4">
        <f>AVERAGE(Tabela13[[#This Row],[V41]],Tabela13[[#This Row],[V43]])</f>
        <v>1.0509803921568626</v>
      </c>
      <c r="BY258" s="4">
        <f>AVERAGE(Tabela13[[#This Row],[V41]],Tabela13[[#This Row],[V44]])</f>
        <v>0</v>
      </c>
      <c r="BZ258" s="4">
        <f>AVERAGE(Tabela13[[#This Row],[V41]],Tabela13[[#This Row],[V45]])</f>
        <v>0.75</v>
      </c>
      <c r="CA258" s="4">
        <f>AVERAGE(Tabela13[[#This Row],[V41]],Tabela13[[#This Row],[V46]])</f>
        <v>0.15049019607843128</v>
      </c>
      <c r="CB258" s="4">
        <f>AVERAGE(Tabela13[[#This Row],[V42]],Tabela13[[#This Row],[V41]])</f>
        <v>1.6504901960784313</v>
      </c>
      <c r="CC258" s="4">
        <f>AVERAGE(Tabela13[[#This Row],[V42]],Tabela13[[#This Row],[V43]])</f>
        <v>0.90049019607843128</v>
      </c>
      <c r="CD258" s="4">
        <f>AVERAGE(Tabela13[[#This Row],[V42]],Tabela13[[#This Row],[V44]])</f>
        <v>-0.15049019607843139</v>
      </c>
      <c r="CE258" s="4">
        <f>AVERAGE(Tabela13[[#This Row],[V42]],Tabela13[[#This Row],[V45]])</f>
        <v>0.59950980392156861</v>
      </c>
      <c r="CF258" s="4">
        <f>AVERAGE(Tabela13[[#This Row],[V42]],Tabela13[[#This Row],[V46]])</f>
        <v>0</v>
      </c>
      <c r="CG258" s="4">
        <f>AVERAGE(Tabela13[[#This Row],[V43]],Tabela13[[#This Row],[V41]])</f>
        <v>1.0509803921568626</v>
      </c>
      <c r="CH258" s="4">
        <f>AVERAGE(Tabela13[[#This Row],[V43]],Tabela13[[#This Row],[V42]])</f>
        <v>0.90049019607843128</v>
      </c>
      <c r="CI258" s="4">
        <f>AVERAGE(Tabela13[[#This Row],[V43]],Tabela13[[#This Row],[V44]])</f>
        <v>-0.75000000000000011</v>
      </c>
      <c r="CJ258" s="4">
        <f>AVERAGE(Tabela13[[#This Row],[V43]],Tabela13[[#This Row],[V45]])</f>
        <v>0</v>
      </c>
      <c r="CK258" s="4">
        <f>AVERAGE(Tabela13[[#This Row],[V43]],Tabela13[[#This Row],[V46]])</f>
        <v>-0.59950980392156883</v>
      </c>
      <c r="CL258" s="4">
        <f>AVERAGE(Tabela13[[#This Row],[V44]],Tabela13[[#This Row],[V41]])</f>
        <v>0</v>
      </c>
      <c r="CM258" s="4">
        <f>AVERAGE(Tabela13[[#This Row],[V44]],Tabela13[[#This Row],[V42]])</f>
        <v>-0.15049019607843139</v>
      </c>
      <c r="CN258" s="4">
        <f>AVERAGE(Tabela13[[#This Row],[V44]],Tabela13[[#This Row],[V43]])</f>
        <v>-0.75000000000000011</v>
      </c>
      <c r="CO258" s="4">
        <f>AVERAGE(Tabela13[[#This Row],[V44]],Tabela13[[#This Row],[V45]])</f>
        <v>-1.0509803921568628</v>
      </c>
      <c r="CP258" s="4">
        <f>AVERAGE(Tabela13[[#This Row],[V44]],Tabela13[[#This Row],[V46]])</f>
        <v>-1.6504901960784315</v>
      </c>
      <c r="CQ258" s="4">
        <f>AVERAGE(Tabela13[[#This Row],[V45]],Tabela13[[#This Row],[V41]])</f>
        <v>0.75</v>
      </c>
      <c r="CR258" s="4">
        <f>AVERAGE(Tabela13[[#This Row],[V45]],Tabela13[[#This Row],[V42]])</f>
        <v>0.59950980392156861</v>
      </c>
      <c r="CS258" s="4">
        <f>AVERAGE(Tabela13[[#This Row],[V45]],Tabela13[[#This Row],[V43]])</f>
        <v>0</v>
      </c>
      <c r="CT258" s="4">
        <f>AVERAGE(Tabela13[[#This Row],[V45]],Tabela13[[#This Row],[V44]])</f>
        <v>-1.0509803921568628</v>
      </c>
      <c r="CU258" s="4">
        <f>AVERAGE(Tabela13[[#This Row],[V45]],Tabela13[[#This Row],[V46]])</f>
        <v>-0.9004901960784315</v>
      </c>
      <c r="CV258" s="4">
        <f>AVERAGE(Tabela13[[#This Row],[V46]],Tabela13[[#This Row],[V41]])</f>
        <v>0.15049019607843128</v>
      </c>
      <c r="CW258" s="4">
        <f>AVERAGE(Tabela13[[#This Row],[V46]],Tabela13[[#This Row],[V42]])</f>
        <v>0</v>
      </c>
      <c r="CX258" s="4">
        <f>AVERAGE(Tabela13[[#This Row],[V46]],Tabela13[[#This Row],[V43]])</f>
        <v>-0.59950980392156883</v>
      </c>
      <c r="CY258" s="4">
        <f>AVERAGE(Tabela13[[#This Row],[V46]],Tabela13[[#This Row],[V44]])</f>
        <v>-1.6504901960784315</v>
      </c>
      <c r="CZ258" s="4">
        <f>AVERAGE(Tabela13[[#This Row],[V46]],Tabela13[[#This Row],[V45]])</f>
        <v>-0.9004901960784315</v>
      </c>
      <c r="DA258" s="3">
        <f>_xlfn.STDEV.S(Tabela13[[#This Row],[V41]],Tabela13[[#This Row],[V42]])</f>
        <v>0.21282527629830403</v>
      </c>
      <c r="DB258" s="3">
        <f>_xlfn.STDEV.S(Tabela13[[#This Row],[V41]],Tabela13[[#This Row],[V43]])</f>
        <v>1.0606601717798216</v>
      </c>
      <c r="DC258" s="3">
        <f>_xlfn.STDEV.S(Tabela13[[#This Row],[V41]],Tabela13[[#This Row],[V44]])</f>
        <v>2.5469708961562509</v>
      </c>
      <c r="DD258" s="3">
        <f>_xlfn.STDEV.S(Tabela13[[#This Row],[V41]],Tabela13[[#This Row],[V45]])</f>
        <v>1.4863107243764293</v>
      </c>
      <c r="DE258" s="3">
        <f>_xlfn.STDEV.S(Tabela13[[#This Row],[V41]],Tabela13[[#This Row],[V46]])</f>
        <v>2.3341456198579467</v>
      </c>
      <c r="DF258" s="3">
        <f>_xlfn.STDEV.S(Tabela13[[#This Row],[V42]],Tabela13[[#This Row],[V41]])</f>
        <v>0.21282527629830403</v>
      </c>
      <c r="DG258" s="3">
        <f>_xlfn.STDEV.S(Tabela13[[#This Row],[V42]],Tabela13[[#This Row],[V43]])</f>
        <v>0.84783489548151747</v>
      </c>
      <c r="DH258" s="3">
        <f>_xlfn.STDEV.S(Tabela13[[#This Row],[V42]],Tabela13[[#This Row],[V44]])</f>
        <v>2.3341456198579467</v>
      </c>
      <c r="DI258" s="3">
        <f>_xlfn.STDEV.S(Tabela13[[#This Row],[V42]],Tabela13[[#This Row],[V45]])</f>
        <v>1.2734854480781255</v>
      </c>
      <c r="DJ258" s="3">
        <f>_xlfn.STDEV.S(Tabela13[[#This Row],[V42]],Tabela13[[#This Row],[V46]])</f>
        <v>2.1213203435596428</v>
      </c>
      <c r="DK258" s="3">
        <f>_xlfn.STDEV.S(Tabela13[[#This Row],[V43]],Tabela13[[#This Row],[V41]])</f>
        <v>1.0606601717798216</v>
      </c>
      <c r="DL258" s="3">
        <f>_xlfn.STDEV.S(Tabela13[[#This Row],[V43]],Tabela13[[#This Row],[V42]])</f>
        <v>0.84783489548151747</v>
      </c>
      <c r="DM258" s="3">
        <f>_xlfn.STDEV.S(Tabela13[[#This Row],[V43]],Tabela13[[#This Row],[V44]])</f>
        <v>1.4863107243764293</v>
      </c>
      <c r="DN258" s="3">
        <f>_xlfn.STDEV.S(Tabela13[[#This Row],[V43]],Tabela13[[#This Row],[V45]])</f>
        <v>0.42565055259660789</v>
      </c>
      <c r="DO258" s="3">
        <f>_xlfn.STDEV.S(Tabela13[[#This Row],[V43]],Tabela13[[#This Row],[V46]])</f>
        <v>1.2734854480781255</v>
      </c>
      <c r="DP258" s="3">
        <f>_xlfn.STDEV.S(Tabela13[[#This Row],[V44]],Tabela13[[#This Row],[V41]])</f>
        <v>2.5469708961562509</v>
      </c>
      <c r="DQ258" s="3">
        <f>_xlfn.STDEV.S(Tabela13[[#This Row],[V44]],Tabela13[[#This Row],[V42]])</f>
        <v>2.3341456198579467</v>
      </c>
      <c r="DR258" s="3">
        <f>_xlfn.STDEV.S(Tabela13[[#This Row],[V44]],Tabela13[[#This Row],[V43]])</f>
        <v>1.4863107243764293</v>
      </c>
      <c r="DS258" s="3">
        <f>_xlfn.STDEV.S(Tabela13[[#This Row],[V44]],Tabela13[[#This Row],[V45]])</f>
        <v>1.0606601717798212</v>
      </c>
      <c r="DT258" s="3">
        <f>_xlfn.STDEV.S(Tabela13[[#This Row],[V44]],Tabela13[[#This Row],[V46]])</f>
        <v>0.21282527629830389</v>
      </c>
      <c r="DU258" s="3">
        <f>_xlfn.STDEV.S(Tabela13[[#This Row],[V45]],Tabela13[[#This Row],[V41]])</f>
        <v>1.4863107243764293</v>
      </c>
      <c r="DV258" s="3">
        <f>_xlfn.STDEV.S(Tabela13[[#This Row],[V45]],Tabela13[[#This Row],[V42]])</f>
        <v>1.2734854480781255</v>
      </c>
      <c r="DW258" s="3">
        <f>_xlfn.STDEV.S(Tabela13[[#This Row],[V45]],Tabela13[[#This Row],[V43]])</f>
        <v>0.42565055259660789</v>
      </c>
      <c r="DX258" s="3">
        <f>_xlfn.STDEV.S(Tabela13[[#This Row],[V45]],Tabela13[[#This Row],[V44]])</f>
        <v>1.0606601717798212</v>
      </c>
      <c r="DY258" s="3">
        <f>_xlfn.STDEV.S(Tabela13[[#This Row],[V45]],Tabela13[[#This Row],[V46]])</f>
        <v>0.84783489548151758</v>
      </c>
      <c r="DZ258" s="3">
        <f>_xlfn.STDEV.S(Tabela13[[#This Row],[V46]],Tabela13[[#This Row],[V41]])</f>
        <v>2.3341456198579467</v>
      </c>
      <c r="EA258" s="3">
        <f>_xlfn.STDEV.S(Tabela13[[#This Row],[V46]],Tabela13[[#This Row],[V42]])</f>
        <v>2.1213203435596428</v>
      </c>
      <c r="EB258" s="3">
        <f>_xlfn.STDEV.S(Tabela13[[#This Row],[V46]],Tabela13[[#This Row],[V43]])</f>
        <v>1.2734854480781255</v>
      </c>
      <c r="EC258" s="3">
        <f>_xlfn.STDEV.S(Tabela13[[#This Row],[V46]],Tabela13[[#This Row],[V44]])</f>
        <v>0.21282527629830389</v>
      </c>
      <c r="ED258" s="3">
        <f>_xlfn.STDEV.S(Tabela13[[#This Row],[V46]],Tabela13[[#This Row],[V45]])</f>
        <v>0.84783489548151758</v>
      </c>
      <c r="EE258" s="3">
        <f t="shared" si="236"/>
        <v>0.12894670735032379</v>
      </c>
      <c r="EF258" s="3">
        <f t="shared" si="237"/>
        <v>1.0092102380740842</v>
      </c>
      <c r="EG258" s="3" t="str">
        <f t="shared" si="238"/>
        <v/>
      </c>
      <c r="EH258" s="3">
        <f t="shared" si="239"/>
        <v>1.9817476325019057</v>
      </c>
      <c r="EI258" s="3">
        <f t="shared" si="240"/>
        <v>15.510283597753141</v>
      </c>
      <c r="EJ258" s="3">
        <f t="shared" si="241"/>
        <v>0.12894670735032379</v>
      </c>
      <c r="EK258" s="3">
        <f t="shared" si="242"/>
        <v>0.94152595905405323</v>
      </c>
      <c r="EL258" s="3">
        <f t="shared" si="243"/>
        <v>-15.510283597753128</v>
      </c>
      <c r="EM258" s="3">
        <f t="shared" si="244"/>
        <v>2.1242112134745512</v>
      </c>
      <c r="EN258" s="3" t="str">
        <f t="shared" si="245"/>
        <v/>
      </c>
      <c r="EO258" s="3">
        <f t="shared" si="246"/>
        <v>1.0092102380740842</v>
      </c>
      <c r="EP258" s="3">
        <f t="shared" si="247"/>
        <v>0.94152595905405323</v>
      </c>
      <c r="EQ258" s="3">
        <f t="shared" si="248"/>
        <v>-1.9817476325019054</v>
      </c>
      <c r="ER258" s="3" t="str">
        <f t="shared" si="249"/>
        <v/>
      </c>
      <c r="ES258" s="3" t="str">
        <f t="shared" si="250"/>
        <v/>
      </c>
      <c r="ET258" s="3" t="str">
        <f t="shared" si="251"/>
        <v/>
      </c>
      <c r="EU258" s="3" t="str">
        <f t="shared" si="252"/>
        <v/>
      </c>
      <c r="EV258" s="3">
        <f t="shared" si="253"/>
        <v>-1.9817476325019054</v>
      </c>
      <c r="EW258" s="3">
        <f t="shared" si="254"/>
        <v>-1.0092102380740835</v>
      </c>
      <c r="EX258" s="3">
        <f t="shared" si="255"/>
        <v>-0.12894670735032371</v>
      </c>
      <c r="EY258" s="3">
        <f t="shared" si="256"/>
        <v>1.9817476325019057</v>
      </c>
      <c r="EZ258" s="3">
        <f t="shared" si="257"/>
        <v>2.1242112134745512</v>
      </c>
      <c r="FA258" s="3" t="str">
        <f t="shared" si="258"/>
        <v/>
      </c>
      <c r="FB258" s="3">
        <f t="shared" si="259"/>
        <v>-1.0092102380740835</v>
      </c>
      <c r="FC258" s="3">
        <f t="shared" si="260"/>
        <v>-0.94152595905405312</v>
      </c>
      <c r="FD258" s="3">
        <f t="shared" si="261"/>
        <v>15.510283597753141</v>
      </c>
      <c r="FE258" s="3" t="str">
        <f t="shared" si="262"/>
        <v/>
      </c>
      <c r="FF258" s="3">
        <f t="shared" si="263"/>
        <v>-2.1242112134745503</v>
      </c>
      <c r="FG258" s="3">
        <f t="shared" si="264"/>
        <v>-0.12894670735032371</v>
      </c>
      <c r="FH258" s="3">
        <f t="shared" si="265"/>
        <v>-0.94152595905405312</v>
      </c>
      <c r="FI258" s="4">
        <f t="shared" si="266"/>
        <v>0.53333333333333333</v>
      </c>
      <c r="FJ258" s="4">
        <f t="shared" si="267"/>
        <v>0.73529411764705876</v>
      </c>
      <c r="FK258" s="4">
        <f t="shared" si="268"/>
        <v>2.2730358051926016</v>
      </c>
      <c r="FL258" s="4">
        <f t="shared" si="269"/>
        <v>0.5538774817580181</v>
      </c>
      <c r="FM258" s="4">
        <f>Tabela13[[#This Row],[V139]]-Tabela13[[#This Row],[V140]]</f>
        <v>1.7191583234345835</v>
      </c>
      <c r="FN258" s="4">
        <f>Tabela13[[#This Row],[V1]]-Tabela13[[#This Row],[V2]]/2</f>
        <v>2.0843137254901962</v>
      </c>
      <c r="FO258" s="4">
        <f>Tabela13[[#This Row],[V1]]-Tabela13[[#This Row],[V3]]/2</f>
        <v>1.9338235294117647</v>
      </c>
      <c r="FP258" s="4">
        <f>Tabela13[[#This Row],[V1]]-Tabela13[[#This Row],[V4]]/2</f>
        <v>1.334313725490196</v>
      </c>
      <c r="FQ258" s="4">
        <f>Tabela13[[#This Row],[V2]]-Tabela13[[#This Row],[V1]]/2</f>
        <v>-0.61715686274509807</v>
      </c>
      <c r="FR258" s="4">
        <f>Tabela13[[#This Row],[V2]]-Tabela13[[#This Row],[V3]]/2</f>
        <v>0.13284313725490193</v>
      </c>
      <c r="FS258" s="4">
        <f>Tabela13[[#This Row],[V2]]-Tabela13[[#This Row],[V4]]/2</f>
        <v>-0.46666666666666679</v>
      </c>
      <c r="FT258" s="4">
        <f t="shared" si="270"/>
        <v>1.1234598659344892</v>
      </c>
      <c r="FU258" s="4">
        <f t="shared" si="271"/>
        <v>1.0935543891296589</v>
      </c>
      <c r="FV258" s="4">
        <f t="shared" si="272"/>
        <v>0.92764799315160629</v>
      </c>
      <c r="FW258" s="4">
        <f t="shared" si="273"/>
        <v>-0.55293941557821968</v>
      </c>
      <c r="FX258" s="4">
        <f t="shared" si="274"/>
        <v>0.1320698677009513</v>
      </c>
      <c r="FY258" s="4">
        <f t="shared" si="275"/>
        <v>-0.43662715981354144</v>
      </c>
      <c r="FZ258" s="4">
        <f t="shared" si="276"/>
        <v>202.22277586820806</v>
      </c>
      <c r="GA258" s="4">
        <f t="shared" si="277"/>
        <v>196.83979004333858</v>
      </c>
      <c r="GB258" s="4">
        <f t="shared" si="278"/>
        <v>166.97663876728913</v>
      </c>
      <c r="GC258" s="4">
        <f t="shared" si="279"/>
        <v>-99.529094804079548</v>
      </c>
      <c r="GD258" s="4">
        <f t="shared" si="280"/>
        <v>23.772576186171236</v>
      </c>
      <c r="GE258" s="4">
        <f t="shared" si="281"/>
        <v>-78.592888766437468</v>
      </c>
      <c r="GF258" s="4">
        <f>Tabela13[[#This Row],[V1]]-Tabela13[[#This Row],[V2]]/Tabela13[[#This Row],[V2]]</f>
        <v>1.3676470588235294</v>
      </c>
      <c r="GG258" s="4">
        <f>Tabela13[[#This Row],[V1]]-Tabela13[[#This Row],[V3]]/Tabela13[[#This Row],[V3]]</f>
        <v>1.3676470588235294</v>
      </c>
      <c r="GH258" s="4">
        <f>Tabela13[[#This Row],[V1]]-Tabela13[[#This Row],[V4]]/Tabela13[[#This Row],[V4]]</f>
        <v>1.3676470588235294</v>
      </c>
      <c r="GI258" s="4">
        <f>Tabela13[[#This Row],[V2]]-Tabela13[[#This Row],[V1]]/Tabela13[[#This Row],[V1]]</f>
        <v>-0.43333333333333335</v>
      </c>
      <c r="GJ258" s="4">
        <f>Tabela13[[#This Row],[V2]]-Tabela13[[#This Row],[V3]]/Tabela13[[#This Row],[V3]]</f>
        <v>-0.43333333333333335</v>
      </c>
      <c r="GK258" s="4">
        <f>Tabela13[[#This Row],[V2]]-Tabela13[[#This Row],[V4]]/Tabela13[[#This Row],[V4]]</f>
        <v>-0.43333333333333335</v>
      </c>
      <c r="GL258" s="4">
        <f t="shared" si="282"/>
        <v>0.88328726857176298</v>
      </c>
      <c r="GM258" s="4">
        <f t="shared" si="283"/>
        <v>1.4671568627450982</v>
      </c>
      <c r="GN258" s="4">
        <f t="shared" si="284"/>
        <v>0.60204010286882603</v>
      </c>
      <c r="GO258" s="3">
        <f t="shared" si="285"/>
        <v>1</v>
      </c>
      <c r="GP258" s="3">
        <v>100</v>
      </c>
      <c r="GQ258" s="3">
        <f t="shared" si="286"/>
        <v>0.3600000000000001</v>
      </c>
      <c r="GR258" s="3">
        <f t="shared" si="287"/>
        <v>36.000000000000007</v>
      </c>
      <c r="GS258" s="34">
        <f>COUNTIF($D$2:D257,Tabela13[[#This Row],[HomeTeam]])</f>
        <v>12</v>
      </c>
      <c r="GT258" s="34">
        <f>COUNTIF($E$2:E257,Tabela13[[#This Row],[AwayTeam]])</f>
        <v>12</v>
      </c>
      <c r="GU258" s="3">
        <f>IFERROR(AVERAGEIFS($AD$2:AD257,$D$2:D257,Tabela13[[#This Row],[HomeTeam]],$GS$2:GS257,"&gt;="&amp;Tabela13[[#This Row],[Contagem_H]]-5),"")</f>
        <v>0.47462887989203778</v>
      </c>
      <c r="GV258" s="3">
        <f>IFERROR(AVERAGEIFS($G$2:G257,$E$2:E257,Tabela13[[#This Row],[AwayTeam]],$GT$2:GT257,"&gt;="&amp;Tabela13[[#This Row],[Contagem_A]]-5),"")</f>
        <v>1.8</v>
      </c>
      <c r="GW258" s="3">
        <f>IFERROR(AVERAGEIFS($GQ$2:GQ257,$D$2:D257,Tabela13[[#This Row],[HomeTeam]],$GS$2:GS257,"&gt;="&amp;Tabela13[[#This Row],[Contagem_H]]-5),"")</f>
        <v>0.20400000000000001</v>
      </c>
    </row>
    <row r="259" spans="1:205" x14ac:dyDescent="0.25">
      <c r="A259" t="s">
        <v>127</v>
      </c>
      <c r="B259" t="s">
        <v>228</v>
      </c>
      <c r="C259" t="s">
        <v>229</v>
      </c>
      <c r="D259" t="s">
        <v>26</v>
      </c>
      <c r="E259" t="s">
        <v>135</v>
      </c>
      <c r="F259" s="3">
        <v>1</v>
      </c>
      <c r="G259" s="3">
        <v>0</v>
      </c>
      <c r="H259" s="3" t="str">
        <f t="shared" si="288"/>
        <v>H</v>
      </c>
      <c r="I259" s="3">
        <v>1.45</v>
      </c>
      <c r="J259" s="3">
        <v>4.5</v>
      </c>
      <c r="K259" s="3">
        <v>7</v>
      </c>
      <c r="L259" s="3">
        <v>1.73</v>
      </c>
      <c r="M259" s="3">
        <v>2.08</v>
      </c>
      <c r="N259" s="3">
        <f t="shared" ref="N259:N322" si="289">SUM(F259:G259)</f>
        <v>1</v>
      </c>
      <c r="O259" s="3">
        <f t="shared" ref="O259:O322" si="290">IF(H259="H",3,IF(H259="D",1,0))</f>
        <v>3</v>
      </c>
      <c r="P259" s="3">
        <f t="shared" ref="P259:P322" si="291">IF(H259="A",3,IF(H259="D",1,0))</f>
        <v>0</v>
      </c>
      <c r="Q259" s="3">
        <f t="shared" ref="Q259:Q322" si="292">((1/I259)+(1/J259)+(1/K259))-1</f>
        <v>5.4734537493158264E-2</v>
      </c>
      <c r="R259" s="3">
        <f t="shared" ref="R259:R322" si="293">((1/L259)+(1/M259-1))</f>
        <v>5.8803912850155626E-2</v>
      </c>
      <c r="S259" s="3">
        <f t="shared" ref="S259:S322" si="294">I259*(1+Q259)</f>
        <v>1.5293650793650795</v>
      </c>
      <c r="T259" s="3">
        <f t="shared" ref="T259:T322" si="295">J259*(1+Q259)</f>
        <v>4.7463054187192117</v>
      </c>
      <c r="U259" s="3">
        <f t="shared" ref="U259:U322" si="296">K259*(1+Q259)</f>
        <v>7.3831417624521078</v>
      </c>
      <c r="V259" s="3">
        <f t="shared" ref="V259:V322" si="297">L259*(1+Q259)</f>
        <v>1.8246907498631637</v>
      </c>
      <c r="W259" s="3">
        <f t="shared" ref="W259:W322" si="298">M259*(1+Q259)</f>
        <v>2.1938478379857691</v>
      </c>
      <c r="X259" s="4">
        <f t="shared" ref="X259:X322" si="299">1/I259</f>
        <v>0.68965517241379315</v>
      </c>
      <c r="Y259" s="4">
        <f t="shared" ref="Y259:Y322" si="300">1/J259</f>
        <v>0.22222222222222221</v>
      </c>
      <c r="Z259" s="4">
        <f t="shared" ref="Z259:Z322" si="301">1/K259</f>
        <v>0.14285714285714285</v>
      </c>
      <c r="AA259" s="4">
        <f t="shared" ref="AA259:AA322" si="302">1/L259</f>
        <v>0.5780346820809249</v>
      </c>
      <c r="AB259" s="4">
        <f t="shared" ref="AB259:AB322" si="303">1/M259</f>
        <v>0.48076923076923073</v>
      </c>
      <c r="AC259" s="4">
        <f t="shared" ref="AC259:AC322" si="304">(X259+F259)/2</f>
        <v>0.84482758620689657</v>
      </c>
      <c r="AD259" s="4">
        <f t="shared" ref="AD259:AD322" si="305">(Z259+G259)/2</f>
        <v>7.1428571428571425E-2</v>
      </c>
      <c r="AE259" s="4">
        <f t="shared" ref="AE259:AE322" si="306">(X259+G259)/2</f>
        <v>0.34482758620689657</v>
      </c>
      <c r="AF259" s="4">
        <f t="shared" ref="AF259:AF322" si="307">(Z259+F259)/2</f>
        <v>0.5714285714285714</v>
      </c>
      <c r="AG259" s="4">
        <f>IFERROR(AVERAGE(Tabela13[[#This Row],[V1]],Tabela13[[#This Row],[V2]]),"")</f>
        <v>0.45812807881773399</v>
      </c>
      <c r="AH259" s="4">
        <f>IFERROR(AVERAGE(Tabela13[[#This Row],[V1]],Tabela13[[#This Row],[V3]]),"")</f>
        <v>0.59482758620689657</v>
      </c>
      <c r="AI259" s="4">
        <f>IFERROR(AVERAGE(Tabela13[[#This Row],[V1]],Tabela13[[#This Row],[V4]]),"")</f>
        <v>0.70812807881773399</v>
      </c>
      <c r="AJ259" s="4">
        <f>IFERROR(AVERAGE(Tabela13[[#This Row],[V2]],Tabela13[[#This Row],[V1]]),"")</f>
        <v>0.45812807881773399</v>
      </c>
      <c r="AK259" s="4">
        <f>IFERROR(AVERAGE(Tabela13[[#This Row],[V2]],Tabela13[[#This Row],[V3]]),"")</f>
        <v>0.20812807881773399</v>
      </c>
      <c r="AL259" s="4">
        <f>IFERROR(AVERAGE(Tabela13[[#This Row],[V2]],Tabela13[[#This Row],[V4]]),"")</f>
        <v>0.3214285714285714</v>
      </c>
      <c r="AM259" s="4">
        <f>IFERROR(AVERAGE(Tabela13[[#This Row],[V3]],Tabela13[[#This Row],[V1]]),"")</f>
        <v>0.59482758620689657</v>
      </c>
      <c r="AN259" s="4">
        <f>IFERROR(AVERAGE(Tabela13[[#This Row],[V3]],Tabela13[[#This Row],[V2]]),"")</f>
        <v>0.20812807881773399</v>
      </c>
      <c r="AO259" s="4">
        <f>IFERROR(AVERAGE(Tabela13[[#This Row],[V3]],Tabela13[[#This Row],[V4]]),"")</f>
        <v>0.45812807881773399</v>
      </c>
      <c r="AP259" s="4">
        <f>IFERROR(AVERAGE(Tabela13[[#This Row],[V4]],Tabela13[[#This Row],[V1]]),"")</f>
        <v>0.70812807881773399</v>
      </c>
      <c r="AQ259" s="4">
        <f>IFERROR(AVERAGE(Tabela13[[#This Row],[V4]],Tabela13[[#This Row],[V2]]),"")</f>
        <v>0.3214285714285714</v>
      </c>
      <c r="AR259" s="4">
        <f>IFERROR(AVERAGE(Tabela13[[#This Row],[V4]],Tabela13[[#This Row],[V3]]),"")</f>
        <v>0.45812807881773399</v>
      </c>
      <c r="AS259" s="4">
        <f>_xlfn.STDEV.S(Tabela13[[#This Row],[V1]:[V2]])</f>
        <v>0.54687568791274865</v>
      </c>
      <c r="AT259" s="4">
        <f>_xlfn.STDEV.S(Tabela13[[#This Row],[V1]],Tabela13[[#This Row],[V3]])</f>
        <v>0.3535533905932739</v>
      </c>
      <c r="AU259" s="4">
        <f>_xlfn.STDEV.S(Tabela13[[#This Row],[V1]],Tabela13[[#This Row],[V4]])</f>
        <v>0.19332229731947492</v>
      </c>
      <c r="AV259" s="4">
        <f>_xlfn.STDEV.S(Tabela13[[#This Row],[V2]],Tabela13[[#This Row],[V1]])</f>
        <v>0.54687568791274865</v>
      </c>
      <c r="AW259" s="4">
        <f>_xlfn.STDEV.S(Tabela13[[#This Row],[V2]],Tabela13[[#This Row],[V3]])</f>
        <v>0.1933222973194749</v>
      </c>
      <c r="AX259" s="4">
        <f>_xlfn.STDEV.S(Tabela13[[#This Row],[V42]],Tabela13[[#This Row],[V44]])</f>
        <v>0.90042907850602238</v>
      </c>
      <c r="AY259" s="4">
        <f>_xlfn.STDEV.S(Tabela13[[#This Row],[V3]],Tabela13[[#This Row],[V1]])</f>
        <v>0.3535533905932739</v>
      </c>
      <c r="AZ259" s="4">
        <f>_xlfn.STDEV.S(Tabela13[[#This Row],[V3]],Tabela13[[#This Row],[V2]])</f>
        <v>0.1933222973194749</v>
      </c>
      <c r="BA259" s="4">
        <f>_xlfn.STDEV.S(Tabela13[[#This Row],[V3]],Tabela13[[#This Row],[V4]])</f>
        <v>0.16023109327379897</v>
      </c>
      <c r="BB259" s="4">
        <f>_xlfn.STDEV.S(Tabela13[[#This Row],[V4]],Tabela13[[#This Row],[V1]])</f>
        <v>0.19332229731947492</v>
      </c>
      <c r="BC259" s="4">
        <f>_xlfn.STDEV.S(Tabela13[[#This Row],[V4]],Tabela13[[#This Row],[V2]])</f>
        <v>0.35355339059327379</v>
      </c>
      <c r="BD259" s="4">
        <f>_xlfn.STDEV.S(Tabela13[[#This Row],[V4]],Tabela13[[#This Row],[V3]])</f>
        <v>0.16023109327379897</v>
      </c>
      <c r="BE259" s="4">
        <f>Tabela13[[#This Row],[V17]]/Tabela13[[#This Row],[V5]]</f>
        <v>1.1937178994224513</v>
      </c>
      <c r="BF259" s="4">
        <f>Tabela13[[#This Row],[V18]]/Tabela13[[#This Row],[V6]]</f>
        <v>0.59437961317130106</v>
      </c>
      <c r="BG259" s="4">
        <f>Tabela13[[#This Row],[V19]]/Tabela13[[#This Row],[V7]]</f>
        <v>0.27300470508419761</v>
      </c>
      <c r="BH259" s="4">
        <f>Tabela13[[#This Row],[V20]]/Tabela13[[#This Row],[V8]]</f>
        <v>1.1937178994224513</v>
      </c>
      <c r="BI259" s="4">
        <f>Tabela13[[#This Row],[V21]]/Tabela13[[#This Row],[V9]]</f>
        <v>0.92886216226871965</v>
      </c>
      <c r="BJ259" s="4">
        <f>Tabela13[[#This Row],[V22]]/Tabela13[[#This Row],[V10]]</f>
        <v>2.8013349109076255</v>
      </c>
      <c r="BK259" s="4">
        <f>Tabela13[[#This Row],[V23]]/Tabela13[[#This Row],[V11]]</f>
        <v>0.59437961317130106</v>
      </c>
      <c r="BL259" s="4">
        <f>Tabela13[[#This Row],[V24]]/Tabela13[[#This Row],[V12]]</f>
        <v>0.92886216226871965</v>
      </c>
      <c r="BM259" s="4">
        <f>Tabela13[[#This Row],[V25]]/Tabela13[[#This Row],[V13]]</f>
        <v>0.34975174123205582</v>
      </c>
      <c r="BN259" s="4">
        <f>Tabela13[[#This Row],[V26]]/Tabela13[[#This Row],[V14]]</f>
        <v>0.27300470508419761</v>
      </c>
      <c r="BO259" s="4">
        <f>Tabela13[[#This Row],[V27]]/Tabela13[[#This Row],[V15]]</f>
        <v>1.0999438818457408</v>
      </c>
      <c r="BP259" s="4">
        <f>Tabela13[[#This Row],[V28]]/Tabela13[[#This Row],[V16]]</f>
        <v>0.34975174123205582</v>
      </c>
      <c r="BQ259" s="4">
        <f>Tabela13[[#This Row],[V1]]-Tabela13[[#This Row],[V2]]</f>
        <v>0.77339901477832518</v>
      </c>
      <c r="BR259" s="4">
        <f>Tabela13[[#This Row],[V1]]-Tabela13[[#This Row],[V3]]</f>
        <v>0.5</v>
      </c>
      <c r="BS259" s="4">
        <f>Tabela13[[#This Row],[V1]]-Tabela13[[#This Row],[V4]]</f>
        <v>0.27339901477832518</v>
      </c>
      <c r="BT259" s="4">
        <f>Tabela13[[#This Row],[V2]]-Tabela13[[#This Row],[V1]]</f>
        <v>-0.77339901477832518</v>
      </c>
      <c r="BU259" s="4">
        <f>Tabela13[[#This Row],[V2]]-Tabela13[[#This Row],[V3]]</f>
        <v>-0.27339901477832518</v>
      </c>
      <c r="BV259" s="4">
        <f>Tabela13[[#This Row],[V2]]-Tabela13[[#This Row],[V4]]</f>
        <v>-0.5</v>
      </c>
      <c r="BW259" s="4">
        <f>AVERAGE(Tabela13[[#This Row],[V41]],Tabela13[[#This Row],[V42]])</f>
        <v>0.63669950738916259</v>
      </c>
      <c r="BX259" s="4">
        <f>AVERAGE(Tabela13[[#This Row],[V41]],Tabela13[[#This Row],[V43]])</f>
        <v>0.52339901477832518</v>
      </c>
      <c r="BY259" s="4">
        <f>AVERAGE(Tabela13[[#This Row],[V41]],Tabela13[[#This Row],[V44]])</f>
        <v>0</v>
      </c>
      <c r="BZ259" s="4">
        <f>AVERAGE(Tabela13[[#This Row],[V41]],Tabela13[[#This Row],[V45]])</f>
        <v>0.25</v>
      </c>
      <c r="CA259" s="4">
        <f>AVERAGE(Tabela13[[#This Row],[V41]],Tabela13[[#This Row],[V46]])</f>
        <v>0.13669950738916259</v>
      </c>
      <c r="CB259" s="4">
        <f>AVERAGE(Tabela13[[#This Row],[V42]],Tabela13[[#This Row],[V41]])</f>
        <v>0.63669950738916259</v>
      </c>
      <c r="CC259" s="4">
        <f>AVERAGE(Tabela13[[#This Row],[V42]],Tabela13[[#This Row],[V43]])</f>
        <v>0.38669950738916259</v>
      </c>
      <c r="CD259" s="4">
        <f>AVERAGE(Tabela13[[#This Row],[V42]],Tabela13[[#This Row],[V44]])</f>
        <v>-0.13669950738916259</v>
      </c>
      <c r="CE259" s="4">
        <f>AVERAGE(Tabela13[[#This Row],[V42]],Tabela13[[#This Row],[V45]])</f>
        <v>0.11330049261083741</v>
      </c>
      <c r="CF259" s="4">
        <f>AVERAGE(Tabela13[[#This Row],[V42]],Tabela13[[#This Row],[V46]])</f>
        <v>0</v>
      </c>
      <c r="CG259" s="4">
        <f>AVERAGE(Tabela13[[#This Row],[V43]],Tabela13[[#This Row],[V41]])</f>
        <v>0.52339901477832518</v>
      </c>
      <c r="CH259" s="4">
        <f>AVERAGE(Tabela13[[#This Row],[V43]],Tabela13[[#This Row],[V42]])</f>
        <v>0.38669950738916259</v>
      </c>
      <c r="CI259" s="4">
        <f>AVERAGE(Tabela13[[#This Row],[V43]],Tabela13[[#This Row],[V44]])</f>
        <v>-0.25</v>
      </c>
      <c r="CJ259" s="4">
        <f>AVERAGE(Tabela13[[#This Row],[V43]],Tabela13[[#This Row],[V45]])</f>
        <v>0</v>
      </c>
      <c r="CK259" s="4">
        <f>AVERAGE(Tabela13[[#This Row],[V43]],Tabela13[[#This Row],[V46]])</f>
        <v>-0.11330049261083741</v>
      </c>
      <c r="CL259" s="4">
        <f>AVERAGE(Tabela13[[#This Row],[V44]],Tabela13[[#This Row],[V41]])</f>
        <v>0</v>
      </c>
      <c r="CM259" s="4">
        <f>AVERAGE(Tabela13[[#This Row],[V44]],Tabela13[[#This Row],[V42]])</f>
        <v>-0.13669950738916259</v>
      </c>
      <c r="CN259" s="4">
        <f>AVERAGE(Tabela13[[#This Row],[V44]],Tabela13[[#This Row],[V43]])</f>
        <v>-0.25</v>
      </c>
      <c r="CO259" s="4">
        <f>AVERAGE(Tabela13[[#This Row],[V44]],Tabela13[[#This Row],[V45]])</f>
        <v>-0.52339901477832518</v>
      </c>
      <c r="CP259" s="4">
        <f>AVERAGE(Tabela13[[#This Row],[V44]],Tabela13[[#This Row],[V46]])</f>
        <v>-0.63669950738916259</v>
      </c>
      <c r="CQ259" s="4">
        <f>AVERAGE(Tabela13[[#This Row],[V45]],Tabela13[[#This Row],[V41]])</f>
        <v>0.25</v>
      </c>
      <c r="CR259" s="4">
        <f>AVERAGE(Tabela13[[#This Row],[V45]],Tabela13[[#This Row],[V42]])</f>
        <v>0.11330049261083741</v>
      </c>
      <c r="CS259" s="4">
        <f>AVERAGE(Tabela13[[#This Row],[V45]],Tabela13[[#This Row],[V43]])</f>
        <v>0</v>
      </c>
      <c r="CT259" s="4">
        <f>AVERAGE(Tabela13[[#This Row],[V45]],Tabela13[[#This Row],[V44]])</f>
        <v>-0.52339901477832518</v>
      </c>
      <c r="CU259" s="4">
        <f>AVERAGE(Tabela13[[#This Row],[V45]],Tabela13[[#This Row],[V46]])</f>
        <v>-0.38669950738916259</v>
      </c>
      <c r="CV259" s="4">
        <f>AVERAGE(Tabela13[[#This Row],[V46]],Tabela13[[#This Row],[V41]])</f>
        <v>0.13669950738916259</v>
      </c>
      <c r="CW259" s="4">
        <f>AVERAGE(Tabela13[[#This Row],[V46]],Tabela13[[#This Row],[V42]])</f>
        <v>0</v>
      </c>
      <c r="CX259" s="4">
        <f>AVERAGE(Tabela13[[#This Row],[V46]],Tabela13[[#This Row],[V43]])</f>
        <v>-0.11330049261083741</v>
      </c>
      <c r="CY259" s="4">
        <f>AVERAGE(Tabela13[[#This Row],[V46]],Tabela13[[#This Row],[V44]])</f>
        <v>-0.63669950738916259</v>
      </c>
      <c r="CZ259" s="4">
        <f>AVERAGE(Tabela13[[#This Row],[V46]],Tabela13[[#This Row],[V45]])</f>
        <v>-0.38669950738916259</v>
      </c>
      <c r="DA259" s="3">
        <f>_xlfn.STDEV.S(Tabela13[[#This Row],[V41]],Tabela13[[#This Row],[V42]])</f>
        <v>0.19332229731947492</v>
      </c>
      <c r="DB259" s="3">
        <f>_xlfn.STDEV.S(Tabela13[[#This Row],[V41]],Tabela13[[#This Row],[V43]])</f>
        <v>0.3535533905932739</v>
      </c>
      <c r="DC259" s="3">
        <f>_xlfn.STDEV.S(Tabela13[[#This Row],[V41]],Tabela13[[#This Row],[V44]])</f>
        <v>1.0937513758254973</v>
      </c>
      <c r="DD259" s="3">
        <f>_xlfn.STDEV.S(Tabela13[[#This Row],[V41]],Tabela13[[#This Row],[V45]])</f>
        <v>0.74019798523222358</v>
      </c>
      <c r="DE259" s="3">
        <f>_xlfn.STDEV.S(Tabela13[[#This Row],[V41]],Tabela13[[#This Row],[V46]])</f>
        <v>0.90042907850602238</v>
      </c>
      <c r="DF259" s="3">
        <f>_xlfn.STDEV.S(Tabela13[[#This Row],[V42]],Tabela13[[#This Row],[V41]])</f>
        <v>0.19332229731947492</v>
      </c>
      <c r="DG259" s="3">
        <f>_xlfn.STDEV.S(Tabela13[[#This Row],[V42]],Tabela13[[#This Row],[V43]])</f>
        <v>0.16023109327379881</v>
      </c>
      <c r="DH259" s="3">
        <f>_xlfn.STDEV.S(Tabela13[[#This Row],[V42]],Tabela13[[#This Row],[V44]])</f>
        <v>0.90042907850602238</v>
      </c>
      <c r="DI259" s="3">
        <f>_xlfn.STDEV.S(Tabela13[[#This Row],[V42]],Tabela13[[#This Row],[V45]])</f>
        <v>0.54687568791274854</v>
      </c>
      <c r="DJ259" s="3">
        <f>_xlfn.STDEV.S(Tabela13[[#This Row],[V42]],Tabela13[[#This Row],[V46]])</f>
        <v>0.70710678118654757</v>
      </c>
      <c r="DK259" s="3">
        <f>_xlfn.STDEV.S(Tabela13[[#This Row],[V43]],Tabela13[[#This Row],[V41]])</f>
        <v>0.3535533905932739</v>
      </c>
      <c r="DL259" s="3">
        <f>_xlfn.STDEV.S(Tabela13[[#This Row],[V43]],Tabela13[[#This Row],[V42]])</f>
        <v>0.16023109327379881</v>
      </c>
      <c r="DM259" s="3">
        <f>_xlfn.STDEV.S(Tabela13[[#This Row],[V43]],Tabela13[[#This Row],[V44]])</f>
        <v>0.74019798523222358</v>
      </c>
      <c r="DN259" s="3">
        <f>_xlfn.STDEV.S(Tabela13[[#This Row],[V43]],Tabela13[[#This Row],[V45]])</f>
        <v>0.38664459463894968</v>
      </c>
      <c r="DO259" s="3">
        <f>_xlfn.STDEV.S(Tabela13[[#This Row],[V43]],Tabela13[[#This Row],[V46]])</f>
        <v>0.54687568791274854</v>
      </c>
      <c r="DP259" s="3">
        <f>_xlfn.STDEV.S(Tabela13[[#This Row],[V44]],Tabela13[[#This Row],[V41]])</f>
        <v>1.0937513758254973</v>
      </c>
      <c r="DQ259" s="3">
        <f>_xlfn.STDEV.S(Tabela13[[#This Row],[V44]],Tabela13[[#This Row],[V42]])</f>
        <v>0.90042907850602238</v>
      </c>
      <c r="DR259" s="3">
        <f>_xlfn.STDEV.S(Tabela13[[#This Row],[V44]],Tabela13[[#This Row],[V43]])</f>
        <v>0.74019798523222358</v>
      </c>
      <c r="DS259" s="3">
        <f>_xlfn.STDEV.S(Tabela13[[#This Row],[V44]],Tabela13[[#This Row],[V45]])</f>
        <v>0.3535533905932739</v>
      </c>
      <c r="DT259" s="3">
        <f>_xlfn.STDEV.S(Tabela13[[#This Row],[V44]],Tabela13[[#This Row],[V46]])</f>
        <v>0.19332229731947492</v>
      </c>
      <c r="DU259" s="3">
        <f>_xlfn.STDEV.S(Tabela13[[#This Row],[V45]],Tabela13[[#This Row],[V41]])</f>
        <v>0.74019798523222358</v>
      </c>
      <c r="DV259" s="3">
        <f>_xlfn.STDEV.S(Tabela13[[#This Row],[V45]],Tabela13[[#This Row],[V42]])</f>
        <v>0.54687568791274854</v>
      </c>
      <c r="DW259" s="3">
        <f>_xlfn.STDEV.S(Tabela13[[#This Row],[V45]],Tabela13[[#This Row],[V43]])</f>
        <v>0.38664459463894968</v>
      </c>
      <c r="DX259" s="3">
        <f>_xlfn.STDEV.S(Tabela13[[#This Row],[V45]],Tabela13[[#This Row],[V44]])</f>
        <v>0.3535533905932739</v>
      </c>
      <c r="DY259" s="3">
        <f>_xlfn.STDEV.S(Tabela13[[#This Row],[V45]],Tabela13[[#This Row],[V46]])</f>
        <v>0.16023109327379881</v>
      </c>
      <c r="DZ259" s="3">
        <f>_xlfn.STDEV.S(Tabela13[[#This Row],[V46]],Tabela13[[#This Row],[V41]])</f>
        <v>0.90042907850602238</v>
      </c>
      <c r="EA259" s="3">
        <f>_xlfn.STDEV.S(Tabela13[[#This Row],[V46]],Tabela13[[#This Row],[V42]])</f>
        <v>0.70710678118654757</v>
      </c>
      <c r="EB259" s="3">
        <f>_xlfn.STDEV.S(Tabela13[[#This Row],[V46]],Tabela13[[#This Row],[V43]])</f>
        <v>0.54687568791274854</v>
      </c>
      <c r="EC259" s="3">
        <f>_xlfn.STDEV.S(Tabela13[[#This Row],[V46]],Tabela13[[#This Row],[V44]])</f>
        <v>0.19332229731947492</v>
      </c>
      <c r="ED259" s="3">
        <f>_xlfn.STDEV.S(Tabela13[[#This Row],[V46]],Tabela13[[#This Row],[V45]])</f>
        <v>0.16023109327379881</v>
      </c>
      <c r="EE259" s="3">
        <f t="shared" ref="EE259:EE322" si="308">DA259/BW259</f>
        <v>0.30363192538377876</v>
      </c>
      <c r="EF259" s="3">
        <f t="shared" ref="EF259:EF322" si="309">DB259/BX259</f>
        <v>0.67549494861585502</v>
      </c>
      <c r="EG259" s="3" t="str">
        <f t="shared" ref="EG259:EG322" si="310">IFERROR(DC259/BY259,"")</f>
        <v/>
      </c>
      <c r="EH259" s="3">
        <f t="shared" ref="EH259:EH322" si="311">IFERROR(DD259/BZ259,"")</f>
        <v>2.9607919409288943</v>
      </c>
      <c r="EI259" s="3">
        <f t="shared" ref="EI259:EI322" si="312">IFERROR(DE259/CA259,"")</f>
        <v>6.5869226283503606</v>
      </c>
      <c r="EJ259" s="3">
        <f t="shared" ref="EJ259:EJ322" si="313">IFERROR(DF259/CB259,"")</f>
        <v>0.30363192538377876</v>
      </c>
      <c r="EK259" s="3">
        <f t="shared" ref="EK259:EK322" si="314">IFERROR(DG259/CC259,"")</f>
        <v>0.41435556604561979</v>
      </c>
      <c r="EL259" s="3">
        <f t="shared" ref="EL259:EL322" si="315">IFERROR(DH259/CD259,"")</f>
        <v>-6.5869226283503606</v>
      </c>
      <c r="EM259" s="3">
        <f t="shared" ref="EM259:EM322" si="316">IFERROR(DI259/CE259,"")</f>
        <v>4.8267723759255645</v>
      </c>
      <c r="EN259" s="3" t="str">
        <f t="shared" ref="EN259:EN322" si="317">IFERROR(DJ259/CF259,"")</f>
        <v/>
      </c>
      <c r="EO259" s="3">
        <f t="shared" ref="EO259:EO322" si="318">IFERROR(DK259/CG259,"")</f>
        <v>0.67549494861585502</v>
      </c>
      <c r="EP259" s="3">
        <f t="shared" ref="EP259:EP322" si="319">IFERROR(DL259/CH259,"")</f>
        <v>0.41435556604561979</v>
      </c>
      <c r="EQ259" s="3">
        <f t="shared" ref="EQ259:EQ322" si="320">IFERROR(DM259/CI259,"")</f>
        <v>-2.9607919409288943</v>
      </c>
      <c r="ER259" s="3" t="str">
        <f t="shared" ref="ER259:ER322" si="321">IFERROR(DN259/CJ259,"")</f>
        <v/>
      </c>
      <c r="ES259" s="3" t="str">
        <f t="shared" ref="ES259:ES322" si="322">IFERROR(D259/CK259,"")</f>
        <v/>
      </c>
      <c r="ET259" s="3" t="str">
        <f t="shared" ref="ET259:ET322" si="323">IFERROR(DP259/CL259,"")</f>
        <v/>
      </c>
      <c r="EU259" s="3" t="str">
        <f t="shared" ref="EU259:EU322" si="324">IFERROR(D269/CM259,"")</f>
        <v/>
      </c>
      <c r="EV259" s="3">
        <f t="shared" ref="EV259:EV322" si="325">IFERROR(DR259/CN259,"")</f>
        <v>-2.9607919409288943</v>
      </c>
      <c r="EW259" s="3">
        <f t="shared" ref="EW259:EW322" si="326">IFERROR(DS259/CO259,"")</f>
        <v>-0.67549494861585502</v>
      </c>
      <c r="EX259" s="3">
        <f t="shared" ref="EX259:EX322" si="327">IFERROR(DT259/CP259,"")</f>
        <v>-0.30363192538377876</v>
      </c>
      <c r="EY259" s="3">
        <f t="shared" ref="EY259:EY322" si="328">IFERROR(DU259/CQ259,"")</f>
        <v>2.9607919409288943</v>
      </c>
      <c r="EZ259" s="3">
        <f t="shared" ref="EZ259:EZ322" si="329">IFERROR(DV259/CR259,"")</f>
        <v>4.8267723759255645</v>
      </c>
      <c r="FA259" s="3" t="str">
        <f t="shared" ref="FA259:FA322" si="330">IFERROR(DW259/CS259,"")</f>
        <v/>
      </c>
      <c r="FB259" s="3">
        <f t="shared" ref="FB259:FB322" si="331">IFERROR(DX259/CT259,"")</f>
        <v>-0.67549494861585502</v>
      </c>
      <c r="FC259" s="3">
        <f t="shared" ref="FC259:FC322" si="332">IFERROR(DY259/CU259,"")</f>
        <v>-0.41435556604561979</v>
      </c>
      <c r="FD259" s="3">
        <f t="shared" ref="FD259:FD322" si="333">IFERROR(DZ259/CV259,"")</f>
        <v>6.5869226283503606</v>
      </c>
      <c r="FE259" s="3" t="str">
        <f t="shared" ref="FE259:FE322" si="334">IFERROR(EA259/CW259,"")</f>
        <v/>
      </c>
      <c r="FF259" s="3">
        <f t="shared" ref="FF259:FF322" si="335">IFERROR(EB259/CX259,"")</f>
        <v>-4.8267723759255645</v>
      </c>
      <c r="FG259" s="3">
        <f t="shared" ref="FG259:FG322" si="336">IFERROR(EC259/CY259,"")</f>
        <v>-0.30363192538377876</v>
      </c>
      <c r="FH259" s="3">
        <f t="shared" ref="FH259:FH322" si="337">IFERROR(ED259/CZ259,"")</f>
        <v>-0.41435556604561979</v>
      </c>
      <c r="FI259" s="4">
        <f t="shared" ref="FI259:FI322" si="338">(F259*Z259)</f>
        <v>0.14285714285714285</v>
      </c>
      <c r="FJ259" s="4">
        <f t="shared" ref="FJ259:FJ322" si="339">(G259*X259)</f>
        <v>0</v>
      </c>
      <c r="FK259" s="4">
        <f t="shared" ref="FK259:FK322" si="340">((1/S259)*3+(1/T259))</f>
        <v>2.1722885313959521</v>
      </c>
      <c r="FL259" s="4">
        <f t="shared" ref="FL259:FL322" si="341">((1/U259)*3+(1/T259))</f>
        <v>0.61702127659574468</v>
      </c>
      <c r="FM259" s="4">
        <f>Tabela13[[#This Row],[V139]]-Tabela13[[#This Row],[V140]]</f>
        <v>1.5552672548002073</v>
      </c>
      <c r="FN259" s="4">
        <f>Tabela13[[#This Row],[V1]]-Tabela13[[#This Row],[V2]]/2</f>
        <v>0.80911330049261088</v>
      </c>
      <c r="FO259" s="4">
        <f>Tabela13[[#This Row],[V1]]-Tabela13[[#This Row],[V3]]/2</f>
        <v>0.67241379310344829</v>
      </c>
      <c r="FP259" s="4">
        <f>Tabela13[[#This Row],[V1]]-Tabela13[[#This Row],[V4]]/2</f>
        <v>0.55911330049261088</v>
      </c>
      <c r="FQ259" s="4">
        <f>Tabela13[[#This Row],[V2]]-Tabela13[[#This Row],[V1]]/2</f>
        <v>-0.35098522167487689</v>
      </c>
      <c r="FR259" s="4">
        <f>Tabela13[[#This Row],[V2]]-Tabela13[[#This Row],[V3]]/2</f>
        <v>-0.10098522167487686</v>
      </c>
      <c r="FS259" s="4">
        <f>Tabela13[[#This Row],[V2]]-Tabela13[[#This Row],[V4]]/2</f>
        <v>-0.21428571428571427</v>
      </c>
      <c r="FT259" s="4">
        <f t="shared" ref="FT259:FT322" si="342">ATAN(FN259)</f>
        <v>0.68027318243425172</v>
      </c>
      <c r="FU259" s="4">
        <f t="shared" ref="FU259:FU322" si="343">ATAN(FO259)</f>
        <v>0.59197083668660089</v>
      </c>
      <c r="FV259" s="4">
        <f t="shared" ref="FV259:FV322" si="344">ATAN(FP259)</f>
        <v>0.50981305191137127</v>
      </c>
      <c r="FW259" s="4">
        <f t="shared" ref="FW259:FW322" si="345">ATAN(FQ259)</f>
        <v>-0.33755225266854372</v>
      </c>
      <c r="FX259" s="4">
        <f t="shared" ref="FX259:FX322" si="346">ATAN(FR259)</f>
        <v>-0.10064402404237728</v>
      </c>
      <c r="FY259" s="4">
        <f t="shared" ref="FY259:FY322" si="347">ATAN(FS259)</f>
        <v>-0.21109333322274654</v>
      </c>
      <c r="FZ259" s="4">
        <f t="shared" ref="FZ259:FZ322" si="348">DEGREES(FT259)*PI()</f>
        <v>122.44917283816531</v>
      </c>
      <c r="GA259" s="4">
        <f t="shared" ref="GA259:GA322" si="349">DEGREES(FU259)*PI()</f>
        <v>106.55475060358816</v>
      </c>
      <c r="GB259" s="4">
        <f t="shared" ref="GB259:GB322" si="350">DEGREES(FV259)*PI()</f>
        <v>91.76634934404683</v>
      </c>
      <c r="GC259" s="4">
        <f t="shared" ref="GC259:GC322" si="351">DEGREES(FW259)*PI()</f>
        <v>-60.759405480337868</v>
      </c>
      <c r="GD259" s="4">
        <f t="shared" ref="GD259:GD322" si="352">DEGREES(FX259)*PI()</f>
        <v>-18.115924327627908</v>
      </c>
      <c r="GE259" s="4">
        <f t="shared" ref="GE259:GE322" si="353">DEGREES(FY259)*PI()</f>
        <v>-37.99679998009438</v>
      </c>
      <c r="GF259" s="4">
        <f>Tabela13[[#This Row],[V1]]-Tabela13[[#This Row],[V2]]/Tabela13[[#This Row],[V2]]</f>
        <v>-0.15517241379310343</v>
      </c>
      <c r="GG259" s="4">
        <f>Tabela13[[#This Row],[V1]]-Tabela13[[#This Row],[V3]]/Tabela13[[#This Row],[V3]]</f>
        <v>-0.15517241379310343</v>
      </c>
      <c r="GH259" s="4">
        <f>Tabela13[[#This Row],[V1]]-Tabela13[[#This Row],[V4]]/Tabela13[[#This Row],[V4]]</f>
        <v>-0.15517241379310343</v>
      </c>
      <c r="GI259" s="4">
        <f>Tabela13[[#This Row],[V2]]-Tabela13[[#This Row],[V1]]/Tabela13[[#This Row],[V1]]</f>
        <v>-0.9285714285714286</v>
      </c>
      <c r="GJ259" s="4">
        <f>Tabela13[[#This Row],[V2]]-Tabela13[[#This Row],[V3]]/Tabela13[[#This Row],[V3]]</f>
        <v>-0.9285714285714286</v>
      </c>
      <c r="GK259" s="4">
        <f>Tabela13[[#This Row],[V2]]-Tabela13[[#This Row],[V4]]/Tabela13[[#This Row],[V4]]</f>
        <v>-0.9285714285714286</v>
      </c>
      <c r="GL259" s="4">
        <f t="shared" ref="GL259:GL322" si="354">_xlfn.STDEV.S(AC259:AF259)</f>
        <v>0.32901216861070604</v>
      </c>
      <c r="GM259" s="4">
        <f t="shared" ref="GM259:GM322" si="355">AVERAGE(AC259:AF259)</f>
        <v>0.45812807881773399</v>
      </c>
      <c r="GN259" s="4">
        <f t="shared" ref="GN259:GN322" si="356">GL259/GM259</f>
        <v>0.71816634653734757</v>
      </c>
      <c r="GO259" s="3">
        <f t="shared" ref="GO259:GO322" si="357">IF(H259="H",1,0)</f>
        <v>1</v>
      </c>
      <c r="GP259" s="3">
        <v>100</v>
      </c>
      <c r="GQ259" s="3">
        <f t="shared" ref="GQ259:GQ322" si="358">IF(H259="H",I259-1,-1)</f>
        <v>0.44999999999999996</v>
      </c>
      <c r="GR259" s="3">
        <f t="shared" ref="GR259:GR322" si="359">GQ259*100</f>
        <v>44.999999999999993</v>
      </c>
      <c r="GS259" s="34">
        <f>COUNTIF($D$2:D258,Tabela13[[#This Row],[HomeTeam]])</f>
        <v>12</v>
      </c>
      <c r="GT259" s="34">
        <f>COUNTIF($E$2:E258,Tabela13[[#This Row],[AwayTeam]])</f>
        <v>12</v>
      </c>
      <c r="GU259" s="3">
        <f>IFERROR(AVERAGEIFS($AD$2:AD258,$D$2:D258,Tabela13[[#This Row],[HomeTeam]],$GS$2:GS258,"&gt;="&amp;Tabela13[[#This Row],[Contagem_H]]-5),"")</f>
        <v>0.98252298279535244</v>
      </c>
      <c r="GV259" s="3">
        <f>IFERROR(AVERAGEIFS($G$2:G258,$E$2:E258,Tabela13[[#This Row],[AwayTeam]],$GT$2:GT258,"&gt;="&amp;Tabela13[[#This Row],[Contagem_A]]-5),"")</f>
        <v>1.2</v>
      </c>
      <c r="GW259" s="3">
        <f>IFERROR(AVERAGEIFS($GQ$2:GQ258,$D$2:D258,Tabela13[[#This Row],[HomeTeam]],$GS$2:GS258,"&gt;="&amp;Tabela13[[#This Row],[Contagem_H]]-5),"")</f>
        <v>0.2</v>
      </c>
    </row>
    <row r="260" spans="1:205" x14ac:dyDescent="0.25">
      <c r="A260" t="s">
        <v>127</v>
      </c>
      <c r="B260" t="s">
        <v>230</v>
      </c>
      <c r="C260" t="s">
        <v>177</v>
      </c>
      <c r="D260" t="s">
        <v>14</v>
      </c>
      <c r="E260" t="s">
        <v>22</v>
      </c>
      <c r="F260" s="3">
        <v>4</v>
      </c>
      <c r="G260" s="3">
        <v>2</v>
      </c>
      <c r="H260" s="3" t="str">
        <f t="shared" ref="H260:H323" si="360">IF(F260&gt;G260,"H",IF(F260=G260,"D","A"))</f>
        <v>H</v>
      </c>
      <c r="I260" s="3">
        <v>2.2999999999999998</v>
      </c>
      <c r="J260" s="3">
        <v>3.6</v>
      </c>
      <c r="K260" s="3">
        <v>3</v>
      </c>
      <c r="L260" s="3">
        <v>1.75</v>
      </c>
      <c r="M260" s="3">
        <v>2.0499999999999998</v>
      </c>
      <c r="N260" s="3">
        <f t="shared" si="289"/>
        <v>6</v>
      </c>
      <c r="O260" s="3">
        <f t="shared" si="290"/>
        <v>3</v>
      </c>
      <c r="P260" s="3">
        <f t="shared" si="291"/>
        <v>0</v>
      </c>
      <c r="Q260" s="3">
        <f t="shared" si="292"/>
        <v>4.5893719806763267E-2</v>
      </c>
      <c r="R260" s="3">
        <f t="shared" si="293"/>
        <v>5.9233449477351874E-2</v>
      </c>
      <c r="S260" s="3">
        <f t="shared" si="294"/>
        <v>2.4055555555555554</v>
      </c>
      <c r="T260" s="3">
        <f t="shared" si="295"/>
        <v>3.7652173913043478</v>
      </c>
      <c r="U260" s="3">
        <f t="shared" si="296"/>
        <v>3.13768115942029</v>
      </c>
      <c r="V260" s="3">
        <f t="shared" si="297"/>
        <v>1.8303140096618358</v>
      </c>
      <c r="W260" s="3">
        <f t="shared" si="298"/>
        <v>2.1440821256038647</v>
      </c>
      <c r="X260" s="4">
        <f t="shared" si="299"/>
        <v>0.43478260869565222</v>
      </c>
      <c r="Y260" s="4">
        <f t="shared" si="300"/>
        <v>0.27777777777777779</v>
      </c>
      <c r="Z260" s="4">
        <f t="shared" si="301"/>
        <v>0.33333333333333331</v>
      </c>
      <c r="AA260" s="4">
        <f t="shared" si="302"/>
        <v>0.5714285714285714</v>
      </c>
      <c r="AB260" s="4">
        <f t="shared" si="303"/>
        <v>0.48780487804878053</v>
      </c>
      <c r="AC260" s="4">
        <f t="shared" si="304"/>
        <v>2.2173913043478262</v>
      </c>
      <c r="AD260" s="4">
        <f t="shared" si="305"/>
        <v>1.1666666666666667</v>
      </c>
      <c r="AE260" s="4">
        <f t="shared" si="306"/>
        <v>1.2173913043478262</v>
      </c>
      <c r="AF260" s="4">
        <f t="shared" si="307"/>
        <v>2.1666666666666665</v>
      </c>
      <c r="AG260" s="4">
        <f>IFERROR(AVERAGE(Tabela13[[#This Row],[V1]],Tabela13[[#This Row],[V2]]),"")</f>
        <v>1.6920289855072466</v>
      </c>
      <c r="AH260" s="4">
        <f>IFERROR(AVERAGE(Tabela13[[#This Row],[V1]],Tabela13[[#This Row],[V3]]),"")</f>
        <v>1.7173913043478262</v>
      </c>
      <c r="AI260" s="4">
        <f>IFERROR(AVERAGE(Tabela13[[#This Row],[V1]],Tabela13[[#This Row],[V4]]),"")</f>
        <v>2.1920289855072461</v>
      </c>
      <c r="AJ260" s="4">
        <f>IFERROR(AVERAGE(Tabela13[[#This Row],[V2]],Tabela13[[#This Row],[V1]]),"")</f>
        <v>1.6920289855072466</v>
      </c>
      <c r="AK260" s="4">
        <f>IFERROR(AVERAGE(Tabela13[[#This Row],[V2]],Tabela13[[#This Row],[V3]]),"")</f>
        <v>1.1920289855072466</v>
      </c>
      <c r="AL260" s="4">
        <f>IFERROR(AVERAGE(Tabela13[[#This Row],[V2]],Tabela13[[#This Row],[V4]]),"")</f>
        <v>1.6666666666666665</v>
      </c>
      <c r="AM260" s="4">
        <f>IFERROR(AVERAGE(Tabela13[[#This Row],[V3]],Tabela13[[#This Row],[V1]]),"")</f>
        <v>1.7173913043478262</v>
      </c>
      <c r="AN260" s="4">
        <f>IFERROR(AVERAGE(Tabela13[[#This Row],[V3]],Tabela13[[#This Row],[V2]]),"")</f>
        <v>1.1920289855072466</v>
      </c>
      <c r="AO260" s="4">
        <f>IFERROR(AVERAGE(Tabela13[[#This Row],[V3]],Tabela13[[#This Row],[V4]]),"")</f>
        <v>1.6920289855072463</v>
      </c>
      <c r="AP260" s="4">
        <f>IFERROR(AVERAGE(Tabela13[[#This Row],[V4]],Tabela13[[#This Row],[V1]]),"")</f>
        <v>2.1920289855072461</v>
      </c>
      <c r="AQ260" s="4">
        <f>IFERROR(AVERAGE(Tabela13[[#This Row],[V4]],Tabela13[[#This Row],[V2]]),"")</f>
        <v>1.6666666666666665</v>
      </c>
      <c r="AR260" s="4">
        <f>IFERROR(AVERAGE(Tabela13[[#This Row],[V4]],Tabela13[[#This Row],[V3]]),"")</f>
        <v>1.6920289855072463</v>
      </c>
      <c r="AS260" s="4">
        <f>_xlfn.STDEV.S(Tabela13[[#This Row],[V1]:[V2]])</f>
        <v>0.74297451646412571</v>
      </c>
      <c r="AT260" s="4">
        <f>_xlfn.STDEV.S(Tabela13[[#This Row],[V1]],Tabela13[[#This Row],[V3]])</f>
        <v>0.70710678118654691</v>
      </c>
      <c r="AU260" s="4">
        <f>_xlfn.STDEV.S(Tabela13[[#This Row],[V1]],Tabela13[[#This Row],[V4]])</f>
        <v>3.5867735277578659E-2</v>
      </c>
      <c r="AV260" s="4">
        <f>_xlfn.STDEV.S(Tabela13[[#This Row],[V2]],Tabela13[[#This Row],[V1]])</f>
        <v>0.74297451646412571</v>
      </c>
      <c r="AW260" s="4">
        <f>_xlfn.STDEV.S(Tabela13[[#This Row],[V2]],Tabela13[[#This Row],[V3]])</f>
        <v>3.58677352775785E-2</v>
      </c>
      <c r="AX260" s="4">
        <f>_xlfn.STDEV.S(Tabela13[[#This Row],[V42]],Tabela13[[#This Row],[V44]])</f>
        <v>1.4500812976506734</v>
      </c>
      <c r="AY260" s="4">
        <f>_xlfn.STDEV.S(Tabela13[[#This Row],[V3]],Tabela13[[#This Row],[V1]])</f>
        <v>0.70710678118654691</v>
      </c>
      <c r="AZ260" s="4">
        <f>_xlfn.STDEV.S(Tabela13[[#This Row],[V3]],Tabela13[[#This Row],[V2]])</f>
        <v>3.58677352775785E-2</v>
      </c>
      <c r="BA260" s="4">
        <f>_xlfn.STDEV.S(Tabela13[[#This Row],[V3]],Tabela13[[#This Row],[V4]])</f>
        <v>0.67123904590896899</v>
      </c>
      <c r="BB260" s="4">
        <f>_xlfn.STDEV.S(Tabela13[[#This Row],[V4]],Tabela13[[#This Row],[V1]])</f>
        <v>3.5867735277578659E-2</v>
      </c>
      <c r="BC260" s="4">
        <f>_xlfn.STDEV.S(Tabela13[[#This Row],[V4]],Tabela13[[#This Row],[V2]])</f>
        <v>0.70710678118654813</v>
      </c>
      <c r="BD260" s="4">
        <f>_xlfn.STDEV.S(Tabela13[[#This Row],[V4]],Tabela13[[#This Row],[V3]])</f>
        <v>0.67123904590896899</v>
      </c>
      <c r="BE260" s="4">
        <f>Tabela13[[#This Row],[V17]]/Tabela13[[#This Row],[V5]]</f>
        <v>0.43910271208586438</v>
      </c>
      <c r="BF260" s="4">
        <f>Tabela13[[#This Row],[V18]]/Tabela13[[#This Row],[V6]]</f>
        <v>0.41173306246305263</v>
      </c>
      <c r="BG260" s="4">
        <f>Tabela13[[#This Row],[V19]]/Tabela13[[#This Row],[V7]]</f>
        <v>1.6362801548118529E-2</v>
      </c>
      <c r="BH260" s="4">
        <f>Tabela13[[#This Row],[V20]]/Tabela13[[#This Row],[V8]]</f>
        <v>0.43910271208586438</v>
      </c>
      <c r="BI260" s="4">
        <f>Tabela13[[#This Row],[V21]]/Tabela13[[#This Row],[V9]]</f>
        <v>3.0089650263257339E-2</v>
      </c>
      <c r="BJ260" s="4">
        <f>Tabela13[[#This Row],[V22]]/Tabela13[[#This Row],[V10]]</f>
        <v>0.87004877859040408</v>
      </c>
      <c r="BK260" s="4">
        <f>Tabela13[[#This Row],[V23]]/Tabela13[[#This Row],[V11]]</f>
        <v>0.41173306246305263</v>
      </c>
      <c r="BL260" s="4">
        <f>Tabela13[[#This Row],[V24]]/Tabela13[[#This Row],[V12]]</f>
        <v>3.0089650263257339E-2</v>
      </c>
      <c r="BM260" s="4">
        <f>Tabela13[[#This Row],[V25]]/Tabela13[[#This Row],[V13]]</f>
        <v>0.39670658816033288</v>
      </c>
      <c r="BN260" s="4">
        <f>Tabela13[[#This Row],[V26]]/Tabela13[[#This Row],[V14]]</f>
        <v>1.6362801548118529E-2</v>
      </c>
      <c r="BO260" s="4">
        <f>Tabela13[[#This Row],[V27]]/Tabela13[[#This Row],[V15]]</f>
        <v>0.4242640687119289</v>
      </c>
      <c r="BP260" s="4">
        <f>Tabela13[[#This Row],[V28]]/Tabela13[[#This Row],[V16]]</f>
        <v>0.39670658816033288</v>
      </c>
      <c r="BQ260" s="4">
        <f>Tabela13[[#This Row],[V1]]-Tabela13[[#This Row],[V2]]</f>
        <v>1.0507246376811594</v>
      </c>
      <c r="BR260" s="4">
        <f>Tabela13[[#This Row],[V1]]-Tabela13[[#This Row],[V3]]</f>
        <v>1</v>
      </c>
      <c r="BS260" s="4">
        <f>Tabela13[[#This Row],[V1]]-Tabela13[[#This Row],[V4]]</f>
        <v>5.0724637681159646E-2</v>
      </c>
      <c r="BT260" s="4">
        <f>Tabela13[[#This Row],[V2]]-Tabela13[[#This Row],[V1]]</f>
        <v>-1.0507246376811594</v>
      </c>
      <c r="BU260" s="4">
        <f>Tabela13[[#This Row],[V2]]-Tabela13[[#This Row],[V3]]</f>
        <v>-5.0724637681159424E-2</v>
      </c>
      <c r="BV260" s="4">
        <f>Tabela13[[#This Row],[V2]]-Tabela13[[#This Row],[V4]]</f>
        <v>-0.99999999999999978</v>
      </c>
      <c r="BW260" s="4">
        <f>AVERAGE(Tabela13[[#This Row],[V41]],Tabela13[[#This Row],[V42]])</f>
        <v>1.0253623188405796</v>
      </c>
      <c r="BX260" s="4">
        <f>AVERAGE(Tabela13[[#This Row],[V41]],Tabela13[[#This Row],[V43]])</f>
        <v>0.55072463768115953</v>
      </c>
      <c r="BY260" s="4">
        <f>AVERAGE(Tabela13[[#This Row],[V41]],Tabela13[[#This Row],[V44]])</f>
        <v>0</v>
      </c>
      <c r="BZ260" s="4">
        <f>AVERAGE(Tabela13[[#This Row],[V41]],Tabela13[[#This Row],[V45]])</f>
        <v>0.5</v>
      </c>
      <c r="CA260" s="4">
        <f>AVERAGE(Tabela13[[#This Row],[V41]],Tabela13[[#This Row],[V46]])</f>
        <v>2.5362318840579823E-2</v>
      </c>
      <c r="CB260" s="4">
        <f>AVERAGE(Tabela13[[#This Row],[V42]],Tabela13[[#This Row],[V41]])</f>
        <v>1.0253623188405796</v>
      </c>
      <c r="CC260" s="4">
        <f>AVERAGE(Tabela13[[#This Row],[V42]],Tabela13[[#This Row],[V43]])</f>
        <v>0.52536231884057982</v>
      </c>
      <c r="CD260" s="4">
        <f>AVERAGE(Tabela13[[#This Row],[V42]],Tabela13[[#This Row],[V44]])</f>
        <v>-2.5362318840579712E-2</v>
      </c>
      <c r="CE260" s="4">
        <f>AVERAGE(Tabela13[[#This Row],[V42]],Tabela13[[#This Row],[V45]])</f>
        <v>0.47463768115942029</v>
      </c>
      <c r="CF260" s="4">
        <f>AVERAGE(Tabela13[[#This Row],[V42]],Tabela13[[#This Row],[V46]])</f>
        <v>0</v>
      </c>
      <c r="CG260" s="4">
        <f>AVERAGE(Tabela13[[#This Row],[V43]],Tabela13[[#This Row],[V41]])</f>
        <v>0.55072463768115953</v>
      </c>
      <c r="CH260" s="4">
        <f>AVERAGE(Tabela13[[#This Row],[V43]],Tabela13[[#This Row],[V42]])</f>
        <v>0.52536231884057982</v>
      </c>
      <c r="CI260" s="4">
        <f>AVERAGE(Tabela13[[#This Row],[V43]],Tabela13[[#This Row],[V44]])</f>
        <v>-0.49999999999999989</v>
      </c>
      <c r="CJ260" s="4">
        <f>AVERAGE(Tabela13[[#This Row],[V43]],Tabela13[[#This Row],[V45]])</f>
        <v>1.1102230246251565E-16</v>
      </c>
      <c r="CK260" s="4">
        <f>AVERAGE(Tabela13[[#This Row],[V43]],Tabela13[[#This Row],[V46]])</f>
        <v>-0.47463768115942007</v>
      </c>
      <c r="CL260" s="4">
        <f>AVERAGE(Tabela13[[#This Row],[V44]],Tabela13[[#This Row],[V41]])</f>
        <v>0</v>
      </c>
      <c r="CM260" s="4">
        <f>AVERAGE(Tabela13[[#This Row],[V44]],Tabela13[[#This Row],[V42]])</f>
        <v>-2.5362318840579712E-2</v>
      </c>
      <c r="CN260" s="4">
        <f>AVERAGE(Tabela13[[#This Row],[V44]],Tabela13[[#This Row],[V43]])</f>
        <v>-0.49999999999999989</v>
      </c>
      <c r="CO260" s="4">
        <f>AVERAGE(Tabela13[[#This Row],[V44]],Tabela13[[#This Row],[V45]])</f>
        <v>-0.55072463768115942</v>
      </c>
      <c r="CP260" s="4">
        <f>AVERAGE(Tabela13[[#This Row],[V44]],Tabela13[[#This Row],[V46]])</f>
        <v>-1.0253623188405796</v>
      </c>
      <c r="CQ260" s="4">
        <f>AVERAGE(Tabela13[[#This Row],[V45]],Tabela13[[#This Row],[V41]])</f>
        <v>0.5</v>
      </c>
      <c r="CR260" s="4">
        <f>AVERAGE(Tabela13[[#This Row],[V45]],Tabela13[[#This Row],[V42]])</f>
        <v>0.47463768115942029</v>
      </c>
      <c r="CS260" s="4">
        <f>AVERAGE(Tabela13[[#This Row],[V45]],Tabela13[[#This Row],[V43]])</f>
        <v>1.1102230246251565E-16</v>
      </c>
      <c r="CT260" s="4">
        <f>AVERAGE(Tabela13[[#This Row],[V45]],Tabela13[[#This Row],[V44]])</f>
        <v>-0.55072463768115942</v>
      </c>
      <c r="CU260" s="4">
        <f>AVERAGE(Tabela13[[#This Row],[V45]],Tabela13[[#This Row],[V46]])</f>
        <v>-0.5253623188405796</v>
      </c>
      <c r="CV260" s="4">
        <f>AVERAGE(Tabela13[[#This Row],[V46]],Tabela13[[#This Row],[V41]])</f>
        <v>2.5362318840579823E-2</v>
      </c>
      <c r="CW260" s="4">
        <f>AVERAGE(Tabela13[[#This Row],[V46]],Tabela13[[#This Row],[V42]])</f>
        <v>0</v>
      </c>
      <c r="CX260" s="4">
        <f>AVERAGE(Tabela13[[#This Row],[V46]],Tabela13[[#This Row],[V43]])</f>
        <v>-0.47463768115942007</v>
      </c>
      <c r="CY260" s="4">
        <f>AVERAGE(Tabela13[[#This Row],[V46]],Tabela13[[#This Row],[V44]])</f>
        <v>-1.0253623188405796</v>
      </c>
      <c r="CZ260" s="4">
        <f>AVERAGE(Tabela13[[#This Row],[V46]],Tabela13[[#This Row],[V45]])</f>
        <v>-0.5253623188405796</v>
      </c>
      <c r="DA260" s="3">
        <f>_xlfn.STDEV.S(Tabela13[[#This Row],[V41]],Tabela13[[#This Row],[V42]])</f>
        <v>3.58677352775785E-2</v>
      </c>
      <c r="DB260" s="3">
        <f>_xlfn.STDEV.S(Tabela13[[#This Row],[V41]],Tabela13[[#This Row],[V43]])</f>
        <v>0.70710678118654735</v>
      </c>
      <c r="DC260" s="3">
        <f>_xlfn.STDEV.S(Tabela13[[#This Row],[V41]],Tabela13[[#This Row],[V44]])</f>
        <v>1.4859490329282521</v>
      </c>
      <c r="DD260" s="3">
        <f>_xlfn.STDEV.S(Tabela13[[#This Row],[V41]],Tabela13[[#This Row],[V45]])</f>
        <v>0.77884225174170452</v>
      </c>
      <c r="DE260" s="3">
        <f>_xlfn.STDEV.S(Tabela13[[#This Row],[V41]],Tabela13[[#This Row],[V46]])</f>
        <v>1.4500812976506734</v>
      </c>
      <c r="DF260" s="3">
        <f>_xlfn.STDEV.S(Tabela13[[#This Row],[V42]],Tabela13[[#This Row],[V41]])</f>
        <v>3.58677352775785E-2</v>
      </c>
      <c r="DG260" s="3">
        <f>_xlfn.STDEV.S(Tabela13[[#This Row],[V42]],Tabela13[[#This Row],[V43]])</f>
        <v>0.67123904590896888</v>
      </c>
      <c r="DH260" s="3">
        <f>_xlfn.STDEV.S(Tabela13[[#This Row],[V42]],Tabela13[[#This Row],[V44]])</f>
        <v>1.4500812976506734</v>
      </c>
      <c r="DI260" s="3">
        <f>_xlfn.STDEV.S(Tabela13[[#This Row],[V42]],Tabela13[[#This Row],[V45]])</f>
        <v>0.74297451646412604</v>
      </c>
      <c r="DJ260" s="3">
        <f>_xlfn.STDEV.S(Tabela13[[#This Row],[V42]],Tabela13[[#This Row],[V46]])</f>
        <v>1.4142135623730949</v>
      </c>
      <c r="DK260" s="3">
        <f>_xlfn.STDEV.S(Tabela13[[#This Row],[V43]],Tabela13[[#This Row],[V41]])</f>
        <v>0.70710678118654735</v>
      </c>
      <c r="DL260" s="3">
        <f>_xlfn.STDEV.S(Tabela13[[#This Row],[V43]],Tabela13[[#This Row],[V42]])</f>
        <v>0.67123904590896888</v>
      </c>
      <c r="DM260" s="3">
        <f>_xlfn.STDEV.S(Tabela13[[#This Row],[V43]],Tabela13[[#This Row],[V44]])</f>
        <v>0.77884225174170474</v>
      </c>
      <c r="DN260" s="3">
        <f>_xlfn.STDEV.S(Tabela13[[#This Row],[V43]],Tabela13[[#This Row],[V45]])</f>
        <v>7.1735470555157152E-2</v>
      </c>
      <c r="DO260" s="3">
        <f>_xlfn.STDEV.S(Tabela13[[#This Row],[V43]],Tabela13[[#This Row],[V46]])</f>
        <v>0.74297451646412604</v>
      </c>
      <c r="DP260" s="3">
        <f>_xlfn.STDEV.S(Tabela13[[#This Row],[V44]],Tabela13[[#This Row],[V41]])</f>
        <v>1.4859490329282521</v>
      </c>
      <c r="DQ260" s="3">
        <f>_xlfn.STDEV.S(Tabela13[[#This Row],[V44]],Tabela13[[#This Row],[V42]])</f>
        <v>1.4500812976506734</v>
      </c>
      <c r="DR260" s="3">
        <f>_xlfn.STDEV.S(Tabela13[[#This Row],[V44]],Tabela13[[#This Row],[V43]])</f>
        <v>0.77884225174170474</v>
      </c>
      <c r="DS260" s="3">
        <f>_xlfn.STDEV.S(Tabela13[[#This Row],[V44]],Tabela13[[#This Row],[V45]])</f>
        <v>0.70710678118654757</v>
      </c>
      <c r="DT260" s="3">
        <f>_xlfn.STDEV.S(Tabela13[[#This Row],[V44]],Tabela13[[#This Row],[V46]])</f>
        <v>3.5867735277578659E-2</v>
      </c>
      <c r="DU260" s="3">
        <f>_xlfn.STDEV.S(Tabela13[[#This Row],[V45]],Tabela13[[#This Row],[V41]])</f>
        <v>0.77884225174170452</v>
      </c>
      <c r="DV260" s="3">
        <f>_xlfn.STDEV.S(Tabela13[[#This Row],[V45]],Tabela13[[#This Row],[V42]])</f>
        <v>0.74297451646412604</v>
      </c>
      <c r="DW260" s="3">
        <f>_xlfn.STDEV.S(Tabela13[[#This Row],[V45]],Tabela13[[#This Row],[V43]])</f>
        <v>7.1735470555157152E-2</v>
      </c>
      <c r="DX260" s="3">
        <f>_xlfn.STDEV.S(Tabela13[[#This Row],[V45]],Tabela13[[#This Row],[V44]])</f>
        <v>0.70710678118654757</v>
      </c>
      <c r="DY260" s="3">
        <f>_xlfn.STDEV.S(Tabela13[[#This Row],[V45]],Tabela13[[#This Row],[V46]])</f>
        <v>0.67123904590896888</v>
      </c>
      <c r="DZ260" s="3">
        <f>_xlfn.STDEV.S(Tabela13[[#This Row],[V46]],Tabela13[[#This Row],[V41]])</f>
        <v>1.4500812976506734</v>
      </c>
      <c r="EA260" s="3">
        <f>_xlfn.STDEV.S(Tabela13[[#This Row],[V46]],Tabela13[[#This Row],[V42]])</f>
        <v>1.4142135623730949</v>
      </c>
      <c r="EB260" s="3">
        <f>_xlfn.STDEV.S(Tabela13[[#This Row],[V46]],Tabela13[[#This Row],[V43]])</f>
        <v>0.74297451646412604</v>
      </c>
      <c r="EC260" s="3">
        <f>_xlfn.STDEV.S(Tabela13[[#This Row],[V46]],Tabela13[[#This Row],[V44]])</f>
        <v>3.5867735277578659E-2</v>
      </c>
      <c r="ED260" s="3">
        <f>_xlfn.STDEV.S(Tabela13[[#This Row],[V46]],Tabela13[[#This Row],[V45]])</f>
        <v>0.67123904590896888</v>
      </c>
      <c r="EE260" s="3">
        <f t="shared" si="308"/>
        <v>3.4980547479193172E-2</v>
      </c>
      <c r="EF260" s="3">
        <f t="shared" si="309"/>
        <v>1.2839570500492568</v>
      </c>
      <c r="EG260" s="3" t="str">
        <f t="shared" si="310"/>
        <v/>
      </c>
      <c r="EH260" s="3">
        <f t="shared" si="311"/>
        <v>1.557684503483409</v>
      </c>
      <c r="EI260" s="3">
        <f t="shared" si="312"/>
        <v>57.174634021654867</v>
      </c>
      <c r="EJ260" s="3">
        <f t="shared" si="313"/>
        <v>3.4980547479193172E-2</v>
      </c>
      <c r="EK260" s="3">
        <f t="shared" si="314"/>
        <v>1.2776688046267266</v>
      </c>
      <c r="EL260" s="3">
        <f t="shared" si="315"/>
        <v>-57.174634021655116</v>
      </c>
      <c r="EM260" s="3">
        <f t="shared" si="316"/>
        <v>1.5653508896496091</v>
      </c>
      <c r="EN260" s="3" t="str">
        <f t="shared" si="317"/>
        <v/>
      </c>
      <c r="EO260" s="3">
        <f t="shared" si="318"/>
        <v>1.2839570500492568</v>
      </c>
      <c r="EP260" s="3">
        <f t="shared" si="319"/>
        <v>1.2776688046267266</v>
      </c>
      <c r="EQ260" s="3">
        <f t="shared" si="320"/>
        <v>-1.5576845034834099</v>
      </c>
      <c r="ER260" s="3">
        <f t="shared" si="321"/>
        <v>646135676922905.88</v>
      </c>
      <c r="ES260" s="3" t="str">
        <f t="shared" si="322"/>
        <v/>
      </c>
      <c r="ET260" s="3" t="str">
        <f t="shared" si="323"/>
        <v/>
      </c>
      <c r="EU260" s="3" t="str">
        <f t="shared" si="324"/>
        <v/>
      </c>
      <c r="EV260" s="3">
        <f t="shared" si="325"/>
        <v>-1.5576845034834099</v>
      </c>
      <c r="EW260" s="3">
        <f t="shared" si="326"/>
        <v>-1.2839570500492574</v>
      </c>
      <c r="EX260" s="3">
        <f t="shared" si="327"/>
        <v>-3.4980547479193325E-2</v>
      </c>
      <c r="EY260" s="3">
        <f t="shared" si="328"/>
        <v>1.557684503483409</v>
      </c>
      <c r="EZ260" s="3">
        <f t="shared" si="329"/>
        <v>1.5653508896496091</v>
      </c>
      <c r="FA260" s="3">
        <f t="shared" si="330"/>
        <v>646135676922905.88</v>
      </c>
      <c r="FB260" s="3">
        <f t="shared" si="331"/>
        <v>-1.2839570500492574</v>
      </c>
      <c r="FC260" s="3">
        <f t="shared" si="332"/>
        <v>-1.2776688046267273</v>
      </c>
      <c r="FD260" s="3">
        <f t="shared" si="333"/>
        <v>57.174634021654867</v>
      </c>
      <c r="FE260" s="3" t="str">
        <f t="shared" si="334"/>
        <v/>
      </c>
      <c r="FF260" s="3">
        <f t="shared" si="335"/>
        <v>-1.5653508896496098</v>
      </c>
      <c r="FG260" s="3">
        <f t="shared" si="336"/>
        <v>-3.4980547479193325E-2</v>
      </c>
      <c r="FH260" s="3">
        <f t="shared" si="337"/>
        <v>-1.2776688046267273</v>
      </c>
      <c r="FI260" s="4">
        <f t="shared" si="338"/>
        <v>1.3333333333333333</v>
      </c>
      <c r="FJ260" s="4">
        <f t="shared" si="339"/>
        <v>0.86956521739130443</v>
      </c>
      <c r="FK260" s="4">
        <f t="shared" si="340"/>
        <v>1.5127020785219401</v>
      </c>
      <c r="FL260" s="4">
        <f t="shared" si="341"/>
        <v>1.2217090069284064</v>
      </c>
      <c r="FM260" s="4">
        <f>Tabela13[[#This Row],[V139]]-Tabela13[[#This Row],[V140]]</f>
        <v>0.2909930715935336</v>
      </c>
      <c r="FN260" s="4">
        <f>Tabela13[[#This Row],[V1]]-Tabela13[[#This Row],[V2]]/2</f>
        <v>1.6340579710144927</v>
      </c>
      <c r="FO260" s="4">
        <f>Tabela13[[#This Row],[V1]]-Tabela13[[#This Row],[V3]]/2</f>
        <v>1.6086956521739131</v>
      </c>
      <c r="FP260" s="4">
        <f>Tabela13[[#This Row],[V1]]-Tabela13[[#This Row],[V4]]/2</f>
        <v>1.1340579710144929</v>
      </c>
      <c r="FQ260" s="4">
        <f>Tabela13[[#This Row],[V2]]-Tabela13[[#This Row],[V1]]/2</f>
        <v>5.7971014492753659E-2</v>
      </c>
      <c r="FR260" s="4">
        <f>Tabela13[[#This Row],[V2]]-Tabela13[[#This Row],[V3]]/2</f>
        <v>0.55797101449275366</v>
      </c>
      <c r="FS260" s="4">
        <f>Tabela13[[#This Row],[V2]]-Tabela13[[#This Row],[V4]]/2</f>
        <v>8.3333333333333481E-2</v>
      </c>
      <c r="FT260" s="4">
        <f t="shared" si="342"/>
        <v>1.0216193468761052</v>
      </c>
      <c r="FU260" s="4">
        <f t="shared" si="343"/>
        <v>1.0146300966744437</v>
      </c>
      <c r="FV260" s="4">
        <f t="shared" si="344"/>
        <v>0.84813406459935148</v>
      </c>
      <c r="FW260" s="4">
        <f t="shared" si="345"/>
        <v>5.7906205248107287E-2</v>
      </c>
      <c r="FX260" s="4">
        <f t="shared" si="346"/>
        <v>0.50894238675256875</v>
      </c>
      <c r="FY260" s="4">
        <f t="shared" si="347"/>
        <v>8.3141231888441372E-2</v>
      </c>
      <c r="FZ260" s="4">
        <f t="shared" si="348"/>
        <v>183.89148243769893</v>
      </c>
      <c r="GA260" s="4">
        <f t="shared" si="349"/>
        <v>182.63341740139987</v>
      </c>
      <c r="GB260" s="4">
        <f t="shared" si="350"/>
        <v>152.66413162788325</v>
      </c>
      <c r="GC260" s="4">
        <f t="shared" si="351"/>
        <v>10.423116944659313</v>
      </c>
      <c r="GD260" s="4">
        <f t="shared" si="352"/>
        <v>91.609629615462381</v>
      </c>
      <c r="GE260" s="4">
        <f t="shared" si="353"/>
        <v>14.965421739919448</v>
      </c>
      <c r="GF260" s="4">
        <f>Tabela13[[#This Row],[V1]]-Tabela13[[#This Row],[V2]]/Tabela13[[#This Row],[V2]]</f>
        <v>1.2173913043478262</v>
      </c>
      <c r="GG260" s="4">
        <f>Tabela13[[#This Row],[V1]]-Tabela13[[#This Row],[V3]]/Tabela13[[#This Row],[V3]]</f>
        <v>1.2173913043478262</v>
      </c>
      <c r="GH260" s="4">
        <f>Tabela13[[#This Row],[V1]]-Tabela13[[#This Row],[V4]]/Tabela13[[#This Row],[V4]]</f>
        <v>1.2173913043478262</v>
      </c>
      <c r="GI260" s="4">
        <f>Tabela13[[#This Row],[V2]]-Tabela13[[#This Row],[V1]]/Tabela13[[#This Row],[V1]]</f>
        <v>0.16666666666666674</v>
      </c>
      <c r="GJ260" s="4">
        <f>Tabela13[[#This Row],[V2]]-Tabela13[[#This Row],[V3]]/Tabela13[[#This Row],[V3]]</f>
        <v>0.16666666666666674</v>
      </c>
      <c r="GK260" s="4">
        <f>Tabela13[[#This Row],[V2]]-Tabela13[[#This Row],[V4]]/Tabela13[[#This Row],[V4]]</f>
        <v>0.16666666666666674</v>
      </c>
      <c r="GL260" s="4">
        <f t="shared" si="354"/>
        <v>0.57809254993408643</v>
      </c>
      <c r="GM260" s="4">
        <f t="shared" si="355"/>
        <v>1.6920289855072466</v>
      </c>
      <c r="GN260" s="4">
        <f t="shared" si="356"/>
        <v>0.34165641066768271</v>
      </c>
      <c r="GO260" s="3">
        <f t="shared" si="357"/>
        <v>1</v>
      </c>
      <c r="GP260" s="3">
        <v>100</v>
      </c>
      <c r="GQ260" s="3">
        <f t="shared" si="358"/>
        <v>1.2999999999999998</v>
      </c>
      <c r="GR260" s="3">
        <f t="shared" si="359"/>
        <v>129.99999999999997</v>
      </c>
      <c r="GS260" s="34">
        <f>COUNTIF($D$2:D259,Tabela13[[#This Row],[HomeTeam]])</f>
        <v>12</v>
      </c>
      <c r="GT260" s="34">
        <f>COUNTIF($E$2:E259,Tabela13[[#This Row],[AwayTeam]])</f>
        <v>12</v>
      </c>
      <c r="GU260" s="3">
        <f>IFERROR(AVERAGEIFS($AD$2:AD259,$D$2:D259,Tabela13[[#This Row],[HomeTeam]],$GS$2:GS259,"&gt;="&amp;Tabela13[[#This Row],[Contagem_H]]-5),"")</f>
        <v>0.90229753906224486</v>
      </c>
      <c r="GV260" s="3">
        <f>IFERROR(AVERAGEIFS($G$2:G259,$E$2:E259,Tabela13[[#This Row],[AwayTeam]],$GT$2:GT259,"&gt;="&amp;Tabela13[[#This Row],[Contagem_A]]-5),"")</f>
        <v>1</v>
      </c>
      <c r="GW260" s="3">
        <f>IFERROR(AVERAGEIFS($GQ$2:GQ259,$D$2:D259,Tabela13[[#This Row],[HomeTeam]],$GS$2:GS259,"&gt;="&amp;Tabela13[[#This Row],[Contagem_H]]-5),"")</f>
        <v>-0.19800000000000004</v>
      </c>
    </row>
    <row r="261" spans="1:205" x14ac:dyDescent="0.25">
      <c r="A261" t="s">
        <v>127</v>
      </c>
      <c r="B261" t="s">
        <v>231</v>
      </c>
      <c r="C261" t="s">
        <v>173</v>
      </c>
      <c r="D261" t="s">
        <v>22</v>
      </c>
      <c r="E261" t="s">
        <v>24</v>
      </c>
      <c r="F261" s="3">
        <v>2</v>
      </c>
      <c r="G261" s="3">
        <v>2</v>
      </c>
      <c r="H261" s="3" t="str">
        <f t="shared" si="360"/>
        <v>D</v>
      </c>
      <c r="I261" s="3">
        <v>3.25</v>
      </c>
      <c r="J261" s="3">
        <v>3.6</v>
      </c>
      <c r="K261" s="3">
        <v>2.15</v>
      </c>
      <c r="L261" s="3">
        <v>1.62</v>
      </c>
      <c r="M261" s="3">
        <v>2.25</v>
      </c>
      <c r="N261" s="3">
        <f t="shared" si="289"/>
        <v>4</v>
      </c>
      <c r="O261" s="3">
        <f t="shared" si="290"/>
        <v>1</v>
      </c>
      <c r="P261" s="3">
        <f t="shared" si="291"/>
        <v>1</v>
      </c>
      <c r="Q261" s="3">
        <f t="shared" si="292"/>
        <v>5.058636453985299E-2</v>
      </c>
      <c r="R261" s="3">
        <f t="shared" si="293"/>
        <v>6.1728395061728336E-2</v>
      </c>
      <c r="S261" s="3">
        <f t="shared" si="294"/>
        <v>3.4144056847545223</v>
      </c>
      <c r="T261" s="3">
        <f t="shared" si="295"/>
        <v>3.7821109123434709</v>
      </c>
      <c r="U261" s="3">
        <f t="shared" si="296"/>
        <v>2.2587606837606837</v>
      </c>
      <c r="V261" s="3">
        <f t="shared" si="297"/>
        <v>1.7019499105545619</v>
      </c>
      <c r="W261" s="3">
        <f t="shared" si="298"/>
        <v>2.3638193202146693</v>
      </c>
      <c r="X261" s="4">
        <f t="shared" si="299"/>
        <v>0.30769230769230771</v>
      </c>
      <c r="Y261" s="4">
        <f t="shared" si="300"/>
        <v>0.27777777777777779</v>
      </c>
      <c r="Z261" s="4">
        <f t="shared" si="301"/>
        <v>0.46511627906976744</v>
      </c>
      <c r="AA261" s="4">
        <f t="shared" si="302"/>
        <v>0.61728395061728392</v>
      </c>
      <c r="AB261" s="4">
        <f t="shared" si="303"/>
        <v>0.44444444444444442</v>
      </c>
      <c r="AC261" s="4">
        <f t="shared" si="304"/>
        <v>1.1538461538461537</v>
      </c>
      <c r="AD261" s="4">
        <f t="shared" si="305"/>
        <v>1.2325581395348837</v>
      </c>
      <c r="AE261" s="4">
        <f t="shared" si="306"/>
        <v>1.1538461538461537</v>
      </c>
      <c r="AF261" s="4">
        <f t="shared" si="307"/>
        <v>1.2325581395348837</v>
      </c>
      <c r="AG261" s="4">
        <f>IFERROR(AVERAGE(Tabela13[[#This Row],[V1]],Tabela13[[#This Row],[V2]]),"")</f>
        <v>1.1932021466905187</v>
      </c>
      <c r="AH261" s="4">
        <f>IFERROR(AVERAGE(Tabela13[[#This Row],[V1]],Tabela13[[#This Row],[V3]]),"")</f>
        <v>1.1538461538461537</v>
      </c>
      <c r="AI261" s="4">
        <f>IFERROR(AVERAGE(Tabela13[[#This Row],[V1]],Tabela13[[#This Row],[V4]]),"")</f>
        <v>1.1932021466905187</v>
      </c>
      <c r="AJ261" s="4">
        <f>IFERROR(AVERAGE(Tabela13[[#This Row],[V2]],Tabela13[[#This Row],[V1]]),"")</f>
        <v>1.1932021466905187</v>
      </c>
      <c r="AK261" s="4">
        <f>IFERROR(AVERAGE(Tabela13[[#This Row],[V2]],Tabela13[[#This Row],[V3]]),"")</f>
        <v>1.1932021466905187</v>
      </c>
      <c r="AL261" s="4">
        <f>IFERROR(AVERAGE(Tabela13[[#This Row],[V2]],Tabela13[[#This Row],[V4]]),"")</f>
        <v>1.2325581395348837</v>
      </c>
      <c r="AM261" s="4">
        <f>IFERROR(AVERAGE(Tabela13[[#This Row],[V3]],Tabela13[[#This Row],[V1]]),"")</f>
        <v>1.1538461538461537</v>
      </c>
      <c r="AN261" s="4">
        <f>IFERROR(AVERAGE(Tabela13[[#This Row],[V3]],Tabela13[[#This Row],[V2]]),"")</f>
        <v>1.1932021466905187</v>
      </c>
      <c r="AO261" s="4">
        <f>IFERROR(AVERAGE(Tabela13[[#This Row],[V3]],Tabela13[[#This Row],[V4]]),"")</f>
        <v>1.1932021466905187</v>
      </c>
      <c r="AP261" s="4">
        <f>IFERROR(AVERAGE(Tabela13[[#This Row],[V4]],Tabela13[[#This Row],[V1]]),"")</f>
        <v>1.1932021466905187</v>
      </c>
      <c r="AQ261" s="4">
        <f>IFERROR(AVERAGE(Tabela13[[#This Row],[V4]],Tabela13[[#This Row],[V2]]),"")</f>
        <v>1.2325581395348837</v>
      </c>
      <c r="AR261" s="4">
        <f>IFERROR(AVERAGE(Tabela13[[#This Row],[V4]],Tabela13[[#This Row],[V3]]),"")</f>
        <v>1.1932021466905187</v>
      </c>
      <c r="AS261" s="4">
        <f>_xlfn.STDEV.S(Tabela13[[#This Row],[V1]:[V2]])</f>
        <v>5.5657778841159425E-2</v>
      </c>
      <c r="AT261" s="4">
        <f>_xlfn.STDEV.S(Tabela13[[#This Row],[V1]],Tabela13[[#This Row],[V3]])</f>
        <v>0</v>
      </c>
      <c r="AU261" s="4">
        <f>_xlfn.STDEV.S(Tabela13[[#This Row],[V1]],Tabela13[[#This Row],[V4]])</f>
        <v>5.5657778841159425E-2</v>
      </c>
      <c r="AV261" s="4">
        <f>_xlfn.STDEV.S(Tabela13[[#This Row],[V2]],Tabela13[[#This Row],[V1]])</f>
        <v>5.5657778841159425E-2</v>
      </c>
      <c r="AW261" s="4">
        <f>_xlfn.STDEV.S(Tabela13[[#This Row],[V2]],Tabela13[[#This Row],[V3]])</f>
        <v>5.5657778841159425E-2</v>
      </c>
      <c r="AX261" s="4">
        <f>_xlfn.STDEV.S(Tabela13[[#This Row],[V42]],Tabela13[[#This Row],[V44]])</f>
        <v>5.5657778841159425E-2</v>
      </c>
      <c r="AY261" s="4">
        <f>_xlfn.STDEV.S(Tabela13[[#This Row],[V3]],Tabela13[[#This Row],[V1]])</f>
        <v>0</v>
      </c>
      <c r="AZ261" s="4">
        <f>_xlfn.STDEV.S(Tabela13[[#This Row],[V3]],Tabela13[[#This Row],[V2]])</f>
        <v>5.5657778841159425E-2</v>
      </c>
      <c r="BA261" s="4">
        <f>_xlfn.STDEV.S(Tabela13[[#This Row],[V3]],Tabela13[[#This Row],[V4]])</f>
        <v>5.5657778841159425E-2</v>
      </c>
      <c r="BB261" s="4">
        <f>_xlfn.STDEV.S(Tabela13[[#This Row],[V4]],Tabela13[[#This Row],[V1]])</f>
        <v>5.5657778841159425E-2</v>
      </c>
      <c r="BC261" s="4">
        <f>_xlfn.STDEV.S(Tabela13[[#This Row],[V4]],Tabela13[[#This Row],[V2]])</f>
        <v>0</v>
      </c>
      <c r="BD261" s="4">
        <f>_xlfn.STDEV.S(Tabela13[[#This Row],[V4]],Tabela13[[#This Row],[V3]])</f>
        <v>5.5657778841159425E-2</v>
      </c>
      <c r="BE261" s="4">
        <f>Tabela13[[#This Row],[V17]]/Tabela13[[#This Row],[V5]]</f>
        <v>4.6645724695964196E-2</v>
      </c>
      <c r="BF261" s="4">
        <f>Tabela13[[#This Row],[V18]]/Tabela13[[#This Row],[V6]]</f>
        <v>0</v>
      </c>
      <c r="BG261" s="4">
        <f>Tabela13[[#This Row],[V19]]/Tabela13[[#This Row],[V7]]</f>
        <v>4.6645724695964196E-2</v>
      </c>
      <c r="BH261" s="4">
        <f>Tabela13[[#This Row],[V20]]/Tabela13[[#This Row],[V8]]</f>
        <v>4.6645724695964196E-2</v>
      </c>
      <c r="BI261" s="4">
        <f>Tabela13[[#This Row],[V21]]/Tabela13[[#This Row],[V9]]</f>
        <v>4.6645724695964196E-2</v>
      </c>
      <c r="BJ261" s="4">
        <f>Tabela13[[#This Row],[V22]]/Tabela13[[#This Row],[V10]]</f>
        <v>4.5156311135280292E-2</v>
      </c>
      <c r="BK261" s="4">
        <f>Tabela13[[#This Row],[V23]]/Tabela13[[#This Row],[V11]]</f>
        <v>0</v>
      </c>
      <c r="BL261" s="4">
        <f>Tabela13[[#This Row],[V24]]/Tabela13[[#This Row],[V12]]</f>
        <v>4.6645724695964196E-2</v>
      </c>
      <c r="BM261" s="4">
        <f>Tabela13[[#This Row],[V25]]/Tabela13[[#This Row],[V13]]</f>
        <v>4.6645724695964196E-2</v>
      </c>
      <c r="BN261" s="4">
        <f>Tabela13[[#This Row],[V26]]/Tabela13[[#This Row],[V14]]</f>
        <v>4.6645724695964196E-2</v>
      </c>
      <c r="BO261" s="4">
        <f>Tabela13[[#This Row],[V27]]/Tabela13[[#This Row],[V15]]</f>
        <v>0</v>
      </c>
      <c r="BP261" s="4">
        <f>Tabela13[[#This Row],[V28]]/Tabela13[[#This Row],[V16]]</f>
        <v>4.6645724695964196E-2</v>
      </c>
      <c r="BQ261" s="4">
        <f>Tabela13[[#This Row],[V1]]-Tabela13[[#This Row],[V2]]</f>
        <v>-7.8711985688729946E-2</v>
      </c>
      <c r="BR261" s="4">
        <f>Tabela13[[#This Row],[V1]]-Tabela13[[#This Row],[V3]]</f>
        <v>0</v>
      </c>
      <c r="BS261" s="4">
        <f>Tabela13[[#This Row],[V1]]-Tabela13[[#This Row],[V4]]</f>
        <v>-7.8711985688729946E-2</v>
      </c>
      <c r="BT261" s="4">
        <f>Tabela13[[#This Row],[V2]]-Tabela13[[#This Row],[V1]]</f>
        <v>7.8711985688729946E-2</v>
      </c>
      <c r="BU261" s="4">
        <f>Tabela13[[#This Row],[V2]]-Tabela13[[#This Row],[V3]]</f>
        <v>7.8711985688729946E-2</v>
      </c>
      <c r="BV261" s="4">
        <f>Tabela13[[#This Row],[V2]]-Tabela13[[#This Row],[V4]]</f>
        <v>0</v>
      </c>
      <c r="BW261" s="4">
        <f>AVERAGE(Tabela13[[#This Row],[V41]],Tabela13[[#This Row],[V42]])</f>
        <v>-3.9355992844364973E-2</v>
      </c>
      <c r="BX261" s="4">
        <f>AVERAGE(Tabela13[[#This Row],[V41]],Tabela13[[#This Row],[V43]])</f>
        <v>-7.8711985688729946E-2</v>
      </c>
      <c r="BY261" s="4">
        <f>AVERAGE(Tabela13[[#This Row],[V41]],Tabela13[[#This Row],[V44]])</f>
        <v>0</v>
      </c>
      <c r="BZ261" s="4">
        <f>AVERAGE(Tabela13[[#This Row],[V41]],Tabela13[[#This Row],[V45]])</f>
        <v>0</v>
      </c>
      <c r="CA261" s="4">
        <f>AVERAGE(Tabela13[[#This Row],[V41]],Tabela13[[#This Row],[V46]])</f>
        <v>-3.9355992844364973E-2</v>
      </c>
      <c r="CB261" s="4">
        <f>AVERAGE(Tabela13[[#This Row],[V42]],Tabela13[[#This Row],[V41]])</f>
        <v>-3.9355992844364973E-2</v>
      </c>
      <c r="CC261" s="4">
        <f>AVERAGE(Tabela13[[#This Row],[V42]],Tabela13[[#This Row],[V43]])</f>
        <v>-3.9355992844364973E-2</v>
      </c>
      <c r="CD261" s="4">
        <f>AVERAGE(Tabela13[[#This Row],[V42]],Tabela13[[#This Row],[V44]])</f>
        <v>3.9355992844364973E-2</v>
      </c>
      <c r="CE261" s="4">
        <f>AVERAGE(Tabela13[[#This Row],[V42]],Tabela13[[#This Row],[V45]])</f>
        <v>3.9355992844364973E-2</v>
      </c>
      <c r="CF261" s="4">
        <f>AVERAGE(Tabela13[[#This Row],[V42]],Tabela13[[#This Row],[V46]])</f>
        <v>0</v>
      </c>
      <c r="CG261" s="4">
        <f>AVERAGE(Tabela13[[#This Row],[V43]],Tabela13[[#This Row],[V41]])</f>
        <v>-7.8711985688729946E-2</v>
      </c>
      <c r="CH261" s="4">
        <f>AVERAGE(Tabela13[[#This Row],[V43]],Tabela13[[#This Row],[V42]])</f>
        <v>-3.9355992844364973E-2</v>
      </c>
      <c r="CI261" s="4">
        <f>AVERAGE(Tabela13[[#This Row],[V43]],Tabela13[[#This Row],[V44]])</f>
        <v>0</v>
      </c>
      <c r="CJ261" s="4">
        <f>AVERAGE(Tabela13[[#This Row],[V43]],Tabela13[[#This Row],[V45]])</f>
        <v>0</v>
      </c>
      <c r="CK261" s="4">
        <f>AVERAGE(Tabela13[[#This Row],[V43]],Tabela13[[#This Row],[V46]])</f>
        <v>-3.9355992844364973E-2</v>
      </c>
      <c r="CL261" s="4">
        <f>AVERAGE(Tabela13[[#This Row],[V44]],Tabela13[[#This Row],[V41]])</f>
        <v>0</v>
      </c>
      <c r="CM261" s="4">
        <f>AVERAGE(Tabela13[[#This Row],[V44]],Tabela13[[#This Row],[V42]])</f>
        <v>3.9355992844364973E-2</v>
      </c>
      <c r="CN261" s="4">
        <f>AVERAGE(Tabela13[[#This Row],[V44]],Tabela13[[#This Row],[V43]])</f>
        <v>0</v>
      </c>
      <c r="CO261" s="4">
        <f>AVERAGE(Tabela13[[#This Row],[V44]],Tabela13[[#This Row],[V45]])</f>
        <v>7.8711985688729946E-2</v>
      </c>
      <c r="CP261" s="4">
        <f>AVERAGE(Tabela13[[#This Row],[V44]],Tabela13[[#This Row],[V46]])</f>
        <v>3.9355992844364973E-2</v>
      </c>
      <c r="CQ261" s="4">
        <f>AVERAGE(Tabela13[[#This Row],[V45]],Tabela13[[#This Row],[V41]])</f>
        <v>0</v>
      </c>
      <c r="CR261" s="4">
        <f>AVERAGE(Tabela13[[#This Row],[V45]],Tabela13[[#This Row],[V42]])</f>
        <v>3.9355992844364973E-2</v>
      </c>
      <c r="CS261" s="4">
        <f>AVERAGE(Tabela13[[#This Row],[V45]],Tabela13[[#This Row],[V43]])</f>
        <v>0</v>
      </c>
      <c r="CT261" s="4">
        <f>AVERAGE(Tabela13[[#This Row],[V45]],Tabela13[[#This Row],[V44]])</f>
        <v>7.8711985688729946E-2</v>
      </c>
      <c r="CU261" s="4">
        <f>AVERAGE(Tabela13[[#This Row],[V45]],Tabela13[[#This Row],[V46]])</f>
        <v>3.9355992844364973E-2</v>
      </c>
      <c r="CV261" s="4">
        <f>AVERAGE(Tabela13[[#This Row],[V46]],Tabela13[[#This Row],[V41]])</f>
        <v>-3.9355992844364973E-2</v>
      </c>
      <c r="CW261" s="4">
        <f>AVERAGE(Tabela13[[#This Row],[V46]],Tabela13[[#This Row],[V42]])</f>
        <v>0</v>
      </c>
      <c r="CX261" s="4">
        <f>AVERAGE(Tabela13[[#This Row],[V46]],Tabela13[[#This Row],[V43]])</f>
        <v>-3.9355992844364973E-2</v>
      </c>
      <c r="CY261" s="4">
        <f>AVERAGE(Tabela13[[#This Row],[V46]],Tabela13[[#This Row],[V44]])</f>
        <v>3.9355992844364973E-2</v>
      </c>
      <c r="CZ261" s="4">
        <f>AVERAGE(Tabela13[[#This Row],[V46]],Tabela13[[#This Row],[V45]])</f>
        <v>3.9355992844364973E-2</v>
      </c>
      <c r="DA261" s="3">
        <f>_xlfn.STDEV.S(Tabela13[[#This Row],[V41]],Tabela13[[#This Row],[V42]])</f>
        <v>5.5657778841159425E-2</v>
      </c>
      <c r="DB261" s="3">
        <f>_xlfn.STDEV.S(Tabela13[[#This Row],[V41]],Tabela13[[#This Row],[V43]])</f>
        <v>0</v>
      </c>
      <c r="DC261" s="3">
        <f>_xlfn.STDEV.S(Tabela13[[#This Row],[V41]],Tabela13[[#This Row],[V44]])</f>
        <v>0.11131555768231885</v>
      </c>
      <c r="DD261" s="3">
        <f>_xlfn.STDEV.S(Tabela13[[#This Row],[V41]],Tabela13[[#This Row],[V45]])</f>
        <v>0.11131555768231885</v>
      </c>
      <c r="DE261" s="3">
        <f>_xlfn.STDEV.S(Tabela13[[#This Row],[V41]],Tabela13[[#This Row],[V46]])</f>
        <v>5.5657778841159425E-2</v>
      </c>
      <c r="DF261" s="3">
        <f>_xlfn.STDEV.S(Tabela13[[#This Row],[V42]],Tabela13[[#This Row],[V41]])</f>
        <v>5.5657778841159425E-2</v>
      </c>
      <c r="DG261" s="3">
        <f>_xlfn.STDEV.S(Tabela13[[#This Row],[V42]],Tabela13[[#This Row],[V43]])</f>
        <v>5.5657778841159425E-2</v>
      </c>
      <c r="DH261" s="3">
        <f>_xlfn.STDEV.S(Tabela13[[#This Row],[V42]],Tabela13[[#This Row],[V44]])</f>
        <v>5.5657778841159425E-2</v>
      </c>
      <c r="DI261" s="3">
        <f>_xlfn.STDEV.S(Tabela13[[#This Row],[V42]],Tabela13[[#This Row],[V45]])</f>
        <v>5.5657778841159425E-2</v>
      </c>
      <c r="DJ261" s="3">
        <f>_xlfn.STDEV.S(Tabela13[[#This Row],[V42]],Tabela13[[#This Row],[V46]])</f>
        <v>0</v>
      </c>
      <c r="DK261" s="3">
        <f>_xlfn.STDEV.S(Tabela13[[#This Row],[V43]],Tabela13[[#This Row],[V41]])</f>
        <v>0</v>
      </c>
      <c r="DL261" s="3">
        <f>_xlfn.STDEV.S(Tabela13[[#This Row],[V43]],Tabela13[[#This Row],[V42]])</f>
        <v>5.5657778841159425E-2</v>
      </c>
      <c r="DM261" s="3">
        <f>_xlfn.STDEV.S(Tabela13[[#This Row],[V43]],Tabela13[[#This Row],[V44]])</f>
        <v>0.11131555768231885</v>
      </c>
      <c r="DN261" s="3">
        <f>_xlfn.STDEV.S(Tabela13[[#This Row],[V43]],Tabela13[[#This Row],[V45]])</f>
        <v>0.11131555768231885</v>
      </c>
      <c r="DO261" s="3">
        <f>_xlfn.STDEV.S(Tabela13[[#This Row],[V43]],Tabela13[[#This Row],[V46]])</f>
        <v>5.5657778841159425E-2</v>
      </c>
      <c r="DP261" s="3">
        <f>_xlfn.STDEV.S(Tabela13[[#This Row],[V44]],Tabela13[[#This Row],[V41]])</f>
        <v>0.11131555768231885</v>
      </c>
      <c r="DQ261" s="3">
        <f>_xlfn.STDEV.S(Tabela13[[#This Row],[V44]],Tabela13[[#This Row],[V42]])</f>
        <v>5.5657778841159425E-2</v>
      </c>
      <c r="DR261" s="3">
        <f>_xlfn.STDEV.S(Tabela13[[#This Row],[V44]],Tabela13[[#This Row],[V43]])</f>
        <v>0.11131555768231885</v>
      </c>
      <c r="DS261" s="3">
        <f>_xlfn.STDEV.S(Tabela13[[#This Row],[V44]],Tabela13[[#This Row],[V45]])</f>
        <v>0</v>
      </c>
      <c r="DT261" s="3">
        <f>_xlfn.STDEV.S(Tabela13[[#This Row],[V44]],Tabela13[[#This Row],[V46]])</f>
        <v>5.5657778841159425E-2</v>
      </c>
      <c r="DU261" s="3">
        <f>_xlfn.STDEV.S(Tabela13[[#This Row],[V45]],Tabela13[[#This Row],[V41]])</f>
        <v>0.11131555768231885</v>
      </c>
      <c r="DV261" s="3">
        <f>_xlfn.STDEV.S(Tabela13[[#This Row],[V45]],Tabela13[[#This Row],[V42]])</f>
        <v>5.5657778841159425E-2</v>
      </c>
      <c r="DW261" s="3">
        <f>_xlfn.STDEV.S(Tabela13[[#This Row],[V45]],Tabela13[[#This Row],[V43]])</f>
        <v>0.11131555768231885</v>
      </c>
      <c r="DX261" s="3">
        <f>_xlfn.STDEV.S(Tabela13[[#This Row],[V45]],Tabela13[[#This Row],[V44]])</f>
        <v>0</v>
      </c>
      <c r="DY261" s="3">
        <f>_xlfn.STDEV.S(Tabela13[[#This Row],[V45]],Tabela13[[#This Row],[V46]])</f>
        <v>5.5657778841159425E-2</v>
      </c>
      <c r="DZ261" s="3">
        <f>_xlfn.STDEV.S(Tabela13[[#This Row],[V46]],Tabela13[[#This Row],[V41]])</f>
        <v>5.5657778841159425E-2</v>
      </c>
      <c r="EA261" s="3">
        <f>_xlfn.STDEV.S(Tabela13[[#This Row],[V46]],Tabela13[[#This Row],[V42]])</f>
        <v>0</v>
      </c>
      <c r="EB261" s="3">
        <f>_xlfn.STDEV.S(Tabela13[[#This Row],[V46]],Tabela13[[#This Row],[V43]])</f>
        <v>5.5657778841159425E-2</v>
      </c>
      <c r="EC261" s="3">
        <f>_xlfn.STDEV.S(Tabela13[[#This Row],[V46]],Tabela13[[#This Row],[V44]])</f>
        <v>5.5657778841159425E-2</v>
      </c>
      <c r="ED261" s="3">
        <f>_xlfn.STDEV.S(Tabela13[[#This Row],[V46]],Tabela13[[#This Row],[V45]])</f>
        <v>5.5657778841159425E-2</v>
      </c>
      <c r="EE261" s="3">
        <f t="shared" si="308"/>
        <v>-1.4142135623730949</v>
      </c>
      <c r="EF261" s="3">
        <f t="shared" si="309"/>
        <v>0</v>
      </c>
      <c r="EG261" s="3" t="str">
        <f t="shared" si="310"/>
        <v/>
      </c>
      <c r="EH261" s="3" t="str">
        <f t="shared" si="311"/>
        <v/>
      </c>
      <c r="EI261" s="3">
        <f t="shared" si="312"/>
        <v>-1.4142135623730949</v>
      </c>
      <c r="EJ261" s="3">
        <f t="shared" si="313"/>
        <v>-1.4142135623730949</v>
      </c>
      <c r="EK261" s="3">
        <f t="shared" si="314"/>
        <v>-1.4142135623730949</v>
      </c>
      <c r="EL261" s="3">
        <f t="shared" si="315"/>
        <v>1.4142135623730949</v>
      </c>
      <c r="EM261" s="3">
        <f t="shared" si="316"/>
        <v>1.4142135623730949</v>
      </c>
      <c r="EN261" s="3" t="str">
        <f t="shared" si="317"/>
        <v/>
      </c>
      <c r="EO261" s="3">
        <f t="shared" si="318"/>
        <v>0</v>
      </c>
      <c r="EP261" s="3">
        <f t="shared" si="319"/>
        <v>-1.4142135623730949</v>
      </c>
      <c r="EQ261" s="3" t="str">
        <f t="shared" si="320"/>
        <v/>
      </c>
      <c r="ER261" s="3" t="str">
        <f t="shared" si="321"/>
        <v/>
      </c>
      <c r="ES261" s="3" t="str">
        <f t="shared" si="322"/>
        <v/>
      </c>
      <c r="ET261" s="3" t="str">
        <f t="shared" si="323"/>
        <v/>
      </c>
      <c r="EU261" s="3" t="str">
        <f t="shared" si="324"/>
        <v/>
      </c>
      <c r="EV261" s="3" t="str">
        <f t="shared" si="325"/>
        <v/>
      </c>
      <c r="EW261" s="3">
        <f t="shared" si="326"/>
        <v>0</v>
      </c>
      <c r="EX261" s="3">
        <f t="shared" si="327"/>
        <v>1.4142135623730949</v>
      </c>
      <c r="EY261" s="3" t="str">
        <f t="shared" si="328"/>
        <v/>
      </c>
      <c r="EZ261" s="3">
        <f t="shared" si="329"/>
        <v>1.4142135623730949</v>
      </c>
      <c r="FA261" s="3" t="str">
        <f t="shared" si="330"/>
        <v/>
      </c>
      <c r="FB261" s="3">
        <f t="shared" si="331"/>
        <v>0</v>
      </c>
      <c r="FC261" s="3">
        <f t="shared" si="332"/>
        <v>1.4142135623730949</v>
      </c>
      <c r="FD261" s="3">
        <f t="shared" si="333"/>
        <v>-1.4142135623730949</v>
      </c>
      <c r="FE261" s="3" t="str">
        <f t="shared" si="334"/>
        <v/>
      </c>
      <c r="FF261" s="3">
        <f t="shared" si="335"/>
        <v>-1.4142135623730949</v>
      </c>
      <c r="FG261" s="3">
        <f t="shared" si="336"/>
        <v>1.4142135623730949</v>
      </c>
      <c r="FH261" s="3">
        <f t="shared" si="337"/>
        <v>1.4142135623730949</v>
      </c>
      <c r="FI261" s="4">
        <f t="shared" si="338"/>
        <v>0.93023255813953487</v>
      </c>
      <c r="FJ261" s="4">
        <f t="shared" si="339"/>
        <v>0.61538461538461542</v>
      </c>
      <c r="FK261" s="4">
        <f t="shared" si="340"/>
        <v>1.1430328256550939</v>
      </c>
      <c r="FL261" s="4">
        <f t="shared" si="341"/>
        <v>1.592564563428247</v>
      </c>
      <c r="FM261" s="4">
        <f>Tabela13[[#This Row],[V139]]-Tabela13[[#This Row],[V140]]</f>
        <v>-0.44953173777315314</v>
      </c>
      <c r="FN261" s="4">
        <f>Tabela13[[#This Row],[V1]]-Tabela13[[#This Row],[V2]]/2</f>
        <v>0.5375670840787119</v>
      </c>
      <c r="FO261" s="4">
        <f>Tabela13[[#This Row],[V1]]-Tabela13[[#This Row],[V3]]/2</f>
        <v>0.57692307692307687</v>
      </c>
      <c r="FP261" s="4">
        <f>Tabela13[[#This Row],[V1]]-Tabela13[[#This Row],[V4]]/2</f>
        <v>0.5375670840787119</v>
      </c>
      <c r="FQ261" s="4">
        <f>Tabela13[[#This Row],[V2]]-Tabela13[[#This Row],[V1]]/2</f>
        <v>0.65563506261180682</v>
      </c>
      <c r="FR261" s="4">
        <f>Tabela13[[#This Row],[V2]]-Tabela13[[#This Row],[V3]]/2</f>
        <v>0.65563506261180682</v>
      </c>
      <c r="FS261" s="4">
        <f>Tabela13[[#This Row],[V2]]-Tabela13[[#This Row],[V4]]/2</f>
        <v>0.61627906976744184</v>
      </c>
      <c r="FT261" s="4">
        <f t="shared" si="342"/>
        <v>0.49324770273768487</v>
      </c>
      <c r="FU261" s="4">
        <f t="shared" si="343"/>
        <v>0.52327832213197545</v>
      </c>
      <c r="FV261" s="4">
        <f t="shared" si="344"/>
        <v>0.49324770273768487</v>
      </c>
      <c r="FW261" s="4">
        <f t="shared" si="345"/>
        <v>0.58032640577419392</v>
      </c>
      <c r="FX261" s="4">
        <f t="shared" si="346"/>
        <v>0.58032640577419392</v>
      </c>
      <c r="FY261" s="4">
        <f t="shared" si="347"/>
        <v>0.5523034908682436</v>
      </c>
      <c r="FZ261" s="4">
        <f t="shared" si="348"/>
        <v>88.784586492783276</v>
      </c>
      <c r="GA261" s="4">
        <f t="shared" si="349"/>
        <v>94.190097983755592</v>
      </c>
      <c r="GB261" s="4">
        <f t="shared" si="350"/>
        <v>88.784586492783276</v>
      </c>
      <c r="GC261" s="4">
        <f t="shared" si="351"/>
        <v>104.45875303935492</v>
      </c>
      <c r="GD261" s="4">
        <f t="shared" si="352"/>
        <v>104.45875303935492</v>
      </c>
      <c r="GE261" s="4">
        <f t="shared" si="353"/>
        <v>99.414628356283856</v>
      </c>
      <c r="GF261" s="4">
        <f>Tabela13[[#This Row],[V1]]-Tabela13[[#This Row],[V2]]/Tabela13[[#This Row],[V2]]</f>
        <v>0.15384615384615374</v>
      </c>
      <c r="GG261" s="4">
        <f>Tabela13[[#This Row],[V1]]-Tabela13[[#This Row],[V3]]/Tabela13[[#This Row],[V3]]</f>
        <v>0.15384615384615374</v>
      </c>
      <c r="GH261" s="4">
        <f>Tabela13[[#This Row],[V1]]-Tabela13[[#This Row],[V4]]/Tabela13[[#This Row],[V4]]</f>
        <v>0.15384615384615374</v>
      </c>
      <c r="GI261" s="4">
        <f>Tabela13[[#This Row],[V2]]-Tabela13[[#This Row],[V1]]/Tabela13[[#This Row],[V1]]</f>
        <v>0.23255813953488369</v>
      </c>
      <c r="GJ261" s="4">
        <f>Tabela13[[#This Row],[V2]]-Tabela13[[#This Row],[V3]]/Tabela13[[#This Row],[V3]]</f>
        <v>0.23255813953488369</v>
      </c>
      <c r="GK261" s="4">
        <f>Tabela13[[#This Row],[V2]]-Tabela13[[#This Row],[V4]]/Tabela13[[#This Row],[V4]]</f>
        <v>0.23255813953488369</v>
      </c>
      <c r="GL261" s="4">
        <f t="shared" si="354"/>
        <v>4.5444386125838204E-2</v>
      </c>
      <c r="GM261" s="4">
        <f t="shared" si="355"/>
        <v>1.1932021466905187</v>
      </c>
      <c r="GN261" s="4">
        <f t="shared" si="356"/>
        <v>3.8086074729150758E-2</v>
      </c>
      <c r="GO261" s="3">
        <f t="shared" si="357"/>
        <v>0</v>
      </c>
      <c r="GP261" s="3">
        <v>100</v>
      </c>
      <c r="GQ261" s="3">
        <f t="shared" si="358"/>
        <v>-1</v>
      </c>
      <c r="GR261" s="3">
        <f t="shared" si="359"/>
        <v>-100</v>
      </c>
      <c r="GS261" s="34">
        <f>COUNTIF($D$2:D260,Tabela13[[#This Row],[HomeTeam]])</f>
        <v>13</v>
      </c>
      <c r="GT261" s="34">
        <f>COUNTIF($E$2:E260,Tabela13[[#This Row],[AwayTeam]])</f>
        <v>13</v>
      </c>
      <c r="GU261" s="3">
        <f>IFERROR(AVERAGEIFS($AD$2:AD260,$D$2:D260,Tabela13[[#This Row],[HomeTeam]],$GS$2:GS260,"&gt;="&amp;Tabela13[[#This Row],[Contagem_H]]-5),"")</f>
        <v>1.7271089172759517</v>
      </c>
      <c r="GV261" s="3">
        <f>IFERROR(AVERAGEIFS($G$2:G260,$E$2:E260,Tabela13[[#This Row],[AwayTeam]],$GT$2:GT260,"&gt;="&amp;Tabela13[[#This Row],[Contagem_A]]-5),"")</f>
        <v>1.8</v>
      </c>
      <c r="GW261" s="3">
        <f>IFERROR(AVERAGEIFS($GQ$2:GQ260,$D$2:D260,Tabela13[[#This Row],[HomeTeam]],$GS$2:GS260,"&gt;="&amp;Tabela13[[#This Row],[Contagem_H]]-5),"")</f>
        <v>-0.65</v>
      </c>
    </row>
    <row r="262" spans="1:205" x14ac:dyDescent="0.25">
      <c r="A262" t="s">
        <v>127</v>
      </c>
      <c r="B262" t="s">
        <v>231</v>
      </c>
      <c r="C262" t="s">
        <v>173</v>
      </c>
      <c r="D262" t="s">
        <v>17</v>
      </c>
      <c r="E262" t="s">
        <v>14</v>
      </c>
      <c r="F262" s="3">
        <v>1</v>
      </c>
      <c r="G262" s="3">
        <v>3</v>
      </c>
      <c r="H262" s="3" t="str">
        <f t="shared" si="360"/>
        <v>A</v>
      </c>
      <c r="I262" s="3">
        <v>2.15</v>
      </c>
      <c r="J262" s="3">
        <v>3.6</v>
      </c>
      <c r="K262" s="3">
        <v>3.3</v>
      </c>
      <c r="L262" s="3">
        <v>1.95</v>
      </c>
      <c r="M262" s="3">
        <v>1.95</v>
      </c>
      <c r="N262" s="3">
        <f t="shared" si="289"/>
        <v>4</v>
      </c>
      <c r="O262" s="3">
        <f t="shared" si="290"/>
        <v>0</v>
      </c>
      <c r="P262" s="3">
        <f t="shared" si="291"/>
        <v>3</v>
      </c>
      <c r="Q262" s="3">
        <f t="shared" si="292"/>
        <v>4.5924359877848264E-2</v>
      </c>
      <c r="R262" s="3">
        <f t="shared" si="293"/>
        <v>2.5641025641025772E-2</v>
      </c>
      <c r="S262" s="3">
        <f t="shared" si="294"/>
        <v>2.2487373737373737</v>
      </c>
      <c r="T262" s="3">
        <f t="shared" si="295"/>
        <v>3.7653276955602539</v>
      </c>
      <c r="U262" s="3">
        <f t="shared" si="296"/>
        <v>3.4515503875968991</v>
      </c>
      <c r="V262" s="3">
        <f t="shared" si="297"/>
        <v>2.0395525017618041</v>
      </c>
      <c r="W262" s="3">
        <f t="shared" si="298"/>
        <v>2.0395525017618041</v>
      </c>
      <c r="X262" s="4">
        <f t="shared" si="299"/>
        <v>0.46511627906976744</v>
      </c>
      <c r="Y262" s="4">
        <f t="shared" si="300"/>
        <v>0.27777777777777779</v>
      </c>
      <c r="Z262" s="4">
        <f t="shared" si="301"/>
        <v>0.30303030303030304</v>
      </c>
      <c r="AA262" s="4">
        <f t="shared" si="302"/>
        <v>0.51282051282051289</v>
      </c>
      <c r="AB262" s="4">
        <f t="shared" si="303"/>
        <v>0.51282051282051289</v>
      </c>
      <c r="AC262" s="4">
        <f t="shared" si="304"/>
        <v>0.73255813953488369</v>
      </c>
      <c r="AD262" s="4">
        <f t="shared" si="305"/>
        <v>1.6515151515151516</v>
      </c>
      <c r="AE262" s="4">
        <f t="shared" si="306"/>
        <v>1.7325581395348837</v>
      </c>
      <c r="AF262" s="4">
        <f t="shared" si="307"/>
        <v>0.65151515151515149</v>
      </c>
      <c r="AG262" s="4">
        <f>IFERROR(AVERAGE(Tabela13[[#This Row],[V1]],Tabela13[[#This Row],[V2]]),"")</f>
        <v>1.1920366455250178</v>
      </c>
      <c r="AH262" s="4">
        <f>IFERROR(AVERAGE(Tabela13[[#This Row],[V1]],Tabela13[[#This Row],[V3]]),"")</f>
        <v>1.2325581395348837</v>
      </c>
      <c r="AI262" s="4">
        <f>IFERROR(AVERAGE(Tabela13[[#This Row],[V1]],Tabela13[[#This Row],[V4]]),"")</f>
        <v>0.69203664552501754</v>
      </c>
      <c r="AJ262" s="4">
        <f>IFERROR(AVERAGE(Tabela13[[#This Row],[V2]],Tabela13[[#This Row],[V1]]),"")</f>
        <v>1.1920366455250178</v>
      </c>
      <c r="AK262" s="4">
        <f>IFERROR(AVERAGE(Tabela13[[#This Row],[V2]],Tabela13[[#This Row],[V3]]),"")</f>
        <v>1.6920366455250178</v>
      </c>
      <c r="AL262" s="4">
        <f>IFERROR(AVERAGE(Tabela13[[#This Row],[V2]],Tabela13[[#This Row],[V4]]),"")</f>
        <v>1.1515151515151516</v>
      </c>
      <c r="AM262" s="4">
        <f>IFERROR(AVERAGE(Tabela13[[#This Row],[V3]],Tabela13[[#This Row],[V1]]),"")</f>
        <v>1.2325581395348837</v>
      </c>
      <c r="AN262" s="4">
        <f>IFERROR(AVERAGE(Tabela13[[#This Row],[V3]],Tabela13[[#This Row],[V2]]),"")</f>
        <v>1.6920366455250178</v>
      </c>
      <c r="AO262" s="4">
        <f>IFERROR(AVERAGE(Tabela13[[#This Row],[V3]],Tabela13[[#This Row],[V4]]),"")</f>
        <v>1.1920366455250175</v>
      </c>
      <c r="AP262" s="4">
        <f>IFERROR(AVERAGE(Tabela13[[#This Row],[V4]],Tabela13[[#This Row],[V1]]),"")</f>
        <v>0.69203664552501754</v>
      </c>
      <c r="AQ262" s="4">
        <f>IFERROR(AVERAGE(Tabela13[[#This Row],[V4]],Tabela13[[#This Row],[V2]]),"")</f>
        <v>1.1515151515151516</v>
      </c>
      <c r="AR262" s="4">
        <f>IFERROR(AVERAGE(Tabela13[[#This Row],[V4]],Tabela13[[#This Row],[V3]]),"")</f>
        <v>1.1920366455250175</v>
      </c>
      <c r="AS262" s="4">
        <f>_xlfn.STDEV.S(Tabela13[[#This Row],[V1]:[V2]])</f>
        <v>0.64980073479017419</v>
      </c>
      <c r="AT262" s="4">
        <f>_xlfn.STDEV.S(Tabela13[[#This Row],[V1]],Tabela13[[#This Row],[V3]])</f>
        <v>0.70710678118654757</v>
      </c>
      <c r="AU262" s="4">
        <f>_xlfn.STDEV.S(Tabela13[[#This Row],[V1]],Tabela13[[#This Row],[V4]])</f>
        <v>5.7306046396372767E-2</v>
      </c>
      <c r="AV262" s="4">
        <f>_xlfn.STDEV.S(Tabela13[[#This Row],[V2]],Tabela13[[#This Row],[V1]])</f>
        <v>0.64980073479017419</v>
      </c>
      <c r="AW262" s="4">
        <f>_xlfn.STDEV.S(Tabela13[[#This Row],[V2]],Tabela13[[#This Row],[V3]])</f>
        <v>5.7306046396372691E-2</v>
      </c>
      <c r="AX262" s="4">
        <f>_xlfn.STDEV.S(Tabela13[[#This Row],[V42]],Tabela13[[#This Row],[V44]])</f>
        <v>1.3569075159767223</v>
      </c>
      <c r="AY262" s="4">
        <f>_xlfn.STDEV.S(Tabela13[[#This Row],[V3]],Tabela13[[#This Row],[V1]])</f>
        <v>0.70710678118654757</v>
      </c>
      <c r="AZ262" s="4">
        <f>_xlfn.STDEV.S(Tabela13[[#This Row],[V3]],Tabela13[[#This Row],[V2]])</f>
        <v>5.7306046396372691E-2</v>
      </c>
      <c r="BA262" s="4">
        <f>_xlfn.STDEV.S(Tabela13[[#This Row],[V3]],Tabela13[[#This Row],[V4]])</f>
        <v>0.76441282758292028</v>
      </c>
      <c r="BB262" s="4">
        <f>_xlfn.STDEV.S(Tabela13[[#This Row],[V4]],Tabela13[[#This Row],[V1]])</f>
        <v>5.7306046396372767E-2</v>
      </c>
      <c r="BC262" s="4">
        <f>_xlfn.STDEV.S(Tabela13[[#This Row],[V4]],Tabela13[[#This Row],[V2]])</f>
        <v>0.70710678118654724</v>
      </c>
      <c r="BD262" s="4">
        <f>_xlfn.STDEV.S(Tabela13[[#This Row],[V4]],Tabela13[[#This Row],[V3]])</f>
        <v>0.76441282758292028</v>
      </c>
      <c r="BE262" s="4">
        <f>Tabela13[[#This Row],[V17]]/Tabela13[[#This Row],[V5]]</f>
        <v>0.5451180861172078</v>
      </c>
      <c r="BF262" s="4">
        <f>Tabela13[[#This Row],[V18]]/Tabela13[[#This Row],[V6]]</f>
        <v>0.573690407377765</v>
      </c>
      <c r="BG262" s="4">
        <f>Tabela13[[#This Row],[V19]]/Tabela13[[#This Row],[V7]]</f>
        <v>8.280782060738591E-2</v>
      </c>
      <c r="BH262" s="4">
        <f>Tabela13[[#This Row],[V20]]/Tabela13[[#This Row],[V8]]</f>
        <v>0.5451180861172078</v>
      </c>
      <c r="BI262" s="4">
        <f>Tabela13[[#This Row],[V21]]/Tabela13[[#This Row],[V9]]</f>
        <v>3.3868088228426838E-2</v>
      </c>
      <c r="BJ262" s="4">
        <f>Tabela13[[#This Row],[V22]]/Tabela13[[#This Row],[V10]]</f>
        <v>1.1783670533482062</v>
      </c>
      <c r="BK262" s="4">
        <f>Tabela13[[#This Row],[V23]]/Tabela13[[#This Row],[V11]]</f>
        <v>0.573690407377765</v>
      </c>
      <c r="BL262" s="4">
        <f>Tabela13[[#This Row],[V24]]/Tabela13[[#This Row],[V12]]</f>
        <v>3.3868088228426838E-2</v>
      </c>
      <c r="BM262" s="4">
        <f>Tabela13[[#This Row],[V25]]/Tabela13[[#This Row],[V13]]</f>
        <v>0.64126621480352586</v>
      </c>
      <c r="BN262" s="4">
        <f>Tabela13[[#This Row],[V26]]/Tabela13[[#This Row],[V14]]</f>
        <v>8.280782060738591E-2</v>
      </c>
      <c r="BO262" s="4">
        <f>Tabela13[[#This Row],[V27]]/Tabela13[[#This Row],[V15]]</f>
        <v>0.61406641524094885</v>
      </c>
      <c r="BP262" s="4">
        <f>Tabela13[[#This Row],[V28]]/Tabela13[[#This Row],[V16]]</f>
        <v>0.64126621480352586</v>
      </c>
      <c r="BQ262" s="4">
        <f>Tabela13[[#This Row],[V1]]-Tabela13[[#This Row],[V2]]</f>
        <v>-0.91895701198026791</v>
      </c>
      <c r="BR262" s="4">
        <f>Tabela13[[#This Row],[V1]]-Tabela13[[#This Row],[V3]]</f>
        <v>-1</v>
      </c>
      <c r="BS262" s="4">
        <f>Tabela13[[#This Row],[V1]]-Tabela13[[#This Row],[V4]]</f>
        <v>8.1042988019732198E-2</v>
      </c>
      <c r="BT262" s="4">
        <f>Tabela13[[#This Row],[V2]]-Tabela13[[#This Row],[V1]]</f>
        <v>0.91895701198026791</v>
      </c>
      <c r="BU262" s="4">
        <f>Tabela13[[#This Row],[V2]]-Tabela13[[#This Row],[V3]]</f>
        <v>-8.1042988019732087E-2</v>
      </c>
      <c r="BV262" s="4">
        <f>Tabela13[[#This Row],[V2]]-Tabela13[[#This Row],[V4]]</f>
        <v>1</v>
      </c>
      <c r="BW262" s="4">
        <f>AVERAGE(Tabela13[[#This Row],[V41]],Tabela13[[#This Row],[V42]])</f>
        <v>-0.95947850599013396</v>
      </c>
      <c r="BX262" s="4">
        <f>AVERAGE(Tabela13[[#This Row],[V41]],Tabela13[[#This Row],[V43]])</f>
        <v>-0.41895701198026786</v>
      </c>
      <c r="BY262" s="4">
        <f>AVERAGE(Tabela13[[#This Row],[V41]],Tabela13[[#This Row],[V44]])</f>
        <v>0</v>
      </c>
      <c r="BZ262" s="4">
        <f>AVERAGE(Tabela13[[#This Row],[V41]],Tabela13[[#This Row],[V45]])</f>
        <v>-0.5</v>
      </c>
      <c r="CA262" s="4">
        <f>AVERAGE(Tabela13[[#This Row],[V41]],Tabela13[[#This Row],[V46]])</f>
        <v>4.0521494009866044E-2</v>
      </c>
      <c r="CB262" s="4">
        <f>AVERAGE(Tabela13[[#This Row],[V42]],Tabela13[[#This Row],[V41]])</f>
        <v>-0.95947850599013396</v>
      </c>
      <c r="CC262" s="4">
        <f>AVERAGE(Tabela13[[#This Row],[V42]],Tabela13[[#This Row],[V43]])</f>
        <v>-0.4594785059901339</v>
      </c>
      <c r="CD262" s="4">
        <f>AVERAGE(Tabela13[[#This Row],[V42]],Tabela13[[#This Row],[V44]])</f>
        <v>-4.0521494009866044E-2</v>
      </c>
      <c r="CE262" s="4">
        <f>AVERAGE(Tabela13[[#This Row],[V42]],Tabela13[[#This Row],[V45]])</f>
        <v>-0.54052149400986604</v>
      </c>
      <c r="CF262" s="4">
        <f>AVERAGE(Tabela13[[#This Row],[V42]],Tabela13[[#This Row],[V46]])</f>
        <v>0</v>
      </c>
      <c r="CG262" s="4">
        <f>AVERAGE(Tabela13[[#This Row],[V43]],Tabela13[[#This Row],[V41]])</f>
        <v>-0.41895701198026786</v>
      </c>
      <c r="CH262" s="4">
        <f>AVERAGE(Tabela13[[#This Row],[V43]],Tabela13[[#This Row],[V42]])</f>
        <v>-0.4594785059901339</v>
      </c>
      <c r="CI262" s="4">
        <f>AVERAGE(Tabela13[[#This Row],[V43]],Tabela13[[#This Row],[V44]])</f>
        <v>0.5</v>
      </c>
      <c r="CJ262" s="4">
        <f>AVERAGE(Tabela13[[#This Row],[V43]],Tabela13[[#This Row],[V45]])</f>
        <v>5.5511151231257827E-17</v>
      </c>
      <c r="CK262" s="4">
        <f>AVERAGE(Tabela13[[#This Row],[V43]],Tabela13[[#This Row],[V46]])</f>
        <v>0.54052149400986615</v>
      </c>
      <c r="CL262" s="4">
        <f>AVERAGE(Tabela13[[#This Row],[V44]],Tabela13[[#This Row],[V41]])</f>
        <v>0</v>
      </c>
      <c r="CM262" s="4">
        <f>AVERAGE(Tabela13[[#This Row],[V44]],Tabela13[[#This Row],[V42]])</f>
        <v>-4.0521494009866044E-2</v>
      </c>
      <c r="CN262" s="4">
        <f>AVERAGE(Tabela13[[#This Row],[V44]],Tabela13[[#This Row],[V43]])</f>
        <v>0.5</v>
      </c>
      <c r="CO262" s="4">
        <f>AVERAGE(Tabela13[[#This Row],[V44]],Tabela13[[#This Row],[V45]])</f>
        <v>0.41895701198026791</v>
      </c>
      <c r="CP262" s="4">
        <f>AVERAGE(Tabela13[[#This Row],[V44]],Tabela13[[#This Row],[V46]])</f>
        <v>0.95947850599013396</v>
      </c>
      <c r="CQ262" s="4">
        <f>AVERAGE(Tabela13[[#This Row],[V45]],Tabela13[[#This Row],[V41]])</f>
        <v>-0.5</v>
      </c>
      <c r="CR262" s="4">
        <f>AVERAGE(Tabela13[[#This Row],[V45]],Tabela13[[#This Row],[V42]])</f>
        <v>-0.54052149400986604</v>
      </c>
      <c r="CS262" s="4">
        <f>AVERAGE(Tabela13[[#This Row],[V45]],Tabela13[[#This Row],[V43]])</f>
        <v>5.5511151231257827E-17</v>
      </c>
      <c r="CT262" s="4">
        <f>AVERAGE(Tabela13[[#This Row],[V45]],Tabela13[[#This Row],[V44]])</f>
        <v>0.41895701198026791</v>
      </c>
      <c r="CU262" s="4">
        <f>AVERAGE(Tabela13[[#This Row],[V45]],Tabela13[[#This Row],[V46]])</f>
        <v>0.45947850599013396</v>
      </c>
      <c r="CV262" s="4">
        <f>AVERAGE(Tabela13[[#This Row],[V46]],Tabela13[[#This Row],[V41]])</f>
        <v>4.0521494009866044E-2</v>
      </c>
      <c r="CW262" s="4">
        <f>AVERAGE(Tabela13[[#This Row],[V46]],Tabela13[[#This Row],[V42]])</f>
        <v>0</v>
      </c>
      <c r="CX262" s="4">
        <f>AVERAGE(Tabela13[[#This Row],[V46]],Tabela13[[#This Row],[V43]])</f>
        <v>0.54052149400986615</v>
      </c>
      <c r="CY262" s="4">
        <f>AVERAGE(Tabela13[[#This Row],[V46]],Tabela13[[#This Row],[V44]])</f>
        <v>0.95947850599013396</v>
      </c>
      <c r="CZ262" s="4">
        <f>AVERAGE(Tabela13[[#This Row],[V46]],Tabela13[[#This Row],[V45]])</f>
        <v>0.45947850599013396</v>
      </c>
      <c r="DA262" s="3">
        <f>_xlfn.STDEV.S(Tabela13[[#This Row],[V41]],Tabela13[[#This Row],[V42]])</f>
        <v>5.7306046396372691E-2</v>
      </c>
      <c r="DB262" s="3">
        <f>_xlfn.STDEV.S(Tabela13[[#This Row],[V41]],Tabela13[[#This Row],[V43]])</f>
        <v>0.70710678118654768</v>
      </c>
      <c r="DC262" s="3">
        <f>_xlfn.STDEV.S(Tabela13[[#This Row],[V41]],Tabela13[[#This Row],[V44]])</f>
        <v>1.2996014695803497</v>
      </c>
      <c r="DD262" s="3">
        <f>_xlfn.STDEV.S(Tabela13[[#This Row],[V41]],Tabela13[[#This Row],[V45]])</f>
        <v>0.59249468839380215</v>
      </c>
      <c r="DE262" s="3">
        <f>_xlfn.STDEV.S(Tabela13[[#This Row],[V41]],Tabela13[[#This Row],[V46]])</f>
        <v>1.3569075159767223</v>
      </c>
      <c r="DF262" s="3">
        <f>_xlfn.STDEV.S(Tabela13[[#This Row],[V42]],Tabela13[[#This Row],[V41]])</f>
        <v>5.7306046396372691E-2</v>
      </c>
      <c r="DG262" s="3">
        <f>_xlfn.STDEV.S(Tabela13[[#This Row],[V42]],Tabela13[[#This Row],[V43]])</f>
        <v>0.76441282758292028</v>
      </c>
      <c r="DH262" s="3">
        <f>_xlfn.STDEV.S(Tabela13[[#This Row],[V42]],Tabela13[[#This Row],[V44]])</f>
        <v>1.3569075159767223</v>
      </c>
      <c r="DI262" s="3">
        <f>_xlfn.STDEV.S(Tabela13[[#This Row],[V42]],Tabela13[[#This Row],[V45]])</f>
        <v>0.64980073479017486</v>
      </c>
      <c r="DJ262" s="3">
        <f>_xlfn.STDEV.S(Tabela13[[#This Row],[V42]],Tabela13[[#This Row],[V46]])</f>
        <v>1.4142135623730951</v>
      </c>
      <c r="DK262" s="3">
        <f>_xlfn.STDEV.S(Tabela13[[#This Row],[V43]],Tabela13[[#This Row],[V41]])</f>
        <v>0.70710678118654768</v>
      </c>
      <c r="DL262" s="3">
        <f>_xlfn.STDEV.S(Tabela13[[#This Row],[V43]],Tabela13[[#This Row],[V42]])</f>
        <v>0.76441282758292028</v>
      </c>
      <c r="DM262" s="3">
        <f>_xlfn.STDEV.S(Tabela13[[#This Row],[V43]],Tabela13[[#This Row],[V44]])</f>
        <v>0.59249468839380215</v>
      </c>
      <c r="DN262" s="3">
        <f>_xlfn.STDEV.S(Tabela13[[#This Row],[V43]],Tabela13[[#This Row],[V45]])</f>
        <v>0.11461209279274547</v>
      </c>
      <c r="DO262" s="3">
        <f>_xlfn.STDEV.S(Tabela13[[#This Row],[V43]],Tabela13[[#This Row],[V46]])</f>
        <v>0.64980073479017464</v>
      </c>
      <c r="DP262" s="3">
        <f>_xlfn.STDEV.S(Tabela13[[#This Row],[V44]],Tabela13[[#This Row],[V41]])</f>
        <v>1.2996014695803497</v>
      </c>
      <c r="DQ262" s="3">
        <f>_xlfn.STDEV.S(Tabela13[[#This Row],[V44]],Tabela13[[#This Row],[V42]])</f>
        <v>1.3569075159767223</v>
      </c>
      <c r="DR262" s="3">
        <f>_xlfn.STDEV.S(Tabela13[[#This Row],[V44]],Tabela13[[#This Row],[V43]])</f>
        <v>0.59249468839380215</v>
      </c>
      <c r="DS262" s="3">
        <f>_xlfn.STDEV.S(Tabela13[[#This Row],[V44]],Tabela13[[#This Row],[V45]])</f>
        <v>0.70710678118654757</v>
      </c>
      <c r="DT262" s="3">
        <f>_xlfn.STDEV.S(Tabela13[[#This Row],[V44]],Tabela13[[#This Row],[V46]])</f>
        <v>5.7306046396372691E-2</v>
      </c>
      <c r="DU262" s="3">
        <f>_xlfn.STDEV.S(Tabela13[[#This Row],[V45]],Tabela13[[#This Row],[V41]])</f>
        <v>0.59249468839380215</v>
      </c>
      <c r="DV262" s="3">
        <f>_xlfn.STDEV.S(Tabela13[[#This Row],[V45]],Tabela13[[#This Row],[V42]])</f>
        <v>0.64980073479017486</v>
      </c>
      <c r="DW262" s="3">
        <f>_xlfn.STDEV.S(Tabela13[[#This Row],[V45]],Tabela13[[#This Row],[V43]])</f>
        <v>0.11461209279274547</v>
      </c>
      <c r="DX262" s="3">
        <f>_xlfn.STDEV.S(Tabela13[[#This Row],[V45]],Tabela13[[#This Row],[V44]])</f>
        <v>0.70710678118654757</v>
      </c>
      <c r="DY262" s="3">
        <f>_xlfn.STDEV.S(Tabela13[[#This Row],[V45]],Tabela13[[#This Row],[V46]])</f>
        <v>0.76441282758292017</v>
      </c>
      <c r="DZ262" s="3">
        <f>_xlfn.STDEV.S(Tabela13[[#This Row],[V46]],Tabela13[[#This Row],[V41]])</f>
        <v>1.3569075159767223</v>
      </c>
      <c r="EA262" s="3">
        <f>_xlfn.STDEV.S(Tabela13[[#This Row],[V46]],Tabela13[[#This Row],[V42]])</f>
        <v>1.4142135623730951</v>
      </c>
      <c r="EB262" s="3">
        <f>_xlfn.STDEV.S(Tabela13[[#This Row],[V46]],Tabela13[[#This Row],[V43]])</f>
        <v>0.64980073479017464</v>
      </c>
      <c r="EC262" s="3">
        <f>_xlfn.STDEV.S(Tabela13[[#This Row],[V46]],Tabela13[[#This Row],[V44]])</f>
        <v>5.7306046396372691E-2</v>
      </c>
      <c r="ED262" s="3">
        <f>_xlfn.STDEV.S(Tabela13[[#This Row],[V46]],Tabela13[[#This Row],[V45]])</f>
        <v>0.76441282758292017</v>
      </c>
      <c r="EE262" s="3">
        <f t="shared" si="308"/>
        <v>-5.972624299408949E-2</v>
      </c>
      <c r="EF262" s="3">
        <f t="shared" si="309"/>
        <v>-1.687778843572264</v>
      </c>
      <c r="EG262" s="3" t="str">
        <f t="shared" si="310"/>
        <v/>
      </c>
      <c r="EH262" s="3">
        <f t="shared" si="311"/>
        <v>-1.1849893767876043</v>
      </c>
      <c r="EI262" s="3">
        <f t="shared" si="312"/>
        <v>33.486117655147332</v>
      </c>
      <c r="EJ262" s="3">
        <f t="shared" si="313"/>
        <v>-5.972624299408949E-2</v>
      </c>
      <c r="EK262" s="3">
        <f t="shared" si="314"/>
        <v>-1.6636530710738711</v>
      </c>
      <c r="EL262" s="3">
        <f t="shared" si="315"/>
        <v>-33.486117655147332</v>
      </c>
      <c r="EM262" s="3">
        <f t="shared" si="316"/>
        <v>-1.2021737192532702</v>
      </c>
      <c r="EN262" s="3" t="str">
        <f t="shared" si="317"/>
        <v/>
      </c>
      <c r="EO262" s="3">
        <f t="shared" si="318"/>
        <v>-1.687778843572264</v>
      </c>
      <c r="EP262" s="3">
        <f t="shared" si="319"/>
        <v>-1.6636530710738711</v>
      </c>
      <c r="EQ262" s="3">
        <f t="shared" si="320"/>
        <v>1.1849893767876043</v>
      </c>
      <c r="ER262" s="3">
        <f t="shared" si="321"/>
        <v>2064667913574244.8</v>
      </c>
      <c r="ES262" s="3" t="str">
        <f t="shared" si="322"/>
        <v/>
      </c>
      <c r="ET262" s="3" t="str">
        <f t="shared" si="323"/>
        <v/>
      </c>
      <c r="EU262" s="3" t="str">
        <f t="shared" si="324"/>
        <v/>
      </c>
      <c r="EV262" s="3">
        <f t="shared" si="325"/>
        <v>1.1849893767876043</v>
      </c>
      <c r="EW262" s="3">
        <f t="shared" si="326"/>
        <v>1.6877788435722636</v>
      </c>
      <c r="EX262" s="3">
        <f t="shared" si="327"/>
        <v>5.972624299408949E-2</v>
      </c>
      <c r="EY262" s="3">
        <f t="shared" si="328"/>
        <v>-1.1849893767876043</v>
      </c>
      <c r="EZ262" s="3">
        <f t="shared" si="329"/>
        <v>-1.2021737192532702</v>
      </c>
      <c r="FA262" s="3">
        <f t="shared" si="330"/>
        <v>2064667913574244.8</v>
      </c>
      <c r="FB262" s="3">
        <f t="shared" si="331"/>
        <v>1.6877788435722636</v>
      </c>
      <c r="FC262" s="3">
        <f t="shared" si="332"/>
        <v>1.6636530710738706</v>
      </c>
      <c r="FD262" s="3">
        <f t="shared" si="333"/>
        <v>33.486117655147332</v>
      </c>
      <c r="FE262" s="3" t="str">
        <f t="shared" si="334"/>
        <v/>
      </c>
      <c r="FF262" s="3">
        <f t="shared" si="335"/>
        <v>1.2021737192532695</v>
      </c>
      <c r="FG262" s="3">
        <f t="shared" si="336"/>
        <v>5.972624299408949E-2</v>
      </c>
      <c r="FH262" s="3">
        <f t="shared" si="337"/>
        <v>1.6636530710738706</v>
      </c>
      <c r="FI262" s="4">
        <f t="shared" si="338"/>
        <v>0.30303030303030304</v>
      </c>
      <c r="FJ262" s="4">
        <f t="shared" si="339"/>
        <v>1.3953488372093024</v>
      </c>
      <c r="FK262" s="4">
        <f t="shared" si="340"/>
        <v>1.5996631106120156</v>
      </c>
      <c r="FL262" s="4">
        <f t="shared" si="341"/>
        <v>1.1347557551937115</v>
      </c>
      <c r="FM262" s="4">
        <f>Tabela13[[#This Row],[V139]]-Tabela13[[#This Row],[V140]]</f>
        <v>0.46490735541830408</v>
      </c>
      <c r="FN262" s="4">
        <f>Tabela13[[#This Row],[V1]]-Tabela13[[#This Row],[V2]]/2</f>
        <v>-9.3199436222692111E-2</v>
      </c>
      <c r="FO262" s="4">
        <f>Tabela13[[#This Row],[V1]]-Tabela13[[#This Row],[V3]]/2</f>
        <v>-0.13372093023255816</v>
      </c>
      <c r="FP262" s="4">
        <f>Tabela13[[#This Row],[V1]]-Tabela13[[#This Row],[V4]]/2</f>
        <v>0.40680056377730794</v>
      </c>
      <c r="FQ262" s="4">
        <f>Tabela13[[#This Row],[V2]]-Tabela13[[#This Row],[V1]]/2</f>
        <v>1.2852360817477098</v>
      </c>
      <c r="FR262" s="4">
        <f>Tabela13[[#This Row],[V2]]-Tabela13[[#This Row],[V3]]/2</f>
        <v>0.78523608174770976</v>
      </c>
      <c r="FS262" s="4">
        <f>Tabela13[[#This Row],[V2]]-Tabela13[[#This Row],[V4]]/2</f>
        <v>1.3257575757575759</v>
      </c>
      <c r="FT262" s="4">
        <f t="shared" si="342"/>
        <v>-9.2930986289769896E-2</v>
      </c>
      <c r="FU262" s="4">
        <f t="shared" si="343"/>
        <v>-0.13293233958976694</v>
      </c>
      <c r="FV262" s="4">
        <f t="shared" si="344"/>
        <v>0.38635514974316748</v>
      </c>
      <c r="FW262" s="4">
        <f t="shared" si="345"/>
        <v>0.9095728700548672</v>
      </c>
      <c r="FX262" s="4">
        <f t="shared" si="346"/>
        <v>0.66567349683002752</v>
      </c>
      <c r="FY262" s="4">
        <f t="shared" si="347"/>
        <v>0.9245579985603477</v>
      </c>
      <c r="FZ262" s="4">
        <f t="shared" si="348"/>
        <v>-16.72757753215858</v>
      </c>
      <c r="GA262" s="4">
        <f t="shared" si="349"/>
        <v>-23.927821126158051</v>
      </c>
      <c r="GB262" s="4">
        <f t="shared" si="350"/>
        <v>69.543926953770153</v>
      </c>
      <c r="GC262" s="4">
        <f t="shared" si="351"/>
        <v>163.72311660987609</v>
      </c>
      <c r="GD262" s="4">
        <f t="shared" si="352"/>
        <v>119.82122942940497</v>
      </c>
      <c r="GE262" s="4">
        <f t="shared" si="353"/>
        <v>166.42043974086261</v>
      </c>
      <c r="GF262" s="4">
        <f>Tabela13[[#This Row],[V1]]-Tabela13[[#This Row],[V2]]/Tabela13[[#This Row],[V2]]</f>
        <v>-0.26744186046511631</v>
      </c>
      <c r="GG262" s="4">
        <f>Tabela13[[#This Row],[V1]]-Tabela13[[#This Row],[V3]]/Tabela13[[#This Row],[V3]]</f>
        <v>-0.26744186046511631</v>
      </c>
      <c r="GH262" s="4">
        <f>Tabela13[[#This Row],[V1]]-Tabela13[[#This Row],[V4]]/Tabela13[[#This Row],[V4]]</f>
        <v>-0.26744186046511631</v>
      </c>
      <c r="GI262" s="4">
        <f>Tabela13[[#This Row],[V2]]-Tabela13[[#This Row],[V1]]/Tabela13[[#This Row],[V1]]</f>
        <v>0.6515151515151516</v>
      </c>
      <c r="GJ262" s="4">
        <f>Tabela13[[#This Row],[V2]]-Tabela13[[#This Row],[V3]]/Tabela13[[#This Row],[V3]]</f>
        <v>0.6515151515151516</v>
      </c>
      <c r="GK262" s="4">
        <f>Tabela13[[#This Row],[V2]]-Tabela13[[#This Row],[V4]]/Tabela13[[#This Row],[V4]]</f>
        <v>0.6515151515151516</v>
      </c>
      <c r="GL262" s="4">
        <f t="shared" si="354"/>
        <v>0.57924317458420604</v>
      </c>
      <c r="GM262" s="4">
        <f t="shared" si="355"/>
        <v>1.1920366455250175</v>
      </c>
      <c r="GN262" s="4">
        <f t="shared" si="356"/>
        <v>0.48592732174696329</v>
      </c>
      <c r="GO262" s="3">
        <f t="shared" si="357"/>
        <v>0</v>
      </c>
      <c r="GP262" s="3">
        <v>100</v>
      </c>
      <c r="GQ262" s="3">
        <f t="shared" si="358"/>
        <v>-1</v>
      </c>
      <c r="GR262" s="3">
        <f t="shared" si="359"/>
        <v>-100</v>
      </c>
      <c r="GS262" s="34">
        <f>COUNTIF($D$2:D261,Tabela13[[#This Row],[HomeTeam]])</f>
        <v>13</v>
      </c>
      <c r="GT262" s="34">
        <f>COUNTIF($E$2:E261,Tabela13[[#This Row],[AwayTeam]])</f>
        <v>13</v>
      </c>
      <c r="GU262" s="3">
        <f>IFERROR(AVERAGEIFS($AD$2:AD261,$D$2:D261,Tabela13[[#This Row],[HomeTeam]],$GS$2:GS261,"&gt;="&amp;Tabela13[[#This Row],[Contagem_H]]-5),"")</f>
        <v>0.79881192881192886</v>
      </c>
      <c r="GV262" s="3">
        <f>IFERROR(AVERAGEIFS($G$2:G261,$E$2:E261,Tabela13[[#This Row],[AwayTeam]],$GT$2:GT261,"&gt;="&amp;Tabela13[[#This Row],[Contagem_A]]-5),"")</f>
        <v>0.8</v>
      </c>
      <c r="GW262" s="3">
        <f>IFERROR(AVERAGEIFS($GQ$2:GQ261,$D$2:D261,Tabela13[[#This Row],[HomeTeam]],$GS$2:GS261,"&gt;="&amp;Tabela13[[#This Row],[Contagem_H]]-5),"")</f>
        <v>-0.52</v>
      </c>
    </row>
    <row r="263" spans="1:205" x14ac:dyDescent="0.25">
      <c r="A263" t="s">
        <v>127</v>
      </c>
      <c r="B263" t="s">
        <v>231</v>
      </c>
      <c r="C263" t="s">
        <v>173</v>
      </c>
      <c r="D263" t="s">
        <v>18</v>
      </c>
      <c r="E263" t="s">
        <v>15</v>
      </c>
      <c r="F263" s="3">
        <v>3</v>
      </c>
      <c r="G263" s="3">
        <v>0</v>
      </c>
      <c r="H263" s="3" t="str">
        <f t="shared" si="360"/>
        <v>H</v>
      </c>
      <c r="I263" s="3">
        <v>2.5499999999999998</v>
      </c>
      <c r="J263" s="3">
        <v>3.4</v>
      </c>
      <c r="K263" s="3">
        <v>2.8</v>
      </c>
      <c r="L263" s="3">
        <v>1.89</v>
      </c>
      <c r="M263" s="3">
        <v>2.0099999999999998</v>
      </c>
      <c r="N263" s="3">
        <f t="shared" si="289"/>
        <v>3</v>
      </c>
      <c r="O263" s="3">
        <f t="shared" si="290"/>
        <v>3</v>
      </c>
      <c r="P263" s="3">
        <f t="shared" si="291"/>
        <v>0</v>
      </c>
      <c r="Q263" s="3">
        <f t="shared" si="292"/>
        <v>4.3417366946778779E-2</v>
      </c>
      <c r="R263" s="3">
        <f t="shared" si="293"/>
        <v>2.6612966911474523E-2</v>
      </c>
      <c r="S263" s="3">
        <f t="shared" si="294"/>
        <v>2.6607142857142856</v>
      </c>
      <c r="T263" s="3">
        <f t="shared" si="295"/>
        <v>3.5476190476190479</v>
      </c>
      <c r="U263" s="3">
        <f t="shared" si="296"/>
        <v>2.9215686274509802</v>
      </c>
      <c r="V263" s="3">
        <f t="shared" si="297"/>
        <v>1.9720588235294119</v>
      </c>
      <c r="W263" s="3">
        <f t="shared" si="298"/>
        <v>2.0972689075630253</v>
      </c>
      <c r="X263" s="4">
        <f t="shared" si="299"/>
        <v>0.39215686274509809</v>
      </c>
      <c r="Y263" s="4">
        <f t="shared" si="300"/>
        <v>0.29411764705882354</v>
      </c>
      <c r="Z263" s="4">
        <f t="shared" si="301"/>
        <v>0.35714285714285715</v>
      </c>
      <c r="AA263" s="4">
        <f t="shared" si="302"/>
        <v>0.52910052910052918</v>
      </c>
      <c r="AB263" s="4">
        <f t="shared" si="303"/>
        <v>0.49751243781094534</v>
      </c>
      <c r="AC263" s="4">
        <f t="shared" si="304"/>
        <v>1.696078431372549</v>
      </c>
      <c r="AD263" s="4">
        <f t="shared" si="305"/>
        <v>0.17857142857142858</v>
      </c>
      <c r="AE263" s="4">
        <f t="shared" si="306"/>
        <v>0.19607843137254904</v>
      </c>
      <c r="AF263" s="4">
        <f t="shared" si="307"/>
        <v>1.6785714285714286</v>
      </c>
      <c r="AG263" s="4">
        <f>IFERROR(AVERAGE(Tabela13[[#This Row],[V1]],Tabela13[[#This Row],[V2]]),"")</f>
        <v>0.9373249299719888</v>
      </c>
      <c r="AH263" s="4">
        <f>IFERROR(AVERAGE(Tabela13[[#This Row],[V1]],Tabela13[[#This Row],[V3]]),"")</f>
        <v>0.94607843137254899</v>
      </c>
      <c r="AI263" s="4">
        <f>IFERROR(AVERAGE(Tabela13[[#This Row],[V1]],Tabela13[[#This Row],[V4]]),"")</f>
        <v>1.6873249299719888</v>
      </c>
      <c r="AJ263" s="4">
        <f>IFERROR(AVERAGE(Tabela13[[#This Row],[V2]],Tabela13[[#This Row],[V1]]),"")</f>
        <v>0.9373249299719888</v>
      </c>
      <c r="AK263" s="4">
        <f>IFERROR(AVERAGE(Tabela13[[#This Row],[V2]],Tabela13[[#This Row],[V3]]),"")</f>
        <v>0.1873249299719888</v>
      </c>
      <c r="AL263" s="4">
        <f>IFERROR(AVERAGE(Tabela13[[#This Row],[V2]],Tabela13[[#This Row],[V4]]),"")</f>
        <v>0.9285714285714286</v>
      </c>
      <c r="AM263" s="4">
        <f>IFERROR(AVERAGE(Tabela13[[#This Row],[V3]],Tabela13[[#This Row],[V1]]),"")</f>
        <v>0.94607843137254899</v>
      </c>
      <c r="AN263" s="4">
        <f>IFERROR(AVERAGE(Tabela13[[#This Row],[V3]],Tabela13[[#This Row],[V2]]),"")</f>
        <v>0.1873249299719888</v>
      </c>
      <c r="AO263" s="4">
        <f>IFERROR(AVERAGE(Tabela13[[#This Row],[V3]],Tabela13[[#This Row],[V4]]),"")</f>
        <v>0.9373249299719888</v>
      </c>
      <c r="AP263" s="4">
        <f>IFERROR(AVERAGE(Tabela13[[#This Row],[V4]],Tabela13[[#This Row],[V1]]),"")</f>
        <v>1.6873249299719888</v>
      </c>
      <c r="AQ263" s="4">
        <f>IFERROR(AVERAGE(Tabela13[[#This Row],[V4]],Tabela13[[#This Row],[V2]]),"")</f>
        <v>0.9285714285714286</v>
      </c>
      <c r="AR263" s="4">
        <f>IFERROR(AVERAGE(Tabela13[[#This Row],[V4]],Tabela13[[#This Row],[V3]]),"")</f>
        <v>0.9373249299719888</v>
      </c>
      <c r="AS263" s="4">
        <f>_xlfn.STDEV.S(Tabela13[[#This Row],[V1]:[V2]])</f>
        <v>1.0730394921787452</v>
      </c>
      <c r="AT263" s="4">
        <f>_xlfn.STDEV.S(Tabela13[[#This Row],[V1]],Tabela13[[#This Row],[V3]])</f>
        <v>1.0606601717798212</v>
      </c>
      <c r="AU263" s="4">
        <f>_xlfn.STDEV.S(Tabela13[[#This Row],[V1]],Tabela13[[#This Row],[V4]])</f>
        <v>1.2379320398924108E-2</v>
      </c>
      <c r="AV263" s="4">
        <f>_xlfn.STDEV.S(Tabela13[[#This Row],[V2]],Tabela13[[#This Row],[V1]])</f>
        <v>1.0730394921787452</v>
      </c>
      <c r="AW263" s="4">
        <f>_xlfn.STDEV.S(Tabela13[[#This Row],[V2]],Tabela13[[#This Row],[V3]])</f>
        <v>1.2379320398924167E-2</v>
      </c>
      <c r="AX263" s="4">
        <f>_xlfn.STDEV.S(Tabela13[[#This Row],[V42]],Tabela13[[#This Row],[V44]])</f>
        <v>2.1336996639585664</v>
      </c>
      <c r="AY263" s="4">
        <f>_xlfn.STDEV.S(Tabela13[[#This Row],[V3]],Tabela13[[#This Row],[V1]])</f>
        <v>1.0606601717798212</v>
      </c>
      <c r="AZ263" s="4">
        <f>_xlfn.STDEV.S(Tabela13[[#This Row],[V3]],Tabela13[[#This Row],[V2]])</f>
        <v>1.2379320398924167E-2</v>
      </c>
      <c r="BA263" s="4">
        <f>_xlfn.STDEV.S(Tabela13[[#This Row],[V3]],Tabela13[[#This Row],[V4]])</f>
        <v>1.0482808513808972</v>
      </c>
      <c r="BB263" s="4">
        <f>_xlfn.STDEV.S(Tabela13[[#This Row],[V4]],Tabela13[[#This Row],[V1]])</f>
        <v>1.2379320398924108E-2</v>
      </c>
      <c r="BC263" s="4">
        <f>_xlfn.STDEV.S(Tabela13[[#This Row],[V4]],Tabela13[[#This Row],[V2]])</f>
        <v>1.0606601717798212</v>
      </c>
      <c r="BD263" s="4">
        <f>_xlfn.STDEV.S(Tabela13[[#This Row],[V4]],Tabela13[[#This Row],[V3]])</f>
        <v>1.0482808513808972</v>
      </c>
      <c r="BE263" s="4">
        <f>Tabela13[[#This Row],[V17]]/Tabela13[[#This Row],[V5]]</f>
        <v>1.1447892378268569</v>
      </c>
      <c r="BF263" s="4">
        <f>Tabela13[[#This Row],[V18]]/Tabela13[[#This Row],[V6]]</f>
        <v>1.1211123059227126</v>
      </c>
      <c r="BG263" s="4">
        <f>Tabela13[[#This Row],[V19]]/Tabela13[[#This Row],[V7]]</f>
        <v>7.3366547124563714E-3</v>
      </c>
      <c r="BH263" s="4">
        <f>Tabela13[[#This Row],[V20]]/Tabela13[[#This Row],[V8]]</f>
        <v>1.1447892378268569</v>
      </c>
      <c r="BI263" s="4">
        <f>Tabela13[[#This Row],[V21]]/Tabela13[[#This Row],[V9]]</f>
        <v>6.6084745905284903E-2</v>
      </c>
      <c r="BJ263" s="4">
        <f>Tabela13[[#This Row],[V22]]/Tabela13[[#This Row],[V10]]</f>
        <v>2.2978304073399944</v>
      </c>
      <c r="BK263" s="4">
        <f>Tabela13[[#This Row],[V23]]/Tabela13[[#This Row],[V11]]</f>
        <v>1.1211123059227126</v>
      </c>
      <c r="BL263" s="4">
        <f>Tabela13[[#This Row],[V24]]/Tabela13[[#This Row],[V12]]</f>
        <v>6.6084745905284903E-2</v>
      </c>
      <c r="BM263" s="4">
        <f>Tabela13[[#This Row],[V25]]/Tabela13[[#This Row],[V13]]</f>
        <v>1.11837508836154</v>
      </c>
      <c r="BN263" s="4">
        <f>Tabela13[[#This Row],[V26]]/Tabela13[[#This Row],[V14]]</f>
        <v>7.3366547124563714E-3</v>
      </c>
      <c r="BO263" s="4">
        <f>Tabela13[[#This Row],[V27]]/Tabela13[[#This Row],[V15]]</f>
        <v>1.1422494157628844</v>
      </c>
      <c r="BP263" s="4">
        <f>Tabela13[[#This Row],[V28]]/Tabela13[[#This Row],[V16]]</f>
        <v>1.11837508836154</v>
      </c>
      <c r="BQ263" s="4">
        <f>Tabela13[[#This Row],[V1]]-Tabela13[[#This Row],[V2]]</f>
        <v>1.5175070028011204</v>
      </c>
      <c r="BR263" s="4">
        <f>Tabela13[[#This Row],[V1]]-Tabela13[[#This Row],[V3]]</f>
        <v>1.5</v>
      </c>
      <c r="BS263" s="4">
        <f>Tabela13[[#This Row],[V1]]-Tabela13[[#This Row],[V4]]</f>
        <v>1.7507002801120386E-2</v>
      </c>
      <c r="BT263" s="4">
        <f>Tabela13[[#This Row],[V2]]-Tabela13[[#This Row],[V1]]</f>
        <v>-1.5175070028011204</v>
      </c>
      <c r="BU263" s="4">
        <f>Tabela13[[#This Row],[V2]]-Tabela13[[#This Row],[V3]]</f>
        <v>-1.7507002801120469E-2</v>
      </c>
      <c r="BV263" s="4">
        <f>Tabela13[[#This Row],[V2]]-Tabela13[[#This Row],[V4]]</f>
        <v>-1.5</v>
      </c>
      <c r="BW263" s="4">
        <f>AVERAGE(Tabela13[[#This Row],[V41]],Tabela13[[#This Row],[V42]])</f>
        <v>1.5087535014005602</v>
      </c>
      <c r="BX263" s="4">
        <f>AVERAGE(Tabela13[[#This Row],[V41]],Tabela13[[#This Row],[V43]])</f>
        <v>0.76750700280112039</v>
      </c>
      <c r="BY263" s="4">
        <f>AVERAGE(Tabela13[[#This Row],[V41]],Tabela13[[#This Row],[V44]])</f>
        <v>0</v>
      </c>
      <c r="BZ263" s="4">
        <f>AVERAGE(Tabela13[[#This Row],[V41]],Tabela13[[#This Row],[V45]])</f>
        <v>0.75</v>
      </c>
      <c r="CA263" s="4">
        <f>AVERAGE(Tabela13[[#This Row],[V41]],Tabela13[[#This Row],[V46]])</f>
        <v>8.753501400560193E-3</v>
      </c>
      <c r="CB263" s="4">
        <f>AVERAGE(Tabela13[[#This Row],[V42]],Tabela13[[#This Row],[V41]])</f>
        <v>1.5087535014005602</v>
      </c>
      <c r="CC263" s="4">
        <f>AVERAGE(Tabela13[[#This Row],[V42]],Tabela13[[#This Row],[V43]])</f>
        <v>0.75875350140056019</v>
      </c>
      <c r="CD263" s="4">
        <f>AVERAGE(Tabela13[[#This Row],[V42]],Tabela13[[#This Row],[V44]])</f>
        <v>-8.753501400560193E-3</v>
      </c>
      <c r="CE263" s="4">
        <f>AVERAGE(Tabela13[[#This Row],[V42]],Tabela13[[#This Row],[V45]])</f>
        <v>0.74124649859943981</v>
      </c>
      <c r="CF263" s="4">
        <f>AVERAGE(Tabela13[[#This Row],[V42]],Tabela13[[#This Row],[V46]])</f>
        <v>0</v>
      </c>
      <c r="CG263" s="4">
        <f>AVERAGE(Tabela13[[#This Row],[V43]],Tabela13[[#This Row],[V41]])</f>
        <v>0.76750700280112039</v>
      </c>
      <c r="CH263" s="4">
        <f>AVERAGE(Tabela13[[#This Row],[V43]],Tabela13[[#This Row],[V42]])</f>
        <v>0.75875350140056019</v>
      </c>
      <c r="CI263" s="4">
        <f>AVERAGE(Tabela13[[#This Row],[V43]],Tabela13[[#This Row],[V44]])</f>
        <v>-0.75</v>
      </c>
      <c r="CJ263" s="4">
        <f>AVERAGE(Tabela13[[#This Row],[V43]],Tabela13[[#This Row],[V45]])</f>
        <v>-4.163336342344337E-17</v>
      </c>
      <c r="CK263" s="4">
        <f>AVERAGE(Tabela13[[#This Row],[V43]],Tabela13[[#This Row],[V46]])</f>
        <v>-0.74124649859943981</v>
      </c>
      <c r="CL263" s="4">
        <f>AVERAGE(Tabela13[[#This Row],[V44]],Tabela13[[#This Row],[V41]])</f>
        <v>0</v>
      </c>
      <c r="CM263" s="4">
        <f>AVERAGE(Tabela13[[#This Row],[V44]],Tabela13[[#This Row],[V42]])</f>
        <v>-8.753501400560193E-3</v>
      </c>
      <c r="CN263" s="4">
        <f>AVERAGE(Tabela13[[#This Row],[V44]],Tabela13[[#This Row],[V43]])</f>
        <v>-0.75</v>
      </c>
      <c r="CO263" s="4">
        <f>AVERAGE(Tabela13[[#This Row],[V44]],Tabela13[[#This Row],[V45]])</f>
        <v>-0.76750700280112039</v>
      </c>
      <c r="CP263" s="4">
        <f>AVERAGE(Tabela13[[#This Row],[V44]],Tabela13[[#This Row],[V46]])</f>
        <v>-1.5087535014005602</v>
      </c>
      <c r="CQ263" s="4">
        <f>AVERAGE(Tabela13[[#This Row],[V45]],Tabela13[[#This Row],[V41]])</f>
        <v>0.75</v>
      </c>
      <c r="CR263" s="4">
        <f>AVERAGE(Tabela13[[#This Row],[V45]],Tabela13[[#This Row],[V42]])</f>
        <v>0.74124649859943981</v>
      </c>
      <c r="CS263" s="4">
        <f>AVERAGE(Tabela13[[#This Row],[V45]],Tabela13[[#This Row],[V43]])</f>
        <v>-4.163336342344337E-17</v>
      </c>
      <c r="CT263" s="4">
        <f>AVERAGE(Tabela13[[#This Row],[V45]],Tabela13[[#This Row],[V44]])</f>
        <v>-0.76750700280112039</v>
      </c>
      <c r="CU263" s="4">
        <f>AVERAGE(Tabela13[[#This Row],[V45]],Tabela13[[#This Row],[V46]])</f>
        <v>-0.75875350140056019</v>
      </c>
      <c r="CV263" s="4">
        <f>AVERAGE(Tabela13[[#This Row],[V46]],Tabela13[[#This Row],[V41]])</f>
        <v>8.753501400560193E-3</v>
      </c>
      <c r="CW263" s="4">
        <f>AVERAGE(Tabela13[[#This Row],[V46]],Tabela13[[#This Row],[V42]])</f>
        <v>0</v>
      </c>
      <c r="CX263" s="4">
        <f>AVERAGE(Tabela13[[#This Row],[V46]],Tabela13[[#This Row],[V43]])</f>
        <v>-0.74124649859943981</v>
      </c>
      <c r="CY263" s="4">
        <f>AVERAGE(Tabela13[[#This Row],[V46]],Tabela13[[#This Row],[V44]])</f>
        <v>-1.5087535014005602</v>
      </c>
      <c r="CZ263" s="4">
        <f>AVERAGE(Tabela13[[#This Row],[V46]],Tabela13[[#This Row],[V45]])</f>
        <v>-0.75875350140056019</v>
      </c>
      <c r="DA263" s="3">
        <f>_xlfn.STDEV.S(Tabela13[[#This Row],[V41]],Tabela13[[#This Row],[V42]])</f>
        <v>1.2379320398924108E-2</v>
      </c>
      <c r="DB263" s="3">
        <f>_xlfn.STDEV.S(Tabela13[[#This Row],[V41]],Tabela13[[#This Row],[V43]])</f>
        <v>1.0606601717798214</v>
      </c>
      <c r="DC263" s="3">
        <f>_xlfn.STDEV.S(Tabela13[[#This Row],[V41]],Tabela13[[#This Row],[V44]])</f>
        <v>2.1460789843574908</v>
      </c>
      <c r="DD263" s="3">
        <f>_xlfn.STDEV.S(Tabela13[[#This Row],[V41]],Tabela13[[#This Row],[V45]])</f>
        <v>1.0854188125776696</v>
      </c>
      <c r="DE263" s="3">
        <f>_xlfn.STDEV.S(Tabela13[[#This Row],[V41]],Tabela13[[#This Row],[V46]])</f>
        <v>2.1336996639585664</v>
      </c>
      <c r="DF263" s="3">
        <f>_xlfn.STDEV.S(Tabela13[[#This Row],[V42]],Tabela13[[#This Row],[V41]])</f>
        <v>1.2379320398924108E-2</v>
      </c>
      <c r="DG263" s="3">
        <f>_xlfn.STDEV.S(Tabela13[[#This Row],[V42]],Tabela13[[#This Row],[V43]])</f>
        <v>1.0482808513808972</v>
      </c>
      <c r="DH263" s="3">
        <f>_xlfn.STDEV.S(Tabela13[[#This Row],[V42]],Tabela13[[#This Row],[V44]])</f>
        <v>2.1336996639585664</v>
      </c>
      <c r="DI263" s="3">
        <f>_xlfn.STDEV.S(Tabela13[[#This Row],[V42]],Tabela13[[#This Row],[V45]])</f>
        <v>1.0730394921787454</v>
      </c>
      <c r="DJ263" s="3">
        <f>_xlfn.STDEV.S(Tabela13[[#This Row],[V42]],Tabela13[[#This Row],[V46]])</f>
        <v>2.1213203435596424</v>
      </c>
      <c r="DK263" s="3">
        <f>_xlfn.STDEV.S(Tabela13[[#This Row],[V43]],Tabela13[[#This Row],[V41]])</f>
        <v>1.0606601717798214</v>
      </c>
      <c r="DL263" s="3">
        <f>_xlfn.STDEV.S(Tabela13[[#This Row],[V43]],Tabela13[[#This Row],[V42]])</f>
        <v>1.0482808513808972</v>
      </c>
      <c r="DM263" s="3">
        <f>_xlfn.STDEV.S(Tabela13[[#This Row],[V43]],Tabela13[[#This Row],[V44]])</f>
        <v>1.0854188125776696</v>
      </c>
      <c r="DN263" s="3">
        <f>_xlfn.STDEV.S(Tabela13[[#This Row],[V43]],Tabela13[[#This Row],[V45]])</f>
        <v>2.4758640797848275E-2</v>
      </c>
      <c r="DO263" s="3">
        <f>_xlfn.STDEV.S(Tabela13[[#This Row],[V43]],Tabela13[[#This Row],[V46]])</f>
        <v>1.0730394921787454</v>
      </c>
      <c r="DP263" s="3">
        <f>_xlfn.STDEV.S(Tabela13[[#This Row],[V44]],Tabela13[[#This Row],[V41]])</f>
        <v>2.1460789843574908</v>
      </c>
      <c r="DQ263" s="3">
        <f>_xlfn.STDEV.S(Tabela13[[#This Row],[V44]],Tabela13[[#This Row],[V42]])</f>
        <v>2.1336996639585664</v>
      </c>
      <c r="DR263" s="3">
        <f>_xlfn.STDEV.S(Tabela13[[#This Row],[V44]],Tabela13[[#This Row],[V43]])</f>
        <v>1.0854188125776696</v>
      </c>
      <c r="DS263" s="3">
        <f>_xlfn.STDEV.S(Tabela13[[#This Row],[V44]],Tabela13[[#This Row],[V45]])</f>
        <v>1.0606601717798214</v>
      </c>
      <c r="DT263" s="3">
        <f>_xlfn.STDEV.S(Tabela13[[#This Row],[V44]],Tabela13[[#This Row],[V46]])</f>
        <v>1.2379320398924108E-2</v>
      </c>
      <c r="DU263" s="3">
        <f>_xlfn.STDEV.S(Tabela13[[#This Row],[V45]],Tabela13[[#This Row],[V41]])</f>
        <v>1.0854188125776696</v>
      </c>
      <c r="DV263" s="3">
        <f>_xlfn.STDEV.S(Tabela13[[#This Row],[V45]],Tabela13[[#This Row],[V42]])</f>
        <v>1.0730394921787454</v>
      </c>
      <c r="DW263" s="3">
        <f>_xlfn.STDEV.S(Tabela13[[#This Row],[V45]],Tabela13[[#This Row],[V43]])</f>
        <v>2.4758640797848275E-2</v>
      </c>
      <c r="DX263" s="3">
        <f>_xlfn.STDEV.S(Tabela13[[#This Row],[V45]],Tabela13[[#This Row],[V44]])</f>
        <v>1.0606601717798214</v>
      </c>
      <c r="DY263" s="3">
        <f>_xlfn.STDEV.S(Tabela13[[#This Row],[V45]],Tabela13[[#This Row],[V46]])</f>
        <v>1.0482808513808972</v>
      </c>
      <c r="DZ263" s="3">
        <f>_xlfn.STDEV.S(Tabela13[[#This Row],[V46]],Tabela13[[#This Row],[V41]])</f>
        <v>2.1336996639585664</v>
      </c>
      <c r="EA263" s="3">
        <f>_xlfn.STDEV.S(Tabela13[[#This Row],[V46]],Tabela13[[#This Row],[V42]])</f>
        <v>2.1213203435596424</v>
      </c>
      <c r="EB263" s="3">
        <f>_xlfn.STDEV.S(Tabela13[[#This Row],[V46]],Tabela13[[#This Row],[V43]])</f>
        <v>1.0730394921787454</v>
      </c>
      <c r="EC263" s="3">
        <f>_xlfn.STDEV.S(Tabela13[[#This Row],[V46]],Tabela13[[#This Row],[V44]])</f>
        <v>1.2379320398924108E-2</v>
      </c>
      <c r="ED263" s="3">
        <f>_xlfn.STDEV.S(Tabela13[[#This Row],[V46]],Tabela13[[#This Row],[V45]])</f>
        <v>1.0482808513808972</v>
      </c>
      <c r="EE263" s="3">
        <f t="shared" si="308"/>
        <v>8.2049986213337794E-3</v>
      </c>
      <c r="EF263" s="3">
        <f t="shared" si="309"/>
        <v>1.3819550413335631</v>
      </c>
      <c r="EG263" s="3" t="str">
        <f t="shared" si="310"/>
        <v/>
      </c>
      <c r="EH263" s="3">
        <f t="shared" si="311"/>
        <v>1.4472250834368927</v>
      </c>
      <c r="EI263" s="3">
        <f t="shared" si="312"/>
        <v>243.7538496106275</v>
      </c>
      <c r="EJ263" s="3">
        <f t="shared" si="313"/>
        <v>8.2049986213337794E-3</v>
      </c>
      <c r="EK263" s="3">
        <f t="shared" si="314"/>
        <v>1.381582884884099</v>
      </c>
      <c r="EL263" s="3">
        <f t="shared" si="315"/>
        <v>-243.7538496106275</v>
      </c>
      <c r="EM263" s="3">
        <f t="shared" si="316"/>
        <v>1.4476149219000929</v>
      </c>
      <c r="EN263" s="3" t="str">
        <f t="shared" si="317"/>
        <v/>
      </c>
      <c r="EO263" s="3">
        <f t="shared" si="318"/>
        <v>1.3819550413335631</v>
      </c>
      <c r="EP263" s="3">
        <f t="shared" si="319"/>
        <v>1.381582884884099</v>
      </c>
      <c r="EQ263" s="3">
        <f t="shared" si="320"/>
        <v>-1.4472250834368927</v>
      </c>
      <c r="ER263" s="3">
        <f t="shared" si="321"/>
        <v>-594682695847410.38</v>
      </c>
      <c r="ES263" s="3" t="str">
        <f t="shared" si="322"/>
        <v/>
      </c>
      <c r="ET263" s="3" t="str">
        <f t="shared" si="323"/>
        <v/>
      </c>
      <c r="EU263" s="3" t="str">
        <f t="shared" si="324"/>
        <v/>
      </c>
      <c r="EV263" s="3">
        <f t="shared" si="325"/>
        <v>-1.4472250834368927</v>
      </c>
      <c r="EW263" s="3">
        <f t="shared" si="326"/>
        <v>-1.3819550413335631</v>
      </c>
      <c r="EX263" s="3">
        <f t="shared" si="327"/>
        <v>-8.2049986213337794E-3</v>
      </c>
      <c r="EY263" s="3">
        <f t="shared" si="328"/>
        <v>1.4472250834368927</v>
      </c>
      <c r="EZ263" s="3">
        <f t="shared" si="329"/>
        <v>1.4476149219000929</v>
      </c>
      <c r="FA263" s="3">
        <f t="shared" si="330"/>
        <v>-594682695847410.38</v>
      </c>
      <c r="FB263" s="3">
        <f t="shared" si="331"/>
        <v>-1.3819550413335631</v>
      </c>
      <c r="FC263" s="3">
        <f t="shared" si="332"/>
        <v>-1.381582884884099</v>
      </c>
      <c r="FD263" s="3">
        <f t="shared" si="333"/>
        <v>243.7538496106275</v>
      </c>
      <c r="FE263" s="3" t="str">
        <f t="shared" si="334"/>
        <v/>
      </c>
      <c r="FF263" s="3">
        <f t="shared" si="335"/>
        <v>-1.4476149219000929</v>
      </c>
      <c r="FG263" s="3">
        <f t="shared" si="336"/>
        <v>-8.2049986213337794E-3</v>
      </c>
      <c r="FH263" s="3">
        <f t="shared" si="337"/>
        <v>-1.381582884884099</v>
      </c>
      <c r="FI263" s="4">
        <f t="shared" si="338"/>
        <v>1.0714285714285714</v>
      </c>
      <c r="FJ263" s="4">
        <f t="shared" si="339"/>
        <v>0</v>
      </c>
      <c r="FK263" s="4">
        <f t="shared" si="340"/>
        <v>1.4093959731543626</v>
      </c>
      <c r="FL263" s="4">
        <f t="shared" si="341"/>
        <v>1.3087248322147651</v>
      </c>
      <c r="FM263" s="4">
        <f>Tabela13[[#This Row],[V139]]-Tabela13[[#This Row],[V140]]</f>
        <v>0.1006711409395975</v>
      </c>
      <c r="FN263" s="4">
        <f>Tabela13[[#This Row],[V1]]-Tabela13[[#This Row],[V2]]/2</f>
        <v>1.6067927170868348</v>
      </c>
      <c r="FO263" s="4">
        <f>Tabela13[[#This Row],[V1]]-Tabela13[[#This Row],[V3]]/2</f>
        <v>1.5980392156862744</v>
      </c>
      <c r="FP263" s="4">
        <f>Tabela13[[#This Row],[V1]]-Tabela13[[#This Row],[V4]]/2</f>
        <v>0.85679271708683469</v>
      </c>
      <c r="FQ263" s="4">
        <f>Tabela13[[#This Row],[V2]]-Tabela13[[#This Row],[V1]]/2</f>
        <v>-0.66946778711484589</v>
      </c>
      <c r="FR263" s="4">
        <f>Tabela13[[#This Row],[V2]]-Tabela13[[#This Row],[V3]]/2</f>
        <v>8.0532212885154053E-2</v>
      </c>
      <c r="FS263" s="4">
        <f>Tabela13[[#This Row],[V2]]-Tabela13[[#This Row],[V4]]/2</f>
        <v>-0.6607142857142857</v>
      </c>
      <c r="FT263" s="4">
        <f t="shared" si="342"/>
        <v>1.0140992683347507</v>
      </c>
      <c r="FU263" s="4">
        <f t="shared" si="343"/>
        <v>1.0116457435909696</v>
      </c>
      <c r="FV263" s="4">
        <f t="shared" si="344"/>
        <v>0.708424391758953</v>
      </c>
      <c r="FW263" s="4">
        <f t="shared" si="345"/>
        <v>-0.58993933450242375</v>
      </c>
      <c r="FX263" s="4">
        <f t="shared" si="346"/>
        <v>8.035879167463568E-2</v>
      </c>
      <c r="FY263" s="4">
        <f t="shared" si="347"/>
        <v>-0.58387039566211496</v>
      </c>
      <c r="FZ263" s="4">
        <f t="shared" si="348"/>
        <v>182.53786830025513</v>
      </c>
      <c r="GA263" s="4">
        <f t="shared" si="349"/>
        <v>182.09623384637453</v>
      </c>
      <c r="GB263" s="4">
        <f t="shared" si="350"/>
        <v>127.51639051661154</v>
      </c>
      <c r="GC263" s="4">
        <f t="shared" si="351"/>
        <v>-106.18908021043627</v>
      </c>
      <c r="GD263" s="4">
        <f t="shared" si="352"/>
        <v>14.464582501434423</v>
      </c>
      <c r="GE263" s="4">
        <f t="shared" si="353"/>
        <v>-105.09667121918068</v>
      </c>
      <c r="GF263" s="4">
        <f>Tabela13[[#This Row],[V1]]-Tabela13[[#This Row],[V2]]/Tabela13[[#This Row],[V2]]</f>
        <v>0.69607843137254899</v>
      </c>
      <c r="GG263" s="4">
        <f>Tabela13[[#This Row],[V1]]-Tabela13[[#This Row],[V3]]/Tabela13[[#This Row],[V3]]</f>
        <v>0.69607843137254899</v>
      </c>
      <c r="GH263" s="4">
        <f>Tabela13[[#This Row],[V1]]-Tabela13[[#This Row],[V4]]/Tabela13[[#This Row],[V4]]</f>
        <v>0.69607843137254899</v>
      </c>
      <c r="GI263" s="4">
        <f>Tabela13[[#This Row],[V2]]-Tabela13[[#This Row],[V1]]/Tabela13[[#This Row],[V1]]</f>
        <v>-0.8214285714285714</v>
      </c>
      <c r="GJ263" s="4">
        <f>Tabela13[[#This Row],[V2]]-Tabela13[[#This Row],[V3]]/Tabela13[[#This Row],[V3]]</f>
        <v>-0.8214285714285714</v>
      </c>
      <c r="GK263" s="4">
        <f>Tabela13[[#This Row],[V2]]-Tabela13[[#This Row],[V4]]/Tabela13[[#This Row],[V4]]</f>
        <v>-0.8214285714285714</v>
      </c>
      <c r="GL263" s="4">
        <f t="shared" si="354"/>
        <v>0.86608438679439659</v>
      </c>
      <c r="GM263" s="4">
        <f t="shared" si="355"/>
        <v>0.9373249299719888</v>
      </c>
      <c r="GN263" s="4">
        <f t="shared" si="356"/>
        <v>0.92399589416690198</v>
      </c>
      <c r="GO263" s="3">
        <f t="shared" si="357"/>
        <v>1</v>
      </c>
      <c r="GP263" s="3">
        <v>100</v>
      </c>
      <c r="GQ263" s="3">
        <f t="shared" si="358"/>
        <v>1.5499999999999998</v>
      </c>
      <c r="GR263" s="3">
        <f t="shared" si="359"/>
        <v>154.99999999999997</v>
      </c>
      <c r="GS263" s="34">
        <f>COUNTIF($D$2:D262,Tabela13[[#This Row],[HomeTeam]])</f>
        <v>13</v>
      </c>
      <c r="GT263" s="34">
        <f>COUNTIF($E$2:E262,Tabela13[[#This Row],[AwayTeam]])</f>
        <v>13</v>
      </c>
      <c r="GU263" s="3">
        <f>IFERROR(AVERAGEIFS($AD$2:AD262,$D$2:D262,Tabela13[[#This Row],[HomeTeam]],$GS$2:GS262,"&gt;="&amp;Tabela13[[#This Row],[Contagem_H]]-5),"")</f>
        <v>0.79378057326762863</v>
      </c>
      <c r="GV263" s="3">
        <f>IFERROR(AVERAGEIFS($G$2:G262,$E$2:E262,Tabela13[[#This Row],[AwayTeam]],$GT$2:GT262,"&gt;="&amp;Tabela13[[#This Row],[Contagem_A]]-5),"")</f>
        <v>1.4</v>
      </c>
      <c r="GW263" s="3">
        <f>IFERROR(AVERAGEIFS($GQ$2:GQ262,$D$2:D262,Tabela13[[#This Row],[HomeTeam]],$GS$2:GS262,"&gt;="&amp;Tabela13[[#This Row],[Contagem_H]]-5),"")</f>
        <v>0.71</v>
      </c>
    </row>
    <row r="264" spans="1:205" x14ac:dyDescent="0.25">
      <c r="A264" t="s">
        <v>127</v>
      </c>
      <c r="B264" t="s">
        <v>231</v>
      </c>
      <c r="C264" t="s">
        <v>173</v>
      </c>
      <c r="D264" t="s">
        <v>20</v>
      </c>
      <c r="E264" t="s">
        <v>26</v>
      </c>
      <c r="F264" s="3">
        <v>3</v>
      </c>
      <c r="G264" s="3">
        <v>0</v>
      </c>
      <c r="H264" s="3" t="str">
        <f t="shared" si="360"/>
        <v>H</v>
      </c>
      <c r="I264" s="3">
        <v>1.73</v>
      </c>
      <c r="J264" s="3">
        <v>4.2</v>
      </c>
      <c r="K264" s="3">
        <v>4.33</v>
      </c>
      <c r="L264" s="3">
        <v>1.53</v>
      </c>
      <c r="M264" s="3">
        <v>2.4</v>
      </c>
      <c r="N264" s="3">
        <f t="shared" si="289"/>
        <v>3</v>
      </c>
      <c r="O264" s="3">
        <f t="shared" si="290"/>
        <v>3</v>
      </c>
      <c r="P264" s="3">
        <f t="shared" si="291"/>
        <v>0</v>
      </c>
      <c r="Q264" s="3">
        <f t="shared" si="292"/>
        <v>4.707680239325307E-2</v>
      </c>
      <c r="R264" s="3">
        <f t="shared" si="293"/>
        <v>7.0261437908496815E-2</v>
      </c>
      <c r="S264" s="3">
        <f t="shared" si="294"/>
        <v>1.8114428681403278</v>
      </c>
      <c r="T264" s="3">
        <f t="shared" si="295"/>
        <v>4.3977225700516627</v>
      </c>
      <c r="U264" s="3">
        <f t="shared" si="296"/>
        <v>4.5338425543627858</v>
      </c>
      <c r="V264" s="3">
        <f t="shared" si="297"/>
        <v>1.6020275076616772</v>
      </c>
      <c r="W264" s="3">
        <f t="shared" si="298"/>
        <v>2.5129843257438074</v>
      </c>
      <c r="X264" s="4">
        <f t="shared" si="299"/>
        <v>0.5780346820809249</v>
      </c>
      <c r="Y264" s="4">
        <f t="shared" si="300"/>
        <v>0.23809523809523808</v>
      </c>
      <c r="Z264" s="4">
        <f t="shared" si="301"/>
        <v>0.23094688221709006</v>
      </c>
      <c r="AA264" s="4">
        <f t="shared" si="302"/>
        <v>0.65359477124183007</v>
      </c>
      <c r="AB264" s="4">
        <f t="shared" si="303"/>
        <v>0.41666666666666669</v>
      </c>
      <c r="AC264" s="4">
        <f t="shared" si="304"/>
        <v>1.7890173410404624</v>
      </c>
      <c r="AD264" s="4">
        <f t="shared" si="305"/>
        <v>0.11547344110854503</v>
      </c>
      <c r="AE264" s="4">
        <f t="shared" si="306"/>
        <v>0.28901734104046245</v>
      </c>
      <c r="AF264" s="4">
        <f t="shared" si="307"/>
        <v>1.615473441108545</v>
      </c>
      <c r="AG264" s="4">
        <f>IFERROR(AVERAGE(Tabela13[[#This Row],[V1]],Tabela13[[#This Row],[V2]]),"")</f>
        <v>0.95224539107450368</v>
      </c>
      <c r="AH264" s="4">
        <f>IFERROR(AVERAGE(Tabela13[[#This Row],[V1]],Tabela13[[#This Row],[V3]]),"")</f>
        <v>1.0390173410404624</v>
      </c>
      <c r="AI264" s="4">
        <f>IFERROR(AVERAGE(Tabela13[[#This Row],[V1]],Tabela13[[#This Row],[V4]]),"")</f>
        <v>1.7022453910745037</v>
      </c>
      <c r="AJ264" s="4">
        <f>IFERROR(AVERAGE(Tabela13[[#This Row],[V2]],Tabela13[[#This Row],[V1]]),"")</f>
        <v>0.95224539107450368</v>
      </c>
      <c r="AK264" s="4">
        <f>IFERROR(AVERAGE(Tabela13[[#This Row],[V2]],Tabela13[[#This Row],[V3]]),"")</f>
        <v>0.20224539107450373</v>
      </c>
      <c r="AL264" s="4">
        <f>IFERROR(AVERAGE(Tabela13[[#This Row],[V2]],Tabela13[[#This Row],[V4]]),"")</f>
        <v>0.86547344110854496</v>
      </c>
      <c r="AM264" s="4">
        <f>IFERROR(AVERAGE(Tabela13[[#This Row],[V3]],Tabela13[[#This Row],[V1]]),"")</f>
        <v>1.0390173410404624</v>
      </c>
      <c r="AN264" s="4">
        <f>IFERROR(AVERAGE(Tabela13[[#This Row],[V3]],Tabela13[[#This Row],[V2]]),"")</f>
        <v>0.20224539107450373</v>
      </c>
      <c r="AO264" s="4">
        <f>IFERROR(AVERAGE(Tabela13[[#This Row],[V3]],Tabela13[[#This Row],[V4]]),"")</f>
        <v>0.95224539107450368</v>
      </c>
      <c r="AP264" s="4">
        <f>IFERROR(AVERAGE(Tabela13[[#This Row],[V4]],Tabela13[[#This Row],[V1]]),"")</f>
        <v>1.7022453910745037</v>
      </c>
      <c r="AQ264" s="4">
        <f>IFERROR(AVERAGE(Tabela13[[#This Row],[V4]],Tabela13[[#This Row],[V2]]),"")</f>
        <v>0.86547344110854496</v>
      </c>
      <c r="AR264" s="4">
        <f>IFERROR(AVERAGE(Tabela13[[#This Row],[V4]],Tabela13[[#This Row],[V3]]),"")</f>
        <v>0.95224539107450368</v>
      </c>
      <c r="AS264" s="4">
        <f>_xlfn.STDEV.S(Tabela13[[#This Row],[V1]:[V2]])</f>
        <v>1.1833742402552396</v>
      </c>
      <c r="AT264" s="4">
        <f>_xlfn.STDEV.S(Tabela13[[#This Row],[V1]],Tabela13[[#This Row],[V3]])</f>
        <v>1.0606601717798212</v>
      </c>
      <c r="AU264" s="4">
        <f>_xlfn.STDEV.S(Tabela13[[#This Row],[V1]],Tabela13[[#This Row],[V4]])</f>
        <v>0.12271406847541844</v>
      </c>
      <c r="AV264" s="4">
        <f>_xlfn.STDEV.S(Tabela13[[#This Row],[V2]],Tabela13[[#This Row],[V1]])</f>
        <v>1.1833742402552396</v>
      </c>
      <c r="AW264" s="4">
        <f>_xlfn.STDEV.S(Tabela13[[#This Row],[V2]],Tabela13[[#This Row],[V3]])</f>
        <v>0.12271406847541845</v>
      </c>
      <c r="AX264" s="4">
        <f>_xlfn.STDEV.S(Tabela13[[#This Row],[V42]],Tabela13[[#This Row],[V44]])</f>
        <v>2.2440344120350608</v>
      </c>
      <c r="AY264" s="4">
        <f>_xlfn.STDEV.S(Tabela13[[#This Row],[V3]],Tabela13[[#This Row],[V1]])</f>
        <v>1.0606601717798212</v>
      </c>
      <c r="AZ264" s="4">
        <f>_xlfn.STDEV.S(Tabela13[[#This Row],[V3]],Tabela13[[#This Row],[V2]])</f>
        <v>0.12271406847541845</v>
      </c>
      <c r="BA264" s="4">
        <f>_xlfn.STDEV.S(Tabela13[[#This Row],[V3]],Tabela13[[#This Row],[V4]])</f>
        <v>0.93794610330440309</v>
      </c>
      <c r="BB264" s="4">
        <f>_xlfn.STDEV.S(Tabela13[[#This Row],[V4]],Tabela13[[#This Row],[V1]])</f>
        <v>0.12271406847541844</v>
      </c>
      <c r="BC264" s="4">
        <f>_xlfn.STDEV.S(Tabela13[[#This Row],[V4]],Tabela13[[#This Row],[V2]])</f>
        <v>1.0606601717798214</v>
      </c>
      <c r="BD264" s="4">
        <f>_xlfn.STDEV.S(Tabela13[[#This Row],[V4]],Tabela13[[#This Row],[V3]])</f>
        <v>0.93794610330440309</v>
      </c>
      <c r="BE264" s="4">
        <f>Tabela13[[#This Row],[V17]]/Tabela13[[#This Row],[V5]]</f>
        <v>1.2427198402293473</v>
      </c>
      <c r="BF264" s="4">
        <f>Tabela13[[#This Row],[V18]]/Tabela13[[#This Row],[V6]]</f>
        <v>1.0208300957880894</v>
      </c>
      <c r="BG264" s="4">
        <f>Tabela13[[#This Row],[V19]]/Tabela13[[#This Row],[V7]]</f>
        <v>7.2089528994381924E-2</v>
      </c>
      <c r="BH264" s="4">
        <f>Tabela13[[#This Row],[V20]]/Tabela13[[#This Row],[V8]]</f>
        <v>1.2427198402293473</v>
      </c>
      <c r="BI264" s="4">
        <f>Tabela13[[#This Row],[V21]]/Tabela13[[#This Row],[V9]]</f>
        <v>0.60675829408746673</v>
      </c>
      <c r="BJ264" s="4">
        <f>Tabela13[[#This Row],[V22]]/Tabela13[[#This Row],[V10]]</f>
        <v>2.5928402946262348</v>
      </c>
      <c r="BK264" s="4">
        <f>Tabela13[[#This Row],[V23]]/Tabela13[[#This Row],[V11]]</f>
        <v>1.0208300957880894</v>
      </c>
      <c r="BL264" s="4">
        <f>Tabela13[[#This Row],[V24]]/Tabela13[[#This Row],[V12]]</f>
        <v>0.60675829408746673</v>
      </c>
      <c r="BM264" s="4">
        <f>Tabela13[[#This Row],[V25]]/Tabela13[[#This Row],[V13]]</f>
        <v>0.98498361041793503</v>
      </c>
      <c r="BN264" s="4">
        <f>Tabela13[[#This Row],[V26]]/Tabela13[[#This Row],[V14]]</f>
        <v>7.2089528994381924E-2</v>
      </c>
      <c r="BO264" s="4">
        <f>Tabela13[[#This Row],[V27]]/Tabela13[[#This Row],[V15]]</f>
        <v>1.2255259623233161</v>
      </c>
      <c r="BP264" s="4">
        <f>Tabela13[[#This Row],[V28]]/Tabela13[[#This Row],[V16]]</f>
        <v>0.98498361041793503</v>
      </c>
      <c r="BQ264" s="4">
        <f>Tabela13[[#This Row],[V1]]-Tabela13[[#This Row],[V2]]</f>
        <v>1.6735438999319174</v>
      </c>
      <c r="BR264" s="4">
        <f>Tabela13[[#This Row],[V1]]-Tabela13[[#This Row],[V3]]</f>
        <v>1.5</v>
      </c>
      <c r="BS264" s="4">
        <f>Tabela13[[#This Row],[V1]]-Tabela13[[#This Row],[V4]]</f>
        <v>0.17354389993191743</v>
      </c>
      <c r="BT264" s="4">
        <f>Tabela13[[#This Row],[V2]]-Tabela13[[#This Row],[V1]]</f>
        <v>-1.6735438999319174</v>
      </c>
      <c r="BU264" s="4">
        <f>Tabela13[[#This Row],[V2]]-Tabela13[[#This Row],[V3]]</f>
        <v>-0.17354389993191743</v>
      </c>
      <c r="BV264" s="4">
        <f>Tabela13[[#This Row],[V2]]-Tabela13[[#This Row],[V4]]</f>
        <v>-1.5</v>
      </c>
      <c r="BW264" s="4">
        <f>AVERAGE(Tabela13[[#This Row],[V41]],Tabela13[[#This Row],[V42]])</f>
        <v>1.5867719499659587</v>
      </c>
      <c r="BX264" s="4">
        <f>AVERAGE(Tabela13[[#This Row],[V41]],Tabela13[[#This Row],[V43]])</f>
        <v>0.92354389993191743</v>
      </c>
      <c r="BY264" s="4">
        <f>AVERAGE(Tabela13[[#This Row],[V41]],Tabela13[[#This Row],[V44]])</f>
        <v>0</v>
      </c>
      <c r="BZ264" s="4">
        <f>AVERAGE(Tabela13[[#This Row],[V41]],Tabela13[[#This Row],[V45]])</f>
        <v>0.75</v>
      </c>
      <c r="CA264" s="4">
        <f>AVERAGE(Tabela13[[#This Row],[V41]],Tabela13[[#This Row],[V46]])</f>
        <v>8.6771949965958717E-2</v>
      </c>
      <c r="CB264" s="4">
        <f>AVERAGE(Tabela13[[#This Row],[V42]],Tabela13[[#This Row],[V41]])</f>
        <v>1.5867719499659587</v>
      </c>
      <c r="CC264" s="4">
        <f>AVERAGE(Tabela13[[#This Row],[V42]],Tabela13[[#This Row],[V43]])</f>
        <v>0.83677194996595872</v>
      </c>
      <c r="CD264" s="4">
        <f>AVERAGE(Tabela13[[#This Row],[V42]],Tabela13[[#This Row],[V44]])</f>
        <v>-8.6771949965958717E-2</v>
      </c>
      <c r="CE264" s="4">
        <f>AVERAGE(Tabela13[[#This Row],[V42]],Tabela13[[#This Row],[V45]])</f>
        <v>0.66322805003404128</v>
      </c>
      <c r="CF264" s="4">
        <f>AVERAGE(Tabela13[[#This Row],[V42]],Tabela13[[#This Row],[V46]])</f>
        <v>0</v>
      </c>
      <c r="CG264" s="4">
        <f>AVERAGE(Tabela13[[#This Row],[V43]],Tabela13[[#This Row],[V41]])</f>
        <v>0.92354389993191743</v>
      </c>
      <c r="CH264" s="4">
        <f>AVERAGE(Tabela13[[#This Row],[V43]],Tabela13[[#This Row],[V42]])</f>
        <v>0.83677194996595872</v>
      </c>
      <c r="CI264" s="4">
        <f>AVERAGE(Tabela13[[#This Row],[V43]],Tabela13[[#This Row],[V44]])</f>
        <v>-0.75</v>
      </c>
      <c r="CJ264" s="4">
        <f>AVERAGE(Tabela13[[#This Row],[V43]],Tabela13[[#This Row],[V45]])</f>
        <v>0</v>
      </c>
      <c r="CK264" s="4">
        <f>AVERAGE(Tabela13[[#This Row],[V43]],Tabela13[[#This Row],[V46]])</f>
        <v>-0.66322805003404128</v>
      </c>
      <c r="CL264" s="4">
        <f>AVERAGE(Tabela13[[#This Row],[V44]],Tabela13[[#This Row],[V41]])</f>
        <v>0</v>
      </c>
      <c r="CM264" s="4">
        <f>AVERAGE(Tabela13[[#This Row],[V44]],Tabela13[[#This Row],[V42]])</f>
        <v>-8.6771949965958717E-2</v>
      </c>
      <c r="CN264" s="4">
        <f>AVERAGE(Tabela13[[#This Row],[V44]],Tabela13[[#This Row],[V43]])</f>
        <v>-0.75</v>
      </c>
      <c r="CO264" s="4">
        <f>AVERAGE(Tabela13[[#This Row],[V44]],Tabela13[[#This Row],[V45]])</f>
        <v>-0.92354389993191743</v>
      </c>
      <c r="CP264" s="4">
        <f>AVERAGE(Tabela13[[#This Row],[V44]],Tabela13[[#This Row],[V46]])</f>
        <v>-1.5867719499659587</v>
      </c>
      <c r="CQ264" s="4">
        <f>AVERAGE(Tabela13[[#This Row],[V45]],Tabela13[[#This Row],[V41]])</f>
        <v>0.75</v>
      </c>
      <c r="CR264" s="4">
        <f>AVERAGE(Tabela13[[#This Row],[V45]],Tabela13[[#This Row],[V42]])</f>
        <v>0.66322805003404128</v>
      </c>
      <c r="CS264" s="4">
        <f>AVERAGE(Tabela13[[#This Row],[V45]],Tabela13[[#This Row],[V43]])</f>
        <v>0</v>
      </c>
      <c r="CT264" s="4">
        <f>AVERAGE(Tabela13[[#This Row],[V45]],Tabela13[[#This Row],[V44]])</f>
        <v>-0.92354389993191743</v>
      </c>
      <c r="CU264" s="4">
        <f>AVERAGE(Tabela13[[#This Row],[V45]],Tabela13[[#This Row],[V46]])</f>
        <v>-0.83677194996595872</v>
      </c>
      <c r="CV264" s="4">
        <f>AVERAGE(Tabela13[[#This Row],[V46]],Tabela13[[#This Row],[V41]])</f>
        <v>8.6771949965958717E-2</v>
      </c>
      <c r="CW264" s="4">
        <f>AVERAGE(Tabela13[[#This Row],[V46]],Tabela13[[#This Row],[V42]])</f>
        <v>0</v>
      </c>
      <c r="CX264" s="4">
        <f>AVERAGE(Tabela13[[#This Row],[V46]],Tabela13[[#This Row],[V43]])</f>
        <v>-0.66322805003404128</v>
      </c>
      <c r="CY264" s="4">
        <f>AVERAGE(Tabela13[[#This Row],[V46]],Tabela13[[#This Row],[V44]])</f>
        <v>-1.5867719499659587</v>
      </c>
      <c r="CZ264" s="4">
        <f>AVERAGE(Tabela13[[#This Row],[V46]],Tabela13[[#This Row],[V45]])</f>
        <v>-0.83677194996595872</v>
      </c>
      <c r="DA264" s="3">
        <f>_xlfn.STDEV.S(Tabela13[[#This Row],[V41]],Tabela13[[#This Row],[V42]])</f>
        <v>0.12271406847541844</v>
      </c>
      <c r="DB264" s="3">
        <f>_xlfn.STDEV.S(Tabela13[[#This Row],[V41]],Tabela13[[#This Row],[V43]])</f>
        <v>1.0606601717798212</v>
      </c>
      <c r="DC264" s="3">
        <f>_xlfn.STDEV.S(Tabela13[[#This Row],[V41]],Tabela13[[#This Row],[V44]])</f>
        <v>2.3667484805104793</v>
      </c>
      <c r="DD264" s="3">
        <f>_xlfn.STDEV.S(Tabela13[[#This Row],[V41]],Tabela13[[#This Row],[V45]])</f>
        <v>1.3060883087306581</v>
      </c>
      <c r="DE264" s="3">
        <f>_xlfn.STDEV.S(Tabela13[[#This Row],[V41]],Tabela13[[#This Row],[V46]])</f>
        <v>2.2440344120350608</v>
      </c>
      <c r="DF264" s="3">
        <f>_xlfn.STDEV.S(Tabela13[[#This Row],[V42]],Tabela13[[#This Row],[V41]])</f>
        <v>0.12271406847541844</v>
      </c>
      <c r="DG264" s="3">
        <f>_xlfn.STDEV.S(Tabela13[[#This Row],[V42]],Tabela13[[#This Row],[V43]])</f>
        <v>0.93794610330440287</v>
      </c>
      <c r="DH264" s="3">
        <f>_xlfn.STDEV.S(Tabela13[[#This Row],[V42]],Tabela13[[#This Row],[V44]])</f>
        <v>2.2440344120350608</v>
      </c>
      <c r="DI264" s="3">
        <f>_xlfn.STDEV.S(Tabela13[[#This Row],[V42]],Tabela13[[#This Row],[V45]])</f>
        <v>1.1833742402552396</v>
      </c>
      <c r="DJ264" s="3">
        <f>_xlfn.STDEV.S(Tabela13[[#This Row],[V42]],Tabela13[[#This Row],[V46]])</f>
        <v>2.1213203435596424</v>
      </c>
      <c r="DK264" s="3">
        <f>_xlfn.STDEV.S(Tabela13[[#This Row],[V43]],Tabela13[[#This Row],[V41]])</f>
        <v>1.0606601717798212</v>
      </c>
      <c r="DL264" s="3">
        <f>_xlfn.STDEV.S(Tabela13[[#This Row],[V43]],Tabela13[[#This Row],[V42]])</f>
        <v>0.93794610330440287</v>
      </c>
      <c r="DM264" s="3">
        <f>_xlfn.STDEV.S(Tabela13[[#This Row],[V43]],Tabela13[[#This Row],[V44]])</f>
        <v>1.3060883087306581</v>
      </c>
      <c r="DN264" s="3">
        <f>_xlfn.STDEV.S(Tabela13[[#This Row],[V43]],Tabela13[[#This Row],[V45]])</f>
        <v>0.24542813695083687</v>
      </c>
      <c r="DO264" s="3">
        <f>_xlfn.STDEV.S(Tabela13[[#This Row],[V43]],Tabela13[[#This Row],[V46]])</f>
        <v>1.1833742402552396</v>
      </c>
      <c r="DP264" s="3">
        <f>_xlfn.STDEV.S(Tabela13[[#This Row],[V44]],Tabela13[[#This Row],[V41]])</f>
        <v>2.3667484805104793</v>
      </c>
      <c r="DQ264" s="3">
        <f>_xlfn.STDEV.S(Tabela13[[#This Row],[V44]],Tabela13[[#This Row],[V42]])</f>
        <v>2.2440344120350608</v>
      </c>
      <c r="DR264" s="3">
        <f>_xlfn.STDEV.S(Tabela13[[#This Row],[V44]],Tabela13[[#This Row],[V43]])</f>
        <v>1.3060883087306581</v>
      </c>
      <c r="DS264" s="3">
        <f>_xlfn.STDEV.S(Tabela13[[#This Row],[V44]],Tabela13[[#This Row],[V45]])</f>
        <v>1.0606601717798212</v>
      </c>
      <c r="DT264" s="3">
        <f>_xlfn.STDEV.S(Tabela13[[#This Row],[V44]],Tabela13[[#This Row],[V46]])</f>
        <v>0.12271406847541844</v>
      </c>
      <c r="DU264" s="3">
        <f>_xlfn.STDEV.S(Tabela13[[#This Row],[V45]],Tabela13[[#This Row],[V41]])</f>
        <v>1.3060883087306581</v>
      </c>
      <c r="DV264" s="3">
        <f>_xlfn.STDEV.S(Tabela13[[#This Row],[V45]],Tabela13[[#This Row],[V42]])</f>
        <v>1.1833742402552396</v>
      </c>
      <c r="DW264" s="3">
        <f>_xlfn.STDEV.S(Tabela13[[#This Row],[V45]],Tabela13[[#This Row],[V43]])</f>
        <v>0.24542813695083687</v>
      </c>
      <c r="DX264" s="3">
        <f>_xlfn.STDEV.S(Tabela13[[#This Row],[V45]],Tabela13[[#This Row],[V44]])</f>
        <v>1.0606601717798212</v>
      </c>
      <c r="DY264" s="3">
        <f>_xlfn.STDEV.S(Tabela13[[#This Row],[V45]],Tabela13[[#This Row],[V46]])</f>
        <v>0.93794610330440287</v>
      </c>
      <c r="DZ264" s="3">
        <f>_xlfn.STDEV.S(Tabela13[[#This Row],[V46]],Tabela13[[#This Row],[V41]])</f>
        <v>2.2440344120350608</v>
      </c>
      <c r="EA264" s="3">
        <f>_xlfn.STDEV.S(Tabela13[[#This Row],[V46]],Tabela13[[#This Row],[V42]])</f>
        <v>2.1213203435596424</v>
      </c>
      <c r="EB264" s="3">
        <f>_xlfn.STDEV.S(Tabela13[[#This Row],[V46]],Tabela13[[#This Row],[V43]])</f>
        <v>1.1833742402552396</v>
      </c>
      <c r="EC264" s="3">
        <f>_xlfn.STDEV.S(Tabela13[[#This Row],[V46]],Tabela13[[#This Row],[V44]])</f>
        <v>0.12271406847541844</v>
      </c>
      <c r="ED264" s="3">
        <f>_xlfn.STDEV.S(Tabela13[[#This Row],[V46]],Tabela13[[#This Row],[V45]])</f>
        <v>0.93794610330440287</v>
      </c>
      <c r="EE264" s="3">
        <f t="shared" si="308"/>
        <v>7.7335667849466994E-2</v>
      </c>
      <c r="EF264" s="3">
        <f t="shared" si="309"/>
        <v>1.148467519365362</v>
      </c>
      <c r="EG264" s="3" t="str">
        <f t="shared" si="310"/>
        <v/>
      </c>
      <c r="EH264" s="3">
        <f t="shared" si="311"/>
        <v>1.7414510783075441</v>
      </c>
      <c r="EI264" s="3">
        <f t="shared" si="312"/>
        <v>25.861288272482206</v>
      </c>
      <c r="EJ264" s="3">
        <f t="shared" si="313"/>
        <v>7.7335667849466994E-2</v>
      </c>
      <c r="EK264" s="3">
        <f t="shared" si="314"/>
        <v>1.1209100679612409</v>
      </c>
      <c r="EL264" s="3">
        <f t="shared" si="315"/>
        <v>-25.861288272482206</v>
      </c>
      <c r="EM264" s="3">
        <f t="shared" si="316"/>
        <v>1.784264462569852</v>
      </c>
      <c r="EN264" s="3" t="str">
        <f t="shared" si="317"/>
        <v/>
      </c>
      <c r="EO264" s="3">
        <f t="shared" si="318"/>
        <v>1.148467519365362</v>
      </c>
      <c r="EP264" s="3">
        <f t="shared" si="319"/>
        <v>1.1209100679612409</v>
      </c>
      <c r="EQ264" s="3">
        <f t="shared" si="320"/>
        <v>-1.7414510783075441</v>
      </c>
      <c r="ER264" s="3" t="str">
        <f t="shared" si="321"/>
        <v/>
      </c>
      <c r="ES264" s="3" t="str">
        <f t="shared" si="322"/>
        <v/>
      </c>
      <c r="ET264" s="3" t="str">
        <f t="shared" si="323"/>
        <v/>
      </c>
      <c r="EU264" s="3" t="str">
        <f t="shared" si="324"/>
        <v/>
      </c>
      <c r="EV264" s="3">
        <f t="shared" si="325"/>
        <v>-1.7414510783075441</v>
      </c>
      <c r="EW264" s="3">
        <f t="shared" si="326"/>
        <v>-1.148467519365362</v>
      </c>
      <c r="EX264" s="3">
        <f t="shared" si="327"/>
        <v>-7.7335667849466994E-2</v>
      </c>
      <c r="EY264" s="3">
        <f t="shared" si="328"/>
        <v>1.7414510783075441</v>
      </c>
      <c r="EZ264" s="3">
        <f t="shared" si="329"/>
        <v>1.784264462569852</v>
      </c>
      <c r="FA264" s="3" t="str">
        <f t="shared" si="330"/>
        <v/>
      </c>
      <c r="FB264" s="3">
        <f t="shared" si="331"/>
        <v>-1.148467519365362</v>
      </c>
      <c r="FC264" s="3">
        <f t="shared" si="332"/>
        <v>-1.1209100679612409</v>
      </c>
      <c r="FD264" s="3">
        <f t="shared" si="333"/>
        <v>25.861288272482206</v>
      </c>
      <c r="FE264" s="3" t="str">
        <f t="shared" si="334"/>
        <v/>
      </c>
      <c r="FF264" s="3">
        <f t="shared" si="335"/>
        <v>-1.784264462569852</v>
      </c>
      <c r="FG264" s="3">
        <f t="shared" si="336"/>
        <v>-7.7335667849466994E-2</v>
      </c>
      <c r="FH264" s="3">
        <f t="shared" si="337"/>
        <v>-1.1209100679612409</v>
      </c>
      <c r="FI264" s="4">
        <f t="shared" si="338"/>
        <v>0.69284064665127021</v>
      </c>
      <c r="FJ264" s="4">
        <f t="shared" si="339"/>
        <v>0</v>
      </c>
      <c r="FK264" s="4">
        <f t="shared" si="340"/>
        <v>1.8835287725124381</v>
      </c>
      <c r="FL264" s="4">
        <f t="shared" si="341"/>
        <v>0.88908080345081941</v>
      </c>
      <c r="FM264" s="4">
        <f>Tabela13[[#This Row],[V139]]-Tabela13[[#This Row],[V140]]</f>
        <v>0.9944479690616187</v>
      </c>
      <c r="FN264" s="4">
        <f>Tabela13[[#This Row],[V1]]-Tabela13[[#This Row],[V2]]/2</f>
        <v>1.7312806204861899</v>
      </c>
      <c r="FO264" s="4">
        <f>Tabela13[[#This Row],[V1]]-Tabela13[[#This Row],[V3]]/2</f>
        <v>1.6445086705202312</v>
      </c>
      <c r="FP264" s="4">
        <f>Tabela13[[#This Row],[V1]]-Tabela13[[#This Row],[V4]]/2</f>
        <v>0.98128062048618991</v>
      </c>
      <c r="FQ264" s="4">
        <f>Tabela13[[#This Row],[V2]]-Tabela13[[#This Row],[V1]]/2</f>
        <v>-0.77903522941168613</v>
      </c>
      <c r="FR264" s="4">
        <f>Tabela13[[#This Row],[V2]]-Tabela13[[#This Row],[V3]]/2</f>
        <v>-2.9035229411686195E-2</v>
      </c>
      <c r="FS264" s="4">
        <f>Tabela13[[#This Row],[V2]]-Tabela13[[#This Row],[V4]]/2</f>
        <v>-0.69226327944572741</v>
      </c>
      <c r="FT264" s="4">
        <f t="shared" si="342"/>
        <v>1.0470049401923851</v>
      </c>
      <c r="FU264" s="4">
        <f t="shared" si="343"/>
        <v>1.0244536405801901</v>
      </c>
      <c r="FV264" s="4">
        <f t="shared" si="344"/>
        <v>0.77595032327702029</v>
      </c>
      <c r="FW264" s="4">
        <f t="shared" si="345"/>
        <v>-0.66182618063350052</v>
      </c>
      <c r="FX264" s="4">
        <f t="shared" si="346"/>
        <v>-2.9027074205801327E-2</v>
      </c>
      <c r="FY264" s="4">
        <f t="shared" si="347"/>
        <v>-0.60551463988624121</v>
      </c>
      <c r="FZ264" s="4">
        <f t="shared" si="348"/>
        <v>188.46088923462932</v>
      </c>
      <c r="GA264" s="4">
        <f t="shared" si="349"/>
        <v>184.4016553044342</v>
      </c>
      <c r="GB264" s="4">
        <f t="shared" si="350"/>
        <v>139.67105818986363</v>
      </c>
      <c r="GC264" s="4">
        <f t="shared" si="351"/>
        <v>-119.12871251403008</v>
      </c>
      <c r="GD264" s="4">
        <f t="shared" si="352"/>
        <v>-5.2248733570442392</v>
      </c>
      <c r="GE264" s="4">
        <f t="shared" si="353"/>
        <v>-108.99263517952342</v>
      </c>
      <c r="GF264" s="4">
        <f>Tabela13[[#This Row],[V1]]-Tabela13[[#This Row],[V2]]/Tabela13[[#This Row],[V2]]</f>
        <v>0.78901734104046239</v>
      </c>
      <c r="GG264" s="4">
        <f>Tabela13[[#This Row],[V1]]-Tabela13[[#This Row],[V3]]/Tabela13[[#This Row],[V3]]</f>
        <v>0.78901734104046239</v>
      </c>
      <c r="GH264" s="4">
        <f>Tabela13[[#This Row],[V1]]-Tabela13[[#This Row],[V4]]/Tabela13[[#This Row],[V4]]</f>
        <v>0.78901734104046239</v>
      </c>
      <c r="GI264" s="4">
        <f>Tabela13[[#This Row],[V2]]-Tabela13[[#This Row],[V1]]/Tabela13[[#This Row],[V1]]</f>
        <v>-0.88452655889145493</v>
      </c>
      <c r="GJ264" s="4">
        <f>Tabela13[[#This Row],[V2]]-Tabela13[[#This Row],[V3]]/Tabela13[[#This Row],[V3]]</f>
        <v>-0.88452655889145493</v>
      </c>
      <c r="GK264" s="4">
        <f>Tabela13[[#This Row],[V2]]-Tabela13[[#This Row],[V4]]/Tabela13[[#This Row],[V4]]</f>
        <v>-0.88452655889145493</v>
      </c>
      <c r="GL264" s="4">
        <f t="shared" si="354"/>
        <v>0.87180224921396399</v>
      </c>
      <c r="GM264" s="4">
        <f t="shared" si="355"/>
        <v>0.95224539107450368</v>
      </c>
      <c r="GN264" s="4">
        <f t="shared" si="356"/>
        <v>0.91552267659729125</v>
      </c>
      <c r="GO264" s="3">
        <f t="shared" si="357"/>
        <v>1</v>
      </c>
      <c r="GP264" s="3">
        <v>100</v>
      </c>
      <c r="GQ264" s="3">
        <f t="shared" si="358"/>
        <v>0.73</v>
      </c>
      <c r="GR264" s="3">
        <f t="shared" si="359"/>
        <v>73</v>
      </c>
      <c r="GS264" s="34">
        <f>COUNTIF($D$2:D263,Tabela13[[#This Row],[HomeTeam]])</f>
        <v>13</v>
      </c>
      <c r="GT264" s="34">
        <f>COUNTIF($E$2:E263,Tabela13[[#This Row],[AwayTeam]])</f>
        <v>13</v>
      </c>
      <c r="GU264" s="3">
        <f>IFERROR(AVERAGEIFS($AD$2:AD263,$D$2:D263,Tabela13[[#This Row],[HomeTeam]],$GS$2:GS263,"&gt;="&amp;Tabela13[[#This Row],[Contagem_H]]-5),"")</f>
        <v>1.3468017276840805</v>
      </c>
      <c r="GV264" s="3">
        <f>IFERROR(AVERAGEIFS($G$2:G263,$E$2:E263,Tabela13[[#This Row],[AwayTeam]],$GT$2:GT263,"&gt;="&amp;Tabela13[[#This Row],[Contagem_A]]-5),"")</f>
        <v>2</v>
      </c>
      <c r="GW264" s="3">
        <f>IFERROR(AVERAGEIFS($GQ$2:GQ263,$D$2:D263,Tabela13[[#This Row],[HomeTeam]],$GS$2:GS263,"&gt;="&amp;Tabela13[[#This Row],[Contagem_H]]-5),"")</f>
        <v>-0.61799999999999999</v>
      </c>
    </row>
    <row r="265" spans="1:205" x14ac:dyDescent="0.25">
      <c r="A265" t="s">
        <v>127</v>
      </c>
      <c r="B265" t="s">
        <v>231</v>
      </c>
      <c r="C265" t="s">
        <v>173</v>
      </c>
      <c r="D265" t="s">
        <v>23</v>
      </c>
      <c r="E265" t="s">
        <v>19</v>
      </c>
      <c r="F265" s="3">
        <v>3</v>
      </c>
      <c r="G265" s="3">
        <v>1</v>
      </c>
      <c r="H265" s="3" t="str">
        <f t="shared" si="360"/>
        <v>H</v>
      </c>
      <c r="I265" s="3">
        <v>1.53</v>
      </c>
      <c r="J265" s="3">
        <v>4.5</v>
      </c>
      <c r="K265" s="3">
        <v>5.75</v>
      </c>
      <c r="L265" s="3">
        <v>1.48</v>
      </c>
      <c r="M265" s="3">
        <v>2.6</v>
      </c>
      <c r="N265" s="3">
        <f t="shared" si="289"/>
        <v>4</v>
      </c>
      <c r="O265" s="3">
        <f t="shared" si="290"/>
        <v>3</v>
      </c>
      <c r="P265" s="3">
        <f t="shared" si="291"/>
        <v>0</v>
      </c>
      <c r="Q265" s="3">
        <f t="shared" si="292"/>
        <v>4.9730036942313038E-2</v>
      </c>
      <c r="R265" s="3">
        <f t="shared" si="293"/>
        <v>6.0291060291060239E-2</v>
      </c>
      <c r="S265" s="3">
        <f t="shared" si="294"/>
        <v>1.6060869565217391</v>
      </c>
      <c r="T265" s="3">
        <f t="shared" si="295"/>
        <v>4.7237851662404085</v>
      </c>
      <c r="U265" s="3">
        <f t="shared" si="296"/>
        <v>6.0359477124182996</v>
      </c>
      <c r="V265" s="3">
        <f t="shared" si="297"/>
        <v>1.5536004546746234</v>
      </c>
      <c r="W265" s="3">
        <f t="shared" si="298"/>
        <v>2.7292980960500142</v>
      </c>
      <c r="X265" s="4">
        <f t="shared" si="299"/>
        <v>0.65359477124183007</v>
      </c>
      <c r="Y265" s="4">
        <f t="shared" si="300"/>
        <v>0.22222222222222221</v>
      </c>
      <c r="Z265" s="4">
        <f t="shared" si="301"/>
        <v>0.17391304347826086</v>
      </c>
      <c r="AA265" s="4">
        <f t="shared" si="302"/>
        <v>0.67567567567567566</v>
      </c>
      <c r="AB265" s="4">
        <f t="shared" si="303"/>
        <v>0.38461538461538458</v>
      </c>
      <c r="AC265" s="4">
        <f t="shared" si="304"/>
        <v>1.826797385620915</v>
      </c>
      <c r="AD265" s="4">
        <f t="shared" si="305"/>
        <v>0.58695652173913038</v>
      </c>
      <c r="AE265" s="4">
        <f t="shared" si="306"/>
        <v>0.82679738562091498</v>
      </c>
      <c r="AF265" s="4">
        <f t="shared" si="307"/>
        <v>1.5869565217391304</v>
      </c>
      <c r="AG265" s="4">
        <f>IFERROR(AVERAGE(Tabela13[[#This Row],[V1]],Tabela13[[#This Row],[V2]]),"")</f>
        <v>1.2068769536800228</v>
      </c>
      <c r="AH265" s="4">
        <f>IFERROR(AVERAGE(Tabela13[[#This Row],[V1]],Tabela13[[#This Row],[V3]]),"")</f>
        <v>1.326797385620915</v>
      </c>
      <c r="AI265" s="4">
        <f>IFERROR(AVERAGE(Tabela13[[#This Row],[V1]],Tabela13[[#This Row],[V4]]),"")</f>
        <v>1.7068769536800228</v>
      </c>
      <c r="AJ265" s="4">
        <f>IFERROR(AVERAGE(Tabela13[[#This Row],[V2]],Tabela13[[#This Row],[V1]]),"")</f>
        <v>1.2068769536800228</v>
      </c>
      <c r="AK265" s="4">
        <f>IFERROR(AVERAGE(Tabela13[[#This Row],[V2]],Tabela13[[#This Row],[V3]]),"")</f>
        <v>0.70687695368002268</v>
      </c>
      <c r="AL265" s="4">
        <f>IFERROR(AVERAGE(Tabela13[[#This Row],[V2]],Tabela13[[#This Row],[V4]]),"")</f>
        <v>1.0869565217391304</v>
      </c>
      <c r="AM265" s="4">
        <f>IFERROR(AVERAGE(Tabela13[[#This Row],[V3]],Tabela13[[#This Row],[V1]]),"")</f>
        <v>1.326797385620915</v>
      </c>
      <c r="AN265" s="4">
        <f>IFERROR(AVERAGE(Tabela13[[#This Row],[V3]],Tabela13[[#This Row],[V2]]),"")</f>
        <v>0.70687695368002268</v>
      </c>
      <c r="AO265" s="4">
        <f>IFERROR(AVERAGE(Tabela13[[#This Row],[V3]],Tabela13[[#This Row],[V4]]),"")</f>
        <v>1.2068769536800228</v>
      </c>
      <c r="AP265" s="4">
        <f>IFERROR(AVERAGE(Tabela13[[#This Row],[V4]],Tabela13[[#This Row],[V1]]),"")</f>
        <v>1.7068769536800228</v>
      </c>
      <c r="AQ265" s="4">
        <f>IFERROR(AVERAGE(Tabela13[[#This Row],[V4]],Tabela13[[#This Row],[V2]]),"")</f>
        <v>1.0869565217391304</v>
      </c>
      <c r="AR265" s="4">
        <f>IFERROR(AVERAGE(Tabela13[[#This Row],[V4]],Tabela13[[#This Row],[V3]]),"")</f>
        <v>1.2068769536800228</v>
      </c>
      <c r="AS265" s="4">
        <f>_xlfn.STDEV.S(Tabela13[[#This Row],[V1]:[V2]])</f>
        <v>0.8766998824429969</v>
      </c>
      <c r="AT265" s="4">
        <f>_xlfn.STDEV.S(Tabela13[[#This Row],[V1]],Tabela13[[#This Row],[V3]])</f>
        <v>0.70710678118654779</v>
      </c>
      <c r="AU265" s="4">
        <f>_xlfn.STDEV.S(Tabela13[[#This Row],[V1]],Tabela13[[#This Row],[V4]])</f>
        <v>0.16959310125644958</v>
      </c>
      <c r="AV265" s="4">
        <f>_xlfn.STDEV.S(Tabela13[[#This Row],[V2]],Tabela13[[#This Row],[V1]])</f>
        <v>0.8766998824429969</v>
      </c>
      <c r="AW265" s="4">
        <f>_xlfn.STDEV.S(Tabela13[[#This Row],[V2]],Tabela13[[#This Row],[V3]])</f>
        <v>0.16959310125644958</v>
      </c>
      <c r="AX265" s="4">
        <f>_xlfn.STDEV.S(Tabela13[[#This Row],[V42]],Tabela13[[#This Row],[V44]])</f>
        <v>1.5838066636295447</v>
      </c>
      <c r="AY265" s="4">
        <f>_xlfn.STDEV.S(Tabela13[[#This Row],[V3]],Tabela13[[#This Row],[V1]])</f>
        <v>0.70710678118654779</v>
      </c>
      <c r="AZ265" s="4">
        <f>_xlfn.STDEV.S(Tabela13[[#This Row],[V3]],Tabela13[[#This Row],[V2]])</f>
        <v>0.16959310125644958</v>
      </c>
      <c r="BA265" s="4">
        <f>_xlfn.STDEV.S(Tabela13[[#This Row],[V3]],Tabela13[[#This Row],[V4]])</f>
        <v>0.53751367993009758</v>
      </c>
      <c r="BB265" s="4">
        <f>_xlfn.STDEV.S(Tabela13[[#This Row],[V4]],Tabela13[[#This Row],[V1]])</f>
        <v>0.16959310125644958</v>
      </c>
      <c r="BC265" s="4">
        <f>_xlfn.STDEV.S(Tabela13[[#This Row],[V4]],Tabela13[[#This Row],[V2]])</f>
        <v>0.70710678118654757</v>
      </c>
      <c r="BD265" s="4">
        <f>_xlfn.STDEV.S(Tabela13[[#This Row],[V4]],Tabela13[[#This Row],[V3]])</f>
        <v>0.53751367993009758</v>
      </c>
      <c r="BE265" s="4">
        <f>Tabela13[[#This Row],[V17]]/Tabela13[[#This Row],[V5]]</f>
        <v>0.72642026991215114</v>
      </c>
      <c r="BF265" s="4">
        <f>Tabela13[[#This Row],[V18]]/Tabela13[[#This Row],[V6]]</f>
        <v>0.53294254936720109</v>
      </c>
      <c r="BG265" s="4">
        <f>Tabela13[[#This Row],[V19]]/Tabela13[[#This Row],[V7]]</f>
        <v>9.93587152786891E-2</v>
      </c>
      <c r="BH265" s="4">
        <f>Tabela13[[#This Row],[V20]]/Tabela13[[#This Row],[V8]]</f>
        <v>0.72642026991215114</v>
      </c>
      <c r="BI265" s="4">
        <f>Tabela13[[#This Row],[V21]]/Tabela13[[#This Row],[V9]]</f>
        <v>0.23991884354630999</v>
      </c>
      <c r="BJ265" s="4">
        <f>Tabela13[[#This Row],[V22]]/Tabela13[[#This Row],[V10]]</f>
        <v>1.4571021305391811</v>
      </c>
      <c r="BK265" s="4">
        <f>Tabela13[[#This Row],[V23]]/Tabela13[[#This Row],[V11]]</f>
        <v>0.53294254936720109</v>
      </c>
      <c r="BL265" s="4">
        <f>Tabela13[[#This Row],[V24]]/Tabela13[[#This Row],[V12]]</f>
        <v>0.23991884354630999</v>
      </c>
      <c r="BM265" s="4">
        <f>Tabela13[[#This Row],[V25]]/Tabela13[[#This Row],[V13]]</f>
        <v>0.44537570983612274</v>
      </c>
      <c r="BN265" s="4">
        <f>Tabela13[[#This Row],[V26]]/Tabela13[[#This Row],[V14]]</f>
        <v>9.93587152786891E-2</v>
      </c>
      <c r="BO265" s="4">
        <f>Tabela13[[#This Row],[V27]]/Tabela13[[#This Row],[V15]]</f>
        <v>0.65053823869162375</v>
      </c>
      <c r="BP265" s="4">
        <f>Tabela13[[#This Row],[V28]]/Tabela13[[#This Row],[V16]]</f>
        <v>0.44537570983612274</v>
      </c>
      <c r="BQ265" s="4">
        <f>Tabela13[[#This Row],[V1]]-Tabela13[[#This Row],[V2]]</f>
        <v>1.2398408638817846</v>
      </c>
      <c r="BR265" s="4">
        <f>Tabela13[[#This Row],[V1]]-Tabela13[[#This Row],[V3]]</f>
        <v>1</v>
      </c>
      <c r="BS265" s="4">
        <f>Tabela13[[#This Row],[V1]]-Tabela13[[#This Row],[V4]]</f>
        <v>0.23984086388178461</v>
      </c>
      <c r="BT265" s="4">
        <f>Tabela13[[#This Row],[V2]]-Tabela13[[#This Row],[V1]]</f>
        <v>-1.2398408638817846</v>
      </c>
      <c r="BU265" s="4">
        <f>Tabela13[[#This Row],[V2]]-Tabela13[[#This Row],[V3]]</f>
        <v>-0.23984086388178461</v>
      </c>
      <c r="BV265" s="4">
        <f>Tabela13[[#This Row],[V2]]-Tabela13[[#This Row],[V4]]</f>
        <v>-1</v>
      </c>
      <c r="BW265" s="4">
        <f>AVERAGE(Tabela13[[#This Row],[V41]],Tabela13[[#This Row],[V42]])</f>
        <v>1.1199204319408924</v>
      </c>
      <c r="BX265" s="4">
        <f>AVERAGE(Tabela13[[#This Row],[V41]],Tabela13[[#This Row],[V43]])</f>
        <v>0.73984086388178461</v>
      </c>
      <c r="BY265" s="4">
        <f>AVERAGE(Tabela13[[#This Row],[V41]],Tabela13[[#This Row],[V44]])</f>
        <v>0</v>
      </c>
      <c r="BZ265" s="4">
        <f>AVERAGE(Tabela13[[#This Row],[V41]],Tabela13[[#This Row],[V45]])</f>
        <v>0.5</v>
      </c>
      <c r="CA265" s="4">
        <f>AVERAGE(Tabela13[[#This Row],[V41]],Tabela13[[#This Row],[V46]])</f>
        <v>0.1199204319408923</v>
      </c>
      <c r="CB265" s="4">
        <f>AVERAGE(Tabela13[[#This Row],[V42]],Tabela13[[#This Row],[V41]])</f>
        <v>1.1199204319408924</v>
      </c>
      <c r="CC265" s="4">
        <f>AVERAGE(Tabela13[[#This Row],[V42]],Tabela13[[#This Row],[V43]])</f>
        <v>0.6199204319408923</v>
      </c>
      <c r="CD265" s="4">
        <f>AVERAGE(Tabela13[[#This Row],[V42]],Tabela13[[#This Row],[V44]])</f>
        <v>-0.1199204319408923</v>
      </c>
      <c r="CE265" s="4">
        <f>AVERAGE(Tabela13[[#This Row],[V42]],Tabela13[[#This Row],[V45]])</f>
        <v>0.3800795680591077</v>
      </c>
      <c r="CF265" s="4">
        <f>AVERAGE(Tabela13[[#This Row],[V42]],Tabela13[[#This Row],[V46]])</f>
        <v>0</v>
      </c>
      <c r="CG265" s="4">
        <f>AVERAGE(Tabela13[[#This Row],[V43]],Tabela13[[#This Row],[V41]])</f>
        <v>0.73984086388178461</v>
      </c>
      <c r="CH265" s="4">
        <f>AVERAGE(Tabela13[[#This Row],[V43]],Tabela13[[#This Row],[V42]])</f>
        <v>0.6199204319408923</v>
      </c>
      <c r="CI265" s="4">
        <f>AVERAGE(Tabela13[[#This Row],[V43]],Tabela13[[#This Row],[V44]])</f>
        <v>-0.5</v>
      </c>
      <c r="CJ265" s="4">
        <f>AVERAGE(Tabela13[[#This Row],[V43]],Tabela13[[#This Row],[V45]])</f>
        <v>0</v>
      </c>
      <c r="CK265" s="4">
        <f>AVERAGE(Tabela13[[#This Row],[V43]],Tabela13[[#This Row],[V46]])</f>
        <v>-0.3800795680591077</v>
      </c>
      <c r="CL265" s="4">
        <f>AVERAGE(Tabela13[[#This Row],[V44]],Tabela13[[#This Row],[V41]])</f>
        <v>0</v>
      </c>
      <c r="CM265" s="4">
        <f>AVERAGE(Tabela13[[#This Row],[V44]],Tabela13[[#This Row],[V42]])</f>
        <v>-0.1199204319408923</v>
      </c>
      <c r="CN265" s="4">
        <f>AVERAGE(Tabela13[[#This Row],[V44]],Tabela13[[#This Row],[V43]])</f>
        <v>-0.5</v>
      </c>
      <c r="CO265" s="4">
        <f>AVERAGE(Tabela13[[#This Row],[V44]],Tabela13[[#This Row],[V45]])</f>
        <v>-0.73984086388178461</v>
      </c>
      <c r="CP265" s="4">
        <f>AVERAGE(Tabela13[[#This Row],[V44]],Tabela13[[#This Row],[V46]])</f>
        <v>-1.1199204319408924</v>
      </c>
      <c r="CQ265" s="4">
        <f>AVERAGE(Tabela13[[#This Row],[V45]],Tabela13[[#This Row],[V41]])</f>
        <v>0.5</v>
      </c>
      <c r="CR265" s="4">
        <f>AVERAGE(Tabela13[[#This Row],[V45]],Tabela13[[#This Row],[V42]])</f>
        <v>0.3800795680591077</v>
      </c>
      <c r="CS265" s="4">
        <f>AVERAGE(Tabela13[[#This Row],[V45]],Tabela13[[#This Row],[V43]])</f>
        <v>0</v>
      </c>
      <c r="CT265" s="4">
        <f>AVERAGE(Tabela13[[#This Row],[V45]],Tabela13[[#This Row],[V44]])</f>
        <v>-0.73984086388178461</v>
      </c>
      <c r="CU265" s="4">
        <f>AVERAGE(Tabela13[[#This Row],[V45]],Tabela13[[#This Row],[V46]])</f>
        <v>-0.6199204319408923</v>
      </c>
      <c r="CV265" s="4">
        <f>AVERAGE(Tabela13[[#This Row],[V46]],Tabela13[[#This Row],[V41]])</f>
        <v>0.1199204319408923</v>
      </c>
      <c r="CW265" s="4">
        <f>AVERAGE(Tabela13[[#This Row],[V46]],Tabela13[[#This Row],[V42]])</f>
        <v>0</v>
      </c>
      <c r="CX265" s="4">
        <f>AVERAGE(Tabela13[[#This Row],[V46]],Tabela13[[#This Row],[V43]])</f>
        <v>-0.3800795680591077</v>
      </c>
      <c r="CY265" s="4">
        <f>AVERAGE(Tabela13[[#This Row],[V46]],Tabela13[[#This Row],[V44]])</f>
        <v>-1.1199204319408924</v>
      </c>
      <c r="CZ265" s="4">
        <f>AVERAGE(Tabela13[[#This Row],[V46]],Tabela13[[#This Row],[V45]])</f>
        <v>-0.6199204319408923</v>
      </c>
      <c r="DA265" s="3">
        <f>_xlfn.STDEV.S(Tabela13[[#This Row],[V41]],Tabela13[[#This Row],[V42]])</f>
        <v>0.16959310125644925</v>
      </c>
      <c r="DB265" s="3">
        <f>_xlfn.STDEV.S(Tabela13[[#This Row],[V41]],Tabela13[[#This Row],[V43]])</f>
        <v>0.70710678118654757</v>
      </c>
      <c r="DC265" s="3">
        <f>_xlfn.STDEV.S(Tabela13[[#This Row],[V41]],Tabela13[[#This Row],[V44]])</f>
        <v>1.7533997648859942</v>
      </c>
      <c r="DD265" s="3">
        <f>_xlfn.STDEV.S(Tabela13[[#This Row],[V41]],Tabela13[[#This Row],[V45]])</f>
        <v>1.0462929836994468</v>
      </c>
      <c r="DE265" s="3">
        <f>_xlfn.STDEV.S(Tabela13[[#This Row],[V41]],Tabela13[[#This Row],[V46]])</f>
        <v>1.5838066636295447</v>
      </c>
      <c r="DF265" s="3">
        <f>_xlfn.STDEV.S(Tabela13[[#This Row],[V42]],Tabela13[[#This Row],[V41]])</f>
        <v>0.16959310125644925</v>
      </c>
      <c r="DG265" s="3">
        <f>_xlfn.STDEV.S(Tabela13[[#This Row],[V42]],Tabela13[[#This Row],[V43]])</f>
        <v>0.53751367993009791</v>
      </c>
      <c r="DH265" s="3">
        <f>_xlfn.STDEV.S(Tabela13[[#This Row],[V42]],Tabela13[[#This Row],[V44]])</f>
        <v>1.5838066636295447</v>
      </c>
      <c r="DI265" s="3">
        <f>_xlfn.STDEV.S(Tabela13[[#This Row],[V42]],Tabela13[[#This Row],[V45]])</f>
        <v>0.87669988244299712</v>
      </c>
      <c r="DJ265" s="3">
        <f>_xlfn.STDEV.S(Tabela13[[#This Row],[V42]],Tabela13[[#This Row],[V46]])</f>
        <v>1.4142135623730951</v>
      </c>
      <c r="DK265" s="3">
        <f>_xlfn.STDEV.S(Tabela13[[#This Row],[V43]],Tabela13[[#This Row],[V41]])</f>
        <v>0.70710678118654757</v>
      </c>
      <c r="DL265" s="3">
        <f>_xlfn.STDEV.S(Tabela13[[#This Row],[V43]],Tabela13[[#This Row],[V42]])</f>
        <v>0.53751367993009791</v>
      </c>
      <c r="DM265" s="3">
        <f>_xlfn.STDEV.S(Tabela13[[#This Row],[V43]],Tabela13[[#This Row],[V44]])</f>
        <v>1.0462929836994468</v>
      </c>
      <c r="DN265" s="3">
        <f>_xlfn.STDEV.S(Tabela13[[#This Row],[V43]],Tabela13[[#This Row],[V45]])</f>
        <v>0.33918620251289916</v>
      </c>
      <c r="DO265" s="3">
        <f>_xlfn.STDEV.S(Tabela13[[#This Row],[V43]],Tabela13[[#This Row],[V46]])</f>
        <v>0.87669988244299712</v>
      </c>
      <c r="DP265" s="3">
        <f>_xlfn.STDEV.S(Tabela13[[#This Row],[V44]],Tabela13[[#This Row],[V41]])</f>
        <v>1.7533997648859942</v>
      </c>
      <c r="DQ265" s="3">
        <f>_xlfn.STDEV.S(Tabela13[[#This Row],[V44]],Tabela13[[#This Row],[V42]])</f>
        <v>1.5838066636295447</v>
      </c>
      <c r="DR265" s="3">
        <f>_xlfn.STDEV.S(Tabela13[[#This Row],[V44]],Tabela13[[#This Row],[V43]])</f>
        <v>1.0462929836994468</v>
      </c>
      <c r="DS265" s="3">
        <f>_xlfn.STDEV.S(Tabela13[[#This Row],[V44]],Tabela13[[#This Row],[V45]])</f>
        <v>0.70710678118654757</v>
      </c>
      <c r="DT265" s="3">
        <f>_xlfn.STDEV.S(Tabela13[[#This Row],[V44]],Tabela13[[#This Row],[V46]])</f>
        <v>0.16959310125644925</v>
      </c>
      <c r="DU265" s="3">
        <f>_xlfn.STDEV.S(Tabela13[[#This Row],[V45]],Tabela13[[#This Row],[V41]])</f>
        <v>1.0462929836994468</v>
      </c>
      <c r="DV265" s="3">
        <f>_xlfn.STDEV.S(Tabela13[[#This Row],[V45]],Tabela13[[#This Row],[V42]])</f>
        <v>0.87669988244299712</v>
      </c>
      <c r="DW265" s="3">
        <f>_xlfn.STDEV.S(Tabela13[[#This Row],[V45]],Tabela13[[#This Row],[V43]])</f>
        <v>0.33918620251289916</v>
      </c>
      <c r="DX265" s="3">
        <f>_xlfn.STDEV.S(Tabela13[[#This Row],[V45]],Tabela13[[#This Row],[V44]])</f>
        <v>0.70710678118654757</v>
      </c>
      <c r="DY265" s="3">
        <f>_xlfn.STDEV.S(Tabela13[[#This Row],[V45]],Tabela13[[#This Row],[V46]])</f>
        <v>0.53751367993009791</v>
      </c>
      <c r="DZ265" s="3">
        <f>_xlfn.STDEV.S(Tabela13[[#This Row],[V46]],Tabela13[[#This Row],[V41]])</f>
        <v>1.5838066636295447</v>
      </c>
      <c r="EA265" s="3">
        <f>_xlfn.STDEV.S(Tabela13[[#This Row],[V46]],Tabela13[[#This Row],[V42]])</f>
        <v>1.4142135623730951</v>
      </c>
      <c r="EB265" s="3">
        <f>_xlfn.STDEV.S(Tabela13[[#This Row],[V46]],Tabela13[[#This Row],[V43]])</f>
        <v>0.87669988244299712</v>
      </c>
      <c r="EC265" s="3">
        <f>_xlfn.STDEV.S(Tabela13[[#This Row],[V46]],Tabela13[[#This Row],[V44]])</f>
        <v>0.16959310125644925</v>
      </c>
      <c r="ED265" s="3">
        <f>_xlfn.STDEV.S(Tabela13[[#This Row],[V46]],Tabela13[[#This Row],[V45]])</f>
        <v>0.53751367993009791</v>
      </c>
      <c r="EE265" s="3">
        <f t="shared" si="308"/>
        <v>0.15143317008917656</v>
      </c>
      <c r="EF265" s="3">
        <f t="shared" si="309"/>
        <v>0.95575523833126974</v>
      </c>
      <c r="EG265" s="3" t="str">
        <f t="shared" si="310"/>
        <v/>
      </c>
      <c r="EH265" s="3">
        <f t="shared" si="311"/>
        <v>2.0925859673988936</v>
      </c>
      <c r="EI265" s="3">
        <f t="shared" si="312"/>
        <v>13.207146088417932</v>
      </c>
      <c r="EJ265" s="3">
        <f t="shared" si="313"/>
        <v>0.15143317008917656</v>
      </c>
      <c r="EK265" s="3">
        <f t="shared" si="314"/>
        <v>0.86706882405409791</v>
      </c>
      <c r="EL265" s="3">
        <f t="shared" si="315"/>
        <v>-13.207146088417932</v>
      </c>
      <c r="EM265" s="3">
        <f t="shared" si="316"/>
        <v>2.3066219710780613</v>
      </c>
      <c r="EN265" s="3" t="str">
        <f t="shared" si="317"/>
        <v/>
      </c>
      <c r="EO265" s="3">
        <f t="shared" si="318"/>
        <v>0.95575523833126974</v>
      </c>
      <c r="EP265" s="3">
        <f t="shared" si="319"/>
        <v>0.86706882405409791</v>
      </c>
      <c r="EQ265" s="3">
        <f t="shared" si="320"/>
        <v>-2.0925859673988936</v>
      </c>
      <c r="ER265" s="3" t="str">
        <f t="shared" si="321"/>
        <v/>
      </c>
      <c r="ES265" s="3" t="str">
        <f t="shared" si="322"/>
        <v/>
      </c>
      <c r="ET265" s="3" t="str">
        <f t="shared" si="323"/>
        <v/>
      </c>
      <c r="EU265" s="3" t="str">
        <f t="shared" si="324"/>
        <v/>
      </c>
      <c r="EV265" s="3">
        <f t="shared" si="325"/>
        <v>-2.0925859673988936</v>
      </c>
      <c r="EW265" s="3">
        <f t="shared" si="326"/>
        <v>-0.95575523833126974</v>
      </c>
      <c r="EX265" s="3">
        <f t="shared" si="327"/>
        <v>-0.15143317008917656</v>
      </c>
      <c r="EY265" s="3">
        <f t="shared" si="328"/>
        <v>2.0925859673988936</v>
      </c>
      <c r="EZ265" s="3">
        <f t="shared" si="329"/>
        <v>2.3066219710780613</v>
      </c>
      <c r="FA265" s="3" t="str">
        <f t="shared" si="330"/>
        <v/>
      </c>
      <c r="FB265" s="3">
        <f t="shared" si="331"/>
        <v>-0.95575523833126974</v>
      </c>
      <c r="FC265" s="3">
        <f t="shared" si="332"/>
        <v>-0.86706882405409791</v>
      </c>
      <c r="FD265" s="3">
        <f t="shared" si="333"/>
        <v>13.207146088417932</v>
      </c>
      <c r="FE265" s="3" t="str">
        <f t="shared" si="334"/>
        <v/>
      </c>
      <c r="FF265" s="3">
        <f t="shared" si="335"/>
        <v>-2.3066219710780613</v>
      </c>
      <c r="FG265" s="3">
        <f t="shared" si="336"/>
        <v>-0.15143317008917656</v>
      </c>
      <c r="FH265" s="3">
        <f t="shared" si="337"/>
        <v>-0.86706882405409791</v>
      </c>
      <c r="FI265" s="4">
        <f t="shared" si="338"/>
        <v>0.52173913043478259</v>
      </c>
      <c r="FJ265" s="4">
        <f t="shared" si="339"/>
        <v>0.65359477124183007</v>
      </c>
      <c r="FK265" s="4">
        <f t="shared" si="340"/>
        <v>2.0795885219274499</v>
      </c>
      <c r="FL265" s="4">
        <f t="shared" si="341"/>
        <v>0.70871683811586372</v>
      </c>
      <c r="FM265" s="4">
        <f>Tabela13[[#This Row],[V139]]-Tabela13[[#This Row],[V140]]</f>
        <v>1.3708716838115862</v>
      </c>
      <c r="FN265" s="4">
        <f>Tabela13[[#This Row],[V1]]-Tabela13[[#This Row],[V2]]/2</f>
        <v>1.5333191247513498</v>
      </c>
      <c r="FO265" s="4">
        <f>Tabela13[[#This Row],[V1]]-Tabela13[[#This Row],[V3]]/2</f>
        <v>1.4133986928104574</v>
      </c>
      <c r="FP265" s="4">
        <f>Tabela13[[#This Row],[V1]]-Tabela13[[#This Row],[V4]]/2</f>
        <v>1.0333191247513498</v>
      </c>
      <c r="FQ265" s="4">
        <f>Tabela13[[#This Row],[V2]]-Tabela13[[#This Row],[V1]]/2</f>
        <v>-0.32644217107132711</v>
      </c>
      <c r="FR265" s="4">
        <f>Tabela13[[#This Row],[V2]]-Tabela13[[#This Row],[V3]]/2</f>
        <v>0.17355782892867289</v>
      </c>
      <c r="FS265" s="4">
        <f>Tabela13[[#This Row],[V2]]-Tabela13[[#This Row],[V4]]/2</f>
        <v>-0.20652173913043481</v>
      </c>
      <c r="FT265" s="4">
        <f t="shared" si="342"/>
        <v>0.99289014984361845</v>
      </c>
      <c r="FU265" s="4">
        <f t="shared" si="343"/>
        <v>0.95504489056407238</v>
      </c>
      <c r="FV265" s="4">
        <f t="shared" si="344"/>
        <v>0.80178326623066343</v>
      </c>
      <c r="FW265" s="4">
        <f t="shared" si="345"/>
        <v>-0.31553574002186197</v>
      </c>
      <c r="FX265" s="4">
        <f t="shared" si="346"/>
        <v>0.17184600762847246</v>
      </c>
      <c r="FY265" s="4">
        <f t="shared" si="347"/>
        <v>-0.20365852597754824</v>
      </c>
      <c r="FZ265" s="4">
        <f t="shared" si="348"/>
        <v>178.7202269718513</v>
      </c>
      <c r="GA265" s="4">
        <f t="shared" si="349"/>
        <v>171.90808030153303</v>
      </c>
      <c r="GB265" s="4">
        <f t="shared" si="350"/>
        <v>144.32098792151942</v>
      </c>
      <c r="GC265" s="4">
        <f t="shared" si="351"/>
        <v>-56.796433203935159</v>
      </c>
      <c r="GD265" s="4">
        <f t="shared" si="352"/>
        <v>30.932281373125043</v>
      </c>
      <c r="GE265" s="4">
        <f t="shared" si="353"/>
        <v>-36.658534675958684</v>
      </c>
      <c r="GF265" s="4">
        <f>Tabela13[[#This Row],[V1]]-Tabela13[[#This Row],[V2]]/Tabela13[[#This Row],[V2]]</f>
        <v>0.82679738562091498</v>
      </c>
      <c r="GG265" s="4">
        <f>Tabela13[[#This Row],[V1]]-Tabela13[[#This Row],[V3]]/Tabela13[[#This Row],[V3]]</f>
        <v>0.82679738562091498</v>
      </c>
      <c r="GH265" s="4">
        <f>Tabela13[[#This Row],[V1]]-Tabela13[[#This Row],[V4]]/Tabela13[[#This Row],[V4]]</f>
        <v>0.82679738562091498</v>
      </c>
      <c r="GI265" s="4">
        <f>Tabela13[[#This Row],[V2]]-Tabela13[[#This Row],[V1]]/Tabela13[[#This Row],[V1]]</f>
        <v>-0.41304347826086962</v>
      </c>
      <c r="GJ265" s="4">
        <f>Tabela13[[#This Row],[V2]]-Tabela13[[#This Row],[V3]]/Tabela13[[#This Row],[V3]]</f>
        <v>-0.41304347826086962</v>
      </c>
      <c r="GK265" s="4">
        <f>Tabela13[[#This Row],[V2]]-Tabela13[[#This Row],[V4]]/Tabela13[[#This Row],[V4]]</f>
        <v>-0.41304347826086962</v>
      </c>
      <c r="GL265" s="4">
        <f t="shared" si="354"/>
        <v>0.59372374046845511</v>
      </c>
      <c r="GM265" s="4">
        <f t="shared" si="355"/>
        <v>1.2068769536800228</v>
      </c>
      <c r="GN265" s="4">
        <f t="shared" si="356"/>
        <v>0.49195051629585435</v>
      </c>
      <c r="GO265" s="3">
        <f t="shared" si="357"/>
        <v>1</v>
      </c>
      <c r="GP265" s="3">
        <v>100</v>
      </c>
      <c r="GQ265" s="3">
        <f t="shared" si="358"/>
        <v>0.53</v>
      </c>
      <c r="GR265" s="3">
        <f t="shared" si="359"/>
        <v>53</v>
      </c>
      <c r="GS265" s="34">
        <f>COUNTIF($D$2:D264,Tabela13[[#This Row],[HomeTeam]])</f>
        <v>13</v>
      </c>
      <c r="GT265" s="34">
        <f>COUNTIF($E$2:E264,Tabela13[[#This Row],[AwayTeam]])</f>
        <v>13</v>
      </c>
      <c r="GU265" s="3">
        <f>IFERROR(AVERAGEIFS($AD$2:AD264,$D$2:D264,Tabela13[[#This Row],[HomeTeam]],$GS$2:GS264,"&gt;="&amp;Tabela13[[#This Row],[Contagem_H]]-5),"")</f>
        <v>0.81345809674301228</v>
      </c>
      <c r="GV265" s="3">
        <f>IFERROR(AVERAGEIFS($G$2:G264,$E$2:E264,Tabela13[[#This Row],[AwayTeam]],$GT$2:GT264,"&gt;="&amp;Tabela13[[#This Row],[Contagem_A]]-5),"")</f>
        <v>1</v>
      </c>
      <c r="GW265" s="3">
        <f>IFERROR(AVERAGEIFS($GQ$2:GQ264,$D$2:D264,Tabela13[[#This Row],[HomeTeam]],$GS$2:GS264,"&gt;="&amp;Tabela13[[#This Row],[Contagem_H]]-5),"")</f>
        <v>0.35599999999999998</v>
      </c>
    </row>
    <row r="266" spans="1:205" x14ac:dyDescent="0.25">
      <c r="A266" t="s">
        <v>127</v>
      </c>
      <c r="B266" t="s">
        <v>231</v>
      </c>
      <c r="C266" t="s">
        <v>173</v>
      </c>
      <c r="D266" t="s">
        <v>133</v>
      </c>
      <c r="E266" t="s">
        <v>25</v>
      </c>
      <c r="F266" s="3">
        <v>0</v>
      </c>
      <c r="G266" s="3">
        <v>1</v>
      </c>
      <c r="H266" s="3" t="str">
        <f t="shared" si="360"/>
        <v>A</v>
      </c>
      <c r="I266" s="3">
        <v>5.25</v>
      </c>
      <c r="J266" s="3">
        <v>4.33</v>
      </c>
      <c r="K266" s="3">
        <v>1.6</v>
      </c>
      <c r="L266" s="3">
        <v>1.53</v>
      </c>
      <c r="M266" s="3">
        <v>2.4</v>
      </c>
      <c r="N266" s="3">
        <f t="shared" si="289"/>
        <v>1</v>
      </c>
      <c r="O266" s="3">
        <f t="shared" si="290"/>
        <v>0</v>
      </c>
      <c r="P266" s="3">
        <f t="shared" si="291"/>
        <v>3</v>
      </c>
      <c r="Q266" s="3">
        <f t="shared" si="292"/>
        <v>4.6423072693280609E-2</v>
      </c>
      <c r="R266" s="3">
        <f t="shared" si="293"/>
        <v>7.0261437908496815E-2</v>
      </c>
      <c r="S266" s="3">
        <f t="shared" si="294"/>
        <v>5.493721131639723</v>
      </c>
      <c r="T266" s="3">
        <f t="shared" si="295"/>
        <v>4.5310119047619049</v>
      </c>
      <c r="U266" s="3">
        <f t="shared" si="296"/>
        <v>1.674276916309249</v>
      </c>
      <c r="V266" s="3">
        <f t="shared" si="297"/>
        <v>1.6010273012207195</v>
      </c>
      <c r="W266" s="3">
        <f t="shared" si="298"/>
        <v>2.5114153744638732</v>
      </c>
      <c r="X266" s="4">
        <f t="shared" si="299"/>
        <v>0.19047619047619047</v>
      </c>
      <c r="Y266" s="4">
        <f t="shared" si="300"/>
        <v>0.23094688221709006</v>
      </c>
      <c r="Z266" s="4">
        <f t="shared" si="301"/>
        <v>0.625</v>
      </c>
      <c r="AA266" s="4">
        <f t="shared" si="302"/>
        <v>0.65359477124183007</v>
      </c>
      <c r="AB266" s="4">
        <f t="shared" si="303"/>
        <v>0.41666666666666669</v>
      </c>
      <c r="AC266" s="4">
        <f t="shared" si="304"/>
        <v>9.5238095238095233E-2</v>
      </c>
      <c r="AD266" s="4">
        <f t="shared" si="305"/>
        <v>0.8125</v>
      </c>
      <c r="AE266" s="4">
        <f t="shared" si="306"/>
        <v>0.59523809523809523</v>
      </c>
      <c r="AF266" s="4">
        <f t="shared" si="307"/>
        <v>0.3125</v>
      </c>
      <c r="AG266" s="4">
        <f>IFERROR(AVERAGE(Tabela13[[#This Row],[V1]],Tabela13[[#This Row],[V2]]),"")</f>
        <v>0.45386904761904762</v>
      </c>
      <c r="AH266" s="4">
        <f>IFERROR(AVERAGE(Tabela13[[#This Row],[V1]],Tabela13[[#This Row],[V3]]),"")</f>
        <v>0.34523809523809523</v>
      </c>
      <c r="AI266" s="4">
        <f>IFERROR(AVERAGE(Tabela13[[#This Row],[V1]],Tabela13[[#This Row],[V4]]),"")</f>
        <v>0.20386904761904762</v>
      </c>
      <c r="AJ266" s="4">
        <f>IFERROR(AVERAGE(Tabela13[[#This Row],[V2]],Tabela13[[#This Row],[V1]]),"")</f>
        <v>0.45386904761904762</v>
      </c>
      <c r="AK266" s="4">
        <f>IFERROR(AVERAGE(Tabela13[[#This Row],[V2]],Tabela13[[#This Row],[V3]]),"")</f>
        <v>0.70386904761904767</v>
      </c>
      <c r="AL266" s="4">
        <f>IFERROR(AVERAGE(Tabela13[[#This Row],[V2]],Tabela13[[#This Row],[V4]]),"")</f>
        <v>0.5625</v>
      </c>
      <c r="AM266" s="4">
        <f>IFERROR(AVERAGE(Tabela13[[#This Row],[V3]],Tabela13[[#This Row],[V1]]),"")</f>
        <v>0.34523809523809523</v>
      </c>
      <c r="AN266" s="4">
        <f>IFERROR(AVERAGE(Tabela13[[#This Row],[V3]],Tabela13[[#This Row],[V2]]),"")</f>
        <v>0.70386904761904767</v>
      </c>
      <c r="AO266" s="4">
        <f>IFERROR(AVERAGE(Tabela13[[#This Row],[V3]],Tabela13[[#This Row],[V4]]),"")</f>
        <v>0.45386904761904762</v>
      </c>
      <c r="AP266" s="4">
        <f>IFERROR(AVERAGE(Tabela13[[#This Row],[V4]],Tabela13[[#This Row],[V1]]),"")</f>
        <v>0.20386904761904762</v>
      </c>
      <c r="AQ266" s="4">
        <f>IFERROR(AVERAGE(Tabela13[[#This Row],[V4]],Tabela13[[#This Row],[V2]]),"")</f>
        <v>0.5625</v>
      </c>
      <c r="AR266" s="4">
        <f>IFERROR(AVERAGE(Tabela13[[#This Row],[V4]],Tabela13[[#This Row],[V3]]),"")</f>
        <v>0.45386904761904762</v>
      </c>
      <c r="AS266" s="4">
        <f>_xlfn.STDEV.S(Tabela13[[#This Row],[V1]:[V2]])</f>
        <v>0.5071807567439226</v>
      </c>
      <c r="AT266" s="4">
        <f>_xlfn.STDEV.S(Tabela13[[#This Row],[V1]],Tabela13[[#This Row],[V3]])</f>
        <v>0.35355339059327373</v>
      </c>
      <c r="AU266" s="4">
        <f>_xlfn.STDEV.S(Tabela13[[#This Row],[V1]],Tabela13[[#This Row],[V4]])</f>
        <v>0.15362736615064868</v>
      </c>
      <c r="AV266" s="4">
        <f>_xlfn.STDEV.S(Tabela13[[#This Row],[V2]],Tabela13[[#This Row],[V1]])</f>
        <v>0.5071807567439226</v>
      </c>
      <c r="AW266" s="4">
        <f>_xlfn.STDEV.S(Tabela13[[#This Row],[V2]],Tabela13[[#This Row],[V3]])</f>
        <v>0.15362736615064823</v>
      </c>
      <c r="AX266" s="4">
        <f>_xlfn.STDEV.S(Tabela13[[#This Row],[V42]],Tabela13[[#This Row],[V44]])</f>
        <v>0.86073414733719633</v>
      </c>
      <c r="AY266" s="4">
        <f>_xlfn.STDEV.S(Tabela13[[#This Row],[V3]],Tabela13[[#This Row],[V1]])</f>
        <v>0.35355339059327373</v>
      </c>
      <c r="AZ266" s="4">
        <f>_xlfn.STDEV.S(Tabela13[[#This Row],[V3]],Tabela13[[#This Row],[V2]])</f>
        <v>0.15362736615064823</v>
      </c>
      <c r="BA266" s="4">
        <f>_xlfn.STDEV.S(Tabela13[[#This Row],[V3]],Tabela13[[#This Row],[V4]])</f>
        <v>0.19992602444262508</v>
      </c>
      <c r="BB266" s="4">
        <f>_xlfn.STDEV.S(Tabela13[[#This Row],[V4]],Tabela13[[#This Row],[V1]])</f>
        <v>0.15362736615064868</v>
      </c>
      <c r="BC266" s="4">
        <f>_xlfn.STDEV.S(Tabela13[[#This Row],[V4]],Tabela13[[#This Row],[V2]])</f>
        <v>0.35355339059327379</v>
      </c>
      <c r="BD266" s="4">
        <f>_xlfn.STDEV.S(Tabela13[[#This Row],[V4]],Tabela13[[#This Row],[V3]])</f>
        <v>0.19992602444262508</v>
      </c>
      <c r="BE266" s="4">
        <f>Tabela13[[#This Row],[V17]]/Tabela13[[#This Row],[V5]]</f>
        <v>1.1174605525636589</v>
      </c>
      <c r="BF266" s="4">
        <f>Tabela13[[#This Row],[V18]]/Tabela13[[#This Row],[V6]]</f>
        <v>1.0240856830977585</v>
      </c>
      <c r="BG266" s="4">
        <f>Tabela13[[#This Row],[V19]]/Tabela13[[#This Row],[V7]]</f>
        <v>0.7535590514834738</v>
      </c>
      <c r="BH266" s="4">
        <f>Tabela13[[#This Row],[V20]]/Tabela13[[#This Row],[V8]]</f>
        <v>1.1174605525636589</v>
      </c>
      <c r="BI266" s="4">
        <f>Tabela13[[#This Row],[V21]]/Tabela13[[#This Row],[V9]]</f>
        <v>0.21826128975314082</v>
      </c>
      <c r="BJ266" s="4">
        <f>Tabela13[[#This Row],[V22]]/Tabela13[[#This Row],[V10]]</f>
        <v>1.5301940397105713</v>
      </c>
      <c r="BK266" s="4">
        <f>Tabela13[[#This Row],[V23]]/Tabela13[[#This Row],[V11]]</f>
        <v>1.0240856830977585</v>
      </c>
      <c r="BL266" s="4">
        <f>Tabela13[[#This Row],[V24]]/Tabela13[[#This Row],[V12]]</f>
        <v>0.21826128975314082</v>
      </c>
      <c r="BM266" s="4">
        <f>Tabela13[[#This Row],[V25]]/Tabela13[[#This Row],[V13]]</f>
        <v>0.44049274893588214</v>
      </c>
      <c r="BN266" s="4">
        <f>Tabela13[[#This Row],[V26]]/Tabela13[[#This Row],[V14]]</f>
        <v>0.7535590514834738</v>
      </c>
      <c r="BO266" s="4">
        <f>Tabela13[[#This Row],[V27]]/Tabela13[[#This Row],[V15]]</f>
        <v>0.62853936105470898</v>
      </c>
      <c r="BP266" s="4">
        <f>Tabela13[[#This Row],[V28]]/Tabela13[[#This Row],[V16]]</f>
        <v>0.44049274893588214</v>
      </c>
      <c r="BQ266" s="4">
        <f>Tabela13[[#This Row],[V1]]-Tabela13[[#This Row],[V2]]</f>
        <v>-0.71726190476190477</v>
      </c>
      <c r="BR266" s="4">
        <f>Tabela13[[#This Row],[V1]]-Tabela13[[#This Row],[V3]]</f>
        <v>-0.5</v>
      </c>
      <c r="BS266" s="4">
        <f>Tabela13[[#This Row],[V1]]-Tabela13[[#This Row],[V4]]</f>
        <v>-0.21726190476190477</v>
      </c>
      <c r="BT266" s="4">
        <f>Tabela13[[#This Row],[V2]]-Tabela13[[#This Row],[V1]]</f>
        <v>0.71726190476190477</v>
      </c>
      <c r="BU266" s="4">
        <f>Tabela13[[#This Row],[V2]]-Tabela13[[#This Row],[V3]]</f>
        <v>0.21726190476190477</v>
      </c>
      <c r="BV266" s="4">
        <f>Tabela13[[#This Row],[V2]]-Tabela13[[#This Row],[V4]]</f>
        <v>0.5</v>
      </c>
      <c r="BW266" s="4">
        <f>AVERAGE(Tabela13[[#This Row],[V41]],Tabela13[[#This Row],[V42]])</f>
        <v>-0.60863095238095233</v>
      </c>
      <c r="BX266" s="4">
        <f>AVERAGE(Tabela13[[#This Row],[V41]],Tabela13[[#This Row],[V43]])</f>
        <v>-0.46726190476190477</v>
      </c>
      <c r="BY266" s="4">
        <f>AVERAGE(Tabela13[[#This Row],[V41]],Tabela13[[#This Row],[V44]])</f>
        <v>0</v>
      </c>
      <c r="BZ266" s="4">
        <f>AVERAGE(Tabela13[[#This Row],[V41]],Tabela13[[#This Row],[V45]])</f>
        <v>-0.25</v>
      </c>
      <c r="CA266" s="4">
        <f>AVERAGE(Tabela13[[#This Row],[V41]],Tabela13[[#This Row],[V46]])</f>
        <v>-0.10863095238095238</v>
      </c>
      <c r="CB266" s="4">
        <f>AVERAGE(Tabela13[[#This Row],[V42]],Tabela13[[#This Row],[V41]])</f>
        <v>-0.60863095238095233</v>
      </c>
      <c r="CC266" s="4">
        <f>AVERAGE(Tabela13[[#This Row],[V42]],Tabela13[[#This Row],[V43]])</f>
        <v>-0.35863095238095238</v>
      </c>
      <c r="CD266" s="4">
        <f>AVERAGE(Tabela13[[#This Row],[V42]],Tabela13[[#This Row],[V44]])</f>
        <v>0.10863095238095238</v>
      </c>
      <c r="CE266" s="4">
        <f>AVERAGE(Tabela13[[#This Row],[V42]],Tabela13[[#This Row],[V45]])</f>
        <v>-0.14136904761904762</v>
      </c>
      <c r="CF266" s="4">
        <f>AVERAGE(Tabela13[[#This Row],[V42]],Tabela13[[#This Row],[V46]])</f>
        <v>0</v>
      </c>
      <c r="CG266" s="4">
        <f>AVERAGE(Tabela13[[#This Row],[V43]],Tabela13[[#This Row],[V41]])</f>
        <v>-0.46726190476190477</v>
      </c>
      <c r="CH266" s="4">
        <f>AVERAGE(Tabela13[[#This Row],[V43]],Tabela13[[#This Row],[V42]])</f>
        <v>-0.35863095238095238</v>
      </c>
      <c r="CI266" s="4">
        <f>AVERAGE(Tabela13[[#This Row],[V43]],Tabela13[[#This Row],[V44]])</f>
        <v>0.25</v>
      </c>
      <c r="CJ266" s="4">
        <f>AVERAGE(Tabela13[[#This Row],[V43]],Tabela13[[#This Row],[V45]])</f>
        <v>0</v>
      </c>
      <c r="CK266" s="4">
        <f>AVERAGE(Tabela13[[#This Row],[V43]],Tabela13[[#This Row],[V46]])</f>
        <v>0.14136904761904762</v>
      </c>
      <c r="CL266" s="4">
        <f>AVERAGE(Tabela13[[#This Row],[V44]],Tabela13[[#This Row],[V41]])</f>
        <v>0</v>
      </c>
      <c r="CM266" s="4">
        <f>AVERAGE(Tabela13[[#This Row],[V44]],Tabela13[[#This Row],[V42]])</f>
        <v>0.10863095238095238</v>
      </c>
      <c r="CN266" s="4">
        <f>AVERAGE(Tabela13[[#This Row],[V44]],Tabela13[[#This Row],[V43]])</f>
        <v>0.25</v>
      </c>
      <c r="CO266" s="4">
        <f>AVERAGE(Tabela13[[#This Row],[V44]],Tabela13[[#This Row],[V45]])</f>
        <v>0.46726190476190477</v>
      </c>
      <c r="CP266" s="4">
        <f>AVERAGE(Tabela13[[#This Row],[V44]],Tabela13[[#This Row],[V46]])</f>
        <v>0.60863095238095233</v>
      </c>
      <c r="CQ266" s="4">
        <f>AVERAGE(Tabela13[[#This Row],[V45]],Tabela13[[#This Row],[V41]])</f>
        <v>-0.25</v>
      </c>
      <c r="CR266" s="4">
        <f>AVERAGE(Tabela13[[#This Row],[V45]],Tabela13[[#This Row],[V42]])</f>
        <v>-0.14136904761904762</v>
      </c>
      <c r="CS266" s="4">
        <f>AVERAGE(Tabela13[[#This Row],[V45]],Tabela13[[#This Row],[V43]])</f>
        <v>0</v>
      </c>
      <c r="CT266" s="4">
        <f>AVERAGE(Tabela13[[#This Row],[V45]],Tabela13[[#This Row],[V44]])</f>
        <v>0.46726190476190477</v>
      </c>
      <c r="CU266" s="4">
        <f>AVERAGE(Tabela13[[#This Row],[V45]],Tabela13[[#This Row],[V46]])</f>
        <v>0.35863095238095238</v>
      </c>
      <c r="CV266" s="4">
        <f>AVERAGE(Tabela13[[#This Row],[V46]],Tabela13[[#This Row],[V41]])</f>
        <v>-0.10863095238095238</v>
      </c>
      <c r="CW266" s="4">
        <f>AVERAGE(Tabela13[[#This Row],[V46]],Tabela13[[#This Row],[V42]])</f>
        <v>0</v>
      </c>
      <c r="CX266" s="4">
        <f>AVERAGE(Tabela13[[#This Row],[V46]],Tabela13[[#This Row],[V43]])</f>
        <v>0.14136904761904762</v>
      </c>
      <c r="CY266" s="4">
        <f>AVERAGE(Tabela13[[#This Row],[V46]],Tabela13[[#This Row],[V44]])</f>
        <v>0.60863095238095233</v>
      </c>
      <c r="CZ266" s="4">
        <f>AVERAGE(Tabela13[[#This Row],[V46]],Tabela13[[#This Row],[V45]])</f>
        <v>0.35863095238095238</v>
      </c>
      <c r="DA266" s="3">
        <f>_xlfn.STDEV.S(Tabela13[[#This Row],[V41]],Tabela13[[#This Row],[V42]])</f>
        <v>0.15362736615064931</v>
      </c>
      <c r="DB266" s="3">
        <f>_xlfn.STDEV.S(Tabela13[[#This Row],[V41]],Tabela13[[#This Row],[V43]])</f>
        <v>0.35355339059327384</v>
      </c>
      <c r="DC266" s="3">
        <f>_xlfn.STDEV.S(Tabela13[[#This Row],[V41]],Tabela13[[#This Row],[V44]])</f>
        <v>1.014361513487845</v>
      </c>
      <c r="DD266" s="3">
        <f>_xlfn.STDEV.S(Tabela13[[#This Row],[V41]],Tabela13[[#This Row],[V45]])</f>
        <v>0.66080812289457125</v>
      </c>
      <c r="DE266" s="3">
        <f>_xlfn.STDEV.S(Tabela13[[#This Row],[V41]],Tabela13[[#This Row],[V46]])</f>
        <v>0.86073414733719633</v>
      </c>
      <c r="DF266" s="3">
        <f>_xlfn.STDEV.S(Tabela13[[#This Row],[V42]],Tabela13[[#This Row],[V41]])</f>
        <v>0.15362736615064931</v>
      </c>
      <c r="DG266" s="3">
        <f>_xlfn.STDEV.S(Tabela13[[#This Row],[V42]],Tabela13[[#This Row],[V43]])</f>
        <v>0.19992602444262494</v>
      </c>
      <c r="DH266" s="3">
        <f>_xlfn.STDEV.S(Tabela13[[#This Row],[V42]],Tabela13[[#This Row],[V44]])</f>
        <v>0.86073414733719633</v>
      </c>
      <c r="DI266" s="3">
        <f>_xlfn.STDEV.S(Tabela13[[#This Row],[V42]],Tabela13[[#This Row],[V45]])</f>
        <v>0.50718075674392249</v>
      </c>
      <c r="DJ266" s="3">
        <f>_xlfn.STDEV.S(Tabela13[[#This Row],[V42]],Tabela13[[#This Row],[V46]])</f>
        <v>0.70710678118654757</v>
      </c>
      <c r="DK266" s="3">
        <f>_xlfn.STDEV.S(Tabela13[[#This Row],[V43]],Tabela13[[#This Row],[V41]])</f>
        <v>0.35355339059327384</v>
      </c>
      <c r="DL266" s="3">
        <f>_xlfn.STDEV.S(Tabela13[[#This Row],[V43]],Tabela13[[#This Row],[V42]])</f>
        <v>0.19992602444262494</v>
      </c>
      <c r="DM266" s="3">
        <f>_xlfn.STDEV.S(Tabela13[[#This Row],[V43]],Tabela13[[#This Row],[V44]])</f>
        <v>0.66080812289457125</v>
      </c>
      <c r="DN266" s="3">
        <f>_xlfn.STDEV.S(Tabela13[[#This Row],[V43]],Tabela13[[#This Row],[V45]])</f>
        <v>0.30725473230129746</v>
      </c>
      <c r="DO266" s="3">
        <f>_xlfn.STDEV.S(Tabela13[[#This Row],[V43]],Tabela13[[#This Row],[V46]])</f>
        <v>0.50718075674392249</v>
      </c>
      <c r="DP266" s="3">
        <f>_xlfn.STDEV.S(Tabela13[[#This Row],[V44]],Tabela13[[#This Row],[V41]])</f>
        <v>1.014361513487845</v>
      </c>
      <c r="DQ266" s="3">
        <f>_xlfn.STDEV.S(Tabela13[[#This Row],[V44]],Tabela13[[#This Row],[V42]])</f>
        <v>0.86073414733719633</v>
      </c>
      <c r="DR266" s="3">
        <f>_xlfn.STDEV.S(Tabela13[[#This Row],[V44]],Tabela13[[#This Row],[V43]])</f>
        <v>0.66080812289457125</v>
      </c>
      <c r="DS266" s="3">
        <f>_xlfn.STDEV.S(Tabela13[[#This Row],[V44]],Tabela13[[#This Row],[V45]])</f>
        <v>0.35355339059327384</v>
      </c>
      <c r="DT266" s="3">
        <f>_xlfn.STDEV.S(Tabela13[[#This Row],[V44]],Tabela13[[#This Row],[V46]])</f>
        <v>0.15362736615064931</v>
      </c>
      <c r="DU266" s="3">
        <f>_xlfn.STDEV.S(Tabela13[[#This Row],[V45]],Tabela13[[#This Row],[V41]])</f>
        <v>0.66080812289457125</v>
      </c>
      <c r="DV266" s="3">
        <f>_xlfn.STDEV.S(Tabela13[[#This Row],[V45]],Tabela13[[#This Row],[V42]])</f>
        <v>0.50718075674392249</v>
      </c>
      <c r="DW266" s="3">
        <f>_xlfn.STDEV.S(Tabela13[[#This Row],[V45]],Tabela13[[#This Row],[V43]])</f>
        <v>0.30725473230129746</v>
      </c>
      <c r="DX266" s="3">
        <f>_xlfn.STDEV.S(Tabela13[[#This Row],[V45]],Tabela13[[#This Row],[V44]])</f>
        <v>0.35355339059327384</v>
      </c>
      <c r="DY266" s="3">
        <f>_xlfn.STDEV.S(Tabela13[[#This Row],[V45]],Tabela13[[#This Row],[V46]])</f>
        <v>0.19992602444262494</v>
      </c>
      <c r="DZ266" s="3">
        <f>_xlfn.STDEV.S(Tabela13[[#This Row],[V46]],Tabela13[[#This Row],[V41]])</f>
        <v>0.86073414733719633</v>
      </c>
      <c r="EA266" s="3">
        <f>_xlfn.STDEV.S(Tabela13[[#This Row],[V46]],Tabela13[[#This Row],[V42]])</f>
        <v>0.70710678118654757</v>
      </c>
      <c r="EB266" s="3">
        <f>_xlfn.STDEV.S(Tabela13[[#This Row],[V46]],Tabela13[[#This Row],[V43]])</f>
        <v>0.50718075674392249</v>
      </c>
      <c r="EC266" s="3">
        <f>_xlfn.STDEV.S(Tabela13[[#This Row],[V46]],Tabela13[[#This Row],[V44]])</f>
        <v>0.15362736615064931</v>
      </c>
      <c r="ED266" s="3">
        <f>_xlfn.STDEV.S(Tabela13[[#This Row],[V46]],Tabela13[[#This Row],[V45]])</f>
        <v>0.19992602444262494</v>
      </c>
      <c r="EE266" s="3">
        <f t="shared" si="308"/>
        <v>-0.25241464560693483</v>
      </c>
      <c r="EF266" s="3">
        <f t="shared" si="309"/>
        <v>-0.75664929451808927</v>
      </c>
      <c r="EG266" s="3" t="str">
        <f t="shared" si="310"/>
        <v/>
      </c>
      <c r="EH266" s="3">
        <f t="shared" si="311"/>
        <v>-2.643232491578285</v>
      </c>
      <c r="EI266" s="3">
        <f t="shared" si="312"/>
        <v>-7.9234705069944651</v>
      </c>
      <c r="EJ266" s="3">
        <f t="shared" si="313"/>
        <v>-0.25241464560693483</v>
      </c>
      <c r="EK266" s="3">
        <f t="shared" si="314"/>
        <v>-0.55747007645412427</v>
      </c>
      <c r="EL266" s="3">
        <f t="shared" si="315"/>
        <v>7.9234705069944651</v>
      </c>
      <c r="EM266" s="3">
        <f t="shared" si="316"/>
        <v>-3.5876365108622728</v>
      </c>
      <c r="EN266" s="3" t="str">
        <f t="shared" si="317"/>
        <v/>
      </c>
      <c r="EO266" s="3">
        <f t="shared" si="318"/>
        <v>-0.75664929451808927</v>
      </c>
      <c r="EP266" s="3">
        <f t="shared" si="319"/>
        <v>-0.55747007645412427</v>
      </c>
      <c r="EQ266" s="3">
        <f t="shared" si="320"/>
        <v>2.643232491578285</v>
      </c>
      <c r="ER266" s="3" t="str">
        <f t="shared" si="321"/>
        <v/>
      </c>
      <c r="ES266" s="3" t="str">
        <f t="shared" si="322"/>
        <v/>
      </c>
      <c r="ET266" s="3" t="str">
        <f t="shared" si="323"/>
        <v/>
      </c>
      <c r="EU266" s="3" t="str">
        <f t="shared" si="324"/>
        <v/>
      </c>
      <c r="EV266" s="3">
        <f t="shared" si="325"/>
        <v>2.643232491578285</v>
      </c>
      <c r="EW266" s="3">
        <f t="shared" si="326"/>
        <v>0.75664929451808927</v>
      </c>
      <c r="EX266" s="3">
        <f t="shared" si="327"/>
        <v>0.25241464560693483</v>
      </c>
      <c r="EY266" s="3">
        <f t="shared" si="328"/>
        <v>-2.643232491578285</v>
      </c>
      <c r="EZ266" s="3">
        <f t="shared" si="329"/>
        <v>-3.5876365108622728</v>
      </c>
      <c r="FA266" s="3" t="str">
        <f t="shared" si="330"/>
        <v/>
      </c>
      <c r="FB266" s="3">
        <f t="shared" si="331"/>
        <v>0.75664929451808927</v>
      </c>
      <c r="FC266" s="3">
        <f t="shared" si="332"/>
        <v>0.55747007645412427</v>
      </c>
      <c r="FD266" s="3">
        <f t="shared" si="333"/>
        <v>-7.9234705069944651</v>
      </c>
      <c r="FE266" s="3" t="str">
        <f t="shared" si="334"/>
        <v/>
      </c>
      <c r="FF266" s="3">
        <f t="shared" si="335"/>
        <v>3.5876365108622728</v>
      </c>
      <c r="FG266" s="3">
        <f t="shared" si="336"/>
        <v>0.25241464560693483</v>
      </c>
      <c r="FH266" s="3">
        <f t="shared" si="337"/>
        <v>0.55747007645412427</v>
      </c>
      <c r="FI266" s="4">
        <f t="shared" si="338"/>
        <v>0</v>
      </c>
      <c r="FJ266" s="4">
        <f t="shared" si="339"/>
        <v>0.19047619047619047</v>
      </c>
      <c r="FK266" s="4">
        <f t="shared" si="340"/>
        <v>0.76677920678919076</v>
      </c>
      <c r="FL266" s="4">
        <f t="shared" si="341"/>
        <v>2.0125195412566832</v>
      </c>
      <c r="FM266" s="4">
        <f>Tabela13[[#This Row],[V139]]-Tabela13[[#This Row],[V140]]</f>
        <v>-1.2457403344674924</v>
      </c>
      <c r="FN266" s="4">
        <f>Tabela13[[#This Row],[V1]]-Tabela13[[#This Row],[V2]]/2</f>
        <v>-0.31101190476190477</v>
      </c>
      <c r="FO266" s="4">
        <f>Tabela13[[#This Row],[V1]]-Tabela13[[#This Row],[V3]]/2</f>
        <v>-0.20238095238095238</v>
      </c>
      <c r="FP266" s="4">
        <f>Tabela13[[#This Row],[V1]]-Tabela13[[#This Row],[V4]]/2</f>
        <v>-6.1011904761904767E-2</v>
      </c>
      <c r="FQ266" s="4">
        <f>Tabela13[[#This Row],[V2]]-Tabela13[[#This Row],[V1]]/2</f>
        <v>0.76488095238095233</v>
      </c>
      <c r="FR266" s="4">
        <f>Tabela13[[#This Row],[V2]]-Tabela13[[#This Row],[V3]]/2</f>
        <v>0.51488095238095233</v>
      </c>
      <c r="FS266" s="4">
        <f>Tabela13[[#This Row],[V2]]-Tabela13[[#This Row],[V4]]/2</f>
        <v>0.65625</v>
      </c>
      <c r="FT266" s="4">
        <f t="shared" si="342"/>
        <v>-0.30152859218700739</v>
      </c>
      <c r="FU266" s="4">
        <f t="shared" si="343"/>
        <v>-0.19968388537510157</v>
      </c>
      <c r="FV266" s="4">
        <f t="shared" si="344"/>
        <v>-6.093636875818341E-2</v>
      </c>
      <c r="FW266" s="4">
        <f t="shared" si="345"/>
        <v>0.65295709172111371</v>
      </c>
      <c r="FX266" s="4">
        <f t="shared" si="346"/>
        <v>0.47548137610395697</v>
      </c>
      <c r="FY266" s="4">
        <f t="shared" si="347"/>
        <v>0.58075635356767041</v>
      </c>
      <c r="FZ266" s="4">
        <f t="shared" si="348"/>
        <v>-54.275146593661326</v>
      </c>
      <c r="GA266" s="4">
        <f t="shared" si="349"/>
        <v>-35.943099367518279</v>
      </c>
      <c r="GB266" s="4">
        <f t="shared" si="350"/>
        <v>-10.968546376473014</v>
      </c>
      <c r="GC266" s="4">
        <f t="shared" si="351"/>
        <v>117.53227650980047</v>
      </c>
      <c r="GD266" s="4">
        <f t="shared" si="352"/>
        <v>85.586647698712255</v>
      </c>
      <c r="GE266" s="4">
        <f t="shared" si="353"/>
        <v>104.53614364218068</v>
      </c>
      <c r="GF266" s="4">
        <f>Tabela13[[#This Row],[V1]]-Tabela13[[#This Row],[V2]]/Tabela13[[#This Row],[V2]]</f>
        <v>-0.90476190476190477</v>
      </c>
      <c r="GG266" s="4">
        <f>Tabela13[[#This Row],[V1]]-Tabela13[[#This Row],[V3]]/Tabela13[[#This Row],[V3]]</f>
        <v>-0.90476190476190477</v>
      </c>
      <c r="GH266" s="4">
        <f>Tabela13[[#This Row],[V1]]-Tabela13[[#This Row],[V4]]/Tabela13[[#This Row],[V4]]</f>
        <v>-0.90476190476190477</v>
      </c>
      <c r="GI266" s="4">
        <f>Tabela13[[#This Row],[V2]]-Tabela13[[#This Row],[V1]]/Tabela13[[#This Row],[V1]]</f>
        <v>-0.1875</v>
      </c>
      <c r="GJ266" s="4">
        <f>Tabela13[[#This Row],[V2]]-Tabela13[[#This Row],[V3]]/Tabela13[[#This Row],[V3]]</f>
        <v>-0.1875</v>
      </c>
      <c r="GK266" s="4">
        <f>Tabela13[[#This Row],[V2]]-Tabela13[[#This Row],[V4]]/Tabela13[[#This Row],[V4]]</f>
        <v>-0.1875</v>
      </c>
      <c r="GL266" s="4">
        <f t="shared" si="354"/>
        <v>0.31475002529031987</v>
      </c>
      <c r="GM266" s="4">
        <f t="shared" si="355"/>
        <v>0.45386904761904762</v>
      </c>
      <c r="GN266" s="4">
        <f t="shared" si="356"/>
        <v>0.6934820229347376</v>
      </c>
      <c r="GO266" s="3">
        <f t="shared" si="357"/>
        <v>0</v>
      </c>
      <c r="GP266" s="3">
        <v>100</v>
      </c>
      <c r="GQ266" s="3">
        <f t="shared" si="358"/>
        <v>-1</v>
      </c>
      <c r="GR266" s="3">
        <f t="shared" si="359"/>
        <v>-100</v>
      </c>
      <c r="GS266" s="34">
        <f>COUNTIF($D$2:D265,Tabela13[[#This Row],[HomeTeam]])</f>
        <v>13</v>
      </c>
      <c r="GT266" s="34">
        <f>COUNTIF($E$2:E265,Tabela13[[#This Row],[AwayTeam]])</f>
        <v>13</v>
      </c>
      <c r="GU266" s="3">
        <f>IFERROR(AVERAGEIFS($AD$2:AD265,$D$2:D265,Tabela13[[#This Row],[HomeTeam]],$GS$2:GS265,"&gt;="&amp;Tabela13[[#This Row],[Contagem_H]]-5),"")</f>
        <v>1.1376255734852081</v>
      </c>
      <c r="GV266" s="3">
        <f>IFERROR(AVERAGEIFS($G$2:G265,$E$2:E265,Tabela13[[#This Row],[AwayTeam]],$GT$2:GT265,"&gt;="&amp;Tabela13[[#This Row],[Contagem_A]]-5),"")</f>
        <v>2.6</v>
      </c>
      <c r="GW266" s="3">
        <f>IFERROR(AVERAGEIFS($GQ$2:GQ265,$D$2:D265,Tabela13[[#This Row],[HomeTeam]],$GS$2:GS265,"&gt;="&amp;Tabela13[[#This Row],[Contagem_H]]-5),"")</f>
        <v>9.0000000000000038E-2</v>
      </c>
    </row>
    <row r="267" spans="1:205" x14ac:dyDescent="0.25">
      <c r="A267" t="s">
        <v>127</v>
      </c>
      <c r="B267" t="s">
        <v>231</v>
      </c>
      <c r="C267" t="s">
        <v>174</v>
      </c>
      <c r="D267" t="s">
        <v>16</v>
      </c>
      <c r="E267" t="s">
        <v>21</v>
      </c>
      <c r="F267" s="3">
        <v>2</v>
      </c>
      <c r="G267" s="3">
        <v>3</v>
      </c>
      <c r="H267" s="3" t="str">
        <f t="shared" si="360"/>
        <v>A</v>
      </c>
      <c r="I267" s="3">
        <v>4.33</v>
      </c>
      <c r="J267" s="3">
        <v>4.33</v>
      </c>
      <c r="K267" s="3">
        <v>1.7</v>
      </c>
      <c r="L267" s="3">
        <v>1.44</v>
      </c>
      <c r="M267" s="3">
        <v>2.7</v>
      </c>
      <c r="N267" s="3">
        <f t="shared" si="289"/>
        <v>5</v>
      </c>
      <c r="O267" s="3">
        <f t="shared" si="290"/>
        <v>0</v>
      </c>
      <c r="P267" s="3">
        <f t="shared" si="291"/>
        <v>3</v>
      </c>
      <c r="Q267" s="3">
        <f t="shared" si="292"/>
        <v>5.0129058551827255E-2</v>
      </c>
      <c r="R267" s="3">
        <f t="shared" si="293"/>
        <v>6.481481481481477E-2</v>
      </c>
      <c r="S267" s="3">
        <f t="shared" si="294"/>
        <v>4.5470588235294125</v>
      </c>
      <c r="T267" s="3">
        <f t="shared" si="295"/>
        <v>4.5470588235294125</v>
      </c>
      <c r="U267" s="3">
        <f t="shared" si="296"/>
        <v>1.7852193995381063</v>
      </c>
      <c r="V267" s="3">
        <f t="shared" si="297"/>
        <v>1.5121858443146312</v>
      </c>
      <c r="W267" s="3">
        <f t="shared" si="298"/>
        <v>2.8353484580899337</v>
      </c>
      <c r="X267" s="4">
        <f t="shared" si="299"/>
        <v>0.23094688221709006</v>
      </c>
      <c r="Y267" s="4">
        <f t="shared" si="300"/>
        <v>0.23094688221709006</v>
      </c>
      <c r="Z267" s="4">
        <f t="shared" si="301"/>
        <v>0.58823529411764708</v>
      </c>
      <c r="AA267" s="4">
        <f t="shared" si="302"/>
        <v>0.69444444444444442</v>
      </c>
      <c r="AB267" s="4">
        <f t="shared" si="303"/>
        <v>0.37037037037037035</v>
      </c>
      <c r="AC267" s="4">
        <f t="shared" si="304"/>
        <v>1.115473441108545</v>
      </c>
      <c r="AD267" s="4">
        <f t="shared" si="305"/>
        <v>1.7941176470588236</v>
      </c>
      <c r="AE267" s="4">
        <f t="shared" si="306"/>
        <v>1.615473441108545</v>
      </c>
      <c r="AF267" s="4">
        <f t="shared" si="307"/>
        <v>1.2941176470588236</v>
      </c>
      <c r="AG267" s="4">
        <f>IFERROR(AVERAGE(Tabela13[[#This Row],[V1]],Tabela13[[#This Row],[V2]]),"")</f>
        <v>1.4547955440836842</v>
      </c>
      <c r="AH267" s="4">
        <f>IFERROR(AVERAGE(Tabela13[[#This Row],[V1]],Tabela13[[#This Row],[V3]]),"")</f>
        <v>1.365473441108545</v>
      </c>
      <c r="AI267" s="4">
        <f>IFERROR(AVERAGE(Tabela13[[#This Row],[V1]],Tabela13[[#This Row],[V4]]),"")</f>
        <v>1.2047955440836842</v>
      </c>
      <c r="AJ267" s="4">
        <f>IFERROR(AVERAGE(Tabela13[[#This Row],[V2]],Tabela13[[#This Row],[V1]]),"")</f>
        <v>1.4547955440836842</v>
      </c>
      <c r="AK267" s="4">
        <f>IFERROR(AVERAGE(Tabela13[[#This Row],[V2]],Tabela13[[#This Row],[V3]]),"")</f>
        <v>1.7047955440836842</v>
      </c>
      <c r="AL267" s="4">
        <f>IFERROR(AVERAGE(Tabela13[[#This Row],[V2]],Tabela13[[#This Row],[V4]]),"")</f>
        <v>1.5441176470588236</v>
      </c>
      <c r="AM267" s="4">
        <f>IFERROR(AVERAGE(Tabela13[[#This Row],[V3]],Tabela13[[#This Row],[V1]]),"")</f>
        <v>1.365473441108545</v>
      </c>
      <c r="AN267" s="4">
        <f>IFERROR(AVERAGE(Tabela13[[#This Row],[V3]],Tabela13[[#This Row],[V2]]),"")</f>
        <v>1.7047955440836842</v>
      </c>
      <c r="AO267" s="4">
        <f>IFERROR(AVERAGE(Tabela13[[#This Row],[V3]],Tabela13[[#This Row],[V4]]),"")</f>
        <v>1.4547955440836842</v>
      </c>
      <c r="AP267" s="4">
        <f>IFERROR(AVERAGE(Tabela13[[#This Row],[V4]],Tabela13[[#This Row],[V1]]),"")</f>
        <v>1.2047955440836842</v>
      </c>
      <c r="AQ267" s="4">
        <f>IFERROR(AVERAGE(Tabela13[[#This Row],[V4]],Tabela13[[#This Row],[V2]]),"")</f>
        <v>1.5441176470588236</v>
      </c>
      <c r="AR267" s="4">
        <f>IFERROR(AVERAGE(Tabela13[[#This Row],[V4]],Tabela13[[#This Row],[V3]]),"")</f>
        <v>1.4547955440836842</v>
      </c>
      <c r="AS267" s="4">
        <f>_xlfn.STDEV.S(Tabela13[[#This Row],[V1]:[V2]])</f>
        <v>0.47987392004040208</v>
      </c>
      <c r="AT267" s="4">
        <f>_xlfn.STDEV.S(Tabela13[[#This Row],[V1]],Tabela13[[#This Row],[V3]])</f>
        <v>0.3535533905932744</v>
      </c>
      <c r="AU267" s="4">
        <f>_xlfn.STDEV.S(Tabela13[[#This Row],[V1]],Tabela13[[#This Row],[V4]])</f>
        <v>0.12632052944712821</v>
      </c>
      <c r="AV267" s="4">
        <f>_xlfn.STDEV.S(Tabela13[[#This Row],[V2]],Tabela13[[#This Row],[V1]])</f>
        <v>0.47987392004040208</v>
      </c>
      <c r="AW267" s="4">
        <f>_xlfn.STDEV.S(Tabela13[[#This Row],[V2]],Tabela13[[#This Row],[V3]])</f>
        <v>0.12632052944712821</v>
      </c>
      <c r="AX267" s="4">
        <f>_xlfn.STDEV.S(Tabela13[[#This Row],[V42]],Tabela13[[#This Row],[V44]])</f>
        <v>0.8334273106336757</v>
      </c>
      <c r="AY267" s="4">
        <f>_xlfn.STDEV.S(Tabela13[[#This Row],[V3]],Tabela13[[#This Row],[V1]])</f>
        <v>0.3535533905932744</v>
      </c>
      <c r="AZ267" s="4">
        <f>_xlfn.STDEV.S(Tabela13[[#This Row],[V3]],Tabela13[[#This Row],[V2]])</f>
        <v>0.12632052944712821</v>
      </c>
      <c r="BA267" s="4">
        <f>_xlfn.STDEV.S(Tabela13[[#This Row],[V3]],Tabela13[[#This Row],[V4]])</f>
        <v>0.2272328611461463</v>
      </c>
      <c r="BB267" s="4">
        <f>_xlfn.STDEV.S(Tabela13[[#This Row],[V4]],Tabela13[[#This Row],[V1]])</f>
        <v>0.12632052944712821</v>
      </c>
      <c r="BC267" s="4">
        <f>_xlfn.STDEV.S(Tabela13[[#This Row],[V4]],Tabela13[[#This Row],[V2]])</f>
        <v>0.35355339059327379</v>
      </c>
      <c r="BD267" s="4">
        <f>_xlfn.STDEV.S(Tabela13[[#This Row],[V4]],Tabela13[[#This Row],[V3]])</f>
        <v>0.2272328611461463</v>
      </c>
      <c r="BE267" s="4">
        <f>Tabela13[[#This Row],[V17]]/Tabela13[[#This Row],[V5]]</f>
        <v>0.32985660561852692</v>
      </c>
      <c r="BF267" s="4">
        <f>Tabela13[[#This Row],[V18]]/Tabela13[[#This Row],[V6]]</f>
        <v>0.25892366702222042</v>
      </c>
      <c r="BG267" s="4">
        <f>Tabela13[[#This Row],[V19]]/Tabela13[[#This Row],[V7]]</f>
        <v>0.10484810478212898</v>
      </c>
      <c r="BH267" s="4">
        <f>Tabela13[[#This Row],[V20]]/Tabela13[[#This Row],[V8]]</f>
        <v>0.32985660561852692</v>
      </c>
      <c r="BI267" s="4">
        <f>Tabela13[[#This Row],[V21]]/Tabela13[[#This Row],[V9]]</f>
        <v>7.4097172464762995E-2</v>
      </c>
      <c r="BJ267" s="4">
        <f>Tabela13[[#This Row],[V22]]/Tabela13[[#This Row],[V10]]</f>
        <v>0.53974340117228514</v>
      </c>
      <c r="BK267" s="4">
        <f>Tabela13[[#This Row],[V23]]/Tabela13[[#This Row],[V11]]</f>
        <v>0.25892366702222042</v>
      </c>
      <c r="BL267" s="4">
        <f>Tabela13[[#This Row],[V24]]/Tabela13[[#This Row],[V12]]</f>
        <v>7.4097172464762995E-2</v>
      </c>
      <c r="BM267" s="4">
        <f>Tabela13[[#This Row],[V25]]/Tabela13[[#This Row],[V13]]</f>
        <v>0.15619573628077815</v>
      </c>
      <c r="BN267" s="4">
        <f>Tabela13[[#This Row],[V26]]/Tabela13[[#This Row],[V14]]</f>
        <v>0.10484810478212898</v>
      </c>
      <c r="BO267" s="4">
        <f>Tabela13[[#This Row],[V27]]/Tabela13[[#This Row],[V15]]</f>
        <v>0.22896791009850112</v>
      </c>
      <c r="BP267" s="4">
        <f>Tabela13[[#This Row],[V28]]/Tabela13[[#This Row],[V16]]</f>
        <v>0.15619573628077815</v>
      </c>
      <c r="BQ267" s="4">
        <f>Tabela13[[#This Row],[V1]]-Tabela13[[#This Row],[V2]]</f>
        <v>-0.67864420595027863</v>
      </c>
      <c r="BR267" s="4">
        <f>Tabela13[[#This Row],[V1]]-Tabela13[[#This Row],[V3]]</f>
        <v>-0.5</v>
      </c>
      <c r="BS267" s="4">
        <f>Tabela13[[#This Row],[V1]]-Tabela13[[#This Row],[V4]]</f>
        <v>-0.17864420595027863</v>
      </c>
      <c r="BT267" s="4">
        <f>Tabela13[[#This Row],[V2]]-Tabela13[[#This Row],[V1]]</f>
        <v>0.67864420595027863</v>
      </c>
      <c r="BU267" s="4">
        <f>Tabela13[[#This Row],[V2]]-Tabela13[[#This Row],[V3]]</f>
        <v>0.17864420595027863</v>
      </c>
      <c r="BV267" s="4">
        <f>Tabela13[[#This Row],[V2]]-Tabela13[[#This Row],[V4]]</f>
        <v>0.5</v>
      </c>
      <c r="BW267" s="4">
        <f>AVERAGE(Tabela13[[#This Row],[V41]],Tabela13[[#This Row],[V42]])</f>
        <v>-0.58932210297513932</v>
      </c>
      <c r="BX267" s="4">
        <f>AVERAGE(Tabela13[[#This Row],[V41]],Tabela13[[#This Row],[V43]])</f>
        <v>-0.42864420595027863</v>
      </c>
      <c r="BY267" s="4">
        <f>AVERAGE(Tabela13[[#This Row],[V41]],Tabela13[[#This Row],[V44]])</f>
        <v>0</v>
      </c>
      <c r="BZ267" s="4">
        <f>AVERAGE(Tabela13[[#This Row],[V41]],Tabela13[[#This Row],[V45]])</f>
        <v>-0.25</v>
      </c>
      <c r="CA267" s="4">
        <f>AVERAGE(Tabela13[[#This Row],[V41]],Tabela13[[#This Row],[V46]])</f>
        <v>-8.9322102975139317E-2</v>
      </c>
      <c r="CB267" s="4">
        <f>AVERAGE(Tabela13[[#This Row],[V42]],Tabela13[[#This Row],[V41]])</f>
        <v>-0.58932210297513932</v>
      </c>
      <c r="CC267" s="4">
        <f>AVERAGE(Tabela13[[#This Row],[V42]],Tabela13[[#This Row],[V43]])</f>
        <v>-0.33932210297513932</v>
      </c>
      <c r="CD267" s="4">
        <f>AVERAGE(Tabela13[[#This Row],[V42]],Tabela13[[#This Row],[V44]])</f>
        <v>8.9322102975139317E-2</v>
      </c>
      <c r="CE267" s="4">
        <f>AVERAGE(Tabela13[[#This Row],[V42]],Tabela13[[#This Row],[V45]])</f>
        <v>-0.16067789702486068</v>
      </c>
      <c r="CF267" s="4">
        <f>AVERAGE(Tabela13[[#This Row],[V42]],Tabela13[[#This Row],[V46]])</f>
        <v>0</v>
      </c>
      <c r="CG267" s="4">
        <f>AVERAGE(Tabela13[[#This Row],[V43]],Tabela13[[#This Row],[V41]])</f>
        <v>-0.42864420595027863</v>
      </c>
      <c r="CH267" s="4">
        <f>AVERAGE(Tabela13[[#This Row],[V43]],Tabela13[[#This Row],[V42]])</f>
        <v>-0.33932210297513932</v>
      </c>
      <c r="CI267" s="4">
        <f>AVERAGE(Tabela13[[#This Row],[V43]],Tabela13[[#This Row],[V44]])</f>
        <v>0.25</v>
      </c>
      <c r="CJ267" s="4">
        <f>AVERAGE(Tabela13[[#This Row],[V43]],Tabela13[[#This Row],[V45]])</f>
        <v>0</v>
      </c>
      <c r="CK267" s="4">
        <f>AVERAGE(Tabela13[[#This Row],[V43]],Tabela13[[#This Row],[V46]])</f>
        <v>0.16067789702486068</v>
      </c>
      <c r="CL267" s="4">
        <f>AVERAGE(Tabela13[[#This Row],[V44]],Tabela13[[#This Row],[V41]])</f>
        <v>0</v>
      </c>
      <c r="CM267" s="4">
        <f>AVERAGE(Tabela13[[#This Row],[V44]],Tabela13[[#This Row],[V42]])</f>
        <v>8.9322102975139317E-2</v>
      </c>
      <c r="CN267" s="4">
        <f>AVERAGE(Tabela13[[#This Row],[V44]],Tabela13[[#This Row],[V43]])</f>
        <v>0.25</v>
      </c>
      <c r="CO267" s="4">
        <f>AVERAGE(Tabela13[[#This Row],[V44]],Tabela13[[#This Row],[V45]])</f>
        <v>0.42864420595027863</v>
      </c>
      <c r="CP267" s="4">
        <f>AVERAGE(Tabela13[[#This Row],[V44]],Tabela13[[#This Row],[V46]])</f>
        <v>0.58932210297513932</v>
      </c>
      <c r="CQ267" s="4">
        <f>AVERAGE(Tabela13[[#This Row],[V45]],Tabela13[[#This Row],[V41]])</f>
        <v>-0.25</v>
      </c>
      <c r="CR267" s="4">
        <f>AVERAGE(Tabela13[[#This Row],[V45]],Tabela13[[#This Row],[V42]])</f>
        <v>-0.16067789702486068</v>
      </c>
      <c r="CS267" s="4">
        <f>AVERAGE(Tabela13[[#This Row],[V45]],Tabela13[[#This Row],[V43]])</f>
        <v>0</v>
      </c>
      <c r="CT267" s="4">
        <f>AVERAGE(Tabela13[[#This Row],[V45]],Tabela13[[#This Row],[V44]])</f>
        <v>0.42864420595027863</v>
      </c>
      <c r="CU267" s="4">
        <f>AVERAGE(Tabela13[[#This Row],[V45]],Tabela13[[#This Row],[V46]])</f>
        <v>0.33932210297513932</v>
      </c>
      <c r="CV267" s="4">
        <f>AVERAGE(Tabela13[[#This Row],[V46]],Tabela13[[#This Row],[V41]])</f>
        <v>-8.9322102975139317E-2</v>
      </c>
      <c r="CW267" s="4">
        <f>AVERAGE(Tabela13[[#This Row],[V46]],Tabela13[[#This Row],[V42]])</f>
        <v>0</v>
      </c>
      <c r="CX267" s="4">
        <f>AVERAGE(Tabela13[[#This Row],[V46]],Tabela13[[#This Row],[V43]])</f>
        <v>0.16067789702486068</v>
      </c>
      <c r="CY267" s="4">
        <f>AVERAGE(Tabela13[[#This Row],[V46]],Tabela13[[#This Row],[V44]])</f>
        <v>0.58932210297513932</v>
      </c>
      <c r="CZ267" s="4">
        <f>AVERAGE(Tabela13[[#This Row],[V46]],Tabela13[[#This Row],[V45]])</f>
        <v>0.33932210297513932</v>
      </c>
      <c r="DA267" s="3">
        <f>_xlfn.STDEV.S(Tabela13[[#This Row],[V41]],Tabela13[[#This Row],[V42]])</f>
        <v>0.12632052944712824</v>
      </c>
      <c r="DB267" s="3">
        <f>_xlfn.STDEV.S(Tabela13[[#This Row],[V41]],Tabela13[[#This Row],[V43]])</f>
        <v>0.35355339059327379</v>
      </c>
      <c r="DC267" s="3">
        <f>_xlfn.STDEV.S(Tabela13[[#This Row],[V41]],Tabela13[[#This Row],[V44]])</f>
        <v>0.95974784008080394</v>
      </c>
      <c r="DD267" s="3">
        <f>_xlfn.STDEV.S(Tabela13[[#This Row],[V41]],Tabela13[[#This Row],[V45]])</f>
        <v>0.60619444948753021</v>
      </c>
      <c r="DE267" s="3">
        <f>_xlfn.STDEV.S(Tabela13[[#This Row],[V41]],Tabela13[[#This Row],[V46]])</f>
        <v>0.8334273106336757</v>
      </c>
      <c r="DF267" s="3">
        <f>_xlfn.STDEV.S(Tabela13[[#This Row],[V42]],Tabela13[[#This Row],[V41]])</f>
        <v>0.12632052944712824</v>
      </c>
      <c r="DG267" s="3">
        <f>_xlfn.STDEV.S(Tabela13[[#This Row],[V42]],Tabela13[[#This Row],[V43]])</f>
        <v>0.22723286114614558</v>
      </c>
      <c r="DH267" s="3">
        <f>_xlfn.STDEV.S(Tabela13[[#This Row],[V42]],Tabela13[[#This Row],[V44]])</f>
        <v>0.8334273106336757</v>
      </c>
      <c r="DI267" s="3">
        <f>_xlfn.STDEV.S(Tabela13[[#This Row],[V42]],Tabela13[[#This Row],[V45]])</f>
        <v>0.47987392004040197</v>
      </c>
      <c r="DJ267" s="3">
        <f>_xlfn.STDEV.S(Tabela13[[#This Row],[V42]],Tabela13[[#This Row],[V46]])</f>
        <v>0.70710678118654757</v>
      </c>
      <c r="DK267" s="3">
        <f>_xlfn.STDEV.S(Tabela13[[#This Row],[V43]],Tabela13[[#This Row],[V41]])</f>
        <v>0.35355339059327379</v>
      </c>
      <c r="DL267" s="3">
        <f>_xlfn.STDEV.S(Tabela13[[#This Row],[V43]],Tabela13[[#This Row],[V42]])</f>
        <v>0.22723286114614558</v>
      </c>
      <c r="DM267" s="3">
        <f>_xlfn.STDEV.S(Tabela13[[#This Row],[V43]],Tabela13[[#This Row],[V44]])</f>
        <v>0.60619444948753021</v>
      </c>
      <c r="DN267" s="3">
        <f>_xlfn.STDEV.S(Tabela13[[#This Row],[V43]],Tabela13[[#This Row],[V45]])</f>
        <v>0.25264105889425642</v>
      </c>
      <c r="DO267" s="3">
        <f>_xlfn.STDEV.S(Tabela13[[#This Row],[V43]],Tabela13[[#This Row],[V46]])</f>
        <v>0.47987392004040197</v>
      </c>
      <c r="DP267" s="3">
        <f>_xlfn.STDEV.S(Tabela13[[#This Row],[V44]],Tabela13[[#This Row],[V41]])</f>
        <v>0.95974784008080394</v>
      </c>
      <c r="DQ267" s="3">
        <f>_xlfn.STDEV.S(Tabela13[[#This Row],[V44]],Tabela13[[#This Row],[V42]])</f>
        <v>0.8334273106336757</v>
      </c>
      <c r="DR267" s="3">
        <f>_xlfn.STDEV.S(Tabela13[[#This Row],[V44]],Tabela13[[#This Row],[V43]])</f>
        <v>0.60619444948753021</v>
      </c>
      <c r="DS267" s="3">
        <f>_xlfn.STDEV.S(Tabela13[[#This Row],[V44]],Tabela13[[#This Row],[V45]])</f>
        <v>0.35355339059327379</v>
      </c>
      <c r="DT267" s="3">
        <f>_xlfn.STDEV.S(Tabela13[[#This Row],[V44]],Tabela13[[#This Row],[V46]])</f>
        <v>0.12632052944712824</v>
      </c>
      <c r="DU267" s="3">
        <f>_xlfn.STDEV.S(Tabela13[[#This Row],[V45]],Tabela13[[#This Row],[V41]])</f>
        <v>0.60619444948753021</v>
      </c>
      <c r="DV267" s="3">
        <f>_xlfn.STDEV.S(Tabela13[[#This Row],[V45]],Tabela13[[#This Row],[V42]])</f>
        <v>0.47987392004040197</v>
      </c>
      <c r="DW267" s="3">
        <f>_xlfn.STDEV.S(Tabela13[[#This Row],[V45]],Tabela13[[#This Row],[V43]])</f>
        <v>0.25264105889425642</v>
      </c>
      <c r="DX267" s="3">
        <f>_xlfn.STDEV.S(Tabela13[[#This Row],[V45]],Tabela13[[#This Row],[V44]])</f>
        <v>0.35355339059327379</v>
      </c>
      <c r="DY267" s="3">
        <f>_xlfn.STDEV.S(Tabela13[[#This Row],[V45]],Tabela13[[#This Row],[V46]])</f>
        <v>0.22723286114614558</v>
      </c>
      <c r="DZ267" s="3">
        <f>_xlfn.STDEV.S(Tabela13[[#This Row],[V46]],Tabela13[[#This Row],[V41]])</f>
        <v>0.8334273106336757</v>
      </c>
      <c r="EA267" s="3">
        <f>_xlfn.STDEV.S(Tabela13[[#This Row],[V46]],Tabela13[[#This Row],[V42]])</f>
        <v>0.70710678118654757</v>
      </c>
      <c r="EB267" s="3">
        <f>_xlfn.STDEV.S(Tabela13[[#This Row],[V46]],Tabela13[[#This Row],[V43]])</f>
        <v>0.47987392004040197</v>
      </c>
      <c r="EC267" s="3">
        <f>_xlfn.STDEV.S(Tabela13[[#This Row],[V46]],Tabela13[[#This Row],[V44]])</f>
        <v>0.12632052944712824</v>
      </c>
      <c r="ED267" s="3">
        <f>_xlfn.STDEV.S(Tabela13[[#This Row],[V46]],Tabela13[[#This Row],[V45]])</f>
        <v>0.22723286114614558</v>
      </c>
      <c r="EE267" s="3">
        <f t="shared" si="308"/>
        <v>-0.21434887442607442</v>
      </c>
      <c r="EF267" s="3">
        <f t="shared" si="309"/>
        <v>-0.82481784586232076</v>
      </c>
      <c r="EG267" s="3" t="str">
        <f t="shared" si="310"/>
        <v/>
      </c>
      <c r="EH267" s="3">
        <f t="shared" si="311"/>
        <v>-2.4247777979501208</v>
      </c>
      <c r="EI267" s="3">
        <f t="shared" si="312"/>
        <v>-9.3305831689345737</v>
      </c>
      <c r="EJ267" s="3">
        <f t="shared" si="313"/>
        <v>-0.21434887442607442</v>
      </c>
      <c r="EK267" s="3">
        <f t="shared" si="314"/>
        <v>-0.66966713678181455</v>
      </c>
      <c r="EL267" s="3">
        <f t="shared" si="315"/>
        <v>9.3305831689345737</v>
      </c>
      <c r="EM267" s="3">
        <f t="shared" si="316"/>
        <v>-2.9865583812448957</v>
      </c>
      <c r="EN267" s="3" t="str">
        <f t="shared" si="317"/>
        <v/>
      </c>
      <c r="EO267" s="3">
        <f t="shared" si="318"/>
        <v>-0.82481784586232076</v>
      </c>
      <c r="EP267" s="3">
        <f t="shared" si="319"/>
        <v>-0.66966713678181455</v>
      </c>
      <c r="EQ267" s="3">
        <f t="shared" si="320"/>
        <v>2.4247777979501208</v>
      </c>
      <c r="ER267" s="3" t="str">
        <f t="shared" si="321"/>
        <v/>
      </c>
      <c r="ES267" s="3" t="str">
        <f t="shared" si="322"/>
        <v/>
      </c>
      <c r="ET267" s="3" t="str">
        <f t="shared" si="323"/>
        <v/>
      </c>
      <c r="EU267" s="3" t="str">
        <f t="shared" si="324"/>
        <v/>
      </c>
      <c r="EV267" s="3">
        <f t="shared" si="325"/>
        <v>2.4247777979501208</v>
      </c>
      <c r="EW267" s="3">
        <f t="shared" si="326"/>
        <v>0.82481784586232076</v>
      </c>
      <c r="EX267" s="3">
        <f t="shared" si="327"/>
        <v>0.21434887442607442</v>
      </c>
      <c r="EY267" s="3">
        <f t="shared" si="328"/>
        <v>-2.4247777979501208</v>
      </c>
      <c r="EZ267" s="3">
        <f t="shared" si="329"/>
        <v>-2.9865583812448957</v>
      </c>
      <c r="FA267" s="3" t="str">
        <f t="shared" si="330"/>
        <v/>
      </c>
      <c r="FB267" s="3">
        <f t="shared" si="331"/>
        <v>0.82481784586232076</v>
      </c>
      <c r="FC267" s="3">
        <f t="shared" si="332"/>
        <v>0.66966713678181455</v>
      </c>
      <c r="FD267" s="3">
        <f t="shared" si="333"/>
        <v>-9.3305831689345737</v>
      </c>
      <c r="FE267" s="3" t="str">
        <f t="shared" si="334"/>
        <v/>
      </c>
      <c r="FF267" s="3">
        <f t="shared" si="335"/>
        <v>2.9865583812448957</v>
      </c>
      <c r="FG267" s="3">
        <f t="shared" si="336"/>
        <v>0.21434887442607442</v>
      </c>
      <c r="FH267" s="3">
        <f t="shared" si="337"/>
        <v>0.66966713678181455</v>
      </c>
      <c r="FI267" s="4">
        <f t="shared" si="338"/>
        <v>1.1764705882352942</v>
      </c>
      <c r="FJ267" s="4">
        <f t="shared" si="339"/>
        <v>0.69284064665127021</v>
      </c>
      <c r="FK267" s="4">
        <f t="shared" si="340"/>
        <v>0.87968952134540734</v>
      </c>
      <c r="FL267" s="4">
        <f t="shared" si="341"/>
        <v>1.9003880983182408</v>
      </c>
      <c r="FM267" s="4">
        <f>Tabela13[[#This Row],[V139]]-Tabela13[[#This Row],[V140]]</f>
        <v>-1.0206985769728334</v>
      </c>
      <c r="FN267" s="4">
        <f>Tabela13[[#This Row],[V1]]-Tabela13[[#This Row],[V2]]/2</f>
        <v>0.21841461757913316</v>
      </c>
      <c r="FO267" s="4">
        <f>Tabela13[[#This Row],[V1]]-Tabela13[[#This Row],[V3]]/2</f>
        <v>0.30773672055427248</v>
      </c>
      <c r="FP267" s="4">
        <f>Tabela13[[#This Row],[V1]]-Tabela13[[#This Row],[V4]]/2</f>
        <v>0.46841461757913316</v>
      </c>
      <c r="FQ267" s="4">
        <f>Tabela13[[#This Row],[V2]]-Tabela13[[#This Row],[V1]]/2</f>
        <v>1.2363809265045511</v>
      </c>
      <c r="FR267" s="4">
        <f>Tabela13[[#This Row],[V2]]-Tabela13[[#This Row],[V3]]/2</f>
        <v>0.98638092650455111</v>
      </c>
      <c r="FS267" s="4">
        <f>Tabela13[[#This Row],[V2]]-Tabela13[[#This Row],[V4]]/2</f>
        <v>1.1470588235294117</v>
      </c>
      <c r="FT267" s="4">
        <f t="shared" si="342"/>
        <v>0.21503761056992224</v>
      </c>
      <c r="FU267" s="4">
        <f t="shared" si="343"/>
        <v>0.2985395028292599</v>
      </c>
      <c r="FV267" s="4">
        <f t="shared" si="344"/>
        <v>0.43806155916868578</v>
      </c>
      <c r="FW267" s="4">
        <f t="shared" si="345"/>
        <v>0.8907051307486713</v>
      </c>
      <c r="FX267" s="4">
        <f t="shared" si="346"/>
        <v>0.77854204636632296</v>
      </c>
      <c r="FY267" s="4">
        <f t="shared" si="347"/>
        <v>0.85378450698795172</v>
      </c>
      <c r="FZ267" s="4">
        <f t="shared" si="348"/>
        <v>38.706769902586004</v>
      </c>
      <c r="GA267" s="4">
        <f t="shared" si="349"/>
        <v>53.737110509266778</v>
      </c>
      <c r="GB267" s="4">
        <f t="shared" si="350"/>
        <v>78.851080650363443</v>
      </c>
      <c r="GC267" s="4">
        <f t="shared" si="351"/>
        <v>160.32692353476085</v>
      </c>
      <c r="GD267" s="4">
        <f t="shared" si="352"/>
        <v>140.13756834593812</v>
      </c>
      <c r="GE267" s="4">
        <f t="shared" si="353"/>
        <v>153.68121125783131</v>
      </c>
      <c r="GF267" s="4">
        <f>Tabela13[[#This Row],[V1]]-Tabela13[[#This Row],[V2]]/Tabela13[[#This Row],[V2]]</f>
        <v>0.11547344110854496</v>
      </c>
      <c r="GG267" s="4">
        <f>Tabela13[[#This Row],[V1]]-Tabela13[[#This Row],[V3]]/Tabela13[[#This Row],[V3]]</f>
        <v>0.11547344110854496</v>
      </c>
      <c r="GH267" s="4">
        <f>Tabela13[[#This Row],[V1]]-Tabela13[[#This Row],[V4]]/Tabela13[[#This Row],[V4]]</f>
        <v>0.11547344110854496</v>
      </c>
      <c r="GI267" s="4">
        <f>Tabela13[[#This Row],[V2]]-Tabela13[[#This Row],[V1]]/Tabela13[[#This Row],[V1]]</f>
        <v>0.79411764705882359</v>
      </c>
      <c r="GJ267" s="4">
        <f>Tabela13[[#This Row],[V2]]-Tabela13[[#This Row],[V3]]/Tabela13[[#This Row],[V3]]</f>
        <v>0.79411764705882359</v>
      </c>
      <c r="GK267" s="4">
        <f>Tabela13[[#This Row],[V2]]-Tabela13[[#This Row],[V4]]/Tabela13[[#This Row],[V4]]</f>
        <v>0.79411764705882359</v>
      </c>
      <c r="GL267" s="4">
        <f t="shared" si="354"/>
        <v>0.30654730593042617</v>
      </c>
      <c r="GM267" s="4">
        <f t="shared" si="355"/>
        <v>1.4547955440836842</v>
      </c>
      <c r="GN267" s="4">
        <f t="shared" si="356"/>
        <v>0.21071504320801843</v>
      </c>
      <c r="GO267" s="3">
        <f t="shared" si="357"/>
        <v>0</v>
      </c>
      <c r="GP267" s="3">
        <v>100</v>
      </c>
      <c r="GQ267" s="3">
        <f t="shared" si="358"/>
        <v>-1</v>
      </c>
      <c r="GR267" s="3">
        <f t="shared" si="359"/>
        <v>-100</v>
      </c>
      <c r="GS267" s="34">
        <f>COUNTIF($D$2:D266,Tabela13[[#This Row],[HomeTeam]])</f>
        <v>13</v>
      </c>
      <c r="GT267" s="34">
        <f>COUNTIF($E$2:E266,Tabela13[[#This Row],[AwayTeam]])</f>
        <v>13</v>
      </c>
      <c r="GU267" s="3">
        <f>IFERROR(AVERAGEIFS($AD$2:AD266,$D$2:D266,Tabela13[[#This Row],[HomeTeam]],$GS$2:GS266,"&gt;="&amp;Tabela13[[#This Row],[Contagem_H]]-5),"")</f>
        <v>1.0591737068550118</v>
      </c>
      <c r="GV267" s="3">
        <f>IFERROR(AVERAGEIFS($G$2:G266,$E$2:E266,Tabela13[[#This Row],[AwayTeam]],$GT$2:GT266,"&gt;="&amp;Tabela13[[#This Row],[Contagem_A]]-5),"")</f>
        <v>2.2000000000000002</v>
      </c>
      <c r="GW267" s="3">
        <f>IFERROR(AVERAGEIFS($GQ$2:GQ266,$D$2:D266,Tabela13[[#This Row],[HomeTeam]],$GS$2:GS266,"&gt;="&amp;Tabela13[[#This Row],[Contagem_H]]-5),"")</f>
        <v>0.85</v>
      </c>
    </row>
    <row r="268" spans="1:205" x14ac:dyDescent="0.25">
      <c r="A268" t="s">
        <v>127</v>
      </c>
      <c r="B268" t="s">
        <v>232</v>
      </c>
      <c r="C268" t="s">
        <v>138</v>
      </c>
      <c r="D268" t="s">
        <v>11</v>
      </c>
      <c r="E268" t="s">
        <v>13</v>
      </c>
      <c r="F268" s="3">
        <v>0</v>
      </c>
      <c r="G268" s="3">
        <v>2</v>
      </c>
      <c r="H268" s="3" t="str">
        <f t="shared" si="360"/>
        <v>A</v>
      </c>
      <c r="I268" s="3">
        <v>3.6</v>
      </c>
      <c r="J268" s="3">
        <v>3.6</v>
      </c>
      <c r="K268" s="3">
        <v>2</v>
      </c>
      <c r="L268" s="3">
        <v>1.67</v>
      </c>
      <c r="M268" s="3">
        <v>2.15</v>
      </c>
      <c r="N268" s="3">
        <f t="shared" si="289"/>
        <v>2</v>
      </c>
      <c r="O268" s="3">
        <f t="shared" si="290"/>
        <v>0</v>
      </c>
      <c r="P268" s="3">
        <f t="shared" si="291"/>
        <v>3</v>
      </c>
      <c r="Q268" s="3">
        <f t="shared" si="292"/>
        <v>5.555555555555558E-2</v>
      </c>
      <c r="R268" s="3">
        <f t="shared" si="293"/>
        <v>6.3918674279348275E-2</v>
      </c>
      <c r="S268" s="3">
        <f t="shared" si="294"/>
        <v>3.8000000000000003</v>
      </c>
      <c r="T268" s="3">
        <f t="shared" si="295"/>
        <v>3.8000000000000003</v>
      </c>
      <c r="U268" s="3">
        <f t="shared" si="296"/>
        <v>2.1111111111111112</v>
      </c>
      <c r="V268" s="3">
        <f t="shared" si="297"/>
        <v>1.7627777777777778</v>
      </c>
      <c r="W268" s="3">
        <f t="shared" si="298"/>
        <v>2.2694444444444444</v>
      </c>
      <c r="X268" s="4">
        <f t="shared" si="299"/>
        <v>0.27777777777777779</v>
      </c>
      <c r="Y268" s="4">
        <f t="shared" si="300"/>
        <v>0.27777777777777779</v>
      </c>
      <c r="Z268" s="4">
        <f t="shared" si="301"/>
        <v>0.5</v>
      </c>
      <c r="AA268" s="4">
        <f t="shared" si="302"/>
        <v>0.5988023952095809</v>
      </c>
      <c r="AB268" s="4">
        <f t="shared" si="303"/>
        <v>0.46511627906976744</v>
      </c>
      <c r="AC268" s="4">
        <f t="shared" si="304"/>
        <v>0.1388888888888889</v>
      </c>
      <c r="AD268" s="4">
        <f t="shared" si="305"/>
        <v>1.25</v>
      </c>
      <c r="AE268" s="4">
        <f t="shared" si="306"/>
        <v>1.1388888888888888</v>
      </c>
      <c r="AF268" s="4">
        <f t="shared" si="307"/>
        <v>0.25</v>
      </c>
      <c r="AG268" s="4">
        <f>IFERROR(AVERAGE(Tabela13[[#This Row],[V1]],Tabela13[[#This Row],[V2]]),"")</f>
        <v>0.69444444444444442</v>
      </c>
      <c r="AH268" s="4">
        <f>IFERROR(AVERAGE(Tabela13[[#This Row],[V1]],Tabela13[[#This Row],[V3]]),"")</f>
        <v>0.63888888888888884</v>
      </c>
      <c r="AI268" s="4">
        <f>IFERROR(AVERAGE(Tabela13[[#This Row],[V1]],Tabela13[[#This Row],[V4]]),"")</f>
        <v>0.19444444444444445</v>
      </c>
      <c r="AJ268" s="4">
        <f>IFERROR(AVERAGE(Tabela13[[#This Row],[V2]],Tabela13[[#This Row],[V1]]),"")</f>
        <v>0.69444444444444442</v>
      </c>
      <c r="AK268" s="4">
        <f>IFERROR(AVERAGE(Tabela13[[#This Row],[V2]],Tabela13[[#This Row],[V3]]),"")</f>
        <v>1.1944444444444444</v>
      </c>
      <c r="AL268" s="4">
        <f>IFERROR(AVERAGE(Tabela13[[#This Row],[V2]],Tabela13[[#This Row],[V4]]),"")</f>
        <v>0.75</v>
      </c>
      <c r="AM268" s="4">
        <f>IFERROR(AVERAGE(Tabela13[[#This Row],[V3]],Tabela13[[#This Row],[V1]]),"")</f>
        <v>0.63888888888888884</v>
      </c>
      <c r="AN268" s="4">
        <f>IFERROR(AVERAGE(Tabela13[[#This Row],[V3]],Tabela13[[#This Row],[V2]]),"")</f>
        <v>1.1944444444444444</v>
      </c>
      <c r="AO268" s="4">
        <f>IFERROR(AVERAGE(Tabela13[[#This Row],[V3]],Tabela13[[#This Row],[V4]]),"")</f>
        <v>0.69444444444444442</v>
      </c>
      <c r="AP268" s="4">
        <f>IFERROR(AVERAGE(Tabela13[[#This Row],[V4]],Tabela13[[#This Row],[V1]]),"")</f>
        <v>0.19444444444444445</v>
      </c>
      <c r="AQ268" s="4">
        <f>IFERROR(AVERAGE(Tabela13[[#This Row],[V4]],Tabela13[[#This Row],[V2]]),"")</f>
        <v>0.75</v>
      </c>
      <c r="AR268" s="4">
        <f>IFERROR(AVERAGE(Tabela13[[#This Row],[V4]],Tabela13[[#This Row],[V3]]),"")</f>
        <v>0.69444444444444442</v>
      </c>
      <c r="AS268" s="4">
        <f>_xlfn.STDEV.S(Tabela13[[#This Row],[V1]:[V2]])</f>
        <v>0.78567420131838617</v>
      </c>
      <c r="AT268" s="4">
        <f>_xlfn.STDEV.S(Tabela13[[#This Row],[V1]],Tabela13[[#This Row],[V3]])</f>
        <v>0.70710678118654757</v>
      </c>
      <c r="AU268" s="4">
        <f>_xlfn.STDEV.S(Tabela13[[#This Row],[V1]],Tabela13[[#This Row],[V4]])</f>
        <v>7.8567420131838608E-2</v>
      </c>
      <c r="AV268" s="4">
        <f>_xlfn.STDEV.S(Tabela13[[#This Row],[V2]],Tabela13[[#This Row],[V1]])</f>
        <v>0.78567420131838617</v>
      </c>
      <c r="AW268" s="4">
        <f>_xlfn.STDEV.S(Tabela13[[#This Row],[V2]],Tabela13[[#This Row],[V3]])</f>
        <v>7.856742013183865E-2</v>
      </c>
      <c r="AX268" s="4">
        <f>_xlfn.STDEV.S(Tabela13[[#This Row],[V42]],Tabela13[[#This Row],[V44]])</f>
        <v>1.4927809825049336</v>
      </c>
      <c r="AY268" s="4">
        <f>_xlfn.STDEV.S(Tabela13[[#This Row],[V3]],Tabela13[[#This Row],[V1]])</f>
        <v>0.70710678118654757</v>
      </c>
      <c r="AZ268" s="4">
        <f>_xlfn.STDEV.S(Tabela13[[#This Row],[V3]],Tabela13[[#This Row],[V2]])</f>
        <v>7.856742013183865E-2</v>
      </c>
      <c r="BA268" s="4">
        <f>_xlfn.STDEV.S(Tabela13[[#This Row],[V3]],Tabela13[[#This Row],[V4]])</f>
        <v>0.62853936105470887</v>
      </c>
      <c r="BB268" s="4">
        <f>_xlfn.STDEV.S(Tabela13[[#This Row],[V4]],Tabela13[[#This Row],[V1]])</f>
        <v>7.8567420131838608E-2</v>
      </c>
      <c r="BC268" s="4">
        <f>_xlfn.STDEV.S(Tabela13[[#This Row],[V4]],Tabela13[[#This Row],[V2]])</f>
        <v>0.70710678118654757</v>
      </c>
      <c r="BD268" s="4">
        <f>_xlfn.STDEV.S(Tabela13[[#This Row],[V4]],Tabela13[[#This Row],[V3]])</f>
        <v>0.62853936105470887</v>
      </c>
      <c r="BE268" s="4">
        <f>Tabela13[[#This Row],[V17]]/Tabela13[[#This Row],[V5]]</f>
        <v>1.131370849898476</v>
      </c>
      <c r="BF268" s="4">
        <f>Tabela13[[#This Row],[V18]]/Tabela13[[#This Row],[V6]]</f>
        <v>1.1067758314224223</v>
      </c>
      <c r="BG268" s="4">
        <f>Tabela13[[#This Row],[V19]]/Tabela13[[#This Row],[V7]]</f>
        <v>0.40406101782088427</v>
      </c>
      <c r="BH268" s="4">
        <f>Tabela13[[#This Row],[V20]]/Tabela13[[#This Row],[V8]]</f>
        <v>1.131370849898476</v>
      </c>
      <c r="BI268" s="4">
        <f>Tabela13[[#This Row],[V21]]/Tabela13[[#This Row],[V9]]</f>
        <v>6.5777374994097471E-2</v>
      </c>
      <c r="BJ268" s="4">
        <f>Tabela13[[#This Row],[V22]]/Tabela13[[#This Row],[V10]]</f>
        <v>1.9903746433399114</v>
      </c>
      <c r="BK268" s="4">
        <f>Tabela13[[#This Row],[V23]]/Tabela13[[#This Row],[V11]]</f>
        <v>1.1067758314224223</v>
      </c>
      <c r="BL268" s="4">
        <f>Tabela13[[#This Row],[V24]]/Tabela13[[#This Row],[V12]]</f>
        <v>6.5777374994097471E-2</v>
      </c>
      <c r="BM268" s="4">
        <f>Tabela13[[#This Row],[V25]]/Tabela13[[#This Row],[V13]]</f>
        <v>0.90509667991878084</v>
      </c>
      <c r="BN268" s="4">
        <f>Tabela13[[#This Row],[V26]]/Tabela13[[#This Row],[V14]]</f>
        <v>0.40406101782088427</v>
      </c>
      <c r="BO268" s="4">
        <f>Tabela13[[#This Row],[V27]]/Tabela13[[#This Row],[V15]]</f>
        <v>0.94280904158206347</v>
      </c>
      <c r="BP268" s="4">
        <f>Tabela13[[#This Row],[V28]]/Tabela13[[#This Row],[V16]]</f>
        <v>0.90509667991878084</v>
      </c>
      <c r="BQ268" s="4">
        <f>Tabela13[[#This Row],[V1]]-Tabela13[[#This Row],[V2]]</f>
        <v>-1.1111111111111112</v>
      </c>
      <c r="BR268" s="4">
        <f>Tabela13[[#This Row],[V1]]-Tabela13[[#This Row],[V3]]</f>
        <v>-1</v>
      </c>
      <c r="BS268" s="4">
        <f>Tabela13[[#This Row],[V1]]-Tabela13[[#This Row],[V4]]</f>
        <v>-0.1111111111111111</v>
      </c>
      <c r="BT268" s="4">
        <f>Tabela13[[#This Row],[V2]]-Tabela13[[#This Row],[V1]]</f>
        <v>1.1111111111111112</v>
      </c>
      <c r="BU268" s="4">
        <f>Tabela13[[#This Row],[V2]]-Tabela13[[#This Row],[V3]]</f>
        <v>0.11111111111111116</v>
      </c>
      <c r="BV268" s="4">
        <f>Tabela13[[#This Row],[V2]]-Tabela13[[#This Row],[V4]]</f>
        <v>1</v>
      </c>
      <c r="BW268" s="4">
        <f>AVERAGE(Tabela13[[#This Row],[V41]],Tabela13[[#This Row],[V42]])</f>
        <v>-1.0555555555555556</v>
      </c>
      <c r="BX268" s="4">
        <f>AVERAGE(Tabela13[[#This Row],[V41]],Tabela13[[#This Row],[V43]])</f>
        <v>-0.61111111111111116</v>
      </c>
      <c r="BY268" s="4">
        <f>AVERAGE(Tabela13[[#This Row],[V41]],Tabela13[[#This Row],[V44]])</f>
        <v>0</v>
      </c>
      <c r="BZ268" s="4">
        <f>AVERAGE(Tabela13[[#This Row],[V41]],Tabela13[[#This Row],[V45]])</f>
        <v>-0.5</v>
      </c>
      <c r="CA268" s="4">
        <f>AVERAGE(Tabela13[[#This Row],[V41]],Tabela13[[#This Row],[V46]])</f>
        <v>-5.555555555555558E-2</v>
      </c>
      <c r="CB268" s="4">
        <f>AVERAGE(Tabela13[[#This Row],[V42]],Tabela13[[#This Row],[V41]])</f>
        <v>-1.0555555555555556</v>
      </c>
      <c r="CC268" s="4">
        <f>AVERAGE(Tabela13[[#This Row],[V42]],Tabela13[[#This Row],[V43]])</f>
        <v>-0.55555555555555558</v>
      </c>
      <c r="CD268" s="4">
        <f>AVERAGE(Tabela13[[#This Row],[V42]],Tabela13[[#This Row],[V44]])</f>
        <v>5.555555555555558E-2</v>
      </c>
      <c r="CE268" s="4">
        <f>AVERAGE(Tabela13[[#This Row],[V42]],Tabela13[[#This Row],[V45]])</f>
        <v>-0.44444444444444442</v>
      </c>
      <c r="CF268" s="4">
        <f>AVERAGE(Tabela13[[#This Row],[V42]],Tabela13[[#This Row],[V46]])</f>
        <v>0</v>
      </c>
      <c r="CG268" s="4">
        <f>AVERAGE(Tabela13[[#This Row],[V43]],Tabela13[[#This Row],[V41]])</f>
        <v>-0.61111111111111116</v>
      </c>
      <c r="CH268" s="4">
        <f>AVERAGE(Tabela13[[#This Row],[V43]],Tabela13[[#This Row],[V42]])</f>
        <v>-0.55555555555555558</v>
      </c>
      <c r="CI268" s="4">
        <f>AVERAGE(Tabela13[[#This Row],[V43]],Tabela13[[#This Row],[V44]])</f>
        <v>0.5</v>
      </c>
      <c r="CJ268" s="4">
        <f>AVERAGE(Tabela13[[#This Row],[V43]],Tabela13[[#This Row],[V45]])</f>
        <v>0</v>
      </c>
      <c r="CK268" s="4">
        <f>AVERAGE(Tabela13[[#This Row],[V43]],Tabela13[[#This Row],[V46]])</f>
        <v>0.44444444444444442</v>
      </c>
      <c r="CL268" s="4">
        <f>AVERAGE(Tabela13[[#This Row],[V44]],Tabela13[[#This Row],[V41]])</f>
        <v>0</v>
      </c>
      <c r="CM268" s="4">
        <f>AVERAGE(Tabela13[[#This Row],[V44]],Tabela13[[#This Row],[V42]])</f>
        <v>5.555555555555558E-2</v>
      </c>
      <c r="CN268" s="4">
        <f>AVERAGE(Tabela13[[#This Row],[V44]],Tabela13[[#This Row],[V43]])</f>
        <v>0.5</v>
      </c>
      <c r="CO268" s="4">
        <f>AVERAGE(Tabela13[[#This Row],[V44]],Tabela13[[#This Row],[V45]])</f>
        <v>0.61111111111111116</v>
      </c>
      <c r="CP268" s="4">
        <f>AVERAGE(Tabela13[[#This Row],[V44]],Tabela13[[#This Row],[V46]])</f>
        <v>1.0555555555555556</v>
      </c>
      <c r="CQ268" s="4">
        <f>AVERAGE(Tabela13[[#This Row],[V45]],Tabela13[[#This Row],[V41]])</f>
        <v>-0.5</v>
      </c>
      <c r="CR268" s="4">
        <f>AVERAGE(Tabela13[[#This Row],[V45]],Tabela13[[#This Row],[V42]])</f>
        <v>-0.44444444444444442</v>
      </c>
      <c r="CS268" s="4">
        <f>AVERAGE(Tabela13[[#This Row],[V45]],Tabela13[[#This Row],[V43]])</f>
        <v>0</v>
      </c>
      <c r="CT268" s="4">
        <f>AVERAGE(Tabela13[[#This Row],[V45]],Tabela13[[#This Row],[V44]])</f>
        <v>0.61111111111111116</v>
      </c>
      <c r="CU268" s="4">
        <f>AVERAGE(Tabela13[[#This Row],[V45]],Tabela13[[#This Row],[V46]])</f>
        <v>0.55555555555555558</v>
      </c>
      <c r="CV268" s="4">
        <f>AVERAGE(Tabela13[[#This Row],[V46]],Tabela13[[#This Row],[V41]])</f>
        <v>-5.555555555555558E-2</v>
      </c>
      <c r="CW268" s="4">
        <f>AVERAGE(Tabela13[[#This Row],[V46]],Tabela13[[#This Row],[V42]])</f>
        <v>0</v>
      </c>
      <c r="CX268" s="4">
        <f>AVERAGE(Tabela13[[#This Row],[V46]],Tabela13[[#This Row],[V43]])</f>
        <v>0.44444444444444442</v>
      </c>
      <c r="CY268" s="4">
        <f>AVERAGE(Tabela13[[#This Row],[V46]],Tabela13[[#This Row],[V44]])</f>
        <v>1.0555555555555556</v>
      </c>
      <c r="CZ268" s="4">
        <f>AVERAGE(Tabela13[[#This Row],[V46]],Tabela13[[#This Row],[V45]])</f>
        <v>0.55555555555555558</v>
      </c>
      <c r="DA268" s="3">
        <f>_xlfn.STDEV.S(Tabela13[[#This Row],[V41]],Tabela13[[#This Row],[V42]])</f>
        <v>7.856742013183865E-2</v>
      </c>
      <c r="DB268" s="3">
        <f>_xlfn.STDEV.S(Tabela13[[#This Row],[V41]],Tabela13[[#This Row],[V43]])</f>
        <v>0.70710678118654757</v>
      </c>
      <c r="DC268" s="3">
        <f>_xlfn.STDEV.S(Tabela13[[#This Row],[V41]],Tabela13[[#This Row],[V44]])</f>
        <v>1.5713484026367723</v>
      </c>
      <c r="DD268" s="3">
        <f>_xlfn.STDEV.S(Tabela13[[#This Row],[V41]],Tabela13[[#This Row],[V45]])</f>
        <v>0.86424162145022487</v>
      </c>
      <c r="DE268" s="3">
        <f>_xlfn.STDEV.S(Tabela13[[#This Row],[V41]],Tabela13[[#This Row],[V46]])</f>
        <v>1.4927809825049336</v>
      </c>
      <c r="DF268" s="3">
        <f>_xlfn.STDEV.S(Tabela13[[#This Row],[V42]],Tabela13[[#This Row],[V41]])</f>
        <v>7.856742013183865E-2</v>
      </c>
      <c r="DG268" s="3">
        <f>_xlfn.STDEV.S(Tabela13[[#This Row],[V42]],Tabela13[[#This Row],[V43]])</f>
        <v>0.62853936105470887</v>
      </c>
      <c r="DH268" s="3">
        <f>_xlfn.STDEV.S(Tabela13[[#This Row],[V42]],Tabela13[[#This Row],[V44]])</f>
        <v>1.4927809825049336</v>
      </c>
      <c r="DI268" s="3">
        <f>_xlfn.STDEV.S(Tabela13[[#This Row],[V42]],Tabela13[[#This Row],[V45]])</f>
        <v>0.78567420131838617</v>
      </c>
      <c r="DJ268" s="3">
        <f>_xlfn.STDEV.S(Tabela13[[#This Row],[V42]],Tabela13[[#This Row],[V46]])</f>
        <v>1.4142135623730951</v>
      </c>
      <c r="DK268" s="3">
        <f>_xlfn.STDEV.S(Tabela13[[#This Row],[V43]],Tabela13[[#This Row],[V41]])</f>
        <v>0.70710678118654757</v>
      </c>
      <c r="DL268" s="3">
        <f>_xlfn.STDEV.S(Tabela13[[#This Row],[V43]],Tabela13[[#This Row],[V42]])</f>
        <v>0.62853936105470887</v>
      </c>
      <c r="DM268" s="3">
        <f>_xlfn.STDEV.S(Tabela13[[#This Row],[V43]],Tabela13[[#This Row],[V44]])</f>
        <v>0.86424162145022487</v>
      </c>
      <c r="DN268" s="3">
        <f>_xlfn.STDEV.S(Tabela13[[#This Row],[V43]],Tabela13[[#This Row],[V45]])</f>
        <v>0.15713484026367727</v>
      </c>
      <c r="DO268" s="3">
        <f>_xlfn.STDEV.S(Tabela13[[#This Row],[V43]],Tabela13[[#This Row],[V46]])</f>
        <v>0.78567420131838617</v>
      </c>
      <c r="DP268" s="3">
        <f>_xlfn.STDEV.S(Tabela13[[#This Row],[V44]],Tabela13[[#This Row],[V41]])</f>
        <v>1.5713484026367723</v>
      </c>
      <c r="DQ268" s="3">
        <f>_xlfn.STDEV.S(Tabela13[[#This Row],[V44]],Tabela13[[#This Row],[V42]])</f>
        <v>1.4927809825049336</v>
      </c>
      <c r="DR268" s="3">
        <f>_xlfn.STDEV.S(Tabela13[[#This Row],[V44]],Tabela13[[#This Row],[V43]])</f>
        <v>0.86424162145022487</v>
      </c>
      <c r="DS268" s="3">
        <f>_xlfn.STDEV.S(Tabela13[[#This Row],[V44]],Tabela13[[#This Row],[V45]])</f>
        <v>0.70710678118654757</v>
      </c>
      <c r="DT268" s="3">
        <f>_xlfn.STDEV.S(Tabela13[[#This Row],[V44]],Tabela13[[#This Row],[V46]])</f>
        <v>7.856742013183865E-2</v>
      </c>
      <c r="DU268" s="3">
        <f>_xlfn.STDEV.S(Tabela13[[#This Row],[V45]],Tabela13[[#This Row],[V41]])</f>
        <v>0.86424162145022487</v>
      </c>
      <c r="DV268" s="3">
        <f>_xlfn.STDEV.S(Tabela13[[#This Row],[V45]],Tabela13[[#This Row],[V42]])</f>
        <v>0.78567420131838617</v>
      </c>
      <c r="DW268" s="3">
        <f>_xlfn.STDEV.S(Tabela13[[#This Row],[V45]],Tabela13[[#This Row],[V43]])</f>
        <v>0.15713484026367727</v>
      </c>
      <c r="DX268" s="3">
        <f>_xlfn.STDEV.S(Tabela13[[#This Row],[V45]],Tabela13[[#This Row],[V44]])</f>
        <v>0.70710678118654757</v>
      </c>
      <c r="DY268" s="3">
        <f>_xlfn.STDEV.S(Tabela13[[#This Row],[V45]],Tabela13[[#This Row],[V46]])</f>
        <v>0.62853936105470887</v>
      </c>
      <c r="DZ268" s="3">
        <f>_xlfn.STDEV.S(Tabela13[[#This Row],[V46]],Tabela13[[#This Row],[V41]])</f>
        <v>1.4927809825049336</v>
      </c>
      <c r="EA268" s="3">
        <f>_xlfn.STDEV.S(Tabela13[[#This Row],[V46]],Tabela13[[#This Row],[V42]])</f>
        <v>1.4142135623730951</v>
      </c>
      <c r="EB268" s="3">
        <f>_xlfn.STDEV.S(Tabela13[[#This Row],[V46]],Tabela13[[#This Row],[V43]])</f>
        <v>0.78567420131838617</v>
      </c>
      <c r="EC268" s="3">
        <f>_xlfn.STDEV.S(Tabela13[[#This Row],[V46]],Tabela13[[#This Row],[V44]])</f>
        <v>7.856742013183865E-2</v>
      </c>
      <c r="ED268" s="3">
        <f>_xlfn.STDEV.S(Tabela13[[#This Row],[V46]],Tabela13[[#This Row],[V45]])</f>
        <v>0.62853936105470887</v>
      </c>
      <c r="EE268" s="3">
        <f t="shared" si="308"/>
        <v>-7.4432292756478724E-2</v>
      </c>
      <c r="EF268" s="3">
        <f t="shared" si="309"/>
        <v>-1.1570838237598051</v>
      </c>
      <c r="EG268" s="3" t="str">
        <f t="shared" si="310"/>
        <v/>
      </c>
      <c r="EH268" s="3">
        <f t="shared" si="311"/>
        <v>-1.7284832429004497</v>
      </c>
      <c r="EI268" s="3">
        <f t="shared" si="312"/>
        <v>-26.870057685088792</v>
      </c>
      <c r="EJ268" s="3">
        <f t="shared" si="313"/>
        <v>-7.4432292756478724E-2</v>
      </c>
      <c r="EK268" s="3">
        <f t="shared" si="314"/>
        <v>-1.1313708498984758</v>
      </c>
      <c r="EL268" s="3">
        <f t="shared" si="315"/>
        <v>26.870057685088792</v>
      </c>
      <c r="EM268" s="3">
        <f t="shared" si="316"/>
        <v>-1.7677669529663689</v>
      </c>
      <c r="EN268" s="3" t="str">
        <f t="shared" si="317"/>
        <v/>
      </c>
      <c r="EO268" s="3">
        <f t="shared" si="318"/>
        <v>-1.1570838237598051</v>
      </c>
      <c r="EP268" s="3">
        <f t="shared" si="319"/>
        <v>-1.1313708498984758</v>
      </c>
      <c r="EQ268" s="3">
        <f t="shared" si="320"/>
        <v>1.7284832429004497</v>
      </c>
      <c r="ER268" s="3" t="str">
        <f t="shared" si="321"/>
        <v/>
      </c>
      <c r="ES268" s="3" t="str">
        <f t="shared" si="322"/>
        <v/>
      </c>
      <c r="ET268" s="3" t="str">
        <f t="shared" si="323"/>
        <v/>
      </c>
      <c r="EU268" s="3" t="str">
        <f t="shared" si="324"/>
        <v/>
      </c>
      <c r="EV268" s="3">
        <f t="shared" si="325"/>
        <v>1.7284832429004497</v>
      </c>
      <c r="EW268" s="3">
        <f t="shared" si="326"/>
        <v>1.1570838237598051</v>
      </c>
      <c r="EX268" s="3">
        <f t="shared" si="327"/>
        <v>7.4432292756478724E-2</v>
      </c>
      <c r="EY268" s="3">
        <f t="shared" si="328"/>
        <v>-1.7284832429004497</v>
      </c>
      <c r="EZ268" s="3">
        <f t="shared" si="329"/>
        <v>-1.7677669529663689</v>
      </c>
      <c r="FA268" s="3" t="str">
        <f t="shared" si="330"/>
        <v/>
      </c>
      <c r="FB268" s="3">
        <f t="shared" si="331"/>
        <v>1.1570838237598051</v>
      </c>
      <c r="FC268" s="3">
        <f t="shared" si="332"/>
        <v>1.1313708498984758</v>
      </c>
      <c r="FD268" s="3">
        <f t="shared" si="333"/>
        <v>-26.870057685088792</v>
      </c>
      <c r="FE268" s="3" t="str">
        <f t="shared" si="334"/>
        <v/>
      </c>
      <c r="FF268" s="3">
        <f t="shared" si="335"/>
        <v>1.7677669529663689</v>
      </c>
      <c r="FG268" s="3">
        <f t="shared" si="336"/>
        <v>7.4432292756478724E-2</v>
      </c>
      <c r="FH268" s="3">
        <f t="shared" si="337"/>
        <v>1.1313708498984758</v>
      </c>
      <c r="FI268" s="4">
        <f t="shared" si="338"/>
        <v>0</v>
      </c>
      <c r="FJ268" s="4">
        <f t="shared" si="339"/>
        <v>0.55555555555555558</v>
      </c>
      <c r="FK268" s="4">
        <f t="shared" si="340"/>
        <v>1.0526315789473684</v>
      </c>
      <c r="FL268" s="4">
        <f t="shared" si="341"/>
        <v>1.6842105263157894</v>
      </c>
      <c r="FM268" s="4">
        <f>Tabela13[[#This Row],[V139]]-Tabela13[[#This Row],[V140]]</f>
        <v>-0.63157894736842102</v>
      </c>
      <c r="FN268" s="4">
        <f>Tabela13[[#This Row],[V1]]-Tabela13[[#This Row],[V2]]/2</f>
        <v>-0.4861111111111111</v>
      </c>
      <c r="FO268" s="4">
        <f>Tabela13[[#This Row],[V1]]-Tabela13[[#This Row],[V3]]/2</f>
        <v>-0.43055555555555552</v>
      </c>
      <c r="FP268" s="4">
        <f>Tabela13[[#This Row],[V1]]-Tabela13[[#This Row],[V4]]/2</f>
        <v>1.3888888888888895E-2</v>
      </c>
      <c r="FQ268" s="4">
        <f>Tabela13[[#This Row],[V2]]-Tabela13[[#This Row],[V1]]/2</f>
        <v>1.1805555555555556</v>
      </c>
      <c r="FR268" s="4">
        <f>Tabela13[[#This Row],[V2]]-Tabela13[[#This Row],[V3]]/2</f>
        <v>0.68055555555555558</v>
      </c>
      <c r="FS268" s="4">
        <f>Tabela13[[#This Row],[V2]]-Tabela13[[#This Row],[V4]]/2</f>
        <v>1.125</v>
      </c>
      <c r="FT268" s="4">
        <f t="shared" si="342"/>
        <v>-0.45247488956206683</v>
      </c>
      <c r="FU268" s="4">
        <f t="shared" si="343"/>
        <v>-0.40656682659454146</v>
      </c>
      <c r="FV268" s="4">
        <f t="shared" si="344"/>
        <v>1.388799593096708E-2</v>
      </c>
      <c r="FW268" s="4">
        <f t="shared" si="345"/>
        <v>0.86801224720609427</v>
      </c>
      <c r="FX268" s="4">
        <f t="shared" si="346"/>
        <v>0.59755645298516469</v>
      </c>
      <c r="FY268" s="4">
        <f t="shared" si="347"/>
        <v>0.84415398611317105</v>
      </c>
      <c r="FZ268" s="4">
        <f t="shared" si="348"/>
        <v>-81.445480121172025</v>
      </c>
      <c r="GA268" s="4">
        <f t="shared" si="349"/>
        <v>-73.182028787017472</v>
      </c>
      <c r="GB268" s="4">
        <f t="shared" si="350"/>
        <v>2.4998392675740746</v>
      </c>
      <c r="GC268" s="4">
        <f t="shared" si="351"/>
        <v>156.24220449709696</v>
      </c>
      <c r="GD268" s="4">
        <f t="shared" si="352"/>
        <v>107.56016153732965</v>
      </c>
      <c r="GE268" s="4">
        <f t="shared" si="353"/>
        <v>151.9477175003708</v>
      </c>
      <c r="GF268" s="4">
        <f>Tabela13[[#This Row],[V1]]-Tabela13[[#This Row],[V2]]/Tabela13[[#This Row],[V2]]</f>
        <v>-0.86111111111111116</v>
      </c>
      <c r="GG268" s="4">
        <f>Tabela13[[#This Row],[V1]]-Tabela13[[#This Row],[V3]]/Tabela13[[#This Row],[V3]]</f>
        <v>-0.86111111111111116</v>
      </c>
      <c r="GH268" s="4">
        <f>Tabela13[[#This Row],[V1]]-Tabela13[[#This Row],[V4]]/Tabela13[[#This Row],[V4]]</f>
        <v>-0.86111111111111116</v>
      </c>
      <c r="GI268" s="4">
        <f>Tabela13[[#This Row],[V2]]-Tabela13[[#This Row],[V1]]/Tabela13[[#This Row],[V1]]</f>
        <v>0.25</v>
      </c>
      <c r="GJ268" s="4">
        <f>Tabela13[[#This Row],[V2]]-Tabela13[[#This Row],[V3]]/Tabela13[[#This Row],[V3]]</f>
        <v>0.25</v>
      </c>
      <c r="GK268" s="4">
        <f>Tabela13[[#This Row],[V2]]-Tabela13[[#This Row],[V4]]/Tabela13[[#This Row],[V4]]</f>
        <v>0.25</v>
      </c>
      <c r="GL268" s="4">
        <f t="shared" si="354"/>
        <v>0.58090322745770828</v>
      </c>
      <c r="GM268" s="4">
        <f t="shared" si="355"/>
        <v>0.69444444444444442</v>
      </c>
      <c r="GN268" s="4">
        <f t="shared" si="356"/>
        <v>0.83650064753909992</v>
      </c>
      <c r="GO268" s="3">
        <f t="shared" si="357"/>
        <v>0</v>
      </c>
      <c r="GP268" s="3">
        <v>100</v>
      </c>
      <c r="GQ268" s="3">
        <f t="shared" si="358"/>
        <v>-1</v>
      </c>
      <c r="GR268" s="3">
        <f t="shared" si="359"/>
        <v>-100</v>
      </c>
      <c r="GS268" s="34">
        <f>COUNTIF($D$2:D267,Tabela13[[#This Row],[HomeTeam]])</f>
        <v>13</v>
      </c>
      <c r="GT268" s="34">
        <f>COUNTIF($E$2:E267,Tabela13[[#This Row],[AwayTeam]])</f>
        <v>13</v>
      </c>
      <c r="GU268" s="3">
        <f>IFERROR(AVERAGEIFS($AD$2:AD267,$D$2:D267,Tabela13[[#This Row],[HomeTeam]],$GS$2:GS267,"&gt;="&amp;Tabela13[[#This Row],[Contagem_H]]-5),"")</f>
        <v>1.4665716674266605</v>
      </c>
      <c r="GV268" s="3">
        <f>IFERROR(AVERAGEIFS($G$2:G267,$E$2:E267,Tabela13[[#This Row],[AwayTeam]],$GT$2:GT267,"&gt;="&amp;Tabela13[[#This Row],[Contagem_A]]-5),"")</f>
        <v>1.6</v>
      </c>
      <c r="GW268" s="3">
        <f>IFERROR(AVERAGEIFS($GQ$2:GQ267,$D$2:D267,Tabela13[[#This Row],[HomeTeam]],$GS$2:GS267,"&gt;="&amp;Tabela13[[#This Row],[Contagem_H]]-5),"")</f>
        <v>-1</v>
      </c>
    </row>
    <row r="269" spans="1:205" x14ac:dyDescent="0.25">
      <c r="A269" t="s">
        <v>127</v>
      </c>
      <c r="B269" t="s">
        <v>232</v>
      </c>
      <c r="C269" t="s">
        <v>139</v>
      </c>
      <c r="D269" t="s">
        <v>130</v>
      </c>
      <c r="E269" t="s">
        <v>141</v>
      </c>
      <c r="F269" s="3">
        <v>3</v>
      </c>
      <c r="G269" s="3">
        <v>1</v>
      </c>
      <c r="H269" s="3" t="str">
        <f t="shared" si="360"/>
        <v>H</v>
      </c>
      <c r="I269" s="3">
        <v>1.25</v>
      </c>
      <c r="J269" s="3">
        <v>6.5</v>
      </c>
      <c r="K269" s="3">
        <v>9.5</v>
      </c>
      <c r="L269" s="3">
        <v>1.36</v>
      </c>
      <c r="M269" s="3">
        <v>3.1</v>
      </c>
      <c r="N269" s="3">
        <f t="shared" si="289"/>
        <v>4</v>
      </c>
      <c r="O269" s="3">
        <f t="shared" si="290"/>
        <v>3</v>
      </c>
      <c r="P269" s="3">
        <f t="shared" si="291"/>
        <v>0</v>
      </c>
      <c r="Q269" s="3">
        <f t="shared" si="292"/>
        <v>5.9109311740890735E-2</v>
      </c>
      <c r="R269" s="3">
        <f t="shared" si="293"/>
        <v>5.7874762808349023E-2</v>
      </c>
      <c r="S269" s="3">
        <f t="shared" si="294"/>
        <v>1.3238866396761133</v>
      </c>
      <c r="T269" s="3">
        <f t="shared" si="295"/>
        <v>6.8842105263157896</v>
      </c>
      <c r="U269" s="3">
        <f t="shared" si="296"/>
        <v>10.061538461538461</v>
      </c>
      <c r="V269" s="3">
        <f t="shared" si="297"/>
        <v>1.4403886639676116</v>
      </c>
      <c r="W269" s="3">
        <f t="shared" si="298"/>
        <v>3.2832388663967613</v>
      </c>
      <c r="X269" s="4">
        <f t="shared" si="299"/>
        <v>0.8</v>
      </c>
      <c r="Y269" s="4">
        <f t="shared" si="300"/>
        <v>0.15384615384615385</v>
      </c>
      <c r="Z269" s="4">
        <f t="shared" si="301"/>
        <v>0.10526315789473684</v>
      </c>
      <c r="AA269" s="4">
        <f t="shared" si="302"/>
        <v>0.73529411764705876</v>
      </c>
      <c r="AB269" s="4">
        <f t="shared" si="303"/>
        <v>0.32258064516129031</v>
      </c>
      <c r="AC269" s="4">
        <f t="shared" si="304"/>
        <v>1.9</v>
      </c>
      <c r="AD269" s="4">
        <f t="shared" si="305"/>
        <v>0.55263157894736836</v>
      </c>
      <c r="AE269" s="4">
        <f t="shared" si="306"/>
        <v>0.9</v>
      </c>
      <c r="AF269" s="4">
        <f t="shared" si="307"/>
        <v>1.5526315789473684</v>
      </c>
      <c r="AG269" s="4">
        <f>IFERROR(AVERAGE(Tabela13[[#This Row],[V1]],Tabela13[[#This Row],[V2]]),"")</f>
        <v>1.2263157894736842</v>
      </c>
      <c r="AH269" s="4">
        <f>IFERROR(AVERAGE(Tabela13[[#This Row],[V1]],Tabela13[[#This Row],[V3]]),"")</f>
        <v>1.4</v>
      </c>
      <c r="AI269" s="4">
        <f>IFERROR(AVERAGE(Tabela13[[#This Row],[V1]],Tabela13[[#This Row],[V4]]),"")</f>
        <v>1.7263157894736842</v>
      </c>
      <c r="AJ269" s="4">
        <f>IFERROR(AVERAGE(Tabela13[[#This Row],[V2]],Tabela13[[#This Row],[V1]]),"")</f>
        <v>1.2263157894736842</v>
      </c>
      <c r="AK269" s="4">
        <f>IFERROR(AVERAGE(Tabela13[[#This Row],[V2]],Tabela13[[#This Row],[V3]]),"")</f>
        <v>0.72631578947368425</v>
      </c>
      <c r="AL269" s="4">
        <f>IFERROR(AVERAGE(Tabela13[[#This Row],[V2]],Tabela13[[#This Row],[V4]]),"")</f>
        <v>1.0526315789473684</v>
      </c>
      <c r="AM269" s="4">
        <f>IFERROR(AVERAGE(Tabela13[[#This Row],[V3]],Tabela13[[#This Row],[V1]]),"")</f>
        <v>1.4</v>
      </c>
      <c r="AN269" s="4">
        <f>IFERROR(AVERAGE(Tabela13[[#This Row],[V3]],Tabela13[[#This Row],[V2]]),"")</f>
        <v>0.72631578947368425</v>
      </c>
      <c r="AO269" s="4">
        <f>IFERROR(AVERAGE(Tabela13[[#This Row],[V3]],Tabela13[[#This Row],[V4]]),"")</f>
        <v>1.2263157894736842</v>
      </c>
      <c r="AP269" s="4">
        <f>IFERROR(AVERAGE(Tabela13[[#This Row],[V4]],Tabela13[[#This Row],[V1]]),"")</f>
        <v>1.7263157894736842</v>
      </c>
      <c r="AQ269" s="4">
        <f>IFERROR(AVERAGE(Tabela13[[#This Row],[V4]],Tabela13[[#This Row],[V2]]),"")</f>
        <v>1.0526315789473684</v>
      </c>
      <c r="AR269" s="4">
        <f>IFERROR(AVERAGE(Tabela13[[#This Row],[V4]],Tabela13[[#This Row],[V3]]),"")</f>
        <v>1.2263157894736842</v>
      </c>
      <c r="AS269" s="4">
        <f>_xlfn.STDEV.S(Tabela13[[#This Row],[V1]:[V2]])</f>
        <v>0.95273334728292702</v>
      </c>
      <c r="AT269" s="4">
        <f>_xlfn.STDEV.S(Tabela13[[#This Row],[V1]],Tabela13[[#This Row],[V3]])</f>
        <v>0.70710678118654779</v>
      </c>
      <c r="AU269" s="4">
        <f>_xlfn.STDEV.S(Tabela13[[#This Row],[V1]],Tabela13[[#This Row],[V4]])</f>
        <v>0.2456265660963767</v>
      </c>
      <c r="AV269" s="4">
        <f>_xlfn.STDEV.S(Tabela13[[#This Row],[V2]],Tabela13[[#This Row],[V1]])</f>
        <v>0.95273334728292702</v>
      </c>
      <c r="AW269" s="4">
        <f>_xlfn.STDEV.S(Tabela13[[#This Row],[V2]],Tabela13[[#This Row],[V3]])</f>
        <v>0.24562656609637942</v>
      </c>
      <c r="AX269" s="4">
        <f>_xlfn.STDEV.S(Tabela13[[#This Row],[V42]],Tabela13[[#This Row],[V44]])</f>
        <v>1.6598401284694746</v>
      </c>
      <c r="AY269" s="4">
        <f>_xlfn.STDEV.S(Tabela13[[#This Row],[V3]],Tabela13[[#This Row],[V1]])</f>
        <v>0.70710678118654779</v>
      </c>
      <c r="AZ269" s="4">
        <f>_xlfn.STDEV.S(Tabela13[[#This Row],[V3]],Tabela13[[#This Row],[V2]])</f>
        <v>0.24562656609637942</v>
      </c>
      <c r="BA269" s="4">
        <f>_xlfn.STDEV.S(Tabela13[[#This Row],[V3]],Tabela13[[#This Row],[V4]])</f>
        <v>0.46148021509016751</v>
      </c>
      <c r="BB269" s="4">
        <f>_xlfn.STDEV.S(Tabela13[[#This Row],[V4]],Tabela13[[#This Row],[V1]])</f>
        <v>0.2456265660963767</v>
      </c>
      <c r="BC269" s="4">
        <f>_xlfn.STDEV.S(Tabela13[[#This Row],[V4]],Tabela13[[#This Row],[V2]])</f>
        <v>0.70710678118654757</v>
      </c>
      <c r="BD269" s="4">
        <f>_xlfn.STDEV.S(Tabela13[[#This Row],[V4]],Tabela13[[#This Row],[V3]])</f>
        <v>0.46148021509016751</v>
      </c>
      <c r="BE269" s="4">
        <f>Tabela13[[#This Row],[V17]]/Tabela13[[#This Row],[V5]]</f>
        <v>0.77690702138951129</v>
      </c>
      <c r="BF269" s="4">
        <f>Tabela13[[#This Row],[V18]]/Tabela13[[#This Row],[V6]]</f>
        <v>0.50507627227610563</v>
      </c>
      <c r="BG269" s="4">
        <f>Tabela13[[#This Row],[V19]]/Tabela13[[#This Row],[V7]]</f>
        <v>0.1422836815802182</v>
      </c>
      <c r="BH269" s="4">
        <f>Tabela13[[#This Row],[V20]]/Tabela13[[#This Row],[V8]]</f>
        <v>0.77690702138951129</v>
      </c>
      <c r="BI269" s="4">
        <f>Tabela13[[#This Row],[V21]]/Tabela13[[#This Row],[V9]]</f>
        <v>0.33818150404573977</v>
      </c>
      <c r="BJ269" s="4">
        <f>Tabela13[[#This Row],[V22]]/Tabela13[[#This Row],[V10]]</f>
        <v>1.5768481220460009</v>
      </c>
      <c r="BK269" s="4">
        <f>Tabela13[[#This Row],[V23]]/Tabela13[[#This Row],[V11]]</f>
        <v>0.50507627227610563</v>
      </c>
      <c r="BL269" s="4">
        <f>Tabela13[[#This Row],[V24]]/Tabela13[[#This Row],[V12]]</f>
        <v>0.33818150404573977</v>
      </c>
      <c r="BM269" s="4">
        <f>Tabela13[[#This Row],[V25]]/Tabela13[[#This Row],[V13]]</f>
        <v>0.3763143384855443</v>
      </c>
      <c r="BN269" s="4">
        <f>Tabela13[[#This Row],[V26]]/Tabela13[[#This Row],[V14]]</f>
        <v>0.1422836815802182</v>
      </c>
      <c r="BO269" s="4">
        <f>Tabela13[[#This Row],[V27]]/Tabela13[[#This Row],[V15]]</f>
        <v>0.67175144212722027</v>
      </c>
      <c r="BP269" s="4">
        <f>Tabela13[[#This Row],[V28]]/Tabela13[[#This Row],[V16]]</f>
        <v>0.3763143384855443</v>
      </c>
      <c r="BQ269" s="4">
        <f>Tabela13[[#This Row],[V1]]-Tabela13[[#This Row],[V2]]</f>
        <v>1.3473684210526315</v>
      </c>
      <c r="BR269" s="4">
        <f>Tabela13[[#This Row],[V1]]-Tabela13[[#This Row],[V3]]</f>
        <v>0.99999999999999989</v>
      </c>
      <c r="BS269" s="4">
        <f>Tabela13[[#This Row],[V1]]-Tabela13[[#This Row],[V4]]</f>
        <v>0.34736842105263155</v>
      </c>
      <c r="BT269" s="4">
        <f>Tabela13[[#This Row],[V2]]-Tabela13[[#This Row],[V1]]</f>
        <v>-1.3473684210526315</v>
      </c>
      <c r="BU269" s="4">
        <f>Tabela13[[#This Row],[V2]]-Tabela13[[#This Row],[V3]]</f>
        <v>-0.34736842105263166</v>
      </c>
      <c r="BV269" s="4">
        <f>Tabela13[[#This Row],[V2]]-Tabela13[[#This Row],[V4]]</f>
        <v>-1</v>
      </c>
      <c r="BW269" s="4">
        <f>AVERAGE(Tabela13[[#This Row],[V41]],Tabela13[[#This Row],[V42]])</f>
        <v>1.1736842105263157</v>
      </c>
      <c r="BX269" s="4">
        <f>AVERAGE(Tabela13[[#This Row],[V41]],Tabela13[[#This Row],[V43]])</f>
        <v>0.84736842105263155</v>
      </c>
      <c r="BY269" s="4">
        <f>AVERAGE(Tabela13[[#This Row],[V41]],Tabela13[[#This Row],[V44]])</f>
        <v>0</v>
      </c>
      <c r="BZ269" s="4">
        <f>AVERAGE(Tabela13[[#This Row],[V41]],Tabela13[[#This Row],[V45]])</f>
        <v>0.49999999999999994</v>
      </c>
      <c r="CA269" s="4">
        <f>AVERAGE(Tabela13[[#This Row],[V41]],Tabela13[[#This Row],[V46]])</f>
        <v>0.17368421052631577</v>
      </c>
      <c r="CB269" s="4">
        <f>AVERAGE(Tabela13[[#This Row],[V42]],Tabela13[[#This Row],[V41]])</f>
        <v>1.1736842105263157</v>
      </c>
      <c r="CC269" s="4">
        <f>AVERAGE(Tabela13[[#This Row],[V42]],Tabela13[[#This Row],[V43]])</f>
        <v>0.67368421052631566</v>
      </c>
      <c r="CD269" s="4">
        <f>AVERAGE(Tabela13[[#This Row],[V42]],Tabela13[[#This Row],[V44]])</f>
        <v>-0.17368421052631583</v>
      </c>
      <c r="CE269" s="4">
        <f>AVERAGE(Tabela13[[#This Row],[V42]],Tabela13[[#This Row],[V45]])</f>
        <v>0.32631578947368411</v>
      </c>
      <c r="CF269" s="4">
        <f>AVERAGE(Tabela13[[#This Row],[V42]],Tabela13[[#This Row],[V46]])</f>
        <v>0</v>
      </c>
      <c r="CG269" s="4">
        <f>AVERAGE(Tabela13[[#This Row],[V43]],Tabela13[[#This Row],[V41]])</f>
        <v>0.84736842105263155</v>
      </c>
      <c r="CH269" s="4">
        <f>AVERAGE(Tabela13[[#This Row],[V43]],Tabela13[[#This Row],[V42]])</f>
        <v>0.67368421052631566</v>
      </c>
      <c r="CI269" s="4">
        <f>AVERAGE(Tabela13[[#This Row],[V43]],Tabela13[[#This Row],[V44]])</f>
        <v>-0.5</v>
      </c>
      <c r="CJ269" s="4">
        <f>AVERAGE(Tabela13[[#This Row],[V43]],Tabela13[[#This Row],[V45]])</f>
        <v>0</v>
      </c>
      <c r="CK269" s="4">
        <f>AVERAGE(Tabela13[[#This Row],[V43]],Tabela13[[#This Row],[V46]])</f>
        <v>-0.32631578947368423</v>
      </c>
      <c r="CL269" s="4">
        <f>AVERAGE(Tabela13[[#This Row],[V44]],Tabela13[[#This Row],[V41]])</f>
        <v>0</v>
      </c>
      <c r="CM269" s="4">
        <f>AVERAGE(Tabela13[[#This Row],[V44]],Tabela13[[#This Row],[V42]])</f>
        <v>-0.17368421052631583</v>
      </c>
      <c r="CN269" s="4">
        <f>AVERAGE(Tabela13[[#This Row],[V44]],Tabela13[[#This Row],[V43]])</f>
        <v>-0.5</v>
      </c>
      <c r="CO269" s="4">
        <f>AVERAGE(Tabela13[[#This Row],[V44]],Tabela13[[#This Row],[V45]])</f>
        <v>-0.84736842105263155</v>
      </c>
      <c r="CP269" s="4">
        <f>AVERAGE(Tabela13[[#This Row],[V44]],Tabela13[[#This Row],[V46]])</f>
        <v>-1.1736842105263157</v>
      </c>
      <c r="CQ269" s="4">
        <f>AVERAGE(Tabela13[[#This Row],[V45]],Tabela13[[#This Row],[V41]])</f>
        <v>0.49999999999999994</v>
      </c>
      <c r="CR269" s="4">
        <f>AVERAGE(Tabela13[[#This Row],[V45]],Tabela13[[#This Row],[V42]])</f>
        <v>0.32631578947368411</v>
      </c>
      <c r="CS269" s="4">
        <f>AVERAGE(Tabela13[[#This Row],[V45]],Tabela13[[#This Row],[V43]])</f>
        <v>0</v>
      </c>
      <c r="CT269" s="4">
        <f>AVERAGE(Tabela13[[#This Row],[V45]],Tabela13[[#This Row],[V44]])</f>
        <v>-0.84736842105263155</v>
      </c>
      <c r="CU269" s="4">
        <f>AVERAGE(Tabela13[[#This Row],[V45]],Tabela13[[#This Row],[V46]])</f>
        <v>-0.67368421052631589</v>
      </c>
      <c r="CV269" s="4">
        <f>AVERAGE(Tabela13[[#This Row],[V46]],Tabela13[[#This Row],[V41]])</f>
        <v>0.17368421052631577</v>
      </c>
      <c r="CW269" s="4">
        <f>AVERAGE(Tabela13[[#This Row],[V46]],Tabela13[[#This Row],[V42]])</f>
        <v>0</v>
      </c>
      <c r="CX269" s="4">
        <f>AVERAGE(Tabela13[[#This Row],[V46]],Tabela13[[#This Row],[V43]])</f>
        <v>-0.32631578947368423</v>
      </c>
      <c r="CY269" s="4">
        <f>AVERAGE(Tabela13[[#This Row],[V46]],Tabela13[[#This Row],[V44]])</f>
        <v>-1.1736842105263157</v>
      </c>
      <c r="CZ269" s="4">
        <f>AVERAGE(Tabela13[[#This Row],[V46]],Tabela13[[#This Row],[V45]])</f>
        <v>-0.67368421052631589</v>
      </c>
      <c r="DA269" s="3">
        <f>_xlfn.STDEV.S(Tabela13[[#This Row],[V41]],Tabela13[[#This Row],[V42]])</f>
        <v>0.24562656609638034</v>
      </c>
      <c r="DB269" s="3">
        <f>_xlfn.STDEV.S(Tabela13[[#This Row],[V41]],Tabela13[[#This Row],[V43]])</f>
        <v>0.70710678118654757</v>
      </c>
      <c r="DC269" s="3">
        <f>_xlfn.STDEV.S(Tabela13[[#This Row],[V41]],Tabela13[[#This Row],[V44]])</f>
        <v>1.9054666945658543</v>
      </c>
      <c r="DD269" s="3">
        <f>_xlfn.STDEV.S(Tabela13[[#This Row],[V41]],Tabela13[[#This Row],[V45]])</f>
        <v>1.1983599133793068</v>
      </c>
      <c r="DE269" s="3">
        <f>_xlfn.STDEV.S(Tabela13[[#This Row],[V41]],Tabela13[[#This Row],[V46]])</f>
        <v>1.6598401284694748</v>
      </c>
      <c r="DF269" s="3">
        <f>_xlfn.STDEV.S(Tabela13[[#This Row],[V42]],Tabela13[[#This Row],[V41]])</f>
        <v>0.24562656609638034</v>
      </c>
      <c r="DG269" s="3">
        <f>_xlfn.STDEV.S(Tabela13[[#This Row],[V42]],Tabela13[[#This Row],[V43]])</f>
        <v>0.46148021509016801</v>
      </c>
      <c r="DH269" s="3">
        <f>_xlfn.STDEV.S(Tabela13[[#This Row],[V42]],Tabela13[[#This Row],[V44]])</f>
        <v>1.6598401284694746</v>
      </c>
      <c r="DI269" s="3">
        <f>_xlfn.STDEV.S(Tabela13[[#This Row],[V42]],Tabela13[[#This Row],[V45]])</f>
        <v>0.95273334728292713</v>
      </c>
      <c r="DJ269" s="3">
        <f>_xlfn.STDEV.S(Tabela13[[#This Row],[V42]],Tabela13[[#This Row],[V46]])</f>
        <v>1.4142135623730949</v>
      </c>
      <c r="DK269" s="3">
        <f>_xlfn.STDEV.S(Tabela13[[#This Row],[V43]],Tabela13[[#This Row],[V41]])</f>
        <v>0.70710678118654757</v>
      </c>
      <c r="DL269" s="3">
        <f>_xlfn.STDEV.S(Tabela13[[#This Row],[V43]],Tabela13[[#This Row],[V42]])</f>
        <v>0.46148021509016801</v>
      </c>
      <c r="DM269" s="3">
        <f>_xlfn.STDEV.S(Tabela13[[#This Row],[V43]],Tabela13[[#This Row],[V44]])</f>
        <v>1.1983599133793068</v>
      </c>
      <c r="DN269" s="3">
        <f>_xlfn.STDEV.S(Tabela13[[#This Row],[V43]],Tabela13[[#This Row],[V45]])</f>
        <v>0.49125313219275935</v>
      </c>
      <c r="DO269" s="3">
        <f>_xlfn.STDEV.S(Tabela13[[#This Row],[V43]],Tabela13[[#This Row],[V46]])</f>
        <v>0.95273334728292713</v>
      </c>
      <c r="DP269" s="3">
        <f>_xlfn.STDEV.S(Tabela13[[#This Row],[V44]],Tabela13[[#This Row],[V41]])</f>
        <v>1.9054666945658543</v>
      </c>
      <c r="DQ269" s="3">
        <f>_xlfn.STDEV.S(Tabela13[[#This Row],[V44]],Tabela13[[#This Row],[V42]])</f>
        <v>1.6598401284694746</v>
      </c>
      <c r="DR269" s="3">
        <f>_xlfn.STDEV.S(Tabela13[[#This Row],[V44]],Tabela13[[#This Row],[V43]])</f>
        <v>1.1983599133793068</v>
      </c>
      <c r="DS269" s="3">
        <f>_xlfn.STDEV.S(Tabela13[[#This Row],[V44]],Tabela13[[#This Row],[V45]])</f>
        <v>0.70710678118654757</v>
      </c>
      <c r="DT269" s="3">
        <f>_xlfn.STDEV.S(Tabela13[[#This Row],[V44]],Tabela13[[#This Row],[V46]])</f>
        <v>0.24562656609638123</v>
      </c>
      <c r="DU269" s="3">
        <f>_xlfn.STDEV.S(Tabela13[[#This Row],[V45]],Tabela13[[#This Row],[V41]])</f>
        <v>1.1983599133793068</v>
      </c>
      <c r="DV269" s="3">
        <f>_xlfn.STDEV.S(Tabela13[[#This Row],[V45]],Tabela13[[#This Row],[V42]])</f>
        <v>0.95273334728292713</v>
      </c>
      <c r="DW269" s="3">
        <f>_xlfn.STDEV.S(Tabela13[[#This Row],[V45]],Tabela13[[#This Row],[V43]])</f>
        <v>0.49125313219275935</v>
      </c>
      <c r="DX269" s="3">
        <f>_xlfn.STDEV.S(Tabela13[[#This Row],[V45]],Tabela13[[#This Row],[V44]])</f>
        <v>0.70710678118654757</v>
      </c>
      <c r="DY269" s="3">
        <f>_xlfn.STDEV.S(Tabela13[[#This Row],[V45]],Tabela13[[#This Row],[V46]])</f>
        <v>0.46148021509016751</v>
      </c>
      <c r="DZ269" s="3">
        <f>_xlfn.STDEV.S(Tabela13[[#This Row],[V46]],Tabela13[[#This Row],[V41]])</f>
        <v>1.6598401284694748</v>
      </c>
      <c r="EA269" s="3">
        <f>_xlfn.STDEV.S(Tabela13[[#This Row],[V46]],Tabela13[[#This Row],[V42]])</f>
        <v>1.4142135623730949</v>
      </c>
      <c r="EB269" s="3">
        <f>_xlfn.STDEV.S(Tabela13[[#This Row],[V46]],Tabela13[[#This Row],[V43]])</f>
        <v>0.95273334728292713</v>
      </c>
      <c r="EC269" s="3">
        <f>_xlfn.STDEV.S(Tabela13[[#This Row],[V46]],Tabela13[[#This Row],[V44]])</f>
        <v>0.24562656609638123</v>
      </c>
      <c r="ED269" s="3">
        <f>_xlfn.STDEV.S(Tabela13[[#This Row],[V46]],Tabela13[[#This Row],[V45]])</f>
        <v>0.46148021509016751</v>
      </c>
      <c r="EE269" s="3">
        <f t="shared" si="308"/>
        <v>0.20927824017180391</v>
      </c>
      <c r="EF269" s="3">
        <f t="shared" si="309"/>
        <v>0.83447384115182632</v>
      </c>
      <c r="EG269" s="3" t="str">
        <f t="shared" si="310"/>
        <v/>
      </c>
      <c r="EH269" s="3">
        <f t="shared" si="311"/>
        <v>2.3967198267586141</v>
      </c>
      <c r="EI269" s="3">
        <f t="shared" si="312"/>
        <v>9.5566552851272792</v>
      </c>
      <c r="EJ269" s="3">
        <f t="shared" si="313"/>
        <v>0.20927824017180391</v>
      </c>
      <c r="EK269" s="3">
        <f t="shared" si="314"/>
        <v>0.68500969427446823</v>
      </c>
      <c r="EL269" s="3">
        <f t="shared" si="315"/>
        <v>-9.5566552851272757</v>
      </c>
      <c r="EM269" s="3">
        <f t="shared" si="316"/>
        <v>2.9196667094154227</v>
      </c>
      <c r="EN269" s="3" t="str">
        <f t="shared" si="317"/>
        <v/>
      </c>
      <c r="EO269" s="3">
        <f t="shared" si="318"/>
        <v>0.83447384115182632</v>
      </c>
      <c r="EP269" s="3">
        <f t="shared" si="319"/>
        <v>0.68500969427446823</v>
      </c>
      <c r="EQ269" s="3">
        <f t="shared" si="320"/>
        <v>-2.3967198267586136</v>
      </c>
      <c r="ER269" s="3" t="str">
        <f t="shared" si="321"/>
        <v/>
      </c>
      <c r="ES269" s="3" t="str">
        <f t="shared" si="322"/>
        <v/>
      </c>
      <c r="ET269" s="3" t="str">
        <f t="shared" si="323"/>
        <v/>
      </c>
      <c r="EU269" s="3" t="str">
        <f t="shared" si="324"/>
        <v/>
      </c>
      <c r="EV269" s="3">
        <f t="shared" si="325"/>
        <v>-2.3967198267586136</v>
      </c>
      <c r="EW269" s="3">
        <f t="shared" si="326"/>
        <v>-0.83447384115182632</v>
      </c>
      <c r="EX269" s="3">
        <f t="shared" si="327"/>
        <v>-0.20927824017180466</v>
      </c>
      <c r="EY269" s="3">
        <f t="shared" si="328"/>
        <v>2.3967198267586141</v>
      </c>
      <c r="EZ269" s="3">
        <f t="shared" si="329"/>
        <v>2.9196667094154227</v>
      </c>
      <c r="FA269" s="3" t="str">
        <f t="shared" si="330"/>
        <v/>
      </c>
      <c r="FB269" s="3">
        <f t="shared" si="331"/>
        <v>-0.83447384115182632</v>
      </c>
      <c r="FC269" s="3">
        <f t="shared" si="332"/>
        <v>-0.68500969427446734</v>
      </c>
      <c r="FD269" s="3">
        <f t="shared" si="333"/>
        <v>9.5566552851272792</v>
      </c>
      <c r="FE269" s="3" t="str">
        <f t="shared" si="334"/>
        <v/>
      </c>
      <c r="FF269" s="3">
        <f t="shared" si="335"/>
        <v>-2.9196667094154218</v>
      </c>
      <c r="FG269" s="3">
        <f t="shared" si="336"/>
        <v>-0.20927824017180466</v>
      </c>
      <c r="FH269" s="3">
        <f t="shared" si="337"/>
        <v>-0.68500969427446734</v>
      </c>
      <c r="FI269" s="4">
        <f t="shared" si="338"/>
        <v>0.31578947368421051</v>
      </c>
      <c r="FJ269" s="4">
        <f t="shared" si="339"/>
        <v>0.8</v>
      </c>
      <c r="FK269" s="4">
        <f t="shared" si="340"/>
        <v>2.4113149847094801</v>
      </c>
      <c r="FL269" s="4">
        <f t="shared" si="341"/>
        <v>0.44342507645259938</v>
      </c>
      <c r="FM269" s="4">
        <f>Tabela13[[#This Row],[V139]]-Tabela13[[#This Row],[V140]]</f>
        <v>1.9678899082568808</v>
      </c>
      <c r="FN269" s="4">
        <f>Tabela13[[#This Row],[V1]]-Tabela13[[#This Row],[V2]]/2</f>
        <v>1.6236842105263158</v>
      </c>
      <c r="FO269" s="4">
        <f>Tabela13[[#This Row],[V1]]-Tabela13[[#This Row],[V3]]/2</f>
        <v>1.45</v>
      </c>
      <c r="FP269" s="4">
        <f>Tabela13[[#This Row],[V1]]-Tabela13[[#This Row],[V4]]/2</f>
        <v>1.1236842105263158</v>
      </c>
      <c r="FQ269" s="4">
        <f>Tabela13[[#This Row],[V2]]-Tabela13[[#This Row],[V1]]/2</f>
        <v>-0.39736842105263159</v>
      </c>
      <c r="FR269" s="4">
        <f>Tabela13[[#This Row],[V2]]-Tabela13[[#This Row],[V3]]/2</f>
        <v>0.10263157894736835</v>
      </c>
      <c r="FS269" s="4">
        <f>Tabela13[[#This Row],[V2]]-Tabela13[[#This Row],[V4]]/2</f>
        <v>-0.22368421052631582</v>
      </c>
      <c r="FT269" s="4">
        <f t="shared" si="342"/>
        <v>1.0187797133265042</v>
      </c>
      <c r="FU269" s="4">
        <f t="shared" si="343"/>
        <v>0.96704699339746025</v>
      </c>
      <c r="FV269" s="4">
        <f t="shared" si="344"/>
        <v>0.84357284423467349</v>
      </c>
      <c r="FW269" s="4">
        <f t="shared" si="345"/>
        <v>-0.37823571798119221</v>
      </c>
      <c r="FX269" s="4">
        <f t="shared" si="346"/>
        <v>0.10227349161142774</v>
      </c>
      <c r="FY269" s="4">
        <f t="shared" si="347"/>
        <v>-0.22006170263356517</v>
      </c>
      <c r="FZ269" s="4">
        <f t="shared" si="348"/>
        <v>183.38034839877074</v>
      </c>
      <c r="GA269" s="4">
        <f t="shared" si="349"/>
        <v>174.06845881154283</v>
      </c>
      <c r="GB269" s="4">
        <f t="shared" si="350"/>
        <v>151.84311196224124</v>
      </c>
      <c r="GC269" s="4">
        <f t="shared" si="351"/>
        <v>-68.082429236614601</v>
      </c>
      <c r="GD269" s="4">
        <f t="shared" si="352"/>
        <v>18.409228490056989</v>
      </c>
      <c r="GE269" s="4">
        <f t="shared" si="353"/>
        <v>-39.611106474041726</v>
      </c>
      <c r="GF269" s="4">
        <f>Tabela13[[#This Row],[V1]]-Tabela13[[#This Row],[V2]]/Tabela13[[#This Row],[V2]]</f>
        <v>0.89999999999999991</v>
      </c>
      <c r="GG269" s="4">
        <f>Tabela13[[#This Row],[V1]]-Tabela13[[#This Row],[V3]]/Tabela13[[#This Row],[V3]]</f>
        <v>0.89999999999999991</v>
      </c>
      <c r="GH269" s="4">
        <f>Tabela13[[#This Row],[V1]]-Tabela13[[#This Row],[V4]]/Tabela13[[#This Row],[V4]]</f>
        <v>0.89999999999999991</v>
      </c>
      <c r="GI269" s="4">
        <f>Tabela13[[#This Row],[V2]]-Tabela13[[#This Row],[V1]]/Tabela13[[#This Row],[V1]]</f>
        <v>-0.44736842105263164</v>
      </c>
      <c r="GJ269" s="4">
        <f>Tabela13[[#This Row],[V2]]-Tabela13[[#This Row],[V3]]/Tabela13[[#This Row],[V3]]</f>
        <v>-0.44736842105263164</v>
      </c>
      <c r="GK269" s="4">
        <f>Tabela13[[#This Row],[V2]]-Tabela13[[#This Row],[V4]]/Tabela13[[#This Row],[V4]]</f>
        <v>-0.44736842105263164</v>
      </c>
      <c r="GL269" s="4">
        <f t="shared" si="354"/>
        <v>0.61119141026484713</v>
      </c>
      <c r="GM269" s="4">
        <f t="shared" si="355"/>
        <v>1.2263157894736842</v>
      </c>
      <c r="GN269" s="4">
        <f t="shared" si="356"/>
        <v>0.49839642897133457</v>
      </c>
      <c r="GO269" s="3">
        <f t="shared" si="357"/>
        <v>1</v>
      </c>
      <c r="GP269" s="3">
        <v>100</v>
      </c>
      <c r="GQ269" s="3">
        <f t="shared" si="358"/>
        <v>0.25</v>
      </c>
      <c r="GR269" s="3">
        <f t="shared" si="359"/>
        <v>25</v>
      </c>
      <c r="GS269" s="34">
        <f>COUNTIF($D$2:D268,Tabela13[[#This Row],[HomeTeam]])</f>
        <v>13</v>
      </c>
      <c r="GT269" s="34">
        <f>COUNTIF($E$2:E268,Tabela13[[#This Row],[AwayTeam]])</f>
        <v>13</v>
      </c>
      <c r="GU269" s="3">
        <f>IFERROR(AVERAGEIFS($AD$2:AD268,$D$2:D268,Tabela13[[#This Row],[HomeTeam]],$GS$2:GS268,"&gt;="&amp;Tabela13[[#This Row],[Contagem_H]]-5),"")</f>
        <v>0.23924426450742237</v>
      </c>
      <c r="GV269" s="3">
        <f>IFERROR(AVERAGEIFS($G$2:G268,$E$2:E268,Tabela13[[#This Row],[AwayTeam]],$GT$2:GT268,"&gt;="&amp;Tabela13[[#This Row],[Contagem_A]]-5),"")</f>
        <v>1.8</v>
      </c>
      <c r="GW269" s="3">
        <f>IFERROR(AVERAGEIFS($GQ$2:GQ268,$D$2:D268,Tabela13[[#This Row],[HomeTeam]],$GS$2:GS268,"&gt;="&amp;Tabela13[[#This Row],[Contagem_H]]-5),"")</f>
        <v>-8.7999999999999995E-2</v>
      </c>
    </row>
    <row r="270" spans="1:205" x14ac:dyDescent="0.25">
      <c r="A270" t="s">
        <v>127</v>
      </c>
      <c r="B270" t="s">
        <v>233</v>
      </c>
      <c r="C270" t="s">
        <v>177</v>
      </c>
      <c r="D270" t="s">
        <v>135</v>
      </c>
      <c r="E270" t="s">
        <v>12</v>
      </c>
      <c r="F270" s="3">
        <v>0</v>
      </c>
      <c r="G270" s="3">
        <v>6</v>
      </c>
      <c r="H270" s="3" t="str">
        <f t="shared" si="360"/>
        <v>A</v>
      </c>
      <c r="I270" s="3">
        <v>13</v>
      </c>
      <c r="J270" s="3">
        <v>7.5</v>
      </c>
      <c r="K270" s="3">
        <v>1.18</v>
      </c>
      <c r="L270" s="3">
        <v>1.53</v>
      </c>
      <c r="M270" s="3">
        <v>2.4</v>
      </c>
      <c r="N270" s="3">
        <f t="shared" si="289"/>
        <v>6</v>
      </c>
      <c r="O270" s="3">
        <f t="shared" si="290"/>
        <v>0</v>
      </c>
      <c r="P270" s="3">
        <f t="shared" si="291"/>
        <v>3</v>
      </c>
      <c r="Q270" s="3">
        <f t="shared" si="292"/>
        <v>5.7714037375054428E-2</v>
      </c>
      <c r="R270" s="3">
        <f t="shared" si="293"/>
        <v>7.0261437908496815E-2</v>
      </c>
      <c r="S270" s="3">
        <f t="shared" si="294"/>
        <v>13.750282485875708</v>
      </c>
      <c r="T270" s="3">
        <f t="shared" si="295"/>
        <v>7.932855280312908</v>
      </c>
      <c r="U270" s="3">
        <f t="shared" si="296"/>
        <v>1.2481025641025643</v>
      </c>
      <c r="V270" s="3">
        <f t="shared" si="297"/>
        <v>1.6183024771838332</v>
      </c>
      <c r="W270" s="3">
        <f t="shared" si="298"/>
        <v>2.5385136897001304</v>
      </c>
      <c r="X270" s="4">
        <f t="shared" si="299"/>
        <v>7.6923076923076927E-2</v>
      </c>
      <c r="Y270" s="4">
        <f t="shared" si="300"/>
        <v>0.13333333333333333</v>
      </c>
      <c r="Z270" s="4">
        <f t="shared" si="301"/>
        <v>0.84745762711864414</v>
      </c>
      <c r="AA270" s="4">
        <f t="shared" si="302"/>
        <v>0.65359477124183007</v>
      </c>
      <c r="AB270" s="4">
        <f t="shared" si="303"/>
        <v>0.41666666666666669</v>
      </c>
      <c r="AC270" s="4">
        <f t="shared" si="304"/>
        <v>3.8461538461538464E-2</v>
      </c>
      <c r="AD270" s="4">
        <f t="shared" si="305"/>
        <v>3.4237288135593222</v>
      </c>
      <c r="AE270" s="4">
        <f t="shared" si="306"/>
        <v>3.0384615384615383</v>
      </c>
      <c r="AF270" s="4">
        <f t="shared" si="307"/>
        <v>0.42372881355932207</v>
      </c>
      <c r="AG270" s="4">
        <f>IFERROR(AVERAGE(Tabela13[[#This Row],[V1]],Tabela13[[#This Row],[V2]]),"")</f>
        <v>1.7310951760104303</v>
      </c>
      <c r="AH270" s="4">
        <f>IFERROR(AVERAGE(Tabela13[[#This Row],[V1]],Tabela13[[#This Row],[V3]]),"")</f>
        <v>1.5384615384615383</v>
      </c>
      <c r="AI270" s="4">
        <f>IFERROR(AVERAGE(Tabela13[[#This Row],[V1]],Tabela13[[#This Row],[V4]]),"")</f>
        <v>0.23109517601043028</v>
      </c>
      <c r="AJ270" s="4">
        <f>IFERROR(AVERAGE(Tabela13[[#This Row],[V2]],Tabela13[[#This Row],[V1]]),"")</f>
        <v>1.7310951760104303</v>
      </c>
      <c r="AK270" s="4">
        <f>IFERROR(AVERAGE(Tabela13[[#This Row],[V2]],Tabela13[[#This Row],[V3]]),"")</f>
        <v>3.2310951760104301</v>
      </c>
      <c r="AL270" s="4">
        <f>IFERROR(AVERAGE(Tabela13[[#This Row],[V2]],Tabela13[[#This Row],[V4]]),"")</f>
        <v>1.9237288135593222</v>
      </c>
      <c r="AM270" s="4">
        <f>IFERROR(AVERAGE(Tabela13[[#This Row],[V3]],Tabela13[[#This Row],[V1]]),"")</f>
        <v>1.5384615384615383</v>
      </c>
      <c r="AN270" s="4">
        <f>IFERROR(AVERAGE(Tabela13[[#This Row],[V3]],Tabela13[[#This Row],[V2]]),"")</f>
        <v>3.2310951760104301</v>
      </c>
      <c r="AO270" s="4">
        <f>IFERROR(AVERAGE(Tabela13[[#This Row],[V3]],Tabela13[[#This Row],[V4]]),"")</f>
        <v>1.7310951760104303</v>
      </c>
      <c r="AP270" s="4">
        <f>IFERROR(AVERAGE(Tabela13[[#This Row],[V4]],Tabela13[[#This Row],[V1]]),"")</f>
        <v>0.23109517601043028</v>
      </c>
      <c r="AQ270" s="4">
        <f>IFERROR(AVERAGE(Tabela13[[#This Row],[V4]],Tabela13[[#This Row],[V2]]),"")</f>
        <v>1.9237288135593222</v>
      </c>
      <c r="AR270" s="4">
        <f>IFERROR(AVERAGE(Tabela13[[#This Row],[V4]],Tabela13[[#This Row],[V3]]),"")</f>
        <v>1.7310951760104303</v>
      </c>
      <c r="AS270" s="4">
        <f>_xlfn.STDEV.S(Tabela13[[#This Row],[V1]:[V2]])</f>
        <v>2.3937454463505485</v>
      </c>
      <c r="AT270" s="4">
        <f>_xlfn.STDEV.S(Tabela13[[#This Row],[V1]],Tabela13[[#This Row],[V3]])</f>
        <v>2.1213203435596424</v>
      </c>
      <c r="AU270" s="4">
        <f>_xlfn.STDEV.S(Tabela13[[#This Row],[V1]],Tabela13[[#This Row],[V4]])</f>
        <v>0.27242510279090587</v>
      </c>
      <c r="AV270" s="4">
        <f>_xlfn.STDEV.S(Tabela13[[#This Row],[V2]],Tabela13[[#This Row],[V1]])</f>
        <v>2.3937454463505485</v>
      </c>
      <c r="AW270" s="4">
        <f>_xlfn.STDEV.S(Tabela13[[#This Row],[V2]],Tabela13[[#This Row],[V3]])</f>
        <v>0.27242510279090609</v>
      </c>
      <c r="AX270" s="4">
        <f>_xlfn.STDEV.S(Tabela13[[#This Row],[V42]],Tabela13[[#This Row],[V44]])</f>
        <v>4.5150657899101914</v>
      </c>
      <c r="AY270" s="4">
        <f>_xlfn.STDEV.S(Tabela13[[#This Row],[V3]],Tabela13[[#This Row],[V1]])</f>
        <v>2.1213203435596424</v>
      </c>
      <c r="AZ270" s="4">
        <f>_xlfn.STDEV.S(Tabela13[[#This Row],[V3]],Tabela13[[#This Row],[V2]])</f>
        <v>0.27242510279090609</v>
      </c>
      <c r="BA270" s="4">
        <f>_xlfn.STDEV.S(Tabela13[[#This Row],[V3]],Tabela13[[#This Row],[V4]])</f>
        <v>1.8488952407687365</v>
      </c>
      <c r="BB270" s="4">
        <f>_xlfn.STDEV.S(Tabela13[[#This Row],[V4]],Tabela13[[#This Row],[V1]])</f>
        <v>0.27242510279090587</v>
      </c>
      <c r="BC270" s="4">
        <f>_xlfn.STDEV.S(Tabela13[[#This Row],[V4]],Tabela13[[#This Row],[V2]])</f>
        <v>2.1213203435596424</v>
      </c>
      <c r="BD270" s="4">
        <f>_xlfn.STDEV.S(Tabela13[[#This Row],[V4]],Tabela13[[#This Row],[V3]])</f>
        <v>1.8488952407687365</v>
      </c>
      <c r="BE270" s="4">
        <f>Tabela13[[#This Row],[V17]]/Tabela13[[#This Row],[V5]]</f>
        <v>1.3827925116557114</v>
      </c>
      <c r="BF270" s="4">
        <f>Tabela13[[#This Row],[V18]]/Tabela13[[#This Row],[V6]]</f>
        <v>1.3788582233137676</v>
      </c>
      <c r="BG270" s="4">
        <f>Tabela13[[#This Row],[V19]]/Tabela13[[#This Row],[V7]]</f>
        <v>1.1788437452221425</v>
      </c>
      <c r="BH270" s="4">
        <f>Tabela13[[#This Row],[V20]]/Tabela13[[#This Row],[V8]]</f>
        <v>1.3827925116557114</v>
      </c>
      <c r="BI270" s="4">
        <f>Tabela13[[#This Row],[V21]]/Tabela13[[#This Row],[V9]]</f>
        <v>8.4313549416170683E-2</v>
      </c>
      <c r="BJ270" s="4">
        <f>Tabela13[[#This Row],[V22]]/Tabela13[[#This Row],[V10]]</f>
        <v>2.3470386044467073</v>
      </c>
      <c r="BK270" s="4">
        <f>Tabela13[[#This Row],[V23]]/Tabela13[[#This Row],[V11]]</f>
        <v>1.3788582233137676</v>
      </c>
      <c r="BL270" s="4">
        <f>Tabela13[[#This Row],[V24]]/Tabela13[[#This Row],[V12]]</f>
        <v>8.4313549416170683E-2</v>
      </c>
      <c r="BM270" s="4">
        <f>Tabela13[[#This Row],[V25]]/Tabela13[[#This Row],[V13]]</f>
        <v>1.0680494443002229</v>
      </c>
      <c r="BN270" s="4">
        <f>Tabela13[[#This Row],[V26]]/Tabela13[[#This Row],[V14]]</f>
        <v>1.1788437452221425</v>
      </c>
      <c r="BO270" s="4">
        <f>Tabela13[[#This Row],[V27]]/Tabela13[[#This Row],[V15]]</f>
        <v>1.1027127777094174</v>
      </c>
      <c r="BP270" s="4">
        <f>Tabela13[[#This Row],[V28]]/Tabela13[[#This Row],[V16]]</f>
        <v>1.0680494443002229</v>
      </c>
      <c r="BQ270" s="4">
        <f>Tabela13[[#This Row],[V1]]-Tabela13[[#This Row],[V2]]</f>
        <v>-3.3852672750977839</v>
      </c>
      <c r="BR270" s="4">
        <f>Tabela13[[#This Row],[V1]]-Tabela13[[#This Row],[V3]]</f>
        <v>-3</v>
      </c>
      <c r="BS270" s="4">
        <f>Tabela13[[#This Row],[V1]]-Tabela13[[#This Row],[V4]]</f>
        <v>-0.38526727509778358</v>
      </c>
      <c r="BT270" s="4">
        <f>Tabela13[[#This Row],[V2]]-Tabela13[[#This Row],[V1]]</f>
        <v>3.3852672750977839</v>
      </c>
      <c r="BU270" s="4">
        <f>Tabela13[[#This Row],[V2]]-Tabela13[[#This Row],[V3]]</f>
        <v>0.38526727509778391</v>
      </c>
      <c r="BV270" s="4">
        <f>Tabela13[[#This Row],[V2]]-Tabela13[[#This Row],[V4]]</f>
        <v>3</v>
      </c>
      <c r="BW270" s="4">
        <f>AVERAGE(Tabela13[[#This Row],[V41]],Tabela13[[#This Row],[V42]])</f>
        <v>-3.1926336375488917</v>
      </c>
      <c r="BX270" s="4">
        <f>AVERAGE(Tabela13[[#This Row],[V41]],Tabela13[[#This Row],[V43]])</f>
        <v>-1.8852672750977837</v>
      </c>
      <c r="BY270" s="4">
        <f>AVERAGE(Tabela13[[#This Row],[V41]],Tabela13[[#This Row],[V44]])</f>
        <v>0</v>
      </c>
      <c r="BZ270" s="4">
        <f>AVERAGE(Tabela13[[#This Row],[V41]],Tabela13[[#This Row],[V45]])</f>
        <v>-1.5</v>
      </c>
      <c r="CA270" s="4">
        <f>AVERAGE(Tabela13[[#This Row],[V41]],Tabela13[[#This Row],[V46]])</f>
        <v>-0.19263363754889196</v>
      </c>
      <c r="CB270" s="4">
        <f>AVERAGE(Tabela13[[#This Row],[V42]],Tabela13[[#This Row],[V41]])</f>
        <v>-3.1926336375488917</v>
      </c>
      <c r="CC270" s="4">
        <f>AVERAGE(Tabela13[[#This Row],[V42]],Tabela13[[#This Row],[V43]])</f>
        <v>-1.6926336375488917</v>
      </c>
      <c r="CD270" s="4">
        <f>AVERAGE(Tabela13[[#This Row],[V42]],Tabela13[[#This Row],[V44]])</f>
        <v>0.19263363754889196</v>
      </c>
      <c r="CE270" s="4">
        <f>AVERAGE(Tabela13[[#This Row],[V42]],Tabela13[[#This Row],[V45]])</f>
        <v>-1.307366362451108</v>
      </c>
      <c r="CF270" s="4">
        <f>AVERAGE(Tabela13[[#This Row],[V42]],Tabela13[[#This Row],[V46]])</f>
        <v>0</v>
      </c>
      <c r="CG270" s="4">
        <f>AVERAGE(Tabela13[[#This Row],[V43]],Tabela13[[#This Row],[V41]])</f>
        <v>-1.8852672750977837</v>
      </c>
      <c r="CH270" s="4">
        <f>AVERAGE(Tabela13[[#This Row],[V43]],Tabela13[[#This Row],[V42]])</f>
        <v>-1.6926336375488917</v>
      </c>
      <c r="CI270" s="4">
        <f>AVERAGE(Tabela13[[#This Row],[V43]],Tabela13[[#This Row],[V44]])</f>
        <v>1.5000000000000002</v>
      </c>
      <c r="CJ270" s="4">
        <f>AVERAGE(Tabela13[[#This Row],[V43]],Tabela13[[#This Row],[V45]])</f>
        <v>0</v>
      </c>
      <c r="CK270" s="4">
        <f>AVERAGE(Tabela13[[#This Row],[V43]],Tabela13[[#This Row],[V46]])</f>
        <v>1.3073663624511083</v>
      </c>
      <c r="CL270" s="4">
        <f>AVERAGE(Tabela13[[#This Row],[V44]],Tabela13[[#This Row],[V41]])</f>
        <v>0</v>
      </c>
      <c r="CM270" s="4">
        <f>AVERAGE(Tabela13[[#This Row],[V44]],Tabela13[[#This Row],[V42]])</f>
        <v>0.19263363754889196</v>
      </c>
      <c r="CN270" s="4">
        <f>AVERAGE(Tabela13[[#This Row],[V44]],Tabela13[[#This Row],[V43]])</f>
        <v>1.5000000000000002</v>
      </c>
      <c r="CO270" s="4">
        <f>AVERAGE(Tabela13[[#This Row],[V44]],Tabela13[[#This Row],[V45]])</f>
        <v>1.8852672750977839</v>
      </c>
      <c r="CP270" s="4">
        <f>AVERAGE(Tabela13[[#This Row],[V44]],Tabela13[[#This Row],[V46]])</f>
        <v>3.1926336375488917</v>
      </c>
      <c r="CQ270" s="4">
        <f>AVERAGE(Tabela13[[#This Row],[V45]],Tabela13[[#This Row],[V41]])</f>
        <v>-1.5</v>
      </c>
      <c r="CR270" s="4">
        <f>AVERAGE(Tabela13[[#This Row],[V45]],Tabela13[[#This Row],[V42]])</f>
        <v>-1.307366362451108</v>
      </c>
      <c r="CS270" s="4">
        <f>AVERAGE(Tabela13[[#This Row],[V45]],Tabela13[[#This Row],[V43]])</f>
        <v>0</v>
      </c>
      <c r="CT270" s="4">
        <f>AVERAGE(Tabela13[[#This Row],[V45]],Tabela13[[#This Row],[V44]])</f>
        <v>1.8852672750977839</v>
      </c>
      <c r="CU270" s="4">
        <f>AVERAGE(Tabela13[[#This Row],[V45]],Tabela13[[#This Row],[V46]])</f>
        <v>1.692633637548892</v>
      </c>
      <c r="CV270" s="4">
        <f>AVERAGE(Tabela13[[#This Row],[V46]],Tabela13[[#This Row],[V41]])</f>
        <v>-0.19263363754889196</v>
      </c>
      <c r="CW270" s="4">
        <f>AVERAGE(Tabela13[[#This Row],[V46]],Tabela13[[#This Row],[V42]])</f>
        <v>0</v>
      </c>
      <c r="CX270" s="4">
        <f>AVERAGE(Tabela13[[#This Row],[V46]],Tabela13[[#This Row],[V43]])</f>
        <v>1.3073663624511083</v>
      </c>
      <c r="CY270" s="4">
        <f>AVERAGE(Tabela13[[#This Row],[V46]],Tabela13[[#This Row],[V44]])</f>
        <v>3.1926336375488917</v>
      </c>
      <c r="CZ270" s="4">
        <f>AVERAGE(Tabela13[[#This Row],[V46]],Tabela13[[#This Row],[V45]])</f>
        <v>1.692633637548892</v>
      </c>
      <c r="DA270" s="3">
        <f>_xlfn.STDEV.S(Tabela13[[#This Row],[V41]],Tabela13[[#This Row],[V42]])</f>
        <v>0.27242510279090609</v>
      </c>
      <c r="DB270" s="3">
        <f>_xlfn.STDEV.S(Tabela13[[#This Row],[V41]],Tabela13[[#This Row],[V43]])</f>
        <v>2.1213203435596428</v>
      </c>
      <c r="DC270" s="3">
        <f>_xlfn.STDEV.S(Tabela13[[#This Row],[V41]],Tabela13[[#This Row],[V44]])</f>
        <v>4.7874908927010971</v>
      </c>
      <c r="DD270" s="3">
        <f>_xlfn.STDEV.S(Tabela13[[#This Row],[V41]],Tabela13[[#This Row],[V45]])</f>
        <v>2.6661705491414547</v>
      </c>
      <c r="DE270" s="3">
        <f>_xlfn.STDEV.S(Tabela13[[#This Row],[V41]],Tabela13[[#This Row],[V46]])</f>
        <v>4.5150657899101914</v>
      </c>
      <c r="DF270" s="3">
        <f>_xlfn.STDEV.S(Tabela13[[#This Row],[V42]],Tabela13[[#This Row],[V41]])</f>
        <v>0.27242510279090609</v>
      </c>
      <c r="DG270" s="3">
        <f>_xlfn.STDEV.S(Tabela13[[#This Row],[V42]],Tabela13[[#This Row],[V43]])</f>
        <v>1.8488952407687367</v>
      </c>
      <c r="DH270" s="3">
        <f>_xlfn.STDEV.S(Tabela13[[#This Row],[V42]],Tabela13[[#This Row],[V44]])</f>
        <v>4.5150657899101914</v>
      </c>
      <c r="DI270" s="3">
        <f>_xlfn.STDEV.S(Tabela13[[#This Row],[V42]],Tabela13[[#This Row],[V45]])</f>
        <v>2.3937454463505485</v>
      </c>
      <c r="DJ270" s="3">
        <f>_xlfn.STDEV.S(Tabela13[[#This Row],[V42]],Tabela13[[#This Row],[V46]])</f>
        <v>4.2426406871192848</v>
      </c>
      <c r="DK270" s="3">
        <f>_xlfn.STDEV.S(Tabela13[[#This Row],[V43]],Tabela13[[#This Row],[V41]])</f>
        <v>2.1213203435596428</v>
      </c>
      <c r="DL270" s="3">
        <f>_xlfn.STDEV.S(Tabela13[[#This Row],[V43]],Tabela13[[#This Row],[V42]])</f>
        <v>1.8488952407687367</v>
      </c>
      <c r="DM270" s="3">
        <f>_xlfn.STDEV.S(Tabela13[[#This Row],[V43]],Tabela13[[#This Row],[V44]])</f>
        <v>2.6661705491414542</v>
      </c>
      <c r="DN270" s="3">
        <f>_xlfn.STDEV.S(Tabela13[[#This Row],[V43]],Tabela13[[#This Row],[V45]])</f>
        <v>0.54485020558181196</v>
      </c>
      <c r="DO270" s="3">
        <f>_xlfn.STDEV.S(Tabela13[[#This Row],[V43]],Tabela13[[#This Row],[V46]])</f>
        <v>2.3937454463505481</v>
      </c>
      <c r="DP270" s="3">
        <f>_xlfn.STDEV.S(Tabela13[[#This Row],[V44]],Tabela13[[#This Row],[V41]])</f>
        <v>4.7874908927010971</v>
      </c>
      <c r="DQ270" s="3">
        <f>_xlfn.STDEV.S(Tabela13[[#This Row],[V44]],Tabela13[[#This Row],[V42]])</f>
        <v>4.5150657899101914</v>
      </c>
      <c r="DR270" s="3">
        <f>_xlfn.STDEV.S(Tabela13[[#This Row],[V44]],Tabela13[[#This Row],[V43]])</f>
        <v>2.6661705491414542</v>
      </c>
      <c r="DS270" s="3">
        <f>_xlfn.STDEV.S(Tabela13[[#This Row],[V44]],Tabela13[[#This Row],[V45]])</f>
        <v>2.1213203435596424</v>
      </c>
      <c r="DT270" s="3">
        <f>_xlfn.STDEV.S(Tabela13[[#This Row],[V44]],Tabela13[[#This Row],[V46]])</f>
        <v>0.27242510279090609</v>
      </c>
      <c r="DU270" s="3">
        <f>_xlfn.STDEV.S(Tabela13[[#This Row],[V45]],Tabela13[[#This Row],[V41]])</f>
        <v>2.6661705491414547</v>
      </c>
      <c r="DV270" s="3">
        <f>_xlfn.STDEV.S(Tabela13[[#This Row],[V45]],Tabela13[[#This Row],[V42]])</f>
        <v>2.3937454463505485</v>
      </c>
      <c r="DW270" s="3">
        <f>_xlfn.STDEV.S(Tabela13[[#This Row],[V45]],Tabela13[[#This Row],[V43]])</f>
        <v>0.54485020558181196</v>
      </c>
      <c r="DX270" s="3">
        <f>_xlfn.STDEV.S(Tabela13[[#This Row],[V45]],Tabela13[[#This Row],[V44]])</f>
        <v>2.1213203435596424</v>
      </c>
      <c r="DY270" s="3">
        <f>_xlfn.STDEV.S(Tabela13[[#This Row],[V45]],Tabela13[[#This Row],[V46]])</f>
        <v>1.8488952407687362</v>
      </c>
      <c r="DZ270" s="3">
        <f>_xlfn.STDEV.S(Tabela13[[#This Row],[V46]],Tabela13[[#This Row],[V41]])</f>
        <v>4.5150657899101914</v>
      </c>
      <c r="EA270" s="3">
        <f>_xlfn.STDEV.S(Tabela13[[#This Row],[V46]],Tabela13[[#This Row],[V42]])</f>
        <v>4.2426406871192848</v>
      </c>
      <c r="EB270" s="3">
        <f>_xlfn.STDEV.S(Tabela13[[#This Row],[V46]],Tabela13[[#This Row],[V43]])</f>
        <v>2.3937454463505481</v>
      </c>
      <c r="EC270" s="3">
        <f>_xlfn.STDEV.S(Tabela13[[#This Row],[V46]],Tabela13[[#This Row],[V44]])</f>
        <v>0.27242510279090609</v>
      </c>
      <c r="ED270" s="3">
        <f>_xlfn.STDEV.S(Tabela13[[#This Row],[V46]],Tabela13[[#This Row],[V45]])</f>
        <v>1.8488952407687362</v>
      </c>
      <c r="EE270" s="3">
        <f t="shared" si="308"/>
        <v>-8.5329271604134754E-2</v>
      </c>
      <c r="EF270" s="3">
        <f t="shared" si="309"/>
        <v>-1.1252093385271411</v>
      </c>
      <c r="EG270" s="3" t="str">
        <f t="shared" si="310"/>
        <v/>
      </c>
      <c r="EH270" s="3">
        <f t="shared" si="311"/>
        <v>-1.7774470327609697</v>
      </c>
      <c r="EI270" s="3">
        <f t="shared" si="312"/>
        <v>-23.438615640345947</v>
      </c>
      <c r="EJ270" s="3">
        <f t="shared" si="313"/>
        <v>-8.5329271604134754E-2</v>
      </c>
      <c r="EK270" s="3">
        <f t="shared" si="314"/>
        <v>-1.092318620966394</v>
      </c>
      <c r="EL270" s="3">
        <f t="shared" si="315"/>
        <v>23.438615640345947</v>
      </c>
      <c r="EM270" s="3">
        <f t="shared" si="316"/>
        <v>-1.8309675964606043</v>
      </c>
      <c r="EN270" s="3" t="str">
        <f t="shared" si="317"/>
        <v/>
      </c>
      <c r="EO270" s="3">
        <f t="shared" si="318"/>
        <v>-1.1252093385271411</v>
      </c>
      <c r="EP270" s="3">
        <f t="shared" si="319"/>
        <v>-1.092318620966394</v>
      </c>
      <c r="EQ270" s="3">
        <f t="shared" si="320"/>
        <v>1.7774470327609693</v>
      </c>
      <c r="ER270" s="3" t="str">
        <f t="shared" si="321"/>
        <v/>
      </c>
      <c r="ES270" s="3" t="str">
        <f t="shared" si="322"/>
        <v/>
      </c>
      <c r="ET270" s="3" t="str">
        <f t="shared" si="323"/>
        <v/>
      </c>
      <c r="EU270" s="3" t="str">
        <f t="shared" si="324"/>
        <v/>
      </c>
      <c r="EV270" s="3">
        <f t="shared" si="325"/>
        <v>1.7774470327609693</v>
      </c>
      <c r="EW270" s="3">
        <f t="shared" si="326"/>
        <v>1.1252093385271407</v>
      </c>
      <c r="EX270" s="3">
        <f t="shared" si="327"/>
        <v>8.5329271604134754E-2</v>
      </c>
      <c r="EY270" s="3">
        <f t="shared" si="328"/>
        <v>-1.7774470327609697</v>
      </c>
      <c r="EZ270" s="3">
        <f t="shared" si="329"/>
        <v>-1.8309675964606043</v>
      </c>
      <c r="FA270" s="3" t="str">
        <f t="shared" si="330"/>
        <v/>
      </c>
      <c r="FB270" s="3">
        <f t="shared" si="331"/>
        <v>1.1252093385271407</v>
      </c>
      <c r="FC270" s="3">
        <f t="shared" si="332"/>
        <v>1.0923186209663935</v>
      </c>
      <c r="FD270" s="3">
        <f t="shared" si="333"/>
        <v>-23.438615640345947</v>
      </c>
      <c r="FE270" s="3" t="str">
        <f t="shared" si="334"/>
        <v/>
      </c>
      <c r="FF270" s="3">
        <f t="shared" si="335"/>
        <v>1.8309675964606036</v>
      </c>
      <c r="FG270" s="3">
        <f t="shared" si="336"/>
        <v>8.5329271604134754E-2</v>
      </c>
      <c r="FH270" s="3">
        <f t="shared" si="337"/>
        <v>1.0923186209663935</v>
      </c>
      <c r="FI270" s="4">
        <f t="shared" si="338"/>
        <v>0</v>
      </c>
      <c r="FJ270" s="4">
        <f t="shared" si="339"/>
        <v>0.46153846153846156</v>
      </c>
      <c r="FK270" s="4">
        <f t="shared" si="340"/>
        <v>0.3442353521242501</v>
      </c>
      <c r="FL270" s="4">
        <f t="shared" si="341"/>
        <v>2.5297066316048973</v>
      </c>
      <c r="FM270" s="4">
        <f>Tabela13[[#This Row],[V139]]-Tabela13[[#This Row],[V140]]</f>
        <v>-2.1854712794806472</v>
      </c>
      <c r="FN270" s="4">
        <f>Tabela13[[#This Row],[V1]]-Tabela13[[#This Row],[V2]]/2</f>
        <v>-1.6734028683181226</v>
      </c>
      <c r="FO270" s="4">
        <f>Tabela13[[#This Row],[V1]]-Tabela13[[#This Row],[V3]]/2</f>
        <v>-1.4807692307692306</v>
      </c>
      <c r="FP270" s="4">
        <f>Tabela13[[#This Row],[V1]]-Tabela13[[#This Row],[V4]]/2</f>
        <v>-0.17340286831812257</v>
      </c>
      <c r="FQ270" s="4">
        <f>Tabela13[[#This Row],[V2]]-Tabela13[[#This Row],[V1]]/2</f>
        <v>3.4044980443285531</v>
      </c>
      <c r="FR270" s="4">
        <f>Tabela13[[#This Row],[V2]]-Tabela13[[#This Row],[V3]]/2</f>
        <v>1.9044980443285531</v>
      </c>
      <c r="FS270" s="4">
        <f>Tabela13[[#This Row],[V2]]-Tabela13[[#This Row],[V4]]/2</f>
        <v>3.2118644067796613</v>
      </c>
      <c r="FT270" s="4">
        <f t="shared" si="342"/>
        <v>-1.032154653406216</v>
      </c>
      <c r="FU270" s="4">
        <f t="shared" si="343"/>
        <v>-0.9768236449227915</v>
      </c>
      <c r="FV270" s="4">
        <f t="shared" si="344"/>
        <v>-0.17169557437193417</v>
      </c>
      <c r="FW270" s="4">
        <f t="shared" si="345"/>
        <v>1.2851025740802344</v>
      </c>
      <c r="FX270" s="4">
        <f t="shared" si="346"/>
        <v>1.0872923065658868</v>
      </c>
      <c r="FY270" s="4">
        <f t="shared" si="347"/>
        <v>1.2689634568295582</v>
      </c>
      <c r="FZ270" s="4">
        <f t="shared" si="348"/>
        <v>-185.78783761311888</v>
      </c>
      <c r="GA270" s="4">
        <f t="shared" si="349"/>
        <v>-175.82825608610247</v>
      </c>
      <c r="GB270" s="4">
        <f t="shared" si="350"/>
        <v>-30.905203386948152</v>
      </c>
      <c r="GC270" s="4">
        <f t="shared" si="351"/>
        <v>231.31846333444219</v>
      </c>
      <c r="GD270" s="4">
        <f t="shared" si="352"/>
        <v>195.71261518185963</v>
      </c>
      <c r="GE270" s="4">
        <f t="shared" si="353"/>
        <v>228.41342222932047</v>
      </c>
      <c r="GF270" s="4">
        <f>Tabela13[[#This Row],[V1]]-Tabela13[[#This Row],[V2]]/Tabela13[[#This Row],[V2]]</f>
        <v>-0.96153846153846156</v>
      </c>
      <c r="GG270" s="4">
        <f>Tabela13[[#This Row],[V1]]-Tabela13[[#This Row],[V3]]/Tabela13[[#This Row],[V3]]</f>
        <v>-0.96153846153846156</v>
      </c>
      <c r="GH270" s="4">
        <f>Tabela13[[#This Row],[V1]]-Tabela13[[#This Row],[V4]]/Tabela13[[#This Row],[V4]]</f>
        <v>-0.96153846153846156</v>
      </c>
      <c r="GI270" s="4">
        <f>Tabela13[[#This Row],[V2]]-Tabela13[[#This Row],[V1]]/Tabela13[[#This Row],[V1]]</f>
        <v>2.4237288135593222</v>
      </c>
      <c r="GJ270" s="4">
        <f>Tabela13[[#This Row],[V2]]-Tabela13[[#This Row],[V3]]/Tabela13[[#This Row],[V3]]</f>
        <v>2.4237288135593222</v>
      </c>
      <c r="GK270" s="4">
        <f>Tabela13[[#This Row],[V2]]-Tabela13[[#This Row],[V4]]/Tabela13[[#This Row],[V4]]</f>
        <v>2.4237288135593222</v>
      </c>
      <c r="GL270" s="4">
        <f t="shared" si="354"/>
        <v>1.7462751666772787</v>
      </c>
      <c r="GM270" s="4">
        <f t="shared" si="355"/>
        <v>1.7310951760104301</v>
      </c>
      <c r="GN270" s="4">
        <f t="shared" si="356"/>
        <v>1.0087690098598929</v>
      </c>
      <c r="GO270" s="3">
        <f t="shared" si="357"/>
        <v>0</v>
      </c>
      <c r="GP270" s="3">
        <v>100</v>
      </c>
      <c r="GQ270" s="3">
        <f t="shared" si="358"/>
        <v>-1</v>
      </c>
      <c r="GR270" s="3">
        <f t="shared" si="359"/>
        <v>-100</v>
      </c>
      <c r="GS270" s="34">
        <f>COUNTIF($D$2:D269,Tabela13[[#This Row],[HomeTeam]])</f>
        <v>13</v>
      </c>
      <c r="GT270" s="34">
        <f>COUNTIF($E$2:E269,Tabela13[[#This Row],[AwayTeam]])</f>
        <v>13</v>
      </c>
      <c r="GU270" s="3">
        <f>IFERROR(AVERAGEIFS($AD$2:AD269,$D$2:D269,Tabela13[[#This Row],[HomeTeam]],$GS$2:GS269,"&gt;="&amp;Tabela13[[#This Row],[Contagem_H]]-5),"")</f>
        <v>1.7501317057684465</v>
      </c>
      <c r="GV270" s="3">
        <f>IFERROR(AVERAGEIFS($G$2:G269,$E$2:E269,Tabela13[[#This Row],[AwayTeam]],$GT$2:GT269,"&gt;="&amp;Tabela13[[#This Row],[Contagem_A]]-5),"")</f>
        <v>3</v>
      </c>
      <c r="GW270" s="3">
        <f>IFERROR(AVERAGEIFS($GQ$2:GQ269,$D$2:D269,Tabela13[[#This Row],[HomeTeam]],$GS$2:GS269,"&gt;="&amp;Tabela13[[#This Row],[Contagem_H]]-5),"")</f>
        <v>-0.1</v>
      </c>
    </row>
    <row r="271" spans="1:205" x14ac:dyDescent="0.25">
      <c r="A271" t="s">
        <v>127</v>
      </c>
      <c r="B271" t="s">
        <v>234</v>
      </c>
      <c r="C271" t="s">
        <v>172</v>
      </c>
      <c r="D271" t="s">
        <v>141</v>
      </c>
      <c r="E271" t="s">
        <v>17</v>
      </c>
      <c r="F271" s="3">
        <v>2</v>
      </c>
      <c r="G271" s="3">
        <v>0</v>
      </c>
      <c r="H271" s="3" t="str">
        <f t="shared" si="360"/>
        <v>H</v>
      </c>
      <c r="I271" s="3">
        <v>1.91</v>
      </c>
      <c r="J271" s="3">
        <v>3.75</v>
      </c>
      <c r="K271" s="3">
        <v>3.8</v>
      </c>
      <c r="L271" s="3">
        <v>1.73</v>
      </c>
      <c r="M271" s="3">
        <v>2.08</v>
      </c>
      <c r="N271" s="3">
        <f t="shared" si="289"/>
        <v>2</v>
      </c>
      <c r="O271" s="3">
        <f t="shared" si="290"/>
        <v>3</v>
      </c>
      <c r="P271" s="3">
        <f t="shared" si="291"/>
        <v>0</v>
      </c>
      <c r="Q271" s="3">
        <f t="shared" si="292"/>
        <v>5.338477082759252E-2</v>
      </c>
      <c r="R271" s="3">
        <f t="shared" si="293"/>
        <v>5.8803912850155626E-2</v>
      </c>
      <c r="S271" s="3">
        <f t="shared" si="294"/>
        <v>2.0119649122807015</v>
      </c>
      <c r="T271" s="3">
        <f t="shared" si="295"/>
        <v>3.9501928906034718</v>
      </c>
      <c r="U271" s="3">
        <f t="shared" si="296"/>
        <v>4.0028621291448516</v>
      </c>
      <c r="V271" s="3">
        <f t="shared" si="297"/>
        <v>1.8223556535317351</v>
      </c>
      <c r="W271" s="3">
        <f t="shared" si="298"/>
        <v>2.1910403233213924</v>
      </c>
      <c r="X271" s="4">
        <f t="shared" si="299"/>
        <v>0.52356020942408377</v>
      </c>
      <c r="Y271" s="4">
        <f t="shared" si="300"/>
        <v>0.26666666666666666</v>
      </c>
      <c r="Z271" s="4">
        <f t="shared" si="301"/>
        <v>0.26315789473684209</v>
      </c>
      <c r="AA271" s="4">
        <f t="shared" si="302"/>
        <v>0.5780346820809249</v>
      </c>
      <c r="AB271" s="4">
        <f t="shared" si="303"/>
        <v>0.48076923076923073</v>
      </c>
      <c r="AC271" s="4">
        <f t="shared" si="304"/>
        <v>1.2617801047120418</v>
      </c>
      <c r="AD271" s="4">
        <f t="shared" si="305"/>
        <v>0.13157894736842105</v>
      </c>
      <c r="AE271" s="4">
        <f t="shared" si="306"/>
        <v>0.26178010471204188</v>
      </c>
      <c r="AF271" s="4">
        <f t="shared" si="307"/>
        <v>1.131578947368421</v>
      </c>
      <c r="AG271" s="4">
        <f>IFERROR(AVERAGE(Tabela13[[#This Row],[V1]],Tabela13[[#This Row],[V2]]),"")</f>
        <v>0.69667952604023142</v>
      </c>
      <c r="AH271" s="4">
        <f>IFERROR(AVERAGE(Tabela13[[#This Row],[V1]],Tabela13[[#This Row],[V3]]),"")</f>
        <v>0.76178010471204183</v>
      </c>
      <c r="AI271" s="4">
        <f>IFERROR(AVERAGE(Tabela13[[#This Row],[V1]],Tabela13[[#This Row],[V4]]),"")</f>
        <v>1.1966795260402314</v>
      </c>
      <c r="AJ271" s="4">
        <f>IFERROR(AVERAGE(Tabela13[[#This Row],[V2]],Tabela13[[#This Row],[V1]]),"")</f>
        <v>0.69667952604023142</v>
      </c>
      <c r="AK271" s="4">
        <f>IFERROR(AVERAGE(Tabela13[[#This Row],[V2]],Tabela13[[#This Row],[V3]]),"")</f>
        <v>0.19667952604023148</v>
      </c>
      <c r="AL271" s="4">
        <f>IFERROR(AVERAGE(Tabela13[[#This Row],[V2]],Tabela13[[#This Row],[V4]]),"")</f>
        <v>0.63157894736842102</v>
      </c>
      <c r="AM271" s="4">
        <f>IFERROR(AVERAGE(Tabela13[[#This Row],[V3]],Tabela13[[#This Row],[V1]]),"")</f>
        <v>0.76178010471204183</v>
      </c>
      <c r="AN271" s="4">
        <f>IFERROR(AVERAGE(Tabela13[[#This Row],[V3]],Tabela13[[#This Row],[V2]]),"")</f>
        <v>0.19667952604023148</v>
      </c>
      <c r="AO271" s="4">
        <f>IFERROR(AVERAGE(Tabela13[[#This Row],[V3]],Tabela13[[#This Row],[V4]]),"")</f>
        <v>0.69667952604023142</v>
      </c>
      <c r="AP271" s="4">
        <f>IFERROR(AVERAGE(Tabela13[[#This Row],[V4]],Tabela13[[#This Row],[V1]]),"")</f>
        <v>1.1966795260402314</v>
      </c>
      <c r="AQ271" s="4">
        <f>IFERROR(AVERAGE(Tabela13[[#This Row],[V4]],Tabela13[[#This Row],[V2]]),"")</f>
        <v>0.63157894736842102</v>
      </c>
      <c r="AR271" s="4">
        <f>IFERROR(AVERAGE(Tabela13[[#This Row],[V4]],Tabela13[[#This Row],[V3]]),"")</f>
        <v>0.69667952604023142</v>
      </c>
      <c r="AS271" s="4">
        <f>_xlfn.STDEV.S(Tabela13[[#This Row],[V1]:[V2]])</f>
        <v>0.79917290246255857</v>
      </c>
      <c r="AT271" s="4">
        <f>_xlfn.STDEV.S(Tabela13[[#This Row],[V1]],Tabela13[[#This Row],[V3]])</f>
        <v>0.70710678118654768</v>
      </c>
      <c r="AU271" s="4">
        <f>_xlfn.STDEV.S(Tabela13[[#This Row],[V1]],Tabela13[[#This Row],[V4]])</f>
        <v>9.2066121276010923E-2</v>
      </c>
      <c r="AV271" s="4">
        <f>_xlfn.STDEV.S(Tabela13[[#This Row],[V2]],Tabela13[[#This Row],[V1]])</f>
        <v>0.79917290246255857</v>
      </c>
      <c r="AW271" s="4">
        <f>_xlfn.STDEV.S(Tabela13[[#This Row],[V2]],Tabela13[[#This Row],[V3]])</f>
        <v>9.2066121276010882E-2</v>
      </c>
      <c r="AX271" s="4">
        <f>_xlfn.STDEV.S(Tabela13[[#This Row],[V42]],Tabela13[[#This Row],[V44]])</f>
        <v>1.5062796836491059</v>
      </c>
      <c r="AY271" s="4">
        <f>_xlfn.STDEV.S(Tabela13[[#This Row],[V3]],Tabela13[[#This Row],[V1]])</f>
        <v>0.70710678118654768</v>
      </c>
      <c r="AZ271" s="4">
        <f>_xlfn.STDEV.S(Tabela13[[#This Row],[V3]],Tabela13[[#This Row],[V2]])</f>
        <v>9.2066121276010882E-2</v>
      </c>
      <c r="BA271" s="4">
        <f>_xlfn.STDEV.S(Tabela13[[#This Row],[V3]],Tabela13[[#This Row],[V4]])</f>
        <v>0.61504065991053669</v>
      </c>
      <c r="BB271" s="4">
        <f>_xlfn.STDEV.S(Tabela13[[#This Row],[V4]],Tabela13[[#This Row],[V1]])</f>
        <v>9.2066121276010923E-2</v>
      </c>
      <c r="BC271" s="4">
        <f>_xlfn.STDEV.S(Tabela13[[#This Row],[V4]],Tabela13[[#This Row],[V2]])</f>
        <v>0.70710678118654757</v>
      </c>
      <c r="BD271" s="4">
        <f>_xlfn.STDEV.S(Tabela13[[#This Row],[V4]],Tabela13[[#This Row],[V3]])</f>
        <v>0.61504065991053669</v>
      </c>
      <c r="BE271" s="4">
        <f>Tabela13[[#This Row],[V17]]/Tabela13[[#This Row],[V5]]</f>
        <v>1.1471169635267973</v>
      </c>
      <c r="BF271" s="4">
        <f>Tabela13[[#This Row],[V18]]/Tabela13[[#This Row],[V6]]</f>
        <v>0.92822952032048534</v>
      </c>
      <c r="BG271" s="4">
        <f>Tabela13[[#This Row],[V19]]/Tabela13[[#This Row],[V7]]</f>
        <v>7.6934650650082009E-2</v>
      </c>
      <c r="BH271" s="4">
        <f>Tabela13[[#This Row],[V20]]/Tabela13[[#This Row],[V8]]</f>
        <v>1.1471169635267973</v>
      </c>
      <c r="BI271" s="4">
        <f>Tabela13[[#This Row],[V21]]/Tabela13[[#This Row],[V9]]</f>
        <v>0.46810221241421152</v>
      </c>
      <c r="BJ271" s="4">
        <f>Tabela13[[#This Row],[V22]]/Tabela13[[#This Row],[V10]]</f>
        <v>2.384942832444418</v>
      </c>
      <c r="BK271" s="4">
        <f>Tabela13[[#This Row],[V23]]/Tabela13[[#This Row],[V11]]</f>
        <v>0.92822952032048534</v>
      </c>
      <c r="BL271" s="4">
        <f>Tabela13[[#This Row],[V24]]/Tabela13[[#This Row],[V12]]</f>
        <v>0.46810221241421152</v>
      </c>
      <c r="BM271" s="4">
        <f>Tabela13[[#This Row],[V25]]/Tabela13[[#This Row],[V13]]</f>
        <v>0.8828171877050679</v>
      </c>
      <c r="BN271" s="4">
        <f>Tabela13[[#This Row],[V26]]/Tabela13[[#This Row],[V14]]</f>
        <v>7.6934650650082009E-2</v>
      </c>
      <c r="BO271" s="4">
        <f>Tabela13[[#This Row],[V27]]/Tabela13[[#This Row],[V15]]</f>
        <v>1.1195857368787003</v>
      </c>
      <c r="BP271" s="4">
        <f>Tabela13[[#This Row],[V28]]/Tabela13[[#This Row],[V16]]</f>
        <v>0.8828171877050679</v>
      </c>
      <c r="BQ271" s="4">
        <f>Tabela13[[#This Row],[V1]]-Tabela13[[#This Row],[V2]]</f>
        <v>1.1302011573436208</v>
      </c>
      <c r="BR271" s="4">
        <f>Tabela13[[#This Row],[V1]]-Tabela13[[#This Row],[V3]]</f>
        <v>1</v>
      </c>
      <c r="BS271" s="4">
        <f>Tabela13[[#This Row],[V1]]-Tabela13[[#This Row],[V4]]</f>
        <v>0.13020115734362081</v>
      </c>
      <c r="BT271" s="4">
        <f>Tabela13[[#This Row],[V2]]-Tabela13[[#This Row],[V1]]</f>
        <v>-1.1302011573436208</v>
      </c>
      <c r="BU271" s="4">
        <f>Tabela13[[#This Row],[V2]]-Tabela13[[#This Row],[V3]]</f>
        <v>-0.13020115734362084</v>
      </c>
      <c r="BV271" s="4">
        <f>Tabela13[[#This Row],[V2]]-Tabela13[[#This Row],[V4]]</f>
        <v>-1</v>
      </c>
      <c r="BW271" s="4">
        <f>AVERAGE(Tabela13[[#This Row],[V41]],Tabela13[[#This Row],[V42]])</f>
        <v>1.0651005786718104</v>
      </c>
      <c r="BX271" s="4">
        <f>AVERAGE(Tabela13[[#This Row],[V41]],Tabela13[[#This Row],[V43]])</f>
        <v>0.63020115734362081</v>
      </c>
      <c r="BY271" s="4">
        <f>AVERAGE(Tabela13[[#This Row],[V41]],Tabela13[[#This Row],[V44]])</f>
        <v>0</v>
      </c>
      <c r="BZ271" s="4">
        <f>AVERAGE(Tabela13[[#This Row],[V41]],Tabela13[[#This Row],[V45]])</f>
        <v>0.5</v>
      </c>
      <c r="CA271" s="4">
        <f>AVERAGE(Tabela13[[#This Row],[V41]],Tabela13[[#This Row],[V46]])</f>
        <v>6.5100578671810405E-2</v>
      </c>
      <c r="CB271" s="4">
        <f>AVERAGE(Tabela13[[#This Row],[V42]],Tabela13[[#This Row],[V41]])</f>
        <v>1.0651005786718104</v>
      </c>
      <c r="CC271" s="4">
        <f>AVERAGE(Tabela13[[#This Row],[V42]],Tabela13[[#This Row],[V43]])</f>
        <v>0.56510057867181041</v>
      </c>
      <c r="CD271" s="4">
        <f>AVERAGE(Tabela13[[#This Row],[V42]],Tabela13[[#This Row],[V44]])</f>
        <v>-6.5100578671810405E-2</v>
      </c>
      <c r="CE271" s="4">
        <f>AVERAGE(Tabela13[[#This Row],[V42]],Tabela13[[#This Row],[V45]])</f>
        <v>0.43489942132818959</v>
      </c>
      <c r="CF271" s="4">
        <f>AVERAGE(Tabela13[[#This Row],[V42]],Tabela13[[#This Row],[V46]])</f>
        <v>0</v>
      </c>
      <c r="CG271" s="4">
        <f>AVERAGE(Tabela13[[#This Row],[V43]],Tabela13[[#This Row],[V41]])</f>
        <v>0.63020115734362081</v>
      </c>
      <c r="CH271" s="4">
        <f>AVERAGE(Tabela13[[#This Row],[V43]],Tabela13[[#This Row],[V42]])</f>
        <v>0.56510057867181041</v>
      </c>
      <c r="CI271" s="4">
        <f>AVERAGE(Tabela13[[#This Row],[V43]],Tabela13[[#This Row],[V44]])</f>
        <v>-0.5</v>
      </c>
      <c r="CJ271" s="4">
        <f>AVERAGE(Tabela13[[#This Row],[V43]],Tabela13[[#This Row],[V45]])</f>
        <v>0</v>
      </c>
      <c r="CK271" s="4">
        <f>AVERAGE(Tabela13[[#This Row],[V43]],Tabela13[[#This Row],[V46]])</f>
        <v>-0.43489942132818959</v>
      </c>
      <c r="CL271" s="4">
        <f>AVERAGE(Tabela13[[#This Row],[V44]],Tabela13[[#This Row],[V41]])</f>
        <v>0</v>
      </c>
      <c r="CM271" s="4">
        <f>AVERAGE(Tabela13[[#This Row],[V44]],Tabela13[[#This Row],[V42]])</f>
        <v>-6.5100578671810405E-2</v>
      </c>
      <c r="CN271" s="4">
        <f>AVERAGE(Tabela13[[#This Row],[V44]],Tabela13[[#This Row],[V43]])</f>
        <v>-0.5</v>
      </c>
      <c r="CO271" s="4">
        <f>AVERAGE(Tabela13[[#This Row],[V44]],Tabela13[[#This Row],[V45]])</f>
        <v>-0.63020115734362081</v>
      </c>
      <c r="CP271" s="4">
        <f>AVERAGE(Tabela13[[#This Row],[V44]],Tabela13[[#This Row],[V46]])</f>
        <v>-1.0651005786718104</v>
      </c>
      <c r="CQ271" s="4">
        <f>AVERAGE(Tabela13[[#This Row],[V45]],Tabela13[[#This Row],[V41]])</f>
        <v>0.5</v>
      </c>
      <c r="CR271" s="4">
        <f>AVERAGE(Tabela13[[#This Row],[V45]],Tabela13[[#This Row],[V42]])</f>
        <v>0.43489942132818959</v>
      </c>
      <c r="CS271" s="4">
        <f>AVERAGE(Tabela13[[#This Row],[V45]],Tabela13[[#This Row],[V43]])</f>
        <v>0</v>
      </c>
      <c r="CT271" s="4">
        <f>AVERAGE(Tabela13[[#This Row],[V45]],Tabela13[[#This Row],[V44]])</f>
        <v>-0.63020115734362081</v>
      </c>
      <c r="CU271" s="4">
        <f>AVERAGE(Tabela13[[#This Row],[V45]],Tabela13[[#This Row],[V46]])</f>
        <v>-0.56510057867181041</v>
      </c>
      <c r="CV271" s="4">
        <f>AVERAGE(Tabela13[[#This Row],[V46]],Tabela13[[#This Row],[V41]])</f>
        <v>6.5100578671810405E-2</v>
      </c>
      <c r="CW271" s="4">
        <f>AVERAGE(Tabela13[[#This Row],[V46]],Tabela13[[#This Row],[V42]])</f>
        <v>0</v>
      </c>
      <c r="CX271" s="4">
        <f>AVERAGE(Tabela13[[#This Row],[V46]],Tabela13[[#This Row],[V43]])</f>
        <v>-0.43489942132818959</v>
      </c>
      <c r="CY271" s="4">
        <f>AVERAGE(Tabela13[[#This Row],[V46]],Tabela13[[#This Row],[V44]])</f>
        <v>-1.0651005786718104</v>
      </c>
      <c r="CZ271" s="4">
        <f>AVERAGE(Tabela13[[#This Row],[V46]],Tabela13[[#This Row],[V45]])</f>
        <v>-0.56510057867181041</v>
      </c>
      <c r="DA271" s="3">
        <f>_xlfn.STDEV.S(Tabela13[[#This Row],[V41]],Tabela13[[#This Row],[V42]])</f>
        <v>9.2066121276010923E-2</v>
      </c>
      <c r="DB271" s="3">
        <f>_xlfn.STDEV.S(Tabela13[[#This Row],[V41]],Tabela13[[#This Row],[V43]])</f>
        <v>0.70710678118654757</v>
      </c>
      <c r="DC271" s="3">
        <f>_xlfn.STDEV.S(Tabela13[[#This Row],[V41]],Tabela13[[#This Row],[V44]])</f>
        <v>1.5983458049251169</v>
      </c>
      <c r="DD271" s="3">
        <f>_xlfn.STDEV.S(Tabela13[[#This Row],[V41]],Tabela13[[#This Row],[V45]])</f>
        <v>0.89123902373856945</v>
      </c>
      <c r="DE271" s="3">
        <f>_xlfn.STDEV.S(Tabela13[[#This Row],[V41]],Tabela13[[#This Row],[V46]])</f>
        <v>1.5062796836491059</v>
      </c>
      <c r="DF271" s="3">
        <f>_xlfn.STDEV.S(Tabela13[[#This Row],[V42]],Tabela13[[#This Row],[V41]])</f>
        <v>9.2066121276010923E-2</v>
      </c>
      <c r="DG271" s="3">
        <f>_xlfn.STDEV.S(Tabela13[[#This Row],[V42]],Tabela13[[#This Row],[V43]])</f>
        <v>0.61504065991053658</v>
      </c>
      <c r="DH271" s="3">
        <f>_xlfn.STDEV.S(Tabela13[[#This Row],[V42]],Tabela13[[#This Row],[V44]])</f>
        <v>1.5062796836491059</v>
      </c>
      <c r="DI271" s="3">
        <f>_xlfn.STDEV.S(Tabela13[[#This Row],[V42]],Tabela13[[#This Row],[V45]])</f>
        <v>0.79917290246255845</v>
      </c>
      <c r="DJ271" s="3">
        <f>_xlfn.STDEV.S(Tabela13[[#This Row],[V42]],Tabela13[[#This Row],[V46]])</f>
        <v>1.4142135623730951</v>
      </c>
      <c r="DK271" s="3">
        <f>_xlfn.STDEV.S(Tabela13[[#This Row],[V43]],Tabela13[[#This Row],[V41]])</f>
        <v>0.70710678118654757</v>
      </c>
      <c r="DL271" s="3">
        <f>_xlfn.STDEV.S(Tabela13[[#This Row],[V43]],Tabela13[[#This Row],[V42]])</f>
        <v>0.61504065991053658</v>
      </c>
      <c r="DM271" s="3">
        <f>_xlfn.STDEV.S(Tabela13[[#This Row],[V43]],Tabela13[[#This Row],[V44]])</f>
        <v>0.89123902373856945</v>
      </c>
      <c r="DN271" s="3">
        <f>_xlfn.STDEV.S(Tabela13[[#This Row],[V43]],Tabela13[[#This Row],[V45]])</f>
        <v>0.18413224255202187</v>
      </c>
      <c r="DO271" s="3">
        <f>_xlfn.STDEV.S(Tabela13[[#This Row],[V43]],Tabela13[[#This Row],[V46]])</f>
        <v>0.79917290246255845</v>
      </c>
      <c r="DP271" s="3">
        <f>_xlfn.STDEV.S(Tabela13[[#This Row],[V44]],Tabela13[[#This Row],[V41]])</f>
        <v>1.5983458049251169</v>
      </c>
      <c r="DQ271" s="3">
        <f>_xlfn.STDEV.S(Tabela13[[#This Row],[V44]],Tabela13[[#This Row],[V42]])</f>
        <v>1.5062796836491059</v>
      </c>
      <c r="DR271" s="3">
        <f>_xlfn.STDEV.S(Tabela13[[#This Row],[V44]],Tabela13[[#This Row],[V43]])</f>
        <v>0.89123902373856945</v>
      </c>
      <c r="DS271" s="3">
        <f>_xlfn.STDEV.S(Tabela13[[#This Row],[V44]],Tabela13[[#This Row],[V45]])</f>
        <v>0.70710678118654757</v>
      </c>
      <c r="DT271" s="3">
        <f>_xlfn.STDEV.S(Tabela13[[#This Row],[V44]],Tabela13[[#This Row],[V46]])</f>
        <v>9.2066121276010923E-2</v>
      </c>
      <c r="DU271" s="3">
        <f>_xlfn.STDEV.S(Tabela13[[#This Row],[V45]],Tabela13[[#This Row],[V41]])</f>
        <v>0.89123902373856945</v>
      </c>
      <c r="DV271" s="3">
        <f>_xlfn.STDEV.S(Tabela13[[#This Row],[V45]],Tabela13[[#This Row],[V42]])</f>
        <v>0.79917290246255845</v>
      </c>
      <c r="DW271" s="3">
        <f>_xlfn.STDEV.S(Tabela13[[#This Row],[V45]],Tabela13[[#This Row],[V43]])</f>
        <v>0.18413224255202187</v>
      </c>
      <c r="DX271" s="3">
        <f>_xlfn.STDEV.S(Tabela13[[#This Row],[V45]],Tabela13[[#This Row],[V44]])</f>
        <v>0.70710678118654757</v>
      </c>
      <c r="DY271" s="3">
        <f>_xlfn.STDEV.S(Tabela13[[#This Row],[V45]],Tabela13[[#This Row],[V46]])</f>
        <v>0.61504065991053658</v>
      </c>
      <c r="DZ271" s="3">
        <f>_xlfn.STDEV.S(Tabela13[[#This Row],[V46]],Tabela13[[#This Row],[V41]])</f>
        <v>1.5062796836491059</v>
      </c>
      <c r="EA271" s="3">
        <f>_xlfn.STDEV.S(Tabela13[[#This Row],[V46]],Tabela13[[#This Row],[V42]])</f>
        <v>1.4142135623730951</v>
      </c>
      <c r="EB271" s="3">
        <f>_xlfn.STDEV.S(Tabela13[[#This Row],[V46]],Tabela13[[#This Row],[V43]])</f>
        <v>0.79917290246255845</v>
      </c>
      <c r="EC271" s="3">
        <f>_xlfn.STDEV.S(Tabela13[[#This Row],[V46]],Tabela13[[#This Row],[V44]])</f>
        <v>9.2066121276010923E-2</v>
      </c>
      <c r="ED271" s="3">
        <f>_xlfn.STDEV.S(Tabela13[[#This Row],[V46]],Tabela13[[#This Row],[V45]])</f>
        <v>0.61504065991053658</v>
      </c>
      <c r="EE271" s="3">
        <f t="shared" si="308"/>
        <v>8.643889893555233E-2</v>
      </c>
      <c r="EF271" s="3">
        <f t="shared" si="309"/>
        <v>1.1220334538373333</v>
      </c>
      <c r="EG271" s="3" t="str">
        <f t="shared" si="310"/>
        <v/>
      </c>
      <c r="EH271" s="3">
        <f t="shared" si="311"/>
        <v>1.7824780474771389</v>
      </c>
      <c r="EI271" s="3">
        <f t="shared" si="312"/>
        <v>23.137731098254417</v>
      </c>
      <c r="EJ271" s="3">
        <f t="shared" si="313"/>
        <v>8.643889893555233E-2</v>
      </c>
      <c r="EK271" s="3">
        <f t="shared" si="314"/>
        <v>1.0883737924248871</v>
      </c>
      <c r="EL271" s="3">
        <f t="shared" si="315"/>
        <v>-23.137731098254417</v>
      </c>
      <c r="EM271" s="3">
        <f t="shared" si="316"/>
        <v>1.8376039683425469</v>
      </c>
      <c r="EN271" s="3" t="str">
        <f t="shared" si="317"/>
        <v/>
      </c>
      <c r="EO271" s="3">
        <f t="shared" si="318"/>
        <v>1.1220334538373333</v>
      </c>
      <c r="EP271" s="3">
        <f t="shared" si="319"/>
        <v>1.0883737924248871</v>
      </c>
      <c r="EQ271" s="3">
        <f t="shared" si="320"/>
        <v>-1.7824780474771389</v>
      </c>
      <c r="ER271" s="3" t="str">
        <f t="shared" si="321"/>
        <v/>
      </c>
      <c r="ES271" s="3" t="str">
        <f t="shared" si="322"/>
        <v/>
      </c>
      <c r="ET271" s="3" t="str">
        <f t="shared" si="323"/>
        <v/>
      </c>
      <c r="EU271" s="3" t="str">
        <f t="shared" si="324"/>
        <v/>
      </c>
      <c r="EV271" s="3">
        <f t="shared" si="325"/>
        <v>-1.7824780474771389</v>
      </c>
      <c r="EW271" s="3">
        <f t="shared" si="326"/>
        <v>-1.1220334538373333</v>
      </c>
      <c r="EX271" s="3">
        <f t="shared" si="327"/>
        <v>-8.643889893555233E-2</v>
      </c>
      <c r="EY271" s="3">
        <f t="shared" si="328"/>
        <v>1.7824780474771389</v>
      </c>
      <c r="EZ271" s="3">
        <f t="shared" si="329"/>
        <v>1.8376039683425469</v>
      </c>
      <c r="FA271" s="3" t="str">
        <f t="shared" si="330"/>
        <v/>
      </c>
      <c r="FB271" s="3">
        <f t="shared" si="331"/>
        <v>-1.1220334538373333</v>
      </c>
      <c r="FC271" s="3">
        <f t="shared" si="332"/>
        <v>-1.0883737924248871</v>
      </c>
      <c r="FD271" s="3">
        <f t="shared" si="333"/>
        <v>23.137731098254417</v>
      </c>
      <c r="FE271" s="3" t="str">
        <f t="shared" si="334"/>
        <v/>
      </c>
      <c r="FF271" s="3">
        <f t="shared" si="335"/>
        <v>-1.8376039683425469</v>
      </c>
      <c r="FG271" s="3">
        <f t="shared" si="336"/>
        <v>-8.643889893555233E-2</v>
      </c>
      <c r="FH271" s="3">
        <f t="shared" si="337"/>
        <v>-1.0883737924248871</v>
      </c>
      <c r="FI271" s="4">
        <f t="shared" si="338"/>
        <v>0.52631578947368418</v>
      </c>
      <c r="FJ271" s="4">
        <f t="shared" si="339"/>
        <v>0</v>
      </c>
      <c r="FK271" s="4">
        <f t="shared" si="340"/>
        <v>1.7442318759700741</v>
      </c>
      <c r="FL271" s="4">
        <f t="shared" si="341"/>
        <v>1.0026159292652728</v>
      </c>
      <c r="FM271" s="4">
        <f>Tabela13[[#This Row],[V139]]-Tabela13[[#This Row],[V140]]</f>
        <v>0.74161594670480135</v>
      </c>
      <c r="FN271" s="4">
        <f>Tabela13[[#This Row],[V1]]-Tabela13[[#This Row],[V2]]/2</f>
        <v>1.1959906310278312</v>
      </c>
      <c r="FO271" s="4">
        <f>Tabela13[[#This Row],[V1]]-Tabela13[[#This Row],[V3]]/2</f>
        <v>1.1308900523560208</v>
      </c>
      <c r="FP271" s="4">
        <f>Tabela13[[#This Row],[V1]]-Tabela13[[#This Row],[V4]]/2</f>
        <v>0.69599063102783132</v>
      </c>
      <c r="FQ271" s="4">
        <f>Tabela13[[#This Row],[V2]]-Tabela13[[#This Row],[V1]]/2</f>
        <v>-0.4993111049875999</v>
      </c>
      <c r="FR271" s="4">
        <f>Tabela13[[#This Row],[V2]]-Tabela13[[#This Row],[V3]]/2</f>
        <v>6.8889501240010365E-4</v>
      </c>
      <c r="FS271" s="4">
        <f>Tabela13[[#This Row],[V2]]-Tabela13[[#This Row],[V4]]/2</f>
        <v>-0.43421052631578949</v>
      </c>
      <c r="FT271" s="4">
        <f t="shared" si="342"/>
        <v>0.87441162161502373</v>
      </c>
      <c r="FU271" s="4">
        <f t="shared" si="343"/>
        <v>0.84674614620594435</v>
      </c>
      <c r="FV271" s="4">
        <f t="shared" si="344"/>
        <v>0.60803004121854054</v>
      </c>
      <c r="FW271" s="4">
        <f t="shared" si="345"/>
        <v>-0.46309634114044157</v>
      </c>
      <c r="FX271" s="4">
        <f t="shared" si="346"/>
        <v>6.8889490342237728E-4</v>
      </c>
      <c r="FY271" s="4">
        <f t="shared" si="347"/>
        <v>-0.40964610862483786</v>
      </c>
      <c r="FZ271" s="4">
        <f t="shared" si="348"/>
        <v>157.39409189070426</v>
      </c>
      <c r="GA271" s="4">
        <f t="shared" si="349"/>
        <v>152.41430631706999</v>
      </c>
      <c r="GB271" s="4">
        <f t="shared" si="350"/>
        <v>109.4454074193373</v>
      </c>
      <c r="GC271" s="4">
        <f t="shared" si="351"/>
        <v>-83.357341405279485</v>
      </c>
      <c r="GD271" s="4">
        <f t="shared" si="352"/>
        <v>0.12400108261602791</v>
      </c>
      <c r="GE271" s="4">
        <f t="shared" si="353"/>
        <v>-73.736299552470811</v>
      </c>
      <c r="GF271" s="4">
        <f>Tabela13[[#This Row],[V1]]-Tabela13[[#This Row],[V2]]/Tabela13[[#This Row],[V2]]</f>
        <v>0.26178010471204183</v>
      </c>
      <c r="GG271" s="4">
        <f>Tabela13[[#This Row],[V1]]-Tabela13[[#This Row],[V3]]/Tabela13[[#This Row],[V3]]</f>
        <v>0.26178010471204183</v>
      </c>
      <c r="GH271" s="4">
        <f>Tabela13[[#This Row],[V1]]-Tabela13[[#This Row],[V4]]/Tabela13[[#This Row],[V4]]</f>
        <v>0.26178010471204183</v>
      </c>
      <c r="GI271" s="4">
        <f>Tabela13[[#This Row],[V2]]-Tabela13[[#This Row],[V1]]/Tabela13[[#This Row],[V1]]</f>
        <v>-0.86842105263157898</v>
      </c>
      <c r="GJ271" s="4">
        <f>Tabela13[[#This Row],[V2]]-Tabela13[[#This Row],[V3]]/Tabela13[[#This Row],[V3]]</f>
        <v>-0.86842105263157898</v>
      </c>
      <c r="GK271" s="4">
        <f>Tabela13[[#This Row],[V2]]-Tabela13[[#This Row],[V4]]/Tabela13[[#This Row],[V4]]</f>
        <v>-0.86842105263157898</v>
      </c>
      <c r="GL271" s="4">
        <f t="shared" si="354"/>
        <v>0.5822234225717875</v>
      </c>
      <c r="GM271" s="4">
        <f t="shared" si="355"/>
        <v>0.69667952604023142</v>
      </c>
      <c r="GN271" s="4">
        <f t="shared" si="356"/>
        <v>0.83571197488896154</v>
      </c>
      <c r="GO271" s="3">
        <f t="shared" si="357"/>
        <v>1</v>
      </c>
      <c r="GP271" s="3">
        <v>100</v>
      </c>
      <c r="GQ271" s="3">
        <f t="shared" si="358"/>
        <v>0.90999999999999992</v>
      </c>
      <c r="GR271" s="3">
        <f t="shared" si="359"/>
        <v>90.999999999999986</v>
      </c>
      <c r="GS271" s="34">
        <f>COUNTIF($D$2:D270,Tabela13[[#This Row],[HomeTeam]])</f>
        <v>13</v>
      </c>
      <c r="GT271" s="34">
        <f>COUNTIF($E$2:E270,Tabela13[[#This Row],[AwayTeam]])</f>
        <v>13</v>
      </c>
      <c r="GU271" s="3">
        <f>IFERROR(AVERAGEIFS($AD$2:AD270,$D$2:D270,Tabela13[[#This Row],[HomeTeam]],$GS$2:GS270,"&gt;="&amp;Tabela13[[#This Row],[Contagem_H]]-5),"")</f>
        <v>1.0256560297939608</v>
      </c>
      <c r="GV271" s="3">
        <f>IFERROR(AVERAGEIFS($G$2:G270,$E$2:E270,Tabela13[[#This Row],[AwayTeam]],$GT$2:GT270,"&gt;="&amp;Tabela13[[#This Row],[Contagem_A]]-5),"")</f>
        <v>0.4</v>
      </c>
      <c r="GW271" s="3">
        <f>IFERROR(AVERAGEIFS($GQ$2:GQ270,$D$2:D270,Tabela13[[#This Row],[HomeTeam]],$GS$2:GS270,"&gt;="&amp;Tabela13[[#This Row],[Contagem_H]]-5),"")</f>
        <v>-0.24</v>
      </c>
    </row>
    <row r="272" spans="1:205" x14ac:dyDescent="0.25">
      <c r="A272" t="s">
        <v>127</v>
      </c>
      <c r="B272" t="s">
        <v>234</v>
      </c>
      <c r="C272" t="s">
        <v>173</v>
      </c>
      <c r="D272" t="s">
        <v>13</v>
      </c>
      <c r="E272" t="s">
        <v>135</v>
      </c>
      <c r="F272" s="3">
        <v>2</v>
      </c>
      <c r="G272" s="3">
        <v>2</v>
      </c>
      <c r="H272" s="3" t="str">
        <f t="shared" si="360"/>
        <v>D</v>
      </c>
      <c r="I272" s="3">
        <v>1.33</v>
      </c>
      <c r="J272" s="3">
        <v>5.5</v>
      </c>
      <c r="K272" s="3">
        <v>7.5</v>
      </c>
      <c r="L272" s="3">
        <v>1.4</v>
      </c>
      <c r="M272" s="3">
        <v>2.88</v>
      </c>
      <c r="N272" s="3">
        <f t="shared" si="289"/>
        <v>4</v>
      </c>
      <c r="O272" s="3">
        <f t="shared" si="290"/>
        <v>1</v>
      </c>
      <c r="P272" s="3">
        <f t="shared" si="291"/>
        <v>1</v>
      </c>
      <c r="Q272" s="3">
        <f t="shared" si="292"/>
        <v>6.7031214399635441E-2</v>
      </c>
      <c r="R272" s="3">
        <f t="shared" si="293"/>
        <v>6.1507936507936511E-2</v>
      </c>
      <c r="S272" s="3">
        <f t="shared" si="294"/>
        <v>1.4191515151515153</v>
      </c>
      <c r="T272" s="3">
        <f t="shared" si="295"/>
        <v>5.8686716791979947</v>
      </c>
      <c r="U272" s="3">
        <f t="shared" si="296"/>
        <v>8.0027341079972665</v>
      </c>
      <c r="V272" s="3">
        <f t="shared" si="297"/>
        <v>1.4938437001594895</v>
      </c>
      <c r="W272" s="3">
        <f t="shared" si="298"/>
        <v>3.0730498974709501</v>
      </c>
      <c r="X272" s="4">
        <f t="shared" si="299"/>
        <v>0.75187969924812026</v>
      </c>
      <c r="Y272" s="4">
        <f t="shared" si="300"/>
        <v>0.18181818181818182</v>
      </c>
      <c r="Z272" s="4">
        <f t="shared" si="301"/>
        <v>0.13333333333333333</v>
      </c>
      <c r="AA272" s="4">
        <f t="shared" si="302"/>
        <v>0.7142857142857143</v>
      </c>
      <c r="AB272" s="4">
        <f t="shared" si="303"/>
        <v>0.34722222222222221</v>
      </c>
      <c r="AC272" s="4">
        <f t="shared" si="304"/>
        <v>1.3759398496240602</v>
      </c>
      <c r="AD272" s="4">
        <f t="shared" si="305"/>
        <v>1.0666666666666667</v>
      </c>
      <c r="AE272" s="4">
        <f t="shared" si="306"/>
        <v>1.3759398496240602</v>
      </c>
      <c r="AF272" s="4">
        <f t="shared" si="307"/>
        <v>1.0666666666666667</v>
      </c>
      <c r="AG272" s="4">
        <f>IFERROR(AVERAGE(Tabela13[[#This Row],[V1]],Tabela13[[#This Row],[V2]]),"")</f>
        <v>1.2213032581453636</v>
      </c>
      <c r="AH272" s="4">
        <f>IFERROR(AVERAGE(Tabela13[[#This Row],[V1]],Tabela13[[#This Row],[V3]]),"")</f>
        <v>1.3759398496240602</v>
      </c>
      <c r="AI272" s="4">
        <f>IFERROR(AVERAGE(Tabela13[[#This Row],[V1]],Tabela13[[#This Row],[V4]]),"")</f>
        <v>1.2213032581453636</v>
      </c>
      <c r="AJ272" s="4">
        <f>IFERROR(AVERAGE(Tabela13[[#This Row],[V2]],Tabela13[[#This Row],[V1]]),"")</f>
        <v>1.2213032581453636</v>
      </c>
      <c r="AK272" s="4">
        <f>IFERROR(AVERAGE(Tabela13[[#This Row],[V2]],Tabela13[[#This Row],[V3]]),"")</f>
        <v>1.2213032581453636</v>
      </c>
      <c r="AL272" s="4">
        <f>IFERROR(AVERAGE(Tabela13[[#This Row],[V2]],Tabela13[[#This Row],[V4]]),"")</f>
        <v>1.0666666666666667</v>
      </c>
      <c r="AM272" s="4">
        <f>IFERROR(AVERAGE(Tabela13[[#This Row],[V3]],Tabela13[[#This Row],[V1]]),"")</f>
        <v>1.3759398496240602</v>
      </c>
      <c r="AN272" s="4">
        <f>IFERROR(AVERAGE(Tabela13[[#This Row],[V3]],Tabela13[[#This Row],[V2]]),"")</f>
        <v>1.2213032581453636</v>
      </c>
      <c r="AO272" s="4">
        <f>IFERROR(AVERAGE(Tabela13[[#This Row],[V3]],Tabela13[[#This Row],[V4]]),"")</f>
        <v>1.2213032581453636</v>
      </c>
      <c r="AP272" s="4">
        <f>IFERROR(AVERAGE(Tabela13[[#This Row],[V4]],Tabela13[[#This Row],[V1]]),"")</f>
        <v>1.2213032581453636</v>
      </c>
      <c r="AQ272" s="4">
        <f>IFERROR(AVERAGE(Tabela13[[#This Row],[V4]],Tabela13[[#This Row],[V2]]),"")</f>
        <v>1.0666666666666667</v>
      </c>
      <c r="AR272" s="4">
        <f>IFERROR(AVERAGE(Tabela13[[#This Row],[V4]],Tabela13[[#This Row],[V3]]),"")</f>
        <v>1.2213032581453636</v>
      </c>
      <c r="AS272" s="4">
        <f>_xlfn.STDEV.S(Tabela13[[#This Row],[V1]:[V2]])</f>
        <v>0.21868916490831955</v>
      </c>
      <c r="AT272" s="4">
        <f>_xlfn.STDEV.S(Tabela13[[#This Row],[V1]],Tabela13[[#This Row],[V3]])</f>
        <v>0</v>
      </c>
      <c r="AU272" s="4">
        <f>_xlfn.STDEV.S(Tabela13[[#This Row],[V1]],Tabela13[[#This Row],[V4]])</f>
        <v>0.21868916490831955</v>
      </c>
      <c r="AV272" s="4">
        <f>_xlfn.STDEV.S(Tabela13[[#This Row],[V2]],Tabela13[[#This Row],[V1]])</f>
        <v>0.21868916490831955</v>
      </c>
      <c r="AW272" s="4">
        <f>_xlfn.STDEV.S(Tabela13[[#This Row],[V2]],Tabela13[[#This Row],[V3]])</f>
        <v>0.21868916490831955</v>
      </c>
      <c r="AX272" s="4">
        <f>_xlfn.STDEV.S(Tabela13[[#This Row],[V42]],Tabela13[[#This Row],[V44]])</f>
        <v>0.21868916490832077</v>
      </c>
      <c r="AY272" s="4">
        <f>_xlfn.STDEV.S(Tabela13[[#This Row],[V3]],Tabela13[[#This Row],[V1]])</f>
        <v>0</v>
      </c>
      <c r="AZ272" s="4">
        <f>_xlfn.STDEV.S(Tabela13[[#This Row],[V3]],Tabela13[[#This Row],[V2]])</f>
        <v>0.21868916490831955</v>
      </c>
      <c r="BA272" s="4">
        <f>_xlfn.STDEV.S(Tabela13[[#This Row],[V3]],Tabela13[[#This Row],[V4]])</f>
        <v>0.21868916490831955</v>
      </c>
      <c r="BB272" s="4">
        <f>_xlfn.STDEV.S(Tabela13[[#This Row],[V4]],Tabela13[[#This Row],[V1]])</f>
        <v>0.21868916490831955</v>
      </c>
      <c r="BC272" s="4">
        <f>_xlfn.STDEV.S(Tabela13[[#This Row],[V4]],Tabela13[[#This Row],[V2]])</f>
        <v>0</v>
      </c>
      <c r="BD272" s="4">
        <f>_xlfn.STDEV.S(Tabela13[[#This Row],[V4]],Tabela13[[#This Row],[V3]])</f>
        <v>0.21868916490831955</v>
      </c>
      <c r="BE272" s="4">
        <f>Tabela13[[#This Row],[V17]]/Tabela13[[#This Row],[V5]]</f>
        <v>0.17906213174311408</v>
      </c>
      <c r="BF272" s="4">
        <f>Tabela13[[#This Row],[V18]]/Tabela13[[#This Row],[V6]]</f>
        <v>0</v>
      </c>
      <c r="BG272" s="4">
        <f>Tabela13[[#This Row],[V19]]/Tabela13[[#This Row],[V7]]</f>
        <v>0.17906213174311408</v>
      </c>
      <c r="BH272" s="4">
        <f>Tabela13[[#This Row],[V20]]/Tabela13[[#This Row],[V8]]</f>
        <v>0.17906213174311408</v>
      </c>
      <c r="BI272" s="4">
        <f>Tabela13[[#This Row],[V21]]/Tabela13[[#This Row],[V9]]</f>
        <v>0.17906213174311408</v>
      </c>
      <c r="BJ272" s="4">
        <f>Tabela13[[#This Row],[V22]]/Tabela13[[#This Row],[V10]]</f>
        <v>0.20502109210155073</v>
      </c>
      <c r="BK272" s="4">
        <f>Tabela13[[#This Row],[V23]]/Tabela13[[#This Row],[V11]]</f>
        <v>0</v>
      </c>
      <c r="BL272" s="4">
        <f>Tabela13[[#This Row],[V24]]/Tabela13[[#This Row],[V12]]</f>
        <v>0.17906213174311408</v>
      </c>
      <c r="BM272" s="4">
        <f>Tabela13[[#This Row],[V25]]/Tabela13[[#This Row],[V13]]</f>
        <v>0.17906213174311408</v>
      </c>
      <c r="BN272" s="4">
        <f>Tabela13[[#This Row],[V26]]/Tabela13[[#This Row],[V14]]</f>
        <v>0.17906213174311408</v>
      </c>
      <c r="BO272" s="4">
        <f>Tabela13[[#This Row],[V27]]/Tabela13[[#This Row],[V15]]</f>
        <v>0</v>
      </c>
      <c r="BP272" s="4">
        <f>Tabela13[[#This Row],[V28]]/Tabela13[[#This Row],[V16]]</f>
        <v>0.17906213174311408</v>
      </c>
      <c r="BQ272" s="4">
        <f>Tabela13[[#This Row],[V1]]-Tabela13[[#This Row],[V2]]</f>
        <v>0.30927318295739359</v>
      </c>
      <c r="BR272" s="4">
        <f>Tabela13[[#This Row],[V1]]-Tabela13[[#This Row],[V3]]</f>
        <v>0</v>
      </c>
      <c r="BS272" s="4">
        <f>Tabela13[[#This Row],[V1]]-Tabela13[[#This Row],[V4]]</f>
        <v>0.30927318295739359</v>
      </c>
      <c r="BT272" s="4">
        <f>Tabela13[[#This Row],[V2]]-Tabela13[[#This Row],[V1]]</f>
        <v>-0.30927318295739359</v>
      </c>
      <c r="BU272" s="4">
        <f>Tabela13[[#This Row],[V2]]-Tabela13[[#This Row],[V3]]</f>
        <v>-0.30927318295739359</v>
      </c>
      <c r="BV272" s="4">
        <f>Tabela13[[#This Row],[V2]]-Tabela13[[#This Row],[V4]]</f>
        <v>0</v>
      </c>
      <c r="BW272" s="4">
        <f>AVERAGE(Tabela13[[#This Row],[V41]],Tabela13[[#This Row],[V42]])</f>
        <v>0.15463659147869679</v>
      </c>
      <c r="BX272" s="4">
        <f>AVERAGE(Tabela13[[#This Row],[V41]],Tabela13[[#This Row],[V43]])</f>
        <v>0.30927318295739359</v>
      </c>
      <c r="BY272" s="4">
        <f>AVERAGE(Tabela13[[#This Row],[V41]],Tabela13[[#This Row],[V44]])</f>
        <v>0</v>
      </c>
      <c r="BZ272" s="4">
        <f>AVERAGE(Tabela13[[#This Row],[V41]],Tabela13[[#This Row],[V45]])</f>
        <v>0</v>
      </c>
      <c r="CA272" s="4">
        <f>AVERAGE(Tabela13[[#This Row],[V41]],Tabela13[[#This Row],[V46]])</f>
        <v>0.15463659147869679</v>
      </c>
      <c r="CB272" s="4">
        <f>AVERAGE(Tabela13[[#This Row],[V42]],Tabela13[[#This Row],[V41]])</f>
        <v>0.15463659147869679</v>
      </c>
      <c r="CC272" s="4">
        <f>AVERAGE(Tabela13[[#This Row],[V42]],Tabela13[[#This Row],[V43]])</f>
        <v>0.15463659147869679</v>
      </c>
      <c r="CD272" s="4">
        <f>AVERAGE(Tabela13[[#This Row],[V42]],Tabela13[[#This Row],[V44]])</f>
        <v>-0.15463659147869679</v>
      </c>
      <c r="CE272" s="4">
        <f>AVERAGE(Tabela13[[#This Row],[V42]],Tabela13[[#This Row],[V45]])</f>
        <v>-0.15463659147869679</v>
      </c>
      <c r="CF272" s="4">
        <f>AVERAGE(Tabela13[[#This Row],[V42]],Tabela13[[#This Row],[V46]])</f>
        <v>0</v>
      </c>
      <c r="CG272" s="4">
        <f>AVERAGE(Tabela13[[#This Row],[V43]],Tabela13[[#This Row],[V41]])</f>
        <v>0.30927318295739359</v>
      </c>
      <c r="CH272" s="4">
        <f>AVERAGE(Tabela13[[#This Row],[V43]],Tabela13[[#This Row],[V42]])</f>
        <v>0.15463659147869679</v>
      </c>
      <c r="CI272" s="4">
        <f>AVERAGE(Tabela13[[#This Row],[V43]],Tabela13[[#This Row],[V44]])</f>
        <v>0</v>
      </c>
      <c r="CJ272" s="4">
        <f>AVERAGE(Tabela13[[#This Row],[V43]],Tabela13[[#This Row],[V45]])</f>
        <v>0</v>
      </c>
      <c r="CK272" s="4">
        <f>AVERAGE(Tabela13[[#This Row],[V43]],Tabela13[[#This Row],[V46]])</f>
        <v>0.15463659147869679</v>
      </c>
      <c r="CL272" s="4">
        <f>AVERAGE(Tabela13[[#This Row],[V44]],Tabela13[[#This Row],[V41]])</f>
        <v>0</v>
      </c>
      <c r="CM272" s="4">
        <f>AVERAGE(Tabela13[[#This Row],[V44]],Tabela13[[#This Row],[V42]])</f>
        <v>-0.15463659147869679</v>
      </c>
      <c r="CN272" s="4">
        <f>AVERAGE(Tabela13[[#This Row],[V44]],Tabela13[[#This Row],[V43]])</f>
        <v>0</v>
      </c>
      <c r="CO272" s="4">
        <f>AVERAGE(Tabela13[[#This Row],[V44]],Tabela13[[#This Row],[V45]])</f>
        <v>-0.30927318295739359</v>
      </c>
      <c r="CP272" s="4">
        <f>AVERAGE(Tabela13[[#This Row],[V44]],Tabela13[[#This Row],[V46]])</f>
        <v>-0.15463659147869679</v>
      </c>
      <c r="CQ272" s="4">
        <f>AVERAGE(Tabela13[[#This Row],[V45]],Tabela13[[#This Row],[V41]])</f>
        <v>0</v>
      </c>
      <c r="CR272" s="4">
        <f>AVERAGE(Tabela13[[#This Row],[V45]],Tabela13[[#This Row],[V42]])</f>
        <v>-0.15463659147869679</v>
      </c>
      <c r="CS272" s="4">
        <f>AVERAGE(Tabela13[[#This Row],[V45]],Tabela13[[#This Row],[V43]])</f>
        <v>0</v>
      </c>
      <c r="CT272" s="4">
        <f>AVERAGE(Tabela13[[#This Row],[V45]],Tabela13[[#This Row],[V44]])</f>
        <v>-0.30927318295739359</v>
      </c>
      <c r="CU272" s="4">
        <f>AVERAGE(Tabela13[[#This Row],[V45]],Tabela13[[#This Row],[V46]])</f>
        <v>-0.15463659147869679</v>
      </c>
      <c r="CV272" s="4">
        <f>AVERAGE(Tabela13[[#This Row],[V46]],Tabela13[[#This Row],[V41]])</f>
        <v>0.15463659147869679</v>
      </c>
      <c r="CW272" s="4">
        <f>AVERAGE(Tabela13[[#This Row],[V46]],Tabela13[[#This Row],[V42]])</f>
        <v>0</v>
      </c>
      <c r="CX272" s="4">
        <f>AVERAGE(Tabela13[[#This Row],[V46]],Tabela13[[#This Row],[V43]])</f>
        <v>0.15463659147869679</v>
      </c>
      <c r="CY272" s="4">
        <f>AVERAGE(Tabela13[[#This Row],[V46]],Tabela13[[#This Row],[V44]])</f>
        <v>-0.15463659147869679</v>
      </c>
      <c r="CZ272" s="4">
        <f>AVERAGE(Tabela13[[#This Row],[V46]],Tabela13[[#This Row],[V45]])</f>
        <v>-0.15463659147869679</v>
      </c>
      <c r="DA272" s="3">
        <f>_xlfn.STDEV.S(Tabela13[[#This Row],[V41]],Tabela13[[#This Row],[V42]])</f>
        <v>0.21868916490832077</v>
      </c>
      <c r="DB272" s="3">
        <f>_xlfn.STDEV.S(Tabela13[[#This Row],[V41]],Tabela13[[#This Row],[V43]])</f>
        <v>0</v>
      </c>
      <c r="DC272" s="3">
        <f>_xlfn.STDEV.S(Tabela13[[#This Row],[V41]],Tabela13[[#This Row],[V44]])</f>
        <v>0.43737832981664154</v>
      </c>
      <c r="DD272" s="3">
        <f>_xlfn.STDEV.S(Tabela13[[#This Row],[V41]],Tabela13[[#This Row],[V45]])</f>
        <v>0.43737832981664154</v>
      </c>
      <c r="DE272" s="3">
        <f>_xlfn.STDEV.S(Tabela13[[#This Row],[V41]],Tabela13[[#This Row],[V46]])</f>
        <v>0.21868916490832077</v>
      </c>
      <c r="DF272" s="3">
        <f>_xlfn.STDEV.S(Tabela13[[#This Row],[V42]],Tabela13[[#This Row],[V41]])</f>
        <v>0.21868916490832077</v>
      </c>
      <c r="DG272" s="3">
        <f>_xlfn.STDEV.S(Tabela13[[#This Row],[V42]],Tabela13[[#This Row],[V43]])</f>
        <v>0.21868916490832077</v>
      </c>
      <c r="DH272" s="3">
        <f>_xlfn.STDEV.S(Tabela13[[#This Row],[V42]],Tabela13[[#This Row],[V44]])</f>
        <v>0.21868916490832077</v>
      </c>
      <c r="DI272" s="3">
        <f>_xlfn.STDEV.S(Tabela13[[#This Row],[V42]],Tabela13[[#This Row],[V45]])</f>
        <v>0.21868916490832077</v>
      </c>
      <c r="DJ272" s="3">
        <f>_xlfn.STDEV.S(Tabela13[[#This Row],[V42]],Tabela13[[#This Row],[V46]])</f>
        <v>0</v>
      </c>
      <c r="DK272" s="3">
        <f>_xlfn.STDEV.S(Tabela13[[#This Row],[V43]],Tabela13[[#This Row],[V41]])</f>
        <v>0</v>
      </c>
      <c r="DL272" s="3">
        <f>_xlfn.STDEV.S(Tabela13[[#This Row],[V43]],Tabela13[[#This Row],[V42]])</f>
        <v>0.21868916490832077</v>
      </c>
      <c r="DM272" s="3">
        <f>_xlfn.STDEV.S(Tabela13[[#This Row],[V43]],Tabela13[[#This Row],[V44]])</f>
        <v>0.43737832981664154</v>
      </c>
      <c r="DN272" s="3">
        <f>_xlfn.STDEV.S(Tabela13[[#This Row],[V43]],Tabela13[[#This Row],[V45]])</f>
        <v>0.43737832981664154</v>
      </c>
      <c r="DO272" s="3">
        <f>_xlfn.STDEV.S(Tabela13[[#This Row],[V43]],Tabela13[[#This Row],[V46]])</f>
        <v>0.21868916490832077</v>
      </c>
      <c r="DP272" s="3">
        <f>_xlfn.STDEV.S(Tabela13[[#This Row],[V44]],Tabela13[[#This Row],[V41]])</f>
        <v>0.43737832981664154</v>
      </c>
      <c r="DQ272" s="3">
        <f>_xlfn.STDEV.S(Tabela13[[#This Row],[V44]],Tabela13[[#This Row],[V42]])</f>
        <v>0.21868916490832077</v>
      </c>
      <c r="DR272" s="3">
        <f>_xlfn.STDEV.S(Tabela13[[#This Row],[V44]],Tabela13[[#This Row],[V43]])</f>
        <v>0.43737832981664154</v>
      </c>
      <c r="DS272" s="3">
        <f>_xlfn.STDEV.S(Tabela13[[#This Row],[V44]],Tabela13[[#This Row],[V45]])</f>
        <v>0</v>
      </c>
      <c r="DT272" s="3">
        <f>_xlfn.STDEV.S(Tabela13[[#This Row],[V44]],Tabela13[[#This Row],[V46]])</f>
        <v>0.21868916490832077</v>
      </c>
      <c r="DU272" s="3">
        <f>_xlfn.STDEV.S(Tabela13[[#This Row],[V45]],Tabela13[[#This Row],[V41]])</f>
        <v>0.43737832981664154</v>
      </c>
      <c r="DV272" s="3">
        <f>_xlfn.STDEV.S(Tabela13[[#This Row],[V45]],Tabela13[[#This Row],[V42]])</f>
        <v>0.21868916490832077</v>
      </c>
      <c r="DW272" s="3">
        <f>_xlfn.STDEV.S(Tabela13[[#This Row],[V45]],Tabela13[[#This Row],[V43]])</f>
        <v>0.43737832981664154</v>
      </c>
      <c r="DX272" s="3">
        <f>_xlfn.STDEV.S(Tabela13[[#This Row],[V45]],Tabela13[[#This Row],[V44]])</f>
        <v>0</v>
      </c>
      <c r="DY272" s="3">
        <f>_xlfn.STDEV.S(Tabela13[[#This Row],[V45]],Tabela13[[#This Row],[V46]])</f>
        <v>0.21868916490832077</v>
      </c>
      <c r="DZ272" s="3">
        <f>_xlfn.STDEV.S(Tabela13[[#This Row],[V46]],Tabela13[[#This Row],[V41]])</f>
        <v>0.21868916490832077</v>
      </c>
      <c r="EA272" s="3">
        <f>_xlfn.STDEV.S(Tabela13[[#This Row],[V46]],Tabela13[[#This Row],[V42]])</f>
        <v>0</v>
      </c>
      <c r="EB272" s="3">
        <f>_xlfn.STDEV.S(Tabela13[[#This Row],[V46]],Tabela13[[#This Row],[V43]])</f>
        <v>0.21868916490832077</v>
      </c>
      <c r="EC272" s="3">
        <f>_xlfn.STDEV.S(Tabela13[[#This Row],[V46]],Tabela13[[#This Row],[V44]])</f>
        <v>0.21868916490832077</v>
      </c>
      <c r="ED272" s="3">
        <f>_xlfn.STDEV.S(Tabela13[[#This Row],[V46]],Tabela13[[#This Row],[V45]])</f>
        <v>0.21868916490832077</v>
      </c>
      <c r="EE272" s="3">
        <f t="shared" si="308"/>
        <v>1.4142135623730949</v>
      </c>
      <c r="EF272" s="3">
        <f t="shared" si="309"/>
        <v>0</v>
      </c>
      <c r="EG272" s="3" t="str">
        <f t="shared" si="310"/>
        <v/>
      </c>
      <c r="EH272" s="3" t="str">
        <f t="shared" si="311"/>
        <v/>
      </c>
      <c r="EI272" s="3">
        <f t="shared" si="312"/>
        <v>1.4142135623730949</v>
      </c>
      <c r="EJ272" s="3">
        <f t="shared" si="313"/>
        <v>1.4142135623730949</v>
      </c>
      <c r="EK272" s="3">
        <f t="shared" si="314"/>
        <v>1.4142135623730949</v>
      </c>
      <c r="EL272" s="3">
        <f t="shared" si="315"/>
        <v>-1.4142135623730949</v>
      </c>
      <c r="EM272" s="3">
        <f t="shared" si="316"/>
        <v>-1.4142135623730949</v>
      </c>
      <c r="EN272" s="3" t="str">
        <f t="shared" si="317"/>
        <v/>
      </c>
      <c r="EO272" s="3">
        <f t="shared" si="318"/>
        <v>0</v>
      </c>
      <c r="EP272" s="3">
        <f t="shared" si="319"/>
        <v>1.4142135623730949</v>
      </c>
      <c r="EQ272" s="3" t="str">
        <f t="shared" si="320"/>
        <v/>
      </c>
      <c r="ER272" s="3" t="str">
        <f t="shared" si="321"/>
        <v/>
      </c>
      <c r="ES272" s="3" t="str">
        <f t="shared" si="322"/>
        <v/>
      </c>
      <c r="ET272" s="3" t="str">
        <f t="shared" si="323"/>
        <v/>
      </c>
      <c r="EU272" s="3" t="str">
        <f t="shared" si="324"/>
        <v/>
      </c>
      <c r="EV272" s="3" t="str">
        <f t="shared" si="325"/>
        <v/>
      </c>
      <c r="EW272" s="3">
        <f t="shared" si="326"/>
        <v>0</v>
      </c>
      <c r="EX272" s="3">
        <f t="shared" si="327"/>
        <v>-1.4142135623730949</v>
      </c>
      <c r="EY272" s="3" t="str">
        <f t="shared" si="328"/>
        <v/>
      </c>
      <c r="EZ272" s="3">
        <f t="shared" si="329"/>
        <v>-1.4142135623730949</v>
      </c>
      <c r="FA272" s="3" t="str">
        <f t="shared" si="330"/>
        <v/>
      </c>
      <c r="FB272" s="3">
        <f t="shared" si="331"/>
        <v>0</v>
      </c>
      <c r="FC272" s="3">
        <f t="shared" si="332"/>
        <v>-1.4142135623730949</v>
      </c>
      <c r="FD272" s="3">
        <f t="shared" si="333"/>
        <v>1.4142135623730949</v>
      </c>
      <c r="FE272" s="3" t="str">
        <f t="shared" si="334"/>
        <v/>
      </c>
      <c r="FF272" s="3">
        <f t="shared" si="335"/>
        <v>1.4142135623730949</v>
      </c>
      <c r="FG272" s="3">
        <f t="shared" si="336"/>
        <v>-1.4142135623730949</v>
      </c>
      <c r="FH272" s="3">
        <f t="shared" si="337"/>
        <v>-1.4142135623730949</v>
      </c>
      <c r="FI272" s="4">
        <f t="shared" si="338"/>
        <v>0.26666666666666666</v>
      </c>
      <c r="FJ272" s="4">
        <f t="shared" si="339"/>
        <v>1.5037593984962405</v>
      </c>
      <c r="FK272" s="4">
        <f t="shared" si="340"/>
        <v>2.2843354970960021</v>
      </c>
      <c r="FL272" s="4">
        <f t="shared" si="341"/>
        <v>0.54526819268875981</v>
      </c>
      <c r="FM272" s="4">
        <f>Tabela13[[#This Row],[V139]]-Tabela13[[#This Row],[V140]]</f>
        <v>1.7390673044072424</v>
      </c>
      <c r="FN272" s="4">
        <f>Tabela13[[#This Row],[V1]]-Tabela13[[#This Row],[V2]]/2</f>
        <v>0.84260651629072691</v>
      </c>
      <c r="FO272" s="4">
        <f>Tabela13[[#This Row],[V1]]-Tabela13[[#This Row],[V3]]/2</f>
        <v>0.68796992481203012</v>
      </c>
      <c r="FP272" s="4">
        <f>Tabela13[[#This Row],[V1]]-Tabela13[[#This Row],[V4]]/2</f>
        <v>0.84260651629072691</v>
      </c>
      <c r="FQ272" s="4">
        <f>Tabela13[[#This Row],[V2]]-Tabela13[[#This Row],[V1]]/2</f>
        <v>0.37869674185463653</v>
      </c>
      <c r="FR272" s="4">
        <f>Tabela13[[#This Row],[V2]]-Tabela13[[#This Row],[V3]]/2</f>
        <v>0.37869674185463653</v>
      </c>
      <c r="FS272" s="4">
        <f>Tabela13[[#This Row],[V2]]-Tabela13[[#This Row],[V4]]/2</f>
        <v>0.53333333333333333</v>
      </c>
      <c r="FT272" s="4">
        <f t="shared" si="342"/>
        <v>0.70018607506261077</v>
      </c>
      <c r="FU272" s="4">
        <f t="shared" si="343"/>
        <v>0.60260637627248959</v>
      </c>
      <c r="FV272" s="4">
        <f t="shared" si="344"/>
        <v>0.70018607506261077</v>
      </c>
      <c r="FW272" s="4">
        <f t="shared" si="345"/>
        <v>0.36200770392623366</v>
      </c>
      <c r="FX272" s="4">
        <f t="shared" si="346"/>
        <v>0.36200770392623366</v>
      </c>
      <c r="FY272" s="4">
        <f t="shared" si="347"/>
        <v>0.48995732625372829</v>
      </c>
      <c r="FZ272" s="4">
        <f t="shared" si="348"/>
        <v>126.03349351126995</v>
      </c>
      <c r="GA272" s="4">
        <f t="shared" si="349"/>
        <v>108.46914772904812</v>
      </c>
      <c r="GB272" s="4">
        <f t="shared" si="350"/>
        <v>126.03349351126995</v>
      </c>
      <c r="GC272" s="4">
        <f t="shared" si="351"/>
        <v>65.161386706722055</v>
      </c>
      <c r="GD272" s="4">
        <f t="shared" si="352"/>
        <v>65.161386706722055</v>
      </c>
      <c r="GE272" s="4">
        <f t="shared" si="353"/>
        <v>88.192318725671086</v>
      </c>
      <c r="GF272" s="4">
        <f>Tabela13[[#This Row],[V1]]-Tabela13[[#This Row],[V2]]/Tabela13[[#This Row],[V2]]</f>
        <v>0.37593984962406024</v>
      </c>
      <c r="GG272" s="4">
        <f>Tabela13[[#This Row],[V1]]-Tabela13[[#This Row],[V3]]/Tabela13[[#This Row],[V3]]</f>
        <v>0.37593984962406024</v>
      </c>
      <c r="GH272" s="4">
        <f>Tabela13[[#This Row],[V1]]-Tabela13[[#This Row],[V4]]/Tabela13[[#This Row],[V4]]</f>
        <v>0.37593984962406024</v>
      </c>
      <c r="GI272" s="4">
        <f>Tabela13[[#This Row],[V2]]-Tabela13[[#This Row],[V1]]/Tabela13[[#This Row],[V1]]</f>
        <v>6.6666666666666652E-2</v>
      </c>
      <c r="GJ272" s="4">
        <f>Tabela13[[#This Row],[V2]]-Tabela13[[#This Row],[V3]]/Tabela13[[#This Row],[V3]]</f>
        <v>6.6666666666666652E-2</v>
      </c>
      <c r="GK272" s="4">
        <f>Tabela13[[#This Row],[V2]]-Tabela13[[#This Row],[V4]]/Tabela13[[#This Row],[V4]]</f>
        <v>6.6666666666666652E-2</v>
      </c>
      <c r="GL272" s="4">
        <f t="shared" si="354"/>
        <v>0.17855895543358258</v>
      </c>
      <c r="GM272" s="4">
        <f t="shared" si="355"/>
        <v>1.2213032581453636</v>
      </c>
      <c r="GN272" s="4">
        <f t="shared" si="356"/>
        <v>0.1462036183418827</v>
      </c>
      <c r="GO272" s="3">
        <f t="shared" si="357"/>
        <v>0</v>
      </c>
      <c r="GP272" s="3">
        <v>100</v>
      </c>
      <c r="GQ272" s="3">
        <f t="shared" si="358"/>
        <v>-1</v>
      </c>
      <c r="GR272" s="3">
        <f t="shared" si="359"/>
        <v>-100</v>
      </c>
      <c r="GS272" s="34">
        <f>COUNTIF($D$2:D271,Tabela13[[#This Row],[HomeTeam]])</f>
        <v>12</v>
      </c>
      <c r="GT272" s="34">
        <f>COUNTIF($E$2:E271,Tabela13[[#This Row],[AwayTeam]])</f>
        <v>13</v>
      </c>
      <c r="GU272" s="3">
        <f>IFERROR(AVERAGEIFS($AD$2:AD271,$D$2:D271,Tabela13[[#This Row],[HomeTeam]],$GS$2:GS271,"&gt;="&amp;Tabela13[[#This Row],[Contagem_H]]-5),"")</f>
        <v>1.0246630298300643</v>
      </c>
      <c r="GV272" s="3">
        <f>IFERROR(AVERAGEIFS($G$2:G271,$E$2:E271,Tabela13[[#This Row],[AwayTeam]],$GT$2:GT271,"&gt;="&amp;Tabela13[[#This Row],[Contagem_A]]-5),"")</f>
        <v>1.2</v>
      </c>
      <c r="GW272" s="3">
        <f>IFERROR(AVERAGEIFS($GQ$2:GQ271,$D$2:D271,Tabela13[[#This Row],[HomeTeam]],$GS$2:GS271,"&gt;="&amp;Tabela13[[#This Row],[Contagem_H]]-5),"")</f>
        <v>-0.61799999999999999</v>
      </c>
    </row>
    <row r="273" spans="1:205" x14ac:dyDescent="0.25">
      <c r="A273" t="s">
        <v>127</v>
      </c>
      <c r="B273" t="s">
        <v>234</v>
      </c>
      <c r="C273" t="s">
        <v>173</v>
      </c>
      <c r="D273" t="s">
        <v>19</v>
      </c>
      <c r="E273" t="s">
        <v>16</v>
      </c>
      <c r="F273" s="3">
        <v>1</v>
      </c>
      <c r="G273" s="3">
        <v>1</v>
      </c>
      <c r="H273" s="3" t="str">
        <f t="shared" si="360"/>
        <v>D</v>
      </c>
      <c r="I273" s="3">
        <v>1.91</v>
      </c>
      <c r="J273" s="3">
        <v>3.75</v>
      </c>
      <c r="K273" s="3">
        <v>3.8</v>
      </c>
      <c r="L273" s="3">
        <v>1.85</v>
      </c>
      <c r="M273" s="3">
        <v>2.0499999999999998</v>
      </c>
      <c r="N273" s="3">
        <f t="shared" si="289"/>
        <v>2</v>
      </c>
      <c r="O273" s="3">
        <f t="shared" si="290"/>
        <v>1</v>
      </c>
      <c r="P273" s="3">
        <f t="shared" si="291"/>
        <v>1</v>
      </c>
      <c r="Q273" s="3">
        <f t="shared" si="292"/>
        <v>5.338477082759252E-2</v>
      </c>
      <c r="R273" s="3">
        <f t="shared" si="293"/>
        <v>2.8345418589320936E-2</v>
      </c>
      <c r="S273" s="3">
        <f t="shared" si="294"/>
        <v>2.0119649122807015</v>
      </c>
      <c r="T273" s="3">
        <f t="shared" si="295"/>
        <v>3.9501928906034718</v>
      </c>
      <c r="U273" s="3">
        <f t="shared" si="296"/>
        <v>4.0028621291448516</v>
      </c>
      <c r="V273" s="3">
        <f t="shared" si="297"/>
        <v>1.9487618260310462</v>
      </c>
      <c r="W273" s="3">
        <f t="shared" si="298"/>
        <v>2.1594387801965644</v>
      </c>
      <c r="X273" s="4">
        <f t="shared" si="299"/>
        <v>0.52356020942408377</v>
      </c>
      <c r="Y273" s="4">
        <f t="shared" si="300"/>
        <v>0.26666666666666666</v>
      </c>
      <c r="Z273" s="4">
        <f t="shared" si="301"/>
        <v>0.26315789473684209</v>
      </c>
      <c r="AA273" s="4">
        <f t="shared" si="302"/>
        <v>0.54054054054054046</v>
      </c>
      <c r="AB273" s="4">
        <f t="shared" si="303"/>
        <v>0.48780487804878053</v>
      </c>
      <c r="AC273" s="4">
        <f t="shared" si="304"/>
        <v>0.76178010471204183</v>
      </c>
      <c r="AD273" s="4">
        <f t="shared" si="305"/>
        <v>0.63157894736842102</v>
      </c>
      <c r="AE273" s="4">
        <f t="shared" si="306"/>
        <v>0.76178010471204183</v>
      </c>
      <c r="AF273" s="4">
        <f t="shared" si="307"/>
        <v>0.63157894736842102</v>
      </c>
      <c r="AG273" s="4">
        <f>IFERROR(AVERAGE(Tabela13[[#This Row],[V1]],Tabela13[[#This Row],[V2]]),"")</f>
        <v>0.69667952604023142</v>
      </c>
      <c r="AH273" s="4">
        <f>IFERROR(AVERAGE(Tabela13[[#This Row],[V1]],Tabela13[[#This Row],[V3]]),"")</f>
        <v>0.76178010471204183</v>
      </c>
      <c r="AI273" s="4">
        <f>IFERROR(AVERAGE(Tabela13[[#This Row],[V1]],Tabela13[[#This Row],[V4]]),"")</f>
        <v>0.69667952604023142</v>
      </c>
      <c r="AJ273" s="4">
        <f>IFERROR(AVERAGE(Tabela13[[#This Row],[V2]],Tabela13[[#This Row],[V1]]),"")</f>
        <v>0.69667952604023142</v>
      </c>
      <c r="AK273" s="4">
        <f>IFERROR(AVERAGE(Tabela13[[#This Row],[V2]],Tabela13[[#This Row],[V3]]),"")</f>
        <v>0.69667952604023142</v>
      </c>
      <c r="AL273" s="4">
        <f>IFERROR(AVERAGE(Tabela13[[#This Row],[V2]],Tabela13[[#This Row],[V4]]),"")</f>
        <v>0.63157894736842102</v>
      </c>
      <c r="AM273" s="4">
        <f>IFERROR(AVERAGE(Tabela13[[#This Row],[V3]],Tabela13[[#This Row],[V1]]),"")</f>
        <v>0.76178010471204183</v>
      </c>
      <c r="AN273" s="4">
        <f>IFERROR(AVERAGE(Tabela13[[#This Row],[V3]],Tabela13[[#This Row],[V2]]),"")</f>
        <v>0.69667952604023142</v>
      </c>
      <c r="AO273" s="4">
        <f>IFERROR(AVERAGE(Tabela13[[#This Row],[V3]],Tabela13[[#This Row],[V4]]),"")</f>
        <v>0.69667952604023142</v>
      </c>
      <c r="AP273" s="4">
        <f>IFERROR(AVERAGE(Tabela13[[#This Row],[V4]],Tabela13[[#This Row],[V1]]),"")</f>
        <v>0.69667952604023142</v>
      </c>
      <c r="AQ273" s="4">
        <f>IFERROR(AVERAGE(Tabela13[[#This Row],[V4]],Tabela13[[#This Row],[V2]]),"")</f>
        <v>0.63157894736842102</v>
      </c>
      <c r="AR273" s="4">
        <f>IFERROR(AVERAGE(Tabela13[[#This Row],[V4]],Tabela13[[#This Row],[V3]]),"")</f>
        <v>0.69667952604023142</v>
      </c>
      <c r="AS273" s="4">
        <f>_xlfn.STDEV.S(Tabela13[[#This Row],[V1]:[V2]])</f>
        <v>9.2066121276010923E-2</v>
      </c>
      <c r="AT273" s="4">
        <f>_xlfn.STDEV.S(Tabela13[[#This Row],[V1]],Tabela13[[#This Row],[V3]])</f>
        <v>0</v>
      </c>
      <c r="AU273" s="4">
        <f>_xlfn.STDEV.S(Tabela13[[#This Row],[V1]],Tabela13[[#This Row],[V4]])</f>
        <v>9.2066121276010923E-2</v>
      </c>
      <c r="AV273" s="4">
        <f>_xlfn.STDEV.S(Tabela13[[#This Row],[V2]],Tabela13[[#This Row],[V1]])</f>
        <v>9.2066121276010923E-2</v>
      </c>
      <c r="AW273" s="4">
        <f>_xlfn.STDEV.S(Tabela13[[#This Row],[V2]],Tabela13[[#This Row],[V3]])</f>
        <v>9.2066121276010923E-2</v>
      </c>
      <c r="AX273" s="4">
        <f>_xlfn.STDEV.S(Tabela13[[#This Row],[V42]],Tabela13[[#This Row],[V44]])</f>
        <v>9.2066121276010923E-2</v>
      </c>
      <c r="AY273" s="4">
        <f>_xlfn.STDEV.S(Tabela13[[#This Row],[V3]],Tabela13[[#This Row],[V1]])</f>
        <v>0</v>
      </c>
      <c r="AZ273" s="4">
        <f>_xlfn.STDEV.S(Tabela13[[#This Row],[V3]],Tabela13[[#This Row],[V2]])</f>
        <v>9.2066121276010923E-2</v>
      </c>
      <c r="BA273" s="4">
        <f>_xlfn.STDEV.S(Tabela13[[#This Row],[V3]],Tabela13[[#This Row],[V4]])</f>
        <v>9.2066121276010923E-2</v>
      </c>
      <c r="BB273" s="4">
        <f>_xlfn.STDEV.S(Tabela13[[#This Row],[V4]],Tabela13[[#This Row],[V1]])</f>
        <v>9.2066121276010923E-2</v>
      </c>
      <c r="BC273" s="4">
        <f>_xlfn.STDEV.S(Tabela13[[#This Row],[V4]],Tabela13[[#This Row],[V2]])</f>
        <v>0</v>
      </c>
      <c r="BD273" s="4">
        <f>_xlfn.STDEV.S(Tabela13[[#This Row],[V4]],Tabela13[[#This Row],[V3]])</f>
        <v>9.2066121276010923E-2</v>
      </c>
      <c r="BE273" s="4">
        <f>Tabela13[[#This Row],[V17]]/Tabela13[[#This Row],[V5]]</f>
        <v>0.13214988791086468</v>
      </c>
      <c r="BF273" s="4">
        <f>Tabela13[[#This Row],[V18]]/Tabela13[[#This Row],[V6]]</f>
        <v>0</v>
      </c>
      <c r="BG273" s="4">
        <f>Tabela13[[#This Row],[V19]]/Tabela13[[#This Row],[V7]]</f>
        <v>0.13214988791086468</v>
      </c>
      <c r="BH273" s="4">
        <f>Tabela13[[#This Row],[V20]]/Tabela13[[#This Row],[V8]]</f>
        <v>0.13214988791086468</v>
      </c>
      <c r="BI273" s="4">
        <f>Tabela13[[#This Row],[V21]]/Tabela13[[#This Row],[V9]]</f>
        <v>0.13214988791086468</v>
      </c>
      <c r="BJ273" s="4">
        <f>Tabela13[[#This Row],[V22]]/Tabela13[[#This Row],[V10]]</f>
        <v>0.14577135868701729</v>
      </c>
      <c r="BK273" s="4">
        <f>Tabela13[[#This Row],[V23]]/Tabela13[[#This Row],[V11]]</f>
        <v>0</v>
      </c>
      <c r="BL273" s="4">
        <f>Tabela13[[#This Row],[V24]]/Tabela13[[#This Row],[V12]]</f>
        <v>0.13214988791086468</v>
      </c>
      <c r="BM273" s="4">
        <f>Tabela13[[#This Row],[V25]]/Tabela13[[#This Row],[V13]]</f>
        <v>0.13214988791086468</v>
      </c>
      <c r="BN273" s="4">
        <f>Tabela13[[#This Row],[V26]]/Tabela13[[#This Row],[V14]]</f>
        <v>0.13214988791086468</v>
      </c>
      <c r="BO273" s="4">
        <f>Tabela13[[#This Row],[V27]]/Tabela13[[#This Row],[V15]]</f>
        <v>0</v>
      </c>
      <c r="BP273" s="4">
        <f>Tabela13[[#This Row],[V28]]/Tabela13[[#This Row],[V16]]</f>
        <v>0.13214988791086468</v>
      </c>
      <c r="BQ273" s="4">
        <f>Tabela13[[#This Row],[V1]]-Tabela13[[#This Row],[V2]]</f>
        <v>0.13020115734362081</v>
      </c>
      <c r="BR273" s="4">
        <f>Tabela13[[#This Row],[V1]]-Tabela13[[#This Row],[V3]]</f>
        <v>0</v>
      </c>
      <c r="BS273" s="4">
        <f>Tabela13[[#This Row],[V1]]-Tabela13[[#This Row],[V4]]</f>
        <v>0.13020115734362081</v>
      </c>
      <c r="BT273" s="4">
        <f>Tabela13[[#This Row],[V2]]-Tabela13[[#This Row],[V1]]</f>
        <v>-0.13020115734362081</v>
      </c>
      <c r="BU273" s="4">
        <f>Tabela13[[#This Row],[V2]]-Tabela13[[#This Row],[V3]]</f>
        <v>-0.13020115734362081</v>
      </c>
      <c r="BV273" s="4">
        <f>Tabela13[[#This Row],[V2]]-Tabela13[[#This Row],[V4]]</f>
        <v>0</v>
      </c>
      <c r="BW273" s="4">
        <f>AVERAGE(Tabela13[[#This Row],[V41]],Tabela13[[#This Row],[V42]])</f>
        <v>6.5100578671810405E-2</v>
      </c>
      <c r="BX273" s="4">
        <f>AVERAGE(Tabela13[[#This Row],[V41]],Tabela13[[#This Row],[V43]])</f>
        <v>0.13020115734362081</v>
      </c>
      <c r="BY273" s="4">
        <f>AVERAGE(Tabela13[[#This Row],[V41]],Tabela13[[#This Row],[V44]])</f>
        <v>0</v>
      </c>
      <c r="BZ273" s="4">
        <f>AVERAGE(Tabela13[[#This Row],[V41]],Tabela13[[#This Row],[V45]])</f>
        <v>0</v>
      </c>
      <c r="CA273" s="4">
        <f>AVERAGE(Tabela13[[#This Row],[V41]],Tabela13[[#This Row],[V46]])</f>
        <v>6.5100578671810405E-2</v>
      </c>
      <c r="CB273" s="4">
        <f>AVERAGE(Tabela13[[#This Row],[V42]],Tabela13[[#This Row],[V41]])</f>
        <v>6.5100578671810405E-2</v>
      </c>
      <c r="CC273" s="4">
        <f>AVERAGE(Tabela13[[#This Row],[V42]],Tabela13[[#This Row],[V43]])</f>
        <v>6.5100578671810405E-2</v>
      </c>
      <c r="CD273" s="4">
        <f>AVERAGE(Tabela13[[#This Row],[V42]],Tabela13[[#This Row],[V44]])</f>
        <v>-6.5100578671810405E-2</v>
      </c>
      <c r="CE273" s="4">
        <f>AVERAGE(Tabela13[[#This Row],[V42]],Tabela13[[#This Row],[V45]])</f>
        <v>-6.5100578671810405E-2</v>
      </c>
      <c r="CF273" s="4">
        <f>AVERAGE(Tabela13[[#This Row],[V42]],Tabela13[[#This Row],[V46]])</f>
        <v>0</v>
      </c>
      <c r="CG273" s="4">
        <f>AVERAGE(Tabela13[[#This Row],[V43]],Tabela13[[#This Row],[V41]])</f>
        <v>0.13020115734362081</v>
      </c>
      <c r="CH273" s="4">
        <f>AVERAGE(Tabela13[[#This Row],[V43]],Tabela13[[#This Row],[V42]])</f>
        <v>6.5100578671810405E-2</v>
      </c>
      <c r="CI273" s="4">
        <f>AVERAGE(Tabela13[[#This Row],[V43]],Tabela13[[#This Row],[V44]])</f>
        <v>0</v>
      </c>
      <c r="CJ273" s="4">
        <f>AVERAGE(Tabela13[[#This Row],[V43]],Tabela13[[#This Row],[V45]])</f>
        <v>0</v>
      </c>
      <c r="CK273" s="4">
        <f>AVERAGE(Tabela13[[#This Row],[V43]],Tabela13[[#This Row],[V46]])</f>
        <v>6.5100578671810405E-2</v>
      </c>
      <c r="CL273" s="4">
        <f>AVERAGE(Tabela13[[#This Row],[V44]],Tabela13[[#This Row],[V41]])</f>
        <v>0</v>
      </c>
      <c r="CM273" s="4">
        <f>AVERAGE(Tabela13[[#This Row],[V44]],Tabela13[[#This Row],[V42]])</f>
        <v>-6.5100578671810405E-2</v>
      </c>
      <c r="CN273" s="4">
        <f>AVERAGE(Tabela13[[#This Row],[V44]],Tabela13[[#This Row],[V43]])</f>
        <v>0</v>
      </c>
      <c r="CO273" s="4">
        <f>AVERAGE(Tabela13[[#This Row],[V44]],Tabela13[[#This Row],[V45]])</f>
        <v>-0.13020115734362081</v>
      </c>
      <c r="CP273" s="4">
        <f>AVERAGE(Tabela13[[#This Row],[V44]],Tabela13[[#This Row],[V46]])</f>
        <v>-6.5100578671810405E-2</v>
      </c>
      <c r="CQ273" s="4">
        <f>AVERAGE(Tabela13[[#This Row],[V45]],Tabela13[[#This Row],[V41]])</f>
        <v>0</v>
      </c>
      <c r="CR273" s="4">
        <f>AVERAGE(Tabela13[[#This Row],[V45]],Tabela13[[#This Row],[V42]])</f>
        <v>-6.5100578671810405E-2</v>
      </c>
      <c r="CS273" s="4">
        <f>AVERAGE(Tabela13[[#This Row],[V45]],Tabela13[[#This Row],[V43]])</f>
        <v>0</v>
      </c>
      <c r="CT273" s="4">
        <f>AVERAGE(Tabela13[[#This Row],[V45]],Tabela13[[#This Row],[V44]])</f>
        <v>-0.13020115734362081</v>
      </c>
      <c r="CU273" s="4">
        <f>AVERAGE(Tabela13[[#This Row],[V45]],Tabela13[[#This Row],[V46]])</f>
        <v>-6.5100578671810405E-2</v>
      </c>
      <c r="CV273" s="4">
        <f>AVERAGE(Tabela13[[#This Row],[V46]],Tabela13[[#This Row],[V41]])</f>
        <v>6.5100578671810405E-2</v>
      </c>
      <c r="CW273" s="4">
        <f>AVERAGE(Tabela13[[#This Row],[V46]],Tabela13[[#This Row],[V42]])</f>
        <v>0</v>
      </c>
      <c r="CX273" s="4">
        <f>AVERAGE(Tabela13[[#This Row],[V46]],Tabela13[[#This Row],[V43]])</f>
        <v>6.5100578671810405E-2</v>
      </c>
      <c r="CY273" s="4">
        <f>AVERAGE(Tabela13[[#This Row],[V46]],Tabela13[[#This Row],[V44]])</f>
        <v>-6.5100578671810405E-2</v>
      </c>
      <c r="CZ273" s="4">
        <f>AVERAGE(Tabela13[[#This Row],[V46]],Tabela13[[#This Row],[V45]])</f>
        <v>-6.5100578671810405E-2</v>
      </c>
      <c r="DA273" s="3">
        <f>_xlfn.STDEV.S(Tabela13[[#This Row],[V41]],Tabela13[[#This Row],[V42]])</f>
        <v>9.2066121276010923E-2</v>
      </c>
      <c r="DB273" s="3">
        <f>_xlfn.STDEV.S(Tabela13[[#This Row],[V41]],Tabela13[[#This Row],[V43]])</f>
        <v>0</v>
      </c>
      <c r="DC273" s="3">
        <f>_xlfn.STDEV.S(Tabela13[[#This Row],[V41]],Tabela13[[#This Row],[V44]])</f>
        <v>0.18413224255202185</v>
      </c>
      <c r="DD273" s="3">
        <f>_xlfn.STDEV.S(Tabela13[[#This Row],[V41]],Tabela13[[#This Row],[V45]])</f>
        <v>0.18413224255202185</v>
      </c>
      <c r="DE273" s="3">
        <f>_xlfn.STDEV.S(Tabela13[[#This Row],[V41]],Tabela13[[#This Row],[V46]])</f>
        <v>9.2066121276010923E-2</v>
      </c>
      <c r="DF273" s="3">
        <f>_xlfn.STDEV.S(Tabela13[[#This Row],[V42]],Tabela13[[#This Row],[V41]])</f>
        <v>9.2066121276010923E-2</v>
      </c>
      <c r="DG273" s="3">
        <f>_xlfn.STDEV.S(Tabela13[[#This Row],[V42]],Tabela13[[#This Row],[V43]])</f>
        <v>9.2066121276010923E-2</v>
      </c>
      <c r="DH273" s="3">
        <f>_xlfn.STDEV.S(Tabela13[[#This Row],[V42]],Tabela13[[#This Row],[V44]])</f>
        <v>9.2066121276010923E-2</v>
      </c>
      <c r="DI273" s="3">
        <f>_xlfn.STDEV.S(Tabela13[[#This Row],[V42]],Tabela13[[#This Row],[V45]])</f>
        <v>9.2066121276010923E-2</v>
      </c>
      <c r="DJ273" s="3">
        <f>_xlfn.STDEV.S(Tabela13[[#This Row],[V42]],Tabela13[[#This Row],[V46]])</f>
        <v>0</v>
      </c>
      <c r="DK273" s="3">
        <f>_xlfn.STDEV.S(Tabela13[[#This Row],[V43]],Tabela13[[#This Row],[V41]])</f>
        <v>0</v>
      </c>
      <c r="DL273" s="3">
        <f>_xlfn.STDEV.S(Tabela13[[#This Row],[V43]],Tabela13[[#This Row],[V42]])</f>
        <v>9.2066121276010923E-2</v>
      </c>
      <c r="DM273" s="3">
        <f>_xlfn.STDEV.S(Tabela13[[#This Row],[V43]],Tabela13[[#This Row],[V44]])</f>
        <v>0.18413224255202185</v>
      </c>
      <c r="DN273" s="3">
        <f>_xlfn.STDEV.S(Tabela13[[#This Row],[V43]],Tabela13[[#This Row],[V45]])</f>
        <v>0.18413224255202185</v>
      </c>
      <c r="DO273" s="3">
        <f>_xlfn.STDEV.S(Tabela13[[#This Row],[V43]],Tabela13[[#This Row],[V46]])</f>
        <v>9.2066121276010923E-2</v>
      </c>
      <c r="DP273" s="3">
        <f>_xlfn.STDEV.S(Tabela13[[#This Row],[V44]],Tabela13[[#This Row],[V41]])</f>
        <v>0.18413224255202185</v>
      </c>
      <c r="DQ273" s="3">
        <f>_xlfn.STDEV.S(Tabela13[[#This Row],[V44]],Tabela13[[#This Row],[V42]])</f>
        <v>9.2066121276010923E-2</v>
      </c>
      <c r="DR273" s="3">
        <f>_xlfn.STDEV.S(Tabela13[[#This Row],[V44]],Tabela13[[#This Row],[V43]])</f>
        <v>0.18413224255202185</v>
      </c>
      <c r="DS273" s="3">
        <f>_xlfn.STDEV.S(Tabela13[[#This Row],[V44]],Tabela13[[#This Row],[V45]])</f>
        <v>0</v>
      </c>
      <c r="DT273" s="3">
        <f>_xlfn.STDEV.S(Tabela13[[#This Row],[V44]],Tabela13[[#This Row],[V46]])</f>
        <v>9.2066121276010923E-2</v>
      </c>
      <c r="DU273" s="3">
        <f>_xlfn.STDEV.S(Tabela13[[#This Row],[V45]],Tabela13[[#This Row],[V41]])</f>
        <v>0.18413224255202185</v>
      </c>
      <c r="DV273" s="3">
        <f>_xlfn.STDEV.S(Tabela13[[#This Row],[V45]],Tabela13[[#This Row],[V42]])</f>
        <v>9.2066121276010923E-2</v>
      </c>
      <c r="DW273" s="3">
        <f>_xlfn.STDEV.S(Tabela13[[#This Row],[V45]],Tabela13[[#This Row],[V43]])</f>
        <v>0.18413224255202185</v>
      </c>
      <c r="DX273" s="3">
        <f>_xlfn.STDEV.S(Tabela13[[#This Row],[V45]],Tabela13[[#This Row],[V44]])</f>
        <v>0</v>
      </c>
      <c r="DY273" s="3">
        <f>_xlfn.STDEV.S(Tabela13[[#This Row],[V45]],Tabela13[[#This Row],[V46]])</f>
        <v>9.2066121276010923E-2</v>
      </c>
      <c r="DZ273" s="3">
        <f>_xlfn.STDEV.S(Tabela13[[#This Row],[V46]],Tabela13[[#This Row],[V41]])</f>
        <v>9.2066121276010923E-2</v>
      </c>
      <c r="EA273" s="3">
        <f>_xlfn.STDEV.S(Tabela13[[#This Row],[V46]],Tabela13[[#This Row],[V42]])</f>
        <v>0</v>
      </c>
      <c r="EB273" s="3">
        <f>_xlfn.STDEV.S(Tabela13[[#This Row],[V46]],Tabela13[[#This Row],[V43]])</f>
        <v>9.2066121276010923E-2</v>
      </c>
      <c r="EC273" s="3">
        <f>_xlfn.STDEV.S(Tabela13[[#This Row],[V46]],Tabela13[[#This Row],[V44]])</f>
        <v>9.2066121276010923E-2</v>
      </c>
      <c r="ED273" s="3">
        <f>_xlfn.STDEV.S(Tabela13[[#This Row],[V46]],Tabela13[[#This Row],[V45]])</f>
        <v>9.2066121276010923E-2</v>
      </c>
      <c r="EE273" s="3">
        <f t="shared" si="308"/>
        <v>1.4142135623730949</v>
      </c>
      <c r="EF273" s="3">
        <f t="shared" si="309"/>
        <v>0</v>
      </c>
      <c r="EG273" s="3" t="str">
        <f t="shared" si="310"/>
        <v/>
      </c>
      <c r="EH273" s="3" t="str">
        <f t="shared" si="311"/>
        <v/>
      </c>
      <c r="EI273" s="3">
        <f t="shared" si="312"/>
        <v>1.4142135623730949</v>
      </c>
      <c r="EJ273" s="3">
        <f t="shared" si="313"/>
        <v>1.4142135623730949</v>
      </c>
      <c r="EK273" s="3">
        <f t="shared" si="314"/>
        <v>1.4142135623730949</v>
      </c>
      <c r="EL273" s="3">
        <f t="shared" si="315"/>
        <v>-1.4142135623730949</v>
      </c>
      <c r="EM273" s="3">
        <f t="shared" si="316"/>
        <v>-1.4142135623730949</v>
      </c>
      <c r="EN273" s="3" t="str">
        <f t="shared" si="317"/>
        <v/>
      </c>
      <c r="EO273" s="3">
        <f t="shared" si="318"/>
        <v>0</v>
      </c>
      <c r="EP273" s="3">
        <f t="shared" si="319"/>
        <v>1.4142135623730949</v>
      </c>
      <c r="EQ273" s="3" t="str">
        <f t="shared" si="320"/>
        <v/>
      </c>
      <c r="ER273" s="3" t="str">
        <f t="shared" si="321"/>
        <v/>
      </c>
      <c r="ES273" s="3" t="str">
        <f t="shared" si="322"/>
        <v/>
      </c>
      <c r="ET273" s="3" t="str">
        <f t="shared" si="323"/>
        <v/>
      </c>
      <c r="EU273" s="3" t="str">
        <f t="shared" si="324"/>
        <v/>
      </c>
      <c r="EV273" s="3" t="str">
        <f t="shared" si="325"/>
        <v/>
      </c>
      <c r="EW273" s="3">
        <f t="shared" si="326"/>
        <v>0</v>
      </c>
      <c r="EX273" s="3">
        <f t="shared" si="327"/>
        <v>-1.4142135623730949</v>
      </c>
      <c r="EY273" s="3" t="str">
        <f t="shared" si="328"/>
        <v/>
      </c>
      <c r="EZ273" s="3">
        <f t="shared" si="329"/>
        <v>-1.4142135623730949</v>
      </c>
      <c r="FA273" s="3" t="str">
        <f t="shared" si="330"/>
        <v/>
      </c>
      <c r="FB273" s="3">
        <f t="shared" si="331"/>
        <v>0</v>
      </c>
      <c r="FC273" s="3">
        <f t="shared" si="332"/>
        <v>-1.4142135623730949</v>
      </c>
      <c r="FD273" s="3">
        <f t="shared" si="333"/>
        <v>1.4142135623730949</v>
      </c>
      <c r="FE273" s="3" t="str">
        <f t="shared" si="334"/>
        <v/>
      </c>
      <c r="FF273" s="3">
        <f t="shared" si="335"/>
        <v>1.4142135623730949</v>
      </c>
      <c r="FG273" s="3">
        <f t="shared" si="336"/>
        <v>-1.4142135623730949</v>
      </c>
      <c r="FH273" s="3">
        <f t="shared" si="337"/>
        <v>-1.4142135623730949</v>
      </c>
      <c r="FI273" s="4">
        <f t="shared" si="338"/>
        <v>0.26315789473684209</v>
      </c>
      <c r="FJ273" s="4">
        <f t="shared" si="339"/>
        <v>0.52356020942408377</v>
      </c>
      <c r="FK273" s="4">
        <f t="shared" si="340"/>
        <v>1.7442318759700741</v>
      </c>
      <c r="FL273" s="4">
        <f t="shared" si="341"/>
        <v>1.0026159292652728</v>
      </c>
      <c r="FM273" s="4">
        <f>Tabela13[[#This Row],[V139]]-Tabela13[[#This Row],[V140]]</f>
        <v>0.74161594670480135</v>
      </c>
      <c r="FN273" s="4">
        <f>Tabela13[[#This Row],[V1]]-Tabela13[[#This Row],[V2]]/2</f>
        <v>0.44599063102783132</v>
      </c>
      <c r="FO273" s="4">
        <f>Tabela13[[#This Row],[V1]]-Tabela13[[#This Row],[V3]]/2</f>
        <v>0.38089005235602091</v>
      </c>
      <c r="FP273" s="4">
        <f>Tabela13[[#This Row],[V1]]-Tabela13[[#This Row],[V4]]/2</f>
        <v>0.44599063102783132</v>
      </c>
      <c r="FQ273" s="4">
        <f>Tabela13[[#This Row],[V2]]-Tabela13[[#This Row],[V1]]/2</f>
        <v>0.2506888950124001</v>
      </c>
      <c r="FR273" s="4">
        <f>Tabela13[[#This Row],[V2]]-Tabela13[[#This Row],[V3]]/2</f>
        <v>0.2506888950124001</v>
      </c>
      <c r="FS273" s="4">
        <f>Tabela13[[#This Row],[V2]]-Tabela13[[#This Row],[V4]]/2</f>
        <v>0.31578947368421051</v>
      </c>
      <c r="FT273" s="4">
        <f t="shared" si="342"/>
        <v>0.41951473387129717</v>
      </c>
      <c r="FU273" s="4">
        <f t="shared" si="343"/>
        <v>0.36392452585435275</v>
      </c>
      <c r="FV273" s="4">
        <f t="shared" si="344"/>
        <v>0.41951473387129717</v>
      </c>
      <c r="FW273" s="4">
        <f t="shared" si="345"/>
        <v>0.24562692973297198</v>
      </c>
      <c r="FX273" s="4">
        <f t="shared" si="346"/>
        <v>0.24562692973297198</v>
      </c>
      <c r="FY273" s="4">
        <f t="shared" si="347"/>
        <v>0.30587887140485215</v>
      </c>
      <c r="FZ273" s="4">
        <f t="shared" si="348"/>
        <v>75.512652096833492</v>
      </c>
      <c r="GA273" s="4">
        <f t="shared" si="349"/>
        <v>65.506414653783494</v>
      </c>
      <c r="GB273" s="4">
        <f t="shared" si="350"/>
        <v>75.512652096833492</v>
      </c>
      <c r="GC273" s="4">
        <f t="shared" si="351"/>
        <v>44.212847351934954</v>
      </c>
      <c r="GD273" s="4">
        <f t="shared" si="352"/>
        <v>44.212847351934954</v>
      </c>
      <c r="GE273" s="4">
        <f t="shared" si="353"/>
        <v>55.058196852873387</v>
      </c>
      <c r="GF273" s="4">
        <f>Tabela13[[#This Row],[V1]]-Tabela13[[#This Row],[V2]]/Tabela13[[#This Row],[V2]]</f>
        <v>-0.23821989528795817</v>
      </c>
      <c r="GG273" s="4">
        <f>Tabela13[[#This Row],[V1]]-Tabela13[[#This Row],[V3]]/Tabela13[[#This Row],[V3]]</f>
        <v>-0.23821989528795817</v>
      </c>
      <c r="GH273" s="4">
        <f>Tabela13[[#This Row],[V1]]-Tabela13[[#This Row],[V4]]/Tabela13[[#This Row],[V4]]</f>
        <v>-0.23821989528795817</v>
      </c>
      <c r="GI273" s="4">
        <f>Tabela13[[#This Row],[V2]]-Tabela13[[#This Row],[V1]]/Tabela13[[#This Row],[V1]]</f>
        <v>-0.36842105263157898</v>
      </c>
      <c r="GJ273" s="4">
        <f>Tabela13[[#This Row],[V2]]-Tabela13[[#This Row],[V3]]/Tabela13[[#This Row],[V3]]</f>
        <v>-0.36842105263157898</v>
      </c>
      <c r="GK273" s="4">
        <f>Tabela13[[#This Row],[V2]]-Tabela13[[#This Row],[V4]]/Tabela13[[#This Row],[V4]]</f>
        <v>-0.36842105263157898</v>
      </c>
      <c r="GL273" s="4">
        <f t="shared" si="354"/>
        <v>7.5171673241140297E-2</v>
      </c>
      <c r="GM273" s="4">
        <f t="shared" si="355"/>
        <v>0.69667952604023142</v>
      </c>
      <c r="GN273" s="4">
        <f t="shared" si="356"/>
        <v>0.10789993164920327</v>
      </c>
      <c r="GO273" s="3">
        <f t="shared" si="357"/>
        <v>0</v>
      </c>
      <c r="GP273" s="3">
        <v>100</v>
      </c>
      <c r="GQ273" s="3">
        <f t="shared" si="358"/>
        <v>-1</v>
      </c>
      <c r="GR273" s="3">
        <f t="shared" si="359"/>
        <v>-100</v>
      </c>
      <c r="GS273" s="34">
        <f>COUNTIF($D$2:D272,Tabela13[[#This Row],[HomeTeam]])</f>
        <v>13</v>
      </c>
      <c r="GT273" s="34">
        <f>COUNTIF($E$2:E272,Tabela13[[#This Row],[AwayTeam]])</f>
        <v>12</v>
      </c>
      <c r="GU273" s="3">
        <f>IFERROR(AVERAGEIFS($AD$2:AD272,$D$2:D272,Tabela13[[#This Row],[HomeTeam]],$GS$2:GS272,"&gt;="&amp;Tabela13[[#This Row],[Contagem_H]]-5),"")</f>
        <v>0.87160130718954254</v>
      </c>
      <c r="GV273" s="3">
        <f>IFERROR(AVERAGEIFS($G$2:G272,$E$2:E272,Tabela13[[#This Row],[AwayTeam]],$GT$2:GT272,"&gt;="&amp;Tabela13[[#This Row],[Contagem_A]]-5),"")</f>
        <v>2</v>
      </c>
      <c r="GW273" s="3">
        <f>IFERROR(AVERAGEIFS($GQ$2:GQ272,$D$2:D272,Tabela13[[#This Row],[HomeTeam]],$GS$2:GS272,"&gt;="&amp;Tabela13[[#This Row],[Contagem_H]]-5),"")</f>
        <v>0.12399999999999997</v>
      </c>
    </row>
    <row r="274" spans="1:205" x14ac:dyDescent="0.25">
      <c r="A274" t="s">
        <v>127</v>
      </c>
      <c r="B274" t="s">
        <v>234</v>
      </c>
      <c r="C274" t="s">
        <v>173</v>
      </c>
      <c r="D274" t="s">
        <v>26</v>
      </c>
      <c r="E274" t="s">
        <v>18</v>
      </c>
      <c r="F274" s="3">
        <v>2</v>
      </c>
      <c r="G274" s="3">
        <v>1</v>
      </c>
      <c r="H274" s="3" t="str">
        <f t="shared" si="360"/>
        <v>H</v>
      </c>
      <c r="I274" s="3">
        <v>2.4</v>
      </c>
      <c r="J274" s="3">
        <v>3.4</v>
      </c>
      <c r="K274" s="3">
        <v>2.88</v>
      </c>
      <c r="L274" s="3">
        <v>1.91</v>
      </c>
      <c r="M274" s="3">
        <v>1.99</v>
      </c>
      <c r="N274" s="3">
        <f t="shared" si="289"/>
        <v>3</v>
      </c>
      <c r="O274" s="3">
        <f t="shared" si="290"/>
        <v>3</v>
      </c>
      <c r="P274" s="3">
        <f t="shared" si="291"/>
        <v>0</v>
      </c>
      <c r="Q274" s="3">
        <f t="shared" si="292"/>
        <v>5.8006535947712434E-2</v>
      </c>
      <c r="R274" s="3">
        <f t="shared" si="293"/>
        <v>2.6072772238154074E-2</v>
      </c>
      <c r="S274" s="3">
        <f t="shared" si="294"/>
        <v>2.5392156862745097</v>
      </c>
      <c r="T274" s="3">
        <f t="shared" si="295"/>
        <v>3.5972222222222223</v>
      </c>
      <c r="U274" s="3">
        <f t="shared" si="296"/>
        <v>3.0470588235294116</v>
      </c>
      <c r="V274" s="3">
        <f t="shared" si="297"/>
        <v>2.0207924836601308</v>
      </c>
      <c r="W274" s="3">
        <f t="shared" si="298"/>
        <v>2.1054330065359479</v>
      </c>
      <c r="X274" s="4">
        <f t="shared" si="299"/>
        <v>0.41666666666666669</v>
      </c>
      <c r="Y274" s="4">
        <f t="shared" si="300"/>
        <v>0.29411764705882354</v>
      </c>
      <c r="Z274" s="4">
        <f t="shared" si="301"/>
        <v>0.34722222222222221</v>
      </c>
      <c r="AA274" s="4">
        <f t="shared" si="302"/>
        <v>0.52356020942408377</v>
      </c>
      <c r="AB274" s="4">
        <f t="shared" si="303"/>
        <v>0.50251256281407031</v>
      </c>
      <c r="AC274" s="4">
        <f t="shared" si="304"/>
        <v>1.2083333333333333</v>
      </c>
      <c r="AD274" s="4">
        <f t="shared" si="305"/>
        <v>0.67361111111111116</v>
      </c>
      <c r="AE274" s="4">
        <f t="shared" si="306"/>
        <v>0.70833333333333337</v>
      </c>
      <c r="AF274" s="4">
        <f t="shared" si="307"/>
        <v>1.1736111111111112</v>
      </c>
      <c r="AG274" s="4">
        <f>IFERROR(AVERAGE(Tabela13[[#This Row],[V1]],Tabela13[[#This Row],[V2]]),"")</f>
        <v>0.94097222222222221</v>
      </c>
      <c r="AH274" s="4">
        <f>IFERROR(AVERAGE(Tabela13[[#This Row],[V1]],Tabela13[[#This Row],[V3]]),"")</f>
        <v>0.95833333333333326</v>
      </c>
      <c r="AI274" s="4">
        <f>IFERROR(AVERAGE(Tabela13[[#This Row],[V1]],Tabela13[[#This Row],[V4]]),"")</f>
        <v>1.1909722222222223</v>
      </c>
      <c r="AJ274" s="4">
        <f>IFERROR(AVERAGE(Tabela13[[#This Row],[V2]],Tabela13[[#This Row],[V1]]),"")</f>
        <v>0.94097222222222221</v>
      </c>
      <c r="AK274" s="4">
        <f>IFERROR(AVERAGE(Tabela13[[#This Row],[V2]],Tabela13[[#This Row],[V3]]),"")</f>
        <v>0.69097222222222232</v>
      </c>
      <c r="AL274" s="4">
        <f>IFERROR(AVERAGE(Tabela13[[#This Row],[V2]],Tabela13[[#This Row],[V4]]),"")</f>
        <v>0.92361111111111116</v>
      </c>
      <c r="AM274" s="4">
        <f>IFERROR(AVERAGE(Tabela13[[#This Row],[V3]],Tabela13[[#This Row],[V1]]),"")</f>
        <v>0.95833333333333326</v>
      </c>
      <c r="AN274" s="4">
        <f>IFERROR(AVERAGE(Tabela13[[#This Row],[V3]],Tabela13[[#This Row],[V2]]),"")</f>
        <v>0.69097222222222232</v>
      </c>
      <c r="AO274" s="4">
        <f>IFERROR(AVERAGE(Tabela13[[#This Row],[V3]],Tabela13[[#This Row],[V4]]),"")</f>
        <v>0.94097222222222232</v>
      </c>
      <c r="AP274" s="4">
        <f>IFERROR(AVERAGE(Tabela13[[#This Row],[V4]],Tabela13[[#This Row],[V1]]),"")</f>
        <v>1.1909722222222223</v>
      </c>
      <c r="AQ274" s="4">
        <f>IFERROR(AVERAGE(Tabela13[[#This Row],[V4]],Tabela13[[#This Row],[V2]]),"")</f>
        <v>0.92361111111111116</v>
      </c>
      <c r="AR274" s="4">
        <f>IFERROR(AVERAGE(Tabela13[[#This Row],[V4]],Tabela13[[#This Row],[V3]]),"")</f>
        <v>0.94097222222222232</v>
      </c>
      <c r="AS274" s="4">
        <f>_xlfn.STDEV.S(Tabela13[[#This Row],[V1]:[V2]])</f>
        <v>0.37810570938447313</v>
      </c>
      <c r="AT274" s="4">
        <f>_xlfn.STDEV.S(Tabela13[[#This Row],[V1]],Tabela13[[#This Row],[V3]])</f>
        <v>0.35355339059327379</v>
      </c>
      <c r="AU274" s="4">
        <f>_xlfn.STDEV.S(Tabela13[[#This Row],[V1]],Tabela13[[#This Row],[V4]])</f>
        <v>2.4552318791199481E-2</v>
      </c>
      <c r="AV274" s="4">
        <f>_xlfn.STDEV.S(Tabela13[[#This Row],[V2]],Tabela13[[#This Row],[V1]])</f>
        <v>0.37810570938447313</v>
      </c>
      <c r="AW274" s="4">
        <f>_xlfn.STDEV.S(Tabela13[[#This Row],[V2]],Tabela13[[#This Row],[V3]])</f>
        <v>2.4552318791199561E-2</v>
      </c>
      <c r="AX274" s="4">
        <f>_xlfn.STDEV.S(Tabela13[[#This Row],[V42]],Tabela13[[#This Row],[V44]])</f>
        <v>0.73165909997774692</v>
      </c>
      <c r="AY274" s="4">
        <f>_xlfn.STDEV.S(Tabela13[[#This Row],[V3]],Tabela13[[#This Row],[V1]])</f>
        <v>0.35355339059327379</v>
      </c>
      <c r="AZ274" s="4">
        <f>_xlfn.STDEV.S(Tabela13[[#This Row],[V3]],Tabela13[[#This Row],[V2]])</f>
        <v>2.4552318791199561E-2</v>
      </c>
      <c r="BA274" s="4">
        <f>_xlfn.STDEV.S(Tabela13[[#This Row],[V3]],Tabela13[[#This Row],[V4]])</f>
        <v>0.32900107180207383</v>
      </c>
      <c r="BB274" s="4">
        <f>_xlfn.STDEV.S(Tabela13[[#This Row],[V4]],Tabela13[[#This Row],[V1]])</f>
        <v>2.4552318791199481E-2</v>
      </c>
      <c r="BC274" s="4">
        <f>_xlfn.STDEV.S(Tabela13[[#This Row],[V4]],Tabela13[[#This Row],[V2]])</f>
        <v>0.35355339059327379</v>
      </c>
      <c r="BD274" s="4">
        <f>_xlfn.STDEV.S(Tabela13[[#This Row],[V4]],Tabela13[[#This Row],[V3]])</f>
        <v>0.32900107180207383</v>
      </c>
      <c r="BE274" s="4">
        <f>Tabela13[[#This Row],[V17]]/Tabela13[[#This Row],[V5]]</f>
        <v>0.40182451772224453</v>
      </c>
      <c r="BF274" s="4">
        <f>Tabela13[[#This Row],[V18]]/Tabela13[[#This Row],[V6]]</f>
        <v>0.36892527714080747</v>
      </c>
      <c r="BG274" s="4">
        <f>Tabela13[[#This Row],[V19]]/Tabela13[[#This Row],[V7]]</f>
        <v>2.061535805208586E-2</v>
      </c>
      <c r="BH274" s="4">
        <f>Tabela13[[#This Row],[V20]]/Tabela13[[#This Row],[V8]]</f>
        <v>0.40182451772224453</v>
      </c>
      <c r="BI274" s="4">
        <f>Tabela13[[#This Row],[V21]]/Tabela13[[#This Row],[V9]]</f>
        <v>3.553300407972599E-2</v>
      </c>
      <c r="BJ274" s="4">
        <f>Tabela13[[#This Row],[V22]]/Tabela13[[#This Row],[V10]]</f>
        <v>0.79217225862252294</v>
      </c>
      <c r="BK274" s="4">
        <f>Tabela13[[#This Row],[V23]]/Tabela13[[#This Row],[V11]]</f>
        <v>0.36892527714080747</v>
      </c>
      <c r="BL274" s="4">
        <f>Tabela13[[#This Row],[V24]]/Tabela13[[#This Row],[V12]]</f>
        <v>3.553300407972599E-2</v>
      </c>
      <c r="BM274" s="4">
        <f>Tabela13[[#This Row],[V25]]/Tabela13[[#This Row],[V13]]</f>
        <v>0.34963951542065408</v>
      </c>
      <c r="BN274" s="4">
        <f>Tabela13[[#This Row],[V26]]/Tabela13[[#This Row],[V14]]</f>
        <v>2.061535805208586E-2</v>
      </c>
      <c r="BO274" s="4">
        <f>Tabela13[[#This Row],[V27]]/Tabela13[[#This Row],[V15]]</f>
        <v>0.38279464846189037</v>
      </c>
      <c r="BP274" s="4">
        <f>Tabela13[[#This Row],[V28]]/Tabela13[[#This Row],[V16]]</f>
        <v>0.34963951542065408</v>
      </c>
      <c r="BQ274" s="4">
        <f>Tabela13[[#This Row],[V1]]-Tabela13[[#This Row],[V2]]</f>
        <v>0.5347222222222221</v>
      </c>
      <c r="BR274" s="4">
        <f>Tabela13[[#This Row],[V1]]-Tabela13[[#This Row],[V3]]</f>
        <v>0.49999999999999989</v>
      </c>
      <c r="BS274" s="4">
        <f>Tabela13[[#This Row],[V1]]-Tabela13[[#This Row],[V4]]</f>
        <v>3.4722222222222099E-2</v>
      </c>
      <c r="BT274" s="4">
        <f>Tabela13[[#This Row],[V2]]-Tabela13[[#This Row],[V1]]</f>
        <v>-0.5347222222222221</v>
      </c>
      <c r="BU274" s="4">
        <f>Tabela13[[#This Row],[V2]]-Tabela13[[#This Row],[V3]]</f>
        <v>-3.472222222222221E-2</v>
      </c>
      <c r="BV274" s="4">
        <f>Tabela13[[#This Row],[V2]]-Tabela13[[#This Row],[V4]]</f>
        <v>-0.5</v>
      </c>
      <c r="BW274" s="4">
        <f>AVERAGE(Tabela13[[#This Row],[V41]],Tabela13[[#This Row],[V42]])</f>
        <v>0.51736111111111094</v>
      </c>
      <c r="BX274" s="4">
        <f>AVERAGE(Tabela13[[#This Row],[V41]],Tabela13[[#This Row],[V43]])</f>
        <v>0.2847222222222221</v>
      </c>
      <c r="BY274" s="4">
        <f>AVERAGE(Tabela13[[#This Row],[V41]],Tabela13[[#This Row],[V44]])</f>
        <v>0</v>
      </c>
      <c r="BZ274" s="4">
        <f>AVERAGE(Tabela13[[#This Row],[V41]],Tabela13[[#This Row],[V45]])</f>
        <v>0.24999999999999994</v>
      </c>
      <c r="CA274" s="4">
        <f>AVERAGE(Tabela13[[#This Row],[V41]],Tabela13[[#This Row],[V46]])</f>
        <v>1.7361111111111049E-2</v>
      </c>
      <c r="CB274" s="4">
        <f>AVERAGE(Tabela13[[#This Row],[V42]],Tabela13[[#This Row],[V41]])</f>
        <v>0.51736111111111094</v>
      </c>
      <c r="CC274" s="4">
        <f>AVERAGE(Tabela13[[#This Row],[V42]],Tabela13[[#This Row],[V43]])</f>
        <v>0.26736111111111099</v>
      </c>
      <c r="CD274" s="4">
        <f>AVERAGE(Tabela13[[#This Row],[V42]],Tabela13[[#This Row],[V44]])</f>
        <v>-1.7361111111111105E-2</v>
      </c>
      <c r="CE274" s="4">
        <f>AVERAGE(Tabela13[[#This Row],[V42]],Tabela13[[#This Row],[V45]])</f>
        <v>0.23263888888888884</v>
      </c>
      <c r="CF274" s="4">
        <f>AVERAGE(Tabela13[[#This Row],[V42]],Tabela13[[#This Row],[V46]])</f>
        <v>0</v>
      </c>
      <c r="CG274" s="4">
        <f>AVERAGE(Tabela13[[#This Row],[V43]],Tabela13[[#This Row],[V41]])</f>
        <v>0.2847222222222221</v>
      </c>
      <c r="CH274" s="4">
        <f>AVERAGE(Tabela13[[#This Row],[V43]],Tabela13[[#This Row],[V42]])</f>
        <v>0.26736111111111099</v>
      </c>
      <c r="CI274" s="4">
        <f>AVERAGE(Tabela13[[#This Row],[V43]],Tabela13[[#This Row],[V44]])</f>
        <v>-0.25</v>
      </c>
      <c r="CJ274" s="4">
        <f>AVERAGE(Tabela13[[#This Row],[V43]],Tabela13[[#This Row],[V45]])</f>
        <v>-5.5511151231257827E-17</v>
      </c>
      <c r="CK274" s="4">
        <f>AVERAGE(Tabela13[[#This Row],[V43]],Tabela13[[#This Row],[V46]])</f>
        <v>-0.23263888888888895</v>
      </c>
      <c r="CL274" s="4">
        <f>AVERAGE(Tabela13[[#This Row],[V44]],Tabela13[[#This Row],[V41]])</f>
        <v>0</v>
      </c>
      <c r="CM274" s="4">
        <f>AVERAGE(Tabela13[[#This Row],[V44]],Tabela13[[#This Row],[V42]])</f>
        <v>-1.7361111111111105E-2</v>
      </c>
      <c r="CN274" s="4">
        <f>AVERAGE(Tabela13[[#This Row],[V44]],Tabela13[[#This Row],[V43]])</f>
        <v>-0.25</v>
      </c>
      <c r="CO274" s="4">
        <f>AVERAGE(Tabela13[[#This Row],[V44]],Tabela13[[#This Row],[V45]])</f>
        <v>-0.28472222222222215</v>
      </c>
      <c r="CP274" s="4">
        <f>AVERAGE(Tabela13[[#This Row],[V44]],Tabela13[[#This Row],[V46]])</f>
        <v>-0.51736111111111105</v>
      </c>
      <c r="CQ274" s="4">
        <f>AVERAGE(Tabela13[[#This Row],[V45]],Tabela13[[#This Row],[V41]])</f>
        <v>0.24999999999999994</v>
      </c>
      <c r="CR274" s="4">
        <f>AVERAGE(Tabela13[[#This Row],[V45]],Tabela13[[#This Row],[V42]])</f>
        <v>0.23263888888888884</v>
      </c>
      <c r="CS274" s="4">
        <f>AVERAGE(Tabela13[[#This Row],[V45]],Tabela13[[#This Row],[V43]])</f>
        <v>-5.5511151231257827E-17</v>
      </c>
      <c r="CT274" s="4">
        <f>AVERAGE(Tabela13[[#This Row],[V45]],Tabela13[[#This Row],[V44]])</f>
        <v>-0.28472222222222215</v>
      </c>
      <c r="CU274" s="4">
        <f>AVERAGE(Tabela13[[#This Row],[V45]],Tabela13[[#This Row],[V46]])</f>
        <v>-0.2673611111111111</v>
      </c>
      <c r="CV274" s="4">
        <f>AVERAGE(Tabela13[[#This Row],[V46]],Tabela13[[#This Row],[V41]])</f>
        <v>1.7361111111111049E-2</v>
      </c>
      <c r="CW274" s="4">
        <f>AVERAGE(Tabela13[[#This Row],[V46]],Tabela13[[#This Row],[V42]])</f>
        <v>0</v>
      </c>
      <c r="CX274" s="4">
        <f>AVERAGE(Tabela13[[#This Row],[V46]],Tabela13[[#This Row],[V43]])</f>
        <v>-0.23263888888888895</v>
      </c>
      <c r="CY274" s="4">
        <f>AVERAGE(Tabela13[[#This Row],[V46]],Tabela13[[#This Row],[V44]])</f>
        <v>-0.51736111111111105</v>
      </c>
      <c r="CZ274" s="4">
        <f>AVERAGE(Tabela13[[#This Row],[V46]],Tabela13[[#This Row],[V45]])</f>
        <v>-0.2673611111111111</v>
      </c>
      <c r="DA274" s="3">
        <f>_xlfn.STDEV.S(Tabela13[[#This Row],[V41]],Tabela13[[#This Row],[V42]])</f>
        <v>2.4552318791199561E-2</v>
      </c>
      <c r="DB274" s="3">
        <f>_xlfn.STDEV.S(Tabela13[[#This Row],[V41]],Tabela13[[#This Row],[V43]])</f>
        <v>0.35355339059327384</v>
      </c>
      <c r="DC274" s="3">
        <f>_xlfn.STDEV.S(Tabela13[[#This Row],[V41]],Tabela13[[#This Row],[V44]])</f>
        <v>0.75621141876894649</v>
      </c>
      <c r="DD274" s="3">
        <f>_xlfn.STDEV.S(Tabela13[[#This Row],[V41]],Tabela13[[#This Row],[V45]])</f>
        <v>0.40265802817567287</v>
      </c>
      <c r="DE274" s="3">
        <f>_xlfn.STDEV.S(Tabela13[[#This Row],[V41]],Tabela13[[#This Row],[V46]])</f>
        <v>0.73165909997774703</v>
      </c>
      <c r="DF274" s="3">
        <f>_xlfn.STDEV.S(Tabela13[[#This Row],[V42]],Tabela13[[#This Row],[V41]])</f>
        <v>2.4552318791199561E-2</v>
      </c>
      <c r="DG274" s="3">
        <f>_xlfn.STDEV.S(Tabela13[[#This Row],[V42]],Tabela13[[#This Row],[V43]])</f>
        <v>0.32900107180207427</v>
      </c>
      <c r="DH274" s="3">
        <f>_xlfn.STDEV.S(Tabela13[[#This Row],[V42]],Tabela13[[#This Row],[V44]])</f>
        <v>0.73165909997774692</v>
      </c>
      <c r="DI274" s="3">
        <f>_xlfn.STDEV.S(Tabela13[[#This Row],[V42]],Tabela13[[#This Row],[V45]])</f>
        <v>0.37810570938447324</v>
      </c>
      <c r="DJ274" s="3">
        <f>_xlfn.STDEV.S(Tabela13[[#This Row],[V42]],Tabela13[[#This Row],[V46]])</f>
        <v>0.70710678118654746</v>
      </c>
      <c r="DK274" s="3">
        <f>_xlfn.STDEV.S(Tabela13[[#This Row],[V43]],Tabela13[[#This Row],[V41]])</f>
        <v>0.35355339059327384</v>
      </c>
      <c r="DL274" s="3">
        <f>_xlfn.STDEV.S(Tabela13[[#This Row],[V43]],Tabela13[[#This Row],[V42]])</f>
        <v>0.32900107180207427</v>
      </c>
      <c r="DM274" s="3">
        <f>_xlfn.STDEV.S(Tabela13[[#This Row],[V43]],Tabela13[[#This Row],[V44]])</f>
        <v>0.40265802817567276</v>
      </c>
      <c r="DN274" s="3">
        <f>_xlfn.STDEV.S(Tabela13[[#This Row],[V43]],Tabela13[[#This Row],[V45]])</f>
        <v>4.9104637582399038E-2</v>
      </c>
      <c r="DO274" s="3">
        <f>_xlfn.STDEV.S(Tabela13[[#This Row],[V43]],Tabela13[[#This Row],[V46]])</f>
        <v>0.3781057093844733</v>
      </c>
      <c r="DP274" s="3">
        <f>_xlfn.STDEV.S(Tabela13[[#This Row],[V44]],Tabela13[[#This Row],[V41]])</f>
        <v>0.75621141876894649</v>
      </c>
      <c r="DQ274" s="3">
        <f>_xlfn.STDEV.S(Tabela13[[#This Row],[V44]],Tabela13[[#This Row],[V42]])</f>
        <v>0.73165909997774692</v>
      </c>
      <c r="DR274" s="3">
        <f>_xlfn.STDEV.S(Tabela13[[#This Row],[V44]],Tabela13[[#This Row],[V43]])</f>
        <v>0.40265802817567276</v>
      </c>
      <c r="DS274" s="3">
        <f>_xlfn.STDEV.S(Tabela13[[#This Row],[V44]],Tabela13[[#This Row],[V45]])</f>
        <v>0.35355339059327373</v>
      </c>
      <c r="DT274" s="3">
        <f>_xlfn.STDEV.S(Tabela13[[#This Row],[V44]],Tabela13[[#This Row],[V46]])</f>
        <v>2.4552318791199481E-2</v>
      </c>
      <c r="DU274" s="3">
        <f>_xlfn.STDEV.S(Tabela13[[#This Row],[V45]],Tabela13[[#This Row],[V41]])</f>
        <v>0.40265802817567287</v>
      </c>
      <c r="DV274" s="3">
        <f>_xlfn.STDEV.S(Tabela13[[#This Row],[V45]],Tabela13[[#This Row],[V42]])</f>
        <v>0.37810570938447324</v>
      </c>
      <c r="DW274" s="3">
        <f>_xlfn.STDEV.S(Tabela13[[#This Row],[V45]],Tabela13[[#This Row],[V43]])</f>
        <v>4.9104637582399038E-2</v>
      </c>
      <c r="DX274" s="3">
        <f>_xlfn.STDEV.S(Tabela13[[#This Row],[V45]],Tabela13[[#This Row],[V44]])</f>
        <v>0.35355339059327373</v>
      </c>
      <c r="DY274" s="3">
        <f>_xlfn.STDEV.S(Tabela13[[#This Row],[V45]],Tabela13[[#This Row],[V46]])</f>
        <v>0.32900107180207422</v>
      </c>
      <c r="DZ274" s="3">
        <f>_xlfn.STDEV.S(Tabela13[[#This Row],[V46]],Tabela13[[#This Row],[V41]])</f>
        <v>0.73165909997774703</v>
      </c>
      <c r="EA274" s="3">
        <f>_xlfn.STDEV.S(Tabela13[[#This Row],[V46]],Tabela13[[#This Row],[V42]])</f>
        <v>0.70710678118654746</v>
      </c>
      <c r="EB274" s="3">
        <f>_xlfn.STDEV.S(Tabela13[[#This Row],[V46]],Tabela13[[#This Row],[V43]])</f>
        <v>0.3781057093844733</v>
      </c>
      <c r="EC274" s="3">
        <f>_xlfn.STDEV.S(Tabela13[[#This Row],[V46]],Tabela13[[#This Row],[V44]])</f>
        <v>2.4552318791199481E-2</v>
      </c>
      <c r="ED274" s="3">
        <f>_xlfn.STDEV.S(Tabela13[[#This Row],[V46]],Tabela13[[#This Row],[V45]])</f>
        <v>0.32900107180207422</v>
      </c>
      <c r="EE274" s="3">
        <f t="shared" si="308"/>
        <v>4.7456830952117286E-2</v>
      </c>
      <c r="EF274" s="3">
        <f t="shared" si="309"/>
        <v>1.241748493791011</v>
      </c>
      <c r="EG274" s="3" t="str">
        <f t="shared" si="310"/>
        <v/>
      </c>
      <c r="EH274" s="3">
        <f t="shared" si="311"/>
        <v>1.6106321127026919</v>
      </c>
      <c r="EI274" s="3">
        <f t="shared" si="312"/>
        <v>42.143564158718377</v>
      </c>
      <c r="EJ274" s="3">
        <f t="shared" si="313"/>
        <v>4.7456830952117286E-2</v>
      </c>
      <c r="EK274" s="3">
        <f t="shared" si="314"/>
        <v>1.2305494633636029</v>
      </c>
      <c r="EL274" s="3">
        <f t="shared" si="315"/>
        <v>-42.143564158718235</v>
      </c>
      <c r="EM274" s="3">
        <f t="shared" si="316"/>
        <v>1.625290213473557</v>
      </c>
      <c r="EN274" s="3" t="str">
        <f t="shared" si="317"/>
        <v/>
      </c>
      <c r="EO274" s="3">
        <f t="shared" si="318"/>
        <v>1.241748493791011</v>
      </c>
      <c r="EP274" s="3">
        <f t="shared" si="319"/>
        <v>1.2305494633636029</v>
      </c>
      <c r="EQ274" s="3">
        <f t="shared" si="320"/>
        <v>-1.610632112702691</v>
      </c>
      <c r="ER274" s="3">
        <f t="shared" si="321"/>
        <v>-884590510073022.25</v>
      </c>
      <c r="ES274" s="3" t="str">
        <f t="shared" si="322"/>
        <v/>
      </c>
      <c r="ET274" s="3" t="str">
        <f t="shared" si="323"/>
        <v/>
      </c>
      <c r="EU274" s="3" t="str">
        <f t="shared" si="324"/>
        <v/>
      </c>
      <c r="EV274" s="3">
        <f t="shared" si="325"/>
        <v>-1.610632112702691</v>
      </c>
      <c r="EW274" s="3">
        <f t="shared" si="326"/>
        <v>-1.2417484937910104</v>
      </c>
      <c r="EX274" s="3">
        <f t="shared" si="327"/>
        <v>-4.7456830952117127E-2</v>
      </c>
      <c r="EY274" s="3">
        <f t="shared" si="328"/>
        <v>1.6106321127026919</v>
      </c>
      <c r="EZ274" s="3">
        <f t="shared" si="329"/>
        <v>1.625290213473557</v>
      </c>
      <c r="FA274" s="3">
        <f t="shared" si="330"/>
        <v>-884590510073022.25</v>
      </c>
      <c r="FB274" s="3">
        <f t="shared" si="331"/>
        <v>-1.2417484937910104</v>
      </c>
      <c r="FC274" s="3">
        <f t="shared" si="332"/>
        <v>-1.2305494633636023</v>
      </c>
      <c r="FD274" s="3">
        <f t="shared" si="333"/>
        <v>42.143564158718377</v>
      </c>
      <c r="FE274" s="3" t="str">
        <f t="shared" si="334"/>
        <v/>
      </c>
      <c r="FF274" s="3">
        <f t="shared" si="335"/>
        <v>-1.6252902134735565</v>
      </c>
      <c r="FG274" s="3">
        <f t="shared" si="336"/>
        <v>-4.7456830952117127E-2</v>
      </c>
      <c r="FH274" s="3">
        <f t="shared" si="337"/>
        <v>-1.2305494633636023</v>
      </c>
      <c r="FI274" s="4">
        <f t="shared" si="338"/>
        <v>0.69444444444444442</v>
      </c>
      <c r="FJ274" s="4">
        <f t="shared" si="339"/>
        <v>0.41666666666666669</v>
      </c>
      <c r="FK274" s="4">
        <f t="shared" si="340"/>
        <v>1.4594594594594597</v>
      </c>
      <c r="FL274" s="4">
        <f t="shared" si="341"/>
        <v>1.2625482625482625</v>
      </c>
      <c r="FM274" s="4">
        <f>Tabela13[[#This Row],[V139]]-Tabela13[[#This Row],[V140]]</f>
        <v>0.19691119691119718</v>
      </c>
      <c r="FN274" s="4">
        <f>Tabela13[[#This Row],[V1]]-Tabela13[[#This Row],[V2]]/2</f>
        <v>0.87152777777777768</v>
      </c>
      <c r="FO274" s="4">
        <f>Tabela13[[#This Row],[V1]]-Tabela13[[#This Row],[V3]]/2</f>
        <v>0.85416666666666652</v>
      </c>
      <c r="FP274" s="4">
        <f>Tabela13[[#This Row],[V1]]-Tabela13[[#This Row],[V4]]/2</f>
        <v>0.62152777777777768</v>
      </c>
      <c r="FQ274" s="4">
        <f>Tabela13[[#This Row],[V2]]-Tabela13[[#This Row],[V1]]/2</f>
        <v>6.9444444444444531E-2</v>
      </c>
      <c r="FR274" s="4">
        <f>Tabela13[[#This Row],[V2]]-Tabela13[[#This Row],[V3]]/2</f>
        <v>0.31944444444444448</v>
      </c>
      <c r="FS274" s="4">
        <f>Tabela13[[#This Row],[V2]]-Tabela13[[#This Row],[V4]]/2</f>
        <v>8.680555555555558E-2</v>
      </c>
      <c r="FT274" s="4">
        <f t="shared" si="342"/>
        <v>0.71686004403152415</v>
      </c>
      <c r="FU274" s="4">
        <f t="shared" si="343"/>
        <v>0.70690806076011625</v>
      </c>
      <c r="FV274" s="4">
        <f t="shared" si="344"/>
        <v>0.55609853906254503</v>
      </c>
      <c r="FW274" s="4">
        <f t="shared" si="345"/>
        <v>6.9333133688208676E-2</v>
      </c>
      <c r="FX274" s="4">
        <f t="shared" si="346"/>
        <v>0.30919891232707458</v>
      </c>
      <c r="FY274" s="4">
        <f t="shared" si="347"/>
        <v>8.6588503495805866E-2</v>
      </c>
      <c r="FZ274" s="4">
        <f t="shared" si="348"/>
        <v>129.03480792567436</v>
      </c>
      <c r="GA274" s="4">
        <f t="shared" si="349"/>
        <v>127.24345093682092</v>
      </c>
      <c r="GB274" s="4">
        <f t="shared" si="350"/>
        <v>100.09773703125811</v>
      </c>
      <c r="GC274" s="4">
        <f t="shared" si="351"/>
        <v>12.479964063877562</v>
      </c>
      <c r="GD274" s="4">
        <f t="shared" si="352"/>
        <v>55.655804218873428</v>
      </c>
      <c r="GE274" s="4">
        <f t="shared" si="353"/>
        <v>15.585930629245057</v>
      </c>
      <c r="GF274" s="4">
        <f>Tabela13[[#This Row],[V1]]-Tabela13[[#This Row],[V2]]/Tabela13[[#This Row],[V2]]</f>
        <v>0.20833333333333326</v>
      </c>
      <c r="GG274" s="4">
        <f>Tabela13[[#This Row],[V1]]-Tabela13[[#This Row],[V3]]/Tabela13[[#This Row],[V3]]</f>
        <v>0.20833333333333326</v>
      </c>
      <c r="GH274" s="4">
        <f>Tabela13[[#This Row],[V1]]-Tabela13[[#This Row],[V4]]/Tabela13[[#This Row],[V4]]</f>
        <v>0.20833333333333326</v>
      </c>
      <c r="GI274" s="4">
        <f>Tabela13[[#This Row],[V2]]-Tabela13[[#This Row],[V1]]/Tabela13[[#This Row],[V1]]</f>
        <v>-0.32638888888888884</v>
      </c>
      <c r="GJ274" s="4">
        <f>Tabela13[[#This Row],[V2]]-Tabela13[[#This Row],[V3]]/Tabela13[[#This Row],[V3]]</f>
        <v>-0.32638888888888884</v>
      </c>
      <c r="GK274" s="4">
        <f>Tabela13[[#This Row],[V2]]-Tabela13[[#This Row],[V4]]/Tabela13[[#This Row],[V4]]</f>
        <v>-0.32638888888888884</v>
      </c>
      <c r="GL274" s="4">
        <f t="shared" si="354"/>
        <v>0.28937036977781572</v>
      </c>
      <c r="GM274" s="4">
        <f t="shared" si="355"/>
        <v>0.94097222222222221</v>
      </c>
      <c r="GN274" s="4">
        <f t="shared" si="356"/>
        <v>0.3075227545978263</v>
      </c>
      <c r="GO274" s="3">
        <f t="shared" si="357"/>
        <v>1</v>
      </c>
      <c r="GP274" s="3">
        <v>100</v>
      </c>
      <c r="GQ274" s="3">
        <f t="shared" si="358"/>
        <v>1.4</v>
      </c>
      <c r="GR274" s="3">
        <f t="shared" si="359"/>
        <v>140</v>
      </c>
      <c r="GS274" s="34">
        <f>COUNTIF($D$2:D273,Tabela13[[#This Row],[HomeTeam]])</f>
        <v>13</v>
      </c>
      <c r="GT274" s="34">
        <f>COUNTIF($E$2:E273,Tabela13[[#This Row],[AwayTeam]])</f>
        <v>13</v>
      </c>
      <c r="GU274" s="3">
        <f>IFERROR(AVERAGEIFS($AD$2:AD273,$D$2:D273,Tabela13[[#This Row],[HomeTeam]],$GS$2:GS273,"&gt;="&amp;Tabela13[[#This Row],[Contagem_H]]-5),"")</f>
        <v>0.87371400885935768</v>
      </c>
      <c r="GV274" s="3">
        <f>IFERROR(AVERAGEIFS($G$2:G273,$E$2:E273,Tabela13[[#This Row],[AwayTeam]],$GT$2:GT273,"&gt;="&amp;Tabela13[[#This Row],[Contagem_A]]-5),"")</f>
        <v>0.8</v>
      </c>
      <c r="GW274" s="3">
        <f>IFERROR(AVERAGEIFS($GQ$2:GQ273,$D$2:D273,Tabela13[[#This Row],[HomeTeam]],$GS$2:GS273,"&gt;="&amp;Tabela13[[#This Row],[Contagem_H]]-5),"")</f>
        <v>0.49000000000000005</v>
      </c>
    </row>
    <row r="275" spans="1:205" x14ac:dyDescent="0.25">
      <c r="A275" t="s">
        <v>127</v>
      </c>
      <c r="B275" t="s">
        <v>234</v>
      </c>
      <c r="C275" t="s">
        <v>174</v>
      </c>
      <c r="D275" t="s">
        <v>12</v>
      </c>
      <c r="E275" t="s">
        <v>22</v>
      </c>
      <c r="F275" s="3">
        <v>2</v>
      </c>
      <c r="G275" s="3">
        <v>1</v>
      </c>
      <c r="H275" s="3" t="str">
        <f t="shared" si="360"/>
        <v>H</v>
      </c>
      <c r="I275" s="3">
        <v>1.2</v>
      </c>
      <c r="J275" s="3">
        <v>7</v>
      </c>
      <c r="K275" s="3">
        <v>13</v>
      </c>
      <c r="L275" s="3">
        <v>1.4</v>
      </c>
      <c r="M275" s="3">
        <v>2.88</v>
      </c>
      <c r="N275" s="3">
        <f t="shared" si="289"/>
        <v>3</v>
      </c>
      <c r="O275" s="3">
        <f t="shared" si="290"/>
        <v>3</v>
      </c>
      <c r="P275" s="3">
        <f t="shared" si="291"/>
        <v>0</v>
      </c>
      <c r="Q275" s="3">
        <f t="shared" si="292"/>
        <v>5.3113553113553147E-2</v>
      </c>
      <c r="R275" s="3">
        <f t="shared" si="293"/>
        <v>6.1507936507936511E-2</v>
      </c>
      <c r="S275" s="3">
        <f t="shared" si="294"/>
        <v>1.2637362637362637</v>
      </c>
      <c r="T275" s="3">
        <f t="shared" si="295"/>
        <v>7.3717948717948723</v>
      </c>
      <c r="U275" s="3">
        <f t="shared" si="296"/>
        <v>13.690476190476192</v>
      </c>
      <c r="V275" s="3">
        <f t="shared" si="297"/>
        <v>1.4743589743589742</v>
      </c>
      <c r="W275" s="3">
        <f t="shared" si="298"/>
        <v>3.0329670329670328</v>
      </c>
      <c r="X275" s="4">
        <f t="shared" si="299"/>
        <v>0.83333333333333337</v>
      </c>
      <c r="Y275" s="4">
        <f t="shared" si="300"/>
        <v>0.14285714285714285</v>
      </c>
      <c r="Z275" s="4">
        <f t="shared" si="301"/>
        <v>7.6923076923076927E-2</v>
      </c>
      <c r="AA275" s="4">
        <f t="shared" si="302"/>
        <v>0.7142857142857143</v>
      </c>
      <c r="AB275" s="4">
        <f t="shared" si="303"/>
        <v>0.34722222222222221</v>
      </c>
      <c r="AC275" s="4">
        <f t="shared" si="304"/>
        <v>1.4166666666666667</v>
      </c>
      <c r="AD275" s="4">
        <f t="shared" si="305"/>
        <v>0.53846153846153844</v>
      </c>
      <c r="AE275" s="4">
        <f t="shared" si="306"/>
        <v>0.91666666666666674</v>
      </c>
      <c r="AF275" s="4">
        <f t="shared" si="307"/>
        <v>1.0384615384615385</v>
      </c>
      <c r="AG275" s="4">
        <f>IFERROR(AVERAGE(Tabela13[[#This Row],[V1]],Tabela13[[#This Row],[V2]]),"")</f>
        <v>0.97756410256410264</v>
      </c>
      <c r="AH275" s="4">
        <f>IFERROR(AVERAGE(Tabela13[[#This Row],[V1]],Tabela13[[#This Row],[V3]]),"")</f>
        <v>1.1666666666666667</v>
      </c>
      <c r="AI275" s="4">
        <f>IFERROR(AVERAGE(Tabela13[[#This Row],[V1]],Tabela13[[#This Row],[V4]]),"")</f>
        <v>1.2275641025641026</v>
      </c>
      <c r="AJ275" s="4">
        <f>IFERROR(AVERAGE(Tabela13[[#This Row],[V2]],Tabela13[[#This Row],[V1]]),"")</f>
        <v>0.97756410256410264</v>
      </c>
      <c r="AK275" s="4">
        <f>IFERROR(AVERAGE(Tabela13[[#This Row],[V2]],Tabela13[[#This Row],[V3]]),"")</f>
        <v>0.72756410256410264</v>
      </c>
      <c r="AL275" s="4">
        <f>IFERROR(AVERAGE(Tabela13[[#This Row],[V2]],Tabela13[[#This Row],[V4]]),"")</f>
        <v>0.78846153846153855</v>
      </c>
      <c r="AM275" s="4">
        <f>IFERROR(AVERAGE(Tabela13[[#This Row],[V3]],Tabela13[[#This Row],[V1]]),"")</f>
        <v>1.1666666666666667</v>
      </c>
      <c r="AN275" s="4">
        <f>IFERROR(AVERAGE(Tabela13[[#This Row],[V3]],Tabela13[[#This Row],[V2]]),"")</f>
        <v>0.72756410256410264</v>
      </c>
      <c r="AO275" s="4">
        <f>IFERROR(AVERAGE(Tabela13[[#This Row],[V3]],Tabela13[[#This Row],[V4]]),"")</f>
        <v>0.97756410256410264</v>
      </c>
      <c r="AP275" s="4">
        <f>IFERROR(AVERAGE(Tabela13[[#This Row],[V4]],Tabela13[[#This Row],[V1]]),"")</f>
        <v>1.2275641025641026</v>
      </c>
      <c r="AQ275" s="4">
        <f>IFERROR(AVERAGE(Tabela13[[#This Row],[V4]],Tabela13[[#This Row],[V2]]),"")</f>
        <v>0.78846153846153855</v>
      </c>
      <c r="AR275" s="4">
        <f>IFERROR(AVERAGE(Tabela13[[#This Row],[V4]],Tabela13[[#This Row],[V3]]),"")</f>
        <v>0.97756410256410264</v>
      </c>
      <c r="AS275" s="4">
        <f>_xlfn.STDEV.S(Tabela13[[#This Row],[V1]:[V2]])</f>
        <v>0.62098480142664736</v>
      </c>
      <c r="AT275" s="4">
        <f>_xlfn.STDEV.S(Tabela13[[#This Row],[V1]],Tabela13[[#This Row],[V3]])</f>
        <v>0.35355339059327312</v>
      </c>
      <c r="AU275" s="4">
        <f>_xlfn.STDEV.S(Tabela13[[#This Row],[V1]],Tabela13[[#This Row],[V4]])</f>
        <v>0.26743141083337352</v>
      </c>
      <c r="AV275" s="4">
        <f>_xlfn.STDEV.S(Tabela13[[#This Row],[V2]],Tabela13[[#This Row],[V1]])</f>
        <v>0.62098480142664736</v>
      </c>
      <c r="AW275" s="4">
        <f>_xlfn.STDEV.S(Tabela13[[#This Row],[V2]],Tabela13[[#This Row],[V3]])</f>
        <v>0.26743141083337352</v>
      </c>
      <c r="AX275" s="4">
        <f>_xlfn.STDEV.S(Tabela13[[#This Row],[V42]],Tabela13[[#This Row],[V44]])</f>
        <v>0.97453819201992142</v>
      </c>
      <c r="AY275" s="4">
        <f>_xlfn.STDEV.S(Tabela13[[#This Row],[V3]],Tabela13[[#This Row],[V1]])</f>
        <v>0.35355339059327312</v>
      </c>
      <c r="AZ275" s="4">
        <f>_xlfn.STDEV.S(Tabela13[[#This Row],[V3]],Tabela13[[#This Row],[V2]])</f>
        <v>0.26743141083337352</v>
      </c>
      <c r="BA275" s="4">
        <f>_xlfn.STDEV.S(Tabela13[[#This Row],[V3]],Tabela13[[#This Row],[V4]])</f>
        <v>8.6121979759900033E-2</v>
      </c>
      <c r="BB275" s="4">
        <f>_xlfn.STDEV.S(Tabela13[[#This Row],[V4]],Tabela13[[#This Row],[V1]])</f>
        <v>0.26743141083337352</v>
      </c>
      <c r="BC275" s="4">
        <f>_xlfn.STDEV.S(Tabela13[[#This Row],[V4]],Tabela13[[#This Row],[V2]])</f>
        <v>0.35355339059327379</v>
      </c>
      <c r="BD275" s="4">
        <f>_xlfn.STDEV.S(Tabela13[[#This Row],[V4]],Tabela13[[#This Row],[V3]])</f>
        <v>8.6121979759900033E-2</v>
      </c>
      <c r="BE275" s="4">
        <f>Tabela13[[#This Row],[V17]]/Tabela13[[#This Row],[V5]]</f>
        <v>0.63523691162332441</v>
      </c>
      <c r="BF275" s="4">
        <f>Tabela13[[#This Row],[V18]]/Tabela13[[#This Row],[V6]]</f>
        <v>0.30304576336566263</v>
      </c>
      <c r="BG275" s="4">
        <f>Tabela13[[#This Row],[V19]]/Tabela13[[#This Row],[V7]]</f>
        <v>0.21785535295042435</v>
      </c>
      <c r="BH275" s="4">
        <f>Tabela13[[#This Row],[V20]]/Tabela13[[#This Row],[V8]]</f>
        <v>0.63523691162332441</v>
      </c>
      <c r="BI275" s="4">
        <f>Tabela13[[#This Row],[V21]]/Tabela13[[#This Row],[V9]]</f>
        <v>0.36757092590313889</v>
      </c>
      <c r="BJ275" s="4">
        <f>Tabela13[[#This Row],[V22]]/Tabela13[[#This Row],[V10]]</f>
        <v>1.2359996581716075</v>
      </c>
      <c r="BK275" s="4">
        <f>Tabela13[[#This Row],[V23]]/Tabela13[[#This Row],[V11]]</f>
        <v>0.30304576336566263</v>
      </c>
      <c r="BL275" s="4">
        <f>Tabela13[[#This Row],[V24]]/Tabela13[[#This Row],[V12]]</f>
        <v>0.36757092590313889</v>
      </c>
      <c r="BM275" s="4">
        <f>Tabela13[[#This Row],[V25]]/Tabela13[[#This Row],[V13]]</f>
        <v>8.8098549787176419E-2</v>
      </c>
      <c r="BN275" s="4">
        <f>Tabela13[[#This Row],[V26]]/Tabela13[[#This Row],[V14]]</f>
        <v>0.21785535295042435</v>
      </c>
      <c r="BO275" s="4">
        <f>Tabela13[[#This Row],[V27]]/Tabela13[[#This Row],[V15]]</f>
        <v>0.44840917831342036</v>
      </c>
      <c r="BP275" s="4">
        <f>Tabela13[[#This Row],[V28]]/Tabela13[[#This Row],[V16]]</f>
        <v>8.8098549787176419E-2</v>
      </c>
      <c r="BQ275" s="4">
        <f>Tabela13[[#This Row],[V1]]-Tabela13[[#This Row],[V2]]</f>
        <v>0.8782051282051283</v>
      </c>
      <c r="BR275" s="4">
        <f>Tabela13[[#This Row],[V1]]-Tabela13[[#This Row],[V3]]</f>
        <v>0.5</v>
      </c>
      <c r="BS275" s="4">
        <f>Tabela13[[#This Row],[V1]]-Tabela13[[#This Row],[V4]]</f>
        <v>0.37820512820512819</v>
      </c>
      <c r="BT275" s="4">
        <f>Tabela13[[#This Row],[V2]]-Tabela13[[#This Row],[V1]]</f>
        <v>-0.8782051282051283</v>
      </c>
      <c r="BU275" s="4">
        <f>Tabela13[[#This Row],[V2]]-Tabela13[[#This Row],[V3]]</f>
        <v>-0.3782051282051283</v>
      </c>
      <c r="BV275" s="4">
        <f>Tabela13[[#This Row],[V2]]-Tabela13[[#This Row],[V4]]</f>
        <v>-0.50000000000000011</v>
      </c>
      <c r="BW275" s="4">
        <f>AVERAGE(Tabela13[[#This Row],[V41]],Tabela13[[#This Row],[V42]])</f>
        <v>0.6891025641025641</v>
      </c>
      <c r="BX275" s="4">
        <f>AVERAGE(Tabela13[[#This Row],[V41]],Tabela13[[#This Row],[V43]])</f>
        <v>0.62820512820512819</v>
      </c>
      <c r="BY275" s="4">
        <f>AVERAGE(Tabela13[[#This Row],[V41]],Tabela13[[#This Row],[V44]])</f>
        <v>0</v>
      </c>
      <c r="BZ275" s="4">
        <f>AVERAGE(Tabela13[[#This Row],[V41]],Tabela13[[#This Row],[V45]])</f>
        <v>0.25</v>
      </c>
      <c r="CA275" s="4">
        <f>AVERAGE(Tabela13[[#This Row],[V41]],Tabela13[[#This Row],[V46]])</f>
        <v>0.1891025641025641</v>
      </c>
      <c r="CB275" s="4">
        <f>AVERAGE(Tabela13[[#This Row],[V42]],Tabela13[[#This Row],[V41]])</f>
        <v>0.6891025641025641</v>
      </c>
      <c r="CC275" s="4">
        <f>AVERAGE(Tabela13[[#This Row],[V42]],Tabela13[[#This Row],[V43]])</f>
        <v>0.4391025641025641</v>
      </c>
      <c r="CD275" s="4">
        <f>AVERAGE(Tabela13[[#This Row],[V42]],Tabela13[[#This Row],[V44]])</f>
        <v>-0.18910256410256415</v>
      </c>
      <c r="CE275" s="4">
        <f>AVERAGE(Tabela13[[#This Row],[V42]],Tabela13[[#This Row],[V45]])</f>
        <v>6.0897435897435848E-2</v>
      </c>
      <c r="CF275" s="4">
        <f>AVERAGE(Tabela13[[#This Row],[V42]],Tabela13[[#This Row],[V46]])</f>
        <v>0</v>
      </c>
      <c r="CG275" s="4">
        <f>AVERAGE(Tabela13[[#This Row],[V43]],Tabela13[[#This Row],[V41]])</f>
        <v>0.62820512820512819</v>
      </c>
      <c r="CH275" s="4">
        <f>AVERAGE(Tabela13[[#This Row],[V43]],Tabela13[[#This Row],[V42]])</f>
        <v>0.4391025641025641</v>
      </c>
      <c r="CI275" s="4">
        <f>AVERAGE(Tabela13[[#This Row],[V43]],Tabela13[[#This Row],[V44]])</f>
        <v>-0.25000000000000006</v>
      </c>
      <c r="CJ275" s="4">
        <f>AVERAGE(Tabela13[[#This Row],[V43]],Tabela13[[#This Row],[V45]])</f>
        <v>0</v>
      </c>
      <c r="CK275" s="4">
        <f>AVERAGE(Tabela13[[#This Row],[V43]],Tabela13[[#This Row],[V46]])</f>
        <v>-6.0897435897435959E-2</v>
      </c>
      <c r="CL275" s="4">
        <f>AVERAGE(Tabela13[[#This Row],[V44]],Tabela13[[#This Row],[V41]])</f>
        <v>0</v>
      </c>
      <c r="CM275" s="4">
        <f>AVERAGE(Tabela13[[#This Row],[V44]],Tabela13[[#This Row],[V42]])</f>
        <v>-0.18910256410256415</v>
      </c>
      <c r="CN275" s="4">
        <f>AVERAGE(Tabela13[[#This Row],[V44]],Tabela13[[#This Row],[V43]])</f>
        <v>-0.25000000000000006</v>
      </c>
      <c r="CO275" s="4">
        <f>AVERAGE(Tabela13[[#This Row],[V44]],Tabela13[[#This Row],[V45]])</f>
        <v>-0.6282051282051283</v>
      </c>
      <c r="CP275" s="4">
        <f>AVERAGE(Tabela13[[#This Row],[V44]],Tabela13[[#This Row],[V46]])</f>
        <v>-0.68910256410256421</v>
      </c>
      <c r="CQ275" s="4">
        <f>AVERAGE(Tabela13[[#This Row],[V45]],Tabela13[[#This Row],[V41]])</f>
        <v>0.25</v>
      </c>
      <c r="CR275" s="4">
        <f>AVERAGE(Tabela13[[#This Row],[V45]],Tabela13[[#This Row],[V42]])</f>
        <v>6.0897435897435848E-2</v>
      </c>
      <c r="CS275" s="4">
        <f>AVERAGE(Tabela13[[#This Row],[V45]],Tabela13[[#This Row],[V43]])</f>
        <v>0</v>
      </c>
      <c r="CT275" s="4">
        <f>AVERAGE(Tabela13[[#This Row],[V45]],Tabela13[[#This Row],[V44]])</f>
        <v>-0.6282051282051283</v>
      </c>
      <c r="CU275" s="4">
        <f>AVERAGE(Tabela13[[#This Row],[V45]],Tabela13[[#This Row],[V46]])</f>
        <v>-0.43910256410256421</v>
      </c>
      <c r="CV275" s="4">
        <f>AVERAGE(Tabela13[[#This Row],[V46]],Tabela13[[#This Row],[V41]])</f>
        <v>0.1891025641025641</v>
      </c>
      <c r="CW275" s="4">
        <f>AVERAGE(Tabela13[[#This Row],[V46]],Tabela13[[#This Row],[V42]])</f>
        <v>0</v>
      </c>
      <c r="CX275" s="4">
        <f>AVERAGE(Tabela13[[#This Row],[V46]],Tabela13[[#This Row],[V43]])</f>
        <v>-6.0897435897435959E-2</v>
      </c>
      <c r="CY275" s="4">
        <f>AVERAGE(Tabela13[[#This Row],[V46]],Tabela13[[#This Row],[V44]])</f>
        <v>-0.68910256410256421</v>
      </c>
      <c r="CZ275" s="4">
        <f>AVERAGE(Tabela13[[#This Row],[V46]],Tabela13[[#This Row],[V45]])</f>
        <v>-0.43910256410256421</v>
      </c>
      <c r="DA275" s="3">
        <f>_xlfn.STDEV.S(Tabela13[[#This Row],[V41]],Tabela13[[#This Row],[V42]])</f>
        <v>0.26743141083337418</v>
      </c>
      <c r="DB275" s="3">
        <f>_xlfn.STDEV.S(Tabela13[[#This Row],[V41]],Tabela13[[#This Row],[V43]])</f>
        <v>0.35355339059327406</v>
      </c>
      <c r="DC275" s="3">
        <f>_xlfn.STDEV.S(Tabela13[[#This Row],[V41]],Tabela13[[#This Row],[V44]])</f>
        <v>1.2419696028532952</v>
      </c>
      <c r="DD275" s="3">
        <f>_xlfn.STDEV.S(Tabela13[[#This Row],[V41]],Tabela13[[#This Row],[V45]])</f>
        <v>0.88841621226002143</v>
      </c>
      <c r="DE275" s="3">
        <f>_xlfn.STDEV.S(Tabela13[[#This Row],[V41]],Tabela13[[#This Row],[V46]])</f>
        <v>0.97453819201992142</v>
      </c>
      <c r="DF275" s="3">
        <f>_xlfn.STDEV.S(Tabela13[[#This Row],[V42]],Tabela13[[#This Row],[V41]])</f>
        <v>0.26743141083337418</v>
      </c>
      <c r="DG275" s="3">
        <f>_xlfn.STDEV.S(Tabela13[[#This Row],[V42]],Tabela13[[#This Row],[V43]])</f>
        <v>8.6121979759900061E-2</v>
      </c>
      <c r="DH275" s="3">
        <f>_xlfn.STDEV.S(Tabela13[[#This Row],[V42]],Tabela13[[#This Row],[V44]])</f>
        <v>0.97453819201992142</v>
      </c>
      <c r="DI275" s="3">
        <f>_xlfn.STDEV.S(Tabela13[[#This Row],[V42]],Tabela13[[#This Row],[V45]])</f>
        <v>0.62098480142664758</v>
      </c>
      <c r="DJ275" s="3">
        <f>_xlfn.STDEV.S(Tabela13[[#This Row],[V42]],Tabela13[[#This Row],[V46]])</f>
        <v>0.70710678118654757</v>
      </c>
      <c r="DK275" s="3">
        <f>_xlfn.STDEV.S(Tabela13[[#This Row],[V43]],Tabela13[[#This Row],[V41]])</f>
        <v>0.35355339059327406</v>
      </c>
      <c r="DL275" s="3">
        <f>_xlfn.STDEV.S(Tabela13[[#This Row],[V43]],Tabela13[[#This Row],[V42]])</f>
        <v>8.6121979759900061E-2</v>
      </c>
      <c r="DM275" s="3">
        <f>_xlfn.STDEV.S(Tabela13[[#This Row],[V43]],Tabela13[[#This Row],[V44]])</f>
        <v>0.88841621226002132</v>
      </c>
      <c r="DN275" s="3">
        <f>_xlfn.STDEV.S(Tabela13[[#This Row],[V43]],Tabela13[[#This Row],[V45]])</f>
        <v>0.53486282166674759</v>
      </c>
      <c r="DO275" s="3">
        <f>_xlfn.STDEV.S(Tabela13[[#This Row],[V43]],Tabela13[[#This Row],[V46]])</f>
        <v>0.62098480142664758</v>
      </c>
      <c r="DP275" s="3">
        <f>_xlfn.STDEV.S(Tabela13[[#This Row],[V44]],Tabela13[[#This Row],[V41]])</f>
        <v>1.2419696028532952</v>
      </c>
      <c r="DQ275" s="3">
        <f>_xlfn.STDEV.S(Tabela13[[#This Row],[V44]],Tabela13[[#This Row],[V42]])</f>
        <v>0.97453819201992142</v>
      </c>
      <c r="DR275" s="3">
        <f>_xlfn.STDEV.S(Tabela13[[#This Row],[V44]],Tabela13[[#This Row],[V43]])</f>
        <v>0.88841621226002132</v>
      </c>
      <c r="DS275" s="3">
        <f>_xlfn.STDEV.S(Tabela13[[#This Row],[V44]],Tabela13[[#This Row],[V45]])</f>
        <v>0.3535533905932739</v>
      </c>
      <c r="DT275" s="3">
        <f>_xlfn.STDEV.S(Tabela13[[#This Row],[V44]],Tabela13[[#This Row],[V46]])</f>
        <v>0.26743141083337352</v>
      </c>
      <c r="DU275" s="3">
        <f>_xlfn.STDEV.S(Tabela13[[#This Row],[V45]],Tabela13[[#This Row],[V41]])</f>
        <v>0.88841621226002143</v>
      </c>
      <c r="DV275" s="3">
        <f>_xlfn.STDEV.S(Tabela13[[#This Row],[V45]],Tabela13[[#This Row],[V42]])</f>
        <v>0.62098480142664758</v>
      </c>
      <c r="DW275" s="3">
        <f>_xlfn.STDEV.S(Tabela13[[#This Row],[V45]],Tabela13[[#This Row],[V43]])</f>
        <v>0.53486282166674759</v>
      </c>
      <c r="DX275" s="3">
        <f>_xlfn.STDEV.S(Tabela13[[#This Row],[V45]],Tabela13[[#This Row],[V44]])</f>
        <v>0.3535533905932739</v>
      </c>
      <c r="DY275" s="3">
        <f>_xlfn.STDEV.S(Tabela13[[#This Row],[V45]],Tabela13[[#This Row],[V46]])</f>
        <v>8.612197975990038E-2</v>
      </c>
      <c r="DZ275" s="3">
        <f>_xlfn.STDEV.S(Tabela13[[#This Row],[V46]],Tabela13[[#This Row],[V41]])</f>
        <v>0.97453819201992142</v>
      </c>
      <c r="EA275" s="3">
        <f>_xlfn.STDEV.S(Tabela13[[#This Row],[V46]],Tabela13[[#This Row],[V42]])</f>
        <v>0.70710678118654757</v>
      </c>
      <c r="EB275" s="3">
        <f>_xlfn.STDEV.S(Tabela13[[#This Row],[V46]],Tabela13[[#This Row],[V43]])</f>
        <v>0.62098480142664758</v>
      </c>
      <c r="EC275" s="3">
        <f>_xlfn.STDEV.S(Tabela13[[#This Row],[V46]],Tabela13[[#This Row],[V44]])</f>
        <v>0.26743141083337352</v>
      </c>
      <c r="ED275" s="3">
        <f>_xlfn.STDEV.S(Tabela13[[#This Row],[V46]],Tabela13[[#This Row],[V45]])</f>
        <v>8.612197975990038E-2</v>
      </c>
      <c r="EE275" s="3">
        <f t="shared" si="308"/>
        <v>0.38808651246517556</v>
      </c>
      <c r="EF275" s="3">
        <f t="shared" si="309"/>
        <v>0.56279927482194647</v>
      </c>
      <c r="EG275" s="3" t="str">
        <f t="shared" si="310"/>
        <v/>
      </c>
      <c r="EH275" s="3">
        <f t="shared" si="311"/>
        <v>3.5536648490400857</v>
      </c>
      <c r="EI275" s="3">
        <f t="shared" si="312"/>
        <v>5.1534901001731441</v>
      </c>
      <c r="EJ275" s="3">
        <f t="shared" si="313"/>
        <v>0.38808651246517556</v>
      </c>
      <c r="EK275" s="3">
        <f t="shared" si="314"/>
        <v>0.19613180792035634</v>
      </c>
      <c r="EL275" s="3">
        <f t="shared" si="315"/>
        <v>-5.1534901001731424</v>
      </c>
      <c r="EM275" s="3">
        <f t="shared" si="316"/>
        <v>10.19722410763759</v>
      </c>
      <c r="EN275" s="3" t="str">
        <f t="shared" si="317"/>
        <v/>
      </c>
      <c r="EO275" s="3">
        <f t="shared" si="318"/>
        <v>0.56279927482194647</v>
      </c>
      <c r="EP275" s="3">
        <f t="shared" si="319"/>
        <v>0.19613180792035634</v>
      </c>
      <c r="EQ275" s="3">
        <f t="shared" si="320"/>
        <v>-3.5536648490400844</v>
      </c>
      <c r="ER275" s="3" t="str">
        <f t="shared" si="321"/>
        <v/>
      </c>
      <c r="ES275" s="3" t="str">
        <f t="shared" si="322"/>
        <v/>
      </c>
      <c r="ET275" s="3" t="str">
        <f t="shared" si="323"/>
        <v/>
      </c>
      <c r="EU275" s="3" t="str">
        <f t="shared" si="324"/>
        <v/>
      </c>
      <c r="EV275" s="3">
        <f t="shared" si="325"/>
        <v>-3.5536648490400844</v>
      </c>
      <c r="EW275" s="3">
        <f t="shared" si="326"/>
        <v>-0.56279927482194614</v>
      </c>
      <c r="EX275" s="3">
        <f t="shared" si="327"/>
        <v>-0.38808651246517456</v>
      </c>
      <c r="EY275" s="3">
        <f t="shared" si="328"/>
        <v>3.5536648490400857</v>
      </c>
      <c r="EZ275" s="3">
        <f t="shared" si="329"/>
        <v>10.19722410763759</v>
      </c>
      <c r="FA275" s="3" t="str">
        <f t="shared" si="330"/>
        <v/>
      </c>
      <c r="FB275" s="3">
        <f t="shared" si="331"/>
        <v>-0.56279927482194614</v>
      </c>
      <c r="FC275" s="3">
        <f t="shared" si="332"/>
        <v>-0.19613180792035703</v>
      </c>
      <c r="FD275" s="3">
        <f t="shared" si="333"/>
        <v>5.1534901001731441</v>
      </c>
      <c r="FE275" s="3" t="str">
        <f t="shared" si="334"/>
        <v/>
      </c>
      <c r="FF275" s="3">
        <f t="shared" si="335"/>
        <v>-10.19722410763757</v>
      </c>
      <c r="FG275" s="3">
        <f t="shared" si="336"/>
        <v>-0.38808651246517456</v>
      </c>
      <c r="FH275" s="3">
        <f t="shared" si="337"/>
        <v>-0.19613180792035703</v>
      </c>
      <c r="FI275" s="4">
        <f t="shared" si="338"/>
        <v>0.15384615384615385</v>
      </c>
      <c r="FJ275" s="4">
        <f t="shared" si="339"/>
        <v>0.83333333333333337</v>
      </c>
      <c r="FK275" s="4">
        <f t="shared" si="340"/>
        <v>2.5095652173913043</v>
      </c>
      <c r="FL275" s="4">
        <f t="shared" si="341"/>
        <v>0.35478260869565215</v>
      </c>
      <c r="FM275" s="4">
        <f>Tabela13[[#This Row],[V139]]-Tabela13[[#This Row],[V140]]</f>
        <v>2.1547826086956521</v>
      </c>
      <c r="FN275" s="4">
        <f>Tabela13[[#This Row],[V1]]-Tabela13[[#This Row],[V2]]/2</f>
        <v>1.1474358974358976</v>
      </c>
      <c r="FO275" s="4">
        <f>Tabela13[[#This Row],[V1]]-Tabela13[[#This Row],[V3]]/2</f>
        <v>0.95833333333333337</v>
      </c>
      <c r="FP275" s="4">
        <f>Tabela13[[#This Row],[V1]]-Tabela13[[#This Row],[V4]]/2</f>
        <v>0.89743589743589747</v>
      </c>
      <c r="FQ275" s="4">
        <f>Tabela13[[#This Row],[V2]]-Tabela13[[#This Row],[V1]]/2</f>
        <v>-0.16987179487179493</v>
      </c>
      <c r="FR275" s="4">
        <f>Tabela13[[#This Row],[V2]]-Tabela13[[#This Row],[V3]]/2</f>
        <v>8.0128205128205066E-2</v>
      </c>
      <c r="FS275" s="4">
        <f>Tabela13[[#This Row],[V2]]-Tabela13[[#This Row],[V4]]/2</f>
        <v>1.9230769230769162E-2</v>
      </c>
      <c r="FT275" s="4">
        <f t="shared" si="342"/>
        <v>0.85394730714931366</v>
      </c>
      <c r="FU275" s="4">
        <f t="shared" si="343"/>
        <v>0.76412477737338713</v>
      </c>
      <c r="FV275" s="4">
        <f t="shared" si="344"/>
        <v>0.73139666302147999</v>
      </c>
      <c r="FW275" s="4">
        <f t="shared" si="345"/>
        <v>-0.16826555043810354</v>
      </c>
      <c r="FX275" s="4">
        <f t="shared" si="346"/>
        <v>7.9957374246580018E-2</v>
      </c>
      <c r="FY275" s="4">
        <f t="shared" si="347"/>
        <v>1.9228399099707139E-2</v>
      </c>
      <c r="FZ275" s="4">
        <f t="shared" si="348"/>
        <v>153.71051528687647</v>
      </c>
      <c r="GA275" s="4">
        <f t="shared" si="349"/>
        <v>137.54245992720968</v>
      </c>
      <c r="GB275" s="4">
        <f t="shared" si="350"/>
        <v>131.65139934386639</v>
      </c>
      <c r="GC275" s="4">
        <f t="shared" si="351"/>
        <v>-30.287799078858637</v>
      </c>
      <c r="GD275" s="4">
        <f t="shared" si="352"/>
        <v>14.392327364384403</v>
      </c>
      <c r="GE275" s="4">
        <f t="shared" si="353"/>
        <v>3.4611118379472852</v>
      </c>
      <c r="GF275" s="4">
        <f>Tabela13[[#This Row],[V1]]-Tabela13[[#This Row],[V2]]/Tabela13[[#This Row],[V2]]</f>
        <v>0.41666666666666674</v>
      </c>
      <c r="GG275" s="4">
        <f>Tabela13[[#This Row],[V1]]-Tabela13[[#This Row],[V3]]/Tabela13[[#This Row],[V3]]</f>
        <v>0.41666666666666674</v>
      </c>
      <c r="GH275" s="4">
        <f>Tabela13[[#This Row],[V1]]-Tabela13[[#This Row],[V4]]/Tabela13[[#This Row],[V4]]</f>
        <v>0.41666666666666674</v>
      </c>
      <c r="GI275" s="4">
        <f>Tabela13[[#This Row],[V2]]-Tabela13[[#This Row],[V1]]/Tabela13[[#This Row],[V1]]</f>
        <v>-0.46153846153846156</v>
      </c>
      <c r="GJ275" s="4">
        <f>Tabela13[[#This Row],[V2]]-Tabela13[[#This Row],[V3]]/Tabela13[[#This Row],[V3]]</f>
        <v>-0.46153846153846156</v>
      </c>
      <c r="GK275" s="4">
        <f>Tabela13[[#This Row],[V2]]-Tabela13[[#This Row],[V4]]/Tabela13[[#This Row],[V4]]</f>
        <v>-0.46153846153846156</v>
      </c>
      <c r="GL275" s="4">
        <f t="shared" si="354"/>
        <v>0.36195723458287982</v>
      </c>
      <c r="GM275" s="4">
        <f t="shared" si="355"/>
        <v>0.97756410256410264</v>
      </c>
      <c r="GN275" s="4">
        <f t="shared" si="356"/>
        <v>0.37026444980281475</v>
      </c>
      <c r="GO275" s="3">
        <f t="shared" si="357"/>
        <v>1</v>
      </c>
      <c r="GP275" s="3">
        <v>100</v>
      </c>
      <c r="GQ275" s="3">
        <f t="shared" si="358"/>
        <v>0.19999999999999996</v>
      </c>
      <c r="GR275" s="3">
        <f t="shared" si="359"/>
        <v>19.999999999999996</v>
      </c>
      <c r="GS275" s="34">
        <f>COUNTIF($D$2:D274,Tabela13[[#This Row],[HomeTeam]])</f>
        <v>13</v>
      </c>
      <c r="GT275" s="34">
        <f>COUNTIF($E$2:E274,Tabela13[[#This Row],[AwayTeam]])</f>
        <v>13</v>
      </c>
      <c r="GU275" s="3">
        <f>IFERROR(AVERAGEIFS($AD$2:AD274,$D$2:D274,Tabela13[[#This Row],[HomeTeam]],$GS$2:GS274,"&gt;="&amp;Tabela13[[#This Row],[Contagem_H]]-5),"")</f>
        <v>0.47962887989203773</v>
      </c>
      <c r="GV275" s="3">
        <f>IFERROR(AVERAGEIFS($G$2:G274,$E$2:E274,Tabela13[[#This Row],[AwayTeam]],$GT$2:GT274,"&gt;="&amp;Tabela13[[#This Row],[Contagem_A]]-5),"")</f>
        <v>1.4</v>
      </c>
      <c r="GW275" s="3">
        <f>IFERROR(AVERAGEIFS($GQ$2:GQ274,$D$2:D274,Tabela13[[#This Row],[HomeTeam]],$GS$2:GS274,"&gt;="&amp;Tabela13[[#This Row],[Contagem_H]]-5),"")</f>
        <v>0.23200000000000004</v>
      </c>
    </row>
    <row r="276" spans="1:205" x14ac:dyDescent="0.25">
      <c r="A276" t="s">
        <v>127</v>
      </c>
      <c r="B276" t="s">
        <v>235</v>
      </c>
      <c r="C276" t="s">
        <v>138</v>
      </c>
      <c r="D276" t="s">
        <v>21</v>
      </c>
      <c r="E276" t="s">
        <v>23</v>
      </c>
      <c r="F276" s="3">
        <v>0</v>
      </c>
      <c r="G276" s="3">
        <v>4</v>
      </c>
      <c r="H276" s="3" t="str">
        <f t="shared" si="360"/>
        <v>A</v>
      </c>
      <c r="I276" s="3">
        <v>2.4</v>
      </c>
      <c r="J276" s="3">
        <v>4</v>
      </c>
      <c r="K276" s="3">
        <v>2.6</v>
      </c>
      <c r="L276" s="3">
        <v>1.36</v>
      </c>
      <c r="M276" s="3">
        <v>3.1</v>
      </c>
      <c r="N276" s="3">
        <f t="shared" si="289"/>
        <v>4</v>
      </c>
      <c r="O276" s="3">
        <f t="shared" si="290"/>
        <v>0</v>
      </c>
      <c r="P276" s="3">
        <f t="shared" si="291"/>
        <v>3</v>
      </c>
      <c r="Q276" s="3">
        <f t="shared" si="292"/>
        <v>5.1282051282051322E-2</v>
      </c>
      <c r="R276" s="3">
        <f t="shared" si="293"/>
        <v>5.7874762808349023E-2</v>
      </c>
      <c r="S276" s="3">
        <f t="shared" si="294"/>
        <v>2.523076923076923</v>
      </c>
      <c r="T276" s="3">
        <f t="shared" si="295"/>
        <v>4.2051282051282053</v>
      </c>
      <c r="U276" s="3">
        <f t="shared" si="296"/>
        <v>2.7333333333333334</v>
      </c>
      <c r="V276" s="3">
        <f t="shared" si="297"/>
        <v>1.4297435897435899</v>
      </c>
      <c r="W276" s="3">
        <f t="shared" si="298"/>
        <v>3.2589743589743594</v>
      </c>
      <c r="X276" s="4">
        <f t="shared" si="299"/>
        <v>0.41666666666666669</v>
      </c>
      <c r="Y276" s="4">
        <f t="shared" si="300"/>
        <v>0.25</v>
      </c>
      <c r="Z276" s="4">
        <f t="shared" si="301"/>
        <v>0.38461538461538458</v>
      </c>
      <c r="AA276" s="4">
        <f t="shared" si="302"/>
        <v>0.73529411764705876</v>
      </c>
      <c r="AB276" s="4">
        <f t="shared" si="303"/>
        <v>0.32258064516129031</v>
      </c>
      <c r="AC276" s="4">
        <f t="shared" si="304"/>
        <v>0.20833333333333334</v>
      </c>
      <c r="AD276" s="4">
        <f t="shared" si="305"/>
        <v>2.1923076923076925</v>
      </c>
      <c r="AE276" s="4">
        <f t="shared" si="306"/>
        <v>2.2083333333333335</v>
      </c>
      <c r="AF276" s="4">
        <f t="shared" si="307"/>
        <v>0.19230769230769229</v>
      </c>
      <c r="AG276" s="4">
        <f>IFERROR(AVERAGE(Tabela13[[#This Row],[V1]],Tabela13[[#This Row],[V2]]),"")</f>
        <v>1.200320512820513</v>
      </c>
      <c r="AH276" s="4">
        <f>IFERROR(AVERAGE(Tabela13[[#This Row],[V1]],Tabela13[[#This Row],[V3]]),"")</f>
        <v>1.2083333333333335</v>
      </c>
      <c r="AI276" s="4">
        <f>IFERROR(AVERAGE(Tabela13[[#This Row],[V1]],Tabela13[[#This Row],[V4]]),"")</f>
        <v>0.20032051282051283</v>
      </c>
      <c r="AJ276" s="4">
        <f>IFERROR(AVERAGE(Tabela13[[#This Row],[V2]],Tabela13[[#This Row],[V1]]),"")</f>
        <v>1.200320512820513</v>
      </c>
      <c r="AK276" s="4">
        <f>IFERROR(AVERAGE(Tabela13[[#This Row],[V2]],Tabela13[[#This Row],[V3]]),"")</f>
        <v>2.2003205128205128</v>
      </c>
      <c r="AL276" s="4">
        <f>IFERROR(AVERAGE(Tabela13[[#This Row],[V2]],Tabela13[[#This Row],[V4]]),"")</f>
        <v>1.1923076923076925</v>
      </c>
      <c r="AM276" s="4">
        <f>IFERROR(AVERAGE(Tabela13[[#This Row],[V3]],Tabela13[[#This Row],[V1]]),"")</f>
        <v>1.2083333333333335</v>
      </c>
      <c r="AN276" s="4">
        <f>IFERROR(AVERAGE(Tabela13[[#This Row],[V3]],Tabela13[[#This Row],[V2]]),"")</f>
        <v>2.2003205128205128</v>
      </c>
      <c r="AO276" s="4">
        <f>IFERROR(AVERAGE(Tabela13[[#This Row],[V3]],Tabela13[[#This Row],[V4]]),"")</f>
        <v>1.2003205128205128</v>
      </c>
      <c r="AP276" s="4">
        <f>IFERROR(AVERAGE(Tabela13[[#This Row],[V4]],Tabela13[[#This Row],[V1]]),"")</f>
        <v>0.20032051282051283</v>
      </c>
      <c r="AQ276" s="4">
        <f>IFERROR(AVERAGE(Tabela13[[#This Row],[V4]],Tabela13[[#This Row],[V2]]),"")</f>
        <v>1.1923076923076925</v>
      </c>
      <c r="AR276" s="4">
        <f>IFERROR(AVERAGE(Tabela13[[#This Row],[V4]],Tabela13[[#This Row],[V3]]),"")</f>
        <v>1.2003205128205128</v>
      </c>
      <c r="AS276" s="4">
        <f>_xlfn.STDEV.S(Tabela13[[#This Row],[V1]:[V2]])</f>
        <v>1.4028817229310029</v>
      </c>
      <c r="AT276" s="4">
        <f>_xlfn.STDEV.S(Tabela13[[#This Row],[V1]],Tabela13[[#This Row],[V3]])</f>
        <v>1.4142135623730949</v>
      </c>
      <c r="AU276" s="4">
        <f>_xlfn.STDEV.S(Tabela13[[#This Row],[V1]],Tabela13[[#This Row],[V4]])</f>
        <v>1.1331839442092125E-2</v>
      </c>
      <c r="AV276" s="4">
        <f>_xlfn.STDEV.S(Tabela13[[#This Row],[V2]],Tabela13[[#This Row],[V1]])</f>
        <v>1.4028817229310029</v>
      </c>
      <c r="AW276" s="4">
        <f>_xlfn.STDEV.S(Tabela13[[#This Row],[V2]],Tabela13[[#This Row],[V3]])</f>
        <v>1.1331839442092068E-2</v>
      </c>
      <c r="AX276" s="4">
        <f>_xlfn.STDEV.S(Tabela13[[#This Row],[V42]],Tabela13[[#This Row],[V44]])</f>
        <v>2.8170952853040983</v>
      </c>
      <c r="AY276" s="4">
        <f>_xlfn.STDEV.S(Tabela13[[#This Row],[V3]],Tabela13[[#This Row],[V1]])</f>
        <v>1.4142135623730949</v>
      </c>
      <c r="AZ276" s="4">
        <f>_xlfn.STDEV.S(Tabela13[[#This Row],[V3]],Tabela13[[#This Row],[V2]])</f>
        <v>1.1331839442092068E-2</v>
      </c>
      <c r="BA276" s="4">
        <f>_xlfn.STDEV.S(Tabela13[[#This Row],[V3]],Tabela13[[#This Row],[V4]])</f>
        <v>1.4255454018151874</v>
      </c>
      <c r="BB276" s="4">
        <f>_xlfn.STDEV.S(Tabela13[[#This Row],[V4]],Tabela13[[#This Row],[V1]])</f>
        <v>1.1331839442092125E-2</v>
      </c>
      <c r="BC276" s="4">
        <f>_xlfn.STDEV.S(Tabela13[[#This Row],[V4]],Tabela13[[#This Row],[V2]])</f>
        <v>1.4142135623730949</v>
      </c>
      <c r="BD276" s="4">
        <f>_xlfn.STDEV.S(Tabela13[[#This Row],[V4]],Tabela13[[#This Row],[V3]])</f>
        <v>1.4255454018151874</v>
      </c>
      <c r="BE276" s="4">
        <f>Tabela13[[#This Row],[V17]]/Tabela13[[#This Row],[V5]]</f>
        <v>1.1687559347248941</v>
      </c>
      <c r="BF276" s="4">
        <f>Tabela13[[#This Row],[V18]]/Tabela13[[#This Row],[V6]]</f>
        <v>1.1703836378260095</v>
      </c>
      <c r="BG276" s="4">
        <f>Tabela13[[#This Row],[V19]]/Tabela13[[#This Row],[V7]]</f>
        <v>5.6568542494923886E-2</v>
      </c>
      <c r="BH276" s="4">
        <f>Tabela13[[#This Row],[V20]]/Tabela13[[#This Row],[V8]]</f>
        <v>1.1687559347248941</v>
      </c>
      <c r="BI276" s="4">
        <f>Tabela13[[#This Row],[V21]]/Tabela13[[#This Row],[V9]]</f>
        <v>5.150085806165659E-3</v>
      </c>
      <c r="BJ276" s="4">
        <f>Tabela13[[#This Row],[V22]]/Tabela13[[#This Row],[V10]]</f>
        <v>2.3627250779969851</v>
      </c>
      <c r="BK276" s="4">
        <f>Tabela13[[#This Row],[V23]]/Tabela13[[#This Row],[V11]]</f>
        <v>1.1703836378260095</v>
      </c>
      <c r="BL276" s="4">
        <f>Tabela13[[#This Row],[V24]]/Tabela13[[#This Row],[V12]]</f>
        <v>5.150085806165659E-3</v>
      </c>
      <c r="BM276" s="4">
        <f>Tabela13[[#This Row],[V25]]/Tabela13[[#This Row],[V13]]</f>
        <v>1.187637290697833</v>
      </c>
      <c r="BN276" s="4">
        <f>Tabela13[[#This Row],[V26]]/Tabela13[[#This Row],[V14]]</f>
        <v>5.6568542494923886E-2</v>
      </c>
      <c r="BO276" s="4">
        <f>Tabela13[[#This Row],[V27]]/Tabela13[[#This Row],[V15]]</f>
        <v>1.186114600700015</v>
      </c>
      <c r="BP276" s="4">
        <f>Tabela13[[#This Row],[V28]]/Tabela13[[#This Row],[V16]]</f>
        <v>1.187637290697833</v>
      </c>
      <c r="BQ276" s="4">
        <f>Tabela13[[#This Row],[V1]]-Tabela13[[#This Row],[V2]]</f>
        <v>-1.9839743589743593</v>
      </c>
      <c r="BR276" s="4">
        <f>Tabela13[[#This Row],[V1]]-Tabela13[[#This Row],[V3]]</f>
        <v>-2</v>
      </c>
      <c r="BS276" s="4">
        <f>Tabela13[[#This Row],[V1]]-Tabela13[[#This Row],[V4]]</f>
        <v>1.6025641025641052E-2</v>
      </c>
      <c r="BT276" s="4">
        <f>Tabela13[[#This Row],[V2]]-Tabela13[[#This Row],[V1]]</f>
        <v>1.9839743589743593</v>
      </c>
      <c r="BU276" s="4">
        <f>Tabela13[[#This Row],[V2]]-Tabela13[[#This Row],[V3]]</f>
        <v>-1.6025641025640969E-2</v>
      </c>
      <c r="BV276" s="4">
        <f>Tabela13[[#This Row],[V2]]-Tabela13[[#This Row],[V4]]</f>
        <v>2</v>
      </c>
      <c r="BW276" s="4">
        <f>AVERAGE(Tabela13[[#This Row],[V41]],Tabela13[[#This Row],[V42]])</f>
        <v>-1.9919871794871797</v>
      </c>
      <c r="BX276" s="4">
        <f>AVERAGE(Tabela13[[#This Row],[V41]],Tabela13[[#This Row],[V43]])</f>
        <v>-0.98397435897435914</v>
      </c>
      <c r="BY276" s="4">
        <f>AVERAGE(Tabela13[[#This Row],[V41]],Tabela13[[#This Row],[V44]])</f>
        <v>0</v>
      </c>
      <c r="BZ276" s="4">
        <f>AVERAGE(Tabela13[[#This Row],[V41]],Tabela13[[#This Row],[V45]])</f>
        <v>-1</v>
      </c>
      <c r="CA276" s="4">
        <f>AVERAGE(Tabela13[[#This Row],[V41]],Tabela13[[#This Row],[V46]])</f>
        <v>8.0128205128203733E-3</v>
      </c>
      <c r="CB276" s="4">
        <f>AVERAGE(Tabela13[[#This Row],[V42]],Tabela13[[#This Row],[V41]])</f>
        <v>-1.9919871794871797</v>
      </c>
      <c r="CC276" s="4">
        <f>AVERAGE(Tabela13[[#This Row],[V42]],Tabela13[[#This Row],[V43]])</f>
        <v>-0.99198717948717952</v>
      </c>
      <c r="CD276" s="4">
        <f>AVERAGE(Tabela13[[#This Row],[V42]],Tabela13[[#This Row],[V44]])</f>
        <v>-8.0128205128203733E-3</v>
      </c>
      <c r="CE276" s="4">
        <f>AVERAGE(Tabela13[[#This Row],[V42]],Tabela13[[#This Row],[V45]])</f>
        <v>-1.0080128205128205</v>
      </c>
      <c r="CF276" s="4">
        <f>AVERAGE(Tabela13[[#This Row],[V42]],Tabela13[[#This Row],[V46]])</f>
        <v>0</v>
      </c>
      <c r="CG276" s="4">
        <f>AVERAGE(Tabela13[[#This Row],[V43]],Tabela13[[#This Row],[V41]])</f>
        <v>-0.98397435897435914</v>
      </c>
      <c r="CH276" s="4">
        <f>AVERAGE(Tabela13[[#This Row],[V43]],Tabela13[[#This Row],[V42]])</f>
        <v>-0.99198717948717952</v>
      </c>
      <c r="CI276" s="4">
        <f>AVERAGE(Tabela13[[#This Row],[V43]],Tabela13[[#This Row],[V44]])</f>
        <v>1.0000000000000002</v>
      </c>
      <c r="CJ276" s="4">
        <f>AVERAGE(Tabela13[[#This Row],[V43]],Tabela13[[#This Row],[V45]])</f>
        <v>4.163336342344337E-17</v>
      </c>
      <c r="CK276" s="4">
        <f>AVERAGE(Tabela13[[#This Row],[V43]],Tabela13[[#This Row],[V46]])</f>
        <v>1.0080128205128205</v>
      </c>
      <c r="CL276" s="4">
        <f>AVERAGE(Tabela13[[#This Row],[V44]],Tabela13[[#This Row],[V41]])</f>
        <v>0</v>
      </c>
      <c r="CM276" s="4">
        <f>AVERAGE(Tabela13[[#This Row],[V44]],Tabela13[[#This Row],[V42]])</f>
        <v>-8.0128205128203733E-3</v>
      </c>
      <c r="CN276" s="4">
        <f>AVERAGE(Tabela13[[#This Row],[V44]],Tabela13[[#This Row],[V43]])</f>
        <v>1.0000000000000002</v>
      </c>
      <c r="CO276" s="4">
        <f>AVERAGE(Tabela13[[#This Row],[V44]],Tabela13[[#This Row],[V45]])</f>
        <v>0.98397435897435914</v>
      </c>
      <c r="CP276" s="4">
        <f>AVERAGE(Tabela13[[#This Row],[V44]],Tabela13[[#This Row],[V46]])</f>
        <v>1.9919871794871797</v>
      </c>
      <c r="CQ276" s="4">
        <f>AVERAGE(Tabela13[[#This Row],[V45]],Tabela13[[#This Row],[V41]])</f>
        <v>-1</v>
      </c>
      <c r="CR276" s="4">
        <f>AVERAGE(Tabela13[[#This Row],[V45]],Tabela13[[#This Row],[V42]])</f>
        <v>-1.0080128205128205</v>
      </c>
      <c r="CS276" s="4">
        <f>AVERAGE(Tabela13[[#This Row],[V45]],Tabela13[[#This Row],[V43]])</f>
        <v>4.163336342344337E-17</v>
      </c>
      <c r="CT276" s="4">
        <f>AVERAGE(Tabela13[[#This Row],[V45]],Tabela13[[#This Row],[V44]])</f>
        <v>0.98397435897435914</v>
      </c>
      <c r="CU276" s="4">
        <f>AVERAGE(Tabela13[[#This Row],[V45]],Tabela13[[#This Row],[V46]])</f>
        <v>0.99198717948717952</v>
      </c>
      <c r="CV276" s="4">
        <f>AVERAGE(Tabela13[[#This Row],[V46]],Tabela13[[#This Row],[V41]])</f>
        <v>8.0128205128203733E-3</v>
      </c>
      <c r="CW276" s="4">
        <f>AVERAGE(Tabela13[[#This Row],[V46]],Tabela13[[#This Row],[V42]])</f>
        <v>0</v>
      </c>
      <c r="CX276" s="4">
        <f>AVERAGE(Tabela13[[#This Row],[V46]],Tabela13[[#This Row],[V43]])</f>
        <v>1.0080128205128205</v>
      </c>
      <c r="CY276" s="4">
        <f>AVERAGE(Tabela13[[#This Row],[V46]],Tabela13[[#This Row],[V44]])</f>
        <v>1.9919871794871797</v>
      </c>
      <c r="CZ276" s="4">
        <f>AVERAGE(Tabela13[[#This Row],[V46]],Tabela13[[#This Row],[V45]])</f>
        <v>0.99198717948717952</v>
      </c>
      <c r="DA276" s="3">
        <f>_xlfn.STDEV.S(Tabela13[[#This Row],[V41]],Tabela13[[#This Row],[V42]])</f>
        <v>1.133183944209191E-2</v>
      </c>
      <c r="DB276" s="3">
        <f>_xlfn.STDEV.S(Tabela13[[#This Row],[V41]],Tabela13[[#This Row],[V43]])</f>
        <v>1.4142135623730951</v>
      </c>
      <c r="DC276" s="3">
        <f>_xlfn.STDEV.S(Tabela13[[#This Row],[V41]],Tabela13[[#This Row],[V44]])</f>
        <v>2.8057634458620062</v>
      </c>
      <c r="DD276" s="3">
        <f>_xlfn.STDEV.S(Tabela13[[#This Row],[V41]],Tabela13[[#This Row],[V45]])</f>
        <v>1.3915498834889113</v>
      </c>
      <c r="DE276" s="3">
        <f>_xlfn.STDEV.S(Tabela13[[#This Row],[V41]],Tabela13[[#This Row],[V46]])</f>
        <v>2.8170952853040983</v>
      </c>
      <c r="DF276" s="3">
        <f>_xlfn.STDEV.S(Tabela13[[#This Row],[V42]],Tabela13[[#This Row],[V41]])</f>
        <v>1.133183944209191E-2</v>
      </c>
      <c r="DG276" s="3">
        <f>_xlfn.STDEV.S(Tabela13[[#This Row],[V42]],Tabela13[[#This Row],[V43]])</f>
        <v>1.4255454018151874</v>
      </c>
      <c r="DH276" s="3">
        <f>_xlfn.STDEV.S(Tabela13[[#This Row],[V42]],Tabela13[[#This Row],[V44]])</f>
        <v>2.8170952853040983</v>
      </c>
      <c r="DI276" s="3">
        <f>_xlfn.STDEV.S(Tabela13[[#This Row],[V42]],Tabela13[[#This Row],[V45]])</f>
        <v>1.4028817229310031</v>
      </c>
      <c r="DJ276" s="3">
        <f>_xlfn.STDEV.S(Tabela13[[#This Row],[V42]],Tabela13[[#This Row],[V46]])</f>
        <v>2.8284271247461903</v>
      </c>
      <c r="DK276" s="3">
        <f>_xlfn.STDEV.S(Tabela13[[#This Row],[V43]],Tabela13[[#This Row],[V41]])</f>
        <v>1.4142135623730951</v>
      </c>
      <c r="DL276" s="3">
        <f>_xlfn.STDEV.S(Tabela13[[#This Row],[V43]],Tabela13[[#This Row],[V42]])</f>
        <v>1.4255454018151874</v>
      </c>
      <c r="DM276" s="3">
        <f>_xlfn.STDEV.S(Tabela13[[#This Row],[V43]],Tabela13[[#This Row],[V44]])</f>
        <v>1.3915498834889108</v>
      </c>
      <c r="DN276" s="3">
        <f>_xlfn.STDEV.S(Tabela13[[#This Row],[V43]],Tabela13[[#This Row],[V45]])</f>
        <v>2.2663678884184194E-2</v>
      </c>
      <c r="DO276" s="3">
        <f>_xlfn.STDEV.S(Tabela13[[#This Row],[V43]],Tabela13[[#This Row],[V46]])</f>
        <v>1.4028817229310031</v>
      </c>
      <c r="DP276" s="3">
        <f>_xlfn.STDEV.S(Tabela13[[#This Row],[V44]],Tabela13[[#This Row],[V41]])</f>
        <v>2.8057634458620062</v>
      </c>
      <c r="DQ276" s="3">
        <f>_xlfn.STDEV.S(Tabela13[[#This Row],[V44]],Tabela13[[#This Row],[V42]])</f>
        <v>2.8170952853040983</v>
      </c>
      <c r="DR276" s="3">
        <f>_xlfn.STDEV.S(Tabela13[[#This Row],[V44]],Tabela13[[#This Row],[V43]])</f>
        <v>1.3915498834889108</v>
      </c>
      <c r="DS276" s="3">
        <f>_xlfn.STDEV.S(Tabela13[[#This Row],[V44]],Tabela13[[#This Row],[V45]])</f>
        <v>1.4142135623730951</v>
      </c>
      <c r="DT276" s="3">
        <f>_xlfn.STDEV.S(Tabela13[[#This Row],[V44]],Tabela13[[#This Row],[V46]])</f>
        <v>1.133183944209191E-2</v>
      </c>
      <c r="DU276" s="3">
        <f>_xlfn.STDEV.S(Tabela13[[#This Row],[V45]],Tabela13[[#This Row],[V41]])</f>
        <v>1.3915498834889113</v>
      </c>
      <c r="DV276" s="3">
        <f>_xlfn.STDEV.S(Tabela13[[#This Row],[V45]],Tabela13[[#This Row],[V42]])</f>
        <v>1.4028817229310031</v>
      </c>
      <c r="DW276" s="3">
        <f>_xlfn.STDEV.S(Tabela13[[#This Row],[V45]],Tabela13[[#This Row],[V43]])</f>
        <v>2.2663678884184194E-2</v>
      </c>
      <c r="DX276" s="3">
        <f>_xlfn.STDEV.S(Tabela13[[#This Row],[V45]],Tabela13[[#This Row],[V44]])</f>
        <v>1.4142135623730951</v>
      </c>
      <c r="DY276" s="3">
        <f>_xlfn.STDEV.S(Tabela13[[#This Row],[V45]],Tabela13[[#This Row],[V46]])</f>
        <v>1.4255454018151874</v>
      </c>
      <c r="DZ276" s="3">
        <f>_xlfn.STDEV.S(Tabela13[[#This Row],[V46]],Tabela13[[#This Row],[V41]])</f>
        <v>2.8170952853040983</v>
      </c>
      <c r="EA276" s="3">
        <f>_xlfn.STDEV.S(Tabela13[[#This Row],[V46]],Tabela13[[#This Row],[V42]])</f>
        <v>2.8284271247461903</v>
      </c>
      <c r="EB276" s="3">
        <f>_xlfn.STDEV.S(Tabela13[[#This Row],[V46]],Tabela13[[#This Row],[V43]])</f>
        <v>1.4028817229310031</v>
      </c>
      <c r="EC276" s="3">
        <f>_xlfn.STDEV.S(Tabela13[[#This Row],[V46]],Tabela13[[#This Row],[V44]])</f>
        <v>1.133183944209191E-2</v>
      </c>
      <c r="ED276" s="3">
        <f>_xlfn.STDEV.S(Tabela13[[#This Row],[V46]],Tabela13[[#This Row],[V45]])</f>
        <v>1.4255454018151874</v>
      </c>
      <c r="EE276" s="3">
        <f t="shared" si="308"/>
        <v>-5.6887110312673784E-3</v>
      </c>
      <c r="EF276" s="3">
        <f t="shared" si="309"/>
        <v>-1.4372463565485525</v>
      </c>
      <c r="EG276" s="3" t="str">
        <f t="shared" si="310"/>
        <v/>
      </c>
      <c r="EH276" s="3">
        <f t="shared" si="311"/>
        <v>-1.3915498834889113</v>
      </c>
      <c r="EI276" s="3">
        <f t="shared" si="312"/>
        <v>351.5734916059576</v>
      </c>
      <c r="EJ276" s="3">
        <f t="shared" si="313"/>
        <v>-5.6887110312673784E-3</v>
      </c>
      <c r="EK276" s="3">
        <f t="shared" si="314"/>
        <v>-1.4370603081303344</v>
      </c>
      <c r="EL276" s="3">
        <f t="shared" si="315"/>
        <v>-351.5734916059576</v>
      </c>
      <c r="EM276" s="3">
        <f t="shared" si="316"/>
        <v>-1.391730039918833</v>
      </c>
      <c r="EN276" s="3" t="str">
        <f t="shared" si="317"/>
        <v/>
      </c>
      <c r="EO276" s="3">
        <f t="shared" si="318"/>
        <v>-1.4372463565485525</v>
      </c>
      <c r="EP276" s="3">
        <f t="shared" si="319"/>
        <v>-1.4370603081303344</v>
      </c>
      <c r="EQ276" s="3">
        <f t="shared" si="320"/>
        <v>1.3915498834889106</v>
      </c>
      <c r="ER276" s="3">
        <f t="shared" si="321"/>
        <v>544363390814168.06</v>
      </c>
      <c r="ES276" s="3" t="str">
        <f t="shared" si="322"/>
        <v/>
      </c>
      <c r="ET276" s="3" t="str">
        <f t="shared" si="323"/>
        <v/>
      </c>
      <c r="EU276" s="3" t="str">
        <f t="shared" si="324"/>
        <v/>
      </c>
      <c r="EV276" s="3">
        <f t="shared" si="325"/>
        <v>1.3915498834889106</v>
      </c>
      <c r="EW276" s="3">
        <f t="shared" si="326"/>
        <v>1.4372463565485525</v>
      </c>
      <c r="EX276" s="3">
        <f t="shared" si="327"/>
        <v>5.6887110312673784E-3</v>
      </c>
      <c r="EY276" s="3">
        <f t="shared" si="328"/>
        <v>-1.3915498834889113</v>
      </c>
      <c r="EZ276" s="3">
        <f t="shared" si="329"/>
        <v>-1.391730039918833</v>
      </c>
      <c r="FA276" s="3">
        <f t="shared" si="330"/>
        <v>544363390814168.06</v>
      </c>
      <c r="FB276" s="3">
        <f t="shared" si="331"/>
        <v>1.4372463565485525</v>
      </c>
      <c r="FC276" s="3">
        <f t="shared" si="332"/>
        <v>1.4370603081303344</v>
      </c>
      <c r="FD276" s="3">
        <f t="shared" si="333"/>
        <v>351.5734916059576</v>
      </c>
      <c r="FE276" s="3" t="str">
        <f t="shared" si="334"/>
        <v/>
      </c>
      <c r="FF276" s="3">
        <f t="shared" si="335"/>
        <v>1.391730039918833</v>
      </c>
      <c r="FG276" s="3">
        <f t="shared" si="336"/>
        <v>5.6887110312673784E-3</v>
      </c>
      <c r="FH276" s="3">
        <f t="shared" si="337"/>
        <v>1.4370603081303344</v>
      </c>
      <c r="FI276" s="4">
        <f t="shared" si="338"/>
        <v>0</v>
      </c>
      <c r="FJ276" s="4">
        <f t="shared" si="339"/>
        <v>1.6666666666666667</v>
      </c>
      <c r="FK276" s="4">
        <f t="shared" si="340"/>
        <v>1.4268292682926829</v>
      </c>
      <c r="FL276" s="4">
        <f t="shared" si="341"/>
        <v>1.3353658536585367</v>
      </c>
      <c r="FM276" s="4">
        <f>Tabela13[[#This Row],[V139]]-Tabela13[[#This Row],[V140]]</f>
        <v>9.1463414634146201E-2</v>
      </c>
      <c r="FN276" s="4">
        <f>Tabela13[[#This Row],[V1]]-Tabela13[[#This Row],[V2]]/2</f>
        <v>-0.88782051282051289</v>
      </c>
      <c r="FO276" s="4">
        <f>Tabela13[[#This Row],[V1]]-Tabela13[[#This Row],[V3]]/2</f>
        <v>-0.89583333333333337</v>
      </c>
      <c r="FP276" s="4">
        <f>Tabela13[[#This Row],[V1]]-Tabela13[[#This Row],[V4]]/2</f>
        <v>0.1121794871794872</v>
      </c>
      <c r="FQ276" s="4">
        <f>Tabela13[[#This Row],[V2]]-Tabela13[[#This Row],[V1]]/2</f>
        <v>2.088141025641026</v>
      </c>
      <c r="FR276" s="4">
        <f>Tabela13[[#This Row],[V2]]-Tabela13[[#This Row],[V3]]/2</f>
        <v>1.0881410256410258</v>
      </c>
      <c r="FS276" s="4">
        <f>Tabela13[[#This Row],[V2]]-Tabela13[[#This Row],[V4]]/2</f>
        <v>2.0961538461538463</v>
      </c>
      <c r="FT276" s="4">
        <f t="shared" si="342"/>
        <v>-0.72604520699473696</v>
      </c>
      <c r="FU276" s="4">
        <f t="shared" si="343"/>
        <v>-0.73050830080329454</v>
      </c>
      <c r="FV276" s="4">
        <f t="shared" si="344"/>
        <v>0.11171244413784376</v>
      </c>
      <c r="FW276" s="4">
        <f t="shared" si="345"/>
        <v>1.1241749361249231</v>
      </c>
      <c r="FX276" s="4">
        <f t="shared" si="346"/>
        <v>0.82758340532143548</v>
      </c>
      <c r="FY276" s="4">
        <f t="shared" si="347"/>
        <v>1.1256651198620995</v>
      </c>
      <c r="FZ276" s="4">
        <f t="shared" si="348"/>
        <v>-130.68813725905264</v>
      </c>
      <c r="GA276" s="4">
        <f t="shared" si="349"/>
        <v>-131.49149414459302</v>
      </c>
      <c r="GB276" s="4">
        <f t="shared" si="350"/>
        <v>20.108239944811874</v>
      </c>
      <c r="GC276" s="4">
        <f t="shared" si="351"/>
        <v>202.35148850248615</v>
      </c>
      <c r="GD276" s="4">
        <f t="shared" si="352"/>
        <v>148.96501295785839</v>
      </c>
      <c r="GE276" s="4">
        <f t="shared" si="353"/>
        <v>202.61972157517792</v>
      </c>
      <c r="GF276" s="4">
        <f>Tabela13[[#This Row],[V1]]-Tabela13[[#This Row],[V2]]/Tabela13[[#This Row],[V2]]</f>
        <v>-0.79166666666666663</v>
      </c>
      <c r="GG276" s="4">
        <f>Tabela13[[#This Row],[V1]]-Tabela13[[#This Row],[V3]]/Tabela13[[#This Row],[V3]]</f>
        <v>-0.79166666666666663</v>
      </c>
      <c r="GH276" s="4">
        <f>Tabela13[[#This Row],[V1]]-Tabela13[[#This Row],[V4]]/Tabela13[[#This Row],[V4]]</f>
        <v>-0.79166666666666663</v>
      </c>
      <c r="GI276" s="4">
        <f>Tabela13[[#This Row],[V2]]-Tabela13[[#This Row],[V1]]/Tabela13[[#This Row],[V1]]</f>
        <v>1.1923076923076925</v>
      </c>
      <c r="GJ276" s="4">
        <f>Tabela13[[#This Row],[V2]]-Tabela13[[#This Row],[V3]]/Tabela13[[#This Row],[V3]]</f>
        <v>1.1923076923076925</v>
      </c>
      <c r="GK276" s="4">
        <f>Tabela13[[#This Row],[V2]]-Tabela13[[#This Row],[V4]]/Tabela13[[#This Row],[V4]]</f>
        <v>1.1923076923076925</v>
      </c>
      <c r="GL276" s="4">
        <f t="shared" si="354"/>
        <v>1.1547376067272139</v>
      </c>
      <c r="GM276" s="4">
        <f t="shared" si="355"/>
        <v>1.200320512820513</v>
      </c>
      <c r="GN276" s="4">
        <f t="shared" si="356"/>
        <v>0.96202438798101653</v>
      </c>
      <c r="GO276" s="3">
        <f t="shared" si="357"/>
        <v>0</v>
      </c>
      <c r="GP276" s="3">
        <v>100</v>
      </c>
      <c r="GQ276" s="3">
        <f t="shared" si="358"/>
        <v>-1</v>
      </c>
      <c r="GR276" s="3">
        <f t="shared" si="359"/>
        <v>-100</v>
      </c>
      <c r="GS276" s="34">
        <f>COUNTIF($D$2:D275,Tabela13[[#This Row],[HomeTeam]])</f>
        <v>13</v>
      </c>
      <c r="GT276" s="34">
        <f>COUNTIF($E$2:E275,Tabela13[[#This Row],[AwayTeam]])</f>
        <v>12</v>
      </c>
      <c r="GU276" s="3">
        <f>IFERROR(AVERAGEIFS($AD$2:AD275,$D$2:D275,Tabela13[[#This Row],[HomeTeam]],$GS$2:GS275,"&gt;="&amp;Tabela13[[#This Row],[Contagem_H]]-5),"")</f>
        <v>1.0995994950154544</v>
      </c>
      <c r="GV276" s="3">
        <f>IFERROR(AVERAGEIFS($G$2:G275,$E$2:E275,Tabela13[[#This Row],[AwayTeam]],$GT$2:GT275,"&gt;="&amp;Tabela13[[#This Row],[Contagem_A]]-5),"")</f>
        <v>2.2000000000000002</v>
      </c>
      <c r="GW276" s="3">
        <f>IFERROR(AVERAGEIFS($GQ$2:GQ275,$D$2:D275,Tabela13[[#This Row],[HomeTeam]],$GS$2:GS275,"&gt;="&amp;Tabela13[[#This Row],[Contagem_H]]-5),"")</f>
        <v>-0.41399999999999987</v>
      </c>
    </row>
    <row r="277" spans="1:205" x14ac:dyDescent="0.25">
      <c r="A277" t="s">
        <v>127</v>
      </c>
      <c r="B277" t="s">
        <v>235</v>
      </c>
      <c r="C277" t="s">
        <v>134</v>
      </c>
      <c r="D277" t="s">
        <v>15</v>
      </c>
      <c r="E277" t="s">
        <v>133</v>
      </c>
      <c r="F277" s="3">
        <v>1</v>
      </c>
      <c r="G277" s="3">
        <v>0</v>
      </c>
      <c r="H277" s="3" t="str">
        <f t="shared" si="360"/>
        <v>H</v>
      </c>
      <c r="I277" s="3">
        <v>1.62</v>
      </c>
      <c r="J277" s="3">
        <v>4.2</v>
      </c>
      <c r="K277" s="3">
        <v>4.75</v>
      </c>
      <c r="L277" s="3">
        <v>1.57</v>
      </c>
      <c r="M277" s="3">
        <v>2.35</v>
      </c>
      <c r="N277" s="3">
        <f t="shared" si="289"/>
        <v>1</v>
      </c>
      <c r="O277" s="3">
        <f t="shared" si="290"/>
        <v>3</v>
      </c>
      <c r="P277" s="3">
        <f t="shared" si="291"/>
        <v>0</v>
      </c>
      <c r="Q277" s="3">
        <f t="shared" si="292"/>
        <v>6.5905504501995615E-2</v>
      </c>
      <c r="R277" s="3">
        <f t="shared" si="293"/>
        <v>6.2474590052852608E-2</v>
      </c>
      <c r="S277" s="3">
        <f t="shared" si="294"/>
        <v>1.726766917293233</v>
      </c>
      <c r="T277" s="3">
        <f t="shared" si="295"/>
        <v>4.4768031189083821</v>
      </c>
      <c r="U277" s="3">
        <f t="shared" si="296"/>
        <v>5.0630511463844794</v>
      </c>
      <c r="V277" s="3">
        <f t="shared" si="297"/>
        <v>1.6734716420681333</v>
      </c>
      <c r="W277" s="3">
        <f t="shared" si="298"/>
        <v>2.5048779355796897</v>
      </c>
      <c r="X277" s="4">
        <f t="shared" si="299"/>
        <v>0.61728395061728392</v>
      </c>
      <c r="Y277" s="4">
        <f t="shared" si="300"/>
        <v>0.23809523809523808</v>
      </c>
      <c r="Z277" s="4">
        <f t="shared" si="301"/>
        <v>0.21052631578947367</v>
      </c>
      <c r="AA277" s="4">
        <f t="shared" si="302"/>
        <v>0.63694267515923564</v>
      </c>
      <c r="AB277" s="4">
        <f t="shared" si="303"/>
        <v>0.42553191489361702</v>
      </c>
      <c r="AC277" s="4">
        <f t="shared" si="304"/>
        <v>0.80864197530864201</v>
      </c>
      <c r="AD277" s="4">
        <f t="shared" si="305"/>
        <v>0.10526315789473684</v>
      </c>
      <c r="AE277" s="4">
        <f t="shared" si="306"/>
        <v>0.30864197530864196</v>
      </c>
      <c r="AF277" s="4">
        <f t="shared" si="307"/>
        <v>0.60526315789473684</v>
      </c>
      <c r="AG277" s="4">
        <f>IFERROR(AVERAGE(Tabela13[[#This Row],[V1]],Tabela13[[#This Row],[V2]]),"")</f>
        <v>0.45695256660168942</v>
      </c>
      <c r="AH277" s="4">
        <f>IFERROR(AVERAGE(Tabela13[[#This Row],[V1]],Tabela13[[#This Row],[V3]]),"")</f>
        <v>0.55864197530864201</v>
      </c>
      <c r="AI277" s="4">
        <f>IFERROR(AVERAGE(Tabela13[[#This Row],[V1]],Tabela13[[#This Row],[V4]]),"")</f>
        <v>0.70695256660168937</v>
      </c>
      <c r="AJ277" s="4">
        <f>IFERROR(AVERAGE(Tabela13[[#This Row],[V2]],Tabela13[[#This Row],[V1]]),"")</f>
        <v>0.45695256660168942</v>
      </c>
      <c r="AK277" s="4">
        <f>IFERROR(AVERAGE(Tabela13[[#This Row],[V2]],Tabela13[[#This Row],[V3]]),"")</f>
        <v>0.2069525666016894</v>
      </c>
      <c r="AL277" s="4">
        <f>IFERROR(AVERAGE(Tabela13[[#This Row],[V2]],Tabela13[[#This Row],[V4]]),"")</f>
        <v>0.35526315789473684</v>
      </c>
      <c r="AM277" s="4">
        <f>IFERROR(AVERAGE(Tabela13[[#This Row],[V3]],Tabela13[[#This Row],[V1]]),"")</f>
        <v>0.55864197530864201</v>
      </c>
      <c r="AN277" s="4">
        <f>IFERROR(AVERAGE(Tabela13[[#This Row],[V3]],Tabela13[[#This Row],[V2]]),"")</f>
        <v>0.2069525666016894</v>
      </c>
      <c r="AO277" s="4">
        <f>IFERROR(AVERAGE(Tabela13[[#This Row],[V3]],Tabela13[[#This Row],[V4]]),"")</f>
        <v>0.45695256660168937</v>
      </c>
      <c r="AP277" s="4">
        <f>IFERROR(AVERAGE(Tabela13[[#This Row],[V4]],Tabela13[[#This Row],[V1]]),"")</f>
        <v>0.70695256660168937</v>
      </c>
      <c r="AQ277" s="4">
        <f>IFERROR(AVERAGE(Tabela13[[#This Row],[V4]],Tabela13[[#This Row],[V2]]),"")</f>
        <v>0.35526315789473684</v>
      </c>
      <c r="AR277" s="4">
        <f>IFERROR(AVERAGE(Tabela13[[#This Row],[V4]],Tabela13[[#This Row],[V3]]),"")</f>
        <v>0.45695256660168937</v>
      </c>
      <c r="AS277" s="4">
        <f>_xlfn.STDEV.S(Tabela13[[#This Row],[V1]:[V2]])</f>
        <v>0.49736393153634673</v>
      </c>
      <c r="AT277" s="4">
        <f>_xlfn.STDEV.S(Tabela13[[#This Row],[V1]],Tabela13[[#This Row],[V3]])</f>
        <v>0.35355339059327362</v>
      </c>
      <c r="AU277" s="4">
        <f>_xlfn.STDEV.S(Tabela13[[#This Row],[V1]],Tabela13[[#This Row],[V4]])</f>
        <v>0.14381054094307374</v>
      </c>
      <c r="AV277" s="4">
        <f>_xlfn.STDEV.S(Tabela13[[#This Row],[V2]],Tabela13[[#This Row],[V1]])</f>
        <v>0.49736393153634673</v>
      </c>
      <c r="AW277" s="4">
        <f>_xlfn.STDEV.S(Tabela13[[#This Row],[V2]],Tabela13[[#This Row],[V3]])</f>
        <v>0.14381054094307297</v>
      </c>
      <c r="AX277" s="4">
        <f>_xlfn.STDEV.S(Tabela13[[#This Row],[V42]],Tabela13[[#This Row],[V44]])</f>
        <v>0.85091732212962068</v>
      </c>
      <c r="AY277" s="4">
        <f>_xlfn.STDEV.S(Tabela13[[#This Row],[V3]],Tabela13[[#This Row],[V1]])</f>
        <v>0.35355339059327362</v>
      </c>
      <c r="AZ277" s="4">
        <f>_xlfn.STDEV.S(Tabela13[[#This Row],[V3]],Tabela13[[#This Row],[V2]])</f>
        <v>0.14381054094307297</v>
      </c>
      <c r="BA277" s="4">
        <f>_xlfn.STDEV.S(Tabela13[[#This Row],[V3]],Tabela13[[#This Row],[V4]])</f>
        <v>0.20974284965020079</v>
      </c>
      <c r="BB277" s="4">
        <f>_xlfn.STDEV.S(Tabela13[[#This Row],[V4]],Tabela13[[#This Row],[V1]])</f>
        <v>0.14381054094307374</v>
      </c>
      <c r="BC277" s="4">
        <f>_xlfn.STDEV.S(Tabela13[[#This Row],[V4]],Tabela13[[#This Row],[V2]])</f>
        <v>0.35355339059327379</v>
      </c>
      <c r="BD277" s="4">
        <f>_xlfn.STDEV.S(Tabela13[[#This Row],[V4]],Tabela13[[#This Row],[V3]])</f>
        <v>0.20974284965020079</v>
      </c>
      <c r="BE277" s="4">
        <f>Tabela13[[#This Row],[V17]]/Tabela13[[#This Row],[V5]]</f>
        <v>1.0884366734936901</v>
      </c>
      <c r="BF277" s="4">
        <f>Tabela13[[#This Row],[V18]]/Tabela13[[#This Row],[V6]]</f>
        <v>0.63288010249845661</v>
      </c>
      <c r="BG277" s="4">
        <f>Tabela13[[#This Row],[V19]]/Tabela13[[#This Row],[V7]]</f>
        <v>0.20342318245532215</v>
      </c>
      <c r="BH277" s="4">
        <f>Tabela13[[#This Row],[V20]]/Tabela13[[#This Row],[V8]]</f>
        <v>1.0884366734936901</v>
      </c>
      <c r="BI277" s="4">
        <f>Tabela13[[#This Row],[V21]]/Tabela13[[#This Row],[V9]]</f>
        <v>0.69489614603261951</v>
      </c>
      <c r="BJ277" s="4">
        <f>Tabela13[[#This Row],[V22]]/Tabela13[[#This Row],[V10]]</f>
        <v>2.3951746845130062</v>
      </c>
      <c r="BK277" s="4">
        <f>Tabela13[[#This Row],[V23]]/Tabela13[[#This Row],[V11]]</f>
        <v>0.63288010249845661</v>
      </c>
      <c r="BL277" s="4">
        <f>Tabela13[[#This Row],[V24]]/Tabela13[[#This Row],[V12]]</f>
        <v>0.69489614603261951</v>
      </c>
      <c r="BM277" s="4">
        <f>Tabela13[[#This Row],[V25]]/Tabela13[[#This Row],[V13]]</f>
        <v>0.45900354868348248</v>
      </c>
      <c r="BN277" s="4">
        <f>Tabela13[[#This Row],[V26]]/Tabela13[[#This Row],[V14]]</f>
        <v>0.20342318245532215</v>
      </c>
      <c r="BO277" s="4">
        <f>Tabela13[[#This Row],[V27]]/Tabela13[[#This Row],[V15]]</f>
        <v>0.99518732166995583</v>
      </c>
      <c r="BP277" s="4">
        <f>Tabela13[[#This Row],[V28]]/Tabela13[[#This Row],[V16]]</f>
        <v>0.45900354868348248</v>
      </c>
      <c r="BQ277" s="4">
        <f>Tabela13[[#This Row],[V1]]-Tabela13[[#This Row],[V2]]</f>
        <v>0.70337881741390518</v>
      </c>
      <c r="BR277" s="4">
        <f>Tabela13[[#This Row],[V1]]-Tabela13[[#This Row],[V3]]</f>
        <v>0.5</v>
      </c>
      <c r="BS277" s="4">
        <f>Tabela13[[#This Row],[V1]]-Tabela13[[#This Row],[V4]]</f>
        <v>0.20337881741390518</v>
      </c>
      <c r="BT277" s="4">
        <f>Tabela13[[#This Row],[V2]]-Tabela13[[#This Row],[V1]]</f>
        <v>-0.70337881741390518</v>
      </c>
      <c r="BU277" s="4">
        <f>Tabela13[[#This Row],[V2]]-Tabela13[[#This Row],[V3]]</f>
        <v>-0.20337881741390512</v>
      </c>
      <c r="BV277" s="4">
        <f>Tabela13[[#This Row],[V2]]-Tabela13[[#This Row],[V4]]</f>
        <v>-0.5</v>
      </c>
      <c r="BW277" s="4">
        <f>AVERAGE(Tabela13[[#This Row],[V41]],Tabela13[[#This Row],[V42]])</f>
        <v>0.60168940870695264</v>
      </c>
      <c r="BX277" s="4">
        <f>AVERAGE(Tabela13[[#This Row],[V41]],Tabela13[[#This Row],[V43]])</f>
        <v>0.45337881741390518</v>
      </c>
      <c r="BY277" s="4">
        <f>AVERAGE(Tabela13[[#This Row],[V41]],Tabela13[[#This Row],[V44]])</f>
        <v>0</v>
      </c>
      <c r="BZ277" s="4">
        <f>AVERAGE(Tabela13[[#This Row],[V41]],Tabela13[[#This Row],[V45]])</f>
        <v>0.25</v>
      </c>
      <c r="CA277" s="4">
        <f>AVERAGE(Tabela13[[#This Row],[V41]],Tabela13[[#This Row],[V46]])</f>
        <v>0.10168940870695259</v>
      </c>
      <c r="CB277" s="4">
        <f>AVERAGE(Tabela13[[#This Row],[V42]],Tabela13[[#This Row],[V41]])</f>
        <v>0.60168940870695264</v>
      </c>
      <c r="CC277" s="4">
        <f>AVERAGE(Tabela13[[#This Row],[V42]],Tabela13[[#This Row],[V43]])</f>
        <v>0.35168940870695259</v>
      </c>
      <c r="CD277" s="4">
        <f>AVERAGE(Tabela13[[#This Row],[V42]],Tabela13[[#This Row],[V44]])</f>
        <v>-0.10168940870695259</v>
      </c>
      <c r="CE277" s="4">
        <f>AVERAGE(Tabela13[[#This Row],[V42]],Tabela13[[#This Row],[V45]])</f>
        <v>0.14831059129304744</v>
      </c>
      <c r="CF277" s="4">
        <f>AVERAGE(Tabela13[[#This Row],[V42]],Tabela13[[#This Row],[V46]])</f>
        <v>0</v>
      </c>
      <c r="CG277" s="4">
        <f>AVERAGE(Tabela13[[#This Row],[V43]],Tabela13[[#This Row],[V41]])</f>
        <v>0.45337881741390518</v>
      </c>
      <c r="CH277" s="4">
        <f>AVERAGE(Tabela13[[#This Row],[V43]],Tabela13[[#This Row],[V42]])</f>
        <v>0.35168940870695259</v>
      </c>
      <c r="CI277" s="4">
        <f>AVERAGE(Tabela13[[#This Row],[V43]],Tabela13[[#This Row],[V44]])</f>
        <v>-0.25</v>
      </c>
      <c r="CJ277" s="4">
        <f>AVERAGE(Tabela13[[#This Row],[V43]],Tabela13[[#This Row],[V45]])</f>
        <v>0</v>
      </c>
      <c r="CK277" s="4">
        <f>AVERAGE(Tabela13[[#This Row],[V43]],Tabela13[[#This Row],[V46]])</f>
        <v>-0.14831059129304741</v>
      </c>
      <c r="CL277" s="4">
        <f>AVERAGE(Tabela13[[#This Row],[V44]],Tabela13[[#This Row],[V41]])</f>
        <v>0</v>
      </c>
      <c r="CM277" s="4">
        <f>AVERAGE(Tabela13[[#This Row],[V44]],Tabela13[[#This Row],[V42]])</f>
        <v>-0.10168940870695259</v>
      </c>
      <c r="CN277" s="4">
        <f>AVERAGE(Tabela13[[#This Row],[V44]],Tabela13[[#This Row],[V43]])</f>
        <v>-0.25</v>
      </c>
      <c r="CO277" s="4">
        <f>AVERAGE(Tabela13[[#This Row],[V44]],Tabela13[[#This Row],[V45]])</f>
        <v>-0.45337881741390518</v>
      </c>
      <c r="CP277" s="4">
        <f>AVERAGE(Tabela13[[#This Row],[V44]],Tabela13[[#This Row],[V46]])</f>
        <v>-0.60168940870695264</v>
      </c>
      <c r="CQ277" s="4">
        <f>AVERAGE(Tabela13[[#This Row],[V45]],Tabela13[[#This Row],[V41]])</f>
        <v>0.25</v>
      </c>
      <c r="CR277" s="4">
        <f>AVERAGE(Tabela13[[#This Row],[V45]],Tabela13[[#This Row],[V42]])</f>
        <v>0.14831059129304744</v>
      </c>
      <c r="CS277" s="4">
        <f>AVERAGE(Tabela13[[#This Row],[V45]],Tabela13[[#This Row],[V43]])</f>
        <v>0</v>
      </c>
      <c r="CT277" s="4">
        <f>AVERAGE(Tabela13[[#This Row],[V45]],Tabela13[[#This Row],[V44]])</f>
        <v>-0.45337881741390518</v>
      </c>
      <c r="CU277" s="4">
        <f>AVERAGE(Tabela13[[#This Row],[V45]],Tabela13[[#This Row],[V46]])</f>
        <v>-0.35168940870695253</v>
      </c>
      <c r="CV277" s="4">
        <f>AVERAGE(Tabela13[[#This Row],[V46]],Tabela13[[#This Row],[V41]])</f>
        <v>0.10168940870695259</v>
      </c>
      <c r="CW277" s="4">
        <f>AVERAGE(Tabela13[[#This Row],[V46]],Tabela13[[#This Row],[V42]])</f>
        <v>0</v>
      </c>
      <c r="CX277" s="4">
        <f>AVERAGE(Tabela13[[#This Row],[V46]],Tabela13[[#This Row],[V43]])</f>
        <v>-0.14831059129304741</v>
      </c>
      <c r="CY277" s="4">
        <f>AVERAGE(Tabela13[[#This Row],[V46]],Tabela13[[#This Row],[V44]])</f>
        <v>-0.60168940870695264</v>
      </c>
      <c r="CZ277" s="4">
        <f>AVERAGE(Tabela13[[#This Row],[V46]],Tabela13[[#This Row],[V45]])</f>
        <v>-0.35168940870695253</v>
      </c>
      <c r="DA277" s="3">
        <f>_xlfn.STDEV.S(Tabela13[[#This Row],[V41]],Tabela13[[#This Row],[V42]])</f>
        <v>0.14381054094307297</v>
      </c>
      <c r="DB277" s="3">
        <f>_xlfn.STDEV.S(Tabela13[[#This Row],[V41]],Tabela13[[#This Row],[V43]])</f>
        <v>0.35355339059327384</v>
      </c>
      <c r="DC277" s="3">
        <f>_xlfn.STDEV.S(Tabela13[[#This Row],[V41]],Tabela13[[#This Row],[V44]])</f>
        <v>0.99472786307269367</v>
      </c>
      <c r="DD277" s="3">
        <f>_xlfn.STDEV.S(Tabela13[[#This Row],[V41]],Tabela13[[#This Row],[V45]])</f>
        <v>0.64117447247941983</v>
      </c>
      <c r="DE277" s="3">
        <f>_xlfn.STDEV.S(Tabela13[[#This Row],[V41]],Tabela13[[#This Row],[V46]])</f>
        <v>0.85091732212962068</v>
      </c>
      <c r="DF277" s="3">
        <f>_xlfn.STDEV.S(Tabela13[[#This Row],[V42]],Tabela13[[#This Row],[V41]])</f>
        <v>0.14381054094307297</v>
      </c>
      <c r="DG277" s="3">
        <f>_xlfn.STDEV.S(Tabela13[[#This Row],[V42]],Tabela13[[#This Row],[V43]])</f>
        <v>0.20974284965020074</v>
      </c>
      <c r="DH277" s="3">
        <f>_xlfn.STDEV.S(Tabela13[[#This Row],[V42]],Tabela13[[#This Row],[V44]])</f>
        <v>0.85091732212962068</v>
      </c>
      <c r="DI277" s="3">
        <f>_xlfn.STDEV.S(Tabela13[[#This Row],[V42]],Tabela13[[#This Row],[V45]])</f>
        <v>0.49736393153634678</v>
      </c>
      <c r="DJ277" s="3">
        <f>_xlfn.STDEV.S(Tabela13[[#This Row],[V42]],Tabela13[[#This Row],[V46]])</f>
        <v>0.70710678118654757</v>
      </c>
      <c r="DK277" s="3">
        <f>_xlfn.STDEV.S(Tabela13[[#This Row],[V43]],Tabela13[[#This Row],[V41]])</f>
        <v>0.35355339059327384</v>
      </c>
      <c r="DL277" s="3">
        <f>_xlfn.STDEV.S(Tabela13[[#This Row],[V43]],Tabela13[[#This Row],[V42]])</f>
        <v>0.20974284965020074</v>
      </c>
      <c r="DM277" s="3">
        <f>_xlfn.STDEV.S(Tabela13[[#This Row],[V43]],Tabela13[[#This Row],[V44]])</f>
        <v>0.64117447247941983</v>
      </c>
      <c r="DN277" s="3">
        <f>_xlfn.STDEV.S(Tabela13[[#This Row],[V43]],Tabela13[[#This Row],[V45]])</f>
        <v>0.28762108188614605</v>
      </c>
      <c r="DO277" s="3">
        <f>_xlfn.STDEV.S(Tabela13[[#This Row],[V43]],Tabela13[[#This Row],[V46]])</f>
        <v>0.49736393153634684</v>
      </c>
      <c r="DP277" s="3">
        <f>_xlfn.STDEV.S(Tabela13[[#This Row],[V44]],Tabela13[[#This Row],[V41]])</f>
        <v>0.99472786307269367</v>
      </c>
      <c r="DQ277" s="3">
        <f>_xlfn.STDEV.S(Tabela13[[#This Row],[V44]],Tabela13[[#This Row],[V42]])</f>
        <v>0.85091732212962068</v>
      </c>
      <c r="DR277" s="3">
        <f>_xlfn.STDEV.S(Tabela13[[#This Row],[V44]],Tabela13[[#This Row],[V43]])</f>
        <v>0.64117447247941983</v>
      </c>
      <c r="DS277" s="3">
        <f>_xlfn.STDEV.S(Tabela13[[#This Row],[V44]],Tabela13[[#This Row],[V45]])</f>
        <v>0.35355339059327384</v>
      </c>
      <c r="DT277" s="3">
        <f>_xlfn.STDEV.S(Tabela13[[#This Row],[V44]],Tabela13[[#This Row],[V46]])</f>
        <v>0.14381054094307297</v>
      </c>
      <c r="DU277" s="3">
        <f>_xlfn.STDEV.S(Tabela13[[#This Row],[V45]],Tabela13[[#This Row],[V41]])</f>
        <v>0.64117447247941983</v>
      </c>
      <c r="DV277" s="3">
        <f>_xlfn.STDEV.S(Tabela13[[#This Row],[V45]],Tabela13[[#This Row],[V42]])</f>
        <v>0.49736393153634678</v>
      </c>
      <c r="DW277" s="3">
        <f>_xlfn.STDEV.S(Tabela13[[#This Row],[V45]],Tabela13[[#This Row],[V43]])</f>
        <v>0.28762108188614605</v>
      </c>
      <c r="DX277" s="3">
        <f>_xlfn.STDEV.S(Tabela13[[#This Row],[V45]],Tabela13[[#This Row],[V44]])</f>
        <v>0.35355339059327384</v>
      </c>
      <c r="DY277" s="3">
        <f>_xlfn.STDEV.S(Tabela13[[#This Row],[V45]],Tabela13[[#This Row],[V46]])</f>
        <v>0.20974284965020079</v>
      </c>
      <c r="DZ277" s="3">
        <f>_xlfn.STDEV.S(Tabela13[[#This Row],[V46]],Tabela13[[#This Row],[V41]])</f>
        <v>0.85091732212962068</v>
      </c>
      <c r="EA277" s="3">
        <f>_xlfn.STDEV.S(Tabela13[[#This Row],[V46]],Tabela13[[#This Row],[V42]])</f>
        <v>0.70710678118654757</v>
      </c>
      <c r="EB277" s="3">
        <f>_xlfn.STDEV.S(Tabela13[[#This Row],[V46]],Tabela13[[#This Row],[V43]])</f>
        <v>0.49736393153634684</v>
      </c>
      <c r="EC277" s="3">
        <f>_xlfn.STDEV.S(Tabela13[[#This Row],[V46]],Tabela13[[#This Row],[V44]])</f>
        <v>0.14381054094307297</v>
      </c>
      <c r="ED277" s="3">
        <f>_xlfn.STDEV.S(Tabela13[[#This Row],[V46]],Tabela13[[#This Row],[V45]])</f>
        <v>0.20974284965020079</v>
      </c>
      <c r="EE277" s="3">
        <f t="shared" si="308"/>
        <v>0.23901125541186746</v>
      </c>
      <c r="EF277" s="3">
        <f t="shared" si="309"/>
        <v>0.77981894392411089</v>
      </c>
      <c r="EG277" s="3" t="str">
        <f t="shared" si="310"/>
        <v/>
      </c>
      <c r="EH277" s="3">
        <f t="shared" si="311"/>
        <v>2.5646978899176793</v>
      </c>
      <c r="EI277" s="3">
        <f t="shared" si="312"/>
        <v>8.3678067652235519</v>
      </c>
      <c r="EJ277" s="3">
        <f t="shared" si="313"/>
        <v>0.23901125541186746</v>
      </c>
      <c r="EK277" s="3">
        <f t="shared" si="314"/>
        <v>0.59638659697304186</v>
      </c>
      <c r="EL277" s="3">
        <f t="shared" si="315"/>
        <v>-8.3678067652235519</v>
      </c>
      <c r="EM277" s="3">
        <f t="shared" si="316"/>
        <v>3.3535294222757401</v>
      </c>
      <c r="EN277" s="3" t="str">
        <f t="shared" si="317"/>
        <v/>
      </c>
      <c r="EO277" s="3">
        <f t="shared" si="318"/>
        <v>0.77981894392411089</v>
      </c>
      <c r="EP277" s="3">
        <f t="shared" si="319"/>
        <v>0.59638659697304186</v>
      </c>
      <c r="EQ277" s="3">
        <f t="shared" si="320"/>
        <v>-2.5646978899176793</v>
      </c>
      <c r="ER277" s="3" t="str">
        <f t="shared" si="321"/>
        <v/>
      </c>
      <c r="ES277" s="3" t="str">
        <f t="shared" si="322"/>
        <v/>
      </c>
      <c r="ET277" s="3" t="str">
        <f t="shared" si="323"/>
        <v/>
      </c>
      <c r="EU277" s="3" t="str">
        <f t="shared" si="324"/>
        <v/>
      </c>
      <c r="EV277" s="3">
        <f t="shared" si="325"/>
        <v>-2.5646978899176793</v>
      </c>
      <c r="EW277" s="3">
        <f t="shared" si="326"/>
        <v>-0.77981894392411089</v>
      </c>
      <c r="EX277" s="3">
        <f t="shared" si="327"/>
        <v>-0.23901125541186746</v>
      </c>
      <c r="EY277" s="3">
        <f t="shared" si="328"/>
        <v>2.5646978899176793</v>
      </c>
      <c r="EZ277" s="3">
        <f t="shared" si="329"/>
        <v>3.3535294222757401</v>
      </c>
      <c r="FA277" s="3" t="str">
        <f t="shared" si="330"/>
        <v/>
      </c>
      <c r="FB277" s="3">
        <f t="shared" si="331"/>
        <v>-0.77981894392411089</v>
      </c>
      <c r="FC277" s="3">
        <f t="shared" si="332"/>
        <v>-0.59638659697304208</v>
      </c>
      <c r="FD277" s="3">
        <f t="shared" si="333"/>
        <v>8.3678067652235519</v>
      </c>
      <c r="FE277" s="3" t="str">
        <f t="shared" si="334"/>
        <v/>
      </c>
      <c r="FF277" s="3">
        <f t="shared" si="335"/>
        <v>-3.353529422275741</v>
      </c>
      <c r="FG277" s="3">
        <f t="shared" si="336"/>
        <v>-0.23901125541186746</v>
      </c>
      <c r="FH277" s="3">
        <f t="shared" si="337"/>
        <v>-0.59638659697304208</v>
      </c>
      <c r="FI277" s="4">
        <f t="shared" si="338"/>
        <v>0.21052631578947367</v>
      </c>
      <c r="FJ277" s="4">
        <f t="shared" si="339"/>
        <v>0</v>
      </c>
      <c r="FK277" s="4">
        <f t="shared" si="340"/>
        <v>1.9607245493337979</v>
      </c>
      <c r="FL277" s="4">
        <f t="shared" si="341"/>
        <v>0.81590176783070634</v>
      </c>
      <c r="FM277" s="4">
        <f>Tabela13[[#This Row],[V139]]-Tabela13[[#This Row],[V140]]</f>
        <v>1.1448227815030916</v>
      </c>
      <c r="FN277" s="4">
        <f>Tabela13[[#This Row],[V1]]-Tabela13[[#This Row],[V2]]/2</f>
        <v>0.75601039636127365</v>
      </c>
      <c r="FO277" s="4">
        <f>Tabela13[[#This Row],[V1]]-Tabela13[[#This Row],[V3]]/2</f>
        <v>0.65432098765432101</v>
      </c>
      <c r="FP277" s="4">
        <f>Tabela13[[#This Row],[V1]]-Tabela13[[#This Row],[V4]]/2</f>
        <v>0.50601039636127365</v>
      </c>
      <c r="FQ277" s="4">
        <f>Tabela13[[#This Row],[V2]]-Tabela13[[#This Row],[V1]]/2</f>
        <v>-0.29905782975958417</v>
      </c>
      <c r="FR277" s="4">
        <f>Tabela13[[#This Row],[V2]]-Tabela13[[#This Row],[V3]]/2</f>
        <v>-4.9057829759584143E-2</v>
      </c>
      <c r="FS277" s="4">
        <f>Tabela13[[#This Row],[V2]]-Tabela13[[#This Row],[V4]]/2</f>
        <v>-0.19736842105263158</v>
      </c>
      <c r="FT277" s="4">
        <f t="shared" si="342"/>
        <v>0.64733667802117667</v>
      </c>
      <c r="FU277" s="4">
        <f t="shared" si="343"/>
        <v>0.57940682672161681</v>
      </c>
      <c r="FV277" s="4">
        <f t="shared" si="344"/>
        <v>0.46844435706905835</v>
      </c>
      <c r="FW277" s="4">
        <f t="shared" si="345"/>
        <v>-0.29059219412386267</v>
      </c>
      <c r="FX277" s="4">
        <f t="shared" si="346"/>
        <v>-4.9018531144768715E-2</v>
      </c>
      <c r="FY277" s="4">
        <f t="shared" si="347"/>
        <v>-0.19486391968887201</v>
      </c>
      <c r="FZ277" s="4">
        <f t="shared" si="348"/>
        <v>116.52060204381179</v>
      </c>
      <c r="GA277" s="4">
        <f t="shared" si="349"/>
        <v>104.29322880989102</v>
      </c>
      <c r="GB277" s="4">
        <f t="shared" si="350"/>
        <v>84.319984272430503</v>
      </c>
      <c r="GC277" s="4">
        <f t="shared" si="351"/>
        <v>-52.306594942295277</v>
      </c>
      <c r="GD277" s="4">
        <f t="shared" si="352"/>
        <v>-8.8233356060583681</v>
      </c>
      <c r="GE277" s="4">
        <f t="shared" si="353"/>
        <v>-35.075505543996961</v>
      </c>
      <c r="GF277" s="4">
        <f>Tabela13[[#This Row],[V1]]-Tabela13[[#This Row],[V2]]/Tabela13[[#This Row],[V2]]</f>
        <v>-0.19135802469135799</v>
      </c>
      <c r="GG277" s="4">
        <f>Tabela13[[#This Row],[V1]]-Tabela13[[#This Row],[V3]]/Tabela13[[#This Row],[V3]]</f>
        <v>-0.19135802469135799</v>
      </c>
      <c r="GH277" s="4">
        <f>Tabela13[[#This Row],[V1]]-Tabela13[[#This Row],[V4]]/Tabela13[[#This Row],[V4]]</f>
        <v>-0.19135802469135799</v>
      </c>
      <c r="GI277" s="4">
        <f>Tabela13[[#This Row],[V2]]-Tabela13[[#This Row],[V1]]/Tabela13[[#This Row],[V1]]</f>
        <v>-0.89473684210526316</v>
      </c>
      <c r="GJ277" s="4">
        <f>Tabela13[[#This Row],[V2]]-Tabela13[[#This Row],[V3]]/Tabela13[[#This Row],[V3]]</f>
        <v>-0.89473684210526316</v>
      </c>
      <c r="GK277" s="4">
        <f>Tabela13[[#This Row],[V2]]-Tabela13[[#This Row],[V4]]/Tabela13[[#This Row],[V4]]</f>
        <v>-0.89473684210526316</v>
      </c>
      <c r="GL277" s="4">
        <f t="shared" si="354"/>
        <v>0.31164239301517721</v>
      </c>
      <c r="GM277" s="4">
        <f t="shared" si="355"/>
        <v>0.45695256660168937</v>
      </c>
      <c r="GN277" s="4">
        <f t="shared" si="356"/>
        <v>0.68200162509826912</v>
      </c>
      <c r="GO277" s="3">
        <f t="shared" si="357"/>
        <v>1</v>
      </c>
      <c r="GP277" s="3">
        <v>100</v>
      </c>
      <c r="GQ277" s="3">
        <f t="shared" si="358"/>
        <v>0.62000000000000011</v>
      </c>
      <c r="GR277" s="3">
        <f t="shared" si="359"/>
        <v>62.000000000000014</v>
      </c>
      <c r="GS277" s="34">
        <f>COUNTIF($D$2:D276,Tabela13[[#This Row],[HomeTeam]])</f>
        <v>13</v>
      </c>
      <c r="GT277" s="34">
        <f>COUNTIF($E$2:E276,Tabela13[[#This Row],[AwayTeam]])</f>
        <v>13</v>
      </c>
      <c r="GU277" s="3">
        <f>IFERROR(AVERAGEIFS($AD$2:AD276,$D$2:D276,Tabela13[[#This Row],[HomeTeam]],$GS$2:GS276,"&gt;="&amp;Tabela13[[#This Row],[Contagem_H]]-5),"")</f>
        <v>0.62041411803603908</v>
      </c>
      <c r="GV277" s="3">
        <f>IFERROR(AVERAGEIFS($G$2:G276,$E$2:E276,Tabela13[[#This Row],[AwayTeam]],$GT$2:GT276,"&gt;="&amp;Tabela13[[#This Row],[Contagem_A]]-5),"")</f>
        <v>1.8</v>
      </c>
      <c r="GW277" s="3">
        <f>IFERROR(AVERAGEIFS($GQ$2:GQ276,$D$2:D276,Tabela13[[#This Row],[HomeTeam]],$GS$2:GS276,"&gt;="&amp;Tabela13[[#This Row],[Contagem_H]]-5),"")</f>
        <v>-0.16</v>
      </c>
    </row>
    <row r="278" spans="1:205" x14ac:dyDescent="0.25">
      <c r="A278" t="s">
        <v>127</v>
      </c>
      <c r="B278" t="s">
        <v>235</v>
      </c>
      <c r="C278" t="s">
        <v>134</v>
      </c>
      <c r="D278" t="s">
        <v>14</v>
      </c>
      <c r="E278" t="s">
        <v>11</v>
      </c>
      <c r="F278" s="3">
        <v>2</v>
      </c>
      <c r="G278" s="3">
        <v>2</v>
      </c>
      <c r="H278" s="3" t="str">
        <f t="shared" si="360"/>
        <v>D</v>
      </c>
      <c r="I278" s="3">
        <v>1.65</v>
      </c>
      <c r="J278" s="3">
        <v>4</v>
      </c>
      <c r="K278" s="3">
        <v>5</v>
      </c>
      <c r="L278" s="3">
        <v>1.85</v>
      </c>
      <c r="M278" s="3">
        <v>2.0499999999999998</v>
      </c>
      <c r="N278" s="3">
        <f t="shared" si="289"/>
        <v>4</v>
      </c>
      <c r="O278" s="3">
        <f t="shared" si="290"/>
        <v>1</v>
      </c>
      <c r="P278" s="3">
        <f t="shared" si="291"/>
        <v>1</v>
      </c>
      <c r="Q278" s="3">
        <f t="shared" si="292"/>
        <v>5.6060606060606144E-2</v>
      </c>
      <c r="R278" s="3">
        <f t="shared" si="293"/>
        <v>2.8345418589320936E-2</v>
      </c>
      <c r="S278" s="3">
        <f t="shared" si="294"/>
        <v>1.7424999999999999</v>
      </c>
      <c r="T278" s="3">
        <f t="shared" si="295"/>
        <v>4.2242424242424246</v>
      </c>
      <c r="U278" s="3">
        <f t="shared" si="296"/>
        <v>5.2803030303030312</v>
      </c>
      <c r="V278" s="3">
        <f t="shared" si="297"/>
        <v>1.9537121212121216</v>
      </c>
      <c r="W278" s="3">
        <f t="shared" si="298"/>
        <v>2.1649242424242425</v>
      </c>
      <c r="X278" s="4">
        <f t="shared" si="299"/>
        <v>0.60606060606060608</v>
      </c>
      <c r="Y278" s="4">
        <f t="shared" si="300"/>
        <v>0.25</v>
      </c>
      <c r="Z278" s="4">
        <f t="shared" si="301"/>
        <v>0.2</v>
      </c>
      <c r="AA278" s="4">
        <f t="shared" si="302"/>
        <v>0.54054054054054046</v>
      </c>
      <c r="AB278" s="4">
        <f t="shared" si="303"/>
        <v>0.48780487804878053</v>
      </c>
      <c r="AC278" s="4">
        <f t="shared" si="304"/>
        <v>1.303030303030303</v>
      </c>
      <c r="AD278" s="4">
        <f t="shared" si="305"/>
        <v>1.1000000000000001</v>
      </c>
      <c r="AE278" s="4">
        <f t="shared" si="306"/>
        <v>1.303030303030303</v>
      </c>
      <c r="AF278" s="4">
        <f t="shared" si="307"/>
        <v>1.1000000000000001</v>
      </c>
      <c r="AG278" s="4">
        <f>IFERROR(AVERAGE(Tabela13[[#This Row],[V1]],Tabela13[[#This Row],[V2]]),"")</f>
        <v>1.2015151515151516</v>
      </c>
      <c r="AH278" s="4">
        <f>IFERROR(AVERAGE(Tabela13[[#This Row],[V1]],Tabela13[[#This Row],[V3]]),"")</f>
        <v>1.303030303030303</v>
      </c>
      <c r="AI278" s="4">
        <f>IFERROR(AVERAGE(Tabela13[[#This Row],[V1]],Tabela13[[#This Row],[V4]]),"")</f>
        <v>1.2015151515151516</v>
      </c>
      <c r="AJ278" s="4">
        <f>IFERROR(AVERAGE(Tabela13[[#This Row],[V2]],Tabela13[[#This Row],[V1]]),"")</f>
        <v>1.2015151515151516</v>
      </c>
      <c r="AK278" s="4">
        <f>IFERROR(AVERAGE(Tabela13[[#This Row],[V2]],Tabela13[[#This Row],[V3]]),"")</f>
        <v>1.2015151515151516</v>
      </c>
      <c r="AL278" s="4">
        <f>IFERROR(AVERAGE(Tabela13[[#This Row],[V2]],Tabela13[[#This Row],[V4]]),"")</f>
        <v>1.1000000000000001</v>
      </c>
      <c r="AM278" s="4">
        <f>IFERROR(AVERAGE(Tabela13[[#This Row],[V3]],Tabela13[[#This Row],[V1]]),"")</f>
        <v>1.303030303030303</v>
      </c>
      <c r="AN278" s="4">
        <f>IFERROR(AVERAGE(Tabela13[[#This Row],[V3]],Tabela13[[#This Row],[V2]]),"")</f>
        <v>1.2015151515151516</v>
      </c>
      <c r="AO278" s="4">
        <f>IFERROR(AVERAGE(Tabela13[[#This Row],[V3]],Tabela13[[#This Row],[V4]]),"")</f>
        <v>1.2015151515151516</v>
      </c>
      <c r="AP278" s="4">
        <f>IFERROR(AVERAGE(Tabela13[[#This Row],[V4]],Tabela13[[#This Row],[V1]]),"")</f>
        <v>1.2015151515151516</v>
      </c>
      <c r="AQ278" s="4">
        <f>IFERROR(AVERAGE(Tabela13[[#This Row],[V4]],Tabela13[[#This Row],[V2]]),"")</f>
        <v>1.1000000000000001</v>
      </c>
      <c r="AR278" s="4">
        <f>IFERROR(AVERAGE(Tabela13[[#This Row],[V4]],Tabela13[[#This Row],[V3]]),"")</f>
        <v>1.2015151515151516</v>
      </c>
      <c r="AS278" s="4">
        <f>_xlfn.STDEV.S(Tabela13[[#This Row],[V1]:[V2]])</f>
        <v>0.14356410405908682</v>
      </c>
      <c r="AT278" s="4">
        <f>_xlfn.STDEV.S(Tabela13[[#This Row],[V1]],Tabela13[[#This Row],[V3]])</f>
        <v>0</v>
      </c>
      <c r="AU278" s="4">
        <f>_xlfn.STDEV.S(Tabela13[[#This Row],[V1]],Tabela13[[#This Row],[V4]])</f>
        <v>0.14356410405908682</v>
      </c>
      <c r="AV278" s="4">
        <f>_xlfn.STDEV.S(Tabela13[[#This Row],[V2]],Tabela13[[#This Row],[V1]])</f>
        <v>0.14356410405908682</v>
      </c>
      <c r="AW278" s="4">
        <f>_xlfn.STDEV.S(Tabela13[[#This Row],[V2]],Tabela13[[#This Row],[V3]])</f>
        <v>0.14356410405908682</v>
      </c>
      <c r="AX278" s="4">
        <f>_xlfn.STDEV.S(Tabela13[[#This Row],[V42]],Tabela13[[#This Row],[V44]])</f>
        <v>0.14356410405908682</v>
      </c>
      <c r="AY278" s="4">
        <f>_xlfn.STDEV.S(Tabela13[[#This Row],[V3]],Tabela13[[#This Row],[V1]])</f>
        <v>0</v>
      </c>
      <c r="AZ278" s="4">
        <f>_xlfn.STDEV.S(Tabela13[[#This Row],[V3]],Tabela13[[#This Row],[V2]])</f>
        <v>0.14356410405908682</v>
      </c>
      <c r="BA278" s="4">
        <f>_xlfn.STDEV.S(Tabela13[[#This Row],[V3]],Tabela13[[#This Row],[V4]])</f>
        <v>0.14356410405908682</v>
      </c>
      <c r="BB278" s="4">
        <f>_xlfn.STDEV.S(Tabela13[[#This Row],[V4]],Tabela13[[#This Row],[V1]])</f>
        <v>0.14356410405908682</v>
      </c>
      <c r="BC278" s="4">
        <f>_xlfn.STDEV.S(Tabela13[[#This Row],[V4]],Tabela13[[#This Row],[V2]])</f>
        <v>0</v>
      </c>
      <c r="BD278" s="4">
        <f>_xlfn.STDEV.S(Tabela13[[#This Row],[V4]],Tabela13[[#This Row],[V3]])</f>
        <v>0.14356410405908682</v>
      </c>
      <c r="BE278" s="4">
        <f>Tabela13[[#This Row],[V17]]/Tabela13[[#This Row],[V5]]</f>
        <v>0.11948588736317439</v>
      </c>
      <c r="BF278" s="4">
        <f>Tabela13[[#This Row],[V18]]/Tabela13[[#This Row],[V6]]</f>
        <v>0</v>
      </c>
      <c r="BG278" s="4">
        <f>Tabela13[[#This Row],[V19]]/Tabela13[[#This Row],[V7]]</f>
        <v>0.11948588736317439</v>
      </c>
      <c r="BH278" s="4">
        <f>Tabela13[[#This Row],[V20]]/Tabela13[[#This Row],[V8]]</f>
        <v>0.11948588736317439</v>
      </c>
      <c r="BI278" s="4">
        <f>Tabela13[[#This Row],[V21]]/Tabela13[[#This Row],[V9]]</f>
        <v>0.11948588736317439</v>
      </c>
      <c r="BJ278" s="4">
        <f>Tabela13[[#This Row],[V22]]/Tabela13[[#This Row],[V10]]</f>
        <v>0.13051282187189708</v>
      </c>
      <c r="BK278" s="4">
        <f>Tabela13[[#This Row],[V23]]/Tabela13[[#This Row],[V11]]</f>
        <v>0</v>
      </c>
      <c r="BL278" s="4">
        <f>Tabela13[[#This Row],[V24]]/Tabela13[[#This Row],[V12]]</f>
        <v>0.11948588736317439</v>
      </c>
      <c r="BM278" s="4">
        <f>Tabela13[[#This Row],[V25]]/Tabela13[[#This Row],[V13]]</f>
        <v>0.11948588736317439</v>
      </c>
      <c r="BN278" s="4">
        <f>Tabela13[[#This Row],[V26]]/Tabela13[[#This Row],[V14]]</f>
        <v>0.11948588736317439</v>
      </c>
      <c r="BO278" s="4">
        <f>Tabela13[[#This Row],[V27]]/Tabela13[[#This Row],[V15]]</f>
        <v>0</v>
      </c>
      <c r="BP278" s="4">
        <f>Tabela13[[#This Row],[V28]]/Tabela13[[#This Row],[V16]]</f>
        <v>0.11948588736317439</v>
      </c>
      <c r="BQ278" s="4">
        <f>Tabela13[[#This Row],[V1]]-Tabela13[[#This Row],[V2]]</f>
        <v>0.20303030303030289</v>
      </c>
      <c r="BR278" s="4">
        <f>Tabela13[[#This Row],[V1]]-Tabela13[[#This Row],[V3]]</f>
        <v>0</v>
      </c>
      <c r="BS278" s="4">
        <f>Tabela13[[#This Row],[V1]]-Tabela13[[#This Row],[V4]]</f>
        <v>0.20303030303030289</v>
      </c>
      <c r="BT278" s="4">
        <f>Tabela13[[#This Row],[V2]]-Tabela13[[#This Row],[V1]]</f>
        <v>-0.20303030303030289</v>
      </c>
      <c r="BU278" s="4">
        <f>Tabela13[[#This Row],[V2]]-Tabela13[[#This Row],[V3]]</f>
        <v>-0.20303030303030289</v>
      </c>
      <c r="BV278" s="4">
        <f>Tabela13[[#This Row],[V2]]-Tabela13[[#This Row],[V4]]</f>
        <v>0</v>
      </c>
      <c r="BW278" s="4">
        <f>AVERAGE(Tabela13[[#This Row],[V41]],Tabela13[[#This Row],[V42]])</f>
        <v>0.10151515151515145</v>
      </c>
      <c r="BX278" s="4">
        <f>AVERAGE(Tabela13[[#This Row],[V41]],Tabela13[[#This Row],[V43]])</f>
        <v>0.20303030303030289</v>
      </c>
      <c r="BY278" s="4">
        <f>AVERAGE(Tabela13[[#This Row],[V41]],Tabela13[[#This Row],[V44]])</f>
        <v>0</v>
      </c>
      <c r="BZ278" s="4">
        <f>AVERAGE(Tabela13[[#This Row],[V41]],Tabela13[[#This Row],[V45]])</f>
        <v>0</v>
      </c>
      <c r="CA278" s="4">
        <f>AVERAGE(Tabela13[[#This Row],[V41]],Tabela13[[#This Row],[V46]])</f>
        <v>0.10151515151515145</v>
      </c>
      <c r="CB278" s="4">
        <f>AVERAGE(Tabela13[[#This Row],[V42]],Tabela13[[#This Row],[V41]])</f>
        <v>0.10151515151515145</v>
      </c>
      <c r="CC278" s="4">
        <f>AVERAGE(Tabela13[[#This Row],[V42]],Tabela13[[#This Row],[V43]])</f>
        <v>0.10151515151515145</v>
      </c>
      <c r="CD278" s="4">
        <f>AVERAGE(Tabela13[[#This Row],[V42]],Tabela13[[#This Row],[V44]])</f>
        <v>-0.10151515151515145</v>
      </c>
      <c r="CE278" s="4">
        <f>AVERAGE(Tabela13[[#This Row],[V42]],Tabela13[[#This Row],[V45]])</f>
        <v>-0.10151515151515145</v>
      </c>
      <c r="CF278" s="4">
        <f>AVERAGE(Tabela13[[#This Row],[V42]],Tabela13[[#This Row],[V46]])</f>
        <v>0</v>
      </c>
      <c r="CG278" s="4">
        <f>AVERAGE(Tabela13[[#This Row],[V43]],Tabela13[[#This Row],[V41]])</f>
        <v>0.20303030303030289</v>
      </c>
      <c r="CH278" s="4">
        <f>AVERAGE(Tabela13[[#This Row],[V43]],Tabela13[[#This Row],[V42]])</f>
        <v>0.10151515151515145</v>
      </c>
      <c r="CI278" s="4">
        <f>AVERAGE(Tabela13[[#This Row],[V43]],Tabela13[[#This Row],[V44]])</f>
        <v>0</v>
      </c>
      <c r="CJ278" s="4">
        <f>AVERAGE(Tabela13[[#This Row],[V43]],Tabela13[[#This Row],[V45]])</f>
        <v>0</v>
      </c>
      <c r="CK278" s="4">
        <f>AVERAGE(Tabela13[[#This Row],[V43]],Tabela13[[#This Row],[V46]])</f>
        <v>0.10151515151515145</v>
      </c>
      <c r="CL278" s="4">
        <f>AVERAGE(Tabela13[[#This Row],[V44]],Tabela13[[#This Row],[V41]])</f>
        <v>0</v>
      </c>
      <c r="CM278" s="4">
        <f>AVERAGE(Tabela13[[#This Row],[V44]],Tabela13[[#This Row],[V42]])</f>
        <v>-0.10151515151515145</v>
      </c>
      <c r="CN278" s="4">
        <f>AVERAGE(Tabela13[[#This Row],[V44]],Tabela13[[#This Row],[V43]])</f>
        <v>0</v>
      </c>
      <c r="CO278" s="4">
        <f>AVERAGE(Tabela13[[#This Row],[V44]],Tabela13[[#This Row],[V45]])</f>
        <v>-0.20303030303030289</v>
      </c>
      <c r="CP278" s="4">
        <f>AVERAGE(Tabela13[[#This Row],[V44]],Tabela13[[#This Row],[V46]])</f>
        <v>-0.10151515151515145</v>
      </c>
      <c r="CQ278" s="4">
        <f>AVERAGE(Tabela13[[#This Row],[V45]],Tabela13[[#This Row],[V41]])</f>
        <v>0</v>
      </c>
      <c r="CR278" s="4">
        <f>AVERAGE(Tabela13[[#This Row],[V45]],Tabela13[[#This Row],[V42]])</f>
        <v>-0.10151515151515145</v>
      </c>
      <c r="CS278" s="4">
        <f>AVERAGE(Tabela13[[#This Row],[V45]],Tabela13[[#This Row],[V43]])</f>
        <v>0</v>
      </c>
      <c r="CT278" s="4">
        <f>AVERAGE(Tabela13[[#This Row],[V45]],Tabela13[[#This Row],[V44]])</f>
        <v>-0.20303030303030289</v>
      </c>
      <c r="CU278" s="4">
        <f>AVERAGE(Tabela13[[#This Row],[V45]],Tabela13[[#This Row],[V46]])</f>
        <v>-0.10151515151515145</v>
      </c>
      <c r="CV278" s="4">
        <f>AVERAGE(Tabela13[[#This Row],[V46]],Tabela13[[#This Row],[V41]])</f>
        <v>0.10151515151515145</v>
      </c>
      <c r="CW278" s="4">
        <f>AVERAGE(Tabela13[[#This Row],[V46]],Tabela13[[#This Row],[V42]])</f>
        <v>0</v>
      </c>
      <c r="CX278" s="4">
        <f>AVERAGE(Tabela13[[#This Row],[V46]],Tabela13[[#This Row],[V43]])</f>
        <v>0.10151515151515145</v>
      </c>
      <c r="CY278" s="4">
        <f>AVERAGE(Tabela13[[#This Row],[V46]],Tabela13[[#This Row],[V44]])</f>
        <v>-0.10151515151515145</v>
      </c>
      <c r="CZ278" s="4">
        <f>AVERAGE(Tabela13[[#This Row],[V46]],Tabela13[[#This Row],[V45]])</f>
        <v>-0.10151515151515145</v>
      </c>
      <c r="DA278" s="3">
        <f>_xlfn.STDEV.S(Tabela13[[#This Row],[V41]],Tabela13[[#This Row],[V42]])</f>
        <v>0.14356410405908682</v>
      </c>
      <c r="DB278" s="3">
        <f>_xlfn.STDEV.S(Tabela13[[#This Row],[V41]],Tabela13[[#This Row],[V43]])</f>
        <v>0</v>
      </c>
      <c r="DC278" s="3">
        <f>_xlfn.STDEV.S(Tabela13[[#This Row],[V41]],Tabela13[[#This Row],[V44]])</f>
        <v>0.28712820811817363</v>
      </c>
      <c r="DD278" s="3">
        <f>_xlfn.STDEV.S(Tabela13[[#This Row],[V41]],Tabela13[[#This Row],[V45]])</f>
        <v>0.28712820811817363</v>
      </c>
      <c r="DE278" s="3">
        <f>_xlfn.STDEV.S(Tabela13[[#This Row],[V41]],Tabela13[[#This Row],[V46]])</f>
        <v>0.14356410405908682</v>
      </c>
      <c r="DF278" s="3">
        <f>_xlfn.STDEV.S(Tabela13[[#This Row],[V42]],Tabela13[[#This Row],[V41]])</f>
        <v>0.14356410405908682</v>
      </c>
      <c r="DG278" s="3">
        <f>_xlfn.STDEV.S(Tabela13[[#This Row],[V42]],Tabela13[[#This Row],[V43]])</f>
        <v>0.14356410405908682</v>
      </c>
      <c r="DH278" s="3">
        <f>_xlfn.STDEV.S(Tabela13[[#This Row],[V42]],Tabela13[[#This Row],[V44]])</f>
        <v>0.14356410405908682</v>
      </c>
      <c r="DI278" s="3">
        <f>_xlfn.STDEV.S(Tabela13[[#This Row],[V42]],Tabela13[[#This Row],[V45]])</f>
        <v>0.14356410405908682</v>
      </c>
      <c r="DJ278" s="3">
        <f>_xlfn.STDEV.S(Tabela13[[#This Row],[V42]],Tabela13[[#This Row],[V46]])</f>
        <v>0</v>
      </c>
      <c r="DK278" s="3">
        <f>_xlfn.STDEV.S(Tabela13[[#This Row],[V43]],Tabela13[[#This Row],[V41]])</f>
        <v>0</v>
      </c>
      <c r="DL278" s="3">
        <f>_xlfn.STDEV.S(Tabela13[[#This Row],[V43]],Tabela13[[#This Row],[V42]])</f>
        <v>0.14356410405908682</v>
      </c>
      <c r="DM278" s="3">
        <f>_xlfn.STDEV.S(Tabela13[[#This Row],[V43]],Tabela13[[#This Row],[V44]])</f>
        <v>0.28712820811817363</v>
      </c>
      <c r="DN278" s="3">
        <f>_xlfn.STDEV.S(Tabela13[[#This Row],[V43]],Tabela13[[#This Row],[V45]])</f>
        <v>0.28712820811817363</v>
      </c>
      <c r="DO278" s="3">
        <f>_xlfn.STDEV.S(Tabela13[[#This Row],[V43]],Tabela13[[#This Row],[V46]])</f>
        <v>0.14356410405908682</v>
      </c>
      <c r="DP278" s="3">
        <f>_xlfn.STDEV.S(Tabela13[[#This Row],[V44]],Tabela13[[#This Row],[V41]])</f>
        <v>0.28712820811817363</v>
      </c>
      <c r="DQ278" s="3">
        <f>_xlfn.STDEV.S(Tabela13[[#This Row],[V44]],Tabela13[[#This Row],[V42]])</f>
        <v>0.14356410405908682</v>
      </c>
      <c r="DR278" s="3">
        <f>_xlfn.STDEV.S(Tabela13[[#This Row],[V44]],Tabela13[[#This Row],[V43]])</f>
        <v>0.28712820811817363</v>
      </c>
      <c r="DS278" s="3">
        <f>_xlfn.STDEV.S(Tabela13[[#This Row],[V44]],Tabela13[[#This Row],[V45]])</f>
        <v>0</v>
      </c>
      <c r="DT278" s="3">
        <f>_xlfn.STDEV.S(Tabela13[[#This Row],[V44]],Tabela13[[#This Row],[V46]])</f>
        <v>0.14356410405908682</v>
      </c>
      <c r="DU278" s="3">
        <f>_xlfn.STDEV.S(Tabela13[[#This Row],[V45]],Tabela13[[#This Row],[V41]])</f>
        <v>0.28712820811817363</v>
      </c>
      <c r="DV278" s="3">
        <f>_xlfn.STDEV.S(Tabela13[[#This Row],[V45]],Tabela13[[#This Row],[V42]])</f>
        <v>0.14356410405908682</v>
      </c>
      <c r="DW278" s="3">
        <f>_xlfn.STDEV.S(Tabela13[[#This Row],[V45]],Tabela13[[#This Row],[V43]])</f>
        <v>0.28712820811817363</v>
      </c>
      <c r="DX278" s="3">
        <f>_xlfn.STDEV.S(Tabela13[[#This Row],[V45]],Tabela13[[#This Row],[V44]])</f>
        <v>0</v>
      </c>
      <c r="DY278" s="3">
        <f>_xlfn.STDEV.S(Tabela13[[#This Row],[V45]],Tabela13[[#This Row],[V46]])</f>
        <v>0.14356410405908682</v>
      </c>
      <c r="DZ278" s="3">
        <f>_xlfn.STDEV.S(Tabela13[[#This Row],[V46]],Tabela13[[#This Row],[V41]])</f>
        <v>0.14356410405908682</v>
      </c>
      <c r="EA278" s="3">
        <f>_xlfn.STDEV.S(Tabela13[[#This Row],[V46]],Tabela13[[#This Row],[V42]])</f>
        <v>0</v>
      </c>
      <c r="EB278" s="3">
        <f>_xlfn.STDEV.S(Tabela13[[#This Row],[V46]],Tabela13[[#This Row],[V43]])</f>
        <v>0.14356410405908682</v>
      </c>
      <c r="EC278" s="3">
        <f>_xlfn.STDEV.S(Tabela13[[#This Row],[V46]],Tabela13[[#This Row],[V44]])</f>
        <v>0.14356410405908682</v>
      </c>
      <c r="ED278" s="3">
        <f>_xlfn.STDEV.S(Tabela13[[#This Row],[V46]],Tabela13[[#This Row],[V45]])</f>
        <v>0.14356410405908682</v>
      </c>
      <c r="EE278" s="3">
        <f t="shared" si="308"/>
        <v>1.4142135623730949</v>
      </c>
      <c r="EF278" s="3">
        <f t="shared" si="309"/>
        <v>0</v>
      </c>
      <c r="EG278" s="3" t="str">
        <f t="shared" si="310"/>
        <v/>
      </c>
      <c r="EH278" s="3" t="str">
        <f t="shared" si="311"/>
        <v/>
      </c>
      <c r="EI278" s="3">
        <f t="shared" si="312"/>
        <v>1.4142135623730949</v>
      </c>
      <c r="EJ278" s="3">
        <f t="shared" si="313"/>
        <v>1.4142135623730949</v>
      </c>
      <c r="EK278" s="3">
        <f t="shared" si="314"/>
        <v>1.4142135623730949</v>
      </c>
      <c r="EL278" s="3">
        <f t="shared" si="315"/>
        <v>-1.4142135623730949</v>
      </c>
      <c r="EM278" s="3">
        <f t="shared" si="316"/>
        <v>-1.4142135623730949</v>
      </c>
      <c r="EN278" s="3" t="str">
        <f t="shared" si="317"/>
        <v/>
      </c>
      <c r="EO278" s="3">
        <f t="shared" si="318"/>
        <v>0</v>
      </c>
      <c r="EP278" s="3">
        <f t="shared" si="319"/>
        <v>1.4142135623730949</v>
      </c>
      <c r="EQ278" s="3" t="str">
        <f t="shared" si="320"/>
        <v/>
      </c>
      <c r="ER278" s="3" t="str">
        <f t="shared" si="321"/>
        <v/>
      </c>
      <c r="ES278" s="3" t="str">
        <f t="shared" si="322"/>
        <v/>
      </c>
      <c r="ET278" s="3" t="str">
        <f t="shared" si="323"/>
        <v/>
      </c>
      <c r="EU278" s="3" t="str">
        <f t="shared" si="324"/>
        <v/>
      </c>
      <c r="EV278" s="3" t="str">
        <f t="shared" si="325"/>
        <v/>
      </c>
      <c r="EW278" s="3">
        <f t="shared" si="326"/>
        <v>0</v>
      </c>
      <c r="EX278" s="3">
        <f t="shared" si="327"/>
        <v>-1.4142135623730949</v>
      </c>
      <c r="EY278" s="3" t="str">
        <f t="shared" si="328"/>
        <v/>
      </c>
      <c r="EZ278" s="3">
        <f t="shared" si="329"/>
        <v>-1.4142135623730949</v>
      </c>
      <c r="FA278" s="3" t="str">
        <f t="shared" si="330"/>
        <v/>
      </c>
      <c r="FB278" s="3">
        <f t="shared" si="331"/>
        <v>0</v>
      </c>
      <c r="FC278" s="3">
        <f t="shared" si="332"/>
        <v>-1.4142135623730949</v>
      </c>
      <c r="FD278" s="3">
        <f t="shared" si="333"/>
        <v>1.4142135623730949</v>
      </c>
      <c r="FE278" s="3" t="str">
        <f t="shared" si="334"/>
        <v/>
      </c>
      <c r="FF278" s="3">
        <f t="shared" si="335"/>
        <v>1.4142135623730949</v>
      </c>
      <c r="FG278" s="3">
        <f t="shared" si="336"/>
        <v>-1.4142135623730949</v>
      </c>
      <c r="FH278" s="3">
        <f t="shared" si="337"/>
        <v>-1.4142135623730949</v>
      </c>
      <c r="FI278" s="4">
        <f t="shared" si="338"/>
        <v>0.4</v>
      </c>
      <c r="FJ278" s="4">
        <f t="shared" si="339"/>
        <v>1.2121212121212122</v>
      </c>
      <c r="FK278" s="4">
        <f t="shared" si="340"/>
        <v>1.9583931133428982</v>
      </c>
      <c r="FL278" s="4">
        <f t="shared" si="341"/>
        <v>0.80487804878048774</v>
      </c>
      <c r="FM278" s="4">
        <f>Tabela13[[#This Row],[V139]]-Tabela13[[#This Row],[V140]]</f>
        <v>1.1535150645624106</v>
      </c>
      <c r="FN278" s="4">
        <f>Tabela13[[#This Row],[V1]]-Tabela13[[#This Row],[V2]]/2</f>
        <v>0.75303030303030294</v>
      </c>
      <c r="FO278" s="4">
        <f>Tabela13[[#This Row],[V1]]-Tabela13[[#This Row],[V3]]/2</f>
        <v>0.65151515151515149</v>
      </c>
      <c r="FP278" s="4">
        <f>Tabela13[[#This Row],[V1]]-Tabela13[[#This Row],[V4]]/2</f>
        <v>0.75303030303030294</v>
      </c>
      <c r="FQ278" s="4">
        <f>Tabela13[[#This Row],[V2]]-Tabela13[[#This Row],[V1]]/2</f>
        <v>0.4484848484848486</v>
      </c>
      <c r="FR278" s="4">
        <f>Tabela13[[#This Row],[V2]]-Tabela13[[#This Row],[V3]]/2</f>
        <v>0.4484848484848486</v>
      </c>
      <c r="FS278" s="4">
        <f>Tabela13[[#This Row],[V2]]-Tabela13[[#This Row],[V4]]/2</f>
        <v>0.55000000000000004</v>
      </c>
      <c r="FT278" s="4">
        <f t="shared" si="342"/>
        <v>0.64543768347233066</v>
      </c>
      <c r="FU278" s="4">
        <f t="shared" si="343"/>
        <v>0.57743961614451411</v>
      </c>
      <c r="FV278" s="4">
        <f t="shared" si="344"/>
        <v>0.64543768347233066</v>
      </c>
      <c r="FW278" s="4">
        <f t="shared" si="345"/>
        <v>0.42159321071413242</v>
      </c>
      <c r="FX278" s="4">
        <f t="shared" si="346"/>
        <v>0.42159321071413242</v>
      </c>
      <c r="FY278" s="4">
        <f t="shared" si="347"/>
        <v>0.50284321092786088</v>
      </c>
      <c r="FZ278" s="4">
        <f t="shared" si="348"/>
        <v>116.17878302501953</v>
      </c>
      <c r="GA278" s="4">
        <f t="shared" si="349"/>
        <v>103.93913090601255</v>
      </c>
      <c r="GB278" s="4">
        <f t="shared" si="350"/>
        <v>116.17878302501953</v>
      </c>
      <c r="GC278" s="4">
        <f t="shared" si="351"/>
        <v>75.886777928543836</v>
      </c>
      <c r="GD278" s="4">
        <f t="shared" si="352"/>
        <v>75.886777928543836</v>
      </c>
      <c r="GE278" s="4">
        <f t="shared" si="353"/>
        <v>90.511777967014964</v>
      </c>
      <c r="GF278" s="4">
        <f>Tabela13[[#This Row],[V1]]-Tabela13[[#This Row],[V2]]/Tabela13[[#This Row],[V2]]</f>
        <v>0.30303030303030298</v>
      </c>
      <c r="GG278" s="4">
        <f>Tabela13[[#This Row],[V1]]-Tabela13[[#This Row],[V3]]/Tabela13[[#This Row],[V3]]</f>
        <v>0.30303030303030298</v>
      </c>
      <c r="GH278" s="4">
        <f>Tabela13[[#This Row],[V1]]-Tabela13[[#This Row],[V4]]/Tabela13[[#This Row],[V4]]</f>
        <v>0.30303030303030298</v>
      </c>
      <c r="GI278" s="4">
        <f>Tabela13[[#This Row],[V2]]-Tabela13[[#This Row],[V1]]/Tabela13[[#This Row],[V1]]</f>
        <v>0.10000000000000009</v>
      </c>
      <c r="GJ278" s="4">
        <f>Tabela13[[#This Row],[V2]]-Tabela13[[#This Row],[V3]]/Tabela13[[#This Row],[V3]]</f>
        <v>0.10000000000000009</v>
      </c>
      <c r="GK278" s="4">
        <f>Tabela13[[#This Row],[V2]]-Tabela13[[#This Row],[V4]]/Tabela13[[#This Row],[V4]]</f>
        <v>0.10000000000000009</v>
      </c>
      <c r="GL278" s="4">
        <f t="shared" si="354"/>
        <v>0.11721960010819667</v>
      </c>
      <c r="GM278" s="4">
        <f t="shared" si="355"/>
        <v>1.2015151515151516</v>
      </c>
      <c r="GN278" s="4">
        <f t="shared" si="356"/>
        <v>9.7559818501147283E-2</v>
      </c>
      <c r="GO278" s="3">
        <f t="shared" si="357"/>
        <v>0</v>
      </c>
      <c r="GP278" s="3">
        <v>100</v>
      </c>
      <c r="GQ278" s="3">
        <f t="shared" si="358"/>
        <v>-1</v>
      </c>
      <c r="GR278" s="3">
        <f t="shared" si="359"/>
        <v>-100</v>
      </c>
      <c r="GS278" s="34">
        <f>COUNTIF($D$2:D277,Tabela13[[#This Row],[HomeTeam]])</f>
        <v>13</v>
      </c>
      <c r="GT278" s="34">
        <f>COUNTIF($E$2:E277,Tabela13[[#This Row],[AwayTeam]])</f>
        <v>13</v>
      </c>
      <c r="GU278" s="3">
        <f>IFERROR(AVERAGEIFS($AD$2:AD277,$D$2:D277,Tabela13[[#This Row],[HomeTeam]],$GS$2:GS277,"&gt;="&amp;Tabela13[[#This Row],[Contagem_H]]-5),"")</f>
        <v>1.1106308723955782</v>
      </c>
      <c r="GV278" s="3">
        <f>IFERROR(AVERAGEIFS($G$2:G277,$E$2:E277,Tabela13[[#This Row],[AwayTeam]],$GT$2:GT277,"&gt;="&amp;Tabela13[[#This Row],[Contagem_A]]-5),"")</f>
        <v>1.2</v>
      </c>
      <c r="GW278" s="3">
        <f>IFERROR(AVERAGEIFS($GQ$2:GQ277,$D$2:D277,Tabela13[[#This Row],[HomeTeam]],$GS$2:GS277,"&gt;="&amp;Tabela13[[#This Row],[Contagem_H]]-5),"")</f>
        <v>-0.12000000000000002</v>
      </c>
    </row>
    <row r="279" spans="1:205" x14ac:dyDescent="0.25">
      <c r="A279" t="s">
        <v>127</v>
      </c>
      <c r="B279" t="s">
        <v>235</v>
      </c>
      <c r="C279" t="s">
        <v>236</v>
      </c>
      <c r="D279" t="s">
        <v>25</v>
      </c>
      <c r="E279" t="s">
        <v>130</v>
      </c>
      <c r="F279" s="3">
        <v>1</v>
      </c>
      <c r="G279" s="3">
        <v>1</v>
      </c>
      <c r="H279" s="3" t="str">
        <f t="shared" si="360"/>
        <v>D</v>
      </c>
      <c r="I279" s="3">
        <v>3.4</v>
      </c>
      <c r="J279" s="3">
        <v>3.8</v>
      </c>
      <c r="K279" s="3">
        <v>2.0499999999999998</v>
      </c>
      <c r="L279" s="3">
        <v>1.48</v>
      </c>
      <c r="M279" s="3">
        <v>2.6</v>
      </c>
      <c r="N279" s="3">
        <f t="shared" si="289"/>
        <v>2</v>
      </c>
      <c r="O279" s="3">
        <f t="shared" si="290"/>
        <v>1</v>
      </c>
      <c r="P279" s="3">
        <f t="shared" si="291"/>
        <v>1</v>
      </c>
      <c r="Q279" s="3">
        <f t="shared" si="292"/>
        <v>4.5080419844446107E-2</v>
      </c>
      <c r="R279" s="3">
        <f t="shared" si="293"/>
        <v>6.0291060291060239E-2</v>
      </c>
      <c r="S279" s="3">
        <f t="shared" si="294"/>
        <v>3.5532734274711166</v>
      </c>
      <c r="T279" s="3">
        <f t="shared" si="295"/>
        <v>3.9713055954088952</v>
      </c>
      <c r="U279" s="3">
        <f t="shared" si="296"/>
        <v>2.1424148606811144</v>
      </c>
      <c r="V279" s="3">
        <f t="shared" si="297"/>
        <v>1.5467190213697801</v>
      </c>
      <c r="W279" s="3">
        <f t="shared" si="298"/>
        <v>2.71720909159556</v>
      </c>
      <c r="X279" s="4">
        <f t="shared" si="299"/>
        <v>0.29411764705882354</v>
      </c>
      <c r="Y279" s="4">
        <f t="shared" si="300"/>
        <v>0.26315789473684209</v>
      </c>
      <c r="Z279" s="4">
        <f t="shared" si="301"/>
        <v>0.48780487804878053</v>
      </c>
      <c r="AA279" s="4">
        <f t="shared" si="302"/>
        <v>0.67567567567567566</v>
      </c>
      <c r="AB279" s="4">
        <f t="shared" si="303"/>
        <v>0.38461538461538458</v>
      </c>
      <c r="AC279" s="4">
        <f t="shared" si="304"/>
        <v>0.6470588235294118</v>
      </c>
      <c r="AD279" s="4">
        <f t="shared" si="305"/>
        <v>0.74390243902439024</v>
      </c>
      <c r="AE279" s="4">
        <f t="shared" si="306"/>
        <v>0.6470588235294118</v>
      </c>
      <c r="AF279" s="4">
        <f t="shared" si="307"/>
        <v>0.74390243902439024</v>
      </c>
      <c r="AG279" s="4">
        <f>IFERROR(AVERAGE(Tabela13[[#This Row],[V1]],Tabela13[[#This Row],[V2]]),"")</f>
        <v>0.69548063127690107</v>
      </c>
      <c r="AH279" s="4">
        <f>IFERROR(AVERAGE(Tabela13[[#This Row],[V1]],Tabela13[[#This Row],[V3]]),"")</f>
        <v>0.6470588235294118</v>
      </c>
      <c r="AI279" s="4">
        <f>IFERROR(AVERAGE(Tabela13[[#This Row],[V1]],Tabela13[[#This Row],[V4]]),"")</f>
        <v>0.69548063127690107</v>
      </c>
      <c r="AJ279" s="4">
        <f>IFERROR(AVERAGE(Tabela13[[#This Row],[V2]],Tabela13[[#This Row],[V1]]),"")</f>
        <v>0.69548063127690107</v>
      </c>
      <c r="AK279" s="4">
        <f>IFERROR(AVERAGE(Tabela13[[#This Row],[V2]],Tabela13[[#This Row],[V3]]),"")</f>
        <v>0.69548063127690107</v>
      </c>
      <c r="AL279" s="4">
        <f>IFERROR(AVERAGE(Tabela13[[#This Row],[V2]],Tabela13[[#This Row],[V4]]),"")</f>
        <v>0.74390243902439024</v>
      </c>
      <c r="AM279" s="4">
        <f>IFERROR(AVERAGE(Tabela13[[#This Row],[V3]],Tabela13[[#This Row],[V1]]),"")</f>
        <v>0.6470588235294118</v>
      </c>
      <c r="AN279" s="4">
        <f>IFERROR(AVERAGE(Tabela13[[#This Row],[V3]],Tabela13[[#This Row],[V2]]),"")</f>
        <v>0.69548063127690107</v>
      </c>
      <c r="AO279" s="4">
        <f>IFERROR(AVERAGE(Tabela13[[#This Row],[V3]],Tabela13[[#This Row],[V4]]),"")</f>
        <v>0.69548063127690107</v>
      </c>
      <c r="AP279" s="4">
        <f>IFERROR(AVERAGE(Tabela13[[#This Row],[V4]],Tabela13[[#This Row],[V1]]),"")</f>
        <v>0.69548063127690107</v>
      </c>
      <c r="AQ279" s="4">
        <f>IFERROR(AVERAGE(Tabela13[[#This Row],[V4]],Tabela13[[#This Row],[V2]]),"")</f>
        <v>0.74390243902439024</v>
      </c>
      <c r="AR279" s="4">
        <f>IFERROR(AVERAGE(Tabela13[[#This Row],[V4]],Tabela13[[#This Row],[V3]]),"")</f>
        <v>0.69548063127690107</v>
      </c>
      <c r="AS279" s="4">
        <f>_xlfn.STDEV.S(Tabela13[[#This Row],[V1]:[V2]])</f>
        <v>6.8478777231121862E-2</v>
      </c>
      <c r="AT279" s="4">
        <f>_xlfn.STDEV.S(Tabela13[[#This Row],[V1]],Tabela13[[#This Row],[V3]])</f>
        <v>0</v>
      </c>
      <c r="AU279" s="4">
        <f>_xlfn.STDEV.S(Tabela13[[#This Row],[V1]],Tabela13[[#This Row],[V4]])</f>
        <v>6.8478777231121862E-2</v>
      </c>
      <c r="AV279" s="4">
        <f>_xlfn.STDEV.S(Tabela13[[#This Row],[V2]],Tabela13[[#This Row],[V1]])</f>
        <v>6.8478777231121862E-2</v>
      </c>
      <c r="AW279" s="4">
        <f>_xlfn.STDEV.S(Tabela13[[#This Row],[V2]],Tabela13[[#This Row],[V3]])</f>
        <v>6.8478777231121862E-2</v>
      </c>
      <c r="AX279" s="4">
        <f>_xlfn.STDEV.S(Tabela13[[#This Row],[V42]],Tabela13[[#This Row],[V44]])</f>
        <v>6.8478777231121862E-2</v>
      </c>
      <c r="AY279" s="4">
        <f>_xlfn.STDEV.S(Tabela13[[#This Row],[V3]],Tabela13[[#This Row],[V1]])</f>
        <v>0</v>
      </c>
      <c r="AZ279" s="4">
        <f>_xlfn.STDEV.S(Tabela13[[#This Row],[V3]],Tabela13[[#This Row],[V2]])</f>
        <v>6.8478777231121862E-2</v>
      </c>
      <c r="BA279" s="4">
        <f>_xlfn.STDEV.S(Tabela13[[#This Row],[V3]],Tabela13[[#This Row],[V4]])</f>
        <v>6.8478777231121862E-2</v>
      </c>
      <c r="BB279" s="4">
        <f>_xlfn.STDEV.S(Tabela13[[#This Row],[V4]],Tabela13[[#This Row],[V1]])</f>
        <v>6.8478777231121862E-2</v>
      </c>
      <c r="BC279" s="4">
        <f>_xlfn.STDEV.S(Tabela13[[#This Row],[V4]],Tabela13[[#This Row],[V2]])</f>
        <v>0</v>
      </c>
      <c r="BD279" s="4">
        <f>_xlfn.STDEV.S(Tabela13[[#This Row],[V4]],Tabela13[[#This Row],[V3]])</f>
        <v>6.8478777231121862E-2</v>
      </c>
      <c r="BE279" s="4">
        <f>Tabela13[[#This Row],[V17]]/Tabela13[[#This Row],[V5]]</f>
        <v>9.8462522393175725E-2</v>
      </c>
      <c r="BF279" s="4">
        <f>Tabela13[[#This Row],[V18]]/Tabela13[[#This Row],[V6]]</f>
        <v>0</v>
      </c>
      <c r="BG279" s="4">
        <f>Tabela13[[#This Row],[V19]]/Tabela13[[#This Row],[V7]]</f>
        <v>9.8462522393175725E-2</v>
      </c>
      <c r="BH279" s="4">
        <f>Tabela13[[#This Row],[V20]]/Tabela13[[#This Row],[V8]]</f>
        <v>9.8462522393175725E-2</v>
      </c>
      <c r="BI279" s="4">
        <f>Tabela13[[#This Row],[V21]]/Tabela13[[#This Row],[V9]]</f>
        <v>9.8462522393175725E-2</v>
      </c>
      <c r="BJ279" s="4">
        <f>Tabela13[[#This Row],[V22]]/Tabela13[[#This Row],[V10]]</f>
        <v>9.2053438245114638E-2</v>
      </c>
      <c r="BK279" s="4">
        <f>Tabela13[[#This Row],[V23]]/Tabela13[[#This Row],[V11]]</f>
        <v>0</v>
      </c>
      <c r="BL279" s="4">
        <f>Tabela13[[#This Row],[V24]]/Tabela13[[#This Row],[V12]]</f>
        <v>9.8462522393175725E-2</v>
      </c>
      <c r="BM279" s="4">
        <f>Tabela13[[#This Row],[V25]]/Tabela13[[#This Row],[V13]]</f>
        <v>9.8462522393175725E-2</v>
      </c>
      <c r="BN279" s="4">
        <f>Tabela13[[#This Row],[V26]]/Tabela13[[#This Row],[V14]]</f>
        <v>9.8462522393175725E-2</v>
      </c>
      <c r="BO279" s="4">
        <f>Tabela13[[#This Row],[V27]]/Tabela13[[#This Row],[V15]]</f>
        <v>0</v>
      </c>
      <c r="BP279" s="4">
        <f>Tabela13[[#This Row],[V28]]/Tabela13[[#This Row],[V16]]</f>
        <v>9.8462522393175725E-2</v>
      </c>
      <c r="BQ279" s="4">
        <f>Tabela13[[#This Row],[V1]]-Tabela13[[#This Row],[V2]]</f>
        <v>-9.6843615494978441E-2</v>
      </c>
      <c r="BR279" s="4">
        <f>Tabela13[[#This Row],[V1]]-Tabela13[[#This Row],[V3]]</f>
        <v>0</v>
      </c>
      <c r="BS279" s="4">
        <f>Tabela13[[#This Row],[V1]]-Tabela13[[#This Row],[V4]]</f>
        <v>-9.6843615494978441E-2</v>
      </c>
      <c r="BT279" s="4">
        <f>Tabela13[[#This Row],[V2]]-Tabela13[[#This Row],[V1]]</f>
        <v>9.6843615494978441E-2</v>
      </c>
      <c r="BU279" s="4">
        <f>Tabela13[[#This Row],[V2]]-Tabela13[[#This Row],[V3]]</f>
        <v>9.6843615494978441E-2</v>
      </c>
      <c r="BV279" s="4">
        <f>Tabela13[[#This Row],[V2]]-Tabela13[[#This Row],[V4]]</f>
        <v>0</v>
      </c>
      <c r="BW279" s="4">
        <f>AVERAGE(Tabela13[[#This Row],[V41]],Tabela13[[#This Row],[V42]])</f>
        <v>-4.8421807747489221E-2</v>
      </c>
      <c r="BX279" s="4">
        <f>AVERAGE(Tabela13[[#This Row],[V41]],Tabela13[[#This Row],[V43]])</f>
        <v>-9.6843615494978441E-2</v>
      </c>
      <c r="BY279" s="4">
        <f>AVERAGE(Tabela13[[#This Row],[V41]],Tabela13[[#This Row],[V44]])</f>
        <v>0</v>
      </c>
      <c r="BZ279" s="4">
        <f>AVERAGE(Tabela13[[#This Row],[V41]],Tabela13[[#This Row],[V45]])</f>
        <v>0</v>
      </c>
      <c r="CA279" s="4">
        <f>AVERAGE(Tabela13[[#This Row],[V41]],Tabela13[[#This Row],[V46]])</f>
        <v>-4.8421807747489221E-2</v>
      </c>
      <c r="CB279" s="4">
        <f>AVERAGE(Tabela13[[#This Row],[V42]],Tabela13[[#This Row],[V41]])</f>
        <v>-4.8421807747489221E-2</v>
      </c>
      <c r="CC279" s="4">
        <f>AVERAGE(Tabela13[[#This Row],[V42]],Tabela13[[#This Row],[V43]])</f>
        <v>-4.8421807747489221E-2</v>
      </c>
      <c r="CD279" s="4">
        <f>AVERAGE(Tabela13[[#This Row],[V42]],Tabela13[[#This Row],[V44]])</f>
        <v>4.8421807747489221E-2</v>
      </c>
      <c r="CE279" s="4">
        <f>AVERAGE(Tabela13[[#This Row],[V42]],Tabela13[[#This Row],[V45]])</f>
        <v>4.8421807747489221E-2</v>
      </c>
      <c r="CF279" s="4">
        <f>AVERAGE(Tabela13[[#This Row],[V42]],Tabela13[[#This Row],[V46]])</f>
        <v>0</v>
      </c>
      <c r="CG279" s="4">
        <f>AVERAGE(Tabela13[[#This Row],[V43]],Tabela13[[#This Row],[V41]])</f>
        <v>-9.6843615494978441E-2</v>
      </c>
      <c r="CH279" s="4">
        <f>AVERAGE(Tabela13[[#This Row],[V43]],Tabela13[[#This Row],[V42]])</f>
        <v>-4.8421807747489221E-2</v>
      </c>
      <c r="CI279" s="4">
        <f>AVERAGE(Tabela13[[#This Row],[V43]],Tabela13[[#This Row],[V44]])</f>
        <v>0</v>
      </c>
      <c r="CJ279" s="4">
        <f>AVERAGE(Tabela13[[#This Row],[V43]],Tabela13[[#This Row],[V45]])</f>
        <v>0</v>
      </c>
      <c r="CK279" s="4">
        <f>AVERAGE(Tabela13[[#This Row],[V43]],Tabela13[[#This Row],[V46]])</f>
        <v>-4.8421807747489221E-2</v>
      </c>
      <c r="CL279" s="4">
        <f>AVERAGE(Tabela13[[#This Row],[V44]],Tabela13[[#This Row],[V41]])</f>
        <v>0</v>
      </c>
      <c r="CM279" s="4">
        <f>AVERAGE(Tabela13[[#This Row],[V44]],Tabela13[[#This Row],[V42]])</f>
        <v>4.8421807747489221E-2</v>
      </c>
      <c r="CN279" s="4">
        <f>AVERAGE(Tabela13[[#This Row],[V44]],Tabela13[[#This Row],[V43]])</f>
        <v>0</v>
      </c>
      <c r="CO279" s="4">
        <f>AVERAGE(Tabela13[[#This Row],[V44]],Tabela13[[#This Row],[V45]])</f>
        <v>9.6843615494978441E-2</v>
      </c>
      <c r="CP279" s="4">
        <f>AVERAGE(Tabela13[[#This Row],[V44]],Tabela13[[#This Row],[V46]])</f>
        <v>4.8421807747489221E-2</v>
      </c>
      <c r="CQ279" s="4">
        <f>AVERAGE(Tabela13[[#This Row],[V45]],Tabela13[[#This Row],[V41]])</f>
        <v>0</v>
      </c>
      <c r="CR279" s="4">
        <f>AVERAGE(Tabela13[[#This Row],[V45]],Tabela13[[#This Row],[V42]])</f>
        <v>4.8421807747489221E-2</v>
      </c>
      <c r="CS279" s="4">
        <f>AVERAGE(Tabela13[[#This Row],[V45]],Tabela13[[#This Row],[V43]])</f>
        <v>0</v>
      </c>
      <c r="CT279" s="4">
        <f>AVERAGE(Tabela13[[#This Row],[V45]],Tabela13[[#This Row],[V44]])</f>
        <v>9.6843615494978441E-2</v>
      </c>
      <c r="CU279" s="4">
        <f>AVERAGE(Tabela13[[#This Row],[V45]],Tabela13[[#This Row],[V46]])</f>
        <v>4.8421807747489221E-2</v>
      </c>
      <c r="CV279" s="4">
        <f>AVERAGE(Tabela13[[#This Row],[V46]],Tabela13[[#This Row],[V41]])</f>
        <v>-4.8421807747489221E-2</v>
      </c>
      <c r="CW279" s="4">
        <f>AVERAGE(Tabela13[[#This Row],[V46]],Tabela13[[#This Row],[V42]])</f>
        <v>0</v>
      </c>
      <c r="CX279" s="4">
        <f>AVERAGE(Tabela13[[#This Row],[V46]],Tabela13[[#This Row],[V43]])</f>
        <v>-4.8421807747489221E-2</v>
      </c>
      <c r="CY279" s="4">
        <f>AVERAGE(Tabela13[[#This Row],[V46]],Tabela13[[#This Row],[V44]])</f>
        <v>4.8421807747489221E-2</v>
      </c>
      <c r="CZ279" s="4">
        <f>AVERAGE(Tabela13[[#This Row],[V46]],Tabela13[[#This Row],[V45]])</f>
        <v>4.8421807747489221E-2</v>
      </c>
      <c r="DA279" s="3">
        <f>_xlfn.STDEV.S(Tabela13[[#This Row],[V41]],Tabela13[[#This Row],[V42]])</f>
        <v>6.8478777231121862E-2</v>
      </c>
      <c r="DB279" s="3">
        <f>_xlfn.STDEV.S(Tabela13[[#This Row],[V41]],Tabela13[[#This Row],[V43]])</f>
        <v>0</v>
      </c>
      <c r="DC279" s="3">
        <f>_xlfn.STDEV.S(Tabela13[[#This Row],[V41]],Tabela13[[#This Row],[V44]])</f>
        <v>0.13695755446224372</v>
      </c>
      <c r="DD279" s="3">
        <f>_xlfn.STDEV.S(Tabela13[[#This Row],[V41]],Tabela13[[#This Row],[V45]])</f>
        <v>0.13695755446224372</v>
      </c>
      <c r="DE279" s="3">
        <f>_xlfn.STDEV.S(Tabela13[[#This Row],[V41]],Tabela13[[#This Row],[V46]])</f>
        <v>6.8478777231121862E-2</v>
      </c>
      <c r="DF279" s="3">
        <f>_xlfn.STDEV.S(Tabela13[[#This Row],[V42]],Tabela13[[#This Row],[V41]])</f>
        <v>6.8478777231121862E-2</v>
      </c>
      <c r="DG279" s="3">
        <f>_xlfn.STDEV.S(Tabela13[[#This Row],[V42]],Tabela13[[#This Row],[V43]])</f>
        <v>6.8478777231121862E-2</v>
      </c>
      <c r="DH279" s="3">
        <f>_xlfn.STDEV.S(Tabela13[[#This Row],[V42]],Tabela13[[#This Row],[V44]])</f>
        <v>6.8478777231121862E-2</v>
      </c>
      <c r="DI279" s="3">
        <f>_xlfn.STDEV.S(Tabela13[[#This Row],[V42]],Tabela13[[#This Row],[V45]])</f>
        <v>6.8478777231121862E-2</v>
      </c>
      <c r="DJ279" s="3">
        <f>_xlfn.STDEV.S(Tabela13[[#This Row],[V42]],Tabela13[[#This Row],[V46]])</f>
        <v>0</v>
      </c>
      <c r="DK279" s="3">
        <f>_xlfn.STDEV.S(Tabela13[[#This Row],[V43]],Tabela13[[#This Row],[V41]])</f>
        <v>0</v>
      </c>
      <c r="DL279" s="3">
        <f>_xlfn.STDEV.S(Tabela13[[#This Row],[V43]],Tabela13[[#This Row],[V42]])</f>
        <v>6.8478777231121862E-2</v>
      </c>
      <c r="DM279" s="3">
        <f>_xlfn.STDEV.S(Tabela13[[#This Row],[V43]],Tabela13[[#This Row],[V44]])</f>
        <v>0.13695755446224372</v>
      </c>
      <c r="DN279" s="3">
        <f>_xlfn.STDEV.S(Tabela13[[#This Row],[V43]],Tabela13[[#This Row],[V45]])</f>
        <v>0.13695755446224372</v>
      </c>
      <c r="DO279" s="3">
        <f>_xlfn.STDEV.S(Tabela13[[#This Row],[V43]],Tabela13[[#This Row],[V46]])</f>
        <v>6.8478777231121862E-2</v>
      </c>
      <c r="DP279" s="3">
        <f>_xlfn.STDEV.S(Tabela13[[#This Row],[V44]],Tabela13[[#This Row],[V41]])</f>
        <v>0.13695755446224372</v>
      </c>
      <c r="DQ279" s="3">
        <f>_xlfn.STDEV.S(Tabela13[[#This Row],[V44]],Tabela13[[#This Row],[V42]])</f>
        <v>6.8478777231121862E-2</v>
      </c>
      <c r="DR279" s="3">
        <f>_xlfn.STDEV.S(Tabela13[[#This Row],[V44]],Tabela13[[#This Row],[V43]])</f>
        <v>0.13695755446224372</v>
      </c>
      <c r="DS279" s="3">
        <f>_xlfn.STDEV.S(Tabela13[[#This Row],[V44]],Tabela13[[#This Row],[V45]])</f>
        <v>0</v>
      </c>
      <c r="DT279" s="3">
        <f>_xlfn.STDEV.S(Tabela13[[#This Row],[V44]],Tabela13[[#This Row],[V46]])</f>
        <v>6.8478777231121862E-2</v>
      </c>
      <c r="DU279" s="3">
        <f>_xlfn.STDEV.S(Tabela13[[#This Row],[V45]],Tabela13[[#This Row],[V41]])</f>
        <v>0.13695755446224372</v>
      </c>
      <c r="DV279" s="3">
        <f>_xlfn.STDEV.S(Tabela13[[#This Row],[V45]],Tabela13[[#This Row],[V42]])</f>
        <v>6.8478777231121862E-2</v>
      </c>
      <c r="DW279" s="3">
        <f>_xlfn.STDEV.S(Tabela13[[#This Row],[V45]],Tabela13[[#This Row],[V43]])</f>
        <v>0.13695755446224372</v>
      </c>
      <c r="DX279" s="3">
        <f>_xlfn.STDEV.S(Tabela13[[#This Row],[V45]],Tabela13[[#This Row],[V44]])</f>
        <v>0</v>
      </c>
      <c r="DY279" s="3">
        <f>_xlfn.STDEV.S(Tabela13[[#This Row],[V45]],Tabela13[[#This Row],[V46]])</f>
        <v>6.8478777231121862E-2</v>
      </c>
      <c r="DZ279" s="3">
        <f>_xlfn.STDEV.S(Tabela13[[#This Row],[V46]],Tabela13[[#This Row],[V41]])</f>
        <v>6.8478777231121862E-2</v>
      </c>
      <c r="EA279" s="3">
        <f>_xlfn.STDEV.S(Tabela13[[#This Row],[V46]],Tabela13[[#This Row],[V42]])</f>
        <v>0</v>
      </c>
      <c r="EB279" s="3">
        <f>_xlfn.STDEV.S(Tabela13[[#This Row],[V46]],Tabela13[[#This Row],[V43]])</f>
        <v>6.8478777231121862E-2</v>
      </c>
      <c r="EC279" s="3">
        <f>_xlfn.STDEV.S(Tabela13[[#This Row],[V46]],Tabela13[[#This Row],[V44]])</f>
        <v>6.8478777231121862E-2</v>
      </c>
      <c r="ED279" s="3">
        <f>_xlfn.STDEV.S(Tabela13[[#This Row],[V46]],Tabela13[[#This Row],[V45]])</f>
        <v>6.8478777231121862E-2</v>
      </c>
      <c r="EE279" s="3">
        <f t="shared" si="308"/>
        <v>-1.4142135623730949</v>
      </c>
      <c r="EF279" s="3">
        <f t="shared" si="309"/>
        <v>0</v>
      </c>
      <c r="EG279" s="3" t="str">
        <f t="shared" si="310"/>
        <v/>
      </c>
      <c r="EH279" s="3" t="str">
        <f t="shared" si="311"/>
        <v/>
      </c>
      <c r="EI279" s="3">
        <f t="shared" si="312"/>
        <v>-1.4142135623730949</v>
      </c>
      <c r="EJ279" s="3">
        <f t="shared" si="313"/>
        <v>-1.4142135623730949</v>
      </c>
      <c r="EK279" s="3">
        <f t="shared" si="314"/>
        <v>-1.4142135623730949</v>
      </c>
      <c r="EL279" s="3">
        <f t="shared" si="315"/>
        <v>1.4142135623730949</v>
      </c>
      <c r="EM279" s="3">
        <f t="shared" si="316"/>
        <v>1.4142135623730949</v>
      </c>
      <c r="EN279" s="3" t="str">
        <f t="shared" si="317"/>
        <v/>
      </c>
      <c r="EO279" s="3">
        <f t="shared" si="318"/>
        <v>0</v>
      </c>
      <c r="EP279" s="3">
        <f t="shared" si="319"/>
        <v>-1.4142135623730949</v>
      </c>
      <c r="EQ279" s="3" t="str">
        <f t="shared" si="320"/>
        <v/>
      </c>
      <c r="ER279" s="3" t="str">
        <f t="shared" si="321"/>
        <v/>
      </c>
      <c r="ES279" s="3" t="str">
        <f t="shared" si="322"/>
        <v/>
      </c>
      <c r="ET279" s="3" t="str">
        <f t="shared" si="323"/>
        <v/>
      </c>
      <c r="EU279" s="3" t="str">
        <f t="shared" si="324"/>
        <v/>
      </c>
      <c r="EV279" s="3" t="str">
        <f t="shared" si="325"/>
        <v/>
      </c>
      <c r="EW279" s="3">
        <f t="shared" si="326"/>
        <v>0</v>
      </c>
      <c r="EX279" s="3">
        <f t="shared" si="327"/>
        <v>1.4142135623730949</v>
      </c>
      <c r="EY279" s="3" t="str">
        <f t="shared" si="328"/>
        <v/>
      </c>
      <c r="EZ279" s="3">
        <f t="shared" si="329"/>
        <v>1.4142135623730949</v>
      </c>
      <c r="FA279" s="3" t="str">
        <f t="shared" si="330"/>
        <v/>
      </c>
      <c r="FB279" s="3">
        <f t="shared" si="331"/>
        <v>0</v>
      </c>
      <c r="FC279" s="3">
        <f t="shared" si="332"/>
        <v>1.4142135623730949</v>
      </c>
      <c r="FD279" s="3">
        <f t="shared" si="333"/>
        <v>-1.4142135623730949</v>
      </c>
      <c r="FE279" s="3" t="str">
        <f t="shared" si="334"/>
        <v/>
      </c>
      <c r="FF279" s="3">
        <f t="shared" si="335"/>
        <v>-1.4142135623730949</v>
      </c>
      <c r="FG279" s="3">
        <f t="shared" si="336"/>
        <v>1.4142135623730949</v>
      </c>
      <c r="FH279" s="3">
        <f t="shared" si="337"/>
        <v>1.4142135623730949</v>
      </c>
      <c r="FI279" s="4">
        <f t="shared" si="338"/>
        <v>0.48780487804878053</v>
      </c>
      <c r="FJ279" s="4">
        <f t="shared" si="339"/>
        <v>0.29411764705882354</v>
      </c>
      <c r="FK279" s="4">
        <f t="shared" si="340"/>
        <v>1.0960982658959537</v>
      </c>
      <c r="FL279" s="4">
        <f t="shared" si="341"/>
        <v>1.6520953757225434</v>
      </c>
      <c r="FM279" s="4">
        <f>Tabela13[[#This Row],[V139]]-Tabela13[[#This Row],[V140]]</f>
        <v>-0.55599710982658967</v>
      </c>
      <c r="FN279" s="4">
        <f>Tabela13[[#This Row],[V1]]-Tabela13[[#This Row],[V2]]/2</f>
        <v>0.27510760401721668</v>
      </c>
      <c r="FO279" s="4">
        <f>Tabela13[[#This Row],[V1]]-Tabela13[[#This Row],[V3]]/2</f>
        <v>0.3235294117647059</v>
      </c>
      <c r="FP279" s="4">
        <f>Tabela13[[#This Row],[V1]]-Tabela13[[#This Row],[V4]]/2</f>
        <v>0.27510760401721668</v>
      </c>
      <c r="FQ279" s="4">
        <f>Tabela13[[#This Row],[V2]]-Tabela13[[#This Row],[V1]]/2</f>
        <v>0.42037302725968434</v>
      </c>
      <c r="FR279" s="4">
        <f>Tabela13[[#This Row],[V2]]-Tabela13[[#This Row],[V3]]/2</f>
        <v>0.42037302725968434</v>
      </c>
      <c r="FS279" s="4">
        <f>Tabela13[[#This Row],[V2]]-Tabela13[[#This Row],[V4]]/2</f>
        <v>0.37195121951219512</v>
      </c>
      <c r="FT279" s="4">
        <f t="shared" si="342"/>
        <v>0.2684662467517514</v>
      </c>
      <c r="FU279" s="4">
        <f t="shared" si="343"/>
        <v>0.31290122788038449</v>
      </c>
      <c r="FV279" s="4">
        <f t="shared" si="344"/>
        <v>0.2684662467517514</v>
      </c>
      <c r="FW279" s="4">
        <f t="shared" si="345"/>
        <v>0.39794504148345922</v>
      </c>
      <c r="FX279" s="4">
        <f t="shared" si="346"/>
        <v>0.39794504148345922</v>
      </c>
      <c r="FY279" s="4">
        <f t="shared" si="347"/>
        <v>0.35609509137088513</v>
      </c>
      <c r="FZ279" s="4">
        <f t="shared" si="348"/>
        <v>48.323924415315254</v>
      </c>
      <c r="GA279" s="4">
        <f t="shared" si="349"/>
        <v>56.322221018469214</v>
      </c>
      <c r="GB279" s="4">
        <f t="shared" si="350"/>
        <v>48.323924415315254</v>
      </c>
      <c r="GC279" s="4">
        <f t="shared" si="351"/>
        <v>71.630107467022654</v>
      </c>
      <c r="GD279" s="4">
        <f t="shared" si="352"/>
        <v>71.630107467022654</v>
      </c>
      <c r="GE279" s="4">
        <f t="shared" si="353"/>
        <v>64.09711644675933</v>
      </c>
      <c r="GF279" s="4">
        <f>Tabela13[[#This Row],[V1]]-Tabela13[[#This Row],[V2]]/Tabela13[[#This Row],[V2]]</f>
        <v>-0.3529411764705882</v>
      </c>
      <c r="GG279" s="4">
        <f>Tabela13[[#This Row],[V1]]-Tabela13[[#This Row],[V3]]/Tabela13[[#This Row],[V3]]</f>
        <v>-0.3529411764705882</v>
      </c>
      <c r="GH279" s="4">
        <f>Tabela13[[#This Row],[V1]]-Tabela13[[#This Row],[V4]]/Tabela13[[#This Row],[V4]]</f>
        <v>-0.3529411764705882</v>
      </c>
      <c r="GI279" s="4">
        <f>Tabela13[[#This Row],[V2]]-Tabela13[[#This Row],[V1]]/Tabela13[[#This Row],[V1]]</f>
        <v>-0.25609756097560976</v>
      </c>
      <c r="GJ279" s="4">
        <f>Tabela13[[#This Row],[V2]]-Tabela13[[#This Row],[V3]]/Tabela13[[#This Row],[V3]]</f>
        <v>-0.25609756097560976</v>
      </c>
      <c r="GK279" s="4">
        <f>Tabela13[[#This Row],[V2]]-Tabela13[[#This Row],[V4]]/Tabela13[[#This Row],[V4]]</f>
        <v>-0.25609756097560976</v>
      </c>
      <c r="GL279" s="4">
        <f t="shared" si="354"/>
        <v>5.5912687475322416E-2</v>
      </c>
      <c r="GM279" s="4">
        <f t="shared" si="355"/>
        <v>0.69548063127690107</v>
      </c>
      <c r="GN279" s="4">
        <f t="shared" si="356"/>
        <v>8.0394312883547647E-2</v>
      </c>
      <c r="GO279" s="3">
        <f t="shared" si="357"/>
        <v>0</v>
      </c>
      <c r="GP279" s="3">
        <v>100</v>
      </c>
      <c r="GQ279" s="3">
        <f t="shared" si="358"/>
        <v>-1</v>
      </c>
      <c r="GR279" s="3">
        <f t="shared" si="359"/>
        <v>-100</v>
      </c>
      <c r="GS279" s="34">
        <f>COUNTIF($D$2:D278,Tabela13[[#This Row],[HomeTeam]])</f>
        <v>13</v>
      </c>
      <c r="GT279" s="34">
        <f>COUNTIF($E$2:E278,Tabela13[[#This Row],[AwayTeam]])</f>
        <v>13</v>
      </c>
      <c r="GU279" s="3">
        <f>IFERROR(AVERAGEIFS($AD$2:AD278,$D$2:D278,Tabela13[[#This Row],[HomeTeam]],$GS$2:GS278,"&gt;="&amp;Tabela13[[#This Row],[Contagem_H]]-5),"")</f>
        <v>0.69079113154167016</v>
      </c>
      <c r="GV279" s="3">
        <f>IFERROR(AVERAGEIFS($G$2:G278,$E$2:E278,Tabela13[[#This Row],[AwayTeam]],$GT$2:GT278,"&gt;="&amp;Tabela13[[#This Row],[Contagem_A]]-5),"")</f>
        <v>2.4</v>
      </c>
      <c r="GW279" s="3">
        <f>IFERROR(AVERAGEIFS($GQ$2:GQ278,$D$2:D278,Tabela13[[#This Row],[HomeTeam]],$GS$2:GS278,"&gt;="&amp;Tabela13[[#This Row],[Contagem_H]]-5),"")</f>
        <v>9.0000000000000038E-2</v>
      </c>
    </row>
    <row r="280" spans="1:205" x14ac:dyDescent="0.25">
      <c r="A280" t="s">
        <v>127</v>
      </c>
      <c r="B280" t="s">
        <v>237</v>
      </c>
      <c r="C280" t="s">
        <v>177</v>
      </c>
      <c r="D280" t="s">
        <v>24</v>
      </c>
      <c r="E280" t="s">
        <v>20</v>
      </c>
      <c r="F280" s="3">
        <v>3</v>
      </c>
      <c r="G280" s="3">
        <v>2</v>
      </c>
      <c r="H280" s="3" t="str">
        <f t="shared" si="360"/>
        <v>H</v>
      </c>
      <c r="I280" s="3">
        <v>1.8</v>
      </c>
      <c r="J280" s="3">
        <v>4</v>
      </c>
      <c r="K280" s="3">
        <v>3.75</v>
      </c>
      <c r="L280" s="3">
        <v>1.44</v>
      </c>
      <c r="M280" s="3">
        <v>2.7</v>
      </c>
      <c r="N280" s="3">
        <f t="shared" si="289"/>
        <v>5</v>
      </c>
      <c r="O280" s="3">
        <f t="shared" si="290"/>
        <v>3</v>
      </c>
      <c r="P280" s="3">
        <f t="shared" si="291"/>
        <v>0</v>
      </c>
      <c r="Q280" s="3">
        <f t="shared" si="292"/>
        <v>7.2222222222222188E-2</v>
      </c>
      <c r="R280" s="3">
        <f t="shared" si="293"/>
        <v>6.481481481481477E-2</v>
      </c>
      <c r="S280" s="3">
        <f t="shared" si="294"/>
        <v>1.93</v>
      </c>
      <c r="T280" s="3">
        <f t="shared" si="295"/>
        <v>4.2888888888888888</v>
      </c>
      <c r="U280" s="3">
        <f t="shared" si="296"/>
        <v>4.020833333333333</v>
      </c>
      <c r="V280" s="3">
        <f t="shared" si="297"/>
        <v>1.5439999999999998</v>
      </c>
      <c r="W280" s="3">
        <f t="shared" si="298"/>
        <v>2.895</v>
      </c>
      <c r="X280" s="4">
        <f t="shared" si="299"/>
        <v>0.55555555555555558</v>
      </c>
      <c r="Y280" s="4">
        <f t="shared" si="300"/>
        <v>0.25</v>
      </c>
      <c r="Z280" s="4">
        <f t="shared" si="301"/>
        <v>0.26666666666666666</v>
      </c>
      <c r="AA280" s="4">
        <f t="shared" si="302"/>
        <v>0.69444444444444442</v>
      </c>
      <c r="AB280" s="4">
        <f t="shared" si="303"/>
        <v>0.37037037037037035</v>
      </c>
      <c r="AC280" s="4">
        <f t="shared" si="304"/>
        <v>1.7777777777777777</v>
      </c>
      <c r="AD280" s="4">
        <f t="shared" si="305"/>
        <v>1.1333333333333333</v>
      </c>
      <c r="AE280" s="4">
        <f t="shared" si="306"/>
        <v>1.2777777777777777</v>
      </c>
      <c r="AF280" s="4">
        <f t="shared" si="307"/>
        <v>1.6333333333333333</v>
      </c>
      <c r="AG280" s="4">
        <f>IFERROR(AVERAGE(Tabela13[[#This Row],[V1]],Tabela13[[#This Row],[V2]]),"")</f>
        <v>1.4555555555555555</v>
      </c>
      <c r="AH280" s="4">
        <f>IFERROR(AVERAGE(Tabela13[[#This Row],[V1]],Tabela13[[#This Row],[V3]]),"")</f>
        <v>1.5277777777777777</v>
      </c>
      <c r="AI280" s="4">
        <f>IFERROR(AVERAGE(Tabela13[[#This Row],[V1]],Tabela13[[#This Row],[V4]]),"")</f>
        <v>1.7055555555555555</v>
      </c>
      <c r="AJ280" s="4">
        <f>IFERROR(AVERAGE(Tabela13[[#This Row],[V2]],Tabela13[[#This Row],[V1]]),"")</f>
        <v>1.4555555555555555</v>
      </c>
      <c r="AK280" s="4">
        <f>IFERROR(AVERAGE(Tabela13[[#This Row],[V2]],Tabela13[[#This Row],[V3]]),"")</f>
        <v>1.2055555555555555</v>
      </c>
      <c r="AL280" s="4">
        <f>IFERROR(AVERAGE(Tabela13[[#This Row],[V2]],Tabela13[[#This Row],[V4]]),"")</f>
        <v>1.3833333333333333</v>
      </c>
      <c r="AM280" s="4">
        <f>IFERROR(AVERAGE(Tabela13[[#This Row],[V3]],Tabela13[[#This Row],[V1]]),"")</f>
        <v>1.5277777777777777</v>
      </c>
      <c r="AN280" s="4">
        <f>IFERROR(AVERAGE(Tabela13[[#This Row],[V3]],Tabela13[[#This Row],[V2]]),"")</f>
        <v>1.2055555555555555</v>
      </c>
      <c r="AO280" s="4">
        <f>IFERROR(AVERAGE(Tabela13[[#This Row],[V3]],Tabela13[[#This Row],[V4]]),"")</f>
        <v>1.4555555555555555</v>
      </c>
      <c r="AP280" s="4">
        <f>IFERROR(AVERAGE(Tabela13[[#This Row],[V4]],Tabela13[[#This Row],[V1]]),"")</f>
        <v>1.7055555555555555</v>
      </c>
      <c r="AQ280" s="4">
        <f>IFERROR(AVERAGE(Tabela13[[#This Row],[V4]],Tabela13[[#This Row],[V2]]),"")</f>
        <v>1.3833333333333333</v>
      </c>
      <c r="AR280" s="4">
        <f>IFERROR(AVERAGE(Tabela13[[#This Row],[V4]],Tabela13[[#This Row],[V3]]),"")</f>
        <v>1.4555555555555555</v>
      </c>
      <c r="AS280" s="4">
        <f>_xlfn.STDEV.S(Tabela13[[#This Row],[V1]:[V2]])</f>
        <v>0.4556910367646646</v>
      </c>
      <c r="AT280" s="4">
        <f>_xlfn.STDEV.S(Tabela13[[#This Row],[V1]],Tabela13[[#This Row],[V3]])</f>
        <v>0.35355339059327379</v>
      </c>
      <c r="AU280" s="4">
        <f>_xlfn.STDEV.S(Tabela13[[#This Row],[V1]],Tabela13[[#This Row],[V4]])</f>
        <v>0.10213764617139015</v>
      </c>
      <c r="AV280" s="4">
        <f>_xlfn.STDEV.S(Tabela13[[#This Row],[V2]],Tabela13[[#This Row],[V1]])</f>
        <v>0.4556910367646646</v>
      </c>
      <c r="AW280" s="4">
        <f>_xlfn.STDEV.S(Tabela13[[#This Row],[V2]],Tabela13[[#This Row],[V3]])</f>
        <v>0.10213764617139015</v>
      </c>
      <c r="AX280" s="4">
        <f>_xlfn.STDEV.S(Tabela13[[#This Row],[V42]],Tabela13[[#This Row],[V44]])</f>
        <v>0.80924442735793767</v>
      </c>
      <c r="AY280" s="4">
        <f>_xlfn.STDEV.S(Tabela13[[#This Row],[V3]],Tabela13[[#This Row],[V1]])</f>
        <v>0.35355339059327379</v>
      </c>
      <c r="AZ280" s="4">
        <f>_xlfn.STDEV.S(Tabela13[[#This Row],[V3]],Tabela13[[#This Row],[V2]])</f>
        <v>0.10213764617139015</v>
      </c>
      <c r="BA280" s="4">
        <f>_xlfn.STDEV.S(Tabela13[[#This Row],[V3]],Tabela13[[#This Row],[V4]])</f>
        <v>0.25141574442188397</v>
      </c>
      <c r="BB280" s="4">
        <f>_xlfn.STDEV.S(Tabela13[[#This Row],[V4]],Tabela13[[#This Row],[V1]])</f>
        <v>0.10213764617139015</v>
      </c>
      <c r="BC280" s="4">
        <f>_xlfn.STDEV.S(Tabela13[[#This Row],[V4]],Tabela13[[#This Row],[V2]])</f>
        <v>0.35355339059327379</v>
      </c>
      <c r="BD280" s="4">
        <f>_xlfn.STDEV.S(Tabela13[[#This Row],[V4]],Tabela13[[#This Row],[V3]])</f>
        <v>0.25141574442188397</v>
      </c>
      <c r="BE280" s="4">
        <f>Tabela13[[#This Row],[V17]]/Tabela13[[#This Row],[V5]]</f>
        <v>0.31307017792992226</v>
      </c>
      <c r="BF280" s="4">
        <f>Tabela13[[#This Row],[V18]]/Tabela13[[#This Row],[V6]]</f>
        <v>0.23141676475196105</v>
      </c>
      <c r="BG280" s="4">
        <f>Tabela13[[#This Row],[V19]]/Tabela13[[#This Row],[V7]]</f>
        <v>5.9885264856189668E-2</v>
      </c>
      <c r="BH280" s="4">
        <f>Tabela13[[#This Row],[V20]]/Tabela13[[#This Row],[V8]]</f>
        <v>0.31307017792992226</v>
      </c>
      <c r="BI280" s="4">
        <f>Tabela13[[#This Row],[V21]]/Tabela13[[#This Row],[V9]]</f>
        <v>8.4722471478572481E-2</v>
      </c>
      <c r="BJ280" s="4">
        <f>Tabela13[[#This Row],[V22]]/Tabela13[[#This Row],[V10]]</f>
        <v>0.58499597158405137</v>
      </c>
      <c r="BK280" s="4">
        <f>Tabela13[[#This Row],[V23]]/Tabela13[[#This Row],[V11]]</f>
        <v>0.23141676475196105</v>
      </c>
      <c r="BL280" s="4">
        <f>Tabela13[[#This Row],[V24]]/Tabela13[[#This Row],[V12]]</f>
        <v>8.4722471478572481E-2</v>
      </c>
      <c r="BM280" s="4">
        <f>Tabela13[[#This Row],[V25]]/Tabela13[[#This Row],[V13]]</f>
        <v>0.17272837403030197</v>
      </c>
      <c r="BN280" s="4">
        <f>Tabela13[[#This Row],[V26]]/Tabela13[[#This Row],[V14]]</f>
        <v>5.9885264856189668E-2</v>
      </c>
      <c r="BO280" s="4">
        <f>Tabela13[[#This Row],[V27]]/Tabela13[[#This Row],[V15]]</f>
        <v>0.25558076428429433</v>
      </c>
      <c r="BP280" s="4">
        <f>Tabela13[[#This Row],[V28]]/Tabela13[[#This Row],[V16]]</f>
        <v>0.17272837403030197</v>
      </c>
      <c r="BQ280" s="4">
        <f>Tabela13[[#This Row],[V1]]-Tabela13[[#This Row],[V2]]</f>
        <v>0.64444444444444438</v>
      </c>
      <c r="BR280" s="4">
        <f>Tabela13[[#This Row],[V1]]-Tabela13[[#This Row],[V3]]</f>
        <v>0.5</v>
      </c>
      <c r="BS280" s="4">
        <f>Tabela13[[#This Row],[V1]]-Tabela13[[#This Row],[V4]]</f>
        <v>0.14444444444444438</v>
      </c>
      <c r="BT280" s="4">
        <f>Tabela13[[#This Row],[V2]]-Tabela13[[#This Row],[V1]]</f>
        <v>-0.64444444444444438</v>
      </c>
      <c r="BU280" s="4">
        <f>Tabela13[[#This Row],[V2]]-Tabela13[[#This Row],[V3]]</f>
        <v>-0.14444444444444438</v>
      </c>
      <c r="BV280" s="4">
        <f>Tabela13[[#This Row],[V2]]-Tabela13[[#This Row],[V4]]</f>
        <v>-0.5</v>
      </c>
      <c r="BW280" s="4">
        <f>AVERAGE(Tabela13[[#This Row],[V41]],Tabela13[[#This Row],[V42]])</f>
        <v>0.57222222222222219</v>
      </c>
      <c r="BX280" s="4">
        <f>AVERAGE(Tabela13[[#This Row],[V41]],Tabela13[[#This Row],[V43]])</f>
        <v>0.39444444444444438</v>
      </c>
      <c r="BY280" s="4">
        <f>AVERAGE(Tabela13[[#This Row],[V41]],Tabela13[[#This Row],[V44]])</f>
        <v>0</v>
      </c>
      <c r="BZ280" s="4">
        <f>AVERAGE(Tabela13[[#This Row],[V41]],Tabela13[[#This Row],[V45]])</f>
        <v>0.25</v>
      </c>
      <c r="CA280" s="4">
        <f>AVERAGE(Tabela13[[#This Row],[V41]],Tabela13[[#This Row],[V46]])</f>
        <v>7.2222222222222188E-2</v>
      </c>
      <c r="CB280" s="4">
        <f>AVERAGE(Tabela13[[#This Row],[V42]],Tabela13[[#This Row],[V41]])</f>
        <v>0.57222222222222219</v>
      </c>
      <c r="CC280" s="4">
        <f>AVERAGE(Tabela13[[#This Row],[V42]],Tabela13[[#This Row],[V43]])</f>
        <v>0.32222222222222219</v>
      </c>
      <c r="CD280" s="4">
        <f>AVERAGE(Tabela13[[#This Row],[V42]],Tabela13[[#This Row],[V44]])</f>
        <v>-7.2222222222222188E-2</v>
      </c>
      <c r="CE280" s="4">
        <f>AVERAGE(Tabela13[[#This Row],[V42]],Tabela13[[#This Row],[V45]])</f>
        <v>0.17777777777777781</v>
      </c>
      <c r="CF280" s="4">
        <f>AVERAGE(Tabela13[[#This Row],[V42]],Tabela13[[#This Row],[V46]])</f>
        <v>0</v>
      </c>
      <c r="CG280" s="4">
        <f>AVERAGE(Tabela13[[#This Row],[V43]],Tabela13[[#This Row],[V41]])</f>
        <v>0.39444444444444438</v>
      </c>
      <c r="CH280" s="4">
        <f>AVERAGE(Tabela13[[#This Row],[V43]],Tabela13[[#This Row],[V42]])</f>
        <v>0.32222222222222219</v>
      </c>
      <c r="CI280" s="4">
        <f>AVERAGE(Tabela13[[#This Row],[V43]],Tabela13[[#This Row],[V44]])</f>
        <v>-0.25</v>
      </c>
      <c r="CJ280" s="4">
        <f>AVERAGE(Tabela13[[#This Row],[V43]],Tabela13[[#This Row],[V45]])</f>
        <v>0</v>
      </c>
      <c r="CK280" s="4">
        <f>AVERAGE(Tabela13[[#This Row],[V43]],Tabela13[[#This Row],[V46]])</f>
        <v>-0.17777777777777781</v>
      </c>
      <c r="CL280" s="4">
        <f>AVERAGE(Tabela13[[#This Row],[V44]],Tabela13[[#This Row],[V41]])</f>
        <v>0</v>
      </c>
      <c r="CM280" s="4">
        <f>AVERAGE(Tabela13[[#This Row],[V44]],Tabela13[[#This Row],[V42]])</f>
        <v>-7.2222222222222188E-2</v>
      </c>
      <c r="CN280" s="4">
        <f>AVERAGE(Tabela13[[#This Row],[V44]],Tabela13[[#This Row],[V43]])</f>
        <v>-0.25</v>
      </c>
      <c r="CO280" s="4">
        <f>AVERAGE(Tabela13[[#This Row],[V44]],Tabela13[[#This Row],[V45]])</f>
        <v>-0.39444444444444438</v>
      </c>
      <c r="CP280" s="4">
        <f>AVERAGE(Tabela13[[#This Row],[V44]],Tabela13[[#This Row],[V46]])</f>
        <v>-0.57222222222222219</v>
      </c>
      <c r="CQ280" s="4">
        <f>AVERAGE(Tabela13[[#This Row],[V45]],Tabela13[[#This Row],[V41]])</f>
        <v>0.25</v>
      </c>
      <c r="CR280" s="4">
        <f>AVERAGE(Tabela13[[#This Row],[V45]],Tabela13[[#This Row],[V42]])</f>
        <v>0.17777777777777781</v>
      </c>
      <c r="CS280" s="4">
        <f>AVERAGE(Tabela13[[#This Row],[V45]],Tabela13[[#This Row],[V43]])</f>
        <v>0</v>
      </c>
      <c r="CT280" s="4">
        <f>AVERAGE(Tabela13[[#This Row],[V45]],Tabela13[[#This Row],[V44]])</f>
        <v>-0.39444444444444438</v>
      </c>
      <c r="CU280" s="4">
        <f>AVERAGE(Tabela13[[#This Row],[V45]],Tabela13[[#This Row],[V46]])</f>
        <v>-0.32222222222222219</v>
      </c>
      <c r="CV280" s="4">
        <f>AVERAGE(Tabela13[[#This Row],[V46]],Tabela13[[#This Row],[V41]])</f>
        <v>7.2222222222222188E-2</v>
      </c>
      <c r="CW280" s="4">
        <f>AVERAGE(Tabela13[[#This Row],[V46]],Tabela13[[#This Row],[V42]])</f>
        <v>0</v>
      </c>
      <c r="CX280" s="4">
        <f>AVERAGE(Tabela13[[#This Row],[V46]],Tabela13[[#This Row],[V43]])</f>
        <v>-0.17777777777777781</v>
      </c>
      <c r="CY280" s="4">
        <f>AVERAGE(Tabela13[[#This Row],[V46]],Tabela13[[#This Row],[V44]])</f>
        <v>-0.57222222222222219</v>
      </c>
      <c r="CZ280" s="4">
        <f>AVERAGE(Tabela13[[#This Row],[V46]],Tabela13[[#This Row],[V45]])</f>
        <v>-0.32222222222222219</v>
      </c>
      <c r="DA280" s="3">
        <f>_xlfn.STDEV.S(Tabela13[[#This Row],[V41]],Tabela13[[#This Row],[V42]])</f>
        <v>0.10213764617138997</v>
      </c>
      <c r="DB280" s="3">
        <f>_xlfn.STDEV.S(Tabela13[[#This Row],[V41]],Tabela13[[#This Row],[V43]])</f>
        <v>0.35355339059327368</v>
      </c>
      <c r="DC280" s="3">
        <f>_xlfn.STDEV.S(Tabela13[[#This Row],[V41]],Tabela13[[#This Row],[V44]])</f>
        <v>0.91138207352932776</v>
      </c>
      <c r="DD280" s="3">
        <f>_xlfn.STDEV.S(Tabela13[[#This Row],[V41]],Tabela13[[#This Row],[V45]])</f>
        <v>0.55782868293605403</v>
      </c>
      <c r="DE280" s="3">
        <f>_xlfn.STDEV.S(Tabela13[[#This Row],[V41]],Tabela13[[#This Row],[V46]])</f>
        <v>0.80924442735793767</v>
      </c>
      <c r="DF280" s="3">
        <f>_xlfn.STDEV.S(Tabela13[[#This Row],[V42]],Tabela13[[#This Row],[V41]])</f>
        <v>0.10213764617138997</v>
      </c>
      <c r="DG280" s="3">
        <f>_xlfn.STDEV.S(Tabela13[[#This Row],[V42]],Tabela13[[#This Row],[V43]])</f>
        <v>0.25141574442188358</v>
      </c>
      <c r="DH280" s="3">
        <f>_xlfn.STDEV.S(Tabela13[[#This Row],[V42]],Tabela13[[#This Row],[V44]])</f>
        <v>0.80924442735793767</v>
      </c>
      <c r="DI280" s="3">
        <f>_xlfn.STDEV.S(Tabela13[[#This Row],[V42]],Tabela13[[#This Row],[V45]])</f>
        <v>0.45569103676466388</v>
      </c>
      <c r="DJ280" s="3">
        <f>_xlfn.STDEV.S(Tabela13[[#This Row],[V42]],Tabela13[[#This Row],[V46]])</f>
        <v>0.70710678118654757</v>
      </c>
      <c r="DK280" s="3">
        <f>_xlfn.STDEV.S(Tabela13[[#This Row],[V43]],Tabela13[[#This Row],[V41]])</f>
        <v>0.35355339059327368</v>
      </c>
      <c r="DL280" s="3">
        <f>_xlfn.STDEV.S(Tabela13[[#This Row],[V43]],Tabela13[[#This Row],[V42]])</f>
        <v>0.25141574442188358</v>
      </c>
      <c r="DM280" s="3">
        <f>_xlfn.STDEV.S(Tabela13[[#This Row],[V43]],Tabela13[[#This Row],[V44]])</f>
        <v>0.55782868293605403</v>
      </c>
      <c r="DN280" s="3">
        <f>_xlfn.STDEV.S(Tabela13[[#This Row],[V43]],Tabela13[[#This Row],[V45]])</f>
        <v>0.2042752923427803</v>
      </c>
      <c r="DO280" s="3">
        <f>_xlfn.STDEV.S(Tabela13[[#This Row],[V43]],Tabela13[[#This Row],[V46]])</f>
        <v>0.45569103676466388</v>
      </c>
      <c r="DP280" s="3">
        <f>_xlfn.STDEV.S(Tabela13[[#This Row],[V44]],Tabela13[[#This Row],[V41]])</f>
        <v>0.91138207352932776</v>
      </c>
      <c r="DQ280" s="3">
        <f>_xlfn.STDEV.S(Tabela13[[#This Row],[V44]],Tabela13[[#This Row],[V42]])</f>
        <v>0.80924442735793767</v>
      </c>
      <c r="DR280" s="3">
        <f>_xlfn.STDEV.S(Tabela13[[#This Row],[V44]],Tabela13[[#This Row],[V43]])</f>
        <v>0.55782868293605403</v>
      </c>
      <c r="DS280" s="3">
        <f>_xlfn.STDEV.S(Tabela13[[#This Row],[V44]],Tabela13[[#This Row],[V45]])</f>
        <v>0.35355339059327368</v>
      </c>
      <c r="DT280" s="3">
        <f>_xlfn.STDEV.S(Tabela13[[#This Row],[V44]],Tabela13[[#This Row],[V46]])</f>
        <v>0.10213764617138997</v>
      </c>
      <c r="DU280" s="3">
        <f>_xlfn.STDEV.S(Tabela13[[#This Row],[V45]],Tabela13[[#This Row],[V41]])</f>
        <v>0.55782868293605403</v>
      </c>
      <c r="DV280" s="3">
        <f>_xlfn.STDEV.S(Tabela13[[#This Row],[V45]],Tabela13[[#This Row],[V42]])</f>
        <v>0.45569103676466388</v>
      </c>
      <c r="DW280" s="3">
        <f>_xlfn.STDEV.S(Tabela13[[#This Row],[V45]],Tabela13[[#This Row],[V43]])</f>
        <v>0.2042752923427803</v>
      </c>
      <c r="DX280" s="3">
        <f>_xlfn.STDEV.S(Tabela13[[#This Row],[V45]],Tabela13[[#This Row],[V44]])</f>
        <v>0.35355339059327368</v>
      </c>
      <c r="DY280" s="3">
        <f>_xlfn.STDEV.S(Tabela13[[#This Row],[V45]],Tabela13[[#This Row],[V46]])</f>
        <v>0.25141574442188358</v>
      </c>
      <c r="DZ280" s="3">
        <f>_xlfn.STDEV.S(Tabela13[[#This Row],[V46]],Tabela13[[#This Row],[V41]])</f>
        <v>0.80924442735793767</v>
      </c>
      <c r="EA280" s="3">
        <f>_xlfn.STDEV.S(Tabela13[[#This Row],[V46]],Tabela13[[#This Row],[V42]])</f>
        <v>0.70710678118654757</v>
      </c>
      <c r="EB280" s="3">
        <f>_xlfn.STDEV.S(Tabela13[[#This Row],[V46]],Tabela13[[#This Row],[V43]])</f>
        <v>0.45569103676466388</v>
      </c>
      <c r="EC280" s="3">
        <f>_xlfn.STDEV.S(Tabela13[[#This Row],[V46]],Tabela13[[#This Row],[V44]])</f>
        <v>0.10213764617138997</v>
      </c>
      <c r="ED280" s="3">
        <f>_xlfn.STDEV.S(Tabela13[[#This Row],[V46]],Tabela13[[#This Row],[V45]])</f>
        <v>0.25141574442188358</v>
      </c>
      <c r="EE280" s="3">
        <f t="shared" si="308"/>
        <v>0.17849297389174948</v>
      </c>
      <c r="EF280" s="3">
        <f t="shared" si="309"/>
        <v>0.89633253953224323</v>
      </c>
      <c r="EG280" s="3" t="str">
        <f t="shared" si="310"/>
        <v/>
      </c>
      <c r="EH280" s="3">
        <f t="shared" si="311"/>
        <v>2.2313147317442161</v>
      </c>
      <c r="EI280" s="3">
        <f t="shared" si="312"/>
        <v>11.20492284034068</v>
      </c>
      <c r="EJ280" s="3">
        <f t="shared" si="313"/>
        <v>0.17849297389174948</v>
      </c>
      <c r="EK280" s="3">
        <f t="shared" si="314"/>
        <v>0.78025575855067331</v>
      </c>
      <c r="EL280" s="3">
        <f t="shared" si="315"/>
        <v>-11.20492284034068</v>
      </c>
      <c r="EM280" s="3">
        <f t="shared" si="316"/>
        <v>2.5632620818012337</v>
      </c>
      <c r="EN280" s="3" t="str">
        <f t="shared" si="317"/>
        <v/>
      </c>
      <c r="EO280" s="3">
        <f t="shared" si="318"/>
        <v>0.89633253953224323</v>
      </c>
      <c r="EP280" s="3">
        <f t="shared" si="319"/>
        <v>0.78025575855067331</v>
      </c>
      <c r="EQ280" s="3">
        <f t="shared" si="320"/>
        <v>-2.2313147317442161</v>
      </c>
      <c r="ER280" s="3" t="str">
        <f t="shared" si="321"/>
        <v/>
      </c>
      <c r="ES280" s="3" t="str">
        <f t="shared" si="322"/>
        <v/>
      </c>
      <c r="ET280" s="3" t="str">
        <f t="shared" si="323"/>
        <v/>
      </c>
      <c r="EU280" s="3" t="str">
        <f t="shared" si="324"/>
        <v/>
      </c>
      <c r="EV280" s="3">
        <f t="shared" si="325"/>
        <v>-2.2313147317442161</v>
      </c>
      <c r="EW280" s="3">
        <f t="shared" si="326"/>
        <v>-0.89633253953224323</v>
      </c>
      <c r="EX280" s="3">
        <f t="shared" si="327"/>
        <v>-0.17849297389174948</v>
      </c>
      <c r="EY280" s="3">
        <f t="shared" si="328"/>
        <v>2.2313147317442161</v>
      </c>
      <c r="EZ280" s="3">
        <f t="shared" si="329"/>
        <v>2.5632620818012337</v>
      </c>
      <c r="FA280" s="3" t="str">
        <f t="shared" si="330"/>
        <v/>
      </c>
      <c r="FB280" s="3">
        <f t="shared" si="331"/>
        <v>-0.89633253953224323</v>
      </c>
      <c r="FC280" s="3">
        <f t="shared" si="332"/>
        <v>-0.78025575855067331</v>
      </c>
      <c r="FD280" s="3">
        <f t="shared" si="333"/>
        <v>11.20492284034068</v>
      </c>
      <c r="FE280" s="3" t="str">
        <f t="shared" si="334"/>
        <v/>
      </c>
      <c r="FF280" s="3">
        <f t="shared" si="335"/>
        <v>-2.5632620818012337</v>
      </c>
      <c r="FG280" s="3">
        <f t="shared" si="336"/>
        <v>-0.17849297389174948</v>
      </c>
      <c r="FH280" s="3">
        <f t="shared" si="337"/>
        <v>-0.78025575855067331</v>
      </c>
      <c r="FI280" s="4">
        <f t="shared" si="338"/>
        <v>0.8</v>
      </c>
      <c r="FJ280" s="4">
        <f t="shared" si="339"/>
        <v>1.1111111111111112</v>
      </c>
      <c r="FK280" s="4">
        <f t="shared" si="340"/>
        <v>1.7875647668393784</v>
      </c>
      <c r="FL280" s="4">
        <f t="shared" si="341"/>
        <v>0.97927461139896388</v>
      </c>
      <c r="FM280" s="4">
        <f>Tabela13[[#This Row],[V139]]-Tabela13[[#This Row],[V140]]</f>
        <v>0.80829015544041449</v>
      </c>
      <c r="FN280" s="4">
        <f>Tabela13[[#This Row],[V1]]-Tabela13[[#This Row],[V2]]/2</f>
        <v>1.211111111111111</v>
      </c>
      <c r="FO280" s="4">
        <f>Tabela13[[#This Row],[V1]]-Tabela13[[#This Row],[V3]]/2</f>
        <v>1.1388888888888888</v>
      </c>
      <c r="FP280" s="4">
        <f>Tabela13[[#This Row],[V1]]-Tabela13[[#This Row],[V4]]/2</f>
        <v>0.96111111111111103</v>
      </c>
      <c r="FQ280" s="4">
        <f>Tabela13[[#This Row],[V2]]-Tabela13[[#This Row],[V1]]/2</f>
        <v>0.24444444444444446</v>
      </c>
      <c r="FR280" s="4">
        <f>Tabela13[[#This Row],[V2]]-Tabela13[[#This Row],[V3]]/2</f>
        <v>0.49444444444444446</v>
      </c>
      <c r="FS280" s="4">
        <f>Tabela13[[#This Row],[V2]]-Tabela13[[#This Row],[V4]]/2</f>
        <v>0.31666666666666665</v>
      </c>
      <c r="FT280" s="4">
        <f t="shared" si="342"/>
        <v>0.88058700514007548</v>
      </c>
      <c r="FU280" s="4">
        <f t="shared" si="343"/>
        <v>0.85024219095065501</v>
      </c>
      <c r="FV280" s="4">
        <f t="shared" si="344"/>
        <v>0.76557073370991435</v>
      </c>
      <c r="FW280" s="4">
        <f t="shared" si="345"/>
        <v>0.23974310887045661</v>
      </c>
      <c r="FX280" s="4">
        <f t="shared" si="346"/>
        <v>0.45919329547583987</v>
      </c>
      <c r="FY280" s="4">
        <f t="shared" si="347"/>
        <v>0.30667631940168272</v>
      </c>
      <c r="FZ280" s="4">
        <f t="shared" si="348"/>
        <v>158.50566092521359</v>
      </c>
      <c r="GA280" s="4">
        <f t="shared" si="349"/>
        <v>153.0435943711179</v>
      </c>
      <c r="GB280" s="4">
        <f t="shared" si="350"/>
        <v>137.80273206778458</v>
      </c>
      <c r="GC280" s="4">
        <f t="shared" si="351"/>
        <v>43.153759596682193</v>
      </c>
      <c r="GD280" s="4">
        <f t="shared" si="352"/>
        <v>82.654793185651172</v>
      </c>
      <c r="GE280" s="4">
        <f t="shared" si="353"/>
        <v>55.20173749230289</v>
      </c>
      <c r="GF280" s="4">
        <f>Tabela13[[#This Row],[V1]]-Tabela13[[#This Row],[V2]]/Tabela13[[#This Row],[V2]]</f>
        <v>0.77777777777777768</v>
      </c>
      <c r="GG280" s="4">
        <f>Tabela13[[#This Row],[V1]]-Tabela13[[#This Row],[V3]]/Tabela13[[#This Row],[V3]]</f>
        <v>0.77777777777777768</v>
      </c>
      <c r="GH280" s="4">
        <f>Tabela13[[#This Row],[V1]]-Tabela13[[#This Row],[V4]]/Tabela13[[#This Row],[V4]]</f>
        <v>0.77777777777777768</v>
      </c>
      <c r="GI280" s="4">
        <f>Tabela13[[#This Row],[V2]]-Tabela13[[#This Row],[V1]]/Tabela13[[#This Row],[V1]]</f>
        <v>0.1333333333333333</v>
      </c>
      <c r="GJ280" s="4">
        <f>Tabela13[[#This Row],[V2]]-Tabela13[[#This Row],[V3]]/Tabela13[[#This Row],[V3]]</f>
        <v>0.1333333333333333</v>
      </c>
      <c r="GK280" s="4">
        <f>Tabela13[[#This Row],[V2]]-Tabela13[[#This Row],[V4]]/Tabela13[[#This Row],[V4]]</f>
        <v>0.1333333333333333</v>
      </c>
      <c r="GL280" s="4">
        <f t="shared" si="354"/>
        <v>0.30047972617736218</v>
      </c>
      <c r="GM280" s="4">
        <f t="shared" si="355"/>
        <v>1.4555555555555553</v>
      </c>
      <c r="GN280" s="4">
        <f t="shared" si="356"/>
        <v>0.20643645309895117</v>
      </c>
      <c r="GO280" s="3">
        <f t="shared" si="357"/>
        <v>1</v>
      </c>
      <c r="GP280" s="3">
        <v>100</v>
      </c>
      <c r="GQ280" s="3">
        <f t="shared" si="358"/>
        <v>0.8</v>
      </c>
      <c r="GR280" s="3">
        <f t="shared" si="359"/>
        <v>80</v>
      </c>
      <c r="GS280" s="34">
        <f>COUNTIF($D$2:D279,Tabela13[[#This Row],[HomeTeam]])</f>
        <v>12</v>
      </c>
      <c r="GT280" s="34">
        <f>COUNTIF($E$2:E279,Tabela13[[#This Row],[AwayTeam]])</f>
        <v>13</v>
      </c>
      <c r="GU280" s="3">
        <f>IFERROR(AVERAGEIFS($AD$2:AD279,$D$2:D279,Tabela13[[#This Row],[HomeTeam]],$GS$2:GS279,"&gt;="&amp;Tabela13[[#This Row],[Contagem_H]]-5),"")</f>
        <v>0.78423148171431933</v>
      </c>
      <c r="GV280" s="3">
        <f>IFERROR(AVERAGEIFS($G$2:G279,$E$2:E279,Tabela13[[#This Row],[AwayTeam]],$GT$2:GT279,"&gt;="&amp;Tabela13[[#This Row],[Contagem_A]]-5),"")</f>
        <v>1.8</v>
      </c>
      <c r="GW280" s="3">
        <f>IFERROR(AVERAGEIFS($GQ$2:GQ279,$D$2:D279,Tabela13[[#This Row],[HomeTeam]],$GS$2:GS279,"&gt;="&amp;Tabela13[[#This Row],[Contagem_H]]-5),"")</f>
        <v>0.22400000000000003</v>
      </c>
    </row>
    <row r="281" spans="1:205" x14ac:dyDescent="0.25">
      <c r="A281" t="s">
        <v>127</v>
      </c>
      <c r="B281" t="s">
        <v>238</v>
      </c>
      <c r="C281" t="s">
        <v>186</v>
      </c>
      <c r="D281" t="s">
        <v>13</v>
      </c>
      <c r="E281" t="s">
        <v>16</v>
      </c>
      <c r="F281" s="3">
        <v>4</v>
      </c>
      <c r="G281" s="3">
        <v>3</v>
      </c>
      <c r="H281" s="3" t="str">
        <f t="shared" si="360"/>
        <v>H</v>
      </c>
      <c r="I281" s="3">
        <v>1.53</v>
      </c>
      <c r="J281" s="3">
        <v>4.75</v>
      </c>
      <c r="K281" s="3">
        <v>5.5</v>
      </c>
      <c r="L281" s="3">
        <v>1.4</v>
      </c>
      <c r="M281" s="3">
        <v>2.88</v>
      </c>
      <c r="N281" s="3">
        <f t="shared" si="289"/>
        <v>7</v>
      </c>
      <c r="O281" s="3">
        <f t="shared" si="290"/>
        <v>3</v>
      </c>
      <c r="P281" s="3">
        <f t="shared" si="291"/>
        <v>0</v>
      </c>
      <c r="Q281" s="3">
        <f t="shared" si="292"/>
        <v>4.5939268849485515E-2</v>
      </c>
      <c r="R281" s="3">
        <f t="shared" si="293"/>
        <v>6.1507936507936511E-2</v>
      </c>
      <c r="S281" s="3">
        <f t="shared" si="294"/>
        <v>1.6002870813397128</v>
      </c>
      <c r="T281" s="3">
        <f t="shared" si="295"/>
        <v>4.9682115270350558</v>
      </c>
      <c r="U281" s="3">
        <f t="shared" si="296"/>
        <v>5.7526659786721703</v>
      </c>
      <c r="V281" s="3">
        <f t="shared" si="297"/>
        <v>1.4643149763892795</v>
      </c>
      <c r="W281" s="3">
        <f t="shared" si="298"/>
        <v>3.0123050942865182</v>
      </c>
      <c r="X281" s="4">
        <f t="shared" si="299"/>
        <v>0.65359477124183007</v>
      </c>
      <c r="Y281" s="4">
        <f t="shared" si="300"/>
        <v>0.21052631578947367</v>
      </c>
      <c r="Z281" s="4">
        <f t="shared" si="301"/>
        <v>0.18181818181818182</v>
      </c>
      <c r="AA281" s="4">
        <f t="shared" si="302"/>
        <v>0.7142857142857143</v>
      </c>
      <c r="AB281" s="4">
        <f t="shared" si="303"/>
        <v>0.34722222222222221</v>
      </c>
      <c r="AC281" s="4">
        <f t="shared" si="304"/>
        <v>2.3267973856209152</v>
      </c>
      <c r="AD281" s="4">
        <f t="shared" si="305"/>
        <v>1.5909090909090908</v>
      </c>
      <c r="AE281" s="4">
        <f t="shared" si="306"/>
        <v>1.826797385620915</v>
      </c>
      <c r="AF281" s="4">
        <f t="shared" si="307"/>
        <v>2.0909090909090908</v>
      </c>
      <c r="AG281" s="4">
        <f>IFERROR(AVERAGE(Tabela13[[#This Row],[V1]],Tabela13[[#This Row],[V2]]),"")</f>
        <v>1.958853238265003</v>
      </c>
      <c r="AH281" s="4">
        <f>IFERROR(AVERAGE(Tabela13[[#This Row],[V1]],Tabela13[[#This Row],[V3]]),"")</f>
        <v>2.0767973856209152</v>
      </c>
      <c r="AI281" s="4">
        <f>IFERROR(AVERAGE(Tabela13[[#This Row],[V1]],Tabela13[[#This Row],[V4]]),"")</f>
        <v>2.2088532382650028</v>
      </c>
      <c r="AJ281" s="4">
        <f>IFERROR(AVERAGE(Tabela13[[#This Row],[V2]],Tabela13[[#This Row],[V1]]),"")</f>
        <v>1.958853238265003</v>
      </c>
      <c r="AK281" s="4">
        <f>IFERROR(AVERAGE(Tabela13[[#This Row],[V2]],Tabela13[[#This Row],[V3]]),"")</f>
        <v>1.7088532382650028</v>
      </c>
      <c r="AL281" s="4">
        <f>IFERROR(AVERAGE(Tabela13[[#This Row],[V2]],Tabela13[[#This Row],[V4]]),"")</f>
        <v>1.8409090909090908</v>
      </c>
      <c r="AM281" s="4">
        <f>IFERROR(AVERAGE(Tabela13[[#This Row],[V3]],Tabela13[[#This Row],[V1]]),"")</f>
        <v>2.0767973856209152</v>
      </c>
      <c r="AN281" s="4">
        <f>IFERROR(AVERAGE(Tabela13[[#This Row],[V3]],Tabela13[[#This Row],[V2]]),"")</f>
        <v>1.7088532382650028</v>
      </c>
      <c r="AO281" s="4">
        <f>IFERROR(AVERAGE(Tabela13[[#This Row],[V3]],Tabela13[[#This Row],[V4]]),"")</f>
        <v>1.9588532382650028</v>
      </c>
      <c r="AP281" s="4">
        <f>IFERROR(AVERAGE(Tabela13[[#This Row],[V4]],Tabela13[[#This Row],[V1]]),"")</f>
        <v>2.2088532382650028</v>
      </c>
      <c r="AQ281" s="4">
        <f>IFERROR(AVERAGE(Tabela13[[#This Row],[V4]],Tabela13[[#This Row],[V2]]),"")</f>
        <v>1.8409090909090908</v>
      </c>
      <c r="AR281" s="4">
        <f>IFERROR(AVERAGE(Tabela13[[#This Row],[V4]],Tabela13[[#This Row],[V3]]),"")</f>
        <v>1.9588532382650028</v>
      </c>
      <c r="AS281" s="4">
        <f>_xlfn.STDEV.S(Tabela13[[#This Row],[V1]:[V2]])</f>
        <v>0.5203516033865353</v>
      </c>
      <c r="AT281" s="4">
        <f>_xlfn.STDEV.S(Tabela13[[#This Row],[V1]],Tabela13[[#This Row],[V3]])</f>
        <v>0.35355339059327123</v>
      </c>
      <c r="AU281" s="4">
        <f>_xlfn.STDEV.S(Tabela13[[#This Row],[V1]],Tabela13[[#This Row],[V4]])</f>
        <v>0.16679821279326182</v>
      </c>
      <c r="AV281" s="4">
        <f>_xlfn.STDEV.S(Tabela13[[#This Row],[V2]],Tabela13[[#This Row],[V1]])</f>
        <v>0.5203516033865353</v>
      </c>
      <c r="AW281" s="4">
        <f>_xlfn.STDEV.S(Tabela13[[#This Row],[V2]],Tabela13[[#This Row],[V3]])</f>
        <v>0.16679821279326168</v>
      </c>
      <c r="AX281" s="4">
        <f>_xlfn.STDEV.S(Tabela13[[#This Row],[V42]],Tabela13[[#This Row],[V44]])</f>
        <v>0.87390499397980947</v>
      </c>
      <c r="AY281" s="4">
        <f>_xlfn.STDEV.S(Tabela13[[#This Row],[V3]],Tabela13[[#This Row],[V1]])</f>
        <v>0.35355339059327123</v>
      </c>
      <c r="AZ281" s="4">
        <f>_xlfn.STDEV.S(Tabela13[[#This Row],[V3]],Tabela13[[#This Row],[V2]])</f>
        <v>0.16679821279326168</v>
      </c>
      <c r="BA281" s="4">
        <f>_xlfn.STDEV.S(Tabela13[[#This Row],[V3]],Tabela13[[#This Row],[V4]])</f>
        <v>0.18675517780001211</v>
      </c>
      <c r="BB281" s="4">
        <f>_xlfn.STDEV.S(Tabela13[[#This Row],[V4]],Tabela13[[#This Row],[V1]])</f>
        <v>0.16679821279326182</v>
      </c>
      <c r="BC281" s="4">
        <f>_xlfn.STDEV.S(Tabela13[[#This Row],[V4]],Tabela13[[#This Row],[V2]])</f>
        <v>0.35355339059327379</v>
      </c>
      <c r="BD281" s="4">
        <f>_xlfn.STDEV.S(Tabela13[[#This Row],[V4]],Tabela13[[#This Row],[V3]])</f>
        <v>0.18675517780001211</v>
      </c>
      <c r="BE281" s="4">
        <f>Tabela13[[#This Row],[V17]]/Tabela13[[#This Row],[V5]]</f>
        <v>0.26564093379829801</v>
      </c>
      <c r="BF281" s="4">
        <f>Tabela13[[#This Row],[V18]]/Tabela13[[#This Row],[V6]]</f>
        <v>0.17023971285844372</v>
      </c>
      <c r="BG281" s="4">
        <f>Tabela13[[#This Row],[V19]]/Tabela13[[#This Row],[V7]]</f>
        <v>7.5513488132094062E-2</v>
      </c>
      <c r="BH281" s="4">
        <f>Tabela13[[#This Row],[V20]]/Tabela13[[#This Row],[V8]]</f>
        <v>0.26564093379829801</v>
      </c>
      <c r="BI281" s="4">
        <f>Tabela13[[#This Row],[V21]]/Tabela13[[#This Row],[V9]]</f>
        <v>9.7608272646404537E-2</v>
      </c>
      <c r="BJ281" s="4">
        <f>Tabela13[[#This Row],[V22]]/Tabela13[[#This Row],[V10]]</f>
        <v>0.47471382389026689</v>
      </c>
      <c r="BK281" s="4">
        <f>Tabela13[[#This Row],[V23]]/Tabela13[[#This Row],[V11]]</f>
        <v>0.17023971285844372</v>
      </c>
      <c r="BL281" s="4">
        <f>Tabela13[[#This Row],[V24]]/Tabela13[[#This Row],[V12]]</f>
        <v>9.7608272646404537E-2</v>
      </c>
      <c r="BM281" s="4">
        <f>Tabela13[[#This Row],[V25]]/Tabela13[[#This Row],[V13]]</f>
        <v>9.5339035182352441E-2</v>
      </c>
      <c r="BN281" s="4">
        <f>Tabela13[[#This Row],[V26]]/Tabela13[[#This Row],[V14]]</f>
        <v>7.5513488132094062E-2</v>
      </c>
      <c r="BO281" s="4">
        <f>Tabela13[[#This Row],[V27]]/Tabela13[[#This Row],[V15]]</f>
        <v>0.19205369365560551</v>
      </c>
      <c r="BP281" s="4">
        <f>Tabela13[[#This Row],[V28]]/Tabela13[[#This Row],[V16]]</f>
        <v>9.5339035182352441E-2</v>
      </c>
      <c r="BQ281" s="4">
        <f>Tabela13[[#This Row],[V1]]-Tabela13[[#This Row],[V2]]</f>
        <v>0.73588829471182438</v>
      </c>
      <c r="BR281" s="4">
        <f>Tabela13[[#This Row],[V1]]-Tabela13[[#This Row],[V3]]</f>
        <v>0.50000000000000022</v>
      </c>
      <c r="BS281" s="4">
        <f>Tabela13[[#This Row],[V1]]-Tabela13[[#This Row],[V4]]</f>
        <v>0.23588829471182438</v>
      </c>
      <c r="BT281" s="4">
        <f>Tabela13[[#This Row],[V2]]-Tabela13[[#This Row],[V1]]</f>
        <v>-0.73588829471182438</v>
      </c>
      <c r="BU281" s="4">
        <f>Tabela13[[#This Row],[V2]]-Tabela13[[#This Row],[V3]]</f>
        <v>-0.23588829471182415</v>
      </c>
      <c r="BV281" s="4">
        <f>Tabela13[[#This Row],[V2]]-Tabela13[[#This Row],[V4]]</f>
        <v>-0.5</v>
      </c>
      <c r="BW281" s="4">
        <f>AVERAGE(Tabela13[[#This Row],[V41]],Tabela13[[#This Row],[V42]])</f>
        <v>0.6179441473559123</v>
      </c>
      <c r="BX281" s="4">
        <f>AVERAGE(Tabela13[[#This Row],[V41]],Tabela13[[#This Row],[V43]])</f>
        <v>0.48588829471182438</v>
      </c>
      <c r="BY281" s="4">
        <f>AVERAGE(Tabela13[[#This Row],[V41]],Tabela13[[#This Row],[V44]])</f>
        <v>0</v>
      </c>
      <c r="BZ281" s="4">
        <f>AVERAGE(Tabela13[[#This Row],[V41]],Tabela13[[#This Row],[V45]])</f>
        <v>0.25000000000000011</v>
      </c>
      <c r="CA281" s="4">
        <f>AVERAGE(Tabela13[[#This Row],[V41]],Tabela13[[#This Row],[V46]])</f>
        <v>0.11794414735591219</v>
      </c>
      <c r="CB281" s="4">
        <f>AVERAGE(Tabela13[[#This Row],[V42]],Tabela13[[#This Row],[V41]])</f>
        <v>0.6179441473559123</v>
      </c>
      <c r="CC281" s="4">
        <f>AVERAGE(Tabela13[[#This Row],[V42]],Tabela13[[#This Row],[V43]])</f>
        <v>0.3679441473559123</v>
      </c>
      <c r="CD281" s="4">
        <f>AVERAGE(Tabela13[[#This Row],[V42]],Tabela13[[#This Row],[V44]])</f>
        <v>-0.11794414735591208</v>
      </c>
      <c r="CE281" s="4">
        <f>AVERAGE(Tabela13[[#This Row],[V42]],Tabela13[[#This Row],[V45]])</f>
        <v>0.13205585264408803</v>
      </c>
      <c r="CF281" s="4">
        <f>AVERAGE(Tabela13[[#This Row],[V42]],Tabela13[[#This Row],[V46]])</f>
        <v>0</v>
      </c>
      <c r="CG281" s="4">
        <f>AVERAGE(Tabela13[[#This Row],[V43]],Tabela13[[#This Row],[V41]])</f>
        <v>0.48588829471182438</v>
      </c>
      <c r="CH281" s="4">
        <f>AVERAGE(Tabela13[[#This Row],[V43]],Tabela13[[#This Row],[V42]])</f>
        <v>0.3679441473559123</v>
      </c>
      <c r="CI281" s="4">
        <f>AVERAGE(Tabela13[[#This Row],[V43]],Tabela13[[#This Row],[V44]])</f>
        <v>-0.25</v>
      </c>
      <c r="CJ281" s="4">
        <f>AVERAGE(Tabela13[[#This Row],[V43]],Tabela13[[#This Row],[V45]])</f>
        <v>1.1102230246251565E-16</v>
      </c>
      <c r="CK281" s="4">
        <f>AVERAGE(Tabela13[[#This Row],[V43]],Tabela13[[#This Row],[V46]])</f>
        <v>-0.13205585264408781</v>
      </c>
      <c r="CL281" s="4">
        <f>AVERAGE(Tabela13[[#This Row],[V44]],Tabela13[[#This Row],[V41]])</f>
        <v>0</v>
      </c>
      <c r="CM281" s="4">
        <f>AVERAGE(Tabela13[[#This Row],[V44]],Tabela13[[#This Row],[V42]])</f>
        <v>-0.11794414735591208</v>
      </c>
      <c r="CN281" s="4">
        <f>AVERAGE(Tabela13[[#This Row],[V44]],Tabela13[[#This Row],[V43]])</f>
        <v>-0.25</v>
      </c>
      <c r="CO281" s="4">
        <f>AVERAGE(Tabela13[[#This Row],[V44]],Tabela13[[#This Row],[V45]])</f>
        <v>-0.48588829471182426</v>
      </c>
      <c r="CP281" s="4">
        <f>AVERAGE(Tabela13[[#This Row],[V44]],Tabela13[[#This Row],[V46]])</f>
        <v>-0.61794414735591219</v>
      </c>
      <c r="CQ281" s="4">
        <f>AVERAGE(Tabela13[[#This Row],[V45]],Tabela13[[#This Row],[V41]])</f>
        <v>0.25000000000000011</v>
      </c>
      <c r="CR281" s="4">
        <f>AVERAGE(Tabela13[[#This Row],[V45]],Tabela13[[#This Row],[V42]])</f>
        <v>0.13205585264408803</v>
      </c>
      <c r="CS281" s="4">
        <f>AVERAGE(Tabela13[[#This Row],[V45]],Tabela13[[#This Row],[V43]])</f>
        <v>1.1102230246251565E-16</v>
      </c>
      <c r="CT281" s="4">
        <f>AVERAGE(Tabela13[[#This Row],[V45]],Tabela13[[#This Row],[V44]])</f>
        <v>-0.48588829471182426</v>
      </c>
      <c r="CU281" s="4">
        <f>AVERAGE(Tabela13[[#This Row],[V45]],Tabela13[[#This Row],[V46]])</f>
        <v>-0.36794414735591208</v>
      </c>
      <c r="CV281" s="4">
        <f>AVERAGE(Tabela13[[#This Row],[V46]],Tabela13[[#This Row],[V41]])</f>
        <v>0.11794414735591219</v>
      </c>
      <c r="CW281" s="4">
        <f>AVERAGE(Tabela13[[#This Row],[V46]],Tabela13[[#This Row],[V42]])</f>
        <v>0</v>
      </c>
      <c r="CX281" s="4">
        <f>AVERAGE(Tabela13[[#This Row],[V46]],Tabela13[[#This Row],[V43]])</f>
        <v>-0.13205585264408781</v>
      </c>
      <c r="CY281" s="4">
        <f>AVERAGE(Tabela13[[#This Row],[V46]],Tabela13[[#This Row],[V44]])</f>
        <v>-0.61794414735591219</v>
      </c>
      <c r="CZ281" s="4">
        <f>AVERAGE(Tabela13[[#This Row],[V46]],Tabela13[[#This Row],[V45]])</f>
        <v>-0.36794414735591208</v>
      </c>
      <c r="DA281" s="3">
        <f>_xlfn.STDEV.S(Tabela13[[#This Row],[V41]],Tabela13[[#This Row],[V42]])</f>
        <v>0.16679821279326149</v>
      </c>
      <c r="DB281" s="3">
        <f>_xlfn.STDEV.S(Tabela13[[#This Row],[V41]],Tabela13[[#This Row],[V43]])</f>
        <v>0.35355339059327379</v>
      </c>
      <c r="DC281" s="3">
        <f>_xlfn.STDEV.S(Tabela13[[#This Row],[V41]],Tabela13[[#This Row],[V44]])</f>
        <v>1.0407032067730713</v>
      </c>
      <c r="DD281" s="3">
        <f>_xlfn.STDEV.S(Tabela13[[#This Row],[V41]],Tabela13[[#This Row],[V45]])</f>
        <v>0.6871498161797972</v>
      </c>
      <c r="DE281" s="3">
        <f>_xlfn.STDEV.S(Tabela13[[#This Row],[V41]],Tabela13[[#This Row],[V46]])</f>
        <v>0.87390499397980936</v>
      </c>
      <c r="DF281" s="3">
        <f>_xlfn.STDEV.S(Tabela13[[#This Row],[V42]],Tabela13[[#This Row],[V41]])</f>
        <v>0.16679821279326149</v>
      </c>
      <c r="DG281" s="3">
        <f>_xlfn.STDEV.S(Tabela13[[#This Row],[V42]],Tabela13[[#This Row],[V43]])</f>
        <v>0.18675517780001208</v>
      </c>
      <c r="DH281" s="3">
        <f>_xlfn.STDEV.S(Tabela13[[#This Row],[V42]],Tabela13[[#This Row],[V44]])</f>
        <v>0.87390499397980947</v>
      </c>
      <c r="DI281" s="3">
        <f>_xlfn.STDEV.S(Tabela13[[#This Row],[V42]],Tabela13[[#This Row],[V45]])</f>
        <v>0.52035160338653563</v>
      </c>
      <c r="DJ281" s="3">
        <f>_xlfn.STDEV.S(Tabela13[[#This Row],[V42]],Tabela13[[#This Row],[V46]])</f>
        <v>0.70710678118654768</v>
      </c>
      <c r="DK281" s="3">
        <f>_xlfn.STDEV.S(Tabela13[[#This Row],[V43]],Tabela13[[#This Row],[V41]])</f>
        <v>0.35355339059327379</v>
      </c>
      <c r="DL281" s="3">
        <f>_xlfn.STDEV.S(Tabela13[[#This Row],[V43]],Tabela13[[#This Row],[V42]])</f>
        <v>0.18675517780001208</v>
      </c>
      <c r="DM281" s="3">
        <f>_xlfn.STDEV.S(Tabela13[[#This Row],[V43]],Tabela13[[#This Row],[V44]])</f>
        <v>0.68714981617979742</v>
      </c>
      <c r="DN281" s="3">
        <f>_xlfn.STDEV.S(Tabela13[[#This Row],[V43]],Tabela13[[#This Row],[V45]])</f>
        <v>0.33359642558652353</v>
      </c>
      <c r="DO281" s="3">
        <f>_xlfn.STDEV.S(Tabela13[[#This Row],[V43]],Tabela13[[#This Row],[V46]])</f>
        <v>0.52035160338653563</v>
      </c>
      <c r="DP281" s="3">
        <f>_xlfn.STDEV.S(Tabela13[[#This Row],[V44]],Tabela13[[#This Row],[V41]])</f>
        <v>1.0407032067730713</v>
      </c>
      <c r="DQ281" s="3">
        <f>_xlfn.STDEV.S(Tabela13[[#This Row],[V44]],Tabela13[[#This Row],[V42]])</f>
        <v>0.87390499397980947</v>
      </c>
      <c r="DR281" s="3">
        <f>_xlfn.STDEV.S(Tabela13[[#This Row],[V44]],Tabela13[[#This Row],[V43]])</f>
        <v>0.68714981617979742</v>
      </c>
      <c r="DS281" s="3">
        <f>_xlfn.STDEV.S(Tabela13[[#This Row],[V44]],Tabela13[[#This Row],[V45]])</f>
        <v>0.3535533905932739</v>
      </c>
      <c r="DT281" s="3">
        <f>_xlfn.STDEV.S(Tabela13[[#This Row],[V44]],Tabela13[[#This Row],[V46]])</f>
        <v>0.16679821279326182</v>
      </c>
      <c r="DU281" s="3">
        <f>_xlfn.STDEV.S(Tabela13[[#This Row],[V45]],Tabela13[[#This Row],[V41]])</f>
        <v>0.6871498161797972</v>
      </c>
      <c r="DV281" s="3">
        <f>_xlfn.STDEV.S(Tabela13[[#This Row],[V45]],Tabela13[[#This Row],[V42]])</f>
        <v>0.52035160338653563</v>
      </c>
      <c r="DW281" s="3">
        <f>_xlfn.STDEV.S(Tabela13[[#This Row],[V45]],Tabela13[[#This Row],[V43]])</f>
        <v>0.33359642558652353</v>
      </c>
      <c r="DX281" s="3">
        <f>_xlfn.STDEV.S(Tabela13[[#This Row],[V45]],Tabela13[[#This Row],[V44]])</f>
        <v>0.3535533905932739</v>
      </c>
      <c r="DY281" s="3">
        <f>_xlfn.STDEV.S(Tabela13[[#This Row],[V45]],Tabela13[[#This Row],[V46]])</f>
        <v>0.18675517780001208</v>
      </c>
      <c r="DZ281" s="3">
        <f>_xlfn.STDEV.S(Tabela13[[#This Row],[V46]],Tabela13[[#This Row],[V41]])</f>
        <v>0.87390499397980936</v>
      </c>
      <c r="EA281" s="3">
        <f>_xlfn.STDEV.S(Tabela13[[#This Row],[V46]],Tabela13[[#This Row],[V42]])</f>
        <v>0.70710678118654768</v>
      </c>
      <c r="EB281" s="3">
        <f>_xlfn.STDEV.S(Tabela13[[#This Row],[V46]],Tabela13[[#This Row],[V43]])</f>
        <v>0.52035160338653563</v>
      </c>
      <c r="EC281" s="3">
        <f>_xlfn.STDEV.S(Tabela13[[#This Row],[V46]],Tabela13[[#This Row],[V44]])</f>
        <v>0.16679821279326182</v>
      </c>
      <c r="ED281" s="3">
        <f>_xlfn.STDEV.S(Tabela13[[#This Row],[V46]],Tabela13[[#This Row],[V45]])</f>
        <v>0.18675517780001208</v>
      </c>
      <c r="EE281" s="3">
        <f t="shared" si="308"/>
        <v>0.26992441551063362</v>
      </c>
      <c r="EF281" s="3">
        <f t="shared" si="309"/>
        <v>0.72764335844509875</v>
      </c>
      <c r="EG281" s="3" t="str">
        <f t="shared" si="310"/>
        <v/>
      </c>
      <c r="EH281" s="3">
        <f t="shared" si="311"/>
        <v>2.7485992647191875</v>
      </c>
      <c r="EI281" s="3">
        <f t="shared" si="312"/>
        <v>7.4094816366146983</v>
      </c>
      <c r="EJ281" s="3">
        <f t="shared" si="313"/>
        <v>0.26992441551063362</v>
      </c>
      <c r="EK281" s="3">
        <f t="shared" si="314"/>
        <v>0.5075639309445622</v>
      </c>
      <c r="EL281" s="3">
        <f t="shared" si="315"/>
        <v>-7.4094816366147063</v>
      </c>
      <c r="EM281" s="3">
        <f t="shared" si="316"/>
        <v>3.9403903194579923</v>
      </c>
      <c r="EN281" s="3" t="str">
        <f t="shared" si="317"/>
        <v/>
      </c>
      <c r="EO281" s="3">
        <f t="shared" si="318"/>
        <v>0.72764335844509875</v>
      </c>
      <c r="EP281" s="3">
        <f t="shared" si="319"/>
        <v>0.5075639309445622</v>
      </c>
      <c r="EQ281" s="3">
        <f t="shared" si="320"/>
        <v>-2.7485992647191897</v>
      </c>
      <c r="ER281" s="3">
        <f t="shared" si="321"/>
        <v>3004769475927193.5</v>
      </c>
      <c r="ES281" s="3" t="str">
        <f t="shared" si="322"/>
        <v/>
      </c>
      <c r="ET281" s="3" t="str">
        <f t="shared" si="323"/>
        <v/>
      </c>
      <c r="EU281" s="3" t="str">
        <f t="shared" si="324"/>
        <v/>
      </c>
      <c r="EV281" s="3">
        <f t="shared" si="325"/>
        <v>-2.7485992647191897</v>
      </c>
      <c r="EW281" s="3">
        <f t="shared" si="326"/>
        <v>-0.72764335844509909</v>
      </c>
      <c r="EX281" s="3">
        <f t="shared" si="327"/>
        <v>-0.26992441551063423</v>
      </c>
      <c r="EY281" s="3">
        <f t="shared" si="328"/>
        <v>2.7485992647191875</v>
      </c>
      <c r="EZ281" s="3">
        <f t="shared" si="329"/>
        <v>3.9403903194579923</v>
      </c>
      <c r="FA281" s="3">
        <f t="shared" si="330"/>
        <v>3004769475927193.5</v>
      </c>
      <c r="FB281" s="3">
        <f t="shared" si="331"/>
        <v>-0.72764335844509909</v>
      </c>
      <c r="FC281" s="3">
        <f t="shared" si="332"/>
        <v>-0.50756393094456242</v>
      </c>
      <c r="FD281" s="3">
        <f t="shared" si="333"/>
        <v>7.4094816366146983</v>
      </c>
      <c r="FE281" s="3" t="str">
        <f t="shared" si="334"/>
        <v/>
      </c>
      <c r="FF281" s="3">
        <f t="shared" si="335"/>
        <v>-3.940390319457999</v>
      </c>
      <c r="FG281" s="3">
        <f t="shared" si="336"/>
        <v>-0.26992441551063423</v>
      </c>
      <c r="FH281" s="3">
        <f t="shared" si="337"/>
        <v>-0.50756393094456242</v>
      </c>
      <c r="FI281" s="4">
        <f t="shared" si="338"/>
        <v>0.72727272727272729</v>
      </c>
      <c r="FJ281" s="4">
        <f t="shared" si="339"/>
        <v>1.9607843137254903</v>
      </c>
      <c r="FK281" s="4">
        <f t="shared" si="340"/>
        <v>2.0759433116067694</v>
      </c>
      <c r="FL281" s="4">
        <f t="shared" si="341"/>
        <v>0.72277701369371539</v>
      </c>
      <c r="FM281" s="4">
        <f>Tabela13[[#This Row],[V139]]-Tabela13[[#This Row],[V140]]</f>
        <v>1.3531662979130541</v>
      </c>
      <c r="FN281" s="4">
        <f>Tabela13[[#This Row],[V1]]-Tabela13[[#This Row],[V2]]/2</f>
        <v>1.5313428401663698</v>
      </c>
      <c r="FO281" s="4">
        <f>Tabela13[[#This Row],[V1]]-Tabela13[[#This Row],[V3]]/2</f>
        <v>1.4133986928104578</v>
      </c>
      <c r="FP281" s="4">
        <f>Tabela13[[#This Row],[V1]]-Tabela13[[#This Row],[V4]]/2</f>
        <v>1.2813428401663698</v>
      </c>
      <c r="FQ281" s="4">
        <f>Tabela13[[#This Row],[V2]]-Tabela13[[#This Row],[V1]]/2</f>
        <v>0.42751039809863323</v>
      </c>
      <c r="FR281" s="4">
        <f>Tabela13[[#This Row],[V2]]-Tabela13[[#This Row],[V3]]/2</f>
        <v>0.67751039809863334</v>
      </c>
      <c r="FS281" s="4">
        <f>Tabela13[[#This Row],[V2]]-Tabela13[[#This Row],[V4]]/2</f>
        <v>0.54545454545454541</v>
      </c>
      <c r="FT281" s="4">
        <f t="shared" si="342"/>
        <v>0.99229986837421447</v>
      </c>
      <c r="FU281" s="4">
        <f t="shared" si="343"/>
        <v>0.9550448905640726</v>
      </c>
      <c r="FV281" s="4">
        <f t="shared" si="344"/>
        <v>0.90810196272799903</v>
      </c>
      <c r="FW281" s="4">
        <f t="shared" si="345"/>
        <v>0.40399505421797438</v>
      </c>
      <c r="FX281" s="4">
        <f t="shared" si="346"/>
        <v>0.59547227838465633</v>
      </c>
      <c r="FY281" s="4">
        <f t="shared" si="347"/>
        <v>0.49934672168013006</v>
      </c>
      <c r="FZ281" s="4">
        <f t="shared" si="348"/>
        <v>178.6139763073586</v>
      </c>
      <c r="GA281" s="4">
        <f t="shared" si="349"/>
        <v>171.90808030153306</v>
      </c>
      <c r="GB281" s="4">
        <f t="shared" si="350"/>
        <v>163.45835329103983</v>
      </c>
      <c r="GC281" s="4">
        <f t="shared" si="351"/>
        <v>72.71910975923538</v>
      </c>
      <c r="GD281" s="4">
        <f t="shared" si="352"/>
        <v>107.18501010923814</v>
      </c>
      <c r="GE281" s="4">
        <f t="shared" si="353"/>
        <v>89.882409902423404</v>
      </c>
      <c r="GF281" s="4">
        <f>Tabela13[[#This Row],[V1]]-Tabela13[[#This Row],[V2]]/Tabela13[[#This Row],[V2]]</f>
        <v>1.3267973856209152</v>
      </c>
      <c r="GG281" s="4">
        <f>Tabela13[[#This Row],[V1]]-Tabela13[[#This Row],[V3]]/Tabela13[[#This Row],[V3]]</f>
        <v>1.3267973856209152</v>
      </c>
      <c r="GH281" s="4">
        <f>Tabela13[[#This Row],[V1]]-Tabela13[[#This Row],[V4]]/Tabela13[[#This Row],[V4]]</f>
        <v>1.3267973856209152</v>
      </c>
      <c r="GI281" s="4">
        <f>Tabela13[[#This Row],[V2]]-Tabela13[[#This Row],[V1]]/Tabela13[[#This Row],[V1]]</f>
        <v>0.59090909090909083</v>
      </c>
      <c r="GJ281" s="4">
        <f>Tabela13[[#This Row],[V2]]-Tabela13[[#This Row],[V3]]/Tabela13[[#This Row],[V3]]</f>
        <v>0.59090909090909083</v>
      </c>
      <c r="GK281" s="4">
        <f>Tabela13[[#This Row],[V2]]-Tabela13[[#This Row],[V4]]/Tabela13[[#This Row],[V4]]</f>
        <v>0.59090909090909083</v>
      </c>
      <c r="GL281" s="4">
        <f t="shared" si="354"/>
        <v>0.31918818252041148</v>
      </c>
      <c r="GM281" s="4">
        <f t="shared" si="355"/>
        <v>1.958853238265003</v>
      </c>
      <c r="GN281" s="4">
        <f t="shared" si="356"/>
        <v>0.16294645065044439</v>
      </c>
      <c r="GO281" s="3">
        <f t="shared" si="357"/>
        <v>1</v>
      </c>
      <c r="GP281" s="3">
        <v>100</v>
      </c>
      <c r="GQ281" s="3">
        <f t="shared" si="358"/>
        <v>0.53</v>
      </c>
      <c r="GR281" s="3">
        <f t="shared" si="359"/>
        <v>53</v>
      </c>
      <c r="GS281" s="34">
        <f>COUNTIF($D$2:D280,Tabela13[[#This Row],[HomeTeam]])</f>
        <v>13</v>
      </c>
      <c r="GT281" s="34">
        <f>COUNTIF($E$2:E280,Tabela13[[#This Row],[AwayTeam]])</f>
        <v>13</v>
      </c>
      <c r="GU281" s="3">
        <f>IFERROR(AVERAGEIFS($AD$2:AD280,$D$2:D280,Tabela13[[#This Row],[HomeTeam]],$GS$2:GS280,"&gt;="&amp;Tabela13[[#This Row],[Contagem_H]]-5),"")</f>
        <v>0.99037731554434993</v>
      </c>
      <c r="GV281" s="3">
        <f>IFERROR(AVERAGEIFS($G$2:G280,$E$2:E280,Tabela13[[#This Row],[AwayTeam]],$GT$2:GT280,"&gt;="&amp;Tabela13[[#This Row],[Contagem_A]]-5),"")</f>
        <v>2</v>
      </c>
      <c r="GW281" s="3">
        <f>IFERROR(AVERAGEIFS($GQ$2:GQ280,$D$2:D280,Tabela13[[#This Row],[HomeTeam]],$GS$2:GS280,"&gt;="&amp;Tabela13[[#This Row],[Contagem_H]]-5),"")</f>
        <v>-0.61799999999999999</v>
      </c>
    </row>
    <row r="282" spans="1:205" x14ac:dyDescent="0.25">
      <c r="A282" t="s">
        <v>127</v>
      </c>
      <c r="B282" t="s">
        <v>239</v>
      </c>
      <c r="C282" t="s">
        <v>173</v>
      </c>
      <c r="D282" t="s">
        <v>11</v>
      </c>
      <c r="E282" t="s">
        <v>22</v>
      </c>
      <c r="F282" s="3">
        <v>2</v>
      </c>
      <c r="G282" s="3">
        <v>1</v>
      </c>
      <c r="H282" s="3" t="str">
        <f t="shared" si="360"/>
        <v>H</v>
      </c>
      <c r="I282" s="3">
        <v>3.1</v>
      </c>
      <c r="J282" s="3">
        <v>3.75</v>
      </c>
      <c r="K282" s="3">
        <v>2.2000000000000002</v>
      </c>
      <c r="L282" s="3">
        <v>1.7</v>
      </c>
      <c r="M282" s="3">
        <v>2.1</v>
      </c>
      <c r="N282" s="3">
        <f t="shared" si="289"/>
        <v>3</v>
      </c>
      <c r="O282" s="3">
        <f t="shared" si="290"/>
        <v>3</v>
      </c>
      <c r="P282" s="3">
        <f t="shared" si="291"/>
        <v>0</v>
      </c>
      <c r="Q282" s="3">
        <f t="shared" si="292"/>
        <v>4.3792766373411451E-2</v>
      </c>
      <c r="R282" s="3">
        <f t="shared" si="293"/>
        <v>6.4425770308123242E-2</v>
      </c>
      <c r="S282" s="3">
        <f t="shared" si="294"/>
        <v>3.2357575757575754</v>
      </c>
      <c r="T282" s="3">
        <f t="shared" si="295"/>
        <v>3.9142228739002931</v>
      </c>
      <c r="U282" s="3">
        <f t="shared" si="296"/>
        <v>2.2963440860215054</v>
      </c>
      <c r="V282" s="3">
        <f t="shared" si="297"/>
        <v>1.7744477028347994</v>
      </c>
      <c r="W282" s="3">
        <f t="shared" si="298"/>
        <v>2.1919648093841642</v>
      </c>
      <c r="X282" s="4">
        <f t="shared" si="299"/>
        <v>0.32258064516129031</v>
      </c>
      <c r="Y282" s="4">
        <f t="shared" si="300"/>
        <v>0.26666666666666666</v>
      </c>
      <c r="Z282" s="4">
        <f t="shared" si="301"/>
        <v>0.45454545454545453</v>
      </c>
      <c r="AA282" s="4">
        <f t="shared" si="302"/>
        <v>0.58823529411764708</v>
      </c>
      <c r="AB282" s="4">
        <f t="shared" si="303"/>
        <v>0.47619047619047616</v>
      </c>
      <c r="AC282" s="4">
        <f t="shared" si="304"/>
        <v>1.1612903225806452</v>
      </c>
      <c r="AD282" s="4">
        <f t="shared" si="305"/>
        <v>0.72727272727272729</v>
      </c>
      <c r="AE282" s="4">
        <f t="shared" si="306"/>
        <v>0.66129032258064513</v>
      </c>
      <c r="AF282" s="4">
        <f t="shared" si="307"/>
        <v>1.2272727272727273</v>
      </c>
      <c r="AG282" s="4">
        <f>IFERROR(AVERAGE(Tabela13[[#This Row],[V1]],Tabela13[[#This Row],[V2]]),"")</f>
        <v>0.94428152492668627</v>
      </c>
      <c r="AH282" s="4">
        <f>IFERROR(AVERAGE(Tabela13[[#This Row],[V1]],Tabela13[[#This Row],[V3]]),"")</f>
        <v>0.91129032258064524</v>
      </c>
      <c r="AI282" s="4">
        <f>IFERROR(AVERAGE(Tabela13[[#This Row],[V1]],Tabela13[[#This Row],[V4]]),"")</f>
        <v>1.1942815249266863</v>
      </c>
      <c r="AJ282" s="4">
        <f>IFERROR(AVERAGE(Tabela13[[#This Row],[V2]],Tabela13[[#This Row],[V1]]),"")</f>
        <v>0.94428152492668627</v>
      </c>
      <c r="AK282" s="4">
        <f>IFERROR(AVERAGE(Tabela13[[#This Row],[V2]],Tabela13[[#This Row],[V3]]),"")</f>
        <v>0.69428152492668627</v>
      </c>
      <c r="AL282" s="4">
        <f>IFERROR(AVERAGE(Tabela13[[#This Row],[V2]],Tabela13[[#This Row],[V4]]),"")</f>
        <v>0.97727272727272729</v>
      </c>
      <c r="AM282" s="4">
        <f>IFERROR(AVERAGE(Tabela13[[#This Row],[V3]],Tabela13[[#This Row],[V1]]),"")</f>
        <v>0.91129032258064524</v>
      </c>
      <c r="AN282" s="4">
        <f>IFERROR(AVERAGE(Tabela13[[#This Row],[V3]],Tabela13[[#This Row],[V2]]),"")</f>
        <v>0.69428152492668627</v>
      </c>
      <c r="AO282" s="4">
        <f>IFERROR(AVERAGE(Tabela13[[#This Row],[V3]],Tabela13[[#This Row],[V4]]),"")</f>
        <v>0.94428152492668627</v>
      </c>
      <c r="AP282" s="4">
        <f>IFERROR(AVERAGE(Tabela13[[#This Row],[V4]],Tabela13[[#This Row],[V1]]),"")</f>
        <v>1.1942815249266863</v>
      </c>
      <c r="AQ282" s="4">
        <f>IFERROR(AVERAGE(Tabela13[[#This Row],[V4]],Tabela13[[#This Row],[V2]]),"")</f>
        <v>0.97727272727272729</v>
      </c>
      <c r="AR282" s="4">
        <f>IFERROR(AVERAGE(Tabela13[[#This Row],[V4]],Tabela13[[#This Row],[V3]]),"")</f>
        <v>0.94428152492668627</v>
      </c>
      <c r="AS282" s="4">
        <f>_xlfn.STDEV.S(Tabela13[[#This Row],[V1]:[V2]])</f>
        <v>0.30689678479650728</v>
      </c>
      <c r="AT282" s="4">
        <f>_xlfn.STDEV.S(Tabela13[[#This Row],[V1]],Tabela13[[#This Row],[V3]])</f>
        <v>0.35355339059327345</v>
      </c>
      <c r="AU282" s="4">
        <f>_xlfn.STDEV.S(Tabela13[[#This Row],[V1]],Tabela13[[#This Row],[V4]])</f>
        <v>4.6656605796766289E-2</v>
      </c>
      <c r="AV282" s="4">
        <f>_xlfn.STDEV.S(Tabela13[[#This Row],[V2]],Tabela13[[#This Row],[V1]])</f>
        <v>0.30689678479650728</v>
      </c>
      <c r="AW282" s="4">
        <f>_xlfn.STDEV.S(Tabela13[[#This Row],[V2]],Tabela13[[#This Row],[V3]])</f>
        <v>4.6656605796766372E-2</v>
      </c>
      <c r="AX282" s="4">
        <f>_xlfn.STDEV.S(Tabela13[[#This Row],[V42]],Tabela13[[#This Row],[V44]])</f>
        <v>0.66045017538978135</v>
      </c>
      <c r="AY282" s="4">
        <f>_xlfn.STDEV.S(Tabela13[[#This Row],[V3]],Tabela13[[#This Row],[V1]])</f>
        <v>0.35355339059327345</v>
      </c>
      <c r="AZ282" s="4">
        <f>_xlfn.STDEV.S(Tabela13[[#This Row],[V3]],Tabela13[[#This Row],[V2]])</f>
        <v>4.6656605796766372E-2</v>
      </c>
      <c r="BA282" s="4">
        <f>_xlfn.STDEV.S(Tabela13[[#This Row],[V3]],Tabela13[[#This Row],[V4]])</f>
        <v>0.4002099963900399</v>
      </c>
      <c r="BB282" s="4">
        <f>_xlfn.STDEV.S(Tabela13[[#This Row],[V4]],Tabela13[[#This Row],[V1]])</f>
        <v>4.6656605796766289E-2</v>
      </c>
      <c r="BC282" s="4">
        <f>_xlfn.STDEV.S(Tabela13[[#This Row],[V4]],Tabela13[[#This Row],[V2]])</f>
        <v>0.35355339059327406</v>
      </c>
      <c r="BD282" s="4">
        <f>_xlfn.STDEV.S(Tabela13[[#This Row],[V4]],Tabela13[[#This Row],[V3]])</f>
        <v>0.4002099963900399</v>
      </c>
      <c r="BE282" s="4">
        <f>Tabela13[[#This Row],[V17]]/Tabela13[[#This Row],[V5]]</f>
        <v>0.3250056012907111</v>
      </c>
      <c r="BF282" s="4">
        <f>Tabela13[[#This Row],[V18]]/Tabela13[[#This Row],[V6]]</f>
        <v>0.38797009233244162</v>
      </c>
      <c r="BG282" s="4">
        <f>Tabela13[[#This Row],[V19]]/Tabela13[[#This Row],[V7]]</f>
        <v>3.9066672993731871E-2</v>
      </c>
      <c r="BH282" s="4">
        <f>Tabela13[[#This Row],[V20]]/Tabela13[[#This Row],[V8]]</f>
        <v>0.3250056012907111</v>
      </c>
      <c r="BI282" s="4">
        <f>Tabela13[[#This Row],[V21]]/Tabela13[[#This Row],[V9]]</f>
        <v>6.7201278043072146E-2</v>
      </c>
      <c r="BJ282" s="4">
        <f>Tabela13[[#This Row],[V22]]/Tabela13[[#This Row],[V10]]</f>
        <v>0.67580948179419487</v>
      </c>
      <c r="BK282" s="4">
        <f>Tabela13[[#This Row],[V23]]/Tabela13[[#This Row],[V11]]</f>
        <v>0.38797009233244162</v>
      </c>
      <c r="BL282" s="4">
        <f>Tabela13[[#This Row],[V24]]/Tabela13[[#This Row],[V12]]</f>
        <v>6.7201278043072146E-2</v>
      </c>
      <c r="BM282" s="4">
        <f>Tabela13[[#This Row],[V25]]/Tabela13[[#This Row],[V13]]</f>
        <v>0.42382487195342733</v>
      </c>
      <c r="BN282" s="4">
        <f>Tabela13[[#This Row],[V26]]/Tabela13[[#This Row],[V14]]</f>
        <v>3.9066672993731871E-2</v>
      </c>
      <c r="BO282" s="4">
        <f>Tabela13[[#This Row],[V27]]/Tabela13[[#This Row],[V15]]</f>
        <v>0.36177556246753623</v>
      </c>
      <c r="BP282" s="4">
        <f>Tabela13[[#This Row],[V28]]/Tabela13[[#This Row],[V16]]</f>
        <v>0.42382487195342733</v>
      </c>
      <c r="BQ282" s="4">
        <f>Tabela13[[#This Row],[V1]]-Tabela13[[#This Row],[V2]]</f>
        <v>0.43401759530791795</v>
      </c>
      <c r="BR282" s="4">
        <f>Tabela13[[#This Row],[V1]]-Tabela13[[#This Row],[V3]]</f>
        <v>0.50000000000000011</v>
      </c>
      <c r="BS282" s="4">
        <f>Tabela13[[#This Row],[V1]]-Tabela13[[#This Row],[V4]]</f>
        <v>-6.5982404692082053E-2</v>
      </c>
      <c r="BT282" s="4">
        <f>Tabela13[[#This Row],[V2]]-Tabela13[[#This Row],[V1]]</f>
        <v>-0.43401759530791795</v>
      </c>
      <c r="BU282" s="4">
        <f>Tabela13[[#This Row],[V2]]-Tabela13[[#This Row],[V3]]</f>
        <v>6.5982404692082164E-2</v>
      </c>
      <c r="BV282" s="4">
        <f>Tabela13[[#This Row],[V2]]-Tabela13[[#This Row],[V4]]</f>
        <v>-0.5</v>
      </c>
      <c r="BW282" s="4">
        <f>AVERAGE(Tabela13[[#This Row],[V41]],Tabela13[[#This Row],[V42]])</f>
        <v>0.46700879765395903</v>
      </c>
      <c r="BX282" s="4">
        <f>AVERAGE(Tabela13[[#This Row],[V41]],Tabela13[[#This Row],[V43]])</f>
        <v>0.18401759530791795</v>
      </c>
      <c r="BY282" s="4">
        <f>AVERAGE(Tabela13[[#This Row],[V41]],Tabela13[[#This Row],[V44]])</f>
        <v>0</v>
      </c>
      <c r="BZ282" s="4">
        <f>AVERAGE(Tabela13[[#This Row],[V41]],Tabela13[[#This Row],[V45]])</f>
        <v>0.25000000000000006</v>
      </c>
      <c r="CA282" s="4">
        <f>AVERAGE(Tabela13[[#This Row],[V41]],Tabela13[[#This Row],[V46]])</f>
        <v>-3.2991202346041026E-2</v>
      </c>
      <c r="CB282" s="4">
        <f>AVERAGE(Tabela13[[#This Row],[V42]],Tabela13[[#This Row],[V41]])</f>
        <v>0.46700879765395903</v>
      </c>
      <c r="CC282" s="4">
        <f>AVERAGE(Tabela13[[#This Row],[V42]],Tabela13[[#This Row],[V43]])</f>
        <v>0.21700879765395903</v>
      </c>
      <c r="CD282" s="4">
        <f>AVERAGE(Tabela13[[#This Row],[V42]],Tabela13[[#This Row],[V44]])</f>
        <v>3.2991202346041082E-2</v>
      </c>
      <c r="CE282" s="4">
        <f>AVERAGE(Tabela13[[#This Row],[V42]],Tabela13[[#This Row],[V45]])</f>
        <v>0.28299120234604114</v>
      </c>
      <c r="CF282" s="4">
        <f>AVERAGE(Tabela13[[#This Row],[V42]],Tabela13[[#This Row],[V46]])</f>
        <v>0</v>
      </c>
      <c r="CG282" s="4">
        <f>AVERAGE(Tabela13[[#This Row],[V43]],Tabela13[[#This Row],[V41]])</f>
        <v>0.18401759530791795</v>
      </c>
      <c r="CH282" s="4">
        <f>AVERAGE(Tabela13[[#This Row],[V43]],Tabela13[[#This Row],[V42]])</f>
        <v>0.21700879765395903</v>
      </c>
      <c r="CI282" s="4">
        <f>AVERAGE(Tabela13[[#This Row],[V43]],Tabela13[[#This Row],[V44]])</f>
        <v>-0.25</v>
      </c>
      <c r="CJ282" s="4">
        <f>AVERAGE(Tabela13[[#This Row],[V43]],Tabela13[[#This Row],[V45]])</f>
        <v>5.5511151231257827E-17</v>
      </c>
      <c r="CK282" s="4">
        <f>AVERAGE(Tabela13[[#This Row],[V43]],Tabela13[[#This Row],[V46]])</f>
        <v>-0.28299120234604103</v>
      </c>
      <c r="CL282" s="4">
        <f>AVERAGE(Tabela13[[#This Row],[V44]],Tabela13[[#This Row],[V41]])</f>
        <v>0</v>
      </c>
      <c r="CM282" s="4">
        <f>AVERAGE(Tabela13[[#This Row],[V44]],Tabela13[[#This Row],[V42]])</f>
        <v>3.2991202346041082E-2</v>
      </c>
      <c r="CN282" s="4">
        <f>AVERAGE(Tabela13[[#This Row],[V44]],Tabela13[[#This Row],[V43]])</f>
        <v>-0.25</v>
      </c>
      <c r="CO282" s="4">
        <f>AVERAGE(Tabela13[[#This Row],[V44]],Tabela13[[#This Row],[V45]])</f>
        <v>-0.18401759530791789</v>
      </c>
      <c r="CP282" s="4">
        <f>AVERAGE(Tabela13[[#This Row],[V44]],Tabela13[[#This Row],[V46]])</f>
        <v>-0.46700879765395897</v>
      </c>
      <c r="CQ282" s="4">
        <f>AVERAGE(Tabela13[[#This Row],[V45]],Tabela13[[#This Row],[V41]])</f>
        <v>0.25000000000000006</v>
      </c>
      <c r="CR282" s="4">
        <f>AVERAGE(Tabela13[[#This Row],[V45]],Tabela13[[#This Row],[V42]])</f>
        <v>0.28299120234604114</v>
      </c>
      <c r="CS282" s="4">
        <f>AVERAGE(Tabela13[[#This Row],[V45]],Tabela13[[#This Row],[V43]])</f>
        <v>5.5511151231257827E-17</v>
      </c>
      <c r="CT282" s="4">
        <f>AVERAGE(Tabela13[[#This Row],[V45]],Tabela13[[#This Row],[V44]])</f>
        <v>-0.18401759530791789</v>
      </c>
      <c r="CU282" s="4">
        <f>AVERAGE(Tabela13[[#This Row],[V45]],Tabela13[[#This Row],[V46]])</f>
        <v>-0.21700879765395892</v>
      </c>
      <c r="CV282" s="4">
        <f>AVERAGE(Tabela13[[#This Row],[V46]],Tabela13[[#This Row],[V41]])</f>
        <v>-3.2991202346041026E-2</v>
      </c>
      <c r="CW282" s="4">
        <f>AVERAGE(Tabela13[[#This Row],[V46]],Tabela13[[#This Row],[V42]])</f>
        <v>0</v>
      </c>
      <c r="CX282" s="4">
        <f>AVERAGE(Tabela13[[#This Row],[V46]],Tabela13[[#This Row],[V43]])</f>
        <v>-0.28299120234604103</v>
      </c>
      <c r="CY282" s="4">
        <f>AVERAGE(Tabela13[[#This Row],[V46]],Tabela13[[#This Row],[V44]])</f>
        <v>-0.46700879765395897</v>
      </c>
      <c r="CZ282" s="4">
        <f>AVERAGE(Tabela13[[#This Row],[V46]],Tabela13[[#This Row],[V45]])</f>
        <v>-0.21700879765395892</v>
      </c>
      <c r="DA282" s="3">
        <f>_xlfn.STDEV.S(Tabela13[[#This Row],[V41]],Tabela13[[#This Row],[V42]])</f>
        <v>4.6656605796766372E-2</v>
      </c>
      <c r="DB282" s="3">
        <f>_xlfn.STDEV.S(Tabela13[[#This Row],[V41]],Tabela13[[#This Row],[V43]])</f>
        <v>0.35355339059327373</v>
      </c>
      <c r="DC282" s="3">
        <f>_xlfn.STDEV.S(Tabela13[[#This Row],[V41]],Tabela13[[#This Row],[V44]])</f>
        <v>0.6137935695930149</v>
      </c>
      <c r="DD282" s="3">
        <f>_xlfn.STDEV.S(Tabela13[[#This Row],[V41]],Tabela13[[#This Row],[V45]])</f>
        <v>0.26024017899974106</v>
      </c>
      <c r="DE282" s="3">
        <f>_xlfn.STDEV.S(Tabela13[[#This Row],[V41]],Tabela13[[#This Row],[V46]])</f>
        <v>0.66045017538978124</v>
      </c>
      <c r="DF282" s="3">
        <f>_xlfn.STDEV.S(Tabela13[[#This Row],[V42]],Tabela13[[#This Row],[V41]])</f>
        <v>4.6656605796766372E-2</v>
      </c>
      <c r="DG282" s="3">
        <f>_xlfn.STDEV.S(Tabela13[[#This Row],[V42]],Tabela13[[#This Row],[V43]])</f>
        <v>0.40020999639004012</v>
      </c>
      <c r="DH282" s="3">
        <f>_xlfn.STDEV.S(Tabela13[[#This Row],[V42]],Tabela13[[#This Row],[V44]])</f>
        <v>0.66045017538978135</v>
      </c>
      <c r="DI282" s="3">
        <f>_xlfn.STDEV.S(Tabela13[[#This Row],[V42]],Tabela13[[#This Row],[V45]])</f>
        <v>0.30689678479650739</v>
      </c>
      <c r="DJ282" s="3">
        <f>_xlfn.STDEV.S(Tabela13[[#This Row],[V42]],Tabela13[[#This Row],[V46]])</f>
        <v>0.70710678118654757</v>
      </c>
      <c r="DK282" s="3">
        <f>_xlfn.STDEV.S(Tabela13[[#This Row],[V43]],Tabela13[[#This Row],[V41]])</f>
        <v>0.35355339059327373</v>
      </c>
      <c r="DL282" s="3">
        <f>_xlfn.STDEV.S(Tabela13[[#This Row],[V43]],Tabela13[[#This Row],[V42]])</f>
        <v>0.40020999639004012</v>
      </c>
      <c r="DM282" s="3">
        <f>_xlfn.STDEV.S(Tabela13[[#This Row],[V43]],Tabela13[[#This Row],[V44]])</f>
        <v>0.26024017899974111</v>
      </c>
      <c r="DN282" s="3">
        <f>_xlfn.STDEV.S(Tabela13[[#This Row],[V43]],Tabela13[[#This Row],[V45]])</f>
        <v>9.3313211593532661E-2</v>
      </c>
      <c r="DO282" s="3">
        <f>_xlfn.STDEV.S(Tabela13[[#This Row],[V43]],Tabela13[[#This Row],[V46]])</f>
        <v>0.30689678479650745</v>
      </c>
      <c r="DP282" s="3">
        <f>_xlfn.STDEV.S(Tabela13[[#This Row],[V44]],Tabela13[[#This Row],[V41]])</f>
        <v>0.6137935695930149</v>
      </c>
      <c r="DQ282" s="3">
        <f>_xlfn.STDEV.S(Tabela13[[#This Row],[V44]],Tabela13[[#This Row],[V42]])</f>
        <v>0.66045017538978135</v>
      </c>
      <c r="DR282" s="3">
        <f>_xlfn.STDEV.S(Tabela13[[#This Row],[V44]],Tabela13[[#This Row],[V43]])</f>
        <v>0.26024017899974111</v>
      </c>
      <c r="DS282" s="3">
        <f>_xlfn.STDEV.S(Tabela13[[#This Row],[V44]],Tabela13[[#This Row],[V45]])</f>
        <v>0.35355339059327384</v>
      </c>
      <c r="DT282" s="3">
        <f>_xlfn.STDEV.S(Tabela13[[#This Row],[V44]],Tabela13[[#This Row],[V46]])</f>
        <v>4.6656605796766289E-2</v>
      </c>
      <c r="DU282" s="3">
        <f>_xlfn.STDEV.S(Tabela13[[#This Row],[V45]],Tabela13[[#This Row],[V41]])</f>
        <v>0.26024017899974106</v>
      </c>
      <c r="DV282" s="3">
        <f>_xlfn.STDEV.S(Tabela13[[#This Row],[V45]],Tabela13[[#This Row],[V42]])</f>
        <v>0.30689678479650739</v>
      </c>
      <c r="DW282" s="3">
        <f>_xlfn.STDEV.S(Tabela13[[#This Row],[V45]],Tabela13[[#This Row],[V43]])</f>
        <v>9.3313211593532661E-2</v>
      </c>
      <c r="DX282" s="3">
        <f>_xlfn.STDEV.S(Tabela13[[#This Row],[V45]],Tabela13[[#This Row],[V44]])</f>
        <v>0.35355339059327384</v>
      </c>
      <c r="DY282" s="3">
        <f>_xlfn.STDEV.S(Tabela13[[#This Row],[V45]],Tabela13[[#This Row],[V46]])</f>
        <v>0.40020999639004012</v>
      </c>
      <c r="DZ282" s="3">
        <f>_xlfn.STDEV.S(Tabela13[[#This Row],[V46]],Tabela13[[#This Row],[V41]])</f>
        <v>0.66045017538978124</v>
      </c>
      <c r="EA282" s="3">
        <f>_xlfn.STDEV.S(Tabela13[[#This Row],[V46]],Tabela13[[#This Row],[V42]])</f>
        <v>0.70710678118654757</v>
      </c>
      <c r="EB282" s="3">
        <f>_xlfn.STDEV.S(Tabela13[[#This Row],[V46]],Tabela13[[#This Row],[V43]])</f>
        <v>0.30689678479650745</v>
      </c>
      <c r="EC282" s="3">
        <f>_xlfn.STDEV.S(Tabela13[[#This Row],[V46]],Tabela13[[#This Row],[V44]])</f>
        <v>4.6656605796766289E-2</v>
      </c>
      <c r="ED282" s="3">
        <f>_xlfn.STDEV.S(Tabela13[[#This Row],[V46]],Tabela13[[#This Row],[V45]])</f>
        <v>0.40020999639004012</v>
      </c>
      <c r="EE282" s="3">
        <f t="shared" si="308"/>
        <v>9.990519671395498E-2</v>
      </c>
      <c r="EF282" s="3">
        <f t="shared" si="309"/>
        <v>1.9213020907140448</v>
      </c>
      <c r="EG282" s="3" t="str">
        <f t="shared" si="310"/>
        <v/>
      </c>
      <c r="EH282" s="3">
        <f t="shared" si="311"/>
        <v>1.040960715998964</v>
      </c>
      <c r="EI282" s="3">
        <f t="shared" si="312"/>
        <v>-20.018978649592498</v>
      </c>
      <c r="EJ282" s="3">
        <f t="shared" si="313"/>
        <v>9.990519671395498E-2</v>
      </c>
      <c r="EK282" s="3">
        <f t="shared" si="314"/>
        <v>1.8442109293108599</v>
      </c>
      <c r="EL282" s="3">
        <f t="shared" si="315"/>
        <v>20.018978649592469</v>
      </c>
      <c r="EM282" s="3">
        <f t="shared" si="316"/>
        <v>1.0844746488664143</v>
      </c>
      <c r="EN282" s="3" t="str">
        <f t="shared" si="317"/>
        <v/>
      </c>
      <c r="EO282" s="3">
        <f t="shared" si="318"/>
        <v>1.9213020907140448</v>
      </c>
      <c r="EP282" s="3">
        <f t="shared" si="319"/>
        <v>1.8442109293108599</v>
      </c>
      <c r="EQ282" s="3">
        <f t="shared" si="320"/>
        <v>-1.0409607159989644</v>
      </c>
      <c r="ER282" s="3">
        <f t="shared" si="321"/>
        <v>1680981379845511.8</v>
      </c>
      <c r="ES282" s="3" t="str">
        <f t="shared" si="322"/>
        <v/>
      </c>
      <c r="ET282" s="3" t="str">
        <f t="shared" si="323"/>
        <v/>
      </c>
      <c r="EU282" s="3" t="str">
        <f t="shared" si="324"/>
        <v/>
      </c>
      <c r="EV282" s="3">
        <f t="shared" si="325"/>
        <v>-1.0409607159989644</v>
      </c>
      <c r="EW282" s="3">
        <f t="shared" si="326"/>
        <v>-1.9213020907140459</v>
      </c>
      <c r="EX282" s="3">
        <f t="shared" si="327"/>
        <v>-9.9905196713954814E-2</v>
      </c>
      <c r="EY282" s="3">
        <f t="shared" si="328"/>
        <v>1.040960715998964</v>
      </c>
      <c r="EZ282" s="3">
        <f t="shared" si="329"/>
        <v>1.0844746488664143</v>
      </c>
      <c r="FA282" s="3">
        <f t="shared" si="330"/>
        <v>1680981379845511.8</v>
      </c>
      <c r="FB282" s="3">
        <f t="shared" si="331"/>
        <v>-1.9213020907140459</v>
      </c>
      <c r="FC282" s="3">
        <f t="shared" si="332"/>
        <v>-1.8442109293108608</v>
      </c>
      <c r="FD282" s="3">
        <f t="shared" si="333"/>
        <v>-20.018978649592498</v>
      </c>
      <c r="FE282" s="3" t="str">
        <f t="shared" si="334"/>
        <v/>
      </c>
      <c r="FF282" s="3">
        <f t="shared" si="335"/>
        <v>-1.084474648866415</v>
      </c>
      <c r="FG282" s="3">
        <f t="shared" si="336"/>
        <v>-9.9905196713954814E-2</v>
      </c>
      <c r="FH282" s="3">
        <f t="shared" si="337"/>
        <v>-1.8442109293108608</v>
      </c>
      <c r="FI282" s="4">
        <f t="shared" si="338"/>
        <v>0.90909090909090906</v>
      </c>
      <c r="FJ282" s="4">
        <f t="shared" si="339"/>
        <v>0.32258064516129031</v>
      </c>
      <c r="FK282" s="4">
        <f t="shared" si="340"/>
        <v>1.1826184678778799</v>
      </c>
      <c r="FL282" s="4">
        <f t="shared" si="341"/>
        <v>1.5619029780857838</v>
      </c>
      <c r="FM282" s="4">
        <f>Tabela13[[#This Row],[V139]]-Tabela13[[#This Row],[V140]]</f>
        <v>-0.37928451020790388</v>
      </c>
      <c r="FN282" s="4">
        <f>Tabela13[[#This Row],[V1]]-Tabela13[[#This Row],[V2]]/2</f>
        <v>0.79765395894428159</v>
      </c>
      <c r="FO282" s="4">
        <f>Tabela13[[#This Row],[V1]]-Tabela13[[#This Row],[V3]]/2</f>
        <v>0.83064516129032273</v>
      </c>
      <c r="FP282" s="4">
        <f>Tabela13[[#This Row],[V1]]-Tabela13[[#This Row],[V4]]/2</f>
        <v>0.54765395894428159</v>
      </c>
      <c r="FQ282" s="4">
        <f>Tabela13[[#This Row],[V2]]-Tabela13[[#This Row],[V1]]/2</f>
        <v>0.14662756598240467</v>
      </c>
      <c r="FR282" s="4">
        <f>Tabela13[[#This Row],[V2]]-Tabela13[[#This Row],[V3]]/2</f>
        <v>0.39662756598240473</v>
      </c>
      <c r="FS282" s="4">
        <f>Tabela13[[#This Row],[V2]]-Tabela13[[#This Row],[V4]]/2</f>
        <v>0.11363636363636365</v>
      </c>
      <c r="FT282" s="4">
        <f t="shared" si="342"/>
        <v>0.67330879139460231</v>
      </c>
      <c r="FU282" s="4">
        <f t="shared" si="343"/>
        <v>0.69314971518189072</v>
      </c>
      <c r="FV282" s="4">
        <f t="shared" si="344"/>
        <v>0.50104024361648503</v>
      </c>
      <c r="FW282" s="4">
        <f t="shared" si="345"/>
        <v>0.14559010305887959</v>
      </c>
      <c r="FX282" s="4">
        <f t="shared" si="346"/>
        <v>0.37759572980168699</v>
      </c>
      <c r="FY282" s="4">
        <f t="shared" si="347"/>
        <v>0.11315098159048452</v>
      </c>
      <c r="FZ282" s="4">
        <f t="shared" si="348"/>
        <v>121.1955824510284</v>
      </c>
      <c r="GA282" s="4">
        <f t="shared" si="349"/>
        <v>124.76694873274033</v>
      </c>
      <c r="GB282" s="4">
        <f t="shared" si="350"/>
        <v>90.187243850967306</v>
      </c>
      <c r="GC282" s="4">
        <f t="shared" si="351"/>
        <v>26.206218550598326</v>
      </c>
      <c r="GD282" s="4">
        <f t="shared" si="352"/>
        <v>67.967231364303657</v>
      </c>
      <c r="GE282" s="4">
        <f t="shared" si="353"/>
        <v>20.367176686287216</v>
      </c>
      <c r="GF282" s="4">
        <f>Tabela13[[#This Row],[V1]]-Tabela13[[#This Row],[V2]]/Tabela13[[#This Row],[V2]]</f>
        <v>0.16129032258064524</v>
      </c>
      <c r="GG282" s="4">
        <f>Tabela13[[#This Row],[V1]]-Tabela13[[#This Row],[V3]]/Tabela13[[#This Row],[V3]]</f>
        <v>0.16129032258064524</v>
      </c>
      <c r="GH282" s="4">
        <f>Tabela13[[#This Row],[V1]]-Tabela13[[#This Row],[V4]]/Tabela13[[#This Row],[V4]]</f>
        <v>0.16129032258064524</v>
      </c>
      <c r="GI282" s="4">
        <f>Tabela13[[#This Row],[V2]]-Tabela13[[#This Row],[V1]]/Tabela13[[#This Row],[V1]]</f>
        <v>-0.27272727272727271</v>
      </c>
      <c r="GJ282" s="4">
        <f>Tabela13[[#This Row],[V2]]-Tabela13[[#This Row],[V3]]/Tabela13[[#This Row],[V3]]</f>
        <v>-0.27272727272727271</v>
      </c>
      <c r="GK282" s="4">
        <f>Tabela13[[#This Row],[V2]]-Tabela13[[#This Row],[V4]]/Tabela13[[#This Row],[V4]]</f>
        <v>-0.27272727272727271</v>
      </c>
      <c r="GL282" s="4">
        <f t="shared" si="354"/>
        <v>0.29117788247561488</v>
      </c>
      <c r="GM282" s="4">
        <f t="shared" si="355"/>
        <v>0.94428152492668627</v>
      </c>
      <c r="GN282" s="4">
        <f t="shared" si="356"/>
        <v>0.30835918609995239</v>
      </c>
      <c r="GO282" s="3">
        <f t="shared" si="357"/>
        <v>1</v>
      </c>
      <c r="GP282" s="3">
        <v>100</v>
      </c>
      <c r="GQ282" s="3">
        <f t="shared" si="358"/>
        <v>2.1</v>
      </c>
      <c r="GR282" s="3">
        <f t="shared" si="359"/>
        <v>210</v>
      </c>
      <c r="GS282" s="34">
        <f>COUNTIF($D$2:D281,Tabela13[[#This Row],[HomeTeam]])</f>
        <v>14</v>
      </c>
      <c r="GT282" s="34">
        <f>COUNTIF($E$2:E281,Tabela13[[#This Row],[AwayTeam]])</f>
        <v>14</v>
      </c>
      <c r="GU282" s="3">
        <f>IFERROR(AVERAGEIFS($AD$2:AD281,$D$2:D281,Tabela13[[#This Row],[HomeTeam]],$GS$2:GS281,"&gt;="&amp;Tabela13[[#This Row],[Contagem_H]]-5),"")</f>
        <v>1.472127222982216</v>
      </c>
      <c r="GV282" s="3">
        <f>IFERROR(AVERAGEIFS($G$2:G281,$E$2:E281,Tabela13[[#This Row],[AwayTeam]],$GT$2:GT281,"&gt;="&amp;Tabela13[[#This Row],[Contagem_A]]-5),"")</f>
        <v>1.4</v>
      </c>
      <c r="GW282" s="3">
        <f>IFERROR(AVERAGEIFS($GQ$2:GQ281,$D$2:D281,Tabela13[[#This Row],[HomeTeam]],$GS$2:GS281,"&gt;="&amp;Tabela13[[#This Row],[Contagem_H]]-5),"")</f>
        <v>-1</v>
      </c>
    </row>
    <row r="283" spans="1:205" x14ac:dyDescent="0.25">
      <c r="A283" t="s">
        <v>127</v>
      </c>
      <c r="B283" t="s">
        <v>239</v>
      </c>
      <c r="C283" t="s">
        <v>173</v>
      </c>
      <c r="D283" t="s">
        <v>16</v>
      </c>
      <c r="E283" t="s">
        <v>133</v>
      </c>
      <c r="F283" s="3">
        <v>1</v>
      </c>
      <c r="G283" s="3">
        <v>1</v>
      </c>
      <c r="H283" s="3" t="str">
        <f t="shared" si="360"/>
        <v>D</v>
      </c>
      <c r="I283" s="3">
        <v>2.63</v>
      </c>
      <c r="J283" s="3">
        <v>3.4</v>
      </c>
      <c r="K283" s="3">
        <v>2.63</v>
      </c>
      <c r="L283" s="3">
        <v>1.7</v>
      </c>
      <c r="M283" s="3">
        <v>2.1</v>
      </c>
      <c r="N283" s="3">
        <f t="shared" si="289"/>
        <v>2</v>
      </c>
      <c r="O283" s="3">
        <f t="shared" si="290"/>
        <v>1</v>
      </c>
      <c r="P283" s="3">
        <f t="shared" si="291"/>
        <v>1</v>
      </c>
      <c r="Q283" s="3">
        <f t="shared" si="292"/>
        <v>5.4573920823082211E-2</v>
      </c>
      <c r="R283" s="3">
        <f t="shared" si="293"/>
        <v>6.4425770308123242E-2</v>
      </c>
      <c r="S283" s="3">
        <f t="shared" si="294"/>
        <v>2.7735294117647062</v>
      </c>
      <c r="T283" s="3">
        <f t="shared" si="295"/>
        <v>3.5855513307984794</v>
      </c>
      <c r="U283" s="3">
        <f t="shared" si="296"/>
        <v>2.7735294117647062</v>
      </c>
      <c r="V283" s="3">
        <f t="shared" si="297"/>
        <v>1.7927756653992397</v>
      </c>
      <c r="W283" s="3">
        <f t="shared" si="298"/>
        <v>2.2146052337284727</v>
      </c>
      <c r="X283" s="4">
        <f t="shared" si="299"/>
        <v>0.38022813688212931</v>
      </c>
      <c r="Y283" s="4">
        <f t="shared" si="300"/>
        <v>0.29411764705882354</v>
      </c>
      <c r="Z283" s="4">
        <f t="shared" si="301"/>
        <v>0.38022813688212931</v>
      </c>
      <c r="AA283" s="4">
        <f t="shared" si="302"/>
        <v>0.58823529411764708</v>
      </c>
      <c r="AB283" s="4">
        <f t="shared" si="303"/>
        <v>0.47619047619047616</v>
      </c>
      <c r="AC283" s="4">
        <f t="shared" si="304"/>
        <v>0.69011406844106471</v>
      </c>
      <c r="AD283" s="4">
        <f t="shared" si="305"/>
        <v>0.69011406844106471</v>
      </c>
      <c r="AE283" s="4">
        <f t="shared" si="306"/>
        <v>0.69011406844106471</v>
      </c>
      <c r="AF283" s="4">
        <f t="shared" si="307"/>
        <v>0.69011406844106471</v>
      </c>
      <c r="AG283" s="4">
        <f>IFERROR(AVERAGE(Tabela13[[#This Row],[V1]],Tabela13[[#This Row],[V2]]),"")</f>
        <v>0.69011406844106471</v>
      </c>
      <c r="AH283" s="4">
        <f>IFERROR(AVERAGE(Tabela13[[#This Row],[V1]],Tabela13[[#This Row],[V3]]),"")</f>
        <v>0.69011406844106471</v>
      </c>
      <c r="AI283" s="4">
        <f>IFERROR(AVERAGE(Tabela13[[#This Row],[V1]],Tabela13[[#This Row],[V4]]),"")</f>
        <v>0.69011406844106471</v>
      </c>
      <c r="AJ283" s="4">
        <f>IFERROR(AVERAGE(Tabela13[[#This Row],[V2]],Tabela13[[#This Row],[V1]]),"")</f>
        <v>0.69011406844106471</v>
      </c>
      <c r="AK283" s="4">
        <f>IFERROR(AVERAGE(Tabela13[[#This Row],[V2]],Tabela13[[#This Row],[V3]]),"")</f>
        <v>0.69011406844106471</v>
      </c>
      <c r="AL283" s="4">
        <f>IFERROR(AVERAGE(Tabela13[[#This Row],[V2]],Tabela13[[#This Row],[V4]]),"")</f>
        <v>0.69011406844106471</v>
      </c>
      <c r="AM283" s="4">
        <f>IFERROR(AVERAGE(Tabela13[[#This Row],[V3]],Tabela13[[#This Row],[V1]]),"")</f>
        <v>0.69011406844106471</v>
      </c>
      <c r="AN283" s="4">
        <f>IFERROR(AVERAGE(Tabela13[[#This Row],[V3]],Tabela13[[#This Row],[V2]]),"")</f>
        <v>0.69011406844106471</v>
      </c>
      <c r="AO283" s="4">
        <f>IFERROR(AVERAGE(Tabela13[[#This Row],[V3]],Tabela13[[#This Row],[V4]]),"")</f>
        <v>0.69011406844106471</v>
      </c>
      <c r="AP283" s="4">
        <f>IFERROR(AVERAGE(Tabela13[[#This Row],[V4]],Tabela13[[#This Row],[V1]]),"")</f>
        <v>0.69011406844106471</v>
      </c>
      <c r="AQ283" s="4">
        <f>IFERROR(AVERAGE(Tabela13[[#This Row],[V4]],Tabela13[[#This Row],[V2]]),"")</f>
        <v>0.69011406844106471</v>
      </c>
      <c r="AR283" s="4">
        <f>IFERROR(AVERAGE(Tabela13[[#This Row],[V4]],Tabela13[[#This Row],[V3]]),"")</f>
        <v>0.69011406844106471</v>
      </c>
      <c r="AS283" s="4">
        <f>_xlfn.STDEV.S(Tabela13[[#This Row],[V1]:[V2]])</f>
        <v>0</v>
      </c>
      <c r="AT283" s="4">
        <f>_xlfn.STDEV.S(Tabela13[[#This Row],[V1]],Tabela13[[#This Row],[V3]])</f>
        <v>0</v>
      </c>
      <c r="AU283" s="4">
        <f>_xlfn.STDEV.S(Tabela13[[#This Row],[V1]],Tabela13[[#This Row],[V4]])</f>
        <v>0</v>
      </c>
      <c r="AV283" s="4">
        <f>_xlfn.STDEV.S(Tabela13[[#This Row],[V2]],Tabela13[[#This Row],[V1]])</f>
        <v>0</v>
      </c>
      <c r="AW283" s="4">
        <f>_xlfn.STDEV.S(Tabela13[[#This Row],[V2]],Tabela13[[#This Row],[V3]])</f>
        <v>0</v>
      </c>
      <c r="AX283" s="4">
        <f>_xlfn.STDEV.S(Tabela13[[#This Row],[V42]],Tabela13[[#This Row],[V44]])</f>
        <v>0</v>
      </c>
      <c r="AY283" s="4">
        <f>_xlfn.STDEV.S(Tabela13[[#This Row],[V3]],Tabela13[[#This Row],[V1]])</f>
        <v>0</v>
      </c>
      <c r="AZ283" s="4">
        <f>_xlfn.STDEV.S(Tabela13[[#This Row],[V3]],Tabela13[[#This Row],[V2]])</f>
        <v>0</v>
      </c>
      <c r="BA283" s="4">
        <f>_xlfn.STDEV.S(Tabela13[[#This Row],[V3]],Tabela13[[#This Row],[V4]])</f>
        <v>0</v>
      </c>
      <c r="BB283" s="4">
        <f>_xlfn.STDEV.S(Tabela13[[#This Row],[V4]],Tabela13[[#This Row],[V1]])</f>
        <v>0</v>
      </c>
      <c r="BC283" s="4">
        <f>_xlfn.STDEV.S(Tabela13[[#This Row],[V4]],Tabela13[[#This Row],[V2]])</f>
        <v>0</v>
      </c>
      <c r="BD283" s="4">
        <f>_xlfn.STDEV.S(Tabela13[[#This Row],[V4]],Tabela13[[#This Row],[V3]])</f>
        <v>0</v>
      </c>
      <c r="BE283" s="4">
        <f>Tabela13[[#This Row],[V17]]/Tabela13[[#This Row],[V5]]</f>
        <v>0</v>
      </c>
      <c r="BF283" s="4">
        <f>Tabela13[[#This Row],[V18]]/Tabela13[[#This Row],[V6]]</f>
        <v>0</v>
      </c>
      <c r="BG283" s="4">
        <f>Tabela13[[#This Row],[V19]]/Tabela13[[#This Row],[V7]]</f>
        <v>0</v>
      </c>
      <c r="BH283" s="4">
        <f>Tabela13[[#This Row],[V20]]/Tabela13[[#This Row],[V8]]</f>
        <v>0</v>
      </c>
      <c r="BI283" s="4">
        <f>Tabela13[[#This Row],[V21]]/Tabela13[[#This Row],[V9]]</f>
        <v>0</v>
      </c>
      <c r="BJ283" s="4">
        <f>Tabela13[[#This Row],[V22]]/Tabela13[[#This Row],[V10]]</f>
        <v>0</v>
      </c>
      <c r="BK283" s="4">
        <f>Tabela13[[#This Row],[V23]]/Tabela13[[#This Row],[V11]]</f>
        <v>0</v>
      </c>
      <c r="BL283" s="4">
        <f>Tabela13[[#This Row],[V24]]/Tabela13[[#This Row],[V12]]</f>
        <v>0</v>
      </c>
      <c r="BM283" s="4">
        <f>Tabela13[[#This Row],[V25]]/Tabela13[[#This Row],[V13]]</f>
        <v>0</v>
      </c>
      <c r="BN283" s="4">
        <f>Tabela13[[#This Row],[V26]]/Tabela13[[#This Row],[V14]]</f>
        <v>0</v>
      </c>
      <c r="BO283" s="4">
        <f>Tabela13[[#This Row],[V27]]/Tabela13[[#This Row],[V15]]</f>
        <v>0</v>
      </c>
      <c r="BP283" s="4">
        <f>Tabela13[[#This Row],[V28]]/Tabela13[[#This Row],[V16]]</f>
        <v>0</v>
      </c>
      <c r="BQ283" s="4">
        <f>Tabela13[[#This Row],[V1]]-Tabela13[[#This Row],[V2]]</f>
        <v>0</v>
      </c>
      <c r="BR283" s="4">
        <f>Tabela13[[#This Row],[V1]]-Tabela13[[#This Row],[V3]]</f>
        <v>0</v>
      </c>
      <c r="BS283" s="4">
        <f>Tabela13[[#This Row],[V1]]-Tabela13[[#This Row],[V4]]</f>
        <v>0</v>
      </c>
      <c r="BT283" s="4">
        <f>Tabela13[[#This Row],[V2]]-Tabela13[[#This Row],[V1]]</f>
        <v>0</v>
      </c>
      <c r="BU283" s="4">
        <f>Tabela13[[#This Row],[V2]]-Tabela13[[#This Row],[V3]]</f>
        <v>0</v>
      </c>
      <c r="BV283" s="4">
        <f>Tabela13[[#This Row],[V2]]-Tabela13[[#This Row],[V4]]</f>
        <v>0</v>
      </c>
      <c r="BW283" s="4">
        <f>AVERAGE(Tabela13[[#This Row],[V41]],Tabela13[[#This Row],[V42]])</f>
        <v>0</v>
      </c>
      <c r="BX283" s="4">
        <f>AVERAGE(Tabela13[[#This Row],[V41]],Tabela13[[#This Row],[V43]])</f>
        <v>0</v>
      </c>
      <c r="BY283" s="4">
        <f>AVERAGE(Tabela13[[#This Row],[V41]],Tabela13[[#This Row],[V44]])</f>
        <v>0</v>
      </c>
      <c r="BZ283" s="4">
        <f>AVERAGE(Tabela13[[#This Row],[V41]],Tabela13[[#This Row],[V45]])</f>
        <v>0</v>
      </c>
      <c r="CA283" s="4">
        <f>AVERAGE(Tabela13[[#This Row],[V41]],Tabela13[[#This Row],[V46]])</f>
        <v>0</v>
      </c>
      <c r="CB283" s="4">
        <f>AVERAGE(Tabela13[[#This Row],[V42]],Tabela13[[#This Row],[V41]])</f>
        <v>0</v>
      </c>
      <c r="CC283" s="4">
        <f>AVERAGE(Tabela13[[#This Row],[V42]],Tabela13[[#This Row],[V43]])</f>
        <v>0</v>
      </c>
      <c r="CD283" s="4">
        <f>AVERAGE(Tabela13[[#This Row],[V42]],Tabela13[[#This Row],[V44]])</f>
        <v>0</v>
      </c>
      <c r="CE283" s="4">
        <f>AVERAGE(Tabela13[[#This Row],[V42]],Tabela13[[#This Row],[V45]])</f>
        <v>0</v>
      </c>
      <c r="CF283" s="4">
        <f>AVERAGE(Tabela13[[#This Row],[V42]],Tabela13[[#This Row],[V46]])</f>
        <v>0</v>
      </c>
      <c r="CG283" s="4">
        <f>AVERAGE(Tabela13[[#This Row],[V43]],Tabela13[[#This Row],[V41]])</f>
        <v>0</v>
      </c>
      <c r="CH283" s="4">
        <f>AVERAGE(Tabela13[[#This Row],[V43]],Tabela13[[#This Row],[V42]])</f>
        <v>0</v>
      </c>
      <c r="CI283" s="4">
        <f>AVERAGE(Tabela13[[#This Row],[V43]],Tabela13[[#This Row],[V44]])</f>
        <v>0</v>
      </c>
      <c r="CJ283" s="4">
        <f>AVERAGE(Tabela13[[#This Row],[V43]],Tabela13[[#This Row],[V45]])</f>
        <v>0</v>
      </c>
      <c r="CK283" s="4">
        <f>AVERAGE(Tabela13[[#This Row],[V43]],Tabela13[[#This Row],[V46]])</f>
        <v>0</v>
      </c>
      <c r="CL283" s="4">
        <f>AVERAGE(Tabela13[[#This Row],[V44]],Tabela13[[#This Row],[V41]])</f>
        <v>0</v>
      </c>
      <c r="CM283" s="4">
        <f>AVERAGE(Tabela13[[#This Row],[V44]],Tabela13[[#This Row],[V42]])</f>
        <v>0</v>
      </c>
      <c r="CN283" s="4">
        <f>AVERAGE(Tabela13[[#This Row],[V44]],Tabela13[[#This Row],[V43]])</f>
        <v>0</v>
      </c>
      <c r="CO283" s="4">
        <f>AVERAGE(Tabela13[[#This Row],[V44]],Tabela13[[#This Row],[V45]])</f>
        <v>0</v>
      </c>
      <c r="CP283" s="4">
        <f>AVERAGE(Tabela13[[#This Row],[V44]],Tabela13[[#This Row],[V46]])</f>
        <v>0</v>
      </c>
      <c r="CQ283" s="4">
        <f>AVERAGE(Tabela13[[#This Row],[V45]],Tabela13[[#This Row],[V41]])</f>
        <v>0</v>
      </c>
      <c r="CR283" s="4">
        <f>AVERAGE(Tabela13[[#This Row],[V45]],Tabela13[[#This Row],[V42]])</f>
        <v>0</v>
      </c>
      <c r="CS283" s="4">
        <f>AVERAGE(Tabela13[[#This Row],[V45]],Tabela13[[#This Row],[V43]])</f>
        <v>0</v>
      </c>
      <c r="CT283" s="4">
        <f>AVERAGE(Tabela13[[#This Row],[V45]],Tabela13[[#This Row],[V44]])</f>
        <v>0</v>
      </c>
      <c r="CU283" s="4">
        <f>AVERAGE(Tabela13[[#This Row],[V45]],Tabela13[[#This Row],[V46]])</f>
        <v>0</v>
      </c>
      <c r="CV283" s="4">
        <f>AVERAGE(Tabela13[[#This Row],[V46]],Tabela13[[#This Row],[V41]])</f>
        <v>0</v>
      </c>
      <c r="CW283" s="4">
        <f>AVERAGE(Tabela13[[#This Row],[V46]],Tabela13[[#This Row],[V42]])</f>
        <v>0</v>
      </c>
      <c r="CX283" s="4">
        <f>AVERAGE(Tabela13[[#This Row],[V46]],Tabela13[[#This Row],[V43]])</f>
        <v>0</v>
      </c>
      <c r="CY283" s="4">
        <f>AVERAGE(Tabela13[[#This Row],[V46]],Tabela13[[#This Row],[V44]])</f>
        <v>0</v>
      </c>
      <c r="CZ283" s="4">
        <f>AVERAGE(Tabela13[[#This Row],[V46]],Tabela13[[#This Row],[V45]])</f>
        <v>0</v>
      </c>
      <c r="DA283" s="3">
        <f>_xlfn.STDEV.S(Tabela13[[#This Row],[V41]],Tabela13[[#This Row],[V42]])</f>
        <v>0</v>
      </c>
      <c r="DB283" s="3">
        <f>_xlfn.STDEV.S(Tabela13[[#This Row],[V41]],Tabela13[[#This Row],[V43]])</f>
        <v>0</v>
      </c>
      <c r="DC283" s="3">
        <f>_xlfn.STDEV.S(Tabela13[[#This Row],[V41]],Tabela13[[#This Row],[V44]])</f>
        <v>0</v>
      </c>
      <c r="DD283" s="3">
        <f>_xlfn.STDEV.S(Tabela13[[#This Row],[V41]],Tabela13[[#This Row],[V45]])</f>
        <v>0</v>
      </c>
      <c r="DE283" s="3">
        <f>_xlfn.STDEV.S(Tabela13[[#This Row],[V41]],Tabela13[[#This Row],[V46]])</f>
        <v>0</v>
      </c>
      <c r="DF283" s="3">
        <f>_xlfn.STDEV.S(Tabela13[[#This Row],[V42]],Tabela13[[#This Row],[V41]])</f>
        <v>0</v>
      </c>
      <c r="DG283" s="3">
        <f>_xlfn.STDEV.S(Tabela13[[#This Row],[V42]],Tabela13[[#This Row],[V43]])</f>
        <v>0</v>
      </c>
      <c r="DH283" s="3">
        <f>_xlfn.STDEV.S(Tabela13[[#This Row],[V42]],Tabela13[[#This Row],[V44]])</f>
        <v>0</v>
      </c>
      <c r="DI283" s="3">
        <f>_xlfn.STDEV.S(Tabela13[[#This Row],[V42]],Tabela13[[#This Row],[V45]])</f>
        <v>0</v>
      </c>
      <c r="DJ283" s="3">
        <f>_xlfn.STDEV.S(Tabela13[[#This Row],[V42]],Tabela13[[#This Row],[V46]])</f>
        <v>0</v>
      </c>
      <c r="DK283" s="3">
        <f>_xlfn.STDEV.S(Tabela13[[#This Row],[V43]],Tabela13[[#This Row],[V41]])</f>
        <v>0</v>
      </c>
      <c r="DL283" s="3">
        <f>_xlfn.STDEV.S(Tabela13[[#This Row],[V43]],Tabela13[[#This Row],[V42]])</f>
        <v>0</v>
      </c>
      <c r="DM283" s="3">
        <f>_xlfn.STDEV.S(Tabela13[[#This Row],[V43]],Tabela13[[#This Row],[V44]])</f>
        <v>0</v>
      </c>
      <c r="DN283" s="3">
        <f>_xlfn.STDEV.S(Tabela13[[#This Row],[V43]],Tabela13[[#This Row],[V45]])</f>
        <v>0</v>
      </c>
      <c r="DO283" s="3">
        <f>_xlfn.STDEV.S(Tabela13[[#This Row],[V43]],Tabela13[[#This Row],[V46]])</f>
        <v>0</v>
      </c>
      <c r="DP283" s="3">
        <f>_xlfn.STDEV.S(Tabela13[[#This Row],[V44]],Tabela13[[#This Row],[V41]])</f>
        <v>0</v>
      </c>
      <c r="DQ283" s="3">
        <f>_xlfn.STDEV.S(Tabela13[[#This Row],[V44]],Tabela13[[#This Row],[V42]])</f>
        <v>0</v>
      </c>
      <c r="DR283" s="3">
        <f>_xlfn.STDEV.S(Tabela13[[#This Row],[V44]],Tabela13[[#This Row],[V43]])</f>
        <v>0</v>
      </c>
      <c r="DS283" s="3">
        <f>_xlfn.STDEV.S(Tabela13[[#This Row],[V44]],Tabela13[[#This Row],[V45]])</f>
        <v>0</v>
      </c>
      <c r="DT283" s="3">
        <f>_xlfn.STDEV.S(Tabela13[[#This Row],[V44]],Tabela13[[#This Row],[V46]])</f>
        <v>0</v>
      </c>
      <c r="DU283" s="3">
        <f>_xlfn.STDEV.S(Tabela13[[#This Row],[V45]],Tabela13[[#This Row],[V41]])</f>
        <v>0</v>
      </c>
      <c r="DV283" s="3">
        <f>_xlfn.STDEV.S(Tabela13[[#This Row],[V45]],Tabela13[[#This Row],[V42]])</f>
        <v>0</v>
      </c>
      <c r="DW283" s="3">
        <f>_xlfn.STDEV.S(Tabela13[[#This Row],[V45]],Tabela13[[#This Row],[V43]])</f>
        <v>0</v>
      </c>
      <c r="DX283" s="3">
        <f>_xlfn.STDEV.S(Tabela13[[#This Row],[V45]],Tabela13[[#This Row],[V44]])</f>
        <v>0</v>
      </c>
      <c r="DY283" s="3">
        <f>_xlfn.STDEV.S(Tabela13[[#This Row],[V45]],Tabela13[[#This Row],[V46]])</f>
        <v>0</v>
      </c>
      <c r="DZ283" s="3">
        <f>_xlfn.STDEV.S(Tabela13[[#This Row],[V46]],Tabela13[[#This Row],[V41]])</f>
        <v>0</v>
      </c>
      <c r="EA283" s="3">
        <f>_xlfn.STDEV.S(Tabela13[[#This Row],[V46]],Tabela13[[#This Row],[V42]])</f>
        <v>0</v>
      </c>
      <c r="EB283" s="3">
        <f>_xlfn.STDEV.S(Tabela13[[#This Row],[V46]],Tabela13[[#This Row],[V43]])</f>
        <v>0</v>
      </c>
      <c r="EC283" s="3">
        <f>_xlfn.STDEV.S(Tabela13[[#This Row],[V46]],Tabela13[[#This Row],[V44]])</f>
        <v>0</v>
      </c>
      <c r="ED283" s="3">
        <f>_xlfn.STDEV.S(Tabela13[[#This Row],[V46]],Tabela13[[#This Row],[V45]])</f>
        <v>0</v>
      </c>
      <c r="EE283" s="3" t="e">
        <f t="shared" si="308"/>
        <v>#DIV/0!</v>
      </c>
      <c r="EF283" s="3" t="e">
        <f t="shared" si="309"/>
        <v>#DIV/0!</v>
      </c>
      <c r="EG283" s="3" t="str">
        <f t="shared" si="310"/>
        <v/>
      </c>
      <c r="EH283" s="3" t="str">
        <f t="shared" si="311"/>
        <v/>
      </c>
      <c r="EI283" s="3" t="str">
        <f t="shared" si="312"/>
        <v/>
      </c>
      <c r="EJ283" s="3" t="str">
        <f t="shared" si="313"/>
        <v/>
      </c>
      <c r="EK283" s="3" t="str">
        <f t="shared" si="314"/>
        <v/>
      </c>
      <c r="EL283" s="3" t="str">
        <f t="shared" si="315"/>
        <v/>
      </c>
      <c r="EM283" s="3" t="str">
        <f t="shared" si="316"/>
        <v/>
      </c>
      <c r="EN283" s="3" t="str">
        <f t="shared" si="317"/>
        <v/>
      </c>
      <c r="EO283" s="3" t="str">
        <f t="shared" si="318"/>
        <v/>
      </c>
      <c r="EP283" s="3" t="str">
        <f t="shared" si="319"/>
        <v/>
      </c>
      <c r="EQ283" s="3" t="str">
        <f t="shared" si="320"/>
        <v/>
      </c>
      <c r="ER283" s="3" t="str">
        <f t="shared" si="321"/>
        <v/>
      </c>
      <c r="ES283" s="3" t="str">
        <f t="shared" si="322"/>
        <v/>
      </c>
      <c r="ET283" s="3" t="str">
        <f t="shared" si="323"/>
        <v/>
      </c>
      <c r="EU283" s="3" t="str">
        <f t="shared" si="324"/>
        <v/>
      </c>
      <c r="EV283" s="3" t="str">
        <f t="shared" si="325"/>
        <v/>
      </c>
      <c r="EW283" s="3" t="str">
        <f t="shared" si="326"/>
        <v/>
      </c>
      <c r="EX283" s="3" t="str">
        <f t="shared" si="327"/>
        <v/>
      </c>
      <c r="EY283" s="3" t="str">
        <f t="shared" si="328"/>
        <v/>
      </c>
      <c r="EZ283" s="3" t="str">
        <f t="shared" si="329"/>
        <v/>
      </c>
      <c r="FA283" s="3" t="str">
        <f t="shared" si="330"/>
        <v/>
      </c>
      <c r="FB283" s="3" t="str">
        <f t="shared" si="331"/>
        <v/>
      </c>
      <c r="FC283" s="3" t="str">
        <f t="shared" si="332"/>
        <v/>
      </c>
      <c r="FD283" s="3" t="str">
        <f t="shared" si="333"/>
        <v/>
      </c>
      <c r="FE283" s="3" t="str">
        <f t="shared" si="334"/>
        <v/>
      </c>
      <c r="FF283" s="3" t="str">
        <f t="shared" si="335"/>
        <v/>
      </c>
      <c r="FG283" s="3" t="str">
        <f t="shared" si="336"/>
        <v/>
      </c>
      <c r="FH283" s="3" t="str">
        <f t="shared" si="337"/>
        <v/>
      </c>
      <c r="FI283" s="4">
        <f t="shared" si="338"/>
        <v>0.38022813688212931</v>
      </c>
      <c r="FJ283" s="4">
        <f t="shared" si="339"/>
        <v>0.38022813688212931</v>
      </c>
      <c r="FK283" s="4">
        <f t="shared" si="340"/>
        <v>1.3605514316012723</v>
      </c>
      <c r="FL283" s="4">
        <f t="shared" si="341"/>
        <v>1.3605514316012723</v>
      </c>
      <c r="FM283" s="4">
        <f>Tabela13[[#This Row],[V139]]-Tabela13[[#This Row],[V140]]</f>
        <v>0</v>
      </c>
      <c r="FN283" s="4">
        <f>Tabela13[[#This Row],[V1]]-Tabela13[[#This Row],[V2]]/2</f>
        <v>0.34505703422053235</v>
      </c>
      <c r="FO283" s="4">
        <f>Tabela13[[#This Row],[V1]]-Tabela13[[#This Row],[V3]]/2</f>
        <v>0.34505703422053235</v>
      </c>
      <c r="FP283" s="4">
        <f>Tabela13[[#This Row],[V1]]-Tabela13[[#This Row],[V4]]/2</f>
        <v>0.34505703422053235</v>
      </c>
      <c r="FQ283" s="4">
        <f>Tabela13[[#This Row],[V2]]-Tabela13[[#This Row],[V1]]/2</f>
        <v>0.34505703422053235</v>
      </c>
      <c r="FR283" s="4">
        <f>Tabela13[[#This Row],[V2]]-Tabela13[[#This Row],[V3]]/2</f>
        <v>0.34505703422053235</v>
      </c>
      <c r="FS283" s="4">
        <f>Tabela13[[#This Row],[V2]]-Tabela13[[#This Row],[V4]]/2</f>
        <v>0.34505703422053235</v>
      </c>
      <c r="FT283" s="4">
        <f t="shared" si="342"/>
        <v>0.3322645176308196</v>
      </c>
      <c r="FU283" s="4">
        <f t="shared" si="343"/>
        <v>0.3322645176308196</v>
      </c>
      <c r="FV283" s="4">
        <f t="shared" si="344"/>
        <v>0.3322645176308196</v>
      </c>
      <c r="FW283" s="4">
        <f t="shared" si="345"/>
        <v>0.3322645176308196</v>
      </c>
      <c r="FX283" s="4">
        <f t="shared" si="346"/>
        <v>0.3322645176308196</v>
      </c>
      <c r="FY283" s="4">
        <f t="shared" si="347"/>
        <v>0.3322645176308196</v>
      </c>
      <c r="FZ283" s="4">
        <f t="shared" si="348"/>
        <v>59.80761317354753</v>
      </c>
      <c r="GA283" s="4">
        <f t="shared" si="349"/>
        <v>59.80761317354753</v>
      </c>
      <c r="GB283" s="4">
        <f t="shared" si="350"/>
        <v>59.80761317354753</v>
      </c>
      <c r="GC283" s="4">
        <f t="shared" si="351"/>
        <v>59.80761317354753</v>
      </c>
      <c r="GD283" s="4">
        <f t="shared" si="352"/>
        <v>59.80761317354753</v>
      </c>
      <c r="GE283" s="4">
        <f t="shared" si="353"/>
        <v>59.80761317354753</v>
      </c>
      <c r="GF283" s="4">
        <f>Tabela13[[#This Row],[V1]]-Tabela13[[#This Row],[V2]]/Tabela13[[#This Row],[V2]]</f>
        <v>-0.30988593155893529</v>
      </c>
      <c r="GG283" s="4">
        <f>Tabela13[[#This Row],[V1]]-Tabela13[[#This Row],[V3]]/Tabela13[[#This Row],[V3]]</f>
        <v>-0.30988593155893529</v>
      </c>
      <c r="GH283" s="4">
        <f>Tabela13[[#This Row],[V1]]-Tabela13[[#This Row],[V4]]/Tabela13[[#This Row],[V4]]</f>
        <v>-0.30988593155893529</v>
      </c>
      <c r="GI283" s="4">
        <f>Tabela13[[#This Row],[V2]]-Tabela13[[#This Row],[V1]]/Tabela13[[#This Row],[V1]]</f>
        <v>-0.30988593155893529</v>
      </c>
      <c r="GJ283" s="4">
        <f>Tabela13[[#This Row],[V2]]-Tabela13[[#This Row],[V3]]/Tabela13[[#This Row],[V3]]</f>
        <v>-0.30988593155893529</v>
      </c>
      <c r="GK283" s="4">
        <f>Tabela13[[#This Row],[V2]]-Tabela13[[#This Row],[V4]]/Tabela13[[#This Row],[V4]]</f>
        <v>-0.30988593155893529</v>
      </c>
      <c r="GL283" s="4">
        <f t="shared" si="354"/>
        <v>0</v>
      </c>
      <c r="GM283" s="4">
        <f t="shared" si="355"/>
        <v>0.69011406844106471</v>
      </c>
      <c r="GN283" s="4">
        <f t="shared" si="356"/>
        <v>0</v>
      </c>
      <c r="GO283" s="3">
        <f t="shared" si="357"/>
        <v>0</v>
      </c>
      <c r="GP283" s="3">
        <v>100</v>
      </c>
      <c r="GQ283" s="3">
        <f t="shared" si="358"/>
        <v>-1</v>
      </c>
      <c r="GR283" s="3">
        <f t="shared" si="359"/>
        <v>-100</v>
      </c>
      <c r="GS283" s="34">
        <f>COUNTIF($D$2:D282,Tabela13[[#This Row],[HomeTeam]])</f>
        <v>14</v>
      </c>
      <c r="GT283" s="34">
        <f>COUNTIF($E$2:E282,Tabela13[[#This Row],[AwayTeam]])</f>
        <v>14</v>
      </c>
      <c r="GU283" s="3">
        <f>IFERROR(AVERAGEIFS($AD$2:AD282,$D$2:D282,Tabela13[[#This Row],[HomeTeam]],$GS$2:GS282,"&gt;="&amp;Tabela13[[#This Row],[Contagem_H]]-5),"")</f>
        <v>1.3562688412050483</v>
      </c>
      <c r="GV283" s="3">
        <f>IFERROR(AVERAGEIFS($G$2:G282,$E$2:E282,Tabela13[[#This Row],[AwayTeam]],$GT$2:GT282,"&gt;="&amp;Tabela13[[#This Row],[Contagem_A]]-5),"")</f>
        <v>1.6</v>
      </c>
      <c r="GW283" s="3">
        <f>IFERROR(AVERAGEIFS($GQ$2:GQ282,$D$2:D282,Tabela13[[#This Row],[HomeTeam]],$GS$2:GS282,"&gt;="&amp;Tabela13[[#This Row],[Contagem_H]]-5),"")</f>
        <v>-0.2</v>
      </c>
    </row>
    <row r="284" spans="1:205" x14ac:dyDescent="0.25">
      <c r="A284" t="s">
        <v>127</v>
      </c>
      <c r="B284" t="s">
        <v>239</v>
      </c>
      <c r="C284" t="s">
        <v>174</v>
      </c>
      <c r="D284" t="s">
        <v>18</v>
      </c>
      <c r="E284" t="s">
        <v>23</v>
      </c>
      <c r="F284" s="3">
        <v>3</v>
      </c>
      <c r="G284" s="3">
        <v>0</v>
      </c>
      <c r="H284" s="3" t="str">
        <f t="shared" si="360"/>
        <v>H</v>
      </c>
      <c r="I284" s="3">
        <v>3.25</v>
      </c>
      <c r="J284" s="3">
        <v>4</v>
      </c>
      <c r="K284" s="3">
        <v>2</v>
      </c>
      <c r="L284" s="3">
        <v>1.44</v>
      </c>
      <c r="M284" s="3">
        <v>2.7</v>
      </c>
      <c r="N284" s="3">
        <f t="shared" si="289"/>
        <v>3</v>
      </c>
      <c r="O284" s="3">
        <f t="shared" si="290"/>
        <v>3</v>
      </c>
      <c r="P284" s="3">
        <f t="shared" si="291"/>
        <v>0</v>
      </c>
      <c r="Q284" s="3">
        <f t="shared" si="292"/>
        <v>5.7692307692307709E-2</v>
      </c>
      <c r="R284" s="3">
        <f t="shared" si="293"/>
        <v>6.481481481481477E-2</v>
      </c>
      <c r="S284" s="3">
        <f t="shared" si="294"/>
        <v>3.4375</v>
      </c>
      <c r="T284" s="3">
        <f t="shared" si="295"/>
        <v>4.2307692307692308</v>
      </c>
      <c r="U284" s="3">
        <f t="shared" si="296"/>
        <v>2.1153846153846154</v>
      </c>
      <c r="V284" s="3">
        <f t="shared" si="297"/>
        <v>1.523076923076923</v>
      </c>
      <c r="W284" s="3">
        <f t="shared" si="298"/>
        <v>2.8557692307692308</v>
      </c>
      <c r="X284" s="4">
        <f t="shared" si="299"/>
        <v>0.30769230769230771</v>
      </c>
      <c r="Y284" s="4">
        <f t="shared" si="300"/>
        <v>0.25</v>
      </c>
      <c r="Z284" s="4">
        <f t="shared" si="301"/>
        <v>0.5</v>
      </c>
      <c r="AA284" s="4">
        <f t="shared" si="302"/>
        <v>0.69444444444444442</v>
      </c>
      <c r="AB284" s="4">
        <f t="shared" si="303"/>
        <v>0.37037037037037035</v>
      </c>
      <c r="AC284" s="4">
        <f t="shared" si="304"/>
        <v>1.6538461538461537</v>
      </c>
      <c r="AD284" s="4">
        <f t="shared" si="305"/>
        <v>0.25</v>
      </c>
      <c r="AE284" s="4">
        <f t="shared" si="306"/>
        <v>0.15384615384615385</v>
      </c>
      <c r="AF284" s="4">
        <f t="shared" si="307"/>
        <v>1.75</v>
      </c>
      <c r="AG284" s="4">
        <f>IFERROR(AVERAGE(Tabela13[[#This Row],[V1]],Tabela13[[#This Row],[V2]]),"")</f>
        <v>0.95192307692307687</v>
      </c>
      <c r="AH284" s="4">
        <f>IFERROR(AVERAGE(Tabela13[[#This Row],[V1]],Tabela13[[#This Row],[V3]]),"")</f>
        <v>0.90384615384615374</v>
      </c>
      <c r="AI284" s="4">
        <f>IFERROR(AVERAGE(Tabela13[[#This Row],[V1]],Tabela13[[#This Row],[V4]]),"")</f>
        <v>1.7019230769230769</v>
      </c>
      <c r="AJ284" s="4">
        <f>IFERROR(AVERAGE(Tabela13[[#This Row],[V2]],Tabela13[[#This Row],[V1]]),"")</f>
        <v>0.95192307692307687</v>
      </c>
      <c r="AK284" s="4">
        <f>IFERROR(AVERAGE(Tabela13[[#This Row],[V2]],Tabela13[[#This Row],[V3]]),"")</f>
        <v>0.20192307692307693</v>
      </c>
      <c r="AL284" s="4">
        <f>IFERROR(AVERAGE(Tabela13[[#This Row],[V2]],Tabela13[[#This Row],[V4]]),"")</f>
        <v>1</v>
      </c>
      <c r="AM284" s="4">
        <f>IFERROR(AVERAGE(Tabela13[[#This Row],[V3]],Tabela13[[#This Row],[V1]]),"")</f>
        <v>0.90384615384615374</v>
      </c>
      <c r="AN284" s="4">
        <f>IFERROR(AVERAGE(Tabela13[[#This Row],[V3]],Tabela13[[#This Row],[V2]]),"")</f>
        <v>0.20192307692307693</v>
      </c>
      <c r="AO284" s="4">
        <f>IFERROR(AVERAGE(Tabela13[[#This Row],[V3]],Tabela13[[#This Row],[V4]]),"")</f>
        <v>0.95192307692307687</v>
      </c>
      <c r="AP284" s="4">
        <f>IFERROR(AVERAGE(Tabela13[[#This Row],[V4]],Tabela13[[#This Row],[V1]]),"")</f>
        <v>1.7019230769230769</v>
      </c>
      <c r="AQ284" s="4">
        <f>IFERROR(AVERAGE(Tabela13[[#This Row],[V4]],Tabela13[[#This Row],[V2]]),"")</f>
        <v>1</v>
      </c>
      <c r="AR284" s="4">
        <f>IFERROR(AVERAGE(Tabela13[[#This Row],[V4]],Tabela13[[#This Row],[V3]]),"")</f>
        <v>0.95192307692307687</v>
      </c>
      <c r="AS284" s="4">
        <f>_xlfn.STDEV.S(Tabela13[[#This Row],[V1]:[V2]])</f>
        <v>0.99266913512726862</v>
      </c>
      <c r="AT284" s="4">
        <f>_xlfn.STDEV.S(Tabela13[[#This Row],[V1]],Tabela13[[#This Row],[V3]])</f>
        <v>1.0606601717798214</v>
      </c>
      <c r="AU284" s="4">
        <f>_xlfn.STDEV.S(Tabela13[[#This Row],[V1]],Tabela13[[#This Row],[V4]])</f>
        <v>6.7991036652552725E-2</v>
      </c>
      <c r="AV284" s="4">
        <f>_xlfn.STDEV.S(Tabela13[[#This Row],[V2]],Tabela13[[#This Row],[V1]])</f>
        <v>0.99266913512726862</v>
      </c>
      <c r="AW284" s="4">
        <f>_xlfn.STDEV.S(Tabela13[[#This Row],[V2]],Tabela13[[#This Row],[V3]])</f>
        <v>6.7991036652552669E-2</v>
      </c>
      <c r="AX284" s="4">
        <f>_xlfn.STDEV.S(Tabela13[[#This Row],[V42]],Tabela13[[#This Row],[V44]])</f>
        <v>2.0533293069070897</v>
      </c>
      <c r="AY284" s="4">
        <f>_xlfn.STDEV.S(Tabela13[[#This Row],[V3]],Tabela13[[#This Row],[V1]])</f>
        <v>1.0606601717798214</v>
      </c>
      <c r="AZ284" s="4">
        <f>_xlfn.STDEV.S(Tabela13[[#This Row],[V3]],Tabela13[[#This Row],[V2]])</f>
        <v>6.7991036652552669E-2</v>
      </c>
      <c r="BA284" s="4">
        <f>_xlfn.STDEV.S(Tabela13[[#This Row],[V3]],Tabela13[[#This Row],[V4]])</f>
        <v>1.1286512084323741</v>
      </c>
      <c r="BB284" s="4">
        <f>_xlfn.STDEV.S(Tabela13[[#This Row],[V4]],Tabela13[[#This Row],[V1]])</f>
        <v>6.7991036652552725E-2</v>
      </c>
      <c r="BC284" s="4">
        <f>_xlfn.STDEV.S(Tabela13[[#This Row],[V4]],Tabela13[[#This Row],[V2]])</f>
        <v>1.0606601717798212</v>
      </c>
      <c r="BD284" s="4">
        <f>_xlfn.STDEV.S(Tabela13[[#This Row],[V4]],Tabela13[[#This Row],[V3]])</f>
        <v>1.1286512084323741</v>
      </c>
      <c r="BE284" s="4">
        <f>Tabela13[[#This Row],[V17]]/Tabela13[[#This Row],[V5]]</f>
        <v>1.0428039399316762</v>
      </c>
      <c r="BF284" s="4">
        <f>Tabela13[[#This Row],[V18]]/Tabela13[[#This Row],[V6]]</f>
        <v>1.1734963602670365</v>
      </c>
      <c r="BG284" s="4">
        <f>Tabela13[[#This Row],[V19]]/Tabela13[[#This Row],[V7]]</f>
        <v>3.9949535660256968E-2</v>
      </c>
      <c r="BH284" s="4">
        <f>Tabela13[[#This Row],[V20]]/Tabela13[[#This Row],[V8]]</f>
        <v>1.0428039399316762</v>
      </c>
      <c r="BI284" s="4">
        <f>Tabela13[[#This Row],[V21]]/Tabela13[[#This Row],[V9]]</f>
        <v>0.33671751485073703</v>
      </c>
      <c r="BJ284" s="4">
        <f>Tabela13[[#This Row],[V22]]/Tabela13[[#This Row],[V10]]</f>
        <v>2.0533293069070897</v>
      </c>
      <c r="BK284" s="4">
        <f>Tabela13[[#This Row],[V23]]/Tabela13[[#This Row],[V11]]</f>
        <v>1.1734963602670365</v>
      </c>
      <c r="BL284" s="4">
        <f>Tabela13[[#This Row],[V24]]/Tabela13[[#This Row],[V12]]</f>
        <v>0.33671751485073703</v>
      </c>
      <c r="BM284" s="4">
        <f>Tabela13[[#This Row],[V25]]/Tabela13[[#This Row],[V13]]</f>
        <v>1.1856537947168375</v>
      </c>
      <c r="BN284" s="4">
        <f>Tabela13[[#This Row],[V26]]/Tabela13[[#This Row],[V14]]</f>
        <v>3.9949535660256968E-2</v>
      </c>
      <c r="BO284" s="4">
        <f>Tabela13[[#This Row],[V27]]/Tabela13[[#This Row],[V15]]</f>
        <v>1.0606601717798212</v>
      </c>
      <c r="BP284" s="4">
        <f>Tabela13[[#This Row],[V28]]/Tabela13[[#This Row],[V16]]</f>
        <v>1.1856537947168375</v>
      </c>
      <c r="BQ284" s="4">
        <f>Tabela13[[#This Row],[V1]]-Tabela13[[#This Row],[V2]]</f>
        <v>1.4038461538461537</v>
      </c>
      <c r="BR284" s="4">
        <f>Tabela13[[#This Row],[V1]]-Tabela13[[#This Row],[V3]]</f>
        <v>1.5</v>
      </c>
      <c r="BS284" s="4">
        <f>Tabela13[[#This Row],[V1]]-Tabela13[[#This Row],[V4]]</f>
        <v>-9.6153846153846256E-2</v>
      </c>
      <c r="BT284" s="4">
        <f>Tabela13[[#This Row],[V2]]-Tabela13[[#This Row],[V1]]</f>
        <v>-1.4038461538461537</v>
      </c>
      <c r="BU284" s="4">
        <f>Tabela13[[#This Row],[V2]]-Tabela13[[#This Row],[V3]]</f>
        <v>9.6153846153846145E-2</v>
      </c>
      <c r="BV284" s="4">
        <f>Tabela13[[#This Row],[V2]]-Tabela13[[#This Row],[V4]]</f>
        <v>-1.5</v>
      </c>
      <c r="BW284" s="4">
        <f>AVERAGE(Tabela13[[#This Row],[V41]],Tabela13[[#This Row],[V42]])</f>
        <v>1.4519230769230769</v>
      </c>
      <c r="BX284" s="4">
        <f>AVERAGE(Tabela13[[#This Row],[V41]],Tabela13[[#This Row],[V43]])</f>
        <v>0.65384615384615374</v>
      </c>
      <c r="BY284" s="4">
        <f>AVERAGE(Tabela13[[#This Row],[V41]],Tabela13[[#This Row],[V44]])</f>
        <v>0</v>
      </c>
      <c r="BZ284" s="4">
        <f>AVERAGE(Tabela13[[#This Row],[V41]],Tabela13[[#This Row],[V45]])</f>
        <v>0.75</v>
      </c>
      <c r="CA284" s="4">
        <f>AVERAGE(Tabela13[[#This Row],[V41]],Tabela13[[#This Row],[V46]])</f>
        <v>-4.8076923076923128E-2</v>
      </c>
      <c r="CB284" s="4">
        <f>AVERAGE(Tabela13[[#This Row],[V42]],Tabela13[[#This Row],[V41]])</f>
        <v>1.4519230769230769</v>
      </c>
      <c r="CC284" s="4">
        <f>AVERAGE(Tabela13[[#This Row],[V42]],Tabela13[[#This Row],[V43]])</f>
        <v>0.70192307692307687</v>
      </c>
      <c r="CD284" s="4">
        <f>AVERAGE(Tabela13[[#This Row],[V42]],Tabela13[[#This Row],[V44]])</f>
        <v>4.8076923076923128E-2</v>
      </c>
      <c r="CE284" s="4">
        <f>AVERAGE(Tabela13[[#This Row],[V42]],Tabela13[[#This Row],[V45]])</f>
        <v>0.79807692307692313</v>
      </c>
      <c r="CF284" s="4">
        <f>AVERAGE(Tabela13[[#This Row],[V42]],Tabela13[[#This Row],[V46]])</f>
        <v>0</v>
      </c>
      <c r="CG284" s="4">
        <f>AVERAGE(Tabela13[[#This Row],[V43]],Tabela13[[#This Row],[V41]])</f>
        <v>0.65384615384615374</v>
      </c>
      <c r="CH284" s="4">
        <f>AVERAGE(Tabela13[[#This Row],[V43]],Tabela13[[#This Row],[V42]])</f>
        <v>0.70192307692307687</v>
      </c>
      <c r="CI284" s="4">
        <f>AVERAGE(Tabela13[[#This Row],[V43]],Tabela13[[#This Row],[V44]])</f>
        <v>-0.75</v>
      </c>
      <c r="CJ284" s="4">
        <f>AVERAGE(Tabela13[[#This Row],[V43]],Tabela13[[#This Row],[V45]])</f>
        <v>-5.5511151231257827E-17</v>
      </c>
      <c r="CK284" s="4">
        <f>AVERAGE(Tabela13[[#This Row],[V43]],Tabela13[[#This Row],[V46]])</f>
        <v>-0.79807692307692313</v>
      </c>
      <c r="CL284" s="4">
        <f>AVERAGE(Tabela13[[#This Row],[V44]],Tabela13[[#This Row],[V41]])</f>
        <v>0</v>
      </c>
      <c r="CM284" s="4">
        <f>AVERAGE(Tabela13[[#This Row],[V44]],Tabela13[[#This Row],[V42]])</f>
        <v>4.8076923076923128E-2</v>
      </c>
      <c r="CN284" s="4">
        <f>AVERAGE(Tabela13[[#This Row],[V44]],Tabela13[[#This Row],[V43]])</f>
        <v>-0.75</v>
      </c>
      <c r="CO284" s="4">
        <f>AVERAGE(Tabela13[[#This Row],[V44]],Tabela13[[#This Row],[V45]])</f>
        <v>-0.65384615384615374</v>
      </c>
      <c r="CP284" s="4">
        <f>AVERAGE(Tabela13[[#This Row],[V44]],Tabela13[[#This Row],[V46]])</f>
        <v>-1.4519230769230769</v>
      </c>
      <c r="CQ284" s="4">
        <f>AVERAGE(Tabela13[[#This Row],[V45]],Tabela13[[#This Row],[V41]])</f>
        <v>0.75</v>
      </c>
      <c r="CR284" s="4">
        <f>AVERAGE(Tabela13[[#This Row],[V45]],Tabela13[[#This Row],[V42]])</f>
        <v>0.79807692307692313</v>
      </c>
      <c r="CS284" s="4">
        <f>AVERAGE(Tabela13[[#This Row],[V45]],Tabela13[[#This Row],[V43]])</f>
        <v>-5.5511151231257827E-17</v>
      </c>
      <c r="CT284" s="4">
        <f>AVERAGE(Tabela13[[#This Row],[V45]],Tabela13[[#This Row],[V44]])</f>
        <v>-0.65384615384615374</v>
      </c>
      <c r="CU284" s="4">
        <f>AVERAGE(Tabela13[[#This Row],[V45]],Tabela13[[#This Row],[V46]])</f>
        <v>-0.70192307692307687</v>
      </c>
      <c r="CV284" s="4">
        <f>AVERAGE(Tabela13[[#This Row],[V46]],Tabela13[[#This Row],[V41]])</f>
        <v>-4.8076923076923128E-2</v>
      </c>
      <c r="CW284" s="4">
        <f>AVERAGE(Tabela13[[#This Row],[V46]],Tabela13[[#This Row],[V42]])</f>
        <v>0</v>
      </c>
      <c r="CX284" s="4">
        <f>AVERAGE(Tabela13[[#This Row],[V46]],Tabela13[[#This Row],[V43]])</f>
        <v>-0.79807692307692313</v>
      </c>
      <c r="CY284" s="4">
        <f>AVERAGE(Tabela13[[#This Row],[V46]],Tabela13[[#This Row],[V44]])</f>
        <v>-1.4519230769230769</v>
      </c>
      <c r="CZ284" s="4">
        <f>AVERAGE(Tabela13[[#This Row],[V46]],Tabela13[[#This Row],[V45]])</f>
        <v>-0.70192307692307687</v>
      </c>
      <c r="DA284" s="3">
        <f>_xlfn.STDEV.S(Tabela13[[#This Row],[V41]],Tabela13[[#This Row],[V42]])</f>
        <v>6.7991036652552725E-2</v>
      </c>
      <c r="DB284" s="3">
        <f>_xlfn.STDEV.S(Tabela13[[#This Row],[V41]],Tabela13[[#This Row],[V43]])</f>
        <v>1.0606601717798212</v>
      </c>
      <c r="DC284" s="3">
        <f>_xlfn.STDEV.S(Tabela13[[#This Row],[V41]],Tabela13[[#This Row],[V44]])</f>
        <v>1.985338270254537</v>
      </c>
      <c r="DD284" s="3">
        <f>_xlfn.STDEV.S(Tabela13[[#This Row],[V41]],Tabela13[[#This Row],[V45]])</f>
        <v>0.92467809847471583</v>
      </c>
      <c r="DE284" s="3">
        <f>_xlfn.STDEV.S(Tabela13[[#This Row],[V41]],Tabela13[[#This Row],[V46]])</f>
        <v>2.0533293069070897</v>
      </c>
      <c r="DF284" s="3">
        <f>_xlfn.STDEV.S(Tabela13[[#This Row],[V42]],Tabela13[[#This Row],[V41]])</f>
        <v>6.7991036652552725E-2</v>
      </c>
      <c r="DG284" s="3">
        <f>_xlfn.STDEV.S(Tabela13[[#This Row],[V42]],Tabela13[[#This Row],[V43]])</f>
        <v>1.1286512084323741</v>
      </c>
      <c r="DH284" s="3">
        <f>_xlfn.STDEV.S(Tabela13[[#This Row],[V42]],Tabela13[[#This Row],[V44]])</f>
        <v>2.0533293069070897</v>
      </c>
      <c r="DI284" s="3">
        <f>_xlfn.STDEV.S(Tabela13[[#This Row],[V42]],Tabela13[[#This Row],[V45]])</f>
        <v>0.99266913512726851</v>
      </c>
      <c r="DJ284" s="3">
        <f>_xlfn.STDEV.S(Tabela13[[#This Row],[V42]],Tabela13[[#This Row],[V46]])</f>
        <v>2.1213203435596424</v>
      </c>
      <c r="DK284" s="3">
        <f>_xlfn.STDEV.S(Tabela13[[#This Row],[V43]],Tabela13[[#This Row],[V41]])</f>
        <v>1.0606601717798212</v>
      </c>
      <c r="DL284" s="3">
        <f>_xlfn.STDEV.S(Tabela13[[#This Row],[V43]],Tabela13[[#This Row],[V42]])</f>
        <v>1.1286512084323741</v>
      </c>
      <c r="DM284" s="3">
        <f>_xlfn.STDEV.S(Tabela13[[#This Row],[V43]],Tabela13[[#This Row],[V44]])</f>
        <v>0.92467809847471583</v>
      </c>
      <c r="DN284" s="3">
        <f>_xlfn.STDEV.S(Tabela13[[#This Row],[V43]],Tabela13[[#This Row],[V45]])</f>
        <v>0.13598207330510537</v>
      </c>
      <c r="DO284" s="3">
        <f>_xlfn.STDEV.S(Tabela13[[#This Row],[V43]],Tabela13[[#This Row],[V46]])</f>
        <v>0.99266913512726851</v>
      </c>
      <c r="DP284" s="3">
        <f>_xlfn.STDEV.S(Tabela13[[#This Row],[V44]],Tabela13[[#This Row],[V41]])</f>
        <v>1.985338270254537</v>
      </c>
      <c r="DQ284" s="3">
        <f>_xlfn.STDEV.S(Tabela13[[#This Row],[V44]],Tabela13[[#This Row],[V42]])</f>
        <v>2.0533293069070897</v>
      </c>
      <c r="DR284" s="3">
        <f>_xlfn.STDEV.S(Tabela13[[#This Row],[V44]],Tabela13[[#This Row],[V43]])</f>
        <v>0.92467809847471583</v>
      </c>
      <c r="DS284" s="3">
        <f>_xlfn.STDEV.S(Tabela13[[#This Row],[V44]],Tabela13[[#This Row],[V45]])</f>
        <v>1.0606601717798212</v>
      </c>
      <c r="DT284" s="3">
        <f>_xlfn.STDEV.S(Tabela13[[#This Row],[V44]],Tabela13[[#This Row],[V46]])</f>
        <v>6.7991036652552725E-2</v>
      </c>
      <c r="DU284" s="3">
        <f>_xlfn.STDEV.S(Tabela13[[#This Row],[V45]],Tabela13[[#This Row],[V41]])</f>
        <v>0.92467809847471583</v>
      </c>
      <c r="DV284" s="3">
        <f>_xlfn.STDEV.S(Tabela13[[#This Row],[V45]],Tabela13[[#This Row],[V42]])</f>
        <v>0.99266913512726851</v>
      </c>
      <c r="DW284" s="3">
        <f>_xlfn.STDEV.S(Tabela13[[#This Row],[V45]],Tabela13[[#This Row],[V43]])</f>
        <v>0.13598207330510537</v>
      </c>
      <c r="DX284" s="3">
        <f>_xlfn.STDEV.S(Tabela13[[#This Row],[V45]],Tabela13[[#This Row],[V44]])</f>
        <v>1.0606601717798212</v>
      </c>
      <c r="DY284" s="3">
        <f>_xlfn.STDEV.S(Tabela13[[#This Row],[V45]],Tabela13[[#This Row],[V46]])</f>
        <v>1.1286512084323741</v>
      </c>
      <c r="DZ284" s="3">
        <f>_xlfn.STDEV.S(Tabela13[[#This Row],[V46]],Tabela13[[#This Row],[V41]])</f>
        <v>2.0533293069070897</v>
      </c>
      <c r="EA284" s="3">
        <f>_xlfn.STDEV.S(Tabela13[[#This Row],[V46]],Tabela13[[#This Row],[V42]])</f>
        <v>2.1213203435596424</v>
      </c>
      <c r="EB284" s="3">
        <f>_xlfn.STDEV.S(Tabela13[[#This Row],[V46]],Tabela13[[#This Row],[V43]])</f>
        <v>0.99266913512726851</v>
      </c>
      <c r="EC284" s="3">
        <f>_xlfn.STDEV.S(Tabela13[[#This Row],[V46]],Tabela13[[#This Row],[V44]])</f>
        <v>6.7991036652552725E-2</v>
      </c>
      <c r="ED284" s="3">
        <f>_xlfn.STDEV.S(Tabela13[[#This Row],[V46]],Tabela13[[#This Row],[V45]])</f>
        <v>1.1286512084323741</v>
      </c>
      <c r="EE284" s="3">
        <f t="shared" si="308"/>
        <v>4.68282636547383E-2</v>
      </c>
      <c r="EF284" s="3">
        <f t="shared" si="309"/>
        <v>1.6221861450750208</v>
      </c>
      <c r="EG284" s="3" t="str">
        <f t="shared" si="310"/>
        <v/>
      </c>
      <c r="EH284" s="3">
        <f t="shared" si="311"/>
        <v>1.2329041312996212</v>
      </c>
      <c r="EI284" s="3">
        <f t="shared" si="312"/>
        <v>-42.709249583667422</v>
      </c>
      <c r="EJ284" s="3">
        <f t="shared" si="313"/>
        <v>4.68282636547383E-2</v>
      </c>
      <c r="EK284" s="3">
        <f t="shared" si="314"/>
        <v>1.6079414476296838</v>
      </c>
      <c r="EL284" s="3">
        <f t="shared" si="315"/>
        <v>42.709249583667422</v>
      </c>
      <c r="EM284" s="3">
        <f t="shared" si="316"/>
        <v>1.2438263861835652</v>
      </c>
      <c r="EN284" s="3" t="str">
        <f t="shared" si="317"/>
        <v/>
      </c>
      <c r="EO284" s="3">
        <f t="shared" si="318"/>
        <v>1.6221861450750208</v>
      </c>
      <c r="EP284" s="3">
        <f t="shared" si="319"/>
        <v>1.6079414476296838</v>
      </c>
      <c r="EQ284" s="3">
        <f t="shared" si="320"/>
        <v>-1.2329041312996212</v>
      </c>
      <c r="ER284" s="3">
        <f t="shared" si="321"/>
        <v>-2449635258663760</v>
      </c>
      <c r="ES284" s="3" t="str">
        <f t="shared" si="322"/>
        <v/>
      </c>
      <c r="ET284" s="3" t="str">
        <f t="shared" si="323"/>
        <v/>
      </c>
      <c r="EU284" s="3" t="str">
        <f t="shared" si="324"/>
        <v/>
      </c>
      <c r="EV284" s="3">
        <f t="shared" si="325"/>
        <v>-1.2329041312996212</v>
      </c>
      <c r="EW284" s="3">
        <f t="shared" si="326"/>
        <v>-1.6221861450750208</v>
      </c>
      <c r="EX284" s="3">
        <f t="shared" si="327"/>
        <v>-4.68282636547383E-2</v>
      </c>
      <c r="EY284" s="3">
        <f t="shared" si="328"/>
        <v>1.2329041312996212</v>
      </c>
      <c r="EZ284" s="3">
        <f t="shared" si="329"/>
        <v>1.2438263861835652</v>
      </c>
      <c r="FA284" s="3">
        <f t="shared" si="330"/>
        <v>-2449635258663760</v>
      </c>
      <c r="FB284" s="3">
        <f t="shared" si="331"/>
        <v>-1.6221861450750208</v>
      </c>
      <c r="FC284" s="3">
        <f t="shared" si="332"/>
        <v>-1.6079414476296838</v>
      </c>
      <c r="FD284" s="3">
        <f t="shared" si="333"/>
        <v>-42.709249583667422</v>
      </c>
      <c r="FE284" s="3" t="str">
        <f t="shared" si="334"/>
        <v/>
      </c>
      <c r="FF284" s="3">
        <f t="shared" si="335"/>
        <v>-1.2438263861835652</v>
      </c>
      <c r="FG284" s="3">
        <f t="shared" si="336"/>
        <v>-4.68282636547383E-2</v>
      </c>
      <c r="FH284" s="3">
        <f t="shared" si="337"/>
        <v>-1.6079414476296838</v>
      </c>
      <c r="FI284" s="4">
        <f t="shared" si="338"/>
        <v>1.5</v>
      </c>
      <c r="FJ284" s="4">
        <f t="shared" si="339"/>
        <v>0</v>
      </c>
      <c r="FK284" s="4">
        <f t="shared" si="340"/>
        <v>1.1090909090909091</v>
      </c>
      <c r="FL284" s="4">
        <f t="shared" si="341"/>
        <v>1.6545454545454545</v>
      </c>
      <c r="FM284" s="4">
        <f>Tabela13[[#This Row],[V139]]-Tabela13[[#This Row],[V140]]</f>
        <v>-0.54545454545454541</v>
      </c>
      <c r="FN284" s="4">
        <f>Tabela13[[#This Row],[V1]]-Tabela13[[#This Row],[V2]]/2</f>
        <v>1.5288461538461537</v>
      </c>
      <c r="FO284" s="4">
        <f>Tabela13[[#This Row],[V1]]-Tabela13[[#This Row],[V3]]/2</f>
        <v>1.5769230769230769</v>
      </c>
      <c r="FP284" s="4">
        <f>Tabela13[[#This Row],[V1]]-Tabela13[[#This Row],[V4]]/2</f>
        <v>0.77884615384615374</v>
      </c>
      <c r="FQ284" s="4">
        <f>Tabela13[[#This Row],[V2]]-Tabela13[[#This Row],[V1]]/2</f>
        <v>-0.57692307692307687</v>
      </c>
      <c r="FR284" s="4">
        <f>Tabela13[[#This Row],[V2]]-Tabela13[[#This Row],[V3]]/2</f>
        <v>0.17307692307692307</v>
      </c>
      <c r="FS284" s="4">
        <f>Tabela13[[#This Row],[V2]]-Tabela13[[#This Row],[V4]]/2</f>
        <v>-0.625</v>
      </c>
      <c r="FT284" s="4">
        <f t="shared" si="342"/>
        <v>0.99155262333864813</v>
      </c>
      <c r="FU284" s="4">
        <f t="shared" si="343"/>
        <v>1.0056468867881372</v>
      </c>
      <c r="FV284" s="4">
        <f t="shared" si="344"/>
        <v>0.6617085047471889</v>
      </c>
      <c r="FW284" s="4">
        <f t="shared" si="345"/>
        <v>-0.52327832213197545</v>
      </c>
      <c r="FX284" s="4">
        <f t="shared" si="346"/>
        <v>0.17137912638950764</v>
      </c>
      <c r="FY284" s="4">
        <f t="shared" si="347"/>
        <v>-0.55859931534356244</v>
      </c>
      <c r="FZ284" s="4">
        <f t="shared" si="348"/>
        <v>178.47947220095665</v>
      </c>
      <c r="GA284" s="4">
        <f t="shared" si="349"/>
        <v>181.01643962186469</v>
      </c>
      <c r="GB284" s="4">
        <f t="shared" si="350"/>
        <v>119.10753085449399</v>
      </c>
      <c r="GC284" s="4">
        <f t="shared" si="351"/>
        <v>-94.190097983755592</v>
      </c>
      <c r="GD284" s="4">
        <f t="shared" si="352"/>
        <v>30.848242750111375</v>
      </c>
      <c r="GE284" s="4">
        <f t="shared" si="353"/>
        <v>-100.54787676184122</v>
      </c>
      <c r="GF284" s="4">
        <f>Tabela13[[#This Row],[V1]]-Tabela13[[#This Row],[V2]]/Tabela13[[#This Row],[V2]]</f>
        <v>0.65384615384615374</v>
      </c>
      <c r="GG284" s="4">
        <f>Tabela13[[#This Row],[V1]]-Tabela13[[#This Row],[V3]]/Tabela13[[#This Row],[V3]]</f>
        <v>0.65384615384615374</v>
      </c>
      <c r="GH284" s="4">
        <f>Tabela13[[#This Row],[V1]]-Tabela13[[#This Row],[V4]]/Tabela13[[#This Row],[V4]]</f>
        <v>0.65384615384615374</v>
      </c>
      <c r="GI284" s="4">
        <f>Tabela13[[#This Row],[V2]]-Tabela13[[#This Row],[V1]]/Tabela13[[#This Row],[V1]]</f>
        <v>-0.75</v>
      </c>
      <c r="GJ284" s="4">
        <f>Tabela13[[#This Row],[V2]]-Tabela13[[#This Row],[V3]]/Tabela13[[#This Row],[V3]]</f>
        <v>-0.75</v>
      </c>
      <c r="GK284" s="4">
        <f>Tabela13[[#This Row],[V2]]-Tabela13[[#This Row],[V4]]/Tabela13[[#This Row],[V4]]</f>
        <v>-0.75</v>
      </c>
      <c r="GL284" s="4">
        <f t="shared" si="354"/>
        <v>0.86780288893468938</v>
      </c>
      <c r="GM284" s="4">
        <f t="shared" si="355"/>
        <v>0.95192307692307687</v>
      </c>
      <c r="GN284" s="4">
        <f t="shared" si="356"/>
        <v>0.9116313176687646</v>
      </c>
      <c r="GO284" s="3">
        <f t="shared" si="357"/>
        <v>1</v>
      </c>
      <c r="GP284" s="3">
        <v>100</v>
      </c>
      <c r="GQ284" s="3">
        <f t="shared" si="358"/>
        <v>2.25</v>
      </c>
      <c r="GR284" s="3">
        <f t="shared" si="359"/>
        <v>225</v>
      </c>
      <c r="GS284" s="34">
        <f>COUNTIF($D$2:D283,Tabela13[[#This Row],[HomeTeam]])</f>
        <v>14</v>
      </c>
      <c r="GT284" s="34">
        <f>COUNTIF($E$2:E283,Tabela13[[#This Row],[AwayTeam]])</f>
        <v>13</v>
      </c>
      <c r="GU284" s="3">
        <f>IFERROR(AVERAGEIFS($AD$2:AD283,$D$2:D283,Tabela13[[#This Row],[HomeTeam]],$GS$2:GS283,"&gt;="&amp;Tabela13[[#This Row],[Contagem_H]]-5),"")</f>
        <v>0.61044723993429517</v>
      </c>
      <c r="GV284" s="3">
        <f>IFERROR(AVERAGEIFS($G$2:G283,$E$2:E283,Tabela13[[#This Row],[AwayTeam]],$GT$2:GT283,"&gt;="&amp;Tabela13[[#This Row],[Contagem_A]]-5),"")</f>
        <v>2.4</v>
      </c>
      <c r="GW284" s="3">
        <f>IFERROR(AVERAGEIFS($GQ$2:GQ283,$D$2:D283,Tabela13[[#This Row],[HomeTeam]],$GS$2:GS283,"&gt;="&amp;Tabela13[[#This Row],[Contagem_H]]-5),"")</f>
        <v>1.22</v>
      </c>
    </row>
    <row r="285" spans="1:205" x14ac:dyDescent="0.25">
      <c r="A285" t="s">
        <v>127</v>
      </c>
      <c r="B285" t="s">
        <v>240</v>
      </c>
      <c r="C285" t="s">
        <v>134</v>
      </c>
      <c r="D285" t="s">
        <v>14</v>
      </c>
      <c r="E285" t="s">
        <v>21</v>
      </c>
      <c r="F285" s="3">
        <v>1</v>
      </c>
      <c r="G285" s="3">
        <v>1</v>
      </c>
      <c r="H285" s="3" t="str">
        <f t="shared" si="360"/>
        <v>D</v>
      </c>
      <c r="I285" s="3">
        <v>2.38</v>
      </c>
      <c r="J285" s="3">
        <v>3.75</v>
      </c>
      <c r="K285" s="3">
        <v>2.8</v>
      </c>
      <c r="L285" s="3">
        <v>1.57</v>
      </c>
      <c r="M285" s="3">
        <v>2.35</v>
      </c>
      <c r="N285" s="3">
        <f t="shared" si="289"/>
        <v>2</v>
      </c>
      <c r="O285" s="3">
        <f t="shared" si="290"/>
        <v>1</v>
      </c>
      <c r="P285" s="3">
        <f t="shared" si="291"/>
        <v>1</v>
      </c>
      <c r="Q285" s="3">
        <f t="shared" si="292"/>
        <v>4.3977591036414632E-2</v>
      </c>
      <c r="R285" s="3">
        <f t="shared" si="293"/>
        <v>6.2474590052852608E-2</v>
      </c>
      <c r="S285" s="3">
        <f t="shared" si="294"/>
        <v>2.4846666666666666</v>
      </c>
      <c r="T285" s="3">
        <f t="shared" si="295"/>
        <v>3.9149159663865549</v>
      </c>
      <c r="U285" s="3">
        <f t="shared" si="296"/>
        <v>2.923137254901961</v>
      </c>
      <c r="V285" s="3">
        <f t="shared" si="297"/>
        <v>1.639044817927171</v>
      </c>
      <c r="W285" s="3">
        <f t="shared" si="298"/>
        <v>2.4533473389355747</v>
      </c>
      <c r="X285" s="4">
        <f t="shared" si="299"/>
        <v>0.42016806722689076</v>
      </c>
      <c r="Y285" s="4">
        <f t="shared" si="300"/>
        <v>0.26666666666666666</v>
      </c>
      <c r="Z285" s="4">
        <f t="shared" si="301"/>
        <v>0.35714285714285715</v>
      </c>
      <c r="AA285" s="4">
        <f t="shared" si="302"/>
        <v>0.63694267515923564</v>
      </c>
      <c r="AB285" s="4">
        <f t="shared" si="303"/>
        <v>0.42553191489361702</v>
      </c>
      <c r="AC285" s="4">
        <f t="shared" si="304"/>
        <v>0.71008403361344541</v>
      </c>
      <c r="AD285" s="4">
        <f t="shared" si="305"/>
        <v>0.6785714285714286</v>
      </c>
      <c r="AE285" s="4">
        <f t="shared" si="306"/>
        <v>0.71008403361344541</v>
      </c>
      <c r="AF285" s="4">
        <f t="shared" si="307"/>
        <v>0.6785714285714286</v>
      </c>
      <c r="AG285" s="4">
        <f>IFERROR(AVERAGE(Tabela13[[#This Row],[V1]],Tabela13[[#This Row],[V2]]),"")</f>
        <v>0.69432773109243695</v>
      </c>
      <c r="AH285" s="4">
        <f>IFERROR(AVERAGE(Tabela13[[#This Row],[V1]],Tabela13[[#This Row],[V3]]),"")</f>
        <v>0.71008403361344541</v>
      </c>
      <c r="AI285" s="4">
        <f>IFERROR(AVERAGE(Tabela13[[#This Row],[V1]],Tabela13[[#This Row],[V4]]),"")</f>
        <v>0.69432773109243695</v>
      </c>
      <c r="AJ285" s="4">
        <f>IFERROR(AVERAGE(Tabela13[[#This Row],[V2]],Tabela13[[#This Row],[V1]]),"")</f>
        <v>0.69432773109243695</v>
      </c>
      <c r="AK285" s="4">
        <f>IFERROR(AVERAGE(Tabela13[[#This Row],[V2]],Tabela13[[#This Row],[V3]]),"")</f>
        <v>0.69432773109243695</v>
      </c>
      <c r="AL285" s="4">
        <f>IFERROR(AVERAGE(Tabela13[[#This Row],[V2]],Tabela13[[#This Row],[V4]]),"")</f>
        <v>0.6785714285714286</v>
      </c>
      <c r="AM285" s="4">
        <f>IFERROR(AVERAGE(Tabela13[[#This Row],[V3]],Tabela13[[#This Row],[V1]]),"")</f>
        <v>0.71008403361344541</v>
      </c>
      <c r="AN285" s="4">
        <f>IFERROR(AVERAGE(Tabela13[[#This Row],[V3]],Tabela13[[#This Row],[V2]]),"")</f>
        <v>0.69432773109243695</v>
      </c>
      <c r="AO285" s="4">
        <f>IFERROR(AVERAGE(Tabela13[[#This Row],[V3]],Tabela13[[#This Row],[V4]]),"")</f>
        <v>0.69432773109243695</v>
      </c>
      <c r="AP285" s="4">
        <f>IFERROR(AVERAGE(Tabela13[[#This Row],[V4]],Tabela13[[#This Row],[V1]]),"")</f>
        <v>0.69432773109243695</v>
      </c>
      <c r="AQ285" s="4">
        <f>IFERROR(AVERAGE(Tabela13[[#This Row],[V4]],Tabela13[[#This Row],[V2]]),"")</f>
        <v>0.6785714285714286</v>
      </c>
      <c r="AR285" s="4">
        <f>IFERROR(AVERAGE(Tabela13[[#This Row],[V4]],Tabela13[[#This Row],[V3]]),"")</f>
        <v>0.69432773109243695</v>
      </c>
      <c r="AS285" s="4">
        <f>_xlfn.STDEV.S(Tabela13[[#This Row],[V1]:[V2]])</f>
        <v>2.228277671806347E-2</v>
      </c>
      <c r="AT285" s="4">
        <f>_xlfn.STDEV.S(Tabela13[[#This Row],[V1]],Tabela13[[#This Row],[V3]])</f>
        <v>0</v>
      </c>
      <c r="AU285" s="4">
        <f>_xlfn.STDEV.S(Tabela13[[#This Row],[V1]],Tabela13[[#This Row],[V4]])</f>
        <v>2.228277671806347E-2</v>
      </c>
      <c r="AV285" s="4">
        <f>_xlfn.STDEV.S(Tabela13[[#This Row],[V2]],Tabela13[[#This Row],[V1]])</f>
        <v>2.228277671806347E-2</v>
      </c>
      <c r="AW285" s="4">
        <f>_xlfn.STDEV.S(Tabela13[[#This Row],[V2]],Tabela13[[#This Row],[V3]])</f>
        <v>2.228277671806347E-2</v>
      </c>
      <c r="AX285" s="4">
        <f>_xlfn.STDEV.S(Tabela13[[#This Row],[V42]],Tabela13[[#This Row],[V44]])</f>
        <v>2.228277671806347E-2</v>
      </c>
      <c r="AY285" s="4">
        <f>_xlfn.STDEV.S(Tabela13[[#This Row],[V3]],Tabela13[[#This Row],[V1]])</f>
        <v>0</v>
      </c>
      <c r="AZ285" s="4">
        <f>_xlfn.STDEV.S(Tabela13[[#This Row],[V3]],Tabela13[[#This Row],[V2]])</f>
        <v>2.228277671806347E-2</v>
      </c>
      <c r="BA285" s="4">
        <f>_xlfn.STDEV.S(Tabela13[[#This Row],[V3]],Tabela13[[#This Row],[V4]])</f>
        <v>2.228277671806347E-2</v>
      </c>
      <c r="BB285" s="4">
        <f>_xlfn.STDEV.S(Tabela13[[#This Row],[V4]],Tabela13[[#This Row],[V1]])</f>
        <v>2.228277671806347E-2</v>
      </c>
      <c r="BC285" s="4">
        <f>_xlfn.STDEV.S(Tabela13[[#This Row],[V4]],Tabela13[[#This Row],[V2]])</f>
        <v>0</v>
      </c>
      <c r="BD285" s="4">
        <f>_xlfn.STDEV.S(Tabela13[[#This Row],[V4]],Tabela13[[#This Row],[V3]])</f>
        <v>2.228277671806347E-2</v>
      </c>
      <c r="BE285" s="4">
        <f>Tabela13[[#This Row],[V17]]/Tabela13[[#This Row],[V5]]</f>
        <v>3.2092592186984001E-2</v>
      </c>
      <c r="BF285" s="4">
        <f>Tabela13[[#This Row],[V18]]/Tabela13[[#This Row],[V6]]</f>
        <v>0</v>
      </c>
      <c r="BG285" s="4">
        <f>Tabela13[[#This Row],[V19]]/Tabela13[[#This Row],[V7]]</f>
        <v>3.2092592186984001E-2</v>
      </c>
      <c r="BH285" s="4">
        <f>Tabela13[[#This Row],[V20]]/Tabela13[[#This Row],[V8]]</f>
        <v>3.2092592186984001E-2</v>
      </c>
      <c r="BI285" s="4">
        <f>Tabela13[[#This Row],[V21]]/Tabela13[[#This Row],[V9]]</f>
        <v>3.2092592186984001E-2</v>
      </c>
      <c r="BJ285" s="4">
        <f>Tabela13[[#This Row],[V22]]/Tabela13[[#This Row],[V10]]</f>
        <v>3.2837776216093531E-2</v>
      </c>
      <c r="BK285" s="4">
        <f>Tabela13[[#This Row],[V23]]/Tabela13[[#This Row],[V11]]</f>
        <v>0</v>
      </c>
      <c r="BL285" s="4">
        <f>Tabela13[[#This Row],[V24]]/Tabela13[[#This Row],[V12]]</f>
        <v>3.2092592186984001E-2</v>
      </c>
      <c r="BM285" s="4">
        <f>Tabela13[[#This Row],[V25]]/Tabela13[[#This Row],[V13]]</f>
        <v>3.2092592186984001E-2</v>
      </c>
      <c r="BN285" s="4">
        <f>Tabela13[[#This Row],[V26]]/Tabela13[[#This Row],[V14]]</f>
        <v>3.2092592186984001E-2</v>
      </c>
      <c r="BO285" s="4">
        <f>Tabela13[[#This Row],[V27]]/Tabela13[[#This Row],[V15]]</f>
        <v>0</v>
      </c>
      <c r="BP285" s="4">
        <f>Tabela13[[#This Row],[V28]]/Tabela13[[#This Row],[V16]]</f>
        <v>3.2092592186984001E-2</v>
      </c>
      <c r="BQ285" s="4">
        <f>Tabela13[[#This Row],[V1]]-Tabela13[[#This Row],[V2]]</f>
        <v>3.1512605042016806E-2</v>
      </c>
      <c r="BR285" s="4">
        <f>Tabela13[[#This Row],[V1]]-Tabela13[[#This Row],[V3]]</f>
        <v>0</v>
      </c>
      <c r="BS285" s="4">
        <f>Tabela13[[#This Row],[V1]]-Tabela13[[#This Row],[V4]]</f>
        <v>3.1512605042016806E-2</v>
      </c>
      <c r="BT285" s="4">
        <f>Tabela13[[#This Row],[V2]]-Tabela13[[#This Row],[V1]]</f>
        <v>-3.1512605042016806E-2</v>
      </c>
      <c r="BU285" s="4">
        <f>Tabela13[[#This Row],[V2]]-Tabela13[[#This Row],[V3]]</f>
        <v>-3.1512605042016806E-2</v>
      </c>
      <c r="BV285" s="4">
        <f>Tabela13[[#This Row],[V2]]-Tabela13[[#This Row],[V4]]</f>
        <v>0</v>
      </c>
      <c r="BW285" s="4">
        <f>AVERAGE(Tabela13[[#This Row],[V41]],Tabela13[[#This Row],[V42]])</f>
        <v>1.5756302521008403E-2</v>
      </c>
      <c r="BX285" s="4">
        <f>AVERAGE(Tabela13[[#This Row],[V41]],Tabela13[[#This Row],[V43]])</f>
        <v>3.1512605042016806E-2</v>
      </c>
      <c r="BY285" s="4">
        <f>AVERAGE(Tabela13[[#This Row],[V41]],Tabela13[[#This Row],[V44]])</f>
        <v>0</v>
      </c>
      <c r="BZ285" s="4">
        <f>AVERAGE(Tabela13[[#This Row],[V41]],Tabela13[[#This Row],[V45]])</f>
        <v>0</v>
      </c>
      <c r="CA285" s="4">
        <f>AVERAGE(Tabela13[[#This Row],[V41]],Tabela13[[#This Row],[V46]])</f>
        <v>1.5756302521008403E-2</v>
      </c>
      <c r="CB285" s="4">
        <f>AVERAGE(Tabela13[[#This Row],[V42]],Tabela13[[#This Row],[V41]])</f>
        <v>1.5756302521008403E-2</v>
      </c>
      <c r="CC285" s="4">
        <f>AVERAGE(Tabela13[[#This Row],[V42]],Tabela13[[#This Row],[V43]])</f>
        <v>1.5756302521008403E-2</v>
      </c>
      <c r="CD285" s="4">
        <f>AVERAGE(Tabela13[[#This Row],[V42]],Tabela13[[#This Row],[V44]])</f>
        <v>-1.5756302521008403E-2</v>
      </c>
      <c r="CE285" s="4">
        <f>AVERAGE(Tabela13[[#This Row],[V42]],Tabela13[[#This Row],[V45]])</f>
        <v>-1.5756302521008403E-2</v>
      </c>
      <c r="CF285" s="4">
        <f>AVERAGE(Tabela13[[#This Row],[V42]],Tabela13[[#This Row],[V46]])</f>
        <v>0</v>
      </c>
      <c r="CG285" s="4">
        <f>AVERAGE(Tabela13[[#This Row],[V43]],Tabela13[[#This Row],[V41]])</f>
        <v>3.1512605042016806E-2</v>
      </c>
      <c r="CH285" s="4">
        <f>AVERAGE(Tabela13[[#This Row],[V43]],Tabela13[[#This Row],[V42]])</f>
        <v>1.5756302521008403E-2</v>
      </c>
      <c r="CI285" s="4">
        <f>AVERAGE(Tabela13[[#This Row],[V43]],Tabela13[[#This Row],[V44]])</f>
        <v>0</v>
      </c>
      <c r="CJ285" s="4">
        <f>AVERAGE(Tabela13[[#This Row],[V43]],Tabela13[[#This Row],[V45]])</f>
        <v>0</v>
      </c>
      <c r="CK285" s="4">
        <f>AVERAGE(Tabela13[[#This Row],[V43]],Tabela13[[#This Row],[V46]])</f>
        <v>1.5756302521008403E-2</v>
      </c>
      <c r="CL285" s="4">
        <f>AVERAGE(Tabela13[[#This Row],[V44]],Tabela13[[#This Row],[V41]])</f>
        <v>0</v>
      </c>
      <c r="CM285" s="4">
        <f>AVERAGE(Tabela13[[#This Row],[V44]],Tabela13[[#This Row],[V42]])</f>
        <v>-1.5756302521008403E-2</v>
      </c>
      <c r="CN285" s="4">
        <f>AVERAGE(Tabela13[[#This Row],[V44]],Tabela13[[#This Row],[V43]])</f>
        <v>0</v>
      </c>
      <c r="CO285" s="4">
        <f>AVERAGE(Tabela13[[#This Row],[V44]],Tabela13[[#This Row],[V45]])</f>
        <v>-3.1512605042016806E-2</v>
      </c>
      <c r="CP285" s="4">
        <f>AVERAGE(Tabela13[[#This Row],[V44]],Tabela13[[#This Row],[V46]])</f>
        <v>-1.5756302521008403E-2</v>
      </c>
      <c r="CQ285" s="4">
        <f>AVERAGE(Tabela13[[#This Row],[V45]],Tabela13[[#This Row],[V41]])</f>
        <v>0</v>
      </c>
      <c r="CR285" s="4">
        <f>AVERAGE(Tabela13[[#This Row],[V45]],Tabela13[[#This Row],[V42]])</f>
        <v>-1.5756302521008403E-2</v>
      </c>
      <c r="CS285" s="4">
        <f>AVERAGE(Tabela13[[#This Row],[V45]],Tabela13[[#This Row],[V43]])</f>
        <v>0</v>
      </c>
      <c r="CT285" s="4">
        <f>AVERAGE(Tabela13[[#This Row],[V45]],Tabela13[[#This Row],[V44]])</f>
        <v>-3.1512605042016806E-2</v>
      </c>
      <c r="CU285" s="4">
        <f>AVERAGE(Tabela13[[#This Row],[V45]],Tabela13[[#This Row],[V46]])</f>
        <v>-1.5756302521008403E-2</v>
      </c>
      <c r="CV285" s="4">
        <f>AVERAGE(Tabela13[[#This Row],[V46]],Tabela13[[#This Row],[V41]])</f>
        <v>1.5756302521008403E-2</v>
      </c>
      <c r="CW285" s="4">
        <f>AVERAGE(Tabela13[[#This Row],[V46]],Tabela13[[#This Row],[V42]])</f>
        <v>0</v>
      </c>
      <c r="CX285" s="4">
        <f>AVERAGE(Tabela13[[#This Row],[V46]],Tabela13[[#This Row],[V43]])</f>
        <v>1.5756302521008403E-2</v>
      </c>
      <c r="CY285" s="4">
        <f>AVERAGE(Tabela13[[#This Row],[V46]],Tabela13[[#This Row],[V44]])</f>
        <v>-1.5756302521008403E-2</v>
      </c>
      <c r="CZ285" s="4">
        <f>AVERAGE(Tabela13[[#This Row],[V46]],Tabela13[[#This Row],[V45]])</f>
        <v>-1.5756302521008403E-2</v>
      </c>
      <c r="DA285" s="3">
        <f>_xlfn.STDEV.S(Tabela13[[#This Row],[V41]],Tabela13[[#This Row],[V42]])</f>
        <v>2.228277671806347E-2</v>
      </c>
      <c r="DB285" s="3">
        <f>_xlfn.STDEV.S(Tabela13[[#This Row],[V41]],Tabela13[[#This Row],[V43]])</f>
        <v>0</v>
      </c>
      <c r="DC285" s="3">
        <f>_xlfn.STDEV.S(Tabela13[[#This Row],[V41]],Tabela13[[#This Row],[V44]])</f>
        <v>4.4565553436126941E-2</v>
      </c>
      <c r="DD285" s="3">
        <f>_xlfn.STDEV.S(Tabela13[[#This Row],[V41]],Tabela13[[#This Row],[V45]])</f>
        <v>4.4565553436126941E-2</v>
      </c>
      <c r="DE285" s="3">
        <f>_xlfn.STDEV.S(Tabela13[[#This Row],[V41]],Tabela13[[#This Row],[V46]])</f>
        <v>2.228277671806347E-2</v>
      </c>
      <c r="DF285" s="3">
        <f>_xlfn.STDEV.S(Tabela13[[#This Row],[V42]],Tabela13[[#This Row],[V41]])</f>
        <v>2.228277671806347E-2</v>
      </c>
      <c r="DG285" s="3">
        <f>_xlfn.STDEV.S(Tabela13[[#This Row],[V42]],Tabela13[[#This Row],[V43]])</f>
        <v>2.228277671806347E-2</v>
      </c>
      <c r="DH285" s="3">
        <f>_xlfn.STDEV.S(Tabela13[[#This Row],[V42]],Tabela13[[#This Row],[V44]])</f>
        <v>2.228277671806347E-2</v>
      </c>
      <c r="DI285" s="3">
        <f>_xlfn.STDEV.S(Tabela13[[#This Row],[V42]],Tabela13[[#This Row],[V45]])</f>
        <v>2.228277671806347E-2</v>
      </c>
      <c r="DJ285" s="3">
        <f>_xlfn.STDEV.S(Tabela13[[#This Row],[V42]],Tabela13[[#This Row],[V46]])</f>
        <v>0</v>
      </c>
      <c r="DK285" s="3">
        <f>_xlfn.STDEV.S(Tabela13[[#This Row],[V43]],Tabela13[[#This Row],[V41]])</f>
        <v>0</v>
      </c>
      <c r="DL285" s="3">
        <f>_xlfn.STDEV.S(Tabela13[[#This Row],[V43]],Tabela13[[#This Row],[V42]])</f>
        <v>2.228277671806347E-2</v>
      </c>
      <c r="DM285" s="3">
        <f>_xlfn.STDEV.S(Tabela13[[#This Row],[V43]],Tabela13[[#This Row],[V44]])</f>
        <v>4.4565553436126941E-2</v>
      </c>
      <c r="DN285" s="3">
        <f>_xlfn.STDEV.S(Tabela13[[#This Row],[V43]],Tabela13[[#This Row],[V45]])</f>
        <v>4.4565553436126941E-2</v>
      </c>
      <c r="DO285" s="3">
        <f>_xlfn.STDEV.S(Tabela13[[#This Row],[V43]],Tabela13[[#This Row],[V46]])</f>
        <v>2.228277671806347E-2</v>
      </c>
      <c r="DP285" s="3">
        <f>_xlfn.STDEV.S(Tabela13[[#This Row],[V44]],Tabela13[[#This Row],[V41]])</f>
        <v>4.4565553436126941E-2</v>
      </c>
      <c r="DQ285" s="3">
        <f>_xlfn.STDEV.S(Tabela13[[#This Row],[V44]],Tabela13[[#This Row],[V42]])</f>
        <v>2.228277671806347E-2</v>
      </c>
      <c r="DR285" s="3">
        <f>_xlfn.STDEV.S(Tabela13[[#This Row],[V44]],Tabela13[[#This Row],[V43]])</f>
        <v>4.4565553436126941E-2</v>
      </c>
      <c r="DS285" s="3">
        <f>_xlfn.STDEV.S(Tabela13[[#This Row],[V44]],Tabela13[[#This Row],[V45]])</f>
        <v>0</v>
      </c>
      <c r="DT285" s="3">
        <f>_xlfn.STDEV.S(Tabela13[[#This Row],[V44]],Tabela13[[#This Row],[V46]])</f>
        <v>2.228277671806347E-2</v>
      </c>
      <c r="DU285" s="3">
        <f>_xlfn.STDEV.S(Tabela13[[#This Row],[V45]],Tabela13[[#This Row],[V41]])</f>
        <v>4.4565553436126941E-2</v>
      </c>
      <c r="DV285" s="3">
        <f>_xlfn.STDEV.S(Tabela13[[#This Row],[V45]],Tabela13[[#This Row],[V42]])</f>
        <v>2.228277671806347E-2</v>
      </c>
      <c r="DW285" s="3">
        <f>_xlfn.STDEV.S(Tabela13[[#This Row],[V45]],Tabela13[[#This Row],[V43]])</f>
        <v>4.4565553436126941E-2</v>
      </c>
      <c r="DX285" s="3">
        <f>_xlfn.STDEV.S(Tabela13[[#This Row],[V45]],Tabela13[[#This Row],[V44]])</f>
        <v>0</v>
      </c>
      <c r="DY285" s="3">
        <f>_xlfn.STDEV.S(Tabela13[[#This Row],[V45]],Tabela13[[#This Row],[V46]])</f>
        <v>2.228277671806347E-2</v>
      </c>
      <c r="DZ285" s="3">
        <f>_xlfn.STDEV.S(Tabela13[[#This Row],[V46]],Tabela13[[#This Row],[V41]])</f>
        <v>2.228277671806347E-2</v>
      </c>
      <c r="EA285" s="3">
        <f>_xlfn.STDEV.S(Tabela13[[#This Row],[V46]],Tabela13[[#This Row],[V42]])</f>
        <v>0</v>
      </c>
      <c r="EB285" s="3">
        <f>_xlfn.STDEV.S(Tabela13[[#This Row],[V46]],Tabela13[[#This Row],[V43]])</f>
        <v>2.228277671806347E-2</v>
      </c>
      <c r="EC285" s="3">
        <f>_xlfn.STDEV.S(Tabela13[[#This Row],[V46]],Tabela13[[#This Row],[V44]])</f>
        <v>2.228277671806347E-2</v>
      </c>
      <c r="ED285" s="3">
        <f>_xlfn.STDEV.S(Tabela13[[#This Row],[V46]],Tabela13[[#This Row],[V45]])</f>
        <v>2.228277671806347E-2</v>
      </c>
      <c r="EE285" s="3">
        <f t="shared" si="308"/>
        <v>1.4142135623730949</v>
      </c>
      <c r="EF285" s="3">
        <f t="shared" si="309"/>
        <v>0</v>
      </c>
      <c r="EG285" s="3" t="str">
        <f t="shared" si="310"/>
        <v/>
      </c>
      <c r="EH285" s="3" t="str">
        <f t="shared" si="311"/>
        <v/>
      </c>
      <c r="EI285" s="3">
        <f t="shared" si="312"/>
        <v>1.4142135623730949</v>
      </c>
      <c r="EJ285" s="3">
        <f t="shared" si="313"/>
        <v>1.4142135623730949</v>
      </c>
      <c r="EK285" s="3">
        <f t="shared" si="314"/>
        <v>1.4142135623730949</v>
      </c>
      <c r="EL285" s="3">
        <f t="shared" si="315"/>
        <v>-1.4142135623730949</v>
      </c>
      <c r="EM285" s="3">
        <f t="shared" si="316"/>
        <v>-1.4142135623730949</v>
      </c>
      <c r="EN285" s="3" t="str">
        <f t="shared" si="317"/>
        <v/>
      </c>
      <c r="EO285" s="3">
        <f t="shared" si="318"/>
        <v>0</v>
      </c>
      <c r="EP285" s="3">
        <f t="shared" si="319"/>
        <v>1.4142135623730949</v>
      </c>
      <c r="EQ285" s="3" t="str">
        <f t="shared" si="320"/>
        <v/>
      </c>
      <c r="ER285" s="3" t="str">
        <f t="shared" si="321"/>
        <v/>
      </c>
      <c r="ES285" s="3" t="str">
        <f t="shared" si="322"/>
        <v/>
      </c>
      <c r="ET285" s="3" t="str">
        <f t="shared" si="323"/>
        <v/>
      </c>
      <c r="EU285" s="3" t="str">
        <f t="shared" si="324"/>
        <v/>
      </c>
      <c r="EV285" s="3" t="str">
        <f t="shared" si="325"/>
        <v/>
      </c>
      <c r="EW285" s="3">
        <f t="shared" si="326"/>
        <v>0</v>
      </c>
      <c r="EX285" s="3">
        <f t="shared" si="327"/>
        <v>-1.4142135623730949</v>
      </c>
      <c r="EY285" s="3" t="str">
        <f t="shared" si="328"/>
        <v/>
      </c>
      <c r="EZ285" s="3">
        <f t="shared" si="329"/>
        <v>-1.4142135623730949</v>
      </c>
      <c r="FA285" s="3" t="str">
        <f t="shared" si="330"/>
        <v/>
      </c>
      <c r="FB285" s="3">
        <f t="shared" si="331"/>
        <v>0</v>
      </c>
      <c r="FC285" s="3">
        <f t="shared" si="332"/>
        <v>-1.4142135623730949</v>
      </c>
      <c r="FD285" s="3">
        <f t="shared" si="333"/>
        <v>1.4142135623730949</v>
      </c>
      <c r="FE285" s="3" t="str">
        <f t="shared" si="334"/>
        <v/>
      </c>
      <c r="FF285" s="3">
        <f t="shared" si="335"/>
        <v>1.4142135623730949</v>
      </c>
      <c r="FG285" s="3">
        <f t="shared" si="336"/>
        <v>-1.4142135623730949</v>
      </c>
      <c r="FH285" s="3">
        <f t="shared" si="337"/>
        <v>-1.4142135623730949</v>
      </c>
      <c r="FI285" s="4">
        <f t="shared" si="338"/>
        <v>0.35714285714285715</v>
      </c>
      <c r="FJ285" s="4">
        <f t="shared" si="339"/>
        <v>0.42016806722689076</v>
      </c>
      <c r="FK285" s="4">
        <f t="shared" si="340"/>
        <v>1.4628387442983632</v>
      </c>
      <c r="FL285" s="4">
        <f t="shared" si="341"/>
        <v>1.2817279313120471</v>
      </c>
      <c r="FM285" s="4">
        <f>Tabela13[[#This Row],[V139]]-Tabela13[[#This Row],[V140]]</f>
        <v>0.18111081298631615</v>
      </c>
      <c r="FN285" s="4">
        <f>Tabela13[[#This Row],[V1]]-Tabela13[[#This Row],[V2]]/2</f>
        <v>0.37079831932773111</v>
      </c>
      <c r="FO285" s="4">
        <f>Tabela13[[#This Row],[V1]]-Tabela13[[#This Row],[V3]]/2</f>
        <v>0.3550420168067227</v>
      </c>
      <c r="FP285" s="4">
        <f>Tabela13[[#This Row],[V1]]-Tabela13[[#This Row],[V4]]/2</f>
        <v>0.37079831932773111</v>
      </c>
      <c r="FQ285" s="4">
        <f>Tabela13[[#This Row],[V2]]-Tabela13[[#This Row],[V1]]/2</f>
        <v>0.3235294117647059</v>
      </c>
      <c r="FR285" s="4">
        <f>Tabela13[[#This Row],[V2]]-Tabela13[[#This Row],[V3]]/2</f>
        <v>0.3235294117647059</v>
      </c>
      <c r="FS285" s="4">
        <f>Tabela13[[#This Row],[V2]]-Tabela13[[#This Row],[V4]]/2</f>
        <v>0.3392857142857143</v>
      </c>
      <c r="FT285" s="4">
        <f t="shared" si="342"/>
        <v>0.35508192619445489</v>
      </c>
      <c r="FU285" s="4">
        <f t="shared" si="343"/>
        <v>0.34115951322956628</v>
      </c>
      <c r="FV285" s="4">
        <f t="shared" si="344"/>
        <v>0.35508192619445489</v>
      </c>
      <c r="FW285" s="4">
        <f t="shared" si="345"/>
        <v>0.31290122788038449</v>
      </c>
      <c r="FX285" s="4">
        <f t="shared" si="346"/>
        <v>0.31290122788038449</v>
      </c>
      <c r="FY285" s="4">
        <f t="shared" si="347"/>
        <v>0.3270980970057929</v>
      </c>
      <c r="FZ285" s="4">
        <f t="shared" si="348"/>
        <v>63.914746715001876</v>
      </c>
      <c r="GA285" s="4">
        <f t="shared" si="349"/>
        <v>61.408712381321934</v>
      </c>
      <c r="GB285" s="4">
        <f t="shared" si="350"/>
        <v>63.914746715001876</v>
      </c>
      <c r="GC285" s="4">
        <f t="shared" si="351"/>
        <v>56.322221018469214</v>
      </c>
      <c r="GD285" s="4">
        <f t="shared" si="352"/>
        <v>56.322221018469214</v>
      </c>
      <c r="GE285" s="4">
        <f t="shared" si="353"/>
        <v>58.877657461042723</v>
      </c>
      <c r="GF285" s="4">
        <f>Tabela13[[#This Row],[V1]]-Tabela13[[#This Row],[V2]]/Tabela13[[#This Row],[V2]]</f>
        <v>-0.28991596638655459</v>
      </c>
      <c r="GG285" s="4">
        <f>Tabela13[[#This Row],[V1]]-Tabela13[[#This Row],[V3]]/Tabela13[[#This Row],[V3]]</f>
        <v>-0.28991596638655459</v>
      </c>
      <c r="GH285" s="4">
        <f>Tabela13[[#This Row],[V1]]-Tabela13[[#This Row],[V4]]/Tabela13[[#This Row],[V4]]</f>
        <v>-0.28991596638655459</v>
      </c>
      <c r="GI285" s="4">
        <f>Tabela13[[#This Row],[V2]]-Tabela13[[#This Row],[V1]]/Tabela13[[#This Row],[V1]]</f>
        <v>-0.3214285714285714</v>
      </c>
      <c r="GJ285" s="4">
        <f>Tabela13[[#This Row],[V2]]-Tabela13[[#This Row],[V3]]/Tabela13[[#This Row],[V3]]</f>
        <v>-0.3214285714285714</v>
      </c>
      <c r="GK285" s="4">
        <f>Tabela13[[#This Row],[V2]]-Tabela13[[#This Row],[V4]]/Tabela13[[#This Row],[V4]]</f>
        <v>-0.3214285714285714</v>
      </c>
      <c r="GL285" s="4">
        <f t="shared" si="354"/>
        <v>1.8193811003874762E-2</v>
      </c>
      <c r="GM285" s="4">
        <f t="shared" si="355"/>
        <v>0.69432773109243695</v>
      </c>
      <c r="GN285" s="4">
        <f t="shared" si="356"/>
        <v>2.6203491793780294E-2</v>
      </c>
      <c r="GO285" s="3">
        <f t="shared" si="357"/>
        <v>0</v>
      </c>
      <c r="GP285" s="3">
        <v>100</v>
      </c>
      <c r="GQ285" s="3">
        <f t="shared" si="358"/>
        <v>-1</v>
      </c>
      <c r="GR285" s="3">
        <f t="shared" si="359"/>
        <v>-100</v>
      </c>
      <c r="GS285" s="34">
        <f>COUNTIF($D$2:D284,Tabela13[[#This Row],[HomeTeam]])</f>
        <v>14</v>
      </c>
      <c r="GT285" s="34">
        <f>COUNTIF($E$2:E284,Tabela13[[#This Row],[AwayTeam]])</f>
        <v>14</v>
      </c>
      <c r="GU285" s="3">
        <f>IFERROR(AVERAGEIFS($AD$2:AD284,$D$2:D284,Tabela13[[#This Row],[HomeTeam]],$GS$2:GS284,"&gt;="&amp;Tabela13[[#This Row],[Contagem_H]]-5),"")</f>
        <v>1.2998616416263478</v>
      </c>
      <c r="GV285" s="3">
        <f>IFERROR(AVERAGEIFS($G$2:G284,$E$2:E284,Tabela13[[#This Row],[AwayTeam]],$GT$2:GT284,"&gt;="&amp;Tabela13[[#This Row],[Contagem_A]]-5),"")</f>
        <v>2.4</v>
      </c>
      <c r="GW285" s="3">
        <f>IFERROR(AVERAGEIFS($GQ$2:GQ284,$D$2:D284,Tabela13[[#This Row],[HomeTeam]],$GS$2:GS284,"&gt;="&amp;Tabela13[[#This Row],[Contagem_H]]-5),"")</f>
        <v>-0.54</v>
      </c>
    </row>
    <row r="286" spans="1:205" x14ac:dyDescent="0.25">
      <c r="A286" t="s">
        <v>127</v>
      </c>
      <c r="B286" t="s">
        <v>241</v>
      </c>
      <c r="C286" t="s">
        <v>172</v>
      </c>
      <c r="D286" t="s">
        <v>20</v>
      </c>
      <c r="E286" t="s">
        <v>14</v>
      </c>
      <c r="F286" s="3">
        <v>4</v>
      </c>
      <c r="G286" s="3">
        <v>3</v>
      </c>
      <c r="H286" s="3" t="str">
        <f t="shared" si="360"/>
        <v>H</v>
      </c>
      <c r="I286" s="3">
        <v>1.83</v>
      </c>
      <c r="J286" s="3">
        <v>4.2</v>
      </c>
      <c r="K286" s="3">
        <v>3.75</v>
      </c>
      <c r="L286" s="3">
        <v>1.48</v>
      </c>
      <c r="M286" s="3">
        <v>2.6</v>
      </c>
      <c r="N286" s="3">
        <f t="shared" si="289"/>
        <v>7</v>
      </c>
      <c r="O286" s="3">
        <f t="shared" si="290"/>
        <v>3</v>
      </c>
      <c r="P286" s="3">
        <f t="shared" si="291"/>
        <v>0</v>
      </c>
      <c r="Q286" s="3">
        <f t="shared" si="292"/>
        <v>5.1209992193598675E-2</v>
      </c>
      <c r="R286" s="3">
        <f t="shared" si="293"/>
        <v>6.0291060291060239E-2</v>
      </c>
      <c r="S286" s="3">
        <f t="shared" si="294"/>
        <v>1.9237142857142857</v>
      </c>
      <c r="T286" s="3">
        <f t="shared" si="295"/>
        <v>4.4150819672131147</v>
      </c>
      <c r="U286" s="3">
        <f t="shared" si="296"/>
        <v>3.9420374707259951</v>
      </c>
      <c r="V286" s="3">
        <f t="shared" si="297"/>
        <v>1.5557907884465261</v>
      </c>
      <c r="W286" s="3">
        <f t="shared" si="298"/>
        <v>2.7331459797033566</v>
      </c>
      <c r="X286" s="4">
        <f t="shared" si="299"/>
        <v>0.54644808743169393</v>
      </c>
      <c r="Y286" s="4">
        <f t="shared" si="300"/>
        <v>0.23809523809523808</v>
      </c>
      <c r="Z286" s="4">
        <f t="shared" si="301"/>
        <v>0.26666666666666666</v>
      </c>
      <c r="AA286" s="4">
        <f t="shared" si="302"/>
        <v>0.67567567567567566</v>
      </c>
      <c r="AB286" s="4">
        <f t="shared" si="303"/>
        <v>0.38461538461538458</v>
      </c>
      <c r="AC286" s="4">
        <f t="shared" si="304"/>
        <v>2.2732240437158469</v>
      </c>
      <c r="AD286" s="4">
        <f t="shared" si="305"/>
        <v>1.6333333333333333</v>
      </c>
      <c r="AE286" s="4">
        <f t="shared" si="306"/>
        <v>1.7732240437158469</v>
      </c>
      <c r="AF286" s="4">
        <f t="shared" si="307"/>
        <v>2.1333333333333333</v>
      </c>
      <c r="AG286" s="4">
        <f>IFERROR(AVERAGE(Tabela13[[#This Row],[V1]],Tabela13[[#This Row],[V2]]),"")</f>
        <v>1.9532786885245901</v>
      </c>
      <c r="AH286" s="4">
        <f>IFERROR(AVERAGE(Tabela13[[#This Row],[V1]],Tabela13[[#This Row],[V3]]),"")</f>
        <v>2.0232240437158469</v>
      </c>
      <c r="AI286" s="4">
        <f>IFERROR(AVERAGE(Tabela13[[#This Row],[V1]],Tabela13[[#This Row],[V4]]),"")</f>
        <v>2.2032786885245903</v>
      </c>
      <c r="AJ286" s="4">
        <f>IFERROR(AVERAGE(Tabela13[[#This Row],[V2]],Tabela13[[#This Row],[V1]]),"")</f>
        <v>1.9532786885245901</v>
      </c>
      <c r="AK286" s="4">
        <f>IFERROR(AVERAGE(Tabela13[[#This Row],[V2]],Tabela13[[#This Row],[V3]]),"")</f>
        <v>1.7032786885245901</v>
      </c>
      <c r="AL286" s="4">
        <f>IFERROR(AVERAGE(Tabela13[[#This Row],[V2]],Tabela13[[#This Row],[V4]]),"")</f>
        <v>1.8833333333333333</v>
      </c>
      <c r="AM286" s="4">
        <f>IFERROR(AVERAGE(Tabela13[[#This Row],[V3]],Tabela13[[#This Row],[V1]]),"")</f>
        <v>2.0232240437158469</v>
      </c>
      <c r="AN286" s="4">
        <f>IFERROR(AVERAGE(Tabela13[[#This Row],[V3]],Tabela13[[#This Row],[V2]]),"")</f>
        <v>1.7032786885245901</v>
      </c>
      <c r="AO286" s="4">
        <f>IFERROR(AVERAGE(Tabela13[[#This Row],[V3]],Tabela13[[#This Row],[V4]]),"")</f>
        <v>1.9532786885245901</v>
      </c>
      <c r="AP286" s="4">
        <f>IFERROR(AVERAGE(Tabela13[[#This Row],[V4]],Tabela13[[#This Row],[V1]]),"")</f>
        <v>2.2032786885245903</v>
      </c>
      <c r="AQ286" s="4">
        <f>IFERROR(AVERAGE(Tabela13[[#This Row],[V4]],Tabela13[[#This Row],[V2]]),"")</f>
        <v>1.8833333333333333</v>
      </c>
      <c r="AR286" s="4">
        <f>IFERROR(AVERAGE(Tabela13[[#This Row],[V4]],Tabela13[[#This Row],[V3]]),"")</f>
        <v>1.9532786885245901</v>
      </c>
      <c r="AS286" s="4">
        <f>_xlfn.STDEV.S(Tabela13[[#This Row],[V1]:[V2]])</f>
        <v>0.45247106052975267</v>
      </c>
      <c r="AT286" s="4">
        <f>_xlfn.STDEV.S(Tabela13[[#This Row],[V1]],Tabela13[[#This Row],[V3]])</f>
        <v>0.35355339059327379</v>
      </c>
      <c r="AU286" s="4">
        <f>_xlfn.STDEV.S(Tabela13[[#This Row],[V1]],Tabela13[[#This Row],[V4]])</f>
        <v>9.89176699364787E-2</v>
      </c>
      <c r="AV286" s="4">
        <f>_xlfn.STDEV.S(Tabela13[[#This Row],[V2]],Tabela13[[#This Row],[V1]])</f>
        <v>0.45247106052975267</v>
      </c>
      <c r="AW286" s="4">
        <f>_xlfn.STDEV.S(Tabela13[[#This Row],[V2]],Tabela13[[#This Row],[V3]])</f>
        <v>9.89176699364787E-2</v>
      </c>
      <c r="AX286" s="4">
        <f>_xlfn.STDEV.S(Tabela13[[#This Row],[V42]],Tabela13[[#This Row],[V44]])</f>
        <v>0.80602445112302623</v>
      </c>
      <c r="AY286" s="4">
        <f>_xlfn.STDEV.S(Tabela13[[#This Row],[V3]],Tabela13[[#This Row],[V1]])</f>
        <v>0.35355339059327379</v>
      </c>
      <c r="AZ286" s="4">
        <f>_xlfn.STDEV.S(Tabela13[[#This Row],[V3]],Tabela13[[#This Row],[V2]])</f>
        <v>9.89176699364787E-2</v>
      </c>
      <c r="BA286" s="4">
        <f>_xlfn.STDEV.S(Tabela13[[#This Row],[V3]],Tabela13[[#This Row],[V4]])</f>
        <v>0.25463572065679507</v>
      </c>
      <c r="BB286" s="4">
        <f>_xlfn.STDEV.S(Tabela13[[#This Row],[V4]],Tabela13[[#This Row],[V1]])</f>
        <v>9.89176699364787E-2</v>
      </c>
      <c r="BC286" s="4">
        <f>_xlfn.STDEV.S(Tabela13[[#This Row],[V4]],Tabela13[[#This Row],[V2]])</f>
        <v>0.35355339059327501</v>
      </c>
      <c r="BD286" s="4">
        <f>_xlfn.STDEV.S(Tabela13[[#This Row],[V4]],Tabela13[[#This Row],[V3]])</f>
        <v>0.25463572065679507</v>
      </c>
      <c r="BE286" s="4">
        <f>Tabela13[[#This Row],[V17]]/Tabela13[[#This Row],[V5]]</f>
        <v>0.23164695503411595</v>
      </c>
      <c r="BF286" s="4">
        <f>Tabela13[[#This Row],[V18]]/Tabela13[[#This Row],[V6]]</f>
        <v>0.17474752323718867</v>
      </c>
      <c r="BG286" s="4">
        <f>Tabela13[[#This Row],[V19]]/Tabela13[[#This Row],[V7]]</f>
        <v>4.4895668646764884E-2</v>
      </c>
      <c r="BH286" s="4">
        <f>Tabela13[[#This Row],[V20]]/Tabela13[[#This Row],[V8]]</f>
        <v>0.23164695503411595</v>
      </c>
      <c r="BI286" s="4">
        <f>Tabela13[[#This Row],[V21]]/Tabela13[[#This Row],[V9]]</f>
        <v>5.8074859154236776E-2</v>
      </c>
      <c r="BJ286" s="4">
        <f>Tabela13[[#This Row],[V22]]/Tabela13[[#This Row],[V10]]</f>
        <v>0.42797758466709357</v>
      </c>
      <c r="BK286" s="4">
        <f>Tabela13[[#This Row],[V23]]/Tabela13[[#This Row],[V11]]</f>
        <v>0.17474752323718867</v>
      </c>
      <c r="BL286" s="4">
        <f>Tabela13[[#This Row],[V24]]/Tabela13[[#This Row],[V12]]</f>
        <v>5.8074859154236776E-2</v>
      </c>
      <c r="BM286" s="4">
        <f>Tabela13[[#This Row],[V25]]/Tabela13[[#This Row],[V13]]</f>
        <v>0.13036323088597987</v>
      </c>
      <c r="BN286" s="4">
        <f>Tabela13[[#This Row],[V26]]/Tabela13[[#This Row],[V14]]</f>
        <v>4.4895668646764884E-2</v>
      </c>
      <c r="BO286" s="4">
        <f>Tabela13[[#This Row],[V27]]/Tabela13[[#This Row],[V15]]</f>
        <v>0.18772746403182744</v>
      </c>
      <c r="BP286" s="4">
        <f>Tabela13[[#This Row],[V28]]/Tabela13[[#This Row],[V16]]</f>
        <v>0.13036323088597987</v>
      </c>
      <c r="BQ286" s="4">
        <f>Tabela13[[#This Row],[V1]]-Tabela13[[#This Row],[V2]]</f>
        <v>0.63989071038251355</v>
      </c>
      <c r="BR286" s="4">
        <f>Tabela13[[#This Row],[V1]]-Tabela13[[#This Row],[V3]]</f>
        <v>0.5</v>
      </c>
      <c r="BS286" s="4">
        <f>Tabela13[[#This Row],[V1]]-Tabela13[[#This Row],[V4]]</f>
        <v>0.13989071038251355</v>
      </c>
      <c r="BT286" s="4">
        <f>Tabela13[[#This Row],[V2]]-Tabela13[[#This Row],[V1]]</f>
        <v>-0.63989071038251355</v>
      </c>
      <c r="BU286" s="4">
        <f>Tabela13[[#This Row],[V2]]-Tabela13[[#This Row],[V3]]</f>
        <v>-0.13989071038251355</v>
      </c>
      <c r="BV286" s="4">
        <f>Tabela13[[#This Row],[V2]]-Tabela13[[#This Row],[V4]]</f>
        <v>-0.5</v>
      </c>
      <c r="BW286" s="4">
        <f>AVERAGE(Tabela13[[#This Row],[V41]],Tabela13[[#This Row],[V42]])</f>
        <v>0.56994535519125678</v>
      </c>
      <c r="BX286" s="4">
        <f>AVERAGE(Tabela13[[#This Row],[V41]],Tabela13[[#This Row],[V43]])</f>
        <v>0.38989071038251355</v>
      </c>
      <c r="BY286" s="4">
        <f>AVERAGE(Tabela13[[#This Row],[V41]],Tabela13[[#This Row],[V44]])</f>
        <v>0</v>
      </c>
      <c r="BZ286" s="4">
        <f>AVERAGE(Tabela13[[#This Row],[V41]],Tabela13[[#This Row],[V45]])</f>
        <v>0.25</v>
      </c>
      <c r="CA286" s="4">
        <f>AVERAGE(Tabela13[[#This Row],[V41]],Tabela13[[#This Row],[V46]])</f>
        <v>6.9945355191256775E-2</v>
      </c>
      <c r="CB286" s="4">
        <f>AVERAGE(Tabela13[[#This Row],[V42]],Tabela13[[#This Row],[V41]])</f>
        <v>0.56994535519125678</v>
      </c>
      <c r="CC286" s="4">
        <f>AVERAGE(Tabela13[[#This Row],[V42]],Tabela13[[#This Row],[V43]])</f>
        <v>0.31994535519125678</v>
      </c>
      <c r="CD286" s="4">
        <f>AVERAGE(Tabela13[[#This Row],[V42]],Tabela13[[#This Row],[V44]])</f>
        <v>-6.9945355191256775E-2</v>
      </c>
      <c r="CE286" s="4">
        <f>AVERAGE(Tabela13[[#This Row],[V42]],Tabela13[[#This Row],[V45]])</f>
        <v>0.18005464480874322</v>
      </c>
      <c r="CF286" s="4">
        <f>AVERAGE(Tabela13[[#This Row],[V42]],Tabela13[[#This Row],[V46]])</f>
        <v>0</v>
      </c>
      <c r="CG286" s="4">
        <f>AVERAGE(Tabela13[[#This Row],[V43]],Tabela13[[#This Row],[V41]])</f>
        <v>0.38989071038251355</v>
      </c>
      <c r="CH286" s="4">
        <f>AVERAGE(Tabela13[[#This Row],[V43]],Tabela13[[#This Row],[V42]])</f>
        <v>0.31994535519125678</v>
      </c>
      <c r="CI286" s="4">
        <f>AVERAGE(Tabela13[[#This Row],[V43]],Tabela13[[#This Row],[V44]])</f>
        <v>-0.25</v>
      </c>
      <c r="CJ286" s="4">
        <f>AVERAGE(Tabela13[[#This Row],[V43]],Tabela13[[#This Row],[V45]])</f>
        <v>0</v>
      </c>
      <c r="CK286" s="4">
        <f>AVERAGE(Tabela13[[#This Row],[V43]],Tabela13[[#This Row],[V46]])</f>
        <v>-0.18005464480874322</v>
      </c>
      <c r="CL286" s="4">
        <f>AVERAGE(Tabela13[[#This Row],[V44]],Tabela13[[#This Row],[V41]])</f>
        <v>0</v>
      </c>
      <c r="CM286" s="4">
        <f>AVERAGE(Tabela13[[#This Row],[V44]],Tabela13[[#This Row],[V42]])</f>
        <v>-6.9945355191256775E-2</v>
      </c>
      <c r="CN286" s="4">
        <f>AVERAGE(Tabela13[[#This Row],[V44]],Tabela13[[#This Row],[V43]])</f>
        <v>-0.25</v>
      </c>
      <c r="CO286" s="4">
        <f>AVERAGE(Tabela13[[#This Row],[V44]],Tabela13[[#This Row],[V45]])</f>
        <v>-0.38989071038251355</v>
      </c>
      <c r="CP286" s="4">
        <f>AVERAGE(Tabela13[[#This Row],[V44]],Tabela13[[#This Row],[V46]])</f>
        <v>-0.56994535519125678</v>
      </c>
      <c r="CQ286" s="4">
        <f>AVERAGE(Tabela13[[#This Row],[V45]],Tabela13[[#This Row],[V41]])</f>
        <v>0.25</v>
      </c>
      <c r="CR286" s="4">
        <f>AVERAGE(Tabela13[[#This Row],[V45]],Tabela13[[#This Row],[V42]])</f>
        <v>0.18005464480874322</v>
      </c>
      <c r="CS286" s="4">
        <f>AVERAGE(Tabela13[[#This Row],[V45]],Tabela13[[#This Row],[V43]])</f>
        <v>0</v>
      </c>
      <c r="CT286" s="4">
        <f>AVERAGE(Tabela13[[#This Row],[V45]],Tabela13[[#This Row],[V44]])</f>
        <v>-0.38989071038251355</v>
      </c>
      <c r="CU286" s="4">
        <f>AVERAGE(Tabela13[[#This Row],[V45]],Tabela13[[#This Row],[V46]])</f>
        <v>-0.31994535519125678</v>
      </c>
      <c r="CV286" s="4">
        <f>AVERAGE(Tabela13[[#This Row],[V46]],Tabela13[[#This Row],[V41]])</f>
        <v>6.9945355191256775E-2</v>
      </c>
      <c r="CW286" s="4">
        <f>AVERAGE(Tabela13[[#This Row],[V46]],Tabela13[[#This Row],[V42]])</f>
        <v>0</v>
      </c>
      <c r="CX286" s="4">
        <f>AVERAGE(Tabela13[[#This Row],[V46]],Tabela13[[#This Row],[V43]])</f>
        <v>-0.18005464480874322</v>
      </c>
      <c r="CY286" s="4">
        <f>AVERAGE(Tabela13[[#This Row],[V46]],Tabela13[[#This Row],[V44]])</f>
        <v>-0.56994535519125678</v>
      </c>
      <c r="CZ286" s="4">
        <f>AVERAGE(Tabela13[[#This Row],[V46]],Tabela13[[#This Row],[V45]])</f>
        <v>-0.31994535519125678</v>
      </c>
      <c r="DA286" s="3">
        <f>_xlfn.STDEV.S(Tabela13[[#This Row],[V41]],Tabela13[[#This Row],[V42]])</f>
        <v>9.8917669936478589E-2</v>
      </c>
      <c r="DB286" s="3">
        <f>_xlfn.STDEV.S(Tabela13[[#This Row],[V41]],Tabela13[[#This Row],[V43]])</f>
        <v>0.35355339059327379</v>
      </c>
      <c r="DC286" s="3">
        <f>_xlfn.STDEV.S(Tabela13[[#This Row],[V41]],Tabela13[[#This Row],[V44]])</f>
        <v>0.90494212105950489</v>
      </c>
      <c r="DD286" s="3">
        <f>_xlfn.STDEV.S(Tabela13[[#This Row],[V41]],Tabela13[[#This Row],[V45]])</f>
        <v>0.55138873046623116</v>
      </c>
      <c r="DE286" s="3">
        <f>_xlfn.STDEV.S(Tabela13[[#This Row],[V41]],Tabela13[[#This Row],[V46]])</f>
        <v>0.80602445112302623</v>
      </c>
      <c r="DF286" s="3">
        <f>_xlfn.STDEV.S(Tabela13[[#This Row],[V42]],Tabela13[[#This Row],[V41]])</f>
        <v>9.8917669936478589E-2</v>
      </c>
      <c r="DG286" s="3">
        <f>_xlfn.STDEV.S(Tabela13[[#This Row],[V42]],Tabela13[[#This Row],[V43]])</f>
        <v>0.25463572065679507</v>
      </c>
      <c r="DH286" s="3">
        <f>_xlfn.STDEV.S(Tabela13[[#This Row],[V42]],Tabela13[[#This Row],[V44]])</f>
        <v>0.80602445112302623</v>
      </c>
      <c r="DI286" s="3">
        <f>_xlfn.STDEV.S(Tabela13[[#This Row],[V42]],Tabela13[[#This Row],[V45]])</f>
        <v>0.45247106052975244</v>
      </c>
      <c r="DJ286" s="3">
        <f>_xlfn.STDEV.S(Tabela13[[#This Row],[V42]],Tabela13[[#This Row],[V46]])</f>
        <v>0.70710678118654757</v>
      </c>
      <c r="DK286" s="3">
        <f>_xlfn.STDEV.S(Tabela13[[#This Row],[V43]],Tabela13[[#This Row],[V41]])</f>
        <v>0.35355339059327379</v>
      </c>
      <c r="DL286" s="3">
        <f>_xlfn.STDEV.S(Tabela13[[#This Row],[V43]],Tabela13[[#This Row],[V42]])</f>
        <v>0.25463572065679507</v>
      </c>
      <c r="DM286" s="3">
        <f>_xlfn.STDEV.S(Tabela13[[#This Row],[V43]],Tabela13[[#This Row],[V44]])</f>
        <v>0.55138873046623116</v>
      </c>
      <c r="DN286" s="3">
        <f>_xlfn.STDEV.S(Tabela13[[#This Row],[V43]],Tabela13[[#This Row],[V45]])</f>
        <v>0.1978353398729574</v>
      </c>
      <c r="DO286" s="3">
        <f>_xlfn.STDEV.S(Tabela13[[#This Row],[V43]],Tabela13[[#This Row],[V46]])</f>
        <v>0.45247106052975244</v>
      </c>
      <c r="DP286" s="3">
        <f>_xlfn.STDEV.S(Tabela13[[#This Row],[V44]],Tabela13[[#This Row],[V41]])</f>
        <v>0.90494212105950489</v>
      </c>
      <c r="DQ286" s="3">
        <f>_xlfn.STDEV.S(Tabela13[[#This Row],[V44]],Tabela13[[#This Row],[V42]])</f>
        <v>0.80602445112302623</v>
      </c>
      <c r="DR286" s="3">
        <f>_xlfn.STDEV.S(Tabela13[[#This Row],[V44]],Tabela13[[#This Row],[V43]])</f>
        <v>0.55138873046623116</v>
      </c>
      <c r="DS286" s="3">
        <f>_xlfn.STDEV.S(Tabela13[[#This Row],[V44]],Tabela13[[#This Row],[V45]])</f>
        <v>0.35355339059327379</v>
      </c>
      <c r="DT286" s="3">
        <f>_xlfn.STDEV.S(Tabela13[[#This Row],[V44]],Tabela13[[#This Row],[V46]])</f>
        <v>9.8917669936478589E-2</v>
      </c>
      <c r="DU286" s="3">
        <f>_xlfn.STDEV.S(Tabela13[[#This Row],[V45]],Tabela13[[#This Row],[V41]])</f>
        <v>0.55138873046623116</v>
      </c>
      <c r="DV286" s="3">
        <f>_xlfn.STDEV.S(Tabela13[[#This Row],[V45]],Tabela13[[#This Row],[V42]])</f>
        <v>0.45247106052975244</v>
      </c>
      <c r="DW286" s="3">
        <f>_xlfn.STDEV.S(Tabela13[[#This Row],[V45]],Tabela13[[#This Row],[V43]])</f>
        <v>0.1978353398729574</v>
      </c>
      <c r="DX286" s="3">
        <f>_xlfn.STDEV.S(Tabela13[[#This Row],[V45]],Tabela13[[#This Row],[V44]])</f>
        <v>0.35355339059327379</v>
      </c>
      <c r="DY286" s="3">
        <f>_xlfn.STDEV.S(Tabela13[[#This Row],[V45]],Tabela13[[#This Row],[V46]])</f>
        <v>0.25463572065679507</v>
      </c>
      <c r="DZ286" s="3">
        <f>_xlfn.STDEV.S(Tabela13[[#This Row],[V46]],Tabela13[[#This Row],[V41]])</f>
        <v>0.80602445112302623</v>
      </c>
      <c r="EA286" s="3">
        <f>_xlfn.STDEV.S(Tabela13[[#This Row],[V46]],Tabela13[[#This Row],[V42]])</f>
        <v>0.70710678118654757</v>
      </c>
      <c r="EB286" s="3">
        <f>_xlfn.STDEV.S(Tabela13[[#This Row],[V46]],Tabela13[[#This Row],[V43]])</f>
        <v>0.45247106052975244</v>
      </c>
      <c r="EC286" s="3">
        <f>_xlfn.STDEV.S(Tabela13[[#This Row],[V46]],Tabela13[[#This Row],[V44]])</f>
        <v>9.8917669936478589E-2</v>
      </c>
      <c r="ED286" s="3">
        <f>_xlfn.STDEV.S(Tabela13[[#This Row],[V46]],Tabela13[[#This Row],[V45]])</f>
        <v>0.25463572065679507</v>
      </c>
      <c r="EE286" s="3">
        <f t="shared" si="308"/>
        <v>0.17355641033917146</v>
      </c>
      <c r="EF286" s="3">
        <f t="shared" si="309"/>
        <v>0.90680126809487205</v>
      </c>
      <c r="EG286" s="3" t="str">
        <f t="shared" si="310"/>
        <v/>
      </c>
      <c r="EH286" s="3">
        <f t="shared" si="311"/>
        <v>2.2055549218649246</v>
      </c>
      <c r="EI286" s="3">
        <f t="shared" si="312"/>
        <v>11.523630824649524</v>
      </c>
      <c r="EJ286" s="3">
        <f t="shared" si="313"/>
        <v>0.17355641033917146</v>
      </c>
      <c r="EK286" s="3">
        <f t="shared" si="314"/>
        <v>0.79587253424754067</v>
      </c>
      <c r="EL286" s="3">
        <f t="shared" si="315"/>
        <v>-11.523630824649524</v>
      </c>
      <c r="EM286" s="3">
        <f t="shared" si="316"/>
        <v>2.5129652223655441</v>
      </c>
      <c r="EN286" s="3" t="str">
        <f t="shared" si="317"/>
        <v/>
      </c>
      <c r="EO286" s="3">
        <f t="shared" si="318"/>
        <v>0.90680126809487205</v>
      </c>
      <c r="EP286" s="3">
        <f t="shared" si="319"/>
        <v>0.79587253424754067</v>
      </c>
      <c r="EQ286" s="3">
        <f t="shared" si="320"/>
        <v>-2.2055549218649246</v>
      </c>
      <c r="ER286" s="3" t="str">
        <f t="shared" si="321"/>
        <v/>
      </c>
      <c r="ES286" s="3" t="str">
        <f t="shared" si="322"/>
        <v/>
      </c>
      <c r="ET286" s="3" t="str">
        <f t="shared" si="323"/>
        <v/>
      </c>
      <c r="EU286" s="3" t="str">
        <f t="shared" si="324"/>
        <v/>
      </c>
      <c r="EV286" s="3">
        <f t="shared" si="325"/>
        <v>-2.2055549218649246</v>
      </c>
      <c r="EW286" s="3">
        <f t="shared" si="326"/>
        <v>-0.90680126809487205</v>
      </c>
      <c r="EX286" s="3">
        <f t="shared" si="327"/>
        <v>-0.17355641033917146</v>
      </c>
      <c r="EY286" s="3">
        <f t="shared" si="328"/>
        <v>2.2055549218649246</v>
      </c>
      <c r="EZ286" s="3">
        <f t="shared" si="329"/>
        <v>2.5129652223655441</v>
      </c>
      <c r="FA286" s="3" t="str">
        <f t="shared" si="330"/>
        <v/>
      </c>
      <c r="FB286" s="3">
        <f t="shared" si="331"/>
        <v>-0.90680126809487205</v>
      </c>
      <c r="FC286" s="3">
        <f t="shared" si="332"/>
        <v>-0.79587253424754067</v>
      </c>
      <c r="FD286" s="3">
        <f t="shared" si="333"/>
        <v>11.523630824649524</v>
      </c>
      <c r="FE286" s="3" t="str">
        <f t="shared" si="334"/>
        <v/>
      </c>
      <c r="FF286" s="3">
        <f t="shared" si="335"/>
        <v>-2.5129652223655441</v>
      </c>
      <c r="FG286" s="3">
        <f t="shared" si="336"/>
        <v>-0.17355641033917146</v>
      </c>
      <c r="FH286" s="3">
        <f t="shared" si="337"/>
        <v>-0.79587253424754067</v>
      </c>
      <c r="FI286" s="4">
        <f t="shared" si="338"/>
        <v>1.0666666666666667</v>
      </c>
      <c r="FJ286" s="4">
        <f t="shared" si="339"/>
        <v>1.6393442622950818</v>
      </c>
      <c r="FK286" s="4">
        <f t="shared" si="340"/>
        <v>1.7859795039358382</v>
      </c>
      <c r="FL286" s="4">
        <f t="shared" si="341"/>
        <v>0.98752413485816137</v>
      </c>
      <c r="FM286" s="4">
        <f>Tabela13[[#This Row],[V139]]-Tabela13[[#This Row],[V140]]</f>
        <v>0.79845536907767678</v>
      </c>
      <c r="FN286" s="4">
        <f>Tabela13[[#This Row],[V1]]-Tabela13[[#This Row],[V2]]/2</f>
        <v>1.4565573770491802</v>
      </c>
      <c r="FO286" s="4">
        <f>Tabela13[[#This Row],[V1]]-Tabela13[[#This Row],[V3]]/2</f>
        <v>1.3866120218579234</v>
      </c>
      <c r="FP286" s="4">
        <f>Tabela13[[#This Row],[V1]]-Tabela13[[#This Row],[V4]]/2</f>
        <v>1.2065573770491802</v>
      </c>
      <c r="FQ286" s="4">
        <f>Tabela13[[#This Row],[V2]]-Tabela13[[#This Row],[V1]]/2</f>
        <v>0.49672131147540988</v>
      </c>
      <c r="FR286" s="4">
        <f>Tabela13[[#This Row],[V2]]-Tabela13[[#This Row],[V3]]/2</f>
        <v>0.74672131147540988</v>
      </c>
      <c r="FS286" s="4">
        <f>Tabela13[[#This Row],[V2]]-Tabela13[[#This Row],[V4]]/2</f>
        <v>0.56666666666666665</v>
      </c>
      <c r="FT286" s="4">
        <f t="shared" si="342"/>
        <v>0.96915411103014792</v>
      </c>
      <c r="FU286" s="4">
        <f t="shared" si="343"/>
        <v>0.94599508404500265</v>
      </c>
      <c r="FV286" s="4">
        <f t="shared" si="344"/>
        <v>0.87873685479857255</v>
      </c>
      <c r="FW286" s="4">
        <f t="shared" si="345"/>
        <v>0.46102121976720895</v>
      </c>
      <c r="FX286" s="4">
        <f t="shared" si="346"/>
        <v>0.64139944368850577</v>
      </c>
      <c r="FY286" s="4">
        <f t="shared" si="347"/>
        <v>0.51554900745897903</v>
      </c>
      <c r="FZ286" s="4">
        <f t="shared" si="348"/>
        <v>174.44773998542661</v>
      </c>
      <c r="GA286" s="4">
        <f t="shared" si="349"/>
        <v>170.27911512810047</v>
      </c>
      <c r="GB286" s="4">
        <f t="shared" si="350"/>
        <v>158.17263386374307</v>
      </c>
      <c r="GC286" s="4">
        <f t="shared" si="351"/>
        <v>82.983819558097608</v>
      </c>
      <c r="GD286" s="4">
        <f t="shared" si="352"/>
        <v>115.45189986393103</v>
      </c>
      <c r="GE286" s="4">
        <f t="shared" si="353"/>
        <v>92.798821342616222</v>
      </c>
      <c r="GF286" s="4">
        <f>Tabela13[[#This Row],[V1]]-Tabela13[[#This Row],[V2]]/Tabela13[[#This Row],[V2]]</f>
        <v>1.2732240437158469</v>
      </c>
      <c r="GG286" s="4">
        <f>Tabela13[[#This Row],[V1]]-Tabela13[[#This Row],[V3]]/Tabela13[[#This Row],[V3]]</f>
        <v>1.2732240437158469</v>
      </c>
      <c r="GH286" s="4">
        <f>Tabela13[[#This Row],[V1]]-Tabela13[[#This Row],[V4]]/Tabela13[[#This Row],[V4]]</f>
        <v>1.2732240437158469</v>
      </c>
      <c r="GI286" s="4">
        <f>Tabela13[[#This Row],[V2]]-Tabela13[[#This Row],[V1]]/Tabela13[[#This Row],[V1]]</f>
        <v>0.6333333333333333</v>
      </c>
      <c r="GJ286" s="4">
        <f>Tabela13[[#This Row],[V2]]-Tabela13[[#This Row],[V3]]/Tabela13[[#This Row],[V3]]</f>
        <v>0.6333333333333333</v>
      </c>
      <c r="GK286" s="4">
        <f>Tabela13[[#This Row],[V2]]-Tabela13[[#This Row],[V4]]/Tabela13[[#This Row],[V4]]</f>
        <v>0.6333333333333333</v>
      </c>
      <c r="GL286" s="4">
        <f t="shared" si="354"/>
        <v>0.29976068835618896</v>
      </c>
      <c r="GM286" s="4">
        <f t="shared" si="355"/>
        <v>1.9532786885245899</v>
      </c>
      <c r="GN286" s="4">
        <f t="shared" si="356"/>
        <v>0.15346539647274468</v>
      </c>
      <c r="GO286" s="3">
        <f t="shared" si="357"/>
        <v>1</v>
      </c>
      <c r="GP286" s="3">
        <v>100</v>
      </c>
      <c r="GQ286" s="3">
        <f t="shared" si="358"/>
        <v>0.83000000000000007</v>
      </c>
      <c r="GR286" s="3">
        <f t="shared" si="359"/>
        <v>83</v>
      </c>
      <c r="GS286" s="34">
        <f>COUNTIF($D$2:D285,Tabela13[[#This Row],[HomeTeam]])</f>
        <v>14</v>
      </c>
      <c r="GT286" s="34">
        <f>COUNTIF($E$2:E285,Tabela13[[#This Row],[AwayTeam]])</f>
        <v>14</v>
      </c>
      <c r="GU286" s="3">
        <f>IFERROR(AVERAGEIFS($AD$2:AD285,$D$2:D285,Tabela13[[#This Row],[HomeTeam]],$GS$2:GS285,"&gt;="&amp;Tabela13[[#This Row],[Contagem_H]]-5),"")</f>
        <v>1.3448964159057895</v>
      </c>
      <c r="GV286" s="3">
        <f>IFERROR(AVERAGEIFS($G$2:G285,$E$2:E285,Tabela13[[#This Row],[AwayTeam]],$GT$2:GT285,"&gt;="&amp;Tabela13[[#This Row],[Contagem_A]]-5),"")</f>
        <v>1.4</v>
      </c>
      <c r="GW286" s="3">
        <f>IFERROR(AVERAGEIFS($GQ$2:GQ285,$D$2:D285,Tabela13[[#This Row],[HomeTeam]],$GS$2:GS285,"&gt;="&amp;Tabela13[[#This Row],[Contagem_H]]-5),"")</f>
        <v>-0.65400000000000003</v>
      </c>
    </row>
    <row r="287" spans="1:205" x14ac:dyDescent="0.25">
      <c r="A287" t="s">
        <v>127</v>
      </c>
      <c r="B287" t="s">
        <v>241</v>
      </c>
      <c r="C287" t="s">
        <v>173</v>
      </c>
      <c r="D287" t="s">
        <v>13</v>
      </c>
      <c r="E287" t="s">
        <v>17</v>
      </c>
      <c r="F287" s="3">
        <v>2</v>
      </c>
      <c r="G287" s="3">
        <v>1</v>
      </c>
      <c r="H287" s="3" t="str">
        <f t="shared" si="360"/>
        <v>H</v>
      </c>
      <c r="I287" s="3">
        <v>2.2000000000000002</v>
      </c>
      <c r="J287" s="3">
        <v>3.75</v>
      </c>
      <c r="K287" s="3">
        <v>3.2</v>
      </c>
      <c r="L287" s="3">
        <v>1.62</v>
      </c>
      <c r="M287" s="3">
        <v>2.25</v>
      </c>
      <c r="N287" s="3">
        <f t="shared" si="289"/>
        <v>3</v>
      </c>
      <c r="O287" s="3">
        <f t="shared" si="290"/>
        <v>3</v>
      </c>
      <c r="P287" s="3">
        <f t="shared" si="291"/>
        <v>0</v>
      </c>
      <c r="Q287" s="3">
        <f t="shared" si="292"/>
        <v>3.3712121212121193E-2</v>
      </c>
      <c r="R287" s="3">
        <f t="shared" si="293"/>
        <v>6.1728395061728336E-2</v>
      </c>
      <c r="S287" s="3">
        <f t="shared" si="294"/>
        <v>2.2741666666666669</v>
      </c>
      <c r="T287" s="3">
        <f t="shared" si="295"/>
        <v>3.8764204545454546</v>
      </c>
      <c r="U287" s="3">
        <f t="shared" si="296"/>
        <v>3.3078787878787881</v>
      </c>
      <c r="V287" s="3">
        <f t="shared" si="297"/>
        <v>1.6746136363636364</v>
      </c>
      <c r="W287" s="3">
        <f t="shared" si="298"/>
        <v>2.3258522727272726</v>
      </c>
      <c r="X287" s="4">
        <f t="shared" si="299"/>
        <v>0.45454545454545453</v>
      </c>
      <c r="Y287" s="4">
        <f t="shared" si="300"/>
        <v>0.26666666666666666</v>
      </c>
      <c r="Z287" s="4">
        <f t="shared" si="301"/>
        <v>0.3125</v>
      </c>
      <c r="AA287" s="4">
        <f t="shared" si="302"/>
        <v>0.61728395061728392</v>
      </c>
      <c r="AB287" s="4">
        <f t="shared" si="303"/>
        <v>0.44444444444444442</v>
      </c>
      <c r="AC287" s="4">
        <f t="shared" si="304"/>
        <v>1.2272727272727273</v>
      </c>
      <c r="AD287" s="4">
        <f t="shared" si="305"/>
        <v>0.65625</v>
      </c>
      <c r="AE287" s="4">
        <f t="shared" si="306"/>
        <v>0.72727272727272729</v>
      </c>
      <c r="AF287" s="4">
        <f t="shared" si="307"/>
        <v>1.15625</v>
      </c>
      <c r="AG287" s="4">
        <f>IFERROR(AVERAGE(Tabela13[[#This Row],[V1]],Tabela13[[#This Row],[V2]]),"")</f>
        <v>0.94176136363636365</v>
      </c>
      <c r="AH287" s="4">
        <f>IFERROR(AVERAGE(Tabela13[[#This Row],[V1]],Tabela13[[#This Row],[V3]]),"")</f>
        <v>0.97727272727272729</v>
      </c>
      <c r="AI287" s="4">
        <f>IFERROR(AVERAGE(Tabela13[[#This Row],[V1]],Tabela13[[#This Row],[V4]]),"")</f>
        <v>1.1917613636363638</v>
      </c>
      <c r="AJ287" s="4">
        <f>IFERROR(AVERAGE(Tabela13[[#This Row],[V2]],Tabela13[[#This Row],[V1]]),"")</f>
        <v>0.94176136363636365</v>
      </c>
      <c r="AK287" s="4">
        <f>IFERROR(AVERAGE(Tabela13[[#This Row],[V2]],Tabela13[[#This Row],[V3]]),"")</f>
        <v>0.69176136363636365</v>
      </c>
      <c r="AL287" s="4">
        <f>IFERROR(AVERAGE(Tabela13[[#This Row],[V2]],Tabela13[[#This Row],[V4]]),"")</f>
        <v>0.90625</v>
      </c>
      <c r="AM287" s="4">
        <f>IFERROR(AVERAGE(Tabela13[[#This Row],[V3]],Tabela13[[#This Row],[V1]]),"")</f>
        <v>0.97727272727272729</v>
      </c>
      <c r="AN287" s="4">
        <f>IFERROR(AVERAGE(Tabela13[[#This Row],[V3]],Tabela13[[#This Row],[V2]]),"")</f>
        <v>0.69176136363636365</v>
      </c>
      <c r="AO287" s="4">
        <f>IFERROR(AVERAGE(Tabela13[[#This Row],[V3]],Tabela13[[#This Row],[V4]]),"")</f>
        <v>0.94176136363636365</v>
      </c>
      <c r="AP287" s="4">
        <f>IFERROR(AVERAGE(Tabela13[[#This Row],[V4]],Tabela13[[#This Row],[V1]]),"")</f>
        <v>1.1917613636363638</v>
      </c>
      <c r="AQ287" s="4">
        <f>IFERROR(AVERAGE(Tabela13[[#This Row],[V4]],Tabela13[[#This Row],[V2]]),"")</f>
        <v>0.90625</v>
      </c>
      <c r="AR287" s="4">
        <f>IFERROR(AVERAGE(Tabela13[[#This Row],[V4]],Tabela13[[#This Row],[V3]]),"")</f>
        <v>0.94176136363636365</v>
      </c>
      <c r="AS287" s="4">
        <f>_xlfn.STDEV.S(Tabela13[[#This Row],[V1]:[V2]])</f>
        <v>0.40377404266618183</v>
      </c>
      <c r="AT287" s="4">
        <f>_xlfn.STDEV.S(Tabela13[[#This Row],[V1]],Tabela13[[#This Row],[V3]])</f>
        <v>0.35355339059327406</v>
      </c>
      <c r="AU287" s="4">
        <f>_xlfn.STDEV.S(Tabela13[[#This Row],[V1]],Tabela13[[#This Row],[V4]])</f>
        <v>5.0220652072908219E-2</v>
      </c>
      <c r="AV287" s="4">
        <f>_xlfn.STDEV.S(Tabela13[[#This Row],[V2]],Tabela13[[#This Row],[V1]])</f>
        <v>0.40377404266618183</v>
      </c>
      <c r="AW287" s="4">
        <f>_xlfn.STDEV.S(Tabela13[[#This Row],[V2]],Tabela13[[#This Row],[V3]])</f>
        <v>5.0220652072908219E-2</v>
      </c>
      <c r="AX287" s="4">
        <f>_xlfn.STDEV.S(Tabela13[[#This Row],[V42]],Tabela13[[#This Row],[V44]])</f>
        <v>0.75732743325945573</v>
      </c>
      <c r="AY287" s="4">
        <f>_xlfn.STDEV.S(Tabela13[[#This Row],[V3]],Tabela13[[#This Row],[V1]])</f>
        <v>0.35355339059327406</v>
      </c>
      <c r="AZ287" s="4">
        <f>_xlfn.STDEV.S(Tabela13[[#This Row],[V3]],Tabela13[[#This Row],[V2]])</f>
        <v>5.0220652072908219E-2</v>
      </c>
      <c r="BA287" s="4">
        <f>_xlfn.STDEV.S(Tabela13[[#This Row],[V3]],Tabela13[[#This Row],[V4]])</f>
        <v>0.30333273852036535</v>
      </c>
      <c r="BB287" s="4">
        <f>_xlfn.STDEV.S(Tabela13[[#This Row],[V4]],Tabela13[[#This Row],[V1]])</f>
        <v>5.0220652072908219E-2</v>
      </c>
      <c r="BC287" s="4">
        <f>_xlfn.STDEV.S(Tabela13[[#This Row],[V4]],Tabela13[[#This Row],[V2]])</f>
        <v>0.35355339059327379</v>
      </c>
      <c r="BD287" s="4">
        <f>_xlfn.STDEV.S(Tabela13[[#This Row],[V4]],Tabela13[[#This Row],[V3]])</f>
        <v>0.30333273852036535</v>
      </c>
      <c r="BE287" s="4">
        <f>Tabela13[[#This Row],[V17]]/Tabela13[[#This Row],[V5]]</f>
        <v>0.42874347818550829</v>
      </c>
      <c r="BF287" s="4">
        <f>Tabela13[[#This Row],[V18]]/Tabela13[[#This Row],[V6]]</f>
        <v>0.36177556246753623</v>
      </c>
      <c r="BG287" s="4">
        <f>Tabela13[[#This Row],[V19]]/Tabela13[[#This Row],[V7]]</f>
        <v>4.213985585140332E-2</v>
      </c>
      <c r="BH287" s="4">
        <f>Tabela13[[#This Row],[V20]]/Tabela13[[#This Row],[V8]]</f>
        <v>0.42874347818550829</v>
      </c>
      <c r="BI287" s="4">
        <f>Tabela13[[#This Row],[V21]]/Tabela13[[#This Row],[V9]]</f>
        <v>7.2598232154676354E-2</v>
      </c>
      <c r="BJ287" s="4">
        <f>Tabela13[[#This Row],[V22]]/Tabela13[[#This Row],[V10]]</f>
        <v>0.83567165049319247</v>
      </c>
      <c r="BK287" s="4">
        <f>Tabela13[[#This Row],[V23]]/Tabela13[[#This Row],[V11]]</f>
        <v>0.36177556246753623</v>
      </c>
      <c r="BL287" s="4">
        <f>Tabela13[[#This Row],[V24]]/Tabela13[[#This Row],[V12]]</f>
        <v>7.2598232154676354E-2</v>
      </c>
      <c r="BM287" s="4">
        <f>Tabela13[[#This Row],[V25]]/Tabela13[[#This Row],[V13]]</f>
        <v>0.32209087167170014</v>
      </c>
      <c r="BN287" s="4">
        <f>Tabela13[[#This Row],[V26]]/Tabela13[[#This Row],[V14]]</f>
        <v>4.213985585140332E-2</v>
      </c>
      <c r="BO287" s="4">
        <f>Tabela13[[#This Row],[V27]]/Tabela13[[#This Row],[V15]]</f>
        <v>0.3901278792753366</v>
      </c>
      <c r="BP287" s="4">
        <f>Tabela13[[#This Row],[V28]]/Tabela13[[#This Row],[V16]]</f>
        <v>0.32209087167170014</v>
      </c>
      <c r="BQ287" s="4">
        <f>Tabela13[[#This Row],[V1]]-Tabela13[[#This Row],[V2]]</f>
        <v>0.57102272727272729</v>
      </c>
      <c r="BR287" s="4">
        <f>Tabela13[[#This Row],[V1]]-Tabela13[[#This Row],[V3]]</f>
        <v>0.5</v>
      </c>
      <c r="BS287" s="4">
        <f>Tabela13[[#This Row],[V1]]-Tabela13[[#This Row],[V4]]</f>
        <v>7.1022727272727293E-2</v>
      </c>
      <c r="BT287" s="4">
        <f>Tabela13[[#This Row],[V2]]-Tabela13[[#This Row],[V1]]</f>
        <v>-0.57102272727272729</v>
      </c>
      <c r="BU287" s="4">
        <f>Tabela13[[#This Row],[V2]]-Tabela13[[#This Row],[V3]]</f>
        <v>-7.1022727272727293E-2</v>
      </c>
      <c r="BV287" s="4">
        <f>Tabela13[[#This Row],[V2]]-Tabela13[[#This Row],[V4]]</f>
        <v>-0.5</v>
      </c>
      <c r="BW287" s="4">
        <f>AVERAGE(Tabela13[[#This Row],[V41]],Tabela13[[#This Row],[V42]])</f>
        <v>0.53551136363636365</v>
      </c>
      <c r="BX287" s="4">
        <f>AVERAGE(Tabela13[[#This Row],[V41]],Tabela13[[#This Row],[V43]])</f>
        <v>0.32102272727272729</v>
      </c>
      <c r="BY287" s="4">
        <f>AVERAGE(Tabela13[[#This Row],[V41]],Tabela13[[#This Row],[V44]])</f>
        <v>0</v>
      </c>
      <c r="BZ287" s="4">
        <f>AVERAGE(Tabela13[[#This Row],[V41]],Tabela13[[#This Row],[V45]])</f>
        <v>0.25</v>
      </c>
      <c r="CA287" s="4">
        <f>AVERAGE(Tabela13[[#This Row],[V41]],Tabela13[[#This Row],[V46]])</f>
        <v>3.5511363636363646E-2</v>
      </c>
      <c r="CB287" s="4">
        <f>AVERAGE(Tabela13[[#This Row],[V42]],Tabela13[[#This Row],[V41]])</f>
        <v>0.53551136363636365</v>
      </c>
      <c r="CC287" s="4">
        <f>AVERAGE(Tabela13[[#This Row],[V42]],Tabela13[[#This Row],[V43]])</f>
        <v>0.28551136363636365</v>
      </c>
      <c r="CD287" s="4">
        <f>AVERAGE(Tabela13[[#This Row],[V42]],Tabela13[[#This Row],[V44]])</f>
        <v>-3.5511363636363646E-2</v>
      </c>
      <c r="CE287" s="4">
        <f>AVERAGE(Tabela13[[#This Row],[V42]],Tabela13[[#This Row],[V45]])</f>
        <v>0.21448863636363635</v>
      </c>
      <c r="CF287" s="4">
        <f>AVERAGE(Tabela13[[#This Row],[V42]],Tabela13[[#This Row],[V46]])</f>
        <v>0</v>
      </c>
      <c r="CG287" s="4">
        <f>AVERAGE(Tabela13[[#This Row],[V43]],Tabela13[[#This Row],[V41]])</f>
        <v>0.32102272727272729</v>
      </c>
      <c r="CH287" s="4">
        <f>AVERAGE(Tabela13[[#This Row],[V43]],Tabela13[[#This Row],[V42]])</f>
        <v>0.28551136363636365</v>
      </c>
      <c r="CI287" s="4">
        <f>AVERAGE(Tabela13[[#This Row],[V43]],Tabela13[[#This Row],[V44]])</f>
        <v>-0.25</v>
      </c>
      <c r="CJ287" s="4">
        <f>AVERAGE(Tabela13[[#This Row],[V43]],Tabela13[[#This Row],[V45]])</f>
        <v>0</v>
      </c>
      <c r="CK287" s="4">
        <f>AVERAGE(Tabela13[[#This Row],[V43]],Tabela13[[#This Row],[V46]])</f>
        <v>-0.21448863636363635</v>
      </c>
      <c r="CL287" s="4">
        <f>AVERAGE(Tabela13[[#This Row],[V44]],Tabela13[[#This Row],[V41]])</f>
        <v>0</v>
      </c>
      <c r="CM287" s="4">
        <f>AVERAGE(Tabela13[[#This Row],[V44]],Tabela13[[#This Row],[V42]])</f>
        <v>-3.5511363636363646E-2</v>
      </c>
      <c r="CN287" s="4">
        <f>AVERAGE(Tabela13[[#This Row],[V44]],Tabela13[[#This Row],[V43]])</f>
        <v>-0.25</v>
      </c>
      <c r="CO287" s="4">
        <f>AVERAGE(Tabela13[[#This Row],[V44]],Tabela13[[#This Row],[V45]])</f>
        <v>-0.32102272727272729</v>
      </c>
      <c r="CP287" s="4">
        <f>AVERAGE(Tabela13[[#This Row],[V44]],Tabela13[[#This Row],[V46]])</f>
        <v>-0.53551136363636365</v>
      </c>
      <c r="CQ287" s="4">
        <f>AVERAGE(Tabela13[[#This Row],[V45]],Tabela13[[#This Row],[V41]])</f>
        <v>0.25</v>
      </c>
      <c r="CR287" s="4">
        <f>AVERAGE(Tabela13[[#This Row],[V45]],Tabela13[[#This Row],[V42]])</f>
        <v>0.21448863636363635</v>
      </c>
      <c r="CS287" s="4">
        <f>AVERAGE(Tabela13[[#This Row],[V45]],Tabela13[[#This Row],[V43]])</f>
        <v>0</v>
      </c>
      <c r="CT287" s="4">
        <f>AVERAGE(Tabela13[[#This Row],[V45]],Tabela13[[#This Row],[V44]])</f>
        <v>-0.32102272727272729</v>
      </c>
      <c r="CU287" s="4">
        <f>AVERAGE(Tabela13[[#This Row],[V45]],Tabela13[[#This Row],[V46]])</f>
        <v>-0.28551136363636365</v>
      </c>
      <c r="CV287" s="4">
        <f>AVERAGE(Tabela13[[#This Row],[V46]],Tabela13[[#This Row],[V41]])</f>
        <v>3.5511363636363646E-2</v>
      </c>
      <c r="CW287" s="4">
        <f>AVERAGE(Tabela13[[#This Row],[V46]],Tabela13[[#This Row],[V42]])</f>
        <v>0</v>
      </c>
      <c r="CX287" s="4">
        <f>AVERAGE(Tabela13[[#This Row],[V46]],Tabela13[[#This Row],[V43]])</f>
        <v>-0.21448863636363635</v>
      </c>
      <c r="CY287" s="4">
        <f>AVERAGE(Tabela13[[#This Row],[V46]],Tabela13[[#This Row],[V44]])</f>
        <v>-0.53551136363636365</v>
      </c>
      <c r="CZ287" s="4">
        <f>AVERAGE(Tabela13[[#This Row],[V46]],Tabela13[[#This Row],[V45]])</f>
        <v>-0.28551136363636365</v>
      </c>
      <c r="DA287" s="3">
        <f>_xlfn.STDEV.S(Tabela13[[#This Row],[V41]],Tabela13[[#This Row],[V42]])</f>
        <v>5.0220652072908219E-2</v>
      </c>
      <c r="DB287" s="3">
        <f>_xlfn.STDEV.S(Tabela13[[#This Row],[V41]],Tabela13[[#This Row],[V43]])</f>
        <v>0.35355339059327384</v>
      </c>
      <c r="DC287" s="3">
        <f>_xlfn.STDEV.S(Tabela13[[#This Row],[V41]],Tabela13[[#This Row],[V44]])</f>
        <v>0.807548085332364</v>
      </c>
      <c r="DD287" s="3">
        <f>_xlfn.STDEV.S(Tabela13[[#This Row],[V41]],Tabela13[[#This Row],[V45]])</f>
        <v>0.45399469473909027</v>
      </c>
      <c r="DE287" s="3">
        <f>_xlfn.STDEV.S(Tabela13[[#This Row],[V41]],Tabela13[[#This Row],[V46]])</f>
        <v>0.75732743325945573</v>
      </c>
      <c r="DF287" s="3">
        <f>_xlfn.STDEV.S(Tabela13[[#This Row],[V42]],Tabela13[[#This Row],[V41]])</f>
        <v>5.0220652072908219E-2</v>
      </c>
      <c r="DG287" s="3">
        <f>_xlfn.STDEV.S(Tabela13[[#This Row],[V42]],Tabela13[[#This Row],[V43]])</f>
        <v>0.30333273852036557</v>
      </c>
      <c r="DH287" s="3">
        <f>_xlfn.STDEV.S(Tabela13[[#This Row],[V42]],Tabela13[[#This Row],[V44]])</f>
        <v>0.75732743325945573</v>
      </c>
      <c r="DI287" s="3">
        <f>_xlfn.STDEV.S(Tabela13[[#This Row],[V42]],Tabela13[[#This Row],[V45]])</f>
        <v>0.40377404266618205</v>
      </c>
      <c r="DJ287" s="3">
        <f>_xlfn.STDEV.S(Tabela13[[#This Row],[V42]],Tabela13[[#This Row],[V46]])</f>
        <v>0.70710678118654757</v>
      </c>
      <c r="DK287" s="3">
        <f>_xlfn.STDEV.S(Tabela13[[#This Row],[V43]],Tabela13[[#This Row],[V41]])</f>
        <v>0.35355339059327384</v>
      </c>
      <c r="DL287" s="3">
        <f>_xlfn.STDEV.S(Tabela13[[#This Row],[V43]],Tabela13[[#This Row],[V42]])</f>
        <v>0.30333273852036557</v>
      </c>
      <c r="DM287" s="3">
        <f>_xlfn.STDEV.S(Tabela13[[#This Row],[V43]],Tabela13[[#This Row],[V44]])</f>
        <v>0.45399469473909027</v>
      </c>
      <c r="DN287" s="3">
        <f>_xlfn.STDEV.S(Tabela13[[#This Row],[V43]],Tabela13[[#This Row],[V45]])</f>
        <v>0.10044130414581644</v>
      </c>
      <c r="DO287" s="3">
        <f>_xlfn.STDEV.S(Tabela13[[#This Row],[V43]],Tabela13[[#This Row],[V46]])</f>
        <v>0.40377404266618205</v>
      </c>
      <c r="DP287" s="3">
        <f>_xlfn.STDEV.S(Tabela13[[#This Row],[V44]],Tabela13[[#This Row],[V41]])</f>
        <v>0.807548085332364</v>
      </c>
      <c r="DQ287" s="3">
        <f>_xlfn.STDEV.S(Tabela13[[#This Row],[V44]],Tabela13[[#This Row],[V42]])</f>
        <v>0.75732743325945573</v>
      </c>
      <c r="DR287" s="3">
        <f>_xlfn.STDEV.S(Tabela13[[#This Row],[V44]],Tabela13[[#This Row],[V43]])</f>
        <v>0.45399469473909027</v>
      </c>
      <c r="DS287" s="3">
        <f>_xlfn.STDEV.S(Tabela13[[#This Row],[V44]],Tabela13[[#This Row],[V45]])</f>
        <v>0.35355339059327384</v>
      </c>
      <c r="DT287" s="3">
        <f>_xlfn.STDEV.S(Tabela13[[#This Row],[V44]],Tabela13[[#This Row],[V46]])</f>
        <v>5.0220652072908219E-2</v>
      </c>
      <c r="DU287" s="3">
        <f>_xlfn.STDEV.S(Tabela13[[#This Row],[V45]],Tabela13[[#This Row],[V41]])</f>
        <v>0.45399469473909027</v>
      </c>
      <c r="DV287" s="3">
        <f>_xlfn.STDEV.S(Tabela13[[#This Row],[V45]],Tabela13[[#This Row],[V42]])</f>
        <v>0.40377404266618205</v>
      </c>
      <c r="DW287" s="3">
        <f>_xlfn.STDEV.S(Tabela13[[#This Row],[V45]],Tabela13[[#This Row],[V43]])</f>
        <v>0.10044130414581644</v>
      </c>
      <c r="DX287" s="3">
        <f>_xlfn.STDEV.S(Tabela13[[#This Row],[V45]],Tabela13[[#This Row],[V44]])</f>
        <v>0.35355339059327384</v>
      </c>
      <c r="DY287" s="3">
        <f>_xlfn.STDEV.S(Tabela13[[#This Row],[V45]],Tabela13[[#This Row],[V46]])</f>
        <v>0.30333273852036557</v>
      </c>
      <c r="DZ287" s="3">
        <f>_xlfn.STDEV.S(Tabela13[[#This Row],[V46]],Tabela13[[#This Row],[V41]])</f>
        <v>0.75732743325945573</v>
      </c>
      <c r="EA287" s="3">
        <f>_xlfn.STDEV.S(Tabela13[[#This Row],[V46]],Tabela13[[#This Row],[V42]])</f>
        <v>0.70710678118654757</v>
      </c>
      <c r="EB287" s="3">
        <f>_xlfn.STDEV.S(Tabela13[[#This Row],[V46]],Tabela13[[#This Row],[V43]])</f>
        <v>0.40377404266618205</v>
      </c>
      <c r="EC287" s="3">
        <f>_xlfn.STDEV.S(Tabela13[[#This Row],[V46]],Tabela13[[#This Row],[V44]])</f>
        <v>5.0220652072908219E-2</v>
      </c>
      <c r="ED287" s="3">
        <f>_xlfn.STDEV.S(Tabela13[[#This Row],[V46]],Tabela13[[#This Row],[V45]])</f>
        <v>0.30333273852036557</v>
      </c>
      <c r="EE287" s="3">
        <f t="shared" si="308"/>
        <v>9.3780740210417463E-2</v>
      </c>
      <c r="EF287" s="3">
        <f t="shared" si="309"/>
        <v>1.1013344556533839</v>
      </c>
      <c r="EG287" s="3" t="str">
        <f t="shared" si="310"/>
        <v/>
      </c>
      <c r="EH287" s="3">
        <f t="shared" si="311"/>
        <v>1.8159787789563611</v>
      </c>
      <c r="EI287" s="3">
        <f t="shared" si="312"/>
        <v>21.326340520586268</v>
      </c>
      <c r="EJ287" s="3">
        <f t="shared" si="313"/>
        <v>9.3780740210417463E-2</v>
      </c>
      <c r="EK287" s="3">
        <f t="shared" si="314"/>
        <v>1.0624191438723252</v>
      </c>
      <c r="EL287" s="3">
        <f t="shared" si="315"/>
        <v>-21.326340520586268</v>
      </c>
      <c r="EM287" s="3">
        <f t="shared" si="316"/>
        <v>1.882496198920478</v>
      </c>
      <c r="EN287" s="3" t="str">
        <f t="shared" si="317"/>
        <v/>
      </c>
      <c r="EO287" s="3">
        <f t="shared" si="318"/>
        <v>1.1013344556533839</v>
      </c>
      <c r="EP287" s="3">
        <f t="shared" si="319"/>
        <v>1.0624191438723252</v>
      </c>
      <c r="EQ287" s="3">
        <f t="shared" si="320"/>
        <v>-1.8159787789563611</v>
      </c>
      <c r="ER287" s="3" t="str">
        <f t="shared" si="321"/>
        <v/>
      </c>
      <c r="ES287" s="3" t="str">
        <f t="shared" si="322"/>
        <v/>
      </c>
      <c r="ET287" s="3" t="str">
        <f t="shared" si="323"/>
        <v/>
      </c>
      <c r="EU287" s="3" t="str">
        <f t="shared" si="324"/>
        <v/>
      </c>
      <c r="EV287" s="3">
        <f t="shared" si="325"/>
        <v>-1.8159787789563611</v>
      </c>
      <c r="EW287" s="3">
        <f t="shared" si="326"/>
        <v>-1.1013344556533839</v>
      </c>
      <c r="EX287" s="3">
        <f t="shared" si="327"/>
        <v>-9.3780740210417463E-2</v>
      </c>
      <c r="EY287" s="3">
        <f t="shared" si="328"/>
        <v>1.8159787789563611</v>
      </c>
      <c r="EZ287" s="3">
        <f t="shared" si="329"/>
        <v>1.882496198920478</v>
      </c>
      <c r="FA287" s="3" t="str">
        <f t="shared" si="330"/>
        <v/>
      </c>
      <c r="FB287" s="3">
        <f t="shared" si="331"/>
        <v>-1.1013344556533839</v>
      </c>
      <c r="FC287" s="3">
        <f t="shared" si="332"/>
        <v>-1.0624191438723252</v>
      </c>
      <c r="FD287" s="3">
        <f t="shared" si="333"/>
        <v>21.326340520586268</v>
      </c>
      <c r="FE287" s="3" t="str">
        <f t="shared" si="334"/>
        <v/>
      </c>
      <c r="FF287" s="3">
        <f t="shared" si="335"/>
        <v>-1.882496198920478</v>
      </c>
      <c r="FG287" s="3">
        <f t="shared" si="336"/>
        <v>-9.3780740210417463E-2</v>
      </c>
      <c r="FH287" s="3">
        <f t="shared" si="337"/>
        <v>-1.0624191438723252</v>
      </c>
      <c r="FI287" s="4">
        <f t="shared" si="338"/>
        <v>0.625</v>
      </c>
      <c r="FJ287" s="4">
        <f t="shared" si="339"/>
        <v>0.45454545454545453</v>
      </c>
      <c r="FK287" s="4">
        <f t="shared" si="340"/>
        <v>1.577134481495053</v>
      </c>
      <c r="FL287" s="4">
        <f t="shared" si="341"/>
        <v>1.1648955661414435</v>
      </c>
      <c r="FM287" s="4">
        <f>Tabela13[[#This Row],[V139]]-Tabela13[[#This Row],[V140]]</f>
        <v>0.41223891535360946</v>
      </c>
      <c r="FN287" s="4">
        <f>Tabela13[[#This Row],[V1]]-Tabela13[[#This Row],[V2]]/2</f>
        <v>0.89914772727272729</v>
      </c>
      <c r="FO287" s="4">
        <f>Tabela13[[#This Row],[V1]]-Tabela13[[#This Row],[V3]]/2</f>
        <v>0.86363636363636365</v>
      </c>
      <c r="FP287" s="4">
        <f>Tabela13[[#This Row],[V1]]-Tabela13[[#This Row],[V4]]/2</f>
        <v>0.64914772727272729</v>
      </c>
      <c r="FQ287" s="4">
        <f>Tabela13[[#This Row],[V2]]-Tabela13[[#This Row],[V1]]/2</f>
        <v>4.2613636363636354E-2</v>
      </c>
      <c r="FR287" s="4">
        <f>Tabela13[[#This Row],[V2]]-Tabela13[[#This Row],[V3]]/2</f>
        <v>0.29261363636363635</v>
      </c>
      <c r="FS287" s="4">
        <f>Tabela13[[#This Row],[V2]]-Tabela13[[#This Row],[V4]]/2</f>
        <v>7.8125E-2</v>
      </c>
      <c r="FT287" s="4">
        <f t="shared" si="342"/>
        <v>0.73234403328087816</v>
      </c>
      <c r="FU287" s="4">
        <f t="shared" si="343"/>
        <v>0.71235759809432897</v>
      </c>
      <c r="FV287" s="4">
        <f t="shared" si="344"/>
        <v>0.57577585000215115</v>
      </c>
      <c r="FW287" s="4">
        <f t="shared" si="345"/>
        <v>4.2587870084897415E-2</v>
      </c>
      <c r="FX287" s="4">
        <f t="shared" si="346"/>
        <v>0.28466661416742484</v>
      </c>
      <c r="FY287" s="4">
        <f t="shared" si="347"/>
        <v>7.7966633831542301E-2</v>
      </c>
      <c r="FZ287" s="4">
        <f t="shared" si="348"/>
        <v>131.82192599055807</v>
      </c>
      <c r="GA287" s="4">
        <f t="shared" si="349"/>
        <v>128.22436765697921</v>
      </c>
      <c r="GB287" s="4">
        <f t="shared" si="350"/>
        <v>103.6396530003872</v>
      </c>
      <c r="GC287" s="4">
        <f t="shared" si="351"/>
        <v>7.6658166152815346</v>
      </c>
      <c r="GD287" s="4">
        <f t="shared" si="352"/>
        <v>51.239990550136476</v>
      </c>
      <c r="GE287" s="4">
        <f t="shared" si="353"/>
        <v>14.033994089677615</v>
      </c>
      <c r="GF287" s="4">
        <f>Tabela13[[#This Row],[V1]]-Tabela13[[#This Row],[V2]]/Tabela13[[#This Row],[V2]]</f>
        <v>0.22727272727272729</v>
      </c>
      <c r="GG287" s="4">
        <f>Tabela13[[#This Row],[V1]]-Tabela13[[#This Row],[V3]]/Tabela13[[#This Row],[V3]]</f>
        <v>0.22727272727272729</v>
      </c>
      <c r="GH287" s="4">
        <f>Tabela13[[#This Row],[V1]]-Tabela13[[#This Row],[V4]]/Tabela13[[#This Row],[V4]]</f>
        <v>0.22727272727272729</v>
      </c>
      <c r="GI287" s="4">
        <f>Tabela13[[#This Row],[V2]]-Tabela13[[#This Row],[V1]]/Tabela13[[#This Row],[V1]]</f>
        <v>-0.34375</v>
      </c>
      <c r="GJ287" s="4">
        <f>Tabela13[[#This Row],[V2]]-Tabela13[[#This Row],[V3]]/Tabela13[[#This Row],[V3]]</f>
        <v>-0.34375</v>
      </c>
      <c r="GK287" s="4">
        <f>Tabela13[[#This Row],[V2]]-Tabela13[[#This Row],[V4]]/Tabela13[[#This Row],[V4]]</f>
        <v>-0.34375</v>
      </c>
      <c r="GL287" s="4">
        <f t="shared" si="354"/>
        <v>0.29157287699033108</v>
      </c>
      <c r="GM287" s="4">
        <f t="shared" si="355"/>
        <v>0.94176136363636365</v>
      </c>
      <c r="GN287" s="4">
        <f t="shared" si="356"/>
        <v>0.30960377888566076</v>
      </c>
      <c r="GO287" s="3">
        <f t="shared" si="357"/>
        <v>1</v>
      </c>
      <c r="GP287" s="3">
        <v>100</v>
      </c>
      <c r="GQ287" s="3">
        <f t="shared" si="358"/>
        <v>1.2000000000000002</v>
      </c>
      <c r="GR287" s="3">
        <f t="shared" si="359"/>
        <v>120.00000000000001</v>
      </c>
      <c r="GS287" s="34">
        <f>COUNTIF($D$2:D286,Tabela13[[#This Row],[HomeTeam]])</f>
        <v>14</v>
      </c>
      <c r="GT287" s="34">
        <f>COUNTIF($E$2:E286,Tabela13[[#This Row],[AwayTeam]])</f>
        <v>14</v>
      </c>
      <c r="GU287" s="3">
        <f>IFERROR(AVERAGEIFS($AD$2:AD286,$D$2:D286,Tabela13[[#This Row],[HomeTeam]],$GS$2:GS286,"&gt;="&amp;Tabela13[[#This Row],[Contagem_H]]-5),"")</f>
        <v>1.2818924670595013</v>
      </c>
      <c r="GV287" s="3">
        <f>IFERROR(AVERAGEIFS($G$2:G286,$E$2:E286,Tabela13[[#This Row],[AwayTeam]],$GT$2:GT286,"&gt;="&amp;Tabela13[[#This Row],[Contagem_A]]-5),"")</f>
        <v>0.2</v>
      </c>
      <c r="GW287" s="3">
        <f>IFERROR(AVERAGEIFS($GQ$2:GQ286,$D$2:D286,Tabela13[[#This Row],[HomeTeam]],$GS$2:GS286,"&gt;="&amp;Tabela13[[#This Row],[Contagem_H]]-5),"")</f>
        <v>-0.69399999999999995</v>
      </c>
    </row>
    <row r="288" spans="1:205" x14ac:dyDescent="0.25">
      <c r="A288" t="s">
        <v>127</v>
      </c>
      <c r="B288" t="s">
        <v>241</v>
      </c>
      <c r="C288" t="s">
        <v>173</v>
      </c>
      <c r="D288" t="s">
        <v>24</v>
      </c>
      <c r="E288" t="s">
        <v>11</v>
      </c>
      <c r="F288" s="3">
        <v>2</v>
      </c>
      <c r="G288" s="3">
        <v>2</v>
      </c>
      <c r="H288" s="3" t="str">
        <f t="shared" si="360"/>
        <v>D</v>
      </c>
      <c r="I288" s="3">
        <v>1.29</v>
      </c>
      <c r="J288" s="3">
        <v>6.5</v>
      </c>
      <c r="K288" s="3">
        <v>9</v>
      </c>
      <c r="L288" s="3">
        <v>1.36</v>
      </c>
      <c r="M288" s="3">
        <v>3.1</v>
      </c>
      <c r="N288" s="3">
        <f t="shared" si="289"/>
        <v>4</v>
      </c>
      <c r="O288" s="3">
        <f t="shared" si="290"/>
        <v>1</v>
      </c>
      <c r="P288" s="3">
        <f t="shared" si="291"/>
        <v>1</v>
      </c>
      <c r="Q288" s="3">
        <f t="shared" si="292"/>
        <v>4.0151063406877352E-2</v>
      </c>
      <c r="R288" s="3">
        <f t="shared" si="293"/>
        <v>5.7874762808349023E-2</v>
      </c>
      <c r="S288" s="3">
        <f t="shared" si="294"/>
        <v>1.3417948717948718</v>
      </c>
      <c r="T288" s="3">
        <f t="shared" si="295"/>
        <v>6.760981912144703</v>
      </c>
      <c r="U288" s="3">
        <f t="shared" si="296"/>
        <v>9.3613595706618966</v>
      </c>
      <c r="V288" s="3">
        <f t="shared" si="297"/>
        <v>1.4146054462333533</v>
      </c>
      <c r="W288" s="3">
        <f t="shared" si="298"/>
        <v>3.2244682965613198</v>
      </c>
      <c r="X288" s="4">
        <f t="shared" si="299"/>
        <v>0.77519379844961234</v>
      </c>
      <c r="Y288" s="4">
        <f t="shared" si="300"/>
        <v>0.15384615384615385</v>
      </c>
      <c r="Z288" s="4">
        <f t="shared" si="301"/>
        <v>0.1111111111111111</v>
      </c>
      <c r="AA288" s="4">
        <f t="shared" si="302"/>
        <v>0.73529411764705876</v>
      </c>
      <c r="AB288" s="4">
        <f t="shared" si="303"/>
        <v>0.32258064516129031</v>
      </c>
      <c r="AC288" s="4">
        <f t="shared" si="304"/>
        <v>1.3875968992248062</v>
      </c>
      <c r="AD288" s="4">
        <f t="shared" si="305"/>
        <v>1.0555555555555556</v>
      </c>
      <c r="AE288" s="4">
        <f t="shared" si="306"/>
        <v>1.3875968992248062</v>
      </c>
      <c r="AF288" s="4">
        <f t="shared" si="307"/>
        <v>1.0555555555555556</v>
      </c>
      <c r="AG288" s="4">
        <f>IFERROR(AVERAGE(Tabela13[[#This Row],[V1]],Tabela13[[#This Row],[V2]]),"")</f>
        <v>1.2215762273901809</v>
      </c>
      <c r="AH288" s="4">
        <f>IFERROR(AVERAGE(Tabela13[[#This Row],[V1]],Tabela13[[#This Row],[V3]]),"")</f>
        <v>1.3875968992248062</v>
      </c>
      <c r="AI288" s="4">
        <f>IFERROR(AVERAGE(Tabela13[[#This Row],[V1]],Tabela13[[#This Row],[V4]]),"")</f>
        <v>1.2215762273901809</v>
      </c>
      <c r="AJ288" s="4">
        <f>IFERROR(AVERAGE(Tabela13[[#This Row],[V2]],Tabela13[[#This Row],[V1]]),"")</f>
        <v>1.2215762273901809</v>
      </c>
      <c r="AK288" s="4">
        <f>IFERROR(AVERAGE(Tabela13[[#This Row],[V2]],Tabela13[[#This Row],[V3]]),"")</f>
        <v>1.2215762273901809</v>
      </c>
      <c r="AL288" s="4">
        <f>IFERROR(AVERAGE(Tabela13[[#This Row],[V2]],Tabela13[[#This Row],[V4]]),"")</f>
        <v>1.0555555555555556</v>
      </c>
      <c r="AM288" s="4">
        <f>IFERROR(AVERAGE(Tabela13[[#This Row],[V3]],Tabela13[[#This Row],[V1]]),"")</f>
        <v>1.3875968992248062</v>
      </c>
      <c r="AN288" s="4">
        <f>IFERROR(AVERAGE(Tabela13[[#This Row],[V3]],Tabela13[[#This Row],[V2]]),"")</f>
        <v>1.2215762273901809</v>
      </c>
      <c r="AO288" s="4">
        <f>IFERROR(AVERAGE(Tabela13[[#This Row],[V3]],Tabela13[[#This Row],[V4]]),"")</f>
        <v>1.2215762273901809</v>
      </c>
      <c r="AP288" s="4">
        <f>IFERROR(AVERAGE(Tabela13[[#This Row],[V4]],Tabela13[[#This Row],[V1]]),"")</f>
        <v>1.2215762273901809</v>
      </c>
      <c r="AQ288" s="4">
        <f>IFERROR(AVERAGE(Tabela13[[#This Row],[V4]],Tabela13[[#This Row],[V2]]),"")</f>
        <v>1.0555555555555556</v>
      </c>
      <c r="AR288" s="4">
        <f>IFERROR(AVERAGE(Tabela13[[#This Row],[V4]],Tabela13[[#This Row],[V3]]),"")</f>
        <v>1.2215762273901809</v>
      </c>
      <c r="AS288" s="4">
        <f>_xlfn.STDEV.S(Tabela13[[#This Row],[V1]:[V2]])</f>
        <v>0.23478868574281953</v>
      </c>
      <c r="AT288" s="4">
        <f>_xlfn.STDEV.S(Tabela13[[#This Row],[V1]],Tabela13[[#This Row],[V3]])</f>
        <v>0</v>
      </c>
      <c r="AU288" s="4">
        <f>_xlfn.STDEV.S(Tabela13[[#This Row],[V1]],Tabela13[[#This Row],[V4]])</f>
        <v>0.23478868574281953</v>
      </c>
      <c r="AV288" s="4">
        <f>_xlfn.STDEV.S(Tabela13[[#This Row],[V2]],Tabela13[[#This Row],[V1]])</f>
        <v>0.23478868574281953</v>
      </c>
      <c r="AW288" s="4">
        <f>_xlfn.STDEV.S(Tabela13[[#This Row],[V2]],Tabela13[[#This Row],[V3]])</f>
        <v>0.23478868574281953</v>
      </c>
      <c r="AX288" s="4">
        <f>_xlfn.STDEV.S(Tabela13[[#This Row],[V42]],Tabela13[[#This Row],[V44]])</f>
        <v>0.23478868574282005</v>
      </c>
      <c r="AY288" s="4">
        <f>_xlfn.STDEV.S(Tabela13[[#This Row],[V3]],Tabela13[[#This Row],[V1]])</f>
        <v>0</v>
      </c>
      <c r="AZ288" s="4">
        <f>_xlfn.STDEV.S(Tabela13[[#This Row],[V3]],Tabela13[[#This Row],[V2]])</f>
        <v>0.23478868574281953</v>
      </c>
      <c r="BA288" s="4">
        <f>_xlfn.STDEV.S(Tabela13[[#This Row],[V3]],Tabela13[[#This Row],[V4]])</f>
        <v>0.23478868574281953</v>
      </c>
      <c r="BB288" s="4">
        <f>_xlfn.STDEV.S(Tabela13[[#This Row],[V4]],Tabela13[[#This Row],[V1]])</f>
        <v>0.23478868574281953</v>
      </c>
      <c r="BC288" s="4">
        <f>_xlfn.STDEV.S(Tabela13[[#This Row],[V4]],Tabela13[[#This Row],[V2]])</f>
        <v>0</v>
      </c>
      <c r="BD288" s="4">
        <f>_xlfn.STDEV.S(Tabela13[[#This Row],[V4]],Tabela13[[#This Row],[V3]])</f>
        <v>0.23478868574281953</v>
      </c>
      <c r="BE288" s="4">
        <f>Tabela13[[#This Row],[V17]]/Tabela13[[#This Row],[V5]]</f>
        <v>0.1922014201638734</v>
      </c>
      <c r="BF288" s="4">
        <f>Tabela13[[#This Row],[V18]]/Tabela13[[#This Row],[V6]]</f>
        <v>0</v>
      </c>
      <c r="BG288" s="4">
        <f>Tabela13[[#This Row],[V19]]/Tabela13[[#This Row],[V7]]</f>
        <v>0.1922014201638734</v>
      </c>
      <c r="BH288" s="4">
        <f>Tabela13[[#This Row],[V20]]/Tabela13[[#This Row],[V8]]</f>
        <v>0.1922014201638734</v>
      </c>
      <c r="BI288" s="4">
        <f>Tabela13[[#This Row],[V21]]/Tabela13[[#This Row],[V9]]</f>
        <v>0.1922014201638734</v>
      </c>
      <c r="BJ288" s="4">
        <f>Tabela13[[#This Row],[V22]]/Tabela13[[#This Row],[V10]]</f>
        <v>0.22243138649319794</v>
      </c>
      <c r="BK288" s="4">
        <f>Tabela13[[#This Row],[V23]]/Tabela13[[#This Row],[V11]]</f>
        <v>0</v>
      </c>
      <c r="BL288" s="4">
        <f>Tabela13[[#This Row],[V24]]/Tabela13[[#This Row],[V12]]</f>
        <v>0.1922014201638734</v>
      </c>
      <c r="BM288" s="4">
        <f>Tabela13[[#This Row],[V25]]/Tabela13[[#This Row],[V13]]</f>
        <v>0.1922014201638734</v>
      </c>
      <c r="BN288" s="4">
        <f>Tabela13[[#This Row],[V26]]/Tabela13[[#This Row],[V14]]</f>
        <v>0.1922014201638734</v>
      </c>
      <c r="BO288" s="4">
        <f>Tabela13[[#This Row],[V27]]/Tabela13[[#This Row],[V15]]</f>
        <v>0</v>
      </c>
      <c r="BP288" s="4">
        <f>Tabela13[[#This Row],[V28]]/Tabela13[[#This Row],[V16]]</f>
        <v>0.1922014201638734</v>
      </c>
      <c r="BQ288" s="4">
        <f>Tabela13[[#This Row],[V1]]-Tabela13[[#This Row],[V2]]</f>
        <v>0.33204134366925064</v>
      </c>
      <c r="BR288" s="4">
        <f>Tabela13[[#This Row],[V1]]-Tabela13[[#This Row],[V3]]</f>
        <v>0</v>
      </c>
      <c r="BS288" s="4">
        <f>Tabela13[[#This Row],[V1]]-Tabela13[[#This Row],[V4]]</f>
        <v>0.33204134366925064</v>
      </c>
      <c r="BT288" s="4">
        <f>Tabela13[[#This Row],[V2]]-Tabela13[[#This Row],[V1]]</f>
        <v>-0.33204134366925064</v>
      </c>
      <c r="BU288" s="4">
        <f>Tabela13[[#This Row],[V2]]-Tabela13[[#This Row],[V3]]</f>
        <v>-0.33204134366925064</v>
      </c>
      <c r="BV288" s="4">
        <f>Tabela13[[#This Row],[V2]]-Tabela13[[#This Row],[V4]]</f>
        <v>0</v>
      </c>
      <c r="BW288" s="4">
        <f>AVERAGE(Tabela13[[#This Row],[V41]],Tabela13[[#This Row],[V42]])</f>
        <v>0.16602067183462532</v>
      </c>
      <c r="BX288" s="4">
        <f>AVERAGE(Tabela13[[#This Row],[V41]],Tabela13[[#This Row],[V43]])</f>
        <v>0.33204134366925064</v>
      </c>
      <c r="BY288" s="4">
        <f>AVERAGE(Tabela13[[#This Row],[V41]],Tabela13[[#This Row],[V44]])</f>
        <v>0</v>
      </c>
      <c r="BZ288" s="4">
        <f>AVERAGE(Tabela13[[#This Row],[V41]],Tabela13[[#This Row],[V45]])</f>
        <v>0</v>
      </c>
      <c r="CA288" s="4">
        <f>AVERAGE(Tabela13[[#This Row],[V41]],Tabela13[[#This Row],[V46]])</f>
        <v>0.16602067183462532</v>
      </c>
      <c r="CB288" s="4">
        <f>AVERAGE(Tabela13[[#This Row],[V42]],Tabela13[[#This Row],[V41]])</f>
        <v>0.16602067183462532</v>
      </c>
      <c r="CC288" s="4">
        <f>AVERAGE(Tabela13[[#This Row],[V42]],Tabela13[[#This Row],[V43]])</f>
        <v>0.16602067183462532</v>
      </c>
      <c r="CD288" s="4">
        <f>AVERAGE(Tabela13[[#This Row],[V42]],Tabela13[[#This Row],[V44]])</f>
        <v>-0.16602067183462532</v>
      </c>
      <c r="CE288" s="4">
        <f>AVERAGE(Tabela13[[#This Row],[V42]],Tabela13[[#This Row],[V45]])</f>
        <v>-0.16602067183462532</v>
      </c>
      <c r="CF288" s="4">
        <f>AVERAGE(Tabela13[[#This Row],[V42]],Tabela13[[#This Row],[V46]])</f>
        <v>0</v>
      </c>
      <c r="CG288" s="4">
        <f>AVERAGE(Tabela13[[#This Row],[V43]],Tabela13[[#This Row],[V41]])</f>
        <v>0.33204134366925064</v>
      </c>
      <c r="CH288" s="4">
        <f>AVERAGE(Tabela13[[#This Row],[V43]],Tabela13[[#This Row],[V42]])</f>
        <v>0.16602067183462532</v>
      </c>
      <c r="CI288" s="4">
        <f>AVERAGE(Tabela13[[#This Row],[V43]],Tabela13[[#This Row],[V44]])</f>
        <v>0</v>
      </c>
      <c r="CJ288" s="4">
        <f>AVERAGE(Tabela13[[#This Row],[V43]],Tabela13[[#This Row],[V45]])</f>
        <v>0</v>
      </c>
      <c r="CK288" s="4">
        <f>AVERAGE(Tabela13[[#This Row],[V43]],Tabela13[[#This Row],[V46]])</f>
        <v>0.16602067183462532</v>
      </c>
      <c r="CL288" s="4">
        <f>AVERAGE(Tabela13[[#This Row],[V44]],Tabela13[[#This Row],[V41]])</f>
        <v>0</v>
      </c>
      <c r="CM288" s="4">
        <f>AVERAGE(Tabela13[[#This Row],[V44]],Tabela13[[#This Row],[V42]])</f>
        <v>-0.16602067183462532</v>
      </c>
      <c r="CN288" s="4">
        <f>AVERAGE(Tabela13[[#This Row],[V44]],Tabela13[[#This Row],[V43]])</f>
        <v>0</v>
      </c>
      <c r="CO288" s="4">
        <f>AVERAGE(Tabela13[[#This Row],[V44]],Tabela13[[#This Row],[V45]])</f>
        <v>-0.33204134366925064</v>
      </c>
      <c r="CP288" s="4">
        <f>AVERAGE(Tabela13[[#This Row],[V44]],Tabela13[[#This Row],[V46]])</f>
        <v>-0.16602067183462532</v>
      </c>
      <c r="CQ288" s="4">
        <f>AVERAGE(Tabela13[[#This Row],[V45]],Tabela13[[#This Row],[V41]])</f>
        <v>0</v>
      </c>
      <c r="CR288" s="4">
        <f>AVERAGE(Tabela13[[#This Row],[V45]],Tabela13[[#This Row],[V42]])</f>
        <v>-0.16602067183462532</v>
      </c>
      <c r="CS288" s="4">
        <f>AVERAGE(Tabela13[[#This Row],[V45]],Tabela13[[#This Row],[V43]])</f>
        <v>0</v>
      </c>
      <c r="CT288" s="4">
        <f>AVERAGE(Tabela13[[#This Row],[V45]],Tabela13[[#This Row],[V44]])</f>
        <v>-0.33204134366925064</v>
      </c>
      <c r="CU288" s="4">
        <f>AVERAGE(Tabela13[[#This Row],[V45]],Tabela13[[#This Row],[V46]])</f>
        <v>-0.16602067183462532</v>
      </c>
      <c r="CV288" s="4">
        <f>AVERAGE(Tabela13[[#This Row],[V46]],Tabela13[[#This Row],[V41]])</f>
        <v>0.16602067183462532</v>
      </c>
      <c r="CW288" s="4">
        <f>AVERAGE(Tabela13[[#This Row],[V46]],Tabela13[[#This Row],[V42]])</f>
        <v>0</v>
      </c>
      <c r="CX288" s="4">
        <f>AVERAGE(Tabela13[[#This Row],[V46]],Tabela13[[#This Row],[V43]])</f>
        <v>0.16602067183462532</v>
      </c>
      <c r="CY288" s="4">
        <f>AVERAGE(Tabela13[[#This Row],[V46]],Tabela13[[#This Row],[V44]])</f>
        <v>-0.16602067183462532</v>
      </c>
      <c r="CZ288" s="4">
        <f>AVERAGE(Tabela13[[#This Row],[V46]],Tabela13[[#This Row],[V45]])</f>
        <v>-0.16602067183462532</v>
      </c>
      <c r="DA288" s="3">
        <f>_xlfn.STDEV.S(Tabela13[[#This Row],[V41]],Tabela13[[#This Row],[V42]])</f>
        <v>0.23478868574282005</v>
      </c>
      <c r="DB288" s="3">
        <f>_xlfn.STDEV.S(Tabela13[[#This Row],[V41]],Tabela13[[#This Row],[V43]])</f>
        <v>0</v>
      </c>
      <c r="DC288" s="3">
        <f>_xlfn.STDEV.S(Tabela13[[#This Row],[V41]],Tabela13[[#This Row],[V44]])</f>
        <v>0.4695773714856401</v>
      </c>
      <c r="DD288" s="3">
        <f>_xlfn.STDEV.S(Tabela13[[#This Row],[V41]],Tabela13[[#This Row],[V45]])</f>
        <v>0.4695773714856401</v>
      </c>
      <c r="DE288" s="3">
        <f>_xlfn.STDEV.S(Tabela13[[#This Row],[V41]],Tabela13[[#This Row],[V46]])</f>
        <v>0.23478868574282005</v>
      </c>
      <c r="DF288" s="3">
        <f>_xlfn.STDEV.S(Tabela13[[#This Row],[V42]],Tabela13[[#This Row],[V41]])</f>
        <v>0.23478868574282005</v>
      </c>
      <c r="DG288" s="3">
        <f>_xlfn.STDEV.S(Tabela13[[#This Row],[V42]],Tabela13[[#This Row],[V43]])</f>
        <v>0.23478868574282005</v>
      </c>
      <c r="DH288" s="3">
        <f>_xlfn.STDEV.S(Tabela13[[#This Row],[V42]],Tabela13[[#This Row],[V44]])</f>
        <v>0.23478868574282005</v>
      </c>
      <c r="DI288" s="3">
        <f>_xlfn.STDEV.S(Tabela13[[#This Row],[V42]],Tabela13[[#This Row],[V45]])</f>
        <v>0.23478868574282005</v>
      </c>
      <c r="DJ288" s="3">
        <f>_xlfn.STDEV.S(Tabela13[[#This Row],[V42]],Tabela13[[#This Row],[V46]])</f>
        <v>0</v>
      </c>
      <c r="DK288" s="3">
        <f>_xlfn.STDEV.S(Tabela13[[#This Row],[V43]],Tabela13[[#This Row],[V41]])</f>
        <v>0</v>
      </c>
      <c r="DL288" s="3">
        <f>_xlfn.STDEV.S(Tabela13[[#This Row],[V43]],Tabela13[[#This Row],[V42]])</f>
        <v>0.23478868574282005</v>
      </c>
      <c r="DM288" s="3">
        <f>_xlfn.STDEV.S(Tabela13[[#This Row],[V43]],Tabela13[[#This Row],[V44]])</f>
        <v>0.4695773714856401</v>
      </c>
      <c r="DN288" s="3">
        <f>_xlfn.STDEV.S(Tabela13[[#This Row],[V43]],Tabela13[[#This Row],[V45]])</f>
        <v>0.4695773714856401</v>
      </c>
      <c r="DO288" s="3">
        <f>_xlfn.STDEV.S(Tabela13[[#This Row],[V43]],Tabela13[[#This Row],[V46]])</f>
        <v>0.23478868574282005</v>
      </c>
      <c r="DP288" s="3">
        <f>_xlfn.STDEV.S(Tabela13[[#This Row],[V44]],Tabela13[[#This Row],[V41]])</f>
        <v>0.4695773714856401</v>
      </c>
      <c r="DQ288" s="3">
        <f>_xlfn.STDEV.S(Tabela13[[#This Row],[V44]],Tabela13[[#This Row],[V42]])</f>
        <v>0.23478868574282005</v>
      </c>
      <c r="DR288" s="3">
        <f>_xlfn.STDEV.S(Tabela13[[#This Row],[V44]],Tabela13[[#This Row],[V43]])</f>
        <v>0.4695773714856401</v>
      </c>
      <c r="DS288" s="3">
        <f>_xlfn.STDEV.S(Tabela13[[#This Row],[V44]],Tabela13[[#This Row],[V45]])</f>
        <v>0</v>
      </c>
      <c r="DT288" s="3">
        <f>_xlfn.STDEV.S(Tabela13[[#This Row],[V44]],Tabela13[[#This Row],[V46]])</f>
        <v>0.23478868574282005</v>
      </c>
      <c r="DU288" s="3">
        <f>_xlfn.STDEV.S(Tabela13[[#This Row],[V45]],Tabela13[[#This Row],[V41]])</f>
        <v>0.4695773714856401</v>
      </c>
      <c r="DV288" s="3">
        <f>_xlfn.STDEV.S(Tabela13[[#This Row],[V45]],Tabela13[[#This Row],[V42]])</f>
        <v>0.23478868574282005</v>
      </c>
      <c r="DW288" s="3">
        <f>_xlfn.STDEV.S(Tabela13[[#This Row],[V45]],Tabela13[[#This Row],[V43]])</f>
        <v>0.4695773714856401</v>
      </c>
      <c r="DX288" s="3">
        <f>_xlfn.STDEV.S(Tabela13[[#This Row],[V45]],Tabela13[[#This Row],[V44]])</f>
        <v>0</v>
      </c>
      <c r="DY288" s="3">
        <f>_xlfn.STDEV.S(Tabela13[[#This Row],[V45]],Tabela13[[#This Row],[V46]])</f>
        <v>0.23478868574282005</v>
      </c>
      <c r="DZ288" s="3">
        <f>_xlfn.STDEV.S(Tabela13[[#This Row],[V46]],Tabela13[[#This Row],[V41]])</f>
        <v>0.23478868574282005</v>
      </c>
      <c r="EA288" s="3">
        <f>_xlfn.STDEV.S(Tabela13[[#This Row],[V46]],Tabela13[[#This Row],[V42]])</f>
        <v>0</v>
      </c>
      <c r="EB288" s="3">
        <f>_xlfn.STDEV.S(Tabela13[[#This Row],[V46]],Tabela13[[#This Row],[V43]])</f>
        <v>0.23478868574282005</v>
      </c>
      <c r="EC288" s="3">
        <f>_xlfn.STDEV.S(Tabela13[[#This Row],[V46]],Tabela13[[#This Row],[V44]])</f>
        <v>0.23478868574282005</v>
      </c>
      <c r="ED288" s="3">
        <f>_xlfn.STDEV.S(Tabela13[[#This Row],[V46]],Tabela13[[#This Row],[V45]])</f>
        <v>0.23478868574282005</v>
      </c>
      <c r="EE288" s="3">
        <f t="shared" si="308"/>
        <v>1.4142135623730951</v>
      </c>
      <c r="EF288" s="3">
        <f t="shared" si="309"/>
        <v>0</v>
      </c>
      <c r="EG288" s="3" t="str">
        <f t="shared" si="310"/>
        <v/>
      </c>
      <c r="EH288" s="3" t="str">
        <f t="shared" si="311"/>
        <v/>
      </c>
      <c r="EI288" s="3">
        <f t="shared" si="312"/>
        <v>1.4142135623730951</v>
      </c>
      <c r="EJ288" s="3">
        <f t="shared" si="313"/>
        <v>1.4142135623730951</v>
      </c>
      <c r="EK288" s="3">
        <f t="shared" si="314"/>
        <v>1.4142135623730951</v>
      </c>
      <c r="EL288" s="3">
        <f t="shared" si="315"/>
        <v>-1.4142135623730951</v>
      </c>
      <c r="EM288" s="3">
        <f t="shared" si="316"/>
        <v>-1.4142135623730951</v>
      </c>
      <c r="EN288" s="3" t="str">
        <f t="shared" si="317"/>
        <v/>
      </c>
      <c r="EO288" s="3">
        <f t="shared" si="318"/>
        <v>0</v>
      </c>
      <c r="EP288" s="3">
        <f t="shared" si="319"/>
        <v>1.4142135623730951</v>
      </c>
      <c r="EQ288" s="3" t="str">
        <f t="shared" si="320"/>
        <v/>
      </c>
      <c r="ER288" s="3" t="str">
        <f t="shared" si="321"/>
        <v/>
      </c>
      <c r="ES288" s="3" t="str">
        <f t="shared" si="322"/>
        <v/>
      </c>
      <c r="ET288" s="3" t="str">
        <f t="shared" si="323"/>
        <v/>
      </c>
      <c r="EU288" s="3" t="str">
        <f t="shared" si="324"/>
        <v/>
      </c>
      <c r="EV288" s="3" t="str">
        <f t="shared" si="325"/>
        <v/>
      </c>
      <c r="EW288" s="3">
        <f t="shared" si="326"/>
        <v>0</v>
      </c>
      <c r="EX288" s="3">
        <f t="shared" si="327"/>
        <v>-1.4142135623730951</v>
      </c>
      <c r="EY288" s="3" t="str">
        <f t="shared" si="328"/>
        <v/>
      </c>
      <c r="EZ288" s="3">
        <f t="shared" si="329"/>
        <v>-1.4142135623730951</v>
      </c>
      <c r="FA288" s="3" t="str">
        <f t="shared" si="330"/>
        <v/>
      </c>
      <c r="FB288" s="3">
        <f t="shared" si="331"/>
        <v>0</v>
      </c>
      <c r="FC288" s="3">
        <f t="shared" si="332"/>
        <v>-1.4142135623730951</v>
      </c>
      <c r="FD288" s="3">
        <f t="shared" si="333"/>
        <v>1.4142135623730951</v>
      </c>
      <c r="FE288" s="3" t="str">
        <f t="shared" si="334"/>
        <v/>
      </c>
      <c r="FF288" s="3">
        <f t="shared" si="335"/>
        <v>1.4142135623730951</v>
      </c>
      <c r="FG288" s="3">
        <f t="shared" si="336"/>
        <v>-1.4142135623730951</v>
      </c>
      <c r="FH288" s="3">
        <f t="shared" si="337"/>
        <v>-1.4142135623730951</v>
      </c>
      <c r="FI288" s="4">
        <f t="shared" si="338"/>
        <v>0.22222222222222221</v>
      </c>
      <c r="FJ288" s="4">
        <f t="shared" si="339"/>
        <v>1.5503875968992247</v>
      </c>
      <c r="FK288" s="4">
        <f t="shared" si="340"/>
        <v>2.383718708197974</v>
      </c>
      <c r="FL288" s="4">
        <f t="shared" si="341"/>
        <v>0.46837378176953948</v>
      </c>
      <c r="FM288" s="4">
        <f>Tabela13[[#This Row],[V139]]-Tabela13[[#This Row],[V140]]</f>
        <v>1.9153449264284346</v>
      </c>
      <c r="FN288" s="4">
        <f>Tabela13[[#This Row],[V1]]-Tabela13[[#This Row],[V2]]/2</f>
        <v>0.85981912144702843</v>
      </c>
      <c r="FO288" s="4">
        <f>Tabela13[[#This Row],[V1]]-Tabela13[[#This Row],[V3]]/2</f>
        <v>0.69379844961240311</v>
      </c>
      <c r="FP288" s="4">
        <f>Tabela13[[#This Row],[V1]]-Tabela13[[#This Row],[V4]]/2</f>
        <v>0.85981912144702843</v>
      </c>
      <c r="FQ288" s="4">
        <f>Tabela13[[#This Row],[V2]]-Tabela13[[#This Row],[V1]]/2</f>
        <v>0.36175710594315247</v>
      </c>
      <c r="FR288" s="4">
        <f>Tabela13[[#This Row],[V2]]-Tabela13[[#This Row],[V3]]/2</f>
        <v>0.36175710594315247</v>
      </c>
      <c r="FS288" s="4">
        <f>Tabela13[[#This Row],[V2]]-Tabela13[[#This Row],[V4]]/2</f>
        <v>0.52777777777777779</v>
      </c>
      <c r="FT288" s="4">
        <f t="shared" si="342"/>
        <v>0.71016702109442331</v>
      </c>
      <c r="FU288" s="4">
        <f t="shared" si="343"/>
        <v>0.60655171260995566</v>
      </c>
      <c r="FV288" s="4">
        <f t="shared" si="344"/>
        <v>0.71016702109442331</v>
      </c>
      <c r="FW288" s="4">
        <f t="shared" si="345"/>
        <v>0.34711022039005263</v>
      </c>
      <c r="FX288" s="4">
        <f t="shared" si="346"/>
        <v>0.34711022039005263</v>
      </c>
      <c r="FY288" s="4">
        <f t="shared" si="347"/>
        <v>0.48562209329746869</v>
      </c>
      <c r="FZ288" s="4">
        <f t="shared" si="348"/>
        <v>127.8300637969962</v>
      </c>
      <c r="GA288" s="4">
        <f t="shared" si="349"/>
        <v>109.17930826979202</v>
      </c>
      <c r="GB288" s="4">
        <f t="shared" si="350"/>
        <v>127.8300637969962</v>
      </c>
      <c r="GC288" s="4">
        <f t="shared" si="351"/>
        <v>62.479839670209472</v>
      </c>
      <c r="GD288" s="4">
        <f t="shared" si="352"/>
        <v>62.479839670209472</v>
      </c>
      <c r="GE288" s="4">
        <f t="shared" si="353"/>
        <v>87.411976793544369</v>
      </c>
      <c r="GF288" s="4">
        <f>Tabela13[[#This Row],[V1]]-Tabela13[[#This Row],[V2]]/Tabela13[[#This Row],[V2]]</f>
        <v>0.38759689922480622</v>
      </c>
      <c r="GG288" s="4">
        <f>Tabela13[[#This Row],[V1]]-Tabela13[[#This Row],[V3]]/Tabela13[[#This Row],[V3]]</f>
        <v>0.38759689922480622</v>
      </c>
      <c r="GH288" s="4">
        <f>Tabela13[[#This Row],[V1]]-Tabela13[[#This Row],[V4]]/Tabela13[[#This Row],[V4]]</f>
        <v>0.38759689922480622</v>
      </c>
      <c r="GI288" s="4">
        <f>Tabela13[[#This Row],[V2]]-Tabela13[[#This Row],[V1]]/Tabela13[[#This Row],[V1]]</f>
        <v>5.555555555555558E-2</v>
      </c>
      <c r="GJ288" s="4">
        <f>Tabela13[[#This Row],[V2]]-Tabela13[[#This Row],[V3]]/Tabela13[[#This Row],[V3]]</f>
        <v>5.555555555555558E-2</v>
      </c>
      <c r="GK288" s="4">
        <f>Tabela13[[#This Row],[V2]]-Tabela13[[#This Row],[V4]]/Tabela13[[#This Row],[V4]]</f>
        <v>5.555555555555558E-2</v>
      </c>
      <c r="GL288" s="4">
        <f t="shared" si="354"/>
        <v>0.19170415914952649</v>
      </c>
      <c r="GM288" s="4">
        <f t="shared" si="355"/>
        <v>1.2215762273901809</v>
      </c>
      <c r="GN288" s="4">
        <f t="shared" si="356"/>
        <v>0.15693180241325594</v>
      </c>
      <c r="GO288" s="3">
        <f t="shared" si="357"/>
        <v>0</v>
      </c>
      <c r="GP288" s="3">
        <v>100</v>
      </c>
      <c r="GQ288" s="3">
        <f t="shared" si="358"/>
        <v>-1</v>
      </c>
      <c r="GR288" s="3">
        <f t="shared" si="359"/>
        <v>-100</v>
      </c>
      <c r="GS288" s="34">
        <f>COUNTIF($D$2:D287,Tabela13[[#This Row],[HomeTeam]])</f>
        <v>13</v>
      </c>
      <c r="GT288" s="34">
        <f>COUNTIF($E$2:E287,Tabela13[[#This Row],[AwayTeam]])</f>
        <v>14</v>
      </c>
      <c r="GU288" s="3">
        <f>IFERROR(AVERAGEIFS($AD$2:AD287,$D$2:D287,Tabela13[[#This Row],[HomeTeam]],$GS$2:GS287,"&gt;="&amp;Tabela13[[#This Row],[Contagem_H]]-5),"")</f>
        <v>0.79185052933336686</v>
      </c>
      <c r="GV288" s="3">
        <f>IFERROR(AVERAGEIFS($G$2:G287,$E$2:E287,Tabela13[[#This Row],[AwayTeam]],$GT$2:GT287,"&gt;="&amp;Tabela13[[#This Row],[Contagem_A]]-5),"")</f>
        <v>1.2</v>
      </c>
      <c r="GW288" s="3">
        <f>IFERROR(AVERAGEIFS($GQ$2:GQ287,$D$2:D287,Tabela13[[#This Row],[HomeTeam]],$GS$2:GS287,"&gt;="&amp;Tabela13[[#This Row],[Contagem_H]]-5),"")</f>
        <v>0.27</v>
      </c>
    </row>
    <row r="289" spans="1:205" x14ac:dyDescent="0.25">
      <c r="A289" t="s">
        <v>127</v>
      </c>
      <c r="B289" t="s">
        <v>241</v>
      </c>
      <c r="C289" t="s">
        <v>173</v>
      </c>
      <c r="D289" t="s">
        <v>133</v>
      </c>
      <c r="E289" t="s">
        <v>19</v>
      </c>
      <c r="F289" s="3">
        <v>1</v>
      </c>
      <c r="G289" s="3">
        <v>1</v>
      </c>
      <c r="H289" s="3" t="str">
        <f t="shared" si="360"/>
        <v>D</v>
      </c>
      <c r="I289" s="3">
        <v>2.2000000000000002</v>
      </c>
      <c r="J289" s="3">
        <v>3.3</v>
      </c>
      <c r="K289" s="3">
        <v>3.4</v>
      </c>
      <c r="L289" s="3">
        <v>2.08</v>
      </c>
      <c r="M289" s="3">
        <v>1.82</v>
      </c>
      <c r="N289" s="3">
        <f t="shared" si="289"/>
        <v>2</v>
      </c>
      <c r="O289" s="3">
        <f t="shared" si="290"/>
        <v>1</v>
      </c>
      <c r="P289" s="3">
        <f t="shared" si="291"/>
        <v>1</v>
      </c>
      <c r="Q289" s="3">
        <f t="shared" si="292"/>
        <v>5.1693404634581164E-2</v>
      </c>
      <c r="R289" s="3">
        <f t="shared" si="293"/>
        <v>3.0219780219780112E-2</v>
      </c>
      <c r="S289" s="3">
        <f t="shared" si="294"/>
        <v>2.3137254901960786</v>
      </c>
      <c r="T289" s="3">
        <f t="shared" si="295"/>
        <v>3.4705882352941178</v>
      </c>
      <c r="U289" s="3">
        <f t="shared" si="296"/>
        <v>3.5757575757575757</v>
      </c>
      <c r="V289" s="3">
        <f t="shared" si="297"/>
        <v>2.1875222816399287</v>
      </c>
      <c r="W289" s="3">
        <f t="shared" si="298"/>
        <v>1.9140819964349378</v>
      </c>
      <c r="X289" s="4">
        <f t="shared" si="299"/>
        <v>0.45454545454545453</v>
      </c>
      <c r="Y289" s="4">
        <f t="shared" si="300"/>
        <v>0.30303030303030304</v>
      </c>
      <c r="Z289" s="4">
        <f t="shared" si="301"/>
        <v>0.29411764705882354</v>
      </c>
      <c r="AA289" s="4">
        <f t="shared" si="302"/>
        <v>0.48076923076923073</v>
      </c>
      <c r="AB289" s="4">
        <f t="shared" si="303"/>
        <v>0.54945054945054939</v>
      </c>
      <c r="AC289" s="4">
        <f t="shared" si="304"/>
        <v>0.72727272727272729</v>
      </c>
      <c r="AD289" s="4">
        <f t="shared" si="305"/>
        <v>0.6470588235294118</v>
      </c>
      <c r="AE289" s="4">
        <f t="shared" si="306"/>
        <v>0.72727272727272729</v>
      </c>
      <c r="AF289" s="4">
        <f t="shared" si="307"/>
        <v>0.6470588235294118</v>
      </c>
      <c r="AG289" s="4">
        <f>IFERROR(AVERAGE(Tabela13[[#This Row],[V1]],Tabela13[[#This Row],[V2]]),"")</f>
        <v>0.6871657754010696</v>
      </c>
      <c r="AH289" s="4">
        <f>IFERROR(AVERAGE(Tabela13[[#This Row],[V1]],Tabela13[[#This Row],[V3]]),"")</f>
        <v>0.72727272727272729</v>
      </c>
      <c r="AI289" s="4">
        <f>IFERROR(AVERAGE(Tabela13[[#This Row],[V1]],Tabela13[[#This Row],[V4]]),"")</f>
        <v>0.6871657754010696</v>
      </c>
      <c r="AJ289" s="4">
        <f>IFERROR(AVERAGE(Tabela13[[#This Row],[V2]],Tabela13[[#This Row],[V1]]),"")</f>
        <v>0.6871657754010696</v>
      </c>
      <c r="AK289" s="4">
        <f>IFERROR(AVERAGE(Tabela13[[#This Row],[V2]],Tabela13[[#This Row],[V3]]),"")</f>
        <v>0.6871657754010696</v>
      </c>
      <c r="AL289" s="4">
        <f>IFERROR(AVERAGE(Tabela13[[#This Row],[V2]],Tabela13[[#This Row],[V4]]),"")</f>
        <v>0.6470588235294118</v>
      </c>
      <c r="AM289" s="4">
        <f>IFERROR(AVERAGE(Tabela13[[#This Row],[V3]],Tabela13[[#This Row],[V1]]),"")</f>
        <v>0.72727272727272729</v>
      </c>
      <c r="AN289" s="4">
        <f>IFERROR(AVERAGE(Tabela13[[#This Row],[V3]],Tabela13[[#This Row],[V2]]),"")</f>
        <v>0.6871657754010696</v>
      </c>
      <c r="AO289" s="4">
        <f>IFERROR(AVERAGE(Tabela13[[#This Row],[V3]],Tabela13[[#This Row],[V4]]),"")</f>
        <v>0.6871657754010696</v>
      </c>
      <c r="AP289" s="4">
        <f>IFERROR(AVERAGE(Tabela13[[#This Row],[V4]],Tabela13[[#This Row],[V1]]),"")</f>
        <v>0.6871657754010696</v>
      </c>
      <c r="AQ289" s="4">
        <f>IFERROR(AVERAGE(Tabela13[[#This Row],[V4]],Tabela13[[#This Row],[V2]]),"")</f>
        <v>0.6470588235294118</v>
      </c>
      <c r="AR289" s="4">
        <f>IFERROR(AVERAGE(Tabela13[[#This Row],[V4]],Tabela13[[#This Row],[V3]]),"")</f>
        <v>0.6871657754010696</v>
      </c>
      <c r="AS289" s="4">
        <f>_xlfn.STDEV.S(Tabela13[[#This Row],[V1]:[V2]])</f>
        <v>5.6719795282343374E-2</v>
      </c>
      <c r="AT289" s="4">
        <f>_xlfn.STDEV.S(Tabela13[[#This Row],[V1]],Tabela13[[#This Row],[V3]])</f>
        <v>0</v>
      </c>
      <c r="AU289" s="4">
        <f>_xlfn.STDEV.S(Tabela13[[#This Row],[V1]],Tabela13[[#This Row],[V4]])</f>
        <v>5.6719795282343374E-2</v>
      </c>
      <c r="AV289" s="4">
        <f>_xlfn.STDEV.S(Tabela13[[#This Row],[V2]],Tabela13[[#This Row],[V1]])</f>
        <v>5.6719795282343374E-2</v>
      </c>
      <c r="AW289" s="4">
        <f>_xlfn.STDEV.S(Tabela13[[#This Row],[V2]],Tabela13[[#This Row],[V3]])</f>
        <v>5.6719795282343374E-2</v>
      </c>
      <c r="AX289" s="4">
        <f>_xlfn.STDEV.S(Tabela13[[#This Row],[V42]],Tabela13[[#This Row],[V44]])</f>
        <v>5.6719795282343374E-2</v>
      </c>
      <c r="AY289" s="4">
        <f>_xlfn.STDEV.S(Tabela13[[#This Row],[V3]],Tabela13[[#This Row],[V1]])</f>
        <v>0</v>
      </c>
      <c r="AZ289" s="4">
        <f>_xlfn.STDEV.S(Tabela13[[#This Row],[V3]],Tabela13[[#This Row],[V2]])</f>
        <v>5.6719795282343374E-2</v>
      </c>
      <c r="BA289" s="4">
        <f>_xlfn.STDEV.S(Tabela13[[#This Row],[V3]],Tabela13[[#This Row],[V4]])</f>
        <v>5.6719795282343374E-2</v>
      </c>
      <c r="BB289" s="4">
        <f>_xlfn.STDEV.S(Tabela13[[#This Row],[V4]],Tabela13[[#This Row],[V1]])</f>
        <v>5.6719795282343374E-2</v>
      </c>
      <c r="BC289" s="4">
        <f>_xlfn.STDEV.S(Tabela13[[#This Row],[V4]],Tabela13[[#This Row],[V2]])</f>
        <v>0</v>
      </c>
      <c r="BD289" s="4">
        <f>_xlfn.STDEV.S(Tabela13[[#This Row],[V4]],Tabela13[[#This Row],[V3]])</f>
        <v>5.6719795282343374E-2</v>
      </c>
      <c r="BE289" s="4">
        <f>Tabela13[[#This Row],[V17]]/Tabela13[[#This Row],[V5]]</f>
        <v>8.2541647609324587E-2</v>
      </c>
      <c r="BF289" s="4">
        <f>Tabela13[[#This Row],[V18]]/Tabela13[[#This Row],[V6]]</f>
        <v>0</v>
      </c>
      <c r="BG289" s="4">
        <f>Tabela13[[#This Row],[V19]]/Tabela13[[#This Row],[V7]]</f>
        <v>8.2541647609324587E-2</v>
      </c>
      <c r="BH289" s="4">
        <f>Tabela13[[#This Row],[V20]]/Tabela13[[#This Row],[V8]]</f>
        <v>8.2541647609324587E-2</v>
      </c>
      <c r="BI289" s="4">
        <f>Tabela13[[#This Row],[V21]]/Tabela13[[#This Row],[V9]]</f>
        <v>8.2541647609324587E-2</v>
      </c>
      <c r="BJ289" s="4">
        <f>Tabela13[[#This Row],[V22]]/Tabela13[[#This Row],[V10]]</f>
        <v>8.7657865436348847E-2</v>
      </c>
      <c r="BK289" s="4">
        <f>Tabela13[[#This Row],[V23]]/Tabela13[[#This Row],[V11]]</f>
        <v>0</v>
      </c>
      <c r="BL289" s="4">
        <f>Tabela13[[#This Row],[V24]]/Tabela13[[#This Row],[V12]]</f>
        <v>8.2541647609324587E-2</v>
      </c>
      <c r="BM289" s="4">
        <f>Tabela13[[#This Row],[V25]]/Tabela13[[#This Row],[V13]]</f>
        <v>8.2541647609324587E-2</v>
      </c>
      <c r="BN289" s="4">
        <f>Tabela13[[#This Row],[V26]]/Tabela13[[#This Row],[V14]]</f>
        <v>8.2541647609324587E-2</v>
      </c>
      <c r="BO289" s="4">
        <f>Tabela13[[#This Row],[V27]]/Tabela13[[#This Row],[V15]]</f>
        <v>0</v>
      </c>
      <c r="BP289" s="4">
        <f>Tabela13[[#This Row],[V28]]/Tabela13[[#This Row],[V16]]</f>
        <v>8.2541647609324587E-2</v>
      </c>
      <c r="BQ289" s="4">
        <f>Tabela13[[#This Row],[V1]]-Tabela13[[#This Row],[V2]]</f>
        <v>8.0213903743315496E-2</v>
      </c>
      <c r="BR289" s="4">
        <f>Tabela13[[#This Row],[V1]]-Tabela13[[#This Row],[V3]]</f>
        <v>0</v>
      </c>
      <c r="BS289" s="4">
        <f>Tabela13[[#This Row],[V1]]-Tabela13[[#This Row],[V4]]</f>
        <v>8.0213903743315496E-2</v>
      </c>
      <c r="BT289" s="4">
        <f>Tabela13[[#This Row],[V2]]-Tabela13[[#This Row],[V1]]</f>
        <v>-8.0213903743315496E-2</v>
      </c>
      <c r="BU289" s="4">
        <f>Tabela13[[#This Row],[V2]]-Tabela13[[#This Row],[V3]]</f>
        <v>-8.0213903743315496E-2</v>
      </c>
      <c r="BV289" s="4">
        <f>Tabela13[[#This Row],[V2]]-Tabela13[[#This Row],[V4]]</f>
        <v>0</v>
      </c>
      <c r="BW289" s="4">
        <f>AVERAGE(Tabela13[[#This Row],[V41]],Tabela13[[#This Row],[V42]])</f>
        <v>4.0106951871657748E-2</v>
      </c>
      <c r="BX289" s="4">
        <f>AVERAGE(Tabela13[[#This Row],[V41]],Tabela13[[#This Row],[V43]])</f>
        <v>8.0213903743315496E-2</v>
      </c>
      <c r="BY289" s="4">
        <f>AVERAGE(Tabela13[[#This Row],[V41]],Tabela13[[#This Row],[V44]])</f>
        <v>0</v>
      </c>
      <c r="BZ289" s="4">
        <f>AVERAGE(Tabela13[[#This Row],[V41]],Tabela13[[#This Row],[V45]])</f>
        <v>0</v>
      </c>
      <c r="CA289" s="4">
        <f>AVERAGE(Tabela13[[#This Row],[V41]],Tabela13[[#This Row],[V46]])</f>
        <v>4.0106951871657748E-2</v>
      </c>
      <c r="CB289" s="4">
        <f>AVERAGE(Tabela13[[#This Row],[V42]],Tabela13[[#This Row],[V41]])</f>
        <v>4.0106951871657748E-2</v>
      </c>
      <c r="CC289" s="4">
        <f>AVERAGE(Tabela13[[#This Row],[V42]],Tabela13[[#This Row],[V43]])</f>
        <v>4.0106951871657748E-2</v>
      </c>
      <c r="CD289" s="4">
        <f>AVERAGE(Tabela13[[#This Row],[V42]],Tabela13[[#This Row],[V44]])</f>
        <v>-4.0106951871657748E-2</v>
      </c>
      <c r="CE289" s="4">
        <f>AVERAGE(Tabela13[[#This Row],[V42]],Tabela13[[#This Row],[V45]])</f>
        <v>-4.0106951871657748E-2</v>
      </c>
      <c r="CF289" s="4">
        <f>AVERAGE(Tabela13[[#This Row],[V42]],Tabela13[[#This Row],[V46]])</f>
        <v>0</v>
      </c>
      <c r="CG289" s="4">
        <f>AVERAGE(Tabela13[[#This Row],[V43]],Tabela13[[#This Row],[V41]])</f>
        <v>8.0213903743315496E-2</v>
      </c>
      <c r="CH289" s="4">
        <f>AVERAGE(Tabela13[[#This Row],[V43]],Tabela13[[#This Row],[V42]])</f>
        <v>4.0106951871657748E-2</v>
      </c>
      <c r="CI289" s="4">
        <f>AVERAGE(Tabela13[[#This Row],[V43]],Tabela13[[#This Row],[V44]])</f>
        <v>0</v>
      </c>
      <c r="CJ289" s="4">
        <f>AVERAGE(Tabela13[[#This Row],[V43]],Tabela13[[#This Row],[V45]])</f>
        <v>0</v>
      </c>
      <c r="CK289" s="4">
        <f>AVERAGE(Tabela13[[#This Row],[V43]],Tabela13[[#This Row],[V46]])</f>
        <v>4.0106951871657748E-2</v>
      </c>
      <c r="CL289" s="4">
        <f>AVERAGE(Tabela13[[#This Row],[V44]],Tabela13[[#This Row],[V41]])</f>
        <v>0</v>
      </c>
      <c r="CM289" s="4">
        <f>AVERAGE(Tabela13[[#This Row],[V44]],Tabela13[[#This Row],[V42]])</f>
        <v>-4.0106951871657748E-2</v>
      </c>
      <c r="CN289" s="4">
        <f>AVERAGE(Tabela13[[#This Row],[V44]],Tabela13[[#This Row],[V43]])</f>
        <v>0</v>
      </c>
      <c r="CO289" s="4">
        <f>AVERAGE(Tabela13[[#This Row],[V44]],Tabela13[[#This Row],[V45]])</f>
        <v>-8.0213903743315496E-2</v>
      </c>
      <c r="CP289" s="4">
        <f>AVERAGE(Tabela13[[#This Row],[V44]],Tabela13[[#This Row],[V46]])</f>
        <v>-4.0106951871657748E-2</v>
      </c>
      <c r="CQ289" s="4">
        <f>AVERAGE(Tabela13[[#This Row],[V45]],Tabela13[[#This Row],[V41]])</f>
        <v>0</v>
      </c>
      <c r="CR289" s="4">
        <f>AVERAGE(Tabela13[[#This Row],[V45]],Tabela13[[#This Row],[V42]])</f>
        <v>-4.0106951871657748E-2</v>
      </c>
      <c r="CS289" s="4">
        <f>AVERAGE(Tabela13[[#This Row],[V45]],Tabela13[[#This Row],[V43]])</f>
        <v>0</v>
      </c>
      <c r="CT289" s="4">
        <f>AVERAGE(Tabela13[[#This Row],[V45]],Tabela13[[#This Row],[V44]])</f>
        <v>-8.0213903743315496E-2</v>
      </c>
      <c r="CU289" s="4">
        <f>AVERAGE(Tabela13[[#This Row],[V45]],Tabela13[[#This Row],[V46]])</f>
        <v>-4.0106951871657748E-2</v>
      </c>
      <c r="CV289" s="4">
        <f>AVERAGE(Tabela13[[#This Row],[V46]],Tabela13[[#This Row],[V41]])</f>
        <v>4.0106951871657748E-2</v>
      </c>
      <c r="CW289" s="4">
        <f>AVERAGE(Tabela13[[#This Row],[V46]],Tabela13[[#This Row],[V42]])</f>
        <v>0</v>
      </c>
      <c r="CX289" s="4">
        <f>AVERAGE(Tabela13[[#This Row],[V46]],Tabela13[[#This Row],[V43]])</f>
        <v>4.0106951871657748E-2</v>
      </c>
      <c r="CY289" s="4">
        <f>AVERAGE(Tabela13[[#This Row],[V46]],Tabela13[[#This Row],[V44]])</f>
        <v>-4.0106951871657748E-2</v>
      </c>
      <c r="CZ289" s="4">
        <f>AVERAGE(Tabela13[[#This Row],[V46]],Tabela13[[#This Row],[V45]])</f>
        <v>-4.0106951871657748E-2</v>
      </c>
      <c r="DA289" s="3">
        <f>_xlfn.STDEV.S(Tabela13[[#This Row],[V41]],Tabela13[[#This Row],[V42]])</f>
        <v>5.6719795282343374E-2</v>
      </c>
      <c r="DB289" s="3">
        <f>_xlfn.STDEV.S(Tabela13[[#This Row],[V41]],Tabela13[[#This Row],[V43]])</f>
        <v>0</v>
      </c>
      <c r="DC289" s="3">
        <f>_xlfn.STDEV.S(Tabela13[[#This Row],[V41]],Tabela13[[#This Row],[V44]])</f>
        <v>0.11343959056468675</v>
      </c>
      <c r="DD289" s="3">
        <f>_xlfn.STDEV.S(Tabela13[[#This Row],[V41]],Tabela13[[#This Row],[V45]])</f>
        <v>0.11343959056468675</v>
      </c>
      <c r="DE289" s="3">
        <f>_xlfn.STDEV.S(Tabela13[[#This Row],[V41]],Tabela13[[#This Row],[V46]])</f>
        <v>5.6719795282343374E-2</v>
      </c>
      <c r="DF289" s="3">
        <f>_xlfn.STDEV.S(Tabela13[[#This Row],[V42]],Tabela13[[#This Row],[V41]])</f>
        <v>5.6719795282343374E-2</v>
      </c>
      <c r="DG289" s="3">
        <f>_xlfn.STDEV.S(Tabela13[[#This Row],[V42]],Tabela13[[#This Row],[V43]])</f>
        <v>5.6719795282343374E-2</v>
      </c>
      <c r="DH289" s="3">
        <f>_xlfn.STDEV.S(Tabela13[[#This Row],[V42]],Tabela13[[#This Row],[V44]])</f>
        <v>5.6719795282343374E-2</v>
      </c>
      <c r="DI289" s="3">
        <f>_xlfn.STDEV.S(Tabela13[[#This Row],[V42]],Tabela13[[#This Row],[V45]])</f>
        <v>5.6719795282343374E-2</v>
      </c>
      <c r="DJ289" s="3">
        <f>_xlfn.STDEV.S(Tabela13[[#This Row],[V42]],Tabela13[[#This Row],[V46]])</f>
        <v>0</v>
      </c>
      <c r="DK289" s="3">
        <f>_xlfn.STDEV.S(Tabela13[[#This Row],[V43]],Tabela13[[#This Row],[V41]])</f>
        <v>0</v>
      </c>
      <c r="DL289" s="3">
        <f>_xlfn.STDEV.S(Tabela13[[#This Row],[V43]],Tabela13[[#This Row],[V42]])</f>
        <v>5.6719795282343374E-2</v>
      </c>
      <c r="DM289" s="3">
        <f>_xlfn.STDEV.S(Tabela13[[#This Row],[V43]],Tabela13[[#This Row],[V44]])</f>
        <v>0.11343959056468675</v>
      </c>
      <c r="DN289" s="3">
        <f>_xlfn.STDEV.S(Tabela13[[#This Row],[V43]],Tabela13[[#This Row],[V45]])</f>
        <v>0.11343959056468675</v>
      </c>
      <c r="DO289" s="3">
        <f>_xlfn.STDEV.S(Tabela13[[#This Row],[V43]],Tabela13[[#This Row],[V46]])</f>
        <v>5.6719795282343374E-2</v>
      </c>
      <c r="DP289" s="3">
        <f>_xlfn.STDEV.S(Tabela13[[#This Row],[V44]],Tabela13[[#This Row],[V41]])</f>
        <v>0.11343959056468675</v>
      </c>
      <c r="DQ289" s="3">
        <f>_xlfn.STDEV.S(Tabela13[[#This Row],[V44]],Tabela13[[#This Row],[V42]])</f>
        <v>5.6719795282343374E-2</v>
      </c>
      <c r="DR289" s="3">
        <f>_xlfn.STDEV.S(Tabela13[[#This Row],[V44]],Tabela13[[#This Row],[V43]])</f>
        <v>0.11343959056468675</v>
      </c>
      <c r="DS289" s="3">
        <f>_xlfn.STDEV.S(Tabela13[[#This Row],[V44]],Tabela13[[#This Row],[V45]])</f>
        <v>0</v>
      </c>
      <c r="DT289" s="3">
        <f>_xlfn.STDEV.S(Tabela13[[#This Row],[V44]],Tabela13[[#This Row],[V46]])</f>
        <v>5.6719795282343374E-2</v>
      </c>
      <c r="DU289" s="3">
        <f>_xlfn.STDEV.S(Tabela13[[#This Row],[V45]],Tabela13[[#This Row],[V41]])</f>
        <v>0.11343959056468675</v>
      </c>
      <c r="DV289" s="3">
        <f>_xlfn.STDEV.S(Tabela13[[#This Row],[V45]],Tabela13[[#This Row],[V42]])</f>
        <v>5.6719795282343374E-2</v>
      </c>
      <c r="DW289" s="3">
        <f>_xlfn.STDEV.S(Tabela13[[#This Row],[V45]],Tabela13[[#This Row],[V43]])</f>
        <v>0.11343959056468675</v>
      </c>
      <c r="DX289" s="3">
        <f>_xlfn.STDEV.S(Tabela13[[#This Row],[V45]],Tabela13[[#This Row],[V44]])</f>
        <v>0</v>
      </c>
      <c r="DY289" s="3">
        <f>_xlfn.STDEV.S(Tabela13[[#This Row],[V45]],Tabela13[[#This Row],[V46]])</f>
        <v>5.6719795282343374E-2</v>
      </c>
      <c r="DZ289" s="3">
        <f>_xlfn.STDEV.S(Tabela13[[#This Row],[V46]],Tabela13[[#This Row],[V41]])</f>
        <v>5.6719795282343374E-2</v>
      </c>
      <c r="EA289" s="3">
        <f>_xlfn.STDEV.S(Tabela13[[#This Row],[V46]],Tabela13[[#This Row],[V42]])</f>
        <v>0</v>
      </c>
      <c r="EB289" s="3">
        <f>_xlfn.STDEV.S(Tabela13[[#This Row],[V46]],Tabela13[[#This Row],[V43]])</f>
        <v>5.6719795282343374E-2</v>
      </c>
      <c r="EC289" s="3">
        <f>_xlfn.STDEV.S(Tabela13[[#This Row],[V46]],Tabela13[[#This Row],[V44]])</f>
        <v>5.6719795282343374E-2</v>
      </c>
      <c r="ED289" s="3">
        <f>_xlfn.STDEV.S(Tabela13[[#This Row],[V46]],Tabela13[[#This Row],[V45]])</f>
        <v>5.6719795282343374E-2</v>
      </c>
      <c r="EE289" s="3">
        <f t="shared" si="308"/>
        <v>1.4142135623730949</v>
      </c>
      <c r="EF289" s="3">
        <f t="shared" si="309"/>
        <v>0</v>
      </c>
      <c r="EG289" s="3" t="str">
        <f t="shared" si="310"/>
        <v/>
      </c>
      <c r="EH289" s="3" t="str">
        <f t="shared" si="311"/>
        <v/>
      </c>
      <c r="EI289" s="3">
        <f t="shared" si="312"/>
        <v>1.4142135623730949</v>
      </c>
      <c r="EJ289" s="3">
        <f t="shared" si="313"/>
        <v>1.4142135623730949</v>
      </c>
      <c r="EK289" s="3">
        <f t="shared" si="314"/>
        <v>1.4142135623730949</v>
      </c>
      <c r="EL289" s="3">
        <f t="shared" si="315"/>
        <v>-1.4142135623730949</v>
      </c>
      <c r="EM289" s="3">
        <f t="shared" si="316"/>
        <v>-1.4142135623730949</v>
      </c>
      <c r="EN289" s="3" t="str">
        <f t="shared" si="317"/>
        <v/>
      </c>
      <c r="EO289" s="3">
        <f t="shared" si="318"/>
        <v>0</v>
      </c>
      <c r="EP289" s="3">
        <f t="shared" si="319"/>
        <v>1.4142135623730949</v>
      </c>
      <c r="EQ289" s="3" t="str">
        <f t="shared" si="320"/>
        <v/>
      </c>
      <c r="ER289" s="3" t="str">
        <f t="shared" si="321"/>
        <v/>
      </c>
      <c r="ES289" s="3" t="str">
        <f t="shared" si="322"/>
        <v/>
      </c>
      <c r="ET289" s="3" t="str">
        <f t="shared" si="323"/>
        <v/>
      </c>
      <c r="EU289" s="3" t="str">
        <f t="shared" si="324"/>
        <v/>
      </c>
      <c r="EV289" s="3" t="str">
        <f t="shared" si="325"/>
        <v/>
      </c>
      <c r="EW289" s="3">
        <f t="shared" si="326"/>
        <v>0</v>
      </c>
      <c r="EX289" s="3">
        <f t="shared" si="327"/>
        <v>-1.4142135623730949</v>
      </c>
      <c r="EY289" s="3" t="str">
        <f t="shared" si="328"/>
        <v/>
      </c>
      <c r="EZ289" s="3">
        <f t="shared" si="329"/>
        <v>-1.4142135623730949</v>
      </c>
      <c r="FA289" s="3" t="str">
        <f t="shared" si="330"/>
        <v/>
      </c>
      <c r="FB289" s="3">
        <f t="shared" si="331"/>
        <v>0</v>
      </c>
      <c r="FC289" s="3">
        <f t="shared" si="332"/>
        <v>-1.4142135623730949</v>
      </c>
      <c r="FD289" s="3">
        <f t="shared" si="333"/>
        <v>1.4142135623730949</v>
      </c>
      <c r="FE289" s="3" t="str">
        <f t="shared" si="334"/>
        <v/>
      </c>
      <c r="FF289" s="3">
        <f t="shared" si="335"/>
        <v>1.4142135623730949</v>
      </c>
      <c r="FG289" s="3">
        <f t="shared" si="336"/>
        <v>-1.4142135623730949</v>
      </c>
      <c r="FH289" s="3">
        <f t="shared" si="337"/>
        <v>-1.4142135623730949</v>
      </c>
      <c r="FI289" s="4">
        <f t="shared" si="338"/>
        <v>0.29411764705882354</v>
      </c>
      <c r="FJ289" s="4">
        <f t="shared" si="339"/>
        <v>0.45454545454545453</v>
      </c>
      <c r="FK289" s="4">
        <f t="shared" si="340"/>
        <v>1.5847457627118642</v>
      </c>
      <c r="FL289" s="4">
        <f t="shared" si="341"/>
        <v>1.1271186440677967</v>
      </c>
      <c r="FM289" s="4">
        <f>Tabela13[[#This Row],[V139]]-Tabela13[[#This Row],[V140]]</f>
        <v>0.45762711864406747</v>
      </c>
      <c r="FN289" s="4">
        <f>Tabela13[[#This Row],[V1]]-Tabela13[[#This Row],[V2]]/2</f>
        <v>0.40374331550802139</v>
      </c>
      <c r="FO289" s="4">
        <f>Tabela13[[#This Row],[V1]]-Tabela13[[#This Row],[V3]]/2</f>
        <v>0.36363636363636365</v>
      </c>
      <c r="FP289" s="4">
        <f>Tabela13[[#This Row],[V1]]-Tabela13[[#This Row],[V4]]/2</f>
        <v>0.40374331550802139</v>
      </c>
      <c r="FQ289" s="4">
        <f>Tabela13[[#This Row],[V2]]-Tabela13[[#This Row],[V1]]/2</f>
        <v>0.28342245989304815</v>
      </c>
      <c r="FR289" s="4">
        <f>Tabela13[[#This Row],[V2]]-Tabela13[[#This Row],[V3]]/2</f>
        <v>0.28342245989304815</v>
      </c>
      <c r="FS289" s="4">
        <f>Tabela13[[#This Row],[V2]]-Tabela13[[#This Row],[V4]]/2</f>
        <v>0.3235294117647059</v>
      </c>
      <c r="FT289" s="4">
        <f t="shared" si="342"/>
        <v>0.3837292020500177</v>
      </c>
      <c r="FU289" s="4">
        <f t="shared" si="343"/>
        <v>0.348771003583907</v>
      </c>
      <c r="FV289" s="4">
        <f t="shared" si="344"/>
        <v>0.3837292020500177</v>
      </c>
      <c r="FW289" s="4">
        <f t="shared" si="345"/>
        <v>0.27617952083902458</v>
      </c>
      <c r="FX289" s="4">
        <f t="shared" si="346"/>
        <v>0.27617952083902458</v>
      </c>
      <c r="FY289" s="4">
        <f t="shared" si="347"/>
        <v>0.31290122788038449</v>
      </c>
      <c r="FZ289" s="4">
        <f t="shared" si="348"/>
        <v>69.07125636900318</v>
      </c>
      <c r="GA289" s="4">
        <f t="shared" si="349"/>
        <v>62.778780645103261</v>
      </c>
      <c r="GB289" s="4">
        <f t="shared" si="350"/>
        <v>69.07125636900318</v>
      </c>
      <c r="GC289" s="4">
        <f t="shared" si="351"/>
        <v>49.712313751024425</v>
      </c>
      <c r="GD289" s="4">
        <f t="shared" si="352"/>
        <v>49.712313751024425</v>
      </c>
      <c r="GE289" s="4">
        <f t="shared" si="353"/>
        <v>56.322221018469214</v>
      </c>
      <c r="GF289" s="4">
        <f>Tabela13[[#This Row],[V1]]-Tabela13[[#This Row],[V2]]/Tabela13[[#This Row],[V2]]</f>
        <v>-0.27272727272727271</v>
      </c>
      <c r="GG289" s="4">
        <f>Tabela13[[#This Row],[V1]]-Tabela13[[#This Row],[V3]]/Tabela13[[#This Row],[V3]]</f>
        <v>-0.27272727272727271</v>
      </c>
      <c r="GH289" s="4">
        <f>Tabela13[[#This Row],[V1]]-Tabela13[[#This Row],[V4]]/Tabela13[[#This Row],[V4]]</f>
        <v>-0.27272727272727271</v>
      </c>
      <c r="GI289" s="4">
        <f>Tabela13[[#This Row],[V2]]-Tabela13[[#This Row],[V1]]/Tabela13[[#This Row],[V1]]</f>
        <v>-0.3529411764705882</v>
      </c>
      <c r="GJ289" s="4">
        <f>Tabela13[[#This Row],[V2]]-Tabela13[[#This Row],[V3]]/Tabela13[[#This Row],[V3]]</f>
        <v>-0.3529411764705882</v>
      </c>
      <c r="GK289" s="4">
        <f>Tabela13[[#This Row],[V2]]-Tabela13[[#This Row],[V4]]/Tabela13[[#This Row],[V4]]</f>
        <v>-0.3529411764705882</v>
      </c>
      <c r="GL289" s="4">
        <f t="shared" si="354"/>
        <v>4.631151891895393E-2</v>
      </c>
      <c r="GM289" s="4">
        <f t="shared" si="355"/>
        <v>0.68716577540106949</v>
      </c>
      <c r="GN289" s="4">
        <f t="shared" si="356"/>
        <v>6.739497305715475E-2</v>
      </c>
      <c r="GO289" s="3">
        <f t="shared" si="357"/>
        <v>0</v>
      </c>
      <c r="GP289" s="3">
        <v>100</v>
      </c>
      <c r="GQ289" s="3">
        <f t="shared" si="358"/>
        <v>-1</v>
      </c>
      <c r="GR289" s="3">
        <f t="shared" si="359"/>
        <v>-100</v>
      </c>
      <c r="GS289" s="34">
        <f>COUNTIF($D$2:D288,Tabela13[[#This Row],[HomeTeam]])</f>
        <v>14</v>
      </c>
      <c r="GT289" s="34">
        <f>COUNTIF($E$2:E288,Tabela13[[#This Row],[AwayTeam]])</f>
        <v>14</v>
      </c>
      <c r="GU289" s="3">
        <f>IFERROR(AVERAGEIFS($AD$2:AD288,$D$2:D288,Tabela13[[#This Row],[HomeTeam]],$GS$2:GS288,"&gt;="&amp;Tabela13[[#This Row],[Contagem_H]]-5),"")</f>
        <v>0.95930924695459585</v>
      </c>
      <c r="GV289" s="3">
        <f>IFERROR(AVERAGEIFS($G$2:G288,$E$2:E288,Tabela13[[#This Row],[AwayTeam]],$GT$2:GT288,"&gt;="&amp;Tabela13[[#This Row],[Contagem_A]]-5),"")</f>
        <v>0.8</v>
      </c>
      <c r="GW289" s="3">
        <f>IFERROR(AVERAGEIFS($GQ$2:GQ288,$D$2:D288,Tabela13[[#This Row],[HomeTeam]],$GS$2:GS288,"&gt;="&amp;Tabela13[[#This Row],[Contagem_H]]-5),"")</f>
        <v>9.0000000000000038E-2</v>
      </c>
    </row>
    <row r="290" spans="1:205" x14ac:dyDescent="0.25">
      <c r="A290" t="s">
        <v>127</v>
      </c>
      <c r="B290" t="s">
        <v>241</v>
      </c>
      <c r="C290" t="s">
        <v>173</v>
      </c>
      <c r="D290" t="s">
        <v>135</v>
      </c>
      <c r="E290" t="s">
        <v>18</v>
      </c>
      <c r="F290" s="3">
        <v>3</v>
      </c>
      <c r="G290" s="3">
        <v>3</v>
      </c>
      <c r="H290" s="3" t="str">
        <f t="shared" si="360"/>
        <v>D</v>
      </c>
      <c r="I290" s="3">
        <v>4.75</v>
      </c>
      <c r="J290" s="3">
        <v>4</v>
      </c>
      <c r="K290" s="3">
        <v>1.7</v>
      </c>
      <c r="L290" s="3">
        <v>1.73</v>
      </c>
      <c r="M290" s="3">
        <v>2.08</v>
      </c>
      <c r="N290" s="3">
        <f t="shared" si="289"/>
        <v>6</v>
      </c>
      <c r="O290" s="3">
        <f t="shared" si="290"/>
        <v>1</v>
      </c>
      <c r="P290" s="3">
        <f t="shared" si="291"/>
        <v>1</v>
      </c>
      <c r="Q290" s="3">
        <f t="shared" si="292"/>
        <v>4.876160990712064E-2</v>
      </c>
      <c r="R290" s="3">
        <f t="shared" si="293"/>
        <v>5.8803912850155626E-2</v>
      </c>
      <c r="S290" s="3">
        <f t="shared" si="294"/>
        <v>4.9816176470588234</v>
      </c>
      <c r="T290" s="3">
        <f t="shared" si="295"/>
        <v>4.1950464396284826</v>
      </c>
      <c r="U290" s="3">
        <f t="shared" si="296"/>
        <v>1.7828947368421051</v>
      </c>
      <c r="V290" s="3">
        <f t="shared" si="297"/>
        <v>1.8143575851393188</v>
      </c>
      <c r="W290" s="3">
        <f t="shared" si="298"/>
        <v>2.1814241486068111</v>
      </c>
      <c r="X290" s="4">
        <f t="shared" si="299"/>
        <v>0.21052631578947367</v>
      </c>
      <c r="Y290" s="4">
        <f t="shared" si="300"/>
        <v>0.25</v>
      </c>
      <c r="Z290" s="4">
        <f t="shared" si="301"/>
        <v>0.58823529411764708</v>
      </c>
      <c r="AA290" s="4">
        <f t="shared" si="302"/>
        <v>0.5780346820809249</v>
      </c>
      <c r="AB290" s="4">
        <f t="shared" si="303"/>
        <v>0.48076923076923073</v>
      </c>
      <c r="AC290" s="4">
        <f t="shared" si="304"/>
        <v>1.6052631578947367</v>
      </c>
      <c r="AD290" s="4">
        <f t="shared" si="305"/>
        <v>1.7941176470588236</v>
      </c>
      <c r="AE290" s="4">
        <f t="shared" si="306"/>
        <v>1.6052631578947367</v>
      </c>
      <c r="AF290" s="4">
        <f t="shared" si="307"/>
        <v>1.7941176470588236</v>
      </c>
      <c r="AG290" s="4">
        <f>IFERROR(AVERAGE(Tabela13[[#This Row],[V1]],Tabela13[[#This Row],[V2]]),"")</f>
        <v>1.6996904024767803</v>
      </c>
      <c r="AH290" s="4">
        <f>IFERROR(AVERAGE(Tabela13[[#This Row],[V1]],Tabela13[[#This Row],[V3]]),"")</f>
        <v>1.6052631578947367</v>
      </c>
      <c r="AI290" s="4">
        <f>IFERROR(AVERAGE(Tabela13[[#This Row],[V1]],Tabela13[[#This Row],[V4]]),"")</f>
        <v>1.6996904024767803</v>
      </c>
      <c r="AJ290" s="4">
        <f>IFERROR(AVERAGE(Tabela13[[#This Row],[V2]],Tabela13[[#This Row],[V1]]),"")</f>
        <v>1.6996904024767803</v>
      </c>
      <c r="AK290" s="4">
        <f>IFERROR(AVERAGE(Tabela13[[#This Row],[V2]],Tabela13[[#This Row],[V3]]),"")</f>
        <v>1.6996904024767803</v>
      </c>
      <c r="AL290" s="4">
        <f>IFERROR(AVERAGE(Tabela13[[#This Row],[V2]],Tabela13[[#This Row],[V4]]),"")</f>
        <v>1.7941176470588236</v>
      </c>
      <c r="AM290" s="4">
        <f>IFERROR(AVERAGE(Tabela13[[#This Row],[V3]],Tabela13[[#This Row],[V1]]),"")</f>
        <v>1.6052631578947367</v>
      </c>
      <c r="AN290" s="4">
        <f>IFERROR(AVERAGE(Tabela13[[#This Row],[V3]],Tabela13[[#This Row],[V2]]),"")</f>
        <v>1.6996904024767803</v>
      </c>
      <c r="AO290" s="4">
        <f>IFERROR(AVERAGE(Tabela13[[#This Row],[V3]],Tabela13[[#This Row],[V4]]),"")</f>
        <v>1.6996904024767803</v>
      </c>
      <c r="AP290" s="4">
        <f>IFERROR(AVERAGE(Tabela13[[#This Row],[V4]],Tabela13[[#This Row],[V1]]),"")</f>
        <v>1.6996904024767803</v>
      </c>
      <c r="AQ290" s="4">
        <f>IFERROR(AVERAGE(Tabela13[[#This Row],[V4]],Tabela13[[#This Row],[V2]]),"")</f>
        <v>1.7941176470588236</v>
      </c>
      <c r="AR290" s="4">
        <f>IFERROR(AVERAGE(Tabela13[[#This Row],[V4]],Tabela13[[#This Row],[V3]]),"")</f>
        <v>1.6996904024767803</v>
      </c>
      <c r="AS290" s="4">
        <f>_xlfn.STDEV.S(Tabela13[[#This Row],[V1]:[V2]])</f>
        <v>0.13354028994544717</v>
      </c>
      <c r="AT290" s="4">
        <f>_xlfn.STDEV.S(Tabela13[[#This Row],[V1]],Tabela13[[#This Row],[V3]])</f>
        <v>0</v>
      </c>
      <c r="AU290" s="4">
        <f>_xlfn.STDEV.S(Tabela13[[#This Row],[V1]],Tabela13[[#This Row],[V4]])</f>
        <v>0.13354028994544717</v>
      </c>
      <c r="AV290" s="4">
        <f>_xlfn.STDEV.S(Tabela13[[#This Row],[V2]],Tabela13[[#This Row],[V1]])</f>
        <v>0.13354028994544717</v>
      </c>
      <c r="AW290" s="4">
        <f>_xlfn.STDEV.S(Tabela13[[#This Row],[V2]],Tabela13[[#This Row],[V3]])</f>
        <v>0.13354028994544717</v>
      </c>
      <c r="AX290" s="4">
        <f>_xlfn.STDEV.S(Tabela13[[#This Row],[V42]],Tabela13[[#This Row],[V44]])</f>
        <v>0.13354028994544717</v>
      </c>
      <c r="AY290" s="4">
        <f>_xlfn.STDEV.S(Tabela13[[#This Row],[V3]],Tabela13[[#This Row],[V1]])</f>
        <v>0</v>
      </c>
      <c r="AZ290" s="4">
        <f>_xlfn.STDEV.S(Tabela13[[#This Row],[V3]],Tabela13[[#This Row],[V2]])</f>
        <v>0.13354028994544717</v>
      </c>
      <c r="BA290" s="4">
        <f>_xlfn.STDEV.S(Tabela13[[#This Row],[V3]],Tabela13[[#This Row],[V4]])</f>
        <v>0.13354028994544717</v>
      </c>
      <c r="BB290" s="4">
        <f>_xlfn.STDEV.S(Tabela13[[#This Row],[V4]],Tabela13[[#This Row],[V1]])</f>
        <v>0.13354028994544717</v>
      </c>
      <c r="BC290" s="4">
        <f>_xlfn.STDEV.S(Tabela13[[#This Row],[V4]],Tabela13[[#This Row],[V2]])</f>
        <v>0</v>
      </c>
      <c r="BD290" s="4">
        <f>_xlfn.STDEV.S(Tabela13[[#This Row],[V4]],Tabela13[[#This Row],[V3]])</f>
        <v>0.13354028994544717</v>
      </c>
      <c r="BE290" s="4">
        <f>Tabela13[[#This Row],[V17]]/Tabela13[[#This Row],[V5]]</f>
        <v>7.8567420131838678E-2</v>
      </c>
      <c r="BF290" s="4">
        <f>Tabela13[[#This Row],[V18]]/Tabela13[[#This Row],[V6]]</f>
        <v>0</v>
      </c>
      <c r="BG290" s="4">
        <f>Tabela13[[#This Row],[V19]]/Tabela13[[#This Row],[V7]]</f>
        <v>7.8567420131838678E-2</v>
      </c>
      <c r="BH290" s="4">
        <f>Tabela13[[#This Row],[V20]]/Tabela13[[#This Row],[V8]]</f>
        <v>7.8567420131838678E-2</v>
      </c>
      <c r="BI290" s="4">
        <f>Tabela13[[#This Row],[V21]]/Tabela13[[#This Row],[V9]]</f>
        <v>7.8567420131838678E-2</v>
      </c>
      <c r="BJ290" s="4">
        <f>Tabela13[[#This Row],[V22]]/Tabela13[[#This Row],[V10]]</f>
        <v>7.4432292756478752E-2</v>
      </c>
      <c r="BK290" s="4">
        <f>Tabela13[[#This Row],[V23]]/Tabela13[[#This Row],[V11]]</f>
        <v>0</v>
      </c>
      <c r="BL290" s="4">
        <f>Tabela13[[#This Row],[V24]]/Tabela13[[#This Row],[V12]]</f>
        <v>7.8567420131838678E-2</v>
      </c>
      <c r="BM290" s="4">
        <f>Tabela13[[#This Row],[V25]]/Tabela13[[#This Row],[V13]]</f>
        <v>7.8567420131838678E-2</v>
      </c>
      <c r="BN290" s="4">
        <f>Tabela13[[#This Row],[V26]]/Tabela13[[#This Row],[V14]]</f>
        <v>7.8567420131838678E-2</v>
      </c>
      <c r="BO290" s="4">
        <f>Tabela13[[#This Row],[V27]]/Tabela13[[#This Row],[V15]]</f>
        <v>0</v>
      </c>
      <c r="BP290" s="4">
        <f>Tabela13[[#This Row],[V28]]/Tabela13[[#This Row],[V16]]</f>
        <v>7.8567420131838678E-2</v>
      </c>
      <c r="BQ290" s="4">
        <f>Tabela13[[#This Row],[V1]]-Tabela13[[#This Row],[V2]]</f>
        <v>-0.18885448916408687</v>
      </c>
      <c r="BR290" s="4">
        <f>Tabela13[[#This Row],[V1]]-Tabela13[[#This Row],[V3]]</f>
        <v>0</v>
      </c>
      <c r="BS290" s="4">
        <f>Tabela13[[#This Row],[V1]]-Tabela13[[#This Row],[V4]]</f>
        <v>-0.18885448916408687</v>
      </c>
      <c r="BT290" s="4">
        <f>Tabela13[[#This Row],[V2]]-Tabela13[[#This Row],[V1]]</f>
        <v>0.18885448916408687</v>
      </c>
      <c r="BU290" s="4">
        <f>Tabela13[[#This Row],[V2]]-Tabela13[[#This Row],[V3]]</f>
        <v>0.18885448916408687</v>
      </c>
      <c r="BV290" s="4">
        <f>Tabela13[[#This Row],[V2]]-Tabela13[[#This Row],[V4]]</f>
        <v>0</v>
      </c>
      <c r="BW290" s="4">
        <f>AVERAGE(Tabela13[[#This Row],[V41]],Tabela13[[#This Row],[V42]])</f>
        <v>-9.4427244582043435E-2</v>
      </c>
      <c r="BX290" s="4">
        <f>AVERAGE(Tabela13[[#This Row],[V41]],Tabela13[[#This Row],[V43]])</f>
        <v>-0.18885448916408687</v>
      </c>
      <c r="BY290" s="4">
        <f>AVERAGE(Tabela13[[#This Row],[V41]],Tabela13[[#This Row],[V44]])</f>
        <v>0</v>
      </c>
      <c r="BZ290" s="4">
        <f>AVERAGE(Tabela13[[#This Row],[V41]],Tabela13[[#This Row],[V45]])</f>
        <v>0</v>
      </c>
      <c r="CA290" s="4">
        <f>AVERAGE(Tabela13[[#This Row],[V41]],Tabela13[[#This Row],[V46]])</f>
        <v>-9.4427244582043435E-2</v>
      </c>
      <c r="CB290" s="4">
        <f>AVERAGE(Tabela13[[#This Row],[V42]],Tabela13[[#This Row],[V41]])</f>
        <v>-9.4427244582043435E-2</v>
      </c>
      <c r="CC290" s="4">
        <f>AVERAGE(Tabela13[[#This Row],[V42]],Tabela13[[#This Row],[V43]])</f>
        <v>-9.4427244582043435E-2</v>
      </c>
      <c r="CD290" s="4">
        <f>AVERAGE(Tabela13[[#This Row],[V42]],Tabela13[[#This Row],[V44]])</f>
        <v>9.4427244582043435E-2</v>
      </c>
      <c r="CE290" s="4">
        <f>AVERAGE(Tabela13[[#This Row],[V42]],Tabela13[[#This Row],[V45]])</f>
        <v>9.4427244582043435E-2</v>
      </c>
      <c r="CF290" s="4">
        <f>AVERAGE(Tabela13[[#This Row],[V42]],Tabela13[[#This Row],[V46]])</f>
        <v>0</v>
      </c>
      <c r="CG290" s="4">
        <f>AVERAGE(Tabela13[[#This Row],[V43]],Tabela13[[#This Row],[V41]])</f>
        <v>-0.18885448916408687</v>
      </c>
      <c r="CH290" s="4">
        <f>AVERAGE(Tabela13[[#This Row],[V43]],Tabela13[[#This Row],[V42]])</f>
        <v>-9.4427244582043435E-2</v>
      </c>
      <c r="CI290" s="4">
        <f>AVERAGE(Tabela13[[#This Row],[V43]],Tabela13[[#This Row],[V44]])</f>
        <v>0</v>
      </c>
      <c r="CJ290" s="4">
        <f>AVERAGE(Tabela13[[#This Row],[V43]],Tabela13[[#This Row],[V45]])</f>
        <v>0</v>
      </c>
      <c r="CK290" s="4">
        <f>AVERAGE(Tabela13[[#This Row],[V43]],Tabela13[[#This Row],[V46]])</f>
        <v>-9.4427244582043435E-2</v>
      </c>
      <c r="CL290" s="4">
        <f>AVERAGE(Tabela13[[#This Row],[V44]],Tabela13[[#This Row],[V41]])</f>
        <v>0</v>
      </c>
      <c r="CM290" s="4">
        <f>AVERAGE(Tabela13[[#This Row],[V44]],Tabela13[[#This Row],[V42]])</f>
        <v>9.4427244582043435E-2</v>
      </c>
      <c r="CN290" s="4">
        <f>AVERAGE(Tabela13[[#This Row],[V44]],Tabela13[[#This Row],[V43]])</f>
        <v>0</v>
      </c>
      <c r="CO290" s="4">
        <f>AVERAGE(Tabela13[[#This Row],[V44]],Tabela13[[#This Row],[V45]])</f>
        <v>0.18885448916408687</v>
      </c>
      <c r="CP290" s="4">
        <f>AVERAGE(Tabela13[[#This Row],[V44]],Tabela13[[#This Row],[V46]])</f>
        <v>9.4427244582043435E-2</v>
      </c>
      <c r="CQ290" s="4">
        <f>AVERAGE(Tabela13[[#This Row],[V45]],Tabela13[[#This Row],[V41]])</f>
        <v>0</v>
      </c>
      <c r="CR290" s="4">
        <f>AVERAGE(Tabela13[[#This Row],[V45]],Tabela13[[#This Row],[V42]])</f>
        <v>9.4427244582043435E-2</v>
      </c>
      <c r="CS290" s="4">
        <f>AVERAGE(Tabela13[[#This Row],[V45]],Tabela13[[#This Row],[V43]])</f>
        <v>0</v>
      </c>
      <c r="CT290" s="4">
        <f>AVERAGE(Tabela13[[#This Row],[V45]],Tabela13[[#This Row],[V44]])</f>
        <v>0.18885448916408687</v>
      </c>
      <c r="CU290" s="4">
        <f>AVERAGE(Tabela13[[#This Row],[V45]],Tabela13[[#This Row],[V46]])</f>
        <v>9.4427244582043435E-2</v>
      </c>
      <c r="CV290" s="4">
        <f>AVERAGE(Tabela13[[#This Row],[V46]],Tabela13[[#This Row],[V41]])</f>
        <v>-9.4427244582043435E-2</v>
      </c>
      <c r="CW290" s="4">
        <f>AVERAGE(Tabela13[[#This Row],[V46]],Tabela13[[#This Row],[V42]])</f>
        <v>0</v>
      </c>
      <c r="CX290" s="4">
        <f>AVERAGE(Tabela13[[#This Row],[V46]],Tabela13[[#This Row],[V43]])</f>
        <v>-9.4427244582043435E-2</v>
      </c>
      <c r="CY290" s="4">
        <f>AVERAGE(Tabela13[[#This Row],[V46]],Tabela13[[#This Row],[V44]])</f>
        <v>9.4427244582043435E-2</v>
      </c>
      <c r="CZ290" s="4">
        <f>AVERAGE(Tabela13[[#This Row],[V46]],Tabela13[[#This Row],[V45]])</f>
        <v>9.4427244582043435E-2</v>
      </c>
      <c r="DA290" s="3">
        <f>_xlfn.STDEV.S(Tabela13[[#This Row],[V41]],Tabela13[[#This Row],[V42]])</f>
        <v>0.13354028994544717</v>
      </c>
      <c r="DB290" s="3">
        <f>_xlfn.STDEV.S(Tabela13[[#This Row],[V41]],Tabela13[[#This Row],[V43]])</f>
        <v>0</v>
      </c>
      <c r="DC290" s="3">
        <f>_xlfn.STDEV.S(Tabela13[[#This Row],[V41]],Tabela13[[#This Row],[V44]])</f>
        <v>0.26708057989089434</v>
      </c>
      <c r="DD290" s="3">
        <f>_xlfn.STDEV.S(Tabela13[[#This Row],[V41]],Tabela13[[#This Row],[V45]])</f>
        <v>0.26708057989089434</v>
      </c>
      <c r="DE290" s="3">
        <f>_xlfn.STDEV.S(Tabela13[[#This Row],[V41]],Tabela13[[#This Row],[V46]])</f>
        <v>0.13354028994544717</v>
      </c>
      <c r="DF290" s="3">
        <f>_xlfn.STDEV.S(Tabela13[[#This Row],[V42]],Tabela13[[#This Row],[V41]])</f>
        <v>0.13354028994544717</v>
      </c>
      <c r="DG290" s="3">
        <f>_xlfn.STDEV.S(Tabela13[[#This Row],[V42]],Tabela13[[#This Row],[V43]])</f>
        <v>0.13354028994544717</v>
      </c>
      <c r="DH290" s="3">
        <f>_xlfn.STDEV.S(Tabela13[[#This Row],[V42]],Tabela13[[#This Row],[V44]])</f>
        <v>0.13354028994544717</v>
      </c>
      <c r="DI290" s="3">
        <f>_xlfn.STDEV.S(Tabela13[[#This Row],[V42]],Tabela13[[#This Row],[V45]])</f>
        <v>0.13354028994544717</v>
      </c>
      <c r="DJ290" s="3">
        <f>_xlfn.STDEV.S(Tabela13[[#This Row],[V42]],Tabela13[[#This Row],[V46]])</f>
        <v>0</v>
      </c>
      <c r="DK290" s="3">
        <f>_xlfn.STDEV.S(Tabela13[[#This Row],[V43]],Tabela13[[#This Row],[V41]])</f>
        <v>0</v>
      </c>
      <c r="DL290" s="3">
        <f>_xlfn.STDEV.S(Tabela13[[#This Row],[V43]],Tabela13[[#This Row],[V42]])</f>
        <v>0.13354028994544717</v>
      </c>
      <c r="DM290" s="3">
        <f>_xlfn.STDEV.S(Tabela13[[#This Row],[V43]],Tabela13[[#This Row],[V44]])</f>
        <v>0.26708057989089434</v>
      </c>
      <c r="DN290" s="3">
        <f>_xlfn.STDEV.S(Tabela13[[#This Row],[V43]],Tabela13[[#This Row],[V45]])</f>
        <v>0.26708057989089434</v>
      </c>
      <c r="DO290" s="3">
        <f>_xlfn.STDEV.S(Tabela13[[#This Row],[V43]],Tabela13[[#This Row],[V46]])</f>
        <v>0.13354028994544717</v>
      </c>
      <c r="DP290" s="3">
        <f>_xlfn.STDEV.S(Tabela13[[#This Row],[V44]],Tabela13[[#This Row],[V41]])</f>
        <v>0.26708057989089434</v>
      </c>
      <c r="DQ290" s="3">
        <f>_xlfn.STDEV.S(Tabela13[[#This Row],[V44]],Tabela13[[#This Row],[V42]])</f>
        <v>0.13354028994544717</v>
      </c>
      <c r="DR290" s="3">
        <f>_xlfn.STDEV.S(Tabela13[[#This Row],[V44]],Tabela13[[#This Row],[V43]])</f>
        <v>0.26708057989089434</v>
      </c>
      <c r="DS290" s="3">
        <f>_xlfn.STDEV.S(Tabela13[[#This Row],[V44]],Tabela13[[#This Row],[V45]])</f>
        <v>0</v>
      </c>
      <c r="DT290" s="3">
        <f>_xlfn.STDEV.S(Tabela13[[#This Row],[V44]],Tabela13[[#This Row],[V46]])</f>
        <v>0.13354028994544717</v>
      </c>
      <c r="DU290" s="3">
        <f>_xlfn.STDEV.S(Tabela13[[#This Row],[V45]],Tabela13[[#This Row],[V41]])</f>
        <v>0.26708057989089434</v>
      </c>
      <c r="DV290" s="3">
        <f>_xlfn.STDEV.S(Tabela13[[#This Row],[V45]],Tabela13[[#This Row],[V42]])</f>
        <v>0.13354028994544717</v>
      </c>
      <c r="DW290" s="3">
        <f>_xlfn.STDEV.S(Tabela13[[#This Row],[V45]],Tabela13[[#This Row],[V43]])</f>
        <v>0.26708057989089434</v>
      </c>
      <c r="DX290" s="3">
        <f>_xlfn.STDEV.S(Tabela13[[#This Row],[V45]],Tabela13[[#This Row],[V44]])</f>
        <v>0</v>
      </c>
      <c r="DY290" s="3">
        <f>_xlfn.STDEV.S(Tabela13[[#This Row],[V45]],Tabela13[[#This Row],[V46]])</f>
        <v>0.13354028994544717</v>
      </c>
      <c r="DZ290" s="3">
        <f>_xlfn.STDEV.S(Tabela13[[#This Row],[V46]],Tabela13[[#This Row],[V41]])</f>
        <v>0.13354028994544717</v>
      </c>
      <c r="EA290" s="3">
        <f>_xlfn.STDEV.S(Tabela13[[#This Row],[V46]],Tabela13[[#This Row],[V42]])</f>
        <v>0</v>
      </c>
      <c r="EB290" s="3">
        <f>_xlfn.STDEV.S(Tabela13[[#This Row],[V46]],Tabela13[[#This Row],[V43]])</f>
        <v>0.13354028994544717</v>
      </c>
      <c r="EC290" s="3">
        <f>_xlfn.STDEV.S(Tabela13[[#This Row],[V46]],Tabela13[[#This Row],[V44]])</f>
        <v>0.13354028994544717</v>
      </c>
      <c r="ED290" s="3">
        <f>_xlfn.STDEV.S(Tabela13[[#This Row],[V46]],Tabela13[[#This Row],[V45]])</f>
        <v>0.13354028994544717</v>
      </c>
      <c r="EE290" s="3">
        <f t="shared" si="308"/>
        <v>-1.4142135623730949</v>
      </c>
      <c r="EF290" s="3">
        <f t="shared" si="309"/>
        <v>0</v>
      </c>
      <c r="EG290" s="3" t="str">
        <f t="shared" si="310"/>
        <v/>
      </c>
      <c r="EH290" s="3" t="str">
        <f t="shared" si="311"/>
        <v/>
      </c>
      <c r="EI290" s="3">
        <f t="shared" si="312"/>
        <v>-1.4142135623730949</v>
      </c>
      <c r="EJ290" s="3">
        <f t="shared" si="313"/>
        <v>-1.4142135623730949</v>
      </c>
      <c r="EK290" s="3">
        <f t="shared" si="314"/>
        <v>-1.4142135623730949</v>
      </c>
      <c r="EL290" s="3">
        <f t="shared" si="315"/>
        <v>1.4142135623730949</v>
      </c>
      <c r="EM290" s="3">
        <f t="shared" si="316"/>
        <v>1.4142135623730949</v>
      </c>
      <c r="EN290" s="3" t="str">
        <f t="shared" si="317"/>
        <v/>
      </c>
      <c r="EO290" s="3">
        <f t="shared" si="318"/>
        <v>0</v>
      </c>
      <c r="EP290" s="3">
        <f t="shared" si="319"/>
        <v>-1.4142135623730949</v>
      </c>
      <c r="EQ290" s="3" t="str">
        <f t="shared" si="320"/>
        <v/>
      </c>
      <c r="ER290" s="3" t="str">
        <f t="shared" si="321"/>
        <v/>
      </c>
      <c r="ES290" s="3" t="str">
        <f t="shared" si="322"/>
        <v/>
      </c>
      <c r="ET290" s="3" t="str">
        <f t="shared" si="323"/>
        <v/>
      </c>
      <c r="EU290" s="3" t="str">
        <f t="shared" si="324"/>
        <v/>
      </c>
      <c r="EV290" s="3" t="str">
        <f t="shared" si="325"/>
        <v/>
      </c>
      <c r="EW290" s="3">
        <f t="shared" si="326"/>
        <v>0</v>
      </c>
      <c r="EX290" s="3">
        <f t="shared" si="327"/>
        <v>1.4142135623730949</v>
      </c>
      <c r="EY290" s="3" t="str">
        <f t="shared" si="328"/>
        <v/>
      </c>
      <c r="EZ290" s="3">
        <f t="shared" si="329"/>
        <v>1.4142135623730949</v>
      </c>
      <c r="FA290" s="3" t="str">
        <f t="shared" si="330"/>
        <v/>
      </c>
      <c r="FB290" s="3">
        <f t="shared" si="331"/>
        <v>0</v>
      </c>
      <c r="FC290" s="3">
        <f t="shared" si="332"/>
        <v>1.4142135623730949</v>
      </c>
      <c r="FD290" s="3">
        <f t="shared" si="333"/>
        <v>-1.4142135623730949</v>
      </c>
      <c r="FE290" s="3" t="str">
        <f t="shared" si="334"/>
        <v/>
      </c>
      <c r="FF290" s="3">
        <f t="shared" si="335"/>
        <v>-1.4142135623730949</v>
      </c>
      <c r="FG290" s="3">
        <f t="shared" si="336"/>
        <v>1.4142135623730949</v>
      </c>
      <c r="FH290" s="3">
        <f t="shared" si="337"/>
        <v>1.4142135623730949</v>
      </c>
      <c r="FI290" s="4">
        <f t="shared" si="338"/>
        <v>1.7647058823529411</v>
      </c>
      <c r="FJ290" s="4">
        <f t="shared" si="339"/>
        <v>0.63157894736842102</v>
      </c>
      <c r="FK290" s="4">
        <f t="shared" si="340"/>
        <v>0.84059040590405909</v>
      </c>
      <c r="FL290" s="4">
        <f t="shared" si="341"/>
        <v>1.9210332103321037</v>
      </c>
      <c r="FM290" s="4">
        <f>Tabela13[[#This Row],[V139]]-Tabela13[[#This Row],[V140]]</f>
        <v>-1.0804428044280447</v>
      </c>
      <c r="FN290" s="4">
        <f>Tabela13[[#This Row],[V1]]-Tabela13[[#This Row],[V2]]/2</f>
        <v>0.70820433436532493</v>
      </c>
      <c r="FO290" s="4">
        <f>Tabela13[[#This Row],[V1]]-Tabela13[[#This Row],[V3]]/2</f>
        <v>0.80263157894736836</v>
      </c>
      <c r="FP290" s="4">
        <f>Tabela13[[#This Row],[V1]]-Tabela13[[#This Row],[V4]]/2</f>
        <v>0.70820433436532493</v>
      </c>
      <c r="FQ290" s="4">
        <f>Tabela13[[#This Row],[V2]]-Tabela13[[#This Row],[V1]]/2</f>
        <v>0.99148606811145523</v>
      </c>
      <c r="FR290" s="4">
        <f>Tabela13[[#This Row],[V2]]-Tabela13[[#This Row],[V3]]/2</f>
        <v>0.99148606811145523</v>
      </c>
      <c r="FS290" s="4">
        <f>Tabela13[[#This Row],[V2]]-Tabela13[[#This Row],[V4]]/2</f>
        <v>0.8970588235294118</v>
      </c>
      <c r="FT290" s="4">
        <f t="shared" si="342"/>
        <v>0.61621103227848506</v>
      </c>
      <c r="FU290" s="4">
        <f t="shared" si="343"/>
        <v>0.67634350495421092</v>
      </c>
      <c r="FV290" s="4">
        <f t="shared" si="344"/>
        <v>0.61621103227848506</v>
      </c>
      <c r="FW290" s="4">
        <f t="shared" si="345"/>
        <v>0.7811230242661108</v>
      </c>
      <c r="FX290" s="4">
        <f t="shared" si="346"/>
        <v>0.7811230242661108</v>
      </c>
      <c r="FY290" s="4">
        <f t="shared" si="347"/>
        <v>0.73118776392278484</v>
      </c>
      <c r="FZ290" s="4">
        <f t="shared" si="348"/>
        <v>110.91798581012731</v>
      </c>
      <c r="GA290" s="4">
        <f t="shared" si="349"/>
        <v>121.74183089175797</v>
      </c>
      <c r="GB290" s="4">
        <f t="shared" si="350"/>
        <v>110.91798581012731</v>
      </c>
      <c r="GC290" s="4">
        <f t="shared" si="351"/>
        <v>140.60214436789994</v>
      </c>
      <c r="GD290" s="4">
        <f t="shared" si="352"/>
        <v>140.60214436789994</v>
      </c>
      <c r="GE290" s="4">
        <f t="shared" si="353"/>
        <v>131.61379750610126</v>
      </c>
      <c r="GF290" s="4">
        <f>Tabela13[[#This Row],[V1]]-Tabela13[[#This Row],[V2]]/Tabela13[[#This Row],[V2]]</f>
        <v>0.60526315789473673</v>
      </c>
      <c r="GG290" s="4">
        <f>Tabela13[[#This Row],[V1]]-Tabela13[[#This Row],[V3]]/Tabela13[[#This Row],[V3]]</f>
        <v>0.60526315789473673</v>
      </c>
      <c r="GH290" s="4">
        <f>Tabela13[[#This Row],[V1]]-Tabela13[[#This Row],[V4]]/Tabela13[[#This Row],[V4]]</f>
        <v>0.60526315789473673</v>
      </c>
      <c r="GI290" s="4">
        <f>Tabela13[[#This Row],[V2]]-Tabela13[[#This Row],[V1]]/Tabela13[[#This Row],[V1]]</f>
        <v>0.79411764705882359</v>
      </c>
      <c r="GJ290" s="4">
        <f>Tabela13[[#This Row],[V2]]-Tabela13[[#This Row],[V3]]/Tabela13[[#This Row],[V3]]</f>
        <v>0.79411764705882359</v>
      </c>
      <c r="GK290" s="4">
        <f>Tabela13[[#This Row],[V2]]-Tabela13[[#This Row],[V4]]/Tabela13[[#This Row],[V4]]</f>
        <v>0.79411764705882359</v>
      </c>
      <c r="GL290" s="4">
        <f t="shared" si="354"/>
        <v>0.10903519015655481</v>
      </c>
      <c r="GM290" s="4">
        <f t="shared" si="355"/>
        <v>1.69969040247678</v>
      </c>
      <c r="GN290" s="4">
        <f t="shared" si="356"/>
        <v>6.4150029909958481E-2</v>
      </c>
      <c r="GO290" s="3">
        <f t="shared" si="357"/>
        <v>0</v>
      </c>
      <c r="GP290" s="3">
        <v>100</v>
      </c>
      <c r="GQ290" s="3">
        <f t="shared" si="358"/>
        <v>-1</v>
      </c>
      <c r="GR290" s="3">
        <f t="shared" si="359"/>
        <v>-100</v>
      </c>
      <c r="GS290" s="34">
        <f>COUNTIF($D$2:D289,Tabela13[[#This Row],[HomeTeam]])</f>
        <v>14</v>
      </c>
      <c r="GT290" s="34">
        <f>COUNTIF($E$2:E289,Tabela13[[#This Row],[AwayTeam]])</f>
        <v>14</v>
      </c>
      <c r="GU290" s="3">
        <f>IFERROR(AVERAGEIFS($AD$2:AD289,$D$2:D289,Tabela13[[#This Row],[HomeTeam]],$GS$2:GS289,"&gt;="&amp;Tabela13[[#This Row],[Contagem_H]]-5),"")</f>
        <v>2.3770740002722186</v>
      </c>
      <c r="GV290" s="3">
        <f>IFERROR(AVERAGEIFS($G$2:G289,$E$2:E289,Tabela13[[#This Row],[AwayTeam]],$GT$2:GT289,"&gt;="&amp;Tabela13[[#This Row],[Contagem_A]]-5),"")</f>
        <v>1</v>
      </c>
      <c r="GW290" s="3">
        <f>IFERROR(AVERAGEIFS($GQ$2:GQ289,$D$2:D289,Tabela13[[#This Row],[HomeTeam]],$GS$2:GS289,"&gt;="&amp;Tabela13[[#This Row],[Contagem_H]]-5),"")</f>
        <v>-1</v>
      </c>
    </row>
    <row r="291" spans="1:205" x14ac:dyDescent="0.25">
      <c r="A291" t="s">
        <v>127</v>
      </c>
      <c r="B291" t="s">
        <v>241</v>
      </c>
      <c r="C291" t="s">
        <v>173</v>
      </c>
      <c r="D291" t="s">
        <v>23</v>
      </c>
      <c r="E291" t="s">
        <v>16</v>
      </c>
      <c r="F291" s="3">
        <v>2</v>
      </c>
      <c r="G291" s="3">
        <v>1</v>
      </c>
      <c r="H291" s="3" t="str">
        <f t="shared" si="360"/>
        <v>H</v>
      </c>
      <c r="I291" s="3">
        <v>1.22</v>
      </c>
      <c r="J291" s="3">
        <v>8</v>
      </c>
      <c r="K291" s="3">
        <v>9</v>
      </c>
      <c r="L291" s="3">
        <v>1.22</v>
      </c>
      <c r="M291" s="3">
        <v>4.2</v>
      </c>
      <c r="N291" s="3">
        <f t="shared" si="289"/>
        <v>3</v>
      </c>
      <c r="O291" s="3">
        <f t="shared" si="290"/>
        <v>3</v>
      </c>
      <c r="P291" s="3">
        <f t="shared" si="291"/>
        <v>0</v>
      </c>
      <c r="Q291" s="3">
        <f t="shared" si="292"/>
        <v>5.5783242258652166E-2</v>
      </c>
      <c r="R291" s="3">
        <f t="shared" si="293"/>
        <v>5.7767369242779143E-2</v>
      </c>
      <c r="S291" s="3">
        <f t="shared" si="294"/>
        <v>1.2880555555555555</v>
      </c>
      <c r="T291" s="3">
        <f t="shared" si="295"/>
        <v>8.4462659380692173</v>
      </c>
      <c r="U291" s="3">
        <f t="shared" si="296"/>
        <v>9.5020491803278695</v>
      </c>
      <c r="V291" s="3">
        <f t="shared" si="297"/>
        <v>1.2880555555555555</v>
      </c>
      <c r="W291" s="3">
        <f t="shared" si="298"/>
        <v>4.4342896174863391</v>
      </c>
      <c r="X291" s="4">
        <f t="shared" si="299"/>
        <v>0.81967213114754101</v>
      </c>
      <c r="Y291" s="4">
        <f t="shared" si="300"/>
        <v>0.125</v>
      </c>
      <c r="Z291" s="4">
        <f t="shared" si="301"/>
        <v>0.1111111111111111</v>
      </c>
      <c r="AA291" s="4">
        <f t="shared" si="302"/>
        <v>0.81967213114754101</v>
      </c>
      <c r="AB291" s="4">
        <f t="shared" si="303"/>
        <v>0.23809523809523808</v>
      </c>
      <c r="AC291" s="4">
        <f t="shared" si="304"/>
        <v>1.4098360655737705</v>
      </c>
      <c r="AD291" s="4">
        <f t="shared" si="305"/>
        <v>0.55555555555555558</v>
      </c>
      <c r="AE291" s="4">
        <f t="shared" si="306"/>
        <v>0.9098360655737705</v>
      </c>
      <c r="AF291" s="4">
        <f t="shared" si="307"/>
        <v>1.0555555555555556</v>
      </c>
      <c r="AG291" s="4">
        <f>IFERROR(AVERAGE(Tabela13[[#This Row],[V1]],Tabela13[[#This Row],[V2]]),"")</f>
        <v>0.98269581056466304</v>
      </c>
      <c r="AH291" s="4">
        <f>IFERROR(AVERAGE(Tabela13[[#This Row],[V1]],Tabela13[[#This Row],[V3]]),"")</f>
        <v>1.1598360655737705</v>
      </c>
      <c r="AI291" s="4">
        <f>IFERROR(AVERAGE(Tabela13[[#This Row],[V1]],Tabela13[[#This Row],[V4]]),"")</f>
        <v>1.232695810564663</v>
      </c>
      <c r="AJ291" s="4">
        <f>IFERROR(AVERAGE(Tabela13[[#This Row],[V2]],Tabela13[[#This Row],[V1]]),"")</f>
        <v>0.98269581056466304</v>
      </c>
      <c r="AK291" s="4">
        <f>IFERROR(AVERAGE(Tabela13[[#This Row],[V2]],Tabela13[[#This Row],[V3]]),"")</f>
        <v>0.73269581056466304</v>
      </c>
      <c r="AL291" s="4">
        <f>IFERROR(AVERAGE(Tabela13[[#This Row],[V2]],Tabela13[[#This Row],[V4]]),"")</f>
        <v>0.80555555555555558</v>
      </c>
      <c r="AM291" s="4">
        <f>IFERROR(AVERAGE(Tabela13[[#This Row],[V3]],Tabela13[[#This Row],[V1]]),"")</f>
        <v>1.1598360655737705</v>
      </c>
      <c r="AN291" s="4">
        <f>IFERROR(AVERAGE(Tabela13[[#This Row],[V3]],Tabela13[[#This Row],[V2]]),"")</f>
        <v>0.73269581056466304</v>
      </c>
      <c r="AO291" s="4">
        <f>IFERROR(AVERAGE(Tabela13[[#This Row],[V3]],Tabela13[[#This Row],[V4]]),"")</f>
        <v>0.98269581056466304</v>
      </c>
      <c r="AP291" s="4">
        <f>IFERROR(AVERAGE(Tabela13[[#This Row],[V4]],Tabela13[[#This Row],[V1]]),"")</f>
        <v>1.232695810564663</v>
      </c>
      <c r="AQ291" s="4">
        <f>IFERROR(AVERAGE(Tabela13[[#This Row],[V4]],Tabela13[[#This Row],[V2]]),"")</f>
        <v>0.80555555555555558</v>
      </c>
      <c r="AR291" s="4">
        <f>IFERROR(AVERAGE(Tabela13[[#This Row],[V4]],Tabela13[[#This Row],[V3]]),"")</f>
        <v>0.98269581056466304</v>
      </c>
      <c r="AS291" s="4">
        <f>_xlfn.STDEV.S(Tabela13[[#This Row],[V1]:[V2]])</f>
        <v>0.60406754166938192</v>
      </c>
      <c r="AT291" s="4">
        <f>_xlfn.STDEV.S(Tabela13[[#This Row],[V1]],Tabela13[[#This Row],[V3]])</f>
        <v>0.35355339059327379</v>
      </c>
      <c r="AU291" s="4">
        <f>_xlfn.STDEV.S(Tabela13[[#This Row],[V1]],Tabela13[[#This Row],[V4]])</f>
        <v>0.25051415107610836</v>
      </c>
      <c r="AV291" s="4">
        <f>_xlfn.STDEV.S(Tabela13[[#This Row],[V2]],Tabela13[[#This Row],[V1]])</f>
        <v>0.60406754166938192</v>
      </c>
      <c r="AW291" s="4">
        <f>_xlfn.STDEV.S(Tabela13[[#This Row],[V2]],Tabela13[[#This Row],[V3]])</f>
        <v>0.25051415107610836</v>
      </c>
      <c r="AX291" s="4">
        <f>_xlfn.STDEV.S(Tabela13[[#This Row],[V42]],Tabela13[[#This Row],[V44]])</f>
        <v>0.95762093226265588</v>
      </c>
      <c r="AY291" s="4">
        <f>_xlfn.STDEV.S(Tabela13[[#This Row],[V3]],Tabela13[[#This Row],[V1]])</f>
        <v>0.35355339059327379</v>
      </c>
      <c r="AZ291" s="4">
        <f>_xlfn.STDEV.S(Tabela13[[#This Row],[V3]],Tabela13[[#This Row],[V2]])</f>
        <v>0.25051415107610836</v>
      </c>
      <c r="BA291" s="4">
        <f>_xlfn.STDEV.S(Tabela13[[#This Row],[V3]],Tabela13[[#This Row],[V4]])</f>
        <v>0.1030392395171654</v>
      </c>
      <c r="BB291" s="4">
        <f>_xlfn.STDEV.S(Tabela13[[#This Row],[V4]],Tabela13[[#This Row],[V1]])</f>
        <v>0.25051415107610836</v>
      </c>
      <c r="BC291" s="4">
        <f>_xlfn.STDEV.S(Tabela13[[#This Row],[V4]],Tabela13[[#This Row],[V2]])</f>
        <v>0.35355339059327379</v>
      </c>
      <c r="BD291" s="4">
        <f>_xlfn.STDEV.S(Tabela13[[#This Row],[V4]],Tabela13[[#This Row],[V3]])</f>
        <v>0.1030392395171654</v>
      </c>
      <c r="BE291" s="4">
        <f>Tabela13[[#This Row],[V17]]/Tabela13[[#This Row],[V5]]</f>
        <v>0.61470450486837935</v>
      </c>
      <c r="BF291" s="4">
        <f>Tabela13[[#This Row],[V18]]/Tabela13[[#This Row],[V6]]</f>
        <v>0.30483048517582617</v>
      </c>
      <c r="BG291" s="4">
        <f>Tabela13[[#This Row],[V19]]/Tabela13[[#This Row],[V7]]</f>
        <v>0.20322463086927742</v>
      </c>
      <c r="BH291" s="4">
        <f>Tabela13[[#This Row],[V20]]/Tabela13[[#This Row],[V8]]</f>
        <v>0.61470450486837935</v>
      </c>
      <c r="BI291" s="4">
        <f>Tabela13[[#This Row],[V21]]/Tabela13[[#This Row],[V9]]</f>
        <v>0.34190744298516718</v>
      </c>
      <c r="BJ291" s="4">
        <f>Tabela13[[#This Row],[V22]]/Tabela13[[#This Row],[V10]]</f>
        <v>1.1887708124639866</v>
      </c>
      <c r="BK291" s="4">
        <f>Tabela13[[#This Row],[V23]]/Tabela13[[#This Row],[V11]]</f>
        <v>0.30483048517582617</v>
      </c>
      <c r="BL291" s="4">
        <f>Tabela13[[#This Row],[V24]]/Tabela13[[#This Row],[V12]]</f>
        <v>0.34190744298516718</v>
      </c>
      <c r="BM291" s="4">
        <f>Tabela13[[#This Row],[V25]]/Tabela13[[#This Row],[V13]]</f>
        <v>0.10485364688586432</v>
      </c>
      <c r="BN291" s="4">
        <f>Tabela13[[#This Row],[V26]]/Tabela13[[#This Row],[V14]]</f>
        <v>0.20322463086927742</v>
      </c>
      <c r="BO291" s="4">
        <f>Tabela13[[#This Row],[V27]]/Tabela13[[#This Row],[V15]]</f>
        <v>0.43889386418475368</v>
      </c>
      <c r="BP291" s="4">
        <f>Tabela13[[#This Row],[V28]]/Tabela13[[#This Row],[V16]]</f>
        <v>0.10485364688586432</v>
      </c>
      <c r="BQ291" s="4">
        <f>Tabela13[[#This Row],[V1]]-Tabela13[[#This Row],[V2]]</f>
        <v>0.85428051001821492</v>
      </c>
      <c r="BR291" s="4">
        <f>Tabela13[[#This Row],[V1]]-Tabela13[[#This Row],[V3]]</f>
        <v>0.5</v>
      </c>
      <c r="BS291" s="4">
        <f>Tabela13[[#This Row],[V1]]-Tabela13[[#This Row],[V4]]</f>
        <v>0.35428051001821492</v>
      </c>
      <c r="BT291" s="4">
        <f>Tabela13[[#This Row],[V2]]-Tabela13[[#This Row],[V1]]</f>
        <v>-0.85428051001821492</v>
      </c>
      <c r="BU291" s="4">
        <f>Tabela13[[#This Row],[V2]]-Tabela13[[#This Row],[V3]]</f>
        <v>-0.35428051001821492</v>
      </c>
      <c r="BV291" s="4">
        <f>Tabela13[[#This Row],[V2]]-Tabela13[[#This Row],[V4]]</f>
        <v>-0.5</v>
      </c>
      <c r="BW291" s="4">
        <f>AVERAGE(Tabela13[[#This Row],[V41]],Tabela13[[#This Row],[V42]])</f>
        <v>0.67714025500910746</v>
      </c>
      <c r="BX291" s="4">
        <f>AVERAGE(Tabela13[[#This Row],[V41]],Tabela13[[#This Row],[V43]])</f>
        <v>0.60428051001821492</v>
      </c>
      <c r="BY291" s="4">
        <f>AVERAGE(Tabela13[[#This Row],[V41]],Tabela13[[#This Row],[V44]])</f>
        <v>0</v>
      </c>
      <c r="BZ291" s="4">
        <f>AVERAGE(Tabela13[[#This Row],[V41]],Tabela13[[#This Row],[V45]])</f>
        <v>0.25</v>
      </c>
      <c r="CA291" s="4">
        <f>AVERAGE(Tabela13[[#This Row],[V41]],Tabela13[[#This Row],[V46]])</f>
        <v>0.17714025500910746</v>
      </c>
      <c r="CB291" s="4">
        <f>AVERAGE(Tabela13[[#This Row],[V42]],Tabela13[[#This Row],[V41]])</f>
        <v>0.67714025500910746</v>
      </c>
      <c r="CC291" s="4">
        <f>AVERAGE(Tabela13[[#This Row],[V42]],Tabela13[[#This Row],[V43]])</f>
        <v>0.42714025500910746</v>
      </c>
      <c r="CD291" s="4">
        <f>AVERAGE(Tabela13[[#This Row],[V42]],Tabela13[[#This Row],[V44]])</f>
        <v>-0.17714025500910746</v>
      </c>
      <c r="CE291" s="4">
        <f>AVERAGE(Tabela13[[#This Row],[V42]],Tabela13[[#This Row],[V45]])</f>
        <v>7.2859744990892539E-2</v>
      </c>
      <c r="CF291" s="4">
        <f>AVERAGE(Tabela13[[#This Row],[V42]],Tabela13[[#This Row],[V46]])</f>
        <v>0</v>
      </c>
      <c r="CG291" s="4">
        <f>AVERAGE(Tabela13[[#This Row],[V43]],Tabela13[[#This Row],[V41]])</f>
        <v>0.60428051001821492</v>
      </c>
      <c r="CH291" s="4">
        <f>AVERAGE(Tabela13[[#This Row],[V43]],Tabela13[[#This Row],[V42]])</f>
        <v>0.42714025500910746</v>
      </c>
      <c r="CI291" s="4">
        <f>AVERAGE(Tabela13[[#This Row],[V43]],Tabela13[[#This Row],[V44]])</f>
        <v>-0.25</v>
      </c>
      <c r="CJ291" s="4">
        <f>AVERAGE(Tabela13[[#This Row],[V43]],Tabela13[[#This Row],[V45]])</f>
        <v>0</v>
      </c>
      <c r="CK291" s="4">
        <f>AVERAGE(Tabela13[[#This Row],[V43]],Tabela13[[#This Row],[V46]])</f>
        <v>-7.2859744990892539E-2</v>
      </c>
      <c r="CL291" s="4">
        <f>AVERAGE(Tabela13[[#This Row],[V44]],Tabela13[[#This Row],[V41]])</f>
        <v>0</v>
      </c>
      <c r="CM291" s="4">
        <f>AVERAGE(Tabela13[[#This Row],[V44]],Tabela13[[#This Row],[V42]])</f>
        <v>-0.17714025500910746</v>
      </c>
      <c r="CN291" s="4">
        <f>AVERAGE(Tabela13[[#This Row],[V44]],Tabela13[[#This Row],[V43]])</f>
        <v>-0.25</v>
      </c>
      <c r="CO291" s="4">
        <f>AVERAGE(Tabela13[[#This Row],[V44]],Tabela13[[#This Row],[V45]])</f>
        <v>-0.60428051001821492</v>
      </c>
      <c r="CP291" s="4">
        <f>AVERAGE(Tabela13[[#This Row],[V44]],Tabela13[[#This Row],[V46]])</f>
        <v>-0.67714025500910746</v>
      </c>
      <c r="CQ291" s="4">
        <f>AVERAGE(Tabela13[[#This Row],[V45]],Tabela13[[#This Row],[V41]])</f>
        <v>0.25</v>
      </c>
      <c r="CR291" s="4">
        <f>AVERAGE(Tabela13[[#This Row],[V45]],Tabela13[[#This Row],[V42]])</f>
        <v>7.2859744990892539E-2</v>
      </c>
      <c r="CS291" s="4">
        <f>AVERAGE(Tabela13[[#This Row],[V45]],Tabela13[[#This Row],[V43]])</f>
        <v>0</v>
      </c>
      <c r="CT291" s="4">
        <f>AVERAGE(Tabela13[[#This Row],[V45]],Tabela13[[#This Row],[V44]])</f>
        <v>-0.60428051001821492</v>
      </c>
      <c r="CU291" s="4">
        <f>AVERAGE(Tabela13[[#This Row],[V45]],Tabela13[[#This Row],[V46]])</f>
        <v>-0.42714025500910746</v>
      </c>
      <c r="CV291" s="4">
        <f>AVERAGE(Tabela13[[#This Row],[V46]],Tabela13[[#This Row],[V41]])</f>
        <v>0.17714025500910746</v>
      </c>
      <c r="CW291" s="4">
        <f>AVERAGE(Tabela13[[#This Row],[V46]],Tabela13[[#This Row],[V42]])</f>
        <v>0</v>
      </c>
      <c r="CX291" s="4">
        <f>AVERAGE(Tabela13[[#This Row],[V46]],Tabela13[[#This Row],[V43]])</f>
        <v>-7.2859744990892539E-2</v>
      </c>
      <c r="CY291" s="4">
        <f>AVERAGE(Tabela13[[#This Row],[V46]],Tabela13[[#This Row],[V44]])</f>
        <v>-0.67714025500910746</v>
      </c>
      <c r="CZ291" s="4">
        <f>AVERAGE(Tabela13[[#This Row],[V46]],Tabela13[[#This Row],[V45]])</f>
        <v>-0.42714025500910746</v>
      </c>
      <c r="DA291" s="3">
        <f>_xlfn.STDEV.S(Tabela13[[#This Row],[V41]],Tabela13[[#This Row],[V42]])</f>
        <v>0.25051415107610836</v>
      </c>
      <c r="DB291" s="3">
        <f>_xlfn.STDEV.S(Tabela13[[#This Row],[V41]],Tabela13[[#This Row],[V43]])</f>
        <v>0.3535533905932739</v>
      </c>
      <c r="DC291" s="3">
        <f>_xlfn.STDEV.S(Tabela13[[#This Row],[V41]],Tabela13[[#This Row],[V44]])</f>
        <v>1.2081350833387643</v>
      </c>
      <c r="DD291" s="3">
        <f>_xlfn.STDEV.S(Tabela13[[#This Row],[V41]],Tabela13[[#This Row],[V45]])</f>
        <v>0.85458169274549056</v>
      </c>
      <c r="DE291" s="3">
        <f>_xlfn.STDEV.S(Tabela13[[#This Row],[V41]],Tabela13[[#This Row],[V46]])</f>
        <v>0.95762093226265588</v>
      </c>
      <c r="DF291" s="3">
        <f>_xlfn.STDEV.S(Tabela13[[#This Row],[V42]],Tabela13[[#This Row],[V41]])</f>
        <v>0.25051415107610836</v>
      </c>
      <c r="DG291" s="3">
        <f>_xlfn.STDEV.S(Tabela13[[#This Row],[V42]],Tabela13[[#This Row],[V43]])</f>
        <v>0.10303923951716548</v>
      </c>
      <c r="DH291" s="3">
        <f>_xlfn.STDEV.S(Tabela13[[#This Row],[V42]],Tabela13[[#This Row],[V44]])</f>
        <v>0.95762093226265588</v>
      </c>
      <c r="DI291" s="3">
        <f>_xlfn.STDEV.S(Tabela13[[#This Row],[V42]],Tabela13[[#This Row],[V45]])</f>
        <v>0.60406754166938215</v>
      </c>
      <c r="DJ291" s="3">
        <f>_xlfn.STDEV.S(Tabela13[[#This Row],[V42]],Tabela13[[#This Row],[V46]])</f>
        <v>0.70710678118654757</v>
      </c>
      <c r="DK291" s="3">
        <f>_xlfn.STDEV.S(Tabela13[[#This Row],[V43]],Tabela13[[#This Row],[V41]])</f>
        <v>0.3535533905932739</v>
      </c>
      <c r="DL291" s="3">
        <f>_xlfn.STDEV.S(Tabela13[[#This Row],[V43]],Tabela13[[#This Row],[V42]])</f>
        <v>0.10303923951716548</v>
      </c>
      <c r="DM291" s="3">
        <f>_xlfn.STDEV.S(Tabela13[[#This Row],[V43]],Tabela13[[#This Row],[V44]])</f>
        <v>0.85458169274549056</v>
      </c>
      <c r="DN291" s="3">
        <f>_xlfn.STDEV.S(Tabela13[[#This Row],[V43]],Tabela13[[#This Row],[V45]])</f>
        <v>0.50102830215221672</v>
      </c>
      <c r="DO291" s="3">
        <f>_xlfn.STDEV.S(Tabela13[[#This Row],[V43]],Tabela13[[#This Row],[V46]])</f>
        <v>0.60406754166938215</v>
      </c>
      <c r="DP291" s="3">
        <f>_xlfn.STDEV.S(Tabela13[[#This Row],[V44]],Tabela13[[#This Row],[V41]])</f>
        <v>1.2081350833387643</v>
      </c>
      <c r="DQ291" s="3">
        <f>_xlfn.STDEV.S(Tabela13[[#This Row],[V44]],Tabela13[[#This Row],[V42]])</f>
        <v>0.95762093226265588</v>
      </c>
      <c r="DR291" s="3">
        <f>_xlfn.STDEV.S(Tabela13[[#This Row],[V44]],Tabela13[[#This Row],[V43]])</f>
        <v>0.85458169274549056</v>
      </c>
      <c r="DS291" s="3">
        <f>_xlfn.STDEV.S(Tabela13[[#This Row],[V44]],Tabela13[[#This Row],[V45]])</f>
        <v>0.3535533905932739</v>
      </c>
      <c r="DT291" s="3">
        <f>_xlfn.STDEV.S(Tabela13[[#This Row],[V44]],Tabela13[[#This Row],[V46]])</f>
        <v>0.25051415107610836</v>
      </c>
      <c r="DU291" s="3">
        <f>_xlfn.STDEV.S(Tabela13[[#This Row],[V45]],Tabela13[[#This Row],[V41]])</f>
        <v>0.85458169274549056</v>
      </c>
      <c r="DV291" s="3">
        <f>_xlfn.STDEV.S(Tabela13[[#This Row],[V45]],Tabela13[[#This Row],[V42]])</f>
        <v>0.60406754166938215</v>
      </c>
      <c r="DW291" s="3">
        <f>_xlfn.STDEV.S(Tabela13[[#This Row],[V45]],Tabela13[[#This Row],[V43]])</f>
        <v>0.50102830215221672</v>
      </c>
      <c r="DX291" s="3">
        <f>_xlfn.STDEV.S(Tabela13[[#This Row],[V45]],Tabela13[[#This Row],[V44]])</f>
        <v>0.3535533905932739</v>
      </c>
      <c r="DY291" s="3">
        <f>_xlfn.STDEV.S(Tabela13[[#This Row],[V45]],Tabela13[[#This Row],[V46]])</f>
        <v>0.10303923951716548</v>
      </c>
      <c r="DZ291" s="3">
        <f>_xlfn.STDEV.S(Tabela13[[#This Row],[V46]],Tabela13[[#This Row],[V41]])</f>
        <v>0.95762093226265588</v>
      </c>
      <c r="EA291" s="3">
        <f>_xlfn.STDEV.S(Tabela13[[#This Row],[V46]],Tabela13[[#This Row],[V42]])</f>
        <v>0.70710678118654757</v>
      </c>
      <c r="EB291" s="3">
        <f>_xlfn.STDEV.S(Tabela13[[#This Row],[V46]],Tabela13[[#This Row],[V43]])</f>
        <v>0.60406754166938215</v>
      </c>
      <c r="EC291" s="3">
        <f>_xlfn.STDEV.S(Tabela13[[#This Row],[V46]],Tabela13[[#This Row],[V44]])</f>
        <v>0.25051415107610836</v>
      </c>
      <c r="ED291" s="3">
        <f>_xlfn.STDEV.S(Tabela13[[#This Row],[V46]],Tabela13[[#This Row],[V45]])</f>
        <v>0.10303923951716548</v>
      </c>
      <c r="EE291" s="3">
        <f t="shared" si="308"/>
        <v>0.36995902875799191</v>
      </c>
      <c r="EF291" s="3">
        <f t="shared" si="309"/>
        <v>0.5850815717730441</v>
      </c>
      <c r="EG291" s="3" t="str">
        <f t="shared" si="310"/>
        <v/>
      </c>
      <c r="EH291" s="3">
        <f t="shared" si="311"/>
        <v>3.4183267709819622</v>
      </c>
      <c r="EI291" s="3">
        <f t="shared" si="312"/>
        <v>5.406004028917204</v>
      </c>
      <c r="EJ291" s="3">
        <f t="shared" si="313"/>
        <v>0.36995902875799191</v>
      </c>
      <c r="EK291" s="3">
        <f t="shared" si="314"/>
        <v>0.24123045840052815</v>
      </c>
      <c r="EL291" s="3">
        <f t="shared" si="315"/>
        <v>-5.406004028917204</v>
      </c>
      <c r="EM291" s="3">
        <f t="shared" si="316"/>
        <v>8.2908270094122685</v>
      </c>
      <c r="EN291" s="3" t="str">
        <f t="shared" si="317"/>
        <v/>
      </c>
      <c r="EO291" s="3">
        <f t="shared" si="318"/>
        <v>0.5850815717730441</v>
      </c>
      <c r="EP291" s="3">
        <f t="shared" si="319"/>
        <v>0.24123045840052815</v>
      </c>
      <c r="EQ291" s="3">
        <f t="shared" si="320"/>
        <v>-3.4183267709819622</v>
      </c>
      <c r="ER291" s="3" t="str">
        <f t="shared" si="321"/>
        <v/>
      </c>
      <c r="ES291" s="3" t="str">
        <f t="shared" si="322"/>
        <v/>
      </c>
      <c r="ET291" s="3" t="str">
        <f t="shared" si="323"/>
        <v/>
      </c>
      <c r="EU291" s="3" t="str">
        <f t="shared" si="324"/>
        <v/>
      </c>
      <c r="EV291" s="3">
        <f t="shared" si="325"/>
        <v>-3.4183267709819622</v>
      </c>
      <c r="EW291" s="3">
        <f t="shared" si="326"/>
        <v>-0.5850815717730441</v>
      </c>
      <c r="EX291" s="3">
        <f t="shared" si="327"/>
        <v>-0.36995902875799191</v>
      </c>
      <c r="EY291" s="3">
        <f t="shared" si="328"/>
        <v>3.4183267709819622</v>
      </c>
      <c r="EZ291" s="3">
        <f t="shared" si="329"/>
        <v>8.2908270094122685</v>
      </c>
      <c r="FA291" s="3" t="str">
        <f t="shared" si="330"/>
        <v/>
      </c>
      <c r="FB291" s="3">
        <f t="shared" si="331"/>
        <v>-0.5850815717730441</v>
      </c>
      <c r="FC291" s="3">
        <f t="shared" si="332"/>
        <v>-0.24123045840052815</v>
      </c>
      <c r="FD291" s="3">
        <f t="shared" si="333"/>
        <v>5.406004028917204</v>
      </c>
      <c r="FE291" s="3" t="str">
        <f t="shared" si="334"/>
        <v/>
      </c>
      <c r="FF291" s="3">
        <f t="shared" si="335"/>
        <v>-8.2908270094122685</v>
      </c>
      <c r="FG291" s="3">
        <f t="shared" si="336"/>
        <v>-0.36995902875799191</v>
      </c>
      <c r="FH291" s="3">
        <f t="shared" si="337"/>
        <v>-0.24123045840052815</v>
      </c>
      <c r="FI291" s="4">
        <f t="shared" si="338"/>
        <v>0.22222222222222221</v>
      </c>
      <c r="FJ291" s="4">
        <f t="shared" si="339"/>
        <v>0.81967213114754101</v>
      </c>
      <c r="FK291" s="4">
        <f t="shared" si="340"/>
        <v>2.447487599741212</v>
      </c>
      <c r="FL291" s="4">
        <f t="shared" si="341"/>
        <v>0.4341168859176191</v>
      </c>
      <c r="FM291" s="4">
        <f>Tabela13[[#This Row],[V139]]-Tabela13[[#This Row],[V140]]</f>
        <v>2.0133707138235928</v>
      </c>
      <c r="FN291" s="4">
        <f>Tabela13[[#This Row],[V1]]-Tabela13[[#This Row],[V2]]/2</f>
        <v>1.1320582877959926</v>
      </c>
      <c r="FO291" s="4">
        <f>Tabela13[[#This Row],[V1]]-Tabela13[[#This Row],[V3]]/2</f>
        <v>0.95491803278688525</v>
      </c>
      <c r="FP291" s="4">
        <f>Tabela13[[#This Row],[V1]]-Tabela13[[#This Row],[V4]]/2</f>
        <v>0.88205828779599271</v>
      </c>
      <c r="FQ291" s="4">
        <f>Tabela13[[#This Row],[V2]]-Tabela13[[#This Row],[V1]]/2</f>
        <v>-0.14936247723132967</v>
      </c>
      <c r="FR291" s="4">
        <f>Tabela13[[#This Row],[V2]]-Tabela13[[#This Row],[V3]]/2</f>
        <v>0.10063752276867033</v>
      </c>
      <c r="FS291" s="4">
        <f>Tabela13[[#This Row],[V2]]-Tabela13[[#This Row],[V4]]/2</f>
        <v>2.777777777777779E-2</v>
      </c>
      <c r="FT291" s="4">
        <f t="shared" si="342"/>
        <v>0.84725847766678719</v>
      </c>
      <c r="FU291" s="4">
        <f t="shared" si="343"/>
        <v>0.76234145336104964</v>
      </c>
      <c r="FV291" s="4">
        <f t="shared" si="344"/>
        <v>0.72281365831210098</v>
      </c>
      <c r="FW291" s="4">
        <f t="shared" si="345"/>
        <v>-0.14826639522282709</v>
      </c>
      <c r="FX291" s="4">
        <f t="shared" si="346"/>
        <v>0.10029982322922208</v>
      </c>
      <c r="FY291" s="4">
        <f t="shared" si="347"/>
        <v>2.777063659342105E-2</v>
      </c>
      <c r="FZ291" s="4">
        <f t="shared" si="348"/>
        <v>152.50652598002171</v>
      </c>
      <c r="GA291" s="4">
        <f t="shared" si="349"/>
        <v>137.22146160498892</v>
      </c>
      <c r="GB291" s="4">
        <f t="shared" si="350"/>
        <v>130.10645849617816</v>
      </c>
      <c r="GC291" s="4">
        <f t="shared" si="351"/>
        <v>-26.687951140108876</v>
      </c>
      <c r="GD291" s="4">
        <f t="shared" si="352"/>
        <v>18.053968181259975</v>
      </c>
      <c r="GE291" s="4">
        <f t="shared" si="353"/>
        <v>4.9987145868157894</v>
      </c>
      <c r="GF291" s="4">
        <f>Tabela13[[#This Row],[V1]]-Tabela13[[#This Row],[V2]]/Tabela13[[#This Row],[V2]]</f>
        <v>0.4098360655737705</v>
      </c>
      <c r="GG291" s="4">
        <f>Tabela13[[#This Row],[V1]]-Tabela13[[#This Row],[V3]]/Tabela13[[#This Row],[V3]]</f>
        <v>0.4098360655737705</v>
      </c>
      <c r="GH291" s="4">
        <f>Tabela13[[#This Row],[V1]]-Tabela13[[#This Row],[V4]]/Tabela13[[#This Row],[V4]]</f>
        <v>0.4098360655737705</v>
      </c>
      <c r="GI291" s="4">
        <f>Tabela13[[#This Row],[V2]]-Tabela13[[#This Row],[V1]]/Tabela13[[#This Row],[V1]]</f>
        <v>-0.44444444444444442</v>
      </c>
      <c r="GJ291" s="4">
        <f>Tabela13[[#This Row],[V2]]-Tabela13[[#This Row],[V3]]/Tabela13[[#This Row],[V3]]</f>
        <v>-0.44444444444444442</v>
      </c>
      <c r="GK291" s="4">
        <f>Tabela13[[#This Row],[V2]]-Tabela13[[#This Row],[V4]]/Tabela13[[#This Row],[V4]]</f>
        <v>-0.44444444444444442</v>
      </c>
      <c r="GL291" s="4">
        <f t="shared" si="354"/>
        <v>0.35379592977627017</v>
      </c>
      <c r="GM291" s="4">
        <f t="shared" si="355"/>
        <v>0.98269581056466304</v>
      </c>
      <c r="GN291" s="4">
        <f t="shared" si="356"/>
        <v>0.36002588590764101</v>
      </c>
      <c r="GO291" s="3">
        <f t="shared" si="357"/>
        <v>1</v>
      </c>
      <c r="GP291" s="3">
        <v>100</v>
      </c>
      <c r="GQ291" s="3">
        <f t="shared" si="358"/>
        <v>0.21999999999999997</v>
      </c>
      <c r="GR291" s="3">
        <f t="shared" si="359"/>
        <v>21.999999999999996</v>
      </c>
      <c r="GS291" s="34">
        <f>COUNTIF($D$2:D290,Tabela13[[#This Row],[HomeTeam]])</f>
        <v>14</v>
      </c>
      <c r="GT291" s="34">
        <f>COUNTIF($E$2:E290,Tabela13[[#This Row],[AwayTeam]])</f>
        <v>14</v>
      </c>
      <c r="GU291" s="3">
        <f>IFERROR(AVERAGEIFS($AD$2:AD290,$D$2:D290,Tabela13[[#This Row],[HomeTeam]],$GS$2:GS290,"&gt;="&amp;Tabela13[[#This Row],[Contagem_H]]-5),"")</f>
        <v>0.80775471286912937</v>
      </c>
      <c r="GV291" s="3">
        <f>IFERROR(AVERAGEIFS($G$2:G290,$E$2:E290,Tabela13[[#This Row],[AwayTeam]],$GT$2:GT290,"&gt;="&amp;Tabela13[[#This Row],[Contagem_A]]-5),"")</f>
        <v>2</v>
      </c>
      <c r="GW291" s="3">
        <f>IFERROR(AVERAGEIFS($GQ$2:GQ290,$D$2:D290,Tabela13[[#This Row],[HomeTeam]],$GS$2:GS290,"&gt;="&amp;Tabela13[[#This Row],[Contagem_H]]-5),"")</f>
        <v>0.32200000000000001</v>
      </c>
    </row>
    <row r="292" spans="1:205" x14ac:dyDescent="0.25">
      <c r="A292" t="s">
        <v>127</v>
      </c>
      <c r="B292" t="s">
        <v>241</v>
      </c>
      <c r="C292" t="s">
        <v>174</v>
      </c>
      <c r="D292" t="s">
        <v>21</v>
      </c>
      <c r="E292" t="s">
        <v>26</v>
      </c>
      <c r="F292" s="3">
        <v>2</v>
      </c>
      <c r="G292" s="3">
        <v>0</v>
      </c>
      <c r="H292" s="3" t="str">
        <f t="shared" si="360"/>
        <v>H</v>
      </c>
      <c r="I292" s="3">
        <v>1.53</v>
      </c>
      <c r="J292" s="3">
        <v>4.5</v>
      </c>
      <c r="K292" s="3">
        <v>5.75</v>
      </c>
      <c r="L292" s="3">
        <v>1.62</v>
      </c>
      <c r="M292" s="3">
        <v>2.25</v>
      </c>
      <c r="N292" s="3">
        <f t="shared" si="289"/>
        <v>2</v>
      </c>
      <c r="O292" s="3">
        <f t="shared" si="290"/>
        <v>3</v>
      </c>
      <c r="P292" s="3">
        <f t="shared" si="291"/>
        <v>0</v>
      </c>
      <c r="Q292" s="3">
        <f t="shared" si="292"/>
        <v>4.9730036942313038E-2</v>
      </c>
      <c r="R292" s="3">
        <f t="shared" si="293"/>
        <v>6.1728395061728336E-2</v>
      </c>
      <c r="S292" s="3">
        <f t="shared" si="294"/>
        <v>1.6060869565217391</v>
      </c>
      <c r="T292" s="3">
        <f t="shared" si="295"/>
        <v>4.7237851662404085</v>
      </c>
      <c r="U292" s="3">
        <f t="shared" si="296"/>
        <v>6.0359477124182996</v>
      </c>
      <c r="V292" s="3">
        <f t="shared" si="297"/>
        <v>1.7005626598465473</v>
      </c>
      <c r="W292" s="3">
        <f t="shared" si="298"/>
        <v>2.3618925831202042</v>
      </c>
      <c r="X292" s="4">
        <f t="shared" si="299"/>
        <v>0.65359477124183007</v>
      </c>
      <c r="Y292" s="4">
        <f t="shared" si="300"/>
        <v>0.22222222222222221</v>
      </c>
      <c r="Z292" s="4">
        <f t="shared" si="301"/>
        <v>0.17391304347826086</v>
      </c>
      <c r="AA292" s="4">
        <f t="shared" si="302"/>
        <v>0.61728395061728392</v>
      </c>
      <c r="AB292" s="4">
        <f t="shared" si="303"/>
        <v>0.44444444444444442</v>
      </c>
      <c r="AC292" s="4">
        <f t="shared" si="304"/>
        <v>1.326797385620915</v>
      </c>
      <c r="AD292" s="4">
        <f t="shared" si="305"/>
        <v>8.6956521739130432E-2</v>
      </c>
      <c r="AE292" s="4">
        <f t="shared" si="306"/>
        <v>0.32679738562091504</v>
      </c>
      <c r="AF292" s="4">
        <f t="shared" si="307"/>
        <v>1.0869565217391304</v>
      </c>
      <c r="AG292" s="4">
        <f>IFERROR(AVERAGE(Tabela13[[#This Row],[V1]],Tabela13[[#This Row],[V2]]),"")</f>
        <v>0.70687695368002268</v>
      </c>
      <c r="AH292" s="4">
        <f>IFERROR(AVERAGE(Tabela13[[#This Row],[V1]],Tabela13[[#This Row],[V3]]),"")</f>
        <v>0.82679738562091498</v>
      </c>
      <c r="AI292" s="4">
        <f>IFERROR(AVERAGE(Tabela13[[#This Row],[V1]],Tabela13[[#This Row],[V4]]),"")</f>
        <v>1.2068769536800228</v>
      </c>
      <c r="AJ292" s="4">
        <f>IFERROR(AVERAGE(Tabela13[[#This Row],[V2]],Tabela13[[#This Row],[V1]]),"")</f>
        <v>0.70687695368002268</v>
      </c>
      <c r="AK292" s="4">
        <f>IFERROR(AVERAGE(Tabela13[[#This Row],[V2]],Tabela13[[#This Row],[V3]]),"")</f>
        <v>0.20687695368002273</v>
      </c>
      <c r="AL292" s="4">
        <f>IFERROR(AVERAGE(Tabela13[[#This Row],[V2]],Tabela13[[#This Row],[V4]]),"")</f>
        <v>0.58695652173913038</v>
      </c>
      <c r="AM292" s="4">
        <f>IFERROR(AVERAGE(Tabela13[[#This Row],[V3]],Tabela13[[#This Row],[V1]]),"")</f>
        <v>0.82679738562091498</v>
      </c>
      <c r="AN292" s="4">
        <f>IFERROR(AVERAGE(Tabela13[[#This Row],[V3]],Tabela13[[#This Row],[V2]]),"")</f>
        <v>0.20687695368002273</v>
      </c>
      <c r="AO292" s="4">
        <f>IFERROR(AVERAGE(Tabela13[[#This Row],[V3]],Tabela13[[#This Row],[V4]]),"")</f>
        <v>0.70687695368002268</v>
      </c>
      <c r="AP292" s="4">
        <f>IFERROR(AVERAGE(Tabela13[[#This Row],[V4]],Tabela13[[#This Row],[V1]]),"")</f>
        <v>1.2068769536800228</v>
      </c>
      <c r="AQ292" s="4">
        <f>IFERROR(AVERAGE(Tabela13[[#This Row],[V4]],Tabela13[[#This Row],[V2]]),"")</f>
        <v>0.58695652173913038</v>
      </c>
      <c r="AR292" s="4">
        <f>IFERROR(AVERAGE(Tabela13[[#This Row],[V4]],Tabela13[[#This Row],[V3]]),"")</f>
        <v>0.70687695368002268</v>
      </c>
      <c r="AS292" s="4">
        <f>_xlfn.STDEV.S(Tabela13[[#This Row],[V1]:[V2]])</f>
        <v>0.87669988244299712</v>
      </c>
      <c r="AT292" s="4">
        <f>_xlfn.STDEV.S(Tabela13[[#This Row],[V1]],Tabela13[[#This Row],[V3]])</f>
        <v>0.70710678118654735</v>
      </c>
      <c r="AU292" s="4">
        <f>_xlfn.STDEV.S(Tabela13[[#This Row],[V1]],Tabela13[[#This Row],[V4]])</f>
        <v>0.16959310125644958</v>
      </c>
      <c r="AV292" s="4">
        <f>_xlfn.STDEV.S(Tabela13[[#This Row],[V2]],Tabela13[[#This Row],[V1]])</f>
        <v>0.87669988244299712</v>
      </c>
      <c r="AW292" s="4">
        <f>_xlfn.STDEV.S(Tabela13[[#This Row],[V2]],Tabela13[[#This Row],[V3]])</f>
        <v>0.16959310125644961</v>
      </c>
      <c r="AX292" s="4">
        <f>_xlfn.STDEV.S(Tabela13[[#This Row],[V42]],Tabela13[[#This Row],[V44]])</f>
        <v>1.5838066636295447</v>
      </c>
      <c r="AY292" s="4">
        <f>_xlfn.STDEV.S(Tabela13[[#This Row],[V3]],Tabela13[[#This Row],[V1]])</f>
        <v>0.70710678118654735</v>
      </c>
      <c r="AZ292" s="4">
        <f>_xlfn.STDEV.S(Tabela13[[#This Row],[V3]],Tabela13[[#This Row],[V2]])</f>
        <v>0.16959310125644961</v>
      </c>
      <c r="BA292" s="4">
        <f>_xlfn.STDEV.S(Tabela13[[#This Row],[V3]],Tabela13[[#This Row],[V4]])</f>
        <v>0.53751367993009791</v>
      </c>
      <c r="BB292" s="4">
        <f>_xlfn.STDEV.S(Tabela13[[#This Row],[V4]],Tabela13[[#This Row],[V1]])</f>
        <v>0.16959310125644958</v>
      </c>
      <c r="BC292" s="4">
        <f>_xlfn.STDEV.S(Tabela13[[#This Row],[V4]],Tabela13[[#This Row],[V2]])</f>
        <v>0.70710678118654757</v>
      </c>
      <c r="BD292" s="4">
        <f>_xlfn.STDEV.S(Tabela13[[#This Row],[V4]],Tabela13[[#This Row],[V3]])</f>
        <v>0.53751367993009791</v>
      </c>
      <c r="BE292" s="4">
        <f>Tabela13[[#This Row],[V17]]/Tabela13[[#This Row],[V5]]</f>
        <v>1.2402439743987566</v>
      </c>
      <c r="BF292" s="4">
        <f>Tabela13[[#This Row],[V18]]/Tabela13[[#This Row],[V6]]</f>
        <v>0.85523586973550791</v>
      </c>
      <c r="BG292" s="4">
        <f>Tabela13[[#This Row],[V19]]/Tabela13[[#This Row],[V7]]</f>
        <v>0.14052228003801415</v>
      </c>
      <c r="BH292" s="4">
        <f>Tabela13[[#This Row],[V20]]/Tabela13[[#This Row],[V8]]</f>
        <v>1.2402439743987566</v>
      </c>
      <c r="BI292" s="4">
        <f>Tabela13[[#This Row],[V21]]/Tabela13[[#This Row],[V9]]</f>
        <v>0.81977764192506342</v>
      </c>
      <c r="BJ292" s="4">
        <f>Tabela13[[#This Row],[V22]]/Tabela13[[#This Row],[V10]]</f>
        <v>2.6983372787762616</v>
      </c>
      <c r="BK292" s="4">
        <f>Tabela13[[#This Row],[V23]]/Tabela13[[#This Row],[V11]]</f>
        <v>0.85523586973550791</v>
      </c>
      <c r="BL292" s="4">
        <f>Tabela13[[#This Row],[V24]]/Tabela13[[#This Row],[V12]]</f>
        <v>0.81977764192506342</v>
      </c>
      <c r="BM292" s="4">
        <f>Tabela13[[#This Row],[V25]]/Tabela13[[#This Row],[V13]]</f>
        <v>0.76040628730613657</v>
      </c>
      <c r="BN292" s="4">
        <f>Tabela13[[#This Row],[V26]]/Tabela13[[#This Row],[V14]]</f>
        <v>0.14052228003801415</v>
      </c>
      <c r="BO292" s="4">
        <f>Tabela13[[#This Row],[V27]]/Tabela13[[#This Row],[V15]]</f>
        <v>1.2047004420215257</v>
      </c>
      <c r="BP292" s="4">
        <f>Tabela13[[#This Row],[V28]]/Tabela13[[#This Row],[V16]]</f>
        <v>0.76040628730613657</v>
      </c>
      <c r="BQ292" s="4">
        <f>Tabela13[[#This Row],[V1]]-Tabela13[[#This Row],[V2]]</f>
        <v>1.2398408638817846</v>
      </c>
      <c r="BR292" s="4">
        <f>Tabela13[[#This Row],[V1]]-Tabela13[[#This Row],[V3]]</f>
        <v>1</v>
      </c>
      <c r="BS292" s="4">
        <f>Tabela13[[#This Row],[V1]]-Tabela13[[#This Row],[V4]]</f>
        <v>0.23984086388178461</v>
      </c>
      <c r="BT292" s="4">
        <f>Tabela13[[#This Row],[V2]]-Tabela13[[#This Row],[V1]]</f>
        <v>-1.2398408638817846</v>
      </c>
      <c r="BU292" s="4">
        <f>Tabela13[[#This Row],[V2]]-Tabela13[[#This Row],[V3]]</f>
        <v>-0.23984086388178461</v>
      </c>
      <c r="BV292" s="4">
        <f>Tabela13[[#This Row],[V2]]-Tabela13[[#This Row],[V4]]</f>
        <v>-1</v>
      </c>
      <c r="BW292" s="4">
        <f>AVERAGE(Tabela13[[#This Row],[V41]],Tabela13[[#This Row],[V42]])</f>
        <v>1.1199204319408924</v>
      </c>
      <c r="BX292" s="4">
        <f>AVERAGE(Tabela13[[#This Row],[V41]],Tabela13[[#This Row],[V43]])</f>
        <v>0.73984086388178461</v>
      </c>
      <c r="BY292" s="4">
        <f>AVERAGE(Tabela13[[#This Row],[V41]],Tabela13[[#This Row],[V44]])</f>
        <v>0</v>
      </c>
      <c r="BZ292" s="4">
        <f>AVERAGE(Tabela13[[#This Row],[V41]],Tabela13[[#This Row],[V45]])</f>
        <v>0.5</v>
      </c>
      <c r="CA292" s="4">
        <f>AVERAGE(Tabela13[[#This Row],[V41]],Tabela13[[#This Row],[V46]])</f>
        <v>0.1199204319408923</v>
      </c>
      <c r="CB292" s="4">
        <f>AVERAGE(Tabela13[[#This Row],[V42]],Tabela13[[#This Row],[V41]])</f>
        <v>1.1199204319408924</v>
      </c>
      <c r="CC292" s="4">
        <f>AVERAGE(Tabela13[[#This Row],[V42]],Tabela13[[#This Row],[V43]])</f>
        <v>0.6199204319408923</v>
      </c>
      <c r="CD292" s="4">
        <f>AVERAGE(Tabela13[[#This Row],[V42]],Tabela13[[#This Row],[V44]])</f>
        <v>-0.1199204319408923</v>
      </c>
      <c r="CE292" s="4">
        <f>AVERAGE(Tabela13[[#This Row],[V42]],Tabela13[[#This Row],[V45]])</f>
        <v>0.3800795680591077</v>
      </c>
      <c r="CF292" s="4">
        <f>AVERAGE(Tabela13[[#This Row],[V42]],Tabela13[[#This Row],[V46]])</f>
        <v>0</v>
      </c>
      <c r="CG292" s="4">
        <f>AVERAGE(Tabela13[[#This Row],[V43]],Tabela13[[#This Row],[V41]])</f>
        <v>0.73984086388178461</v>
      </c>
      <c r="CH292" s="4">
        <f>AVERAGE(Tabela13[[#This Row],[V43]],Tabela13[[#This Row],[V42]])</f>
        <v>0.6199204319408923</v>
      </c>
      <c r="CI292" s="4">
        <f>AVERAGE(Tabela13[[#This Row],[V43]],Tabela13[[#This Row],[V44]])</f>
        <v>-0.5</v>
      </c>
      <c r="CJ292" s="4">
        <f>AVERAGE(Tabela13[[#This Row],[V43]],Tabela13[[#This Row],[V45]])</f>
        <v>0</v>
      </c>
      <c r="CK292" s="4">
        <f>AVERAGE(Tabela13[[#This Row],[V43]],Tabela13[[#This Row],[V46]])</f>
        <v>-0.3800795680591077</v>
      </c>
      <c r="CL292" s="4">
        <f>AVERAGE(Tabela13[[#This Row],[V44]],Tabela13[[#This Row],[V41]])</f>
        <v>0</v>
      </c>
      <c r="CM292" s="4">
        <f>AVERAGE(Tabela13[[#This Row],[V44]],Tabela13[[#This Row],[V42]])</f>
        <v>-0.1199204319408923</v>
      </c>
      <c r="CN292" s="4">
        <f>AVERAGE(Tabela13[[#This Row],[V44]],Tabela13[[#This Row],[V43]])</f>
        <v>-0.5</v>
      </c>
      <c r="CO292" s="4">
        <f>AVERAGE(Tabela13[[#This Row],[V44]],Tabela13[[#This Row],[V45]])</f>
        <v>-0.73984086388178461</v>
      </c>
      <c r="CP292" s="4">
        <f>AVERAGE(Tabela13[[#This Row],[V44]],Tabela13[[#This Row],[V46]])</f>
        <v>-1.1199204319408924</v>
      </c>
      <c r="CQ292" s="4">
        <f>AVERAGE(Tabela13[[#This Row],[V45]],Tabela13[[#This Row],[V41]])</f>
        <v>0.5</v>
      </c>
      <c r="CR292" s="4">
        <f>AVERAGE(Tabela13[[#This Row],[V45]],Tabela13[[#This Row],[V42]])</f>
        <v>0.3800795680591077</v>
      </c>
      <c r="CS292" s="4">
        <f>AVERAGE(Tabela13[[#This Row],[V45]],Tabela13[[#This Row],[V43]])</f>
        <v>0</v>
      </c>
      <c r="CT292" s="4">
        <f>AVERAGE(Tabela13[[#This Row],[V45]],Tabela13[[#This Row],[V44]])</f>
        <v>-0.73984086388178461</v>
      </c>
      <c r="CU292" s="4">
        <f>AVERAGE(Tabela13[[#This Row],[V45]],Tabela13[[#This Row],[V46]])</f>
        <v>-0.6199204319408923</v>
      </c>
      <c r="CV292" s="4">
        <f>AVERAGE(Tabela13[[#This Row],[V46]],Tabela13[[#This Row],[V41]])</f>
        <v>0.1199204319408923</v>
      </c>
      <c r="CW292" s="4">
        <f>AVERAGE(Tabela13[[#This Row],[V46]],Tabela13[[#This Row],[V42]])</f>
        <v>0</v>
      </c>
      <c r="CX292" s="4">
        <f>AVERAGE(Tabela13[[#This Row],[V46]],Tabela13[[#This Row],[V43]])</f>
        <v>-0.3800795680591077</v>
      </c>
      <c r="CY292" s="4">
        <f>AVERAGE(Tabela13[[#This Row],[V46]],Tabela13[[#This Row],[V44]])</f>
        <v>-1.1199204319408924</v>
      </c>
      <c r="CZ292" s="4">
        <f>AVERAGE(Tabela13[[#This Row],[V46]],Tabela13[[#This Row],[V45]])</f>
        <v>-0.6199204319408923</v>
      </c>
      <c r="DA292" s="3">
        <f>_xlfn.STDEV.S(Tabela13[[#This Row],[V41]],Tabela13[[#This Row],[V42]])</f>
        <v>0.16959310125644925</v>
      </c>
      <c r="DB292" s="3">
        <f>_xlfn.STDEV.S(Tabela13[[#This Row],[V41]],Tabela13[[#This Row],[V43]])</f>
        <v>0.70710678118654757</v>
      </c>
      <c r="DC292" s="3">
        <f>_xlfn.STDEV.S(Tabela13[[#This Row],[V41]],Tabela13[[#This Row],[V44]])</f>
        <v>1.7533997648859942</v>
      </c>
      <c r="DD292" s="3">
        <f>_xlfn.STDEV.S(Tabela13[[#This Row],[V41]],Tabela13[[#This Row],[V45]])</f>
        <v>1.0462929836994468</v>
      </c>
      <c r="DE292" s="3">
        <f>_xlfn.STDEV.S(Tabela13[[#This Row],[V41]],Tabela13[[#This Row],[V46]])</f>
        <v>1.5838066636295447</v>
      </c>
      <c r="DF292" s="3">
        <f>_xlfn.STDEV.S(Tabela13[[#This Row],[V42]],Tabela13[[#This Row],[V41]])</f>
        <v>0.16959310125644925</v>
      </c>
      <c r="DG292" s="3">
        <f>_xlfn.STDEV.S(Tabela13[[#This Row],[V42]],Tabela13[[#This Row],[V43]])</f>
        <v>0.53751367993009791</v>
      </c>
      <c r="DH292" s="3">
        <f>_xlfn.STDEV.S(Tabela13[[#This Row],[V42]],Tabela13[[#This Row],[V44]])</f>
        <v>1.5838066636295447</v>
      </c>
      <c r="DI292" s="3">
        <f>_xlfn.STDEV.S(Tabela13[[#This Row],[V42]],Tabela13[[#This Row],[V45]])</f>
        <v>0.87669988244299712</v>
      </c>
      <c r="DJ292" s="3">
        <f>_xlfn.STDEV.S(Tabela13[[#This Row],[V42]],Tabela13[[#This Row],[V46]])</f>
        <v>1.4142135623730951</v>
      </c>
      <c r="DK292" s="3">
        <f>_xlfn.STDEV.S(Tabela13[[#This Row],[V43]],Tabela13[[#This Row],[V41]])</f>
        <v>0.70710678118654757</v>
      </c>
      <c r="DL292" s="3">
        <f>_xlfn.STDEV.S(Tabela13[[#This Row],[V43]],Tabela13[[#This Row],[V42]])</f>
        <v>0.53751367993009791</v>
      </c>
      <c r="DM292" s="3">
        <f>_xlfn.STDEV.S(Tabela13[[#This Row],[V43]],Tabela13[[#This Row],[V44]])</f>
        <v>1.0462929836994468</v>
      </c>
      <c r="DN292" s="3">
        <f>_xlfn.STDEV.S(Tabela13[[#This Row],[V43]],Tabela13[[#This Row],[V45]])</f>
        <v>0.33918620251289916</v>
      </c>
      <c r="DO292" s="3">
        <f>_xlfn.STDEV.S(Tabela13[[#This Row],[V43]],Tabela13[[#This Row],[V46]])</f>
        <v>0.87669988244299712</v>
      </c>
      <c r="DP292" s="3">
        <f>_xlfn.STDEV.S(Tabela13[[#This Row],[V44]],Tabela13[[#This Row],[V41]])</f>
        <v>1.7533997648859942</v>
      </c>
      <c r="DQ292" s="3">
        <f>_xlfn.STDEV.S(Tabela13[[#This Row],[V44]],Tabela13[[#This Row],[V42]])</f>
        <v>1.5838066636295447</v>
      </c>
      <c r="DR292" s="3">
        <f>_xlfn.STDEV.S(Tabela13[[#This Row],[V44]],Tabela13[[#This Row],[V43]])</f>
        <v>1.0462929836994468</v>
      </c>
      <c r="DS292" s="3">
        <f>_xlfn.STDEV.S(Tabela13[[#This Row],[V44]],Tabela13[[#This Row],[V45]])</f>
        <v>0.70710678118654757</v>
      </c>
      <c r="DT292" s="3">
        <f>_xlfn.STDEV.S(Tabela13[[#This Row],[V44]],Tabela13[[#This Row],[V46]])</f>
        <v>0.16959310125644925</v>
      </c>
      <c r="DU292" s="3">
        <f>_xlfn.STDEV.S(Tabela13[[#This Row],[V45]],Tabela13[[#This Row],[V41]])</f>
        <v>1.0462929836994468</v>
      </c>
      <c r="DV292" s="3">
        <f>_xlfn.STDEV.S(Tabela13[[#This Row],[V45]],Tabela13[[#This Row],[V42]])</f>
        <v>0.87669988244299712</v>
      </c>
      <c r="DW292" s="3">
        <f>_xlfn.STDEV.S(Tabela13[[#This Row],[V45]],Tabela13[[#This Row],[V43]])</f>
        <v>0.33918620251289916</v>
      </c>
      <c r="DX292" s="3">
        <f>_xlfn.STDEV.S(Tabela13[[#This Row],[V45]],Tabela13[[#This Row],[V44]])</f>
        <v>0.70710678118654757</v>
      </c>
      <c r="DY292" s="3">
        <f>_xlfn.STDEV.S(Tabela13[[#This Row],[V45]],Tabela13[[#This Row],[V46]])</f>
        <v>0.53751367993009791</v>
      </c>
      <c r="DZ292" s="3">
        <f>_xlfn.STDEV.S(Tabela13[[#This Row],[V46]],Tabela13[[#This Row],[V41]])</f>
        <v>1.5838066636295447</v>
      </c>
      <c r="EA292" s="3">
        <f>_xlfn.STDEV.S(Tabela13[[#This Row],[V46]],Tabela13[[#This Row],[V42]])</f>
        <v>1.4142135623730951</v>
      </c>
      <c r="EB292" s="3">
        <f>_xlfn.STDEV.S(Tabela13[[#This Row],[V46]],Tabela13[[#This Row],[V43]])</f>
        <v>0.87669988244299712</v>
      </c>
      <c r="EC292" s="3">
        <f>_xlfn.STDEV.S(Tabela13[[#This Row],[V46]],Tabela13[[#This Row],[V44]])</f>
        <v>0.16959310125644925</v>
      </c>
      <c r="ED292" s="3">
        <f>_xlfn.STDEV.S(Tabela13[[#This Row],[V46]],Tabela13[[#This Row],[V45]])</f>
        <v>0.53751367993009791</v>
      </c>
      <c r="EE292" s="3">
        <f t="shared" si="308"/>
        <v>0.15143317008917656</v>
      </c>
      <c r="EF292" s="3">
        <f t="shared" si="309"/>
        <v>0.95575523833126974</v>
      </c>
      <c r="EG292" s="3" t="str">
        <f t="shared" si="310"/>
        <v/>
      </c>
      <c r="EH292" s="3">
        <f t="shared" si="311"/>
        <v>2.0925859673988936</v>
      </c>
      <c r="EI292" s="3">
        <f t="shared" si="312"/>
        <v>13.207146088417932</v>
      </c>
      <c r="EJ292" s="3">
        <f t="shared" si="313"/>
        <v>0.15143317008917656</v>
      </c>
      <c r="EK292" s="3">
        <f t="shared" si="314"/>
        <v>0.86706882405409791</v>
      </c>
      <c r="EL292" s="3">
        <f t="shared" si="315"/>
        <v>-13.207146088417932</v>
      </c>
      <c r="EM292" s="3">
        <f t="shared" si="316"/>
        <v>2.3066219710780613</v>
      </c>
      <c r="EN292" s="3" t="str">
        <f t="shared" si="317"/>
        <v/>
      </c>
      <c r="EO292" s="3">
        <f t="shared" si="318"/>
        <v>0.95575523833126974</v>
      </c>
      <c r="EP292" s="3">
        <f t="shared" si="319"/>
        <v>0.86706882405409791</v>
      </c>
      <c r="EQ292" s="3">
        <f t="shared" si="320"/>
        <v>-2.0925859673988936</v>
      </c>
      <c r="ER292" s="3" t="str">
        <f t="shared" si="321"/>
        <v/>
      </c>
      <c r="ES292" s="3" t="str">
        <f t="shared" si="322"/>
        <v/>
      </c>
      <c r="ET292" s="3" t="str">
        <f t="shared" si="323"/>
        <v/>
      </c>
      <c r="EU292" s="3" t="str">
        <f t="shared" si="324"/>
        <v/>
      </c>
      <c r="EV292" s="3">
        <f t="shared" si="325"/>
        <v>-2.0925859673988936</v>
      </c>
      <c r="EW292" s="3">
        <f t="shared" si="326"/>
        <v>-0.95575523833126974</v>
      </c>
      <c r="EX292" s="3">
        <f t="shared" si="327"/>
        <v>-0.15143317008917656</v>
      </c>
      <c r="EY292" s="3">
        <f t="shared" si="328"/>
        <v>2.0925859673988936</v>
      </c>
      <c r="EZ292" s="3">
        <f t="shared" si="329"/>
        <v>2.3066219710780613</v>
      </c>
      <c r="FA292" s="3" t="str">
        <f t="shared" si="330"/>
        <v/>
      </c>
      <c r="FB292" s="3">
        <f t="shared" si="331"/>
        <v>-0.95575523833126974</v>
      </c>
      <c r="FC292" s="3">
        <f t="shared" si="332"/>
        <v>-0.86706882405409791</v>
      </c>
      <c r="FD292" s="3">
        <f t="shared" si="333"/>
        <v>13.207146088417932</v>
      </c>
      <c r="FE292" s="3" t="str">
        <f t="shared" si="334"/>
        <v/>
      </c>
      <c r="FF292" s="3">
        <f t="shared" si="335"/>
        <v>-2.3066219710780613</v>
      </c>
      <c r="FG292" s="3">
        <f t="shared" si="336"/>
        <v>-0.15143317008917656</v>
      </c>
      <c r="FH292" s="3">
        <f t="shared" si="337"/>
        <v>-0.86706882405409791</v>
      </c>
      <c r="FI292" s="4">
        <f t="shared" si="338"/>
        <v>0.34782608695652173</v>
      </c>
      <c r="FJ292" s="4">
        <f t="shared" si="339"/>
        <v>0</v>
      </c>
      <c r="FK292" s="4">
        <f t="shared" si="340"/>
        <v>2.0795885219274499</v>
      </c>
      <c r="FL292" s="4">
        <f t="shared" si="341"/>
        <v>0.70871683811586372</v>
      </c>
      <c r="FM292" s="4">
        <f>Tabela13[[#This Row],[V139]]-Tabela13[[#This Row],[V140]]</f>
        <v>1.3708716838115862</v>
      </c>
      <c r="FN292" s="4">
        <f>Tabela13[[#This Row],[V1]]-Tabela13[[#This Row],[V2]]/2</f>
        <v>1.2833191247513498</v>
      </c>
      <c r="FO292" s="4">
        <f>Tabela13[[#This Row],[V1]]-Tabela13[[#This Row],[V3]]/2</f>
        <v>1.1633986928104574</v>
      </c>
      <c r="FP292" s="4">
        <f>Tabela13[[#This Row],[V1]]-Tabela13[[#This Row],[V4]]/2</f>
        <v>0.78331912475134979</v>
      </c>
      <c r="FQ292" s="4">
        <f>Tabela13[[#This Row],[V2]]-Tabela13[[#This Row],[V1]]/2</f>
        <v>-0.576442171071327</v>
      </c>
      <c r="FR292" s="4">
        <f>Tabela13[[#This Row],[V2]]-Tabela13[[#This Row],[V3]]/2</f>
        <v>-7.6442171071327086E-2</v>
      </c>
      <c r="FS292" s="4">
        <f>Tabela13[[#This Row],[V2]]-Tabela13[[#This Row],[V4]]/2</f>
        <v>-0.45652173913043476</v>
      </c>
      <c r="FT292" s="4">
        <f t="shared" si="342"/>
        <v>0.90884931763393562</v>
      </c>
      <c r="FU292" s="4">
        <f t="shared" si="343"/>
        <v>0.86078373392872598</v>
      </c>
      <c r="FV292" s="4">
        <f t="shared" si="344"/>
        <v>0.66448659357780726</v>
      </c>
      <c r="FW292" s="4">
        <f t="shared" si="345"/>
        <v>-0.52291743419924974</v>
      </c>
      <c r="FX292" s="4">
        <f t="shared" si="346"/>
        <v>-7.6293796730405053E-2</v>
      </c>
      <c r="FY292" s="4">
        <f t="shared" si="347"/>
        <v>-0.42826415287665476</v>
      </c>
      <c r="FZ292" s="4">
        <f t="shared" si="348"/>
        <v>163.59287717410842</v>
      </c>
      <c r="GA292" s="4">
        <f t="shared" si="349"/>
        <v>154.94107210717067</v>
      </c>
      <c r="GB292" s="4">
        <f t="shared" si="350"/>
        <v>119.6075868440053</v>
      </c>
      <c r="GC292" s="4">
        <f t="shared" si="351"/>
        <v>-94.12513815586496</v>
      </c>
      <c r="GD292" s="4">
        <f t="shared" si="352"/>
        <v>-13.73288341147291</v>
      </c>
      <c r="GE292" s="4">
        <f t="shared" si="353"/>
        <v>-77.087547517797844</v>
      </c>
      <c r="GF292" s="4">
        <f>Tabela13[[#This Row],[V1]]-Tabela13[[#This Row],[V2]]/Tabela13[[#This Row],[V2]]</f>
        <v>0.32679738562091498</v>
      </c>
      <c r="GG292" s="4">
        <f>Tabela13[[#This Row],[V1]]-Tabela13[[#This Row],[V3]]/Tabela13[[#This Row],[V3]]</f>
        <v>0.32679738562091498</v>
      </c>
      <c r="GH292" s="4">
        <f>Tabela13[[#This Row],[V1]]-Tabela13[[#This Row],[V4]]/Tabela13[[#This Row],[V4]]</f>
        <v>0.32679738562091498</v>
      </c>
      <c r="GI292" s="4">
        <f>Tabela13[[#This Row],[V2]]-Tabela13[[#This Row],[V1]]/Tabela13[[#This Row],[V1]]</f>
        <v>-0.91304347826086962</v>
      </c>
      <c r="GJ292" s="4">
        <f>Tabela13[[#This Row],[V2]]-Tabela13[[#This Row],[V3]]/Tabela13[[#This Row],[V3]]</f>
        <v>-0.91304347826086962</v>
      </c>
      <c r="GK292" s="4">
        <f>Tabela13[[#This Row],[V2]]-Tabela13[[#This Row],[V4]]/Tabela13[[#This Row],[V4]]</f>
        <v>-0.91304347826086962</v>
      </c>
      <c r="GL292" s="4">
        <f t="shared" si="354"/>
        <v>0.59372374046845522</v>
      </c>
      <c r="GM292" s="4">
        <f t="shared" si="355"/>
        <v>0.70687695368002268</v>
      </c>
      <c r="GN292" s="4">
        <f t="shared" si="356"/>
        <v>0.8399251628978871</v>
      </c>
      <c r="GO292" s="3">
        <f t="shared" si="357"/>
        <v>1</v>
      </c>
      <c r="GP292" s="3">
        <v>100</v>
      </c>
      <c r="GQ292" s="3">
        <f t="shared" si="358"/>
        <v>0.53</v>
      </c>
      <c r="GR292" s="3">
        <f t="shared" si="359"/>
        <v>53</v>
      </c>
      <c r="GS292" s="34">
        <f>COUNTIF($D$2:D291,Tabela13[[#This Row],[HomeTeam]])</f>
        <v>14</v>
      </c>
      <c r="GT292" s="34">
        <f>COUNTIF($E$2:E291,Tabela13[[#This Row],[AwayTeam]])</f>
        <v>14</v>
      </c>
      <c r="GU292" s="3">
        <f>IFERROR(AVERAGEIFS($AD$2:AD291,$D$2:D291,Tabela13[[#This Row],[HomeTeam]],$GS$2:GS291,"&gt;="&amp;Tabela13[[#This Row],[Contagem_H]]-5),"")</f>
        <v>1.4303687257846851</v>
      </c>
      <c r="GV292" s="3">
        <f>IFERROR(AVERAGEIFS($G$2:G291,$E$2:E291,Tabela13[[#This Row],[AwayTeam]],$GT$2:GT291,"&gt;="&amp;Tabela13[[#This Row],[Contagem_A]]-5),"")</f>
        <v>2</v>
      </c>
      <c r="GW292" s="3">
        <f>IFERROR(AVERAGEIFS($GQ$2:GQ291,$D$2:D291,Tabela13[[#This Row],[HomeTeam]],$GS$2:GS291,"&gt;="&amp;Tabela13[[#This Row],[Contagem_H]]-5),"")</f>
        <v>-0.41399999999999998</v>
      </c>
    </row>
    <row r="293" spans="1:205" x14ac:dyDescent="0.25">
      <c r="A293" t="s">
        <v>127</v>
      </c>
      <c r="B293" t="s">
        <v>241</v>
      </c>
      <c r="C293" t="s">
        <v>177</v>
      </c>
      <c r="D293" t="s">
        <v>22</v>
      </c>
      <c r="E293" t="s">
        <v>141</v>
      </c>
      <c r="F293" s="3">
        <v>1</v>
      </c>
      <c r="G293" s="3">
        <v>1</v>
      </c>
      <c r="H293" s="3" t="str">
        <f t="shared" si="360"/>
        <v>D</v>
      </c>
      <c r="I293" s="3">
        <v>3.25</v>
      </c>
      <c r="J293" s="3">
        <v>4</v>
      </c>
      <c r="K293" s="3">
        <v>2.0499999999999998</v>
      </c>
      <c r="L293" s="3">
        <v>1.44</v>
      </c>
      <c r="M293" s="3">
        <v>2.7</v>
      </c>
      <c r="N293" s="3">
        <f t="shared" si="289"/>
        <v>2</v>
      </c>
      <c r="O293" s="3">
        <f t="shared" si="290"/>
        <v>1</v>
      </c>
      <c r="P293" s="3">
        <f t="shared" si="291"/>
        <v>1</v>
      </c>
      <c r="Q293" s="3">
        <f t="shared" si="292"/>
        <v>4.5497185741088186E-2</v>
      </c>
      <c r="R293" s="3">
        <f t="shared" si="293"/>
        <v>6.481481481481477E-2</v>
      </c>
      <c r="S293" s="3">
        <f t="shared" si="294"/>
        <v>3.3978658536585367</v>
      </c>
      <c r="T293" s="3">
        <f t="shared" si="295"/>
        <v>4.1819887429643527</v>
      </c>
      <c r="U293" s="3">
        <f t="shared" si="296"/>
        <v>2.1432692307692305</v>
      </c>
      <c r="V293" s="3">
        <f t="shared" si="297"/>
        <v>1.5055159474671669</v>
      </c>
      <c r="W293" s="3">
        <f t="shared" si="298"/>
        <v>2.8228424015009383</v>
      </c>
      <c r="X293" s="4">
        <f t="shared" si="299"/>
        <v>0.30769230769230771</v>
      </c>
      <c r="Y293" s="4">
        <f t="shared" si="300"/>
        <v>0.25</v>
      </c>
      <c r="Z293" s="4">
        <f t="shared" si="301"/>
        <v>0.48780487804878053</v>
      </c>
      <c r="AA293" s="4">
        <f t="shared" si="302"/>
        <v>0.69444444444444442</v>
      </c>
      <c r="AB293" s="4">
        <f t="shared" si="303"/>
        <v>0.37037037037037035</v>
      </c>
      <c r="AC293" s="4">
        <f t="shared" si="304"/>
        <v>0.65384615384615385</v>
      </c>
      <c r="AD293" s="4">
        <f t="shared" si="305"/>
        <v>0.74390243902439024</v>
      </c>
      <c r="AE293" s="4">
        <f t="shared" si="306"/>
        <v>0.65384615384615385</v>
      </c>
      <c r="AF293" s="4">
        <f t="shared" si="307"/>
        <v>0.74390243902439024</v>
      </c>
      <c r="AG293" s="4">
        <f>IFERROR(AVERAGE(Tabela13[[#This Row],[V1]],Tabela13[[#This Row],[V2]]),"")</f>
        <v>0.6988742964352721</v>
      </c>
      <c r="AH293" s="4">
        <f>IFERROR(AVERAGE(Tabela13[[#This Row],[V1]],Tabela13[[#This Row],[V3]]),"")</f>
        <v>0.65384615384615385</v>
      </c>
      <c r="AI293" s="4">
        <f>IFERROR(AVERAGE(Tabela13[[#This Row],[V1]],Tabela13[[#This Row],[V4]]),"")</f>
        <v>0.6988742964352721</v>
      </c>
      <c r="AJ293" s="4">
        <f>IFERROR(AVERAGE(Tabela13[[#This Row],[V2]],Tabela13[[#This Row],[V1]]),"")</f>
        <v>0.6988742964352721</v>
      </c>
      <c r="AK293" s="4">
        <f>IFERROR(AVERAGE(Tabela13[[#This Row],[V2]],Tabela13[[#This Row],[V3]]),"")</f>
        <v>0.6988742964352721</v>
      </c>
      <c r="AL293" s="4">
        <f>IFERROR(AVERAGE(Tabela13[[#This Row],[V2]],Tabela13[[#This Row],[V4]]),"")</f>
        <v>0.74390243902439024</v>
      </c>
      <c r="AM293" s="4">
        <f>IFERROR(AVERAGE(Tabela13[[#This Row],[V3]],Tabela13[[#This Row],[V1]]),"")</f>
        <v>0.65384615384615385</v>
      </c>
      <c r="AN293" s="4">
        <f>IFERROR(AVERAGE(Tabela13[[#This Row],[V3]],Tabela13[[#This Row],[V2]]),"")</f>
        <v>0.6988742964352721</v>
      </c>
      <c r="AO293" s="4">
        <f>IFERROR(AVERAGE(Tabela13[[#This Row],[V3]],Tabela13[[#This Row],[V4]]),"")</f>
        <v>0.6988742964352721</v>
      </c>
      <c r="AP293" s="4">
        <f>IFERROR(AVERAGE(Tabela13[[#This Row],[V4]],Tabela13[[#This Row],[V1]]),"")</f>
        <v>0.6988742964352721</v>
      </c>
      <c r="AQ293" s="4">
        <f>IFERROR(AVERAGE(Tabela13[[#This Row],[V4]],Tabela13[[#This Row],[V2]]),"")</f>
        <v>0.74390243902439024</v>
      </c>
      <c r="AR293" s="4">
        <f>IFERROR(AVERAGE(Tabela13[[#This Row],[V4]],Tabela13[[#This Row],[V3]]),"")</f>
        <v>0.6988742964352721</v>
      </c>
      <c r="AS293" s="4">
        <f>_xlfn.STDEV.S(Tabela13[[#This Row],[V1]:[V2]])</f>
        <v>6.3679409938000517E-2</v>
      </c>
      <c r="AT293" s="4">
        <f>_xlfn.STDEV.S(Tabela13[[#This Row],[V1]],Tabela13[[#This Row],[V3]])</f>
        <v>0</v>
      </c>
      <c r="AU293" s="4">
        <f>_xlfn.STDEV.S(Tabela13[[#This Row],[V1]],Tabela13[[#This Row],[V4]])</f>
        <v>6.3679409938000517E-2</v>
      </c>
      <c r="AV293" s="4">
        <f>_xlfn.STDEV.S(Tabela13[[#This Row],[V2]],Tabela13[[#This Row],[V1]])</f>
        <v>6.3679409938000517E-2</v>
      </c>
      <c r="AW293" s="4">
        <f>_xlfn.STDEV.S(Tabela13[[#This Row],[V2]],Tabela13[[#This Row],[V3]])</f>
        <v>6.3679409938000517E-2</v>
      </c>
      <c r="AX293" s="4">
        <f>_xlfn.STDEV.S(Tabela13[[#This Row],[V42]],Tabela13[[#This Row],[V44]])</f>
        <v>6.3679409938000517E-2</v>
      </c>
      <c r="AY293" s="4">
        <f>_xlfn.STDEV.S(Tabela13[[#This Row],[V3]],Tabela13[[#This Row],[V1]])</f>
        <v>0</v>
      </c>
      <c r="AZ293" s="4">
        <f>_xlfn.STDEV.S(Tabela13[[#This Row],[V3]],Tabela13[[#This Row],[V2]])</f>
        <v>6.3679409938000517E-2</v>
      </c>
      <c r="BA293" s="4">
        <f>_xlfn.STDEV.S(Tabela13[[#This Row],[V3]],Tabela13[[#This Row],[V4]])</f>
        <v>6.3679409938000517E-2</v>
      </c>
      <c r="BB293" s="4">
        <f>_xlfn.STDEV.S(Tabela13[[#This Row],[V4]],Tabela13[[#This Row],[V1]])</f>
        <v>6.3679409938000517E-2</v>
      </c>
      <c r="BC293" s="4">
        <f>_xlfn.STDEV.S(Tabela13[[#This Row],[V4]],Tabela13[[#This Row],[V2]])</f>
        <v>0</v>
      </c>
      <c r="BD293" s="4">
        <f>_xlfn.STDEV.S(Tabela13[[#This Row],[V4]],Tabela13[[#This Row],[V3]])</f>
        <v>6.3679409938000517E-2</v>
      </c>
      <c r="BE293" s="4">
        <f>Tabela13[[#This Row],[V17]]/Tabela13[[#This Row],[V5]]</f>
        <v>9.1117115428065165E-2</v>
      </c>
      <c r="BF293" s="4">
        <f>Tabela13[[#This Row],[V18]]/Tabela13[[#This Row],[V6]]</f>
        <v>0</v>
      </c>
      <c r="BG293" s="4">
        <f>Tabela13[[#This Row],[V19]]/Tabela13[[#This Row],[V7]]</f>
        <v>9.1117115428065165E-2</v>
      </c>
      <c r="BH293" s="4">
        <f>Tabela13[[#This Row],[V20]]/Tabela13[[#This Row],[V8]]</f>
        <v>9.1117115428065165E-2</v>
      </c>
      <c r="BI293" s="4">
        <f>Tabela13[[#This Row],[V21]]/Tabela13[[#This Row],[V9]]</f>
        <v>9.1117115428065165E-2</v>
      </c>
      <c r="BJ293" s="4">
        <f>Tabela13[[#This Row],[V22]]/Tabela13[[#This Row],[V10]]</f>
        <v>8.5601829752722E-2</v>
      </c>
      <c r="BK293" s="4">
        <f>Tabela13[[#This Row],[V23]]/Tabela13[[#This Row],[V11]]</f>
        <v>0</v>
      </c>
      <c r="BL293" s="4">
        <f>Tabela13[[#This Row],[V24]]/Tabela13[[#This Row],[V12]]</f>
        <v>9.1117115428065165E-2</v>
      </c>
      <c r="BM293" s="4">
        <f>Tabela13[[#This Row],[V25]]/Tabela13[[#This Row],[V13]]</f>
        <v>9.1117115428065165E-2</v>
      </c>
      <c r="BN293" s="4">
        <f>Tabela13[[#This Row],[V26]]/Tabela13[[#This Row],[V14]]</f>
        <v>9.1117115428065165E-2</v>
      </c>
      <c r="BO293" s="4">
        <f>Tabela13[[#This Row],[V27]]/Tabela13[[#This Row],[V15]]</f>
        <v>0</v>
      </c>
      <c r="BP293" s="4">
        <f>Tabela13[[#This Row],[V28]]/Tabela13[[#This Row],[V16]]</f>
        <v>9.1117115428065165E-2</v>
      </c>
      <c r="BQ293" s="4">
        <f>Tabela13[[#This Row],[V1]]-Tabela13[[#This Row],[V2]]</f>
        <v>-9.0056285178236384E-2</v>
      </c>
      <c r="BR293" s="4">
        <f>Tabela13[[#This Row],[V1]]-Tabela13[[#This Row],[V3]]</f>
        <v>0</v>
      </c>
      <c r="BS293" s="4">
        <f>Tabela13[[#This Row],[V1]]-Tabela13[[#This Row],[V4]]</f>
        <v>-9.0056285178236384E-2</v>
      </c>
      <c r="BT293" s="4">
        <f>Tabela13[[#This Row],[V2]]-Tabela13[[#This Row],[V1]]</f>
        <v>9.0056285178236384E-2</v>
      </c>
      <c r="BU293" s="4">
        <f>Tabela13[[#This Row],[V2]]-Tabela13[[#This Row],[V3]]</f>
        <v>9.0056285178236384E-2</v>
      </c>
      <c r="BV293" s="4">
        <f>Tabela13[[#This Row],[V2]]-Tabela13[[#This Row],[V4]]</f>
        <v>0</v>
      </c>
      <c r="BW293" s="4">
        <f>AVERAGE(Tabela13[[#This Row],[V41]],Tabela13[[#This Row],[V42]])</f>
        <v>-4.5028142589118192E-2</v>
      </c>
      <c r="BX293" s="4">
        <f>AVERAGE(Tabela13[[#This Row],[V41]],Tabela13[[#This Row],[V43]])</f>
        <v>-9.0056285178236384E-2</v>
      </c>
      <c r="BY293" s="4">
        <f>AVERAGE(Tabela13[[#This Row],[V41]],Tabela13[[#This Row],[V44]])</f>
        <v>0</v>
      </c>
      <c r="BZ293" s="4">
        <f>AVERAGE(Tabela13[[#This Row],[V41]],Tabela13[[#This Row],[V45]])</f>
        <v>0</v>
      </c>
      <c r="CA293" s="4">
        <f>AVERAGE(Tabela13[[#This Row],[V41]],Tabela13[[#This Row],[V46]])</f>
        <v>-4.5028142589118192E-2</v>
      </c>
      <c r="CB293" s="4">
        <f>AVERAGE(Tabela13[[#This Row],[V42]],Tabela13[[#This Row],[V41]])</f>
        <v>-4.5028142589118192E-2</v>
      </c>
      <c r="CC293" s="4">
        <f>AVERAGE(Tabela13[[#This Row],[V42]],Tabela13[[#This Row],[V43]])</f>
        <v>-4.5028142589118192E-2</v>
      </c>
      <c r="CD293" s="4">
        <f>AVERAGE(Tabela13[[#This Row],[V42]],Tabela13[[#This Row],[V44]])</f>
        <v>4.5028142589118192E-2</v>
      </c>
      <c r="CE293" s="4">
        <f>AVERAGE(Tabela13[[#This Row],[V42]],Tabela13[[#This Row],[V45]])</f>
        <v>4.5028142589118192E-2</v>
      </c>
      <c r="CF293" s="4">
        <f>AVERAGE(Tabela13[[#This Row],[V42]],Tabela13[[#This Row],[V46]])</f>
        <v>0</v>
      </c>
      <c r="CG293" s="4">
        <f>AVERAGE(Tabela13[[#This Row],[V43]],Tabela13[[#This Row],[V41]])</f>
        <v>-9.0056285178236384E-2</v>
      </c>
      <c r="CH293" s="4">
        <f>AVERAGE(Tabela13[[#This Row],[V43]],Tabela13[[#This Row],[V42]])</f>
        <v>-4.5028142589118192E-2</v>
      </c>
      <c r="CI293" s="4">
        <f>AVERAGE(Tabela13[[#This Row],[V43]],Tabela13[[#This Row],[V44]])</f>
        <v>0</v>
      </c>
      <c r="CJ293" s="4">
        <f>AVERAGE(Tabela13[[#This Row],[V43]],Tabela13[[#This Row],[V45]])</f>
        <v>0</v>
      </c>
      <c r="CK293" s="4">
        <f>AVERAGE(Tabela13[[#This Row],[V43]],Tabela13[[#This Row],[V46]])</f>
        <v>-4.5028142589118192E-2</v>
      </c>
      <c r="CL293" s="4">
        <f>AVERAGE(Tabela13[[#This Row],[V44]],Tabela13[[#This Row],[V41]])</f>
        <v>0</v>
      </c>
      <c r="CM293" s="4">
        <f>AVERAGE(Tabela13[[#This Row],[V44]],Tabela13[[#This Row],[V42]])</f>
        <v>4.5028142589118192E-2</v>
      </c>
      <c r="CN293" s="4">
        <f>AVERAGE(Tabela13[[#This Row],[V44]],Tabela13[[#This Row],[V43]])</f>
        <v>0</v>
      </c>
      <c r="CO293" s="4">
        <f>AVERAGE(Tabela13[[#This Row],[V44]],Tabela13[[#This Row],[V45]])</f>
        <v>9.0056285178236384E-2</v>
      </c>
      <c r="CP293" s="4">
        <f>AVERAGE(Tabela13[[#This Row],[V44]],Tabela13[[#This Row],[V46]])</f>
        <v>4.5028142589118192E-2</v>
      </c>
      <c r="CQ293" s="4">
        <f>AVERAGE(Tabela13[[#This Row],[V45]],Tabela13[[#This Row],[V41]])</f>
        <v>0</v>
      </c>
      <c r="CR293" s="4">
        <f>AVERAGE(Tabela13[[#This Row],[V45]],Tabela13[[#This Row],[V42]])</f>
        <v>4.5028142589118192E-2</v>
      </c>
      <c r="CS293" s="4">
        <f>AVERAGE(Tabela13[[#This Row],[V45]],Tabela13[[#This Row],[V43]])</f>
        <v>0</v>
      </c>
      <c r="CT293" s="4">
        <f>AVERAGE(Tabela13[[#This Row],[V45]],Tabela13[[#This Row],[V44]])</f>
        <v>9.0056285178236384E-2</v>
      </c>
      <c r="CU293" s="4">
        <f>AVERAGE(Tabela13[[#This Row],[V45]],Tabela13[[#This Row],[V46]])</f>
        <v>4.5028142589118192E-2</v>
      </c>
      <c r="CV293" s="4">
        <f>AVERAGE(Tabela13[[#This Row],[V46]],Tabela13[[#This Row],[V41]])</f>
        <v>-4.5028142589118192E-2</v>
      </c>
      <c r="CW293" s="4">
        <f>AVERAGE(Tabela13[[#This Row],[V46]],Tabela13[[#This Row],[V42]])</f>
        <v>0</v>
      </c>
      <c r="CX293" s="4">
        <f>AVERAGE(Tabela13[[#This Row],[V46]],Tabela13[[#This Row],[V43]])</f>
        <v>-4.5028142589118192E-2</v>
      </c>
      <c r="CY293" s="4">
        <f>AVERAGE(Tabela13[[#This Row],[V46]],Tabela13[[#This Row],[V44]])</f>
        <v>4.5028142589118192E-2</v>
      </c>
      <c r="CZ293" s="4">
        <f>AVERAGE(Tabela13[[#This Row],[V46]],Tabela13[[#This Row],[V45]])</f>
        <v>4.5028142589118192E-2</v>
      </c>
      <c r="DA293" s="3">
        <f>_xlfn.STDEV.S(Tabela13[[#This Row],[V41]],Tabela13[[#This Row],[V42]])</f>
        <v>6.3679409938000517E-2</v>
      </c>
      <c r="DB293" s="3">
        <f>_xlfn.STDEV.S(Tabela13[[#This Row],[V41]],Tabela13[[#This Row],[V43]])</f>
        <v>0</v>
      </c>
      <c r="DC293" s="3">
        <f>_xlfn.STDEV.S(Tabela13[[#This Row],[V41]],Tabela13[[#This Row],[V44]])</f>
        <v>0.12735881987600103</v>
      </c>
      <c r="DD293" s="3">
        <f>_xlfn.STDEV.S(Tabela13[[#This Row],[V41]],Tabela13[[#This Row],[V45]])</f>
        <v>0.12735881987600103</v>
      </c>
      <c r="DE293" s="3">
        <f>_xlfn.STDEV.S(Tabela13[[#This Row],[V41]],Tabela13[[#This Row],[V46]])</f>
        <v>6.3679409938000517E-2</v>
      </c>
      <c r="DF293" s="3">
        <f>_xlfn.STDEV.S(Tabela13[[#This Row],[V42]],Tabela13[[#This Row],[V41]])</f>
        <v>6.3679409938000517E-2</v>
      </c>
      <c r="DG293" s="3">
        <f>_xlfn.STDEV.S(Tabela13[[#This Row],[V42]],Tabela13[[#This Row],[V43]])</f>
        <v>6.3679409938000517E-2</v>
      </c>
      <c r="DH293" s="3">
        <f>_xlfn.STDEV.S(Tabela13[[#This Row],[V42]],Tabela13[[#This Row],[V44]])</f>
        <v>6.3679409938000517E-2</v>
      </c>
      <c r="DI293" s="3">
        <f>_xlfn.STDEV.S(Tabela13[[#This Row],[V42]],Tabela13[[#This Row],[V45]])</f>
        <v>6.3679409938000517E-2</v>
      </c>
      <c r="DJ293" s="3">
        <f>_xlfn.STDEV.S(Tabela13[[#This Row],[V42]],Tabela13[[#This Row],[V46]])</f>
        <v>0</v>
      </c>
      <c r="DK293" s="3">
        <f>_xlfn.STDEV.S(Tabela13[[#This Row],[V43]],Tabela13[[#This Row],[V41]])</f>
        <v>0</v>
      </c>
      <c r="DL293" s="3">
        <f>_xlfn.STDEV.S(Tabela13[[#This Row],[V43]],Tabela13[[#This Row],[V42]])</f>
        <v>6.3679409938000517E-2</v>
      </c>
      <c r="DM293" s="3">
        <f>_xlfn.STDEV.S(Tabela13[[#This Row],[V43]],Tabela13[[#This Row],[V44]])</f>
        <v>0.12735881987600103</v>
      </c>
      <c r="DN293" s="3">
        <f>_xlfn.STDEV.S(Tabela13[[#This Row],[V43]],Tabela13[[#This Row],[V45]])</f>
        <v>0.12735881987600103</v>
      </c>
      <c r="DO293" s="3">
        <f>_xlfn.STDEV.S(Tabela13[[#This Row],[V43]],Tabela13[[#This Row],[V46]])</f>
        <v>6.3679409938000517E-2</v>
      </c>
      <c r="DP293" s="3">
        <f>_xlfn.STDEV.S(Tabela13[[#This Row],[V44]],Tabela13[[#This Row],[V41]])</f>
        <v>0.12735881987600103</v>
      </c>
      <c r="DQ293" s="3">
        <f>_xlfn.STDEV.S(Tabela13[[#This Row],[V44]],Tabela13[[#This Row],[V42]])</f>
        <v>6.3679409938000517E-2</v>
      </c>
      <c r="DR293" s="3">
        <f>_xlfn.STDEV.S(Tabela13[[#This Row],[V44]],Tabela13[[#This Row],[V43]])</f>
        <v>0.12735881987600103</v>
      </c>
      <c r="DS293" s="3">
        <f>_xlfn.STDEV.S(Tabela13[[#This Row],[V44]],Tabela13[[#This Row],[V45]])</f>
        <v>0</v>
      </c>
      <c r="DT293" s="3">
        <f>_xlfn.STDEV.S(Tabela13[[#This Row],[V44]],Tabela13[[#This Row],[V46]])</f>
        <v>6.3679409938000517E-2</v>
      </c>
      <c r="DU293" s="3">
        <f>_xlfn.STDEV.S(Tabela13[[#This Row],[V45]],Tabela13[[#This Row],[V41]])</f>
        <v>0.12735881987600103</v>
      </c>
      <c r="DV293" s="3">
        <f>_xlfn.STDEV.S(Tabela13[[#This Row],[V45]],Tabela13[[#This Row],[V42]])</f>
        <v>6.3679409938000517E-2</v>
      </c>
      <c r="DW293" s="3">
        <f>_xlfn.STDEV.S(Tabela13[[#This Row],[V45]],Tabela13[[#This Row],[V43]])</f>
        <v>0.12735881987600103</v>
      </c>
      <c r="DX293" s="3">
        <f>_xlfn.STDEV.S(Tabela13[[#This Row],[V45]],Tabela13[[#This Row],[V44]])</f>
        <v>0</v>
      </c>
      <c r="DY293" s="3">
        <f>_xlfn.STDEV.S(Tabela13[[#This Row],[V45]],Tabela13[[#This Row],[V46]])</f>
        <v>6.3679409938000517E-2</v>
      </c>
      <c r="DZ293" s="3">
        <f>_xlfn.STDEV.S(Tabela13[[#This Row],[V46]],Tabela13[[#This Row],[V41]])</f>
        <v>6.3679409938000517E-2</v>
      </c>
      <c r="EA293" s="3">
        <f>_xlfn.STDEV.S(Tabela13[[#This Row],[V46]],Tabela13[[#This Row],[V42]])</f>
        <v>0</v>
      </c>
      <c r="EB293" s="3">
        <f>_xlfn.STDEV.S(Tabela13[[#This Row],[V46]],Tabela13[[#This Row],[V43]])</f>
        <v>6.3679409938000517E-2</v>
      </c>
      <c r="EC293" s="3">
        <f>_xlfn.STDEV.S(Tabela13[[#This Row],[V46]],Tabela13[[#This Row],[V44]])</f>
        <v>6.3679409938000517E-2</v>
      </c>
      <c r="ED293" s="3">
        <f>_xlfn.STDEV.S(Tabela13[[#This Row],[V46]],Tabela13[[#This Row],[V45]])</f>
        <v>6.3679409938000517E-2</v>
      </c>
      <c r="EE293" s="3">
        <f t="shared" si="308"/>
        <v>-1.4142135623730949</v>
      </c>
      <c r="EF293" s="3">
        <f t="shared" si="309"/>
        <v>0</v>
      </c>
      <c r="EG293" s="3" t="str">
        <f t="shared" si="310"/>
        <v/>
      </c>
      <c r="EH293" s="3" t="str">
        <f t="shared" si="311"/>
        <v/>
      </c>
      <c r="EI293" s="3">
        <f t="shared" si="312"/>
        <v>-1.4142135623730949</v>
      </c>
      <c r="EJ293" s="3">
        <f t="shared" si="313"/>
        <v>-1.4142135623730949</v>
      </c>
      <c r="EK293" s="3">
        <f t="shared" si="314"/>
        <v>-1.4142135623730949</v>
      </c>
      <c r="EL293" s="3">
        <f t="shared" si="315"/>
        <v>1.4142135623730949</v>
      </c>
      <c r="EM293" s="3">
        <f t="shared" si="316"/>
        <v>1.4142135623730949</v>
      </c>
      <c r="EN293" s="3" t="str">
        <f t="shared" si="317"/>
        <v/>
      </c>
      <c r="EO293" s="3">
        <f t="shared" si="318"/>
        <v>0</v>
      </c>
      <c r="EP293" s="3">
        <f t="shared" si="319"/>
        <v>-1.4142135623730949</v>
      </c>
      <c r="EQ293" s="3" t="str">
        <f t="shared" si="320"/>
        <v/>
      </c>
      <c r="ER293" s="3" t="str">
        <f t="shared" si="321"/>
        <v/>
      </c>
      <c r="ES293" s="3" t="str">
        <f t="shared" si="322"/>
        <v/>
      </c>
      <c r="ET293" s="3" t="str">
        <f t="shared" si="323"/>
        <v/>
      </c>
      <c r="EU293" s="3" t="str">
        <f t="shared" si="324"/>
        <v/>
      </c>
      <c r="EV293" s="3" t="str">
        <f t="shared" si="325"/>
        <v/>
      </c>
      <c r="EW293" s="3">
        <f t="shared" si="326"/>
        <v>0</v>
      </c>
      <c r="EX293" s="3">
        <f t="shared" si="327"/>
        <v>1.4142135623730949</v>
      </c>
      <c r="EY293" s="3" t="str">
        <f t="shared" si="328"/>
        <v/>
      </c>
      <c r="EZ293" s="3">
        <f t="shared" si="329"/>
        <v>1.4142135623730949</v>
      </c>
      <c r="FA293" s="3" t="str">
        <f t="shared" si="330"/>
        <v/>
      </c>
      <c r="FB293" s="3">
        <f t="shared" si="331"/>
        <v>0</v>
      </c>
      <c r="FC293" s="3">
        <f t="shared" si="332"/>
        <v>1.4142135623730949</v>
      </c>
      <c r="FD293" s="3">
        <f t="shared" si="333"/>
        <v>-1.4142135623730949</v>
      </c>
      <c r="FE293" s="3" t="str">
        <f t="shared" si="334"/>
        <v/>
      </c>
      <c r="FF293" s="3">
        <f t="shared" si="335"/>
        <v>-1.4142135623730949</v>
      </c>
      <c r="FG293" s="3">
        <f t="shared" si="336"/>
        <v>1.4142135623730949</v>
      </c>
      <c r="FH293" s="3">
        <f t="shared" si="337"/>
        <v>1.4142135623730949</v>
      </c>
      <c r="FI293" s="4">
        <f t="shared" si="338"/>
        <v>0.48780487804878053</v>
      </c>
      <c r="FJ293" s="4">
        <f t="shared" si="339"/>
        <v>0.30769230769230771</v>
      </c>
      <c r="FK293" s="4">
        <f t="shared" si="340"/>
        <v>1.1220278151637504</v>
      </c>
      <c r="FL293" s="4">
        <f t="shared" si="341"/>
        <v>1.6388515029161059</v>
      </c>
      <c r="FM293" s="4">
        <f>Tabela13[[#This Row],[V139]]-Tabela13[[#This Row],[V140]]</f>
        <v>-0.51682368775235554</v>
      </c>
      <c r="FN293" s="4">
        <f>Tabela13[[#This Row],[V1]]-Tabela13[[#This Row],[V2]]/2</f>
        <v>0.28189493433395874</v>
      </c>
      <c r="FO293" s="4">
        <f>Tabela13[[#This Row],[V1]]-Tabela13[[#This Row],[V3]]/2</f>
        <v>0.32692307692307693</v>
      </c>
      <c r="FP293" s="4">
        <f>Tabela13[[#This Row],[V1]]-Tabela13[[#This Row],[V4]]/2</f>
        <v>0.28189493433395874</v>
      </c>
      <c r="FQ293" s="4">
        <f>Tabela13[[#This Row],[V2]]-Tabela13[[#This Row],[V1]]/2</f>
        <v>0.41697936210131331</v>
      </c>
      <c r="FR293" s="4">
        <f>Tabela13[[#This Row],[V2]]-Tabela13[[#This Row],[V3]]/2</f>
        <v>0.41697936210131331</v>
      </c>
      <c r="FS293" s="4">
        <f>Tabela13[[#This Row],[V2]]-Tabela13[[#This Row],[V4]]/2</f>
        <v>0.37195121951219512</v>
      </c>
      <c r="FT293" s="4">
        <f t="shared" si="342"/>
        <v>0.27476500920859842</v>
      </c>
      <c r="FU293" s="4">
        <f t="shared" si="343"/>
        <v>0.31597027195298044</v>
      </c>
      <c r="FV293" s="4">
        <f t="shared" si="344"/>
        <v>0.27476500920859842</v>
      </c>
      <c r="FW293" s="4">
        <f t="shared" si="345"/>
        <v>0.39505752883129225</v>
      </c>
      <c r="FX293" s="4">
        <f t="shared" si="346"/>
        <v>0.39505752883129225</v>
      </c>
      <c r="FY293" s="4">
        <f t="shared" si="347"/>
        <v>0.35609509137088513</v>
      </c>
      <c r="FZ293" s="4">
        <f t="shared" si="348"/>
        <v>49.457701657547716</v>
      </c>
      <c r="GA293" s="4">
        <f t="shared" si="349"/>
        <v>56.874648951536479</v>
      </c>
      <c r="GB293" s="4">
        <f t="shared" si="350"/>
        <v>49.457701657547716</v>
      </c>
      <c r="GC293" s="4">
        <f t="shared" si="351"/>
        <v>71.1103551896326</v>
      </c>
      <c r="GD293" s="4">
        <f t="shared" si="352"/>
        <v>71.1103551896326</v>
      </c>
      <c r="GE293" s="4">
        <f t="shared" si="353"/>
        <v>64.09711644675933</v>
      </c>
      <c r="GF293" s="4">
        <f>Tabela13[[#This Row],[V1]]-Tabela13[[#This Row],[V2]]/Tabela13[[#This Row],[V2]]</f>
        <v>-0.34615384615384615</v>
      </c>
      <c r="GG293" s="4">
        <f>Tabela13[[#This Row],[V1]]-Tabela13[[#This Row],[V3]]/Tabela13[[#This Row],[V3]]</f>
        <v>-0.34615384615384615</v>
      </c>
      <c r="GH293" s="4">
        <f>Tabela13[[#This Row],[V1]]-Tabela13[[#This Row],[V4]]/Tabela13[[#This Row],[V4]]</f>
        <v>-0.34615384615384615</v>
      </c>
      <c r="GI293" s="4">
        <f>Tabela13[[#This Row],[V2]]-Tabela13[[#This Row],[V1]]/Tabela13[[#This Row],[V1]]</f>
        <v>-0.25609756097560976</v>
      </c>
      <c r="GJ293" s="4">
        <f>Tabela13[[#This Row],[V2]]-Tabela13[[#This Row],[V3]]/Tabela13[[#This Row],[V3]]</f>
        <v>-0.25609756097560976</v>
      </c>
      <c r="GK293" s="4">
        <f>Tabela13[[#This Row],[V2]]-Tabela13[[#This Row],[V4]]/Tabela13[[#This Row],[V4]]</f>
        <v>-0.25609756097560976</v>
      </c>
      <c r="GL293" s="4">
        <f t="shared" si="354"/>
        <v>5.1994020489872478E-2</v>
      </c>
      <c r="GM293" s="4">
        <f t="shared" si="355"/>
        <v>0.6988742964352721</v>
      </c>
      <c r="GN293" s="4">
        <f t="shared" si="356"/>
        <v>7.4396813211012158E-2</v>
      </c>
      <c r="GO293" s="3">
        <f t="shared" si="357"/>
        <v>0</v>
      </c>
      <c r="GP293" s="3">
        <v>100</v>
      </c>
      <c r="GQ293" s="3">
        <f t="shared" si="358"/>
        <v>-1</v>
      </c>
      <c r="GR293" s="3">
        <f t="shared" si="359"/>
        <v>-100</v>
      </c>
      <c r="GS293" s="34">
        <f>COUNTIF($D$2:D292,Tabela13[[#This Row],[HomeTeam]])</f>
        <v>14</v>
      </c>
      <c r="GT293" s="34">
        <f>COUNTIF($E$2:E292,Tabela13[[#This Row],[AwayTeam]])</f>
        <v>14</v>
      </c>
      <c r="GU293" s="3">
        <f>IFERROR(AVERAGEIFS($AD$2:AD292,$D$2:D292,Tabela13[[#This Row],[HomeTeam]],$GS$2:GS292,"&gt;="&amp;Tabela13[[#This Row],[Contagem_H]]-5),"")</f>
        <v>1.7291761007384838</v>
      </c>
      <c r="GV293" s="3">
        <f>IFERROR(AVERAGEIFS($G$2:G292,$E$2:E292,Tabela13[[#This Row],[AwayTeam]],$GT$2:GT292,"&gt;="&amp;Tabela13[[#This Row],[Contagem_A]]-5),"")</f>
        <v>2</v>
      </c>
      <c r="GW293" s="3">
        <f>IFERROR(AVERAGEIFS($GQ$2:GQ292,$D$2:D292,Tabela13[[#This Row],[HomeTeam]],$GS$2:GS292,"&gt;="&amp;Tabela13[[#This Row],[Contagem_H]]-5),"")</f>
        <v>-0.65</v>
      </c>
    </row>
    <row r="294" spans="1:205" x14ac:dyDescent="0.25">
      <c r="A294" t="s">
        <v>127</v>
      </c>
      <c r="B294" t="s">
        <v>242</v>
      </c>
      <c r="C294" t="s">
        <v>138</v>
      </c>
      <c r="D294" t="s">
        <v>25</v>
      </c>
      <c r="E294" t="s">
        <v>15</v>
      </c>
      <c r="F294" s="3">
        <v>2</v>
      </c>
      <c r="G294" s="3">
        <v>1</v>
      </c>
      <c r="H294" s="3" t="str">
        <f t="shared" si="360"/>
        <v>H</v>
      </c>
      <c r="I294" s="3">
        <v>1.3</v>
      </c>
      <c r="J294" s="3">
        <v>6</v>
      </c>
      <c r="K294" s="3">
        <v>8.5</v>
      </c>
      <c r="L294" s="3">
        <v>1.3</v>
      </c>
      <c r="M294" s="3">
        <v>3.5</v>
      </c>
      <c r="N294" s="3">
        <f t="shared" si="289"/>
        <v>3</v>
      </c>
      <c r="O294" s="3">
        <f t="shared" si="290"/>
        <v>3</v>
      </c>
      <c r="P294" s="3">
        <f t="shared" si="291"/>
        <v>0</v>
      </c>
      <c r="Q294" s="3">
        <f t="shared" si="292"/>
        <v>5.3544494720965119E-2</v>
      </c>
      <c r="R294" s="3">
        <f t="shared" si="293"/>
        <v>5.4945054945054861E-2</v>
      </c>
      <c r="S294" s="3">
        <f t="shared" si="294"/>
        <v>1.3696078431372547</v>
      </c>
      <c r="T294" s="3">
        <f t="shared" si="295"/>
        <v>6.3212669683257907</v>
      </c>
      <c r="U294" s="3">
        <f t="shared" si="296"/>
        <v>8.9551282051282044</v>
      </c>
      <c r="V294" s="3">
        <f t="shared" si="297"/>
        <v>1.3696078431372547</v>
      </c>
      <c r="W294" s="3">
        <f t="shared" si="298"/>
        <v>3.6874057315233779</v>
      </c>
      <c r="X294" s="4">
        <f t="shared" si="299"/>
        <v>0.76923076923076916</v>
      </c>
      <c r="Y294" s="4">
        <f t="shared" si="300"/>
        <v>0.16666666666666666</v>
      </c>
      <c r="Z294" s="4">
        <f t="shared" si="301"/>
        <v>0.11764705882352941</v>
      </c>
      <c r="AA294" s="4">
        <f t="shared" si="302"/>
        <v>0.76923076923076916</v>
      </c>
      <c r="AB294" s="4">
        <f t="shared" si="303"/>
        <v>0.2857142857142857</v>
      </c>
      <c r="AC294" s="4">
        <f t="shared" si="304"/>
        <v>1.3846153846153846</v>
      </c>
      <c r="AD294" s="4">
        <f t="shared" si="305"/>
        <v>0.55882352941176472</v>
      </c>
      <c r="AE294" s="4">
        <f t="shared" si="306"/>
        <v>0.88461538461538458</v>
      </c>
      <c r="AF294" s="4">
        <f t="shared" si="307"/>
        <v>1.0588235294117647</v>
      </c>
      <c r="AG294" s="4">
        <f>IFERROR(AVERAGE(Tabela13[[#This Row],[V1]],Tabela13[[#This Row],[V2]]),"")</f>
        <v>0.97171945701357465</v>
      </c>
      <c r="AH294" s="4">
        <f>IFERROR(AVERAGE(Tabela13[[#This Row],[V1]],Tabela13[[#This Row],[V3]]),"")</f>
        <v>1.1346153846153846</v>
      </c>
      <c r="AI294" s="4">
        <f>IFERROR(AVERAGE(Tabela13[[#This Row],[V1]],Tabela13[[#This Row],[V4]]),"")</f>
        <v>1.2217194570135748</v>
      </c>
      <c r="AJ294" s="4">
        <f>IFERROR(AVERAGE(Tabela13[[#This Row],[V2]],Tabela13[[#This Row],[V1]]),"")</f>
        <v>0.97171945701357465</v>
      </c>
      <c r="AK294" s="4">
        <f>IFERROR(AVERAGE(Tabela13[[#This Row],[V2]],Tabela13[[#This Row],[V3]]),"")</f>
        <v>0.72171945701357465</v>
      </c>
      <c r="AL294" s="4">
        <f>IFERROR(AVERAGE(Tabela13[[#This Row],[V2]],Tabela13[[#This Row],[V4]]),"")</f>
        <v>0.80882352941176472</v>
      </c>
      <c r="AM294" s="4">
        <f>IFERROR(AVERAGE(Tabela13[[#This Row],[V3]],Tabela13[[#This Row],[V1]]),"")</f>
        <v>1.1346153846153846</v>
      </c>
      <c r="AN294" s="4">
        <f>IFERROR(AVERAGE(Tabela13[[#This Row],[V3]],Tabela13[[#This Row],[V2]]),"")</f>
        <v>0.72171945701357465</v>
      </c>
      <c r="AO294" s="4">
        <f>IFERROR(AVERAGE(Tabela13[[#This Row],[V3]],Tabela13[[#This Row],[V4]]),"")</f>
        <v>0.97171945701357465</v>
      </c>
      <c r="AP294" s="4">
        <f>IFERROR(AVERAGE(Tabela13[[#This Row],[V4]],Tabela13[[#This Row],[V1]]),"")</f>
        <v>1.2217194570135748</v>
      </c>
      <c r="AQ294" s="4">
        <f>IFERROR(AVERAGE(Tabela13[[#This Row],[V4]],Tabela13[[#This Row],[V2]]),"")</f>
        <v>0.80882352941176472</v>
      </c>
      <c r="AR294" s="4">
        <f>IFERROR(AVERAGE(Tabela13[[#This Row],[V4]],Tabela13[[#This Row],[V3]]),"")</f>
        <v>0.97171945701357465</v>
      </c>
      <c r="AS294" s="4">
        <f>_xlfn.STDEV.S(Tabela13[[#This Row],[V1]:[V2]])</f>
        <v>0.58392302066309898</v>
      </c>
      <c r="AT294" s="4">
        <f>_xlfn.STDEV.S(Tabela13[[#This Row],[V1]],Tabela13[[#This Row],[V3]])</f>
        <v>0.35355339059327379</v>
      </c>
      <c r="AU294" s="4">
        <f>_xlfn.STDEV.S(Tabela13[[#This Row],[V1]],Tabela13[[#This Row],[V4]])</f>
        <v>0.23036963006982455</v>
      </c>
      <c r="AV294" s="4">
        <f>_xlfn.STDEV.S(Tabela13[[#This Row],[V2]],Tabela13[[#This Row],[V1]])</f>
        <v>0.58392302066309898</v>
      </c>
      <c r="AW294" s="4">
        <f>_xlfn.STDEV.S(Tabela13[[#This Row],[V2]],Tabela13[[#This Row],[V3]])</f>
        <v>0.23036963006982553</v>
      </c>
      <c r="AX294" s="4">
        <f>_xlfn.STDEV.S(Tabela13[[#This Row],[V42]],Tabela13[[#This Row],[V44]])</f>
        <v>0.93747641125637293</v>
      </c>
      <c r="AY294" s="4">
        <f>_xlfn.STDEV.S(Tabela13[[#This Row],[V3]],Tabela13[[#This Row],[V1]])</f>
        <v>0.35355339059327379</v>
      </c>
      <c r="AZ294" s="4">
        <f>_xlfn.STDEV.S(Tabela13[[#This Row],[V3]],Tabela13[[#This Row],[V2]])</f>
        <v>0.23036963006982553</v>
      </c>
      <c r="BA294" s="4">
        <f>_xlfn.STDEV.S(Tabela13[[#This Row],[V3]],Tabela13[[#This Row],[V4]])</f>
        <v>0.12318376052344836</v>
      </c>
      <c r="BB294" s="4">
        <f>_xlfn.STDEV.S(Tabela13[[#This Row],[V4]],Tabela13[[#This Row],[V1]])</f>
        <v>0.23036963006982455</v>
      </c>
      <c r="BC294" s="4">
        <f>_xlfn.STDEV.S(Tabela13[[#This Row],[V4]],Tabela13[[#This Row],[V2]])</f>
        <v>0.35355339059327379</v>
      </c>
      <c r="BD294" s="4">
        <f>_xlfn.STDEV.S(Tabela13[[#This Row],[V4]],Tabela13[[#This Row],[V3]])</f>
        <v>0.12318376052344836</v>
      </c>
      <c r="BE294" s="4">
        <f>Tabela13[[#This Row],[V17]]/Tabela13[[#This Row],[V5]]</f>
        <v>0.60091728785352683</v>
      </c>
      <c r="BF294" s="4">
        <f>Tabela13[[#This Row],[V18]]/Tabela13[[#This Row],[V6]]</f>
        <v>0.31160637815000403</v>
      </c>
      <c r="BG294" s="4">
        <f>Tabela13[[#This Row],[V19]]/Tabela13[[#This Row],[V7]]</f>
        <v>0.18856180831641192</v>
      </c>
      <c r="BH294" s="4">
        <f>Tabela13[[#This Row],[V20]]/Tabela13[[#This Row],[V8]]</f>
        <v>0.60091728785352683</v>
      </c>
      <c r="BI294" s="4">
        <f>Tabela13[[#This Row],[V21]]/Tabela13[[#This Row],[V9]]</f>
        <v>0.31919553758891184</v>
      </c>
      <c r="BJ294" s="4">
        <f>Tabela13[[#This Row],[V22]]/Tabela13[[#This Row],[V10]]</f>
        <v>1.1590617448260612</v>
      </c>
      <c r="BK294" s="4">
        <f>Tabela13[[#This Row],[V23]]/Tabela13[[#This Row],[V11]]</f>
        <v>0.31160637815000403</v>
      </c>
      <c r="BL294" s="4">
        <f>Tabela13[[#This Row],[V24]]/Tabela13[[#This Row],[V12]]</f>
        <v>0.31919553758891184</v>
      </c>
      <c r="BM294" s="4">
        <f>Tabela13[[#This Row],[V25]]/Tabela13[[#This Row],[V13]]</f>
        <v>0.12676885250608655</v>
      </c>
      <c r="BN294" s="4">
        <f>Tabela13[[#This Row],[V26]]/Tabela13[[#This Row],[V14]]</f>
        <v>0.18856180831641192</v>
      </c>
      <c r="BO294" s="4">
        <f>Tabela13[[#This Row],[V27]]/Tabela13[[#This Row],[V15]]</f>
        <v>0.43712055564259306</v>
      </c>
      <c r="BP294" s="4">
        <f>Tabela13[[#This Row],[V28]]/Tabela13[[#This Row],[V16]]</f>
        <v>0.12676885250608655</v>
      </c>
      <c r="BQ294" s="4">
        <f>Tabela13[[#This Row],[V1]]-Tabela13[[#This Row],[V2]]</f>
        <v>0.82579185520361986</v>
      </c>
      <c r="BR294" s="4">
        <f>Tabela13[[#This Row],[V1]]-Tabela13[[#This Row],[V3]]</f>
        <v>0.5</v>
      </c>
      <c r="BS294" s="4">
        <f>Tabela13[[#This Row],[V1]]-Tabela13[[#This Row],[V4]]</f>
        <v>0.32579185520361986</v>
      </c>
      <c r="BT294" s="4">
        <f>Tabela13[[#This Row],[V2]]-Tabela13[[#This Row],[V1]]</f>
        <v>-0.82579185520361986</v>
      </c>
      <c r="BU294" s="4">
        <f>Tabela13[[#This Row],[V2]]-Tabela13[[#This Row],[V3]]</f>
        <v>-0.32579185520361986</v>
      </c>
      <c r="BV294" s="4">
        <f>Tabela13[[#This Row],[V2]]-Tabela13[[#This Row],[V4]]</f>
        <v>-0.5</v>
      </c>
      <c r="BW294" s="4">
        <f>AVERAGE(Tabela13[[#This Row],[V41]],Tabela13[[#This Row],[V42]])</f>
        <v>0.66289592760180993</v>
      </c>
      <c r="BX294" s="4">
        <f>AVERAGE(Tabela13[[#This Row],[V41]],Tabela13[[#This Row],[V43]])</f>
        <v>0.57579185520361986</v>
      </c>
      <c r="BY294" s="4">
        <f>AVERAGE(Tabela13[[#This Row],[V41]],Tabela13[[#This Row],[V44]])</f>
        <v>0</v>
      </c>
      <c r="BZ294" s="4">
        <f>AVERAGE(Tabela13[[#This Row],[V41]],Tabela13[[#This Row],[V45]])</f>
        <v>0.25</v>
      </c>
      <c r="CA294" s="4">
        <f>AVERAGE(Tabela13[[#This Row],[V41]],Tabela13[[#This Row],[V46]])</f>
        <v>0.16289592760180993</v>
      </c>
      <c r="CB294" s="4">
        <f>AVERAGE(Tabela13[[#This Row],[V42]],Tabela13[[#This Row],[V41]])</f>
        <v>0.66289592760180993</v>
      </c>
      <c r="CC294" s="4">
        <f>AVERAGE(Tabela13[[#This Row],[V42]],Tabela13[[#This Row],[V43]])</f>
        <v>0.41289592760180993</v>
      </c>
      <c r="CD294" s="4">
        <f>AVERAGE(Tabela13[[#This Row],[V42]],Tabela13[[#This Row],[V44]])</f>
        <v>-0.16289592760180993</v>
      </c>
      <c r="CE294" s="4">
        <f>AVERAGE(Tabela13[[#This Row],[V42]],Tabela13[[#This Row],[V45]])</f>
        <v>8.7104072398190069E-2</v>
      </c>
      <c r="CF294" s="4">
        <f>AVERAGE(Tabela13[[#This Row],[V42]],Tabela13[[#This Row],[V46]])</f>
        <v>0</v>
      </c>
      <c r="CG294" s="4">
        <f>AVERAGE(Tabela13[[#This Row],[V43]],Tabela13[[#This Row],[V41]])</f>
        <v>0.57579185520361986</v>
      </c>
      <c r="CH294" s="4">
        <f>AVERAGE(Tabela13[[#This Row],[V43]],Tabela13[[#This Row],[V42]])</f>
        <v>0.41289592760180993</v>
      </c>
      <c r="CI294" s="4">
        <f>AVERAGE(Tabela13[[#This Row],[V43]],Tabela13[[#This Row],[V44]])</f>
        <v>-0.25</v>
      </c>
      <c r="CJ294" s="4">
        <f>AVERAGE(Tabela13[[#This Row],[V43]],Tabela13[[#This Row],[V45]])</f>
        <v>0</v>
      </c>
      <c r="CK294" s="4">
        <f>AVERAGE(Tabela13[[#This Row],[V43]],Tabela13[[#This Row],[V46]])</f>
        <v>-8.7104072398190069E-2</v>
      </c>
      <c r="CL294" s="4">
        <f>AVERAGE(Tabela13[[#This Row],[V44]],Tabela13[[#This Row],[V41]])</f>
        <v>0</v>
      </c>
      <c r="CM294" s="4">
        <f>AVERAGE(Tabela13[[#This Row],[V44]],Tabela13[[#This Row],[V42]])</f>
        <v>-0.16289592760180993</v>
      </c>
      <c r="CN294" s="4">
        <f>AVERAGE(Tabela13[[#This Row],[V44]],Tabela13[[#This Row],[V43]])</f>
        <v>-0.25</v>
      </c>
      <c r="CO294" s="4">
        <f>AVERAGE(Tabela13[[#This Row],[V44]],Tabela13[[#This Row],[V45]])</f>
        <v>-0.57579185520361986</v>
      </c>
      <c r="CP294" s="4">
        <f>AVERAGE(Tabela13[[#This Row],[V44]],Tabela13[[#This Row],[V46]])</f>
        <v>-0.66289592760180993</v>
      </c>
      <c r="CQ294" s="4">
        <f>AVERAGE(Tabela13[[#This Row],[V45]],Tabela13[[#This Row],[V41]])</f>
        <v>0.25</v>
      </c>
      <c r="CR294" s="4">
        <f>AVERAGE(Tabela13[[#This Row],[V45]],Tabela13[[#This Row],[V42]])</f>
        <v>8.7104072398190069E-2</v>
      </c>
      <c r="CS294" s="4">
        <f>AVERAGE(Tabela13[[#This Row],[V45]],Tabela13[[#This Row],[V43]])</f>
        <v>0</v>
      </c>
      <c r="CT294" s="4">
        <f>AVERAGE(Tabela13[[#This Row],[V45]],Tabela13[[#This Row],[V44]])</f>
        <v>-0.57579185520361986</v>
      </c>
      <c r="CU294" s="4">
        <f>AVERAGE(Tabela13[[#This Row],[V45]],Tabela13[[#This Row],[V46]])</f>
        <v>-0.41289592760180993</v>
      </c>
      <c r="CV294" s="4">
        <f>AVERAGE(Tabela13[[#This Row],[V46]],Tabela13[[#This Row],[V41]])</f>
        <v>0.16289592760180993</v>
      </c>
      <c r="CW294" s="4">
        <f>AVERAGE(Tabela13[[#This Row],[V46]],Tabela13[[#This Row],[V42]])</f>
        <v>0</v>
      </c>
      <c r="CX294" s="4">
        <f>AVERAGE(Tabela13[[#This Row],[V46]],Tabela13[[#This Row],[V43]])</f>
        <v>-8.7104072398190069E-2</v>
      </c>
      <c r="CY294" s="4">
        <f>AVERAGE(Tabela13[[#This Row],[V46]],Tabela13[[#This Row],[V44]])</f>
        <v>-0.66289592760180993</v>
      </c>
      <c r="CZ294" s="4">
        <f>AVERAGE(Tabela13[[#This Row],[V46]],Tabela13[[#This Row],[V45]])</f>
        <v>-0.41289592760180993</v>
      </c>
      <c r="DA294" s="3">
        <f>_xlfn.STDEV.S(Tabela13[[#This Row],[V41]],Tabela13[[#This Row],[V42]])</f>
        <v>0.23036963006982553</v>
      </c>
      <c r="DB294" s="3">
        <f>_xlfn.STDEV.S(Tabela13[[#This Row],[V41]],Tabela13[[#This Row],[V43]])</f>
        <v>0.35355339059327379</v>
      </c>
      <c r="DC294" s="3">
        <f>_xlfn.STDEV.S(Tabela13[[#This Row],[V41]],Tabela13[[#This Row],[V44]])</f>
        <v>1.1678460413261984</v>
      </c>
      <c r="DD294" s="3">
        <f>_xlfn.STDEV.S(Tabela13[[#This Row],[V41]],Tabela13[[#This Row],[V45]])</f>
        <v>0.81429265073292456</v>
      </c>
      <c r="DE294" s="3">
        <f>_xlfn.STDEV.S(Tabela13[[#This Row],[V41]],Tabela13[[#This Row],[V46]])</f>
        <v>0.93747641125637293</v>
      </c>
      <c r="DF294" s="3">
        <f>_xlfn.STDEV.S(Tabela13[[#This Row],[V42]],Tabela13[[#This Row],[V41]])</f>
        <v>0.23036963006982553</v>
      </c>
      <c r="DG294" s="3">
        <f>_xlfn.STDEV.S(Tabela13[[#This Row],[V42]],Tabela13[[#This Row],[V43]])</f>
        <v>0.12318376052344836</v>
      </c>
      <c r="DH294" s="3">
        <f>_xlfn.STDEV.S(Tabela13[[#This Row],[V42]],Tabela13[[#This Row],[V44]])</f>
        <v>0.93747641125637293</v>
      </c>
      <c r="DI294" s="3">
        <f>_xlfn.STDEV.S(Tabela13[[#This Row],[V42]],Tabela13[[#This Row],[V45]])</f>
        <v>0.5839230206630992</v>
      </c>
      <c r="DJ294" s="3">
        <f>_xlfn.STDEV.S(Tabela13[[#This Row],[V42]],Tabela13[[#This Row],[V46]])</f>
        <v>0.70710678118654757</v>
      </c>
      <c r="DK294" s="3">
        <f>_xlfn.STDEV.S(Tabela13[[#This Row],[V43]],Tabela13[[#This Row],[V41]])</f>
        <v>0.35355339059327379</v>
      </c>
      <c r="DL294" s="3">
        <f>_xlfn.STDEV.S(Tabela13[[#This Row],[V43]],Tabela13[[#This Row],[V42]])</f>
        <v>0.12318376052344836</v>
      </c>
      <c r="DM294" s="3">
        <f>_xlfn.STDEV.S(Tabela13[[#This Row],[V43]],Tabela13[[#This Row],[V44]])</f>
        <v>0.81429265073292456</v>
      </c>
      <c r="DN294" s="3">
        <f>_xlfn.STDEV.S(Tabela13[[#This Row],[V43]],Tabela13[[#This Row],[V45]])</f>
        <v>0.46073926013965083</v>
      </c>
      <c r="DO294" s="3">
        <f>_xlfn.STDEV.S(Tabela13[[#This Row],[V43]],Tabela13[[#This Row],[V46]])</f>
        <v>0.5839230206630992</v>
      </c>
      <c r="DP294" s="3">
        <f>_xlfn.STDEV.S(Tabela13[[#This Row],[V44]],Tabela13[[#This Row],[V41]])</f>
        <v>1.1678460413261984</v>
      </c>
      <c r="DQ294" s="3">
        <f>_xlfn.STDEV.S(Tabela13[[#This Row],[V44]],Tabela13[[#This Row],[V42]])</f>
        <v>0.93747641125637293</v>
      </c>
      <c r="DR294" s="3">
        <f>_xlfn.STDEV.S(Tabela13[[#This Row],[V44]],Tabela13[[#This Row],[V43]])</f>
        <v>0.81429265073292456</v>
      </c>
      <c r="DS294" s="3">
        <f>_xlfn.STDEV.S(Tabela13[[#This Row],[V44]],Tabela13[[#This Row],[V45]])</f>
        <v>0.35355339059327379</v>
      </c>
      <c r="DT294" s="3">
        <f>_xlfn.STDEV.S(Tabela13[[#This Row],[V44]],Tabela13[[#This Row],[V46]])</f>
        <v>0.23036963006982553</v>
      </c>
      <c r="DU294" s="3">
        <f>_xlfn.STDEV.S(Tabela13[[#This Row],[V45]],Tabela13[[#This Row],[V41]])</f>
        <v>0.81429265073292456</v>
      </c>
      <c r="DV294" s="3">
        <f>_xlfn.STDEV.S(Tabela13[[#This Row],[V45]],Tabela13[[#This Row],[V42]])</f>
        <v>0.5839230206630992</v>
      </c>
      <c r="DW294" s="3">
        <f>_xlfn.STDEV.S(Tabela13[[#This Row],[V45]],Tabela13[[#This Row],[V43]])</f>
        <v>0.46073926013965083</v>
      </c>
      <c r="DX294" s="3">
        <f>_xlfn.STDEV.S(Tabela13[[#This Row],[V45]],Tabela13[[#This Row],[V44]])</f>
        <v>0.35355339059327379</v>
      </c>
      <c r="DY294" s="3">
        <f>_xlfn.STDEV.S(Tabela13[[#This Row],[V45]],Tabela13[[#This Row],[V46]])</f>
        <v>0.12318376052344836</v>
      </c>
      <c r="DZ294" s="3">
        <f>_xlfn.STDEV.S(Tabela13[[#This Row],[V46]],Tabela13[[#This Row],[V41]])</f>
        <v>0.93747641125637293</v>
      </c>
      <c r="EA294" s="3">
        <f>_xlfn.STDEV.S(Tabela13[[#This Row],[V46]],Tabela13[[#This Row],[V42]])</f>
        <v>0.70710678118654757</v>
      </c>
      <c r="EB294" s="3">
        <f>_xlfn.STDEV.S(Tabela13[[#This Row],[V46]],Tabela13[[#This Row],[V43]])</f>
        <v>0.5839230206630992</v>
      </c>
      <c r="EC294" s="3">
        <f>_xlfn.STDEV.S(Tabela13[[#This Row],[V46]],Tabela13[[#This Row],[V44]])</f>
        <v>0.23036963006982553</v>
      </c>
      <c r="ED294" s="3">
        <f>_xlfn.STDEV.S(Tabela13[[#This Row],[V46]],Tabela13[[#This Row],[V45]])</f>
        <v>0.12318376052344836</v>
      </c>
      <c r="EE294" s="3">
        <f t="shared" si="308"/>
        <v>0.34752005628280846</v>
      </c>
      <c r="EF294" s="3">
        <f t="shared" si="309"/>
        <v>0.61402985714038127</v>
      </c>
      <c r="EG294" s="3" t="str">
        <f t="shared" si="310"/>
        <v/>
      </c>
      <c r="EH294" s="3">
        <f t="shared" si="311"/>
        <v>3.2571706029316982</v>
      </c>
      <c r="EI294" s="3">
        <f t="shared" si="312"/>
        <v>5.7550635246571789</v>
      </c>
      <c r="EJ294" s="3">
        <f t="shared" si="313"/>
        <v>0.34752005628280846</v>
      </c>
      <c r="EK294" s="3">
        <f t="shared" si="314"/>
        <v>0.29834094329514615</v>
      </c>
      <c r="EL294" s="3">
        <f t="shared" si="315"/>
        <v>-5.7550635246571789</v>
      </c>
      <c r="EM294" s="3">
        <f t="shared" si="316"/>
        <v>6.703739613846488</v>
      </c>
      <c r="EN294" s="3" t="str">
        <f t="shared" si="317"/>
        <v/>
      </c>
      <c r="EO294" s="3">
        <f t="shared" si="318"/>
        <v>0.61402985714038127</v>
      </c>
      <c r="EP294" s="3">
        <f t="shared" si="319"/>
        <v>0.29834094329514615</v>
      </c>
      <c r="EQ294" s="3">
        <f t="shared" si="320"/>
        <v>-3.2571706029316982</v>
      </c>
      <c r="ER294" s="3" t="str">
        <f t="shared" si="321"/>
        <v/>
      </c>
      <c r="ES294" s="3" t="str">
        <f t="shared" si="322"/>
        <v/>
      </c>
      <c r="ET294" s="3" t="str">
        <f t="shared" si="323"/>
        <v/>
      </c>
      <c r="EU294" s="3" t="str">
        <f t="shared" si="324"/>
        <v/>
      </c>
      <c r="EV294" s="3">
        <f t="shared" si="325"/>
        <v>-3.2571706029316982</v>
      </c>
      <c r="EW294" s="3">
        <f t="shared" si="326"/>
        <v>-0.61402985714038127</v>
      </c>
      <c r="EX294" s="3">
        <f t="shared" si="327"/>
        <v>-0.34752005628280846</v>
      </c>
      <c r="EY294" s="3">
        <f t="shared" si="328"/>
        <v>3.2571706029316982</v>
      </c>
      <c r="EZ294" s="3">
        <f t="shared" si="329"/>
        <v>6.703739613846488</v>
      </c>
      <c r="FA294" s="3" t="str">
        <f t="shared" si="330"/>
        <v/>
      </c>
      <c r="FB294" s="3">
        <f t="shared" si="331"/>
        <v>-0.61402985714038127</v>
      </c>
      <c r="FC294" s="3">
        <f t="shared" si="332"/>
        <v>-0.29834094329514615</v>
      </c>
      <c r="FD294" s="3">
        <f t="shared" si="333"/>
        <v>5.7550635246571789</v>
      </c>
      <c r="FE294" s="3" t="str">
        <f t="shared" si="334"/>
        <v/>
      </c>
      <c r="FF294" s="3">
        <f t="shared" si="335"/>
        <v>-6.703739613846488</v>
      </c>
      <c r="FG294" s="3">
        <f t="shared" si="336"/>
        <v>-0.34752005628280846</v>
      </c>
      <c r="FH294" s="3">
        <f t="shared" si="337"/>
        <v>-0.29834094329514615</v>
      </c>
      <c r="FI294" s="4">
        <f t="shared" si="338"/>
        <v>0.23529411764705882</v>
      </c>
      <c r="FJ294" s="4">
        <f t="shared" si="339"/>
        <v>0.76923076923076916</v>
      </c>
      <c r="FK294" s="4">
        <f t="shared" si="340"/>
        <v>2.3486041517537584</v>
      </c>
      <c r="FL294" s="4">
        <f t="shared" si="341"/>
        <v>0.49319971367215465</v>
      </c>
      <c r="FM294" s="4">
        <f>Tabela13[[#This Row],[V139]]-Tabela13[[#This Row],[V140]]</f>
        <v>1.8554044380816037</v>
      </c>
      <c r="FN294" s="4">
        <f>Tabela13[[#This Row],[V1]]-Tabela13[[#This Row],[V2]]/2</f>
        <v>1.1052036199095023</v>
      </c>
      <c r="FO294" s="4">
        <f>Tabela13[[#This Row],[V1]]-Tabela13[[#This Row],[V3]]/2</f>
        <v>0.94230769230769229</v>
      </c>
      <c r="FP294" s="4">
        <f>Tabela13[[#This Row],[V1]]-Tabela13[[#This Row],[V4]]/2</f>
        <v>0.85520361990950222</v>
      </c>
      <c r="FQ294" s="4">
        <f>Tabela13[[#This Row],[V2]]-Tabela13[[#This Row],[V1]]/2</f>
        <v>-0.13348416289592757</v>
      </c>
      <c r="FR294" s="4">
        <f>Tabela13[[#This Row],[V2]]-Tabela13[[#This Row],[V3]]/2</f>
        <v>0.11651583710407243</v>
      </c>
      <c r="FS294" s="4">
        <f>Tabela13[[#This Row],[V2]]-Tabela13[[#This Row],[V4]]/2</f>
        <v>2.9411764705882359E-2</v>
      </c>
      <c r="FT294" s="4">
        <f t="shared" si="342"/>
        <v>0.8353297588085139</v>
      </c>
      <c r="FU294" s="4">
        <f t="shared" si="343"/>
        <v>0.75570392379053875</v>
      </c>
      <c r="FV294" s="4">
        <f t="shared" si="344"/>
        <v>0.70750728714151867</v>
      </c>
      <c r="FW294" s="4">
        <f t="shared" si="345"/>
        <v>-0.13269972435249494</v>
      </c>
      <c r="FX294" s="4">
        <f t="shared" si="346"/>
        <v>0.11599282012526191</v>
      </c>
      <c r="FY294" s="4">
        <f t="shared" si="347"/>
        <v>2.9403288204005121E-2</v>
      </c>
      <c r="FZ294" s="4">
        <f t="shared" si="348"/>
        <v>150.35935658553251</v>
      </c>
      <c r="GA294" s="4">
        <f t="shared" si="349"/>
        <v>136.02670628229697</v>
      </c>
      <c r="GB294" s="4">
        <f t="shared" si="350"/>
        <v>127.35131168547335</v>
      </c>
      <c r="GC294" s="4">
        <f t="shared" si="351"/>
        <v>-23.885950383449089</v>
      </c>
      <c r="GD294" s="4">
        <f t="shared" si="352"/>
        <v>20.878707622547143</v>
      </c>
      <c r="GE294" s="4">
        <f t="shared" si="353"/>
        <v>5.2925918767209224</v>
      </c>
      <c r="GF294" s="4">
        <f>Tabela13[[#This Row],[V1]]-Tabela13[[#This Row],[V2]]/Tabela13[[#This Row],[V2]]</f>
        <v>0.38461538461538458</v>
      </c>
      <c r="GG294" s="4">
        <f>Tabela13[[#This Row],[V1]]-Tabela13[[#This Row],[V3]]/Tabela13[[#This Row],[V3]]</f>
        <v>0.38461538461538458</v>
      </c>
      <c r="GH294" s="4">
        <f>Tabela13[[#This Row],[V1]]-Tabela13[[#This Row],[V4]]/Tabela13[[#This Row],[V4]]</f>
        <v>0.38461538461538458</v>
      </c>
      <c r="GI294" s="4">
        <f>Tabela13[[#This Row],[V2]]-Tabela13[[#This Row],[V1]]/Tabela13[[#This Row],[V1]]</f>
        <v>-0.44117647058823528</v>
      </c>
      <c r="GJ294" s="4">
        <f>Tabela13[[#This Row],[V2]]-Tabela13[[#This Row],[V3]]/Tabela13[[#This Row],[V3]]</f>
        <v>-0.44117647058823528</v>
      </c>
      <c r="GK294" s="4">
        <f>Tabela13[[#This Row],[V2]]-Tabela13[[#This Row],[V4]]/Tabela13[[#This Row],[V4]]</f>
        <v>-0.44117647058823528</v>
      </c>
      <c r="GL294" s="4">
        <f t="shared" si="354"/>
        <v>0.34454817414357652</v>
      </c>
      <c r="GM294" s="4">
        <f t="shared" si="355"/>
        <v>0.97171945701357454</v>
      </c>
      <c r="GN294" s="4">
        <f t="shared" si="356"/>
        <v>0.35457576943297053</v>
      </c>
      <c r="GO294" s="3">
        <f t="shared" si="357"/>
        <v>1</v>
      </c>
      <c r="GP294" s="3">
        <v>100</v>
      </c>
      <c r="GQ294" s="3">
        <f t="shared" si="358"/>
        <v>0.30000000000000004</v>
      </c>
      <c r="GR294" s="3">
        <f t="shared" si="359"/>
        <v>30.000000000000004</v>
      </c>
      <c r="GS294" s="34">
        <f>COUNTIF($D$2:D293,Tabela13[[#This Row],[HomeTeam]])</f>
        <v>14</v>
      </c>
      <c r="GT294" s="34">
        <f>COUNTIF($E$2:E293,Tabela13[[#This Row],[AwayTeam]])</f>
        <v>14</v>
      </c>
      <c r="GU294" s="3">
        <f>IFERROR(AVERAGEIFS($AD$2:AD293,$D$2:D293,Tabela13[[#This Row],[HomeTeam]],$GS$2:GS293,"&gt;="&amp;Tabela13[[#This Row],[Contagem_H]]-5),"")</f>
        <v>0.70154880565833522</v>
      </c>
      <c r="GV294" s="3">
        <f>IFERROR(AVERAGEIFS($G$2:G293,$E$2:E293,Tabela13[[#This Row],[AwayTeam]],$GT$2:GT293,"&gt;="&amp;Tabela13[[#This Row],[Contagem_A]]-5),"")</f>
        <v>1.2</v>
      </c>
      <c r="GW294" s="3">
        <f>IFERROR(AVERAGEIFS($GQ$2:GQ293,$D$2:D293,Tabela13[[#This Row],[HomeTeam]],$GS$2:GS293,"&gt;="&amp;Tabela13[[#This Row],[Contagem_H]]-5),"")</f>
        <v>9.0000000000000038E-2</v>
      </c>
    </row>
    <row r="295" spans="1:205" x14ac:dyDescent="0.25">
      <c r="A295" t="s">
        <v>127</v>
      </c>
      <c r="B295" t="s">
        <v>242</v>
      </c>
      <c r="C295" t="s">
        <v>139</v>
      </c>
      <c r="D295" t="s">
        <v>130</v>
      </c>
      <c r="E295" t="s">
        <v>12</v>
      </c>
      <c r="F295" s="3">
        <v>0</v>
      </c>
      <c r="G295" s="3">
        <v>0</v>
      </c>
      <c r="H295" s="3" t="str">
        <f t="shared" si="360"/>
        <v>D</v>
      </c>
      <c r="I295" s="3">
        <v>2</v>
      </c>
      <c r="J295" s="3">
        <v>3.75</v>
      </c>
      <c r="K295" s="3">
        <v>3.5</v>
      </c>
      <c r="L295" s="3">
        <v>1.8</v>
      </c>
      <c r="M295" s="3">
        <v>2</v>
      </c>
      <c r="N295" s="3">
        <f t="shared" si="289"/>
        <v>0</v>
      </c>
      <c r="O295" s="3">
        <f t="shared" si="290"/>
        <v>1</v>
      </c>
      <c r="P295" s="3">
        <f t="shared" si="291"/>
        <v>1</v>
      </c>
      <c r="Q295" s="3">
        <f t="shared" si="292"/>
        <v>5.2380952380952195E-2</v>
      </c>
      <c r="R295" s="3">
        <f t="shared" si="293"/>
        <v>5.555555555555558E-2</v>
      </c>
      <c r="S295" s="3">
        <f t="shared" si="294"/>
        <v>2.1047619047619044</v>
      </c>
      <c r="T295" s="3">
        <f t="shared" si="295"/>
        <v>3.9464285714285707</v>
      </c>
      <c r="U295" s="3">
        <f t="shared" si="296"/>
        <v>3.6833333333333327</v>
      </c>
      <c r="V295" s="3">
        <f t="shared" si="297"/>
        <v>1.8942857142857139</v>
      </c>
      <c r="W295" s="3">
        <f t="shared" si="298"/>
        <v>2.1047619047619044</v>
      </c>
      <c r="X295" s="4">
        <f t="shared" si="299"/>
        <v>0.5</v>
      </c>
      <c r="Y295" s="4">
        <f t="shared" si="300"/>
        <v>0.26666666666666666</v>
      </c>
      <c r="Z295" s="4">
        <f t="shared" si="301"/>
        <v>0.2857142857142857</v>
      </c>
      <c r="AA295" s="4">
        <f t="shared" si="302"/>
        <v>0.55555555555555558</v>
      </c>
      <c r="AB295" s="4">
        <f t="shared" si="303"/>
        <v>0.5</v>
      </c>
      <c r="AC295" s="4">
        <f t="shared" si="304"/>
        <v>0.25</v>
      </c>
      <c r="AD295" s="4">
        <f t="shared" si="305"/>
        <v>0.14285714285714285</v>
      </c>
      <c r="AE295" s="4">
        <f t="shared" si="306"/>
        <v>0.25</v>
      </c>
      <c r="AF295" s="4">
        <f t="shared" si="307"/>
        <v>0.14285714285714285</v>
      </c>
      <c r="AG295" s="4">
        <f>IFERROR(AVERAGE(Tabela13[[#This Row],[V1]],Tabela13[[#This Row],[V2]]),"")</f>
        <v>0.19642857142857142</v>
      </c>
      <c r="AH295" s="4">
        <f>IFERROR(AVERAGE(Tabela13[[#This Row],[V1]],Tabela13[[#This Row],[V3]]),"")</f>
        <v>0.25</v>
      </c>
      <c r="AI295" s="4">
        <f>IFERROR(AVERAGE(Tabela13[[#This Row],[V1]],Tabela13[[#This Row],[V4]]),"")</f>
        <v>0.19642857142857142</v>
      </c>
      <c r="AJ295" s="4">
        <f>IFERROR(AVERAGE(Tabela13[[#This Row],[V2]],Tabela13[[#This Row],[V1]]),"")</f>
        <v>0.19642857142857142</v>
      </c>
      <c r="AK295" s="4">
        <f>IFERROR(AVERAGE(Tabela13[[#This Row],[V2]],Tabela13[[#This Row],[V3]]),"")</f>
        <v>0.19642857142857142</v>
      </c>
      <c r="AL295" s="4">
        <f>IFERROR(AVERAGE(Tabela13[[#This Row],[V2]],Tabela13[[#This Row],[V4]]),"")</f>
        <v>0.14285714285714285</v>
      </c>
      <c r="AM295" s="4">
        <f>IFERROR(AVERAGE(Tabela13[[#This Row],[V3]],Tabela13[[#This Row],[V1]]),"")</f>
        <v>0.25</v>
      </c>
      <c r="AN295" s="4">
        <f>IFERROR(AVERAGE(Tabela13[[#This Row],[V3]],Tabela13[[#This Row],[V2]]),"")</f>
        <v>0.19642857142857142</v>
      </c>
      <c r="AO295" s="4">
        <f>IFERROR(AVERAGE(Tabela13[[#This Row],[V3]],Tabela13[[#This Row],[V4]]),"")</f>
        <v>0.19642857142857142</v>
      </c>
      <c r="AP295" s="4">
        <f>IFERROR(AVERAGE(Tabela13[[#This Row],[V4]],Tabela13[[#This Row],[V1]]),"")</f>
        <v>0.19642857142857142</v>
      </c>
      <c r="AQ295" s="4">
        <f>IFERROR(AVERAGE(Tabela13[[#This Row],[V4]],Tabela13[[#This Row],[V2]]),"")</f>
        <v>0.14285714285714285</v>
      </c>
      <c r="AR295" s="4">
        <f>IFERROR(AVERAGE(Tabela13[[#This Row],[V4]],Tabela13[[#This Row],[V3]]),"")</f>
        <v>0.19642857142857142</v>
      </c>
      <c r="AS295" s="4">
        <f>_xlfn.STDEV.S(Tabela13[[#This Row],[V1]:[V2]])</f>
        <v>7.5761440841415797E-2</v>
      </c>
      <c r="AT295" s="4">
        <f>_xlfn.STDEV.S(Tabela13[[#This Row],[V1]],Tabela13[[#This Row],[V3]])</f>
        <v>0</v>
      </c>
      <c r="AU295" s="4">
        <f>_xlfn.STDEV.S(Tabela13[[#This Row],[V1]],Tabela13[[#This Row],[V4]])</f>
        <v>7.5761440841415797E-2</v>
      </c>
      <c r="AV295" s="4">
        <f>_xlfn.STDEV.S(Tabela13[[#This Row],[V2]],Tabela13[[#This Row],[V1]])</f>
        <v>7.5761440841415797E-2</v>
      </c>
      <c r="AW295" s="4">
        <f>_xlfn.STDEV.S(Tabela13[[#This Row],[V2]],Tabela13[[#This Row],[V3]])</f>
        <v>7.5761440841415797E-2</v>
      </c>
      <c r="AX295" s="4">
        <f>_xlfn.STDEV.S(Tabela13[[#This Row],[V42]],Tabela13[[#This Row],[V44]])</f>
        <v>7.5761440841415811E-2</v>
      </c>
      <c r="AY295" s="4">
        <f>_xlfn.STDEV.S(Tabela13[[#This Row],[V3]],Tabela13[[#This Row],[V1]])</f>
        <v>0</v>
      </c>
      <c r="AZ295" s="4">
        <f>_xlfn.STDEV.S(Tabela13[[#This Row],[V3]],Tabela13[[#This Row],[V2]])</f>
        <v>7.5761440841415797E-2</v>
      </c>
      <c r="BA295" s="4">
        <f>_xlfn.STDEV.S(Tabela13[[#This Row],[V3]],Tabela13[[#This Row],[V4]])</f>
        <v>7.5761440841415797E-2</v>
      </c>
      <c r="BB295" s="4">
        <f>_xlfn.STDEV.S(Tabela13[[#This Row],[V4]],Tabela13[[#This Row],[V1]])</f>
        <v>7.5761440841415797E-2</v>
      </c>
      <c r="BC295" s="4">
        <f>_xlfn.STDEV.S(Tabela13[[#This Row],[V4]],Tabela13[[#This Row],[V2]])</f>
        <v>0</v>
      </c>
      <c r="BD295" s="4">
        <f>_xlfn.STDEV.S(Tabela13[[#This Row],[V4]],Tabela13[[#This Row],[V3]])</f>
        <v>7.5761440841415797E-2</v>
      </c>
      <c r="BE295" s="4">
        <f>Tabela13[[#This Row],[V17]]/Tabela13[[#This Row],[V5]]</f>
        <v>0.38569460791993498</v>
      </c>
      <c r="BF295" s="4">
        <f>Tabela13[[#This Row],[V18]]/Tabela13[[#This Row],[V6]]</f>
        <v>0</v>
      </c>
      <c r="BG295" s="4">
        <f>Tabela13[[#This Row],[V19]]/Tabela13[[#This Row],[V7]]</f>
        <v>0.38569460791993498</v>
      </c>
      <c r="BH295" s="4">
        <f>Tabela13[[#This Row],[V20]]/Tabela13[[#This Row],[V8]]</f>
        <v>0.38569460791993498</v>
      </c>
      <c r="BI295" s="4">
        <f>Tabela13[[#This Row],[V21]]/Tabela13[[#This Row],[V9]]</f>
        <v>0.38569460791993498</v>
      </c>
      <c r="BJ295" s="4">
        <f>Tabela13[[#This Row],[V22]]/Tabela13[[#This Row],[V10]]</f>
        <v>0.53033008588991071</v>
      </c>
      <c r="BK295" s="4">
        <f>Tabela13[[#This Row],[V23]]/Tabela13[[#This Row],[V11]]</f>
        <v>0</v>
      </c>
      <c r="BL295" s="4">
        <f>Tabela13[[#This Row],[V24]]/Tabela13[[#This Row],[V12]]</f>
        <v>0.38569460791993498</v>
      </c>
      <c r="BM295" s="4">
        <f>Tabela13[[#This Row],[V25]]/Tabela13[[#This Row],[V13]]</f>
        <v>0.38569460791993498</v>
      </c>
      <c r="BN295" s="4">
        <f>Tabela13[[#This Row],[V26]]/Tabela13[[#This Row],[V14]]</f>
        <v>0.38569460791993498</v>
      </c>
      <c r="BO295" s="4">
        <f>Tabela13[[#This Row],[V27]]/Tabela13[[#This Row],[V15]]</f>
        <v>0</v>
      </c>
      <c r="BP295" s="4">
        <f>Tabela13[[#This Row],[V28]]/Tabela13[[#This Row],[V16]]</f>
        <v>0.38569460791993498</v>
      </c>
      <c r="BQ295" s="4">
        <f>Tabela13[[#This Row],[V1]]-Tabela13[[#This Row],[V2]]</f>
        <v>0.10714285714285715</v>
      </c>
      <c r="BR295" s="4">
        <f>Tabela13[[#This Row],[V1]]-Tabela13[[#This Row],[V3]]</f>
        <v>0</v>
      </c>
      <c r="BS295" s="4">
        <f>Tabela13[[#This Row],[V1]]-Tabela13[[#This Row],[V4]]</f>
        <v>0.10714285714285715</v>
      </c>
      <c r="BT295" s="4">
        <f>Tabela13[[#This Row],[V2]]-Tabela13[[#This Row],[V1]]</f>
        <v>-0.10714285714285715</v>
      </c>
      <c r="BU295" s="4">
        <f>Tabela13[[#This Row],[V2]]-Tabela13[[#This Row],[V3]]</f>
        <v>-0.10714285714285715</v>
      </c>
      <c r="BV295" s="4">
        <f>Tabela13[[#This Row],[V2]]-Tabela13[[#This Row],[V4]]</f>
        <v>0</v>
      </c>
      <c r="BW295" s="4">
        <f>AVERAGE(Tabela13[[#This Row],[V41]],Tabela13[[#This Row],[V42]])</f>
        <v>5.3571428571428575E-2</v>
      </c>
      <c r="BX295" s="4">
        <f>AVERAGE(Tabela13[[#This Row],[V41]],Tabela13[[#This Row],[V43]])</f>
        <v>0.10714285714285715</v>
      </c>
      <c r="BY295" s="4">
        <f>AVERAGE(Tabela13[[#This Row],[V41]],Tabela13[[#This Row],[V44]])</f>
        <v>0</v>
      </c>
      <c r="BZ295" s="4">
        <f>AVERAGE(Tabela13[[#This Row],[V41]],Tabela13[[#This Row],[V45]])</f>
        <v>0</v>
      </c>
      <c r="CA295" s="4">
        <f>AVERAGE(Tabela13[[#This Row],[V41]],Tabela13[[#This Row],[V46]])</f>
        <v>5.3571428571428575E-2</v>
      </c>
      <c r="CB295" s="4">
        <f>AVERAGE(Tabela13[[#This Row],[V42]],Tabela13[[#This Row],[V41]])</f>
        <v>5.3571428571428575E-2</v>
      </c>
      <c r="CC295" s="4">
        <f>AVERAGE(Tabela13[[#This Row],[V42]],Tabela13[[#This Row],[V43]])</f>
        <v>5.3571428571428575E-2</v>
      </c>
      <c r="CD295" s="4">
        <f>AVERAGE(Tabela13[[#This Row],[V42]],Tabela13[[#This Row],[V44]])</f>
        <v>-5.3571428571428575E-2</v>
      </c>
      <c r="CE295" s="4">
        <f>AVERAGE(Tabela13[[#This Row],[V42]],Tabela13[[#This Row],[V45]])</f>
        <v>-5.3571428571428575E-2</v>
      </c>
      <c r="CF295" s="4">
        <f>AVERAGE(Tabela13[[#This Row],[V42]],Tabela13[[#This Row],[V46]])</f>
        <v>0</v>
      </c>
      <c r="CG295" s="4">
        <f>AVERAGE(Tabela13[[#This Row],[V43]],Tabela13[[#This Row],[V41]])</f>
        <v>0.10714285714285715</v>
      </c>
      <c r="CH295" s="4">
        <f>AVERAGE(Tabela13[[#This Row],[V43]],Tabela13[[#This Row],[V42]])</f>
        <v>5.3571428571428575E-2</v>
      </c>
      <c r="CI295" s="4">
        <f>AVERAGE(Tabela13[[#This Row],[V43]],Tabela13[[#This Row],[V44]])</f>
        <v>0</v>
      </c>
      <c r="CJ295" s="4">
        <f>AVERAGE(Tabela13[[#This Row],[V43]],Tabela13[[#This Row],[V45]])</f>
        <v>0</v>
      </c>
      <c r="CK295" s="4">
        <f>AVERAGE(Tabela13[[#This Row],[V43]],Tabela13[[#This Row],[V46]])</f>
        <v>5.3571428571428575E-2</v>
      </c>
      <c r="CL295" s="4">
        <f>AVERAGE(Tabela13[[#This Row],[V44]],Tabela13[[#This Row],[V41]])</f>
        <v>0</v>
      </c>
      <c r="CM295" s="4">
        <f>AVERAGE(Tabela13[[#This Row],[V44]],Tabela13[[#This Row],[V42]])</f>
        <v>-5.3571428571428575E-2</v>
      </c>
      <c r="CN295" s="4">
        <f>AVERAGE(Tabela13[[#This Row],[V44]],Tabela13[[#This Row],[V43]])</f>
        <v>0</v>
      </c>
      <c r="CO295" s="4">
        <f>AVERAGE(Tabela13[[#This Row],[V44]],Tabela13[[#This Row],[V45]])</f>
        <v>-0.10714285714285715</v>
      </c>
      <c r="CP295" s="4">
        <f>AVERAGE(Tabela13[[#This Row],[V44]],Tabela13[[#This Row],[V46]])</f>
        <v>-5.3571428571428575E-2</v>
      </c>
      <c r="CQ295" s="4">
        <f>AVERAGE(Tabela13[[#This Row],[V45]],Tabela13[[#This Row],[V41]])</f>
        <v>0</v>
      </c>
      <c r="CR295" s="4">
        <f>AVERAGE(Tabela13[[#This Row],[V45]],Tabela13[[#This Row],[V42]])</f>
        <v>-5.3571428571428575E-2</v>
      </c>
      <c r="CS295" s="4">
        <f>AVERAGE(Tabela13[[#This Row],[V45]],Tabela13[[#This Row],[V43]])</f>
        <v>0</v>
      </c>
      <c r="CT295" s="4">
        <f>AVERAGE(Tabela13[[#This Row],[V45]],Tabela13[[#This Row],[V44]])</f>
        <v>-0.10714285714285715</v>
      </c>
      <c r="CU295" s="4">
        <f>AVERAGE(Tabela13[[#This Row],[V45]],Tabela13[[#This Row],[V46]])</f>
        <v>-5.3571428571428575E-2</v>
      </c>
      <c r="CV295" s="4">
        <f>AVERAGE(Tabela13[[#This Row],[V46]],Tabela13[[#This Row],[V41]])</f>
        <v>5.3571428571428575E-2</v>
      </c>
      <c r="CW295" s="4">
        <f>AVERAGE(Tabela13[[#This Row],[V46]],Tabela13[[#This Row],[V42]])</f>
        <v>0</v>
      </c>
      <c r="CX295" s="4">
        <f>AVERAGE(Tabela13[[#This Row],[V46]],Tabela13[[#This Row],[V43]])</f>
        <v>5.3571428571428575E-2</v>
      </c>
      <c r="CY295" s="4">
        <f>AVERAGE(Tabela13[[#This Row],[V46]],Tabela13[[#This Row],[V44]])</f>
        <v>-5.3571428571428575E-2</v>
      </c>
      <c r="CZ295" s="4">
        <f>AVERAGE(Tabela13[[#This Row],[V46]],Tabela13[[#This Row],[V45]])</f>
        <v>-5.3571428571428575E-2</v>
      </c>
      <c r="DA295" s="3">
        <f>_xlfn.STDEV.S(Tabela13[[#This Row],[V41]],Tabela13[[#This Row],[V42]])</f>
        <v>7.5761440841415811E-2</v>
      </c>
      <c r="DB295" s="3">
        <f>_xlfn.STDEV.S(Tabela13[[#This Row],[V41]],Tabela13[[#This Row],[V43]])</f>
        <v>0</v>
      </c>
      <c r="DC295" s="3">
        <f>_xlfn.STDEV.S(Tabela13[[#This Row],[V41]],Tabela13[[#This Row],[V44]])</f>
        <v>0.15152288168283162</v>
      </c>
      <c r="DD295" s="3">
        <f>_xlfn.STDEV.S(Tabela13[[#This Row],[V41]],Tabela13[[#This Row],[V45]])</f>
        <v>0.15152288168283162</v>
      </c>
      <c r="DE295" s="3">
        <f>_xlfn.STDEV.S(Tabela13[[#This Row],[V41]],Tabela13[[#This Row],[V46]])</f>
        <v>7.5761440841415811E-2</v>
      </c>
      <c r="DF295" s="3">
        <f>_xlfn.STDEV.S(Tabela13[[#This Row],[V42]],Tabela13[[#This Row],[V41]])</f>
        <v>7.5761440841415811E-2</v>
      </c>
      <c r="DG295" s="3">
        <f>_xlfn.STDEV.S(Tabela13[[#This Row],[V42]],Tabela13[[#This Row],[V43]])</f>
        <v>7.5761440841415811E-2</v>
      </c>
      <c r="DH295" s="3">
        <f>_xlfn.STDEV.S(Tabela13[[#This Row],[V42]],Tabela13[[#This Row],[V44]])</f>
        <v>7.5761440841415811E-2</v>
      </c>
      <c r="DI295" s="3">
        <f>_xlfn.STDEV.S(Tabela13[[#This Row],[V42]],Tabela13[[#This Row],[V45]])</f>
        <v>7.5761440841415811E-2</v>
      </c>
      <c r="DJ295" s="3">
        <f>_xlfn.STDEV.S(Tabela13[[#This Row],[V42]],Tabela13[[#This Row],[V46]])</f>
        <v>0</v>
      </c>
      <c r="DK295" s="3">
        <f>_xlfn.STDEV.S(Tabela13[[#This Row],[V43]],Tabela13[[#This Row],[V41]])</f>
        <v>0</v>
      </c>
      <c r="DL295" s="3">
        <f>_xlfn.STDEV.S(Tabela13[[#This Row],[V43]],Tabela13[[#This Row],[V42]])</f>
        <v>7.5761440841415811E-2</v>
      </c>
      <c r="DM295" s="3">
        <f>_xlfn.STDEV.S(Tabela13[[#This Row],[V43]],Tabela13[[#This Row],[V44]])</f>
        <v>0.15152288168283162</v>
      </c>
      <c r="DN295" s="3">
        <f>_xlfn.STDEV.S(Tabela13[[#This Row],[V43]],Tabela13[[#This Row],[V45]])</f>
        <v>0.15152288168283162</v>
      </c>
      <c r="DO295" s="3">
        <f>_xlfn.STDEV.S(Tabela13[[#This Row],[V43]],Tabela13[[#This Row],[V46]])</f>
        <v>7.5761440841415811E-2</v>
      </c>
      <c r="DP295" s="3">
        <f>_xlfn.STDEV.S(Tabela13[[#This Row],[V44]],Tabela13[[#This Row],[V41]])</f>
        <v>0.15152288168283162</v>
      </c>
      <c r="DQ295" s="3">
        <f>_xlfn.STDEV.S(Tabela13[[#This Row],[V44]],Tabela13[[#This Row],[V42]])</f>
        <v>7.5761440841415811E-2</v>
      </c>
      <c r="DR295" s="3">
        <f>_xlfn.STDEV.S(Tabela13[[#This Row],[V44]],Tabela13[[#This Row],[V43]])</f>
        <v>0.15152288168283162</v>
      </c>
      <c r="DS295" s="3">
        <f>_xlfn.STDEV.S(Tabela13[[#This Row],[V44]],Tabela13[[#This Row],[V45]])</f>
        <v>0</v>
      </c>
      <c r="DT295" s="3">
        <f>_xlfn.STDEV.S(Tabela13[[#This Row],[V44]],Tabela13[[#This Row],[V46]])</f>
        <v>7.5761440841415811E-2</v>
      </c>
      <c r="DU295" s="3">
        <f>_xlfn.STDEV.S(Tabela13[[#This Row],[V45]],Tabela13[[#This Row],[V41]])</f>
        <v>0.15152288168283162</v>
      </c>
      <c r="DV295" s="3">
        <f>_xlfn.STDEV.S(Tabela13[[#This Row],[V45]],Tabela13[[#This Row],[V42]])</f>
        <v>7.5761440841415811E-2</v>
      </c>
      <c r="DW295" s="3">
        <f>_xlfn.STDEV.S(Tabela13[[#This Row],[V45]],Tabela13[[#This Row],[V43]])</f>
        <v>0.15152288168283162</v>
      </c>
      <c r="DX295" s="3">
        <f>_xlfn.STDEV.S(Tabela13[[#This Row],[V45]],Tabela13[[#This Row],[V44]])</f>
        <v>0</v>
      </c>
      <c r="DY295" s="3">
        <f>_xlfn.STDEV.S(Tabela13[[#This Row],[V45]],Tabela13[[#This Row],[V46]])</f>
        <v>7.5761440841415811E-2</v>
      </c>
      <c r="DZ295" s="3">
        <f>_xlfn.STDEV.S(Tabela13[[#This Row],[V46]],Tabela13[[#This Row],[V41]])</f>
        <v>7.5761440841415811E-2</v>
      </c>
      <c r="EA295" s="3">
        <f>_xlfn.STDEV.S(Tabela13[[#This Row],[V46]],Tabela13[[#This Row],[V42]])</f>
        <v>0</v>
      </c>
      <c r="EB295" s="3">
        <f>_xlfn.STDEV.S(Tabela13[[#This Row],[V46]],Tabela13[[#This Row],[V43]])</f>
        <v>7.5761440841415811E-2</v>
      </c>
      <c r="EC295" s="3">
        <f>_xlfn.STDEV.S(Tabela13[[#This Row],[V46]],Tabela13[[#This Row],[V44]])</f>
        <v>7.5761440841415811E-2</v>
      </c>
      <c r="ED295" s="3">
        <f>_xlfn.STDEV.S(Tabela13[[#This Row],[V46]],Tabela13[[#This Row],[V45]])</f>
        <v>7.5761440841415811E-2</v>
      </c>
      <c r="EE295" s="3">
        <f t="shared" si="308"/>
        <v>1.4142135623730951</v>
      </c>
      <c r="EF295" s="3">
        <f t="shared" si="309"/>
        <v>0</v>
      </c>
      <c r="EG295" s="3" t="str">
        <f t="shared" si="310"/>
        <v/>
      </c>
      <c r="EH295" s="3" t="str">
        <f t="shared" si="311"/>
        <v/>
      </c>
      <c r="EI295" s="3">
        <f t="shared" si="312"/>
        <v>1.4142135623730951</v>
      </c>
      <c r="EJ295" s="3">
        <f t="shared" si="313"/>
        <v>1.4142135623730951</v>
      </c>
      <c r="EK295" s="3">
        <f t="shared" si="314"/>
        <v>1.4142135623730951</v>
      </c>
      <c r="EL295" s="3">
        <f t="shared" si="315"/>
        <v>-1.4142135623730951</v>
      </c>
      <c r="EM295" s="3">
        <f t="shared" si="316"/>
        <v>-1.4142135623730951</v>
      </c>
      <c r="EN295" s="3" t="str">
        <f t="shared" si="317"/>
        <v/>
      </c>
      <c r="EO295" s="3">
        <f t="shared" si="318"/>
        <v>0</v>
      </c>
      <c r="EP295" s="3">
        <f t="shared" si="319"/>
        <v>1.4142135623730951</v>
      </c>
      <c r="EQ295" s="3" t="str">
        <f t="shared" si="320"/>
        <v/>
      </c>
      <c r="ER295" s="3" t="str">
        <f t="shared" si="321"/>
        <v/>
      </c>
      <c r="ES295" s="3" t="str">
        <f t="shared" si="322"/>
        <v/>
      </c>
      <c r="ET295" s="3" t="str">
        <f t="shared" si="323"/>
        <v/>
      </c>
      <c r="EU295" s="3" t="str">
        <f t="shared" si="324"/>
        <v/>
      </c>
      <c r="EV295" s="3" t="str">
        <f t="shared" si="325"/>
        <v/>
      </c>
      <c r="EW295" s="3">
        <f t="shared" si="326"/>
        <v>0</v>
      </c>
      <c r="EX295" s="3">
        <f t="shared" si="327"/>
        <v>-1.4142135623730951</v>
      </c>
      <c r="EY295" s="3" t="str">
        <f t="shared" si="328"/>
        <v/>
      </c>
      <c r="EZ295" s="3">
        <f t="shared" si="329"/>
        <v>-1.4142135623730951</v>
      </c>
      <c r="FA295" s="3" t="str">
        <f t="shared" si="330"/>
        <v/>
      </c>
      <c r="FB295" s="3">
        <f t="shared" si="331"/>
        <v>0</v>
      </c>
      <c r="FC295" s="3">
        <f t="shared" si="332"/>
        <v>-1.4142135623730951</v>
      </c>
      <c r="FD295" s="3">
        <f t="shared" si="333"/>
        <v>1.4142135623730951</v>
      </c>
      <c r="FE295" s="3" t="str">
        <f t="shared" si="334"/>
        <v/>
      </c>
      <c r="FF295" s="3">
        <f t="shared" si="335"/>
        <v>1.4142135623730951</v>
      </c>
      <c r="FG295" s="3">
        <f t="shared" si="336"/>
        <v>-1.4142135623730951</v>
      </c>
      <c r="FH295" s="3">
        <f t="shared" si="337"/>
        <v>-1.4142135623730951</v>
      </c>
      <c r="FI295" s="4">
        <f t="shared" si="338"/>
        <v>0</v>
      </c>
      <c r="FJ295" s="4">
        <f t="shared" si="339"/>
        <v>0</v>
      </c>
      <c r="FK295" s="4">
        <f t="shared" si="340"/>
        <v>1.6787330316742084</v>
      </c>
      <c r="FL295" s="4">
        <f t="shared" si="341"/>
        <v>1.067873303167421</v>
      </c>
      <c r="FM295" s="4">
        <f>Tabela13[[#This Row],[V139]]-Tabela13[[#This Row],[V140]]</f>
        <v>0.61085972850678738</v>
      </c>
      <c r="FN295" s="4">
        <f>Tabela13[[#This Row],[V1]]-Tabela13[[#This Row],[V2]]/2</f>
        <v>0.17857142857142858</v>
      </c>
      <c r="FO295" s="4">
        <f>Tabela13[[#This Row],[V1]]-Tabela13[[#This Row],[V3]]/2</f>
        <v>0.125</v>
      </c>
      <c r="FP295" s="4">
        <f>Tabela13[[#This Row],[V1]]-Tabela13[[#This Row],[V4]]/2</f>
        <v>0.17857142857142858</v>
      </c>
      <c r="FQ295" s="4">
        <f>Tabela13[[#This Row],[V2]]-Tabela13[[#This Row],[V1]]/2</f>
        <v>1.7857142857142849E-2</v>
      </c>
      <c r="FR295" s="4">
        <f>Tabela13[[#This Row],[V2]]-Tabela13[[#This Row],[V3]]/2</f>
        <v>1.7857142857142849E-2</v>
      </c>
      <c r="FS295" s="4">
        <f>Tabela13[[#This Row],[V2]]-Tabela13[[#This Row],[V4]]/2</f>
        <v>7.1428571428571425E-2</v>
      </c>
      <c r="FT295" s="4">
        <f t="shared" si="342"/>
        <v>0.17670885607003661</v>
      </c>
      <c r="FU295" s="4">
        <f t="shared" si="343"/>
        <v>0.12435499454676144</v>
      </c>
      <c r="FV295" s="4">
        <f t="shared" si="344"/>
        <v>0.17670885607003661</v>
      </c>
      <c r="FW295" s="4">
        <f t="shared" si="345"/>
        <v>1.7855245139552507E-2</v>
      </c>
      <c r="FX295" s="4">
        <f t="shared" si="346"/>
        <v>1.7855245139552507E-2</v>
      </c>
      <c r="FY295" s="4">
        <f t="shared" si="347"/>
        <v>7.130746478529032E-2</v>
      </c>
      <c r="FZ295" s="4">
        <f t="shared" si="348"/>
        <v>31.807594092606593</v>
      </c>
      <c r="GA295" s="4">
        <f t="shared" si="349"/>
        <v>22.383899018417058</v>
      </c>
      <c r="GB295" s="4">
        <f t="shared" si="350"/>
        <v>31.807594092606593</v>
      </c>
      <c r="GC295" s="4">
        <f t="shared" si="351"/>
        <v>3.2139441251194514</v>
      </c>
      <c r="GD295" s="4">
        <f t="shared" si="352"/>
        <v>3.2139441251194514</v>
      </c>
      <c r="GE295" s="4">
        <f t="shared" si="353"/>
        <v>12.835343661352258</v>
      </c>
      <c r="GF295" s="4">
        <f>Tabela13[[#This Row],[V1]]-Tabela13[[#This Row],[V2]]/Tabela13[[#This Row],[V2]]</f>
        <v>-0.75</v>
      </c>
      <c r="GG295" s="4">
        <f>Tabela13[[#This Row],[V1]]-Tabela13[[#This Row],[V3]]/Tabela13[[#This Row],[V3]]</f>
        <v>-0.75</v>
      </c>
      <c r="GH295" s="4">
        <f>Tabela13[[#This Row],[V1]]-Tabela13[[#This Row],[V4]]/Tabela13[[#This Row],[V4]]</f>
        <v>-0.75</v>
      </c>
      <c r="GI295" s="4">
        <f>Tabela13[[#This Row],[V2]]-Tabela13[[#This Row],[V1]]/Tabela13[[#This Row],[V1]]</f>
        <v>-0.85714285714285721</v>
      </c>
      <c r="GJ295" s="4">
        <f>Tabela13[[#This Row],[V2]]-Tabela13[[#This Row],[V3]]/Tabela13[[#This Row],[V3]]</f>
        <v>-0.85714285714285721</v>
      </c>
      <c r="GK295" s="4">
        <f>Tabela13[[#This Row],[V2]]-Tabela13[[#This Row],[V4]]/Tabela13[[#This Row],[V4]]</f>
        <v>-0.85714285714285721</v>
      </c>
      <c r="GL295" s="4">
        <f t="shared" si="354"/>
        <v>6.1858957413174265E-2</v>
      </c>
      <c r="GM295" s="4">
        <f t="shared" si="355"/>
        <v>0.1964285714285714</v>
      </c>
      <c r="GN295" s="4">
        <f t="shared" si="356"/>
        <v>0.31491832864888719</v>
      </c>
      <c r="GO295" s="3">
        <f t="shared" si="357"/>
        <v>0</v>
      </c>
      <c r="GP295" s="3">
        <v>100</v>
      </c>
      <c r="GQ295" s="3">
        <f t="shared" si="358"/>
        <v>-1</v>
      </c>
      <c r="GR295" s="3">
        <f t="shared" si="359"/>
        <v>-100</v>
      </c>
      <c r="GS295" s="34">
        <f>COUNTIF($D$2:D294,Tabela13[[#This Row],[HomeTeam]])</f>
        <v>14</v>
      </c>
      <c r="GT295" s="34">
        <f>COUNTIF($E$2:E294,Tabela13[[#This Row],[AwayTeam]])</f>
        <v>14</v>
      </c>
      <c r="GU295" s="3">
        <f>IFERROR(AVERAGEIFS($AD$2:AD294,$D$2:D294,Tabela13[[#This Row],[HomeTeam]],$GS$2:GS294,"&gt;="&amp;Tabela13[[#This Row],[Contagem_H]]-5),"")</f>
        <v>0.34450742240215926</v>
      </c>
      <c r="GV295" s="3">
        <f>IFERROR(AVERAGEIFS($G$2:G294,$E$2:E294,Tabela13[[#This Row],[AwayTeam]],$GT$2:GT294,"&gt;="&amp;Tabela13[[#This Row],[Contagem_A]]-5),"")</f>
        <v>4</v>
      </c>
      <c r="GW295" s="3">
        <f>IFERROR(AVERAGEIFS($GQ$2:GQ294,$D$2:D294,Tabela13[[#This Row],[HomeTeam]],$GS$2:GS294,"&gt;="&amp;Tabela13[[#This Row],[Contagem_H]]-5),"")</f>
        <v>-5.4000000000000006E-2</v>
      </c>
    </row>
    <row r="296" spans="1:205" x14ac:dyDescent="0.25">
      <c r="A296" t="s">
        <v>127</v>
      </c>
      <c r="B296" t="s">
        <v>243</v>
      </c>
      <c r="C296" t="s">
        <v>162</v>
      </c>
      <c r="D296" t="s">
        <v>20</v>
      </c>
      <c r="E296" t="s">
        <v>17</v>
      </c>
      <c r="F296" s="3">
        <v>1</v>
      </c>
      <c r="G296" s="3">
        <v>1</v>
      </c>
      <c r="H296" s="3" t="str">
        <f t="shared" si="360"/>
        <v>D</v>
      </c>
      <c r="I296" s="3">
        <v>1.95</v>
      </c>
      <c r="J296" s="3">
        <v>3.75</v>
      </c>
      <c r="K296" s="3">
        <v>3.6</v>
      </c>
      <c r="L296" s="3">
        <v>1.67</v>
      </c>
      <c r="M296" s="3">
        <v>2.2000000000000002</v>
      </c>
      <c r="N296" s="3">
        <f t="shared" si="289"/>
        <v>2</v>
      </c>
      <c r="O296" s="3">
        <f t="shared" si="290"/>
        <v>1</v>
      </c>
      <c r="P296" s="3">
        <f t="shared" si="291"/>
        <v>1</v>
      </c>
      <c r="Q296" s="3">
        <f t="shared" si="292"/>
        <v>5.7264957264957506E-2</v>
      </c>
      <c r="R296" s="3">
        <f t="shared" si="293"/>
        <v>5.3347849755035481E-2</v>
      </c>
      <c r="S296" s="3">
        <f t="shared" si="294"/>
        <v>2.061666666666667</v>
      </c>
      <c r="T296" s="3">
        <f t="shared" si="295"/>
        <v>3.9647435897435908</v>
      </c>
      <c r="U296" s="3">
        <f t="shared" si="296"/>
        <v>3.8061538461538471</v>
      </c>
      <c r="V296" s="3">
        <f t="shared" si="297"/>
        <v>1.7656324786324789</v>
      </c>
      <c r="W296" s="3">
        <f t="shared" si="298"/>
        <v>2.3259829059829067</v>
      </c>
      <c r="X296" s="4">
        <f t="shared" si="299"/>
        <v>0.51282051282051289</v>
      </c>
      <c r="Y296" s="4">
        <f t="shared" si="300"/>
        <v>0.26666666666666666</v>
      </c>
      <c r="Z296" s="4">
        <f t="shared" si="301"/>
        <v>0.27777777777777779</v>
      </c>
      <c r="AA296" s="4">
        <f t="shared" si="302"/>
        <v>0.5988023952095809</v>
      </c>
      <c r="AB296" s="4">
        <f t="shared" si="303"/>
        <v>0.45454545454545453</v>
      </c>
      <c r="AC296" s="4">
        <f t="shared" si="304"/>
        <v>0.75641025641025639</v>
      </c>
      <c r="AD296" s="4">
        <f t="shared" si="305"/>
        <v>0.63888888888888884</v>
      </c>
      <c r="AE296" s="4">
        <f t="shared" si="306"/>
        <v>0.75641025641025639</v>
      </c>
      <c r="AF296" s="4">
        <f t="shared" si="307"/>
        <v>0.63888888888888884</v>
      </c>
      <c r="AG296" s="4">
        <f>IFERROR(AVERAGE(Tabela13[[#This Row],[V1]],Tabela13[[#This Row],[V2]]),"")</f>
        <v>0.69764957264957261</v>
      </c>
      <c r="AH296" s="4">
        <f>IFERROR(AVERAGE(Tabela13[[#This Row],[V1]],Tabela13[[#This Row],[V3]]),"")</f>
        <v>0.75641025641025639</v>
      </c>
      <c r="AI296" s="4">
        <f>IFERROR(AVERAGE(Tabela13[[#This Row],[V1]],Tabela13[[#This Row],[V4]]),"")</f>
        <v>0.69764957264957261</v>
      </c>
      <c r="AJ296" s="4">
        <f>IFERROR(AVERAGE(Tabela13[[#This Row],[V2]],Tabela13[[#This Row],[V1]]),"")</f>
        <v>0.69764957264957261</v>
      </c>
      <c r="AK296" s="4">
        <f>IFERROR(AVERAGE(Tabela13[[#This Row],[V2]],Tabela13[[#This Row],[V3]]),"")</f>
        <v>0.69764957264957261</v>
      </c>
      <c r="AL296" s="4">
        <f>IFERROR(AVERAGE(Tabela13[[#This Row],[V2]],Tabela13[[#This Row],[V4]]),"")</f>
        <v>0.63888888888888884</v>
      </c>
      <c r="AM296" s="4">
        <f>IFERROR(AVERAGE(Tabela13[[#This Row],[V3]],Tabela13[[#This Row],[V1]]),"")</f>
        <v>0.75641025641025639</v>
      </c>
      <c r="AN296" s="4">
        <f>IFERROR(AVERAGE(Tabela13[[#This Row],[V3]],Tabela13[[#This Row],[V2]]),"")</f>
        <v>0.69764957264957261</v>
      </c>
      <c r="AO296" s="4">
        <f>IFERROR(AVERAGE(Tabela13[[#This Row],[V3]],Tabela13[[#This Row],[V4]]),"")</f>
        <v>0.69764957264957261</v>
      </c>
      <c r="AP296" s="4">
        <f>IFERROR(AVERAGE(Tabela13[[#This Row],[V4]],Tabela13[[#This Row],[V1]]),"")</f>
        <v>0.69764957264957261</v>
      </c>
      <c r="AQ296" s="4">
        <f>IFERROR(AVERAGE(Tabela13[[#This Row],[V4]],Tabela13[[#This Row],[V2]]),"")</f>
        <v>0.63888888888888884</v>
      </c>
      <c r="AR296" s="4">
        <f>IFERROR(AVERAGE(Tabela13[[#This Row],[V4]],Tabela13[[#This Row],[V3]]),"")</f>
        <v>0.69764957264957261</v>
      </c>
      <c r="AS296" s="4">
        <f>_xlfn.STDEV.S(Tabela13[[#This Row],[V1]:[V2]])</f>
        <v>8.3100155908675477E-2</v>
      </c>
      <c r="AT296" s="4">
        <f>_xlfn.STDEV.S(Tabela13[[#This Row],[V1]],Tabela13[[#This Row],[V3]])</f>
        <v>0</v>
      </c>
      <c r="AU296" s="4">
        <f>_xlfn.STDEV.S(Tabela13[[#This Row],[V1]],Tabela13[[#This Row],[V4]])</f>
        <v>8.3100155908675477E-2</v>
      </c>
      <c r="AV296" s="4">
        <f>_xlfn.STDEV.S(Tabela13[[#This Row],[V2]],Tabela13[[#This Row],[V1]])</f>
        <v>8.3100155908675477E-2</v>
      </c>
      <c r="AW296" s="4">
        <f>_xlfn.STDEV.S(Tabela13[[#This Row],[V2]],Tabela13[[#This Row],[V3]])</f>
        <v>8.3100155908675477E-2</v>
      </c>
      <c r="AX296" s="4">
        <f>_xlfn.STDEV.S(Tabela13[[#This Row],[V42]],Tabela13[[#This Row],[V44]])</f>
        <v>8.3100155908675477E-2</v>
      </c>
      <c r="AY296" s="4">
        <f>_xlfn.STDEV.S(Tabela13[[#This Row],[V3]],Tabela13[[#This Row],[V1]])</f>
        <v>0</v>
      </c>
      <c r="AZ296" s="4">
        <f>_xlfn.STDEV.S(Tabela13[[#This Row],[V3]],Tabela13[[#This Row],[V2]])</f>
        <v>8.3100155908675477E-2</v>
      </c>
      <c r="BA296" s="4">
        <f>_xlfn.STDEV.S(Tabela13[[#This Row],[V3]],Tabela13[[#This Row],[V4]])</f>
        <v>8.3100155908675477E-2</v>
      </c>
      <c r="BB296" s="4">
        <f>_xlfn.STDEV.S(Tabela13[[#This Row],[V4]],Tabela13[[#This Row],[V1]])</f>
        <v>8.3100155908675477E-2</v>
      </c>
      <c r="BC296" s="4">
        <f>_xlfn.STDEV.S(Tabela13[[#This Row],[V4]],Tabela13[[#This Row],[V2]])</f>
        <v>0</v>
      </c>
      <c r="BD296" s="4">
        <f>_xlfn.STDEV.S(Tabela13[[#This Row],[V4]],Tabela13[[#This Row],[V3]])</f>
        <v>8.3100155908675477E-2</v>
      </c>
      <c r="BE296" s="4">
        <f>Tabela13[[#This Row],[V17]]/Tabela13[[#This Row],[V5]]</f>
        <v>0.11911446543724387</v>
      </c>
      <c r="BF296" s="4">
        <f>Tabela13[[#This Row],[V18]]/Tabela13[[#This Row],[V6]]</f>
        <v>0</v>
      </c>
      <c r="BG296" s="4">
        <f>Tabela13[[#This Row],[V19]]/Tabela13[[#This Row],[V7]]</f>
        <v>0.11911446543724387</v>
      </c>
      <c r="BH296" s="4">
        <f>Tabela13[[#This Row],[V20]]/Tabela13[[#This Row],[V8]]</f>
        <v>0.11911446543724387</v>
      </c>
      <c r="BI296" s="4">
        <f>Tabela13[[#This Row],[V21]]/Tabela13[[#This Row],[V9]]</f>
        <v>0.11911446543724387</v>
      </c>
      <c r="BJ296" s="4">
        <f>Tabela13[[#This Row],[V22]]/Tabela13[[#This Row],[V10]]</f>
        <v>0.13006980924836162</v>
      </c>
      <c r="BK296" s="4">
        <f>Tabela13[[#This Row],[V23]]/Tabela13[[#This Row],[V11]]</f>
        <v>0</v>
      </c>
      <c r="BL296" s="4">
        <f>Tabela13[[#This Row],[V24]]/Tabela13[[#This Row],[V12]]</f>
        <v>0.11911446543724387</v>
      </c>
      <c r="BM296" s="4">
        <f>Tabela13[[#This Row],[V25]]/Tabela13[[#This Row],[V13]]</f>
        <v>0.11911446543724387</v>
      </c>
      <c r="BN296" s="4">
        <f>Tabela13[[#This Row],[V26]]/Tabela13[[#This Row],[V14]]</f>
        <v>0.11911446543724387</v>
      </c>
      <c r="BO296" s="4">
        <f>Tabela13[[#This Row],[V27]]/Tabela13[[#This Row],[V15]]</f>
        <v>0</v>
      </c>
      <c r="BP296" s="4">
        <f>Tabela13[[#This Row],[V28]]/Tabela13[[#This Row],[V16]]</f>
        <v>0.11911446543724387</v>
      </c>
      <c r="BQ296" s="4">
        <f>Tabela13[[#This Row],[V1]]-Tabela13[[#This Row],[V2]]</f>
        <v>0.11752136752136755</v>
      </c>
      <c r="BR296" s="4">
        <f>Tabela13[[#This Row],[V1]]-Tabela13[[#This Row],[V3]]</f>
        <v>0</v>
      </c>
      <c r="BS296" s="4">
        <f>Tabela13[[#This Row],[V1]]-Tabela13[[#This Row],[V4]]</f>
        <v>0.11752136752136755</v>
      </c>
      <c r="BT296" s="4">
        <f>Tabela13[[#This Row],[V2]]-Tabela13[[#This Row],[V1]]</f>
        <v>-0.11752136752136755</v>
      </c>
      <c r="BU296" s="4">
        <f>Tabela13[[#This Row],[V2]]-Tabela13[[#This Row],[V3]]</f>
        <v>-0.11752136752136755</v>
      </c>
      <c r="BV296" s="4">
        <f>Tabela13[[#This Row],[V2]]-Tabela13[[#This Row],[V4]]</f>
        <v>0</v>
      </c>
      <c r="BW296" s="4">
        <f>AVERAGE(Tabela13[[#This Row],[V41]],Tabela13[[#This Row],[V42]])</f>
        <v>5.8760683760683774E-2</v>
      </c>
      <c r="BX296" s="4">
        <f>AVERAGE(Tabela13[[#This Row],[V41]],Tabela13[[#This Row],[V43]])</f>
        <v>0.11752136752136755</v>
      </c>
      <c r="BY296" s="4">
        <f>AVERAGE(Tabela13[[#This Row],[V41]],Tabela13[[#This Row],[V44]])</f>
        <v>0</v>
      </c>
      <c r="BZ296" s="4">
        <f>AVERAGE(Tabela13[[#This Row],[V41]],Tabela13[[#This Row],[V45]])</f>
        <v>0</v>
      </c>
      <c r="CA296" s="4">
        <f>AVERAGE(Tabela13[[#This Row],[V41]],Tabela13[[#This Row],[V46]])</f>
        <v>5.8760683760683774E-2</v>
      </c>
      <c r="CB296" s="4">
        <f>AVERAGE(Tabela13[[#This Row],[V42]],Tabela13[[#This Row],[V41]])</f>
        <v>5.8760683760683774E-2</v>
      </c>
      <c r="CC296" s="4">
        <f>AVERAGE(Tabela13[[#This Row],[V42]],Tabela13[[#This Row],[V43]])</f>
        <v>5.8760683760683774E-2</v>
      </c>
      <c r="CD296" s="4">
        <f>AVERAGE(Tabela13[[#This Row],[V42]],Tabela13[[#This Row],[V44]])</f>
        <v>-5.8760683760683774E-2</v>
      </c>
      <c r="CE296" s="4">
        <f>AVERAGE(Tabela13[[#This Row],[V42]],Tabela13[[#This Row],[V45]])</f>
        <v>-5.8760683760683774E-2</v>
      </c>
      <c r="CF296" s="4">
        <f>AVERAGE(Tabela13[[#This Row],[V42]],Tabela13[[#This Row],[V46]])</f>
        <v>0</v>
      </c>
      <c r="CG296" s="4">
        <f>AVERAGE(Tabela13[[#This Row],[V43]],Tabela13[[#This Row],[V41]])</f>
        <v>0.11752136752136755</v>
      </c>
      <c r="CH296" s="4">
        <f>AVERAGE(Tabela13[[#This Row],[V43]],Tabela13[[#This Row],[V42]])</f>
        <v>5.8760683760683774E-2</v>
      </c>
      <c r="CI296" s="4">
        <f>AVERAGE(Tabela13[[#This Row],[V43]],Tabela13[[#This Row],[V44]])</f>
        <v>0</v>
      </c>
      <c r="CJ296" s="4">
        <f>AVERAGE(Tabela13[[#This Row],[V43]],Tabela13[[#This Row],[V45]])</f>
        <v>0</v>
      </c>
      <c r="CK296" s="4">
        <f>AVERAGE(Tabela13[[#This Row],[V43]],Tabela13[[#This Row],[V46]])</f>
        <v>5.8760683760683774E-2</v>
      </c>
      <c r="CL296" s="4">
        <f>AVERAGE(Tabela13[[#This Row],[V44]],Tabela13[[#This Row],[V41]])</f>
        <v>0</v>
      </c>
      <c r="CM296" s="4">
        <f>AVERAGE(Tabela13[[#This Row],[V44]],Tabela13[[#This Row],[V42]])</f>
        <v>-5.8760683760683774E-2</v>
      </c>
      <c r="CN296" s="4">
        <f>AVERAGE(Tabela13[[#This Row],[V44]],Tabela13[[#This Row],[V43]])</f>
        <v>0</v>
      </c>
      <c r="CO296" s="4">
        <f>AVERAGE(Tabela13[[#This Row],[V44]],Tabela13[[#This Row],[V45]])</f>
        <v>-0.11752136752136755</v>
      </c>
      <c r="CP296" s="4">
        <f>AVERAGE(Tabela13[[#This Row],[V44]],Tabela13[[#This Row],[V46]])</f>
        <v>-5.8760683760683774E-2</v>
      </c>
      <c r="CQ296" s="4">
        <f>AVERAGE(Tabela13[[#This Row],[V45]],Tabela13[[#This Row],[V41]])</f>
        <v>0</v>
      </c>
      <c r="CR296" s="4">
        <f>AVERAGE(Tabela13[[#This Row],[V45]],Tabela13[[#This Row],[V42]])</f>
        <v>-5.8760683760683774E-2</v>
      </c>
      <c r="CS296" s="4">
        <f>AVERAGE(Tabela13[[#This Row],[V45]],Tabela13[[#This Row],[V43]])</f>
        <v>0</v>
      </c>
      <c r="CT296" s="4">
        <f>AVERAGE(Tabela13[[#This Row],[V45]],Tabela13[[#This Row],[V44]])</f>
        <v>-0.11752136752136755</v>
      </c>
      <c r="CU296" s="4">
        <f>AVERAGE(Tabela13[[#This Row],[V45]],Tabela13[[#This Row],[V46]])</f>
        <v>-5.8760683760683774E-2</v>
      </c>
      <c r="CV296" s="4">
        <f>AVERAGE(Tabela13[[#This Row],[V46]],Tabela13[[#This Row],[V41]])</f>
        <v>5.8760683760683774E-2</v>
      </c>
      <c r="CW296" s="4">
        <f>AVERAGE(Tabela13[[#This Row],[V46]],Tabela13[[#This Row],[V42]])</f>
        <v>0</v>
      </c>
      <c r="CX296" s="4">
        <f>AVERAGE(Tabela13[[#This Row],[V46]],Tabela13[[#This Row],[V43]])</f>
        <v>5.8760683760683774E-2</v>
      </c>
      <c r="CY296" s="4">
        <f>AVERAGE(Tabela13[[#This Row],[V46]],Tabela13[[#This Row],[V44]])</f>
        <v>-5.8760683760683774E-2</v>
      </c>
      <c r="CZ296" s="4">
        <f>AVERAGE(Tabela13[[#This Row],[V46]],Tabela13[[#This Row],[V45]])</f>
        <v>-5.8760683760683774E-2</v>
      </c>
      <c r="DA296" s="3">
        <f>_xlfn.STDEV.S(Tabela13[[#This Row],[V41]],Tabela13[[#This Row],[V42]])</f>
        <v>8.3100155908675477E-2</v>
      </c>
      <c r="DB296" s="3">
        <f>_xlfn.STDEV.S(Tabela13[[#This Row],[V41]],Tabela13[[#This Row],[V43]])</f>
        <v>0</v>
      </c>
      <c r="DC296" s="3">
        <f>_xlfn.STDEV.S(Tabela13[[#This Row],[V41]],Tabela13[[#This Row],[V44]])</f>
        <v>0.16620031181735095</v>
      </c>
      <c r="DD296" s="3">
        <f>_xlfn.STDEV.S(Tabela13[[#This Row],[V41]],Tabela13[[#This Row],[V45]])</f>
        <v>0.16620031181735095</v>
      </c>
      <c r="DE296" s="3">
        <f>_xlfn.STDEV.S(Tabela13[[#This Row],[V41]],Tabela13[[#This Row],[V46]])</f>
        <v>8.3100155908675477E-2</v>
      </c>
      <c r="DF296" s="3">
        <f>_xlfn.STDEV.S(Tabela13[[#This Row],[V42]],Tabela13[[#This Row],[V41]])</f>
        <v>8.3100155908675477E-2</v>
      </c>
      <c r="DG296" s="3">
        <f>_xlfn.STDEV.S(Tabela13[[#This Row],[V42]],Tabela13[[#This Row],[V43]])</f>
        <v>8.3100155908675477E-2</v>
      </c>
      <c r="DH296" s="3">
        <f>_xlfn.STDEV.S(Tabela13[[#This Row],[V42]],Tabela13[[#This Row],[V44]])</f>
        <v>8.3100155908675477E-2</v>
      </c>
      <c r="DI296" s="3">
        <f>_xlfn.STDEV.S(Tabela13[[#This Row],[V42]],Tabela13[[#This Row],[V45]])</f>
        <v>8.3100155908675477E-2</v>
      </c>
      <c r="DJ296" s="3">
        <f>_xlfn.STDEV.S(Tabela13[[#This Row],[V42]],Tabela13[[#This Row],[V46]])</f>
        <v>0</v>
      </c>
      <c r="DK296" s="3">
        <f>_xlfn.STDEV.S(Tabela13[[#This Row],[V43]],Tabela13[[#This Row],[V41]])</f>
        <v>0</v>
      </c>
      <c r="DL296" s="3">
        <f>_xlfn.STDEV.S(Tabela13[[#This Row],[V43]],Tabela13[[#This Row],[V42]])</f>
        <v>8.3100155908675477E-2</v>
      </c>
      <c r="DM296" s="3">
        <f>_xlfn.STDEV.S(Tabela13[[#This Row],[V43]],Tabela13[[#This Row],[V44]])</f>
        <v>0.16620031181735095</v>
      </c>
      <c r="DN296" s="3">
        <f>_xlfn.STDEV.S(Tabela13[[#This Row],[V43]],Tabela13[[#This Row],[V45]])</f>
        <v>0.16620031181735095</v>
      </c>
      <c r="DO296" s="3">
        <f>_xlfn.STDEV.S(Tabela13[[#This Row],[V43]],Tabela13[[#This Row],[V46]])</f>
        <v>8.3100155908675477E-2</v>
      </c>
      <c r="DP296" s="3">
        <f>_xlfn.STDEV.S(Tabela13[[#This Row],[V44]],Tabela13[[#This Row],[V41]])</f>
        <v>0.16620031181735095</v>
      </c>
      <c r="DQ296" s="3">
        <f>_xlfn.STDEV.S(Tabela13[[#This Row],[V44]],Tabela13[[#This Row],[V42]])</f>
        <v>8.3100155908675477E-2</v>
      </c>
      <c r="DR296" s="3">
        <f>_xlfn.STDEV.S(Tabela13[[#This Row],[V44]],Tabela13[[#This Row],[V43]])</f>
        <v>0.16620031181735095</v>
      </c>
      <c r="DS296" s="3">
        <f>_xlfn.STDEV.S(Tabela13[[#This Row],[V44]],Tabela13[[#This Row],[V45]])</f>
        <v>0</v>
      </c>
      <c r="DT296" s="3">
        <f>_xlfn.STDEV.S(Tabela13[[#This Row],[V44]],Tabela13[[#This Row],[V46]])</f>
        <v>8.3100155908675477E-2</v>
      </c>
      <c r="DU296" s="3">
        <f>_xlfn.STDEV.S(Tabela13[[#This Row],[V45]],Tabela13[[#This Row],[V41]])</f>
        <v>0.16620031181735095</v>
      </c>
      <c r="DV296" s="3">
        <f>_xlfn.STDEV.S(Tabela13[[#This Row],[V45]],Tabela13[[#This Row],[V42]])</f>
        <v>8.3100155908675477E-2</v>
      </c>
      <c r="DW296" s="3">
        <f>_xlfn.STDEV.S(Tabela13[[#This Row],[V45]],Tabela13[[#This Row],[V43]])</f>
        <v>0.16620031181735095</v>
      </c>
      <c r="DX296" s="3">
        <f>_xlfn.STDEV.S(Tabela13[[#This Row],[V45]],Tabela13[[#This Row],[V44]])</f>
        <v>0</v>
      </c>
      <c r="DY296" s="3">
        <f>_xlfn.STDEV.S(Tabela13[[#This Row],[V45]],Tabela13[[#This Row],[V46]])</f>
        <v>8.3100155908675477E-2</v>
      </c>
      <c r="DZ296" s="3">
        <f>_xlfn.STDEV.S(Tabela13[[#This Row],[V46]],Tabela13[[#This Row],[V41]])</f>
        <v>8.3100155908675477E-2</v>
      </c>
      <c r="EA296" s="3">
        <f>_xlfn.STDEV.S(Tabela13[[#This Row],[V46]],Tabela13[[#This Row],[V42]])</f>
        <v>0</v>
      </c>
      <c r="EB296" s="3">
        <f>_xlfn.STDEV.S(Tabela13[[#This Row],[V46]],Tabela13[[#This Row],[V43]])</f>
        <v>8.3100155908675477E-2</v>
      </c>
      <c r="EC296" s="3">
        <f>_xlfn.STDEV.S(Tabela13[[#This Row],[V46]],Tabela13[[#This Row],[V44]])</f>
        <v>8.3100155908675477E-2</v>
      </c>
      <c r="ED296" s="3">
        <f>_xlfn.STDEV.S(Tabela13[[#This Row],[V46]],Tabela13[[#This Row],[V45]])</f>
        <v>8.3100155908675477E-2</v>
      </c>
      <c r="EE296" s="3">
        <f t="shared" si="308"/>
        <v>1.4142135623730951</v>
      </c>
      <c r="EF296" s="3">
        <f t="shared" si="309"/>
        <v>0</v>
      </c>
      <c r="EG296" s="3" t="str">
        <f t="shared" si="310"/>
        <v/>
      </c>
      <c r="EH296" s="3" t="str">
        <f t="shared" si="311"/>
        <v/>
      </c>
      <c r="EI296" s="3">
        <f t="shared" si="312"/>
        <v>1.4142135623730951</v>
      </c>
      <c r="EJ296" s="3">
        <f t="shared" si="313"/>
        <v>1.4142135623730951</v>
      </c>
      <c r="EK296" s="3">
        <f t="shared" si="314"/>
        <v>1.4142135623730951</v>
      </c>
      <c r="EL296" s="3">
        <f t="shared" si="315"/>
        <v>-1.4142135623730951</v>
      </c>
      <c r="EM296" s="3">
        <f t="shared" si="316"/>
        <v>-1.4142135623730951</v>
      </c>
      <c r="EN296" s="3" t="str">
        <f t="shared" si="317"/>
        <v/>
      </c>
      <c r="EO296" s="3">
        <f t="shared" si="318"/>
        <v>0</v>
      </c>
      <c r="EP296" s="3">
        <f t="shared" si="319"/>
        <v>1.4142135623730951</v>
      </c>
      <c r="EQ296" s="3" t="str">
        <f t="shared" si="320"/>
        <v/>
      </c>
      <c r="ER296" s="3" t="str">
        <f t="shared" si="321"/>
        <v/>
      </c>
      <c r="ES296" s="3" t="str">
        <f t="shared" si="322"/>
        <v/>
      </c>
      <c r="ET296" s="3" t="str">
        <f t="shared" si="323"/>
        <v/>
      </c>
      <c r="EU296" s="3" t="str">
        <f t="shared" si="324"/>
        <v/>
      </c>
      <c r="EV296" s="3" t="str">
        <f t="shared" si="325"/>
        <v/>
      </c>
      <c r="EW296" s="3">
        <f t="shared" si="326"/>
        <v>0</v>
      </c>
      <c r="EX296" s="3">
        <f t="shared" si="327"/>
        <v>-1.4142135623730951</v>
      </c>
      <c r="EY296" s="3" t="str">
        <f t="shared" si="328"/>
        <v/>
      </c>
      <c r="EZ296" s="3">
        <f t="shared" si="329"/>
        <v>-1.4142135623730951</v>
      </c>
      <c r="FA296" s="3" t="str">
        <f t="shared" si="330"/>
        <v/>
      </c>
      <c r="FB296" s="3">
        <f t="shared" si="331"/>
        <v>0</v>
      </c>
      <c r="FC296" s="3">
        <f t="shared" si="332"/>
        <v>-1.4142135623730951</v>
      </c>
      <c r="FD296" s="3">
        <f t="shared" si="333"/>
        <v>1.4142135623730951</v>
      </c>
      <c r="FE296" s="3" t="str">
        <f t="shared" si="334"/>
        <v/>
      </c>
      <c r="FF296" s="3">
        <f t="shared" si="335"/>
        <v>1.4142135623730951</v>
      </c>
      <c r="FG296" s="3">
        <f t="shared" si="336"/>
        <v>-1.4142135623730951</v>
      </c>
      <c r="FH296" s="3">
        <f t="shared" si="337"/>
        <v>-1.4142135623730951</v>
      </c>
      <c r="FI296" s="4">
        <f t="shared" si="338"/>
        <v>0.27777777777777779</v>
      </c>
      <c r="FJ296" s="4">
        <f t="shared" si="339"/>
        <v>0.51282051282051289</v>
      </c>
      <c r="FK296" s="4">
        <f t="shared" si="340"/>
        <v>1.7073565076798705</v>
      </c>
      <c r="FL296" s="4">
        <f t="shared" si="341"/>
        <v>1.040420371867421</v>
      </c>
      <c r="FM296" s="4">
        <f>Tabela13[[#This Row],[V139]]-Tabela13[[#This Row],[V140]]</f>
        <v>0.66693613581244948</v>
      </c>
      <c r="FN296" s="4">
        <f>Tabela13[[#This Row],[V1]]-Tabela13[[#This Row],[V2]]/2</f>
        <v>0.43696581196581197</v>
      </c>
      <c r="FO296" s="4">
        <f>Tabela13[[#This Row],[V1]]-Tabela13[[#This Row],[V3]]/2</f>
        <v>0.37820512820512819</v>
      </c>
      <c r="FP296" s="4">
        <f>Tabela13[[#This Row],[V1]]-Tabela13[[#This Row],[V4]]/2</f>
        <v>0.43696581196581197</v>
      </c>
      <c r="FQ296" s="4">
        <f>Tabela13[[#This Row],[V2]]-Tabela13[[#This Row],[V1]]/2</f>
        <v>0.26068376068376065</v>
      </c>
      <c r="FR296" s="4">
        <f>Tabela13[[#This Row],[V2]]-Tabela13[[#This Row],[V3]]/2</f>
        <v>0.26068376068376065</v>
      </c>
      <c r="FS296" s="4">
        <f>Tabela13[[#This Row],[V2]]-Tabela13[[#This Row],[V4]]/2</f>
        <v>0.31944444444444442</v>
      </c>
      <c r="FT296" s="4">
        <f t="shared" si="342"/>
        <v>0.41196198599652961</v>
      </c>
      <c r="FU296" s="4">
        <f t="shared" si="343"/>
        <v>0.36157768044197786</v>
      </c>
      <c r="FV296" s="4">
        <f t="shared" si="344"/>
        <v>0.41196198599652961</v>
      </c>
      <c r="FW296" s="4">
        <f t="shared" si="345"/>
        <v>0.25500841706655408</v>
      </c>
      <c r="FX296" s="4">
        <f t="shared" si="346"/>
        <v>0.25500841706655408</v>
      </c>
      <c r="FY296" s="4">
        <f t="shared" si="347"/>
        <v>0.30919891232707453</v>
      </c>
      <c r="FZ296" s="4">
        <f t="shared" si="348"/>
        <v>74.153157479375338</v>
      </c>
      <c r="GA296" s="4">
        <f t="shared" si="349"/>
        <v>65.083982479556013</v>
      </c>
      <c r="GB296" s="4">
        <f t="shared" si="350"/>
        <v>74.153157479375338</v>
      </c>
      <c r="GC296" s="4">
        <f t="shared" si="351"/>
        <v>45.901515071979738</v>
      </c>
      <c r="GD296" s="4">
        <f t="shared" si="352"/>
        <v>45.901515071979738</v>
      </c>
      <c r="GE296" s="4">
        <f t="shared" si="353"/>
        <v>55.655804218873413</v>
      </c>
      <c r="GF296" s="4">
        <f>Tabela13[[#This Row],[V1]]-Tabela13[[#This Row],[V2]]/Tabela13[[#This Row],[V2]]</f>
        <v>-0.24358974358974361</v>
      </c>
      <c r="GG296" s="4">
        <f>Tabela13[[#This Row],[V1]]-Tabela13[[#This Row],[V3]]/Tabela13[[#This Row],[V3]]</f>
        <v>-0.24358974358974361</v>
      </c>
      <c r="GH296" s="4">
        <f>Tabela13[[#This Row],[V1]]-Tabela13[[#This Row],[V4]]/Tabela13[[#This Row],[V4]]</f>
        <v>-0.24358974358974361</v>
      </c>
      <c r="GI296" s="4">
        <f>Tabela13[[#This Row],[V2]]-Tabela13[[#This Row],[V1]]/Tabela13[[#This Row],[V1]]</f>
        <v>-0.36111111111111116</v>
      </c>
      <c r="GJ296" s="4">
        <f>Tabela13[[#This Row],[V2]]-Tabela13[[#This Row],[V3]]/Tabela13[[#This Row],[V3]]</f>
        <v>-0.36111111111111116</v>
      </c>
      <c r="GK296" s="4">
        <f>Tabela13[[#This Row],[V2]]-Tabela13[[#This Row],[V4]]/Tabela13[[#This Row],[V4]]</f>
        <v>-0.36111111111111116</v>
      </c>
      <c r="GL296" s="4">
        <f t="shared" si="354"/>
        <v>6.7850993173994498E-2</v>
      </c>
      <c r="GM296" s="4">
        <f t="shared" si="355"/>
        <v>0.69764957264957261</v>
      </c>
      <c r="GN296" s="4">
        <f t="shared" si="356"/>
        <v>9.7256553768543419E-2</v>
      </c>
      <c r="GO296" s="3">
        <f t="shared" si="357"/>
        <v>0</v>
      </c>
      <c r="GP296" s="3">
        <v>100</v>
      </c>
      <c r="GQ296" s="3">
        <f t="shared" si="358"/>
        <v>-1</v>
      </c>
      <c r="GR296" s="3">
        <f t="shared" si="359"/>
        <v>-100</v>
      </c>
      <c r="GS296" s="34">
        <f>COUNTIF($D$2:D295,Tabela13[[#This Row],[HomeTeam]])</f>
        <v>15</v>
      </c>
      <c r="GT296" s="34">
        <f>COUNTIF($E$2:E295,Tabela13[[#This Row],[AwayTeam]])</f>
        <v>15</v>
      </c>
      <c r="GU296" s="3">
        <f>IFERROR(AVERAGEIFS($AD$2:AD295,$D$2:D295,Tabela13[[#This Row],[HomeTeam]],$GS$2:GS295,"&gt;="&amp;Tabela13[[#This Row],[Contagem_H]]-5),"")</f>
        <v>1.3561784671878407</v>
      </c>
      <c r="GV296" s="3">
        <f>IFERROR(AVERAGEIFS($G$2:G295,$E$2:E295,Tabela13[[#This Row],[AwayTeam]],$GT$2:GT295,"&gt;="&amp;Tabela13[[#This Row],[Contagem_A]]-5),"")</f>
        <v>0.4</v>
      </c>
      <c r="GW296" s="3">
        <f>IFERROR(AVERAGEIFS($GQ$2:GQ295,$D$2:D295,Tabela13[[#This Row],[HomeTeam]],$GS$2:GS295,"&gt;="&amp;Tabela13[[#This Row],[Contagem_H]]-5),"")</f>
        <v>-0.28799999999999998</v>
      </c>
    </row>
    <row r="297" spans="1:205" x14ac:dyDescent="0.25">
      <c r="A297" t="s">
        <v>127</v>
      </c>
      <c r="B297" t="s">
        <v>243</v>
      </c>
      <c r="C297" t="s">
        <v>162</v>
      </c>
      <c r="D297" t="s">
        <v>133</v>
      </c>
      <c r="E297" t="s">
        <v>18</v>
      </c>
      <c r="F297" s="3">
        <v>3</v>
      </c>
      <c r="G297" s="3">
        <v>1</v>
      </c>
      <c r="H297" s="3" t="str">
        <f t="shared" si="360"/>
        <v>H</v>
      </c>
      <c r="I297" s="3">
        <v>2.7</v>
      </c>
      <c r="J297" s="3">
        <v>3.4</v>
      </c>
      <c r="K297" s="3">
        <v>2.6</v>
      </c>
      <c r="L297" s="3">
        <v>1.85</v>
      </c>
      <c r="M297" s="3">
        <v>2.0499999999999998</v>
      </c>
      <c r="N297" s="3">
        <f t="shared" si="289"/>
        <v>4</v>
      </c>
      <c r="O297" s="3">
        <f t="shared" si="290"/>
        <v>3</v>
      </c>
      <c r="P297" s="3">
        <f t="shared" si="291"/>
        <v>0</v>
      </c>
      <c r="Q297" s="3">
        <f t="shared" si="292"/>
        <v>4.9103402044578415E-2</v>
      </c>
      <c r="R297" s="3">
        <f t="shared" si="293"/>
        <v>2.8345418589320936E-2</v>
      </c>
      <c r="S297" s="3">
        <f t="shared" si="294"/>
        <v>2.8325791855203617</v>
      </c>
      <c r="T297" s="3">
        <f t="shared" si="295"/>
        <v>3.5669515669515666</v>
      </c>
      <c r="U297" s="3">
        <f t="shared" si="296"/>
        <v>2.7276688453159039</v>
      </c>
      <c r="V297" s="3">
        <f t="shared" si="297"/>
        <v>1.9408412937824702</v>
      </c>
      <c r="W297" s="3">
        <f t="shared" si="298"/>
        <v>2.1506619741913857</v>
      </c>
      <c r="X297" s="4">
        <f t="shared" si="299"/>
        <v>0.37037037037037035</v>
      </c>
      <c r="Y297" s="4">
        <f t="shared" si="300"/>
        <v>0.29411764705882354</v>
      </c>
      <c r="Z297" s="4">
        <f t="shared" si="301"/>
        <v>0.38461538461538458</v>
      </c>
      <c r="AA297" s="4">
        <f t="shared" si="302"/>
        <v>0.54054054054054046</v>
      </c>
      <c r="AB297" s="4">
        <f t="shared" si="303"/>
        <v>0.48780487804878053</v>
      </c>
      <c r="AC297" s="4">
        <f t="shared" si="304"/>
        <v>1.6851851851851851</v>
      </c>
      <c r="AD297" s="4">
        <f t="shared" si="305"/>
        <v>0.69230769230769229</v>
      </c>
      <c r="AE297" s="4">
        <f t="shared" si="306"/>
        <v>0.68518518518518512</v>
      </c>
      <c r="AF297" s="4">
        <f t="shared" si="307"/>
        <v>1.6923076923076923</v>
      </c>
      <c r="AG297" s="4">
        <f>IFERROR(AVERAGE(Tabela13[[#This Row],[V1]],Tabela13[[#This Row],[V2]]),"")</f>
        <v>1.1887464387464388</v>
      </c>
      <c r="AH297" s="4">
        <f>IFERROR(AVERAGE(Tabela13[[#This Row],[V1]],Tabela13[[#This Row],[V3]]),"")</f>
        <v>1.1851851851851851</v>
      </c>
      <c r="AI297" s="4">
        <f>IFERROR(AVERAGE(Tabela13[[#This Row],[V1]],Tabela13[[#This Row],[V4]]),"")</f>
        <v>1.6887464387464388</v>
      </c>
      <c r="AJ297" s="4">
        <f>IFERROR(AVERAGE(Tabela13[[#This Row],[V2]],Tabela13[[#This Row],[V1]]),"")</f>
        <v>1.1887464387464388</v>
      </c>
      <c r="AK297" s="4">
        <f>IFERROR(AVERAGE(Tabela13[[#This Row],[V2]],Tabela13[[#This Row],[V3]]),"")</f>
        <v>0.68874643874643871</v>
      </c>
      <c r="AL297" s="4">
        <f>IFERROR(AVERAGE(Tabela13[[#This Row],[V2]],Tabela13[[#This Row],[V4]]),"")</f>
        <v>1.1923076923076923</v>
      </c>
      <c r="AM297" s="4">
        <f>IFERROR(AVERAGE(Tabela13[[#This Row],[V3]],Tabela13[[#This Row],[V1]]),"")</f>
        <v>1.1851851851851851</v>
      </c>
      <c r="AN297" s="4">
        <f>IFERROR(AVERAGE(Tabela13[[#This Row],[V3]],Tabela13[[#This Row],[V2]]),"")</f>
        <v>0.68874643874643871</v>
      </c>
      <c r="AO297" s="4">
        <f>IFERROR(AVERAGE(Tabela13[[#This Row],[V3]],Tabela13[[#This Row],[V4]]),"")</f>
        <v>1.1887464387464388</v>
      </c>
      <c r="AP297" s="4">
        <f>IFERROR(AVERAGE(Tabela13[[#This Row],[V4]],Tabela13[[#This Row],[V1]]),"")</f>
        <v>1.6887464387464388</v>
      </c>
      <c r="AQ297" s="4">
        <f>IFERROR(AVERAGE(Tabela13[[#This Row],[V4]],Tabela13[[#This Row],[V2]]),"")</f>
        <v>1.1923076923076923</v>
      </c>
      <c r="AR297" s="4">
        <f>IFERROR(AVERAGE(Tabela13[[#This Row],[V4]],Tabela13[[#This Row],[V3]]),"")</f>
        <v>1.1887464387464388</v>
      </c>
      <c r="AS297" s="4">
        <f>_xlfn.STDEV.S(Tabela13[[#This Row],[V1]:[V2]])</f>
        <v>0.70207040810117272</v>
      </c>
      <c r="AT297" s="4">
        <f>_xlfn.STDEV.S(Tabela13[[#This Row],[V1]],Tabela13[[#This Row],[V3]])</f>
        <v>0.70710678118654724</v>
      </c>
      <c r="AU297" s="4">
        <f>_xlfn.STDEV.S(Tabela13[[#This Row],[V1]],Tabela13[[#This Row],[V4]])</f>
        <v>5.0363730853743042E-3</v>
      </c>
      <c r="AV297" s="4">
        <f>_xlfn.STDEV.S(Tabela13[[#This Row],[V2]],Tabela13[[#This Row],[V1]])</f>
        <v>0.70207040810117272</v>
      </c>
      <c r="AW297" s="4">
        <f>_xlfn.STDEV.S(Tabela13[[#This Row],[V2]],Tabela13[[#This Row],[V3]])</f>
        <v>5.0363730853743042E-3</v>
      </c>
      <c r="AX297" s="4">
        <f>_xlfn.STDEV.S(Tabela13[[#This Row],[V42]],Tabela13[[#This Row],[V44]])</f>
        <v>1.4091771892877207</v>
      </c>
      <c r="AY297" s="4">
        <f>_xlfn.STDEV.S(Tabela13[[#This Row],[V3]],Tabela13[[#This Row],[V1]])</f>
        <v>0.70710678118654724</v>
      </c>
      <c r="AZ297" s="4">
        <f>_xlfn.STDEV.S(Tabela13[[#This Row],[V3]],Tabela13[[#This Row],[V2]])</f>
        <v>5.0363730853743042E-3</v>
      </c>
      <c r="BA297" s="4">
        <f>_xlfn.STDEV.S(Tabela13[[#This Row],[V3]],Tabela13[[#This Row],[V4]])</f>
        <v>0.71214315427192132</v>
      </c>
      <c r="BB297" s="4">
        <f>_xlfn.STDEV.S(Tabela13[[#This Row],[V4]],Tabela13[[#This Row],[V1]])</f>
        <v>5.0363730853743042E-3</v>
      </c>
      <c r="BC297" s="4">
        <f>_xlfn.STDEV.S(Tabela13[[#This Row],[V4]],Tabela13[[#This Row],[V2]])</f>
        <v>0.70710678118654757</v>
      </c>
      <c r="BD297" s="4">
        <f>_xlfn.STDEV.S(Tabela13[[#This Row],[V4]],Tabela13[[#This Row],[V3]])</f>
        <v>0.71214315427192132</v>
      </c>
      <c r="BE297" s="4">
        <f>Tabela13[[#This Row],[V17]]/Tabela13[[#This Row],[V5]]</f>
        <v>0.59059727559858988</v>
      </c>
      <c r="BF297" s="4">
        <f>Tabela13[[#This Row],[V18]]/Tabela13[[#This Row],[V6]]</f>
        <v>0.5966213466261493</v>
      </c>
      <c r="BG297" s="4">
        <f>Tabela13[[#This Row],[V19]]/Tabela13[[#This Row],[V7]]</f>
        <v>2.9823145558268761E-3</v>
      </c>
      <c r="BH297" s="4">
        <f>Tabela13[[#This Row],[V20]]/Tabela13[[#This Row],[V8]]</f>
        <v>0.59059727559858988</v>
      </c>
      <c r="BI297" s="4">
        <f>Tabela13[[#This Row],[V21]]/Tabela13[[#This Row],[V9]]</f>
        <v>7.3123762273686905E-3</v>
      </c>
      <c r="BJ297" s="4">
        <f>Tabela13[[#This Row],[V22]]/Tabela13[[#This Row],[V10]]</f>
        <v>1.1818905458542175</v>
      </c>
      <c r="BK297" s="4">
        <f>Tabela13[[#This Row],[V23]]/Tabela13[[#This Row],[V11]]</f>
        <v>0.5966213466261493</v>
      </c>
      <c r="BL297" s="4">
        <f>Tabela13[[#This Row],[V24]]/Tabela13[[#This Row],[V12]]</f>
        <v>7.3123762273686905E-3</v>
      </c>
      <c r="BM297" s="4">
        <f>Tabela13[[#This Row],[V25]]/Tabela13[[#This Row],[V13]]</f>
        <v>0.59907069418680492</v>
      </c>
      <c r="BN297" s="4">
        <f>Tabela13[[#This Row],[V26]]/Tabela13[[#This Row],[V14]]</f>
        <v>2.9823145558268761E-3</v>
      </c>
      <c r="BO297" s="4">
        <f>Tabela13[[#This Row],[V27]]/Tabela13[[#This Row],[V15]]</f>
        <v>0.5930573003500077</v>
      </c>
      <c r="BP297" s="4">
        <f>Tabela13[[#This Row],[V28]]/Tabela13[[#This Row],[V16]]</f>
        <v>0.59907069418680492</v>
      </c>
      <c r="BQ297" s="4">
        <f>Tabela13[[#This Row],[V1]]-Tabela13[[#This Row],[V2]]</f>
        <v>0.99287749287749283</v>
      </c>
      <c r="BR297" s="4">
        <f>Tabela13[[#This Row],[V1]]-Tabela13[[#This Row],[V3]]</f>
        <v>1</v>
      </c>
      <c r="BS297" s="4">
        <f>Tabela13[[#This Row],[V1]]-Tabela13[[#This Row],[V4]]</f>
        <v>-7.1225071225071712E-3</v>
      </c>
      <c r="BT297" s="4">
        <f>Tabela13[[#This Row],[V2]]-Tabela13[[#This Row],[V1]]</f>
        <v>-0.99287749287749283</v>
      </c>
      <c r="BU297" s="4">
        <f>Tabela13[[#This Row],[V2]]-Tabela13[[#This Row],[V3]]</f>
        <v>7.1225071225071712E-3</v>
      </c>
      <c r="BV297" s="4">
        <f>Tabela13[[#This Row],[V2]]-Tabela13[[#This Row],[V4]]</f>
        <v>-1</v>
      </c>
      <c r="BW297" s="4">
        <f>AVERAGE(Tabela13[[#This Row],[V41]],Tabela13[[#This Row],[V42]])</f>
        <v>0.99643874643874641</v>
      </c>
      <c r="BX297" s="4">
        <f>AVERAGE(Tabela13[[#This Row],[V41]],Tabela13[[#This Row],[V43]])</f>
        <v>0.49287749287749283</v>
      </c>
      <c r="BY297" s="4">
        <f>AVERAGE(Tabela13[[#This Row],[V41]],Tabela13[[#This Row],[V44]])</f>
        <v>0</v>
      </c>
      <c r="BZ297" s="4">
        <f>AVERAGE(Tabela13[[#This Row],[V41]],Tabela13[[#This Row],[V45]])</f>
        <v>0.5</v>
      </c>
      <c r="CA297" s="4">
        <f>AVERAGE(Tabela13[[#This Row],[V41]],Tabela13[[#This Row],[V46]])</f>
        <v>-3.5612535612535856E-3</v>
      </c>
      <c r="CB297" s="4">
        <f>AVERAGE(Tabela13[[#This Row],[V42]],Tabela13[[#This Row],[V41]])</f>
        <v>0.99643874643874641</v>
      </c>
      <c r="CC297" s="4">
        <f>AVERAGE(Tabela13[[#This Row],[V42]],Tabela13[[#This Row],[V43]])</f>
        <v>0.49643874643874641</v>
      </c>
      <c r="CD297" s="4">
        <f>AVERAGE(Tabela13[[#This Row],[V42]],Tabela13[[#This Row],[V44]])</f>
        <v>3.5612535612535856E-3</v>
      </c>
      <c r="CE297" s="4">
        <f>AVERAGE(Tabela13[[#This Row],[V42]],Tabela13[[#This Row],[V45]])</f>
        <v>0.50356125356125359</v>
      </c>
      <c r="CF297" s="4">
        <f>AVERAGE(Tabela13[[#This Row],[V42]],Tabela13[[#This Row],[V46]])</f>
        <v>0</v>
      </c>
      <c r="CG297" s="4">
        <f>AVERAGE(Tabela13[[#This Row],[V43]],Tabela13[[#This Row],[V41]])</f>
        <v>0.49287749287749283</v>
      </c>
      <c r="CH297" s="4">
        <f>AVERAGE(Tabela13[[#This Row],[V43]],Tabela13[[#This Row],[V42]])</f>
        <v>0.49643874643874641</v>
      </c>
      <c r="CI297" s="4">
        <f>AVERAGE(Tabela13[[#This Row],[V43]],Tabela13[[#This Row],[V44]])</f>
        <v>-0.5</v>
      </c>
      <c r="CJ297" s="4">
        <f>AVERAGE(Tabela13[[#This Row],[V43]],Tabela13[[#This Row],[V45]])</f>
        <v>0</v>
      </c>
      <c r="CK297" s="4">
        <f>AVERAGE(Tabela13[[#This Row],[V43]],Tabela13[[#This Row],[V46]])</f>
        <v>-0.50356125356125359</v>
      </c>
      <c r="CL297" s="4">
        <f>AVERAGE(Tabela13[[#This Row],[V44]],Tabela13[[#This Row],[V41]])</f>
        <v>0</v>
      </c>
      <c r="CM297" s="4">
        <f>AVERAGE(Tabela13[[#This Row],[V44]],Tabela13[[#This Row],[V42]])</f>
        <v>3.5612535612535856E-3</v>
      </c>
      <c r="CN297" s="4">
        <f>AVERAGE(Tabela13[[#This Row],[V44]],Tabela13[[#This Row],[V43]])</f>
        <v>-0.5</v>
      </c>
      <c r="CO297" s="4">
        <f>AVERAGE(Tabela13[[#This Row],[V44]],Tabela13[[#This Row],[V45]])</f>
        <v>-0.49287749287749283</v>
      </c>
      <c r="CP297" s="4">
        <f>AVERAGE(Tabela13[[#This Row],[V44]],Tabela13[[#This Row],[V46]])</f>
        <v>-0.99643874643874641</v>
      </c>
      <c r="CQ297" s="4">
        <f>AVERAGE(Tabela13[[#This Row],[V45]],Tabela13[[#This Row],[V41]])</f>
        <v>0.5</v>
      </c>
      <c r="CR297" s="4">
        <f>AVERAGE(Tabela13[[#This Row],[V45]],Tabela13[[#This Row],[V42]])</f>
        <v>0.50356125356125359</v>
      </c>
      <c r="CS297" s="4">
        <f>AVERAGE(Tabela13[[#This Row],[V45]],Tabela13[[#This Row],[V43]])</f>
        <v>0</v>
      </c>
      <c r="CT297" s="4">
        <f>AVERAGE(Tabela13[[#This Row],[V45]],Tabela13[[#This Row],[V44]])</f>
        <v>-0.49287749287749283</v>
      </c>
      <c r="CU297" s="4">
        <f>AVERAGE(Tabela13[[#This Row],[V45]],Tabela13[[#This Row],[V46]])</f>
        <v>-0.49643874643874641</v>
      </c>
      <c r="CV297" s="4">
        <f>AVERAGE(Tabela13[[#This Row],[V46]],Tabela13[[#This Row],[V41]])</f>
        <v>-3.5612535612535856E-3</v>
      </c>
      <c r="CW297" s="4">
        <f>AVERAGE(Tabela13[[#This Row],[V46]],Tabela13[[#This Row],[V42]])</f>
        <v>0</v>
      </c>
      <c r="CX297" s="4">
        <f>AVERAGE(Tabela13[[#This Row],[V46]],Tabela13[[#This Row],[V43]])</f>
        <v>-0.50356125356125359</v>
      </c>
      <c r="CY297" s="4">
        <f>AVERAGE(Tabela13[[#This Row],[V46]],Tabela13[[#This Row],[V44]])</f>
        <v>-0.99643874643874641</v>
      </c>
      <c r="CZ297" s="4">
        <f>AVERAGE(Tabela13[[#This Row],[V46]],Tabela13[[#This Row],[V45]])</f>
        <v>-0.49643874643874641</v>
      </c>
      <c r="DA297" s="3">
        <f>_xlfn.STDEV.S(Tabela13[[#This Row],[V41]],Tabela13[[#This Row],[V42]])</f>
        <v>5.0363730853743042E-3</v>
      </c>
      <c r="DB297" s="3">
        <f>_xlfn.STDEV.S(Tabela13[[#This Row],[V41]],Tabela13[[#This Row],[V43]])</f>
        <v>0.70710678118654757</v>
      </c>
      <c r="DC297" s="3">
        <f>_xlfn.STDEV.S(Tabela13[[#This Row],[V41]],Tabela13[[#This Row],[V44]])</f>
        <v>1.4041408162023465</v>
      </c>
      <c r="DD297" s="3">
        <f>_xlfn.STDEV.S(Tabela13[[#This Row],[V41]],Tabela13[[#This Row],[V45]])</f>
        <v>0.69703403501579897</v>
      </c>
      <c r="DE297" s="3">
        <f>_xlfn.STDEV.S(Tabela13[[#This Row],[V41]],Tabela13[[#This Row],[V46]])</f>
        <v>1.4091771892877207</v>
      </c>
      <c r="DF297" s="3">
        <f>_xlfn.STDEV.S(Tabela13[[#This Row],[V42]],Tabela13[[#This Row],[V41]])</f>
        <v>5.0363730853743042E-3</v>
      </c>
      <c r="DG297" s="3">
        <f>_xlfn.STDEV.S(Tabela13[[#This Row],[V42]],Tabela13[[#This Row],[V43]])</f>
        <v>0.71214315427192187</v>
      </c>
      <c r="DH297" s="3">
        <f>_xlfn.STDEV.S(Tabela13[[#This Row],[V42]],Tabela13[[#This Row],[V44]])</f>
        <v>1.4091771892877207</v>
      </c>
      <c r="DI297" s="3">
        <f>_xlfn.STDEV.S(Tabela13[[#This Row],[V42]],Tabela13[[#This Row],[V45]])</f>
        <v>0.70207040810117327</v>
      </c>
      <c r="DJ297" s="3">
        <f>_xlfn.STDEV.S(Tabela13[[#This Row],[V42]],Tabela13[[#This Row],[V46]])</f>
        <v>1.4142135623730951</v>
      </c>
      <c r="DK297" s="3">
        <f>_xlfn.STDEV.S(Tabela13[[#This Row],[V43]],Tabela13[[#This Row],[V41]])</f>
        <v>0.70710678118654757</v>
      </c>
      <c r="DL297" s="3">
        <f>_xlfn.STDEV.S(Tabela13[[#This Row],[V43]],Tabela13[[#This Row],[V42]])</f>
        <v>0.71214315427192187</v>
      </c>
      <c r="DM297" s="3">
        <f>_xlfn.STDEV.S(Tabela13[[#This Row],[V43]],Tabela13[[#This Row],[V44]])</f>
        <v>0.69703403501579897</v>
      </c>
      <c r="DN297" s="3">
        <f>_xlfn.STDEV.S(Tabela13[[#This Row],[V43]],Tabela13[[#This Row],[V45]])</f>
        <v>1.0072746170748608E-2</v>
      </c>
      <c r="DO297" s="3">
        <f>_xlfn.STDEV.S(Tabela13[[#This Row],[V43]],Tabela13[[#This Row],[V46]])</f>
        <v>0.70207040810117327</v>
      </c>
      <c r="DP297" s="3">
        <f>_xlfn.STDEV.S(Tabela13[[#This Row],[V44]],Tabela13[[#This Row],[V41]])</f>
        <v>1.4041408162023465</v>
      </c>
      <c r="DQ297" s="3">
        <f>_xlfn.STDEV.S(Tabela13[[#This Row],[V44]],Tabela13[[#This Row],[V42]])</f>
        <v>1.4091771892877207</v>
      </c>
      <c r="DR297" s="3">
        <f>_xlfn.STDEV.S(Tabela13[[#This Row],[V44]],Tabela13[[#This Row],[V43]])</f>
        <v>0.69703403501579897</v>
      </c>
      <c r="DS297" s="3">
        <f>_xlfn.STDEV.S(Tabela13[[#This Row],[V44]],Tabela13[[#This Row],[V45]])</f>
        <v>0.70710678118654757</v>
      </c>
      <c r="DT297" s="3">
        <f>_xlfn.STDEV.S(Tabela13[[#This Row],[V44]],Tabela13[[#This Row],[V46]])</f>
        <v>5.0363730853743042E-3</v>
      </c>
      <c r="DU297" s="3">
        <f>_xlfn.STDEV.S(Tabela13[[#This Row],[V45]],Tabela13[[#This Row],[V41]])</f>
        <v>0.69703403501579897</v>
      </c>
      <c r="DV297" s="3">
        <f>_xlfn.STDEV.S(Tabela13[[#This Row],[V45]],Tabela13[[#This Row],[V42]])</f>
        <v>0.70207040810117327</v>
      </c>
      <c r="DW297" s="3">
        <f>_xlfn.STDEV.S(Tabela13[[#This Row],[V45]],Tabela13[[#This Row],[V43]])</f>
        <v>1.0072746170748608E-2</v>
      </c>
      <c r="DX297" s="3">
        <f>_xlfn.STDEV.S(Tabela13[[#This Row],[V45]],Tabela13[[#This Row],[V44]])</f>
        <v>0.70710678118654757</v>
      </c>
      <c r="DY297" s="3">
        <f>_xlfn.STDEV.S(Tabela13[[#This Row],[V45]],Tabela13[[#This Row],[V46]])</f>
        <v>0.71214315427192187</v>
      </c>
      <c r="DZ297" s="3">
        <f>_xlfn.STDEV.S(Tabela13[[#This Row],[V46]],Tabela13[[#This Row],[V41]])</f>
        <v>1.4091771892877207</v>
      </c>
      <c r="EA297" s="3">
        <f>_xlfn.STDEV.S(Tabela13[[#This Row],[V46]],Tabela13[[#This Row],[V42]])</f>
        <v>1.4142135623730951</v>
      </c>
      <c r="EB297" s="3">
        <f>_xlfn.STDEV.S(Tabela13[[#This Row],[V46]],Tabela13[[#This Row],[V43]])</f>
        <v>0.70207040810117327</v>
      </c>
      <c r="EC297" s="3">
        <f>_xlfn.STDEV.S(Tabela13[[#This Row],[V46]],Tabela13[[#This Row],[V44]])</f>
        <v>5.0363730853743042E-3</v>
      </c>
      <c r="ED297" s="3">
        <f>_xlfn.STDEV.S(Tabela13[[#This Row],[V46]],Tabela13[[#This Row],[V45]])</f>
        <v>0.71214315427192187</v>
      </c>
      <c r="EE297" s="3">
        <f t="shared" si="308"/>
        <v>5.0543729891819322E-3</v>
      </c>
      <c r="EF297" s="3">
        <f t="shared" si="309"/>
        <v>1.4346501745461169</v>
      </c>
      <c r="EG297" s="3" t="str">
        <f t="shared" si="310"/>
        <v/>
      </c>
      <c r="EH297" s="3">
        <f t="shared" si="311"/>
        <v>1.3940680700315979</v>
      </c>
      <c r="EI297" s="3">
        <f t="shared" si="312"/>
        <v>-395.69695475198927</v>
      </c>
      <c r="EJ297" s="3">
        <f t="shared" si="313"/>
        <v>5.0543729891819322E-3</v>
      </c>
      <c r="EK297" s="3">
        <f t="shared" si="314"/>
        <v>1.4345035704415758</v>
      </c>
      <c r="EL297" s="3">
        <f t="shared" si="315"/>
        <v>395.69695475198927</v>
      </c>
      <c r="EM297" s="3">
        <f t="shared" si="316"/>
        <v>1.3942105416888928</v>
      </c>
      <c r="EN297" s="3" t="str">
        <f t="shared" si="317"/>
        <v/>
      </c>
      <c r="EO297" s="3">
        <f t="shared" si="318"/>
        <v>1.4346501745461169</v>
      </c>
      <c r="EP297" s="3">
        <f t="shared" si="319"/>
        <v>1.4345035704415758</v>
      </c>
      <c r="EQ297" s="3">
        <f t="shared" si="320"/>
        <v>-1.3940680700315979</v>
      </c>
      <c r="ER297" s="3" t="str">
        <f t="shared" si="321"/>
        <v/>
      </c>
      <c r="ES297" s="3" t="str">
        <f t="shared" si="322"/>
        <v/>
      </c>
      <c r="ET297" s="3" t="str">
        <f t="shared" si="323"/>
        <v/>
      </c>
      <c r="EU297" s="3" t="str">
        <f t="shared" si="324"/>
        <v/>
      </c>
      <c r="EV297" s="3">
        <f t="shared" si="325"/>
        <v>-1.3940680700315979</v>
      </c>
      <c r="EW297" s="3">
        <f t="shared" si="326"/>
        <v>-1.4346501745461169</v>
      </c>
      <c r="EX297" s="3">
        <f t="shared" si="327"/>
        <v>-5.0543729891819322E-3</v>
      </c>
      <c r="EY297" s="3">
        <f t="shared" si="328"/>
        <v>1.3940680700315979</v>
      </c>
      <c r="EZ297" s="3">
        <f t="shared" si="329"/>
        <v>1.3942105416888928</v>
      </c>
      <c r="FA297" s="3" t="str">
        <f t="shared" si="330"/>
        <v/>
      </c>
      <c r="FB297" s="3">
        <f t="shared" si="331"/>
        <v>-1.4346501745461169</v>
      </c>
      <c r="FC297" s="3">
        <f t="shared" si="332"/>
        <v>-1.4345035704415758</v>
      </c>
      <c r="FD297" s="3">
        <f t="shared" si="333"/>
        <v>-395.69695475198927</v>
      </c>
      <c r="FE297" s="3" t="str">
        <f t="shared" si="334"/>
        <v/>
      </c>
      <c r="FF297" s="3">
        <f t="shared" si="335"/>
        <v>-1.3942105416888928</v>
      </c>
      <c r="FG297" s="3">
        <f t="shared" si="336"/>
        <v>-5.0543729891819322E-3</v>
      </c>
      <c r="FH297" s="3">
        <f t="shared" si="337"/>
        <v>-1.4345035704415758</v>
      </c>
      <c r="FI297" s="4">
        <f t="shared" si="338"/>
        <v>1.1538461538461537</v>
      </c>
      <c r="FJ297" s="4">
        <f t="shared" si="339"/>
        <v>0.37037037037037035</v>
      </c>
      <c r="FK297" s="4">
        <f t="shared" si="340"/>
        <v>1.3394568690095847</v>
      </c>
      <c r="FL297" s="4">
        <f t="shared" si="341"/>
        <v>1.380191693290735</v>
      </c>
      <c r="FM297" s="4">
        <f>Tabela13[[#This Row],[V139]]-Tabela13[[#This Row],[V140]]</f>
        <v>-4.0734824281150273E-2</v>
      </c>
      <c r="FN297" s="4">
        <f>Tabela13[[#This Row],[V1]]-Tabela13[[#This Row],[V2]]/2</f>
        <v>1.3390313390313389</v>
      </c>
      <c r="FO297" s="4">
        <f>Tabela13[[#This Row],[V1]]-Tabela13[[#This Row],[V3]]/2</f>
        <v>1.3425925925925926</v>
      </c>
      <c r="FP297" s="4">
        <f>Tabela13[[#This Row],[V1]]-Tabela13[[#This Row],[V4]]/2</f>
        <v>0.83903133903133897</v>
      </c>
      <c r="FQ297" s="4">
        <f>Tabela13[[#This Row],[V2]]-Tabela13[[#This Row],[V1]]/2</f>
        <v>-0.15028490028490027</v>
      </c>
      <c r="FR297" s="4">
        <f>Tabela13[[#This Row],[V2]]-Tabela13[[#This Row],[V3]]/2</f>
        <v>0.34971509971509973</v>
      </c>
      <c r="FS297" s="4">
        <f>Tabela13[[#This Row],[V2]]-Tabela13[[#This Row],[V4]]/2</f>
        <v>-0.15384615384615385</v>
      </c>
      <c r="FT297" s="4">
        <f t="shared" si="342"/>
        <v>0.92934090215788567</v>
      </c>
      <c r="FU297" s="4">
        <f t="shared" si="343"/>
        <v>0.93061378988996679</v>
      </c>
      <c r="FV297" s="4">
        <f t="shared" si="344"/>
        <v>0.6980916239737609</v>
      </c>
      <c r="FW297" s="4">
        <f t="shared" si="345"/>
        <v>-0.14916856704295908</v>
      </c>
      <c r="FX297" s="4">
        <f t="shared" si="346"/>
        <v>0.3364209881265125</v>
      </c>
      <c r="FY297" s="4">
        <f t="shared" si="347"/>
        <v>-0.15264932839526515</v>
      </c>
      <c r="FZ297" s="4">
        <f t="shared" si="348"/>
        <v>167.28136238841944</v>
      </c>
      <c r="GA297" s="4">
        <f t="shared" si="349"/>
        <v>167.51048218019403</v>
      </c>
      <c r="GB297" s="4">
        <f t="shared" si="350"/>
        <v>125.65649231527695</v>
      </c>
      <c r="GC297" s="4">
        <f t="shared" si="351"/>
        <v>-26.850342067732633</v>
      </c>
      <c r="GD297" s="4">
        <f t="shared" si="352"/>
        <v>60.555777862772253</v>
      </c>
      <c r="GE297" s="4">
        <f t="shared" si="353"/>
        <v>-27.476879111147731</v>
      </c>
      <c r="GF297" s="4">
        <f>Tabela13[[#This Row],[V1]]-Tabela13[[#This Row],[V2]]/Tabela13[[#This Row],[V2]]</f>
        <v>0.68518518518518512</v>
      </c>
      <c r="GG297" s="4">
        <f>Tabela13[[#This Row],[V1]]-Tabela13[[#This Row],[V3]]/Tabela13[[#This Row],[V3]]</f>
        <v>0.68518518518518512</v>
      </c>
      <c r="GH297" s="4">
        <f>Tabela13[[#This Row],[V1]]-Tabela13[[#This Row],[V4]]/Tabela13[[#This Row],[V4]]</f>
        <v>0.68518518518518512</v>
      </c>
      <c r="GI297" s="4">
        <f>Tabela13[[#This Row],[V2]]-Tabela13[[#This Row],[V1]]/Tabela13[[#This Row],[V1]]</f>
        <v>-0.30769230769230771</v>
      </c>
      <c r="GJ297" s="4">
        <f>Tabela13[[#This Row],[V2]]-Tabela13[[#This Row],[V3]]/Tabela13[[#This Row],[V3]]</f>
        <v>-0.30769230769230771</v>
      </c>
      <c r="GK297" s="4">
        <f>Tabela13[[#This Row],[V2]]-Tabela13[[#This Row],[V4]]/Tabela13[[#This Row],[V4]]</f>
        <v>-0.30769230769230771</v>
      </c>
      <c r="GL297" s="4">
        <f t="shared" si="354"/>
        <v>0.57736491352457164</v>
      </c>
      <c r="GM297" s="4">
        <f t="shared" si="355"/>
        <v>1.1887464387464388</v>
      </c>
      <c r="GN297" s="4">
        <f t="shared" si="356"/>
        <v>0.48569223402546347</v>
      </c>
      <c r="GO297" s="3">
        <f t="shared" si="357"/>
        <v>1</v>
      </c>
      <c r="GP297" s="3">
        <v>100</v>
      </c>
      <c r="GQ297" s="3">
        <f t="shared" si="358"/>
        <v>1.7000000000000002</v>
      </c>
      <c r="GR297" s="3">
        <f t="shared" si="359"/>
        <v>170.00000000000003</v>
      </c>
      <c r="GS297" s="34">
        <f>COUNTIF($D$2:D296,Tabela13[[#This Row],[HomeTeam]])</f>
        <v>15</v>
      </c>
      <c r="GT297" s="34">
        <f>COUNTIF($E$2:E296,Tabela13[[#This Row],[AwayTeam]])</f>
        <v>15</v>
      </c>
      <c r="GU297" s="3">
        <f>IFERROR(AVERAGEIFS($AD$2:AD296,$D$2:D296,Tabela13[[#This Row],[HomeTeam]],$GS$2:GS296,"&gt;="&amp;Tabela13[[#This Row],[Contagem_H]]-5),"")</f>
        <v>0.94220938375350138</v>
      </c>
      <c r="GV297" s="3">
        <f>IFERROR(AVERAGEIFS($G$2:G296,$E$2:E296,Tabela13[[#This Row],[AwayTeam]],$GT$2:GT296,"&gt;="&amp;Tabela13[[#This Row],[Contagem_A]]-5),"")</f>
        <v>1.6</v>
      </c>
      <c r="GW297" s="3">
        <f>IFERROR(AVERAGEIFS($GQ$2:GQ296,$D$2:D296,Tabela13[[#This Row],[HomeTeam]],$GS$2:GS296,"&gt;="&amp;Tabela13[[#This Row],[Contagem_H]]-5),"")</f>
        <v>-0.55000000000000004</v>
      </c>
    </row>
    <row r="298" spans="1:205" x14ac:dyDescent="0.25">
      <c r="A298" t="s">
        <v>127</v>
      </c>
      <c r="B298" t="s">
        <v>243</v>
      </c>
      <c r="C298" t="s">
        <v>143</v>
      </c>
      <c r="D298" t="s">
        <v>13</v>
      </c>
      <c r="E298" t="s">
        <v>19</v>
      </c>
      <c r="F298" s="3">
        <v>1</v>
      </c>
      <c r="G298" s="3">
        <v>0</v>
      </c>
      <c r="H298" s="3" t="str">
        <f t="shared" si="360"/>
        <v>H</v>
      </c>
      <c r="I298" s="3">
        <v>1.85</v>
      </c>
      <c r="J298" s="3">
        <v>3.8</v>
      </c>
      <c r="K298" s="3">
        <v>3.8</v>
      </c>
      <c r="L298" s="3">
        <v>1.73</v>
      </c>
      <c r="M298" s="3">
        <v>2.1</v>
      </c>
      <c r="N298" s="3">
        <f t="shared" si="289"/>
        <v>1</v>
      </c>
      <c r="O298" s="3">
        <f t="shared" si="290"/>
        <v>3</v>
      </c>
      <c r="P298" s="3">
        <f t="shared" si="291"/>
        <v>0</v>
      </c>
      <c r="Q298" s="3">
        <f t="shared" si="292"/>
        <v>6.6856330014224641E-2</v>
      </c>
      <c r="R298" s="3">
        <f t="shared" si="293"/>
        <v>5.4225158271401064E-2</v>
      </c>
      <c r="S298" s="3">
        <f t="shared" si="294"/>
        <v>1.9736842105263157</v>
      </c>
      <c r="T298" s="3">
        <f t="shared" si="295"/>
        <v>4.0540540540540535</v>
      </c>
      <c r="U298" s="3">
        <f t="shared" si="296"/>
        <v>4.0540540540540535</v>
      </c>
      <c r="V298" s="3">
        <f t="shared" si="297"/>
        <v>1.8456614509246085</v>
      </c>
      <c r="W298" s="3">
        <f t="shared" si="298"/>
        <v>2.2403982930298718</v>
      </c>
      <c r="X298" s="4">
        <f t="shared" si="299"/>
        <v>0.54054054054054046</v>
      </c>
      <c r="Y298" s="4">
        <f t="shared" si="300"/>
        <v>0.26315789473684209</v>
      </c>
      <c r="Z298" s="4">
        <f t="shared" si="301"/>
        <v>0.26315789473684209</v>
      </c>
      <c r="AA298" s="4">
        <f t="shared" si="302"/>
        <v>0.5780346820809249</v>
      </c>
      <c r="AB298" s="4">
        <f t="shared" si="303"/>
        <v>0.47619047619047616</v>
      </c>
      <c r="AC298" s="4">
        <f t="shared" si="304"/>
        <v>0.77027027027027017</v>
      </c>
      <c r="AD298" s="4">
        <f t="shared" si="305"/>
        <v>0.13157894736842105</v>
      </c>
      <c r="AE298" s="4">
        <f t="shared" si="306"/>
        <v>0.27027027027027023</v>
      </c>
      <c r="AF298" s="4">
        <f t="shared" si="307"/>
        <v>0.63157894736842102</v>
      </c>
      <c r="AG298" s="4">
        <f>IFERROR(AVERAGE(Tabela13[[#This Row],[V1]],Tabela13[[#This Row],[V2]]),"")</f>
        <v>0.4509246088193456</v>
      </c>
      <c r="AH298" s="4">
        <f>IFERROR(AVERAGE(Tabela13[[#This Row],[V1]],Tabela13[[#This Row],[V3]]),"")</f>
        <v>0.52027027027027017</v>
      </c>
      <c r="AI298" s="4">
        <f>IFERROR(AVERAGE(Tabela13[[#This Row],[V1]],Tabela13[[#This Row],[V4]]),"")</f>
        <v>0.7009246088193456</v>
      </c>
      <c r="AJ298" s="4">
        <f>IFERROR(AVERAGE(Tabela13[[#This Row],[V2]],Tabela13[[#This Row],[V1]]),"")</f>
        <v>0.4509246088193456</v>
      </c>
      <c r="AK298" s="4">
        <f>IFERROR(AVERAGE(Tabela13[[#This Row],[V2]],Tabela13[[#This Row],[V3]]),"")</f>
        <v>0.20092460881934565</v>
      </c>
      <c r="AL298" s="4">
        <f>IFERROR(AVERAGE(Tabela13[[#This Row],[V2]],Tabela13[[#This Row],[V4]]),"")</f>
        <v>0.38157894736842102</v>
      </c>
      <c r="AM298" s="4">
        <f>IFERROR(AVERAGE(Tabela13[[#This Row],[V3]],Tabela13[[#This Row],[V1]]),"")</f>
        <v>0.52027027027027017</v>
      </c>
      <c r="AN298" s="4">
        <f>IFERROR(AVERAGE(Tabela13[[#This Row],[V3]],Tabela13[[#This Row],[V2]]),"")</f>
        <v>0.20092460881934565</v>
      </c>
      <c r="AO298" s="4">
        <f>IFERROR(AVERAGE(Tabela13[[#This Row],[V3]],Tabela13[[#This Row],[V4]]),"")</f>
        <v>0.4509246088193456</v>
      </c>
      <c r="AP298" s="4">
        <f>IFERROR(AVERAGE(Tabela13[[#This Row],[V4]],Tabela13[[#This Row],[V1]]),"")</f>
        <v>0.7009246088193456</v>
      </c>
      <c r="AQ298" s="4">
        <f>IFERROR(AVERAGE(Tabela13[[#This Row],[V4]],Tabela13[[#This Row],[V2]]),"")</f>
        <v>0.38157894736842102</v>
      </c>
      <c r="AR298" s="4">
        <f>IFERROR(AVERAGE(Tabela13[[#This Row],[V4]],Tabela13[[#This Row],[V3]]),"")</f>
        <v>0.4509246088193456</v>
      </c>
      <c r="AS298" s="4">
        <f>_xlfn.STDEV.S(Tabela13[[#This Row],[V1]:[V2]])</f>
        <v>0.45162296550890441</v>
      </c>
      <c r="AT298" s="4">
        <f>_xlfn.STDEV.S(Tabela13[[#This Row],[V1]],Tabela13[[#This Row],[V3]])</f>
        <v>0.35355339059327379</v>
      </c>
      <c r="AU298" s="4">
        <f>_xlfn.STDEV.S(Tabela13[[#This Row],[V1]],Tabela13[[#This Row],[V4]])</f>
        <v>9.8069574915630661E-2</v>
      </c>
      <c r="AV298" s="4">
        <f>_xlfn.STDEV.S(Tabela13[[#This Row],[V2]],Tabela13[[#This Row],[V1]])</f>
        <v>0.45162296550890441</v>
      </c>
      <c r="AW298" s="4">
        <f>_xlfn.STDEV.S(Tabela13[[#This Row],[V2]],Tabela13[[#This Row],[V3]])</f>
        <v>9.8069574915630675E-2</v>
      </c>
      <c r="AX298" s="4">
        <f>_xlfn.STDEV.S(Tabela13[[#This Row],[V42]],Tabela13[[#This Row],[V44]])</f>
        <v>0.80517635610217819</v>
      </c>
      <c r="AY298" s="4">
        <f>_xlfn.STDEV.S(Tabela13[[#This Row],[V3]],Tabela13[[#This Row],[V1]])</f>
        <v>0.35355339059327379</v>
      </c>
      <c r="AZ298" s="4">
        <f>_xlfn.STDEV.S(Tabela13[[#This Row],[V3]],Tabela13[[#This Row],[V2]])</f>
        <v>9.8069574915630675E-2</v>
      </c>
      <c r="BA298" s="4">
        <f>_xlfn.STDEV.S(Tabela13[[#This Row],[V3]],Tabela13[[#This Row],[V4]])</f>
        <v>0.25548381567764328</v>
      </c>
      <c r="BB298" s="4">
        <f>_xlfn.STDEV.S(Tabela13[[#This Row],[V4]],Tabela13[[#This Row],[V1]])</f>
        <v>9.8069574915630661E-2</v>
      </c>
      <c r="BC298" s="4">
        <f>_xlfn.STDEV.S(Tabela13[[#This Row],[V4]],Tabela13[[#This Row],[V2]])</f>
        <v>0.35355339059327379</v>
      </c>
      <c r="BD298" s="4">
        <f>_xlfn.STDEV.S(Tabela13[[#This Row],[V4]],Tabela13[[#This Row],[V3]])</f>
        <v>0.25548381567764328</v>
      </c>
      <c r="BE298" s="4">
        <f>Tabela13[[#This Row],[V17]]/Tabela13[[#This Row],[V5]]</f>
        <v>1.0015487216175389</v>
      </c>
      <c r="BF298" s="4">
        <f>Tabela13[[#This Row],[V18]]/Tabela13[[#This Row],[V6]]</f>
        <v>0.67955716633512375</v>
      </c>
      <c r="BG298" s="4">
        <f>Tabela13[[#This Row],[V19]]/Tabela13[[#This Row],[V7]]</f>
        <v>0.13991458379642488</v>
      </c>
      <c r="BH298" s="4">
        <f>Tabela13[[#This Row],[V20]]/Tabela13[[#This Row],[V8]]</f>
        <v>1.0015487216175389</v>
      </c>
      <c r="BI298" s="4">
        <f>Tabela13[[#This Row],[V21]]/Tabela13[[#This Row],[V9]]</f>
        <v>0.48809140648274951</v>
      </c>
      <c r="BJ298" s="4">
        <f>Tabela13[[#This Row],[V22]]/Tabela13[[#This Row],[V10]]</f>
        <v>2.1101173470263981</v>
      </c>
      <c r="BK298" s="4">
        <f>Tabela13[[#This Row],[V23]]/Tabela13[[#This Row],[V11]]</f>
        <v>0.67955716633512375</v>
      </c>
      <c r="BL298" s="4">
        <f>Tabela13[[#This Row],[V24]]/Tabela13[[#This Row],[V12]]</f>
        <v>0.48809140648274951</v>
      </c>
      <c r="BM298" s="4">
        <f>Tabela13[[#This Row],[V25]]/Tabela13[[#This Row],[V13]]</f>
        <v>0.56657767325357489</v>
      </c>
      <c r="BN298" s="4">
        <f>Tabela13[[#This Row],[V26]]/Tabela13[[#This Row],[V14]]</f>
        <v>0.13991458379642488</v>
      </c>
      <c r="BO298" s="4">
        <f>Tabela13[[#This Row],[V27]]/Tabela13[[#This Row],[V15]]</f>
        <v>0.92655371327892444</v>
      </c>
      <c r="BP298" s="4">
        <f>Tabela13[[#This Row],[V28]]/Tabela13[[#This Row],[V16]]</f>
        <v>0.56657767325357489</v>
      </c>
      <c r="BQ298" s="4">
        <f>Tabela13[[#This Row],[V1]]-Tabela13[[#This Row],[V2]]</f>
        <v>0.63869132290184916</v>
      </c>
      <c r="BR298" s="4">
        <f>Tabela13[[#This Row],[V1]]-Tabela13[[#This Row],[V3]]</f>
        <v>0.49999999999999994</v>
      </c>
      <c r="BS298" s="4">
        <f>Tabela13[[#This Row],[V1]]-Tabela13[[#This Row],[V4]]</f>
        <v>0.13869132290184916</v>
      </c>
      <c r="BT298" s="4">
        <f>Tabela13[[#This Row],[V2]]-Tabela13[[#This Row],[V1]]</f>
        <v>-0.63869132290184916</v>
      </c>
      <c r="BU298" s="4">
        <f>Tabela13[[#This Row],[V2]]-Tabela13[[#This Row],[V3]]</f>
        <v>-0.13869132290184918</v>
      </c>
      <c r="BV298" s="4">
        <f>Tabela13[[#This Row],[V2]]-Tabela13[[#This Row],[V4]]</f>
        <v>-0.5</v>
      </c>
      <c r="BW298" s="4">
        <f>AVERAGE(Tabela13[[#This Row],[V41]],Tabela13[[#This Row],[V42]])</f>
        <v>0.56934566145092458</v>
      </c>
      <c r="BX298" s="4">
        <f>AVERAGE(Tabela13[[#This Row],[V41]],Tabela13[[#This Row],[V43]])</f>
        <v>0.38869132290184916</v>
      </c>
      <c r="BY298" s="4">
        <f>AVERAGE(Tabela13[[#This Row],[V41]],Tabela13[[#This Row],[V44]])</f>
        <v>0</v>
      </c>
      <c r="BZ298" s="4">
        <f>AVERAGE(Tabela13[[#This Row],[V41]],Tabela13[[#This Row],[V45]])</f>
        <v>0.25</v>
      </c>
      <c r="CA298" s="4">
        <f>AVERAGE(Tabela13[[#This Row],[V41]],Tabela13[[#This Row],[V46]])</f>
        <v>6.9345661450924578E-2</v>
      </c>
      <c r="CB298" s="4">
        <f>AVERAGE(Tabela13[[#This Row],[V42]],Tabela13[[#This Row],[V41]])</f>
        <v>0.56934566145092458</v>
      </c>
      <c r="CC298" s="4">
        <f>AVERAGE(Tabela13[[#This Row],[V42]],Tabela13[[#This Row],[V43]])</f>
        <v>0.31934566145092458</v>
      </c>
      <c r="CD298" s="4">
        <f>AVERAGE(Tabela13[[#This Row],[V42]],Tabela13[[#This Row],[V44]])</f>
        <v>-6.9345661450924606E-2</v>
      </c>
      <c r="CE298" s="4">
        <f>AVERAGE(Tabela13[[#This Row],[V42]],Tabela13[[#This Row],[V45]])</f>
        <v>0.18065433854907537</v>
      </c>
      <c r="CF298" s="4">
        <f>AVERAGE(Tabela13[[#This Row],[V42]],Tabela13[[#This Row],[V46]])</f>
        <v>0</v>
      </c>
      <c r="CG298" s="4">
        <f>AVERAGE(Tabela13[[#This Row],[V43]],Tabela13[[#This Row],[V41]])</f>
        <v>0.38869132290184916</v>
      </c>
      <c r="CH298" s="4">
        <f>AVERAGE(Tabela13[[#This Row],[V43]],Tabela13[[#This Row],[V42]])</f>
        <v>0.31934566145092458</v>
      </c>
      <c r="CI298" s="4">
        <f>AVERAGE(Tabela13[[#This Row],[V43]],Tabela13[[#This Row],[V44]])</f>
        <v>-0.25</v>
      </c>
      <c r="CJ298" s="4">
        <f>AVERAGE(Tabela13[[#This Row],[V43]],Tabela13[[#This Row],[V45]])</f>
        <v>0</v>
      </c>
      <c r="CK298" s="4">
        <f>AVERAGE(Tabela13[[#This Row],[V43]],Tabela13[[#This Row],[V46]])</f>
        <v>-0.18065433854907542</v>
      </c>
      <c r="CL298" s="4">
        <f>AVERAGE(Tabela13[[#This Row],[V44]],Tabela13[[#This Row],[V41]])</f>
        <v>0</v>
      </c>
      <c r="CM298" s="4">
        <f>AVERAGE(Tabela13[[#This Row],[V44]],Tabela13[[#This Row],[V42]])</f>
        <v>-6.9345661450924606E-2</v>
      </c>
      <c r="CN298" s="4">
        <f>AVERAGE(Tabela13[[#This Row],[V44]],Tabela13[[#This Row],[V43]])</f>
        <v>-0.25</v>
      </c>
      <c r="CO298" s="4">
        <f>AVERAGE(Tabela13[[#This Row],[V44]],Tabela13[[#This Row],[V45]])</f>
        <v>-0.38869132290184916</v>
      </c>
      <c r="CP298" s="4">
        <f>AVERAGE(Tabela13[[#This Row],[V44]],Tabela13[[#This Row],[V46]])</f>
        <v>-0.56934566145092458</v>
      </c>
      <c r="CQ298" s="4">
        <f>AVERAGE(Tabela13[[#This Row],[V45]],Tabela13[[#This Row],[V41]])</f>
        <v>0.25</v>
      </c>
      <c r="CR298" s="4">
        <f>AVERAGE(Tabela13[[#This Row],[V45]],Tabela13[[#This Row],[V42]])</f>
        <v>0.18065433854907537</v>
      </c>
      <c r="CS298" s="4">
        <f>AVERAGE(Tabela13[[#This Row],[V45]],Tabela13[[#This Row],[V43]])</f>
        <v>0</v>
      </c>
      <c r="CT298" s="4">
        <f>AVERAGE(Tabela13[[#This Row],[V45]],Tabela13[[#This Row],[V44]])</f>
        <v>-0.38869132290184916</v>
      </c>
      <c r="CU298" s="4">
        <f>AVERAGE(Tabela13[[#This Row],[V45]],Tabela13[[#This Row],[V46]])</f>
        <v>-0.31934566145092458</v>
      </c>
      <c r="CV298" s="4">
        <f>AVERAGE(Tabela13[[#This Row],[V46]],Tabela13[[#This Row],[V41]])</f>
        <v>6.9345661450924578E-2</v>
      </c>
      <c r="CW298" s="4">
        <f>AVERAGE(Tabela13[[#This Row],[V46]],Tabela13[[#This Row],[V42]])</f>
        <v>0</v>
      </c>
      <c r="CX298" s="4">
        <f>AVERAGE(Tabela13[[#This Row],[V46]],Tabela13[[#This Row],[V43]])</f>
        <v>-0.18065433854907542</v>
      </c>
      <c r="CY298" s="4">
        <f>AVERAGE(Tabela13[[#This Row],[V46]],Tabela13[[#This Row],[V44]])</f>
        <v>-0.56934566145092458</v>
      </c>
      <c r="CZ298" s="4">
        <f>AVERAGE(Tabela13[[#This Row],[V46]],Tabela13[[#This Row],[V45]])</f>
        <v>-0.31934566145092458</v>
      </c>
      <c r="DA298" s="3">
        <f>_xlfn.STDEV.S(Tabela13[[#This Row],[V41]],Tabela13[[#This Row],[V42]])</f>
        <v>9.8069574915630536E-2</v>
      </c>
      <c r="DB298" s="3">
        <f>_xlfn.STDEV.S(Tabela13[[#This Row],[V41]],Tabela13[[#This Row],[V43]])</f>
        <v>0.35355339059327379</v>
      </c>
      <c r="DC298" s="3">
        <f>_xlfn.STDEV.S(Tabela13[[#This Row],[V41]],Tabela13[[#This Row],[V44]])</f>
        <v>0.90324593101780881</v>
      </c>
      <c r="DD298" s="3">
        <f>_xlfn.STDEV.S(Tabela13[[#This Row],[V41]],Tabela13[[#This Row],[V45]])</f>
        <v>0.54969254042453508</v>
      </c>
      <c r="DE298" s="3">
        <f>_xlfn.STDEV.S(Tabela13[[#This Row],[V41]],Tabela13[[#This Row],[V46]])</f>
        <v>0.80517635610217819</v>
      </c>
      <c r="DF298" s="3">
        <f>_xlfn.STDEV.S(Tabela13[[#This Row],[V42]],Tabela13[[#This Row],[V41]])</f>
        <v>9.8069574915630536E-2</v>
      </c>
      <c r="DG298" s="3">
        <f>_xlfn.STDEV.S(Tabela13[[#This Row],[V42]],Tabela13[[#This Row],[V43]])</f>
        <v>0.255483815677643</v>
      </c>
      <c r="DH298" s="3">
        <f>_xlfn.STDEV.S(Tabela13[[#This Row],[V42]],Tabela13[[#This Row],[V44]])</f>
        <v>0.80517635610217819</v>
      </c>
      <c r="DI298" s="3">
        <f>_xlfn.STDEV.S(Tabela13[[#This Row],[V42]],Tabela13[[#This Row],[V45]])</f>
        <v>0.45162296550890441</v>
      </c>
      <c r="DJ298" s="3">
        <f>_xlfn.STDEV.S(Tabela13[[#This Row],[V42]],Tabela13[[#This Row],[V46]])</f>
        <v>0.70710678118654746</v>
      </c>
      <c r="DK298" s="3">
        <f>_xlfn.STDEV.S(Tabela13[[#This Row],[V43]],Tabela13[[#This Row],[V41]])</f>
        <v>0.35355339059327379</v>
      </c>
      <c r="DL298" s="3">
        <f>_xlfn.STDEV.S(Tabela13[[#This Row],[V43]],Tabela13[[#This Row],[V42]])</f>
        <v>0.255483815677643</v>
      </c>
      <c r="DM298" s="3">
        <f>_xlfn.STDEV.S(Tabela13[[#This Row],[V43]],Tabela13[[#This Row],[V44]])</f>
        <v>0.54969254042453508</v>
      </c>
      <c r="DN298" s="3">
        <f>_xlfn.STDEV.S(Tabela13[[#This Row],[V43]],Tabela13[[#This Row],[V45]])</f>
        <v>0.19613914983126132</v>
      </c>
      <c r="DO298" s="3">
        <f>_xlfn.STDEV.S(Tabela13[[#This Row],[V43]],Tabela13[[#This Row],[V46]])</f>
        <v>0.45162296550890441</v>
      </c>
      <c r="DP298" s="3">
        <f>_xlfn.STDEV.S(Tabela13[[#This Row],[V44]],Tabela13[[#This Row],[V41]])</f>
        <v>0.90324593101780881</v>
      </c>
      <c r="DQ298" s="3">
        <f>_xlfn.STDEV.S(Tabela13[[#This Row],[V44]],Tabela13[[#This Row],[V42]])</f>
        <v>0.80517635610217819</v>
      </c>
      <c r="DR298" s="3">
        <f>_xlfn.STDEV.S(Tabela13[[#This Row],[V44]],Tabela13[[#This Row],[V43]])</f>
        <v>0.54969254042453508</v>
      </c>
      <c r="DS298" s="3">
        <f>_xlfn.STDEV.S(Tabela13[[#This Row],[V44]],Tabela13[[#This Row],[V45]])</f>
        <v>0.35355339059327379</v>
      </c>
      <c r="DT298" s="3">
        <f>_xlfn.STDEV.S(Tabela13[[#This Row],[V44]],Tabela13[[#This Row],[V46]])</f>
        <v>9.8069574915630536E-2</v>
      </c>
      <c r="DU298" s="3">
        <f>_xlfn.STDEV.S(Tabela13[[#This Row],[V45]],Tabela13[[#This Row],[V41]])</f>
        <v>0.54969254042453508</v>
      </c>
      <c r="DV298" s="3">
        <f>_xlfn.STDEV.S(Tabela13[[#This Row],[V45]],Tabela13[[#This Row],[V42]])</f>
        <v>0.45162296550890441</v>
      </c>
      <c r="DW298" s="3">
        <f>_xlfn.STDEV.S(Tabela13[[#This Row],[V45]],Tabela13[[#This Row],[V43]])</f>
        <v>0.19613914983126132</v>
      </c>
      <c r="DX298" s="3">
        <f>_xlfn.STDEV.S(Tabela13[[#This Row],[V45]],Tabela13[[#This Row],[V44]])</f>
        <v>0.35355339059327379</v>
      </c>
      <c r="DY298" s="3">
        <f>_xlfn.STDEV.S(Tabela13[[#This Row],[V45]],Tabela13[[#This Row],[V46]])</f>
        <v>0.25548381567764311</v>
      </c>
      <c r="DZ298" s="3">
        <f>_xlfn.STDEV.S(Tabela13[[#This Row],[V46]],Tabela13[[#This Row],[V41]])</f>
        <v>0.80517635610217819</v>
      </c>
      <c r="EA298" s="3">
        <f>_xlfn.STDEV.S(Tabela13[[#This Row],[V46]],Tabela13[[#This Row],[V42]])</f>
        <v>0.70710678118654746</v>
      </c>
      <c r="EB298" s="3">
        <f>_xlfn.STDEV.S(Tabela13[[#This Row],[V46]],Tabela13[[#This Row],[V43]])</f>
        <v>0.45162296550890441</v>
      </c>
      <c r="EC298" s="3">
        <f>_xlfn.STDEV.S(Tabela13[[#This Row],[V46]],Tabela13[[#This Row],[V44]])</f>
        <v>9.8069574915630536E-2</v>
      </c>
      <c r="ED298" s="3">
        <f>_xlfn.STDEV.S(Tabela13[[#This Row],[V46]],Tabela13[[#This Row],[V45]])</f>
        <v>0.25548381567764311</v>
      </c>
      <c r="EE298" s="3">
        <f t="shared" si="308"/>
        <v>0.17224962190053283</v>
      </c>
      <c r="EF298" s="3">
        <f t="shared" si="309"/>
        <v>0.90959939098653797</v>
      </c>
      <c r="EG298" s="3" t="str">
        <f t="shared" si="310"/>
        <v/>
      </c>
      <c r="EH298" s="3">
        <f t="shared" si="311"/>
        <v>2.1987701616981403</v>
      </c>
      <c r="EI298" s="3">
        <f t="shared" si="312"/>
        <v>11.611055965945262</v>
      </c>
      <c r="EJ298" s="3">
        <f t="shared" si="313"/>
        <v>0.17224962190053283</v>
      </c>
      <c r="EK298" s="3">
        <f t="shared" si="314"/>
        <v>0.80002281702175071</v>
      </c>
      <c r="EL298" s="3">
        <f t="shared" si="315"/>
        <v>-11.611055965945257</v>
      </c>
      <c r="EM298" s="3">
        <f t="shared" si="316"/>
        <v>2.4999286988406286</v>
      </c>
      <c r="EN298" s="3" t="str">
        <f t="shared" si="317"/>
        <v/>
      </c>
      <c r="EO298" s="3">
        <f t="shared" si="318"/>
        <v>0.90959939098653797</v>
      </c>
      <c r="EP298" s="3">
        <f t="shared" si="319"/>
        <v>0.80002281702175071</v>
      </c>
      <c r="EQ298" s="3">
        <f t="shared" si="320"/>
        <v>-2.1987701616981403</v>
      </c>
      <c r="ER298" s="3" t="str">
        <f t="shared" si="321"/>
        <v/>
      </c>
      <c r="ES298" s="3" t="str">
        <f t="shared" si="322"/>
        <v/>
      </c>
      <c r="ET298" s="3" t="str">
        <f t="shared" si="323"/>
        <v/>
      </c>
      <c r="EU298" s="3" t="str">
        <f t="shared" si="324"/>
        <v/>
      </c>
      <c r="EV298" s="3">
        <f t="shared" si="325"/>
        <v>-2.1987701616981403</v>
      </c>
      <c r="EW298" s="3">
        <f t="shared" si="326"/>
        <v>-0.90959939098653797</v>
      </c>
      <c r="EX298" s="3">
        <f t="shared" si="327"/>
        <v>-0.17224962190053283</v>
      </c>
      <c r="EY298" s="3">
        <f t="shared" si="328"/>
        <v>2.1987701616981403</v>
      </c>
      <c r="EZ298" s="3">
        <f t="shared" si="329"/>
        <v>2.4999286988406286</v>
      </c>
      <c r="FA298" s="3" t="str">
        <f t="shared" si="330"/>
        <v/>
      </c>
      <c r="FB298" s="3">
        <f t="shared" si="331"/>
        <v>-0.90959939098653797</v>
      </c>
      <c r="FC298" s="3">
        <f t="shared" si="332"/>
        <v>-0.80002281702175115</v>
      </c>
      <c r="FD298" s="3">
        <f t="shared" si="333"/>
        <v>11.611055965945262</v>
      </c>
      <c r="FE298" s="3" t="str">
        <f t="shared" si="334"/>
        <v/>
      </c>
      <c r="FF298" s="3">
        <f t="shared" si="335"/>
        <v>-2.4999286988406277</v>
      </c>
      <c r="FG298" s="3">
        <f t="shared" si="336"/>
        <v>-0.17224962190053283</v>
      </c>
      <c r="FH298" s="3">
        <f t="shared" si="337"/>
        <v>-0.80002281702175115</v>
      </c>
      <c r="FI298" s="4">
        <f t="shared" si="338"/>
        <v>0.26315789473684209</v>
      </c>
      <c r="FJ298" s="4">
        <f t="shared" si="339"/>
        <v>0</v>
      </c>
      <c r="FK298" s="4">
        <f t="shared" si="340"/>
        <v>1.7666666666666666</v>
      </c>
      <c r="FL298" s="4">
        <f t="shared" si="341"/>
        <v>0.9866666666666668</v>
      </c>
      <c r="FM298" s="4">
        <f>Tabela13[[#This Row],[V139]]-Tabela13[[#This Row],[V140]]</f>
        <v>0.7799999999999998</v>
      </c>
      <c r="FN298" s="4">
        <f>Tabela13[[#This Row],[V1]]-Tabela13[[#This Row],[V2]]/2</f>
        <v>0.70448079658605967</v>
      </c>
      <c r="FO298" s="4">
        <f>Tabela13[[#This Row],[V1]]-Tabela13[[#This Row],[V3]]/2</f>
        <v>0.63513513513513509</v>
      </c>
      <c r="FP298" s="4">
        <f>Tabela13[[#This Row],[V1]]-Tabela13[[#This Row],[V4]]/2</f>
        <v>0.45448079658605967</v>
      </c>
      <c r="FQ298" s="4">
        <f>Tabela13[[#This Row],[V2]]-Tabela13[[#This Row],[V1]]/2</f>
        <v>-0.25355618776671407</v>
      </c>
      <c r="FR298" s="4">
        <f>Tabela13[[#This Row],[V2]]-Tabela13[[#This Row],[V3]]/2</f>
        <v>-3.5561877667140696E-3</v>
      </c>
      <c r="FS298" s="4">
        <f>Tabela13[[#This Row],[V2]]-Tabela13[[#This Row],[V4]]/2</f>
        <v>-0.18421052631578946</v>
      </c>
      <c r="FT298" s="4">
        <f t="shared" si="342"/>
        <v>0.61372688423982746</v>
      </c>
      <c r="FU298" s="4">
        <f t="shared" si="343"/>
        <v>0.56585432710805961</v>
      </c>
      <c r="FV298" s="4">
        <f t="shared" si="344"/>
        <v>0.42657390543066237</v>
      </c>
      <c r="FW298" s="4">
        <f t="shared" si="345"/>
        <v>-0.24832285264991194</v>
      </c>
      <c r="FX298" s="4">
        <f t="shared" si="346"/>
        <v>-3.5561727757521529E-3</v>
      </c>
      <c r="FY298" s="4">
        <f t="shared" si="347"/>
        <v>-0.18216831047276344</v>
      </c>
      <c r="FZ298" s="4">
        <f t="shared" si="348"/>
        <v>110.47083916316895</v>
      </c>
      <c r="GA298" s="4">
        <f t="shared" si="349"/>
        <v>101.85377887945073</v>
      </c>
      <c r="GB298" s="4">
        <f t="shared" si="350"/>
        <v>76.783302977519227</v>
      </c>
      <c r="GC298" s="4">
        <f t="shared" si="351"/>
        <v>-44.698113476984147</v>
      </c>
      <c r="GD298" s="4">
        <f t="shared" si="352"/>
        <v>-0.64011109963538748</v>
      </c>
      <c r="GE298" s="4">
        <f t="shared" si="353"/>
        <v>-32.790295885097414</v>
      </c>
      <c r="GF298" s="4">
        <f>Tabela13[[#This Row],[V1]]-Tabela13[[#This Row],[V2]]/Tabela13[[#This Row],[V2]]</f>
        <v>-0.22972972972972983</v>
      </c>
      <c r="GG298" s="4">
        <f>Tabela13[[#This Row],[V1]]-Tabela13[[#This Row],[V3]]/Tabela13[[#This Row],[V3]]</f>
        <v>-0.22972972972972983</v>
      </c>
      <c r="GH298" s="4">
        <f>Tabela13[[#This Row],[V1]]-Tabela13[[#This Row],[V4]]/Tabela13[[#This Row],[V4]]</f>
        <v>-0.22972972972972983</v>
      </c>
      <c r="GI298" s="4">
        <f>Tabela13[[#This Row],[V2]]-Tabela13[[#This Row],[V1]]/Tabela13[[#This Row],[V1]]</f>
        <v>-0.86842105263157898</v>
      </c>
      <c r="GJ298" s="4">
        <f>Tabela13[[#This Row],[V2]]-Tabela13[[#This Row],[V3]]/Tabela13[[#This Row],[V3]]</f>
        <v>-0.86842105263157898</v>
      </c>
      <c r="GK298" s="4">
        <f>Tabela13[[#This Row],[V2]]-Tabela13[[#This Row],[V4]]/Tabela13[[#This Row],[V4]]</f>
        <v>-0.86842105263157898</v>
      </c>
      <c r="GL298" s="4">
        <f t="shared" si="354"/>
        <v>0.29957485600333972</v>
      </c>
      <c r="GM298" s="4">
        <f t="shared" si="355"/>
        <v>0.4509246088193456</v>
      </c>
      <c r="GN298" s="4">
        <f t="shared" si="356"/>
        <v>0.66435685731970928</v>
      </c>
      <c r="GO298" s="3">
        <f t="shared" si="357"/>
        <v>1</v>
      </c>
      <c r="GP298" s="3">
        <v>100</v>
      </c>
      <c r="GQ298" s="3">
        <f t="shared" si="358"/>
        <v>0.85000000000000009</v>
      </c>
      <c r="GR298" s="3">
        <f t="shared" si="359"/>
        <v>85.000000000000014</v>
      </c>
      <c r="GS298" s="34">
        <f>COUNTIF($D$2:D297,Tabela13[[#This Row],[HomeTeam]])</f>
        <v>15</v>
      </c>
      <c r="GT298" s="34">
        <f>COUNTIF($E$2:E297,Tabela13[[#This Row],[AwayTeam]])</f>
        <v>15</v>
      </c>
      <c r="GU298" s="3">
        <f>IFERROR(AVERAGEIFS($AD$2:AD297,$D$2:D297,Tabela13[[#This Row],[HomeTeam]],$GS$2:GS297,"&gt;="&amp;Tabela13[[#This Row],[Contagem_H]]-5),"")</f>
        <v>0.95326222753854339</v>
      </c>
      <c r="GV298" s="3">
        <f>IFERROR(AVERAGEIFS($G$2:G297,$E$2:E297,Tabela13[[#This Row],[AwayTeam]],$GT$2:GT297,"&gt;="&amp;Tabela13[[#This Row],[Contagem_A]]-5),"")</f>
        <v>0.8</v>
      </c>
      <c r="GW298" s="3">
        <f>IFERROR(AVERAGEIFS($GQ$2:GQ297,$D$2:D297,Tabela13[[#This Row],[HomeTeam]],$GS$2:GS297,"&gt;="&amp;Tabela13[[#This Row],[Contagem_H]]-5),"")</f>
        <v>-0.25399999999999989</v>
      </c>
    </row>
    <row r="299" spans="1:205" x14ac:dyDescent="0.25">
      <c r="A299" t="s">
        <v>127</v>
      </c>
      <c r="B299" t="s">
        <v>243</v>
      </c>
      <c r="C299" t="s">
        <v>143</v>
      </c>
      <c r="D299" t="s">
        <v>11</v>
      </c>
      <c r="E299" t="s">
        <v>26</v>
      </c>
      <c r="F299" s="3">
        <v>1</v>
      </c>
      <c r="G299" s="3">
        <v>1</v>
      </c>
      <c r="H299" s="3" t="str">
        <f t="shared" si="360"/>
        <v>D</v>
      </c>
      <c r="I299" s="3">
        <v>2.2999999999999998</v>
      </c>
      <c r="J299" s="3">
        <v>3.6</v>
      </c>
      <c r="K299" s="3">
        <v>2.9</v>
      </c>
      <c r="L299" s="3">
        <v>1.85</v>
      </c>
      <c r="M299" s="3">
        <v>2.0499999999999998</v>
      </c>
      <c r="N299" s="3">
        <f t="shared" si="289"/>
        <v>2</v>
      </c>
      <c r="O299" s="3">
        <f t="shared" si="290"/>
        <v>1</v>
      </c>
      <c r="P299" s="3">
        <f t="shared" si="291"/>
        <v>1</v>
      </c>
      <c r="Q299" s="3">
        <f t="shared" si="292"/>
        <v>5.7387972680326582E-2</v>
      </c>
      <c r="R299" s="3">
        <f t="shared" si="293"/>
        <v>2.8345418589320936E-2</v>
      </c>
      <c r="S299" s="3">
        <f t="shared" si="294"/>
        <v>2.4319923371647509</v>
      </c>
      <c r="T299" s="3">
        <f t="shared" si="295"/>
        <v>3.806596701649176</v>
      </c>
      <c r="U299" s="3">
        <f t="shared" si="296"/>
        <v>3.0664251207729469</v>
      </c>
      <c r="V299" s="3">
        <f t="shared" si="297"/>
        <v>1.9561677494586043</v>
      </c>
      <c r="W299" s="3">
        <f t="shared" si="298"/>
        <v>2.1676453439946695</v>
      </c>
      <c r="X299" s="4">
        <f t="shared" si="299"/>
        <v>0.43478260869565222</v>
      </c>
      <c r="Y299" s="4">
        <f t="shared" si="300"/>
        <v>0.27777777777777779</v>
      </c>
      <c r="Z299" s="4">
        <f t="shared" si="301"/>
        <v>0.34482758620689657</v>
      </c>
      <c r="AA299" s="4">
        <f t="shared" si="302"/>
        <v>0.54054054054054046</v>
      </c>
      <c r="AB299" s="4">
        <f t="shared" si="303"/>
        <v>0.48780487804878053</v>
      </c>
      <c r="AC299" s="4">
        <f t="shared" si="304"/>
        <v>0.71739130434782616</v>
      </c>
      <c r="AD299" s="4">
        <f t="shared" si="305"/>
        <v>0.67241379310344829</v>
      </c>
      <c r="AE299" s="4">
        <f t="shared" si="306"/>
        <v>0.71739130434782616</v>
      </c>
      <c r="AF299" s="4">
        <f t="shared" si="307"/>
        <v>0.67241379310344829</v>
      </c>
      <c r="AG299" s="4">
        <f>IFERROR(AVERAGE(Tabela13[[#This Row],[V1]],Tabela13[[#This Row],[V2]]),"")</f>
        <v>0.69490254872563728</v>
      </c>
      <c r="AH299" s="4">
        <f>IFERROR(AVERAGE(Tabela13[[#This Row],[V1]],Tabela13[[#This Row],[V3]]),"")</f>
        <v>0.71739130434782616</v>
      </c>
      <c r="AI299" s="4">
        <f>IFERROR(AVERAGE(Tabela13[[#This Row],[V1]],Tabela13[[#This Row],[V4]]),"")</f>
        <v>0.69490254872563728</v>
      </c>
      <c r="AJ299" s="4">
        <f>IFERROR(AVERAGE(Tabela13[[#This Row],[V2]],Tabela13[[#This Row],[V1]]),"")</f>
        <v>0.69490254872563728</v>
      </c>
      <c r="AK299" s="4">
        <f>IFERROR(AVERAGE(Tabela13[[#This Row],[V2]],Tabela13[[#This Row],[V3]]),"")</f>
        <v>0.69490254872563728</v>
      </c>
      <c r="AL299" s="4">
        <f>IFERROR(AVERAGE(Tabela13[[#This Row],[V2]],Tabela13[[#This Row],[V4]]),"")</f>
        <v>0.67241379310344829</v>
      </c>
      <c r="AM299" s="4">
        <f>IFERROR(AVERAGE(Tabela13[[#This Row],[V3]],Tabela13[[#This Row],[V1]]),"")</f>
        <v>0.71739130434782616</v>
      </c>
      <c r="AN299" s="4">
        <f>IFERROR(AVERAGE(Tabela13[[#This Row],[V3]],Tabela13[[#This Row],[V2]]),"")</f>
        <v>0.69490254872563728</v>
      </c>
      <c r="AO299" s="4">
        <f>IFERROR(AVERAGE(Tabela13[[#This Row],[V3]],Tabela13[[#This Row],[V4]]),"")</f>
        <v>0.69490254872563728</v>
      </c>
      <c r="AP299" s="4">
        <f>IFERROR(AVERAGE(Tabela13[[#This Row],[V4]],Tabela13[[#This Row],[V1]]),"")</f>
        <v>0.69490254872563728</v>
      </c>
      <c r="AQ299" s="4">
        <f>IFERROR(AVERAGE(Tabela13[[#This Row],[V4]],Tabela13[[#This Row],[V2]]),"")</f>
        <v>0.67241379310344829</v>
      </c>
      <c r="AR299" s="4">
        <f>IFERROR(AVERAGE(Tabela13[[#This Row],[V4]],Tabela13[[#This Row],[V3]]),"")</f>
        <v>0.69490254872563728</v>
      </c>
      <c r="AS299" s="4">
        <f>_xlfn.STDEV.S(Tabela13[[#This Row],[V1]:[V2]])</f>
        <v>3.1803903201793791E-2</v>
      </c>
      <c r="AT299" s="4">
        <f>_xlfn.STDEV.S(Tabela13[[#This Row],[V1]],Tabela13[[#This Row],[V3]])</f>
        <v>0</v>
      </c>
      <c r="AU299" s="4">
        <f>_xlfn.STDEV.S(Tabela13[[#This Row],[V1]],Tabela13[[#This Row],[V4]])</f>
        <v>3.1803903201793791E-2</v>
      </c>
      <c r="AV299" s="4">
        <f>_xlfn.STDEV.S(Tabela13[[#This Row],[V2]],Tabela13[[#This Row],[V1]])</f>
        <v>3.1803903201793791E-2</v>
      </c>
      <c r="AW299" s="4">
        <f>_xlfn.STDEV.S(Tabela13[[#This Row],[V2]],Tabela13[[#This Row],[V3]])</f>
        <v>3.1803903201793791E-2</v>
      </c>
      <c r="AX299" s="4">
        <f>_xlfn.STDEV.S(Tabela13[[#This Row],[V42]],Tabela13[[#This Row],[V44]])</f>
        <v>3.1803903201793791E-2</v>
      </c>
      <c r="AY299" s="4">
        <f>_xlfn.STDEV.S(Tabela13[[#This Row],[V3]],Tabela13[[#This Row],[V1]])</f>
        <v>0</v>
      </c>
      <c r="AZ299" s="4">
        <f>_xlfn.STDEV.S(Tabela13[[#This Row],[V3]],Tabela13[[#This Row],[V2]])</f>
        <v>3.1803903201793791E-2</v>
      </c>
      <c r="BA299" s="4">
        <f>_xlfn.STDEV.S(Tabela13[[#This Row],[V3]],Tabela13[[#This Row],[V4]])</f>
        <v>3.1803903201793791E-2</v>
      </c>
      <c r="BB299" s="4">
        <f>_xlfn.STDEV.S(Tabela13[[#This Row],[V4]],Tabela13[[#This Row],[V1]])</f>
        <v>3.1803903201793791E-2</v>
      </c>
      <c r="BC299" s="4">
        <f>_xlfn.STDEV.S(Tabela13[[#This Row],[V4]],Tabela13[[#This Row],[V2]])</f>
        <v>0</v>
      </c>
      <c r="BD299" s="4">
        <f>_xlfn.STDEV.S(Tabela13[[#This Row],[V4]],Tabela13[[#This Row],[V3]])</f>
        <v>3.1803903201793791E-2</v>
      </c>
      <c r="BE299" s="4">
        <f>Tabela13[[#This Row],[V17]]/Tabela13[[#This Row],[V5]]</f>
        <v>4.5767429203012848E-2</v>
      </c>
      <c r="BF299" s="4">
        <f>Tabela13[[#This Row],[V18]]/Tabela13[[#This Row],[V6]]</f>
        <v>0</v>
      </c>
      <c r="BG299" s="4">
        <f>Tabela13[[#This Row],[V19]]/Tabela13[[#This Row],[V7]]</f>
        <v>4.5767429203012848E-2</v>
      </c>
      <c r="BH299" s="4">
        <f>Tabela13[[#This Row],[V20]]/Tabela13[[#This Row],[V8]]</f>
        <v>4.5767429203012848E-2</v>
      </c>
      <c r="BI299" s="4">
        <f>Tabela13[[#This Row],[V21]]/Tabela13[[#This Row],[V9]]</f>
        <v>4.5767429203012848E-2</v>
      </c>
      <c r="BJ299" s="4">
        <f>Tabela13[[#This Row],[V22]]/Tabela13[[#This Row],[V10]]</f>
        <v>4.7298112453949742E-2</v>
      </c>
      <c r="BK299" s="4">
        <f>Tabela13[[#This Row],[V23]]/Tabela13[[#This Row],[V11]]</f>
        <v>0</v>
      </c>
      <c r="BL299" s="4">
        <f>Tabela13[[#This Row],[V24]]/Tabela13[[#This Row],[V12]]</f>
        <v>4.5767429203012848E-2</v>
      </c>
      <c r="BM299" s="4">
        <f>Tabela13[[#This Row],[V25]]/Tabela13[[#This Row],[V13]]</f>
        <v>4.5767429203012848E-2</v>
      </c>
      <c r="BN299" s="4">
        <f>Tabela13[[#This Row],[V26]]/Tabela13[[#This Row],[V14]]</f>
        <v>4.5767429203012848E-2</v>
      </c>
      <c r="BO299" s="4">
        <f>Tabela13[[#This Row],[V27]]/Tabela13[[#This Row],[V15]]</f>
        <v>0</v>
      </c>
      <c r="BP299" s="4">
        <f>Tabela13[[#This Row],[V28]]/Tabela13[[#This Row],[V16]]</f>
        <v>4.5767429203012848E-2</v>
      </c>
      <c r="BQ299" s="4">
        <f>Tabela13[[#This Row],[V1]]-Tabela13[[#This Row],[V2]]</f>
        <v>4.4977511244377877E-2</v>
      </c>
      <c r="BR299" s="4">
        <f>Tabela13[[#This Row],[V1]]-Tabela13[[#This Row],[V3]]</f>
        <v>0</v>
      </c>
      <c r="BS299" s="4">
        <f>Tabela13[[#This Row],[V1]]-Tabela13[[#This Row],[V4]]</f>
        <v>4.4977511244377877E-2</v>
      </c>
      <c r="BT299" s="4">
        <f>Tabela13[[#This Row],[V2]]-Tabela13[[#This Row],[V1]]</f>
        <v>-4.4977511244377877E-2</v>
      </c>
      <c r="BU299" s="4">
        <f>Tabela13[[#This Row],[V2]]-Tabela13[[#This Row],[V3]]</f>
        <v>-4.4977511244377877E-2</v>
      </c>
      <c r="BV299" s="4">
        <f>Tabela13[[#This Row],[V2]]-Tabela13[[#This Row],[V4]]</f>
        <v>0</v>
      </c>
      <c r="BW299" s="4">
        <f>AVERAGE(Tabela13[[#This Row],[V41]],Tabela13[[#This Row],[V42]])</f>
        <v>2.2488755622188938E-2</v>
      </c>
      <c r="BX299" s="4">
        <f>AVERAGE(Tabela13[[#This Row],[V41]],Tabela13[[#This Row],[V43]])</f>
        <v>4.4977511244377877E-2</v>
      </c>
      <c r="BY299" s="4">
        <f>AVERAGE(Tabela13[[#This Row],[V41]],Tabela13[[#This Row],[V44]])</f>
        <v>0</v>
      </c>
      <c r="BZ299" s="4">
        <f>AVERAGE(Tabela13[[#This Row],[V41]],Tabela13[[#This Row],[V45]])</f>
        <v>0</v>
      </c>
      <c r="CA299" s="4">
        <f>AVERAGE(Tabela13[[#This Row],[V41]],Tabela13[[#This Row],[V46]])</f>
        <v>2.2488755622188938E-2</v>
      </c>
      <c r="CB299" s="4">
        <f>AVERAGE(Tabela13[[#This Row],[V42]],Tabela13[[#This Row],[V41]])</f>
        <v>2.2488755622188938E-2</v>
      </c>
      <c r="CC299" s="4">
        <f>AVERAGE(Tabela13[[#This Row],[V42]],Tabela13[[#This Row],[V43]])</f>
        <v>2.2488755622188938E-2</v>
      </c>
      <c r="CD299" s="4">
        <f>AVERAGE(Tabela13[[#This Row],[V42]],Tabela13[[#This Row],[V44]])</f>
        <v>-2.2488755622188938E-2</v>
      </c>
      <c r="CE299" s="4">
        <f>AVERAGE(Tabela13[[#This Row],[V42]],Tabela13[[#This Row],[V45]])</f>
        <v>-2.2488755622188938E-2</v>
      </c>
      <c r="CF299" s="4">
        <f>AVERAGE(Tabela13[[#This Row],[V42]],Tabela13[[#This Row],[V46]])</f>
        <v>0</v>
      </c>
      <c r="CG299" s="4">
        <f>AVERAGE(Tabela13[[#This Row],[V43]],Tabela13[[#This Row],[V41]])</f>
        <v>4.4977511244377877E-2</v>
      </c>
      <c r="CH299" s="4">
        <f>AVERAGE(Tabela13[[#This Row],[V43]],Tabela13[[#This Row],[V42]])</f>
        <v>2.2488755622188938E-2</v>
      </c>
      <c r="CI299" s="4">
        <f>AVERAGE(Tabela13[[#This Row],[V43]],Tabela13[[#This Row],[V44]])</f>
        <v>0</v>
      </c>
      <c r="CJ299" s="4">
        <f>AVERAGE(Tabela13[[#This Row],[V43]],Tabela13[[#This Row],[V45]])</f>
        <v>0</v>
      </c>
      <c r="CK299" s="4">
        <f>AVERAGE(Tabela13[[#This Row],[V43]],Tabela13[[#This Row],[V46]])</f>
        <v>2.2488755622188938E-2</v>
      </c>
      <c r="CL299" s="4">
        <f>AVERAGE(Tabela13[[#This Row],[V44]],Tabela13[[#This Row],[V41]])</f>
        <v>0</v>
      </c>
      <c r="CM299" s="4">
        <f>AVERAGE(Tabela13[[#This Row],[V44]],Tabela13[[#This Row],[V42]])</f>
        <v>-2.2488755622188938E-2</v>
      </c>
      <c r="CN299" s="4">
        <f>AVERAGE(Tabela13[[#This Row],[V44]],Tabela13[[#This Row],[V43]])</f>
        <v>0</v>
      </c>
      <c r="CO299" s="4">
        <f>AVERAGE(Tabela13[[#This Row],[V44]],Tabela13[[#This Row],[V45]])</f>
        <v>-4.4977511244377877E-2</v>
      </c>
      <c r="CP299" s="4">
        <f>AVERAGE(Tabela13[[#This Row],[V44]],Tabela13[[#This Row],[V46]])</f>
        <v>-2.2488755622188938E-2</v>
      </c>
      <c r="CQ299" s="4">
        <f>AVERAGE(Tabela13[[#This Row],[V45]],Tabela13[[#This Row],[V41]])</f>
        <v>0</v>
      </c>
      <c r="CR299" s="4">
        <f>AVERAGE(Tabela13[[#This Row],[V45]],Tabela13[[#This Row],[V42]])</f>
        <v>-2.2488755622188938E-2</v>
      </c>
      <c r="CS299" s="4">
        <f>AVERAGE(Tabela13[[#This Row],[V45]],Tabela13[[#This Row],[V43]])</f>
        <v>0</v>
      </c>
      <c r="CT299" s="4">
        <f>AVERAGE(Tabela13[[#This Row],[V45]],Tabela13[[#This Row],[V44]])</f>
        <v>-4.4977511244377877E-2</v>
      </c>
      <c r="CU299" s="4">
        <f>AVERAGE(Tabela13[[#This Row],[V45]],Tabela13[[#This Row],[V46]])</f>
        <v>-2.2488755622188938E-2</v>
      </c>
      <c r="CV299" s="4">
        <f>AVERAGE(Tabela13[[#This Row],[V46]],Tabela13[[#This Row],[V41]])</f>
        <v>2.2488755622188938E-2</v>
      </c>
      <c r="CW299" s="4">
        <f>AVERAGE(Tabela13[[#This Row],[V46]],Tabela13[[#This Row],[V42]])</f>
        <v>0</v>
      </c>
      <c r="CX299" s="4">
        <f>AVERAGE(Tabela13[[#This Row],[V46]],Tabela13[[#This Row],[V43]])</f>
        <v>2.2488755622188938E-2</v>
      </c>
      <c r="CY299" s="4">
        <f>AVERAGE(Tabela13[[#This Row],[V46]],Tabela13[[#This Row],[V44]])</f>
        <v>-2.2488755622188938E-2</v>
      </c>
      <c r="CZ299" s="4">
        <f>AVERAGE(Tabela13[[#This Row],[V46]],Tabela13[[#This Row],[V45]])</f>
        <v>-2.2488755622188938E-2</v>
      </c>
      <c r="DA299" s="3">
        <f>_xlfn.STDEV.S(Tabela13[[#This Row],[V41]],Tabela13[[#This Row],[V42]])</f>
        <v>3.1803903201793791E-2</v>
      </c>
      <c r="DB299" s="3">
        <f>_xlfn.STDEV.S(Tabela13[[#This Row],[V41]],Tabela13[[#This Row],[V43]])</f>
        <v>0</v>
      </c>
      <c r="DC299" s="3">
        <f>_xlfn.STDEV.S(Tabela13[[#This Row],[V41]],Tabela13[[#This Row],[V44]])</f>
        <v>6.3607806403587583E-2</v>
      </c>
      <c r="DD299" s="3">
        <f>_xlfn.STDEV.S(Tabela13[[#This Row],[V41]],Tabela13[[#This Row],[V45]])</f>
        <v>6.3607806403587583E-2</v>
      </c>
      <c r="DE299" s="3">
        <f>_xlfn.STDEV.S(Tabela13[[#This Row],[V41]],Tabela13[[#This Row],[V46]])</f>
        <v>3.1803903201793791E-2</v>
      </c>
      <c r="DF299" s="3">
        <f>_xlfn.STDEV.S(Tabela13[[#This Row],[V42]],Tabela13[[#This Row],[V41]])</f>
        <v>3.1803903201793791E-2</v>
      </c>
      <c r="DG299" s="3">
        <f>_xlfn.STDEV.S(Tabela13[[#This Row],[V42]],Tabela13[[#This Row],[V43]])</f>
        <v>3.1803903201793791E-2</v>
      </c>
      <c r="DH299" s="3">
        <f>_xlfn.STDEV.S(Tabela13[[#This Row],[V42]],Tabela13[[#This Row],[V44]])</f>
        <v>3.1803903201793791E-2</v>
      </c>
      <c r="DI299" s="3">
        <f>_xlfn.STDEV.S(Tabela13[[#This Row],[V42]],Tabela13[[#This Row],[V45]])</f>
        <v>3.1803903201793791E-2</v>
      </c>
      <c r="DJ299" s="3">
        <f>_xlfn.STDEV.S(Tabela13[[#This Row],[V42]],Tabela13[[#This Row],[V46]])</f>
        <v>0</v>
      </c>
      <c r="DK299" s="3">
        <f>_xlfn.STDEV.S(Tabela13[[#This Row],[V43]],Tabela13[[#This Row],[V41]])</f>
        <v>0</v>
      </c>
      <c r="DL299" s="3">
        <f>_xlfn.STDEV.S(Tabela13[[#This Row],[V43]],Tabela13[[#This Row],[V42]])</f>
        <v>3.1803903201793791E-2</v>
      </c>
      <c r="DM299" s="3">
        <f>_xlfn.STDEV.S(Tabela13[[#This Row],[V43]],Tabela13[[#This Row],[V44]])</f>
        <v>6.3607806403587583E-2</v>
      </c>
      <c r="DN299" s="3">
        <f>_xlfn.STDEV.S(Tabela13[[#This Row],[V43]],Tabela13[[#This Row],[V45]])</f>
        <v>6.3607806403587583E-2</v>
      </c>
      <c r="DO299" s="3">
        <f>_xlfn.STDEV.S(Tabela13[[#This Row],[V43]],Tabela13[[#This Row],[V46]])</f>
        <v>3.1803903201793791E-2</v>
      </c>
      <c r="DP299" s="3">
        <f>_xlfn.STDEV.S(Tabela13[[#This Row],[V44]],Tabela13[[#This Row],[V41]])</f>
        <v>6.3607806403587583E-2</v>
      </c>
      <c r="DQ299" s="3">
        <f>_xlfn.STDEV.S(Tabela13[[#This Row],[V44]],Tabela13[[#This Row],[V42]])</f>
        <v>3.1803903201793791E-2</v>
      </c>
      <c r="DR299" s="3">
        <f>_xlfn.STDEV.S(Tabela13[[#This Row],[V44]],Tabela13[[#This Row],[V43]])</f>
        <v>6.3607806403587583E-2</v>
      </c>
      <c r="DS299" s="3">
        <f>_xlfn.STDEV.S(Tabela13[[#This Row],[V44]],Tabela13[[#This Row],[V45]])</f>
        <v>0</v>
      </c>
      <c r="DT299" s="3">
        <f>_xlfn.STDEV.S(Tabela13[[#This Row],[V44]],Tabela13[[#This Row],[V46]])</f>
        <v>3.1803903201793791E-2</v>
      </c>
      <c r="DU299" s="3">
        <f>_xlfn.STDEV.S(Tabela13[[#This Row],[V45]],Tabela13[[#This Row],[V41]])</f>
        <v>6.3607806403587583E-2</v>
      </c>
      <c r="DV299" s="3">
        <f>_xlfn.STDEV.S(Tabela13[[#This Row],[V45]],Tabela13[[#This Row],[V42]])</f>
        <v>3.1803903201793791E-2</v>
      </c>
      <c r="DW299" s="3">
        <f>_xlfn.STDEV.S(Tabela13[[#This Row],[V45]],Tabela13[[#This Row],[V43]])</f>
        <v>6.3607806403587583E-2</v>
      </c>
      <c r="DX299" s="3">
        <f>_xlfn.STDEV.S(Tabela13[[#This Row],[V45]],Tabela13[[#This Row],[V44]])</f>
        <v>0</v>
      </c>
      <c r="DY299" s="3">
        <f>_xlfn.STDEV.S(Tabela13[[#This Row],[V45]],Tabela13[[#This Row],[V46]])</f>
        <v>3.1803903201793791E-2</v>
      </c>
      <c r="DZ299" s="3">
        <f>_xlfn.STDEV.S(Tabela13[[#This Row],[V46]],Tabela13[[#This Row],[V41]])</f>
        <v>3.1803903201793791E-2</v>
      </c>
      <c r="EA299" s="3">
        <f>_xlfn.STDEV.S(Tabela13[[#This Row],[V46]],Tabela13[[#This Row],[V42]])</f>
        <v>0</v>
      </c>
      <c r="EB299" s="3">
        <f>_xlfn.STDEV.S(Tabela13[[#This Row],[V46]],Tabela13[[#This Row],[V43]])</f>
        <v>3.1803903201793791E-2</v>
      </c>
      <c r="EC299" s="3">
        <f>_xlfn.STDEV.S(Tabela13[[#This Row],[V46]],Tabela13[[#This Row],[V44]])</f>
        <v>3.1803903201793791E-2</v>
      </c>
      <c r="ED299" s="3">
        <f>_xlfn.STDEV.S(Tabela13[[#This Row],[V46]],Tabela13[[#This Row],[V45]])</f>
        <v>3.1803903201793791E-2</v>
      </c>
      <c r="EE299" s="3">
        <f t="shared" si="308"/>
        <v>1.4142135623730951</v>
      </c>
      <c r="EF299" s="3">
        <f t="shared" si="309"/>
        <v>0</v>
      </c>
      <c r="EG299" s="3" t="str">
        <f t="shared" si="310"/>
        <v/>
      </c>
      <c r="EH299" s="3" t="str">
        <f t="shared" si="311"/>
        <v/>
      </c>
      <c r="EI299" s="3">
        <f t="shared" si="312"/>
        <v>1.4142135623730951</v>
      </c>
      <c r="EJ299" s="3">
        <f t="shared" si="313"/>
        <v>1.4142135623730951</v>
      </c>
      <c r="EK299" s="3">
        <f t="shared" si="314"/>
        <v>1.4142135623730951</v>
      </c>
      <c r="EL299" s="3">
        <f t="shared" si="315"/>
        <v>-1.4142135623730951</v>
      </c>
      <c r="EM299" s="3">
        <f t="shared" si="316"/>
        <v>-1.4142135623730951</v>
      </c>
      <c r="EN299" s="3" t="str">
        <f t="shared" si="317"/>
        <v/>
      </c>
      <c r="EO299" s="3">
        <f t="shared" si="318"/>
        <v>0</v>
      </c>
      <c r="EP299" s="3">
        <f t="shared" si="319"/>
        <v>1.4142135623730951</v>
      </c>
      <c r="EQ299" s="3" t="str">
        <f t="shared" si="320"/>
        <v/>
      </c>
      <c r="ER299" s="3" t="str">
        <f t="shared" si="321"/>
        <v/>
      </c>
      <c r="ES299" s="3" t="str">
        <f t="shared" si="322"/>
        <v/>
      </c>
      <c r="ET299" s="3" t="str">
        <f t="shared" si="323"/>
        <v/>
      </c>
      <c r="EU299" s="3" t="str">
        <f t="shared" si="324"/>
        <v/>
      </c>
      <c r="EV299" s="3" t="str">
        <f t="shared" si="325"/>
        <v/>
      </c>
      <c r="EW299" s="3">
        <f t="shared" si="326"/>
        <v>0</v>
      </c>
      <c r="EX299" s="3">
        <f t="shared" si="327"/>
        <v>-1.4142135623730951</v>
      </c>
      <c r="EY299" s="3" t="str">
        <f t="shared" si="328"/>
        <v/>
      </c>
      <c r="EZ299" s="3">
        <f t="shared" si="329"/>
        <v>-1.4142135623730951</v>
      </c>
      <c r="FA299" s="3" t="str">
        <f t="shared" si="330"/>
        <v/>
      </c>
      <c r="FB299" s="3">
        <f t="shared" si="331"/>
        <v>0</v>
      </c>
      <c r="FC299" s="3">
        <f t="shared" si="332"/>
        <v>-1.4142135623730951</v>
      </c>
      <c r="FD299" s="3">
        <f t="shared" si="333"/>
        <v>1.4142135623730951</v>
      </c>
      <c r="FE299" s="3" t="str">
        <f t="shared" si="334"/>
        <v/>
      </c>
      <c r="FF299" s="3">
        <f t="shared" si="335"/>
        <v>1.4142135623730951</v>
      </c>
      <c r="FG299" s="3">
        <f t="shared" si="336"/>
        <v>-1.4142135623730951</v>
      </c>
      <c r="FH299" s="3">
        <f t="shared" si="337"/>
        <v>-1.4142135623730951</v>
      </c>
      <c r="FI299" s="4">
        <f t="shared" si="338"/>
        <v>0.34482758620689657</v>
      </c>
      <c r="FJ299" s="4">
        <f t="shared" si="339"/>
        <v>0.43478260869565222</v>
      </c>
      <c r="FK299" s="4">
        <f t="shared" si="340"/>
        <v>1.4962583694367861</v>
      </c>
      <c r="FL299" s="4">
        <f t="shared" si="341"/>
        <v>1.2410397794407246</v>
      </c>
      <c r="FM299" s="4">
        <f>Tabela13[[#This Row],[V139]]-Tabela13[[#This Row],[V140]]</f>
        <v>0.25521858999606151</v>
      </c>
      <c r="FN299" s="4">
        <f>Tabela13[[#This Row],[V1]]-Tabela13[[#This Row],[V2]]/2</f>
        <v>0.38118440779610202</v>
      </c>
      <c r="FO299" s="4">
        <f>Tabela13[[#This Row],[V1]]-Tabela13[[#This Row],[V3]]/2</f>
        <v>0.35869565217391308</v>
      </c>
      <c r="FP299" s="4">
        <f>Tabela13[[#This Row],[V1]]-Tabela13[[#This Row],[V4]]/2</f>
        <v>0.38118440779610202</v>
      </c>
      <c r="FQ299" s="4">
        <f>Tabela13[[#This Row],[V2]]-Tabela13[[#This Row],[V1]]/2</f>
        <v>0.31371814092953521</v>
      </c>
      <c r="FR299" s="4">
        <f>Tabela13[[#This Row],[V2]]-Tabela13[[#This Row],[V3]]/2</f>
        <v>0.31371814092953521</v>
      </c>
      <c r="FS299" s="4">
        <f>Tabela13[[#This Row],[V2]]-Tabela13[[#This Row],[V4]]/2</f>
        <v>0.33620689655172414</v>
      </c>
      <c r="FT299" s="4">
        <f t="shared" si="342"/>
        <v>0.36418156232945154</v>
      </c>
      <c r="FU299" s="4">
        <f t="shared" si="343"/>
        <v>0.34440040204279709</v>
      </c>
      <c r="FV299" s="4">
        <f t="shared" si="344"/>
        <v>0.36418156232945154</v>
      </c>
      <c r="FW299" s="4">
        <f t="shared" si="345"/>
        <v>0.30399424858676583</v>
      </c>
      <c r="FX299" s="4">
        <f t="shared" si="346"/>
        <v>0.30399424858676583</v>
      </c>
      <c r="FY299" s="4">
        <f t="shared" si="347"/>
        <v>0.32433452797379775</v>
      </c>
      <c r="FZ299" s="4">
        <f t="shared" si="348"/>
        <v>65.552681219301277</v>
      </c>
      <c r="GA299" s="4">
        <f t="shared" si="349"/>
        <v>61.992072367703479</v>
      </c>
      <c r="GB299" s="4">
        <f t="shared" si="350"/>
        <v>65.552681219301277</v>
      </c>
      <c r="GC299" s="4">
        <f t="shared" si="351"/>
        <v>54.718964745617853</v>
      </c>
      <c r="GD299" s="4">
        <f t="shared" si="352"/>
        <v>54.718964745617853</v>
      </c>
      <c r="GE299" s="4">
        <f t="shared" si="353"/>
        <v>58.380215035283598</v>
      </c>
      <c r="GF299" s="4">
        <f>Tabela13[[#This Row],[V1]]-Tabela13[[#This Row],[V2]]/Tabela13[[#This Row],[V2]]</f>
        <v>-0.28260869565217384</v>
      </c>
      <c r="GG299" s="4">
        <f>Tabela13[[#This Row],[V1]]-Tabela13[[#This Row],[V3]]/Tabela13[[#This Row],[V3]]</f>
        <v>-0.28260869565217384</v>
      </c>
      <c r="GH299" s="4">
        <f>Tabela13[[#This Row],[V1]]-Tabela13[[#This Row],[V4]]/Tabela13[[#This Row],[V4]]</f>
        <v>-0.28260869565217384</v>
      </c>
      <c r="GI299" s="4">
        <f>Tabela13[[#This Row],[V2]]-Tabela13[[#This Row],[V1]]/Tabela13[[#This Row],[V1]]</f>
        <v>-0.32758620689655171</v>
      </c>
      <c r="GJ299" s="4">
        <f>Tabela13[[#This Row],[V2]]-Tabela13[[#This Row],[V3]]/Tabela13[[#This Row],[V3]]</f>
        <v>-0.32758620689655171</v>
      </c>
      <c r="GK299" s="4">
        <f>Tabela13[[#This Row],[V2]]-Tabela13[[#This Row],[V4]]/Tabela13[[#This Row],[V4]]</f>
        <v>-0.32758620689655171</v>
      </c>
      <c r="GL299" s="4">
        <f t="shared" si="354"/>
        <v>2.5967778224420986E-2</v>
      </c>
      <c r="GM299" s="4">
        <f t="shared" si="355"/>
        <v>0.69490254872563728</v>
      </c>
      <c r="GN299" s="4">
        <f t="shared" si="356"/>
        <v>3.736894946211175E-2</v>
      </c>
      <c r="GO299" s="3">
        <f t="shared" si="357"/>
        <v>0</v>
      </c>
      <c r="GP299" s="3">
        <v>100</v>
      </c>
      <c r="GQ299" s="3">
        <f t="shared" si="358"/>
        <v>-1</v>
      </c>
      <c r="GR299" s="3">
        <f t="shared" si="359"/>
        <v>-100</v>
      </c>
      <c r="GS299" s="34">
        <f>COUNTIF($D$2:D298,Tabela13[[#This Row],[HomeTeam]])</f>
        <v>15</v>
      </c>
      <c r="GT299" s="34">
        <f>COUNTIF($E$2:E298,Tabela13[[#This Row],[AwayTeam]])</f>
        <v>15</v>
      </c>
      <c r="GU299" s="3">
        <f>IFERROR(AVERAGEIFS($AD$2:AD298,$D$2:D298,Tabela13[[#This Row],[HomeTeam]],$GS$2:GS298,"&gt;="&amp;Tabela13[[#This Row],[Contagem_H]]-5),"")</f>
        <v>1.3440523566720557</v>
      </c>
      <c r="GV299" s="3">
        <f>IFERROR(AVERAGEIFS($G$2:G298,$E$2:E298,Tabela13[[#This Row],[AwayTeam]],$GT$2:GT298,"&gt;="&amp;Tabela13[[#This Row],[Contagem_A]]-5),"")</f>
        <v>1.2</v>
      </c>
      <c r="GW299" s="3">
        <f>IFERROR(AVERAGEIFS($GQ$2:GQ298,$D$2:D298,Tabela13[[#This Row],[HomeTeam]],$GS$2:GS298,"&gt;="&amp;Tabela13[[#This Row],[Contagem_H]]-5),"")</f>
        <v>-0.38</v>
      </c>
    </row>
    <row r="300" spans="1:205" x14ac:dyDescent="0.25">
      <c r="A300" t="s">
        <v>127</v>
      </c>
      <c r="B300" t="s">
        <v>243</v>
      </c>
      <c r="C300" t="s">
        <v>244</v>
      </c>
      <c r="D300" t="s">
        <v>14</v>
      </c>
      <c r="E300" t="s">
        <v>23</v>
      </c>
      <c r="F300" s="3">
        <v>1</v>
      </c>
      <c r="G300" s="3">
        <v>1</v>
      </c>
      <c r="H300" s="3" t="str">
        <f t="shared" si="360"/>
        <v>D</v>
      </c>
      <c r="I300" s="3">
        <v>3.4</v>
      </c>
      <c r="J300" s="3">
        <v>4.2</v>
      </c>
      <c r="K300" s="3">
        <v>1.95</v>
      </c>
      <c r="L300" s="3">
        <v>1.4</v>
      </c>
      <c r="M300" s="3">
        <v>3</v>
      </c>
      <c r="N300" s="3">
        <f t="shared" si="289"/>
        <v>2</v>
      </c>
      <c r="O300" s="3">
        <f t="shared" si="290"/>
        <v>1</v>
      </c>
      <c r="P300" s="3">
        <f t="shared" si="291"/>
        <v>1</v>
      </c>
      <c r="Q300" s="3">
        <f t="shared" si="292"/>
        <v>4.5033397974574507E-2</v>
      </c>
      <c r="R300" s="3">
        <f t="shared" si="293"/>
        <v>4.7619047619047561E-2</v>
      </c>
      <c r="S300" s="3">
        <f t="shared" si="294"/>
        <v>3.5531135531135534</v>
      </c>
      <c r="T300" s="3">
        <f t="shared" si="295"/>
        <v>4.3891402714932131</v>
      </c>
      <c r="U300" s="3">
        <f t="shared" si="296"/>
        <v>2.03781512605042</v>
      </c>
      <c r="V300" s="3">
        <f t="shared" si="297"/>
        <v>1.4630467571644041</v>
      </c>
      <c r="W300" s="3">
        <f t="shared" si="298"/>
        <v>3.1351001939237237</v>
      </c>
      <c r="X300" s="4">
        <f t="shared" si="299"/>
        <v>0.29411764705882354</v>
      </c>
      <c r="Y300" s="4">
        <f t="shared" si="300"/>
        <v>0.23809523809523808</v>
      </c>
      <c r="Z300" s="4">
        <f t="shared" si="301"/>
        <v>0.51282051282051289</v>
      </c>
      <c r="AA300" s="4">
        <f t="shared" si="302"/>
        <v>0.7142857142857143</v>
      </c>
      <c r="AB300" s="4">
        <f t="shared" si="303"/>
        <v>0.33333333333333331</v>
      </c>
      <c r="AC300" s="4">
        <f t="shared" si="304"/>
        <v>0.6470588235294118</v>
      </c>
      <c r="AD300" s="4">
        <f t="shared" si="305"/>
        <v>0.75641025641025639</v>
      </c>
      <c r="AE300" s="4">
        <f t="shared" si="306"/>
        <v>0.6470588235294118</v>
      </c>
      <c r="AF300" s="4">
        <f t="shared" si="307"/>
        <v>0.75641025641025639</v>
      </c>
      <c r="AG300" s="4">
        <f>IFERROR(AVERAGE(Tabela13[[#This Row],[V1]],Tabela13[[#This Row],[V2]]),"")</f>
        <v>0.70173453996983404</v>
      </c>
      <c r="AH300" s="4">
        <f>IFERROR(AVERAGE(Tabela13[[#This Row],[V1]],Tabela13[[#This Row],[V3]]),"")</f>
        <v>0.6470588235294118</v>
      </c>
      <c r="AI300" s="4">
        <f>IFERROR(AVERAGE(Tabela13[[#This Row],[V1]],Tabela13[[#This Row],[V4]]),"")</f>
        <v>0.70173453996983404</v>
      </c>
      <c r="AJ300" s="4">
        <f>IFERROR(AVERAGE(Tabela13[[#This Row],[V2]],Tabela13[[#This Row],[V1]]),"")</f>
        <v>0.70173453996983404</v>
      </c>
      <c r="AK300" s="4">
        <f>IFERROR(AVERAGE(Tabela13[[#This Row],[V2]],Tabela13[[#This Row],[V3]]),"")</f>
        <v>0.70173453996983404</v>
      </c>
      <c r="AL300" s="4">
        <f>IFERROR(AVERAGE(Tabela13[[#This Row],[V2]],Tabela13[[#This Row],[V4]]),"")</f>
        <v>0.75641025641025639</v>
      </c>
      <c r="AM300" s="4">
        <f>IFERROR(AVERAGE(Tabela13[[#This Row],[V3]],Tabela13[[#This Row],[V1]]),"")</f>
        <v>0.6470588235294118</v>
      </c>
      <c r="AN300" s="4">
        <f>IFERROR(AVERAGE(Tabela13[[#This Row],[V3]],Tabela13[[#This Row],[V2]]),"")</f>
        <v>0.70173453996983404</v>
      </c>
      <c r="AO300" s="4">
        <f>IFERROR(AVERAGE(Tabela13[[#This Row],[V3]],Tabela13[[#This Row],[V4]]),"")</f>
        <v>0.70173453996983404</v>
      </c>
      <c r="AP300" s="4">
        <f>IFERROR(AVERAGE(Tabela13[[#This Row],[V4]],Tabela13[[#This Row],[V1]]),"")</f>
        <v>0.70173453996983404</v>
      </c>
      <c r="AQ300" s="4">
        <f>IFERROR(AVERAGE(Tabela13[[#This Row],[V4]],Tabela13[[#This Row],[V2]]),"")</f>
        <v>0.75641025641025639</v>
      </c>
      <c r="AR300" s="4">
        <f>IFERROR(AVERAGE(Tabela13[[#This Row],[V4]],Tabela13[[#This Row],[V3]]),"")</f>
        <v>0.70173453996983404</v>
      </c>
      <c r="AS300" s="4">
        <f>_xlfn.STDEV.S(Tabela13[[#This Row],[V1]:[V2]])</f>
        <v>7.7323139722510814E-2</v>
      </c>
      <c r="AT300" s="4">
        <f>_xlfn.STDEV.S(Tabela13[[#This Row],[V1]],Tabela13[[#This Row],[V3]])</f>
        <v>0</v>
      </c>
      <c r="AU300" s="4">
        <f>_xlfn.STDEV.S(Tabela13[[#This Row],[V1]],Tabela13[[#This Row],[V4]])</f>
        <v>7.7323139722510814E-2</v>
      </c>
      <c r="AV300" s="4">
        <f>_xlfn.STDEV.S(Tabela13[[#This Row],[V2]],Tabela13[[#This Row],[V1]])</f>
        <v>7.7323139722510814E-2</v>
      </c>
      <c r="AW300" s="4">
        <f>_xlfn.STDEV.S(Tabela13[[#This Row],[V2]],Tabela13[[#This Row],[V3]])</f>
        <v>7.7323139722510814E-2</v>
      </c>
      <c r="AX300" s="4">
        <f>_xlfn.STDEV.S(Tabela13[[#This Row],[V42]],Tabela13[[#This Row],[V44]])</f>
        <v>7.7323139722510814E-2</v>
      </c>
      <c r="AY300" s="4">
        <f>_xlfn.STDEV.S(Tabela13[[#This Row],[V3]],Tabela13[[#This Row],[V1]])</f>
        <v>0</v>
      </c>
      <c r="AZ300" s="4">
        <f>_xlfn.STDEV.S(Tabela13[[#This Row],[V3]],Tabela13[[#This Row],[V2]])</f>
        <v>7.7323139722510814E-2</v>
      </c>
      <c r="BA300" s="4">
        <f>_xlfn.STDEV.S(Tabela13[[#This Row],[V3]],Tabela13[[#This Row],[V4]])</f>
        <v>7.7323139722510814E-2</v>
      </c>
      <c r="BB300" s="4">
        <f>_xlfn.STDEV.S(Tabela13[[#This Row],[V4]],Tabela13[[#This Row],[V1]])</f>
        <v>7.7323139722510814E-2</v>
      </c>
      <c r="BC300" s="4">
        <f>_xlfn.STDEV.S(Tabela13[[#This Row],[V4]],Tabela13[[#This Row],[V2]])</f>
        <v>0</v>
      </c>
      <c r="BD300" s="4">
        <f>_xlfn.STDEV.S(Tabela13[[#This Row],[V4]],Tabela13[[#This Row],[V3]])</f>
        <v>7.7323139722510814E-2</v>
      </c>
      <c r="BE300" s="4">
        <f>Tabela13[[#This Row],[V17]]/Tabela13[[#This Row],[V5]]</f>
        <v>0.11018859029774244</v>
      </c>
      <c r="BF300" s="4">
        <f>Tabela13[[#This Row],[V18]]/Tabela13[[#This Row],[V6]]</f>
        <v>0</v>
      </c>
      <c r="BG300" s="4">
        <f>Tabela13[[#This Row],[V19]]/Tabela13[[#This Row],[V7]]</f>
        <v>0.11018859029774244</v>
      </c>
      <c r="BH300" s="4">
        <f>Tabela13[[#This Row],[V20]]/Tabela13[[#This Row],[V8]]</f>
        <v>0.11018859029774244</v>
      </c>
      <c r="BI300" s="4">
        <f>Tabela13[[#This Row],[V21]]/Tabela13[[#This Row],[V9]]</f>
        <v>0.11018859029774244</v>
      </c>
      <c r="BJ300" s="4">
        <f>Tabela13[[#This Row],[V22]]/Tabela13[[#This Row],[V10]]</f>
        <v>0.10222381183653972</v>
      </c>
      <c r="BK300" s="4">
        <f>Tabela13[[#This Row],[V23]]/Tabela13[[#This Row],[V11]]</f>
        <v>0</v>
      </c>
      <c r="BL300" s="4">
        <f>Tabela13[[#This Row],[V24]]/Tabela13[[#This Row],[V12]]</f>
        <v>0.11018859029774244</v>
      </c>
      <c r="BM300" s="4">
        <f>Tabela13[[#This Row],[V25]]/Tabela13[[#This Row],[V13]]</f>
        <v>0.11018859029774244</v>
      </c>
      <c r="BN300" s="4">
        <f>Tabela13[[#This Row],[V26]]/Tabela13[[#This Row],[V14]]</f>
        <v>0.11018859029774244</v>
      </c>
      <c r="BO300" s="4">
        <f>Tabela13[[#This Row],[V27]]/Tabela13[[#This Row],[V15]]</f>
        <v>0</v>
      </c>
      <c r="BP300" s="4">
        <f>Tabela13[[#This Row],[V28]]/Tabela13[[#This Row],[V16]]</f>
        <v>0.11018859029774244</v>
      </c>
      <c r="BQ300" s="4">
        <f>Tabela13[[#This Row],[V1]]-Tabela13[[#This Row],[V2]]</f>
        <v>-0.10935143288084459</v>
      </c>
      <c r="BR300" s="4">
        <f>Tabela13[[#This Row],[V1]]-Tabela13[[#This Row],[V3]]</f>
        <v>0</v>
      </c>
      <c r="BS300" s="4">
        <f>Tabela13[[#This Row],[V1]]-Tabela13[[#This Row],[V4]]</f>
        <v>-0.10935143288084459</v>
      </c>
      <c r="BT300" s="4">
        <f>Tabela13[[#This Row],[V2]]-Tabela13[[#This Row],[V1]]</f>
        <v>0.10935143288084459</v>
      </c>
      <c r="BU300" s="4">
        <f>Tabela13[[#This Row],[V2]]-Tabela13[[#This Row],[V3]]</f>
        <v>0.10935143288084459</v>
      </c>
      <c r="BV300" s="4">
        <f>Tabela13[[#This Row],[V2]]-Tabela13[[#This Row],[V4]]</f>
        <v>0</v>
      </c>
      <c r="BW300" s="4">
        <f>AVERAGE(Tabela13[[#This Row],[V41]],Tabela13[[#This Row],[V42]])</f>
        <v>-5.4675716440422295E-2</v>
      </c>
      <c r="BX300" s="4">
        <f>AVERAGE(Tabela13[[#This Row],[V41]],Tabela13[[#This Row],[V43]])</f>
        <v>-0.10935143288084459</v>
      </c>
      <c r="BY300" s="4">
        <f>AVERAGE(Tabela13[[#This Row],[V41]],Tabela13[[#This Row],[V44]])</f>
        <v>0</v>
      </c>
      <c r="BZ300" s="4">
        <f>AVERAGE(Tabela13[[#This Row],[V41]],Tabela13[[#This Row],[V45]])</f>
        <v>0</v>
      </c>
      <c r="CA300" s="4">
        <f>AVERAGE(Tabela13[[#This Row],[V41]],Tabela13[[#This Row],[V46]])</f>
        <v>-5.4675716440422295E-2</v>
      </c>
      <c r="CB300" s="4">
        <f>AVERAGE(Tabela13[[#This Row],[V42]],Tabela13[[#This Row],[V41]])</f>
        <v>-5.4675716440422295E-2</v>
      </c>
      <c r="CC300" s="4">
        <f>AVERAGE(Tabela13[[#This Row],[V42]],Tabela13[[#This Row],[V43]])</f>
        <v>-5.4675716440422295E-2</v>
      </c>
      <c r="CD300" s="4">
        <f>AVERAGE(Tabela13[[#This Row],[V42]],Tabela13[[#This Row],[V44]])</f>
        <v>5.4675716440422295E-2</v>
      </c>
      <c r="CE300" s="4">
        <f>AVERAGE(Tabela13[[#This Row],[V42]],Tabela13[[#This Row],[V45]])</f>
        <v>5.4675716440422295E-2</v>
      </c>
      <c r="CF300" s="4">
        <f>AVERAGE(Tabela13[[#This Row],[V42]],Tabela13[[#This Row],[V46]])</f>
        <v>0</v>
      </c>
      <c r="CG300" s="4">
        <f>AVERAGE(Tabela13[[#This Row],[V43]],Tabela13[[#This Row],[V41]])</f>
        <v>-0.10935143288084459</v>
      </c>
      <c r="CH300" s="4">
        <f>AVERAGE(Tabela13[[#This Row],[V43]],Tabela13[[#This Row],[V42]])</f>
        <v>-5.4675716440422295E-2</v>
      </c>
      <c r="CI300" s="4">
        <f>AVERAGE(Tabela13[[#This Row],[V43]],Tabela13[[#This Row],[V44]])</f>
        <v>0</v>
      </c>
      <c r="CJ300" s="4">
        <f>AVERAGE(Tabela13[[#This Row],[V43]],Tabela13[[#This Row],[V45]])</f>
        <v>0</v>
      </c>
      <c r="CK300" s="4">
        <f>AVERAGE(Tabela13[[#This Row],[V43]],Tabela13[[#This Row],[V46]])</f>
        <v>-5.4675716440422295E-2</v>
      </c>
      <c r="CL300" s="4">
        <f>AVERAGE(Tabela13[[#This Row],[V44]],Tabela13[[#This Row],[V41]])</f>
        <v>0</v>
      </c>
      <c r="CM300" s="4">
        <f>AVERAGE(Tabela13[[#This Row],[V44]],Tabela13[[#This Row],[V42]])</f>
        <v>5.4675716440422295E-2</v>
      </c>
      <c r="CN300" s="4">
        <f>AVERAGE(Tabela13[[#This Row],[V44]],Tabela13[[#This Row],[V43]])</f>
        <v>0</v>
      </c>
      <c r="CO300" s="4">
        <f>AVERAGE(Tabela13[[#This Row],[V44]],Tabela13[[#This Row],[V45]])</f>
        <v>0.10935143288084459</v>
      </c>
      <c r="CP300" s="4">
        <f>AVERAGE(Tabela13[[#This Row],[V44]],Tabela13[[#This Row],[V46]])</f>
        <v>5.4675716440422295E-2</v>
      </c>
      <c r="CQ300" s="4">
        <f>AVERAGE(Tabela13[[#This Row],[V45]],Tabela13[[#This Row],[V41]])</f>
        <v>0</v>
      </c>
      <c r="CR300" s="4">
        <f>AVERAGE(Tabela13[[#This Row],[V45]],Tabela13[[#This Row],[V42]])</f>
        <v>5.4675716440422295E-2</v>
      </c>
      <c r="CS300" s="4">
        <f>AVERAGE(Tabela13[[#This Row],[V45]],Tabela13[[#This Row],[V43]])</f>
        <v>0</v>
      </c>
      <c r="CT300" s="4">
        <f>AVERAGE(Tabela13[[#This Row],[V45]],Tabela13[[#This Row],[V44]])</f>
        <v>0.10935143288084459</v>
      </c>
      <c r="CU300" s="4">
        <f>AVERAGE(Tabela13[[#This Row],[V45]],Tabela13[[#This Row],[V46]])</f>
        <v>5.4675716440422295E-2</v>
      </c>
      <c r="CV300" s="4">
        <f>AVERAGE(Tabela13[[#This Row],[V46]],Tabela13[[#This Row],[V41]])</f>
        <v>-5.4675716440422295E-2</v>
      </c>
      <c r="CW300" s="4">
        <f>AVERAGE(Tabela13[[#This Row],[V46]],Tabela13[[#This Row],[V42]])</f>
        <v>0</v>
      </c>
      <c r="CX300" s="4">
        <f>AVERAGE(Tabela13[[#This Row],[V46]],Tabela13[[#This Row],[V43]])</f>
        <v>-5.4675716440422295E-2</v>
      </c>
      <c r="CY300" s="4">
        <f>AVERAGE(Tabela13[[#This Row],[V46]],Tabela13[[#This Row],[V44]])</f>
        <v>5.4675716440422295E-2</v>
      </c>
      <c r="CZ300" s="4">
        <f>AVERAGE(Tabela13[[#This Row],[V46]],Tabela13[[#This Row],[V45]])</f>
        <v>5.4675716440422295E-2</v>
      </c>
      <c r="DA300" s="3">
        <f>_xlfn.STDEV.S(Tabela13[[#This Row],[V41]],Tabela13[[#This Row],[V42]])</f>
        <v>7.7323139722510814E-2</v>
      </c>
      <c r="DB300" s="3">
        <f>_xlfn.STDEV.S(Tabela13[[#This Row],[V41]],Tabela13[[#This Row],[V43]])</f>
        <v>0</v>
      </c>
      <c r="DC300" s="3">
        <f>_xlfn.STDEV.S(Tabela13[[#This Row],[V41]],Tabela13[[#This Row],[V44]])</f>
        <v>0.15464627944502163</v>
      </c>
      <c r="DD300" s="3">
        <f>_xlfn.STDEV.S(Tabela13[[#This Row],[V41]],Tabela13[[#This Row],[V45]])</f>
        <v>0.15464627944502163</v>
      </c>
      <c r="DE300" s="3">
        <f>_xlfn.STDEV.S(Tabela13[[#This Row],[V41]],Tabela13[[#This Row],[V46]])</f>
        <v>7.7323139722510814E-2</v>
      </c>
      <c r="DF300" s="3">
        <f>_xlfn.STDEV.S(Tabela13[[#This Row],[V42]],Tabela13[[#This Row],[V41]])</f>
        <v>7.7323139722510814E-2</v>
      </c>
      <c r="DG300" s="3">
        <f>_xlfn.STDEV.S(Tabela13[[#This Row],[V42]],Tabela13[[#This Row],[V43]])</f>
        <v>7.7323139722510814E-2</v>
      </c>
      <c r="DH300" s="3">
        <f>_xlfn.STDEV.S(Tabela13[[#This Row],[V42]],Tabela13[[#This Row],[V44]])</f>
        <v>7.7323139722510814E-2</v>
      </c>
      <c r="DI300" s="3">
        <f>_xlfn.STDEV.S(Tabela13[[#This Row],[V42]],Tabela13[[#This Row],[V45]])</f>
        <v>7.7323139722510814E-2</v>
      </c>
      <c r="DJ300" s="3">
        <f>_xlfn.STDEV.S(Tabela13[[#This Row],[V42]],Tabela13[[#This Row],[V46]])</f>
        <v>0</v>
      </c>
      <c r="DK300" s="3">
        <f>_xlfn.STDEV.S(Tabela13[[#This Row],[V43]],Tabela13[[#This Row],[V41]])</f>
        <v>0</v>
      </c>
      <c r="DL300" s="3">
        <f>_xlfn.STDEV.S(Tabela13[[#This Row],[V43]],Tabela13[[#This Row],[V42]])</f>
        <v>7.7323139722510814E-2</v>
      </c>
      <c r="DM300" s="3">
        <f>_xlfn.STDEV.S(Tabela13[[#This Row],[V43]],Tabela13[[#This Row],[V44]])</f>
        <v>0.15464627944502163</v>
      </c>
      <c r="DN300" s="3">
        <f>_xlfn.STDEV.S(Tabela13[[#This Row],[V43]],Tabela13[[#This Row],[V45]])</f>
        <v>0.15464627944502163</v>
      </c>
      <c r="DO300" s="3">
        <f>_xlfn.STDEV.S(Tabela13[[#This Row],[V43]],Tabela13[[#This Row],[V46]])</f>
        <v>7.7323139722510814E-2</v>
      </c>
      <c r="DP300" s="3">
        <f>_xlfn.STDEV.S(Tabela13[[#This Row],[V44]],Tabela13[[#This Row],[V41]])</f>
        <v>0.15464627944502163</v>
      </c>
      <c r="DQ300" s="3">
        <f>_xlfn.STDEV.S(Tabela13[[#This Row],[V44]],Tabela13[[#This Row],[V42]])</f>
        <v>7.7323139722510814E-2</v>
      </c>
      <c r="DR300" s="3">
        <f>_xlfn.STDEV.S(Tabela13[[#This Row],[V44]],Tabela13[[#This Row],[V43]])</f>
        <v>0.15464627944502163</v>
      </c>
      <c r="DS300" s="3">
        <f>_xlfn.STDEV.S(Tabela13[[#This Row],[V44]],Tabela13[[#This Row],[V45]])</f>
        <v>0</v>
      </c>
      <c r="DT300" s="3">
        <f>_xlfn.STDEV.S(Tabela13[[#This Row],[V44]],Tabela13[[#This Row],[V46]])</f>
        <v>7.7323139722510814E-2</v>
      </c>
      <c r="DU300" s="3">
        <f>_xlfn.STDEV.S(Tabela13[[#This Row],[V45]],Tabela13[[#This Row],[V41]])</f>
        <v>0.15464627944502163</v>
      </c>
      <c r="DV300" s="3">
        <f>_xlfn.STDEV.S(Tabela13[[#This Row],[V45]],Tabela13[[#This Row],[V42]])</f>
        <v>7.7323139722510814E-2</v>
      </c>
      <c r="DW300" s="3">
        <f>_xlfn.STDEV.S(Tabela13[[#This Row],[V45]],Tabela13[[#This Row],[V43]])</f>
        <v>0.15464627944502163</v>
      </c>
      <c r="DX300" s="3">
        <f>_xlfn.STDEV.S(Tabela13[[#This Row],[V45]],Tabela13[[#This Row],[V44]])</f>
        <v>0</v>
      </c>
      <c r="DY300" s="3">
        <f>_xlfn.STDEV.S(Tabela13[[#This Row],[V45]],Tabela13[[#This Row],[V46]])</f>
        <v>7.7323139722510814E-2</v>
      </c>
      <c r="DZ300" s="3">
        <f>_xlfn.STDEV.S(Tabela13[[#This Row],[V46]],Tabela13[[#This Row],[V41]])</f>
        <v>7.7323139722510814E-2</v>
      </c>
      <c r="EA300" s="3">
        <f>_xlfn.STDEV.S(Tabela13[[#This Row],[V46]],Tabela13[[#This Row],[V42]])</f>
        <v>0</v>
      </c>
      <c r="EB300" s="3">
        <f>_xlfn.STDEV.S(Tabela13[[#This Row],[V46]],Tabela13[[#This Row],[V43]])</f>
        <v>7.7323139722510814E-2</v>
      </c>
      <c r="EC300" s="3">
        <f>_xlfn.STDEV.S(Tabela13[[#This Row],[V46]],Tabela13[[#This Row],[V44]])</f>
        <v>7.7323139722510814E-2</v>
      </c>
      <c r="ED300" s="3">
        <f>_xlfn.STDEV.S(Tabela13[[#This Row],[V46]],Tabela13[[#This Row],[V45]])</f>
        <v>7.7323139722510814E-2</v>
      </c>
      <c r="EE300" s="3">
        <f t="shared" si="308"/>
        <v>-1.4142135623730951</v>
      </c>
      <c r="EF300" s="3">
        <f t="shared" si="309"/>
        <v>0</v>
      </c>
      <c r="EG300" s="3" t="str">
        <f t="shared" si="310"/>
        <v/>
      </c>
      <c r="EH300" s="3" t="str">
        <f t="shared" si="311"/>
        <v/>
      </c>
      <c r="EI300" s="3">
        <f t="shared" si="312"/>
        <v>-1.4142135623730951</v>
      </c>
      <c r="EJ300" s="3">
        <f t="shared" si="313"/>
        <v>-1.4142135623730951</v>
      </c>
      <c r="EK300" s="3">
        <f t="shared" si="314"/>
        <v>-1.4142135623730951</v>
      </c>
      <c r="EL300" s="3">
        <f t="shared" si="315"/>
        <v>1.4142135623730951</v>
      </c>
      <c r="EM300" s="3">
        <f t="shared" si="316"/>
        <v>1.4142135623730951</v>
      </c>
      <c r="EN300" s="3" t="str">
        <f t="shared" si="317"/>
        <v/>
      </c>
      <c r="EO300" s="3">
        <f t="shared" si="318"/>
        <v>0</v>
      </c>
      <c r="EP300" s="3">
        <f t="shared" si="319"/>
        <v>-1.4142135623730951</v>
      </c>
      <c r="EQ300" s="3" t="str">
        <f t="shared" si="320"/>
        <v/>
      </c>
      <c r="ER300" s="3" t="str">
        <f t="shared" si="321"/>
        <v/>
      </c>
      <c r="ES300" s="3" t="str">
        <f t="shared" si="322"/>
        <v/>
      </c>
      <c r="ET300" s="3" t="str">
        <f t="shared" si="323"/>
        <v/>
      </c>
      <c r="EU300" s="3" t="str">
        <f t="shared" si="324"/>
        <v/>
      </c>
      <c r="EV300" s="3" t="str">
        <f t="shared" si="325"/>
        <v/>
      </c>
      <c r="EW300" s="3">
        <f t="shared" si="326"/>
        <v>0</v>
      </c>
      <c r="EX300" s="3">
        <f t="shared" si="327"/>
        <v>1.4142135623730951</v>
      </c>
      <c r="EY300" s="3" t="str">
        <f t="shared" si="328"/>
        <v/>
      </c>
      <c r="EZ300" s="3">
        <f t="shared" si="329"/>
        <v>1.4142135623730951</v>
      </c>
      <c r="FA300" s="3" t="str">
        <f t="shared" si="330"/>
        <v/>
      </c>
      <c r="FB300" s="3">
        <f t="shared" si="331"/>
        <v>0</v>
      </c>
      <c r="FC300" s="3">
        <f t="shared" si="332"/>
        <v>1.4142135623730951</v>
      </c>
      <c r="FD300" s="3">
        <f t="shared" si="333"/>
        <v>-1.4142135623730951</v>
      </c>
      <c r="FE300" s="3" t="str">
        <f t="shared" si="334"/>
        <v/>
      </c>
      <c r="FF300" s="3">
        <f t="shared" si="335"/>
        <v>-1.4142135623730951</v>
      </c>
      <c r="FG300" s="3">
        <f t="shared" si="336"/>
        <v>1.4142135623730951</v>
      </c>
      <c r="FH300" s="3">
        <f t="shared" si="337"/>
        <v>1.4142135623730951</v>
      </c>
      <c r="FI300" s="4">
        <f t="shared" si="338"/>
        <v>0.51282051282051289</v>
      </c>
      <c r="FJ300" s="4">
        <f t="shared" si="339"/>
        <v>0.29411764705882354</v>
      </c>
      <c r="FK300" s="4">
        <f t="shared" si="340"/>
        <v>1.0721649484536082</v>
      </c>
      <c r="FL300" s="4">
        <f t="shared" si="341"/>
        <v>1.7000000000000002</v>
      </c>
      <c r="FM300" s="4">
        <f>Tabela13[[#This Row],[V139]]-Tabela13[[#This Row],[V140]]</f>
        <v>-0.62783505154639196</v>
      </c>
      <c r="FN300" s="4">
        <f>Tabela13[[#This Row],[V1]]-Tabela13[[#This Row],[V2]]/2</f>
        <v>0.2688536953242836</v>
      </c>
      <c r="FO300" s="4">
        <f>Tabela13[[#This Row],[V1]]-Tabela13[[#This Row],[V3]]/2</f>
        <v>0.3235294117647059</v>
      </c>
      <c r="FP300" s="4">
        <f>Tabela13[[#This Row],[V1]]-Tabela13[[#This Row],[V4]]/2</f>
        <v>0.2688536953242836</v>
      </c>
      <c r="FQ300" s="4">
        <f>Tabela13[[#This Row],[V2]]-Tabela13[[#This Row],[V1]]/2</f>
        <v>0.43288084464555049</v>
      </c>
      <c r="FR300" s="4">
        <f>Tabela13[[#This Row],[V2]]-Tabela13[[#This Row],[V3]]/2</f>
        <v>0.43288084464555049</v>
      </c>
      <c r="FS300" s="4">
        <f>Tabela13[[#This Row],[V2]]-Tabela13[[#This Row],[V4]]/2</f>
        <v>0.37820512820512819</v>
      </c>
      <c r="FT300" s="4">
        <f t="shared" si="342"/>
        <v>0.26264310949993597</v>
      </c>
      <c r="FU300" s="4">
        <f t="shared" si="343"/>
        <v>0.31290122788038449</v>
      </c>
      <c r="FV300" s="4">
        <f t="shared" si="344"/>
        <v>0.26264310949993597</v>
      </c>
      <c r="FW300" s="4">
        <f t="shared" si="345"/>
        <v>0.40852681207761443</v>
      </c>
      <c r="FX300" s="4">
        <f t="shared" si="346"/>
        <v>0.40852681207761443</v>
      </c>
      <c r="FY300" s="4">
        <f t="shared" si="347"/>
        <v>0.36157768044197786</v>
      </c>
      <c r="FZ300" s="4">
        <f t="shared" si="348"/>
        <v>47.275759709988478</v>
      </c>
      <c r="GA300" s="4">
        <f t="shared" si="349"/>
        <v>56.322221018469214</v>
      </c>
      <c r="GB300" s="4">
        <f t="shared" si="350"/>
        <v>47.275759709988478</v>
      </c>
      <c r="GC300" s="4">
        <f t="shared" si="351"/>
        <v>73.5348261739706</v>
      </c>
      <c r="GD300" s="4">
        <f t="shared" si="352"/>
        <v>73.5348261739706</v>
      </c>
      <c r="GE300" s="4">
        <f t="shared" si="353"/>
        <v>65.083982479556013</v>
      </c>
      <c r="GF300" s="4">
        <f>Tabela13[[#This Row],[V1]]-Tabela13[[#This Row],[V2]]/Tabela13[[#This Row],[V2]]</f>
        <v>-0.3529411764705882</v>
      </c>
      <c r="GG300" s="4">
        <f>Tabela13[[#This Row],[V1]]-Tabela13[[#This Row],[V3]]/Tabela13[[#This Row],[V3]]</f>
        <v>-0.3529411764705882</v>
      </c>
      <c r="GH300" s="4">
        <f>Tabela13[[#This Row],[V1]]-Tabela13[[#This Row],[V4]]/Tabela13[[#This Row],[V4]]</f>
        <v>-0.3529411764705882</v>
      </c>
      <c r="GI300" s="4">
        <f>Tabela13[[#This Row],[V2]]-Tabela13[[#This Row],[V1]]/Tabela13[[#This Row],[V1]]</f>
        <v>-0.24358974358974361</v>
      </c>
      <c r="GJ300" s="4">
        <f>Tabela13[[#This Row],[V2]]-Tabela13[[#This Row],[V3]]/Tabela13[[#This Row],[V3]]</f>
        <v>-0.24358974358974361</v>
      </c>
      <c r="GK300" s="4">
        <f>Tabela13[[#This Row],[V2]]-Tabela13[[#This Row],[V4]]/Tabela13[[#This Row],[V4]]</f>
        <v>-0.24358974358974361</v>
      </c>
      <c r="GL300" s="4">
        <f t="shared" si="354"/>
        <v>6.3134079210026922E-2</v>
      </c>
      <c r="GM300" s="4">
        <f t="shared" si="355"/>
        <v>0.70173453996983404</v>
      </c>
      <c r="GN300" s="4">
        <f t="shared" si="356"/>
        <v>8.9968607235352716E-2</v>
      </c>
      <c r="GO300" s="3">
        <f t="shared" si="357"/>
        <v>0</v>
      </c>
      <c r="GP300" s="3">
        <v>100</v>
      </c>
      <c r="GQ300" s="3">
        <f t="shared" si="358"/>
        <v>-1</v>
      </c>
      <c r="GR300" s="3">
        <f t="shared" si="359"/>
        <v>-100</v>
      </c>
      <c r="GS300" s="34">
        <f>COUNTIF($D$2:D299,Tabela13[[#This Row],[HomeTeam]])</f>
        <v>15</v>
      </c>
      <c r="GT300" s="34">
        <f>COUNTIF($E$2:E299,Tabela13[[#This Row],[AwayTeam]])</f>
        <v>14</v>
      </c>
      <c r="GU300" s="3">
        <f>IFERROR(AVERAGEIFS($AD$2:AD299,$D$2:D299,Tabela13[[#This Row],[HomeTeam]],$GS$2:GS299,"&gt;="&amp;Tabela13[[#This Row],[Contagem_H]]-5),"")</f>
        <v>1.3901213818860878</v>
      </c>
      <c r="GV300" s="3">
        <f>IFERROR(AVERAGEIFS($G$2:G299,$E$2:E299,Tabela13[[#This Row],[AwayTeam]],$GT$2:GT299,"&gt;="&amp;Tabela13[[#This Row],[Contagem_A]]-5),"")</f>
        <v>2</v>
      </c>
      <c r="GW300" s="3">
        <f>IFERROR(AVERAGEIFS($GQ$2:GQ299,$D$2:D299,Tabela13[[#This Row],[HomeTeam]],$GS$2:GS299,"&gt;="&amp;Tabela13[[#This Row],[Contagem_H]]-5),"")</f>
        <v>-0.54</v>
      </c>
    </row>
    <row r="301" spans="1:205" x14ac:dyDescent="0.25">
      <c r="A301" t="s">
        <v>127</v>
      </c>
      <c r="B301" t="s">
        <v>245</v>
      </c>
      <c r="C301" t="s">
        <v>162</v>
      </c>
      <c r="D301" t="s">
        <v>12</v>
      </c>
      <c r="E301" t="s">
        <v>16</v>
      </c>
      <c r="F301" s="3">
        <v>2</v>
      </c>
      <c r="G301" s="3">
        <v>0</v>
      </c>
      <c r="H301" s="3" t="str">
        <f t="shared" si="360"/>
        <v>H</v>
      </c>
      <c r="I301" s="3">
        <v>1.1399999999999999</v>
      </c>
      <c r="J301" s="3">
        <v>9.5</v>
      </c>
      <c r="K301" s="3">
        <v>15</v>
      </c>
      <c r="L301" s="3">
        <v>1.3</v>
      </c>
      <c r="M301" s="3">
        <v>3.5</v>
      </c>
      <c r="N301" s="3">
        <f t="shared" si="289"/>
        <v>2</v>
      </c>
      <c r="O301" s="3">
        <f t="shared" si="290"/>
        <v>3</v>
      </c>
      <c r="P301" s="3">
        <f t="shared" si="291"/>
        <v>0</v>
      </c>
      <c r="Q301" s="3">
        <f t="shared" si="292"/>
        <v>4.9122807017544012E-2</v>
      </c>
      <c r="R301" s="3">
        <f t="shared" si="293"/>
        <v>5.4945054945054861E-2</v>
      </c>
      <c r="S301" s="3">
        <f t="shared" si="294"/>
        <v>1.1960000000000002</v>
      </c>
      <c r="T301" s="3">
        <f t="shared" si="295"/>
        <v>9.9666666666666686</v>
      </c>
      <c r="U301" s="3">
        <f t="shared" si="296"/>
        <v>15.736842105263161</v>
      </c>
      <c r="V301" s="3">
        <f t="shared" si="297"/>
        <v>1.3638596491228072</v>
      </c>
      <c r="W301" s="3">
        <f t="shared" si="298"/>
        <v>3.671929824561404</v>
      </c>
      <c r="X301" s="4">
        <f t="shared" si="299"/>
        <v>0.87719298245614041</v>
      </c>
      <c r="Y301" s="4">
        <f t="shared" si="300"/>
        <v>0.10526315789473684</v>
      </c>
      <c r="Z301" s="4">
        <f t="shared" si="301"/>
        <v>6.6666666666666666E-2</v>
      </c>
      <c r="AA301" s="4">
        <f t="shared" si="302"/>
        <v>0.76923076923076916</v>
      </c>
      <c r="AB301" s="4">
        <f t="shared" si="303"/>
        <v>0.2857142857142857</v>
      </c>
      <c r="AC301" s="4">
        <f t="shared" si="304"/>
        <v>1.4385964912280702</v>
      </c>
      <c r="AD301" s="4">
        <f t="shared" si="305"/>
        <v>3.3333333333333333E-2</v>
      </c>
      <c r="AE301" s="4">
        <f t="shared" si="306"/>
        <v>0.43859649122807021</v>
      </c>
      <c r="AF301" s="4">
        <f t="shared" si="307"/>
        <v>1.0333333333333334</v>
      </c>
      <c r="AG301" s="4">
        <f>IFERROR(AVERAGE(Tabela13[[#This Row],[V1]],Tabela13[[#This Row],[V2]]),"")</f>
        <v>0.73596491228070182</v>
      </c>
      <c r="AH301" s="4">
        <f>IFERROR(AVERAGE(Tabela13[[#This Row],[V1]],Tabela13[[#This Row],[V3]]),"")</f>
        <v>0.93859649122807021</v>
      </c>
      <c r="AI301" s="4">
        <f>IFERROR(AVERAGE(Tabela13[[#This Row],[V1]],Tabela13[[#This Row],[V4]]),"")</f>
        <v>1.2359649122807017</v>
      </c>
      <c r="AJ301" s="4">
        <f>IFERROR(AVERAGE(Tabela13[[#This Row],[V2]],Tabela13[[#This Row],[V1]]),"")</f>
        <v>0.73596491228070182</v>
      </c>
      <c r="AK301" s="4">
        <f>IFERROR(AVERAGE(Tabela13[[#This Row],[V2]],Tabela13[[#This Row],[V3]]),"")</f>
        <v>0.23596491228070177</v>
      </c>
      <c r="AL301" s="4">
        <f>IFERROR(AVERAGE(Tabela13[[#This Row],[V2]],Tabela13[[#This Row],[V4]]),"")</f>
        <v>0.53333333333333344</v>
      </c>
      <c r="AM301" s="4">
        <f>IFERROR(AVERAGE(Tabela13[[#This Row],[V3]],Tabela13[[#This Row],[V1]]),"")</f>
        <v>0.93859649122807021</v>
      </c>
      <c r="AN301" s="4">
        <f>IFERROR(AVERAGE(Tabela13[[#This Row],[V3]],Tabela13[[#This Row],[V2]]),"")</f>
        <v>0.23596491228070177</v>
      </c>
      <c r="AO301" s="4">
        <f>IFERROR(AVERAGE(Tabela13[[#This Row],[V3]],Tabela13[[#This Row],[V4]]),"")</f>
        <v>0.73596491228070182</v>
      </c>
      <c r="AP301" s="4">
        <f>IFERROR(AVERAGE(Tabela13[[#This Row],[V4]],Tabela13[[#This Row],[V1]]),"")</f>
        <v>1.2359649122807017</v>
      </c>
      <c r="AQ301" s="4">
        <f>IFERROR(AVERAGE(Tabela13[[#This Row],[V4]],Tabela13[[#This Row],[V2]]),"")</f>
        <v>0.53333333333333344</v>
      </c>
      <c r="AR301" s="4">
        <f>IFERROR(AVERAGE(Tabela13[[#This Row],[V4]],Tabela13[[#This Row],[V3]]),"")</f>
        <v>0.73596491228070182</v>
      </c>
      <c r="AS301" s="4">
        <f>_xlfn.STDEV.S(Tabela13[[#This Row],[V1]:[V2]])</f>
        <v>0.99367110829899052</v>
      </c>
      <c r="AT301" s="4">
        <f>_xlfn.STDEV.S(Tabela13[[#This Row],[V1]],Tabela13[[#This Row],[V3]])</f>
        <v>0.70710678118654768</v>
      </c>
      <c r="AU301" s="4">
        <f>_xlfn.STDEV.S(Tabela13[[#This Row],[V1]],Tabela13[[#This Row],[V4]])</f>
        <v>0.28656432711244445</v>
      </c>
      <c r="AV301" s="4">
        <f>_xlfn.STDEV.S(Tabela13[[#This Row],[V2]],Tabela13[[#This Row],[V1]])</f>
        <v>0.99367110829899052</v>
      </c>
      <c r="AW301" s="4">
        <f>_xlfn.STDEV.S(Tabela13[[#This Row],[V2]],Tabela13[[#This Row],[V3]])</f>
        <v>0.28656432711244295</v>
      </c>
      <c r="AX301" s="4">
        <f>_xlfn.STDEV.S(Tabela13[[#This Row],[V42]],Tabela13[[#This Row],[V44]])</f>
        <v>1.7007778894855379</v>
      </c>
      <c r="AY301" s="4">
        <f>_xlfn.STDEV.S(Tabela13[[#This Row],[V3]],Tabela13[[#This Row],[V1]])</f>
        <v>0.70710678118654768</v>
      </c>
      <c r="AZ301" s="4">
        <f>_xlfn.STDEV.S(Tabela13[[#This Row],[V3]],Tabela13[[#This Row],[V2]])</f>
        <v>0.28656432711244295</v>
      </c>
      <c r="BA301" s="4">
        <f>_xlfn.STDEV.S(Tabela13[[#This Row],[V3]],Tabela13[[#This Row],[V4]])</f>
        <v>0.4205424540741044</v>
      </c>
      <c r="BB301" s="4">
        <f>_xlfn.STDEV.S(Tabela13[[#This Row],[V4]],Tabela13[[#This Row],[V1]])</f>
        <v>0.28656432711244445</v>
      </c>
      <c r="BC301" s="4">
        <f>_xlfn.STDEV.S(Tabela13[[#This Row],[V4]],Tabela13[[#This Row],[V2]])</f>
        <v>0.70710678118654746</v>
      </c>
      <c r="BD301" s="4">
        <f>_xlfn.STDEV.S(Tabela13[[#This Row],[V4]],Tabela13[[#This Row],[V3]])</f>
        <v>0.4205424540741044</v>
      </c>
      <c r="BE301" s="4">
        <f>Tabela13[[#This Row],[V17]]/Tabela13[[#This Row],[V5]]</f>
        <v>1.3501609814789619</v>
      </c>
      <c r="BF301" s="4">
        <f>Tabela13[[#This Row],[V18]]/Tabela13[[#This Row],[V6]]</f>
        <v>0.753366103320247</v>
      </c>
      <c r="BG301" s="4">
        <f>Tabela13[[#This Row],[V19]]/Tabela13[[#This Row],[V7]]</f>
        <v>0.23185474301503667</v>
      </c>
      <c r="BH301" s="4">
        <f>Tabela13[[#This Row],[V20]]/Tabela13[[#This Row],[V8]]</f>
        <v>1.3501609814789619</v>
      </c>
      <c r="BI301" s="4">
        <f>Tabela13[[#This Row],[V21]]/Tabela13[[#This Row],[V9]]</f>
        <v>1.2144361818148139</v>
      </c>
      <c r="BJ301" s="4">
        <f>Tabela13[[#This Row],[V22]]/Tabela13[[#This Row],[V10]]</f>
        <v>3.1889585427853828</v>
      </c>
      <c r="BK301" s="4">
        <f>Tabela13[[#This Row],[V23]]/Tabela13[[#This Row],[V11]]</f>
        <v>0.753366103320247</v>
      </c>
      <c r="BL301" s="4">
        <f>Tabela13[[#This Row],[V24]]/Tabela13[[#This Row],[V12]]</f>
        <v>1.2144361818148139</v>
      </c>
      <c r="BM301" s="4">
        <f>Tabela13[[#This Row],[V25]]/Tabela13[[#This Row],[V13]]</f>
        <v>0.57141644534502856</v>
      </c>
      <c r="BN301" s="4">
        <f>Tabela13[[#This Row],[V26]]/Tabela13[[#This Row],[V14]]</f>
        <v>0.23185474301503667</v>
      </c>
      <c r="BO301" s="4">
        <f>Tabela13[[#This Row],[V27]]/Tabela13[[#This Row],[V15]]</f>
        <v>1.3258252147247762</v>
      </c>
      <c r="BP301" s="4">
        <f>Tabela13[[#This Row],[V28]]/Tabela13[[#This Row],[V16]]</f>
        <v>0.57141644534502856</v>
      </c>
      <c r="BQ301" s="4">
        <f>Tabela13[[#This Row],[V1]]-Tabela13[[#This Row],[V2]]</f>
        <v>1.4052631578947368</v>
      </c>
      <c r="BR301" s="4">
        <f>Tabela13[[#This Row],[V1]]-Tabela13[[#This Row],[V3]]</f>
        <v>1</v>
      </c>
      <c r="BS301" s="4">
        <f>Tabela13[[#This Row],[V1]]-Tabela13[[#This Row],[V4]]</f>
        <v>0.40526315789473677</v>
      </c>
      <c r="BT301" s="4">
        <f>Tabela13[[#This Row],[V2]]-Tabela13[[#This Row],[V1]]</f>
        <v>-1.4052631578947368</v>
      </c>
      <c r="BU301" s="4">
        <f>Tabela13[[#This Row],[V2]]-Tabela13[[#This Row],[V3]]</f>
        <v>-0.40526315789473688</v>
      </c>
      <c r="BV301" s="4">
        <f>Tabela13[[#This Row],[V2]]-Tabela13[[#This Row],[V4]]</f>
        <v>-1</v>
      </c>
      <c r="BW301" s="4">
        <f>AVERAGE(Tabela13[[#This Row],[V41]],Tabela13[[#This Row],[V42]])</f>
        <v>1.2026315789473685</v>
      </c>
      <c r="BX301" s="4">
        <f>AVERAGE(Tabela13[[#This Row],[V41]],Tabela13[[#This Row],[V43]])</f>
        <v>0.90526315789473677</v>
      </c>
      <c r="BY301" s="4">
        <f>AVERAGE(Tabela13[[#This Row],[V41]],Tabela13[[#This Row],[V44]])</f>
        <v>0</v>
      </c>
      <c r="BZ301" s="4">
        <f>AVERAGE(Tabela13[[#This Row],[V41]],Tabela13[[#This Row],[V45]])</f>
        <v>0.49999999999999994</v>
      </c>
      <c r="CA301" s="4">
        <f>AVERAGE(Tabela13[[#This Row],[V41]],Tabela13[[#This Row],[V46]])</f>
        <v>0.20263157894736838</v>
      </c>
      <c r="CB301" s="4">
        <f>AVERAGE(Tabela13[[#This Row],[V42]],Tabela13[[#This Row],[V41]])</f>
        <v>1.2026315789473685</v>
      </c>
      <c r="CC301" s="4">
        <f>AVERAGE(Tabela13[[#This Row],[V42]],Tabela13[[#This Row],[V43]])</f>
        <v>0.70263157894736838</v>
      </c>
      <c r="CD301" s="4">
        <f>AVERAGE(Tabela13[[#This Row],[V42]],Tabela13[[#This Row],[V44]])</f>
        <v>-0.20263157894736838</v>
      </c>
      <c r="CE301" s="4">
        <f>AVERAGE(Tabela13[[#This Row],[V42]],Tabela13[[#This Row],[V45]])</f>
        <v>0.29736842105263156</v>
      </c>
      <c r="CF301" s="4">
        <f>AVERAGE(Tabela13[[#This Row],[V42]],Tabela13[[#This Row],[V46]])</f>
        <v>0</v>
      </c>
      <c r="CG301" s="4">
        <f>AVERAGE(Tabela13[[#This Row],[V43]],Tabela13[[#This Row],[V41]])</f>
        <v>0.90526315789473677</v>
      </c>
      <c r="CH301" s="4">
        <f>AVERAGE(Tabela13[[#This Row],[V43]],Tabela13[[#This Row],[V42]])</f>
        <v>0.70263157894736838</v>
      </c>
      <c r="CI301" s="4">
        <f>AVERAGE(Tabela13[[#This Row],[V43]],Tabela13[[#This Row],[V44]])</f>
        <v>-0.5</v>
      </c>
      <c r="CJ301" s="4">
        <f>AVERAGE(Tabela13[[#This Row],[V43]],Tabela13[[#This Row],[V45]])</f>
        <v>0</v>
      </c>
      <c r="CK301" s="4">
        <f>AVERAGE(Tabela13[[#This Row],[V43]],Tabela13[[#This Row],[V46]])</f>
        <v>-0.29736842105263162</v>
      </c>
      <c r="CL301" s="4">
        <f>AVERAGE(Tabela13[[#This Row],[V44]],Tabela13[[#This Row],[V41]])</f>
        <v>0</v>
      </c>
      <c r="CM301" s="4">
        <f>AVERAGE(Tabela13[[#This Row],[V44]],Tabela13[[#This Row],[V42]])</f>
        <v>-0.20263157894736838</v>
      </c>
      <c r="CN301" s="4">
        <f>AVERAGE(Tabela13[[#This Row],[V44]],Tabela13[[#This Row],[V43]])</f>
        <v>-0.5</v>
      </c>
      <c r="CO301" s="4">
        <f>AVERAGE(Tabela13[[#This Row],[V44]],Tabela13[[#This Row],[V45]])</f>
        <v>-0.90526315789473677</v>
      </c>
      <c r="CP301" s="4">
        <f>AVERAGE(Tabela13[[#This Row],[V44]],Tabela13[[#This Row],[V46]])</f>
        <v>-1.2026315789473685</v>
      </c>
      <c r="CQ301" s="4">
        <f>AVERAGE(Tabela13[[#This Row],[V45]],Tabela13[[#This Row],[V41]])</f>
        <v>0.49999999999999994</v>
      </c>
      <c r="CR301" s="4">
        <f>AVERAGE(Tabela13[[#This Row],[V45]],Tabela13[[#This Row],[V42]])</f>
        <v>0.29736842105263156</v>
      </c>
      <c r="CS301" s="4">
        <f>AVERAGE(Tabela13[[#This Row],[V45]],Tabela13[[#This Row],[V43]])</f>
        <v>0</v>
      </c>
      <c r="CT301" s="4">
        <f>AVERAGE(Tabela13[[#This Row],[V45]],Tabela13[[#This Row],[V44]])</f>
        <v>-0.90526315789473677</v>
      </c>
      <c r="CU301" s="4">
        <f>AVERAGE(Tabela13[[#This Row],[V45]],Tabela13[[#This Row],[V46]])</f>
        <v>-0.7026315789473685</v>
      </c>
      <c r="CV301" s="4">
        <f>AVERAGE(Tabela13[[#This Row],[V46]],Tabela13[[#This Row],[V41]])</f>
        <v>0.20263157894736838</v>
      </c>
      <c r="CW301" s="4">
        <f>AVERAGE(Tabela13[[#This Row],[V46]],Tabela13[[#This Row],[V42]])</f>
        <v>0</v>
      </c>
      <c r="CX301" s="4">
        <f>AVERAGE(Tabela13[[#This Row],[V46]],Tabela13[[#This Row],[V43]])</f>
        <v>-0.29736842105263162</v>
      </c>
      <c r="CY301" s="4">
        <f>AVERAGE(Tabela13[[#This Row],[V46]],Tabela13[[#This Row],[V44]])</f>
        <v>-1.2026315789473685</v>
      </c>
      <c r="CZ301" s="4">
        <f>AVERAGE(Tabela13[[#This Row],[V46]],Tabela13[[#This Row],[V45]])</f>
        <v>-0.7026315789473685</v>
      </c>
      <c r="DA301" s="3">
        <f>_xlfn.STDEV.S(Tabela13[[#This Row],[V41]],Tabela13[[#This Row],[V42]])</f>
        <v>0.28656432711244212</v>
      </c>
      <c r="DB301" s="3">
        <f>_xlfn.STDEV.S(Tabela13[[#This Row],[V41]],Tabela13[[#This Row],[V43]])</f>
        <v>0.70710678118654757</v>
      </c>
      <c r="DC301" s="3">
        <f>_xlfn.STDEV.S(Tabela13[[#This Row],[V41]],Tabela13[[#This Row],[V44]])</f>
        <v>1.9873422165979808</v>
      </c>
      <c r="DD301" s="3">
        <f>_xlfn.STDEV.S(Tabela13[[#This Row],[V41]],Tabela13[[#This Row],[V45]])</f>
        <v>1.2802354354114334</v>
      </c>
      <c r="DE301" s="3">
        <f>_xlfn.STDEV.S(Tabela13[[#This Row],[V41]],Tabela13[[#This Row],[V46]])</f>
        <v>1.7007778894855379</v>
      </c>
      <c r="DF301" s="3">
        <f>_xlfn.STDEV.S(Tabela13[[#This Row],[V42]],Tabela13[[#This Row],[V41]])</f>
        <v>0.28656432711244212</v>
      </c>
      <c r="DG301" s="3">
        <f>_xlfn.STDEV.S(Tabela13[[#This Row],[V42]],Tabela13[[#This Row],[V43]])</f>
        <v>0.42054245407410462</v>
      </c>
      <c r="DH301" s="3">
        <f>_xlfn.STDEV.S(Tabela13[[#This Row],[V42]],Tabela13[[#This Row],[V44]])</f>
        <v>1.7007778894855379</v>
      </c>
      <c r="DI301" s="3">
        <f>_xlfn.STDEV.S(Tabela13[[#This Row],[V42]],Tabela13[[#This Row],[V45]])</f>
        <v>0.99367110829899052</v>
      </c>
      <c r="DJ301" s="3">
        <f>_xlfn.STDEV.S(Tabela13[[#This Row],[V42]],Tabela13[[#This Row],[V46]])</f>
        <v>1.4142135623730951</v>
      </c>
      <c r="DK301" s="3">
        <f>_xlfn.STDEV.S(Tabela13[[#This Row],[V43]],Tabela13[[#This Row],[V41]])</f>
        <v>0.70710678118654757</v>
      </c>
      <c r="DL301" s="3">
        <f>_xlfn.STDEV.S(Tabela13[[#This Row],[V43]],Tabela13[[#This Row],[V42]])</f>
        <v>0.42054245407410462</v>
      </c>
      <c r="DM301" s="3">
        <f>_xlfn.STDEV.S(Tabela13[[#This Row],[V43]],Tabela13[[#This Row],[V44]])</f>
        <v>1.2802354354114334</v>
      </c>
      <c r="DN301" s="3">
        <f>_xlfn.STDEV.S(Tabela13[[#This Row],[V43]],Tabela13[[#This Row],[V45]])</f>
        <v>0.5731286542248859</v>
      </c>
      <c r="DO301" s="3">
        <f>_xlfn.STDEV.S(Tabela13[[#This Row],[V43]],Tabela13[[#This Row],[V46]])</f>
        <v>0.99367110829899041</v>
      </c>
      <c r="DP301" s="3">
        <f>_xlfn.STDEV.S(Tabela13[[#This Row],[V44]],Tabela13[[#This Row],[V41]])</f>
        <v>1.9873422165979808</v>
      </c>
      <c r="DQ301" s="3">
        <f>_xlfn.STDEV.S(Tabela13[[#This Row],[V44]],Tabela13[[#This Row],[V42]])</f>
        <v>1.7007778894855379</v>
      </c>
      <c r="DR301" s="3">
        <f>_xlfn.STDEV.S(Tabela13[[#This Row],[V44]],Tabela13[[#This Row],[V43]])</f>
        <v>1.2802354354114334</v>
      </c>
      <c r="DS301" s="3">
        <f>_xlfn.STDEV.S(Tabela13[[#This Row],[V44]],Tabela13[[#This Row],[V45]])</f>
        <v>0.70710678118654757</v>
      </c>
      <c r="DT301" s="3">
        <f>_xlfn.STDEV.S(Tabela13[[#This Row],[V44]],Tabela13[[#This Row],[V46]])</f>
        <v>0.28656432711244212</v>
      </c>
      <c r="DU301" s="3">
        <f>_xlfn.STDEV.S(Tabela13[[#This Row],[V45]],Tabela13[[#This Row],[V41]])</f>
        <v>1.2802354354114334</v>
      </c>
      <c r="DV301" s="3">
        <f>_xlfn.STDEV.S(Tabela13[[#This Row],[V45]],Tabela13[[#This Row],[V42]])</f>
        <v>0.99367110829899052</v>
      </c>
      <c r="DW301" s="3">
        <f>_xlfn.STDEV.S(Tabela13[[#This Row],[V45]],Tabela13[[#This Row],[V43]])</f>
        <v>0.5731286542248859</v>
      </c>
      <c r="DX301" s="3">
        <f>_xlfn.STDEV.S(Tabela13[[#This Row],[V45]],Tabela13[[#This Row],[V44]])</f>
        <v>0.70710678118654757</v>
      </c>
      <c r="DY301" s="3">
        <f>_xlfn.STDEV.S(Tabela13[[#This Row],[V45]],Tabela13[[#This Row],[V46]])</f>
        <v>0.42054245407410423</v>
      </c>
      <c r="DZ301" s="3">
        <f>_xlfn.STDEV.S(Tabela13[[#This Row],[V46]],Tabela13[[#This Row],[V41]])</f>
        <v>1.7007778894855379</v>
      </c>
      <c r="EA301" s="3">
        <f>_xlfn.STDEV.S(Tabela13[[#This Row],[V46]],Tabela13[[#This Row],[V42]])</f>
        <v>1.4142135623730951</v>
      </c>
      <c r="EB301" s="3">
        <f>_xlfn.STDEV.S(Tabela13[[#This Row],[V46]],Tabela13[[#This Row],[V43]])</f>
        <v>0.99367110829899041</v>
      </c>
      <c r="EC301" s="3">
        <f>_xlfn.STDEV.S(Tabela13[[#This Row],[V46]],Tabela13[[#This Row],[V44]])</f>
        <v>0.28656432711244212</v>
      </c>
      <c r="ED301" s="3">
        <f>_xlfn.STDEV.S(Tabela13[[#This Row],[V46]],Tabela13[[#This Row],[V45]])</f>
        <v>0.42054245407410423</v>
      </c>
      <c r="EE301" s="3">
        <f t="shared" si="308"/>
        <v>0.23828105974338731</v>
      </c>
      <c r="EF301" s="3">
        <f t="shared" si="309"/>
        <v>0.78110632805490732</v>
      </c>
      <c r="EG301" s="3" t="str">
        <f t="shared" si="310"/>
        <v/>
      </c>
      <c r="EH301" s="3">
        <f t="shared" si="311"/>
        <v>2.5604708708228672</v>
      </c>
      <c r="EI301" s="3">
        <f t="shared" si="312"/>
        <v>8.3934493247338242</v>
      </c>
      <c r="EJ301" s="3">
        <f t="shared" si="313"/>
        <v>0.23828105974338731</v>
      </c>
      <c r="EK301" s="3">
        <f t="shared" si="314"/>
        <v>0.59852484100434367</v>
      </c>
      <c r="EL301" s="3">
        <f t="shared" si="315"/>
        <v>-8.3934493247338242</v>
      </c>
      <c r="EM301" s="3">
        <f t="shared" si="316"/>
        <v>3.3415488597665171</v>
      </c>
      <c r="EN301" s="3" t="str">
        <f t="shared" si="317"/>
        <v/>
      </c>
      <c r="EO301" s="3">
        <f t="shared" si="318"/>
        <v>0.78110632805490732</v>
      </c>
      <c r="EP301" s="3">
        <f t="shared" si="319"/>
        <v>0.59852484100434367</v>
      </c>
      <c r="EQ301" s="3">
        <f t="shared" si="320"/>
        <v>-2.5604708708228667</v>
      </c>
      <c r="ER301" s="3" t="str">
        <f t="shared" si="321"/>
        <v/>
      </c>
      <c r="ES301" s="3" t="str">
        <f t="shared" si="322"/>
        <v/>
      </c>
      <c r="ET301" s="3" t="str">
        <f t="shared" si="323"/>
        <v/>
      </c>
      <c r="EU301" s="3" t="str">
        <f t="shared" si="324"/>
        <v/>
      </c>
      <c r="EV301" s="3">
        <f t="shared" si="325"/>
        <v>-2.5604708708228667</v>
      </c>
      <c r="EW301" s="3">
        <f t="shared" si="326"/>
        <v>-0.78110632805490732</v>
      </c>
      <c r="EX301" s="3">
        <f t="shared" si="327"/>
        <v>-0.23828105974338731</v>
      </c>
      <c r="EY301" s="3">
        <f t="shared" si="328"/>
        <v>2.5604708708228672</v>
      </c>
      <c r="EZ301" s="3">
        <f t="shared" si="329"/>
        <v>3.3415488597665171</v>
      </c>
      <c r="FA301" s="3" t="str">
        <f t="shared" si="330"/>
        <v/>
      </c>
      <c r="FB301" s="3">
        <f t="shared" si="331"/>
        <v>-0.78110632805490732</v>
      </c>
      <c r="FC301" s="3">
        <f t="shared" si="332"/>
        <v>-0.598524841004343</v>
      </c>
      <c r="FD301" s="3">
        <f t="shared" si="333"/>
        <v>8.3934493247338242</v>
      </c>
      <c r="FE301" s="3" t="str">
        <f t="shared" si="334"/>
        <v/>
      </c>
      <c r="FF301" s="3">
        <f t="shared" si="335"/>
        <v>-3.3415488597665162</v>
      </c>
      <c r="FG301" s="3">
        <f t="shared" si="336"/>
        <v>-0.23828105974338731</v>
      </c>
      <c r="FH301" s="3">
        <f t="shared" si="337"/>
        <v>-0.598524841004343</v>
      </c>
      <c r="FI301" s="4">
        <f t="shared" si="338"/>
        <v>0.13333333333333333</v>
      </c>
      <c r="FJ301" s="4">
        <f t="shared" si="339"/>
        <v>0</v>
      </c>
      <c r="FK301" s="4">
        <f t="shared" si="340"/>
        <v>2.6086956521739126</v>
      </c>
      <c r="FL301" s="4">
        <f t="shared" si="341"/>
        <v>0.29096989966555176</v>
      </c>
      <c r="FM301" s="4">
        <f>Tabela13[[#This Row],[V139]]-Tabela13[[#This Row],[V140]]</f>
        <v>2.3177257525083608</v>
      </c>
      <c r="FN301" s="4">
        <f>Tabela13[[#This Row],[V1]]-Tabela13[[#This Row],[V2]]/2</f>
        <v>1.4219298245614036</v>
      </c>
      <c r="FO301" s="4">
        <f>Tabela13[[#This Row],[V1]]-Tabela13[[#This Row],[V3]]/2</f>
        <v>1.2192982456140351</v>
      </c>
      <c r="FP301" s="4">
        <f>Tabela13[[#This Row],[V1]]-Tabela13[[#This Row],[V4]]/2</f>
        <v>0.92192982456140349</v>
      </c>
      <c r="FQ301" s="4">
        <f>Tabela13[[#This Row],[V2]]-Tabela13[[#This Row],[V1]]/2</f>
        <v>-0.68596491228070178</v>
      </c>
      <c r="FR301" s="4">
        <f>Tabela13[[#This Row],[V2]]-Tabela13[[#This Row],[V3]]/2</f>
        <v>-0.18596491228070178</v>
      </c>
      <c r="FS301" s="4">
        <f>Tabela13[[#This Row],[V2]]-Tabela13[[#This Row],[V4]]/2</f>
        <v>-0.48333333333333339</v>
      </c>
      <c r="FT301" s="4">
        <f t="shared" si="342"/>
        <v>0.95787937789999666</v>
      </c>
      <c r="FU301" s="4">
        <f t="shared" si="343"/>
        <v>0.8838926481307513</v>
      </c>
      <c r="FV301" s="4">
        <f t="shared" si="344"/>
        <v>0.74479976215109978</v>
      </c>
      <c r="FW301" s="4">
        <f t="shared" si="345"/>
        <v>-0.60124420516767418</v>
      </c>
      <c r="FX301" s="4">
        <f t="shared" si="346"/>
        <v>-0.18386458596394967</v>
      </c>
      <c r="FY301" s="4">
        <f t="shared" si="347"/>
        <v>-0.45022559626071507</v>
      </c>
      <c r="FZ301" s="4">
        <f t="shared" si="348"/>
        <v>172.41828802199939</v>
      </c>
      <c r="GA301" s="4">
        <f t="shared" si="349"/>
        <v>159.10067666353524</v>
      </c>
      <c r="GB301" s="4">
        <f t="shared" si="350"/>
        <v>134.06395718719796</v>
      </c>
      <c r="GC301" s="4">
        <f t="shared" si="351"/>
        <v>-108.22395693018134</v>
      </c>
      <c r="GD301" s="4">
        <f t="shared" si="352"/>
        <v>-33.095625473510943</v>
      </c>
      <c r="GE301" s="4">
        <f t="shared" si="353"/>
        <v>-81.040607326928708</v>
      </c>
      <c r="GF301" s="4">
        <f>Tabela13[[#This Row],[V1]]-Tabela13[[#This Row],[V2]]/Tabela13[[#This Row],[V2]]</f>
        <v>0.43859649122807021</v>
      </c>
      <c r="GG301" s="4">
        <f>Tabela13[[#This Row],[V1]]-Tabela13[[#This Row],[V3]]/Tabela13[[#This Row],[V3]]</f>
        <v>0.43859649122807021</v>
      </c>
      <c r="GH301" s="4">
        <f>Tabela13[[#This Row],[V1]]-Tabela13[[#This Row],[V4]]/Tabela13[[#This Row],[V4]]</f>
        <v>0.43859649122807021</v>
      </c>
      <c r="GI301" s="4">
        <f>Tabela13[[#This Row],[V2]]-Tabela13[[#This Row],[V1]]/Tabela13[[#This Row],[V1]]</f>
        <v>-0.96666666666666667</v>
      </c>
      <c r="GJ301" s="4">
        <f>Tabela13[[#This Row],[V2]]-Tabela13[[#This Row],[V3]]/Tabela13[[#This Row],[V3]]</f>
        <v>-0.96666666666666667</v>
      </c>
      <c r="GK301" s="4">
        <f>Tabela13[[#This Row],[V2]]-Tabela13[[#This Row],[V4]]/Tabela13[[#This Row],[V4]]</f>
        <v>-0.96666666666666667</v>
      </c>
      <c r="GL301" s="4">
        <f t="shared" si="354"/>
        <v>0.62296019860737339</v>
      </c>
      <c r="GM301" s="4">
        <f t="shared" si="355"/>
        <v>0.73596491228070182</v>
      </c>
      <c r="GN301" s="4">
        <f t="shared" si="356"/>
        <v>0.84645366676091249</v>
      </c>
      <c r="GO301" s="3">
        <f t="shared" si="357"/>
        <v>1</v>
      </c>
      <c r="GP301" s="3">
        <v>100</v>
      </c>
      <c r="GQ301" s="3">
        <f t="shared" si="358"/>
        <v>0.1399999999999999</v>
      </c>
      <c r="GR301" s="3">
        <f t="shared" si="359"/>
        <v>13.999999999999989</v>
      </c>
      <c r="GS301" s="34">
        <f>COUNTIF($D$2:D300,Tabela13[[#This Row],[HomeTeam]])</f>
        <v>14</v>
      </c>
      <c r="GT301" s="34">
        <f>COUNTIF($E$2:E300,Tabela13[[#This Row],[AwayTeam]])</f>
        <v>15</v>
      </c>
      <c r="GU301" s="3">
        <f>IFERROR(AVERAGEIFS($AD$2:AD300,$D$2:D300,Tabela13[[#This Row],[HomeTeam]],$GS$2:GS300,"&gt;="&amp;Tabela13[[#This Row],[Contagem_H]]-5),"")</f>
        <v>0.57065452091767876</v>
      </c>
      <c r="GV301" s="3">
        <f>IFERROR(AVERAGEIFS($G$2:G300,$E$2:E300,Tabela13[[#This Row],[AwayTeam]],$GT$2:GT300,"&gt;="&amp;Tabela13[[#This Row],[Contagem_A]]-5),"")</f>
        <v>2</v>
      </c>
      <c r="GW301" s="3">
        <f>IFERROR(AVERAGEIFS($GQ$2:GQ300,$D$2:D300,Tabela13[[#This Row],[HomeTeam]],$GS$2:GS300,"&gt;="&amp;Tabela13[[#This Row],[Contagem_H]]-5),"")</f>
        <v>0.18200000000000002</v>
      </c>
    </row>
    <row r="302" spans="1:205" x14ac:dyDescent="0.25">
      <c r="A302" t="s">
        <v>127</v>
      </c>
      <c r="B302" t="s">
        <v>245</v>
      </c>
      <c r="C302" t="s">
        <v>162</v>
      </c>
      <c r="D302" t="s">
        <v>22</v>
      </c>
      <c r="E302" t="s">
        <v>15</v>
      </c>
      <c r="F302" s="3">
        <v>0</v>
      </c>
      <c r="G302" s="3">
        <v>0</v>
      </c>
      <c r="H302" s="3" t="str">
        <f t="shared" si="360"/>
        <v>D</v>
      </c>
      <c r="I302" s="3">
        <v>2.4500000000000002</v>
      </c>
      <c r="J302" s="3">
        <v>3.8</v>
      </c>
      <c r="K302" s="3">
        <v>2.63</v>
      </c>
      <c r="L302" s="3">
        <v>1.57</v>
      </c>
      <c r="M302" s="3">
        <v>2.38</v>
      </c>
      <c r="N302" s="3">
        <f t="shared" si="289"/>
        <v>0</v>
      </c>
      <c r="O302" s="3">
        <f t="shared" si="290"/>
        <v>1</v>
      </c>
      <c r="P302" s="3">
        <f t="shared" si="291"/>
        <v>1</v>
      </c>
      <c r="Q302" s="3">
        <f t="shared" si="292"/>
        <v>5.1549296925093913E-2</v>
      </c>
      <c r="R302" s="3">
        <f t="shared" si="293"/>
        <v>5.7110742386126456E-2</v>
      </c>
      <c r="S302" s="3">
        <f t="shared" si="294"/>
        <v>2.5762957774664801</v>
      </c>
      <c r="T302" s="3">
        <f t="shared" si="295"/>
        <v>3.9958873283153569</v>
      </c>
      <c r="U302" s="3">
        <f t="shared" si="296"/>
        <v>2.7655746509129968</v>
      </c>
      <c r="V302" s="3">
        <f t="shared" si="297"/>
        <v>1.6509323961723974</v>
      </c>
      <c r="W302" s="3">
        <f t="shared" si="298"/>
        <v>2.5026873266817233</v>
      </c>
      <c r="X302" s="4">
        <f t="shared" si="299"/>
        <v>0.4081632653061224</v>
      </c>
      <c r="Y302" s="4">
        <f t="shared" si="300"/>
        <v>0.26315789473684209</v>
      </c>
      <c r="Z302" s="4">
        <f t="shared" si="301"/>
        <v>0.38022813688212931</v>
      </c>
      <c r="AA302" s="4">
        <f t="shared" si="302"/>
        <v>0.63694267515923564</v>
      </c>
      <c r="AB302" s="4">
        <f t="shared" si="303"/>
        <v>0.42016806722689076</v>
      </c>
      <c r="AC302" s="4">
        <f t="shared" si="304"/>
        <v>0.2040816326530612</v>
      </c>
      <c r="AD302" s="4">
        <f t="shared" si="305"/>
        <v>0.19011406844106465</v>
      </c>
      <c r="AE302" s="4">
        <f t="shared" si="306"/>
        <v>0.2040816326530612</v>
      </c>
      <c r="AF302" s="4">
        <f t="shared" si="307"/>
        <v>0.19011406844106465</v>
      </c>
      <c r="AG302" s="4">
        <f>IFERROR(AVERAGE(Tabela13[[#This Row],[V1]],Tabela13[[#This Row],[V2]]),"")</f>
        <v>0.19709785054706291</v>
      </c>
      <c r="AH302" s="4">
        <f>IFERROR(AVERAGE(Tabela13[[#This Row],[V1]],Tabela13[[#This Row],[V3]]),"")</f>
        <v>0.2040816326530612</v>
      </c>
      <c r="AI302" s="4">
        <f>IFERROR(AVERAGE(Tabela13[[#This Row],[V1]],Tabela13[[#This Row],[V4]]),"")</f>
        <v>0.19709785054706291</v>
      </c>
      <c r="AJ302" s="4">
        <f>IFERROR(AVERAGE(Tabela13[[#This Row],[V2]],Tabela13[[#This Row],[V1]]),"")</f>
        <v>0.19709785054706291</v>
      </c>
      <c r="AK302" s="4">
        <f>IFERROR(AVERAGE(Tabela13[[#This Row],[V2]],Tabela13[[#This Row],[V3]]),"")</f>
        <v>0.19709785054706291</v>
      </c>
      <c r="AL302" s="4">
        <f>IFERROR(AVERAGE(Tabela13[[#This Row],[V2]],Tabela13[[#This Row],[V4]]),"")</f>
        <v>0.19011406844106465</v>
      </c>
      <c r="AM302" s="4">
        <f>IFERROR(AVERAGE(Tabela13[[#This Row],[V3]],Tabela13[[#This Row],[V1]]),"")</f>
        <v>0.2040816326530612</v>
      </c>
      <c r="AN302" s="4">
        <f>IFERROR(AVERAGE(Tabela13[[#This Row],[V3]],Tabela13[[#This Row],[V2]]),"")</f>
        <v>0.19709785054706291</v>
      </c>
      <c r="AO302" s="4">
        <f>IFERROR(AVERAGE(Tabela13[[#This Row],[V3]],Tabela13[[#This Row],[V4]]),"")</f>
        <v>0.19709785054706291</v>
      </c>
      <c r="AP302" s="4">
        <f>IFERROR(AVERAGE(Tabela13[[#This Row],[V4]],Tabela13[[#This Row],[V1]]),"")</f>
        <v>0.19709785054706291</v>
      </c>
      <c r="AQ302" s="4">
        <f>IFERROR(AVERAGE(Tabela13[[#This Row],[V4]],Tabela13[[#This Row],[V2]]),"")</f>
        <v>0.19011406844106465</v>
      </c>
      <c r="AR302" s="4">
        <f>IFERROR(AVERAGE(Tabela13[[#This Row],[V4]],Tabela13[[#This Row],[V3]]),"")</f>
        <v>0.19709785054706291</v>
      </c>
      <c r="AS302" s="4">
        <f>_xlfn.STDEV.S(Tabela13[[#This Row],[V1]:[V2]])</f>
        <v>9.8765593709612947E-3</v>
      </c>
      <c r="AT302" s="4">
        <f>_xlfn.STDEV.S(Tabela13[[#This Row],[V1]],Tabela13[[#This Row],[V3]])</f>
        <v>0</v>
      </c>
      <c r="AU302" s="4">
        <f>_xlfn.STDEV.S(Tabela13[[#This Row],[V1]],Tabela13[[#This Row],[V4]])</f>
        <v>9.8765593709612947E-3</v>
      </c>
      <c r="AV302" s="4">
        <f>_xlfn.STDEV.S(Tabela13[[#This Row],[V2]],Tabela13[[#This Row],[V1]])</f>
        <v>9.8765593709612947E-3</v>
      </c>
      <c r="AW302" s="4">
        <f>_xlfn.STDEV.S(Tabela13[[#This Row],[V2]],Tabela13[[#This Row],[V3]])</f>
        <v>9.8765593709612947E-3</v>
      </c>
      <c r="AX302" s="4">
        <f>_xlfn.STDEV.S(Tabela13[[#This Row],[V42]],Tabela13[[#This Row],[V44]])</f>
        <v>9.8765593709612947E-3</v>
      </c>
      <c r="AY302" s="4">
        <f>_xlfn.STDEV.S(Tabela13[[#This Row],[V3]],Tabela13[[#This Row],[V1]])</f>
        <v>0</v>
      </c>
      <c r="AZ302" s="4">
        <f>_xlfn.STDEV.S(Tabela13[[#This Row],[V3]],Tabela13[[#This Row],[V2]])</f>
        <v>9.8765593709612947E-3</v>
      </c>
      <c r="BA302" s="4">
        <f>_xlfn.STDEV.S(Tabela13[[#This Row],[V3]],Tabela13[[#This Row],[V4]])</f>
        <v>9.8765593709612947E-3</v>
      </c>
      <c r="BB302" s="4">
        <f>_xlfn.STDEV.S(Tabela13[[#This Row],[V4]],Tabela13[[#This Row],[V1]])</f>
        <v>9.8765593709612947E-3</v>
      </c>
      <c r="BC302" s="4">
        <f>_xlfn.STDEV.S(Tabela13[[#This Row],[V4]],Tabela13[[#This Row],[V2]])</f>
        <v>0</v>
      </c>
      <c r="BD302" s="4">
        <f>_xlfn.STDEV.S(Tabela13[[#This Row],[V4]],Tabela13[[#This Row],[V3]])</f>
        <v>9.8765593709612947E-3</v>
      </c>
      <c r="BE302" s="4">
        <f>Tabela13[[#This Row],[V17]]/Tabela13[[#This Row],[V5]]</f>
        <v>5.0109929375424495E-2</v>
      </c>
      <c r="BF302" s="4">
        <f>Tabela13[[#This Row],[V18]]/Tabela13[[#This Row],[V6]]</f>
        <v>0</v>
      </c>
      <c r="BG302" s="4">
        <f>Tabela13[[#This Row],[V19]]/Tabela13[[#This Row],[V7]]</f>
        <v>5.0109929375424495E-2</v>
      </c>
      <c r="BH302" s="4">
        <f>Tabela13[[#This Row],[V20]]/Tabela13[[#This Row],[V8]]</f>
        <v>5.0109929375424495E-2</v>
      </c>
      <c r="BI302" s="4">
        <f>Tabela13[[#This Row],[V21]]/Tabela13[[#This Row],[V9]]</f>
        <v>5.0109929375424495E-2</v>
      </c>
      <c r="BJ302" s="4">
        <f>Tabela13[[#This Row],[V22]]/Tabela13[[#This Row],[V10]]</f>
        <v>5.1950702291256409E-2</v>
      </c>
      <c r="BK302" s="4">
        <f>Tabela13[[#This Row],[V23]]/Tabela13[[#This Row],[V11]]</f>
        <v>0</v>
      </c>
      <c r="BL302" s="4">
        <f>Tabela13[[#This Row],[V24]]/Tabela13[[#This Row],[V12]]</f>
        <v>5.0109929375424495E-2</v>
      </c>
      <c r="BM302" s="4">
        <f>Tabela13[[#This Row],[V25]]/Tabela13[[#This Row],[V13]]</f>
        <v>5.0109929375424495E-2</v>
      </c>
      <c r="BN302" s="4">
        <f>Tabela13[[#This Row],[V26]]/Tabela13[[#This Row],[V14]]</f>
        <v>5.0109929375424495E-2</v>
      </c>
      <c r="BO302" s="4">
        <f>Tabela13[[#This Row],[V27]]/Tabela13[[#This Row],[V15]]</f>
        <v>0</v>
      </c>
      <c r="BP302" s="4">
        <f>Tabela13[[#This Row],[V28]]/Tabela13[[#This Row],[V16]]</f>
        <v>5.0109929375424495E-2</v>
      </c>
      <c r="BQ302" s="4">
        <f>Tabela13[[#This Row],[V1]]-Tabela13[[#This Row],[V2]]</f>
        <v>1.3967564211996547E-2</v>
      </c>
      <c r="BR302" s="4">
        <f>Tabela13[[#This Row],[V1]]-Tabela13[[#This Row],[V3]]</f>
        <v>0</v>
      </c>
      <c r="BS302" s="4">
        <f>Tabela13[[#This Row],[V1]]-Tabela13[[#This Row],[V4]]</f>
        <v>1.3967564211996547E-2</v>
      </c>
      <c r="BT302" s="4">
        <f>Tabela13[[#This Row],[V2]]-Tabela13[[#This Row],[V1]]</f>
        <v>-1.3967564211996547E-2</v>
      </c>
      <c r="BU302" s="4">
        <f>Tabela13[[#This Row],[V2]]-Tabela13[[#This Row],[V3]]</f>
        <v>-1.3967564211996547E-2</v>
      </c>
      <c r="BV302" s="4">
        <f>Tabela13[[#This Row],[V2]]-Tabela13[[#This Row],[V4]]</f>
        <v>0</v>
      </c>
      <c r="BW302" s="4">
        <f>AVERAGE(Tabela13[[#This Row],[V41]],Tabela13[[#This Row],[V42]])</f>
        <v>6.9837821059982735E-3</v>
      </c>
      <c r="BX302" s="4">
        <f>AVERAGE(Tabela13[[#This Row],[V41]],Tabela13[[#This Row],[V43]])</f>
        <v>1.3967564211996547E-2</v>
      </c>
      <c r="BY302" s="4">
        <f>AVERAGE(Tabela13[[#This Row],[V41]],Tabela13[[#This Row],[V44]])</f>
        <v>0</v>
      </c>
      <c r="BZ302" s="4">
        <f>AVERAGE(Tabela13[[#This Row],[V41]],Tabela13[[#This Row],[V45]])</f>
        <v>0</v>
      </c>
      <c r="CA302" s="4">
        <f>AVERAGE(Tabela13[[#This Row],[V41]],Tabela13[[#This Row],[V46]])</f>
        <v>6.9837821059982735E-3</v>
      </c>
      <c r="CB302" s="4">
        <f>AVERAGE(Tabela13[[#This Row],[V42]],Tabela13[[#This Row],[V41]])</f>
        <v>6.9837821059982735E-3</v>
      </c>
      <c r="CC302" s="4">
        <f>AVERAGE(Tabela13[[#This Row],[V42]],Tabela13[[#This Row],[V43]])</f>
        <v>6.9837821059982735E-3</v>
      </c>
      <c r="CD302" s="4">
        <f>AVERAGE(Tabela13[[#This Row],[V42]],Tabela13[[#This Row],[V44]])</f>
        <v>-6.9837821059982735E-3</v>
      </c>
      <c r="CE302" s="4">
        <f>AVERAGE(Tabela13[[#This Row],[V42]],Tabela13[[#This Row],[V45]])</f>
        <v>-6.9837821059982735E-3</v>
      </c>
      <c r="CF302" s="4">
        <f>AVERAGE(Tabela13[[#This Row],[V42]],Tabela13[[#This Row],[V46]])</f>
        <v>0</v>
      </c>
      <c r="CG302" s="4">
        <f>AVERAGE(Tabela13[[#This Row],[V43]],Tabela13[[#This Row],[V41]])</f>
        <v>1.3967564211996547E-2</v>
      </c>
      <c r="CH302" s="4">
        <f>AVERAGE(Tabela13[[#This Row],[V43]],Tabela13[[#This Row],[V42]])</f>
        <v>6.9837821059982735E-3</v>
      </c>
      <c r="CI302" s="4">
        <f>AVERAGE(Tabela13[[#This Row],[V43]],Tabela13[[#This Row],[V44]])</f>
        <v>0</v>
      </c>
      <c r="CJ302" s="4">
        <f>AVERAGE(Tabela13[[#This Row],[V43]],Tabela13[[#This Row],[V45]])</f>
        <v>0</v>
      </c>
      <c r="CK302" s="4">
        <f>AVERAGE(Tabela13[[#This Row],[V43]],Tabela13[[#This Row],[V46]])</f>
        <v>6.9837821059982735E-3</v>
      </c>
      <c r="CL302" s="4">
        <f>AVERAGE(Tabela13[[#This Row],[V44]],Tabela13[[#This Row],[V41]])</f>
        <v>0</v>
      </c>
      <c r="CM302" s="4">
        <f>AVERAGE(Tabela13[[#This Row],[V44]],Tabela13[[#This Row],[V42]])</f>
        <v>-6.9837821059982735E-3</v>
      </c>
      <c r="CN302" s="4">
        <f>AVERAGE(Tabela13[[#This Row],[V44]],Tabela13[[#This Row],[V43]])</f>
        <v>0</v>
      </c>
      <c r="CO302" s="4">
        <f>AVERAGE(Tabela13[[#This Row],[V44]],Tabela13[[#This Row],[V45]])</f>
        <v>-1.3967564211996547E-2</v>
      </c>
      <c r="CP302" s="4">
        <f>AVERAGE(Tabela13[[#This Row],[V44]],Tabela13[[#This Row],[V46]])</f>
        <v>-6.9837821059982735E-3</v>
      </c>
      <c r="CQ302" s="4">
        <f>AVERAGE(Tabela13[[#This Row],[V45]],Tabela13[[#This Row],[V41]])</f>
        <v>0</v>
      </c>
      <c r="CR302" s="4">
        <f>AVERAGE(Tabela13[[#This Row],[V45]],Tabela13[[#This Row],[V42]])</f>
        <v>-6.9837821059982735E-3</v>
      </c>
      <c r="CS302" s="4">
        <f>AVERAGE(Tabela13[[#This Row],[V45]],Tabela13[[#This Row],[V43]])</f>
        <v>0</v>
      </c>
      <c r="CT302" s="4">
        <f>AVERAGE(Tabela13[[#This Row],[V45]],Tabela13[[#This Row],[V44]])</f>
        <v>-1.3967564211996547E-2</v>
      </c>
      <c r="CU302" s="4">
        <f>AVERAGE(Tabela13[[#This Row],[V45]],Tabela13[[#This Row],[V46]])</f>
        <v>-6.9837821059982735E-3</v>
      </c>
      <c r="CV302" s="4">
        <f>AVERAGE(Tabela13[[#This Row],[V46]],Tabela13[[#This Row],[V41]])</f>
        <v>6.9837821059982735E-3</v>
      </c>
      <c r="CW302" s="4">
        <f>AVERAGE(Tabela13[[#This Row],[V46]],Tabela13[[#This Row],[V42]])</f>
        <v>0</v>
      </c>
      <c r="CX302" s="4">
        <f>AVERAGE(Tabela13[[#This Row],[V46]],Tabela13[[#This Row],[V43]])</f>
        <v>6.9837821059982735E-3</v>
      </c>
      <c r="CY302" s="4">
        <f>AVERAGE(Tabela13[[#This Row],[V46]],Tabela13[[#This Row],[V44]])</f>
        <v>-6.9837821059982735E-3</v>
      </c>
      <c r="CZ302" s="4">
        <f>AVERAGE(Tabela13[[#This Row],[V46]],Tabela13[[#This Row],[V45]])</f>
        <v>-6.9837821059982735E-3</v>
      </c>
      <c r="DA302" s="3">
        <f>_xlfn.STDEV.S(Tabela13[[#This Row],[V41]],Tabela13[[#This Row],[V42]])</f>
        <v>9.8765593709612947E-3</v>
      </c>
      <c r="DB302" s="3">
        <f>_xlfn.STDEV.S(Tabela13[[#This Row],[V41]],Tabela13[[#This Row],[V43]])</f>
        <v>0</v>
      </c>
      <c r="DC302" s="3">
        <f>_xlfn.STDEV.S(Tabela13[[#This Row],[V41]],Tabela13[[#This Row],[V44]])</f>
        <v>1.9753118741922589E-2</v>
      </c>
      <c r="DD302" s="3">
        <f>_xlfn.STDEV.S(Tabela13[[#This Row],[V41]],Tabela13[[#This Row],[V45]])</f>
        <v>1.9753118741922589E-2</v>
      </c>
      <c r="DE302" s="3">
        <f>_xlfn.STDEV.S(Tabela13[[#This Row],[V41]],Tabela13[[#This Row],[V46]])</f>
        <v>9.8765593709612947E-3</v>
      </c>
      <c r="DF302" s="3">
        <f>_xlfn.STDEV.S(Tabela13[[#This Row],[V42]],Tabela13[[#This Row],[V41]])</f>
        <v>9.8765593709612947E-3</v>
      </c>
      <c r="DG302" s="3">
        <f>_xlfn.STDEV.S(Tabela13[[#This Row],[V42]],Tabela13[[#This Row],[V43]])</f>
        <v>9.8765593709612947E-3</v>
      </c>
      <c r="DH302" s="3">
        <f>_xlfn.STDEV.S(Tabela13[[#This Row],[V42]],Tabela13[[#This Row],[V44]])</f>
        <v>9.8765593709612947E-3</v>
      </c>
      <c r="DI302" s="3">
        <f>_xlfn.STDEV.S(Tabela13[[#This Row],[V42]],Tabela13[[#This Row],[V45]])</f>
        <v>9.8765593709612947E-3</v>
      </c>
      <c r="DJ302" s="3">
        <f>_xlfn.STDEV.S(Tabela13[[#This Row],[V42]],Tabela13[[#This Row],[V46]])</f>
        <v>0</v>
      </c>
      <c r="DK302" s="3">
        <f>_xlfn.STDEV.S(Tabela13[[#This Row],[V43]],Tabela13[[#This Row],[V41]])</f>
        <v>0</v>
      </c>
      <c r="DL302" s="3">
        <f>_xlfn.STDEV.S(Tabela13[[#This Row],[V43]],Tabela13[[#This Row],[V42]])</f>
        <v>9.8765593709612947E-3</v>
      </c>
      <c r="DM302" s="3">
        <f>_xlfn.STDEV.S(Tabela13[[#This Row],[V43]],Tabela13[[#This Row],[V44]])</f>
        <v>1.9753118741922589E-2</v>
      </c>
      <c r="DN302" s="3">
        <f>_xlfn.STDEV.S(Tabela13[[#This Row],[V43]],Tabela13[[#This Row],[V45]])</f>
        <v>1.9753118741922589E-2</v>
      </c>
      <c r="DO302" s="3">
        <f>_xlfn.STDEV.S(Tabela13[[#This Row],[V43]],Tabela13[[#This Row],[V46]])</f>
        <v>9.8765593709612947E-3</v>
      </c>
      <c r="DP302" s="3">
        <f>_xlfn.STDEV.S(Tabela13[[#This Row],[V44]],Tabela13[[#This Row],[V41]])</f>
        <v>1.9753118741922589E-2</v>
      </c>
      <c r="DQ302" s="3">
        <f>_xlfn.STDEV.S(Tabela13[[#This Row],[V44]],Tabela13[[#This Row],[V42]])</f>
        <v>9.8765593709612947E-3</v>
      </c>
      <c r="DR302" s="3">
        <f>_xlfn.STDEV.S(Tabela13[[#This Row],[V44]],Tabela13[[#This Row],[V43]])</f>
        <v>1.9753118741922589E-2</v>
      </c>
      <c r="DS302" s="3">
        <f>_xlfn.STDEV.S(Tabela13[[#This Row],[V44]],Tabela13[[#This Row],[V45]])</f>
        <v>0</v>
      </c>
      <c r="DT302" s="3">
        <f>_xlfn.STDEV.S(Tabela13[[#This Row],[V44]],Tabela13[[#This Row],[V46]])</f>
        <v>9.8765593709612947E-3</v>
      </c>
      <c r="DU302" s="3">
        <f>_xlfn.STDEV.S(Tabela13[[#This Row],[V45]],Tabela13[[#This Row],[V41]])</f>
        <v>1.9753118741922589E-2</v>
      </c>
      <c r="DV302" s="3">
        <f>_xlfn.STDEV.S(Tabela13[[#This Row],[V45]],Tabela13[[#This Row],[V42]])</f>
        <v>9.8765593709612947E-3</v>
      </c>
      <c r="DW302" s="3">
        <f>_xlfn.STDEV.S(Tabela13[[#This Row],[V45]],Tabela13[[#This Row],[V43]])</f>
        <v>1.9753118741922589E-2</v>
      </c>
      <c r="DX302" s="3">
        <f>_xlfn.STDEV.S(Tabela13[[#This Row],[V45]],Tabela13[[#This Row],[V44]])</f>
        <v>0</v>
      </c>
      <c r="DY302" s="3">
        <f>_xlfn.STDEV.S(Tabela13[[#This Row],[V45]],Tabela13[[#This Row],[V46]])</f>
        <v>9.8765593709612947E-3</v>
      </c>
      <c r="DZ302" s="3">
        <f>_xlfn.STDEV.S(Tabela13[[#This Row],[V46]],Tabela13[[#This Row],[V41]])</f>
        <v>9.8765593709612947E-3</v>
      </c>
      <c r="EA302" s="3">
        <f>_xlfn.STDEV.S(Tabela13[[#This Row],[V46]],Tabela13[[#This Row],[V42]])</f>
        <v>0</v>
      </c>
      <c r="EB302" s="3">
        <f>_xlfn.STDEV.S(Tabela13[[#This Row],[V46]],Tabela13[[#This Row],[V43]])</f>
        <v>9.8765593709612947E-3</v>
      </c>
      <c r="EC302" s="3">
        <f>_xlfn.STDEV.S(Tabela13[[#This Row],[V46]],Tabela13[[#This Row],[V44]])</f>
        <v>9.8765593709612947E-3</v>
      </c>
      <c r="ED302" s="3">
        <f>_xlfn.STDEV.S(Tabela13[[#This Row],[V46]],Tabela13[[#This Row],[V45]])</f>
        <v>9.8765593709612947E-3</v>
      </c>
      <c r="EE302" s="3">
        <f t="shared" si="308"/>
        <v>1.4142135623730951</v>
      </c>
      <c r="EF302" s="3">
        <f t="shared" si="309"/>
        <v>0</v>
      </c>
      <c r="EG302" s="3" t="str">
        <f t="shared" si="310"/>
        <v/>
      </c>
      <c r="EH302" s="3" t="str">
        <f t="shared" si="311"/>
        <v/>
      </c>
      <c r="EI302" s="3">
        <f t="shared" si="312"/>
        <v>1.4142135623730951</v>
      </c>
      <c r="EJ302" s="3">
        <f t="shared" si="313"/>
        <v>1.4142135623730951</v>
      </c>
      <c r="EK302" s="3">
        <f t="shared" si="314"/>
        <v>1.4142135623730951</v>
      </c>
      <c r="EL302" s="3">
        <f t="shared" si="315"/>
        <v>-1.4142135623730951</v>
      </c>
      <c r="EM302" s="3">
        <f t="shared" si="316"/>
        <v>-1.4142135623730951</v>
      </c>
      <c r="EN302" s="3" t="str">
        <f t="shared" si="317"/>
        <v/>
      </c>
      <c r="EO302" s="3">
        <f t="shared" si="318"/>
        <v>0</v>
      </c>
      <c r="EP302" s="3">
        <f t="shared" si="319"/>
        <v>1.4142135623730951</v>
      </c>
      <c r="EQ302" s="3" t="str">
        <f t="shared" si="320"/>
        <v/>
      </c>
      <c r="ER302" s="3" t="str">
        <f t="shared" si="321"/>
        <v/>
      </c>
      <c r="ES302" s="3" t="str">
        <f t="shared" si="322"/>
        <v/>
      </c>
      <c r="ET302" s="3" t="str">
        <f t="shared" si="323"/>
        <v/>
      </c>
      <c r="EU302" s="3" t="str">
        <f t="shared" si="324"/>
        <v/>
      </c>
      <c r="EV302" s="3" t="str">
        <f t="shared" si="325"/>
        <v/>
      </c>
      <c r="EW302" s="3">
        <f t="shared" si="326"/>
        <v>0</v>
      </c>
      <c r="EX302" s="3">
        <f t="shared" si="327"/>
        <v>-1.4142135623730951</v>
      </c>
      <c r="EY302" s="3" t="str">
        <f t="shared" si="328"/>
        <v/>
      </c>
      <c r="EZ302" s="3">
        <f t="shared" si="329"/>
        <v>-1.4142135623730951</v>
      </c>
      <c r="FA302" s="3" t="str">
        <f t="shared" si="330"/>
        <v/>
      </c>
      <c r="FB302" s="3">
        <f t="shared" si="331"/>
        <v>0</v>
      </c>
      <c r="FC302" s="3">
        <f t="shared" si="332"/>
        <v>-1.4142135623730951</v>
      </c>
      <c r="FD302" s="3">
        <f t="shared" si="333"/>
        <v>1.4142135623730951</v>
      </c>
      <c r="FE302" s="3" t="str">
        <f t="shared" si="334"/>
        <v/>
      </c>
      <c r="FF302" s="3">
        <f t="shared" si="335"/>
        <v>1.4142135623730951</v>
      </c>
      <c r="FG302" s="3">
        <f t="shared" si="336"/>
        <v>-1.4142135623730951</v>
      </c>
      <c r="FH302" s="3">
        <f t="shared" si="337"/>
        <v>-1.4142135623730951</v>
      </c>
      <c r="FI302" s="4">
        <f t="shared" si="338"/>
        <v>0</v>
      </c>
      <c r="FJ302" s="4">
        <f t="shared" si="339"/>
        <v>0</v>
      </c>
      <c r="FK302" s="4">
        <f t="shared" si="340"/>
        <v>1.4147198757160888</v>
      </c>
      <c r="FL302" s="4">
        <f t="shared" si="341"/>
        <v>1.335022817749296</v>
      </c>
      <c r="FM302" s="4">
        <f>Tabela13[[#This Row],[V139]]-Tabela13[[#This Row],[V140]]</f>
        <v>7.9697057966792828E-2</v>
      </c>
      <c r="FN302" s="4">
        <f>Tabela13[[#This Row],[V1]]-Tabela13[[#This Row],[V2]]/2</f>
        <v>0.10902459843252887</v>
      </c>
      <c r="FO302" s="4">
        <f>Tabela13[[#This Row],[V1]]-Tabela13[[#This Row],[V3]]/2</f>
        <v>0.1020408163265306</v>
      </c>
      <c r="FP302" s="4">
        <f>Tabela13[[#This Row],[V1]]-Tabela13[[#This Row],[V4]]/2</f>
        <v>0.10902459843252887</v>
      </c>
      <c r="FQ302" s="4">
        <f>Tabela13[[#This Row],[V2]]-Tabela13[[#This Row],[V1]]/2</f>
        <v>8.8073252114534054E-2</v>
      </c>
      <c r="FR302" s="4">
        <f>Tabela13[[#This Row],[V2]]-Tabela13[[#This Row],[V3]]/2</f>
        <v>8.8073252114534054E-2</v>
      </c>
      <c r="FS302" s="4">
        <f>Tabela13[[#This Row],[V2]]-Tabela13[[#This Row],[V4]]/2</f>
        <v>9.5057034220532327E-2</v>
      </c>
      <c r="FT302" s="4">
        <f t="shared" si="342"/>
        <v>0.10859568458436376</v>
      </c>
      <c r="FU302" s="4">
        <f t="shared" si="343"/>
        <v>0.10168885176307703</v>
      </c>
      <c r="FV302" s="4">
        <f t="shared" si="344"/>
        <v>0.10859568458436376</v>
      </c>
      <c r="FW302" s="4">
        <f t="shared" si="345"/>
        <v>8.7846581071425123E-2</v>
      </c>
      <c r="FX302" s="4">
        <f t="shared" si="346"/>
        <v>8.7846581071425123E-2</v>
      </c>
      <c r="FY302" s="4">
        <f t="shared" si="347"/>
        <v>9.477226977550933E-2</v>
      </c>
      <c r="FZ302" s="4">
        <f t="shared" si="348"/>
        <v>19.547223225185476</v>
      </c>
      <c r="GA302" s="4">
        <f t="shared" si="349"/>
        <v>18.303993317353864</v>
      </c>
      <c r="GB302" s="4">
        <f t="shared" si="350"/>
        <v>19.547223225185476</v>
      </c>
      <c r="GC302" s="4">
        <f t="shared" si="351"/>
        <v>15.812384592856523</v>
      </c>
      <c r="GD302" s="4">
        <f t="shared" si="352"/>
        <v>15.812384592856523</v>
      </c>
      <c r="GE302" s="4">
        <f t="shared" si="353"/>
        <v>17.059008559591678</v>
      </c>
      <c r="GF302" s="4">
        <f>Tabela13[[#This Row],[V1]]-Tabela13[[#This Row],[V2]]/Tabela13[[#This Row],[V2]]</f>
        <v>-0.79591836734693877</v>
      </c>
      <c r="GG302" s="4">
        <f>Tabela13[[#This Row],[V1]]-Tabela13[[#This Row],[V3]]/Tabela13[[#This Row],[V3]]</f>
        <v>-0.79591836734693877</v>
      </c>
      <c r="GH302" s="4">
        <f>Tabela13[[#This Row],[V1]]-Tabela13[[#This Row],[V4]]/Tabela13[[#This Row],[V4]]</f>
        <v>-0.79591836734693877</v>
      </c>
      <c r="GI302" s="4">
        <f>Tabela13[[#This Row],[V2]]-Tabela13[[#This Row],[V1]]/Tabela13[[#This Row],[V1]]</f>
        <v>-0.80988593155893529</v>
      </c>
      <c r="GJ302" s="4">
        <f>Tabela13[[#This Row],[V2]]-Tabela13[[#This Row],[V3]]/Tabela13[[#This Row],[V3]]</f>
        <v>-0.80988593155893529</v>
      </c>
      <c r="GK302" s="4">
        <f>Tabela13[[#This Row],[V2]]-Tabela13[[#This Row],[V4]]/Tabela13[[#This Row],[V4]]</f>
        <v>-0.80988593155893529</v>
      </c>
      <c r="GL302" s="4">
        <f t="shared" si="354"/>
        <v>8.0641769577195904E-3</v>
      </c>
      <c r="GM302" s="4">
        <f t="shared" si="355"/>
        <v>0.19709785054706291</v>
      </c>
      <c r="GN302" s="4">
        <f t="shared" si="356"/>
        <v>4.0914586005563927E-2</v>
      </c>
      <c r="GO302" s="3">
        <f t="shared" si="357"/>
        <v>0</v>
      </c>
      <c r="GP302" s="3">
        <v>100</v>
      </c>
      <c r="GQ302" s="3">
        <f t="shared" si="358"/>
        <v>-1</v>
      </c>
      <c r="GR302" s="3">
        <f t="shared" si="359"/>
        <v>-100</v>
      </c>
      <c r="GS302" s="34">
        <f>COUNTIF($D$2:D301,Tabela13[[#This Row],[HomeTeam]])</f>
        <v>15</v>
      </c>
      <c r="GT302" s="34">
        <f>COUNTIF($E$2:E301,Tabela13[[#This Row],[AwayTeam]])</f>
        <v>15</v>
      </c>
      <c r="GU302" s="3">
        <f>IFERROR(AVERAGEIFS($AD$2:AD301,$D$2:D301,Tabela13[[#This Row],[HomeTeam]],$GS$2:GS301,"&gt;="&amp;Tabela13[[#This Row],[Contagem_H]]-5),"")</f>
        <v>1.4476535582403318</v>
      </c>
      <c r="GV302" s="3">
        <f>IFERROR(AVERAGEIFS($G$2:G301,$E$2:E301,Tabela13[[#This Row],[AwayTeam]],$GT$2:GT301,"&gt;="&amp;Tabela13[[#This Row],[Contagem_A]]-5),"")</f>
        <v>1.4</v>
      </c>
      <c r="GW302" s="3">
        <f>IFERROR(AVERAGEIFS($GQ$2:GQ301,$D$2:D301,Tabela13[[#This Row],[HomeTeam]],$GS$2:GS301,"&gt;="&amp;Tabela13[[#This Row],[Contagem_H]]-5),"")</f>
        <v>-0.65</v>
      </c>
    </row>
    <row r="303" spans="1:205" x14ac:dyDescent="0.25">
      <c r="A303" t="s">
        <v>127</v>
      </c>
      <c r="B303" t="s">
        <v>245</v>
      </c>
      <c r="C303" t="s">
        <v>244</v>
      </c>
      <c r="D303" t="s">
        <v>130</v>
      </c>
      <c r="E303" t="s">
        <v>21</v>
      </c>
      <c r="F303" s="3">
        <v>4</v>
      </c>
      <c r="G303" s="3">
        <v>1</v>
      </c>
      <c r="H303" s="3" t="str">
        <f t="shared" si="360"/>
        <v>H</v>
      </c>
      <c r="I303" s="3">
        <v>1.22</v>
      </c>
      <c r="J303" s="3">
        <v>6.5</v>
      </c>
      <c r="K303" s="3">
        <v>11</v>
      </c>
      <c r="L303" s="3">
        <v>1.44</v>
      </c>
      <c r="M303" s="3">
        <v>2.75</v>
      </c>
      <c r="N303" s="3">
        <f t="shared" si="289"/>
        <v>5</v>
      </c>
      <c r="O303" s="3">
        <f t="shared" si="290"/>
        <v>3</v>
      </c>
      <c r="P303" s="3">
        <f t="shared" si="291"/>
        <v>0</v>
      </c>
      <c r="Q303" s="3">
        <f t="shared" si="292"/>
        <v>6.44273759027858E-2</v>
      </c>
      <c r="R303" s="3">
        <f t="shared" si="293"/>
        <v>5.8080808080808066E-2</v>
      </c>
      <c r="S303" s="3">
        <f t="shared" si="294"/>
        <v>1.2986013986013987</v>
      </c>
      <c r="T303" s="3">
        <f t="shared" si="295"/>
        <v>6.9187779433681076</v>
      </c>
      <c r="U303" s="3">
        <f t="shared" si="296"/>
        <v>11.708701134930644</v>
      </c>
      <c r="V303" s="3">
        <f t="shared" si="297"/>
        <v>1.5327754213000115</v>
      </c>
      <c r="W303" s="3">
        <f t="shared" si="298"/>
        <v>2.927175283732661</v>
      </c>
      <c r="X303" s="4">
        <f t="shared" si="299"/>
        <v>0.81967213114754101</v>
      </c>
      <c r="Y303" s="4">
        <f t="shared" si="300"/>
        <v>0.15384615384615385</v>
      </c>
      <c r="Z303" s="4">
        <f t="shared" si="301"/>
        <v>9.0909090909090912E-2</v>
      </c>
      <c r="AA303" s="4">
        <f t="shared" si="302"/>
        <v>0.69444444444444442</v>
      </c>
      <c r="AB303" s="4">
        <f t="shared" si="303"/>
        <v>0.36363636363636365</v>
      </c>
      <c r="AC303" s="4">
        <f t="shared" si="304"/>
        <v>2.4098360655737707</v>
      </c>
      <c r="AD303" s="4">
        <f t="shared" si="305"/>
        <v>0.54545454545454541</v>
      </c>
      <c r="AE303" s="4">
        <f t="shared" si="306"/>
        <v>0.9098360655737705</v>
      </c>
      <c r="AF303" s="4">
        <f t="shared" si="307"/>
        <v>2.0454545454545454</v>
      </c>
      <c r="AG303" s="4">
        <f>IFERROR(AVERAGE(Tabela13[[#This Row],[V1]],Tabela13[[#This Row],[V2]]),"")</f>
        <v>1.4776453055141581</v>
      </c>
      <c r="AH303" s="4">
        <f>IFERROR(AVERAGE(Tabela13[[#This Row],[V1]],Tabela13[[#This Row],[V3]]),"")</f>
        <v>1.6598360655737707</v>
      </c>
      <c r="AI303" s="4">
        <f>IFERROR(AVERAGE(Tabela13[[#This Row],[V1]],Tabela13[[#This Row],[V4]]),"")</f>
        <v>2.2276453055141578</v>
      </c>
      <c r="AJ303" s="4">
        <f>IFERROR(AVERAGE(Tabela13[[#This Row],[V2]],Tabela13[[#This Row],[V1]]),"")</f>
        <v>1.4776453055141581</v>
      </c>
      <c r="AK303" s="4">
        <f>IFERROR(AVERAGE(Tabela13[[#This Row],[V2]],Tabela13[[#This Row],[V3]]),"")</f>
        <v>0.72764530551415796</v>
      </c>
      <c r="AL303" s="4">
        <f>IFERROR(AVERAGE(Tabela13[[#This Row],[V2]],Tabela13[[#This Row],[V4]]),"")</f>
        <v>1.2954545454545454</v>
      </c>
      <c r="AM303" s="4">
        <f>IFERROR(AVERAGE(Tabela13[[#This Row],[V3]],Tabela13[[#This Row],[V1]]),"")</f>
        <v>1.6598360655737707</v>
      </c>
      <c r="AN303" s="4">
        <f>IFERROR(AVERAGE(Tabela13[[#This Row],[V3]],Tabela13[[#This Row],[V2]]),"")</f>
        <v>0.72764530551415796</v>
      </c>
      <c r="AO303" s="4">
        <f>IFERROR(AVERAGE(Tabela13[[#This Row],[V3]],Tabela13[[#This Row],[V4]]),"")</f>
        <v>1.4776453055141578</v>
      </c>
      <c r="AP303" s="4">
        <f>IFERROR(AVERAGE(Tabela13[[#This Row],[V4]],Tabela13[[#This Row],[V1]]),"")</f>
        <v>2.2276453055141578</v>
      </c>
      <c r="AQ303" s="4">
        <f>IFERROR(AVERAGE(Tabela13[[#This Row],[V4]],Tabela13[[#This Row],[V2]]),"")</f>
        <v>1.2954545454545454</v>
      </c>
      <c r="AR303" s="4">
        <f>IFERROR(AVERAGE(Tabela13[[#This Row],[V4]],Tabela13[[#This Row],[V3]]),"")</f>
        <v>1.4776453055141578</v>
      </c>
      <c r="AS303" s="4">
        <f>_xlfn.STDEV.S(Tabela13[[#This Row],[V1]:[V2]])</f>
        <v>1.3183168155951879</v>
      </c>
      <c r="AT303" s="4">
        <f>_xlfn.STDEV.S(Tabela13[[#This Row],[V1]],Tabela13[[#This Row],[V3]])</f>
        <v>1.060660171779821</v>
      </c>
      <c r="AU303" s="4">
        <f>_xlfn.STDEV.S(Tabela13[[#This Row],[V1]],Tabela13[[#This Row],[V4]])</f>
        <v>0.25765664381536663</v>
      </c>
      <c r="AV303" s="4">
        <f>_xlfn.STDEV.S(Tabela13[[#This Row],[V2]],Tabela13[[#This Row],[V1]])</f>
        <v>1.3183168155951879</v>
      </c>
      <c r="AW303" s="4">
        <f>_xlfn.STDEV.S(Tabela13[[#This Row],[V2]],Tabela13[[#This Row],[V3]])</f>
        <v>0.25765664381536652</v>
      </c>
      <c r="AX303" s="4">
        <f>_xlfn.STDEV.S(Tabela13[[#This Row],[V42]],Tabela13[[#This Row],[V44]])</f>
        <v>2.3789769873750095</v>
      </c>
      <c r="AY303" s="4">
        <f>_xlfn.STDEV.S(Tabela13[[#This Row],[V3]],Tabela13[[#This Row],[V1]])</f>
        <v>1.060660171779821</v>
      </c>
      <c r="AZ303" s="4">
        <f>_xlfn.STDEV.S(Tabela13[[#This Row],[V3]],Tabela13[[#This Row],[V2]])</f>
        <v>0.25765664381536652</v>
      </c>
      <c r="BA303" s="4">
        <f>_xlfn.STDEV.S(Tabela13[[#This Row],[V3]],Tabela13[[#This Row],[V4]])</f>
        <v>0.80300352796445551</v>
      </c>
      <c r="BB303" s="4">
        <f>_xlfn.STDEV.S(Tabela13[[#This Row],[V4]],Tabela13[[#This Row],[V1]])</f>
        <v>0.25765664381536663</v>
      </c>
      <c r="BC303" s="4">
        <f>_xlfn.STDEV.S(Tabela13[[#This Row],[V4]],Tabela13[[#This Row],[V2]])</f>
        <v>1.0606601717798214</v>
      </c>
      <c r="BD303" s="4">
        <f>_xlfn.STDEV.S(Tabela13[[#This Row],[V4]],Tabela13[[#This Row],[V3]])</f>
        <v>0.80300352796445551</v>
      </c>
      <c r="BE303" s="4">
        <f>Tabela13[[#This Row],[V17]]/Tabela13[[#This Row],[V5]]</f>
        <v>0.89217406279815537</v>
      </c>
      <c r="BF303" s="4">
        <f>Tabela13[[#This Row],[V18]]/Tabela13[[#This Row],[V6]]</f>
        <v>0.63901501707228714</v>
      </c>
      <c r="BG303" s="4">
        <f>Tabela13[[#This Row],[V19]]/Tabela13[[#This Row],[V7]]</f>
        <v>0.11566322662660045</v>
      </c>
      <c r="BH303" s="4">
        <f>Tabela13[[#This Row],[V20]]/Tabela13[[#This Row],[V8]]</f>
        <v>0.89217406279815537</v>
      </c>
      <c r="BI303" s="4">
        <f>Tabela13[[#This Row],[V21]]/Tabela13[[#This Row],[V9]]</f>
        <v>0.35409648335916216</v>
      </c>
      <c r="BJ303" s="4">
        <f>Tabela13[[#This Row],[V22]]/Tabela13[[#This Row],[V10]]</f>
        <v>1.8364032885000074</v>
      </c>
      <c r="BK303" s="4">
        <f>Tabela13[[#This Row],[V23]]/Tabela13[[#This Row],[V11]]</f>
        <v>0.63901501707228714</v>
      </c>
      <c r="BL303" s="4">
        <f>Tabela13[[#This Row],[V24]]/Tabela13[[#This Row],[V12]]</f>
        <v>0.35409648335916216</v>
      </c>
      <c r="BM303" s="4">
        <f>Tabela13[[#This Row],[V25]]/Tabela13[[#This Row],[V13]]</f>
        <v>0.54343456103292964</v>
      </c>
      <c r="BN303" s="4">
        <f>Tabela13[[#This Row],[V26]]/Tabela13[[#This Row],[V14]]</f>
        <v>0.11566322662660045</v>
      </c>
      <c r="BO303" s="4">
        <f>Tabela13[[#This Row],[V27]]/Tabela13[[#This Row],[V15]]</f>
        <v>0.81875522032126569</v>
      </c>
      <c r="BP303" s="4">
        <f>Tabela13[[#This Row],[V28]]/Tabela13[[#This Row],[V16]]</f>
        <v>0.54343456103292964</v>
      </c>
      <c r="BQ303" s="4">
        <f>Tabela13[[#This Row],[V1]]-Tabela13[[#This Row],[V2]]</f>
        <v>1.8643815201192253</v>
      </c>
      <c r="BR303" s="4">
        <f>Tabela13[[#This Row],[V1]]-Tabela13[[#This Row],[V3]]</f>
        <v>1.5000000000000002</v>
      </c>
      <c r="BS303" s="4">
        <f>Tabela13[[#This Row],[V1]]-Tabela13[[#This Row],[V4]]</f>
        <v>0.36438152011922531</v>
      </c>
      <c r="BT303" s="4">
        <f>Tabela13[[#This Row],[V2]]-Tabela13[[#This Row],[V1]]</f>
        <v>-1.8643815201192253</v>
      </c>
      <c r="BU303" s="4">
        <f>Tabela13[[#This Row],[V2]]-Tabela13[[#This Row],[V3]]</f>
        <v>-0.36438152011922509</v>
      </c>
      <c r="BV303" s="4">
        <f>Tabela13[[#This Row],[V2]]-Tabela13[[#This Row],[V4]]</f>
        <v>-1.5</v>
      </c>
      <c r="BW303" s="4">
        <f>AVERAGE(Tabela13[[#This Row],[V41]],Tabela13[[#This Row],[V42]])</f>
        <v>1.6821907600596129</v>
      </c>
      <c r="BX303" s="4">
        <f>AVERAGE(Tabela13[[#This Row],[V41]],Tabela13[[#This Row],[V43]])</f>
        <v>1.1143815201192253</v>
      </c>
      <c r="BY303" s="4">
        <f>AVERAGE(Tabela13[[#This Row],[V41]],Tabela13[[#This Row],[V44]])</f>
        <v>0</v>
      </c>
      <c r="BZ303" s="4">
        <f>AVERAGE(Tabela13[[#This Row],[V41]],Tabela13[[#This Row],[V45]])</f>
        <v>0.75000000000000011</v>
      </c>
      <c r="CA303" s="4">
        <f>AVERAGE(Tabela13[[#This Row],[V41]],Tabela13[[#This Row],[V46]])</f>
        <v>0.18219076005961266</v>
      </c>
      <c r="CB303" s="4">
        <f>AVERAGE(Tabela13[[#This Row],[V42]],Tabela13[[#This Row],[V41]])</f>
        <v>1.6821907600596129</v>
      </c>
      <c r="CC303" s="4">
        <f>AVERAGE(Tabela13[[#This Row],[V42]],Tabela13[[#This Row],[V43]])</f>
        <v>0.93219076005961277</v>
      </c>
      <c r="CD303" s="4">
        <f>AVERAGE(Tabela13[[#This Row],[V42]],Tabela13[[#This Row],[V44]])</f>
        <v>-0.18219076005961254</v>
      </c>
      <c r="CE303" s="4">
        <f>AVERAGE(Tabela13[[#This Row],[V42]],Tabela13[[#This Row],[V45]])</f>
        <v>0.56780923994038757</v>
      </c>
      <c r="CF303" s="4">
        <f>AVERAGE(Tabela13[[#This Row],[V42]],Tabela13[[#This Row],[V46]])</f>
        <v>0</v>
      </c>
      <c r="CG303" s="4">
        <f>AVERAGE(Tabela13[[#This Row],[V43]],Tabela13[[#This Row],[V41]])</f>
        <v>1.1143815201192253</v>
      </c>
      <c r="CH303" s="4">
        <f>AVERAGE(Tabela13[[#This Row],[V43]],Tabela13[[#This Row],[V42]])</f>
        <v>0.93219076005961277</v>
      </c>
      <c r="CI303" s="4">
        <f>AVERAGE(Tabela13[[#This Row],[V43]],Tabela13[[#This Row],[V44]])</f>
        <v>-0.75</v>
      </c>
      <c r="CJ303" s="4">
        <f>AVERAGE(Tabela13[[#This Row],[V43]],Tabela13[[#This Row],[V45]])</f>
        <v>0</v>
      </c>
      <c r="CK303" s="4">
        <f>AVERAGE(Tabela13[[#This Row],[V43]],Tabela13[[#This Row],[V46]])</f>
        <v>-0.56780923994038734</v>
      </c>
      <c r="CL303" s="4">
        <f>AVERAGE(Tabela13[[#This Row],[V44]],Tabela13[[#This Row],[V41]])</f>
        <v>0</v>
      </c>
      <c r="CM303" s="4">
        <f>AVERAGE(Tabela13[[#This Row],[V44]],Tabela13[[#This Row],[V42]])</f>
        <v>-0.18219076005961254</v>
      </c>
      <c r="CN303" s="4">
        <f>AVERAGE(Tabela13[[#This Row],[V44]],Tabela13[[#This Row],[V43]])</f>
        <v>-0.75</v>
      </c>
      <c r="CO303" s="4">
        <f>AVERAGE(Tabela13[[#This Row],[V44]],Tabela13[[#This Row],[V45]])</f>
        <v>-1.1143815201192253</v>
      </c>
      <c r="CP303" s="4">
        <f>AVERAGE(Tabela13[[#This Row],[V44]],Tabela13[[#This Row],[V46]])</f>
        <v>-1.6821907600596127</v>
      </c>
      <c r="CQ303" s="4">
        <f>AVERAGE(Tabela13[[#This Row],[V45]],Tabela13[[#This Row],[V41]])</f>
        <v>0.75000000000000011</v>
      </c>
      <c r="CR303" s="4">
        <f>AVERAGE(Tabela13[[#This Row],[V45]],Tabela13[[#This Row],[V42]])</f>
        <v>0.56780923994038757</v>
      </c>
      <c r="CS303" s="4">
        <f>AVERAGE(Tabela13[[#This Row],[V45]],Tabela13[[#This Row],[V43]])</f>
        <v>0</v>
      </c>
      <c r="CT303" s="4">
        <f>AVERAGE(Tabela13[[#This Row],[V45]],Tabela13[[#This Row],[V44]])</f>
        <v>-1.1143815201192253</v>
      </c>
      <c r="CU303" s="4">
        <f>AVERAGE(Tabela13[[#This Row],[V45]],Tabela13[[#This Row],[V46]])</f>
        <v>-0.93219076005961254</v>
      </c>
      <c r="CV303" s="4">
        <f>AVERAGE(Tabela13[[#This Row],[V46]],Tabela13[[#This Row],[V41]])</f>
        <v>0.18219076005961266</v>
      </c>
      <c r="CW303" s="4">
        <f>AVERAGE(Tabela13[[#This Row],[V46]],Tabela13[[#This Row],[V42]])</f>
        <v>0</v>
      </c>
      <c r="CX303" s="4">
        <f>AVERAGE(Tabela13[[#This Row],[V46]],Tabela13[[#This Row],[V43]])</f>
        <v>-0.56780923994038734</v>
      </c>
      <c r="CY303" s="4">
        <f>AVERAGE(Tabela13[[#This Row],[V46]],Tabela13[[#This Row],[V44]])</f>
        <v>-1.6821907600596127</v>
      </c>
      <c r="CZ303" s="4">
        <f>AVERAGE(Tabela13[[#This Row],[V46]],Tabela13[[#This Row],[V45]])</f>
        <v>-0.93219076005961254</v>
      </c>
      <c r="DA303" s="3">
        <f>_xlfn.STDEV.S(Tabela13[[#This Row],[V41]],Tabela13[[#This Row],[V42]])</f>
        <v>0.25765664381536518</v>
      </c>
      <c r="DB303" s="3">
        <f>_xlfn.STDEV.S(Tabela13[[#This Row],[V41]],Tabela13[[#This Row],[V43]])</f>
        <v>1.060660171779821</v>
      </c>
      <c r="DC303" s="3">
        <f>_xlfn.STDEV.S(Tabela13[[#This Row],[V41]],Tabela13[[#This Row],[V44]])</f>
        <v>2.6366336311903757</v>
      </c>
      <c r="DD303" s="3">
        <f>_xlfn.STDEV.S(Tabela13[[#This Row],[V41]],Tabela13[[#This Row],[V45]])</f>
        <v>1.5759734594105543</v>
      </c>
      <c r="DE303" s="3">
        <f>_xlfn.STDEV.S(Tabela13[[#This Row],[V41]],Tabela13[[#This Row],[V46]])</f>
        <v>2.3789769873750091</v>
      </c>
      <c r="DF303" s="3">
        <f>_xlfn.STDEV.S(Tabela13[[#This Row],[V42]],Tabela13[[#This Row],[V41]])</f>
        <v>0.25765664381536518</v>
      </c>
      <c r="DG303" s="3">
        <f>_xlfn.STDEV.S(Tabela13[[#This Row],[V42]],Tabela13[[#This Row],[V43]])</f>
        <v>0.80300352796445496</v>
      </c>
      <c r="DH303" s="3">
        <f>_xlfn.STDEV.S(Tabela13[[#This Row],[V42]],Tabela13[[#This Row],[V44]])</f>
        <v>2.3789769873750095</v>
      </c>
      <c r="DI303" s="3">
        <f>_xlfn.STDEV.S(Tabela13[[#This Row],[V42]],Tabela13[[#This Row],[V45]])</f>
        <v>1.3183168155951881</v>
      </c>
      <c r="DJ303" s="3">
        <f>_xlfn.STDEV.S(Tabela13[[#This Row],[V42]],Tabela13[[#This Row],[V46]])</f>
        <v>2.1213203435596428</v>
      </c>
      <c r="DK303" s="3">
        <f>_xlfn.STDEV.S(Tabela13[[#This Row],[V43]],Tabela13[[#This Row],[V41]])</f>
        <v>1.060660171779821</v>
      </c>
      <c r="DL303" s="3">
        <f>_xlfn.STDEV.S(Tabela13[[#This Row],[V43]],Tabela13[[#This Row],[V42]])</f>
        <v>0.80300352796445496</v>
      </c>
      <c r="DM303" s="3">
        <f>_xlfn.STDEV.S(Tabela13[[#This Row],[V43]],Tabela13[[#This Row],[V44]])</f>
        <v>1.5759734594105543</v>
      </c>
      <c r="DN303" s="3">
        <f>_xlfn.STDEV.S(Tabela13[[#This Row],[V43]],Tabela13[[#This Row],[V45]])</f>
        <v>0.51531328763073303</v>
      </c>
      <c r="DO303" s="3">
        <f>_xlfn.STDEV.S(Tabela13[[#This Row],[V43]],Tabela13[[#This Row],[V46]])</f>
        <v>1.3183168155951879</v>
      </c>
      <c r="DP303" s="3">
        <f>_xlfn.STDEV.S(Tabela13[[#This Row],[V44]],Tabela13[[#This Row],[V41]])</f>
        <v>2.6366336311903757</v>
      </c>
      <c r="DQ303" s="3">
        <f>_xlfn.STDEV.S(Tabela13[[#This Row],[V44]],Tabela13[[#This Row],[V42]])</f>
        <v>2.3789769873750095</v>
      </c>
      <c r="DR303" s="3">
        <f>_xlfn.STDEV.S(Tabela13[[#This Row],[V44]],Tabela13[[#This Row],[V43]])</f>
        <v>1.5759734594105543</v>
      </c>
      <c r="DS303" s="3">
        <f>_xlfn.STDEV.S(Tabela13[[#This Row],[V44]],Tabela13[[#This Row],[V45]])</f>
        <v>1.060660171779821</v>
      </c>
      <c r="DT303" s="3">
        <f>_xlfn.STDEV.S(Tabela13[[#This Row],[V44]],Tabela13[[#This Row],[V46]])</f>
        <v>0.25765664381536696</v>
      </c>
      <c r="DU303" s="3">
        <f>_xlfn.STDEV.S(Tabela13[[#This Row],[V45]],Tabela13[[#This Row],[V41]])</f>
        <v>1.5759734594105543</v>
      </c>
      <c r="DV303" s="3">
        <f>_xlfn.STDEV.S(Tabela13[[#This Row],[V45]],Tabela13[[#This Row],[V42]])</f>
        <v>1.3183168155951881</v>
      </c>
      <c r="DW303" s="3">
        <f>_xlfn.STDEV.S(Tabela13[[#This Row],[V45]],Tabela13[[#This Row],[V43]])</f>
        <v>0.51531328763073303</v>
      </c>
      <c r="DX303" s="3">
        <f>_xlfn.STDEV.S(Tabela13[[#This Row],[V45]],Tabela13[[#This Row],[V44]])</f>
        <v>1.060660171779821</v>
      </c>
      <c r="DY303" s="3">
        <f>_xlfn.STDEV.S(Tabela13[[#This Row],[V45]],Tabela13[[#This Row],[V46]])</f>
        <v>0.80300352796445496</v>
      </c>
      <c r="DZ303" s="3">
        <f>_xlfn.STDEV.S(Tabela13[[#This Row],[V46]],Tabela13[[#This Row],[V41]])</f>
        <v>2.3789769873750091</v>
      </c>
      <c r="EA303" s="3">
        <f>_xlfn.STDEV.S(Tabela13[[#This Row],[V46]],Tabela13[[#This Row],[V42]])</f>
        <v>2.1213203435596428</v>
      </c>
      <c r="EB303" s="3">
        <f>_xlfn.STDEV.S(Tabela13[[#This Row],[V46]],Tabela13[[#This Row],[V43]])</f>
        <v>1.3183168155951879</v>
      </c>
      <c r="EC303" s="3">
        <f>_xlfn.STDEV.S(Tabela13[[#This Row],[V46]],Tabela13[[#This Row],[V44]])</f>
        <v>0.25765664381536696</v>
      </c>
      <c r="ED303" s="3">
        <f>_xlfn.STDEV.S(Tabela13[[#This Row],[V46]],Tabela13[[#This Row],[V45]])</f>
        <v>0.80300352796445496</v>
      </c>
      <c r="EE303" s="3">
        <f t="shared" si="308"/>
        <v>0.15316731605768327</v>
      </c>
      <c r="EF303" s="3">
        <f t="shared" si="309"/>
        <v>0.95179267838750881</v>
      </c>
      <c r="EG303" s="3" t="str">
        <f t="shared" si="310"/>
        <v/>
      </c>
      <c r="EH303" s="3">
        <f t="shared" si="311"/>
        <v>2.1012979458807388</v>
      </c>
      <c r="EI303" s="3">
        <f t="shared" si="312"/>
        <v>13.057616020684089</v>
      </c>
      <c r="EJ303" s="3">
        <f t="shared" si="313"/>
        <v>0.15316731605768327</v>
      </c>
      <c r="EK303" s="3">
        <f t="shared" si="314"/>
        <v>0.86141545525843188</v>
      </c>
      <c r="EL303" s="3">
        <f t="shared" si="315"/>
        <v>-13.057616020684099</v>
      </c>
      <c r="EM303" s="3">
        <f t="shared" si="316"/>
        <v>2.3217600610613416</v>
      </c>
      <c r="EN303" s="3" t="str">
        <f t="shared" si="317"/>
        <v/>
      </c>
      <c r="EO303" s="3">
        <f t="shared" si="318"/>
        <v>0.95179267838750881</v>
      </c>
      <c r="EP303" s="3">
        <f t="shared" si="319"/>
        <v>0.86141545525843188</v>
      </c>
      <c r="EQ303" s="3">
        <f t="shared" si="320"/>
        <v>-2.1012979458807393</v>
      </c>
      <c r="ER303" s="3" t="str">
        <f t="shared" si="321"/>
        <v/>
      </c>
      <c r="ES303" s="3" t="str">
        <f t="shared" si="322"/>
        <v/>
      </c>
      <c r="ET303" s="3" t="str">
        <f t="shared" si="323"/>
        <v/>
      </c>
      <c r="EU303" s="3" t="str">
        <f t="shared" si="324"/>
        <v/>
      </c>
      <c r="EV303" s="3">
        <f t="shared" si="325"/>
        <v>-2.1012979458807393</v>
      </c>
      <c r="EW303" s="3">
        <f t="shared" si="326"/>
        <v>-0.95179267838750881</v>
      </c>
      <c r="EX303" s="3">
        <f t="shared" si="327"/>
        <v>-0.15316731605768436</v>
      </c>
      <c r="EY303" s="3">
        <f t="shared" si="328"/>
        <v>2.1012979458807388</v>
      </c>
      <c r="EZ303" s="3">
        <f t="shared" si="329"/>
        <v>2.3217600610613416</v>
      </c>
      <c r="FA303" s="3" t="str">
        <f t="shared" si="330"/>
        <v/>
      </c>
      <c r="FB303" s="3">
        <f t="shared" si="331"/>
        <v>-0.95179267838750881</v>
      </c>
      <c r="FC303" s="3">
        <f t="shared" si="332"/>
        <v>-0.86141545525843211</v>
      </c>
      <c r="FD303" s="3">
        <f t="shared" si="333"/>
        <v>13.057616020684089</v>
      </c>
      <c r="FE303" s="3" t="str">
        <f t="shared" si="334"/>
        <v/>
      </c>
      <c r="FF303" s="3">
        <f t="shared" si="335"/>
        <v>-2.321760061061342</v>
      </c>
      <c r="FG303" s="3">
        <f t="shared" si="336"/>
        <v>-0.15316731605768436</v>
      </c>
      <c r="FH303" s="3">
        <f t="shared" si="337"/>
        <v>-0.86141545525843211</v>
      </c>
      <c r="FI303" s="4">
        <f t="shared" si="338"/>
        <v>0.36363636363636365</v>
      </c>
      <c r="FJ303" s="4">
        <f t="shared" si="339"/>
        <v>0.81967213114754101</v>
      </c>
      <c r="FK303" s="4">
        <f t="shared" si="340"/>
        <v>2.4547119009154548</v>
      </c>
      <c r="FL303" s="4">
        <f t="shared" si="341"/>
        <v>0.40075390414647283</v>
      </c>
      <c r="FM303" s="4">
        <f>Tabela13[[#This Row],[V139]]-Tabela13[[#This Row],[V140]]</f>
        <v>2.0539579967689821</v>
      </c>
      <c r="FN303" s="4">
        <f>Tabela13[[#This Row],[V1]]-Tabela13[[#This Row],[V2]]/2</f>
        <v>2.1371087928464982</v>
      </c>
      <c r="FO303" s="4">
        <f>Tabela13[[#This Row],[V1]]-Tabela13[[#This Row],[V3]]/2</f>
        <v>1.9549180327868854</v>
      </c>
      <c r="FP303" s="4">
        <f>Tabela13[[#This Row],[V1]]-Tabela13[[#This Row],[V4]]/2</f>
        <v>1.387108792846498</v>
      </c>
      <c r="FQ303" s="4">
        <f>Tabela13[[#This Row],[V2]]-Tabela13[[#This Row],[V1]]/2</f>
        <v>-0.65946348733233995</v>
      </c>
      <c r="FR303" s="4">
        <f>Tabela13[[#This Row],[V2]]-Tabela13[[#This Row],[V3]]/2</f>
        <v>9.0536512667660163E-2</v>
      </c>
      <c r="FS303" s="4">
        <f>Tabela13[[#This Row],[V2]]-Tabela13[[#This Row],[V4]]/2</f>
        <v>-0.47727272727272729</v>
      </c>
      <c r="FT303" s="4">
        <f t="shared" si="342"/>
        <v>1.1331389082547898</v>
      </c>
      <c r="FU303" s="4">
        <f t="shared" si="343"/>
        <v>1.0979670058707138</v>
      </c>
      <c r="FV303" s="4">
        <f t="shared" si="344"/>
        <v>0.94616501429361555</v>
      </c>
      <c r="FW303" s="4">
        <f t="shared" si="345"/>
        <v>-0.5829991946443086</v>
      </c>
      <c r="FX303" s="4">
        <f t="shared" si="346"/>
        <v>9.0290350482255144E-2</v>
      </c>
      <c r="FY303" s="4">
        <f t="shared" si="347"/>
        <v>-0.44530104388768588</v>
      </c>
      <c r="FZ303" s="4">
        <f t="shared" si="348"/>
        <v>203.96500348586216</v>
      </c>
      <c r="GA303" s="4">
        <f t="shared" si="349"/>
        <v>197.63406105672848</v>
      </c>
      <c r="GB303" s="4">
        <f t="shared" si="350"/>
        <v>170.3097025728508</v>
      </c>
      <c r="GC303" s="4">
        <f t="shared" si="351"/>
        <v>-104.93985503597555</v>
      </c>
      <c r="GD303" s="4">
        <f t="shared" si="352"/>
        <v>16.252263086805925</v>
      </c>
      <c r="GE303" s="4">
        <f t="shared" si="353"/>
        <v>-80.154187899783452</v>
      </c>
      <c r="GF303" s="4">
        <f>Tabela13[[#This Row],[V1]]-Tabela13[[#This Row],[V2]]/Tabela13[[#This Row],[V2]]</f>
        <v>1.4098360655737707</v>
      </c>
      <c r="GG303" s="4">
        <f>Tabela13[[#This Row],[V1]]-Tabela13[[#This Row],[V3]]/Tabela13[[#This Row],[V3]]</f>
        <v>1.4098360655737707</v>
      </c>
      <c r="GH303" s="4">
        <f>Tabela13[[#This Row],[V1]]-Tabela13[[#This Row],[V4]]/Tabela13[[#This Row],[V4]]</f>
        <v>1.4098360655737707</v>
      </c>
      <c r="GI303" s="4">
        <f>Tabela13[[#This Row],[V2]]-Tabela13[[#This Row],[V1]]/Tabela13[[#This Row],[V1]]</f>
        <v>-0.45454545454545459</v>
      </c>
      <c r="GJ303" s="4">
        <f>Tabela13[[#This Row],[V2]]-Tabela13[[#This Row],[V3]]/Tabela13[[#This Row],[V3]]</f>
        <v>-0.45454545454545459</v>
      </c>
      <c r="GK303" s="4">
        <f>Tabela13[[#This Row],[V2]]-Tabela13[[#This Row],[V4]]/Tabela13[[#This Row],[V4]]</f>
        <v>-0.45454545454545459</v>
      </c>
      <c r="GL303" s="4">
        <f t="shared" si="354"/>
        <v>0.89121151477532712</v>
      </c>
      <c r="GM303" s="4">
        <f t="shared" si="355"/>
        <v>1.4776453055141578</v>
      </c>
      <c r="GN303" s="4">
        <f t="shared" si="356"/>
        <v>0.60312952739712011</v>
      </c>
      <c r="GO303" s="3">
        <f t="shared" si="357"/>
        <v>1</v>
      </c>
      <c r="GP303" s="3">
        <v>100</v>
      </c>
      <c r="GQ303" s="3">
        <f t="shared" si="358"/>
        <v>0.21999999999999997</v>
      </c>
      <c r="GR303" s="3">
        <f t="shared" si="359"/>
        <v>21.999999999999996</v>
      </c>
      <c r="GS303" s="34">
        <f>COUNTIF($D$2:D302,Tabela13[[#This Row],[HomeTeam]])</f>
        <v>15</v>
      </c>
      <c r="GT303" s="34">
        <f>COUNTIF($E$2:E302,Tabela13[[#This Row],[AwayTeam]])</f>
        <v>15</v>
      </c>
      <c r="GU303" s="3">
        <f>IFERROR(AVERAGEIFS($AD$2:AD302,$D$2:D302,Tabela13[[#This Row],[HomeTeam]],$GS$2:GS302,"&gt;="&amp;Tabela13[[#This Row],[Contagem_H]]-5),"")</f>
        <v>0.26781569307885095</v>
      </c>
      <c r="GV303" s="3">
        <f>IFERROR(AVERAGEIFS($G$2:G302,$E$2:E302,Tabela13[[#This Row],[AwayTeam]],$GT$2:GT302,"&gt;="&amp;Tabela13[[#This Row],[Contagem_A]]-5),"")</f>
        <v>2.2000000000000002</v>
      </c>
      <c r="GW303" s="3">
        <f>IFERROR(AVERAGEIFS($GQ$2:GQ302,$D$2:D302,Tabela13[[#This Row],[HomeTeam]],$GS$2:GS302,"&gt;="&amp;Tabela13[[#This Row],[Contagem_H]]-5),"")</f>
        <v>-0.27400000000000002</v>
      </c>
    </row>
    <row r="304" spans="1:205" x14ac:dyDescent="0.25">
      <c r="A304" t="s">
        <v>127</v>
      </c>
      <c r="B304" t="s">
        <v>246</v>
      </c>
      <c r="C304" t="s">
        <v>162</v>
      </c>
      <c r="D304" t="s">
        <v>25</v>
      </c>
      <c r="E304" t="s">
        <v>135</v>
      </c>
      <c r="F304" s="3">
        <v>3</v>
      </c>
      <c r="G304" s="3">
        <v>1</v>
      </c>
      <c r="H304" s="3" t="str">
        <f t="shared" si="360"/>
        <v>H</v>
      </c>
      <c r="I304" s="3">
        <v>1.07</v>
      </c>
      <c r="J304" s="3">
        <v>15</v>
      </c>
      <c r="K304" s="3">
        <v>21</v>
      </c>
      <c r="L304" s="3">
        <v>1.17</v>
      </c>
      <c r="M304" s="3">
        <v>5</v>
      </c>
      <c r="N304" s="3">
        <f t="shared" si="289"/>
        <v>4</v>
      </c>
      <c r="O304" s="3">
        <f t="shared" si="290"/>
        <v>3</v>
      </c>
      <c r="P304" s="3">
        <f t="shared" si="291"/>
        <v>0</v>
      </c>
      <c r="Q304" s="3">
        <f t="shared" si="292"/>
        <v>4.8865153538050876E-2</v>
      </c>
      <c r="R304" s="3">
        <f t="shared" si="293"/>
        <v>5.4700854700854729E-2</v>
      </c>
      <c r="S304" s="3">
        <f t="shared" si="294"/>
        <v>1.1222857142857146</v>
      </c>
      <c r="T304" s="3">
        <f t="shared" si="295"/>
        <v>15.732977303070763</v>
      </c>
      <c r="U304" s="3">
        <f t="shared" si="296"/>
        <v>22.02616822429907</v>
      </c>
      <c r="V304" s="3">
        <f t="shared" si="297"/>
        <v>1.2271722296395196</v>
      </c>
      <c r="W304" s="3">
        <f t="shared" si="298"/>
        <v>5.2443257676902544</v>
      </c>
      <c r="X304" s="4">
        <f t="shared" si="299"/>
        <v>0.93457943925233644</v>
      </c>
      <c r="Y304" s="4">
        <f t="shared" si="300"/>
        <v>6.6666666666666666E-2</v>
      </c>
      <c r="Z304" s="4">
        <f t="shared" si="301"/>
        <v>4.7619047619047616E-2</v>
      </c>
      <c r="AA304" s="4">
        <f t="shared" si="302"/>
        <v>0.85470085470085477</v>
      </c>
      <c r="AB304" s="4">
        <f t="shared" si="303"/>
        <v>0.2</v>
      </c>
      <c r="AC304" s="4">
        <f t="shared" si="304"/>
        <v>1.9672897196261683</v>
      </c>
      <c r="AD304" s="4">
        <f t="shared" si="305"/>
        <v>0.52380952380952384</v>
      </c>
      <c r="AE304" s="4">
        <f t="shared" si="306"/>
        <v>0.96728971962616828</v>
      </c>
      <c r="AF304" s="4">
        <f t="shared" si="307"/>
        <v>1.5238095238095237</v>
      </c>
      <c r="AG304" s="4">
        <f>IFERROR(AVERAGE(Tabela13[[#This Row],[V1]],Tabela13[[#This Row],[V2]]),"")</f>
        <v>1.2455496217178461</v>
      </c>
      <c r="AH304" s="4">
        <f>IFERROR(AVERAGE(Tabela13[[#This Row],[V1]],Tabela13[[#This Row],[V3]]),"")</f>
        <v>1.4672897196261683</v>
      </c>
      <c r="AI304" s="4">
        <f>IFERROR(AVERAGE(Tabela13[[#This Row],[V1]],Tabela13[[#This Row],[V4]]),"")</f>
        <v>1.7455496217178461</v>
      </c>
      <c r="AJ304" s="4">
        <f>IFERROR(AVERAGE(Tabela13[[#This Row],[V2]],Tabela13[[#This Row],[V1]]),"")</f>
        <v>1.2455496217178461</v>
      </c>
      <c r="AK304" s="4">
        <f>IFERROR(AVERAGE(Tabela13[[#This Row],[V2]],Tabela13[[#This Row],[V3]]),"")</f>
        <v>0.74554962171784611</v>
      </c>
      <c r="AL304" s="4">
        <f>IFERROR(AVERAGE(Tabela13[[#This Row],[V2]],Tabela13[[#This Row],[V4]]),"")</f>
        <v>1.0238095238095237</v>
      </c>
      <c r="AM304" s="4">
        <f>IFERROR(AVERAGE(Tabela13[[#This Row],[V3]],Tabela13[[#This Row],[V1]]),"")</f>
        <v>1.4672897196261683</v>
      </c>
      <c r="AN304" s="4">
        <f>IFERROR(AVERAGE(Tabela13[[#This Row],[V3]],Tabela13[[#This Row],[V2]]),"")</f>
        <v>0.74554962171784611</v>
      </c>
      <c r="AO304" s="4">
        <f>IFERROR(AVERAGE(Tabela13[[#This Row],[V3]],Tabela13[[#This Row],[V4]]),"")</f>
        <v>1.2455496217178461</v>
      </c>
      <c r="AP304" s="4">
        <f>IFERROR(AVERAGE(Tabela13[[#This Row],[V4]],Tabela13[[#This Row],[V1]]),"")</f>
        <v>1.7455496217178461</v>
      </c>
      <c r="AQ304" s="4">
        <f>IFERROR(AVERAGE(Tabela13[[#This Row],[V4]],Tabela13[[#This Row],[V2]]),"")</f>
        <v>1.0238095238095237</v>
      </c>
      <c r="AR304" s="4">
        <f>IFERROR(AVERAGE(Tabela13[[#This Row],[V4]],Tabela13[[#This Row],[V3]]),"")</f>
        <v>1.2455496217178461</v>
      </c>
      <c r="AS304" s="4">
        <f>_xlfn.STDEV.S(Tabela13[[#This Row],[V1]:[V2]])</f>
        <v>1.0206946349704347</v>
      </c>
      <c r="AT304" s="4">
        <f>_xlfn.STDEV.S(Tabela13[[#This Row],[V1]],Tabela13[[#This Row],[V3]])</f>
        <v>0.70710678118654757</v>
      </c>
      <c r="AU304" s="4">
        <f>_xlfn.STDEV.S(Tabela13[[#This Row],[V1]],Tabela13[[#This Row],[V4]])</f>
        <v>0.31358785378388626</v>
      </c>
      <c r="AV304" s="4">
        <f>_xlfn.STDEV.S(Tabela13[[#This Row],[V2]],Tabela13[[#This Row],[V1]])</f>
        <v>1.0206946349704347</v>
      </c>
      <c r="AW304" s="4">
        <f>_xlfn.STDEV.S(Tabela13[[#This Row],[V2]],Tabela13[[#This Row],[V3]])</f>
        <v>0.31358785378388698</v>
      </c>
      <c r="AX304" s="4">
        <f>_xlfn.STDEV.S(Tabela13[[#This Row],[V42]],Tabela13[[#This Row],[V44]])</f>
        <v>1.7278014161569824</v>
      </c>
      <c r="AY304" s="4">
        <f>_xlfn.STDEV.S(Tabela13[[#This Row],[V3]],Tabela13[[#This Row],[V1]])</f>
        <v>0.70710678118654757</v>
      </c>
      <c r="AZ304" s="4">
        <f>_xlfn.STDEV.S(Tabela13[[#This Row],[V3]],Tabela13[[#This Row],[V2]])</f>
        <v>0.31358785378388698</v>
      </c>
      <c r="BA304" s="4">
        <f>_xlfn.STDEV.S(Tabela13[[#This Row],[V3]],Tabela13[[#This Row],[V4]])</f>
        <v>0.39351892740265909</v>
      </c>
      <c r="BB304" s="4">
        <f>_xlfn.STDEV.S(Tabela13[[#This Row],[V4]],Tabela13[[#This Row],[V1]])</f>
        <v>0.31358785378388626</v>
      </c>
      <c r="BC304" s="4">
        <f>_xlfn.STDEV.S(Tabela13[[#This Row],[V4]],Tabela13[[#This Row],[V2]])</f>
        <v>0.70710678118654724</v>
      </c>
      <c r="BD304" s="4">
        <f>_xlfn.STDEV.S(Tabela13[[#This Row],[V4]],Tabela13[[#This Row],[V3]])</f>
        <v>0.39351892740265909</v>
      </c>
      <c r="BE304" s="4">
        <f>Tabela13[[#This Row],[V17]]/Tabela13[[#This Row],[V5]]</f>
        <v>0.81947328084986748</v>
      </c>
      <c r="BF304" s="4">
        <f>Tabela13[[#This Row],[V18]]/Tabela13[[#This Row],[V6]]</f>
        <v>0.48191353877044962</v>
      </c>
      <c r="BG304" s="4">
        <f>Tabela13[[#This Row],[V19]]/Tabela13[[#This Row],[V7]]</f>
        <v>0.17964992222637322</v>
      </c>
      <c r="BH304" s="4">
        <f>Tabela13[[#This Row],[V20]]/Tabela13[[#This Row],[V8]]</f>
        <v>0.81947328084986748</v>
      </c>
      <c r="BI304" s="4">
        <f>Tabela13[[#This Row],[V21]]/Tabela13[[#This Row],[V9]]</f>
        <v>0.42061298758537169</v>
      </c>
      <c r="BJ304" s="4">
        <f>Tabela13[[#This Row],[V22]]/Tabela13[[#This Row],[V10]]</f>
        <v>1.6876199878742619</v>
      </c>
      <c r="BK304" s="4">
        <f>Tabela13[[#This Row],[V23]]/Tabela13[[#This Row],[V11]]</f>
        <v>0.48191353877044962</v>
      </c>
      <c r="BL304" s="4">
        <f>Tabela13[[#This Row],[V24]]/Tabela13[[#This Row],[V12]]</f>
        <v>0.42061298758537169</v>
      </c>
      <c r="BM304" s="4">
        <f>Tabela13[[#This Row],[V25]]/Tabela13[[#This Row],[V13]]</f>
        <v>0.31593998387629296</v>
      </c>
      <c r="BN304" s="4">
        <f>Tabela13[[#This Row],[V26]]/Tabela13[[#This Row],[V14]]</f>
        <v>0.17964992222637322</v>
      </c>
      <c r="BO304" s="4">
        <f>Tabela13[[#This Row],[V27]]/Tabela13[[#This Row],[V15]]</f>
        <v>0.69066243743802291</v>
      </c>
      <c r="BP304" s="4">
        <f>Tabela13[[#This Row],[V28]]/Tabela13[[#This Row],[V16]]</f>
        <v>0.31593998387629296</v>
      </c>
      <c r="BQ304" s="4">
        <f>Tabela13[[#This Row],[V1]]-Tabela13[[#This Row],[V2]]</f>
        <v>1.4434801958166443</v>
      </c>
      <c r="BR304" s="4">
        <f>Tabela13[[#This Row],[V1]]-Tabela13[[#This Row],[V3]]</f>
        <v>1</v>
      </c>
      <c r="BS304" s="4">
        <f>Tabela13[[#This Row],[V1]]-Tabela13[[#This Row],[V4]]</f>
        <v>0.44348019581664455</v>
      </c>
      <c r="BT304" s="4">
        <f>Tabela13[[#This Row],[V2]]-Tabela13[[#This Row],[V1]]</f>
        <v>-1.4434801958166443</v>
      </c>
      <c r="BU304" s="4">
        <f>Tabela13[[#This Row],[V2]]-Tabela13[[#This Row],[V3]]</f>
        <v>-0.44348019581664444</v>
      </c>
      <c r="BV304" s="4">
        <f>Tabela13[[#This Row],[V2]]-Tabela13[[#This Row],[V4]]</f>
        <v>-0.99999999999999989</v>
      </c>
      <c r="BW304" s="4">
        <f>AVERAGE(Tabela13[[#This Row],[V41]],Tabela13[[#This Row],[V42]])</f>
        <v>1.2217400979083222</v>
      </c>
      <c r="BX304" s="4">
        <f>AVERAGE(Tabela13[[#This Row],[V41]],Tabela13[[#This Row],[V43]])</f>
        <v>0.94348019581664444</v>
      </c>
      <c r="BY304" s="4">
        <f>AVERAGE(Tabela13[[#This Row],[V41]],Tabela13[[#This Row],[V44]])</f>
        <v>0</v>
      </c>
      <c r="BZ304" s="4">
        <f>AVERAGE(Tabela13[[#This Row],[V41]],Tabela13[[#This Row],[V45]])</f>
        <v>0.49999999999999994</v>
      </c>
      <c r="CA304" s="4">
        <f>AVERAGE(Tabela13[[#This Row],[V41]],Tabela13[[#This Row],[V46]])</f>
        <v>0.22174009790832222</v>
      </c>
      <c r="CB304" s="4">
        <f>AVERAGE(Tabela13[[#This Row],[V42]],Tabela13[[#This Row],[V41]])</f>
        <v>1.2217400979083222</v>
      </c>
      <c r="CC304" s="4">
        <f>AVERAGE(Tabela13[[#This Row],[V42]],Tabela13[[#This Row],[V43]])</f>
        <v>0.72174009790832228</v>
      </c>
      <c r="CD304" s="4">
        <f>AVERAGE(Tabela13[[#This Row],[V42]],Tabela13[[#This Row],[V44]])</f>
        <v>-0.22174009790832216</v>
      </c>
      <c r="CE304" s="4">
        <f>AVERAGE(Tabela13[[#This Row],[V42]],Tabela13[[#This Row],[V45]])</f>
        <v>0.27825990209167778</v>
      </c>
      <c r="CF304" s="4">
        <f>AVERAGE(Tabela13[[#This Row],[V42]],Tabela13[[#This Row],[V46]])</f>
        <v>0</v>
      </c>
      <c r="CG304" s="4">
        <f>AVERAGE(Tabela13[[#This Row],[V43]],Tabela13[[#This Row],[V41]])</f>
        <v>0.94348019581664444</v>
      </c>
      <c r="CH304" s="4">
        <f>AVERAGE(Tabela13[[#This Row],[V43]],Tabela13[[#This Row],[V42]])</f>
        <v>0.72174009790832228</v>
      </c>
      <c r="CI304" s="4">
        <f>AVERAGE(Tabela13[[#This Row],[V43]],Tabela13[[#This Row],[V44]])</f>
        <v>-0.49999999999999989</v>
      </c>
      <c r="CJ304" s="4">
        <f>AVERAGE(Tabela13[[#This Row],[V43]],Tabela13[[#This Row],[V45]])</f>
        <v>0</v>
      </c>
      <c r="CK304" s="4">
        <f>AVERAGE(Tabela13[[#This Row],[V43]],Tabela13[[#This Row],[V46]])</f>
        <v>-0.27825990209167767</v>
      </c>
      <c r="CL304" s="4">
        <f>AVERAGE(Tabela13[[#This Row],[V44]],Tabela13[[#This Row],[V41]])</f>
        <v>0</v>
      </c>
      <c r="CM304" s="4">
        <f>AVERAGE(Tabela13[[#This Row],[V44]],Tabela13[[#This Row],[V42]])</f>
        <v>-0.22174009790832216</v>
      </c>
      <c r="CN304" s="4">
        <f>AVERAGE(Tabela13[[#This Row],[V44]],Tabela13[[#This Row],[V43]])</f>
        <v>-0.49999999999999989</v>
      </c>
      <c r="CO304" s="4">
        <f>AVERAGE(Tabela13[[#This Row],[V44]],Tabela13[[#This Row],[V45]])</f>
        <v>-0.94348019581664433</v>
      </c>
      <c r="CP304" s="4">
        <f>AVERAGE(Tabela13[[#This Row],[V44]],Tabela13[[#This Row],[V46]])</f>
        <v>-1.2217400979083222</v>
      </c>
      <c r="CQ304" s="4">
        <f>AVERAGE(Tabela13[[#This Row],[V45]],Tabela13[[#This Row],[V41]])</f>
        <v>0.49999999999999994</v>
      </c>
      <c r="CR304" s="4">
        <f>AVERAGE(Tabela13[[#This Row],[V45]],Tabela13[[#This Row],[V42]])</f>
        <v>0.27825990209167778</v>
      </c>
      <c r="CS304" s="4">
        <f>AVERAGE(Tabela13[[#This Row],[V45]],Tabela13[[#This Row],[V43]])</f>
        <v>0</v>
      </c>
      <c r="CT304" s="4">
        <f>AVERAGE(Tabela13[[#This Row],[V45]],Tabela13[[#This Row],[V44]])</f>
        <v>-0.94348019581664433</v>
      </c>
      <c r="CU304" s="4">
        <f>AVERAGE(Tabela13[[#This Row],[V45]],Tabela13[[#This Row],[V46]])</f>
        <v>-0.72174009790832216</v>
      </c>
      <c r="CV304" s="4">
        <f>AVERAGE(Tabela13[[#This Row],[V46]],Tabela13[[#This Row],[V41]])</f>
        <v>0.22174009790832222</v>
      </c>
      <c r="CW304" s="4">
        <f>AVERAGE(Tabela13[[#This Row],[V46]],Tabela13[[#This Row],[V42]])</f>
        <v>0</v>
      </c>
      <c r="CX304" s="4">
        <f>AVERAGE(Tabela13[[#This Row],[V46]],Tabela13[[#This Row],[V43]])</f>
        <v>-0.27825990209167767</v>
      </c>
      <c r="CY304" s="4">
        <f>AVERAGE(Tabela13[[#This Row],[V46]],Tabela13[[#This Row],[V44]])</f>
        <v>-1.2217400979083222</v>
      </c>
      <c r="CZ304" s="4">
        <f>AVERAGE(Tabela13[[#This Row],[V46]],Tabela13[[#This Row],[V45]])</f>
        <v>-0.72174009790832216</v>
      </c>
      <c r="DA304" s="3">
        <f>_xlfn.STDEV.S(Tabela13[[#This Row],[V41]],Tabela13[[#This Row],[V42]])</f>
        <v>0.3135878537838877</v>
      </c>
      <c r="DB304" s="3">
        <f>_xlfn.STDEV.S(Tabela13[[#This Row],[V41]],Tabela13[[#This Row],[V43]])</f>
        <v>0.70710678118654757</v>
      </c>
      <c r="DC304" s="3">
        <f>_xlfn.STDEV.S(Tabela13[[#This Row],[V41]],Tabela13[[#This Row],[V44]])</f>
        <v>2.0413892699408693</v>
      </c>
      <c r="DD304" s="3">
        <f>_xlfn.STDEV.S(Tabela13[[#This Row],[V41]],Tabela13[[#This Row],[V45]])</f>
        <v>1.3342824887543221</v>
      </c>
      <c r="DE304" s="3">
        <f>_xlfn.STDEV.S(Tabela13[[#This Row],[V41]],Tabela13[[#This Row],[V46]])</f>
        <v>1.7278014161569821</v>
      </c>
      <c r="DF304" s="3">
        <f>_xlfn.STDEV.S(Tabela13[[#This Row],[V42]],Tabela13[[#This Row],[V41]])</f>
        <v>0.3135878537838877</v>
      </c>
      <c r="DG304" s="3">
        <f>_xlfn.STDEV.S(Tabela13[[#This Row],[V42]],Tabela13[[#This Row],[V43]])</f>
        <v>0.3935189274026602</v>
      </c>
      <c r="DH304" s="3">
        <f>_xlfn.STDEV.S(Tabela13[[#This Row],[V42]],Tabela13[[#This Row],[V44]])</f>
        <v>1.7278014161569824</v>
      </c>
      <c r="DI304" s="3">
        <f>_xlfn.STDEV.S(Tabela13[[#This Row],[V42]],Tabela13[[#This Row],[V45]])</f>
        <v>1.0206946349704349</v>
      </c>
      <c r="DJ304" s="3">
        <f>_xlfn.STDEV.S(Tabela13[[#This Row],[V42]],Tabela13[[#This Row],[V46]])</f>
        <v>1.4142135623730949</v>
      </c>
      <c r="DK304" s="3">
        <f>_xlfn.STDEV.S(Tabela13[[#This Row],[V43]],Tabela13[[#This Row],[V41]])</f>
        <v>0.70710678118654757</v>
      </c>
      <c r="DL304" s="3">
        <f>_xlfn.STDEV.S(Tabela13[[#This Row],[V43]],Tabela13[[#This Row],[V42]])</f>
        <v>0.3935189274026602</v>
      </c>
      <c r="DM304" s="3">
        <f>_xlfn.STDEV.S(Tabela13[[#This Row],[V43]],Tabela13[[#This Row],[V44]])</f>
        <v>1.3342824887543221</v>
      </c>
      <c r="DN304" s="3">
        <f>_xlfn.STDEV.S(Tabela13[[#This Row],[V43]],Tabela13[[#This Row],[V45]])</f>
        <v>0.62717570756777463</v>
      </c>
      <c r="DO304" s="3">
        <f>_xlfn.STDEV.S(Tabela13[[#This Row],[V43]],Tabela13[[#This Row],[V46]])</f>
        <v>1.0206946349704347</v>
      </c>
      <c r="DP304" s="3">
        <f>_xlfn.STDEV.S(Tabela13[[#This Row],[V44]],Tabela13[[#This Row],[V41]])</f>
        <v>2.0413892699408693</v>
      </c>
      <c r="DQ304" s="3">
        <f>_xlfn.STDEV.S(Tabela13[[#This Row],[V44]],Tabela13[[#This Row],[V42]])</f>
        <v>1.7278014161569824</v>
      </c>
      <c r="DR304" s="3">
        <f>_xlfn.STDEV.S(Tabela13[[#This Row],[V44]],Tabela13[[#This Row],[V43]])</f>
        <v>1.3342824887543221</v>
      </c>
      <c r="DS304" s="3">
        <f>_xlfn.STDEV.S(Tabela13[[#This Row],[V44]],Tabela13[[#This Row],[V45]])</f>
        <v>0.70710678118654779</v>
      </c>
      <c r="DT304" s="3">
        <f>_xlfn.STDEV.S(Tabela13[[#This Row],[V44]],Tabela13[[#This Row],[V46]])</f>
        <v>0.31358785378388698</v>
      </c>
      <c r="DU304" s="3">
        <f>_xlfn.STDEV.S(Tabela13[[#This Row],[V45]],Tabela13[[#This Row],[V41]])</f>
        <v>1.3342824887543221</v>
      </c>
      <c r="DV304" s="3">
        <f>_xlfn.STDEV.S(Tabela13[[#This Row],[V45]],Tabela13[[#This Row],[V42]])</f>
        <v>1.0206946349704349</v>
      </c>
      <c r="DW304" s="3">
        <f>_xlfn.STDEV.S(Tabela13[[#This Row],[V45]],Tabela13[[#This Row],[V43]])</f>
        <v>0.62717570756777463</v>
      </c>
      <c r="DX304" s="3">
        <f>_xlfn.STDEV.S(Tabela13[[#This Row],[V45]],Tabela13[[#This Row],[V44]])</f>
        <v>0.70710678118654779</v>
      </c>
      <c r="DY304" s="3">
        <f>_xlfn.STDEV.S(Tabela13[[#This Row],[V45]],Tabela13[[#This Row],[V46]])</f>
        <v>0.39351892740265992</v>
      </c>
      <c r="DZ304" s="3">
        <f>_xlfn.STDEV.S(Tabela13[[#This Row],[V46]],Tabela13[[#This Row],[V41]])</f>
        <v>1.7278014161569821</v>
      </c>
      <c r="EA304" s="3">
        <f>_xlfn.STDEV.S(Tabela13[[#This Row],[V46]],Tabela13[[#This Row],[V42]])</f>
        <v>1.4142135623730949</v>
      </c>
      <c r="EB304" s="3">
        <f>_xlfn.STDEV.S(Tabela13[[#This Row],[V46]],Tabela13[[#This Row],[V43]])</f>
        <v>1.0206946349704347</v>
      </c>
      <c r="EC304" s="3">
        <f>_xlfn.STDEV.S(Tabela13[[#This Row],[V46]],Tabela13[[#This Row],[V44]])</f>
        <v>0.31358785378388698</v>
      </c>
      <c r="ED304" s="3">
        <f>_xlfn.STDEV.S(Tabela13[[#This Row],[V46]],Tabela13[[#This Row],[V45]])</f>
        <v>0.39351892740265992</v>
      </c>
      <c r="EE304" s="3">
        <f t="shared" si="308"/>
        <v>0.25667312902373035</v>
      </c>
      <c r="EF304" s="3">
        <f t="shared" si="309"/>
        <v>0.74946647987083603</v>
      </c>
      <c r="EG304" s="3" t="str">
        <f t="shared" si="310"/>
        <v/>
      </c>
      <c r="EH304" s="3">
        <f t="shared" si="311"/>
        <v>2.6685649775086446</v>
      </c>
      <c r="EI304" s="3">
        <f t="shared" si="312"/>
        <v>7.7920116048263699</v>
      </c>
      <c r="EJ304" s="3">
        <f t="shared" si="313"/>
        <v>0.25667312902373035</v>
      </c>
      <c r="EK304" s="3">
        <f t="shared" si="314"/>
        <v>0.54523633721213338</v>
      </c>
      <c r="EL304" s="3">
        <f t="shared" si="315"/>
        <v>-7.7920116048263726</v>
      </c>
      <c r="EM304" s="3">
        <f t="shared" si="316"/>
        <v>3.6681340980065049</v>
      </c>
      <c r="EN304" s="3" t="str">
        <f t="shared" si="317"/>
        <v/>
      </c>
      <c r="EO304" s="3">
        <f t="shared" si="318"/>
        <v>0.74946647987083603</v>
      </c>
      <c r="EP304" s="3">
        <f t="shared" si="319"/>
        <v>0.54523633721213338</v>
      </c>
      <c r="EQ304" s="3">
        <f t="shared" si="320"/>
        <v>-2.6685649775086446</v>
      </c>
      <c r="ER304" s="3" t="str">
        <f t="shared" si="321"/>
        <v/>
      </c>
      <c r="ES304" s="3" t="str">
        <f t="shared" si="322"/>
        <v/>
      </c>
      <c r="ET304" s="3" t="str">
        <f t="shared" si="323"/>
        <v/>
      </c>
      <c r="EU304" s="3" t="str">
        <f t="shared" si="324"/>
        <v/>
      </c>
      <c r="EV304" s="3">
        <f t="shared" si="325"/>
        <v>-2.6685649775086446</v>
      </c>
      <c r="EW304" s="3">
        <f t="shared" si="326"/>
        <v>-0.74946647987083637</v>
      </c>
      <c r="EX304" s="3">
        <f t="shared" si="327"/>
        <v>-0.25667312902372974</v>
      </c>
      <c r="EY304" s="3">
        <f t="shared" si="328"/>
        <v>2.6685649775086446</v>
      </c>
      <c r="EZ304" s="3">
        <f t="shared" si="329"/>
        <v>3.6681340980065049</v>
      </c>
      <c r="FA304" s="3" t="str">
        <f t="shared" si="330"/>
        <v/>
      </c>
      <c r="FB304" s="3">
        <f t="shared" si="331"/>
        <v>-0.74946647987083637</v>
      </c>
      <c r="FC304" s="3">
        <f t="shared" si="332"/>
        <v>-0.54523633721213316</v>
      </c>
      <c r="FD304" s="3">
        <f t="shared" si="333"/>
        <v>7.7920116048263699</v>
      </c>
      <c r="FE304" s="3" t="str">
        <f t="shared" si="334"/>
        <v/>
      </c>
      <c r="FF304" s="3">
        <f t="shared" si="335"/>
        <v>-3.6681340980065058</v>
      </c>
      <c r="FG304" s="3">
        <f t="shared" si="336"/>
        <v>-0.25667312902372974</v>
      </c>
      <c r="FH304" s="3">
        <f t="shared" si="337"/>
        <v>-0.54523633721213316</v>
      </c>
      <c r="FI304" s="4">
        <f t="shared" si="338"/>
        <v>0.14285714285714285</v>
      </c>
      <c r="FJ304" s="4">
        <f t="shared" si="339"/>
        <v>0.93457943925233644</v>
      </c>
      <c r="FK304" s="4">
        <f t="shared" si="340"/>
        <v>2.7366768499660545</v>
      </c>
      <c r="FL304" s="4">
        <f t="shared" si="341"/>
        <v>0.19976238968092325</v>
      </c>
      <c r="FM304" s="4">
        <f>Tabela13[[#This Row],[V139]]-Tabela13[[#This Row],[V140]]</f>
        <v>2.5369144602851312</v>
      </c>
      <c r="FN304" s="4">
        <f>Tabela13[[#This Row],[V1]]-Tabela13[[#This Row],[V2]]/2</f>
        <v>1.7053849577214064</v>
      </c>
      <c r="FO304" s="4">
        <f>Tabela13[[#This Row],[V1]]-Tabela13[[#This Row],[V3]]/2</f>
        <v>1.4836448598130842</v>
      </c>
      <c r="FP304" s="4">
        <f>Tabela13[[#This Row],[V1]]-Tabela13[[#This Row],[V4]]/2</f>
        <v>1.2053849577214064</v>
      </c>
      <c r="FQ304" s="4">
        <f>Tabela13[[#This Row],[V2]]-Tabela13[[#This Row],[V1]]/2</f>
        <v>-0.4598353360035603</v>
      </c>
      <c r="FR304" s="4">
        <f>Tabela13[[#This Row],[V2]]-Tabela13[[#This Row],[V3]]/2</f>
        <v>4.0164663996439698E-2</v>
      </c>
      <c r="FS304" s="4">
        <f>Tabela13[[#This Row],[V2]]-Tabela13[[#This Row],[V4]]/2</f>
        <v>-0.23809523809523803</v>
      </c>
      <c r="FT304" s="4">
        <f t="shared" si="342"/>
        <v>1.0404533164798613</v>
      </c>
      <c r="FU304" s="4">
        <f t="shared" si="343"/>
        <v>0.97772314011947714</v>
      </c>
      <c r="FV304" s="4">
        <f t="shared" si="344"/>
        <v>0.87825916761391642</v>
      </c>
      <c r="FW304" s="4">
        <f t="shared" si="345"/>
        <v>-0.43100282598591094</v>
      </c>
      <c r="FX304" s="4">
        <f t="shared" si="346"/>
        <v>4.0143086995620934E-2</v>
      </c>
      <c r="FY304" s="4">
        <f t="shared" si="347"/>
        <v>-0.23374318086890136</v>
      </c>
      <c r="FZ304" s="4">
        <f t="shared" si="348"/>
        <v>187.28159696637502</v>
      </c>
      <c r="GA304" s="4">
        <f t="shared" si="349"/>
        <v>175.99016522150589</v>
      </c>
      <c r="GB304" s="4">
        <f t="shared" si="350"/>
        <v>158.08665017050495</v>
      </c>
      <c r="GC304" s="4">
        <f t="shared" si="351"/>
        <v>-77.580508677463968</v>
      </c>
      <c r="GD304" s="4">
        <f t="shared" si="352"/>
        <v>7.2257556592117682</v>
      </c>
      <c r="GE304" s="4">
        <f t="shared" si="353"/>
        <v>-42.07377255640224</v>
      </c>
      <c r="GF304" s="4">
        <f>Tabela13[[#This Row],[V1]]-Tabela13[[#This Row],[V2]]/Tabela13[[#This Row],[V2]]</f>
        <v>0.96728971962616828</v>
      </c>
      <c r="GG304" s="4">
        <f>Tabela13[[#This Row],[V1]]-Tabela13[[#This Row],[V3]]/Tabela13[[#This Row],[V3]]</f>
        <v>0.96728971962616828</v>
      </c>
      <c r="GH304" s="4">
        <f>Tabela13[[#This Row],[V1]]-Tabela13[[#This Row],[V4]]/Tabela13[[#This Row],[V4]]</f>
        <v>0.96728971962616828</v>
      </c>
      <c r="GI304" s="4">
        <f>Tabela13[[#This Row],[V2]]-Tabela13[[#This Row],[V1]]/Tabela13[[#This Row],[V1]]</f>
        <v>-0.47619047619047616</v>
      </c>
      <c r="GJ304" s="4">
        <f>Tabela13[[#This Row],[V2]]-Tabela13[[#This Row],[V3]]/Tabela13[[#This Row],[V3]]</f>
        <v>-0.47619047619047616</v>
      </c>
      <c r="GK304" s="4">
        <f>Tabela13[[#This Row],[V2]]-Tabela13[[#This Row],[V4]]/Tabela13[[#This Row],[V4]]</f>
        <v>-0.47619047619047616</v>
      </c>
      <c r="GL304" s="4">
        <f t="shared" si="354"/>
        <v>0.6315786264278761</v>
      </c>
      <c r="GM304" s="4">
        <f t="shared" si="355"/>
        <v>1.2455496217178461</v>
      </c>
      <c r="GN304" s="4">
        <f t="shared" si="356"/>
        <v>0.50706821744830277</v>
      </c>
      <c r="GO304" s="3">
        <f t="shared" si="357"/>
        <v>1</v>
      </c>
      <c r="GP304" s="3">
        <v>100</v>
      </c>
      <c r="GQ304" s="3">
        <f t="shared" si="358"/>
        <v>7.0000000000000062E-2</v>
      </c>
      <c r="GR304" s="3">
        <f t="shared" si="359"/>
        <v>7.0000000000000062</v>
      </c>
      <c r="GS304" s="34">
        <f>COUNTIF($D$2:D303,Tabela13[[#This Row],[HomeTeam]])</f>
        <v>15</v>
      </c>
      <c r="GT304" s="34">
        <f>COUNTIF($E$2:E303,Tabela13[[#This Row],[AwayTeam]])</f>
        <v>14</v>
      </c>
      <c r="GU304" s="3">
        <f>IFERROR(AVERAGEIFS($AD$2:AD303,$D$2:D303,Tabela13[[#This Row],[HomeTeam]],$GS$2:GS303,"&gt;="&amp;Tabela13[[#This Row],[Contagem_H]]-5),"")</f>
        <v>0.59998017820735483</v>
      </c>
      <c r="GV304" s="3">
        <f>IFERROR(AVERAGEIFS($G$2:G303,$E$2:E303,Tabela13[[#This Row],[AwayTeam]],$GT$2:GT303,"&gt;="&amp;Tabela13[[#This Row],[Contagem_A]]-5),"")</f>
        <v>1.4</v>
      </c>
      <c r="GW304" s="3">
        <f>IFERROR(AVERAGEIFS($GQ$2:GQ303,$D$2:D303,Tabela13[[#This Row],[HomeTeam]],$GS$2:GS303,"&gt;="&amp;Tabela13[[#This Row],[Contagem_H]]-5),"")</f>
        <v>7.8000000000000028E-2</v>
      </c>
    </row>
    <row r="305" spans="1:205" x14ac:dyDescent="0.25">
      <c r="A305" t="s">
        <v>127</v>
      </c>
      <c r="B305" t="s">
        <v>246</v>
      </c>
      <c r="C305" t="s">
        <v>244</v>
      </c>
      <c r="D305" t="s">
        <v>24</v>
      </c>
      <c r="E305" t="s">
        <v>141</v>
      </c>
      <c r="F305" s="3">
        <v>4</v>
      </c>
      <c r="G305" s="3">
        <v>3</v>
      </c>
      <c r="H305" s="3" t="str">
        <f t="shared" si="360"/>
        <v>H</v>
      </c>
      <c r="I305" s="3">
        <v>1.8</v>
      </c>
      <c r="J305" s="3">
        <v>4.2</v>
      </c>
      <c r="K305" s="3">
        <v>4</v>
      </c>
      <c r="L305" s="3">
        <v>1.4</v>
      </c>
      <c r="M305" s="3">
        <v>3</v>
      </c>
      <c r="N305" s="3">
        <f t="shared" si="289"/>
        <v>7</v>
      </c>
      <c r="O305" s="3">
        <f t="shared" si="290"/>
        <v>3</v>
      </c>
      <c r="P305" s="3">
        <f t="shared" si="291"/>
        <v>0</v>
      </c>
      <c r="Q305" s="3">
        <f t="shared" si="292"/>
        <v>4.3650793650793718E-2</v>
      </c>
      <c r="R305" s="3">
        <f t="shared" si="293"/>
        <v>4.7619047619047561E-2</v>
      </c>
      <c r="S305" s="3">
        <f t="shared" si="294"/>
        <v>1.8785714285714288</v>
      </c>
      <c r="T305" s="3">
        <f t="shared" si="295"/>
        <v>4.3833333333333337</v>
      </c>
      <c r="U305" s="3">
        <f t="shared" si="296"/>
        <v>4.1746031746031749</v>
      </c>
      <c r="V305" s="3">
        <f t="shared" si="297"/>
        <v>1.461111111111111</v>
      </c>
      <c r="W305" s="3">
        <f t="shared" si="298"/>
        <v>3.1309523809523814</v>
      </c>
      <c r="X305" s="4">
        <f t="shared" si="299"/>
        <v>0.55555555555555558</v>
      </c>
      <c r="Y305" s="4">
        <f t="shared" si="300"/>
        <v>0.23809523809523808</v>
      </c>
      <c r="Z305" s="4">
        <f t="shared" si="301"/>
        <v>0.25</v>
      </c>
      <c r="AA305" s="4">
        <f t="shared" si="302"/>
        <v>0.7142857142857143</v>
      </c>
      <c r="AB305" s="4">
        <f t="shared" si="303"/>
        <v>0.33333333333333331</v>
      </c>
      <c r="AC305" s="4">
        <f t="shared" si="304"/>
        <v>2.2777777777777777</v>
      </c>
      <c r="AD305" s="4">
        <f t="shared" si="305"/>
        <v>1.625</v>
      </c>
      <c r="AE305" s="4">
        <f t="shared" si="306"/>
        <v>1.7777777777777777</v>
      </c>
      <c r="AF305" s="4">
        <f t="shared" si="307"/>
        <v>2.125</v>
      </c>
      <c r="AG305" s="4">
        <f>IFERROR(AVERAGE(Tabela13[[#This Row],[V1]],Tabela13[[#This Row],[V2]]),"")</f>
        <v>1.9513888888888888</v>
      </c>
      <c r="AH305" s="4">
        <f>IFERROR(AVERAGE(Tabela13[[#This Row],[V1]],Tabela13[[#This Row],[V3]]),"")</f>
        <v>2.0277777777777777</v>
      </c>
      <c r="AI305" s="4">
        <f>IFERROR(AVERAGE(Tabela13[[#This Row],[V1]],Tabela13[[#This Row],[V4]]),"")</f>
        <v>2.2013888888888888</v>
      </c>
      <c r="AJ305" s="4">
        <f>IFERROR(AVERAGE(Tabela13[[#This Row],[V2]],Tabela13[[#This Row],[V1]]),"")</f>
        <v>1.9513888888888888</v>
      </c>
      <c r="AK305" s="4">
        <f>IFERROR(AVERAGE(Tabela13[[#This Row],[V2]],Tabela13[[#This Row],[V3]]),"")</f>
        <v>1.7013888888888888</v>
      </c>
      <c r="AL305" s="4">
        <f>IFERROR(AVERAGE(Tabela13[[#This Row],[V2]],Tabela13[[#This Row],[V4]]),"")</f>
        <v>1.875</v>
      </c>
      <c r="AM305" s="4">
        <f>IFERROR(AVERAGE(Tabela13[[#This Row],[V3]],Tabela13[[#This Row],[V1]]),"")</f>
        <v>2.0277777777777777</v>
      </c>
      <c r="AN305" s="4">
        <f>IFERROR(AVERAGE(Tabela13[[#This Row],[V3]],Tabela13[[#This Row],[V2]]),"")</f>
        <v>1.7013888888888888</v>
      </c>
      <c r="AO305" s="4">
        <f>IFERROR(AVERAGE(Tabela13[[#This Row],[V3]],Tabela13[[#This Row],[V4]]),"")</f>
        <v>1.9513888888888888</v>
      </c>
      <c r="AP305" s="4">
        <f>IFERROR(AVERAGE(Tabela13[[#This Row],[V4]],Tabela13[[#This Row],[V1]]),"")</f>
        <v>2.2013888888888888</v>
      </c>
      <c r="AQ305" s="4">
        <f>IFERROR(AVERAGE(Tabela13[[#This Row],[V4]],Tabela13[[#This Row],[V2]]),"")</f>
        <v>1.875</v>
      </c>
      <c r="AR305" s="4">
        <f>IFERROR(AVERAGE(Tabela13[[#This Row],[V4]],Tabela13[[#This Row],[V3]]),"")</f>
        <v>1.9513888888888888</v>
      </c>
      <c r="AS305" s="4">
        <f>_xlfn.STDEV.S(Tabela13[[#This Row],[V1]:[V2]])</f>
        <v>0.46158359327455178</v>
      </c>
      <c r="AT305" s="4">
        <f>_xlfn.STDEV.S(Tabela13[[#This Row],[V1]],Tabela13[[#This Row],[V3]])</f>
        <v>0.35355339059327628</v>
      </c>
      <c r="AU305" s="4">
        <f>_xlfn.STDEV.S(Tabela13[[#This Row],[V1]],Tabela13[[#This Row],[V4]])</f>
        <v>0.10803020268127803</v>
      </c>
      <c r="AV305" s="4">
        <f>_xlfn.STDEV.S(Tabela13[[#This Row],[V2]],Tabela13[[#This Row],[V1]])</f>
        <v>0.46158359327455178</v>
      </c>
      <c r="AW305" s="4">
        <f>_xlfn.STDEV.S(Tabela13[[#This Row],[V2]],Tabela13[[#This Row],[V3]])</f>
        <v>0.10803020268127803</v>
      </c>
      <c r="AX305" s="4">
        <f>_xlfn.STDEV.S(Tabela13[[#This Row],[V42]],Tabela13[[#This Row],[V44]])</f>
        <v>0.81513698386782552</v>
      </c>
      <c r="AY305" s="4">
        <f>_xlfn.STDEV.S(Tabela13[[#This Row],[V3]],Tabela13[[#This Row],[V1]])</f>
        <v>0.35355339059327628</v>
      </c>
      <c r="AZ305" s="4">
        <f>_xlfn.STDEV.S(Tabela13[[#This Row],[V3]],Tabela13[[#This Row],[V2]])</f>
        <v>0.10803020268127803</v>
      </c>
      <c r="BA305" s="4">
        <f>_xlfn.STDEV.S(Tabela13[[#This Row],[V3]],Tabela13[[#This Row],[V4]])</f>
        <v>0.24552318791199573</v>
      </c>
      <c r="BB305" s="4">
        <f>_xlfn.STDEV.S(Tabela13[[#This Row],[V4]],Tabela13[[#This Row],[V1]])</f>
        <v>0.10803020268127803</v>
      </c>
      <c r="BC305" s="4">
        <f>_xlfn.STDEV.S(Tabela13[[#This Row],[V4]],Tabela13[[#This Row],[V2]])</f>
        <v>0.35355339059327379</v>
      </c>
      <c r="BD305" s="4">
        <f>_xlfn.STDEV.S(Tabela13[[#This Row],[V4]],Tabela13[[#This Row],[V3]])</f>
        <v>0.24552318791199573</v>
      </c>
      <c r="BE305" s="4">
        <f>Tabela13[[#This Row],[V17]]/Tabela13[[#This Row],[V5]]</f>
        <v>0.23654105847521514</v>
      </c>
      <c r="BF305" s="4">
        <f>Tabela13[[#This Row],[V18]]/Tabela13[[#This Row],[V6]]</f>
        <v>0.17435509673093078</v>
      </c>
      <c r="BG305" s="4">
        <f>Tabela13[[#This Row],[V19]]/Tabela13[[#This Row],[V7]]</f>
        <v>4.9073656738498533E-2</v>
      </c>
      <c r="BH305" s="4">
        <f>Tabela13[[#This Row],[V20]]/Tabela13[[#This Row],[V8]]</f>
        <v>0.23654105847521514</v>
      </c>
      <c r="BI305" s="4">
        <f>Tabela13[[#This Row],[V21]]/Tabela13[[#This Row],[V9]]</f>
        <v>6.3495302800424633E-2</v>
      </c>
      <c r="BJ305" s="4">
        <f>Tabela13[[#This Row],[V22]]/Tabela13[[#This Row],[V10]]</f>
        <v>0.43473972472950695</v>
      </c>
      <c r="BK305" s="4">
        <f>Tabela13[[#This Row],[V23]]/Tabela13[[#This Row],[V11]]</f>
        <v>0.17435509673093078</v>
      </c>
      <c r="BL305" s="4">
        <f>Tabela13[[#This Row],[V24]]/Tabela13[[#This Row],[V12]]</f>
        <v>6.3495302800424633E-2</v>
      </c>
      <c r="BM305" s="4">
        <f>Tabela13[[#This Row],[V25]]/Tabela13[[#This Row],[V13]]</f>
        <v>0.12581971195490174</v>
      </c>
      <c r="BN305" s="4">
        <f>Tabela13[[#This Row],[V26]]/Tabela13[[#This Row],[V14]]</f>
        <v>4.9073656738498533E-2</v>
      </c>
      <c r="BO305" s="4">
        <f>Tabela13[[#This Row],[V27]]/Tabela13[[#This Row],[V15]]</f>
        <v>0.1885618083164127</v>
      </c>
      <c r="BP305" s="4">
        <f>Tabela13[[#This Row],[V28]]/Tabela13[[#This Row],[V16]]</f>
        <v>0.12581971195490174</v>
      </c>
      <c r="BQ305" s="4">
        <f>Tabela13[[#This Row],[V1]]-Tabela13[[#This Row],[V2]]</f>
        <v>0.65277777777777768</v>
      </c>
      <c r="BR305" s="4">
        <f>Tabela13[[#This Row],[V1]]-Tabela13[[#This Row],[V3]]</f>
        <v>0.5</v>
      </c>
      <c r="BS305" s="4">
        <f>Tabela13[[#This Row],[V1]]-Tabela13[[#This Row],[V4]]</f>
        <v>0.15277777777777768</v>
      </c>
      <c r="BT305" s="4">
        <f>Tabela13[[#This Row],[V2]]-Tabela13[[#This Row],[V1]]</f>
        <v>-0.65277777777777768</v>
      </c>
      <c r="BU305" s="4">
        <f>Tabela13[[#This Row],[V2]]-Tabela13[[#This Row],[V3]]</f>
        <v>-0.15277777777777768</v>
      </c>
      <c r="BV305" s="4">
        <f>Tabela13[[#This Row],[V2]]-Tabela13[[#This Row],[V4]]</f>
        <v>-0.5</v>
      </c>
      <c r="BW305" s="4">
        <f>AVERAGE(Tabela13[[#This Row],[V41]],Tabela13[[#This Row],[V42]])</f>
        <v>0.57638888888888884</v>
      </c>
      <c r="BX305" s="4">
        <f>AVERAGE(Tabela13[[#This Row],[V41]],Tabela13[[#This Row],[V43]])</f>
        <v>0.40277777777777768</v>
      </c>
      <c r="BY305" s="4">
        <f>AVERAGE(Tabela13[[#This Row],[V41]],Tabela13[[#This Row],[V44]])</f>
        <v>0</v>
      </c>
      <c r="BZ305" s="4">
        <f>AVERAGE(Tabela13[[#This Row],[V41]],Tabela13[[#This Row],[V45]])</f>
        <v>0.25</v>
      </c>
      <c r="CA305" s="4">
        <f>AVERAGE(Tabela13[[#This Row],[V41]],Tabela13[[#This Row],[V46]])</f>
        <v>7.638888888888884E-2</v>
      </c>
      <c r="CB305" s="4">
        <f>AVERAGE(Tabela13[[#This Row],[V42]],Tabela13[[#This Row],[V41]])</f>
        <v>0.57638888888888884</v>
      </c>
      <c r="CC305" s="4">
        <f>AVERAGE(Tabela13[[#This Row],[V42]],Tabela13[[#This Row],[V43]])</f>
        <v>0.32638888888888884</v>
      </c>
      <c r="CD305" s="4">
        <f>AVERAGE(Tabela13[[#This Row],[V42]],Tabela13[[#This Row],[V44]])</f>
        <v>-7.638888888888884E-2</v>
      </c>
      <c r="CE305" s="4">
        <f>AVERAGE(Tabela13[[#This Row],[V42]],Tabela13[[#This Row],[V45]])</f>
        <v>0.17361111111111116</v>
      </c>
      <c r="CF305" s="4">
        <f>AVERAGE(Tabela13[[#This Row],[V42]],Tabela13[[#This Row],[V46]])</f>
        <v>0</v>
      </c>
      <c r="CG305" s="4">
        <f>AVERAGE(Tabela13[[#This Row],[V43]],Tabela13[[#This Row],[V41]])</f>
        <v>0.40277777777777768</v>
      </c>
      <c r="CH305" s="4">
        <f>AVERAGE(Tabela13[[#This Row],[V43]],Tabela13[[#This Row],[V42]])</f>
        <v>0.32638888888888884</v>
      </c>
      <c r="CI305" s="4">
        <f>AVERAGE(Tabela13[[#This Row],[V43]],Tabela13[[#This Row],[V44]])</f>
        <v>-0.25</v>
      </c>
      <c r="CJ305" s="4">
        <f>AVERAGE(Tabela13[[#This Row],[V43]],Tabela13[[#This Row],[V45]])</f>
        <v>0</v>
      </c>
      <c r="CK305" s="4">
        <f>AVERAGE(Tabela13[[#This Row],[V43]],Tabela13[[#This Row],[V46]])</f>
        <v>-0.17361111111111116</v>
      </c>
      <c r="CL305" s="4">
        <f>AVERAGE(Tabela13[[#This Row],[V44]],Tabela13[[#This Row],[V41]])</f>
        <v>0</v>
      </c>
      <c r="CM305" s="4">
        <f>AVERAGE(Tabela13[[#This Row],[V44]],Tabela13[[#This Row],[V42]])</f>
        <v>-7.638888888888884E-2</v>
      </c>
      <c r="CN305" s="4">
        <f>AVERAGE(Tabela13[[#This Row],[V44]],Tabela13[[#This Row],[V43]])</f>
        <v>-0.25</v>
      </c>
      <c r="CO305" s="4">
        <f>AVERAGE(Tabela13[[#This Row],[V44]],Tabela13[[#This Row],[V45]])</f>
        <v>-0.40277777777777768</v>
      </c>
      <c r="CP305" s="4">
        <f>AVERAGE(Tabela13[[#This Row],[V44]],Tabela13[[#This Row],[V46]])</f>
        <v>-0.57638888888888884</v>
      </c>
      <c r="CQ305" s="4">
        <f>AVERAGE(Tabela13[[#This Row],[V45]],Tabela13[[#This Row],[V41]])</f>
        <v>0.25</v>
      </c>
      <c r="CR305" s="4">
        <f>AVERAGE(Tabela13[[#This Row],[V45]],Tabela13[[#This Row],[V42]])</f>
        <v>0.17361111111111116</v>
      </c>
      <c r="CS305" s="4">
        <f>AVERAGE(Tabela13[[#This Row],[V45]],Tabela13[[#This Row],[V43]])</f>
        <v>0</v>
      </c>
      <c r="CT305" s="4">
        <f>AVERAGE(Tabela13[[#This Row],[V45]],Tabela13[[#This Row],[V44]])</f>
        <v>-0.40277777777777768</v>
      </c>
      <c r="CU305" s="4">
        <f>AVERAGE(Tabela13[[#This Row],[V45]],Tabela13[[#This Row],[V46]])</f>
        <v>-0.32638888888888884</v>
      </c>
      <c r="CV305" s="4">
        <f>AVERAGE(Tabela13[[#This Row],[V46]],Tabela13[[#This Row],[V41]])</f>
        <v>7.638888888888884E-2</v>
      </c>
      <c r="CW305" s="4">
        <f>AVERAGE(Tabela13[[#This Row],[V46]],Tabela13[[#This Row],[V42]])</f>
        <v>0</v>
      </c>
      <c r="CX305" s="4">
        <f>AVERAGE(Tabela13[[#This Row],[V46]],Tabela13[[#This Row],[V43]])</f>
        <v>-0.17361111111111116</v>
      </c>
      <c r="CY305" s="4">
        <f>AVERAGE(Tabela13[[#This Row],[V46]],Tabela13[[#This Row],[V44]])</f>
        <v>-0.57638888888888884</v>
      </c>
      <c r="CZ305" s="4">
        <f>AVERAGE(Tabela13[[#This Row],[V46]],Tabela13[[#This Row],[V45]])</f>
        <v>-0.32638888888888884</v>
      </c>
      <c r="DA305" s="3">
        <f>_xlfn.STDEV.S(Tabela13[[#This Row],[V41]],Tabela13[[#This Row],[V42]])</f>
        <v>0.10803020268127791</v>
      </c>
      <c r="DB305" s="3">
        <f>_xlfn.STDEV.S(Tabela13[[#This Row],[V41]],Tabela13[[#This Row],[V43]])</f>
        <v>0.35355339059327379</v>
      </c>
      <c r="DC305" s="3">
        <f>_xlfn.STDEV.S(Tabela13[[#This Row],[V41]],Tabela13[[#This Row],[V44]])</f>
        <v>0.92316718654910357</v>
      </c>
      <c r="DD305" s="3">
        <f>_xlfn.STDEV.S(Tabela13[[#This Row],[V41]],Tabela13[[#This Row],[V45]])</f>
        <v>0.56961379595582984</v>
      </c>
      <c r="DE305" s="3">
        <f>_xlfn.STDEV.S(Tabela13[[#This Row],[V41]],Tabela13[[#This Row],[V46]])</f>
        <v>0.81513698386782552</v>
      </c>
      <c r="DF305" s="3">
        <f>_xlfn.STDEV.S(Tabela13[[#This Row],[V42]],Tabela13[[#This Row],[V41]])</f>
        <v>0.10803020268127791</v>
      </c>
      <c r="DG305" s="3">
        <f>_xlfn.STDEV.S(Tabela13[[#This Row],[V42]],Tabela13[[#This Row],[V43]])</f>
        <v>0.24552318791199576</v>
      </c>
      <c r="DH305" s="3">
        <f>_xlfn.STDEV.S(Tabela13[[#This Row],[V42]],Tabela13[[#This Row],[V44]])</f>
        <v>0.81513698386782552</v>
      </c>
      <c r="DI305" s="3">
        <f>_xlfn.STDEV.S(Tabela13[[#This Row],[V42]],Tabela13[[#This Row],[V45]])</f>
        <v>0.46158359327455178</v>
      </c>
      <c r="DJ305" s="3">
        <f>_xlfn.STDEV.S(Tabela13[[#This Row],[V42]],Tabela13[[#This Row],[V46]])</f>
        <v>0.70710678118654757</v>
      </c>
      <c r="DK305" s="3">
        <f>_xlfn.STDEV.S(Tabela13[[#This Row],[V43]],Tabela13[[#This Row],[V41]])</f>
        <v>0.35355339059327379</v>
      </c>
      <c r="DL305" s="3">
        <f>_xlfn.STDEV.S(Tabela13[[#This Row],[V43]],Tabela13[[#This Row],[V42]])</f>
        <v>0.24552318791199576</v>
      </c>
      <c r="DM305" s="3">
        <f>_xlfn.STDEV.S(Tabela13[[#This Row],[V43]],Tabela13[[#This Row],[V44]])</f>
        <v>0.56961379595582984</v>
      </c>
      <c r="DN305" s="3">
        <f>_xlfn.STDEV.S(Tabela13[[#This Row],[V43]],Tabela13[[#This Row],[V45]])</f>
        <v>0.21606040536255605</v>
      </c>
      <c r="DO305" s="3">
        <f>_xlfn.STDEV.S(Tabela13[[#This Row],[V43]],Tabela13[[#This Row],[V46]])</f>
        <v>0.46158359327455178</v>
      </c>
      <c r="DP305" s="3">
        <f>_xlfn.STDEV.S(Tabela13[[#This Row],[V44]],Tabela13[[#This Row],[V41]])</f>
        <v>0.92316718654910357</v>
      </c>
      <c r="DQ305" s="3">
        <f>_xlfn.STDEV.S(Tabela13[[#This Row],[V44]],Tabela13[[#This Row],[V42]])</f>
        <v>0.81513698386782552</v>
      </c>
      <c r="DR305" s="3">
        <f>_xlfn.STDEV.S(Tabela13[[#This Row],[V44]],Tabela13[[#This Row],[V43]])</f>
        <v>0.56961379595582984</v>
      </c>
      <c r="DS305" s="3">
        <f>_xlfn.STDEV.S(Tabela13[[#This Row],[V44]],Tabela13[[#This Row],[V45]])</f>
        <v>0.35355339059327379</v>
      </c>
      <c r="DT305" s="3">
        <f>_xlfn.STDEV.S(Tabela13[[#This Row],[V44]],Tabela13[[#This Row],[V46]])</f>
        <v>0.10803020268127791</v>
      </c>
      <c r="DU305" s="3">
        <f>_xlfn.STDEV.S(Tabela13[[#This Row],[V45]],Tabela13[[#This Row],[V41]])</f>
        <v>0.56961379595582984</v>
      </c>
      <c r="DV305" s="3">
        <f>_xlfn.STDEV.S(Tabela13[[#This Row],[V45]],Tabela13[[#This Row],[V42]])</f>
        <v>0.46158359327455178</v>
      </c>
      <c r="DW305" s="3">
        <f>_xlfn.STDEV.S(Tabela13[[#This Row],[V45]],Tabela13[[#This Row],[V43]])</f>
        <v>0.21606040536255605</v>
      </c>
      <c r="DX305" s="3">
        <f>_xlfn.STDEV.S(Tabela13[[#This Row],[V45]],Tabela13[[#This Row],[V44]])</f>
        <v>0.35355339059327379</v>
      </c>
      <c r="DY305" s="3">
        <f>_xlfn.STDEV.S(Tabela13[[#This Row],[V45]],Tabela13[[#This Row],[V46]])</f>
        <v>0.24552318791199576</v>
      </c>
      <c r="DZ305" s="3">
        <f>_xlfn.STDEV.S(Tabela13[[#This Row],[V46]],Tabela13[[#This Row],[V41]])</f>
        <v>0.81513698386782552</v>
      </c>
      <c r="EA305" s="3">
        <f>_xlfn.STDEV.S(Tabela13[[#This Row],[V46]],Tabela13[[#This Row],[V42]])</f>
        <v>0.70710678118654757</v>
      </c>
      <c r="EB305" s="3">
        <f>_xlfn.STDEV.S(Tabela13[[#This Row],[V46]],Tabela13[[#This Row],[V43]])</f>
        <v>0.46158359327455178</v>
      </c>
      <c r="EC305" s="3">
        <f>_xlfn.STDEV.S(Tabela13[[#This Row],[V46]],Tabela13[[#This Row],[V44]])</f>
        <v>0.10803020268127791</v>
      </c>
      <c r="ED305" s="3">
        <f>_xlfn.STDEV.S(Tabela13[[#This Row],[V46]],Tabela13[[#This Row],[V45]])</f>
        <v>0.24552318791199576</v>
      </c>
      <c r="EE305" s="3">
        <f t="shared" si="308"/>
        <v>0.18742589380848218</v>
      </c>
      <c r="EF305" s="3">
        <f t="shared" si="309"/>
        <v>0.87778772836950758</v>
      </c>
      <c r="EG305" s="3" t="str">
        <f t="shared" si="310"/>
        <v/>
      </c>
      <c r="EH305" s="3">
        <f t="shared" si="311"/>
        <v>2.2784551838233194</v>
      </c>
      <c r="EI305" s="3">
        <f t="shared" si="312"/>
        <v>10.67088415245154</v>
      </c>
      <c r="EJ305" s="3">
        <f t="shared" si="313"/>
        <v>0.18742589380848218</v>
      </c>
      <c r="EK305" s="3">
        <f t="shared" si="314"/>
        <v>0.75224125658143393</v>
      </c>
      <c r="EL305" s="3">
        <f t="shared" si="315"/>
        <v>-10.67088415245154</v>
      </c>
      <c r="EM305" s="3">
        <f t="shared" si="316"/>
        <v>2.6587214972614177</v>
      </c>
      <c r="EN305" s="3" t="str">
        <f t="shared" si="317"/>
        <v/>
      </c>
      <c r="EO305" s="3">
        <f t="shared" si="318"/>
        <v>0.87778772836950758</v>
      </c>
      <c r="EP305" s="3">
        <f t="shared" si="319"/>
        <v>0.75224125658143393</v>
      </c>
      <c r="EQ305" s="3">
        <f t="shared" si="320"/>
        <v>-2.2784551838233194</v>
      </c>
      <c r="ER305" s="3" t="str">
        <f t="shared" si="321"/>
        <v/>
      </c>
      <c r="ES305" s="3" t="str">
        <f t="shared" si="322"/>
        <v/>
      </c>
      <c r="ET305" s="3" t="str">
        <f t="shared" si="323"/>
        <v/>
      </c>
      <c r="EU305" s="3" t="str">
        <f t="shared" si="324"/>
        <v/>
      </c>
      <c r="EV305" s="3">
        <f t="shared" si="325"/>
        <v>-2.2784551838233194</v>
      </c>
      <c r="EW305" s="3">
        <f t="shared" si="326"/>
        <v>-0.87778772836950758</v>
      </c>
      <c r="EX305" s="3">
        <f t="shared" si="327"/>
        <v>-0.18742589380848218</v>
      </c>
      <c r="EY305" s="3">
        <f t="shared" si="328"/>
        <v>2.2784551838233194</v>
      </c>
      <c r="EZ305" s="3">
        <f t="shared" si="329"/>
        <v>2.6587214972614177</v>
      </c>
      <c r="FA305" s="3" t="str">
        <f t="shared" si="330"/>
        <v/>
      </c>
      <c r="FB305" s="3">
        <f t="shared" si="331"/>
        <v>-0.87778772836950758</v>
      </c>
      <c r="FC305" s="3">
        <f t="shared" si="332"/>
        <v>-0.75224125658143393</v>
      </c>
      <c r="FD305" s="3">
        <f t="shared" si="333"/>
        <v>10.67088415245154</v>
      </c>
      <c r="FE305" s="3" t="str">
        <f t="shared" si="334"/>
        <v/>
      </c>
      <c r="FF305" s="3">
        <f t="shared" si="335"/>
        <v>-2.6587214972614177</v>
      </c>
      <c r="FG305" s="3">
        <f t="shared" si="336"/>
        <v>-0.18742589380848218</v>
      </c>
      <c r="FH305" s="3">
        <f t="shared" si="337"/>
        <v>-0.75224125658143393</v>
      </c>
      <c r="FI305" s="4">
        <f t="shared" si="338"/>
        <v>1</v>
      </c>
      <c r="FJ305" s="4">
        <f t="shared" si="339"/>
        <v>1.6666666666666667</v>
      </c>
      <c r="FK305" s="4">
        <f t="shared" si="340"/>
        <v>1.8250950570342201</v>
      </c>
      <c r="FL305" s="4">
        <f t="shared" si="341"/>
        <v>0.94676806083650189</v>
      </c>
      <c r="FM305" s="4">
        <f>Tabela13[[#This Row],[V139]]-Tabela13[[#This Row],[V140]]</f>
        <v>0.87832699619771826</v>
      </c>
      <c r="FN305" s="4">
        <f>Tabela13[[#This Row],[V1]]-Tabela13[[#This Row],[V2]]/2</f>
        <v>1.4652777777777777</v>
      </c>
      <c r="FO305" s="4">
        <f>Tabela13[[#This Row],[V1]]-Tabela13[[#This Row],[V3]]/2</f>
        <v>1.3888888888888888</v>
      </c>
      <c r="FP305" s="4">
        <f>Tabela13[[#This Row],[V1]]-Tabela13[[#This Row],[V4]]/2</f>
        <v>1.2152777777777777</v>
      </c>
      <c r="FQ305" s="4">
        <f>Tabela13[[#This Row],[V2]]-Tabela13[[#This Row],[V1]]/2</f>
        <v>0.48611111111111116</v>
      </c>
      <c r="FR305" s="4">
        <f>Tabela13[[#This Row],[V2]]-Tabela13[[#This Row],[V3]]/2</f>
        <v>0.73611111111111116</v>
      </c>
      <c r="FS305" s="4">
        <f>Tabela13[[#This Row],[V2]]-Tabela13[[#This Row],[V4]]/2</f>
        <v>0.5625</v>
      </c>
      <c r="FT305" s="4">
        <f t="shared" si="342"/>
        <v>0.97193638659400161</v>
      </c>
      <c r="FU305" s="4">
        <f t="shared" si="343"/>
        <v>0.9467732738181398</v>
      </c>
      <c r="FV305" s="4">
        <f t="shared" si="344"/>
        <v>0.88227265985692327</v>
      </c>
      <c r="FW305" s="4">
        <f t="shared" si="345"/>
        <v>0.45247488956206688</v>
      </c>
      <c r="FX305" s="4">
        <f t="shared" si="346"/>
        <v>0.63455280177650863</v>
      </c>
      <c r="FY305" s="4">
        <f t="shared" si="347"/>
        <v>0.51238946031073773</v>
      </c>
      <c r="FZ305" s="4">
        <f t="shared" si="348"/>
        <v>174.94854958692031</v>
      </c>
      <c r="GA305" s="4">
        <f t="shared" si="349"/>
        <v>170.41918928726517</v>
      </c>
      <c r="GB305" s="4">
        <f t="shared" si="350"/>
        <v>158.80907877424619</v>
      </c>
      <c r="GC305" s="4">
        <f t="shared" si="351"/>
        <v>81.445480121172039</v>
      </c>
      <c r="GD305" s="4">
        <f t="shared" si="352"/>
        <v>114.21950431977156</v>
      </c>
      <c r="GE305" s="4">
        <f t="shared" si="353"/>
        <v>92.230102855932799</v>
      </c>
      <c r="GF305" s="4">
        <f>Tabela13[[#This Row],[V1]]-Tabela13[[#This Row],[V2]]/Tabela13[[#This Row],[V2]]</f>
        <v>1.2777777777777777</v>
      </c>
      <c r="GG305" s="4">
        <f>Tabela13[[#This Row],[V1]]-Tabela13[[#This Row],[V3]]/Tabela13[[#This Row],[V3]]</f>
        <v>1.2777777777777777</v>
      </c>
      <c r="GH305" s="4">
        <f>Tabela13[[#This Row],[V1]]-Tabela13[[#This Row],[V4]]/Tabela13[[#This Row],[V4]]</f>
        <v>1.2777777777777777</v>
      </c>
      <c r="GI305" s="4">
        <f>Tabela13[[#This Row],[V2]]-Tabela13[[#This Row],[V1]]/Tabela13[[#This Row],[V1]]</f>
        <v>0.625</v>
      </c>
      <c r="GJ305" s="4">
        <f>Tabela13[[#This Row],[V2]]-Tabela13[[#This Row],[V3]]/Tabela13[[#This Row],[V3]]</f>
        <v>0.625</v>
      </c>
      <c r="GK305" s="4">
        <f>Tabela13[[#This Row],[V2]]-Tabela13[[#This Row],[V4]]/Tabela13[[#This Row],[V4]]</f>
        <v>0.625</v>
      </c>
      <c r="GL305" s="4">
        <f t="shared" si="354"/>
        <v>0.30185043171672338</v>
      </c>
      <c r="GM305" s="4">
        <f t="shared" si="355"/>
        <v>1.9513888888888888</v>
      </c>
      <c r="GN305" s="4">
        <f t="shared" si="356"/>
        <v>0.15468491874451304</v>
      </c>
      <c r="GO305" s="3">
        <f t="shared" si="357"/>
        <v>1</v>
      </c>
      <c r="GP305" s="3">
        <v>100</v>
      </c>
      <c r="GQ305" s="3">
        <f t="shared" si="358"/>
        <v>0.8</v>
      </c>
      <c r="GR305" s="3">
        <f t="shared" si="359"/>
        <v>80</v>
      </c>
      <c r="GS305" s="34">
        <f>COUNTIF($D$2:D304,Tabela13[[#This Row],[HomeTeam]])</f>
        <v>14</v>
      </c>
      <c r="GT305" s="34">
        <f>COUNTIF($E$2:E304,Tabela13[[#This Row],[AwayTeam]])</f>
        <v>15</v>
      </c>
      <c r="GU305" s="3">
        <f>IFERROR(AVERAGEIFS($AD$2:AD304,$D$2:D304,Tabela13[[#This Row],[HomeTeam]],$GS$2:GS304,"&gt;="&amp;Tabela13[[#This Row],[Contagem_H]]-5),"")</f>
        <v>0.99526933275217022</v>
      </c>
      <c r="GV305" s="3">
        <f>IFERROR(AVERAGEIFS($G$2:G304,$E$2:E304,Tabela13[[#This Row],[AwayTeam]],$GT$2:GT304,"&gt;="&amp;Tabela13[[#This Row],[Contagem_A]]-5),"")</f>
        <v>2</v>
      </c>
      <c r="GW305" s="3">
        <f>IFERROR(AVERAGEIFS($GQ$2:GQ304,$D$2:D304,Tabela13[[#This Row],[HomeTeam]],$GS$2:GS304,"&gt;="&amp;Tabela13[[#This Row],[Contagem_H]]-5),"")</f>
        <v>3.400000000000003E-2</v>
      </c>
    </row>
    <row r="306" spans="1:205" x14ac:dyDescent="0.25">
      <c r="A306" t="s">
        <v>127</v>
      </c>
      <c r="B306" t="s">
        <v>247</v>
      </c>
      <c r="C306" t="s">
        <v>132</v>
      </c>
      <c r="D306" t="s">
        <v>19</v>
      </c>
      <c r="E306" t="s">
        <v>130</v>
      </c>
      <c r="F306" s="3">
        <v>2</v>
      </c>
      <c r="G306" s="3">
        <v>4</v>
      </c>
      <c r="H306" s="3" t="str">
        <f t="shared" si="360"/>
        <v>A</v>
      </c>
      <c r="I306" s="3">
        <v>10</v>
      </c>
      <c r="J306" s="3">
        <v>5</v>
      </c>
      <c r="K306" s="3">
        <v>1.33</v>
      </c>
      <c r="L306" s="3">
        <v>1.67</v>
      </c>
      <c r="M306" s="3">
        <v>2.2000000000000002</v>
      </c>
      <c r="N306" s="3">
        <f t="shared" si="289"/>
        <v>6</v>
      </c>
      <c r="O306" s="3">
        <f t="shared" si="290"/>
        <v>0</v>
      </c>
      <c r="P306" s="3">
        <f t="shared" si="291"/>
        <v>3</v>
      </c>
      <c r="Q306" s="3">
        <f t="shared" si="292"/>
        <v>5.1879699248120303E-2</v>
      </c>
      <c r="R306" s="3">
        <f t="shared" si="293"/>
        <v>5.3347849755035481E-2</v>
      </c>
      <c r="S306" s="3">
        <f t="shared" si="294"/>
        <v>10.518796992481203</v>
      </c>
      <c r="T306" s="3">
        <f t="shared" si="295"/>
        <v>5.2593984962406015</v>
      </c>
      <c r="U306" s="3">
        <f t="shared" si="296"/>
        <v>1.399</v>
      </c>
      <c r="V306" s="3">
        <f t="shared" si="297"/>
        <v>1.7566390977443609</v>
      </c>
      <c r="W306" s="3">
        <f t="shared" si="298"/>
        <v>2.3141353383458649</v>
      </c>
      <c r="X306" s="4">
        <f t="shared" si="299"/>
        <v>0.1</v>
      </c>
      <c r="Y306" s="4">
        <f t="shared" si="300"/>
        <v>0.2</v>
      </c>
      <c r="Z306" s="4">
        <f t="shared" si="301"/>
        <v>0.75187969924812026</v>
      </c>
      <c r="AA306" s="4">
        <f t="shared" si="302"/>
        <v>0.5988023952095809</v>
      </c>
      <c r="AB306" s="4">
        <f t="shared" si="303"/>
        <v>0.45454545454545453</v>
      </c>
      <c r="AC306" s="4">
        <f t="shared" si="304"/>
        <v>1.05</v>
      </c>
      <c r="AD306" s="4">
        <f t="shared" si="305"/>
        <v>2.3759398496240602</v>
      </c>
      <c r="AE306" s="4">
        <f t="shared" si="306"/>
        <v>2.0499999999999998</v>
      </c>
      <c r="AF306" s="4">
        <f t="shared" si="307"/>
        <v>1.3759398496240602</v>
      </c>
      <c r="AG306" s="4">
        <f>IFERROR(AVERAGE(Tabela13[[#This Row],[V1]],Tabela13[[#This Row],[V2]]),"")</f>
        <v>1.7129699248120303</v>
      </c>
      <c r="AH306" s="4">
        <f>IFERROR(AVERAGE(Tabela13[[#This Row],[V1]],Tabela13[[#This Row],[V3]]),"")</f>
        <v>1.5499999999999998</v>
      </c>
      <c r="AI306" s="4">
        <f>IFERROR(AVERAGE(Tabela13[[#This Row],[V1]],Tabela13[[#This Row],[V4]]),"")</f>
        <v>1.2129699248120303</v>
      </c>
      <c r="AJ306" s="4">
        <f>IFERROR(AVERAGE(Tabela13[[#This Row],[V2]],Tabela13[[#This Row],[V1]]),"")</f>
        <v>1.7129699248120303</v>
      </c>
      <c r="AK306" s="4">
        <f>IFERROR(AVERAGE(Tabela13[[#This Row],[V2]],Tabela13[[#This Row],[V3]]),"")</f>
        <v>2.2129699248120298</v>
      </c>
      <c r="AL306" s="4">
        <f>IFERROR(AVERAGE(Tabela13[[#This Row],[V2]],Tabela13[[#This Row],[V4]]),"")</f>
        <v>1.8759398496240602</v>
      </c>
      <c r="AM306" s="4">
        <f>IFERROR(AVERAGE(Tabela13[[#This Row],[V3]],Tabela13[[#This Row],[V1]]),"")</f>
        <v>1.5499999999999998</v>
      </c>
      <c r="AN306" s="4">
        <f>IFERROR(AVERAGE(Tabela13[[#This Row],[V3]],Tabela13[[#This Row],[V2]]),"")</f>
        <v>2.2129699248120298</v>
      </c>
      <c r="AO306" s="4">
        <f>IFERROR(AVERAGE(Tabela13[[#This Row],[V3]],Tabela13[[#This Row],[V4]]),"")</f>
        <v>1.71296992481203</v>
      </c>
      <c r="AP306" s="4">
        <f>IFERROR(AVERAGE(Tabela13[[#This Row],[V4]],Tabela13[[#This Row],[V1]]),"")</f>
        <v>1.2129699248120303</v>
      </c>
      <c r="AQ306" s="4">
        <f>IFERROR(AVERAGE(Tabela13[[#This Row],[V4]],Tabela13[[#This Row],[V2]]),"")</f>
        <v>1.8759398496240602</v>
      </c>
      <c r="AR306" s="4">
        <f>IFERROR(AVERAGE(Tabela13[[#This Row],[V4]],Tabela13[[#This Row],[V3]]),"")</f>
        <v>1.71296992481203</v>
      </c>
      <c r="AS306" s="4">
        <f>_xlfn.STDEV.S(Tabela13[[#This Row],[V1]:[V2]])</f>
        <v>0.93758105911464351</v>
      </c>
      <c r="AT306" s="4">
        <f>_xlfn.STDEV.S(Tabela13[[#This Row],[V1]],Tabela13[[#This Row],[V3]])</f>
        <v>0.70710678118654813</v>
      </c>
      <c r="AU306" s="4">
        <f>_xlfn.STDEV.S(Tabela13[[#This Row],[V1]],Tabela13[[#This Row],[V4]])</f>
        <v>0.23047427792809477</v>
      </c>
      <c r="AV306" s="4">
        <f>_xlfn.STDEV.S(Tabela13[[#This Row],[V2]],Tabela13[[#This Row],[V1]])</f>
        <v>0.93758105911464351</v>
      </c>
      <c r="AW306" s="4">
        <f>_xlfn.STDEV.S(Tabela13[[#This Row],[V2]],Tabela13[[#This Row],[V3]])</f>
        <v>0.23047427792809669</v>
      </c>
      <c r="AX306" s="4">
        <f>_xlfn.STDEV.S(Tabela13[[#This Row],[V42]],Tabela13[[#This Row],[V44]])</f>
        <v>1.6446878403011915</v>
      </c>
      <c r="AY306" s="4">
        <f>_xlfn.STDEV.S(Tabela13[[#This Row],[V3]],Tabela13[[#This Row],[V1]])</f>
        <v>0.70710678118654813</v>
      </c>
      <c r="AZ306" s="4">
        <f>_xlfn.STDEV.S(Tabela13[[#This Row],[V3]],Tabela13[[#This Row],[V2]])</f>
        <v>0.23047427792809669</v>
      </c>
      <c r="BA306" s="4">
        <f>_xlfn.STDEV.S(Tabela13[[#This Row],[V3]],Tabela13[[#This Row],[V4]])</f>
        <v>0.4766325032584513</v>
      </c>
      <c r="BB306" s="4">
        <f>_xlfn.STDEV.S(Tabela13[[#This Row],[V4]],Tabela13[[#This Row],[V1]])</f>
        <v>0.23047427792809477</v>
      </c>
      <c r="BC306" s="4">
        <f>_xlfn.STDEV.S(Tabela13[[#This Row],[V4]],Tabela13[[#This Row],[V2]])</f>
        <v>0.70710678118654757</v>
      </c>
      <c r="BD306" s="4">
        <f>_xlfn.STDEV.S(Tabela13[[#This Row],[V4]],Tabela13[[#This Row],[V3]])</f>
        <v>0.4766325032584513</v>
      </c>
      <c r="BE306" s="4">
        <f>Tabela13[[#This Row],[V17]]/Tabela13[[#This Row],[V5]]</f>
        <v>0.54734239377701122</v>
      </c>
      <c r="BF306" s="4">
        <f>Tabela13[[#This Row],[V18]]/Tabela13[[#This Row],[V6]]</f>
        <v>0.45619792334616016</v>
      </c>
      <c r="BG306" s="4">
        <f>Tabela13[[#This Row],[V19]]/Tabela13[[#This Row],[V7]]</f>
        <v>0.19000823780837811</v>
      </c>
      <c r="BH306" s="4">
        <f>Tabela13[[#This Row],[V20]]/Tabela13[[#This Row],[V8]]</f>
        <v>0.54734239377701122</v>
      </c>
      <c r="BI306" s="4">
        <f>Tabela13[[#This Row],[V21]]/Tabela13[[#This Row],[V9]]</f>
        <v>0.10414704481249253</v>
      </c>
      <c r="BJ306" s="4">
        <f>Tabela13[[#This Row],[V22]]/Tabela13[[#This Row],[V10]]</f>
        <v>0.87672738581185761</v>
      </c>
      <c r="BK306" s="4">
        <f>Tabela13[[#This Row],[V23]]/Tabela13[[#This Row],[V11]]</f>
        <v>0.45619792334616016</v>
      </c>
      <c r="BL306" s="4">
        <f>Tabela13[[#This Row],[V24]]/Tabela13[[#This Row],[V12]]</f>
        <v>0.10414704481249253</v>
      </c>
      <c r="BM306" s="4">
        <f>Tabela13[[#This Row],[V25]]/Tabela13[[#This Row],[V13]]</f>
        <v>0.27824919536211579</v>
      </c>
      <c r="BN306" s="4">
        <f>Tabela13[[#This Row],[V26]]/Tabela13[[#This Row],[V14]]</f>
        <v>0.19000823780837811</v>
      </c>
      <c r="BO306" s="4">
        <f>Tabela13[[#This Row],[V27]]/Tabela13[[#This Row],[V15]]</f>
        <v>0.37693467694513355</v>
      </c>
      <c r="BP306" s="4">
        <f>Tabela13[[#This Row],[V28]]/Tabela13[[#This Row],[V16]]</f>
        <v>0.27824919536211579</v>
      </c>
      <c r="BQ306" s="4">
        <f>Tabela13[[#This Row],[V1]]-Tabela13[[#This Row],[V2]]</f>
        <v>-1.3259398496240602</v>
      </c>
      <c r="BR306" s="4">
        <f>Tabela13[[#This Row],[V1]]-Tabela13[[#This Row],[V3]]</f>
        <v>-0.99999999999999978</v>
      </c>
      <c r="BS306" s="4">
        <f>Tabela13[[#This Row],[V1]]-Tabela13[[#This Row],[V4]]</f>
        <v>-0.3259398496240602</v>
      </c>
      <c r="BT306" s="4">
        <f>Tabela13[[#This Row],[V2]]-Tabela13[[#This Row],[V1]]</f>
        <v>1.3259398496240602</v>
      </c>
      <c r="BU306" s="4">
        <f>Tabela13[[#This Row],[V2]]-Tabela13[[#This Row],[V3]]</f>
        <v>0.32593984962406042</v>
      </c>
      <c r="BV306" s="4">
        <f>Tabela13[[#This Row],[V2]]-Tabela13[[#This Row],[V4]]</f>
        <v>1</v>
      </c>
      <c r="BW306" s="4">
        <f>AVERAGE(Tabela13[[#This Row],[V41]],Tabela13[[#This Row],[V42]])</f>
        <v>-1.16296992481203</v>
      </c>
      <c r="BX306" s="4">
        <f>AVERAGE(Tabela13[[#This Row],[V41]],Tabela13[[#This Row],[V43]])</f>
        <v>-0.8259398496240602</v>
      </c>
      <c r="BY306" s="4">
        <f>AVERAGE(Tabela13[[#This Row],[V41]],Tabela13[[#This Row],[V44]])</f>
        <v>0</v>
      </c>
      <c r="BZ306" s="4">
        <f>AVERAGE(Tabela13[[#This Row],[V41]],Tabela13[[#This Row],[V45]])</f>
        <v>-0.49999999999999989</v>
      </c>
      <c r="CA306" s="4">
        <f>AVERAGE(Tabela13[[#This Row],[V41]],Tabela13[[#This Row],[V46]])</f>
        <v>-0.1629699248120301</v>
      </c>
      <c r="CB306" s="4">
        <f>AVERAGE(Tabela13[[#This Row],[V42]],Tabela13[[#This Row],[V41]])</f>
        <v>-1.16296992481203</v>
      </c>
      <c r="CC306" s="4">
        <f>AVERAGE(Tabela13[[#This Row],[V42]],Tabela13[[#This Row],[V43]])</f>
        <v>-0.66296992481202999</v>
      </c>
      <c r="CD306" s="4">
        <f>AVERAGE(Tabela13[[#This Row],[V42]],Tabela13[[#This Row],[V44]])</f>
        <v>0.16296992481203021</v>
      </c>
      <c r="CE306" s="4">
        <f>AVERAGE(Tabela13[[#This Row],[V42]],Tabela13[[#This Row],[V45]])</f>
        <v>-0.33703007518796968</v>
      </c>
      <c r="CF306" s="4">
        <f>AVERAGE(Tabela13[[#This Row],[V42]],Tabela13[[#This Row],[V46]])</f>
        <v>0</v>
      </c>
      <c r="CG306" s="4">
        <f>AVERAGE(Tabela13[[#This Row],[V43]],Tabela13[[#This Row],[V41]])</f>
        <v>-0.8259398496240602</v>
      </c>
      <c r="CH306" s="4">
        <f>AVERAGE(Tabela13[[#This Row],[V43]],Tabela13[[#This Row],[V42]])</f>
        <v>-0.66296992481202999</v>
      </c>
      <c r="CI306" s="4">
        <f>AVERAGE(Tabela13[[#This Row],[V43]],Tabela13[[#This Row],[V44]])</f>
        <v>0.5</v>
      </c>
      <c r="CJ306" s="4">
        <f>AVERAGE(Tabela13[[#This Row],[V43]],Tabela13[[#This Row],[V45]])</f>
        <v>0</v>
      </c>
      <c r="CK306" s="4">
        <f>AVERAGE(Tabela13[[#This Row],[V43]],Tabela13[[#This Row],[V46]])</f>
        <v>0.3370300751879699</v>
      </c>
      <c r="CL306" s="4">
        <f>AVERAGE(Tabela13[[#This Row],[V44]],Tabela13[[#This Row],[V41]])</f>
        <v>0</v>
      </c>
      <c r="CM306" s="4">
        <f>AVERAGE(Tabela13[[#This Row],[V44]],Tabela13[[#This Row],[V42]])</f>
        <v>0.16296992481203021</v>
      </c>
      <c r="CN306" s="4">
        <f>AVERAGE(Tabela13[[#This Row],[V44]],Tabela13[[#This Row],[V43]])</f>
        <v>0.5</v>
      </c>
      <c r="CO306" s="4">
        <f>AVERAGE(Tabela13[[#This Row],[V44]],Tabela13[[#This Row],[V45]])</f>
        <v>0.82593984962406031</v>
      </c>
      <c r="CP306" s="4">
        <f>AVERAGE(Tabela13[[#This Row],[V44]],Tabela13[[#This Row],[V46]])</f>
        <v>1.16296992481203</v>
      </c>
      <c r="CQ306" s="4">
        <f>AVERAGE(Tabela13[[#This Row],[V45]],Tabela13[[#This Row],[V41]])</f>
        <v>-0.49999999999999989</v>
      </c>
      <c r="CR306" s="4">
        <f>AVERAGE(Tabela13[[#This Row],[V45]],Tabela13[[#This Row],[V42]])</f>
        <v>-0.33703007518796968</v>
      </c>
      <c r="CS306" s="4">
        <f>AVERAGE(Tabela13[[#This Row],[V45]],Tabela13[[#This Row],[V43]])</f>
        <v>0</v>
      </c>
      <c r="CT306" s="4">
        <f>AVERAGE(Tabela13[[#This Row],[V45]],Tabela13[[#This Row],[V44]])</f>
        <v>0.82593984962406031</v>
      </c>
      <c r="CU306" s="4">
        <f>AVERAGE(Tabela13[[#This Row],[V45]],Tabela13[[#This Row],[V46]])</f>
        <v>0.66296992481203021</v>
      </c>
      <c r="CV306" s="4">
        <f>AVERAGE(Tabela13[[#This Row],[V46]],Tabela13[[#This Row],[V41]])</f>
        <v>-0.1629699248120301</v>
      </c>
      <c r="CW306" s="4">
        <f>AVERAGE(Tabela13[[#This Row],[V46]],Tabela13[[#This Row],[V42]])</f>
        <v>0</v>
      </c>
      <c r="CX306" s="4">
        <f>AVERAGE(Tabela13[[#This Row],[V46]],Tabela13[[#This Row],[V43]])</f>
        <v>0.3370300751879699</v>
      </c>
      <c r="CY306" s="4">
        <f>AVERAGE(Tabela13[[#This Row],[V46]],Tabela13[[#This Row],[V44]])</f>
        <v>1.16296992481203</v>
      </c>
      <c r="CZ306" s="4">
        <f>AVERAGE(Tabela13[[#This Row],[V46]],Tabela13[[#This Row],[V45]])</f>
        <v>0.66296992481203021</v>
      </c>
      <c r="DA306" s="3">
        <f>_xlfn.STDEV.S(Tabela13[[#This Row],[V41]],Tabela13[[#This Row],[V42]])</f>
        <v>0.23047427792809672</v>
      </c>
      <c r="DB306" s="3">
        <f>_xlfn.STDEV.S(Tabela13[[#This Row],[V41]],Tabela13[[#This Row],[V43]])</f>
        <v>0.70710678118654735</v>
      </c>
      <c r="DC306" s="3">
        <f>_xlfn.STDEV.S(Tabela13[[#This Row],[V41]],Tabela13[[#This Row],[V44]])</f>
        <v>1.8751621182292881</v>
      </c>
      <c r="DD306" s="3">
        <f>_xlfn.STDEV.S(Tabela13[[#This Row],[V41]],Tabela13[[#This Row],[V45]])</f>
        <v>1.1680553370427407</v>
      </c>
      <c r="DE306" s="3">
        <f>_xlfn.STDEV.S(Tabela13[[#This Row],[V41]],Tabela13[[#This Row],[V46]])</f>
        <v>1.6446878403011915</v>
      </c>
      <c r="DF306" s="3">
        <f>_xlfn.STDEV.S(Tabela13[[#This Row],[V42]],Tabela13[[#This Row],[V41]])</f>
        <v>0.23047427792809672</v>
      </c>
      <c r="DG306" s="3">
        <f>_xlfn.STDEV.S(Tabela13[[#This Row],[V42]],Tabela13[[#This Row],[V43]])</f>
        <v>0.47663250325845075</v>
      </c>
      <c r="DH306" s="3">
        <f>_xlfn.STDEV.S(Tabela13[[#This Row],[V42]],Tabela13[[#This Row],[V44]])</f>
        <v>1.6446878403011915</v>
      </c>
      <c r="DI306" s="3">
        <f>_xlfn.STDEV.S(Tabela13[[#This Row],[V42]],Tabela13[[#This Row],[V45]])</f>
        <v>0.93758105911464407</v>
      </c>
      <c r="DJ306" s="3">
        <f>_xlfn.STDEV.S(Tabela13[[#This Row],[V42]],Tabela13[[#This Row],[V46]])</f>
        <v>1.4142135623730949</v>
      </c>
      <c r="DK306" s="3">
        <f>_xlfn.STDEV.S(Tabela13[[#This Row],[V43]],Tabela13[[#This Row],[V41]])</f>
        <v>0.70710678118654735</v>
      </c>
      <c r="DL306" s="3">
        <f>_xlfn.STDEV.S(Tabela13[[#This Row],[V43]],Tabela13[[#This Row],[V42]])</f>
        <v>0.47663250325845075</v>
      </c>
      <c r="DM306" s="3">
        <f>_xlfn.STDEV.S(Tabela13[[#This Row],[V43]],Tabela13[[#This Row],[V44]])</f>
        <v>1.1680553370427404</v>
      </c>
      <c r="DN306" s="3">
        <f>_xlfn.STDEV.S(Tabela13[[#This Row],[V43]],Tabela13[[#This Row],[V45]])</f>
        <v>0.46094855585619321</v>
      </c>
      <c r="DO306" s="3">
        <f>_xlfn.STDEV.S(Tabela13[[#This Row],[V43]],Tabela13[[#This Row],[V46]])</f>
        <v>0.93758105911464407</v>
      </c>
      <c r="DP306" s="3">
        <f>_xlfn.STDEV.S(Tabela13[[#This Row],[V44]],Tabela13[[#This Row],[V41]])</f>
        <v>1.8751621182292881</v>
      </c>
      <c r="DQ306" s="3">
        <f>_xlfn.STDEV.S(Tabela13[[#This Row],[V44]],Tabela13[[#This Row],[V42]])</f>
        <v>1.6446878403011915</v>
      </c>
      <c r="DR306" s="3">
        <f>_xlfn.STDEV.S(Tabela13[[#This Row],[V44]],Tabela13[[#This Row],[V43]])</f>
        <v>1.1680553370427404</v>
      </c>
      <c r="DS306" s="3">
        <f>_xlfn.STDEV.S(Tabela13[[#This Row],[V44]],Tabela13[[#This Row],[V45]])</f>
        <v>0.70710678118654735</v>
      </c>
      <c r="DT306" s="3">
        <f>_xlfn.STDEV.S(Tabela13[[#This Row],[V44]],Tabela13[[#This Row],[V46]])</f>
        <v>0.23047427792809672</v>
      </c>
      <c r="DU306" s="3">
        <f>_xlfn.STDEV.S(Tabela13[[#This Row],[V45]],Tabela13[[#This Row],[V41]])</f>
        <v>1.1680553370427407</v>
      </c>
      <c r="DV306" s="3">
        <f>_xlfn.STDEV.S(Tabela13[[#This Row],[V45]],Tabela13[[#This Row],[V42]])</f>
        <v>0.93758105911464407</v>
      </c>
      <c r="DW306" s="3">
        <f>_xlfn.STDEV.S(Tabela13[[#This Row],[V45]],Tabela13[[#This Row],[V43]])</f>
        <v>0.46094855585619321</v>
      </c>
      <c r="DX306" s="3">
        <f>_xlfn.STDEV.S(Tabela13[[#This Row],[V45]],Tabela13[[#This Row],[V44]])</f>
        <v>0.70710678118654735</v>
      </c>
      <c r="DY306" s="3">
        <f>_xlfn.STDEV.S(Tabela13[[#This Row],[V45]],Tabela13[[#This Row],[V46]])</f>
        <v>0.47663250325845086</v>
      </c>
      <c r="DZ306" s="3">
        <f>_xlfn.STDEV.S(Tabela13[[#This Row],[V46]],Tabela13[[#This Row],[V41]])</f>
        <v>1.6446878403011915</v>
      </c>
      <c r="EA306" s="3">
        <f>_xlfn.STDEV.S(Tabela13[[#This Row],[V46]],Tabela13[[#This Row],[V42]])</f>
        <v>1.4142135623730949</v>
      </c>
      <c r="EB306" s="3">
        <f>_xlfn.STDEV.S(Tabela13[[#This Row],[V46]],Tabela13[[#This Row],[V43]])</f>
        <v>0.93758105911464407</v>
      </c>
      <c r="EC306" s="3">
        <f>_xlfn.STDEV.S(Tabela13[[#This Row],[V46]],Tabela13[[#This Row],[V44]])</f>
        <v>0.23047427792809672</v>
      </c>
      <c r="ED306" s="3">
        <f>_xlfn.STDEV.S(Tabela13[[#This Row],[V46]],Tabela13[[#This Row],[V45]])</f>
        <v>0.47663250325845086</v>
      </c>
      <c r="EE306" s="3">
        <f t="shared" si="308"/>
        <v>-0.19817733288790604</v>
      </c>
      <c r="EF306" s="3">
        <f t="shared" si="309"/>
        <v>-0.85612382246527807</v>
      </c>
      <c r="EG306" s="3" t="str">
        <f t="shared" si="310"/>
        <v/>
      </c>
      <c r="EH306" s="3">
        <f t="shared" si="311"/>
        <v>-2.3361106740854818</v>
      </c>
      <c r="EI306" s="3">
        <f t="shared" si="312"/>
        <v>-10.091971522955406</v>
      </c>
      <c r="EJ306" s="3">
        <f t="shared" si="313"/>
        <v>-0.19817733288790604</v>
      </c>
      <c r="EK306" s="3">
        <f t="shared" si="314"/>
        <v>-0.71893533238870377</v>
      </c>
      <c r="EL306" s="3">
        <f t="shared" si="315"/>
        <v>10.091971522955401</v>
      </c>
      <c r="EM306" s="3">
        <f t="shared" si="316"/>
        <v>-2.7818913745063636</v>
      </c>
      <c r="EN306" s="3" t="str">
        <f t="shared" si="317"/>
        <v/>
      </c>
      <c r="EO306" s="3">
        <f t="shared" si="318"/>
        <v>-0.85612382246527807</v>
      </c>
      <c r="EP306" s="3">
        <f t="shared" si="319"/>
        <v>-0.71893533238870377</v>
      </c>
      <c r="EQ306" s="3">
        <f t="shared" si="320"/>
        <v>2.3361106740854809</v>
      </c>
      <c r="ER306" s="3" t="str">
        <f t="shared" si="321"/>
        <v/>
      </c>
      <c r="ES306" s="3" t="str">
        <f t="shared" si="322"/>
        <v/>
      </c>
      <c r="ET306" s="3" t="str">
        <f t="shared" si="323"/>
        <v/>
      </c>
      <c r="EU306" s="3" t="str">
        <f t="shared" si="324"/>
        <v/>
      </c>
      <c r="EV306" s="3">
        <f t="shared" si="325"/>
        <v>2.3361106740854809</v>
      </c>
      <c r="EW306" s="3">
        <f t="shared" si="326"/>
        <v>0.85612382246527796</v>
      </c>
      <c r="EX306" s="3">
        <f t="shared" si="327"/>
        <v>0.19817733288790604</v>
      </c>
      <c r="EY306" s="3">
        <f t="shared" si="328"/>
        <v>-2.3361106740854818</v>
      </c>
      <c r="EZ306" s="3">
        <f t="shared" si="329"/>
        <v>-2.7818913745063636</v>
      </c>
      <c r="FA306" s="3" t="str">
        <f t="shared" si="330"/>
        <v/>
      </c>
      <c r="FB306" s="3">
        <f t="shared" si="331"/>
        <v>0.85612382246527796</v>
      </c>
      <c r="FC306" s="3">
        <f t="shared" si="332"/>
        <v>0.71893533238870377</v>
      </c>
      <c r="FD306" s="3">
        <f t="shared" si="333"/>
        <v>-10.091971522955406</v>
      </c>
      <c r="FE306" s="3" t="str">
        <f t="shared" si="334"/>
        <v/>
      </c>
      <c r="FF306" s="3">
        <f t="shared" si="335"/>
        <v>2.7818913745063618</v>
      </c>
      <c r="FG306" s="3">
        <f t="shared" si="336"/>
        <v>0.19817733288790604</v>
      </c>
      <c r="FH306" s="3">
        <f t="shared" si="337"/>
        <v>0.71893533238870377</v>
      </c>
      <c r="FI306" s="4">
        <f t="shared" si="338"/>
        <v>1.5037593984962405</v>
      </c>
      <c r="FJ306" s="4">
        <f t="shared" si="339"/>
        <v>0.4</v>
      </c>
      <c r="FK306" s="4">
        <f t="shared" si="340"/>
        <v>0.47533952823445319</v>
      </c>
      <c r="FL306" s="4">
        <f t="shared" si="341"/>
        <v>2.3345246604717653</v>
      </c>
      <c r="FM306" s="4">
        <f>Tabela13[[#This Row],[V139]]-Tabela13[[#This Row],[V140]]</f>
        <v>-1.8591851322373121</v>
      </c>
      <c r="FN306" s="4">
        <f>Tabela13[[#This Row],[V1]]-Tabela13[[#This Row],[V2]]/2</f>
        <v>-0.13796992481203008</v>
      </c>
      <c r="FO306" s="4">
        <f>Tabela13[[#This Row],[V1]]-Tabela13[[#This Row],[V3]]/2</f>
        <v>2.5000000000000133E-2</v>
      </c>
      <c r="FP306" s="4">
        <f>Tabela13[[#This Row],[V1]]-Tabela13[[#This Row],[V4]]/2</f>
        <v>0.36203007518796992</v>
      </c>
      <c r="FQ306" s="4">
        <f>Tabela13[[#This Row],[V2]]-Tabela13[[#This Row],[V1]]/2</f>
        <v>1.8509398496240603</v>
      </c>
      <c r="FR306" s="4">
        <f>Tabela13[[#This Row],[V2]]-Tabela13[[#This Row],[V3]]/2</f>
        <v>1.3509398496240603</v>
      </c>
      <c r="FS306" s="4">
        <f>Tabela13[[#This Row],[V2]]-Tabela13[[#This Row],[V4]]/2</f>
        <v>1.6879699248120301</v>
      </c>
      <c r="FT306" s="4">
        <f t="shared" si="342"/>
        <v>-0.13710433836471825</v>
      </c>
      <c r="FU306" s="4">
        <f t="shared" si="343"/>
        <v>2.4994793618920291E-2</v>
      </c>
      <c r="FV306" s="4">
        <f t="shared" si="344"/>
        <v>0.3473515795552965</v>
      </c>
      <c r="FW306" s="4">
        <f t="shared" si="345"/>
        <v>1.0754570852479892</v>
      </c>
      <c r="FX306" s="4">
        <f t="shared" si="346"/>
        <v>0.93358036383391252</v>
      </c>
      <c r="FY306" s="4">
        <f t="shared" si="347"/>
        <v>1.0359633605849685</v>
      </c>
      <c r="FZ306" s="4">
        <f t="shared" si="348"/>
        <v>-24.678780905649283</v>
      </c>
      <c r="GA306" s="4">
        <f t="shared" si="349"/>
        <v>4.4990628514056521</v>
      </c>
      <c r="GB306" s="4">
        <f t="shared" si="350"/>
        <v>62.523284319953369</v>
      </c>
      <c r="GC306" s="4">
        <f t="shared" si="351"/>
        <v>193.58227534463808</v>
      </c>
      <c r="GD306" s="4">
        <f t="shared" si="352"/>
        <v>168.04446549010424</v>
      </c>
      <c r="GE306" s="4">
        <f t="shared" si="353"/>
        <v>186.47340490529433</v>
      </c>
      <c r="GF306" s="4">
        <f>Tabela13[[#This Row],[V1]]-Tabela13[[#This Row],[V2]]/Tabela13[[#This Row],[V2]]</f>
        <v>5.0000000000000044E-2</v>
      </c>
      <c r="GG306" s="4">
        <f>Tabela13[[#This Row],[V1]]-Tabela13[[#This Row],[V3]]/Tabela13[[#This Row],[V3]]</f>
        <v>5.0000000000000044E-2</v>
      </c>
      <c r="GH306" s="4">
        <f>Tabela13[[#This Row],[V1]]-Tabela13[[#This Row],[V4]]/Tabela13[[#This Row],[V4]]</f>
        <v>5.0000000000000044E-2</v>
      </c>
      <c r="GI306" s="4">
        <f>Tabela13[[#This Row],[V2]]-Tabela13[[#This Row],[V1]]/Tabela13[[#This Row],[V1]]</f>
        <v>1.3759398496240602</v>
      </c>
      <c r="GJ306" s="4">
        <f>Tabela13[[#This Row],[V2]]-Tabela13[[#This Row],[V3]]/Tabela13[[#This Row],[V3]]</f>
        <v>1.3759398496240602</v>
      </c>
      <c r="GK306" s="4">
        <f>Tabela13[[#This Row],[V2]]-Tabela13[[#This Row],[V4]]/Tabela13[[#This Row],[V4]]</f>
        <v>1.3759398496240602</v>
      </c>
      <c r="GL306" s="4">
        <f t="shared" si="354"/>
        <v>0.60724426320137759</v>
      </c>
      <c r="GM306" s="4">
        <f t="shared" si="355"/>
        <v>1.7129699248120303</v>
      </c>
      <c r="GN306" s="4">
        <f t="shared" si="356"/>
        <v>0.35449791289710614</v>
      </c>
      <c r="GO306" s="3">
        <f t="shared" si="357"/>
        <v>0</v>
      </c>
      <c r="GP306" s="3">
        <v>100</v>
      </c>
      <c r="GQ306" s="3">
        <f t="shared" si="358"/>
        <v>-1</v>
      </c>
      <c r="GR306" s="3">
        <f t="shared" si="359"/>
        <v>-100</v>
      </c>
      <c r="GS306" s="34">
        <f>COUNTIF($D$2:D305,Tabela13[[#This Row],[HomeTeam]])</f>
        <v>14</v>
      </c>
      <c r="GT306" s="34">
        <f>COUNTIF($E$2:E305,Tabela13[[#This Row],[AwayTeam]])</f>
        <v>14</v>
      </c>
      <c r="GU306" s="3">
        <f>IFERROR(AVERAGEIFS($AD$2:AD305,$D$2:D305,Tabela13[[#This Row],[HomeTeam]],$GS$2:GS305,"&gt;="&amp;Tabela13[[#This Row],[Contagem_H]]-5),"")</f>
        <v>0.85347265221878232</v>
      </c>
      <c r="GV306" s="3">
        <f>IFERROR(AVERAGEIFS($G$2:G305,$E$2:E305,Tabela13[[#This Row],[AwayTeam]],$GT$2:GT305,"&gt;="&amp;Tabela13[[#This Row],[Contagem_A]]-5),"")</f>
        <v>2.2000000000000002</v>
      </c>
      <c r="GW306" s="3">
        <f>IFERROR(AVERAGEIFS($GQ$2:GQ305,$D$2:D305,Tabela13[[#This Row],[HomeTeam]],$GS$2:GS305,"&gt;="&amp;Tabela13[[#This Row],[Contagem_H]]-5),"")</f>
        <v>0.12399999999999997</v>
      </c>
    </row>
    <row r="307" spans="1:205" x14ac:dyDescent="0.25">
      <c r="A307" t="s">
        <v>127</v>
      </c>
      <c r="B307" t="s">
        <v>247</v>
      </c>
      <c r="C307" t="s">
        <v>134</v>
      </c>
      <c r="D307" t="s">
        <v>21</v>
      </c>
      <c r="E307" t="s">
        <v>22</v>
      </c>
      <c r="F307" s="3">
        <v>3</v>
      </c>
      <c r="G307" s="3">
        <v>3</v>
      </c>
      <c r="H307" s="3" t="str">
        <f t="shared" si="360"/>
        <v>D</v>
      </c>
      <c r="I307" s="3">
        <v>1.62</v>
      </c>
      <c r="J307" s="3">
        <v>4</v>
      </c>
      <c r="K307" s="3">
        <v>5.5</v>
      </c>
      <c r="L307" s="3">
        <v>1.57</v>
      </c>
      <c r="M307" s="3">
        <v>2.38</v>
      </c>
      <c r="N307" s="3">
        <f t="shared" si="289"/>
        <v>6</v>
      </c>
      <c r="O307" s="3">
        <f t="shared" si="290"/>
        <v>1</v>
      </c>
      <c r="P307" s="3">
        <f t="shared" si="291"/>
        <v>1</v>
      </c>
      <c r="Q307" s="3">
        <f t="shared" si="292"/>
        <v>4.9102132435465684E-2</v>
      </c>
      <c r="R307" s="3">
        <f t="shared" si="293"/>
        <v>5.7110742386126456E-2</v>
      </c>
      <c r="S307" s="3">
        <f t="shared" si="294"/>
        <v>1.6995454545454545</v>
      </c>
      <c r="T307" s="3">
        <f t="shared" si="295"/>
        <v>4.1964085297418627</v>
      </c>
      <c r="U307" s="3">
        <f t="shared" si="296"/>
        <v>5.7700617283950617</v>
      </c>
      <c r="V307" s="3">
        <f t="shared" si="297"/>
        <v>1.6470903479236811</v>
      </c>
      <c r="W307" s="3">
        <f t="shared" si="298"/>
        <v>2.496863075196408</v>
      </c>
      <c r="X307" s="4">
        <f t="shared" si="299"/>
        <v>0.61728395061728392</v>
      </c>
      <c r="Y307" s="4">
        <f t="shared" si="300"/>
        <v>0.25</v>
      </c>
      <c r="Z307" s="4">
        <f t="shared" si="301"/>
        <v>0.18181818181818182</v>
      </c>
      <c r="AA307" s="4">
        <f t="shared" si="302"/>
        <v>0.63694267515923564</v>
      </c>
      <c r="AB307" s="4">
        <f t="shared" si="303"/>
        <v>0.42016806722689076</v>
      </c>
      <c r="AC307" s="4">
        <f t="shared" si="304"/>
        <v>1.808641975308642</v>
      </c>
      <c r="AD307" s="4">
        <f t="shared" si="305"/>
        <v>1.5909090909090908</v>
      </c>
      <c r="AE307" s="4">
        <f t="shared" si="306"/>
        <v>1.808641975308642</v>
      </c>
      <c r="AF307" s="4">
        <f t="shared" si="307"/>
        <v>1.5909090909090908</v>
      </c>
      <c r="AG307" s="4">
        <f>IFERROR(AVERAGE(Tabela13[[#This Row],[V1]],Tabela13[[#This Row],[V2]]),"")</f>
        <v>1.6997755331088664</v>
      </c>
      <c r="AH307" s="4">
        <f>IFERROR(AVERAGE(Tabela13[[#This Row],[V1]],Tabela13[[#This Row],[V3]]),"")</f>
        <v>1.808641975308642</v>
      </c>
      <c r="AI307" s="4">
        <f>IFERROR(AVERAGE(Tabela13[[#This Row],[V1]],Tabela13[[#This Row],[V4]]),"")</f>
        <v>1.6997755331088664</v>
      </c>
      <c r="AJ307" s="4">
        <f>IFERROR(AVERAGE(Tabela13[[#This Row],[V2]],Tabela13[[#This Row],[V1]]),"")</f>
        <v>1.6997755331088664</v>
      </c>
      <c r="AK307" s="4">
        <f>IFERROR(AVERAGE(Tabela13[[#This Row],[V2]],Tabela13[[#This Row],[V3]]),"")</f>
        <v>1.6997755331088664</v>
      </c>
      <c r="AL307" s="4">
        <f>IFERROR(AVERAGE(Tabela13[[#This Row],[V2]],Tabela13[[#This Row],[V4]]),"")</f>
        <v>1.5909090909090908</v>
      </c>
      <c r="AM307" s="4">
        <f>IFERROR(AVERAGE(Tabela13[[#This Row],[V3]],Tabela13[[#This Row],[V1]]),"")</f>
        <v>1.808641975308642</v>
      </c>
      <c r="AN307" s="4">
        <f>IFERROR(AVERAGE(Tabela13[[#This Row],[V3]],Tabela13[[#This Row],[V2]]),"")</f>
        <v>1.6997755331088664</v>
      </c>
      <c r="AO307" s="4">
        <f>IFERROR(AVERAGE(Tabela13[[#This Row],[V3]],Tabela13[[#This Row],[V4]]),"")</f>
        <v>1.6997755331088664</v>
      </c>
      <c r="AP307" s="4">
        <f>IFERROR(AVERAGE(Tabela13[[#This Row],[V4]],Tabela13[[#This Row],[V1]]),"")</f>
        <v>1.6997755331088664</v>
      </c>
      <c r="AQ307" s="4">
        <f>IFERROR(AVERAGE(Tabela13[[#This Row],[V4]],Tabela13[[#This Row],[V2]]),"")</f>
        <v>1.5909090909090908</v>
      </c>
      <c r="AR307" s="4">
        <f>IFERROR(AVERAGE(Tabela13[[#This Row],[V4]],Tabela13[[#This Row],[V3]]),"")</f>
        <v>1.6997755331088664</v>
      </c>
      <c r="AS307" s="4">
        <f>_xlfn.STDEV.S(Tabela13[[#This Row],[V1]:[V2]])</f>
        <v>0.1539603990462293</v>
      </c>
      <c r="AT307" s="4">
        <f>_xlfn.STDEV.S(Tabela13[[#This Row],[V1]],Tabela13[[#This Row],[V3]])</f>
        <v>0</v>
      </c>
      <c r="AU307" s="4">
        <f>_xlfn.STDEV.S(Tabela13[[#This Row],[V1]],Tabela13[[#This Row],[V4]])</f>
        <v>0.1539603990462293</v>
      </c>
      <c r="AV307" s="4">
        <f>_xlfn.STDEV.S(Tabela13[[#This Row],[V2]],Tabela13[[#This Row],[V1]])</f>
        <v>0.1539603990462293</v>
      </c>
      <c r="AW307" s="4">
        <f>_xlfn.STDEV.S(Tabela13[[#This Row],[V2]],Tabela13[[#This Row],[V3]])</f>
        <v>0.1539603990462293</v>
      </c>
      <c r="AX307" s="4">
        <f>_xlfn.STDEV.S(Tabela13[[#This Row],[V42]],Tabela13[[#This Row],[V44]])</f>
        <v>0.1539603990462293</v>
      </c>
      <c r="AY307" s="4">
        <f>_xlfn.STDEV.S(Tabela13[[#This Row],[V3]],Tabela13[[#This Row],[V1]])</f>
        <v>0</v>
      </c>
      <c r="AZ307" s="4">
        <f>_xlfn.STDEV.S(Tabela13[[#This Row],[V3]],Tabela13[[#This Row],[V2]])</f>
        <v>0.1539603990462293</v>
      </c>
      <c r="BA307" s="4">
        <f>_xlfn.STDEV.S(Tabela13[[#This Row],[V3]],Tabela13[[#This Row],[V4]])</f>
        <v>0.1539603990462293</v>
      </c>
      <c r="BB307" s="4">
        <f>_xlfn.STDEV.S(Tabela13[[#This Row],[V4]],Tabela13[[#This Row],[V1]])</f>
        <v>0.1539603990462293</v>
      </c>
      <c r="BC307" s="4">
        <f>_xlfn.STDEV.S(Tabela13[[#This Row],[V4]],Tabela13[[#This Row],[V2]])</f>
        <v>0</v>
      </c>
      <c r="BD307" s="4">
        <f>_xlfn.STDEV.S(Tabela13[[#This Row],[V4]],Tabela13[[#This Row],[V3]])</f>
        <v>0.1539603990462293</v>
      </c>
      <c r="BE307" s="4">
        <f>Tabela13[[#This Row],[V17]]/Tabela13[[#This Row],[V5]]</f>
        <v>9.0576900330267621E-2</v>
      </c>
      <c r="BF307" s="4">
        <f>Tabela13[[#This Row],[V18]]/Tabela13[[#This Row],[V6]]</f>
        <v>0</v>
      </c>
      <c r="BG307" s="4">
        <f>Tabela13[[#This Row],[V19]]/Tabela13[[#This Row],[V7]]</f>
        <v>9.0576900330267621E-2</v>
      </c>
      <c r="BH307" s="4">
        <f>Tabela13[[#This Row],[V20]]/Tabela13[[#This Row],[V8]]</f>
        <v>9.0576900330267621E-2</v>
      </c>
      <c r="BI307" s="4">
        <f>Tabela13[[#This Row],[V21]]/Tabela13[[#This Row],[V9]]</f>
        <v>9.0576900330267621E-2</v>
      </c>
      <c r="BJ307" s="4">
        <f>Tabela13[[#This Row],[V22]]/Tabela13[[#This Row],[V10]]</f>
        <v>9.6775107971915561E-2</v>
      </c>
      <c r="BK307" s="4">
        <f>Tabela13[[#This Row],[V23]]/Tabela13[[#This Row],[V11]]</f>
        <v>0</v>
      </c>
      <c r="BL307" s="4">
        <f>Tabela13[[#This Row],[V24]]/Tabela13[[#This Row],[V12]]</f>
        <v>9.0576900330267621E-2</v>
      </c>
      <c r="BM307" s="4">
        <f>Tabela13[[#This Row],[V25]]/Tabela13[[#This Row],[V13]]</f>
        <v>9.0576900330267621E-2</v>
      </c>
      <c r="BN307" s="4">
        <f>Tabela13[[#This Row],[V26]]/Tabela13[[#This Row],[V14]]</f>
        <v>9.0576900330267621E-2</v>
      </c>
      <c r="BO307" s="4">
        <f>Tabela13[[#This Row],[V27]]/Tabela13[[#This Row],[V15]]</f>
        <v>0</v>
      </c>
      <c r="BP307" s="4">
        <f>Tabela13[[#This Row],[V28]]/Tabela13[[#This Row],[V16]]</f>
        <v>9.0576900330267621E-2</v>
      </c>
      <c r="BQ307" s="4">
        <f>Tabela13[[#This Row],[V1]]-Tabela13[[#This Row],[V2]]</f>
        <v>0.21773288439955119</v>
      </c>
      <c r="BR307" s="4">
        <f>Tabela13[[#This Row],[V1]]-Tabela13[[#This Row],[V3]]</f>
        <v>0</v>
      </c>
      <c r="BS307" s="4">
        <f>Tabela13[[#This Row],[V1]]-Tabela13[[#This Row],[V4]]</f>
        <v>0.21773288439955119</v>
      </c>
      <c r="BT307" s="4">
        <f>Tabela13[[#This Row],[V2]]-Tabela13[[#This Row],[V1]]</f>
        <v>-0.21773288439955119</v>
      </c>
      <c r="BU307" s="4">
        <f>Tabela13[[#This Row],[V2]]-Tabela13[[#This Row],[V3]]</f>
        <v>-0.21773288439955119</v>
      </c>
      <c r="BV307" s="4">
        <f>Tabela13[[#This Row],[V2]]-Tabela13[[#This Row],[V4]]</f>
        <v>0</v>
      </c>
      <c r="BW307" s="4">
        <f>AVERAGE(Tabela13[[#This Row],[V41]],Tabela13[[#This Row],[V42]])</f>
        <v>0.10886644219977559</v>
      </c>
      <c r="BX307" s="4">
        <f>AVERAGE(Tabela13[[#This Row],[V41]],Tabela13[[#This Row],[V43]])</f>
        <v>0.21773288439955119</v>
      </c>
      <c r="BY307" s="4">
        <f>AVERAGE(Tabela13[[#This Row],[V41]],Tabela13[[#This Row],[V44]])</f>
        <v>0</v>
      </c>
      <c r="BZ307" s="4">
        <f>AVERAGE(Tabela13[[#This Row],[V41]],Tabela13[[#This Row],[V45]])</f>
        <v>0</v>
      </c>
      <c r="CA307" s="4">
        <f>AVERAGE(Tabela13[[#This Row],[V41]],Tabela13[[#This Row],[V46]])</f>
        <v>0.10886644219977559</v>
      </c>
      <c r="CB307" s="4">
        <f>AVERAGE(Tabela13[[#This Row],[V42]],Tabela13[[#This Row],[V41]])</f>
        <v>0.10886644219977559</v>
      </c>
      <c r="CC307" s="4">
        <f>AVERAGE(Tabela13[[#This Row],[V42]],Tabela13[[#This Row],[V43]])</f>
        <v>0.10886644219977559</v>
      </c>
      <c r="CD307" s="4">
        <f>AVERAGE(Tabela13[[#This Row],[V42]],Tabela13[[#This Row],[V44]])</f>
        <v>-0.10886644219977559</v>
      </c>
      <c r="CE307" s="4">
        <f>AVERAGE(Tabela13[[#This Row],[V42]],Tabela13[[#This Row],[V45]])</f>
        <v>-0.10886644219977559</v>
      </c>
      <c r="CF307" s="4">
        <f>AVERAGE(Tabela13[[#This Row],[V42]],Tabela13[[#This Row],[V46]])</f>
        <v>0</v>
      </c>
      <c r="CG307" s="4">
        <f>AVERAGE(Tabela13[[#This Row],[V43]],Tabela13[[#This Row],[V41]])</f>
        <v>0.21773288439955119</v>
      </c>
      <c r="CH307" s="4">
        <f>AVERAGE(Tabela13[[#This Row],[V43]],Tabela13[[#This Row],[V42]])</f>
        <v>0.10886644219977559</v>
      </c>
      <c r="CI307" s="4">
        <f>AVERAGE(Tabela13[[#This Row],[V43]],Tabela13[[#This Row],[V44]])</f>
        <v>0</v>
      </c>
      <c r="CJ307" s="4">
        <f>AVERAGE(Tabela13[[#This Row],[V43]],Tabela13[[#This Row],[V45]])</f>
        <v>0</v>
      </c>
      <c r="CK307" s="4">
        <f>AVERAGE(Tabela13[[#This Row],[V43]],Tabela13[[#This Row],[V46]])</f>
        <v>0.10886644219977559</v>
      </c>
      <c r="CL307" s="4">
        <f>AVERAGE(Tabela13[[#This Row],[V44]],Tabela13[[#This Row],[V41]])</f>
        <v>0</v>
      </c>
      <c r="CM307" s="4">
        <f>AVERAGE(Tabela13[[#This Row],[V44]],Tabela13[[#This Row],[V42]])</f>
        <v>-0.10886644219977559</v>
      </c>
      <c r="CN307" s="4">
        <f>AVERAGE(Tabela13[[#This Row],[V44]],Tabela13[[#This Row],[V43]])</f>
        <v>0</v>
      </c>
      <c r="CO307" s="4">
        <f>AVERAGE(Tabela13[[#This Row],[V44]],Tabela13[[#This Row],[V45]])</f>
        <v>-0.21773288439955119</v>
      </c>
      <c r="CP307" s="4">
        <f>AVERAGE(Tabela13[[#This Row],[V44]],Tabela13[[#This Row],[V46]])</f>
        <v>-0.10886644219977559</v>
      </c>
      <c r="CQ307" s="4">
        <f>AVERAGE(Tabela13[[#This Row],[V45]],Tabela13[[#This Row],[V41]])</f>
        <v>0</v>
      </c>
      <c r="CR307" s="4">
        <f>AVERAGE(Tabela13[[#This Row],[V45]],Tabela13[[#This Row],[V42]])</f>
        <v>-0.10886644219977559</v>
      </c>
      <c r="CS307" s="4">
        <f>AVERAGE(Tabela13[[#This Row],[V45]],Tabela13[[#This Row],[V43]])</f>
        <v>0</v>
      </c>
      <c r="CT307" s="4">
        <f>AVERAGE(Tabela13[[#This Row],[V45]],Tabela13[[#This Row],[V44]])</f>
        <v>-0.21773288439955119</v>
      </c>
      <c r="CU307" s="4">
        <f>AVERAGE(Tabela13[[#This Row],[V45]],Tabela13[[#This Row],[V46]])</f>
        <v>-0.10886644219977559</v>
      </c>
      <c r="CV307" s="4">
        <f>AVERAGE(Tabela13[[#This Row],[V46]],Tabela13[[#This Row],[V41]])</f>
        <v>0.10886644219977559</v>
      </c>
      <c r="CW307" s="4">
        <f>AVERAGE(Tabela13[[#This Row],[V46]],Tabela13[[#This Row],[V42]])</f>
        <v>0</v>
      </c>
      <c r="CX307" s="4">
        <f>AVERAGE(Tabela13[[#This Row],[V46]],Tabela13[[#This Row],[V43]])</f>
        <v>0.10886644219977559</v>
      </c>
      <c r="CY307" s="4">
        <f>AVERAGE(Tabela13[[#This Row],[V46]],Tabela13[[#This Row],[V44]])</f>
        <v>-0.10886644219977559</v>
      </c>
      <c r="CZ307" s="4">
        <f>AVERAGE(Tabela13[[#This Row],[V46]],Tabela13[[#This Row],[V45]])</f>
        <v>-0.10886644219977559</v>
      </c>
      <c r="DA307" s="3">
        <f>_xlfn.STDEV.S(Tabela13[[#This Row],[V41]],Tabela13[[#This Row],[V42]])</f>
        <v>0.1539603990462293</v>
      </c>
      <c r="DB307" s="3">
        <f>_xlfn.STDEV.S(Tabela13[[#This Row],[V41]],Tabela13[[#This Row],[V43]])</f>
        <v>0</v>
      </c>
      <c r="DC307" s="3">
        <f>_xlfn.STDEV.S(Tabela13[[#This Row],[V41]],Tabela13[[#This Row],[V44]])</f>
        <v>0.30792079809245859</v>
      </c>
      <c r="DD307" s="3">
        <f>_xlfn.STDEV.S(Tabela13[[#This Row],[V41]],Tabela13[[#This Row],[V45]])</f>
        <v>0.30792079809245859</v>
      </c>
      <c r="DE307" s="3">
        <f>_xlfn.STDEV.S(Tabela13[[#This Row],[V41]],Tabela13[[#This Row],[V46]])</f>
        <v>0.1539603990462293</v>
      </c>
      <c r="DF307" s="3">
        <f>_xlfn.STDEV.S(Tabela13[[#This Row],[V42]],Tabela13[[#This Row],[V41]])</f>
        <v>0.1539603990462293</v>
      </c>
      <c r="DG307" s="3">
        <f>_xlfn.STDEV.S(Tabela13[[#This Row],[V42]],Tabela13[[#This Row],[V43]])</f>
        <v>0.1539603990462293</v>
      </c>
      <c r="DH307" s="3">
        <f>_xlfn.STDEV.S(Tabela13[[#This Row],[V42]],Tabela13[[#This Row],[V44]])</f>
        <v>0.1539603990462293</v>
      </c>
      <c r="DI307" s="3">
        <f>_xlfn.STDEV.S(Tabela13[[#This Row],[V42]],Tabela13[[#This Row],[V45]])</f>
        <v>0.1539603990462293</v>
      </c>
      <c r="DJ307" s="3">
        <f>_xlfn.STDEV.S(Tabela13[[#This Row],[V42]],Tabela13[[#This Row],[V46]])</f>
        <v>0</v>
      </c>
      <c r="DK307" s="3">
        <f>_xlfn.STDEV.S(Tabela13[[#This Row],[V43]],Tabela13[[#This Row],[V41]])</f>
        <v>0</v>
      </c>
      <c r="DL307" s="3">
        <f>_xlfn.STDEV.S(Tabela13[[#This Row],[V43]],Tabela13[[#This Row],[V42]])</f>
        <v>0.1539603990462293</v>
      </c>
      <c r="DM307" s="3">
        <f>_xlfn.STDEV.S(Tabela13[[#This Row],[V43]],Tabela13[[#This Row],[V44]])</f>
        <v>0.30792079809245859</v>
      </c>
      <c r="DN307" s="3">
        <f>_xlfn.STDEV.S(Tabela13[[#This Row],[V43]],Tabela13[[#This Row],[V45]])</f>
        <v>0.30792079809245859</v>
      </c>
      <c r="DO307" s="3">
        <f>_xlfn.STDEV.S(Tabela13[[#This Row],[V43]],Tabela13[[#This Row],[V46]])</f>
        <v>0.1539603990462293</v>
      </c>
      <c r="DP307" s="3">
        <f>_xlfn.STDEV.S(Tabela13[[#This Row],[V44]],Tabela13[[#This Row],[V41]])</f>
        <v>0.30792079809245859</v>
      </c>
      <c r="DQ307" s="3">
        <f>_xlfn.STDEV.S(Tabela13[[#This Row],[V44]],Tabela13[[#This Row],[V42]])</f>
        <v>0.1539603990462293</v>
      </c>
      <c r="DR307" s="3">
        <f>_xlfn.STDEV.S(Tabela13[[#This Row],[V44]],Tabela13[[#This Row],[V43]])</f>
        <v>0.30792079809245859</v>
      </c>
      <c r="DS307" s="3">
        <f>_xlfn.STDEV.S(Tabela13[[#This Row],[V44]],Tabela13[[#This Row],[V45]])</f>
        <v>0</v>
      </c>
      <c r="DT307" s="3">
        <f>_xlfn.STDEV.S(Tabela13[[#This Row],[V44]],Tabela13[[#This Row],[V46]])</f>
        <v>0.1539603990462293</v>
      </c>
      <c r="DU307" s="3">
        <f>_xlfn.STDEV.S(Tabela13[[#This Row],[V45]],Tabela13[[#This Row],[V41]])</f>
        <v>0.30792079809245859</v>
      </c>
      <c r="DV307" s="3">
        <f>_xlfn.STDEV.S(Tabela13[[#This Row],[V45]],Tabela13[[#This Row],[V42]])</f>
        <v>0.1539603990462293</v>
      </c>
      <c r="DW307" s="3">
        <f>_xlfn.STDEV.S(Tabela13[[#This Row],[V45]],Tabela13[[#This Row],[V43]])</f>
        <v>0.30792079809245859</v>
      </c>
      <c r="DX307" s="3">
        <f>_xlfn.STDEV.S(Tabela13[[#This Row],[V45]],Tabela13[[#This Row],[V44]])</f>
        <v>0</v>
      </c>
      <c r="DY307" s="3">
        <f>_xlfn.STDEV.S(Tabela13[[#This Row],[V45]],Tabela13[[#This Row],[V46]])</f>
        <v>0.1539603990462293</v>
      </c>
      <c r="DZ307" s="3">
        <f>_xlfn.STDEV.S(Tabela13[[#This Row],[V46]],Tabela13[[#This Row],[V41]])</f>
        <v>0.1539603990462293</v>
      </c>
      <c r="EA307" s="3">
        <f>_xlfn.STDEV.S(Tabela13[[#This Row],[V46]],Tabela13[[#This Row],[V42]])</f>
        <v>0</v>
      </c>
      <c r="EB307" s="3">
        <f>_xlfn.STDEV.S(Tabela13[[#This Row],[V46]],Tabela13[[#This Row],[V43]])</f>
        <v>0.1539603990462293</v>
      </c>
      <c r="EC307" s="3">
        <f>_xlfn.STDEV.S(Tabela13[[#This Row],[V46]],Tabela13[[#This Row],[V44]])</f>
        <v>0.1539603990462293</v>
      </c>
      <c r="ED307" s="3">
        <f>_xlfn.STDEV.S(Tabela13[[#This Row],[V46]],Tabela13[[#This Row],[V45]])</f>
        <v>0.1539603990462293</v>
      </c>
      <c r="EE307" s="3">
        <f t="shared" si="308"/>
        <v>1.4142135623730951</v>
      </c>
      <c r="EF307" s="3">
        <f t="shared" si="309"/>
        <v>0</v>
      </c>
      <c r="EG307" s="3" t="str">
        <f t="shared" si="310"/>
        <v/>
      </c>
      <c r="EH307" s="3" t="str">
        <f t="shared" si="311"/>
        <v/>
      </c>
      <c r="EI307" s="3">
        <f t="shared" si="312"/>
        <v>1.4142135623730951</v>
      </c>
      <c r="EJ307" s="3">
        <f t="shared" si="313"/>
        <v>1.4142135623730951</v>
      </c>
      <c r="EK307" s="3">
        <f t="shared" si="314"/>
        <v>1.4142135623730951</v>
      </c>
      <c r="EL307" s="3">
        <f t="shared" si="315"/>
        <v>-1.4142135623730951</v>
      </c>
      <c r="EM307" s="3">
        <f t="shared" si="316"/>
        <v>-1.4142135623730951</v>
      </c>
      <c r="EN307" s="3" t="str">
        <f t="shared" si="317"/>
        <v/>
      </c>
      <c r="EO307" s="3">
        <f t="shared" si="318"/>
        <v>0</v>
      </c>
      <c r="EP307" s="3">
        <f t="shared" si="319"/>
        <v>1.4142135623730951</v>
      </c>
      <c r="EQ307" s="3" t="str">
        <f t="shared" si="320"/>
        <v/>
      </c>
      <c r="ER307" s="3" t="str">
        <f t="shared" si="321"/>
        <v/>
      </c>
      <c r="ES307" s="3" t="str">
        <f t="shared" si="322"/>
        <v/>
      </c>
      <c r="ET307" s="3" t="str">
        <f t="shared" si="323"/>
        <v/>
      </c>
      <c r="EU307" s="3" t="str">
        <f t="shared" si="324"/>
        <v/>
      </c>
      <c r="EV307" s="3" t="str">
        <f t="shared" si="325"/>
        <v/>
      </c>
      <c r="EW307" s="3">
        <f t="shared" si="326"/>
        <v>0</v>
      </c>
      <c r="EX307" s="3">
        <f t="shared" si="327"/>
        <v>-1.4142135623730951</v>
      </c>
      <c r="EY307" s="3" t="str">
        <f t="shared" si="328"/>
        <v/>
      </c>
      <c r="EZ307" s="3">
        <f t="shared" si="329"/>
        <v>-1.4142135623730951</v>
      </c>
      <c r="FA307" s="3" t="str">
        <f t="shared" si="330"/>
        <v/>
      </c>
      <c r="FB307" s="3">
        <f t="shared" si="331"/>
        <v>0</v>
      </c>
      <c r="FC307" s="3">
        <f t="shared" si="332"/>
        <v>-1.4142135623730951</v>
      </c>
      <c r="FD307" s="3">
        <f t="shared" si="333"/>
        <v>1.4142135623730951</v>
      </c>
      <c r="FE307" s="3" t="str">
        <f t="shared" si="334"/>
        <v/>
      </c>
      <c r="FF307" s="3">
        <f t="shared" si="335"/>
        <v>1.4142135623730951</v>
      </c>
      <c r="FG307" s="3">
        <f t="shared" si="336"/>
        <v>-1.4142135623730951</v>
      </c>
      <c r="FH307" s="3">
        <f t="shared" si="337"/>
        <v>-1.4142135623730951</v>
      </c>
      <c r="FI307" s="4">
        <f t="shared" si="338"/>
        <v>0.54545454545454541</v>
      </c>
      <c r="FJ307" s="4">
        <f t="shared" si="339"/>
        <v>1.8518518518518516</v>
      </c>
      <c r="FK307" s="4">
        <f t="shared" si="340"/>
        <v>2.0034768654720514</v>
      </c>
      <c r="FL307" s="4">
        <f t="shared" si="341"/>
        <v>0.75822412409735218</v>
      </c>
      <c r="FM307" s="4">
        <f>Tabela13[[#This Row],[V139]]-Tabela13[[#This Row],[V140]]</f>
        <v>1.2452527413746992</v>
      </c>
      <c r="FN307" s="4">
        <f>Tabela13[[#This Row],[V1]]-Tabela13[[#This Row],[V2]]/2</f>
        <v>1.0131874298540966</v>
      </c>
      <c r="FO307" s="4">
        <f>Tabela13[[#This Row],[V1]]-Tabela13[[#This Row],[V3]]/2</f>
        <v>0.90432098765432101</v>
      </c>
      <c r="FP307" s="4">
        <f>Tabela13[[#This Row],[V1]]-Tabela13[[#This Row],[V4]]/2</f>
        <v>1.0131874298540966</v>
      </c>
      <c r="FQ307" s="4">
        <f>Tabela13[[#This Row],[V2]]-Tabela13[[#This Row],[V1]]/2</f>
        <v>0.68658810325476982</v>
      </c>
      <c r="FR307" s="4">
        <f>Tabela13[[#This Row],[V2]]-Tabela13[[#This Row],[V3]]/2</f>
        <v>0.68658810325476982</v>
      </c>
      <c r="FS307" s="4">
        <f>Tabela13[[#This Row],[V2]]-Tabela13[[#This Row],[V4]]/2</f>
        <v>0.79545454545454541</v>
      </c>
      <c r="FT307" s="4">
        <f t="shared" si="342"/>
        <v>0.7919485923550611</v>
      </c>
      <c r="FU307" s="4">
        <f t="shared" si="343"/>
        <v>0.73519726505314742</v>
      </c>
      <c r="FV307" s="4">
        <f t="shared" si="344"/>
        <v>0.7919485923550611</v>
      </c>
      <c r="FW307" s="4">
        <f t="shared" si="345"/>
        <v>0.60166786348228929</v>
      </c>
      <c r="FX307" s="4">
        <f t="shared" si="346"/>
        <v>0.60166786348228929</v>
      </c>
      <c r="FY307" s="4">
        <f t="shared" si="347"/>
        <v>0.671963171590232</v>
      </c>
      <c r="FZ307" s="4">
        <f t="shared" si="348"/>
        <v>142.55074662391098</v>
      </c>
      <c r="GA307" s="4">
        <f t="shared" si="349"/>
        <v>132.33550770956654</v>
      </c>
      <c r="GB307" s="4">
        <f t="shared" si="350"/>
        <v>142.55074662391098</v>
      </c>
      <c r="GC307" s="4">
        <f t="shared" si="351"/>
        <v>108.30021542681206</v>
      </c>
      <c r="GD307" s="4">
        <f t="shared" si="352"/>
        <v>108.30021542681206</v>
      </c>
      <c r="GE307" s="4">
        <f t="shared" si="353"/>
        <v>120.95337088624174</v>
      </c>
      <c r="GF307" s="4">
        <f>Tabela13[[#This Row],[V1]]-Tabela13[[#This Row],[V2]]/Tabela13[[#This Row],[V2]]</f>
        <v>0.80864197530864201</v>
      </c>
      <c r="GG307" s="4">
        <f>Tabela13[[#This Row],[V1]]-Tabela13[[#This Row],[V3]]/Tabela13[[#This Row],[V3]]</f>
        <v>0.80864197530864201</v>
      </c>
      <c r="GH307" s="4">
        <f>Tabela13[[#This Row],[V1]]-Tabela13[[#This Row],[V4]]/Tabela13[[#This Row],[V4]]</f>
        <v>0.80864197530864201</v>
      </c>
      <c r="GI307" s="4">
        <f>Tabela13[[#This Row],[V2]]-Tabela13[[#This Row],[V1]]/Tabela13[[#This Row],[V1]]</f>
        <v>0.59090909090909083</v>
      </c>
      <c r="GJ307" s="4">
        <f>Tabela13[[#This Row],[V2]]-Tabela13[[#This Row],[V3]]/Tabela13[[#This Row],[V3]]</f>
        <v>0.59090909090909083</v>
      </c>
      <c r="GK307" s="4">
        <f>Tabela13[[#This Row],[V2]]-Tabela13[[#This Row],[V4]]/Tabela13[[#This Row],[V4]]</f>
        <v>0.59090909090909083</v>
      </c>
      <c r="GL307" s="4">
        <f t="shared" si="354"/>
        <v>0.12570813941951456</v>
      </c>
      <c r="GM307" s="4">
        <f t="shared" si="355"/>
        <v>1.6997755331088664</v>
      </c>
      <c r="GN307" s="4">
        <f t="shared" si="356"/>
        <v>7.3955729430694936E-2</v>
      </c>
      <c r="GO307" s="3">
        <f t="shared" si="357"/>
        <v>0</v>
      </c>
      <c r="GP307" s="3">
        <v>100</v>
      </c>
      <c r="GQ307" s="3">
        <f t="shared" si="358"/>
        <v>-1</v>
      </c>
      <c r="GR307" s="3">
        <f t="shared" si="359"/>
        <v>-100</v>
      </c>
      <c r="GS307" s="34">
        <f>COUNTIF($D$2:D306,Tabela13[[#This Row],[HomeTeam]])</f>
        <v>15</v>
      </c>
      <c r="GT307" s="34">
        <f>COUNTIF($E$2:E306,Tabela13[[#This Row],[AwayTeam]])</f>
        <v>15</v>
      </c>
      <c r="GU307" s="3">
        <f>IFERROR(AVERAGEIFS($AD$2:AD306,$D$2:D306,Tabela13[[#This Row],[HomeTeam]],$GS$2:GS306,"&gt;="&amp;Tabela13[[#This Row],[Contagem_H]]-5),"")</f>
        <v>1.2334743158467969</v>
      </c>
      <c r="GV307" s="3">
        <f>IFERROR(AVERAGEIFS($G$2:G306,$E$2:E306,Tabela13[[#This Row],[AwayTeam]],$GT$2:GT306,"&gt;="&amp;Tabela13[[#This Row],[Contagem_A]]-5),"")</f>
        <v>1.2</v>
      </c>
      <c r="GW307" s="3">
        <f>IFERROR(AVERAGEIFS($GQ$2:GQ306,$D$2:D306,Tabela13[[#This Row],[HomeTeam]],$GS$2:GS306,"&gt;="&amp;Tabela13[[#This Row],[Contagem_H]]-5),"")</f>
        <v>-0.37999999999999995</v>
      </c>
    </row>
    <row r="308" spans="1:205" x14ac:dyDescent="0.25">
      <c r="A308" t="s">
        <v>127</v>
      </c>
      <c r="B308" t="s">
        <v>247</v>
      </c>
      <c r="C308" t="s">
        <v>134</v>
      </c>
      <c r="D308" t="s">
        <v>17</v>
      </c>
      <c r="E308" t="s">
        <v>11</v>
      </c>
      <c r="F308" s="3">
        <v>1</v>
      </c>
      <c r="G308" s="3">
        <v>0</v>
      </c>
      <c r="H308" s="3" t="str">
        <f t="shared" si="360"/>
        <v>H</v>
      </c>
      <c r="I308" s="3">
        <v>1.73</v>
      </c>
      <c r="J308" s="3">
        <v>3.8</v>
      </c>
      <c r="K308" s="3">
        <v>4.75</v>
      </c>
      <c r="L308" s="3">
        <v>1.8</v>
      </c>
      <c r="M308" s="3">
        <v>2</v>
      </c>
      <c r="N308" s="3">
        <f t="shared" si="289"/>
        <v>1</v>
      </c>
      <c r="O308" s="3">
        <f t="shared" si="290"/>
        <v>3</v>
      </c>
      <c r="P308" s="3">
        <f t="shared" si="291"/>
        <v>0</v>
      </c>
      <c r="Q308" s="3">
        <f t="shared" si="292"/>
        <v>5.1718892607240718E-2</v>
      </c>
      <c r="R308" s="3">
        <f t="shared" si="293"/>
        <v>5.555555555555558E-2</v>
      </c>
      <c r="S308" s="3">
        <f t="shared" si="294"/>
        <v>1.8194736842105264</v>
      </c>
      <c r="T308" s="3">
        <f t="shared" si="295"/>
        <v>3.9965317919075147</v>
      </c>
      <c r="U308" s="3">
        <f t="shared" si="296"/>
        <v>4.9956647398843934</v>
      </c>
      <c r="V308" s="3">
        <f t="shared" si="297"/>
        <v>1.8930940066930333</v>
      </c>
      <c r="W308" s="3">
        <f t="shared" si="298"/>
        <v>2.1034377852144814</v>
      </c>
      <c r="X308" s="4">
        <f t="shared" si="299"/>
        <v>0.5780346820809249</v>
      </c>
      <c r="Y308" s="4">
        <f t="shared" si="300"/>
        <v>0.26315789473684209</v>
      </c>
      <c r="Z308" s="4">
        <f t="shared" si="301"/>
        <v>0.21052631578947367</v>
      </c>
      <c r="AA308" s="4">
        <f t="shared" si="302"/>
        <v>0.55555555555555558</v>
      </c>
      <c r="AB308" s="4">
        <f t="shared" si="303"/>
        <v>0.5</v>
      </c>
      <c r="AC308" s="4">
        <f t="shared" si="304"/>
        <v>0.78901734104046239</v>
      </c>
      <c r="AD308" s="4">
        <f t="shared" si="305"/>
        <v>0.10526315789473684</v>
      </c>
      <c r="AE308" s="4">
        <f t="shared" si="306"/>
        <v>0.28901734104046245</v>
      </c>
      <c r="AF308" s="4">
        <f t="shared" si="307"/>
        <v>0.60526315789473684</v>
      </c>
      <c r="AG308" s="4">
        <f>IFERROR(AVERAGE(Tabela13[[#This Row],[V1]],Tabela13[[#This Row],[V2]]),"")</f>
        <v>0.44714024946759962</v>
      </c>
      <c r="AH308" s="4">
        <f>IFERROR(AVERAGE(Tabela13[[#This Row],[V1]],Tabela13[[#This Row],[V3]]),"")</f>
        <v>0.53901734104046239</v>
      </c>
      <c r="AI308" s="4">
        <f>IFERROR(AVERAGE(Tabela13[[#This Row],[V1]],Tabela13[[#This Row],[V4]]),"")</f>
        <v>0.69714024946759956</v>
      </c>
      <c r="AJ308" s="4">
        <f>IFERROR(AVERAGE(Tabela13[[#This Row],[V2]],Tabela13[[#This Row],[V1]]),"")</f>
        <v>0.44714024946759962</v>
      </c>
      <c r="AK308" s="4">
        <f>IFERROR(AVERAGE(Tabela13[[#This Row],[V2]],Tabela13[[#This Row],[V3]]),"")</f>
        <v>0.19714024946759964</v>
      </c>
      <c r="AL308" s="4">
        <f>IFERROR(AVERAGE(Tabela13[[#This Row],[V2]],Tabela13[[#This Row],[V4]]),"")</f>
        <v>0.35526315789473684</v>
      </c>
      <c r="AM308" s="4">
        <f>IFERROR(AVERAGE(Tabela13[[#This Row],[V3]],Tabela13[[#This Row],[V1]]),"")</f>
        <v>0.53901734104046239</v>
      </c>
      <c r="AN308" s="4">
        <f>IFERROR(AVERAGE(Tabela13[[#This Row],[V3]],Tabela13[[#This Row],[V2]]),"")</f>
        <v>0.19714024946759964</v>
      </c>
      <c r="AO308" s="4">
        <f>IFERROR(AVERAGE(Tabela13[[#This Row],[V3]],Tabela13[[#This Row],[V4]]),"")</f>
        <v>0.44714024946759967</v>
      </c>
      <c r="AP308" s="4">
        <f>IFERROR(AVERAGE(Tabela13[[#This Row],[V4]],Tabela13[[#This Row],[V1]]),"")</f>
        <v>0.69714024946759956</v>
      </c>
      <c r="AQ308" s="4">
        <f>IFERROR(AVERAGE(Tabela13[[#This Row],[V4]],Tabela13[[#This Row],[V2]]),"")</f>
        <v>0.35526315789473684</v>
      </c>
      <c r="AR308" s="4">
        <f>IFERROR(AVERAGE(Tabela13[[#This Row],[V4]],Tabela13[[#This Row],[V3]]),"")</f>
        <v>0.44714024946759967</v>
      </c>
      <c r="AS308" s="4">
        <f>_xlfn.STDEV.S(Tabela13[[#This Row],[V1]:[V2]])</f>
        <v>0.48348721956701113</v>
      </c>
      <c r="AT308" s="4">
        <f>_xlfn.STDEV.S(Tabela13[[#This Row],[V1]],Tabela13[[#This Row],[V3]])</f>
        <v>0.35355339059327379</v>
      </c>
      <c r="AU308" s="4">
        <f>_xlfn.STDEV.S(Tabela13[[#This Row],[V1]],Tabela13[[#This Row],[V4]])</f>
        <v>0.12993382897373781</v>
      </c>
      <c r="AV308" s="4">
        <f>_xlfn.STDEV.S(Tabela13[[#This Row],[V2]],Tabela13[[#This Row],[V1]])</f>
        <v>0.48348721956701113</v>
      </c>
      <c r="AW308" s="4">
        <f>_xlfn.STDEV.S(Tabela13[[#This Row],[V2]],Tabela13[[#This Row],[V3]])</f>
        <v>0.12993382897373737</v>
      </c>
      <c r="AX308" s="4">
        <f>_xlfn.STDEV.S(Tabela13[[#This Row],[V42]],Tabela13[[#This Row],[V44]])</f>
        <v>0.83704061016028486</v>
      </c>
      <c r="AY308" s="4">
        <f>_xlfn.STDEV.S(Tabela13[[#This Row],[V3]],Tabela13[[#This Row],[V1]])</f>
        <v>0.35355339059327379</v>
      </c>
      <c r="AZ308" s="4">
        <f>_xlfn.STDEV.S(Tabela13[[#This Row],[V3]],Tabela13[[#This Row],[V2]])</f>
        <v>0.12993382897373737</v>
      </c>
      <c r="BA308" s="4">
        <f>_xlfn.STDEV.S(Tabela13[[#This Row],[V3]],Tabela13[[#This Row],[V4]])</f>
        <v>0.22361956161953619</v>
      </c>
      <c r="BB308" s="4">
        <f>_xlfn.STDEV.S(Tabela13[[#This Row],[V4]],Tabela13[[#This Row],[V1]])</f>
        <v>0.12993382897373781</v>
      </c>
      <c r="BC308" s="4">
        <f>_xlfn.STDEV.S(Tabela13[[#This Row],[V4]],Tabela13[[#This Row],[V2]])</f>
        <v>0.35355339059327379</v>
      </c>
      <c r="BD308" s="4">
        <f>_xlfn.STDEV.S(Tabela13[[#This Row],[V4]],Tabela13[[#This Row],[V3]])</f>
        <v>0.22361956161953619</v>
      </c>
      <c r="BE308" s="4">
        <f>Tabela13[[#This Row],[V17]]/Tabela13[[#This Row],[V5]]</f>
        <v>1.0812876276351526</v>
      </c>
      <c r="BF308" s="4">
        <f>Tabela13[[#This Row],[V18]]/Tabela13[[#This Row],[V6]]</f>
        <v>0.65592210801754824</v>
      </c>
      <c r="BG308" s="4">
        <f>Tabela13[[#This Row],[V19]]/Tabela13[[#This Row],[V7]]</f>
        <v>0.18638118954251637</v>
      </c>
      <c r="BH308" s="4">
        <f>Tabela13[[#This Row],[V20]]/Tabela13[[#This Row],[V8]]</f>
        <v>1.0812876276351526</v>
      </c>
      <c r="BI308" s="4">
        <f>Tabela13[[#This Row],[V21]]/Tabela13[[#This Row],[V9]]</f>
        <v>0.65909335777264622</v>
      </c>
      <c r="BJ308" s="4">
        <f>Tabela13[[#This Row],[V22]]/Tabela13[[#This Row],[V10]]</f>
        <v>2.3561143100808017</v>
      </c>
      <c r="BK308" s="4">
        <f>Tabela13[[#This Row],[V23]]/Tabela13[[#This Row],[V11]]</f>
        <v>0.65592210801754824</v>
      </c>
      <c r="BL308" s="4">
        <f>Tabela13[[#This Row],[V24]]/Tabela13[[#This Row],[V12]]</f>
        <v>0.65909335777264622</v>
      </c>
      <c r="BM308" s="4">
        <f>Tabela13[[#This Row],[V25]]/Tabela13[[#This Row],[V13]]</f>
        <v>0.50011056237007345</v>
      </c>
      <c r="BN308" s="4">
        <f>Tabela13[[#This Row],[V26]]/Tabela13[[#This Row],[V14]]</f>
        <v>0.18638118954251637</v>
      </c>
      <c r="BO308" s="4">
        <f>Tabela13[[#This Row],[V27]]/Tabela13[[#This Row],[V15]]</f>
        <v>0.99518732166995583</v>
      </c>
      <c r="BP308" s="4">
        <f>Tabela13[[#This Row],[V28]]/Tabela13[[#This Row],[V16]]</f>
        <v>0.50011056237007345</v>
      </c>
      <c r="BQ308" s="4">
        <f>Tabela13[[#This Row],[V1]]-Tabela13[[#This Row],[V2]]</f>
        <v>0.68375418314572556</v>
      </c>
      <c r="BR308" s="4">
        <f>Tabela13[[#This Row],[V1]]-Tabela13[[#This Row],[V3]]</f>
        <v>0.49999999999999994</v>
      </c>
      <c r="BS308" s="4">
        <f>Tabela13[[#This Row],[V1]]-Tabela13[[#This Row],[V4]]</f>
        <v>0.18375418314572556</v>
      </c>
      <c r="BT308" s="4">
        <f>Tabela13[[#This Row],[V2]]-Tabela13[[#This Row],[V1]]</f>
        <v>-0.68375418314572556</v>
      </c>
      <c r="BU308" s="4">
        <f>Tabela13[[#This Row],[V2]]-Tabela13[[#This Row],[V3]]</f>
        <v>-0.18375418314572561</v>
      </c>
      <c r="BV308" s="4">
        <f>Tabela13[[#This Row],[V2]]-Tabela13[[#This Row],[V4]]</f>
        <v>-0.5</v>
      </c>
      <c r="BW308" s="4">
        <f>AVERAGE(Tabela13[[#This Row],[V41]],Tabela13[[#This Row],[V42]])</f>
        <v>0.59187709157286272</v>
      </c>
      <c r="BX308" s="4">
        <f>AVERAGE(Tabela13[[#This Row],[V41]],Tabela13[[#This Row],[V43]])</f>
        <v>0.43375418314572556</v>
      </c>
      <c r="BY308" s="4">
        <f>AVERAGE(Tabela13[[#This Row],[V41]],Tabela13[[#This Row],[V44]])</f>
        <v>0</v>
      </c>
      <c r="BZ308" s="4">
        <f>AVERAGE(Tabela13[[#This Row],[V41]],Tabela13[[#This Row],[V45]])</f>
        <v>0.24999999999999997</v>
      </c>
      <c r="CA308" s="4">
        <f>AVERAGE(Tabela13[[#This Row],[V41]],Tabela13[[#This Row],[V46]])</f>
        <v>9.1877091572862779E-2</v>
      </c>
      <c r="CB308" s="4">
        <f>AVERAGE(Tabela13[[#This Row],[V42]],Tabela13[[#This Row],[V41]])</f>
        <v>0.59187709157286272</v>
      </c>
      <c r="CC308" s="4">
        <f>AVERAGE(Tabela13[[#This Row],[V42]],Tabela13[[#This Row],[V43]])</f>
        <v>0.34187709157286272</v>
      </c>
      <c r="CD308" s="4">
        <f>AVERAGE(Tabela13[[#This Row],[V42]],Tabela13[[#This Row],[V44]])</f>
        <v>-9.1877091572862807E-2</v>
      </c>
      <c r="CE308" s="4">
        <f>AVERAGE(Tabela13[[#This Row],[V42]],Tabela13[[#This Row],[V45]])</f>
        <v>0.15812290842713717</v>
      </c>
      <c r="CF308" s="4">
        <f>AVERAGE(Tabela13[[#This Row],[V42]],Tabela13[[#This Row],[V46]])</f>
        <v>0</v>
      </c>
      <c r="CG308" s="4">
        <f>AVERAGE(Tabela13[[#This Row],[V43]],Tabela13[[#This Row],[V41]])</f>
        <v>0.43375418314572556</v>
      </c>
      <c r="CH308" s="4">
        <f>AVERAGE(Tabela13[[#This Row],[V43]],Tabela13[[#This Row],[V42]])</f>
        <v>0.34187709157286272</v>
      </c>
      <c r="CI308" s="4">
        <f>AVERAGE(Tabela13[[#This Row],[V43]],Tabela13[[#This Row],[V44]])</f>
        <v>-0.25</v>
      </c>
      <c r="CJ308" s="4">
        <f>AVERAGE(Tabela13[[#This Row],[V43]],Tabela13[[#This Row],[V45]])</f>
        <v>0</v>
      </c>
      <c r="CK308" s="4">
        <f>AVERAGE(Tabela13[[#This Row],[V43]],Tabela13[[#This Row],[V46]])</f>
        <v>-0.15812290842713722</v>
      </c>
      <c r="CL308" s="4">
        <f>AVERAGE(Tabela13[[#This Row],[V44]],Tabela13[[#This Row],[V41]])</f>
        <v>0</v>
      </c>
      <c r="CM308" s="4">
        <f>AVERAGE(Tabela13[[#This Row],[V44]],Tabela13[[#This Row],[V42]])</f>
        <v>-9.1877091572862807E-2</v>
      </c>
      <c r="CN308" s="4">
        <f>AVERAGE(Tabela13[[#This Row],[V44]],Tabela13[[#This Row],[V43]])</f>
        <v>-0.25</v>
      </c>
      <c r="CO308" s="4">
        <f>AVERAGE(Tabela13[[#This Row],[V44]],Tabela13[[#This Row],[V45]])</f>
        <v>-0.43375418314572556</v>
      </c>
      <c r="CP308" s="4">
        <f>AVERAGE(Tabela13[[#This Row],[V44]],Tabela13[[#This Row],[V46]])</f>
        <v>-0.59187709157286283</v>
      </c>
      <c r="CQ308" s="4">
        <f>AVERAGE(Tabela13[[#This Row],[V45]],Tabela13[[#This Row],[V41]])</f>
        <v>0.24999999999999997</v>
      </c>
      <c r="CR308" s="4">
        <f>AVERAGE(Tabela13[[#This Row],[V45]],Tabela13[[#This Row],[V42]])</f>
        <v>0.15812290842713717</v>
      </c>
      <c r="CS308" s="4">
        <f>AVERAGE(Tabela13[[#This Row],[V45]],Tabela13[[#This Row],[V43]])</f>
        <v>0</v>
      </c>
      <c r="CT308" s="4">
        <f>AVERAGE(Tabela13[[#This Row],[V45]],Tabela13[[#This Row],[V44]])</f>
        <v>-0.43375418314572556</v>
      </c>
      <c r="CU308" s="4">
        <f>AVERAGE(Tabela13[[#This Row],[V45]],Tabela13[[#This Row],[V46]])</f>
        <v>-0.34187709157286283</v>
      </c>
      <c r="CV308" s="4">
        <f>AVERAGE(Tabela13[[#This Row],[V46]],Tabela13[[#This Row],[V41]])</f>
        <v>9.1877091572862779E-2</v>
      </c>
      <c r="CW308" s="4">
        <f>AVERAGE(Tabela13[[#This Row],[V46]],Tabela13[[#This Row],[V42]])</f>
        <v>0</v>
      </c>
      <c r="CX308" s="4">
        <f>AVERAGE(Tabela13[[#This Row],[V46]],Tabela13[[#This Row],[V43]])</f>
        <v>-0.15812290842713722</v>
      </c>
      <c r="CY308" s="4">
        <f>AVERAGE(Tabela13[[#This Row],[V46]],Tabela13[[#This Row],[V44]])</f>
        <v>-0.59187709157286283</v>
      </c>
      <c r="CZ308" s="4">
        <f>AVERAGE(Tabela13[[#This Row],[V46]],Tabela13[[#This Row],[V45]])</f>
        <v>-0.34187709157286283</v>
      </c>
      <c r="DA308" s="3">
        <f>_xlfn.STDEV.S(Tabela13[[#This Row],[V41]],Tabela13[[#This Row],[V42]])</f>
        <v>0.12993382897373737</v>
      </c>
      <c r="DB308" s="3">
        <f>_xlfn.STDEV.S(Tabela13[[#This Row],[V41]],Tabela13[[#This Row],[V43]])</f>
        <v>0.35355339059327384</v>
      </c>
      <c r="DC308" s="3">
        <f>_xlfn.STDEV.S(Tabela13[[#This Row],[V41]],Tabela13[[#This Row],[V44]])</f>
        <v>0.96697443913402226</v>
      </c>
      <c r="DD308" s="3">
        <f>_xlfn.STDEV.S(Tabela13[[#This Row],[V41]],Tabela13[[#This Row],[V45]])</f>
        <v>0.61342104854074853</v>
      </c>
      <c r="DE308" s="3">
        <f>_xlfn.STDEV.S(Tabela13[[#This Row],[V41]],Tabela13[[#This Row],[V46]])</f>
        <v>0.83704061016028486</v>
      </c>
      <c r="DF308" s="3">
        <f>_xlfn.STDEV.S(Tabela13[[#This Row],[V42]],Tabela13[[#This Row],[V41]])</f>
        <v>0.12993382897373737</v>
      </c>
      <c r="DG308" s="3">
        <f>_xlfn.STDEV.S(Tabela13[[#This Row],[V42]],Tabela13[[#This Row],[V43]])</f>
        <v>0.2236195616195365</v>
      </c>
      <c r="DH308" s="3">
        <f>_xlfn.STDEV.S(Tabela13[[#This Row],[V42]],Tabela13[[#This Row],[V44]])</f>
        <v>0.83704061016028486</v>
      </c>
      <c r="DI308" s="3">
        <f>_xlfn.STDEV.S(Tabela13[[#This Row],[V42]],Tabela13[[#This Row],[V45]])</f>
        <v>0.48348721956701113</v>
      </c>
      <c r="DJ308" s="3">
        <f>_xlfn.STDEV.S(Tabela13[[#This Row],[V42]],Tabela13[[#This Row],[V46]])</f>
        <v>0.70710678118654746</v>
      </c>
      <c r="DK308" s="3">
        <f>_xlfn.STDEV.S(Tabela13[[#This Row],[V43]],Tabela13[[#This Row],[V41]])</f>
        <v>0.35355339059327384</v>
      </c>
      <c r="DL308" s="3">
        <f>_xlfn.STDEV.S(Tabela13[[#This Row],[V43]],Tabela13[[#This Row],[V42]])</f>
        <v>0.2236195616195365</v>
      </c>
      <c r="DM308" s="3">
        <f>_xlfn.STDEV.S(Tabela13[[#This Row],[V43]],Tabela13[[#This Row],[V44]])</f>
        <v>0.61342104854074853</v>
      </c>
      <c r="DN308" s="3">
        <f>_xlfn.STDEV.S(Tabela13[[#This Row],[V43]],Tabela13[[#This Row],[V45]])</f>
        <v>0.25986765794747468</v>
      </c>
      <c r="DO308" s="3">
        <f>_xlfn.STDEV.S(Tabela13[[#This Row],[V43]],Tabela13[[#This Row],[V46]])</f>
        <v>0.48348721956701113</v>
      </c>
      <c r="DP308" s="3">
        <f>_xlfn.STDEV.S(Tabela13[[#This Row],[V44]],Tabela13[[#This Row],[V41]])</f>
        <v>0.96697443913402226</v>
      </c>
      <c r="DQ308" s="3">
        <f>_xlfn.STDEV.S(Tabela13[[#This Row],[V44]],Tabela13[[#This Row],[V42]])</f>
        <v>0.83704061016028486</v>
      </c>
      <c r="DR308" s="3">
        <f>_xlfn.STDEV.S(Tabela13[[#This Row],[V44]],Tabela13[[#This Row],[V43]])</f>
        <v>0.61342104854074853</v>
      </c>
      <c r="DS308" s="3">
        <f>_xlfn.STDEV.S(Tabela13[[#This Row],[V44]],Tabela13[[#This Row],[V45]])</f>
        <v>0.35355339059327384</v>
      </c>
      <c r="DT308" s="3">
        <f>_xlfn.STDEV.S(Tabela13[[#This Row],[V44]],Tabela13[[#This Row],[V46]])</f>
        <v>0.12993382897373695</v>
      </c>
      <c r="DU308" s="3">
        <f>_xlfn.STDEV.S(Tabela13[[#This Row],[V45]],Tabela13[[#This Row],[V41]])</f>
        <v>0.61342104854074853</v>
      </c>
      <c r="DV308" s="3">
        <f>_xlfn.STDEV.S(Tabela13[[#This Row],[V45]],Tabela13[[#This Row],[V42]])</f>
        <v>0.48348721956701113</v>
      </c>
      <c r="DW308" s="3">
        <f>_xlfn.STDEV.S(Tabela13[[#This Row],[V45]],Tabela13[[#This Row],[V43]])</f>
        <v>0.25986765794747468</v>
      </c>
      <c r="DX308" s="3">
        <f>_xlfn.STDEV.S(Tabela13[[#This Row],[V45]],Tabela13[[#This Row],[V44]])</f>
        <v>0.35355339059327384</v>
      </c>
      <c r="DY308" s="3">
        <f>_xlfn.STDEV.S(Tabela13[[#This Row],[V45]],Tabela13[[#This Row],[V46]])</f>
        <v>0.22361956161953633</v>
      </c>
      <c r="DZ308" s="3">
        <f>_xlfn.STDEV.S(Tabela13[[#This Row],[V46]],Tabela13[[#This Row],[V41]])</f>
        <v>0.83704061016028486</v>
      </c>
      <c r="EA308" s="3">
        <f>_xlfn.STDEV.S(Tabela13[[#This Row],[V46]],Tabela13[[#This Row],[V42]])</f>
        <v>0.70710678118654746</v>
      </c>
      <c r="EB308" s="3">
        <f>_xlfn.STDEV.S(Tabela13[[#This Row],[V46]],Tabela13[[#This Row],[V43]])</f>
        <v>0.48348721956701113</v>
      </c>
      <c r="EC308" s="3">
        <f>_xlfn.STDEV.S(Tabela13[[#This Row],[V46]],Tabela13[[#This Row],[V44]])</f>
        <v>0.12993382897373695</v>
      </c>
      <c r="ED308" s="3">
        <f>_xlfn.STDEV.S(Tabela13[[#This Row],[V46]],Tabela13[[#This Row],[V45]])</f>
        <v>0.22361956161953633</v>
      </c>
      <c r="EE308" s="3">
        <f t="shared" si="308"/>
        <v>0.21952839672920832</v>
      </c>
      <c r="EF308" s="3">
        <f t="shared" si="309"/>
        <v>0.81510082053662369</v>
      </c>
      <c r="EG308" s="3" t="str">
        <f t="shared" si="310"/>
        <v/>
      </c>
      <c r="EH308" s="3">
        <f t="shared" si="311"/>
        <v>2.4536841941629945</v>
      </c>
      <c r="EI308" s="3">
        <f t="shared" si="312"/>
        <v>9.1104386940293267</v>
      </c>
      <c r="EJ308" s="3">
        <f t="shared" si="313"/>
        <v>0.21952839672920832</v>
      </c>
      <c r="EK308" s="3">
        <f t="shared" si="314"/>
        <v>0.65409343630114936</v>
      </c>
      <c r="EL308" s="3">
        <f t="shared" si="315"/>
        <v>-9.1104386940293249</v>
      </c>
      <c r="EM308" s="3">
        <f t="shared" si="316"/>
        <v>3.0576671298061875</v>
      </c>
      <c r="EN308" s="3" t="str">
        <f t="shared" si="317"/>
        <v/>
      </c>
      <c r="EO308" s="3">
        <f t="shared" si="318"/>
        <v>0.81510082053662369</v>
      </c>
      <c r="EP308" s="3">
        <f t="shared" si="319"/>
        <v>0.65409343630114936</v>
      </c>
      <c r="EQ308" s="3">
        <f t="shared" si="320"/>
        <v>-2.4536841941629941</v>
      </c>
      <c r="ER308" s="3" t="str">
        <f t="shared" si="321"/>
        <v/>
      </c>
      <c r="ES308" s="3" t="str">
        <f t="shared" si="322"/>
        <v/>
      </c>
      <c r="ET308" s="3" t="str">
        <f t="shared" si="323"/>
        <v/>
      </c>
      <c r="EU308" s="3" t="str">
        <f t="shared" si="324"/>
        <v/>
      </c>
      <c r="EV308" s="3">
        <f t="shared" si="325"/>
        <v>-2.4536841941629941</v>
      </c>
      <c r="EW308" s="3">
        <f t="shared" si="326"/>
        <v>-0.81510082053662369</v>
      </c>
      <c r="EX308" s="3">
        <f t="shared" si="327"/>
        <v>-0.21952839672920757</v>
      </c>
      <c r="EY308" s="3">
        <f t="shared" si="328"/>
        <v>2.4536841941629945</v>
      </c>
      <c r="EZ308" s="3">
        <f t="shared" si="329"/>
        <v>3.0576671298061875</v>
      </c>
      <c r="FA308" s="3" t="str">
        <f t="shared" si="330"/>
        <v/>
      </c>
      <c r="FB308" s="3">
        <f t="shared" si="331"/>
        <v>-0.81510082053662369</v>
      </c>
      <c r="FC308" s="3">
        <f t="shared" si="332"/>
        <v>-0.65409343630114869</v>
      </c>
      <c r="FD308" s="3">
        <f t="shared" si="333"/>
        <v>9.1104386940293267</v>
      </c>
      <c r="FE308" s="3" t="str">
        <f t="shared" si="334"/>
        <v/>
      </c>
      <c r="FF308" s="3">
        <f t="shared" si="335"/>
        <v>-3.0576671298061866</v>
      </c>
      <c r="FG308" s="3">
        <f t="shared" si="336"/>
        <v>-0.21952839672920757</v>
      </c>
      <c r="FH308" s="3">
        <f t="shared" si="337"/>
        <v>-0.65409343630114869</v>
      </c>
      <c r="FI308" s="4">
        <f t="shared" si="338"/>
        <v>0.21052631578947367</v>
      </c>
      <c r="FJ308" s="4">
        <f t="shared" si="339"/>
        <v>0</v>
      </c>
      <c r="FK308" s="4">
        <f t="shared" si="340"/>
        <v>1.8990454150997973</v>
      </c>
      <c r="FL308" s="4">
        <f t="shared" si="341"/>
        <v>0.85073763378652012</v>
      </c>
      <c r="FM308" s="4">
        <f>Tabela13[[#This Row],[V139]]-Tabela13[[#This Row],[V140]]</f>
        <v>1.0483077813132771</v>
      </c>
      <c r="FN308" s="4">
        <f>Tabela13[[#This Row],[V1]]-Tabela13[[#This Row],[V2]]/2</f>
        <v>0.73638576209309403</v>
      </c>
      <c r="FO308" s="4">
        <f>Tabela13[[#This Row],[V1]]-Tabela13[[#This Row],[V3]]/2</f>
        <v>0.6445086705202312</v>
      </c>
      <c r="FP308" s="4">
        <f>Tabela13[[#This Row],[V1]]-Tabela13[[#This Row],[V4]]/2</f>
        <v>0.48638576209309398</v>
      </c>
      <c r="FQ308" s="4">
        <f>Tabela13[[#This Row],[V2]]-Tabela13[[#This Row],[V1]]/2</f>
        <v>-0.28924551262549436</v>
      </c>
      <c r="FR308" s="4">
        <f>Tabela13[[#This Row],[V2]]-Tabela13[[#This Row],[V3]]/2</f>
        <v>-3.9245512625494389E-2</v>
      </c>
      <c r="FS308" s="4">
        <f>Tabela13[[#This Row],[V2]]-Tabela13[[#This Row],[V4]]/2</f>
        <v>-0.19736842105263158</v>
      </c>
      <c r="FT308" s="4">
        <f t="shared" si="342"/>
        <v>0.63473090812055444</v>
      </c>
      <c r="FU308" s="4">
        <f t="shared" si="343"/>
        <v>0.5725051920455464</v>
      </c>
      <c r="FV308" s="4">
        <f t="shared" si="344"/>
        <v>0.4526970204601537</v>
      </c>
      <c r="FW308" s="4">
        <f t="shared" si="345"/>
        <v>-0.28156132424165153</v>
      </c>
      <c r="FX308" s="4">
        <f t="shared" si="346"/>
        <v>-3.9225382444631321E-2</v>
      </c>
      <c r="FY308" s="4">
        <f t="shared" si="347"/>
        <v>-0.19486391968887201</v>
      </c>
      <c r="FZ308" s="4">
        <f t="shared" si="348"/>
        <v>114.25156346169979</v>
      </c>
      <c r="GA308" s="4">
        <f t="shared" si="349"/>
        <v>103.05093456819836</v>
      </c>
      <c r="GB308" s="4">
        <f t="shared" si="350"/>
        <v>81.485463682827657</v>
      </c>
      <c r="GC308" s="4">
        <f t="shared" si="351"/>
        <v>-50.681038363497272</v>
      </c>
      <c r="GD308" s="4">
        <f t="shared" si="352"/>
        <v>-7.0605688400336373</v>
      </c>
      <c r="GE308" s="4">
        <f t="shared" si="353"/>
        <v>-35.075505543996961</v>
      </c>
      <c r="GF308" s="4">
        <f>Tabela13[[#This Row],[V1]]-Tabela13[[#This Row],[V2]]/Tabela13[[#This Row],[V2]]</f>
        <v>-0.21098265895953761</v>
      </c>
      <c r="GG308" s="4">
        <f>Tabela13[[#This Row],[V1]]-Tabela13[[#This Row],[V3]]/Tabela13[[#This Row],[V3]]</f>
        <v>-0.21098265895953761</v>
      </c>
      <c r="GH308" s="4">
        <f>Tabela13[[#This Row],[V1]]-Tabela13[[#This Row],[V4]]/Tabela13[[#This Row],[V4]]</f>
        <v>-0.21098265895953761</v>
      </c>
      <c r="GI308" s="4">
        <f>Tabela13[[#This Row],[V2]]-Tabela13[[#This Row],[V1]]/Tabela13[[#This Row],[V1]]</f>
        <v>-0.89473684210526316</v>
      </c>
      <c r="GJ308" s="4">
        <f>Tabela13[[#This Row],[V2]]-Tabela13[[#This Row],[V3]]/Tabela13[[#This Row],[V3]]</f>
        <v>-0.89473684210526316</v>
      </c>
      <c r="GK308" s="4">
        <f>Tabela13[[#This Row],[V2]]-Tabela13[[#This Row],[V4]]/Tabela13[[#This Row],[V4]]</f>
        <v>-0.89473684210526316</v>
      </c>
      <c r="GL308" s="4">
        <f t="shared" si="354"/>
        <v>0.30755248864952728</v>
      </c>
      <c r="GM308" s="4">
        <f t="shared" si="355"/>
        <v>0.44714024946759967</v>
      </c>
      <c r="GN308" s="4">
        <f t="shared" si="356"/>
        <v>0.6878210785446478</v>
      </c>
      <c r="GO308" s="3">
        <f t="shared" si="357"/>
        <v>1</v>
      </c>
      <c r="GP308" s="3">
        <v>100</v>
      </c>
      <c r="GQ308" s="3">
        <f t="shared" si="358"/>
        <v>0.73</v>
      </c>
      <c r="GR308" s="3">
        <f t="shared" si="359"/>
        <v>73</v>
      </c>
      <c r="GS308" s="34">
        <f>COUNTIF($D$2:D307,Tabela13[[#This Row],[HomeTeam]])</f>
        <v>14</v>
      </c>
      <c r="GT308" s="34">
        <f>COUNTIF($E$2:E307,Tabela13[[#This Row],[AwayTeam]])</f>
        <v>15</v>
      </c>
      <c r="GU308" s="3">
        <f>IFERROR(AVERAGEIFS($AD$2:AD307,$D$2:D307,Tabela13[[#This Row],[HomeTeam]],$GS$2:GS307,"&gt;="&amp;Tabela13[[#This Row],[Contagem_H]]-5),"")</f>
        <v>1.0934006734006734</v>
      </c>
      <c r="GV308" s="3">
        <f>IFERROR(AVERAGEIFS($G$2:G307,$E$2:E307,Tabela13[[#This Row],[AwayTeam]],$GT$2:GT307,"&gt;="&amp;Tabela13[[#This Row],[Contagem_A]]-5),"")</f>
        <v>1.2</v>
      </c>
      <c r="GW308" s="3">
        <f>IFERROR(AVERAGEIFS($GQ$2:GQ307,$D$2:D307,Tabela13[[#This Row],[HomeTeam]],$GS$2:GS307,"&gt;="&amp;Tabela13[[#This Row],[Contagem_H]]-5),"")</f>
        <v>-1</v>
      </c>
    </row>
    <row r="309" spans="1:205" x14ac:dyDescent="0.25">
      <c r="A309" t="s">
        <v>127</v>
      </c>
      <c r="B309" t="s">
        <v>247</v>
      </c>
      <c r="C309" t="s">
        <v>134</v>
      </c>
      <c r="D309" t="s">
        <v>18</v>
      </c>
      <c r="E309" t="s">
        <v>20</v>
      </c>
      <c r="F309" s="3">
        <v>0</v>
      </c>
      <c r="G309" s="3">
        <v>1</v>
      </c>
      <c r="H309" s="3" t="str">
        <f t="shared" si="360"/>
        <v>A</v>
      </c>
      <c r="I309" s="3">
        <v>2.38</v>
      </c>
      <c r="J309" s="3">
        <v>3.6</v>
      </c>
      <c r="K309" s="3">
        <v>2.88</v>
      </c>
      <c r="L309" s="3">
        <v>1.62</v>
      </c>
      <c r="M309" s="3">
        <v>2.2999999999999998</v>
      </c>
      <c r="N309" s="3">
        <f t="shared" si="289"/>
        <v>1</v>
      </c>
      <c r="O309" s="3">
        <f t="shared" si="290"/>
        <v>0</v>
      </c>
      <c r="P309" s="3">
        <f t="shared" si="291"/>
        <v>3</v>
      </c>
      <c r="Q309" s="3">
        <f t="shared" si="292"/>
        <v>4.5168067226890596E-2</v>
      </c>
      <c r="R309" s="3">
        <f t="shared" si="293"/>
        <v>5.2066559312936134E-2</v>
      </c>
      <c r="S309" s="3">
        <f t="shared" si="294"/>
        <v>2.4874999999999994</v>
      </c>
      <c r="T309" s="3">
        <f t="shared" si="295"/>
        <v>3.7626050420168062</v>
      </c>
      <c r="U309" s="3">
        <f t="shared" si="296"/>
        <v>3.0100840336134449</v>
      </c>
      <c r="V309" s="3">
        <f t="shared" si="297"/>
        <v>1.6931722689075628</v>
      </c>
      <c r="W309" s="3">
        <f t="shared" si="298"/>
        <v>2.403886554621848</v>
      </c>
      <c r="X309" s="4">
        <f t="shared" si="299"/>
        <v>0.42016806722689076</v>
      </c>
      <c r="Y309" s="4">
        <f t="shared" si="300"/>
        <v>0.27777777777777779</v>
      </c>
      <c r="Z309" s="4">
        <f t="shared" si="301"/>
        <v>0.34722222222222221</v>
      </c>
      <c r="AA309" s="4">
        <f t="shared" si="302"/>
        <v>0.61728395061728392</v>
      </c>
      <c r="AB309" s="4">
        <f t="shared" si="303"/>
        <v>0.43478260869565222</v>
      </c>
      <c r="AC309" s="4">
        <f t="shared" si="304"/>
        <v>0.21008403361344538</v>
      </c>
      <c r="AD309" s="4">
        <f t="shared" si="305"/>
        <v>0.67361111111111116</v>
      </c>
      <c r="AE309" s="4">
        <f t="shared" si="306"/>
        <v>0.71008403361344541</v>
      </c>
      <c r="AF309" s="4">
        <f t="shared" si="307"/>
        <v>0.1736111111111111</v>
      </c>
      <c r="AG309" s="4">
        <f>IFERROR(AVERAGE(Tabela13[[#This Row],[V1]],Tabela13[[#This Row],[V2]]),"")</f>
        <v>0.44184757236227828</v>
      </c>
      <c r="AH309" s="4">
        <f>IFERROR(AVERAGE(Tabela13[[#This Row],[V1]],Tabela13[[#This Row],[V3]]),"")</f>
        <v>0.46008403361344541</v>
      </c>
      <c r="AI309" s="4">
        <f>IFERROR(AVERAGE(Tabela13[[#This Row],[V1]],Tabela13[[#This Row],[V4]]),"")</f>
        <v>0.19184757236227823</v>
      </c>
      <c r="AJ309" s="4">
        <f>IFERROR(AVERAGE(Tabela13[[#This Row],[V2]],Tabela13[[#This Row],[V1]]),"")</f>
        <v>0.44184757236227828</v>
      </c>
      <c r="AK309" s="4">
        <f>IFERROR(AVERAGE(Tabela13[[#This Row],[V2]],Tabela13[[#This Row],[V3]]),"")</f>
        <v>0.69184757236227834</v>
      </c>
      <c r="AL309" s="4">
        <f>IFERROR(AVERAGE(Tabela13[[#This Row],[V2]],Tabela13[[#This Row],[V4]]),"")</f>
        <v>0.42361111111111116</v>
      </c>
      <c r="AM309" s="4">
        <f>IFERROR(AVERAGE(Tabela13[[#This Row],[V3]],Tabela13[[#This Row],[V1]]),"")</f>
        <v>0.46008403361344541</v>
      </c>
      <c r="AN309" s="4">
        <f>IFERROR(AVERAGE(Tabela13[[#This Row],[V3]],Tabela13[[#This Row],[V2]]),"")</f>
        <v>0.69184757236227834</v>
      </c>
      <c r="AO309" s="4">
        <f>IFERROR(AVERAGE(Tabela13[[#This Row],[V3]],Tabela13[[#This Row],[V4]]),"")</f>
        <v>0.44184757236227823</v>
      </c>
      <c r="AP309" s="4">
        <f>IFERROR(AVERAGE(Tabela13[[#This Row],[V4]],Tabela13[[#This Row],[V1]]),"")</f>
        <v>0.19184757236227823</v>
      </c>
      <c r="AQ309" s="4">
        <f>IFERROR(AVERAGE(Tabela13[[#This Row],[V4]],Tabela13[[#This Row],[V2]]),"")</f>
        <v>0.42361111111111116</v>
      </c>
      <c r="AR309" s="4">
        <f>IFERROR(AVERAGE(Tabela13[[#This Row],[V4]],Tabela13[[#This Row],[V3]]),"")</f>
        <v>0.44184757236227823</v>
      </c>
      <c r="AS309" s="4">
        <f>_xlfn.STDEV.S(Tabela13[[#This Row],[V1]:[V2]])</f>
        <v>0.3277631397621818</v>
      </c>
      <c r="AT309" s="4">
        <f>_xlfn.STDEV.S(Tabela13[[#This Row],[V1]],Tabela13[[#This Row],[V3]])</f>
        <v>0.35355339059327362</v>
      </c>
      <c r="AU309" s="4">
        <f>_xlfn.STDEV.S(Tabela13[[#This Row],[V1]],Tabela13[[#This Row],[V4]])</f>
        <v>2.5790250831091988E-2</v>
      </c>
      <c r="AV309" s="4">
        <f>_xlfn.STDEV.S(Tabela13[[#This Row],[V2]],Tabela13[[#This Row],[V1]])</f>
        <v>0.3277631397621818</v>
      </c>
      <c r="AW309" s="4">
        <f>_xlfn.STDEV.S(Tabela13[[#This Row],[V2]],Tabela13[[#This Row],[V3]])</f>
        <v>2.579025083109197E-2</v>
      </c>
      <c r="AX309" s="4">
        <f>_xlfn.STDEV.S(Tabela13[[#This Row],[V42]],Tabela13[[#This Row],[V44]])</f>
        <v>0.68131653035545559</v>
      </c>
      <c r="AY309" s="4">
        <f>_xlfn.STDEV.S(Tabela13[[#This Row],[V3]],Tabela13[[#This Row],[V1]])</f>
        <v>0.35355339059327362</v>
      </c>
      <c r="AZ309" s="4">
        <f>_xlfn.STDEV.S(Tabela13[[#This Row],[V3]],Tabela13[[#This Row],[V2]])</f>
        <v>2.579025083109197E-2</v>
      </c>
      <c r="BA309" s="4">
        <f>_xlfn.STDEV.S(Tabela13[[#This Row],[V3]],Tabela13[[#This Row],[V4]])</f>
        <v>0.37934364142436583</v>
      </c>
      <c r="BB309" s="4">
        <f>_xlfn.STDEV.S(Tabela13[[#This Row],[V4]],Tabela13[[#This Row],[V1]])</f>
        <v>2.5790250831091988E-2</v>
      </c>
      <c r="BC309" s="4">
        <f>_xlfn.STDEV.S(Tabela13[[#This Row],[V4]],Tabela13[[#This Row],[V2]])</f>
        <v>0.35355339059327379</v>
      </c>
      <c r="BD309" s="4">
        <f>_xlfn.STDEV.S(Tabela13[[#This Row],[V4]],Tabela13[[#This Row],[V3]])</f>
        <v>0.37934364142436583</v>
      </c>
      <c r="BE309" s="4">
        <f>Tabela13[[#This Row],[V17]]/Tabela13[[#This Row],[V5]]</f>
        <v>0.74180138188796763</v>
      </c>
      <c r="BF309" s="4">
        <f>Tabela13[[#This Row],[V18]]/Tabela13[[#This Row],[V6]]</f>
        <v>0.7684539448511335</v>
      </c>
      <c r="BG309" s="4">
        <f>Tabela13[[#This Row],[V19]]/Tabela13[[#This Row],[V7]]</f>
        <v>0.13443094699364025</v>
      </c>
      <c r="BH309" s="4">
        <f>Tabela13[[#This Row],[V20]]/Tabela13[[#This Row],[V8]]</f>
        <v>0.74180138188796763</v>
      </c>
      <c r="BI309" s="4">
        <f>Tabela13[[#This Row],[V21]]/Tabela13[[#This Row],[V9]]</f>
        <v>3.7277359726843401E-2</v>
      </c>
      <c r="BJ309" s="4">
        <f>Tabela13[[#This Row],[V22]]/Tabela13[[#This Row],[V10]]</f>
        <v>1.608353776576813</v>
      </c>
      <c r="BK309" s="4">
        <f>Tabela13[[#This Row],[V23]]/Tabela13[[#This Row],[V11]]</f>
        <v>0.7684539448511335</v>
      </c>
      <c r="BL309" s="4">
        <f>Tabela13[[#This Row],[V24]]/Tabela13[[#This Row],[V12]]</f>
        <v>3.7277359726843401E-2</v>
      </c>
      <c r="BM309" s="4">
        <f>Tabela13[[#This Row],[V25]]/Tabela13[[#This Row],[V13]]</f>
        <v>0.85853960766663584</v>
      </c>
      <c r="BN309" s="4">
        <f>Tabela13[[#This Row],[V26]]/Tabela13[[#This Row],[V14]]</f>
        <v>0.13443094699364025</v>
      </c>
      <c r="BO309" s="4">
        <f>Tabela13[[#This Row],[V27]]/Tabela13[[#This Row],[V15]]</f>
        <v>0.83461784008903961</v>
      </c>
      <c r="BP309" s="4">
        <f>Tabela13[[#This Row],[V28]]/Tabela13[[#This Row],[V16]]</f>
        <v>0.85853960766663584</v>
      </c>
      <c r="BQ309" s="4">
        <f>Tabela13[[#This Row],[V1]]-Tabela13[[#This Row],[V2]]</f>
        <v>-0.46352707749766575</v>
      </c>
      <c r="BR309" s="4">
        <f>Tabela13[[#This Row],[V1]]-Tabela13[[#This Row],[V3]]</f>
        <v>-0.5</v>
      </c>
      <c r="BS309" s="4">
        <f>Tabela13[[#This Row],[V1]]-Tabela13[[#This Row],[V4]]</f>
        <v>3.6472922502334276E-2</v>
      </c>
      <c r="BT309" s="4">
        <f>Tabela13[[#This Row],[V2]]-Tabela13[[#This Row],[V1]]</f>
        <v>0.46352707749766575</v>
      </c>
      <c r="BU309" s="4">
        <f>Tabela13[[#This Row],[V2]]-Tabela13[[#This Row],[V3]]</f>
        <v>-3.6472922502334248E-2</v>
      </c>
      <c r="BV309" s="4">
        <f>Tabela13[[#This Row],[V2]]-Tabela13[[#This Row],[V4]]</f>
        <v>0.5</v>
      </c>
      <c r="BW309" s="4">
        <f>AVERAGE(Tabela13[[#This Row],[V41]],Tabela13[[#This Row],[V42]])</f>
        <v>-0.48176353874883288</v>
      </c>
      <c r="BX309" s="4">
        <f>AVERAGE(Tabela13[[#This Row],[V41]],Tabela13[[#This Row],[V43]])</f>
        <v>-0.21352707749766575</v>
      </c>
      <c r="BY309" s="4">
        <f>AVERAGE(Tabela13[[#This Row],[V41]],Tabela13[[#This Row],[V44]])</f>
        <v>0</v>
      </c>
      <c r="BZ309" s="4">
        <f>AVERAGE(Tabela13[[#This Row],[V41]],Tabela13[[#This Row],[V45]])</f>
        <v>-0.25</v>
      </c>
      <c r="CA309" s="4">
        <f>AVERAGE(Tabela13[[#This Row],[V41]],Tabela13[[#This Row],[V46]])</f>
        <v>1.8236461251167124E-2</v>
      </c>
      <c r="CB309" s="4">
        <f>AVERAGE(Tabela13[[#This Row],[V42]],Tabela13[[#This Row],[V41]])</f>
        <v>-0.48176353874883288</v>
      </c>
      <c r="CC309" s="4">
        <f>AVERAGE(Tabela13[[#This Row],[V42]],Tabela13[[#This Row],[V43]])</f>
        <v>-0.23176353874883288</v>
      </c>
      <c r="CD309" s="4">
        <f>AVERAGE(Tabela13[[#This Row],[V42]],Tabela13[[#This Row],[V44]])</f>
        <v>-1.8236461251167124E-2</v>
      </c>
      <c r="CE309" s="4">
        <f>AVERAGE(Tabela13[[#This Row],[V42]],Tabela13[[#This Row],[V45]])</f>
        <v>-0.26823646125116712</v>
      </c>
      <c r="CF309" s="4">
        <f>AVERAGE(Tabela13[[#This Row],[V42]],Tabela13[[#This Row],[V46]])</f>
        <v>0</v>
      </c>
      <c r="CG309" s="4">
        <f>AVERAGE(Tabela13[[#This Row],[V43]],Tabela13[[#This Row],[V41]])</f>
        <v>-0.21352707749766575</v>
      </c>
      <c r="CH309" s="4">
        <f>AVERAGE(Tabela13[[#This Row],[V43]],Tabela13[[#This Row],[V42]])</f>
        <v>-0.23176353874883288</v>
      </c>
      <c r="CI309" s="4">
        <f>AVERAGE(Tabela13[[#This Row],[V43]],Tabela13[[#This Row],[V44]])</f>
        <v>0.25</v>
      </c>
      <c r="CJ309" s="4">
        <f>AVERAGE(Tabela13[[#This Row],[V43]],Tabela13[[#This Row],[V45]])</f>
        <v>0</v>
      </c>
      <c r="CK309" s="4">
        <f>AVERAGE(Tabela13[[#This Row],[V43]],Tabela13[[#This Row],[V46]])</f>
        <v>0.26823646125116712</v>
      </c>
      <c r="CL309" s="4">
        <f>AVERAGE(Tabela13[[#This Row],[V44]],Tabela13[[#This Row],[V41]])</f>
        <v>0</v>
      </c>
      <c r="CM309" s="4">
        <f>AVERAGE(Tabela13[[#This Row],[V44]],Tabela13[[#This Row],[V42]])</f>
        <v>-1.8236461251167124E-2</v>
      </c>
      <c r="CN309" s="4">
        <f>AVERAGE(Tabela13[[#This Row],[V44]],Tabela13[[#This Row],[V43]])</f>
        <v>0.25</v>
      </c>
      <c r="CO309" s="4">
        <f>AVERAGE(Tabela13[[#This Row],[V44]],Tabela13[[#This Row],[V45]])</f>
        <v>0.21352707749766575</v>
      </c>
      <c r="CP309" s="4">
        <f>AVERAGE(Tabela13[[#This Row],[V44]],Tabela13[[#This Row],[V46]])</f>
        <v>0.48176353874883288</v>
      </c>
      <c r="CQ309" s="4">
        <f>AVERAGE(Tabela13[[#This Row],[V45]],Tabela13[[#This Row],[V41]])</f>
        <v>-0.25</v>
      </c>
      <c r="CR309" s="4">
        <f>AVERAGE(Tabela13[[#This Row],[V45]],Tabela13[[#This Row],[V42]])</f>
        <v>-0.26823646125116712</v>
      </c>
      <c r="CS309" s="4">
        <f>AVERAGE(Tabela13[[#This Row],[V45]],Tabela13[[#This Row],[V43]])</f>
        <v>0</v>
      </c>
      <c r="CT309" s="4">
        <f>AVERAGE(Tabela13[[#This Row],[V45]],Tabela13[[#This Row],[V44]])</f>
        <v>0.21352707749766575</v>
      </c>
      <c r="CU309" s="4">
        <f>AVERAGE(Tabela13[[#This Row],[V45]],Tabela13[[#This Row],[V46]])</f>
        <v>0.23176353874883288</v>
      </c>
      <c r="CV309" s="4">
        <f>AVERAGE(Tabela13[[#This Row],[V46]],Tabela13[[#This Row],[V41]])</f>
        <v>1.8236461251167124E-2</v>
      </c>
      <c r="CW309" s="4">
        <f>AVERAGE(Tabela13[[#This Row],[V46]],Tabela13[[#This Row],[V42]])</f>
        <v>0</v>
      </c>
      <c r="CX309" s="4">
        <f>AVERAGE(Tabela13[[#This Row],[V46]],Tabela13[[#This Row],[V43]])</f>
        <v>0.26823646125116712</v>
      </c>
      <c r="CY309" s="4">
        <f>AVERAGE(Tabela13[[#This Row],[V46]],Tabela13[[#This Row],[V44]])</f>
        <v>0.48176353874883288</v>
      </c>
      <c r="CZ309" s="4">
        <f>AVERAGE(Tabela13[[#This Row],[V46]],Tabela13[[#This Row],[V45]])</f>
        <v>0.23176353874883288</v>
      </c>
      <c r="DA309" s="3">
        <f>_xlfn.STDEV.S(Tabela13[[#This Row],[V41]],Tabela13[[#This Row],[V42]])</f>
        <v>2.5790250831091967E-2</v>
      </c>
      <c r="DB309" s="3">
        <f>_xlfn.STDEV.S(Tabela13[[#This Row],[V41]],Tabela13[[#This Row],[V43]])</f>
        <v>0.35355339059327379</v>
      </c>
      <c r="DC309" s="3">
        <f>_xlfn.STDEV.S(Tabela13[[#This Row],[V41]],Tabela13[[#This Row],[V44]])</f>
        <v>0.6555262795243636</v>
      </c>
      <c r="DD309" s="3">
        <f>_xlfn.STDEV.S(Tabela13[[#This Row],[V41]],Tabela13[[#This Row],[V45]])</f>
        <v>0.30197288893108981</v>
      </c>
      <c r="DE309" s="3">
        <f>_xlfn.STDEV.S(Tabela13[[#This Row],[V41]],Tabela13[[#This Row],[V46]])</f>
        <v>0.68131653035545559</v>
      </c>
      <c r="DF309" s="3">
        <f>_xlfn.STDEV.S(Tabela13[[#This Row],[V42]],Tabela13[[#This Row],[V41]])</f>
        <v>2.5790250831091967E-2</v>
      </c>
      <c r="DG309" s="3">
        <f>_xlfn.STDEV.S(Tabela13[[#This Row],[V42]],Tabela13[[#This Row],[V43]])</f>
        <v>0.37934364142436572</v>
      </c>
      <c r="DH309" s="3">
        <f>_xlfn.STDEV.S(Tabela13[[#This Row],[V42]],Tabela13[[#This Row],[V44]])</f>
        <v>0.68131653035545559</v>
      </c>
      <c r="DI309" s="3">
        <f>_xlfn.STDEV.S(Tabela13[[#This Row],[V42]],Tabela13[[#This Row],[V45]])</f>
        <v>0.3277631397621818</v>
      </c>
      <c r="DJ309" s="3">
        <f>_xlfn.STDEV.S(Tabela13[[#This Row],[V42]],Tabela13[[#This Row],[V46]])</f>
        <v>0.70710678118654757</v>
      </c>
      <c r="DK309" s="3">
        <f>_xlfn.STDEV.S(Tabela13[[#This Row],[V43]],Tabela13[[#This Row],[V41]])</f>
        <v>0.35355339059327379</v>
      </c>
      <c r="DL309" s="3">
        <f>_xlfn.STDEV.S(Tabela13[[#This Row],[V43]],Tabela13[[#This Row],[V42]])</f>
        <v>0.37934364142436572</v>
      </c>
      <c r="DM309" s="3">
        <f>_xlfn.STDEV.S(Tabela13[[#This Row],[V43]],Tabela13[[#This Row],[V44]])</f>
        <v>0.30197288893108981</v>
      </c>
      <c r="DN309" s="3">
        <f>_xlfn.STDEV.S(Tabela13[[#This Row],[V43]],Tabela13[[#This Row],[V45]])</f>
        <v>5.1580501662183954E-2</v>
      </c>
      <c r="DO309" s="3">
        <f>_xlfn.STDEV.S(Tabela13[[#This Row],[V43]],Tabela13[[#This Row],[V46]])</f>
        <v>0.3277631397621818</v>
      </c>
      <c r="DP309" s="3">
        <f>_xlfn.STDEV.S(Tabela13[[#This Row],[V44]],Tabela13[[#This Row],[V41]])</f>
        <v>0.6555262795243636</v>
      </c>
      <c r="DQ309" s="3">
        <f>_xlfn.STDEV.S(Tabela13[[#This Row],[V44]],Tabela13[[#This Row],[V42]])</f>
        <v>0.68131653035545559</v>
      </c>
      <c r="DR309" s="3">
        <f>_xlfn.STDEV.S(Tabela13[[#This Row],[V44]],Tabela13[[#This Row],[V43]])</f>
        <v>0.30197288893108981</v>
      </c>
      <c r="DS309" s="3">
        <f>_xlfn.STDEV.S(Tabela13[[#This Row],[V44]],Tabela13[[#This Row],[V45]])</f>
        <v>0.35355339059327379</v>
      </c>
      <c r="DT309" s="3">
        <f>_xlfn.STDEV.S(Tabela13[[#This Row],[V44]],Tabela13[[#This Row],[V46]])</f>
        <v>2.5790250831091967E-2</v>
      </c>
      <c r="DU309" s="3">
        <f>_xlfn.STDEV.S(Tabela13[[#This Row],[V45]],Tabela13[[#This Row],[V41]])</f>
        <v>0.30197288893108981</v>
      </c>
      <c r="DV309" s="3">
        <f>_xlfn.STDEV.S(Tabela13[[#This Row],[V45]],Tabela13[[#This Row],[V42]])</f>
        <v>0.3277631397621818</v>
      </c>
      <c r="DW309" s="3">
        <f>_xlfn.STDEV.S(Tabela13[[#This Row],[V45]],Tabela13[[#This Row],[V43]])</f>
        <v>5.1580501662183954E-2</v>
      </c>
      <c r="DX309" s="3">
        <f>_xlfn.STDEV.S(Tabela13[[#This Row],[V45]],Tabela13[[#This Row],[V44]])</f>
        <v>0.35355339059327379</v>
      </c>
      <c r="DY309" s="3">
        <f>_xlfn.STDEV.S(Tabela13[[#This Row],[V45]],Tabela13[[#This Row],[V46]])</f>
        <v>0.37934364142436572</v>
      </c>
      <c r="DZ309" s="3">
        <f>_xlfn.STDEV.S(Tabela13[[#This Row],[V46]],Tabela13[[#This Row],[V41]])</f>
        <v>0.68131653035545559</v>
      </c>
      <c r="EA309" s="3">
        <f>_xlfn.STDEV.S(Tabela13[[#This Row],[V46]],Tabela13[[#This Row],[V42]])</f>
        <v>0.70710678118654757</v>
      </c>
      <c r="EB309" s="3">
        <f>_xlfn.STDEV.S(Tabela13[[#This Row],[V46]],Tabela13[[#This Row],[V43]])</f>
        <v>0.3277631397621818</v>
      </c>
      <c r="EC309" s="3">
        <f>_xlfn.STDEV.S(Tabela13[[#This Row],[V46]],Tabela13[[#This Row],[V44]])</f>
        <v>2.5790250831091967E-2</v>
      </c>
      <c r="ED309" s="3">
        <f>_xlfn.STDEV.S(Tabela13[[#This Row],[V46]],Tabela13[[#This Row],[V45]])</f>
        <v>0.37934364142436572</v>
      </c>
      <c r="EE309" s="3">
        <f t="shared" si="308"/>
        <v>-5.3533006873186594E-2</v>
      </c>
      <c r="EF309" s="3">
        <f t="shared" si="309"/>
        <v>-1.655777781144121</v>
      </c>
      <c r="EG309" s="3" t="str">
        <f t="shared" si="310"/>
        <v/>
      </c>
      <c r="EH309" s="3">
        <f t="shared" si="311"/>
        <v>-1.2078915557243592</v>
      </c>
      <c r="EI309" s="3">
        <f t="shared" si="312"/>
        <v>37.3601282053475</v>
      </c>
      <c r="EJ309" s="3">
        <f t="shared" si="313"/>
        <v>-5.3533006873186594E-2</v>
      </c>
      <c r="EK309" s="3">
        <f t="shared" si="314"/>
        <v>-1.6367701471605012</v>
      </c>
      <c r="EL309" s="3">
        <f t="shared" si="315"/>
        <v>-37.3601282053475</v>
      </c>
      <c r="EM309" s="3">
        <f t="shared" si="316"/>
        <v>-1.2219186691971604</v>
      </c>
      <c r="EN309" s="3" t="str">
        <f t="shared" si="317"/>
        <v/>
      </c>
      <c r="EO309" s="3">
        <f t="shared" si="318"/>
        <v>-1.655777781144121</v>
      </c>
      <c r="EP309" s="3">
        <f t="shared" si="319"/>
        <v>-1.6367701471605012</v>
      </c>
      <c r="EQ309" s="3">
        <f t="shared" si="320"/>
        <v>1.2078915557243592</v>
      </c>
      <c r="ER309" s="3" t="str">
        <f t="shared" si="321"/>
        <v/>
      </c>
      <c r="ES309" s="3" t="str">
        <f t="shared" si="322"/>
        <v/>
      </c>
      <c r="ET309" s="3" t="str">
        <f t="shared" si="323"/>
        <v/>
      </c>
      <c r="EU309" s="3" t="str">
        <f t="shared" si="324"/>
        <v/>
      </c>
      <c r="EV309" s="3">
        <f t="shared" si="325"/>
        <v>1.2078915557243592</v>
      </c>
      <c r="EW309" s="3">
        <f t="shared" si="326"/>
        <v>1.655777781144121</v>
      </c>
      <c r="EX309" s="3">
        <f t="shared" si="327"/>
        <v>5.3533006873186594E-2</v>
      </c>
      <c r="EY309" s="3">
        <f t="shared" si="328"/>
        <v>-1.2078915557243592</v>
      </c>
      <c r="EZ309" s="3">
        <f t="shared" si="329"/>
        <v>-1.2219186691971604</v>
      </c>
      <c r="FA309" s="3" t="str">
        <f t="shared" si="330"/>
        <v/>
      </c>
      <c r="FB309" s="3">
        <f t="shared" si="331"/>
        <v>1.655777781144121</v>
      </c>
      <c r="FC309" s="3">
        <f t="shared" si="332"/>
        <v>1.6367701471605012</v>
      </c>
      <c r="FD309" s="3">
        <f t="shared" si="333"/>
        <v>37.3601282053475</v>
      </c>
      <c r="FE309" s="3" t="str">
        <f t="shared" si="334"/>
        <v/>
      </c>
      <c r="FF309" s="3">
        <f t="shared" si="335"/>
        <v>1.2219186691971604</v>
      </c>
      <c r="FG309" s="3">
        <f t="shared" si="336"/>
        <v>5.3533006873186594E-2</v>
      </c>
      <c r="FH309" s="3">
        <f t="shared" si="337"/>
        <v>1.6367701471605012</v>
      </c>
      <c r="FI309" s="4">
        <f t="shared" si="338"/>
        <v>0</v>
      </c>
      <c r="FJ309" s="4">
        <f t="shared" si="339"/>
        <v>0.42016806722689076</v>
      </c>
      <c r="FK309" s="4">
        <f t="shared" si="340"/>
        <v>1.4718034617532108</v>
      </c>
      <c r="FL309" s="4">
        <f t="shared" si="341"/>
        <v>1.2624232272473481</v>
      </c>
      <c r="FM309" s="4">
        <f>Tabela13[[#This Row],[V139]]-Tabela13[[#This Row],[V140]]</f>
        <v>0.20938023450586263</v>
      </c>
      <c r="FN309" s="4">
        <f>Tabela13[[#This Row],[V1]]-Tabela13[[#This Row],[V2]]/2</f>
        <v>-0.1267215219421102</v>
      </c>
      <c r="FO309" s="4">
        <f>Tabela13[[#This Row],[V1]]-Tabela13[[#This Row],[V3]]/2</f>
        <v>-0.14495798319327732</v>
      </c>
      <c r="FP309" s="4">
        <f>Tabela13[[#This Row],[V1]]-Tabela13[[#This Row],[V4]]/2</f>
        <v>0.12327847805788983</v>
      </c>
      <c r="FQ309" s="4">
        <f>Tabela13[[#This Row],[V2]]-Tabela13[[#This Row],[V1]]/2</f>
        <v>0.56856909430438851</v>
      </c>
      <c r="FR309" s="4">
        <f>Tabela13[[#This Row],[V2]]-Tabela13[[#This Row],[V3]]/2</f>
        <v>0.31856909430438846</v>
      </c>
      <c r="FS309" s="4">
        <f>Tabela13[[#This Row],[V2]]-Tabela13[[#This Row],[V4]]/2</f>
        <v>0.58680555555555558</v>
      </c>
      <c r="FT309" s="4">
        <f t="shared" si="342"/>
        <v>-0.12604967084586474</v>
      </c>
      <c r="FU309" s="4">
        <f t="shared" si="343"/>
        <v>-0.14395526986891363</v>
      </c>
      <c r="FV309" s="4">
        <f t="shared" si="344"/>
        <v>0.12265959996209101</v>
      </c>
      <c r="FW309" s="4">
        <f t="shared" si="345"/>
        <v>0.51698785327005103</v>
      </c>
      <c r="FX309" s="4">
        <f t="shared" si="346"/>
        <v>0.30840441453970846</v>
      </c>
      <c r="FY309" s="4">
        <f t="shared" si="347"/>
        <v>0.53066120704561115</v>
      </c>
      <c r="FZ309" s="4">
        <f t="shared" si="348"/>
        <v>-22.688940752255654</v>
      </c>
      <c r="GA309" s="4">
        <f t="shared" si="349"/>
        <v>-25.911948576404452</v>
      </c>
      <c r="GB309" s="4">
        <f t="shared" si="350"/>
        <v>22.078727993176383</v>
      </c>
      <c r="GC309" s="4">
        <f t="shared" si="351"/>
        <v>93.057813588609179</v>
      </c>
      <c r="GD309" s="4">
        <f t="shared" si="352"/>
        <v>55.51279461714752</v>
      </c>
      <c r="GE309" s="4">
        <f t="shared" si="353"/>
        <v>95.519017268210007</v>
      </c>
      <c r="GF309" s="4">
        <f>Tabela13[[#This Row],[V1]]-Tabela13[[#This Row],[V2]]/Tabela13[[#This Row],[V2]]</f>
        <v>-0.78991596638655459</v>
      </c>
      <c r="GG309" s="4">
        <f>Tabela13[[#This Row],[V1]]-Tabela13[[#This Row],[V3]]/Tabela13[[#This Row],[V3]]</f>
        <v>-0.78991596638655459</v>
      </c>
      <c r="GH309" s="4">
        <f>Tabela13[[#This Row],[V1]]-Tabela13[[#This Row],[V4]]/Tabela13[[#This Row],[V4]]</f>
        <v>-0.78991596638655459</v>
      </c>
      <c r="GI309" s="4">
        <f>Tabela13[[#This Row],[V2]]-Tabela13[[#This Row],[V1]]/Tabela13[[#This Row],[V1]]</f>
        <v>-0.32638888888888884</v>
      </c>
      <c r="GJ309" s="4">
        <f>Tabela13[[#This Row],[V2]]-Tabela13[[#This Row],[V3]]/Tabela13[[#This Row],[V3]]</f>
        <v>-0.32638888888888884</v>
      </c>
      <c r="GK309" s="4">
        <f>Tabela13[[#This Row],[V2]]-Tabela13[[#This Row],[V4]]/Tabela13[[#This Row],[V4]]</f>
        <v>-0.32638888888888884</v>
      </c>
      <c r="GL309" s="4">
        <f t="shared" si="354"/>
        <v>0.28944214970402476</v>
      </c>
      <c r="GM309" s="4">
        <f t="shared" si="355"/>
        <v>0.44184757236227828</v>
      </c>
      <c r="GN309" s="4">
        <f t="shared" si="356"/>
        <v>0.65507240009617218</v>
      </c>
      <c r="GO309" s="3">
        <f t="shared" si="357"/>
        <v>0</v>
      </c>
      <c r="GP309" s="3">
        <v>100</v>
      </c>
      <c r="GQ309" s="3">
        <f t="shared" si="358"/>
        <v>-1</v>
      </c>
      <c r="GR309" s="3">
        <f t="shared" si="359"/>
        <v>-100</v>
      </c>
      <c r="GS309" s="34">
        <f>COUNTIF($D$2:D308,Tabela13[[#This Row],[HomeTeam]])</f>
        <v>15</v>
      </c>
      <c r="GT309" s="34">
        <f>COUNTIF($E$2:E308,Tabela13[[#This Row],[AwayTeam]])</f>
        <v>14</v>
      </c>
      <c r="GU309" s="3">
        <f>IFERROR(AVERAGEIFS($AD$2:AD308,$D$2:D308,Tabela13[[#This Row],[HomeTeam]],$GS$2:GS308,"&gt;="&amp;Tabela13[[#This Row],[Contagem_H]]-5),"")</f>
        <v>0.49675297241837163</v>
      </c>
      <c r="GV309" s="3">
        <f>IFERROR(AVERAGEIFS($G$2:G308,$E$2:E308,Tabela13[[#This Row],[AwayTeam]],$GT$2:GT308,"&gt;="&amp;Tabela13[[#This Row],[Contagem_A]]-5),"")</f>
        <v>2.2000000000000002</v>
      </c>
      <c r="GW309" s="3">
        <f>IFERROR(AVERAGEIFS($GQ$2:GQ308,$D$2:D308,Tabela13[[#This Row],[HomeTeam]],$GS$2:GS308,"&gt;="&amp;Tabela13[[#This Row],[Contagem_H]]-5),"")</f>
        <v>0.66999999999999993</v>
      </c>
    </row>
    <row r="310" spans="1:205" x14ac:dyDescent="0.25">
      <c r="A310" t="s">
        <v>127</v>
      </c>
      <c r="B310" t="s">
        <v>247</v>
      </c>
      <c r="C310" t="s">
        <v>134</v>
      </c>
      <c r="D310" t="s">
        <v>16</v>
      </c>
      <c r="E310" t="s">
        <v>13</v>
      </c>
      <c r="F310" s="3">
        <v>2</v>
      </c>
      <c r="G310" s="3">
        <v>1</v>
      </c>
      <c r="H310" s="3" t="str">
        <f t="shared" si="360"/>
        <v>H</v>
      </c>
      <c r="I310" s="3">
        <v>3.8</v>
      </c>
      <c r="J310" s="3">
        <v>3.8</v>
      </c>
      <c r="K310" s="3">
        <v>1.91</v>
      </c>
      <c r="L310" s="3">
        <v>1.53</v>
      </c>
      <c r="M310" s="3">
        <v>2.5</v>
      </c>
      <c r="N310" s="3">
        <f t="shared" si="289"/>
        <v>3</v>
      </c>
      <c r="O310" s="3">
        <f t="shared" si="290"/>
        <v>3</v>
      </c>
      <c r="P310" s="3">
        <f t="shared" si="291"/>
        <v>0</v>
      </c>
      <c r="Q310" s="3">
        <f t="shared" si="292"/>
        <v>4.9875998897767948E-2</v>
      </c>
      <c r="R310" s="3">
        <f t="shared" si="293"/>
        <v>5.3594771241830097E-2</v>
      </c>
      <c r="S310" s="3">
        <f t="shared" si="294"/>
        <v>3.989528795811518</v>
      </c>
      <c r="T310" s="3">
        <f t="shared" si="295"/>
        <v>3.989528795811518</v>
      </c>
      <c r="U310" s="3">
        <f t="shared" si="296"/>
        <v>2.0052631578947366</v>
      </c>
      <c r="V310" s="3">
        <f t="shared" si="297"/>
        <v>1.606310278313585</v>
      </c>
      <c r="W310" s="3">
        <f t="shared" si="298"/>
        <v>2.62468999724442</v>
      </c>
      <c r="X310" s="4">
        <f t="shared" si="299"/>
        <v>0.26315789473684209</v>
      </c>
      <c r="Y310" s="4">
        <f t="shared" si="300"/>
        <v>0.26315789473684209</v>
      </c>
      <c r="Z310" s="4">
        <f t="shared" si="301"/>
        <v>0.52356020942408377</v>
      </c>
      <c r="AA310" s="4">
        <f t="shared" si="302"/>
        <v>0.65359477124183007</v>
      </c>
      <c r="AB310" s="4">
        <f t="shared" si="303"/>
        <v>0.4</v>
      </c>
      <c r="AC310" s="4">
        <f t="shared" si="304"/>
        <v>1.131578947368421</v>
      </c>
      <c r="AD310" s="4">
        <f t="shared" si="305"/>
        <v>0.76178010471204183</v>
      </c>
      <c r="AE310" s="4">
        <f t="shared" si="306"/>
        <v>0.63157894736842102</v>
      </c>
      <c r="AF310" s="4">
        <f t="shared" si="307"/>
        <v>1.2617801047120418</v>
      </c>
      <c r="AG310" s="4">
        <f>IFERROR(AVERAGE(Tabela13[[#This Row],[V1]],Tabela13[[#This Row],[V2]]),"")</f>
        <v>0.94667952604023142</v>
      </c>
      <c r="AH310" s="4">
        <f>IFERROR(AVERAGE(Tabela13[[#This Row],[V1]],Tabela13[[#This Row],[V3]]),"")</f>
        <v>0.88157894736842102</v>
      </c>
      <c r="AI310" s="4">
        <f>IFERROR(AVERAGE(Tabela13[[#This Row],[V1]],Tabela13[[#This Row],[V4]]),"")</f>
        <v>1.1966795260402314</v>
      </c>
      <c r="AJ310" s="4">
        <f>IFERROR(AVERAGE(Tabela13[[#This Row],[V2]],Tabela13[[#This Row],[V1]]),"")</f>
        <v>0.94667952604023142</v>
      </c>
      <c r="AK310" s="4">
        <f>IFERROR(AVERAGE(Tabela13[[#This Row],[V2]],Tabela13[[#This Row],[V3]]),"")</f>
        <v>0.69667952604023142</v>
      </c>
      <c r="AL310" s="4">
        <f>IFERROR(AVERAGE(Tabela13[[#This Row],[V2]],Tabela13[[#This Row],[V4]]),"")</f>
        <v>1.0117801047120418</v>
      </c>
      <c r="AM310" s="4">
        <f>IFERROR(AVERAGE(Tabela13[[#This Row],[V3]],Tabela13[[#This Row],[V1]]),"")</f>
        <v>0.88157894736842102</v>
      </c>
      <c r="AN310" s="4">
        <f>IFERROR(AVERAGE(Tabela13[[#This Row],[V3]],Tabela13[[#This Row],[V2]]),"")</f>
        <v>0.69667952604023142</v>
      </c>
      <c r="AO310" s="4">
        <f>IFERROR(AVERAGE(Tabela13[[#This Row],[V3]],Tabela13[[#This Row],[V4]]),"")</f>
        <v>0.94667952604023142</v>
      </c>
      <c r="AP310" s="4">
        <f>IFERROR(AVERAGE(Tabela13[[#This Row],[V4]],Tabela13[[#This Row],[V1]]),"")</f>
        <v>1.1966795260402314</v>
      </c>
      <c r="AQ310" s="4">
        <f>IFERROR(AVERAGE(Tabela13[[#This Row],[V4]],Tabela13[[#This Row],[V2]]),"")</f>
        <v>1.0117801047120418</v>
      </c>
      <c r="AR310" s="4">
        <f>IFERROR(AVERAGE(Tabela13[[#This Row],[V4]],Tabela13[[#This Row],[V3]]),"")</f>
        <v>0.94667952604023142</v>
      </c>
      <c r="AS310" s="4">
        <f>_xlfn.STDEV.S(Tabela13[[#This Row],[V1]:[V2]])</f>
        <v>0.26148726931726268</v>
      </c>
      <c r="AT310" s="4">
        <f>_xlfn.STDEV.S(Tabela13[[#This Row],[V1]],Tabela13[[#This Row],[V3]])</f>
        <v>0.35355339059327379</v>
      </c>
      <c r="AU310" s="4">
        <f>_xlfn.STDEV.S(Tabela13[[#This Row],[V1]],Tabela13[[#This Row],[V4]])</f>
        <v>9.2066121276010923E-2</v>
      </c>
      <c r="AV310" s="4">
        <f>_xlfn.STDEV.S(Tabela13[[#This Row],[V2]],Tabela13[[#This Row],[V1]])</f>
        <v>0.26148726931726268</v>
      </c>
      <c r="AW310" s="4">
        <f>_xlfn.STDEV.S(Tabela13[[#This Row],[V2]],Tabela13[[#This Row],[V3]])</f>
        <v>9.2066121276010923E-2</v>
      </c>
      <c r="AX310" s="4">
        <f>_xlfn.STDEV.S(Tabela13[[#This Row],[V42]],Tabela13[[#This Row],[V44]])</f>
        <v>0.61504065991053658</v>
      </c>
      <c r="AY310" s="4">
        <f>_xlfn.STDEV.S(Tabela13[[#This Row],[V3]],Tabela13[[#This Row],[V1]])</f>
        <v>0.35355339059327379</v>
      </c>
      <c r="AZ310" s="4">
        <f>_xlfn.STDEV.S(Tabela13[[#This Row],[V3]],Tabela13[[#This Row],[V2]])</f>
        <v>9.2066121276010923E-2</v>
      </c>
      <c r="BA310" s="4">
        <f>_xlfn.STDEV.S(Tabela13[[#This Row],[V3]],Tabela13[[#This Row],[V4]])</f>
        <v>0.44561951186928483</v>
      </c>
      <c r="BB310" s="4">
        <f>_xlfn.STDEV.S(Tabela13[[#This Row],[V4]],Tabela13[[#This Row],[V1]])</f>
        <v>9.2066121276010923E-2</v>
      </c>
      <c r="BC310" s="4">
        <f>_xlfn.STDEV.S(Tabela13[[#This Row],[V4]],Tabela13[[#This Row],[V2]])</f>
        <v>0.35355339059327379</v>
      </c>
      <c r="BD310" s="4">
        <f>_xlfn.STDEV.S(Tabela13[[#This Row],[V4]],Tabela13[[#This Row],[V3]])</f>
        <v>0.44561951186928483</v>
      </c>
      <c r="BE310" s="4">
        <f>Tabela13[[#This Row],[V17]]/Tabela13[[#This Row],[V5]]</f>
        <v>0.27621519439742287</v>
      </c>
      <c r="BF310" s="4">
        <f>Tabela13[[#This Row],[V18]]/Tabela13[[#This Row],[V6]]</f>
        <v>0.40104563709087776</v>
      </c>
      <c r="BG310" s="4">
        <f>Tabela13[[#This Row],[V19]]/Tabela13[[#This Row],[V7]]</f>
        <v>7.6934650650082009E-2</v>
      </c>
      <c r="BH310" s="4">
        <f>Tabela13[[#This Row],[V20]]/Tabela13[[#This Row],[V8]]</f>
        <v>0.27621519439742287</v>
      </c>
      <c r="BI310" s="4">
        <f>Tabela13[[#This Row],[V21]]/Tabela13[[#This Row],[V9]]</f>
        <v>0.13214988791086468</v>
      </c>
      <c r="BJ310" s="4">
        <f>Tabela13[[#This Row],[V22]]/Tabela13[[#This Row],[V10]]</f>
        <v>0.60787977253771019</v>
      </c>
      <c r="BK310" s="4">
        <f>Tabela13[[#This Row],[V23]]/Tabela13[[#This Row],[V11]]</f>
        <v>0.40104563709087776</v>
      </c>
      <c r="BL310" s="4">
        <f>Tabela13[[#This Row],[V24]]/Tabela13[[#This Row],[V12]]</f>
        <v>0.13214988791086468</v>
      </c>
      <c r="BM310" s="4">
        <f>Tabela13[[#This Row],[V25]]/Tabela13[[#This Row],[V13]]</f>
        <v>0.47071844231513166</v>
      </c>
      <c r="BN310" s="4">
        <f>Tabela13[[#This Row],[V26]]/Tabela13[[#This Row],[V14]]</f>
        <v>7.6934650650082009E-2</v>
      </c>
      <c r="BO310" s="4">
        <f>Tabela13[[#This Row],[V27]]/Tabela13[[#This Row],[V15]]</f>
        <v>0.34943698630434822</v>
      </c>
      <c r="BP310" s="4">
        <f>Tabela13[[#This Row],[V28]]/Tabela13[[#This Row],[V16]]</f>
        <v>0.47071844231513166</v>
      </c>
      <c r="BQ310" s="4">
        <f>Tabela13[[#This Row],[V1]]-Tabela13[[#This Row],[V2]]</f>
        <v>0.36979884265637919</v>
      </c>
      <c r="BR310" s="4">
        <f>Tabela13[[#This Row],[V1]]-Tabela13[[#This Row],[V3]]</f>
        <v>0.5</v>
      </c>
      <c r="BS310" s="4">
        <f>Tabela13[[#This Row],[V1]]-Tabela13[[#This Row],[V4]]</f>
        <v>-0.13020115734362081</v>
      </c>
      <c r="BT310" s="4">
        <f>Tabela13[[#This Row],[V2]]-Tabela13[[#This Row],[V1]]</f>
        <v>-0.36979884265637919</v>
      </c>
      <c r="BU310" s="4">
        <f>Tabela13[[#This Row],[V2]]-Tabela13[[#This Row],[V3]]</f>
        <v>0.13020115734362081</v>
      </c>
      <c r="BV310" s="4">
        <f>Tabela13[[#This Row],[V2]]-Tabela13[[#This Row],[V4]]</f>
        <v>-0.5</v>
      </c>
      <c r="BW310" s="4">
        <f>AVERAGE(Tabela13[[#This Row],[V41]],Tabela13[[#This Row],[V42]])</f>
        <v>0.43489942132818959</v>
      </c>
      <c r="BX310" s="4">
        <f>AVERAGE(Tabela13[[#This Row],[V41]],Tabela13[[#This Row],[V43]])</f>
        <v>0.11979884265637919</v>
      </c>
      <c r="BY310" s="4">
        <f>AVERAGE(Tabela13[[#This Row],[V41]],Tabela13[[#This Row],[V44]])</f>
        <v>0</v>
      </c>
      <c r="BZ310" s="4">
        <f>AVERAGE(Tabela13[[#This Row],[V41]],Tabela13[[#This Row],[V45]])</f>
        <v>0.25</v>
      </c>
      <c r="CA310" s="4">
        <f>AVERAGE(Tabela13[[#This Row],[V41]],Tabela13[[#This Row],[V46]])</f>
        <v>-6.5100578671810405E-2</v>
      </c>
      <c r="CB310" s="4">
        <f>AVERAGE(Tabela13[[#This Row],[V42]],Tabela13[[#This Row],[V41]])</f>
        <v>0.43489942132818959</v>
      </c>
      <c r="CC310" s="4">
        <f>AVERAGE(Tabela13[[#This Row],[V42]],Tabela13[[#This Row],[V43]])</f>
        <v>0.18489942132818959</v>
      </c>
      <c r="CD310" s="4">
        <f>AVERAGE(Tabela13[[#This Row],[V42]],Tabela13[[#This Row],[V44]])</f>
        <v>6.5100578671810405E-2</v>
      </c>
      <c r="CE310" s="4">
        <f>AVERAGE(Tabela13[[#This Row],[V42]],Tabela13[[#This Row],[V45]])</f>
        <v>0.31510057867181041</v>
      </c>
      <c r="CF310" s="4">
        <f>AVERAGE(Tabela13[[#This Row],[V42]],Tabela13[[#This Row],[V46]])</f>
        <v>0</v>
      </c>
      <c r="CG310" s="4">
        <f>AVERAGE(Tabela13[[#This Row],[V43]],Tabela13[[#This Row],[V41]])</f>
        <v>0.11979884265637919</v>
      </c>
      <c r="CH310" s="4">
        <f>AVERAGE(Tabela13[[#This Row],[V43]],Tabela13[[#This Row],[V42]])</f>
        <v>0.18489942132818959</v>
      </c>
      <c r="CI310" s="4">
        <f>AVERAGE(Tabela13[[#This Row],[V43]],Tabela13[[#This Row],[V44]])</f>
        <v>-0.25</v>
      </c>
      <c r="CJ310" s="4">
        <f>AVERAGE(Tabela13[[#This Row],[V43]],Tabela13[[#This Row],[V45]])</f>
        <v>0</v>
      </c>
      <c r="CK310" s="4">
        <f>AVERAGE(Tabela13[[#This Row],[V43]],Tabela13[[#This Row],[V46]])</f>
        <v>-0.31510057867181041</v>
      </c>
      <c r="CL310" s="4">
        <f>AVERAGE(Tabela13[[#This Row],[V44]],Tabela13[[#This Row],[V41]])</f>
        <v>0</v>
      </c>
      <c r="CM310" s="4">
        <f>AVERAGE(Tabela13[[#This Row],[V44]],Tabela13[[#This Row],[V42]])</f>
        <v>6.5100578671810405E-2</v>
      </c>
      <c r="CN310" s="4">
        <f>AVERAGE(Tabela13[[#This Row],[V44]],Tabela13[[#This Row],[V43]])</f>
        <v>-0.25</v>
      </c>
      <c r="CO310" s="4">
        <f>AVERAGE(Tabela13[[#This Row],[V44]],Tabela13[[#This Row],[V45]])</f>
        <v>-0.11979884265637919</v>
      </c>
      <c r="CP310" s="4">
        <f>AVERAGE(Tabela13[[#This Row],[V44]],Tabela13[[#This Row],[V46]])</f>
        <v>-0.43489942132818959</v>
      </c>
      <c r="CQ310" s="4">
        <f>AVERAGE(Tabela13[[#This Row],[V45]],Tabela13[[#This Row],[V41]])</f>
        <v>0.25</v>
      </c>
      <c r="CR310" s="4">
        <f>AVERAGE(Tabela13[[#This Row],[V45]],Tabela13[[#This Row],[V42]])</f>
        <v>0.31510057867181041</v>
      </c>
      <c r="CS310" s="4">
        <f>AVERAGE(Tabela13[[#This Row],[V45]],Tabela13[[#This Row],[V43]])</f>
        <v>0</v>
      </c>
      <c r="CT310" s="4">
        <f>AVERAGE(Tabela13[[#This Row],[V45]],Tabela13[[#This Row],[V44]])</f>
        <v>-0.11979884265637919</v>
      </c>
      <c r="CU310" s="4">
        <f>AVERAGE(Tabela13[[#This Row],[V45]],Tabela13[[#This Row],[V46]])</f>
        <v>-0.18489942132818959</v>
      </c>
      <c r="CV310" s="4">
        <f>AVERAGE(Tabela13[[#This Row],[V46]],Tabela13[[#This Row],[V41]])</f>
        <v>-6.5100578671810405E-2</v>
      </c>
      <c r="CW310" s="4">
        <f>AVERAGE(Tabela13[[#This Row],[V46]],Tabela13[[#This Row],[V42]])</f>
        <v>0</v>
      </c>
      <c r="CX310" s="4">
        <f>AVERAGE(Tabela13[[#This Row],[V46]],Tabela13[[#This Row],[V43]])</f>
        <v>-0.31510057867181041</v>
      </c>
      <c r="CY310" s="4">
        <f>AVERAGE(Tabela13[[#This Row],[V46]],Tabela13[[#This Row],[V44]])</f>
        <v>-0.43489942132818959</v>
      </c>
      <c r="CZ310" s="4">
        <f>AVERAGE(Tabela13[[#This Row],[V46]],Tabela13[[#This Row],[V45]])</f>
        <v>-0.18489942132818959</v>
      </c>
      <c r="DA310" s="3">
        <f>_xlfn.STDEV.S(Tabela13[[#This Row],[V41]],Tabela13[[#This Row],[V42]])</f>
        <v>9.206612127601102E-2</v>
      </c>
      <c r="DB310" s="3">
        <f>_xlfn.STDEV.S(Tabela13[[#This Row],[V41]],Tabela13[[#This Row],[V43]])</f>
        <v>0.35355339059327379</v>
      </c>
      <c r="DC310" s="3">
        <f>_xlfn.STDEV.S(Tabela13[[#This Row],[V41]],Tabela13[[#This Row],[V44]])</f>
        <v>0.5229745386345257</v>
      </c>
      <c r="DD310" s="3">
        <f>_xlfn.STDEV.S(Tabela13[[#This Row],[V41]],Tabela13[[#This Row],[V45]])</f>
        <v>0.16942114804125197</v>
      </c>
      <c r="DE310" s="3">
        <f>_xlfn.STDEV.S(Tabela13[[#This Row],[V41]],Tabela13[[#This Row],[V46]])</f>
        <v>0.61504065991053658</v>
      </c>
      <c r="DF310" s="3">
        <f>_xlfn.STDEV.S(Tabela13[[#This Row],[V42]],Tabela13[[#This Row],[V41]])</f>
        <v>9.206612127601102E-2</v>
      </c>
      <c r="DG310" s="3">
        <f>_xlfn.STDEV.S(Tabela13[[#This Row],[V42]],Tabela13[[#This Row],[V43]])</f>
        <v>0.44561951186928467</v>
      </c>
      <c r="DH310" s="3">
        <f>_xlfn.STDEV.S(Tabela13[[#This Row],[V42]],Tabela13[[#This Row],[V44]])</f>
        <v>0.61504065991053658</v>
      </c>
      <c r="DI310" s="3">
        <f>_xlfn.STDEV.S(Tabela13[[#This Row],[V42]],Tabela13[[#This Row],[V45]])</f>
        <v>0.26148726931726279</v>
      </c>
      <c r="DJ310" s="3">
        <f>_xlfn.STDEV.S(Tabela13[[#This Row],[V42]],Tabela13[[#This Row],[V46]])</f>
        <v>0.70710678118654757</v>
      </c>
      <c r="DK310" s="3">
        <f>_xlfn.STDEV.S(Tabela13[[#This Row],[V43]],Tabela13[[#This Row],[V41]])</f>
        <v>0.35355339059327379</v>
      </c>
      <c r="DL310" s="3">
        <f>_xlfn.STDEV.S(Tabela13[[#This Row],[V43]],Tabela13[[#This Row],[V42]])</f>
        <v>0.44561951186928467</v>
      </c>
      <c r="DM310" s="3">
        <f>_xlfn.STDEV.S(Tabela13[[#This Row],[V43]],Tabela13[[#This Row],[V44]])</f>
        <v>0.16942114804125197</v>
      </c>
      <c r="DN310" s="3">
        <f>_xlfn.STDEV.S(Tabela13[[#This Row],[V43]],Tabela13[[#This Row],[V45]])</f>
        <v>0.18413224255202185</v>
      </c>
      <c r="DO310" s="3">
        <f>_xlfn.STDEV.S(Tabela13[[#This Row],[V43]],Tabela13[[#This Row],[V46]])</f>
        <v>0.26148726931726279</v>
      </c>
      <c r="DP310" s="3">
        <f>_xlfn.STDEV.S(Tabela13[[#This Row],[V44]],Tabela13[[#This Row],[V41]])</f>
        <v>0.5229745386345257</v>
      </c>
      <c r="DQ310" s="3">
        <f>_xlfn.STDEV.S(Tabela13[[#This Row],[V44]],Tabela13[[#This Row],[V42]])</f>
        <v>0.61504065991053658</v>
      </c>
      <c r="DR310" s="3">
        <f>_xlfn.STDEV.S(Tabela13[[#This Row],[V44]],Tabela13[[#This Row],[V43]])</f>
        <v>0.16942114804125197</v>
      </c>
      <c r="DS310" s="3">
        <f>_xlfn.STDEV.S(Tabela13[[#This Row],[V44]],Tabela13[[#This Row],[V45]])</f>
        <v>0.35355339059327379</v>
      </c>
      <c r="DT310" s="3">
        <f>_xlfn.STDEV.S(Tabela13[[#This Row],[V44]],Tabela13[[#This Row],[V46]])</f>
        <v>9.206612127601102E-2</v>
      </c>
      <c r="DU310" s="3">
        <f>_xlfn.STDEV.S(Tabela13[[#This Row],[V45]],Tabela13[[#This Row],[V41]])</f>
        <v>0.16942114804125197</v>
      </c>
      <c r="DV310" s="3">
        <f>_xlfn.STDEV.S(Tabela13[[#This Row],[V45]],Tabela13[[#This Row],[V42]])</f>
        <v>0.26148726931726279</v>
      </c>
      <c r="DW310" s="3">
        <f>_xlfn.STDEV.S(Tabela13[[#This Row],[V45]],Tabela13[[#This Row],[V43]])</f>
        <v>0.18413224255202185</v>
      </c>
      <c r="DX310" s="3">
        <f>_xlfn.STDEV.S(Tabela13[[#This Row],[V45]],Tabela13[[#This Row],[V44]])</f>
        <v>0.35355339059327379</v>
      </c>
      <c r="DY310" s="3">
        <f>_xlfn.STDEV.S(Tabela13[[#This Row],[V45]],Tabela13[[#This Row],[V46]])</f>
        <v>0.44561951186928467</v>
      </c>
      <c r="DZ310" s="3">
        <f>_xlfn.STDEV.S(Tabela13[[#This Row],[V46]],Tabela13[[#This Row],[V41]])</f>
        <v>0.61504065991053658</v>
      </c>
      <c r="EA310" s="3">
        <f>_xlfn.STDEV.S(Tabela13[[#This Row],[V46]],Tabela13[[#This Row],[V42]])</f>
        <v>0.70710678118654757</v>
      </c>
      <c r="EB310" s="3">
        <f>_xlfn.STDEV.S(Tabela13[[#This Row],[V46]],Tabela13[[#This Row],[V43]])</f>
        <v>0.26148726931726279</v>
      </c>
      <c r="EC310" s="3">
        <f>_xlfn.STDEV.S(Tabela13[[#This Row],[V46]],Tabela13[[#This Row],[V44]])</f>
        <v>9.206612127601102E-2</v>
      </c>
      <c r="ED310" s="3">
        <f>_xlfn.STDEV.S(Tabela13[[#This Row],[V46]],Tabela13[[#This Row],[V45]])</f>
        <v>0.44561951186928467</v>
      </c>
      <c r="EE310" s="3">
        <f t="shared" si="308"/>
        <v>0.21169520298472611</v>
      </c>
      <c r="EF310" s="3">
        <f t="shared" si="309"/>
        <v>2.9512254271719156</v>
      </c>
      <c r="EG310" s="3" t="str">
        <f t="shared" si="310"/>
        <v/>
      </c>
      <c r="EH310" s="3">
        <f t="shared" si="311"/>
        <v>0.67768459216500787</v>
      </c>
      <c r="EI310" s="3">
        <f t="shared" si="312"/>
        <v>-9.4475452055675664</v>
      </c>
      <c r="EJ310" s="3">
        <f t="shared" si="313"/>
        <v>0.21169520298472611</v>
      </c>
      <c r="EK310" s="3">
        <f t="shared" si="314"/>
        <v>2.4100643942975171</v>
      </c>
      <c r="EL310" s="3">
        <f t="shared" si="315"/>
        <v>9.4475452055675664</v>
      </c>
      <c r="EM310" s="3">
        <f t="shared" si="316"/>
        <v>0.82985334530157129</v>
      </c>
      <c r="EN310" s="3" t="str">
        <f t="shared" si="317"/>
        <v/>
      </c>
      <c r="EO310" s="3">
        <f t="shared" si="318"/>
        <v>2.9512254271719156</v>
      </c>
      <c r="EP310" s="3">
        <f t="shared" si="319"/>
        <v>2.4100643942975171</v>
      </c>
      <c r="EQ310" s="3">
        <f t="shared" si="320"/>
        <v>-0.67768459216500787</v>
      </c>
      <c r="ER310" s="3" t="str">
        <f t="shared" si="321"/>
        <v/>
      </c>
      <c r="ES310" s="3" t="str">
        <f t="shared" si="322"/>
        <v/>
      </c>
      <c r="ET310" s="3" t="str">
        <f t="shared" si="323"/>
        <v/>
      </c>
      <c r="EU310" s="3" t="str">
        <f t="shared" si="324"/>
        <v/>
      </c>
      <c r="EV310" s="3">
        <f t="shared" si="325"/>
        <v>-0.67768459216500787</v>
      </c>
      <c r="EW310" s="3">
        <f t="shared" si="326"/>
        <v>-2.9512254271719156</v>
      </c>
      <c r="EX310" s="3">
        <f t="shared" si="327"/>
        <v>-0.21169520298472611</v>
      </c>
      <c r="EY310" s="3">
        <f t="shared" si="328"/>
        <v>0.67768459216500787</v>
      </c>
      <c r="EZ310" s="3">
        <f t="shared" si="329"/>
        <v>0.82985334530157129</v>
      </c>
      <c r="FA310" s="3" t="str">
        <f t="shared" si="330"/>
        <v/>
      </c>
      <c r="FB310" s="3">
        <f t="shared" si="331"/>
        <v>-2.9512254271719156</v>
      </c>
      <c r="FC310" s="3">
        <f t="shared" si="332"/>
        <v>-2.4100643942975171</v>
      </c>
      <c r="FD310" s="3">
        <f t="shared" si="333"/>
        <v>-9.4475452055675664</v>
      </c>
      <c r="FE310" s="3" t="str">
        <f t="shared" si="334"/>
        <v/>
      </c>
      <c r="FF310" s="3">
        <f t="shared" si="335"/>
        <v>-0.82985334530157129</v>
      </c>
      <c r="FG310" s="3">
        <f t="shared" si="336"/>
        <v>-0.21169520298472611</v>
      </c>
      <c r="FH310" s="3">
        <f t="shared" si="337"/>
        <v>-2.4100643942975171</v>
      </c>
      <c r="FI310" s="4">
        <f t="shared" si="338"/>
        <v>1.0471204188481675</v>
      </c>
      <c r="FJ310" s="4">
        <f t="shared" si="339"/>
        <v>0.26315789473684209</v>
      </c>
      <c r="FK310" s="4">
        <f t="shared" si="340"/>
        <v>1.0026246719160106</v>
      </c>
      <c r="FL310" s="4">
        <f t="shared" si="341"/>
        <v>1.7467191601049872</v>
      </c>
      <c r="FM310" s="4">
        <f>Tabela13[[#This Row],[V139]]-Tabela13[[#This Row],[V140]]</f>
        <v>-0.74409448818897661</v>
      </c>
      <c r="FN310" s="4">
        <f>Tabela13[[#This Row],[V1]]-Tabela13[[#This Row],[V2]]/2</f>
        <v>0.7506888950124001</v>
      </c>
      <c r="FO310" s="4">
        <f>Tabela13[[#This Row],[V1]]-Tabela13[[#This Row],[V3]]/2</f>
        <v>0.81578947368421051</v>
      </c>
      <c r="FP310" s="4">
        <f>Tabela13[[#This Row],[V1]]-Tabela13[[#This Row],[V4]]/2</f>
        <v>0.5006888950124001</v>
      </c>
      <c r="FQ310" s="4">
        <f>Tabela13[[#This Row],[V2]]-Tabela13[[#This Row],[V1]]/2</f>
        <v>0.19599063102783132</v>
      </c>
      <c r="FR310" s="4">
        <f>Tabela13[[#This Row],[V2]]-Tabela13[[#This Row],[V3]]/2</f>
        <v>0.44599063102783132</v>
      </c>
      <c r="FS310" s="4">
        <f>Tabela13[[#This Row],[V2]]-Tabela13[[#This Row],[V4]]/2</f>
        <v>0.13089005235602091</v>
      </c>
      <c r="FT310" s="4">
        <f t="shared" si="342"/>
        <v>0.64394185583102215</v>
      </c>
      <c r="FU310" s="4">
        <f t="shared" si="343"/>
        <v>0.68429479166114981</v>
      </c>
      <c r="FV310" s="4">
        <f t="shared" si="344"/>
        <v>0.46419857313238344</v>
      </c>
      <c r="FW310" s="4">
        <f t="shared" si="345"/>
        <v>0.19353744177038082</v>
      </c>
      <c r="FX310" s="4">
        <f t="shared" si="346"/>
        <v>0.41951473387129717</v>
      </c>
      <c r="FY310" s="4">
        <f t="shared" si="347"/>
        <v>0.13015016469987353</v>
      </c>
      <c r="FZ310" s="4">
        <f t="shared" si="348"/>
        <v>115.90953404958398</v>
      </c>
      <c r="GA310" s="4">
        <f t="shared" si="349"/>
        <v>123.17306249900696</v>
      </c>
      <c r="GB310" s="4">
        <f t="shared" si="350"/>
        <v>83.555743163829021</v>
      </c>
      <c r="GC310" s="4">
        <f t="shared" si="351"/>
        <v>34.836739518668544</v>
      </c>
      <c r="GD310" s="4">
        <f t="shared" si="352"/>
        <v>75.512652096833492</v>
      </c>
      <c r="GE310" s="4">
        <f t="shared" si="353"/>
        <v>23.427029645977235</v>
      </c>
      <c r="GF310" s="4">
        <f>Tabela13[[#This Row],[V1]]-Tabela13[[#This Row],[V2]]/Tabela13[[#This Row],[V2]]</f>
        <v>0.13157894736842102</v>
      </c>
      <c r="GG310" s="4">
        <f>Tabela13[[#This Row],[V1]]-Tabela13[[#This Row],[V3]]/Tabela13[[#This Row],[V3]]</f>
        <v>0.13157894736842102</v>
      </c>
      <c r="GH310" s="4">
        <f>Tabela13[[#This Row],[V1]]-Tabela13[[#This Row],[V4]]/Tabela13[[#This Row],[V4]]</f>
        <v>0.13157894736842102</v>
      </c>
      <c r="GI310" s="4">
        <f>Tabela13[[#This Row],[V2]]-Tabela13[[#This Row],[V1]]/Tabela13[[#This Row],[V1]]</f>
        <v>-0.23821989528795817</v>
      </c>
      <c r="GJ310" s="4">
        <f>Tabela13[[#This Row],[V2]]-Tabela13[[#This Row],[V3]]/Tabela13[[#This Row],[V3]]</f>
        <v>-0.23821989528795817</v>
      </c>
      <c r="GK310" s="4">
        <f>Tabela13[[#This Row],[V2]]-Tabela13[[#This Row],[V4]]/Tabela13[[#This Row],[V4]]</f>
        <v>-0.23821989528795817</v>
      </c>
      <c r="GL310" s="4">
        <f t="shared" si="354"/>
        <v>0.29830205126885406</v>
      </c>
      <c r="GM310" s="4">
        <f t="shared" si="355"/>
        <v>0.94667952604023142</v>
      </c>
      <c r="GN310" s="4">
        <f t="shared" si="356"/>
        <v>0.31510352031863526</v>
      </c>
      <c r="GO310" s="3">
        <f t="shared" si="357"/>
        <v>1</v>
      </c>
      <c r="GP310" s="3">
        <v>100</v>
      </c>
      <c r="GQ310" s="3">
        <f t="shared" si="358"/>
        <v>2.8</v>
      </c>
      <c r="GR310" s="3">
        <f t="shared" si="359"/>
        <v>280</v>
      </c>
      <c r="GS310" s="34">
        <f>COUNTIF($D$2:D309,Tabela13[[#This Row],[HomeTeam]])</f>
        <v>15</v>
      </c>
      <c r="GT310" s="34">
        <f>COUNTIF($E$2:E309,Tabela13[[#This Row],[AwayTeam]])</f>
        <v>14</v>
      </c>
      <c r="GU310" s="3">
        <f>IFERROR(AVERAGEIFS($AD$2:AD309,$D$2:D309,Tabela13[[#This Row],[HomeTeam]],$GS$2:GS309,"&gt;="&amp;Tabela13[[#This Row],[Contagem_H]]-5),"")</f>
        <v>1.1305973873773376</v>
      </c>
      <c r="GV310" s="3">
        <f>IFERROR(AVERAGEIFS($G$2:G309,$E$2:E309,Tabela13[[#This Row],[AwayTeam]],$GT$2:GT309,"&gt;="&amp;Tabela13[[#This Row],[Contagem_A]]-5),"")</f>
        <v>1.4</v>
      </c>
      <c r="GW310" s="3">
        <f>IFERROR(AVERAGEIFS($GQ$2:GQ309,$D$2:D309,Tabela13[[#This Row],[HomeTeam]],$GS$2:GS309,"&gt;="&amp;Tabela13[[#This Row],[Contagem_H]]-5),"")</f>
        <v>-0.2</v>
      </c>
    </row>
    <row r="311" spans="1:205" x14ac:dyDescent="0.25">
      <c r="A311" t="s">
        <v>127</v>
      </c>
      <c r="B311" t="s">
        <v>247</v>
      </c>
      <c r="C311" t="s">
        <v>134</v>
      </c>
      <c r="D311" t="s">
        <v>26</v>
      </c>
      <c r="E311" t="s">
        <v>14</v>
      </c>
      <c r="F311" s="3">
        <v>1</v>
      </c>
      <c r="G311" s="3">
        <v>2</v>
      </c>
      <c r="H311" s="3" t="str">
        <f t="shared" si="360"/>
        <v>A</v>
      </c>
      <c r="I311" s="3">
        <v>2.7</v>
      </c>
      <c r="J311" s="3">
        <v>3.6</v>
      </c>
      <c r="K311" s="3">
        <v>2.5</v>
      </c>
      <c r="L311" s="3">
        <v>1.9</v>
      </c>
      <c r="M311" s="3">
        <v>2</v>
      </c>
      <c r="N311" s="3">
        <f t="shared" si="289"/>
        <v>3</v>
      </c>
      <c r="O311" s="3">
        <f t="shared" si="290"/>
        <v>0</v>
      </c>
      <c r="P311" s="3">
        <f t="shared" si="291"/>
        <v>3</v>
      </c>
      <c r="Q311" s="3">
        <f t="shared" si="292"/>
        <v>4.8148148148148273E-2</v>
      </c>
      <c r="R311" s="3">
        <f t="shared" si="293"/>
        <v>2.6315789473684181E-2</v>
      </c>
      <c r="S311" s="3">
        <f t="shared" si="294"/>
        <v>2.8300000000000005</v>
      </c>
      <c r="T311" s="3">
        <f t="shared" si="295"/>
        <v>3.7733333333333339</v>
      </c>
      <c r="U311" s="3">
        <f t="shared" si="296"/>
        <v>2.6203703703703707</v>
      </c>
      <c r="V311" s="3">
        <f t="shared" si="297"/>
        <v>1.9914814814814816</v>
      </c>
      <c r="W311" s="3">
        <f t="shared" si="298"/>
        <v>2.0962962962962965</v>
      </c>
      <c r="X311" s="4">
        <f t="shared" si="299"/>
        <v>0.37037037037037035</v>
      </c>
      <c r="Y311" s="4">
        <f t="shared" si="300"/>
        <v>0.27777777777777779</v>
      </c>
      <c r="Z311" s="4">
        <f t="shared" si="301"/>
        <v>0.4</v>
      </c>
      <c r="AA311" s="4">
        <f t="shared" si="302"/>
        <v>0.52631578947368418</v>
      </c>
      <c r="AB311" s="4">
        <f t="shared" si="303"/>
        <v>0.5</v>
      </c>
      <c r="AC311" s="4">
        <f t="shared" si="304"/>
        <v>0.68518518518518512</v>
      </c>
      <c r="AD311" s="4">
        <f t="shared" si="305"/>
        <v>1.2</v>
      </c>
      <c r="AE311" s="4">
        <f t="shared" si="306"/>
        <v>1.1851851851851851</v>
      </c>
      <c r="AF311" s="4">
        <f t="shared" si="307"/>
        <v>0.7</v>
      </c>
      <c r="AG311" s="4">
        <f>IFERROR(AVERAGE(Tabela13[[#This Row],[V1]],Tabela13[[#This Row],[V2]]),"")</f>
        <v>0.94259259259259254</v>
      </c>
      <c r="AH311" s="4">
        <f>IFERROR(AVERAGE(Tabela13[[#This Row],[V1]],Tabela13[[#This Row],[V3]]),"")</f>
        <v>0.93518518518518512</v>
      </c>
      <c r="AI311" s="4">
        <f>IFERROR(AVERAGE(Tabela13[[#This Row],[V1]],Tabela13[[#This Row],[V4]]),"")</f>
        <v>0.69259259259259254</v>
      </c>
      <c r="AJ311" s="4">
        <f>IFERROR(AVERAGE(Tabela13[[#This Row],[V2]],Tabela13[[#This Row],[V1]]),"")</f>
        <v>0.94259259259259254</v>
      </c>
      <c r="AK311" s="4">
        <f>IFERROR(AVERAGE(Tabela13[[#This Row],[V2]],Tabela13[[#This Row],[V3]]),"")</f>
        <v>1.1925925925925926</v>
      </c>
      <c r="AL311" s="4">
        <f>IFERROR(AVERAGE(Tabela13[[#This Row],[V2]],Tabela13[[#This Row],[V4]]),"")</f>
        <v>0.95</v>
      </c>
      <c r="AM311" s="4">
        <f>IFERROR(AVERAGE(Tabela13[[#This Row],[V3]],Tabela13[[#This Row],[V1]]),"")</f>
        <v>0.93518518518518512</v>
      </c>
      <c r="AN311" s="4">
        <f>IFERROR(AVERAGE(Tabela13[[#This Row],[V3]],Tabela13[[#This Row],[V2]]),"")</f>
        <v>1.1925925925925926</v>
      </c>
      <c r="AO311" s="4">
        <f>IFERROR(AVERAGE(Tabela13[[#This Row],[V3]],Tabela13[[#This Row],[V4]]),"")</f>
        <v>0.94259259259259254</v>
      </c>
      <c r="AP311" s="4">
        <f>IFERROR(AVERAGE(Tabela13[[#This Row],[V4]],Tabela13[[#This Row],[V1]]),"")</f>
        <v>0.69259259259259254</v>
      </c>
      <c r="AQ311" s="4">
        <f>IFERROR(AVERAGE(Tabela13[[#This Row],[V4]],Tabela13[[#This Row],[V2]]),"")</f>
        <v>0.95</v>
      </c>
      <c r="AR311" s="4">
        <f>IFERROR(AVERAGE(Tabela13[[#This Row],[V4]],Tabela13[[#This Row],[V3]]),"")</f>
        <v>0.94259259259259254</v>
      </c>
      <c r="AS311" s="4">
        <f>_xlfn.STDEV.S(Tabela13[[#This Row],[V1]:[V2]])</f>
        <v>0.36402904661085239</v>
      </c>
      <c r="AT311" s="4">
        <f>_xlfn.STDEV.S(Tabela13[[#This Row],[V1]],Tabela13[[#This Row],[V3]])</f>
        <v>0.35355339059327379</v>
      </c>
      <c r="AU311" s="4">
        <f>_xlfn.STDEV.S(Tabela13[[#This Row],[V1]],Tabela13[[#This Row],[V4]])</f>
        <v>1.0475656017578498E-2</v>
      </c>
      <c r="AV311" s="4">
        <f>_xlfn.STDEV.S(Tabela13[[#This Row],[V2]],Tabela13[[#This Row],[V1]])</f>
        <v>0.36402904661085239</v>
      </c>
      <c r="AW311" s="4">
        <f>_xlfn.STDEV.S(Tabela13[[#This Row],[V2]],Tabela13[[#This Row],[V3]])</f>
        <v>1.0475656017578498E-2</v>
      </c>
      <c r="AX311" s="4">
        <f>_xlfn.STDEV.S(Tabela13[[#This Row],[V42]],Tabela13[[#This Row],[V44]])</f>
        <v>0.71758243720412596</v>
      </c>
      <c r="AY311" s="4">
        <f>_xlfn.STDEV.S(Tabela13[[#This Row],[V3]],Tabela13[[#This Row],[V1]])</f>
        <v>0.35355339059327379</v>
      </c>
      <c r="AZ311" s="4">
        <f>_xlfn.STDEV.S(Tabela13[[#This Row],[V3]],Tabela13[[#This Row],[V2]])</f>
        <v>1.0475656017578498E-2</v>
      </c>
      <c r="BA311" s="4">
        <f>_xlfn.STDEV.S(Tabela13[[#This Row],[V3]],Tabela13[[#This Row],[V4]])</f>
        <v>0.3430777345756954</v>
      </c>
      <c r="BB311" s="4">
        <f>_xlfn.STDEV.S(Tabela13[[#This Row],[V4]],Tabela13[[#This Row],[V1]])</f>
        <v>1.0475656017578498E-2</v>
      </c>
      <c r="BC311" s="4">
        <f>_xlfn.STDEV.S(Tabela13[[#This Row],[V4]],Tabela13[[#This Row],[V2]])</f>
        <v>0.35355339059327379</v>
      </c>
      <c r="BD311" s="4">
        <f>_xlfn.STDEV.S(Tabela13[[#This Row],[V4]],Tabela13[[#This Row],[V3]])</f>
        <v>0.3430777345756954</v>
      </c>
      <c r="BE311" s="4">
        <f>Tabela13[[#This Row],[V17]]/Tabela13[[#This Row],[V5]]</f>
        <v>0.3861997744005114</v>
      </c>
      <c r="BF311" s="4">
        <f>Tabela13[[#This Row],[V18]]/Tabela13[[#This Row],[V6]]</f>
        <v>0.37805709093142148</v>
      </c>
      <c r="BG311" s="4">
        <f>Tabela13[[#This Row],[V19]]/Tabela13[[#This Row],[V7]]</f>
        <v>1.5125278741958259E-2</v>
      </c>
      <c r="BH311" s="4">
        <f>Tabela13[[#This Row],[V20]]/Tabela13[[#This Row],[V8]]</f>
        <v>0.3861997744005114</v>
      </c>
      <c r="BI311" s="4">
        <f>Tabela13[[#This Row],[V21]]/Tabela13[[#This Row],[V9]]</f>
        <v>8.7839351700192362E-3</v>
      </c>
      <c r="BJ311" s="4">
        <f>Tabela13[[#This Row],[V22]]/Tabela13[[#This Row],[V10]]</f>
        <v>0.75534993389908001</v>
      </c>
      <c r="BK311" s="4">
        <f>Tabela13[[#This Row],[V23]]/Tabela13[[#This Row],[V11]]</f>
        <v>0.37805709093142148</v>
      </c>
      <c r="BL311" s="4">
        <f>Tabela13[[#This Row],[V24]]/Tabela13[[#This Row],[V12]]</f>
        <v>8.7839351700192362E-3</v>
      </c>
      <c r="BM311" s="4">
        <f>Tabela13[[#This Row],[V25]]/Tabela13[[#This Row],[V13]]</f>
        <v>0.3639724492551582</v>
      </c>
      <c r="BN311" s="4">
        <f>Tabela13[[#This Row],[V26]]/Tabela13[[#This Row],[V14]]</f>
        <v>1.5125278741958259E-2</v>
      </c>
      <c r="BO311" s="4">
        <f>Tabela13[[#This Row],[V27]]/Tabela13[[#This Row],[V15]]</f>
        <v>0.37216146378239345</v>
      </c>
      <c r="BP311" s="4">
        <f>Tabela13[[#This Row],[V28]]/Tabela13[[#This Row],[V16]]</f>
        <v>0.3639724492551582</v>
      </c>
      <c r="BQ311" s="4">
        <f>Tabela13[[#This Row],[V1]]-Tabela13[[#This Row],[V2]]</f>
        <v>-0.51481481481481484</v>
      </c>
      <c r="BR311" s="4">
        <f>Tabela13[[#This Row],[V1]]-Tabela13[[#This Row],[V3]]</f>
        <v>-0.5</v>
      </c>
      <c r="BS311" s="4">
        <f>Tabela13[[#This Row],[V1]]-Tabela13[[#This Row],[V4]]</f>
        <v>-1.4814814814814836E-2</v>
      </c>
      <c r="BT311" s="4">
        <f>Tabela13[[#This Row],[V2]]-Tabela13[[#This Row],[V1]]</f>
        <v>0.51481481481481484</v>
      </c>
      <c r="BU311" s="4">
        <f>Tabela13[[#This Row],[V2]]-Tabela13[[#This Row],[V3]]</f>
        <v>1.4814814814814836E-2</v>
      </c>
      <c r="BV311" s="4">
        <f>Tabela13[[#This Row],[V2]]-Tabela13[[#This Row],[V4]]</f>
        <v>0.5</v>
      </c>
      <c r="BW311" s="4">
        <f>AVERAGE(Tabela13[[#This Row],[V41]],Tabela13[[#This Row],[V42]])</f>
        <v>-0.50740740740740742</v>
      </c>
      <c r="BX311" s="4">
        <f>AVERAGE(Tabela13[[#This Row],[V41]],Tabela13[[#This Row],[V43]])</f>
        <v>-0.26481481481481484</v>
      </c>
      <c r="BY311" s="4">
        <f>AVERAGE(Tabela13[[#This Row],[V41]],Tabela13[[#This Row],[V44]])</f>
        <v>0</v>
      </c>
      <c r="BZ311" s="4">
        <f>AVERAGE(Tabela13[[#This Row],[V41]],Tabela13[[#This Row],[V45]])</f>
        <v>-0.25</v>
      </c>
      <c r="CA311" s="4">
        <f>AVERAGE(Tabela13[[#This Row],[V41]],Tabela13[[#This Row],[V46]])</f>
        <v>-7.4074074074074181E-3</v>
      </c>
      <c r="CB311" s="4">
        <f>AVERAGE(Tabela13[[#This Row],[V42]],Tabela13[[#This Row],[V41]])</f>
        <v>-0.50740740740740742</v>
      </c>
      <c r="CC311" s="4">
        <f>AVERAGE(Tabela13[[#This Row],[V42]],Tabela13[[#This Row],[V43]])</f>
        <v>-0.25740740740740742</v>
      </c>
      <c r="CD311" s="4">
        <f>AVERAGE(Tabela13[[#This Row],[V42]],Tabela13[[#This Row],[V44]])</f>
        <v>7.4074074074074181E-3</v>
      </c>
      <c r="CE311" s="4">
        <f>AVERAGE(Tabela13[[#This Row],[V42]],Tabela13[[#This Row],[V45]])</f>
        <v>-0.24259259259259258</v>
      </c>
      <c r="CF311" s="4">
        <f>AVERAGE(Tabela13[[#This Row],[V42]],Tabela13[[#This Row],[V46]])</f>
        <v>0</v>
      </c>
      <c r="CG311" s="4">
        <f>AVERAGE(Tabela13[[#This Row],[V43]],Tabela13[[#This Row],[V41]])</f>
        <v>-0.26481481481481484</v>
      </c>
      <c r="CH311" s="4">
        <f>AVERAGE(Tabela13[[#This Row],[V43]],Tabela13[[#This Row],[V42]])</f>
        <v>-0.25740740740740742</v>
      </c>
      <c r="CI311" s="4">
        <f>AVERAGE(Tabela13[[#This Row],[V43]],Tabela13[[#This Row],[V44]])</f>
        <v>0.25</v>
      </c>
      <c r="CJ311" s="4">
        <f>AVERAGE(Tabela13[[#This Row],[V43]],Tabela13[[#This Row],[V45]])</f>
        <v>0</v>
      </c>
      <c r="CK311" s="4">
        <f>AVERAGE(Tabela13[[#This Row],[V43]],Tabela13[[#This Row],[V46]])</f>
        <v>0.24259259259259258</v>
      </c>
      <c r="CL311" s="4">
        <f>AVERAGE(Tabela13[[#This Row],[V44]],Tabela13[[#This Row],[V41]])</f>
        <v>0</v>
      </c>
      <c r="CM311" s="4">
        <f>AVERAGE(Tabela13[[#This Row],[V44]],Tabela13[[#This Row],[V42]])</f>
        <v>7.4074074074074181E-3</v>
      </c>
      <c r="CN311" s="4">
        <f>AVERAGE(Tabela13[[#This Row],[V44]],Tabela13[[#This Row],[V43]])</f>
        <v>0.25</v>
      </c>
      <c r="CO311" s="4">
        <f>AVERAGE(Tabela13[[#This Row],[V44]],Tabela13[[#This Row],[V45]])</f>
        <v>0.26481481481481484</v>
      </c>
      <c r="CP311" s="4">
        <f>AVERAGE(Tabela13[[#This Row],[V44]],Tabela13[[#This Row],[V46]])</f>
        <v>0.50740740740740742</v>
      </c>
      <c r="CQ311" s="4">
        <f>AVERAGE(Tabela13[[#This Row],[V45]],Tabela13[[#This Row],[V41]])</f>
        <v>-0.25</v>
      </c>
      <c r="CR311" s="4">
        <f>AVERAGE(Tabela13[[#This Row],[V45]],Tabela13[[#This Row],[V42]])</f>
        <v>-0.24259259259259258</v>
      </c>
      <c r="CS311" s="4">
        <f>AVERAGE(Tabela13[[#This Row],[V45]],Tabela13[[#This Row],[V43]])</f>
        <v>0</v>
      </c>
      <c r="CT311" s="4">
        <f>AVERAGE(Tabela13[[#This Row],[V45]],Tabela13[[#This Row],[V44]])</f>
        <v>0.26481481481481484</v>
      </c>
      <c r="CU311" s="4">
        <f>AVERAGE(Tabela13[[#This Row],[V45]],Tabela13[[#This Row],[V46]])</f>
        <v>0.25740740740740742</v>
      </c>
      <c r="CV311" s="4">
        <f>AVERAGE(Tabela13[[#This Row],[V46]],Tabela13[[#This Row],[V41]])</f>
        <v>-7.4074074074074181E-3</v>
      </c>
      <c r="CW311" s="4">
        <f>AVERAGE(Tabela13[[#This Row],[V46]],Tabela13[[#This Row],[V42]])</f>
        <v>0</v>
      </c>
      <c r="CX311" s="4">
        <f>AVERAGE(Tabela13[[#This Row],[V46]],Tabela13[[#This Row],[V43]])</f>
        <v>0.24259259259259258</v>
      </c>
      <c r="CY311" s="4">
        <f>AVERAGE(Tabela13[[#This Row],[V46]],Tabela13[[#This Row],[V44]])</f>
        <v>0.50740740740740742</v>
      </c>
      <c r="CZ311" s="4">
        <f>AVERAGE(Tabela13[[#This Row],[V46]],Tabela13[[#This Row],[V45]])</f>
        <v>0.25740740740740742</v>
      </c>
      <c r="DA311" s="3">
        <f>_xlfn.STDEV.S(Tabela13[[#This Row],[V41]],Tabela13[[#This Row],[V42]])</f>
        <v>1.0475656017578498E-2</v>
      </c>
      <c r="DB311" s="3">
        <f>_xlfn.STDEV.S(Tabela13[[#This Row],[V41]],Tabela13[[#This Row],[V43]])</f>
        <v>0.35355339059327379</v>
      </c>
      <c r="DC311" s="3">
        <f>_xlfn.STDEV.S(Tabela13[[#This Row],[V41]],Tabela13[[#This Row],[V44]])</f>
        <v>0.72805809322170456</v>
      </c>
      <c r="DD311" s="3">
        <f>_xlfn.STDEV.S(Tabela13[[#This Row],[V41]],Tabela13[[#This Row],[V45]])</f>
        <v>0.37450470262843077</v>
      </c>
      <c r="DE311" s="3">
        <f>_xlfn.STDEV.S(Tabela13[[#This Row],[V41]],Tabela13[[#This Row],[V46]])</f>
        <v>0.71758243720412596</v>
      </c>
      <c r="DF311" s="3">
        <f>_xlfn.STDEV.S(Tabela13[[#This Row],[V42]],Tabela13[[#This Row],[V41]])</f>
        <v>1.0475656017578498E-2</v>
      </c>
      <c r="DG311" s="3">
        <f>_xlfn.STDEV.S(Tabela13[[#This Row],[V42]],Tabela13[[#This Row],[V43]])</f>
        <v>0.34307773457569529</v>
      </c>
      <c r="DH311" s="3">
        <f>_xlfn.STDEV.S(Tabela13[[#This Row],[V42]],Tabela13[[#This Row],[V44]])</f>
        <v>0.71758243720412596</v>
      </c>
      <c r="DI311" s="3">
        <f>_xlfn.STDEV.S(Tabela13[[#This Row],[V42]],Tabela13[[#This Row],[V45]])</f>
        <v>0.36402904661085228</v>
      </c>
      <c r="DJ311" s="3">
        <f>_xlfn.STDEV.S(Tabela13[[#This Row],[V42]],Tabela13[[#This Row],[V46]])</f>
        <v>0.70710678118654757</v>
      </c>
      <c r="DK311" s="3">
        <f>_xlfn.STDEV.S(Tabela13[[#This Row],[V43]],Tabela13[[#This Row],[V41]])</f>
        <v>0.35355339059327379</v>
      </c>
      <c r="DL311" s="3">
        <f>_xlfn.STDEV.S(Tabela13[[#This Row],[V43]],Tabela13[[#This Row],[V42]])</f>
        <v>0.34307773457569529</v>
      </c>
      <c r="DM311" s="3">
        <f>_xlfn.STDEV.S(Tabela13[[#This Row],[V43]],Tabela13[[#This Row],[V44]])</f>
        <v>0.37450470262843077</v>
      </c>
      <c r="DN311" s="3">
        <f>_xlfn.STDEV.S(Tabela13[[#This Row],[V43]],Tabela13[[#This Row],[V45]])</f>
        <v>2.0951312035156995E-2</v>
      </c>
      <c r="DO311" s="3">
        <f>_xlfn.STDEV.S(Tabela13[[#This Row],[V43]],Tabela13[[#This Row],[V46]])</f>
        <v>0.36402904661085228</v>
      </c>
      <c r="DP311" s="3">
        <f>_xlfn.STDEV.S(Tabela13[[#This Row],[V44]],Tabela13[[#This Row],[V41]])</f>
        <v>0.72805809322170456</v>
      </c>
      <c r="DQ311" s="3">
        <f>_xlfn.STDEV.S(Tabela13[[#This Row],[V44]],Tabela13[[#This Row],[V42]])</f>
        <v>0.71758243720412596</v>
      </c>
      <c r="DR311" s="3">
        <f>_xlfn.STDEV.S(Tabela13[[#This Row],[V44]],Tabela13[[#This Row],[V43]])</f>
        <v>0.37450470262843077</v>
      </c>
      <c r="DS311" s="3">
        <f>_xlfn.STDEV.S(Tabela13[[#This Row],[V44]],Tabela13[[#This Row],[V45]])</f>
        <v>0.35355339059327379</v>
      </c>
      <c r="DT311" s="3">
        <f>_xlfn.STDEV.S(Tabela13[[#This Row],[V44]],Tabela13[[#This Row],[V46]])</f>
        <v>1.0475656017578498E-2</v>
      </c>
      <c r="DU311" s="3">
        <f>_xlfn.STDEV.S(Tabela13[[#This Row],[V45]],Tabela13[[#This Row],[V41]])</f>
        <v>0.37450470262843077</v>
      </c>
      <c r="DV311" s="3">
        <f>_xlfn.STDEV.S(Tabela13[[#This Row],[V45]],Tabela13[[#This Row],[V42]])</f>
        <v>0.36402904661085228</v>
      </c>
      <c r="DW311" s="3">
        <f>_xlfn.STDEV.S(Tabela13[[#This Row],[V45]],Tabela13[[#This Row],[V43]])</f>
        <v>2.0951312035156995E-2</v>
      </c>
      <c r="DX311" s="3">
        <f>_xlfn.STDEV.S(Tabela13[[#This Row],[V45]],Tabela13[[#This Row],[V44]])</f>
        <v>0.35355339059327379</v>
      </c>
      <c r="DY311" s="3">
        <f>_xlfn.STDEV.S(Tabela13[[#This Row],[V45]],Tabela13[[#This Row],[V46]])</f>
        <v>0.34307773457569529</v>
      </c>
      <c r="DZ311" s="3">
        <f>_xlfn.STDEV.S(Tabela13[[#This Row],[V46]],Tabela13[[#This Row],[V41]])</f>
        <v>0.71758243720412596</v>
      </c>
      <c r="EA311" s="3">
        <f>_xlfn.STDEV.S(Tabela13[[#This Row],[V46]],Tabela13[[#This Row],[V42]])</f>
        <v>0.70710678118654757</v>
      </c>
      <c r="EB311" s="3">
        <f>_xlfn.STDEV.S(Tabela13[[#This Row],[V46]],Tabela13[[#This Row],[V43]])</f>
        <v>0.36402904661085228</v>
      </c>
      <c r="EC311" s="3">
        <f>_xlfn.STDEV.S(Tabela13[[#This Row],[V46]],Tabela13[[#This Row],[V44]])</f>
        <v>1.0475656017578498E-2</v>
      </c>
      <c r="ED311" s="3">
        <f>_xlfn.STDEV.S(Tabela13[[#This Row],[V46]],Tabela13[[#This Row],[V45]])</f>
        <v>0.34307773457569529</v>
      </c>
      <c r="EE311" s="3">
        <f t="shared" si="308"/>
        <v>-2.0645453465300688E-2</v>
      </c>
      <c r="EF311" s="3">
        <f t="shared" si="309"/>
        <v>-1.335096719722852</v>
      </c>
      <c r="EG311" s="3" t="str">
        <f t="shared" si="310"/>
        <v/>
      </c>
      <c r="EH311" s="3">
        <f t="shared" si="311"/>
        <v>-1.4980188105137231</v>
      </c>
      <c r="EI311" s="3">
        <f t="shared" si="312"/>
        <v>-96.873629022556869</v>
      </c>
      <c r="EJ311" s="3">
        <f t="shared" si="313"/>
        <v>-2.0645453465300688E-2</v>
      </c>
      <c r="EK311" s="3">
        <f t="shared" si="314"/>
        <v>-1.3328199760494637</v>
      </c>
      <c r="EL311" s="3">
        <f t="shared" si="315"/>
        <v>96.873629022556869</v>
      </c>
      <c r="EM311" s="3">
        <f t="shared" si="316"/>
        <v>-1.5005777493882462</v>
      </c>
      <c r="EN311" s="3" t="str">
        <f t="shared" si="317"/>
        <v/>
      </c>
      <c r="EO311" s="3">
        <f t="shared" si="318"/>
        <v>-1.335096719722852</v>
      </c>
      <c r="EP311" s="3">
        <f t="shared" si="319"/>
        <v>-1.3328199760494637</v>
      </c>
      <c r="EQ311" s="3">
        <f t="shared" si="320"/>
        <v>1.4980188105137231</v>
      </c>
      <c r="ER311" s="3" t="str">
        <f t="shared" si="321"/>
        <v/>
      </c>
      <c r="ES311" s="3" t="str">
        <f t="shared" si="322"/>
        <v/>
      </c>
      <c r="ET311" s="3" t="str">
        <f t="shared" si="323"/>
        <v/>
      </c>
      <c r="EU311" s="3" t="str">
        <f t="shared" si="324"/>
        <v/>
      </c>
      <c r="EV311" s="3">
        <f t="shared" si="325"/>
        <v>1.4980188105137231</v>
      </c>
      <c r="EW311" s="3">
        <f t="shared" si="326"/>
        <v>1.335096719722852</v>
      </c>
      <c r="EX311" s="3">
        <f t="shared" si="327"/>
        <v>2.0645453465300688E-2</v>
      </c>
      <c r="EY311" s="3">
        <f t="shared" si="328"/>
        <v>-1.4980188105137231</v>
      </c>
      <c r="EZ311" s="3">
        <f t="shared" si="329"/>
        <v>-1.5005777493882462</v>
      </c>
      <c r="FA311" s="3" t="str">
        <f t="shared" si="330"/>
        <v/>
      </c>
      <c r="FB311" s="3">
        <f t="shared" si="331"/>
        <v>1.335096719722852</v>
      </c>
      <c r="FC311" s="3">
        <f t="shared" si="332"/>
        <v>1.3328199760494637</v>
      </c>
      <c r="FD311" s="3">
        <f t="shared" si="333"/>
        <v>-96.873629022556869</v>
      </c>
      <c r="FE311" s="3" t="str">
        <f t="shared" si="334"/>
        <v/>
      </c>
      <c r="FF311" s="3">
        <f t="shared" si="335"/>
        <v>1.5005777493882462</v>
      </c>
      <c r="FG311" s="3">
        <f t="shared" si="336"/>
        <v>2.0645453465300688E-2</v>
      </c>
      <c r="FH311" s="3">
        <f t="shared" si="337"/>
        <v>1.3328199760494637</v>
      </c>
      <c r="FI311" s="4">
        <f t="shared" si="338"/>
        <v>0.4</v>
      </c>
      <c r="FJ311" s="4">
        <f t="shared" si="339"/>
        <v>0.7407407407407407</v>
      </c>
      <c r="FK311" s="4">
        <f t="shared" si="340"/>
        <v>1.3250883392226147</v>
      </c>
      <c r="FL311" s="4">
        <f t="shared" si="341"/>
        <v>1.4098939929328618</v>
      </c>
      <c r="FM311" s="4">
        <f>Tabela13[[#This Row],[V139]]-Tabela13[[#This Row],[V140]]</f>
        <v>-8.4805653710247064E-2</v>
      </c>
      <c r="FN311" s="4">
        <f>Tabela13[[#This Row],[V1]]-Tabela13[[#This Row],[V2]]/2</f>
        <v>8.5185185185185142E-2</v>
      </c>
      <c r="FO311" s="4">
        <f>Tabela13[[#This Row],[V1]]-Tabela13[[#This Row],[V3]]/2</f>
        <v>9.259259259259256E-2</v>
      </c>
      <c r="FP311" s="4">
        <f>Tabela13[[#This Row],[V1]]-Tabela13[[#This Row],[V4]]/2</f>
        <v>0.33518518518518514</v>
      </c>
      <c r="FQ311" s="4">
        <f>Tabela13[[#This Row],[V2]]-Tabela13[[#This Row],[V1]]/2</f>
        <v>0.8574074074074074</v>
      </c>
      <c r="FR311" s="4">
        <f>Tabela13[[#This Row],[V2]]-Tabela13[[#This Row],[V3]]/2</f>
        <v>0.6074074074074074</v>
      </c>
      <c r="FS311" s="4">
        <f>Tabela13[[#This Row],[V2]]-Tabela13[[#This Row],[V4]]/2</f>
        <v>0.85</v>
      </c>
      <c r="FT311" s="4">
        <f t="shared" si="342"/>
        <v>8.498002846755634E-2</v>
      </c>
      <c r="FU311" s="4">
        <f t="shared" si="343"/>
        <v>9.2329334731598961E-2</v>
      </c>
      <c r="FV311" s="4">
        <f t="shared" si="344"/>
        <v>0.32341629411086242</v>
      </c>
      <c r="FW311" s="4">
        <f t="shared" si="345"/>
        <v>0.70877875764036458</v>
      </c>
      <c r="FX311" s="4">
        <f t="shared" si="346"/>
        <v>0.54584832858720589</v>
      </c>
      <c r="FY311" s="4">
        <f t="shared" si="347"/>
        <v>0.70449406424221772</v>
      </c>
      <c r="FZ311" s="4">
        <f t="shared" si="348"/>
        <v>15.29640512416014</v>
      </c>
      <c r="GA311" s="4">
        <f t="shared" si="349"/>
        <v>16.619280251687815</v>
      </c>
      <c r="GB311" s="4">
        <f t="shared" si="350"/>
        <v>58.214932939955233</v>
      </c>
      <c r="GC311" s="4">
        <f t="shared" si="351"/>
        <v>127.58017637526564</v>
      </c>
      <c r="GD311" s="4">
        <f t="shared" si="352"/>
        <v>98.252699145697065</v>
      </c>
      <c r="GE311" s="4">
        <f t="shared" si="353"/>
        <v>126.80893156359919</v>
      </c>
      <c r="GF311" s="4">
        <f>Tabela13[[#This Row],[V1]]-Tabela13[[#This Row],[V2]]/Tabela13[[#This Row],[V2]]</f>
        <v>-0.31481481481481488</v>
      </c>
      <c r="GG311" s="4">
        <f>Tabela13[[#This Row],[V1]]-Tabela13[[#This Row],[V3]]/Tabela13[[#This Row],[V3]]</f>
        <v>-0.31481481481481488</v>
      </c>
      <c r="GH311" s="4">
        <f>Tabela13[[#This Row],[V1]]-Tabela13[[#This Row],[V4]]/Tabela13[[#This Row],[V4]]</f>
        <v>-0.31481481481481488</v>
      </c>
      <c r="GI311" s="4">
        <f>Tabela13[[#This Row],[V2]]-Tabela13[[#This Row],[V1]]/Tabela13[[#This Row],[V1]]</f>
        <v>0.19999999999999996</v>
      </c>
      <c r="GJ311" s="4">
        <f>Tabela13[[#This Row],[V2]]-Tabela13[[#This Row],[V3]]/Tabela13[[#This Row],[V3]]</f>
        <v>0.19999999999999996</v>
      </c>
      <c r="GK311" s="4">
        <f>Tabela13[[#This Row],[V2]]-Tabela13[[#This Row],[V4]]/Tabela13[[#This Row],[V4]]</f>
        <v>0.19999999999999996</v>
      </c>
      <c r="GL311" s="4">
        <f t="shared" si="354"/>
        <v>0.28880182290398626</v>
      </c>
      <c r="GM311" s="4">
        <f t="shared" si="355"/>
        <v>0.94259259259259265</v>
      </c>
      <c r="GN311" s="4">
        <f t="shared" si="356"/>
        <v>0.30639093196100703</v>
      </c>
      <c r="GO311" s="3">
        <f t="shared" si="357"/>
        <v>0</v>
      </c>
      <c r="GP311" s="3">
        <v>100</v>
      </c>
      <c r="GQ311" s="3">
        <f t="shared" si="358"/>
        <v>-1</v>
      </c>
      <c r="GR311" s="3">
        <f t="shared" si="359"/>
        <v>-100</v>
      </c>
      <c r="GS311" s="34">
        <f>COUNTIF($D$2:D310,Tabela13[[#This Row],[HomeTeam]])</f>
        <v>14</v>
      </c>
      <c r="GT311" s="34">
        <f>COUNTIF($E$2:E310,Tabela13[[#This Row],[AwayTeam]])</f>
        <v>15</v>
      </c>
      <c r="GU311" s="3">
        <f>IFERROR(AVERAGEIFS($AD$2:AD310,$D$2:D310,Tabela13[[#This Row],[HomeTeam]],$GS$2:GS310,"&gt;="&amp;Tabela13[[#This Row],[Contagem_H]]-5),"")</f>
        <v>0.8619246031746034</v>
      </c>
      <c r="GV311" s="3">
        <f>IFERROR(AVERAGEIFS($G$2:G310,$E$2:E310,Tabela13[[#This Row],[AwayTeam]],$GT$2:GT310,"&gt;="&amp;Tabela13[[#This Row],[Contagem_A]]-5),"")</f>
        <v>1.6</v>
      </c>
      <c r="GW311" s="3">
        <f>IFERROR(AVERAGEIFS($GQ$2:GQ310,$D$2:D310,Tabela13[[#This Row],[HomeTeam]],$GS$2:GS310,"&gt;="&amp;Tabela13[[#This Row],[Contagem_H]]-5),"")</f>
        <v>0.35</v>
      </c>
    </row>
    <row r="312" spans="1:205" x14ac:dyDescent="0.25">
      <c r="A312" t="s">
        <v>127</v>
      </c>
      <c r="B312" t="s">
        <v>247</v>
      </c>
      <c r="C312" t="s">
        <v>136</v>
      </c>
      <c r="D312" t="s">
        <v>15</v>
      </c>
      <c r="E312" t="s">
        <v>12</v>
      </c>
      <c r="F312" s="3">
        <v>0</v>
      </c>
      <c r="G312" s="3">
        <v>3</v>
      </c>
      <c r="H312" s="3" t="str">
        <f t="shared" si="360"/>
        <v>A</v>
      </c>
      <c r="I312" s="3">
        <v>6</v>
      </c>
      <c r="J312" s="3">
        <v>4.5</v>
      </c>
      <c r="K312" s="3">
        <v>1.5</v>
      </c>
      <c r="L312" s="3">
        <v>1.62</v>
      </c>
      <c r="M312" s="3">
        <v>2.2999999999999998</v>
      </c>
      <c r="N312" s="3">
        <f t="shared" si="289"/>
        <v>3</v>
      </c>
      <c r="O312" s="3">
        <f t="shared" si="290"/>
        <v>0</v>
      </c>
      <c r="P312" s="3">
        <f t="shared" si="291"/>
        <v>3</v>
      </c>
      <c r="Q312" s="3">
        <f t="shared" si="292"/>
        <v>5.5555555555555358E-2</v>
      </c>
      <c r="R312" s="3">
        <f t="shared" si="293"/>
        <v>5.2066559312936134E-2</v>
      </c>
      <c r="S312" s="3">
        <f t="shared" si="294"/>
        <v>6.3333333333333321</v>
      </c>
      <c r="T312" s="3">
        <f t="shared" si="295"/>
        <v>4.7499999999999991</v>
      </c>
      <c r="U312" s="3">
        <f t="shared" si="296"/>
        <v>1.583333333333333</v>
      </c>
      <c r="V312" s="3">
        <f t="shared" si="297"/>
        <v>1.7099999999999997</v>
      </c>
      <c r="W312" s="3">
        <f t="shared" si="298"/>
        <v>2.4277777777777771</v>
      </c>
      <c r="X312" s="4">
        <f t="shared" si="299"/>
        <v>0.16666666666666666</v>
      </c>
      <c r="Y312" s="4">
        <f t="shared" si="300"/>
        <v>0.22222222222222221</v>
      </c>
      <c r="Z312" s="4">
        <f t="shared" si="301"/>
        <v>0.66666666666666663</v>
      </c>
      <c r="AA312" s="4">
        <f t="shared" si="302"/>
        <v>0.61728395061728392</v>
      </c>
      <c r="AB312" s="4">
        <f t="shared" si="303"/>
        <v>0.43478260869565222</v>
      </c>
      <c r="AC312" s="4">
        <f t="shared" si="304"/>
        <v>8.3333333333333329E-2</v>
      </c>
      <c r="AD312" s="4">
        <f t="shared" si="305"/>
        <v>1.8333333333333333</v>
      </c>
      <c r="AE312" s="4">
        <f t="shared" si="306"/>
        <v>1.5833333333333333</v>
      </c>
      <c r="AF312" s="4">
        <f t="shared" si="307"/>
        <v>0.33333333333333331</v>
      </c>
      <c r="AG312" s="4">
        <f>IFERROR(AVERAGE(Tabela13[[#This Row],[V1]],Tabela13[[#This Row],[V2]]),"")</f>
        <v>0.95833333333333326</v>
      </c>
      <c r="AH312" s="4">
        <f>IFERROR(AVERAGE(Tabela13[[#This Row],[V1]],Tabela13[[#This Row],[V3]]),"")</f>
        <v>0.83333333333333326</v>
      </c>
      <c r="AI312" s="4">
        <f>IFERROR(AVERAGE(Tabela13[[#This Row],[V1]],Tabela13[[#This Row],[V4]]),"")</f>
        <v>0.20833333333333331</v>
      </c>
      <c r="AJ312" s="4">
        <f>IFERROR(AVERAGE(Tabela13[[#This Row],[V2]],Tabela13[[#This Row],[V1]]),"")</f>
        <v>0.95833333333333326</v>
      </c>
      <c r="AK312" s="4">
        <f>IFERROR(AVERAGE(Tabela13[[#This Row],[V2]],Tabela13[[#This Row],[V3]]),"")</f>
        <v>1.7083333333333333</v>
      </c>
      <c r="AL312" s="4">
        <f>IFERROR(AVERAGE(Tabela13[[#This Row],[V2]],Tabela13[[#This Row],[V4]]),"")</f>
        <v>1.0833333333333333</v>
      </c>
      <c r="AM312" s="4">
        <f>IFERROR(AVERAGE(Tabela13[[#This Row],[V3]],Tabela13[[#This Row],[V1]]),"")</f>
        <v>0.83333333333333326</v>
      </c>
      <c r="AN312" s="4">
        <f>IFERROR(AVERAGE(Tabela13[[#This Row],[V3]],Tabela13[[#This Row],[V2]]),"")</f>
        <v>1.7083333333333333</v>
      </c>
      <c r="AO312" s="4">
        <f>IFERROR(AVERAGE(Tabela13[[#This Row],[V3]],Tabela13[[#This Row],[V4]]),"")</f>
        <v>0.95833333333333326</v>
      </c>
      <c r="AP312" s="4">
        <f>IFERROR(AVERAGE(Tabela13[[#This Row],[V4]],Tabela13[[#This Row],[V1]]),"")</f>
        <v>0.20833333333333331</v>
      </c>
      <c r="AQ312" s="4">
        <f>IFERROR(AVERAGE(Tabela13[[#This Row],[V4]],Tabela13[[#This Row],[V2]]),"")</f>
        <v>1.0833333333333333</v>
      </c>
      <c r="AR312" s="4">
        <f>IFERROR(AVERAGE(Tabela13[[#This Row],[V4]],Tabela13[[#This Row],[V3]]),"")</f>
        <v>0.95833333333333326</v>
      </c>
      <c r="AS312" s="4">
        <f>_xlfn.STDEV.S(Tabela13[[#This Row],[V1]:[V2]])</f>
        <v>1.2374368670764582</v>
      </c>
      <c r="AT312" s="4">
        <f>_xlfn.STDEV.S(Tabela13[[#This Row],[V1]],Tabela13[[#This Row],[V3]])</f>
        <v>1.0606601717798214</v>
      </c>
      <c r="AU312" s="4">
        <f>_xlfn.STDEV.S(Tabela13[[#This Row],[V1]],Tabela13[[#This Row],[V4]])</f>
        <v>0.17677669529663692</v>
      </c>
      <c r="AV312" s="4">
        <f>_xlfn.STDEV.S(Tabela13[[#This Row],[V2]],Tabela13[[#This Row],[V1]])</f>
        <v>1.2374368670764582</v>
      </c>
      <c r="AW312" s="4">
        <f>_xlfn.STDEV.S(Tabela13[[#This Row],[V2]],Tabela13[[#This Row],[V3]])</f>
        <v>0.17677669529663689</v>
      </c>
      <c r="AX312" s="4">
        <f>_xlfn.STDEV.S(Tabela13[[#This Row],[V42]],Tabela13[[#This Row],[V44]])</f>
        <v>2.2980970388562794</v>
      </c>
      <c r="AY312" s="4">
        <f>_xlfn.STDEV.S(Tabela13[[#This Row],[V3]],Tabela13[[#This Row],[V1]])</f>
        <v>1.0606601717798214</v>
      </c>
      <c r="AZ312" s="4">
        <f>_xlfn.STDEV.S(Tabela13[[#This Row],[V3]],Tabela13[[#This Row],[V2]])</f>
        <v>0.17677669529663689</v>
      </c>
      <c r="BA312" s="4">
        <f>_xlfn.STDEV.S(Tabela13[[#This Row],[V3]],Tabela13[[#This Row],[V4]])</f>
        <v>0.88388347648318444</v>
      </c>
      <c r="BB312" s="4">
        <f>_xlfn.STDEV.S(Tabela13[[#This Row],[V4]],Tabela13[[#This Row],[V1]])</f>
        <v>0.17677669529663692</v>
      </c>
      <c r="BC312" s="4">
        <f>_xlfn.STDEV.S(Tabela13[[#This Row],[V4]],Tabela13[[#This Row],[V2]])</f>
        <v>1.0606601717798212</v>
      </c>
      <c r="BD312" s="4">
        <f>_xlfn.STDEV.S(Tabela13[[#This Row],[V4]],Tabela13[[#This Row],[V3]])</f>
        <v>0.88388347648318444</v>
      </c>
      <c r="BE312" s="4">
        <f>Tabela13[[#This Row],[V17]]/Tabela13[[#This Row],[V5]]</f>
        <v>1.2912384699928261</v>
      </c>
      <c r="BF312" s="4">
        <f>Tabela13[[#This Row],[V18]]/Tabela13[[#This Row],[V6]]</f>
        <v>1.2727922061357859</v>
      </c>
      <c r="BG312" s="4">
        <f>Tabela13[[#This Row],[V19]]/Tabela13[[#This Row],[V7]]</f>
        <v>0.84852813742385724</v>
      </c>
      <c r="BH312" s="4">
        <f>Tabela13[[#This Row],[V20]]/Tabela13[[#This Row],[V8]]</f>
        <v>1.2912384699928261</v>
      </c>
      <c r="BI312" s="4">
        <f>Tabela13[[#This Row],[V21]]/Tabela13[[#This Row],[V9]]</f>
        <v>0.10347904114925087</v>
      </c>
      <c r="BJ312" s="4">
        <f>Tabela13[[#This Row],[V22]]/Tabela13[[#This Row],[V10]]</f>
        <v>2.1213203435596428</v>
      </c>
      <c r="BK312" s="4">
        <f>Tabela13[[#This Row],[V23]]/Tabela13[[#This Row],[V11]]</f>
        <v>1.2727922061357859</v>
      </c>
      <c r="BL312" s="4">
        <f>Tabela13[[#This Row],[V24]]/Tabela13[[#This Row],[V12]]</f>
        <v>0.10347904114925087</v>
      </c>
      <c r="BM312" s="4">
        <f>Tabela13[[#This Row],[V25]]/Tabela13[[#This Row],[V13]]</f>
        <v>0.92231319285201863</v>
      </c>
      <c r="BN312" s="4">
        <f>Tabela13[[#This Row],[V26]]/Tabela13[[#This Row],[V14]]</f>
        <v>0.84852813742385724</v>
      </c>
      <c r="BO312" s="4">
        <f>Tabela13[[#This Row],[V27]]/Tabela13[[#This Row],[V15]]</f>
        <v>0.97907092779675808</v>
      </c>
      <c r="BP312" s="4">
        <f>Tabela13[[#This Row],[V28]]/Tabela13[[#This Row],[V16]]</f>
        <v>0.92231319285201863</v>
      </c>
      <c r="BQ312" s="4">
        <f>Tabela13[[#This Row],[V1]]-Tabela13[[#This Row],[V2]]</f>
        <v>-1.75</v>
      </c>
      <c r="BR312" s="4">
        <f>Tabela13[[#This Row],[V1]]-Tabela13[[#This Row],[V3]]</f>
        <v>-1.5</v>
      </c>
      <c r="BS312" s="4">
        <f>Tabela13[[#This Row],[V1]]-Tabela13[[#This Row],[V4]]</f>
        <v>-0.25</v>
      </c>
      <c r="BT312" s="4">
        <f>Tabela13[[#This Row],[V2]]-Tabela13[[#This Row],[V1]]</f>
        <v>1.75</v>
      </c>
      <c r="BU312" s="4">
        <f>Tabela13[[#This Row],[V2]]-Tabela13[[#This Row],[V3]]</f>
        <v>0.25</v>
      </c>
      <c r="BV312" s="4">
        <f>Tabela13[[#This Row],[V2]]-Tabela13[[#This Row],[V4]]</f>
        <v>1.5</v>
      </c>
      <c r="BW312" s="4">
        <f>AVERAGE(Tabela13[[#This Row],[V41]],Tabela13[[#This Row],[V42]])</f>
        <v>-1.625</v>
      </c>
      <c r="BX312" s="4">
        <f>AVERAGE(Tabela13[[#This Row],[V41]],Tabela13[[#This Row],[V43]])</f>
        <v>-1</v>
      </c>
      <c r="BY312" s="4">
        <f>AVERAGE(Tabela13[[#This Row],[V41]],Tabela13[[#This Row],[V44]])</f>
        <v>0</v>
      </c>
      <c r="BZ312" s="4">
        <f>AVERAGE(Tabela13[[#This Row],[V41]],Tabela13[[#This Row],[V45]])</f>
        <v>-0.75</v>
      </c>
      <c r="CA312" s="4">
        <f>AVERAGE(Tabela13[[#This Row],[V41]],Tabela13[[#This Row],[V46]])</f>
        <v>-0.125</v>
      </c>
      <c r="CB312" s="4">
        <f>AVERAGE(Tabela13[[#This Row],[V42]],Tabela13[[#This Row],[V41]])</f>
        <v>-1.625</v>
      </c>
      <c r="CC312" s="4">
        <f>AVERAGE(Tabela13[[#This Row],[V42]],Tabela13[[#This Row],[V43]])</f>
        <v>-0.875</v>
      </c>
      <c r="CD312" s="4">
        <f>AVERAGE(Tabela13[[#This Row],[V42]],Tabela13[[#This Row],[V44]])</f>
        <v>0.125</v>
      </c>
      <c r="CE312" s="4">
        <f>AVERAGE(Tabela13[[#This Row],[V42]],Tabela13[[#This Row],[V45]])</f>
        <v>-0.625</v>
      </c>
      <c r="CF312" s="4">
        <f>AVERAGE(Tabela13[[#This Row],[V42]],Tabela13[[#This Row],[V46]])</f>
        <v>0</v>
      </c>
      <c r="CG312" s="4">
        <f>AVERAGE(Tabela13[[#This Row],[V43]],Tabela13[[#This Row],[V41]])</f>
        <v>-1</v>
      </c>
      <c r="CH312" s="4">
        <f>AVERAGE(Tabela13[[#This Row],[V43]],Tabela13[[#This Row],[V42]])</f>
        <v>-0.875</v>
      </c>
      <c r="CI312" s="4">
        <f>AVERAGE(Tabela13[[#This Row],[V43]],Tabela13[[#This Row],[V44]])</f>
        <v>0.75</v>
      </c>
      <c r="CJ312" s="4">
        <f>AVERAGE(Tabela13[[#This Row],[V43]],Tabela13[[#This Row],[V45]])</f>
        <v>0</v>
      </c>
      <c r="CK312" s="4">
        <f>AVERAGE(Tabela13[[#This Row],[V43]],Tabela13[[#This Row],[V46]])</f>
        <v>0.625</v>
      </c>
      <c r="CL312" s="4">
        <f>AVERAGE(Tabela13[[#This Row],[V44]],Tabela13[[#This Row],[V41]])</f>
        <v>0</v>
      </c>
      <c r="CM312" s="4">
        <f>AVERAGE(Tabela13[[#This Row],[V44]],Tabela13[[#This Row],[V42]])</f>
        <v>0.125</v>
      </c>
      <c r="CN312" s="4">
        <f>AVERAGE(Tabela13[[#This Row],[V44]],Tabela13[[#This Row],[V43]])</f>
        <v>0.75</v>
      </c>
      <c r="CO312" s="4">
        <f>AVERAGE(Tabela13[[#This Row],[V44]],Tabela13[[#This Row],[V45]])</f>
        <v>1</v>
      </c>
      <c r="CP312" s="4">
        <f>AVERAGE(Tabela13[[#This Row],[V44]],Tabela13[[#This Row],[V46]])</f>
        <v>1.625</v>
      </c>
      <c r="CQ312" s="4">
        <f>AVERAGE(Tabela13[[#This Row],[V45]],Tabela13[[#This Row],[V41]])</f>
        <v>-0.75</v>
      </c>
      <c r="CR312" s="4">
        <f>AVERAGE(Tabela13[[#This Row],[V45]],Tabela13[[#This Row],[V42]])</f>
        <v>-0.625</v>
      </c>
      <c r="CS312" s="4">
        <f>AVERAGE(Tabela13[[#This Row],[V45]],Tabela13[[#This Row],[V43]])</f>
        <v>0</v>
      </c>
      <c r="CT312" s="4">
        <f>AVERAGE(Tabela13[[#This Row],[V45]],Tabela13[[#This Row],[V44]])</f>
        <v>1</v>
      </c>
      <c r="CU312" s="4">
        <f>AVERAGE(Tabela13[[#This Row],[V45]],Tabela13[[#This Row],[V46]])</f>
        <v>0.875</v>
      </c>
      <c r="CV312" s="4">
        <f>AVERAGE(Tabela13[[#This Row],[V46]],Tabela13[[#This Row],[V41]])</f>
        <v>-0.125</v>
      </c>
      <c r="CW312" s="4">
        <f>AVERAGE(Tabela13[[#This Row],[V46]],Tabela13[[#This Row],[V42]])</f>
        <v>0</v>
      </c>
      <c r="CX312" s="4">
        <f>AVERAGE(Tabela13[[#This Row],[V46]],Tabela13[[#This Row],[V43]])</f>
        <v>0.625</v>
      </c>
      <c r="CY312" s="4">
        <f>AVERAGE(Tabela13[[#This Row],[V46]],Tabela13[[#This Row],[V44]])</f>
        <v>1.625</v>
      </c>
      <c r="CZ312" s="4">
        <f>AVERAGE(Tabela13[[#This Row],[V46]],Tabela13[[#This Row],[V45]])</f>
        <v>0.875</v>
      </c>
      <c r="DA312" s="3">
        <f>_xlfn.STDEV.S(Tabela13[[#This Row],[V41]],Tabela13[[#This Row],[V42]])</f>
        <v>0.17677669529663689</v>
      </c>
      <c r="DB312" s="3">
        <f>_xlfn.STDEV.S(Tabela13[[#This Row],[V41]],Tabela13[[#This Row],[V43]])</f>
        <v>1.0606601717798212</v>
      </c>
      <c r="DC312" s="3">
        <f>_xlfn.STDEV.S(Tabela13[[#This Row],[V41]],Tabela13[[#This Row],[V44]])</f>
        <v>2.4748737341529163</v>
      </c>
      <c r="DD312" s="3">
        <f>_xlfn.STDEV.S(Tabela13[[#This Row],[V41]],Tabela13[[#This Row],[V45]])</f>
        <v>1.4142135623730951</v>
      </c>
      <c r="DE312" s="3">
        <f>_xlfn.STDEV.S(Tabela13[[#This Row],[V41]],Tabela13[[#This Row],[V46]])</f>
        <v>2.2980970388562794</v>
      </c>
      <c r="DF312" s="3">
        <f>_xlfn.STDEV.S(Tabela13[[#This Row],[V42]],Tabela13[[#This Row],[V41]])</f>
        <v>0.17677669529663689</v>
      </c>
      <c r="DG312" s="3">
        <f>_xlfn.STDEV.S(Tabela13[[#This Row],[V42]],Tabela13[[#This Row],[V43]])</f>
        <v>0.88388347648318444</v>
      </c>
      <c r="DH312" s="3">
        <f>_xlfn.STDEV.S(Tabela13[[#This Row],[V42]],Tabela13[[#This Row],[V44]])</f>
        <v>2.2980970388562794</v>
      </c>
      <c r="DI312" s="3">
        <f>_xlfn.STDEV.S(Tabela13[[#This Row],[V42]],Tabela13[[#This Row],[V45]])</f>
        <v>1.2374368670764582</v>
      </c>
      <c r="DJ312" s="3">
        <f>_xlfn.STDEV.S(Tabela13[[#This Row],[V42]],Tabela13[[#This Row],[V46]])</f>
        <v>2.1213203435596424</v>
      </c>
      <c r="DK312" s="3">
        <f>_xlfn.STDEV.S(Tabela13[[#This Row],[V43]],Tabela13[[#This Row],[V41]])</f>
        <v>1.0606601717798212</v>
      </c>
      <c r="DL312" s="3">
        <f>_xlfn.STDEV.S(Tabela13[[#This Row],[V43]],Tabela13[[#This Row],[V42]])</f>
        <v>0.88388347648318444</v>
      </c>
      <c r="DM312" s="3">
        <f>_xlfn.STDEV.S(Tabela13[[#This Row],[V43]],Tabela13[[#This Row],[V44]])</f>
        <v>1.4142135623730951</v>
      </c>
      <c r="DN312" s="3">
        <f>_xlfn.STDEV.S(Tabela13[[#This Row],[V43]],Tabela13[[#This Row],[V45]])</f>
        <v>0.35355339059327379</v>
      </c>
      <c r="DO312" s="3">
        <f>_xlfn.STDEV.S(Tabela13[[#This Row],[V43]],Tabela13[[#This Row],[V46]])</f>
        <v>1.2374368670764582</v>
      </c>
      <c r="DP312" s="3">
        <f>_xlfn.STDEV.S(Tabela13[[#This Row],[V44]],Tabela13[[#This Row],[V41]])</f>
        <v>2.4748737341529163</v>
      </c>
      <c r="DQ312" s="3">
        <f>_xlfn.STDEV.S(Tabela13[[#This Row],[V44]],Tabela13[[#This Row],[V42]])</f>
        <v>2.2980970388562794</v>
      </c>
      <c r="DR312" s="3">
        <f>_xlfn.STDEV.S(Tabela13[[#This Row],[V44]],Tabela13[[#This Row],[V43]])</f>
        <v>1.4142135623730951</v>
      </c>
      <c r="DS312" s="3">
        <f>_xlfn.STDEV.S(Tabela13[[#This Row],[V44]],Tabela13[[#This Row],[V45]])</f>
        <v>1.0606601717798212</v>
      </c>
      <c r="DT312" s="3">
        <f>_xlfn.STDEV.S(Tabela13[[#This Row],[V44]],Tabela13[[#This Row],[V46]])</f>
        <v>0.17677669529663689</v>
      </c>
      <c r="DU312" s="3">
        <f>_xlfn.STDEV.S(Tabela13[[#This Row],[V45]],Tabela13[[#This Row],[V41]])</f>
        <v>1.4142135623730951</v>
      </c>
      <c r="DV312" s="3">
        <f>_xlfn.STDEV.S(Tabela13[[#This Row],[V45]],Tabela13[[#This Row],[V42]])</f>
        <v>1.2374368670764582</v>
      </c>
      <c r="DW312" s="3">
        <f>_xlfn.STDEV.S(Tabela13[[#This Row],[V45]],Tabela13[[#This Row],[V43]])</f>
        <v>0.35355339059327379</v>
      </c>
      <c r="DX312" s="3">
        <f>_xlfn.STDEV.S(Tabela13[[#This Row],[V45]],Tabela13[[#This Row],[V44]])</f>
        <v>1.0606601717798212</v>
      </c>
      <c r="DY312" s="3">
        <f>_xlfn.STDEV.S(Tabela13[[#This Row],[V45]],Tabela13[[#This Row],[V46]])</f>
        <v>0.88388347648318444</v>
      </c>
      <c r="DZ312" s="3">
        <f>_xlfn.STDEV.S(Tabela13[[#This Row],[V46]],Tabela13[[#This Row],[V41]])</f>
        <v>2.2980970388562794</v>
      </c>
      <c r="EA312" s="3">
        <f>_xlfn.STDEV.S(Tabela13[[#This Row],[V46]],Tabela13[[#This Row],[V42]])</f>
        <v>2.1213203435596424</v>
      </c>
      <c r="EB312" s="3">
        <f>_xlfn.STDEV.S(Tabela13[[#This Row],[V46]],Tabela13[[#This Row],[V43]])</f>
        <v>1.2374368670764582</v>
      </c>
      <c r="EC312" s="3">
        <f>_xlfn.STDEV.S(Tabela13[[#This Row],[V46]],Tabela13[[#This Row],[V44]])</f>
        <v>0.17677669529663689</v>
      </c>
      <c r="ED312" s="3">
        <f>_xlfn.STDEV.S(Tabela13[[#This Row],[V46]],Tabela13[[#This Row],[V45]])</f>
        <v>0.88388347648318444</v>
      </c>
      <c r="EE312" s="3">
        <f t="shared" si="308"/>
        <v>-0.10878565864408424</v>
      </c>
      <c r="EF312" s="3">
        <f t="shared" si="309"/>
        <v>-1.0606601717798212</v>
      </c>
      <c r="EG312" s="3" t="str">
        <f t="shared" si="310"/>
        <v/>
      </c>
      <c r="EH312" s="3">
        <f t="shared" si="311"/>
        <v>-1.8856180831641269</v>
      </c>
      <c r="EI312" s="3">
        <f t="shared" si="312"/>
        <v>-18.384776310850235</v>
      </c>
      <c r="EJ312" s="3">
        <f t="shared" si="313"/>
        <v>-0.10878565864408424</v>
      </c>
      <c r="EK312" s="3">
        <f t="shared" si="314"/>
        <v>-1.0101525445522108</v>
      </c>
      <c r="EL312" s="3">
        <f t="shared" si="315"/>
        <v>18.384776310850235</v>
      </c>
      <c r="EM312" s="3">
        <f t="shared" si="316"/>
        <v>-1.9798989873223332</v>
      </c>
      <c r="EN312" s="3" t="str">
        <f t="shared" si="317"/>
        <v/>
      </c>
      <c r="EO312" s="3">
        <f t="shared" si="318"/>
        <v>-1.0606601717798212</v>
      </c>
      <c r="EP312" s="3">
        <f t="shared" si="319"/>
        <v>-1.0101525445522108</v>
      </c>
      <c r="EQ312" s="3">
        <f t="shared" si="320"/>
        <v>1.8856180831641269</v>
      </c>
      <c r="ER312" s="3" t="str">
        <f t="shared" si="321"/>
        <v/>
      </c>
      <c r="ES312" s="3" t="str">
        <f t="shared" si="322"/>
        <v/>
      </c>
      <c r="ET312" s="3" t="str">
        <f t="shared" si="323"/>
        <v/>
      </c>
      <c r="EU312" s="3" t="str">
        <f t="shared" si="324"/>
        <v/>
      </c>
      <c r="EV312" s="3">
        <f t="shared" si="325"/>
        <v>1.8856180831641269</v>
      </c>
      <c r="EW312" s="3">
        <f t="shared" si="326"/>
        <v>1.0606601717798212</v>
      </c>
      <c r="EX312" s="3">
        <f t="shared" si="327"/>
        <v>0.10878565864408424</v>
      </c>
      <c r="EY312" s="3">
        <f t="shared" si="328"/>
        <v>-1.8856180831641269</v>
      </c>
      <c r="EZ312" s="3">
        <f t="shared" si="329"/>
        <v>-1.9798989873223332</v>
      </c>
      <c r="FA312" s="3" t="str">
        <f t="shared" si="330"/>
        <v/>
      </c>
      <c r="FB312" s="3">
        <f t="shared" si="331"/>
        <v>1.0606601717798212</v>
      </c>
      <c r="FC312" s="3">
        <f t="shared" si="332"/>
        <v>1.0101525445522108</v>
      </c>
      <c r="FD312" s="3">
        <f t="shared" si="333"/>
        <v>-18.384776310850235</v>
      </c>
      <c r="FE312" s="3" t="str">
        <f t="shared" si="334"/>
        <v/>
      </c>
      <c r="FF312" s="3">
        <f t="shared" si="335"/>
        <v>1.9798989873223332</v>
      </c>
      <c r="FG312" s="3">
        <f t="shared" si="336"/>
        <v>0.10878565864408424</v>
      </c>
      <c r="FH312" s="3">
        <f t="shared" si="337"/>
        <v>1.0101525445522108</v>
      </c>
      <c r="FI312" s="4">
        <f t="shared" si="338"/>
        <v>0</v>
      </c>
      <c r="FJ312" s="4">
        <f t="shared" si="339"/>
        <v>0.5</v>
      </c>
      <c r="FK312" s="4">
        <f t="shared" si="340"/>
        <v>0.6842105263157896</v>
      </c>
      <c r="FL312" s="4">
        <f t="shared" si="341"/>
        <v>2.1052631578947372</v>
      </c>
      <c r="FM312" s="4">
        <f>Tabela13[[#This Row],[V139]]-Tabela13[[#This Row],[V140]]</f>
        <v>-1.4210526315789476</v>
      </c>
      <c r="FN312" s="4">
        <f>Tabela13[[#This Row],[V1]]-Tabela13[[#This Row],[V2]]/2</f>
        <v>-0.83333333333333326</v>
      </c>
      <c r="FO312" s="4">
        <f>Tabela13[[#This Row],[V1]]-Tabela13[[#This Row],[V3]]/2</f>
        <v>-0.70833333333333326</v>
      </c>
      <c r="FP312" s="4">
        <f>Tabela13[[#This Row],[V1]]-Tabela13[[#This Row],[V4]]/2</f>
        <v>-8.3333333333333329E-2</v>
      </c>
      <c r="FQ312" s="4">
        <f>Tabela13[[#This Row],[V2]]-Tabela13[[#This Row],[V1]]/2</f>
        <v>1.7916666666666665</v>
      </c>
      <c r="FR312" s="4">
        <f>Tabela13[[#This Row],[V2]]-Tabela13[[#This Row],[V3]]/2</f>
        <v>1.0416666666666665</v>
      </c>
      <c r="FS312" s="4">
        <f>Tabela13[[#This Row],[V2]]-Tabela13[[#This Row],[V4]]/2</f>
        <v>1.6666666666666665</v>
      </c>
      <c r="FT312" s="4">
        <f t="shared" si="342"/>
        <v>-0.69473827619670314</v>
      </c>
      <c r="FU312" s="4">
        <f t="shared" si="343"/>
        <v>-0.61629693739607128</v>
      </c>
      <c r="FV312" s="4">
        <f t="shared" si="344"/>
        <v>-8.3141231888441219E-2</v>
      </c>
      <c r="FW312" s="4">
        <f t="shared" si="345"/>
        <v>1.0617254383725134</v>
      </c>
      <c r="FX312" s="4">
        <f t="shared" si="346"/>
        <v>0.80580349408398633</v>
      </c>
      <c r="FY312" s="4">
        <f t="shared" si="347"/>
        <v>1.0303768265243125</v>
      </c>
      <c r="FZ312" s="4">
        <f t="shared" si="348"/>
        <v>-125.05288971540655</v>
      </c>
      <c r="GA312" s="4">
        <f t="shared" si="349"/>
        <v>-110.93344873129283</v>
      </c>
      <c r="GB312" s="4">
        <f t="shared" si="350"/>
        <v>-14.965421739919421</v>
      </c>
      <c r="GC312" s="4">
        <f t="shared" si="351"/>
        <v>191.11057890705243</v>
      </c>
      <c r="GD312" s="4">
        <f t="shared" si="352"/>
        <v>145.04462893511754</v>
      </c>
      <c r="GE312" s="4">
        <f t="shared" si="353"/>
        <v>185.46782877437624</v>
      </c>
      <c r="GF312" s="4">
        <f>Tabela13[[#This Row],[V1]]-Tabela13[[#This Row],[V2]]/Tabela13[[#This Row],[V2]]</f>
        <v>-0.91666666666666663</v>
      </c>
      <c r="GG312" s="4">
        <f>Tabela13[[#This Row],[V1]]-Tabela13[[#This Row],[V3]]/Tabela13[[#This Row],[V3]]</f>
        <v>-0.91666666666666663</v>
      </c>
      <c r="GH312" s="4">
        <f>Tabela13[[#This Row],[V1]]-Tabela13[[#This Row],[V4]]/Tabela13[[#This Row],[V4]]</f>
        <v>-0.91666666666666663</v>
      </c>
      <c r="GI312" s="4">
        <f>Tabela13[[#This Row],[V2]]-Tabela13[[#This Row],[V1]]/Tabela13[[#This Row],[V1]]</f>
        <v>0.83333333333333326</v>
      </c>
      <c r="GJ312" s="4">
        <f>Tabela13[[#This Row],[V2]]-Tabela13[[#This Row],[V3]]/Tabela13[[#This Row],[V3]]</f>
        <v>0.83333333333333326</v>
      </c>
      <c r="GK312" s="4">
        <f>Tabela13[[#This Row],[V2]]-Tabela13[[#This Row],[V4]]/Tabela13[[#This Row],[V4]]</f>
        <v>0.83333333333333326</v>
      </c>
      <c r="GL312" s="4">
        <f t="shared" si="354"/>
        <v>0.87797114607106141</v>
      </c>
      <c r="GM312" s="4">
        <f t="shared" si="355"/>
        <v>0.95833333333333337</v>
      </c>
      <c r="GN312" s="4">
        <f t="shared" si="356"/>
        <v>0.91614380459589018</v>
      </c>
      <c r="GO312" s="3">
        <f t="shared" si="357"/>
        <v>0</v>
      </c>
      <c r="GP312" s="3">
        <v>100</v>
      </c>
      <c r="GQ312" s="3">
        <f t="shared" si="358"/>
        <v>-1</v>
      </c>
      <c r="GR312" s="3">
        <f t="shared" si="359"/>
        <v>-100</v>
      </c>
      <c r="GS312" s="34">
        <f>COUNTIF($D$2:D311,Tabela13[[#This Row],[HomeTeam]])</f>
        <v>14</v>
      </c>
      <c r="GT312" s="34">
        <f>COUNTIF($E$2:E311,Tabela13[[#This Row],[AwayTeam]])</f>
        <v>15</v>
      </c>
      <c r="GU312" s="3">
        <f>IFERROR(AVERAGEIFS($AD$2:AD311,$D$2:D311,Tabela13[[#This Row],[HomeTeam]],$GS$2:GS311,"&gt;="&amp;Tabela13[[#This Row],[Contagem_H]]-5),"")</f>
        <v>0.52407544526716032</v>
      </c>
      <c r="GV312" s="3">
        <f>IFERROR(AVERAGEIFS($G$2:G311,$E$2:E311,Tabela13[[#This Row],[AwayTeam]],$GT$2:GT311,"&gt;="&amp;Tabela13[[#This Row],[Contagem_A]]-5),"")</f>
        <v>3.8</v>
      </c>
      <c r="GW312" s="3">
        <f>IFERROR(AVERAGEIFS($GQ$2:GQ311,$D$2:D311,Tabela13[[#This Row],[HomeTeam]],$GS$2:GS311,"&gt;="&amp;Tabela13[[#This Row],[Contagem_H]]-5),"")</f>
        <v>0.16400000000000001</v>
      </c>
    </row>
    <row r="313" spans="1:205" x14ac:dyDescent="0.25">
      <c r="A313" t="s">
        <v>127</v>
      </c>
      <c r="B313" t="s">
        <v>248</v>
      </c>
      <c r="C313" t="s">
        <v>249</v>
      </c>
      <c r="D313" t="s">
        <v>141</v>
      </c>
      <c r="E313" t="s">
        <v>25</v>
      </c>
      <c r="F313" s="3">
        <v>2</v>
      </c>
      <c r="G313" s="3">
        <v>2</v>
      </c>
      <c r="H313" s="3" t="str">
        <f t="shared" si="360"/>
        <v>D</v>
      </c>
      <c r="I313" s="3">
        <v>4.75</v>
      </c>
      <c r="J313" s="3">
        <v>4.5</v>
      </c>
      <c r="K313" s="3">
        <v>1.57</v>
      </c>
      <c r="L313" s="3">
        <v>1.3</v>
      </c>
      <c r="M313" s="3">
        <v>3.5</v>
      </c>
      <c r="N313" s="3">
        <f t="shared" si="289"/>
        <v>4</v>
      </c>
      <c r="O313" s="3">
        <f t="shared" si="290"/>
        <v>1</v>
      </c>
      <c r="P313" s="3">
        <f t="shared" si="291"/>
        <v>1</v>
      </c>
      <c r="Q313" s="3">
        <f t="shared" si="292"/>
        <v>6.9691213170931521E-2</v>
      </c>
      <c r="R313" s="3">
        <f t="shared" si="293"/>
        <v>5.4945054945054861E-2</v>
      </c>
      <c r="S313" s="3">
        <f t="shared" si="294"/>
        <v>5.0810332625619248</v>
      </c>
      <c r="T313" s="3">
        <f t="shared" si="295"/>
        <v>4.8136104592691922</v>
      </c>
      <c r="U313" s="3">
        <f t="shared" si="296"/>
        <v>1.6794152046783626</v>
      </c>
      <c r="V313" s="3">
        <f t="shared" si="297"/>
        <v>1.3905985771222111</v>
      </c>
      <c r="W313" s="3">
        <f t="shared" si="298"/>
        <v>3.7439192460982604</v>
      </c>
      <c r="X313" s="4">
        <f t="shared" si="299"/>
        <v>0.21052631578947367</v>
      </c>
      <c r="Y313" s="4">
        <f t="shared" si="300"/>
        <v>0.22222222222222221</v>
      </c>
      <c r="Z313" s="4">
        <f t="shared" si="301"/>
        <v>0.63694267515923564</v>
      </c>
      <c r="AA313" s="4">
        <f t="shared" si="302"/>
        <v>0.76923076923076916</v>
      </c>
      <c r="AB313" s="4">
        <f t="shared" si="303"/>
        <v>0.2857142857142857</v>
      </c>
      <c r="AC313" s="4">
        <f t="shared" si="304"/>
        <v>1.1052631578947367</v>
      </c>
      <c r="AD313" s="4">
        <f t="shared" si="305"/>
        <v>1.3184713375796178</v>
      </c>
      <c r="AE313" s="4">
        <f t="shared" si="306"/>
        <v>1.1052631578947367</v>
      </c>
      <c r="AF313" s="4">
        <f t="shared" si="307"/>
        <v>1.3184713375796178</v>
      </c>
      <c r="AG313" s="4">
        <f>IFERROR(AVERAGE(Tabela13[[#This Row],[V1]],Tabela13[[#This Row],[V2]]),"")</f>
        <v>1.2118672477371772</v>
      </c>
      <c r="AH313" s="4">
        <f>IFERROR(AVERAGE(Tabela13[[#This Row],[V1]],Tabela13[[#This Row],[V3]]),"")</f>
        <v>1.1052631578947367</v>
      </c>
      <c r="AI313" s="4">
        <f>IFERROR(AVERAGE(Tabela13[[#This Row],[V1]],Tabela13[[#This Row],[V4]]),"")</f>
        <v>1.2118672477371772</v>
      </c>
      <c r="AJ313" s="4">
        <f>IFERROR(AVERAGE(Tabela13[[#This Row],[V2]],Tabela13[[#This Row],[V1]]),"")</f>
        <v>1.2118672477371772</v>
      </c>
      <c r="AK313" s="4">
        <f>IFERROR(AVERAGE(Tabela13[[#This Row],[V2]],Tabela13[[#This Row],[V3]]),"")</f>
        <v>1.2118672477371772</v>
      </c>
      <c r="AL313" s="4">
        <f>IFERROR(AVERAGE(Tabela13[[#This Row],[V2]],Tabela13[[#This Row],[V4]]),"")</f>
        <v>1.3184713375796178</v>
      </c>
      <c r="AM313" s="4">
        <f>IFERROR(AVERAGE(Tabela13[[#This Row],[V3]],Tabela13[[#This Row],[V1]]),"")</f>
        <v>1.1052631578947367</v>
      </c>
      <c r="AN313" s="4">
        <f>IFERROR(AVERAGE(Tabela13[[#This Row],[V3]],Tabela13[[#This Row],[V2]]),"")</f>
        <v>1.2118672477371772</v>
      </c>
      <c r="AO313" s="4">
        <f>IFERROR(AVERAGE(Tabela13[[#This Row],[V3]],Tabela13[[#This Row],[V4]]),"")</f>
        <v>1.2118672477371772</v>
      </c>
      <c r="AP313" s="4">
        <f>IFERROR(AVERAGE(Tabela13[[#This Row],[V4]],Tabela13[[#This Row],[V1]]),"")</f>
        <v>1.2118672477371772</v>
      </c>
      <c r="AQ313" s="4">
        <f>IFERROR(AVERAGE(Tabela13[[#This Row],[V4]],Tabela13[[#This Row],[V2]]),"")</f>
        <v>1.3184713375796178</v>
      </c>
      <c r="AR313" s="4">
        <f>IFERROR(AVERAGE(Tabela13[[#This Row],[V4]],Tabela13[[#This Row],[V3]]),"")</f>
        <v>1.2118672477371772</v>
      </c>
      <c r="AS313" s="4">
        <f>_xlfn.STDEV.S(Tabela13[[#This Row],[V1]:[V2]])</f>
        <v>0.15076094965961928</v>
      </c>
      <c r="AT313" s="4">
        <f>_xlfn.STDEV.S(Tabela13[[#This Row],[V1]],Tabela13[[#This Row],[V3]])</f>
        <v>0</v>
      </c>
      <c r="AU313" s="4">
        <f>_xlfn.STDEV.S(Tabela13[[#This Row],[V1]],Tabela13[[#This Row],[V4]])</f>
        <v>0.15076094965961928</v>
      </c>
      <c r="AV313" s="4">
        <f>_xlfn.STDEV.S(Tabela13[[#This Row],[V2]],Tabela13[[#This Row],[V1]])</f>
        <v>0.15076094965961928</v>
      </c>
      <c r="AW313" s="4">
        <f>_xlfn.STDEV.S(Tabela13[[#This Row],[V2]],Tabela13[[#This Row],[V3]])</f>
        <v>0.15076094965961928</v>
      </c>
      <c r="AX313" s="4">
        <f>_xlfn.STDEV.S(Tabela13[[#This Row],[V42]],Tabela13[[#This Row],[V44]])</f>
        <v>0.15076094965961928</v>
      </c>
      <c r="AY313" s="4">
        <f>_xlfn.STDEV.S(Tabela13[[#This Row],[V3]],Tabela13[[#This Row],[V1]])</f>
        <v>0</v>
      </c>
      <c r="AZ313" s="4">
        <f>_xlfn.STDEV.S(Tabela13[[#This Row],[V3]],Tabela13[[#This Row],[V2]])</f>
        <v>0.15076094965961928</v>
      </c>
      <c r="BA313" s="4">
        <f>_xlfn.STDEV.S(Tabela13[[#This Row],[V3]],Tabela13[[#This Row],[V4]])</f>
        <v>0.15076094965961928</v>
      </c>
      <c r="BB313" s="4">
        <f>_xlfn.STDEV.S(Tabela13[[#This Row],[V4]],Tabela13[[#This Row],[V1]])</f>
        <v>0.15076094965961928</v>
      </c>
      <c r="BC313" s="4">
        <f>_xlfn.STDEV.S(Tabela13[[#This Row],[V4]],Tabela13[[#This Row],[V2]])</f>
        <v>0</v>
      </c>
      <c r="BD313" s="4">
        <f>_xlfn.STDEV.S(Tabela13[[#This Row],[V4]],Tabela13[[#This Row],[V3]])</f>
        <v>0.15076094965961928</v>
      </c>
      <c r="BE313" s="4">
        <f>Tabela13[[#This Row],[V17]]/Tabela13[[#This Row],[V5]]</f>
        <v>0.12440384864028889</v>
      </c>
      <c r="BF313" s="4">
        <f>Tabela13[[#This Row],[V18]]/Tabela13[[#This Row],[V6]]</f>
        <v>0</v>
      </c>
      <c r="BG313" s="4">
        <f>Tabela13[[#This Row],[V19]]/Tabela13[[#This Row],[V7]]</f>
        <v>0.12440384864028889</v>
      </c>
      <c r="BH313" s="4">
        <f>Tabela13[[#This Row],[V20]]/Tabela13[[#This Row],[V8]]</f>
        <v>0.12440384864028889</v>
      </c>
      <c r="BI313" s="4">
        <f>Tabela13[[#This Row],[V21]]/Tabela13[[#This Row],[V9]]</f>
        <v>0.12440384864028889</v>
      </c>
      <c r="BJ313" s="4">
        <f>Tabela13[[#This Row],[V22]]/Tabela13[[#This Row],[V10]]</f>
        <v>0.11434526133603976</v>
      </c>
      <c r="BK313" s="4">
        <f>Tabela13[[#This Row],[V23]]/Tabela13[[#This Row],[V11]]</f>
        <v>0</v>
      </c>
      <c r="BL313" s="4">
        <f>Tabela13[[#This Row],[V24]]/Tabela13[[#This Row],[V12]]</f>
        <v>0.12440384864028889</v>
      </c>
      <c r="BM313" s="4">
        <f>Tabela13[[#This Row],[V25]]/Tabela13[[#This Row],[V13]]</f>
        <v>0.12440384864028889</v>
      </c>
      <c r="BN313" s="4">
        <f>Tabela13[[#This Row],[V26]]/Tabela13[[#This Row],[V14]]</f>
        <v>0.12440384864028889</v>
      </c>
      <c r="BO313" s="4">
        <f>Tabela13[[#This Row],[V27]]/Tabela13[[#This Row],[V15]]</f>
        <v>0</v>
      </c>
      <c r="BP313" s="4">
        <f>Tabela13[[#This Row],[V28]]/Tabela13[[#This Row],[V16]]</f>
        <v>0.12440384864028889</v>
      </c>
      <c r="BQ313" s="4">
        <f>Tabela13[[#This Row],[V1]]-Tabela13[[#This Row],[V2]]</f>
        <v>-0.21320817968488104</v>
      </c>
      <c r="BR313" s="4">
        <f>Tabela13[[#This Row],[V1]]-Tabela13[[#This Row],[V3]]</f>
        <v>0</v>
      </c>
      <c r="BS313" s="4">
        <f>Tabela13[[#This Row],[V1]]-Tabela13[[#This Row],[V4]]</f>
        <v>-0.21320817968488104</v>
      </c>
      <c r="BT313" s="4">
        <f>Tabela13[[#This Row],[V2]]-Tabela13[[#This Row],[V1]]</f>
        <v>0.21320817968488104</v>
      </c>
      <c r="BU313" s="4">
        <f>Tabela13[[#This Row],[V2]]-Tabela13[[#This Row],[V3]]</f>
        <v>0.21320817968488104</v>
      </c>
      <c r="BV313" s="4">
        <f>Tabela13[[#This Row],[V2]]-Tabela13[[#This Row],[V4]]</f>
        <v>0</v>
      </c>
      <c r="BW313" s="4">
        <f>AVERAGE(Tabela13[[#This Row],[V41]],Tabela13[[#This Row],[V42]])</f>
        <v>-0.10660408984244052</v>
      </c>
      <c r="BX313" s="4">
        <f>AVERAGE(Tabela13[[#This Row],[V41]],Tabela13[[#This Row],[V43]])</f>
        <v>-0.21320817968488104</v>
      </c>
      <c r="BY313" s="4">
        <f>AVERAGE(Tabela13[[#This Row],[V41]],Tabela13[[#This Row],[V44]])</f>
        <v>0</v>
      </c>
      <c r="BZ313" s="4">
        <f>AVERAGE(Tabela13[[#This Row],[V41]],Tabela13[[#This Row],[V45]])</f>
        <v>0</v>
      </c>
      <c r="CA313" s="4">
        <f>AVERAGE(Tabela13[[#This Row],[V41]],Tabela13[[#This Row],[V46]])</f>
        <v>-0.10660408984244052</v>
      </c>
      <c r="CB313" s="4">
        <f>AVERAGE(Tabela13[[#This Row],[V42]],Tabela13[[#This Row],[V41]])</f>
        <v>-0.10660408984244052</v>
      </c>
      <c r="CC313" s="4">
        <f>AVERAGE(Tabela13[[#This Row],[V42]],Tabela13[[#This Row],[V43]])</f>
        <v>-0.10660408984244052</v>
      </c>
      <c r="CD313" s="4">
        <f>AVERAGE(Tabela13[[#This Row],[V42]],Tabela13[[#This Row],[V44]])</f>
        <v>0.10660408984244052</v>
      </c>
      <c r="CE313" s="4">
        <f>AVERAGE(Tabela13[[#This Row],[V42]],Tabela13[[#This Row],[V45]])</f>
        <v>0.10660408984244052</v>
      </c>
      <c r="CF313" s="4">
        <f>AVERAGE(Tabela13[[#This Row],[V42]],Tabela13[[#This Row],[V46]])</f>
        <v>0</v>
      </c>
      <c r="CG313" s="4">
        <f>AVERAGE(Tabela13[[#This Row],[V43]],Tabela13[[#This Row],[V41]])</f>
        <v>-0.21320817968488104</v>
      </c>
      <c r="CH313" s="4">
        <f>AVERAGE(Tabela13[[#This Row],[V43]],Tabela13[[#This Row],[V42]])</f>
        <v>-0.10660408984244052</v>
      </c>
      <c r="CI313" s="4">
        <f>AVERAGE(Tabela13[[#This Row],[V43]],Tabela13[[#This Row],[V44]])</f>
        <v>0</v>
      </c>
      <c r="CJ313" s="4">
        <f>AVERAGE(Tabela13[[#This Row],[V43]],Tabela13[[#This Row],[V45]])</f>
        <v>0</v>
      </c>
      <c r="CK313" s="4">
        <f>AVERAGE(Tabela13[[#This Row],[V43]],Tabela13[[#This Row],[V46]])</f>
        <v>-0.10660408984244052</v>
      </c>
      <c r="CL313" s="4">
        <f>AVERAGE(Tabela13[[#This Row],[V44]],Tabela13[[#This Row],[V41]])</f>
        <v>0</v>
      </c>
      <c r="CM313" s="4">
        <f>AVERAGE(Tabela13[[#This Row],[V44]],Tabela13[[#This Row],[V42]])</f>
        <v>0.10660408984244052</v>
      </c>
      <c r="CN313" s="4">
        <f>AVERAGE(Tabela13[[#This Row],[V44]],Tabela13[[#This Row],[V43]])</f>
        <v>0</v>
      </c>
      <c r="CO313" s="4">
        <f>AVERAGE(Tabela13[[#This Row],[V44]],Tabela13[[#This Row],[V45]])</f>
        <v>0.21320817968488104</v>
      </c>
      <c r="CP313" s="4">
        <f>AVERAGE(Tabela13[[#This Row],[V44]],Tabela13[[#This Row],[V46]])</f>
        <v>0.10660408984244052</v>
      </c>
      <c r="CQ313" s="4">
        <f>AVERAGE(Tabela13[[#This Row],[V45]],Tabela13[[#This Row],[V41]])</f>
        <v>0</v>
      </c>
      <c r="CR313" s="4">
        <f>AVERAGE(Tabela13[[#This Row],[V45]],Tabela13[[#This Row],[V42]])</f>
        <v>0.10660408984244052</v>
      </c>
      <c r="CS313" s="4">
        <f>AVERAGE(Tabela13[[#This Row],[V45]],Tabela13[[#This Row],[V43]])</f>
        <v>0</v>
      </c>
      <c r="CT313" s="4">
        <f>AVERAGE(Tabela13[[#This Row],[V45]],Tabela13[[#This Row],[V44]])</f>
        <v>0.21320817968488104</v>
      </c>
      <c r="CU313" s="4">
        <f>AVERAGE(Tabela13[[#This Row],[V45]],Tabela13[[#This Row],[V46]])</f>
        <v>0.10660408984244052</v>
      </c>
      <c r="CV313" s="4">
        <f>AVERAGE(Tabela13[[#This Row],[V46]],Tabela13[[#This Row],[V41]])</f>
        <v>-0.10660408984244052</v>
      </c>
      <c r="CW313" s="4">
        <f>AVERAGE(Tabela13[[#This Row],[V46]],Tabela13[[#This Row],[V42]])</f>
        <v>0</v>
      </c>
      <c r="CX313" s="4">
        <f>AVERAGE(Tabela13[[#This Row],[V46]],Tabela13[[#This Row],[V43]])</f>
        <v>-0.10660408984244052</v>
      </c>
      <c r="CY313" s="4">
        <f>AVERAGE(Tabela13[[#This Row],[V46]],Tabela13[[#This Row],[V44]])</f>
        <v>0.10660408984244052</v>
      </c>
      <c r="CZ313" s="4">
        <f>AVERAGE(Tabela13[[#This Row],[V46]],Tabela13[[#This Row],[V45]])</f>
        <v>0.10660408984244052</v>
      </c>
      <c r="DA313" s="3">
        <f>_xlfn.STDEV.S(Tabela13[[#This Row],[V41]],Tabela13[[#This Row],[V42]])</f>
        <v>0.15076094965961928</v>
      </c>
      <c r="DB313" s="3">
        <f>_xlfn.STDEV.S(Tabela13[[#This Row],[V41]],Tabela13[[#This Row],[V43]])</f>
        <v>0</v>
      </c>
      <c r="DC313" s="3">
        <f>_xlfn.STDEV.S(Tabela13[[#This Row],[V41]],Tabela13[[#This Row],[V44]])</f>
        <v>0.30152189931923856</v>
      </c>
      <c r="DD313" s="3">
        <f>_xlfn.STDEV.S(Tabela13[[#This Row],[V41]],Tabela13[[#This Row],[V45]])</f>
        <v>0.30152189931923856</v>
      </c>
      <c r="DE313" s="3">
        <f>_xlfn.STDEV.S(Tabela13[[#This Row],[V41]],Tabela13[[#This Row],[V46]])</f>
        <v>0.15076094965961928</v>
      </c>
      <c r="DF313" s="3">
        <f>_xlfn.STDEV.S(Tabela13[[#This Row],[V42]],Tabela13[[#This Row],[V41]])</f>
        <v>0.15076094965961928</v>
      </c>
      <c r="DG313" s="3">
        <f>_xlfn.STDEV.S(Tabela13[[#This Row],[V42]],Tabela13[[#This Row],[V43]])</f>
        <v>0.15076094965961928</v>
      </c>
      <c r="DH313" s="3">
        <f>_xlfn.STDEV.S(Tabela13[[#This Row],[V42]],Tabela13[[#This Row],[V44]])</f>
        <v>0.15076094965961928</v>
      </c>
      <c r="DI313" s="3">
        <f>_xlfn.STDEV.S(Tabela13[[#This Row],[V42]],Tabela13[[#This Row],[V45]])</f>
        <v>0.15076094965961928</v>
      </c>
      <c r="DJ313" s="3">
        <f>_xlfn.STDEV.S(Tabela13[[#This Row],[V42]],Tabela13[[#This Row],[V46]])</f>
        <v>0</v>
      </c>
      <c r="DK313" s="3">
        <f>_xlfn.STDEV.S(Tabela13[[#This Row],[V43]],Tabela13[[#This Row],[V41]])</f>
        <v>0</v>
      </c>
      <c r="DL313" s="3">
        <f>_xlfn.STDEV.S(Tabela13[[#This Row],[V43]],Tabela13[[#This Row],[V42]])</f>
        <v>0.15076094965961928</v>
      </c>
      <c r="DM313" s="3">
        <f>_xlfn.STDEV.S(Tabela13[[#This Row],[V43]],Tabela13[[#This Row],[V44]])</f>
        <v>0.30152189931923856</v>
      </c>
      <c r="DN313" s="3">
        <f>_xlfn.STDEV.S(Tabela13[[#This Row],[V43]],Tabela13[[#This Row],[V45]])</f>
        <v>0.30152189931923856</v>
      </c>
      <c r="DO313" s="3">
        <f>_xlfn.STDEV.S(Tabela13[[#This Row],[V43]],Tabela13[[#This Row],[V46]])</f>
        <v>0.15076094965961928</v>
      </c>
      <c r="DP313" s="3">
        <f>_xlfn.STDEV.S(Tabela13[[#This Row],[V44]],Tabela13[[#This Row],[V41]])</f>
        <v>0.30152189931923856</v>
      </c>
      <c r="DQ313" s="3">
        <f>_xlfn.STDEV.S(Tabela13[[#This Row],[V44]],Tabela13[[#This Row],[V42]])</f>
        <v>0.15076094965961928</v>
      </c>
      <c r="DR313" s="3">
        <f>_xlfn.STDEV.S(Tabela13[[#This Row],[V44]],Tabela13[[#This Row],[V43]])</f>
        <v>0.30152189931923856</v>
      </c>
      <c r="DS313" s="3">
        <f>_xlfn.STDEV.S(Tabela13[[#This Row],[V44]],Tabela13[[#This Row],[V45]])</f>
        <v>0</v>
      </c>
      <c r="DT313" s="3">
        <f>_xlfn.STDEV.S(Tabela13[[#This Row],[V44]],Tabela13[[#This Row],[V46]])</f>
        <v>0.15076094965961928</v>
      </c>
      <c r="DU313" s="3">
        <f>_xlfn.STDEV.S(Tabela13[[#This Row],[V45]],Tabela13[[#This Row],[V41]])</f>
        <v>0.30152189931923856</v>
      </c>
      <c r="DV313" s="3">
        <f>_xlfn.STDEV.S(Tabela13[[#This Row],[V45]],Tabela13[[#This Row],[V42]])</f>
        <v>0.15076094965961928</v>
      </c>
      <c r="DW313" s="3">
        <f>_xlfn.STDEV.S(Tabela13[[#This Row],[V45]],Tabela13[[#This Row],[V43]])</f>
        <v>0.30152189931923856</v>
      </c>
      <c r="DX313" s="3">
        <f>_xlfn.STDEV.S(Tabela13[[#This Row],[V45]],Tabela13[[#This Row],[V44]])</f>
        <v>0</v>
      </c>
      <c r="DY313" s="3">
        <f>_xlfn.STDEV.S(Tabela13[[#This Row],[V45]],Tabela13[[#This Row],[V46]])</f>
        <v>0.15076094965961928</v>
      </c>
      <c r="DZ313" s="3">
        <f>_xlfn.STDEV.S(Tabela13[[#This Row],[V46]],Tabela13[[#This Row],[V41]])</f>
        <v>0.15076094965961928</v>
      </c>
      <c r="EA313" s="3">
        <f>_xlfn.STDEV.S(Tabela13[[#This Row],[V46]],Tabela13[[#This Row],[V42]])</f>
        <v>0</v>
      </c>
      <c r="EB313" s="3">
        <f>_xlfn.STDEV.S(Tabela13[[#This Row],[V46]],Tabela13[[#This Row],[V43]])</f>
        <v>0.15076094965961928</v>
      </c>
      <c r="EC313" s="3">
        <f>_xlfn.STDEV.S(Tabela13[[#This Row],[V46]],Tabela13[[#This Row],[V44]])</f>
        <v>0.15076094965961928</v>
      </c>
      <c r="ED313" s="3">
        <f>_xlfn.STDEV.S(Tabela13[[#This Row],[V46]],Tabela13[[#This Row],[V45]])</f>
        <v>0.15076094965961928</v>
      </c>
      <c r="EE313" s="3">
        <f t="shared" si="308"/>
        <v>-1.4142135623730949</v>
      </c>
      <c r="EF313" s="3">
        <f t="shared" si="309"/>
        <v>0</v>
      </c>
      <c r="EG313" s="3" t="str">
        <f t="shared" si="310"/>
        <v/>
      </c>
      <c r="EH313" s="3" t="str">
        <f t="shared" si="311"/>
        <v/>
      </c>
      <c r="EI313" s="3">
        <f t="shared" si="312"/>
        <v>-1.4142135623730949</v>
      </c>
      <c r="EJ313" s="3">
        <f t="shared" si="313"/>
        <v>-1.4142135623730949</v>
      </c>
      <c r="EK313" s="3">
        <f t="shared" si="314"/>
        <v>-1.4142135623730949</v>
      </c>
      <c r="EL313" s="3">
        <f t="shared" si="315"/>
        <v>1.4142135623730949</v>
      </c>
      <c r="EM313" s="3">
        <f t="shared" si="316"/>
        <v>1.4142135623730949</v>
      </c>
      <c r="EN313" s="3" t="str">
        <f t="shared" si="317"/>
        <v/>
      </c>
      <c r="EO313" s="3">
        <f t="shared" si="318"/>
        <v>0</v>
      </c>
      <c r="EP313" s="3">
        <f t="shared" si="319"/>
        <v>-1.4142135623730949</v>
      </c>
      <c r="EQ313" s="3" t="str">
        <f t="shared" si="320"/>
        <v/>
      </c>
      <c r="ER313" s="3" t="str">
        <f t="shared" si="321"/>
        <v/>
      </c>
      <c r="ES313" s="3" t="str">
        <f t="shared" si="322"/>
        <v/>
      </c>
      <c r="ET313" s="3" t="str">
        <f t="shared" si="323"/>
        <v/>
      </c>
      <c r="EU313" s="3" t="str">
        <f t="shared" si="324"/>
        <v/>
      </c>
      <c r="EV313" s="3" t="str">
        <f t="shared" si="325"/>
        <v/>
      </c>
      <c r="EW313" s="3">
        <f t="shared" si="326"/>
        <v>0</v>
      </c>
      <c r="EX313" s="3">
        <f t="shared" si="327"/>
        <v>1.4142135623730949</v>
      </c>
      <c r="EY313" s="3" t="str">
        <f t="shared" si="328"/>
        <v/>
      </c>
      <c r="EZ313" s="3">
        <f t="shared" si="329"/>
        <v>1.4142135623730949</v>
      </c>
      <c r="FA313" s="3" t="str">
        <f t="shared" si="330"/>
        <v/>
      </c>
      <c r="FB313" s="3">
        <f t="shared" si="331"/>
        <v>0</v>
      </c>
      <c r="FC313" s="3">
        <f t="shared" si="332"/>
        <v>1.4142135623730949</v>
      </c>
      <c r="FD313" s="3">
        <f t="shared" si="333"/>
        <v>-1.4142135623730949</v>
      </c>
      <c r="FE313" s="3" t="str">
        <f t="shared" si="334"/>
        <v/>
      </c>
      <c r="FF313" s="3">
        <f t="shared" si="335"/>
        <v>-1.4142135623730949</v>
      </c>
      <c r="FG313" s="3">
        <f t="shared" si="336"/>
        <v>1.4142135623730949</v>
      </c>
      <c r="FH313" s="3">
        <f t="shared" si="337"/>
        <v>1.4142135623730949</v>
      </c>
      <c r="FI313" s="4">
        <f t="shared" si="338"/>
        <v>1.2738853503184713</v>
      </c>
      <c r="FJ313" s="4">
        <f t="shared" si="339"/>
        <v>0.42105263157894735</v>
      </c>
      <c r="FK313" s="4">
        <f t="shared" si="340"/>
        <v>0.79817536040114212</v>
      </c>
      <c r="FL313" s="4">
        <f t="shared" si="341"/>
        <v>1.994080367713629</v>
      </c>
      <c r="FM313" s="4">
        <f>Tabela13[[#This Row],[V139]]-Tabela13[[#This Row],[V140]]</f>
        <v>-1.1959050073124868</v>
      </c>
      <c r="FN313" s="4">
        <f>Tabela13[[#This Row],[V1]]-Tabela13[[#This Row],[V2]]/2</f>
        <v>0.44602748910492784</v>
      </c>
      <c r="FO313" s="4">
        <f>Tabela13[[#This Row],[V1]]-Tabela13[[#This Row],[V3]]/2</f>
        <v>0.55263157894736836</v>
      </c>
      <c r="FP313" s="4">
        <f>Tabela13[[#This Row],[V1]]-Tabela13[[#This Row],[V4]]/2</f>
        <v>0.44602748910492784</v>
      </c>
      <c r="FQ313" s="4">
        <f>Tabela13[[#This Row],[V2]]-Tabela13[[#This Row],[V1]]/2</f>
        <v>0.7658397586322494</v>
      </c>
      <c r="FR313" s="4">
        <f>Tabela13[[#This Row],[V2]]-Tabela13[[#This Row],[V3]]/2</f>
        <v>0.7658397586322494</v>
      </c>
      <c r="FS313" s="4">
        <f>Tabela13[[#This Row],[V2]]-Tabela13[[#This Row],[V4]]/2</f>
        <v>0.65923566878980888</v>
      </c>
      <c r="FT313" s="4">
        <f t="shared" si="342"/>
        <v>0.41954547649934104</v>
      </c>
      <c r="FU313" s="4">
        <f t="shared" si="343"/>
        <v>0.50486137165912626</v>
      </c>
      <c r="FV313" s="4">
        <f t="shared" si="344"/>
        <v>0.41954547649934104</v>
      </c>
      <c r="FW313" s="4">
        <f t="shared" si="345"/>
        <v>0.65356172061381768</v>
      </c>
      <c r="FX313" s="4">
        <f t="shared" si="346"/>
        <v>0.65356172061381768</v>
      </c>
      <c r="FY313" s="4">
        <f t="shared" si="347"/>
        <v>0.58284040751467825</v>
      </c>
      <c r="FZ313" s="4">
        <f t="shared" si="348"/>
        <v>75.518185769881384</v>
      </c>
      <c r="GA313" s="4">
        <f t="shared" si="349"/>
        <v>90.875046898642722</v>
      </c>
      <c r="GB313" s="4">
        <f t="shared" si="350"/>
        <v>75.518185769881384</v>
      </c>
      <c r="GC313" s="4">
        <f t="shared" si="351"/>
        <v>117.64110971048719</v>
      </c>
      <c r="GD313" s="4">
        <f t="shared" si="352"/>
        <v>117.64110971048719</v>
      </c>
      <c r="GE313" s="4">
        <f t="shared" si="353"/>
        <v>104.9112733526421</v>
      </c>
      <c r="GF313" s="4">
        <f>Tabela13[[#This Row],[V1]]-Tabela13[[#This Row],[V2]]/Tabela13[[#This Row],[V2]]</f>
        <v>0.10526315789473673</v>
      </c>
      <c r="GG313" s="4">
        <f>Tabela13[[#This Row],[V1]]-Tabela13[[#This Row],[V3]]/Tabela13[[#This Row],[V3]]</f>
        <v>0.10526315789473673</v>
      </c>
      <c r="GH313" s="4">
        <f>Tabela13[[#This Row],[V1]]-Tabela13[[#This Row],[V4]]/Tabela13[[#This Row],[V4]]</f>
        <v>0.10526315789473673</v>
      </c>
      <c r="GI313" s="4">
        <f>Tabela13[[#This Row],[V2]]-Tabela13[[#This Row],[V1]]/Tabela13[[#This Row],[V1]]</f>
        <v>0.31847133757961776</v>
      </c>
      <c r="GJ313" s="4">
        <f>Tabela13[[#This Row],[V2]]-Tabela13[[#This Row],[V3]]/Tabela13[[#This Row],[V3]]</f>
        <v>0.31847133757961776</v>
      </c>
      <c r="GK313" s="4">
        <f>Tabela13[[#This Row],[V2]]-Tabela13[[#This Row],[V4]]/Tabela13[[#This Row],[V4]]</f>
        <v>0.31847133757961776</v>
      </c>
      <c r="GL313" s="4">
        <f t="shared" si="354"/>
        <v>0.12309579993449617</v>
      </c>
      <c r="GM313" s="4">
        <f t="shared" si="355"/>
        <v>1.2118672477371772</v>
      </c>
      <c r="GN313" s="4">
        <f t="shared" si="356"/>
        <v>0.10157531706904623</v>
      </c>
      <c r="GO313" s="3">
        <f t="shared" si="357"/>
        <v>0</v>
      </c>
      <c r="GP313" s="3">
        <v>100</v>
      </c>
      <c r="GQ313" s="3">
        <f t="shared" si="358"/>
        <v>-1</v>
      </c>
      <c r="GR313" s="3">
        <f t="shared" si="359"/>
        <v>-100</v>
      </c>
      <c r="GS313" s="34">
        <f>COUNTIF($D$2:D312,Tabela13[[#This Row],[HomeTeam]])</f>
        <v>14</v>
      </c>
      <c r="GT313" s="34">
        <f>COUNTIF($E$2:E312,Tabela13[[#This Row],[AwayTeam]])</f>
        <v>14</v>
      </c>
      <c r="GU313" s="3">
        <f>IFERROR(AVERAGEIFS($AD$2:AD312,$D$2:D312,Tabela13[[#This Row],[HomeTeam]],$GS$2:GS312,"&gt;="&amp;Tabela13[[#This Row],[Contagem_H]]-5),"")</f>
        <v>0.72974959704542286</v>
      </c>
      <c r="GV313" s="3">
        <f>IFERROR(AVERAGEIFS($G$2:G312,$E$2:E312,Tabela13[[#This Row],[AwayTeam]],$GT$2:GT312,"&gt;="&amp;Tabela13[[#This Row],[Contagem_A]]-5),"")</f>
        <v>2.4</v>
      </c>
      <c r="GW313" s="3">
        <f>IFERROR(AVERAGEIFS($GQ$2:GQ312,$D$2:D312,Tabela13[[#This Row],[HomeTeam]],$GS$2:GS312,"&gt;="&amp;Tabela13[[#This Row],[Contagem_H]]-5),"")</f>
        <v>0.14199999999999999</v>
      </c>
    </row>
    <row r="314" spans="1:205" x14ac:dyDescent="0.25">
      <c r="A314" t="s">
        <v>127</v>
      </c>
      <c r="B314" t="s">
        <v>248</v>
      </c>
      <c r="C314" t="s">
        <v>136</v>
      </c>
      <c r="D314" t="s">
        <v>135</v>
      </c>
      <c r="E314" t="s">
        <v>24</v>
      </c>
      <c r="F314" s="3">
        <v>2</v>
      </c>
      <c r="G314" s="3">
        <v>2</v>
      </c>
      <c r="H314" s="3" t="str">
        <f t="shared" si="360"/>
        <v>D</v>
      </c>
      <c r="I314" s="3">
        <v>6.5</v>
      </c>
      <c r="J314" s="3">
        <v>5</v>
      </c>
      <c r="K314" s="3">
        <v>1.44</v>
      </c>
      <c r="L314" s="3">
        <v>1.4</v>
      </c>
      <c r="M314" s="3">
        <v>3</v>
      </c>
      <c r="N314" s="3">
        <f t="shared" si="289"/>
        <v>4</v>
      </c>
      <c r="O314" s="3">
        <f t="shared" si="290"/>
        <v>1</v>
      </c>
      <c r="P314" s="3">
        <f t="shared" si="291"/>
        <v>1</v>
      </c>
      <c r="Q314" s="3">
        <f t="shared" si="292"/>
        <v>4.8290598290598341E-2</v>
      </c>
      <c r="R314" s="3">
        <f t="shared" si="293"/>
        <v>4.7619047619047561E-2</v>
      </c>
      <c r="S314" s="3">
        <f t="shared" si="294"/>
        <v>6.8138888888888891</v>
      </c>
      <c r="T314" s="3">
        <f t="shared" si="295"/>
        <v>5.2414529914529915</v>
      </c>
      <c r="U314" s="3">
        <f t="shared" si="296"/>
        <v>1.5095384615384615</v>
      </c>
      <c r="V314" s="3">
        <f t="shared" si="297"/>
        <v>1.4676068376068376</v>
      </c>
      <c r="W314" s="3">
        <f t="shared" si="298"/>
        <v>3.1448717948717952</v>
      </c>
      <c r="X314" s="4">
        <f t="shared" si="299"/>
        <v>0.15384615384615385</v>
      </c>
      <c r="Y314" s="4">
        <f t="shared" si="300"/>
        <v>0.2</v>
      </c>
      <c r="Z314" s="4">
        <f t="shared" si="301"/>
        <v>0.69444444444444442</v>
      </c>
      <c r="AA314" s="4">
        <f t="shared" si="302"/>
        <v>0.7142857142857143</v>
      </c>
      <c r="AB314" s="4">
        <f t="shared" si="303"/>
        <v>0.33333333333333331</v>
      </c>
      <c r="AC314" s="4">
        <f t="shared" si="304"/>
        <v>1.0769230769230769</v>
      </c>
      <c r="AD314" s="4">
        <f t="shared" si="305"/>
        <v>1.3472222222222223</v>
      </c>
      <c r="AE314" s="4">
        <f t="shared" si="306"/>
        <v>1.0769230769230769</v>
      </c>
      <c r="AF314" s="4">
        <f t="shared" si="307"/>
        <v>1.3472222222222223</v>
      </c>
      <c r="AG314" s="4">
        <f>IFERROR(AVERAGE(Tabela13[[#This Row],[V1]],Tabela13[[#This Row],[V2]]),"")</f>
        <v>1.2120726495726495</v>
      </c>
      <c r="AH314" s="4">
        <f>IFERROR(AVERAGE(Tabela13[[#This Row],[V1]],Tabela13[[#This Row],[V3]]),"")</f>
        <v>1.0769230769230769</v>
      </c>
      <c r="AI314" s="4">
        <f>IFERROR(AVERAGE(Tabela13[[#This Row],[V1]],Tabela13[[#This Row],[V4]]),"")</f>
        <v>1.2120726495726495</v>
      </c>
      <c r="AJ314" s="4">
        <f>IFERROR(AVERAGE(Tabela13[[#This Row],[V2]],Tabela13[[#This Row],[V1]]),"")</f>
        <v>1.2120726495726495</v>
      </c>
      <c r="AK314" s="4">
        <f>IFERROR(AVERAGE(Tabela13[[#This Row],[V2]],Tabela13[[#This Row],[V3]]),"")</f>
        <v>1.2120726495726495</v>
      </c>
      <c r="AL314" s="4">
        <f>IFERROR(AVERAGE(Tabela13[[#This Row],[V2]],Tabela13[[#This Row],[V4]]),"")</f>
        <v>1.3472222222222223</v>
      </c>
      <c r="AM314" s="4">
        <f>IFERROR(AVERAGE(Tabela13[[#This Row],[V3]],Tabela13[[#This Row],[V1]]),"")</f>
        <v>1.0769230769230769</v>
      </c>
      <c r="AN314" s="4">
        <f>IFERROR(AVERAGE(Tabela13[[#This Row],[V3]],Tabela13[[#This Row],[V2]]),"")</f>
        <v>1.2120726495726495</v>
      </c>
      <c r="AO314" s="4">
        <f>IFERROR(AVERAGE(Tabela13[[#This Row],[V3]],Tabela13[[#This Row],[V4]]),"")</f>
        <v>1.2120726495726495</v>
      </c>
      <c r="AP314" s="4">
        <f>IFERROR(AVERAGE(Tabela13[[#This Row],[V4]],Tabela13[[#This Row],[V1]]),"")</f>
        <v>1.2120726495726495</v>
      </c>
      <c r="AQ314" s="4">
        <f>IFERROR(AVERAGE(Tabela13[[#This Row],[V4]],Tabela13[[#This Row],[V2]]),"")</f>
        <v>1.3472222222222223</v>
      </c>
      <c r="AR314" s="4">
        <f>IFERROR(AVERAGE(Tabela13[[#This Row],[V4]],Tabela13[[#This Row],[V3]]),"")</f>
        <v>1.2120726495726495</v>
      </c>
      <c r="AS314" s="4">
        <f>_xlfn.STDEV.S(Tabela13[[#This Row],[V1]:[V2]])</f>
        <v>0.19113035858995417</v>
      </c>
      <c r="AT314" s="4">
        <f>_xlfn.STDEV.S(Tabela13[[#This Row],[V1]],Tabela13[[#This Row],[V3]])</f>
        <v>0</v>
      </c>
      <c r="AU314" s="4">
        <f>_xlfn.STDEV.S(Tabela13[[#This Row],[V1]],Tabela13[[#This Row],[V4]])</f>
        <v>0.19113035858995417</v>
      </c>
      <c r="AV314" s="4">
        <f>_xlfn.STDEV.S(Tabela13[[#This Row],[V2]],Tabela13[[#This Row],[V1]])</f>
        <v>0.19113035858995417</v>
      </c>
      <c r="AW314" s="4">
        <f>_xlfn.STDEV.S(Tabela13[[#This Row],[V2]],Tabela13[[#This Row],[V3]])</f>
        <v>0.19113035858995417</v>
      </c>
      <c r="AX314" s="4">
        <f>_xlfn.STDEV.S(Tabela13[[#This Row],[V42]],Tabela13[[#This Row],[V44]])</f>
        <v>0.19113035858995364</v>
      </c>
      <c r="AY314" s="4">
        <f>_xlfn.STDEV.S(Tabela13[[#This Row],[V3]],Tabela13[[#This Row],[V1]])</f>
        <v>0</v>
      </c>
      <c r="AZ314" s="4">
        <f>_xlfn.STDEV.S(Tabela13[[#This Row],[V3]],Tabela13[[#This Row],[V2]])</f>
        <v>0.19113035858995417</v>
      </c>
      <c r="BA314" s="4">
        <f>_xlfn.STDEV.S(Tabela13[[#This Row],[V3]],Tabela13[[#This Row],[V4]])</f>
        <v>0.19113035858995417</v>
      </c>
      <c r="BB314" s="4">
        <f>_xlfn.STDEV.S(Tabela13[[#This Row],[V4]],Tabela13[[#This Row],[V1]])</f>
        <v>0.19113035858995417</v>
      </c>
      <c r="BC314" s="4">
        <f>_xlfn.STDEV.S(Tabela13[[#This Row],[V4]],Tabela13[[#This Row],[V2]])</f>
        <v>0</v>
      </c>
      <c r="BD314" s="4">
        <f>_xlfn.STDEV.S(Tabela13[[#This Row],[V4]],Tabela13[[#This Row],[V3]])</f>
        <v>0.19113035858995417</v>
      </c>
      <c r="BE314" s="4">
        <f>Tabela13[[#This Row],[V17]]/Tabela13[[#This Row],[V5]]</f>
        <v>0.15768886349951267</v>
      </c>
      <c r="BF314" s="4">
        <f>Tabela13[[#This Row],[V18]]/Tabela13[[#This Row],[V6]]</f>
        <v>0</v>
      </c>
      <c r="BG314" s="4">
        <f>Tabela13[[#This Row],[V19]]/Tabela13[[#This Row],[V7]]</f>
        <v>0.15768886349951267</v>
      </c>
      <c r="BH314" s="4">
        <f>Tabela13[[#This Row],[V20]]/Tabela13[[#This Row],[V8]]</f>
        <v>0.15768886349951267</v>
      </c>
      <c r="BI314" s="4">
        <f>Tabela13[[#This Row],[V21]]/Tabela13[[#This Row],[V9]]</f>
        <v>0.15768886349951267</v>
      </c>
      <c r="BJ314" s="4">
        <f>Tabela13[[#This Row],[V22]]/Tabela13[[#This Row],[V10]]</f>
        <v>0.14186995689151197</v>
      </c>
      <c r="BK314" s="4">
        <f>Tabela13[[#This Row],[V23]]/Tabela13[[#This Row],[V11]]</f>
        <v>0</v>
      </c>
      <c r="BL314" s="4">
        <f>Tabela13[[#This Row],[V24]]/Tabela13[[#This Row],[V12]]</f>
        <v>0.15768886349951267</v>
      </c>
      <c r="BM314" s="4">
        <f>Tabela13[[#This Row],[V25]]/Tabela13[[#This Row],[V13]]</f>
        <v>0.15768886349951267</v>
      </c>
      <c r="BN314" s="4">
        <f>Tabela13[[#This Row],[V26]]/Tabela13[[#This Row],[V14]]</f>
        <v>0.15768886349951267</v>
      </c>
      <c r="BO314" s="4">
        <f>Tabela13[[#This Row],[V27]]/Tabela13[[#This Row],[V15]]</f>
        <v>0</v>
      </c>
      <c r="BP314" s="4">
        <f>Tabela13[[#This Row],[V28]]/Tabela13[[#This Row],[V16]]</f>
        <v>0.15768886349951267</v>
      </c>
      <c r="BQ314" s="4">
        <f>Tabela13[[#This Row],[V1]]-Tabela13[[#This Row],[V2]]</f>
        <v>-0.27029914529914545</v>
      </c>
      <c r="BR314" s="4">
        <f>Tabela13[[#This Row],[V1]]-Tabela13[[#This Row],[V3]]</f>
        <v>0</v>
      </c>
      <c r="BS314" s="4">
        <f>Tabela13[[#This Row],[V1]]-Tabela13[[#This Row],[V4]]</f>
        <v>-0.27029914529914545</v>
      </c>
      <c r="BT314" s="4">
        <f>Tabela13[[#This Row],[V2]]-Tabela13[[#This Row],[V1]]</f>
        <v>0.27029914529914545</v>
      </c>
      <c r="BU314" s="4">
        <f>Tabela13[[#This Row],[V2]]-Tabela13[[#This Row],[V3]]</f>
        <v>0.27029914529914545</v>
      </c>
      <c r="BV314" s="4">
        <f>Tabela13[[#This Row],[V2]]-Tabela13[[#This Row],[V4]]</f>
        <v>0</v>
      </c>
      <c r="BW314" s="4">
        <f>AVERAGE(Tabela13[[#This Row],[V41]],Tabela13[[#This Row],[V42]])</f>
        <v>-0.13514957264957272</v>
      </c>
      <c r="BX314" s="4">
        <f>AVERAGE(Tabela13[[#This Row],[V41]],Tabela13[[#This Row],[V43]])</f>
        <v>-0.27029914529914545</v>
      </c>
      <c r="BY314" s="4">
        <f>AVERAGE(Tabela13[[#This Row],[V41]],Tabela13[[#This Row],[V44]])</f>
        <v>0</v>
      </c>
      <c r="BZ314" s="4">
        <f>AVERAGE(Tabela13[[#This Row],[V41]],Tabela13[[#This Row],[V45]])</f>
        <v>0</v>
      </c>
      <c r="CA314" s="4">
        <f>AVERAGE(Tabela13[[#This Row],[V41]],Tabela13[[#This Row],[V46]])</f>
        <v>-0.13514957264957272</v>
      </c>
      <c r="CB314" s="4">
        <f>AVERAGE(Tabela13[[#This Row],[V42]],Tabela13[[#This Row],[V41]])</f>
        <v>-0.13514957264957272</v>
      </c>
      <c r="CC314" s="4">
        <f>AVERAGE(Tabela13[[#This Row],[V42]],Tabela13[[#This Row],[V43]])</f>
        <v>-0.13514957264957272</v>
      </c>
      <c r="CD314" s="4">
        <f>AVERAGE(Tabela13[[#This Row],[V42]],Tabela13[[#This Row],[V44]])</f>
        <v>0.13514957264957272</v>
      </c>
      <c r="CE314" s="4">
        <f>AVERAGE(Tabela13[[#This Row],[V42]],Tabela13[[#This Row],[V45]])</f>
        <v>0.13514957264957272</v>
      </c>
      <c r="CF314" s="4">
        <f>AVERAGE(Tabela13[[#This Row],[V42]],Tabela13[[#This Row],[V46]])</f>
        <v>0</v>
      </c>
      <c r="CG314" s="4">
        <f>AVERAGE(Tabela13[[#This Row],[V43]],Tabela13[[#This Row],[V41]])</f>
        <v>-0.27029914529914545</v>
      </c>
      <c r="CH314" s="4">
        <f>AVERAGE(Tabela13[[#This Row],[V43]],Tabela13[[#This Row],[V42]])</f>
        <v>-0.13514957264957272</v>
      </c>
      <c r="CI314" s="4">
        <f>AVERAGE(Tabela13[[#This Row],[V43]],Tabela13[[#This Row],[V44]])</f>
        <v>0</v>
      </c>
      <c r="CJ314" s="4">
        <f>AVERAGE(Tabela13[[#This Row],[V43]],Tabela13[[#This Row],[V45]])</f>
        <v>0</v>
      </c>
      <c r="CK314" s="4">
        <f>AVERAGE(Tabela13[[#This Row],[V43]],Tabela13[[#This Row],[V46]])</f>
        <v>-0.13514957264957272</v>
      </c>
      <c r="CL314" s="4">
        <f>AVERAGE(Tabela13[[#This Row],[V44]],Tabela13[[#This Row],[V41]])</f>
        <v>0</v>
      </c>
      <c r="CM314" s="4">
        <f>AVERAGE(Tabela13[[#This Row],[V44]],Tabela13[[#This Row],[V42]])</f>
        <v>0.13514957264957272</v>
      </c>
      <c r="CN314" s="4">
        <f>AVERAGE(Tabela13[[#This Row],[V44]],Tabela13[[#This Row],[V43]])</f>
        <v>0</v>
      </c>
      <c r="CO314" s="4">
        <f>AVERAGE(Tabela13[[#This Row],[V44]],Tabela13[[#This Row],[V45]])</f>
        <v>0.27029914529914545</v>
      </c>
      <c r="CP314" s="4">
        <f>AVERAGE(Tabela13[[#This Row],[V44]],Tabela13[[#This Row],[V46]])</f>
        <v>0.13514957264957272</v>
      </c>
      <c r="CQ314" s="4">
        <f>AVERAGE(Tabela13[[#This Row],[V45]],Tabela13[[#This Row],[V41]])</f>
        <v>0</v>
      </c>
      <c r="CR314" s="4">
        <f>AVERAGE(Tabela13[[#This Row],[V45]],Tabela13[[#This Row],[V42]])</f>
        <v>0.13514957264957272</v>
      </c>
      <c r="CS314" s="4">
        <f>AVERAGE(Tabela13[[#This Row],[V45]],Tabela13[[#This Row],[V43]])</f>
        <v>0</v>
      </c>
      <c r="CT314" s="4">
        <f>AVERAGE(Tabela13[[#This Row],[V45]],Tabela13[[#This Row],[V44]])</f>
        <v>0.27029914529914545</v>
      </c>
      <c r="CU314" s="4">
        <f>AVERAGE(Tabela13[[#This Row],[V45]],Tabela13[[#This Row],[V46]])</f>
        <v>0.13514957264957272</v>
      </c>
      <c r="CV314" s="4">
        <f>AVERAGE(Tabela13[[#This Row],[V46]],Tabela13[[#This Row],[V41]])</f>
        <v>-0.13514957264957272</v>
      </c>
      <c r="CW314" s="4">
        <f>AVERAGE(Tabela13[[#This Row],[V46]],Tabela13[[#This Row],[V42]])</f>
        <v>0</v>
      </c>
      <c r="CX314" s="4">
        <f>AVERAGE(Tabela13[[#This Row],[V46]],Tabela13[[#This Row],[V43]])</f>
        <v>-0.13514957264957272</v>
      </c>
      <c r="CY314" s="4">
        <f>AVERAGE(Tabela13[[#This Row],[V46]],Tabela13[[#This Row],[V44]])</f>
        <v>0.13514957264957272</v>
      </c>
      <c r="CZ314" s="4">
        <f>AVERAGE(Tabela13[[#This Row],[V46]],Tabela13[[#This Row],[V45]])</f>
        <v>0.13514957264957272</v>
      </c>
      <c r="DA314" s="3">
        <f>_xlfn.STDEV.S(Tabela13[[#This Row],[V41]],Tabela13[[#This Row],[V42]])</f>
        <v>0.19113035858995364</v>
      </c>
      <c r="DB314" s="3">
        <f>_xlfn.STDEV.S(Tabela13[[#This Row],[V41]],Tabela13[[#This Row],[V43]])</f>
        <v>0</v>
      </c>
      <c r="DC314" s="3">
        <f>_xlfn.STDEV.S(Tabela13[[#This Row],[V41]],Tabela13[[#This Row],[V44]])</f>
        <v>0.38226071717990728</v>
      </c>
      <c r="DD314" s="3">
        <f>_xlfn.STDEV.S(Tabela13[[#This Row],[V41]],Tabela13[[#This Row],[V45]])</f>
        <v>0.38226071717990728</v>
      </c>
      <c r="DE314" s="3">
        <f>_xlfn.STDEV.S(Tabela13[[#This Row],[V41]],Tabela13[[#This Row],[V46]])</f>
        <v>0.19113035858995364</v>
      </c>
      <c r="DF314" s="3">
        <f>_xlfn.STDEV.S(Tabela13[[#This Row],[V42]],Tabela13[[#This Row],[V41]])</f>
        <v>0.19113035858995364</v>
      </c>
      <c r="DG314" s="3">
        <f>_xlfn.STDEV.S(Tabela13[[#This Row],[V42]],Tabela13[[#This Row],[V43]])</f>
        <v>0.19113035858995364</v>
      </c>
      <c r="DH314" s="3">
        <f>_xlfn.STDEV.S(Tabela13[[#This Row],[V42]],Tabela13[[#This Row],[V44]])</f>
        <v>0.19113035858995364</v>
      </c>
      <c r="DI314" s="3">
        <f>_xlfn.STDEV.S(Tabela13[[#This Row],[V42]],Tabela13[[#This Row],[V45]])</f>
        <v>0.19113035858995364</v>
      </c>
      <c r="DJ314" s="3">
        <f>_xlfn.STDEV.S(Tabela13[[#This Row],[V42]],Tabela13[[#This Row],[V46]])</f>
        <v>0</v>
      </c>
      <c r="DK314" s="3">
        <f>_xlfn.STDEV.S(Tabela13[[#This Row],[V43]],Tabela13[[#This Row],[V41]])</f>
        <v>0</v>
      </c>
      <c r="DL314" s="3">
        <f>_xlfn.STDEV.S(Tabela13[[#This Row],[V43]],Tabela13[[#This Row],[V42]])</f>
        <v>0.19113035858995364</v>
      </c>
      <c r="DM314" s="3">
        <f>_xlfn.STDEV.S(Tabela13[[#This Row],[V43]],Tabela13[[#This Row],[V44]])</f>
        <v>0.38226071717990728</v>
      </c>
      <c r="DN314" s="3">
        <f>_xlfn.STDEV.S(Tabela13[[#This Row],[V43]],Tabela13[[#This Row],[V45]])</f>
        <v>0.38226071717990728</v>
      </c>
      <c r="DO314" s="3">
        <f>_xlfn.STDEV.S(Tabela13[[#This Row],[V43]],Tabela13[[#This Row],[V46]])</f>
        <v>0.19113035858995364</v>
      </c>
      <c r="DP314" s="3">
        <f>_xlfn.STDEV.S(Tabela13[[#This Row],[V44]],Tabela13[[#This Row],[V41]])</f>
        <v>0.38226071717990728</v>
      </c>
      <c r="DQ314" s="3">
        <f>_xlfn.STDEV.S(Tabela13[[#This Row],[V44]],Tabela13[[#This Row],[V42]])</f>
        <v>0.19113035858995364</v>
      </c>
      <c r="DR314" s="3">
        <f>_xlfn.STDEV.S(Tabela13[[#This Row],[V44]],Tabela13[[#This Row],[V43]])</f>
        <v>0.38226071717990728</v>
      </c>
      <c r="DS314" s="3">
        <f>_xlfn.STDEV.S(Tabela13[[#This Row],[V44]],Tabela13[[#This Row],[V45]])</f>
        <v>0</v>
      </c>
      <c r="DT314" s="3">
        <f>_xlfn.STDEV.S(Tabela13[[#This Row],[V44]],Tabela13[[#This Row],[V46]])</f>
        <v>0.19113035858995364</v>
      </c>
      <c r="DU314" s="3">
        <f>_xlfn.STDEV.S(Tabela13[[#This Row],[V45]],Tabela13[[#This Row],[V41]])</f>
        <v>0.38226071717990728</v>
      </c>
      <c r="DV314" s="3">
        <f>_xlfn.STDEV.S(Tabela13[[#This Row],[V45]],Tabela13[[#This Row],[V42]])</f>
        <v>0.19113035858995364</v>
      </c>
      <c r="DW314" s="3">
        <f>_xlfn.STDEV.S(Tabela13[[#This Row],[V45]],Tabela13[[#This Row],[V43]])</f>
        <v>0.38226071717990728</v>
      </c>
      <c r="DX314" s="3">
        <f>_xlfn.STDEV.S(Tabela13[[#This Row],[V45]],Tabela13[[#This Row],[V44]])</f>
        <v>0</v>
      </c>
      <c r="DY314" s="3">
        <f>_xlfn.STDEV.S(Tabela13[[#This Row],[V45]],Tabela13[[#This Row],[V46]])</f>
        <v>0.19113035858995364</v>
      </c>
      <c r="DZ314" s="3">
        <f>_xlfn.STDEV.S(Tabela13[[#This Row],[V46]],Tabela13[[#This Row],[V41]])</f>
        <v>0.19113035858995364</v>
      </c>
      <c r="EA314" s="3">
        <f>_xlfn.STDEV.S(Tabela13[[#This Row],[V46]],Tabela13[[#This Row],[V42]])</f>
        <v>0</v>
      </c>
      <c r="EB314" s="3">
        <f>_xlfn.STDEV.S(Tabela13[[#This Row],[V46]],Tabela13[[#This Row],[V43]])</f>
        <v>0.19113035858995364</v>
      </c>
      <c r="EC314" s="3">
        <f>_xlfn.STDEV.S(Tabela13[[#This Row],[V46]],Tabela13[[#This Row],[V44]])</f>
        <v>0.19113035858995364</v>
      </c>
      <c r="ED314" s="3">
        <f>_xlfn.STDEV.S(Tabela13[[#This Row],[V46]],Tabela13[[#This Row],[V45]])</f>
        <v>0.19113035858995364</v>
      </c>
      <c r="EE314" s="3">
        <f t="shared" si="308"/>
        <v>-1.4142135623730949</v>
      </c>
      <c r="EF314" s="3">
        <f t="shared" si="309"/>
        <v>0</v>
      </c>
      <c r="EG314" s="3" t="str">
        <f t="shared" si="310"/>
        <v/>
      </c>
      <c r="EH314" s="3" t="str">
        <f t="shared" si="311"/>
        <v/>
      </c>
      <c r="EI314" s="3">
        <f t="shared" si="312"/>
        <v>-1.4142135623730949</v>
      </c>
      <c r="EJ314" s="3">
        <f t="shared" si="313"/>
        <v>-1.4142135623730949</v>
      </c>
      <c r="EK314" s="3">
        <f t="shared" si="314"/>
        <v>-1.4142135623730949</v>
      </c>
      <c r="EL314" s="3">
        <f t="shared" si="315"/>
        <v>1.4142135623730949</v>
      </c>
      <c r="EM314" s="3">
        <f t="shared" si="316"/>
        <v>1.4142135623730949</v>
      </c>
      <c r="EN314" s="3" t="str">
        <f t="shared" si="317"/>
        <v/>
      </c>
      <c r="EO314" s="3">
        <f t="shared" si="318"/>
        <v>0</v>
      </c>
      <c r="EP314" s="3">
        <f t="shared" si="319"/>
        <v>-1.4142135623730949</v>
      </c>
      <c r="EQ314" s="3" t="str">
        <f t="shared" si="320"/>
        <v/>
      </c>
      <c r="ER314" s="3" t="str">
        <f t="shared" si="321"/>
        <v/>
      </c>
      <c r="ES314" s="3" t="str">
        <f t="shared" si="322"/>
        <v/>
      </c>
      <c r="ET314" s="3" t="str">
        <f t="shared" si="323"/>
        <v/>
      </c>
      <c r="EU314" s="3" t="str">
        <f t="shared" si="324"/>
        <v/>
      </c>
      <c r="EV314" s="3" t="str">
        <f t="shared" si="325"/>
        <v/>
      </c>
      <c r="EW314" s="3">
        <f t="shared" si="326"/>
        <v>0</v>
      </c>
      <c r="EX314" s="3">
        <f t="shared" si="327"/>
        <v>1.4142135623730949</v>
      </c>
      <c r="EY314" s="3" t="str">
        <f t="shared" si="328"/>
        <v/>
      </c>
      <c r="EZ314" s="3">
        <f t="shared" si="329"/>
        <v>1.4142135623730949</v>
      </c>
      <c r="FA314" s="3" t="str">
        <f t="shared" si="330"/>
        <v/>
      </c>
      <c r="FB314" s="3">
        <f t="shared" si="331"/>
        <v>0</v>
      </c>
      <c r="FC314" s="3">
        <f t="shared" si="332"/>
        <v>1.4142135623730949</v>
      </c>
      <c r="FD314" s="3">
        <f t="shared" si="333"/>
        <v>-1.4142135623730949</v>
      </c>
      <c r="FE314" s="3" t="str">
        <f t="shared" si="334"/>
        <v/>
      </c>
      <c r="FF314" s="3">
        <f t="shared" si="335"/>
        <v>-1.4142135623730949</v>
      </c>
      <c r="FG314" s="3">
        <f t="shared" si="336"/>
        <v>1.4142135623730949</v>
      </c>
      <c r="FH314" s="3">
        <f t="shared" si="337"/>
        <v>1.4142135623730949</v>
      </c>
      <c r="FI314" s="4">
        <f t="shared" si="338"/>
        <v>1.3888888888888888</v>
      </c>
      <c r="FJ314" s="4">
        <f t="shared" si="339"/>
        <v>0.30769230769230771</v>
      </c>
      <c r="FK314" s="4">
        <f t="shared" si="340"/>
        <v>0.63106400326131262</v>
      </c>
      <c r="FL314" s="4">
        <f t="shared" si="341"/>
        <v>2.1781492050550346</v>
      </c>
      <c r="FM314" s="4">
        <f>Tabela13[[#This Row],[V139]]-Tabela13[[#This Row],[V140]]</f>
        <v>-1.547085201793722</v>
      </c>
      <c r="FN314" s="4">
        <f>Tabela13[[#This Row],[V1]]-Tabela13[[#This Row],[V2]]/2</f>
        <v>0.40331196581196571</v>
      </c>
      <c r="FO314" s="4">
        <f>Tabela13[[#This Row],[V1]]-Tabela13[[#This Row],[V3]]/2</f>
        <v>0.53846153846153844</v>
      </c>
      <c r="FP314" s="4">
        <f>Tabela13[[#This Row],[V1]]-Tabela13[[#This Row],[V4]]/2</f>
        <v>0.40331196581196571</v>
      </c>
      <c r="FQ314" s="4">
        <f>Tabela13[[#This Row],[V2]]-Tabela13[[#This Row],[V1]]/2</f>
        <v>0.80876068376068388</v>
      </c>
      <c r="FR314" s="4">
        <f>Tabela13[[#This Row],[V2]]-Tabela13[[#This Row],[V3]]/2</f>
        <v>0.80876068376068388</v>
      </c>
      <c r="FS314" s="4">
        <f>Tabela13[[#This Row],[V2]]-Tabela13[[#This Row],[V4]]/2</f>
        <v>0.67361111111111116</v>
      </c>
      <c r="FT314" s="4">
        <f t="shared" si="342"/>
        <v>0.38335825530526196</v>
      </c>
      <c r="FU314" s="4">
        <f t="shared" si="343"/>
        <v>0.49394136891958118</v>
      </c>
      <c r="FV314" s="4">
        <f t="shared" si="344"/>
        <v>0.38335825530526196</v>
      </c>
      <c r="FW314" s="4">
        <f t="shared" si="345"/>
        <v>0.68006004099506856</v>
      </c>
      <c r="FX314" s="4">
        <f t="shared" si="346"/>
        <v>0.68006004099506856</v>
      </c>
      <c r="FY314" s="4">
        <f t="shared" si="347"/>
        <v>0.59279489912882621</v>
      </c>
      <c r="FZ314" s="4">
        <f t="shared" si="348"/>
        <v>69.004485954947157</v>
      </c>
      <c r="GA314" s="4">
        <f t="shared" si="349"/>
        <v>88.909446405524605</v>
      </c>
      <c r="GB314" s="4">
        <f t="shared" si="350"/>
        <v>69.004485954947157</v>
      </c>
      <c r="GC314" s="4">
        <f t="shared" si="351"/>
        <v>122.41080737911234</v>
      </c>
      <c r="GD314" s="4">
        <f t="shared" si="352"/>
        <v>122.41080737911234</v>
      </c>
      <c r="GE314" s="4">
        <f t="shared" si="353"/>
        <v>106.70308184318873</v>
      </c>
      <c r="GF314" s="4">
        <f>Tabela13[[#This Row],[V1]]-Tabela13[[#This Row],[V2]]/Tabela13[[#This Row],[V2]]</f>
        <v>7.6923076923076872E-2</v>
      </c>
      <c r="GG314" s="4">
        <f>Tabela13[[#This Row],[V1]]-Tabela13[[#This Row],[V3]]/Tabela13[[#This Row],[V3]]</f>
        <v>7.6923076923076872E-2</v>
      </c>
      <c r="GH314" s="4">
        <f>Tabela13[[#This Row],[V1]]-Tabela13[[#This Row],[V4]]/Tabela13[[#This Row],[V4]]</f>
        <v>7.6923076923076872E-2</v>
      </c>
      <c r="GI314" s="4">
        <f>Tabela13[[#This Row],[V2]]-Tabela13[[#This Row],[V1]]/Tabela13[[#This Row],[V1]]</f>
        <v>0.34722222222222232</v>
      </c>
      <c r="GJ314" s="4">
        <f>Tabela13[[#This Row],[V2]]-Tabela13[[#This Row],[V3]]/Tabela13[[#This Row],[V3]]</f>
        <v>0.34722222222222232</v>
      </c>
      <c r="GK314" s="4">
        <f>Tabela13[[#This Row],[V2]]-Tabela13[[#This Row],[V4]]/Tabela13[[#This Row],[V4]]</f>
        <v>0.34722222222222232</v>
      </c>
      <c r="GL314" s="4">
        <f t="shared" si="354"/>
        <v>0.15605728430018781</v>
      </c>
      <c r="GM314" s="4">
        <f t="shared" si="355"/>
        <v>1.2120726495726495</v>
      </c>
      <c r="GN314" s="4">
        <f t="shared" si="356"/>
        <v>0.12875241789773098</v>
      </c>
      <c r="GO314" s="3">
        <f t="shared" si="357"/>
        <v>0</v>
      </c>
      <c r="GP314" s="3">
        <v>100</v>
      </c>
      <c r="GQ314" s="3">
        <f t="shared" si="358"/>
        <v>-1</v>
      </c>
      <c r="GR314" s="3">
        <f t="shared" si="359"/>
        <v>-100</v>
      </c>
      <c r="GS314" s="34">
        <f>COUNTIF($D$2:D313,Tabela13[[#This Row],[HomeTeam]])</f>
        <v>15</v>
      </c>
      <c r="GT314" s="34">
        <f>COUNTIF($E$2:E313,Tabela13[[#This Row],[AwayTeam]])</f>
        <v>14</v>
      </c>
      <c r="GU314" s="3">
        <f>IFERROR(AVERAGEIFS($AD$2:AD313,$D$2:D313,Tabela13[[#This Row],[HomeTeam]],$GS$2:GS313,"&gt;="&amp;Tabela13[[#This Row],[Contagem_H]]-5),"")</f>
        <v>2.4036394651678541</v>
      </c>
      <c r="GV314" s="3">
        <f>IFERROR(AVERAGEIFS($G$2:G313,$E$2:E313,Tabela13[[#This Row],[AwayTeam]],$GT$2:GT313,"&gt;="&amp;Tabela13[[#This Row],[Contagem_A]]-5),"")</f>
        <v>2</v>
      </c>
      <c r="GW314" s="3">
        <f>IFERROR(AVERAGEIFS($GQ$2:GQ313,$D$2:D313,Tabela13[[#This Row],[HomeTeam]],$GS$2:GS313,"&gt;="&amp;Tabela13[[#This Row],[Contagem_H]]-5),"")</f>
        <v>-1</v>
      </c>
    </row>
    <row r="315" spans="1:205" x14ac:dyDescent="0.25">
      <c r="A315" t="s">
        <v>127</v>
      </c>
      <c r="B315" t="s">
        <v>248</v>
      </c>
      <c r="C315" t="s">
        <v>250</v>
      </c>
      <c r="D315" t="s">
        <v>23</v>
      </c>
      <c r="E315" t="s">
        <v>133</v>
      </c>
      <c r="F315" s="3">
        <v>3</v>
      </c>
      <c r="G315" s="3">
        <v>1</v>
      </c>
      <c r="H315" s="3" t="str">
        <f t="shared" si="360"/>
        <v>H</v>
      </c>
      <c r="I315" s="3">
        <v>1.45</v>
      </c>
      <c r="J315" s="3">
        <v>5.25</v>
      </c>
      <c r="K315" s="3">
        <v>5.75</v>
      </c>
      <c r="L315" s="3">
        <v>1.4</v>
      </c>
      <c r="M315" s="3">
        <v>3</v>
      </c>
      <c r="N315" s="3">
        <f t="shared" si="289"/>
        <v>4</v>
      </c>
      <c r="O315" s="3">
        <f t="shared" si="290"/>
        <v>3</v>
      </c>
      <c r="P315" s="3">
        <f t="shared" si="291"/>
        <v>0</v>
      </c>
      <c r="Q315" s="3">
        <f t="shared" si="292"/>
        <v>5.4044406368244591E-2</v>
      </c>
      <c r="R315" s="3">
        <f t="shared" si="293"/>
        <v>4.7619047619047561E-2</v>
      </c>
      <c r="S315" s="3">
        <f t="shared" si="294"/>
        <v>1.5283643892339547</v>
      </c>
      <c r="T315" s="3">
        <f t="shared" si="295"/>
        <v>5.5337331334332838</v>
      </c>
      <c r="U315" s="3">
        <f t="shared" si="296"/>
        <v>6.0607553366174063</v>
      </c>
      <c r="V315" s="3">
        <f t="shared" si="297"/>
        <v>1.4756621689155422</v>
      </c>
      <c r="W315" s="3">
        <f t="shared" si="298"/>
        <v>3.1621332191047338</v>
      </c>
      <c r="X315" s="4">
        <f t="shared" si="299"/>
        <v>0.68965517241379315</v>
      </c>
      <c r="Y315" s="4">
        <f t="shared" si="300"/>
        <v>0.19047619047619047</v>
      </c>
      <c r="Z315" s="4">
        <f t="shared" si="301"/>
        <v>0.17391304347826086</v>
      </c>
      <c r="AA315" s="4">
        <f t="shared" si="302"/>
        <v>0.7142857142857143</v>
      </c>
      <c r="AB315" s="4">
        <f t="shared" si="303"/>
        <v>0.33333333333333331</v>
      </c>
      <c r="AC315" s="4">
        <f t="shared" si="304"/>
        <v>1.8448275862068966</v>
      </c>
      <c r="AD315" s="4">
        <f t="shared" si="305"/>
        <v>0.58695652173913038</v>
      </c>
      <c r="AE315" s="4">
        <f t="shared" si="306"/>
        <v>0.84482758620689657</v>
      </c>
      <c r="AF315" s="4">
        <f t="shared" si="307"/>
        <v>1.5869565217391304</v>
      </c>
      <c r="AG315" s="4">
        <f>IFERROR(AVERAGE(Tabela13[[#This Row],[V1]],Tabela13[[#This Row],[V2]]),"")</f>
        <v>1.2158920539730134</v>
      </c>
      <c r="AH315" s="4">
        <f>IFERROR(AVERAGE(Tabela13[[#This Row],[V1]],Tabela13[[#This Row],[V3]]),"")</f>
        <v>1.3448275862068966</v>
      </c>
      <c r="AI315" s="4">
        <f>IFERROR(AVERAGE(Tabela13[[#This Row],[V1]],Tabela13[[#This Row],[V4]]),"")</f>
        <v>1.7158920539730134</v>
      </c>
      <c r="AJ315" s="4">
        <f>IFERROR(AVERAGE(Tabela13[[#This Row],[V2]],Tabela13[[#This Row],[V1]]),"")</f>
        <v>1.2158920539730134</v>
      </c>
      <c r="AK315" s="4">
        <f>IFERROR(AVERAGE(Tabela13[[#This Row],[V2]],Tabela13[[#This Row],[V3]]),"")</f>
        <v>0.71589205397301348</v>
      </c>
      <c r="AL315" s="4">
        <f>IFERROR(AVERAGE(Tabela13[[#This Row],[V2]],Tabela13[[#This Row],[V4]]),"")</f>
        <v>1.0869565217391304</v>
      </c>
      <c r="AM315" s="4">
        <f>IFERROR(AVERAGE(Tabela13[[#This Row],[V3]],Tabela13[[#This Row],[V1]]),"")</f>
        <v>1.3448275862068966</v>
      </c>
      <c r="AN315" s="4">
        <f>IFERROR(AVERAGE(Tabela13[[#This Row],[V3]],Tabela13[[#This Row],[V2]]),"")</f>
        <v>0.71589205397301348</v>
      </c>
      <c r="AO315" s="4">
        <f>IFERROR(AVERAGE(Tabela13[[#This Row],[V3]],Tabela13[[#This Row],[V4]]),"")</f>
        <v>1.2158920539730134</v>
      </c>
      <c r="AP315" s="4">
        <f>IFERROR(AVERAGE(Tabela13[[#This Row],[V4]],Tabela13[[#This Row],[V1]]),"")</f>
        <v>1.7158920539730134</v>
      </c>
      <c r="AQ315" s="4">
        <f>IFERROR(AVERAGE(Tabela13[[#This Row],[V4]],Tabela13[[#This Row],[V2]]),"")</f>
        <v>1.0869565217391304</v>
      </c>
      <c r="AR315" s="4">
        <f>IFERROR(AVERAGE(Tabela13[[#This Row],[V4]],Tabela13[[#This Row],[V3]]),"")</f>
        <v>1.2158920539730134</v>
      </c>
      <c r="AS315" s="4">
        <f>_xlfn.STDEV.S(Tabela13[[#This Row],[V1]:[V2]])</f>
        <v>0.88944915954349857</v>
      </c>
      <c r="AT315" s="4">
        <f>_xlfn.STDEV.S(Tabela13[[#This Row],[V1]],Tabela13[[#This Row],[V3]])</f>
        <v>0.70710678118654757</v>
      </c>
      <c r="AU315" s="4">
        <f>_xlfn.STDEV.S(Tabela13[[#This Row],[V1]],Tabela13[[#This Row],[V4]])</f>
        <v>0.18234237835695086</v>
      </c>
      <c r="AV315" s="4">
        <f>_xlfn.STDEV.S(Tabela13[[#This Row],[V2]],Tabela13[[#This Row],[V1]])</f>
        <v>0.88944915954349857</v>
      </c>
      <c r="AW315" s="4">
        <f>_xlfn.STDEV.S(Tabela13[[#This Row],[V2]],Tabela13[[#This Row],[V3]])</f>
        <v>0.18234237835695127</v>
      </c>
      <c r="AX315" s="4">
        <f>_xlfn.STDEV.S(Tabela13[[#This Row],[V42]],Tabela13[[#This Row],[V44]])</f>
        <v>1.5965559407300458</v>
      </c>
      <c r="AY315" s="4">
        <f>_xlfn.STDEV.S(Tabela13[[#This Row],[V3]],Tabela13[[#This Row],[V1]])</f>
        <v>0.70710678118654757</v>
      </c>
      <c r="AZ315" s="4">
        <f>_xlfn.STDEV.S(Tabela13[[#This Row],[V3]],Tabela13[[#This Row],[V2]])</f>
        <v>0.18234237835695127</v>
      </c>
      <c r="BA315" s="4">
        <f>_xlfn.STDEV.S(Tabela13[[#This Row],[V3]],Tabela13[[#This Row],[V4]])</f>
        <v>0.52476440282959746</v>
      </c>
      <c r="BB315" s="4">
        <f>_xlfn.STDEV.S(Tabela13[[#This Row],[V4]],Tabela13[[#This Row],[V1]])</f>
        <v>0.18234237835695086</v>
      </c>
      <c r="BC315" s="4">
        <f>_xlfn.STDEV.S(Tabela13[[#This Row],[V4]],Tabela13[[#This Row],[V2]])</f>
        <v>0.70710678118654757</v>
      </c>
      <c r="BD315" s="4">
        <f>_xlfn.STDEV.S(Tabela13[[#This Row],[V4]],Tabela13[[#This Row],[V3]])</f>
        <v>0.52476440282959746</v>
      </c>
      <c r="BE315" s="4">
        <f>Tabela13[[#This Row],[V17]]/Tabela13[[#This Row],[V5]]</f>
        <v>0.7315198389833707</v>
      </c>
      <c r="BF315" s="4">
        <f>Tabela13[[#This Row],[V18]]/Tabela13[[#This Row],[V6]]</f>
        <v>0.52579735011307382</v>
      </c>
      <c r="BG315" s="4">
        <f>Tabela13[[#This Row],[V19]]/Tabela13[[#This Row],[V7]]</f>
        <v>0.10626681202628767</v>
      </c>
      <c r="BH315" s="4">
        <f>Tabela13[[#This Row],[V20]]/Tabela13[[#This Row],[V8]]</f>
        <v>0.7315198389833707</v>
      </c>
      <c r="BI315" s="4">
        <f>Tabela13[[#This Row],[V21]]/Tabela13[[#This Row],[V9]]</f>
        <v>0.25470652641693509</v>
      </c>
      <c r="BJ315" s="4">
        <f>Tabela13[[#This Row],[V22]]/Tabela13[[#This Row],[V10]]</f>
        <v>1.4688314654716421</v>
      </c>
      <c r="BK315" s="4">
        <f>Tabela13[[#This Row],[V23]]/Tabela13[[#This Row],[V11]]</f>
        <v>0.52579735011307382</v>
      </c>
      <c r="BL315" s="4">
        <f>Tabela13[[#This Row],[V24]]/Tabela13[[#This Row],[V12]]</f>
        <v>0.25470652641693509</v>
      </c>
      <c r="BM315" s="4">
        <f>Tabela13[[#This Row],[V25]]/Tabela13[[#This Row],[V13]]</f>
        <v>0.43158798605097604</v>
      </c>
      <c r="BN315" s="4">
        <f>Tabela13[[#This Row],[V26]]/Tabela13[[#This Row],[V14]]</f>
        <v>0.10626681202628767</v>
      </c>
      <c r="BO315" s="4">
        <f>Tabela13[[#This Row],[V27]]/Tabela13[[#This Row],[V15]]</f>
        <v>0.65053823869162375</v>
      </c>
      <c r="BP315" s="4">
        <f>Tabela13[[#This Row],[V28]]/Tabela13[[#This Row],[V16]]</f>
        <v>0.43158798605097604</v>
      </c>
      <c r="BQ315" s="4">
        <f>Tabela13[[#This Row],[V1]]-Tabela13[[#This Row],[V2]]</f>
        <v>1.2578710644677662</v>
      </c>
      <c r="BR315" s="4">
        <f>Tabela13[[#This Row],[V1]]-Tabela13[[#This Row],[V3]]</f>
        <v>1</v>
      </c>
      <c r="BS315" s="4">
        <f>Tabela13[[#This Row],[V1]]-Tabela13[[#This Row],[V4]]</f>
        <v>0.2578710644677662</v>
      </c>
      <c r="BT315" s="4">
        <f>Tabela13[[#This Row],[V2]]-Tabela13[[#This Row],[V1]]</f>
        <v>-1.2578710644677662</v>
      </c>
      <c r="BU315" s="4">
        <f>Tabela13[[#This Row],[V2]]-Tabela13[[#This Row],[V3]]</f>
        <v>-0.2578710644677662</v>
      </c>
      <c r="BV315" s="4">
        <f>Tabela13[[#This Row],[V2]]-Tabela13[[#This Row],[V4]]</f>
        <v>-1</v>
      </c>
      <c r="BW315" s="4">
        <f>AVERAGE(Tabela13[[#This Row],[V41]],Tabela13[[#This Row],[V42]])</f>
        <v>1.128935532233883</v>
      </c>
      <c r="BX315" s="4">
        <f>AVERAGE(Tabela13[[#This Row],[V41]],Tabela13[[#This Row],[V43]])</f>
        <v>0.7578710644677662</v>
      </c>
      <c r="BY315" s="4">
        <f>AVERAGE(Tabela13[[#This Row],[V41]],Tabela13[[#This Row],[V44]])</f>
        <v>0</v>
      </c>
      <c r="BZ315" s="4">
        <f>AVERAGE(Tabela13[[#This Row],[V41]],Tabela13[[#This Row],[V45]])</f>
        <v>0.5</v>
      </c>
      <c r="CA315" s="4">
        <f>AVERAGE(Tabela13[[#This Row],[V41]],Tabela13[[#This Row],[V46]])</f>
        <v>0.1289355322338831</v>
      </c>
      <c r="CB315" s="4">
        <f>AVERAGE(Tabela13[[#This Row],[V42]],Tabela13[[#This Row],[V41]])</f>
        <v>1.128935532233883</v>
      </c>
      <c r="CC315" s="4">
        <f>AVERAGE(Tabela13[[#This Row],[V42]],Tabela13[[#This Row],[V43]])</f>
        <v>0.6289355322338831</v>
      </c>
      <c r="CD315" s="4">
        <f>AVERAGE(Tabela13[[#This Row],[V42]],Tabela13[[#This Row],[V44]])</f>
        <v>-0.1289355322338831</v>
      </c>
      <c r="CE315" s="4">
        <f>AVERAGE(Tabela13[[#This Row],[V42]],Tabela13[[#This Row],[V45]])</f>
        <v>0.3710644677661169</v>
      </c>
      <c r="CF315" s="4">
        <f>AVERAGE(Tabela13[[#This Row],[V42]],Tabela13[[#This Row],[V46]])</f>
        <v>0</v>
      </c>
      <c r="CG315" s="4">
        <f>AVERAGE(Tabela13[[#This Row],[V43]],Tabela13[[#This Row],[V41]])</f>
        <v>0.7578710644677662</v>
      </c>
      <c r="CH315" s="4">
        <f>AVERAGE(Tabela13[[#This Row],[V43]],Tabela13[[#This Row],[V42]])</f>
        <v>0.6289355322338831</v>
      </c>
      <c r="CI315" s="4">
        <f>AVERAGE(Tabela13[[#This Row],[V43]],Tabela13[[#This Row],[V44]])</f>
        <v>-0.5</v>
      </c>
      <c r="CJ315" s="4">
        <f>AVERAGE(Tabela13[[#This Row],[V43]],Tabela13[[#This Row],[V45]])</f>
        <v>0</v>
      </c>
      <c r="CK315" s="4">
        <f>AVERAGE(Tabela13[[#This Row],[V43]],Tabela13[[#This Row],[V46]])</f>
        <v>-0.3710644677661169</v>
      </c>
      <c r="CL315" s="4">
        <f>AVERAGE(Tabela13[[#This Row],[V44]],Tabela13[[#This Row],[V41]])</f>
        <v>0</v>
      </c>
      <c r="CM315" s="4">
        <f>AVERAGE(Tabela13[[#This Row],[V44]],Tabela13[[#This Row],[V42]])</f>
        <v>-0.1289355322338831</v>
      </c>
      <c r="CN315" s="4">
        <f>AVERAGE(Tabela13[[#This Row],[V44]],Tabela13[[#This Row],[V43]])</f>
        <v>-0.5</v>
      </c>
      <c r="CO315" s="4">
        <f>AVERAGE(Tabela13[[#This Row],[V44]],Tabela13[[#This Row],[V45]])</f>
        <v>-0.7578710644677662</v>
      </c>
      <c r="CP315" s="4">
        <f>AVERAGE(Tabela13[[#This Row],[V44]],Tabela13[[#This Row],[V46]])</f>
        <v>-1.128935532233883</v>
      </c>
      <c r="CQ315" s="4">
        <f>AVERAGE(Tabela13[[#This Row],[V45]],Tabela13[[#This Row],[V41]])</f>
        <v>0.5</v>
      </c>
      <c r="CR315" s="4">
        <f>AVERAGE(Tabela13[[#This Row],[V45]],Tabela13[[#This Row],[V42]])</f>
        <v>0.3710644677661169</v>
      </c>
      <c r="CS315" s="4">
        <f>AVERAGE(Tabela13[[#This Row],[V45]],Tabela13[[#This Row],[V43]])</f>
        <v>0</v>
      </c>
      <c r="CT315" s="4">
        <f>AVERAGE(Tabela13[[#This Row],[V45]],Tabela13[[#This Row],[V44]])</f>
        <v>-0.7578710644677662</v>
      </c>
      <c r="CU315" s="4">
        <f>AVERAGE(Tabela13[[#This Row],[V45]],Tabela13[[#This Row],[V46]])</f>
        <v>-0.6289355322338831</v>
      </c>
      <c r="CV315" s="4">
        <f>AVERAGE(Tabela13[[#This Row],[V46]],Tabela13[[#This Row],[V41]])</f>
        <v>0.1289355322338831</v>
      </c>
      <c r="CW315" s="4">
        <f>AVERAGE(Tabela13[[#This Row],[V46]],Tabela13[[#This Row],[V42]])</f>
        <v>0</v>
      </c>
      <c r="CX315" s="4">
        <f>AVERAGE(Tabela13[[#This Row],[V46]],Tabela13[[#This Row],[V43]])</f>
        <v>-0.3710644677661169</v>
      </c>
      <c r="CY315" s="4">
        <f>AVERAGE(Tabela13[[#This Row],[V46]],Tabela13[[#This Row],[V44]])</f>
        <v>-1.128935532233883</v>
      </c>
      <c r="CZ315" s="4">
        <f>AVERAGE(Tabela13[[#This Row],[V46]],Tabela13[[#This Row],[V45]])</f>
        <v>-0.6289355322338831</v>
      </c>
      <c r="DA315" s="3">
        <f>_xlfn.STDEV.S(Tabela13[[#This Row],[V41]],Tabela13[[#This Row],[V42]])</f>
        <v>0.18234237835695127</v>
      </c>
      <c r="DB315" s="3">
        <f>_xlfn.STDEV.S(Tabela13[[#This Row],[V41]],Tabela13[[#This Row],[V43]])</f>
        <v>0.70710678118654768</v>
      </c>
      <c r="DC315" s="3">
        <f>_xlfn.STDEV.S(Tabela13[[#This Row],[V41]],Tabela13[[#This Row],[V44]])</f>
        <v>1.7788983190869967</v>
      </c>
      <c r="DD315" s="3">
        <f>_xlfn.STDEV.S(Tabela13[[#This Row],[V41]],Tabela13[[#This Row],[V45]])</f>
        <v>1.0717915379004492</v>
      </c>
      <c r="DE315" s="3">
        <f>_xlfn.STDEV.S(Tabela13[[#This Row],[V41]],Tabela13[[#This Row],[V46]])</f>
        <v>1.5965559407300458</v>
      </c>
      <c r="DF315" s="3">
        <f>_xlfn.STDEV.S(Tabela13[[#This Row],[V42]],Tabela13[[#This Row],[V41]])</f>
        <v>0.18234237835695127</v>
      </c>
      <c r="DG315" s="3">
        <f>_xlfn.STDEV.S(Tabela13[[#This Row],[V42]],Tabela13[[#This Row],[V43]])</f>
        <v>0.52476440282959669</v>
      </c>
      <c r="DH315" s="3">
        <f>_xlfn.STDEV.S(Tabela13[[#This Row],[V42]],Tabela13[[#This Row],[V44]])</f>
        <v>1.5965559407300458</v>
      </c>
      <c r="DI315" s="3">
        <f>_xlfn.STDEV.S(Tabela13[[#This Row],[V42]],Tabela13[[#This Row],[V45]])</f>
        <v>0.88944915954349846</v>
      </c>
      <c r="DJ315" s="3">
        <f>_xlfn.STDEV.S(Tabela13[[#This Row],[V42]],Tabela13[[#This Row],[V46]])</f>
        <v>1.4142135623730951</v>
      </c>
      <c r="DK315" s="3">
        <f>_xlfn.STDEV.S(Tabela13[[#This Row],[V43]],Tabela13[[#This Row],[V41]])</f>
        <v>0.70710678118654768</v>
      </c>
      <c r="DL315" s="3">
        <f>_xlfn.STDEV.S(Tabela13[[#This Row],[V43]],Tabela13[[#This Row],[V42]])</f>
        <v>0.52476440282959669</v>
      </c>
      <c r="DM315" s="3">
        <f>_xlfn.STDEV.S(Tabela13[[#This Row],[V43]],Tabela13[[#This Row],[V44]])</f>
        <v>1.0717915379004492</v>
      </c>
      <c r="DN315" s="3">
        <f>_xlfn.STDEV.S(Tabela13[[#This Row],[V43]],Tabela13[[#This Row],[V45]])</f>
        <v>0.36468475671390171</v>
      </c>
      <c r="DO315" s="3">
        <f>_xlfn.STDEV.S(Tabela13[[#This Row],[V43]],Tabela13[[#This Row],[V46]])</f>
        <v>0.88944915954349846</v>
      </c>
      <c r="DP315" s="3">
        <f>_xlfn.STDEV.S(Tabela13[[#This Row],[V44]],Tabela13[[#This Row],[V41]])</f>
        <v>1.7788983190869967</v>
      </c>
      <c r="DQ315" s="3">
        <f>_xlfn.STDEV.S(Tabela13[[#This Row],[V44]],Tabela13[[#This Row],[V42]])</f>
        <v>1.5965559407300458</v>
      </c>
      <c r="DR315" s="3">
        <f>_xlfn.STDEV.S(Tabela13[[#This Row],[V44]],Tabela13[[#This Row],[V43]])</f>
        <v>1.0717915379004492</v>
      </c>
      <c r="DS315" s="3">
        <f>_xlfn.STDEV.S(Tabela13[[#This Row],[V44]],Tabela13[[#This Row],[V45]])</f>
        <v>0.70710678118654768</v>
      </c>
      <c r="DT315" s="3">
        <f>_xlfn.STDEV.S(Tabela13[[#This Row],[V44]],Tabela13[[#This Row],[V46]])</f>
        <v>0.18234237835695127</v>
      </c>
      <c r="DU315" s="3">
        <f>_xlfn.STDEV.S(Tabela13[[#This Row],[V45]],Tabela13[[#This Row],[V41]])</f>
        <v>1.0717915379004492</v>
      </c>
      <c r="DV315" s="3">
        <f>_xlfn.STDEV.S(Tabela13[[#This Row],[V45]],Tabela13[[#This Row],[V42]])</f>
        <v>0.88944915954349846</v>
      </c>
      <c r="DW315" s="3">
        <f>_xlfn.STDEV.S(Tabela13[[#This Row],[V45]],Tabela13[[#This Row],[V43]])</f>
        <v>0.36468475671390171</v>
      </c>
      <c r="DX315" s="3">
        <f>_xlfn.STDEV.S(Tabela13[[#This Row],[V45]],Tabela13[[#This Row],[V44]])</f>
        <v>0.70710678118654768</v>
      </c>
      <c r="DY315" s="3">
        <f>_xlfn.STDEV.S(Tabela13[[#This Row],[V45]],Tabela13[[#This Row],[V46]])</f>
        <v>0.52476440282959669</v>
      </c>
      <c r="DZ315" s="3">
        <f>_xlfn.STDEV.S(Tabela13[[#This Row],[V46]],Tabela13[[#This Row],[V41]])</f>
        <v>1.5965559407300458</v>
      </c>
      <c r="EA315" s="3">
        <f>_xlfn.STDEV.S(Tabela13[[#This Row],[V46]],Tabela13[[#This Row],[V42]])</f>
        <v>1.4142135623730951</v>
      </c>
      <c r="EB315" s="3">
        <f>_xlfn.STDEV.S(Tabela13[[#This Row],[V46]],Tabela13[[#This Row],[V43]])</f>
        <v>0.88944915954349846</v>
      </c>
      <c r="EC315" s="3">
        <f>_xlfn.STDEV.S(Tabela13[[#This Row],[V46]],Tabela13[[#This Row],[V44]])</f>
        <v>0.18234237835695127</v>
      </c>
      <c r="ED315" s="3">
        <f>_xlfn.STDEV.S(Tabela13[[#This Row],[V46]],Tabela13[[#This Row],[V45]])</f>
        <v>0.52476440282959669</v>
      </c>
      <c r="EE315" s="3">
        <f t="shared" si="308"/>
        <v>0.16151708680489577</v>
      </c>
      <c r="EF315" s="3">
        <f t="shared" si="309"/>
        <v>0.93301725628373344</v>
      </c>
      <c r="EG315" s="3" t="str">
        <f t="shared" si="310"/>
        <v/>
      </c>
      <c r="EH315" s="3">
        <f t="shared" si="311"/>
        <v>2.1435830758008985</v>
      </c>
      <c r="EI315" s="3">
        <f t="shared" si="312"/>
        <v>12.382590842638839</v>
      </c>
      <c r="EJ315" s="3">
        <f t="shared" si="313"/>
        <v>0.16151708680489577</v>
      </c>
      <c r="EK315" s="3">
        <f t="shared" si="314"/>
        <v>0.83436914585778543</v>
      </c>
      <c r="EL315" s="3">
        <f t="shared" si="315"/>
        <v>-12.382590842638839</v>
      </c>
      <c r="EM315" s="3">
        <f t="shared" si="316"/>
        <v>2.3970205632950043</v>
      </c>
      <c r="EN315" s="3" t="str">
        <f t="shared" si="317"/>
        <v/>
      </c>
      <c r="EO315" s="3">
        <f t="shared" si="318"/>
        <v>0.93301725628373344</v>
      </c>
      <c r="EP315" s="3">
        <f t="shared" si="319"/>
        <v>0.83436914585778543</v>
      </c>
      <c r="EQ315" s="3">
        <f t="shared" si="320"/>
        <v>-2.1435830758008985</v>
      </c>
      <c r="ER315" s="3" t="str">
        <f t="shared" si="321"/>
        <v/>
      </c>
      <c r="ES315" s="3" t="str">
        <f t="shared" si="322"/>
        <v/>
      </c>
      <c r="ET315" s="3" t="str">
        <f t="shared" si="323"/>
        <v/>
      </c>
      <c r="EU315" s="3" t="str">
        <f t="shared" si="324"/>
        <v/>
      </c>
      <c r="EV315" s="3">
        <f t="shared" si="325"/>
        <v>-2.1435830758008985</v>
      </c>
      <c r="EW315" s="3">
        <f t="shared" si="326"/>
        <v>-0.93301725628373344</v>
      </c>
      <c r="EX315" s="3">
        <f t="shared" si="327"/>
        <v>-0.16151708680489577</v>
      </c>
      <c r="EY315" s="3">
        <f t="shared" si="328"/>
        <v>2.1435830758008985</v>
      </c>
      <c r="EZ315" s="3">
        <f t="shared" si="329"/>
        <v>2.3970205632950043</v>
      </c>
      <c r="FA315" s="3" t="str">
        <f t="shared" si="330"/>
        <v/>
      </c>
      <c r="FB315" s="3">
        <f t="shared" si="331"/>
        <v>-0.93301725628373344</v>
      </c>
      <c r="FC315" s="3">
        <f t="shared" si="332"/>
        <v>-0.83436914585778543</v>
      </c>
      <c r="FD315" s="3">
        <f t="shared" si="333"/>
        <v>12.382590842638839</v>
      </c>
      <c r="FE315" s="3" t="str">
        <f t="shared" si="334"/>
        <v/>
      </c>
      <c r="FF315" s="3">
        <f t="shared" si="335"/>
        <v>-2.3970205632950043</v>
      </c>
      <c r="FG315" s="3">
        <f t="shared" si="336"/>
        <v>-0.16151708680489577</v>
      </c>
      <c r="FH315" s="3">
        <f t="shared" si="337"/>
        <v>-0.83436914585778543</v>
      </c>
      <c r="FI315" s="4">
        <f t="shared" si="338"/>
        <v>0.52173913043478259</v>
      </c>
      <c r="FJ315" s="4">
        <f t="shared" si="339"/>
        <v>0.68965517241379315</v>
      </c>
      <c r="FK315" s="4">
        <f t="shared" si="340"/>
        <v>2.1435925223516659</v>
      </c>
      <c r="FL315" s="4">
        <f t="shared" si="341"/>
        <v>0.67569764291519907</v>
      </c>
      <c r="FM315" s="4">
        <f>Tabela13[[#This Row],[V139]]-Tabela13[[#This Row],[V140]]</f>
        <v>1.4678948794364668</v>
      </c>
      <c r="FN315" s="4">
        <f>Tabela13[[#This Row],[V1]]-Tabela13[[#This Row],[V2]]/2</f>
        <v>1.5513493253373314</v>
      </c>
      <c r="FO315" s="4">
        <f>Tabela13[[#This Row],[V1]]-Tabela13[[#This Row],[V3]]/2</f>
        <v>1.4224137931034484</v>
      </c>
      <c r="FP315" s="4">
        <f>Tabela13[[#This Row],[V1]]-Tabela13[[#This Row],[V4]]/2</f>
        <v>1.0513493253373314</v>
      </c>
      <c r="FQ315" s="4">
        <f>Tabela13[[#This Row],[V2]]-Tabela13[[#This Row],[V1]]/2</f>
        <v>-0.33545727136431791</v>
      </c>
      <c r="FR315" s="4">
        <f>Tabela13[[#This Row],[V2]]-Tabela13[[#This Row],[V3]]/2</f>
        <v>0.16454272863568209</v>
      </c>
      <c r="FS315" s="4">
        <f>Tabela13[[#This Row],[V2]]-Tabela13[[#This Row],[V4]]/2</f>
        <v>-0.20652173913043481</v>
      </c>
      <c r="FT315" s="4">
        <f t="shared" si="342"/>
        <v>0.9982265090702539</v>
      </c>
      <c r="FU315" s="4">
        <f t="shared" si="343"/>
        <v>0.95803949598571747</v>
      </c>
      <c r="FV315" s="4">
        <f t="shared" si="344"/>
        <v>0.81042491216958257</v>
      </c>
      <c r="FW315" s="4">
        <f t="shared" si="345"/>
        <v>-0.3236608790758646</v>
      </c>
      <c r="FX315" s="4">
        <f t="shared" si="346"/>
        <v>0.16308143405309936</v>
      </c>
      <c r="FY315" s="4">
        <f t="shared" si="347"/>
        <v>-0.20365852597754824</v>
      </c>
      <c r="FZ315" s="4">
        <f t="shared" si="348"/>
        <v>179.6807716326457</v>
      </c>
      <c r="GA315" s="4">
        <f t="shared" si="349"/>
        <v>172.44710927742915</v>
      </c>
      <c r="GB315" s="4">
        <f t="shared" si="350"/>
        <v>145.87648419052485</v>
      </c>
      <c r="GC315" s="4">
        <f t="shared" si="351"/>
        <v>-58.258958233655626</v>
      </c>
      <c r="GD315" s="4">
        <f t="shared" si="352"/>
        <v>29.354658129557883</v>
      </c>
      <c r="GE315" s="4">
        <f t="shared" si="353"/>
        <v>-36.658534675958684</v>
      </c>
      <c r="GF315" s="4">
        <f>Tabela13[[#This Row],[V1]]-Tabela13[[#This Row],[V2]]/Tabela13[[#This Row],[V2]]</f>
        <v>0.84482758620689657</v>
      </c>
      <c r="GG315" s="4">
        <f>Tabela13[[#This Row],[V1]]-Tabela13[[#This Row],[V3]]/Tabela13[[#This Row],[V3]]</f>
        <v>0.84482758620689657</v>
      </c>
      <c r="GH315" s="4">
        <f>Tabela13[[#This Row],[V1]]-Tabela13[[#This Row],[V4]]/Tabela13[[#This Row],[V4]]</f>
        <v>0.84482758620689657</v>
      </c>
      <c r="GI315" s="4">
        <f>Tabela13[[#This Row],[V2]]-Tabela13[[#This Row],[V1]]/Tabela13[[#This Row],[V1]]</f>
        <v>-0.41304347826086962</v>
      </c>
      <c r="GJ315" s="4">
        <f>Tabela13[[#This Row],[V2]]-Tabela13[[#This Row],[V3]]/Tabela13[[#This Row],[V3]]</f>
        <v>-0.41304347826086962</v>
      </c>
      <c r="GK315" s="4">
        <f>Tabela13[[#This Row],[V2]]-Tabela13[[#This Row],[V4]]/Tabela13[[#This Row],[V4]]</f>
        <v>-0.41304347826086962</v>
      </c>
      <c r="GL315" s="4">
        <f t="shared" si="354"/>
        <v>0.59623750466005299</v>
      </c>
      <c r="GM315" s="4">
        <f t="shared" si="355"/>
        <v>1.2158920539730134</v>
      </c>
      <c r="GN315" s="4">
        <f t="shared" si="356"/>
        <v>0.49037042615074644</v>
      </c>
      <c r="GO315" s="3">
        <f t="shared" si="357"/>
        <v>1</v>
      </c>
      <c r="GP315" s="3">
        <v>100</v>
      </c>
      <c r="GQ315" s="3">
        <f t="shared" si="358"/>
        <v>0.44999999999999996</v>
      </c>
      <c r="GR315" s="3">
        <f t="shared" si="359"/>
        <v>44.999999999999993</v>
      </c>
      <c r="GS315" s="34">
        <f>COUNTIF($D$2:D314,Tabela13[[#This Row],[HomeTeam]])</f>
        <v>15</v>
      </c>
      <c r="GT315" s="34">
        <f>COUNTIF($E$2:E314,Tabela13[[#This Row],[AwayTeam]])</f>
        <v>15</v>
      </c>
      <c r="GU315" s="3">
        <f>IFERROR(AVERAGEIFS($AD$2:AD314,$D$2:D314,Tabela13[[#This Row],[HomeTeam]],$GS$2:GS314,"&gt;="&amp;Tabela13[[#This Row],[Contagem_H]]-5),"")</f>
        <v>0.79255003450655637</v>
      </c>
      <c r="GV315" s="3">
        <f>IFERROR(AVERAGEIFS($G$2:G314,$E$2:E314,Tabela13[[#This Row],[AwayTeam]],$GT$2:GT314,"&gt;="&amp;Tabela13[[#This Row],[Contagem_A]]-5),"")</f>
        <v>1.2</v>
      </c>
      <c r="GW315" s="3">
        <f>IFERROR(AVERAGEIFS($GQ$2:GQ314,$D$2:D314,Tabela13[[#This Row],[HomeTeam]],$GS$2:GS314,"&gt;="&amp;Tabela13[[#This Row],[Contagem_H]]-5),"")</f>
        <v>0.21600000000000003</v>
      </c>
    </row>
    <row r="316" spans="1:205" x14ac:dyDescent="0.25">
      <c r="A316" t="s">
        <v>127</v>
      </c>
      <c r="B316" t="s">
        <v>251</v>
      </c>
      <c r="C316" t="s">
        <v>132</v>
      </c>
      <c r="D316" t="s">
        <v>20</v>
      </c>
      <c r="E316" t="s">
        <v>23</v>
      </c>
      <c r="F316" s="3">
        <v>4</v>
      </c>
      <c r="G316" s="3">
        <v>0</v>
      </c>
      <c r="H316" s="3" t="str">
        <f t="shared" si="360"/>
        <v>H</v>
      </c>
      <c r="I316" s="3">
        <v>2.5499999999999998</v>
      </c>
      <c r="J316" s="3">
        <v>4</v>
      </c>
      <c r="K316" s="3">
        <v>2.4500000000000002</v>
      </c>
      <c r="L316" s="3">
        <v>1.33</v>
      </c>
      <c r="M316" s="3">
        <v>3.4</v>
      </c>
      <c r="N316" s="3">
        <f t="shared" si="289"/>
        <v>4</v>
      </c>
      <c r="O316" s="3">
        <f t="shared" si="290"/>
        <v>3</v>
      </c>
      <c r="P316" s="3">
        <f t="shared" si="291"/>
        <v>0</v>
      </c>
      <c r="Q316" s="3">
        <f t="shared" si="292"/>
        <v>5.0320128051220436E-2</v>
      </c>
      <c r="R316" s="3">
        <f t="shared" si="293"/>
        <v>4.5997346306943854E-2</v>
      </c>
      <c r="S316" s="3">
        <f t="shared" si="294"/>
        <v>2.678316326530612</v>
      </c>
      <c r="T316" s="3">
        <f t="shared" si="295"/>
        <v>4.2012805122048817</v>
      </c>
      <c r="U316" s="3">
        <f t="shared" si="296"/>
        <v>2.5732843137254902</v>
      </c>
      <c r="V316" s="3">
        <f t="shared" si="297"/>
        <v>1.3969257703081233</v>
      </c>
      <c r="W316" s="3">
        <f t="shared" si="298"/>
        <v>3.5710884353741492</v>
      </c>
      <c r="X316" s="4">
        <f t="shared" si="299"/>
        <v>0.39215686274509809</v>
      </c>
      <c r="Y316" s="4">
        <f t="shared" si="300"/>
        <v>0.25</v>
      </c>
      <c r="Z316" s="4">
        <f t="shared" si="301"/>
        <v>0.4081632653061224</v>
      </c>
      <c r="AA316" s="4">
        <f t="shared" si="302"/>
        <v>0.75187969924812026</v>
      </c>
      <c r="AB316" s="4">
        <f t="shared" si="303"/>
        <v>0.29411764705882354</v>
      </c>
      <c r="AC316" s="4">
        <f t="shared" si="304"/>
        <v>2.1960784313725492</v>
      </c>
      <c r="AD316" s="4">
        <f t="shared" si="305"/>
        <v>0.2040816326530612</v>
      </c>
      <c r="AE316" s="4">
        <f t="shared" si="306"/>
        <v>0.19607843137254904</v>
      </c>
      <c r="AF316" s="4">
        <f t="shared" si="307"/>
        <v>2.204081632653061</v>
      </c>
      <c r="AG316" s="4">
        <f>IFERROR(AVERAGE(Tabela13[[#This Row],[V1]],Tabela13[[#This Row],[V2]]),"")</f>
        <v>1.2000800320128051</v>
      </c>
      <c r="AH316" s="4">
        <f>IFERROR(AVERAGE(Tabela13[[#This Row],[V1]],Tabela13[[#This Row],[V3]]),"")</f>
        <v>1.1960784313725492</v>
      </c>
      <c r="AI316" s="4">
        <f>IFERROR(AVERAGE(Tabela13[[#This Row],[V1]],Tabela13[[#This Row],[V4]]),"")</f>
        <v>2.2000800320128051</v>
      </c>
      <c r="AJ316" s="4">
        <f>IFERROR(AVERAGE(Tabela13[[#This Row],[V2]],Tabela13[[#This Row],[V1]]),"")</f>
        <v>1.2000800320128051</v>
      </c>
      <c r="AK316" s="4">
        <f>IFERROR(AVERAGE(Tabela13[[#This Row],[V2]],Tabela13[[#This Row],[V3]]),"")</f>
        <v>0.20008003201280511</v>
      </c>
      <c r="AL316" s="4">
        <f>IFERROR(AVERAGE(Tabela13[[#This Row],[V2]],Tabela13[[#This Row],[V4]]),"")</f>
        <v>1.204081632653061</v>
      </c>
      <c r="AM316" s="4">
        <f>IFERROR(AVERAGE(Tabela13[[#This Row],[V3]],Tabela13[[#This Row],[V1]]),"")</f>
        <v>1.1960784313725492</v>
      </c>
      <c r="AN316" s="4">
        <f>IFERROR(AVERAGE(Tabela13[[#This Row],[V3]],Tabela13[[#This Row],[V2]]),"")</f>
        <v>0.20008003201280511</v>
      </c>
      <c r="AO316" s="4">
        <f>IFERROR(AVERAGE(Tabela13[[#This Row],[V3]],Tabela13[[#This Row],[V4]]),"")</f>
        <v>1.2000800320128051</v>
      </c>
      <c r="AP316" s="4">
        <f>IFERROR(AVERAGE(Tabela13[[#This Row],[V4]],Tabela13[[#This Row],[V1]]),"")</f>
        <v>2.2000800320128051</v>
      </c>
      <c r="AQ316" s="4">
        <f>IFERROR(AVERAGE(Tabela13[[#This Row],[V4]],Tabela13[[#This Row],[V2]]),"")</f>
        <v>1.204081632653061</v>
      </c>
      <c r="AR316" s="4">
        <f>IFERROR(AVERAGE(Tabela13[[#This Row],[V4]],Tabela13[[#This Row],[V3]]),"")</f>
        <v>1.2000800320128051</v>
      </c>
      <c r="AS316" s="4">
        <f>_xlfn.STDEV.S(Tabela13[[#This Row],[V1]:[V2]])</f>
        <v>1.4085544444764444</v>
      </c>
      <c r="AT316" s="4">
        <f>_xlfn.STDEV.S(Tabela13[[#This Row],[V1]],Tabela13[[#This Row],[V3]])</f>
        <v>1.4142135623730951</v>
      </c>
      <c r="AU316" s="4">
        <f>_xlfn.STDEV.S(Tabela13[[#This Row],[V1]],Tabela13[[#This Row],[V4]])</f>
        <v>5.659117896650751E-3</v>
      </c>
      <c r="AV316" s="4">
        <f>_xlfn.STDEV.S(Tabela13[[#This Row],[V2]],Tabela13[[#This Row],[V1]])</f>
        <v>1.4085544444764444</v>
      </c>
      <c r="AW316" s="4">
        <f>_xlfn.STDEV.S(Tabela13[[#This Row],[V2]],Tabela13[[#This Row],[V3]])</f>
        <v>5.659117896651006E-3</v>
      </c>
      <c r="AX316" s="4">
        <f>_xlfn.STDEV.S(Tabela13[[#This Row],[V42]],Tabela13[[#This Row],[V44]])</f>
        <v>2.8227680068495391</v>
      </c>
      <c r="AY316" s="4">
        <f>_xlfn.STDEV.S(Tabela13[[#This Row],[V3]],Tabela13[[#This Row],[V1]])</f>
        <v>1.4142135623730951</v>
      </c>
      <c r="AZ316" s="4">
        <f>_xlfn.STDEV.S(Tabela13[[#This Row],[V3]],Tabela13[[#This Row],[V2]])</f>
        <v>5.659117896651006E-3</v>
      </c>
      <c r="BA316" s="4">
        <f>_xlfn.STDEV.S(Tabela13[[#This Row],[V3]],Tabela13[[#This Row],[V4]])</f>
        <v>1.4198726802697457</v>
      </c>
      <c r="BB316" s="4">
        <f>_xlfn.STDEV.S(Tabela13[[#This Row],[V4]],Tabela13[[#This Row],[V1]])</f>
        <v>5.659117896650751E-3</v>
      </c>
      <c r="BC316" s="4">
        <f>_xlfn.STDEV.S(Tabela13[[#This Row],[V4]],Tabela13[[#This Row],[V2]])</f>
        <v>1.4142135623730949</v>
      </c>
      <c r="BD316" s="4">
        <f>_xlfn.STDEV.S(Tabela13[[#This Row],[V4]],Tabela13[[#This Row],[V3]])</f>
        <v>1.4198726802697457</v>
      </c>
      <c r="BE316" s="4">
        <f>Tabela13[[#This Row],[V17]]/Tabela13[[#This Row],[V5]]</f>
        <v>1.1737170912793047</v>
      </c>
      <c r="BF316" s="4">
        <f>Tabela13[[#This Row],[V18]]/Tabela13[[#This Row],[V6]]</f>
        <v>1.1823752734594728</v>
      </c>
      <c r="BG316" s="4">
        <f>Tabela13[[#This Row],[V19]]/Tabela13[[#This Row],[V7]]</f>
        <v>2.5722327434940392E-3</v>
      </c>
      <c r="BH316" s="4">
        <f>Tabela13[[#This Row],[V20]]/Tabela13[[#This Row],[V8]]</f>
        <v>1.1737170912793047</v>
      </c>
      <c r="BI316" s="4">
        <f>Tabela13[[#This Row],[V21]]/Tabela13[[#This Row],[V9]]</f>
        <v>2.8284271247461731E-2</v>
      </c>
      <c r="BJ316" s="4">
        <f>Tabela13[[#This Row],[V22]]/Tabela13[[#This Row],[V10]]</f>
        <v>2.3443327514513124</v>
      </c>
      <c r="BK316" s="4">
        <f>Tabela13[[#This Row],[V23]]/Tabela13[[#This Row],[V11]]</f>
        <v>1.1823752734594728</v>
      </c>
      <c r="BL316" s="4">
        <f>Tabela13[[#This Row],[V24]]/Tabela13[[#This Row],[V12]]</f>
        <v>2.8284271247461731E-2</v>
      </c>
      <c r="BM316" s="4">
        <f>Tabela13[[#This Row],[V25]]/Tabela13[[#This Row],[V13]]</f>
        <v>1.1831483254398447</v>
      </c>
      <c r="BN316" s="4">
        <f>Tabela13[[#This Row],[V26]]/Tabela13[[#This Row],[V14]]</f>
        <v>2.5722327434940392E-3</v>
      </c>
      <c r="BO316" s="4">
        <f>Tabela13[[#This Row],[V27]]/Tabela13[[#This Row],[V15]]</f>
        <v>1.1745163484115537</v>
      </c>
      <c r="BP316" s="4">
        <f>Tabela13[[#This Row],[V28]]/Tabela13[[#This Row],[V16]]</f>
        <v>1.1831483254398447</v>
      </c>
      <c r="BQ316" s="4">
        <f>Tabela13[[#This Row],[V1]]-Tabela13[[#This Row],[V2]]</f>
        <v>1.991996798719488</v>
      </c>
      <c r="BR316" s="4">
        <f>Tabela13[[#This Row],[V1]]-Tabela13[[#This Row],[V3]]</f>
        <v>2</v>
      </c>
      <c r="BS316" s="4">
        <f>Tabela13[[#This Row],[V1]]-Tabela13[[#This Row],[V4]]</f>
        <v>-8.0032012805117958E-3</v>
      </c>
      <c r="BT316" s="4">
        <f>Tabela13[[#This Row],[V2]]-Tabela13[[#This Row],[V1]]</f>
        <v>-1.991996798719488</v>
      </c>
      <c r="BU316" s="4">
        <f>Tabela13[[#This Row],[V2]]-Tabela13[[#This Row],[V3]]</f>
        <v>8.0032012805121566E-3</v>
      </c>
      <c r="BV316" s="4">
        <f>Tabela13[[#This Row],[V2]]-Tabela13[[#This Row],[V4]]</f>
        <v>-1.9999999999999998</v>
      </c>
      <c r="BW316" s="4">
        <f>AVERAGE(Tabela13[[#This Row],[V41]],Tabela13[[#This Row],[V42]])</f>
        <v>1.9959983993597441</v>
      </c>
      <c r="BX316" s="4">
        <f>AVERAGE(Tabela13[[#This Row],[V41]],Tabela13[[#This Row],[V43]])</f>
        <v>0.99199679871948809</v>
      </c>
      <c r="BY316" s="4">
        <f>AVERAGE(Tabela13[[#This Row],[V41]],Tabela13[[#This Row],[V44]])</f>
        <v>0</v>
      </c>
      <c r="BZ316" s="4">
        <f>AVERAGE(Tabela13[[#This Row],[V41]],Tabela13[[#This Row],[V45]])</f>
        <v>1</v>
      </c>
      <c r="CA316" s="4">
        <f>AVERAGE(Tabela13[[#This Row],[V41]],Tabela13[[#This Row],[V46]])</f>
        <v>-4.0016006402558979E-3</v>
      </c>
      <c r="CB316" s="4">
        <f>AVERAGE(Tabela13[[#This Row],[V42]],Tabela13[[#This Row],[V41]])</f>
        <v>1.9959983993597441</v>
      </c>
      <c r="CC316" s="4">
        <f>AVERAGE(Tabela13[[#This Row],[V42]],Tabela13[[#This Row],[V43]])</f>
        <v>0.9959983993597441</v>
      </c>
      <c r="CD316" s="4">
        <f>AVERAGE(Tabela13[[#This Row],[V42]],Tabela13[[#This Row],[V44]])</f>
        <v>4.0016006402560089E-3</v>
      </c>
      <c r="CE316" s="4">
        <f>AVERAGE(Tabela13[[#This Row],[V42]],Tabela13[[#This Row],[V45]])</f>
        <v>1.0040016006402561</v>
      </c>
      <c r="CF316" s="4">
        <f>AVERAGE(Tabela13[[#This Row],[V42]],Tabela13[[#This Row],[V46]])</f>
        <v>0</v>
      </c>
      <c r="CG316" s="4">
        <f>AVERAGE(Tabela13[[#This Row],[V43]],Tabela13[[#This Row],[V41]])</f>
        <v>0.99199679871948809</v>
      </c>
      <c r="CH316" s="4">
        <f>AVERAGE(Tabela13[[#This Row],[V43]],Tabela13[[#This Row],[V42]])</f>
        <v>0.9959983993597441</v>
      </c>
      <c r="CI316" s="4">
        <f>AVERAGE(Tabela13[[#This Row],[V43]],Tabela13[[#This Row],[V44]])</f>
        <v>-0.99999999999999989</v>
      </c>
      <c r="CJ316" s="4">
        <f>AVERAGE(Tabela13[[#This Row],[V43]],Tabela13[[#This Row],[V45]])</f>
        <v>1.8041124150158794E-16</v>
      </c>
      <c r="CK316" s="4">
        <f>AVERAGE(Tabela13[[#This Row],[V43]],Tabela13[[#This Row],[V46]])</f>
        <v>-1.0040016006402559</v>
      </c>
      <c r="CL316" s="4">
        <f>AVERAGE(Tabela13[[#This Row],[V44]],Tabela13[[#This Row],[V41]])</f>
        <v>0</v>
      </c>
      <c r="CM316" s="4">
        <f>AVERAGE(Tabela13[[#This Row],[V44]],Tabela13[[#This Row],[V42]])</f>
        <v>4.0016006402560089E-3</v>
      </c>
      <c r="CN316" s="4">
        <f>AVERAGE(Tabela13[[#This Row],[V44]],Tabela13[[#This Row],[V43]])</f>
        <v>-0.99999999999999989</v>
      </c>
      <c r="CO316" s="4">
        <f>AVERAGE(Tabela13[[#This Row],[V44]],Tabela13[[#This Row],[V45]])</f>
        <v>-0.99199679871948787</v>
      </c>
      <c r="CP316" s="4">
        <f>AVERAGE(Tabela13[[#This Row],[V44]],Tabela13[[#This Row],[V46]])</f>
        <v>-1.9959983993597439</v>
      </c>
      <c r="CQ316" s="4">
        <f>AVERAGE(Tabela13[[#This Row],[V45]],Tabela13[[#This Row],[V41]])</f>
        <v>1</v>
      </c>
      <c r="CR316" s="4">
        <f>AVERAGE(Tabela13[[#This Row],[V45]],Tabela13[[#This Row],[V42]])</f>
        <v>1.0040016006402561</v>
      </c>
      <c r="CS316" s="4">
        <f>AVERAGE(Tabela13[[#This Row],[V45]],Tabela13[[#This Row],[V43]])</f>
        <v>1.8041124150158794E-16</v>
      </c>
      <c r="CT316" s="4">
        <f>AVERAGE(Tabela13[[#This Row],[V45]],Tabela13[[#This Row],[V44]])</f>
        <v>-0.99199679871948787</v>
      </c>
      <c r="CU316" s="4">
        <f>AVERAGE(Tabela13[[#This Row],[V45]],Tabela13[[#This Row],[V46]])</f>
        <v>-0.99599839935974377</v>
      </c>
      <c r="CV316" s="4">
        <f>AVERAGE(Tabela13[[#This Row],[V46]],Tabela13[[#This Row],[V41]])</f>
        <v>-4.0016006402558979E-3</v>
      </c>
      <c r="CW316" s="4">
        <f>AVERAGE(Tabela13[[#This Row],[V46]],Tabela13[[#This Row],[V42]])</f>
        <v>0</v>
      </c>
      <c r="CX316" s="4">
        <f>AVERAGE(Tabela13[[#This Row],[V46]],Tabela13[[#This Row],[V43]])</f>
        <v>-1.0040016006402559</v>
      </c>
      <c r="CY316" s="4">
        <f>AVERAGE(Tabela13[[#This Row],[V46]],Tabela13[[#This Row],[V44]])</f>
        <v>-1.9959983993597439</v>
      </c>
      <c r="CZ316" s="4">
        <f>AVERAGE(Tabela13[[#This Row],[V46]],Tabela13[[#This Row],[V45]])</f>
        <v>-0.99599839935974377</v>
      </c>
      <c r="DA316" s="3">
        <f>_xlfn.STDEV.S(Tabela13[[#This Row],[V41]],Tabela13[[#This Row],[V42]])</f>
        <v>5.659117896650908E-3</v>
      </c>
      <c r="DB316" s="3">
        <f>_xlfn.STDEV.S(Tabela13[[#This Row],[V41]],Tabela13[[#This Row],[V43]])</f>
        <v>1.4142135623730951</v>
      </c>
      <c r="DC316" s="3">
        <f>_xlfn.STDEV.S(Tabela13[[#This Row],[V41]],Tabela13[[#This Row],[V44]])</f>
        <v>2.8171088889528884</v>
      </c>
      <c r="DD316" s="3">
        <f>_xlfn.STDEV.S(Tabela13[[#This Row],[V41]],Tabela13[[#This Row],[V45]])</f>
        <v>1.4028953265797934</v>
      </c>
      <c r="DE316" s="3">
        <f>_xlfn.STDEV.S(Tabela13[[#This Row],[V41]],Tabela13[[#This Row],[V46]])</f>
        <v>2.8227680068495391</v>
      </c>
      <c r="DF316" s="3">
        <f>_xlfn.STDEV.S(Tabela13[[#This Row],[V42]],Tabela13[[#This Row],[V41]])</f>
        <v>5.659117896650908E-3</v>
      </c>
      <c r="DG316" s="3">
        <f>_xlfn.STDEV.S(Tabela13[[#This Row],[V42]],Tabela13[[#This Row],[V43]])</f>
        <v>1.4198726802697457</v>
      </c>
      <c r="DH316" s="3">
        <f>_xlfn.STDEV.S(Tabela13[[#This Row],[V42]],Tabela13[[#This Row],[V44]])</f>
        <v>2.8227680068495391</v>
      </c>
      <c r="DI316" s="3">
        <f>_xlfn.STDEV.S(Tabela13[[#This Row],[V42]],Tabela13[[#This Row],[V45]])</f>
        <v>1.408554444476444</v>
      </c>
      <c r="DJ316" s="3">
        <f>_xlfn.STDEV.S(Tabela13[[#This Row],[V42]],Tabela13[[#This Row],[V46]])</f>
        <v>2.8284271247461898</v>
      </c>
      <c r="DK316" s="3">
        <f>_xlfn.STDEV.S(Tabela13[[#This Row],[V43]],Tabela13[[#This Row],[V41]])</f>
        <v>1.4142135623730951</v>
      </c>
      <c r="DL316" s="3">
        <f>_xlfn.STDEV.S(Tabela13[[#This Row],[V43]],Tabela13[[#This Row],[V42]])</f>
        <v>1.4198726802697457</v>
      </c>
      <c r="DM316" s="3">
        <f>_xlfn.STDEV.S(Tabela13[[#This Row],[V43]],Tabela13[[#This Row],[V44]])</f>
        <v>1.4028953265797937</v>
      </c>
      <c r="DN316" s="3">
        <f>_xlfn.STDEV.S(Tabela13[[#This Row],[V43]],Tabela13[[#This Row],[V45]])</f>
        <v>1.1318235793301757E-2</v>
      </c>
      <c r="DO316" s="3">
        <f>_xlfn.STDEV.S(Tabela13[[#This Row],[V43]],Tabela13[[#This Row],[V46]])</f>
        <v>1.408554444476444</v>
      </c>
      <c r="DP316" s="3">
        <f>_xlfn.STDEV.S(Tabela13[[#This Row],[V44]],Tabela13[[#This Row],[V41]])</f>
        <v>2.8171088889528884</v>
      </c>
      <c r="DQ316" s="3">
        <f>_xlfn.STDEV.S(Tabela13[[#This Row],[V44]],Tabela13[[#This Row],[V42]])</f>
        <v>2.8227680068495391</v>
      </c>
      <c r="DR316" s="3">
        <f>_xlfn.STDEV.S(Tabela13[[#This Row],[V44]],Tabela13[[#This Row],[V43]])</f>
        <v>1.4028953265797937</v>
      </c>
      <c r="DS316" s="3">
        <f>_xlfn.STDEV.S(Tabela13[[#This Row],[V44]],Tabela13[[#This Row],[V45]])</f>
        <v>1.4142135623730954</v>
      </c>
      <c r="DT316" s="3">
        <f>_xlfn.STDEV.S(Tabela13[[#This Row],[V44]],Tabela13[[#This Row],[V46]])</f>
        <v>5.659117896650751E-3</v>
      </c>
      <c r="DU316" s="3">
        <f>_xlfn.STDEV.S(Tabela13[[#This Row],[V45]],Tabela13[[#This Row],[V41]])</f>
        <v>1.4028953265797934</v>
      </c>
      <c r="DV316" s="3">
        <f>_xlfn.STDEV.S(Tabela13[[#This Row],[V45]],Tabela13[[#This Row],[V42]])</f>
        <v>1.408554444476444</v>
      </c>
      <c r="DW316" s="3">
        <f>_xlfn.STDEV.S(Tabela13[[#This Row],[V45]],Tabela13[[#This Row],[V43]])</f>
        <v>1.1318235793301757E-2</v>
      </c>
      <c r="DX316" s="3">
        <f>_xlfn.STDEV.S(Tabela13[[#This Row],[V45]],Tabela13[[#This Row],[V44]])</f>
        <v>1.4142135623730954</v>
      </c>
      <c r="DY316" s="3">
        <f>_xlfn.STDEV.S(Tabela13[[#This Row],[V45]],Tabela13[[#This Row],[V46]])</f>
        <v>1.4198726802697459</v>
      </c>
      <c r="DZ316" s="3">
        <f>_xlfn.STDEV.S(Tabela13[[#This Row],[V46]],Tabela13[[#This Row],[V41]])</f>
        <v>2.8227680068495391</v>
      </c>
      <c r="EA316" s="3">
        <f>_xlfn.STDEV.S(Tabela13[[#This Row],[V46]],Tabela13[[#This Row],[V42]])</f>
        <v>2.8284271247461898</v>
      </c>
      <c r="EB316" s="3">
        <f>_xlfn.STDEV.S(Tabela13[[#This Row],[V46]],Tabela13[[#This Row],[V43]])</f>
        <v>1.408554444476444</v>
      </c>
      <c r="EC316" s="3">
        <f>_xlfn.STDEV.S(Tabela13[[#This Row],[V46]],Tabela13[[#This Row],[V44]])</f>
        <v>5.659117896650751E-3</v>
      </c>
      <c r="ED316" s="3">
        <f>_xlfn.STDEV.S(Tabela13[[#This Row],[V46]],Tabela13[[#This Row],[V45]])</f>
        <v>1.4198726802697459</v>
      </c>
      <c r="EE316" s="3">
        <f t="shared" si="308"/>
        <v>2.8352316807799954E-3</v>
      </c>
      <c r="EF316" s="3">
        <f t="shared" si="309"/>
        <v>1.4256231110812279</v>
      </c>
      <c r="EG316" s="3" t="str">
        <f t="shared" si="310"/>
        <v/>
      </c>
      <c r="EH316" s="3">
        <f t="shared" si="311"/>
        <v>1.4028953265797934</v>
      </c>
      <c r="EI316" s="3">
        <f t="shared" si="312"/>
        <v>-705.40972491173591</v>
      </c>
      <c r="EJ316" s="3">
        <f t="shared" si="313"/>
        <v>2.8352316807799954E-3</v>
      </c>
      <c r="EK316" s="3">
        <f t="shared" si="314"/>
        <v>1.4255772711908774</v>
      </c>
      <c r="EL316" s="3">
        <f t="shared" si="315"/>
        <v>705.40972491171635</v>
      </c>
      <c r="EM316" s="3">
        <f t="shared" si="316"/>
        <v>1.4029404371250034</v>
      </c>
      <c r="EN316" s="3" t="str">
        <f t="shared" si="317"/>
        <v/>
      </c>
      <c r="EO316" s="3">
        <f t="shared" si="318"/>
        <v>1.4256231110812279</v>
      </c>
      <c r="EP316" s="3">
        <f t="shared" si="319"/>
        <v>1.4255772711908774</v>
      </c>
      <c r="EQ316" s="3">
        <f t="shared" si="320"/>
        <v>-1.4028953265797939</v>
      </c>
      <c r="ER316" s="3">
        <f t="shared" si="321"/>
        <v>62735756924560.25</v>
      </c>
      <c r="ES316" s="3" t="str">
        <f t="shared" si="322"/>
        <v/>
      </c>
      <c r="ET316" s="3" t="str">
        <f t="shared" si="323"/>
        <v/>
      </c>
      <c r="EU316" s="3" t="str">
        <f t="shared" si="324"/>
        <v/>
      </c>
      <c r="EV316" s="3">
        <f t="shared" si="325"/>
        <v>-1.4028953265797939</v>
      </c>
      <c r="EW316" s="3">
        <f t="shared" si="326"/>
        <v>-1.4256231110812283</v>
      </c>
      <c r="EX316" s="3">
        <f t="shared" si="327"/>
        <v>-2.8352316807799174E-3</v>
      </c>
      <c r="EY316" s="3">
        <f t="shared" si="328"/>
        <v>1.4028953265797934</v>
      </c>
      <c r="EZ316" s="3">
        <f t="shared" si="329"/>
        <v>1.4029404371250034</v>
      </c>
      <c r="FA316" s="3">
        <f t="shared" si="330"/>
        <v>62735756924560.25</v>
      </c>
      <c r="FB316" s="3">
        <f t="shared" si="331"/>
        <v>-1.4256231110812283</v>
      </c>
      <c r="FC316" s="3">
        <f t="shared" si="332"/>
        <v>-1.4255772711908781</v>
      </c>
      <c r="FD316" s="3">
        <f t="shared" si="333"/>
        <v>-705.40972491173591</v>
      </c>
      <c r="FE316" s="3" t="str">
        <f t="shared" si="334"/>
        <v/>
      </c>
      <c r="FF316" s="3">
        <f t="shared" si="335"/>
        <v>-1.4029404371250036</v>
      </c>
      <c r="FG316" s="3">
        <f t="shared" si="336"/>
        <v>-2.8352316807799174E-3</v>
      </c>
      <c r="FH316" s="3">
        <f t="shared" si="337"/>
        <v>-1.4255772711908781</v>
      </c>
      <c r="FI316" s="4">
        <f t="shared" si="338"/>
        <v>1.6326530612244896</v>
      </c>
      <c r="FJ316" s="4">
        <f t="shared" si="339"/>
        <v>0</v>
      </c>
      <c r="FK316" s="4">
        <f t="shared" si="340"/>
        <v>1.358129345651967</v>
      </c>
      <c r="FL316" s="4">
        <f t="shared" si="341"/>
        <v>1.4038479855224306</v>
      </c>
      <c r="FM316" s="4">
        <f>Tabela13[[#This Row],[V139]]-Tabela13[[#This Row],[V140]]</f>
        <v>-4.5718639870463651E-2</v>
      </c>
      <c r="FN316" s="4">
        <f>Tabela13[[#This Row],[V1]]-Tabela13[[#This Row],[V2]]/2</f>
        <v>2.0940376150460187</v>
      </c>
      <c r="FO316" s="4">
        <f>Tabela13[[#This Row],[V1]]-Tabela13[[#This Row],[V3]]/2</f>
        <v>2.0980392156862746</v>
      </c>
      <c r="FP316" s="4">
        <f>Tabela13[[#This Row],[V1]]-Tabela13[[#This Row],[V4]]/2</f>
        <v>1.0940376150460187</v>
      </c>
      <c r="FQ316" s="4">
        <f>Tabela13[[#This Row],[V2]]-Tabela13[[#This Row],[V1]]/2</f>
        <v>-0.89395758303321338</v>
      </c>
      <c r="FR316" s="4">
        <f>Tabela13[[#This Row],[V2]]-Tabela13[[#This Row],[V3]]/2</f>
        <v>0.10604241696678668</v>
      </c>
      <c r="FS316" s="4">
        <f>Tabela13[[#This Row],[V2]]-Tabela13[[#This Row],[V4]]/2</f>
        <v>-0.89795918367346927</v>
      </c>
      <c r="FT316" s="4">
        <f t="shared" si="342"/>
        <v>1.1252724562664911</v>
      </c>
      <c r="FU316" s="4">
        <f t="shared" si="343"/>
        <v>1.1260144038157613</v>
      </c>
      <c r="FV316" s="4">
        <f t="shared" si="344"/>
        <v>0.83027533110244012</v>
      </c>
      <c r="FW316" s="4">
        <f t="shared" si="345"/>
        <v>-0.72946670202437103</v>
      </c>
      <c r="FX316" s="4">
        <f t="shared" si="346"/>
        <v>0.10564759530216718</v>
      </c>
      <c r="FY316" s="4">
        <f t="shared" si="347"/>
        <v>-0.73168643409421563</v>
      </c>
      <c r="FZ316" s="4">
        <f t="shared" si="348"/>
        <v>202.54904212796836</v>
      </c>
      <c r="GA316" s="4">
        <f t="shared" si="349"/>
        <v>202.68259268683704</v>
      </c>
      <c r="GB316" s="4">
        <f t="shared" si="350"/>
        <v>149.44955959843921</v>
      </c>
      <c r="GC316" s="4">
        <f t="shared" si="351"/>
        <v>-131.30400636438679</v>
      </c>
      <c r="GD316" s="4">
        <f t="shared" si="352"/>
        <v>19.016567154390092</v>
      </c>
      <c r="GE316" s="4">
        <f t="shared" si="353"/>
        <v>-131.7035581369588</v>
      </c>
      <c r="GF316" s="4">
        <f>Tabela13[[#This Row],[V1]]-Tabela13[[#This Row],[V2]]/Tabela13[[#This Row],[V2]]</f>
        <v>1.1960784313725492</v>
      </c>
      <c r="GG316" s="4">
        <f>Tabela13[[#This Row],[V1]]-Tabela13[[#This Row],[V3]]/Tabela13[[#This Row],[V3]]</f>
        <v>1.1960784313725492</v>
      </c>
      <c r="GH316" s="4">
        <f>Tabela13[[#This Row],[V1]]-Tabela13[[#This Row],[V4]]/Tabela13[[#This Row],[V4]]</f>
        <v>1.1960784313725492</v>
      </c>
      <c r="GI316" s="4">
        <f>Tabela13[[#This Row],[V2]]-Tabela13[[#This Row],[V1]]/Tabela13[[#This Row],[V1]]</f>
        <v>-0.79591836734693877</v>
      </c>
      <c r="GJ316" s="4">
        <f>Tabela13[[#This Row],[V2]]-Tabela13[[#This Row],[V3]]/Tabela13[[#This Row],[V3]]</f>
        <v>-0.79591836734693877</v>
      </c>
      <c r="GK316" s="4">
        <f>Tabela13[[#This Row],[V2]]-Tabela13[[#This Row],[V4]]/Tabela13[[#This Row],[V4]]</f>
        <v>-0.79591836734693877</v>
      </c>
      <c r="GL316" s="4">
        <f t="shared" si="354"/>
        <v>1.1547097833410693</v>
      </c>
      <c r="GM316" s="4">
        <f t="shared" si="355"/>
        <v>1.2000800320128051</v>
      </c>
      <c r="GN316" s="4">
        <f t="shared" si="356"/>
        <v>0.9621939808500608</v>
      </c>
      <c r="GO316" s="3">
        <f t="shared" si="357"/>
        <v>1</v>
      </c>
      <c r="GP316" s="3">
        <v>100</v>
      </c>
      <c r="GQ316" s="3">
        <f t="shared" si="358"/>
        <v>1.5499999999999998</v>
      </c>
      <c r="GR316" s="3">
        <f t="shared" si="359"/>
        <v>154.99999999999997</v>
      </c>
      <c r="GS316" s="34">
        <f>COUNTIF($D$2:D315,Tabela13[[#This Row],[HomeTeam]])</f>
        <v>16</v>
      </c>
      <c r="GT316" s="34">
        <f>COUNTIF($E$2:E315,Tabela13[[#This Row],[AwayTeam]])</f>
        <v>15</v>
      </c>
      <c r="GU316" s="3">
        <f>IFERROR(AVERAGEIFS($AD$2:AD315,$D$2:D315,Tabela13[[#This Row],[HomeTeam]],$GS$2:GS315,"&gt;="&amp;Tabela13[[#This Row],[Contagem_H]]-5),"")</f>
        <v>1.125132715553854</v>
      </c>
      <c r="GV316" s="3">
        <f>IFERROR(AVERAGEIFS($G$2:G315,$E$2:E315,Tabela13[[#This Row],[AwayTeam]],$GT$2:GT315,"&gt;="&amp;Tabela13[[#This Row],[Contagem_A]]-5),"")</f>
        <v>1.8</v>
      </c>
      <c r="GW316" s="3">
        <f>IFERROR(AVERAGEIFS($GQ$2:GQ315,$D$2:D315,Tabela13[[#This Row],[HomeTeam]],$GS$2:GS315,"&gt;="&amp;Tabela13[[#This Row],[Contagem_H]]-5),"")</f>
        <v>-0.28799999999999998</v>
      </c>
    </row>
    <row r="317" spans="1:205" x14ac:dyDescent="0.25">
      <c r="A317" t="s">
        <v>127</v>
      </c>
      <c r="B317" t="s">
        <v>251</v>
      </c>
      <c r="C317" t="s">
        <v>134</v>
      </c>
      <c r="D317" t="s">
        <v>22</v>
      </c>
      <c r="E317" t="s">
        <v>135</v>
      </c>
      <c r="F317" s="3">
        <v>2</v>
      </c>
      <c r="G317" s="3">
        <v>0</v>
      </c>
      <c r="H317" s="3" t="str">
        <f t="shared" si="360"/>
        <v>H</v>
      </c>
      <c r="I317" s="3">
        <v>1.5</v>
      </c>
      <c r="J317" s="3">
        <v>4.75</v>
      </c>
      <c r="K317" s="3">
        <v>6</v>
      </c>
      <c r="L317" s="3">
        <v>1.5</v>
      </c>
      <c r="M317" s="3">
        <v>2.63</v>
      </c>
      <c r="N317" s="3">
        <f t="shared" si="289"/>
        <v>2</v>
      </c>
      <c r="O317" s="3">
        <f t="shared" si="290"/>
        <v>3</v>
      </c>
      <c r="P317" s="3">
        <f t="shared" si="291"/>
        <v>0</v>
      </c>
      <c r="Q317" s="3">
        <f t="shared" si="292"/>
        <v>4.3859649122806932E-2</v>
      </c>
      <c r="R317" s="3">
        <f t="shared" si="293"/>
        <v>4.6894803548795938E-2</v>
      </c>
      <c r="S317" s="3">
        <f t="shared" si="294"/>
        <v>1.5657894736842104</v>
      </c>
      <c r="T317" s="3">
        <f t="shared" si="295"/>
        <v>4.958333333333333</v>
      </c>
      <c r="U317" s="3">
        <f t="shared" si="296"/>
        <v>6.2631578947368416</v>
      </c>
      <c r="V317" s="3">
        <f t="shared" si="297"/>
        <v>1.5657894736842104</v>
      </c>
      <c r="W317" s="3">
        <f t="shared" si="298"/>
        <v>2.745350877192982</v>
      </c>
      <c r="X317" s="4">
        <f t="shared" si="299"/>
        <v>0.66666666666666663</v>
      </c>
      <c r="Y317" s="4">
        <f t="shared" si="300"/>
        <v>0.21052631578947367</v>
      </c>
      <c r="Z317" s="4">
        <f t="shared" si="301"/>
        <v>0.16666666666666666</v>
      </c>
      <c r="AA317" s="4">
        <f t="shared" si="302"/>
        <v>0.66666666666666663</v>
      </c>
      <c r="AB317" s="4">
        <f t="shared" si="303"/>
        <v>0.38022813688212931</v>
      </c>
      <c r="AC317" s="4">
        <f t="shared" si="304"/>
        <v>1.3333333333333333</v>
      </c>
      <c r="AD317" s="4">
        <f t="shared" si="305"/>
        <v>8.3333333333333329E-2</v>
      </c>
      <c r="AE317" s="4">
        <f t="shared" si="306"/>
        <v>0.33333333333333331</v>
      </c>
      <c r="AF317" s="4">
        <f t="shared" si="307"/>
        <v>1.0833333333333333</v>
      </c>
      <c r="AG317" s="4">
        <f>IFERROR(AVERAGE(Tabela13[[#This Row],[V1]],Tabela13[[#This Row],[V2]]),"")</f>
        <v>0.70833333333333326</v>
      </c>
      <c r="AH317" s="4">
        <f>IFERROR(AVERAGE(Tabela13[[#This Row],[V1]],Tabela13[[#This Row],[V3]]),"")</f>
        <v>0.83333333333333326</v>
      </c>
      <c r="AI317" s="4">
        <f>IFERROR(AVERAGE(Tabela13[[#This Row],[V1]],Tabela13[[#This Row],[V4]]),"")</f>
        <v>1.2083333333333333</v>
      </c>
      <c r="AJ317" s="4">
        <f>IFERROR(AVERAGE(Tabela13[[#This Row],[V2]],Tabela13[[#This Row],[V1]]),"")</f>
        <v>0.70833333333333326</v>
      </c>
      <c r="AK317" s="4">
        <f>IFERROR(AVERAGE(Tabela13[[#This Row],[V2]],Tabela13[[#This Row],[V3]]),"")</f>
        <v>0.20833333333333331</v>
      </c>
      <c r="AL317" s="4">
        <f>IFERROR(AVERAGE(Tabela13[[#This Row],[V2]],Tabela13[[#This Row],[V4]]),"")</f>
        <v>0.58333333333333326</v>
      </c>
      <c r="AM317" s="4">
        <f>IFERROR(AVERAGE(Tabela13[[#This Row],[V3]],Tabela13[[#This Row],[V1]]),"")</f>
        <v>0.83333333333333326</v>
      </c>
      <c r="AN317" s="4">
        <f>IFERROR(AVERAGE(Tabela13[[#This Row],[V3]],Tabela13[[#This Row],[V2]]),"")</f>
        <v>0.20833333333333331</v>
      </c>
      <c r="AO317" s="4">
        <f>IFERROR(AVERAGE(Tabela13[[#This Row],[V3]],Tabela13[[#This Row],[V4]]),"")</f>
        <v>0.70833333333333326</v>
      </c>
      <c r="AP317" s="4">
        <f>IFERROR(AVERAGE(Tabela13[[#This Row],[V4]],Tabela13[[#This Row],[V1]]),"")</f>
        <v>1.2083333333333333</v>
      </c>
      <c r="AQ317" s="4">
        <f>IFERROR(AVERAGE(Tabela13[[#This Row],[V4]],Tabela13[[#This Row],[V2]]),"")</f>
        <v>0.58333333333333326</v>
      </c>
      <c r="AR317" s="4">
        <f>IFERROR(AVERAGE(Tabela13[[#This Row],[V4]],Tabela13[[#This Row],[V3]]),"")</f>
        <v>0.70833333333333326</v>
      </c>
      <c r="AS317" s="4">
        <f>_xlfn.STDEV.S(Tabela13[[#This Row],[V1]:[V2]])</f>
        <v>0.88388347648318444</v>
      </c>
      <c r="AT317" s="4">
        <f>_xlfn.STDEV.S(Tabela13[[#This Row],[V1]],Tabela13[[#This Row],[V3]])</f>
        <v>0.70710678118654768</v>
      </c>
      <c r="AU317" s="4">
        <f>_xlfn.STDEV.S(Tabela13[[#This Row],[V1]],Tabela13[[#This Row],[V4]])</f>
        <v>0.17677669529663689</v>
      </c>
      <c r="AV317" s="4">
        <f>_xlfn.STDEV.S(Tabela13[[#This Row],[V2]],Tabela13[[#This Row],[V1]])</f>
        <v>0.88388347648318444</v>
      </c>
      <c r="AW317" s="4">
        <f>_xlfn.STDEV.S(Tabela13[[#This Row],[V2]],Tabela13[[#This Row],[V3]])</f>
        <v>0.17677669529663692</v>
      </c>
      <c r="AX317" s="4">
        <f>_xlfn.STDEV.S(Tabela13[[#This Row],[V42]],Tabela13[[#This Row],[V44]])</f>
        <v>1.5909902576697319</v>
      </c>
      <c r="AY317" s="4">
        <f>_xlfn.STDEV.S(Tabela13[[#This Row],[V3]],Tabela13[[#This Row],[V1]])</f>
        <v>0.70710678118654768</v>
      </c>
      <c r="AZ317" s="4">
        <f>_xlfn.STDEV.S(Tabela13[[#This Row],[V3]],Tabela13[[#This Row],[V2]])</f>
        <v>0.17677669529663692</v>
      </c>
      <c r="BA317" s="4">
        <f>_xlfn.STDEV.S(Tabela13[[#This Row],[V3]],Tabela13[[#This Row],[V4]])</f>
        <v>0.5303300858899106</v>
      </c>
      <c r="BB317" s="4">
        <f>_xlfn.STDEV.S(Tabela13[[#This Row],[V4]],Tabela13[[#This Row],[V1]])</f>
        <v>0.17677669529663689</v>
      </c>
      <c r="BC317" s="4">
        <f>_xlfn.STDEV.S(Tabela13[[#This Row],[V4]],Tabela13[[#This Row],[V2]])</f>
        <v>0.70710678118654757</v>
      </c>
      <c r="BD317" s="4">
        <f>_xlfn.STDEV.S(Tabela13[[#This Row],[V4]],Tabela13[[#This Row],[V3]])</f>
        <v>0.5303300858899106</v>
      </c>
      <c r="BE317" s="4">
        <f>Tabela13[[#This Row],[V17]]/Tabela13[[#This Row],[V5]]</f>
        <v>1.2478354962115545</v>
      </c>
      <c r="BF317" s="4">
        <f>Tabela13[[#This Row],[V18]]/Tabela13[[#This Row],[V6]]</f>
        <v>0.84852813742385724</v>
      </c>
      <c r="BG317" s="4">
        <f>Tabela13[[#This Row],[V19]]/Tabela13[[#This Row],[V7]]</f>
        <v>0.14629795472825122</v>
      </c>
      <c r="BH317" s="4">
        <f>Tabela13[[#This Row],[V20]]/Tabela13[[#This Row],[V8]]</f>
        <v>1.2478354962115545</v>
      </c>
      <c r="BI317" s="4">
        <f>Tabela13[[#This Row],[V21]]/Tabela13[[#This Row],[V9]]</f>
        <v>0.84852813742385724</v>
      </c>
      <c r="BJ317" s="4">
        <f>Tabela13[[#This Row],[V22]]/Tabela13[[#This Row],[V10]]</f>
        <v>2.7274118702909691</v>
      </c>
      <c r="BK317" s="4">
        <f>Tabela13[[#This Row],[V23]]/Tabela13[[#This Row],[V11]]</f>
        <v>0.84852813742385724</v>
      </c>
      <c r="BL317" s="4">
        <f>Tabela13[[#This Row],[V24]]/Tabela13[[#This Row],[V12]]</f>
        <v>0.84852813742385724</v>
      </c>
      <c r="BM317" s="4">
        <f>Tabela13[[#This Row],[V25]]/Tabela13[[#This Row],[V13]]</f>
        <v>0.74870129772693272</v>
      </c>
      <c r="BN317" s="4">
        <f>Tabela13[[#This Row],[V26]]/Tabela13[[#This Row],[V14]]</f>
        <v>0.14629795472825122</v>
      </c>
      <c r="BO317" s="4">
        <f>Tabela13[[#This Row],[V27]]/Tabela13[[#This Row],[V15]]</f>
        <v>1.2121830534626532</v>
      </c>
      <c r="BP317" s="4">
        <f>Tabela13[[#This Row],[V28]]/Tabela13[[#This Row],[V16]]</f>
        <v>0.74870129772693272</v>
      </c>
      <c r="BQ317" s="4">
        <f>Tabela13[[#This Row],[V1]]-Tabela13[[#This Row],[V2]]</f>
        <v>1.25</v>
      </c>
      <c r="BR317" s="4">
        <f>Tabela13[[#This Row],[V1]]-Tabela13[[#This Row],[V3]]</f>
        <v>1</v>
      </c>
      <c r="BS317" s="4">
        <f>Tabela13[[#This Row],[V1]]-Tabela13[[#This Row],[V4]]</f>
        <v>0.25</v>
      </c>
      <c r="BT317" s="4">
        <f>Tabela13[[#This Row],[V2]]-Tabela13[[#This Row],[V1]]</f>
        <v>-1.25</v>
      </c>
      <c r="BU317" s="4">
        <f>Tabela13[[#This Row],[V2]]-Tabela13[[#This Row],[V3]]</f>
        <v>-0.25</v>
      </c>
      <c r="BV317" s="4">
        <f>Tabela13[[#This Row],[V2]]-Tabela13[[#This Row],[V4]]</f>
        <v>-0.99999999999999989</v>
      </c>
      <c r="BW317" s="4">
        <f>AVERAGE(Tabela13[[#This Row],[V41]],Tabela13[[#This Row],[V42]])</f>
        <v>1.125</v>
      </c>
      <c r="BX317" s="4">
        <f>AVERAGE(Tabela13[[#This Row],[V41]],Tabela13[[#This Row],[V43]])</f>
        <v>0.75</v>
      </c>
      <c r="BY317" s="4">
        <f>AVERAGE(Tabela13[[#This Row],[V41]],Tabela13[[#This Row],[V44]])</f>
        <v>0</v>
      </c>
      <c r="BZ317" s="4">
        <f>AVERAGE(Tabela13[[#This Row],[V41]],Tabela13[[#This Row],[V45]])</f>
        <v>0.5</v>
      </c>
      <c r="CA317" s="4">
        <f>AVERAGE(Tabela13[[#This Row],[V41]],Tabela13[[#This Row],[V46]])</f>
        <v>0.12500000000000006</v>
      </c>
      <c r="CB317" s="4">
        <f>AVERAGE(Tabela13[[#This Row],[V42]],Tabela13[[#This Row],[V41]])</f>
        <v>1.125</v>
      </c>
      <c r="CC317" s="4">
        <f>AVERAGE(Tabela13[[#This Row],[V42]],Tabela13[[#This Row],[V43]])</f>
        <v>0.625</v>
      </c>
      <c r="CD317" s="4">
        <f>AVERAGE(Tabela13[[#This Row],[V42]],Tabela13[[#This Row],[V44]])</f>
        <v>-0.125</v>
      </c>
      <c r="CE317" s="4">
        <f>AVERAGE(Tabela13[[#This Row],[V42]],Tabela13[[#This Row],[V45]])</f>
        <v>0.375</v>
      </c>
      <c r="CF317" s="4">
        <f>AVERAGE(Tabela13[[#This Row],[V42]],Tabela13[[#This Row],[V46]])</f>
        <v>0</v>
      </c>
      <c r="CG317" s="4">
        <f>AVERAGE(Tabela13[[#This Row],[V43]],Tabela13[[#This Row],[V41]])</f>
        <v>0.75</v>
      </c>
      <c r="CH317" s="4">
        <f>AVERAGE(Tabela13[[#This Row],[V43]],Tabela13[[#This Row],[V42]])</f>
        <v>0.625</v>
      </c>
      <c r="CI317" s="4">
        <f>AVERAGE(Tabela13[[#This Row],[V43]],Tabela13[[#This Row],[V44]])</f>
        <v>-0.5</v>
      </c>
      <c r="CJ317" s="4">
        <f>AVERAGE(Tabela13[[#This Row],[V43]],Tabela13[[#This Row],[V45]])</f>
        <v>0</v>
      </c>
      <c r="CK317" s="4">
        <f>AVERAGE(Tabela13[[#This Row],[V43]],Tabela13[[#This Row],[V46]])</f>
        <v>-0.37499999999999994</v>
      </c>
      <c r="CL317" s="4">
        <f>AVERAGE(Tabela13[[#This Row],[V44]],Tabela13[[#This Row],[V41]])</f>
        <v>0</v>
      </c>
      <c r="CM317" s="4">
        <f>AVERAGE(Tabela13[[#This Row],[V44]],Tabela13[[#This Row],[V42]])</f>
        <v>-0.125</v>
      </c>
      <c r="CN317" s="4">
        <f>AVERAGE(Tabela13[[#This Row],[V44]],Tabela13[[#This Row],[V43]])</f>
        <v>-0.5</v>
      </c>
      <c r="CO317" s="4">
        <f>AVERAGE(Tabela13[[#This Row],[V44]],Tabela13[[#This Row],[V45]])</f>
        <v>-0.75</v>
      </c>
      <c r="CP317" s="4">
        <f>AVERAGE(Tabela13[[#This Row],[V44]],Tabela13[[#This Row],[V46]])</f>
        <v>-1.125</v>
      </c>
      <c r="CQ317" s="4">
        <f>AVERAGE(Tabela13[[#This Row],[V45]],Tabela13[[#This Row],[V41]])</f>
        <v>0.5</v>
      </c>
      <c r="CR317" s="4">
        <f>AVERAGE(Tabela13[[#This Row],[V45]],Tabela13[[#This Row],[V42]])</f>
        <v>0.375</v>
      </c>
      <c r="CS317" s="4">
        <f>AVERAGE(Tabela13[[#This Row],[V45]],Tabela13[[#This Row],[V43]])</f>
        <v>0</v>
      </c>
      <c r="CT317" s="4">
        <f>AVERAGE(Tabela13[[#This Row],[V45]],Tabela13[[#This Row],[V44]])</f>
        <v>-0.75</v>
      </c>
      <c r="CU317" s="4">
        <f>AVERAGE(Tabela13[[#This Row],[V45]],Tabela13[[#This Row],[V46]])</f>
        <v>-0.625</v>
      </c>
      <c r="CV317" s="4">
        <f>AVERAGE(Tabela13[[#This Row],[V46]],Tabela13[[#This Row],[V41]])</f>
        <v>0.12500000000000006</v>
      </c>
      <c r="CW317" s="4">
        <f>AVERAGE(Tabela13[[#This Row],[V46]],Tabela13[[#This Row],[V42]])</f>
        <v>0</v>
      </c>
      <c r="CX317" s="4">
        <f>AVERAGE(Tabela13[[#This Row],[V46]],Tabela13[[#This Row],[V43]])</f>
        <v>-0.37499999999999994</v>
      </c>
      <c r="CY317" s="4">
        <f>AVERAGE(Tabela13[[#This Row],[V46]],Tabela13[[#This Row],[V44]])</f>
        <v>-1.125</v>
      </c>
      <c r="CZ317" s="4">
        <f>AVERAGE(Tabela13[[#This Row],[V46]],Tabela13[[#This Row],[V45]])</f>
        <v>-0.625</v>
      </c>
      <c r="DA317" s="3">
        <f>_xlfn.STDEV.S(Tabela13[[#This Row],[V41]],Tabela13[[#This Row],[V42]])</f>
        <v>0.17677669529663689</v>
      </c>
      <c r="DB317" s="3">
        <f>_xlfn.STDEV.S(Tabela13[[#This Row],[V41]],Tabela13[[#This Row],[V43]])</f>
        <v>0.70710678118654757</v>
      </c>
      <c r="DC317" s="3">
        <f>_xlfn.STDEV.S(Tabela13[[#This Row],[V41]],Tabela13[[#This Row],[V44]])</f>
        <v>1.7677669529663689</v>
      </c>
      <c r="DD317" s="3">
        <f>_xlfn.STDEV.S(Tabela13[[#This Row],[V41]],Tabela13[[#This Row],[V45]])</f>
        <v>1.0606601717798212</v>
      </c>
      <c r="DE317" s="3">
        <f>_xlfn.STDEV.S(Tabela13[[#This Row],[V41]],Tabela13[[#This Row],[V46]])</f>
        <v>1.5909902576697319</v>
      </c>
      <c r="DF317" s="3">
        <f>_xlfn.STDEV.S(Tabela13[[#This Row],[V42]],Tabela13[[#This Row],[V41]])</f>
        <v>0.17677669529663689</v>
      </c>
      <c r="DG317" s="3">
        <f>_xlfn.STDEV.S(Tabela13[[#This Row],[V42]],Tabela13[[#This Row],[V43]])</f>
        <v>0.5303300858899106</v>
      </c>
      <c r="DH317" s="3">
        <f>_xlfn.STDEV.S(Tabela13[[#This Row],[V42]],Tabela13[[#This Row],[V44]])</f>
        <v>1.5909902576697319</v>
      </c>
      <c r="DI317" s="3">
        <f>_xlfn.STDEV.S(Tabela13[[#This Row],[V42]],Tabela13[[#This Row],[V45]])</f>
        <v>0.88388347648318444</v>
      </c>
      <c r="DJ317" s="3">
        <f>_xlfn.STDEV.S(Tabela13[[#This Row],[V42]],Tabela13[[#This Row],[V46]])</f>
        <v>1.4142135623730949</v>
      </c>
      <c r="DK317" s="3">
        <f>_xlfn.STDEV.S(Tabela13[[#This Row],[V43]],Tabela13[[#This Row],[V41]])</f>
        <v>0.70710678118654757</v>
      </c>
      <c r="DL317" s="3">
        <f>_xlfn.STDEV.S(Tabela13[[#This Row],[V43]],Tabela13[[#This Row],[V42]])</f>
        <v>0.5303300858899106</v>
      </c>
      <c r="DM317" s="3">
        <f>_xlfn.STDEV.S(Tabela13[[#This Row],[V43]],Tabela13[[#This Row],[V44]])</f>
        <v>1.0606601717798212</v>
      </c>
      <c r="DN317" s="3">
        <f>_xlfn.STDEV.S(Tabela13[[#This Row],[V43]],Tabela13[[#This Row],[V45]])</f>
        <v>0.35355339059327379</v>
      </c>
      <c r="DO317" s="3">
        <f>_xlfn.STDEV.S(Tabela13[[#This Row],[V43]],Tabela13[[#This Row],[V46]])</f>
        <v>0.88388347648318433</v>
      </c>
      <c r="DP317" s="3">
        <f>_xlfn.STDEV.S(Tabela13[[#This Row],[V44]],Tabela13[[#This Row],[V41]])</f>
        <v>1.7677669529663689</v>
      </c>
      <c r="DQ317" s="3">
        <f>_xlfn.STDEV.S(Tabela13[[#This Row],[V44]],Tabela13[[#This Row],[V42]])</f>
        <v>1.5909902576697319</v>
      </c>
      <c r="DR317" s="3">
        <f>_xlfn.STDEV.S(Tabela13[[#This Row],[V44]],Tabela13[[#This Row],[V43]])</f>
        <v>1.0606601717798212</v>
      </c>
      <c r="DS317" s="3">
        <f>_xlfn.STDEV.S(Tabela13[[#This Row],[V44]],Tabela13[[#This Row],[V45]])</f>
        <v>0.70710678118654757</v>
      </c>
      <c r="DT317" s="3">
        <f>_xlfn.STDEV.S(Tabela13[[#This Row],[V44]],Tabela13[[#This Row],[V46]])</f>
        <v>0.17677669529663689</v>
      </c>
      <c r="DU317" s="3">
        <f>_xlfn.STDEV.S(Tabela13[[#This Row],[V45]],Tabela13[[#This Row],[V41]])</f>
        <v>1.0606601717798212</v>
      </c>
      <c r="DV317" s="3">
        <f>_xlfn.STDEV.S(Tabela13[[#This Row],[V45]],Tabela13[[#This Row],[V42]])</f>
        <v>0.88388347648318444</v>
      </c>
      <c r="DW317" s="3">
        <f>_xlfn.STDEV.S(Tabela13[[#This Row],[V45]],Tabela13[[#This Row],[V43]])</f>
        <v>0.35355339059327379</v>
      </c>
      <c r="DX317" s="3">
        <f>_xlfn.STDEV.S(Tabela13[[#This Row],[V45]],Tabela13[[#This Row],[V44]])</f>
        <v>0.70710678118654757</v>
      </c>
      <c r="DY317" s="3">
        <f>_xlfn.STDEV.S(Tabela13[[#This Row],[V45]],Tabela13[[#This Row],[V46]])</f>
        <v>0.53033008588991049</v>
      </c>
      <c r="DZ317" s="3">
        <f>_xlfn.STDEV.S(Tabela13[[#This Row],[V46]],Tabela13[[#This Row],[V41]])</f>
        <v>1.5909902576697319</v>
      </c>
      <c r="EA317" s="3">
        <f>_xlfn.STDEV.S(Tabela13[[#This Row],[V46]],Tabela13[[#This Row],[V42]])</f>
        <v>1.4142135623730949</v>
      </c>
      <c r="EB317" s="3">
        <f>_xlfn.STDEV.S(Tabela13[[#This Row],[V46]],Tabela13[[#This Row],[V43]])</f>
        <v>0.88388347648318433</v>
      </c>
      <c r="EC317" s="3">
        <f>_xlfn.STDEV.S(Tabela13[[#This Row],[V46]],Tabela13[[#This Row],[V44]])</f>
        <v>0.17677669529663689</v>
      </c>
      <c r="ED317" s="3">
        <f>_xlfn.STDEV.S(Tabela13[[#This Row],[V46]],Tabela13[[#This Row],[V45]])</f>
        <v>0.53033008588991049</v>
      </c>
      <c r="EE317" s="3">
        <f t="shared" si="308"/>
        <v>0.15713484026367724</v>
      </c>
      <c r="EF317" s="3">
        <f t="shared" si="309"/>
        <v>0.94280904158206347</v>
      </c>
      <c r="EG317" s="3" t="str">
        <f t="shared" si="310"/>
        <v/>
      </c>
      <c r="EH317" s="3">
        <f t="shared" si="311"/>
        <v>2.1213203435596424</v>
      </c>
      <c r="EI317" s="3">
        <f t="shared" si="312"/>
        <v>12.72792206135785</v>
      </c>
      <c r="EJ317" s="3">
        <f t="shared" si="313"/>
        <v>0.15713484026367724</v>
      </c>
      <c r="EK317" s="3">
        <f t="shared" si="314"/>
        <v>0.84852813742385691</v>
      </c>
      <c r="EL317" s="3">
        <f t="shared" si="315"/>
        <v>-12.727922061357855</v>
      </c>
      <c r="EM317" s="3">
        <f t="shared" si="316"/>
        <v>2.3570226039551585</v>
      </c>
      <c r="EN317" s="3" t="str">
        <f t="shared" si="317"/>
        <v/>
      </c>
      <c r="EO317" s="3">
        <f t="shared" si="318"/>
        <v>0.94280904158206347</v>
      </c>
      <c r="EP317" s="3">
        <f t="shared" si="319"/>
        <v>0.84852813742385691</v>
      </c>
      <c r="EQ317" s="3">
        <f t="shared" si="320"/>
        <v>-2.1213203435596424</v>
      </c>
      <c r="ER317" s="3" t="str">
        <f t="shared" si="321"/>
        <v/>
      </c>
      <c r="ES317" s="3" t="str">
        <f t="shared" si="322"/>
        <v/>
      </c>
      <c r="ET317" s="3" t="str">
        <f t="shared" si="323"/>
        <v/>
      </c>
      <c r="EU317" s="3" t="str">
        <f t="shared" si="324"/>
        <v/>
      </c>
      <c r="EV317" s="3">
        <f t="shared" si="325"/>
        <v>-2.1213203435596424</v>
      </c>
      <c r="EW317" s="3">
        <f t="shared" si="326"/>
        <v>-0.94280904158206347</v>
      </c>
      <c r="EX317" s="3">
        <f t="shared" si="327"/>
        <v>-0.15713484026367724</v>
      </c>
      <c r="EY317" s="3">
        <f t="shared" si="328"/>
        <v>2.1213203435596424</v>
      </c>
      <c r="EZ317" s="3">
        <f t="shared" si="329"/>
        <v>2.3570226039551585</v>
      </c>
      <c r="FA317" s="3" t="str">
        <f t="shared" si="330"/>
        <v/>
      </c>
      <c r="FB317" s="3">
        <f t="shared" si="331"/>
        <v>-0.94280904158206347</v>
      </c>
      <c r="FC317" s="3">
        <f t="shared" si="332"/>
        <v>-0.8485281374238568</v>
      </c>
      <c r="FD317" s="3">
        <f t="shared" si="333"/>
        <v>12.72792206135785</v>
      </c>
      <c r="FE317" s="3" t="str">
        <f t="shared" si="334"/>
        <v/>
      </c>
      <c r="FF317" s="3">
        <f t="shared" si="335"/>
        <v>-2.3570226039551585</v>
      </c>
      <c r="FG317" s="3">
        <f t="shared" si="336"/>
        <v>-0.15713484026367724</v>
      </c>
      <c r="FH317" s="3">
        <f t="shared" si="337"/>
        <v>-0.8485281374238568</v>
      </c>
      <c r="FI317" s="4">
        <f t="shared" si="338"/>
        <v>0.33333333333333331</v>
      </c>
      <c r="FJ317" s="4">
        <f t="shared" si="339"/>
        <v>0</v>
      </c>
      <c r="FK317" s="4">
        <f t="shared" si="340"/>
        <v>2.1176470588235299</v>
      </c>
      <c r="FL317" s="4">
        <f t="shared" si="341"/>
        <v>0.68067226890756305</v>
      </c>
      <c r="FM317" s="4">
        <f>Tabela13[[#This Row],[V139]]-Tabela13[[#This Row],[V140]]</f>
        <v>1.4369747899159668</v>
      </c>
      <c r="FN317" s="4">
        <f>Tabela13[[#This Row],[V1]]-Tabela13[[#This Row],[V2]]/2</f>
        <v>1.2916666666666665</v>
      </c>
      <c r="FO317" s="4">
        <f>Tabela13[[#This Row],[V1]]-Tabela13[[#This Row],[V3]]/2</f>
        <v>1.1666666666666665</v>
      </c>
      <c r="FP317" s="4">
        <f>Tabela13[[#This Row],[V1]]-Tabela13[[#This Row],[V4]]/2</f>
        <v>0.79166666666666663</v>
      </c>
      <c r="FQ317" s="4">
        <f>Tabela13[[#This Row],[V2]]-Tabela13[[#This Row],[V1]]/2</f>
        <v>-0.58333333333333326</v>
      </c>
      <c r="FR317" s="4">
        <f>Tabela13[[#This Row],[V2]]-Tabela13[[#This Row],[V3]]/2</f>
        <v>-8.3333333333333329E-2</v>
      </c>
      <c r="FS317" s="4">
        <f>Tabela13[[#This Row],[V2]]-Tabela13[[#This Row],[V4]]/2</f>
        <v>-0.45833333333333331</v>
      </c>
      <c r="FT317" s="4">
        <f t="shared" si="342"/>
        <v>0.91199029067742032</v>
      </c>
      <c r="FU317" s="4">
        <f t="shared" si="343"/>
        <v>0.86217005466722629</v>
      </c>
      <c r="FV317" s="4">
        <f t="shared" si="344"/>
        <v>0.66963894567663762</v>
      </c>
      <c r="FW317" s="4">
        <f t="shared" si="345"/>
        <v>-0.52807444842635964</v>
      </c>
      <c r="FX317" s="4">
        <f t="shared" si="346"/>
        <v>-8.3141231888441219E-2</v>
      </c>
      <c r="FY317" s="4">
        <f t="shared" si="347"/>
        <v>-0.42976227909668852</v>
      </c>
      <c r="FZ317" s="4">
        <f t="shared" si="348"/>
        <v>164.15825232193566</v>
      </c>
      <c r="GA317" s="4">
        <f t="shared" si="349"/>
        <v>155.19060984010073</v>
      </c>
      <c r="GB317" s="4">
        <f t="shared" si="350"/>
        <v>120.53501022179476</v>
      </c>
      <c r="GC317" s="4">
        <f t="shared" si="351"/>
        <v>-95.053400716744733</v>
      </c>
      <c r="GD317" s="4">
        <f t="shared" si="352"/>
        <v>-14.965421739919421</v>
      </c>
      <c r="GE317" s="4">
        <f t="shared" si="353"/>
        <v>-77.357210237403933</v>
      </c>
      <c r="GF317" s="4">
        <f>Tabela13[[#This Row],[V1]]-Tabela13[[#This Row],[V2]]/Tabela13[[#This Row],[V2]]</f>
        <v>0.33333333333333326</v>
      </c>
      <c r="GG317" s="4">
        <f>Tabela13[[#This Row],[V1]]-Tabela13[[#This Row],[V3]]/Tabela13[[#This Row],[V3]]</f>
        <v>0.33333333333333326</v>
      </c>
      <c r="GH317" s="4">
        <f>Tabela13[[#This Row],[V1]]-Tabela13[[#This Row],[V4]]/Tabela13[[#This Row],[V4]]</f>
        <v>0.33333333333333326</v>
      </c>
      <c r="GI317" s="4">
        <f>Tabela13[[#This Row],[V2]]-Tabela13[[#This Row],[V1]]/Tabela13[[#This Row],[V1]]</f>
        <v>-0.91666666666666663</v>
      </c>
      <c r="GJ317" s="4">
        <f>Tabela13[[#This Row],[V2]]-Tabela13[[#This Row],[V3]]/Tabela13[[#This Row],[V3]]</f>
        <v>-0.91666666666666663</v>
      </c>
      <c r="GK317" s="4">
        <f>Tabela13[[#This Row],[V2]]-Tabela13[[#This Row],[V4]]/Tabela13[[#This Row],[V4]]</f>
        <v>-0.91666666666666663</v>
      </c>
      <c r="GL317" s="4">
        <f t="shared" si="354"/>
        <v>0.59511903571190417</v>
      </c>
      <c r="GM317" s="4">
        <f t="shared" si="355"/>
        <v>0.70833333333333326</v>
      </c>
      <c r="GN317" s="4">
        <f t="shared" si="356"/>
        <v>0.84016805041680598</v>
      </c>
      <c r="GO317" s="3">
        <f t="shared" si="357"/>
        <v>1</v>
      </c>
      <c r="GP317" s="3">
        <v>100</v>
      </c>
      <c r="GQ317" s="3">
        <f t="shared" si="358"/>
        <v>0.5</v>
      </c>
      <c r="GR317" s="3">
        <f t="shared" si="359"/>
        <v>50</v>
      </c>
      <c r="GS317" s="34">
        <f>COUNTIF($D$2:D316,Tabela13[[#This Row],[HomeTeam]])</f>
        <v>16</v>
      </c>
      <c r="GT317" s="34">
        <f>COUNTIF($E$2:E316,Tabela13[[#This Row],[AwayTeam]])</f>
        <v>15</v>
      </c>
      <c r="GU317" s="3">
        <f>IFERROR(AVERAGEIFS($AD$2:AD316,$D$2:D316,Tabela13[[#This Row],[HomeTeam]],$GS$2:GS316,"&gt;="&amp;Tabela13[[#This Row],[Contagem_H]]-5),"")</f>
        <v>1.2646237403495972</v>
      </c>
      <c r="GV317" s="3">
        <f>IFERROR(AVERAGEIFS($G$2:G316,$E$2:E316,Tabela13[[#This Row],[AwayTeam]],$GT$2:GT316,"&gt;="&amp;Tabela13[[#This Row],[Contagem_A]]-5),"")</f>
        <v>1.6</v>
      </c>
      <c r="GW317" s="3">
        <f>IFERROR(AVERAGEIFS($GQ$2:GQ316,$D$2:D316,Tabela13[[#This Row],[HomeTeam]],$GS$2:GS316,"&gt;="&amp;Tabela13[[#This Row],[Contagem_H]]-5),"")</f>
        <v>-1</v>
      </c>
    </row>
    <row r="318" spans="1:205" x14ac:dyDescent="0.25">
      <c r="A318" t="s">
        <v>127</v>
      </c>
      <c r="B318" t="s">
        <v>251</v>
      </c>
      <c r="C318" t="s">
        <v>134</v>
      </c>
      <c r="D318" t="s">
        <v>11</v>
      </c>
      <c r="E318" t="s">
        <v>15</v>
      </c>
      <c r="F318" s="3">
        <v>1</v>
      </c>
      <c r="G318" s="3">
        <v>1</v>
      </c>
      <c r="H318" s="3" t="str">
        <f t="shared" si="360"/>
        <v>D</v>
      </c>
      <c r="I318" s="3">
        <v>3.75</v>
      </c>
      <c r="J318" s="3">
        <v>4</v>
      </c>
      <c r="K318" s="3">
        <v>1.85</v>
      </c>
      <c r="L318" s="3">
        <v>1.53</v>
      </c>
      <c r="M318" s="3">
        <v>2.5</v>
      </c>
      <c r="N318" s="3">
        <f t="shared" si="289"/>
        <v>2</v>
      </c>
      <c r="O318" s="3">
        <f t="shared" si="290"/>
        <v>1</v>
      </c>
      <c r="P318" s="3">
        <f t="shared" si="291"/>
        <v>1</v>
      </c>
      <c r="Q318" s="3">
        <f t="shared" si="292"/>
        <v>5.7207207207206956E-2</v>
      </c>
      <c r="R318" s="3">
        <f t="shared" si="293"/>
        <v>5.3594771241830097E-2</v>
      </c>
      <c r="S318" s="3">
        <f t="shared" si="294"/>
        <v>3.9645270270270263</v>
      </c>
      <c r="T318" s="3">
        <f t="shared" si="295"/>
        <v>4.2288288288288278</v>
      </c>
      <c r="U318" s="3">
        <f t="shared" si="296"/>
        <v>1.9558333333333329</v>
      </c>
      <c r="V318" s="3">
        <f t="shared" si="297"/>
        <v>1.6175270270270268</v>
      </c>
      <c r="W318" s="3">
        <f t="shared" si="298"/>
        <v>2.6430180180180174</v>
      </c>
      <c r="X318" s="4">
        <f t="shared" si="299"/>
        <v>0.26666666666666666</v>
      </c>
      <c r="Y318" s="4">
        <f t="shared" si="300"/>
        <v>0.25</v>
      </c>
      <c r="Z318" s="4">
        <f t="shared" si="301"/>
        <v>0.54054054054054046</v>
      </c>
      <c r="AA318" s="4">
        <f t="shared" si="302"/>
        <v>0.65359477124183007</v>
      </c>
      <c r="AB318" s="4">
        <f t="shared" si="303"/>
        <v>0.4</v>
      </c>
      <c r="AC318" s="4">
        <f t="shared" si="304"/>
        <v>0.6333333333333333</v>
      </c>
      <c r="AD318" s="4">
        <f t="shared" si="305"/>
        <v>0.77027027027027017</v>
      </c>
      <c r="AE318" s="4">
        <f t="shared" si="306"/>
        <v>0.6333333333333333</v>
      </c>
      <c r="AF318" s="4">
        <f t="shared" si="307"/>
        <v>0.77027027027027017</v>
      </c>
      <c r="AG318" s="4">
        <f>IFERROR(AVERAGE(Tabela13[[#This Row],[V1]],Tabela13[[#This Row],[V2]]),"")</f>
        <v>0.70180180180180174</v>
      </c>
      <c r="AH318" s="4">
        <f>IFERROR(AVERAGE(Tabela13[[#This Row],[V1]],Tabela13[[#This Row],[V3]]),"")</f>
        <v>0.6333333333333333</v>
      </c>
      <c r="AI318" s="4">
        <f>IFERROR(AVERAGE(Tabela13[[#This Row],[V1]],Tabela13[[#This Row],[V4]]),"")</f>
        <v>0.70180180180180174</v>
      </c>
      <c r="AJ318" s="4">
        <f>IFERROR(AVERAGE(Tabela13[[#This Row],[V2]],Tabela13[[#This Row],[V1]]),"")</f>
        <v>0.70180180180180174</v>
      </c>
      <c r="AK318" s="4">
        <f>IFERROR(AVERAGE(Tabela13[[#This Row],[V2]],Tabela13[[#This Row],[V3]]),"")</f>
        <v>0.70180180180180174</v>
      </c>
      <c r="AL318" s="4">
        <f>IFERROR(AVERAGE(Tabela13[[#This Row],[V2]],Tabela13[[#This Row],[V4]]),"")</f>
        <v>0.77027027027027017</v>
      </c>
      <c r="AM318" s="4">
        <f>IFERROR(AVERAGE(Tabela13[[#This Row],[V3]],Tabela13[[#This Row],[V1]]),"")</f>
        <v>0.6333333333333333</v>
      </c>
      <c r="AN318" s="4">
        <f>IFERROR(AVERAGE(Tabela13[[#This Row],[V3]],Tabela13[[#This Row],[V2]]),"")</f>
        <v>0.70180180180180174</v>
      </c>
      <c r="AO318" s="4">
        <f>IFERROR(AVERAGE(Tabela13[[#This Row],[V3]],Tabela13[[#This Row],[V4]]),"")</f>
        <v>0.70180180180180174</v>
      </c>
      <c r="AP318" s="4">
        <f>IFERROR(AVERAGE(Tabela13[[#This Row],[V4]],Tabela13[[#This Row],[V1]]),"")</f>
        <v>0.70180180180180174</v>
      </c>
      <c r="AQ318" s="4">
        <f>IFERROR(AVERAGE(Tabela13[[#This Row],[V4]],Tabela13[[#This Row],[V2]]),"")</f>
        <v>0.77027027027027017</v>
      </c>
      <c r="AR318" s="4">
        <f>IFERROR(AVERAGE(Tabela13[[#This Row],[V4]],Tabela13[[#This Row],[V3]]),"")</f>
        <v>0.70180180180180174</v>
      </c>
      <c r="AS318" s="4">
        <f>_xlfn.STDEV.S(Tabela13[[#This Row],[V1]:[V2]])</f>
        <v>9.6829036703022675E-2</v>
      </c>
      <c r="AT318" s="4">
        <f>_xlfn.STDEV.S(Tabela13[[#This Row],[V1]],Tabela13[[#This Row],[V3]])</f>
        <v>0</v>
      </c>
      <c r="AU318" s="4">
        <f>_xlfn.STDEV.S(Tabela13[[#This Row],[V1]],Tabela13[[#This Row],[V4]])</f>
        <v>9.6829036703022675E-2</v>
      </c>
      <c r="AV318" s="4">
        <f>_xlfn.STDEV.S(Tabela13[[#This Row],[V2]],Tabela13[[#This Row],[V1]])</f>
        <v>9.6829036703022675E-2</v>
      </c>
      <c r="AW318" s="4">
        <f>_xlfn.STDEV.S(Tabela13[[#This Row],[V2]],Tabela13[[#This Row],[V3]])</f>
        <v>9.6829036703022675E-2</v>
      </c>
      <c r="AX318" s="4">
        <f>_xlfn.STDEV.S(Tabela13[[#This Row],[V42]],Tabela13[[#This Row],[V44]])</f>
        <v>9.6829036703022675E-2</v>
      </c>
      <c r="AY318" s="4">
        <f>_xlfn.STDEV.S(Tabela13[[#This Row],[V3]],Tabela13[[#This Row],[V1]])</f>
        <v>0</v>
      </c>
      <c r="AZ318" s="4">
        <f>_xlfn.STDEV.S(Tabela13[[#This Row],[V3]],Tabela13[[#This Row],[V2]])</f>
        <v>9.6829036703022675E-2</v>
      </c>
      <c r="BA318" s="4">
        <f>_xlfn.STDEV.S(Tabela13[[#This Row],[V3]],Tabela13[[#This Row],[V4]])</f>
        <v>9.6829036703022675E-2</v>
      </c>
      <c r="BB318" s="4">
        <f>_xlfn.STDEV.S(Tabela13[[#This Row],[V4]],Tabela13[[#This Row],[V1]])</f>
        <v>9.6829036703022675E-2</v>
      </c>
      <c r="BC318" s="4">
        <f>_xlfn.STDEV.S(Tabela13[[#This Row],[V4]],Tabela13[[#This Row],[V2]])</f>
        <v>0</v>
      </c>
      <c r="BD318" s="4">
        <f>_xlfn.STDEV.S(Tabela13[[#This Row],[V4]],Tabela13[[#This Row],[V3]])</f>
        <v>9.6829036703022675E-2</v>
      </c>
      <c r="BE318" s="4">
        <f>Tabela13[[#This Row],[V17]]/Tabela13[[#This Row],[V5]]</f>
        <v>0.13797205486566774</v>
      </c>
      <c r="BF318" s="4">
        <f>Tabela13[[#This Row],[V18]]/Tabela13[[#This Row],[V6]]</f>
        <v>0</v>
      </c>
      <c r="BG318" s="4">
        <f>Tabela13[[#This Row],[V19]]/Tabela13[[#This Row],[V7]]</f>
        <v>0.13797205486566774</v>
      </c>
      <c r="BH318" s="4">
        <f>Tabela13[[#This Row],[V20]]/Tabela13[[#This Row],[V8]]</f>
        <v>0.13797205486566774</v>
      </c>
      <c r="BI318" s="4">
        <f>Tabela13[[#This Row],[V21]]/Tabela13[[#This Row],[V9]]</f>
        <v>0.13797205486566774</v>
      </c>
      <c r="BJ318" s="4">
        <f>Tabela13[[#This Row],[V22]]/Tabela13[[#This Row],[V10]]</f>
        <v>0.12570787221094173</v>
      </c>
      <c r="BK318" s="4">
        <f>Tabela13[[#This Row],[V23]]/Tabela13[[#This Row],[V11]]</f>
        <v>0</v>
      </c>
      <c r="BL318" s="4">
        <f>Tabela13[[#This Row],[V24]]/Tabela13[[#This Row],[V12]]</f>
        <v>0.13797205486566774</v>
      </c>
      <c r="BM318" s="4">
        <f>Tabela13[[#This Row],[V25]]/Tabela13[[#This Row],[V13]]</f>
        <v>0.13797205486566774</v>
      </c>
      <c r="BN318" s="4">
        <f>Tabela13[[#This Row],[V26]]/Tabela13[[#This Row],[V14]]</f>
        <v>0.13797205486566774</v>
      </c>
      <c r="BO318" s="4">
        <f>Tabela13[[#This Row],[V27]]/Tabela13[[#This Row],[V15]]</f>
        <v>0</v>
      </c>
      <c r="BP318" s="4">
        <f>Tabela13[[#This Row],[V28]]/Tabela13[[#This Row],[V16]]</f>
        <v>0.13797205486566774</v>
      </c>
      <c r="BQ318" s="4">
        <f>Tabela13[[#This Row],[V1]]-Tabela13[[#This Row],[V2]]</f>
        <v>-0.13693693693693687</v>
      </c>
      <c r="BR318" s="4">
        <f>Tabela13[[#This Row],[V1]]-Tabela13[[#This Row],[V3]]</f>
        <v>0</v>
      </c>
      <c r="BS318" s="4">
        <f>Tabela13[[#This Row],[V1]]-Tabela13[[#This Row],[V4]]</f>
        <v>-0.13693693693693687</v>
      </c>
      <c r="BT318" s="4">
        <f>Tabela13[[#This Row],[V2]]-Tabela13[[#This Row],[V1]]</f>
        <v>0.13693693693693687</v>
      </c>
      <c r="BU318" s="4">
        <f>Tabela13[[#This Row],[V2]]-Tabela13[[#This Row],[V3]]</f>
        <v>0.13693693693693687</v>
      </c>
      <c r="BV318" s="4">
        <f>Tabela13[[#This Row],[V2]]-Tabela13[[#This Row],[V4]]</f>
        <v>0</v>
      </c>
      <c r="BW318" s="4">
        <f>AVERAGE(Tabela13[[#This Row],[V41]],Tabela13[[#This Row],[V42]])</f>
        <v>-6.8468468468468435E-2</v>
      </c>
      <c r="BX318" s="4">
        <f>AVERAGE(Tabela13[[#This Row],[V41]],Tabela13[[#This Row],[V43]])</f>
        <v>-0.13693693693693687</v>
      </c>
      <c r="BY318" s="4">
        <f>AVERAGE(Tabela13[[#This Row],[V41]],Tabela13[[#This Row],[V44]])</f>
        <v>0</v>
      </c>
      <c r="BZ318" s="4">
        <f>AVERAGE(Tabela13[[#This Row],[V41]],Tabela13[[#This Row],[V45]])</f>
        <v>0</v>
      </c>
      <c r="CA318" s="4">
        <f>AVERAGE(Tabela13[[#This Row],[V41]],Tabela13[[#This Row],[V46]])</f>
        <v>-6.8468468468468435E-2</v>
      </c>
      <c r="CB318" s="4">
        <f>AVERAGE(Tabela13[[#This Row],[V42]],Tabela13[[#This Row],[V41]])</f>
        <v>-6.8468468468468435E-2</v>
      </c>
      <c r="CC318" s="4">
        <f>AVERAGE(Tabela13[[#This Row],[V42]],Tabela13[[#This Row],[V43]])</f>
        <v>-6.8468468468468435E-2</v>
      </c>
      <c r="CD318" s="4">
        <f>AVERAGE(Tabela13[[#This Row],[V42]],Tabela13[[#This Row],[V44]])</f>
        <v>6.8468468468468435E-2</v>
      </c>
      <c r="CE318" s="4">
        <f>AVERAGE(Tabela13[[#This Row],[V42]],Tabela13[[#This Row],[V45]])</f>
        <v>6.8468468468468435E-2</v>
      </c>
      <c r="CF318" s="4">
        <f>AVERAGE(Tabela13[[#This Row],[V42]],Tabela13[[#This Row],[V46]])</f>
        <v>0</v>
      </c>
      <c r="CG318" s="4">
        <f>AVERAGE(Tabela13[[#This Row],[V43]],Tabela13[[#This Row],[V41]])</f>
        <v>-0.13693693693693687</v>
      </c>
      <c r="CH318" s="4">
        <f>AVERAGE(Tabela13[[#This Row],[V43]],Tabela13[[#This Row],[V42]])</f>
        <v>-6.8468468468468435E-2</v>
      </c>
      <c r="CI318" s="4">
        <f>AVERAGE(Tabela13[[#This Row],[V43]],Tabela13[[#This Row],[V44]])</f>
        <v>0</v>
      </c>
      <c r="CJ318" s="4">
        <f>AVERAGE(Tabela13[[#This Row],[V43]],Tabela13[[#This Row],[V45]])</f>
        <v>0</v>
      </c>
      <c r="CK318" s="4">
        <f>AVERAGE(Tabela13[[#This Row],[V43]],Tabela13[[#This Row],[V46]])</f>
        <v>-6.8468468468468435E-2</v>
      </c>
      <c r="CL318" s="4">
        <f>AVERAGE(Tabela13[[#This Row],[V44]],Tabela13[[#This Row],[V41]])</f>
        <v>0</v>
      </c>
      <c r="CM318" s="4">
        <f>AVERAGE(Tabela13[[#This Row],[V44]],Tabela13[[#This Row],[V42]])</f>
        <v>6.8468468468468435E-2</v>
      </c>
      <c r="CN318" s="4">
        <f>AVERAGE(Tabela13[[#This Row],[V44]],Tabela13[[#This Row],[V43]])</f>
        <v>0</v>
      </c>
      <c r="CO318" s="4">
        <f>AVERAGE(Tabela13[[#This Row],[V44]],Tabela13[[#This Row],[V45]])</f>
        <v>0.13693693693693687</v>
      </c>
      <c r="CP318" s="4">
        <f>AVERAGE(Tabela13[[#This Row],[V44]],Tabela13[[#This Row],[V46]])</f>
        <v>6.8468468468468435E-2</v>
      </c>
      <c r="CQ318" s="4">
        <f>AVERAGE(Tabela13[[#This Row],[V45]],Tabela13[[#This Row],[V41]])</f>
        <v>0</v>
      </c>
      <c r="CR318" s="4">
        <f>AVERAGE(Tabela13[[#This Row],[V45]],Tabela13[[#This Row],[V42]])</f>
        <v>6.8468468468468435E-2</v>
      </c>
      <c r="CS318" s="4">
        <f>AVERAGE(Tabela13[[#This Row],[V45]],Tabela13[[#This Row],[V43]])</f>
        <v>0</v>
      </c>
      <c r="CT318" s="4">
        <f>AVERAGE(Tabela13[[#This Row],[V45]],Tabela13[[#This Row],[V44]])</f>
        <v>0.13693693693693687</v>
      </c>
      <c r="CU318" s="4">
        <f>AVERAGE(Tabela13[[#This Row],[V45]],Tabela13[[#This Row],[V46]])</f>
        <v>6.8468468468468435E-2</v>
      </c>
      <c r="CV318" s="4">
        <f>AVERAGE(Tabela13[[#This Row],[V46]],Tabela13[[#This Row],[V41]])</f>
        <v>-6.8468468468468435E-2</v>
      </c>
      <c r="CW318" s="4">
        <f>AVERAGE(Tabela13[[#This Row],[V46]],Tabela13[[#This Row],[V42]])</f>
        <v>0</v>
      </c>
      <c r="CX318" s="4">
        <f>AVERAGE(Tabela13[[#This Row],[V46]],Tabela13[[#This Row],[V43]])</f>
        <v>-6.8468468468468435E-2</v>
      </c>
      <c r="CY318" s="4">
        <f>AVERAGE(Tabela13[[#This Row],[V46]],Tabela13[[#This Row],[V44]])</f>
        <v>6.8468468468468435E-2</v>
      </c>
      <c r="CZ318" s="4">
        <f>AVERAGE(Tabela13[[#This Row],[V46]],Tabela13[[#This Row],[V45]])</f>
        <v>6.8468468468468435E-2</v>
      </c>
      <c r="DA318" s="3">
        <f>_xlfn.STDEV.S(Tabela13[[#This Row],[V41]],Tabela13[[#This Row],[V42]])</f>
        <v>9.6829036703022675E-2</v>
      </c>
      <c r="DB318" s="3">
        <f>_xlfn.STDEV.S(Tabela13[[#This Row],[V41]],Tabela13[[#This Row],[V43]])</f>
        <v>0</v>
      </c>
      <c r="DC318" s="3">
        <f>_xlfn.STDEV.S(Tabela13[[#This Row],[V41]],Tabela13[[#This Row],[V44]])</f>
        <v>0.19365807340604535</v>
      </c>
      <c r="DD318" s="3">
        <f>_xlfn.STDEV.S(Tabela13[[#This Row],[V41]],Tabela13[[#This Row],[V45]])</f>
        <v>0.19365807340604535</v>
      </c>
      <c r="DE318" s="3">
        <f>_xlfn.STDEV.S(Tabela13[[#This Row],[V41]],Tabela13[[#This Row],[V46]])</f>
        <v>9.6829036703022675E-2</v>
      </c>
      <c r="DF318" s="3">
        <f>_xlfn.STDEV.S(Tabela13[[#This Row],[V42]],Tabela13[[#This Row],[V41]])</f>
        <v>9.6829036703022675E-2</v>
      </c>
      <c r="DG318" s="3">
        <f>_xlfn.STDEV.S(Tabela13[[#This Row],[V42]],Tabela13[[#This Row],[V43]])</f>
        <v>9.6829036703022675E-2</v>
      </c>
      <c r="DH318" s="3">
        <f>_xlfn.STDEV.S(Tabela13[[#This Row],[V42]],Tabela13[[#This Row],[V44]])</f>
        <v>9.6829036703022675E-2</v>
      </c>
      <c r="DI318" s="3">
        <f>_xlfn.STDEV.S(Tabela13[[#This Row],[V42]],Tabela13[[#This Row],[V45]])</f>
        <v>9.6829036703022675E-2</v>
      </c>
      <c r="DJ318" s="3">
        <f>_xlfn.STDEV.S(Tabela13[[#This Row],[V42]],Tabela13[[#This Row],[V46]])</f>
        <v>0</v>
      </c>
      <c r="DK318" s="3">
        <f>_xlfn.STDEV.S(Tabela13[[#This Row],[V43]],Tabela13[[#This Row],[V41]])</f>
        <v>0</v>
      </c>
      <c r="DL318" s="3">
        <f>_xlfn.STDEV.S(Tabela13[[#This Row],[V43]],Tabela13[[#This Row],[V42]])</f>
        <v>9.6829036703022675E-2</v>
      </c>
      <c r="DM318" s="3">
        <f>_xlfn.STDEV.S(Tabela13[[#This Row],[V43]],Tabela13[[#This Row],[V44]])</f>
        <v>0.19365807340604535</v>
      </c>
      <c r="DN318" s="3">
        <f>_xlfn.STDEV.S(Tabela13[[#This Row],[V43]],Tabela13[[#This Row],[V45]])</f>
        <v>0.19365807340604535</v>
      </c>
      <c r="DO318" s="3">
        <f>_xlfn.STDEV.S(Tabela13[[#This Row],[V43]],Tabela13[[#This Row],[V46]])</f>
        <v>9.6829036703022675E-2</v>
      </c>
      <c r="DP318" s="3">
        <f>_xlfn.STDEV.S(Tabela13[[#This Row],[V44]],Tabela13[[#This Row],[V41]])</f>
        <v>0.19365807340604535</v>
      </c>
      <c r="DQ318" s="3">
        <f>_xlfn.STDEV.S(Tabela13[[#This Row],[V44]],Tabela13[[#This Row],[V42]])</f>
        <v>9.6829036703022675E-2</v>
      </c>
      <c r="DR318" s="3">
        <f>_xlfn.STDEV.S(Tabela13[[#This Row],[V44]],Tabela13[[#This Row],[V43]])</f>
        <v>0.19365807340604535</v>
      </c>
      <c r="DS318" s="3">
        <f>_xlfn.STDEV.S(Tabela13[[#This Row],[V44]],Tabela13[[#This Row],[V45]])</f>
        <v>0</v>
      </c>
      <c r="DT318" s="3">
        <f>_xlfn.STDEV.S(Tabela13[[#This Row],[V44]],Tabela13[[#This Row],[V46]])</f>
        <v>9.6829036703022675E-2</v>
      </c>
      <c r="DU318" s="3">
        <f>_xlfn.STDEV.S(Tabela13[[#This Row],[V45]],Tabela13[[#This Row],[V41]])</f>
        <v>0.19365807340604535</v>
      </c>
      <c r="DV318" s="3">
        <f>_xlfn.STDEV.S(Tabela13[[#This Row],[V45]],Tabela13[[#This Row],[V42]])</f>
        <v>9.6829036703022675E-2</v>
      </c>
      <c r="DW318" s="3">
        <f>_xlfn.STDEV.S(Tabela13[[#This Row],[V45]],Tabela13[[#This Row],[V43]])</f>
        <v>0.19365807340604535</v>
      </c>
      <c r="DX318" s="3">
        <f>_xlfn.STDEV.S(Tabela13[[#This Row],[V45]],Tabela13[[#This Row],[V44]])</f>
        <v>0</v>
      </c>
      <c r="DY318" s="3">
        <f>_xlfn.STDEV.S(Tabela13[[#This Row],[V45]],Tabela13[[#This Row],[V46]])</f>
        <v>9.6829036703022675E-2</v>
      </c>
      <c r="DZ318" s="3">
        <f>_xlfn.STDEV.S(Tabela13[[#This Row],[V46]],Tabela13[[#This Row],[V41]])</f>
        <v>9.6829036703022675E-2</v>
      </c>
      <c r="EA318" s="3">
        <f>_xlfn.STDEV.S(Tabela13[[#This Row],[V46]],Tabela13[[#This Row],[V42]])</f>
        <v>0</v>
      </c>
      <c r="EB318" s="3">
        <f>_xlfn.STDEV.S(Tabela13[[#This Row],[V46]],Tabela13[[#This Row],[V43]])</f>
        <v>9.6829036703022675E-2</v>
      </c>
      <c r="EC318" s="3">
        <f>_xlfn.STDEV.S(Tabela13[[#This Row],[V46]],Tabela13[[#This Row],[V44]])</f>
        <v>9.6829036703022675E-2</v>
      </c>
      <c r="ED318" s="3">
        <f>_xlfn.STDEV.S(Tabela13[[#This Row],[V46]],Tabela13[[#This Row],[V45]])</f>
        <v>9.6829036703022675E-2</v>
      </c>
      <c r="EE318" s="3">
        <f t="shared" si="308"/>
        <v>-1.4142135623730949</v>
      </c>
      <c r="EF318" s="3">
        <f t="shared" si="309"/>
        <v>0</v>
      </c>
      <c r="EG318" s="3" t="str">
        <f t="shared" si="310"/>
        <v/>
      </c>
      <c r="EH318" s="3" t="str">
        <f t="shared" si="311"/>
        <v/>
      </c>
      <c r="EI318" s="3">
        <f t="shared" si="312"/>
        <v>-1.4142135623730949</v>
      </c>
      <c r="EJ318" s="3">
        <f t="shared" si="313"/>
        <v>-1.4142135623730949</v>
      </c>
      <c r="EK318" s="3">
        <f t="shared" si="314"/>
        <v>-1.4142135623730949</v>
      </c>
      <c r="EL318" s="3">
        <f t="shared" si="315"/>
        <v>1.4142135623730949</v>
      </c>
      <c r="EM318" s="3">
        <f t="shared" si="316"/>
        <v>1.4142135623730949</v>
      </c>
      <c r="EN318" s="3" t="str">
        <f t="shared" si="317"/>
        <v/>
      </c>
      <c r="EO318" s="3">
        <f t="shared" si="318"/>
        <v>0</v>
      </c>
      <c r="EP318" s="3">
        <f t="shared" si="319"/>
        <v>-1.4142135623730949</v>
      </c>
      <c r="EQ318" s="3" t="str">
        <f t="shared" si="320"/>
        <v/>
      </c>
      <c r="ER318" s="3" t="str">
        <f t="shared" si="321"/>
        <v/>
      </c>
      <c r="ES318" s="3" t="str">
        <f t="shared" si="322"/>
        <v/>
      </c>
      <c r="ET318" s="3" t="str">
        <f t="shared" si="323"/>
        <v/>
      </c>
      <c r="EU318" s="3" t="str">
        <f t="shared" si="324"/>
        <v/>
      </c>
      <c r="EV318" s="3" t="str">
        <f t="shared" si="325"/>
        <v/>
      </c>
      <c r="EW318" s="3">
        <f t="shared" si="326"/>
        <v>0</v>
      </c>
      <c r="EX318" s="3">
        <f t="shared" si="327"/>
        <v>1.4142135623730949</v>
      </c>
      <c r="EY318" s="3" t="str">
        <f t="shared" si="328"/>
        <v/>
      </c>
      <c r="EZ318" s="3">
        <f t="shared" si="329"/>
        <v>1.4142135623730949</v>
      </c>
      <c r="FA318" s="3" t="str">
        <f t="shared" si="330"/>
        <v/>
      </c>
      <c r="FB318" s="3">
        <f t="shared" si="331"/>
        <v>0</v>
      </c>
      <c r="FC318" s="3">
        <f t="shared" si="332"/>
        <v>1.4142135623730949</v>
      </c>
      <c r="FD318" s="3">
        <f t="shared" si="333"/>
        <v>-1.4142135623730949</v>
      </c>
      <c r="FE318" s="3" t="str">
        <f t="shared" si="334"/>
        <v/>
      </c>
      <c r="FF318" s="3">
        <f t="shared" si="335"/>
        <v>-1.4142135623730949</v>
      </c>
      <c r="FG318" s="3">
        <f t="shared" si="336"/>
        <v>1.4142135623730949</v>
      </c>
      <c r="FH318" s="3">
        <f t="shared" si="337"/>
        <v>1.4142135623730949</v>
      </c>
      <c r="FI318" s="4">
        <f t="shared" si="338"/>
        <v>0.54054054054054046</v>
      </c>
      <c r="FJ318" s="4">
        <f t="shared" si="339"/>
        <v>0.26666666666666666</v>
      </c>
      <c r="FK318" s="4">
        <f t="shared" si="340"/>
        <v>0.99318278653600356</v>
      </c>
      <c r="FL318" s="4">
        <f t="shared" si="341"/>
        <v>1.7703451214316153</v>
      </c>
      <c r="FM318" s="4">
        <f>Tabela13[[#This Row],[V139]]-Tabela13[[#This Row],[V140]]</f>
        <v>-0.77716233489561171</v>
      </c>
      <c r="FN318" s="4">
        <f>Tabela13[[#This Row],[V1]]-Tabela13[[#This Row],[V2]]/2</f>
        <v>0.24819819819819822</v>
      </c>
      <c r="FO318" s="4">
        <f>Tabela13[[#This Row],[V1]]-Tabela13[[#This Row],[V3]]/2</f>
        <v>0.31666666666666665</v>
      </c>
      <c r="FP318" s="4">
        <f>Tabela13[[#This Row],[V1]]-Tabela13[[#This Row],[V4]]/2</f>
        <v>0.24819819819819822</v>
      </c>
      <c r="FQ318" s="4">
        <f>Tabela13[[#This Row],[V2]]-Tabela13[[#This Row],[V1]]/2</f>
        <v>0.45360360360360352</v>
      </c>
      <c r="FR318" s="4">
        <f>Tabela13[[#This Row],[V2]]-Tabela13[[#This Row],[V3]]/2</f>
        <v>0.45360360360360352</v>
      </c>
      <c r="FS318" s="4">
        <f>Tabela13[[#This Row],[V2]]-Tabela13[[#This Row],[V4]]/2</f>
        <v>0.38513513513513509</v>
      </c>
      <c r="FT318" s="4">
        <f t="shared" si="342"/>
        <v>0.24328213204325666</v>
      </c>
      <c r="FU318" s="4">
        <f t="shared" si="343"/>
        <v>0.30667631940168272</v>
      </c>
      <c r="FV318" s="4">
        <f t="shared" si="344"/>
        <v>0.24328213204325666</v>
      </c>
      <c r="FW318" s="4">
        <f t="shared" si="345"/>
        <v>0.42584664113823556</v>
      </c>
      <c r="FX318" s="4">
        <f t="shared" si="346"/>
        <v>0.42584664113823556</v>
      </c>
      <c r="FY318" s="4">
        <f t="shared" si="347"/>
        <v>0.36762652731377804</v>
      </c>
      <c r="FZ318" s="4">
        <f t="shared" si="348"/>
        <v>43.790783767786195</v>
      </c>
      <c r="GA318" s="4">
        <f t="shared" si="349"/>
        <v>55.20173749230289</v>
      </c>
      <c r="GB318" s="4">
        <f t="shared" si="350"/>
        <v>43.790783767786195</v>
      </c>
      <c r="GC318" s="4">
        <f t="shared" si="351"/>
        <v>76.652395404882398</v>
      </c>
      <c r="GD318" s="4">
        <f t="shared" si="352"/>
        <v>76.652395404882398</v>
      </c>
      <c r="GE318" s="4">
        <f t="shared" si="353"/>
        <v>66.172774916480051</v>
      </c>
      <c r="GF318" s="4">
        <f>Tabela13[[#This Row],[V1]]-Tabela13[[#This Row],[V2]]/Tabela13[[#This Row],[V2]]</f>
        <v>-0.3666666666666667</v>
      </c>
      <c r="GG318" s="4">
        <f>Tabela13[[#This Row],[V1]]-Tabela13[[#This Row],[V3]]/Tabela13[[#This Row],[V3]]</f>
        <v>-0.3666666666666667</v>
      </c>
      <c r="GH318" s="4">
        <f>Tabela13[[#This Row],[V1]]-Tabela13[[#This Row],[V4]]/Tabela13[[#This Row],[V4]]</f>
        <v>-0.3666666666666667</v>
      </c>
      <c r="GI318" s="4">
        <f>Tabela13[[#This Row],[V2]]-Tabela13[[#This Row],[V1]]/Tabela13[[#This Row],[V1]]</f>
        <v>-0.22972972972972983</v>
      </c>
      <c r="GJ318" s="4">
        <f>Tabela13[[#This Row],[V2]]-Tabela13[[#This Row],[V3]]/Tabela13[[#This Row],[V3]]</f>
        <v>-0.22972972972972983</v>
      </c>
      <c r="GK318" s="4">
        <f>Tabela13[[#This Row],[V2]]-Tabela13[[#This Row],[V4]]/Tabela13[[#This Row],[V4]]</f>
        <v>-0.22972972972972983</v>
      </c>
      <c r="GL318" s="4">
        <f t="shared" si="354"/>
        <v>7.9060577402543311E-2</v>
      </c>
      <c r="GM318" s="4">
        <f t="shared" si="355"/>
        <v>0.70180180180180174</v>
      </c>
      <c r="GN318" s="4">
        <f t="shared" si="356"/>
        <v>0.11265371106139035</v>
      </c>
      <c r="GO318" s="3">
        <f t="shared" si="357"/>
        <v>0</v>
      </c>
      <c r="GP318" s="3">
        <v>100</v>
      </c>
      <c r="GQ318" s="3">
        <f t="shared" si="358"/>
        <v>-1</v>
      </c>
      <c r="GR318" s="3">
        <f t="shared" si="359"/>
        <v>-100</v>
      </c>
      <c r="GS318" s="34">
        <f>COUNTIF($D$2:D317,Tabela13[[#This Row],[HomeTeam]])</f>
        <v>16</v>
      </c>
      <c r="GT318" s="34">
        <f>COUNTIF($E$2:E317,Tabela13[[#This Row],[AwayTeam]])</f>
        <v>16</v>
      </c>
      <c r="GU318" s="3">
        <f>IFERROR(AVERAGEIFS($AD$2:AD317,$D$2:D317,Tabela13[[#This Row],[HomeTeam]],$GS$2:GS317,"&gt;="&amp;Tabela13[[#This Row],[Contagem_H]]-5),"")</f>
        <v>1.3491233505868629</v>
      </c>
      <c r="GV318" s="3">
        <f>IFERROR(AVERAGEIFS($G$2:G317,$E$2:E317,Tabela13[[#This Row],[AwayTeam]],$GT$2:GT317,"&gt;="&amp;Tabela13[[#This Row],[Contagem_A]]-5),"")</f>
        <v>1.4</v>
      </c>
      <c r="GW318" s="3">
        <f>IFERROR(AVERAGEIFS($GQ$2:GQ317,$D$2:D317,Tabela13[[#This Row],[HomeTeam]],$GS$2:GS317,"&gt;="&amp;Tabela13[[#This Row],[Contagem_H]]-5),"")</f>
        <v>-0.38</v>
      </c>
    </row>
    <row r="319" spans="1:205" x14ac:dyDescent="0.25">
      <c r="A319" t="s">
        <v>127</v>
      </c>
      <c r="B319" t="s">
        <v>251</v>
      </c>
      <c r="C319" t="s">
        <v>134</v>
      </c>
      <c r="D319" t="s">
        <v>130</v>
      </c>
      <c r="E319" t="s">
        <v>16</v>
      </c>
      <c r="F319" s="3">
        <v>5</v>
      </c>
      <c r="G319" s="3">
        <v>1</v>
      </c>
      <c r="H319" s="3" t="str">
        <f t="shared" si="360"/>
        <v>H</v>
      </c>
      <c r="I319" s="3">
        <v>1.08</v>
      </c>
      <c r="J319" s="3">
        <v>13</v>
      </c>
      <c r="K319" s="3">
        <v>17</v>
      </c>
      <c r="L319" s="3">
        <v>1.22</v>
      </c>
      <c r="M319" s="3">
        <v>4.33</v>
      </c>
      <c r="N319" s="3">
        <f t="shared" si="289"/>
        <v>6</v>
      </c>
      <c r="O319" s="3">
        <f t="shared" si="290"/>
        <v>3</v>
      </c>
      <c r="P319" s="3">
        <f t="shared" si="291"/>
        <v>0</v>
      </c>
      <c r="Q319" s="3">
        <f t="shared" si="292"/>
        <v>6.167253226076741E-2</v>
      </c>
      <c r="R319" s="3">
        <f t="shared" si="293"/>
        <v>5.0619013364631038E-2</v>
      </c>
      <c r="S319" s="3">
        <f t="shared" si="294"/>
        <v>1.1466063348416289</v>
      </c>
      <c r="T319" s="3">
        <f t="shared" si="295"/>
        <v>13.801742919389977</v>
      </c>
      <c r="U319" s="3">
        <f t="shared" si="296"/>
        <v>18.048433048433047</v>
      </c>
      <c r="V319" s="3">
        <f t="shared" si="297"/>
        <v>1.2952404893581362</v>
      </c>
      <c r="W319" s="3">
        <f t="shared" si="298"/>
        <v>4.5970420646891226</v>
      </c>
      <c r="X319" s="4">
        <f t="shared" si="299"/>
        <v>0.92592592592592582</v>
      </c>
      <c r="Y319" s="4">
        <f t="shared" si="300"/>
        <v>7.6923076923076927E-2</v>
      </c>
      <c r="Z319" s="4">
        <f t="shared" si="301"/>
        <v>5.8823529411764705E-2</v>
      </c>
      <c r="AA319" s="4">
        <f t="shared" si="302"/>
        <v>0.81967213114754101</v>
      </c>
      <c r="AB319" s="4">
        <f t="shared" si="303"/>
        <v>0.23094688221709006</v>
      </c>
      <c r="AC319" s="4">
        <f t="shared" si="304"/>
        <v>2.9629629629629628</v>
      </c>
      <c r="AD319" s="4">
        <f t="shared" si="305"/>
        <v>0.52941176470588236</v>
      </c>
      <c r="AE319" s="4">
        <f t="shared" si="306"/>
        <v>0.96296296296296291</v>
      </c>
      <c r="AF319" s="4">
        <f t="shared" si="307"/>
        <v>2.5294117647058822</v>
      </c>
      <c r="AG319" s="4">
        <f>IFERROR(AVERAGE(Tabela13[[#This Row],[V1]],Tabela13[[#This Row],[V2]]),"")</f>
        <v>1.7461873638344225</v>
      </c>
      <c r="AH319" s="4">
        <f>IFERROR(AVERAGE(Tabela13[[#This Row],[V1]],Tabela13[[#This Row],[V3]]),"")</f>
        <v>1.9629629629629628</v>
      </c>
      <c r="AI319" s="4">
        <f>IFERROR(AVERAGE(Tabela13[[#This Row],[V1]],Tabela13[[#This Row],[V4]]),"")</f>
        <v>2.7461873638344225</v>
      </c>
      <c r="AJ319" s="4">
        <f>IFERROR(AVERAGE(Tabela13[[#This Row],[V2]],Tabela13[[#This Row],[V1]]),"")</f>
        <v>1.7461873638344225</v>
      </c>
      <c r="AK319" s="4">
        <f>IFERROR(AVERAGE(Tabela13[[#This Row],[V2]],Tabela13[[#This Row],[V3]]),"")</f>
        <v>0.74618736383442263</v>
      </c>
      <c r="AL319" s="4">
        <f>IFERROR(AVERAGE(Tabela13[[#This Row],[V2]],Tabela13[[#This Row],[V4]]),"")</f>
        <v>1.5294117647058822</v>
      </c>
      <c r="AM319" s="4">
        <f>IFERROR(AVERAGE(Tabela13[[#This Row],[V3]],Tabela13[[#This Row],[V1]]),"")</f>
        <v>1.9629629629629628</v>
      </c>
      <c r="AN319" s="4">
        <f>IFERROR(AVERAGE(Tabela13[[#This Row],[V3]],Tabela13[[#This Row],[V2]]),"")</f>
        <v>0.74618736383442263</v>
      </c>
      <c r="AO319" s="4">
        <f>IFERROR(AVERAGE(Tabela13[[#This Row],[V3]],Tabela13[[#This Row],[V4]]),"")</f>
        <v>1.7461873638344225</v>
      </c>
      <c r="AP319" s="4">
        <f>IFERROR(AVERAGE(Tabela13[[#This Row],[V4]],Tabela13[[#This Row],[V1]]),"")</f>
        <v>2.7461873638344225</v>
      </c>
      <c r="AQ319" s="4">
        <f>IFERROR(AVERAGE(Tabela13[[#This Row],[V4]],Tabela13[[#This Row],[V2]]),"")</f>
        <v>1.5294117647058822</v>
      </c>
      <c r="AR319" s="4">
        <f>IFERROR(AVERAGE(Tabela13[[#This Row],[V4]],Tabela13[[#This Row],[V3]]),"")</f>
        <v>1.7461873638344225</v>
      </c>
      <c r="AS319" s="4">
        <f>_xlfn.STDEV.S(Tabela13[[#This Row],[V1]:[V2]])</f>
        <v>1.7207805546522299</v>
      </c>
      <c r="AT319" s="4">
        <f>_xlfn.STDEV.S(Tabela13[[#This Row],[V1]],Tabela13[[#This Row],[V3]])</f>
        <v>1.4142135623730947</v>
      </c>
      <c r="AU319" s="4">
        <f>_xlfn.STDEV.S(Tabela13[[#This Row],[V1]],Tabela13[[#This Row],[V4]])</f>
        <v>0.30656699227913492</v>
      </c>
      <c r="AV319" s="4">
        <f>_xlfn.STDEV.S(Tabela13[[#This Row],[V2]],Tabela13[[#This Row],[V1]])</f>
        <v>1.7207805546522299</v>
      </c>
      <c r="AW319" s="4">
        <f>_xlfn.STDEV.S(Tabela13[[#This Row],[V2]],Tabela13[[#This Row],[V3]])</f>
        <v>0.30656699227913481</v>
      </c>
      <c r="AX319" s="4">
        <f>_xlfn.STDEV.S(Tabela13[[#This Row],[V42]],Tabela13[[#This Row],[V44]])</f>
        <v>3.1349941170253253</v>
      </c>
      <c r="AY319" s="4">
        <f>_xlfn.STDEV.S(Tabela13[[#This Row],[V3]],Tabela13[[#This Row],[V1]])</f>
        <v>1.4142135623730947</v>
      </c>
      <c r="AZ319" s="4">
        <f>_xlfn.STDEV.S(Tabela13[[#This Row],[V3]],Tabela13[[#This Row],[V2]])</f>
        <v>0.30656699227913481</v>
      </c>
      <c r="BA319" s="4">
        <f>_xlfn.STDEV.S(Tabela13[[#This Row],[V3]],Tabela13[[#This Row],[V4]])</f>
        <v>1.1076465700939602</v>
      </c>
      <c r="BB319" s="4">
        <f>_xlfn.STDEV.S(Tabela13[[#This Row],[V4]],Tabela13[[#This Row],[V1]])</f>
        <v>0.30656699227913492</v>
      </c>
      <c r="BC319" s="4">
        <f>_xlfn.STDEV.S(Tabela13[[#This Row],[V4]],Tabela13[[#This Row],[V2]])</f>
        <v>1.4142135623730947</v>
      </c>
      <c r="BD319" s="4">
        <f>_xlfn.STDEV.S(Tabela13[[#This Row],[V4]],Tabela13[[#This Row],[V3]])</f>
        <v>1.1076465700939602</v>
      </c>
      <c r="BE319" s="4">
        <f>Tabela13[[#This Row],[V17]]/Tabela13[[#This Row],[V5]]</f>
        <v>0.98545012424875056</v>
      </c>
      <c r="BF319" s="4">
        <f>Tabela13[[#This Row],[V18]]/Tabela13[[#This Row],[V6]]</f>
        <v>0.7204484185674257</v>
      </c>
      <c r="BG319" s="4">
        <f>Tabela13[[#This Row],[V19]]/Tabela13[[#This Row],[V7]]</f>
        <v>0.11163367668077979</v>
      </c>
      <c r="BH319" s="4">
        <f>Tabela13[[#This Row],[V20]]/Tabela13[[#This Row],[V8]]</f>
        <v>0.98545012424875056</v>
      </c>
      <c r="BI319" s="4">
        <f>Tabela13[[#This Row],[V21]]/Tabela13[[#This Row],[V9]]</f>
        <v>0.41084452395948284</v>
      </c>
      <c r="BJ319" s="4">
        <f>Tabela13[[#This Row],[V22]]/Tabela13[[#This Row],[V10]]</f>
        <v>2.049803845747328</v>
      </c>
      <c r="BK319" s="4">
        <f>Tabela13[[#This Row],[V23]]/Tabela13[[#This Row],[V11]]</f>
        <v>0.7204484185674257</v>
      </c>
      <c r="BL319" s="4">
        <f>Tabela13[[#This Row],[V24]]/Tabela13[[#This Row],[V12]]</f>
        <v>0.41084452395948284</v>
      </c>
      <c r="BM319" s="4">
        <f>Tabela13[[#This Row],[V25]]/Tabela13[[#This Row],[V13]]</f>
        <v>0.63432286422099537</v>
      </c>
      <c r="BN319" s="4">
        <f>Tabela13[[#This Row],[V26]]/Tabela13[[#This Row],[V14]]</f>
        <v>0.11163367668077979</v>
      </c>
      <c r="BO319" s="4">
        <f>Tabela13[[#This Row],[V27]]/Tabela13[[#This Row],[V15]]</f>
        <v>0.92467809847471583</v>
      </c>
      <c r="BP319" s="4">
        <f>Tabela13[[#This Row],[V28]]/Tabela13[[#This Row],[V16]]</f>
        <v>0.63432286422099537</v>
      </c>
      <c r="BQ319" s="4">
        <f>Tabela13[[#This Row],[V1]]-Tabela13[[#This Row],[V2]]</f>
        <v>2.4335511982570806</v>
      </c>
      <c r="BR319" s="4">
        <f>Tabela13[[#This Row],[V1]]-Tabela13[[#This Row],[V3]]</f>
        <v>2</v>
      </c>
      <c r="BS319" s="4">
        <f>Tabela13[[#This Row],[V1]]-Tabela13[[#This Row],[V4]]</f>
        <v>0.43355119825708055</v>
      </c>
      <c r="BT319" s="4">
        <f>Tabela13[[#This Row],[V2]]-Tabela13[[#This Row],[V1]]</f>
        <v>-2.4335511982570806</v>
      </c>
      <c r="BU319" s="4">
        <f>Tabela13[[#This Row],[V2]]-Tabela13[[#This Row],[V3]]</f>
        <v>-0.43355119825708055</v>
      </c>
      <c r="BV319" s="4">
        <f>Tabela13[[#This Row],[V2]]-Tabela13[[#This Row],[V4]]</f>
        <v>-2</v>
      </c>
      <c r="BW319" s="4">
        <f>AVERAGE(Tabela13[[#This Row],[V41]],Tabela13[[#This Row],[V42]])</f>
        <v>2.2167755991285403</v>
      </c>
      <c r="BX319" s="4">
        <f>AVERAGE(Tabela13[[#This Row],[V41]],Tabela13[[#This Row],[V43]])</f>
        <v>1.4335511982570806</v>
      </c>
      <c r="BY319" s="4">
        <f>AVERAGE(Tabela13[[#This Row],[V41]],Tabela13[[#This Row],[V44]])</f>
        <v>0</v>
      </c>
      <c r="BZ319" s="4">
        <f>AVERAGE(Tabela13[[#This Row],[V41]],Tabela13[[#This Row],[V45]])</f>
        <v>1</v>
      </c>
      <c r="CA319" s="4">
        <f>AVERAGE(Tabela13[[#This Row],[V41]],Tabela13[[#This Row],[V46]])</f>
        <v>0.21677559912854028</v>
      </c>
      <c r="CB319" s="4">
        <f>AVERAGE(Tabela13[[#This Row],[V42]],Tabela13[[#This Row],[V41]])</f>
        <v>2.2167755991285403</v>
      </c>
      <c r="CC319" s="4">
        <f>AVERAGE(Tabela13[[#This Row],[V42]],Tabela13[[#This Row],[V43]])</f>
        <v>1.2167755991285403</v>
      </c>
      <c r="CD319" s="4">
        <f>AVERAGE(Tabela13[[#This Row],[V42]],Tabela13[[#This Row],[V44]])</f>
        <v>-0.21677559912854028</v>
      </c>
      <c r="CE319" s="4">
        <f>AVERAGE(Tabela13[[#This Row],[V42]],Tabela13[[#This Row],[V45]])</f>
        <v>0.78322440087145972</v>
      </c>
      <c r="CF319" s="4">
        <f>AVERAGE(Tabela13[[#This Row],[V42]],Tabela13[[#This Row],[V46]])</f>
        <v>0</v>
      </c>
      <c r="CG319" s="4">
        <f>AVERAGE(Tabela13[[#This Row],[V43]],Tabela13[[#This Row],[V41]])</f>
        <v>1.4335511982570806</v>
      </c>
      <c r="CH319" s="4">
        <f>AVERAGE(Tabela13[[#This Row],[V43]],Tabela13[[#This Row],[V42]])</f>
        <v>1.2167755991285403</v>
      </c>
      <c r="CI319" s="4">
        <f>AVERAGE(Tabela13[[#This Row],[V43]],Tabela13[[#This Row],[V44]])</f>
        <v>-1</v>
      </c>
      <c r="CJ319" s="4">
        <f>AVERAGE(Tabela13[[#This Row],[V43]],Tabela13[[#This Row],[V45]])</f>
        <v>0</v>
      </c>
      <c r="CK319" s="4">
        <f>AVERAGE(Tabela13[[#This Row],[V43]],Tabela13[[#This Row],[V46]])</f>
        <v>-0.78322440087145972</v>
      </c>
      <c r="CL319" s="4">
        <f>AVERAGE(Tabela13[[#This Row],[V44]],Tabela13[[#This Row],[V41]])</f>
        <v>0</v>
      </c>
      <c r="CM319" s="4">
        <f>AVERAGE(Tabela13[[#This Row],[V44]],Tabela13[[#This Row],[V42]])</f>
        <v>-0.21677559912854028</v>
      </c>
      <c r="CN319" s="4">
        <f>AVERAGE(Tabela13[[#This Row],[V44]],Tabela13[[#This Row],[V43]])</f>
        <v>-1</v>
      </c>
      <c r="CO319" s="4">
        <f>AVERAGE(Tabela13[[#This Row],[V44]],Tabela13[[#This Row],[V45]])</f>
        <v>-1.4335511982570806</v>
      </c>
      <c r="CP319" s="4">
        <f>AVERAGE(Tabela13[[#This Row],[V44]],Tabela13[[#This Row],[V46]])</f>
        <v>-2.2167755991285403</v>
      </c>
      <c r="CQ319" s="4">
        <f>AVERAGE(Tabela13[[#This Row],[V45]],Tabela13[[#This Row],[V41]])</f>
        <v>1</v>
      </c>
      <c r="CR319" s="4">
        <f>AVERAGE(Tabela13[[#This Row],[V45]],Tabela13[[#This Row],[V42]])</f>
        <v>0.78322440087145972</v>
      </c>
      <c r="CS319" s="4">
        <f>AVERAGE(Tabela13[[#This Row],[V45]],Tabela13[[#This Row],[V43]])</f>
        <v>0</v>
      </c>
      <c r="CT319" s="4">
        <f>AVERAGE(Tabela13[[#This Row],[V45]],Tabela13[[#This Row],[V44]])</f>
        <v>-1.4335511982570806</v>
      </c>
      <c r="CU319" s="4">
        <f>AVERAGE(Tabela13[[#This Row],[V45]],Tabela13[[#This Row],[V46]])</f>
        <v>-1.2167755991285403</v>
      </c>
      <c r="CV319" s="4">
        <f>AVERAGE(Tabela13[[#This Row],[V46]],Tabela13[[#This Row],[V41]])</f>
        <v>0.21677559912854028</v>
      </c>
      <c r="CW319" s="4">
        <f>AVERAGE(Tabela13[[#This Row],[V46]],Tabela13[[#This Row],[V42]])</f>
        <v>0</v>
      </c>
      <c r="CX319" s="4">
        <f>AVERAGE(Tabela13[[#This Row],[V46]],Tabela13[[#This Row],[V43]])</f>
        <v>-0.78322440087145972</v>
      </c>
      <c r="CY319" s="4">
        <f>AVERAGE(Tabela13[[#This Row],[V46]],Tabela13[[#This Row],[V44]])</f>
        <v>-2.2167755991285403</v>
      </c>
      <c r="CZ319" s="4">
        <f>AVERAGE(Tabela13[[#This Row],[V46]],Tabela13[[#This Row],[V45]])</f>
        <v>-1.2167755991285403</v>
      </c>
      <c r="DA319" s="3">
        <f>_xlfn.STDEV.S(Tabela13[[#This Row],[V41]],Tabela13[[#This Row],[V42]])</f>
        <v>0.30656699227913492</v>
      </c>
      <c r="DB319" s="3">
        <f>_xlfn.STDEV.S(Tabela13[[#This Row],[V41]],Tabela13[[#This Row],[V43]])</f>
        <v>1.4142135623730951</v>
      </c>
      <c r="DC319" s="3">
        <f>_xlfn.STDEV.S(Tabela13[[#This Row],[V41]],Tabela13[[#This Row],[V44]])</f>
        <v>3.4415611093044598</v>
      </c>
      <c r="DD319" s="3">
        <f>_xlfn.STDEV.S(Tabela13[[#This Row],[V41]],Tabela13[[#This Row],[V45]])</f>
        <v>2.0273475469313649</v>
      </c>
      <c r="DE319" s="3">
        <f>_xlfn.STDEV.S(Tabela13[[#This Row],[V41]],Tabela13[[#This Row],[V46]])</f>
        <v>3.1349941170253253</v>
      </c>
      <c r="DF319" s="3">
        <f>_xlfn.STDEV.S(Tabela13[[#This Row],[V42]],Tabela13[[#This Row],[V41]])</f>
        <v>0.30656699227913492</v>
      </c>
      <c r="DG319" s="3">
        <f>_xlfn.STDEV.S(Tabela13[[#This Row],[V42]],Tabela13[[#This Row],[V43]])</f>
        <v>1.1076465700939602</v>
      </c>
      <c r="DH319" s="3">
        <f>_xlfn.STDEV.S(Tabela13[[#This Row],[V42]],Tabela13[[#This Row],[V44]])</f>
        <v>3.1349941170253253</v>
      </c>
      <c r="DI319" s="3">
        <f>_xlfn.STDEV.S(Tabela13[[#This Row],[V42]],Tabela13[[#This Row],[V45]])</f>
        <v>1.7207805546522299</v>
      </c>
      <c r="DJ319" s="3">
        <f>_xlfn.STDEV.S(Tabela13[[#This Row],[V42]],Tabela13[[#This Row],[V46]])</f>
        <v>2.8284271247461903</v>
      </c>
      <c r="DK319" s="3">
        <f>_xlfn.STDEV.S(Tabela13[[#This Row],[V43]],Tabela13[[#This Row],[V41]])</f>
        <v>1.4142135623730951</v>
      </c>
      <c r="DL319" s="3">
        <f>_xlfn.STDEV.S(Tabela13[[#This Row],[V43]],Tabela13[[#This Row],[V42]])</f>
        <v>1.1076465700939602</v>
      </c>
      <c r="DM319" s="3">
        <f>_xlfn.STDEV.S(Tabela13[[#This Row],[V43]],Tabela13[[#This Row],[V44]])</f>
        <v>2.0273475469313649</v>
      </c>
      <c r="DN319" s="3">
        <f>_xlfn.STDEV.S(Tabela13[[#This Row],[V43]],Tabela13[[#This Row],[V45]])</f>
        <v>0.61313398455826984</v>
      </c>
      <c r="DO319" s="3">
        <f>_xlfn.STDEV.S(Tabela13[[#This Row],[V43]],Tabela13[[#This Row],[V46]])</f>
        <v>1.7207805546522299</v>
      </c>
      <c r="DP319" s="3">
        <f>_xlfn.STDEV.S(Tabela13[[#This Row],[V44]],Tabela13[[#This Row],[V41]])</f>
        <v>3.4415611093044598</v>
      </c>
      <c r="DQ319" s="3">
        <f>_xlfn.STDEV.S(Tabela13[[#This Row],[V44]],Tabela13[[#This Row],[V42]])</f>
        <v>3.1349941170253253</v>
      </c>
      <c r="DR319" s="3">
        <f>_xlfn.STDEV.S(Tabela13[[#This Row],[V44]],Tabela13[[#This Row],[V43]])</f>
        <v>2.0273475469313649</v>
      </c>
      <c r="DS319" s="3">
        <f>_xlfn.STDEV.S(Tabela13[[#This Row],[V44]],Tabela13[[#This Row],[V45]])</f>
        <v>1.4142135623730951</v>
      </c>
      <c r="DT319" s="3">
        <f>_xlfn.STDEV.S(Tabela13[[#This Row],[V44]],Tabela13[[#This Row],[V46]])</f>
        <v>0.30656699227913492</v>
      </c>
      <c r="DU319" s="3">
        <f>_xlfn.STDEV.S(Tabela13[[#This Row],[V45]],Tabela13[[#This Row],[V41]])</f>
        <v>2.0273475469313649</v>
      </c>
      <c r="DV319" s="3">
        <f>_xlfn.STDEV.S(Tabela13[[#This Row],[V45]],Tabela13[[#This Row],[V42]])</f>
        <v>1.7207805546522299</v>
      </c>
      <c r="DW319" s="3">
        <f>_xlfn.STDEV.S(Tabela13[[#This Row],[V45]],Tabela13[[#This Row],[V43]])</f>
        <v>0.61313398455826984</v>
      </c>
      <c r="DX319" s="3">
        <f>_xlfn.STDEV.S(Tabela13[[#This Row],[V45]],Tabela13[[#This Row],[V44]])</f>
        <v>1.4142135623730951</v>
      </c>
      <c r="DY319" s="3">
        <f>_xlfn.STDEV.S(Tabela13[[#This Row],[V45]],Tabela13[[#This Row],[V46]])</f>
        <v>1.1076465700939602</v>
      </c>
      <c r="DZ319" s="3">
        <f>_xlfn.STDEV.S(Tabela13[[#This Row],[V46]],Tabela13[[#This Row],[V41]])</f>
        <v>3.1349941170253253</v>
      </c>
      <c r="EA319" s="3">
        <f>_xlfn.STDEV.S(Tabela13[[#This Row],[V46]],Tabela13[[#This Row],[V42]])</f>
        <v>2.8284271247461903</v>
      </c>
      <c r="EB319" s="3">
        <f>_xlfn.STDEV.S(Tabela13[[#This Row],[V46]],Tabela13[[#This Row],[V43]])</f>
        <v>1.7207805546522299</v>
      </c>
      <c r="EC319" s="3">
        <f>_xlfn.STDEV.S(Tabela13[[#This Row],[V46]],Tabela13[[#This Row],[V44]])</f>
        <v>0.30656699227913492</v>
      </c>
      <c r="ED319" s="3">
        <f>_xlfn.STDEV.S(Tabela13[[#This Row],[V46]],Tabela13[[#This Row],[V45]])</f>
        <v>1.1076465700939602</v>
      </c>
      <c r="EE319" s="3">
        <f t="shared" si="308"/>
        <v>0.13829410265958028</v>
      </c>
      <c r="EF319" s="3">
        <f t="shared" si="309"/>
        <v>0.98651067648822299</v>
      </c>
      <c r="EG319" s="3" t="str">
        <f t="shared" si="310"/>
        <v/>
      </c>
      <c r="EH319" s="3">
        <f t="shared" si="311"/>
        <v>2.0273475469313649</v>
      </c>
      <c r="EI319" s="3">
        <f t="shared" si="312"/>
        <v>14.461932660448488</v>
      </c>
      <c r="EJ319" s="3">
        <f t="shared" si="313"/>
        <v>0.13829410265958028</v>
      </c>
      <c r="EK319" s="3">
        <f t="shared" si="314"/>
        <v>0.91031293764212662</v>
      </c>
      <c r="EL319" s="3">
        <f t="shared" si="315"/>
        <v>-14.461932660448488</v>
      </c>
      <c r="EM319" s="3">
        <f t="shared" si="316"/>
        <v>2.1970466608772559</v>
      </c>
      <c r="EN319" s="3" t="str">
        <f t="shared" si="317"/>
        <v/>
      </c>
      <c r="EO319" s="3">
        <f t="shared" si="318"/>
        <v>0.98651067648822299</v>
      </c>
      <c r="EP319" s="3">
        <f t="shared" si="319"/>
        <v>0.91031293764212662</v>
      </c>
      <c r="EQ319" s="3">
        <f t="shared" si="320"/>
        <v>-2.0273475469313649</v>
      </c>
      <c r="ER319" s="3" t="str">
        <f t="shared" si="321"/>
        <v/>
      </c>
      <c r="ES319" s="3" t="str">
        <f t="shared" si="322"/>
        <v/>
      </c>
      <c r="ET319" s="3" t="str">
        <f t="shared" si="323"/>
        <v/>
      </c>
      <c r="EU319" s="3" t="str">
        <f t="shared" si="324"/>
        <v/>
      </c>
      <c r="EV319" s="3">
        <f t="shared" si="325"/>
        <v>-2.0273475469313649</v>
      </c>
      <c r="EW319" s="3">
        <f t="shared" si="326"/>
        <v>-0.98651067648822299</v>
      </c>
      <c r="EX319" s="3">
        <f t="shared" si="327"/>
        <v>-0.13829410265958028</v>
      </c>
      <c r="EY319" s="3">
        <f t="shared" si="328"/>
        <v>2.0273475469313649</v>
      </c>
      <c r="EZ319" s="3">
        <f t="shared" si="329"/>
        <v>2.1970466608772559</v>
      </c>
      <c r="FA319" s="3" t="str">
        <f t="shared" si="330"/>
        <v/>
      </c>
      <c r="FB319" s="3">
        <f t="shared" si="331"/>
        <v>-0.98651067648822299</v>
      </c>
      <c r="FC319" s="3">
        <f t="shared" si="332"/>
        <v>-0.91031293764212662</v>
      </c>
      <c r="FD319" s="3">
        <f t="shared" si="333"/>
        <v>14.461932660448488</v>
      </c>
      <c r="FE319" s="3" t="str">
        <f t="shared" si="334"/>
        <v/>
      </c>
      <c r="FF319" s="3">
        <f t="shared" si="335"/>
        <v>-2.1970466608772559</v>
      </c>
      <c r="FG319" s="3">
        <f t="shared" si="336"/>
        <v>-0.13829410265958028</v>
      </c>
      <c r="FH319" s="3">
        <f t="shared" si="337"/>
        <v>-0.91031293764212662</v>
      </c>
      <c r="FI319" s="4">
        <f t="shared" si="338"/>
        <v>0.29411764705882354</v>
      </c>
      <c r="FJ319" s="4">
        <f t="shared" si="339"/>
        <v>0.92592592592592582</v>
      </c>
      <c r="FK319" s="4">
        <f t="shared" si="340"/>
        <v>2.6888713496448307</v>
      </c>
      <c r="FL319" s="4">
        <f t="shared" si="341"/>
        <v>0.23867403314917129</v>
      </c>
      <c r="FM319" s="4">
        <f>Tabela13[[#This Row],[V139]]-Tabela13[[#This Row],[V140]]</f>
        <v>2.4501973164956592</v>
      </c>
      <c r="FN319" s="4">
        <f>Tabela13[[#This Row],[V1]]-Tabela13[[#This Row],[V2]]/2</f>
        <v>2.6982570806100217</v>
      </c>
      <c r="FO319" s="4">
        <f>Tabela13[[#This Row],[V1]]-Tabela13[[#This Row],[V3]]/2</f>
        <v>2.4814814814814814</v>
      </c>
      <c r="FP319" s="4">
        <f>Tabela13[[#This Row],[V1]]-Tabela13[[#This Row],[V4]]/2</f>
        <v>1.6982570806100217</v>
      </c>
      <c r="FQ319" s="4">
        <f>Tabela13[[#This Row],[V2]]-Tabela13[[#This Row],[V1]]/2</f>
        <v>-0.95206971677559904</v>
      </c>
      <c r="FR319" s="4">
        <f>Tabela13[[#This Row],[V2]]-Tabela13[[#This Row],[V3]]/2</f>
        <v>4.7930283224400905E-2</v>
      </c>
      <c r="FS319" s="4">
        <f>Tabela13[[#This Row],[V2]]-Tabela13[[#This Row],[V4]]/2</f>
        <v>-0.73529411764705876</v>
      </c>
      <c r="FT319" s="4">
        <f t="shared" si="342"/>
        <v>1.2158803117793942</v>
      </c>
      <c r="FU319" s="4">
        <f t="shared" si="343"/>
        <v>1.1877192612578888</v>
      </c>
      <c r="FV319" s="4">
        <f t="shared" si="344"/>
        <v>1.0386238667740559</v>
      </c>
      <c r="FW319" s="4">
        <f t="shared" si="345"/>
        <v>-0.76084952445306886</v>
      </c>
      <c r="FX319" s="4">
        <f t="shared" si="346"/>
        <v>4.7893630127575818E-2</v>
      </c>
      <c r="FY319" s="4">
        <f t="shared" si="347"/>
        <v>-0.63402271966342205</v>
      </c>
      <c r="FZ319" s="4">
        <f t="shared" si="348"/>
        <v>218.85845612029095</v>
      </c>
      <c r="GA319" s="4">
        <f t="shared" si="349"/>
        <v>213.78946702642</v>
      </c>
      <c r="GB319" s="4">
        <f t="shared" si="350"/>
        <v>186.95229601933008</v>
      </c>
      <c r="GC319" s="4">
        <f t="shared" si="351"/>
        <v>-136.95291440155239</v>
      </c>
      <c r="GD319" s="4">
        <f t="shared" si="352"/>
        <v>8.6208534229636467</v>
      </c>
      <c r="GE319" s="4">
        <f t="shared" si="353"/>
        <v>-114.12408953941596</v>
      </c>
      <c r="GF319" s="4">
        <f>Tabela13[[#This Row],[V1]]-Tabela13[[#This Row],[V2]]/Tabela13[[#This Row],[V2]]</f>
        <v>1.9629629629629628</v>
      </c>
      <c r="GG319" s="4">
        <f>Tabela13[[#This Row],[V1]]-Tabela13[[#This Row],[V3]]/Tabela13[[#This Row],[V3]]</f>
        <v>1.9629629629629628</v>
      </c>
      <c r="GH319" s="4">
        <f>Tabela13[[#This Row],[V1]]-Tabela13[[#This Row],[V4]]/Tabela13[[#This Row],[V4]]</f>
        <v>1.9629629629629628</v>
      </c>
      <c r="GI319" s="4">
        <f>Tabela13[[#This Row],[V2]]-Tabela13[[#This Row],[V1]]/Tabela13[[#This Row],[V1]]</f>
        <v>-0.47058823529411764</v>
      </c>
      <c r="GJ319" s="4">
        <f>Tabela13[[#This Row],[V2]]-Tabela13[[#This Row],[V3]]/Tabela13[[#This Row],[V3]]</f>
        <v>-0.47058823529411764</v>
      </c>
      <c r="GK319" s="4">
        <f>Tabela13[[#This Row],[V2]]-Tabela13[[#This Row],[V4]]/Tabela13[[#This Row],[V4]]</f>
        <v>-0.47058823529411764</v>
      </c>
      <c r="GL319" s="4">
        <f t="shared" si="354"/>
        <v>1.1815197334379917</v>
      </c>
      <c r="GM319" s="4">
        <f t="shared" si="355"/>
        <v>1.7461873638344225</v>
      </c>
      <c r="GN319" s="4">
        <f t="shared" si="356"/>
        <v>0.67662826905556861</v>
      </c>
      <c r="GO319" s="3">
        <f t="shared" si="357"/>
        <v>1</v>
      </c>
      <c r="GP319" s="3">
        <v>100</v>
      </c>
      <c r="GQ319" s="3">
        <f t="shared" si="358"/>
        <v>8.0000000000000071E-2</v>
      </c>
      <c r="GR319" s="3">
        <f t="shared" si="359"/>
        <v>8.0000000000000071</v>
      </c>
      <c r="GS319" s="34">
        <f>COUNTIF($D$2:D318,Tabela13[[#This Row],[HomeTeam]])</f>
        <v>16</v>
      </c>
      <c r="GT319" s="34">
        <f>COUNTIF($E$2:E318,Tabela13[[#This Row],[AwayTeam]])</f>
        <v>16</v>
      </c>
      <c r="GU319" s="3">
        <f>IFERROR(AVERAGEIFS($AD$2:AD318,$D$2:D318,Tabela13[[#This Row],[HomeTeam]],$GS$2:GS318,"&gt;="&amp;Tabela13[[#This Row],[Contagem_H]]-5),"")</f>
        <v>0.3692142944774523</v>
      </c>
      <c r="GV319" s="3">
        <f>IFERROR(AVERAGEIFS($G$2:G318,$E$2:E318,Tabela13[[#This Row],[AwayTeam]],$GT$2:GT318,"&gt;="&amp;Tabela13[[#This Row],[Contagem_A]]-5),"")</f>
        <v>1.2</v>
      </c>
      <c r="GW319" s="3">
        <f>IFERROR(AVERAGEIFS($GQ$2:GQ318,$D$2:D318,Tabela13[[#This Row],[HomeTeam]],$GS$2:GS318,"&gt;="&amp;Tabela13[[#This Row],[Contagem_H]]-5),"")</f>
        <v>-0.27</v>
      </c>
    </row>
    <row r="320" spans="1:205" x14ac:dyDescent="0.25">
      <c r="A320" t="s">
        <v>127</v>
      </c>
      <c r="B320" t="s">
        <v>251</v>
      </c>
      <c r="C320" t="s">
        <v>134</v>
      </c>
      <c r="D320" t="s">
        <v>133</v>
      </c>
      <c r="E320" t="s">
        <v>26</v>
      </c>
      <c r="F320" s="3">
        <v>2</v>
      </c>
      <c r="G320" s="3">
        <v>2</v>
      </c>
      <c r="H320" s="3" t="str">
        <f t="shared" si="360"/>
        <v>D</v>
      </c>
      <c r="I320" s="3">
        <v>2</v>
      </c>
      <c r="J320" s="3">
        <v>3.4</v>
      </c>
      <c r="K320" s="3">
        <v>3.75</v>
      </c>
      <c r="L320" s="3">
        <v>1.95</v>
      </c>
      <c r="M320" s="3">
        <v>1.95</v>
      </c>
      <c r="N320" s="3">
        <f t="shared" si="289"/>
        <v>4</v>
      </c>
      <c r="O320" s="3">
        <f t="shared" si="290"/>
        <v>1</v>
      </c>
      <c r="P320" s="3">
        <f t="shared" si="291"/>
        <v>1</v>
      </c>
      <c r="Q320" s="3">
        <f t="shared" si="292"/>
        <v>6.0784313725490202E-2</v>
      </c>
      <c r="R320" s="3">
        <f t="shared" si="293"/>
        <v>2.5641025641025772E-2</v>
      </c>
      <c r="S320" s="3">
        <f t="shared" si="294"/>
        <v>2.1215686274509804</v>
      </c>
      <c r="T320" s="3">
        <f t="shared" si="295"/>
        <v>3.6066666666666665</v>
      </c>
      <c r="U320" s="3">
        <f t="shared" si="296"/>
        <v>3.9779411764705883</v>
      </c>
      <c r="V320" s="3">
        <f t="shared" si="297"/>
        <v>2.0685294117647057</v>
      </c>
      <c r="W320" s="3">
        <f t="shared" si="298"/>
        <v>2.0685294117647057</v>
      </c>
      <c r="X320" s="4">
        <f t="shared" si="299"/>
        <v>0.5</v>
      </c>
      <c r="Y320" s="4">
        <f t="shared" si="300"/>
        <v>0.29411764705882354</v>
      </c>
      <c r="Z320" s="4">
        <f t="shared" si="301"/>
        <v>0.26666666666666666</v>
      </c>
      <c r="AA320" s="4">
        <f t="shared" si="302"/>
        <v>0.51282051282051289</v>
      </c>
      <c r="AB320" s="4">
        <f t="shared" si="303"/>
        <v>0.51282051282051289</v>
      </c>
      <c r="AC320" s="4">
        <f t="shared" si="304"/>
        <v>1.25</v>
      </c>
      <c r="AD320" s="4">
        <f t="shared" si="305"/>
        <v>1.1333333333333333</v>
      </c>
      <c r="AE320" s="4">
        <f t="shared" si="306"/>
        <v>1.25</v>
      </c>
      <c r="AF320" s="4">
        <f t="shared" si="307"/>
        <v>1.1333333333333333</v>
      </c>
      <c r="AG320" s="4">
        <f>IFERROR(AVERAGE(Tabela13[[#This Row],[V1]],Tabela13[[#This Row],[V2]]),"")</f>
        <v>1.1916666666666667</v>
      </c>
      <c r="AH320" s="4">
        <f>IFERROR(AVERAGE(Tabela13[[#This Row],[V1]],Tabela13[[#This Row],[V3]]),"")</f>
        <v>1.25</v>
      </c>
      <c r="AI320" s="4">
        <f>IFERROR(AVERAGE(Tabela13[[#This Row],[V1]],Tabela13[[#This Row],[V4]]),"")</f>
        <v>1.1916666666666667</v>
      </c>
      <c r="AJ320" s="4">
        <f>IFERROR(AVERAGE(Tabela13[[#This Row],[V2]],Tabela13[[#This Row],[V1]]),"")</f>
        <v>1.1916666666666667</v>
      </c>
      <c r="AK320" s="4">
        <f>IFERROR(AVERAGE(Tabela13[[#This Row],[V2]],Tabela13[[#This Row],[V3]]),"")</f>
        <v>1.1916666666666667</v>
      </c>
      <c r="AL320" s="4">
        <f>IFERROR(AVERAGE(Tabela13[[#This Row],[V2]],Tabela13[[#This Row],[V4]]),"")</f>
        <v>1.1333333333333333</v>
      </c>
      <c r="AM320" s="4">
        <f>IFERROR(AVERAGE(Tabela13[[#This Row],[V3]],Tabela13[[#This Row],[V1]]),"")</f>
        <v>1.25</v>
      </c>
      <c r="AN320" s="4">
        <f>IFERROR(AVERAGE(Tabela13[[#This Row],[V3]],Tabela13[[#This Row],[V2]]),"")</f>
        <v>1.1916666666666667</v>
      </c>
      <c r="AO320" s="4">
        <f>IFERROR(AVERAGE(Tabela13[[#This Row],[V3]],Tabela13[[#This Row],[V4]]),"")</f>
        <v>1.1916666666666667</v>
      </c>
      <c r="AP320" s="4">
        <f>IFERROR(AVERAGE(Tabela13[[#This Row],[V4]],Tabela13[[#This Row],[V1]]),"")</f>
        <v>1.1916666666666667</v>
      </c>
      <c r="AQ320" s="4">
        <f>IFERROR(AVERAGE(Tabela13[[#This Row],[V4]],Tabela13[[#This Row],[V2]]),"")</f>
        <v>1.1333333333333333</v>
      </c>
      <c r="AR320" s="4">
        <f>IFERROR(AVERAGE(Tabela13[[#This Row],[V4]],Tabela13[[#This Row],[V3]]),"")</f>
        <v>1.1916666666666667</v>
      </c>
      <c r="AS320" s="4">
        <f>_xlfn.STDEV.S(Tabela13[[#This Row],[V1]:[V2]])</f>
        <v>8.2495791138430558E-2</v>
      </c>
      <c r="AT320" s="4">
        <f>_xlfn.STDEV.S(Tabela13[[#This Row],[V1]],Tabela13[[#This Row],[V3]])</f>
        <v>0</v>
      </c>
      <c r="AU320" s="4">
        <f>_xlfn.STDEV.S(Tabela13[[#This Row],[V1]],Tabela13[[#This Row],[V4]])</f>
        <v>8.2495791138430558E-2</v>
      </c>
      <c r="AV320" s="4">
        <f>_xlfn.STDEV.S(Tabela13[[#This Row],[V2]],Tabela13[[#This Row],[V1]])</f>
        <v>8.2495791138430558E-2</v>
      </c>
      <c r="AW320" s="4">
        <f>_xlfn.STDEV.S(Tabela13[[#This Row],[V2]],Tabela13[[#This Row],[V3]])</f>
        <v>8.2495791138430558E-2</v>
      </c>
      <c r="AX320" s="4">
        <f>_xlfn.STDEV.S(Tabela13[[#This Row],[V42]],Tabela13[[#This Row],[V44]])</f>
        <v>8.2495791138430558E-2</v>
      </c>
      <c r="AY320" s="4">
        <f>_xlfn.STDEV.S(Tabela13[[#This Row],[V3]],Tabela13[[#This Row],[V1]])</f>
        <v>0</v>
      </c>
      <c r="AZ320" s="4">
        <f>_xlfn.STDEV.S(Tabela13[[#This Row],[V3]],Tabela13[[#This Row],[V2]])</f>
        <v>8.2495791138430558E-2</v>
      </c>
      <c r="BA320" s="4">
        <f>_xlfn.STDEV.S(Tabela13[[#This Row],[V3]],Tabela13[[#This Row],[V4]])</f>
        <v>8.2495791138430558E-2</v>
      </c>
      <c r="BB320" s="4">
        <f>_xlfn.STDEV.S(Tabela13[[#This Row],[V4]],Tabela13[[#This Row],[V1]])</f>
        <v>8.2495791138430558E-2</v>
      </c>
      <c r="BC320" s="4">
        <f>_xlfn.STDEV.S(Tabela13[[#This Row],[V4]],Tabela13[[#This Row],[V2]])</f>
        <v>0</v>
      </c>
      <c r="BD320" s="4">
        <f>_xlfn.STDEV.S(Tabela13[[#This Row],[V4]],Tabela13[[#This Row],[V3]])</f>
        <v>8.2495791138430558E-2</v>
      </c>
      <c r="BE320" s="4">
        <f>Tabela13[[#This Row],[V17]]/Tabela13[[#This Row],[V5]]</f>
        <v>6.92272373189627E-2</v>
      </c>
      <c r="BF320" s="4">
        <f>Tabela13[[#This Row],[V18]]/Tabela13[[#This Row],[V6]]</f>
        <v>0</v>
      </c>
      <c r="BG320" s="4">
        <f>Tabela13[[#This Row],[V19]]/Tabela13[[#This Row],[V7]]</f>
        <v>6.92272373189627E-2</v>
      </c>
      <c r="BH320" s="4">
        <f>Tabela13[[#This Row],[V20]]/Tabela13[[#This Row],[V8]]</f>
        <v>6.92272373189627E-2</v>
      </c>
      <c r="BI320" s="4">
        <f>Tabela13[[#This Row],[V21]]/Tabela13[[#This Row],[V9]]</f>
        <v>6.92272373189627E-2</v>
      </c>
      <c r="BJ320" s="4">
        <f>Tabela13[[#This Row],[V22]]/Tabela13[[#This Row],[V10]]</f>
        <v>7.2790403945674029E-2</v>
      </c>
      <c r="BK320" s="4">
        <f>Tabela13[[#This Row],[V23]]/Tabela13[[#This Row],[V11]]</f>
        <v>0</v>
      </c>
      <c r="BL320" s="4">
        <f>Tabela13[[#This Row],[V24]]/Tabela13[[#This Row],[V12]]</f>
        <v>6.92272373189627E-2</v>
      </c>
      <c r="BM320" s="4">
        <f>Tabela13[[#This Row],[V25]]/Tabela13[[#This Row],[V13]]</f>
        <v>6.92272373189627E-2</v>
      </c>
      <c r="BN320" s="4">
        <f>Tabela13[[#This Row],[V26]]/Tabela13[[#This Row],[V14]]</f>
        <v>6.92272373189627E-2</v>
      </c>
      <c r="BO320" s="4">
        <f>Tabela13[[#This Row],[V27]]/Tabela13[[#This Row],[V15]]</f>
        <v>0</v>
      </c>
      <c r="BP320" s="4">
        <f>Tabela13[[#This Row],[V28]]/Tabela13[[#This Row],[V16]]</f>
        <v>6.92272373189627E-2</v>
      </c>
      <c r="BQ320" s="4">
        <f>Tabela13[[#This Row],[V1]]-Tabela13[[#This Row],[V2]]</f>
        <v>0.1166666666666667</v>
      </c>
      <c r="BR320" s="4">
        <f>Tabela13[[#This Row],[V1]]-Tabela13[[#This Row],[V3]]</f>
        <v>0</v>
      </c>
      <c r="BS320" s="4">
        <f>Tabela13[[#This Row],[V1]]-Tabela13[[#This Row],[V4]]</f>
        <v>0.1166666666666667</v>
      </c>
      <c r="BT320" s="4">
        <f>Tabela13[[#This Row],[V2]]-Tabela13[[#This Row],[V1]]</f>
        <v>-0.1166666666666667</v>
      </c>
      <c r="BU320" s="4">
        <f>Tabela13[[#This Row],[V2]]-Tabela13[[#This Row],[V3]]</f>
        <v>-0.1166666666666667</v>
      </c>
      <c r="BV320" s="4">
        <f>Tabela13[[#This Row],[V2]]-Tabela13[[#This Row],[V4]]</f>
        <v>0</v>
      </c>
      <c r="BW320" s="4">
        <f>AVERAGE(Tabela13[[#This Row],[V41]],Tabela13[[#This Row],[V42]])</f>
        <v>5.8333333333333348E-2</v>
      </c>
      <c r="BX320" s="4">
        <f>AVERAGE(Tabela13[[#This Row],[V41]],Tabela13[[#This Row],[V43]])</f>
        <v>0.1166666666666667</v>
      </c>
      <c r="BY320" s="4">
        <f>AVERAGE(Tabela13[[#This Row],[V41]],Tabela13[[#This Row],[V44]])</f>
        <v>0</v>
      </c>
      <c r="BZ320" s="4">
        <f>AVERAGE(Tabela13[[#This Row],[V41]],Tabela13[[#This Row],[V45]])</f>
        <v>0</v>
      </c>
      <c r="CA320" s="4">
        <f>AVERAGE(Tabela13[[#This Row],[V41]],Tabela13[[#This Row],[V46]])</f>
        <v>5.8333333333333348E-2</v>
      </c>
      <c r="CB320" s="4">
        <f>AVERAGE(Tabela13[[#This Row],[V42]],Tabela13[[#This Row],[V41]])</f>
        <v>5.8333333333333348E-2</v>
      </c>
      <c r="CC320" s="4">
        <f>AVERAGE(Tabela13[[#This Row],[V42]],Tabela13[[#This Row],[V43]])</f>
        <v>5.8333333333333348E-2</v>
      </c>
      <c r="CD320" s="4">
        <f>AVERAGE(Tabela13[[#This Row],[V42]],Tabela13[[#This Row],[V44]])</f>
        <v>-5.8333333333333348E-2</v>
      </c>
      <c r="CE320" s="4">
        <f>AVERAGE(Tabela13[[#This Row],[V42]],Tabela13[[#This Row],[V45]])</f>
        <v>-5.8333333333333348E-2</v>
      </c>
      <c r="CF320" s="4">
        <f>AVERAGE(Tabela13[[#This Row],[V42]],Tabela13[[#This Row],[V46]])</f>
        <v>0</v>
      </c>
      <c r="CG320" s="4">
        <f>AVERAGE(Tabela13[[#This Row],[V43]],Tabela13[[#This Row],[V41]])</f>
        <v>0.1166666666666667</v>
      </c>
      <c r="CH320" s="4">
        <f>AVERAGE(Tabela13[[#This Row],[V43]],Tabela13[[#This Row],[V42]])</f>
        <v>5.8333333333333348E-2</v>
      </c>
      <c r="CI320" s="4">
        <f>AVERAGE(Tabela13[[#This Row],[V43]],Tabela13[[#This Row],[V44]])</f>
        <v>0</v>
      </c>
      <c r="CJ320" s="4">
        <f>AVERAGE(Tabela13[[#This Row],[V43]],Tabela13[[#This Row],[V45]])</f>
        <v>0</v>
      </c>
      <c r="CK320" s="4">
        <f>AVERAGE(Tabela13[[#This Row],[V43]],Tabela13[[#This Row],[V46]])</f>
        <v>5.8333333333333348E-2</v>
      </c>
      <c r="CL320" s="4">
        <f>AVERAGE(Tabela13[[#This Row],[V44]],Tabela13[[#This Row],[V41]])</f>
        <v>0</v>
      </c>
      <c r="CM320" s="4">
        <f>AVERAGE(Tabela13[[#This Row],[V44]],Tabela13[[#This Row],[V42]])</f>
        <v>-5.8333333333333348E-2</v>
      </c>
      <c r="CN320" s="4">
        <f>AVERAGE(Tabela13[[#This Row],[V44]],Tabela13[[#This Row],[V43]])</f>
        <v>0</v>
      </c>
      <c r="CO320" s="4">
        <f>AVERAGE(Tabela13[[#This Row],[V44]],Tabela13[[#This Row],[V45]])</f>
        <v>-0.1166666666666667</v>
      </c>
      <c r="CP320" s="4">
        <f>AVERAGE(Tabela13[[#This Row],[V44]],Tabela13[[#This Row],[V46]])</f>
        <v>-5.8333333333333348E-2</v>
      </c>
      <c r="CQ320" s="4">
        <f>AVERAGE(Tabela13[[#This Row],[V45]],Tabela13[[#This Row],[V41]])</f>
        <v>0</v>
      </c>
      <c r="CR320" s="4">
        <f>AVERAGE(Tabela13[[#This Row],[V45]],Tabela13[[#This Row],[V42]])</f>
        <v>-5.8333333333333348E-2</v>
      </c>
      <c r="CS320" s="4">
        <f>AVERAGE(Tabela13[[#This Row],[V45]],Tabela13[[#This Row],[V43]])</f>
        <v>0</v>
      </c>
      <c r="CT320" s="4">
        <f>AVERAGE(Tabela13[[#This Row],[V45]],Tabela13[[#This Row],[V44]])</f>
        <v>-0.1166666666666667</v>
      </c>
      <c r="CU320" s="4">
        <f>AVERAGE(Tabela13[[#This Row],[V45]],Tabela13[[#This Row],[V46]])</f>
        <v>-5.8333333333333348E-2</v>
      </c>
      <c r="CV320" s="4">
        <f>AVERAGE(Tabela13[[#This Row],[V46]],Tabela13[[#This Row],[V41]])</f>
        <v>5.8333333333333348E-2</v>
      </c>
      <c r="CW320" s="4">
        <f>AVERAGE(Tabela13[[#This Row],[V46]],Tabela13[[#This Row],[V42]])</f>
        <v>0</v>
      </c>
      <c r="CX320" s="4">
        <f>AVERAGE(Tabela13[[#This Row],[V46]],Tabela13[[#This Row],[V43]])</f>
        <v>5.8333333333333348E-2</v>
      </c>
      <c r="CY320" s="4">
        <f>AVERAGE(Tabela13[[#This Row],[V46]],Tabela13[[#This Row],[V44]])</f>
        <v>-5.8333333333333348E-2</v>
      </c>
      <c r="CZ320" s="4">
        <f>AVERAGE(Tabela13[[#This Row],[V46]],Tabela13[[#This Row],[V45]])</f>
        <v>-5.8333333333333348E-2</v>
      </c>
      <c r="DA320" s="3">
        <f>_xlfn.STDEV.S(Tabela13[[#This Row],[V41]],Tabela13[[#This Row],[V42]])</f>
        <v>8.2495791138430558E-2</v>
      </c>
      <c r="DB320" s="3">
        <f>_xlfn.STDEV.S(Tabela13[[#This Row],[V41]],Tabela13[[#This Row],[V43]])</f>
        <v>0</v>
      </c>
      <c r="DC320" s="3">
        <f>_xlfn.STDEV.S(Tabela13[[#This Row],[V41]],Tabela13[[#This Row],[V44]])</f>
        <v>0.16499158227686112</v>
      </c>
      <c r="DD320" s="3">
        <f>_xlfn.STDEV.S(Tabela13[[#This Row],[V41]],Tabela13[[#This Row],[V45]])</f>
        <v>0.16499158227686112</v>
      </c>
      <c r="DE320" s="3">
        <f>_xlfn.STDEV.S(Tabela13[[#This Row],[V41]],Tabela13[[#This Row],[V46]])</f>
        <v>8.2495791138430558E-2</v>
      </c>
      <c r="DF320" s="3">
        <f>_xlfn.STDEV.S(Tabela13[[#This Row],[V42]],Tabela13[[#This Row],[V41]])</f>
        <v>8.2495791138430558E-2</v>
      </c>
      <c r="DG320" s="3">
        <f>_xlfn.STDEV.S(Tabela13[[#This Row],[V42]],Tabela13[[#This Row],[V43]])</f>
        <v>8.2495791138430558E-2</v>
      </c>
      <c r="DH320" s="3">
        <f>_xlfn.STDEV.S(Tabela13[[#This Row],[V42]],Tabela13[[#This Row],[V44]])</f>
        <v>8.2495791138430558E-2</v>
      </c>
      <c r="DI320" s="3">
        <f>_xlfn.STDEV.S(Tabela13[[#This Row],[V42]],Tabela13[[#This Row],[V45]])</f>
        <v>8.2495791138430558E-2</v>
      </c>
      <c r="DJ320" s="3">
        <f>_xlfn.STDEV.S(Tabela13[[#This Row],[V42]],Tabela13[[#This Row],[V46]])</f>
        <v>0</v>
      </c>
      <c r="DK320" s="3">
        <f>_xlfn.STDEV.S(Tabela13[[#This Row],[V43]],Tabela13[[#This Row],[V41]])</f>
        <v>0</v>
      </c>
      <c r="DL320" s="3">
        <f>_xlfn.STDEV.S(Tabela13[[#This Row],[V43]],Tabela13[[#This Row],[V42]])</f>
        <v>8.2495791138430558E-2</v>
      </c>
      <c r="DM320" s="3">
        <f>_xlfn.STDEV.S(Tabela13[[#This Row],[V43]],Tabela13[[#This Row],[V44]])</f>
        <v>0.16499158227686112</v>
      </c>
      <c r="DN320" s="3">
        <f>_xlfn.STDEV.S(Tabela13[[#This Row],[V43]],Tabela13[[#This Row],[V45]])</f>
        <v>0.16499158227686112</v>
      </c>
      <c r="DO320" s="3">
        <f>_xlfn.STDEV.S(Tabela13[[#This Row],[V43]],Tabela13[[#This Row],[V46]])</f>
        <v>8.2495791138430558E-2</v>
      </c>
      <c r="DP320" s="3">
        <f>_xlfn.STDEV.S(Tabela13[[#This Row],[V44]],Tabela13[[#This Row],[V41]])</f>
        <v>0.16499158227686112</v>
      </c>
      <c r="DQ320" s="3">
        <f>_xlfn.STDEV.S(Tabela13[[#This Row],[V44]],Tabela13[[#This Row],[V42]])</f>
        <v>8.2495791138430558E-2</v>
      </c>
      <c r="DR320" s="3">
        <f>_xlfn.STDEV.S(Tabela13[[#This Row],[V44]],Tabela13[[#This Row],[V43]])</f>
        <v>0.16499158227686112</v>
      </c>
      <c r="DS320" s="3">
        <f>_xlfn.STDEV.S(Tabela13[[#This Row],[V44]],Tabela13[[#This Row],[V45]])</f>
        <v>0</v>
      </c>
      <c r="DT320" s="3">
        <f>_xlfn.STDEV.S(Tabela13[[#This Row],[V44]],Tabela13[[#This Row],[V46]])</f>
        <v>8.2495791138430558E-2</v>
      </c>
      <c r="DU320" s="3">
        <f>_xlfn.STDEV.S(Tabela13[[#This Row],[V45]],Tabela13[[#This Row],[V41]])</f>
        <v>0.16499158227686112</v>
      </c>
      <c r="DV320" s="3">
        <f>_xlfn.STDEV.S(Tabela13[[#This Row],[V45]],Tabela13[[#This Row],[V42]])</f>
        <v>8.2495791138430558E-2</v>
      </c>
      <c r="DW320" s="3">
        <f>_xlfn.STDEV.S(Tabela13[[#This Row],[V45]],Tabela13[[#This Row],[V43]])</f>
        <v>0.16499158227686112</v>
      </c>
      <c r="DX320" s="3">
        <f>_xlfn.STDEV.S(Tabela13[[#This Row],[V45]],Tabela13[[#This Row],[V44]])</f>
        <v>0</v>
      </c>
      <c r="DY320" s="3">
        <f>_xlfn.STDEV.S(Tabela13[[#This Row],[V45]],Tabela13[[#This Row],[V46]])</f>
        <v>8.2495791138430558E-2</v>
      </c>
      <c r="DZ320" s="3">
        <f>_xlfn.STDEV.S(Tabela13[[#This Row],[V46]],Tabela13[[#This Row],[V41]])</f>
        <v>8.2495791138430558E-2</v>
      </c>
      <c r="EA320" s="3">
        <f>_xlfn.STDEV.S(Tabela13[[#This Row],[V46]],Tabela13[[#This Row],[V42]])</f>
        <v>0</v>
      </c>
      <c r="EB320" s="3">
        <f>_xlfn.STDEV.S(Tabela13[[#This Row],[V46]],Tabela13[[#This Row],[V43]])</f>
        <v>8.2495791138430558E-2</v>
      </c>
      <c r="EC320" s="3">
        <f>_xlfn.STDEV.S(Tabela13[[#This Row],[V46]],Tabela13[[#This Row],[V44]])</f>
        <v>8.2495791138430558E-2</v>
      </c>
      <c r="ED320" s="3">
        <f>_xlfn.STDEV.S(Tabela13[[#This Row],[V46]],Tabela13[[#This Row],[V45]])</f>
        <v>8.2495791138430558E-2</v>
      </c>
      <c r="EE320" s="3">
        <f t="shared" si="308"/>
        <v>1.4142135623730949</v>
      </c>
      <c r="EF320" s="3">
        <f t="shared" si="309"/>
        <v>0</v>
      </c>
      <c r="EG320" s="3" t="str">
        <f t="shared" si="310"/>
        <v/>
      </c>
      <c r="EH320" s="3" t="str">
        <f t="shared" si="311"/>
        <v/>
      </c>
      <c r="EI320" s="3">
        <f t="shared" si="312"/>
        <v>1.4142135623730949</v>
      </c>
      <c r="EJ320" s="3">
        <f t="shared" si="313"/>
        <v>1.4142135623730949</v>
      </c>
      <c r="EK320" s="3">
        <f t="shared" si="314"/>
        <v>1.4142135623730949</v>
      </c>
      <c r="EL320" s="3">
        <f t="shared" si="315"/>
        <v>-1.4142135623730949</v>
      </c>
      <c r="EM320" s="3">
        <f t="shared" si="316"/>
        <v>-1.4142135623730949</v>
      </c>
      <c r="EN320" s="3" t="str">
        <f t="shared" si="317"/>
        <v/>
      </c>
      <c r="EO320" s="3">
        <f t="shared" si="318"/>
        <v>0</v>
      </c>
      <c r="EP320" s="3">
        <f t="shared" si="319"/>
        <v>1.4142135623730949</v>
      </c>
      <c r="EQ320" s="3" t="str">
        <f t="shared" si="320"/>
        <v/>
      </c>
      <c r="ER320" s="3" t="str">
        <f t="shared" si="321"/>
        <v/>
      </c>
      <c r="ES320" s="3" t="str">
        <f t="shared" si="322"/>
        <v/>
      </c>
      <c r="ET320" s="3" t="str">
        <f t="shared" si="323"/>
        <v/>
      </c>
      <c r="EU320" s="3" t="str">
        <f t="shared" si="324"/>
        <v/>
      </c>
      <c r="EV320" s="3" t="str">
        <f t="shared" si="325"/>
        <v/>
      </c>
      <c r="EW320" s="3">
        <f t="shared" si="326"/>
        <v>0</v>
      </c>
      <c r="EX320" s="3">
        <f t="shared" si="327"/>
        <v>-1.4142135623730949</v>
      </c>
      <c r="EY320" s="3" t="str">
        <f t="shared" si="328"/>
        <v/>
      </c>
      <c r="EZ320" s="3">
        <f t="shared" si="329"/>
        <v>-1.4142135623730949</v>
      </c>
      <c r="FA320" s="3" t="str">
        <f t="shared" si="330"/>
        <v/>
      </c>
      <c r="FB320" s="3">
        <f t="shared" si="331"/>
        <v>0</v>
      </c>
      <c r="FC320" s="3">
        <f t="shared" si="332"/>
        <v>-1.4142135623730949</v>
      </c>
      <c r="FD320" s="3">
        <f t="shared" si="333"/>
        <v>1.4142135623730949</v>
      </c>
      <c r="FE320" s="3" t="str">
        <f t="shared" si="334"/>
        <v/>
      </c>
      <c r="FF320" s="3">
        <f t="shared" si="335"/>
        <v>1.4142135623730949</v>
      </c>
      <c r="FG320" s="3">
        <f t="shared" si="336"/>
        <v>-1.4142135623730949</v>
      </c>
      <c r="FH320" s="3">
        <f t="shared" si="337"/>
        <v>-1.4142135623730949</v>
      </c>
      <c r="FI320" s="4">
        <f t="shared" si="338"/>
        <v>0.53333333333333333</v>
      </c>
      <c r="FJ320" s="4">
        <f t="shared" si="339"/>
        <v>1</v>
      </c>
      <c r="FK320" s="4">
        <f t="shared" si="340"/>
        <v>1.6913123844731976</v>
      </c>
      <c r="FL320" s="4">
        <f t="shared" si="341"/>
        <v>1.0314232902033271</v>
      </c>
      <c r="FM320" s="4">
        <f>Tabela13[[#This Row],[V139]]-Tabela13[[#This Row],[V140]]</f>
        <v>0.65988909426987052</v>
      </c>
      <c r="FN320" s="4">
        <f>Tabela13[[#This Row],[V1]]-Tabela13[[#This Row],[V2]]/2</f>
        <v>0.68333333333333335</v>
      </c>
      <c r="FO320" s="4">
        <f>Tabela13[[#This Row],[V1]]-Tabela13[[#This Row],[V3]]/2</f>
        <v>0.625</v>
      </c>
      <c r="FP320" s="4">
        <f>Tabela13[[#This Row],[V1]]-Tabela13[[#This Row],[V4]]/2</f>
        <v>0.68333333333333335</v>
      </c>
      <c r="FQ320" s="4">
        <f>Tabela13[[#This Row],[V2]]-Tabela13[[#This Row],[V1]]/2</f>
        <v>0.5083333333333333</v>
      </c>
      <c r="FR320" s="4">
        <f>Tabela13[[#This Row],[V2]]-Tabela13[[#This Row],[V3]]/2</f>
        <v>0.5083333333333333</v>
      </c>
      <c r="FS320" s="4">
        <f>Tabela13[[#This Row],[V2]]-Tabela13[[#This Row],[V4]]/2</f>
        <v>0.56666666666666665</v>
      </c>
      <c r="FT320" s="4">
        <f t="shared" si="342"/>
        <v>0.59945248484173752</v>
      </c>
      <c r="FU320" s="4">
        <f t="shared" si="343"/>
        <v>0.55859931534356244</v>
      </c>
      <c r="FV320" s="4">
        <f t="shared" si="344"/>
        <v>0.59945248484173752</v>
      </c>
      <c r="FW320" s="4">
        <f t="shared" si="345"/>
        <v>0.47029202949149579</v>
      </c>
      <c r="FX320" s="4">
        <f t="shared" si="346"/>
        <v>0.47029202949149579</v>
      </c>
      <c r="FY320" s="4">
        <f t="shared" si="347"/>
        <v>0.51554900745897903</v>
      </c>
      <c r="FZ320" s="4">
        <f t="shared" si="348"/>
        <v>107.90144727151275</v>
      </c>
      <c r="GA320" s="4">
        <f t="shared" si="349"/>
        <v>100.54787676184122</v>
      </c>
      <c r="GB320" s="4">
        <f t="shared" si="350"/>
        <v>107.90144727151275</v>
      </c>
      <c r="GC320" s="4">
        <f t="shared" si="351"/>
        <v>84.652565308469249</v>
      </c>
      <c r="GD320" s="4">
        <f t="shared" si="352"/>
        <v>84.652565308469249</v>
      </c>
      <c r="GE320" s="4">
        <f t="shared" si="353"/>
        <v>92.798821342616222</v>
      </c>
      <c r="GF320" s="4">
        <f>Tabela13[[#This Row],[V1]]-Tabela13[[#This Row],[V2]]/Tabela13[[#This Row],[V2]]</f>
        <v>0.25</v>
      </c>
      <c r="GG320" s="4">
        <f>Tabela13[[#This Row],[V1]]-Tabela13[[#This Row],[V3]]/Tabela13[[#This Row],[V3]]</f>
        <v>0.25</v>
      </c>
      <c r="GH320" s="4">
        <f>Tabela13[[#This Row],[V1]]-Tabela13[[#This Row],[V4]]/Tabela13[[#This Row],[V4]]</f>
        <v>0.25</v>
      </c>
      <c r="GI320" s="4">
        <f>Tabela13[[#This Row],[V2]]-Tabela13[[#This Row],[V1]]/Tabela13[[#This Row],[V1]]</f>
        <v>0.1333333333333333</v>
      </c>
      <c r="GJ320" s="4">
        <f>Tabela13[[#This Row],[V2]]-Tabela13[[#This Row],[V3]]/Tabela13[[#This Row],[V3]]</f>
        <v>0.1333333333333333</v>
      </c>
      <c r="GK320" s="4">
        <f>Tabela13[[#This Row],[V2]]-Tabela13[[#This Row],[V4]]/Tabela13[[#This Row],[V4]]</f>
        <v>0.1333333333333333</v>
      </c>
      <c r="GL320" s="4">
        <f t="shared" si="354"/>
        <v>6.7357531405456361E-2</v>
      </c>
      <c r="GM320" s="4">
        <f t="shared" si="355"/>
        <v>1.1916666666666667</v>
      </c>
      <c r="GN320" s="4">
        <f t="shared" si="356"/>
        <v>5.6523802578005336E-2</v>
      </c>
      <c r="GO320" s="3">
        <f t="shared" si="357"/>
        <v>0</v>
      </c>
      <c r="GP320" s="3">
        <v>100</v>
      </c>
      <c r="GQ320" s="3">
        <f t="shared" si="358"/>
        <v>-1</v>
      </c>
      <c r="GR320" s="3">
        <f t="shared" si="359"/>
        <v>-100</v>
      </c>
      <c r="GS320" s="34">
        <f>COUNTIF($D$2:D319,Tabela13[[#This Row],[HomeTeam]])</f>
        <v>16</v>
      </c>
      <c r="GT320" s="34">
        <f>COUNTIF($E$2:E319,Tabela13[[#This Row],[AwayTeam]])</f>
        <v>16</v>
      </c>
      <c r="GU320" s="3">
        <f>IFERROR(AVERAGEIFS($AD$2:AD319,$D$2:D319,Tabela13[[#This Row],[HomeTeam]],$GS$2:GS319,"&gt;="&amp;Tabela13[[#This Row],[Contagem_H]]-5),"")</f>
        <v>0.80924235078646833</v>
      </c>
      <c r="GV320" s="3">
        <f>IFERROR(AVERAGEIFS($G$2:G319,$E$2:E319,Tabela13[[#This Row],[AwayTeam]],$GT$2:GT319,"&gt;="&amp;Tabela13[[#This Row],[Contagem_A]]-5),"")</f>
        <v>1.4</v>
      </c>
      <c r="GW320" s="3">
        <f>IFERROR(AVERAGEIFS($GQ$2:GQ319,$D$2:D319,Tabela13[[#This Row],[HomeTeam]],$GS$2:GS319,"&gt;="&amp;Tabela13[[#This Row],[Contagem_H]]-5),"")</f>
        <v>-9.9999999999999638E-3</v>
      </c>
    </row>
    <row r="321" spans="1:205" x14ac:dyDescent="0.25">
      <c r="A321" t="s">
        <v>127</v>
      </c>
      <c r="B321" t="s">
        <v>251</v>
      </c>
      <c r="C321" t="s">
        <v>136</v>
      </c>
      <c r="D321" t="s">
        <v>13</v>
      </c>
      <c r="E321" t="s">
        <v>141</v>
      </c>
      <c r="F321" s="3">
        <v>2</v>
      </c>
      <c r="G321" s="3">
        <v>2</v>
      </c>
      <c r="H321" s="3" t="str">
        <f t="shared" si="360"/>
        <v>D</v>
      </c>
      <c r="I321" s="3">
        <v>2.2999999999999998</v>
      </c>
      <c r="J321" s="3">
        <v>4</v>
      </c>
      <c r="K321" s="3">
        <v>2.63</v>
      </c>
      <c r="L321" s="3">
        <v>1.36</v>
      </c>
      <c r="M321" s="3">
        <v>3.2</v>
      </c>
      <c r="N321" s="3">
        <f t="shared" si="289"/>
        <v>4</v>
      </c>
      <c r="O321" s="3">
        <f t="shared" si="290"/>
        <v>1</v>
      </c>
      <c r="P321" s="3">
        <f t="shared" si="291"/>
        <v>1</v>
      </c>
      <c r="Q321" s="3">
        <f t="shared" si="292"/>
        <v>6.5010745577781526E-2</v>
      </c>
      <c r="R321" s="3">
        <f t="shared" si="293"/>
        <v>4.7794117647058765E-2</v>
      </c>
      <c r="S321" s="3">
        <f t="shared" si="294"/>
        <v>2.4495247148288972</v>
      </c>
      <c r="T321" s="3">
        <f t="shared" si="295"/>
        <v>4.2600429823111261</v>
      </c>
      <c r="U321" s="3">
        <f t="shared" si="296"/>
        <v>2.8009782608695653</v>
      </c>
      <c r="V321" s="3">
        <f t="shared" si="297"/>
        <v>1.448414613985783</v>
      </c>
      <c r="W321" s="3">
        <f t="shared" si="298"/>
        <v>3.4080343858489011</v>
      </c>
      <c r="X321" s="4">
        <f t="shared" si="299"/>
        <v>0.43478260869565222</v>
      </c>
      <c r="Y321" s="4">
        <f t="shared" si="300"/>
        <v>0.25</v>
      </c>
      <c r="Z321" s="4">
        <f t="shared" si="301"/>
        <v>0.38022813688212931</v>
      </c>
      <c r="AA321" s="4">
        <f t="shared" si="302"/>
        <v>0.73529411764705876</v>
      </c>
      <c r="AB321" s="4">
        <f t="shared" si="303"/>
        <v>0.3125</v>
      </c>
      <c r="AC321" s="4">
        <f t="shared" si="304"/>
        <v>1.2173913043478262</v>
      </c>
      <c r="AD321" s="4">
        <f t="shared" si="305"/>
        <v>1.1901140684410647</v>
      </c>
      <c r="AE321" s="4">
        <f t="shared" si="306"/>
        <v>1.2173913043478262</v>
      </c>
      <c r="AF321" s="4">
        <f t="shared" si="307"/>
        <v>1.1901140684410647</v>
      </c>
      <c r="AG321" s="4">
        <f>IFERROR(AVERAGE(Tabela13[[#This Row],[V1]],Tabela13[[#This Row],[V2]]),"")</f>
        <v>1.2037526863944454</v>
      </c>
      <c r="AH321" s="4">
        <f>IFERROR(AVERAGE(Tabela13[[#This Row],[V1]],Tabela13[[#This Row],[V3]]),"")</f>
        <v>1.2173913043478262</v>
      </c>
      <c r="AI321" s="4">
        <f>IFERROR(AVERAGE(Tabela13[[#This Row],[V1]],Tabela13[[#This Row],[V4]]),"")</f>
        <v>1.2037526863944454</v>
      </c>
      <c r="AJ321" s="4">
        <f>IFERROR(AVERAGE(Tabela13[[#This Row],[V2]],Tabela13[[#This Row],[V1]]),"")</f>
        <v>1.2037526863944454</v>
      </c>
      <c r="AK321" s="4">
        <f>IFERROR(AVERAGE(Tabela13[[#This Row],[V2]],Tabela13[[#This Row],[V3]]),"")</f>
        <v>1.2037526863944454</v>
      </c>
      <c r="AL321" s="4">
        <f>IFERROR(AVERAGE(Tabela13[[#This Row],[V2]],Tabela13[[#This Row],[V4]]),"")</f>
        <v>1.1901140684410647</v>
      </c>
      <c r="AM321" s="4">
        <f>IFERROR(AVERAGE(Tabela13[[#This Row],[V3]],Tabela13[[#This Row],[V1]]),"")</f>
        <v>1.2173913043478262</v>
      </c>
      <c r="AN321" s="4">
        <f>IFERROR(AVERAGE(Tabela13[[#This Row],[V3]],Tabela13[[#This Row],[V2]]),"")</f>
        <v>1.2037526863944454</v>
      </c>
      <c r="AO321" s="4">
        <f>IFERROR(AVERAGE(Tabela13[[#This Row],[V3]],Tabela13[[#This Row],[V4]]),"")</f>
        <v>1.2037526863944454</v>
      </c>
      <c r="AP321" s="4">
        <f>IFERROR(AVERAGE(Tabela13[[#This Row],[V4]],Tabela13[[#This Row],[V1]]),"")</f>
        <v>1.2037526863944454</v>
      </c>
      <c r="AQ321" s="4">
        <f>IFERROR(AVERAGE(Tabela13[[#This Row],[V4]],Tabela13[[#This Row],[V2]]),"")</f>
        <v>1.1901140684410647</v>
      </c>
      <c r="AR321" s="4">
        <f>IFERROR(AVERAGE(Tabela13[[#This Row],[V4]],Tabela13[[#This Row],[V3]]),"")</f>
        <v>1.2037526863944454</v>
      </c>
      <c r="AS321" s="4">
        <f>_xlfn.STDEV.S(Tabela13[[#This Row],[V1]:[V2]])</f>
        <v>1.9287918481696208E-2</v>
      </c>
      <c r="AT321" s="4">
        <f>_xlfn.STDEV.S(Tabela13[[#This Row],[V1]],Tabela13[[#This Row],[V3]])</f>
        <v>0</v>
      </c>
      <c r="AU321" s="4">
        <f>_xlfn.STDEV.S(Tabela13[[#This Row],[V1]],Tabela13[[#This Row],[V4]])</f>
        <v>1.9287918481696208E-2</v>
      </c>
      <c r="AV321" s="4">
        <f>_xlfn.STDEV.S(Tabela13[[#This Row],[V2]],Tabela13[[#This Row],[V1]])</f>
        <v>1.9287918481696208E-2</v>
      </c>
      <c r="AW321" s="4">
        <f>_xlfn.STDEV.S(Tabela13[[#This Row],[V2]],Tabela13[[#This Row],[V3]])</f>
        <v>1.9287918481696208E-2</v>
      </c>
      <c r="AX321" s="4">
        <f>_xlfn.STDEV.S(Tabela13[[#This Row],[V42]],Tabela13[[#This Row],[V44]])</f>
        <v>1.9287918481696208E-2</v>
      </c>
      <c r="AY321" s="4">
        <f>_xlfn.STDEV.S(Tabela13[[#This Row],[V3]],Tabela13[[#This Row],[V1]])</f>
        <v>0</v>
      </c>
      <c r="AZ321" s="4">
        <f>_xlfn.STDEV.S(Tabela13[[#This Row],[V3]],Tabela13[[#This Row],[V2]])</f>
        <v>1.9287918481696208E-2</v>
      </c>
      <c r="BA321" s="4">
        <f>_xlfn.STDEV.S(Tabela13[[#This Row],[V3]],Tabela13[[#This Row],[V4]])</f>
        <v>1.9287918481696208E-2</v>
      </c>
      <c r="BB321" s="4">
        <f>_xlfn.STDEV.S(Tabela13[[#This Row],[V4]],Tabela13[[#This Row],[V1]])</f>
        <v>1.9287918481696208E-2</v>
      </c>
      <c r="BC321" s="4">
        <f>_xlfn.STDEV.S(Tabela13[[#This Row],[V4]],Tabela13[[#This Row],[V2]])</f>
        <v>0</v>
      </c>
      <c r="BD321" s="4">
        <f>_xlfn.STDEV.S(Tabela13[[#This Row],[V4]],Tabela13[[#This Row],[V3]])</f>
        <v>1.9287918481696208E-2</v>
      </c>
      <c r="BE321" s="4">
        <f>Tabela13[[#This Row],[V17]]/Tabela13[[#This Row],[V5]]</f>
        <v>1.6023157164839711E-2</v>
      </c>
      <c r="BF321" s="4">
        <f>Tabela13[[#This Row],[V18]]/Tabela13[[#This Row],[V6]]</f>
        <v>0</v>
      </c>
      <c r="BG321" s="4">
        <f>Tabela13[[#This Row],[V19]]/Tabela13[[#This Row],[V7]]</f>
        <v>1.6023157164839711E-2</v>
      </c>
      <c r="BH321" s="4">
        <f>Tabela13[[#This Row],[V20]]/Tabela13[[#This Row],[V8]]</f>
        <v>1.6023157164839711E-2</v>
      </c>
      <c r="BI321" s="4">
        <f>Tabela13[[#This Row],[V21]]/Tabela13[[#This Row],[V9]]</f>
        <v>1.6023157164839711E-2</v>
      </c>
      <c r="BJ321" s="4">
        <f>Tabela13[[#This Row],[V22]]/Tabela13[[#This Row],[V10]]</f>
        <v>1.6206781344045056E-2</v>
      </c>
      <c r="BK321" s="4">
        <f>Tabela13[[#This Row],[V23]]/Tabela13[[#This Row],[V11]]</f>
        <v>0</v>
      </c>
      <c r="BL321" s="4">
        <f>Tabela13[[#This Row],[V24]]/Tabela13[[#This Row],[V12]]</f>
        <v>1.6023157164839711E-2</v>
      </c>
      <c r="BM321" s="4">
        <f>Tabela13[[#This Row],[V25]]/Tabela13[[#This Row],[V13]]</f>
        <v>1.6023157164839711E-2</v>
      </c>
      <c r="BN321" s="4">
        <f>Tabela13[[#This Row],[V26]]/Tabela13[[#This Row],[V14]]</f>
        <v>1.6023157164839711E-2</v>
      </c>
      <c r="BO321" s="4">
        <f>Tabela13[[#This Row],[V27]]/Tabela13[[#This Row],[V15]]</f>
        <v>0</v>
      </c>
      <c r="BP321" s="4">
        <f>Tabela13[[#This Row],[V28]]/Tabela13[[#This Row],[V16]]</f>
        <v>1.6023157164839711E-2</v>
      </c>
      <c r="BQ321" s="4">
        <f>Tabela13[[#This Row],[V1]]-Tabela13[[#This Row],[V2]]</f>
        <v>2.7277235906761454E-2</v>
      </c>
      <c r="BR321" s="4">
        <f>Tabela13[[#This Row],[V1]]-Tabela13[[#This Row],[V3]]</f>
        <v>0</v>
      </c>
      <c r="BS321" s="4">
        <f>Tabela13[[#This Row],[V1]]-Tabela13[[#This Row],[V4]]</f>
        <v>2.7277235906761454E-2</v>
      </c>
      <c r="BT321" s="4">
        <f>Tabela13[[#This Row],[V2]]-Tabela13[[#This Row],[V1]]</f>
        <v>-2.7277235906761454E-2</v>
      </c>
      <c r="BU321" s="4">
        <f>Tabela13[[#This Row],[V2]]-Tabela13[[#This Row],[V3]]</f>
        <v>-2.7277235906761454E-2</v>
      </c>
      <c r="BV321" s="4">
        <f>Tabela13[[#This Row],[V2]]-Tabela13[[#This Row],[V4]]</f>
        <v>0</v>
      </c>
      <c r="BW321" s="4">
        <f>AVERAGE(Tabela13[[#This Row],[V41]],Tabela13[[#This Row],[V42]])</f>
        <v>1.3638617953380727E-2</v>
      </c>
      <c r="BX321" s="4">
        <f>AVERAGE(Tabela13[[#This Row],[V41]],Tabela13[[#This Row],[V43]])</f>
        <v>2.7277235906761454E-2</v>
      </c>
      <c r="BY321" s="4">
        <f>AVERAGE(Tabela13[[#This Row],[V41]],Tabela13[[#This Row],[V44]])</f>
        <v>0</v>
      </c>
      <c r="BZ321" s="4">
        <f>AVERAGE(Tabela13[[#This Row],[V41]],Tabela13[[#This Row],[V45]])</f>
        <v>0</v>
      </c>
      <c r="CA321" s="4">
        <f>AVERAGE(Tabela13[[#This Row],[V41]],Tabela13[[#This Row],[V46]])</f>
        <v>1.3638617953380727E-2</v>
      </c>
      <c r="CB321" s="4">
        <f>AVERAGE(Tabela13[[#This Row],[V42]],Tabela13[[#This Row],[V41]])</f>
        <v>1.3638617953380727E-2</v>
      </c>
      <c r="CC321" s="4">
        <f>AVERAGE(Tabela13[[#This Row],[V42]],Tabela13[[#This Row],[V43]])</f>
        <v>1.3638617953380727E-2</v>
      </c>
      <c r="CD321" s="4">
        <f>AVERAGE(Tabela13[[#This Row],[V42]],Tabela13[[#This Row],[V44]])</f>
        <v>-1.3638617953380727E-2</v>
      </c>
      <c r="CE321" s="4">
        <f>AVERAGE(Tabela13[[#This Row],[V42]],Tabela13[[#This Row],[V45]])</f>
        <v>-1.3638617953380727E-2</v>
      </c>
      <c r="CF321" s="4">
        <f>AVERAGE(Tabela13[[#This Row],[V42]],Tabela13[[#This Row],[V46]])</f>
        <v>0</v>
      </c>
      <c r="CG321" s="4">
        <f>AVERAGE(Tabela13[[#This Row],[V43]],Tabela13[[#This Row],[V41]])</f>
        <v>2.7277235906761454E-2</v>
      </c>
      <c r="CH321" s="4">
        <f>AVERAGE(Tabela13[[#This Row],[V43]],Tabela13[[#This Row],[V42]])</f>
        <v>1.3638617953380727E-2</v>
      </c>
      <c r="CI321" s="4">
        <f>AVERAGE(Tabela13[[#This Row],[V43]],Tabela13[[#This Row],[V44]])</f>
        <v>0</v>
      </c>
      <c r="CJ321" s="4">
        <f>AVERAGE(Tabela13[[#This Row],[V43]],Tabela13[[#This Row],[V45]])</f>
        <v>0</v>
      </c>
      <c r="CK321" s="4">
        <f>AVERAGE(Tabela13[[#This Row],[V43]],Tabela13[[#This Row],[V46]])</f>
        <v>1.3638617953380727E-2</v>
      </c>
      <c r="CL321" s="4">
        <f>AVERAGE(Tabela13[[#This Row],[V44]],Tabela13[[#This Row],[V41]])</f>
        <v>0</v>
      </c>
      <c r="CM321" s="4">
        <f>AVERAGE(Tabela13[[#This Row],[V44]],Tabela13[[#This Row],[V42]])</f>
        <v>-1.3638617953380727E-2</v>
      </c>
      <c r="CN321" s="4">
        <f>AVERAGE(Tabela13[[#This Row],[V44]],Tabela13[[#This Row],[V43]])</f>
        <v>0</v>
      </c>
      <c r="CO321" s="4">
        <f>AVERAGE(Tabela13[[#This Row],[V44]],Tabela13[[#This Row],[V45]])</f>
        <v>-2.7277235906761454E-2</v>
      </c>
      <c r="CP321" s="4">
        <f>AVERAGE(Tabela13[[#This Row],[V44]],Tabela13[[#This Row],[V46]])</f>
        <v>-1.3638617953380727E-2</v>
      </c>
      <c r="CQ321" s="4">
        <f>AVERAGE(Tabela13[[#This Row],[V45]],Tabela13[[#This Row],[V41]])</f>
        <v>0</v>
      </c>
      <c r="CR321" s="4">
        <f>AVERAGE(Tabela13[[#This Row],[V45]],Tabela13[[#This Row],[V42]])</f>
        <v>-1.3638617953380727E-2</v>
      </c>
      <c r="CS321" s="4">
        <f>AVERAGE(Tabela13[[#This Row],[V45]],Tabela13[[#This Row],[V43]])</f>
        <v>0</v>
      </c>
      <c r="CT321" s="4">
        <f>AVERAGE(Tabela13[[#This Row],[V45]],Tabela13[[#This Row],[V44]])</f>
        <v>-2.7277235906761454E-2</v>
      </c>
      <c r="CU321" s="4">
        <f>AVERAGE(Tabela13[[#This Row],[V45]],Tabela13[[#This Row],[V46]])</f>
        <v>-1.3638617953380727E-2</v>
      </c>
      <c r="CV321" s="4">
        <f>AVERAGE(Tabela13[[#This Row],[V46]],Tabela13[[#This Row],[V41]])</f>
        <v>1.3638617953380727E-2</v>
      </c>
      <c r="CW321" s="4">
        <f>AVERAGE(Tabela13[[#This Row],[V46]],Tabela13[[#This Row],[V42]])</f>
        <v>0</v>
      </c>
      <c r="CX321" s="4">
        <f>AVERAGE(Tabela13[[#This Row],[V46]],Tabela13[[#This Row],[V43]])</f>
        <v>1.3638617953380727E-2</v>
      </c>
      <c r="CY321" s="4">
        <f>AVERAGE(Tabela13[[#This Row],[V46]],Tabela13[[#This Row],[V44]])</f>
        <v>-1.3638617953380727E-2</v>
      </c>
      <c r="CZ321" s="4">
        <f>AVERAGE(Tabela13[[#This Row],[V46]],Tabela13[[#This Row],[V45]])</f>
        <v>-1.3638617953380727E-2</v>
      </c>
      <c r="DA321" s="3">
        <f>_xlfn.STDEV.S(Tabela13[[#This Row],[V41]],Tabela13[[#This Row],[V42]])</f>
        <v>1.9287918481696208E-2</v>
      </c>
      <c r="DB321" s="3">
        <f>_xlfn.STDEV.S(Tabela13[[#This Row],[V41]],Tabela13[[#This Row],[V43]])</f>
        <v>0</v>
      </c>
      <c r="DC321" s="3">
        <f>_xlfn.STDEV.S(Tabela13[[#This Row],[V41]],Tabela13[[#This Row],[V44]])</f>
        <v>3.8575836963392417E-2</v>
      </c>
      <c r="DD321" s="3">
        <f>_xlfn.STDEV.S(Tabela13[[#This Row],[V41]],Tabela13[[#This Row],[V45]])</f>
        <v>3.8575836963392417E-2</v>
      </c>
      <c r="DE321" s="3">
        <f>_xlfn.STDEV.S(Tabela13[[#This Row],[V41]],Tabela13[[#This Row],[V46]])</f>
        <v>1.9287918481696208E-2</v>
      </c>
      <c r="DF321" s="3">
        <f>_xlfn.STDEV.S(Tabela13[[#This Row],[V42]],Tabela13[[#This Row],[V41]])</f>
        <v>1.9287918481696208E-2</v>
      </c>
      <c r="DG321" s="3">
        <f>_xlfn.STDEV.S(Tabela13[[#This Row],[V42]],Tabela13[[#This Row],[V43]])</f>
        <v>1.9287918481696208E-2</v>
      </c>
      <c r="DH321" s="3">
        <f>_xlfn.STDEV.S(Tabela13[[#This Row],[V42]],Tabela13[[#This Row],[V44]])</f>
        <v>1.9287918481696208E-2</v>
      </c>
      <c r="DI321" s="3">
        <f>_xlfn.STDEV.S(Tabela13[[#This Row],[V42]],Tabela13[[#This Row],[V45]])</f>
        <v>1.9287918481696208E-2</v>
      </c>
      <c r="DJ321" s="3">
        <f>_xlfn.STDEV.S(Tabela13[[#This Row],[V42]],Tabela13[[#This Row],[V46]])</f>
        <v>0</v>
      </c>
      <c r="DK321" s="3">
        <f>_xlfn.STDEV.S(Tabela13[[#This Row],[V43]],Tabela13[[#This Row],[V41]])</f>
        <v>0</v>
      </c>
      <c r="DL321" s="3">
        <f>_xlfn.STDEV.S(Tabela13[[#This Row],[V43]],Tabela13[[#This Row],[V42]])</f>
        <v>1.9287918481696208E-2</v>
      </c>
      <c r="DM321" s="3">
        <f>_xlfn.STDEV.S(Tabela13[[#This Row],[V43]],Tabela13[[#This Row],[V44]])</f>
        <v>3.8575836963392417E-2</v>
      </c>
      <c r="DN321" s="3">
        <f>_xlfn.STDEV.S(Tabela13[[#This Row],[V43]],Tabela13[[#This Row],[V45]])</f>
        <v>3.8575836963392417E-2</v>
      </c>
      <c r="DO321" s="3">
        <f>_xlfn.STDEV.S(Tabela13[[#This Row],[V43]],Tabela13[[#This Row],[V46]])</f>
        <v>1.9287918481696208E-2</v>
      </c>
      <c r="DP321" s="3">
        <f>_xlfn.STDEV.S(Tabela13[[#This Row],[V44]],Tabela13[[#This Row],[V41]])</f>
        <v>3.8575836963392417E-2</v>
      </c>
      <c r="DQ321" s="3">
        <f>_xlfn.STDEV.S(Tabela13[[#This Row],[V44]],Tabela13[[#This Row],[V42]])</f>
        <v>1.9287918481696208E-2</v>
      </c>
      <c r="DR321" s="3">
        <f>_xlfn.STDEV.S(Tabela13[[#This Row],[V44]],Tabela13[[#This Row],[V43]])</f>
        <v>3.8575836963392417E-2</v>
      </c>
      <c r="DS321" s="3">
        <f>_xlfn.STDEV.S(Tabela13[[#This Row],[V44]],Tabela13[[#This Row],[V45]])</f>
        <v>0</v>
      </c>
      <c r="DT321" s="3">
        <f>_xlfn.STDEV.S(Tabela13[[#This Row],[V44]],Tabela13[[#This Row],[V46]])</f>
        <v>1.9287918481696208E-2</v>
      </c>
      <c r="DU321" s="3">
        <f>_xlfn.STDEV.S(Tabela13[[#This Row],[V45]],Tabela13[[#This Row],[V41]])</f>
        <v>3.8575836963392417E-2</v>
      </c>
      <c r="DV321" s="3">
        <f>_xlfn.STDEV.S(Tabela13[[#This Row],[V45]],Tabela13[[#This Row],[V42]])</f>
        <v>1.9287918481696208E-2</v>
      </c>
      <c r="DW321" s="3">
        <f>_xlfn.STDEV.S(Tabela13[[#This Row],[V45]],Tabela13[[#This Row],[V43]])</f>
        <v>3.8575836963392417E-2</v>
      </c>
      <c r="DX321" s="3">
        <f>_xlfn.STDEV.S(Tabela13[[#This Row],[V45]],Tabela13[[#This Row],[V44]])</f>
        <v>0</v>
      </c>
      <c r="DY321" s="3">
        <f>_xlfn.STDEV.S(Tabela13[[#This Row],[V45]],Tabela13[[#This Row],[V46]])</f>
        <v>1.9287918481696208E-2</v>
      </c>
      <c r="DZ321" s="3">
        <f>_xlfn.STDEV.S(Tabela13[[#This Row],[V46]],Tabela13[[#This Row],[V41]])</f>
        <v>1.9287918481696208E-2</v>
      </c>
      <c r="EA321" s="3">
        <f>_xlfn.STDEV.S(Tabela13[[#This Row],[V46]],Tabela13[[#This Row],[V42]])</f>
        <v>0</v>
      </c>
      <c r="EB321" s="3">
        <f>_xlfn.STDEV.S(Tabela13[[#This Row],[V46]],Tabela13[[#This Row],[V43]])</f>
        <v>1.9287918481696208E-2</v>
      </c>
      <c r="EC321" s="3">
        <f>_xlfn.STDEV.S(Tabela13[[#This Row],[V46]],Tabela13[[#This Row],[V44]])</f>
        <v>1.9287918481696208E-2</v>
      </c>
      <c r="ED321" s="3">
        <f>_xlfn.STDEV.S(Tabela13[[#This Row],[V46]],Tabela13[[#This Row],[V45]])</f>
        <v>1.9287918481696208E-2</v>
      </c>
      <c r="EE321" s="3">
        <f t="shared" si="308"/>
        <v>1.4142135623730949</v>
      </c>
      <c r="EF321" s="3">
        <f t="shared" si="309"/>
        <v>0</v>
      </c>
      <c r="EG321" s="3" t="str">
        <f t="shared" si="310"/>
        <v/>
      </c>
      <c r="EH321" s="3" t="str">
        <f t="shared" si="311"/>
        <v/>
      </c>
      <c r="EI321" s="3">
        <f t="shared" si="312"/>
        <v>1.4142135623730949</v>
      </c>
      <c r="EJ321" s="3">
        <f t="shared" si="313"/>
        <v>1.4142135623730949</v>
      </c>
      <c r="EK321" s="3">
        <f t="shared" si="314"/>
        <v>1.4142135623730949</v>
      </c>
      <c r="EL321" s="3">
        <f t="shared" si="315"/>
        <v>-1.4142135623730949</v>
      </c>
      <c r="EM321" s="3">
        <f t="shared" si="316"/>
        <v>-1.4142135623730949</v>
      </c>
      <c r="EN321" s="3" t="str">
        <f t="shared" si="317"/>
        <v/>
      </c>
      <c r="EO321" s="3">
        <f t="shared" si="318"/>
        <v>0</v>
      </c>
      <c r="EP321" s="3">
        <f t="shared" si="319"/>
        <v>1.4142135623730949</v>
      </c>
      <c r="EQ321" s="3" t="str">
        <f t="shared" si="320"/>
        <v/>
      </c>
      <c r="ER321" s="3" t="str">
        <f t="shared" si="321"/>
        <v/>
      </c>
      <c r="ES321" s="3" t="str">
        <f t="shared" si="322"/>
        <v/>
      </c>
      <c r="ET321" s="3" t="str">
        <f t="shared" si="323"/>
        <v/>
      </c>
      <c r="EU321" s="3" t="str">
        <f t="shared" si="324"/>
        <v/>
      </c>
      <c r="EV321" s="3" t="str">
        <f t="shared" si="325"/>
        <v/>
      </c>
      <c r="EW321" s="3">
        <f t="shared" si="326"/>
        <v>0</v>
      </c>
      <c r="EX321" s="3">
        <f t="shared" si="327"/>
        <v>-1.4142135623730949</v>
      </c>
      <c r="EY321" s="3" t="str">
        <f t="shared" si="328"/>
        <v/>
      </c>
      <c r="EZ321" s="3">
        <f t="shared" si="329"/>
        <v>-1.4142135623730949</v>
      </c>
      <c r="FA321" s="3" t="str">
        <f t="shared" si="330"/>
        <v/>
      </c>
      <c r="FB321" s="3">
        <f t="shared" si="331"/>
        <v>0</v>
      </c>
      <c r="FC321" s="3">
        <f t="shared" si="332"/>
        <v>-1.4142135623730949</v>
      </c>
      <c r="FD321" s="3">
        <f t="shared" si="333"/>
        <v>1.4142135623730949</v>
      </c>
      <c r="FE321" s="3" t="str">
        <f t="shared" si="334"/>
        <v/>
      </c>
      <c r="FF321" s="3">
        <f t="shared" si="335"/>
        <v>1.4142135623730949</v>
      </c>
      <c r="FG321" s="3">
        <f t="shared" si="336"/>
        <v>-1.4142135623730949</v>
      </c>
      <c r="FH321" s="3">
        <f t="shared" si="337"/>
        <v>-1.4142135623730949</v>
      </c>
      <c r="FI321" s="4">
        <f t="shared" si="338"/>
        <v>0.76045627376425862</v>
      </c>
      <c r="FJ321" s="4">
        <f t="shared" si="339"/>
        <v>0.86956521739130443</v>
      </c>
      <c r="FK321" s="4">
        <f t="shared" si="340"/>
        <v>1.4594668011952345</v>
      </c>
      <c r="FL321" s="4">
        <f t="shared" si="341"/>
        <v>1.3057937832279094</v>
      </c>
      <c r="FM321" s="4">
        <f>Tabela13[[#This Row],[V139]]-Tabela13[[#This Row],[V140]]</f>
        <v>0.15367301796732513</v>
      </c>
      <c r="FN321" s="4">
        <f>Tabela13[[#This Row],[V1]]-Tabela13[[#This Row],[V2]]/2</f>
        <v>0.62233427012729381</v>
      </c>
      <c r="FO321" s="4">
        <f>Tabela13[[#This Row],[V1]]-Tabela13[[#This Row],[V3]]/2</f>
        <v>0.60869565217391308</v>
      </c>
      <c r="FP321" s="4">
        <f>Tabela13[[#This Row],[V1]]-Tabela13[[#This Row],[V4]]/2</f>
        <v>0.62233427012729381</v>
      </c>
      <c r="FQ321" s="4">
        <f>Tabela13[[#This Row],[V2]]-Tabela13[[#This Row],[V1]]/2</f>
        <v>0.58141841626715163</v>
      </c>
      <c r="FR321" s="4">
        <f>Tabela13[[#This Row],[V2]]-Tabela13[[#This Row],[V3]]/2</f>
        <v>0.58141841626715163</v>
      </c>
      <c r="FS321" s="4">
        <f>Tabela13[[#This Row],[V2]]-Tabela13[[#This Row],[V4]]/2</f>
        <v>0.59505703422053235</v>
      </c>
      <c r="FT321" s="4">
        <f t="shared" si="342"/>
        <v>0.55668008896216448</v>
      </c>
      <c r="FU321" s="4">
        <f t="shared" si="343"/>
        <v>0.5467888408892474</v>
      </c>
      <c r="FV321" s="4">
        <f t="shared" si="344"/>
        <v>0.55668008896216448</v>
      </c>
      <c r="FW321" s="4">
        <f t="shared" si="345"/>
        <v>0.52664451122779088</v>
      </c>
      <c r="FX321" s="4">
        <f t="shared" si="346"/>
        <v>0.52664451122779088</v>
      </c>
      <c r="FY321" s="4">
        <f t="shared" si="347"/>
        <v>0.53677703949519606</v>
      </c>
      <c r="FZ321" s="4">
        <f t="shared" si="348"/>
        <v>100.20241601318961</v>
      </c>
      <c r="GA321" s="4">
        <f t="shared" si="349"/>
        <v>98.421991360064538</v>
      </c>
      <c r="GB321" s="4">
        <f t="shared" si="350"/>
        <v>100.20241601318961</v>
      </c>
      <c r="GC321" s="4">
        <f t="shared" si="351"/>
        <v>94.796012021002369</v>
      </c>
      <c r="GD321" s="4">
        <f t="shared" si="352"/>
        <v>94.796012021002369</v>
      </c>
      <c r="GE321" s="4">
        <f t="shared" si="353"/>
        <v>96.619867109135285</v>
      </c>
      <c r="GF321" s="4">
        <f>Tabela13[[#This Row],[V1]]-Tabela13[[#This Row],[V2]]/Tabela13[[#This Row],[V2]]</f>
        <v>0.21739130434782616</v>
      </c>
      <c r="GG321" s="4">
        <f>Tabela13[[#This Row],[V1]]-Tabela13[[#This Row],[V3]]/Tabela13[[#This Row],[V3]]</f>
        <v>0.21739130434782616</v>
      </c>
      <c r="GH321" s="4">
        <f>Tabela13[[#This Row],[V1]]-Tabela13[[#This Row],[V4]]/Tabela13[[#This Row],[V4]]</f>
        <v>0.21739130434782616</v>
      </c>
      <c r="GI321" s="4">
        <f>Tabela13[[#This Row],[V2]]-Tabela13[[#This Row],[V1]]/Tabela13[[#This Row],[V1]]</f>
        <v>0.19011406844106471</v>
      </c>
      <c r="GJ321" s="4">
        <f>Tabela13[[#This Row],[V2]]-Tabela13[[#This Row],[V3]]/Tabela13[[#This Row],[V3]]</f>
        <v>0.19011406844106471</v>
      </c>
      <c r="GK321" s="4">
        <f>Tabela13[[#This Row],[V2]]-Tabela13[[#This Row],[V4]]/Tabela13[[#This Row],[V4]]</f>
        <v>0.19011406844106471</v>
      </c>
      <c r="GL321" s="4">
        <f t="shared" si="354"/>
        <v>1.5748519493517653E-2</v>
      </c>
      <c r="GM321" s="4">
        <f t="shared" si="355"/>
        <v>1.2037526863944454</v>
      </c>
      <c r="GN321" s="4">
        <f t="shared" si="356"/>
        <v>1.3082853040759223E-2</v>
      </c>
      <c r="GO321" s="3">
        <f t="shared" si="357"/>
        <v>0</v>
      </c>
      <c r="GP321" s="3">
        <v>100</v>
      </c>
      <c r="GQ321" s="3">
        <f t="shared" si="358"/>
        <v>-1</v>
      </c>
      <c r="GR321" s="3">
        <f t="shared" si="359"/>
        <v>-100</v>
      </c>
      <c r="GS321" s="34">
        <f>COUNTIF($D$2:D320,Tabela13[[#This Row],[HomeTeam]])</f>
        <v>16</v>
      </c>
      <c r="GT321" s="34">
        <f>COUNTIF($E$2:E320,Tabela13[[#This Row],[AwayTeam]])</f>
        <v>16</v>
      </c>
      <c r="GU321" s="3">
        <f>IFERROR(AVERAGEIFS($AD$2:AD320,$D$2:D320,Tabela13[[#This Row],[HomeTeam]],$GS$2:GS320,"&gt;="&amp;Tabela13[[#This Row],[Contagem_H]]-5),"")</f>
        <v>0.85852538543328016</v>
      </c>
      <c r="GV321" s="3">
        <f>IFERROR(AVERAGEIFS($G$2:G320,$E$2:E320,Tabela13[[#This Row],[AwayTeam]],$GT$2:GT320,"&gt;="&amp;Tabela13[[#This Row],[Contagem_A]]-5),"")</f>
        <v>1.8</v>
      </c>
      <c r="GW321" s="3">
        <f>IFERROR(AVERAGEIFS($GQ$2:GQ320,$D$2:D320,Tabela13[[#This Row],[HomeTeam]],$GS$2:GS320,"&gt;="&amp;Tabela13[[#This Row],[Contagem_H]]-5),"")</f>
        <v>0.11600000000000006</v>
      </c>
    </row>
    <row r="322" spans="1:205" x14ac:dyDescent="0.25">
      <c r="A322" t="s">
        <v>127</v>
      </c>
      <c r="B322" t="s">
        <v>252</v>
      </c>
      <c r="C322" t="s">
        <v>138</v>
      </c>
      <c r="D322" t="s">
        <v>25</v>
      </c>
      <c r="E322" t="s">
        <v>19</v>
      </c>
      <c r="F322" s="3">
        <v>0</v>
      </c>
      <c r="G322" s="3">
        <v>1</v>
      </c>
      <c r="H322" s="3" t="str">
        <f t="shared" si="360"/>
        <v>A</v>
      </c>
      <c r="I322" s="3">
        <v>1.2</v>
      </c>
      <c r="J322" s="3">
        <v>7.5</v>
      </c>
      <c r="K322" s="3">
        <v>11</v>
      </c>
      <c r="L322" s="3">
        <v>1.3</v>
      </c>
      <c r="M322" s="3">
        <v>3.5</v>
      </c>
      <c r="N322" s="3">
        <f t="shared" si="289"/>
        <v>1</v>
      </c>
      <c r="O322" s="3">
        <f t="shared" si="290"/>
        <v>0</v>
      </c>
      <c r="P322" s="3">
        <f t="shared" si="291"/>
        <v>3</v>
      </c>
      <c r="Q322" s="3">
        <f t="shared" si="292"/>
        <v>5.7575757575757613E-2</v>
      </c>
      <c r="R322" s="3">
        <f t="shared" si="293"/>
        <v>5.4945054945054861E-2</v>
      </c>
      <c r="S322" s="3">
        <f t="shared" si="294"/>
        <v>1.269090909090909</v>
      </c>
      <c r="T322" s="3">
        <f t="shared" si="295"/>
        <v>7.9318181818181817</v>
      </c>
      <c r="U322" s="3">
        <f t="shared" si="296"/>
        <v>11.633333333333333</v>
      </c>
      <c r="V322" s="3">
        <f t="shared" si="297"/>
        <v>1.374848484848485</v>
      </c>
      <c r="W322" s="3">
        <f t="shared" si="298"/>
        <v>3.7015151515151516</v>
      </c>
      <c r="X322" s="4">
        <f t="shared" si="299"/>
        <v>0.83333333333333337</v>
      </c>
      <c r="Y322" s="4">
        <f t="shared" si="300"/>
        <v>0.13333333333333333</v>
      </c>
      <c r="Z322" s="4">
        <f t="shared" si="301"/>
        <v>9.0909090909090912E-2</v>
      </c>
      <c r="AA322" s="4">
        <f t="shared" si="302"/>
        <v>0.76923076923076916</v>
      </c>
      <c r="AB322" s="4">
        <f t="shared" si="303"/>
        <v>0.2857142857142857</v>
      </c>
      <c r="AC322" s="4">
        <f t="shared" si="304"/>
        <v>0.41666666666666669</v>
      </c>
      <c r="AD322" s="4">
        <f t="shared" si="305"/>
        <v>0.54545454545454541</v>
      </c>
      <c r="AE322" s="4">
        <f t="shared" si="306"/>
        <v>0.91666666666666674</v>
      </c>
      <c r="AF322" s="4">
        <f t="shared" si="307"/>
        <v>4.5454545454545456E-2</v>
      </c>
      <c r="AG322" s="4">
        <f>IFERROR(AVERAGE(Tabela13[[#This Row],[V1]],Tabela13[[#This Row],[V2]]),"")</f>
        <v>0.48106060606060608</v>
      </c>
      <c r="AH322" s="4">
        <f>IFERROR(AVERAGE(Tabela13[[#This Row],[V1]],Tabela13[[#This Row],[V3]]),"")</f>
        <v>0.66666666666666674</v>
      </c>
      <c r="AI322" s="4">
        <f>IFERROR(AVERAGE(Tabela13[[#This Row],[V1]],Tabela13[[#This Row],[V4]]),"")</f>
        <v>0.23106060606060608</v>
      </c>
      <c r="AJ322" s="4">
        <f>IFERROR(AVERAGE(Tabela13[[#This Row],[V2]],Tabela13[[#This Row],[V1]]),"")</f>
        <v>0.48106060606060608</v>
      </c>
      <c r="AK322" s="4">
        <f>IFERROR(AVERAGE(Tabela13[[#This Row],[V2]],Tabela13[[#This Row],[V3]]),"")</f>
        <v>0.73106060606060608</v>
      </c>
      <c r="AL322" s="4">
        <f>IFERROR(AVERAGE(Tabela13[[#This Row],[V2]],Tabela13[[#This Row],[V4]]),"")</f>
        <v>0.29545454545454541</v>
      </c>
      <c r="AM322" s="4">
        <f>IFERROR(AVERAGE(Tabela13[[#This Row],[V3]],Tabela13[[#This Row],[V1]]),"")</f>
        <v>0.66666666666666674</v>
      </c>
      <c r="AN322" s="4">
        <f>IFERROR(AVERAGE(Tabela13[[#This Row],[V3]],Tabela13[[#This Row],[V2]]),"")</f>
        <v>0.73106060606060608</v>
      </c>
      <c r="AO322" s="4">
        <f>IFERROR(AVERAGE(Tabela13[[#This Row],[V3]],Tabela13[[#This Row],[V4]]),"")</f>
        <v>0.48106060606060608</v>
      </c>
      <c r="AP322" s="4">
        <f>IFERROR(AVERAGE(Tabela13[[#This Row],[V4]],Tabela13[[#This Row],[V1]]),"")</f>
        <v>0.23106060606060608</v>
      </c>
      <c r="AQ322" s="4">
        <f>IFERROR(AVERAGE(Tabela13[[#This Row],[V4]],Tabela13[[#This Row],[V2]]),"")</f>
        <v>0.29545454545454541</v>
      </c>
      <c r="AR322" s="4">
        <f>IFERROR(AVERAGE(Tabela13[[#This Row],[V4]],Tabela13[[#This Row],[V3]]),"")</f>
        <v>0.48106060606060608</v>
      </c>
      <c r="AS322" s="4">
        <f>_xlfn.STDEV.S(Tabela13[[#This Row],[V1]:[V2]])</f>
        <v>9.1066782425539644E-2</v>
      </c>
      <c r="AT322" s="4">
        <f>_xlfn.STDEV.S(Tabela13[[#This Row],[V1]],Tabela13[[#This Row],[V3]])</f>
        <v>0.35355339059327379</v>
      </c>
      <c r="AU322" s="4">
        <f>_xlfn.STDEV.S(Tabela13[[#This Row],[V1]],Tabela13[[#This Row],[V4]])</f>
        <v>0.26248660816773356</v>
      </c>
      <c r="AV322" s="4">
        <f>_xlfn.STDEV.S(Tabela13[[#This Row],[V2]],Tabela13[[#This Row],[V1]])</f>
        <v>9.1066782425539644E-2</v>
      </c>
      <c r="AW322" s="4">
        <f>_xlfn.STDEV.S(Tabela13[[#This Row],[V2]],Tabela13[[#This Row],[V3]])</f>
        <v>0.26248660816773334</v>
      </c>
      <c r="AX322" s="4">
        <f>_xlfn.STDEV.S(Tabela13[[#This Row],[V42]],Tabela13[[#This Row],[V44]])</f>
        <v>0.4446201730188139</v>
      </c>
      <c r="AY322" s="4">
        <f>_xlfn.STDEV.S(Tabela13[[#This Row],[V3]],Tabela13[[#This Row],[V1]])</f>
        <v>0.35355339059327379</v>
      </c>
      <c r="AZ322" s="4">
        <f>_xlfn.STDEV.S(Tabela13[[#This Row],[V3]],Tabela13[[#This Row],[V2]])</f>
        <v>0.26248660816773334</v>
      </c>
      <c r="BA322" s="4">
        <f>_xlfn.STDEV.S(Tabela13[[#This Row],[V3]],Tabela13[[#This Row],[V4]])</f>
        <v>0.61603999876100746</v>
      </c>
      <c r="BB322" s="4">
        <f>_xlfn.STDEV.S(Tabela13[[#This Row],[V4]],Tabela13[[#This Row],[V1]])</f>
        <v>0.26248660816773356</v>
      </c>
      <c r="BC322" s="4">
        <f>_xlfn.STDEV.S(Tabela13[[#This Row],[V4]],Tabela13[[#This Row],[V2]])</f>
        <v>0.35355339059327379</v>
      </c>
      <c r="BD322" s="4">
        <f>_xlfn.STDEV.S(Tabela13[[#This Row],[V4]],Tabela13[[#This Row],[V3]])</f>
        <v>0.61603999876100746</v>
      </c>
      <c r="BE322" s="4">
        <f>Tabela13[[#This Row],[V17]]/Tabela13[[#This Row],[V5]]</f>
        <v>0.18930417764049184</v>
      </c>
      <c r="BF322" s="4">
        <f>Tabela13[[#This Row],[V18]]/Tabela13[[#This Row],[V6]]</f>
        <v>0.5303300858899106</v>
      </c>
      <c r="BG322" s="4">
        <f>Tabela13[[#This Row],[V19]]/Tabela13[[#This Row],[V7]]</f>
        <v>1.1360076156767485</v>
      </c>
      <c r="BH322" s="4">
        <f>Tabela13[[#This Row],[V20]]/Tabela13[[#This Row],[V8]]</f>
        <v>0.18930417764049184</v>
      </c>
      <c r="BI322" s="4">
        <f>Tabela13[[#This Row],[V21]]/Tabela13[[#This Row],[V9]]</f>
        <v>0.35904903915171815</v>
      </c>
      <c r="BJ322" s="4">
        <f>Tabela13[[#This Row],[V22]]/Tabela13[[#This Row],[V10]]</f>
        <v>1.5048682779098319</v>
      </c>
      <c r="BK322" s="4">
        <f>Tabela13[[#This Row],[V23]]/Tabela13[[#This Row],[V11]]</f>
        <v>0.5303300858899106</v>
      </c>
      <c r="BL322" s="4">
        <f>Tabela13[[#This Row],[V24]]/Tabela13[[#This Row],[V12]]</f>
        <v>0.35904903915171815</v>
      </c>
      <c r="BM322" s="4">
        <f>Tabela13[[#This Row],[V25]]/Tabela13[[#This Row],[V13]]</f>
        <v>1.2805870840386295</v>
      </c>
      <c r="BN322" s="4">
        <f>Tabela13[[#This Row],[V26]]/Tabela13[[#This Row],[V14]]</f>
        <v>1.1360076156767485</v>
      </c>
      <c r="BO322" s="4">
        <f>Tabela13[[#This Row],[V27]]/Tabela13[[#This Row],[V15]]</f>
        <v>1.1966422450849268</v>
      </c>
      <c r="BP322" s="4">
        <f>Tabela13[[#This Row],[V28]]/Tabela13[[#This Row],[V16]]</f>
        <v>1.2805870840386295</v>
      </c>
      <c r="BQ322" s="4">
        <f>Tabela13[[#This Row],[V1]]-Tabela13[[#This Row],[V2]]</f>
        <v>-0.12878787878787873</v>
      </c>
      <c r="BR322" s="4">
        <f>Tabela13[[#This Row],[V1]]-Tabela13[[#This Row],[V3]]</f>
        <v>-0.5</v>
      </c>
      <c r="BS322" s="4">
        <f>Tabela13[[#This Row],[V1]]-Tabela13[[#This Row],[V4]]</f>
        <v>0.37121212121212122</v>
      </c>
      <c r="BT322" s="4">
        <f>Tabela13[[#This Row],[V2]]-Tabela13[[#This Row],[V1]]</f>
        <v>0.12878787878787873</v>
      </c>
      <c r="BU322" s="4">
        <f>Tabela13[[#This Row],[V2]]-Tabela13[[#This Row],[V3]]</f>
        <v>-0.37121212121212133</v>
      </c>
      <c r="BV322" s="4">
        <f>Tabela13[[#This Row],[V2]]-Tabela13[[#This Row],[V4]]</f>
        <v>0.49999999999999994</v>
      </c>
      <c r="BW322" s="4">
        <f>AVERAGE(Tabela13[[#This Row],[V41]],Tabela13[[#This Row],[V42]])</f>
        <v>-0.31439393939393934</v>
      </c>
      <c r="BX322" s="4">
        <f>AVERAGE(Tabela13[[#This Row],[V41]],Tabela13[[#This Row],[V43]])</f>
        <v>0.12121212121212124</v>
      </c>
      <c r="BY322" s="4">
        <f>AVERAGE(Tabela13[[#This Row],[V41]],Tabela13[[#This Row],[V44]])</f>
        <v>0</v>
      </c>
      <c r="BZ322" s="4">
        <f>AVERAGE(Tabela13[[#This Row],[V41]],Tabela13[[#This Row],[V45]])</f>
        <v>-0.25</v>
      </c>
      <c r="CA322" s="4">
        <f>AVERAGE(Tabela13[[#This Row],[V41]],Tabela13[[#This Row],[V46]])</f>
        <v>0.18560606060606061</v>
      </c>
      <c r="CB322" s="4">
        <f>AVERAGE(Tabela13[[#This Row],[V42]],Tabela13[[#This Row],[V41]])</f>
        <v>-0.31439393939393934</v>
      </c>
      <c r="CC322" s="4">
        <f>AVERAGE(Tabela13[[#This Row],[V42]],Tabela13[[#This Row],[V43]])</f>
        <v>-6.4393939393939392E-2</v>
      </c>
      <c r="CD322" s="4">
        <f>AVERAGE(Tabela13[[#This Row],[V42]],Tabela13[[#This Row],[V44]])</f>
        <v>-0.18560606060606064</v>
      </c>
      <c r="CE322" s="4">
        <f>AVERAGE(Tabela13[[#This Row],[V42]],Tabela13[[#This Row],[V45]])</f>
        <v>-0.43560606060606066</v>
      </c>
      <c r="CF322" s="4">
        <f>AVERAGE(Tabela13[[#This Row],[V42]],Tabela13[[#This Row],[V46]])</f>
        <v>0</v>
      </c>
      <c r="CG322" s="4">
        <f>AVERAGE(Tabela13[[#This Row],[V43]],Tabela13[[#This Row],[V41]])</f>
        <v>0.12121212121212124</v>
      </c>
      <c r="CH322" s="4">
        <f>AVERAGE(Tabela13[[#This Row],[V43]],Tabela13[[#This Row],[V42]])</f>
        <v>-6.4393939393939392E-2</v>
      </c>
      <c r="CI322" s="4">
        <f>AVERAGE(Tabela13[[#This Row],[V43]],Tabela13[[#This Row],[V44]])</f>
        <v>0.24999999999999997</v>
      </c>
      <c r="CJ322" s="4">
        <f>AVERAGE(Tabela13[[#This Row],[V43]],Tabela13[[#This Row],[V45]])</f>
        <v>0</v>
      </c>
      <c r="CK322" s="4">
        <f>AVERAGE(Tabela13[[#This Row],[V43]],Tabela13[[#This Row],[V46]])</f>
        <v>0.43560606060606055</v>
      </c>
      <c r="CL322" s="4">
        <f>AVERAGE(Tabela13[[#This Row],[V44]],Tabela13[[#This Row],[V41]])</f>
        <v>0</v>
      </c>
      <c r="CM322" s="4">
        <f>AVERAGE(Tabela13[[#This Row],[V44]],Tabela13[[#This Row],[V42]])</f>
        <v>-0.18560606060606064</v>
      </c>
      <c r="CN322" s="4">
        <f>AVERAGE(Tabela13[[#This Row],[V44]],Tabela13[[#This Row],[V43]])</f>
        <v>0.24999999999999997</v>
      </c>
      <c r="CO322" s="4">
        <f>AVERAGE(Tabela13[[#This Row],[V44]],Tabela13[[#This Row],[V45]])</f>
        <v>-0.1212121212121213</v>
      </c>
      <c r="CP322" s="4">
        <f>AVERAGE(Tabela13[[#This Row],[V44]],Tabela13[[#This Row],[V46]])</f>
        <v>0.31439393939393934</v>
      </c>
      <c r="CQ322" s="4">
        <f>AVERAGE(Tabela13[[#This Row],[V45]],Tabela13[[#This Row],[V41]])</f>
        <v>-0.25</v>
      </c>
      <c r="CR322" s="4">
        <f>AVERAGE(Tabela13[[#This Row],[V45]],Tabela13[[#This Row],[V42]])</f>
        <v>-0.43560606060606066</v>
      </c>
      <c r="CS322" s="4">
        <f>AVERAGE(Tabela13[[#This Row],[V45]],Tabela13[[#This Row],[V43]])</f>
        <v>0</v>
      </c>
      <c r="CT322" s="4">
        <f>AVERAGE(Tabela13[[#This Row],[V45]],Tabela13[[#This Row],[V44]])</f>
        <v>-0.1212121212121213</v>
      </c>
      <c r="CU322" s="4">
        <f>AVERAGE(Tabela13[[#This Row],[V45]],Tabela13[[#This Row],[V46]])</f>
        <v>6.4393939393939309E-2</v>
      </c>
      <c r="CV322" s="4">
        <f>AVERAGE(Tabela13[[#This Row],[V46]],Tabela13[[#This Row],[V41]])</f>
        <v>0.18560606060606061</v>
      </c>
      <c r="CW322" s="4">
        <f>AVERAGE(Tabela13[[#This Row],[V46]],Tabela13[[#This Row],[V42]])</f>
        <v>0</v>
      </c>
      <c r="CX322" s="4">
        <f>AVERAGE(Tabela13[[#This Row],[V46]],Tabela13[[#This Row],[V43]])</f>
        <v>0.43560606060606055</v>
      </c>
      <c r="CY322" s="4">
        <f>AVERAGE(Tabela13[[#This Row],[V46]],Tabela13[[#This Row],[V44]])</f>
        <v>0.31439393939393934</v>
      </c>
      <c r="CZ322" s="4">
        <f>AVERAGE(Tabela13[[#This Row],[V46]],Tabela13[[#This Row],[V45]])</f>
        <v>6.4393939393939309E-2</v>
      </c>
      <c r="DA322" s="3">
        <f>_xlfn.STDEV.S(Tabela13[[#This Row],[V41]],Tabela13[[#This Row],[V42]])</f>
        <v>0.26248660816773361</v>
      </c>
      <c r="DB322" s="3">
        <f>_xlfn.STDEV.S(Tabela13[[#This Row],[V41]],Tabela13[[#This Row],[V43]])</f>
        <v>0.35355339059327373</v>
      </c>
      <c r="DC322" s="3">
        <f>_xlfn.STDEV.S(Tabela13[[#This Row],[V41]],Tabela13[[#This Row],[V44]])</f>
        <v>0.18213356485108034</v>
      </c>
      <c r="DD322" s="3">
        <f>_xlfn.STDEV.S(Tabela13[[#This Row],[V41]],Tabela13[[#This Row],[V45]])</f>
        <v>0.17141982574219353</v>
      </c>
      <c r="DE322" s="3">
        <f>_xlfn.STDEV.S(Tabela13[[#This Row],[V41]],Tabela13[[#This Row],[V46]])</f>
        <v>0.44462017301881385</v>
      </c>
      <c r="DF322" s="3">
        <f>_xlfn.STDEV.S(Tabela13[[#This Row],[V42]],Tabela13[[#This Row],[V41]])</f>
        <v>0.26248660816773361</v>
      </c>
      <c r="DG322" s="3">
        <f>_xlfn.STDEV.S(Tabela13[[#This Row],[V42]],Tabela13[[#This Row],[V43]])</f>
        <v>0.61603999876100735</v>
      </c>
      <c r="DH322" s="3">
        <f>_xlfn.STDEV.S(Tabela13[[#This Row],[V42]],Tabela13[[#This Row],[V44]])</f>
        <v>0.4446201730188139</v>
      </c>
      <c r="DI322" s="3">
        <f>_xlfn.STDEV.S(Tabela13[[#This Row],[V42]],Tabela13[[#This Row],[V45]])</f>
        <v>9.1066782425539949E-2</v>
      </c>
      <c r="DJ322" s="3">
        <f>_xlfn.STDEV.S(Tabela13[[#This Row],[V42]],Tabela13[[#This Row],[V46]])</f>
        <v>0.70710678118654746</v>
      </c>
      <c r="DK322" s="3">
        <f>_xlfn.STDEV.S(Tabela13[[#This Row],[V43]],Tabela13[[#This Row],[V41]])</f>
        <v>0.35355339059327373</v>
      </c>
      <c r="DL322" s="3">
        <f>_xlfn.STDEV.S(Tabela13[[#This Row],[V43]],Tabela13[[#This Row],[V42]])</f>
        <v>0.61603999876100735</v>
      </c>
      <c r="DM322" s="3">
        <f>_xlfn.STDEV.S(Tabela13[[#This Row],[V43]],Tabela13[[#This Row],[V44]])</f>
        <v>0.17141982574219336</v>
      </c>
      <c r="DN322" s="3">
        <f>_xlfn.STDEV.S(Tabela13[[#This Row],[V43]],Tabela13[[#This Row],[V45]])</f>
        <v>0.52497321633546712</v>
      </c>
      <c r="DO322" s="3">
        <f>_xlfn.STDEV.S(Tabela13[[#This Row],[V43]],Tabela13[[#This Row],[V46]])</f>
        <v>9.1066782425540255E-2</v>
      </c>
      <c r="DP322" s="3">
        <f>_xlfn.STDEV.S(Tabela13[[#This Row],[V44]],Tabela13[[#This Row],[V41]])</f>
        <v>0.18213356485108034</v>
      </c>
      <c r="DQ322" s="3">
        <f>_xlfn.STDEV.S(Tabela13[[#This Row],[V44]],Tabela13[[#This Row],[V42]])</f>
        <v>0.4446201730188139</v>
      </c>
      <c r="DR322" s="3">
        <f>_xlfn.STDEV.S(Tabela13[[#This Row],[V44]],Tabela13[[#This Row],[V43]])</f>
        <v>0.17141982574219336</v>
      </c>
      <c r="DS322" s="3">
        <f>_xlfn.STDEV.S(Tabela13[[#This Row],[V44]],Tabela13[[#This Row],[V45]])</f>
        <v>0.35355339059327379</v>
      </c>
      <c r="DT322" s="3">
        <f>_xlfn.STDEV.S(Tabela13[[#This Row],[V44]],Tabela13[[#This Row],[V46]])</f>
        <v>0.2624866081677335</v>
      </c>
      <c r="DU322" s="3">
        <f>_xlfn.STDEV.S(Tabela13[[#This Row],[V45]],Tabela13[[#This Row],[V41]])</f>
        <v>0.17141982574219353</v>
      </c>
      <c r="DV322" s="3">
        <f>_xlfn.STDEV.S(Tabela13[[#This Row],[V45]],Tabela13[[#This Row],[V42]])</f>
        <v>9.1066782425539949E-2</v>
      </c>
      <c r="DW322" s="3">
        <f>_xlfn.STDEV.S(Tabela13[[#This Row],[V45]],Tabela13[[#This Row],[V43]])</f>
        <v>0.52497321633546712</v>
      </c>
      <c r="DX322" s="3">
        <f>_xlfn.STDEV.S(Tabela13[[#This Row],[V45]],Tabela13[[#This Row],[V44]])</f>
        <v>0.35355339059327379</v>
      </c>
      <c r="DY322" s="3">
        <f>_xlfn.STDEV.S(Tabela13[[#This Row],[V45]],Tabela13[[#This Row],[V46]])</f>
        <v>0.61603999876100735</v>
      </c>
      <c r="DZ322" s="3">
        <f>_xlfn.STDEV.S(Tabela13[[#This Row],[V46]],Tabela13[[#This Row],[V41]])</f>
        <v>0.44462017301881385</v>
      </c>
      <c r="EA322" s="3">
        <f>_xlfn.STDEV.S(Tabela13[[#This Row],[V46]],Tabela13[[#This Row],[V42]])</f>
        <v>0.70710678118654746</v>
      </c>
      <c r="EB322" s="3">
        <f>_xlfn.STDEV.S(Tabela13[[#This Row],[V46]],Tabela13[[#This Row],[V43]])</f>
        <v>9.1066782425540255E-2</v>
      </c>
      <c r="EC322" s="3">
        <f>_xlfn.STDEV.S(Tabela13[[#This Row],[V46]],Tabela13[[#This Row],[V44]])</f>
        <v>0.2624866081677335</v>
      </c>
      <c r="ED322" s="3">
        <f>_xlfn.STDEV.S(Tabela13[[#This Row],[V46]],Tabela13[[#This Row],[V45]])</f>
        <v>0.61603999876100735</v>
      </c>
      <c r="EE322" s="3">
        <f t="shared" si="308"/>
        <v>-0.83489716332869501</v>
      </c>
      <c r="EF322" s="3">
        <f t="shared" si="309"/>
        <v>2.9168154723945077</v>
      </c>
      <c r="EG322" s="3" t="str">
        <f t="shared" si="310"/>
        <v/>
      </c>
      <c r="EH322" s="3">
        <f t="shared" si="311"/>
        <v>-0.68567930296877411</v>
      </c>
      <c r="EI322" s="3">
        <f t="shared" si="312"/>
        <v>2.395504605652385</v>
      </c>
      <c r="EJ322" s="3">
        <f t="shared" si="313"/>
        <v>-0.83489716332869501</v>
      </c>
      <c r="EK322" s="3">
        <f t="shared" si="314"/>
        <v>-9.566738804288585</v>
      </c>
      <c r="EL322" s="3">
        <f t="shared" si="315"/>
        <v>-2.3955046056523845</v>
      </c>
      <c r="EM322" s="3">
        <f t="shared" si="316"/>
        <v>-0.2090576570464569</v>
      </c>
      <c r="EN322" s="3" t="str">
        <f t="shared" si="317"/>
        <v/>
      </c>
      <c r="EO322" s="3">
        <f t="shared" si="318"/>
        <v>2.9168154723945077</v>
      </c>
      <c r="EP322" s="3">
        <f t="shared" si="319"/>
        <v>-9.566738804288585</v>
      </c>
      <c r="EQ322" s="3">
        <f t="shared" si="320"/>
        <v>0.68567930296877355</v>
      </c>
      <c r="ER322" s="3" t="str">
        <f t="shared" si="321"/>
        <v/>
      </c>
      <c r="ES322" s="3" t="str">
        <f t="shared" si="322"/>
        <v/>
      </c>
      <c r="ET322" s="3" t="str">
        <f t="shared" si="323"/>
        <v/>
      </c>
      <c r="EU322" s="3" t="str">
        <f t="shared" si="324"/>
        <v/>
      </c>
      <c r="EV322" s="3">
        <f t="shared" si="325"/>
        <v>0.68567930296877355</v>
      </c>
      <c r="EW322" s="3">
        <f t="shared" si="326"/>
        <v>-2.9168154723945068</v>
      </c>
      <c r="EX322" s="3">
        <f t="shared" si="327"/>
        <v>0.83489716332869468</v>
      </c>
      <c r="EY322" s="3">
        <f t="shared" si="328"/>
        <v>-0.68567930296877411</v>
      </c>
      <c r="EZ322" s="3">
        <f t="shared" si="329"/>
        <v>-0.2090576570464569</v>
      </c>
      <c r="FA322" s="3" t="str">
        <f t="shared" si="330"/>
        <v/>
      </c>
      <c r="FB322" s="3">
        <f t="shared" si="331"/>
        <v>-2.9168154723945068</v>
      </c>
      <c r="FC322" s="3">
        <f t="shared" si="332"/>
        <v>9.5667388042885975</v>
      </c>
      <c r="FD322" s="3">
        <f t="shared" si="333"/>
        <v>2.395504605652385</v>
      </c>
      <c r="FE322" s="3" t="str">
        <f t="shared" si="334"/>
        <v/>
      </c>
      <c r="FF322" s="3">
        <f t="shared" si="335"/>
        <v>0.20905765704645765</v>
      </c>
      <c r="FG322" s="3">
        <f t="shared" si="336"/>
        <v>0.83489716332869468</v>
      </c>
      <c r="FH322" s="3">
        <f t="shared" si="337"/>
        <v>9.5667388042885975</v>
      </c>
      <c r="FI322" s="4">
        <f t="shared" si="338"/>
        <v>0</v>
      </c>
      <c r="FJ322" s="4">
        <f t="shared" si="339"/>
        <v>0.83333333333333337</v>
      </c>
      <c r="FK322" s="4">
        <f t="shared" si="340"/>
        <v>2.4899713467048712</v>
      </c>
      <c r="FL322" s="4">
        <f t="shared" si="341"/>
        <v>0.38395415472779371</v>
      </c>
      <c r="FM322" s="4">
        <f>Tabela13[[#This Row],[V139]]-Tabela13[[#This Row],[V140]]</f>
        <v>2.1060171919770774</v>
      </c>
      <c r="FN322" s="4">
        <f>Tabela13[[#This Row],[V1]]-Tabela13[[#This Row],[V2]]/2</f>
        <v>0.14393939393939398</v>
      </c>
      <c r="FO322" s="4">
        <f>Tabela13[[#This Row],[V1]]-Tabela13[[#This Row],[V3]]/2</f>
        <v>-4.1666666666666685E-2</v>
      </c>
      <c r="FP322" s="4">
        <f>Tabela13[[#This Row],[V1]]-Tabela13[[#This Row],[V4]]/2</f>
        <v>0.39393939393939398</v>
      </c>
      <c r="FQ322" s="4">
        <f>Tabela13[[#This Row],[V2]]-Tabela13[[#This Row],[V1]]/2</f>
        <v>0.33712121212121204</v>
      </c>
      <c r="FR322" s="4">
        <f>Tabela13[[#This Row],[V2]]-Tabela13[[#This Row],[V3]]/2</f>
        <v>8.7121212121212044E-2</v>
      </c>
      <c r="FS322" s="4">
        <f>Tabela13[[#This Row],[V2]]-Tabela13[[#This Row],[V4]]/2</f>
        <v>0.52272727272727271</v>
      </c>
      <c r="FT322" s="4">
        <f t="shared" si="342"/>
        <v>0.14295749959372081</v>
      </c>
      <c r="FU322" s="4">
        <f t="shared" si="343"/>
        <v>-4.1642579098588442E-2</v>
      </c>
      <c r="FV322" s="4">
        <f t="shared" si="344"/>
        <v>0.37527082285595736</v>
      </c>
      <c r="FW322" s="4">
        <f t="shared" si="345"/>
        <v>0.32515576257433598</v>
      </c>
      <c r="FX322" s="4">
        <f t="shared" si="346"/>
        <v>8.6901790783061608E-2</v>
      </c>
      <c r="FY322" s="4">
        <f t="shared" si="347"/>
        <v>0.48166367755486145</v>
      </c>
      <c r="FZ322" s="4">
        <f t="shared" si="348"/>
        <v>25.732349926869745</v>
      </c>
      <c r="GA322" s="4">
        <f t="shared" si="349"/>
        <v>-7.4956642377459204</v>
      </c>
      <c r="GB322" s="4">
        <f t="shared" si="350"/>
        <v>67.548748114072325</v>
      </c>
      <c r="GC322" s="4">
        <f t="shared" si="351"/>
        <v>58.528037263380476</v>
      </c>
      <c r="GD322" s="4">
        <f t="shared" si="352"/>
        <v>15.64232234095109</v>
      </c>
      <c r="GE322" s="4">
        <f t="shared" si="353"/>
        <v>86.699461959875052</v>
      </c>
      <c r="GF322" s="4">
        <f>Tabela13[[#This Row],[V1]]-Tabela13[[#This Row],[V2]]/Tabela13[[#This Row],[V2]]</f>
        <v>-0.58333333333333326</v>
      </c>
      <c r="GG322" s="4">
        <f>Tabela13[[#This Row],[V1]]-Tabela13[[#This Row],[V3]]/Tabela13[[#This Row],[V3]]</f>
        <v>-0.58333333333333326</v>
      </c>
      <c r="GH322" s="4">
        <f>Tabela13[[#This Row],[V1]]-Tabela13[[#This Row],[V4]]/Tabela13[[#This Row],[V4]]</f>
        <v>-0.58333333333333326</v>
      </c>
      <c r="GI322" s="4">
        <f>Tabela13[[#This Row],[V2]]-Tabela13[[#This Row],[V1]]/Tabela13[[#This Row],[V1]]</f>
        <v>-0.45454545454545459</v>
      </c>
      <c r="GJ322" s="4">
        <f>Tabela13[[#This Row],[V2]]-Tabela13[[#This Row],[V3]]/Tabela13[[#This Row],[V3]]</f>
        <v>-0.45454545454545459</v>
      </c>
      <c r="GK322" s="4">
        <f>Tabela13[[#This Row],[V2]]-Tabela13[[#This Row],[V4]]/Tabela13[[#This Row],[V4]]</f>
        <v>-0.45454545454545459</v>
      </c>
      <c r="GL322" s="4">
        <f t="shared" si="354"/>
        <v>0.35953601531918999</v>
      </c>
      <c r="GM322" s="4">
        <f t="shared" si="355"/>
        <v>0.48106060606060608</v>
      </c>
      <c r="GN322" s="4">
        <f t="shared" si="356"/>
        <v>0.74738195310445787</v>
      </c>
      <c r="GO322" s="3">
        <f t="shared" si="357"/>
        <v>0</v>
      </c>
      <c r="GP322" s="3">
        <v>100</v>
      </c>
      <c r="GQ322" s="3">
        <f t="shared" si="358"/>
        <v>-1</v>
      </c>
      <c r="GR322" s="3">
        <f t="shared" si="359"/>
        <v>-100</v>
      </c>
      <c r="GS322" s="34">
        <f>COUNTIF($D$2:D321,Tabela13[[#This Row],[HomeTeam]])</f>
        <v>16</v>
      </c>
      <c r="GT322" s="34">
        <f>COUNTIF($E$2:E321,Tabela13[[#This Row],[AwayTeam]])</f>
        <v>16</v>
      </c>
      <c r="GU322" s="3">
        <f>IFERROR(AVERAGEIFS($AD$2:AD321,$D$2:D321,Tabela13[[#This Row],[HomeTeam]],$GS$2:GS321,"&gt;="&amp;Tabela13[[#This Row],[Contagem_H]]-5),"")</f>
        <v>0.58368945139031214</v>
      </c>
      <c r="GV322" s="3">
        <f>IFERROR(AVERAGEIFS($G$2:G321,$E$2:E321,Tabela13[[#This Row],[AwayTeam]],$GT$2:GT321,"&gt;="&amp;Tabela13[[#This Row],[Contagem_A]]-5),"")</f>
        <v>0.8</v>
      </c>
      <c r="GW322" s="3">
        <f>IFERROR(AVERAGEIFS($GQ$2:GQ321,$D$2:D321,Tabela13[[#This Row],[HomeTeam]],$GS$2:GS321,"&gt;="&amp;Tabela13[[#This Row],[Contagem_H]]-5),"")</f>
        <v>-3.1999999999999987E-2</v>
      </c>
    </row>
    <row r="323" spans="1:205" x14ac:dyDescent="0.25">
      <c r="A323" t="s">
        <v>127</v>
      </c>
      <c r="B323" t="s">
        <v>252</v>
      </c>
      <c r="C323" t="s">
        <v>138</v>
      </c>
      <c r="D323" t="s">
        <v>14</v>
      </c>
      <c r="E323" t="s">
        <v>18</v>
      </c>
      <c r="F323" s="3">
        <v>0</v>
      </c>
      <c r="G323" s="3">
        <v>2</v>
      </c>
      <c r="H323" s="3" t="str">
        <f t="shared" si="360"/>
        <v>A</v>
      </c>
      <c r="I323" s="3">
        <v>2.38</v>
      </c>
      <c r="J323" s="3">
        <v>3.6</v>
      </c>
      <c r="K323" s="3">
        <v>2.8</v>
      </c>
      <c r="L323" s="3">
        <v>1.67</v>
      </c>
      <c r="M323" s="3">
        <v>2.2000000000000002</v>
      </c>
      <c r="N323" s="3">
        <f t="shared" ref="N323:N386" si="361">SUM(F323:G323)</f>
        <v>2</v>
      </c>
      <c r="O323" s="3">
        <f t="shared" ref="O323:O386" si="362">IF(H323="H",3,IF(H323="D",1,0))</f>
        <v>0</v>
      </c>
      <c r="P323" s="3">
        <f t="shared" ref="P323:P386" si="363">IF(H323="A",3,IF(H323="D",1,0))</f>
        <v>3</v>
      </c>
      <c r="Q323" s="3">
        <f t="shared" ref="Q323:Q386" si="364">((1/I323)+(1/J323)+(1/K323))-1</f>
        <v>5.5088702147525703E-2</v>
      </c>
      <c r="R323" s="3">
        <f t="shared" ref="R323:R386" si="365">((1/L323)+(1/M323-1))</f>
        <v>5.3347849755035481E-2</v>
      </c>
      <c r="S323" s="3">
        <f t="shared" ref="S323:S386" si="366">I323*(1+Q323)</f>
        <v>2.5111111111111111</v>
      </c>
      <c r="T323" s="3">
        <f t="shared" ref="T323:T386" si="367">J323*(1+Q323)</f>
        <v>3.7983193277310927</v>
      </c>
      <c r="U323" s="3">
        <f t="shared" ref="U323:U386" si="368">K323*(1+Q323)</f>
        <v>2.9542483660130716</v>
      </c>
      <c r="V323" s="3">
        <f t="shared" ref="V323:V386" si="369">L323*(1+Q323)</f>
        <v>1.7619981325863678</v>
      </c>
      <c r="W323" s="3">
        <f t="shared" ref="W323:W386" si="370">M323*(1+Q323)</f>
        <v>2.3211951447245567</v>
      </c>
      <c r="X323" s="4">
        <f t="shared" ref="X323:X386" si="371">1/I323</f>
        <v>0.42016806722689076</v>
      </c>
      <c r="Y323" s="4">
        <f t="shared" ref="Y323:Y386" si="372">1/J323</f>
        <v>0.27777777777777779</v>
      </c>
      <c r="Z323" s="4">
        <f t="shared" ref="Z323:Z386" si="373">1/K323</f>
        <v>0.35714285714285715</v>
      </c>
      <c r="AA323" s="4">
        <f t="shared" ref="AA323:AA386" si="374">1/L323</f>
        <v>0.5988023952095809</v>
      </c>
      <c r="AB323" s="4">
        <f t="shared" ref="AB323:AB386" si="375">1/M323</f>
        <v>0.45454545454545453</v>
      </c>
      <c r="AC323" s="4">
        <f t="shared" ref="AC323:AC386" si="376">(X323+F323)/2</f>
        <v>0.21008403361344538</v>
      </c>
      <c r="AD323" s="4">
        <f t="shared" ref="AD323:AD386" si="377">(Z323+G323)/2</f>
        <v>1.1785714285714286</v>
      </c>
      <c r="AE323" s="4">
        <f t="shared" ref="AE323:AE386" si="378">(X323+G323)/2</f>
        <v>1.2100840336134453</v>
      </c>
      <c r="AF323" s="4">
        <f t="shared" ref="AF323:AF386" si="379">(Z323+F323)/2</f>
        <v>0.17857142857142858</v>
      </c>
      <c r="AG323" s="4">
        <f>IFERROR(AVERAGE(Tabela13[[#This Row],[V1]],Tabela13[[#This Row],[V2]]),"")</f>
        <v>0.69432773109243695</v>
      </c>
      <c r="AH323" s="4">
        <f>IFERROR(AVERAGE(Tabela13[[#This Row],[V1]],Tabela13[[#This Row],[V3]]),"")</f>
        <v>0.7100840336134453</v>
      </c>
      <c r="AI323" s="4">
        <f>IFERROR(AVERAGE(Tabela13[[#This Row],[V1]],Tabela13[[#This Row],[V4]]),"")</f>
        <v>0.19432773109243698</v>
      </c>
      <c r="AJ323" s="4">
        <f>IFERROR(AVERAGE(Tabela13[[#This Row],[V2]],Tabela13[[#This Row],[V1]]),"")</f>
        <v>0.69432773109243695</v>
      </c>
      <c r="AK323" s="4">
        <f>IFERROR(AVERAGE(Tabela13[[#This Row],[V2]],Tabela13[[#This Row],[V3]]),"")</f>
        <v>1.194327731092437</v>
      </c>
      <c r="AL323" s="4">
        <f>IFERROR(AVERAGE(Tabela13[[#This Row],[V2]],Tabela13[[#This Row],[V4]]),"")</f>
        <v>0.6785714285714286</v>
      </c>
      <c r="AM323" s="4">
        <f>IFERROR(AVERAGE(Tabela13[[#This Row],[V3]],Tabela13[[#This Row],[V1]]),"")</f>
        <v>0.7100840336134453</v>
      </c>
      <c r="AN323" s="4">
        <f>IFERROR(AVERAGE(Tabela13[[#This Row],[V3]],Tabela13[[#This Row],[V2]]),"")</f>
        <v>1.194327731092437</v>
      </c>
      <c r="AO323" s="4">
        <f>IFERROR(AVERAGE(Tabela13[[#This Row],[V3]],Tabela13[[#This Row],[V4]]),"")</f>
        <v>0.69432773109243695</v>
      </c>
      <c r="AP323" s="4">
        <f>IFERROR(AVERAGE(Tabela13[[#This Row],[V4]],Tabela13[[#This Row],[V1]]),"")</f>
        <v>0.19432773109243698</v>
      </c>
      <c r="AQ323" s="4">
        <f>IFERROR(AVERAGE(Tabela13[[#This Row],[V4]],Tabela13[[#This Row],[V2]]),"")</f>
        <v>0.6785714285714286</v>
      </c>
      <c r="AR323" s="4">
        <f>IFERROR(AVERAGE(Tabela13[[#This Row],[V4]],Tabela13[[#This Row],[V3]]),"")</f>
        <v>0.69432773109243695</v>
      </c>
      <c r="AS323" s="4">
        <f>_xlfn.STDEV.S(Tabela13[[#This Row],[V1]:[V2]])</f>
        <v>0.68482400446848424</v>
      </c>
      <c r="AT323" s="4">
        <f>_xlfn.STDEV.S(Tabela13[[#This Row],[V1]],Tabela13[[#This Row],[V3]])</f>
        <v>0.70710678118654768</v>
      </c>
      <c r="AU323" s="4">
        <f>_xlfn.STDEV.S(Tabela13[[#This Row],[V1]],Tabela13[[#This Row],[V4]])</f>
        <v>2.228277671806347E-2</v>
      </c>
      <c r="AV323" s="4">
        <f>_xlfn.STDEV.S(Tabela13[[#This Row],[V2]],Tabela13[[#This Row],[V1]])</f>
        <v>0.68482400446848424</v>
      </c>
      <c r="AW323" s="4">
        <f>_xlfn.STDEV.S(Tabela13[[#This Row],[V2]],Tabela13[[#This Row],[V3]])</f>
        <v>2.2282776718063394E-2</v>
      </c>
      <c r="AX323" s="4">
        <f>_xlfn.STDEV.S(Tabela13[[#This Row],[V42]],Tabela13[[#This Row],[V44]])</f>
        <v>1.3919307856550316</v>
      </c>
      <c r="AY323" s="4">
        <f>_xlfn.STDEV.S(Tabela13[[#This Row],[V3]],Tabela13[[#This Row],[V1]])</f>
        <v>0.70710678118654768</v>
      </c>
      <c r="AZ323" s="4">
        <f>_xlfn.STDEV.S(Tabela13[[#This Row],[V3]],Tabela13[[#This Row],[V2]])</f>
        <v>2.2282776718063394E-2</v>
      </c>
      <c r="BA323" s="4">
        <f>_xlfn.STDEV.S(Tabela13[[#This Row],[V3]],Tabela13[[#This Row],[V4]])</f>
        <v>0.72938955790461102</v>
      </c>
      <c r="BB323" s="4">
        <f>_xlfn.STDEV.S(Tabela13[[#This Row],[V4]],Tabela13[[#This Row],[V1]])</f>
        <v>2.228277671806347E-2</v>
      </c>
      <c r="BC323" s="4">
        <f>_xlfn.STDEV.S(Tabela13[[#This Row],[V4]],Tabela13[[#This Row],[V2]])</f>
        <v>0.70710678118654757</v>
      </c>
      <c r="BD323" s="4">
        <f>_xlfn.STDEV.S(Tabela13[[#This Row],[V4]],Tabela13[[#This Row],[V3]])</f>
        <v>0.72938955790461102</v>
      </c>
      <c r="BE323" s="4">
        <f>Tabela13[[#This Row],[V17]]/Tabela13[[#This Row],[V5]]</f>
        <v>0.98631233321330869</v>
      </c>
      <c r="BF323" s="4">
        <f>Tabela13[[#This Row],[V18]]/Tabela13[[#This Row],[V6]]</f>
        <v>0.99580718297277138</v>
      </c>
      <c r="BG323" s="4">
        <f>Tabela13[[#This Row],[V19]]/Tabela13[[#This Row],[V7]]</f>
        <v>0.11466596451673743</v>
      </c>
      <c r="BH323" s="4">
        <f>Tabela13[[#This Row],[V20]]/Tabela13[[#This Row],[V8]]</f>
        <v>0.98631233321330869</v>
      </c>
      <c r="BI323" s="4">
        <f>Tabela13[[#This Row],[V21]]/Tabela13[[#This Row],[V9]]</f>
        <v>1.8657171007560557E-2</v>
      </c>
      <c r="BJ323" s="4">
        <f>Tabela13[[#This Row],[V22]]/Tabela13[[#This Row],[V10]]</f>
        <v>2.0512664209653098</v>
      </c>
      <c r="BK323" s="4">
        <f>Tabela13[[#This Row],[V23]]/Tabela13[[#This Row],[V11]]</f>
        <v>0.99580718297277138</v>
      </c>
      <c r="BL323" s="4">
        <f>Tabela13[[#This Row],[V24]]/Tabela13[[#This Row],[V12]]</f>
        <v>1.8657171007560557E-2</v>
      </c>
      <c r="BM323" s="4">
        <f>Tabela13[[#This Row],[V25]]/Tabela13[[#This Row],[V13]]</f>
        <v>1.0504975175872764</v>
      </c>
      <c r="BN323" s="4">
        <f>Tabela13[[#This Row],[V26]]/Tabela13[[#This Row],[V14]]</f>
        <v>0.11466596451673743</v>
      </c>
      <c r="BO323" s="4">
        <f>Tabela13[[#This Row],[V27]]/Tabela13[[#This Row],[V15]]</f>
        <v>1.0420520985907016</v>
      </c>
      <c r="BP323" s="4">
        <f>Tabela13[[#This Row],[V28]]/Tabela13[[#This Row],[V16]]</f>
        <v>1.0504975175872764</v>
      </c>
      <c r="BQ323" s="4">
        <f>Tabela13[[#This Row],[V1]]-Tabela13[[#This Row],[V2]]</f>
        <v>-0.96848739495798319</v>
      </c>
      <c r="BR323" s="4">
        <f>Tabela13[[#This Row],[V1]]-Tabela13[[#This Row],[V3]]</f>
        <v>-0.99999999999999989</v>
      </c>
      <c r="BS323" s="4">
        <f>Tabela13[[#This Row],[V1]]-Tabela13[[#This Row],[V4]]</f>
        <v>3.1512605042016806E-2</v>
      </c>
      <c r="BT323" s="4">
        <f>Tabela13[[#This Row],[V2]]-Tabela13[[#This Row],[V1]]</f>
        <v>0.96848739495798319</v>
      </c>
      <c r="BU323" s="4">
        <f>Tabela13[[#This Row],[V2]]-Tabela13[[#This Row],[V3]]</f>
        <v>-3.1512605042016695E-2</v>
      </c>
      <c r="BV323" s="4">
        <f>Tabela13[[#This Row],[V2]]-Tabela13[[#This Row],[V4]]</f>
        <v>1</v>
      </c>
      <c r="BW323" s="4">
        <f>AVERAGE(Tabela13[[#This Row],[V41]],Tabela13[[#This Row],[V42]])</f>
        <v>-0.98424369747899154</v>
      </c>
      <c r="BX323" s="4">
        <f>AVERAGE(Tabela13[[#This Row],[V41]],Tabela13[[#This Row],[V43]])</f>
        <v>-0.46848739495798319</v>
      </c>
      <c r="BY323" s="4">
        <f>AVERAGE(Tabela13[[#This Row],[V41]],Tabela13[[#This Row],[V44]])</f>
        <v>0</v>
      </c>
      <c r="BZ323" s="4">
        <f>AVERAGE(Tabela13[[#This Row],[V41]],Tabela13[[#This Row],[V45]])</f>
        <v>-0.49999999999999994</v>
      </c>
      <c r="CA323" s="4">
        <f>AVERAGE(Tabela13[[#This Row],[V41]],Tabela13[[#This Row],[V46]])</f>
        <v>1.5756302521008403E-2</v>
      </c>
      <c r="CB323" s="4">
        <f>AVERAGE(Tabela13[[#This Row],[V42]],Tabela13[[#This Row],[V41]])</f>
        <v>-0.98424369747899154</v>
      </c>
      <c r="CC323" s="4">
        <f>AVERAGE(Tabela13[[#This Row],[V42]],Tabela13[[#This Row],[V43]])</f>
        <v>-0.48424369747899154</v>
      </c>
      <c r="CD323" s="4">
        <f>AVERAGE(Tabela13[[#This Row],[V42]],Tabela13[[#This Row],[V44]])</f>
        <v>-1.5756302521008347E-2</v>
      </c>
      <c r="CE323" s="4">
        <f>AVERAGE(Tabela13[[#This Row],[V42]],Tabela13[[#This Row],[V45]])</f>
        <v>-0.51575630252100835</v>
      </c>
      <c r="CF323" s="4">
        <f>AVERAGE(Tabela13[[#This Row],[V42]],Tabela13[[#This Row],[V46]])</f>
        <v>0</v>
      </c>
      <c r="CG323" s="4">
        <f>AVERAGE(Tabela13[[#This Row],[V43]],Tabela13[[#This Row],[V41]])</f>
        <v>-0.46848739495798319</v>
      </c>
      <c r="CH323" s="4">
        <f>AVERAGE(Tabela13[[#This Row],[V43]],Tabela13[[#This Row],[V42]])</f>
        <v>-0.48424369747899154</v>
      </c>
      <c r="CI323" s="4">
        <f>AVERAGE(Tabela13[[#This Row],[V43]],Tabela13[[#This Row],[V44]])</f>
        <v>0.5</v>
      </c>
      <c r="CJ323" s="4">
        <f>AVERAGE(Tabela13[[#This Row],[V43]],Tabela13[[#This Row],[V45]])</f>
        <v>5.5511151231257827E-17</v>
      </c>
      <c r="CK323" s="4">
        <f>AVERAGE(Tabela13[[#This Row],[V43]],Tabela13[[#This Row],[V46]])</f>
        <v>0.51575630252100835</v>
      </c>
      <c r="CL323" s="4">
        <f>AVERAGE(Tabela13[[#This Row],[V44]],Tabela13[[#This Row],[V41]])</f>
        <v>0</v>
      </c>
      <c r="CM323" s="4">
        <f>AVERAGE(Tabela13[[#This Row],[V44]],Tabela13[[#This Row],[V42]])</f>
        <v>-1.5756302521008347E-2</v>
      </c>
      <c r="CN323" s="4">
        <f>AVERAGE(Tabela13[[#This Row],[V44]],Tabela13[[#This Row],[V43]])</f>
        <v>0.5</v>
      </c>
      <c r="CO323" s="4">
        <f>AVERAGE(Tabela13[[#This Row],[V44]],Tabela13[[#This Row],[V45]])</f>
        <v>0.46848739495798325</v>
      </c>
      <c r="CP323" s="4">
        <f>AVERAGE(Tabela13[[#This Row],[V44]],Tabela13[[#This Row],[V46]])</f>
        <v>0.98424369747899165</v>
      </c>
      <c r="CQ323" s="4">
        <f>AVERAGE(Tabela13[[#This Row],[V45]],Tabela13[[#This Row],[V41]])</f>
        <v>-0.49999999999999994</v>
      </c>
      <c r="CR323" s="4">
        <f>AVERAGE(Tabela13[[#This Row],[V45]],Tabela13[[#This Row],[V42]])</f>
        <v>-0.51575630252100835</v>
      </c>
      <c r="CS323" s="4">
        <f>AVERAGE(Tabela13[[#This Row],[V45]],Tabela13[[#This Row],[V43]])</f>
        <v>5.5511151231257827E-17</v>
      </c>
      <c r="CT323" s="4">
        <f>AVERAGE(Tabela13[[#This Row],[V45]],Tabela13[[#This Row],[V44]])</f>
        <v>0.46848739495798325</v>
      </c>
      <c r="CU323" s="4">
        <f>AVERAGE(Tabela13[[#This Row],[V45]],Tabela13[[#This Row],[V46]])</f>
        <v>0.48424369747899165</v>
      </c>
      <c r="CV323" s="4">
        <f>AVERAGE(Tabela13[[#This Row],[V46]],Tabela13[[#This Row],[V41]])</f>
        <v>1.5756302521008403E-2</v>
      </c>
      <c r="CW323" s="4">
        <f>AVERAGE(Tabela13[[#This Row],[V46]],Tabela13[[#This Row],[V42]])</f>
        <v>0</v>
      </c>
      <c r="CX323" s="4">
        <f>AVERAGE(Tabela13[[#This Row],[V46]],Tabela13[[#This Row],[V43]])</f>
        <v>0.51575630252100835</v>
      </c>
      <c r="CY323" s="4">
        <f>AVERAGE(Tabela13[[#This Row],[V46]],Tabela13[[#This Row],[V44]])</f>
        <v>0.98424369747899165</v>
      </c>
      <c r="CZ323" s="4">
        <f>AVERAGE(Tabela13[[#This Row],[V46]],Tabela13[[#This Row],[V45]])</f>
        <v>0.48424369747899165</v>
      </c>
      <c r="DA323" s="3">
        <f>_xlfn.STDEV.S(Tabela13[[#This Row],[V41]],Tabela13[[#This Row],[V42]])</f>
        <v>2.2282776718063394E-2</v>
      </c>
      <c r="DB323" s="3">
        <f>_xlfn.STDEV.S(Tabela13[[#This Row],[V41]],Tabela13[[#This Row],[V43]])</f>
        <v>0.70710678118654746</v>
      </c>
      <c r="DC323" s="3">
        <f>_xlfn.STDEV.S(Tabela13[[#This Row],[V41]],Tabela13[[#This Row],[V44]])</f>
        <v>1.369648008936968</v>
      </c>
      <c r="DD323" s="3">
        <f>_xlfn.STDEV.S(Tabela13[[#This Row],[V41]],Tabela13[[#This Row],[V45]])</f>
        <v>0.66254122775042068</v>
      </c>
      <c r="DE323" s="3">
        <f>_xlfn.STDEV.S(Tabela13[[#This Row],[V41]],Tabela13[[#This Row],[V46]])</f>
        <v>1.3919307856550316</v>
      </c>
      <c r="DF323" s="3">
        <f>_xlfn.STDEV.S(Tabela13[[#This Row],[V42]],Tabela13[[#This Row],[V41]])</f>
        <v>2.2282776718063394E-2</v>
      </c>
      <c r="DG323" s="3">
        <f>_xlfn.STDEV.S(Tabela13[[#This Row],[V42]],Tabela13[[#This Row],[V43]])</f>
        <v>0.72938955790461091</v>
      </c>
      <c r="DH323" s="3">
        <f>_xlfn.STDEV.S(Tabela13[[#This Row],[V42]],Tabela13[[#This Row],[V44]])</f>
        <v>1.3919307856550316</v>
      </c>
      <c r="DI323" s="3">
        <f>_xlfn.STDEV.S(Tabela13[[#This Row],[V42]],Tabela13[[#This Row],[V45]])</f>
        <v>0.68482400446848402</v>
      </c>
      <c r="DJ323" s="3">
        <f>_xlfn.STDEV.S(Tabela13[[#This Row],[V42]],Tabela13[[#This Row],[V46]])</f>
        <v>1.4142135623730949</v>
      </c>
      <c r="DK323" s="3">
        <f>_xlfn.STDEV.S(Tabela13[[#This Row],[V43]],Tabela13[[#This Row],[V41]])</f>
        <v>0.70710678118654746</v>
      </c>
      <c r="DL323" s="3">
        <f>_xlfn.STDEV.S(Tabela13[[#This Row],[V43]],Tabela13[[#This Row],[V42]])</f>
        <v>0.72938955790461091</v>
      </c>
      <c r="DM323" s="3">
        <f>_xlfn.STDEV.S(Tabela13[[#This Row],[V43]],Tabela13[[#This Row],[V44]])</f>
        <v>0.66254122775042057</v>
      </c>
      <c r="DN323" s="3">
        <f>_xlfn.STDEV.S(Tabela13[[#This Row],[V43]],Tabela13[[#This Row],[V45]])</f>
        <v>4.4565553436126865E-2</v>
      </c>
      <c r="DO323" s="3">
        <f>_xlfn.STDEV.S(Tabela13[[#This Row],[V43]],Tabela13[[#This Row],[V46]])</f>
        <v>0.68482400446848413</v>
      </c>
      <c r="DP323" s="3">
        <f>_xlfn.STDEV.S(Tabela13[[#This Row],[V44]],Tabela13[[#This Row],[V41]])</f>
        <v>1.369648008936968</v>
      </c>
      <c r="DQ323" s="3">
        <f>_xlfn.STDEV.S(Tabela13[[#This Row],[V44]],Tabela13[[#This Row],[V42]])</f>
        <v>1.3919307856550316</v>
      </c>
      <c r="DR323" s="3">
        <f>_xlfn.STDEV.S(Tabela13[[#This Row],[V44]],Tabela13[[#This Row],[V43]])</f>
        <v>0.66254122775042057</v>
      </c>
      <c r="DS323" s="3">
        <f>_xlfn.STDEV.S(Tabela13[[#This Row],[V44]],Tabela13[[#This Row],[V45]])</f>
        <v>0.70710678118654746</v>
      </c>
      <c r="DT323" s="3">
        <f>_xlfn.STDEV.S(Tabela13[[#This Row],[V44]],Tabela13[[#This Row],[V46]])</f>
        <v>2.228277671806347E-2</v>
      </c>
      <c r="DU323" s="3">
        <f>_xlfn.STDEV.S(Tabela13[[#This Row],[V45]],Tabela13[[#This Row],[V41]])</f>
        <v>0.66254122775042068</v>
      </c>
      <c r="DV323" s="3">
        <f>_xlfn.STDEV.S(Tabela13[[#This Row],[V45]],Tabela13[[#This Row],[V42]])</f>
        <v>0.68482400446848402</v>
      </c>
      <c r="DW323" s="3">
        <f>_xlfn.STDEV.S(Tabela13[[#This Row],[V45]],Tabela13[[#This Row],[V43]])</f>
        <v>4.4565553436126865E-2</v>
      </c>
      <c r="DX323" s="3">
        <f>_xlfn.STDEV.S(Tabela13[[#This Row],[V45]],Tabela13[[#This Row],[V44]])</f>
        <v>0.70710678118654746</v>
      </c>
      <c r="DY323" s="3">
        <f>_xlfn.STDEV.S(Tabela13[[#This Row],[V45]],Tabela13[[#This Row],[V46]])</f>
        <v>0.72938955790461091</v>
      </c>
      <c r="DZ323" s="3">
        <f>_xlfn.STDEV.S(Tabela13[[#This Row],[V46]],Tabela13[[#This Row],[V41]])</f>
        <v>1.3919307856550316</v>
      </c>
      <c r="EA323" s="3">
        <f>_xlfn.STDEV.S(Tabela13[[#This Row],[V46]],Tabela13[[#This Row],[V42]])</f>
        <v>1.4142135623730949</v>
      </c>
      <c r="EB323" s="3">
        <f>_xlfn.STDEV.S(Tabela13[[#This Row],[V46]],Tabela13[[#This Row],[V43]])</f>
        <v>0.68482400446848413</v>
      </c>
      <c r="EC323" s="3">
        <f>_xlfn.STDEV.S(Tabela13[[#This Row],[V46]],Tabela13[[#This Row],[V44]])</f>
        <v>2.228277671806347E-2</v>
      </c>
      <c r="ED323" s="3">
        <f>_xlfn.STDEV.S(Tabela13[[#This Row],[V46]],Tabela13[[#This Row],[V45]])</f>
        <v>0.72938955790461091</v>
      </c>
      <c r="EE323" s="3">
        <f t="shared" ref="EE323:EE386" si="380">DA323/BW323</f>
        <v>-2.2639491393379244E-2</v>
      </c>
      <c r="EF323" s="3">
        <f t="shared" ref="EF323:EF386" si="381">DB323/BX323</f>
        <v>-1.50934003517846</v>
      </c>
      <c r="EG323" s="3" t="str">
        <f t="shared" ref="EG323:EG386" si="382">IFERROR(DC323/BY323,"")</f>
        <v/>
      </c>
      <c r="EH323" s="3">
        <f t="shared" ref="EH323:EH386" si="383">IFERROR(DD323/BZ323,"")</f>
        <v>-1.3250824555008416</v>
      </c>
      <c r="EI323" s="3">
        <f t="shared" ref="EI323:EI386" si="384">IFERROR(DE323/CA323,"")</f>
        <v>88.341207196239338</v>
      </c>
      <c r="EJ323" s="3">
        <f t="shared" ref="EJ323:EJ386" si="385">IFERROR(DF323/CB323,"")</f>
        <v>-2.2639491393379244E-2</v>
      </c>
      <c r="EK323" s="3">
        <f t="shared" ref="EK323:EK386" si="386">IFERROR(DG323/CC323,"")</f>
        <v>-1.5062448137205851</v>
      </c>
      <c r="EL323" s="3">
        <f t="shared" ref="EL323:EL386" si="387">IFERROR(DH323/CD323,"")</f>
        <v>-88.341207196239651</v>
      </c>
      <c r="EM323" s="3">
        <f t="shared" ref="EM323:EM386" si="388">IFERROR(DI323/CE323,"")</f>
        <v>-1.3278054017393011</v>
      </c>
      <c r="EN323" s="3" t="str">
        <f t="shared" ref="EN323:EN386" si="389">IFERROR(DJ323/CF323,"")</f>
        <v/>
      </c>
      <c r="EO323" s="3">
        <f t="shared" ref="EO323:EO386" si="390">IFERROR(DK323/CG323,"")</f>
        <v>-1.50934003517846</v>
      </c>
      <c r="EP323" s="3">
        <f t="shared" ref="EP323:EP386" si="391">IFERROR(DL323/CH323,"")</f>
        <v>-1.5062448137205851</v>
      </c>
      <c r="EQ323" s="3">
        <f t="shared" ref="EQ323:EQ386" si="392">IFERROR(DM323/CI323,"")</f>
        <v>1.3250824555008411</v>
      </c>
      <c r="ER323" s="3">
        <f t="shared" ref="ER323:ER386" si="393">IFERROR(DN323/CJ323,"")</f>
        <v>802821639394003.5</v>
      </c>
      <c r="ES323" s="3" t="str">
        <f t="shared" ref="ES323:ES386" si="394">IFERROR(D323/CK323,"")</f>
        <v/>
      </c>
      <c r="ET323" s="3" t="str">
        <f t="shared" ref="ET323:ET386" si="395">IFERROR(DP323/CL323,"")</f>
        <v/>
      </c>
      <c r="EU323" s="3" t="str">
        <f t="shared" ref="EU323:EU386" si="396">IFERROR(D333/CM323,"")</f>
        <v/>
      </c>
      <c r="EV323" s="3">
        <f t="shared" ref="EV323:EV386" si="397">IFERROR(DR323/CN323,"")</f>
        <v>1.3250824555008411</v>
      </c>
      <c r="EW323" s="3">
        <f t="shared" ref="EW323:EW386" si="398">IFERROR(DS323/CO323,"")</f>
        <v>1.5093400351784598</v>
      </c>
      <c r="EX323" s="3">
        <f t="shared" ref="EX323:EX386" si="399">IFERROR(DT323/CP323,"")</f>
        <v>2.263949139337932E-2</v>
      </c>
      <c r="EY323" s="3">
        <f t="shared" ref="EY323:EY386" si="400">IFERROR(DU323/CQ323,"")</f>
        <v>-1.3250824555008416</v>
      </c>
      <c r="EZ323" s="3">
        <f t="shared" ref="EZ323:EZ386" si="401">IFERROR(DV323/CR323,"")</f>
        <v>-1.3278054017393011</v>
      </c>
      <c r="FA323" s="3">
        <f t="shared" ref="FA323:FA386" si="402">IFERROR(DW323/CS323,"")</f>
        <v>802821639394003.5</v>
      </c>
      <c r="FB323" s="3">
        <f t="shared" ref="FB323:FB386" si="403">IFERROR(DX323/CT323,"")</f>
        <v>1.5093400351784598</v>
      </c>
      <c r="FC323" s="3">
        <f t="shared" ref="FC323:FC386" si="404">IFERROR(DY323/CU323,"")</f>
        <v>1.5062448137205846</v>
      </c>
      <c r="FD323" s="3">
        <f t="shared" ref="FD323:FD386" si="405">IFERROR(DZ323/CV323,"")</f>
        <v>88.341207196239338</v>
      </c>
      <c r="FE323" s="3" t="str">
        <f t="shared" ref="FE323:FE386" si="406">IFERROR(EA323/CW323,"")</f>
        <v/>
      </c>
      <c r="FF323" s="3">
        <f t="shared" ref="FF323:FF386" si="407">IFERROR(EB323/CX323,"")</f>
        <v>1.3278054017393013</v>
      </c>
      <c r="FG323" s="3">
        <f t="shared" ref="FG323:FG386" si="408">IFERROR(EC323/CY323,"")</f>
        <v>2.263949139337932E-2</v>
      </c>
      <c r="FH323" s="3">
        <f t="shared" ref="FH323:FH386" si="409">IFERROR(ED323/CZ323,"")</f>
        <v>1.5062448137205846</v>
      </c>
      <c r="FI323" s="4">
        <f t="shared" ref="FI323:FI386" si="410">(F323*Z323)</f>
        <v>0</v>
      </c>
      <c r="FJ323" s="4">
        <f t="shared" ref="FJ323:FJ386" si="411">(G323*X323)</f>
        <v>0.84033613445378152</v>
      </c>
      <c r="FK323" s="4">
        <f t="shared" ref="FK323:FK386" si="412">((1/S323)*3+(1/T323))</f>
        <v>1.4579646017699115</v>
      </c>
      <c r="FL323" s="4">
        <f t="shared" ref="FL323:FL386" si="413">((1/U323)*3+(1/T323))</f>
        <v>1.2787610619469025</v>
      </c>
      <c r="FM323" s="4">
        <f>Tabela13[[#This Row],[V139]]-Tabela13[[#This Row],[V140]]</f>
        <v>0.17920353982300896</v>
      </c>
      <c r="FN323" s="4">
        <f>Tabela13[[#This Row],[V1]]-Tabela13[[#This Row],[V2]]/2</f>
        <v>-0.37920168067226889</v>
      </c>
      <c r="FO323" s="4">
        <f>Tabela13[[#This Row],[V1]]-Tabela13[[#This Row],[V3]]/2</f>
        <v>-0.39495798319327724</v>
      </c>
      <c r="FP323" s="4">
        <f>Tabela13[[#This Row],[V1]]-Tabela13[[#This Row],[V4]]/2</f>
        <v>0.12079831932773109</v>
      </c>
      <c r="FQ323" s="4">
        <f>Tabela13[[#This Row],[V2]]-Tabela13[[#This Row],[V1]]/2</f>
        <v>1.0735294117647058</v>
      </c>
      <c r="FR323" s="4">
        <f>Tabela13[[#This Row],[V2]]-Tabela13[[#This Row],[V3]]/2</f>
        <v>0.57352941176470595</v>
      </c>
      <c r="FS323" s="4">
        <f>Tabela13[[#This Row],[V2]]-Tabela13[[#This Row],[V4]]/2</f>
        <v>1.0892857142857144</v>
      </c>
      <c r="FT323" s="4">
        <f t="shared" ref="FT323:FT386" si="414">ATAN(FN323)</f>
        <v>-0.36244923742312646</v>
      </c>
      <c r="FU323" s="4">
        <f t="shared" ref="FU323:FU386" si="415">ATAN(FO323)</f>
        <v>-0.37615226819841474</v>
      </c>
      <c r="FV323" s="4">
        <f t="shared" ref="FV323:FV386" si="416">ATAN(FP323)</f>
        <v>0.1202158382601361</v>
      </c>
      <c r="FW323" s="4">
        <f t="shared" ref="FW323:FW386" si="417">ATAN(FQ323)</f>
        <v>0.82084430365616301</v>
      </c>
      <c r="FX323" s="4">
        <f t="shared" ref="FX323:FX386" si="418">ATAN(FR323)</f>
        <v>0.52072839140707072</v>
      </c>
      <c r="FY323" s="4">
        <f t="shared" ref="FY323:FY386" si="419">ATAN(FS323)</f>
        <v>0.82810721916245256</v>
      </c>
      <c r="FZ323" s="4">
        <f t="shared" ref="FZ323:FZ386" si="420">DEGREES(FT323)*PI()</f>
        <v>-65.240862736162768</v>
      </c>
      <c r="GA323" s="4">
        <f t="shared" ref="GA323:GA386" si="421">DEGREES(FU323)*PI()</f>
        <v>-67.707408275714656</v>
      </c>
      <c r="GB323" s="4">
        <f t="shared" ref="GB323:GB386" si="422">DEGREES(FV323)*PI()</f>
        <v>21.638850886824496</v>
      </c>
      <c r="GC323" s="4">
        <f t="shared" ref="GC323:GC386" si="423">DEGREES(FW323)*PI()</f>
        <v>147.75197465810933</v>
      </c>
      <c r="GD323" s="4">
        <f t="shared" ref="GD323:GD386" si="424">DEGREES(FX323)*PI()</f>
        <v>93.731110453272734</v>
      </c>
      <c r="GE323" s="4">
        <f t="shared" ref="GE323:GE386" si="425">DEGREES(FY323)*PI()</f>
        <v>149.05929944924145</v>
      </c>
      <c r="GF323" s="4">
        <f>Tabela13[[#This Row],[V1]]-Tabela13[[#This Row],[V2]]/Tabela13[[#This Row],[V2]]</f>
        <v>-0.78991596638655459</v>
      </c>
      <c r="GG323" s="4">
        <f>Tabela13[[#This Row],[V1]]-Tabela13[[#This Row],[V3]]/Tabela13[[#This Row],[V3]]</f>
        <v>-0.78991596638655459</v>
      </c>
      <c r="GH323" s="4">
        <f>Tabela13[[#This Row],[V1]]-Tabela13[[#This Row],[V4]]/Tabela13[[#This Row],[V4]]</f>
        <v>-0.78991596638655459</v>
      </c>
      <c r="GI323" s="4">
        <f>Tabela13[[#This Row],[V2]]-Tabela13[[#This Row],[V1]]/Tabela13[[#This Row],[V1]]</f>
        <v>0.1785714285714286</v>
      </c>
      <c r="GJ323" s="4">
        <f>Tabela13[[#This Row],[V2]]-Tabela13[[#This Row],[V3]]/Tabela13[[#This Row],[V3]]</f>
        <v>0.1785714285714286</v>
      </c>
      <c r="GK323" s="4">
        <f>Tabela13[[#This Row],[V2]]-Tabela13[[#This Row],[V4]]/Tabela13[[#This Row],[V4]]</f>
        <v>0.1785714285714286</v>
      </c>
      <c r="GL323" s="4">
        <f t="shared" ref="GL323:GL386" si="426">_xlfn.STDEV.S(AC323:AF323)</f>
        <v>0.57763686524682478</v>
      </c>
      <c r="GM323" s="4">
        <f t="shared" ref="GM323:GM386" si="427">AVERAGE(AC323:AF323)</f>
        <v>0.69432773109243684</v>
      </c>
      <c r="GN323" s="4">
        <f t="shared" ref="GN323:GN386" si="428">GL323/GM323</f>
        <v>0.83193690728438319</v>
      </c>
      <c r="GO323" s="3">
        <f t="shared" ref="GO323:GO386" si="429">IF(H323="H",1,0)</f>
        <v>0</v>
      </c>
      <c r="GP323" s="3">
        <v>100</v>
      </c>
      <c r="GQ323" s="3">
        <f t="shared" ref="GQ323:GQ386" si="430">IF(H323="H",I323-1,-1)</f>
        <v>-1</v>
      </c>
      <c r="GR323" s="3">
        <f t="shared" ref="GR323:GR386" si="431">GQ323*100</f>
        <v>-100</v>
      </c>
      <c r="GS323" s="34">
        <f>COUNTIF($D$2:D322,Tabela13[[#This Row],[HomeTeam]])</f>
        <v>16</v>
      </c>
      <c r="GT323" s="34">
        <f>COUNTIF($E$2:E322,Tabela13[[#This Row],[AwayTeam]])</f>
        <v>16</v>
      </c>
      <c r="GU323" s="3">
        <f>IFERROR(AVERAGEIFS($AD$2:AD322,$D$2:D322,Tabela13[[#This Row],[HomeTeam]],$GS$2:GS322,"&gt;="&amp;Tabela13[[#This Row],[Contagem_H]]-5),"")</f>
        <v>1.4056891474538533</v>
      </c>
      <c r="GV323" s="3">
        <f>IFERROR(AVERAGEIFS($G$2:G322,$E$2:E322,Tabela13[[#This Row],[AwayTeam]],$GT$2:GT322,"&gt;="&amp;Tabela13[[#This Row],[Contagem_A]]-5),"")</f>
        <v>1.8</v>
      </c>
      <c r="GW323" s="3">
        <f>IFERROR(AVERAGEIFS($GQ$2:GQ322,$D$2:D322,Tabela13[[#This Row],[HomeTeam]],$GS$2:GS322,"&gt;="&amp;Tabela13[[#This Row],[Contagem_H]]-5),"")</f>
        <v>-0.54</v>
      </c>
    </row>
    <row r="324" spans="1:205" x14ac:dyDescent="0.25">
      <c r="A324" t="s">
        <v>127</v>
      </c>
      <c r="B324" t="s">
        <v>252</v>
      </c>
      <c r="C324" t="s">
        <v>139</v>
      </c>
      <c r="D324" t="s">
        <v>12</v>
      </c>
      <c r="E324" t="s">
        <v>21</v>
      </c>
      <c r="F324" s="3">
        <v>0</v>
      </c>
      <c r="G324" s="3">
        <v>2</v>
      </c>
      <c r="H324" s="3" t="str">
        <f t="shared" ref="H324:H387" si="432">IF(F324&gt;G324,"H",IF(F324=G324,"D","A"))</f>
        <v>A</v>
      </c>
      <c r="I324" s="3">
        <v>1.25</v>
      </c>
      <c r="J324" s="3">
        <v>6</v>
      </c>
      <c r="K324" s="3">
        <v>10</v>
      </c>
      <c r="L324" s="3">
        <v>1.4</v>
      </c>
      <c r="M324" s="3">
        <v>3</v>
      </c>
      <c r="N324" s="3">
        <f t="shared" si="361"/>
        <v>2</v>
      </c>
      <c r="O324" s="3">
        <f t="shared" si="362"/>
        <v>0</v>
      </c>
      <c r="P324" s="3">
        <f t="shared" si="363"/>
        <v>3</v>
      </c>
      <c r="Q324" s="3">
        <f t="shared" si="364"/>
        <v>6.6666666666666652E-2</v>
      </c>
      <c r="R324" s="3">
        <f t="shared" si="365"/>
        <v>4.7619047619047561E-2</v>
      </c>
      <c r="S324" s="3">
        <f t="shared" si="366"/>
        <v>1.3333333333333333</v>
      </c>
      <c r="T324" s="3">
        <f t="shared" si="367"/>
        <v>6.4</v>
      </c>
      <c r="U324" s="3">
        <f t="shared" si="368"/>
        <v>10.666666666666666</v>
      </c>
      <c r="V324" s="3">
        <f t="shared" si="369"/>
        <v>1.4933333333333332</v>
      </c>
      <c r="W324" s="3">
        <f t="shared" si="370"/>
        <v>3.2</v>
      </c>
      <c r="X324" s="4">
        <f t="shared" si="371"/>
        <v>0.8</v>
      </c>
      <c r="Y324" s="4">
        <f t="shared" si="372"/>
        <v>0.16666666666666666</v>
      </c>
      <c r="Z324" s="4">
        <f t="shared" si="373"/>
        <v>0.1</v>
      </c>
      <c r="AA324" s="4">
        <f t="shared" si="374"/>
        <v>0.7142857142857143</v>
      </c>
      <c r="AB324" s="4">
        <f t="shared" si="375"/>
        <v>0.33333333333333331</v>
      </c>
      <c r="AC324" s="4">
        <f t="shared" si="376"/>
        <v>0.4</v>
      </c>
      <c r="AD324" s="4">
        <f t="shared" si="377"/>
        <v>1.05</v>
      </c>
      <c r="AE324" s="4">
        <f t="shared" si="378"/>
        <v>1.4</v>
      </c>
      <c r="AF324" s="4">
        <f t="shared" si="379"/>
        <v>0.05</v>
      </c>
      <c r="AG324" s="4">
        <f>IFERROR(AVERAGE(Tabela13[[#This Row],[V1]],Tabela13[[#This Row],[V2]]),"")</f>
        <v>0.72500000000000009</v>
      </c>
      <c r="AH324" s="4">
        <f>IFERROR(AVERAGE(Tabela13[[#This Row],[V1]],Tabela13[[#This Row],[V3]]),"")</f>
        <v>0.89999999999999991</v>
      </c>
      <c r="AI324" s="4">
        <f>IFERROR(AVERAGE(Tabela13[[#This Row],[V1]],Tabela13[[#This Row],[V4]]),"")</f>
        <v>0.22500000000000001</v>
      </c>
      <c r="AJ324" s="4">
        <f>IFERROR(AVERAGE(Tabela13[[#This Row],[V2]],Tabela13[[#This Row],[V1]]),"")</f>
        <v>0.72500000000000009</v>
      </c>
      <c r="AK324" s="4">
        <f>IFERROR(AVERAGE(Tabela13[[#This Row],[V2]],Tabela13[[#This Row],[V3]]),"")</f>
        <v>1.2250000000000001</v>
      </c>
      <c r="AL324" s="4">
        <f>IFERROR(AVERAGE(Tabela13[[#This Row],[V2]],Tabela13[[#This Row],[V4]]),"")</f>
        <v>0.55000000000000004</v>
      </c>
      <c r="AM324" s="4">
        <f>IFERROR(AVERAGE(Tabela13[[#This Row],[V3]],Tabela13[[#This Row],[V1]]),"")</f>
        <v>0.89999999999999991</v>
      </c>
      <c r="AN324" s="4">
        <f>IFERROR(AVERAGE(Tabela13[[#This Row],[V3]],Tabela13[[#This Row],[V2]]),"")</f>
        <v>1.2250000000000001</v>
      </c>
      <c r="AO324" s="4">
        <f>IFERROR(AVERAGE(Tabela13[[#This Row],[V3]],Tabela13[[#This Row],[V4]]),"")</f>
        <v>0.72499999999999998</v>
      </c>
      <c r="AP324" s="4">
        <f>IFERROR(AVERAGE(Tabela13[[#This Row],[V4]],Tabela13[[#This Row],[V1]]),"")</f>
        <v>0.22500000000000001</v>
      </c>
      <c r="AQ324" s="4">
        <f>IFERROR(AVERAGE(Tabela13[[#This Row],[V4]],Tabela13[[#This Row],[V2]]),"")</f>
        <v>0.55000000000000004</v>
      </c>
      <c r="AR324" s="4">
        <f>IFERROR(AVERAGE(Tabela13[[#This Row],[V4]],Tabela13[[#This Row],[V3]]),"")</f>
        <v>0.72499999999999998</v>
      </c>
      <c r="AS324" s="4">
        <f>_xlfn.STDEV.S(Tabela13[[#This Row],[V1]:[V2]])</f>
        <v>0.45961940777125582</v>
      </c>
      <c r="AT324" s="4">
        <f>_xlfn.STDEV.S(Tabela13[[#This Row],[V1]],Tabela13[[#This Row],[V3]])</f>
        <v>0.70710678118654757</v>
      </c>
      <c r="AU324" s="4">
        <f>_xlfn.STDEV.S(Tabela13[[#This Row],[V1]],Tabela13[[#This Row],[V4]])</f>
        <v>0.2474873734152917</v>
      </c>
      <c r="AV324" s="4">
        <f>_xlfn.STDEV.S(Tabela13[[#This Row],[V2]],Tabela13[[#This Row],[V1]])</f>
        <v>0.45961940777125582</v>
      </c>
      <c r="AW324" s="4">
        <f>_xlfn.STDEV.S(Tabela13[[#This Row],[V2]],Tabela13[[#This Row],[V3]])</f>
        <v>0.24748737341529034</v>
      </c>
      <c r="AX324" s="4">
        <f>_xlfn.STDEV.S(Tabela13[[#This Row],[V42]],Tabela13[[#This Row],[V44]])</f>
        <v>1.1667261889578033</v>
      </c>
      <c r="AY324" s="4">
        <f>_xlfn.STDEV.S(Tabela13[[#This Row],[V3]],Tabela13[[#This Row],[V1]])</f>
        <v>0.70710678118654757</v>
      </c>
      <c r="AZ324" s="4">
        <f>_xlfn.STDEV.S(Tabela13[[#This Row],[V3]],Tabela13[[#This Row],[V2]])</f>
        <v>0.24748737341529034</v>
      </c>
      <c r="BA324" s="4">
        <f>_xlfn.STDEV.S(Tabela13[[#This Row],[V3]],Tabela13[[#This Row],[V4]])</f>
        <v>0.95459415460183894</v>
      </c>
      <c r="BB324" s="4">
        <f>_xlfn.STDEV.S(Tabela13[[#This Row],[V4]],Tabela13[[#This Row],[V1]])</f>
        <v>0.2474873734152917</v>
      </c>
      <c r="BC324" s="4">
        <f>_xlfn.STDEV.S(Tabela13[[#This Row],[V4]],Tabela13[[#This Row],[V2]])</f>
        <v>0.70710678118654746</v>
      </c>
      <c r="BD324" s="4">
        <f>_xlfn.STDEV.S(Tabela13[[#This Row],[V4]],Tabela13[[#This Row],[V3]])</f>
        <v>0.95459415460183894</v>
      </c>
      <c r="BE324" s="4">
        <f>Tabela13[[#This Row],[V17]]/Tabela13[[#This Row],[V5]]</f>
        <v>0.63395780382242173</v>
      </c>
      <c r="BF324" s="4">
        <f>Tabela13[[#This Row],[V18]]/Tabela13[[#This Row],[V6]]</f>
        <v>0.78567420131838628</v>
      </c>
      <c r="BG324" s="4">
        <f>Tabela13[[#This Row],[V19]]/Tabela13[[#This Row],[V7]]</f>
        <v>1.0999438818457408</v>
      </c>
      <c r="BH324" s="4">
        <f>Tabela13[[#This Row],[V20]]/Tabela13[[#This Row],[V8]]</f>
        <v>0.63395780382242173</v>
      </c>
      <c r="BI324" s="4">
        <f>Tabela13[[#This Row],[V21]]/Tabela13[[#This Row],[V9]]</f>
        <v>0.20203050891044108</v>
      </c>
      <c r="BJ324" s="4">
        <f>Tabela13[[#This Row],[V22]]/Tabela13[[#This Row],[V10]]</f>
        <v>2.1213203435596424</v>
      </c>
      <c r="BK324" s="4">
        <f>Tabela13[[#This Row],[V23]]/Tabela13[[#This Row],[V11]]</f>
        <v>0.78567420131838628</v>
      </c>
      <c r="BL324" s="4">
        <f>Tabela13[[#This Row],[V24]]/Tabela13[[#This Row],[V12]]</f>
        <v>0.20203050891044108</v>
      </c>
      <c r="BM324" s="4">
        <f>Tabela13[[#This Row],[V25]]/Tabela13[[#This Row],[V13]]</f>
        <v>1.3166815925542605</v>
      </c>
      <c r="BN324" s="4">
        <f>Tabela13[[#This Row],[V26]]/Tabela13[[#This Row],[V14]]</f>
        <v>1.0999438818457408</v>
      </c>
      <c r="BO324" s="4">
        <f>Tabela13[[#This Row],[V27]]/Tabela13[[#This Row],[V15]]</f>
        <v>1.2856486930664499</v>
      </c>
      <c r="BP324" s="4">
        <f>Tabela13[[#This Row],[V28]]/Tabela13[[#This Row],[V16]]</f>
        <v>1.3166815925542605</v>
      </c>
      <c r="BQ324" s="4">
        <f>Tabela13[[#This Row],[V1]]-Tabela13[[#This Row],[V2]]</f>
        <v>-0.65</v>
      </c>
      <c r="BR324" s="4">
        <f>Tabela13[[#This Row],[V1]]-Tabela13[[#This Row],[V3]]</f>
        <v>-0.99999999999999989</v>
      </c>
      <c r="BS324" s="4">
        <f>Tabela13[[#This Row],[V1]]-Tabela13[[#This Row],[V4]]</f>
        <v>0.35000000000000003</v>
      </c>
      <c r="BT324" s="4">
        <f>Tabela13[[#This Row],[V2]]-Tabela13[[#This Row],[V1]]</f>
        <v>0.65</v>
      </c>
      <c r="BU324" s="4">
        <f>Tabela13[[#This Row],[V2]]-Tabela13[[#This Row],[V3]]</f>
        <v>-0.34999999999999987</v>
      </c>
      <c r="BV324" s="4">
        <f>Tabela13[[#This Row],[V2]]-Tabela13[[#This Row],[V4]]</f>
        <v>1</v>
      </c>
      <c r="BW324" s="4">
        <f>AVERAGE(Tabela13[[#This Row],[V41]],Tabela13[[#This Row],[V42]])</f>
        <v>-0.82499999999999996</v>
      </c>
      <c r="BX324" s="4">
        <f>AVERAGE(Tabela13[[#This Row],[V41]],Tabela13[[#This Row],[V43]])</f>
        <v>-0.15</v>
      </c>
      <c r="BY324" s="4">
        <f>AVERAGE(Tabela13[[#This Row],[V41]],Tabela13[[#This Row],[V44]])</f>
        <v>0</v>
      </c>
      <c r="BZ324" s="4">
        <f>AVERAGE(Tabela13[[#This Row],[V41]],Tabela13[[#This Row],[V45]])</f>
        <v>-0.49999999999999994</v>
      </c>
      <c r="CA324" s="4">
        <f>AVERAGE(Tabela13[[#This Row],[V41]],Tabela13[[#This Row],[V46]])</f>
        <v>0.17499999999999999</v>
      </c>
      <c r="CB324" s="4">
        <f>AVERAGE(Tabela13[[#This Row],[V42]],Tabela13[[#This Row],[V41]])</f>
        <v>-0.82499999999999996</v>
      </c>
      <c r="CC324" s="4">
        <f>AVERAGE(Tabela13[[#This Row],[V42]],Tabela13[[#This Row],[V43]])</f>
        <v>-0.32499999999999996</v>
      </c>
      <c r="CD324" s="4">
        <f>AVERAGE(Tabela13[[#This Row],[V42]],Tabela13[[#This Row],[V44]])</f>
        <v>-0.17499999999999993</v>
      </c>
      <c r="CE324" s="4">
        <f>AVERAGE(Tabela13[[#This Row],[V42]],Tabela13[[#This Row],[V45]])</f>
        <v>-0.67499999999999982</v>
      </c>
      <c r="CF324" s="4">
        <f>AVERAGE(Tabela13[[#This Row],[V42]],Tabela13[[#This Row],[V46]])</f>
        <v>0</v>
      </c>
      <c r="CG324" s="4">
        <f>AVERAGE(Tabela13[[#This Row],[V43]],Tabela13[[#This Row],[V41]])</f>
        <v>-0.15</v>
      </c>
      <c r="CH324" s="4">
        <f>AVERAGE(Tabela13[[#This Row],[V43]],Tabela13[[#This Row],[V42]])</f>
        <v>-0.32499999999999996</v>
      </c>
      <c r="CI324" s="4">
        <f>AVERAGE(Tabela13[[#This Row],[V43]],Tabela13[[#This Row],[V44]])</f>
        <v>0.5</v>
      </c>
      <c r="CJ324" s="4">
        <f>AVERAGE(Tabela13[[#This Row],[V43]],Tabela13[[#This Row],[V45]])</f>
        <v>0</v>
      </c>
      <c r="CK324" s="4">
        <f>AVERAGE(Tabela13[[#This Row],[V43]],Tabela13[[#This Row],[V46]])</f>
        <v>0.67500000000000004</v>
      </c>
      <c r="CL324" s="4">
        <f>AVERAGE(Tabela13[[#This Row],[V44]],Tabela13[[#This Row],[V41]])</f>
        <v>0</v>
      </c>
      <c r="CM324" s="4">
        <f>AVERAGE(Tabela13[[#This Row],[V44]],Tabela13[[#This Row],[V42]])</f>
        <v>-0.17499999999999993</v>
      </c>
      <c r="CN324" s="4">
        <f>AVERAGE(Tabela13[[#This Row],[V44]],Tabela13[[#This Row],[V43]])</f>
        <v>0.5</v>
      </c>
      <c r="CO324" s="4">
        <f>AVERAGE(Tabela13[[#This Row],[V44]],Tabela13[[#This Row],[V45]])</f>
        <v>0.15000000000000008</v>
      </c>
      <c r="CP324" s="4">
        <f>AVERAGE(Tabela13[[#This Row],[V44]],Tabela13[[#This Row],[V46]])</f>
        <v>0.82499999999999996</v>
      </c>
      <c r="CQ324" s="4">
        <f>AVERAGE(Tabela13[[#This Row],[V45]],Tabela13[[#This Row],[V41]])</f>
        <v>-0.49999999999999994</v>
      </c>
      <c r="CR324" s="4">
        <f>AVERAGE(Tabela13[[#This Row],[V45]],Tabela13[[#This Row],[V42]])</f>
        <v>-0.67499999999999982</v>
      </c>
      <c r="CS324" s="4">
        <f>AVERAGE(Tabela13[[#This Row],[V45]],Tabela13[[#This Row],[V43]])</f>
        <v>0</v>
      </c>
      <c r="CT324" s="4">
        <f>AVERAGE(Tabela13[[#This Row],[V45]],Tabela13[[#This Row],[V44]])</f>
        <v>0.15000000000000008</v>
      </c>
      <c r="CU324" s="4">
        <f>AVERAGE(Tabela13[[#This Row],[V45]],Tabela13[[#This Row],[V46]])</f>
        <v>0.32500000000000007</v>
      </c>
      <c r="CV324" s="4">
        <f>AVERAGE(Tabela13[[#This Row],[V46]],Tabela13[[#This Row],[V41]])</f>
        <v>0.17499999999999999</v>
      </c>
      <c r="CW324" s="4">
        <f>AVERAGE(Tabela13[[#This Row],[V46]],Tabela13[[#This Row],[V42]])</f>
        <v>0</v>
      </c>
      <c r="CX324" s="4">
        <f>AVERAGE(Tabela13[[#This Row],[V46]],Tabela13[[#This Row],[V43]])</f>
        <v>0.67500000000000004</v>
      </c>
      <c r="CY324" s="4">
        <f>AVERAGE(Tabela13[[#This Row],[V46]],Tabela13[[#This Row],[V44]])</f>
        <v>0.82499999999999996</v>
      </c>
      <c r="CZ324" s="4">
        <f>AVERAGE(Tabela13[[#This Row],[V46]],Tabela13[[#This Row],[V45]])</f>
        <v>0.32500000000000007</v>
      </c>
      <c r="DA324" s="3">
        <f>_xlfn.STDEV.S(Tabela13[[#This Row],[V41]],Tabela13[[#This Row],[V42]])</f>
        <v>0.2474873734152917</v>
      </c>
      <c r="DB324" s="3">
        <f>_xlfn.STDEV.S(Tabela13[[#This Row],[V41]],Tabela13[[#This Row],[V43]])</f>
        <v>0.70710678118654757</v>
      </c>
      <c r="DC324" s="3">
        <f>_xlfn.STDEV.S(Tabela13[[#This Row],[V41]],Tabela13[[#This Row],[V44]])</f>
        <v>0.91923881554251186</v>
      </c>
      <c r="DD324" s="3">
        <f>_xlfn.STDEV.S(Tabela13[[#This Row],[V41]],Tabela13[[#This Row],[V45]])</f>
        <v>0.21213203435596434</v>
      </c>
      <c r="DE324" s="3">
        <f>_xlfn.STDEV.S(Tabela13[[#This Row],[V41]],Tabela13[[#This Row],[V46]])</f>
        <v>1.1667261889578036</v>
      </c>
      <c r="DF324" s="3">
        <f>_xlfn.STDEV.S(Tabela13[[#This Row],[V42]],Tabela13[[#This Row],[V41]])</f>
        <v>0.2474873734152917</v>
      </c>
      <c r="DG324" s="3">
        <f>_xlfn.STDEV.S(Tabela13[[#This Row],[V42]],Tabela13[[#This Row],[V43]])</f>
        <v>0.95459415460183905</v>
      </c>
      <c r="DH324" s="3">
        <f>_xlfn.STDEV.S(Tabela13[[#This Row],[V42]],Tabela13[[#This Row],[V44]])</f>
        <v>1.1667261889578033</v>
      </c>
      <c r="DI324" s="3">
        <f>_xlfn.STDEV.S(Tabela13[[#This Row],[V42]],Tabela13[[#This Row],[V45]])</f>
        <v>0.45961940777125593</v>
      </c>
      <c r="DJ324" s="3">
        <f>_xlfn.STDEV.S(Tabela13[[#This Row],[V42]],Tabela13[[#This Row],[V46]])</f>
        <v>1.4142135623730949</v>
      </c>
      <c r="DK324" s="3">
        <f>_xlfn.STDEV.S(Tabela13[[#This Row],[V43]],Tabela13[[#This Row],[V41]])</f>
        <v>0.70710678118654757</v>
      </c>
      <c r="DL324" s="3">
        <f>_xlfn.STDEV.S(Tabela13[[#This Row],[V43]],Tabela13[[#This Row],[V42]])</f>
        <v>0.95459415460183905</v>
      </c>
      <c r="DM324" s="3">
        <f>_xlfn.STDEV.S(Tabela13[[#This Row],[V43]],Tabela13[[#This Row],[V44]])</f>
        <v>0.21213203435596434</v>
      </c>
      <c r="DN324" s="3">
        <f>_xlfn.STDEV.S(Tabela13[[#This Row],[V43]],Tabela13[[#This Row],[V45]])</f>
        <v>0.49497474683058318</v>
      </c>
      <c r="DO324" s="3">
        <f>_xlfn.STDEV.S(Tabela13[[#This Row],[V43]],Tabela13[[#This Row],[V46]])</f>
        <v>0.45961940777125582</v>
      </c>
      <c r="DP324" s="3">
        <f>_xlfn.STDEV.S(Tabela13[[#This Row],[V44]],Tabela13[[#This Row],[V41]])</f>
        <v>0.91923881554251186</v>
      </c>
      <c r="DQ324" s="3">
        <f>_xlfn.STDEV.S(Tabela13[[#This Row],[V44]],Tabela13[[#This Row],[V42]])</f>
        <v>1.1667261889578033</v>
      </c>
      <c r="DR324" s="3">
        <f>_xlfn.STDEV.S(Tabela13[[#This Row],[V44]],Tabela13[[#This Row],[V43]])</f>
        <v>0.21213203435596434</v>
      </c>
      <c r="DS324" s="3">
        <f>_xlfn.STDEV.S(Tabela13[[#This Row],[V44]],Tabela13[[#This Row],[V45]])</f>
        <v>0.70710678118654746</v>
      </c>
      <c r="DT324" s="3">
        <f>_xlfn.STDEV.S(Tabela13[[#This Row],[V44]],Tabela13[[#This Row],[V46]])</f>
        <v>0.24748737341529214</v>
      </c>
      <c r="DU324" s="3">
        <f>_xlfn.STDEV.S(Tabela13[[#This Row],[V45]],Tabela13[[#This Row],[V41]])</f>
        <v>0.21213203435596434</v>
      </c>
      <c r="DV324" s="3">
        <f>_xlfn.STDEV.S(Tabela13[[#This Row],[V45]],Tabela13[[#This Row],[V42]])</f>
        <v>0.45961940777125593</v>
      </c>
      <c r="DW324" s="3">
        <f>_xlfn.STDEV.S(Tabela13[[#This Row],[V45]],Tabela13[[#This Row],[V43]])</f>
        <v>0.49497474683058318</v>
      </c>
      <c r="DX324" s="3">
        <f>_xlfn.STDEV.S(Tabela13[[#This Row],[V45]],Tabela13[[#This Row],[V44]])</f>
        <v>0.70710678118654746</v>
      </c>
      <c r="DY324" s="3">
        <f>_xlfn.STDEV.S(Tabela13[[#This Row],[V45]],Tabela13[[#This Row],[V46]])</f>
        <v>0.95459415460183905</v>
      </c>
      <c r="DZ324" s="3">
        <f>_xlfn.STDEV.S(Tabela13[[#This Row],[V46]],Tabela13[[#This Row],[V41]])</f>
        <v>1.1667261889578036</v>
      </c>
      <c r="EA324" s="3">
        <f>_xlfn.STDEV.S(Tabela13[[#This Row],[V46]],Tabela13[[#This Row],[V42]])</f>
        <v>1.4142135623730949</v>
      </c>
      <c r="EB324" s="3">
        <f>_xlfn.STDEV.S(Tabela13[[#This Row],[V46]],Tabela13[[#This Row],[V43]])</f>
        <v>0.45961940777125582</v>
      </c>
      <c r="EC324" s="3">
        <f>_xlfn.STDEV.S(Tabela13[[#This Row],[V46]],Tabela13[[#This Row],[V44]])</f>
        <v>0.24748737341529214</v>
      </c>
      <c r="ED324" s="3">
        <f>_xlfn.STDEV.S(Tabela13[[#This Row],[V46]],Tabela13[[#This Row],[V45]])</f>
        <v>0.95459415460183905</v>
      </c>
      <c r="EE324" s="3">
        <f t="shared" si="380"/>
        <v>-0.29998469504883846</v>
      </c>
      <c r="EF324" s="3">
        <f t="shared" si="381"/>
        <v>-4.714045207910317</v>
      </c>
      <c r="EG324" s="3" t="str">
        <f t="shared" si="382"/>
        <v/>
      </c>
      <c r="EH324" s="3">
        <f t="shared" si="383"/>
        <v>-0.42426406871192873</v>
      </c>
      <c r="EI324" s="3">
        <f t="shared" si="384"/>
        <v>6.6670067940445925</v>
      </c>
      <c r="EJ324" s="3">
        <f t="shared" si="385"/>
        <v>-0.29998469504883846</v>
      </c>
      <c r="EK324" s="3">
        <f t="shared" si="386"/>
        <v>-2.9372127833902746</v>
      </c>
      <c r="EL324" s="3">
        <f t="shared" si="387"/>
        <v>-6.6670067940445934</v>
      </c>
      <c r="EM324" s="3">
        <f t="shared" si="388"/>
        <v>-0.68091764114260156</v>
      </c>
      <c r="EN324" s="3" t="str">
        <f t="shared" si="389"/>
        <v/>
      </c>
      <c r="EO324" s="3">
        <f t="shared" si="390"/>
        <v>-4.714045207910317</v>
      </c>
      <c r="EP324" s="3">
        <f t="shared" si="391"/>
        <v>-2.9372127833902746</v>
      </c>
      <c r="EQ324" s="3">
        <f t="shared" si="392"/>
        <v>0.42426406871192868</v>
      </c>
      <c r="ER324" s="3" t="str">
        <f t="shared" si="393"/>
        <v/>
      </c>
      <c r="ES324" s="3" t="str">
        <f t="shared" si="394"/>
        <v/>
      </c>
      <c r="ET324" s="3" t="str">
        <f t="shared" si="395"/>
        <v/>
      </c>
      <c r="EU324" s="3" t="str">
        <f t="shared" si="396"/>
        <v/>
      </c>
      <c r="EV324" s="3">
        <f t="shared" si="397"/>
        <v>0.42426406871192868</v>
      </c>
      <c r="EW324" s="3">
        <f t="shared" si="398"/>
        <v>4.7140452079103143</v>
      </c>
      <c r="EX324" s="3">
        <f t="shared" si="399"/>
        <v>0.29998469504883896</v>
      </c>
      <c r="EY324" s="3">
        <f t="shared" si="400"/>
        <v>-0.42426406871192873</v>
      </c>
      <c r="EZ324" s="3">
        <f t="shared" si="401"/>
        <v>-0.68091764114260156</v>
      </c>
      <c r="FA324" s="3" t="str">
        <f t="shared" si="402"/>
        <v/>
      </c>
      <c r="FB324" s="3">
        <f t="shared" si="403"/>
        <v>4.7140452079103143</v>
      </c>
      <c r="FC324" s="3">
        <f t="shared" si="404"/>
        <v>2.9372127833902733</v>
      </c>
      <c r="FD324" s="3">
        <f t="shared" si="405"/>
        <v>6.6670067940445925</v>
      </c>
      <c r="FE324" s="3" t="str">
        <f t="shared" si="406"/>
        <v/>
      </c>
      <c r="FF324" s="3">
        <f t="shared" si="407"/>
        <v>0.68091764114260112</v>
      </c>
      <c r="FG324" s="3">
        <f t="shared" si="408"/>
        <v>0.29998469504883896</v>
      </c>
      <c r="FH324" s="3">
        <f t="shared" si="409"/>
        <v>2.9372127833902733</v>
      </c>
      <c r="FI324" s="4">
        <f t="shared" si="410"/>
        <v>0</v>
      </c>
      <c r="FJ324" s="4">
        <f t="shared" si="411"/>
        <v>1.6</v>
      </c>
      <c r="FK324" s="4">
        <f t="shared" si="412"/>
        <v>2.40625</v>
      </c>
      <c r="FL324" s="4">
        <f t="shared" si="413"/>
        <v>0.4375</v>
      </c>
      <c r="FM324" s="4">
        <f>Tabela13[[#This Row],[V139]]-Tabela13[[#This Row],[V140]]</f>
        <v>1.96875</v>
      </c>
      <c r="FN324" s="4">
        <f>Tabela13[[#This Row],[V1]]-Tabela13[[#This Row],[V2]]/2</f>
        <v>-0.125</v>
      </c>
      <c r="FO324" s="4">
        <f>Tabela13[[#This Row],[V1]]-Tabela13[[#This Row],[V3]]/2</f>
        <v>-0.29999999999999993</v>
      </c>
      <c r="FP324" s="4">
        <f>Tabela13[[#This Row],[V1]]-Tabela13[[#This Row],[V4]]/2</f>
        <v>0.375</v>
      </c>
      <c r="FQ324" s="4">
        <f>Tabela13[[#This Row],[V2]]-Tabela13[[#This Row],[V1]]/2</f>
        <v>0.85000000000000009</v>
      </c>
      <c r="FR324" s="4">
        <f>Tabela13[[#This Row],[V2]]-Tabela13[[#This Row],[V3]]/2</f>
        <v>0.35000000000000009</v>
      </c>
      <c r="FS324" s="4">
        <f>Tabela13[[#This Row],[V2]]-Tabela13[[#This Row],[V4]]/2</f>
        <v>1.0250000000000001</v>
      </c>
      <c r="FT324" s="4">
        <f t="shared" si="414"/>
        <v>-0.12435499454676144</v>
      </c>
      <c r="FU324" s="4">
        <f t="shared" si="415"/>
        <v>-0.29145679447786704</v>
      </c>
      <c r="FV324" s="4">
        <f t="shared" si="416"/>
        <v>0.35877067027057225</v>
      </c>
      <c r="FW324" s="4">
        <f t="shared" si="417"/>
        <v>0.70449406424221772</v>
      </c>
      <c r="FX324" s="4">
        <f t="shared" si="418"/>
        <v>0.33667481938672728</v>
      </c>
      <c r="FY324" s="4">
        <f t="shared" si="419"/>
        <v>0.79774321524167291</v>
      </c>
      <c r="FZ324" s="4">
        <f t="shared" si="420"/>
        <v>-22.383899018417058</v>
      </c>
      <c r="GA324" s="4">
        <f t="shared" si="421"/>
        <v>-52.462223006016075</v>
      </c>
      <c r="GB324" s="4">
        <f t="shared" si="422"/>
        <v>64.578720648703012</v>
      </c>
      <c r="GC324" s="4">
        <f t="shared" si="423"/>
        <v>126.80893156359919</v>
      </c>
      <c r="GD324" s="4">
        <f t="shared" si="424"/>
        <v>60.601467489610904</v>
      </c>
      <c r="GE324" s="4">
        <f t="shared" si="425"/>
        <v>143.5937787435011</v>
      </c>
      <c r="GF324" s="4">
        <f>Tabela13[[#This Row],[V1]]-Tabela13[[#This Row],[V2]]/Tabela13[[#This Row],[V2]]</f>
        <v>-0.6</v>
      </c>
      <c r="GG324" s="4">
        <f>Tabela13[[#This Row],[V1]]-Tabela13[[#This Row],[V3]]/Tabela13[[#This Row],[V3]]</f>
        <v>-0.6</v>
      </c>
      <c r="GH324" s="4">
        <f>Tabela13[[#This Row],[V1]]-Tabela13[[#This Row],[V4]]/Tabela13[[#This Row],[V4]]</f>
        <v>-0.6</v>
      </c>
      <c r="GI324" s="4">
        <f>Tabela13[[#This Row],[V2]]-Tabela13[[#This Row],[V1]]/Tabela13[[#This Row],[V1]]</f>
        <v>5.0000000000000044E-2</v>
      </c>
      <c r="GJ324" s="4">
        <f>Tabela13[[#This Row],[V2]]-Tabela13[[#This Row],[V3]]/Tabela13[[#This Row],[V3]]</f>
        <v>5.0000000000000044E-2</v>
      </c>
      <c r="GK324" s="4">
        <f>Tabela13[[#This Row],[V2]]-Tabela13[[#This Row],[V4]]/Tabela13[[#This Row],[V4]]</f>
        <v>5.0000000000000044E-2</v>
      </c>
      <c r="GL324" s="4">
        <f t="shared" si="426"/>
        <v>0.61169164345008564</v>
      </c>
      <c r="GM324" s="4">
        <f t="shared" si="427"/>
        <v>0.72499999999999998</v>
      </c>
      <c r="GN324" s="4">
        <f t="shared" si="428"/>
        <v>0.84371261165529055</v>
      </c>
      <c r="GO324" s="3">
        <f t="shared" si="429"/>
        <v>0</v>
      </c>
      <c r="GP324" s="3">
        <v>100</v>
      </c>
      <c r="GQ324" s="3">
        <f t="shared" si="430"/>
        <v>-1</v>
      </c>
      <c r="GR324" s="3">
        <f t="shared" si="431"/>
        <v>-100</v>
      </c>
      <c r="GS324" s="34">
        <f>COUNTIF($D$2:D323,Tabela13[[#This Row],[HomeTeam]])</f>
        <v>15</v>
      </c>
      <c r="GT324" s="34">
        <f>COUNTIF($E$2:E323,Tabela13[[#This Row],[AwayTeam]])</f>
        <v>16</v>
      </c>
      <c r="GU324" s="3">
        <f>IFERROR(AVERAGEIFS($AD$2:AD323,$D$2:D323,Tabela13[[#This Row],[HomeTeam]],$GS$2:GS323,"&gt;="&amp;Tabela13[[#This Row],[Contagem_H]]-5),"")</f>
        <v>0.3667948717948718</v>
      </c>
      <c r="GV324" s="3">
        <f>IFERROR(AVERAGEIFS($G$2:G323,$E$2:E323,Tabela13[[#This Row],[AwayTeam]],$GT$2:GT323,"&gt;="&amp;Tabela13[[#This Row],[Contagem_A]]-5),"")</f>
        <v>2.4</v>
      </c>
      <c r="GW324" s="3">
        <f>IFERROR(AVERAGEIFS($GQ$2:GQ323,$D$2:D323,Tabela13[[#This Row],[HomeTeam]],$GS$2:GS323,"&gt;="&amp;Tabela13[[#This Row],[Contagem_H]]-5),"")</f>
        <v>0.41</v>
      </c>
    </row>
    <row r="325" spans="1:205" x14ac:dyDescent="0.25">
      <c r="A325" t="s">
        <v>127</v>
      </c>
      <c r="B325" t="s">
        <v>253</v>
      </c>
      <c r="C325" t="s">
        <v>129</v>
      </c>
      <c r="D325" t="s">
        <v>24</v>
      </c>
      <c r="E325" t="s">
        <v>17</v>
      </c>
      <c r="F325" s="3">
        <v>6</v>
      </c>
      <c r="G325" s="3">
        <v>0</v>
      </c>
      <c r="H325" s="3" t="str">
        <f t="shared" si="432"/>
        <v>H</v>
      </c>
      <c r="I325" s="3">
        <v>1.65</v>
      </c>
      <c r="J325" s="3">
        <v>4</v>
      </c>
      <c r="K325" s="3">
        <v>5</v>
      </c>
      <c r="L325" s="3">
        <v>1.62</v>
      </c>
      <c r="M325" s="3">
        <v>2.2999999999999998</v>
      </c>
      <c r="N325" s="3">
        <f t="shared" si="361"/>
        <v>6</v>
      </c>
      <c r="O325" s="3">
        <f t="shared" si="362"/>
        <v>3</v>
      </c>
      <c r="P325" s="3">
        <f t="shared" si="363"/>
        <v>0</v>
      </c>
      <c r="Q325" s="3">
        <f t="shared" si="364"/>
        <v>5.6060606060606144E-2</v>
      </c>
      <c r="R325" s="3">
        <f t="shared" si="365"/>
        <v>5.2066559312936134E-2</v>
      </c>
      <c r="S325" s="3">
        <f t="shared" si="366"/>
        <v>1.7424999999999999</v>
      </c>
      <c r="T325" s="3">
        <f t="shared" si="367"/>
        <v>4.2242424242424246</v>
      </c>
      <c r="U325" s="3">
        <f t="shared" si="368"/>
        <v>5.2803030303030312</v>
      </c>
      <c r="V325" s="3">
        <f t="shared" si="369"/>
        <v>1.710818181818182</v>
      </c>
      <c r="W325" s="3">
        <f t="shared" si="370"/>
        <v>2.4289393939393937</v>
      </c>
      <c r="X325" s="4">
        <f t="shared" si="371"/>
        <v>0.60606060606060608</v>
      </c>
      <c r="Y325" s="4">
        <f t="shared" si="372"/>
        <v>0.25</v>
      </c>
      <c r="Z325" s="4">
        <f t="shared" si="373"/>
        <v>0.2</v>
      </c>
      <c r="AA325" s="4">
        <f t="shared" si="374"/>
        <v>0.61728395061728392</v>
      </c>
      <c r="AB325" s="4">
        <f t="shared" si="375"/>
        <v>0.43478260869565222</v>
      </c>
      <c r="AC325" s="4">
        <f t="shared" si="376"/>
        <v>3.3030303030303032</v>
      </c>
      <c r="AD325" s="4">
        <f t="shared" si="377"/>
        <v>0.1</v>
      </c>
      <c r="AE325" s="4">
        <f t="shared" si="378"/>
        <v>0.30303030303030304</v>
      </c>
      <c r="AF325" s="4">
        <f t="shared" si="379"/>
        <v>3.1</v>
      </c>
      <c r="AG325" s="4">
        <f>IFERROR(AVERAGE(Tabela13[[#This Row],[V1]],Tabela13[[#This Row],[V2]]),"")</f>
        <v>1.7015151515151516</v>
      </c>
      <c r="AH325" s="4">
        <f>IFERROR(AVERAGE(Tabela13[[#This Row],[V1]],Tabela13[[#This Row],[V3]]),"")</f>
        <v>1.8030303030303032</v>
      </c>
      <c r="AI325" s="4">
        <f>IFERROR(AVERAGE(Tabela13[[#This Row],[V1]],Tabela13[[#This Row],[V4]]),"")</f>
        <v>3.2015151515151516</v>
      </c>
      <c r="AJ325" s="4">
        <f>IFERROR(AVERAGE(Tabela13[[#This Row],[V2]],Tabela13[[#This Row],[V1]]),"")</f>
        <v>1.7015151515151516</v>
      </c>
      <c r="AK325" s="4">
        <f>IFERROR(AVERAGE(Tabela13[[#This Row],[V2]],Tabela13[[#This Row],[V3]]),"")</f>
        <v>0.20151515151515154</v>
      </c>
      <c r="AL325" s="4">
        <f>IFERROR(AVERAGE(Tabela13[[#This Row],[V2]],Tabela13[[#This Row],[V4]]),"")</f>
        <v>1.6</v>
      </c>
      <c r="AM325" s="4">
        <f>IFERROR(AVERAGE(Tabela13[[#This Row],[V3]],Tabela13[[#This Row],[V1]]),"")</f>
        <v>1.8030303030303032</v>
      </c>
      <c r="AN325" s="4">
        <f>IFERROR(AVERAGE(Tabela13[[#This Row],[V3]],Tabela13[[#This Row],[V2]]),"")</f>
        <v>0.20151515151515154</v>
      </c>
      <c r="AO325" s="4">
        <f>IFERROR(AVERAGE(Tabela13[[#This Row],[V3]],Tabela13[[#This Row],[V4]]),"")</f>
        <v>1.7015151515151516</v>
      </c>
      <c r="AP325" s="4">
        <f>IFERROR(AVERAGE(Tabela13[[#This Row],[V4]],Tabela13[[#This Row],[V1]]),"")</f>
        <v>3.2015151515151516</v>
      </c>
      <c r="AQ325" s="4">
        <f>IFERROR(AVERAGE(Tabela13[[#This Row],[V4]],Tabela13[[#This Row],[V2]]),"")</f>
        <v>1.6</v>
      </c>
      <c r="AR325" s="4">
        <f>IFERROR(AVERAGE(Tabela13[[#This Row],[V4]],Tabela13[[#This Row],[V3]]),"")</f>
        <v>1.7015151515151516</v>
      </c>
      <c r="AS325" s="4">
        <f>_xlfn.STDEV.S(Tabela13[[#This Row],[V1]:[V2]])</f>
        <v>2.2648844476187295</v>
      </c>
      <c r="AT325" s="4">
        <f>_xlfn.STDEV.S(Tabela13[[#This Row],[V1]],Tabela13[[#This Row],[V3]])</f>
        <v>2.1213203435596424</v>
      </c>
      <c r="AU325" s="4">
        <f>_xlfn.STDEV.S(Tabela13[[#This Row],[V1]],Tabela13[[#This Row],[V4]])</f>
        <v>0.14356410405908698</v>
      </c>
      <c r="AV325" s="4">
        <f>_xlfn.STDEV.S(Tabela13[[#This Row],[V2]],Tabela13[[#This Row],[V1]])</f>
        <v>2.2648844476187295</v>
      </c>
      <c r="AW325" s="4">
        <f>_xlfn.STDEV.S(Tabela13[[#This Row],[V2]],Tabela13[[#This Row],[V3]])</f>
        <v>0.14356410405908687</v>
      </c>
      <c r="AX325" s="4">
        <f>_xlfn.STDEV.S(Tabela13[[#This Row],[V42]],Tabela13[[#This Row],[V44]])</f>
        <v>4.3862047911783719</v>
      </c>
      <c r="AY325" s="4">
        <f>_xlfn.STDEV.S(Tabela13[[#This Row],[V3]],Tabela13[[#This Row],[V1]])</f>
        <v>2.1213203435596424</v>
      </c>
      <c r="AZ325" s="4">
        <f>_xlfn.STDEV.S(Tabela13[[#This Row],[V3]],Tabela13[[#This Row],[V2]])</f>
        <v>0.14356410405908687</v>
      </c>
      <c r="BA325" s="4">
        <f>_xlfn.STDEV.S(Tabela13[[#This Row],[V3]],Tabela13[[#This Row],[V4]])</f>
        <v>1.9777562395005559</v>
      </c>
      <c r="BB325" s="4">
        <f>_xlfn.STDEV.S(Tabela13[[#This Row],[V4]],Tabela13[[#This Row],[V1]])</f>
        <v>0.14356410405908698</v>
      </c>
      <c r="BC325" s="4">
        <f>_xlfn.STDEV.S(Tabela13[[#This Row],[V4]],Tabela13[[#This Row],[V2]])</f>
        <v>2.1213203435596424</v>
      </c>
      <c r="BD325" s="4">
        <f>_xlfn.STDEV.S(Tabela13[[#This Row],[V4]],Tabela13[[#This Row],[V3]])</f>
        <v>1.9777562395005559</v>
      </c>
      <c r="BE325" s="4">
        <f>Tabela13[[#This Row],[V17]]/Tabela13[[#This Row],[V5]]</f>
        <v>1.3310986067928419</v>
      </c>
      <c r="BF325" s="4">
        <f>Tabela13[[#This Row],[V18]]/Tabela13[[#This Row],[V6]]</f>
        <v>1.1765306107137512</v>
      </c>
      <c r="BG325" s="4">
        <f>Tabela13[[#This Row],[V19]]/Tabela13[[#This Row],[V7]]</f>
        <v>4.4842550250353719E-2</v>
      </c>
      <c r="BH325" s="4">
        <f>Tabela13[[#This Row],[V20]]/Tabela13[[#This Row],[V8]]</f>
        <v>1.3310986067928419</v>
      </c>
      <c r="BI325" s="4">
        <f>Tabela13[[#This Row],[V21]]/Tabela13[[#This Row],[V9]]</f>
        <v>0.7124233735262957</v>
      </c>
      <c r="BJ325" s="4">
        <f>Tabela13[[#This Row],[V22]]/Tabela13[[#This Row],[V10]]</f>
        <v>2.7413779944864825</v>
      </c>
      <c r="BK325" s="4">
        <f>Tabela13[[#This Row],[V23]]/Tabela13[[#This Row],[V11]]</f>
        <v>1.1765306107137512</v>
      </c>
      <c r="BL325" s="4">
        <f>Tabela13[[#This Row],[V24]]/Tabela13[[#This Row],[V12]]</f>
        <v>0.7124233735262957</v>
      </c>
      <c r="BM325" s="4">
        <f>Tabela13[[#This Row],[V25]]/Tabela13[[#This Row],[V13]]</f>
        <v>1.1623500606147523</v>
      </c>
      <c r="BN325" s="4">
        <f>Tabela13[[#This Row],[V26]]/Tabela13[[#This Row],[V14]]</f>
        <v>4.4842550250353719E-2</v>
      </c>
      <c r="BO325" s="4">
        <f>Tabela13[[#This Row],[V27]]/Tabela13[[#This Row],[V15]]</f>
        <v>1.3258252147247764</v>
      </c>
      <c r="BP325" s="4">
        <f>Tabela13[[#This Row],[V28]]/Tabela13[[#This Row],[V16]]</f>
        <v>1.1623500606147523</v>
      </c>
      <c r="BQ325" s="4">
        <f>Tabela13[[#This Row],[V1]]-Tabela13[[#This Row],[V2]]</f>
        <v>3.2030303030303031</v>
      </c>
      <c r="BR325" s="4">
        <f>Tabela13[[#This Row],[V1]]-Tabela13[[#This Row],[V3]]</f>
        <v>3</v>
      </c>
      <c r="BS325" s="4">
        <f>Tabela13[[#This Row],[V1]]-Tabela13[[#This Row],[V4]]</f>
        <v>0.20303030303030312</v>
      </c>
      <c r="BT325" s="4">
        <f>Tabela13[[#This Row],[V2]]-Tabela13[[#This Row],[V1]]</f>
        <v>-3.2030303030303031</v>
      </c>
      <c r="BU325" s="4">
        <f>Tabela13[[#This Row],[V2]]-Tabela13[[#This Row],[V3]]</f>
        <v>-0.20303030303030303</v>
      </c>
      <c r="BV325" s="4">
        <f>Tabela13[[#This Row],[V2]]-Tabela13[[#This Row],[V4]]</f>
        <v>-3</v>
      </c>
      <c r="BW325" s="4">
        <f>AVERAGE(Tabela13[[#This Row],[V41]],Tabela13[[#This Row],[V42]])</f>
        <v>3.1015151515151516</v>
      </c>
      <c r="BX325" s="4">
        <f>AVERAGE(Tabela13[[#This Row],[V41]],Tabela13[[#This Row],[V43]])</f>
        <v>1.7030303030303031</v>
      </c>
      <c r="BY325" s="4">
        <f>AVERAGE(Tabela13[[#This Row],[V41]],Tabela13[[#This Row],[V44]])</f>
        <v>0</v>
      </c>
      <c r="BZ325" s="4">
        <f>AVERAGE(Tabela13[[#This Row],[V41]],Tabela13[[#This Row],[V45]])</f>
        <v>1.5</v>
      </c>
      <c r="CA325" s="4">
        <f>AVERAGE(Tabela13[[#This Row],[V41]],Tabela13[[#This Row],[V46]])</f>
        <v>0.10151515151515156</v>
      </c>
      <c r="CB325" s="4">
        <f>AVERAGE(Tabela13[[#This Row],[V42]],Tabela13[[#This Row],[V41]])</f>
        <v>3.1015151515151516</v>
      </c>
      <c r="CC325" s="4">
        <f>AVERAGE(Tabela13[[#This Row],[V42]],Tabela13[[#This Row],[V43]])</f>
        <v>1.6015151515151516</v>
      </c>
      <c r="CD325" s="4">
        <f>AVERAGE(Tabela13[[#This Row],[V42]],Tabela13[[#This Row],[V44]])</f>
        <v>-0.10151515151515156</v>
      </c>
      <c r="CE325" s="4">
        <f>AVERAGE(Tabela13[[#This Row],[V42]],Tabela13[[#This Row],[V45]])</f>
        <v>1.3984848484848484</v>
      </c>
      <c r="CF325" s="4">
        <f>AVERAGE(Tabela13[[#This Row],[V42]],Tabela13[[#This Row],[V46]])</f>
        <v>0</v>
      </c>
      <c r="CG325" s="4">
        <f>AVERAGE(Tabela13[[#This Row],[V43]],Tabela13[[#This Row],[V41]])</f>
        <v>1.7030303030303031</v>
      </c>
      <c r="CH325" s="4">
        <f>AVERAGE(Tabela13[[#This Row],[V43]],Tabela13[[#This Row],[V42]])</f>
        <v>1.6015151515151516</v>
      </c>
      <c r="CI325" s="4">
        <f>AVERAGE(Tabela13[[#This Row],[V43]],Tabela13[[#This Row],[V44]])</f>
        <v>-1.5</v>
      </c>
      <c r="CJ325" s="4">
        <f>AVERAGE(Tabela13[[#This Row],[V43]],Tabela13[[#This Row],[V45]])</f>
        <v>0</v>
      </c>
      <c r="CK325" s="4">
        <f>AVERAGE(Tabela13[[#This Row],[V43]],Tabela13[[#This Row],[V46]])</f>
        <v>-1.3984848484848484</v>
      </c>
      <c r="CL325" s="4">
        <f>AVERAGE(Tabela13[[#This Row],[V44]],Tabela13[[#This Row],[V41]])</f>
        <v>0</v>
      </c>
      <c r="CM325" s="4">
        <f>AVERAGE(Tabela13[[#This Row],[V44]],Tabela13[[#This Row],[V42]])</f>
        <v>-0.10151515151515156</v>
      </c>
      <c r="CN325" s="4">
        <f>AVERAGE(Tabela13[[#This Row],[V44]],Tabela13[[#This Row],[V43]])</f>
        <v>-1.5</v>
      </c>
      <c r="CO325" s="4">
        <f>AVERAGE(Tabela13[[#This Row],[V44]],Tabela13[[#This Row],[V45]])</f>
        <v>-1.7030303030303031</v>
      </c>
      <c r="CP325" s="4">
        <f>AVERAGE(Tabela13[[#This Row],[V44]],Tabela13[[#This Row],[V46]])</f>
        <v>-3.1015151515151516</v>
      </c>
      <c r="CQ325" s="4">
        <f>AVERAGE(Tabela13[[#This Row],[V45]],Tabela13[[#This Row],[V41]])</f>
        <v>1.5</v>
      </c>
      <c r="CR325" s="4">
        <f>AVERAGE(Tabela13[[#This Row],[V45]],Tabela13[[#This Row],[V42]])</f>
        <v>1.3984848484848484</v>
      </c>
      <c r="CS325" s="4">
        <f>AVERAGE(Tabela13[[#This Row],[V45]],Tabela13[[#This Row],[V43]])</f>
        <v>0</v>
      </c>
      <c r="CT325" s="4">
        <f>AVERAGE(Tabela13[[#This Row],[V45]],Tabela13[[#This Row],[V44]])</f>
        <v>-1.7030303030303031</v>
      </c>
      <c r="CU325" s="4">
        <f>AVERAGE(Tabela13[[#This Row],[V45]],Tabela13[[#This Row],[V46]])</f>
        <v>-1.6015151515151516</v>
      </c>
      <c r="CV325" s="4">
        <f>AVERAGE(Tabela13[[#This Row],[V46]],Tabela13[[#This Row],[V41]])</f>
        <v>0.10151515151515156</v>
      </c>
      <c r="CW325" s="4">
        <f>AVERAGE(Tabela13[[#This Row],[V46]],Tabela13[[#This Row],[V42]])</f>
        <v>0</v>
      </c>
      <c r="CX325" s="4">
        <f>AVERAGE(Tabela13[[#This Row],[V46]],Tabela13[[#This Row],[V43]])</f>
        <v>-1.3984848484848484</v>
      </c>
      <c r="CY325" s="4">
        <f>AVERAGE(Tabela13[[#This Row],[V46]],Tabela13[[#This Row],[V44]])</f>
        <v>-3.1015151515151516</v>
      </c>
      <c r="CZ325" s="4">
        <f>AVERAGE(Tabela13[[#This Row],[V46]],Tabela13[[#This Row],[V45]])</f>
        <v>-1.6015151515151516</v>
      </c>
      <c r="DA325" s="3">
        <f>_xlfn.STDEV.S(Tabela13[[#This Row],[V41]],Tabela13[[#This Row],[V42]])</f>
        <v>0.14356410405908698</v>
      </c>
      <c r="DB325" s="3">
        <f>_xlfn.STDEV.S(Tabela13[[#This Row],[V41]],Tabela13[[#This Row],[V43]])</f>
        <v>2.1213203435596424</v>
      </c>
      <c r="DC325" s="3">
        <f>_xlfn.STDEV.S(Tabela13[[#This Row],[V41]],Tabela13[[#This Row],[V44]])</f>
        <v>4.5297688952374591</v>
      </c>
      <c r="DD325" s="3">
        <f>_xlfn.STDEV.S(Tabela13[[#This Row],[V41]],Tabela13[[#This Row],[V45]])</f>
        <v>2.4084485516778167</v>
      </c>
      <c r="DE325" s="3">
        <f>_xlfn.STDEV.S(Tabela13[[#This Row],[V41]],Tabela13[[#This Row],[V46]])</f>
        <v>4.3862047911783719</v>
      </c>
      <c r="DF325" s="3">
        <f>_xlfn.STDEV.S(Tabela13[[#This Row],[V42]],Tabela13[[#This Row],[V41]])</f>
        <v>0.14356410405908698</v>
      </c>
      <c r="DG325" s="3">
        <f>_xlfn.STDEV.S(Tabela13[[#This Row],[V42]],Tabela13[[#This Row],[V43]])</f>
        <v>1.9777562395005557</v>
      </c>
      <c r="DH325" s="3">
        <f>_xlfn.STDEV.S(Tabela13[[#This Row],[V42]],Tabela13[[#This Row],[V44]])</f>
        <v>4.3862047911783719</v>
      </c>
      <c r="DI325" s="3">
        <f>_xlfn.STDEV.S(Tabela13[[#This Row],[V42]],Tabela13[[#This Row],[V45]])</f>
        <v>2.2648844476187295</v>
      </c>
      <c r="DJ325" s="3">
        <f>_xlfn.STDEV.S(Tabela13[[#This Row],[V42]],Tabela13[[#This Row],[V46]])</f>
        <v>4.2426406871192848</v>
      </c>
      <c r="DK325" s="3">
        <f>_xlfn.STDEV.S(Tabela13[[#This Row],[V43]],Tabela13[[#This Row],[V41]])</f>
        <v>2.1213203435596424</v>
      </c>
      <c r="DL325" s="3">
        <f>_xlfn.STDEV.S(Tabela13[[#This Row],[V43]],Tabela13[[#This Row],[V42]])</f>
        <v>1.9777562395005557</v>
      </c>
      <c r="DM325" s="3">
        <f>_xlfn.STDEV.S(Tabela13[[#This Row],[V43]],Tabela13[[#This Row],[V44]])</f>
        <v>2.4084485516778167</v>
      </c>
      <c r="DN325" s="3">
        <f>_xlfn.STDEV.S(Tabela13[[#This Row],[V43]],Tabela13[[#This Row],[V45]])</f>
        <v>0.28712820811817391</v>
      </c>
      <c r="DO325" s="3">
        <f>_xlfn.STDEV.S(Tabela13[[#This Row],[V43]],Tabela13[[#This Row],[V46]])</f>
        <v>2.2648844476187295</v>
      </c>
      <c r="DP325" s="3">
        <f>_xlfn.STDEV.S(Tabela13[[#This Row],[V44]],Tabela13[[#This Row],[V41]])</f>
        <v>4.5297688952374591</v>
      </c>
      <c r="DQ325" s="3">
        <f>_xlfn.STDEV.S(Tabela13[[#This Row],[V44]],Tabela13[[#This Row],[V42]])</f>
        <v>4.3862047911783719</v>
      </c>
      <c r="DR325" s="3">
        <f>_xlfn.STDEV.S(Tabela13[[#This Row],[V44]],Tabela13[[#This Row],[V43]])</f>
        <v>2.4084485516778167</v>
      </c>
      <c r="DS325" s="3">
        <f>_xlfn.STDEV.S(Tabela13[[#This Row],[V44]],Tabela13[[#This Row],[V45]])</f>
        <v>2.1213203435596424</v>
      </c>
      <c r="DT325" s="3">
        <f>_xlfn.STDEV.S(Tabela13[[#This Row],[V44]],Tabela13[[#This Row],[V46]])</f>
        <v>0.14356410405908698</v>
      </c>
      <c r="DU325" s="3">
        <f>_xlfn.STDEV.S(Tabela13[[#This Row],[V45]],Tabela13[[#This Row],[V41]])</f>
        <v>2.4084485516778167</v>
      </c>
      <c r="DV325" s="3">
        <f>_xlfn.STDEV.S(Tabela13[[#This Row],[V45]],Tabela13[[#This Row],[V42]])</f>
        <v>2.2648844476187295</v>
      </c>
      <c r="DW325" s="3">
        <f>_xlfn.STDEV.S(Tabela13[[#This Row],[V45]],Tabela13[[#This Row],[V43]])</f>
        <v>0.28712820811817391</v>
      </c>
      <c r="DX325" s="3">
        <f>_xlfn.STDEV.S(Tabela13[[#This Row],[V45]],Tabela13[[#This Row],[V44]])</f>
        <v>2.1213203435596424</v>
      </c>
      <c r="DY325" s="3">
        <f>_xlfn.STDEV.S(Tabela13[[#This Row],[V45]],Tabela13[[#This Row],[V46]])</f>
        <v>1.9777562395005557</v>
      </c>
      <c r="DZ325" s="3">
        <f>_xlfn.STDEV.S(Tabela13[[#This Row],[V46]],Tabela13[[#This Row],[V41]])</f>
        <v>4.3862047911783719</v>
      </c>
      <c r="EA325" s="3">
        <f>_xlfn.STDEV.S(Tabela13[[#This Row],[V46]],Tabela13[[#This Row],[V42]])</f>
        <v>4.2426406871192848</v>
      </c>
      <c r="EB325" s="3">
        <f>_xlfn.STDEV.S(Tabela13[[#This Row],[V46]],Tabela13[[#This Row],[V43]])</f>
        <v>2.2648844476187295</v>
      </c>
      <c r="EC325" s="3">
        <f>_xlfn.STDEV.S(Tabela13[[#This Row],[V46]],Tabela13[[#This Row],[V44]])</f>
        <v>0.14356410405908698</v>
      </c>
      <c r="ED325" s="3">
        <f>_xlfn.STDEV.S(Tabela13[[#This Row],[V46]],Tabela13[[#This Row],[V45]])</f>
        <v>1.9777562395005557</v>
      </c>
      <c r="EE325" s="3">
        <f t="shared" si="380"/>
        <v>4.628837746897773E-2</v>
      </c>
      <c r="EF325" s="3">
        <f t="shared" si="381"/>
        <v>1.2456151483535267</v>
      </c>
      <c r="EG325" s="3" t="str">
        <f t="shared" si="382"/>
        <v/>
      </c>
      <c r="EH325" s="3">
        <f t="shared" si="383"/>
        <v>1.6056323677852111</v>
      </c>
      <c r="EI325" s="3">
        <f t="shared" si="384"/>
        <v>43.207390480264543</v>
      </c>
      <c r="EJ325" s="3">
        <f t="shared" si="385"/>
        <v>4.628837746897773E-2</v>
      </c>
      <c r="EK325" s="3">
        <f t="shared" si="386"/>
        <v>1.2349282100949543</v>
      </c>
      <c r="EL325" s="3">
        <f t="shared" si="387"/>
        <v>-43.207390480264543</v>
      </c>
      <c r="EM325" s="3">
        <f t="shared" si="388"/>
        <v>1.6195273406591133</v>
      </c>
      <c r="EN325" s="3" t="str">
        <f t="shared" si="389"/>
        <v/>
      </c>
      <c r="EO325" s="3">
        <f t="shared" si="390"/>
        <v>1.2456151483535267</v>
      </c>
      <c r="EP325" s="3">
        <f t="shared" si="391"/>
        <v>1.2349282100949543</v>
      </c>
      <c r="EQ325" s="3">
        <f t="shared" si="392"/>
        <v>-1.6056323677852111</v>
      </c>
      <c r="ER325" s="3" t="str">
        <f t="shared" si="393"/>
        <v/>
      </c>
      <c r="ES325" s="3" t="str">
        <f t="shared" si="394"/>
        <v/>
      </c>
      <c r="ET325" s="3" t="str">
        <f t="shared" si="395"/>
        <v/>
      </c>
      <c r="EU325" s="3" t="str">
        <f t="shared" si="396"/>
        <v/>
      </c>
      <c r="EV325" s="3">
        <f t="shared" si="397"/>
        <v>-1.6056323677852111</v>
      </c>
      <c r="EW325" s="3">
        <f t="shared" si="398"/>
        <v>-1.2456151483535267</v>
      </c>
      <c r="EX325" s="3">
        <f t="shared" si="399"/>
        <v>-4.628837746897773E-2</v>
      </c>
      <c r="EY325" s="3">
        <f t="shared" si="400"/>
        <v>1.6056323677852111</v>
      </c>
      <c r="EZ325" s="3">
        <f t="shared" si="401"/>
        <v>1.6195273406591133</v>
      </c>
      <c r="FA325" s="3" t="str">
        <f t="shared" si="402"/>
        <v/>
      </c>
      <c r="FB325" s="3">
        <f t="shared" si="403"/>
        <v>-1.2456151483535267</v>
      </c>
      <c r="FC325" s="3">
        <f t="shared" si="404"/>
        <v>-1.2349282100949543</v>
      </c>
      <c r="FD325" s="3">
        <f t="shared" si="405"/>
        <v>43.207390480264543</v>
      </c>
      <c r="FE325" s="3" t="str">
        <f t="shared" si="406"/>
        <v/>
      </c>
      <c r="FF325" s="3">
        <f t="shared" si="407"/>
        <v>-1.6195273406591133</v>
      </c>
      <c r="FG325" s="3">
        <f t="shared" si="408"/>
        <v>-4.628837746897773E-2</v>
      </c>
      <c r="FH325" s="3">
        <f t="shared" si="409"/>
        <v>-1.2349282100949543</v>
      </c>
      <c r="FI325" s="4">
        <f t="shared" si="410"/>
        <v>1.2000000000000002</v>
      </c>
      <c r="FJ325" s="4">
        <f t="shared" si="411"/>
        <v>0</v>
      </c>
      <c r="FK325" s="4">
        <f t="shared" si="412"/>
        <v>1.9583931133428982</v>
      </c>
      <c r="FL325" s="4">
        <f t="shared" si="413"/>
        <v>0.80487804878048774</v>
      </c>
      <c r="FM325" s="4">
        <f>Tabela13[[#This Row],[V139]]-Tabela13[[#This Row],[V140]]</f>
        <v>1.1535150645624106</v>
      </c>
      <c r="FN325" s="4">
        <f>Tabela13[[#This Row],[V1]]-Tabela13[[#This Row],[V2]]/2</f>
        <v>3.2530303030303034</v>
      </c>
      <c r="FO325" s="4">
        <f>Tabela13[[#This Row],[V1]]-Tabela13[[#This Row],[V3]]/2</f>
        <v>3.1515151515151518</v>
      </c>
      <c r="FP325" s="4">
        <f>Tabela13[[#This Row],[V1]]-Tabela13[[#This Row],[V4]]/2</f>
        <v>1.7530303030303032</v>
      </c>
      <c r="FQ325" s="4">
        <f>Tabela13[[#This Row],[V2]]-Tabela13[[#This Row],[V1]]/2</f>
        <v>-1.5515151515151515</v>
      </c>
      <c r="FR325" s="4">
        <f>Tabela13[[#This Row],[V2]]-Tabela13[[#This Row],[V3]]/2</f>
        <v>-5.1515151515151514E-2</v>
      </c>
      <c r="FS325" s="4">
        <f>Tabela13[[#This Row],[V2]]-Tabela13[[#This Row],[V4]]/2</f>
        <v>-1.45</v>
      </c>
      <c r="FT325" s="4">
        <f t="shared" si="414"/>
        <v>1.2725592524250817</v>
      </c>
      <c r="FU325" s="4">
        <f t="shared" si="415"/>
        <v>1.2635375114637544</v>
      </c>
      <c r="FV325" s="4">
        <f t="shared" si="416"/>
        <v>1.0523951607297817</v>
      </c>
      <c r="FW325" s="4">
        <f t="shared" si="417"/>
        <v>-0.9982751820968242</v>
      </c>
      <c r="FX325" s="4">
        <f t="shared" si="418"/>
        <v>-5.1469653450067154E-2</v>
      </c>
      <c r="FY325" s="4">
        <f t="shared" si="419"/>
        <v>-0.96704699339746025</v>
      </c>
      <c r="FZ325" s="4">
        <f t="shared" si="420"/>
        <v>229.06066543651468</v>
      </c>
      <c r="GA325" s="4">
        <f t="shared" si="421"/>
        <v>227.43675206347575</v>
      </c>
      <c r="GB325" s="4">
        <f t="shared" si="422"/>
        <v>189.43112893136069</v>
      </c>
      <c r="GC325" s="4">
        <f t="shared" si="423"/>
        <v>-179.68953277742835</v>
      </c>
      <c r="GD325" s="4">
        <f t="shared" si="424"/>
        <v>-9.2645376210120887</v>
      </c>
      <c r="GE325" s="4">
        <f t="shared" si="425"/>
        <v>-174.06845881154283</v>
      </c>
      <c r="GF325" s="4">
        <f>Tabela13[[#This Row],[V1]]-Tabela13[[#This Row],[V2]]/Tabela13[[#This Row],[V2]]</f>
        <v>2.3030303030303032</v>
      </c>
      <c r="GG325" s="4">
        <f>Tabela13[[#This Row],[V1]]-Tabela13[[#This Row],[V3]]/Tabela13[[#This Row],[V3]]</f>
        <v>2.3030303030303032</v>
      </c>
      <c r="GH325" s="4">
        <f>Tabela13[[#This Row],[V1]]-Tabela13[[#This Row],[V4]]/Tabela13[[#This Row],[V4]]</f>
        <v>2.3030303030303032</v>
      </c>
      <c r="GI325" s="4">
        <f>Tabela13[[#This Row],[V2]]-Tabela13[[#This Row],[V1]]/Tabela13[[#This Row],[V1]]</f>
        <v>-0.9</v>
      </c>
      <c r="GJ325" s="4">
        <f>Tabela13[[#This Row],[V2]]-Tabela13[[#This Row],[V3]]/Tabela13[[#This Row],[V3]]</f>
        <v>-0.9</v>
      </c>
      <c r="GK325" s="4">
        <f>Tabela13[[#This Row],[V2]]-Tabela13[[#This Row],[V4]]/Tabela13[[#This Row],[V4]]</f>
        <v>-0.9</v>
      </c>
      <c r="GL325" s="4">
        <f t="shared" si="426"/>
        <v>1.7360127979509616</v>
      </c>
      <c r="GM325" s="4">
        <f t="shared" si="427"/>
        <v>1.7015151515151516</v>
      </c>
      <c r="GN325" s="4">
        <f t="shared" si="428"/>
        <v>1.0202746630878314</v>
      </c>
      <c r="GO325" s="3">
        <f t="shared" si="429"/>
        <v>1</v>
      </c>
      <c r="GP325" s="3">
        <v>100</v>
      </c>
      <c r="GQ325" s="3">
        <f t="shared" si="430"/>
        <v>0.64999999999999991</v>
      </c>
      <c r="GR325" s="3">
        <f t="shared" si="431"/>
        <v>64.999999999999986</v>
      </c>
      <c r="GS325" s="34">
        <f>COUNTIF($D$2:D324,Tabela13[[#This Row],[HomeTeam]])</f>
        <v>15</v>
      </c>
      <c r="GT325" s="34">
        <f>COUNTIF($E$2:E324,Tabela13[[#This Row],[AwayTeam]])</f>
        <v>16</v>
      </c>
      <c r="GU325" s="3">
        <f>IFERROR(AVERAGEIFS($AD$2:AD324,$D$2:D324,Tabela13[[#This Row],[HomeTeam]],$GS$2:GS324,"&gt;="&amp;Tabela13[[#This Row],[Contagem_H]]-5),"")</f>
        <v>1.1992167011732229</v>
      </c>
      <c r="GV325" s="3">
        <f>IFERROR(AVERAGEIFS($G$2:G324,$E$2:E324,Tabela13[[#This Row],[AwayTeam]],$GT$2:GT324,"&gt;="&amp;Tabela13[[#This Row],[Contagem_A]]-5),"")</f>
        <v>0.6</v>
      </c>
      <c r="GW325" s="3">
        <f>IFERROR(AVERAGEIFS($GQ$2:GQ324,$D$2:D324,Tabela13[[#This Row],[HomeTeam]],$GS$2:GS324,"&gt;="&amp;Tabela13[[#This Row],[Contagem_H]]-5),"")</f>
        <v>4.4000000000000039E-2</v>
      </c>
    </row>
    <row r="326" spans="1:205" x14ac:dyDescent="0.25">
      <c r="A326" t="s">
        <v>127</v>
      </c>
      <c r="B326" t="s">
        <v>254</v>
      </c>
      <c r="C326" t="s">
        <v>134</v>
      </c>
      <c r="D326" t="s">
        <v>16</v>
      </c>
      <c r="E326" t="s">
        <v>22</v>
      </c>
      <c r="F326" s="3">
        <v>1</v>
      </c>
      <c r="G326" s="3">
        <v>5</v>
      </c>
      <c r="H326" s="3" t="str">
        <f t="shared" si="432"/>
        <v>A</v>
      </c>
      <c r="I326" s="3">
        <v>2.8</v>
      </c>
      <c r="J326" s="3">
        <v>3.6</v>
      </c>
      <c r="K326" s="3">
        <v>2.38</v>
      </c>
      <c r="L326" s="3">
        <v>1.73</v>
      </c>
      <c r="M326" s="3">
        <v>2.1</v>
      </c>
      <c r="N326" s="3">
        <f t="shared" si="361"/>
        <v>6</v>
      </c>
      <c r="O326" s="3">
        <f t="shared" si="362"/>
        <v>0</v>
      </c>
      <c r="P326" s="3">
        <f t="shared" si="363"/>
        <v>3</v>
      </c>
      <c r="Q326" s="3">
        <f t="shared" si="364"/>
        <v>5.5088702147525703E-2</v>
      </c>
      <c r="R326" s="3">
        <f t="shared" si="365"/>
        <v>5.4225158271401064E-2</v>
      </c>
      <c r="S326" s="3">
        <f t="shared" si="366"/>
        <v>2.9542483660130716</v>
      </c>
      <c r="T326" s="3">
        <f t="shared" si="367"/>
        <v>3.7983193277310927</v>
      </c>
      <c r="U326" s="3">
        <f t="shared" si="368"/>
        <v>2.5111111111111111</v>
      </c>
      <c r="V326" s="3">
        <f t="shared" si="369"/>
        <v>1.8253034547152194</v>
      </c>
      <c r="W326" s="3">
        <f t="shared" si="370"/>
        <v>2.215686274509804</v>
      </c>
      <c r="X326" s="4">
        <f t="shared" si="371"/>
        <v>0.35714285714285715</v>
      </c>
      <c r="Y326" s="4">
        <f t="shared" si="372"/>
        <v>0.27777777777777779</v>
      </c>
      <c r="Z326" s="4">
        <f t="shared" si="373"/>
        <v>0.42016806722689076</v>
      </c>
      <c r="AA326" s="4">
        <f t="shared" si="374"/>
        <v>0.5780346820809249</v>
      </c>
      <c r="AB326" s="4">
        <f t="shared" si="375"/>
        <v>0.47619047619047616</v>
      </c>
      <c r="AC326" s="4">
        <f t="shared" si="376"/>
        <v>0.6785714285714286</v>
      </c>
      <c r="AD326" s="4">
        <f t="shared" si="377"/>
        <v>2.7100840336134455</v>
      </c>
      <c r="AE326" s="4">
        <f t="shared" si="378"/>
        <v>2.6785714285714284</v>
      </c>
      <c r="AF326" s="4">
        <f t="shared" si="379"/>
        <v>0.71008403361344541</v>
      </c>
      <c r="AG326" s="4">
        <f>IFERROR(AVERAGE(Tabela13[[#This Row],[V1]],Tabela13[[#This Row],[V2]]),"")</f>
        <v>1.6943277310924372</v>
      </c>
      <c r="AH326" s="4">
        <f>IFERROR(AVERAGE(Tabela13[[#This Row],[V1]],Tabela13[[#This Row],[V3]]),"")</f>
        <v>1.6785714285714284</v>
      </c>
      <c r="AI326" s="4">
        <f>IFERROR(AVERAGE(Tabela13[[#This Row],[V1]],Tabela13[[#This Row],[V4]]),"")</f>
        <v>0.69432773109243695</v>
      </c>
      <c r="AJ326" s="4">
        <f>IFERROR(AVERAGE(Tabela13[[#This Row],[V2]],Tabela13[[#This Row],[V1]]),"")</f>
        <v>1.6943277310924372</v>
      </c>
      <c r="AK326" s="4">
        <f>IFERROR(AVERAGE(Tabela13[[#This Row],[V2]],Tabela13[[#This Row],[V3]]),"")</f>
        <v>2.6943277310924367</v>
      </c>
      <c r="AL326" s="4">
        <f>IFERROR(AVERAGE(Tabela13[[#This Row],[V2]],Tabela13[[#This Row],[V4]]),"")</f>
        <v>1.7100840336134455</v>
      </c>
      <c r="AM326" s="4">
        <f>IFERROR(AVERAGE(Tabela13[[#This Row],[V3]],Tabela13[[#This Row],[V1]]),"")</f>
        <v>1.6785714285714284</v>
      </c>
      <c r="AN326" s="4">
        <f>IFERROR(AVERAGE(Tabela13[[#This Row],[V3]],Tabela13[[#This Row],[V2]]),"")</f>
        <v>2.6943277310924367</v>
      </c>
      <c r="AO326" s="4">
        <f>IFERROR(AVERAGE(Tabela13[[#This Row],[V3]],Tabela13[[#This Row],[V4]]),"")</f>
        <v>1.694327731092437</v>
      </c>
      <c r="AP326" s="4">
        <f>IFERROR(AVERAGE(Tabela13[[#This Row],[V4]],Tabela13[[#This Row],[V1]]),"")</f>
        <v>0.69432773109243695</v>
      </c>
      <c r="AQ326" s="4">
        <f>IFERROR(AVERAGE(Tabela13[[#This Row],[V4]],Tabela13[[#This Row],[V2]]),"")</f>
        <v>1.7100840336134455</v>
      </c>
      <c r="AR326" s="4">
        <f>IFERROR(AVERAGE(Tabela13[[#This Row],[V4]],Tabela13[[#This Row],[V3]]),"")</f>
        <v>1.694327731092437</v>
      </c>
      <c r="AS326" s="4">
        <f>_xlfn.STDEV.S(Tabela13[[#This Row],[V1]:[V2]])</f>
        <v>1.4364963390911585</v>
      </c>
      <c r="AT326" s="4">
        <f>_xlfn.STDEV.S(Tabela13[[#This Row],[V1]],Tabela13[[#This Row],[V3]])</f>
        <v>1.4142135623730954</v>
      </c>
      <c r="AU326" s="4">
        <f>_xlfn.STDEV.S(Tabela13[[#This Row],[V1]],Tabela13[[#This Row],[V4]])</f>
        <v>2.228277671806347E-2</v>
      </c>
      <c r="AV326" s="4">
        <f>_xlfn.STDEV.S(Tabela13[[#This Row],[V2]],Tabela13[[#This Row],[V1]])</f>
        <v>1.4364963390911585</v>
      </c>
      <c r="AW326" s="4">
        <f>_xlfn.STDEV.S(Tabela13[[#This Row],[V2]],Tabela13[[#This Row],[V3]])</f>
        <v>2.2282776718063706E-2</v>
      </c>
      <c r="AX326" s="4">
        <f>_xlfn.STDEV.S(Tabela13[[#This Row],[V42]],Tabela13[[#This Row],[V44]])</f>
        <v>2.8507099014642536</v>
      </c>
      <c r="AY326" s="4">
        <f>_xlfn.STDEV.S(Tabela13[[#This Row],[V3]],Tabela13[[#This Row],[V1]])</f>
        <v>1.4142135623730954</v>
      </c>
      <c r="AZ326" s="4">
        <f>_xlfn.STDEV.S(Tabela13[[#This Row],[V3]],Tabela13[[#This Row],[V2]])</f>
        <v>2.2282776718063706E-2</v>
      </c>
      <c r="BA326" s="4">
        <f>_xlfn.STDEV.S(Tabela13[[#This Row],[V3]],Tabela13[[#This Row],[V4]])</f>
        <v>1.3919307856550314</v>
      </c>
      <c r="BB326" s="4">
        <f>_xlfn.STDEV.S(Tabela13[[#This Row],[V4]],Tabela13[[#This Row],[V1]])</f>
        <v>2.228277671806347E-2</v>
      </c>
      <c r="BC326" s="4">
        <f>_xlfn.STDEV.S(Tabela13[[#This Row],[V4]],Tabela13[[#This Row],[V2]])</f>
        <v>1.4142135623730954</v>
      </c>
      <c r="BD326" s="4">
        <f>_xlfn.STDEV.S(Tabela13[[#This Row],[V4]],Tabela13[[#This Row],[V3]])</f>
        <v>1.3919307856550314</v>
      </c>
      <c r="BE326" s="4">
        <f>Tabela13[[#This Row],[V17]]/Tabela13[[#This Row],[V5]]</f>
        <v>0.84782672958139038</v>
      </c>
      <c r="BF326" s="4">
        <f>Tabela13[[#This Row],[V18]]/Tabela13[[#This Row],[V6]]</f>
        <v>0.84251020737120585</v>
      </c>
      <c r="BG326" s="4">
        <f>Tabela13[[#This Row],[V19]]/Tabela13[[#This Row],[V7]]</f>
        <v>3.2092592186984001E-2</v>
      </c>
      <c r="BH326" s="4">
        <f>Tabela13[[#This Row],[V20]]/Tabela13[[#This Row],[V8]]</f>
        <v>0.84782672958139038</v>
      </c>
      <c r="BI326" s="4">
        <f>Tabela13[[#This Row],[V21]]/Tabela13[[#This Row],[V9]]</f>
        <v>8.2702547507199423E-3</v>
      </c>
      <c r="BJ326" s="4">
        <f>Tabela13[[#This Row],[V22]]/Tabela13[[#This Row],[V10]]</f>
        <v>1.6669998932395389</v>
      </c>
      <c r="BK326" s="4">
        <f>Tabela13[[#This Row],[V23]]/Tabela13[[#This Row],[V11]]</f>
        <v>0.84251020737120585</v>
      </c>
      <c r="BL326" s="4">
        <f>Tabela13[[#This Row],[V24]]/Tabela13[[#This Row],[V12]]</f>
        <v>8.2702547507199423E-3</v>
      </c>
      <c r="BM326" s="4">
        <f>Tabela13[[#This Row],[V25]]/Tabela13[[#This Row],[V13]]</f>
        <v>0.82152393548889635</v>
      </c>
      <c r="BN326" s="4">
        <f>Tabela13[[#This Row],[V26]]/Tabela13[[#This Row],[V14]]</f>
        <v>3.2092592186984001E-2</v>
      </c>
      <c r="BO326" s="4">
        <f>Tabela13[[#This Row],[V27]]/Tabela13[[#This Row],[V15]]</f>
        <v>0.82698483499950037</v>
      </c>
      <c r="BP326" s="4">
        <f>Tabela13[[#This Row],[V28]]/Tabela13[[#This Row],[V16]]</f>
        <v>0.82152393548889635</v>
      </c>
      <c r="BQ326" s="4">
        <f>Tabela13[[#This Row],[V1]]-Tabela13[[#This Row],[V2]]</f>
        <v>-2.0315126050420167</v>
      </c>
      <c r="BR326" s="4">
        <f>Tabela13[[#This Row],[V1]]-Tabela13[[#This Row],[V3]]</f>
        <v>-1.9999999999999998</v>
      </c>
      <c r="BS326" s="4">
        <f>Tabela13[[#This Row],[V1]]-Tabela13[[#This Row],[V4]]</f>
        <v>-3.1512605042016806E-2</v>
      </c>
      <c r="BT326" s="4">
        <f>Tabela13[[#This Row],[V2]]-Tabela13[[#This Row],[V1]]</f>
        <v>2.0315126050420167</v>
      </c>
      <c r="BU326" s="4">
        <f>Tabela13[[#This Row],[V2]]-Tabela13[[#This Row],[V3]]</f>
        <v>3.1512605042017139E-2</v>
      </c>
      <c r="BV326" s="4">
        <f>Tabela13[[#This Row],[V2]]-Tabela13[[#This Row],[V4]]</f>
        <v>2</v>
      </c>
      <c r="BW326" s="4">
        <f>AVERAGE(Tabela13[[#This Row],[V41]],Tabela13[[#This Row],[V42]])</f>
        <v>-2.0157563025210083</v>
      </c>
      <c r="BX326" s="4">
        <f>AVERAGE(Tabela13[[#This Row],[V41]],Tabela13[[#This Row],[V43]])</f>
        <v>-1.0315126050420167</v>
      </c>
      <c r="BY326" s="4">
        <f>AVERAGE(Tabela13[[#This Row],[V41]],Tabela13[[#This Row],[V44]])</f>
        <v>0</v>
      </c>
      <c r="BZ326" s="4">
        <f>AVERAGE(Tabela13[[#This Row],[V41]],Tabela13[[#This Row],[V45]])</f>
        <v>-0.99999999999999978</v>
      </c>
      <c r="CA326" s="4">
        <f>AVERAGE(Tabela13[[#This Row],[V41]],Tabela13[[#This Row],[V46]])</f>
        <v>-1.5756302521008347E-2</v>
      </c>
      <c r="CB326" s="4">
        <f>AVERAGE(Tabela13[[#This Row],[V42]],Tabela13[[#This Row],[V41]])</f>
        <v>-2.0157563025210083</v>
      </c>
      <c r="CC326" s="4">
        <f>AVERAGE(Tabela13[[#This Row],[V42]],Tabela13[[#This Row],[V43]])</f>
        <v>-1.0157563025210083</v>
      </c>
      <c r="CD326" s="4">
        <f>AVERAGE(Tabela13[[#This Row],[V42]],Tabela13[[#This Row],[V44]])</f>
        <v>1.5756302521008458E-2</v>
      </c>
      <c r="CE326" s="4">
        <f>AVERAGE(Tabela13[[#This Row],[V42]],Tabela13[[#This Row],[V45]])</f>
        <v>-0.98424369747899132</v>
      </c>
      <c r="CF326" s="4">
        <f>AVERAGE(Tabela13[[#This Row],[V42]],Tabela13[[#This Row],[V46]])</f>
        <v>0</v>
      </c>
      <c r="CG326" s="4">
        <f>AVERAGE(Tabela13[[#This Row],[V43]],Tabela13[[#This Row],[V41]])</f>
        <v>-1.0315126050420167</v>
      </c>
      <c r="CH326" s="4">
        <f>AVERAGE(Tabela13[[#This Row],[V43]],Tabela13[[#This Row],[V42]])</f>
        <v>-1.0157563025210083</v>
      </c>
      <c r="CI326" s="4">
        <f>AVERAGE(Tabela13[[#This Row],[V43]],Tabela13[[#This Row],[V44]])</f>
        <v>1</v>
      </c>
      <c r="CJ326" s="4">
        <f>AVERAGE(Tabela13[[#This Row],[V43]],Tabela13[[#This Row],[V45]])</f>
        <v>1.6653345369377348E-16</v>
      </c>
      <c r="CK326" s="4">
        <f>AVERAGE(Tabela13[[#This Row],[V43]],Tabela13[[#This Row],[V46]])</f>
        <v>0.98424369747899165</v>
      </c>
      <c r="CL326" s="4">
        <f>AVERAGE(Tabela13[[#This Row],[V44]],Tabela13[[#This Row],[V41]])</f>
        <v>0</v>
      </c>
      <c r="CM326" s="4">
        <f>AVERAGE(Tabela13[[#This Row],[V44]],Tabela13[[#This Row],[V42]])</f>
        <v>1.5756302521008458E-2</v>
      </c>
      <c r="CN326" s="4">
        <f>AVERAGE(Tabela13[[#This Row],[V44]],Tabela13[[#This Row],[V43]])</f>
        <v>1</v>
      </c>
      <c r="CO326" s="4">
        <f>AVERAGE(Tabela13[[#This Row],[V44]],Tabela13[[#This Row],[V45]])</f>
        <v>1.0315126050420169</v>
      </c>
      <c r="CP326" s="4">
        <f>AVERAGE(Tabela13[[#This Row],[V44]],Tabela13[[#This Row],[V46]])</f>
        <v>2.0157563025210083</v>
      </c>
      <c r="CQ326" s="4">
        <f>AVERAGE(Tabela13[[#This Row],[V45]],Tabela13[[#This Row],[V41]])</f>
        <v>-0.99999999999999978</v>
      </c>
      <c r="CR326" s="4">
        <f>AVERAGE(Tabela13[[#This Row],[V45]],Tabela13[[#This Row],[V42]])</f>
        <v>-0.98424369747899132</v>
      </c>
      <c r="CS326" s="4">
        <f>AVERAGE(Tabela13[[#This Row],[V45]],Tabela13[[#This Row],[V43]])</f>
        <v>1.6653345369377348E-16</v>
      </c>
      <c r="CT326" s="4">
        <f>AVERAGE(Tabela13[[#This Row],[V45]],Tabela13[[#This Row],[V44]])</f>
        <v>1.0315126050420169</v>
      </c>
      <c r="CU326" s="4">
        <f>AVERAGE(Tabela13[[#This Row],[V45]],Tabela13[[#This Row],[V46]])</f>
        <v>1.0157563025210086</v>
      </c>
      <c r="CV326" s="4">
        <f>AVERAGE(Tabela13[[#This Row],[V46]],Tabela13[[#This Row],[V41]])</f>
        <v>-1.5756302521008347E-2</v>
      </c>
      <c r="CW326" s="4">
        <f>AVERAGE(Tabela13[[#This Row],[V46]],Tabela13[[#This Row],[V42]])</f>
        <v>0</v>
      </c>
      <c r="CX326" s="4">
        <f>AVERAGE(Tabela13[[#This Row],[V46]],Tabela13[[#This Row],[V43]])</f>
        <v>0.98424369747899165</v>
      </c>
      <c r="CY326" s="4">
        <f>AVERAGE(Tabela13[[#This Row],[V46]],Tabela13[[#This Row],[V44]])</f>
        <v>2.0157563025210083</v>
      </c>
      <c r="CZ326" s="4">
        <f>AVERAGE(Tabela13[[#This Row],[V46]],Tabela13[[#This Row],[V45]])</f>
        <v>1.0157563025210086</v>
      </c>
      <c r="DA326" s="3">
        <f>_xlfn.STDEV.S(Tabela13[[#This Row],[V41]],Tabela13[[#This Row],[V42]])</f>
        <v>2.228277671806355E-2</v>
      </c>
      <c r="DB326" s="3">
        <f>_xlfn.STDEV.S(Tabela13[[#This Row],[V41]],Tabela13[[#This Row],[V43]])</f>
        <v>1.4142135623730947</v>
      </c>
      <c r="DC326" s="3">
        <f>_xlfn.STDEV.S(Tabela13[[#This Row],[V41]],Tabela13[[#This Row],[V44]])</f>
        <v>2.872992678182317</v>
      </c>
      <c r="DD326" s="3">
        <f>_xlfn.STDEV.S(Tabela13[[#This Row],[V41]],Tabela13[[#This Row],[V45]])</f>
        <v>1.4587791158092218</v>
      </c>
      <c r="DE326" s="3">
        <f>_xlfn.STDEV.S(Tabela13[[#This Row],[V41]],Tabela13[[#This Row],[V46]])</f>
        <v>2.8507099014642536</v>
      </c>
      <c r="DF326" s="3">
        <f>_xlfn.STDEV.S(Tabela13[[#This Row],[V42]],Tabela13[[#This Row],[V41]])</f>
        <v>2.228277671806355E-2</v>
      </c>
      <c r="DG326" s="3">
        <f>_xlfn.STDEV.S(Tabela13[[#This Row],[V42]],Tabela13[[#This Row],[V43]])</f>
        <v>1.3919307856550314</v>
      </c>
      <c r="DH326" s="3">
        <f>_xlfn.STDEV.S(Tabela13[[#This Row],[V42]],Tabela13[[#This Row],[V44]])</f>
        <v>2.8507099014642536</v>
      </c>
      <c r="DI326" s="3">
        <f>_xlfn.STDEV.S(Tabela13[[#This Row],[V42]],Tabela13[[#This Row],[V45]])</f>
        <v>1.4364963390911585</v>
      </c>
      <c r="DJ326" s="3">
        <f>_xlfn.STDEV.S(Tabela13[[#This Row],[V42]],Tabela13[[#This Row],[V46]])</f>
        <v>2.8284271247461898</v>
      </c>
      <c r="DK326" s="3">
        <f>_xlfn.STDEV.S(Tabela13[[#This Row],[V43]],Tabela13[[#This Row],[V41]])</f>
        <v>1.4142135623730947</v>
      </c>
      <c r="DL326" s="3">
        <f>_xlfn.STDEV.S(Tabela13[[#This Row],[V43]],Tabela13[[#This Row],[V42]])</f>
        <v>1.3919307856550314</v>
      </c>
      <c r="DM326" s="3">
        <f>_xlfn.STDEV.S(Tabela13[[#This Row],[V43]],Tabela13[[#This Row],[V44]])</f>
        <v>1.4587791158092216</v>
      </c>
      <c r="DN326" s="3">
        <f>_xlfn.STDEV.S(Tabela13[[#This Row],[V43]],Tabela13[[#This Row],[V45]])</f>
        <v>4.4565553436127177E-2</v>
      </c>
      <c r="DO326" s="3">
        <f>_xlfn.STDEV.S(Tabela13[[#This Row],[V43]],Tabela13[[#This Row],[V46]])</f>
        <v>1.4364963390911585</v>
      </c>
      <c r="DP326" s="3">
        <f>_xlfn.STDEV.S(Tabela13[[#This Row],[V44]],Tabela13[[#This Row],[V41]])</f>
        <v>2.872992678182317</v>
      </c>
      <c r="DQ326" s="3">
        <f>_xlfn.STDEV.S(Tabela13[[#This Row],[V44]],Tabela13[[#This Row],[V42]])</f>
        <v>2.8507099014642536</v>
      </c>
      <c r="DR326" s="3">
        <f>_xlfn.STDEV.S(Tabela13[[#This Row],[V44]],Tabela13[[#This Row],[V43]])</f>
        <v>1.4587791158092216</v>
      </c>
      <c r="DS326" s="3">
        <f>_xlfn.STDEV.S(Tabela13[[#This Row],[V44]],Tabela13[[#This Row],[V45]])</f>
        <v>1.4142135623730945</v>
      </c>
      <c r="DT326" s="3">
        <f>_xlfn.STDEV.S(Tabela13[[#This Row],[V44]],Tabela13[[#This Row],[V46]])</f>
        <v>2.2282776718063394E-2</v>
      </c>
      <c r="DU326" s="3">
        <f>_xlfn.STDEV.S(Tabela13[[#This Row],[V45]],Tabela13[[#This Row],[V41]])</f>
        <v>1.4587791158092218</v>
      </c>
      <c r="DV326" s="3">
        <f>_xlfn.STDEV.S(Tabela13[[#This Row],[V45]],Tabela13[[#This Row],[V42]])</f>
        <v>1.4364963390911585</v>
      </c>
      <c r="DW326" s="3">
        <f>_xlfn.STDEV.S(Tabela13[[#This Row],[V45]],Tabela13[[#This Row],[V43]])</f>
        <v>4.4565553436127177E-2</v>
      </c>
      <c r="DX326" s="3">
        <f>_xlfn.STDEV.S(Tabela13[[#This Row],[V45]],Tabela13[[#This Row],[V44]])</f>
        <v>1.4142135623730945</v>
      </c>
      <c r="DY326" s="3">
        <f>_xlfn.STDEV.S(Tabela13[[#This Row],[V45]],Tabela13[[#This Row],[V46]])</f>
        <v>1.3919307856550314</v>
      </c>
      <c r="DZ326" s="3">
        <f>_xlfn.STDEV.S(Tabela13[[#This Row],[V46]],Tabela13[[#This Row],[V41]])</f>
        <v>2.8507099014642536</v>
      </c>
      <c r="EA326" s="3">
        <f>_xlfn.STDEV.S(Tabela13[[#This Row],[V46]],Tabela13[[#This Row],[V42]])</f>
        <v>2.8284271247461898</v>
      </c>
      <c r="EB326" s="3">
        <f>_xlfn.STDEV.S(Tabela13[[#This Row],[V46]],Tabela13[[#This Row],[V43]])</f>
        <v>1.4364963390911585</v>
      </c>
      <c r="EC326" s="3">
        <f>_xlfn.STDEV.S(Tabela13[[#This Row],[V46]],Tabela13[[#This Row],[V44]])</f>
        <v>2.2282776718063394E-2</v>
      </c>
      <c r="ED326" s="3">
        <f>_xlfn.STDEV.S(Tabela13[[#This Row],[V46]],Tabela13[[#This Row],[V45]])</f>
        <v>1.3919307856550314</v>
      </c>
      <c r="EE326" s="3">
        <f t="shared" si="380"/>
        <v>-1.1054300904427567E-2</v>
      </c>
      <c r="EF326" s="3">
        <f t="shared" si="381"/>
        <v>-1.3710094820561978</v>
      </c>
      <c r="EG326" s="3" t="str">
        <f t="shared" si="382"/>
        <v/>
      </c>
      <c r="EH326" s="3">
        <f t="shared" si="383"/>
        <v>-1.458779115809222</v>
      </c>
      <c r="EI326" s="3">
        <f t="shared" si="384"/>
        <v>-180.92505507959859</v>
      </c>
      <c r="EJ326" s="3">
        <f t="shared" si="385"/>
        <v>-1.1054300904427567E-2</v>
      </c>
      <c r="EK326" s="3">
        <f t="shared" si="386"/>
        <v>-1.370339305008883</v>
      </c>
      <c r="EL326" s="3">
        <f t="shared" si="387"/>
        <v>180.92505507959734</v>
      </c>
      <c r="EM326" s="3">
        <f t="shared" si="388"/>
        <v>-1.4594925451598542</v>
      </c>
      <c r="EN326" s="3" t="str">
        <f t="shared" si="389"/>
        <v/>
      </c>
      <c r="EO326" s="3">
        <f t="shared" si="390"/>
        <v>-1.3710094820561978</v>
      </c>
      <c r="EP326" s="3">
        <f t="shared" si="391"/>
        <v>-1.370339305008883</v>
      </c>
      <c r="EQ326" s="3">
        <f t="shared" si="392"/>
        <v>1.4587791158092216</v>
      </c>
      <c r="ER326" s="3">
        <f t="shared" si="393"/>
        <v>267607213131336.38</v>
      </c>
      <c r="ES326" s="3" t="str">
        <f t="shared" si="394"/>
        <v/>
      </c>
      <c r="ET326" s="3" t="str">
        <f t="shared" si="395"/>
        <v/>
      </c>
      <c r="EU326" s="3" t="str">
        <f t="shared" si="396"/>
        <v/>
      </c>
      <c r="EV326" s="3">
        <f t="shared" si="397"/>
        <v>1.4587791158092216</v>
      </c>
      <c r="EW326" s="3">
        <f t="shared" si="398"/>
        <v>1.3710094820561973</v>
      </c>
      <c r="EX326" s="3">
        <f t="shared" si="399"/>
        <v>1.1054300904427489E-2</v>
      </c>
      <c r="EY326" s="3">
        <f t="shared" si="400"/>
        <v>-1.458779115809222</v>
      </c>
      <c r="EZ326" s="3">
        <f t="shared" si="401"/>
        <v>-1.4594925451598542</v>
      </c>
      <c r="FA326" s="3">
        <f t="shared" si="402"/>
        <v>267607213131336.38</v>
      </c>
      <c r="FB326" s="3">
        <f t="shared" si="403"/>
        <v>1.3710094820561973</v>
      </c>
      <c r="FC326" s="3">
        <f t="shared" si="404"/>
        <v>1.3703393050088828</v>
      </c>
      <c r="FD326" s="3">
        <f t="shared" si="405"/>
        <v>-180.92505507959859</v>
      </c>
      <c r="FE326" s="3" t="str">
        <f t="shared" si="406"/>
        <v/>
      </c>
      <c r="FF326" s="3">
        <f t="shared" si="407"/>
        <v>1.4594925451598535</v>
      </c>
      <c r="FG326" s="3">
        <f t="shared" si="408"/>
        <v>1.1054300904427489E-2</v>
      </c>
      <c r="FH326" s="3">
        <f t="shared" si="409"/>
        <v>1.3703393050088828</v>
      </c>
      <c r="FI326" s="4">
        <f t="shared" si="410"/>
        <v>0.42016806722689076</v>
      </c>
      <c r="FJ326" s="4">
        <f t="shared" si="411"/>
        <v>1.7857142857142858</v>
      </c>
      <c r="FK326" s="4">
        <f t="shared" si="412"/>
        <v>1.2787610619469025</v>
      </c>
      <c r="FL326" s="4">
        <f t="shared" si="413"/>
        <v>1.4579646017699115</v>
      </c>
      <c r="FM326" s="4">
        <f>Tabela13[[#This Row],[V139]]-Tabela13[[#This Row],[V140]]</f>
        <v>-0.17920353982300896</v>
      </c>
      <c r="FN326" s="4">
        <f>Tabela13[[#This Row],[V1]]-Tabela13[[#This Row],[V2]]/2</f>
        <v>-0.67647058823529416</v>
      </c>
      <c r="FO326" s="4">
        <f>Tabela13[[#This Row],[V1]]-Tabela13[[#This Row],[V3]]/2</f>
        <v>-0.66071428571428559</v>
      </c>
      <c r="FP326" s="4">
        <f>Tabela13[[#This Row],[V1]]-Tabela13[[#This Row],[V4]]/2</f>
        <v>0.3235294117647059</v>
      </c>
      <c r="FQ326" s="4">
        <f>Tabela13[[#This Row],[V2]]-Tabela13[[#This Row],[V1]]/2</f>
        <v>2.3707983193277311</v>
      </c>
      <c r="FR326" s="4">
        <f>Tabela13[[#This Row],[V2]]-Tabela13[[#This Row],[V3]]/2</f>
        <v>1.3707983193277313</v>
      </c>
      <c r="FS326" s="4">
        <f>Tabela13[[#This Row],[V2]]-Tabela13[[#This Row],[V4]]/2</f>
        <v>2.3550420168067228</v>
      </c>
      <c r="FT326" s="4">
        <f t="shared" si="414"/>
        <v>-0.59475925748335279</v>
      </c>
      <c r="FU326" s="4">
        <f t="shared" si="415"/>
        <v>-0.58387039566211496</v>
      </c>
      <c r="FV326" s="4">
        <f t="shared" si="416"/>
        <v>0.31290122788038449</v>
      </c>
      <c r="FW326" s="4">
        <f t="shared" si="417"/>
        <v>1.1716402052989183</v>
      </c>
      <c r="FX326" s="4">
        <f t="shared" si="418"/>
        <v>0.94054357606864847</v>
      </c>
      <c r="FY326" s="4">
        <f t="shared" si="419"/>
        <v>1.1692468461234171</v>
      </c>
      <c r="FZ326" s="4">
        <f t="shared" si="420"/>
        <v>-107.0566663470035</v>
      </c>
      <c r="GA326" s="4">
        <f t="shared" si="421"/>
        <v>-105.09667121918068</v>
      </c>
      <c r="GB326" s="4">
        <f t="shared" si="422"/>
        <v>56.322221018469214</v>
      </c>
      <c r="GC326" s="4">
        <f t="shared" si="423"/>
        <v>210.89523695380532</v>
      </c>
      <c r="GD326" s="4">
        <f t="shared" si="424"/>
        <v>169.29784369235671</v>
      </c>
      <c r="GE326" s="4">
        <f t="shared" si="425"/>
        <v>210.4644323022151</v>
      </c>
      <c r="GF326" s="4">
        <f>Tabela13[[#This Row],[V1]]-Tabela13[[#This Row],[V2]]/Tabela13[[#This Row],[V2]]</f>
        <v>-0.3214285714285714</v>
      </c>
      <c r="GG326" s="4">
        <f>Tabela13[[#This Row],[V1]]-Tabela13[[#This Row],[V3]]/Tabela13[[#This Row],[V3]]</f>
        <v>-0.3214285714285714</v>
      </c>
      <c r="GH326" s="4">
        <f>Tabela13[[#This Row],[V1]]-Tabela13[[#This Row],[V4]]/Tabela13[[#This Row],[V4]]</f>
        <v>-0.3214285714285714</v>
      </c>
      <c r="GI326" s="4">
        <f>Tabela13[[#This Row],[V2]]-Tabela13[[#This Row],[V1]]/Tabela13[[#This Row],[V1]]</f>
        <v>1.7100840336134455</v>
      </c>
      <c r="GJ326" s="4">
        <f>Tabela13[[#This Row],[V2]]-Tabela13[[#This Row],[V3]]/Tabela13[[#This Row],[V3]]</f>
        <v>1.7100840336134455</v>
      </c>
      <c r="GK326" s="4">
        <f>Tabela13[[#This Row],[V2]]-Tabela13[[#This Row],[V4]]/Tabela13[[#This Row],[V4]]</f>
        <v>1.7100840336134455</v>
      </c>
      <c r="GL326" s="4">
        <f t="shared" si="426"/>
        <v>1.1548438630794116</v>
      </c>
      <c r="GM326" s="4">
        <f t="shared" si="427"/>
        <v>1.694327731092437</v>
      </c>
      <c r="GN326" s="4">
        <f t="shared" si="428"/>
        <v>0.68159414609522617</v>
      </c>
      <c r="GO326" s="3">
        <f t="shared" si="429"/>
        <v>0</v>
      </c>
      <c r="GP326" s="3">
        <v>100</v>
      </c>
      <c r="GQ326" s="3">
        <f t="shared" si="430"/>
        <v>-1</v>
      </c>
      <c r="GR326" s="3">
        <f t="shared" si="431"/>
        <v>-100</v>
      </c>
      <c r="GS326" s="34">
        <f>COUNTIF($D$2:D325,Tabela13[[#This Row],[HomeTeam]])</f>
        <v>16</v>
      </c>
      <c r="GT326" s="34">
        <f>COUNTIF($E$2:E325,Tabela13[[#This Row],[AwayTeam]])</f>
        <v>16</v>
      </c>
      <c r="GU326" s="3">
        <f>IFERROR(AVERAGEIFS($AD$2:AD325,$D$2:D325,Tabela13[[#This Row],[HomeTeam]],$GS$2:GS325,"&gt;="&amp;Tabela13[[#This Row],[Contagem_H]]-5),"")</f>
        <v>1.2273978527641904</v>
      </c>
      <c r="GV326" s="3">
        <f>IFERROR(AVERAGEIFS($G$2:G325,$E$2:E325,Tabela13[[#This Row],[AwayTeam]],$GT$2:GT325,"&gt;="&amp;Tabela13[[#This Row],[Contagem_A]]-5),"")</f>
        <v>1.4</v>
      </c>
      <c r="GW326" s="3">
        <f>IFERROR(AVERAGEIFS($GQ$2:GQ325,$D$2:D325,Tabela13[[#This Row],[HomeTeam]],$GS$2:GS325,"&gt;="&amp;Tabela13[[#This Row],[Contagem_H]]-5),"")</f>
        <v>-0.24000000000000005</v>
      </c>
    </row>
    <row r="327" spans="1:205" x14ac:dyDescent="0.25">
      <c r="A327" t="s">
        <v>127</v>
      </c>
      <c r="B327" t="s">
        <v>254</v>
      </c>
      <c r="C327" t="s">
        <v>134</v>
      </c>
      <c r="D327" t="s">
        <v>135</v>
      </c>
      <c r="E327" t="s">
        <v>11</v>
      </c>
      <c r="F327" s="3">
        <v>1</v>
      </c>
      <c r="G327" s="3">
        <v>4</v>
      </c>
      <c r="H327" s="3" t="str">
        <f t="shared" si="432"/>
        <v>A</v>
      </c>
      <c r="I327" s="3">
        <v>2.6</v>
      </c>
      <c r="J327" s="3">
        <v>3.4</v>
      </c>
      <c r="K327" s="3">
        <v>2.63</v>
      </c>
      <c r="L327" s="3">
        <v>1.73</v>
      </c>
      <c r="M327" s="3">
        <v>2.1</v>
      </c>
      <c r="N327" s="3">
        <f t="shared" si="361"/>
        <v>5</v>
      </c>
      <c r="O327" s="3">
        <f t="shared" si="362"/>
        <v>0</v>
      </c>
      <c r="P327" s="3">
        <f t="shared" si="363"/>
        <v>3</v>
      </c>
      <c r="Q327" s="3">
        <f t="shared" si="364"/>
        <v>5.8961168556337373E-2</v>
      </c>
      <c r="R327" s="3">
        <f t="shared" si="365"/>
        <v>5.4225158271401064E-2</v>
      </c>
      <c r="S327" s="3">
        <f t="shared" si="366"/>
        <v>2.7532990382464773</v>
      </c>
      <c r="T327" s="3">
        <f t="shared" si="367"/>
        <v>3.600467973091547</v>
      </c>
      <c r="U327" s="3">
        <f t="shared" si="368"/>
        <v>2.7850678733031673</v>
      </c>
      <c r="V327" s="3">
        <f t="shared" si="369"/>
        <v>1.8320028216024635</v>
      </c>
      <c r="W327" s="3">
        <f t="shared" si="370"/>
        <v>2.2238184539683088</v>
      </c>
      <c r="X327" s="4">
        <f t="shared" si="371"/>
        <v>0.38461538461538458</v>
      </c>
      <c r="Y327" s="4">
        <f t="shared" si="372"/>
        <v>0.29411764705882354</v>
      </c>
      <c r="Z327" s="4">
        <f t="shared" si="373"/>
        <v>0.38022813688212931</v>
      </c>
      <c r="AA327" s="4">
        <f t="shared" si="374"/>
        <v>0.5780346820809249</v>
      </c>
      <c r="AB327" s="4">
        <f t="shared" si="375"/>
        <v>0.47619047619047616</v>
      </c>
      <c r="AC327" s="4">
        <f t="shared" si="376"/>
        <v>0.69230769230769229</v>
      </c>
      <c r="AD327" s="4">
        <f t="shared" si="377"/>
        <v>2.1901140684410647</v>
      </c>
      <c r="AE327" s="4">
        <f t="shared" si="378"/>
        <v>2.1923076923076925</v>
      </c>
      <c r="AF327" s="4">
        <f t="shared" si="379"/>
        <v>0.69011406844106471</v>
      </c>
      <c r="AG327" s="4">
        <f>IFERROR(AVERAGE(Tabela13[[#This Row],[V1]],Tabela13[[#This Row],[V2]]),"")</f>
        <v>1.4412108803743786</v>
      </c>
      <c r="AH327" s="4">
        <f>IFERROR(AVERAGE(Tabela13[[#This Row],[V1]],Tabela13[[#This Row],[V3]]),"")</f>
        <v>1.4423076923076925</v>
      </c>
      <c r="AI327" s="4">
        <f>IFERROR(AVERAGE(Tabela13[[#This Row],[V1]],Tabela13[[#This Row],[V4]]),"")</f>
        <v>0.6912108803743785</v>
      </c>
      <c r="AJ327" s="4">
        <f>IFERROR(AVERAGE(Tabela13[[#This Row],[V2]],Tabela13[[#This Row],[V1]]),"")</f>
        <v>1.4412108803743786</v>
      </c>
      <c r="AK327" s="4">
        <f>IFERROR(AVERAGE(Tabela13[[#This Row],[V2]],Tabela13[[#This Row],[V3]]),"")</f>
        <v>2.1912108803743786</v>
      </c>
      <c r="AL327" s="4">
        <f>IFERROR(AVERAGE(Tabela13[[#This Row],[V2]],Tabela13[[#This Row],[V4]]),"")</f>
        <v>1.4401140684410647</v>
      </c>
      <c r="AM327" s="4">
        <f>IFERROR(AVERAGE(Tabela13[[#This Row],[V3]],Tabela13[[#This Row],[V1]]),"")</f>
        <v>1.4423076923076925</v>
      </c>
      <c r="AN327" s="4">
        <f>IFERROR(AVERAGE(Tabela13[[#This Row],[V3]],Tabela13[[#This Row],[V2]]),"")</f>
        <v>2.1912108803743786</v>
      </c>
      <c r="AO327" s="4">
        <f>IFERROR(AVERAGE(Tabela13[[#This Row],[V3]],Tabela13[[#This Row],[V4]]),"")</f>
        <v>1.4412108803743786</v>
      </c>
      <c r="AP327" s="4">
        <f>IFERROR(AVERAGE(Tabela13[[#This Row],[V4]],Tabela13[[#This Row],[V1]]),"")</f>
        <v>0.6912108803743785</v>
      </c>
      <c r="AQ327" s="4">
        <f>IFERROR(AVERAGE(Tabela13[[#This Row],[V4]],Tabela13[[#This Row],[V2]]),"")</f>
        <v>1.4401140684410647</v>
      </c>
      <c r="AR327" s="4">
        <f>IFERROR(AVERAGE(Tabela13[[#This Row],[V4]],Tabela13[[#This Row],[V3]]),"")</f>
        <v>1.4412108803743786</v>
      </c>
      <c r="AS327" s="4">
        <f>_xlfn.STDEV.S(Tabela13[[#This Row],[V1]:[V2]])</f>
        <v>1.0591090454683558</v>
      </c>
      <c r="AT327" s="4">
        <f>_xlfn.STDEV.S(Tabela13[[#This Row],[V1]],Tabela13[[#This Row],[V3]])</f>
        <v>1.060660171779821</v>
      </c>
      <c r="AU327" s="4">
        <f>_xlfn.STDEV.S(Tabela13[[#This Row],[V1]],Tabela13[[#This Row],[V4]])</f>
        <v>1.5511263114650171E-3</v>
      </c>
      <c r="AV327" s="4">
        <f>_xlfn.STDEV.S(Tabela13[[#This Row],[V2]],Tabela13[[#This Row],[V1]])</f>
        <v>1.0591090454683558</v>
      </c>
      <c r="AW327" s="4">
        <f>_xlfn.STDEV.S(Tabela13[[#This Row],[V2]],Tabela13[[#This Row],[V3]])</f>
        <v>1.5511263114651743E-3</v>
      </c>
      <c r="AX327" s="4">
        <f>_xlfn.STDEV.S(Tabela13[[#This Row],[V42]],Tabela13[[#This Row],[V44]])</f>
        <v>2.1197692172481779</v>
      </c>
      <c r="AY327" s="4">
        <f>_xlfn.STDEV.S(Tabela13[[#This Row],[V3]],Tabela13[[#This Row],[V1]])</f>
        <v>1.060660171779821</v>
      </c>
      <c r="AZ327" s="4">
        <f>_xlfn.STDEV.S(Tabela13[[#This Row],[V3]],Tabela13[[#This Row],[V2]])</f>
        <v>1.5511263114651743E-3</v>
      </c>
      <c r="BA327" s="4">
        <f>_xlfn.STDEV.S(Tabela13[[#This Row],[V3]],Tabela13[[#This Row],[V4]])</f>
        <v>1.0622112980912861</v>
      </c>
      <c r="BB327" s="4">
        <f>_xlfn.STDEV.S(Tabela13[[#This Row],[V4]],Tabela13[[#This Row],[V1]])</f>
        <v>1.5511263114650171E-3</v>
      </c>
      <c r="BC327" s="4">
        <f>_xlfn.STDEV.S(Tabela13[[#This Row],[V4]],Tabela13[[#This Row],[V2]])</f>
        <v>1.060660171779821</v>
      </c>
      <c r="BD327" s="4">
        <f>_xlfn.STDEV.S(Tabela13[[#This Row],[V4]],Tabela13[[#This Row],[V3]])</f>
        <v>1.0622112980912861</v>
      </c>
      <c r="BE327" s="4">
        <f>Tabela13[[#This Row],[V17]]/Tabela13[[#This Row],[V5]]</f>
        <v>0.73487444473999153</v>
      </c>
      <c r="BF327" s="4">
        <f>Tabela13[[#This Row],[V18]]/Tabela13[[#This Row],[V6]]</f>
        <v>0.73539105243400915</v>
      </c>
      <c r="BG327" s="4">
        <f>Tabela13[[#This Row],[V19]]/Tabela13[[#This Row],[V7]]</f>
        <v>2.2440710288369379E-3</v>
      </c>
      <c r="BH327" s="4">
        <f>Tabela13[[#This Row],[V20]]/Tabela13[[#This Row],[V8]]</f>
        <v>0.73487444473999153</v>
      </c>
      <c r="BI327" s="4">
        <f>Tabela13[[#This Row],[V21]]/Tabela13[[#This Row],[V9]]</f>
        <v>7.0788545518729682E-4</v>
      </c>
      <c r="BJ327" s="4">
        <f>Tabela13[[#This Row],[V22]]/Tabela13[[#This Row],[V10]]</f>
        <v>1.4719453574555004</v>
      </c>
      <c r="BK327" s="4">
        <f>Tabela13[[#This Row],[V23]]/Tabela13[[#This Row],[V11]]</f>
        <v>0.73539105243400915</v>
      </c>
      <c r="BL327" s="4">
        <f>Tabela13[[#This Row],[V24]]/Tabela13[[#This Row],[V12]]</f>
        <v>7.0788545518729682E-4</v>
      </c>
      <c r="BM327" s="4">
        <f>Tabela13[[#This Row],[V25]]/Tabela13[[#This Row],[V13]]</f>
        <v>0.73702697679839813</v>
      </c>
      <c r="BN327" s="4">
        <f>Tabela13[[#This Row],[V26]]/Tabela13[[#This Row],[V14]]</f>
        <v>2.2440710288369379E-3</v>
      </c>
      <c r="BO327" s="4">
        <f>Tabela13[[#This Row],[V27]]/Tabela13[[#This Row],[V15]]</f>
        <v>0.73651122159232452</v>
      </c>
      <c r="BP327" s="4">
        <f>Tabela13[[#This Row],[V28]]/Tabela13[[#This Row],[V16]]</f>
        <v>0.73702697679839813</v>
      </c>
      <c r="BQ327" s="4">
        <f>Tabela13[[#This Row],[V1]]-Tabela13[[#This Row],[V2]]</f>
        <v>-1.4978063761333724</v>
      </c>
      <c r="BR327" s="4">
        <f>Tabela13[[#This Row],[V1]]-Tabela13[[#This Row],[V3]]</f>
        <v>-1.5000000000000002</v>
      </c>
      <c r="BS327" s="4">
        <f>Tabela13[[#This Row],[V1]]-Tabela13[[#This Row],[V4]]</f>
        <v>2.1936238666275809E-3</v>
      </c>
      <c r="BT327" s="4">
        <f>Tabela13[[#This Row],[V2]]-Tabela13[[#This Row],[V1]]</f>
        <v>1.4978063761333724</v>
      </c>
      <c r="BU327" s="4">
        <f>Tabela13[[#This Row],[V2]]-Tabela13[[#This Row],[V3]]</f>
        <v>-2.193623866627803E-3</v>
      </c>
      <c r="BV327" s="4">
        <f>Tabela13[[#This Row],[V2]]-Tabela13[[#This Row],[V4]]</f>
        <v>1.5</v>
      </c>
      <c r="BW327" s="4">
        <f>AVERAGE(Tabela13[[#This Row],[V41]],Tabela13[[#This Row],[V42]])</f>
        <v>-1.4989031880666863</v>
      </c>
      <c r="BX327" s="4">
        <f>AVERAGE(Tabela13[[#This Row],[V41]],Tabela13[[#This Row],[V43]])</f>
        <v>-0.74780637613337242</v>
      </c>
      <c r="BY327" s="4">
        <f>AVERAGE(Tabela13[[#This Row],[V41]],Tabela13[[#This Row],[V44]])</f>
        <v>0</v>
      </c>
      <c r="BZ327" s="4">
        <f>AVERAGE(Tabela13[[#This Row],[V41]],Tabela13[[#This Row],[V45]])</f>
        <v>-0.75000000000000011</v>
      </c>
      <c r="CA327" s="4">
        <f>AVERAGE(Tabela13[[#This Row],[V41]],Tabela13[[#This Row],[V46]])</f>
        <v>1.0968119333137905E-3</v>
      </c>
      <c r="CB327" s="4">
        <f>AVERAGE(Tabela13[[#This Row],[V42]],Tabela13[[#This Row],[V41]])</f>
        <v>-1.4989031880666863</v>
      </c>
      <c r="CC327" s="4">
        <f>AVERAGE(Tabela13[[#This Row],[V42]],Tabela13[[#This Row],[V43]])</f>
        <v>-0.74890318806668632</v>
      </c>
      <c r="CD327" s="4">
        <f>AVERAGE(Tabela13[[#This Row],[V42]],Tabela13[[#This Row],[V44]])</f>
        <v>-1.0968119333139015E-3</v>
      </c>
      <c r="CE327" s="4">
        <f>AVERAGE(Tabela13[[#This Row],[V42]],Tabela13[[#This Row],[V45]])</f>
        <v>-0.75109681193331401</v>
      </c>
      <c r="CF327" s="4">
        <f>AVERAGE(Tabela13[[#This Row],[V42]],Tabela13[[#This Row],[V46]])</f>
        <v>0</v>
      </c>
      <c r="CG327" s="4">
        <f>AVERAGE(Tabela13[[#This Row],[V43]],Tabela13[[#This Row],[V41]])</f>
        <v>-0.74780637613337242</v>
      </c>
      <c r="CH327" s="4">
        <f>AVERAGE(Tabela13[[#This Row],[V43]],Tabela13[[#This Row],[V42]])</f>
        <v>-0.74890318806668632</v>
      </c>
      <c r="CI327" s="4">
        <f>AVERAGE(Tabela13[[#This Row],[V43]],Tabela13[[#This Row],[V44]])</f>
        <v>0.75</v>
      </c>
      <c r="CJ327" s="4">
        <f>AVERAGE(Tabela13[[#This Row],[V43]],Tabela13[[#This Row],[V45]])</f>
        <v>-1.1102230246251565E-16</v>
      </c>
      <c r="CK327" s="4">
        <f>AVERAGE(Tabela13[[#This Row],[V43]],Tabela13[[#This Row],[V46]])</f>
        <v>0.75109681193331379</v>
      </c>
      <c r="CL327" s="4">
        <f>AVERAGE(Tabela13[[#This Row],[V44]],Tabela13[[#This Row],[V41]])</f>
        <v>0</v>
      </c>
      <c r="CM327" s="4">
        <f>AVERAGE(Tabela13[[#This Row],[V44]],Tabela13[[#This Row],[V42]])</f>
        <v>-1.0968119333139015E-3</v>
      </c>
      <c r="CN327" s="4">
        <f>AVERAGE(Tabela13[[#This Row],[V44]],Tabela13[[#This Row],[V43]])</f>
        <v>0.75</v>
      </c>
      <c r="CO327" s="4">
        <f>AVERAGE(Tabela13[[#This Row],[V44]],Tabela13[[#This Row],[V45]])</f>
        <v>0.74780637613337231</v>
      </c>
      <c r="CP327" s="4">
        <f>AVERAGE(Tabela13[[#This Row],[V44]],Tabela13[[#This Row],[V46]])</f>
        <v>1.4989031880666861</v>
      </c>
      <c r="CQ327" s="4">
        <f>AVERAGE(Tabela13[[#This Row],[V45]],Tabela13[[#This Row],[V41]])</f>
        <v>-0.75000000000000011</v>
      </c>
      <c r="CR327" s="4">
        <f>AVERAGE(Tabela13[[#This Row],[V45]],Tabela13[[#This Row],[V42]])</f>
        <v>-0.75109681193331401</v>
      </c>
      <c r="CS327" s="4">
        <f>AVERAGE(Tabela13[[#This Row],[V45]],Tabela13[[#This Row],[V43]])</f>
        <v>-1.1102230246251565E-16</v>
      </c>
      <c r="CT327" s="4">
        <f>AVERAGE(Tabela13[[#This Row],[V45]],Tabela13[[#This Row],[V44]])</f>
        <v>0.74780637613337231</v>
      </c>
      <c r="CU327" s="4">
        <f>AVERAGE(Tabela13[[#This Row],[V45]],Tabela13[[#This Row],[V46]])</f>
        <v>0.7489031880666861</v>
      </c>
      <c r="CV327" s="4">
        <f>AVERAGE(Tabela13[[#This Row],[V46]],Tabela13[[#This Row],[V41]])</f>
        <v>1.0968119333137905E-3</v>
      </c>
      <c r="CW327" s="4">
        <f>AVERAGE(Tabela13[[#This Row],[V46]],Tabela13[[#This Row],[V42]])</f>
        <v>0</v>
      </c>
      <c r="CX327" s="4">
        <f>AVERAGE(Tabela13[[#This Row],[V46]],Tabela13[[#This Row],[V43]])</f>
        <v>0.75109681193331379</v>
      </c>
      <c r="CY327" s="4">
        <f>AVERAGE(Tabela13[[#This Row],[V46]],Tabela13[[#This Row],[V44]])</f>
        <v>1.4989031880666861</v>
      </c>
      <c r="CZ327" s="4">
        <f>AVERAGE(Tabela13[[#This Row],[V46]],Tabela13[[#This Row],[V45]])</f>
        <v>0.7489031880666861</v>
      </c>
      <c r="DA327" s="3">
        <f>_xlfn.STDEV.S(Tabela13[[#This Row],[V41]],Tabela13[[#This Row],[V42]])</f>
        <v>1.5511263114651743E-3</v>
      </c>
      <c r="DB327" s="3">
        <f>_xlfn.STDEV.S(Tabela13[[#This Row],[V41]],Tabela13[[#This Row],[V43]])</f>
        <v>1.0606601717798212</v>
      </c>
      <c r="DC327" s="3">
        <f>_xlfn.STDEV.S(Tabela13[[#This Row],[V41]],Tabela13[[#This Row],[V44]])</f>
        <v>2.1182180909367125</v>
      </c>
      <c r="DD327" s="3">
        <f>_xlfn.STDEV.S(Tabela13[[#This Row],[V41]],Tabela13[[#This Row],[V45]])</f>
        <v>1.0575579191568911</v>
      </c>
      <c r="DE327" s="3">
        <f>_xlfn.STDEV.S(Tabela13[[#This Row],[V41]],Tabela13[[#This Row],[V46]])</f>
        <v>2.1197692172481775</v>
      </c>
      <c r="DF327" s="3">
        <f>_xlfn.STDEV.S(Tabela13[[#This Row],[V42]],Tabela13[[#This Row],[V41]])</f>
        <v>1.5511263114651743E-3</v>
      </c>
      <c r="DG327" s="3">
        <f>_xlfn.STDEV.S(Tabela13[[#This Row],[V42]],Tabela13[[#This Row],[V43]])</f>
        <v>1.0622112980912866</v>
      </c>
      <c r="DH327" s="3">
        <f>_xlfn.STDEV.S(Tabela13[[#This Row],[V42]],Tabela13[[#This Row],[V44]])</f>
        <v>2.1197692172481779</v>
      </c>
      <c r="DI327" s="3">
        <f>_xlfn.STDEV.S(Tabela13[[#This Row],[V42]],Tabela13[[#This Row],[V45]])</f>
        <v>1.0591090454683563</v>
      </c>
      <c r="DJ327" s="3">
        <f>_xlfn.STDEV.S(Tabela13[[#This Row],[V42]],Tabela13[[#This Row],[V46]])</f>
        <v>2.1213203435596428</v>
      </c>
      <c r="DK327" s="3">
        <f>_xlfn.STDEV.S(Tabela13[[#This Row],[V43]],Tabela13[[#This Row],[V41]])</f>
        <v>1.0606601717798212</v>
      </c>
      <c r="DL327" s="3">
        <f>_xlfn.STDEV.S(Tabela13[[#This Row],[V43]],Tabela13[[#This Row],[V42]])</f>
        <v>1.0622112980912866</v>
      </c>
      <c r="DM327" s="3">
        <f>_xlfn.STDEV.S(Tabela13[[#This Row],[V43]],Tabela13[[#This Row],[V44]])</f>
        <v>1.0575579191568913</v>
      </c>
      <c r="DN327" s="3">
        <f>_xlfn.STDEV.S(Tabela13[[#This Row],[V43]],Tabela13[[#This Row],[V45]])</f>
        <v>3.1022526229301912E-3</v>
      </c>
      <c r="DO327" s="3">
        <f>_xlfn.STDEV.S(Tabela13[[#This Row],[V43]],Tabela13[[#This Row],[V46]])</f>
        <v>1.0591090454683563</v>
      </c>
      <c r="DP327" s="3">
        <f>_xlfn.STDEV.S(Tabela13[[#This Row],[V44]],Tabela13[[#This Row],[V41]])</f>
        <v>2.1182180909367125</v>
      </c>
      <c r="DQ327" s="3">
        <f>_xlfn.STDEV.S(Tabela13[[#This Row],[V44]],Tabela13[[#This Row],[V42]])</f>
        <v>2.1197692172481779</v>
      </c>
      <c r="DR327" s="3">
        <f>_xlfn.STDEV.S(Tabela13[[#This Row],[V44]],Tabela13[[#This Row],[V43]])</f>
        <v>1.0575579191568913</v>
      </c>
      <c r="DS327" s="3">
        <f>_xlfn.STDEV.S(Tabela13[[#This Row],[V44]],Tabela13[[#This Row],[V45]])</f>
        <v>1.0606601717798214</v>
      </c>
      <c r="DT327" s="3">
        <f>_xlfn.STDEV.S(Tabela13[[#This Row],[V44]],Tabela13[[#This Row],[V46]])</f>
        <v>1.5511263114650171E-3</v>
      </c>
      <c r="DU327" s="3">
        <f>_xlfn.STDEV.S(Tabela13[[#This Row],[V45]],Tabela13[[#This Row],[V41]])</f>
        <v>1.0575579191568911</v>
      </c>
      <c r="DV327" s="3">
        <f>_xlfn.STDEV.S(Tabela13[[#This Row],[V45]],Tabela13[[#This Row],[V42]])</f>
        <v>1.0591090454683563</v>
      </c>
      <c r="DW327" s="3">
        <f>_xlfn.STDEV.S(Tabela13[[#This Row],[V45]],Tabela13[[#This Row],[V43]])</f>
        <v>3.1022526229301912E-3</v>
      </c>
      <c r="DX327" s="3">
        <f>_xlfn.STDEV.S(Tabela13[[#This Row],[V45]],Tabela13[[#This Row],[V44]])</f>
        <v>1.0606601717798214</v>
      </c>
      <c r="DY327" s="3">
        <f>_xlfn.STDEV.S(Tabela13[[#This Row],[V45]],Tabela13[[#This Row],[V46]])</f>
        <v>1.0622112980912863</v>
      </c>
      <c r="DZ327" s="3">
        <f>_xlfn.STDEV.S(Tabela13[[#This Row],[V46]],Tabela13[[#This Row],[V41]])</f>
        <v>2.1197692172481775</v>
      </c>
      <c r="EA327" s="3">
        <f>_xlfn.STDEV.S(Tabela13[[#This Row],[V46]],Tabela13[[#This Row],[V42]])</f>
        <v>2.1213203435596428</v>
      </c>
      <c r="EB327" s="3">
        <f>_xlfn.STDEV.S(Tabela13[[#This Row],[V46]],Tabela13[[#This Row],[V43]])</f>
        <v>1.0591090454683563</v>
      </c>
      <c r="EC327" s="3">
        <f>_xlfn.STDEV.S(Tabela13[[#This Row],[V46]],Tabela13[[#This Row],[V44]])</f>
        <v>1.5511263114650171E-3</v>
      </c>
      <c r="ED327" s="3">
        <f>_xlfn.STDEV.S(Tabela13[[#This Row],[V46]],Tabela13[[#This Row],[V45]])</f>
        <v>1.0622112980912863</v>
      </c>
      <c r="EE327" s="3">
        <f t="shared" si="380"/>
        <v>-1.0348408915360613E-3</v>
      </c>
      <c r="EF327" s="3">
        <f t="shared" si="381"/>
        <v>-1.4183620327819335</v>
      </c>
      <c r="EG327" s="3" t="str">
        <f t="shared" si="382"/>
        <v/>
      </c>
      <c r="EH327" s="3">
        <f t="shared" si="383"/>
        <v>-1.4100772255425214</v>
      </c>
      <c r="EI327" s="3">
        <f t="shared" si="384"/>
        <v>1932.6642543391492</v>
      </c>
      <c r="EJ327" s="3">
        <f t="shared" si="385"/>
        <v>-1.0348408915360613E-3</v>
      </c>
      <c r="EK327" s="3">
        <f t="shared" si="386"/>
        <v>-1.4183559571076383</v>
      </c>
      <c r="EL327" s="3">
        <f t="shared" si="387"/>
        <v>-1932.6642543389539</v>
      </c>
      <c r="EM327" s="3">
        <f t="shared" si="388"/>
        <v>-1.4100832657540145</v>
      </c>
      <c r="EN327" s="3" t="str">
        <f t="shared" si="389"/>
        <v/>
      </c>
      <c r="EO327" s="3">
        <f t="shared" si="390"/>
        <v>-1.4183620327819335</v>
      </c>
      <c r="EP327" s="3">
        <f t="shared" si="391"/>
        <v>-1.4183559571076383</v>
      </c>
      <c r="EQ327" s="3">
        <f t="shared" si="392"/>
        <v>1.4100772255425218</v>
      </c>
      <c r="ER327" s="3">
        <f t="shared" si="393"/>
        <v>-27942607513275.105</v>
      </c>
      <c r="ES327" s="3" t="str">
        <f t="shared" si="394"/>
        <v/>
      </c>
      <c r="ET327" s="3" t="str">
        <f t="shared" si="395"/>
        <v/>
      </c>
      <c r="EU327" s="3" t="str">
        <f t="shared" si="396"/>
        <v/>
      </c>
      <c r="EV327" s="3">
        <f t="shared" si="397"/>
        <v>1.4100772255425218</v>
      </c>
      <c r="EW327" s="3">
        <f t="shared" si="398"/>
        <v>1.418362032781934</v>
      </c>
      <c r="EX327" s="3">
        <f t="shared" si="399"/>
        <v>1.0348408915359566E-3</v>
      </c>
      <c r="EY327" s="3">
        <f t="shared" si="400"/>
        <v>-1.4100772255425214</v>
      </c>
      <c r="EZ327" s="3">
        <f t="shared" si="401"/>
        <v>-1.4100832657540145</v>
      </c>
      <c r="FA327" s="3">
        <f t="shared" si="402"/>
        <v>-27942607513275.105</v>
      </c>
      <c r="FB327" s="3">
        <f t="shared" si="403"/>
        <v>1.418362032781934</v>
      </c>
      <c r="FC327" s="3">
        <f t="shared" si="404"/>
        <v>1.4183559571076385</v>
      </c>
      <c r="FD327" s="3">
        <f t="shared" si="405"/>
        <v>1932.6642543391492</v>
      </c>
      <c r="FE327" s="3" t="str">
        <f t="shared" si="406"/>
        <v/>
      </c>
      <c r="FF327" s="3">
        <f t="shared" si="407"/>
        <v>1.410083265754015</v>
      </c>
      <c r="FG327" s="3">
        <f t="shared" si="408"/>
        <v>1.0348408915359566E-3</v>
      </c>
      <c r="FH327" s="3">
        <f t="shared" si="409"/>
        <v>1.4183559571076385</v>
      </c>
      <c r="FI327" s="4">
        <f t="shared" si="410"/>
        <v>0.38022813688212931</v>
      </c>
      <c r="FJ327" s="4">
        <f t="shared" si="411"/>
        <v>1.5384615384615383</v>
      </c>
      <c r="FK327" s="4">
        <f t="shared" si="412"/>
        <v>1.3673436230706744</v>
      </c>
      <c r="FL327" s="4">
        <f t="shared" si="413"/>
        <v>1.3549147034930951</v>
      </c>
      <c r="FM327" s="4">
        <f>Tabela13[[#This Row],[V139]]-Tabela13[[#This Row],[V140]]</f>
        <v>1.24289195775793E-2</v>
      </c>
      <c r="FN327" s="4">
        <f>Tabela13[[#This Row],[V1]]-Tabela13[[#This Row],[V2]]/2</f>
        <v>-0.40274934191284006</v>
      </c>
      <c r="FO327" s="4">
        <f>Tabela13[[#This Row],[V1]]-Tabela13[[#This Row],[V3]]/2</f>
        <v>-0.40384615384615397</v>
      </c>
      <c r="FP327" s="4">
        <f>Tabela13[[#This Row],[V1]]-Tabela13[[#This Row],[V4]]/2</f>
        <v>0.34725065808715994</v>
      </c>
      <c r="FQ327" s="4">
        <f>Tabela13[[#This Row],[V2]]-Tabela13[[#This Row],[V1]]/2</f>
        <v>1.8439602222872185</v>
      </c>
      <c r="FR327" s="4">
        <f>Tabela13[[#This Row],[V2]]-Tabela13[[#This Row],[V3]]/2</f>
        <v>1.0939602222872185</v>
      </c>
      <c r="FS327" s="4">
        <f>Tabela13[[#This Row],[V2]]-Tabela13[[#This Row],[V4]]/2</f>
        <v>1.8450570342205324</v>
      </c>
      <c r="FT327" s="4">
        <f t="shared" si="414"/>
        <v>-0.38287425016187593</v>
      </c>
      <c r="FU327" s="4">
        <f t="shared" si="415"/>
        <v>-0.38381762328856889</v>
      </c>
      <c r="FV327" s="4">
        <f t="shared" si="416"/>
        <v>0.33422342044469711</v>
      </c>
      <c r="FW327" s="4">
        <f t="shared" si="417"/>
        <v>1.073875501862148</v>
      </c>
      <c r="FX327" s="4">
        <f t="shared" si="418"/>
        <v>0.83024010187177755</v>
      </c>
      <c r="FY327" s="4">
        <f t="shared" si="419"/>
        <v>1.0741246520542997</v>
      </c>
      <c r="FZ327" s="4">
        <f t="shared" si="420"/>
        <v>-68.91736502913767</v>
      </c>
      <c r="GA327" s="4">
        <f t="shared" si="421"/>
        <v>-69.0871721919424</v>
      </c>
      <c r="GB327" s="4">
        <f t="shared" si="422"/>
        <v>60.160215680045475</v>
      </c>
      <c r="GC327" s="4">
        <f t="shared" si="423"/>
        <v>193.29759033518664</v>
      </c>
      <c r="GD327" s="4">
        <f t="shared" si="424"/>
        <v>149.44321833691995</v>
      </c>
      <c r="GE327" s="4">
        <f t="shared" si="425"/>
        <v>193.34243736977393</v>
      </c>
      <c r="GF327" s="4">
        <f>Tabela13[[#This Row],[V1]]-Tabela13[[#This Row],[V2]]/Tabela13[[#This Row],[V2]]</f>
        <v>-0.30769230769230771</v>
      </c>
      <c r="GG327" s="4">
        <f>Tabela13[[#This Row],[V1]]-Tabela13[[#This Row],[V3]]/Tabela13[[#This Row],[V3]]</f>
        <v>-0.30769230769230771</v>
      </c>
      <c r="GH327" s="4">
        <f>Tabela13[[#This Row],[V1]]-Tabela13[[#This Row],[V4]]/Tabela13[[#This Row],[V4]]</f>
        <v>-0.30769230769230771</v>
      </c>
      <c r="GI327" s="4">
        <f>Tabela13[[#This Row],[V2]]-Tabela13[[#This Row],[V1]]/Tabela13[[#This Row],[V1]]</f>
        <v>1.1901140684410647</v>
      </c>
      <c r="GJ327" s="4">
        <f>Tabela13[[#This Row],[V2]]-Tabela13[[#This Row],[V3]]/Tabela13[[#This Row],[V3]]</f>
        <v>1.1901140684410647</v>
      </c>
      <c r="GK327" s="4">
        <f>Tabela13[[#This Row],[V2]]-Tabela13[[#This Row],[V4]]/Tabela13[[#This Row],[V4]]</f>
        <v>1.1901140684410647</v>
      </c>
      <c r="GL327" s="4">
        <f t="shared" si="426"/>
        <v>0.86602632985101724</v>
      </c>
      <c r="GM327" s="4">
        <f t="shared" si="427"/>
        <v>1.4412108803743786</v>
      </c>
      <c r="GN327" s="4">
        <f t="shared" si="428"/>
        <v>0.60090188163584524</v>
      </c>
      <c r="GO327" s="3">
        <f t="shared" si="429"/>
        <v>0</v>
      </c>
      <c r="GP327" s="3">
        <v>100</v>
      </c>
      <c r="GQ327" s="3">
        <f t="shared" si="430"/>
        <v>-1</v>
      </c>
      <c r="GR327" s="3">
        <f t="shared" si="431"/>
        <v>-100</v>
      </c>
      <c r="GS327" s="34">
        <f>COUNTIF($D$2:D326,Tabela13[[#This Row],[HomeTeam]])</f>
        <v>16</v>
      </c>
      <c r="GT327" s="34">
        <f>COUNTIF($E$2:E326,Tabela13[[#This Row],[AwayTeam]])</f>
        <v>16</v>
      </c>
      <c r="GU327" s="3">
        <f>IFERROR(AVERAGEIFS($AD$2:AD326,$D$2:D326,Tabela13[[#This Row],[HomeTeam]],$GS$2:GS326,"&gt;="&amp;Tabela13[[#This Row],[Contagem_H]]-5),"")</f>
        <v>2.4346223711507604</v>
      </c>
      <c r="GV327" s="3">
        <f>IFERROR(AVERAGEIFS($G$2:G326,$E$2:E326,Tabela13[[#This Row],[AwayTeam]],$GT$2:GT326,"&gt;="&amp;Tabela13[[#This Row],[Contagem_A]]-5),"")</f>
        <v>1</v>
      </c>
      <c r="GW327" s="3">
        <f>IFERROR(AVERAGEIFS($GQ$2:GQ326,$D$2:D326,Tabela13[[#This Row],[HomeTeam]],$GS$2:GS326,"&gt;="&amp;Tabela13[[#This Row],[Contagem_H]]-5),"")</f>
        <v>-1</v>
      </c>
    </row>
    <row r="328" spans="1:205" x14ac:dyDescent="0.25">
      <c r="A328" t="s">
        <v>127</v>
      </c>
      <c r="B328" t="s">
        <v>254</v>
      </c>
      <c r="C328" t="s">
        <v>162</v>
      </c>
      <c r="D328" t="s">
        <v>26</v>
      </c>
      <c r="E328" t="s">
        <v>12</v>
      </c>
      <c r="F328" s="3">
        <v>0</v>
      </c>
      <c r="G328" s="3">
        <v>2</v>
      </c>
      <c r="H328" s="3" t="str">
        <f t="shared" si="432"/>
        <v>A</v>
      </c>
      <c r="I328" s="3">
        <v>11</v>
      </c>
      <c r="J328" s="3">
        <v>6</v>
      </c>
      <c r="K328" s="3">
        <v>1.22</v>
      </c>
      <c r="L328" s="3">
        <v>1.57</v>
      </c>
      <c r="M328" s="3">
        <v>2.38</v>
      </c>
      <c r="N328" s="3">
        <f t="shared" si="361"/>
        <v>2</v>
      </c>
      <c r="O328" s="3">
        <f t="shared" si="362"/>
        <v>0</v>
      </c>
      <c r="P328" s="3">
        <f t="shared" si="363"/>
        <v>3</v>
      </c>
      <c r="Q328" s="3">
        <f t="shared" si="364"/>
        <v>7.7247888723298574E-2</v>
      </c>
      <c r="R328" s="3">
        <f t="shared" si="365"/>
        <v>5.7110742386126456E-2</v>
      </c>
      <c r="S328" s="3">
        <f t="shared" si="366"/>
        <v>11.849726775956285</v>
      </c>
      <c r="T328" s="3">
        <f t="shared" si="367"/>
        <v>6.4634873323397919</v>
      </c>
      <c r="U328" s="3">
        <f t="shared" si="368"/>
        <v>1.3142424242424242</v>
      </c>
      <c r="V328" s="3">
        <f t="shared" si="369"/>
        <v>1.6912791852955789</v>
      </c>
      <c r="W328" s="3">
        <f t="shared" si="370"/>
        <v>2.5638499751614505</v>
      </c>
      <c r="X328" s="4">
        <f t="shared" si="371"/>
        <v>9.0909090909090912E-2</v>
      </c>
      <c r="Y328" s="4">
        <f t="shared" si="372"/>
        <v>0.16666666666666666</v>
      </c>
      <c r="Z328" s="4">
        <f t="shared" si="373"/>
        <v>0.81967213114754101</v>
      </c>
      <c r="AA328" s="4">
        <f t="shared" si="374"/>
        <v>0.63694267515923564</v>
      </c>
      <c r="AB328" s="4">
        <f t="shared" si="375"/>
        <v>0.42016806722689076</v>
      </c>
      <c r="AC328" s="4">
        <f t="shared" si="376"/>
        <v>4.5454545454545456E-2</v>
      </c>
      <c r="AD328" s="4">
        <f t="shared" si="377"/>
        <v>1.4098360655737705</v>
      </c>
      <c r="AE328" s="4">
        <f t="shared" si="378"/>
        <v>1.0454545454545454</v>
      </c>
      <c r="AF328" s="4">
        <f t="shared" si="379"/>
        <v>0.4098360655737705</v>
      </c>
      <c r="AG328" s="4">
        <f>IFERROR(AVERAGE(Tabela13[[#This Row],[V1]],Tabela13[[#This Row],[V2]]),"")</f>
        <v>0.72764530551415796</v>
      </c>
      <c r="AH328" s="4">
        <f>IFERROR(AVERAGE(Tabela13[[#This Row],[V1]],Tabela13[[#This Row],[V3]]),"")</f>
        <v>0.54545454545454541</v>
      </c>
      <c r="AI328" s="4">
        <f>IFERROR(AVERAGE(Tabela13[[#This Row],[V1]],Tabela13[[#This Row],[V4]]),"")</f>
        <v>0.22764530551415799</v>
      </c>
      <c r="AJ328" s="4">
        <f>IFERROR(AVERAGE(Tabela13[[#This Row],[V2]],Tabela13[[#This Row],[V1]]),"")</f>
        <v>0.72764530551415796</v>
      </c>
      <c r="AK328" s="4">
        <f>IFERROR(AVERAGE(Tabela13[[#This Row],[V2]],Tabela13[[#This Row],[V3]]),"")</f>
        <v>1.2276453055141578</v>
      </c>
      <c r="AL328" s="4">
        <f>IFERROR(AVERAGE(Tabela13[[#This Row],[V2]],Tabela13[[#This Row],[V4]]),"")</f>
        <v>0.9098360655737705</v>
      </c>
      <c r="AM328" s="4">
        <f>IFERROR(AVERAGE(Tabela13[[#This Row],[V3]],Tabela13[[#This Row],[V1]]),"")</f>
        <v>0.54545454545454541</v>
      </c>
      <c r="AN328" s="4">
        <f>IFERROR(AVERAGE(Tabela13[[#This Row],[V3]],Tabela13[[#This Row],[V2]]),"")</f>
        <v>1.2276453055141578</v>
      </c>
      <c r="AO328" s="4">
        <f>IFERROR(AVERAGE(Tabela13[[#This Row],[V3]],Tabela13[[#This Row],[V4]]),"")</f>
        <v>0.72764530551415796</v>
      </c>
      <c r="AP328" s="4">
        <f>IFERROR(AVERAGE(Tabela13[[#This Row],[V4]],Tabela13[[#This Row],[V1]]),"")</f>
        <v>0.22764530551415799</v>
      </c>
      <c r="AQ328" s="4">
        <f>IFERROR(AVERAGE(Tabela13[[#This Row],[V4]],Tabela13[[#This Row],[V2]]),"")</f>
        <v>0.9098360655737705</v>
      </c>
      <c r="AR328" s="4">
        <f>IFERROR(AVERAGE(Tabela13[[#This Row],[V4]],Tabela13[[#This Row],[V3]]),"")</f>
        <v>0.72764530551415796</v>
      </c>
      <c r="AS328" s="4">
        <f>_xlfn.STDEV.S(Tabela13[[#This Row],[V1]:[V2]])</f>
        <v>0.96476342500191403</v>
      </c>
      <c r="AT328" s="4">
        <f>_xlfn.STDEV.S(Tabela13[[#This Row],[V1]],Tabela13[[#This Row],[V3]])</f>
        <v>0.70710678118654746</v>
      </c>
      <c r="AU328" s="4">
        <f>_xlfn.STDEV.S(Tabela13[[#This Row],[V1]],Tabela13[[#This Row],[V4]])</f>
        <v>0.2576566438153664</v>
      </c>
      <c r="AV328" s="4">
        <f>_xlfn.STDEV.S(Tabela13[[#This Row],[V2]],Tabela13[[#This Row],[V1]])</f>
        <v>0.96476342500191403</v>
      </c>
      <c r="AW328" s="4">
        <f>_xlfn.STDEV.S(Tabela13[[#This Row],[V2]],Tabela13[[#This Row],[V3]])</f>
        <v>0.25765664381536696</v>
      </c>
      <c r="AX328" s="4">
        <f>_xlfn.STDEV.S(Tabela13[[#This Row],[V42]],Tabela13[[#This Row],[V44]])</f>
        <v>1.6718702061884616</v>
      </c>
      <c r="AY328" s="4">
        <f>_xlfn.STDEV.S(Tabela13[[#This Row],[V3]],Tabela13[[#This Row],[V1]])</f>
        <v>0.70710678118654746</v>
      </c>
      <c r="AZ328" s="4">
        <f>_xlfn.STDEV.S(Tabela13[[#This Row],[V3]],Tabela13[[#This Row],[V2]])</f>
        <v>0.25765664381536696</v>
      </c>
      <c r="BA328" s="4">
        <f>_xlfn.STDEV.S(Tabela13[[#This Row],[V3]],Tabela13[[#This Row],[V4]])</f>
        <v>0.44945013737118111</v>
      </c>
      <c r="BB328" s="4">
        <f>_xlfn.STDEV.S(Tabela13[[#This Row],[V4]],Tabela13[[#This Row],[V1]])</f>
        <v>0.2576566438153664</v>
      </c>
      <c r="BC328" s="4">
        <f>_xlfn.STDEV.S(Tabela13[[#This Row],[V4]],Tabela13[[#This Row],[V2]])</f>
        <v>0.70710678118654757</v>
      </c>
      <c r="BD328" s="4">
        <f>_xlfn.STDEV.S(Tabela13[[#This Row],[V4]],Tabela13[[#This Row],[V3]])</f>
        <v>0.44945013737118111</v>
      </c>
      <c r="BE328" s="4">
        <f>Tabela13[[#This Row],[V17]]/Tabela13[[#This Row],[V5]]</f>
        <v>1.3258704724552675</v>
      </c>
      <c r="BF328" s="4">
        <f>Tabela13[[#This Row],[V18]]/Tabela13[[#This Row],[V6]]</f>
        <v>1.2963624321753371</v>
      </c>
      <c r="BG328" s="4">
        <f>Tabela13[[#This Row],[V19]]/Tabela13[[#This Row],[V7]]</f>
        <v>1.1318337675948338</v>
      </c>
      <c r="BH328" s="4">
        <f>Tabela13[[#This Row],[V20]]/Tabela13[[#This Row],[V8]]</f>
        <v>1.3258704724552675</v>
      </c>
      <c r="BI328" s="4">
        <f>Tabela13[[#This Row],[V21]]/Tabela13[[#This Row],[V9]]</f>
        <v>0.20987873505324584</v>
      </c>
      <c r="BJ328" s="4">
        <f>Tabela13[[#This Row],[V22]]/Tabela13[[#This Row],[V10]]</f>
        <v>1.8375510374323631</v>
      </c>
      <c r="BK328" s="4">
        <f>Tabela13[[#This Row],[V23]]/Tabela13[[#This Row],[V11]]</f>
        <v>1.2963624321753371</v>
      </c>
      <c r="BL328" s="4">
        <f>Tabela13[[#This Row],[V24]]/Tabela13[[#This Row],[V12]]</f>
        <v>0.20987873505324584</v>
      </c>
      <c r="BM328" s="4">
        <f>Tabela13[[#This Row],[V25]]/Tabela13[[#This Row],[V13]]</f>
        <v>0.61767750573694324</v>
      </c>
      <c r="BN328" s="4">
        <f>Tabela13[[#This Row],[V26]]/Tabela13[[#This Row],[V14]]</f>
        <v>1.1318337675948338</v>
      </c>
      <c r="BO328" s="4">
        <f>Tabela13[[#This Row],[V27]]/Tabela13[[#This Row],[V15]]</f>
        <v>0.77718042616899818</v>
      </c>
      <c r="BP328" s="4">
        <f>Tabela13[[#This Row],[V28]]/Tabela13[[#This Row],[V16]]</f>
        <v>0.61767750573694324</v>
      </c>
      <c r="BQ328" s="4">
        <f>Tabela13[[#This Row],[V1]]-Tabela13[[#This Row],[V2]]</f>
        <v>-1.3643815201192251</v>
      </c>
      <c r="BR328" s="4">
        <f>Tabela13[[#This Row],[V1]]-Tabela13[[#This Row],[V3]]</f>
        <v>-1</v>
      </c>
      <c r="BS328" s="4">
        <f>Tabela13[[#This Row],[V1]]-Tabela13[[#This Row],[V4]]</f>
        <v>-0.36438152011922503</v>
      </c>
      <c r="BT328" s="4">
        <f>Tabela13[[#This Row],[V2]]-Tabela13[[#This Row],[V1]]</f>
        <v>1.3643815201192251</v>
      </c>
      <c r="BU328" s="4">
        <f>Tabela13[[#This Row],[V2]]-Tabela13[[#This Row],[V3]]</f>
        <v>0.36438152011922509</v>
      </c>
      <c r="BV328" s="4">
        <f>Tabela13[[#This Row],[V2]]-Tabela13[[#This Row],[V4]]</f>
        <v>1</v>
      </c>
      <c r="BW328" s="4">
        <f>AVERAGE(Tabela13[[#This Row],[V41]],Tabela13[[#This Row],[V42]])</f>
        <v>-1.1821907600596124</v>
      </c>
      <c r="BX328" s="4">
        <f>AVERAGE(Tabela13[[#This Row],[V41]],Tabela13[[#This Row],[V43]])</f>
        <v>-0.86438152011922509</v>
      </c>
      <c r="BY328" s="4">
        <f>AVERAGE(Tabela13[[#This Row],[V41]],Tabela13[[#This Row],[V44]])</f>
        <v>0</v>
      </c>
      <c r="BZ328" s="4">
        <f>AVERAGE(Tabela13[[#This Row],[V41]],Tabela13[[#This Row],[V45]])</f>
        <v>-0.5</v>
      </c>
      <c r="CA328" s="4">
        <f>AVERAGE(Tabela13[[#This Row],[V41]],Tabela13[[#This Row],[V46]])</f>
        <v>-0.18219076005961254</v>
      </c>
      <c r="CB328" s="4">
        <f>AVERAGE(Tabela13[[#This Row],[V42]],Tabela13[[#This Row],[V41]])</f>
        <v>-1.1821907600596124</v>
      </c>
      <c r="CC328" s="4">
        <f>AVERAGE(Tabela13[[#This Row],[V42]],Tabela13[[#This Row],[V43]])</f>
        <v>-0.68219076005961254</v>
      </c>
      <c r="CD328" s="4">
        <f>AVERAGE(Tabela13[[#This Row],[V42]],Tabela13[[#This Row],[V44]])</f>
        <v>0.18219076005961254</v>
      </c>
      <c r="CE328" s="4">
        <f>AVERAGE(Tabela13[[#This Row],[V42]],Tabela13[[#This Row],[V45]])</f>
        <v>-0.31780923994038746</v>
      </c>
      <c r="CF328" s="4">
        <f>AVERAGE(Tabela13[[#This Row],[V42]],Tabela13[[#This Row],[V46]])</f>
        <v>0</v>
      </c>
      <c r="CG328" s="4">
        <f>AVERAGE(Tabela13[[#This Row],[V43]],Tabela13[[#This Row],[V41]])</f>
        <v>-0.86438152011922509</v>
      </c>
      <c r="CH328" s="4">
        <f>AVERAGE(Tabela13[[#This Row],[V43]],Tabela13[[#This Row],[V42]])</f>
        <v>-0.68219076005961254</v>
      </c>
      <c r="CI328" s="4">
        <f>AVERAGE(Tabela13[[#This Row],[V43]],Tabela13[[#This Row],[V44]])</f>
        <v>0.5</v>
      </c>
      <c r="CJ328" s="4">
        <f>AVERAGE(Tabela13[[#This Row],[V43]],Tabela13[[#This Row],[V45]])</f>
        <v>0</v>
      </c>
      <c r="CK328" s="4">
        <f>AVERAGE(Tabela13[[#This Row],[V43]],Tabela13[[#This Row],[V46]])</f>
        <v>0.31780923994038746</v>
      </c>
      <c r="CL328" s="4">
        <f>AVERAGE(Tabela13[[#This Row],[V44]],Tabela13[[#This Row],[V41]])</f>
        <v>0</v>
      </c>
      <c r="CM328" s="4">
        <f>AVERAGE(Tabela13[[#This Row],[V44]],Tabela13[[#This Row],[V42]])</f>
        <v>0.18219076005961254</v>
      </c>
      <c r="CN328" s="4">
        <f>AVERAGE(Tabela13[[#This Row],[V44]],Tabela13[[#This Row],[V43]])</f>
        <v>0.5</v>
      </c>
      <c r="CO328" s="4">
        <f>AVERAGE(Tabela13[[#This Row],[V44]],Tabela13[[#This Row],[V45]])</f>
        <v>0.86438152011922509</v>
      </c>
      <c r="CP328" s="4">
        <f>AVERAGE(Tabela13[[#This Row],[V44]],Tabela13[[#This Row],[V46]])</f>
        <v>1.1821907600596124</v>
      </c>
      <c r="CQ328" s="4">
        <f>AVERAGE(Tabela13[[#This Row],[V45]],Tabela13[[#This Row],[V41]])</f>
        <v>-0.5</v>
      </c>
      <c r="CR328" s="4">
        <f>AVERAGE(Tabela13[[#This Row],[V45]],Tabela13[[#This Row],[V42]])</f>
        <v>-0.31780923994038746</v>
      </c>
      <c r="CS328" s="4">
        <f>AVERAGE(Tabela13[[#This Row],[V45]],Tabela13[[#This Row],[V43]])</f>
        <v>0</v>
      </c>
      <c r="CT328" s="4">
        <f>AVERAGE(Tabela13[[#This Row],[V45]],Tabela13[[#This Row],[V44]])</f>
        <v>0.86438152011922509</v>
      </c>
      <c r="CU328" s="4">
        <f>AVERAGE(Tabela13[[#This Row],[V45]],Tabela13[[#This Row],[V46]])</f>
        <v>0.68219076005961254</v>
      </c>
      <c r="CV328" s="4">
        <f>AVERAGE(Tabela13[[#This Row],[V46]],Tabela13[[#This Row],[V41]])</f>
        <v>-0.18219076005961254</v>
      </c>
      <c r="CW328" s="4">
        <f>AVERAGE(Tabela13[[#This Row],[V46]],Tabela13[[#This Row],[V42]])</f>
        <v>0</v>
      </c>
      <c r="CX328" s="4">
        <f>AVERAGE(Tabela13[[#This Row],[V46]],Tabela13[[#This Row],[V43]])</f>
        <v>0.31780923994038746</v>
      </c>
      <c r="CY328" s="4">
        <f>AVERAGE(Tabela13[[#This Row],[V46]],Tabela13[[#This Row],[V44]])</f>
        <v>1.1821907600596124</v>
      </c>
      <c r="CZ328" s="4">
        <f>AVERAGE(Tabela13[[#This Row],[V46]],Tabela13[[#This Row],[V45]])</f>
        <v>0.68219076005961254</v>
      </c>
      <c r="DA328" s="3">
        <f>_xlfn.STDEV.S(Tabela13[[#This Row],[V41]],Tabela13[[#This Row],[V42]])</f>
        <v>0.25765664381536779</v>
      </c>
      <c r="DB328" s="3">
        <f>_xlfn.STDEV.S(Tabela13[[#This Row],[V41]],Tabela13[[#This Row],[V43]])</f>
        <v>0.70710678118654757</v>
      </c>
      <c r="DC328" s="3">
        <f>_xlfn.STDEV.S(Tabela13[[#This Row],[V41]],Tabela13[[#This Row],[V44]])</f>
        <v>1.9295268500038281</v>
      </c>
      <c r="DD328" s="3">
        <f>_xlfn.STDEV.S(Tabela13[[#This Row],[V41]],Tabela13[[#This Row],[V45]])</f>
        <v>1.2224200688172804</v>
      </c>
      <c r="DE328" s="3">
        <f>_xlfn.STDEV.S(Tabela13[[#This Row],[V41]],Tabela13[[#This Row],[V46]])</f>
        <v>1.6718702061884616</v>
      </c>
      <c r="DF328" s="3">
        <f>_xlfn.STDEV.S(Tabela13[[#This Row],[V42]],Tabela13[[#This Row],[V41]])</f>
        <v>0.25765664381536779</v>
      </c>
      <c r="DG328" s="3">
        <f>_xlfn.STDEV.S(Tabela13[[#This Row],[V42]],Tabela13[[#This Row],[V43]])</f>
        <v>0.44945013737118111</v>
      </c>
      <c r="DH328" s="3">
        <f>_xlfn.STDEV.S(Tabela13[[#This Row],[V42]],Tabela13[[#This Row],[V44]])</f>
        <v>1.6718702061884616</v>
      </c>
      <c r="DI328" s="3">
        <f>_xlfn.STDEV.S(Tabela13[[#This Row],[V42]],Tabela13[[#This Row],[V45]])</f>
        <v>0.96476342500191403</v>
      </c>
      <c r="DJ328" s="3">
        <f>_xlfn.STDEV.S(Tabela13[[#This Row],[V42]],Tabela13[[#This Row],[V46]])</f>
        <v>1.4142135623730951</v>
      </c>
      <c r="DK328" s="3">
        <f>_xlfn.STDEV.S(Tabela13[[#This Row],[V43]],Tabela13[[#This Row],[V41]])</f>
        <v>0.70710678118654757</v>
      </c>
      <c r="DL328" s="3">
        <f>_xlfn.STDEV.S(Tabela13[[#This Row],[V43]],Tabela13[[#This Row],[V42]])</f>
        <v>0.44945013737118111</v>
      </c>
      <c r="DM328" s="3">
        <f>_xlfn.STDEV.S(Tabela13[[#This Row],[V43]],Tabela13[[#This Row],[V44]])</f>
        <v>1.2224200688172804</v>
      </c>
      <c r="DN328" s="3">
        <f>_xlfn.STDEV.S(Tabela13[[#This Row],[V43]],Tabela13[[#This Row],[V45]])</f>
        <v>0.51531328763073292</v>
      </c>
      <c r="DO328" s="3">
        <f>_xlfn.STDEV.S(Tabela13[[#This Row],[V43]],Tabela13[[#This Row],[V46]])</f>
        <v>0.96476342500191403</v>
      </c>
      <c r="DP328" s="3">
        <f>_xlfn.STDEV.S(Tabela13[[#This Row],[V44]],Tabela13[[#This Row],[V41]])</f>
        <v>1.9295268500038281</v>
      </c>
      <c r="DQ328" s="3">
        <f>_xlfn.STDEV.S(Tabela13[[#This Row],[V44]],Tabela13[[#This Row],[V42]])</f>
        <v>1.6718702061884616</v>
      </c>
      <c r="DR328" s="3">
        <f>_xlfn.STDEV.S(Tabela13[[#This Row],[V44]],Tabela13[[#This Row],[V43]])</f>
        <v>1.2224200688172804</v>
      </c>
      <c r="DS328" s="3">
        <f>_xlfn.STDEV.S(Tabela13[[#This Row],[V44]],Tabela13[[#This Row],[V45]])</f>
        <v>0.70710678118654757</v>
      </c>
      <c r="DT328" s="3">
        <f>_xlfn.STDEV.S(Tabela13[[#This Row],[V44]],Tabela13[[#This Row],[V46]])</f>
        <v>0.25765664381536779</v>
      </c>
      <c r="DU328" s="3">
        <f>_xlfn.STDEV.S(Tabela13[[#This Row],[V45]],Tabela13[[#This Row],[V41]])</f>
        <v>1.2224200688172804</v>
      </c>
      <c r="DV328" s="3">
        <f>_xlfn.STDEV.S(Tabela13[[#This Row],[V45]],Tabela13[[#This Row],[V42]])</f>
        <v>0.96476342500191403</v>
      </c>
      <c r="DW328" s="3">
        <f>_xlfn.STDEV.S(Tabela13[[#This Row],[V45]],Tabela13[[#This Row],[V43]])</f>
        <v>0.51531328763073292</v>
      </c>
      <c r="DX328" s="3">
        <f>_xlfn.STDEV.S(Tabela13[[#This Row],[V45]],Tabela13[[#This Row],[V44]])</f>
        <v>0.70710678118654757</v>
      </c>
      <c r="DY328" s="3">
        <f>_xlfn.STDEV.S(Tabela13[[#This Row],[V45]],Tabela13[[#This Row],[V46]])</f>
        <v>0.44945013737118111</v>
      </c>
      <c r="DZ328" s="3">
        <f>_xlfn.STDEV.S(Tabela13[[#This Row],[V46]],Tabela13[[#This Row],[V41]])</f>
        <v>1.6718702061884616</v>
      </c>
      <c r="EA328" s="3">
        <f>_xlfn.STDEV.S(Tabela13[[#This Row],[V46]],Tabela13[[#This Row],[V42]])</f>
        <v>1.4142135623730951</v>
      </c>
      <c r="EB328" s="3">
        <f>_xlfn.STDEV.S(Tabela13[[#This Row],[V46]],Tabela13[[#This Row],[V43]])</f>
        <v>0.96476342500191403</v>
      </c>
      <c r="EC328" s="3">
        <f>_xlfn.STDEV.S(Tabela13[[#This Row],[V46]],Tabela13[[#This Row],[V44]])</f>
        <v>0.25765664381536779</v>
      </c>
      <c r="ED328" s="3">
        <f>_xlfn.STDEV.S(Tabela13[[#This Row],[V46]],Tabela13[[#This Row],[V45]])</f>
        <v>0.44945013737118111</v>
      </c>
      <c r="EE328" s="3">
        <f t="shared" si="380"/>
        <v>-0.21794845004741481</v>
      </c>
      <c r="EF328" s="3">
        <f t="shared" si="381"/>
        <v>-0.8180493968554714</v>
      </c>
      <c r="EG328" s="3" t="str">
        <f t="shared" si="382"/>
        <v/>
      </c>
      <c r="EH328" s="3">
        <f t="shared" si="383"/>
        <v>-2.4448401376345608</v>
      </c>
      <c r="EI328" s="3">
        <f t="shared" si="384"/>
        <v>-9.176481867913763</v>
      </c>
      <c r="EJ328" s="3">
        <f t="shared" si="385"/>
        <v>-0.21794845004741481</v>
      </c>
      <c r="EK328" s="3">
        <f t="shared" si="386"/>
        <v>-0.65883351649604049</v>
      </c>
      <c r="EL328" s="3">
        <f t="shared" si="387"/>
        <v>9.176481867913763</v>
      </c>
      <c r="EM328" s="3">
        <f t="shared" si="388"/>
        <v>-3.0356682681185667</v>
      </c>
      <c r="EN328" s="3" t="str">
        <f t="shared" si="389"/>
        <v/>
      </c>
      <c r="EO328" s="3">
        <f t="shared" si="390"/>
        <v>-0.8180493968554714</v>
      </c>
      <c r="EP328" s="3">
        <f t="shared" si="391"/>
        <v>-0.65883351649604049</v>
      </c>
      <c r="EQ328" s="3">
        <f t="shared" si="392"/>
        <v>2.4448401376345608</v>
      </c>
      <c r="ER328" s="3" t="str">
        <f t="shared" si="393"/>
        <v/>
      </c>
      <c r="ES328" s="3" t="str">
        <f t="shared" si="394"/>
        <v/>
      </c>
      <c r="ET328" s="3" t="str">
        <f t="shared" si="395"/>
        <v/>
      </c>
      <c r="EU328" s="3" t="str">
        <f t="shared" si="396"/>
        <v/>
      </c>
      <c r="EV328" s="3">
        <f t="shared" si="397"/>
        <v>2.4448401376345608</v>
      </c>
      <c r="EW328" s="3">
        <f t="shared" si="398"/>
        <v>0.8180493968554714</v>
      </c>
      <c r="EX328" s="3">
        <f t="shared" si="399"/>
        <v>0.21794845004741481</v>
      </c>
      <c r="EY328" s="3">
        <f t="shared" si="400"/>
        <v>-2.4448401376345608</v>
      </c>
      <c r="EZ328" s="3">
        <f t="shared" si="401"/>
        <v>-3.0356682681185667</v>
      </c>
      <c r="FA328" s="3" t="str">
        <f t="shared" si="402"/>
        <v/>
      </c>
      <c r="FB328" s="3">
        <f t="shared" si="403"/>
        <v>0.8180493968554714</v>
      </c>
      <c r="FC328" s="3">
        <f t="shared" si="404"/>
        <v>0.65883351649604049</v>
      </c>
      <c r="FD328" s="3">
        <f t="shared" si="405"/>
        <v>-9.176481867913763</v>
      </c>
      <c r="FE328" s="3" t="str">
        <f t="shared" si="406"/>
        <v/>
      </c>
      <c r="FF328" s="3">
        <f t="shared" si="407"/>
        <v>3.0356682681185667</v>
      </c>
      <c r="FG328" s="3">
        <f t="shared" si="408"/>
        <v>0.21794845004741481</v>
      </c>
      <c r="FH328" s="3">
        <f t="shared" si="409"/>
        <v>0.65883351649604049</v>
      </c>
      <c r="FI328" s="4">
        <f t="shared" si="410"/>
        <v>0</v>
      </c>
      <c r="FJ328" s="4">
        <f t="shared" si="411"/>
        <v>0.18181818181818182</v>
      </c>
      <c r="FK328" s="4">
        <f t="shared" si="412"/>
        <v>0.40788563523172694</v>
      </c>
      <c r="FL328" s="4">
        <f t="shared" si="413"/>
        <v>2.4373991238183073</v>
      </c>
      <c r="FM328" s="4">
        <f>Tabela13[[#This Row],[V139]]-Tabela13[[#This Row],[V140]]</f>
        <v>-2.0295134885865802</v>
      </c>
      <c r="FN328" s="4">
        <f>Tabela13[[#This Row],[V1]]-Tabela13[[#This Row],[V2]]/2</f>
        <v>-0.65946348733233984</v>
      </c>
      <c r="FO328" s="4">
        <f>Tabela13[[#This Row],[V1]]-Tabela13[[#This Row],[V3]]/2</f>
        <v>-0.47727272727272724</v>
      </c>
      <c r="FP328" s="4">
        <f>Tabela13[[#This Row],[V1]]-Tabela13[[#This Row],[V4]]/2</f>
        <v>-0.15946348733233978</v>
      </c>
      <c r="FQ328" s="4">
        <f>Tabela13[[#This Row],[V2]]-Tabela13[[#This Row],[V1]]/2</f>
        <v>1.3871087928464978</v>
      </c>
      <c r="FR328" s="4">
        <f>Tabela13[[#This Row],[V2]]-Tabela13[[#This Row],[V3]]/2</f>
        <v>0.8871087928464978</v>
      </c>
      <c r="FS328" s="4">
        <f>Tabela13[[#This Row],[V2]]-Tabela13[[#This Row],[V4]]/2</f>
        <v>1.2049180327868854</v>
      </c>
      <c r="FT328" s="4">
        <f t="shared" si="414"/>
        <v>-0.58299919464430849</v>
      </c>
      <c r="FU328" s="4">
        <f t="shared" si="415"/>
        <v>-0.44530104388768582</v>
      </c>
      <c r="FV328" s="4">
        <f t="shared" si="416"/>
        <v>-0.15813209766981146</v>
      </c>
      <c r="FW328" s="4">
        <f t="shared" si="417"/>
        <v>0.94616501429361544</v>
      </c>
      <c r="FX328" s="4">
        <f t="shared" si="418"/>
        <v>0.72564706279537916</v>
      </c>
      <c r="FY328" s="4">
        <f t="shared" si="419"/>
        <v>0.87806877174899733</v>
      </c>
      <c r="FZ328" s="4">
        <f t="shared" si="420"/>
        <v>-104.93985503597554</v>
      </c>
      <c r="GA328" s="4">
        <f t="shared" si="421"/>
        <v>-80.154187899783437</v>
      </c>
      <c r="GB328" s="4">
        <f t="shared" si="422"/>
        <v>-28.463777580566063</v>
      </c>
      <c r="GC328" s="4">
        <f t="shared" si="423"/>
        <v>170.30970257285077</v>
      </c>
      <c r="GD328" s="4">
        <f t="shared" si="424"/>
        <v>130.61647130316825</v>
      </c>
      <c r="GE328" s="4">
        <f t="shared" si="425"/>
        <v>158.05237891481951</v>
      </c>
      <c r="GF328" s="4">
        <f>Tabela13[[#This Row],[V1]]-Tabela13[[#This Row],[V2]]/Tabela13[[#This Row],[V2]]</f>
        <v>-0.95454545454545459</v>
      </c>
      <c r="GG328" s="4">
        <f>Tabela13[[#This Row],[V1]]-Tabela13[[#This Row],[V3]]/Tabela13[[#This Row],[V3]]</f>
        <v>-0.95454545454545459</v>
      </c>
      <c r="GH328" s="4">
        <f>Tabela13[[#This Row],[V1]]-Tabela13[[#This Row],[V4]]/Tabela13[[#This Row],[V4]]</f>
        <v>-0.95454545454545459</v>
      </c>
      <c r="GI328" s="4">
        <f>Tabela13[[#This Row],[V2]]-Tabela13[[#This Row],[V1]]/Tabela13[[#This Row],[V1]]</f>
        <v>0.4098360655737705</v>
      </c>
      <c r="GJ328" s="4">
        <f>Tabela13[[#This Row],[V2]]-Tabela13[[#This Row],[V3]]/Tabela13[[#This Row],[V3]]</f>
        <v>0.4098360655737705</v>
      </c>
      <c r="GK328" s="4">
        <f>Tabela13[[#This Row],[V2]]-Tabela13[[#This Row],[V4]]/Tabela13[[#This Row],[V4]]</f>
        <v>0.4098360655737705</v>
      </c>
      <c r="GL328" s="4">
        <f t="shared" si="426"/>
        <v>0.61448457865227635</v>
      </c>
      <c r="GM328" s="4">
        <f t="shared" si="427"/>
        <v>0.72764530551415807</v>
      </c>
      <c r="GN328" s="4">
        <f t="shared" si="428"/>
        <v>0.84448367081551945</v>
      </c>
      <c r="GO328" s="3">
        <f t="shared" si="429"/>
        <v>0</v>
      </c>
      <c r="GP328" s="3">
        <v>100</v>
      </c>
      <c r="GQ328" s="3">
        <f t="shared" si="430"/>
        <v>-1</v>
      </c>
      <c r="GR328" s="3">
        <f t="shared" si="431"/>
        <v>-100</v>
      </c>
      <c r="GS328" s="34">
        <f>COUNTIF($D$2:D327,Tabela13[[#This Row],[HomeTeam]])</f>
        <v>15</v>
      </c>
      <c r="GT328" s="34">
        <f>COUNTIF($E$2:E327,Tabela13[[#This Row],[AwayTeam]])</f>
        <v>16</v>
      </c>
      <c r="GU328" s="3">
        <f>IFERROR(AVERAGEIFS($AD$2:AD327,$D$2:D327,Tabela13[[#This Row],[HomeTeam]],$GS$2:GS327,"&gt;="&amp;Tabela13[[#This Row],[Contagem_H]]-5),"")</f>
        <v>1.0619246031746032</v>
      </c>
      <c r="GV328" s="3">
        <f>IFERROR(AVERAGEIFS($G$2:G327,$E$2:E327,Tabela13[[#This Row],[AwayTeam]],$GT$2:GT327,"&gt;="&amp;Tabela13[[#This Row],[Contagem_A]]-5),"")</f>
        <v>4</v>
      </c>
      <c r="GW328" s="3">
        <f>IFERROR(AVERAGEIFS($GQ$2:GQ327,$D$2:D327,Tabela13[[#This Row],[HomeTeam]],$GS$2:GS327,"&gt;="&amp;Tabela13[[#This Row],[Contagem_H]]-5),"")</f>
        <v>-0.23000000000000004</v>
      </c>
    </row>
    <row r="329" spans="1:205" x14ac:dyDescent="0.25">
      <c r="A329" t="s">
        <v>127</v>
      </c>
      <c r="B329" t="s">
        <v>255</v>
      </c>
      <c r="C329" t="s">
        <v>172</v>
      </c>
      <c r="D329" t="s">
        <v>17</v>
      </c>
      <c r="E329" t="s">
        <v>133</v>
      </c>
      <c r="F329" s="3">
        <v>2</v>
      </c>
      <c r="G329" s="3">
        <v>0</v>
      </c>
      <c r="H329" s="3" t="str">
        <f t="shared" si="432"/>
        <v>H</v>
      </c>
      <c r="I329" s="3">
        <v>2.25</v>
      </c>
      <c r="J329" s="3">
        <v>3.2</v>
      </c>
      <c r="K329" s="3">
        <v>3.4</v>
      </c>
      <c r="L329" s="3">
        <v>2.1</v>
      </c>
      <c r="M329" s="3">
        <v>1.73</v>
      </c>
      <c r="N329" s="3">
        <f t="shared" si="361"/>
        <v>2</v>
      </c>
      <c r="O329" s="3">
        <f t="shared" si="362"/>
        <v>3</v>
      </c>
      <c r="P329" s="3">
        <f t="shared" si="363"/>
        <v>0</v>
      </c>
      <c r="Q329" s="3">
        <f t="shared" si="364"/>
        <v>5.1062091503268014E-2</v>
      </c>
      <c r="R329" s="3">
        <f t="shared" si="365"/>
        <v>5.4225158271401064E-2</v>
      </c>
      <c r="S329" s="3">
        <f t="shared" si="366"/>
        <v>2.3648897058823533</v>
      </c>
      <c r="T329" s="3">
        <f t="shared" si="367"/>
        <v>3.363398692810458</v>
      </c>
      <c r="U329" s="3">
        <f t="shared" si="368"/>
        <v>3.5736111111111111</v>
      </c>
      <c r="V329" s="3">
        <f t="shared" si="369"/>
        <v>2.207230392156863</v>
      </c>
      <c r="W329" s="3">
        <f t="shared" si="370"/>
        <v>1.8183374183006535</v>
      </c>
      <c r="X329" s="4">
        <f t="shared" si="371"/>
        <v>0.44444444444444442</v>
      </c>
      <c r="Y329" s="4">
        <f t="shared" si="372"/>
        <v>0.3125</v>
      </c>
      <c r="Z329" s="4">
        <f t="shared" si="373"/>
        <v>0.29411764705882354</v>
      </c>
      <c r="AA329" s="4">
        <f t="shared" si="374"/>
        <v>0.47619047619047616</v>
      </c>
      <c r="AB329" s="4">
        <f t="shared" si="375"/>
        <v>0.5780346820809249</v>
      </c>
      <c r="AC329" s="4">
        <f t="shared" si="376"/>
        <v>1.2222222222222223</v>
      </c>
      <c r="AD329" s="4">
        <f t="shared" si="377"/>
        <v>0.14705882352941177</v>
      </c>
      <c r="AE329" s="4">
        <f t="shared" si="378"/>
        <v>0.22222222222222221</v>
      </c>
      <c r="AF329" s="4">
        <f t="shared" si="379"/>
        <v>1.1470588235294117</v>
      </c>
      <c r="AG329" s="4">
        <f>IFERROR(AVERAGE(Tabela13[[#This Row],[V1]],Tabela13[[#This Row],[V2]]),"")</f>
        <v>0.684640522875817</v>
      </c>
      <c r="AH329" s="4">
        <f>IFERROR(AVERAGE(Tabela13[[#This Row],[V1]],Tabela13[[#This Row],[V3]]),"")</f>
        <v>0.72222222222222232</v>
      </c>
      <c r="AI329" s="4">
        <f>IFERROR(AVERAGE(Tabela13[[#This Row],[V1]],Tabela13[[#This Row],[V4]]),"")</f>
        <v>1.184640522875817</v>
      </c>
      <c r="AJ329" s="4">
        <f>IFERROR(AVERAGE(Tabela13[[#This Row],[V2]],Tabela13[[#This Row],[V1]]),"")</f>
        <v>0.684640522875817</v>
      </c>
      <c r="AK329" s="4">
        <f>IFERROR(AVERAGE(Tabela13[[#This Row],[V2]],Tabela13[[#This Row],[V3]]),"")</f>
        <v>0.184640522875817</v>
      </c>
      <c r="AL329" s="4">
        <f>IFERROR(AVERAGE(Tabela13[[#This Row],[V2]],Tabela13[[#This Row],[V4]]),"")</f>
        <v>0.64705882352941169</v>
      </c>
      <c r="AM329" s="4">
        <f>IFERROR(AVERAGE(Tabela13[[#This Row],[V3]],Tabela13[[#This Row],[V1]]),"")</f>
        <v>0.72222222222222232</v>
      </c>
      <c r="AN329" s="4">
        <f>IFERROR(AVERAGE(Tabela13[[#This Row],[V3]],Tabela13[[#This Row],[V2]]),"")</f>
        <v>0.184640522875817</v>
      </c>
      <c r="AO329" s="4">
        <f>IFERROR(AVERAGE(Tabela13[[#This Row],[V3]],Tabela13[[#This Row],[V4]]),"")</f>
        <v>0.684640522875817</v>
      </c>
      <c r="AP329" s="4">
        <f>IFERROR(AVERAGE(Tabela13[[#This Row],[V4]],Tabela13[[#This Row],[V1]]),"")</f>
        <v>1.184640522875817</v>
      </c>
      <c r="AQ329" s="4">
        <f>IFERROR(AVERAGE(Tabela13[[#This Row],[V4]],Tabela13[[#This Row],[V2]]),"")</f>
        <v>0.64705882352941169</v>
      </c>
      <c r="AR329" s="4">
        <f>IFERROR(AVERAGE(Tabela13[[#This Row],[V4]],Tabela13[[#This Row],[V3]]),"")</f>
        <v>0.684640522875817</v>
      </c>
      <c r="AS329" s="4">
        <f>_xlfn.STDEV.S(Tabela13[[#This Row],[V1]:[V2]])</f>
        <v>0.76025533009926205</v>
      </c>
      <c r="AT329" s="4">
        <f>_xlfn.STDEV.S(Tabela13[[#This Row],[V1]],Tabela13[[#This Row],[V3]])</f>
        <v>0.70710678118654757</v>
      </c>
      <c r="AU329" s="4">
        <f>_xlfn.STDEV.S(Tabela13[[#This Row],[V1]],Tabela13[[#This Row],[V4]])</f>
        <v>5.3148548912714484E-2</v>
      </c>
      <c r="AV329" s="4">
        <f>_xlfn.STDEV.S(Tabela13[[#This Row],[V2]],Tabela13[[#This Row],[V1]])</f>
        <v>0.76025533009926205</v>
      </c>
      <c r="AW329" s="4">
        <f>_xlfn.STDEV.S(Tabela13[[#This Row],[V2]],Tabela13[[#This Row],[V3]])</f>
        <v>5.3148548912714255E-2</v>
      </c>
      <c r="AX329" s="4">
        <f>_xlfn.STDEV.S(Tabela13[[#This Row],[V42]],Tabela13[[#This Row],[V44]])</f>
        <v>1.4673621112858095</v>
      </c>
      <c r="AY329" s="4">
        <f>_xlfn.STDEV.S(Tabela13[[#This Row],[V3]],Tabela13[[#This Row],[V1]])</f>
        <v>0.70710678118654757</v>
      </c>
      <c r="AZ329" s="4">
        <f>_xlfn.STDEV.S(Tabela13[[#This Row],[V3]],Tabela13[[#This Row],[V2]])</f>
        <v>5.3148548912714255E-2</v>
      </c>
      <c r="BA329" s="4">
        <f>_xlfn.STDEV.S(Tabela13[[#This Row],[V3]],Tabela13[[#This Row],[V4]])</f>
        <v>0.6539582322738331</v>
      </c>
      <c r="BB329" s="4">
        <f>_xlfn.STDEV.S(Tabela13[[#This Row],[V4]],Tabela13[[#This Row],[V1]])</f>
        <v>5.3148548912714484E-2</v>
      </c>
      <c r="BC329" s="4">
        <f>_xlfn.STDEV.S(Tabela13[[#This Row],[V4]],Tabela13[[#This Row],[V2]])</f>
        <v>0.70710678118654757</v>
      </c>
      <c r="BD329" s="4">
        <f>_xlfn.STDEV.S(Tabela13[[#This Row],[V4]],Tabela13[[#This Row],[V3]])</f>
        <v>0.6539582322738331</v>
      </c>
      <c r="BE329" s="4">
        <f>Tabela13[[#This Row],[V17]]/Tabela13[[#This Row],[V5]]</f>
        <v>1.1104445394289937</v>
      </c>
      <c r="BF329" s="4">
        <f>Tabela13[[#This Row],[V18]]/Tabela13[[#This Row],[V6]]</f>
        <v>0.97907092779675808</v>
      </c>
      <c r="BG329" s="4">
        <f>Tabela13[[#This Row],[V19]]/Tabela13[[#This Row],[V7]]</f>
        <v>4.4864706116663815E-2</v>
      </c>
      <c r="BH329" s="4">
        <f>Tabela13[[#This Row],[V20]]/Tabela13[[#This Row],[V8]]</f>
        <v>1.1104445394289937</v>
      </c>
      <c r="BI329" s="4">
        <f>Tabela13[[#This Row],[V21]]/Tabela13[[#This Row],[V9]]</f>
        <v>0.28784877818213384</v>
      </c>
      <c r="BJ329" s="4">
        <f>Tabela13[[#This Row],[V22]]/Tabela13[[#This Row],[V10]]</f>
        <v>2.2677414447144333</v>
      </c>
      <c r="BK329" s="4">
        <f>Tabela13[[#This Row],[V23]]/Tabela13[[#This Row],[V11]]</f>
        <v>0.97907092779675808</v>
      </c>
      <c r="BL329" s="4">
        <f>Tabela13[[#This Row],[V24]]/Tabela13[[#This Row],[V12]]</f>
        <v>0.28784877818213384</v>
      </c>
      <c r="BM329" s="4">
        <f>Tabela13[[#This Row],[V25]]/Tabela13[[#This Row],[V13]]</f>
        <v>0.95518481659089705</v>
      </c>
      <c r="BN329" s="4">
        <f>Tabela13[[#This Row],[V26]]/Tabela13[[#This Row],[V14]]</f>
        <v>4.4864706116663815E-2</v>
      </c>
      <c r="BO329" s="4">
        <f>Tabela13[[#This Row],[V27]]/Tabela13[[#This Row],[V15]]</f>
        <v>1.0928013891064827</v>
      </c>
      <c r="BP329" s="4">
        <f>Tabela13[[#This Row],[V28]]/Tabela13[[#This Row],[V16]]</f>
        <v>0.95518481659089705</v>
      </c>
      <c r="BQ329" s="4">
        <f>Tabela13[[#This Row],[V1]]-Tabela13[[#This Row],[V2]]</f>
        <v>1.0751633986928106</v>
      </c>
      <c r="BR329" s="4">
        <f>Tabela13[[#This Row],[V1]]-Tabela13[[#This Row],[V3]]</f>
        <v>1</v>
      </c>
      <c r="BS329" s="4">
        <f>Tabela13[[#This Row],[V1]]-Tabela13[[#This Row],[V4]]</f>
        <v>7.5163398692810635E-2</v>
      </c>
      <c r="BT329" s="4">
        <f>Tabela13[[#This Row],[V2]]-Tabela13[[#This Row],[V1]]</f>
        <v>-1.0751633986928106</v>
      </c>
      <c r="BU329" s="4">
        <f>Tabela13[[#This Row],[V2]]-Tabela13[[#This Row],[V3]]</f>
        <v>-7.516339869281044E-2</v>
      </c>
      <c r="BV329" s="4">
        <f>Tabela13[[#This Row],[V2]]-Tabela13[[#This Row],[V4]]</f>
        <v>-0.99999999999999989</v>
      </c>
      <c r="BW329" s="4">
        <f>AVERAGE(Tabela13[[#This Row],[V41]],Tabela13[[#This Row],[V42]])</f>
        <v>1.0375816993464053</v>
      </c>
      <c r="BX329" s="4">
        <f>AVERAGE(Tabela13[[#This Row],[V41]],Tabela13[[#This Row],[V43]])</f>
        <v>0.57516339869281063</v>
      </c>
      <c r="BY329" s="4">
        <f>AVERAGE(Tabela13[[#This Row],[V41]],Tabela13[[#This Row],[V44]])</f>
        <v>0</v>
      </c>
      <c r="BZ329" s="4">
        <f>AVERAGE(Tabela13[[#This Row],[V41]],Tabela13[[#This Row],[V45]])</f>
        <v>0.50000000000000011</v>
      </c>
      <c r="CA329" s="4">
        <f>AVERAGE(Tabela13[[#This Row],[V41]],Tabela13[[#This Row],[V46]])</f>
        <v>3.7581699346405373E-2</v>
      </c>
      <c r="CB329" s="4">
        <f>AVERAGE(Tabela13[[#This Row],[V42]],Tabela13[[#This Row],[V41]])</f>
        <v>1.0375816993464053</v>
      </c>
      <c r="CC329" s="4">
        <f>AVERAGE(Tabela13[[#This Row],[V42]],Tabela13[[#This Row],[V43]])</f>
        <v>0.53758169934640532</v>
      </c>
      <c r="CD329" s="4">
        <f>AVERAGE(Tabela13[[#This Row],[V42]],Tabela13[[#This Row],[V44]])</f>
        <v>-3.7581699346405317E-2</v>
      </c>
      <c r="CE329" s="4">
        <f>AVERAGE(Tabela13[[#This Row],[V42]],Tabela13[[#This Row],[V45]])</f>
        <v>0.46241830065359479</v>
      </c>
      <c r="CF329" s="4">
        <f>AVERAGE(Tabela13[[#This Row],[V42]],Tabela13[[#This Row],[V46]])</f>
        <v>0</v>
      </c>
      <c r="CG329" s="4">
        <f>AVERAGE(Tabela13[[#This Row],[V43]],Tabela13[[#This Row],[V41]])</f>
        <v>0.57516339869281063</v>
      </c>
      <c r="CH329" s="4">
        <f>AVERAGE(Tabela13[[#This Row],[V43]],Tabela13[[#This Row],[V42]])</f>
        <v>0.53758169934640532</v>
      </c>
      <c r="CI329" s="4">
        <f>AVERAGE(Tabela13[[#This Row],[V43]],Tabela13[[#This Row],[V44]])</f>
        <v>-0.5</v>
      </c>
      <c r="CJ329" s="4">
        <f>AVERAGE(Tabela13[[#This Row],[V43]],Tabela13[[#This Row],[V45]])</f>
        <v>9.7144514654701197E-17</v>
      </c>
      <c r="CK329" s="4">
        <f>AVERAGE(Tabela13[[#This Row],[V43]],Tabela13[[#This Row],[V46]])</f>
        <v>-0.46241830065359463</v>
      </c>
      <c r="CL329" s="4">
        <f>AVERAGE(Tabela13[[#This Row],[V44]],Tabela13[[#This Row],[V41]])</f>
        <v>0</v>
      </c>
      <c r="CM329" s="4">
        <f>AVERAGE(Tabela13[[#This Row],[V44]],Tabela13[[#This Row],[V42]])</f>
        <v>-3.7581699346405317E-2</v>
      </c>
      <c r="CN329" s="4">
        <f>AVERAGE(Tabela13[[#This Row],[V44]],Tabela13[[#This Row],[V43]])</f>
        <v>-0.5</v>
      </c>
      <c r="CO329" s="4">
        <f>AVERAGE(Tabela13[[#This Row],[V44]],Tabela13[[#This Row],[V45]])</f>
        <v>-0.57516339869281052</v>
      </c>
      <c r="CP329" s="4">
        <f>AVERAGE(Tabela13[[#This Row],[V44]],Tabela13[[#This Row],[V46]])</f>
        <v>-1.0375816993464053</v>
      </c>
      <c r="CQ329" s="4">
        <f>AVERAGE(Tabela13[[#This Row],[V45]],Tabela13[[#This Row],[V41]])</f>
        <v>0.50000000000000011</v>
      </c>
      <c r="CR329" s="4">
        <f>AVERAGE(Tabela13[[#This Row],[V45]],Tabela13[[#This Row],[V42]])</f>
        <v>0.46241830065359479</v>
      </c>
      <c r="CS329" s="4">
        <f>AVERAGE(Tabela13[[#This Row],[V45]],Tabela13[[#This Row],[V43]])</f>
        <v>9.7144514654701197E-17</v>
      </c>
      <c r="CT329" s="4">
        <f>AVERAGE(Tabela13[[#This Row],[V45]],Tabela13[[#This Row],[V44]])</f>
        <v>-0.57516339869281052</v>
      </c>
      <c r="CU329" s="4">
        <f>AVERAGE(Tabela13[[#This Row],[V45]],Tabela13[[#This Row],[V46]])</f>
        <v>-0.53758169934640521</v>
      </c>
      <c r="CV329" s="4">
        <f>AVERAGE(Tabela13[[#This Row],[V46]],Tabela13[[#This Row],[V41]])</f>
        <v>3.7581699346405373E-2</v>
      </c>
      <c r="CW329" s="4">
        <f>AVERAGE(Tabela13[[#This Row],[V46]],Tabela13[[#This Row],[V42]])</f>
        <v>0</v>
      </c>
      <c r="CX329" s="4">
        <f>AVERAGE(Tabela13[[#This Row],[V46]],Tabela13[[#This Row],[V43]])</f>
        <v>-0.46241830065359463</v>
      </c>
      <c r="CY329" s="4">
        <f>AVERAGE(Tabela13[[#This Row],[V46]],Tabela13[[#This Row],[V44]])</f>
        <v>-1.0375816993464053</v>
      </c>
      <c r="CZ329" s="4">
        <f>AVERAGE(Tabela13[[#This Row],[V46]],Tabela13[[#This Row],[V45]])</f>
        <v>-0.53758169934640521</v>
      </c>
      <c r="DA329" s="3">
        <f>_xlfn.STDEV.S(Tabela13[[#This Row],[V41]],Tabela13[[#This Row],[V42]])</f>
        <v>5.3148548912714484E-2</v>
      </c>
      <c r="DB329" s="3">
        <f>_xlfn.STDEV.S(Tabela13[[#This Row],[V41]],Tabela13[[#This Row],[V43]])</f>
        <v>0.70710678118654757</v>
      </c>
      <c r="DC329" s="3">
        <f>_xlfn.STDEV.S(Tabela13[[#This Row],[V41]],Tabela13[[#This Row],[V44]])</f>
        <v>1.5205106601985241</v>
      </c>
      <c r="DD329" s="3">
        <f>_xlfn.STDEV.S(Tabela13[[#This Row],[V41]],Tabela13[[#This Row],[V45]])</f>
        <v>0.81340387901197642</v>
      </c>
      <c r="DE329" s="3">
        <f>_xlfn.STDEV.S(Tabela13[[#This Row],[V41]],Tabela13[[#This Row],[V46]])</f>
        <v>1.4673621112858095</v>
      </c>
      <c r="DF329" s="3">
        <f>_xlfn.STDEV.S(Tabela13[[#This Row],[V42]],Tabela13[[#This Row],[V41]])</f>
        <v>5.3148548912714484E-2</v>
      </c>
      <c r="DG329" s="3">
        <f>_xlfn.STDEV.S(Tabela13[[#This Row],[V42]],Tabela13[[#This Row],[V43]])</f>
        <v>0.6539582322738331</v>
      </c>
      <c r="DH329" s="3">
        <f>_xlfn.STDEV.S(Tabela13[[#This Row],[V42]],Tabela13[[#This Row],[V44]])</f>
        <v>1.4673621112858095</v>
      </c>
      <c r="DI329" s="3">
        <f>_xlfn.STDEV.S(Tabela13[[#This Row],[V42]],Tabela13[[#This Row],[V45]])</f>
        <v>0.76025533009926183</v>
      </c>
      <c r="DJ329" s="3">
        <f>_xlfn.STDEV.S(Tabela13[[#This Row],[V42]],Tabela13[[#This Row],[V46]])</f>
        <v>1.4142135623730949</v>
      </c>
      <c r="DK329" s="3">
        <f>_xlfn.STDEV.S(Tabela13[[#This Row],[V43]],Tabela13[[#This Row],[V41]])</f>
        <v>0.70710678118654757</v>
      </c>
      <c r="DL329" s="3">
        <f>_xlfn.STDEV.S(Tabela13[[#This Row],[V43]],Tabela13[[#This Row],[V42]])</f>
        <v>0.6539582322738331</v>
      </c>
      <c r="DM329" s="3">
        <f>_xlfn.STDEV.S(Tabela13[[#This Row],[V43]],Tabela13[[#This Row],[V44]])</f>
        <v>0.81340387901197653</v>
      </c>
      <c r="DN329" s="3">
        <f>_xlfn.STDEV.S(Tabela13[[#This Row],[V43]],Tabela13[[#This Row],[V45]])</f>
        <v>0.10629709782542883</v>
      </c>
      <c r="DO329" s="3">
        <f>_xlfn.STDEV.S(Tabela13[[#This Row],[V43]],Tabela13[[#This Row],[V46]])</f>
        <v>0.76025533009926194</v>
      </c>
      <c r="DP329" s="3">
        <f>_xlfn.STDEV.S(Tabela13[[#This Row],[V44]],Tabela13[[#This Row],[V41]])</f>
        <v>1.5205106601985241</v>
      </c>
      <c r="DQ329" s="3">
        <f>_xlfn.STDEV.S(Tabela13[[#This Row],[V44]],Tabela13[[#This Row],[V42]])</f>
        <v>1.4673621112858095</v>
      </c>
      <c r="DR329" s="3">
        <f>_xlfn.STDEV.S(Tabela13[[#This Row],[V44]],Tabela13[[#This Row],[V43]])</f>
        <v>0.81340387901197653</v>
      </c>
      <c r="DS329" s="3">
        <f>_xlfn.STDEV.S(Tabela13[[#This Row],[V44]],Tabela13[[#This Row],[V45]])</f>
        <v>0.70710678118654779</v>
      </c>
      <c r="DT329" s="3">
        <f>_xlfn.STDEV.S(Tabela13[[#This Row],[V44]],Tabela13[[#This Row],[V46]])</f>
        <v>5.314854891271456E-2</v>
      </c>
      <c r="DU329" s="3">
        <f>_xlfn.STDEV.S(Tabela13[[#This Row],[V45]],Tabela13[[#This Row],[V41]])</f>
        <v>0.81340387901197642</v>
      </c>
      <c r="DV329" s="3">
        <f>_xlfn.STDEV.S(Tabela13[[#This Row],[V45]],Tabela13[[#This Row],[V42]])</f>
        <v>0.76025533009926183</v>
      </c>
      <c r="DW329" s="3">
        <f>_xlfn.STDEV.S(Tabela13[[#This Row],[V45]],Tabela13[[#This Row],[V43]])</f>
        <v>0.10629709782542883</v>
      </c>
      <c r="DX329" s="3">
        <f>_xlfn.STDEV.S(Tabela13[[#This Row],[V45]],Tabela13[[#This Row],[V44]])</f>
        <v>0.70710678118654779</v>
      </c>
      <c r="DY329" s="3">
        <f>_xlfn.STDEV.S(Tabela13[[#This Row],[V45]],Tabela13[[#This Row],[V46]])</f>
        <v>0.6539582322738331</v>
      </c>
      <c r="DZ329" s="3">
        <f>_xlfn.STDEV.S(Tabela13[[#This Row],[V46]],Tabela13[[#This Row],[V41]])</f>
        <v>1.4673621112858095</v>
      </c>
      <c r="EA329" s="3">
        <f>_xlfn.STDEV.S(Tabela13[[#This Row],[V46]],Tabela13[[#This Row],[V42]])</f>
        <v>1.4142135623730949</v>
      </c>
      <c r="EB329" s="3">
        <f>_xlfn.STDEV.S(Tabela13[[#This Row],[V46]],Tabela13[[#This Row],[V43]])</f>
        <v>0.76025533009926194</v>
      </c>
      <c r="EC329" s="3">
        <f>_xlfn.STDEV.S(Tabela13[[#This Row],[V46]],Tabela13[[#This Row],[V44]])</f>
        <v>5.314854891271456E-2</v>
      </c>
      <c r="ED329" s="3">
        <f>_xlfn.STDEV.S(Tabela13[[#This Row],[V46]],Tabela13[[#This Row],[V45]])</f>
        <v>0.6539582322738331</v>
      </c>
      <c r="EE329" s="3">
        <f t="shared" si="380"/>
        <v>5.1223483361545294E-2</v>
      </c>
      <c r="EF329" s="3">
        <f t="shared" si="381"/>
        <v>1.2294015627447925</v>
      </c>
      <c r="EG329" s="3" t="str">
        <f t="shared" si="382"/>
        <v/>
      </c>
      <c r="EH329" s="3">
        <f t="shared" si="383"/>
        <v>1.6268077580239524</v>
      </c>
      <c r="EI329" s="3">
        <f t="shared" si="384"/>
        <v>39.044591830735307</v>
      </c>
      <c r="EJ329" s="3">
        <f t="shared" si="385"/>
        <v>5.1223483361545294E-2</v>
      </c>
      <c r="EK329" s="3">
        <f t="shared" si="386"/>
        <v>1.2164815749288322</v>
      </c>
      <c r="EL329" s="3">
        <f t="shared" si="387"/>
        <v>-39.044591830735364</v>
      </c>
      <c r="EM329" s="3">
        <f t="shared" si="388"/>
        <v>1.6440857315220785</v>
      </c>
      <c r="EN329" s="3" t="str">
        <f t="shared" si="389"/>
        <v/>
      </c>
      <c r="EO329" s="3">
        <f t="shared" si="390"/>
        <v>1.2294015627447925</v>
      </c>
      <c r="EP329" s="3">
        <f t="shared" si="391"/>
        <v>1.2164815749288322</v>
      </c>
      <c r="EQ329" s="3">
        <f t="shared" si="392"/>
        <v>-1.6268077580239531</v>
      </c>
      <c r="ER329" s="3">
        <f t="shared" si="393"/>
        <v>1094216160359237.6</v>
      </c>
      <c r="ES329" s="3" t="str">
        <f t="shared" si="394"/>
        <v/>
      </c>
      <c r="ET329" s="3" t="str">
        <f t="shared" si="395"/>
        <v/>
      </c>
      <c r="EU329" s="3" t="str">
        <f t="shared" si="396"/>
        <v/>
      </c>
      <c r="EV329" s="3">
        <f t="shared" si="397"/>
        <v>-1.6268077580239531</v>
      </c>
      <c r="EW329" s="3">
        <f t="shared" si="398"/>
        <v>-1.2294015627447932</v>
      </c>
      <c r="EX329" s="3">
        <f t="shared" si="399"/>
        <v>-5.122348336154537E-2</v>
      </c>
      <c r="EY329" s="3">
        <f t="shared" si="400"/>
        <v>1.6268077580239524</v>
      </c>
      <c r="EZ329" s="3">
        <f t="shared" si="401"/>
        <v>1.6440857315220785</v>
      </c>
      <c r="FA329" s="3">
        <f t="shared" si="402"/>
        <v>1094216160359237.6</v>
      </c>
      <c r="FB329" s="3">
        <f t="shared" si="403"/>
        <v>-1.2294015627447932</v>
      </c>
      <c r="FC329" s="3">
        <f t="shared" si="404"/>
        <v>-1.2164815749288325</v>
      </c>
      <c r="FD329" s="3">
        <f t="shared" si="405"/>
        <v>39.044591830735307</v>
      </c>
      <c r="FE329" s="3" t="str">
        <f t="shared" si="406"/>
        <v/>
      </c>
      <c r="FF329" s="3">
        <f t="shared" si="407"/>
        <v>-1.6440857315220794</v>
      </c>
      <c r="FG329" s="3">
        <f t="shared" si="408"/>
        <v>-5.122348336154537E-2</v>
      </c>
      <c r="FH329" s="3">
        <f t="shared" si="409"/>
        <v>-1.2164815749288325</v>
      </c>
      <c r="FI329" s="4">
        <f t="shared" si="410"/>
        <v>0.58823529411764708</v>
      </c>
      <c r="FJ329" s="4">
        <f t="shared" si="411"/>
        <v>0</v>
      </c>
      <c r="FK329" s="4">
        <f t="shared" si="412"/>
        <v>1.5658764088612511</v>
      </c>
      <c r="FL329" s="4">
        <f t="shared" si="413"/>
        <v>1.136805285658764</v>
      </c>
      <c r="FM329" s="4">
        <f>Tabela13[[#This Row],[V139]]-Tabela13[[#This Row],[V140]]</f>
        <v>0.42907112320248708</v>
      </c>
      <c r="FN329" s="4">
        <f>Tabela13[[#This Row],[V1]]-Tabela13[[#This Row],[V2]]/2</f>
        <v>1.1486928104575165</v>
      </c>
      <c r="FO329" s="4">
        <f>Tabela13[[#This Row],[V1]]-Tabela13[[#This Row],[V3]]/2</f>
        <v>1.1111111111111112</v>
      </c>
      <c r="FP329" s="4">
        <f>Tabela13[[#This Row],[V1]]-Tabela13[[#This Row],[V4]]/2</f>
        <v>0.64869281045751648</v>
      </c>
      <c r="FQ329" s="4">
        <f>Tabela13[[#This Row],[V2]]-Tabela13[[#This Row],[V1]]/2</f>
        <v>-0.46405228758169936</v>
      </c>
      <c r="FR329" s="4">
        <f>Tabela13[[#This Row],[V2]]-Tabela13[[#This Row],[V3]]/2</f>
        <v>3.5947712418300665E-2</v>
      </c>
      <c r="FS329" s="4">
        <f>Tabela13[[#This Row],[V2]]-Tabela13[[#This Row],[V4]]/2</f>
        <v>-0.42647058823529405</v>
      </c>
      <c r="FT329" s="4">
        <f t="shared" si="414"/>
        <v>0.85448953538331929</v>
      </c>
      <c r="FU329" s="4">
        <f t="shared" si="415"/>
        <v>0.83798122500839001</v>
      </c>
      <c r="FV329" s="4">
        <f t="shared" si="416"/>
        <v>0.57545573346453027</v>
      </c>
      <c r="FW329" s="4">
        <f t="shared" si="417"/>
        <v>-0.43447816598701977</v>
      </c>
      <c r="FX329" s="4">
        <f t="shared" si="418"/>
        <v>3.5932240079226969E-2</v>
      </c>
      <c r="FY329" s="4">
        <f t="shared" si="419"/>
        <v>-0.40311558921869894</v>
      </c>
      <c r="FZ329" s="4">
        <f t="shared" si="420"/>
        <v>153.80811636899747</v>
      </c>
      <c r="GA329" s="4">
        <f t="shared" si="421"/>
        <v>150.8366205015102</v>
      </c>
      <c r="GB329" s="4">
        <f t="shared" si="422"/>
        <v>103.58203202361544</v>
      </c>
      <c r="GC329" s="4">
        <f t="shared" si="423"/>
        <v>-78.206069877663566</v>
      </c>
      <c r="GD329" s="4">
        <f t="shared" si="424"/>
        <v>6.4678032142608552</v>
      </c>
      <c r="GE329" s="4">
        <f t="shared" si="425"/>
        <v>-72.560806059365817</v>
      </c>
      <c r="GF329" s="4">
        <f>Tabela13[[#This Row],[V1]]-Tabela13[[#This Row],[V2]]/Tabela13[[#This Row],[V2]]</f>
        <v>0.22222222222222232</v>
      </c>
      <c r="GG329" s="4">
        <f>Tabela13[[#This Row],[V1]]-Tabela13[[#This Row],[V3]]/Tabela13[[#This Row],[V3]]</f>
        <v>0.22222222222222232</v>
      </c>
      <c r="GH329" s="4">
        <f>Tabela13[[#This Row],[V1]]-Tabela13[[#This Row],[V4]]/Tabela13[[#This Row],[V4]]</f>
        <v>0.22222222222222232</v>
      </c>
      <c r="GI329" s="4">
        <f>Tabela13[[#This Row],[V2]]-Tabela13[[#This Row],[V1]]/Tabela13[[#This Row],[V1]]</f>
        <v>-0.8529411764705882</v>
      </c>
      <c r="GJ329" s="4">
        <f>Tabela13[[#This Row],[V2]]-Tabela13[[#This Row],[V3]]/Tabela13[[#This Row],[V3]]</f>
        <v>-0.8529411764705882</v>
      </c>
      <c r="GK329" s="4">
        <f>Tabela13[[#This Row],[V2]]-Tabela13[[#This Row],[V4]]/Tabela13[[#This Row],[V4]]</f>
        <v>-0.8529411764705882</v>
      </c>
      <c r="GL329" s="4">
        <f t="shared" si="426"/>
        <v>0.5789788529537887</v>
      </c>
      <c r="GM329" s="4">
        <f t="shared" si="427"/>
        <v>0.684640522875817</v>
      </c>
      <c r="GN329" s="4">
        <f t="shared" si="428"/>
        <v>0.84566839619980594</v>
      </c>
      <c r="GO329" s="3">
        <f t="shared" si="429"/>
        <v>1</v>
      </c>
      <c r="GP329" s="3">
        <v>100</v>
      </c>
      <c r="GQ329" s="3">
        <f t="shared" si="430"/>
        <v>1.25</v>
      </c>
      <c r="GR329" s="3">
        <f t="shared" si="431"/>
        <v>125</v>
      </c>
      <c r="GS329" s="34">
        <f>COUNTIF($D$2:D328,Tabela13[[#This Row],[HomeTeam]])</f>
        <v>15</v>
      </c>
      <c r="GT329" s="34">
        <f>COUNTIF($E$2:E328,Tabela13[[#This Row],[AwayTeam]])</f>
        <v>16</v>
      </c>
      <c r="GU329" s="3">
        <f>IFERROR(AVERAGEIFS($AD$2:AD328,$D$2:D328,Tabela13[[#This Row],[HomeTeam]],$GS$2:GS328,"&gt;="&amp;Tabela13[[#This Row],[Contagem_H]]-5),"")</f>
        <v>0.7538472443735601</v>
      </c>
      <c r="GV329" s="3">
        <f>IFERROR(AVERAGEIFS($G$2:G328,$E$2:E328,Tabela13[[#This Row],[AwayTeam]],$GT$2:GT328,"&gt;="&amp;Tabela13[[#This Row],[Contagem_A]]-5),"")</f>
        <v>1</v>
      </c>
      <c r="GW329" s="3">
        <f>IFERROR(AVERAGEIFS($GQ$2:GQ328,$D$2:D328,Tabela13[[#This Row],[HomeTeam]],$GS$2:GS328,"&gt;="&amp;Tabela13[[#This Row],[Contagem_H]]-5),"")</f>
        <v>-0.65400000000000003</v>
      </c>
    </row>
    <row r="330" spans="1:205" x14ac:dyDescent="0.25">
      <c r="A330" t="s">
        <v>127</v>
      </c>
      <c r="B330" t="s">
        <v>255</v>
      </c>
      <c r="C330" t="s">
        <v>134</v>
      </c>
      <c r="D330" t="s">
        <v>21</v>
      </c>
      <c r="E330" t="s">
        <v>13</v>
      </c>
      <c r="F330" s="3">
        <v>3</v>
      </c>
      <c r="G330" s="3">
        <v>1</v>
      </c>
      <c r="H330" s="3" t="str">
        <f t="shared" si="432"/>
        <v>H</v>
      </c>
      <c r="I330" s="3">
        <v>1.83</v>
      </c>
      <c r="J330" s="3">
        <v>4</v>
      </c>
      <c r="K330" s="3">
        <v>3.8</v>
      </c>
      <c r="L330" s="3">
        <v>1.5</v>
      </c>
      <c r="M330" s="3">
        <v>2.63</v>
      </c>
      <c r="N330" s="3">
        <f t="shared" si="361"/>
        <v>4</v>
      </c>
      <c r="O330" s="3">
        <f t="shared" si="362"/>
        <v>3</v>
      </c>
      <c r="P330" s="3">
        <f t="shared" si="363"/>
        <v>0</v>
      </c>
      <c r="Q330" s="3">
        <f t="shared" si="364"/>
        <v>5.9605982168535965E-2</v>
      </c>
      <c r="R330" s="3">
        <f t="shared" si="365"/>
        <v>4.6894803548795938E-2</v>
      </c>
      <c r="S330" s="3">
        <f t="shared" si="366"/>
        <v>1.9390789473684209</v>
      </c>
      <c r="T330" s="3">
        <f t="shared" si="367"/>
        <v>4.2384239286741439</v>
      </c>
      <c r="U330" s="3">
        <f t="shared" si="368"/>
        <v>4.0265027322404361</v>
      </c>
      <c r="V330" s="3">
        <f t="shared" si="369"/>
        <v>1.5894089732528038</v>
      </c>
      <c r="W330" s="3">
        <f t="shared" si="370"/>
        <v>2.7867637331032493</v>
      </c>
      <c r="X330" s="4">
        <f t="shared" si="371"/>
        <v>0.54644808743169393</v>
      </c>
      <c r="Y330" s="4">
        <f t="shared" si="372"/>
        <v>0.25</v>
      </c>
      <c r="Z330" s="4">
        <f t="shared" si="373"/>
        <v>0.26315789473684209</v>
      </c>
      <c r="AA330" s="4">
        <f t="shared" si="374"/>
        <v>0.66666666666666663</v>
      </c>
      <c r="AB330" s="4">
        <f t="shared" si="375"/>
        <v>0.38022813688212931</v>
      </c>
      <c r="AC330" s="4">
        <f t="shared" si="376"/>
        <v>1.7732240437158469</v>
      </c>
      <c r="AD330" s="4">
        <f t="shared" si="377"/>
        <v>0.63157894736842102</v>
      </c>
      <c r="AE330" s="4">
        <f t="shared" si="378"/>
        <v>0.77322404371584696</v>
      </c>
      <c r="AF330" s="4">
        <f t="shared" si="379"/>
        <v>1.631578947368421</v>
      </c>
      <c r="AG330" s="4">
        <f>IFERROR(AVERAGE(Tabela13[[#This Row],[V1]],Tabela13[[#This Row],[V2]]),"")</f>
        <v>1.202401495542134</v>
      </c>
      <c r="AH330" s="4">
        <f>IFERROR(AVERAGE(Tabela13[[#This Row],[V1]],Tabela13[[#This Row],[V3]]),"")</f>
        <v>1.2732240437158469</v>
      </c>
      <c r="AI330" s="4">
        <f>IFERROR(AVERAGE(Tabela13[[#This Row],[V1]],Tabela13[[#This Row],[V4]]),"")</f>
        <v>1.702401495542134</v>
      </c>
      <c r="AJ330" s="4">
        <f>IFERROR(AVERAGE(Tabela13[[#This Row],[V2]],Tabela13[[#This Row],[V1]]),"")</f>
        <v>1.202401495542134</v>
      </c>
      <c r="AK330" s="4">
        <f>IFERROR(AVERAGE(Tabela13[[#This Row],[V2]],Tabela13[[#This Row],[V3]]),"")</f>
        <v>0.70240149554213405</v>
      </c>
      <c r="AL330" s="4">
        <f>IFERROR(AVERAGE(Tabela13[[#This Row],[V2]],Tabela13[[#This Row],[V4]]),"")</f>
        <v>1.131578947368421</v>
      </c>
      <c r="AM330" s="4">
        <f>IFERROR(AVERAGE(Tabela13[[#This Row],[V3]],Tabela13[[#This Row],[V1]]),"")</f>
        <v>1.2732240437158469</v>
      </c>
      <c r="AN330" s="4">
        <f>IFERROR(AVERAGE(Tabela13[[#This Row],[V3]],Tabela13[[#This Row],[V2]]),"")</f>
        <v>0.70240149554213405</v>
      </c>
      <c r="AO330" s="4">
        <f>IFERROR(AVERAGE(Tabela13[[#This Row],[V3]],Tabela13[[#This Row],[V4]]),"")</f>
        <v>1.202401495542134</v>
      </c>
      <c r="AP330" s="4">
        <f>IFERROR(AVERAGE(Tabela13[[#This Row],[V4]],Tabela13[[#This Row],[V1]]),"")</f>
        <v>1.702401495542134</v>
      </c>
      <c r="AQ330" s="4">
        <f>IFERROR(AVERAGE(Tabela13[[#This Row],[V4]],Tabela13[[#This Row],[V2]]),"")</f>
        <v>1.131578947368421</v>
      </c>
      <c r="AR330" s="4">
        <f>IFERROR(AVERAGE(Tabela13[[#This Row],[V4]],Tabela13[[#This Row],[V3]]),"")</f>
        <v>1.202401495542134</v>
      </c>
      <c r="AS330" s="4">
        <f>_xlfn.STDEV.S(Tabela13[[#This Row],[V1]:[V2]])</f>
        <v>0.80726498933563395</v>
      </c>
      <c r="AT330" s="4">
        <f>_xlfn.STDEV.S(Tabela13[[#This Row],[V1]],Tabela13[[#This Row],[V3]])</f>
        <v>0.70710678118654779</v>
      </c>
      <c r="AU330" s="4">
        <f>_xlfn.STDEV.S(Tabela13[[#This Row],[V1]],Tabela13[[#This Row],[V4]])</f>
        <v>0.10015820814908669</v>
      </c>
      <c r="AV330" s="4">
        <f>_xlfn.STDEV.S(Tabela13[[#This Row],[V2]],Tabela13[[#This Row],[V1]])</f>
        <v>0.80726498933563395</v>
      </c>
      <c r="AW330" s="4">
        <f>_xlfn.STDEV.S(Tabela13[[#This Row],[V2]],Tabela13[[#This Row],[V3]])</f>
        <v>0.10015820814908591</v>
      </c>
      <c r="AX330" s="4">
        <f>_xlfn.STDEV.S(Tabela13[[#This Row],[V42]],Tabela13[[#This Row],[V44]])</f>
        <v>1.5143717705221817</v>
      </c>
      <c r="AY330" s="4">
        <f>_xlfn.STDEV.S(Tabela13[[#This Row],[V3]],Tabela13[[#This Row],[V1]])</f>
        <v>0.70710678118654779</v>
      </c>
      <c r="AZ330" s="4">
        <f>_xlfn.STDEV.S(Tabela13[[#This Row],[V3]],Tabela13[[#This Row],[V2]])</f>
        <v>0.10015820814908591</v>
      </c>
      <c r="BA330" s="4">
        <f>_xlfn.STDEV.S(Tabela13[[#This Row],[V3]],Tabela13[[#This Row],[V4]])</f>
        <v>0.60694857303746019</v>
      </c>
      <c r="BB330" s="4">
        <f>_xlfn.STDEV.S(Tabela13[[#This Row],[V4]],Tabela13[[#This Row],[V1]])</f>
        <v>0.10015820814908669</v>
      </c>
      <c r="BC330" s="4">
        <f>_xlfn.STDEV.S(Tabela13[[#This Row],[V4]],Tabela13[[#This Row],[V2]])</f>
        <v>0.70710678118654757</v>
      </c>
      <c r="BD330" s="4">
        <f>_xlfn.STDEV.S(Tabela13[[#This Row],[V4]],Tabela13[[#This Row],[V3]])</f>
        <v>0.60694857303746019</v>
      </c>
      <c r="BE330" s="4">
        <f>Tabela13[[#This Row],[V17]]/Tabela13[[#This Row],[V5]]</f>
        <v>0.67137723325240672</v>
      </c>
      <c r="BF330" s="4">
        <f>Tabela13[[#This Row],[V18]]/Tabela13[[#This Row],[V6]]</f>
        <v>0.5553671285714088</v>
      </c>
      <c r="BG330" s="4">
        <f>Tabela13[[#This Row],[V19]]/Tabela13[[#This Row],[V7]]</f>
        <v>5.8833482237508873E-2</v>
      </c>
      <c r="BH330" s="4">
        <f>Tabela13[[#This Row],[V20]]/Tabela13[[#This Row],[V8]]</f>
        <v>0.67137723325240672</v>
      </c>
      <c r="BI330" s="4">
        <f>Tabela13[[#This Row],[V21]]/Tabela13[[#This Row],[V9]]</f>
        <v>0.14259395628390692</v>
      </c>
      <c r="BJ330" s="4">
        <f>Tabela13[[#This Row],[V22]]/Tabela13[[#This Row],[V10]]</f>
        <v>1.3382820297637885</v>
      </c>
      <c r="BK330" s="4">
        <f>Tabela13[[#This Row],[V23]]/Tabela13[[#This Row],[V11]]</f>
        <v>0.5553671285714088</v>
      </c>
      <c r="BL330" s="4">
        <f>Tabela13[[#This Row],[V24]]/Tabela13[[#This Row],[V12]]</f>
        <v>0.14259395628390692</v>
      </c>
      <c r="BM330" s="4">
        <f>Tabela13[[#This Row],[V25]]/Tabela13[[#This Row],[V13]]</f>
        <v>0.50478028785534867</v>
      </c>
      <c r="BN330" s="4">
        <f>Tabela13[[#This Row],[V26]]/Tabela13[[#This Row],[V14]]</f>
        <v>5.8833482237508873E-2</v>
      </c>
      <c r="BO330" s="4">
        <f>Tabela13[[#This Row],[V27]]/Tabela13[[#This Row],[V15]]</f>
        <v>0.62488506244392583</v>
      </c>
      <c r="BP330" s="4">
        <f>Tabela13[[#This Row],[V28]]/Tabela13[[#This Row],[V16]]</f>
        <v>0.50478028785534867</v>
      </c>
      <c r="BQ330" s="4">
        <f>Tabela13[[#This Row],[V1]]-Tabela13[[#This Row],[V2]]</f>
        <v>1.1416450963474258</v>
      </c>
      <c r="BR330" s="4">
        <f>Tabela13[[#This Row],[V1]]-Tabela13[[#This Row],[V3]]</f>
        <v>0.99999999999999989</v>
      </c>
      <c r="BS330" s="4">
        <f>Tabela13[[#This Row],[V1]]-Tabela13[[#This Row],[V4]]</f>
        <v>0.14164509634742584</v>
      </c>
      <c r="BT330" s="4">
        <f>Tabela13[[#This Row],[V2]]-Tabela13[[#This Row],[V1]]</f>
        <v>-1.1416450963474258</v>
      </c>
      <c r="BU330" s="4">
        <f>Tabela13[[#This Row],[V2]]-Tabela13[[#This Row],[V3]]</f>
        <v>-0.14164509634742595</v>
      </c>
      <c r="BV330" s="4">
        <f>Tabela13[[#This Row],[V2]]-Tabela13[[#This Row],[V4]]</f>
        <v>-1</v>
      </c>
      <c r="BW330" s="4">
        <f>AVERAGE(Tabela13[[#This Row],[V41]],Tabela13[[#This Row],[V42]])</f>
        <v>1.0708225481737128</v>
      </c>
      <c r="BX330" s="4">
        <f>AVERAGE(Tabela13[[#This Row],[V41]],Tabela13[[#This Row],[V43]])</f>
        <v>0.64164509634742584</v>
      </c>
      <c r="BY330" s="4">
        <f>AVERAGE(Tabela13[[#This Row],[V41]],Tabela13[[#This Row],[V44]])</f>
        <v>0</v>
      </c>
      <c r="BZ330" s="4">
        <f>AVERAGE(Tabela13[[#This Row],[V41]],Tabela13[[#This Row],[V45]])</f>
        <v>0.49999999999999994</v>
      </c>
      <c r="CA330" s="4">
        <f>AVERAGE(Tabela13[[#This Row],[V41]],Tabela13[[#This Row],[V46]])</f>
        <v>7.0822548173712918E-2</v>
      </c>
      <c r="CB330" s="4">
        <f>AVERAGE(Tabela13[[#This Row],[V42]],Tabela13[[#This Row],[V41]])</f>
        <v>1.0708225481737128</v>
      </c>
      <c r="CC330" s="4">
        <f>AVERAGE(Tabela13[[#This Row],[V42]],Tabela13[[#This Row],[V43]])</f>
        <v>0.57082254817371281</v>
      </c>
      <c r="CD330" s="4">
        <f>AVERAGE(Tabela13[[#This Row],[V42]],Tabela13[[#This Row],[V44]])</f>
        <v>-7.0822548173712974E-2</v>
      </c>
      <c r="CE330" s="4">
        <f>AVERAGE(Tabela13[[#This Row],[V42]],Tabela13[[#This Row],[V45]])</f>
        <v>0.42917745182628697</v>
      </c>
      <c r="CF330" s="4">
        <f>AVERAGE(Tabela13[[#This Row],[V42]],Tabela13[[#This Row],[V46]])</f>
        <v>0</v>
      </c>
      <c r="CG330" s="4">
        <f>AVERAGE(Tabela13[[#This Row],[V43]],Tabela13[[#This Row],[V41]])</f>
        <v>0.64164509634742584</v>
      </c>
      <c r="CH330" s="4">
        <f>AVERAGE(Tabela13[[#This Row],[V43]],Tabela13[[#This Row],[V42]])</f>
        <v>0.57082254817371281</v>
      </c>
      <c r="CI330" s="4">
        <f>AVERAGE(Tabela13[[#This Row],[V43]],Tabela13[[#This Row],[V44]])</f>
        <v>-0.5</v>
      </c>
      <c r="CJ330" s="4">
        <f>AVERAGE(Tabela13[[#This Row],[V43]],Tabela13[[#This Row],[V45]])</f>
        <v>0</v>
      </c>
      <c r="CK330" s="4">
        <f>AVERAGE(Tabela13[[#This Row],[V43]],Tabela13[[#This Row],[V46]])</f>
        <v>-0.42917745182628708</v>
      </c>
      <c r="CL330" s="4">
        <f>AVERAGE(Tabela13[[#This Row],[V44]],Tabela13[[#This Row],[V41]])</f>
        <v>0</v>
      </c>
      <c r="CM330" s="4">
        <f>AVERAGE(Tabela13[[#This Row],[V44]],Tabela13[[#This Row],[V42]])</f>
        <v>-7.0822548173712974E-2</v>
      </c>
      <c r="CN330" s="4">
        <f>AVERAGE(Tabela13[[#This Row],[V44]],Tabela13[[#This Row],[V43]])</f>
        <v>-0.5</v>
      </c>
      <c r="CO330" s="4">
        <f>AVERAGE(Tabela13[[#This Row],[V44]],Tabela13[[#This Row],[V45]])</f>
        <v>-0.64164509634742584</v>
      </c>
      <c r="CP330" s="4">
        <f>AVERAGE(Tabela13[[#This Row],[V44]],Tabela13[[#This Row],[V46]])</f>
        <v>-1.0708225481737128</v>
      </c>
      <c r="CQ330" s="4">
        <f>AVERAGE(Tabela13[[#This Row],[V45]],Tabela13[[#This Row],[V41]])</f>
        <v>0.49999999999999994</v>
      </c>
      <c r="CR330" s="4">
        <f>AVERAGE(Tabela13[[#This Row],[V45]],Tabela13[[#This Row],[V42]])</f>
        <v>0.42917745182628697</v>
      </c>
      <c r="CS330" s="4">
        <f>AVERAGE(Tabela13[[#This Row],[V45]],Tabela13[[#This Row],[V43]])</f>
        <v>0</v>
      </c>
      <c r="CT330" s="4">
        <f>AVERAGE(Tabela13[[#This Row],[V45]],Tabela13[[#This Row],[V44]])</f>
        <v>-0.64164509634742584</v>
      </c>
      <c r="CU330" s="4">
        <f>AVERAGE(Tabela13[[#This Row],[V45]],Tabela13[[#This Row],[V46]])</f>
        <v>-0.57082254817371303</v>
      </c>
      <c r="CV330" s="4">
        <f>AVERAGE(Tabela13[[#This Row],[V46]],Tabela13[[#This Row],[V41]])</f>
        <v>7.0822548173712918E-2</v>
      </c>
      <c r="CW330" s="4">
        <f>AVERAGE(Tabela13[[#This Row],[V46]],Tabela13[[#This Row],[V42]])</f>
        <v>0</v>
      </c>
      <c r="CX330" s="4">
        <f>AVERAGE(Tabela13[[#This Row],[V46]],Tabela13[[#This Row],[V43]])</f>
        <v>-0.42917745182628708</v>
      </c>
      <c r="CY330" s="4">
        <f>AVERAGE(Tabela13[[#This Row],[V46]],Tabela13[[#This Row],[V44]])</f>
        <v>-1.0708225481737128</v>
      </c>
      <c r="CZ330" s="4">
        <f>AVERAGE(Tabela13[[#This Row],[V46]],Tabela13[[#This Row],[V45]])</f>
        <v>-0.57082254817371303</v>
      </c>
      <c r="DA330" s="3">
        <f>_xlfn.STDEV.S(Tabela13[[#This Row],[V41]],Tabela13[[#This Row],[V42]])</f>
        <v>0.10015820814908677</v>
      </c>
      <c r="DB330" s="3">
        <f>_xlfn.STDEV.S(Tabela13[[#This Row],[V41]],Tabela13[[#This Row],[V43]])</f>
        <v>0.70710678118654735</v>
      </c>
      <c r="DC330" s="3">
        <f>_xlfn.STDEV.S(Tabela13[[#This Row],[V41]],Tabela13[[#This Row],[V44]])</f>
        <v>1.6145299786712684</v>
      </c>
      <c r="DD330" s="3">
        <f>_xlfn.STDEV.S(Tabela13[[#This Row],[V41]],Tabela13[[#This Row],[V45]])</f>
        <v>0.907423197484721</v>
      </c>
      <c r="DE330" s="3">
        <f>_xlfn.STDEV.S(Tabela13[[#This Row],[V41]],Tabela13[[#This Row],[V46]])</f>
        <v>1.5143717705221817</v>
      </c>
      <c r="DF330" s="3">
        <f>_xlfn.STDEV.S(Tabela13[[#This Row],[V42]],Tabela13[[#This Row],[V41]])</f>
        <v>0.10015820814908677</v>
      </c>
      <c r="DG330" s="3">
        <f>_xlfn.STDEV.S(Tabela13[[#This Row],[V42]],Tabela13[[#This Row],[V43]])</f>
        <v>0.60694857303746086</v>
      </c>
      <c r="DH330" s="3">
        <f>_xlfn.STDEV.S(Tabela13[[#This Row],[V42]],Tabela13[[#This Row],[V44]])</f>
        <v>1.5143717705221817</v>
      </c>
      <c r="DI330" s="3">
        <f>_xlfn.STDEV.S(Tabela13[[#This Row],[V42]],Tabela13[[#This Row],[V45]])</f>
        <v>0.80726498933563429</v>
      </c>
      <c r="DJ330" s="3">
        <f>_xlfn.STDEV.S(Tabela13[[#This Row],[V42]],Tabela13[[#This Row],[V46]])</f>
        <v>1.4142135623730949</v>
      </c>
      <c r="DK330" s="3">
        <f>_xlfn.STDEV.S(Tabela13[[#This Row],[V43]],Tabela13[[#This Row],[V41]])</f>
        <v>0.70710678118654735</v>
      </c>
      <c r="DL330" s="3">
        <f>_xlfn.STDEV.S(Tabela13[[#This Row],[V43]],Tabela13[[#This Row],[V42]])</f>
        <v>0.60694857303746086</v>
      </c>
      <c r="DM330" s="3">
        <f>_xlfn.STDEV.S(Tabela13[[#This Row],[V43]],Tabela13[[#This Row],[V44]])</f>
        <v>0.90742319748472078</v>
      </c>
      <c r="DN330" s="3">
        <f>_xlfn.STDEV.S(Tabela13[[#This Row],[V43]],Tabela13[[#This Row],[V45]])</f>
        <v>0.20031641629817346</v>
      </c>
      <c r="DO330" s="3">
        <f>_xlfn.STDEV.S(Tabela13[[#This Row],[V43]],Tabela13[[#This Row],[V46]])</f>
        <v>0.80726498933563406</v>
      </c>
      <c r="DP330" s="3">
        <f>_xlfn.STDEV.S(Tabela13[[#This Row],[V44]],Tabela13[[#This Row],[V41]])</f>
        <v>1.6145299786712684</v>
      </c>
      <c r="DQ330" s="3">
        <f>_xlfn.STDEV.S(Tabela13[[#This Row],[V44]],Tabela13[[#This Row],[V42]])</f>
        <v>1.5143717705221817</v>
      </c>
      <c r="DR330" s="3">
        <f>_xlfn.STDEV.S(Tabela13[[#This Row],[V44]],Tabela13[[#This Row],[V43]])</f>
        <v>0.90742319748472078</v>
      </c>
      <c r="DS330" s="3">
        <f>_xlfn.STDEV.S(Tabela13[[#This Row],[V44]],Tabela13[[#This Row],[V45]])</f>
        <v>0.70710678118654757</v>
      </c>
      <c r="DT330" s="3">
        <f>_xlfn.STDEV.S(Tabela13[[#This Row],[V44]],Tabela13[[#This Row],[V46]])</f>
        <v>0.10015820814908669</v>
      </c>
      <c r="DU330" s="3">
        <f>_xlfn.STDEV.S(Tabela13[[#This Row],[V45]],Tabela13[[#This Row],[V41]])</f>
        <v>0.907423197484721</v>
      </c>
      <c r="DV330" s="3">
        <f>_xlfn.STDEV.S(Tabela13[[#This Row],[V45]],Tabela13[[#This Row],[V42]])</f>
        <v>0.80726498933563429</v>
      </c>
      <c r="DW330" s="3">
        <f>_xlfn.STDEV.S(Tabela13[[#This Row],[V45]],Tabela13[[#This Row],[V43]])</f>
        <v>0.20031641629817346</v>
      </c>
      <c r="DX330" s="3">
        <f>_xlfn.STDEV.S(Tabela13[[#This Row],[V45]],Tabela13[[#This Row],[V44]])</f>
        <v>0.70710678118654757</v>
      </c>
      <c r="DY330" s="3">
        <f>_xlfn.STDEV.S(Tabela13[[#This Row],[V45]],Tabela13[[#This Row],[V46]])</f>
        <v>0.60694857303746075</v>
      </c>
      <c r="DZ330" s="3">
        <f>_xlfn.STDEV.S(Tabela13[[#This Row],[V46]],Tabela13[[#This Row],[V41]])</f>
        <v>1.5143717705221817</v>
      </c>
      <c r="EA330" s="3">
        <f>_xlfn.STDEV.S(Tabela13[[#This Row],[V46]],Tabela13[[#This Row],[V42]])</f>
        <v>1.4142135623730949</v>
      </c>
      <c r="EB330" s="3">
        <f>_xlfn.STDEV.S(Tabela13[[#This Row],[V46]],Tabela13[[#This Row],[V43]])</f>
        <v>0.80726498933563406</v>
      </c>
      <c r="EC330" s="3">
        <f>_xlfn.STDEV.S(Tabela13[[#This Row],[V46]],Tabela13[[#This Row],[V44]])</f>
        <v>0.10015820814908669</v>
      </c>
      <c r="ED330" s="3">
        <f>_xlfn.STDEV.S(Tabela13[[#This Row],[V46]],Tabela13[[#This Row],[V45]])</f>
        <v>0.60694857303746075</v>
      </c>
      <c r="EE330" s="3">
        <f t="shared" si="380"/>
        <v>9.3533899075908075E-2</v>
      </c>
      <c r="EF330" s="3">
        <f t="shared" si="381"/>
        <v>1.10202163970669</v>
      </c>
      <c r="EG330" s="3" t="str">
        <f t="shared" si="382"/>
        <v/>
      </c>
      <c r="EH330" s="3">
        <f t="shared" si="383"/>
        <v>1.8148463949694422</v>
      </c>
      <c r="EI330" s="3">
        <f t="shared" si="384"/>
        <v>21.382621913119308</v>
      </c>
      <c r="EJ330" s="3">
        <f t="shared" si="385"/>
        <v>9.3533899075908075E-2</v>
      </c>
      <c r="EK330" s="3">
        <f t="shared" si="386"/>
        <v>1.0632876626533578</v>
      </c>
      <c r="EL330" s="3">
        <f t="shared" si="387"/>
        <v>-21.382621913119291</v>
      </c>
      <c r="EM330" s="3">
        <f t="shared" si="388"/>
        <v>1.8809585310236225</v>
      </c>
      <c r="EN330" s="3" t="str">
        <f t="shared" si="389"/>
        <v/>
      </c>
      <c r="EO330" s="3">
        <f t="shared" si="390"/>
        <v>1.10202163970669</v>
      </c>
      <c r="EP330" s="3">
        <f t="shared" si="391"/>
        <v>1.0632876626533578</v>
      </c>
      <c r="EQ330" s="3">
        <f t="shared" si="392"/>
        <v>-1.8148463949694416</v>
      </c>
      <c r="ER330" s="3" t="str">
        <f t="shared" si="393"/>
        <v/>
      </c>
      <c r="ES330" s="3" t="str">
        <f t="shared" si="394"/>
        <v/>
      </c>
      <c r="ET330" s="3" t="str">
        <f t="shared" si="395"/>
        <v/>
      </c>
      <c r="EU330" s="3" t="str">
        <f t="shared" si="396"/>
        <v/>
      </c>
      <c r="EV330" s="3">
        <f t="shared" si="397"/>
        <v>-1.8148463949694416</v>
      </c>
      <c r="EW330" s="3">
        <f t="shared" si="398"/>
        <v>-1.1020216397066904</v>
      </c>
      <c r="EX330" s="3">
        <f t="shared" si="399"/>
        <v>-9.3533899075908006E-2</v>
      </c>
      <c r="EY330" s="3">
        <f t="shared" si="400"/>
        <v>1.8148463949694422</v>
      </c>
      <c r="EZ330" s="3">
        <f t="shared" si="401"/>
        <v>1.8809585310236225</v>
      </c>
      <c r="FA330" s="3" t="str">
        <f t="shared" si="402"/>
        <v/>
      </c>
      <c r="FB330" s="3">
        <f t="shared" si="403"/>
        <v>-1.1020216397066904</v>
      </c>
      <c r="FC330" s="3">
        <f t="shared" si="404"/>
        <v>-1.0632876626533572</v>
      </c>
      <c r="FD330" s="3">
        <f t="shared" si="405"/>
        <v>21.382621913119308</v>
      </c>
      <c r="FE330" s="3" t="str">
        <f t="shared" si="406"/>
        <v/>
      </c>
      <c r="FF330" s="3">
        <f t="shared" si="407"/>
        <v>-1.8809585310236216</v>
      </c>
      <c r="FG330" s="3">
        <f t="shared" si="408"/>
        <v>-9.3533899075908006E-2</v>
      </c>
      <c r="FH330" s="3">
        <f t="shared" si="409"/>
        <v>-1.0632876626533572</v>
      </c>
      <c r="FI330" s="4">
        <f t="shared" si="410"/>
        <v>0.78947368421052633</v>
      </c>
      <c r="FJ330" s="4">
        <f t="shared" si="411"/>
        <v>0.54644808743169393</v>
      </c>
      <c r="FK330" s="4">
        <f t="shared" si="412"/>
        <v>1.7830630386103006</v>
      </c>
      <c r="FL330" s="4">
        <f t="shared" si="413"/>
        <v>0.98100020356924766</v>
      </c>
      <c r="FM330" s="4">
        <f>Tabela13[[#This Row],[V139]]-Tabela13[[#This Row],[V140]]</f>
        <v>0.80206283504105291</v>
      </c>
      <c r="FN330" s="4">
        <f>Tabela13[[#This Row],[V1]]-Tabela13[[#This Row],[V2]]/2</f>
        <v>1.4574345700316362</v>
      </c>
      <c r="FO330" s="4">
        <f>Tabela13[[#This Row],[V1]]-Tabela13[[#This Row],[V3]]/2</f>
        <v>1.3866120218579234</v>
      </c>
      <c r="FP330" s="4">
        <f>Tabela13[[#This Row],[V1]]-Tabela13[[#This Row],[V4]]/2</f>
        <v>0.95743457003163634</v>
      </c>
      <c r="FQ330" s="4">
        <f>Tabela13[[#This Row],[V2]]-Tabela13[[#This Row],[V1]]/2</f>
        <v>-0.25503307448950241</v>
      </c>
      <c r="FR330" s="4">
        <f>Tabela13[[#This Row],[V2]]-Tabela13[[#This Row],[V3]]/2</f>
        <v>0.24496692551049754</v>
      </c>
      <c r="FS330" s="4">
        <f>Tabela13[[#This Row],[V2]]-Tabela13[[#This Row],[V4]]/2</f>
        <v>-0.18421052631578949</v>
      </c>
      <c r="FT330" s="4">
        <f t="shared" si="414"/>
        <v>0.96943500719554032</v>
      </c>
      <c r="FU330" s="4">
        <f t="shared" si="415"/>
        <v>0.94599508404500265</v>
      </c>
      <c r="FV330" s="4">
        <f t="shared" si="416"/>
        <v>0.76365607134890268</v>
      </c>
      <c r="FW330" s="4">
        <f t="shared" si="417"/>
        <v>-0.24971003592206659</v>
      </c>
      <c r="FX330" s="4">
        <f t="shared" si="418"/>
        <v>0.24023607092972921</v>
      </c>
      <c r="FY330" s="4">
        <f t="shared" si="419"/>
        <v>-0.18216831047276347</v>
      </c>
      <c r="FZ330" s="4">
        <f t="shared" si="420"/>
        <v>174.49830129519725</v>
      </c>
      <c r="GA330" s="4">
        <f t="shared" si="421"/>
        <v>170.27911512810047</v>
      </c>
      <c r="GB330" s="4">
        <f t="shared" si="422"/>
        <v>137.45809284280247</v>
      </c>
      <c r="GC330" s="4">
        <f t="shared" si="423"/>
        <v>-44.947806465971986</v>
      </c>
      <c r="GD330" s="4">
        <f t="shared" si="424"/>
        <v>43.242492767351258</v>
      </c>
      <c r="GE330" s="4">
        <f t="shared" si="425"/>
        <v>-32.790295885097422</v>
      </c>
      <c r="GF330" s="4">
        <f>Tabela13[[#This Row],[V1]]-Tabela13[[#This Row],[V2]]/Tabela13[[#This Row],[V2]]</f>
        <v>0.77322404371584685</v>
      </c>
      <c r="GG330" s="4">
        <f>Tabela13[[#This Row],[V1]]-Tabela13[[#This Row],[V3]]/Tabela13[[#This Row],[V3]]</f>
        <v>0.77322404371584685</v>
      </c>
      <c r="GH330" s="4">
        <f>Tabela13[[#This Row],[V1]]-Tabela13[[#This Row],[V4]]/Tabela13[[#This Row],[V4]]</f>
        <v>0.77322404371584685</v>
      </c>
      <c r="GI330" s="4">
        <f>Tabela13[[#This Row],[V2]]-Tabela13[[#This Row],[V1]]/Tabela13[[#This Row],[V1]]</f>
        <v>-0.36842105263157898</v>
      </c>
      <c r="GJ330" s="4">
        <f>Tabela13[[#This Row],[V2]]-Tabela13[[#This Row],[V3]]/Tabela13[[#This Row],[V3]]</f>
        <v>-0.36842105263157898</v>
      </c>
      <c r="GK330" s="4">
        <f>Tabela13[[#This Row],[V2]]-Tabela13[[#This Row],[V4]]/Tabela13[[#This Row],[V4]]</f>
        <v>-0.36842105263157898</v>
      </c>
      <c r="GL330" s="4">
        <f t="shared" si="426"/>
        <v>0.58311329182794636</v>
      </c>
      <c r="GM330" s="4">
        <f t="shared" si="427"/>
        <v>1.202401495542134</v>
      </c>
      <c r="GN330" s="4">
        <f t="shared" si="428"/>
        <v>0.48495722434629418</v>
      </c>
      <c r="GO330" s="3">
        <f t="shared" si="429"/>
        <v>1</v>
      </c>
      <c r="GP330" s="3">
        <v>100</v>
      </c>
      <c r="GQ330" s="3">
        <f t="shared" si="430"/>
        <v>0.83000000000000007</v>
      </c>
      <c r="GR330" s="3">
        <f t="shared" si="431"/>
        <v>83</v>
      </c>
      <c r="GS330" s="34">
        <f>COUNTIF($D$2:D329,Tabela13[[#This Row],[HomeTeam]])</f>
        <v>16</v>
      </c>
      <c r="GT330" s="34">
        <f>COUNTIF($E$2:E329,Tabela13[[#This Row],[AwayTeam]])</f>
        <v>15</v>
      </c>
      <c r="GU330" s="3">
        <f>IFERROR(AVERAGEIFS($AD$2:AD329,$D$2:D329,Tabela13[[#This Row],[HomeTeam]],$GS$2:GS329,"&gt;="&amp;Tabela13[[#This Row],[Contagem_H]]-5),"")</f>
        <v>1.2253403445549309</v>
      </c>
      <c r="GV330" s="3">
        <f>IFERROR(AVERAGEIFS($G$2:G329,$E$2:E329,Tabela13[[#This Row],[AwayTeam]],$GT$2:GT329,"&gt;="&amp;Tabela13[[#This Row],[Contagem_A]]-5),"")</f>
        <v>1.4</v>
      </c>
      <c r="GW330" s="3">
        <f>IFERROR(AVERAGEIFS($GQ$2:GQ329,$D$2:D329,Tabela13[[#This Row],[HomeTeam]],$GS$2:GS329,"&gt;="&amp;Tabela13[[#This Row],[Contagem_H]]-5),"")</f>
        <v>-0.38</v>
      </c>
    </row>
    <row r="331" spans="1:205" x14ac:dyDescent="0.25">
      <c r="A331" t="s">
        <v>127</v>
      </c>
      <c r="B331" t="s">
        <v>255</v>
      </c>
      <c r="C331" t="s">
        <v>134</v>
      </c>
      <c r="D331" t="s">
        <v>19</v>
      </c>
      <c r="E331" t="s">
        <v>14</v>
      </c>
      <c r="F331" s="3">
        <v>5</v>
      </c>
      <c r="G331" s="3">
        <v>2</v>
      </c>
      <c r="H331" s="3" t="str">
        <f t="shared" si="432"/>
        <v>H</v>
      </c>
      <c r="I331" s="3">
        <v>2.2000000000000002</v>
      </c>
      <c r="J331" s="3">
        <v>3.5</v>
      </c>
      <c r="K331" s="3">
        <v>3.25</v>
      </c>
      <c r="L331" s="3">
        <v>1.87</v>
      </c>
      <c r="M331" s="3">
        <v>2.0299999999999998</v>
      </c>
      <c r="N331" s="3">
        <f t="shared" si="361"/>
        <v>7</v>
      </c>
      <c r="O331" s="3">
        <f t="shared" si="362"/>
        <v>3</v>
      </c>
      <c r="P331" s="3">
        <f t="shared" si="363"/>
        <v>0</v>
      </c>
      <c r="Q331" s="3">
        <f t="shared" si="364"/>
        <v>4.7952047952047883E-2</v>
      </c>
      <c r="R331" s="3">
        <f t="shared" si="365"/>
        <v>2.737019572719368E-2</v>
      </c>
      <c r="S331" s="3">
        <f t="shared" si="366"/>
        <v>2.3054945054945057</v>
      </c>
      <c r="T331" s="3">
        <f t="shared" si="367"/>
        <v>3.6678321678321675</v>
      </c>
      <c r="U331" s="3">
        <f t="shared" si="368"/>
        <v>3.4058441558441555</v>
      </c>
      <c r="V331" s="3">
        <f t="shared" si="369"/>
        <v>1.9596703296703297</v>
      </c>
      <c r="W331" s="3">
        <f t="shared" si="370"/>
        <v>2.1273426573426568</v>
      </c>
      <c r="X331" s="4">
        <f t="shared" si="371"/>
        <v>0.45454545454545453</v>
      </c>
      <c r="Y331" s="4">
        <f t="shared" si="372"/>
        <v>0.2857142857142857</v>
      </c>
      <c r="Z331" s="4">
        <f t="shared" si="373"/>
        <v>0.30769230769230771</v>
      </c>
      <c r="AA331" s="4">
        <f t="shared" si="374"/>
        <v>0.53475935828876997</v>
      </c>
      <c r="AB331" s="4">
        <f t="shared" si="375"/>
        <v>0.49261083743842371</v>
      </c>
      <c r="AC331" s="4">
        <f t="shared" si="376"/>
        <v>2.7272727272727271</v>
      </c>
      <c r="AD331" s="4">
        <f t="shared" si="377"/>
        <v>1.1538461538461537</v>
      </c>
      <c r="AE331" s="4">
        <f t="shared" si="378"/>
        <v>1.2272727272727273</v>
      </c>
      <c r="AF331" s="4">
        <f t="shared" si="379"/>
        <v>2.6538461538461537</v>
      </c>
      <c r="AG331" s="4">
        <f>IFERROR(AVERAGE(Tabela13[[#This Row],[V1]],Tabela13[[#This Row],[V2]]),"")</f>
        <v>1.9405594405594404</v>
      </c>
      <c r="AH331" s="4">
        <f>IFERROR(AVERAGE(Tabela13[[#This Row],[V1]],Tabela13[[#This Row],[V3]]),"")</f>
        <v>1.9772727272727271</v>
      </c>
      <c r="AI331" s="4">
        <f>IFERROR(AVERAGE(Tabela13[[#This Row],[V1]],Tabela13[[#This Row],[V4]]),"")</f>
        <v>2.6905594405594404</v>
      </c>
      <c r="AJ331" s="4">
        <f>IFERROR(AVERAGE(Tabela13[[#This Row],[V2]],Tabela13[[#This Row],[V1]]),"")</f>
        <v>1.9405594405594404</v>
      </c>
      <c r="AK331" s="4">
        <f>IFERROR(AVERAGE(Tabela13[[#This Row],[V2]],Tabela13[[#This Row],[V3]]),"")</f>
        <v>1.1905594405594404</v>
      </c>
      <c r="AL331" s="4">
        <f>IFERROR(AVERAGE(Tabela13[[#This Row],[V2]],Tabela13[[#This Row],[V4]]),"")</f>
        <v>1.9038461538461537</v>
      </c>
      <c r="AM331" s="4">
        <f>IFERROR(AVERAGE(Tabela13[[#This Row],[V3]],Tabela13[[#This Row],[V1]]),"")</f>
        <v>1.9772727272727271</v>
      </c>
      <c r="AN331" s="4">
        <f>IFERROR(AVERAGE(Tabela13[[#This Row],[V3]],Tabela13[[#This Row],[V2]]),"")</f>
        <v>1.1905594405594404</v>
      </c>
      <c r="AO331" s="4">
        <f>IFERROR(AVERAGE(Tabela13[[#This Row],[V3]],Tabela13[[#This Row],[V4]]),"")</f>
        <v>1.9405594405594404</v>
      </c>
      <c r="AP331" s="4">
        <f>IFERROR(AVERAGE(Tabela13[[#This Row],[V4]],Tabela13[[#This Row],[V1]]),"")</f>
        <v>2.6905594405594404</v>
      </c>
      <c r="AQ331" s="4">
        <f>IFERROR(AVERAGE(Tabela13[[#This Row],[V4]],Tabela13[[#This Row],[V2]]),"")</f>
        <v>1.9038461538461537</v>
      </c>
      <c r="AR331" s="4">
        <f>IFERROR(AVERAGE(Tabela13[[#This Row],[V4]],Tabela13[[#This Row],[V3]]),"")</f>
        <v>1.9405594405594404</v>
      </c>
      <c r="AS331" s="4">
        <f>_xlfn.STDEV.S(Tabela13[[#This Row],[V1]:[V2]])</f>
        <v>1.1125805997690437</v>
      </c>
      <c r="AT331" s="4">
        <f>_xlfn.STDEV.S(Tabela13[[#This Row],[V1]],Tabela13[[#This Row],[V3]])</f>
        <v>1.0606601717798212</v>
      </c>
      <c r="AU331" s="4">
        <f>_xlfn.STDEV.S(Tabela13[[#This Row],[V1]],Tabela13[[#This Row],[V4]])</f>
        <v>5.1920427989221953E-2</v>
      </c>
      <c r="AV331" s="4">
        <f>_xlfn.STDEV.S(Tabela13[[#This Row],[V2]],Tabela13[[#This Row],[V1]])</f>
        <v>1.1125805997690437</v>
      </c>
      <c r="AW331" s="4">
        <f>_xlfn.STDEV.S(Tabela13[[#This Row],[V2]],Tabela13[[#This Row],[V3]])</f>
        <v>5.1920427989222112E-2</v>
      </c>
      <c r="AX331" s="4">
        <f>_xlfn.STDEV.S(Tabela13[[#This Row],[V42]],Tabela13[[#This Row],[V44]])</f>
        <v>2.1732407715488642</v>
      </c>
      <c r="AY331" s="4">
        <f>_xlfn.STDEV.S(Tabela13[[#This Row],[V3]],Tabela13[[#This Row],[V1]])</f>
        <v>1.0606601717798212</v>
      </c>
      <c r="AZ331" s="4">
        <f>_xlfn.STDEV.S(Tabela13[[#This Row],[V3]],Tabela13[[#This Row],[V2]])</f>
        <v>5.1920427989222112E-2</v>
      </c>
      <c r="BA331" s="4">
        <f>_xlfn.STDEV.S(Tabela13[[#This Row],[V3]],Tabela13[[#This Row],[V4]])</f>
        <v>1.0087397437905998</v>
      </c>
      <c r="BB331" s="4">
        <f>_xlfn.STDEV.S(Tabela13[[#This Row],[V4]],Tabela13[[#This Row],[V1]])</f>
        <v>5.1920427989221953E-2</v>
      </c>
      <c r="BC331" s="4">
        <f>_xlfn.STDEV.S(Tabela13[[#This Row],[V4]],Tabela13[[#This Row],[V2]])</f>
        <v>1.060660171779821</v>
      </c>
      <c r="BD331" s="4">
        <f>_xlfn.STDEV.S(Tabela13[[#This Row],[V4]],Tabela13[[#This Row],[V3]])</f>
        <v>1.0087397437905998</v>
      </c>
      <c r="BE331" s="4">
        <f>Tabela13[[#This Row],[V17]]/Tabela13[[#This Row],[V5]]</f>
        <v>0.57332982258368737</v>
      </c>
      <c r="BF331" s="4">
        <f>Tabela13[[#This Row],[V18]]/Tabela13[[#This Row],[V6]]</f>
        <v>0.53642583400358779</v>
      </c>
      <c r="BG331" s="4">
        <f>Tabela13[[#This Row],[V19]]/Tabela13[[#This Row],[V7]]</f>
        <v>1.9297261085012968E-2</v>
      </c>
      <c r="BH331" s="4">
        <f>Tabela13[[#This Row],[V20]]/Tabela13[[#This Row],[V8]]</f>
        <v>0.57332982258368737</v>
      </c>
      <c r="BI331" s="4">
        <f>Tabela13[[#This Row],[V21]]/Tabela13[[#This Row],[V9]]</f>
        <v>4.3610109852914906E-2</v>
      </c>
      <c r="BJ331" s="4">
        <f>Tabela13[[#This Row],[V22]]/Tabela13[[#This Row],[V10]]</f>
        <v>1.1415002032377872</v>
      </c>
      <c r="BK331" s="4">
        <f>Tabela13[[#This Row],[V23]]/Tabela13[[#This Row],[V11]]</f>
        <v>0.53642583400358779</v>
      </c>
      <c r="BL331" s="4">
        <f>Tabela13[[#This Row],[V24]]/Tabela13[[#This Row],[V12]]</f>
        <v>4.3610109852914906E-2</v>
      </c>
      <c r="BM331" s="4">
        <f>Tabela13[[#This Row],[V25]]/Tabela13[[#This Row],[V13]]</f>
        <v>0.51981903914254335</v>
      </c>
      <c r="BN331" s="4">
        <f>Tabela13[[#This Row],[V26]]/Tabela13[[#This Row],[V14]]</f>
        <v>1.9297261085012968E-2</v>
      </c>
      <c r="BO331" s="4">
        <f>Tabela13[[#This Row],[V27]]/Tabela13[[#This Row],[V15]]</f>
        <v>0.55711443366212821</v>
      </c>
      <c r="BP331" s="4">
        <f>Tabela13[[#This Row],[V28]]/Tabela13[[#This Row],[V16]]</f>
        <v>0.51981903914254335</v>
      </c>
      <c r="BQ331" s="4">
        <f>Tabela13[[#This Row],[V1]]-Tabela13[[#This Row],[V2]]</f>
        <v>1.5734265734265733</v>
      </c>
      <c r="BR331" s="4">
        <f>Tabela13[[#This Row],[V1]]-Tabela13[[#This Row],[V3]]</f>
        <v>1.4999999999999998</v>
      </c>
      <c r="BS331" s="4">
        <f>Tabela13[[#This Row],[V1]]-Tabela13[[#This Row],[V4]]</f>
        <v>7.3426573426573327E-2</v>
      </c>
      <c r="BT331" s="4">
        <f>Tabela13[[#This Row],[V2]]-Tabela13[[#This Row],[V1]]</f>
        <v>-1.5734265734265733</v>
      </c>
      <c r="BU331" s="4">
        <f>Tabela13[[#This Row],[V2]]-Tabela13[[#This Row],[V3]]</f>
        <v>-7.3426573426573549E-2</v>
      </c>
      <c r="BV331" s="4">
        <f>Tabela13[[#This Row],[V2]]-Tabela13[[#This Row],[V4]]</f>
        <v>-1.5</v>
      </c>
      <c r="BW331" s="4">
        <f>AVERAGE(Tabela13[[#This Row],[V41]],Tabela13[[#This Row],[V42]])</f>
        <v>1.5367132867132867</v>
      </c>
      <c r="BX331" s="4">
        <f>AVERAGE(Tabela13[[#This Row],[V41]],Tabela13[[#This Row],[V43]])</f>
        <v>0.82342657342657333</v>
      </c>
      <c r="BY331" s="4">
        <f>AVERAGE(Tabela13[[#This Row],[V41]],Tabela13[[#This Row],[V44]])</f>
        <v>0</v>
      </c>
      <c r="BZ331" s="4">
        <f>AVERAGE(Tabela13[[#This Row],[V41]],Tabela13[[#This Row],[V45]])</f>
        <v>0.74999999999999989</v>
      </c>
      <c r="CA331" s="4">
        <f>AVERAGE(Tabela13[[#This Row],[V41]],Tabela13[[#This Row],[V46]])</f>
        <v>3.6713286713286664E-2</v>
      </c>
      <c r="CB331" s="4">
        <f>AVERAGE(Tabela13[[#This Row],[V42]],Tabela13[[#This Row],[V41]])</f>
        <v>1.5367132867132867</v>
      </c>
      <c r="CC331" s="4">
        <f>AVERAGE(Tabela13[[#This Row],[V42]],Tabela13[[#This Row],[V43]])</f>
        <v>0.78671328671328655</v>
      </c>
      <c r="CD331" s="4">
        <f>AVERAGE(Tabela13[[#This Row],[V42]],Tabela13[[#This Row],[V44]])</f>
        <v>-3.6713286713286775E-2</v>
      </c>
      <c r="CE331" s="4">
        <f>AVERAGE(Tabela13[[#This Row],[V42]],Tabela13[[#This Row],[V45]])</f>
        <v>0.71328671328671311</v>
      </c>
      <c r="CF331" s="4">
        <f>AVERAGE(Tabela13[[#This Row],[V42]],Tabela13[[#This Row],[V46]])</f>
        <v>0</v>
      </c>
      <c r="CG331" s="4">
        <f>AVERAGE(Tabela13[[#This Row],[V43]],Tabela13[[#This Row],[V41]])</f>
        <v>0.82342657342657333</v>
      </c>
      <c r="CH331" s="4">
        <f>AVERAGE(Tabela13[[#This Row],[V43]],Tabela13[[#This Row],[V42]])</f>
        <v>0.78671328671328655</v>
      </c>
      <c r="CI331" s="4">
        <f>AVERAGE(Tabela13[[#This Row],[V43]],Tabela13[[#This Row],[V44]])</f>
        <v>-0.75</v>
      </c>
      <c r="CJ331" s="4">
        <f>AVERAGE(Tabela13[[#This Row],[V43]],Tabela13[[#This Row],[V45]])</f>
        <v>-1.1102230246251565E-16</v>
      </c>
      <c r="CK331" s="4">
        <f>AVERAGE(Tabela13[[#This Row],[V43]],Tabela13[[#This Row],[V46]])</f>
        <v>-0.71328671328671334</v>
      </c>
      <c r="CL331" s="4">
        <f>AVERAGE(Tabela13[[#This Row],[V44]],Tabela13[[#This Row],[V41]])</f>
        <v>0</v>
      </c>
      <c r="CM331" s="4">
        <f>AVERAGE(Tabela13[[#This Row],[V44]],Tabela13[[#This Row],[V42]])</f>
        <v>-3.6713286713286775E-2</v>
      </c>
      <c r="CN331" s="4">
        <f>AVERAGE(Tabela13[[#This Row],[V44]],Tabela13[[#This Row],[V43]])</f>
        <v>-0.75</v>
      </c>
      <c r="CO331" s="4">
        <f>AVERAGE(Tabela13[[#This Row],[V44]],Tabela13[[#This Row],[V45]])</f>
        <v>-0.82342657342657344</v>
      </c>
      <c r="CP331" s="4">
        <f>AVERAGE(Tabela13[[#This Row],[V44]],Tabela13[[#This Row],[V46]])</f>
        <v>-1.5367132867132867</v>
      </c>
      <c r="CQ331" s="4">
        <f>AVERAGE(Tabela13[[#This Row],[V45]],Tabela13[[#This Row],[V41]])</f>
        <v>0.74999999999999989</v>
      </c>
      <c r="CR331" s="4">
        <f>AVERAGE(Tabela13[[#This Row],[V45]],Tabela13[[#This Row],[V42]])</f>
        <v>0.71328671328671311</v>
      </c>
      <c r="CS331" s="4">
        <f>AVERAGE(Tabela13[[#This Row],[V45]],Tabela13[[#This Row],[V43]])</f>
        <v>-1.1102230246251565E-16</v>
      </c>
      <c r="CT331" s="4">
        <f>AVERAGE(Tabela13[[#This Row],[V45]],Tabela13[[#This Row],[V44]])</f>
        <v>-0.82342657342657344</v>
      </c>
      <c r="CU331" s="4">
        <f>AVERAGE(Tabela13[[#This Row],[V45]],Tabela13[[#This Row],[V46]])</f>
        <v>-0.78671328671328677</v>
      </c>
      <c r="CV331" s="4">
        <f>AVERAGE(Tabela13[[#This Row],[V46]],Tabela13[[#This Row],[V41]])</f>
        <v>3.6713286713286664E-2</v>
      </c>
      <c r="CW331" s="4">
        <f>AVERAGE(Tabela13[[#This Row],[V46]],Tabela13[[#This Row],[V42]])</f>
        <v>0</v>
      </c>
      <c r="CX331" s="4">
        <f>AVERAGE(Tabela13[[#This Row],[V46]],Tabela13[[#This Row],[V43]])</f>
        <v>-0.71328671328671334</v>
      </c>
      <c r="CY331" s="4">
        <f>AVERAGE(Tabela13[[#This Row],[V46]],Tabela13[[#This Row],[V44]])</f>
        <v>-1.5367132867132867</v>
      </c>
      <c r="CZ331" s="4">
        <f>AVERAGE(Tabela13[[#This Row],[V46]],Tabela13[[#This Row],[V45]])</f>
        <v>-0.78671328671328677</v>
      </c>
      <c r="DA331" s="3">
        <f>_xlfn.STDEV.S(Tabela13[[#This Row],[V41]],Tabela13[[#This Row],[V42]])</f>
        <v>5.1920427989222112E-2</v>
      </c>
      <c r="DB331" s="3">
        <f>_xlfn.STDEV.S(Tabela13[[#This Row],[V41]],Tabela13[[#This Row],[V43]])</f>
        <v>1.060660171779821</v>
      </c>
      <c r="DC331" s="3">
        <f>_xlfn.STDEV.S(Tabela13[[#This Row],[V41]],Tabela13[[#This Row],[V44]])</f>
        <v>2.2251611995380864</v>
      </c>
      <c r="DD331" s="3">
        <f>_xlfn.STDEV.S(Tabela13[[#This Row],[V41]],Tabela13[[#This Row],[V45]])</f>
        <v>1.1645010277582653</v>
      </c>
      <c r="DE331" s="3">
        <f>_xlfn.STDEV.S(Tabela13[[#This Row],[V41]],Tabela13[[#This Row],[V46]])</f>
        <v>2.1732407715488646</v>
      </c>
      <c r="DF331" s="3">
        <f>_xlfn.STDEV.S(Tabela13[[#This Row],[V42]],Tabela13[[#This Row],[V41]])</f>
        <v>5.1920427989222112E-2</v>
      </c>
      <c r="DG331" s="3">
        <f>_xlfn.STDEV.S(Tabela13[[#This Row],[V42]],Tabela13[[#This Row],[V43]])</f>
        <v>1.0087397437905989</v>
      </c>
      <c r="DH331" s="3">
        <f>_xlfn.STDEV.S(Tabela13[[#This Row],[V42]],Tabela13[[#This Row],[V44]])</f>
        <v>2.1732407715488642</v>
      </c>
      <c r="DI331" s="3">
        <f>_xlfn.STDEV.S(Tabela13[[#This Row],[V42]],Tabela13[[#This Row],[V45]])</f>
        <v>1.112580599769043</v>
      </c>
      <c r="DJ331" s="3">
        <f>_xlfn.STDEV.S(Tabela13[[#This Row],[V42]],Tabela13[[#This Row],[V46]])</f>
        <v>2.1213203435596424</v>
      </c>
      <c r="DK331" s="3">
        <f>_xlfn.STDEV.S(Tabela13[[#This Row],[V43]],Tabela13[[#This Row],[V41]])</f>
        <v>1.060660171779821</v>
      </c>
      <c r="DL331" s="3">
        <f>_xlfn.STDEV.S(Tabela13[[#This Row],[V43]],Tabela13[[#This Row],[V42]])</f>
        <v>1.0087397437905989</v>
      </c>
      <c r="DM331" s="3">
        <f>_xlfn.STDEV.S(Tabela13[[#This Row],[V43]],Tabela13[[#This Row],[V44]])</f>
        <v>1.164501027758265</v>
      </c>
      <c r="DN331" s="3">
        <f>_xlfn.STDEV.S(Tabela13[[#This Row],[V43]],Tabela13[[#This Row],[V45]])</f>
        <v>0.10384085597844406</v>
      </c>
      <c r="DO331" s="3">
        <f>_xlfn.STDEV.S(Tabela13[[#This Row],[V43]],Tabela13[[#This Row],[V46]])</f>
        <v>1.1125805997690432</v>
      </c>
      <c r="DP331" s="3">
        <f>_xlfn.STDEV.S(Tabela13[[#This Row],[V44]],Tabela13[[#This Row],[V41]])</f>
        <v>2.2251611995380864</v>
      </c>
      <c r="DQ331" s="3">
        <f>_xlfn.STDEV.S(Tabela13[[#This Row],[V44]],Tabela13[[#This Row],[V42]])</f>
        <v>2.1732407715488642</v>
      </c>
      <c r="DR331" s="3">
        <f>_xlfn.STDEV.S(Tabela13[[#This Row],[V44]],Tabela13[[#This Row],[V43]])</f>
        <v>1.164501027758265</v>
      </c>
      <c r="DS331" s="3">
        <f>_xlfn.STDEV.S(Tabela13[[#This Row],[V44]],Tabela13[[#This Row],[V45]])</f>
        <v>1.060660171779821</v>
      </c>
      <c r="DT331" s="3">
        <f>_xlfn.STDEV.S(Tabela13[[#This Row],[V44]],Tabela13[[#This Row],[V46]])</f>
        <v>5.1920427989221953E-2</v>
      </c>
      <c r="DU331" s="3">
        <f>_xlfn.STDEV.S(Tabela13[[#This Row],[V45]],Tabela13[[#This Row],[V41]])</f>
        <v>1.1645010277582653</v>
      </c>
      <c r="DV331" s="3">
        <f>_xlfn.STDEV.S(Tabela13[[#This Row],[V45]],Tabela13[[#This Row],[V42]])</f>
        <v>1.112580599769043</v>
      </c>
      <c r="DW331" s="3">
        <f>_xlfn.STDEV.S(Tabela13[[#This Row],[V45]],Tabela13[[#This Row],[V43]])</f>
        <v>0.10384085597844406</v>
      </c>
      <c r="DX331" s="3">
        <f>_xlfn.STDEV.S(Tabela13[[#This Row],[V45]],Tabela13[[#This Row],[V44]])</f>
        <v>1.060660171779821</v>
      </c>
      <c r="DY331" s="3">
        <f>_xlfn.STDEV.S(Tabela13[[#This Row],[V45]],Tabela13[[#This Row],[V46]])</f>
        <v>1.0087397437905992</v>
      </c>
      <c r="DZ331" s="3">
        <f>_xlfn.STDEV.S(Tabela13[[#This Row],[V46]],Tabela13[[#This Row],[V41]])</f>
        <v>2.1732407715488646</v>
      </c>
      <c r="EA331" s="3">
        <f>_xlfn.STDEV.S(Tabela13[[#This Row],[V46]],Tabela13[[#This Row],[V42]])</f>
        <v>2.1213203435596424</v>
      </c>
      <c r="EB331" s="3">
        <f>_xlfn.STDEV.S(Tabela13[[#This Row],[V46]],Tabela13[[#This Row],[V43]])</f>
        <v>1.1125805997690432</v>
      </c>
      <c r="EC331" s="3">
        <f>_xlfn.STDEV.S(Tabela13[[#This Row],[V46]],Tabela13[[#This Row],[V44]])</f>
        <v>5.1920427989221953E-2</v>
      </c>
      <c r="ED331" s="3">
        <f>_xlfn.STDEV.S(Tabela13[[#This Row],[V46]],Tabela13[[#This Row],[V45]])</f>
        <v>1.0087397437905992</v>
      </c>
      <c r="EE331" s="3">
        <f t="shared" si="380"/>
        <v>3.3786672138606429E-2</v>
      </c>
      <c r="EF331" s="3">
        <f t="shared" si="381"/>
        <v>1.28810534662008</v>
      </c>
      <c r="EG331" s="3" t="str">
        <f t="shared" si="382"/>
        <v/>
      </c>
      <c r="EH331" s="3">
        <f t="shared" si="383"/>
        <v>1.5526680370110206</v>
      </c>
      <c r="EI331" s="3">
        <f t="shared" si="384"/>
        <v>59.194939110759634</v>
      </c>
      <c r="EJ331" s="3">
        <f t="shared" si="385"/>
        <v>3.3786672138606429E-2</v>
      </c>
      <c r="EK331" s="3">
        <f t="shared" si="386"/>
        <v>1.2822202965516061</v>
      </c>
      <c r="EL331" s="3">
        <f t="shared" si="387"/>
        <v>-59.194939110759442</v>
      </c>
      <c r="EM331" s="3">
        <f t="shared" si="388"/>
        <v>1.559794370264443</v>
      </c>
      <c r="EN331" s="3" t="str">
        <f t="shared" si="389"/>
        <v/>
      </c>
      <c r="EO331" s="3">
        <f t="shared" si="390"/>
        <v>1.28810534662008</v>
      </c>
      <c r="EP331" s="3">
        <f t="shared" si="391"/>
        <v>1.2822202965516061</v>
      </c>
      <c r="EQ331" s="3">
        <f t="shared" si="392"/>
        <v>-1.55266803701102</v>
      </c>
      <c r="ER331" s="3">
        <f t="shared" si="393"/>
        <v>-935315280580708</v>
      </c>
      <c r="ES331" s="3" t="str">
        <f t="shared" si="394"/>
        <v/>
      </c>
      <c r="ET331" s="3" t="str">
        <f t="shared" si="395"/>
        <v/>
      </c>
      <c r="EU331" s="3" t="str">
        <f t="shared" si="396"/>
        <v/>
      </c>
      <c r="EV331" s="3">
        <f t="shared" si="397"/>
        <v>-1.55266803701102</v>
      </c>
      <c r="EW331" s="3">
        <f t="shared" si="398"/>
        <v>-1.2881053466200798</v>
      </c>
      <c r="EX331" s="3">
        <f t="shared" si="399"/>
        <v>-3.3786672138606325E-2</v>
      </c>
      <c r="EY331" s="3">
        <f t="shared" si="400"/>
        <v>1.5526680370110206</v>
      </c>
      <c r="EZ331" s="3">
        <f t="shared" si="401"/>
        <v>1.559794370264443</v>
      </c>
      <c r="FA331" s="3">
        <f t="shared" si="402"/>
        <v>-935315280580708</v>
      </c>
      <c r="FB331" s="3">
        <f t="shared" si="403"/>
        <v>-1.2881053466200798</v>
      </c>
      <c r="FC331" s="3">
        <f t="shared" si="404"/>
        <v>-1.2822202965516059</v>
      </c>
      <c r="FD331" s="3">
        <f t="shared" si="405"/>
        <v>59.194939110759634</v>
      </c>
      <c r="FE331" s="3" t="str">
        <f t="shared" si="406"/>
        <v/>
      </c>
      <c r="FF331" s="3">
        <f t="shared" si="407"/>
        <v>-1.5597943702644428</v>
      </c>
      <c r="FG331" s="3">
        <f t="shared" si="408"/>
        <v>-3.3786672138606325E-2</v>
      </c>
      <c r="FH331" s="3">
        <f t="shared" si="409"/>
        <v>-1.2822202965516059</v>
      </c>
      <c r="FI331" s="4">
        <f t="shared" si="410"/>
        <v>1.5384615384615385</v>
      </c>
      <c r="FJ331" s="4">
        <f t="shared" si="411"/>
        <v>0.90909090909090906</v>
      </c>
      <c r="FK331" s="4">
        <f t="shared" si="412"/>
        <v>1.5738798856053382</v>
      </c>
      <c r="FL331" s="4">
        <f t="shared" si="413"/>
        <v>1.1534795042897998</v>
      </c>
      <c r="FM331" s="4">
        <f>Tabela13[[#This Row],[V139]]-Tabela13[[#This Row],[V140]]</f>
        <v>0.42040038131553836</v>
      </c>
      <c r="FN331" s="4">
        <f>Tabela13[[#This Row],[V1]]-Tabela13[[#This Row],[V2]]/2</f>
        <v>2.15034965034965</v>
      </c>
      <c r="FO331" s="4">
        <f>Tabela13[[#This Row],[V1]]-Tabela13[[#This Row],[V3]]/2</f>
        <v>2.1136363636363633</v>
      </c>
      <c r="FP331" s="4">
        <f>Tabela13[[#This Row],[V1]]-Tabela13[[#This Row],[V4]]/2</f>
        <v>1.4003496503496502</v>
      </c>
      <c r="FQ331" s="4">
        <f>Tabela13[[#This Row],[V2]]-Tabela13[[#This Row],[V1]]/2</f>
        <v>-0.20979020979020979</v>
      </c>
      <c r="FR331" s="4">
        <f>Tabela13[[#This Row],[V2]]-Tabela13[[#This Row],[V3]]/2</f>
        <v>0.5402097902097901</v>
      </c>
      <c r="FS331" s="4">
        <f>Tabela13[[#This Row],[V2]]-Tabela13[[#This Row],[V4]]/2</f>
        <v>-0.17307692307692313</v>
      </c>
      <c r="FT331" s="4">
        <f t="shared" si="414"/>
        <v>1.1355052310300471</v>
      </c>
      <c r="FU331" s="4">
        <f t="shared" si="415"/>
        <v>1.1288844246358831</v>
      </c>
      <c r="FV331" s="4">
        <f t="shared" si="416"/>
        <v>0.95066494639792021</v>
      </c>
      <c r="FW331" s="4">
        <f t="shared" si="417"/>
        <v>-0.20679125651321525</v>
      </c>
      <c r="FX331" s="4">
        <f t="shared" si="418"/>
        <v>0.49529567583197071</v>
      </c>
      <c r="FY331" s="4">
        <f t="shared" si="419"/>
        <v>-0.1713791263895077</v>
      </c>
      <c r="FZ331" s="4">
        <f t="shared" si="420"/>
        <v>204.39094158540846</v>
      </c>
      <c r="GA331" s="4">
        <f t="shared" si="421"/>
        <v>203.19919643445897</v>
      </c>
      <c r="GB331" s="4">
        <f t="shared" si="422"/>
        <v>171.11969035162562</v>
      </c>
      <c r="GC331" s="4">
        <f t="shared" si="423"/>
        <v>-37.222426172378746</v>
      </c>
      <c r="GD331" s="4">
        <f t="shared" si="424"/>
        <v>89.153221649754727</v>
      </c>
      <c r="GE331" s="4">
        <f t="shared" si="425"/>
        <v>-30.848242750111389</v>
      </c>
      <c r="GF331" s="4">
        <f>Tabela13[[#This Row],[V1]]-Tabela13[[#This Row],[V2]]/Tabela13[[#This Row],[V2]]</f>
        <v>1.7272727272727271</v>
      </c>
      <c r="GG331" s="4">
        <f>Tabela13[[#This Row],[V1]]-Tabela13[[#This Row],[V3]]/Tabela13[[#This Row],[V3]]</f>
        <v>1.7272727272727271</v>
      </c>
      <c r="GH331" s="4">
        <f>Tabela13[[#This Row],[V1]]-Tabela13[[#This Row],[V4]]/Tabela13[[#This Row],[V4]]</f>
        <v>1.7272727272727271</v>
      </c>
      <c r="GI331" s="4">
        <f>Tabela13[[#This Row],[V2]]-Tabela13[[#This Row],[V1]]/Tabela13[[#This Row],[V1]]</f>
        <v>0.15384615384615374</v>
      </c>
      <c r="GJ331" s="4">
        <f>Tabela13[[#This Row],[V2]]-Tabela13[[#This Row],[V3]]/Tabela13[[#This Row],[V3]]</f>
        <v>0.15384615384615374</v>
      </c>
      <c r="GK331" s="4">
        <f>Tabela13[[#This Row],[V2]]-Tabela13[[#This Row],[V4]]/Tabela13[[#This Row],[V4]]</f>
        <v>0.15384615384615374</v>
      </c>
      <c r="GL331" s="4">
        <f t="shared" si="426"/>
        <v>0.86706237024510324</v>
      </c>
      <c r="GM331" s="4">
        <f t="shared" si="427"/>
        <v>1.9405594405594404</v>
      </c>
      <c r="GN331" s="4">
        <f t="shared" si="428"/>
        <v>0.44681051872090011</v>
      </c>
      <c r="GO331" s="3">
        <f t="shared" si="429"/>
        <v>1</v>
      </c>
      <c r="GP331" s="3">
        <v>100</v>
      </c>
      <c r="GQ331" s="3">
        <f t="shared" si="430"/>
        <v>1.2000000000000002</v>
      </c>
      <c r="GR331" s="3">
        <f t="shared" si="431"/>
        <v>120.00000000000001</v>
      </c>
      <c r="GS331" s="34">
        <f>COUNTIF($D$2:D330,Tabela13[[#This Row],[HomeTeam]])</f>
        <v>15</v>
      </c>
      <c r="GT331" s="34">
        <f>COUNTIF($E$2:E330,Tabela13[[#This Row],[AwayTeam]])</f>
        <v>16</v>
      </c>
      <c r="GU331" s="3">
        <f>IFERROR(AVERAGEIFS($AD$2:AD330,$D$2:D330,Tabela13[[#This Row],[HomeTeam]],$GS$2:GS330,"&gt;="&amp;Tabela13[[#This Row],[Contagem_H]]-5),"")</f>
        <v>1.2019939554769277</v>
      </c>
      <c r="GV331" s="3">
        <f>IFERROR(AVERAGEIFS($G$2:G330,$E$2:E330,Tabela13[[#This Row],[AwayTeam]],$GT$2:GT330,"&gt;="&amp;Tabela13[[#This Row],[Contagem_A]]-5),"")</f>
        <v>1.6</v>
      </c>
      <c r="GW331" s="3">
        <f>IFERROR(AVERAGEIFS($GQ$2:GQ330,$D$2:D330,Tabela13[[#This Row],[HomeTeam]],$GS$2:GS330,"&gt;="&amp;Tabela13[[#This Row],[Contagem_H]]-5),"")</f>
        <v>-0.28599999999999998</v>
      </c>
    </row>
    <row r="332" spans="1:205" x14ac:dyDescent="0.25">
      <c r="A332" t="s">
        <v>127</v>
      </c>
      <c r="B332" t="s">
        <v>255</v>
      </c>
      <c r="C332" t="s">
        <v>139</v>
      </c>
      <c r="D332" t="s">
        <v>18</v>
      </c>
      <c r="E332" t="s">
        <v>25</v>
      </c>
      <c r="F332" s="3">
        <v>1</v>
      </c>
      <c r="G332" s="3">
        <v>3</v>
      </c>
      <c r="H332" s="3" t="str">
        <f t="shared" si="432"/>
        <v>A</v>
      </c>
      <c r="I332" s="3">
        <v>4.33</v>
      </c>
      <c r="J332" s="3">
        <v>4.5</v>
      </c>
      <c r="K332" s="3">
        <v>1.67</v>
      </c>
      <c r="L332" s="3">
        <v>1.44</v>
      </c>
      <c r="M332" s="3">
        <v>2.75</v>
      </c>
      <c r="N332" s="3">
        <f t="shared" si="361"/>
        <v>4</v>
      </c>
      <c r="O332" s="3">
        <f t="shared" si="362"/>
        <v>0</v>
      </c>
      <c r="P332" s="3">
        <f t="shared" si="363"/>
        <v>3</v>
      </c>
      <c r="Q332" s="3">
        <f t="shared" si="364"/>
        <v>5.1971499648893138E-2</v>
      </c>
      <c r="R332" s="3">
        <f t="shared" si="365"/>
        <v>5.8080808080808066E-2</v>
      </c>
      <c r="S332" s="3">
        <f t="shared" si="366"/>
        <v>4.5550365934797075</v>
      </c>
      <c r="T332" s="3">
        <f t="shared" si="367"/>
        <v>4.733871748420019</v>
      </c>
      <c r="U332" s="3">
        <f t="shared" si="368"/>
        <v>1.7567924044136514</v>
      </c>
      <c r="V332" s="3">
        <f t="shared" si="369"/>
        <v>1.5148389594944061</v>
      </c>
      <c r="W332" s="3">
        <f t="shared" si="370"/>
        <v>2.892921624034456</v>
      </c>
      <c r="X332" s="4">
        <f t="shared" si="371"/>
        <v>0.23094688221709006</v>
      </c>
      <c r="Y332" s="4">
        <f t="shared" si="372"/>
        <v>0.22222222222222221</v>
      </c>
      <c r="Z332" s="4">
        <f t="shared" si="373"/>
        <v>0.5988023952095809</v>
      </c>
      <c r="AA332" s="4">
        <f t="shared" si="374"/>
        <v>0.69444444444444442</v>
      </c>
      <c r="AB332" s="4">
        <f t="shared" si="375"/>
        <v>0.36363636363636365</v>
      </c>
      <c r="AC332" s="4">
        <f t="shared" si="376"/>
        <v>0.61547344110854507</v>
      </c>
      <c r="AD332" s="4">
        <f t="shared" si="377"/>
        <v>1.7994011976047903</v>
      </c>
      <c r="AE332" s="4">
        <f t="shared" si="378"/>
        <v>1.615473441108545</v>
      </c>
      <c r="AF332" s="4">
        <f t="shared" si="379"/>
        <v>0.79940119760479045</v>
      </c>
      <c r="AG332" s="4">
        <f>IFERROR(AVERAGE(Tabela13[[#This Row],[V1]],Tabela13[[#This Row],[V2]]),"")</f>
        <v>1.2074373193566676</v>
      </c>
      <c r="AH332" s="4">
        <f>IFERROR(AVERAGE(Tabela13[[#This Row],[V1]],Tabela13[[#This Row],[V3]]),"")</f>
        <v>1.115473441108545</v>
      </c>
      <c r="AI332" s="4">
        <f>IFERROR(AVERAGE(Tabela13[[#This Row],[V1]],Tabela13[[#This Row],[V4]]),"")</f>
        <v>0.70743731935666776</v>
      </c>
      <c r="AJ332" s="4">
        <f>IFERROR(AVERAGE(Tabela13[[#This Row],[V2]],Tabela13[[#This Row],[V1]]),"")</f>
        <v>1.2074373193566676</v>
      </c>
      <c r="AK332" s="4">
        <f>IFERROR(AVERAGE(Tabela13[[#This Row],[V2]],Tabela13[[#This Row],[V3]]),"")</f>
        <v>1.7074373193566676</v>
      </c>
      <c r="AL332" s="4">
        <f>IFERROR(AVERAGE(Tabela13[[#This Row],[V2]],Tabela13[[#This Row],[V4]]),"")</f>
        <v>1.2994011976047903</v>
      </c>
      <c r="AM332" s="4">
        <f>IFERROR(AVERAGE(Tabela13[[#This Row],[V3]],Tabela13[[#This Row],[V1]]),"")</f>
        <v>1.115473441108545</v>
      </c>
      <c r="AN332" s="4">
        <f>IFERROR(AVERAGE(Tabela13[[#This Row],[V3]],Tabela13[[#This Row],[V2]]),"")</f>
        <v>1.7074373193566676</v>
      </c>
      <c r="AO332" s="4">
        <f>IFERROR(AVERAGE(Tabela13[[#This Row],[V3]],Tabela13[[#This Row],[V4]]),"")</f>
        <v>1.2074373193566676</v>
      </c>
      <c r="AP332" s="4">
        <f>IFERROR(AVERAGE(Tabela13[[#This Row],[V4]],Tabela13[[#This Row],[V1]]),"")</f>
        <v>0.70743731935666776</v>
      </c>
      <c r="AQ332" s="4">
        <f>IFERROR(AVERAGE(Tabela13[[#This Row],[V4]],Tabela13[[#This Row],[V2]]),"")</f>
        <v>1.2994011976047903</v>
      </c>
      <c r="AR332" s="4">
        <f>IFERROR(AVERAGE(Tabela13[[#This Row],[V4]],Tabela13[[#This Row],[V3]]),"")</f>
        <v>1.2074373193566676</v>
      </c>
      <c r="AS332" s="4">
        <f>_xlfn.STDEV.S(Tabela13[[#This Row],[V1]:[V2]])</f>
        <v>0.83716334505347079</v>
      </c>
      <c r="AT332" s="4">
        <f>_xlfn.STDEV.S(Tabela13[[#This Row],[V1]],Tabela13[[#This Row],[V3]])</f>
        <v>0.70710678118654779</v>
      </c>
      <c r="AU332" s="4">
        <f>_xlfn.STDEV.S(Tabela13[[#This Row],[V1]],Tabela13[[#This Row],[V4]])</f>
        <v>0.13005656386692283</v>
      </c>
      <c r="AV332" s="4">
        <f>_xlfn.STDEV.S(Tabela13[[#This Row],[V2]],Tabela13[[#This Row],[V1]])</f>
        <v>0.83716334505347079</v>
      </c>
      <c r="AW332" s="4">
        <f>_xlfn.STDEV.S(Tabela13[[#This Row],[V2]],Tabela13[[#This Row],[V3]])</f>
        <v>0.13005656386692316</v>
      </c>
      <c r="AX332" s="4">
        <f>_xlfn.STDEV.S(Tabela13[[#This Row],[V42]],Tabela13[[#This Row],[V44]])</f>
        <v>1.544270126240018</v>
      </c>
      <c r="AY332" s="4">
        <f>_xlfn.STDEV.S(Tabela13[[#This Row],[V3]],Tabela13[[#This Row],[V1]])</f>
        <v>0.70710678118654779</v>
      </c>
      <c r="AZ332" s="4">
        <f>_xlfn.STDEV.S(Tabela13[[#This Row],[V3]],Tabela13[[#This Row],[V2]])</f>
        <v>0.13005656386692316</v>
      </c>
      <c r="BA332" s="4">
        <f>_xlfn.STDEV.S(Tabela13[[#This Row],[V3]],Tabela13[[#This Row],[V4]])</f>
        <v>0.57705021731962447</v>
      </c>
      <c r="BB332" s="4">
        <f>_xlfn.STDEV.S(Tabela13[[#This Row],[V4]],Tabela13[[#This Row],[V1]])</f>
        <v>0.13005656386692283</v>
      </c>
      <c r="BC332" s="4">
        <f>_xlfn.STDEV.S(Tabela13[[#This Row],[V4]],Tabela13[[#This Row],[V2]])</f>
        <v>0.70710678118654757</v>
      </c>
      <c r="BD332" s="4">
        <f>_xlfn.STDEV.S(Tabela13[[#This Row],[V4]],Tabela13[[#This Row],[V3]])</f>
        <v>0.57705021731962447</v>
      </c>
      <c r="BE332" s="4">
        <f>Tabela13[[#This Row],[V17]]/Tabela13[[#This Row],[V5]]</f>
        <v>0.69333896810438012</v>
      </c>
      <c r="BF332" s="4">
        <f>Tabela13[[#This Row],[V18]]/Tabela13[[#This Row],[V6]]</f>
        <v>0.63390732143638762</v>
      </c>
      <c r="BG332" s="4">
        <f>Tabela13[[#This Row],[V19]]/Tabela13[[#This Row],[V7]]</f>
        <v>0.18384181935043262</v>
      </c>
      <c r="BH332" s="4">
        <f>Tabela13[[#This Row],[V20]]/Tabela13[[#This Row],[V8]]</f>
        <v>0.69333896810438012</v>
      </c>
      <c r="BI332" s="4">
        <f>Tabela13[[#This Row],[V21]]/Tabela13[[#This Row],[V9]]</f>
        <v>7.6170622717750006E-2</v>
      </c>
      <c r="BJ332" s="4">
        <f>Tabela13[[#This Row],[V22]]/Tabela13[[#This Row],[V10]]</f>
        <v>1.188447516507295</v>
      </c>
      <c r="BK332" s="4">
        <f>Tabela13[[#This Row],[V23]]/Tabela13[[#This Row],[V11]]</f>
        <v>0.63390732143638762</v>
      </c>
      <c r="BL332" s="4">
        <f>Tabela13[[#This Row],[V24]]/Tabela13[[#This Row],[V12]]</f>
        <v>7.6170622717750006E-2</v>
      </c>
      <c r="BM332" s="4">
        <f>Tabela13[[#This Row],[V25]]/Tabela13[[#This Row],[V13]]</f>
        <v>0.47791318693634671</v>
      </c>
      <c r="BN332" s="4">
        <f>Tabela13[[#This Row],[V26]]/Tabela13[[#This Row],[V14]]</f>
        <v>0.18384181935043262</v>
      </c>
      <c r="BO332" s="4">
        <f>Tabela13[[#This Row],[V27]]/Tabela13[[#This Row],[V15]]</f>
        <v>0.54417895142006201</v>
      </c>
      <c r="BP332" s="4">
        <f>Tabela13[[#This Row],[V28]]/Tabela13[[#This Row],[V16]]</f>
        <v>0.47791318693634671</v>
      </c>
      <c r="BQ332" s="4">
        <f>Tabela13[[#This Row],[V1]]-Tabela13[[#This Row],[V2]]</f>
        <v>-1.1839277564962454</v>
      </c>
      <c r="BR332" s="4">
        <f>Tabela13[[#This Row],[V1]]-Tabela13[[#This Row],[V3]]</f>
        <v>-0.99999999999999989</v>
      </c>
      <c r="BS332" s="4">
        <f>Tabela13[[#This Row],[V1]]-Tabela13[[#This Row],[V4]]</f>
        <v>-0.18392775649624538</v>
      </c>
      <c r="BT332" s="4">
        <f>Tabela13[[#This Row],[V2]]-Tabela13[[#This Row],[V1]]</f>
        <v>1.1839277564962454</v>
      </c>
      <c r="BU332" s="4">
        <f>Tabela13[[#This Row],[V2]]-Tabela13[[#This Row],[V3]]</f>
        <v>0.18392775649624538</v>
      </c>
      <c r="BV332" s="4">
        <f>Tabela13[[#This Row],[V2]]-Tabela13[[#This Row],[V4]]</f>
        <v>0.99999999999999989</v>
      </c>
      <c r="BW332" s="4">
        <f>AVERAGE(Tabela13[[#This Row],[V41]],Tabela13[[#This Row],[V42]])</f>
        <v>-1.0919638782481227</v>
      </c>
      <c r="BX332" s="4">
        <f>AVERAGE(Tabela13[[#This Row],[V41]],Tabela13[[#This Row],[V43]])</f>
        <v>-0.68392775649624538</v>
      </c>
      <c r="BY332" s="4">
        <f>AVERAGE(Tabela13[[#This Row],[V41]],Tabela13[[#This Row],[V44]])</f>
        <v>0</v>
      </c>
      <c r="BZ332" s="4">
        <f>AVERAGE(Tabela13[[#This Row],[V41]],Tabela13[[#This Row],[V45]])</f>
        <v>-0.5</v>
      </c>
      <c r="CA332" s="4">
        <f>AVERAGE(Tabela13[[#This Row],[V41]],Tabela13[[#This Row],[V46]])</f>
        <v>-9.1963878248122743E-2</v>
      </c>
      <c r="CB332" s="4">
        <f>AVERAGE(Tabela13[[#This Row],[V42]],Tabela13[[#This Row],[V41]])</f>
        <v>-1.0919638782481227</v>
      </c>
      <c r="CC332" s="4">
        <f>AVERAGE(Tabela13[[#This Row],[V42]],Tabela13[[#This Row],[V43]])</f>
        <v>-0.59196387824812269</v>
      </c>
      <c r="CD332" s="4">
        <f>AVERAGE(Tabela13[[#This Row],[V42]],Tabela13[[#This Row],[V44]])</f>
        <v>9.1963878248122743E-2</v>
      </c>
      <c r="CE332" s="4">
        <f>AVERAGE(Tabela13[[#This Row],[V42]],Tabela13[[#This Row],[V45]])</f>
        <v>-0.40803612175187726</v>
      </c>
      <c r="CF332" s="4">
        <f>AVERAGE(Tabela13[[#This Row],[V42]],Tabela13[[#This Row],[V46]])</f>
        <v>0</v>
      </c>
      <c r="CG332" s="4">
        <f>AVERAGE(Tabela13[[#This Row],[V43]],Tabela13[[#This Row],[V41]])</f>
        <v>-0.68392775649624538</v>
      </c>
      <c r="CH332" s="4">
        <f>AVERAGE(Tabela13[[#This Row],[V43]],Tabela13[[#This Row],[V42]])</f>
        <v>-0.59196387824812269</v>
      </c>
      <c r="CI332" s="4">
        <f>AVERAGE(Tabela13[[#This Row],[V43]],Tabela13[[#This Row],[V44]])</f>
        <v>0.5</v>
      </c>
      <c r="CJ332" s="4">
        <f>AVERAGE(Tabela13[[#This Row],[V43]],Tabela13[[#This Row],[V45]])</f>
        <v>0</v>
      </c>
      <c r="CK332" s="4">
        <f>AVERAGE(Tabela13[[#This Row],[V43]],Tabela13[[#This Row],[V46]])</f>
        <v>0.40803612175187726</v>
      </c>
      <c r="CL332" s="4">
        <f>AVERAGE(Tabela13[[#This Row],[V44]],Tabela13[[#This Row],[V41]])</f>
        <v>0</v>
      </c>
      <c r="CM332" s="4">
        <f>AVERAGE(Tabela13[[#This Row],[V44]],Tabela13[[#This Row],[V42]])</f>
        <v>9.1963878248122743E-2</v>
      </c>
      <c r="CN332" s="4">
        <f>AVERAGE(Tabela13[[#This Row],[V44]],Tabela13[[#This Row],[V43]])</f>
        <v>0.5</v>
      </c>
      <c r="CO332" s="4">
        <f>AVERAGE(Tabela13[[#This Row],[V44]],Tabela13[[#This Row],[V45]])</f>
        <v>0.68392775649624538</v>
      </c>
      <c r="CP332" s="4">
        <f>AVERAGE(Tabela13[[#This Row],[V44]],Tabela13[[#This Row],[V46]])</f>
        <v>1.0919638782481227</v>
      </c>
      <c r="CQ332" s="4">
        <f>AVERAGE(Tabela13[[#This Row],[V45]],Tabela13[[#This Row],[V41]])</f>
        <v>-0.5</v>
      </c>
      <c r="CR332" s="4">
        <f>AVERAGE(Tabela13[[#This Row],[V45]],Tabela13[[#This Row],[V42]])</f>
        <v>-0.40803612175187726</v>
      </c>
      <c r="CS332" s="4">
        <f>AVERAGE(Tabela13[[#This Row],[V45]],Tabela13[[#This Row],[V43]])</f>
        <v>0</v>
      </c>
      <c r="CT332" s="4">
        <f>AVERAGE(Tabela13[[#This Row],[V45]],Tabela13[[#This Row],[V44]])</f>
        <v>0.68392775649624538</v>
      </c>
      <c r="CU332" s="4">
        <f>AVERAGE(Tabela13[[#This Row],[V45]],Tabela13[[#This Row],[V46]])</f>
        <v>0.59196387824812269</v>
      </c>
      <c r="CV332" s="4">
        <f>AVERAGE(Tabela13[[#This Row],[V46]],Tabela13[[#This Row],[V41]])</f>
        <v>-9.1963878248122743E-2</v>
      </c>
      <c r="CW332" s="4">
        <f>AVERAGE(Tabela13[[#This Row],[V46]],Tabela13[[#This Row],[V42]])</f>
        <v>0</v>
      </c>
      <c r="CX332" s="4">
        <f>AVERAGE(Tabela13[[#This Row],[V46]],Tabela13[[#This Row],[V43]])</f>
        <v>0.40803612175187726</v>
      </c>
      <c r="CY332" s="4">
        <f>AVERAGE(Tabela13[[#This Row],[V46]],Tabela13[[#This Row],[V44]])</f>
        <v>1.0919638782481227</v>
      </c>
      <c r="CZ332" s="4">
        <f>AVERAGE(Tabela13[[#This Row],[V46]],Tabela13[[#This Row],[V45]])</f>
        <v>0.59196387824812269</v>
      </c>
      <c r="DA332" s="3">
        <f>_xlfn.STDEV.S(Tabela13[[#This Row],[V41]],Tabela13[[#This Row],[V42]])</f>
        <v>0.13005656386692324</v>
      </c>
      <c r="DB332" s="3">
        <f>_xlfn.STDEV.S(Tabela13[[#This Row],[V41]],Tabela13[[#This Row],[V43]])</f>
        <v>0.70710678118654757</v>
      </c>
      <c r="DC332" s="3">
        <f>_xlfn.STDEV.S(Tabela13[[#This Row],[V41]],Tabela13[[#This Row],[V44]])</f>
        <v>1.6743266901069414</v>
      </c>
      <c r="DD332" s="3">
        <f>_xlfn.STDEV.S(Tabela13[[#This Row],[V41]],Tabela13[[#This Row],[V45]])</f>
        <v>0.96721990892039389</v>
      </c>
      <c r="DE332" s="3">
        <f>_xlfn.STDEV.S(Tabela13[[#This Row],[V41]],Tabela13[[#This Row],[V46]])</f>
        <v>1.544270126240018</v>
      </c>
      <c r="DF332" s="3">
        <f>_xlfn.STDEV.S(Tabela13[[#This Row],[V42]],Tabela13[[#This Row],[V41]])</f>
        <v>0.13005656386692324</v>
      </c>
      <c r="DG332" s="3">
        <f>_xlfn.STDEV.S(Tabela13[[#This Row],[V42]],Tabela13[[#This Row],[V43]])</f>
        <v>0.57705021731962414</v>
      </c>
      <c r="DH332" s="3">
        <f>_xlfn.STDEV.S(Tabela13[[#This Row],[V42]],Tabela13[[#This Row],[V44]])</f>
        <v>1.544270126240018</v>
      </c>
      <c r="DI332" s="3">
        <f>_xlfn.STDEV.S(Tabela13[[#This Row],[V42]],Tabela13[[#This Row],[V45]])</f>
        <v>0.83716334505347068</v>
      </c>
      <c r="DJ332" s="3">
        <f>_xlfn.STDEV.S(Tabela13[[#This Row],[V42]],Tabela13[[#This Row],[V46]])</f>
        <v>1.4142135623730949</v>
      </c>
      <c r="DK332" s="3">
        <f>_xlfn.STDEV.S(Tabela13[[#This Row],[V43]],Tabela13[[#This Row],[V41]])</f>
        <v>0.70710678118654757</v>
      </c>
      <c r="DL332" s="3">
        <f>_xlfn.STDEV.S(Tabela13[[#This Row],[V43]],Tabela13[[#This Row],[V42]])</f>
        <v>0.57705021731962414</v>
      </c>
      <c r="DM332" s="3">
        <f>_xlfn.STDEV.S(Tabela13[[#This Row],[V43]],Tabela13[[#This Row],[V44]])</f>
        <v>0.96721990892039389</v>
      </c>
      <c r="DN332" s="3">
        <f>_xlfn.STDEV.S(Tabela13[[#This Row],[V43]],Tabela13[[#This Row],[V45]])</f>
        <v>0.26011312773384632</v>
      </c>
      <c r="DO332" s="3">
        <f>_xlfn.STDEV.S(Tabela13[[#This Row],[V43]],Tabela13[[#This Row],[V46]])</f>
        <v>0.83716334505347068</v>
      </c>
      <c r="DP332" s="3">
        <f>_xlfn.STDEV.S(Tabela13[[#This Row],[V44]],Tabela13[[#This Row],[V41]])</f>
        <v>1.6743266901069414</v>
      </c>
      <c r="DQ332" s="3">
        <f>_xlfn.STDEV.S(Tabela13[[#This Row],[V44]],Tabela13[[#This Row],[V42]])</f>
        <v>1.544270126240018</v>
      </c>
      <c r="DR332" s="3">
        <f>_xlfn.STDEV.S(Tabela13[[#This Row],[V44]],Tabela13[[#This Row],[V43]])</f>
        <v>0.96721990892039389</v>
      </c>
      <c r="DS332" s="3">
        <f>_xlfn.STDEV.S(Tabela13[[#This Row],[V44]],Tabela13[[#This Row],[V45]])</f>
        <v>0.70710678118654757</v>
      </c>
      <c r="DT332" s="3">
        <f>_xlfn.STDEV.S(Tabela13[[#This Row],[V44]],Tabela13[[#This Row],[V46]])</f>
        <v>0.13005656386692324</v>
      </c>
      <c r="DU332" s="3">
        <f>_xlfn.STDEV.S(Tabela13[[#This Row],[V45]],Tabela13[[#This Row],[V41]])</f>
        <v>0.96721990892039389</v>
      </c>
      <c r="DV332" s="3">
        <f>_xlfn.STDEV.S(Tabela13[[#This Row],[V45]],Tabela13[[#This Row],[V42]])</f>
        <v>0.83716334505347068</v>
      </c>
      <c r="DW332" s="3">
        <f>_xlfn.STDEV.S(Tabela13[[#This Row],[V45]],Tabela13[[#This Row],[V43]])</f>
        <v>0.26011312773384632</v>
      </c>
      <c r="DX332" s="3">
        <f>_xlfn.STDEV.S(Tabela13[[#This Row],[V45]],Tabela13[[#This Row],[V44]])</f>
        <v>0.70710678118654757</v>
      </c>
      <c r="DY332" s="3">
        <f>_xlfn.STDEV.S(Tabela13[[#This Row],[V45]],Tabela13[[#This Row],[V46]])</f>
        <v>0.57705021731962414</v>
      </c>
      <c r="DZ332" s="3">
        <f>_xlfn.STDEV.S(Tabela13[[#This Row],[V46]],Tabela13[[#This Row],[V41]])</f>
        <v>1.544270126240018</v>
      </c>
      <c r="EA332" s="3">
        <f>_xlfn.STDEV.S(Tabela13[[#This Row],[V46]],Tabela13[[#This Row],[V42]])</f>
        <v>1.4142135623730949</v>
      </c>
      <c r="EB332" s="3">
        <f>_xlfn.STDEV.S(Tabela13[[#This Row],[V46]],Tabela13[[#This Row],[V43]])</f>
        <v>0.83716334505347068</v>
      </c>
      <c r="EC332" s="3">
        <f>_xlfn.STDEV.S(Tabela13[[#This Row],[V46]],Tabela13[[#This Row],[V44]])</f>
        <v>0.13005656386692324</v>
      </c>
      <c r="ED332" s="3">
        <f>_xlfn.STDEV.S(Tabela13[[#This Row],[V46]],Tabela13[[#This Row],[V45]])</f>
        <v>0.57705021731962414</v>
      </c>
      <c r="EE332" s="3">
        <f t="shared" si="380"/>
        <v>-0.11910335722421304</v>
      </c>
      <c r="EF332" s="3">
        <f t="shared" si="381"/>
        <v>-1.0338910425408789</v>
      </c>
      <c r="EG332" s="3" t="str">
        <f t="shared" si="382"/>
        <v/>
      </c>
      <c r="EH332" s="3">
        <f t="shared" si="383"/>
        <v>-1.9344398178407878</v>
      </c>
      <c r="EI332" s="3">
        <f t="shared" si="384"/>
        <v>-16.792137909555169</v>
      </c>
      <c r="EJ332" s="3">
        <f t="shared" si="385"/>
        <v>-0.11910335722421304</v>
      </c>
      <c r="EK332" s="3">
        <f t="shared" si="386"/>
        <v>-0.97480646796788595</v>
      </c>
      <c r="EL332" s="3">
        <f t="shared" si="387"/>
        <v>16.792137909555169</v>
      </c>
      <c r="EM332" s="3">
        <f t="shared" si="388"/>
        <v>-2.0516893001020664</v>
      </c>
      <c r="EN332" s="3" t="str">
        <f t="shared" si="389"/>
        <v/>
      </c>
      <c r="EO332" s="3">
        <f t="shared" si="390"/>
        <v>-1.0338910425408789</v>
      </c>
      <c r="EP332" s="3">
        <f t="shared" si="391"/>
        <v>-0.97480646796788595</v>
      </c>
      <c r="EQ332" s="3">
        <f t="shared" si="392"/>
        <v>1.9344398178407878</v>
      </c>
      <c r="ER332" s="3" t="str">
        <f t="shared" si="393"/>
        <v/>
      </c>
      <c r="ES332" s="3" t="str">
        <f t="shared" si="394"/>
        <v/>
      </c>
      <c r="ET332" s="3" t="str">
        <f t="shared" si="395"/>
        <v/>
      </c>
      <c r="EU332" s="3" t="str">
        <f t="shared" si="396"/>
        <v/>
      </c>
      <c r="EV332" s="3">
        <f t="shared" si="397"/>
        <v>1.9344398178407878</v>
      </c>
      <c r="EW332" s="3">
        <f t="shared" si="398"/>
        <v>1.0338910425408789</v>
      </c>
      <c r="EX332" s="3">
        <f t="shared" si="399"/>
        <v>0.11910335722421304</v>
      </c>
      <c r="EY332" s="3">
        <f t="shared" si="400"/>
        <v>-1.9344398178407878</v>
      </c>
      <c r="EZ332" s="3">
        <f t="shared" si="401"/>
        <v>-2.0516893001020664</v>
      </c>
      <c r="FA332" s="3" t="str">
        <f t="shared" si="402"/>
        <v/>
      </c>
      <c r="FB332" s="3">
        <f t="shared" si="403"/>
        <v>1.0338910425408789</v>
      </c>
      <c r="FC332" s="3">
        <f t="shared" si="404"/>
        <v>0.97480646796788595</v>
      </c>
      <c r="FD332" s="3">
        <f t="shared" si="405"/>
        <v>-16.792137909555169</v>
      </c>
      <c r="FE332" s="3" t="str">
        <f t="shared" si="406"/>
        <v/>
      </c>
      <c r="FF332" s="3">
        <f t="shared" si="407"/>
        <v>2.0516893001020664</v>
      </c>
      <c r="FG332" s="3">
        <f t="shared" si="408"/>
        <v>0.11910335722421304</v>
      </c>
      <c r="FH332" s="3">
        <f t="shared" si="409"/>
        <v>0.97480646796788595</v>
      </c>
      <c r="FI332" s="4">
        <f t="shared" si="410"/>
        <v>0.5988023952095809</v>
      </c>
      <c r="FJ332" s="4">
        <f t="shared" si="411"/>
        <v>0.69284064665127021</v>
      </c>
      <c r="FK332" s="4">
        <f t="shared" si="412"/>
        <v>0.8698551901633309</v>
      </c>
      <c r="FL332" s="4">
        <f t="shared" si="413"/>
        <v>1.9189012330892083</v>
      </c>
      <c r="FM332" s="4">
        <f>Tabela13[[#This Row],[V139]]-Tabela13[[#This Row],[V140]]</f>
        <v>-1.0490460429258774</v>
      </c>
      <c r="FN332" s="4">
        <f>Tabela13[[#This Row],[V1]]-Tabela13[[#This Row],[V2]]/2</f>
        <v>-0.2842271576938501</v>
      </c>
      <c r="FO332" s="4">
        <f>Tabela13[[#This Row],[V1]]-Tabela13[[#This Row],[V3]]/2</f>
        <v>-0.19226327944572741</v>
      </c>
      <c r="FP332" s="4">
        <f>Tabela13[[#This Row],[V1]]-Tabela13[[#This Row],[V4]]/2</f>
        <v>0.21577284230614985</v>
      </c>
      <c r="FQ332" s="4">
        <f>Tabela13[[#This Row],[V2]]-Tabela13[[#This Row],[V1]]/2</f>
        <v>1.4916644770505179</v>
      </c>
      <c r="FR332" s="4">
        <f>Tabela13[[#This Row],[V2]]-Tabela13[[#This Row],[V3]]/2</f>
        <v>0.99166447705051786</v>
      </c>
      <c r="FS332" s="4">
        <f>Tabela13[[#This Row],[V2]]-Tabela13[[#This Row],[V4]]/2</f>
        <v>1.3997005988023952</v>
      </c>
      <c r="FT332" s="4">
        <f t="shared" si="414"/>
        <v>-0.27692422762312319</v>
      </c>
      <c r="FU332" s="4">
        <f t="shared" si="415"/>
        <v>-0.18994545861493217</v>
      </c>
      <c r="FV332" s="4">
        <f t="shared" si="416"/>
        <v>0.21251473866473536</v>
      </c>
      <c r="FW332" s="4">
        <f t="shared" si="417"/>
        <v>0.98021904742116761</v>
      </c>
      <c r="FX332" s="4">
        <f t="shared" si="418"/>
        <v>0.78121298342467715</v>
      </c>
      <c r="FY332" s="4">
        <f t="shared" si="419"/>
        <v>0.95044567743356334</v>
      </c>
      <c r="FZ332" s="4">
        <f t="shared" si="420"/>
        <v>-49.846360972162174</v>
      </c>
      <c r="GA332" s="4">
        <f t="shared" si="421"/>
        <v>-34.190182550687787</v>
      </c>
      <c r="GB332" s="4">
        <f t="shared" si="422"/>
        <v>38.252652959652366</v>
      </c>
      <c r="GC332" s="4">
        <f t="shared" si="423"/>
        <v>176.43942853581018</v>
      </c>
      <c r="GD332" s="4">
        <f t="shared" si="424"/>
        <v>140.6183370164419</v>
      </c>
      <c r="GE332" s="4">
        <f t="shared" si="425"/>
        <v>171.0802219380414</v>
      </c>
      <c r="GF332" s="4">
        <f>Tabela13[[#This Row],[V1]]-Tabela13[[#This Row],[V2]]/Tabela13[[#This Row],[V2]]</f>
        <v>-0.38452655889145493</v>
      </c>
      <c r="GG332" s="4">
        <f>Tabela13[[#This Row],[V1]]-Tabela13[[#This Row],[V3]]/Tabela13[[#This Row],[V3]]</f>
        <v>-0.38452655889145493</v>
      </c>
      <c r="GH332" s="4">
        <f>Tabela13[[#This Row],[V1]]-Tabela13[[#This Row],[V4]]/Tabela13[[#This Row],[V4]]</f>
        <v>-0.38452655889145493</v>
      </c>
      <c r="GI332" s="4">
        <f>Tabela13[[#This Row],[V2]]-Tabela13[[#This Row],[V1]]/Tabela13[[#This Row],[V1]]</f>
        <v>0.79940119760479034</v>
      </c>
      <c r="GJ332" s="4">
        <f>Tabela13[[#This Row],[V2]]-Tabela13[[#This Row],[V3]]/Tabela13[[#This Row],[V3]]</f>
        <v>0.79940119760479034</v>
      </c>
      <c r="GK332" s="4">
        <f>Tabela13[[#This Row],[V2]]-Tabela13[[#This Row],[V4]]/Tabela13[[#This Row],[V4]]</f>
        <v>0.79940119760479034</v>
      </c>
      <c r="GL332" s="4">
        <f t="shared" si="426"/>
        <v>0.58703475752001277</v>
      </c>
      <c r="GM332" s="4">
        <f t="shared" si="427"/>
        <v>1.2074373193566679</v>
      </c>
      <c r="GN332" s="4">
        <f t="shared" si="428"/>
        <v>0.48618238653811818</v>
      </c>
      <c r="GO332" s="3">
        <f t="shared" si="429"/>
        <v>0</v>
      </c>
      <c r="GP332" s="3">
        <v>100</v>
      </c>
      <c r="GQ332" s="3">
        <f t="shared" si="430"/>
        <v>-1</v>
      </c>
      <c r="GR332" s="3">
        <f t="shared" si="431"/>
        <v>-100</v>
      </c>
      <c r="GS332" s="34">
        <f>COUNTIF($D$2:D331,Tabela13[[#This Row],[HomeTeam]])</f>
        <v>16</v>
      </c>
      <c r="GT332" s="34">
        <f>COUNTIF($E$2:E331,Tabela13[[#This Row],[AwayTeam]])</f>
        <v>15</v>
      </c>
      <c r="GU332" s="3">
        <f>IFERROR(AVERAGEIFS($AD$2:AD331,$D$2:D331,Tabela13[[#This Row],[HomeTeam]],$GS$2:GS331,"&gt;="&amp;Tabela13[[#This Row],[Contagem_H]]-5),"")</f>
        <v>0.60290376606916529</v>
      </c>
      <c r="GV332" s="3">
        <f>IFERROR(AVERAGEIFS($G$2:G331,$E$2:E331,Tabela13[[#This Row],[AwayTeam]],$GT$2:GT331,"&gt;="&amp;Tabela13[[#This Row],[Contagem_A]]-5),"")</f>
        <v>2.4</v>
      </c>
      <c r="GW332" s="3">
        <f>IFERROR(AVERAGEIFS($GQ$2:GQ331,$D$2:D331,Tabela13[[#This Row],[HomeTeam]],$GS$2:GS331,"&gt;="&amp;Tabela13[[#This Row],[Contagem_H]]-5),"")</f>
        <v>0.66999999999999993</v>
      </c>
    </row>
    <row r="333" spans="1:205" x14ac:dyDescent="0.25">
      <c r="A333" t="s">
        <v>127</v>
      </c>
      <c r="B333" t="s">
        <v>256</v>
      </c>
      <c r="C333" t="s">
        <v>129</v>
      </c>
      <c r="D333" t="s">
        <v>12</v>
      </c>
      <c r="E333" t="s">
        <v>24</v>
      </c>
      <c r="F333" s="3">
        <v>5</v>
      </c>
      <c r="G333" s="3">
        <v>0</v>
      </c>
      <c r="H333" s="3" t="str">
        <f t="shared" si="432"/>
        <v>H</v>
      </c>
      <c r="I333" s="3">
        <v>1.4</v>
      </c>
      <c r="J333" s="3">
        <v>5</v>
      </c>
      <c r="K333" s="3">
        <v>7</v>
      </c>
      <c r="L333" s="3">
        <v>1.57</v>
      </c>
      <c r="M333" s="3">
        <v>2.38</v>
      </c>
      <c r="N333" s="3">
        <f t="shared" si="361"/>
        <v>5</v>
      </c>
      <c r="O333" s="3">
        <f t="shared" si="362"/>
        <v>3</v>
      </c>
      <c r="P333" s="3">
        <f t="shared" si="363"/>
        <v>0</v>
      </c>
      <c r="Q333" s="3">
        <f t="shared" si="364"/>
        <v>5.7142857142857162E-2</v>
      </c>
      <c r="R333" s="3">
        <f t="shared" si="365"/>
        <v>5.7110742386126456E-2</v>
      </c>
      <c r="S333" s="3">
        <f t="shared" si="366"/>
        <v>1.48</v>
      </c>
      <c r="T333" s="3">
        <f t="shared" si="367"/>
        <v>5.2857142857142856</v>
      </c>
      <c r="U333" s="3">
        <f t="shared" si="368"/>
        <v>7.4</v>
      </c>
      <c r="V333" s="3">
        <f t="shared" si="369"/>
        <v>1.6597142857142859</v>
      </c>
      <c r="W333" s="3">
        <f t="shared" si="370"/>
        <v>2.516</v>
      </c>
      <c r="X333" s="4">
        <f t="shared" si="371"/>
        <v>0.7142857142857143</v>
      </c>
      <c r="Y333" s="4">
        <f t="shared" si="372"/>
        <v>0.2</v>
      </c>
      <c r="Z333" s="4">
        <f t="shared" si="373"/>
        <v>0.14285714285714285</v>
      </c>
      <c r="AA333" s="4">
        <f t="shared" si="374"/>
        <v>0.63694267515923564</v>
      </c>
      <c r="AB333" s="4">
        <f t="shared" si="375"/>
        <v>0.42016806722689076</v>
      </c>
      <c r="AC333" s="4">
        <f t="shared" si="376"/>
        <v>2.8571428571428572</v>
      </c>
      <c r="AD333" s="4">
        <f t="shared" si="377"/>
        <v>7.1428571428571425E-2</v>
      </c>
      <c r="AE333" s="4">
        <f t="shared" si="378"/>
        <v>0.35714285714285715</v>
      </c>
      <c r="AF333" s="4">
        <f t="shared" si="379"/>
        <v>2.5714285714285716</v>
      </c>
      <c r="AG333" s="4">
        <f>IFERROR(AVERAGE(Tabela13[[#This Row],[V1]],Tabela13[[#This Row],[V2]]),"")</f>
        <v>1.4642857142857144</v>
      </c>
      <c r="AH333" s="4">
        <f>IFERROR(AVERAGE(Tabela13[[#This Row],[V1]],Tabela13[[#This Row],[V3]]),"")</f>
        <v>1.6071428571428572</v>
      </c>
      <c r="AI333" s="4">
        <f>IFERROR(AVERAGE(Tabela13[[#This Row],[V1]],Tabela13[[#This Row],[V4]]),"")</f>
        <v>2.7142857142857144</v>
      </c>
      <c r="AJ333" s="4">
        <f>IFERROR(AVERAGE(Tabela13[[#This Row],[V2]],Tabela13[[#This Row],[V1]]),"")</f>
        <v>1.4642857142857144</v>
      </c>
      <c r="AK333" s="4">
        <f>IFERROR(AVERAGE(Tabela13[[#This Row],[V2]],Tabela13[[#This Row],[V3]]),"")</f>
        <v>0.2142857142857143</v>
      </c>
      <c r="AL333" s="4">
        <f>IFERROR(AVERAGE(Tabela13[[#This Row],[V2]],Tabela13[[#This Row],[V4]]),"")</f>
        <v>1.3214285714285716</v>
      </c>
      <c r="AM333" s="4">
        <f>IFERROR(AVERAGE(Tabela13[[#This Row],[V3]],Tabela13[[#This Row],[V1]]),"")</f>
        <v>1.6071428571428572</v>
      </c>
      <c r="AN333" s="4">
        <f>IFERROR(AVERAGE(Tabela13[[#This Row],[V3]],Tabela13[[#This Row],[V2]]),"")</f>
        <v>0.2142857142857143</v>
      </c>
      <c r="AO333" s="4">
        <f>IFERROR(AVERAGE(Tabela13[[#This Row],[V3]],Tabela13[[#This Row],[V4]]),"")</f>
        <v>1.4642857142857144</v>
      </c>
      <c r="AP333" s="4">
        <f>IFERROR(AVERAGE(Tabela13[[#This Row],[V4]],Tabela13[[#This Row],[V1]]),"")</f>
        <v>2.7142857142857144</v>
      </c>
      <c r="AQ333" s="4">
        <f>IFERROR(AVERAGE(Tabela13[[#This Row],[V4]],Tabela13[[#This Row],[V2]]),"")</f>
        <v>1.3214285714285716</v>
      </c>
      <c r="AR333" s="4">
        <f>IFERROR(AVERAGE(Tabela13[[#This Row],[V4]],Tabela13[[#This Row],[V3]]),"")</f>
        <v>1.4642857142857144</v>
      </c>
      <c r="AS333" s="4">
        <f>_xlfn.STDEV.S(Tabela13[[#This Row],[V1]:[V2]])</f>
        <v>1.9697974618768108</v>
      </c>
      <c r="AT333" s="4">
        <f>_xlfn.STDEV.S(Tabela13[[#This Row],[V1]],Tabela13[[#This Row],[V3]])</f>
        <v>1.7677669529663687</v>
      </c>
      <c r="AU333" s="4">
        <f>_xlfn.STDEV.S(Tabela13[[#This Row],[V1]],Tabela13[[#This Row],[V4]])</f>
        <v>0.20203050891044205</v>
      </c>
      <c r="AV333" s="4">
        <f>_xlfn.STDEV.S(Tabela13[[#This Row],[V2]],Tabela13[[#This Row],[V1]])</f>
        <v>1.9697974618768108</v>
      </c>
      <c r="AW333" s="4">
        <f>_xlfn.STDEV.S(Tabela13[[#This Row],[V2]],Tabela13[[#This Row],[V3]])</f>
        <v>0.20203050891044214</v>
      </c>
      <c r="AX333" s="4">
        <f>_xlfn.STDEV.S(Tabela13[[#This Row],[V42]],Tabela13[[#This Row],[V44]])</f>
        <v>3.7375644148431797</v>
      </c>
      <c r="AY333" s="4">
        <f>_xlfn.STDEV.S(Tabela13[[#This Row],[V3]],Tabela13[[#This Row],[V1]])</f>
        <v>1.7677669529663687</v>
      </c>
      <c r="AZ333" s="4">
        <f>_xlfn.STDEV.S(Tabela13[[#This Row],[V3]],Tabela13[[#This Row],[V2]])</f>
        <v>0.20203050891044214</v>
      </c>
      <c r="BA333" s="4">
        <f>_xlfn.STDEV.S(Tabela13[[#This Row],[V3]],Tabela13[[#This Row],[V4]])</f>
        <v>1.5657364440559267</v>
      </c>
      <c r="BB333" s="4">
        <f>_xlfn.STDEV.S(Tabela13[[#This Row],[V4]],Tabela13[[#This Row],[V1]])</f>
        <v>0.20203050891044205</v>
      </c>
      <c r="BC333" s="4">
        <f>_xlfn.STDEV.S(Tabela13[[#This Row],[V4]],Tabela13[[#This Row],[V2]])</f>
        <v>1.7677669529663689</v>
      </c>
      <c r="BD333" s="4">
        <f>_xlfn.STDEV.S(Tabela13[[#This Row],[V4]],Tabela13[[#This Row],[V3]])</f>
        <v>1.5657364440559267</v>
      </c>
      <c r="BE333" s="4">
        <f>Tabela13[[#This Row],[V17]]/Tabela13[[#This Row],[V5]]</f>
        <v>1.3452275349402609</v>
      </c>
      <c r="BF333" s="4">
        <f>Tabela13[[#This Row],[V18]]/Tabela13[[#This Row],[V6]]</f>
        <v>1.0999438818457405</v>
      </c>
      <c r="BG333" s="4">
        <f>Tabela13[[#This Row],[V19]]/Tabela13[[#This Row],[V7]]</f>
        <v>7.4432292756478641E-2</v>
      </c>
      <c r="BH333" s="4">
        <f>Tabela13[[#This Row],[V20]]/Tabela13[[#This Row],[V8]]</f>
        <v>1.3452275349402609</v>
      </c>
      <c r="BI333" s="4">
        <f>Tabela13[[#This Row],[V21]]/Tabela13[[#This Row],[V9]]</f>
        <v>0.94280904158206325</v>
      </c>
      <c r="BJ333" s="4">
        <f>Tabela13[[#This Row],[V22]]/Tabela13[[#This Row],[V10]]</f>
        <v>2.8284271247461898</v>
      </c>
      <c r="BK333" s="4">
        <f>Tabela13[[#This Row],[V23]]/Tabela13[[#This Row],[V11]]</f>
        <v>1.0999438818457405</v>
      </c>
      <c r="BL333" s="4">
        <f>Tabela13[[#This Row],[V24]]/Tabela13[[#This Row],[V12]]</f>
        <v>0.94280904158206325</v>
      </c>
      <c r="BM333" s="4">
        <f>Tabela13[[#This Row],[V25]]/Tabela13[[#This Row],[V13]]</f>
        <v>1.0692834252089254</v>
      </c>
      <c r="BN333" s="4">
        <f>Tabela13[[#This Row],[V26]]/Tabela13[[#This Row],[V14]]</f>
        <v>7.4432292756478641E-2</v>
      </c>
      <c r="BO333" s="4">
        <f>Tabela13[[#This Row],[V27]]/Tabela13[[#This Row],[V15]]</f>
        <v>1.3377695860286032</v>
      </c>
      <c r="BP333" s="4">
        <f>Tabela13[[#This Row],[V28]]/Tabela13[[#This Row],[V16]]</f>
        <v>1.0692834252089254</v>
      </c>
      <c r="BQ333" s="4">
        <f>Tabela13[[#This Row],[V1]]-Tabela13[[#This Row],[V2]]</f>
        <v>2.7857142857142856</v>
      </c>
      <c r="BR333" s="4">
        <f>Tabela13[[#This Row],[V1]]-Tabela13[[#This Row],[V3]]</f>
        <v>2.5</v>
      </c>
      <c r="BS333" s="4">
        <f>Tabela13[[#This Row],[V1]]-Tabela13[[#This Row],[V4]]</f>
        <v>0.28571428571428559</v>
      </c>
      <c r="BT333" s="4">
        <f>Tabela13[[#This Row],[V2]]-Tabela13[[#This Row],[V1]]</f>
        <v>-2.7857142857142856</v>
      </c>
      <c r="BU333" s="4">
        <f>Tabela13[[#This Row],[V2]]-Tabela13[[#This Row],[V3]]</f>
        <v>-0.2857142857142857</v>
      </c>
      <c r="BV333" s="4">
        <f>Tabela13[[#This Row],[V2]]-Tabela13[[#This Row],[V4]]</f>
        <v>-2.5</v>
      </c>
      <c r="BW333" s="4">
        <f>AVERAGE(Tabela13[[#This Row],[V41]],Tabela13[[#This Row],[V42]])</f>
        <v>2.6428571428571428</v>
      </c>
      <c r="BX333" s="4">
        <f>AVERAGE(Tabela13[[#This Row],[V41]],Tabela13[[#This Row],[V43]])</f>
        <v>1.5357142857142856</v>
      </c>
      <c r="BY333" s="4">
        <f>AVERAGE(Tabela13[[#This Row],[V41]],Tabela13[[#This Row],[V44]])</f>
        <v>0</v>
      </c>
      <c r="BZ333" s="4">
        <f>AVERAGE(Tabela13[[#This Row],[V41]],Tabela13[[#This Row],[V45]])</f>
        <v>1.25</v>
      </c>
      <c r="CA333" s="4">
        <f>AVERAGE(Tabela13[[#This Row],[V41]],Tabela13[[#This Row],[V46]])</f>
        <v>0.14285714285714279</v>
      </c>
      <c r="CB333" s="4">
        <f>AVERAGE(Tabela13[[#This Row],[V42]],Tabela13[[#This Row],[V41]])</f>
        <v>2.6428571428571428</v>
      </c>
      <c r="CC333" s="4">
        <f>AVERAGE(Tabela13[[#This Row],[V42]],Tabela13[[#This Row],[V43]])</f>
        <v>1.3928571428571428</v>
      </c>
      <c r="CD333" s="4">
        <f>AVERAGE(Tabela13[[#This Row],[V42]],Tabela13[[#This Row],[V44]])</f>
        <v>-0.14285714285714279</v>
      </c>
      <c r="CE333" s="4">
        <f>AVERAGE(Tabela13[[#This Row],[V42]],Tabela13[[#This Row],[V45]])</f>
        <v>1.1071428571428572</v>
      </c>
      <c r="CF333" s="4">
        <f>AVERAGE(Tabela13[[#This Row],[V42]],Tabela13[[#This Row],[V46]])</f>
        <v>0</v>
      </c>
      <c r="CG333" s="4">
        <f>AVERAGE(Tabela13[[#This Row],[V43]],Tabela13[[#This Row],[V41]])</f>
        <v>1.5357142857142856</v>
      </c>
      <c r="CH333" s="4">
        <f>AVERAGE(Tabela13[[#This Row],[V43]],Tabela13[[#This Row],[V42]])</f>
        <v>1.3928571428571428</v>
      </c>
      <c r="CI333" s="4">
        <f>AVERAGE(Tabela13[[#This Row],[V43]],Tabela13[[#This Row],[V44]])</f>
        <v>-1.25</v>
      </c>
      <c r="CJ333" s="4">
        <f>AVERAGE(Tabela13[[#This Row],[V43]],Tabela13[[#This Row],[V45]])</f>
        <v>0</v>
      </c>
      <c r="CK333" s="4">
        <f>AVERAGE(Tabela13[[#This Row],[V43]],Tabela13[[#This Row],[V46]])</f>
        <v>-1.1071428571428572</v>
      </c>
      <c r="CL333" s="4">
        <f>AVERAGE(Tabela13[[#This Row],[V44]],Tabela13[[#This Row],[V41]])</f>
        <v>0</v>
      </c>
      <c r="CM333" s="4">
        <f>AVERAGE(Tabela13[[#This Row],[V44]],Tabela13[[#This Row],[V42]])</f>
        <v>-0.14285714285714279</v>
      </c>
      <c r="CN333" s="4">
        <f>AVERAGE(Tabela13[[#This Row],[V44]],Tabela13[[#This Row],[V43]])</f>
        <v>-1.25</v>
      </c>
      <c r="CO333" s="4">
        <f>AVERAGE(Tabela13[[#This Row],[V44]],Tabela13[[#This Row],[V45]])</f>
        <v>-1.5357142857142856</v>
      </c>
      <c r="CP333" s="4">
        <f>AVERAGE(Tabela13[[#This Row],[V44]],Tabela13[[#This Row],[V46]])</f>
        <v>-2.6428571428571428</v>
      </c>
      <c r="CQ333" s="4">
        <f>AVERAGE(Tabela13[[#This Row],[V45]],Tabela13[[#This Row],[V41]])</f>
        <v>1.25</v>
      </c>
      <c r="CR333" s="4">
        <f>AVERAGE(Tabela13[[#This Row],[V45]],Tabela13[[#This Row],[V42]])</f>
        <v>1.1071428571428572</v>
      </c>
      <c r="CS333" s="4">
        <f>AVERAGE(Tabela13[[#This Row],[V45]],Tabela13[[#This Row],[V43]])</f>
        <v>0</v>
      </c>
      <c r="CT333" s="4">
        <f>AVERAGE(Tabela13[[#This Row],[V45]],Tabela13[[#This Row],[V44]])</f>
        <v>-1.5357142857142856</v>
      </c>
      <c r="CU333" s="4">
        <f>AVERAGE(Tabela13[[#This Row],[V45]],Tabela13[[#This Row],[V46]])</f>
        <v>-1.3928571428571428</v>
      </c>
      <c r="CV333" s="4">
        <f>AVERAGE(Tabela13[[#This Row],[V46]],Tabela13[[#This Row],[V41]])</f>
        <v>0.14285714285714279</v>
      </c>
      <c r="CW333" s="4">
        <f>AVERAGE(Tabela13[[#This Row],[V46]],Tabela13[[#This Row],[V42]])</f>
        <v>0</v>
      </c>
      <c r="CX333" s="4">
        <f>AVERAGE(Tabela13[[#This Row],[V46]],Tabela13[[#This Row],[V43]])</f>
        <v>-1.1071428571428572</v>
      </c>
      <c r="CY333" s="4">
        <f>AVERAGE(Tabela13[[#This Row],[V46]],Tabela13[[#This Row],[V44]])</f>
        <v>-2.6428571428571428</v>
      </c>
      <c r="CZ333" s="4">
        <f>AVERAGE(Tabela13[[#This Row],[V46]],Tabela13[[#This Row],[V45]])</f>
        <v>-1.3928571428571428</v>
      </c>
      <c r="DA333" s="3">
        <f>_xlfn.STDEV.S(Tabela13[[#This Row],[V41]],Tabela13[[#This Row],[V42]])</f>
        <v>0.20203050891044205</v>
      </c>
      <c r="DB333" s="3">
        <f>_xlfn.STDEV.S(Tabela13[[#This Row],[V41]],Tabela13[[#This Row],[V43]])</f>
        <v>1.7677669529663689</v>
      </c>
      <c r="DC333" s="3">
        <f>_xlfn.STDEV.S(Tabela13[[#This Row],[V41]],Tabela13[[#This Row],[V44]])</f>
        <v>3.9395949237536216</v>
      </c>
      <c r="DD333" s="3">
        <f>_xlfn.STDEV.S(Tabela13[[#This Row],[V41]],Tabela13[[#This Row],[V45]])</f>
        <v>2.1718279707872532</v>
      </c>
      <c r="DE333" s="3">
        <f>_xlfn.STDEV.S(Tabela13[[#This Row],[V41]],Tabela13[[#This Row],[V46]])</f>
        <v>3.7375644148431797</v>
      </c>
      <c r="DF333" s="3">
        <f>_xlfn.STDEV.S(Tabela13[[#This Row],[V42]],Tabela13[[#This Row],[V41]])</f>
        <v>0.20203050891044205</v>
      </c>
      <c r="DG333" s="3">
        <f>_xlfn.STDEV.S(Tabela13[[#This Row],[V42]],Tabela13[[#This Row],[V43]])</f>
        <v>1.5657364440559267</v>
      </c>
      <c r="DH333" s="3">
        <f>_xlfn.STDEV.S(Tabela13[[#This Row],[V42]],Tabela13[[#This Row],[V44]])</f>
        <v>3.7375644148431797</v>
      </c>
      <c r="DI333" s="3">
        <f>_xlfn.STDEV.S(Tabela13[[#This Row],[V42]],Tabela13[[#This Row],[V45]])</f>
        <v>1.9697974618768108</v>
      </c>
      <c r="DJ333" s="3">
        <f>_xlfn.STDEV.S(Tabela13[[#This Row],[V42]],Tabela13[[#This Row],[V46]])</f>
        <v>3.5355339059327378</v>
      </c>
      <c r="DK333" s="3">
        <f>_xlfn.STDEV.S(Tabela13[[#This Row],[V43]],Tabela13[[#This Row],[V41]])</f>
        <v>1.7677669529663689</v>
      </c>
      <c r="DL333" s="3">
        <f>_xlfn.STDEV.S(Tabela13[[#This Row],[V43]],Tabela13[[#This Row],[V42]])</f>
        <v>1.5657364440559267</v>
      </c>
      <c r="DM333" s="3">
        <f>_xlfn.STDEV.S(Tabela13[[#This Row],[V43]],Tabela13[[#This Row],[V44]])</f>
        <v>2.1718279707872532</v>
      </c>
      <c r="DN333" s="3">
        <f>_xlfn.STDEV.S(Tabela13[[#This Row],[V43]],Tabela13[[#This Row],[V45]])</f>
        <v>0.40406101782088416</v>
      </c>
      <c r="DO333" s="3">
        <f>_xlfn.STDEV.S(Tabela13[[#This Row],[V43]],Tabela13[[#This Row],[V46]])</f>
        <v>1.9697974618768108</v>
      </c>
      <c r="DP333" s="3">
        <f>_xlfn.STDEV.S(Tabela13[[#This Row],[V44]],Tabela13[[#This Row],[V41]])</f>
        <v>3.9395949237536216</v>
      </c>
      <c r="DQ333" s="3">
        <f>_xlfn.STDEV.S(Tabela13[[#This Row],[V44]],Tabela13[[#This Row],[V42]])</f>
        <v>3.7375644148431797</v>
      </c>
      <c r="DR333" s="3">
        <f>_xlfn.STDEV.S(Tabela13[[#This Row],[V44]],Tabela13[[#This Row],[V43]])</f>
        <v>2.1718279707872532</v>
      </c>
      <c r="DS333" s="3">
        <f>_xlfn.STDEV.S(Tabela13[[#This Row],[V44]],Tabela13[[#This Row],[V45]])</f>
        <v>1.7677669529663689</v>
      </c>
      <c r="DT333" s="3">
        <f>_xlfn.STDEV.S(Tabela13[[#This Row],[V44]],Tabela13[[#This Row],[V46]])</f>
        <v>0.20203050891044205</v>
      </c>
      <c r="DU333" s="3">
        <f>_xlfn.STDEV.S(Tabela13[[#This Row],[V45]],Tabela13[[#This Row],[V41]])</f>
        <v>2.1718279707872532</v>
      </c>
      <c r="DV333" s="3">
        <f>_xlfn.STDEV.S(Tabela13[[#This Row],[V45]],Tabela13[[#This Row],[V42]])</f>
        <v>1.9697974618768108</v>
      </c>
      <c r="DW333" s="3">
        <f>_xlfn.STDEV.S(Tabela13[[#This Row],[V45]],Tabela13[[#This Row],[V43]])</f>
        <v>0.40406101782088416</v>
      </c>
      <c r="DX333" s="3">
        <f>_xlfn.STDEV.S(Tabela13[[#This Row],[V45]],Tabela13[[#This Row],[V44]])</f>
        <v>1.7677669529663689</v>
      </c>
      <c r="DY333" s="3">
        <f>_xlfn.STDEV.S(Tabela13[[#This Row],[V45]],Tabela13[[#This Row],[V46]])</f>
        <v>1.5657364440559267</v>
      </c>
      <c r="DZ333" s="3">
        <f>_xlfn.STDEV.S(Tabela13[[#This Row],[V46]],Tabela13[[#This Row],[V41]])</f>
        <v>3.7375644148431797</v>
      </c>
      <c r="EA333" s="3">
        <f>_xlfn.STDEV.S(Tabela13[[#This Row],[V46]],Tabela13[[#This Row],[V42]])</f>
        <v>3.5355339059327378</v>
      </c>
      <c r="EB333" s="3">
        <f>_xlfn.STDEV.S(Tabela13[[#This Row],[V46]],Tabela13[[#This Row],[V43]])</f>
        <v>1.9697974618768108</v>
      </c>
      <c r="EC333" s="3">
        <f>_xlfn.STDEV.S(Tabela13[[#This Row],[V46]],Tabela13[[#This Row],[V44]])</f>
        <v>0.20203050891044205</v>
      </c>
      <c r="ED333" s="3">
        <f>_xlfn.STDEV.S(Tabela13[[#This Row],[V46]],Tabela13[[#This Row],[V45]])</f>
        <v>1.5657364440559267</v>
      </c>
      <c r="EE333" s="3">
        <f t="shared" si="380"/>
        <v>7.6443976344491585E-2</v>
      </c>
      <c r="EF333" s="3">
        <f t="shared" si="381"/>
        <v>1.1511040623967055</v>
      </c>
      <c r="EG333" s="3" t="str">
        <f t="shared" si="382"/>
        <v/>
      </c>
      <c r="EH333" s="3">
        <f t="shared" si="383"/>
        <v>1.7374623766298025</v>
      </c>
      <c r="EI333" s="3">
        <f t="shared" si="384"/>
        <v>26.162950903902271</v>
      </c>
      <c r="EJ333" s="3">
        <f t="shared" si="385"/>
        <v>7.6443976344491585E-2</v>
      </c>
      <c r="EK333" s="3">
        <f t="shared" si="386"/>
        <v>1.1241184726555371</v>
      </c>
      <c r="EL333" s="3">
        <f t="shared" si="387"/>
        <v>-26.162950903902271</v>
      </c>
      <c r="EM333" s="3">
        <f t="shared" si="388"/>
        <v>1.7791719010500227</v>
      </c>
      <c r="EN333" s="3" t="str">
        <f t="shared" si="389"/>
        <v/>
      </c>
      <c r="EO333" s="3">
        <f t="shared" si="390"/>
        <v>1.1511040623967055</v>
      </c>
      <c r="EP333" s="3">
        <f t="shared" si="391"/>
        <v>1.1241184726555371</v>
      </c>
      <c r="EQ333" s="3">
        <f t="shared" si="392"/>
        <v>-1.7374623766298025</v>
      </c>
      <c r="ER333" s="3" t="str">
        <f t="shared" si="393"/>
        <v/>
      </c>
      <c r="ES333" s="3" t="str">
        <f t="shared" si="394"/>
        <v/>
      </c>
      <c r="ET333" s="3" t="str">
        <f t="shared" si="395"/>
        <v/>
      </c>
      <c r="EU333" s="3" t="str">
        <f t="shared" si="396"/>
        <v/>
      </c>
      <c r="EV333" s="3">
        <f t="shared" si="397"/>
        <v>-1.7374623766298025</v>
      </c>
      <c r="EW333" s="3">
        <f t="shared" si="398"/>
        <v>-1.1511040623967055</v>
      </c>
      <c r="EX333" s="3">
        <f t="shared" si="399"/>
        <v>-7.6443976344491585E-2</v>
      </c>
      <c r="EY333" s="3">
        <f t="shared" si="400"/>
        <v>1.7374623766298025</v>
      </c>
      <c r="EZ333" s="3">
        <f t="shared" si="401"/>
        <v>1.7791719010500227</v>
      </c>
      <c r="FA333" s="3" t="str">
        <f t="shared" si="402"/>
        <v/>
      </c>
      <c r="FB333" s="3">
        <f t="shared" si="403"/>
        <v>-1.1511040623967055</v>
      </c>
      <c r="FC333" s="3">
        <f t="shared" si="404"/>
        <v>-1.1241184726555371</v>
      </c>
      <c r="FD333" s="3">
        <f t="shared" si="405"/>
        <v>26.162950903902271</v>
      </c>
      <c r="FE333" s="3" t="str">
        <f t="shared" si="406"/>
        <v/>
      </c>
      <c r="FF333" s="3">
        <f t="shared" si="407"/>
        <v>-1.7791719010500227</v>
      </c>
      <c r="FG333" s="3">
        <f t="shared" si="408"/>
        <v>-7.6443976344491585E-2</v>
      </c>
      <c r="FH333" s="3">
        <f t="shared" si="409"/>
        <v>-1.1241184726555371</v>
      </c>
      <c r="FI333" s="4">
        <f t="shared" si="410"/>
        <v>0.71428571428571419</v>
      </c>
      <c r="FJ333" s="4">
        <f t="shared" si="411"/>
        <v>0</v>
      </c>
      <c r="FK333" s="4">
        <f t="shared" si="412"/>
        <v>2.2162162162162162</v>
      </c>
      <c r="FL333" s="4">
        <f t="shared" si="413"/>
        <v>0.59459459459459452</v>
      </c>
      <c r="FM333" s="4">
        <f>Tabela13[[#This Row],[V139]]-Tabela13[[#This Row],[V140]]</f>
        <v>1.6216216216216217</v>
      </c>
      <c r="FN333" s="4">
        <f>Tabela13[[#This Row],[V1]]-Tabela13[[#This Row],[V2]]/2</f>
        <v>2.8214285714285716</v>
      </c>
      <c r="FO333" s="4">
        <f>Tabela13[[#This Row],[V1]]-Tabela13[[#This Row],[V3]]/2</f>
        <v>2.6785714285714288</v>
      </c>
      <c r="FP333" s="4">
        <f>Tabela13[[#This Row],[V1]]-Tabela13[[#This Row],[V4]]/2</f>
        <v>1.5714285714285714</v>
      </c>
      <c r="FQ333" s="4">
        <f>Tabela13[[#This Row],[V2]]-Tabela13[[#This Row],[V1]]/2</f>
        <v>-1.3571428571428572</v>
      </c>
      <c r="FR333" s="4">
        <f>Tabela13[[#This Row],[V2]]-Tabela13[[#This Row],[V3]]/2</f>
        <v>-0.10714285714285715</v>
      </c>
      <c r="FS333" s="4">
        <f>Tabela13[[#This Row],[V2]]-Tabela13[[#This Row],[V4]]/2</f>
        <v>-1.2142857142857144</v>
      </c>
      <c r="FT333" s="4">
        <f t="shared" si="414"/>
        <v>1.2301800863765837</v>
      </c>
      <c r="FU333" s="4">
        <f t="shared" si="415"/>
        <v>1.2134876437867965</v>
      </c>
      <c r="FV333" s="4">
        <f t="shared" si="416"/>
        <v>1.0040671092713902</v>
      </c>
      <c r="FW333" s="4">
        <f t="shared" si="417"/>
        <v>-0.93576959140458282</v>
      </c>
      <c r="FX333" s="4">
        <f t="shared" si="418"/>
        <v>-0.10673567264913565</v>
      </c>
      <c r="FY333" s="4">
        <f t="shared" si="419"/>
        <v>-0.88187193858003532</v>
      </c>
      <c r="FZ333" s="4">
        <f t="shared" si="420"/>
        <v>221.43241554778507</v>
      </c>
      <c r="GA333" s="4">
        <f t="shared" si="421"/>
        <v>218.4277758816234</v>
      </c>
      <c r="GB333" s="4">
        <f t="shared" si="422"/>
        <v>180.73207966885022</v>
      </c>
      <c r="GC333" s="4">
        <f t="shared" si="423"/>
        <v>-168.4385264528249</v>
      </c>
      <c r="GD333" s="4">
        <f t="shared" si="424"/>
        <v>-19.212421076844418</v>
      </c>
      <c r="GE333" s="4">
        <f t="shared" si="425"/>
        <v>-158.73694894440638</v>
      </c>
      <c r="GF333" s="4">
        <f>Tabela13[[#This Row],[V1]]-Tabela13[[#This Row],[V2]]/Tabela13[[#This Row],[V2]]</f>
        <v>1.8571428571428572</v>
      </c>
      <c r="GG333" s="4">
        <f>Tabela13[[#This Row],[V1]]-Tabela13[[#This Row],[V3]]/Tabela13[[#This Row],[V3]]</f>
        <v>1.8571428571428572</v>
      </c>
      <c r="GH333" s="4">
        <f>Tabela13[[#This Row],[V1]]-Tabela13[[#This Row],[V4]]/Tabela13[[#This Row],[V4]]</f>
        <v>1.8571428571428572</v>
      </c>
      <c r="GI333" s="4">
        <f>Tabela13[[#This Row],[V2]]-Tabela13[[#This Row],[V1]]/Tabela13[[#This Row],[V1]]</f>
        <v>-0.9285714285714286</v>
      </c>
      <c r="GJ333" s="4">
        <f>Tabela13[[#This Row],[V2]]-Tabela13[[#This Row],[V3]]/Tabela13[[#This Row],[V3]]</f>
        <v>-0.9285714285714286</v>
      </c>
      <c r="GK333" s="4">
        <f>Tabela13[[#This Row],[V2]]-Tabela13[[#This Row],[V4]]/Tabela13[[#This Row],[V4]]</f>
        <v>-0.9285714285714286</v>
      </c>
      <c r="GL333" s="4">
        <f t="shared" si="426"/>
        <v>1.4527712200092191</v>
      </c>
      <c r="GM333" s="4">
        <f t="shared" si="427"/>
        <v>1.4642857142857144</v>
      </c>
      <c r="GN333" s="4">
        <f t="shared" si="428"/>
        <v>0.9921364429331252</v>
      </c>
      <c r="GO333" s="3">
        <f t="shared" si="429"/>
        <v>1</v>
      </c>
      <c r="GP333" s="3">
        <v>100</v>
      </c>
      <c r="GQ333" s="3">
        <f t="shared" si="430"/>
        <v>0.39999999999999991</v>
      </c>
      <c r="GR333" s="3">
        <f t="shared" si="431"/>
        <v>39.999999999999993</v>
      </c>
      <c r="GS333" s="34">
        <f>COUNTIF($D$2:D332,Tabela13[[#This Row],[HomeTeam]])</f>
        <v>16</v>
      </c>
      <c r="GT333" s="34">
        <f>COUNTIF($E$2:E332,Tabela13[[#This Row],[AwayTeam]])</f>
        <v>15</v>
      </c>
      <c r="GU333" s="3">
        <f>IFERROR(AVERAGEIFS($AD$2:AD332,$D$2:D332,Tabela13[[#This Row],[HomeTeam]],$GS$2:GS332,"&gt;="&amp;Tabela13[[#This Row],[Contagem_H]]-5),"")</f>
        <v>0.56846153846153846</v>
      </c>
      <c r="GV333" s="3">
        <f>IFERROR(AVERAGEIFS($G$2:G332,$E$2:E332,Tabela13[[#This Row],[AwayTeam]],$GT$2:GT332,"&gt;="&amp;Tabela13[[#This Row],[Contagem_A]]-5),"")</f>
        <v>1.8</v>
      </c>
      <c r="GW333" s="3">
        <f>IFERROR(AVERAGEIFS($GQ$2:GQ332,$D$2:D332,Tabela13[[#This Row],[HomeTeam]],$GS$2:GS332,"&gt;="&amp;Tabela13[[#This Row],[Contagem_H]]-5),"")</f>
        <v>0.16</v>
      </c>
    </row>
    <row r="334" spans="1:205" x14ac:dyDescent="0.25">
      <c r="A334" t="s">
        <v>127</v>
      </c>
      <c r="B334" t="s">
        <v>257</v>
      </c>
      <c r="C334" t="s">
        <v>143</v>
      </c>
      <c r="D334" t="s">
        <v>26</v>
      </c>
      <c r="E334" t="s">
        <v>13</v>
      </c>
      <c r="F334" s="3">
        <v>0</v>
      </c>
      <c r="G334" s="3">
        <v>1</v>
      </c>
      <c r="H334" s="3" t="str">
        <f t="shared" si="432"/>
        <v>A</v>
      </c>
      <c r="I334" s="3">
        <v>2.7</v>
      </c>
      <c r="J334" s="3">
        <v>3.75</v>
      </c>
      <c r="K334" s="3">
        <v>2.4</v>
      </c>
      <c r="L334" s="3">
        <v>1.67</v>
      </c>
      <c r="M334" s="3">
        <v>2.2000000000000002</v>
      </c>
      <c r="N334" s="3">
        <f t="shared" si="361"/>
        <v>1</v>
      </c>
      <c r="O334" s="3">
        <f t="shared" si="362"/>
        <v>0</v>
      </c>
      <c r="P334" s="3">
        <f t="shared" si="363"/>
        <v>3</v>
      </c>
      <c r="Q334" s="3">
        <f t="shared" si="364"/>
        <v>5.3703703703703809E-2</v>
      </c>
      <c r="R334" s="3">
        <f t="shared" si="365"/>
        <v>5.3347849755035481E-2</v>
      </c>
      <c r="S334" s="3">
        <f t="shared" si="366"/>
        <v>2.8450000000000006</v>
      </c>
      <c r="T334" s="3">
        <f t="shared" si="367"/>
        <v>3.9513888888888893</v>
      </c>
      <c r="U334" s="3">
        <f t="shared" si="368"/>
        <v>2.528888888888889</v>
      </c>
      <c r="V334" s="3">
        <f t="shared" si="369"/>
        <v>1.7596851851851854</v>
      </c>
      <c r="W334" s="3">
        <f t="shared" si="370"/>
        <v>2.3181481481481487</v>
      </c>
      <c r="X334" s="4">
        <f t="shared" si="371"/>
        <v>0.37037037037037035</v>
      </c>
      <c r="Y334" s="4">
        <f t="shared" si="372"/>
        <v>0.26666666666666666</v>
      </c>
      <c r="Z334" s="4">
        <f t="shared" si="373"/>
        <v>0.41666666666666669</v>
      </c>
      <c r="AA334" s="4">
        <f t="shared" si="374"/>
        <v>0.5988023952095809</v>
      </c>
      <c r="AB334" s="4">
        <f t="shared" si="375"/>
        <v>0.45454545454545453</v>
      </c>
      <c r="AC334" s="4">
        <f t="shared" si="376"/>
        <v>0.18518518518518517</v>
      </c>
      <c r="AD334" s="4">
        <f t="shared" si="377"/>
        <v>0.70833333333333337</v>
      </c>
      <c r="AE334" s="4">
        <f t="shared" si="378"/>
        <v>0.68518518518518512</v>
      </c>
      <c r="AF334" s="4">
        <f t="shared" si="379"/>
        <v>0.20833333333333334</v>
      </c>
      <c r="AG334" s="4">
        <f>IFERROR(AVERAGE(Tabela13[[#This Row],[V1]],Tabela13[[#This Row],[V2]]),"")</f>
        <v>0.4467592592592593</v>
      </c>
      <c r="AH334" s="4">
        <f>IFERROR(AVERAGE(Tabela13[[#This Row],[V1]],Tabela13[[#This Row],[V3]]),"")</f>
        <v>0.43518518518518512</v>
      </c>
      <c r="AI334" s="4">
        <f>IFERROR(AVERAGE(Tabela13[[#This Row],[V1]],Tabela13[[#This Row],[V4]]),"")</f>
        <v>0.19675925925925924</v>
      </c>
      <c r="AJ334" s="4">
        <f>IFERROR(AVERAGE(Tabela13[[#This Row],[V2]],Tabela13[[#This Row],[V1]]),"")</f>
        <v>0.4467592592592593</v>
      </c>
      <c r="AK334" s="4">
        <f>IFERROR(AVERAGE(Tabela13[[#This Row],[V2]],Tabela13[[#This Row],[V3]]),"")</f>
        <v>0.6967592592592593</v>
      </c>
      <c r="AL334" s="4">
        <f>IFERROR(AVERAGE(Tabela13[[#This Row],[V2]],Tabela13[[#This Row],[V4]]),"")</f>
        <v>0.45833333333333337</v>
      </c>
      <c r="AM334" s="4">
        <f>IFERROR(AVERAGE(Tabela13[[#This Row],[V3]],Tabela13[[#This Row],[V1]]),"")</f>
        <v>0.43518518518518512</v>
      </c>
      <c r="AN334" s="4">
        <f>IFERROR(AVERAGE(Tabela13[[#This Row],[V3]],Tabela13[[#This Row],[V2]]),"")</f>
        <v>0.6967592592592593</v>
      </c>
      <c r="AO334" s="4">
        <f>IFERROR(AVERAGE(Tabela13[[#This Row],[V3]],Tabela13[[#This Row],[V4]]),"")</f>
        <v>0.44675925925925924</v>
      </c>
      <c r="AP334" s="4">
        <f>IFERROR(AVERAGE(Tabela13[[#This Row],[V4]],Tabela13[[#This Row],[V1]]),"")</f>
        <v>0.19675925925925924</v>
      </c>
      <c r="AQ334" s="4">
        <f>IFERROR(AVERAGE(Tabela13[[#This Row],[V4]],Tabela13[[#This Row],[V2]]),"")</f>
        <v>0.45833333333333337</v>
      </c>
      <c r="AR334" s="4">
        <f>IFERROR(AVERAGE(Tabela13[[#This Row],[V4]],Tabela13[[#This Row],[V3]]),"")</f>
        <v>0.44675925925925924</v>
      </c>
      <c r="AS334" s="4">
        <f>_xlfn.STDEV.S(Tabela13[[#This Row],[V1]:[V2]])</f>
        <v>0.36992160312074018</v>
      </c>
      <c r="AT334" s="4">
        <f>_xlfn.STDEV.S(Tabela13[[#This Row],[V1]],Tabela13[[#This Row],[V3]])</f>
        <v>0.35355339059327379</v>
      </c>
      <c r="AU334" s="4">
        <f>_xlfn.STDEV.S(Tabela13[[#This Row],[V1]],Tabela13[[#This Row],[V4]])</f>
        <v>1.636821252746639E-2</v>
      </c>
      <c r="AV334" s="4">
        <f>_xlfn.STDEV.S(Tabela13[[#This Row],[V2]],Tabela13[[#This Row],[V1]])</f>
        <v>0.36992160312074018</v>
      </c>
      <c r="AW334" s="4">
        <f>_xlfn.STDEV.S(Tabela13[[#This Row],[V2]],Tabela13[[#This Row],[V3]])</f>
        <v>1.6368212527466452E-2</v>
      </c>
      <c r="AX334" s="4">
        <f>_xlfn.STDEV.S(Tabela13[[#This Row],[V42]],Tabela13[[#This Row],[V44]])</f>
        <v>0.7234749937140138</v>
      </c>
      <c r="AY334" s="4">
        <f>_xlfn.STDEV.S(Tabela13[[#This Row],[V3]],Tabela13[[#This Row],[V1]])</f>
        <v>0.35355339059327379</v>
      </c>
      <c r="AZ334" s="4">
        <f>_xlfn.STDEV.S(Tabela13[[#This Row],[V3]],Tabela13[[#This Row],[V2]])</f>
        <v>1.6368212527466452E-2</v>
      </c>
      <c r="BA334" s="4">
        <f>_xlfn.STDEV.S(Tabela13[[#This Row],[V3]],Tabela13[[#This Row],[V4]])</f>
        <v>0.33718517806580722</v>
      </c>
      <c r="BB334" s="4">
        <f>_xlfn.STDEV.S(Tabela13[[#This Row],[V4]],Tabela13[[#This Row],[V1]])</f>
        <v>1.636821252746639E-2</v>
      </c>
      <c r="BC334" s="4">
        <f>_xlfn.STDEV.S(Tabela13[[#This Row],[V4]],Tabela13[[#This Row],[V2]])</f>
        <v>0.35355339059327379</v>
      </c>
      <c r="BD334" s="4">
        <f>_xlfn.STDEV.S(Tabela13[[#This Row],[V4]],Tabela13[[#This Row],[V3]])</f>
        <v>0.33718517806580722</v>
      </c>
      <c r="BE334" s="4">
        <f>Tabela13[[#This Row],[V17]]/Tabela13[[#This Row],[V5]]</f>
        <v>0.82801104947233028</v>
      </c>
      <c r="BF334" s="4">
        <f>Tabela13[[#This Row],[V18]]/Tabela13[[#This Row],[V6]]</f>
        <v>0.81242055710794836</v>
      </c>
      <c r="BG334" s="4">
        <f>Tabela13[[#This Row],[V19]]/Tabela13[[#This Row],[V7]]</f>
        <v>8.3189033080770358E-2</v>
      </c>
      <c r="BH334" s="4">
        <f>Tabela13[[#This Row],[V20]]/Tabela13[[#This Row],[V8]]</f>
        <v>0.82801104947233028</v>
      </c>
      <c r="BI334" s="4">
        <f>Tabela13[[#This Row],[V21]]/Tabela13[[#This Row],[V9]]</f>
        <v>2.3491919640749193E-2</v>
      </c>
      <c r="BJ334" s="4">
        <f>Tabela13[[#This Row],[V22]]/Tabela13[[#This Row],[V10]]</f>
        <v>1.5784908953760299</v>
      </c>
      <c r="BK334" s="4">
        <f>Tabela13[[#This Row],[V23]]/Tabela13[[#This Row],[V11]]</f>
        <v>0.81242055710794836</v>
      </c>
      <c r="BL334" s="4">
        <f>Tabela13[[#This Row],[V24]]/Tabela13[[#This Row],[V12]]</f>
        <v>2.3491919640749193E-2</v>
      </c>
      <c r="BM334" s="4">
        <f>Tabela13[[#This Row],[V25]]/Tabela13[[#This Row],[V13]]</f>
        <v>0.75473573535973437</v>
      </c>
      <c r="BN334" s="4">
        <f>Tabela13[[#This Row],[V26]]/Tabela13[[#This Row],[V14]]</f>
        <v>8.3189033080770358E-2</v>
      </c>
      <c r="BO334" s="4">
        <f>Tabela13[[#This Row],[V27]]/Tabela13[[#This Row],[V15]]</f>
        <v>0.77138921583986997</v>
      </c>
      <c r="BP334" s="4">
        <f>Tabela13[[#This Row],[V28]]/Tabela13[[#This Row],[V16]]</f>
        <v>0.75473573535973437</v>
      </c>
      <c r="BQ334" s="4">
        <f>Tabela13[[#This Row],[V1]]-Tabela13[[#This Row],[V2]]</f>
        <v>-0.52314814814814814</v>
      </c>
      <c r="BR334" s="4">
        <f>Tabela13[[#This Row],[V1]]-Tabela13[[#This Row],[V3]]</f>
        <v>-0.49999999999999994</v>
      </c>
      <c r="BS334" s="4">
        <f>Tabela13[[#This Row],[V1]]-Tabela13[[#This Row],[V4]]</f>
        <v>-2.3148148148148168E-2</v>
      </c>
      <c r="BT334" s="4">
        <f>Tabela13[[#This Row],[V2]]-Tabela13[[#This Row],[V1]]</f>
        <v>0.52314814814814814</v>
      </c>
      <c r="BU334" s="4">
        <f>Tabela13[[#This Row],[V2]]-Tabela13[[#This Row],[V3]]</f>
        <v>2.3148148148148251E-2</v>
      </c>
      <c r="BV334" s="4">
        <f>Tabela13[[#This Row],[V2]]-Tabela13[[#This Row],[V4]]</f>
        <v>0.5</v>
      </c>
      <c r="BW334" s="4">
        <f>AVERAGE(Tabela13[[#This Row],[V41]],Tabela13[[#This Row],[V42]])</f>
        <v>-0.51157407407407407</v>
      </c>
      <c r="BX334" s="4">
        <f>AVERAGE(Tabela13[[#This Row],[V41]],Tabela13[[#This Row],[V43]])</f>
        <v>-0.27314814814814814</v>
      </c>
      <c r="BY334" s="4">
        <f>AVERAGE(Tabela13[[#This Row],[V41]],Tabela13[[#This Row],[V44]])</f>
        <v>0</v>
      </c>
      <c r="BZ334" s="4">
        <f>AVERAGE(Tabela13[[#This Row],[V41]],Tabela13[[#This Row],[V45]])</f>
        <v>-0.24999999999999994</v>
      </c>
      <c r="CA334" s="4">
        <f>AVERAGE(Tabela13[[#This Row],[V41]],Tabela13[[#This Row],[V46]])</f>
        <v>-1.157407407407407E-2</v>
      </c>
      <c r="CB334" s="4">
        <f>AVERAGE(Tabela13[[#This Row],[V42]],Tabela13[[#This Row],[V41]])</f>
        <v>-0.51157407407407407</v>
      </c>
      <c r="CC334" s="4">
        <f>AVERAGE(Tabela13[[#This Row],[V42]],Tabela13[[#This Row],[V43]])</f>
        <v>-0.26157407407407407</v>
      </c>
      <c r="CD334" s="4">
        <f>AVERAGE(Tabela13[[#This Row],[V42]],Tabela13[[#This Row],[V44]])</f>
        <v>1.1574074074074098E-2</v>
      </c>
      <c r="CE334" s="4">
        <f>AVERAGE(Tabela13[[#This Row],[V42]],Tabela13[[#This Row],[V45]])</f>
        <v>-0.23842592592592585</v>
      </c>
      <c r="CF334" s="4">
        <f>AVERAGE(Tabela13[[#This Row],[V42]],Tabela13[[#This Row],[V46]])</f>
        <v>0</v>
      </c>
      <c r="CG334" s="4">
        <f>AVERAGE(Tabela13[[#This Row],[V43]],Tabela13[[#This Row],[V41]])</f>
        <v>-0.27314814814814814</v>
      </c>
      <c r="CH334" s="4">
        <f>AVERAGE(Tabela13[[#This Row],[V43]],Tabela13[[#This Row],[V42]])</f>
        <v>-0.26157407407407407</v>
      </c>
      <c r="CI334" s="4">
        <f>AVERAGE(Tabela13[[#This Row],[V43]],Tabela13[[#This Row],[V44]])</f>
        <v>0.25</v>
      </c>
      <c r="CJ334" s="4">
        <f>AVERAGE(Tabela13[[#This Row],[V43]],Tabela13[[#This Row],[V45]])</f>
        <v>4.163336342344337E-17</v>
      </c>
      <c r="CK334" s="4">
        <f>AVERAGE(Tabela13[[#This Row],[V43]],Tabela13[[#This Row],[V46]])</f>
        <v>0.23842592592592593</v>
      </c>
      <c r="CL334" s="4">
        <f>AVERAGE(Tabela13[[#This Row],[V44]],Tabela13[[#This Row],[V41]])</f>
        <v>0</v>
      </c>
      <c r="CM334" s="4">
        <f>AVERAGE(Tabela13[[#This Row],[V44]],Tabela13[[#This Row],[V42]])</f>
        <v>1.1574074074074098E-2</v>
      </c>
      <c r="CN334" s="4">
        <f>AVERAGE(Tabela13[[#This Row],[V44]],Tabela13[[#This Row],[V43]])</f>
        <v>0.25</v>
      </c>
      <c r="CO334" s="4">
        <f>AVERAGE(Tabela13[[#This Row],[V44]],Tabela13[[#This Row],[V45]])</f>
        <v>0.2731481481481482</v>
      </c>
      <c r="CP334" s="4">
        <f>AVERAGE(Tabela13[[#This Row],[V44]],Tabela13[[#This Row],[V46]])</f>
        <v>0.51157407407407407</v>
      </c>
      <c r="CQ334" s="4">
        <f>AVERAGE(Tabela13[[#This Row],[V45]],Tabela13[[#This Row],[V41]])</f>
        <v>-0.24999999999999994</v>
      </c>
      <c r="CR334" s="4">
        <f>AVERAGE(Tabela13[[#This Row],[V45]],Tabela13[[#This Row],[V42]])</f>
        <v>-0.23842592592592585</v>
      </c>
      <c r="CS334" s="4">
        <f>AVERAGE(Tabela13[[#This Row],[V45]],Tabela13[[#This Row],[V43]])</f>
        <v>4.163336342344337E-17</v>
      </c>
      <c r="CT334" s="4">
        <f>AVERAGE(Tabela13[[#This Row],[V45]],Tabela13[[#This Row],[V44]])</f>
        <v>0.2731481481481482</v>
      </c>
      <c r="CU334" s="4">
        <f>AVERAGE(Tabela13[[#This Row],[V45]],Tabela13[[#This Row],[V46]])</f>
        <v>0.26157407407407413</v>
      </c>
      <c r="CV334" s="4">
        <f>AVERAGE(Tabela13[[#This Row],[V46]],Tabela13[[#This Row],[V41]])</f>
        <v>-1.157407407407407E-2</v>
      </c>
      <c r="CW334" s="4">
        <f>AVERAGE(Tabela13[[#This Row],[V46]],Tabela13[[#This Row],[V42]])</f>
        <v>0</v>
      </c>
      <c r="CX334" s="4">
        <f>AVERAGE(Tabela13[[#This Row],[V46]],Tabela13[[#This Row],[V43]])</f>
        <v>0.23842592592592593</v>
      </c>
      <c r="CY334" s="4">
        <f>AVERAGE(Tabela13[[#This Row],[V46]],Tabela13[[#This Row],[V44]])</f>
        <v>0.51157407407407407</v>
      </c>
      <c r="CZ334" s="4">
        <f>AVERAGE(Tabela13[[#This Row],[V46]],Tabela13[[#This Row],[V45]])</f>
        <v>0.26157407407407413</v>
      </c>
      <c r="DA334" s="3">
        <f>_xlfn.STDEV.S(Tabela13[[#This Row],[V41]],Tabela13[[#This Row],[V42]])</f>
        <v>1.6368212527466411E-2</v>
      </c>
      <c r="DB334" s="3">
        <f>_xlfn.STDEV.S(Tabela13[[#This Row],[V41]],Tabela13[[#This Row],[V43]])</f>
        <v>0.35355339059327368</v>
      </c>
      <c r="DC334" s="3">
        <f>_xlfn.STDEV.S(Tabela13[[#This Row],[V41]],Tabela13[[#This Row],[V44]])</f>
        <v>0.73984320624148026</v>
      </c>
      <c r="DD334" s="3">
        <f>_xlfn.STDEV.S(Tabela13[[#This Row],[V41]],Tabela13[[#This Row],[V45]])</f>
        <v>0.38628981564820658</v>
      </c>
      <c r="DE334" s="3">
        <f>_xlfn.STDEV.S(Tabela13[[#This Row],[V41]],Tabela13[[#This Row],[V46]])</f>
        <v>0.72347499371401391</v>
      </c>
      <c r="DF334" s="3">
        <f>_xlfn.STDEV.S(Tabela13[[#This Row],[V42]],Tabela13[[#This Row],[V41]])</f>
        <v>1.6368212527466411E-2</v>
      </c>
      <c r="DG334" s="3">
        <f>_xlfn.STDEV.S(Tabela13[[#This Row],[V42]],Tabela13[[#This Row],[V43]])</f>
        <v>0.33718517806580728</v>
      </c>
      <c r="DH334" s="3">
        <f>_xlfn.STDEV.S(Tabela13[[#This Row],[V42]],Tabela13[[#This Row],[V44]])</f>
        <v>0.7234749937140138</v>
      </c>
      <c r="DI334" s="3">
        <f>_xlfn.STDEV.S(Tabela13[[#This Row],[V42]],Tabela13[[#This Row],[V45]])</f>
        <v>0.36992160312074024</v>
      </c>
      <c r="DJ334" s="3">
        <f>_xlfn.STDEV.S(Tabela13[[#This Row],[V42]],Tabela13[[#This Row],[V46]])</f>
        <v>0.70710678118654746</v>
      </c>
      <c r="DK334" s="3">
        <f>_xlfn.STDEV.S(Tabela13[[#This Row],[V43]],Tabela13[[#This Row],[V41]])</f>
        <v>0.35355339059327368</v>
      </c>
      <c r="DL334" s="3">
        <f>_xlfn.STDEV.S(Tabela13[[#This Row],[V43]],Tabela13[[#This Row],[V42]])</f>
        <v>0.33718517806580728</v>
      </c>
      <c r="DM334" s="3">
        <f>_xlfn.STDEV.S(Tabela13[[#This Row],[V43]],Tabela13[[#This Row],[V44]])</f>
        <v>0.38628981564820647</v>
      </c>
      <c r="DN334" s="3">
        <f>_xlfn.STDEV.S(Tabela13[[#This Row],[V43]],Tabela13[[#This Row],[V45]])</f>
        <v>3.2736425054932843E-2</v>
      </c>
      <c r="DO334" s="3">
        <f>_xlfn.STDEV.S(Tabela13[[#This Row],[V43]],Tabela13[[#This Row],[V46]])</f>
        <v>0.36992160312074007</v>
      </c>
      <c r="DP334" s="3">
        <f>_xlfn.STDEV.S(Tabela13[[#This Row],[V44]],Tabela13[[#This Row],[V41]])</f>
        <v>0.73984320624148026</v>
      </c>
      <c r="DQ334" s="3">
        <f>_xlfn.STDEV.S(Tabela13[[#This Row],[V44]],Tabela13[[#This Row],[V42]])</f>
        <v>0.7234749937140138</v>
      </c>
      <c r="DR334" s="3">
        <f>_xlfn.STDEV.S(Tabela13[[#This Row],[V44]],Tabela13[[#This Row],[V43]])</f>
        <v>0.38628981564820647</v>
      </c>
      <c r="DS334" s="3">
        <f>_xlfn.STDEV.S(Tabela13[[#This Row],[V44]],Tabela13[[#This Row],[V45]])</f>
        <v>0.35355339059327368</v>
      </c>
      <c r="DT334" s="3">
        <f>_xlfn.STDEV.S(Tabela13[[#This Row],[V44]],Tabela13[[#This Row],[V46]])</f>
        <v>1.6368212527466373E-2</v>
      </c>
      <c r="DU334" s="3">
        <f>_xlfn.STDEV.S(Tabela13[[#This Row],[V45]],Tabela13[[#This Row],[V41]])</f>
        <v>0.38628981564820658</v>
      </c>
      <c r="DV334" s="3">
        <f>_xlfn.STDEV.S(Tabela13[[#This Row],[V45]],Tabela13[[#This Row],[V42]])</f>
        <v>0.36992160312074024</v>
      </c>
      <c r="DW334" s="3">
        <f>_xlfn.STDEV.S(Tabela13[[#This Row],[V45]],Tabela13[[#This Row],[V43]])</f>
        <v>3.2736425054932843E-2</v>
      </c>
      <c r="DX334" s="3">
        <f>_xlfn.STDEV.S(Tabela13[[#This Row],[V45]],Tabela13[[#This Row],[V44]])</f>
        <v>0.35355339059327368</v>
      </c>
      <c r="DY334" s="3">
        <f>_xlfn.STDEV.S(Tabela13[[#This Row],[V45]],Tabela13[[#This Row],[V46]])</f>
        <v>0.33718517806580733</v>
      </c>
      <c r="DZ334" s="3">
        <f>_xlfn.STDEV.S(Tabela13[[#This Row],[V46]],Tabela13[[#This Row],[V41]])</f>
        <v>0.72347499371401391</v>
      </c>
      <c r="EA334" s="3">
        <f>_xlfn.STDEV.S(Tabela13[[#This Row],[V46]],Tabela13[[#This Row],[V42]])</f>
        <v>0.70710678118654746</v>
      </c>
      <c r="EB334" s="3">
        <f>_xlfn.STDEV.S(Tabela13[[#This Row],[V46]],Tabela13[[#This Row],[V43]])</f>
        <v>0.36992160312074007</v>
      </c>
      <c r="EC334" s="3">
        <f>_xlfn.STDEV.S(Tabela13[[#This Row],[V46]],Tabela13[[#This Row],[V44]])</f>
        <v>1.6368212527466373E-2</v>
      </c>
      <c r="ED334" s="3">
        <f>_xlfn.STDEV.S(Tabela13[[#This Row],[V46]],Tabela13[[#This Row],[V45]])</f>
        <v>0.33718517806580733</v>
      </c>
      <c r="EE334" s="3">
        <f t="shared" si="380"/>
        <v>-3.1995781954142488E-2</v>
      </c>
      <c r="EF334" s="3">
        <f t="shared" si="381"/>
        <v>-1.294364955392324</v>
      </c>
      <c r="EG334" s="3" t="str">
        <f t="shared" si="382"/>
        <v/>
      </c>
      <c r="EH334" s="3">
        <f t="shared" si="383"/>
        <v>-1.5451592625928268</v>
      </c>
      <c r="EI334" s="3">
        <f t="shared" si="384"/>
        <v>-62.508239456890827</v>
      </c>
      <c r="EJ334" s="3">
        <f t="shared" si="385"/>
        <v>-3.1995781954142488E-2</v>
      </c>
      <c r="EK334" s="3">
        <f t="shared" si="386"/>
        <v>-1.2890619196852102</v>
      </c>
      <c r="EL334" s="3">
        <f t="shared" si="387"/>
        <v>62.508239456890664</v>
      </c>
      <c r="EM334" s="3">
        <f t="shared" si="388"/>
        <v>-1.5515158499821344</v>
      </c>
      <c r="EN334" s="3" t="str">
        <f t="shared" si="389"/>
        <v/>
      </c>
      <c r="EO334" s="3">
        <f t="shared" si="390"/>
        <v>-1.294364955392324</v>
      </c>
      <c r="EP334" s="3">
        <f t="shared" si="391"/>
        <v>-1.2890619196852102</v>
      </c>
      <c r="EQ334" s="3">
        <f t="shared" si="392"/>
        <v>1.5451592625928259</v>
      </c>
      <c r="ER334" s="3">
        <f t="shared" si="393"/>
        <v>786302675620467.88</v>
      </c>
      <c r="ES334" s="3" t="str">
        <f t="shared" si="394"/>
        <v/>
      </c>
      <c r="ET334" s="3" t="str">
        <f t="shared" si="395"/>
        <v/>
      </c>
      <c r="EU334" s="3" t="str">
        <f t="shared" si="396"/>
        <v/>
      </c>
      <c r="EV334" s="3">
        <f t="shared" si="397"/>
        <v>1.5451592625928259</v>
      </c>
      <c r="EW334" s="3">
        <f t="shared" si="398"/>
        <v>1.2943649553923238</v>
      </c>
      <c r="EX334" s="3">
        <f t="shared" si="399"/>
        <v>3.1995781954142412E-2</v>
      </c>
      <c r="EY334" s="3">
        <f t="shared" si="400"/>
        <v>-1.5451592625928268</v>
      </c>
      <c r="EZ334" s="3">
        <f t="shared" si="401"/>
        <v>-1.5515158499821344</v>
      </c>
      <c r="FA334" s="3">
        <f t="shared" si="402"/>
        <v>786302675620467.88</v>
      </c>
      <c r="FB334" s="3">
        <f t="shared" si="403"/>
        <v>1.2943649553923238</v>
      </c>
      <c r="FC334" s="3">
        <f t="shared" si="404"/>
        <v>1.28906191968521</v>
      </c>
      <c r="FD334" s="3">
        <f t="shared" si="405"/>
        <v>-62.508239456890827</v>
      </c>
      <c r="FE334" s="3" t="str">
        <f t="shared" si="406"/>
        <v/>
      </c>
      <c r="FF334" s="3">
        <f t="shared" si="407"/>
        <v>1.5515158499821331</v>
      </c>
      <c r="FG334" s="3">
        <f t="shared" si="408"/>
        <v>3.1995781954142412E-2</v>
      </c>
      <c r="FH334" s="3">
        <f t="shared" si="409"/>
        <v>1.28906191968521</v>
      </c>
      <c r="FI334" s="4">
        <f t="shared" si="410"/>
        <v>0</v>
      </c>
      <c r="FJ334" s="4">
        <f t="shared" si="411"/>
        <v>0.37037037037037035</v>
      </c>
      <c r="FK334" s="4">
        <f t="shared" si="412"/>
        <v>1.307557117750439</v>
      </c>
      <c r="FL334" s="4">
        <f t="shared" si="413"/>
        <v>1.4393673110720562</v>
      </c>
      <c r="FM334" s="4">
        <f>Tabela13[[#This Row],[V139]]-Tabela13[[#This Row],[V140]]</f>
        <v>-0.13181019332161714</v>
      </c>
      <c r="FN334" s="4">
        <f>Tabela13[[#This Row],[V1]]-Tabela13[[#This Row],[V2]]/2</f>
        <v>-0.16898148148148151</v>
      </c>
      <c r="FO334" s="4">
        <f>Tabela13[[#This Row],[V1]]-Tabela13[[#This Row],[V3]]/2</f>
        <v>-0.15740740740740738</v>
      </c>
      <c r="FP334" s="4">
        <f>Tabela13[[#This Row],[V1]]-Tabela13[[#This Row],[V4]]/2</f>
        <v>8.1018518518518504E-2</v>
      </c>
      <c r="FQ334" s="4">
        <f>Tabela13[[#This Row],[V2]]-Tabela13[[#This Row],[V1]]/2</f>
        <v>0.61574074074074081</v>
      </c>
      <c r="FR334" s="4">
        <f>Tabela13[[#This Row],[V2]]-Tabela13[[#This Row],[V3]]/2</f>
        <v>0.36574074074074081</v>
      </c>
      <c r="FS334" s="4">
        <f>Tabela13[[#This Row],[V2]]-Tabela13[[#This Row],[V4]]/2</f>
        <v>0.60416666666666674</v>
      </c>
      <c r="FT334" s="4">
        <f t="shared" si="414"/>
        <v>-0.1674000807400913</v>
      </c>
      <c r="FU334" s="4">
        <f t="shared" si="415"/>
        <v>-0.15612636584334214</v>
      </c>
      <c r="FV334" s="4">
        <f t="shared" si="416"/>
        <v>8.0841944888420197E-2</v>
      </c>
      <c r="FW334" s="4">
        <f t="shared" si="417"/>
        <v>0.55191324698561472</v>
      </c>
      <c r="FX334" s="4">
        <f t="shared" si="418"/>
        <v>0.35062835657439684</v>
      </c>
      <c r="FY334" s="4">
        <f t="shared" si="419"/>
        <v>0.54347759471304347</v>
      </c>
      <c r="FZ334" s="4">
        <f t="shared" si="420"/>
        <v>-30.132014533216431</v>
      </c>
      <c r="GA334" s="4">
        <f t="shared" si="421"/>
        <v>-28.102745851801583</v>
      </c>
      <c r="GB334" s="4">
        <f t="shared" si="422"/>
        <v>14.551550079915634</v>
      </c>
      <c r="GC334" s="4">
        <f t="shared" si="423"/>
        <v>99.344384457410655</v>
      </c>
      <c r="GD334" s="4">
        <f t="shared" si="424"/>
        <v>63.113104183391435</v>
      </c>
      <c r="GE334" s="4">
        <f t="shared" si="425"/>
        <v>97.82596704834782</v>
      </c>
      <c r="GF334" s="4">
        <f>Tabela13[[#This Row],[V1]]-Tabela13[[#This Row],[V2]]/Tabela13[[#This Row],[V2]]</f>
        <v>-0.81481481481481488</v>
      </c>
      <c r="GG334" s="4">
        <f>Tabela13[[#This Row],[V1]]-Tabela13[[#This Row],[V3]]/Tabela13[[#This Row],[V3]]</f>
        <v>-0.81481481481481488</v>
      </c>
      <c r="GH334" s="4">
        <f>Tabela13[[#This Row],[V1]]-Tabela13[[#This Row],[V4]]/Tabela13[[#This Row],[V4]]</f>
        <v>-0.81481481481481488</v>
      </c>
      <c r="GI334" s="4">
        <f>Tabela13[[#This Row],[V2]]-Tabela13[[#This Row],[V1]]/Tabela13[[#This Row],[V1]]</f>
        <v>-0.29166666666666663</v>
      </c>
      <c r="GJ334" s="4">
        <f>Tabela13[[#This Row],[V2]]-Tabela13[[#This Row],[V3]]/Tabela13[[#This Row],[V3]]</f>
        <v>-0.29166666666666663</v>
      </c>
      <c r="GK334" s="4">
        <f>Tabela13[[#This Row],[V2]]-Tabela13[[#This Row],[V4]]/Tabela13[[#This Row],[V4]]</f>
        <v>-0.29166666666666663</v>
      </c>
      <c r="GL334" s="4">
        <f t="shared" si="426"/>
        <v>0.28898433450199834</v>
      </c>
      <c r="GM334" s="4">
        <f t="shared" si="427"/>
        <v>0.44675925925925924</v>
      </c>
      <c r="GN334" s="4">
        <f t="shared" si="428"/>
        <v>0.64684576427390306</v>
      </c>
      <c r="GO334" s="3">
        <f t="shared" si="429"/>
        <v>0</v>
      </c>
      <c r="GP334" s="3">
        <v>100</v>
      </c>
      <c r="GQ334" s="3">
        <f t="shared" si="430"/>
        <v>-1</v>
      </c>
      <c r="GR334" s="3">
        <f t="shared" si="431"/>
        <v>-100</v>
      </c>
      <c r="GS334" s="34">
        <f>COUNTIF($D$2:D333,Tabela13[[#This Row],[HomeTeam]])</f>
        <v>16</v>
      </c>
      <c r="GT334" s="34">
        <f>COUNTIF($E$2:E333,Tabela13[[#This Row],[AwayTeam]])</f>
        <v>16</v>
      </c>
      <c r="GU334" s="3">
        <f>IFERROR(AVERAGEIFS($AD$2:AD333,$D$2:D333,Tabela13[[#This Row],[HomeTeam]],$GS$2:GS333,"&gt;="&amp;Tabela13[[#This Row],[Contagem_H]]-5),"")</f>
        <v>0.90222514962269051</v>
      </c>
      <c r="GV334" s="3">
        <f>IFERROR(AVERAGEIFS($G$2:G333,$E$2:E333,Tabela13[[#This Row],[AwayTeam]],$GT$2:GT333,"&gt;="&amp;Tabela13[[#This Row],[Contagem_A]]-5),"")</f>
        <v>1.4</v>
      </c>
      <c r="GW334" s="3">
        <f>IFERROR(AVERAGEIFS($GQ$2:GQ333,$D$2:D333,Tabela13[[#This Row],[HomeTeam]],$GS$2:GS333,"&gt;="&amp;Tabela13[[#This Row],[Contagem_H]]-5),"")</f>
        <v>-0.23000000000000004</v>
      </c>
    </row>
    <row r="335" spans="1:205" x14ac:dyDescent="0.25">
      <c r="A335" t="s">
        <v>127</v>
      </c>
      <c r="B335" t="s">
        <v>257</v>
      </c>
      <c r="C335" t="s">
        <v>129</v>
      </c>
      <c r="D335" t="s">
        <v>19</v>
      </c>
      <c r="E335" t="s">
        <v>20</v>
      </c>
      <c r="F335" s="3">
        <v>2</v>
      </c>
      <c r="G335" s="3">
        <v>0</v>
      </c>
      <c r="H335" s="3" t="str">
        <f t="shared" si="432"/>
        <v>H</v>
      </c>
      <c r="I335" s="3">
        <v>3.1</v>
      </c>
      <c r="J335" s="3">
        <v>3.6</v>
      </c>
      <c r="K335" s="3">
        <v>2.2000000000000002</v>
      </c>
      <c r="L335" s="3">
        <v>1.67</v>
      </c>
      <c r="M335" s="3">
        <v>2.2000000000000002</v>
      </c>
      <c r="N335" s="3">
        <f t="shared" si="361"/>
        <v>2</v>
      </c>
      <c r="O335" s="3">
        <f t="shared" si="362"/>
        <v>3</v>
      </c>
      <c r="P335" s="3">
        <f t="shared" si="363"/>
        <v>0</v>
      </c>
      <c r="Q335" s="3">
        <f t="shared" si="364"/>
        <v>5.4903877484522745E-2</v>
      </c>
      <c r="R335" s="3">
        <f t="shared" si="365"/>
        <v>5.3347849755035481E-2</v>
      </c>
      <c r="S335" s="3">
        <f t="shared" si="366"/>
        <v>3.2702020202020208</v>
      </c>
      <c r="T335" s="3">
        <f t="shared" si="367"/>
        <v>3.7976539589442821</v>
      </c>
      <c r="U335" s="3">
        <f t="shared" si="368"/>
        <v>2.3207885304659501</v>
      </c>
      <c r="V335" s="3">
        <f t="shared" si="369"/>
        <v>1.761689475399153</v>
      </c>
      <c r="W335" s="3">
        <f t="shared" si="370"/>
        <v>2.3207885304659501</v>
      </c>
      <c r="X335" s="4">
        <f t="shared" si="371"/>
        <v>0.32258064516129031</v>
      </c>
      <c r="Y335" s="4">
        <f t="shared" si="372"/>
        <v>0.27777777777777779</v>
      </c>
      <c r="Z335" s="4">
        <f t="shared" si="373"/>
        <v>0.45454545454545453</v>
      </c>
      <c r="AA335" s="4">
        <f t="shared" si="374"/>
        <v>0.5988023952095809</v>
      </c>
      <c r="AB335" s="4">
        <f t="shared" si="375"/>
        <v>0.45454545454545453</v>
      </c>
      <c r="AC335" s="4">
        <f t="shared" si="376"/>
        <v>1.1612903225806452</v>
      </c>
      <c r="AD335" s="4">
        <f t="shared" si="377"/>
        <v>0.22727272727272727</v>
      </c>
      <c r="AE335" s="4">
        <f t="shared" si="378"/>
        <v>0.16129032258064516</v>
      </c>
      <c r="AF335" s="4">
        <f t="shared" si="379"/>
        <v>1.2272727272727273</v>
      </c>
      <c r="AG335" s="4">
        <f>IFERROR(AVERAGE(Tabela13[[#This Row],[V1]],Tabela13[[#This Row],[V2]]),"")</f>
        <v>0.69428152492668627</v>
      </c>
      <c r="AH335" s="4">
        <f>IFERROR(AVERAGE(Tabela13[[#This Row],[V1]],Tabela13[[#This Row],[V3]]),"")</f>
        <v>0.66129032258064524</v>
      </c>
      <c r="AI335" s="4">
        <f>IFERROR(AVERAGE(Tabela13[[#This Row],[V1]],Tabela13[[#This Row],[V4]]),"")</f>
        <v>1.1942815249266863</v>
      </c>
      <c r="AJ335" s="4">
        <f>IFERROR(AVERAGE(Tabela13[[#This Row],[V2]],Tabela13[[#This Row],[V1]]),"")</f>
        <v>0.69428152492668627</v>
      </c>
      <c r="AK335" s="4">
        <f>IFERROR(AVERAGE(Tabela13[[#This Row],[V2]],Tabela13[[#This Row],[V3]]),"")</f>
        <v>0.19428152492668621</v>
      </c>
      <c r="AL335" s="4">
        <f>IFERROR(AVERAGE(Tabela13[[#This Row],[V2]],Tabela13[[#This Row],[V4]]),"")</f>
        <v>0.72727272727272729</v>
      </c>
      <c r="AM335" s="4">
        <f>IFERROR(AVERAGE(Tabela13[[#This Row],[V3]],Tabela13[[#This Row],[V1]]),"")</f>
        <v>0.66129032258064524</v>
      </c>
      <c r="AN335" s="4">
        <f>IFERROR(AVERAGE(Tabela13[[#This Row],[V3]],Tabela13[[#This Row],[V2]]),"")</f>
        <v>0.19428152492668621</v>
      </c>
      <c r="AO335" s="4">
        <f>IFERROR(AVERAGE(Tabela13[[#This Row],[V3]],Tabela13[[#This Row],[V4]]),"")</f>
        <v>0.69428152492668627</v>
      </c>
      <c r="AP335" s="4">
        <f>IFERROR(AVERAGE(Tabela13[[#This Row],[V4]],Tabela13[[#This Row],[V1]]),"")</f>
        <v>1.1942815249266863</v>
      </c>
      <c r="AQ335" s="4">
        <f>IFERROR(AVERAGE(Tabela13[[#This Row],[V4]],Tabela13[[#This Row],[V2]]),"")</f>
        <v>0.72727272727272729</v>
      </c>
      <c r="AR335" s="4">
        <f>IFERROR(AVERAGE(Tabela13[[#This Row],[V4]],Tabela13[[#This Row],[V3]]),"")</f>
        <v>0.69428152492668627</v>
      </c>
      <c r="AS335" s="4">
        <f>_xlfn.STDEV.S(Tabela13[[#This Row],[V1]:[V2]])</f>
        <v>0.66045017538978112</v>
      </c>
      <c r="AT335" s="4">
        <f>_xlfn.STDEV.S(Tabela13[[#This Row],[V1]],Tabela13[[#This Row],[V3]])</f>
        <v>0.70710678118654735</v>
      </c>
      <c r="AU335" s="4">
        <f>_xlfn.STDEV.S(Tabela13[[#This Row],[V1]],Tabela13[[#This Row],[V4]])</f>
        <v>4.6656605796766289E-2</v>
      </c>
      <c r="AV335" s="4">
        <f>_xlfn.STDEV.S(Tabela13[[#This Row],[V2]],Tabela13[[#This Row],[V1]])</f>
        <v>0.66045017538978112</v>
      </c>
      <c r="AW335" s="4">
        <f>_xlfn.STDEV.S(Tabela13[[#This Row],[V2]],Tabela13[[#This Row],[V3]])</f>
        <v>4.6656605796766372E-2</v>
      </c>
      <c r="AX335" s="4">
        <f>_xlfn.STDEV.S(Tabela13[[#This Row],[V42]],Tabela13[[#This Row],[V44]])</f>
        <v>1.3675569565763288</v>
      </c>
      <c r="AY335" s="4">
        <f>_xlfn.STDEV.S(Tabela13[[#This Row],[V3]],Tabela13[[#This Row],[V1]])</f>
        <v>0.70710678118654735</v>
      </c>
      <c r="AZ335" s="4">
        <f>_xlfn.STDEV.S(Tabela13[[#This Row],[V3]],Tabela13[[#This Row],[V2]])</f>
        <v>4.6656605796766372E-2</v>
      </c>
      <c r="BA335" s="4">
        <f>_xlfn.STDEV.S(Tabela13[[#This Row],[V3]],Tabela13[[#This Row],[V4]])</f>
        <v>0.75376338698331369</v>
      </c>
      <c r="BB335" s="4">
        <f>_xlfn.STDEV.S(Tabela13[[#This Row],[V4]],Tabela13[[#This Row],[V1]])</f>
        <v>4.6656605796766289E-2</v>
      </c>
      <c r="BC335" s="4">
        <f>_xlfn.STDEV.S(Tabela13[[#This Row],[V4]],Tabela13[[#This Row],[V2]])</f>
        <v>0.70710678118654757</v>
      </c>
      <c r="BD335" s="4">
        <f>_xlfn.STDEV.S(Tabela13[[#This Row],[V4]],Tabela13[[#This Row],[V3]])</f>
        <v>0.75376338698331369</v>
      </c>
      <c r="BE335" s="4">
        <f>Tabela13[[#This Row],[V17]]/Tabela13[[#This Row],[V5]]</f>
        <v>0.9512714247430426</v>
      </c>
      <c r="BF335" s="4">
        <f>Tabela13[[#This Row],[V18]]/Tabela13[[#This Row],[V6]]</f>
        <v>1.0692834252089252</v>
      </c>
      <c r="BG335" s="4">
        <f>Tabela13[[#This Row],[V19]]/Tabela13[[#This Row],[V7]]</f>
        <v>3.9066672993731871E-2</v>
      </c>
      <c r="BH335" s="4">
        <f>Tabela13[[#This Row],[V20]]/Tabela13[[#This Row],[V8]]</f>
        <v>0.9512714247430426</v>
      </c>
      <c r="BI335" s="4">
        <f>Tabela13[[#This Row],[V21]]/Tabela13[[#This Row],[V9]]</f>
        <v>0.24014947285580882</v>
      </c>
      <c r="BJ335" s="4">
        <f>Tabela13[[#This Row],[V22]]/Tabela13[[#This Row],[V10]]</f>
        <v>1.880390815292452</v>
      </c>
      <c r="BK335" s="4">
        <f>Tabela13[[#This Row],[V23]]/Tabela13[[#This Row],[V11]]</f>
        <v>1.0692834252089252</v>
      </c>
      <c r="BL335" s="4">
        <f>Tabela13[[#This Row],[V24]]/Tabela13[[#This Row],[V12]]</f>
        <v>0.24014947285580882</v>
      </c>
      <c r="BM335" s="4">
        <f>Tabela13[[#This Row],[V25]]/Tabela13[[#This Row],[V13]]</f>
        <v>1.0856739808291866</v>
      </c>
      <c r="BN335" s="4">
        <f>Tabela13[[#This Row],[V26]]/Tabela13[[#This Row],[V14]]</f>
        <v>3.9066672993731871E-2</v>
      </c>
      <c r="BO335" s="4">
        <f>Tabela13[[#This Row],[V27]]/Tabela13[[#This Row],[V15]]</f>
        <v>0.97227182413150293</v>
      </c>
      <c r="BP335" s="4">
        <f>Tabela13[[#This Row],[V28]]/Tabela13[[#This Row],[V16]]</f>
        <v>1.0856739808291866</v>
      </c>
      <c r="BQ335" s="4">
        <f>Tabela13[[#This Row],[V1]]-Tabela13[[#This Row],[V2]]</f>
        <v>0.93401759530791795</v>
      </c>
      <c r="BR335" s="4">
        <f>Tabela13[[#This Row],[V1]]-Tabela13[[#This Row],[V3]]</f>
        <v>1</v>
      </c>
      <c r="BS335" s="4">
        <f>Tabela13[[#This Row],[V1]]-Tabela13[[#This Row],[V4]]</f>
        <v>-6.5982404692082053E-2</v>
      </c>
      <c r="BT335" s="4">
        <f>Tabela13[[#This Row],[V2]]-Tabela13[[#This Row],[V1]]</f>
        <v>-0.93401759530791795</v>
      </c>
      <c r="BU335" s="4">
        <f>Tabela13[[#This Row],[V2]]-Tabela13[[#This Row],[V3]]</f>
        <v>6.5982404692082108E-2</v>
      </c>
      <c r="BV335" s="4">
        <f>Tabela13[[#This Row],[V2]]-Tabela13[[#This Row],[V4]]</f>
        <v>-1</v>
      </c>
      <c r="BW335" s="4">
        <f>AVERAGE(Tabela13[[#This Row],[V41]],Tabela13[[#This Row],[V42]])</f>
        <v>0.96700879765395897</v>
      </c>
      <c r="BX335" s="4">
        <f>AVERAGE(Tabela13[[#This Row],[V41]],Tabela13[[#This Row],[V43]])</f>
        <v>0.43401759530791795</v>
      </c>
      <c r="BY335" s="4">
        <f>AVERAGE(Tabela13[[#This Row],[V41]],Tabela13[[#This Row],[V44]])</f>
        <v>0</v>
      </c>
      <c r="BZ335" s="4">
        <f>AVERAGE(Tabela13[[#This Row],[V41]],Tabela13[[#This Row],[V45]])</f>
        <v>0.5</v>
      </c>
      <c r="CA335" s="4">
        <f>AVERAGE(Tabela13[[#This Row],[V41]],Tabela13[[#This Row],[V46]])</f>
        <v>-3.2991202346041026E-2</v>
      </c>
      <c r="CB335" s="4">
        <f>AVERAGE(Tabela13[[#This Row],[V42]],Tabela13[[#This Row],[V41]])</f>
        <v>0.96700879765395897</v>
      </c>
      <c r="CC335" s="4">
        <f>AVERAGE(Tabela13[[#This Row],[V42]],Tabela13[[#This Row],[V43]])</f>
        <v>0.46700879765395897</v>
      </c>
      <c r="CD335" s="4">
        <f>AVERAGE(Tabela13[[#This Row],[V42]],Tabela13[[#This Row],[V44]])</f>
        <v>3.2991202346041026E-2</v>
      </c>
      <c r="CE335" s="4">
        <f>AVERAGE(Tabela13[[#This Row],[V42]],Tabela13[[#This Row],[V45]])</f>
        <v>0.53299120234604103</v>
      </c>
      <c r="CF335" s="4">
        <f>AVERAGE(Tabela13[[#This Row],[V42]],Tabela13[[#This Row],[V46]])</f>
        <v>0</v>
      </c>
      <c r="CG335" s="4">
        <f>AVERAGE(Tabela13[[#This Row],[V43]],Tabela13[[#This Row],[V41]])</f>
        <v>0.43401759530791795</v>
      </c>
      <c r="CH335" s="4">
        <f>AVERAGE(Tabela13[[#This Row],[V43]],Tabela13[[#This Row],[V42]])</f>
        <v>0.46700879765395897</v>
      </c>
      <c r="CI335" s="4">
        <f>AVERAGE(Tabela13[[#This Row],[V43]],Tabela13[[#This Row],[V44]])</f>
        <v>-0.5</v>
      </c>
      <c r="CJ335" s="4">
        <f>AVERAGE(Tabela13[[#This Row],[V43]],Tabela13[[#This Row],[V45]])</f>
        <v>0</v>
      </c>
      <c r="CK335" s="4">
        <f>AVERAGE(Tabela13[[#This Row],[V43]],Tabela13[[#This Row],[V46]])</f>
        <v>-0.53299120234604103</v>
      </c>
      <c r="CL335" s="4">
        <f>AVERAGE(Tabela13[[#This Row],[V44]],Tabela13[[#This Row],[V41]])</f>
        <v>0</v>
      </c>
      <c r="CM335" s="4">
        <f>AVERAGE(Tabela13[[#This Row],[V44]],Tabela13[[#This Row],[V42]])</f>
        <v>3.2991202346041026E-2</v>
      </c>
      <c r="CN335" s="4">
        <f>AVERAGE(Tabela13[[#This Row],[V44]],Tabela13[[#This Row],[V43]])</f>
        <v>-0.5</v>
      </c>
      <c r="CO335" s="4">
        <f>AVERAGE(Tabela13[[#This Row],[V44]],Tabela13[[#This Row],[V45]])</f>
        <v>-0.43401759530791795</v>
      </c>
      <c r="CP335" s="4">
        <f>AVERAGE(Tabela13[[#This Row],[V44]],Tabela13[[#This Row],[V46]])</f>
        <v>-0.96700879765395897</v>
      </c>
      <c r="CQ335" s="4">
        <f>AVERAGE(Tabela13[[#This Row],[V45]],Tabela13[[#This Row],[V41]])</f>
        <v>0.5</v>
      </c>
      <c r="CR335" s="4">
        <f>AVERAGE(Tabela13[[#This Row],[V45]],Tabela13[[#This Row],[V42]])</f>
        <v>0.53299120234604103</v>
      </c>
      <c r="CS335" s="4">
        <f>AVERAGE(Tabela13[[#This Row],[V45]],Tabela13[[#This Row],[V43]])</f>
        <v>0</v>
      </c>
      <c r="CT335" s="4">
        <f>AVERAGE(Tabela13[[#This Row],[V45]],Tabela13[[#This Row],[V44]])</f>
        <v>-0.43401759530791795</v>
      </c>
      <c r="CU335" s="4">
        <f>AVERAGE(Tabela13[[#This Row],[V45]],Tabela13[[#This Row],[V46]])</f>
        <v>-0.46700879765395897</v>
      </c>
      <c r="CV335" s="4">
        <f>AVERAGE(Tabela13[[#This Row],[V46]],Tabela13[[#This Row],[V41]])</f>
        <v>-3.2991202346041026E-2</v>
      </c>
      <c r="CW335" s="4">
        <f>AVERAGE(Tabela13[[#This Row],[V46]],Tabela13[[#This Row],[V42]])</f>
        <v>0</v>
      </c>
      <c r="CX335" s="4">
        <f>AVERAGE(Tabela13[[#This Row],[V46]],Tabela13[[#This Row],[V43]])</f>
        <v>-0.53299120234604103</v>
      </c>
      <c r="CY335" s="4">
        <f>AVERAGE(Tabela13[[#This Row],[V46]],Tabela13[[#This Row],[V44]])</f>
        <v>-0.96700879765395897</v>
      </c>
      <c r="CZ335" s="4">
        <f>AVERAGE(Tabela13[[#This Row],[V46]],Tabela13[[#This Row],[V45]])</f>
        <v>-0.46700879765395897</v>
      </c>
      <c r="DA335" s="3">
        <f>_xlfn.STDEV.S(Tabela13[[#This Row],[V41]],Tabela13[[#This Row],[V42]])</f>
        <v>4.6656605796766289E-2</v>
      </c>
      <c r="DB335" s="3">
        <f>_xlfn.STDEV.S(Tabela13[[#This Row],[V41]],Tabela13[[#This Row],[V43]])</f>
        <v>0.70710678118654757</v>
      </c>
      <c r="DC335" s="3">
        <f>_xlfn.STDEV.S(Tabela13[[#This Row],[V41]],Tabela13[[#This Row],[V44]])</f>
        <v>1.3209003507795625</v>
      </c>
      <c r="DD335" s="3">
        <f>_xlfn.STDEV.S(Tabela13[[#This Row],[V41]],Tabela13[[#This Row],[V45]])</f>
        <v>0.6137935695930149</v>
      </c>
      <c r="DE335" s="3">
        <f>_xlfn.STDEV.S(Tabela13[[#This Row],[V41]],Tabela13[[#This Row],[V46]])</f>
        <v>1.3675569565763288</v>
      </c>
      <c r="DF335" s="3">
        <f>_xlfn.STDEV.S(Tabela13[[#This Row],[V42]],Tabela13[[#This Row],[V41]])</f>
        <v>4.6656605796766289E-2</v>
      </c>
      <c r="DG335" s="3">
        <f>_xlfn.STDEV.S(Tabela13[[#This Row],[V42]],Tabela13[[#This Row],[V43]])</f>
        <v>0.7537633869833138</v>
      </c>
      <c r="DH335" s="3">
        <f>_xlfn.STDEV.S(Tabela13[[#This Row],[V42]],Tabela13[[#This Row],[V44]])</f>
        <v>1.3675569565763288</v>
      </c>
      <c r="DI335" s="3">
        <f>_xlfn.STDEV.S(Tabela13[[#This Row],[V42]],Tabela13[[#This Row],[V45]])</f>
        <v>0.66045017538978124</v>
      </c>
      <c r="DJ335" s="3">
        <f>_xlfn.STDEV.S(Tabela13[[#This Row],[V42]],Tabela13[[#This Row],[V46]])</f>
        <v>1.4142135623730951</v>
      </c>
      <c r="DK335" s="3">
        <f>_xlfn.STDEV.S(Tabela13[[#This Row],[V43]],Tabela13[[#This Row],[V41]])</f>
        <v>0.70710678118654757</v>
      </c>
      <c r="DL335" s="3">
        <f>_xlfn.STDEV.S(Tabela13[[#This Row],[V43]],Tabela13[[#This Row],[V42]])</f>
        <v>0.7537633869833138</v>
      </c>
      <c r="DM335" s="3">
        <f>_xlfn.STDEV.S(Tabela13[[#This Row],[V43]],Tabela13[[#This Row],[V44]])</f>
        <v>0.6137935695930149</v>
      </c>
      <c r="DN335" s="3">
        <f>_xlfn.STDEV.S(Tabela13[[#This Row],[V43]],Tabela13[[#This Row],[V45]])</f>
        <v>9.3313211593532633E-2</v>
      </c>
      <c r="DO335" s="3">
        <f>_xlfn.STDEV.S(Tabela13[[#This Row],[V43]],Tabela13[[#This Row],[V46]])</f>
        <v>0.66045017538978124</v>
      </c>
      <c r="DP335" s="3">
        <f>_xlfn.STDEV.S(Tabela13[[#This Row],[V44]],Tabela13[[#This Row],[V41]])</f>
        <v>1.3209003507795625</v>
      </c>
      <c r="DQ335" s="3">
        <f>_xlfn.STDEV.S(Tabela13[[#This Row],[V44]],Tabela13[[#This Row],[V42]])</f>
        <v>1.3675569565763288</v>
      </c>
      <c r="DR335" s="3">
        <f>_xlfn.STDEV.S(Tabela13[[#This Row],[V44]],Tabela13[[#This Row],[V43]])</f>
        <v>0.6137935695930149</v>
      </c>
      <c r="DS335" s="3">
        <f>_xlfn.STDEV.S(Tabela13[[#This Row],[V44]],Tabela13[[#This Row],[V45]])</f>
        <v>0.70710678118654757</v>
      </c>
      <c r="DT335" s="3">
        <f>_xlfn.STDEV.S(Tabela13[[#This Row],[V44]],Tabela13[[#This Row],[V46]])</f>
        <v>4.6656605796766289E-2</v>
      </c>
      <c r="DU335" s="3">
        <f>_xlfn.STDEV.S(Tabela13[[#This Row],[V45]],Tabela13[[#This Row],[V41]])</f>
        <v>0.6137935695930149</v>
      </c>
      <c r="DV335" s="3">
        <f>_xlfn.STDEV.S(Tabela13[[#This Row],[V45]],Tabela13[[#This Row],[V42]])</f>
        <v>0.66045017538978124</v>
      </c>
      <c r="DW335" s="3">
        <f>_xlfn.STDEV.S(Tabela13[[#This Row],[V45]],Tabela13[[#This Row],[V43]])</f>
        <v>9.3313211593532633E-2</v>
      </c>
      <c r="DX335" s="3">
        <f>_xlfn.STDEV.S(Tabela13[[#This Row],[V45]],Tabela13[[#This Row],[V44]])</f>
        <v>0.70710678118654757</v>
      </c>
      <c r="DY335" s="3">
        <f>_xlfn.STDEV.S(Tabela13[[#This Row],[V45]],Tabela13[[#This Row],[V46]])</f>
        <v>0.7537633869833138</v>
      </c>
      <c r="DZ335" s="3">
        <f>_xlfn.STDEV.S(Tabela13[[#This Row],[V46]],Tabela13[[#This Row],[V41]])</f>
        <v>1.3675569565763288</v>
      </c>
      <c r="EA335" s="3">
        <f>_xlfn.STDEV.S(Tabela13[[#This Row],[V46]],Tabela13[[#This Row],[V42]])</f>
        <v>1.4142135623730951</v>
      </c>
      <c r="EB335" s="3">
        <f>_xlfn.STDEV.S(Tabela13[[#This Row],[V46]],Tabela13[[#This Row],[V43]])</f>
        <v>0.66045017538978124</v>
      </c>
      <c r="EC335" s="3">
        <f>_xlfn.STDEV.S(Tabela13[[#This Row],[V46]],Tabela13[[#This Row],[V44]])</f>
        <v>4.6656605796766289E-2</v>
      </c>
      <c r="ED335" s="3">
        <f>_xlfn.STDEV.S(Tabela13[[#This Row],[V46]],Tabela13[[#This Row],[V45]])</f>
        <v>0.7537633869833138</v>
      </c>
      <c r="EE335" s="3">
        <f t="shared" si="380"/>
        <v>4.8248377791348912E-2</v>
      </c>
      <c r="EF335" s="3">
        <f t="shared" si="381"/>
        <v>1.6292122458419775</v>
      </c>
      <c r="EG335" s="3" t="str">
        <f t="shared" si="382"/>
        <v/>
      </c>
      <c r="EH335" s="3">
        <f t="shared" si="383"/>
        <v>1.2275871391860298</v>
      </c>
      <c r="EI335" s="3">
        <f t="shared" si="384"/>
        <v>-41.452170861558095</v>
      </c>
      <c r="EJ335" s="3">
        <f t="shared" si="385"/>
        <v>4.8248377791348912E-2</v>
      </c>
      <c r="EK335" s="3">
        <f t="shared" si="386"/>
        <v>1.6140239558010046</v>
      </c>
      <c r="EL335" s="3">
        <f t="shared" si="387"/>
        <v>41.452170861558095</v>
      </c>
      <c r="EM335" s="3">
        <f t="shared" si="388"/>
        <v>1.2391389810614328</v>
      </c>
      <c r="EN335" s="3" t="str">
        <f t="shared" si="389"/>
        <v/>
      </c>
      <c r="EO335" s="3">
        <f t="shared" si="390"/>
        <v>1.6292122458419775</v>
      </c>
      <c r="EP335" s="3">
        <f t="shared" si="391"/>
        <v>1.6140239558010046</v>
      </c>
      <c r="EQ335" s="3">
        <f t="shared" si="392"/>
        <v>-1.2275871391860298</v>
      </c>
      <c r="ER335" s="3" t="str">
        <f t="shared" si="393"/>
        <v/>
      </c>
      <c r="ES335" s="3" t="str">
        <f t="shared" si="394"/>
        <v/>
      </c>
      <c r="ET335" s="3" t="str">
        <f t="shared" si="395"/>
        <v/>
      </c>
      <c r="EU335" s="3" t="str">
        <f t="shared" si="396"/>
        <v/>
      </c>
      <c r="EV335" s="3">
        <f t="shared" si="397"/>
        <v>-1.2275871391860298</v>
      </c>
      <c r="EW335" s="3">
        <f t="shared" si="398"/>
        <v>-1.6292122458419775</v>
      </c>
      <c r="EX335" s="3">
        <f t="shared" si="399"/>
        <v>-4.8248377791348912E-2</v>
      </c>
      <c r="EY335" s="3">
        <f t="shared" si="400"/>
        <v>1.2275871391860298</v>
      </c>
      <c r="EZ335" s="3">
        <f t="shared" si="401"/>
        <v>1.2391389810614328</v>
      </c>
      <c r="FA335" s="3" t="str">
        <f t="shared" si="402"/>
        <v/>
      </c>
      <c r="FB335" s="3">
        <f t="shared" si="403"/>
        <v>-1.6292122458419775</v>
      </c>
      <c r="FC335" s="3">
        <f t="shared" si="404"/>
        <v>-1.6140239558010046</v>
      </c>
      <c r="FD335" s="3">
        <f t="shared" si="405"/>
        <v>-41.452170861558095</v>
      </c>
      <c r="FE335" s="3" t="str">
        <f t="shared" si="406"/>
        <v/>
      </c>
      <c r="FF335" s="3">
        <f t="shared" si="407"/>
        <v>-1.2391389810614328</v>
      </c>
      <c r="FG335" s="3">
        <f t="shared" si="408"/>
        <v>-4.8248377791348912E-2</v>
      </c>
      <c r="FH335" s="3">
        <f t="shared" si="409"/>
        <v>-1.6140239558010046</v>
      </c>
      <c r="FI335" s="4">
        <f t="shared" si="410"/>
        <v>0.90909090909090906</v>
      </c>
      <c r="FJ335" s="4">
        <f t="shared" si="411"/>
        <v>0</v>
      </c>
      <c r="FK335" s="4">
        <f t="shared" si="412"/>
        <v>1.1806949806949805</v>
      </c>
      <c r="FL335" s="4">
        <f t="shared" si="413"/>
        <v>1.555984555984556</v>
      </c>
      <c r="FM335" s="4">
        <f>Tabela13[[#This Row],[V139]]-Tabela13[[#This Row],[V140]]</f>
        <v>-0.37528957528957552</v>
      </c>
      <c r="FN335" s="4">
        <f>Tabela13[[#This Row],[V1]]-Tabela13[[#This Row],[V2]]/2</f>
        <v>1.0476539589442817</v>
      </c>
      <c r="FO335" s="4">
        <f>Tabela13[[#This Row],[V1]]-Tabela13[[#This Row],[V3]]/2</f>
        <v>1.0806451612903227</v>
      </c>
      <c r="FP335" s="4">
        <f>Tabela13[[#This Row],[V1]]-Tabela13[[#This Row],[V4]]/2</f>
        <v>0.54765395894428159</v>
      </c>
      <c r="FQ335" s="4">
        <f>Tabela13[[#This Row],[V2]]-Tabela13[[#This Row],[V1]]/2</f>
        <v>-0.35337243401759533</v>
      </c>
      <c r="FR335" s="4">
        <f>Tabela13[[#This Row],[V2]]-Tabela13[[#This Row],[V3]]/2</f>
        <v>0.14662756598240467</v>
      </c>
      <c r="FS335" s="4">
        <f>Tabela13[[#This Row],[V2]]-Tabela13[[#This Row],[V4]]/2</f>
        <v>-0.38636363636363635</v>
      </c>
      <c r="FT335" s="4">
        <f t="shared" si="414"/>
        <v>0.80866643012788586</v>
      </c>
      <c r="FU335" s="4">
        <f t="shared" si="415"/>
        <v>0.8241384610609277</v>
      </c>
      <c r="FV335" s="4">
        <f t="shared" si="416"/>
        <v>0.50104024361648503</v>
      </c>
      <c r="FW335" s="4">
        <f t="shared" si="417"/>
        <v>-0.33967605001807555</v>
      </c>
      <c r="FX335" s="4">
        <f t="shared" si="418"/>
        <v>0.14559010305887959</v>
      </c>
      <c r="FY335" s="4">
        <f t="shared" si="419"/>
        <v>-0.3686959026580498</v>
      </c>
      <c r="FZ335" s="4">
        <f t="shared" si="420"/>
        <v>145.55995742301945</v>
      </c>
      <c r="GA335" s="4">
        <f t="shared" si="421"/>
        <v>148.34492299096698</v>
      </c>
      <c r="GB335" s="4">
        <f t="shared" si="422"/>
        <v>90.187243850967306</v>
      </c>
      <c r="GC335" s="4">
        <f t="shared" si="423"/>
        <v>-61.141689003253596</v>
      </c>
      <c r="GD335" s="4">
        <f t="shared" si="424"/>
        <v>26.206218550598326</v>
      </c>
      <c r="GE335" s="4">
        <f t="shared" si="425"/>
        <v>-66.365262478448955</v>
      </c>
      <c r="GF335" s="4">
        <f>Tabela13[[#This Row],[V1]]-Tabela13[[#This Row],[V2]]/Tabela13[[#This Row],[V2]]</f>
        <v>0.16129032258064524</v>
      </c>
      <c r="GG335" s="4">
        <f>Tabela13[[#This Row],[V1]]-Tabela13[[#This Row],[V3]]/Tabela13[[#This Row],[V3]]</f>
        <v>0.16129032258064524</v>
      </c>
      <c r="GH335" s="4">
        <f>Tabela13[[#This Row],[V1]]-Tabela13[[#This Row],[V4]]/Tabela13[[#This Row],[V4]]</f>
        <v>0.16129032258064524</v>
      </c>
      <c r="GI335" s="4">
        <f>Tabela13[[#This Row],[V2]]-Tabela13[[#This Row],[V1]]/Tabela13[[#This Row],[V1]]</f>
        <v>-0.77272727272727271</v>
      </c>
      <c r="GJ335" s="4">
        <f>Tabela13[[#This Row],[V2]]-Tabela13[[#This Row],[V3]]/Tabela13[[#This Row],[V3]]</f>
        <v>-0.77272727272727271</v>
      </c>
      <c r="GK335" s="4">
        <f>Tabela13[[#This Row],[V2]]-Tabela13[[#This Row],[V4]]/Tabela13[[#This Row],[V4]]</f>
        <v>-0.77272727272727271</v>
      </c>
      <c r="GL335" s="4">
        <f t="shared" si="426"/>
        <v>0.57860570273977008</v>
      </c>
      <c r="GM335" s="4">
        <f t="shared" si="427"/>
        <v>0.69428152492668627</v>
      </c>
      <c r="GN335" s="4">
        <f t="shared" si="428"/>
        <v>0.8333877281278208</v>
      </c>
      <c r="GO335" s="3">
        <f t="shared" si="429"/>
        <v>1</v>
      </c>
      <c r="GP335" s="3">
        <v>100</v>
      </c>
      <c r="GQ335" s="3">
        <f t="shared" si="430"/>
        <v>2.1</v>
      </c>
      <c r="GR335" s="3">
        <f t="shared" si="431"/>
        <v>210</v>
      </c>
      <c r="GS335" s="34">
        <f>COUNTIF($D$2:D334,Tabela13[[#This Row],[HomeTeam]])</f>
        <v>16</v>
      </c>
      <c r="GT335" s="34">
        <f>COUNTIF($E$2:E334,Tabela13[[#This Row],[AwayTeam]])</f>
        <v>15</v>
      </c>
      <c r="GU335" s="3">
        <f>IFERROR(AVERAGEIFS($AD$2:AD334,$D$2:D334,Tabela13[[#This Row],[HomeTeam]],$GS$2:GS334,"&gt;="&amp;Tabela13[[#This Row],[Contagem_H]]-5),"")</f>
        <v>1.2160965195794915</v>
      </c>
      <c r="GV335" s="3">
        <f>IFERROR(AVERAGEIFS($G$2:G334,$E$2:E334,Tabela13[[#This Row],[AwayTeam]],$GT$2:GT334,"&gt;="&amp;Tabela13[[#This Row],[Contagem_A]]-5),"")</f>
        <v>2</v>
      </c>
      <c r="GW335" s="3">
        <f>IFERROR(AVERAGEIFS($GQ$2:GQ334,$D$2:D334,Tabela13[[#This Row],[HomeTeam]],$GS$2:GS334,"&gt;="&amp;Tabela13[[#This Row],[Contagem_H]]-5),"")</f>
        <v>-0.16999999999999993</v>
      </c>
    </row>
    <row r="336" spans="1:205" x14ac:dyDescent="0.25">
      <c r="A336" t="s">
        <v>127</v>
      </c>
      <c r="B336" t="s">
        <v>257</v>
      </c>
      <c r="C336" t="s">
        <v>129</v>
      </c>
      <c r="D336" t="s">
        <v>17</v>
      </c>
      <c r="E336" t="s">
        <v>25</v>
      </c>
      <c r="F336" s="3">
        <v>2</v>
      </c>
      <c r="G336" s="3">
        <v>0</v>
      </c>
      <c r="H336" s="3" t="str">
        <f t="shared" si="432"/>
        <v>H</v>
      </c>
      <c r="I336" s="3">
        <v>7</v>
      </c>
      <c r="J336" s="3">
        <v>5</v>
      </c>
      <c r="K336" s="3">
        <v>1.4</v>
      </c>
      <c r="L336" s="3">
        <v>1.5</v>
      </c>
      <c r="M336" s="3">
        <v>2.63</v>
      </c>
      <c r="N336" s="3">
        <f t="shared" si="361"/>
        <v>2</v>
      </c>
      <c r="O336" s="3">
        <f t="shared" si="362"/>
        <v>3</v>
      </c>
      <c r="P336" s="3">
        <f t="shared" si="363"/>
        <v>0</v>
      </c>
      <c r="Q336" s="3">
        <f t="shared" si="364"/>
        <v>5.7142857142857162E-2</v>
      </c>
      <c r="R336" s="3">
        <f t="shared" si="365"/>
        <v>4.6894803548795938E-2</v>
      </c>
      <c r="S336" s="3">
        <f t="shared" si="366"/>
        <v>7.4</v>
      </c>
      <c r="T336" s="3">
        <f t="shared" si="367"/>
        <v>5.2857142857142856</v>
      </c>
      <c r="U336" s="3">
        <f t="shared" si="368"/>
        <v>1.48</v>
      </c>
      <c r="V336" s="3">
        <f t="shared" si="369"/>
        <v>1.5857142857142859</v>
      </c>
      <c r="W336" s="3">
        <f t="shared" si="370"/>
        <v>2.7802857142857142</v>
      </c>
      <c r="X336" s="4">
        <f t="shared" si="371"/>
        <v>0.14285714285714285</v>
      </c>
      <c r="Y336" s="4">
        <f t="shared" si="372"/>
        <v>0.2</v>
      </c>
      <c r="Z336" s="4">
        <f t="shared" si="373"/>
        <v>0.7142857142857143</v>
      </c>
      <c r="AA336" s="4">
        <f t="shared" si="374"/>
        <v>0.66666666666666663</v>
      </c>
      <c r="AB336" s="4">
        <f t="shared" si="375"/>
        <v>0.38022813688212931</v>
      </c>
      <c r="AC336" s="4">
        <f t="shared" si="376"/>
        <v>1.0714285714285714</v>
      </c>
      <c r="AD336" s="4">
        <f t="shared" si="377"/>
        <v>0.35714285714285715</v>
      </c>
      <c r="AE336" s="4">
        <f t="shared" si="378"/>
        <v>7.1428571428571425E-2</v>
      </c>
      <c r="AF336" s="4">
        <f t="shared" si="379"/>
        <v>1.3571428571428572</v>
      </c>
      <c r="AG336" s="4">
        <f>IFERROR(AVERAGE(Tabela13[[#This Row],[V1]],Tabela13[[#This Row],[V2]]),"")</f>
        <v>0.7142857142857143</v>
      </c>
      <c r="AH336" s="4">
        <f>IFERROR(AVERAGE(Tabela13[[#This Row],[V1]],Tabela13[[#This Row],[V3]]),"")</f>
        <v>0.5714285714285714</v>
      </c>
      <c r="AI336" s="4">
        <f>IFERROR(AVERAGE(Tabela13[[#This Row],[V1]],Tabela13[[#This Row],[V4]]),"")</f>
        <v>1.2142857142857144</v>
      </c>
      <c r="AJ336" s="4">
        <f>IFERROR(AVERAGE(Tabela13[[#This Row],[V2]],Tabela13[[#This Row],[V1]]),"")</f>
        <v>0.7142857142857143</v>
      </c>
      <c r="AK336" s="4">
        <f>IFERROR(AVERAGE(Tabela13[[#This Row],[V2]],Tabela13[[#This Row],[V3]]),"")</f>
        <v>0.2142857142857143</v>
      </c>
      <c r="AL336" s="4">
        <f>IFERROR(AVERAGE(Tabela13[[#This Row],[V2]],Tabela13[[#This Row],[V4]]),"")</f>
        <v>0.85714285714285721</v>
      </c>
      <c r="AM336" s="4">
        <f>IFERROR(AVERAGE(Tabela13[[#This Row],[V3]],Tabela13[[#This Row],[V1]]),"")</f>
        <v>0.5714285714285714</v>
      </c>
      <c r="AN336" s="4">
        <f>IFERROR(AVERAGE(Tabela13[[#This Row],[V3]],Tabela13[[#This Row],[V2]]),"")</f>
        <v>0.2142857142857143</v>
      </c>
      <c r="AO336" s="4">
        <f>IFERROR(AVERAGE(Tabela13[[#This Row],[V3]],Tabela13[[#This Row],[V4]]),"")</f>
        <v>0.7142857142857143</v>
      </c>
      <c r="AP336" s="4">
        <f>IFERROR(AVERAGE(Tabela13[[#This Row],[V4]],Tabela13[[#This Row],[V1]]),"")</f>
        <v>1.2142857142857144</v>
      </c>
      <c r="AQ336" s="4">
        <f>IFERROR(AVERAGE(Tabela13[[#This Row],[V4]],Tabela13[[#This Row],[V2]]),"")</f>
        <v>0.85714285714285721</v>
      </c>
      <c r="AR336" s="4">
        <f>IFERROR(AVERAGE(Tabela13[[#This Row],[V4]],Tabela13[[#This Row],[V3]]),"")</f>
        <v>0.7142857142857143</v>
      </c>
      <c r="AS336" s="4">
        <f>_xlfn.STDEV.S(Tabela13[[#This Row],[V1]:[V2]])</f>
        <v>0.5050762722761053</v>
      </c>
      <c r="AT336" s="4">
        <f>_xlfn.STDEV.S(Tabela13[[#This Row],[V1]],Tabela13[[#This Row],[V3]])</f>
        <v>0.70710678118654746</v>
      </c>
      <c r="AU336" s="4">
        <f>_xlfn.STDEV.S(Tabela13[[#This Row],[V1]],Tabela13[[#This Row],[V4]])</f>
        <v>0.20203050891044116</v>
      </c>
      <c r="AV336" s="4">
        <f>_xlfn.STDEV.S(Tabela13[[#This Row],[V2]],Tabela13[[#This Row],[V1]])</f>
        <v>0.5050762722761053</v>
      </c>
      <c r="AW336" s="4">
        <f>_xlfn.STDEV.S(Tabela13[[#This Row],[V2]],Tabela13[[#This Row],[V3]])</f>
        <v>0.20203050891044214</v>
      </c>
      <c r="AX336" s="4">
        <f>_xlfn.STDEV.S(Tabela13[[#This Row],[V42]],Tabela13[[#This Row],[V44]])</f>
        <v>1.2121830534626528</v>
      </c>
      <c r="AY336" s="4">
        <f>_xlfn.STDEV.S(Tabela13[[#This Row],[V3]],Tabela13[[#This Row],[V1]])</f>
        <v>0.70710678118654746</v>
      </c>
      <c r="AZ336" s="4">
        <f>_xlfn.STDEV.S(Tabela13[[#This Row],[V3]],Tabela13[[#This Row],[V2]])</f>
        <v>0.20203050891044214</v>
      </c>
      <c r="BA336" s="4">
        <f>_xlfn.STDEV.S(Tabela13[[#This Row],[V3]],Tabela13[[#This Row],[V4]])</f>
        <v>0.90913729009698974</v>
      </c>
      <c r="BB336" s="4">
        <f>_xlfn.STDEV.S(Tabela13[[#This Row],[V4]],Tabela13[[#This Row],[V1]])</f>
        <v>0.20203050891044116</v>
      </c>
      <c r="BC336" s="4">
        <f>_xlfn.STDEV.S(Tabela13[[#This Row],[V4]],Tabela13[[#This Row],[V2]])</f>
        <v>0.70710678118654757</v>
      </c>
      <c r="BD336" s="4">
        <f>_xlfn.STDEV.S(Tabela13[[#This Row],[V4]],Tabela13[[#This Row],[V3]])</f>
        <v>0.90913729009698974</v>
      </c>
      <c r="BE336" s="4">
        <f>Tabela13[[#This Row],[V17]]/Tabela13[[#This Row],[V5]]</f>
        <v>0.70710678118654735</v>
      </c>
      <c r="BF336" s="4">
        <f>Tabela13[[#This Row],[V18]]/Tabela13[[#This Row],[V6]]</f>
        <v>1.2374368670764582</v>
      </c>
      <c r="BG336" s="4">
        <f>Tabela13[[#This Row],[V19]]/Tabela13[[#This Row],[V7]]</f>
        <v>0.16637806616153977</v>
      </c>
      <c r="BH336" s="4">
        <f>Tabela13[[#This Row],[V20]]/Tabela13[[#This Row],[V8]]</f>
        <v>0.70710678118654735</v>
      </c>
      <c r="BI336" s="4">
        <f>Tabela13[[#This Row],[V21]]/Tabela13[[#This Row],[V9]]</f>
        <v>0.94280904158206325</v>
      </c>
      <c r="BJ336" s="4">
        <f>Tabela13[[#This Row],[V22]]/Tabela13[[#This Row],[V10]]</f>
        <v>1.4142135623730947</v>
      </c>
      <c r="BK336" s="4">
        <f>Tabela13[[#This Row],[V23]]/Tabela13[[#This Row],[V11]]</f>
        <v>1.2374368670764582</v>
      </c>
      <c r="BL336" s="4">
        <f>Tabela13[[#This Row],[V24]]/Tabela13[[#This Row],[V12]]</f>
        <v>0.94280904158206325</v>
      </c>
      <c r="BM336" s="4">
        <f>Tabela13[[#This Row],[V25]]/Tabela13[[#This Row],[V13]]</f>
        <v>1.2727922061357857</v>
      </c>
      <c r="BN336" s="4">
        <f>Tabela13[[#This Row],[V26]]/Tabela13[[#This Row],[V14]]</f>
        <v>0.16637806616153977</v>
      </c>
      <c r="BO336" s="4">
        <f>Tabela13[[#This Row],[V27]]/Tabela13[[#This Row],[V15]]</f>
        <v>0.82495791138430541</v>
      </c>
      <c r="BP336" s="4">
        <f>Tabela13[[#This Row],[V28]]/Tabela13[[#This Row],[V16]]</f>
        <v>1.2727922061357857</v>
      </c>
      <c r="BQ336" s="4">
        <f>Tabela13[[#This Row],[V1]]-Tabela13[[#This Row],[V2]]</f>
        <v>0.71428571428571419</v>
      </c>
      <c r="BR336" s="4">
        <f>Tabela13[[#This Row],[V1]]-Tabela13[[#This Row],[V3]]</f>
        <v>1</v>
      </c>
      <c r="BS336" s="4">
        <f>Tabela13[[#This Row],[V1]]-Tabela13[[#This Row],[V4]]</f>
        <v>-0.28571428571428581</v>
      </c>
      <c r="BT336" s="4">
        <f>Tabela13[[#This Row],[V2]]-Tabela13[[#This Row],[V1]]</f>
        <v>-0.71428571428571419</v>
      </c>
      <c r="BU336" s="4">
        <f>Tabela13[[#This Row],[V2]]-Tabela13[[#This Row],[V3]]</f>
        <v>0.2857142857142857</v>
      </c>
      <c r="BV336" s="4">
        <f>Tabela13[[#This Row],[V2]]-Tabela13[[#This Row],[V4]]</f>
        <v>-1</v>
      </c>
      <c r="BW336" s="4">
        <f>AVERAGE(Tabela13[[#This Row],[V41]],Tabela13[[#This Row],[V42]])</f>
        <v>0.8571428571428571</v>
      </c>
      <c r="BX336" s="4">
        <f>AVERAGE(Tabela13[[#This Row],[V41]],Tabela13[[#This Row],[V43]])</f>
        <v>0.21428571428571419</v>
      </c>
      <c r="BY336" s="4">
        <f>AVERAGE(Tabela13[[#This Row],[V41]],Tabela13[[#This Row],[V44]])</f>
        <v>0</v>
      </c>
      <c r="BZ336" s="4">
        <f>AVERAGE(Tabela13[[#This Row],[V41]],Tabela13[[#This Row],[V45]])</f>
        <v>0.49999999999999994</v>
      </c>
      <c r="CA336" s="4">
        <f>AVERAGE(Tabela13[[#This Row],[V41]],Tabela13[[#This Row],[V46]])</f>
        <v>-0.1428571428571429</v>
      </c>
      <c r="CB336" s="4">
        <f>AVERAGE(Tabela13[[#This Row],[V42]],Tabela13[[#This Row],[V41]])</f>
        <v>0.8571428571428571</v>
      </c>
      <c r="CC336" s="4">
        <f>AVERAGE(Tabela13[[#This Row],[V42]],Tabela13[[#This Row],[V43]])</f>
        <v>0.3571428571428571</v>
      </c>
      <c r="CD336" s="4">
        <f>AVERAGE(Tabela13[[#This Row],[V42]],Tabela13[[#This Row],[V44]])</f>
        <v>0.1428571428571429</v>
      </c>
      <c r="CE336" s="4">
        <f>AVERAGE(Tabela13[[#This Row],[V42]],Tabela13[[#This Row],[V45]])</f>
        <v>0.64285714285714279</v>
      </c>
      <c r="CF336" s="4">
        <f>AVERAGE(Tabela13[[#This Row],[V42]],Tabela13[[#This Row],[V46]])</f>
        <v>0</v>
      </c>
      <c r="CG336" s="4">
        <f>AVERAGE(Tabela13[[#This Row],[V43]],Tabela13[[#This Row],[V41]])</f>
        <v>0.21428571428571419</v>
      </c>
      <c r="CH336" s="4">
        <f>AVERAGE(Tabela13[[#This Row],[V43]],Tabela13[[#This Row],[V42]])</f>
        <v>0.3571428571428571</v>
      </c>
      <c r="CI336" s="4">
        <f>AVERAGE(Tabela13[[#This Row],[V43]],Tabela13[[#This Row],[V44]])</f>
        <v>-0.5</v>
      </c>
      <c r="CJ336" s="4">
        <f>AVERAGE(Tabela13[[#This Row],[V43]],Tabela13[[#This Row],[V45]])</f>
        <v>0</v>
      </c>
      <c r="CK336" s="4">
        <f>AVERAGE(Tabela13[[#This Row],[V43]],Tabela13[[#This Row],[V46]])</f>
        <v>-0.6428571428571429</v>
      </c>
      <c r="CL336" s="4">
        <f>AVERAGE(Tabela13[[#This Row],[V44]],Tabela13[[#This Row],[V41]])</f>
        <v>0</v>
      </c>
      <c r="CM336" s="4">
        <f>AVERAGE(Tabela13[[#This Row],[V44]],Tabela13[[#This Row],[V42]])</f>
        <v>0.1428571428571429</v>
      </c>
      <c r="CN336" s="4">
        <f>AVERAGE(Tabela13[[#This Row],[V44]],Tabela13[[#This Row],[V43]])</f>
        <v>-0.5</v>
      </c>
      <c r="CO336" s="4">
        <f>AVERAGE(Tabela13[[#This Row],[V44]],Tabela13[[#This Row],[V45]])</f>
        <v>-0.21428571428571425</v>
      </c>
      <c r="CP336" s="4">
        <f>AVERAGE(Tabela13[[#This Row],[V44]],Tabela13[[#This Row],[V46]])</f>
        <v>-0.8571428571428571</v>
      </c>
      <c r="CQ336" s="4">
        <f>AVERAGE(Tabela13[[#This Row],[V45]],Tabela13[[#This Row],[V41]])</f>
        <v>0.49999999999999994</v>
      </c>
      <c r="CR336" s="4">
        <f>AVERAGE(Tabela13[[#This Row],[V45]],Tabela13[[#This Row],[V42]])</f>
        <v>0.64285714285714279</v>
      </c>
      <c r="CS336" s="4">
        <f>AVERAGE(Tabela13[[#This Row],[V45]],Tabela13[[#This Row],[V43]])</f>
        <v>0</v>
      </c>
      <c r="CT336" s="4">
        <f>AVERAGE(Tabela13[[#This Row],[V45]],Tabela13[[#This Row],[V44]])</f>
        <v>-0.21428571428571425</v>
      </c>
      <c r="CU336" s="4">
        <f>AVERAGE(Tabela13[[#This Row],[V45]],Tabela13[[#This Row],[V46]])</f>
        <v>-0.35714285714285715</v>
      </c>
      <c r="CV336" s="4">
        <f>AVERAGE(Tabela13[[#This Row],[V46]],Tabela13[[#This Row],[V41]])</f>
        <v>-0.1428571428571429</v>
      </c>
      <c r="CW336" s="4">
        <f>AVERAGE(Tabela13[[#This Row],[V46]],Tabela13[[#This Row],[V42]])</f>
        <v>0</v>
      </c>
      <c r="CX336" s="4">
        <f>AVERAGE(Tabela13[[#This Row],[V46]],Tabela13[[#This Row],[V43]])</f>
        <v>-0.6428571428571429</v>
      </c>
      <c r="CY336" s="4">
        <f>AVERAGE(Tabela13[[#This Row],[V46]],Tabela13[[#This Row],[V44]])</f>
        <v>-0.8571428571428571</v>
      </c>
      <c r="CZ336" s="4">
        <f>AVERAGE(Tabela13[[#This Row],[V46]],Tabela13[[#This Row],[V45]])</f>
        <v>-0.35714285714285715</v>
      </c>
      <c r="DA336" s="3">
        <f>_xlfn.STDEV.S(Tabela13[[#This Row],[V41]],Tabela13[[#This Row],[V42]])</f>
        <v>0.20203050891044227</v>
      </c>
      <c r="DB336" s="3">
        <f>_xlfn.STDEV.S(Tabela13[[#This Row],[V41]],Tabela13[[#This Row],[V43]])</f>
        <v>0.70710678118654757</v>
      </c>
      <c r="DC336" s="3">
        <f>_xlfn.STDEV.S(Tabela13[[#This Row],[V41]],Tabela13[[#This Row],[V44]])</f>
        <v>1.0101525445522106</v>
      </c>
      <c r="DD336" s="3">
        <f>_xlfn.STDEV.S(Tabela13[[#This Row],[V41]],Tabela13[[#This Row],[V45]])</f>
        <v>0.30304576336566319</v>
      </c>
      <c r="DE336" s="3">
        <f>_xlfn.STDEV.S(Tabela13[[#This Row],[V41]],Tabela13[[#This Row],[V46]])</f>
        <v>1.2121830534626528</v>
      </c>
      <c r="DF336" s="3">
        <f>_xlfn.STDEV.S(Tabela13[[#This Row],[V42]],Tabela13[[#This Row],[V41]])</f>
        <v>0.20203050891044227</v>
      </c>
      <c r="DG336" s="3">
        <f>_xlfn.STDEV.S(Tabela13[[#This Row],[V42]],Tabela13[[#This Row],[V43]])</f>
        <v>0.90913729009698974</v>
      </c>
      <c r="DH336" s="3">
        <f>_xlfn.STDEV.S(Tabela13[[#This Row],[V42]],Tabela13[[#This Row],[V44]])</f>
        <v>1.2121830534626528</v>
      </c>
      <c r="DI336" s="3">
        <f>_xlfn.STDEV.S(Tabela13[[#This Row],[V42]],Tabela13[[#This Row],[V45]])</f>
        <v>0.50507627227610563</v>
      </c>
      <c r="DJ336" s="3">
        <f>_xlfn.STDEV.S(Tabela13[[#This Row],[V42]],Tabela13[[#This Row],[V46]])</f>
        <v>1.4142135623730951</v>
      </c>
      <c r="DK336" s="3">
        <f>_xlfn.STDEV.S(Tabela13[[#This Row],[V43]],Tabela13[[#This Row],[V41]])</f>
        <v>0.70710678118654757</v>
      </c>
      <c r="DL336" s="3">
        <f>_xlfn.STDEV.S(Tabela13[[#This Row],[V43]],Tabela13[[#This Row],[V42]])</f>
        <v>0.90913729009698974</v>
      </c>
      <c r="DM336" s="3">
        <f>_xlfn.STDEV.S(Tabela13[[#This Row],[V43]],Tabela13[[#This Row],[V44]])</f>
        <v>0.30304576336566319</v>
      </c>
      <c r="DN336" s="3">
        <f>_xlfn.STDEV.S(Tabela13[[#This Row],[V43]],Tabela13[[#This Row],[V45]])</f>
        <v>0.40406101782088433</v>
      </c>
      <c r="DO336" s="3">
        <f>_xlfn.STDEV.S(Tabela13[[#This Row],[V43]],Tabela13[[#This Row],[V46]])</f>
        <v>0.5050762722761053</v>
      </c>
      <c r="DP336" s="3">
        <f>_xlfn.STDEV.S(Tabela13[[#This Row],[V44]],Tabela13[[#This Row],[V41]])</f>
        <v>1.0101525445522106</v>
      </c>
      <c r="DQ336" s="3">
        <f>_xlfn.STDEV.S(Tabela13[[#This Row],[V44]],Tabela13[[#This Row],[V42]])</f>
        <v>1.2121830534626528</v>
      </c>
      <c r="DR336" s="3">
        <f>_xlfn.STDEV.S(Tabela13[[#This Row],[V44]],Tabela13[[#This Row],[V43]])</f>
        <v>0.30304576336566319</v>
      </c>
      <c r="DS336" s="3">
        <f>_xlfn.STDEV.S(Tabela13[[#This Row],[V44]],Tabela13[[#This Row],[V45]])</f>
        <v>0.70710678118654746</v>
      </c>
      <c r="DT336" s="3">
        <f>_xlfn.STDEV.S(Tabela13[[#This Row],[V44]],Tabela13[[#This Row],[V46]])</f>
        <v>0.20203050891044227</v>
      </c>
      <c r="DU336" s="3">
        <f>_xlfn.STDEV.S(Tabela13[[#This Row],[V45]],Tabela13[[#This Row],[V41]])</f>
        <v>0.30304576336566319</v>
      </c>
      <c r="DV336" s="3">
        <f>_xlfn.STDEV.S(Tabela13[[#This Row],[V45]],Tabela13[[#This Row],[V42]])</f>
        <v>0.50507627227610563</v>
      </c>
      <c r="DW336" s="3">
        <f>_xlfn.STDEV.S(Tabela13[[#This Row],[V45]],Tabela13[[#This Row],[V43]])</f>
        <v>0.40406101782088433</v>
      </c>
      <c r="DX336" s="3">
        <f>_xlfn.STDEV.S(Tabela13[[#This Row],[V45]],Tabela13[[#This Row],[V44]])</f>
        <v>0.70710678118654746</v>
      </c>
      <c r="DY336" s="3">
        <f>_xlfn.STDEV.S(Tabela13[[#This Row],[V45]],Tabela13[[#This Row],[V46]])</f>
        <v>0.90913729009698974</v>
      </c>
      <c r="DZ336" s="3">
        <f>_xlfn.STDEV.S(Tabela13[[#This Row],[V46]],Tabela13[[#This Row],[V41]])</f>
        <v>1.2121830534626528</v>
      </c>
      <c r="EA336" s="3">
        <f>_xlfn.STDEV.S(Tabela13[[#This Row],[V46]],Tabela13[[#This Row],[V42]])</f>
        <v>1.4142135623730951</v>
      </c>
      <c r="EB336" s="3">
        <f>_xlfn.STDEV.S(Tabela13[[#This Row],[V46]],Tabela13[[#This Row],[V43]])</f>
        <v>0.5050762722761053</v>
      </c>
      <c r="EC336" s="3">
        <f>_xlfn.STDEV.S(Tabela13[[#This Row],[V46]],Tabela13[[#This Row],[V44]])</f>
        <v>0.20203050891044227</v>
      </c>
      <c r="ED336" s="3">
        <f>_xlfn.STDEV.S(Tabela13[[#This Row],[V46]],Tabela13[[#This Row],[V45]])</f>
        <v>0.90913729009698974</v>
      </c>
      <c r="EE336" s="3">
        <f t="shared" si="380"/>
        <v>0.23570226039551601</v>
      </c>
      <c r="EF336" s="3">
        <f t="shared" si="381"/>
        <v>3.2998316455372234</v>
      </c>
      <c r="EG336" s="3" t="str">
        <f t="shared" si="382"/>
        <v/>
      </c>
      <c r="EH336" s="3">
        <f t="shared" si="383"/>
        <v>0.60609152673132649</v>
      </c>
      <c r="EI336" s="3">
        <f t="shared" si="384"/>
        <v>-8.485281374238566</v>
      </c>
      <c r="EJ336" s="3">
        <f t="shared" si="385"/>
        <v>0.23570226039551601</v>
      </c>
      <c r="EK336" s="3">
        <f t="shared" si="386"/>
        <v>2.5455844122715714</v>
      </c>
      <c r="EL336" s="3">
        <f t="shared" si="387"/>
        <v>8.485281374238566</v>
      </c>
      <c r="EM336" s="3">
        <f t="shared" si="388"/>
        <v>0.78567420131838661</v>
      </c>
      <c r="EN336" s="3" t="str">
        <f t="shared" si="389"/>
        <v/>
      </c>
      <c r="EO336" s="3">
        <f t="shared" si="390"/>
        <v>3.2998316455372234</v>
      </c>
      <c r="EP336" s="3">
        <f t="shared" si="391"/>
        <v>2.5455844122715714</v>
      </c>
      <c r="EQ336" s="3">
        <f t="shared" si="392"/>
        <v>-0.60609152673132638</v>
      </c>
      <c r="ER336" s="3" t="str">
        <f t="shared" si="393"/>
        <v/>
      </c>
      <c r="ES336" s="3" t="str">
        <f t="shared" si="394"/>
        <v/>
      </c>
      <c r="ET336" s="3" t="str">
        <f t="shared" si="395"/>
        <v/>
      </c>
      <c r="EU336" s="3" t="str">
        <f t="shared" si="396"/>
        <v/>
      </c>
      <c r="EV336" s="3">
        <f t="shared" si="397"/>
        <v>-0.60609152673132638</v>
      </c>
      <c r="EW336" s="3">
        <f t="shared" si="398"/>
        <v>-3.2998316455372221</v>
      </c>
      <c r="EX336" s="3">
        <f t="shared" si="399"/>
        <v>-0.23570226039551601</v>
      </c>
      <c r="EY336" s="3">
        <f t="shared" si="400"/>
        <v>0.60609152673132649</v>
      </c>
      <c r="EZ336" s="3">
        <f t="shared" si="401"/>
        <v>0.78567420131838661</v>
      </c>
      <c r="FA336" s="3" t="str">
        <f t="shared" si="402"/>
        <v/>
      </c>
      <c r="FB336" s="3">
        <f t="shared" si="403"/>
        <v>-3.2998316455372221</v>
      </c>
      <c r="FC336" s="3">
        <f t="shared" si="404"/>
        <v>-2.5455844122715714</v>
      </c>
      <c r="FD336" s="3">
        <f t="shared" si="405"/>
        <v>-8.485281374238566</v>
      </c>
      <c r="FE336" s="3" t="str">
        <f t="shared" si="406"/>
        <v/>
      </c>
      <c r="FF336" s="3">
        <f t="shared" si="407"/>
        <v>-0.78567420131838595</v>
      </c>
      <c r="FG336" s="3">
        <f t="shared" si="408"/>
        <v>-0.23570226039551601</v>
      </c>
      <c r="FH336" s="3">
        <f t="shared" si="409"/>
        <v>-2.5455844122715714</v>
      </c>
      <c r="FI336" s="4">
        <f t="shared" si="410"/>
        <v>1.4285714285714286</v>
      </c>
      <c r="FJ336" s="4">
        <f t="shared" si="411"/>
        <v>0</v>
      </c>
      <c r="FK336" s="4">
        <f t="shared" si="412"/>
        <v>0.59459459459459452</v>
      </c>
      <c r="FL336" s="4">
        <f t="shared" si="413"/>
        <v>2.2162162162162162</v>
      </c>
      <c r="FM336" s="4">
        <f>Tabela13[[#This Row],[V139]]-Tabela13[[#This Row],[V140]]</f>
        <v>-1.6216216216216217</v>
      </c>
      <c r="FN336" s="4">
        <f>Tabela13[[#This Row],[V1]]-Tabela13[[#This Row],[V2]]/2</f>
        <v>0.89285714285714279</v>
      </c>
      <c r="FO336" s="4">
        <f>Tabela13[[#This Row],[V1]]-Tabela13[[#This Row],[V3]]/2</f>
        <v>1.0357142857142856</v>
      </c>
      <c r="FP336" s="4">
        <f>Tabela13[[#This Row],[V1]]-Tabela13[[#This Row],[V4]]/2</f>
        <v>0.39285714285714279</v>
      </c>
      <c r="FQ336" s="4">
        <f>Tabela13[[#This Row],[V2]]-Tabela13[[#This Row],[V1]]/2</f>
        <v>-0.17857142857142855</v>
      </c>
      <c r="FR336" s="4">
        <f>Tabela13[[#This Row],[V2]]-Tabela13[[#This Row],[V3]]/2</f>
        <v>0.32142857142857145</v>
      </c>
      <c r="FS336" s="4">
        <f>Tabela13[[#This Row],[V2]]-Tabela13[[#This Row],[V4]]/2</f>
        <v>-0.32142857142857145</v>
      </c>
      <c r="FT336" s="4">
        <f t="shared" si="414"/>
        <v>0.72885472645263094</v>
      </c>
      <c r="FU336" s="4">
        <f t="shared" si="415"/>
        <v>0.80294022345485072</v>
      </c>
      <c r="FV336" s="4">
        <f t="shared" si="416"/>
        <v>0.37433361600758386</v>
      </c>
      <c r="FW336" s="4">
        <f t="shared" si="417"/>
        <v>-0.17670885607003659</v>
      </c>
      <c r="FX336" s="4">
        <f t="shared" si="418"/>
        <v>0.31099828060554097</v>
      </c>
      <c r="FY336" s="4">
        <f t="shared" si="419"/>
        <v>-0.31099828060554097</v>
      </c>
      <c r="FZ336" s="4">
        <f t="shared" si="420"/>
        <v>131.19385076147356</v>
      </c>
      <c r="GA336" s="4">
        <f t="shared" si="421"/>
        <v>144.52924022187312</v>
      </c>
      <c r="GB336" s="4">
        <f t="shared" si="422"/>
        <v>67.380050881365094</v>
      </c>
      <c r="GC336" s="4">
        <f t="shared" si="423"/>
        <v>-31.807594092606585</v>
      </c>
      <c r="GD336" s="4">
        <f t="shared" si="424"/>
        <v>55.979690508997372</v>
      </c>
      <c r="GE336" s="4">
        <f t="shared" si="425"/>
        <v>-55.979690508997372</v>
      </c>
      <c r="GF336" s="4">
        <f>Tabela13[[#This Row],[V1]]-Tabela13[[#This Row],[V2]]/Tabela13[[#This Row],[V2]]</f>
        <v>7.1428571428571397E-2</v>
      </c>
      <c r="GG336" s="4">
        <f>Tabela13[[#This Row],[V1]]-Tabela13[[#This Row],[V3]]/Tabela13[[#This Row],[V3]]</f>
        <v>7.1428571428571397E-2</v>
      </c>
      <c r="GH336" s="4">
        <f>Tabela13[[#This Row],[V1]]-Tabela13[[#This Row],[V4]]/Tabela13[[#This Row],[V4]]</f>
        <v>7.1428571428571397E-2</v>
      </c>
      <c r="GI336" s="4">
        <f>Tabela13[[#This Row],[V2]]-Tabela13[[#This Row],[V1]]/Tabela13[[#This Row],[V1]]</f>
        <v>-0.64285714285714279</v>
      </c>
      <c r="GJ336" s="4">
        <f>Tabela13[[#This Row],[V2]]-Tabela13[[#This Row],[V3]]/Tabela13[[#This Row],[V3]]</f>
        <v>-0.64285714285714279</v>
      </c>
      <c r="GK336" s="4">
        <f>Tabela13[[#This Row],[V2]]-Tabela13[[#This Row],[V4]]/Tabela13[[#This Row],[V4]]</f>
        <v>-0.64285714285714279</v>
      </c>
      <c r="GL336" s="4">
        <f t="shared" si="426"/>
        <v>0.60045334347230916</v>
      </c>
      <c r="GM336" s="4">
        <f t="shared" si="427"/>
        <v>0.7142857142857143</v>
      </c>
      <c r="GN336" s="4">
        <f t="shared" si="428"/>
        <v>0.84063468086123283</v>
      </c>
      <c r="GO336" s="3">
        <f t="shared" si="429"/>
        <v>1</v>
      </c>
      <c r="GP336" s="3">
        <v>100</v>
      </c>
      <c r="GQ336" s="3">
        <f t="shared" si="430"/>
        <v>6</v>
      </c>
      <c r="GR336" s="3">
        <f t="shared" si="431"/>
        <v>600</v>
      </c>
      <c r="GS336" s="34">
        <f>COUNTIF($D$2:D335,Tabela13[[#This Row],[HomeTeam]])</f>
        <v>16</v>
      </c>
      <c r="GT336" s="34">
        <f>COUNTIF($E$2:E335,Tabela13[[#This Row],[AwayTeam]])</f>
        <v>16</v>
      </c>
      <c r="GU336" s="3">
        <f>IFERROR(AVERAGEIFS($AD$2:AD335,$D$2:D335,Tabela13[[#This Row],[HomeTeam]],$GS$2:GS335,"&gt;="&amp;Tabela13[[#This Row],[Contagem_H]]-5),"")</f>
        <v>0.74622197204240537</v>
      </c>
      <c r="GV336" s="3">
        <f>IFERROR(AVERAGEIFS($G$2:G335,$E$2:E335,Tabela13[[#This Row],[AwayTeam]],$GT$2:GT335,"&gt;="&amp;Tabela13[[#This Row],[Contagem_A]]-5),"")</f>
        <v>2.2000000000000002</v>
      </c>
      <c r="GW336" s="3">
        <f>IFERROR(AVERAGEIFS($GQ$2:GQ335,$D$2:D335,Tabela13[[#This Row],[HomeTeam]],$GS$2:GS335,"&gt;="&amp;Tabela13[[#This Row],[Contagem_H]]-5),"")</f>
        <v>-0.20400000000000001</v>
      </c>
    </row>
    <row r="337" spans="1:205" x14ac:dyDescent="0.25">
      <c r="A337" t="s">
        <v>127</v>
      </c>
      <c r="B337" t="s">
        <v>257</v>
      </c>
      <c r="C337" t="s">
        <v>129</v>
      </c>
      <c r="D337" t="s">
        <v>141</v>
      </c>
      <c r="E337" t="s">
        <v>135</v>
      </c>
      <c r="F337" s="3">
        <v>4</v>
      </c>
      <c r="G337" s="3">
        <v>2</v>
      </c>
      <c r="H337" s="3" t="str">
        <f t="shared" si="432"/>
        <v>H</v>
      </c>
      <c r="I337" s="3">
        <v>1.3</v>
      </c>
      <c r="J337" s="3">
        <v>6</v>
      </c>
      <c r="K337" s="3">
        <v>8.5</v>
      </c>
      <c r="L337" s="3">
        <v>1.33</v>
      </c>
      <c r="M337" s="3">
        <v>3.4</v>
      </c>
      <c r="N337" s="3">
        <f t="shared" si="361"/>
        <v>6</v>
      </c>
      <c r="O337" s="3">
        <f t="shared" si="362"/>
        <v>3</v>
      </c>
      <c r="P337" s="3">
        <f t="shared" si="363"/>
        <v>0</v>
      </c>
      <c r="Q337" s="3">
        <f t="shared" si="364"/>
        <v>5.3544494720965119E-2</v>
      </c>
      <c r="R337" s="3">
        <f t="shared" si="365"/>
        <v>4.5997346306943854E-2</v>
      </c>
      <c r="S337" s="3">
        <f t="shared" si="366"/>
        <v>1.3696078431372547</v>
      </c>
      <c r="T337" s="3">
        <f t="shared" si="367"/>
        <v>6.3212669683257907</v>
      </c>
      <c r="U337" s="3">
        <f t="shared" si="368"/>
        <v>8.9551282051282044</v>
      </c>
      <c r="V337" s="3">
        <f t="shared" si="369"/>
        <v>1.4012141779788836</v>
      </c>
      <c r="W337" s="3">
        <f t="shared" si="370"/>
        <v>3.5820512820512813</v>
      </c>
      <c r="X337" s="4">
        <f t="shared" si="371"/>
        <v>0.76923076923076916</v>
      </c>
      <c r="Y337" s="4">
        <f t="shared" si="372"/>
        <v>0.16666666666666666</v>
      </c>
      <c r="Z337" s="4">
        <f t="shared" si="373"/>
        <v>0.11764705882352941</v>
      </c>
      <c r="AA337" s="4">
        <f t="shared" si="374"/>
        <v>0.75187969924812026</v>
      </c>
      <c r="AB337" s="4">
        <f t="shared" si="375"/>
        <v>0.29411764705882354</v>
      </c>
      <c r="AC337" s="4">
        <f t="shared" si="376"/>
        <v>2.3846153846153846</v>
      </c>
      <c r="AD337" s="4">
        <f t="shared" si="377"/>
        <v>1.0588235294117647</v>
      </c>
      <c r="AE337" s="4">
        <f t="shared" si="378"/>
        <v>1.3846153846153846</v>
      </c>
      <c r="AF337" s="4">
        <f t="shared" si="379"/>
        <v>2.0588235294117645</v>
      </c>
      <c r="AG337" s="4">
        <f>IFERROR(AVERAGE(Tabela13[[#This Row],[V1]],Tabela13[[#This Row],[V2]]),"")</f>
        <v>1.7217194570135748</v>
      </c>
      <c r="AH337" s="4">
        <f>IFERROR(AVERAGE(Tabela13[[#This Row],[V1]],Tabela13[[#This Row],[V3]]),"")</f>
        <v>1.8846153846153846</v>
      </c>
      <c r="AI337" s="4">
        <f>IFERROR(AVERAGE(Tabela13[[#This Row],[V1]],Tabela13[[#This Row],[V4]]),"")</f>
        <v>2.2217194570135748</v>
      </c>
      <c r="AJ337" s="4">
        <f>IFERROR(AVERAGE(Tabela13[[#This Row],[V2]],Tabela13[[#This Row],[V1]]),"")</f>
        <v>1.7217194570135748</v>
      </c>
      <c r="AK337" s="4">
        <f>IFERROR(AVERAGE(Tabela13[[#This Row],[V2]],Tabela13[[#This Row],[V3]]),"")</f>
        <v>1.2217194570135748</v>
      </c>
      <c r="AL337" s="4">
        <f>IFERROR(AVERAGE(Tabela13[[#This Row],[V2]],Tabela13[[#This Row],[V4]]),"")</f>
        <v>1.5588235294117645</v>
      </c>
      <c r="AM337" s="4">
        <f>IFERROR(AVERAGE(Tabela13[[#This Row],[V3]],Tabela13[[#This Row],[V1]]),"")</f>
        <v>1.8846153846153846</v>
      </c>
      <c r="AN337" s="4">
        <f>IFERROR(AVERAGE(Tabela13[[#This Row],[V3]],Tabela13[[#This Row],[V2]]),"")</f>
        <v>1.2217194570135748</v>
      </c>
      <c r="AO337" s="4">
        <f>IFERROR(AVERAGE(Tabela13[[#This Row],[V3]],Tabela13[[#This Row],[V4]]),"")</f>
        <v>1.7217194570135745</v>
      </c>
      <c r="AP337" s="4">
        <f>IFERROR(AVERAGE(Tabela13[[#This Row],[V4]],Tabela13[[#This Row],[V1]]),"")</f>
        <v>2.2217194570135748</v>
      </c>
      <c r="AQ337" s="4">
        <f>IFERROR(AVERAGE(Tabela13[[#This Row],[V4]],Tabela13[[#This Row],[V2]]),"")</f>
        <v>1.5588235294117645</v>
      </c>
      <c r="AR337" s="4">
        <f>IFERROR(AVERAGE(Tabela13[[#This Row],[V4]],Tabela13[[#This Row],[V3]]),"")</f>
        <v>1.7217194570135745</v>
      </c>
      <c r="AS337" s="4">
        <f>_xlfn.STDEV.S(Tabela13[[#This Row],[V1]:[V2]])</f>
        <v>0.93747641125637282</v>
      </c>
      <c r="AT337" s="4">
        <f>_xlfn.STDEV.S(Tabela13[[#This Row],[V1]],Tabela13[[#This Row],[V3]])</f>
        <v>0.70710678118654757</v>
      </c>
      <c r="AU337" s="4">
        <f>_xlfn.STDEV.S(Tabela13[[#This Row],[V1]],Tabela13[[#This Row],[V4]])</f>
        <v>0.23036963006982555</v>
      </c>
      <c r="AV337" s="4">
        <f>_xlfn.STDEV.S(Tabela13[[#This Row],[V2]],Tabela13[[#This Row],[V1]])</f>
        <v>0.93747641125637282</v>
      </c>
      <c r="AW337" s="4">
        <f>_xlfn.STDEV.S(Tabela13[[#This Row],[V2]],Tabela13[[#This Row],[V3]])</f>
        <v>0.23036963006982455</v>
      </c>
      <c r="AX337" s="4">
        <f>_xlfn.STDEV.S(Tabela13[[#This Row],[V42]],Tabela13[[#This Row],[V44]])</f>
        <v>1.6445831924429204</v>
      </c>
      <c r="AY337" s="4">
        <f>_xlfn.STDEV.S(Tabela13[[#This Row],[V3]],Tabela13[[#This Row],[V1]])</f>
        <v>0.70710678118654757</v>
      </c>
      <c r="AZ337" s="4">
        <f>_xlfn.STDEV.S(Tabela13[[#This Row],[V3]],Tabela13[[#This Row],[V2]])</f>
        <v>0.23036963006982455</v>
      </c>
      <c r="BA337" s="4">
        <f>_xlfn.STDEV.S(Tabela13[[#This Row],[V3]],Tabela13[[#This Row],[V4]])</f>
        <v>0.47673715111672149</v>
      </c>
      <c r="BB337" s="4">
        <f>_xlfn.STDEV.S(Tabela13[[#This Row],[V4]],Tabela13[[#This Row],[V1]])</f>
        <v>0.23036963006982555</v>
      </c>
      <c r="BC337" s="4">
        <f>_xlfn.STDEV.S(Tabela13[[#This Row],[V4]],Tabela13[[#This Row],[V2]])</f>
        <v>0.70710678118654813</v>
      </c>
      <c r="BD337" s="4">
        <f>_xlfn.STDEV.S(Tabela13[[#This Row],[V4]],Tabela13[[#This Row],[V3]])</f>
        <v>0.47673715111672149</v>
      </c>
      <c r="BE337" s="4">
        <f>Tabela13[[#This Row],[V17]]/Tabela13[[#This Row],[V5]]</f>
        <v>0.54450009694522572</v>
      </c>
      <c r="BF337" s="4">
        <f>Tabela13[[#This Row],[V18]]/Tabela13[[#This Row],[V6]]</f>
        <v>0.37519951654796402</v>
      </c>
      <c r="BG337" s="4">
        <f>Tabela13[[#This Row],[V19]]/Tabela13[[#This Row],[V7]]</f>
        <v>0.10368979276055285</v>
      </c>
      <c r="BH337" s="4">
        <f>Tabela13[[#This Row],[V20]]/Tabela13[[#This Row],[V8]]</f>
        <v>0.54450009694522572</v>
      </c>
      <c r="BI337" s="4">
        <f>Tabela13[[#This Row],[V21]]/Tabela13[[#This Row],[V9]]</f>
        <v>0.18856180831641192</v>
      </c>
      <c r="BJ337" s="4">
        <f>Tabela13[[#This Row],[V22]]/Tabela13[[#This Row],[V10]]</f>
        <v>1.0550156328879114</v>
      </c>
      <c r="BK337" s="4">
        <f>Tabela13[[#This Row],[V23]]/Tabela13[[#This Row],[V11]]</f>
        <v>0.37519951654796402</v>
      </c>
      <c r="BL337" s="4">
        <f>Tabela13[[#This Row],[V24]]/Tabela13[[#This Row],[V12]]</f>
        <v>0.18856180831641192</v>
      </c>
      <c r="BM337" s="4">
        <f>Tabela13[[#This Row],[V25]]/Tabela13[[#This Row],[V13]]</f>
        <v>0.27689595373665032</v>
      </c>
      <c r="BN337" s="4">
        <f>Tabela13[[#This Row],[V26]]/Tabela13[[#This Row],[V14]]</f>
        <v>0.10368979276055285</v>
      </c>
      <c r="BO337" s="4">
        <f>Tabela13[[#This Row],[V27]]/Tabela13[[#This Row],[V15]]</f>
        <v>0.45361567094986111</v>
      </c>
      <c r="BP337" s="4">
        <f>Tabela13[[#This Row],[V28]]/Tabela13[[#This Row],[V16]]</f>
        <v>0.27689595373665032</v>
      </c>
      <c r="BQ337" s="4">
        <f>Tabela13[[#This Row],[V1]]-Tabela13[[#This Row],[V2]]</f>
        <v>1.3257918552036199</v>
      </c>
      <c r="BR337" s="4">
        <f>Tabela13[[#This Row],[V1]]-Tabela13[[#This Row],[V3]]</f>
        <v>1</v>
      </c>
      <c r="BS337" s="4">
        <f>Tabela13[[#This Row],[V1]]-Tabela13[[#This Row],[V4]]</f>
        <v>0.32579185520362008</v>
      </c>
      <c r="BT337" s="4">
        <f>Tabela13[[#This Row],[V2]]-Tabela13[[#This Row],[V1]]</f>
        <v>-1.3257918552036199</v>
      </c>
      <c r="BU337" s="4">
        <f>Tabela13[[#This Row],[V2]]-Tabela13[[#This Row],[V3]]</f>
        <v>-0.32579185520361986</v>
      </c>
      <c r="BV337" s="4">
        <f>Tabela13[[#This Row],[V2]]-Tabela13[[#This Row],[V4]]</f>
        <v>-0.99999999999999978</v>
      </c>
      <c r="BW337" s="4">
        <f>AVERAGE(Tabela13[[#This Row],[V41]],Tabela13[[#This Row],[V42]])</f>
        <v>1.1628959276018098</v>
      </c>
      <c r="BX337" s="4">
        <f>AVERAGE(Tabela13[[#This Row],[V41]],Tabela13[[#This Row],[V43]])</f>
        <v>0.82579185520361997</v>
      </c>
      <c r="BY337" s="4">
        <f>AVERAGE(Tabela13[[#This Row],[V41]],Tabela13[[#This Row],[V44]])</f>
        <v>0</v>
      </c>
      <c r="BZ337" s="4">
        <f>AVERAGE(Tabela13[[#This Row],[V41]],Tabela13[[#This Row],[V45]])</f>
        <v>0.5</v>
      </c>
      <c r="CA337" s="4">
        <f>AVERAGE(Tabela13[[#This Row],[V41]],Tabela13[[#This Row],[V46]])</f>
        <v>0.16289592760181004</v>
      </c>
      <c r="CB337" s="4">
        <f>AVERAGE(Tabela13[[#This Row],[V42]],Tabela13[[#This Row],[V41]])</f>
        <v>1.1628959276018098</v>
      </c>
      <c r="CC337" s="4">
        <f>AVERAGE(Tabela13[[#This Row],[V42]],Tabela13[[#This Row],[V43]])</f>
        <v>0.66289592760181004</v>
      </c>
      <c r="CD337" s="4">
        <f>AVERAGE(Tabela13[[#This Row],[V42]],Tabela13[[#This Row],[V44]])</f>
        <v>-0.16289592760180993</v>
      </c>
      <c r="CE337" s="4">
        <f>AVERAGE(Tabela13[[#This Row],[V42]],Tabela13[[#This Row],[V45]])</f>
        <v>0.33710407239819007</v>
      </c>
      <c r="CF337" s="4">
        <f>AVERAGE(Tabela13[[#This Row],[V42]],Tabela13[[#This Row],[V46]])</f>
        <v>0</v>
      </c>
      <c r="CG337" s="4">
        <f>AVERAGE(Tabela13[[#This Row],[V43]],Tabela13[[#This Row],[V41]])</f>
        <v>0.82579185520361997</v>
      </c>
      <c r="CH337" s="4">
        <f>AVERAGE(Tabela13[[#This Row],[V43]],Tabela13[[#This Row],[V42]])</f>
        <v>0.66289592760181004</v>
      </c>
      <c r="CI337" s="4">
        <f>AVERAGE(Tabela13[[#This Row],[V43]],Tabela13[[#This Row],[V44]])</f>
        <v>-0.49999999999999989</v>
      </c>
      <c r="CJ337" s="4">
        <f>AVERAGE(Tabela13[[#This Row],[V43]],Tabela13[[#This Row],[V45]])</f>
        <v>0</v>
      </c>
      <c r="CK337" s="4">
        <f>AVERAGE(Tabela13[[#This Row],[V43]],Tabela13[[#This Row],[V46]])</f>
        <v>-0.33710407239818985</v>
      </c>
      <c r="CL337" s="4">
        <f>AVERAGE(Tabela13[[#This Row],[V44]],Tabela13[[#This Row],[V41]])</f>
        <v>0</v>
      </c>
      <c r="CM337" s="4">
        <f>AVERAGE(Tabela13[[#This Row],[V44]],Tabela13[[#This Row],[V42]])</f>
        <v>-0.16289592760180993</v>
      </c>
      <c r="CN337" s="4">
        <f>AVERAGE(Tabela13[[#This Row],[V44]],Tabela13[[#This Row],[V43]])</f>
        <v>-0.49999999999999989</v>
      </c>
      <c r="CO337" s="4">
        <f>AVERAGE(Tabela13[[#This Row],[V44]],Tabela13[[#This Row],[V45]])</f>
        <v>-0.82579185520361986</v>
      </c>
      <c r="CP337" s="4">
        <f>AVERAGE(Tabela13[[#This Row],[V44]],Tabela13[[#This Row],[V46]])</f>
        <v>-1.1628959276018098</v>
      </c>
      <c r="CQ337" s="4">
        <f>AVERAGE(Tabela13[[#This Row],[V45]],Tabela13[[#This Row],[V41]])</f>
        <v>0.5</v>
      </c>
      <c r="CR337" s="4">
        <f>AVERAGE(Tabela13[[#This Row],[V45]],Tabela13[[#This Row],[V42]])</f>
        <v>0.33710407239819007</v>
      </c>
      <c r="CS337" s="4">
        <f>AVERAGE(Tabela13[[#This Row],[V45]],Tabela13[[#This Row],[V43]])</f>
        <v>0</v>
      </c>
      <c r="CT337" s="4">
        <f>AVERAGE(Tabela13[[#This Row],[V45]],Tabela13[[#This Row],[V44]])</f>
        <v>-0.82579185520361986</v>
      </c>
      <c r="CU337" s="4">
        <f>AVERAGE(Tabela13[[#This Row],[V45]],Tabela13[[#This Row],[V46]])</f>
        <v>-0.66289592760180982</v>
      </c>
      <c r="CV337" s="4">
        <f>AVERAGE(Tabela13[[#This Row],[V46]],Tabela13[[#This Row],[V41]])</f>
        <v>0.16289592760181004</v>
      </c>
      <c r="CW337" s="4">
        <f>AVERAGE(Tabela13[[#This Row],[V46]],Tabela13[[#This Row],[V42]])</f>
        <v>0</v>
      </c>
      <c r="CX337" s="4">
        <f>AVERAGE(Tabela13[[#This Row],[V46]],Tabela13[[#This Row],[V43]])</f>
        <v>-0.33710407239818985</v>
      </c>
      <c r="CY337" s="4">
        <f>AVERAGE(Tabela13[[#This Row],[V46]],Tabela13[[#This Row],[V44]])</f>
        <v>-1.1628959276018098</v>
      </c>
      <c r="CZ337" s="4">
        <f>AVERAGE(Tabela13[[#This Row],[V46]],Tabela13[[#This Row],[V45]])</f>
        <v>-0.66289592760180982</v>
      </c>
      <c r="DA337" s="3">
        <f>_xlfn.STDEV.S(Tabela13[[#This Row],[V41]],Tabela13[[#This Row],[V42]])</f>
        <v>0.23036963006982553</v>
      </c>
      <c r="DB337" s="3">
        <f>_xlfn.STDEV.S(Tabela13[[#This Row],[V41]],Tabela13[[#This Row],[V43]])</f>
        <v>0.70710678118654724</v>
      </c>
      <c r="DC337" s="3">
        <f>_xlfn.STDEV.S(Tabela13[[#This Row],[V41]],Tabela13[[#This Row],[V44]])</f>
        <v>1.8749528225127459</v>
      </c>
      <c r="DD337" s="3">
        <f>_xlfn.STDEV.S(Tabela13[[#This Row],[V41]],Tabela13[[#This Row],[V45]])</f>
        <v>1.1678460413261982</v>
      </c>
      <c r="DE337" s="3">
        <f>_xlfn.STDEV.S(Tabela13[[#This Row],[V41]],Tabela13[[#This Row],[V46]])</f>
        <v>1.6445831924429204</v>
      </c>
      <c r="DF337" s="3">
        <f>_xlfn.STDEV.S(Tabela13[[#This Row],[V42]],Tabela13[[#This Row],[V41]])</f>
        <v>0.23036963006982553</v>
      </c>
      <c r="DG337" s="3">
        <f>_xlfn.STDEV.S(Tabela13[[#This Row],[V42]],Tabela13[[#This Row],[V43]])</f>
        <v>0.47673715111672194</v>
      </c>
      <c r="DH337" s="3">
        <f>_xlfn.STDEV.S(Tabela13[[#This Row],[V42]],Tabela13[[#This Row],[V44]])</f>
        <v>1.6445831924429204</v>
      </c>
      <c r="DI337" s="3">
        <f>_xlfn.STDEV.S(Tabela13[[#This Row],[V42]],Tabela13[[#This Row],[V45]])</f>
        <v>0.93747641125637293</v>
      </c>
      <c r="DJ337" s="3">
        <f>_xlfn.STDEV.S(Tabela13[[#This Row],[V42]],Tabela13[[#This Row],[V46]])</f>
        <v>1.4142135623730949</v>
      </c>
      <c r="DK337" s="3">
        <f>_xlfn.STDEV.S(Tabela13[[#This Row],[V43]],Tabela13[[#This Row],[V41]])</f>
        <v>0.70710678118654724</v>
      </c>
      <c r="DL337" s="3">
        <f>_xlfn.STDEV.S(Tabela13[[#This Row],[V43]],Tabela13[[#This Row],[V42]])</f>
        <v>0.47673715111672194</v>
      </c>
      <c r="DM337" s="3">
        <f>_xlfn.STDEV.S(Tabela13[[#This Row],[V43]],Tabela13[[#This Row],[V44]])</f>
        <v>1.1678460413261984</v>
      </c>
      <c r="DN337" s="3">
        <f>_xlfn.STDEV.S(Tabela13[[#This Row],[V43]],Tabela13[[#This Row],[V45]])</f>
        <v>0.46073926013965094</v>
      </c>
      <c r="DO337" s="3">
        <f>_xlfn.STDEV.S(Tabela13[[#This Row],[V43]],Tabela13[[#This Row],[V46]])</f>
        <v>0.93747641125637293</v>
      </c>
      <c r="DP337" s="3">
        <f>_xlfn.STDEV.S(Tabela13[[#This Row],[V44]],Tabela13[[#This Row],[V41]])</f>
        <v>1.8749528225127459</v>
      </c>
      <c r="DQ337" s="3">
        <f>_xlfn.STDEV.S(Tabela13[[#This Row],[V44]],Tabela13[[#This Row],[V42]])</f>
        <v>1.6445831924429204</v>
      </c>
      <c r="DR337" s="3">
        <f>_xlfn.STDEV.S(Tabela13[[#This Row],[V44]],Tabela13[[#This Row],[V43]])</f>
        <v>1.1678460413261984</v>
      </c>
      <c r="DS337" s="3">
        <f>_xlfn.STDEV.S(Tabela13[[#This Row],[V44]],Tabela13[[#This Row],[V45]])</f>
        <v>0.70710678118654735</v>
      </c>
      <c r="DT337" s="3">
        <f>_xlfn.STDEV.S(Tabela13[[#This Row],[V44]],Tabela13[[#This Row],[V46]])</f>
        <v>0.23036963006982553</v>
      </c>
      <c r="DU337" s="3">
        <f>_xlfn.STDEV.S(Tabela13[[#This Row],[V45]],Tabela13[[#This Row],[V41]])</f>
        <v>1.1678460413261982</v>
      </c>
      <c r="DV337" s="3">
        <f>_xlfn.STDEV.S(Tabela13[[#This Row],[V45]],Tabela13[[#This Row],[V42]])</f>
        <v>0.93747641125637293</v>
      </c>
      <c r="DW337" s="3">
        <f>_xlfn.STDEV.S(Tabela13[[#This Row],[V45]],Tabela13[[#This Row],[V43]])</f>
        <v>0.46073926013965094</v>
      </c>
      <c r="DX337" s="3">
        <f>_xlfn.STDEV.S(Tabela13[[#This Row],[V45]],Tabela13[[#This Row],[V44]])</f>
        <v>0.70710678118654735</v>
      </c>
      <c r="DY337" s="3">
        <f>_xlfn.STDEV.S(Tabela13[[#This Row],[V45]],Tabela13[[#This Row],[V46]])</f>
        <v>0.47673715111672205</v>
      </c>
      <c r="DZ337" s="3">
        <f>_xlfn.STDEV.S(Tabela13[[#This Row],[V46]],Tabela13[[#This Row],[V41]])</f>
        <v>1.6445831924429204</v>
      </c>
      <c r="EA337" s="3">
        <f>_xlfn.STDEV.S(Tabela13[[#This Row],[V46]],Tabela13[[#This Row],[V42]])</f>
        <v>1.4142135623730949</v>
      </c>
      <c r="EB337" s="3">
        <f>_xlfn.STDEV.S(Tabela13[[#This Row],[V46]],Tabela13[[#This Row],[V43]])</f>
        <v>0.93747641125637293</v>
      </c>
      <c r="EC337" s="3">
        <f>_xlfn.STDEV.S(Tabela13[[#This Row],[V46]],Tabela13[[#This Row],[V44]])</f>
        <v>0.23036963006982553</v>
      </c>
      <c r="ED337" s="3">
        <f>_xlfn.STDEV.S(Tabela13[[#This Row],[V46]],Tabela13[[#This Row],[V45]])</f>
        <v>0.47673715111672205</v>
      </c>
      <c r="EE337" s="3">
        <f t="shared" si="380"/>
        <v>0.19809995426237917</v>
      </c>
      <c r="EF337" s="3">
        <f t="shared" si="381"/>
        <v>0.85627725283412015</v>
      </c>
      <c r="EG337" s="3" t="str">
        <f t="shared" si="382"/>
        <v/>
      </c>
      <c r="EH337" s="3">
        <f t="shared" si="383"/>
        <v>2.3356920826523964</v>
      </c>
      <c r="EI337" s="3">
        <f t="shared" si="384"/>
        <v>10.095913486941257</v>
      </c>
      <c r="EJ337" s="3">
        <f t="shared" si="385"/>
        <v>0.19809995426237917</v>
      </c>
      <c r="EK337" s="3">
        <f t="shared" si="386"/>
        <v>0.71917344980747799</v>
      </c>
      <c r="EL337" s="3">
        <f t="shared" si="387"/>
        <v>-10.095913486941262</v>
      </c>
      <c r="EM337" s="3">
        <f t="shared" si="388"/>
        <v>2.7809702937940726</v>
      </c>
      <c r="EN337" s="3" t="str">
        <f t="shared" si="389"/>
        <v/>
      </c>
      <c r="EO337" s="3">
        <f t="shared" si="390"/>
        <v>0.85627725283412015</v>
      </c>
      <c r="EP337" s="3">
        <f t="shared" si="391"/>
        <v>0.71917344980747799</v>
      </c>
      <c r="EQ337" s="3">
        <f t="shared" si="392"/>
        <v>-2.3356920826523973</v>
      </c>
      <c r="ER337" s="3" t="str">
        <f t="shared" si="393"/>
        <v/>
      </c>
      <c r="ES337" s="3" t="str">
        <f t="shared" si="394"/>
        <v/>
      </c>
      <c r="ET337" s="3" t="str">
        <f t="shared" si="395"/>
        <v/>
      </c>
      <c r="EU337" s="3" t="str">
        <f t="shared" si="396"/>
        <v/>
      </c>
      <c r="EV337" s="3">
        <f t="shared" si="397"/>
        <v>-2.3356920826523973</v>
      </c>
      <c r="EW337" s="3">
        <f t="shared" si="398"/>
        <v>-0.85627725283412037</v>
      </c>
      <c r="EX337" s="3">
        <f t="shared" si="399"/>
        <v>-0.19809995426237917</v>
      </c>
      <c r="EY337" s="3">
        <f t="shared" si="400"/>
        <v>2.3356920826523964</v>
      </c>
      <c r="EZ337" s="3">
        <f t="shared" si="401"/>
        <v>2.7809702937940726</v>
      </c>
      <c r="FA337" s="3" t="str">
        <f t="shared" si="402"/>
        <v/>
      </c>
      <c r="FB337" s="3">
        <f t="shared" si="403"/>
        <v>-0.85627725283412037</v>
      </c>
      <c r="FC337" s="3">
        <f t="shared" si="404"/>
        <v>-0.71917344980747844</v>
      </c>
      <c r="FD337" s="3">
        <f t="shared" si="405"/>
        <v>10.095913486941257</v>
      </c>
      <c r="FE337" s="3" t="str">
        <f t="shared" si="406"/>
        <v/>
      </c>
      <c r="FF337" s="3">
        <f t="shared" si="407"/>
        <v>-2.7809702937940743</v>
      </c>
      <c r="FG337" s="3">
        <f t="shared" si="408"/>
        <v>-0.19809995426237917</v>
      </c>
      <c r="FH337" s="3">
        <f t="shared" si="409"/>
        <v>-0.71917344980747844</v>
      </c>
      <c r="FI337" s="4">
        <f t="shared" si="410"/>
        <v>0.47058823529411764</v>
      </c>
      <c r="FJ337" s="4">
        <f t="shared" si="411"/>
        <v>1.5384615384615383</v>
      </c>
      <c r="FK337" s="4">
        <f t="shared" si="412"/>
        <v>2.3486041517537584</v>
      </c>
      <c r="FL337" s="4">
        <f t="shared" si="413"/>
        <v>0.49319971367215465</v>
      </c>
      <c r="FM337" s="4">
        <f>Tabela13[[#This Row],[V139]]-Tabela13[[#This Row],[V140]]</f>
        <v>1.8554044380816037</v>
      </c>
      <c r="FN337" s="4">
        <f>Tabela13[[#This Row],[V1]]-Tabela13[[#This Row],[V2]]/2</f>
        <v>1.8552036199095023</v>
      </c>
      <c r="FO337" s="4">
        <f>Tabela13[[#This Row],[V1]]-Tabela13[[#This Row],[V3]]/2</f>
        <v>1.6923076923076923</v>
      </c>
      <c r="FP337" s="4">
        <f>Tabela13[[#This Row],[V1]]-Tabela13[[#This Row],[V4]]/2</f>
        <v>1.3552036199095023</v>
      </c>
      <c r="FQ337" s="4">
        <f>Tabela13[[#This Row],[V2]]-Tabela13[[#This Row],[V1]]/2</f>
        <v>-0.13348416289592757</v>
      </c>
      <c r="FR337" s="4">
        <f>Tabela13[[#This Row],[V2]]-Tabela13[[#This Row],[V3]]/2</f>
        <v>0.36651583710407243</v>
      </c>
      <c r="FS337" s="4">
        <f>Tabela13[[#This Row],[V2]]-Tabela13[[#This Row],[V4]]/2</f>
        <v>2.941176470588247E-2</v>
      </c>
      <c r="FT337" s="4">
        <f t="shared" si="414"/>
        <v>1.076418721171855</v>
      </c>
      <c r="FU337" s="4">
        <f t="shared" si="415"/>
        <v>1.0370881351556351</v>
      </c>
      <c r="FV337" s="4">
        <f t="shared" si="416"/>
        <v>0.93508657028022013</v>
      </c>
      <c r="FW337" s="4">
        <f t="shared" si="417"/>
        <v>-0.13269972435249494</v>
      </c>
      <c r="FX337" s="4">
        <f t="shared" si="418"/>
        <v>0.3513118329619207</v>
      </c>
      <c r="FY337" s="4">
        <f t="shared" si="419"/>
        <v>2.9403288204005232E-2</v>
      </c>
      <c r="FZ337" s="4">
        <f t="shared" si="420"/>
        <v>193.7553698109339</v>
      </c>
      <c r="GA337" s="4">
        <f t="shared" si="421"/>
        <v>186.67586432801431</v>
      </c>
      <c r="GB337" s="4">
        <f t="shared" si="422"/>
        <v>168.31558265043964</v>
      </c>
      <c r="GC337" s="4">
        <f t="shared" si="423"/>
        <v>-23.885950383449089</v>
      </c>
      <c r="GD337" s="4">
        <f t="shared" si="424"/>
        <v>63.236129933145726</v>
      </c>
      <c r="GE337" s="4">
        <f t="shared" si="425"/>
        <v>5.2925918767209419</v>
      </c>
      <c r="GF337" s="4">
        <f>Tabela13[[#This Row],[V1]]-Tabela13[[#This Row],[V2]]/Tabela13[[#This Row],[V2]]</f>
        <v>1.3846153846153846</v>
      </c>
      <c r="GG337" s="4">
        <f>Tabela13[[#This Row],[V1]]-Tabela13[[#This Row],[V3]]/Tabela13[[#This Row],[V3]]</f>
        <v>1.3846153846153846</v>
      </c>
      <c r="GH337" s="4">
        <f>Tabela13[[#This Row],[V1]]-Tabela13[[#This Row],[V4]]/Tabela13[[#This Row],[V4]]</f>
        <v>1.3846153846153846</v>
      </c>
      <c r="GI337" s="4">
        <f>Tabela13[[#This Row],[V2]]-Tabela13[[#This Row],[V1]]/Tabela13[[#This Row],[V1]]</f>
        <v>5.8823529411764719E-2</v>
      </c>
      <c r="GJ337" s="4">
        <f>Tabela13[[#This Row],[V2]]-Tabela13[[#This Row],[V3]]/Tabela13[[#This Row],[V3]]</f>
        <v>5.8823529411764719E-2</v>
      </c>
      <c r="GK337" s="4">
        <f>Tabela13[[#This Row],[V2]]-Tabela13[[#This Row],[V4]]/Tabela13[[#This Row],[V4]]</f>
        <v>5.8823529411764719E-2</v>
      </c>
      <c r="GL337" s="4">
        <f t="shared" si="426"/>
        <v>0.60721778984617292</v>
      </c>
      <c r="GM337" s="4">
        <f t="shared" si="427"/>
        <v>1.7217194570135748</v>
      </c>
      <c r="GN337" s="4">
        <f t="shared" si="428"/>
        <v>0.35268102905651566</v>
      </c>
      <c r="GO337" s="3">
        <f t="shared" si="429"/>
        <v>1</v>
      </c>
      <c r="GP337" s="3">
        <v>100</v>
      </c>
      <c r="GQ337" s="3">
        <f t="shared" si="430"/>
        <v>0.30000000000000004</v>
      </c>
      <c r="GR337" s="3">
        <f t="shared" si="431"/>
        <v>30.000000000000004</v>
      </c>
      <c r="GS337" s="34">
        <f>COUNTIF($D$2:D336,Tabela13[[#This Row],[HomeTeam]])</f>
        <v>15</v>
      </c>
      <c r="GT337" s="34">
        <f>COUNTIF($E$2:E336,Tabela13[[#This Row],[AwayTeam]])</f>
        <v>16</v>
      </c>
      <c r="GU337" s="3">
        <f>IFERROR(AVERAGEIFS($AD$2:AD336,$D$2:D336,Tabela13[[#This Row],[HomeTeam]],$GS$2:GS336,"&gt;="&amp;Tabela13[[#This Row],[Contagem_H]]-5),"")</f>
        <v>0.75896110594065669</v>
      </c>
      <c r="GV337" s="3">
        <f>IFERROR(AVERAGEIFS($G$2:G336,$E$2:E336,Tabela13[[#This Row],[AwayTeam]],$GT$2:GT336,"&gt;="&amp;Tabela13[[#This Row],[Contagem_A]]-5),"")</f>
        <v>1.2</v>
      </c>
      <c r="GW337" s="3">
        <f>IFERROR(AVERAGEIFS($GQ$2:GQ336,$D$2:D336,Tabela13[[#This Row],[HomeTeam]],$GS$2:GS336,"&gt;="&amp;Tabela13[[#This Row],[Contagem_H]]-5),"")</f>
        <v>-0.308</v>
      </c>
    </row>
    <row r="338" spans="1:205" x14ac:dyDescent="0.25">
      <c r="A338" t="s">
        <v>127</v>
      </c>
      <c r="B338" t="s">
        <v>258</v>
      </c>
      <c r="C338" t="s">
        <v>129</v>
      </c>
      <c r="D338" t="s">
        <v>15</v>
      </c>
      <c r="E338" t="s">
        <v>130</v>
      </c>
      <c r="F338" s="3">
        <v>0</v>
      </c>
      <c r="G338" s="3">
        <v>4</v>
      </c>
      <c r="H338" s="3" t="str">
        <f t="shared" si="432"/>
        <v>A</v>
      </c>
      <c r="I338" s="3">
        <v>8</v>
      </c>
      <c r="J338" s="3">
        <v>5.5</v>
      </c>
      <c r="K338" s="3">
        <v>1.33</v>
      </c>
      <c r="L338" s="3">
        <v>1.36</v>
      </c>
      <c r="M338" s="3">
        <v>3.2</v>
      </c>
      <c r="N338" s="3">
        <f t="shared" si="361"/>
        <v>4</v>
      </c>
      <c r="O338" s="3">
        <f t="shared" si="362"/>
        <v>0</v>
      </c>
      <c r="P338" s="3">
        <f t="shared" si="363"/>
        <v>3</v>
      </c>
      <c r="Q338" s="3">
        <f t="shared" si="364"/>
        <v>5.8697881066302138E-2</v>
      </c>
      <c r="R338" s="3">
        <f t="shared" si="365"/>
        <v>4.7794117647058765E-2</v>
      </c>
      <c r="S338" s="3">
        <f t="shared" si="366"/>
        <v>8.4695830485304171</v>
      </c>
      <c r="T338" s="3">
        <f t="shared" si="367"/>
        <v>5.8228383458646622</v>
      </c>
      <c r="U338" s="3">
        <f t="shared" si="368"/>
        <v>1.4080681818181819</v>
      </c>
      <c r="V338" s="3">
        <f t="shared" si="369"/>
        <v>1.439829118250171</v>
      </c>
      <c r="W338" s="3">
        <f t="shared" si="370"/>
        <v>3.3878332194121672</v>
      </c>
      <c r="X338" s="4">
        <f t="shared" si="371"/>
        <v>0.125</v>
      </c>
      <c r="Y338" s="4">
        <f t="shared" si="372"/>
        <v>0.18181818181818182</v>
      </c>
      <c r="Z338" s="4">
        <f t="shared" si="373"/>
        <v>0.75187969924812026</v>
      </c>
      <c r="AA338" s="4">
        <f t="shared" si="374"/>
        <v>0.73529411764705876</v>
      </c>
      <c r="AB338" s="4">
        <f t="shared" si="375"/>
        <v>0.3125</v>
      </c>
      <c r="AC338" s="4">
        <f t="shared" si="376"/>
        <v>6.25E-2</v>
      </c>
      <c r="AD338" s="4">
        <f t="shared" si="377"/>
        <v>2.3759398496240602</v>
      </c>
      <c r="AE338" s="4">
        <f t="shared" si="378"/>
        <v>2.0625</v>
      </c>
      <c r="AF338" s="4">
        <f t="shared" si="379"/>
        <v>0.37593984962406013</v>
      </c>
      <c r="AG338" s="4">
        <f>IFERROR(AVERAGE(Tabela13[[#This Row],[V1]],Tabela13[[#This Row],[V2]]),"")</f>
        <v>1.2192199248120301</v>
      </c>
      <c r="AH338" s="4">
        <f>IFERROR(AVERAGE(Tabela13[[#This Row],[V1]],Tabela13[[#This Row],[V3]]),"")</f>
        <v>1.0625</v>
      </c>
      <c r="AI338" s="4">
        <f>IFERROR(AVERAGE(Tabela13[[#This Row],[V1]],Tabela13[[#This Row],[V4]]),"")</f>
        <v>0.21921992481203006</v>
      </c>
      <c r="AJ338" s="4">
        <f>IFERROR(AVERAGE(Tabela13[[#This Row],[V2]],Tabela13[[#This Row],[V1]]),"")</f>
        <v>1.2192199248120301</v>
      </c>
      <c r="AK338" s="4">
        <f>IFERROR(AVERAGE(Tabela13[[#This Row],[V2]],Tabela13[[#This Row],[V3]]),"")</f>
        <v>2.2192199248120303</v>
      </c>
      <c r="AL338" s="4">
        <f>IFERROR(AVERAGE(Tabela13[[#This Row],[V2]],Tabela13[[#This Row],[V4]]),"")</f>
        <v>1.3759398496240602</v>
      </c>
      <c r="AM338" s="4">
        <f>IFERROR(AVERAGE(Tabela13[[#This Row],[V3]],Tabela13[[#This Row],[V1]]),"")</f>
        <v>1.0625</v>
      </c>
      <c r="AN338" s="4">
        <f>IFERROR(AVERAGE(Tabela13[[#This Row],[V3]],Tabela13[[#This Row],[V2]]),"")</f>
        <v>2.2192199248120303</v>
      </c>
      <c r="AO338" s="4">
        <f>IFERROR(AVERAGE(Tabela13[[#This Row],[V3]],Tabela13[[#This Row],[V4]]),"")</f>
        <v>1.2192199248120301</v>
      </c>
      <c r="AP338" s="4">
        <f>IFERROR(AVERAGE(Tabela13[[#This Row],[V4]],Tabela13[[#This Row],[V1]]),"")</f>
        <v>0.21921992481203006</v>
      </c>
      <c r="AQ338" s="4">
        <f>IFERROR(AVERAGE(Tabela13[[#This Row],[V4]],Tabela13[[#This Row],[V2]]),"")</f>
        <v>1.3759398496240602</v>
      </c>
      <c r="AR338" s="4">
        <f>IFERROR(AVERAGE(Tabela13[[#This Row],[V4]],Tabela13[[#This Row],[V3]]),"")</f>
        <v>1.2192199248120301</v>
      </c>
      <c r="AS338" s="4">
        <f>_xlfn.STDEV.S(Tabela13[[#This Row],[V1]:[V2]])</f>
        <v>1.6358490055363597</v>
      </c>
      <c r="AT338" s="4">
        <f>_xlfn.STDEV.S(Tabela13[[#This Row],[V1]],Tabela13[[#This Row],[V3]])</f>
        <v>1.4142135623730951</v>
      </c>
      <c r="AU338" s="4">
        <f>_xlfn.STDEV.S(Tabela13[[#This Row],[V1]],Tabela13[[#This Row],[V4]])</f>
        <v>0.22163544316326467</v>
      </c>
      <c r="AV338" s="4">
        <f>_xlfn.STDEV.S(Tabela13[[#This Row],[V2]],Tabela13[[#This Row],[V1]])</f>
        <v>1.6358490055363597</v>
      </c>
      <c r="AW338" s="4">
        <f>_xlfn.STDEV.S(Tabela13[[#This Row],[V2]],Tabela13[[#This Row],[V3]])</f>
        <v>0.22163544316326472</v>
      </c>
      <c r="AX338" s="4">
        <f>_xlfn.STDEV.S(Tabela13[[#This Row],[V42]],Tabela13[[#This Row],[V44]])</f>
        <v>3.0500625679094551</v>
      </c>
      <c r="AY338" s="4">
        <f>_xlfn.STDEV.S(Tabela13[[#This Row],[V3]],Tabela13[[#This Row],[V1]])</f>
        <v>1.4142135623730951</v>
      </c>
      <c r="AZ338" s="4">
        <f>_xlfn.STDEV.S(Tabela13[[#This Row],[V3]],Tabela13[[#This Row],[V2]])</f>
        <v>0.22163544316326472</v>
      </c>
      <c r="BA338" s="4">
        <f>_xlfn.STDEV.S(Tabela13[[#This Row],[V3]],Tabela13[[#This Row],[V4]])</f>
        <v>1.1925781192098304</v>
      </c>
      <c r="BB338" s="4">
        <f>_xlfn.STDEV.S(Tabela13[[#This Row],[V4]],Tabela13[[#This Row],[V1]])</f>
        <v>0.22163544316326467</v>
      </c>
      <c r="BC338" s="4">
        <f>_xlfn.STDEV.S(Tabela13[[#This Row],[V4]],Tabela13[[#This Row],[V2]])</f>
        <v>1.4142135623730949</v>
      </c>
      <c r="BD338" s="4">
        <f>_xlfn.STDEV.S(Tabela13[[#This Row],[V4]],Tabela13[[#This Row],[V3]])</f>
        <v>1.1925781192098304</v>
      </c>
      <c r="BE338" s="4">
        <f>Tabela13[[#This Row],[V17]]/Tabela13[[#This Row],[V5]]</f>
        <v>1.341717742833445</v>
      </c>
      <c r="BF338" s="4">
        <f>Tabela13[[#This Row],[V18]]/Tabela13[[#This Row],[V6]]</f>
        <v>1.3310245292923248</v>
      </c>
      <c r="BG338" s="4">
        <f>Tabela13[[#This Row],[V19]]/Tabela13[[#This Row],[V7]]</f>
        <v>1.0110186989312482</v>
      </c>
      <c r="BH338" s="4">
        <f>Tabela13[[#This Row],[V20]]/Tabela13[[#This Row],[V8]]</f>
        <v>1.341717742833445</v>
      </c>
      <c r="BI338" s="4">
        <f>Tabela13[[#This Row],[V21]]/Tabela13[[#This Row],[V9]]</f>
        <v>9.9870878359222287E-2</v>
      </c>
      <c r="BJ338" s="4">
        <f>Tabela13[[#This Row],[V22]]/Tabela13[[#This Row],[V10]]</f>
        <v>2.2167121395188936</v>
      </c>
      <c r="BK338" s="4">
        <f>Tabela13[[#This Row],[V23]]/Tabela13[[#This Row],[V11]]</f>
        <v>1.3310245292923248</v>
      </c>
      <c r="BL338" s="4">
        <f>Tabela13[[#This Row],[V24]]/Tabela13[[#This Row],[V12]]</f>
        <v>9.9870878359222287E-2</v>
      </c>
      <c r="BM338" s="4">
        <f>Tabela13[[#This Row],[V25]]/Tabela13[[#This Row],[V13]]</f>
        <v>0.97814848243535124</v>
      </c>
      <c r="BN338" s="4">
        <f>Tabela13[[#This Row],[V26]]/Tabela13[[#This Row],[V14]]</f>
        <v>1.0110186989312482</v>
      </c>
      <c r="BO338" s="4">
        <f>Tabela13[[#This Row],[V27]]/Tabela13[[#This Row],[V15]]</f>
        <v>1.0278164141837247</v>
      </c>
      <c r="BP338" s="4">
        <f>Tabela13[[#This Row],[V28]]/Tabela13[[#This Row],[V16]]</f>
        <v>0.97814848243535124</v>
      </c>
      <c r="BQ338" s="4">
        <f>Tabela13[[#This Row],[V1]]-Tabela13[[#This Row],[V2]]</f>
        <v>-2.3134398496240602</v>
      </c>
      <c r="BR338" s="4">
        <f>Tabela13[[#This Row],[V1]]-Tabela13[[#This Row],[V3]]</f>
        <v>-2</v>
      </c>
      <c r="BS338" s="4">
        <f>Tabela13[[#This Row],[V1]]-Tabela13[[#This Row],[V4]]</f>
        <v>-0.31343984962406013</v>
      </c>
      <c r="BT338" s="4">
        <f>Tabela13[[#This Row],[V2]]-Tabela13[[#This Row],[V1]]</f>
        <v>2.3134398496240602</v>
      </c>
      <c r="BU338" s="4">
        <f>Tabela13[[#This Row],[V2]]-Tabela13[[#This Row],[V3]]</f>
        <v>0.31343984962406024</v>
      </c>
      <c r="BV338" s="4">
        <f>Tabela13[[#This Row],[V2]]-Tabela13[[#This Row],[V4]]</f>
        <v>2</v>
      </c>
      <c r="BW338" s="4">
        <f>AVERAGE(Tabela13[[#This Row],[V41]],Tabela13[[#This Row],[V42]])</f>
        <v>-2.1567199248120303</v>
      </c>
      <c r="BX338" s="4">
        <f>AVERAGE(Tabela13[[#This Row],[V41]],Tabela13[[#This Row],[V43]])</f>
        <v>-1.3134398496240602</v>
      </c>
      <c r="BY338" s="4">
        <f>AVERAGE(Tabela13[[#This Row],[V41]],Tabela13[[#This Row],[V44]])</f>
        <v>0</v>
      </c>
      <c r="BZ338" s="4">
        <f>AVERAGE(Tabela13[[#This Row],[V41]],Tabela13[[#This Row],[V45]])</f>
        <v>-1</v>
      </c>
      <c r="CA338" s="4">
        <f>AVERAGE(Tabela13[[#This Row],[V41]],Tabela13[[#This Row],[V46]])</f>
        <v>-0.15671992481203012</v>
      </c>
      <c r="CB338" s="4">
        <f>AVERAGE(Tabela13[[#This Row],[V42]],Tabela13[[#This Row],[V41]])</f>
        <v>-2.1567199248120303</v>
      </c>
      <c r="CC338" s="4">
        <f>AVERAGE(Tabela13[[#This Row],[V42]],Tabela13[[#This Row],[V43]])</f>
        <v>-1.1567199248120301</v>
      </c>
      <c r="CD338" s="4">
        <f>AVERAGE(Tabela13[[#This Row],[V42]],Tabela13[[#This Row],[V44]])</f>
        <v>0.15671992481203012</v>
      </c>
      <c r="CE338" s="4">
        <f>AVERAGE(Tabela13[[#This Row],[V42]],Tabela13[[#This Row],[V45]])</f>
        <v>-0.84328007518796988</v>
      </c>
      <c r="CF338" s="4">
        <f>AVERAGE(Tabela13[[#This Row],[V42]],Tabela13[[#This Row],[V46]])</f>
        <v>0</v>
      </c>
      <c r="CG338" s="4">
        <f>AVERAGE(Tabela13[[#This Row],[V43]],Tabela13[[#This Row],[V41]])</f>
        <v>-1.3134398496240602</v>
      </c>
      <c r="CH338" s="4">
        <f>AVERAGE(Tabela13[[#This Row],[V43]],Tabela13[[#This Row],[V42]])</f>
        <v>-1.1567199248120301</v>
      </c>
      <c r="CI338" s="4">
        <f>AVERAGE(Tabela13[[#This Row],[V43]],Tabela13[[#This Row],[V44]])</f>
        <v>1</v>
      </c>
      <c r="CJ338" s="4">
        <f>AVERAGE(Tabela13[[#This Row],[V43]],Tabela13[[#This Row],[V45]])</f>
        <v>0</v>
      </c>
      <c r="CK338" s="4">
        <f>AVERAGE(Tabela13[[#This Row],[V43]],Tabela13[[#This Row],[V46]])</f>
        <v>0.84328007518796988</v>
      </c>
      <c r="CL338" s="4">
        <f>AVERAGE(Tabela13[[#This Row],[V44]],Tabela13[[#This Row],[V41]])</f>
        <v>0</v>
      </c>
      <c r="CM338" s="4">
        <f>AVERAGE(Tabela13[[#This Row],[V44]],Tabela13[[#This Row],[V42]])</f>
        <v>0.15671992481203012</v>
      </c>
      <c r="CN338" s="4">
        <f>AVERAGE(Tabela13[[#This Row],[V44]],Tabela13[[#This Row],[V43]])</f>
        <v>1</v>
      </c>
      <c r="CO338" s="4">
        <f>AVERAGE(Tabela13[[#This Row],[V44]],Tabela13[[#This Row],[V45]])</f>
        <v>1.3134398496240602</v>
      </c>
      <c r="CP338" s="4">
        <f>AVERAGE(Tabela13[[#This Row],[V44]],Tabela13[[#This Row],[V46]])</f>
        <v>2.1567199248120303</v>
      </c>
      <c r="CQ338" s="4">
        <f>AVERAGE(Tabela13[[#This Row],[V45]],Tabela13[[#This Row],[V41]])</f>
        <v>-1</v>
      </c>
      <c r="CR338" s="4">
        <f>AVERAGE(Tabela13[[#This Row],[V45]],Tabela13[[#This Row],[V42]])</f>
        <v>-0.84328007518796988</v>
      </c>
      <c r="CS338" s="4">
        <f>AVERAGE(Tabela13[[#This Row],[V45]],Tabela13[[#This Row],[V43]])</f>
        <v>0</v>
      </c>
      <c r="CT338" s="4">
        <f>AVERAGE(Tabela13[[#This Row],[V45]],Tabela13[[#This Row],[V44]])</f>
        <v>1.3134398496240602</v>
      </c>
      <c r="CU338" s="4">
        <f>AVERAGE(Tabela13[[#This Row],[V45]],Tabela13[[#This Row],[V46]])</f>
        <v>1.1567199248120301</v>
      </c>
      <c r="CV338" s="4">
        <f>AVERAGE(Tabela13[[#This Row],[V46]],Tabela13[[#This Row],[V41]])</f>
        <v>-0.15671992481203012</v>
      </c>
      <c r="CW338" s="4">
        <f>AVERAGE(Tabela13[[#This Row],[V46]],Tabela13[[#This Row],[V42]])</f>
        <v>0</v>
      </c>
      <c r="CX338" s="4">
        <f>AVERAGE(Tabela13[[#This Row],[V46]],Tabela13[[#This Row],[V43]])</f>
        <v>0.84328007518796988</v>
      </c>
      <c r="CY338" s="4">
        <f>AVERAGE(Tabela13[[#This Row],[V46]],Tabela13[[#This Row],[V44]])</f>
        <v>2.1567199248120303</v>
      </c>
      <c r="CZ338" s="4">
        <f>AVERAGE(Tabela13[[#This Row],[V46]],Tabela13[[#This Row],[V45]])</f>
        <v>1.1567199248120301</v>
      </c>
      <c r="DA338" s="3">
        <f>_xlfn.STDEV.S(Tabela13[[#This Row],[V41]],Tabela13[[#This Row],[V42]])</f>
        <v>0.22163544316326472</v>
      </c>
      <c r="DB338" s="3">
        <f>_xlfn.STDEV.S(Tabela13[[#This Row],[V41]],Tabela13[[#This Row],[V43]])</f>
        <v>1.4142135623730949</v>
      </c>
      <c r="DC338" s="3">
        <f>_xlfn.STDEV.S(Tabela13[[#This Row],[V41]],Tabela13[[#This Row],[V44]])</f>
        <v>3.2716980110727194</v>
      </c>
      <c r="DD338" s="3">
        <f>_xlfn.STDEV.S(Tabela13[[#This Row],[V41]],Tabela13[[#This Row],[V45]])</f>
        <v>1.8574844486996243</v>
      </c>
      <c r="DE338" s="3">
        <f>_xlfn.STDEV.S(Tabela13[[#This Row],[V41]],Tabela13[[#This Row],[V46]])</f>
        <v>3.0500625679094551</v>
      </c>
      <c r="DF338" s="3">
        <f>_xlfn.STDEV.S(Tabela13[[#This Row],[V42]],Tabela13[[#This Row],[V41]])</f>
        <v>0.22163544316326472</v>
      </c>
      <c r="DG338" s="3">
        <f>_xlfn.STDEV.S(Tabela13[[#This Row],[V42]],Tabela13[[#This Row],[V43]])</f>
        <v>1.1925781192098304</v>
      </c>
      <c r="DH338" s="3">
        <f>_xlfn.STDEV.S(Tabela13[[#This Row],[V42]],Tabela13[[#This Row],[V44]])</f>
        <v>3.0500625679094551</v>
      </c>
      <c r="DI338" s="3">
        <f>_xlfn.STDEV.S(Tabela13[[#This Row],[V42]],Tabela13[[#This Row],[V45]])</f>
        <v>1.6358490055363597</v>
      </c>
      <c r="DJ338" s="3">
        <f>_xlfn.STDEV.S(Tabela13[[#This Row],[V42]],Tabela13[[#This Row],[V46]])</f>
        <v>2.8284271247461903</v>
      </c>
      <c r="DK338" s="3">
        <f>_xlfn.STDEV.S(Tabela13[[#This Row],[V43]],Tabela13[[#This Row],[V41]])</f>
        <v>1.4142135623730949</v>
      </c>
      <c r="DL338" s="3">
        <f>_xlfn.STDEV.S(Tabela13[[#This Row],[V43]],Tabela13[[#This Row],[V42]])</f>
        <v>1.1925781192098304</v>
      </c>
      <c r="DM338" s="3">
        <f>_xlfn.STDEV.S(Tabela13[[#This Row],[V43]],Tabela13[[#This Row],[V44]])</f>
        <v>1.8574844486996243</v>
      </c>
      <c r="DN338" s="3">
        <f>_xlfn.STDEV.S(Tabela13[[#This Row],[V43]],Tabela13[[#This Row],[V45]])</f>
        <v>0.44327088632652939</v>
      </c>
      <c r="DO338" s="3">
        <f>_xlfn.STDEV.S(Tabela13[[#This Row],[V43]],Tabela13[[#This Row],[V46]])</f>
        <v>1.6358490055363597</v>
      </c>
      <c r="DP338" s="3">
        <f>_xlfn.STDEV.S(Tabela13[[#This Row],[V44]],Tabela13[[#This Row],[V41]])</f>
        <v>3.2716980110727194</v>
      </c>
      <c r="DQ338" s="3">
        <f>_xlfn.STDEV.S(Tabela13[[#This Row],[V44]],Tabela13[[#This Row],[V42]])</f>
        <v>3.0500625679094551</v>
      </c>
      <c r="DR338" s="3">
        <f>_xlfn.STDEV.S(Tabela13[[#This Row],[V44]],Tabela13[[#This Row],[V43]])</f>
        <v>1.8574844486996243</v>
      </c>
      <c r="DS338" s="3">
        <f>_xlfn.STDEV.S(Tabela13[[#This Row],[V44]],Tabela13[[#This Row],[V45]])</f>
        <v>1.4142135623730949</v>
      </c>
      <c r="DT338" s="3">
        <f>_xlfn.STDEV.S(Tabela13[[#This Row],[V44]],Tabela13[[#This Row],[V46]])</f>
        <v>0.22163544316326472</v>
      </c>
      <c r="DU338" s="3">
        <f>_xlfn.STDEV.S(Tabela13[[#This Row],[V45]],Tabela13[[#This Row],[V41]])</f>
        <v>1.8574844486996243</v>
      </c>
      <c r="DV338" s="3">
        <f>_xlfn.STDEV.S(Tabela13[[#This Row],[V45]],Tabela13[[#This Row],[V42]])</f>
        <v>1.6358490055363597</v>
      </c>
      <c r="DW338" s="3">
        <f>_xlfn.STDEV.S(Tabela13[[#This Row],[V45]],Tabela13[[#This Row],[V43]])</f>
        <v>0.44327088632652939</v>
      </c>
      <c r="DX338" s="3">
        <f>_xlfn.STDEV.S(Tabela13[[#This Row],[V45]],Tabela13[[#This Row],[V44]])</f>
        <v>1.4142135623730949</v>
      </c>
      <c r="DY338" s="3">
        <f>_xlfn.STDEV.S(Tabela13[[#This Row],[V45]],Tabela13[[#This Row],[V46]])</f>
        <v>1.1925781192098304</v>
      </c>
      <c r="DZ338" s="3">
        <f>_xlfn.STDEV.S(Tabela13[[#This Row],[V46]],Tabela13[[#This Row],[V41]])</f>
        <v>3.0500625679094551</v>
      </c>
      <c r="EA338" s="3">
        <f>_xlfn.STDEV.S(Tabela13[[#This Row],[V46]],Tabela13[[#This Row],[V42]])</f>
        <v>2.8284271247461903</v>
      </c>
      <c r="EB338" s="3">
        <f>_xlfn.STDEV.S(Tabela13[[#This Row],[V46]],Tabela13[[#This Row],[V43]])</f>
        <v>1.6358490055363597</v>
      </c>
      <c r="EC338" s="3">
        <f>_xlfn.STDEV.S(Tabela13[[#This Row],[V46]],Tabela13[[#This Row],[V44]])</f>
        <v>0.22163544316326472</v>
      </c>
      <c r="ED338" s="3">
        <f>_xlfn.STDEV.S(Tabela13[[#This Row],[V46]],Tabela13[[#This Row],[V45]])</f>
        <v>1.1925781192098304</v>
      </c>
      <c r="EE338" s="3">
        <f t="shared" si="380"/>
        <v>-0.10276505568175777</v>
      </c>
      <c r="EF338" s="3">
        <f t="shared" si="381"/>
        <v>-1.0767250306726104</v>
      </c>
      <c r="EG338" s="3" t="str">
        <f t="shared" si="382"/>
        <v/>
      </c>
      <c r="EH338" s="3">
        <f t="shared" si="383"/>
        <v>-1.8574844486996243</v>
      </c>
      <c r="EI338" s="3">
        <f t="shared" si="384"/>
        <v>-19.461868499284314</v>
      </c>
      <c r="EJ338" s="3">
        <f t="shared" si="385"/>
        <v>-0.10276505568175777</v>
      </c>
      <c r="EK338" s="3">
        <f t="shared" si="386"/>
        <v>-1.0309998934302331</v>
      </c>
      <c r="EL338" s="3">
        <f t="shared" si="387"/>
        <v>19.461868499284314</v>
      </c>
      <c r="EM338" s="3">
        <f t="shared" si="388"/>
        <v>-1.9398644100202695</v>
      </c>
      <c r="EN338" s="3" t="str">
        <f t="shared" si="389"/>
        <v/>
      </c>
      <c r="EO338" s="3">
        <f t="shared" si="390"/>
        <v>-1.0767250306726104</v>
      </c>
      <c r="EP338" s="3">
        <f t="shared" si="391"/>
        <v>-1.0309998934302331</v>
      </c>
      <c r="EQ338" s="3">
        <f t="shared" si="392"/>
        <v>1.8574844486996243</v>
      </c>
      <c r="ER338" s="3" t="str">
        <f t="shared" si="393"/>
        <v/>
      </c>
      <c r="ES338" s="3" t="str">
        <f t="shared" si="394"/>
        <v/>
      </c>
      <c r="ET338" s="3" t="str">
        <f t="shared" si="395"/>
        <v/>
      </c>
      <c r="EU338" s="3" t="str">
        <f t="shared" si="396"/>
        <v/>
      </c>
      <c r="EV338" s="3">
        <f t="shared" si="397"/>
        <v>1.8574844486996243</v>
      </c>
      <c r="EW338" s="3">
        <f t="shared" si="398"/>
        <v>1.0767250306726104</v>
      </c>
      <c r="EX338" s="3">
        <f t="shared" si="399"/>
        <v>0.10276505568175777</v>
      </c>
      <c r="EY338" s="3">
        <f t="shared" si="400"/>
        <v>-1.8574844486996243</v>
      </c>
      <c r="EZ338" s="3">
        <f t="shared" si="401"/>
        <v>-1.9398644100202695</v>
      </c>
      <c r="FA338" s="3" t="str">
        <f t="shared" si="402"/>
        <v/>
      </c>
      <c r="FB338" s="3">
        <f t="shared" si="403"/>
        <v>1.0767250306726104</v>
      </c>
      <c r="FC338" s="3">
        <f t="shared" si="404"/>
        <v>1.0309998934302331</v>
      </c>
      <c r="FD338" s="3">
        <f t="shared" si="405"/>
        <v>-19.461868499284314</v>
      </c>
      <c r="FE338" s="3" t="str">
        <f t="shared" si="406"/>
        <v/>
      </c>
      <c r="FF338" s="3">
        <f t="shared" si="407"/>
        <v>1.9398644100202695</v>
      </c>
      <c r="FG338" s="3">
        <f t="shared" si="408"/>
        <v>0.10276505568175777</v>
      </c>
      <c r="FH338" s="3">
        <f t="shared" si="409"/>
        <v>1.0309998934302331</v>
      </c>
      <c r="FI338" s="4">
        <f t="shared" si="410"/>
        <v>0</v>
      </c>
      <c r="FJ338" s="4">
        <f t="shared" si="411"/>
        <v>0.5</v>
      </c>
      <c r="FK338" s="4">
        <f t="shared" si="412"/>
        <v>0.52594625131143569</v>
      </c>
      <c r="FL338" s="4">
        <f t="shared" si="413"/>
        <v>2.3023161972399317</v>
      </c>
      <c r="FM338" s="4">
        <f>Tabela13[[#This Row],[V139]]-Tabela13[[#This Row],[V140]]</f>
        <v>-1.7763699459284961</v>
      </c>
      <c r="FN338" s="4">
        <f>Tabela13[[#This Row],[V1]]-Tabela13[[#This Row],[V2]]/2</f>
        <v>-1.1254699248120301</v>
      </c>
      <c r="FO338" s="4">
        <f>Tabela13[[#This Row],[V1]]-Tabela13[[#This Row],[V3]]/2</f>
        <v>-0.96875</v>
      </c>
      <c r="FP338" s="4">
        <f>Tabela13[[#This Row],[V1]]-Tabela13[[#This Row],[V4]]/2</f>
        <v>-0.12546992481203006</v>
      </c>
      <c r="FQ338" s="4">
        <f>Tabela13[[#This Row],[V2]]-Tabela13[[#This Row],[V1]]/2</f>
        <v>2.3446898496240602</v>
      </c>
      <c r="FR338" s="4">
        <f>Tabela13[[#This Row],[V2]]-Tabela13[[#This Row],[V3]]/2</f>
        <v>1.3446898496240602</v>
      </c>
      <c r="FS338" s="4">
        <f>Tabela13[[#This Row],[V2]]-Tabela13[[#This Row],[V4]]/2</f>
        <v>2.1879699248120303</v>
      </c>
      <c r="FT338" s="4">
        <f t="shared" si="414"/>
        <v>-0.84436135281229052</v>
      </c>
      <c r="FU338" s="4">
        <f t="shared" si="415"/>
        <v>-0.7695264804056583</v>
      </c>
      <c r="FV338" s="4">
        <f t="shared" si="416"/>
        <v>-0.1248176629539772</v>
      </c>
      <c r="FW338" s="4">
        <f t="shared" si="417"/>
        <v>1.1676595404629984</v>
      </c>
      <c r="FX338" s="4">
        <f t="shared" si="418"/>
        <v>0.93136137618649928</v>
      </c>
      <c r="FY338" s="4">
        <f t="shared" si="419"/>
        <v>1.1420995143247432</v>
      </c>
      <c r="FZ338" s="4">
        <f t="shared" si="420"/>
        <v>-151.98504350621229</v>
      </c>
      <c r="GA338" s="4">
        <f t="shared" si="421"/>
        <v>-138.51476647301848</v>
      </c>
      <c r="GB338" s="4">
        <f t="shared" si="422"/>
        <v>-22.467179331715894</v>
      </c>
      <c r="GC338" s="4">
        <f t="shared" si="423"/>
        <v>210.17871728333969</v>
      </c>
      <c r="GD338" s="4">
        <f t="shared" si="424"/>
        <v>167.64504771356988</v>
      </c>
      <c r="GE338" s="4">
        <f t="shared" si="425"/>
        <v>205.57791257845378</v>
      </c>
      <c r="GF338" s="4">
        <f>Tabela13[[#This Row],[V1]]-Tabela13[[#This Row],[V2]]/Tabela13[[#This Row],[V2]]</f>
        <v>-0.9375</v>
      </c>
      <c r="GG338" s="4">
        <f>Tabela13[[#This Row],[V1]]-Tabela13[[#This Row],[V3]]/Tabela13[[#This Row],[V3]]</f>
        <v>-0.9375</v>
      </c>
      <c r="GH338" s="4">
        <f>Tabela13[[#This Row],[V1]]-Tabela13[[#This Row],[V4]]/Tabela13[[#This Row],[V4]]</f>
        <v>-0.9375</v>
      </c>
      <c r="GI338" s="4">
        <f>Tabela13[[#This Row],[V2]]-Tabela13[[#This Row],[V1]]/Tabela13[[#This Row],[V1]]</f>
        <v>1.3759398496240602</v>
      </c>
      <c r="GJ338" s="4">
        <f>Tabela13[[#This Row],[V2]]-Tabela13[[#This Row],[V3]]/Tabela13[[#This Row],[V3]]</f>
        <v>1.3759398496240602</v>
      </c>
      <c r="GK338" s="4">
        <f>Tabela13[[#This Row],[V2]]-Tabela13[[#This Row],[V4]]/Tabela13[[#This Row],[V4]]</f>
        <v>1.3759398496240602</v>
      </c>
      <c r="GL338" s="4">
        <f t="shared" si="426"/>
        <v>1.1687948977946405</v>
      </c>
      <c r="GM338" s="4">
        <f t="shared" si="427"/>
        <v>1.2192199248120301</v>
      </c>
      <c r="GN338" s="4">
        <f t="shared" si="428"/>
        <v>0.95864156581499127</v>
      </c>
      <c r="GO338" s="3">
        <f t="shared" si="429"/>
        <v>0</v>
      </c>
      <c r="GP338" s="3">
        <v>100</v>
      </c>
      <c r="GQ338" s="3">
        <f t="shared" si="430"/>
        <v>-1</v>
      </c>
      <c r="GR338" s="3">
        <f t="shared" si="431"/>
        <v>-100</v>
      </c>
      <c r="GS338" s="34">
        <f>COUNTIF($D$2:D337,Tabela13[[#This Row],[HomeTeam]])</f>
        <v>15</v>
      </c>
      <c r="GT338" s="34">
        <f>COUNTIF($E$2:E337,Tabela13[[#This Row],[AwayTeam]])</f>
        <v>15</v>
      </c>
      <c r="GU338" s="3">
        <f>IFERROR(AVERAGEIFS($AD$2:AD337,$D$2:D337,Tabela13[[#This Row],[HomeTeam]],$GS$2:GS337,"&gt;="&amp;Tabela13[[#This Row],[Contagem_H]]-5),"")</f>
        <v>0.65271929824561403</v>
      </c>
      <c r="GV338" s="3">
        <f>IFERROR(AVERAGEIFS($G$2:G337,$E$2:E337,Tabela13[[#This Row],[AwayTeam]],$GT$2:GT337,"&gt;="&amp;Tabela13[[#This Row],[Contagem_A]]-5),"")</f>
        <v>2.4</v>
      </c>
      <c r="GW338" s="3">
        <f>IFERROR(AVERAGEIFS($GQ$2:GQ337,$D$2:D337,Tabela13[[#This Row],[HomeTeam]],$GS$2:GS337,"&gt;="&amp;Tabela13[[#This Row],[Contagem_H]]-5),"")</f>
        <v>-0.33599999999999997</v>
      </c>
    </row>
    <row r="339" spans="1:205" x14ac:dyDescent="0.25">
      <c r="A339" t="s">
        <v>127</v>
      </c>
      <c r="B339" t="s">
        <v>259</v>
      </c>
      <c r="C339" t="s">
        <v>132</v>
      </c>
      <c r="D339" t="s">
        <v>14</v>
      </c>
      <c r="E339" t="s">
        <v>25</v>
      </c>
      <c r="F339" s="3">
        <v>2</v>
      </c>
      <c r="G339" s="3">
        <v>2</v>
      </c>
      <c r="H339" s="3" t="str">
        <f t="shared" si="432"/>
        <v>D</v>
      </c>
      <c r="I339" s="3">
        <v>5</v>
      </c>
      <c r="J339" s="3">
        <v>4.75</v>
      </c>
      <c r="K339" s="3">
        <v>1.55</v>
      </c>
      <c r="L339" s="3">
        <v>1.36</v>
      </c>
      <c r="M339" s="3">
        <v>3.2</v>
      </c>
      <c r="N339" s="3">
        <f t="shared" si="361"/>
        <v>4</v>
      </c>
      <c r="O339" s="3">
        <f t="shared" si="362"/>
        <v>1</v>
      </c>
      <c r="P339" s="3">
        <f t="shared" si="363"/>
        <v>1</v>
      </c>
      <c r="Q339" s="3">
        <f t="shared" si="364"/>
        <v>5.5687606112054366E-2</v>
      </c>
      <c r="R339" s="3">
        <f t="shared" si="365"/>
        <v>4.7794117647058765E-2</v>
      </c>
      <c r="S339" s="3">
        <f t="shared" si="366"/>
        <v>5.2784380305602721</v>
      </c>
      <c r="T339" s="3">
        <f t="shared" si="367"/>
        <v>5.0145161290322582</v>
      </c>
      <c r="U339" s="3">
        <f t="shared" si="368"/>
        <v>1.6363157894736844</v>
      </c>
      <c r="V339" s="3">
        <f t="shared" si="369"/>
        <v>1.435735144312394</v>
      </c>
      <c r="W339" s="3">
        <f t="shared" si="370"/>
        <v>3.3782003395585742</v>
      </c>
      <c r="X339" s="4">
        <f t="shared" si="371"/>
        <v>0.2</v>
      </c>
      <c r="Y339" s="4">
        <f t="shared" si="372"/>
        <v>0.21052631578947367</v>
      </c>
      <c r="Z339" s="4">
        <f t="shared" si="373"/>
        <v>0.64516129032258063</v>
      </c>
      <c r="AA339" s="4">
        <f t="shared" si="374"/>
        <v>0.73529411764705876</v>
      </c>
      <c r="AB339" s="4">
        <f t="shared" si="375"/>
        <v>0.3125</v>
      </c>
      <c r="AC339" s="4">
        <f t="shared" si="376"/>
        <v>1.1000000000000001</v>
      </c>
      <c r="AD339" s="4">
        <f t="shared" si="377"/>
        <v>1.3225806451612903</v>
      </c>
      <c r="AE339" s="4">
        <f t="shared" si="378"/>
        <v>1.1000000000000001</v>
      </c>
      <c r="AF339" s="4">
        <f t="shared" si="379"/>
        <v>1.3225806451612903</v>
      </c>
      <c r="AG339" s="4">
        <f>IFERROR(AVERAGE(Tabela13[[#This Row],[V1]],Tabela13[[#This Row],[V2]]),"")</f>
        <v>1.2112903225806453</v>
      </c>
      <c r="AH339" s="4">
        <f>IFERROR(AVERAGE(Tabela13[[#This Row],[V1]],Tabela13[[#This Row],[V3]]),"")</f>
        <v>1.1000000000000001</v>
      </c>
      <c r="AI339" s="4">
        <f>IFERROR(AVERAGE(Tabela13[[#This Row],[V1]],Tabela13[[#This Row],[V4]]),"")</f>
        <v>1.2112903225806453</v>
      </c>
      <c r="AJ339" s="4">
        <f>IFERROR(AVERAGE(Tabela13[[#This Row],[V2]],Tabela13[[#This Row],[V1]]),"")</f>
        <v>1.2112903225806453</v>
      </c>
      <c r="AK339" s="4">
        <f>IFERROR(AVERAGE(Tabela13[[#This Row],[V2]],Tabela13[[#This Row],[V3]]),"")</f>
        <v>1.2112903225806453</v>
      </c>
      <c r="AL339" s="4">
        <f>IFERROR(AVERAGE(Tabela13[[#This Row],[V2]],Tabela13[[#This Row],[V4]]),"")</f>
        <v>1.3225806451612903</v>
      </c>
      <c r="AM339" s="4">
        <f>IFERROR(AVERAGE(Tabela13[[#This Row],[V3]],Tabela13[[#This Row],[V1]]),"")</f>
        <v>1.1000000000000001</v>
      </c>
      <c r="AN339" s="4">
        <f>IFERROR(AVERAGE(Tabela13[[#This Row],[V3]],Tabela13[[#This Row],[V2]]),"")</f>
        <v>1.2112903225806453</v>
      </c>
      <c r="AO339" s="4">
        <f>IFERROR(AVERAGE(Tabela13[[#This Row],[V3]],Tabela13[[#This Row],[V4]]),"")</f>
        <v>1.2112903225806453</v>
      </c>
      <c r="AP339" s="4">
        <f>IFERROR(AVERAGE(Tabela13[[#This Row],[V4]],Tabela13[[#This Row],[V1]]),"")</f>
        <v>1.2112903225806453</v>
      </c>
      <c r="AQ339" s="4">
        <f>IFERROR(AVERAGE(Tabela13[[#This Row],[V4]],Tabela13[[#This Row],[V2]]),"")</f>
        <v>1.3225806451612903</v>
      </c>
      <c r="AR339" s="4">
        <f>IFERROR(AVERAGE(Tabela13[[#This Row],[V4]],Tabela13[[#This Row],[V3]]),"")</f>
        <v>1.2112903225806453</v>
      </c>
      <c r="AS339" s="4">
        <f>_xlfn.STDEV.S(Tabela13[[#This Row],[V1]:[V2]])</f>
        <v>0.157388283554425</v>
      </c>
      <c r="AT339" s="4">
        <f>_xlfn.STDEV.S(Tabela13[[#This Row],[V1]],Tabela13[[#This Row],[V3]])</f>
        <v>0</v>
      </c>
      <c r="AU339" s="4">
        <f>_xlfn.STDEV.S(Tabela13[[#This Row],[V1]],Tabela13[[#This Row],[V4]])</f>
        <v>0.157388283554425</v>
      </c>
      <c r="AV339" s="4">
        <f>_xlfn.STDEV.S(Tabela13[[#This Row],[V2]],Tabela13[[#This Row],[V1]])</f>
        <v>0.157388283554425</v>
      </c>
      <c r="AW339" s="4">
        <f>_xlfn.STDEV.S(Tabela13[[#This Row],[V2]],Tabela13[[#This Row],[V3]])</f>
        <v>0.157388283554425</v>
      </c>
      <c r="AX339" s="4">
        <f>_xlfn.STDEV.S(Tabela13[[#This Row],[V42]],Tabela13[[#This Row],[V44]])</f>
        <v>0.157388283554425</v>
      </c>
      <c r="AY339" s="4">
        <f>_xlfn.STDEV.S(Tabela13[[#This Row],[V3]],Tabela13[[#This Row],[V1]])</f>
        <v>0</v>
      </c>
      <c r="AZ339" s="4">
        <f>_xlfn.STDEV.S(Tabela13[[#This Row],[V3]],Tabela13[[#This Row],[V2]])</f>
        <v>0.157388283554425</v>
      </c>
      <c r="BA339" s="4">
        <f>_xlfn.STDEV.S(Tabela13[[#This Row],[V3]],Tabela13[[#This Row],[V4]])</f>
        <v>0.157388283554425</v>
      </c>
      <c r="BB339" s="4">
        <f>_xlfn.STDEV.S(Tabela13[[#This Row],[V4]],Tabela13[[#This Row],[V1]])</f>
        <v>0.157388283554425</v>
      </c>
      <c r="BC339" s="4">
        <f>_xlfn.STDEV.S(Tabela13[[#This Row],[V4]],Tabela13[[#This Row],[V2]])</f>
        <v>0</v>
      </c>
      <c r="BD339" s="4">
        <f>_xlfn.STDEV.S(Tabela13[[#This Row],[V4]],Tabela13[[#This Row],[V3]])</f>
        <v>0.157388283554425</v>
      </c>
      <c r="BE339" s="4">
        <f>Tabela13[[#This Row],[V17]]/Tabela13[[#This Row],[V5]]</f>
        <v>0.12993440186916577</v>
      </c>
      <c r="BF339" s="4">
        <f>Tabela13[[#This Row],[V18]]/Tabela13[[#This Row],[V6]]</f>
        <v>0</v>
      </c>
      <c r="BG339" s="4">
        <f>Tabela13[[#This Row],[V19]]/Tabela13[[#This Row],[V7]]</f>
        <v>0.12993440186916577</v>
      </c>
      <c r="BH339" s="4">
        <f>Tabela13[[#This Row],[V20]]/Tabela13[[#This Row],[V8]]</f>
        <v>0.12993440186916577</v>
      </c>
      <c r="BI339" s="4">
        <f>Tabela13[[#This Row],[V21]]/Tabela13[[#This Row],[V9]]</f>
        <v>0.12993440186916577</v>
      </c>
      <c r="BJ339" s="4">
        <f>Tabela13[[#This Row],[V22]]/Tabela13[[#This Row],[V10]]</f>
        <v>0.11900089732163842</v>
      </c>
      <c r="BK339" s="4">
        <f>Tabela13[[#This Row],[V23]]/Tabela13[[#This Row],[V11]]</f>
        <v>0</v>
      </c>
      <c r="BL339" s="4">
        <f>Tabela13[[#This Row],[V24]]/Tabela13[[#This Row],[V12]]</f>
        <v>0.12993440186916577</v>
      </c>
      <c r="BM339" s="4">
        <f>Tabela13[[#This Row],[V25]]/Tabela13[[#This Row],[V13]]</f>
        <v>0.12993440186916577</v>
      </c>
      <c r="BN339" s="4">
        <f>Tabela13[[#This Row],[V26]]/Tabela13[[#This Row],[V14]]</f>
        <v>0.12993440186916577</v>
      </c>
      <c r="BO339" s="4">
        <f>Tabela13[[#This Row],[V27]]/Tabela13[[#This Row],[V15]]</f>
        <v>0</v>
      </c>
      <c r="BP339" s="4">
        <f>Tabela13[[#This Row],[V28]]/Tabela13[[#This Row],[V16]]</f>
        <v>0.12993440186916577</v>
      </c>
      <c r="BQ339" s="4">
        <f>Tabela13[[#This Row],[V1]]-Tabela13[[#This Row],[V2]]</f>
        <v>-0.22258064516129017</v>
      </c>
      <c r="BR339" s="4">
        <f>Tabela13[[#This Row],[V1]]-Tabela13[[#This Row],[V3]]</f>
        <v>0</v>
      </c>
      <c r="BS339" s="4">
        <f>Tabela13[[#This Row],[V1]]-Tabela13[[#This Row],[V4]]</f>
        <v>-0.22258064516129017</v>
      </c>
      <c r="BT339" s="4">
        <f>Tabela13[[#This Row],[V2]]-Tabela13[[#This Row],[V1]]</f>
        <v>0.22258064516129017</v>
      </c>
      <c r="BU339" s="4">
        <f>Tabela13[[#This Row],[V2]]-Tabela13[[#This Row],[V3]]</f>
        <v>0.22258064516129017</v>
      </c>
      <c r="BV339" s="4">
        <f>Tabela13[[#This Row],[V2]]-Tabela13[[#This Row],[V4]]</f>
        <v>0</v>
      </c>
      <c r="BW339" s="4">
        <f>AVERAGE(Tabela13[[#This Row],[V41]],Tabela13[[#This Row],[V42]])</f>
        <v>-0.11129032258064508</v>
      </c>
      <c r="BX339" s="4">
        <f>AVERAGE(Tabela13[[#This Row],[V41]],Tabela13[[#This Row],[V43]])</f>
        <v>-0.22258064516129017</v>
      </c>
      <c r="BY339" s="4">
        <f>AVERAGE(Tabela13[[#This Row],[V41]],Tabela13[[#This Row],[V44]])</f>
        <v>0</v>
      </c>
      <c r="BZ339" s="4">
        <f>AVERAGE(Tabela13[[#This Row],[V41]],Tabela13[[#This Row],[V45]])</f>
        <v>0</v>
      </c>
      <c r="CA339" s="4">
        <f>AVERAGE(Tabela13[[#This Row],[V41]],Tabela13[[#This Row],[V46]])</f>
        <v>-0.11129032258064508</v>
      </c>
      <c r="CB339" s="4">
        <f>AVERAGE(Tabela13[[#This Row],[V42]],Tabela13[[#This Row],[V41]])</f>
        <v>-0.11129032258064508</v>
      </c>
      <c r="CC339" s="4">
        <f>AVERAGE(Tabela13[[#This Row],[V42]],Tabela13[[#This Row],[V43]])</f>
        <v>-0.11129032258064508</v>
      </c>
      <c r="CD339" s="4">
        <f>AVERAGE(Tabela13[[#This Row],[V42]],Tabela13[[#This Row],[V44]])</f>
        <v>0.11129032258064508</v>
      </c>
      <c r="CE339" s="4">
        <f>AVERAGE(Tabela13[[#This Row],[V42]],Tabela13[[#This Row],[V45]])</f>
        <v>0.11129032258064508</v>
      </c>
      <c r="CF339" s="4">
        <f>AVERAGE(Tabela13[[#This Row],[V42]],Tabela13[[#This Row],[V46]])</f>
        <v>0</v>
      </c>
      <c r="CG339" s="4">
        <f>AVERAGE(Tabela13[[#This Row],[V43]],Tabela13[[#This Row],[V41]])</f>
        <v>-0.22258064516129017</v>
      </c>
      <c r="CH339" s="4">
        <f>AVERAGE(Tabela13[[#This Row],[V43]],Tabela13[[#This Row],[V42]])</f>
        <v>-0.11129032258064508</v>
      </c>
      <c r="CI339" s="4">
        <f>AVERAGE(Tabela13[[#This Row],[V43]],Tabela13[[#This Row],[V44]])</f>
        <v>0</v>
      </c>
      <c r="CJ339" s="4">
        <f>AVERAGE(Tabela13[[#This Row],[V43]],Tabela13[[#This Row],[V45]])</f>
        <v>0</v>
      </c>
      <c r="CK339" s="4">
        <f>AVERAGE(Tabela13[[#This Row],[V43]],Tabela13[[#This Row],[V46]])</f>
        <v>-0.11129032258064508</v>
      </c>
      <c r="CL339" s="4">
        <f>AVERAGE(Tabela13[[#This Row],[V44]],Tabela13[[#This Row],[V41]])</f>
        <v>0</v>
      </c>
      <c r="CM339" s="4">
        <f>AVERAGE(Tabela13[[#This Row],[V44]],Tabela13[[#This Row],[V42]])</f>
        <v>0.11129032258064508</v>
      </c>
      <c r="CN339" s="4">
        <f>AVERAGE(Tabela13[[#This Row],[V44]],Tabela13[[#This Row],[V43]])</f>
        <v>0</v>
      </c>
      <c r="CO339" s="4">
        <f>AVERAGE(Tabela13[[#This Row],[V44]],Tabela13[[#This Row],[V45]])</f>
        <v>0.22258064516129017</v>
      </c>
      <c r="CP339" s="4">
        <f>AVERAGE(Tabela13[[#This Row],[V44]],Tabela13[[#This Row],[V46]])</f>
        <v>0.11129032258064508</v>
      </c>
      <c r="CQ339" s="4">
        <f>AVERAGE(Tabela13[[#This Row],[V45]],Tabela13[[#This Row],[V41]])</f>
        <v>0</v>
      </c>
      <c r="CR339" s="4">
        <f>AVERAGE(Tabela13[[#This Row],[V45]],Tabela13[[#This Row],[V42]])</f>
        <v>0.11129032258064508</v>
      </c>
      <c r="CS339" s="4">
        <f>AVERAGE(Tabela13[[#This Row],[V45]],Tabela13[[#This Row],[V43]])</f>
        <v>0</v>
      </c>
      <c r="CT339" s="4">
        <f>AVERAGE(Tabela13[[#This Row],[V45]],Tabela13[[#This Row],[V44]])</f>
        <v>0.22258064516129017</v>
      </c>
      <c r="CU339" s="4">
        <f>AVERAGE(Tabela13[[#This Row],[V45]],Tabela13[[#This Row],[V46]])</f>
        <v>0.11129032258064508</v>
      </c>
      <c r="CV339" s="4">
        <f>AVERAGE(Tabela13[[#This Row],[V46]],Tabela13[[#This Row],[V41]])</f>
        <v>-0.11129032258064508</v>
      </c>
      <c r="CW339" s="4">
        <f>AVERAGE(Tabela13[[#This Row],[V46]],Tabela13[[#This Row],[V42]])</f>
        <v>0</v>
      </c>
      <c r="CX339" s="4">
        <f>AVERAGE(Tabela13[[#This Row],[V46]],Tabela13[[#This Row],[V43]])</f>
        <v>-0.11129032258064508</v>
      </c>
      <c r="CY339" s="4">
        <f>AVERAGE(Tabela13[[#This Row],[V46]],Tabela13[[#This Row],[V44]])</f>
        <v>0.11129032258064508</v>
      </c>
      <c r="CZ339" s="4">
        <f>AVERAGE(Tabela13[[#This Row],[V46]],Tabela13[[#This Row],[V45]])</f>
        <v>0.11129032258064508</v>
      </c>
      <c r="DA339" s="3">
        <f>_xlfn.STDEV.S(Tabela13[[#This Row],[V41]],Tabela13[[#This Row],[V42]])</f>
        <v>0.157388283554425</v>
      </c>
      <c r="DB339" s="3">
        <f>_xlfn.STDEV.S(Tabela13[[#This Row],[V41]],Tabela13[[#This Row],[V43]])</f>
        <v>0</v>
      </c>
      <c r="DC339" s="3">
        <f>_xlfn.STDEV.S(Tabela13[[#This Row],[V41]],Tabela13[[#This Row],[V44]])</f>
        <v>0.31477656710884999</v>
      </c>
      <c r="DD339" s="3">
        <f>_xlfn.STDEV.S(Tabela13[[#This Row],[V41]],Tabela13[[#This Row],[V45]])</f>
        <v>0.31477656710884999</v>
      </c>
      <c r="DE339" s="3">
        <f>_xlfn.STDEV.S(Tabela13[[#This Row],[V41]],Tabela13[[#This Row],[V46]])</f>
        <v>0.157388283554425</v>
      </c>
      <c r="DF339" s="3">
        <f>_xlfn.STDEV.S(Tabela13[[#This Row],[V42]],Tabela13[[#This Row],[V41]])</f>
        <v>0.157388283554425</v>
      </c>
      <c r="DG339" s="3">
        <f>_xlfn.STDEV.S(Tabela13[[#This Row],[V42]],Tabela13[[#This Row],[V43]])</f>
        <v>0.157388283554425</v>
      </c>
      <c r="DH339" s="3">
        <f>_xlfn.STDEV.S(Tabela13[[#This Row],[V42]],Tabela13[[#This Row],[V44]])</f>
        <v>0.157388283554425</v>
      </c>
      <c r="DI339" s="3">
        <f>_xlfn.STDEV.S(Tabela13[[#This Row],[V42]],Tabela13[[#This Row],[V45]])</f>
        <v>0.157388283554425</v>
      </c>
      <c r="DJ339" s="3">
        <f>_xlfn.STDEV.S(Tabela13[[#This Row],[V42]],Tabela13[[#This Row],[V46]])</f>
        <v>0</v>
      </c>
      <c r="DK339" s="3">
        <f>_xlfn.STDEV.S(Tabela13[[#This Row],[V43]],Tabela13[[#This Row],[V41]])</f>
        <v>0</v>
      </c>
      <c r="DL339" s="3">
        <f>_xlfn.STDEV.S(Tabela13[[#This Row],[V43]],Tabela13[[#This Row],[V42]])</f>
        <v>0.157388283554425</v>
      </c>
      <c r="DM339" s="3">
        <f>_xlfn.STDEV.S(Tabela13[[#This Row],[V43]],Tabela13[[#This Row],[V44]])</f>
        <v>0.31477656710884999</v>
      </c>
      <c r="DN339" s="3">
        <f>_xlfn.STDEV.S(Tabela13[[#This Row],[V43]],Tabela13[[#This Row],[V45]])</f>
        <v>0.31477656710884999</v>
      </c>
      <c r="DO339" s="3">
        <f>_xlfn.STDEV.S(Tabela13[[#This Row],[V43]],Tabela13[[#This Row],[V46]])</f>
        <v>0.157388283554425</v>
      </c>
      <c r="DP339" s="3">
        <f>_xlfn.STDEV.S(Tabela13[[#This Row],[V44]],Tabela13[[#This Row],[V41]])</f>
        <v>0.31477656710884999</v>
      </c>
      <c r="DQ339" s="3">
        <f>_xlfn.STDEV.S(Tabela13[[#This Row],[V44]],Tabela13[[#This Row],[V42]])</f>
        <v>0.157388283554425</v>
      </c>
      <c r="DR339" s="3">
        <f>_xlfn.STDEV.S(Tabela13[[#This Row],[V44]],Tabela13[[#This Row],[V43]])</f>
        <v>0.31477656710884999</v>
      </c>
      <c r="DS339" s="3">
        <f>_xlfn.STDEV.S(Tabela13[[#This Row],[V44]],Tabela13[[#This Row],[V45]])</f>
        <v>0</v>
      </c>
      <c r="DT339" s="3">
        <f>_xlfn.STDEV.S(Tabela13[[#This Row],[V44]],Tabela13[[#This Row],[V46]])</f>
        <v>0.157388283554425</v>
      </c>
      <c r="DU339" s="3">
        <f>_xlfn.STDEV.S(Tabela13[[#This Row],[V45]],Tabela13[[#This Row],[V41]])</f>
        <v>0.31477656710884999</v>
      </c>
      <c r="DV339" s="3">
        <f>_xlfn.STDEV.S(Tabela13[[#This Row],[V45]],Tabela13[[#This Row],[V42]])</f>
        <v>0.157388283554425</v>
      </c>
      <c r="DW339" s="3">
        <f>_xlfn.STDEV.S(Tabela13[[#This Row],[V45]],Tabela13[[#This Row],[V43]])</f>
        <v>0.31477656710884999</v>
      </c>
      <c r="DX339" s="3">
        <f>_xlfn.STDEV.S(Tabela13[[#This Row],[V45]],Tabela13[[#This Row],[V44]])</f>
        <v>0</v>
      </c>
      <c r="DY339" s="3">
        <f>_xlfn.STDEV.S(Tabela13[[#This Row],[V45]],Tabela13[[#This Row],[V46]])</f>
        <v>0.157388283554425</v>
      </c>
      <c r="DZ339" s="3">
        <f>_xlfn.STDEV.S(Tabela13[[#This Row],[V46]],Tabela13[[#This Row],[V41]])</f>
        <v>0.157388283554425</v>
      </c>
      <c r="EA339" s="3">
        <f>_xlfn.STDEV.S(Tabela13[[#This Row],[V46]],Tabela13[[#This Row],[V42]])</f>
        <v>0</v>
      </c>
      <c r="EB339" s="3">
        <f>_xlfn.STDEV.S(Tabela13[[#This Row],[V46]],Tabela13[[#This Row],[V43]])</f>
        <v>0.157388283554425</v>
      </c>
      <c r="EC339" s="3">
        <f>_xlfn.STDEV.S(Tabela13[[#This Row],[V46]],Tabela13[[#This Row],[V44]])</f>
        <v>0.157388283554425</v>
      </c>
      <c r="ED339" s="3">
        <f>_xlfn.STDEV.S(Tabela13[[#This Row],[V46]],Tabela13[[#This Row],[V45]])</f>
        <v>0.157388283554425</v>
      </c>
      <c r="EE339" s="3">
        <f t="shared" si="380"/>
        <v>-1.4142135623730951</v>
      </c>
      <c r="EF339" s="3">
        <f t="shared" si="381"/>
        <v>0</v>
      </c>
      <c r="EG339" s="3" t="str">
        <f t="shared" si="382"/>
        <v/>
      </c>
      <c r="EH339" s="3" t="str">
        <f t="shared" si="383"/>
        <v/>
      </c>
      <c r="EI339" s="3">
        <f t="shared" si="384"/>
        <v>-1.4142135623730951</v>
      </c>
      <c r="EJ339" s="3">
        <f t="shared" si="385"/>
        <v>-1.4142135623730951</v>
      </c>
      <c r="EK339" s="3">
        <f t="shared" si="386"/>
        <v>-1.4142135623730951</v>
      </c>
      <c r="EL339" s="3">
        <f t="shared" si="387"/>
        <v>1.4142135623730951</v>
      </c>
      <c r="EM339" s="3">
        <f t="shared" si="388"/>
        <v>1.4142135623730951</v>
      </c>
      <c r="EN339" s="3" t="str">
        <f t="shared" si="389"/>
        <v/>
      </c>
      <c r="EO339" s="3">
        <f t="shared" si="390"/>
        <v>0</v>
      </c>
      <c r="EP339" s="3">
        <f t="shared" si="391"/>
        <v>-1.4142135623730951</v>
      </c>
      <c r="EQ339" s="3" t="str">
        <f t="shared" si="392"/>
        <v/>
      </c>
      <c r="ER339" s="3" t="str">
        <f t="shared" si="393"/>
        <v/>
      </c>
      <c r="ES339" s="3" t="str">
        <f t="shared" si="394"/>
        <v/>
      </c>
      <c r="ET339" s="3" t="str">
        <f t="shared" si="395"/>
        <v/>
      </c>
      <c r="EU339" s="3" t="str">
        <f t="shared" si="396"/>
        <v/>
      </c>
      <c r="EV339" s="3" t="str">
        <f t="shared" si="397"/>
        <v/>
      </c>
      <c r="EW339" s="3">
        <f t="shared" si="398"/>
        <v>0</v>
      </c>
      <c r="EX339" s="3">
        <f t="shared" si="399"/>
        <v>1.4142135623730951</v>
      </c>
      <c r="EY339" s="3" t="str">
        <f t="shared" si="400"/>
        <v/>
      </c>
      <c r="EZ339" s="3">
        <f t="shared" si="401"/>
        <v>1.4142135623730951</v>
      </c>
      <c r="FA339" s="3" t="str">
        <f t="shared" si="402"/>
        <v/>
      </c>
      <c r="FB339" s="3">
        <f t="shared" si="403"/>
        <v>0</v>
      </c>
      <c r="FC339" s="3">
        <f t="shared" si="404"/>
        <v>1.4142135623730951</v>
      </c>
      <c r="FD339" s="3">
        <f t="shared" si="405"/>
        <v>-1.4142135623730951</v>
      </c>
      <c r="FE339" s="3" t="str">
        <f t="shared" si="406"/>
        <v/>
      </c>
      <c r="FF339" s="3">
        <f t="shared" si="407"/>
        <v>-1.4142135623730951</v>
      </c>
      <c r="FG339" s="3">
        <f t="shared" si="408"/>
        <v>1.4142135623730951</v>
      </c>
      <c r="FH339" s="3">
        <f t="shared" si="409"/>
        <v>1.4142135623730951</v>
      </c>
      <c r="FI339" s="4">
        <f t="shared" si="410"/>
        <v>1.2903225806451613</v>
      </c>
      <c r="FJ339" s="4">
        <f t="shared" si="411"/>
        <v>0.4</v>
      </c>
      <c r="FK339" s="4">
        <f t="shared" si="412"/>
        <v>0.76777098745577355</v>
      </c>
      <c r="FL339" s="4">
        <f t="shared" si="413"/>
        <v>2.0328079768414278</v>
      </c>
      <c r="FM339" s="4">
        <f>Tabela13[[#This Row],[V139]]-Tabela13[[#This Row],[V140]]</f>
        <v>-1.2650369893856541</v>
      </c>
      <c r="FN339" s="4">
        <f>Tabela13[[#This Row],[V1]]-Tabela13[[#This Row],[V2]]/2</f>
        <v>0.43870967741935496</v>
      </c>
      <c r="FO339" s="4">
        <f>Tabela13[[#This Row],[V1]]-Tabela13[[#This Row],[V3]]/2</f>
        <v>0.55000000000000004</v>
      </c>
      <c r="FP339" s="4">
        <f>Tabela13[[#This Row],[V1]]-Tabela13[[#This Row],[V4]]/2</f>
        <v>0.43870967741935496</v>
      </c>
      <c r="FQ339" s="4">
        <f>Tabela13[[#This Row],[V2]]-Tabela13[[#This Row],[V1]]/2</f>
        <v>0.77258064516129021</v>
      </c>
      <c r="FR339" s="4">
        <f>Tabela13[[#This Row],[V2]]-Tabela13[[#This Row],[V3]]/2</f>
        <v>0.77258064516129021</v>
      </c>
      <c r="FS339" s="4">
        <f>Tabela13[[#This Row],[V2]]-Tabela13[[#This Row],[V4]]/2</f>
        <v>0.66129032258064513</v>
      </c>
      <c r="FT339" s="4">
        <f t="shared" si="414"/>
        <v>0.41342532622864897</v>
      </c>
      <c r="FU339" s="4">
        <f t="shared" si="415"/>
        <v>0.50284321092786088</v>
      </c>
      <c r="FV339" s="4">
        <f t="shared" si="416"/>
        <v>0.41342532622864897</v>
      </c>
      <c r="FW339" s="4">
        <f t="shared" si="417"/>
        <v>0.65779679046456874</v>
      </c>
      <c r="FX339" s="4">
        <f t="shared" si="418"/>
        <v>0.65779679046456874</v>
      </c>
      <c r="FY339" s="4">
        <f t="shared" si="419"/>
        <v>0.5842712775809088</v>
      </c>
      <c r="FZ339" s="4">
        <f t="shared" si="420"/>
        <v>74.416558721156818</v>
      </c>
      <c r="GA339" s="4">
        <f t="shared" si="421"/>
        <v>90.511777967014964</v>
      </c>
      <c r="GB339" s="4">
        <f t="shared" si="422"/>
        <v>74.416558721156818</v>
      </c>
      <c r="GC339" s="4">
        <f t="shared" si="423"/>
        <v>118.40342228362238</v>
      </c>
      <c r="GD339" s="4">
        <f t="shared" si="424"/>
        <v>118.40342228362238</v>
      </c>
      <c r="GE339" s="4">
        <f t="shared" si="425"/>
        <v>105.16882996456359</v>
      </c>
      <c r="GF339" s="4">
        <f>Tabela13[[#This Row],[V1]]-Tabela13[[#This Row],[V2]]/Tabela13[[#This Row],[V2]]</f>
        <v>0.10000000000000009</v>
      </c>
      <c r="GG339" s="4">
        <f>Tabela13[[#This Row],[V1]]-Tabela13[[#This Row],[V3]]/Tabela13[[#This Row],[V3]]</f>
        <v>0.10000000000000009</v>
      </c>
      <c r="GH339" s="4">
        <f>Tabela13[[#This Row],[V1]]-Tabela13[[#This Row],[V4]]/Tabela13[[#This Row],[V4]]</f>
        <v>0.10000000000000009</v>
      </c>
      <c r="GI339" s="4">
        <f>Tabela13[[#This Row],[V2]]-Tabela13[[#This Row],[V1]]/Tabela13[[#This Row],[V1]]</f>
        <v>0.32258064516129026</v>
      </c>
      <c r="GJ339" s="4">
        <f>Tabela13[[#This Row],[V2]]-Tabela13[[#This Row],[V3]]/Tabela13[[#This Row],[V3]]</f>
        <v>0.32258064516129026</v>
      </c>
      <c r="GK339" s="4">
        <f>Tabela13[[#This Row],[V2]]-Tabela13[[#This Row],[V4]]/Tabela13[[#This Row],[V4]]</f>
        <v>0.32258064516129026</v>
      </c>
      <c r="GL339" s="4">
        <f t="shared" si="426"/>
        <v>0.12850699540027144</v>
      </c>
      <c r="GM339" s="4">
        <f t="shared" si="427"/>
        <v>1.2112903225806453</v>
      </c>
      <c r="GN339" s="4">
        <f t="shared" si="428"/>
        <v>0.10609099487106297</v>
      </c>
      <c r="GO339" s="3">
        <f t="shared" si="429"/>
        <v>0</v>
      </c>
      <c r="GP339" s="3">
        <v>100</v>
      </c>
      <c r="GQ339" s="3">
        <f t="shared" si="430"/>
        <v>-1</v>
      </c>
      <c r="GR339" s="3">
        <f t="shared" si="431"/>
        <v>-100</v>
      </c>
      <c r="GS339" s="34">
        <f>COUNTIF($D$2:D338,Tabela13[[#This Row],[HomeTeam]])</f>
        <v>17</v>
      </c>
      <c r="GT339" s="34">
        <f>COUNTIF($E$2:E338,Tabela13[[#This Row],[AwayTeam]])</f>
        <v>17</v>
      </c>
      <c r="GU339" s="3">
        <f>IFERROR(AVERAGEIFS($AD$2:AD338,$D$2:D338,Tabela13[[#This Row],[HomeTeam]],$GS$2:GS338,"&gt;="&amp;Tabela13[[#This Row],[Contagem_H]]-5),"")</f>
        <v>0.97604395604395611</v>
      </c>
      <c r="GV339" s="3">
        <f>IFERROR(AVERAGEIFS($G$2:G338,$E$2:E338,Tabela13[[#This Row],[AwayTeam]],$GT$2:GT338,"&gt;="&amp;Tabela13[[#This Row],[Contagem_A]]-5),"")</f>
        <v>2</v>
      </c>
      <c r="GW339" s="3">
        <f>IFERROR(AVERAGEIFS($GQ$2:GQ338,$D$2:D338,Tabela13[[#This Row],[HomeTeam]],$GS$2:GS338,"&gt;="&amp;Tabela13[[#This Row],[Contagem_H]]-5),"")</f>
        <v>-0.54</v>
      </c>
    </row>
    <row r="340" spans="1:205" x14ac:dyDescent="0.25">
      <c r="A340" t="s">
        <v>127</v>
      </c>
      <c r="B340" t="s">
        <v>259</v>
      </c>
      <c r="C340" t="s">
        <v>134</v>
      </c>
      <c r="D340" t="s">
        <v>18</v>
      </c>
      <c r="E340" t="s">
        <v>19</v>
      </c>
      <c r="F340" s="3">
        <v>1</v>
      </c>
      <c r="G340" s="3">
        <v>1</v>
      </c>
      <c r="H340" s="3" t="str">
        <f t="shared" si="432"/>
        <v>D</v>
      </c>
      <c r="I340" s="3">
        <v>2.0499999999999998</v>
      </c>
      <c r="J340" s="3">
        <v>3.5</v>
      </c>
      <c r="K340" s="3">
        <v>3.5</v>
      </c>
      <c r="L340" s="3">
        <v>1.98</v>
      </c>
      <c r="M340" s="3">
        <v>1.92</v>
      </c>
      <c r="N340" s="3">
        <f t="shared" si="361"/>
        <v>2</v>
      </c>
      <c r="O340" s="3">
        <f t="shared" si="362"/>
        <v>1</v>
      </c>
      <c r="P340" s="3">
        <f t="shared" si="363"/>
        <v>1</v>
      </c>
      <c r="Q340" s="3">
        <f t="shared" si="364"/>
        <v>5.9233449477352096E-2</v>
      </c>
      <c r="R340" s="3">
        <f t="shared" si="365"/>
        <v>2.5883838383838453E-2</v>
      </c>
      <c r="S340" s="3">
        <f t="shared" si="366"/>
        <v>2.1714285714285717</v>
      </c>
      <c r="T340" s="3">
        <f t="shared" si="367"/>
        <v>3.7073170731707323</v>
      </c>
      <c r="U340" s="3">
        <f t="shared" si="368"/>
        <v>3.7073170731707323</v>
      </c>
      <c r="V340" s="3">
        <f t="shared" si="369"/>
        <v>2.097282229965157</v>
      </c>
      <c r="W340" s="3">
        <f t="shared" si="370"/>
        <v>2.0337282229965159</v>
      </c>
      <c r="X340" s="4">
        <f t="shared" si="371"/>
        <v>0.48780487804878053</v>
      </c>
      <c r="Y340" s="4">
        <f t="shared" si="372"/>
        <v>0.2857142857142857</v>
      </c>
      <c r="Z340" s="4">
        <f t="shared" si="373"/>
        <v>0.2857142857142857</v>
      </c>
      <c r="AA340" s="4">
        <f t="shared" si="374"/>
        <v>0.50505050505050508</v>
      </c>
      <c r="AB340" s="4">
        <f t="shared" si="375"/>
        <v>0.52083333333333337</v>
      </c>
      <c r="AC340" s="4">
        <f t="shared" si="376"/>
        <v>0.74390243902439024</v>
      </c>
      <c r="AD340" s="4">
        <f t="shared" si="377"/>
        <v>0.64285714285714279</v>
      </c>
      <c r="AE340" s="4">
        <f t="shared" si="378"/>
        <v>0.74390243902439024</v>
      </c>
      <c r="AF340" s="4">
        <f t="shared" si="379"/>
        <v>0.64285714285714279</v>
      </c>
      <c r="AG340" s="4">
        <f>IFERROR(AVERAGE(Tabela13[[#This Row],[V1]],Tabela13[[#This Row],[V2]]),"")</f>
        <v>0.69337979094076652</v>
      </c>
      <c r="AH340" s="4">
        <f>IFERROR(AVERAGE(Tabela13[[#This Row],[V1]],Tabela13[[#This Row],[V3]]),"")</f>
        <v>0.74390243902439024</v>
      </c>
      <c r="AI340" s="4">
        <f>IFERROR(AVERAGE(Tabela13[[#This Row],[V1]],Tabela13[[#This Row],[V4]]),"")</f>
        <v>0.69337979094076652</v>
      </c>
      <c r="AJ340" s="4">
        <f>IFERROR(AVERAGE(Tabela13[[#This Row],[V2]],Tabela13[[#This Row],[V1]]),"")</f>
        <v>0.69337979094076652</v>
      </c>
      <c r="AK340" s="4">
        <f>IFERROR(AVERAGE(Tabela13[[#This Row],[V2]],Tabela13[[#This Row],[V3]]),"")</f>
        <v>0.69337979094076652</v>
      </c>
      <c r="AL340" s="4">
        <f>IFERROR(AVERAGE(Tabela13[[#This Row],[V2]],Tabela13[[#This Row],[V4]]),"")</f>
        <v>0.64285714285714279</v>
      </c>
      <c r="AM340" s="4">
        <f>IFERROR(AVERAGE(Tabela13[[#This Row],[V3]],Tabela13[[#This Row],[V1]]),"")</f>
        <v>0.74390243902439024</v>
      </c>
      <c r="AN340" s="4">
        <f>IFERROR(AVERAGE(Tabela13[[#This Row],[V3]],Tabela13[[#This Row],[V2]]),"")</f>
        <v>0.69337979094076652</v>
      </c>
      <c r="AO340" s="4">
        <f>IFERROR(AVERAGE(Tabela13[[#This Row],[V3]],Tabela13[[#This Row],[V4]]),"")</f>
        <v>0.69337979094076652</v>
      </c>
      <c r="AP340" s="4">
        <f>IFERROR(AVERAGE(Tabela13[[#This Row],[V4]],Tabela13[[#This Row],[V1]]),"")</f>
        <v>0.69337979094076652</v>
      </c>
      <c r="AQ340" s="4">
        <f>IFERROR(AVERAGE(Tabela13[[#This Row],[V4]],Tabela13[[#This Row],[V2]]),"")</f>
        <v>0.64285714285714279</v>
      </c>
      <c r="AR340" s="4">
        <f>IFERROR(AVERAGE(Tabela13[[#This Row],[V4]],Tabela13[[#This Row],[V3]]),"")</f>
        <v>0.69337979094076652</v>
      </c>
      <c r="AS340" s="4">
        <f>_xlfn.STDEV.S(Tabela13[[#This Row],[V1]:[V2]])</f>
        <v>7.1449814126863728E-2</v>
      </c>
      <c r="AT340" s="4">
        <f>_xlfn.STDEV.S(Tabela13[[#This Row],[V1]],Tabela13[[#This Row],[V3]])</f>
        <v>0</v>
      </c>
      <c r="AU340" s="4">
        <f>_xlfn.STDEV.S(Tabela13[[#This Row],[V1]],Tabela13[[#This Row],[V4]])</f>
        <v>7.1449814126863728E-2</v>
      </c>
      <c r="AV340" s="4">
        <f>_xlfn.STDEV.S(Tabela13[[#This Row],[V2]],Tabela13[[#This Row],[V1]])</f>
        <v>7.1449814126863728E-2</v>
      </c>
      <c r="AW340" s="4">
        <f>_xlfn.STDEV.S(Tabela13[[#This Row],[V2]],Tabela13[[#This Row],[V3]])</f>
        <v>7.1449814126863728E-2</v>
      </c>
      <c r="AX340" s="4">
        <f>_xlfn.STDEV.S(Tabela13[[#This Row],[V42]],Tabela13[[#This Row],[V44]])</f>
        <v>7.1449814126863728E-2</v>
      </c>
      <c r="AY340" s="4">
        <f>_xlfn.STDEV.S(Tabela13[[#This Row],[V3]],Tabela13[[#This Row],[V1]])</f>
        <v>0</v>
      </c>
      <c r="AZ340" s="4">
        <f>_xlfn.STDEV.S(Tabela13[[#This Row],[V3]],Tabela13[[#This Row],[V2]])</f>
        <v>7.1449814126863728E-2</v>
      </c>
      <c r="BA340" s="4">
        <f>_xlfn.STDEV.S(Tabela13[[#This Row],[V3]],Tabela13[[#This Row],[V4]])</f>
        <v>7.1449814126863728E-2</v>
      </c>
      <c r="BB340" s="4">
        <f>_xlfn.STDEV.S(Tabela13[[#This Row],[V4]],Tabela13[[#This Row],[V1]])</f>
        <v>7.1449814126863728E-2</v>
      </c>
      <c r="BC340" s="4">
        <f>_xlfn.STDEV.S(Tabela13[[#This Row],[V4]],Tabela13[[#This Row],[V2]])</f>
        <v>0</v>
      </c>
      <c r="BD340" s="4">
        <f>_xlfn.STDEV.S(Tabela13[[#This Row],[V4]],Tabela13[[#This Row],[V3]])</f>
        <v>7.1449814126863728E-2</v>
      </c>
      <c r="BE340" s="4">
        <f>Tabela13[[#This Row],[V17]]/Tabela13[[#This Row],[V5]]</f>
        <v>0.10304571183120548</v>
      </c>
      <c r="BF340" s="4">
        <f>Tabela13[[#This Row],[V18]]/Tabela13[[#This Row],[V6]]</f>
        <v>0</v>
      </c>
      <c r="BG340" s="4">
        <f>Tabela13[[#This Row],[V19]]/Tabela13[[#This Row],[V7]]</f>
        <v>0.10304571183120548</v>
      </c>
      <c r="BH340" s="4">
        <f>Tabela13[[#This Row],[V20]]/Tabela13[[#This Row],[V8]]</f>
        <v>0.10304571183120548</v>
      </c>
      <c r="BI340" s="4">
        <f>Tabela13[[#This Row],[V21]]/Tabela13[[#This Row],[V9]]</f>
        <v>0.10304571183120548</v>
      </c>
      <c r="BJ340" s="4">
        <f>Tabela13[[#This Row],[V22]]/Tabela13[[#This Row],[V10]]</f>
        <v>0.1111441553084547</v>
      </c>
      <c r="BK340" s="4">
        <f>Tabela13[[#This Row],[V23]]/Tabela13[[#This Row],[V11]]</f>
        <v>0</v>
      </c>
      <c r="BL340" s="4">
        <f>Tabela13[[#This Row],[V24]]/Tabela13[[#This Row],[V12]]</f>
        <v>0.10304571183120548</v>
      </c>
      <c r="BM340" s="4">
        <f>Tabela13[[#This Row],[V25]]/Tabela13[[#This Row],[V13]]</f>
        <v>0.10304571183120548</v>
      </c>
      <c r="BN340" s="4">
        <f>Tabela13[[#This Row],[V26]]/Tabela13[[#This Row],[V14]]</f>
        <v>0.10304571183120548</v>
      </c>
      <c r="BO340" s="4">
        <f>Tabela13[[#This Row],[V27]]/Tabela13[[#This Row],[V15]]</f>
        <v>0</v>
      </c>
      <c r="BP340" s="4">
        <f>Tabela13[[#This Row],[V28]]/Tabela13[[#This Row],[V16]]</f>
        <v>0.10304571183120548</v>
      </c>
      <c r="BQ340" s="4">
        <f>Tabela13[[#This Row],[V1]]-Tabela13[[#This Row],[V2]]</f>
        <v>0.10104529616724744</v>
      </c>
      <c r="BR340" s="4">
        <f>Tabela13[[#This Row],[V1]]-Tabela13[[#This Row],[V3]]</f>
        <v>0</v>
      </c>
      <c r="BS340" s="4">
        <f>Tabela13[[#This Row],[V1]]-Tabela13[[#This Row],[V4]]</f>
        <v>0.10104529616724744</v>
      </c>
      <c r="BT340" s="4">
        <f>Tabela13[[#This Row],[V2]]-Tabela13[[#This Row],[V1]]</f>
        <v>-0.10104529616724744</v>
      </c>
      <c r="BU340" s="4">
        <f>Tabela13[[#This Row],[V2]]-Tabela13[[#This Row],[V3]]</f>
        <v>-0.10104529616724744</v>
      </c>
      <c r="BV340" s="4">
        <f>Tabela13[[#This Row],[V2]]-Tabela13[[#This Row],[V4]]</f>
        <v>0</v>
      </c>
      <c r="BW340" s="4">
        <f>AVERAGE(Tabela13[[#This Row],[V41]],Tabela13[[#This Row],[V42]])</f>
        <v>5.0522648083623722E-2</v>
      </c>
      <c r="BX340" s="4">
        <f>AVERAGE(Tabela13[[#This Row],[V41]],Tabela13[[#This Row],[V43]])</f>
        <v>0.10104529616724744</v>
      </c>
      <c r="BY340" s="4">
        <f>AVERAGE(Tabela13[[#This Row],[V41]],Tabela13[[#This Row],[V44]])</f>
        <v>0</v>
      </c>
      <c r="BZ340" s="4">
        <f>AVERAGE(Tabela13[[#This Row],[V41]],Tabela13[[#This Row],[V45]])</f>
        <v>0</v>
      </c>
      <c r="CA340" s="4">
        <f>AVERAGE(Tabela13[[#This Row],[V41]],Tabela13[[#This Row],[V46]])</f>
        <v>5.0522648083623722E-2</v>
      </c>
      <c r="CB340" s="4">
        <f>AVERAGE(Tabela13[[#This Row],[V42]],Tabela13[[#This Row],[V41]])</f>
        <v>5.0522648083623722E-2</v>
      </c>
      <c r="CC340" s="4">
        <f>AVERAGE(Tabela13[[#This Row],[V42]],Tabela13[[#This Row],[V43]])</f>
        <v>5.0522648083623722E-2</v>
      </c>
      <c r="CD340" s="4">
        <f>AVERAGE(Tabela13[[#This Row],[V42]],Tabela13[[#This Row],[V44]])</f>
        <v>-5.0522648083623722E-2</v>
      </c>
      <c r="CE340" s="4">
        <f>AVERAGE(Tabela13[[#This Row],[V42]],Tabela13[[#This Row],[V45]])</f>
        <v>-5.0522648083623722E-2</v>
      </c>
      <c r="CF340" s="4">
        <f>AVERAGE(Tabela13[[#This Row],[V42]],Tabela13[[#This Row],[V46]])</f>
        <v>0</v>
      </c>
      <c r="CG340" s="4">
        <f>AVERAGE(Tabela13[[#This Row],[V43]],Tabela13[[#This Row],[V41]])</f>
        <v>0.10104529616724744</v>
      </c>
      <c r="CH340" s="4">
        <f>AVERAGE(Tabela13[[#This Row],[V43]],Tabela13[[#This Row],[V42]])</f>
        <v>5.0522648083623722E-2</v>
      </c>
      <c r="CI340" s="4">
        <f>AVERAGE(Tabela13[[#This Row],[V43]],Tabela13[[#This Row],[V44]])</f>
        <v>0</v>
      </c>
      <c r="CJ340" s="4">
        <f>AVERAGE(Tabela13[[#This Row],[V43]],Tabela13[[#This Row],[V45]])</f>
        <v>0</v>
      </c>
      <c r="CK340" s="4">
        <f>AVERAGE(Tabela13[[#This Row],[V43]],Tabela13[[#This Row],[V46]])</f>
        <v>5.0522648083623722E-2</v>
      </c>
      <c r="CL340" s="4">
        <f>AVERAGE(Tabela13[[#This Row],[V44]],Tabela13[[#This Row],[V41]])</f>
        <v>0</v>
      </c>
      <c r="CM340" s="4">
        <f>AVERAGE(Tabela13[[#This Row],[V44]],Tabela13[[#This Row],[V42]])</f>
        <v>-5.0522648083623722E-2</v>
      </c>
      <c r="CN340" s="4">
        <f>AVERAGE(Tabela13[[#This Row],[V44]],Tabela13[[#This Row],[V43]])</f>
        <v>0</v>
      </c>
      <c r="CO340" s="4">
        <f>AVERAGE(Tabela13[[#This Row],[V44]],Tabela13[[#This Row],[V45]])</f>
        <v>-0.10104529616724744</v>
      </c>
      <c r="CP340" s="4">
        <f>AVERAGE(Tabela13[[#This Row],[V44]],Tabela13[[#This Row],[V46]])</f>
        <v>-5.0522648083623722E-2</v>
      </c>
      <c r="CQ340" s="4">
        <f>AVERAGE(Tabela13[[#This Row],[V45]],Tabela13[[#This Row],[V41]])</f>
        <v>0</v>
      </c>
      <c r="CR340" s="4">
        <f>AVERAGE(Tabela13[[#This Row],[V45]],Tabela13[[#This Row],[V42]])</f>
        <v>-5.0522648083623722E-2</v>
      </c>
      <c r="CS340" s="4">
        <f>AVERAGE(Tabela13[[#This Row],[V45]],Tabela13[[#This Row],[V43]])</f>
        <v>0</v>
      </c>
      <c r="CT340" s="4">
        <f>AVERAGE(Tabela13[[#This Row],[V45]],Tabela13[[#This Row],[V44]])</f>
        <v>-0.10104529616724744</v>
      </c>
      <c r="CU340" s="4">
        <f>AVERAGE(Tabela13[[#This Row],[V45]],Tabela13[[#This Row],[V46]])</f>
        <v>-5.0522648083623722E-2</v>
      </c>
      <c r="CV340" s="4">
        <f>AVERAGE(Tabela13[[#This Row],[V46]],Tabela13[[#This Row],[V41]])</f>
        <v>5.0522648083623722E-2</v>
      </c>
      <c r="CW340" s="4">
        <f>AVERAGE(Tabela13[[#This Row],[V46]],Tabela13[[#This Row],[V42]])</f>
        <v>0</v>
      </c>
      <c r="CX340" s="4">
        <f>AVERAGE(Tabela13[[#This Row],[V46]],Tabela13[[#This Row],[V43]])</f>
        <v>5.0522648083623722E-2</v>
      </c>
      <c r="CY340" s="4">
        <f>AVERAGE(Tabela13[[#This Row],[V46]],Tabela13[[#This Row],[V44]])</f>
        <v>-5.0522648083623722E-2</v>
      </c>
      <c r="CZ340" s="4">
        <f>AVERAGE(Tabela13[[#This Row],[V46]],Tabela13[[#This Row],[V45]])</f>
        <v>-5.0522648083623722E-2</v>
      </c>
      <c r="DA340" s="3">
        <f>_xlfn.STDEV.S(Tabela13[[#This Row],[V41]],Tabela13[[#This Row],[V42]])</f>
        <v>7.1449814126863728E-2</v>
      </c>
      <c r="DB340" s="3">
        <f>_xlfn.STDEV.S(Tabela13[[#This Row],[V41]],Tabela13[[#This Row],[V43]])</f>
        <v>0</v>
      </c>
      <c r="DC340" s="3">
        <f>_xlfn.STDEV.S(Tabela13[[#This Row],[V41]],Tabela13[[#This Row],[V44]])</f>
        <v>0.14289962825372746</v>
      </c>
      <c r="DD340" s="3">
        <f>_xlfn.STDEV.S(Tabela13[[#This Row],[V41]],Tabela13[[#This Row],[V45]])</f>
        <v>0.14289962825372746</v>
      </c>
      <c r="DE340" s="3">
        <f>_xlfn.STDEV.S(Tabela13[[#This Row],[V41]],Tabela13[[#This Row],[V46]])</f>
        <v>7.1449814126863728E-2</v>
      </c>
      <c r="DF340" s="3">
        <f>_xlfn.STDEV.S(Tabela13[[#This Row],[V42]],Tabela13[[#This Row],[V41]])</f>
        <v>7.1449814126863728E-2</v>
      </c>
      <c r="DG340" s="3">
        <f>_xlfn.STDEV.S(Tabela13[[#This Row],[V42]],Tabela13[[#This Row],[V43]])</f>
        <v>7.1449814126863728E-2</v>
      </c>
      <c r="DH340" s="3">
        <f>_xlfn.STDEV.S(Tabela13[[#This Row],[V42]],Tabela13[[#This Row],[V44]])</f>
        <v>7.1449814126863728E-2</v>
      </c>
      <c r="DI340" s="3">
        <f>_xlfn.STDEV.S(Tabela13[[#This Row],[V42]],Tabela13[[#This Row],[V45]])</f>
        <v>7.1449814126863728E-2</v>
      </c>
      <c r="DJ340" s="3">
        <f>_xlfn.STDEV.S(Tabela13[[#This Row],[V42]],Tabela13[[#This Row],[V46]])</f>
        <v>0</v>
      </c>
      <c r="DK340" s="3">
        <f>_xlfn.STDEV.S(Tabela13[[#This Row],[V43]],Tabela13[[#This Row],[V41]])</f>
        <v>0</v>
      </c>
      <c r="DL340" s="3">
        <f>_xlfn.STDEV.S(Tabela13[[#This Row],[V43]],Tabela13[[#This Row],[V42]])</f>
        <v>7.1449814126863728E-2</v>
      </c>
      <c r="DM340" s="3">
        <f>_xlfn.STDEV.S(Tabela13[[#This Row],[V43]],Tabela13[[#This Row],[V44]])</f>
        <v>0.14289962825372746</v>
      </c>
      <c r="DN340" s="3">
        <f>_xlfn.STDEV.S(Tabela13[[#This Row],[V43]],Tabela13[[#This Row],[V45]])</f>
        <v>0.14289962825372746</v>
      </c>
      <c r="DO340" s="3">
        <f>_xlfn.STDEV.S(Tabela13[[#This Row],[V43]],Tabela13[[#This Row],[V46]])</f>
        <v>7.1449814126863728E-2</v>
      </c>
      <c r="DP340" s="3">
        <f>_xlfn.STDEV.S(Tabela13[[#This Row],[V44]],Tabela13[[#This Row],[V41]])</f>
        <v>0.14289962825372746</v>
      </c>
      <c r="DQ340" s="3">
        <f>_xlfn.STDEV.S(Tabela13[[#This Row],[V44]],Tabela13[[#This Row],[V42]])</f>
        <v>7.1449814126863728E-2</v>
      </c>
      <c r="DR340" s="3">
        <f>_xlfn.STDEV.S(Tabela13[[#This Row],[V44]],Tabela13[[#This Row],[V43]])</f>
        <v>0.14289962825372746</v>
      </c>
      <c r="DS340" s="3">
        <f>_xlfn.STDEV.S(Tabela13[[#This Row],[V44]],Tabela13[[#This Row],[V45]])</f>
        <v>0</v>
      </c>
      <c r="DT340" s="3">
        <f>_xlfn.STDEV.S(Tabela13[[#This Row],[V44]],Tabela13[[#This Row],[V46]])</f>
        <v>7.1449814126863728E-2</v>
      </c>
      <c r="DU340" s="3">
        <f>_xlfn.STDEV.S(Tabela13[[#This Row],[V45]],Tabela13[[#This Row],[V41]])</f>
        <v>0.14289962825372746</v>
      </c>
      <c r="DV340" s="3">
        <f>_xlfn.STDEV.S(Tabela13[[#This Row],[V45]],Tabela13[[#This Row],[V42]])</f>
        <v>7.1449814126863728E-2</v>
      </c>
      <c r="DW340" s="3">
        <f>_xlfn.STDEV.S(Tabela13[[#This Row],[V45]],Tabela13[[#This Row],[V43]])</f>
        <v>0.14289962825372746</v>
      </c>
      <c r="DX340" s="3">
        <f>_xlfn.STDEV.S(Tabela13[[#This Row],[V45]],Tabela13[[#This Row],[V44]])</f>
        <v>0</v>
      </c>
      <c r="DY340" s="3">
        <f>_xlfn.STDEV.S(Tabela13[[#This Row],[V45]],Tabela13[[#This Row],[V46]])</f>
        <v>7.1449814126863728E-2</v>
      </c>
      <c r="DZ340" s="3">
        <f>_xlfn.STDEV.S(Tabela13[[#This Row],[V46]],Tabela13[[#This Row],[V41]])</f>
        <v>7.1449814126863728E-2</v>
      </c>
      <c r="EA340" s="3">
        <f>_xlfn.STDEV.S(Tabela13[[#This Row],[V46]],Tabela13[[#This Row],[V42]])</f>
        <v>0</v>
      </c>
      <c r="EB340" s="3">
        <f>_xlfn.STDEV.S(Tabela13[[#This Row],[V46]],Tabela13[[#This Row],[V43]])</f>
        <v>7.1449814126863728E-2</v>
      </c>
      <c r="EC340" s="3">
        <f>_xlfn.STDEV.S(Tabela13[[#This Row],[V46]],Tabela13[[#This Row],[V44]])</f>
        <v>7.1449814126863728E-2</v>
      </c>
      <c r="ED340" s="3">
        <f>_xlfn.STDEV.S(Tabela13[[#This Row],[V46]],Tabela13[[#This Row],[V45]])</f>
        <v>7.1449814126863728E-2</v>
      </c>
      <c r="EE340" s="3">
        <f t="shared" si="380"/>
        <v>1.4142135623730951</v>
      </c>
      <c r="EF340" s="3">
        <f t="shared" si="381"/>
        <v>0</v>
      </c>
      <c r="EG340" s="3" t="str">
        <f t="shared" si="382"/>
        <v/>
      </c>
      <c r="EH340" s="3" t="str">
        <f t="shared" si="383"/>
        <v/>
      </c>
      <c r="EI340" s="3">
        <f t="shared" si="384"/>
        <v>1.4142135623730951</v>
      </c>
      <c r="EJ340" s="3">
        <f t="shared" si="385"/>
        <v>1.4142135623730951</v>
      </c>
      <c r="EK340" s="3">
        <f t="shared" si="386"/>
        <v>1.4142135623730951</v>
      </c>
      <c r="EL340" s="3">
        <f t="shared" si="387"/>
        <v>-1.4142135623730951</v>
      </c>
      <c r="EM340" s="3">
        <f t="shared" si="388"/>
        <v>-1.4142135623730951</v>
      </c>
      <c r="EN340" s="3" t="str">
        <f t="shared" si="389"/>
        <v/>
      </c>
      <c r="EO340" s="3">
        <f t="shared" si="390"/>
        <v>0</v>
      </c>
      <c r="EP340" s="3">
        <f t="shared" si="391"/>
        <v>1.4142135623730951</v>
      </c>
      <c r="EQ340" s="3" t="str">
        <f t="shared" si="392"/>
        <v/>
      </c>
      <c r="ER340" s="3" t="str">
        <f t="shared" si="393"/>
        <v/>
      </c>
      <c r="ES340" s="3" t="str">
        <f t="shared" si="394"/>
        <v/>
      </c>
      <c r="ET340" s="3" t="str">
        <f t="shared" si="395"/>
        <v/>
      </c>
      <c r="EU340" s="3" t="str">
        <f t="shared" si="396"/>
        <v/>
      </c>
      <c r="EV340" s="3" t="str">
        <f t="shared" si="397"/>
        <v/>
      </c>
      <c r="EW340" s="3">
        <f t="shared" si="398"/>
        <v>0</v>
      </c>
      <c r="EX340" s="3">
        <f t="shared" si="399"/>
        <v>-1.4142135623730951</v>
      </c>
      <c r="EY340" s="3" t="str">
        <f t="shared" si="400"/>
        <v/>
      </c>
      <c r="EZ340" s="3">
        <f t="shared" si="401"/>
        <v>-1.4142135623730951</v>
      </c>
      <c r="FA340" s="3" t="str">
        <f t="shared" si="402"/>
        <v/>
      </c>
      <c r="FB340" s="3">
        <f t="shared" si="403"/>
        <v>0</v>
      </c>
      <c r="FC340" s="3">
        <f t="shared" si="404"/>
        <v>-1.4142135623730951</v>
      </c>
      <c r="FD340" s="3">
        <f t="shared" si="405"/>
        <v>1.4142135623730951</v>
      </c>
      <c r="FE340" s="3" t="str">
        <f t="shared" si="406"/>
        <v/>
      </c>
      <c r="FF340" s="3">
        <f t="shared" si="407"/>
        <v>1.4142135623730951</v>
      </c>
      <c r="FG340" s="3">
        <f t="shared" si="408"/>
        <v>-1.4142135623730951</v>
      </c>
      <c r="FH340" s="3">
        <f t="shared" si="409"/>
        <v>-1.4142135623730951</v>
      </c>
      <c r="FI340" s="4">
        <f t="shared" si="410"/>
        <v>0.2857142857142857</v>
      </c>
      <c r="FJ340" s="4">
        <f t="shared" si="411"/>
        <v>0.48780487804878053</v>
      </c>
      <c r="FK340" s="4">
        <f t="shared" si="412"/>
        <v>1.6513157894736838</v>
      </c>
      <c r="FL340" s="4">
        <f t="shared" si="413"/>
        <v>1.0789473684210524</v>
      </c>
      <c r="FM340" s="4">
        <f>Tabela13[[#This Row],[V139]]-Tabela13[[#This Row],[V140]]</f>
        <v>0.57236842105263142</v>
      </c>
      <c r="FN340" s="4">
        <f>Tabela13[[#This Row],[V1]]-Tabela13[[#This Row],[V2]]/2</f>
        <v>0.42247386759581884</v>
      </c>
      <c r="FO340" s="4">
        <f>Tabela13[[#This Row],[V1]]-Tabela13[[#This Row],[V3]]/2</f>
        <v>0.37195121951219512</v>
      </c>
      <c r="FP340" s="4">
        <f>Tabela13[[#This Row],[V1]]-Tabela13[[#This Row],[V4]]/2</f>
        <v>0.42247386759581884</v>
      </c>
      <c r="FQ340" s="4">
        <f>Tabela13[[#This Row],[V2]]-Tabela13[[#This Row],[V1]]/2</f>
        <v>0.27090592334494767</v>
      </c>
      <c r="FR340" s="4">
        <f>Tabela13[[#This Row],[V2]]-Tabela13[[#This Row],[V3]]/2</f>
        <v>0.27090592334494767</v>
      </c>
      <c r="FS340" s="4">
        <f>Tabela13[[#This Row],[V2]]-Tabela13[[#This Row],[V4]]/2</f>
        <v>0.3214285714285714</v>
      </c>
      <c r="FT340" s="4">
        <f t="shared" si="414"/>
        <v>0.39972904635752454</v>
      </c>
      <c r="FU340" s="4">
        <f t="shared" si="415"/>
        <v>0.35609509137088513</v>
      </c>
      <c r="FV340" s="4">
        <f t="shared" si="416"/>
        <v>0.39972904635752454</v>
      </c>
      <c r="FW340" s="4">
        <f t="shared" si="417"/>
        <v>0.26455601066213597</v>
      </c>
      <c r="FX340" s="4">
        <f t="shared" si="418"/>
        <v>0.26455601066213597</v>
      </c>
      <c r="FY340" s="4">
        <f t="shared" si="419"/>
        <v>0.31099828060554091</v>
      </c>
      <c r="FZ340" s="4">
        <f t="shared" si="420"/>
        <v>71.951228344354419</v>
      </c>
      <c r="GA340" s="4">
        <f t="shared" si="421"/>
        <v>64.09711644675933</v>
      </c>
      <c r="GB340" s="4">
        <f t="shared" si="422"/>
        <v>71.951228344354419</v>
      </c>
      <c r="GC340" s="4">
        <f t="shared" si="423"/>
        <v>47.620081919184472</v>
      </c>
      <c r="GD340" s="4">
        <f t="shared" si="424"/>
        <v>47.620081919184472</v>
      </c>
      <c r="GE340" s="4">
        <f t="shared" si="425"/>
        <v>55.979690508997358</v>
      </c>
      <c r="GF340" s="4">
        <f>Tabela13[[#This Row],[V1]]-Tabela13[[#This Row],[V2]]/Tabela13[[#This Row],[V2]]</f>
        <v>-0.25609756097560976</v>
      </c>
      <c r="GG340" s="4">
        <f>Tabela13[[#This Row],[V1]]-Tabela13[[#This Row],[V3]]/Tabela13[[#This Row],[V3]]</f>
        <v>-0.25609756097560976</v>
      </c>
      <c r="GH340" s="4">
        <f>Tabela13[[#This Row],[V1]]-Tabela13[[#This Row],[V4]]/Tabela13[[#This Row],[V4]]</f>
        <v>-0.25609756097560976</v>
      </c>
      <c r="GI340" s="4">
        <f>Tabela13[[#This Row],[V2]]-Tabela13[[#This Row],[V1]]/Tabela13[[#This Row],[V1]]</f>
        <v>-0.35714285714285721</v>
      </c>
      <c r="GJ340" s="4">
        <f>Tabela13[[#This Row],[V2]]-Tabela13[[#This Row],[V3]]/Tabela13[[#This Row],[V3]]</f>
        <v>-0.35714285714285721</v>
      </c>
      <c r="GK340" s="4">
        <f>Tabela13[[#This Row],[V2]]-Tabela13[[#This Row],[V4]]/Tabela13[[#This Row],[V4]]</f>
        <v>-0.35714285714285721</v>
      </c>
      <c r="GL340" s="4">
        <f t="shared" si="426"/>
        <v>5.8338528942505775E-2</v>
      </c>
      <c r="GM340" s="4">
        <f t="shared" si="427"/>
        <v>0.69337979094076652</v>
      </c>
      <c r="GN340" s="4">
        <f t="shared" si="428"/>
        <v>8.413647138944301E-2</v>
      </c>
      <c r="GO340" s="3">
        <f t="shared" si="429"/>
        <v>0</v>
      </c>
      <c r="GP340" s="3">
        <v>100</v>
      </c>
      <c r="GQ340" s="3">
        <f t="shared" si="430"/>
        <v>-1</v>
      </c>
      <c r="GR340" s="3">
        <f t="shared" si="431"/>
        <v>-100</v>
      </c>
      <c r="GS340" s="34">
        <f>COUNTIF($D$2:D339,Tabela13[[#This Row],[HomeTeam]])</f>
        <v>17</v>
      </c>
      <c r="GT340" s="34">
        <f>COUNTIF($E$2:E339,Tabela13[[#This Row],[AwayTeam]])</f>
        <v>17</v>
      </c>
      <c r="GU340" s="3">
        <f>IFERROR(AVERAGEIFS($AD$2:AD339,$D$2:D339,Tabela13[[#This Row],[HomeTeam]],$GS$2:GS339,"&gt;="&amp;Tabela13[[#This Row],[Contagem_H]]-5),"")</f>
        <v>0.82476119190191033</v>
      </c>
      <c r="GV340" s="3">
        <f>IFERROR(AVERAGEIFS($G$2:G339,$E$2:E339,Tabela13[[#This Row],[AwayTeam]],$GT$2:GT339,"&gt;="&amp;Tabela13[[#This Row],[Contagem_A]]-5),"")</f>
        <v>0.8</v>
      </c>
      <c r="GW340" s="3">
        <f>IFERROR(AVERAGEIFS($GQ$2:GQ339,$D$2:D339,Tabela13[[#This Row],[HomeTeam]],$GS$2:GS339,"&gt;="&amp;Tabela13[[#This Row],[Contagem_H]]-5),"")</f>
        <v>0.15999999999999998</v>
      </c>
    </row>
    <row r="341" spans="1:205" x14ac:dyDescent="0.25">
      <c r="A341" t="s">
        <v>127</v>
      </c>
      <c r="B341" t="s">
        <v>259</v>
      </c>
      <c r="C341" t="s">
        <v>134</v>
      </c>
      <c r="D341" t="s">
        <v>141</v>
      </c>
      <c r="E341" t="s">
        <v>11</v>
      </c>
      <c r="F341" s="3">
        <v>1</v>
      </c>
      <c r="G341" s="3">
        <v>1</v>
      </c>
      <c r="H341" s="3" t="str">
        <f t="shared" si="432"/>
        <v>D</v>
      </c>
      <c r="I341" s="3">
        <v>1.5</v>
      </c>
      <c r="J341" s="3">
        <v>5</v>
      </c>
      <c r="K341" s="3">
        <v>5.5</v>
      </c>
      <c r="L341" s="3">
        <v>1.29</v>
      </c>
      <c r="M341" s="3">
        <v>3.75</v>
      </c>
      <c r="N341" s="3">
        <f t="shared" si="361"/>
        <v>2</v>
      </c>
      <c r="O341" s="3">
        <f t="shared" si="362"/>
        <v>1</v>
      </c>
      <c r="P341" s="3">
        <f t="shared" si="363"/>
        <v>1</v>
      </c>
      <c r="Q341" s="3">
        <f t="shared" si="364"/>
        <v>4.8484848484848575E-2</v>
      </c>
      <c r="R341" s="3">
        <f t="shared" si="365"/>
        <v>4.1860465116278944E-2</v>
      </c>
      <c r="S341" s="3">
        <f t="shared" si="366"/>
        <v>1.5727272727272728</v>
      </c>
      <c r="T341" s="3">
        <f t="shared" si="367"/>
        <v>5.2424242424242431</v>
      </c>
      <c r="U341" s="3">
        <f t="shared" si="368"/>
        <v>5.7666666666666675</v>
      </c>
      <c r="V341" s="3">
        <f t="shared" si="369"/>
        <v>1.3525454545454547</v>
      </c>
      <c r="W341" s="3">
        <f t="shared" si="370"/>
        <v>3.9318181818181821</v>
      </c>
      <c r="X341" s="4">
        <f t="shared" si="371"/>
        <v>0.66666666666666663</v>
      </c>
      <c r="Y341" s="4">
        <f t="shared" si="372"/>
        <v>0.2</v>
      </c>
      <c r="Z341" s="4">
        <f t="shared" si="373"/>
        <v>0.18181818181818182</v>
      </c>
      <c r="AA341" s="4">
        <f t="shared" si="374"/>
        <v>0.77519379844961234</v>
      </c>
      <c r="AB341" s="4">
        <f t="shared" si="375"/>
        <v>0.26666666666666666</v>
      </c>
      <c r="AC341" s="4">
        <f t="shared" si="376"/>
        <v>0.83333333333333326</v>
      </c>
      <c r="AD341" s="4">
        <f t="shared" si="377"/>
        <v>0.59090909090909094</v>
      </c>
      <c r="AE341" s="4">
        <f t="shared" si="378"/>
        <v>0.83333333333333326</v>
      </c>
      <c r="AF341" s="4">
        <f t="shared" si="379"/>
        <v>0.59090909090909094</v>
      </c>
      <c r="AG341" s="4">
        <f>IFERROR(AVERAGE(Tabela13[[#This Row],[V1]],Tabela13[[#This Row],[V2]]),"")</f>
        <v>0.71212121212121215</v>
      </c>
      <c r="AH341" s="4">
        <f>IFERROR(AVERAGE(Tabela13[[#This Row],[V1]],Tabela13[[#This Row],[V3]]),"")</f>
        <v>0.83333333333333326</v>
      </c>
      <c r="AI341" s="4">
        <f>IFERROR(AVERAGE(Tabela13[[#This Row],[V1]],Tabela13[[#This Row],[V4]]),"")</f>
        <v>0.71212121212121215</v>
      </c>
      <c r="AJ341" s="4">
        <f>IFERROR(AVERAGE(Tabela13[[#This Row],[V2]],Tabela13[[#This Row],[V1]]),"")</f>
        <v>0.71212121212121215</v>
      </c>
      <c r="AK341" s="4">
        <f>IFERROR(AVERAGE(Tabela13[[#This Row],[V2]],Tabela13[[#This Row],[V3]]),"")</f>
        <v>0.71212121212121215</v>
      </c>
      <c r="AL341" s="4">
        <f>IFERROR(AVERAGE(Tabela13[[#This Row],[V2]],Tabela13[[#This Row],[V4]]),"")</f>
        <v>0.59090909090909094</v>
      </c>
      <c r="AM341" s="4">
        <f>IFERROR(AVERAGE(Tabela13[[#This Row],[V3]],Tabela13[[#This Row],[V1]]),"")</f>
        <v>0.83333333333333326</v>
      </c>
      <c r="AN341" s="4">
        <f>IFERROR(AVERAGE(Tabela13[[#This Row],[V3]],Tabela13[[#This Row],[V2]]),"")</f>
        <v>0.71212121212121215</v>
      </c>
      <c r="AO341" s="4">
        <f>IFERROR(AVERAGE(Tabela13[[#This Row],[V3]],Tabela13[[#This Row],[V4]]),"")</f>
        <v>0.71212121212121215</v>
      </c>
      <c r="AP341" s="4">
        <f>IFERROR(AVERAGE(Tabela13[[#This Row],[V4]],Tabela13[[#This Row],[V1]]),"")</f>
        <v>0.71212121212121215</v>
      </c>
      <c r="AQ341" s="4">
        <f>IFERROR(AVERAGE(Tabela13[[#This Row],[V4]],Tabela13[[#This Row],[V2]]),"")</f>
        <v>0.59090909090909094</v>
      </c>
      <c r="AR341" s="4">
        <f>IFERROR(AVERAGE(Tabela13[[#This Row],[V4]],Tabela13[[#This Row],[V3]]),"")</f>
        <v>0.71212121212121215</v>
      </c>
      <c r="AS341" s="4">
        <f>_xlfn.STDEV.S(Tabela13[[#This Row],[V1]:[V2]])</f>
        <v>0.17141982574219247</v>
      </c>
      <c r="AT341" s="4">
        <f>_xlfn.STDEV.S(Tabela13[[#This Row],[V1]],Tabela13[[#This Row],[V3]])</f>
        <v>0</v>
      </c>
      <c r="AU341" s="4">
        <f>_xlfn.STDEV.S(Tabela13[[#This Row],[V1]],Tabela13[[#This Row],[V4]])</f>
        <v>0.17141982574219247</v>
      </c>
      <c r="AV341" s="4">
        <f>_xlfn.STDEV.S(Tabela13[[#This Row],[V2]],Tabela13[[#This Row],[V1]])</f>
        <v>0.17141982574219247</v>
      </c>
      <c r="AW341" s="4">
        <f>_xlfn.STDEV.S(Tabela13[[#This Row],[V2]],Tabela13[[#This Row],[V3]])</f>
        <v>0.17141982574219247</v>
      </c>
      <c r="AX341" s="4">
        <f>_xlfn.STDEV.S(Tabela13[[#This Row],[V42]],Tabela13[[#This Row],[V44]])</f>
        <v>0.17141982574219328</v>
      </c>
      <c r="AY341" s="4">
        <f>_xlfn.STDEV.S(Tabela13[[#This Row],[V3]],Tabela13[[#This Row],[V1]])</f>
        <v>0</v>
      </c>
      <c r="AZ341" s="4">
        <f>_xlfn.STDEV.S(Tabela13[[#This Row],[V3]],Tabela13[[#This Row],[V2]])</f>
        <v>0.17141982574219247</v>
      </c>
      <c r="BA341" s="4">
        <f>_xlfn.STDEV.S(Tabela13[[#This Row],[V3]],Tabela13[[#This Row],[V4]])</f>
        <v>0.17141982574219247</v>
      </c>
      <c r="BB341" s="4">
        <f>_xlfn.STDEV.S(Tabela13[[#This Row],[V4]],Tabela13[[#This Row],[V1]])</f>
        <v>0.17141982574219247</v>
      </c>
      <c r="BC341" s="4">
        <f>_xlfn.STDEV.S(Tabela13[[#This Row],[V4]],Tabela13[[#This Row],[V2]])</f>
        <v>0</v>
      </c>
      <c r="BD341" s="4">
        <f>_xlfn.STDEV.S(Tabela13[[#This Row],[V4]],Tabela13[[#This Row],[V3]])</f>
        <v>0.17141982574219247</v>
      </c>
      <c r="BE341" s="4">
        <f>Tabela13[[#This Row],[V17]]/Tabela13[[#This Row],[V5]]</f>
        <v>0.24071720210605752</v>
      </c>
      <c r="BF341" s="4">
        <f>Tabela13[[#This Row],[V18]]/Tabela13[[#This Row],[V6]]</f>
        <v>0</v>
      </c>
      <c r="BG341" s="4">
        <f>Tabela13[[#This Row],[V19]]/Tabela13[[#This Row],[V7]]</f>
        <v>0.24071720210605752</v>
      </c>
      <c r="BH341" s="4">
        <f>Tabela13[[#This Row],[V20]]/Tabela13[[#This Row],[V8]]</f>
        <v>0.24071720210605752</v>
      </c>
      <c r="BI341" s="4">
        <f>Tabela13[[#This Row],[V21]]/Tabela13[[#This Row],[V9]]</f>
        <v>0.24071720210605752</v>
      </c>
      <c r="BJ341" s="4">
        <f>Tabela13[[#This Row],[V22]]/Tabela13[[#This Row],[V10]]</f>
        <v>0.29009508971755782</v>
      </c>
      <c r="BK341" s="4">
        <f>Tabela13[[#This Row],[V23]]/Tabela13[[#This Row],[V11]]</f>
        <v>0</v>
      </c>
      <c r="BL341" s="4">
        <f>Tabela13[[#This Row],[V24]]/Tabela13[[#This Row],[V12]]</f>
        <v>0.24071720210605752</v>
      </c>
      <c r="BM341" s="4">
        <f>Tabela13[[#This Row],[V25]]/Tabela13[[#This Row],[V13]]</f>
        <v>0.24071720210605752</v>
      </c>
      <c r="BN341" s="4">
        <f>Tabela13[[#This Row],[V26]]/Tabela13[[#This Row],[V14]]</f>
        <v>0.24071720210605752</v>
      </c>
      <c r="BO341" s="4">
        <f>Tabela13[[#This Row],[V27]]/Tabela13[[#This Row],[V15]]</f>
        <v>0</v>
      </c>
      <c r="BP341" s="4">
        <f>Tabela13[[#This Row],[V28]]/Tabela13[[#This Row],[V16]]</f>
        <v>0.24071720210605752</v>
      </c>
      <c r="BQ341" s="4">
        <f>Tabela13[[#This Row],[V1]]-Tabela13[[#This Row],[V2]]</f>
        <v>0.24242424242424232</v>
      </c>
      <c r="BR341" s="4">
        <f>Tabela13[[#This Row],[V1]]-Tabela13[[#This Row],[V3]]</f>
        <v>0</v>
      </c>
      <c r="BS341" s="4">
        <f>Tabela13[[#This Row],[V1]]-Tabela13[[#This Row],[V4]]</f>
        <v>0.24242424242424232</v>
      </c>
      <c r="BT341" s="4">
        <f>Tabela13[[#This Row],[V2]]-Tabela13[[#This Row],[V1]]</f>
        <v>-0.24242424242424232</v>
      </c>
      <c r="BU341" s="4">
        <f>Tabela13[[#This Row],[V2]]-Tabela13[[#This Row],[V3]]</f>
        <v>-0.24242424242424232</v>
      </c>
      <c r="BV341" s="4">
        <f>Tabela13[[#This Row],[V2]]-Tabela13[[#This Row],[V4]]</f>
        <v>0</v>
      </c>
      <c r="BW341" s="4">
        <f>AVERAGE(Tabela13[[#This Row],[V41]],Tabela13[[#This Row],[V42]])</f>
        <v>0.12121212121212116</v>
      </c>
      <c r="BX341" s="4">
        <f>AVERAGE(Tabela13[[#This Row],[V41]],Tabela13[[#This Row],[V43]])</f>
        <v>0.24242424242424232</v>
      </c>
      <c r="BY341" s="4">
        <f>AVERAGE(Tabela13[[#This Row],[V41]],Tabela13[[#This Row],[V44]])</f>
        <v>0</v>
      </c>
      <c r="BZ341" s="4">
        <f>AVERAGE(Tabela13[[#This Row],[V41]],Tabela13[[#This Row],[V45]])</f>
        <v>0</v>
      </c>
      <c r="CA341" s="4">
        <f>AVERAGE(Tabela13[[#This Row],[V41]],Tabela13[[#This Row],[V46]])</f>
        <v>0.12121212121212116</v>
      </c>
      <c r="CB341" s="4">
        <f>AVERAGE(Tabela13[[#This Row],[V42]],Tabela13[[#This Row],[V41]])</f>
        <v>0.12121212121212116</v>
      </c>
      <c r="CC341" s="4">
        <f>AVERAGE(Tabela13[[#This Row],[V42]],Tabela13[[#This Row],[V43]])</f>
        <v>0.12121212121212116</v>
      </c>
      <c r="CD341" s="4">
        <f>AVERAGE(Tabela13[[#This Row],[V42]],Tabela13[[#This Row],[V44]])</f>
        <v>-0.12121212121212116</v>
      </c>
      <c r="CE341" s="4">
        <f>AVERAGE(Tabela13[[#This Row],[V42]],Tabela13[[#This Row],[V45]])</f>
        <v>-0.12121212121212116</v>
      </c>
      <c r="CF341" s="4">
        <f>AVERAGE(Tabela13[[#This Row],[V42]],Tabela13[[#This Row],[V46]])</f>
        <v>0</v>
      </c>
      <c r="CG341" s="4">
        <f>AVERAGE(Tabela13[[#This Row],[V43]],Tabela13[[#This Row],[V41]])</f>
        <v>0.24242424242424232</v>
      </c>
      <c r="CH341" s="4">
        <f>AVERAGE(Tabela13[[#This Row],[V43]],Tabela13[[#This Row],[V42]])</f>
        <v>0.12121212121212116</v>
      </c>
      <c r="CI341" s="4">
        <f>AVERAGE(Tabela13[[#This Row],[V43]],Tabela13[[#This Row],[V44]])</f>
        <v>0</v>
      </c>
      <c r="CJ341" s="4">
        <f>AVERAGE(Tabela13[[#This Row],[V43]],Tabela13[[#This Row],[V45]])</f>
        <v>0</v>
      </c>
      <c r="CK341" s="4">
        <f>AVERAGE(Tabela13[[#This Row],[V43]],Tabela13[[#This Row],[V46]])</f>
        <v>0.12121212121212116</v>
      </c>
      <c r="CL341" s="4">
        <f>AVERAGE(Tabela13[[#This Row],[V44]],Tabela13[[#This Row],[V41]])</f>
        <v>0</v>
      </c>
      <c r="CM341" s="4">
        <f>AVERAGE(Tabela13[[#This Row],[V44]],Tabela13[[#This Row],[V42]])</f>
        <v>-0.12121212121212116</v>
      </c>
      <c r="CN341" s="4">
        <f>AVERAGE(Tabela13[[#This Row],[V44]],Tabela13[[#This Row],[V43]])</f>
        <v>0</v>
      </c>
      <c r="CO341" s="4">
        <f>AVERAGE(Tabela13[[#This Row],[V44]],Tabela13[[#This Row],[V45]])</f>
        <v>-0.24242424242424232</v>
      </c>
      <c r="CP341" s="4">
        <f>AVERAGE(Tabela13[[#This Row],[V44]],Tabela13[[#This Row],[V46]])</f>
        <v>-0.12121212121212116</v>
      </c>
      <c r="CQ341" s="4">
        <f>AVERAGE(Tabela13[[#This Row],[V45]],Tabela13[[#This Row],[V41]])</f>
        <v>0</v>
      </c>
      <c r="CR341" s="4">
        <f>AVERAGE(Tabela13[[#This Row],[V45]],Tabela13[[#This Row],[V42]])</f>
        <v>-0.12121212121212116</v>
      </c>
      <c r="CS341" s="4">
        <f>AVERAGE(Tabela13[[#This Row],[V45]],Tabela13[[#This Row],[V43]])</f>
        <v>0</v>
      </c>
      <c r="CT341" s="4">
        <f>AVERAGE(Tabela13[[#This Row],[V45]],Tabela13[[#This Row],[V44]])</f>
        <v>-0.24242424242424232</v>
      </c>
      <c r="CU341" s="4">
        <f>AVERAGE(Tabela13[[#This Row],[V45]],Tabela13[[#This Row],[V46]])</f>
        <v>-0.12121212121212116</v>
      </c>
      <c r="CV341" s="4">
        <f>AVERAGE(Tabela13[[#This Row],[V46]],Tabela13[[#This Row],[V41]])</f>
        <v>0.12121212121212116</v>
      </c>
      <c r="CW341" s="4">
        <f>AVERAGE(Tabela13[[#This Row],[V46]],Tabela13[[#This Row],[V42]])</f>
        <v>0</v>
      </c>
      <c r="CX341" s="4">
        <f>AVERAGE(Tabela13[[#This Row],[V46]],Tabela13[[#This Row],[V43]])</f>
        <v>0.12121212121212116</v>
      </c>
      <c r="CY341" s="4">
        <f>AVERAGE(Tabela13[[#This Row],[V46]],Tabela13[[#This Row],[V44]])</f>
        <v>-0.12121212121212116</v>
      </c>
      <c r="CZ341" s="4">
        <f>AVERAGE(Tabela13[[#This Row],[V46]],Tabela13[[#This Row],[V45]])</f>
        <v>-0.12121212121212116</v>
      </c>
      <c r="DA341" s="3">
        <f>_xlfn.STDEV.S(Tabela13[[#This Row],[V41]],Tabela13[[#This Row],[V42]])</f>
        <v>0.17141982574219328</v>
      </c>
      <c r="DB341" s="3">
        <f>_xlfn.STDEV.S(Tabela13[[#This Row],[V41]],Tabela13[[#This Row],[V43]])</f>
        <v>0</v>
      </c>
      <c r="DC341" s="3">
        <f>_xlfn.STDEV.S(Tabela13[[#This Row],[V41]],Tabela13[[#This Row],[V44]])</f>
        <v>0.34283965148438655</v>
      </c>
      <c r="DD341" s="3">
        <f>_xlfn.STDEV.S(Tabela13[[#This Row],[V41]],Tabela13[[#This Row],[V45]])</f>
        <v>0.34283965148438655</v>
      </c>
      <c r="DE341" s="3">
        <f>_xlfn.STDEV.S(Tabela13[[#This Row],[V41]],Tabela13[[#This Row],[V46]])</f>
        <v>0.17141982574219328</v>
      </c>
      <c r="DF341" s="3">
        <f>_xlfn.STDEV.S(Tabela13[[#This Row],[V42]],Tabela13[[#This Row],[V41]])</f>
        <v>0.17141982574219328</v>
      </c>
      <c r="DG341" s="3">
        <f>_xlfn.STDEV.S(Tabela13[[#This Row],[V42]],Tabela13[[#This Row],[V43]])</f>
        <v>0.17141982574219328</v>
      </c>
      <c r="DH341" s="3">
        <f>_xlfn.STDEV.S(Tabela13[[#This Row],[V42]],Tabela13[[#This Row],[V44]])</f>
        <v>0.17141982574219328</v>
      </c>
      <c r="DI341" s="3">
        <f>_xlfn.STDEV.S(Tabela13[[#This Row],[V42]],Tabela13[[#This Row],[V45]])</f>
        <v>0.17141982574219328</v>
      </c>
      <c r="DJ341" s="3">
        <f>_xlfn.STDEV.S(Tabela13[[#This Row],[V42]],Tabela13[[#This Row],[V46]])</f>
        <v>0</v>
      </c>
      <c r="DK341" s="3">
        <f>_xlfn.STDEV.S(Tabela13[[#This Row],[V43]],Tabela13[[#This Row],[V41]])</f>
        <v>0</v>
      </c>
      <c r="DL341" s="3">
        <f>_xlfn.STDEV.S(Tabela13[[#This Row],[V43]],Tabela13[[#This Row],[V42]])</f>
        <v>0.17141982574219328</v>
      </c>
      <c r="DM341" s="3">
        <f>_xlfn.STDEV.S(Tabela13[[#This Row],[V43]],Tabela13[[#This Row],[V44]])</f>
        <v>0.34283965148438655</v>
      </c>
      <c r="DN341" s="3">
        <f>_xlfn.STDEV.S(Tabela13[[#This Row],[V43]],Tabela13[[#This Row],[V45]])</f>
        <v>0.34283965148438655</v>
      </c>
      <c r="DO341" s="3">
        <f>_xlfn.STDEV.S(Tabela13[[#This Row],[V43]],Tabela13[[#This Row],[V46]])</f>
        <v>0.17141982574219328</v>
      </c>
      <c r="DP341" s="3">
        <f>_xlfn.STDEV.S(Tabela13[[#This Row],[V44]],Tabela13[[#This Row],[V41]])</f>
        <v>0.34283965148438655</v>
      </c>
      <c r="DQ341" s="3">
        <f>_xlfn.STDEV.S(Tabela13[[#This Row],[V44]],Tabela13[[#This Row],[V42]])</f>
        <v>0.17141982574219328</v>
      </c>
      <c r="DR341" s="3">
        <f>_xlfn.STDEV.S(Tabela13[[#This Row],[V44]],Tabela13[[#This Row],[V43]])</f>
        <v>0.34283965148438655</v>
      </c>
      <c r="DS341" s="3">
        <f>_xlfn.STDEV.S(Tabela13[[#This Row],[V44]],Tabela13[[#This Row],[V45]])</f>
        <v>0</v>
      </c>
      <c r="DT341" s="3">
        <f>_xlfn.STDEV.S(Tabela13[[#This Row],[V44]],Tabela13[[#This Row],[V46]])</f>
        <v>0.17141982574219328</v>
      </c>
      <c r="DU341" s="3">
        <f>_xlfn.STDEV.S(Tabela13[[#This Row],[V45]],Tabela13[[#This Row],[V41]])</f>
        <v>0.34283965148438655</v>
      </c>
      <c r="DV341" s="3">
        <f>_xlfn.STDEV.S(Tabela13[[#This Row],[V45]],Tabela13[[#This Row],[V42]])</f>
        <v>0.17141982574219328</v>
      </c>
      <c r="DW341" s="3">
        <f>_xlfn.STDEV.S(Tabela13[[#This Row],[V45]],Tabela13[[#This Row],[V43]])</f>
        <v>0.34283965148438655</v>
      </c>
      <c r="DX341" s="3">
        <f>_xlfn.STDEV.S(Tabela13[[#This Row],[V45]],Tabela13[[#This Row],[V44]])</f>
        <v>0</v>
      </c>
      <c r="DY341" s="3">
        <f>_xlfn.STDEV.S(Tabela13[[#This Row],[V45]],Tabela13[[#This Row],[V46]])</f>
        <v>0.17141982574219328</v>
      </c>
      <c r="DZ341" s="3">
        <f>_xlfn.STDEV.S(Tabela13[[#This Row],[V46]],Tabela13[[#This Row],[V41]])</f>
        <v>0.17141982574219328</v>
      </c>
      <c r="EA341" s="3">
        <f>_xlfn.STDEV.S(Tabela13[[#This Row],[V46]],Tabela13[[#This Row],[V42]])</f>
        <v>0</v>
      </c>
      <c r="EB341" s="3">
        <f>_xlfn.STDEV.S(Tabela13[[#This Row],[V46]],Tabela13[[#This Row],[V43]])</f>
        <v>0.17141982574219328</v>
      </c>
      <c r="EC341" s="3">
        <f>_xlfn.STDEV.S(Tabela13[[#This Row],[V46]],Tabela13[[#This Row],[V44]])</f>
        <v>0.17141982574219328</v>
      </c>
      <c r="ED341" s="3">
        <f>_xlfn.STDEV.S(Tabela13[[#This Row],[V46]],Tabela13[[#This Row],[V45]])</f>
        <v>0.17141982574219328</v>
      </c>
      <c r="EE341" s="3">
        <f t="shared" si="380"/>
        <v>1.4142135623730951</v>
      </c>
      <c r="EF341" s="3">
        <f t="shared" si="381"/>
        <v>0</v>
      </c>
      <c r="EG341" s="3" t="str">
        <f t="shared" si="382"/>
        <v/>
      </c>
      <c r="EH341" s="3" t="str">
        <f t="shared" si="383"/>
        <v/>
      </c>
      <c r="EI341" s="3">
        <f t="shared" si="384"/>
        <v>1.4142135623730951</v>
      </c>
      <c r="EJ341" s="3">
        <f t="shared" si="385"/>
        <v>1.4142135623730951</v>
      </c>
      <c r="EK341" s="3">
        <f t="shared" si="386"/>
        <v>1.4142135623730951</v>
      </c>
      <c r="EL341" s="3">
        <f t="shared" si="387"/>
        <v>-1.4142135623730951</v>
      </c>
      <c r="EM341" s="3">
        <f t="shared" si="388"/>
        <v>-1.4142135623730951</v>
      </c>
      <c r="EN341" s="3" t="str">
        <f t="shared" si="389"/>
        <v/>
      </c>
      <c r="EO341" s="3">
        <f t="shared" si="390"/>
        <v>0</v>
      </c>
      <c r="EP341" s="3">
        <f t="shared" si="391"/>
        <v>1.4142135623730951</v>
      </c>
      <c r="EQ341" s="3" t="str">
        <f t="shared" si="392"/>
        <v/>
      </c>
      <c r="ER341" s="3" t="str">
        <f t="shared" si="393"/>
        <v/>
      </c>
      <c r="ES341" s="3" t="str">
        <f t="shared" si="394"/>
        <v/>
      </c>
      <c r="ET341" s="3" t="str">
        <f t="shared" si="395"/>
        <v/>
      </c>
      <c r="EU341" s="3" t="str">
        <f t="shared" si="396"/>
        <v/>
      </c>
      <c r="EV341" s="3" t="str">
        <f t="shared" si="397"/>
        <v/>
      </c>
      <c r="EW341" s="3">
        <f t="shared" si="398"/>
        <v>0</v>
      </c>
      <c r="EX341" s="3">
        <f t="shared" si="399"/>
        <v>-1.4142135623730951</v>
      </c>
      <c r="EY341" s="3" t="str">
        <f t="shared" si="400"/>
        <v/>
      </c>
      <c r="EZ341" s="3">
        <f t="shared" si="401"/>
        <v>-1.4142135623730951</v>
      </c>
      <c r="FA341" s="3" t="str">
        <f t="shared" si="402"/>
        <v/>
      </c>
      <c r="FB341" s="3">
        <f t="shared" si="403"/>
        <v>0</v>
      </c>
      <c r="FC341" s="3">
        <f t="shared" si="404"/>
        <v>-1.4142135623730951</v>
      </c>
      <c r="FD341" s="3">
        <f t="shared" si="405"/>
        <v>1.4142135623730951</v>
      </c>
      <c r="FE341" s="3" t="str">
        <f t="shared" si="406"/>
        <v/>
      </c>
      <c r="FF341" s="3">
        <f t="shared" si="407"/>
        <v>1.4142135623730951</v>
      </c>
      <c r="FG341" s="3">
        <f t="shared" si="408"/>
        <v>-1.4142135623730951</v>
      </c>
      <c r="FH341" s="3">
        <f t="shared" si="409"/>
        <v>-1.4142135623730951</v>
      </c>
      <c r="FI341" s="4">
        <f t="shared" si="410"/>
        <v>0.18181818181818182</v>
      </c>
      <c r="FJ341" s="4">
        <f t="shared" si="411"/>
        <v>0.66666666666666663</v>
      </c>
      <c r="FK341" s="4">
        <f t="shared" si="412"/>
        <v>2.0982658959537575</v>
      </c>
      <c r="FL341" s="4">
        <f t="shared" si="413"/>
        <v>0.71098265895953738</v>
      </c>
      <c r="FM341" s="4">
        <f>Tabela13[[#This Row],[V139]]-Tabela13[[#This Row],[V140]]</f>
        <v>1.3872832369942201</v>
      </c>
      <c r="FN341" s="4">
        <f>Tabela13[[#This Row],[V1]]-Tabela13[[#This Row],[V2]]/2</f>
        <v>0.53787878787878785</v>
      </c>
      <c r="FO341" s="4">
        <f>Tabela13[[#This Row],[V1]]-Tabela13[[#This Row],[V3]]/2</f>
        <v>0.41666666666666663</v>
      </c>
      <c r="FP341" s="4">
        <f>Tabela13[[#This Row],[V1]]-Tabela13[[#This Row],[V4]]/2</f>
        <v>0.53787878787878785</v>
      </c>
      <c r="FQ341" s="4">
        <f>Tabela13[[#This Row],[V2]]-Tabela13[[#This Row],[V1]]/2</f>
        <v>0.17424242424242431</v>
      </c>
      <c r="FR341" s="4">
        <f>Tabela13[[#This Row],[V2]]-Tabela13[[#This Row],[V3]]/2</f>
        <v>0.17424242424242431</v>
      </c>
      <c r="FS341" s="4">
        <f>Tabela13[[#This Row],[V2]]-Tabela13[[#This Row],[V4]]/2</f>
        <v>0.29545454545454547</v>
      </c>
      <c r="FT341" s="4">
        <f t="shared" si="414"/>
        <v>0.49348949366791545</v>
      </c>
      <c r="FU341" s="4">
        <f t="shared" si="415"/>
        <v>0.39479111969976149</v>
      </c>
      <c r="FV341" s="4">
        <f t="shared" si="416"/>
        <v>0.49348949366791545</v>
      </c>
      <c r="FW341" s="4">
        <f t="shared" si="417"/>
        <v>0.17251050760667697</v>
      </c>
      <c r="FX341" s="4">
        <f t="shared" si="418"/>
        <v>0.17251050760667697</v>
      </c>
      <c r="FY341" s="4">
        <f t="shared" si="419"/>
        <v>0.28728145339713418</v>
      </c>
      <c r="FZ341" s="4">
        <f t="shared" si="420"/>
        <v>88.828108860224773</v>
      </c>
      <c r="GA341" s="4">
        <f t="shared" si="421"/>
        <v>71.062401545957073</v>
      </c>
      <c r="GB341" s="4">
        <f t="shared" si="422"/>
        <v>88.828108860224773</v>
      </c>
      <c r="GC341" s="4">
        <f t="shared" si="423"/>
        <v>31.051891369201851</v>
      </c>
      <c r="GD341" s="4">
        <f t="shared" si="424"/>
        <v>31.051891369201851</v>
      </c>
      <c r="GE341" s="4">
        <f t="shared" si="425"/>
        <v>51.710661611484156</v>
      </c>
      <c r="GF341" s="4">
        <f>Tabela13[[#This Row],[V1]]-Tabela13[[#This Row],[V2]]/Tabela13[[#This Row],[V2]]</f>
        <v>-0.16666666666666674</v>
      </c>
      <c r="GG341" s="4">
        <f>Tabela13[[#This Row],[V1]]-Tabela13[[#This Row],[V3]]/Tabela13[[#This Row],[V3]]</f>
        <v>-0.16666666666666674</v>
      </c>
      <c r="GH341" s="4">
        <f>Tabela13[[#This Row],[V1]]-Tabela13[[#This Row],[V4]]/Tabela13[[#This Row],[V4]]</f>
        <v>-0.16666666666666674</v>
      </c>
      <c r="GI341" s="4">
        <f>Tabela13[[#This Row],[V2]]-Tabela13[[#This Row],[V1]]/Tabela13[[#This Row],[V1]]</f>
        <v>-0.40909090909090906</v>
      </c>
      <c r="GJ341" s="4">
        <f>Tabela13[[#This Row],[V2]]-Tabela13[[#This Row],[V3]]/Tabela13[[#This Row],[V3]]</f>
        <v>-0.40909090909090906</v>
      </c>
      <c r="GK341" s="4">
        <f>Tabela13[[#This Row],[V2]]-Tabela13[[#This Row],[V4]]/Tabela13[[#This Row],[V4]]</f>
        <v>-0.40909090909090906</v>
      </c>
      <c r="GL341" s="4">
        <f t="shared" si="426"/>
        <v>0.13996370162172675</v>
      </c>
      <c r="GM341" s="4">
        <f t="shared" si="427"/>
        <v>0.71212121212121215</v>
      </c>
      <c r="GN341" s="4">
        <f t="shared" si="428"/>
        <v>0.19654477249008437</v>
      </c>
      <c r="GO341" s="3">
        <f t="shared" si="429"/>
        <v>0</v>
      </c>
      <c r="GP341" s="3">
        <v>100</v>
      </c>
      <c r="GQ341" s="3">
        <f t="shared" si="430"/>
        <v>-1</v>
      </c>
      <c r="GR341" s="3">
        <f t="shared" si="431"/>
        <v>-100</v>
      </c>
      <c r="GS341" s="34">
        <f>COUNTIF($D$2:D340,Tabela13[[#This Row],[HomeTeam]])</f>
        <v>16</v>
      </c>
      <c r="GT341" s="34">
        <f>COUNTIF($E$2:E340,Tabela13[[#This Row],[AwayTeam]])</f>
        <v>17</v>
      </c>
      <c r="GU341" s="3">
        <f>IFERROR(AVERAGEIFS($AD$2:AD340,$D$2:D340,Tabela13[[#This Row],[HomeTeam]],$GS$2:GS340,"&gt;="&amp;Tabela13[[#This Row],[Contagem_H]]-5),"")</f>
        <v>0.73995658105377893</v>
      </c>
      <c r="GV341" s="3">
        <f>IFERROR(AVERAGEIFS($G$2:G340,$E$2:E340,Tabela13[[#This Row],[AwayTeam]],$GT$2:GT340,"&gt;="&amp;Tabela13[[#This Row],[Contagem_A]]-5),"")</f>
        <v>1.6</v>
      </c>
      <c r="GW341" s="3">
        <f>IFERROR(AVERAGEIFS($GQ$2:GQ340,$D$2:D340,Tabela13[[#This Row],[HomeTeam]],$GS$2:GS340,"&gt;="&amp;Tabela13[[#This Row],[Contagem_H]]-5),"")</f>
        <v>-4.8000000000000001E-2</v>
      </c>
    </row>
    <row r="342" spans="1:205" x14ac:dyDescent="0.25">
      <c r="A342" t="s">
        <v>127</v>
      </c>
      <c r="B342" t="s">
        <v>259</v>
      </c>
      <c r="C342" t="s">
        <v>134</v>
      </c>
      <c r="D342" t="s">
        <v>20</v>
      </c>
      <c r="E342" t="s">
        <v>135</v>
      </c>
      <c r="F342" s="3">
        <v>5</v>
      </c>
      <c r="G342" s="3">
        <v>1</v>
      </c>
      <c r="H342" s="3" t="str">
        <f t="shared" si="432"/>
        <v>H</v>
      </c>
      <c r="I342" s="3">
        <v>1.2</v>
      </c>
      <c r="J342" s="3">
        <v>7.5</v>
      </c>
      <c r="K342" s="3">
        <v>11</v>
      </c>
      <c r="L342" s="3">
        <v>1.29</v>
      </c>
      <c r="M342" s="3">
        <v>3.75</v>
      </c>
      <c r="N342" s="3">
        <f t="shared" si="361"/>
        <v>6</v>
      </c>
      <c r="O342" s="3">
        <f t="shared" si="362"/>
        <v>3</v>
      </c>
      <c r="P342" s="3">
        <f t="shared" si="363"/>
        <v>0</v>
      </c>
      <c r="Q342" s="3">
        <f t="shared" si="364"/>
        <v>5.7575757575757613E-2</v>
      </c>
      <c r="R342" s="3">
        <f t="shared" si="365"/>
        <v>4.1860465116278944E-2</v>
      </c>
      <c r="S342" s="3">
        <f t="shared" si="366"/>
        <v>1.269090909090909</v>
      </c>
      <c r="T342" s="3">
        <f t="shared" si="367"/>
        <v>7.9318181818181817</v>
      </c>
      <c r="U342" s="3">
        <f t="shared" si="368"/>
        <v>11.633333333333333</v>
      </c>
      <c r="V342" s="3">
        <f t="shared" si="369"/>
        <v>1.3642727272727273</v>
      </c>
      <c r="W342" s="3">
        <f t="shared" si="370"/>
        <v>3.9659090909090908</v>
      </c>
      <c r="X342" s="4">
        <f t="shared" si="371"/>
        <v>0.83333333333333337</v>
      </c>
      <c r="Y342" s="4">
        <f t="shared" si="372"/>
        <v>0.13333333333333333</v>
      </c>
      <c r="Z342" s="4">
        <f t="shared" si="373"/>
        <v>9.0909090909090912E-2</v>
      </c>
      <c r="AA342" s="4">
        <f t="shared" si="374"/>
        <v>0.77519379844961234</v>
      </c>
      <c r="AB342" s="4">
        <f t="shared" si="375"/>
        <v>0.26666666666666666</v>
      </c>
      <c r="AC342" s="4">
        <f t="shared" si="376"/>
        <v>2.9166666666666665</v>
      </c>
      <c r="AD342" s="4">
        <f t="shared" si="377"/>
        <v>0.54545454545454541</v>
      </c>
      <c r="AE342" s="4">
        <f t="shared" si="378"/>
        <v>0.91666666666666674</v>
      </c>
      <c r="AF342" s="4">
        <f t="shared" si="379"/>
        <v>2.5454545454545454</v>
      </c>
      <c r="AG342" s="4">
        <f>IFERROR(AVERAGE(Tabela13[[#This Row],[V1]],Tabela13[[#This Row],[V2]]),"")</f>
        <v>1.731060606060606</v>
      </c>
      <c r="AH342" s="4">
        <f>IFERROR(AVERAGE(Tabela13[[#This Row],[V1]],Tabela13[[#This Row],[V3]]),"")</f>
        <v>1.9166666666666665</v>
      </c>
      <c r="AI342" s="4">
        <f>IFERROR(AVERAGE(Tabela13[[#This Row],[V1]],Tabela13[[#This Row],[V4]]),"")</f>
        <v>2.731060606060606</v>
      </c>
      <c r="AJ342" s="4">
        <f>IFERROR(AVERAGE(Tabela13[[#This Row],[V2]],Tabela13[[#This Row],[V1]]),"")</f>
        <v>1.731060606060606</v>
      </c>
      <c r="AK342" s="4">
        <f>IFERROR(AVERAGE(Tabela13[[#This Row],[V2]],Tabela13[[#This Row],[V3]]),"")</f>
        <v>0.73106060606060608</v>
      </c>
      <c r="AL342" s="4">
        <f>IFERROR(AVERAGE(Tabela13[[#This Row],[V2]],Tabela13[[#This Row],[V4]]),"")</f>
        <v>1.5454545454545454</v>
      </c>
      <c r="AM342" s="4">
        <f>IFERROR(AVERAGE(Tabela13[[#This Row],[V3]],Tabela13[[#This Row],[V1]]),"")</f>
        <v>1.9166666666666665</v>
      </c>
      <c r="AN342" s="4">
        <f>IFERROR(AVERAGE(Tabela13[[#This Row],[V3]],Tabela13[[#This Row],[V2]]),"")</f>
        <v>0.73106060606060608</v>
      </c>
      <c r="AO342" s="4">
        <f>IFERROR(AVERAGE(Tabela13[[#This Row],[V3]],Tabela13[[#This Row],[V4]]),"")</f>
        <v>1.731060606060606</v>
      </c>
      <c r="AP342" s="4">
        <f>IFERROR(AVERAGE(Tabela13[[#This Row],[V4]],Tabela13[[#This Row],[V1]]),"")</f>
        <v>2.731060606060606</v>
      </c>
      <c r="AQ342" s="4">
        <f>IFERROR(AVERAGE(Tabela13[[#This Row],[V4]],Tabela13[[#This Row],[V2]]),"")</f>
        <v>1.5454545454545454</v>
      </c>
      <c r="AR342" s="4">
        <f>IFERROR(AVERAGE(Tabela13[[#This Row],[V4]],Tabela13[[#This Row],[V3]]),"")</f>
        <v>1.731060606060606</v>
      </c>
      <c r="AS342" s="4">
        <f>_xlfn.STDEV.S(Tabela13[[#This Row],[V1]:[V2]])</f>
        <v>1.6767001705408284</v>
      </c>
      <c r="AT342" s="4">
        <f>_xlfn.STDEV.S(Tabela13[[#This Row],[V1]],Tabela13[[#This Row],[V3]])</f>
        <v>1.4142135623730951</v>
      </c>
      <c r="AU342" s="4">
        <f>_xlfn.STDEV.S(Tabela13[[#This Row],[V1]],Tabela13[[#This Row],[V4]])</f>
        <v>0.26248660816773345</v>
      </c>
      <c r="AV342" s="4">
        <f>_xlfn.STDEV.S(Tabela13[[#This Row],[V2]],Tabela13[[#This Row],[V1]])</f>
        <v>1.6767001705408284</v>
      </c>
      <c r="AW342" s="4">
        <f>_xlfn.STDEV.S(Tabela13[[#This Row],[V2]],Tabela13[[#This Row],[V3]])</f>
        <v>0.26248660816773334</v>
      </c>
      <c r="AX342" s="4">
        <f>_xlfn.STDEV.S(Tabela13[[#This Row],[V42]],Tabela13[[#This Row],[V44]])</f>
        <v>3.0909137329139234</v>
      </c>
      <c r="AY342" s="4">
        <f>_xlfn.STDEV.S(Tabela13[[#This Row],[V3]],Tabela13[[#This Row],[V1]])</f>
        <v>1.4142135623730951</v>
      </c>
      <c r="AZ342" s="4">
        <f>_xlfn.STDEV.S(Tabela13[[#This Row],[V3]],Tabela13[[#This Row],[V2]])</f>
        <v>0.26248660816773334</v>
      </c>
      <c r="BA342" s="4">
        <f>_xlfn.STDEV.S(Tabela13[[#This Row],[V3]],Tabela13[[#This Row],[V4]])</f>
        <v>1.1517269542053616</v>
      </c>
      <c r="BB342" s="4">
        <f>_xlfn.STDEV.S(Tabela13[[#This Row],[V4]],Tabela13[[#This Row],[V1]])</f>
        <v>0.26248660816773345</v>
      </c>
      <c r="BC342" s="4">
        <f>_xlfn.STDEV.S(Tabela13[[#This Row],[V4]],Tabela13[[#This Row],[V2]])</f>
        <v>1.4142135623730951</v>
      </c>
      <c r="BD342" s="4">
        <f>_xlfn.STDEV.S(Tabela13[[#This Row],[V4]],Tabela13[[#This Row],[V3]])</f>
        <v>1.1517269542053616</v>
      </c>
      <c r="BE342" s="4">
        <f>Tabela13[[#This Row],[V17]]/Tabela13[[#This Row],[V5]]</f>
        <v>0.96859703506078498</v>
      </c>
      <c r="BF342" s="4">
        <f>Tabela13[[#This Row],[V18]]/Tabela13[[#This Row],[V6]]</f>
        <v>0.73785055428161495</v>
      </c>
      <c r="BG342" s="4">
        <f>Tabela13[[#This Row],[V19]]/Tabela13[[#This Row],[V7]]</f>
        <v>9.6111601326326818E-2</v>
      </c>
      <c r="BH342" s="4">
        <f>Tabela13[[#This Row],[V20]]/Tabela13[[#This Row],[V8]]</f>
        <v>0.96859703506078498</v>
      </c>
      <c r="BI342" s="4">
        <f>Tabela13[[#This Row],[V21]]/Tabela13[[#This Row],[V9]]</f>
        <v>0.35904903915171815</v>
      </c>
      <c r="BJ342" s="4">
        <f>Tabela13[[#This Row],[V22]]/Tabela13[[#This Row],[V10]]</f>
        <v>2.0000030036501859</v>
      </c>
      <c r="BK342" s="4">
        <f>Tabela13[[#This Row],[V23]]/Tabela13[[#This Row],[V11]]</f>
        <v>0.73785055428161495</v>
      </c>
      <c r="BL342" s="4">
        <f>Tabela13[[#This Row],[V24]]/Tabela13[[#This Row],[V12]]</f>
        <v>0.35904903915171815</v>
      </c>
      <c r="BM342" s="4">
        <f>Tabela13[[#This Row],[V25]]/Tabela13[[#This Row],[V13]]</f>
        <v>0.66533023175101857</v>
      </c>
      <c r="BN342" s="4">
        <f>Tabela13[[#This Row],[V26]]/Tabela13[[#This Row],[V14]]</f>
        <v>9.6111601326326818E-2</v>
      </c>
      <c r="BO342" s="4">
        <f>Tabela13[[#This Row],[V27]]/Tabela13[[#This Row],[V15]]</f>
        <v>0.91507936388847333</v>
      </c>
      <c r="BP342" s="4">
        <f>Tabela13[[#This Row],[V28]]/Tabela13[[#This Row],[V16]]</f>
        <v>0.66533023175101857</v>
      </c>
      <c r="BQ342" s="4">
        <f>Tabela13[[#This Row],[V1]]-Tabela13[[#This Row],[V2]]</f>
        <v>2.3712121212121211</v>
      </c>
      <c r="BR342" s="4">
        <f>Tabela13[[#This Row],[V1]]-Tabela13[[#This Row],[V3]]</f>
        <v>1.9999999999999998</v>
      </c>
      <c r="BS342" s="4">
        <f>Tabela13[[#This Row],[V1]]-Tabela13[[#This Row],[V4]]</f>
        <v>0.3712121212121211</v>
      </c>
      <c r="BT342" s="4">
        <f>Tabela13[[#This Row],[V2]]-Tabela13[[#This Row],[V1]]</f>
        <v>-2.3712121212121211</v>
      </c>
      <c r="BU342" s="4">
        <f>Tabela13[[#This Row],[V2]]-Tabela13[[#This Row],[V3]]</f>
        <v>-0.37121212121212133</v>
      </c>
      <c r="BV342" s="4">
        <f>Tabela13[[#This Row],[V2]]-Tabela13[[#This Row],[V4]]</f>
        <v>-2</v>
      </c>
      <c r="BW342" s="4">
        <f>AVERAGE(Tabela13[[#This Row],[V41]],Tabela13[[#This Row],[V42]])</f>
        <v>2.1856060606060606</v>
      </c>
      <c r="BX342" s="4">
        <f>AVERAGE(Tabela13[[#This Row],[V41]],Tabela13[[#This Row],[V43]])</f>
        <v>1.3712121212121211</v>
      </c>
      <c r="BY342" s="4">
        <f>AVERAGE(Tabela13[[#This Row],[V41]],Tabela13[[#This Row],[V44]])</f>
        <v>0</v>
      </c>
      <c r="BZ342" s="4">
        <f>AVERAGE(Tabela13[[#This Row],[V41]],Tabela13[[#This Row],[V45]])</f>
        <v>0.99999999999999989</v>
      </c>
      <c r="CA342" s="4">
        <f>AVERAGE(Tabela13[[#This Row],[V41]],Tabela13[[#This Row],[V46]])</f>
        <v>0.18560606060606055</v>
      </c>
      <c r="CB342" s="4">
        <f>AVERAGE(Tabela13[[#This Row],[V42]],Tabela13[[#This Row],[V41]])</f>
        <v>2.1856060606060606</v>
      </c>
      <c r="CC342" s="4">
        <f>AVERAGE(Tabela13[[#This Row],[V42]],Tabela13[[#This Row],[V43]])</f>
        <v>1.1856060606060606</v>
      </c>
      <c r="CD342" s="4">
        <f>AVERAGE(Tabela13[[#This Row],[V42]],Tabela13[[#This Row],[V44]])</f>
        <v>-0.18560606060606066</v>
      </c>
      <c r="CE342" s="4">
        <f>AVERAGE(Tabela13[[#This Row],[V42]],Tabela13[[#This Row],[V45]])</f>
        <v>0.81439393939393923</v>
      </c>
      <c r="CF342" s="4">
        <f>AVERAGE(Tabela13[[#This Row],[V42]],Tabela13[[#This Row],[V46]])</f>
        <v>0</v>
      </c>
      <c r="CG342" s="4">
        <f>AVERAGE(Tabela13[[#This Row],[V43]],Tabela13[[#This Row],[V41]])</f>
        <v>1.3712121212121211</v>
      </c>
      <c r="CH342" s="4">
        <f>AVERAGE(Tabela13[[#This Row],[V43]],Tabela13[[#This Row],[V42]])</f>
        <v>1.1856060606060606</v>
      </c>
      <c r="CI342" s="4">
        <f>AVERAGE(Tabela13[[#This Row],[V43]],Tabela13[[#This Row],[V44]])</f>
        <v>-1</v>
      </c>
      <c r="CJ342" s="4">
        <f>AVERAGE(Tabela13[[#This Row],[V43]],Tabela13[[#This Row],[V45]])</f>
        <v>0</v>
      </c>
      <c r="CK342" s="4">
        <f>AVERAGE(Tabela13[[#This Row],[V43]],Tabela13[[#This Row],[V46]])</f>
        <v>-0.81439393939393945</v>
      </c>
      <c r="CL342" s="4">
        <f>AVERAGE(Tabela13[[#This Row],[V44]],Tabela13[[#This Row],[V41]])</f>
        <v>0</v>
      </c>
      <c r="CM342" s="4">
        <f>AVERAGE(Tabela13[[#This Row],[V44]],Tabela13[[#This Row],[V42]])</f>
        <v>-0.18560606060606066</v>
      </c>
      <c r="CN342" s="4">
        <f>AVERAGE(Tabela13[[#This Row],[V44]],Tabela13[[#This Row],[V43]])</f>
        <v>-1</v>
      </c>
      <c r="CO342" s="4">
        <f>AVERAGE(Tabela13[[#This Row],[V44]],Tabela13[[#This Row],[V45]])</f>
        <v>-1.3712121212121211</v>
      </c>
      <c r="CP342" s="4">
        <f>AVERAGE(Tabela13[[#This Row],[V44]],Tabela13[[#This Row],[V46]])</f>
        <v>-2.1856060606060606</v>
      </c>
      <c r="CQ342" s="4">
        <f>AVERAGE(Tabela13[[#This Row],[V45]],Tabela13[[#This Row],[V41]])</f>
        <v>0.99999999999999989</v>
      </c>
      <c r="CR342" s="4">
        <f>AVERAGE(Tabela13[[#This Row],[V45]],Tabela13[[#This Row],[V42]])</f>
        <v>0.81439393939393923</v>
      </c>
      <c r="CS342" s="4">
        <f>AVERAGE(Tabela13[[#This Row],[V45]],Tabela13[[#This Row],[V43]])</f>
        <v>0</v>
      </c>
      <c r="CT342" s="4">
        <f>AVERAGE(Tabela13[[#This Row],[V45]],Tabela13[[#This Row],[V44]])</f>
        <v>-1.3712121212121211</v>
      </c>
      <c r="CU342" s="4">
        <f>AVERAGE(Tabela13[[#This Row],[V45]],Tabela13[[#This Row],[V46]])</f>
        <v>-1.1856060606060606</v>
      </c>
      <c r="CV342" s="4">
        <f>AVERAGE(Tabela13[[#This Row],[V46]],Tabela13[[#This Row],[V41]])</f>
        <v>0.18560606060606055</v>
      </c>
      <c r="CW342" s="4">
        <f>AVERAGE(Tabela13[[#This Row],[V46]],Tabela13[[#This Row],[V42]])</f>
        <v>0</v>
      </c>
      <c r="CX342" s="4">
        <f>AVERAGE(Tabela13[[#This Row],[V46]],Tabela13[[#This Row],[V43]])</f>
        <v>-0.81439393939393945</v>
      </c>
      <c r="CY342" s="4">
        <f>AVERAGE(Tabela13[[#This Row],[V46]],Tabela13[[#This Row],[V44]])</f>
        <v>-2.1856060606060606</v>
      </c>
      <c r="CZ342" s="4">
        <f>AVERAGE(Tabela13[[#This Row],[V46]],Tabela13[[#This Row],[V45]])</f>
        <v>-1.1856060606060606</v>
      </c>
      <c r="DA342" s="3">
        <f>_xlfn.STDEV.S(Tabela13[[#This Row],[V41]],Tabela13[[#This Row],[V42]])</f>
        <v>0.26248660816773361</v>
      </c>
      <c r="DB342" s="3">
        <f>_xlfn.STDEV.S(Tabela13[[#This Row],[V41]],Tabela13[[#This Row],[V43]])</f>
        <v>1.4142135623730949</v>
      </c>
      <c r="DC342" s="3">
        <f>_xlfn.STDEV.S(Tabela13[[#This Row],[V41]],Tabela13[[#This Row],[V44]])</f>
        <v>3.3534003410816569</v>
      </c>
      <c r="DD342" s="3">
        <f>_xlfn.STDEV.S(Tabela13[[#This Row],[V41]],Tabela13[[#This Row],[V45]])</f>
        <v>1.9391867787085622</v>
      </c>
      <c r="DE342" s="3">
        <f>_xlfn.STDEV.S(Tabela13[[#This Row],[V41]],Tabela13[[#This Row],[V46]])</f>
        <v>3.0909137329139234</v>
      </c>
      <c r="DF342" s="3">
        <f>_xlfn.STDEV.S(Tabela13[[#This Row],[V42]],Tabela13[[#This Row],[V41]])</f>
        <v>0.26248660816773361</v>
      </c>
      <c r="DG342" s="3">
        <f>_xlfn.STDEV.S(Tabela13[[#This Row],[V42]],Tabela13[[#This Row],[V43]])</f>
        <v>1.1517269542053612</v>
      </c>
      <c r="DH342" s="3">
        <f>_xlfn.STDEV.S(Tabela13[[#This Row],[V42]],Tabela13[[#This Row],[V44]])</f>
        <v>3.0909137329139234</v>
      </c>
      <c r="DI342" s="3">
        <f>_xlfn.STDEV.S(Tabela13[[#This Row],[V42]],Tabela13[[#This Row],[V45]])</f>
        <v>1.6767001705408284</v>
      </c>
      <c r="DJ342" s="3">
        <f>_xlfn.STDEV.S(Tabela13[[#This Row],[V42]],Tabela13[[#This Row],[V46]])</f>
        <v>2.8284271247461898</v>
      </c>
      <c r="DK342" s="3">
        <f>_xlfn.STDEV.S(Tabela13[[#This Row],[V43]],Tabela13[[#This Row],[V41]])</f>
        <v>1.4142135623730949</v>
      </c>
      <c r="DL342" s="3">
        <f>_xlfn.STDEV.S(Tabela13[[#This Row],[V43]],Tabela13[[#This Row],[V42]])</f>
        <v>1.1517269542053612</v>
      </c>
      <c r="DM342" s="3">
        <f>_xlfn.STDEV.S(Tabela13[[#This Row],[V43]],Tabela13[[#This Row],[V44]])</f>
        <v>1.9391867787085619</v>
      </c>
      <c r="DN342" s="3">
        <f>_xlfn.STDEV.S(Tabela13[[#This Row],[V43]],Tabela13[[#This Row],[V45]])</f>
        <v>0.52497321633546712</v>
      </c>
      <c r="DO342" s="3">
        <f>_xlfn.STDEV.S(Tabela13[[#This Row],[V43]],Tabela13[[#This Row],[V46]])</f>
        <v>1.6767001705408284</v>
      </c>
      <c r="DP342" s="3">
        <f>_xlfn.STDEV.S(Tabela13[[#This Row],[V44]],Tabela13[[#This Row],[V41]])</f>
        <v>3.3534003410816569</v>
      </c>
      <c r="DQ342" s="3">
        <f>_xlfn.STDEV.S(Tabela13[[#This Row],[V44]],Tabela13[[#This Row],[V42]])</f>
        <v>3.0909137329139234</v>
      </c>
      <c r="DR342" s="3">
        <f>_xlfn.STDEV.S(Tabela13[[#This Row],[V44]],Tabela13[[#This Row],[V43]])</f>
        <v>1.9391867787085619</v>
      </c>
      <c r="DS342" s="3">
        <f>_xlfn.STDEV.S(Tabela13[[#This Row],[V44]],Tabela13[[#This Row],[V45]])</f>
        <v>1.4142135623730949</v>
      </c>
      <c r="DT342" s="3">
        <f>_xlfn.STDEV.S(Tabela13[[#This Row],[V44]],Tabela13[[#This Row],[V46]])</f>
        <v>0.26248660816773345</v>
      </c>
      <c r="DU342" s="3">
        <f>_xlfn.STDEV.S(Tabela13[[#This Row],[V45]],Tabela13[[#This Row],[V41]])</f>
        <v>1.9391867787085622</v>
      </c>
      <c r="DV342" s="3">
        <f>_xlfn.STDEV.S(Tabela13[[#This Row],[V45]],Tabela13[[#This Row],[V42]])</f>
        <v>1.6767001705408284</v>
      </c>
      <c r="DW342" s="3">
        <f>_xlfn.STDEV.S(Tabela13[[#This Row],[V45]],Tabela13[[#This Row],[V43]])</f>
        <v>0.52497321633546712</v>
      </c>
      <c r="DX342" s="3">
        <f>_xlfn.STDEV.S(Tabela13[[#This Row],[V45]],Tabela13[[#This Row],[V44]])</f>
        <v>1.4142135623730949</v>
      </c>
      <c r="DY342" s="3">
        <f>_xlfn.STDEV.S(Tabela13[[#This Row],[V45]],Tabela13[[#This Row],[V46]])</f>
        <v>1.1517269542053616</v>
      </c>
      <c r="DZ342" s="3">
        <f>_xlfn.STDEV.S(Tabela13[[#This Row],[V46]],Tabela13[[#This Row],[V41]])</f>
        <v>3.0909137329139234</v>
      </c>
      <c r="EA342" s="3">
        <f>_xlfn.STDEV.S(Tabela13[[#This Row],[V46]],Tabela13[[#This Row],[V42]])</f>
        <v>2.8284271247461898</v>
      </c>
      <c r="EB342" s="3">
        <f>_xlfn.STDEV.S(Tabela13[[#This Row],[V46]],Tabela13[[#This Row],[V43]])</f>
        <v>1.6767001705408284</v>
      </c>
      <c r="EC342" s="3">
        <f>_xlfn.STDEV.S(Tabela13[[#This Row],[V46]],Tabela13[[#This Row],[V44]])</f>
        <v>0.26248660816773345</v>
      </c>
      <c r="ED342" s="3">
        <f>_xlfn.STDEV.S(Tabela13[[#This Row],[V46]],Tabela13[[#This Row],[V45]])</f>
        <v>1.1517269542053616</v>
      </c>
      <c r="EE342" s="3">
        <f t="shared" si="380"/>
        <v>0.12009785884970828</v>
      </c>
      <c r="EF342" s="3">
        <f t="shared" si="381"/>
        <v>1.0313601670345223</v>
      </c>
      <c r="EG342" s="3" t="str">
        <f t="shared" si="382"/>
        <v/>
      </c>
      <c r="EH342" s="3">
        <f t="shared" si="383"/>
        <v>1.9391867787085624</v>
      </c>
      <c r="EI342" s="3">
        <f t="shared" si="384"/>
        <v>16.653086234475019</v>
      </c>
      <c r="EJ342" s="3">
        <f t="shared" si="385"/>
        <v>0.12009785884970828</v>
      </c>
      <c r="EK342" s="3">
        <f t="shared" si="386"/>
        <v>0.97142465147033663</v>
      </c>
      <c r="EL342" s="3">
        <f t="shared" si="387"/>
        <v>-16.653086234475012</v>
      </c>
      <c r="EM342" s="3">
        <f t="shared" si="388"/>
        <v>2.0588318373152501</v>
      </c>
      <c r="EN342" s="3" t="str">
        <f t="shared" si="389"/>
        <v/>
      </c>
      <c r="EO342" s="3">
        <f t="shared" si="390"/>
        <v>1.0313601670345223</v>
      </c>
      <c r="EP342" s="3">
        <f t="shared" si="391"/>
        <v>0.97142465147033663</v>
      </c>
      <c r="EQ342" s="3">
        <f t="shared" si="392"/>
        <v>-1.9391867787085619</v>
      </c>
      <c r="ER342" s="3" t="str">
        <f t="shared" si="393"/>
        <v/>
      </c>
      <c r="ES342" s="3" t="str">
        <f t="shared" si="394"/>
        <v/>
      </c>
      <c r="ET342" s="3" t="str">
        <f t="shared" si="395"/>
        <v/>
      </c>
      <c r="EU342" s="3" t="str">
        <f t="shared" si="396"/>
        <v/>
      </c>
      <c r="EV342" s="3">
        <f t="shared" si="397"/>
        <v>-1.9391867787085619</v>
      </c>
      <c r="EW342" s="3">
        <f t="shared" si="398"/>
        <v>-1.0313601670345223</v>
      </c>
      <c r="EX342" s="3">
        <f t="shared" si="399"/>
        <v>-0.12009785884970819</v>
      </c>
      <c r="EY342" s="3">
        <f t="shared" si="400"/>
        <v>1.9391867787085624</v>
      </c>
      <c r="EZ342" s="3">
        <f t="shared" si="401"/>
        <v>2.0588318373152501</v>
      </c>
      <c r="FA342" s="3" t="str">
        <f t="shared" si="402"/>
        <v/>
      </c>
      <c r="FB342" s="3">
        <f t="shared" si="403"/>
        <v>-1.0313601670345223</v>
      </c>
      <c r="FC342" s="3">
        <f t="shared" si="404"/>
        <v>-0.97142465147033707</v>
      </c>
      <c r="FD342" s="3">
        <f t="shared" si="405"/>
        <v>16.653086234475019</v>
      </c>
      <c r="FE342" s="3" t="str">
        <f t="shared" si="406"/>
        <v/>
      </c>
      <c r="FF342" s="3">
        <f t="shared" si="407"/>
        <v>-2.0588318373152497</v>
      </c>
      <c r="FG342" s="3">
        <f t="shared" si="408"/>
        <v>-0.12009785884970819</v>
      </c>
      <c r="FH342" s="3">
        <f t="shared" si="409"/>
        <v>-0.97142465147033707</v>
      </c>
      <c r="FI342" s="4">
        <f t="shared" si="410"/>
        <v>0.45454545454545459</v>
      </c>
      <c r="FJ342" s="4">
        <f t="shared" si="411"/>
        <v>0.83333333333333337</v>
      </c>
      <c r="FK342" s="4">
        <f t="shared" si="412"/>
        <v>2.4899713467048712</v>
      </c>
      <c r="FL342" s="4">
        <f t="shared" si="413"/>
        <v>0.38395415472779371</v>
      </c>
      <c r="FM342" s="4">
        <f>Tabela13[[#This Row],[V139]]-Tabela13[[#This Row],[V140]]</f>
        <v>2.1060171919770774</v>
      </c>
      <c r="FN342" s="4">
        <f>Tabela13[[#This Row],[V1]]-Tabela13[[#This Row],[V2]]/2</f>
        <v>2.6439393939393936</v>
      </c>
      <c r="FO342" s="4">
        <f>Tabela13[[#This Row],[V1]]-Tabela13[[#This Row],[V3]]/2</f>
        <v>2.458333333333333</v>
      </c>
      <c r="FP342" s="4">
        <f>Tabela13[[#This Row],[V1]]-Tabela13[[#This Row],[V4]]/2</f>
        <v>1.6439393939393938</v>
      </c>
      <c r="FQ342" s="4">
        <f>Tabela13[[#This Row],[V2]]-Tabela13[[#This Row],[V1]]/2</f>
        <v>-0.91287878787878785</v>
      </c>
      <c r="FR342" s="4">
        <f>Tabela13[[#This Row],[V2]]-Tabela13[[#This Row],[V3]]/2</f>
        <v>8.7121212121212044E-2</v>
      </c>
      <c r="FS342" s="4">
        <f>Tabela13[[#This Row],[V2]]-Tabela13[[#This Row],[V4]]/2</f>
        <v>-0.72727272727272729</v>
      </c>
      <c r="FT342" s="4">
        <f t="shared" si="414"/>
        <v>1.2092025774494621</v>
      </c>
      <c r="FU342" s="4">
        <f t="shared" si="415"/>
        <v>1.1844591119735821</v>
      </c>
      <c r="FV342" s="4">
        <f t="shared" si="416"/>
        <v>1.024299926312578</v>
      </c>
      <c r="FW342" s="4">
        <f t="shared" si="417"/>
        <v>-0.7398850609275186</v>
      </c>
      <c r="FX342" s="4">
        <f t="shared" si="418"/>
        <v>8.6901790783061608E-2</v>
      </c>
      <c r="FY342" s="4">
        <f t="shared" si="419"/>
        <v>-0.62879628641543295</v>
      </c>
      <c r="FZ342" s="4">
        <f t="shared" si="420"/>
        <v>217.65646394090317</v>
      </c>
      <c r="GA342" s="4">
        <f t="shared" si="421"/>
        <v>213.20264015524478</v>
      </c>
      <c r="GB342" s="4">
        <f t="shared" si="422"/>
        <v>184.37398673626404</v>
      </c>
      <c r="GC342" s="4">
        <f t="shared" si="423"/>
        <v>-133.17931096695335</v>
      </c>
      <c r="GD342" s="4">
        <f t="shared" si="424"/>
        <v>15.64232234095109</v>
      </c>
      <c r="GE342" s="4">
        <f t="shared" si="425"/>
        <v>-113.18333155477794</v>
      </c>
      <c r="GF342" s="4">
        <f>Tabela13[[#This Row],[V1]]-Tabela13[[#This Row],[V2]]/Tabela13[[#This Row],[V2]]</f>
        <v>1.9166666666666665</v>
      </c>
      <c r="GG342" s="4">
        <f>Tabela13[[#This Row],[V1]]-Tabela13[[#This Row],[V3]]/Tabela13[[#This Row],[V3]]</f>
        <v>1.9166666666666665</v>
      </c>
      <c r="GH342" s="4">
        <f>Tabela13[[#This Row],[V1]]-Tabela13[[#This Row],[V4]]/Tabela13[[#This Row],[V4]]</f>
        <v>1.9166666666666665</v>
      </c>
      <c r="GI342" s="4">
        <f>Tabela13[[#This Row],[V2]]-Tabela13[[#This Row],[V1]]/Tabela13[[#This Row],[V1]]</f>
        <v>-0.45454545454545459</v>
      </c>
      <c r="GJ342" s="4">
        <f>Tabela13[[#This Row],[V2]]-Tabela13[[#This Row],[V3]]/Tabela13[[#This Row],[V3]]</f>
        <v>-0.45454545454545459</v>
      </c>
      <c r="GK342" s="4">
        <f>Tabela13[[#This Row],[V2]]-Tabela13[[#This Row],[V4]]/Tabela13[[#This Row],[V4]]</f>
        <v>-0.45454545454545459</v>
      </c>
      <c r="GL342" s="4">
        <f t="shared" si="426"/>
        <v>1.1744216220385257</v>
      </c>
      <c r="GM342" s="4">
        <f t="shared" si="427"/>
        <v>1.731060606060606</v>
      </c>
      <c r="GN342" s="4">
        <f t="shared" si="428"/>
        <v>0.67844049938330597</v>
      </c>
      <c r="GO342" s="3">
        <f t="shared" si="429"/>
        <v>1</v>
      </c>
      <c r="GP342" s="3">
        <v>100</v>
      </c>
      <c r="GQ342" s="3">
        <f t="shared" si="430"/>
        <v>0.19999999999999996</v>
      </c>
      <c r="GR342" s="3">
        <f t="shared" si="431"/>
        <v>19.999999999999996</v>
      </c>
      <c r="GS342" s="34">
        <f>COUNTIF($D$2:D341,Tabela13[[#This Row],[HomeTeam]])</f>
        <v>17</v>
      </c>
      <c r="GT342" s="34">
        <f>COUNTIF($E$2:E341,Tabela13[[#This Row],[AwayTeam]])</f>
        <v>17</v>
      </c>
      <c r="GU342" s="3">
        <f>IFERROR(AVERAGEIFS($AD$2:AD341,$D$2:D341,Tabela13[[#This Row],[HomeTeam]],$GS$2:GS341,"&gt;="&amp;Tabela13[[#This Row],[Contagem_H]]-5),"")</f>
        <v>0.74776722390264794</v>
      </c>
      <c r="GV342" s="3">
        <f>IFERROR(AVERAGEIFS($G$2:G341,$E$2:E341,Tabela13[[#This Row],[AwayTeam]],$GT$2:GT341,"&gt;="&amp;Tabela13[[#This Row],[Contagem_A]]-5),"")</f>
        <v>1</v>
      </c>
      <c r="GW342" s="3">
        <f>IFERROR(AVERAGEIFS($GQ$2:GQ341,$D$2:D341,Tabela13[[#This Row],[HomeTeam]],$GS$2:GS341,"&gt;="&amp;Tabela13[[#This Row],[Contagem_H]]-5),"")</f>
        <v>0.22199999999999998</v>
      </c>
    </row>
    <row r="343" spans="1:205" x14ac:dyDescent="0.25">
      <c r="A343" t="s">
        <v>127</v>
      </c>
      <c r="B343" t="s">
        <v>259</v>
      </c>
      <c r="C343" t="s">
        <v>134</v>
      </c>
      <c r="D343" t="s">
        <v>26</v>
      </c>
      <c r="E343" t="s">
        <v>16</v>
      </c>
      <c r="F343" s="3">
        <v>2</v>
      </c>
      <c r="G343" s="3">
        <v>1</v>
      </c>
      <c r="H343" s="3" t="str">
        <f t="shared" si="432"/>
        <v>H</v>
      </c>
      <c r="I343" s="3">
        <v>1.91</v>
      </c>
      <c r="J343" s="3">
        <v>3.75</v>
      </c>
      <c r="K343" s="3">
        <v>3.75</v>
      </c>
      <c r="L343" s="3">
        <v>1.67</v>
      </c>
      <c r="M343" s="3">
        <v>2.2000000000000002</v>
      </c>
      <c r="N343" s="3">
        <f t="shared" si="361"/>
        <v>3</v>
      </c>
      <c r="O343" s="3">
        <f t="shared" si="362"/>
        <v>3</v>
      </c>
      <c r="P343" s="3">
        <f t="shared" si="363"/>
        <v>0</v>
      </c>
      <c r="Q343" s="3">
        <f t="shared" si="364"/>
        <v>5.6893542757417093E-2</v>
      </c>
      <c r="R343" s="3">
        <f t="shared" si="365"/>
        <v>5.3347849755035481E-2</v>
      </c>
      <c r="S343" s="3">
        <f t="shared" si="366"/>
        <v>2.0186666666666664</v>
      </c>
      <c r="T343" s="3">
        <f t="shared" si="367"/>
        <v>3.9633507853403143</v>
      </c>
      <c r="U343" s="3">
        <f t="shared" si="368"/>
        <v>3.9633507853403143</v>
      </c>
      <c r="V343" s="3">
        <f t="shared" si="369"/>
        <v>1.7650122164048865</v>
      </c>
      <c r="W343" s="3">
        <f t="shared" si="370"/>
        <v>2.3251657940663177</v>
      </c>
      <c r="X343" s="4">
        <f t="shared" si="371"/>
        <v>0.52356020942408377</v>
      </c>
      <c r="Y343" s="4">
        <f t="shared" si="372"/>
        <v>0.26666666666666666</v>
      </c>
      <c r="Z343" s="4">
        <f t="shared" si="373"/>
        <v>0.26666666666666666</v>
      </c>
      <c r="AA343" s="4">
        <f t="shared" si="374"/>
        <v>0.5988023952095809</v>
      </c>
      <c r="AB343" s="4">
        <f t="shared" si="375"/>
        <v>0.45454545454545453</v>
      </c>
      <c r="AC343" s="4">
        <f t="shared" si="376"/>
        <v>1.2617801047120418</v>
      </c>
      <c r="AD343" s="4">
        <f t="shared" si="377"/>
        <v>0.6333333333333333</v>
      </c>
      <c r="AE343" s="4">
        <f t="shared" si="378"/>
        <v>0.76178010471204183</v>
      </c>
      <c r="AF343" s="4">
        <f t="shared" si="379"/>
        <v>1.1333333333333333</v>
      </c>
      <c r="AG343" s="4">
        <f>IFERROR(AVERAGE(Tabela13[[#This Row],[V1]],Tabela13[[#This Row],[V2]]),"")</f>
        <v>0.94755671902268757</v>
      </c>
      <c r="AH343" s="4">
        <f>IFERROR(AVERAGE(Tabela13[[#This Row],[V1]],Tabela13[[#This Row],[V3]]),"")</f>
        <v>1.0117801047120418</v>
      </c>
      <c r="AI343" s="4">
        <f>IFERROR(AVERAGE(Tabela13[[#This Row],[V1]],Tabela13[[#This Row],[V4]]),"")</f>
        <v>1.1975567190226877</v>
      </c>
      <c r="AJ343" s="4">
        <f>IFERROR(AVERAGE(Tabela13[[#This Row],[V2]],Tabela13[[#This Row],[V1]]),"")</f>
        <v>0.94755671902268757</v>
      </c>
      <c r="AK343" s="4">
        <f>IFERROR(AVERAGE(Tabela13[[#This Row],[V2]],Tabela13[[#This Row],[V3]]),"")</f>
        <v>0.69755671902268757</v>
      </c>
      <c r="AL343" s="4">
        <f>IFERROR(AVERAGE(Tabela13[[#This Row],[V2]],Tabela13[[#This Row],[V4]]),"")</f>
        <v>0.8833333333333333</v>
      </c>
      <c r="AM343" s="4">
        <f>IFERROR(AVERAGE(Tabela13[[#This Row],[V3]],Tabela13[[#This Row],[V1]]),"")</f>
        <v>1.0117801047120418</v>
      </c>
      <c r="AN343" s="4">
        <f>IFERROR(AVERAGE(Tabela13[[#This Row],[V3]],Tabela13[[#This Row],[V2]]),"")</f>
        <v>0.69755671902268757</v>
      </c>
      <c r="AO343" s="4">
        <f>IFERROR(AVERAGE(Tabela13[[#This Row],[V3]],Tabela13[[#This Row],[V4]]),"")</f>
        <v>0.94755671902268757</v>
      </c>
      <c r="AP343" s="4">
        <f>IFERROR(AVERAGE(Tabela13[[#This Row],[V4]],Tabela13[[#This Row],[V1]]),"")</f>
        <v>1.1975567190226877</v>
      </c>
      <c r="AQ343" s="4">
        <f>IFERROR(AVERAGE(Tabela13[[#This Row],[V4]],Tabela13[[#This Row],[V2]]),"")</f>
        <v>0.8833333333333333</v>
      </c>
      <c r="AR343" s="4">
        <f>IFERROR(AVERAGE(Tabela13[[#This Row],[V4]],Tabela13[[#This Row],[V3]]),"")</f>
        <v>0.94755671902268757</v>
      </c>
      <c r="AS343" s="4">
        <f>_xlfn.STDEV.S(Tabela13[[#This Row],[V1]:[V2]])</f>
        <v>0.44437897365667678</v>
      </c>
      <c r="AT343" s="4">
        <f>_xlfn.STDEV.S(Tabela13[[#This Row],[V1]],Tabela13[[#This Row],[V3]])</f>
        <v>0.35355339059327379</v>
      </c>
      <c r="AU343" s="4">
        <f>_xlfn.STDEV.S(Tabela13[[#This Row],[V1]],Tabela13[[#This Row],[V4]])</f>
        <v>9.0825583063402951E-2</v>
      </c>
      <c r="AV343" s="4">
        <f>_xlfn.STDEV.S(Tabela13[[#This Row],[V2]],Tabela13[[#This Row],[V1]])</f>
        <v>0.44437897365667678</v>
      </c>
      <c r="AW343" s="4">
        <f>_xlfn.STDEV.S(Tabela13[[#This Row],[V2]],Tabela13[[#This Row],[V3]])</f>
        <v>9.0825583063402951E-2</v>
      </c>
      <c r="AX343" s="4">
        <f>_xlfn.STDEV.S(Tabela13[[#This Row],[V42]],Tabela13[[#This Row],[V44]])</f>
        <v>0.7979323642499504</v>
      </c>
      <c r="AY343" s="4">
        <f>_xlfn.STDEV.S(Tabela13[[#This Row],[V3]],Tabela13[[#This Row],[V1]])</f>
        <v>0.35355339059327379</v>
      </c>
      <c r="AZ343" s="4">
        <f>_xlfn.STDEV.S(Tabela13[[#This Row],[V3]],Tabela13[[#This Row],[V2]])</f>
        <v>9.0825583063402951E-2</v>
      </c>
      <c r="BA343" s="4">
        <f>_xlfn.STDEV.S(Tabela13[[#This Row],[V3]],Tabela13[[#This Row],[V4]])</f>
        <v>0.26272780752987057</v>
      </c>
      <c r="BB343" s="4">
        <f>_xlfn.STDEV.S(Tabela13[[#This Row],[V4]],Tabela13[[#This Row],[V1]])</f>
        <v>9.0825583063402951E-2</v>
      </c>
      <c r="BC343" s="4">
        <f>_xlfn.STDEV.S(Tabela13[[#This Row],[V4]],Tabela13[[#This Row],[V2]])</f>
        <v>0.35355339059327345</v>
      </c>
      <c r="BD343" s="4">
        <f>_xlfn.STDEV.S(Tabela13[[#This Row],[V4]],Tabela13[[#This Row],[V3]])</f>
        <v>0.26272780752987057</v>
      </c>
      <c r="BE343" s="4">
        <f>Tabela13[[#This Row],[V17]]/Tabela13[[#This Row],[V5]]</f>
        <v>0.46897348172994902</v>
      </c>
      <c r="BF343" s="4">
        <f>Tabela13[[#This Row],[V18]]/Tabela13[[#This Row],[V6]]</f>
        <v>0.34943698630434822</v>
      </c>
      <c r="BG343" s="4">
        <f>Tabela13[[#This Row],[V19]]/Tabela13[[#This Row],[V7]]</f>
        <v>7.584240614300479E-2</v>
      </c>
      <c r="BH343" s="4">
        <f>Tabela13[[#This Row],[V20]]/Tabela13[[#This Row],[V8]]</f>
        <v>0.46897348172994902</v>
      </c>
      <c r="BI343" s="4">
        <f>Tabela13[[#This Row],[V21]]/Tabela13[[#This Row],[V9]]</f>
        <v>0.1302053017146107</v>
      </c>
      <c r="BJ343" s="4">
        <f>Tabela13[[#This Row],[V22]]/Tabela13[[#This Row],[V10]]</f>
        <v>0.90331965764145328</v>
      </c>
      <c r="BK343" s="4">
        <f>Tabela13[[#This Row],[V23]]/Tabela13[[#This Row],[V11]]</f>
        <v>0.34943698630434822</v>
      </c>
      <c r="BL343" s="4">
        <f>Tabela13[[#This Row],[V24]]/Tabela13[[#This Row],[V12]]</f>
        <v>0.1302053017146107</v>
      </c>
      <c r="BM343" s="4">
        <f>Tabela13[[#This Row],[V25]]/Tabela13[[#This Row],[V13]]</f>
        <v>0.27726868719885045</v>
      </c>
      <c r="BN343" s="4">
        <f>Tabela13[[#This Row],[V26]]/Tabela13[[#This Row],[V14]]</f>
        <v>7.584240614300479E-2</v>
      </c>
      <c r="BO343" s="4">
        <f>Tabela13[[#This Row],[V27]]/Tabela13[[#This Row],[V15]]</f>
        <v>0.40024912142634733</v>
      </c>
      <c r="BP343" s="4">
        <f>Tabela13[[#This Row],[V28]]/Tabela13[[#This Row],[V16]]</f>
        <v>0.27726868719885045</v>
      </c>
      <c r="BQ343" s="4">
        <f>Tabela13[[#This Row],[V1]]-Tabela13[[#This Row],[V2]]</f>
        <v>0.62844677137870852</v>
      </c>
      <c r="BR343" s="4">
        <f>Tabela13[[#This Row],[V1]]-Tabela13[[#This Row],[V3]]</f>
        <v>0.5</v>
      </c>
      <c r="BS343" s="4">
        <f>Tabela13[[#This Row],[V1]]-Tabela13[[#This Row],[V4]]</f>
        <v>0.12844677137870852</v>
      </c>
      <c r="BT343" s="4">
        <f>Tabela13[[#This Row],[V2]]-Tabela13[[#This Row],[V1]]</f>
        <v>-0.62844677137870852</v>
      </c>
      <c r="BU343" s="4">
        <f>Tabela13[[#This Row],[V2]]-Tabela13[[#This Row],[V3]]</f>
        <v>-0.12844677137870852</v>
      </c>
      <c r="BV343" s="4">
        <f>Tabela13[[#This Row],[V2]]-Tabela13[[#This Row],[V4]]</f>
        <v>-0.5</v>
      </c>
      <c r="BW343" s="4">
        <f>AVERAGE(Tabela13[[#This Row],[V41]],Tabela13[[#This Row],[V42]])</f>
        <v>0.56422338568935426</v>
      </c>
      <c r="BX343" s="4">
        <f>AVERAGE(Tabela13[[#This Row],[V41]],Tabela13[[#This Row],[V43]])</f>
        <v>0.37844677137870852</v>
      </c>
      <c r="BY343" s="4">
        <f>AVERAGE(Tabela13[[#This Row],[V41]],Tabela13[[#This Row],[V44]])</f>
        <v>0</v>
      </c>
      <c r="BZ343" s="4">
        <f>AVERAGE(Tabela13[[#This Row],[V41]],Tabela13[[#This Row],[V45]])</f>
        <v>0.25</v>
      </c>
      <c r="CA343" s="4">
        <f>AVERAGE(Tabela13[[#This Row],[V41]],Tabela13[[#This Row],[V46]])</f>
        <v>6.4223385689354262E-2</v>
      </c>
      <c r="CB343" s="4">
        <f>AVERAGE(Tabela13[[#This Row],[V42]],Tabela13[[#This Row],[V41]])</f>
        <v>0.56422338568935426</v>
      </c>
      <c r="CC343" s="4">
        <f>AVERAGE(Tabela13[[#This Row],[V42]],Tabela13[[#This Row],[V43]])</f>
        <v>0.31422338568935426</v>
      </c>
      <c r="CD343" s="4">
        <f>AVERAGE(Tabela13[[#This Row],[V42]],Tabela13[[#This Row],[V44]])</f>
        <v>-6.4223385689354262E-2</v>
      </c>
      <c r="CE343" s="4">
        <f>AVERAGE(Tabela13[[#This Row],[V42]],Tabela13[[#This Row],[V45]])</f>
        <v>0.18577661431064574</v>
      </c>
      <c r="CF343" s="4">
        <f>AVERAGE(Tabela13[[#This Row],[V42]],Tabela13[[#This Row],[V46]])</f>
        <v>0</v>
      </c>
      <c r="CG343" s="4">
        <f>AVERAGE(Tabela13[[#This Row],[V43]],Tabela13[[#This Row],[V41]])</f>
        <v>0.37844677137870852</v>
      </c>
      <c r="CH343" s="4">
        <f>AVERAGE(Tabela13[[#This Row],[V43]],Tabela13[[#This Row],[V42]])</f>
        <v>0.31422338568935426</v>
      </c>
      <c r="CI343" s="4">
        <f>AVERAGE(Tabela13[[#This Row],[V43]],Tabela13[[#This Row],[V44]])</f>
        <v>-0.25</v>
      </c>
      <c r="CJ343" s="4">
        <f>AVERAGE(Tabela13[[#This Row],[V43]],Tabela13[[#This Row],[V45]])</f>
        <v>0</v>
      </c>
      <c r="CK343" s="4">
        <f>AVERAGE(Tabela13[[#This Row],[V43]],Tabela13[[#This Row],[V46]])</f>
        <v>-0.18577661431064574</v>
      </c>
      <c r="CL343" s="4">
        <f>AVERAGE(Tabela13[[#This Row],[V44]],Tabela13[[#This Row],[V41]])</f>
        <v>0</v>
      </c>
      <c r="CM343" s="4">
        <f>AVERAGE(Tabela13[[#This Row],[V44]],Tabela13[[#This Row],[V42]])</f>
        <v>-6.4223385689354262E-2</v>
      </c>
      <c r="CN343" s="4">
        <f>AVERAGE(Tabela13[[#This Row],[V44]],Tabela13[[#This Row],[V43]])</f>
        <v>-0.25</v>
      </c>
      <c r="CO343" s="4">
        <f>AVERAGE(Tabela13[[#This Row],[V44]],Tabela13[[#This Row],[V45]])</f>
        <v>-0.37844677137870852</v>
      </c>
      <c r="CP343" s="4">
        <f>AVERAGE(Tabela13[[#This Row],[V44]],Tabela13[[#This Row],[V46]])</f>
        <v>-0.56422338568935426</v>
      </c>
      <c r="CQ343" s="4">
        <f>AVERAGE(Tabela13[[#This Row],[V45]],Tabela13[[#This Row],[V41]])</f>
        <v>0.25</v>
      </c>
      <c r="CR343" s="4">
        <f>AVERAGE(Tabela13[[#This Row],[V45]],Tabela13[[#This Row],[V42]])</f>
        <v>0.18577661431064574</v>
      </c>
      <c r="CS343" s="4">
        <f>AVERAGE(Tabela13[[#This Row],[V45]],Tabela13[[#This Row],[V43]])</f>
        <v>0</v>
      </c>
      <c r="CT343" s="4">
        <f>AVERAGE(Tabela13[[#This Row],[V45]],Tabela13[[#This Row],[V44]])</f>
        <v>-0.37844677137870852</v>
      </c>
      <c r="CU343" s="4">
        <f>AVERAGE(Tabela13[[#This Row],[V45]],Tabela13[[#This Row],[V46]])</f>
        <v>-0.31422338568935426</v>
      </c>
      <c r="CV343" s="4">
        <f>AVERAGE(Tabela13[[#This Row],[V46]],Tabela13[[#This Row],[V41]])</f>
        <v>6.4223385689354262E-2</v>
      </c>
      <c r="CW343" s="4">
        <f>AVERAGE(Tabela13[[#This Row],[V46]],Tabela13[[#This Row],[V42]])</f>
        <v>0</v>
      </c>
      <c r="CX343" s="4">
        <f>AVERAGE(Tabela13[[#This Row],[V46]],Tabela13[[#This Row],[V43]])</f>
        <v>-0.18577661431064574</v>
      </c>
      <c r="CY343" s="4">
        <f>AVERAGE(Tabela13[[#This Row],[V46]],Tabela13[[#This Row],[V44]])</f>
        <v>-0.56422338568935426</v>
      </c>
      <c r="CZ343" s="4">
        <f>AVERAGE(Tabela13[[#This Row],[V46]],Tabela13[[#This Row],[V45]])</f>
        <v>-0.31422338568935426</v>
      </c>
      <c r="DA343" s="3">
        <f>_xlfn.STDEV.S(Tabela13[[#This Row],[V41]],Tabela13[[#This Row],[V42]])</f>
        <v>9.0825583063402771E-2</v>
      </c>
      <c r="DB343" s="3">
        <f>_xlfn.STDEV.S(Tabela13[[#This Row],[V41]],Tabela13[[#This Row],[V43]])</f>
        <v>0.35355339059327379</v>
      </c>
      <c r="DC343" s="3">
        <f>_xlfn.STDEV.S(Tabela13[[#This Row],[V41]],Tabela13[[#This Row],[V44]])</f>
        <v>0.88875794731335345</v>
      </c>
      <c r="DD343" s="3">
        <f>_xlfn.STDEV.S(Tabela13[[#This Row],[V41]],Tabela13[[#This Row],[V45]])</f>
        <v>0.53520455672007961</v>
      </c>
      <c r="DE343" s="3">
        <f>_xlfn.STDEV.S(Tabela13[[#This Row],[V41]],Tabela13[[#This Row],[V46]])</f>
        <v>0.7979323642499504</v>
      </c>
      <c r="DF343" s="3">
        <f>_xlfn.STDEV.S(Tabela13[[#This Row],[V42]],Tabela13[[#This Row],[V41]])</f>
        <v>9.0825583063402771E-2</v>
      </c>
      <c r="DG343" s="3">
        <f>_xlfn.STDEV.S(Tabela13[[#This Row],[V42]],Tabela13[[#This Row],[V43]])</f>
        <v>0.26272780752987079</v>
      </c>
      <c r="DH343" s="3">
        <f>_xlfn.STDEV.S(Tabela13[[#This Row],[V42]],Tabela13[[#This Row],[V44]])</f>
        <v>0.7979323642499504</v>
      </c>
      <c r="DI343" s="3">
        <f>_xlfn.STDEV.S(Tabela13[[#This Row],[V42]],Tabela13[[#This Row],[V45]])</f>
        <v>0.44437897365667672</v>
      </c>
      <c r="DJ343" s="3">
        <f>_xlfn.STDEV.S(Tabela13[[#This Row],[V42]],Tabela13[[#This Row],[V46]])</f>
        <v>0.70710678118654757</v>
      </c>
      <c r="DK343" s="3">
        <f>_xlfn.STDEV.S(Tabela13[[#This Row],[V43]],Tabela13[[#This Row],[V41]])</f>
        <v>0.35355339059327379</v>
      </c>
      <c r="DL343" s="3">
        <f>_xlfn.STDEV.S(Tabela13[[#This Row],[V43]],Tabela13[[#This Row],[V42]])</f>
        <v>0.26272780752987079</v>
      </c>
      <c r="DM343" s="3">
        <f>_xlfn.STDEV.S(Tabela13[[#This Row],[V43]],Tabela13[[#This Row],[V44]])</f>
        <v>0.53520455672007961</v>
      </c>
      <c r="DN343" s="3">
        <f>_xlfn.STDEV.S(Tabela13[[#This Row],[V43]],Tabela13[[#This Row],[V45]])</f>
        <v>0.1816511661268059</v>
      </c>
      <c r="DO343" s="3">
        <f>_xlfn.STDEV.S(Tabela13[[#This Row],[V43]],Tabela13[[#This Row],[V46]])</f>
        <v>0.44437897365667672</v>
      </c>
      <c r="DP343" s="3">
        <f>_xlfn.STDEV.S(Tabela13[[#This Row],[V44]],Tabela13[[#This Row],[V41]])</f>
        <v>0.88875794731335345</v>
      </c>
      <c r="DQ343" s="3">
        <f>_xlfn.STDEV.S(Tabela13[[#This Row],[V44]],Tabela13[[#This Row],[V42]])</f>
        <v>0.7979323642499504</v>
      </c>
      <c r="DR343" s="3">
        <f>_xlfn.STDEV.S(Tabela13[[#This Row],[V44]],Tabela13[[#This Row],[V43]])</f>
        <v>0.53520455672007961</v>
      </c>
      <c r="DS343" s="3">
        <f>_xlfn.STDEV.S(Tabela13[[#This Row],[V44]],Tabela13[[#This Row],[V45]])</f>
        <v>0.35355339059327379</v>
      </c>
      <c r="DT343" s="3">
        <f>_xlfn.STDEV.S(Tabela13[[#This Row],[V44]],Tabela13[[#This Row],[V46]])</f>
        <v>9.0825583063402771E-2</v>
      </c>
      <c r="DU343" s="3">
        <f>_xlfn.STDEV.S(Tabela13[[#This Row],[V45]],Tabela13[[#This Row],[V41]])</f>
        <v>0.53520455672007961</v>
      </c>
      <c r="DV343" s="3">
        <f>_xlfn.STDEV.S(Tabela13[[#This Row],[V45]],Tabela13[[#This Row],[V42]])</f>
        <v>0.44437897365667672</v>
      </c>
      <c r="DW343" s="3">
        <f>_xlfn.STDEV.S(Tabela13[[#This Row],[V45]],Tabela13[[#This Row],[V43]])</f>
        <v>0.1816511661268059</v>
      </c>
      <c r="DX343" s="3">
        <f>_xlfn.STDEV.S(Tabela13[[#This Row],[V45]],Tabela13[[#This Row],[V44]])</f>
        <v>0.35355339059327379</v>
      </c>
      <c r="DY343" s="3">
        <f>_xlfn.STDEV.S(Tabela13[[#This Row],[V45]],Tabela13[[#This Row],[V46]])</f>
        <v>0.26272780752987079</v>
      </c>
      <c r="DZ343" s="3">
        <f>_xlfn.STDEV.S(Tabela13[[#This Row],[V46]],Tabela13[[#This Row],[V41]])</f>
        <v>0.7979323642499504</v>
      </c>
      <c r="EA343" s="3">
        <f>_xlfn.STDEV.S(Tabela13[[#This Row],[V46]],Tabela13[[#This Row],[V42]])</f>
        <v>0.70710678118654757</v>
      </c>
      <c r="EB343" s="3">
        <f>_xlfn.STDEV.S(Tabela13[[#This Row],[V46]],Tabela13[[#This Row],[V43]])</f>
        <v>0.44437897365667672</v>
      </c>
      <c r="EC343" s="3">
        <f>_xlfn.STDEV.S(Tabela13[[#This Row],[V46]],Tabela13[[#This Row],[V44]])</f>
        <v>9.0825583063402771E-2</v>
      </c>
      <c r="ED343" s="3">
        <f>_xlfn.STDEV.S(Tabela13[[#This Row],[V46]],Tabela13[[#This Row],[V45]])</f>
        <v>0.26272780752987079</v>
      </c>
      <c r="EE343" s="3">
        <f t="shared" si="380"/>
        <v>0.16097451003813729</v>
      </c>
      <c r="EF343" s="3">
        <f t="shared" si="381"/>
        <v>0.93422224030410839</v>
      </c>
      <c r="EG343" s="3" t="str">
        <f t="shared" si="382"/>
        <v/>
      </c>
      <c r="EH343" s="3">
        <f t="shared" si="383"/>
        <v>2.1408182268803184</v>
      </c>
      <c r="EI343" s="3">
        <f t="shared" si="384"/>
        <v>12.424327302044068</v>
      </c>
      <c r="EJ343" s="3">
        <f t="shared" si="385"/>
        <v>0.16097451003813729</v>
      </c>
      <c r="EK343" s="3">
        <f t="shared" si="386"/>
        <v>0.83611793232222142</v>
      </c>
      <c r="EL343" s="3">
        <f t="shared" si="387"/>
        <v>-12.424327302044068</v>
      </c>
      <c r="EM343" s="3">
        <f t="shared" si="388"/>
        <v>2.3920070634596122</v>
      </c>
      <c r="EN343" s="3" t="str">
        <f t="shared" si="389"/>
        <v/>
      </c>
      <c r="EO343" s="3">
        <f t="shared" si="390"/>
        <v>0.93422224030410839</v>
      </c>
      <c r="EP343" s="3">
        <f t="shared" si="391"/>
        <v>0.83611793232222142</v>
      </c>
      <c r="EQ343" s="3">
        <f t="shared" si="392"/>
        <v>-2.1408182268803184</v>
      </c>
      <c r="ER343" s="3" t="str">
        <f t="shared" si="393"/>
        <v/>
      </c>
      <c r="ES343" s="3" t="str">
        <f t="shared" si="394"/>
        <v/>
      </c>
      <c r="ET343" s="3" t="str">
        <f t="shared" si="395"/>
        <v/>
      </c>
      <c r="EU343" s="3" t="str">
        <f t="shared" si="396"/>
        <v/>
      </c>
      <c r="EV343" s="3">
        <f t="shared" si="397"/>
        <v>-2.1408182268803184</v>
      </c>
      <c r="EW343" s="3">
        <f t="shared" si="398"/>
        <v>-0.93422224030410839</v>
      </c>
      <c r="EX343" s="3">
        <f t="shared" si="399"/>
        <v>-0.16097451003813729</v>
      </c>
      <c r="EY343" s="3">
        <f t="shared" si="400"/>
        <v>2.1408182268803184</v>
      </c>
      <c r="EZ343" s="3">
        <f t="shared" si="401"/>
        <v>2.3920070634596122</v>
      </c>
      <c r="FA343" s="3" t="str">
        <f t="shared" si="402"/>
        <v/>
      </c>
      <c r="FB343" s="3">
        <f t="shared" si="403"/>
        <v>-0.93422224030410839</v>
      </c>
      <c r="FC343" s="3">
        <f t="shared" si="404"/>
        <v>-0.83611793232222142</v>
      </c>
      <c r="FD343" s="3">
        <f t="shared" si="405"/>
        <v>12.424327302044068</v>
      </c>
      <c r="FE343" s="3" t="str">
        <f t="shared" si="406"/>
        <v/>
      </c>
      <c r="FF343" s="3">
        <f t="shared" si="407"/>
        <v>-2.3920070634596122</v>
      </c>
      <c r="FG343" s="3">
        <f t="shared" si="408"/>
        <v>-0.16097451003813729</v>
      </c>
      <c r="FH343" s="3">
        <f t="shared" si="409"/>
        <v>-0.83611793232222142</v>
      </c>
      <c r="FI343" s="4">
        <f t="shared" si="410"/>
        <v>0.53333333333333333</v>
      </c>
      <c r="FJ343" s="4">
        <f t="shared" si="411"/>
        <v>0.52356020942408377</v>
      </c>
      <c r="FK343" s="4">
        <f t="shared" si="412"/>
        <v>1.7384412153236461</v>
      </c>
      <c r="FL343" s="4">
        <f t="shared" si="413"/>
        <v>1.0092470277410832</v>
      </c>
      <c r="FM343" s="4">
        <f>Tabela13[[#This Row],[V139]]-Tabela13[[#This Row],[V140]]</f>
        <v>0.72919418758256294</v>
      </c>
      <c r="FN343" s="4">
        <f>Tabela13[[#This Row],[V1]]-Tabela13[[#This Row],[V2]]/2</f>
        <v>0.94511343804537518</v>
      </c>
      <c r="FO343" s="4">
        <f>Tabela13[[#This Row],[V1]]-Tabela13[[#This Row],[V3]]/2</f>
        <v>0.88089005235602091</v>
      </c>
      <c r="FP343" s="4">
        <f>Tabela13[[#This Row],[V1]]-Tabela13[[#This Row],[V4]]/2</f>
        <v>0.69511343804537518</v>
      </c>
      <c r="FQ343" s="4">
        <f>Tabela13[[#This Row],[V2]]-Tabela13[[#This Row],[V1]]/2</f>
        <v>2.4432809773123898E-3</v>
      </c>
      <c r="FR343" s="4">
        <f>Tabela13[[#This Row],[V2]]-Tabela13[[#This Row],[V3]]/2</f>
        <v>0.25244328097731239</v>
      </c>
      <c r="FS343" s="4">
        <f>Tabela13[[#This Row],[V2]]-Tabela13[[#This Row],[V4]]/2</f>
        <v>6.6666666666666652E-2</v>
      </c>
      <c r="FT343" s="4">
        <f t="shared" si="414"/>
        <v>0.7571879828125605</v>
      </c>
      <c r="FU343" s="4">
        <f t="shared" si="415"/>
        <v>0.72215623700808296</v>
      </c>
      <c r="FV343" s="4">
        <f t="shared" si="416"/>
        <v>0.60743885820911736</v>
      </c>
      <c r="FW343" s="4">
        <f t="shared" si="417"/>
        <v>2.4432761155085657E-3</v>
      </c>
      <c r="FX343" s="4">
        <f t="shared" si="418"/>
        <v>0.24727689641457237</v>
      </c>
      <c r="FY343" s="4">
        <f t="shared" si="419"/>
        <v>6.6568163775823794E-2</v>
      </c>
      <c r="FZ343" s="4">
        <f t="shared" si="420"/>
        <v>136.29383690626088</v>
      </c>
      <c r="GA343" s="4">
        <f t="shared" si="421"/>
        <v>129.98812266145492</v>
      </c>
      <c r="GB343" s="4">
        <f t="shared" si="422"/>
        <v>109.33899447764112</v>
      </c>
      <c r="GC343" s="4">
        <f t="shared" si="423"/>
        <v>0.43978970079154178</v>
      </c>
      <c r="GD343" s="4">
        <f t="shared" si="424"/>
        <v>44.509841354623028</v>
      </c>
      <c r="GE343" s="4">
        <f t="shared" si="425"/>
        <v>11.982269479648282</v>
      </c>
      <c r="GF343" s="4">
        <f>Tabela13[[#This Row],[V1]]-Tabela13[[#This Row],[V2]]/Tabela13[[#This Row],[V2]]</f>
        <v>0.26178010471204183</v>
      </c>
      <c r="GG343" s="4">
        <f>Tabela13[[#This Row],[V1]]-Tabela13[[#This Row],[V3]]/Tabela13[[#This Row],[V3]]</f>
        <v>0.26178010471204183</v>
      </c>
      <c r="GH343" s="4">
        <f>Tabela13[[#This Row],[V1]]-Tabela13[[#This Row],[V4]]/Tabela13[[#This Row],[V4]]</f>
        <v>0.26178010471204183</v>
      </c>
      <c r="GI343" s="4">
        <f>Tabela13[[#This Row],[V2]]-Tabela13[[#This Row],[V1]]/Tabela13[[#This Row],[V1]]</f>
        <v>-0.3666666666666667</v>
      </c>
      <c r="GJ343" s="4">
        <f>Tabela13[[#This Row],[V2]]-Tabela13[[#This Row],[V3]]/Tabela13[[#This Row],[V3]]</f>
        <v>-0.3666666666666667</v>
      </c>
      <c r="GK343" s="4">
        <f>Tabela13[[#This Row],[V2]]-Tabela13[[#This Row],[V4]]/Tabela13[[#This Row],[V4]]</f>
        <v>-0.3666666666666667</v>
      </c>
      <c r="GL343" s="4">
        <f t="shared" si="426"/>
        <v>0.29804841501430274</v>
      </c>
      <c r="GM343" s="4">
        <f t="shared" si="427"/>
        <v>0.94755671902268757</v>
      </c>
      <c r="GN343" s="4">
        <f t="shared" si="428"/>
        <v>0.31454414182373236</v>
      </c>
      <c r="GO343" s="3">
        <f t="shared" si="429"/>
        <v>1</v>
      </c>
      <c r="GP343" s="3">
        <v>100</v>
      </c>
      <c r="GQ343" s="3">
        <f t="shared" si="430"/>
        <v>0.90999999999999992</v>
      </c>
      <c r="GR343" s="3">
        <f t="shared" si="431"/>
        <v>90.999999999999986</v>
      </c>
      <c r="GS343" s="34">
        <f>COUNTIF($D$2:D342,Tabela13[[#This Row],[HomeTeam]])</f>
        <v>17</v>
      </c>
      <c r="GT343" s="34">
        <f>COUNTIF($E$2:E342,Tabela13[[#This Row],[AwayTeam]])</f>
        <v>17</v>
      </c>
      <c r="GU343" s="3">
        <f>IFERROR(AVERAGEIFS($AD$2:AD342,$D$2:D342,Tabela13[[#This Row],[HomeTeam]],$GS$2:GS342,"&gt;="&amp;Tabela13[[#This Row],[Contagem_H]]-5),"")</f>
        <v>0.81264181628935717</v>
      </c>
      <c r="GV343" s="3">
        <f>IFERROR(AVERAGEIFS($G$2:G342,$E$2:E342,Tabela13[[#This Row],[AwayTeam]],$GT$2:GT342,"&gt;="&amp;Tabela13[[#This Row],[Contagem_A]]-5),"")</f>
        <v>1.2</v>
      </c>
      <c r="GW343" s="3">
        <f>IFERROR(AVERAGEIFS($GQ$2:GQ342,$D$2:D342,Tabela13[[#This Row],[HomeTeam]],$GS$2:GS342,"&gt;="&amp;Tabela13[[#This Row],[Contagem_H]]-5),"")</f>
        <v>-0.23000000000000004</v>
      </c>
    </row>
    <row r="344" spans="1:205" x14ac:dyDescent="0.25">
      <c r="A344" t="s">
        <v>127</v>
      </c>
      <c r="B344" t="s">
        <v>259</v>
      </c>
      <c r="C344" t="s">
        <v>136</v>
      </c>
      <c r="D344" t="s">
        <v>17</v>
      </c>
      <c r="E344" t="s">
        <v>22</v>
      </c>
      <c r="F344" s="3">
        <v>1</v>
      </c>
      <c r="G344" s="3">
        <v>0</v>
      </c>
      <c r="H344" s="3" t="str">
        <f t="shared" si="432"/>
        <v>H</v>
      </c>
      <c r="I344" s="3">
        <v>2.8</v>
      </c>
      <c r="J344" s="3">
        <v>3.5</v>
      </c>
      <c r="K344" s="3">
        <v>2.4</v>
      </c>
      <c r="L344" s="3">
        <v>1.89</v>
      </c>
      <c r="M344" s="3">
        <v>2.0099999999999998</v>
      </c>
      <c r="N344" s="3">
        <f t="shared" si="361"/>
        <v>1</v>
      </c>
      <c r="O344" s="3">
        <f t="shared" si="362"/>
        <v>3</v>
      </c>
      <c r="P344" s="3">
        <f t="shared" si="363"/>
        <v>0</v>
      </c>
      <c r="Q344" s="3">
        <f t="shared" si="364"/>
        <v>5.9523809523809534E-2</v>
      </c>
      <c r="R344" s="3">
        <f t="shared" si="365"/>
        <v>2.6612966911474523E-2</v>
      </c>
      <c r="S344" s="3">
        <f t="shared" si="366"/>
        <v>2.9666666666666663</v>
      </c>
      <c r="T344" s="3">
        <f t="shared" si="367"/>
        <v>3.7083333333333335</v>
      </c>
      <c r="U344" s="3">
        <f t="shared" si="368"/>
        <v>2.5428571428571427</v>
      </c>
      <c r="V344" s="3">
        <f t="shared" si="369"/>
        <v>2.0024999999999999</v>
      </c>
      <c r="W344" s="3">
        <f t="shared" si="370"/>
        <v>2.1296428571428567</v>
      </c>
      <c r="X344" s="4">
        <f t="shared" si="371"/>
        <v>0.35714285714285715</v>
      </c>
      <c r="Y344" s="4">
        <f t="shared" si="372"/>
        <v>0.2857142857142857</v>
      </c>
      <c r="Z344" s="4">
        <f t="shared" si="373"/>
        <v>0.41666666666666669</v>
      </c>
      <c r="AA344" s="4">
        <f t="shared" si="374"/>
        <v>0.52910052910052918</v>
      </c>
      <c r="AB344" s="4">
        <f t="shared" si="375"/>
        <v>0.49751243781094534</v>
      </c>
      <c r="AC344" s="4">
        <f t="shared" si="376"/>
        <v>0.6785714285714286</v>
      </c>
      <c r="AD344" s="4">
        <f t="shared" si="377"/>
        <v>0.20833333333333334</v>
      </c>
      <c r="AE344" s="4">
        <f t="shared" si="378"/>
        <v>0.17857142857142858</v>
      </c>
      <c r="AF344" s="4">
        <f t="shared" si="379"/>
        <v>0.70833333333333337</v>
      </c>
      <c r="AG344" s="4">
        <f>IFERROR(AVERAGE(Tabela13[[#This Row],[V1]],Tabela13[[#This Row],[V2]]),"")</f>
        <v>0.44345238095238099</v>
      </c>
      <c r="AH344" s="4">
        <f>IFERROR(AVERAGE(Tabela13[[#This Row],[V1]],Tabela13[[#This Row],[V3]]),"")</f>
        <v>0.4285714285714286</v>
      </c>
      <c r="AI344" s="4">
        <f>IFERROR(AVERAGE(Tabela13[[#This Row],[V1]],Tabela13[[#This Row],[V4]]),"")</f>
        <v>0.69345238095238093</v>
      </c>
      <c r="AJ344" s="4">
        <f>IFERROR(AVERAGE(Tabela13[[#This Row],[V2]],Tabela13[[#This Row],[V1]]),"")</f>
        <v>0.44345238095238099</v>
      </c>
      <c r="AK344" s="4">
        <f>IFERROR(AVERAGE(Tabela13[[#This Row],[V2]],Tabela13[[#This Row],[V3]]),"")</f>
        <v>0.19345238095238096</v>
      </c>
      <c r="AL344" s="4">
        <f>IFERROR(AVERAGE(Tabela13[[#This Row],[V2]],Tabela13[[#This Row],[V4]]),"")</f>
        <v>0.45833333333333337</v>
      </c>
      <c r="AM344" s="4">
        <f>IFERROR(AVERAGE(Tabela13[[#This Row],[V3]],Tabela13[[#This Row],[V1]]),"")</f>
        <v>0.4285714285714286</v>
      </c>
      <c r="AN344" s="4">
        <f>IFERROR(AVERAGE(Tabela13[[#This Row],[V3]],Tabela13[[#This Row],[V2]]),"")</f>
        <v>0.19345238095238096</v>
      </c>
      <c r="AO344" s="4">
        <f>IFERROR(AVERAGE(Tabela13[[#This Row],[V3]],Tabela13[[#This Row],[V4]]),"")</f>
        <v>0.44345238095238099</v>
      </c>
      <c r="AP344" s="4">
        <f>IFERROR(AVERAGE(Tabela13[[#This Row],[V4]],Tabela13[[#This Row],[V1]]),"")</f>
        <v>0.69345238095238093</v>
      </c>
      <c r="AQ344" s="4">
        <f>IFERROR(AVERAGE(Tabela13[[#This Row],[V4]],Tabela13[[#This Row],[V2]]),"")</f>
        <v>0.45833333333333337</v>
      </c>
      <c r="AR344" s="4">
        <f>IFERROR(AVERAGE(Tabela13[[#This Row],[V4]],Tabela13[[#This Row],[V3]]),"")</f>
        <v>0.44345238095238099</v>
      </c>
      <c r="AS344" s="4">
        <f>_xlfn.STDEV.S(Tabela13[[#This Row],[V1]:[V2]])</f>
        <v>0.33250854591510265</v>
      </c>
      <c r="AT344" s="4">
        <f>_xlfn.STDEV.S(Tabela13[[#This Row],[V1]],Tabela13[[#This Row],[V3]])</f>
        <v>0.35355339059327379</v>
      </c>
      <c r="AU344" s="4">
        <f>_xlfn.STDEV.S(Tabela13[[#This Row],[V1]],Tabela13[[#This Row],[V4]])</f>
        <v>2.1044844678171061E-2</v>
      </c>
      <c r="AV344" s="4">
        <f>_xlfn.STDEV.S(Tabela13[[#This Row],[V2]],Tabela13[[#This Row],[V1]])</f>
        <v>0.33250854591510265</v>
      </c>
      <c r="AW344" s="4">
        <f>_xlfn.STDEV.S(Tabela13[[#This Row],[V2]],Tabela13[[#This Row],[V3]])</f>
        <v>2.1044844678171061E-2</v>
      </c>
      <c r="AX344" s="4">
        <f>_xlfn.STDEV.S(Tabela13[[#This Row],[V42]],Tabela13[[#This Row],[V44]])</f>
        <v>0.68606193650837644</v>
      </c>
      <c r="AY344" s="4">
        <f>_xlfn.STDEV.S(Tabela13[[#This Row],[V3]],Tabela13[[#This Row],[V1]])</f>
        <v>0.35355339059327379</v>
      </c>
      <c r="AZ344" s="4">
        <f>_xlfn.STDEV.S(Tabela13[[#This Row],[V3]],Tabela13[[#This Row],[V2]])</f>
        <v>2.1044844678171061E-2</v>
      </c>
      <c r="BA344" s="4">
        <f>_xlfn.STDEV.S(Tabela13[[#This Row],[V3]],Tabela13[[#This Row],[V4]])</f>
        <v>0.37459823527144476</v>
      </c>
      <c r="BB344" s="4">
        <f>_xlfn.STDEV.S(Tabela13[[#This Row],[V4]],Tabela13[[#This Row],[V1]])</f>
        <v>2.1044844678171061E-2</v>
      </c>
      <c r="BC344" s="4">
        <f>_xlfn.STDEV.S(Tabela13[[#This Row],[V4]],Tabela13[[#This Row],[V2]])</f>
        <v>0.35355339059327379</v>
      </c>
      <c r="BD344" s="4">
        <f>_xlfn.STDEV.S(Tabela13[[#This Row],[V4]],Tabela13[[#This Row],[V3]])</f>
        <v>0.37459823527144476</v>
      </c>
      <c r="BE344" s="4">
        <f>Tabela13[[#This Row],[V17]]/Tabela13[[#This Row],[V5]]</f>
        <v>0.7498179290434529</v>
      </c>
      <c r="BF344" s="4">
        <f>Tabela13[[#This Row],[V18]]/Tabela13[[#This Row],[V6]]</f>
        <v>0.82495791138430541</v>
      </c>
      <c r="BG344" s="4">
        <f>Tabela13[[#This Row],[V19]]/Tabela13[[#This Row],[V7]]</f>
        <v>3.0347930523027797E-2</v>
      </c>
      <c r="BH344" s="4">
        <f>Tabela13[[#This Row],[V20]]/Tabela13[[#This Row],[V8]]</f>
        <v>0.7498179290434529</v>
      </c>
      <c r="BI344" s="4">
        <f>Tabela13[[#This Row],[V21]]/Tabela13[[#This Row],[V9]]</f>
        <v>0.10878565864408425</v>
      </c>
      <c r="BJ344" s="4">
        <f>Tabela13[[#This Row],[V22]]/Tabela13[[#This Row],[V10]]</f>
        <v>1.4968624069273666</v>
      </c>
      <c r="BK344" s="4">
        <f>Tabela13[[#This Row],[V23]]/Tabela13[[#This Row],[V11]]</f>
        <v>0.82495791138430541</v>
      </c>
      <c r="BL344" s="4">
        <f>Tabela13[[#This Row],[V24]]/Tabela13[[#This Row],[V12]]</f>
        <v>0.10878565864408425</v>
      </c>
      <c r="BM344" s="4">
        <f>Tabela13[[#This Row],[V25]]/Tabela13[[#This Row],[V13]]</f>
        <v>0.84473159094768746</v>
      </c>
      <c r="BN344" s="4">
        <f>Tabela13[[#This Row],[V26]]/Tabela13[[#This Row],[V14]]</f>
        <v>3.0347930523027797E-2</v>
      </c>
      <c r="BO344" s="4">
        <f>Tabela13[[#This Row],[V27]]/Tabela13[[#This Row],[V15]]</f>
        <v>0.77138921583986997</v>
      </c>
      <c r="BP344" s="4">
        <f>Tabela13[[#This Row],[V28]]/Tabela13[[#This Row],[V16]]</f>
        <v>0.84473159094768746</v>
      </c>
      <c r="BQ344" s="4">
        <f>Tabela13[[#This Row],[V1]]-Tabela13[[#This Row],[V2]]</f>
        <v>0.47023809523809523</v>
      </c>
      <c r="BR344" s="4">
        <f>Tabela13[[#This Row],[V1]]-Tabela13[[#This Row],[V3]]</f>
        <v>0.5</v>
      </c>
      <c r="BS344" s="4">
        <f>Tabela13[[#This Row],[V1]]-Tabela13[[#This Row],[V4]]</f>
        <v>-2.9761904761904767E-2</v>
      </c>
      <c r="BT344" s="4">
        <f>Tabela13[[#This Row],[V2]]-Tabela13[[#This Row],[V1]]</f>
        <v>-0.47023809523809523</v>
      </c>
      <c r="BU344" s="4">
        <f>Tabela13[[#This Row],[V2]]-Tabela13[[#This Row],[V3]]</f>
        <v>2.9761904761904767E-2</v>
      </c>
      <c r="BV344" s="4">
        <f>Tabela13[[#This Row],[V2]]-Tabela13[[#This Row],[V4]]</f>
        <v>-0.5</v>
      </c>
      <c r="BW344" s="4">
        <f>AVERAGE(Tabela13[[#This Row],[V41]],Tabela13[[#This Row],[V42]])</f>
        <v>0.48511904761904762</v>
      </c>
      <c r="BX344" s="4">
        <f>AVERAGE(Tabela13[[#This Row],[V41]],Tabela13[[#This Row],[V43]])</f>
        <v>0.22023809523809523</v>
      </c>
      <c r="BY344" s="4">
        <f>AVERAGE(Tabela13[[#This Row],[V41]],Tabela13[[#This Row],[V44]])</f>
        <v>0</v>
      </c>
      <c r="BZ344" s="4">
        <f>AVERAGE(Tabela13[[#This Row],[V41]],Tabela13[[#This Row],[V45]])</f>
        <v>0.25</v>
      </c>
      <c r="CA344" s="4">
        <f>AVERAGE(Tabela13[[#This Row],[V41]],Tabela13[[#This Row],[V46]])</f>
        <v>-1.4880952380952384E-2</v>
      </c>
      <c r="CB344" s="4">
        <f>AVERAGE(Tabela13[[#This Row],[V42]],Tabela13[[#This Row],[V41]])</f>
        <v>0.48511904761904762</v>
      </c>
      <c r="CC344" s="4">
        <f>AVERAGE(Tabela13[[#This Row],[V42]],Tabela13[[#This Row],[V43]])</f>
        <v>0.23511904761904762</v>
      </c>
      <c r="CD344" s="4">
        <f>AVERAGE(Tabela13[[#This Row],[V42]],Tabela13[[#This Row],[V44]])</f>
        <v>1.4880952380952384E-2</v>
      </c>
      <c r="CE344" s="4">
        <f>AVERAGE(Tabela13[[#This Row],[V42]],Tabela13[[#This Row],[V45]])</f>
        <v>0.26488095238095238</v>
      </c>
      <c r="CF344" s="4">
        <f>AVERAGE(Tabela13[[#This Row],[V42]],Tabela13[[#This Row],[V46]])</f>
        <v>0</v>
      </c>
      <c r="CG344" s="4">
        <f>AVERAGE(Tabela13[[#This Row],[V43]],Tabela13[[#This Row],[V41]])</f>
        <v>0.22023809523809523</v>
      </c>
      <c r="CH344" s="4">
        <f>AVERAGE(Tabela13[[#This Row],[V43]],Tabela13[[#This Row],[V42]])</f>
        <v>0.23511904761904762</v>
      </c>
      <c r="CI344" s="4">
        <f>AVERAGE(Tabela13[[#This Row],[V43]],Tabela13[[#This Row],[V44]])</f>
        <v>-0.25</v>
      </c>
      <c r="CJ344" s="4">
        <f>AVERAGE(Tabela13[[#This Row],[V43]],Tabela13[[#This Row],[V45]])</f>
        <v>0</v>
      </c>
      <c r="CK344" s="4">
        <f>AVERAGE(Tabela13[[#This Row],[V43]],Tabela13[[#This Row],[V46]])</f>
        <v>-0.26488095238095238</v>
      </c>
      <c r="CL344" s="4">
        <f>AVERAGE(Tabela13[[#This Row],[V44]],Tabela13[[#This Row],[V41]])</f>
        <v>0</v>
      </c>
      <c r="CM344" s="4">
        <f>AVERAGE(Tabela13[[#This Row],[V44]],Tabela13[[#This Row],[V42]])</f>
        <v>1.4880952380952384E-2</v>
      </c>
      <c r="CN344" s="4">
        <f>AVERAGE(Tabela13[[#This Row],[V44]],Tabela13[[#This Row],[V43]])</f>
        <v>-0.25</v>
      </c>
      <c r="CO344" s="4">
        <f>AVERAGE(Tabela13[[#This Row],[V44]],Tabela13[[#This Row],[V45]])</f>
        <v>-0.22023809523809523</v>
      </c>
      <c r="CP344" s="4">
        <f>AVERAGE(Tabela13[[#This Row],[V44]],Tabela13[[#This Row],[V46]])</f>
        <v>-0.48511904761904762</v>
      </c>
      <c r="CQ344" s="4">
        <f>AVERAGE(Tabela13[[#This Row],[V45]],Tabela13[[#This Row],[V41]])</f>
        <v>0.25</v>
      </c>
      <c r="CR344" s="4">
        <f>AVERAGE(Tabela13[[#This Row],[V45]],Tabela13[[#This Row],[V42]])</f>
        <v>0.26488095238095238</v>
      </c>
      <c r="CS344" s="4">
        <f>AVERAGE(Tabela13[[#This Row],[V45]],Tabela13[[#This Row],[V43]])</f>
        <v>0</v>
      </c>
      <c r="CT344" s="4">
        <f>AVERAGE(Tabela13[[#This Row],[V45]],Tabela13[[#This Row],[V44]])</f>
        <v>-0.22023809523809523</v>
      </c>
      <c r="CU344" s="4">
        <f>AVERAGE(Tabela13[[#This Row],[V45]],Tabela13[[#This Row],[V46]])</f>
        <v>-0.23511904761904762</v>
      </c>
      <c r="CV344" s="4">
        <f>AVERAGE(Tabela13[[#This Row],[V46]],Tabela13[[#This Row],[V41]])</f>
        <v>-1.4880952380952384E-2</v>
      </c>
      <c r="CW344" s="4">
        <f>AVERAGE(Tabela13[[#This Row],[V46]],Tabela13[[#This Row],[V42]])</f>
        <v>0</v>
      </c>
      <c r="CX344" s="4">
        <f>AVERAGE(Tabela13[[#This Row],[V46]],Tabela13[[#This Row],[V43]])</f>
        <v>-0.26488095238095238</v>
      </c>
      <c r="CY344" s="4">
        <f>AVERAGE(Tabela13[[#This Row],[V46]],Tabela13[[#This Row],[V44]])</f>
        <v>-0.48511904761904762</v>
      </c>
      <c r="CZ344" s="4">
        <f>AVERAGE(Tabela13[[#This Row],[V46]],Tabela13[[#This Row],[V45]])</f>
        <v>-0.23511904761904762</v>
      </c>
      <c r="DA344" s="3">
        <f>_xlfn.STDEV.S(Tabela13[[#This Row],[V41]],Tabela13[[#This Row],[V42]])</f>
        <v>2.1044844678171061E-2</v>
      </c>
      <c r="DB344" s="3">
        <f>_xlfn.STDEV.S(Tabela13[[#This Row],[V41]],Tabela13[[#This Row],[V43]])</f>
        <v>0.35355339059327373</v>
      </c>
      <c r="DC344" s="3">
        <f>_xlfn.STDEV.S(Tabela13[[#This Row],[V41]],Tabela13[[#This Row],[V44]])</f>
        <v>0.66501709183020541</v>
      </c>
      <c r="DD344" s="3">
        <f>_xlfn.STDEV.S(Tabela13[[#This Row],[V41]],Tabela13[[#This Row],[V45]])</f>
        <v>0.31146370123693162</v>
      </c>
      <c r="DE344" s="3">
        <f>_xlfn.STDEV.S(Tabela13[[#This Row],[V41]],Tabela13[[#This Row],[V46]])</f>
        <v>0.68606193650837644</v>
      </c>
      <c r="DF344" s="3">
        <f>_xlfn.STDEV.S(Tabela13[[#This Row],[V42]],Tabela13[[#This Row],[V41]])</f>
        <v>2.1044844678171061E-2</v>
      </c>
      <c r="DG344" s="3">
        <f>_xlfn.STDEV.S(Tabela13[[#This Row],[V42]],Tabela13[[#This Row],[V43]])</f>
        <v>0.37459823527144481</v>
      </c>
      <c r="DH344" s="3">
        <f>_xlfn.STDEV.S(Tabela13[[#This Row],[V42]],Tabela13[[#This Row],[V44]])</f>
        <v>0.68606193650837644</v>
      </c>
      <c r="DI344" s="3">
        <f>_xlfn.STDEV.S(Tabela13[[#This Row],[V42]],Tabela13[[#This Row],[V45]])</f>
        <v>0.3325085459151027</v>
      </c>
      <c r="DJ344" s="3">
        <f>_xlfn.STDEV.S(Tabela13[[#This Row],[V42]],Tabela13[[#This Row],[V46]])</f>
        <v>0.70710678118654757</v>
      </c>
      <c r="DK344" s="3">
        <f>_xlfn.STDEV.S(Tabela13[[#This Row],[V43]],Tabela13[[#This Row],[V41]])</f>
        <v>0.35355339059327373</v>
      </c>
      <c r="DL344" s="3">
        <f>_xlfn.STDEV.S(Tabela13[[#This Row],[V43]],Tabela13[[#This Row],[V42]])</f>
        <v>0.37459823527144481</v>
      </c>
      <c r="DM344" s="3">
        <f>_xlfn.STDEV.S(Tabela13[[#This Row],[V43]],Tabela13[[#This Row],[V44]])</f>
        <v>0.31146370123693162</v>
      </c>
      <c r="DN344" s="3">
        <f>_xlfn.STDEV.S(Tabela13[[#This Row],[V43]],Tabela13[[#This Row],[V45]])</f>
        <v>4.2089689356342122E-2</v>
      </c>
      <c r="DO344" s="3">
        <f>_xlfn.STDEV.S(Tabela13[[#This Row],[V43]],Tabela13[[#This Row],[V46]])</f>
        <v>0.3325085459151027</v>
      </c>
      <c r="DP344" s="3">
        <f>_xlfn.STDEV.S(Tabela13[[#This Row],[V44]],Tabela13[[#This Row],[V41]])</f>
        <v>0.66501709183020541</v>
      </c>
      <c r="DQ344" s="3">
        <f>_xlfn.STDEV.S(Tabela13[[#This Row],[V44]],Tabela13[[#This Row],[V42]])</f>
        <v>0.68606193650837644</v>
      </c>
      <c r="DR344" s="3">
        <f>_xlfn.STDEV.S(Tabela13[[#This Row],[V44]],Tabela13[[#This Row],[V43]])</f>
        <v>0.31146370123693162</v>
      </c>
      <c r="DS344" s="3">
        <f>_xlfn.STDEV.S(Tabela13[[#This Row],[V44]],Tabela13[[#This Row],[V45]])</f>
        <v>0.35355339059327373</v>
      </c>
      <c r="DT344" s="3">
        <f>_xlfn.STDEV.S(Tabela13[[#This Row],[V44]],Tabela13[[#This Row],[V46]])</f>
        <v>2.1044844678171061E-2</v>
      </c>
      <c r="DU344" s="3">
        <f>_xlfn.STDEV.S(Tabela13[[#This Row],[V45]],Tabela13[[#This Row],[V41]])</f>
        <v>0.31146370123693162</v>
      </c>
      <c r="DV344" s="3">
        <f>_xlfn.STDEV.S(Tabela13[[#This Row],[V45]],Tabela13[[#This Row],[V42]])</f>
        <v>0.3325085459151027</v>
      </c>
      <c r="DW344" s="3">
        <f>_xlfn.STDEV.S(Tabela13[[#This Row],[V45]],Tabela13[[#This Row],[V43]])</f>
        <v>4.2089689356342122E-2</v>
      </c>
      <c r="DX344" s="3">
        <f>_xlfn.STDEV.S(Tabela13[[#This Row],[V45]],Tabela13[[#This Row],[V44]])</f>
        <v>0.35355339059327373</v>
      </c>
      <c r="DY344" s="3">
        <f>_xlfn.STDEV.S(Tabela13[[#This Row],[V45]],Tabela13[[#This Row],[V46]])</f>
        <v>0.37459823527144481</v>
      </c>
      <c r="DZ344" s="3">
        <f>_xlfn.STDEV.S(Tabela13[[#This Row],[V46]],Tabela13[[#This Row],[V41]])</f>
        <v>0.68606193650837644</v>
      </c>
      <c r="EA344" s="3">
        <f>_xlfn.STDEV.S(Tabela13[[#This Row],[V46]],Tabela13[[#This Row],[V42]])</f>
        <v>0.70710678118654757</v>
      </c>
      <c r="EB344" s="3">
        <f>_xlfn.STDEV.S(Tabela13[[#This Row],[V46]],Tabela13[[#This Row],[V43]])</f>
        <v>0.3325085459151027</v>
      </c>
      <c r="EC344" s="3">
        <f>_xlfn.STDEV.S(Tabela13[[#This Row],[V46]],Tabela13[[#This Row],[V44]])</f>
        <v>2.1044844678171061E-2</v>
      </c>
      <c r="ED344" s="3">
        <f>_xlfn.STDEV.S(Tabela13[[#This Row],[V46]],Tabela13[[#This Row],[V45]])</f>
        <v>0.37459823527144481</v>
      </c>
      <c r="EE344" s="3">
        <f t="shared" si="380"/>
        <v>4.3380784121874086E-2</v>
      </c>
      <c r="EF344" s="3">
        <f t="shared" si="381"/>
        <v>1.605323503234324</v>
      </c>
      <c r="EG344" s="3" t="str">
        <f t="shared" si="382"/>
        <v/>
      </c>
      <c r="EH344" s="3">
        <f t="shared" si="383"/>
        <v>1.2458548049477265</v>
      </c>
      <c r="EI344" s="3">
        <f t="shared" si="384"/>
        <v>-46.103362133362886</v>
      </c>
      <c r="EJ344" s="3">
        <f t="shared" si="385"/>
        <v>4.3380784121874086E-2</v>
      </c>
      <c r="EK344" s="3">
        <f t="shared" si="386"/>
        <v>1.5932279373570311</v>
      </c>
      <c r="EL344" s="3">
        <f t="shared" si="387"/>
        <v>46.103362133362886</v>
      </c>
      <c r="EM344" s="3">
        <f t="shared" si="388"/>
        <v>1.255313162106455</v>
      </c>
      <c r="EN344" s="3" t="str">
        <f t="shared" si="389"/>
        <v/>
      </c>
      <c r="EO344" s="3">
        <f t="shared" si="390"/>
        <v>1.605323503234324</v>
      </c>
      <c r="EP344" s="3">
        <f t="shared" si="391"/>
        <v>1.5932279373570311</v>
      </c>
      <c r="EQ344" s="3">
        <f t="shared" si="392"/>
        <v>-1.2458548049477265</v>
      </c>
      <c r="ER344" s="3" t="str">
        <f t="shared" si="393"/>
        <v/>
      </c>
      <c r="ES344" s="3" t="str">
        <f t="shared" si="394"/>
        <v/>
      </c>
      <c r="ET344" s="3" t="str">
        <f t="shared" si="395"/>
        <v/>
      </c>
      <c r="EU344" s="3" t="str">
        <f t="shared" si="396"/>
        <v/>
      </c>
      <c r="EV344" s="3">
        <f t="shared" si="397"/>
        <v>-1.2458548049477265</v>
      </c>
      <c r="EW344" s="3">
        <f t="shared" si="398"/>
        <v>-1.605323503234324</v>
      </c>
      <c r="EX344" s="3">
        <f t="shared" si="399"/>
        <v>-4.3380784121874086E-2</v>
      </c>
      <c r="EY344" s="3">
        <f t="shared" si="400"/>
        <v>1.2458548049477265</v>
      </c>
      <c r="EZ344" s="3">
        <f t="shared" si="401"/>
        <v>1.255313162106455</v>
      </c>
      <c r="FA344" s="3" t="str">
        <f t="shared" si="402"/>
        <v/>
      </c>
      <c r="FB344" s="3">
        <f t="shared" si="403"/>
        <v>-1.605323503234324</v>
      </c>
      <c r="FC344" s="3">
        <f t="shared" si="404"/>
        <v>-1.5932279373570311</v>
      </c>
      <c r="FD344" s="3">
        <f t="shared" si="405"/>
        <v>-46.103362133362886</v>
      </c>
      <c r="FE344" s="3" t="str">
        <f t="shared" si="406"/>
        <v/>
      </c>
      <c r="FF344" s="3">
        <f t="shared" si="407"/>
        <v>-1.255313162106455</v>
      </c>
      <c r="FG344" s="3">
        <f t="shared" si="408"/>
        <v>-4.3380784121874086E-2</v>
      </c>
      <c r="FH344" s="3">
        <f t="shared" si="409"/>
        <v>-1.5932279373570311</v>
      </c>
      <c r="FI344" s="4">
        <f t="shared" si="410"/>
        <v>0.41666666666666669</v>
      </c>
      <c r="FJ344" s="4">
        <f t="shared" si="411"/>
        <v>0</v>
      </c>
      <c r="FK344" s="4">
        <f t="shared" si="412"/>
        <v>1.2808988764044946</v>
      </c>
      <c r="FL344" s="4">
        <f t="shared" si="413"/>
        <v>1.449438202247191</v>
      </c>
      <c r="FM344" s="4">
        <f>Tabela13[[#This Row],[V139]]-Tabela13[[#This Row],[V140]]</f>
        <v>-0.16853932584269637</v>
      </c>
      <c r="FN344" s="4">
        <f>Tabela13[[#This Row],[V1]]-Tabela13[[#This Row],[V2]]/2</f>
        <v>0.57440476190476197</v>
      </c>
      <c r="FO344" s="4">
        <f>Tabela13[[#This Row],[V1]]-Tabela13[[#This Row],[V3]]/2</f>
        <v>0.5892857142857143</v>
      </c>
      <c r="FP344" s="4">
        <f>Tabela13[[#This Row],[V1]]-Tabela13[[#This Row],[V4]]/2</f>
        <v>0.32440476190476192</v>
      </c>
      <c r="FQ344" s="4">
        <f>Tabela13[[#This Row],[V2]]-Tabela13[[#This Row],[V1]]/2</f>
        <v>-0.13095238095238096</v>
      </c>
      <c r="FR344" s="4">
        <f>Tabela13[[#This Row],[V2]]-Tabela13[[#This Row],[V3]]/2</f>
        <v>0.11904761904761905</v>
      </c>
      <c r="FS344" s="4">
        <f>Tabela13[[#This Row],[V2]]-Tabela13[[#This Row],[V4]]/2</f>
        <v>-0.14583333333333334</v>
      </c>
      <c r="FT344" s="4">
        <f t="shared" si="414"/>
        <v>0.52138682752591015</v>
      </c>
      <c r="FU344" s="4">
        <f t="shared" si="415"/>
        <v>0.53250409830185075</v>
      </c>
      <c r="FV344" s="4">
        <f t="shared" si="416"/>
        <v>0.31369343242035436</v>
      </c>
      <c r="FW344" s="4">
        <f t="shared" si="417"/>
        <v>-0.13021144296439641</v>
      </c>
      <c r="FX344" s="4">
        <f t="shared" si="418"/>
        <v>0.11848995915813777</v>
      </c>
      <c r="FY344" s="4">
        <f t="shared" si="419"/>
        <v>-0.14481249823893905</v>
      </c>
      <c r="FZ344" s="4">
        <f t="shared" si="420"/>
        <v>93.849628954663828</v>
      </c>
      <c r="GA344" s="4">
        <f t="shared" si="421"/>
        <v>95.850737694333134</v>
      </c>
      <c r="GB344" s="4">
        <f t="shared" si="422"/>
        <v>56.464817835663787</v>
      </c>
      <c r="GC344" s="4">
        <f t="shared" si="423"/>
        <v>-23.438059733591356</v>
      </c>
      <c r="GD344" s="4">
        <f t="shared" si="424"/>
        <v>21.3281926484648</v>
      </c>
      <c r="GE344" s="4">
        <f t="shared" si="425"/>
        <v>-26.066249683009026</v>
      </c>
      <c r="GF344" s="4">
        <f>Tabela13[[#This Row],[V1]]-Tabela13[[#This Row],[V2]]/Tabela13[[#This Row],[V2]]</f>
        <v>-0.3214285714285714</v>
      </c>
      <c r="GG344" s="4">
        <f>Tabela13[[#This Row],[V1]]-Tabela13[[#This Row],[V3]]/Tabela13[[#This Row],[V3]]</f>
        <v>-0.3214285714285714</v>
      </c>
      <c r="GH344" s="4">
        <f>Tabela13[[#This Row],[V1]]-Tabela13[[#This Row],[V4]]/Tabela13[[#This Row],[V4]]</f>
        <v>-0.3214285714285714</v>
      </c>
      <c r="GI344" s="4">
        <f>Tabela13[[#This Row],[V2]]-Tabela13[[#This Row],[V1]]/Tabela13[[#This Row],[V1]]</f>
        <v>-0.79166666666666663</v>
      </c>
      <c r="GJ344" s="4">
        <f>Tabela13[[#This Row],[V2]]-Tabela13[[#This Row],[V3]]/Tabela13[[#This Row],[V3]]</f>
        <v>-0.79166666666666663</v>
      </c>
      <c r="GK344" s="4">
        <f>Tabela13[[#This Row],[V2]]-Tabela13[[#This Row],[V4]]/Tabela13[[#This Row],[V4]]</f>
        <v>-0.79166666666666663</v>
      </c>
      <c r="GL344" s="4">
        <f t="shared" si="426"/>
        <v>0.28918608252303379</v>
      </c>
      <c r="GM344" s="4">
        <f t="shared" si="427"/>
        <v>0.44345238095238093</v>
      </c>
      <c r="GN344" s="4">
        <f t="shared" si="428"/>
        <v>0.65212432032039835</v>
      </c>
      <c r="GO344" s="3">
        <f t="shared" si="429"/>
        <v>1</v>
      </c>
      <c r="GP344" s="3">
        <v>100</v>
      </c>
      <c r="GQ344" s="3">
        <f t="shared" si="430"/>
        <v>1.7999999999999998</v>
      </c>
      <c r="GR344" s="3">
        <f t="shared" si="431"/>
        <v>179.99999999999997</v>
      </c>
      <c r="GS344" s="34">
        <f>COUNTIF($D$2:D343,Tabela13[[#This Row],[HomeTeam]])</f>
        <v>17</v>
      </c>
      <c r="GT344" s="34">
        <f>COUNTIF($E$2:E343,Tabela13[[#This Row],[AwayTeam]])</f>
        <v>17</v>
      </c>
      <c r="GU344" s="3">
        <f>IFERROR(AVERAGEIFS($AD$2:AD343,$D$2:D343,Tabela13[[#This Row],[HomeTeam]],$GS$2:GS343,"&gt;="&amp;Tabela13[[#This Row],[Contagem_H]]-5),"")</f>
        <v>0.5721959980164314</v>
      </c>
      <c r="GV344" s="3">
        <f>IFERROR(AVERAGEIFS($G$2:G343,$E$2:E343,Tabela13[[#This Row],[AwayTeam]],$GT$2:GT343,"&gt;="&amp;Tabela13[[#This Row],[Contagem_A]]-5),"")</f>
        <v>2.4</v>
      </c>
      <c r="GW344" s="3">
        <f>IFERROR(AVERAGEIFS($GQ$2:GQ343,$D$2:D343,Tabela13[[#This Row],[HomeTeam]],$GS$2:GS343,"&gt;="&amp;Tabela13[[#This Row],[Contagem_H]]-5),"")</f>
        <v>1.1960000000000002</v>
      </c>
    </row>
    <row r="345" spans="1:205" x14ac:dyDescent="0.25">
      <c r="A345" t="s">
        <v>127</v>
      </c>
      <c r="B345" t="s">
        <v>259</v>
      </c>
      <c r="C345" t="s">
        <v>129</v>
      </c>
      <c r="D345" t="s">
        <v>21</v>
      </c>
      <c r="E345" t="s">
        <v>24</v>
      </c>
      <c r="F345" s="3">
        <v>2</v>
      </c>
      <c r="G345" s="3">
        <v>2</v>
      </c>
      <c r="H345" s="3" t="str">
        <f t="shared" si="432"/>
        <v>D</v>
      </c>
      <c r="I345" s="3">
        <v>2.0499999999999998</v>
      </c>
      <c r="J345" s="3">
        <v>3.8</v>
      </c>
      <c r="K345" s="3">
        <v>3.4</v>
      </c>
      <c r="L345" s="3">
        <v>1.44</v>
      </c>
      <c r="M345" s="3">
        <v>2.75</v>
      </c>
      <c r="N345" s="3">
        <f t="shared" si="361"/>
        <v>4</v>
      </c>
      <c r="O345" s="3">
        <f t="shared" si="362"/>
        <v>1</v>
      </c>
      <c r="P345" s="3">
        <f t="shared" si="363"/>
        <v>1</v>
      </c>
      <c r="Q345" s="3">
        <f t="shared" si="364"/>
        <v>4.5080419844446107E-2</v>
      </c>
      <c r="R345" s="3">
        <f t="shared" si="365"/>
        <v>5.8080808080808066E-2</v>
      </c>
      <c r="S345" s="3">
        <f t="shared" si="366"/>
        <v>2.1424148606811144</v>
      </c>
      <c r="T345" s="3">
        <f t="shared" si="367"/>
        <v>3.9713055954088952</v>
      </c>
      <c r="U345" s="3">
        <f t="shared" si="368"/>
        <v>3.5532734274711166</v>
      </c>
      <c r="V345" s="3">
        <f t="shared" si="369"/>
        <v>1.5049158045760023</v>
      </c>
      <c r="W345" s="3">
        <f t="shared" si="370"/>
        <v>2.8739711545722266</v>
      </c>
      <c r="X345" s="4">
        <f t="shared" si="371"/>
        <v>0.48780487804878053</v>
      </c>
      <c r="Y345" s="4">
        <f t="shared" si="372"/>
        <v>0.26315789473684209</v>
      </c>
      <c r="Z345" s="4">
        <f t="shared" si="373"/>
        <v>0.29411764705882354</v>
      </c>
      <c r="AA345" s="4">
        <f t="shared" si="374"/>
        <v>0.69444444444444442</v>
      </c>
      <c r="AB345" s="4">
        <f t="shared" si="375"/>
        <v>0.36363636363636365</v>
      </c>
      <c r="AC345" s="4">
        <f t="shared" si="376"/>
        <v>1.2439024390243902</v>
      </c>
      <c r="AD345" s="4">
        <f t="shared" si="377"/>
        <v>1.1470588235294117</v>
      </c>
      <c r="AE345" s="4">
        <f t="shared" si="378"/>
        <v>1.2439024390243902</v>
      </c>
      <c r="AF345" s="4">
        <f t="shared" si="379"/>
        <v>1.1470588235294117</v>
      </c>
      <c r="AG345" s="4">
        <f>IFERROR(AVERAGE(Tabela13[[#This Row],[V1]],Tabela13[[#This Row],[V2]]),"")</f>
        <v>1.1954806312769009</v>
      </c>
      <c r="AH345" s="4">
        <f>IFERROR(AVERAGE(Tabela13[[#This Row],[V1]],Tabela13[[#This Row],[V3]]),"")</f>
        <v>1.2439024390243902</v>
      </c>
      <c r="AI345" s="4">
        <f>IFERROR(AVERAGE(Tabela13[[#This Row],[V1]],Tabela13[[#This Row],[V4]]),"")</f>
        <v>1.1954806312769009</v>
      </c>
      <c r="AJ345" s="4">
        <f>IFERROR(AVERAGE(Tabela13[[#This Row],[V2]],Tabela13[[#This Row],[V1]]),"")</f>
        <v>1.1954806312769009</v>
      </c>
      <c r="AK345" s="4">
        <f>IFERROR(AVERAGE(Tabela13[[#This Row],[V2]],Tabela13[[#This Row],[V3]]),"")</f>
        <v>1.1954806312769009</v>
      </c>
      <c r="AL345" s="4">
        <f>IFERROR(AVERAGE(Tabela13[[#This Row],[V2]],Tabela13[[#This Row],[V4]]),"")</f>
        <v>1.1470588235294117</v>
      </c>
      <c r="AM345" s="4">
        <f>IFERROR(AVERAGE(Tabela13[[#This Row],[V3]],Tabela13[[#This Row],[V1]]),"")</f>
        <v>1.2439024390243902</v>
      </c>
      <c r="AN345" s="4">
        <f>IFERROR(AVERAGE(Tabela13[[#This Row],[V3]],Tabela13[[#This Row],[V2]]),"")</f>
        <v>1.1954806312769009</v>
      </c>
      <c r="AO345" s="4">
        <f>IFERROR(AVERAGE(Tabela13[[#This Row],[V3]],Tabela13[[#This Row],[V4]]),"")</f>
        <v>1.1954806312769009</v>
      </c>
      <c r="AP345" s="4">
        <f>IFERROR(AVERAGE(Tabela13[[#This Row],[V4]],Tabela13[[#This Row],[V1]]),"")</f>
        <v>1.1954806312769009</v>
      </c>
      <c r="AQ345" s="4">
        <f>IFERROR(AVERAGE(Tabela13[[#This Row],[V4]],Tabela13[[#This Row],[V2]]),"")</f>
        <v>1.1470588235294117</v>
      </c>
      <c r="AR345" s="4">
        <f>IFERROR(AVERAGE(Tabela13[[#This Row],[V4]],Tabela13[[#This Row],[V3]]),"")</f>
        <v>1.1954806312769009</v>
      </c>
      <c r="AS345" s="4">
        <f>_xlfn.STDEV.S(Tabela13[[#This Row],[V1]:[V2]])</f>
        <v>6.8478777231121946E-2</v>
      </c>
      <c r="AT345" s="4">
        <f>_xlfn.STDEV.S(Tabela13[[#This Row],[V1]],Tabela13[[#This Row],[V3]])</f>
        <v>0</v>
      </c>
      <c r="AU345" s="4">
        <f>_xlfn.STDEV.S(Tabela13[[#This Row],[V1]],Tabela13[[#This Row],[V4]])</f>
        <v>6.8478777231121946E-2</v>
      </c>
      <c r="AV345" s="4">
        <f>_xlfn.STDEV.S(Tabela13[[#This Row],[V2]],Tabela13[[#This Row],[V1]])</f>
        <v>6.8478777231121946E-2</v>
      </c>
      <c r="AW345" s="4">
        <f>_xlfn.STDEV.S(Tabela13[[#This Row],[V2]],Tabela13[[#This Row],[V3]])</f>
        <v>6.8478777231121946E-2</v>
      </c>
      <c r="AX345" s="4">
        <f>_xlfn.STDEV.S(Tabela13[[#This Row],[V42]],Tabela13[[#This Row],[V44]])</f>
        <v>6.8478777231121946E-2</v>
      </c>
      <c r="AY345" s="4">
        <f>_xlfn.STDEV.S(Tabela13[[#This Row],[V3]],Tabela13[[#This Row],[V1]])</f>
        <v>0</v>
      </c>
      <c r="AZ345" s="4">
        <f>_xlfn.STDEV.S(Tabela13[[#This Row],[V3]],Tabela13[[#This Row],[V2]])</f>
        <v>6.8478777231121946E-2</v>
      </c>
      <c r="BA345" s="4">
        <f>_xlfn.STDEV.S(Tabela13[[#This Row],[V3]],Tabela13[[#This Row],[V4]])</f>
        <v>6.8478777231121946E-2</v>
      </c>
      <c r="BB345" s="4">
        <f>_xlfn.STDEV.S(Tabela13[[#This Row],[V4]],Tabela13[[#This Row],[V1]])</f>
        <v>6.8478777231121946E-2</v>
      </c>
      <c r="BC345" s="4">
        <f>_xlfn.STDEV.S(Tabela13[[#This Row],[V4]],Tabela13[[#This Row],[V2]])</f>
        <v>0</v>
      </c>
      <c r="BD345" s="4">
        <f>_xlfn.STDEV.S(Tabela13[[#This Row],[V4]],Tabela13[[#This Row],[V3]])</f>
        <v>6.8478777231121946E-2</v>
      </c>
      <c r="BE345" s="4">
        <f>Tabela13[[#This Row],[V17]]/Tabela13[[#This Row],[V5]]</f>
        <v>5.7281377413851788E-2</v>
      </c>
      <c r="BF345" s="4">
        <f>Tabela13[[#This Row],[V18]]/Tabela13[[#This Row],[V6]]</f>
        <v>0</v>
      </c>
      <c r="BG345" s="4">
        <f>Tabela13[[#This Row],[V19]]/Tabela13[[#This Row],[V7]]</f>
        <v>5.7281377413851788E-2</v>
      </c>
      <c r="BH345" s="4">
        <f>Tabela13[[#This Row],[V20]]/Tabela13[[#This Row],[V8]]</f>
        <v>5.7281377413851788E-2</v>
      </c>
      <c r="BI345" s="4">
        <f>Tabela13[[#This Row],[V21]]/Tabela13[[#This Row],[V9]]</f>
        <v>5.7281377413851788E-2</v>
      </c>
      <c r="BJ345" s="4">
        <f>Tabela13[[#This Row],[V22]]/Tabela13[[#This Row],[V10]]</f>
        <v>5.969944681687555E-2</v>
      </c>
      <c r="BK345" s="4">
        <f>Tabela13[[#This Row],[V23]]/Tabela13[[#This Row],[V11]]</f>
        <v>0</v>
      </c>
      <c r="BL345" s="4">
        <f>Tabela13[[#This Row],[V24]]/Tabela13[[#This Row],[V12]]</f>
        <v>5.7281377413851788E-2</v>
      </c>
      <c r="BM345" s="4">
        <f>Tabela13[[#This Row],[V25]]/Tabela13[[#This Row],[V13]]</f>
        <v>5.7281377413851788E-2</v>
      </c>
      <c r="BN345" s="4">
        <f>Tabela13[[#This Row],[V26]]/Tabela13[[#This Row],[V14]]</f>
        <v>5.7281377413851788E-2</v>
      </c>
      <c r="BO345" s="4">
        <f>Tabela13[[#This Row],[V27]]/Tabela13[[#This Row],[V15]]</f>
        <v>0</v>
      </c>
      <c r="BP345" s="4">
        <f>Tabela13[[#This Row],[V28]]/Tabela13[[#This Row],[V16]]</f>
        <v>5.7281377413851788E-2</v>
      </c>
      <c r="BQ345" s="4">
        <f>Tabela13[[#This Row],[V1]]-Tabela13[[#This Row],[V2]]</f>
        <v>9.6843615494978552E-2</v>
      </c>
      <c r="BR345" s="4">
        <f>Tabela13[[#This Row],[V1]]-Tabela13[[#This Row],[V3]]</f>
        <v>0</v>
      </c>
      <c r="BS345" s="4">
        <f>Tabela13[[#This Row],[V1]]-Tabela13[[#This Row],[V4]]</f>
        <v>9.6843615494978552E-2</v>
      </c>
      <c r="BT345" s="4">
        <f>Tabela13[[#This Row],[V2]]-Tabela13[[#This Row],[V1]]</f>
        <v>-9.6843615494978552E-2</v>
      </c>
      <c r="BU345" s="4">
        <f>Tabela13[[#This Row],[V2]]-Tabela13[[#This Row],[V3]]</f>
        <v>-9.6843615494978552E-2</v>
      </c>
      <c r="BV345" s="4">
        <f>Tabela13[[#This Row],[V2]]-Tabela13[[#This Row],[V4]]</f>
        <v>0</v>
      </c>
      <c r="BW345" s="4">
        <f>AVERAGE(Tabela13[[#This Row],[V41]],Tabela13[[#This Row],[V42]])</f>
        <v>4.8421807747489276E-2</v>
      </c>
      <c r="BX345" s="4">
        <f>AVERAGE(Tabela13[[#This Row],[V41]],Tabela13[[#This Row],[V43]])</f>
        <v>9.6843615494978552E-2</v>
      </c>
      <c r="BY345" s="4">
        <f>AVERAGE(Tabela13[[#This Row],[V41]],Tabela13[[#This Row],[V44]])</f>
        <v>0</v>
      </c>
      <c r="BZ345" s="4">
        <f>AVERAGE(Tabela13[[#This Row],[V41]],Tabela13[[#This Row],[V45]])</f>
        <v>0</v>
      </c>
      <c r="CA345" s="4">
        <f>AVERAGE(Tabela13[[#This Row],[V41]],Tabela13[[#This Row],[V46]])</f>
        <v>4.8421807747489276E-2</v>
      </c>
      <c r="CB345" s="4">
        <f>AVERAGE(Tabela13[[#This Row],[V42]],Tabela13[[#This Row],[V41]])</f>
        <v>4.8421807747489276E-2</v>
      </c>
      <c r="CC345" s="4">
        <f>AVERAGE(Tabela13[[#This Row],[V42]],Tabela13[[#This Row],[V43]])</f>
        <v>4.8421807747489276E-2</v>
      </c>
      <c r="CD345" s="4">
        <f>AVERAGE(Tabela13[[#This Row],[V42]],Tabela13[[#This Row],[V44]])</f>
        <v>-4.8421807747489276E-2</v>
      </c>
      <c r="CE345" s="4">
        <f>AVERAGE(Tabela13[[#This Row],[V42]],Tabela13[[#This Row],[V45]])</f>
        <v>-4.8421807747489276E-2</v>
      </c>
      <c r="CF345" s="4">
        <f>AVERAGE(Tabela13[[#This Row],[V42]],Tabela13[[#This Row],[V46]])</f>
        <v>0</v>
      </c>
      <c r="CG345" s="4">
        <f>AVERAGE(Tabela13[[#This Row],[V43]],Tabela13[[#This Row],[V41]])</f>
        <v>9.6843615494978552E-2</v>
      </c>
      <c r="CH345" s="4">
        <f>AVERAGE(Tabela13[[#This Row],[V43]],Tabela13[[#This Row],[V42]])</f>
        <v>4.8421807747489276E-2</v>
      </c>
      <c r="CI345" s="4">
        <f>AVERAGE(Tabela13[[#This Row],[V43]],Tabela13[[#This Row],[V44]])</f>
        <v>0</v>
      </c>
      <c r="CJ345" s="4">
        <f>AVERAGE(Tabela13[[#This Row],[V43]],Tabela13[[#This Row],[V45]])</f>
        <v>0</v>
      </c>
      <c r="CK345" s="4">
        <f>AVERAGE(Tabela13[[#This Row],[V43]],Tabela13[[#This Row],[V46]])</f>
        <v>4.8421807747489276E-2</v>
      </c>
      <c r="CL345" s="4">
        <f>AVERAGE(Tabela13[[#This Row],[V44]],Tabela13[[#This Row],[V41]])</f>
        <v>0</v>
      </c>
      <c r="CM345" s="4">
        <f>AVERAGE(Tabela13[[#This Row],[V44]],Tabela13[[#This Row],[V42]])</f>
        <v>-4.8421807747489276E-2</v>
      </c>
      <c r="CN345" s="4">
        <f>AVERAGE(Tabela13[[#This Row],[V44]],Tabela13[[#This Row],[V43]])</f>
        <v>0</v>
      </c>
      <c r="CO345" s="4">
        <f>AVERAGE(Tabela13[[#This Row],[V44]],Tabela13[[#This Row],[V45]])</f>
        <v>-9.6843615494978552E-2</v>
      </c>
      <c r="CP345" s="4">
        <f>AVERAGE(Tabela13[[#This Row],[V44]],Tabela13[[#This Row],[V46]])</f>
        <v>-4.8421807747489276E-2</v>
      </c>
      <c r="CQ345" s="4">
        <f>AVERAGE(Tabela13[[#This Row],[V45]],Tabela13[[#This Row],[V41]])</f>
        <v>0</v>
      </c>
      <c r="CR345" s="4">
        <f>AVERAGE(Tabela13[[#This Row],[V45]],Tabela13[[#This Row],[V42]])</f>
        <v>-4.8421807747489276E-2</v>
      </c>
      <c r="CS345" s="4">
        <f>AVERAGE(Tabela13[[#This Row],[V45]],Tabela13[[#This Row],[V43]])</f>
        <v>0</v>
      </c>
      <c r="CT345" s="4">
        <f>AVERAGE(Tabela13[[#This Row],[V45]],Tabela13[[#This Row],[V44]])</f>
        <v>-9.6843615494978552E-2</v>
      </c>
      <c r="CU345" s="4">
        <f>AVERAGE(Tabela13[[#This Row],[V45]],Tabela13[[#This Row],[V46]])</f>
        <v>-4.8421807747489276E-2</v>
      </c>
      <c r="CV345" s="4">
        <f>AVERAGE(Tabela13[[#This Row],[V46]],Tabela13[[#This Row],[V41]])</f>
        <v>4.8421807747489276E-2</v>
      </c>
      <c r="CW345" s="4">
        <f>AVERAGE(Tabela13[[#This Row],[V46]],Tabela13[[#This Row],[V42]])</f>
        <v>0</v>
      </c>
      <c r="CX345" s="4">
        <f>AVERAGE(Tabela13[[#This Row],[V46]],Tabela13[[#This Row],[V43]])</f>
        <v>4.8421807747489276E-2</v>
      </c>
      <c r="CY345" s="4">
        <f>AVERAGE(Tabela13[[#This Row],[V46]],Tabela13[[#This Row],[V44]])</f>
        <v>-4.8421807747489276E-2</v>
      </c>
      <c r="CZ345" s="4">
        <f>AVERAGE(Tabela13[[#This Row],[V46]],Tabela13[[#This Row],[V45]])</f>
        <v>-4.8421807747489276E-2</v>
      </c>
      <c r="DA345" s="3">
        <f>_xlfn.STDEV.S(Tabela13[[#This Row],[V41]],Tabela13[[#This Row],[V42]])</f>
        <v>6.8478777231121946E-2</v>
      </c>
      <c r="DB345" s="3">
        <f>_xlfn.STDEV.S(Tabela13[[#This Row],[V41]],Tabela13[[#This Row],[V43]])</f>
        <v>0</v>
      </c>
      <c r="DC345" s="3">
        <f>_xlfn.STDEV.S(Tabela13[[#This Row],[V41]],Tabela13[[#This Row],[V44]])</f>
        <v>0.13695755446224389</v>
      </c>
      <c r="DD345" s="3">
        <f>_xlfn.STDEV.S(Tabela13[[#This Row],[V41]],Tabela13[[#This Row],[V45]])</f>
        <v>0.13695755446224389</v>
      </c>
      <c r="DE345" s="3">
        <f>_xlfn.STDEV.S(Tabela13[[#This Row],[V41]],Tabela13[[#This Row],[V46]])</f>
        <v>6.8478777231121946E-2</v>
      </c>
      <c r="DF345" s="3">
        <f>_xlfn.STDEV.S(Tabela13[[#This Row],[V42]],Tabela13[[#This Row],[V41]])</f>
        <v>6.8478777231121946E-2</v>
      </c>
      <c r="DG345" s="3">
        <f>_xlfn.STDEV.S(Tabela13[[#This Row],[V42]],Tabela13[[#This Row],[V43]])</f>
        <v>6.8478777231121946E-2</v>
      </c>
      <c r="DH345" s="3">
        <f>_xlfn.STDEV.S(Tabela13[[#This Row],[V42]],Tabela13[[#This Row],[V44]])</f>
        <v>6.8478777231121946E-2</v>
      </c>
      <c r="DI345" s="3">
        <f>_xlfn.STDEV.S(Tabela13[[#This Row],[V42]],Tabela13[[#This Row],[V45]])</f>
        <v>6.8478777231121946E-2</v>
      </c>
      <c r="DJ345" s="3">
        <f>_xlfn.STDEV.S(Tabela13[[#This Row],[V42]],Tabela13[[#This Row],[V46]])</f>
        <v>0</v>
      </c>
      <c r="DK345" s="3">
        <f>_xlfn.STDEV.S(Tabela13[[#This Row],[V43]],Tabela13[[#This Row],[V41]])</f>
        <v>0</v>
      </c>
      <c r="DL345" s="3">
        <f>_xlfn.STDEV.S(Tabela13[[#This Row],[V43]],Tabela13[[#This Row],[V42]])</f>
        <v>6.8478777231121946E-2</v>
      </c>
      <c r="DM345" s="3">
        <f>_xlfn.STDEV.S(Tabela13[[#This Row],[V43]],Tabela13[[#This Row],[V44]])</f>
        <v>0.13695755446224389</v>
      </c>
      <c r="DN345" s="3">
        <f>_xlfn.STDEV.S(Tabela13[[#This Row],[V43]],Tabela13[[#This Row],[V45]])</f>
        <v>0.13695755446224389</v>
      </c>
      <c r="DO345" s="3">
        <f>_xlfn.STDEV.S(Tabela13[[#This Row],[V43]],Tabela13[[#This Row],[V46]])</f>
        <v>6.8478777231121946E-2</v>
      </c>
      <c r="DP345" s="3">
        <f>_xlfn.STDEV.S(Tabela13[[#This Row],[V44]],Tabela13[[#This Row],[V41]])</f>
        <v>0.13695755446224389</v>
      </c>
      <c r="DQ345" s="3">
        <f>_xlfn.STDEV.S(Tabela13[[#This Row],[V44]],Tabela13[[#This Row],[V42]])</f>
        <v>6.8478777231121946E-2</v>
      </c>
      <c r="DR345" s="3">
        <f>_xlfn.STDEV.S(Tabela13[[#This Row],[V44]],Tabela13[[#This Row],[V43]])</f>
        <v>0.13695755446224389</v>
      </c>
      <c r="DS345" s="3">
        <f>_xlfn.STDEV.S(Tabela13[[#This Row],[V44]],Tabela13[[#This Row],[V45]])</f>
        <v>0</v>
      </c>
      <c r="DT345" s="3">
        <f>_xlfn.STDEV.S(Tabela13[[#This Row],[V44]],Tabela13[[#This Row],[V46]])</f>
        <v>6.8478777231121946E-2</v>
      </c>
      <c r="DU345" s="3">
        <f>_xlfn.STDEV.S(Tabela13[[#This Row],[V45]],Tabela13[[#This Row],[V41]])</f>
        <v>0.13695755446224389</v>
      </c>
      <c r="DV345" s="3">
        <f>_xlfn.STDEV.S(Tabela13[[#This Row],[V45]],Tabela13[[#This Row],[V42]])</f>
        <v>6.8478777231121946E-2</v>
      </c>
      <c r="DW345" s="3">
        <f>_xlfn.STDEV.S(Tabela13[[#This Row],[V45]],Tabela13[[#This Row],[V43]])</f>
        <v>0.13695755446224389</v>
      </c>
      <c r="DX345" s="3">
        <f>_xlfn.STDEV.S(Tabela13[[#This Row],[V45]],Tabela13[[#This Row],[V44]])</f>
        <v>0</v>
      </c>
      <c r="DY345" s="3">
        <f>_xlfn.STDEV.S(Tabela13[[#This Row],[V45]],Tabela13[[#This Row],[V46]])</f>
        <v>6.8478777231121946E-2</v>
      </c>
      <c r="DZ345" s="3">
        <f>_xlfn.STDEV.S(Tabela13[[#This Row],[V46]],Tabela13[[#This Row],[V41]])</f>
        <v>6.8478777231121946E-2</v>
      </c>
      <c r="EA345" s="3">
        <f>_xlfn.STDEV.S(Tabela13[[#This Row],[V46]],Tabela13[[#This Row],[V42]])</f>
        <v>0</v>
      </c>
      <c r="EB345" s="3">
        <f>_xlfn.STDEV.S(Tabela13[[#This Row],[V46]],Tabela13[[#This Row],[V43]])</f>
        <v>6.8478777231121946E-2</v>
      </c>
      <c r="EC345" s="3">
        <f>_xlfn.STDEV.S(Tabela13[[#This Row],[V46]],Tabela13[[#This Row],[V44]])</f>
        <v>6.8478777231121946E-2</v>
      </c>
      <c r="ED345" s="3">
        <f>_xlfn.STDEV.S(Tabela13[[#This Row],[V46]],Tabela13[[#This Row],[V45]])</f>
        <v>6.8478777231121946E-2</v>
      </c>
      <c r="EE345" s="3">
        <f t="shared" si="380"/>
        <v>1.4142135623730951</v>
      </c>
      <c r="EF345" s="3">
        <f t="shared" si="381"/>
        <v>0</v>
      </c>
      <c r="EG345" s="3" t="str">
        <f t="shared" si="382"/>
        <v/>
      </c>
      <c r="EH345" s="3" t="str">
        <f t="shared" si="383"/>
        <v/>
      </c>
      <c r="EI345" s="3">
        <f t="shared" si="384"/>
        <v>1.4142135623730951</v>
      </c>
      <c r="EJ345" s="3">
        <f t="shared" si="385"/>
        <v>1.4142135623730951</v>
      </c>
      <c r="EK345" s="3">
        <f t="shared" si="386"/>
        <v>1.4142135623730951</v>
      </c>
      <c r="EL345" s="3">
        <f t="shared" si="387"/>
        <v>-1.4142135623730951</v>
      </c>
      <c r="EM345" s="3">
        <f t="shared" si="388"/>
        <v>-1.4142135623730951</v>
      </c>
      <c r="EN345" s="3" t="str">
        <f t="shared" si="389"/>
        <v/>
      </c>
      <c r="EO345" s="3">
        <f t="shared" si="390"/>
        <v>0</v>
      </c>
      <c r="EP345" s="3">
        <f t="shared" si="391"/>
        <v>1.4142135623730951</v>
      </c>
      <c r="EQ345" s="3" t="str">
        <f t="shared" si="392"/>
        <v/>
      </c>
      <c r="ER345" s="3" t="str">
        <f t="shared" si="393"/>
        <v/>
      </c>
      <c r="ES345" s="3" t="str">
        <f t="shared" si="394"/>
        <v/>
      </c>
      <c r="ET345" s="3" t="str">
        <f t="shared" si="395"/>
        <v/>
      </c>
      <c r="EU345" s="3" t="str">
        <f t="shared" si="396"/>
        <v/>
      </c>
      <c r="EV345" s="3" t="str">
        <f t="shared" si="397"/>
        <v/>
      </c>
      <c r="EW345" s="3">
        <f t="shared" si="398"/>
        <v>0</v>
      </c>
      <c r="EX345" s="3">
        <f t="shared" si="399"/>
        <v>-1.4142135623730951</v>
      </c>
      <c r="EY345" s="3" t="str">
        <f t="shared" si="400"/>
        <v/>
      </c>
      <c r="EZ345" s="3">
        <f t="shared" si="401"/>
        <v>-1.4142135623730951</v>
      </c>
      <c r="FA345" s="3" t="str">
        <f t="shared" si="402"/>
        <v/>
      </c>
      <c r="FB345" s="3">
        <f t="shared" si="403"/>
        <v>0</v>
      </c>
      <c r="FC345" s="3">
        <f t="shared" si="404"/>
        <v>-1.4142135623730951</v>
      </c>
      <c r="FD345" s="3">
        <f t="shared" si="405"/>
        <v>1.4142135623730951</v>
      </c>
      <c r="FE345" s="3" t="str">
        <f t="shared" si="406"/>
        <v/>
      </c>
      <c r="FF345" s="3">
        <f t="shared" si="407"/>
        <v>1.4142135623730951</v>
      </c>
      <c r="FG345" s="3">
        <f t="shared" si="408"/>
        <v>-1.4142135623730951</v>
      </c>
      <c r="FH345" s="3">
        <f t="shared" si="409"/>
        <v>-1.4142135623730951</v>
      </c>
      <c r="FI345" s="4">
        <f t="shared" si="410"/>
        <v>0.58823529411764708</v>
      </c>
      <c r="FJ345" s="4">
        <f t="shared" si="411"/>
        <v>0.97560975609756106</v>
      </c>
      <c r="FK345" s="4">
        <f t="shared" si="412"/>
        <v>1.6520953757225434</v>
      </c>
      <c r="FL345" s="4">
        <f t="shared" si="413"/>
        <v>1.0960982658959537</v>
      </c>
      <c r="FM345" s="4">
        <f>Tabela13[[#This Row],[V139]]-Tabela13[[#This Row],[V140]]</f>
        <v>0.55599710982658967</v>
      </c>
      <c r="FN345" s="4">
        <f>Tabela13[[#This Row],[V1]]-Tabela13[[#This Row],[V2]]/2</f>
        <v>0.6703730272596844</v>
      </c>
      <c r="FO345" s="4">
        <f>Tabela13[[#This Row],[V1]]-Tabela13[[#This Row],[V3]]/2</f>
        <v>0.62195121951219512</v>
      </c>
      <c r="FP345" s="4">
        <f>Tabela13[[#This Row],[V1]]-Tabela13[[#This Row],[V4]]/2</f>
        <v>0.6703730272596844</v>
      </c>
      <c r="FQ345" s="4">
        <f>Tabela13[[#This Row],[V2]]-Tabela13[[#This Row],[V1]]/2</f>
        <v>0.52510760401721657</v>
      </c>
      <c r="FR345" s="4">
        <f>Tabela13[[#This Row],[V2]]-Tabela13[[#This Row],[V3]]/2</f>
        <v>0.52510760401721657</v>
      </c>
      <c r="FS345" s="4">
        <f>Tabela13[[#This Row],[V2]]-Tabela13[[#This Row],[V4]]/2</f>
        <v>0.57352941176470584</v>
      </c>
      <c r="FT345" s="4">
        <f t="shared" si="414"/>
        <v>0.59056415801766926</v>
      </c>
      <c r="FU345" s="4">
        <f t="shared" si="415"/>
        <v>0.55640392918894988</v>
      </c>
      <c r="FV345" s="4">
        <f t="shared" si="416"/>
        <v>0.59056415801766926</v>
      </c>
      <c r="FW345" s="4">
        <f t="shared" si="417"/>
        <v>0.4835313517891211</v>
      </c>
      <c r="FX345" s="4">
        <f t="shared" si="418"/>
        <v>0.4835313517891211</v>
      </c>
      <c r="FY345" s="4">
        <f t="shared" si="419"/>
        <v>0.52072839140707072</v>
      </c>
      <c r="FZ345" s="4">
        <f t="shared" si="420"/>
        <v>106.30154844318047</v>
      </c>
      <c r="GA345" s="4">
        <f t="shared" si="421"/>
        <v>100.15270725401098</v>
      </c>
      <c r="GB345" s="4">
        <f t="shared" si="422"/>
        <v>106.30154844318047</v>
      </c>
      <c r="GC345" s="4">
        <f t="shared" si="423"/>
        <v>87.035643322041793</v>
      </c>
      <c r="GD345" s="4">
        <f t="shared" si="424"/>
        <v>87.035643322041793</v>
      </c>
      <c r="GE345" s="4">
        <f t="shared" si="425"/>
        <v>93.731110453272734</v>
      </c>
      <c r="GF345" s="4">
        <f>Tabela13[[#This Row],[V1]]-Tabela13[[#This Row],[V2]]/Tabela13[[#This Row],[V2]]</f>
        <v>0.24390243902439024</v>
      </c>
      <c r="GG345" s="4">
        <f>Tabela13[[#This Row],[V1]]-Tabela13[[#This Row],[V3]]/Tabela13[[#This Row],[V3]]</f>
        <v>0.24390243902439024</v>
      </c>
      <c r="GH345" s="4">
        <f>Tabela13[[#This Row],[V1]]-Tabela13[[#This Row],[V4]]/Tabela13[[#This Row],[V4]]</f>
        <v>0.24390243902439024</v>
      </c>
      <c r="GI345" s="4">
        <f>Tabela13[[#This Row],[V2]]-Tabela13[[#This Row],[V1]]/Tabela13[[#This Row],[V1]]</f>
        <v>0.14705882352941169</v>
      </c>
      <c r="GJ345" s="4">
        <f>Tabela13[[#This Row],[V2]]-Tabela13[[#This Row],[V3]]/Tabela13[[#This Row],[V3]]</f>
        <v>0.14705882352941169</v>
      </c>
      <c r="GK345" s="4">
        <f>Tabela13[[#This Row],[V2]]-Tabela13[[#This Row],[V4]]/Tabela13[[#This Row],[V4]]</f>
        <v>0.14705882352941169</v>
      </c>
      <c r="GL345" s="4">
        <f t="shared" si="426"/>
        <v>5.5912687475322478E-2</v>
      </c>
      <c r="GM345" s="4">
        <f t="shared" si="427"/>
        <v>1.1954806312769009</v>
      </c>
      <c r="GN345" s="4">
        <f t="shared" si="428"/>
        <v>4.6770048809240648E-2</v>
      </c>
      <c r="GO345" s="3">
        <f t="shared" si="429"/>
        <v>0</v>
      </c>
      <c r="GP345" s="3">
        <v>100</v>
      </c>
      <c r="GQ345" s="3">
        <f t="shared" si="430"/>
        <v>-1</v>
      </c>
      <c r="GR345" s="3">
        <f t="shared" si="431"/>
        <v>-100</v>
      </c>
      <c r="GS345" s="34">
        <f>COUNTIF($D$2:D344,Tabela13[[#This Row],[HomeTeam]])</f>
        <v>17</v>
      </c>
      <c r="GT345" s="34">
        <f>COUNTIF($E$2:E344,Tabela13[[#This Row],[AwayTeam]])</f>
        <v>16</v>
      </c>
      <c r="GU345" s="3">
        <f>IFERROR(AVERAGEIFS($AD$2:AD344,$D$2:D344,Tabela13[[#This Row],[HomeTeam]],$GS$2:GS344,"&gt;="&amp;Tabela13[[#This Row],[Contagem_H]]-5),"")</f>
        <v>1.1193980695124861</v>
      </c>
      <c r="GV345" s="3">
        <f>IFERROR(AVERAGEIFS($G$2:G344,$E$2:E344,Tabela13[[#This Row],[AwayTeam]],$GT$2:GT344,"&gt;="&amp;Tabela13[[#This Row],[Contagem_A]]-5),"")</f>
        <v>1.6</v>
      </c>
      <c r="GW345" s="3">
        <f>IFERROR(AVERAGEIFS($GQ$2:GQ344,$D$2:D344,Tabela13[[#This Row],[HomeTeam]],$GS$2:GS344,"&gt;="&amp;Tabela13[[#This Row],[Contagem_H]]-5),"")</f>
        <v>-1.3999999999999967E-2</v>
      </c>
    </row>
    <row r="346" spans="1:205" x14ac:dyDescent="0.25">
      <c r="A346" t="s">
        <v>127</v>
      </c>
      <c r="B346" t="s">
        <v>260</v>
      </c>
      <c r="C346" t="s">
        <v>138</v>
      </c>
      <c r="D346" t="s">
        <v>13</v>
      </c>
      <c r="E346" t="s">
        <v>15</v>
      </c>
      <c r="F346" s="3">
        <v>3</v>
      </c>
      <c r="G346" s="3">
        <v>0</v>
      </c>
      <c r="H346" s="3" t="str">
        <f t="shared" si="432"/>
        <v>H</v>
      </c>
      <c r="I346" s="3">
        <v>1.91</v>
      </c>
      <c r="J346" s="3">
        <v>4.2</v>
      </c>
      <c r="K346" s="3">
        <v>3.5</v>
      </c>
      <c r="L346" s="3">
        <v>1.4</v>
      </c>
      <c r="M346" s="3">
        <v>3</v>
      </c>
      <c r="N346" s="3">
        <f t="shared" si="361"/>
        <v>3</v>
      </c>
      <c r="O346" s="3">
        <f t="shared" si="362"/>
        <v>3</v>
      </c>
      <c r="P346" s="3">
        <f t="shared" si="363"/>
        <v>0</v>
      </c>
      <c r="Q346" s="3">
        <f t="shared" si="364"/>
        <v>4.7369733233607381E-2</v>
      </c>
      <c r="R346" s="3">
        <f t="shared" si="365"/>
        <v>4.7619047619047561E-2</v>
      </c>
      <c r="S346" s="3">
        <f t="shared" si="366"/>
        <v>2.0004761904761899</v>
      </c>
      <c r="T346" s="3">
        <f t="shared" si="367"/>
        <v>4.3989528795811514</v>
      </c>
      <c r="U346" s="3">
        <f t="shared" si="368"/>
        <v>3.6657940663176261</v>
      </c>
      <c r="V346" s="3">
        <f t="shared" si="369"/>
        <v>1.4663176265270503</v>
      </c>
      <c r="W346" s="3">
        <f t="shared" si="370"/>
        <v>3.1421091997008221</v>
      </c>
      <c r="X346" s="4">
        <f t="shared" si="371"/>
        <v>0.52356020942408377</v>
      </c>
      <c r="Y346" s="4">
        <f t="shared" si="372"/>
        <v>0.23809523809523808</v>
      </c>
      <c r="Z346" s="4">
        <f t="shared" si="373"/>
        <v>0.2857142857142857</v>
      </c>
      <c r="AA346" s="4">
        <f t="shared" si="374"/>
        <v>0.7142857142857143</v>
      </c>
      <c r="AB346" s="4">
        <f t="shared" si="375"/>
        <v>0.33333333333333331</v>
      </c>
      <c r="AC346" s="4">
        <f t="shared" si="376"/>
        <v>1.7617801047120418</v>
      </c>
      <c r="AD346" s="4">
        <f t="shared" si="377"/>
        <v>0.14285714285714285</v>
      </c>
      <c r="AE346" s="4">
        <f t="shared" si="378"/>
        <v>0.26178010471204188</v>
      </c>
      <c r="AF346" s="4">
        <f t="shared" si="379"/>
        <v>1.6428571428571428</v>
      </c>
      <c r="AG346" s="4">
        <f>IFERROR(AVERAGE(Tabela13[[#This Row],[V1]],Tabela13[[#This Row],[V2]]),"")</f>
        <v>0.95231862378459231</v>
      </c>
      <c r="AH346" s="4">
        <f>IFERROR(AVERAGE(Tabela13[[#This Row],[V1]],Tabela13[[#This Row],[V3]]),"")</f>
        <v>1.0117801047120418</v>
      </c>
      <c r="AI346" s="4">
        <f>IFERROR(AVERAGE(Tabela13[[#This Row],[V1]],Tabela13[[#This Row],[V4]]),"")</f>
        <v>1.7023186237845924</v>
      </c>
      <c r="AJ346" s="4">
        <f>IFERROR(AVERAGE(Tabela13[[#This Row],[V2]],Tabela13[[#This Row],[V1]]),"")</f>
        <v>0.95231862378459231</v>
      </c>
      <c r="AK346" s="4">
        <f>IFERROR(AVERAGE(Tabela13[[#This Row],[V2]],Tabela13[[#This Row],[V3]]),"")</f>
        <v>0.20231862378459237</v>
      </c>
      <c r="AL346" s="4">
        <f>IFERROR(AVERAGE(Tabela13[[#This Row],[V2]],Tabela13[[#This Row],[V4]]),"")</f>
        <v>0.89285714285714279</v>
      </c>
      <c r="AM346" s="4">
        <f>IFERROR(AVERAGE(Tabela13[[#This Row],[V3]],Tabela13[[#This Row],[V1]]),"")</f>
        <v>1.0117801047120418</v>
      </c>
      <c r="AN346" s="4">
        <f>IFERROR(AVERAGE(Tabela13[[#This Row],[V3]],Tabela13[[#This Row],[V2]]),"")</f>
        <v>0.20231862378459237</v>
      </c>
      <c r="AO346" s="4">
        <f>IFERROR(AVERAGE(Tabela13[[#This Row],[V3]],Tabela13[[#This Row],[V4]]),"")</f>
        <v>0.95231862378459231</v>
      </c>
      <c r="AP346" s="4">
        <f>IFERROR(AVERAGE(Tabela13[[#This Row],[V4]],Tabela13[[#This Row],[V1]]),"")</f>
        <v>1.7023186237845924</v>
      </c>
      <c r="AQ346" s="4">
        <f>IFERROR(AVERAGE(Tabela13[[#This Row],[V4]],Tabela13[[#This Row],[V2]]),"")</f>
        <v>0.89285714285714279</v>
      </c>
      <c r="AR346" s="4">
        <f>IFERROR(AVERAGE(Tabela13[[#This Row],[V4]],Tabela13[[#This Row],[V3]]),"")</f>
        <v>0.95231862378459231</v>
      </c>
      <c r="AS346" s="4">
        <f>_xlfn.STDEV.S(Tabela13[[#This Row],[V1]:[V2]])</f>
        <v>1.1447514045462093</v>
      </c>
      <c r="AT346" s="4">
        <f>_xlfn.STDEV.S(Tabela13[[#This Row],[V1]],Tabela13[[#This Row],[V3]])</f>
        <v>1.0606601717798212</v>
      </c>
      <c r="AU346" s="4">
        <f>_xlfn.STDEV.S(Tabela13[[#This Row],[V1]],Tabela13[[#This Row],[V4]])</f>
        <v>8.4091232766388233E-2</v>
      </c>
      <c r="AV346" s="4">
        <f>_xlfn.STDEV.S(Tabela13[[#This Row],[V2]],Tabela13[[#This Row],[V1]])</f>
        <v>1.1447514045462093</v>
      </c>
      <c r="AW346" s="4">
        <f>_xlfn.STDEV.S(Tabela13[[#This Row],[V2]],Tabela13[[#This Row],[V3]])</f>
        <v>8.4091232766388233E-2</v>
      </c>
      <c r="AX346" s="4">
        <f>_xlfn.STDEV.S(Tabela13[[#This Row],[V42]],Tabela13[[#This Row],[V44]])</f>
        <v>2.2054115763260307</v>
      </c>
      <c r="AY346" s="4">
        <f>_xlfn.STDEV.S(Tabela13[[#This Row],[V3]],Tabela13[[#This Row],[V1]])</f>
        <v>1.0606601717798212</v>
      </c>
      <c r="AZ346" s="4">
        <f>_xlfn.STDEV.S(Tabela13[[#This Row],[V3]],Tabela13[[#This Row],[V2]])</f>
        <v>8.4091232766388233E-2</v>
      </c>
      <c r="BA346" s="4">
        <f>_xlfn.STDEV.S(Tabela13[[#This Row],[V3]],Tabela13[[#This Row],[V4]])</f>
        <v>0.976568939013433</v>
      </c>
      <c r="BB346" s="4">
        <f>_xlfn.STDEV.S(Tabela13[[#This Row],[V4]],Tabela13[[#This Row],[V1]])</f>
        <v>8.4091232766388233E-2</v>
      </c>
      <c r="BC346" s="4">
        <f>_xlfn.STDEV.S(Tabela13[[#This Row],[V4]],Tabela13[[#This Row],[V2]])</f>
        <v>1.060660171779821</v>
      </c>
      <c r="BD346" s="4">
        <f>_xlfn.STDEV.S(Tabela13[[#This Row],[V4]],Tabela13[[#This Row],[V3]])</f>
        <v>0.976568939013433</v>
      </c>
      <c r="BE346" s="4">
        <f>Tabela13[[#This Row],[V17]]/Tabela13[[#This Row],[V5]]</f>
        <v>1.2020676441219571</v>
      </c>
      <c r="BF346" s="4">
        <f>Tabela13[[#This Row],[V18]]/Tabela13[[#This Row],[V6]]</f>
        <v>1.0483109589130446</v>
      </c>
      <c r="BG346" s="4">
        <f>Tabela13[[#This Row],[V19]]/Tabela13[[#This Row],[V7]]</f>
        <v>4.9398057209429289E-2</v>
      </c>
      <c r="BH346" s="4">
        <f>Tabela13[[#This Row],[V20]]/Tabela13[[#This Row],[V8]]</f>
        <v>1.2020676441219571</v>
      </c>
      <c r="BI346" s="4">
        <f>Tabela13[[#This Row],[V21]]/Tabela13[[#This Row],[V9]]</f>
        <v>0.41563762738876553</v>
      </c>
      <c r="BJ346" s="4">
        <f>Tabela13[[#This Row],[V22]]/Tabela13[[#This Row],[V10]]</f>
        <v>2.4700609654851546</v>
      </c>
      <c r="BK346" s="4">
        <f>Tabela13[[#This Row],[V23]]/Tabela13[[#This Row],[V11]]</f>
        <v>1.0483109589130446</v>
      </c>
      <c r="BL346" s="4">
        <f>Tabela13[[#This Row],[V24]]/Tabela13[[#This Row],[V12]]</f>
        <v>0.41563762738876553</v>
      </c>
      <c r="BM346" s="4">
        <f>Tabela13[[#This Row],[V25]]/Tabela13[[#This Row],[V13]]</f>
        <v>1.0254644975149891</v>
      </c>
      <c r="BN346" s="4">
        <f>Tabela13[[#This Row],[V26]]/Tabela13[[#This Row],[V14]]</f>
        <v>4.9398057209429289E-2</v>
      </c>
      <c r="BO346" s="4">
        <f>Tabela13[[#This Row],[V27]]/Tabela13[[#This Row],[V15]]</f>
        <v>1.1879393923933996</v>
      </c>
      <c r="BP346" s="4">
        <f>Tabela13[[#This Row],[V28]]/Tabela13[[#This Row],[V16]]</f>
        <v>1.0254644975149891</v>
      </c>
      <c r="BQ346" s="4">
        <f>Tabela13[[#This Row],[V1]]-Tabela13[[#This Row],[V2]]</f>
        <v>1.618922961854899</v>
      </c>
      <c r="BR346" s="4">
        <f>Tabela13[[#This Row],[V1]]-Tabela13[[#This Row],[V3]]</f>
        <v>1.5</v>
      </c>
      <c r="BS346" s="4">
        <f>Tabela13[[#This Row],[V1]]-Tabela13[[#This Row],[V4]]</f>
        <v>0.11892296185489903</v>
      </c>
      <c r="BT346" s="4">
        <f>Tabela13[[#This Row],[V2]]-Tabela13[[#This Row],[V1]]</f>
        <v>-1.618922961854899</v>
      </c>
      <c r="BU346" s="4">
        <f>Tabela13[[#This Row],[V2]]-Tabela13[[#This Row],[V3]]</f>
        <v>-0.11892296185489903</v>
      </c>
      <c r="BV346" s="4">
        <f>Tabela13[[#This Row],[V2]]-Tabela13[[#This Row],[V4]]</f>
        <v>-1.5</v>
      </c>
      <c r="BW346" s="4">
        <f>AVERAGE(Tabela13[[#This Row],[V41]],Tabela13[[#This Row],[V42]])</f>
        <v>1.5594614809274496</v>
      </c>
      <c r="BX346" s="4">
        <f>AVERAGE(Tabela13[[#This Row],[V41]],Tabela13[[#This Row],[V43]])</f>
        <v>0.86892296185489903</v>
      </c>
      <c r="BY346" s="4">
        <f>AVERAGE(Tabela13[[#This Row],[V41]],Tabela13[[#This Row],[V44]])</f>
        <v>0</v>
      </c>
      <c r="BZ346" s="4">
        <f>AVERAGE(Tabela13[[#This Row],[V41]],Tabela13[[#This Row],[V45]])</f>
        <v>0.75</v>
      </c>
      <c r="CA346" s="4">
        <f>AVERAGE(Tabela13[[#This Row],[V41]],Tabela13[[#This Row],[V46]])</f>
        <v>5.9461480927449517E-2</v>
      </c>
      <c r="CB346" s="4">
        <f>AVERAGE(Tabela13[[#This Row],[V42]],Tabela13[[#This Row],[V41]])</f>
        <v>1.5594614809274496</v>
      </c>
      <c r="CC346" s="4">
        <f>AVERAGE(Tabela13[[#This Row],[V42]],Tabela13[[#This Row],[V43]])</f>
        <v>0.80946148092744952</v>
      </c>
      <c r="CD346" s="4">
        <f>AVERAGE(Tabela13[[#This Row],[V42]],Tabela13[[#This Row],[V44]])</f>
        <v>-5.9461480927449517E-2</v>
      </c>
      <c r="CE346" s="4">
        <f>AVERAGE(Tabela13[[#This Row],[V42]],Tabela13[[#This Row],[V45]])</f>
        <v>0.69053851907255048</v>
      </c>
      <c r="CF346" s="4">
        <f>AVERAGE(Tabela13[[#This Row],[V42]],Tabela13[[#This Row],[V46]])</f>
        <v>0</v>
      </c>
      <c r="CG346" s="4">
        <f>AVERAGE(Tabela13[[#This Row],[V43]],Tabela13[[#This Row],[V41]])</f>
        <v>0.86892296185489903</v>
      </c>
      <c r="CH346" s="4">
        <f>AVERAGE(Tabela13[[#This Row],[V43]],Tabela13[[#This Row],[V42]])</f>
        <v>0.80946148092744952</v>
      </c>
      <c r="CI346" s="4">
        <f>AVERAGE(Tabela13[[#This Row],[V43]],Tabela13[[#This Row],[V44]])</f>
        <v>-0.75</v>
      </c>
      <c r="CJ346" s="4">
        <f>AVERAGE(Tabela13[[#This Row],[V43]],Tabela13[[#This Row],[V45]])</f>
        <v>0</v>
      </c>
      <c r="CK346" s="4">
        <f>AVERAGE(Tabela13[[#This Row],[V43]],Tabela13[[#This Row],[V46]])</f>
        <v>-0.69053851907255048</v>
      </c>
      <c r="CL346" s="4">
        <f>AVERAGE(Tabela13[[#This Row],[V44]],Tabela13[[#This Row],[V41]])</f>
        <v>0</v>
      </c>
      <c r="CM346" s="4">
        <f>AVERAGE(Tabela13[[#This Row],[V44]],Tabela13[[#This Row],[V42]])</f>
        <v>-5.9461480927449517E-2</v>
      </c>
      <c r="CN346" s="4">
        <f>AVERAGE(Tabela13[[#This Row],[V44]],Tabela13[[#This Row],[V43]])</f>
        <v>-0.75</v>
      </c>
      <c r="CO346" s="4">
        <f>AVERAGE(Tabela13[[#This Row],[V44]],Tabela13[[#This Row],[V45]])</f>
        <v>-0.86892296185489903</v>
      </c>
      <c r="CP346" s="4">
        <f>AVERAGE(Tabela13[[#This Row],[V44]],Tabela13[[#This Row],[V46]])</f>
        <v>-1.5594614809274496</v>
      </c>
      <c r="CQ346" s="4">
        <f>AVERAGE(Tabela13[[#This Row],[V45]],Tabela13[[#This Row],[V41]])</f>
        <v>0.75</v>
      </c>
      <c r="CR346" s="4">
        <f>AVERAGE(Tabela13[[#This Row],[V45]],Tabela13[[#This Row],[V42]])</f>
        <v>0.69053851907255048</v>
      </c>
      <c r="CS346" s="4">
        <f>AVERAGE(Tabela13[[#This Row],[V45]],Tabela13[[#This Row],[V43]])</f>
        <v>0</v>
      </c>
      <c r="CT346" s="4">
        <f>AVERAGE(Tabela13[[#This Row],[V45]],Tabela13[[#This Row],[V44]])</f>
        <v>-0.86892296185489903</v>
      </c>
      <c r="CU346" s="4">
        <f>AVERAGE(Tabela13[[#This Row],[V45]],Tabela13[[#This Row],[V46]])</f>
        <v>-0.80946148092744952</v>
      </c>
      <c r="CV346" s="4">
        <f>AVERAGE(Tabela13[[#This Row],[V46]],Tabela13[[#This Row],[V41]])</f>
        <v>5.9461480927449517E-2</v>
      </c>
      <c r="CW346" s="4">
        <f>AVERAGE(Tabela13[[#This Row],[V46]],Tabela13[[#This Row],[V42]])</f>
        <v>0</v>
      </c>
      <c r="CX346" s="4">
        <f>AVERAGE(Tabela13[[#This Row],[V46]],Tabela13[[#This Row],[V43]])</f>
        <v>-0.69053851907255048</v>
      </c>
      <c r="CY346" s="4">
        <f>AVERAGE(Tabela13[[#This Row],[V46]],Tabela13[[#This Row],[V44]])</f>
        <v>-1.5594614809274496</v>
      </c>
      <c r="CZ346" s="4">
        <f>AVERAGE(Tabela13[[#This Row],[V46]],Tabela13[[#This Row],[V45]])</f>
        <v>-0.80946148092744952</v>
      </c>
      <c r="DA346" s="3">
        <f>_xlfn.STDEV.S(Tabela13[[#This Row],[V41]],Tabela13[[#This Row],[V42]])</f>
        <v>8.4091232766388233E-2</v>
      </c>
      <c r="DB346" s="3">
        <f>_xlfn.STDEV.S(Tabela13[[#This Row],[V41]],Tabela13[[#This Row],[V43]])</f>
        <v>1.0606601717798212</v>
      </c>
      <c r="DC346" s="3">
        <f>_xlfn.STDEV.S(Tabela13[[#This Row],[V41]],Tabela13[[#This Row],[V44]])</f>
        <v>2.289502809092419</v>
      </c>
      <c r="DD346" s="3">
        <f>_xlfn.STDEV.S(Tabela13[[#This Row],[V41]],Tabela13[[#This Row],[V45]])</f>
        <v>1.2288426373125978</v>
      </c>
      <c r="DE346" s="3">
        <f>_xlfn.STDEV.S(Tabela13[[#This Row],[V41]],Tabela13[[#This Row],[V46]])</f>
        <v>2.2054115763260307</v>
      </c>
      <c r="DF346" s="3">
        <f>_xlfn.STDEV.S(Tabela13[[#This Row],[V42]],Tabela13[[#This Row],[V41]])</f>
        <v>8.4091232766388233E-2</v>
      </c>
      <c r="DG346" s="3">
        <f>_xlfn.STDEV.S(Tabela13[[#This Row],[V42]],Tabela13[[#This Row],[V43]])</f>
        <v>0.976568939013433</v>
      </c>
      <c r="DH346" s="3">
        <f>_xlfn.STDEV.S(Tabela13[[#This Row],[V42]],Tabela13[[#This Row],[V44]])</f>
        <v>2.2054115763260307</v>
      </c>
      <c r="DI346" s="3">
        <f>_xlfn.STDEV.S(Tabela13[[#This Row],[V42]],Tabela13[[#This Row],[V45]])</f>
        <v>1.1447514045462095</v>
      </c>
      <c r="DJ346" s="3">
        <f>_xlfn.STDEV.S(Tabela13[[#This Row],[V42]],Tabela13[[#This Row],[V46]])</f>
        <v>2.1213203435596424</v>
      </c>
      <c r="DK346" s="3">
        <f>_xlfn.STDEV.S(Tabela13[[#This Row],[V43]],Tabela13[[#This Row],[V41]])</f>
        <v>1.0606601717798212</v>
      </c>
      <c r="DL346" s="3">
        <f>_xlfn.STDEV.S(Tabela13[[#This Row],[V43]],Tabela13[[#This Row],[V42]])</f>
        <v>0.976568939013433</v>
      </c>
      <c r="DM346" s="3">
        <f>_xlfn.STDEV.S(Tabela13[[#This Row],[V43]],Tabela13[[#This Row],[V44]])</f>
        <v>1.2288426373125978</v>
      </c>
      <c r="DN346" s="3">
        <f>_xlfn.STDEV.S(Tabela13[[#This Row],[V43]],Tabela13[[#This Row],[V45]])</f>
        <v>0.16818246553277647</v>
      </c>
      <c r="DO346" s="3">
        <f>_xlfn.STDEV.S(Tabela13[[#This Row],[V43]],Tabela13[[#This Row],[V46]])</f>
        <v>1.1447514045462095</v>
      </c>
      <c r="DP346" s="3">
        <f>_xlfn.STDEV.S(Tabela13[[#This Row],[V44]],Tabela13[[#This Row],[V41]])</f>
        <v>2.289502809092419</v>
      </c>
      <c r="DQ346" s="3">
        <f>_xlfn.STDEV.S(Tabela13[[#This Row],[V44]],Tabela13[[#This Row],[V42]])</f>
        <v>2.2054115763260307</v>
      </c>
      <c r="DR346" s="3">
        <f>_xlfn.STDEV.S(Tabela13[[#This Row],[V44]],Tabela13[[#This Row],[V43]])</f>
        <v>1.2288426373125978</v>
      </c>
      <c r="DS346" s="3">
        <f>_xlfn.STDEV.S(Tabela13[[#This Row],[V44]],Tabela13[[#This Row],[V45]])</f>
        <v>1.0606601717798212</v>
      </c>
      <c r="DT346" s="3">
        <f>_xlfn.STDEV.S(Tabela13[[#This Row],[V44]],Tabela13[[#This Row],[V46]])</f>
        <v>8.4091232766388233E-2</v>
      </c>
      <c r="DU346" s="3">
        <f>_xlfn.STDEV.S(Tabela13[[#This Row],[V45]],Tabela13[[#This Row],[V41]])</f>
        <v>1.2288426373125978</v>
      </c>
      <c r="DV346" s="3">
        <f>_xlfn.STDEV.S(Tabela13[[#This Row],[V45]],Tabela13[[#This Row],[V42]])</f>
        <v>1.1447514045462095</v>
      </c>
      <c r="DW346" s="3">
        <f>_xlfn.STDEV.S(Tabela13[[#This Row],[V45]],Tabela13[[#This Row],[V43]])</f>
        <v>0.16818246553277647</v>
      </c>
      <c r="DX346" s="3">
        <f>_xlfn.STDEV.S(Tabela13[[#This Row],[V45]],Tabela13[[#This Row],[V44]])</f>
        <v>1.0606601717798212</v>
      </c>
      <c r="DY346" s="3">
        <f>_xlfn.STDEV.S(Tabela13[[#This Row],[V45]],Tabela13[[#This Row],[V46]])</f>
        <v>0.976568939013433</v>
      </c>
      <c r="DZ346" s="3">
        <f>_xlfn.STDEV.S(Tabela13[[#This Row],[V46]],Tabela13[[#This Row],[V41]])</f>
        <v>2.2054115763260307</v>
      </c>
      <c r="EA346" s="3">
        <f>_xlfn.STDEV.S(Tabela13[[#This Row],[V46]],Tabela13[[#This Row],[V42]])</f>
        <v>2.1213203435596424</v>
      </c>
      <c r="EB346" s="3">
        <f>_xlfn.STDEV.S(Tabela13[[#This Row],[V46]],Tabela13[[#This Row],[V43]])</f>
        <v>1.1447514045462095</v>
      </c>
      <c r="EC346" s="3">
        <f>_xlfn.STDEV.S(Tabela13[[#This Row],[V46]],Tabela13[[#This Row],[V44]])</f>
        <v>8.4091232766388233E-2</v>
      </c>
      <c r="ED346" s="3">
        <f>_xlfn.STDEV.S(Tabela13[[#This Row],[V46]],Tabela13[[#This Row],[V45]])</f>
        <v>0.976568939013433</v>
      </c>
      <c r="EE346" s="3">
        <f t="shared" si="380"/>
        <v>5.3923250939405781E-2</v>
      </c>
      <c r="EF346" s="3">
        <f t="shared" si="381"/>
        <v>1.220660770105118</v>
      </c>
      <c r="EG346" s="3" t="str">
        <f t="shared" si="382"/>
        <v/>
      </c>
      <c r="EH346" s="3">
        <f t="shared" si="383"/>
        <v>1.6384568497501304</v>
      </c>
      <c r="EI346" s="3">
        <f t="shared" si="384"/>
        <v>37.089751918841543</v>
      </c>
      <c r="EJ346" s="3">
        <f t="shared" si="385"/>
        <v>5.3923250939405781E-2</v>
      </c>
      <c r="EK346" s="3">
        <f t="shared" si="386"/>
        <v>1.2064427548726819</v>
      </c>
      <c r="EL346" s="3">
        <f t="shared" si="387"/>
        <v>-37.089751918841543</v>
      </c>
      <c r="EM346" s="3">
        <f t="shared" si="388"/>
        <v>1.6577661823756102</v>
      </c>
      <c r="EN346" s="3" t="str">
        <f t="shared" si="389"/>
        <v/>
      </c>
      <c r="EO346" s="3">
        <f t="shared" si="390"/>
        <v>1.220660770105118</v>
      </c>
      <c r="EP346" s="3">
        <f t="shared" si="391"/>
        <v>1.2064427548726819</v>
      </c>
      <c r="EQ346" s="3">
        <f t="shared" si="392"/>
        <v>-1.6384568497501304</v>
      </c>
      <c r="ER346" s="3" t="str">
        <f t="shared" si="393"/>
        <v/>
      </c>
      <c r="ES346" s="3" t="str">
        <f t="shared" si="394"/>
        <v/>
      </c>
      <c r="ET346" s="3" t="str">
        <f t="shared" si="395"/>
        <v/>
      </c>
      <c r="EU346" s="3" t="str">
        <f t="shared" si="396"/>
        <v/>
      </c>
      <c r="EV346" s="3">
        <f t="shared" si="397"/>
        <v>-1.6384568497501304</v>
      </c>
      <c r="EW346" s="3">
        <f t="shared" si="398"/>
        <v>-1.220660770105118</v>
      </c>
      <c r="EX346" s="3">
        <f t="shared" si="399"/>
        <v>-5.3923250939405781E-2</v>
      </c>
      <c r="EY346" s="3">
        <f t="shared" si="400"/>
        <v>1.6384568497501304</v>
      </c>
      <c r="EZ346" s="3">
        <f t="shared" si="401"/>
        <v>1.6577661823756102</v>
      </c>
      <c r="FA346" s="3" t="str">
        <f t="shared" si="402"/>
        <v/>
      </c>
      <c r="FB346" s="3">
        <f t="shared" si="403"/>
        <v>-1.220660770105118</v>
      </c>
      <c r="FC346" s="3">
        <f t="shared" si="404"/>
        <v>-1.2064427548726819</v>
      </c>
      <c r="FD346" s="3">
        <f t="shared" si="405"/>
        <v>37.089751918841543</v>
      </c>
      <c r="FE346" s="3" t="str">
        <f t="shared" si="406"/>
        <v/>
      </c>
      <c r="FF346" s="3">
        <f t="shared" si="407"/>
        <v>-1.6577661823756102</v>
      </c>
      <c r="FG346" s="3">
        <f t="shared" si="408"/>
        <v>-5.3923250939405781E-2</v>
      </c>
      <c r="FH346" s="3">
        <f t="shared" si="409"/>
        <v>-1.2064427548726819</v>
      </c>
      <c r="FI346" s="4">
        <f t="shared" si="410"/>
        <v>0.8571428571428571</v>
      </c>
      <c r="FJ346" s="4">
        <f t="shared" si="411"/>
        <v>0</v>
      </c>
      <c r="FK346" s="4">
        <f t="shared" si="412"/>
        <v>1.7269697691025949</v>
      </c>
      <c r="FL346" s="4">
        <f t="shared" si="413"/>
        <v>1.0457034039514401</v>
      </c>
      <c r="FM346" s="4">
        <f>Tabela13[[#This Row],[V139]]-Tabela13[[#This Row],[V140]]</f>
        <v>0.6812663651511548</v>
      </c>
      <c r="FN346" s="4">
        <f>Tabela13[[#This Row],[V1]]-Tabela13[[#This Row],[V2]]/2</f>
        <v>1.6903515332834704</v>
      </c>
      <c r="FO346" s="4">
        <f>Tabela13[[#This Row],[V1]]-Tabela13[[#This Row],[V3]]/2</f>
        <v>1.6308900523560208</v>
      </c>
      <c r="FP346" s="4">
        <f>Tabela13[[#This Row],[V1]]-Tabela13[[#This Row],[V4]]/2</f>
        <v>0.94035153328347043</v>
      </c>
      <c r="FQ346" s="4">
        <f>Tabela13[[#This Row],[V2]]-Tabela13[[#This Row],[V1]]/2</f>
        <v>-0.73803290949887801</v>
      </c>
      <c r="FR346" s="4">
        <f>Tabela13[[#This Row],[V2]]-Tabela13[[#This Row],[V3]]/2</f>
        <v>1.1967090501121908E-2</v>
      </c>
      <c r="FS346" s="4">
        <f>Tabela13[[#This Row],[V2]]-Tabela13[[#This Row],[V4]]/2</f>
        <v>-0.6785714285714286</v>
      </c>
      <c r="FT346" s="4">
        <f t="shared" si="414"/>
        <v>1.036581436342052</v>
      </c>
      <c r="FU346" s="4">
        <f t="shared" si="415"/>
        <v>1.02075496904244</v>
      </c>
      <c r="FV346" s="4">
        <f t="shared" si="416"/>
        <v>0.75466677951314554</v>
      </c>
      <c r="FW346" s="4">
        <f t="shared" si="417"/>
        <v>-0.63579807456289683</v>
      </c>
      <c r="FX346" s="4">
        <f t="shared" si="418"/>
        <v>1.1966519276187906E-2</v>
      </c>
      <c r="FY346" s="4">
        <f t="shared" si="419"/>
        <v>-0.5961991412974802</v>
      </c>
      <c r="FZ346" s="4">
        <f t="shared" si="420"/>
        <v>186.58465854156938</v>
      </c>
      <c r="GA346" s="4">
        <f t="shared" si="421"/>
        <v>183.73589442763921</v>
      </c>
      <c r="GB346" s="4">
        <f t="shared" si="422"/>
        <v>135.84002031236619</v>
      </c>
      <c r="GC346" s="4">
        <f t="shared" si="423"/>
        <v>-114.44365342132144</v>
      </c>
      <c r="GD346" s="4">
        <f t="shared" si="424"/>
        <v>2.1539734697138231</v>
      </c>
      <c r="GE346" s="4">
        <f t="shared" si="425"/>
        <v>-107.31584543354643</v>
      </c>
      <c r="GF346" s="4">
        <f>Tabela13[[#This Row],[V1]]-Tabela13[[#This Row],[V2]]/Tabela13[[#This Row],[V2]]</f>
        <v>0.76178010471204183</v>
      </c>
      <c r="GG346" s="4">
        <f>Tabela13[[#This Row],[V1]]-Tabela13[[#This Row],[V3]]/Tabela13[[#This Row],[V3]]</f>
        <v>0.76178010471204183</v>
      </c>
      <c r="GH346" s="4">
        <f>Tabela13[[#This Row],[V1]]-Tabela13[[#This Row],[V4]]/Tabela13[[#This Row],[V4]]</f>
        <v>0.76178010471204183</v>
      </c>
      <c r="GI346" s="4">
        <f>Tabela13[[#This Row],[V2]]-Tabela13[[#This Row],[V1]]/Tabela13[[#This Row],[V1]]</f>
        <v>-0.85714285714285721</v>
      </c>
      <c r="GJ346" s="4">
        <f>Tabela13[[#This Row],[V2]]-Tabela13[[#This Row],[V3]]/Tabela13[[#This Row],[V3]]</f>
        <v>-0.85714285714285721</v>
      </c>
      <c r="GK346" s="4">
        <f>Tabela13[[#This Row],[V2]]-Tabela13[[#This Row],[V4]]/Tabela13[[#This Row],[V4]]</f>
        <v>-0.85714285714285721</v>
      </c>
      <c r="GL346" s="4">
        <f t="shared" si="426"/>
        <v>0.86874289845660346</v>
      </c>
      <c r="GM346" s="4">
        <f t="shared" si="427"/>
        <v>0.95231862378459231</v>
      </c>
      <c r="GN346" s="4">
        <f t="shared" si="428"/>
        <v>0.91223974493342153</v>
      </c>
      <c r="GO346" s="3">
        <f t="shared" si="429"/>
        <v>1</v>
      </c>
      <c r="GP346" s="3">
        <v>100</v>
      </c>
      <c r="GQ346" s="3">
        <f t="shared" si="430"/>
        <v>0.90999999999999992</v>
      </c>
      <c r="GR346" s="3">
        <f t="shared" si="431"/>
        <v>90.999999999999986</v>
      </c>
      <c r="GS346" s="34">
        <f>COUNTIF($D$2:D345,Tabela13[[#This Row],[HomeTeam]])</f>
        <v>17</v>
      </c>
      <c r="GT346" s="34">
        <f>COUNTIF($E$2:E345,Tabela13[[#This Row],[AwayTeam]])</f>
        <v>17</v>
      </c>
      <c r="GU346" s="3">
        <f>IFERROR(AVERAGEIFS($AD$2:AD345,$D$2:D345,Tabela13[[#This Row],[HomeTeam]],$GS$2:GS345,"&gt;="&amp;Tabela13[[#This Row],[Contagem_H]]-5),"")</f>
        <v>0.92710375467704864</v>
      </c>
      <c r="GV346" s="3">
        <f>IFERROR(AVERAGEIFS($G$2:G345,$E$2:E345,Tabela13[[#This Row],[AwayTeam]],$GT$2:GT345,"&gt;="&amp;Tabela13[[#This Row],[Contagem_A]]-5),"")</f>
        <v>1.4</v>
      </c>
      <c r="GW346" s="3">
        <f>IFERROR(AVERAGEIFS($GQ$2:GQ345,$D$2:D345,Tabela13[[#This Row],[HomeTeam]],$GS$2:GS345,"&gt;="&amp;Tabela13[[#This Row],[Contagem_H]]-5),"")</f>
        <v>0.11600000000000006</v>
      </c>
    </row>
    <row r="347" spans="1:205" x14ac:dyDescent="0.25">
      <c r="A347" t="s">
        <v>127</v>
      </c>
      <c r="B347" t="s">
        <v>260</v>
      </c>
      <c r="C347" t="s">
        <v>138</v>
      </c>
      <c r="D347" t="s">
        <v>23</v>
      </c>
      <c r="E347" t="s">
        <v>12</v>
      </c>
      <c r="F347" s="3">
        <v>2</v>
      </c>
      <c r="G347" s="3">
        <v>3</v>
      </c>
      <c r="H347" s="3" t="str">
        <f t="shared" si="432"/>
        <v>A</v>
      </c>
      <c r="I347" s="3">
        <v>4.33</v>
      </c>
      <c r="J347" s="3">
        <v>4</v>
      </c>
      <c r="K347" s="3">
        <v>1.73</v>
      </c>
      <c r="L347" s="3">
        <v>1.53</v>
      </c>
      <c r="M347" s="3">
        <v>2.5</v>
      </c>
      <c r="N347" s="3">
        <f t="shared" si="361"/>
        <v>5</v>
      </c>
      <c r="O347" s="3">
        <f t="shared" si="362"/>
        <v>0</v>
      </c>
      <c r="P347" s="3">
        <f t="shared" si="363"/>
        <v>3</v>
      </c>
      <c r="Q347" s="3">
        <f t="shared" si="364"/>
        <v>5.8981564298014932E-2</v>
      </c>
      <c r="R347" s="3">
        <f t="shared" si="365"/>
        <v>5.3594771241830097E-2</v>
      </c>
      <c r="S347" s="3">
        <f t="shared" si="366"/>
        <v>4.5853901734104046</v>
      </c>
      <c r="T347" s="3">
        <f t="shared" si="367"/>
        <v>4.2359262571920597</v>
      </c>
      <c r="U347" s="3">
        <f t="shared" si="368"/>
        <v>1.8320381062355657</v>
      </c>
      <c r="V347" s="3">
        <f t="shared" si="369"/>
        <v>1.620241793375963</v>
      </c>
      <c r="W347" s="3">
        <f t="shared" si="370"/>
        <v>2.6474539107450372</v>
      </c>
      <c r="X347" s="4">
        <f t="shared" si="371"/>
        <v>0.23094688221709006</v>
      </c>
      <c r="Y347" s="4">
        <f t="shared" si="372"/>
        <v>0.25</v>
      </c>
      <c r="Z347" s="4">
        <f t="shared" si="373"/>
        <v>0.5780346820809249</v>
      </c>
      <c r="AA347" s="4">
        <f t="shared" si="374"/>
        <v>0.65359477124183007</v>
      </c>
      <c r="AB347" s="4">
        <f t="shared" si="375"/>
        <v>0.4</v>
      </c>
      <c r="AC347" s="4">
        <f t="shared" si="376"/>
        <v>1.115473441108545</v>
      </c>
      <c r="AD347" s="4">
        <f t="shared" si="377"/>
        <v>1.7890173410404624</v>
      </c>
      <c r="AE347" s="4">
        <f t="shared" si="378"/>
        <v>1.615473441108545</v>
      </c>
      <c r="AF347" s="4">
        <f t="shared" si="379"/>
        <v>1.2890173410404624</v>
      </c>
      <c r="AG347" s="4">
        <f>IFERROR(AVERAGE(Tabela13[[#This Row],[V1]],Tabela13[[#This Row],[V2]]),"")</f>
        <v>1.4522453910745037</v>
      </c>
      <c r="AH347" s="4">
        <f>IFERROR(AVERAGE(Tabela13[[#This Row],[V1]],Tabela13[[#This Row],[V3]]),"")</f>
        <v>1.365473441108545</v>
      </c>
      <c r="AI347" s="4">
        <f>IFERROR(AVERAGE(Tabela13[[#This Row],[V1]],Tabela13[[#This Row],[V4]]),"")</f>
        <v>1.2022453910745037</v>
      </c>
      <c r="AJ347" s="4">
        <f>IFERROR(AVERAGE(Tabela13[[#This Row],[V2]],Tabela13[[#This Row],[V1]]),"")</f>
        <v>1.4522453910745037</v>
      </c>
      <c r="AK347" s="4">
        <f>IFERROR(AVERAGE(Tabela13[[#This Row],[V2]],Tabela13[[#This Row],[V3]]),"")</f>
        <v>1.7022453910745037</v>
      </c>
      <c r="AL347" s="4">
        <f>IFERROR(AVERAGE(Tabela13[[#This Row],[V2]],Tabela13[[#This Row],[V4]]),"")</f>
        <v>1.5390173410404624</v>
      </c>
      <c r="AM347" s="4">
        <f>IFERROR(AVERAGE(Tabela13[[#This Row],[V3]],Tabela13[[#This Row],[V1]]),"")</f>
        <v>1.365473441108545</v>
      </c>
      <c r="AN347" s="4">
        <f>IFERROR(AVERAGE(Tabela13[[#This Row],[V3]],Tabela13[[#This Row],[V2]]),"")</f>
        <v>1.7022453910745037</v>
      </c>
      <c r="AO347" s="4">
        <f>IFERROR(AVERAGE(Tabela13[[#This Row],[V3]],Tabela13[[#This Row],[V4]]),"")</f>
        <v>1.4522453910745037</v>
      </c>
      <c r="AP347" s="4">
        <f>IFERROR(AVERAGE(Tabela13[[#This Row],[V4]],Tabela13[[#This Row],[V1]]),"")</f>
        <v>1.2022453910745037</v>
      </c>
      <c r="AQ347" s="4">
        <f>IFERROR(AVERAGE(Tabela13[[#This Row],[V4]],Tabela13[[#This Row],[V2]]),"")</f>
        <v>1.5390173410404624</v>
      </c>
      <c r="AR347" s="4">
        <f>IFERROR(AVERAGE(Tabela13[[#This Row],[V4]],Tabela13[[#This Row],[V3]]),"")</f>
        <v>1.4522453910745037</v>
      </c>
      <c r="AS347" s="4">
        <f>_xlfn.STDEV.S(Tabela13[[#This Row],[V1]:[V2]])</f>
        <v>0.47626745906869145</v>
      </c>
      <c r="AT347" s="4">
        <f>_xlfn.STDEV.S(Tabela13[[#This Row],[V1]],Tabela13[[#This Row],[V3]])</f>
        <v>0.3535533905932744</v>
      </c>
      <c r="AU347" s="4">
        <f>_xlfn.STDEV.S(Tabela13[[#This Row],[V1]],Tabela13[[#This Row],[V4]])</f>
        <v>0.12271406847541844</v>
      </c>
      <c r="AV347" s="4">
        <f>_xlfn.STDEV.S(Tabela13[[#This Row],[V2]],Tabela13[[#This Row],[V1]])</f>
        <v>0.47626745906869145</v>
      </c>
      <c r="AW347" s="4">
        <f>_xlfn.STDEV.S(Tabela13[[#This Row],[V2]],Tabela13[[#This Row],[V3]])</f>
        <v>0.12271406847541844</v>
      </c>
      <c r="AX347" s="4">
        <f>_xlfn.STDEV.S(Tabela13[[#This Row],[V42]],Tabela13[[#This Row],[V44]])</f>
        <v>0.82982084966196601</v>
      </c>
      <c r="AY347" s="4">
        <f>_xlfn.STDEV.S(Tabela13[[#This Row],[V3]],Tabela13[[#This Row],[V1]])</f>
        <v>0.3535533905932744</v>
      </c>
      <c r="AZ347" s="4">
        <f>_xlfn.STDEV.S(Tabela13[[#This Row],[V3]],Tabela13[[#This Row],[V2]])</f>
        <v>0.12271406847541844</v>
      </c>
      <c r="BA347" s="4">
        <f>_xlfn.STDEV.S(Tabela13[[#This Row],[V3]],Tabela13[[#This Row],[V4]])</f>
        <v>0.23083932211785471</v>
      </c>
      <c r="BB347" s="4">
        <f>_xlfn.STDEV.S(Tabela13[[#This Row],[V4]],Tabela13[[#This Row],[V1]])</f>
        <v>0.12271406847541844</v>
      </c>
      <c r="BC347" s="4">
        <f>_xlfn.STDEV.S(Tabela13[[#This Row],[V4]],Tabela13[[#This Row],[V2]])</f>
        <v>0.35355339059327379</v>
      </c>
      <c r="BD347" s="4">
        <f>_xlfn.STDEV.S(Tabela13[[#This Row],[V4]],Tabela13[[#This Row],[V3]])</f>
        <v>0.23083932211785471</v>
      </c>
      <c r="BE347" s="4">
        <f>Tabela13[[#This Row],[V17]]/Tabela13[[#This Row],[V5]]</f>
        <v>0.32795246725920424</v>
      </c>
      <c r="BF347" s="4">
        <f>Tabela13[[#This Row],[V18]]/Tabela13[[#This Row],[V6]]</f>
        <v>0.25892366702222042</v>
      </c>
      <c r="BG347" s="4">
        <f>Tabela13[[#This Row],[V19]]/Tabela13[[#This Row],[V7]]</f>
        <v>0.1020707331352238</v>
      </c>
      <c r="BH347" s="4">
        <f>Tabela13[[#This Row],[V20]]/Tabela13[[#This Row],[V8]]</f>
        <v>0.32795246725920424</v>
      </c>
      <c r="BI347" s="4">
        <f>Tabela13[[#This Row],[V21]]/Tabela13[[#This Row],[V9]]</f>
        <v>7.2089528994381924E-2</v>
      </c>
      <c r="BJ347" s="4">
        <f>Tabela13[[#This Row],[V22]]/Tabela13[[#This Row],[V10]]</f>
        <v>0.53918875865359672</v>
      </c>
      <c r="BK347" s="4">
        <f>Tabela13[[#This Row],[V23]]/Tabela13[[#This Row],[V11]]</f>
        <v>0.25892366702222042</v>
      </c>
      <c r="BL347" s="4">
        <f>Tabela13[[#This Row],[V24]]/Tabela13[[#This Row],[V12]]</f>
        <v>7.2089528994381924E-2</v>
      </c>
      <c r="BM347" s="4">
        <f>Tabela13[[#This Row],[V25]]/Tabela13[[#This Row],[V13]]</f>
        <v>0.15895338593366698</v>
      </c>
      <c r="BN347" s="4">
        <f>Tabela13[[#This Row],[V26]]/Tabela13[[#This Row],[V14]]</f>
        <v>0.1020707331352238</v>
      </c>
      <c r="BO347" s="4">
        <f>Tabela13[[#This Row],[V27]]/Tabela13[[#This Row],[V15]]</f>
        <v>0.22972671013196758</v>
      </c>
      <c r="BP347" s="4">
        <f>Tabela13[[#This Row],[V28]]/Tabela13[[#This Row],[V16]]</f>
        <v>0.15895338593366698</v>
      </c>
      <c r="BQ347" s="4">
        <f>Tabela13[[#This Row],[V1]]-Tabela13[[#This Row],[V2]]</f>
        <v>-0.67354389993191743</v>
      </c>
      <c r="BR347" s="4">
        <f>Tabela13[[#This Row],[V1]]-Tabela13[[#This Row],[V3]]</f>
        <v>-0.5</v>
      </c>
      <c r="BS347" s="4">
        <f>Tabela13[[#This Row],[V1]]-Tabela13[[#This Row],[V4]]</f>
        <v>-0.17354389993191743</v>
      </c>
      <c r="BT347" s="4">
        <f>Tabela13[[#This Row],[V2]]-Tabela13[[#This Row],[V1]]</f>
        <v>0.67354389993191743</v>
      </c>
      <c r="BU347" s="4">
        <f>Tabela13[[#This Row],[V2]]-Tabela13[[#This Row],[V3]]</f>
        <v>0.17354389993191743</v>
      </c>
      <c r="BV347" s="4">
        <f>Tabela13[[#This Row],[V2]]-Tabela13[[#This Row],[V4]]</f>
        <v>0.5</v>
      </c>
      <c r="BW347" s="4">
        <f>AVERAGE(Tabela13[[#This Row],[V41]],Tabela13[[#This Row],[V42]])</f>
        <v>-0.58677194996595872</v>
      </c>
      <c r="BX347" s="4">
        <f>AVERAGE(Tabela13[[#This Row],[V41]],Tabela13[[#This Row],[V43]])</f>
        <v>-0.42354389993191743</v>
      </c>
      <c r="BY347" s="4">
        <f>AVERAGE(Tabela13[[#This Row],[V41]],Tabela13[[#This Row],[V44]])</f>
        <v>0</v>
      </c>
      <c r="BZ347" s="4">
        <f>AVERAGE(Tabela13[[#This Row],[V41]],Tabela13[[#This Row],[V45]])</f>
        <v>-0.25</v>
      </c>
      <c r="CA347" s="4">
        <f>AVERAGE(Tabela13[[#This Row],[V41]],Tabela13[[#This Row],[V46]])</f>
        <v>-8.6771949965958717E-2</v>
      </c>
      <c r="CB347" s="4">
        <f>AVERAGE(Tabela13[[#This Row],[V42]],Tabela13[[#This Row],[V41]])</f>
        <v>-0.58677194996595872</v>
      </c>
      <c r="CC347" s="4">
        <f>AVERAGE(Tabela13[[#This Row],[V42]],Tabela13[[#This Row],[V43]])</f>
        <v>-0.33677194996595872</v>
      </c>
      <c r="CD347" s="4">
        <f>AVERAGE(Tabela13[[#This Row],[V42]],Tabela13[[#This Row],[V44]])</f>
        <v>8.6771949965958717E-2</v>
      </c>
      <c r="CE347" s="4">
        <f>AVERAGE(Tabela13[[#This Row],[V42]],Tabela13[[#This Row],[V45]])</f>
        <v>-0.16322805003404128</v>
      </c>
      <c r="CF347" s="4">
        <f>AVERAGE(Tabela13[[#This Row],[V42]],Tabela13[[#This Row],[V46]])</f>
        <v>0</v>
      </c>
      <c r="CG347" s="4">
        <f>AVERAGE(Tabela13[[#This Row],[V43]],Tabela13[[#This Row],[V41]])</f>
        <v>-0.42354389993191743</v>
      </c>
      <c r="CH347" s="4">
        <f>AVERAGE(Tabela13[[#This Row],[V43]],Tabela13[[#This Row],[V42]])</f>
        <v>-0.33677194996595872</v>
      </c>
      <c r="CI347" s="4">
        <f>AVERAGE(Tabela13[[#This Row],[V43]],Tabela13[[#This Row],[V44]])</f>
        <v>0.25</v>
      </c>
      <c r="CJ347" s="4">
        <f>AVERAGE(Tabela13[[#This Row],[V43]],Tabela13[[#This Row],[V45]])</f>
        <v>0</v>
      </c>
      <c r="CK347" s="4">
        <f>AVERAGE(Tabela13[[#This Row],[V43]],Tabela13[[#This Row],[V46]])</f>
        <v>0.16322805003404128</v>
      </c>
      <c r="CL347" s="4">
        <f>AVERAGE(Tabela13[[#This Row],[V44]],Tabela13[[#This Row],[V41]])</f>
        <v>0</v>
      </c>
      <c r="CM347" s="4">
        <f>AVERAGE(Tabela13[[#This Row],[V44]],Tabela13[[#This Row],[V42]])</f>
        <v>8.6771949965958717E-2</v>
      </c>
      <c r="CN347" s="4">
        <f>AVERAGE(Tabela13[[#This Row],[V44]],Tabela13[[#This Row],[V43]])</f>
        <v>0.25</v>
      </c>
      <c r="CO347" s="4">
        <f>AVERAGE(Tabela13[[#This Row],[V44]],Tabela13[[#This Row],[V45]])</f>
        <v>0.42354389993191743</v>
      </c>
      <c r="CP347" s="4">
        <f>AVERAGE(Tabela13[[#This Row],[V44]],Tabela13[[#This Row],[V46]])</f>
        <v>0.58677194996595872</v>
      </c>
      <c r="CQ347" s="4">
        <f>AVERAGE(Tabela13[[#This Row],[V45]],Tabela13[[#This Row],[V41]])</f>
        <v>-0.25</v>
      </c>
      <c r="CR347" s="4">
        <f>AVERAGE(Tabela13[[#This Row],[V45]],Tabela13[[#This Row],[V42]])</f>
        <v>-0.16322805003404128</v>
      </c>
      <c r="CS347" s="4">
        <f>AVERAGE(Tabela13[[#This Row],[V45]],Tabela13[[#This Row],[V43]])</f>
        <v>0</v>
      </c>
      <c r="CT347" s="4">
        <f>AVERAGE(Tabela13[[#This Row],[V45]],Tabela13[[#This Row],[V44]])</f>
        <v>0.42354389993191743</v>
      </c>
      <c r="CU347" s="4">
        <f>AVERAGE(Tabela13[[#This Row],[V45]],Tabela13[[#This Row],[V46]])</f>
        <v>0.33677194996595872</v>
      </c>
      <c r="CV347" s="4">
        <f>AVERAGE(Tabela13[[#This Row],[V46]],Tabela13[[#This Row],[V41]])</f>
        <v>-8.6771949965958717E-2</v>
      </c>
      <c r="CW347" s="4">
        <f>AVERAGE(Tabela13[[#This Row],[V46]],Tabela13[[#This Row],[V42]])</f>
        <v>0</v>
      </c>
      <c r="CX347" s="4">
        <f>AVERAGE(Tabela13[[#This Row],[V46]],Tabela13[[#This Row],[V43]])</f>
        <v>0.16322805003404128</v>
      </c>
      <c r="CY347" s="4">
        <f>AVERAGE(Tabela13[[#This Row],[V46]],Tabela13[[#This Row],[V44]])</f>
        <v>0.58677194996595872</v>
      </c>
      <c r="CZ347" s="4">
        <f>AVERAGE(Tabela13[[#This Row],[V46]],Tabela13[[#This Row],[V45]])</f>
        <v>0.33677194996595872</v>
      </c>
      <c r="DA347" s="3">
        <f>_xlfn.STDEV.S(Tabela13[[#This Row],[V41]],Tabela13[[#This Row],[V42]])</f>
        <v>0.12271406847541867</v>
      </c>
      <c r="DB347" s="3">
        <f>_xlfn.STDEV.S(Tabela13[[#This Row],[V41]],Tabela13[[#This Row],[V43]])</f>
        <v>0.35355339059327379</v>
      </c>
      <c r="DC347" s="3">
        <f>_xlfn.STDEV.S(Tabela13[[#This Row],[V41]],Tabela13[[#This Row],[V44]])</f>
        <v>0.95253491813738445</v>
      </c>
      <c r="DD347" s="3">
        <f>_xlfn.STDEV.S(Tabela13[[#This Row],[V41]],Tabela13[[#This Row],[V45]])</f>
        <v>0.5989815275441106</v>
      </c>
      <c r="DE347" s="3">
        <f>_xlfn.STDEV.S(Tabela13[[#This Row],[V41]],Tabela13[[#This Row],[V46]])</f>
        <v>0.82982084966196601</v>
      </c>
      <c r="DF347" s="3">
        <f>_xlfn.STDEV.S(Tabela13[[#This Row],[V42]],Tabela13[[#This Row],[V41]])</f>
        <v>0.12271406847541867</v>
      </c>
      <c r="DG347" s="3">
        <f>_xlfn.STDEV.S(Tabela13[[#This Row],[V42]],Tabela13[[#This Row],[V43]])</f>
        <v>0.23083932211785532</v>
      </c>
      <c r="DH347" s="3">
        <f>_xlfn.STDEV.S(Tabela13[[#This Row],[V42]],Tabela13[[#This Row],[V44]])</f>
        <v>0.82982084966196601</v>
      </c>
      <c r="DI347" s="3">
        <f>_xlfn.STDEV.S(Tabela13[[#This Row],[V42]],Tabela13[[#This Row],[V45]])</f>
        <v>0.47626745906869222</v>
      </c>
      <c r="DJ347" s="3">
        <f>_xlfn.STDEV.S(Tabela13[[#This Row],[V42]],Tabela13[[#This Row],[V46]])</f>
        <v>0.70710678118654757</v>
      </c>
      <c r="DK347" s="3">
        <f>_xlfn.STDEV.S(Tabela13[[#This Row],[V43]],Tabela13[[#This Row],[V41]])</f>
        <v>0.35355339059327379</v>
      </c>
      <c r="DL347" s="3">
        <f>_xlfn.STDEV.S(Tabela13[[#This Row],[V43]],Tabela13[[#This Row],[V42]])</f>
        <v>0.23083932211785532</v>
      </c>
      <c r="DM347" s="3">
        <f>_xlfn.STDEV.S(Tabela13[[#This Row],[V43]],Tabela13[[#This Row],[V44]])</f>
        <v>0.5989815275441106</v>
      </c>
      <c r="DN347" s="3">
        <f>_xlfn.STDEV.S(Tabela13[[#This Row],[V43]],Tabela13[[#This Row],[V45]])</f>
        <v>0.24542813695083687</v>
      </c>
      <c r="DO347" s="3">
        <f>_xlfn.STDEV.S(Tabela13[[#This Row],[V43]],Tabela13[[#This Row],[V46]])</f>
        <v>0.47626745906869222</v>
      </c>
      <c r="DP347" s="3">
        <f>_xlfn.STDEV.S(Tabela13[[#This Row],[V44]],Tabela13[[#This Row],[V41]])</f>
        <v>0.95253491813738445</v>
      </c>
      <c r="DQ347" s="3">
        <f>_xlfn.STDEV.S(Tabela13[[#This Row],[V44]],Tabela13[[#This Row],[V42]])</f>
        <v>0.82982084966196601</v>
      </c>
      <c r="DR347" s="3">
        <f>_xlfn.STDEV.S(Tabela13[[#This Row],[V44]],Tabela13[[#This Row],[V43]])</f>
        <v>0.5989815275441106</v>
      </c>
      <c r="DS347" s="3">
        <f>_xlfn.STDEV.S(Tabela13[[#This Row],[V44]],Tabela13[[#This Row],[V45]])</f>
        <v>0.35355339059327379</v>
      </c>
      <c r="DT347" s="3">
        <f>_xlfn.STDEV.S(Tabela13[[#This Row],[V44]],Tabela13[[#This Row],[V46]])</f>
        <v>0.12271406847541867</v>
      </c>
      <c r="DU347" s="3">
        <f>_xlfn.STDEV.S(Tabela13[[#This Row],[V45]],Tabela13[[#This Row],[V41]])</f>
        <v>0.5989815275441106</v>
      </c>
      <c r="DV347" s="3">
        <f>_xlfn.STDEV.S(Tabela13[[#This Row],[V45]],Tabela13[[#This Row],[V42]])</f>
        <v>0.47626745906869222</v>
      </c>
      <c r="DW347" s="3">
        <f>_xlfn.STDEV.S(Tabela13[[#This Row],[V45]],Tabela13[[#This Row],[V43]])</f>
        <v>0.24542813695083687</v>
      </c>
      <c r="DX347" s="3">
        <f>_xlfn.STDEV.S(Tabela13[[#This Row],[V45]],Tabela13[[#This Row],[V44]])</f>
        <v>0.35355339059327379</v>
      </c>
      <c r="DY347" s="3">
        <f>_xlfn.STDEV.S(Tabela13[[#This Row],[V45]],Tabela13[[#This Row],[V46]])</f>
        <v>0.23083932211785532</v>
      </c>
      <c r="DZ347" s="3">
        <f>_xlfn.STDEV.S(Tabela13[[#This Row],[V46]],Tabela13[[#This Row],[V41]])</f>
        <v>0.82982084966196601</v>
      </c>
      <c r="EA347" s="3">
        <f>_xlfn.STDEV.S(Tabela13[[#This Row],[V46]],Tabela13[[#This Row],[V42]])</f>
        <v>0.70710678118654757</v>
      </c>
      <c r="EB347" s="3">
        <f>_xlfn.STDEV.S(Tabela13[[#This Row],[V46]],Tabela13[[#This Row],[V43]])</f>
        <v>0.47626745906869222</v>
      </c>
      <c r="EC347" s="3">
        <f>_xlfn.STDEV.S(Tabela13[[#This Row],[V46]],Tabela13[[#This Row],[V44]])</f>
        <v>0.12271406847541867</v>
      </c>
      <c r="ED347" s="3">
        <f>_xlfn.STDEV.S(Tabela13[[#This Row],[V46]],Tabela13[[#This Row],[V45]])</f>
        <v>0.23083932211785532</v>
      </c>
      <c r="EE347" s="3">
        <f t="shared" si="380"/>
        <v>-0.209134176373867</v>
      </c>
      <c r="EF347" s="3">
        <f t="shared" si="381"/>
        <v>-0.83475028361901971</v>
      </c>
      <c r="EG347" s="3" t="str">
        <f t="shared" si="382"/>
        <v/>
      </c>
      <c r="EH347" s="3">
        <f t="shared" si="383"/>
        <v>-2.3959261101764424</v>
      </c>
      <c r="EI347" s="3">
        <f t="shared" si="384"/>
        <v>-9.5632384657427991</v>
      </c>
      <c r="EJ347" s="3">
        <f t="shared" si="385"/>
        <v>-0.209134176373867</v>
      </c>
      <c r="EK347" s="3">
        <f t="shared" si="386"/>
        <v>-0.68544699800915376</v>
      </c>
      <c r="EL347" s="3">
        <f t="shared" si="387"/>
        <v>9.5632384657427991</v>
      </c>
      <c r="EM347" s="3">
        <f t="shared" si="388"/>
        <v>-2.917804010826365</v>
      </c>
      <c r="EN347" s="3" t="str">
        <f t="shared" si="389"/>
        <v/>
      </c>
      <c r="EO347" s="3">
        <f t="shared" si="390"/>
        <v>-0.83475028361901971</v>
      </c>
      <c r="EP347" s="3">
        <f t="shared" si="391"/>
        <v>-0.68544699800915376</v>
      </c>
      <c r="EQ347" s="3">
        <f t="shared" si="392"/>
        <v>2.3959261101764424</v>
      </c>
      <c r="ER347" s="3" t="str">
        <f t="shared" si="393"/>
        <v/>
      </c>
      <c r="ES347" s="3" t="str">
        <f t="shared" si="394"/>
        <v/>
      </c>
      <c r="ET347" s="3" t="str">
        <f t="shared" si="395"/>
        <v/>
      </c>
      <c r="EU347" s="3" t="str">
        <f t="shared" si="396"/>
        <v/>
      </c>
      <c r="EV347" s="3">
        <f t="shared" si="397"/>
        <v>2.3959261101764424</v>
      </c>
      <c r="EW347" s="3">
        <f t="shared" si="398"/>
        <v>0.83475028361901971</v>
      </c>
      <c r="EX347" s="3">
        <f t="shared" si="399"/>
        <v>0.209134176373867</v>
      </c>
      <c r="EY347" s="3">
        <f t="shared" si="400"/>
        <v>-2.3959261101764424</v>
      </c>
      <c r="EZ347" s="3">
        <f t="shared" si="401"/>
        <v>-2.917804010826365</v>
      </c>
      <c r="FA347" s="3" t="str">
        <f t="shared" si="402"/>
        <v/>
      </c>
      <c r="FB347" s="3">
        <f t="shared" si="403"/>
        <v>0.83475028361901971</v>
      </c>
      <c r="FC347" s="3">
        <f t="shared" si="404"/>
        <v>0.68544699800915376</v>
      </c>
      <c r="FD347" s="3">
        <f t="shared" si="405"/>
        <v>-9.5632384657427991</v>
      </c>
      <c r="FE347" s="3" t="str">
        <f t="shared" si="406"/>
        <v/>
      </c>
      <c r="FF347" s="3">
        <f t="shared" si="407"/>
        <v>2.917804010826365</v>
      </c>
      <c r="FG347" s="3">
        <f t="shared" si="408"/>
        <v>0.209134176373867</v>
      </c>
      <c r="FH347" s="3">
        <f t="shared" si="409"/>
        <v>0.68544699800915376</v>
      </c>
      <c r="FI347" s="4">
        <f t="shared" si="410"/>
        <v>1.1560693641618498</v>
      </c>
      <c r="FJ347" s="4">
        <f t="shared" si="411"/>
        <v>0.69284064665127021</v>
      </c>
      <c r="FK347" s="4">
        <f t="shared" si="412"/>
        <v>0.890327724709983</v>
      </c>
      <c r="FL347" s="4">
        <f t="shared" si="413"/>
        <v>1.8735963997239282</v>
      </c>
      <c r="FM347" s="4">
        <f>Tabela13[[#This Row],[V139]]-Tabela13[[#This Row],[V140]]</f>
        <v>-0.98326867501394521</v>
      </c>
      <c r="FN347" s="4">
        <f>Tabela13[[#This Row],[V1]]-Tabela13[[#This Row],[V2]]/2</f>
        <v>0.22096477058831376</v>
      </c>
      <c r="FO347" s="4">
        <f>Tabela13[[#This Row],[V1]]-Tabela13[[#This Row],[V3]]/2</f>
        <v>0.30773672055427248</v>
      </c>
      <c r="FP347" s="4">
        <f>Tabela13[[#This Row],[V1]]-Tabela13[[#This Row],[V4]]/2</f>
        <v>0.47096477058831376</v>
      </c>
      <c r="FQ347" s="4">
        <f>Tabela13[[#This Row],[V2]]-Tabela13[[#This Row],[V1]]/2</f>
        <v>1.2312806204861899</v>
      </c>
      <c r="FR347" s="4">
        <f>Tabela13[[#This Row],[V2]]-Tabela13[[#This Row],[V3]]/2</f>
        <v>0.98128062048618991</v>
      </c>
      <c r="FS347" s="4">
        <f>Tabela13[[#This Row],[V2]]-Tabela13[[#This Row],[V4]]/2</f>
        <v>1.1445086705202312</v>
      </c>
      <c r="FT347" s="4">
        <f t="shared" si="414"/>
        <v>0.21747034984160196</v>
      </c>
      <c r="FU347" s="4">
        <f t="shared" si="415"/>
        <v>0.2985395028292599</v>
      </c>
      <c r="FV347" s="4">
        <f t="shared" si="416"/>
        <v>0.44015080636479736</v>
      </c>
      <c r="FW347" s="4">
        <f t="shared" si="417"/>
        <v>0.88868307365182164</v>
      </c>
      <c r="FX347" s="4">
        <f t="shared" si="418"/>
        <v>0.77595032327702029</v>
      </c>
      <c r="FY347" s="4">
        <f t="shared" si="419"/>
        <v>0.85268189055740307</v>
      </c>
      <c r="FZ347" s="4">
        <f t="shared" si="420"/>
        <v>39.144662971488351</v>
      </c>
      <c r="GA347" s="4">
        <f t="shared" si="421"/>
        <v>53.737110509266778</v>
      </c>
      <c r="GB347" s="4">
        <f t="shared" si="422"/>
        <v>79.227145145663528</v>
      </c>
      <c r="GC347" s="4">
        <f t="shared" si="423"/>
        <v>159.96295325732788</v>
      </c>
      <c r="GD347" s="4">
        <f t="shared" si="424"/>
        <v>139.67105818986363</v>
      </c>
      <c r="GE347" s="4">
        <f t="shared" si="425"/>
        <v>153.48274030033255</v>
      </c>
      <c r="GF347" s="4">
        <f>Tabela13[[#This Row],[V1]]-Tabela13[[#This Row],[V2]]/Tabela13[[#This Row],[V2]]</f>
        <v>0.11547344110854496</v>
      </c>
      <c r="GG347" s="4">
        <f>Tabela13[[#This Row],[V1]]-Tabela13[[#This Row],[V3]]/Tabela13[[#This Row],[V3]]</f>
        <v>0.11547344110854496</v>
      </c>
      <c r="GH347" s="4">
        <f>Tabela13[[#This Row],[V1]]-Tabela13[[#This Row],[V4]]/Tabela13[[#This Row],[V4]]</f>
        <v>0.11547344110854496</v>
      </c>
      <c r="GI347" s="4">
        <f>Tabela13[[#This Row],[V2]]-Tabela13[[#This Row],[V1]]/Tabela13[[#This Row],[V1]]</f>
        <v>0.78901734104046239</v>
      </c>
      <c r="GJ347" s="4">
        <f>Tabela13[[#This Row],[V2]]-Tabela13[[#This Row],[V3]]/Tabela13[[#This Row],[V3]]</f>
        <v>0.78901734104046239</v>
      </c>
      <c r="GK347" s="4">
        <f>Tabela13[[#This Row],[V2]]-Tabela13[[#This Row],[V4]]/Tabela13[[#This Row],[V4]]</f>
        <v>0.78901734104046239</v>
      </c>
      <c r="GL347" s="4">
        <f t="shared" si="426"/>
        <v>0.30556913304170491</v>
      </c>
      <c r="GM347" s="4">
        <f t="shared" si="427"/>
        <v>1.4522453910745039</v>
      </c>
      <c r="GN347" s="4">
        <f t="shared" si="428"/>
        <v>0.21041150133423175</v>
      </c>
      <c r="GO347" s="3">
        <f t="shared" si="429"/>
        <v>0</v>
      </c>
      <c r="GP347" s="3">
        <v>100</v>
      </c>
      <c r="GQ347" s="3">
        <f t="shared" si="430"/>
        <v>-1</v>
      </c>
      <c r="GR347" s="3">
        <f t="shared" si="431"/>
        <v>-100</v>
      </c>
      <c r="GS347" s="34">
        <f>COUNTIF($D$2:D346,Tabela13[[#This Row],[HomeTeam]])</f>
        <v>16</v>
      </c>
      <c r="GT347" s="34">
        <f>COUNTIF($E$2:E346,Tabela13[[#This Row],[AwayTeam]])</f>
        <v>17</v>
      </c>
      <c r="GU347" s="3">
        <f>IFERROR(AVERAGEIFS($AD$2:AD346,$D$2:D346,Tabela13[[#This Row],[HomeTeam]],$GS$2:GS346,"&gt;="&amp;Tabela13[[#This Row],[Contagem_H]]-5),"")</f>
        <v>0.68994133885438225</v>
      </c>
      <c r="GV347" s="3">
        <f>IFERROR(AVERAGEIFS($G$2:G346,$E$2:E346,Tabela13[[#This Row],[AwayTeam]],$GT$2:GT346,"&gt;="&amp;Tabela13[[#This Row],[Contagem_A]]-5),"")</f>
        <v>3.2</v>
      </c>
      <c r="GW347" s="3">
        <f>IFERROR(AVERAGEIFS($GQ$2:GQ346,$D$2:D346,Tabela13[[#This Row],[HomeTeam]],$GS$2:GS346,"&gt;="&amp;Tabela13[[#This Row],[Contagem_H]]-5),"")</f>
        <v>0.186</v>
      </c>
    </row>
    <row r="348" spans="1:205" x14ac:dyDescent="0.25">
      <c r="A348" t="s">
        <v>127</v>
      </c>
      <c r="B348" t="s">
        <v>260</v>
      </c>
      <c r="C348" t="s">
        <v>139</v>
      </c>
      <c r="D348" t="s">
        <v>133</v>
      </c>
      <c r="E348" t="s">
        <v>130</v>
      </c>
      <c r="F348" s="3">
        <v>0</v>
      </c>
      <c r="G348" s="3">
        <v>2</v>
      </c>
      <c r="H348" s="3" t="str">
        <f t="shared" si="432"/>
        <v>A</v>
      </c>
      <c r="I348" s="3">
        <v>12</v>
      </c>
      <c r="J348" s="3">
        <v>6</v>
      </c>
      <c r="K348" s="3">
        <v>1.25</v>
      </c>
      <c r="L348" s="3">
        <v>1.5</v>
      </c>
      <c r="M348" s="3">
        <v>2.63</v>
      </c>
      <c r="N348" s="3">
        <f t="shared" si="361"/>
        <v>2</v>
      </c>
      <c r="O348" s="3">
        <f t="shared" si="362"/>
        <v>0</v>
      </c>
      <c r="P348" s="3">
        <f t="shared" si="363"/>
        <v>3</v>
      </c>
      <c r="Q348" s="3">
        <f t="shared" si="364"/>
        <v>5.0000000000000044E-2</v>
      </c>
      <c r="R348" s="3">
        <f t="shared" si="365"/>
        <v>4.6894803548795938E-2</v>
      </c>
      <c r="S348" s="3">
        <f t="shared" si="366"/>
        <v>12.600000000000001</v>
      </c>
      <c r="T348" s="3">
        <f t="shared" si="367"/>
        <v>6.3000000000000007</v>
      </c>
      <c r="U348" s="3">
        <f t="shared" si="368"/>
        <v>1.3125</v>
      </c>
      <c r="V348" s="3">
        <f t="shared" si="369"/>
        <v>1.5750000000000002</v>
      </c>
      <c r="W348" s="3">
        <f t="shared" si="370"/>
        <v>2.7614999999999998</v>
      </c>
      <c r="X348" s="4">
        <f t="shared" si="371"/>
        <v>8.3333333333333329E-2</v>
      </c>
      <c r="Y348" s="4">
        <f t="shared" si="372"/>
        <v>0.16666666666666666</v>
      </c>
      <c r="Z348" s="4">
        <f t="shared" si="373"/>
        <v>0.8</v>
      </c>
      <c r="AA348" s="4">
        <f t="shared" si="374"/>
        <v>0.66666666666666663</v>
      </c>
      <c r="AB348" s="4">
        <f t="shared" si="375"/>
        <v>0.38022813688212931</v>
      </c>
      <c r="AC348" s="4">
        <f t="shared" si="376"/>
        <v>4.1666666666666664E-2</v>
      </c>
      <c r="AD348" s="4">
        <f t="shared" si="377"/>
        <v>1.4</v>
      </c>
      <c r="AE348" s="4">
        <f t="shared" si="378"/>
        <v>1.0416666666666667</v>
      </c>
      <c r="AF348" s="4">
        <f t="shared" si="379"/>
        <v>0.4</v>
      </c>
      <c r="AG348" s="4">
        <f>IFERROR(AVERAGE(Tabela13[[#This Row],[V1]],Tabela13[[#This Row],[V2]]),"")</f>
        <v>0.72083333333333333</v>
      </c>
      <c r="AH348" s="4">
        <f>IFERROR(AVERAGE(Tabela13[[#This Row],[V1]],Tabela13[[#This Row],[V3]]),"")</f>
        <v>0.54166666666666674</v>
      </c>
      <c r="AI348" s="4">
        <f>IFERROR(AVERAGE(Tabela13[[#This Row],[V1]],Tabela13[[#This Row],[V4]]),"")</f>
        <v>0.22083333333333335</v>
      </c>
      <c r="AJ348" s="4">
        <f>IFERROR(AVERAGE(Tabela13[[#This Row],[V2]],Tabela13[[#This Row],[V1]]),"")</f>
        <v>0.72083333333333333</v>
      </c>
      <c r="AK348" s="4">
        <f>IFERROR(AVERAGE(Tabela13[[#This Row],[V2]],Tabela13[[#This Row],[V3]]),"")</f>
        <v>1.2208333333333332</v>
      </c>
      <c r="AL348" s="4">
        <f>IFERROR(AVERAGE(Tabela13[[#This Row],[V2]],Tabela13[[#This Row],[V4]]),"")</f>
        <v>0.89999999999999991</v>
      </c>
      <c r="AM348" s="4">
        <f>IFERROR(AVERAGE(Tabela13[[#This Row],[V3]],Tabela13[[#This Row],[V1]]),"")</f>
        <v>0.54166666666666674</v>
      </c>
      <c r="AN348" s="4">
        <f>IFERROR(AVERAGE(Tabela13[[#This Row],[V3]],Tabela13[[#This Row],[V2]]),"")</f>
        <v>1.2208333333333332</v>
      </c>
      <c r="AO348" s="4">
        <f>IFERROR(AVERAGE(Tabela13[[#This Row],[V3]],Tabela13[[#This Row],[V4]]),"")</f>
        <v>0.72083333333333344</v>
      </c>
      <c r="AP348" s="4">
        <f>IFERROR(AVERAGE(Tabela13[[#This Row],[V4]],Tabela13[[#This Row],[V1]]),"")</f>
        <v>0.22083333333333335</v>
      </c>
      <c r="AQ348" s="4">
        <f>IFERROR(AVERAGE(Tabela13[[#This Row],[V4]],Tabela13[[#This Row],[V2]]),"")</f>
        <v>0.89999999999999991</v>
      </c>
      <c r="AR348" s="4">
        <f>IFERROR(AVERAGE(Tabela13[[#This Row],[V4]],Tabela13[[#This Row],[V3]]),"")</f>
        <v>0.72083333333333344</v>
      </c>
      <c r="AS348" s="4">
        <f>_xlfn.STDEV.S(Tabela13[[#This Row],[V1]:[V2]])</f>
        <v>0.9604867111117269</v>
      </c>
      <c r="AT348" s="4">
        <f>_xlfn.STDEV.S(Tabela13[[#This Row],[V1]],Tabela13[[#This Row],[V3]])</f>
        <v>0.70710678118654757</v>
      </c>
      <c r="AU348" s="4">
        <f>_xlfn.STDEV.S(Tabela13[[#This Row],[V1]],Tabela13[[#This Row],[V4]])</f>
        <v>0.25337992992517955</v>
      </c>
      <c r="AV348" s="4">
        <f>_xlfn.STDEV.S(Tabela13[[#This Row],[V2]],Tabela13[[#This Row],[V1]])</f>
        <v>0.9604867111117269</v>
      </c>
      <c r="AW348" s="4">
        <f>_xlfn.STDEV.S(Tabela13[[#This Row],[V2]],Tabela13[[#This Row],[V3]])</f>
        <v>0.25337992992518116</v>
      </c>
      <c r="AX348" s="4">
        <f>_xlfn.STDEV.S(Tabela13[[#This Row],[V42]],Tabela13[[#This Row],[V44]])</f>
        <v>1.6675934922982745</v>
      </c>
      <c r="AY348" s="4">
        <f>_xlfn.STDEV.S(Tabela13[[#This Row],[V3]],Tabela13[[#This Row],[V1]])</f>
        <v>0.70710678118654757</v>
      </c>
      <c r="AZ348" s="4">
        <f>_xlfn.STDEV.S(Tabela13[[#This Row],[V3]],Tabela13[[#This Row],[V2]])</f>
        <v>0.25337992992518116</v>
      </c>
      <c r="BA348" s="4">
        <f>_xlfn.STDEV.S(Tabela13[[#This Row],[V3]],Tabela13[[#This Row],[V4]])</f>
        <v>0.45372685126136808</v>
      </c>
      <c r="BB348" s="4">
        <f>_xlfn.STDEV.S(Tabela13[[#This Row],[V4]],Tabela13[[#This Row],[V1]])</f>
        <v>0.25337992992517955</v>
      </c>
      <c r="BC348" s="4">
        <f>_xlfn.STDEV.S(Tabela13[[#This Row],[V4]],Tabela13[[#This Row],[V2]])</f>
        <v>0.70710678118654757</v>
      </c>
      <c r="BD348" s="4">
        <f>_xlfn.STDEV.S(Tabela13[[#This Row],[V4]],Tabela13[[#This Row],[V3]])</f>
        <v>0.45372685126136808</v>
      </c>
      <c r="BE348" s="4">
        <f>Tabela13[[#This Row],[V17]]/Tabela13[[#This Row],[V5]]</f>
        <v>1.3324671136810085</v>
      </c>
      <c r="BF348" s="4">
        <f>Tabela13[[#This Row],[V18]]/Tabela13[[#This Row],[V6]]</f>
        <v>1.3054279037290106</v>
      </c>
      <c r="BG348" s="4">
        <f>Tabela13[[#This Row],[V19]]/Tabela13[[#This Row],[V7]]</f>
        <v>1.14738081475553</v>
      </c>
      <c r="BH348" s="4">
        <f>Tabela13[[#This Row],[V20]]/Tabela13[[#This Row],[V8]]</f>
        <v>1.3324671136810085</v>
      </c>
      <c r="BI348" s="4">
        <f>Tabela13[[#This Row],[V21]]/Tabela13[[#This Row],[V9]]</f>
        <v>0.2075467002800119</v>
      </c>
      <c r="BJ348" s="4">
        <f>Tabela13[[#This Row],[V22]]/Tabela13[[#This Row],[V10]]</f>
        <v>1.852881658109194</v>
      </c>
      <c r="BK348" s="4">
        <f>Tabela13[[#This Row],[V23]]/Tabela13[[#This Row],[V11]]</f>
        <v>1.3054279037290106</v>
      </c>
      <c r="BL348" s="4">
        <f>Tabela13[[#This Row],[V24]]/Tabela13[[#This Row],[V12]]</f>
        <v>0.2075467002800119</v>
      </c>
      <c r="BM348" s="4">
        <f>Tabela13[[#This Row],[V25]]/Tabela13[[#This Row],[V13]]</f>
        <v>0.6294476549290654</v>
      </c>
      <c r="BN348" s="4">
        <f>Tabela13[[#This Row],[V26]]/Tabela13[[#This Row],[V14]]</f>
        <v>1.14738081475553</v>
      </c>
      <c r="BO348" s="4">
        <f>Tabela13[[#This Row],[V27]]/Tabela13[[#This Row],[V15]]</f>
        <v>0.78567420131838628</v>
      </c>
      <c r="BP348" s="4">
        <f>Tabela13[[#This Row],[V28]]/Tabela13[[#This Row],[V16]]</f>
        <v>0.6294476549290654</v>
      </c>
      <c r="BQ348" s="4">
        <f>Tabela13[[#This Row],[V1]]-Tabela13[[#This Row],[V2]]</f>
        <v>-1.3583333333333332</v>
      </c>
      <c r="BR348" s="4">
        <f>Tabela13[[#This Row],[V1]]-Tabela13[[#This Row],[V3]]</f>
        <v>-1</v>
      </c>
      <c r="BS348" s="4">
        <f>Tabela13[[#This Row],[V1]]-Tabela13[[#This Row],[V4]]</f>
        <v>-0.35833333333333334</v>
      </c>
      <c r="BT348" s="4">
        <f>Tabela13[[#This Row],[V2]]-Tabela13[[#This Row],[V1]]</f>
        <v>1.3583333333333332</v>
      </c>
      <c r="BU348" s="4">
        <f>Tabela13[[#This Row],[V2]]-Tabela13[[#This Row],[V3]]</f>
        <v>0.35833333333333317</v>
      </c>
      <c r="BV348" s="4">
        <f>Tabela13[[#This Row],[V2]]-Tabela13[[#This Row],[V4]]</f>
        <v>0.99999999999999989</v>
      </c>
      <c r="BW348" s="4">
        <f>AVERAGE(Tabela13[[#This Row],[V41]],Tabela13[[#This Row],[V42]])</f>
        <v>-1.1791666666666667</v>
      </c>
      <c r="BX348" s="4">
        <f>AVERAGE(Tabela13[[#This Row],[V41]],Tabela13[[#This Row],[V43]])</f>
        <v>-0.85833333333333328</v>
      </c>
      <c r="BY348" s="4">
        <f>AVERAGE(Tabela13[[#This Row],[V41]],Tabela13[[#This Row],[V44]])</f>
        <v>0</v>
      </c>
      <c r="BZ348" s="4">
        <f>AVERAGE(Tabela13[[#This Row],[V41]],Tabela13[[#This Row],[V45]])</f>
        <v>-0.5</v>
      </c>
      <c r="CA348" s="4">
        <f>AVERAGE(Tabela13[[#This Row],[V41]],Tabela13[[#This Row],[V46]])</f>
        <v>-0.17916666666666664</v>
      </c>
      <c r="CB348" s="4">
        <f>AVERAGE(Tabela13[[#This Row],[V42]],Tabela13[[#This Row],[V41]])</f>
        <v>-1.1791666666666667</v>
      </c>
      <c r="CC348" s="4">
        <f>AVERAGE(Tabela13[[#This Row],[V42]],Tabela13[[#This Row],[V43]])</f>
        <v>-0.6791666666666667</v>
      </c>
      <c r="CD348" s="4">
        <f>AVERAGE(Tabela13[[#This Row],[V42]],Tabela13[[#This Row],[V44]])</f>
        <v>0.17916666666666659</v>
      </c>
      <c r="CE348" s="4">
        <f>AVERAGE(Tabela13[[#This Row],[V42]],Tabela13[[#This Row],[V45]])</f>
        <v>-0.32083333333333341</v>
      </c>
      <c r="CF348" s="4">
        <f>AVERAGE(Tabela13[[#This Row],[V42]],Tabela13[[#This Row],[V46]])</f>
        <v>0</v>
      </c>
      <c r="CG348" s="4">
        <f>AVERAGE(Tabela13[[#This Row],[V43]],Tabela13[[#This Row],[V41]])</f>
        <v>-0.85833333333333328</v>
      </c>
      <c r="CH348" s="4">
        <f>AVERAGE(Tabela13[[#This Row],[V43]],Tabela13[[#This Row],[V42]])</f>
        <v>-0.6791666666666667</v>
      </c>
      <c r="CI348" s="4">
        <f>AVERAGE(Tabela13[[#This Row],[V43]],Tabela13[[#This Row],[V44]])</f>
        <v>0.49999999999999989</v>
      </c>
      <c r="CJ348" s="4">
        <f>AVERAGE(Tabela13[[#This Row],[V43]],Tabela13[[#This Row],[V45]])</f>
        <v>0</v>
      </c>
      <c r="CK348" s="4">
        <f>AVERAGE(Tabela13[[#This Row],[V43]],Tabela13[[#This Row],[V46]])</f>
        <v>0.3208333333333333</v>
      </c>
      <c r="CL348" s="4">
        <f>AVERAGE(Tabela13[[#This Row],[V44]],Tabela13[[#This Row],[V41]])</f>
        <v>0</v>
      </c>
      <c r="CM348" s="4">
        <f>AVERAGE(Tabela13[[#This Row],[V44]],Tabela13[[#This Row],[V42]])</f>
        <v>0.17916666666666659</v>
      </c>
      <c r="CN348" s="4">
        <f>AVERAGE(Tabela13[[#This Row],[V44]],Tabela13[[#This Row],[V43]])</f>
        <v>0.49999999999999989</v>
      </c>
      <c r="CO348" s="4">
        <f>AVERAGE(Tabela13[[#This Row],[V44]],Tabela13[[#This Row],[V45]])</f>
        <v>0.85833333333333317</v>
      </c>
      <c r="CP348" s="4">
        <f>AVERAGE(Tabela13[[#This Row],[V44]],Tabela13[[#This Row],[V46]])</f>
        <v>1.1791666666666665</v>
      </c>
      <c r="CQ348" s="4">
        <f>AVERAGE(Tabela13[[#This Row],[V45]],Tabela13[[#This Row],[V41]])</f>
        <v>-0.5</v>
      </c>
      <c r="CR348" s="4">
        <f>AVERAGE(Tabela13[[#This Row],[V45]],Tabela13[[#This Row],[V42]])</f>
        <v>-0.32083333333333341</v>
      </c>
      <c r="CS348" s="4">
        <f>AVERAGE(Tabela13[[#This Row],[V45]],Tabela13[[#This Row],[V43]])</f>
        <v>0</v>
      </c>
      <c r="CT348" s="4">
        <f>AVERAGE(Tabela13[[#This Row],[V45]],Tabela13[[#This Row],[V44]])</f>
        <v>0.85833333333333317</v>
      </c>
      <c r="CU348" s="4">
        <f>AVERAGE(Tabela13[[#This Row],[V45]],Tabela13[[#This Row],[V46]])</f>
        <v>0.67916666666666647</v>
      </c>
      <c r="CV348" s="4">
        <f>AVERAGE(Tabela13[[#This Row],[V46]],Tabela13[[#This Row],[V41]])</f>
        <v>-0.17916666666666664</v>
      </c>
      <c r="CW348" s="4">
        <f>AVERAGE(Tabela13[[#This Row],[V46]],Tabela13[[#This Row],[V42]])</f>
        <v>0</v>
      </c>
      <c r="CX348" s="4">
        <f>AVERAGE(Tabela13[[#This Row],[V46]],Tabela13[[#This Row],[V43]])</f>
        <v>0.3208333333333333</v>
      </c>
      <c r="CY348" s="4">
        <f>AVERAGE(Tabela13[[#This Row],[V46]],Tabela13[[#This Row],[V44]])</f>
        <v>1.1791666666666665</v>
      </c>
      <c r="CZ348" s="4">
        <f>AVERAGE(Tabela13[[#This Row],[V46]],Tabela13[[#This Row],[V45]])</f>
        <v>0.67916666666666647</v>
      </c>
      <c r="DA348" s="3">
        <f>_xlfn.STDEV.S(Tabela13[[#This Row],[V41]],Tabela13[[#This Row],[V42]])</f>
        <v>0.25337992992517849</v>
      </c>
      <c r="DB348" s="3">
        <f>_xlfn.STDEV.S(Tabela13[[#This Row],[V41]],Tabela13[[#This Row],[V43]])</f>
        <v>0.70710678118654735</v>
      </c>
      <c r="DC348" s="3">
        <f>_xlfn.STDEV.S(Tabela13[[#This Row],[V41]],Tabela13[[#This Row],[V44]])</f>
        <v>1.9209734222234538</v>
      </c>
      <c r="DD348" s="3">
        <f>_xlfn.STDEV.S(Tabela13[[#This Row],[V41]],Tabela13[[#This Row],[V45]])</f>
        <v>1.2138666410369063</v>
      </c>
      <c r="DE348" s="3">
        <f>_xlfn.STDEV.S(Tabela13[[#This Row],[V41]],Tabela13[[#This Row],[V46]])</f>
        <v>1.6675934922982742</v>
      </c>
      <c r="DF348" s="3">
        <f>_xlfn.STDEV.S(Tabela13[[#This Row],[V42]],Tabela13[[#This Row],[V41]])</f>
        <v>0.25337992992517849</v>
      </c>
      <c r="DG348" s="3">
        <f>_xlfn.STDEV.S(Tabela13[[#This Row],[V42]],Tabela13[[#This Row],[V43]])</f>
        <v>0.45372685126136797</v>
      </c>
      <c r="DH348" s="3">
        <f>_xlfn.STDEV.S(Tabela13[[#This Row],[V42]],Tabela13[[#This Row],[V44]])</f>
        <v>1.6675934922982745</v>
      </c>
      <c r="DI348" s="3">
        <f>_xlfn.STDEV.S(Tabela13[[#This Row],[V42]],Tabela13[[#This Row],[V45]])</f>
        <v>0.9604867111117269</v>
      </c>
      <c r="DJ348" s="3">
        <f>_xlfn.STDEV.S(Tabela13[[#This Row],[V42]],Tabela13[[#This Row],[V46]])</f>
        <v>1.4142135623730949</v>
      </c>
      <c r="DK348" s="3">
        <f>_xlfn.STDEV.S(Tabela13[[#This Row],[V43]],Tabela13[[#This Row],[V41]])</f>
        <v>0.70710678118654735</v>
      </c>
      <c r="DL348" s="3">
        <f>_xlfn.STDEV.S(Tabela13[[#This Row],[V43]],Tabela13[[#This Row],[V42]])</f>
        <v>0.45372685126136797</v>
      </c>
      <c r="DM348" s="3">
        <f>_xlfn.STDEV.S(Tabela13[[#This Row],[V43]],Tabela13[[#This Row],[V44]])</f>
        <v>1.2138666410369066</v>
      </c>
      <c r="DN348" s="3">
        <f>_xlfn.STDEV.S(Tabela13[[#This Row],[V43]],Tabela13[[#This Row],[V45]])</f>
        <v>0.50675985985035898</v>
      </c>
      <c r="DO348" s="3">
        <f>_xlfn.STDEV.S(Tabela13[[#This Row],[V43]],Tabela13[[#This Row],[V46]])</f>
        <v>0.96048671111172701</v>
      </c>
      <c r="DP348" s="3">
        <f>_xlfn.STDEV.S(Tabela13[[#This Row],[V44]],Tabela13[[#This Row],[V41]])</f>
        <v>1.9209734222234538</v>
      </c>
      <c r="DQ348" s="3">
        <f>_xlfn.STDEV.S(Tabela13[[#This Row],[V44]],Tabela13[[#This Row],[V42]])</f>
        <v>1.6675934922982745</v>
      </c>
      <c r="DR348" s="3">
        <f>_xlfn.STDEV.S(Tabela13[[#This Row],[V44]],Tabela13[[#This Row],[V43]])</f>
        <v>1.2138666410369066</v>
      </c>
      <c r="DS348" s="3">
        <f>_xlfn.STDEV.S(Tabela13[[#This Row],[V44]],Tabela13[[#This Row],[V45]])</f>
        <v>0.70710678118654757</v>
      </c>
      <c r="DT348" s="3">
        <f>_xlfn.STDEV.S(Tabela13[[#This Row],[V44]],Tabela13[[#This Row],[V46]])</f>
        <v>0.25337992992517938</v>
      </c>
      <c r="DU348" s="3">
        <f>_xlfn.STDEV.S(Tabela13[[#This Row],[V45]],Tabela13[[#This Row],[V41]])</f>
        <v>1.2138666410369063</v>
      </c>
      <c r="DV348" s="3">
        <f>_xlfn.STDEV.S(Tabela13[[#This Row],[V45]],Tabela13[[#This Row],[V42]])</f>
        <v>0.9604867111117269</v>
      </c>
      <c r="DW348" s="3">
        <f>_xlfn.STDEV.S(Tabela13[[#This Row],[V45]],Tabela13[[#This Row],[V43]])</f>
        <v>0.50675985985035898</v>
      </c>
      <c r="DX348" s="3">
        <f>_xlfn.STDEV.S(Tabela13[[#This Row],[V45]],Tabela13[[#This Row],[V44]])</f>
        <v>0.70710678118654757</v>
      </c>
      <c r="DY348" s="3">
        <f>_xlfn.STDEV.S(Tabela13[[#This Row],[V45]],Tabela13[[#This Row],[V46]])</f>
        <v>0.45372685126136825</v>
      </c>
      <c r="DZ348" s="3">
        <f>_xlfn.STDEV.S(Tabela13[[#This Row],[V46]],Tabela13[[#This Row],[V41]])</f>
        <v>1.6675934922982742</v>
      </c>
      <c r="EA348" s="3">
        <f>_xlfn.STDEV.S(Tabela13[[#This Row],[V46]],Tabela13[[#This Row],[V42]])</f>
        <v>1.4142135623730949</v>
      </c>
      <c r="EB348" s="3">
        <f>_xlfn.STDEV.S(Tabela13[[#This Row],[V46]],Tabela13[[#This Row],[V43]])</f>
        <v>0.96048671111172701</v>
      </c>
      <c r="EC348" s="3">
        <f>_xlfn.STDEV.S(Tabela13[[#This Row],[V46]],Tabela13[[#This Row],[V44]])</f>
        <v>0.25337992992517938</v>
      </c>
      <c r="ED348" s="3">
        <f>_xlfn.STDEV.S(Tabela13[[#This Row],[V46]],Tabela13[[#This Row],[V45]])</f>
        <v>0.45372685126136825</v>
      </c>
      <c r="EE348" s="3">
        <f t="shared" si="380"/>
        <v>-0.21488050594361427</v>
      </c>
      <c r="EF348" s="3">
        <f t="shared" si="381"/>
        <v>-0.82381372565422994</v>
      </c>
      <c r="EG348" s="3" t="str">
        <f t="shared" si="382"/>
        <v/>
      </c>
      <c r="EH348" s="3">
        <f t="shared" si="383"/>
        <v>-2.4277332820738127</v>
      </c>
      <c r="EI348" s="3">
        <f t="shared" si="384"/>
        <v>-9.3074985616647883</v>
      </c>
      <c r="EJ348" s="3">
        <f t="shared" si="385"/>
        <v>-0.21488050594361427</v>
      </c>
      <c r="EK348" s="3">
        <f t="shared" si="386"/>
        <v>-0.66806407547686075</v>
      </c>
      <c r="EL348" s="3">
        <f t="shared" si="387"/>
        <v>9.3074985616647918</v>
      </c>
      <c r="EM348" s="3">
        <f t="shared" si="388"/>
        <v>-2.9937248138547323</v>
      </c>
      <c r="EN348" s="3" t="str">
        <f t="shared" si="389"/>
        <v/>
      </c>
      <c r="EO348" s="3">
        <f t="shared" si="390"/>
        <v>-0.82381372565422994</v>
      </c>
      <c r="EP348" s="3">
        <f t="shared" si="391"/>
        <v>-0.66806407547686075</v>
      </c>
      <c r="EQ348" s="3">
        <f t="shared" si="392"/>
        <v>2.4277332820738136</v>
      </c>
      <c r="ER348" s="3" t="str">
        <f t="shared" si="393"/>
        <v/>
      </c>
      <c r="ES348" s="3" t="str">
        <f t="shared" si="394"/>
        <v/>
      </c>
      <c r="ET348" s="3" t="str">
        <f t="shared" si="395"/>
        <v/>
      </c>
      <c r="EU348" s="3" t="str">
        <f t="shared" si="396"/>
        <v/>
      </c>
      <c r="EV348" s="3">
        <f t="shared" si="397"/>
        <v>2.4277332820738136</v>
      </c>
      <c r="EW348" s="3">
        <f t="shared" si="398"/>
        <v>0.82381372565423039</v>
      </c>
      <c r="EX348" s="3">
        <f t="shared" si="399"/>
        <v>0.21488050594361505</v>
      </c>
      <c r="EY348" s="3">
        <f t="shared" si="400"/>
        <v>-2.4277332820738127</v>
      </c>
      <c r="EZ348" s="3">
        <f t="shared" si="401"/>
        <v>-2.9937248138547323</v>
      </c>
      <c r="FA348" s="3" t="str">
        <f t="shared" si="402"/>
        <v/>
      </c>
      <c r="FB348" s="3">
        <f t="shared" si="403"/>
        <v>0.82381372565423039</v>
      </c>
      <c r="FC348" s="3">
        <f t="shared" si="404"/>
        <v>0.66806407547686142</v>
      </c>
      <c r="FD348" s="3">
        <f t="shared" si="405"/>
        <v>-9.3074985616647883</v>
      </c>
      <c r="FE348" s="3" t="str">
        <f t="shared" si="406"/>
        <v/>
      </c>
      <c r="FF348" s="3">
        <f t="shared" si="407"/>
        <v>2.9937248138547337</v>
      </c>
      <c r="FG348" s="3">
        <f t="shared" si="408"/>
        <v>0.21488050594361505</v>
      </c>
      <c r="FH348" s="3">
        <f t="shared" si="409"/>
        <v>0.66806407547686142</v>
      </c>
      <c r="FI348" s="4">
        <f t="shared" si="410"/>
        <v>0</v>
      </c>
      <c r="FJ348" s="4">
        <f t="shared" si="411"/>
        <v>0.16666666666666666</v>
      </c>
      <c r="FK348" s="4">
        <f t="shared" si="412"/>
        <v>0.3968253968253968</v>
      </c>
      <c r="FL348" s="4">
        <f t="shared" si="413"/>
        <v>2.4444444444444442</v>
      </c>
      <c r="FM348" s="4">
        <f>Tabela13[[#This Row],[V139]]-Tabela13[[#This Row],[V140]]</f>
        <v>-2.0476190476190474</v>
      </c>
      <c r="FN348" s="4">
        <f>Tabela13[[#This Row],[V1]]-Tabela13[[#This Row],[V2]]/2</f>
        <v>-0.65833333333333333</v>
      </c>
      <c r="FO348" s="4">
        <f>Tabela13[[#This Row],[V1]]-Tabela13[[#This Row],[V3]]/2</f>
        <v>-0.47916666666666669</v>
      </c>
      <c r="FP348" s="4">
        <f>Tabela13[[#This Row],[V1]]-Tabela13[[#This Row],[V4]]/2</f>
        <v>-0.15833333333333335</v>
      </c>
      <c r="FQ348" s="4">
        <f>Tabela13[[#This Row],[V2]]-Tabela13[[#This Row],[V1]]/2</f>
        <v>1.3791666666666667</v>
      </c>
      <c r="FR348" s="4">
        <f>Tabela13[[#This Row],[V2]]-Tabela13[[#This Row],[V3]]/2</f>
        <v>0.87916666666666654</v>
      </c>
      <c r="FS348" s="4">
        <f>Tabela13[[#This Row],[V2]]-Tabela13[[#This Row],[V4]]/2</f>
        <v>1.2</v>
      </c>
      <c r="FT348" s="4">
        <f t="shared" si="414"/>
        <v>-0.58221116250676508</v>
      </c>
      <c r="FU348" s="4">
        <f t="shared" si="415"/>
        <v>-0.44684246848576414</v>
      </c>
      <c r="FV348" s="4">
        <f t="shared" si="416"/>
        <v>-0.15702977597173187</v>
      </c>
      <c r="FW348" s="4">
        <f t="shared" si="417"/>
        <v>0.94343862956867941</v>
      </c>
      <c r="FX348" s="4">
        <f t="shared" si="418"/>
        <v>0.72118501440243366</v>
      </c>
      <c r="FY348" s="4">
        <f t="shared" si="419"/>
        <v>0.87605805059819342</v>
      </c>
      <c r="FZ348" s="4">
        <f t="shared" si="420"/>
        <v>-104.79800925121771</v>
      </c>
      <c r="GA348" s="4">
        <f t="shared" si="421"/>
        <v>-80.431644327437553</v>
      </c>
      <c r="GB348" s="4">
        <f t="shared" si="422"/>
        <v>-28.265359674911736</v>
      </c>
      <c r="GC348" s="4">
        <f t="shared" si="423"/>
        <v>169.81895332236229</v>
      </c>
      <c r="GD348" s="4">
        <f t="shared" si="424"/>
        <v>129.81330259243805</v>
      </c>
      <c r="GE348" s="4">
        <f t="shared" si="425"/>
        <v>157.69044910767482</v>
      </c>
      <c r="GF348" s="4">
        <f>Tabela13[[#This Row],[V1]]-Tabela13[[#This Row],[V2]]/Tabela13[[#This Row],[V2]]</f>
        <v>-0.95833333333333337</v>
      </c>
      <c r="GG348" s="4">
        <f>Tabela13[[#This Row],[V1]]-Tabela13[[#This Row],[V3]]/Tabela13[[#This Row],[V3]]</f>
        <v>-0.95833333333333337</v>
      </c>
      <c r="GH348" s="4">
        <f>Tabela13[[#This Row],[V1]]-Tabela13[[#This Row],[V4]]/Tabela13[[#This Row],[V4]]</f>
        <v>-0.95833333333333337</v>
      </c>
      <c r="GI348" s="4">
        <f>Tabela13[[#This Row],[V2]]-Tabela13[[#This Row],[V1]]/Tabela13[[#This Row],[V1]]</f>
        <v>0.39999999999999991</v>
      </c>
      <c r="GJ348" s="4">
        <f>Tabela13[[#This Row],[V2]]-Tabela13[[#This Row],[V3]]/Tabela13[[#This Row],[V3]]</f>
        <v>0.39999999999999991</v>
      </c>
      <c r="GK348" s="4">
        <f>Tabela13[[#This Row],[V2]]-Tabela13[[#This Row],[V4]]/Tabela13[[#This Row],[V4]]</f>
        <v>0.39999999999999991</v>
      </c>
      <c r="GL348" s="4">
        <f t="shared" si="426"/>
        <v>0.61329785525408387</v>
      </c>
      <c r="GM348" s="4">
        <f t="shared" si="427"/>
        <v>0.72083333333333333</v>
      </c>
      <c r="GN348" s="4">
        <f t="shared" si="428"/>
        <v>0.85081783387849785</v>
      </c>
      <c r="GO348" s="3">
        <f t="shared" si="429"/>
        <v>0</v>
      </c>
      <c r="GP348" s="3">
        <v>100</v>
      </c>
      <c r="GQ348" s="3">
        <f t="shared" si="430"/>
        <v>-1</v>
      </c>
      <c r="GR348" s="3">
        <f t="shared" si="431"/>
        <v>-100</v>
      </c>
      <c r="GS348" s="34">
        <f>COUNTIF($D$2:D347,Tabela13[[#This Row],[HomeTeam]])</f>
        <v>17</v>
      </c>
      <c r="GT348" s="34">
        <f>COUNTIF($E$2:E347,Tabela13[[#This Row],[AwayTeam]])</f>
        <v>16</v>
      </c>
      <c r="GU348" s="3">
        <f>IFERROR(AVERAGEIFS($AD$2:AD347,$D$2:D347,Tabela13[[#This Row],[HomeTeam]],$GS$2:GS347,"&gt;="&amp;Tabela13[[#This Row],[Contagem_H]]-5),"")</f>
        <v>0.68828996983408741</v>
      </c>
      <c r="GV348" s="3">
        <f>IFERROR(AVERAGEIFS($G$2:G347,$E$2:E347,Tabela13[[#This Row],[AwayTeam]],$GT$2:GT347,"&gt;="&amp;Tabela13[[#This Row],[Contagem_A]]-5),"")</f>
        <v>2.6</v>
      </c>
      <c r="GW348" s="3">
        <f>IFERROR(AVERAGEIFS($GQ$2:GQ347,$D$2:D347,Tabela13[[#This Row],[HomeTeam]],$GS$2:GS347,"&gt;="&amp;Tabela13[[#This Row],[Contagem_H]]-5),"")</f>
        <v>-9.9999999999999638E-3</v>
      </c>
    </row>
    <row r="349" spans="1:205" x14ac:dyDescent="0.25">
      <c r="A349" t="s">
        <v>127</v>
      </c>
      <c r="B349" t="s">
        <v>261</v>
      </c>
      <c r="C349" t="s">
        <v>162</v>
      </c>
      <c r="D349" t="s">
        <v>24</v>
      </c>
      <c r="E349" t="s">
        <v>23</v>
      </c>
      <c r="F349" s="3">
        <v>2</v>
      </c>
      <c r="G349" s="3">
        <v>0</v>
      </c>
      <c r="H349" s="3" t="str">
        <f t="shared" si="432"/>
        <v>H</v>
      </c>
      <c r="I349" s="3">
        <v>2.4</v>
      </c>
      <c r="J349" s="3">
        <v>4</v>
      </c>
      <c r="K349" s="3">
        <v>2.6</v>
      </c>
      <c r="L349" s="3">
        <v>1.33</v>
      </c>
      <c r="M349" s="3">
        <v>3.4</v>
      </c>
      <c r="N349" s="3">
        <f t="shared" si="361"/>
        <v>2</v>
      </c>
      <c r="O349" s="3">
        <f t="shared" si="362"/>
        <v>3</v>
      </c>
      <c r="P349" s="3">
        <f t="shared" si="363"/>
        <v>0</v>
      </c>
      <c r="Q349" s="3">
        <f t="shared" si="364"/>
        <v>5.1282051282051322E-2</v>
      </c>
      <c r="R349" s="3">
        <f t="shared" si="365"/>
        <v>4.5997346306943854E-2</v>
      </c>
      <c r="S349" s="3">
        <f t="shared" si="366"/>
        <v>2.523076923076923</v>
      </c>
      <c r="T349" s="3">
        <f t="shared" si="367"/>
        <v>4.2051282051282053</v>
      </c>
      <c r="U349" s="3">
        <f t="shared" si="368"/>
        <v>2.7333333333333334</v>
      </c>
      <c r="V349" s="3">
        <f t="shared" si="369"/>
        <v>1.3982051282051284</v>
      </c>
      <c r="W349" s="3">
        <f t="shared" si="370"/>
        <v>3.5743589743589745</v>
      </c>
      <c r="X349" s="4">
        <f t="shared" si="371"/>
        <v>0.41666666666666669</v>
      </c>
      <c r="Y349" s="4">
        <f t="shared" si="372"/>
        <v>0.25</v>
      </c>
      <c r="Z349" s="4">
        <f t="shared" si="373"/>
        <v>0.38461538461538458</v>
      </c>
      <c r="AA349" s="4">
        <f t="shared" si="374"/>
        <v>0.75187969924812026</v>
      </c>
      <c r="AB349" s="4">
        <f t="shared" si="375"/>
        <v>0.29411764705882354</v>
      </c>
      <c r="AC349" s="4">
        <f t="shared" si="376"/>
        <v>1.2083333333333333</v>
      </c>
      <c r="AD349" s="4">
        <f t="shared" si="377"/>
        <v>0.19230769230769229</v>
      </c>
      <c r="AE349" s="4">
        <f t="shared" si="378"/>
        <v>0.20833333333333334</v>
      </c>
      <c r="AF349" s="4">
        <f t="shared" si="379"/>
        <v>1.1923076923076923</v>
      </c>
      <c r="AG349" s="4">
        <f>IFERROR(AVERAGE(Tabela13[[#This Row],[V1]],Tabela13[[#This Row],[V2]]),"")</f>
        <v>0.70032051282051277</v>
      </c>
      <c r="AH349" s="4">
        <f>IFERROR(AVERAGE(Tabela13[[#This Row],[V1]],Tabela13[[#This Row],[V3]]),"")</f>
        <v>0.70833333333333326</v>
      </c>
      <c r="AI349" s="4">
        <f>IFERROR(AVERAGE(Tabela13[[#This Row],[V1]],Tabela13[[#This Row],[V4]]),"")</f>
        <v>1.2003205128205128</v>
      </c>
      <c r="AJ349" s="4">
        <f>IFERROR(AVERAGE(Tabela13[[#This Row],[V2]],Tabela13[[#This Row],[V1]]),"")</f>
        <v>0.70032051282051277</v>
      </c>
      <c r="AK349" s="4">
        <f>IFERROR(AVERAGE(Tabela13[[#This Row],[V2]],Tabela13[[#This Row],[V3]]),"")</f>
        <v>0.20032051282051283</v>
      </c>
      <c r="AL349" s="4">
        <f>IFERROR(AVERAGE(Tabela13[[#This Row],[V2]],Tabela13[[#This Row],[V4]]),"")</f>
        <v>0.69230769230769229</v>
      </c>
      <c r="AM349" s="4">
        <f>IFERROR(AVERAGE(Tabela13[[#This Row],[V3]],Tabela13[[#This Row],[V1]]),"")</f>
        <v>0.70833333333333326</v>
      </c>
      <c r="AN349" s="4">
        <f>IFERROR(AVERAGE(Tabela13[[#This Row],[V3]],Tabela13[[#This Row],[V2]]),"")</f>
        <v>0.20032051282051283</v>
      </c>
      <c r="AO349" s="4">
        <f>IFERROR(AVERAGE(Tabela13[[#This Row],[V3]],Tabela13[[#This Row],[V4]]),"")</f>
        <v>0.70032051282051277</v>
      </c>
      <c r="AP349" s="4">
        <f>IFERROR(AVERAGE(Tabela13[[#This Row],[V4]],Tabela13[[#This Row],[V1]]),"")</f>
        <v>1.2003205128205128</v>
      </c>
      <c r="AQ349" s="4">
        <f>IFERROR(AVERAGE(Tabela13[[#This Row],[V4]],Tabela13[[#This Row],[V2]]),"")</f>
        <v>0.69230769230769229</v>
      </c>
      <c r="AR349" s="4">
        <f>IFERROR(AVERAGE(Tabela13[[#This Row],[V4]],Tabela13[[#This Row],[V3]]),"")</f>
        <v>0.70032051282051277</v>
      </c>
      <c r="AS349" s="4">
        <f>_xlfn.STDEV.S(Tabela13[[#This Row],[V1]:[V2]])</f>
        <v>0.71843862062863961</v>
      </c>
      <c r="AT349" s="4">
        <f>_xlfn.STDEV.S(Tabela13[[#This Row],[V1]],Tabela13[[#This Row],[V3]])</f>
        <v>0.70710678118654735</v>
      </c>
      <c r="AU349" s="4">
        <f>_xlfn.STDEV.S(Tabela13[[#This Row],[V1]],Tabela13[[#This Row],[V4]])</f>
        <v>1.1331839442092068E-2</v>
      </c>
      <c r="AV349" s="4">
        <f>_xlfn.STDEV.S(Tabela13[[#This Row],[V2]],Tabela13[[#This Row],[V1]])</f>
        <v>0.71843862062863961</v>
      </c>
      <c r="AW349" s="4">
        <f>_xlfn.STDEV.S(Tabela13[[#This Row],[V2]],Tabela13[[#This Row],[V3]])</f>
        <v>1.1331839442092125E-2</v>
      </c>
      <c r="AX349" s="4">
        <f>_xlfn.STDEV.S(Tabela13[[#This Row],[V42]],Tabela13[[#This Row],[V44]])</f>
        <v>1.425545401815187</v>
      </c>
      <c r="AY349" s="4">
        <f>_xlfn.STDEV.S(Tabela13[[#This Row],[V3]],Tabela13[[#This Row],[V1]])</f>
        <v>0.70710678118654735</v>
      </c>
      <c r="AZ349" s="4">
        <f>_xlfn.STDEV.S(Tabela13[[#This Row],[V3]],Tabela13[[#This Row],[V2]])</f>
        <v>1.1331839442092125E-2</v>
      </c>
      <c r="BA349" s="4">
        <f>_xlfn.STDEV.S(Tabela13[[#This Row],[V3]],Tabela13[[#This Row],[V4]])</f>
        <v>0.69577494174445542</v>
      </c>
      <c r="BB349" s="4">
        <f>_xlfn.STDEV.S(Tabela13[[#This Row],[V4]],Tabela13[[#This Row],[V1]])</f>
        <v>1.1331839442092068E-2</v>
      </c>
      <c r="BC349" s="4">
        <f>_xlfn.STDEV.S(Tabela13[[#This Row],[V4]],Tabela13[[#This Row],[V2]])</f>
        <v>0.70710678118654757</v>
      </c>
      <c r="BD349" s="4">
        <f>_xlfn.STDEV.S(Tabela13[[#This Row],[V4]],Tabela13[[#This Row],[V3]])</f>
        <v>0.69577494174445542</v>
      </c>
      <c r="BE349" s="4">
        <f>Tabela13[[#This Row],[V17]]/Tabela13[[#This Row],[V5]]</f>
        <v>1.0258711653827715</v>
      </c>
      <c r="BF349" s="4">
        <f>Tabela13[[#This Row],[V18]]/Tabela13[[#This Row],[V6]]</f>
        <v>0.99826839696924341</v>
      </c>
      <c r="BG349" s="4">
        <f>Tabela13[[#This Row],[V19]]/Tabela13[[#This Row],[V7]]</f>
        <v>9.4406779864692255E-3</v>
      </c>
      <c r="BH349" s="4">
        <f>Tabela13[[#This Row],[V20]]/Tabela13[[#This Row],[V8]]</f>
        <v>1.0258711653827715</v>
      </c>
      <c r="BI349" s="4">
        <f>Tabela13[[#This Row],[V21]]/Tabela13[[#This Row],[V9]]</f>
        <v>5.6568542494923886E-2</v>
      </c>
      <c r="BJ349" s="4">
        <f>Tabela13[[#This Row],[V22]]/Tabela13[[#This Row],[V10]]</f>
        <v>2.0591211359552699</v>
      </c>
      <c r="BK349" s="4">
        <f>Tabela13[[#This Row],[V23]]/Tabela13[[#This Row],[V11]]</f>
        <v>0.99826839696924341</v>
      </c>
      <c r="BL349" s="4">
        <f>Tabela13[[#This Row],[V24]]/Tabela13[[#This Row],[V12]]</f>
        <v>5.6568542494923886E-2</v>
      </c>
      <c r="BM349" s="4">
        <f>Tabela13[[#This Row],[V25]]/Tabela13[[#This Row],[V13]]</f>
        <v>0.9935092989669112</v>
      </c>
      <c r="BN349" s="4">
        <f>Tabela13[[#This Row],[V26]]/Tabela13[[#This Row],[V14]]</f>
        <v>9.4406779864692255E-3</v>
      </c>
      <c r="BO349" s="4">
        <f>Tabela13[[#This Row],[V27]]/Tabela13[[#This Row],[V15]]</f>
        <v>1.0213764617139021</v>
      </c>
      <c r="BP349" s="4">
        <f>Tabela13[[#This Row],[V28]]/Tabela13[[#This Row],[V16]]</f>
        <v>0.9935092989669112</v>
      </c>
      <c r="BQ349" s="4">
        <f>Tabela13[[#This Row],[V1]]-Tabela13[[#This Row],[V2]]</f>
        <v>1.016025641025641</v>
      </c>
      <c r="BR349" s="4">
        <f>Tabela13[[#This Row],[V1]]-Tabela13[[#This Row],[V3]]</f>
        <v>0.99999999999999989</v>
      </c>
      <c r="BS349" s="4">
        <f>Tabela13[[#This Row],[V1]]-Tabela13[[#This Row],[V4]]</f>
        <v>1.6025641025640969E-2</v>
      </c>
      <c r="BT349" s="4">
        <f>Tabela13[[#This Row],[V2]]-Tabela13[[#This Row],[V1]]</f>
        <v>-1.016025641025641</v>
      </c>
      <c r="BU349" s="4">
        <f>Tabela13[[#This Row],[V2]]-Tabela13[[#This Row],[V3]]</f>
        <v>-1.6025641025641052E-2</v>
      </c>
      <c r="BV349" s="4">
        <f>Tabela13[[#This Row],[V2]]-Tabela13[[#This Row],[V4]]</f>
        <v>-1</v>
      </c>
      <c r="BW349" s="4">
        <f>AVERAGE(Tabela13[[#This Row],[V41]],Tabela13[[#This Row],[V42]])</f>
        <v>1.0080128205128205</v>
      </c>
      <c r="BX349" s="4">
        <f>AVERAGE(Tabela13[[#This Row],[V41]],Tabela13[[#This Row],[V43]])</f>
        <v>0.51602564102564097</v>
      </c>
      <c r="BY349" s="4">
        <f>AVERAGE(Tabela13[[#This Row],[V41]],Tabela13[[#This Row],[V44]])</f>
        <v>0</v>
      </c>
      <c r="BZ349" s="4">
        <f>AVERAGE(Tabela13[[#This Row],[V41]],Tabela13[[#This Row],[V45]])</f>
        <v>0.49999999999999994</v>
      </c>
      <c r="CA349" s="4">
        <f>AVERAGE(Tabela13[[#This Row],[V41]],Tabela13[[#This Row],[V46]])</f>
        <v>8.0128205128204844E-3</v>
      </c>
      <c r="CB349" s="4">
        <f>AVERAGE(Tabela13[[#This Row],[V42]],Tabela13[[#This Row],[V41]])</f>
        <v>1.0080128205128205</v>
      </c>
      <c r="CC349" s="4">
        <f>AVERAGE(Tabela13[[#This Row],[V42]],Tabela13[[#This Row],[V43]])</f>
        <v>0.50801282051282048</v>
      </c>
      <c r="CD349" s="4">
        <f>AVERAGE(Tabela13[[#This Row],[V42]],Tabela13[[#This Row],[V44]])</f>
        <v>-8.0128205128205399E-3</v>
      </c>
      <c r="CE349" s="4">
        <f>AVERAGE(Tabela13[[#This Row],[V42]],Tabela13[[#This Row],[V45]])</f>
        <v>0.4919871794871794</v>
      </c>
      <c r="CF349" s="4">
        <f>AVERAGE(Tabela13[[#This Row],[V42]],Tabela13[[#This Row],[V46]])</f>
        <v>0</v>
      </c>
      <c r="CG349" s="4">
        <f>AVERAGE(Tabela13[[#This Row],[V43]],Tabela13[[#This Row],[V41]])</f>
        <v>0.51602564102564097</v>
      </c>
      <c r="CH349" s="4">
        <f>AVERAGE(Tabela13[[#This Row],[V43]],Tabela13[[#This Row],[V42]])</f>
        <v>0.50801282051282048</v>
      </c>
      <c r="CI349" s="4">
        <f>AVERAGE(Tabela13[[#This Row],[V43]],Tabela13[[#This Row],[V44]])</f>
        <v>-0.5</v>
      </c>
      <c r="CJ349" s="4">
        <f>AVERAGE(Tabela13[[#This Row],[V43]],Tabela13[[#This Row],[V45]])</f>
        <v>-4.163336342344337E-17</v>
      </c>
      <c r="CK349" s="4">
        <f>AVERAGE(Tabela13[[#This Row],[V43]],Tabela13[[#This Row],[V46]])</f>
        <v>-0.49198717948717952</v>
      </c>
      <c r="CL349" s="4">
        <f>AVERAGE(Tabela13[[#This Row],[V44]],Tabela13[[#This Row],[V41]])</f>
        <v>0</v>
      </c>
      <c r="CM349" s="4">
        <f>AVERAGE(Tabela13[[#This Row],[V44]],Tabela13[[#This Row],[V42]])</f>
        <v>-8.0128205128205399E-3</v>
      </c>
      <c r="CN349" s="4">
        <f>AVERAGE(Tabela13[[#This Row],[V44]],Tabela13[[#This Row],[V43]])</f>
        <v>-0.5</v>
      </c>
      <c r="CO349" s="4">
        <f>AVERAGE(Tabela13[[#This Row],[V44]],Tabela13[[#This Row],[V45]])</f>
        <v>-0.51602564102564097</v>
      </c>
      <c r="CP349" s="4">
        <f>AVERAGE(Tabela13[[#This Row],[V44]],Tabela13[[#This Row],[V46]])</f>
        <v>-1.0080128205128205</v>
      </c>
      <c r="CQ349" s="4">
        <f>AVERAGE(Tabela13[[#This Row],[V45]],Tabela13[[#This Row],[V41]])</f>
        <v>0.49999999999999994</v>
      </c>
      <c r="CR349" s="4">
        <f>AVERAGE(Tabela13[[#This Row],[V45]],Tabela13[[#This Row],[V42]])</f>
        <v>0.4919871794871794</v>
      </c>
      <c r="CS349" s="4">
        <f>AVERAGE(Tabela13[[#This Row],[V45]],Tabela13[[#This Row],[V43]])</f>
        <v>-4.163336342344337E-17</v>
      </c>
      <c r="CT349" s="4">
        <f>AVERAGE(Tabela13[[#This Row],[V45]],Tabela13[[#This Row],[V44]])</f>
        <v>-0.51602564102564097</v>
      </c>
      <c r="CU349" s="4">
        <f>AVERAGE(Tabela13[[#This Row],[V45]],Tabela13[[#This Row],[V46]])</f>
        <v>-0.50801282051282048</v>
      </c>
      <c r="CV349" s="4">
        <f>AVERAGE(Tabela13[[#This Row],[V46]],Tabela13[[#This Row],[V41]])</f>
        <v>8.0128205128204844E-3</v>
      </c>
      <c r="CW349" s="4">
        <f>AVERAGE(Tabela13[[#This Row],[V46]],Tabela13[[#This Row],[V42]])</f>
        <v>0</v>
      </c>
      <c r="CX349" s="4">
        <f>AVERAGE(Tabela13[[#This Row],[V46]],Tabela13[[#This Row],[V43]])</f>
        <v>-0.49198717948717952</v>
      </c>
      <c r="CY349" s="4">
        <f>AVERAGE(Tabela13[[#This Row],[V46]],Tabela13[[#This Row],[V44]])</f>
        <v>-1.0080128205128205</v>
      </c>
      <c r="CZ349" s="4">
        <f>AVERAGE(Tabela13[[#This Row],[V46]],Tabela13[[#This Row],[V45]])</f>
        <v>-0.50801282051282048</v>
      </c>
      <c r="DA349" s="3">
        <f>_xlfn.STDEV.S(Tabela13[[#This Row],[V41]],Tabela13[[#This Row],[V42]])</f>
        <v>1.1331839442092146E-2</v>
      </c>
      <c r="DB349" s="3">
        <f>_xlfn.STDEV.S(Tabela13[[#This Row],[V41]],Tabela13[[#This Row],[V43]])</f>
        <v>0.70710678118654757</v>
      </c>
      <c r="DC349" s="3">
        <f>_xlfn.STDEV.S(Tabela13[[#This Row],[V41]],Tabela13[[#This Row],[V44]])</f>
        <v>1.4368772412572792</v>
      </c>
      <c r="DD349" s="3">
        <f>_xlfn.STDEV.S(Tabela13[[#This Row],[V41]],Tabela13[[#This Row],[V45]])</f>
        <v>0.72977046007073176</v>
      </c>
      <c r="DE349" s="3">
        <f>_xlfn.STDEV.S(Tabela13[[#This Row],[V41]],Tabela13[[#This Row],[V46]])</f>
        <v>1.425545401815187</v>
      </c>
      <c r="DF349" s="3">
        <f>_xlfn.STDEV.S(Tabela13[[#This Row],[V42]],Tabela13[[#This Row],[V41]])</f>
        <v>1.1331839442092146E-2</v>
      </c>
      <c r="DG349" s="3">
        <f>_xlfn.STDEV.S(Tabela13[[#This Row],[V42]],Tabela13[[#This Row],[V43]])</f>
        <v>0.69577494174445531</v>
      </c>
      <c r="DH349" s="3">
        <f>_xlfn.STDEV.S(Tabela13[[#This Row],[V42]],Tabela13[[#This Row],[V44]])</f>
        <v>1.425545401815187</v>
      </c>
      <c r="DI349" s="3">
        <f>_xlfn.STDEV.S(Tabela13[[#This Row],[V42]],Tabela13[[#This Row],[V45]])</f>
        <v>0.71843862062863961</v>
      </c>
      <c r="DJ349" s="3">
        <f>_xlfn.STDEV.S(Tabela13[[#This Row],[V42]],Tabela13[[#This Row],[V46]])</f>
        <v>1.4142135623730949</v>
      </c>
      <c r="DK349" s="3">
        <f>_xlfn.STDEV.S(Tabela13[[#This Row],[V43]],Tabela13[[#This Row],[V41]])</f>
        <v>0.70710678118654757</v>
      </c>
      <c r="DL349" s="3">
        <f>_xlfn.STDEV.S(Tabela13[[#This Row],[V43]],Tabela13[[#This Row],[V42]])</f>
        <v>0.69577494174445531</v>
      </c>
      <c r="DM349" s="3">
        <f>_xlfn.STDEV.S(Tabela13[[#This Row],[V43]],Tabela13[[#This Row],[V44]])</f>
        <v>0.72977046007073165</v>
      </c>
      <c r="DN349" s="3">
        <f>_xlfn.STDEV.S(Tabela13[[#This Row],[V43]],Tabela13[[#This Row],[V45]])</f>
        <v>2.2663678884184194E-2</v>
      </c>
      <c r="DO349" s="3">
        <f>_xlfn.STDEV.S(Tabela13[[#This Row],[V43]],Tabela13[[#This Row],[V46]])</f>
        <v>0.71843862062863961</v>
      </c>
      <c r="DP349" s="3">
        <f>_xlfn.STDEV.S(Tabela13[[#This Row],[V44]],Tabela13[[#This Row],[V41]])</f>
        <v>1.4368772412572792</v>
      </c>
      <c r="DQ349" s="3">
        <f>_xlfn.STDEV.S(Tabela13[[#This Row],[V44]],Tabela13[[#This Row],[V42]])</f>
        <v>1.425545401815187</v>
      </c>
      <c r="DR349" s="3">
        <f>_xlfn.STDEV.S(Tabela13[[#This Row],[V44]],Tabela13[[#This Row],[V43]])</f>
        <v>0.72977046007073165</v>
      </c>
      <c r="DS349" s="3">
        <f>_xlfn.STDEV.S(Tabela13[[#This Row],[V44]],Tabela13[[#This Row],[V45]])</f>
        <v>0.70710678118654757</v>
      </c>
      <c r="DT349" s="3">
        <f>_xlfn.STDEV.S(Tabela13[[#This Row],[V44]],Tabela13[[#This Row],[V46]])</f>
        <v>1.1331839442092068E-2</v>
      </c>
      <c r="DU349" s="3">
        <f>_xlfn.STDEV.S(Tabela13[[#This Row],[V45]],Tabela13[[#This Row],[V41]])</f>
        <v>0.72977046007073176</v>
      </c>
      <c r="DV349" s="3">
        <f>_xlfn.STDEV.S(Tabela13[[#This Row],[V45]],Tabela13[[#This Row],[V42]])</f>
        <v>0.71843862062863961</v>
      </c>
      <c r="DW349" s="3">
        <f>_xlfn.STDEV.S(Tabela13[[#This Row],[V45]],Tabela13[[#This Row],[V43]])</f>
        <v>2.2663678884184194E-2</v>
      </c>
      <c r="DX349" s="3">
        <f>_xlfn.STDEV.S(Tabela13[[#This Row],[V45]],Tabela13[[#This Row],[V44]])</f>
        <v>0.70710678118654757</v>
      </c>
      <c r="DY349" s="3">
        <f>_xlfn.STDEV.S(Tabela13[[#This Row],[V45]],Tabela13[[#This Row],[V46]])</f>
        <v>0.69577494174445542</v>
      </c>
      <c r="DZ349" s="3">
        <f>_xlfn.STDEV.S(Tabela13[[#This Row],[V46]],Tabela13[[#This Row],[V41]])</f>
        <v>1.425545401815187</v>
      </c>
      <c r="EA349" s="3">
        <f>_xlfn.STDEV.S(Tabela13[[#This Row],[V46]],Tabela13[[#This Row],[V42]])</f>
        <v>1.4142135623730949</v>
      </c>
      <c r="EB349" s="3">
        <f>_xlfn.STDEV.S(Tabela13[[#This Row],[V46]],Tabela13[[#This Row],[V43]])</f>
        <v>0.71843862062863961</v>
      </c>
      <c r="EC349" s="3">
        <f>_xlfn.STDEV.S(Tabela13[[#This Row],[V46]],Tabela13[[#This Row],[V44]])</f>
        <v>1.1331839442092068E-2</v>
      </c>
      <c r="ED349" s="3">
        <f>_xlfn.STDEV.S(Tabela13[[#This Row],[V46]],Tabela13[[#This Row],[V45]])</f>
        <v>0.69577494174445542</v>
      </c>
      <c r="EE349" s="3">
        <f t="shared" si="380"/>
        <v>1.1241761227131159E-2</v>
      </c>
      <c r="EF349" s="3">
        <f t="shared" si="381"/>
        <v>1.3702938865229992</v>
      </c>
      <c r="EG349" s="3" t="str">
        <f t="shared" si="382"/>
        <v/>
      </c>
      <c r="EH349" s="3">
        <f t="shared" si="383"/>
        <v>1.4595409201414637</v>
      </c>
      <c r="EI349" s="3">
        <f t="shared" si="384"/>
        <v>177.90806614653596</v>
      </c>
      <c r="EJ349" s="3">
        <f t="shared" si="385"/>
        <v>1.1241761227131159E-2</v>
      </c>
      <c r="EK349" s="3">
        <f t="shared" si="386"/>
        <v>1.3696011471562781</v>
      </c>
      <c r="EL349" s="3">
        <f t="shared" si="387"/>
        <v>-177.90806614653474</v>
      </c>
      <c r="EM349" s="3">
        <f t="shared" si="388"/>
        <v>1.4602791507240105</v>
      </c>
      <c r="EN349" s="3" t="str">
        <f t="shared" si="389"/>
        <v/>
      </c>
      <c r="EO349" s="3">
        <f t="shared" si="390"/>
        <v>1.3702938865229992</v>
      </c>
      <c r="EP349" s="3">
        <f t="shared" si="391"/>
        <v>1.3696011471562781</v>
      </c>
      <c r="EQ349" s="3">
        <f t="shared" si="392"/>
        <v>-1.4595409201414633</v>
      </c>
      <c r="ER349" s="3">
        <f t="shared" si="393"/>
        <v>-544363390814168.06</v>
      </c>
      <c r="ES349" s="3" t="str">
        <f t="shared" si="394"/>
        <v/>
      </c>
      <c r="ET349" s="3" t="str">
        <f t="shared" si="395"/>
        <v/>
      </c>
      <c r="EU349" s="3" t="str">
        <f t="shared" si="396"/>
        <v/>
      </c>
      <c r="EV349" s="3">
        <f t="shared" si="397"/>
        <v>-1.4595409201414633</v>
      </c>
      <c r="EW349" s="3">
        <f t="shared" si="398"/>
        <v>-1.3702938865229992</v>
      </c>
      <c r="EX349" s="3">
        <f t="shared" si="399"/>
        <v>-1.1241761227131082E-2</v>
      </c>
      <c r="EY349" s="3">
        <f t="shared" si="400"/>
        <v>1.4595409201414637</v>
      </c>
      <c r="EZ349" s="3">
        <f t="shared" si="401"/>
        <v>1.4602791507240105</v>
      </c>
      <c r="FA349" s="3">
        <f t="shared" si="402"/>
        <v>-544363390814168.06</v>
      </c>
      <c r="FB349" s="3">
        <f t="shared" si="403"/>
        <v>-1.3702938865229992</v>
      </c>
      <c r="FC349" s="3">
        <f t="shared" si="404"/>
        <v>-1.3696011471562783</v>
      </c>
      <c r="FD349" s="3">
        <f t="shared" si="405"/>
        <v>177.90806614653596</v>
      </c>
      <c r="FE349" s="3" t="str">
        <f t="shared" si="406"/>
        <v/>
      </c>
      <c r="FF349" s="3">
        <f t="shared" si="407"/>
        <v>-1.46027915072401</v>
      </c>
      <c r="FG349" s="3">
        <f t="shared" si="408"/>
        <v>-1.1241761227131082E-2</v>
      </c>
      <c r="FH349" s="3">
        <f t="shared" si="409"/>
        <v>-1.3696011471562783</v>
      </c>
      <c r="FI349" s="4">
        <f t="shared" si="410"/>
        <v>0.76923076923076916</v>
      </c>
      <c r="FJ349" s="4">
        <f t="shared" si="411"/>
        <v>0</v>
      </c>
      <c r="FK349" s="4">
        <f t="shared" si="412"/>
        <v>1.4268292682926829</v>
      </c>
      <c r="FL349" s="4">
        <f t="shared" si="413"/>
        <v>1.3353658536585367</v>
      </c>
      <c r="FM349" s="4">
        <f>Tabela13[[#This Row],[V139]]-Tabela13[[#This Row],[V140]]</f>
        <v>9.1463414634146201E-2</v>
      </c>
      <c r="FN349" s="4">
        <f>Tabela13[[#This Row],[V1]]-Tabela13[[#This Row],[V2]]/2</f>
        <v>1.1121794871794872</v>
      </c>
      <c r="FO349" s="4">
        <f>Tabela13[[#This Row],[V1]]-Tabela13[[#This Row],[V3]]/2</f>
        <v>1.1041666666666665</v>
      </c>
      <c r="FP349" s="4">
        <f>Tabela13[[#This Row],[V1]]-Tabela13[[#This Row],[V4]]/2</f>
        <v>0.61217948717948711</v>
      </c>
      <c r="FQ349" s="4">
        <f>Tabela13[[#This Row],[V2]]-Tabela13[[#This Row],[V1]]/2</f>
        <v>-0.41185897435897434</v>
      </c>
      <c r="FR349" s="4">
        <f>Tabela13[[#This Row],[V2]]-Tabela13[[#This Row],[V3]]/2</f>
        <v>8.8141025641025619E-2</v>
      </c>
      <c r="FS349" s="4">
        <f>Tabela13[[#This Row],[V2]]-Tabela13[[#This Row],[V4]]/2</f>
        <v>-0.40384615384615385</v>
      </c>
      <c r="FT349" s="4">
        <f t="shared" si="414"/>
        <v>0.83845908416284221</v>
      </c>
      <c r="FU349" s="4">
        <f t="shared" si="415"/>
        <v>0.8348627319990396</v>
      </c>
      <c r="FV349" s="4">
        <f t="shared" si="416"/>
        <v>0.54932690650533877</v>
      </c>
      <c r="FW349" s="4">
        <f t="shared" si="417"/>
        <v>-0.39068764335899364</v>
      </c>
      <c r="FX349" s="4">
        <f t="shared" si="418"/>
        <v>8.7913832533672798E-2</v>
      </c>
      <c r="FY349" s="4">
        <f t="shared" si="419"/>
        <v>-0.38381762328856883</v>
      </c>
      <c r="FZ349" s="4">
        <f t="shared" si="420"/>
        <v>150.92263514931159</v>
      </c>
      <c r="GA349" s="4">
        <f t="shared" si="421"/>
        <v>150.27529175982713</v>
      </c>
      <c r="GB349" s="4">
        <f t="shared" si="422"/>
        <v>98.878843170960977</v>
      </c>
      <c r="GC349" s="4">
        <f t="shared" si="423"/>
        <v>-70.323775804618847</v>
      </c>
      <c r="GD349" s="4">
        <f t="shared" si="424"/>
        <v>15.824489856061104</v>
      </c>
      <c r="GE349" s="4">
        <f t="shared" si="425"/>
        <v>-69.087172191942386</v>
      </c>
      <c r="GF349" s="4">
        <f>Tabela13[[#This Row],[V1]]-Tabela13[[#This Row],[V2]]/Tabela13[[#This Row],[V2]]</f>
        <v>0.20833333333333326</v>
      </c>
      <c r="GG349" s="4">
        <f>Tabela13[[#This Row],[V1]]-Tabela13[[#This Row],[V3]]/Tabela13[[#This Row],[V3]]</f>
        <v>0.20833333333333326</v>
      </c>
      <c r="GH349" s="4">
        <f>Tabela13[[#This Row],[V1]]-Tabela13[[#This Row],[V4]]/Tabela13[[#This Row],[V4]]</f>
        <v>0.20833333333333326</v>
      </c>
      <c r="GI349" s="4">
        <f>Tabela13[[#This Row],[V2]]-Tabela13[[#This Row],[V1]]/Tabela13[[#This Row],[V1]]</f>
        <v>-0.80769230769230771</v>
      </c>
      <c r="GJ349" s="4">
        <f>Tabela13[[#This Row],[V2]]-Tabela13[[#This Row],[V3]]/Tabela13[[#This Row],[V3]]</f>
        <v>-0.80769230769230771</v>
      </c>
      <c r="GK349" s="4">
        <f>Tabela13[[#This Row],[V2]]-Tabela13[[#This Row],[V4]]/Tabela13[[#This Row],[V4]]</f>
        <v>-0.80769230769230771</v>
      </c>
      <c r="GL349" s="4">
        <f t="shared" si="426"/>
        <v>0.57742440231609038</v>
      </c>
      <c r="GM349" s="4">
        <f t="shared" si="427"/>
        <v>0.70032051282051277</v>
      </c>
      <c r="GN349" s="4">
        <f t="shared" si="428"/>
        <v>0.82451447836439451</v>
      </c>
      <c r="GO349" s="3">
        <f t="shared" si="429"/>
        <v>1</v>
      </c>
      <c r="GP349" s="3">
        <v>100</v>
      </c>
      <c r="GQ349" s="3">
        <f t="shared" si="430"/>
        <v>1.4</v>
      </c>
      <c r="GR349" s="3">
        <f t="shared" si="431"/>
        <v>140</v>
      </c>
      <c r="GS349" s="34">
        <f>COUNTIF($D$2:D348,Tabela13[[#This Row],[HomeTeam]])</f>
        <v>16</v>
      </c>
      <c r="GT349" s="34">
        <f>COUNTIF($E$2:E348,Tabela13[[#This Row],[AwayTeam]])</f>
        <v>16</v>
      </c>
      <c r="GU349" s="3">
        <f>IFERROR(AVERAGEIFS($AD$2:AD348,$D$2:D348,Tabela13[[#This Row],[HomeTeam]],$GS$2:GS348,"&gt;="&amp;Tabela13[[#This Row],[Contagem_H]]-5),"")</f>
        <v>1.2001690821256037</v>
      </c>
      <c r="GV349" s="3">
        <f>IFERROR(AVERAGEIFS($G$2:G348,$E$2:E348,Tabela13[[#This Row],[AwayTeam]],$GT$2:GT348,"&gt;="&amp;Tabela13[[#This Row],[Contagem_A]]-5),"")</f>
        <v>1.4</v>
      </c>
      <c r="GW349" s="3">
        <f>IFERROR(AVERAGEIFS($GQ$2:GQ348,$D$2:D348,Tabela13[[#This Row],[HomeTeam]],$GS$2:GS348,"&gt;="&amp;Tabela13[[#This Row],[Contagem_H]]-5),"")</f>
        <v>0.05</v>
      </c>
    </row>
    <row r="350" spans="1:205" x14ac:dyDescent="0.25">
      <c r="A350" t="s">
        <v>127</v>
      </c>
      <c r="B350" t="s">
        <v>262</v>
      </c>
      <c r="C350" t="s">
        <v>129</v>
      </c>
      <c r="D350" t="s">
        <v>16</v>
      </c>
      <c r="E350" t="s">
        <v>17</v>
      </c>
      <c r="F350" s="3">
        <v>1</v>
      </c>
      <c r="G350" s="3">
        <v>1</v>
      </c>
      <c r="H350" s="3" t="str">
        <f t="shared" si="432"/>
        <v>D</v>
      </c>
      <c r="I350" s="3">
        <v>2.7</v>
      </c>
      <c r="J350" s="3">
        <v>3.6</v>
      </c>
      <c r="K350" s="3">
        <v>2.4500000000000002</v>
      </c>
      <c r="L350" s="3">
        <v>1.73</v>
      </c>
      <c r="M350" s="3">
        <v>2.1</v>
      </c>
      <c r="N350" s="3">
        <f t="shared" si="361"/>
        <v>2</v>
      </c>
      <c r="O350" s="3">
        <f t="shared" si="362"/>
        <v>1</v>
      </c>
      <c r="P350" s="3">
        <f t="shared" si="363"/>
        <v>1</v>
      </c>
      <c r="Q350" s="3">
        <f t="shared" si="364"/>
        <v>5.6311413454270598E-2</v>
      </c>
      <c r="R350" s="3">
        <f t="shared" si="365"/>
        <v>5.4225158271401064E-2</v>
      </c>
      <c r="S350" s="3">
        <f t="shared" si="366"/>
        <v>2.8520408163265309</v>
      </c>
      <c r="T350" s="3">
        <f t="shared" si="367"/>
        <v>3.8027210884353742</v>
      </c>
      <c r="U350" s="3">
        <f t="shared" si="368"/>
        <v>2.5879629629629632</v>
      </c>
      <c r="V350" s="3">
        <f t="shared" si="369"/>
        <v>1.8274187452758881</v>
      </c>
      <c r="W350" s="3">
        <f t="shared" si="370"/>
        <v>2.2182539682539684</v>
      </c>
      <c r="X350" s="4">
        <f t="shared" si="371"/>
        <v>0.37037037037037035</v>
      </c>
      <c r="Y350" s="4">
        <f t="shared" si="372"/>
        <v>0.27777777777777779</v>
      </c>
      <c r="Z350" s="4">
        <f t="shared" si="373"/>
        <v>0.4081632653061224</v>
      </c>
      <c r="AA350" s="4">
        <f t="shared" si="374"/>
        <v>0.5780346820809249</v>
      </c>
      <c r="AB350" s="4">
        <f t="shared" si="375"/>
        <v>0.47619047619047616</v>
      </c>
      <c r="AC350" s="4">
        <f t="shared" si="376"/>
        <v>0.68518518518518512</v>
      </c>
      <c r="AD350" s="4">
        <f t="shared" si="377"/>
        <v>0.70408163265306123</v>
      </c>
      <c r="AE350" s="4">
        <f t="shared" si="378"/>
        <v>0.68518518518518512</v>
      </c>
      <c r="AF350" s="4">
        <f t="shared" si="379"/>
        <v>0.70408163265306123</v>
      </c>
      <c r="AG350" s="4">
        <f>IFERROR(AVERAGE(Tabela13[[#This Row],[V1]],Tabela13[[#This Row],[V2]]),"")</f>
        <v>0.69463340891912317</v>
      </c>
      <c r="AH350" s="4">
        <f>IFERROR(AVERAGE(Tabela13[[#This Row],[V1]],Tabela13[[#This Row],[V3]]),"")</f>
        <v>0.68518518518518512</v>
      </c>
      <c r="AI350" s="4">
        <f>IFERROR(AVERAGE(Tabela13[[#This Row],[V1]],Tabela13[[#This Row],[V4]]),"")</f>
        <v>0.69463340891912317</v>
      </c>
      <c r="AJ350" s="4">
        <f>IFERROR(AVERAGE(Tabela13[[#This Row],[V2]],Tabela13[[#This Row],[V1]]),"")</f>
        <v>0.69463340891912317</v>
      </c>
      <c r="AK350" s="4">
        <f>IFERROR(AVERAGE(Tabela13[[#This Row],[V2]],Tabela13[[#This Row],[V3]]),"")</f>
        <v>0.69463340891912317</v>
      </c>
      <c r="AL350" s="4">
        <f>IFERROR(AVERAGE(Tabela13[[#This Row],[V2]],Tabela13[[#This Row],[V4]]),"")</f>
        <v>0.70408163265306123</v>
      </c>
      <c r="AM350" s="4">
        <f>IFERROR(AVERAGE(Tabela13[[#This Row],[V3]],Tabela13[[#This Row],[V1]]),"")</f>
        <v>0.68518518518518512</v>
      </c>
      <c r="AN350" s="4">
        <f>IFERROR(AVERAGE(Tabela13[[#This Row],[V3]],Tabela13[[#This Row],[V2]]),"")</f>
        <v>0.69463340891912317</v>
      </c>
      <c r="AO350" s="4">
        <f>IFERROR(AVERAGE(Tabela13[[#This Row],[V3]],Tabela13[[#This Row],[V4]]),"")</f>
        <v>0.69463340891912317</v>
      </c>
      <c r="AP350" s="4">
        <f>IFERROR(AVERAGE(Tabela13[[#This Row],[V4]],Tabela13[[#This Row],[V1]]),"")</f>
        <v>0.69463340891912317</v>
      </c>
      <c r="AQ350" s="4">
        <f>IFERROR(AVERAGE(Tabela13[[#This Row],[V4]],Tabela13[[#This Row],[V2]]),"")</f>
        <v>0.70408163265306123</v>
      </c>
      <c r="AR350" s="4">
        <f>IFERROR(AVERAGE(Tabela13[[#This Row],[V4]],Tabela13[[#This Row],[V3]]),"")</f>
        <v>0.69463340891912317</v>
      </c>
      <c r="AS350" s="4">
        <f>_xlfn.STDEV.S(Tabela13[[#This Row],[V1]:[V2]])</f>
        <v>1.3361806144870562E-2</v>
      </c>
      <c r="AT350" s="4">
        <f>_xlfn.STDEV.S(Tabela13[[#This Row],[V1]],Tabela13[[#This Row],[V3]])</f>
        <v>0</v>
      </c>
      <c r="AU350" s="4">
        <f>_xlfn.STDEV.S(Tabela13[[#This Row],[V1]],Tabela13[[#This Row],[V4]])</f>
        <v>1.3361806144870562E-2</v>
      </c>
      <c r="AV350" s="4">
        <f>_xlfn.STDEV.S(Tabela13[[#This Row],[V2]],Tabela13[[#This Row],[V1]])</f>
        <v>1.3361806144870562E-2</v>
      </c>
      <c r="AW350" s="4">
        <f>_xlfn.STDEV.S(Tabela13[[#This Row],[V2]],Tabela13[[#This Row],[V3]])</f>
        <v>1.3361806144870562E-2</v>
      </c>
      <c r="AX350" s="4">
        <f>_xlfn.STDEV.S(Tabela13[[#This Row],[V42]],Tabela13[[#This Row],[V44]])</f>
        <v>1.3361806144870562E-2</v>
      </c>
      <c r="AY350" s="4">
        <f>_xlfn.STDEV.S(Tabela13[[#This Row],[V3]],Tabela13[[#This Row],[V1]])</f>
        <v>0</v>
      </c>
      <c r="AZ350" s="4">
        <f>_xlfn.STDEV.S(Tabela13[[#This Row],[V3]],Tabela13[[#This Row],[V2]])</f>
        <v>1.3361806144870562E-2</v>
      </c>
      <c r="BA350" s="4">
        <f>_xlfn.STDEV.S(Tabela13[[#This Row],[V3]],Tabela13[[#This Row],[V4]])</f>
        <v>1.3361806144870562E-2</v>
      </c>
      <c r="BB350" s="4">
        <f>_xlfn.STDEV.S(Tabela13[[#This Row],[V4]],Tabela13[[#This Row],[V1]])</f>
        <v>1.3361806144870562E-2</v>
      </c>
      <c r="BC350" s="4">
        <f>_xlfn.STDEV.S(Tabela13[[#This Row],[V4]],Tabela13[[#This Row],[V2]])</f>
        <v>0</v>
      </c>
      <c r="BD350" s="4">
        <f>_xlfn.STDEV.S(Tabela13[[#This Row],[V4]],Tabela13[[#This Row],[V3]])</f>
        <v>1.3361806144870562E-2</v>
      </c>
      <c r="BE350" s="4">
        <f>Tabela13[[#This Row],[V17]]/Tabela13[[#This Row],[V5]]</f>
        <v>1.9235766626402345E-2</v>
      </c>
      <c r="BF350" s="4">
        <f>Tabela13[[#This Row],[V18]]/Tabela13[[#This Row],[V6]]</f>
        <v>0</v>
      </c>
      <c r="BG350" s="4">
        <f>Tabela13[[#This Row],[V19]]/Tabela13[[#This Row],[V7]]</f>
        <v>1.9235766626402345E-2</v>
      </c>
      <c r="BH350" s="4">
        <f>Tabela13[[#This Row],[V20]]/Tabela13[[#This Row],[V8]]</f>
        <v>1.9235766626402345E-2</v>
      </c>
      <c r="BI350" s="4">
        <f>Tabela13[[#This Row],[V21]]/Tabela13[[#This Row],[V9]]</f>
        <v>1.9235766626402345E-2</v>
      </c>
      <c r="BJ350" s="4">
        <f>Tabela13[[#This Row],[V22]]/Tabela13[[#This Row],[V10]]</f>
        <v>1.8977637713004567E-2</v>
      </c>
      <c r="BK350" s="4">
        <f>Tabela13[[#This Row],[V23]]/Tabela13[[#This Row],[V11]]</f>
        <v>0</v>
      </c>
      <c r="BL350" s="4">
        <f>Tabela13[[#This Row],[V24]]/Tabela13[[#This Row],[V12]]</f>
        <v>1.9235766626402345E-2</v>
      </c>
      <c r="BM350" s="4">
        <f>Tabela13[[#This Row],[V25]]/Tabela13[[#This Row],[V13]]</f>
        <v>1.9235766626402345E-2</v>
      </c>
      <c r="BN350" s="4">
        <f>Tabela13[[#This Row],[V26]]/Tabela13[[#This Row],[V14]]</f>
        <v>1.9235766626402345E-2</v>
      </c>
      <c r="BO350" s="4">
        <f>Tabela13[[#This Row],[V27]]/Tabela13[[#This Row],[V15]]</f>
        <v>0</v>
      </c>
      <c r="BP350" s="4">
        <f>Tabela13[[#This Row],[V28]]/Tabela13[[#This Row],[V16]]</f>
        <v>1.9235766626402345E-2</v>
      </c>
      <c r="BQ350" s="4">
        <f>Tabela13[[#This Row],[V1]]-Tabela13[[#This Row],[V2]]</f>
        <v>-1.889644746787611E-2</v>
      </c>
      <c r="BR350" s="4">
        <f>Tabela13[[#This Row],[V1]]-Tabela13[[#This Row],[V3]]</f>
        <v>0</v>
      </c>
      <c r="BS350" s="4">
        <f>Tabela13[[#This Row],[V1]]-Tabela13[[#This Row],[V4]]</f>
        <v>-1.889644746787611E-2</v>
      </c>
      <c r="BT350" s="4">
        <f>Tabela13[[#This Row],[V2]]-Tabela13[[#This Row],[V1]]</f>
        <v>1.889644746787611E-2</v>
      </c>
      <c r="BU350" s="4">
        <f>Tabela13[[#This Row],[V2]]-Tabela13[[#This Row],[V3]]</f>
        <v>1.889644746787611E-2</v>
      </c>
      <c r="BV350" s="4">
        <f>Tabela13[[#This Row],[V2]]-Tabela13[[#This Row],[V4]]</f>
        <v>0</v>
      </c>
      <c r="BW350" s="4">
        <f>AVERAGE(Tabela13[[#This Row],[V41]],Tabela13[[#This Row],[V42]])</f>
        <v>-9.4482237339380548E-3</v>
      </c>
      <c r="BX350" s="4">
        <f>AVERAGE(Tabela13[[#This Row],[V41]],Tabela13[[#This Row],[V43]])</f>
        <v>-1.889644746787611E-2</v>
      </c>
      <c r="BY350" s="4">
        <f>AVERAGE(Tabela13[[#This Row],[V41]],Tabela13[[#This Row],[V44]])</f>
        <v>0</v>
      </c>
      <c r="BZ350" s="4">
        <f>AVERAGE(Tabela13[[#This Row],[V41]],Tabela13[[#This Row],[V45]])</f>
        <v>0</v>
      </c>
      <c r="CA350" s="4">
        <f>AVERAGE(Tabela13[[#This Row],[V41]],Tabela13[[#This Row],[V46]])</f>
        <v>-9.4482237339380548E-3</v>
      </c>
      <c r="CB350" s="4">
        <f>AVERAGE(Tabela13[[#This Row],[V42]],Tabela13[[#This Row],[V41]])</f>
        <v>-9.4482237339380548E-3</v>
      </c>
      <c r="CC350" s="4">
        <f>AVERAGE(Tabela13[[#This Row],[V42]],Tabela13[[#This Row],[V43]])</f>
        <v>-9.4482237339380548E-3</v>
      </c>
      <c r="CD350" s="4">
        <f>AVERAGE(Tabela13[[#This Row],[V42]],Tabela13[[#This Row],[V44]])</f>
        <v>9.4482237339380548E-3</v>
      </c>
      <c r="CE350" s="4">
        <f>AVERAGE(Tabela13[[#This Row],[V42]],Tabela13[[#This Row],[V45]])</f>
        <v>9.4482237339380548E-3</v>
      </c>
      <c r="CF350" s="4">
        <f>AVERAGE(Tabela13[[#This Row],[V42]],Tabela13[[#This Row],[V46]])</f>
        <v>0</v>
      </c>
      <c r="CG350" s="4">
        <f>AVERAGE(Tabela13[[#This Row],[V43]],Tabela13[[#This Row],[V41]])</f>
        <v>-1.889644746787611E-2</v>
      </c>
      <c r="CH350" s="4">
        <f>AVERAGE(Tabela13[[#This Row],[V43]],Tabela13[[#This Row],[V42]])</f>
        <v>-9.4482237339380548E-3</v>
      </c>
      <c r="CI350" s="4">
        <f>AVERAGE(Tabela13[[#This Row],[V43]],Tabela13[[#This Row],[V44]])</f>
        <v>0</v>
      </c>
      <c r="CJ350" s="4">
        <f>AVERAGE(Tabela13[[#This Row],[V43]],Tabela13[[#This Row],[V45]])</f>
        <v>0</v>
      </c>
      <c r="CK350" s="4">
        <f>AVERAGE(Tabela13[[#This Row],[V43]],Tabela13[[#This Row],[V46]])</f>
        <v>-9.4482237339380548E-3</v>
      </c>
      <c r="CL350" s="4">
        <f>AVERAGE(Tabela13[[#This Row],[V44]],Tabela13[[#This Row],[V41]])</f>
        <v>0</v>
      </c>
      <c r="CM350" s="4">
        <f>AVERAGE(Tabela13[[#This Row],[V44]],Tabela13[[#This Row],[V42]])</f>
        <v>9.4482237339380548E-3</v>
      </c>
      <c r="CN350" s="4">
        <f>AVERAGE(Tabela13[[#This Row],[V44]],Tabela13[[#This Row],[V43]])</f>
        <v>0</v>
      </c>
      <c r="CO350" s="4">
        <f>AVERAGE(Tabela13[[#This Row],[V44]],Tabela13[[#This Row],[V45]])</f>
        <v>1.889644746787611E-2</v>
      </c>
      <c r="CP350" s="4">
        <f>AVERAGE(Tabela13[[#This Row],[V44]],Tabela13[[#This Row],[V46]])</f>
        <v>9.4482237339380548E-3</v>
      </c>
      <c r="CQ350" s="4">
        <f>AVERAGE(Tabela13[[#This Row],[V45]],Tabela13[[#This Row],[V41]])</f>
        <v>0</v>
      </c>
      <c r="CR350" s="4">
        <f>AVERAGE(Tabela13[[#This Row],[V45]],Tabela13[[#This Row],[V42]])</f>
        <v>9.4482237339380548E-3</v>
      </c>
      <c r="CS350" s="4">
        <f>AVERAGE(Tabela13[[#This Row],[V45]],Tabela13[[#This Row],[V43]])</f>
        <v>0</v>
      </c>
      <c r="CT350" s="4">
        <f>AVERAGE(Tabela13[[#This Row],[V45]],Tabela13[[#This Row],[V44]])</f>
        <v>1.889644746787611E-2</v>
      </c>
      <c r="CU350" s="4">
        <f>AVERAGE(Tabela13[[#This Row],[V45]],Tabela13[[#This Row],[V46]])</f>
        <v>9.4482237339380548E-3</v>
      </c>
      <c r="CV350" s="4">
        <f>AVERAGE(Tabela13[[#This Row],[V46]],Tabela13[[#This Row],[V41]])</f>
        <v>-9.4482237339380548E-3</v>
      </c>
      <c r="CW350" s="4">
        <f>AVERAGE(Tabela13[[#This Row],[V46]],Tabela13[[#This Row],[V42]])</f>
        <v>0</v>
      </c>
      <c r="CX350" s="4">
        <f>AVERAGE(Tabela13[[#This Row],[V46]],Tabela13[[#This Row],[V43]])</f>
        <v>-9.4482237339380548E-3</v>
      </c>
      <c r="CY350" s="4">
        <f>AVERAGE(Tabela13[[#This Row],[V46]],Tabela13[[#This Row],[V44]])</f>
        <v>9.4482237339380548E-3</v>
      </c>
      <c r="CZ350" s="4">
        <f>AVERAGE(Tabela13[[#This Row],[V46]],Tabela13[[#This Row],[V45]])</f>
        <v>9.4482237339380548E-3</v>
      </c>
      <c r="DA350" s="3">
        <f>_xlfn.STDEV.S(Tabela13[[#This Row],[V41]],Tabela13[[#This Row],[V42]])</f>
        <v>1.3361806144870562E-2</v>
      </c>
      <c r="DB350" s="3">
        <f>_xlfn.STDEV.S(Tabela13[[#This Row],[V41]],Tabela13[[#This Row],[V43]])</f>
        <v>0</v>
      </c>
      <c r="DC350" s="3">
        <f>_xlfn.STDEV.S(Tabela13[[#This Row],[V41]],Tabela13[[#This Row],[V44]])</f>
        <v>2.6723612289741124E-2</v>
      </c>
      <c r="DD350" s="3">
        <f>_xlfn.STDEV.S(Tabela13[[#This Row],[V41]],Tabela13[[#This Row],[V45]])</f>
        <v>2.6723612289741124E-2</v>
      </c>
      <c r="DE350" s="3">
        <f>_xlfn.STDEV.S(Tabela13[[#This Row],[V41]],Tabela13[[#This Row],[V46]])</f>
        <v>1.3361806144870562E-2</v>
      </c>
      <c r="DF350" s="3">
        <f>_xlfn.STDEV.S(Tabela13[[#This Row],[V42]],Tabela13[[#This Row],[V41]])</f>
        <v>1.3361806144870562E-2</v>
      </c>
      <c r="DG350" s="3">
        <f>_xlfn.STDEV.S(Tabela13[[#This Row],[V42]],Tabela13[[#This Row],[V43]])</f>
        <v>1.3361806144870562E-2</v>
      </c>
      <c r="DH350" s="3">
        <f>_xlfn.STDEV.S(Tabela13[[#This Row],[V42]],Tabela13[[#This Row],[V44]])</f>
        <v>1.3361806144870562E-2</v>
      </c>
      <c r="DI350" s="3">
        <f>_xlfn.STDEV.S(Tabela13[[#This Row],[V42]],Tabela13[[#This Row],[V45]])</f>
        <v>1.3361806144870562E-2</v>
      </c>
      <c r="DJ350" s="3">
        <f>_xlfn.STDEV.S(Tabela13[[#This Row],[V42]],Tabela13[[#This Row],[V46]])</f>
        <v>0</v>
      </c>
      <c r="DK350" s="3">
        <f>_xlfn.STDEV.S(Tabela13[[#This Row],[V43]],Tabela13[[#This Row],[V41]])</f>
        <v>0</v>
      </c>
      <c r="DL350" s="3">
        <f>_xlfn.STDEV.S(Tabela13[[#This Row],[V43]],Tabela13[[#This Row],[V42]])</f>
        <v>1.3361806144870562E-2</v>
      </c>
      <c r="DM350" s="3">
        <f>_xlfn.STDEV.S(Tabela13[[#This Row],[V43]],Tabela13[[#This Row],[V44]])</f>
        <v>2.6723612289741124E-2</v>
      </c>
      <c r="DN350" s="3">
        <f>_xlfn.STDEV.S(Tabela13[[#This Row],[V43]],Tabela13[[#This Row],[V45]])</f>
        <v>2.6723612289741124E-2</v>
      </c>
      <c r="DO350" s="3">
        <f>_xlfn.STDEV.S(Tabela13[[#This Row],[V43]],Tabela13[[#This Row],[V46]])</f>
        <v>1.3361806144870562E-2</v>
      </c>
      <c r="DP350" s="3">
        <f>_xlfn.STDEV.S(Tabela13[[#This Row],[V44]],Tabela13[[#This Row],[V41]])</f>
        <v>2.6723612289741124E-2</v>
      </c>
      <c r="DQ350" s="3">
        <f>_xlfn.STDEV.S(Tabela13[[#This Row],[V44]],Tabela13[[#This Row],[V42]])</f>
        <v>1.3361806144870562E-2</v>
      </c>
      <c r="DR350" s="3">
        <f>_xlfn.STDEV.S(Tabela13[[#This Row],[V44]],Tabela13[[#This Row],[V43]])</f>
        <v>2.6723612289741124E-2</v>
      </c>
      <c r="DS350" s="3">
        <f>_xlfn.STDEV.S(Tabela13[[#This Row],[V44]],Tabela13[[#This Row],[V45]])</f>
        <v>0</v>
      </c>
      <c r="DT350" s="3">
        <f>_xlfn.STDEV.S(Tabela13[[#This Row],[V44]],Tabela13[[#This Row],[V46]])</f>
        <v>1.3361806144870562E-2</v>
      </c>
      <c r="DU350" s="3">
        <f>_xlfn.STDEV.S(Tabela13[[#This Row],[V45]],Tabela13[[#This Row],[V41]])</f>
        <v>2.6723612289741124E-2</v>
      </c>
      <c r="DV350" s="3">
        <f>_xlfn.STDEV.S(Tabela13[[#This Row],[V45]],Tabela13[[#This Row],[V42]])</f>
        <v>1.3361806144870562E-2</v>
      </c>
      <c r="DW350" s="3">
        <f>_xlfn.STDEV.S(Tabela13[[#This Row],[V45]],Tabela13[[#This Row],[V43]])</f>
        <v>2.6723612289741124E-2</v>
      </c>
      <c r="DX350" s="3">
        <f>_xlfn.STDEV.S(Tabela13[[#This Row],[V45]],Tabela13[[#This Row],[V44]])</f>
        <v>0</v>
      </c>
      <c r="DY350" s="3">
        <f>_xlfn.STDEV.S(Tabela13[[#This Row],[V45]],Tabela13[[#This Row],[V46]])</f>
        <v>1.3361806144870562E-2</v>
      </c>
      <c r="DZ350" s="3">
        <f>_xlfn.STDEV.S(Tabela13[[#This Row],[V46]],Tabela13[[#This Row],[V41]])</f>
        <v>1.3361806144870562E-2</v>
      </c>
      <c r="EA350" s="3">
        <f>_xlfn.STDEV.S(Tabela13[[#This Row],[V46]],Tabela13[[#This Row],[V42]])</f>
        <v>0</v>
      </c>
      <c r="EB350" s="3">
        <f>_xlfn.STDEV.S(Tabela13[[#This Row],[V46]],Tabela13[[#This Row],[V43]])</f>
        <v>1.3361806144870562E-2</v>
      </c>
      <c r="EC350" s="3">
        <f>_xlfn.STDEV.S(Tabela13[[#This Row],[V46]],Tabela13[[#This Row],[V44]])</f>
        <v>1.3361806144870562E-2</v>
      </c>
      <c r="ED350" s="3">
        <f>_xlfn.STDEV.S(Tabela13[[#This Row],[V46]],Tabela13[[#This Row],[V45]])</f>
        <v>1.3361806144870562E-2</v>
      </c>
      <c r="EE350" s="3">
        <f t="shared" si="380"/>
        <v>-1.4142135623730949</v>
      </c>
      <c r="EF350" s="3">
        <f t="shared" si="381"/>
        <v>0</v>
      </c>
      <c r="EG350" s="3" t="str">
        <f t="shared" si="382"/>
        <v/>
      </c>
      <c r="EH350" s="3" t="str">
        <f t="shared" si="383"/>
        <v/>
      </c>
      <c r="EI350" s="3">
        <f t="shared" si="384"/>
        <v>-1.4142135623730949</v>
      </c>
      <c r="EJ350" s="3">
        <f t="shared" si="385"/>
        <v>-1.4142135623730949</v>
      </c>
      <c r="EK350" s="3">
        <f t="shared" si="386"/>
        <v>-1.4142135623730949</v>
      </c>
      <c r="EL350" s="3">
        <f t="shared" si="387"/>
        <v>1.4142135623730949</v>
      </c>
      <c r="EM350" s="3">
        <f t="shared" si="388"/>
        <v>1.4142135623730949</v>
      </c>
      <c r="EN350" s="3" t="str">
        <f t="shared" si="389"/>
        <v/>
      </c>
      <c r="EO350" s="3">
        <f t="shared" si="390"/>
        <v>0</v>
      </c>
      <c r="EP350" s="3">
        <f t="shared" si="391"/>
        <v>-1.4142135623730949</v>
      </c>
      <c r="EQ350" s="3" t="str">
        <f t="shared" si="392"/>
        <v/>
      </c>
      <c r="ER350" s="3" t="str">
        <f t="shared" si="393"/>
        <v/>
      </c>
      <c r="ES350" s="3" t="str">
        <f t="shared" si="394"/>
        <v/>
      </c>
      <c r="ET350" s="3" t="str">
        <f t="shared" si="395"/>
        <v/>
      </c>
      <c r="EU350" s="3" t="str">
        <f t="shared" si="396"/>
        <v/>
      </c>
      <c r="EV350" s="3" t="str">
        <f t="shared" si="397"/>
        <v/>
      </c>
      <c r="EW350" s="3">
        <f t="shared" si="398"/>
        <v>0</v>
      </c>
      <c r="EX350" s="3">
        <f t="shared" si="399"/>
        <v>1.4142135623730949</v>
      </c>
      <c r="EY350" s="3" t="str">
        <f t="shared" si="400"/>
        <v/>
      </c>
      <c r="EZ350" s="3">
        <f t="shared" si="401"/>
        <v>1.4142135623730949</v>
      </c>
      <c r="FA350" s="3" t="str">
        <f t="shared" si="402"/>
        <v/>
      </c>
      <c r="FB350" s="3">
        <f t="shared" si="403"/>
        <v>0</v>
      </c>
      <c r="FC350" s="3">
        <f t="shared" si="404"/>
        <v>1.4142135623730949</v>
      </c>
      <c r="FD350" s="3">
        <f t="shared" si="405"/>
        <v>-1.4142135623730949</v>
      </c>
      <c r="FE350" s="3" t="str">
        <f t="shared" si="406"/>
        <v/>
      </c>
      <c r="FF350" s="3">
        <f t="shared" si="407"/>
        <v>-1.4142135623730949</v>
      </c>
      <c r="FG350" s="3">
        <f t="shared" si="408"/>
        <v>1.4142135623730949</v>
      </c>
      <c r="FH350" s="3">
        <f t="shared" si="409"/>
        <v>1.4142135623730949</v>
      </c>
      <c r="FI350" s="4">
        <f t="shared" si="410"/>
        <v>0.4081632653061224</v>
      </c>
      <c r="FJ350" s="4">
        <f t="shared" si="411"/>
        <v>0.37037037037037035</v>
      </c>
      <c r="FK350" s="4">
        <f t="shared" si="412"/>
        <v>1.3148479427549193</v>
      </c>
      <c r="FL350" s="4">
        <f t="shared" si="413"/>
        <v>1.4221824686940967</v>
      </c>
      <c r="FM350" s="4">
        <f>Tabela13[[#This Row],[V139]]-Tabela13[[#This Row],[V140]]</f>
        <v>-0.10733452593917736</v>
      </c>
      <c r="FN350" s="4">
        <f>Tabela13[[#This Row],[V1]]-Tabela13[[#This Row],[V2]]/2</f>
        <v>0.3331443688586545</v>
      </c>
      <c r="FO350" s="4">
        <f>Tabela13[[#This Row],[V1]]-Tabela13[[#This Row],[V3]]/2</f>
        <v>0.34259259259259256</v>
      </c>
      <c r="FP350" s="4">
        <f>Tabela13[[#This Row],[V1]]-Tabela13[[#This Row],[V4]]/2</f>
        <v>0.3331443688586545</v>
      </c>
      <c r="FQ350" s="4">
        <f>Tabela13[[#This Row],[V2]]-Tabela13[[#This Row],[V1]]/2</f>
        <v>0.36148904006046867</v>
      </c>
      <c r="FR350" s="4">
        <f>Tabela13[[#This Row],[V2]]-Tabela13[[#This Row],[V3]]/2</f>
        <v>0.36148904006046867</v>
      </c>
      <c r="FS350" s="4">
        <f>Tabela13[[#This Row],[V2]]-Tabela13[[#This Row],[V4]]/2</f>
        <v>0.35204081632653061</v>
      </c>
      <c r="FT350" s="4">
        <f t="shared" si="414"/>
        <v>0.32158047672947998</v>
      </c>
      <c r="FU350" s="4">
        <f t="shared" si="415"/>
        <v>0.33006061240943413</v>
      </c>
      <c r="FV350" s="4">
        <f t="shared" si="416"/>
        <v>0.32158047672947998</v>
      </c>
      <c r="FW350" s="4">
        <f t="shared" si="417"/>
        <v>0.34687315574709382</v>
      </c>
      <c r="FX350" s="4">
        <f t="shared" si="418"/>
        <v>0.34687315574709382</v>
      </c>
      <c r="FY350" s="4">
        <f t="shared" si="419"/>
        <v>0.33849176038073109</v>
      </c>
      <c r="FZ350" s="4">
        <f t="shared" si="420"/>
        <v>57.884485811306398</v>
      </c>
      <c r="GA350" s="4">
        <f t="shared" si="421"/>
        <v>59.410910233698146</v>
      </c>
      <c r="GB350" s="4">
        <f t="shared" si="422"/>
        <v>57.884485811306398</v>
      </c>
      <c r="GC350" s="4">
        <f t="shared" si="423"/>
        <v>62.437168034476883</v>
      </c>
      <c r="GD350" s="4">
        <f t="shared" si="424"/>
        <v>62.437168034476883</v>
      </c>
      <c r="GE350" s="4">
        <f t="shared" si="425"/>
        <v>60.928516868531602</v>
      </c>
      <c r="GF350" s="4">
        <f>Tabela13[[#This Row],[V1]]-Tabela13[[#This Row],[V2]]/Tabela13[[#This Row],[V2]]</f>
        <v>-0.31481481481481488</v>
      </c>
      <c r="GG350" s="4">
        <f>Tabela13[[#This Row],[V1]]-Tabela13[[#This Row],[V3]]/Tabela13[[#This Row],[V3]]</f>
        <v>-0.31481481481481488</v>
      </c>
      <c r="GH350" s="4">
        <f>Tabela13[[#This Row],[V1]]-Tabela13[[#This Row],[V4]]/Tabela13[[#This Row],[V4]]</f>
        <v>-0.31481481481481488</v>
      </c>
      <c r="GI350" s="4">
        <f>Tabela13[[#This Row],[V2]]-Tabela13[[#This Row],[V1]]/Tabela13[[#This Row],[V1]]</f>
        <v>-0.29591836734693877</v>
      </c>
      <c r="GJ350" s="4">
        <f>Tabela13[[#This Row],[V2]]-Tabela13[[#This Row],[V3]]/Tabela13[[#This Row],[V3]]</f>
        <v>-0.29591836734693877</v>
      </c>
      <c r="GK350" s="4">
        <f>Tabela13[[#This Row],[V2]]-Tabela13[[#This Row],[V4]]/Tabela13[[#This Row],[V4]]</f>
        <v>-0.29591836734693877</v>
      </c>
      <c r="GL350" s="4">
        <f t="shared" si="426"/>
        <v>1.0909869032305895E-2</v>
      </c>
      <c r="GM350" s="4">
        <f t="shared" si="427"/>
        <v>0.69463340891912306</v>
      </c>
      <c r="GN350" s="4">
        <f t="shared" si="428"/>
        <v>1.5705937681981176E-2</v>
      </c>
      <c r="GO350" s="3">
        <f t="shared" si="429"/>
        <v>0</v>
      </c>
      <c r="GP350" s="3">
        <v>100</v>
      </c>
      <c r="GQ350" s="3">
        <f t="shared" si="430"/>
        <v>-1</v>
      </c>
      <c r="GR350" s="3">
        <f t="shared" si="431"/>
        <v>-100</v>
      </c>
      <c r="GS350" s="34">
        <f>COUNTIF($D$2:D349,Tabela13[[#This Row],[HomeTeam]])</f>
        <v>17</v>
      </c>
      <c r="GT350" s="34">
        <f>COUNTIF($E$2:E349,Tabela13[[#This Row],[AwayTeam]])</f>
        <v>17</v>
      </c>
      <c r="GU350" s="3">
        <f>IFERROR(AVERAGEIFS($AD$2:AD349,$D$2:D349,Tabela13[[#This Row],[HomeTeam]],$GS$2:GS349,"&gt;="&amp;Tabela13[[#This Row],[Contagem_H]]-5),"")</f>
        <v>1.4483620279079321</v>
      </c>
      <c r="GV350" s="3">
        <f>IFERROR(AVERAGEIFS($G$2:G349,$E$2:E349,Tabela13[[#This Row],[AwayTeam]],$GT$2:GT349,"&gt;="&amp;Tabela13[[#This Row],[Contagem_A]]-5),"")</f>
        <v>0.6</v>
      </c>
      <c r="GW350" s="3">
        <f>IFERROR(AVERAGEIFS($GQ$2:GQ349,$D$2:D349,Tabela13[[#This Row],[HomeTeam]],$GS$2:GS349,"&gt;="&amp;Tabela13[[#This Row],[Contagem_H]]-5),"")</f>
        <v>-0.24000000000000005</v>
      </c>
    </row>
    <row r="351" spans="1:205" x14ac:dyDescent="0.25">
      <c r="A351" t="s">
        <v>127</v>
      </c>
      <c r="B351" t="s">
        <v>263</v>
      </c>
      <c r="C351" t="s">
        <v>132</v>
      </c>
      <c r="D351" t="s">
        <v>12</v>
      </c>
      <c r="E351" t="s">
        <v>13</v>
      </c>
      <c r="F351" s="3">
        <v>3</v>
      </c>
      <c r="G351" s="3">
        <v>0</v>
      </c>
      <c r="H351" s="3" t="str">
        <f t="shared" si="432"/>
        <v>H</v>
      </c>
      <c r="I351" s="3">
        <v>1.2</v>
      </c>
      <c r="J351" s="3">
        <v>7</v>
      </c>
      <c r="K351" s="3">
        <v>13</v>
      </c>
      <c r="L351" s="3">
        <v>1.33</v>
      </c>
      <c r="M351" s="3">
        <v>3.4</v>
      </c>
      <c r="N351" s="3">
        <f t="shared" si="361"/>
        <v>3</v>
      </c>
      <c r="O351" s="3">
        <f t="shared" si="362"/>
        <v>3</v>
      </c>
      <c r="P351" s="3">
        <f t="shared" si="363"/>
        <v>0</v>
      </c>
      <c r="Q351" s="3">
        <f t="shared" si="364"/>
        <v>5.3113553113553147E-2</v>
      </c>
      <c r="R351" s="3">
        <f t="shared" si="365"/>
        <v>4.5997346306943854E-2</v>
      </c>
      <c r="S351" s="3">
        <f t="shared" si="366"/>
        <v>1.2637362637362637</v>
      </c>
      <c r="T351" s="3">
        <f t="shared" si="367"/>
        <v>7.3717948717948723</v>
      </c>
      <c r="U351" s="3">
        <f t="shared" si="368"/>
        <v>13.690476190476192</v>
      </c>
      <c r="V351" s="3">
        <f t="shared" si="369"/>
        <v>1.4006410256410258</v>
      </c>
      <c r="W351" s="3">
        <f t="shared" si="370"/>
        <v>3.5805860805860807</v>
      </c>
      <c r="X351" s="4">
        <f t="shared" si="371"/>
        <v>0.83333333333333337</v>
      </c>
      <c r="Y351" s="4">
        <f t="shared" si="372"/>
        <v>0.14285714285714285</v>
      </c>
      <c r="Z351" s="4">
        <f t="shared" si="373"/>
        <v>7.6923076923076927E-2</v>
      </c>
      <c r="AA351" s="4">
        <f t="shared" si="374"/>
        <v>0.75187969924812026</v>
      </c>
      <c r="AB351" s="4">
        <f t="shared" si="375"/>
        <v>0.29411764705882354</v>
      </c>
      <c r="AC351" s="4">
        <f t="shared" si="376"/>
        <v>1.9166666666666667</v>
      </c>
      <c r="AD351" s="4">
        <f t="shared" si="377"/>
        <v>3.8461538461538464E-2</v>
      </c>
      <c r="AE351" s="4">
        <f t="shared" si="378"/>
        <v>0.41666666666666669</v>
      </c>
      <c r="AF351" s="4">
        <f t="shared" si="379"/>
        <v>1.5384615384615385</v>
      </c>
      <c r="AG351" s="4">
        <f>IFERROR(AVERAGE(Tabela13[[#This Row],[V1]],Tabela13[[#This Row],[V2]]),"")</f>
        <v>0.97756410256410264</v>
      </c>
      <c r="AH351" s="4">
        <f>IFERROR(AVERAGE(Tabela13[[#This Row],[V1]],Tabela13[[#This Row],[V3]]),"")</f>
        <v>1.1666666666666667</v>
      </c>
      <c r="AI351" s="4">
        <f>IFERROR(AVERAGE(Tabela13[[#This Row],[V1]],Tabela13[[#This Row],[V4]]),"")</f>
        <v>1.7275641025641026</v>
      </c>
      <c r="AJ351" s="4">
        <f>IFERROR(AVERAGE(Tabela13[[#This Row],[V2]],Tabela13[[#This Row],[V1]]),"")</f>
        <v>0.97756410256410264</v>
      </c>
      <c r="AK351" s="4">
        <f>IFERROR(AVERAGE(Tabela13[[#This Row],[V2]],Tabela13[[#This Row],[V3]]),"")</f>
        <v>0.22756410256410259</v>
      </c>
      <c r="AL351" s="4">
        <f>IFERROR(AVERAGE(Tabela13[[#This Row],[V2]],Tabela13[[#This Row],[V4]]),"")</f>
        <v>0.78846153846153855</v>
      </c>
      <c r="AM351" s="4">
        <f>IFERROR(AVERAGE(Tabela13[[#This Row],[V3]],Tabela13[[#This Row],[V1]]),"")</f>
        <v>1.1666666666666667</v>
      </c>
      <c r="AN351" s="4">
        <f>IFERROR(AVERAGE(Tabela13[[#This Row],[V3]],Tabela13[[#This Row],[V2]]),"")</f>
        <v>0.22756410256410259</v>
      </c>
      <c r="AO351" s="4">
        <f>IFERROR(AVERAGE(Tabela13[[#This Row],[V3]],Tabela13[[#This Row],[V4]]),"")</f>
        <v>0.97756410256410264</v>
      </c>
      <c r="AP351" s="4">
        <f>IFERROR(AVERAGE(Tabela13[[#This Row],[V4]],Tabela13[[#This Row],[V1]]),"")</f>
        <v>1.7275641025641026</v>
      </c>
      <c r="AQ351" s="4">
        <f>IFERROR(AVERAGE(Tabela13[[#This Row],[V4]],Tabela13[[#This Row],[V2]]),"")</f>
        <v>0.78846153846153855</v>
      </c>
      <c r="AR351" s="4">
        <f>IFERROR(AVERAGE(Tabela13[[#This Row],[V4]],Tabela13[[#This Row],[V3]]),"")</f>
        <v>0.97756410256410264</v>
      </c>
      <c r="AS351" s="4">
        <f>_xlfn.STDEV.S(Tabela13[[#This Row],[V1]:[V2]])</f>
        <v>1.3280915826131952</v>
      </c>
      <c r="AT351" s="4">
        <f>_xlfn.STDEV.S(Tabela13[[#This Row],[V1]],Tabela13[[#This Row],[V3]])</f>
        <v>1.0606601717798212</v>
      </c>
      <c r="AU351" s="4">
        <f>_xlfn.STDEV.S(Tabela13[[#This Row],[V1]],Tabela13[[#This Row],[V4]])</f>
        <v>0.26743141083337435</v>
      </c>
      <c r="AV351" s="4">
        <f>_xlfn.STDEV.S(Tabela13[[#This Row],[V2]],Tabela13[[#This Row],[V1]])</f>
        <v>1.3280915826131952</v>
      </c>
      <c r="AW351" s="4">
        <f>_xlfn.STDEV.S(Tabela13[[#This Row],[V2]],Tabela13[[#This Row],[V3]])</f>
        <v>0.26743141083337374</v>
      </c>
      <c r="AX351" s="4">
        <f>_xlfn.STDEV.S(Tabela13[[#This Row],[V42]],Tabela13[[#This Row],[V44]])</f>
        <v>2.3887517543930161</v>
      </c>
      <c r="AY351" s="4">
        <f>_xlfn.STDEV.S(Tabela13[[#This Row],[V3]],Tabela13[[#This Row],[V1]])</f>
        <v>1.0606601717798212</v>
      </c>
      <c r="AZ351" s="4">
        <f>_xlfn.STDEV.S(Tabela13[[#This Row],[V3]],Tabela13[[#This Row],[V2]])</f>
        <v>0.26743141083337374</v>
      </c>
      <c r="BA351" s="4">
        <f>_xlfn.STDEV.S(Tabela13[[#This Row],[V3]],Tabela13[[#This Row],[V4]])</f>
        <v>0.79322876094644745</v>
      </c>
      <c r="BB351" s="4">
        <f>_xlfn.STDEV.S(Tabela13[[#This Row],[V4]],Tabela13[[#This Row],[V1]])</f>
        <v>0.26743141083337435</v>
      </c>
      <c r="BC351" s="4">
        <f>_xlfn.STDEV.S(Tabela13[[#This Row],[V4]],Tabela13[[#This Row],[V2]])</f>
        <v>1.0606601717798212</v>
      </c>
      <c r="BD351" s="4">
        <f>_xlfn.STDEV.S(Tabela13[[#This Row],[V4]],Tabela13[[#This Row],[V3]])</f>
        <v>0.79322876094644745</v>
      </c>
      <c r="BE351" s="4">
        <f>Tabela13[[#This Row],[V17]]/Tabela13[[#This Row],[V5]]</f>
        <v>1.3585723730338257</v>
      </c>
      <c r="BF351" s="4">
        <f>Tabela13[[#This Row],[V18]]/Tabela13[[#This Row],[V6]]</f>
        <v>0.90913729009698951</v>
      </c>
      <c r="BG351" s="4">
        <f>Tabela13[[#This Row],[V19]]/Tabela13[[#This Row],[V7]]</f>
        <v>0.1548025977365729</v>
      </c>
      <c r="BH351" s="4">
        <f>Tabela13[[#This Row],[V20]]/Tabela13[[#This Row],[V8]]</f>
        <v>1.3585723730338257</v>
      </c>
      <c r="BI351" s="4">
        <f>Tabela13[[#This Row],[V21]]/Tabela13[[#This Row],[V9]]</f>
        <v>1.1751915518311633</v>
      </c>
      <c r="BJ351" s="4">
        <f>Tabela13[[#This Row],[V22]]/Tabela13[[#This Row],[V10]]</f>
        <v>3.0296363714252883</v>
      </c>
      <c r="BK351" s="4">
        <f>Tabela13[[#This Row],[V23]]/Tabela13[[#This Row],[V11]]</f>
        <v>0.90913729009698951</v>
      </c>
      <c r="BL351" s="4">
        <f>Tabela13[[#This Row],[V24]]/Tabela13[[#This Row],[V12]]</f>
        <v>1.1751915518311633</v>
      </c>
      <c r="BM351" s="4">
        <f>Tabela13[[#This Row],[V25]]/Tabela13[[#This Row],[V13]]</f>
        <v>0.81143401119767733</v>
      </c>
      <c r="BN351" s="4">
        <f>Tabela13[[#This Row],[V26]]/Tabela13[[#This Row],[V14]]</f>
        <v>0.1548025977365729</v>
      </c>
      <c r="BO351" s="4">
        <f>Tabela13[[#This Row],[V27]]/Tabela13[[#This Row],[V15]]</f>
        <v>1.3452275349402609</v>
      </c>
      <c r="BP351" s="4">
        <f>Tabela13[[#This Row],[V28]]/Tabela13[[#This Row],[V16]]</f>
        <v>0.81143401119767733</v>
      </c>
      <c r="BQ351" s="4">
        <f>Tabela13[[#This Row],[V1]]-Tabela13[[#This Row],[V2]]</f>
        <v>1.8782051282051282</v>
      </c>
      <c r="BR351" s="4">
        <f>Tabela13[[#This Row],[V1]]-Tabela13[[#This Row],[V3]]</f>
        <v>1.5</v>
      </c>
      <c r="BS351" s="4">
        <f>Tabela13[[#This Row],[V1]]-Tabela13[[#This Row],[V4]]</f>
        <v>0.37820512820512819</v>
      </c>
      <c r="BT351" s="4">
        <f>Tabela13[[#This Row],[V2]]-Tabela13[[#This Row],[V1]]</f>
        <v>-1.8782051282051282</v>
      </c>
      <c r="BU351" s="4">
        <f>Tabela13[[#This Row],[V2]]-Tabela13[[#This Row],[V3]]</f>
        <v>-0.37820512820512819</v>
      </c>
      <c r="BV351" s="4">
        <f>Tabela13[[#This Row],[V2]]-Tabela13[[#This Row],[V4]]</f>
        <v>-1.5</v>
      </c>
      <c r="BW351" s="4">
        <f>AVERAGE(Tabela13[[#This Row],[V41]],Tabela13[[#This Row],[V42]])</f>
        <v>1.6891025641025641</v>
      </c>
      <c r="BX351" s="4">
        <f>AVERAGE(Tabela13[[#This Row],[V41]],Tabela13[[#This Row],[V43]])</f>
        <v>1.1282051282051282</v>
      </c>
      <c r="BY351" s="4">
        <f>AVERAGE(Tabela13[[#This Row],[V41]],Tabela13[[#This Row],[V44]])</f>
        <v>0</v>
      </c>
      <c r="BZ351" s="4">
        <f>AVERAGE(Tabela13[[#This Row],[V41]],Tabela13[[#This Row],[V45]])</f>
        <v>0.75</v>
      </c>
      <c r="CA351" s="4">
        <f>AVERAGE(Tabela13[[#This Row],[V41]],Tabela13[[#This Row],[V46]])</f>
        <v>0.1891025641025641</v>
      </c>
      <c r="CB351" s="4">
        <f>AVERAGE(Tabela13[[#This Row],[V42]],Tabela13[[#This Row],[V41]])</f>
        <v>1.6891025641025641</v>
      </c>
      <c r="CC351" s="4">
        <f>AVERAGE(Tabela13[[#This Row],[V42]],Tabela13[[#This Row],[V43]])</f>
        <v>0.9391025641025641</v>
      </c>
      <c r="CD351" s="4">
        <f>AVERAGE(Tabela13[[#This Row],[V42]],Tabela13[[#This Row],[V44]])</f>
        <v>-0.1891025641025641</v>
      </c>
      <c r="CE351" s="4">
        <f>AVERAGE(Tabela13[[#This Row],[V42]],Tabela13[[#This Row],[V45]])</f>
        <v>0.5608974358974359</v>
      </c>
      <c r="CF351" s="4">
        <f>AVERAGE(Tabela13[[#This Row],[V42]],Tabela13[[#This Row],[V46]])</f>
        <v>0</v>
      </c>
      <c r="CG351" s="4">
        <f>AVERAGE(Tabela13[[#This Row],[V43]],Tabela13[[#This Row],[V41]])</f>
        <v>1.1282051282051282</v>
      </c>
      <c r="CH351" s="4">
        <f>AVERAGE(Tabela13[[#This Row],[V43]],Tabela13[[#This Row],[V42]])</f>
        <v>0.9391025641025641</v>
      </c>
      <c r="CI351" s="4">
        <f>AVERAGE(Tabela13[[#This Row],[V43]],Tabela13[[#This Row],[V44]])</f>
        <v>-0.75</v>
      </c>
      <c r="CJ351" s="4">
        <f>AVERAGE(Tabela13[[#This Row],[V43]],Tabela13[[#This Row],[V45]])</f>
        <v>0</v>
      </c>
      <c r="CK351" s="4">
        <f>AVERAGE(Tabela13[[#This Row],[V43]],Tabela13[[#This Row],[V46]])</f>
        <v>-0.5608974358974359</v>
      </c>
      <c r="CL351" s="4">
        <f>AVERAGE(Tabela13[[#This Row],[V44]],Tabela13[[#This Row],[V41]])</f>
        <v>0</v>
      </c>
      <c r="CM351" s="4">
        <f>AVERAGE(Tabela13[[#This Row],[V44]],Tabela13[[#This Row],[V42]])</f>
        <v>-0.1891025641025641</v>
      </c>
      <c r="CN351" s="4">
        <f>AVERAGE(Tabela13[[#This Row],[V44]],Tabela13[[#This Row],[V43]])</f>
        <v>-0.75</v>
      </c>
      <c r="CO351" s="4">
        <f>AVERAGE(Tabela13[[#This Row],[V44]],Tabela13[[#This Row],[V45]])</f>
        <v>-1.1282051282051282</v>
      </c>
      <c r="CP351" s="4">
        <f>AVERAGE(Tabela13[[#This Row],[V44]],Tabela13[[#This Row],[V46]])</f>
        <v>-1.6891025641025641</v>
      </c>
      <c r="CQ351" s="4">
        <f>AVERAGE(Tabela13[[#This Row],[V45]],Tabela13[[#This Row],[V41]])</f>
        <v>0.75</v>
      </c>
      <c r="CR351" s="4">
        <f>AVERAGE(Tabela13[[#This Row],[V45]],Tabela13[[#This Row],[V42]])</f>
        <v>0.5608974358974359</v>
      </c>
      <c r="CS351" s="4">
        <f>AVERAGE(Tabela13[[#This Row],[V45]],Tabela13[[#This Row],[V43]])</f>
        <v>0</v>
      </c>
      <c r="CT351" s="4">
        <f>AVERAGE(Tabela13[[#This Row],[V45]],Tabela13[[#This Row],[V44]])</f>
        <v>-1.1282051282051282</v>
      </c>
      <c r="CU351" s="4">
        <f>AVERAGE(Tabela13[[#This Row],[V45]],Tabela13[[#This Row],[V46]])</f>
        <v>-0.9391025641025641</v>
      </c>
      <c r="CV351" s="4">
        <f>AVERAGE(Tabela13[[#This Row],[V46]],Tabela13[[#This Row],[V41]])</f>
        <v>0.1891025641025641</v>
      </c>
      <c r="CW351" s="4">
        <f>AVERAGE(Tabela13[[#This Row],[V46]],Tabela13[[#This Row],[V42]])</f>
        <v>0</v>
      </c>
      <c r="CX351" s="4">
        <f>AVERAGE(Tabela13[[#This Row],[V46]],Tabela13[[#This Row],[V43]])</f>
        <v>-0.5608974358974359</v>
      </c>
      <c r="CY351" s="4">
        <f>AVERAGE(Tabela13[[#This Row],[V46]],Tabela13[[#This Row],[V44]])</f>
        <v>-1.6891025641025641</v>
      </c>
      <c r="CZ351" s="4">
        <f>AVERAGE(Tabela13[[#This Row],[V46]],Tabela13[[#This Row],[V45]])</f>
        <v>-0.9391025641025641</v>
      </c>
      <c r="DA351" s="3">
        <f>_xlfn.STDEV.S(Tabela13[[#This Row],[V41]],Tabela13[[#This Row],[V42]])</f>
        <v>0.26743141083337268</v>
      </c>
      <c r="DB351" s="3">
        <f>_xlfn.STDEV.S(Tabela13[[#This Row],[V41]],Tabela13[[#This Row],[V43]])</f>
        <v>1.0606601717798212</v>
      </c>
      <c r="DC351" s="3">
        <f>_xlfn.STDEV.S(Tabela13[[#This Row],[V41]],Tabela13[[#This Row],[V44]])</f>
        <v>2.6561831652263899</v>
      </c>
      <c r="DD351" s="3">
        <f>_xlfn.STDEV.S(Tabela13[[#This Row],[V41]],Tabela13[[#This Row],[V45]])</f>
        <v>1.5955229934465687</v>
      </c>
      <c r="DE351" s="3">
        <f>_xlfn.STDEV.S(Tabela13[[#This Row],[V41]],Tabela13[[#This Row],[V46]])</f>
        <v>2.3887517543930161</v>
      </c>
      <c r="DF351" s="3">
        <f>_xlfn.STDEV.S(Tabela13[[#This Row],[V42]],Tabela13[[#This Row],[V41]])</f>
        <v>0.26743141083337268</v>
      </c>
      <c r="DG351" s="3">
        <f>_xlfn.STDEV.S(Tabela13[[#This Row],[V42]],Tabela13[[#This Row],[V43]])</f>
        <v>0.79322876094644745</v>
      </c>
      <c r="DH351" s="3">
        <f>_xlfn.STDEV.S(Tabela13[[#This Row],[V42]],Tabela13[[#This Row],[V44]])</f>
        <v>2.3887517543930161</v>
      </c>
      <c r="DI351" s="3">
        <f>_xlfn.STDEV.S(Tabela13[[#This Row],[V42]],Tabela13[[#This Row],[V45]])</f>
        <v>1.3280915826131949</v>
      </c>
      <c r="DJ351" s="3">
        <f>_xlfn.STDEV.S(Tabela13[[#This Row],[V42]],Tabela13[[#This Row],[V46]])</f>
        <v>2.1213203435596424</v>
      </c>
      <c r="DK351" s="3">
        <f>_xlfn.STDEV.S(Tabela13[[#This Row],[V43]],Tabela13[[#This Row],[V41]])</f>
        <v>1.0606601717798212</v>
      </c>
      <c r="DL351" s="3">
        <f>_xlfn.STDEV.S(Tabela13[[#This Row],[V43]],Tabela13[[#This Row],[V42]])</f>
        <v>0.79322876094644745</v>
      </c>
      <c r="DM351" s="3">
        <f>_xlfn.STDEV.S(Tabela13[[#This Row],[V43]],Tabela13[[#This Row],[V44]])</f>
        <v>1.5955229934465687</v>
      </c>
      <c r="DN351" s="3">
        <f>_xlfn.STDEV.S(Tabela13[[#This Row],[V43]],Tabela13[[#This Row],[V45]])</f>
        <v>0.53486282166674748</v>
      </c>
      <c r="DO351" s="3">
        <f>_xlfn.STDEV.S(Tabela13[[#This Row],[V43]],Tabela13[[#This Row],[V46]])</f>
        <v>1.3280915826131949</v>
      </c>
      <c r="DP351" s="3">
        <f>_xlfn.STDEV.S(Tabela13[[#This Row],[V44]],Tabela13[[#This Row],[V41]])</f>
        <v>2.6561831652263899</v>
      </c>
      <c r="DQ351" s="3">
        <f>_xlfn.STDEV.S(Tabela13[[#This Row],[V44]],Tabela13[[#This Row],[V42]])</f>
        <v>2.3887517543930161</v>
      </c>
      <c r="DR351" s="3">
        <f>_xlfn.STDEV.S(Tabela13[[#This Row],[V44]],Tabela13[[#This Row],[V43]])</f>
        <v>1.5955229934465687</v>
      </c>
      <c r="DS351" s="3">
        <f>_xlfn.STDEV.S(Tabela13[[#This Row],[V44]],Tabela13[[#This Row],[V45]])</f>
        <v>1.0606601717798212</v>
      </c>
      <c r="DT351" s="3">
        <f>_xlfn.STDEV.S(Tabela13[[#This Row],[V44]],Tabela13[[#This Row],[V46]])</f>
        <v>0.26743141083337268</v>
      </c>
      <c r="DU351" s="3">
        <f>_xlfn.STDEV.S(Tabela13[[#This Row],[V45]],Tabela13[[#This Row],[V41]])</f>
        <v>1.5955229934465687</v>
      </c>
      <c r="DV351" s="3">
        <f>_xlfn.STDEV.S(Tabela13[[#This Row],[V45]],Tabela13[[#This Row],[V42]])</f>
        <v>1.3280915826131949</v>
      </c>
      <c r="DW351" s="3">
        <f>_xlfn.STDEV.S(Tabela13[[#This Row],[V45]],Tabela13[[#This Row],[V43]])</f>
        <v>0.53486282166674748</v>
      </c>
      <c r="DX351" s="3">
        <f>_xlfn.STDEV.S(Tabela13[[#This Row],[V45]],Tabela13[[#This Row],[V44]])</f>
        <v>1.0606601717798212</v>
      </c>
      <c r="DY351" s="3">
        <f>_xlfn.STDEV.S(Tabela13[[#This Row],[V45]],Tabela13[[#This Row],[V46]])</f>
        <v>0.79322876094644745</v>
      </c>
      <c r="DZ351" s="3">
        <f>_xlfn.STDEV.S(Tabela13[[#This Row],[V46]],Tabela13[[#This Row],[V41]])</f>
        <v>2.3887517543930161</v>
      </c>
      <c r="EA351" s="3">
        <f>_xlfn.STDEV.S(Tabela13[[#This Row],[V46]],Tabela13[[#This Row],[V42]])</f>
        <v>2.1213203435596424</v>
      </c>
      <c r="EB351" s="3">
        <f>_xlfn.STDEV.S(Tabela13[[#This Row],[V46]],Tabela13[[#This Row],[V43]])</f>
        <v>1.3280915826131949</v>
      </c>
      <c r="EC351" s="3">
        <f>_xlfn.STDEV.S(Tabela13[[#This Row],[V46]],Tabela13[[#This Row],[V44]])</f>
        <v>0.26743141083337268</v>
      </c>
      <c r="ED351" s="3">
        <f>_xlfn.STDEV.S(Tabela13[[#This Row],[V46]],Tabela13[[#This Row],[V45]])</f>
        <v>0.79322876094644745</v>
      </c>
      <c r="EE351" s="3">
        <f t="shared" si="380"/>
        <v>0.15832751457307834</v>
      </c>
      <c r="EF351" s="3">
        <f t="shared" si="381"/>
        <v>0.94013060680484151</v>
      </c>
      <c r="EG351" s="3" t="str">
        <f t="shared" si="382"/>
        <v/>
      </c>
      <c r="EH351" s="3">
        <f t="shared" si="383"/>
        <v>2.1273639912620914</v>
      </c>
      <c r="EI351" s="3">
        <f t="shared" si="384"/>
        <v>12.632043175773239</v>
      </c>
      <c r="EJ351" s="3">
        <f t="shared" si="385"/>
        <v>0.15832751457307834</v>
      </c>
      <c r="EK351" s="3">
        <f t="shared" si="386"/>
        <v>0.8446668034651591</v>
      </c>
      <c r="EL351" s="3">
        <f t="shared" si="387"/>
        <v>-12.632043175773239</v>
      </c>
      <c r="EM351" s="3">
        <f t="shared" si="388"/>
        <v>2.3677975644303819</v>
      </c>
      <c r="EN351" s="3" t="str">
        <f t="shared" si="389"/>
        <v/>
      </c>
      <c r="EO351" s="3">
        <f t="shared" si="390"/>
        <v>0.94013060680484151</v>
      </c>
      <c r="EP351" s="3">
        <f t="shared" si="391"/>
        <v>0.8446668034651591</v>
      </c>
      <c r="EQ351" s="3">
        <f t="shared" si="392"/>
        <v>-2.1273639912620914</v>
      </c>
      <c r="ER351" s="3" t="str">
        <f t="shared" si="393"/>
        <v/>
      </c>
      <c r="ES351" s="3" t="str">
        <f t="shared" si="394"/>
        <v/>
      </c>
      <c r="ET351" s="3" t="str">
        <f t="shared" si="395"/>
        <v/>
      </c>
      <c r="EU351" s="3" t="str">
        <f t="shared" si="396"/>
        <v/>
      </c>
      <c r="EV351" s="3">
        <f t="shared" si="397"/>
        <v>-2.1273639912620914</v>
      </c>
      <c r="EW351" s="3">
        <f t="shared" si="398"/>
        <v>-0.94013060680484151</v>
      </c>
      <c r="EX351" s="3">
        <f t="shared" si="399"/>
        <v>-0.15832751457307834</v>
      </c>
      <c r="EY351" s="3">
        <f t="shared" si="400"/>
        <v>2.1273639912620914</v>
      </c>
      <c r="EZ351" s="3">
        <f t="shared" si="401"/>
        <v>2.3677975644303819</v>
      </c>
      <c r="FA351" s="3" t="str">
        <f t="shared" si="402"/>
        <v/>
      </c>
      <c r="FB351" s="3">
        <f t="shared" si="403"/>
        <v>-0.94013060680484151</v>
      </c>
      <c r="FC351" s="3">
        <f t="shared" si="404"/>
        <v>-0.8446668034651591</v>
      </c>
      <c r="FD351" s="3">
        <f t="shared" si="405"/>
        <v>12.632043175773239</v>
      </c>
      <c r="FE351" s="3" t="str">
        <f t="shared" si="406"/>
        <v/>
      </c>
      <c r="FF351" s="3">
        <f t="shared" si="407"/>
        <v>-2.3677975644303819</v>
      </c>
      <c r="FG351" s="3">
        <f t="shared" si="408"/>
        <v>-0.15832751457307834</v>
      </c>
      <c r="FH351" s="3">
        <f t="shared" si="409"/>
        <v>-0.8446668034651591</v>
      </c>
      <c r="FI351" s="4">
        <f t="shared" si="410"/>
        <v>0.23076923076923078</v>
      </c>
      <c r="FJ351" s="4">
        <f t="shared" si="411"/>
        <v>0</v>
      </c>
      <c r="FK351" s="4">
        <f t="shared" si="412"/>
        <v>2.5095652173913043</v>
      </c>
      <c r="FL351" s="4">
        <f t="shared" si="413"/>
        <v>0.35478260869565215</v>
      </c>
      <c r="FM351" s="4">
        <f>Tabela13[[#This Row],[V139]]-Tabela13[[#This Row],[V140]]</f>
        <v>2.1547826086956521</v>
      </c>
      <c r="FN351" s="4">
        <f>Tabela13[[#This Row],[V1]]-Tabela13[[#This Row],[V2]]/2</f>
        <v>1.8974358974358976</v>
      </c>
      <c r="FO351" s="4">
        <f>Tabela13[[#This Row],[V1]]-Tabela13[[#This Row],[V3]]/2</f>
        <v>1.7083333333333335</v>
      </c>
      <c r="FP351" s="4">
        <f>Tabela13[[#This Row],[V1]]-Tabela13[[#This Row],[V4]]/2</f>
        <v>1.1474358974358974</v>
      </c>
      <c r="FQ351" s="4">
        <f>Tabela13[[#This Row],[V2]]-Tabela13[[#This Row],[V1]]/2</f>
        <v>-0.91987179487179493</v>
      </c>
      <c r="FR351" s="4">
        <f>Tabela13[[#This Row],[V2]]-Tabela13[[#This Row],[V3]]/2</f>
        <v>-0.16987179487179488</v>
      </c>
      <c r="FS351" s="4">
        <f>Tabela13[[#This Row],[V2]]-Tabela13[[#This Row],[V4]]/2</f>
        <v>-0.73076923076923084</v>
      </c>
      <c r="FT351" s="4">
        <f t="shared" si="414"/>
        <v>1.0857616049423608</v>
      </c>
      <c r="FU351" s="4">
        <f t="shared" si="415"/>
        <v>1.0412067280128203</v>
      </c>
      <c r="FV351" s="4">
        <f t="shared" si="416"/>
        <v>0.85394730714931366</v>
      </c>
      <c r="FW351" s="4">
        <f t="shared" si="417"/>
        <v>-0.74368614467672312</v>
      </c>
      <c r="FX351" s="4">
        <f t="shared" si="418"/>
        <v>-0.16826555043810348</v>
      </c>
      <c r="FY351" s="4">
        <f t="shared" si="419"/>
        <v>-0.6310793874713293</v>
      </c>
      <c r="FZ351" s="4">
        <f t="shared" si="420"/>
        <v>195.43708888962496</v>
      </c>
      <c r="GA351" s="4">
        <f t="shared" si="421"/>
        <v>187.41721104230766</v>
      </c>
      <c r="GB351" s="4">
        <f t="shared" si="422"/>
        <v>153.71051528687647</v>
      </c>
      <c r="GC351" s="4">
        <f t="shared" si="423"/>
        <v>-133.86350604181015</v>
      </c>
      <c r="GD351" s="4">
        <f t="shared" si="424"/>
        <v>-30.287799078858626</v>
      </c>
      <c r="GE351" s="4">
        <f t="shared" si="425"/>
        <v>-113.59428974483927</v>
      </c>
      <c r="GF351" s="4">
        <f>Tabela13[[#This Row],[V1]]-Tabela13[[#This Row],[V2]]/Tabela13[[#This Row],[V2]]</f>
        <v>0.91666666666666674</v>
      </c>
      <c r="GG351" s="4">
        <f>Tabela13[[#This Row],[V1]]-Tabela13[[#This Row],[V3]]/Tabela13[[#This Row],[V3]]</f>
        <v>0.91666666666666674</v>
      </c>
      <c r="GH351" s="4">
        <f>Tabela13[[#This Row],[V1]]-Tabela13[[#This Row],[V4]]/Tabela13[[#This Row],[V4]]</f>
        <v>0.91666666666666674</v>
      </c>
      <c r="GI351" s="4">
        <f>Tabela13[[#This Row],[V2]]-Tabela13[[#This Row],[V1]]/Tabela13[[#This Row],[V1]]</f>
        <v>-0.96153846153846156</v>
      </c>
      <c r="GJ351" s="4">
        <f>Tabela13[[#This Row],[V2]]-Tabela13[[#This Row],[V3]]/Tabela13[[#This Row],[V3]]</f>
        <v>-0.96153846153846156</v>
      </c>
      <c r="GK351" s="4">
        <f>Tabela13[[#This Row],[V2]]-Tabela13[[#This Row],[V4]]/Tabela13[[#This Row],[V4]]</f>
        <v>-0.96153846153846156</v>
      </c>
      <c r="GL351" s="4">
        <f t="shared" si="426"/>
        <v>0.89312916553741128</v>
      </c>
      <c r="GM351" s="4">
        <f t="shared" si="427"/>
        <v>0.97756410256410264</v>
      </c>
      <c r="GN351" s="4">
        <f t="shared" si="428"/>
        <v>0.9136272119595813</v>
      </c>
      <c r="GO351" s="3">
        <f t="shared" si="429"/>
        <v>1</v>
      </c>
      <c r="GP351" s="3">
        <v>100</v>
      </c>
      <c r="GQ351" s="3">
        <f t="shared" si="430"/>
        <v>0.19999999999999996</v>
      </c>
      <c r="GR351" s="3">
        <f t="shared" si="431"/>
        <v>19.999999999999996</v>
      </c>
      <c r="GS351" s="34">
        <f>COUNTIF($D$2:D350,Tabela13[[#This Row],[HomeTeam]])</f>
        <v>17</v>
      </c>
      <c r="GT351" s="34">
        <f>COUNTIF($E$2:E350,Tabela13[[#This Row],[AwayTeam]])</f>
        <v>17</v>
      </c>
      <c r="GU351" s="3">
        <f>IFERROR(AVERAGEIFS($AD$2:AD350,$D$2:D350,Tabela13[[#This Row],[HomeTeam]],$GS$2:GS350,"&gt;="&amp;Tabela13[[#This Row],[Contagem_H]]-5),"")</f>
        <v>0.45197802197802206</v>
      </c>
      <c r="GV351" s="3">
        <f>IFERROR(AVERAGEIFS($G$2:G350,$E$2:E350,Tabela13[[#This Row],[AwayTeam]],$GT$2:GT350,"&gt;="&amp;Tabela13[[#This Row],[Contagem_A]]-5),"")</f>
        <v>1.4</v>
      </c>
      <c r="GW351" s="3">
        <f>IFERROR(AVERAGEIFS($GQ$2:GQ350,$D$2:D350,Tabela13[[#This Row],[HomeTeam]],$GS$2:GS350,"&gt;="&amp;Tabela13[[#This Row],[Contagem_H]]-5),"")</f>
        <v>1.9999999999999973E-2</v>
      </c>
    </row>
    <row r="352" spans="1:205" x14ac:dyDescent="0.25">
      <c r="A352" t="s">
        <v>127</v>
      </c>
      <c r="B352" t="s">
        <v>263</v>
      </c>
      <c r="C352" t="s">
        <v>134</v>
      </c>
      <c r="D352" t="s">
        <v>22</v>
      </c>
      <c r="E352" t="s">
        <v>18</v>
      </c>
      <c r="F352" s="3">
        <v>0</v>
      </c>
      <c r="G352" s="3">
        <v>0</v>
      </c>
      <c r="H352" s="3" t="str">
        <f t="shared" si="432"/>
        <v>D</v>
      </c>
      <c r="I352" s="3">
        <v>2.0499999999999998</v>
      </c>
      <c r="J352" s="3">
        <v>3.8</v>
      </c>
      <c r="K352" s="3">
        <v>3.25</v>
      </c>
      <c r="L352" s="3">
        <v>1.62</v>
      </c>
      <c r="M352" s="3">
        <v>2.2999999999999998</v>
      </c>
      <c r="N352" s="3">
        <f t="shared" si="361"/>
        <v>0</v>
      </c>
      <c r="O352" s="3">
        <f t="shared" si="362"/>
        <v>1</v>
      </c>
      <c r="P352" s="3">
        <f t="shared" si="363"/>
        <v>1</v>
      </c>
      <c r="Q352" s="3">
        <f t="shared" si="364"/>
        <v>5.8655080477930444E-2</v>
      </c>
      <c r="R352" s="3">
        <f t="shared" si="365"/>
        <v>5.2066559312936134E-2</v>
      </c>
      <c r="S352" s="3">
        <f t="shared" si="366"/>
        <v>2.1702429149797573</v>
      </c>
      <c r="T352" s="3">
        <f t="shared" si="367"/>
        <v>4.0228893058161352</v>
      </c>
      <c r="U352" s="3">
        <f t="shared" si="368"/>
        <v>3.4406290115532738</v>
      </c>
      <c r="V352" s="3">
        <f t="shared" si="369"/>
        <v>1.7150212303742474</v>
      </c>
      <c r="W352" s="3">
        <f t="shared" si="370"/>
        <v>2.4349066850992398</v>
      </c>
      <c r="X352" s="4">
        <f t="shared" si="371"/>
        <v>0.48780487804878053</v>
      </c>
      <c r="Y352" s="4">
        <f t="shared" si="372"/>
        <v>0.26315789473684209</v>
      </c>
      <c r="Z352" s="4">
        <f t="shared" si="373"/>
        <v>0.30769230769230771</v>
      </c>
      <c r="AA352" s="4">
        <f t="shared" si="374"/>
        <v>0.61728395061728392</v>
      </c>
      <c r="AB352" s="4">
        <f t="shared" si="375"/>
        <v>0.43478260869565222</v>
      </c>
      <c r="AC352" s="4">
        <f t="shared" si="376"/>
        <v>0.24390243902439027</v>
      </c>
      <c r="AD352" s="4">
        <f t="shared" si="377"/>
        <v>0.15384615384615385</v>
      </c>
      <c r="AE352" s="4">
        <f t="shared" si="378"/>
        <v>0.24390243902439027</v>
      </c>
      <c r="AF352" s="4">
        <f t="shared" si="379"/>
        <v>0.15384615384615385</v>
      </c>
      <c r="AG352" s="4">
        <f>IFERROR(AVERAGE(Tabela13[[#This Row],[V1]],Tabela13[[#This Row],[V2]]),"")</f>
        <v>0.19887429643527205</v>
      </c>
      <c r="AH352" s="4">
        <f>IFERROR(AVERAGE(Tabela13[[#This Row],[V1]],Tabela13[[#This Row],[V3]]),"")</f>
        <v>0.24390243902439027</v>
      </c>
      <c r="AI352" s="4">
        <f>IFERROR(AVERAGE(Tabela13[[#This Row],[V1]],Tabela13[[#This Row],[V4]]),"")</f>
        <v>0.19887429643527205</v>
      </c>
      <c r="AJ352" s="4">
        <f>IFERROR(AVERAGE(Tabela13[[#This Row],[V2]],Tabela13[[#This Row],[V1]]),"")</f>
        <v>0.19887429643527205</v>
      </c>
      <c r="AK352" s="4">
        <f>IFERROR(AVERAGE(Tabela13[[#This Row],[V2]],Tabela13[[#This Row],[V3]]),"")</f>
        <v>0.19887429643527205</v>
      </c>
      <c r="AL352" s="4">
        <f>IFERROR(AVERAGE(Tabela13[[#This Row],[V2]],Tabela13[[#This Row],[V4]]),"")</f>
        <v>0.15384615384615385</v>
      </c>
      <c r="AM352" s="4">
        <f>IFERROR(AVERAGE(Tabela13[[#This Row],[V3]],Tabela13[[#This Row],[V1]]),"")</f>
        <v>0.24390243902439027</v>
      </c>
      <c r="AN352" s="4">
        <f>IFERROR(AVERAGE(Tabela13[[#This Row],[V3]],Tabela13[[#This Row],[V2]]),"")</f>
        <v>0.19887429643527205</v>
      </c>
      <c r="AO352" s="4">
        <f>IFERROR(AVERAGE(Tabela13[[#This Row],[V3]],Tabela13[[#This Row],[V4]]),"")</f>
        <v>0.19887429643527205</v>
      </c>
      <c r="AP352" s="4">
        <f>IFERROR(AVERAGE(Tabela13[[#This Row],[V4]],Tabela13[[#This Row],[V1]]),"")</f>
        <v>0.19887429643527205</v>
      </c>
      <c r="AQ352" s="4">
        <f>IFERROR(AVERAGE(Tabela13[[#This Row],[V4]],Tabela13[[#This Row],[V2]]),"")</f>
        <v>0.15384615384615385</v>
      </c>
      <c r="AR352" s="4">
        <f>IFERROR(AVERAGE(Tabela13[[#This Row],[V4]],Tabela13[[#This Row],[V3]]),"")</f>
        <v>0.19887429643527205</v>
      </c>
      <c r="AS352" s="4">
        <f>_xlfn.STDEV.S(Tabela13[[#This Row],[V1]:[V2]])</f>
        <v>6.3679409938000517E-2</v>
      </c>
      <c r="AT352" s="4">
        <f>_xlfn.STDEV.S(Tabela13[[#This Row],[V1]],Tabela13[[#This Row],[V3]])</f>
        <v>0</v>
      </c>
      <c r="AU352" s="4">
        <f>_xlfn.STDEV.S(Tabela13[[#This Row],[V1]],Tabela13[[#This Row],[V4]])</f>
        <v>6.3679409938000517E-2</v>
      </c>
      <c r="AV352" s="4">
        <f>_xlfn.STDEV.S(Tabela13[[#This Row],[V2]],Tabela13[[#This Row],[V1]])</f>
        <v>6.3679409938000517E-2</v>
      </c>
      <c r="AW352" s="4">
        <f>_xlfn.STDEV.S(Tabela13[[#This Row],[V2]],Tabela13[[#This Row],[V3]])</f>
        <v>6.3679409938000517E-2</v>
      </c>
      <c r="AX352" s="4">
        <f>_xlfn.STDEV.S(Tabela13[[#This Row],[V42]],Tabela13[[#This Row],[V44]])</f>
        <v>6.3679409938000545E-2</v>
      </c>
      <c r="AY352" s="4">
        <f>_xlfn.STDEV.S(Tabela13[[#This Row],[V3]],Tabela13[[#This Row],[V1]])</f>
        <v>0</v>
      </c>
      <c r="AZ352" s="4">
        <f>_xlfn.STDEV.S(Tabela13[[#This Row],[V3]],Tabela13[[#This Row],[V2]])</f>
        <v>6.3679409938000517E-2</v>
      </c>
      <c r="BA352" s="4">
        <f>_xlfn.STDEV.S(Tabela13[[#This Row],[V3]],Tabela13[[#This Row],[V4]])</f>
        <v>6.3679409938000517E-2</v>
      </c>
      <c r="BB352" s="4">
        <f>_xlfn.STDEV.S(Tabela13[[#This Row],[V4]],Tabela13[[#This Row],[V1]])</f>
        <v>6.3679409938000517E-2</v>
      </c>
      <c r="BC352" s="4">
        <f>_xlfn.STDEV.S(Tabela13[[#This Row],[V4]],Tabela13[[#This Row],[V2]])</f>
        <v>0</v>
      </c>
      <c r="BD352" s="4">
        <f>_xlfn.STDEV.S(Tabela13[[#This Row],[V4]],Tabela13[[#This Row],[V3]])</f>
        <v>6.3679409938000517E-2</v>
      </c>
      <c r="BE352" s="4">
        <f>Tabela13[[#This Row],[V17]]/Tabela13[[#This Row],[V5]]</f>
        <v>0.32019929714107809</v>
      </c>
      <c r="BF352" s="4">
        <f>Tabela13[[#This Row],[V18]]/Tabela13[[#This Row],[V6]]</f>
        <v>0</v>
      </c>
      <c r="BG352" s="4">
        <f>Tabela13[[#This Row],[V19]]/Tabela13[[#This Row],[V7]]</f>
        <v>0.32019929714107809</v>
      </c>
      <c r="BH352" s="4">
        <f>Tabela13[[#This Row],[V20]]/Tabela13[[#This Row],[V8]]</f>
        <v>0.32019929714107809</v>
      </c>
      <c r="BI352" s="4">
        <f>Tabela13[[#This Row],[V21]]/Tabela13[[#This Row],[V9]]</f>
        <v>0.32019929714107809</v>
      </c>
      <c r="BJ352" s="4">
        <f>Tabela13[[#This Row],[V22]]/Tabela13[[#This Row],[V10]]</f>
        <v>0.41391616459700353</v>
      </c>
      <c r="BK352" s="4">
        <f>Tabela13[[#This Row],[V23]]/Tabela13[[#This Row],[V11]]</f>
        <v>0</v>
      </c>
      <c r="BL352" s="4">
        <f>Tabela13[[#This Row],[V24]]/Tabela13[[#This Row],[V12]]</f>
        <v>0.32019929714107809</v>
      </c>
      <c r="BM352" s="4">
        <f>Tabela13[[#This Row],[V25]]/Tabela13[[#This Row],[V13]]</f>
        <v>0.32019929714107809</v>
      </c>
      <c r="BN352" s="4">
        <f>Tabela13[[#This Row],[V26]]/Tabela13[[#This Row],[V14]]</f>
        <v>0.32019929714107809</v>
      </c>
      <c r="BO352" s="4">
        <f>Tabela13[[#This Row],[V27]]/Tabela13[[#This Row],[V15]]</f>
        <v>0</v>
      </c>
      <c r="BP352" s="4">
        <f>Tabela13[[#This Row],[V28]]/Tabela13[[#This Row],[V16]]</f>
        <v>0.32019929714107809</v>
      </c>
      <c r="BQ352" s="4">
        <f>Tabela13[[#This Row],[V1]]-Tabela13[[#This Row],[V2]]</f>
        <v>9.0056285178236412E-2</v>
      </c>
      <c r="BR352" s="4">
        <f>Tabela13[[#This Row],[V1]]-Tabela13[[#This Row],[V3]]</f>
        <v>0</v>
      </c>
      <c r="BS352" s="4">
        <f>Tabela13[[#This Row],[V1]]-Tabela13[[#This Row],[V4]]</f>
        <v>9.0056285178236412E-2</v>
      </c>
      <c r="BT352" s="4">
        <f>Tabela13[[#This Row],[V2]]-Tabela13[[#This Row],[V1]]</f>
        <v>-9.0056285178236412E-2</v>
      </c>
      <c r="BU352" s="4">
        <f>Tabela13[[#This Row],[V2]]-Tabela13[[#This Row],[V3]]</f>
        <v>-9.0056285178236412E-2</v>
      </c>
      <c r="BV352" s="4">
        <f>Tabela13[[#This Row],[V2]]-Tabela13[[#This Row],[V4]]</f>
        <v>0</v>
      </c>
      <c r="BW352" s="4">
        <f>AVERAGE(Tabela13[[#This Row],[V41]],Tabela13[[#This Row],[V42]])</f>
        <v>4.5028142589118206E-2</v>
      </c>
      <c r="BX352" s="4">
        <f>AVERAGE(Tabela13[[#This Row],[V41]],Tabela13[[#This Row],[V43]])</f>
        <v>9.0056285178236412E-2</v>
      </c>
      <c r="BY352" s="4">
        <f>AVERAGE(Tabela13[[#This Row],[V41]],Tabela13[[#This Row],[V44]])</f>
        <v>0</v>
      </c>
      <c r="BZ352" s="4">
        <f>AVERAGE(Tabela13[[#This Row],[V41]],Tabela13[[#This Row],[V45]])</f>
        <v>0</v>
      </c>
      <c r="CA352" s="4">
        <f>AVERAGE(Tabela13[[#This Row],[V41]],Tabela13[[#This Row],[V46]])</f>
        <v>4.5028142589118206E-2</v>
      </c>
      <c r="CB352" s="4">
        <f>AVERAGE(Tabela13[[#This Row],[V42]],Tabela13[[#This Row],[V41]])</f>
        <v>4.5028142589118206E-2</v>
      </c>
      <c r="CC352" s="4">
        <f>AVERAGE(Tabela13[[#This Row],[V42]],Tabela13[[#This Row],[V43]])</f>
        <v>4.5028142589118206E-2</v>
      </c>
      <c r="CD352" s="4">
        <f>AVERAGE(Tabela13[[#This Row],[V42]],Tabela13[[#This Row],[V44]])</f>
        <v>-4.5028142589118206E-2</v>
      </c>
      <c r="CE352" s="4">
        <f>AVERAGE(Tabela13[[#This Row],[V42]],Tabela13[[#This Row],[V45]])</f>
        <v>-4.5028142589118206E-2</v>
      </c>
      <c r="CF352" s="4">
        <f>AVERAGE(Tabela13[[#This Row],[V42]],Tabela13[[#This Row],[V46]])</f>
        <v>0</v>
      </c>
      <c r="CG352" s="4">
        <f>AVERAGE(Tabela13[[#This Row],[V43]],Tabela13[[#This Row],[V41]])</f>
        <v>9.0056285178236412E-2</v>
      </c>
      <c r="CH352" s="4">
        <f>AVERAGE(Tabela13[[#This Row],[V43]],Tabela13[[#This Row],[V42]])</f>
        <v>4.5028142589118206E-2</v>
      </c>
      <c r="CI352" s="4">
        <f>AVERAGE(Tabela13[[#This Row],[V43]],Tabela13[[#This Row],[V44]])</f>
        <v>0</v>
      </c>
      <c r="CJ352" s="4">
        <f>AVERAGE(Tabela13[[#This Row],[V43]],Tabela13[[#This Row],[V45]])</f>
        <v>0</v>
      </c>
      <c r="CK352" s="4">
        <f>AVERAGE(Tabela13[[#This Row],[V43]],Tabela13[[#This Row],[V46]])</f>
        <v>4.5028142589118206E-2</v>
      </c>
      <c r="CL352" s="4">
        <f>AVERAGE(Tabela13[[#This Row],[V44]],Tabela13[[#This Row],[V41]])</f>
        <v>0</v>
      </c>
      <c r="CM352" s="4">
        <f>AVERAGE(Tabela13[[#This Row],[V44]],Tabela13[[#This Row],[V42]])</f>
        <v>-4.5028142589118206E-2</v>
      </c>
      <c r="CN352" s="4">
        <f>AVERAGE(Tabela13[[#This Row],[V44]],Tabela13[[#This Row],[V43]])</f>
        <v>0</v>
      </c>
      <c r="CO352" s="4">
        <f>AVERAGE(Tabela13[[#This Row],[V44]],Tabela13[[#This Row],[V45]])</f>
        <v>-9.0056285178236412E-2</v>
      </c>
      <c r="CP352" s="4">
        <f>AVERAGE(Tabela13[[#This Row],[V44]],Tabela13[[#This Row],[V46]])</f>
        <v>-4.5028142589118206E-2</v>
      </c>
      <c r="CQ352" s="4">
        <f>AVERAGE(Tabela13[[#This Row],[V45]],Tabela13[[#This Row],[V41]])</f>
        <v>0</v>
      </c>
      <c r="CR352" s="4">
        <f>AVERAGE(Tabela13[[#This Row],[V45]],Tabela13[[#This Row],[V42]])</f>
        <v>-4.5028142589118206E-2</v>
      </c>
      <c r="CS352" s="4">
        <f>AVERAGE(Tabela13[[#This Row],[V45]],Tabela13[[#This Row],[V43]])</f>
        <v>0</v>
      </c>
      <c r="CT352" s="4">
        <f>AVERAGE(Tabela13[[#This Row],[V45]],Tabela13[[#This Row],[V44]])</f>
        <v>-9.0056285178236412E-2</v>
      </c>
      <c r="CU352" s="4">
        <f>AVERAGE(Tabela13[[#This Row],[V45]],Tabela13[[#This Row],[V46]])</f>
        <v>-4.5028142589118206E-2</v>
      </c>
      <c r="CV352" s="4">
        <f>AVERAGE(Tabela13[[#This Row],[V46]],Tabela13[[#This Row],[V41]])</f>
        <v>4.5028142589118206E-2</v>
      </c>
      <c r="CW352" s="4">
        <f>AVERAGE(Tabela13[[#This Row],[V46]],Tabela13[[#This Row],[V42]])</f>
        <v>0</v>
      </c>
      <c r="CX352" s="4">
        <f>AVERAGE(Tabela13[[#This Row],[V46]],Tabela13[[#This Row],[V43]])</f>
        <v>4.5028142589118206E-2</v>
      </c>
      <c r="CY352" s="4">
        <f>AVERAGE(Tabela13[[#This Row],[V46]],Tabela13[[#This Row],[V44]])</f>
        <v>-4.5028142589118206E-2</v>
      </c>
      <c r="CZ352" s="4">
        <f>AVERAGE(Tabela13[[#This Row],[V46]],Tabela13[[#This Row],[V45]])</f>
        <v>-4.5028142589118206E-2</v>
      </c>
      <c r="DA352" s="3">
        <f>_xlfn.STDEV.S(Tabela13[[#This Row],[V41]],Tabela13[[#This Row],[V42]])</f>
        <v>6.3679409938000545E-2</v>
      </c>
      <c r="DB352" s="3">
        <f>_xlfn.STDEV.S(Tabela13[[#This Row],[V41]],Tabela13[[#This Row],[V43]])</f>
        <v>0</v>
      </c>
      <c r="DC352" s="3">
        <f>_xlfn.STDEV.S(Tabela13[[#This Row],[V41]],Tabela13[[#This Row],[V44]])</f>
        <v>0.12735881987600109</v>
      </c>
      <c r="DD352" s="3">
        <f>_xlfn.STDEV.S(Tabela13[[#This Row],[V41]],Tabela13[[#This Row],[V45]])</f>
        <v>0.12735881987600109</v>
      </c>
      <c r="DE352" s="3">
        <f>_xlfn.STDEV.S(Tabela13[[#This Row],[V41]],Tabela13[[#This Row],[V46]])</f>
        <v>6.3679409938000545E-2</v>
      </c>
      <c r="DF352" s="3">
        <f>_xlfn.STDEV.S(Tabela13[[#This Row],[V42]],Tabela13[[#This Row],[V41]])</f>
        <v>6.3679409938000545E-2</v>
      </c>
      <c r="DG352" s="3">
        <f>_xlfn.STDEV.S(Tabela13[[#This Row],[V42]],Tabela13[[#This Row],[V43]])</f>
        <v>6.3679409938000545E-2</v>
      </c>
      <c r="DH352" s="3">
        <f>_xlfn.STDEV.S(Tabela13[[#This Row],[V42]],Tabela13[[#This Row],[V44]])</f>
        <v>6.3679409938000545E-2</v>
      </c>
      <c r="DI352" s="3">
        <f>_xlfn.STDEV.S(Tabela13[[#This Row],[V42]],Tabela13[[#This Row],[V45]])</f>
        <v>6.3679409938000545E-2</v>
      </c>
      <c r="DJ352" s="3">
        <f>_xlfn.STDEV.S(Tabela13[[#This Row],[V42]],Tabela13[[#This Row],[V46]])</f>
        <v>0</v>
      </c>
      <c r="DK352" s="3">
        <f>_xlfn.STDEV.S(Tabela13[[#This Row],[V43]],Tabela13[[#This Row],[V41]])</f>
        <v>0</v>
      </c>
      <c r="DL352" s="3">
        <f>_xlfn.STDEV.S(Tabela13[[#This Row],[V43]],Tabela13[[#This Row],[V42]])</f>
        <v>6.3679409938000545E-2</v>
      </c>
      <c r="DM352" s="3">
        <f>_xlfn.STDEV.S(Tabela13[[#This Row],[V43]],Tabela13[[#This Row],[V44]])</f>
        <v>0.12735881987600109</v>
      </c>
      <c r="DN352" s="3">
        <f>_xlfn.STDEV.S(Tabela13[[#This Row],[V43]],Tabela13[[#This Row],[V45]])</f>
        <v>0.12735881987600109</v>
      </c>
      <c r="DO352" s="3">
        <f>_xlfn.STDEV.S(Tabela13[[#This Row],[V43]],Tabela13[[#This Row],[V46]])</f>
        <v>6.3679409938000545E-2</v>
      </c>
      <c r="DP352" s="3">
        <f>_xlfn.STDEV.S(Tabela13[[#This Row],[V44]],Tabela13[[#This Row],[V41]])</f>
        <v>0.12735881987600109</v>
      </c>
      <c r="DQ352" s="3">
        <f>_xlfn.STDEV.S(Tabela13[[#This Row],[V44]],Tabela13[[#This Row],[V42]])</f>
        <v>6.3679409938000545E-2</v>
      </c>
      <c r="DR352" s="3">
        <f>_xlfn.STDEV.S(Tabela13[[#This Row],[V44]],Tabela13[[#This Row],[V43]])</f>
        <v>0.12735881987600109</v>
      </c>
      <c r="DS352" s="3">
        <f>_xlfn.STDEV.S(Tabela13[[#This Row],[V44]],Tabela13[[#This Row],[V45]])</f>
        <v>0</v>
      </c>
      <c r="DT352" s="3">
        <f>_xlfn.STDEV.S(Tabela13[[#This Row],[V44]],Tabela13[[#This Row],[V46]])</f>
        <v>6.3679409938000545E-2</v>
      </c>
      <c r="DU352" s="3">
        <f>_xlfn.STDEV.S(Tabela13[[#This Row],[V45]],Tabela13[[#This Row],[V41]])</f>
        <v>0.12735881987600109</v>
      </c>
      <c r="DV352" s="3">
        <f>_xlfn.STDEV.S(Tabela13[[#This Row],[V45]],Tabela13[[#This Row],[V42]])</f>
        <v>6.3679409938000545E-2</v>
      </c>
      <c r="DW352" s="3">
        <f>_xlfn.STDEV.S(Tabela13[[#This Row],[V45]],Tabela13[[#This Row],[V43]])</f>
        <v>0.12735881987600109</v>
      </c>
      <c r="DX352" s="3">
        <f>_xlfn.STDEV.S(Tabela13[[#This Row],[V45]],Tabela13[[#This Row],[V44]])</f>
        <v>0</v>
      </c>
      <c r="DY352" s="3">
        <f>_xlfn.STDEV.S(Tabela13[[#This Row],[V45]],Tabela13[[#This Row],[V46]])</f>
        <v>6.3679409938000545E-2</v>
      </c>
      <c r="DZ352" s="3">
        <f>_xlfn.STDEV.S(Tabela13[[#This Row],[V46]],Tabela13[[#This Row],[V41]])</f>
        <v>6.3679409938000545E-2</v>
      </c>
      <c r="EA352" s="3">
        <f>_xlfn.STDEV.S(Tabela13[[#This Row],[V46]],Tabela13[[#This Row],[V42]])</f>
        <v>0</v>
      </c>
      <c r="EB352" s="3">
        <f>_xlfn.STDEV.S(Tabela13[[#This Row],[V46]],Tabela13[[#This Row],[V43]])</f>
        <v>6.3679409938000545E-2</v>
      </c>
      <c r="EC352" s="3">
        <f>_xlfn.STDEV.S(Tabela13[[#This Row],[V46]],Tabela13[[#This Row],[V44]])</f>
        <v>6.3679409938000545E-2</v>
      </c>
      <c r="ED352" s="3">
        <f>_xlfn.STDEV.S(Tabela13[[#This Row],[V46]],Tabela13[[#This Row],[V45]])</f>
        <v>6.3679409938000545E-2</v>
      </c>
      <c r="EE352" s="3">
        <f t="shared" si="380"/>
        <v>1.4142135623730951</v>
      </c>
      <c r="EF352" s="3">
        <f t="shared" si="381"/>
        <v>0</v>
      </c>
      <c r="EG352" s="3" t="str">
        <f t="shared" si="382"/>
        <v/>
      </c>
      <c r="EH352" s="3" t="str">
        <f t="shared" si="383"/>
        <v/>
      </c>
      <c r="EI352" s="3">
        <f t="shared" si="384"/>
        <v>1.4142135623730951</v>
      </c>
      <c r="EJ352" s="3">
        <f t="shared" si="385"/>
        <v>1.4142135623730951</v>
      </c>
      <c r="EK352" s="3">
        <f t="shared" si="386"/>
        <v>1.4142135623730951</v>
      </c>
      <c r="EL352" s="3">
        <f t="shared" si="387"/>
        <v>-1.4142135623730951</v>
      </c>
      <c r="EM352" s="3">
        <f t="shared" si="388"/>
        <v>-1.4142135623730951</v>
      </c>
      <c r="EN352" s="3" t="str">
        <f t="shared" si="389"/>
        <v/>
      </c>
      <c r="EO352" s="3">
        <f t="shared" si="390"/>
        <v>0</v>
      </c>
      <c r="EP352" s="3">
        <f t="shared" si="391"/>
        <v>1.4142135623730951</v>
      </c>
      <c r="EQ352" s="3" t="str">
        <f t="shared" si="392"/>
        <v/>
      </c>
      <c r="ER352" s="3" t="str">
        <f t="shared" si="393"/>
        <v/>
      </c>
      <c r="ES352" s="3" t="str">
        <f t="shared" si="394"/>
        <v/>
      </c>
      <c r="ET352" s="3" t="str">
        <f t="shared" si="395"/>
        <v/>
      </c>
      <c r="EU352" s="3" t="str">
        <f t="shared" si="396"/>
        <v/>
      </c>
      <c r="EV352" s="3" t="str">
        <f t="shared" si="397"/>
        <v/>
      </c>
      <c r="EW352" s="3">
        <f t="shared" si="398"/>
        <v>0</v>
      </c>
      <c r="EX352" s="3">
        <f t="shared" si="399"/>
        <v>-1.4142135623730951</v>
      </c>
      <c r="EY352" s="3" t="str">
        <f t="shared" si="400"/>
        <v/>
      </c>
      <c r="EZ352" s="3">
        <f t="shared" si="401"/>
        <v>-1.4142135623730951</v>
      </c>
      <c r="FA352" s="3" t="str">
        <f t="shared" si="402"/>
        <v/>
      </c>
      <c r="FB352" s="3">
        <f t="shared" si="403"/>
        <v>0</v>
      </c>
      <c r="FC352" s="3">
        <f t="shared" si="404"/>
        <v>-1.4142135623730951</v>
      </c>
      <c r="FD352" s="3">
        <f t="shared" si="405"/>
        <v>1.4142135623730951</v>
      </c>
      <c r="FE352" s="3" t="str">
        <f t="shared" si="406"/>
        <v/>
      </c>
      <c r="FF352" s="3">
        <f t="shared" si="407"/>
        <v>1.4142135623730951</v>
      </c>
      <c r="FG352" s="3">
        <f t="shared" si="408"/>
        <v>-1.4142135623730951</v>
      </c>
      <c r="FH352" s="3">
        <f t="shared" si="409"/>
        <v>-1.4142135623730951</v>
      </c>
      <c r="FI352" s="4">
        <f t="shared" si="410"/>
        <v>0</v>
      </c>
      <c r="FJ352" s="4">
        <f t="shared" si="411"/>
        <v>0</v>
      </c>
      <c r="FK352" s="4">
        <f t="shared" si="412"/>
        <v>1.630911295588098</v>
      </c>
      <c r="FL352" s="4">
        <f t="shared" si="413"/>
        <v>1.1205111463482882</v>
      </c>
      <c r="FM352" s="4">
        <f>Tabela13[[#This Row],[V139]]-Tabela13[[#This Row],[V140]]</f>
        <v>0.51040014923980981</v>
      </c>
      <c r="FN352" s="4">
        <f>Tabela13[[#This Row],[V1]]-Tabela13[[#This Row],[V2]]/2</f>
        <v>0.16697936210131334</v>
      </c>
      <c r="FO352" s="4">
        <f>Tabela13[[#This Row],[V1]]-Tabela13[[#This Row],[V3]]/2</f>
        <v>0.12195121951219513</v>
      </c>
      <c r="FP352" s="4">
        <f>Tabela13[[#This Row],[V1]]-Tabela13[[#This Row],[V4]]/2</f>
        <v>0.16697936210131334</v>
      </c>
      <c r="FQ352" s="4">
        <f>Tabela13[[#This Row],[V2]]-Tabela13[[#This Row],[V1]]/2</f>
        <v>3.1894934333958722E-2</v>
      </c>
      <c r="FR352" s="4">
        <f>Tabela13[[#This Row],[V2]]-Tabela13[[#This Row],[V3]]/2</f>
        <v>3.1894934333958722E-2</v>
      </c>
      <c r="FS352" s="4">
        <f>Tabela13[[#This Row],[V2]]-Tabela13[[#This Row],[V4]]/2</f>
        <v>7.6923076923076927E-2</v>
      </c>
      <c r="FT352" s="4">
        <f t="shared" si="414"/>
        <v>0.16545290618528347</v>
      </c>
      <c r="FU352" s="4">
        <f t="shared" si="415"/>
        <v>0.12135200057076369</v>
      </c>
      <c r="FV352" s="4">
        <f t="shared" si="416"/>
        <v>0.16545290618528347</v>
      </c>
      <c r="FW352" s="4">
        <f t="shared" si="417"/>
        <v>3.1884125498324367E-2</v>
      </c>
      <c r="FX352" s="4">
        <f t="shared" si="418"/>
        <v>3.1884125498324367E-2</v>
      </c>
      <c r="FY352" s="4">
        <f t="shared" si="419"/>
        <v>7.6771891269778042E-2</v>
      </c>
      <c r="FZ352" s="4">
        <f t="shared" si="420"/>
        <v>29.781523113351025</v>
      </c>
      <c r="GA352" s="4">
        <f t="shared" si="421"/>
        <v>21.843360102737464</v>
      </c>
      <c r="GB352" s="4">
        <f t="shared" si="422"/>
        <v>29.781523113351025</v>
      </c>
      <c r="GC352" s="4">
        <f t="shared" si="423"/>
        <v>5.7391425896983863</v>
      </c>
      <c r="GD352" s="4">
        <f t="shared" si="424"/>
        <v>5.7391425896983863</v>
      </c>
      <c r="GE352" s="4">
        <f t="shared" si="425"/>
        <v>13.818940428560047</v>
      </c>
      <c r="GF352" s="4">
        <f>Tabela13[[#This Row],[V1]]-Tabela13[[#This Row],[V2]]/Tabela13[[#This Row],[V2]]</f>
        <v>-0.75609756097560976</v>
      </c>
      <c r="GG352" s="4">
        <f>Tabela13[[#This Row],[V1]]-Tabela13[[#This Row],[V3]]/Tabela13[[#This Row],[V3]]</f>
        <v>-0.75609756097560976</v>
      </c>
      <c r="GH352" s="4">
        <f>Tabela13[[#This Row],[V1]]-Tabela13[[#This Row],[V4]]/Tabela13[[#This Row],[V4]]</f>
        <v>-0.75609756097560976</v>
      </c>
      <c r="GI352" s="4">
        <f>Tabela13[[#This Row],[V2]]-Tabela13[[#This Row],[V1]]/Tabela13[[#This Row],[V1]]</f>
        <v>-0.84615384615384615</v>
      </c>
      <c r="GJ352" s="4">
        <f>Tabela13[[#This Row],[V2]]-Tabela13[[#This Row],[V3]]/Tabela13[[#This Row],[V3]]</f>
        <v>-0.84615384615384615</v>
      </c>
      <c r="GK352" s="4">
        <f>Tabela13[[#This Row],[V2]]-Tabela13[[#This Row],[V4]]/Tabela13[[#This Row],[V4]]</f>
        <v>-0.84615384615384615</v>
      </c>
      <c r="GL352" s="4">
        <f t="shared" si="426"/>
        <v>5.1994020489872478E-2</v>
      </c>
      <c r="GM352" s="4">
        <f t="shared" si="427"/>
        <v>0.19887429643527205</v>
      </c>
      <c r="GN352" s="4">
        <f t="shared" si="428"/>
        <v>0.26144163133115123</v>
      </c>
      <c r="GO352" s="3">
        <f t="shared" si="429"/>
        <v>0</v>
      </c>
      <c r="GP352" s="3">
        <v>100</v>
      </c>
      <c r="GQ352" s="3">
        <f t="shared" si="430"/>
        <v>-1</v>
      </c>
      <c r="GR352" s="3">
        <f t="shared" si="431"/>
        <v>-100</v>
      </c>
      <c r="GS352" s="34">
        <f>COUNTIF($D$2:D351,Tabela13[[#This Row],[HomeTeam]])</f>
        <v>17</v>
      </c>
      <c r="GT352" s="34">
        <f>COUNTIF($E$2:E351,Tabela13[[#This Row],[AwayTeam]])</f>
        <v>17</v>
      </c>
      <c r="GU352" s="3">
        <f>IFERROR(AVERAGEIFS($AD$2:AD351,$D$2:D351,Tabela13[[#This Row],[HomeTeam]],$GS$2:GS351,"&gt;="&amp;Tabela13[[#This Row],[Contagem_H]]-5),"")</f>
        <v>0.9098618355876924</v>
      </c>
      <c r="GV352" s="3">
        <f>IFERROR(AVERAGEIFS($G$2:G351,$E$2:E351,Tabela13[[#This Row],[AwayTeam]],$GT$2:GT351,"&gt;="&amp;Tabela13[[#This Row],[Contagem_A]]-5),"")</f>
        <v>1.8</v>
      </c>
      <c r="GW352" s="3">
        <f>IFERROR(AVERAGEIFS($GQ$2:GQ351,$D$2:D351,Tabela13[[#This Row],[HomeTeam]],$GS$2:GS351,"&gt;="&amp;Tabela13[[#This Row],[Contagem_H]]-5),"")</f>
        <v>-0.7</v>
      </c>
    </row>
    <row r="353" spans="1:205" x14ac:dyDescent="0.25">
      <c r="A353" t="s">
        <v>127</v>
      </c>
      <c r="B353" t="s">
        <v>263</v>
      </c>
      <c r="C353" t="s">
        <v>134</v>
      </c>
      <c r="D353" t="s">
        <v>11</v>
      </c>
      <c r="E353" t="s">
        <v>20</v>
      </c>
      <c r="F353" s="3">
        <v>1</v>
      </c>
      <c r="G353" s="3">
        <v>4</v>
      </c>
      <c r="H353" s="3" t="str">
        <f t="shared" si="432"/>
        <v>A</v>
      </c>
      <c r="I353" s="3">
        <v>3.4</v>
      </c>
      <c r="J353" s="3">
        <v>4</v>
      </c>
      <c r="K353" s="3">
        <v>1.95</v>
      </c>
      <c r="L353" s="3">
        <v>1.44</v>
      </c>
      <c r="M353" s="3">
        <v>2.75</v>
      </c>
      <c r="N353" s="3">
        <f t="shared" si="361"/>
        <v>5</v>
      </c>
      <c r="O353" s="3">
        <f t="shared" si="362"/>
        <v>0</v>
      </c>
      <c r="P353" s="3">
        <f t="shared" si="363"/>
        <v>3</v>
      </c>
      <c r="Q353" s="3">
        <f t="shared" si="364"/>
        <v>5.6938159879336592E-2</v>
      </c>
      <c r="R353" s="3">
        <f t="shared" si="365"/>
        <v>5.8080808080808066E-2</v>
      </c>
      <c r="S353" s="3">
        <f t="shared" si="366"/>
        <v>3.5935897435897441</v>
      </c>
      <c r="T353" s="3">
        <f t="shared" si="367"/>
        <v>4.2277526395173464</v>
      </c>
      <c r="U353" s="3">
        <f t="shared" si="368"/>
        <v>2.0610294117647063</v>
      </c>
      <c r="V353" s="3">
        <f t="shared" si="369"/>
        <v>1.5219909502262445</v>
      </c>
      <c r="W353" s="3">
        <f t="shared" si="370"/>
        <v>2.9065799396681755</v>
      </c>
      <c r="X353" s="4">
        <f t="shared" si="371"/>
        <v>0.29411764705882354</v>
      </c>
      <c r="Y353" s="4">
        <f t="shared" si="372"/>
        <v>0.25</v>
      </c>
      <c r="Z353" s="4">
        <f t="shared" si="373"/>
        <v>0.51282051282051289</v>
      </c>
      <c r="AA353" s="4">
        <f t="shared" si="374"/>
        <v>0.69444444444444442</v>
      </c>
      <c r="AB353" s="4">
        <f t="shared" si="375"/>
        <v>0.36363636363636365</v>
      </c>
      <c r="AC353" s="4">
        <f t="shared" si="376"/>
        <v>0.6470588235294118</v>
      </c>
      <c r="AD353" s="4">
        <f t="shared" si="377"/>
        <v>2.2564102564102564</v>
      </c>
      <c r="AE353" s="4">
        <f t="shared" si="378"/>
        <v>2.1470588235294117</v>
      </c>
      <c r="AF353" s="4">
        <f t="shared" si="379"/>
        <v>0.75641025641025639</v>
      </c>
      <c r="AG353" s="4">
        <f>IFERROR(AVERAGE(Tabela13[[#This Row],[V1]],Tabela13[[#This Row],[V2]]),"")</f>
        <v>1.451734539969834</v>
      </c>
      <c r="AH353" s="4">
        <f>IFERROR(AVERAGE(Tabela13[[#This Row],[V1]],Tabela13[[#This Row],[V3]]),"")</f>
        <v>1.3970588235294117</v>
      </c>
      <c r="AI353" s="4">
        <f>IFERROR(AVERAGE(Tabela13[[#This Row],[V1]],Tabela13[[#This Row],[V4]]),"")</f>
        <v>0.70173453996983404</v>
      </c>
      <c r="AJ353" s="4">
        <f>IFERROR(AVERAGE(Tabela13[[#This Row],[V2]],Tabela13[[#This Row],[V1]]),"")</f>
        <v>1.451734539969834</v>
      </c>
      <c r="AK353" s="4">
        <f>IFERROR(AVERAGE(Tabela13[[#This Row],[V2]],Tabela13[[#This Row],[V3]]),"")</f>
        <v>2.2017345399698343</v>
      </c>
      <c r="AL353" s="4">
        <f>IFERROR(AVERAGE(Tabela13[[#This Row],[V2]],Tabela13[[#This Row],[V4]]),"")</f>
        <v>1.5064102564102564</v>
      </c>
      <c r="AM353" s="4">
        <f>IFERROR(AVERAGE(Tabela13[[#This Row],[V3]],Tabela13[[#This Row],[V1]]),"")</f>
        <v>1.3970588235294117</v>
      </c>
      <c r="AN353" s="4">
        <f>IFERROR(AVERAGE(Tabela13[[#This Row],[V3]],Tabela13[[#This Row],[V2]]),"")</f>
        <v>2.2017345399698343</v>
      </c>
      <c r="AO353" s="4">
        <f>IFERROR(AVERAGE(Tabela13[[#This Row],[V3]],Tabela13[[#This Row],[V4]]),"")</f>
        <v>1.451734539969834</v>
      </c>
      <c r="AP353" s="4">
        <f>IFERROR(AVERAGE(Tabela13[[#This Row],[V4]],Tabela13[[#This Row],[V1]]),"")</f>
        <v>0.70173453996983404</v>
      </c>
      <c r="AQ353" s="4">
        <f>IFERROR(AVERAGE(Tabela13[[#This Row],[V4]],Tabela13[[#This Row],[V2]]),"")</f>
        <v>1.5064102564102564</v>
      </c>
      <c r="AR353" s="4">
        <f>IFERROR(AVERAGE(Tabela13[[#This Row],[V4]],Tabela13[[#This Row],[V3]]),"")</f>
        <v>1.451734539969834</v>
      </c>
      <c r="AS353" s="4">
        <f>_xlfn.STDEV.S(Tabela13[[#This Row],[V1]:[V2]])</f>
        <v>1.1379833115023321</v>
      </c>
      <c r="AT353" s="4">
        <f>_xlfn.STDEV.S(Tabela13[[#This Row],[V1]],Tabela13[[#This Row],[V3]])</f>
        <v>1.060660171779821</v>
      </c>
      <c r="AU353" s="4">
        <f>_xlfn.STDEV.S(Tabela13[[#This Row],[V1]],Tabela13[[#This Row],[V4]])</f>
        <v>7.7323139722510814E-2</v>
      </c>
      <c r="AV353" s="4">
        <f>_xlfn.STDEV.S(Tabela13[[#This Row],[V2]],Tabela13[[#This Row],[V1]])</f>
        <v>1.1379833115023321</v>
      </c>
      <c r="AW353" s="4">
        <f>_xlfn.STDEV.S(Tabela13[[#This Row],[V2]],Tabela13[[#This Row],[V3]])</f>
        <v>7.7323139722510897E-2</v>
      </c>
      <c r="AX353" s="4">
        <f>_xlfn.STDEV.S(Tabela13[[#This Row],[V42]],Tabela13[[#This Row],[V44]])</f>
        <v>2.1986434832821531</v>
      </c>
      <c r="AY353" s="4">
        <f>_xlfn.STDEV.S(Tabela13[[#This Row],[V3]],Tabela13[[#This Row],[V1]])</f>
        <v>1.060660171779821</v>
      </c>
      <c r="AZ353" s="4">
        <f>_xlfn.STDEV.S(Tabela13[[#This Row],[V3]],Tabela13[[#This Row],[V2]])</f>
        <v>7.7323139722510897E-2</v>
      </c>
      <c r="BA353" s="4">
        <f>_xlfn.STDEV.S(Tabela13[[#This Row],[V3]],Tabela13[[#This Row],[V4]])</f>
        <v>0.98333703205731005</v>
      </c>
      <c r="BB353" s="4">
        <f>_xlfn.STDEV.S(Tabela13[[#This Row],[V4]],Tabela13[[#This Row],[V1]])</f>
        <v>7.7323139722510814E-2</v>
      </c>
      <c r="BC353" s="4">
        <f>_xlfn.STDEV.S(Tabela13[[#This Row],[V4]],Tabela13[[#This Row],[V2]])</f>
        <v>1.0606601717798212</v>
      </c>
      <c r="BD353" s="4">
        <f>_xlfn.STDEV.S(Tabela13[[#This Row],[V4]],Tabela13[[#This Row],[V3]])</f>
        <v>0.98333703205731005</v>
      </c>
      <c r="BE353" s="4">
        <f>Tabela13[[#This Row],[V17]]/Tabela13[[#This Row],[V5]]</f>
        <v>0.78387837457251552</v>
      </c>
      <c r="BF353" s="4">
        <f>Tabela13[[#This Row],[V18]]/Tabela13[[#This Row],[V6]]</f>
        <v>0.75920938611608246</v>
      </c>
      <c r="BG353" s="4">
        <f>Tabela13[[#This Row],[V19]]/Tabela13[[#This Row],[V7]]</f>
        <v>0.11018859029774244</v>
      </c>
      <c r="BH353" s="4">
        <f>Tabela13[[#This Row],[V20]]/Tabela13[[#This Row],[V8]]</f>
        <v>0.78387837457251552</v>
      </c>
      <c r="BI353" s="4">
        <f>Tabela13[[#This Row],[V21]]/Tabela13[[#This Row],[V9]]</f>
        <v>3.5119192763161312E-2</v>
      </c>
      <c r="BJ353" s="4">
        <f>Tabela13[[#This Row],[V22]]/Tabela13[[#This Row],[V10]]</f>
        <v>1.4595250357107059</v>
      </c>
      <c r="BK353" s="4">
        <f>Tabela13[[#This Row],[V23]]/Tabela13[[#This Row],[V11]]</f>
        <v>0.75920938611608246</v>
      </c>
      <c r="BL353" s="4">
        <f>Tabela13[[#This Row],[V24]]/Tabela13[[#This Row],[V12]]</f>
        <v>3.5119192763161312E-2</v>
      </c>
      <c r="BM353" s="4">
        <f>Tabela13[[#This Row],[V25]]/Tabela13[[#This Row],[V13]]</f>
        <v>0.67735319714700948</v>
      </c>
      <c r="BN353" s="4">
        <f>Tabela13[[#This Row],[V26]]/Tabela13[[#This Row],[V14]]</f>
        <v>0.11018859029774244</v>
      </c>
      <c r="BO353" s="4">
        <f>Tabela13[[#This Row],[V27]]/Tabela13[[#This Row],[V15]]</f>
        <v>0.70409781616022171</v>
      </c>
      <c r="BP353" s="4">
        <f>Tabela13[[#This Row],[V28]]/Tabela13[[#This Row],[V16]]</f>
        <v>0.67735319714700948</v>
      </c>
      <c r="BQ353" s="4">
        <f>Tabela13[[#This Row],[V1]]-Tabela13[[#This Row],[V2]]</f>
        <v>-1.6093514328808447</v>
      </c>
      <c r="BR353" s="4">
        <f>Tabela13[[#This Row],[V1]]-Tabela13[[#This Row],[V3]]</f>
        <v>-1.5</v>
      </c>
      <c r="BS353" s="4">
        <f>Tabela13[[#This Row],[V1]]-Tabela13[[#This Row],[V4]]</f>
        <v>-0.10935143288084459</v>
      </c>
      <c r="BT353" s="4">
        <f>Tabela13[[#This Row],[V2]]-Tabela13[[#This Row],[V1]]</f>
        <v>1.6093514328808447</v>
      </c>
      <c r="BU353" s="4">
        <f>Tabela13[[#This Row],[V2]]-Tabela13[[#This Row],[V3]]</f>
        <v>0.1093514328808447</v>
      </c>
      <c r="BV353" s="4">
        <f>Tabela13[[#This Row],[V2]]-Tabela13[[#This Row],[V4]]</f>
        <v>1.5</v>
      </c>
      <c r="BW353" s="4">
        <f>AVERAGE(Tabela13[[#This Row],[V41]],Tabela13[[#This Row],[V42]])</f>
        <v>-1.5546757164404224</v>
      </c>
      <c r="BX353" s="4">
        <f>AVERAGE(Tabela13[[#This Row],[V41]],Tabela13[[#This Row],[V43]])</f>
        <v>-0.8593514328808447</v>
      </c>
      <c r="BY353" s="4">
        <f>AVERAGE(Tabela13[[#This Row],[V41]],Tabela13[[#This Row],[V44]])</f>
        <v>0</v>
      </c>
      <c r="BZ353" s="4">
        <f>AVERAGE(Tabela13[[#This Row],[V41]],Tabela13[[#This Row],[V45]])</f>
        <v>-0.75</v>
      </c>
      <c r="CA353" s="4">
        <f>AVERAGE(Tabela13[[#This Row],[V41]],Tabela13[[#This Row],[V46]])</f>
        <v>-5.4675716440422351E-2</v>
      </c>
      <c r="CB353" s="4">
        <f>AVERAGE(Tabela13[[#This Row],[V42]],Tabela13[[#This Row],[V41]])</f>
        <v>-1.5546757164404224</v>
      </c>
      <c r="CC353" s="4">
        <f>AVERAGE(Tabela13[[#This Row],[V42]],Tabela13[[#This Row],[V43]])</f>
        <v>-0.80467571644042235</v>
      </c>
      <c r="CD353" s="4">
        <f>AVERAGE(Tabela13[[#This Row],[V42]],Tabela13[[#This Row],[V44]])</f>
        <v>5.4675716440422351E-2</v>
      </c>
      <c r="CE353" s="4">
        <f>AVERAGE(Tabela13[[#This Row],[V42]],Tabela13[[#This Row],[V45]])</f>
        <v>-0.69532428355957765</v>
      </c>
      <c r="CF353" s="4">
        <f>AVERAGE(Tabela13[[#This Row],[V42]],Tabela13[[#This Row],[V46]])</f>
        <v>0</v>
      </c>
      <c r="CG353" s="4">
        <f>AVERAGE(Tabela13[[#This Row],[V43]],Tabela13[[#This Row],[V41]])</f>
        <v>-0.8593514328808447</v>
      </c>
      <c r="CH353" s="4">
        <f>AVERAGE(Tabela13[[#This Row],[V43]],Tabela13[[#This Row],[V42]])</f>
        <v>-0.80467571644042235</v>
      </c>
      <c r="CI353" s="4">
        <f>AVERAGE(Tabela13[[#This Row],[V43]],Tabela13[[#This Row],[V44]])</f>
        <v>0.75</v>
      </c>
      <c r="CJ353" s="4">
        <f>AVERAGE(Tabela13[[#This Row],[V43]],Tabela13[[#This Row],[V45]])</f>
        <v>5.5511151231257827E-17</v>
      </c>
      <c r="CK353" s="4">
        <f>AVERAGE(Tabela13[[#This Row],[V43]],Tabela13[[#This Row],[V46]])</f>
        <v>0.69532428355957765</v>
      </c>
      <c r="CL353" s="4">
        <f>AVERAGE(Tabela13[[#This Row],[V44]],Tabela13[[#This Row],[V41]])</f>
        <v>0</v>
      </c>
      <c r="CM353" s="4">
        <f>AVERAGE(Tabela13[[#This Row],[V44]],Tabela13[[#This Row],[V42]])</f>
        <v>5.4675716440422351E-2</v>
      </c>
      <c r="CN353" s="4">
        <f>AVERAGE(Tabela13[[#This Row],[V44]],Tabela13[[#This Row],[V43]])</f>
        <v>0.75</v>
      </c>
      <c r="CO353" s="4">
        <f>AVERAGE(Tabela13[[#This Row],[V44]],Tabela13[[#This Row],[V45]])</f>
        <v>0.8593514328808447</v>
      </c>
      <c r="CP353" s="4">
        <f>AVERAGE(Tabela13[[#This Row],[V44]],Tabela13[[#This Row],[V46]])</f>
        <v>1.5546757164404224</v>
      </c>
      <c r="CQ353" s="4">
        <f>AVERAGE(Tabela13[[#This Row],[V45]],Tabela13[[#This Row],[V41]])</f>
        <v>-0.75</v>
      </c>
      <c r="CR353" s="4">
        <f>AVERAGE(Tabela13[[#This Row],[V45]],Tabela13[[#This Row],[V42]])</f>
        <v>-0.69532428355957765</v>
      </c>
      <c r="CS353" s="4">
        <f>AVERAGE(Tabela13[[#This Row],[V45]],Tabela13[[#This Row],[V43]])</f>
        <v>5.5511151231257827E-17</v>
      </c>
      <c r="CT353" s="4">
        <f>AVERAGE(Tabela13[[#This Row],[V45]],Tabela13[[#This Row],[V44]])</f>
        <v>0.8593514328808447</v>
      </c>
      <c r="CU353" s="4">
        <f>AVERAGE(Tabela13[[#This Row],[V45]],Tabela13[[#This Row],[V46]])</f>
        <v>0.80467571644042235</v>
      </c>
      <c r="CV353" s="4">
        <f>AVERAGE(Tabela13[[#This Row],[V46]],Tabela13[[#This Row],[V41]])</f>
        <v>-5.4675716440422351E-2</v>
      </c>
      <c r="CW353" s="4">
        <f>AVERAGE(Tabela13[[#This Row],[V46]],Tabela13[[#This Row],[V42]])</f>
        <v>0</v>
      </c>
      <c r="CX353" s="4">
        <f>AVERAGE(Tabela13[[#This Row],[V46]],Tabela13[[#This Row],[V43]])</f>
        <v>0.69532428355957765</v>
      </c>
      <c r="CY353" s="4">
        <f>AVERAGE(Tabela13[[#This Row],[V46]],Tabela13[[#This Row],[V44]])</f>
        <v>1.5546757164404224</v>
      </c>
      <c r="CZ353" s="4">
        <f>AVERAGE(Tabela13[[#This Row],[V46]],Tabela13[[#This Row],[V45]])</f>
        <v>0.80467571644042235</v>
      </c>
      <c r="DA353" s="3">
        <f>_xlfn.STDEV.S(Tabela13[[#This Row],[V41]],Tabela13[[#This Row],[V42]])</f>
        <v>7.7323139722510897E-2</v>
      </c>
      <c r="DB353" s="3">
        <f>_xlfn.STDEV.S(Tabela13[[#This Row],[V41]],Tabela13[[#This Row],[V43]])</f>
        <v>1.0606601717798212</v>
      </c>
      <c r="DC353" s="3">
        <f>_xlfn.STDEV.S(Tabela13[[#This Row],[V41]],Tabela13[[#This Row],[V44]])</f>
        <v>2.2759666230046642</v>
      </c>
      <c r="DD353" s="3">
        <f>_xlfn.STDEV.S(Tabela13[[#This Row],[V41]],Tabela13[[#This Row],[V45]])</f>
        <v>1.215306451224843</v>
      </c>
      <c r="DE353" s="3">
        <f>_xlfn.STDEV.S(Tabela13[[#This Row],[V41]],Tabela13[[#This Row],[V46]])</f>
        <v>2.1986434832821531</v>
      </c>
      <c r="DF353" s="3">
        <f>_xlfn.STDEV.S(Tabela13[[#This Row],[V42]],Tabela13[[#This Row],[V41]])</f>
        <v>7.7323139722510897E-2</v>
      </c>
      <c r="DG353" s="3">
        <f>_xlfn.STDEV.S(Tabela13[[#This Row],[V42]],Tabela13[[#This Row],[V43]])</f>
        <v>0.98333703205731038</v>
      </c>
      <c r="DH353" s="3">
        <f>_xlfn.STDEV.S(Tabela13[[#This Row],[V42]],Tabela13[[#This Row],[V44]])</f>
        <v>2.1986434832821531</v>
      </c>
      <c r="DI353" s="3">
        <f>_xlfn.STDEV.S(Tabela13[[#This Row],[V42]],Tabela13[[#This Row],[V45]])</f>
        <v>1.1379833115023321</v>
      </c>
      <c r="DJ353" s="3">
        <f>_xlfn.STDEV.S(Tabela13[[#This Row],[V42]],Tabela13[[#This Row],[V46]])</f>
        <v>2.1213203435596424</v>
      </c>
      <c r="DK353" s="3">
        <f>_xlfn.STDEV.S(Tabela13[[#This Row],[V43]],Tabela13[[#This Row],[V41]])</f>
        <v>1.0606601717798212</v>
      </c>
      <c r="DL353" s="3">
        <f>_xlfn.STDEV.S(Tabela13[[#This Row],[V43]],Tabela13[[#This Row],[V42]])</f>
        <v>0.98333703205731038</v>
      </c>
      <c r="DM353" s="3">
        <f>_xlfn.STDEV.S(Tabela13[[#This Row],[V43]],Tabela13[[#This Row],[V44]])</f>
        <v>1.215306451224843</v>
      </c>
      <c r="DN353" s="3">
        <f>_xlfn.STDEV.S(Tabela13[[#This Row],[V43]],Tabela13[[#This Row],[V45]])</f>
        <v>0.15464627944502171</v>
      </c>
      <c r="DO353" s="3">
        <f>_xlfn.STDEV.S(Tabela13[[#This Row],[V43]],Tabela13[[#This Row],[V46]])</f>
        <v>1.1379833115023321</v>
      </c>
      <c r="DP353" s="3">
        <f>_xlfn.STDEV.S(Tabela13[[#This Row],[V44]],Tabela13[[#This Row],[V41]])</f>
        <v>2.2759666230046642</v>
      </c>
      <c r="DQ353" s="3">
        <f>_xlfn.STDEV.S(Tabela13[[#This Row],[V44]],Tabela13[[#This Row],[V42]])</f>
        <v>2.1986434832821531</v>
      </c>
      <c r="DR353" s="3">
        <f>_xlfn.STDEV.S(Tabela13[[#This Row],[V44]],Tabela13[[#This Row],[V43]])</f>
        <v>1.215306451224843</v>
      </c>
      <c r="DS353" s="3">
        <f>_xlfn.STDEV.S(Tabela13[[#This Row],[V44]],Tabela13[[#This Row],[V45]])</f>
        <v>1.0606601717798212</v>
      </c>
      <c r="DT353" s="3">
        <f>_xlfn.STDEV.S(Tabela13[[#This Row],[V44]],Tabela13[[#This Row],[V46]])</f>
        <v>7.7323139722510897E-2</v>
      </c>
      <c r="DU353" s="3">
        <f>_xlfn.STDEV.S(Tabela13[[#This Row],[V45]],Tabela13[[#This Row],[V41]])</f>
        <v>1.215306451224843</v>
      </c>
      <c r="DV353" s="3">
        <f>_xlfn.STDEV.S(Tabela13[[#This Row],[V45]],Tabela13[[#This Row],[V42]])</f>
        <v>1.1379833115023321</v>
      </c>
      <c r="DW353" s="3">
        <f>_xlfn.STDEV.S(Tabela13[[#This Row],[V45]],Tabela13[[#This Row],[V43]])</f>
        <v>0.15464627944502171</v>
      </c>
      <c r="DX353" s="3">
        <f>_xlfn.STDEV.S(Tabela13[[#This Row],[V45]],Tabela13[[#This Row],[V44]])</f>
        <v>1.0606601717798212</v>
      </c>
      <c r="DY353" s="3">
        <f>_xlfn.STDEV.S(Tabela13[[#This Row],[V45]],Tabela13[[#This Row],[V46]])</f>
        <v>0.98333703205731038</v>
      </c>
      <c r="DZ353" s="3">
        <f>_xlfn.STDEV.S(Tabela13[[#This Row],[V46]],Tabela13[[#This Row],[V41]])</f>
        <v>2.1986434832821531</v>
      </c>
      <c r="EA353" s="3">
        <f>_xlfn.STDEV.S(Tabela13[[#This Row],[V46]],Tabela13[[#This Row],[V42]])</f>
        <v>2.1213203435596424</v>
      </c>
      <c r="EB353" s="3">
        <f>_xlfn.STDEV.S(Tabela13[[#This Row],[V46]],Tabela13[[#This Row],[V43]])</f>
        <v>1.1379833115023321</v>
      </c>
      <c r="EC353" s="3">
        <f>_xlfn.STDEV.S(Tabela13[[#This Row],[V46]],Tabela13[[#This Row],[V44]])</f>
        <v>7.7323139722510897E-2</v>
      </c>
      <c r="ED353" s="3">
        <f>_xlfn.STDEV.S(Tabela13[[#This Row],[V46]],Tabela13[[#This Row],[V45]])</f>
        <v>0.98333703205731038</v>
      </c>
      <c r="EE353" s="3">
        <f t="shared" si="380"/>
        <v>-4.9735863823453526E-2</v>
      </c>
      <c r="EF353" s="3">
        <f t="shared" si="381"/>
        <v>-1.2342565930496208</v>
      </c>
      <c r="EG353" s="3" t="str">
        <f t="shared" si="382"/>
        <v/>
      </c>
      <c r="EH353" s="3">
        <f t="shared" si="383"/>
        <v>-1.6204086016331241</v>
      </c>
      <c r="EI353" s="3">
        <f t="shared" si="384"/>
        <v>-40.212431156305293</v>
      </c>
      <c r="EJ353" s="3">
        <f t="shared" si="385"/>
        <v>-4.9735863823453526E-2</v>
      </c>
      <c r="EK353" s="3">
        <f t="shared" si="386"/>
        <v>-1.2220289639250173</v>
      </c>
      <c r="EL353" s="3">
        <f t="shared" si="387"/>
        <v>40.212431156305293</v>
      </c>
      <c r="EM353" s="3">
        <f t="shared" si="388"/>
        <v>-1.6366224197961956</v>
      </c>
      <c r="EN353" s="3" t="str">
        <f t="shared" si="389"/>
        <v/>
      </c>
      <c r="EO353" s="3">
        <f t="shared" si="390"/>
        <v>-1.2342565930496208</v>
      </c>
      <c r="EP353" s="3">
        <f t="shared" si="391"/>
        <v>-1.2220289639250173</v>
      </c>
      <c r="EQ353" s="3">
        <f t="shared" si="392"/>
        <v>1.6204086016331241</v>
      </c>
      <c r="ER353" s="3">
        <f t="shared" si="393"/>
        <v>2785859705931333.5</v>
      </c>
      <c r="ES353" s="3" t="str">
        <f t="shared" si="394"/>
        <v/>
      </c>
      <c r="ET353" s="3" t="str">
        <f t="shared" si="395"/>
        <v/>
      </c>
      <c r="EU353" s="3" t="str">
        <f t="shared" si="396"/>
        <v/>
      </c>
      <c r="EV353" s="3">
        <f t="shared" si="397"/>
        <v>1.6204086016331241</v>
      </c>
      <c r="EW353" s="3">
        <f t="shared" si="398"/>
        <v>1.2342565930496208</v>
      </c>
      <c r="EX353" s="3">
        <f t="shared" si="399"/>
        <v>4.9735863823453526E-2</v>
      </c>
      <c r="EY353" s="3">
        <f t="shared" si="400"/>
        <v>-1.6204086016331241</v>
      </c>
      <c r="EZ353" s="3">
        <f t="shared" si="401"/>
        <v>-1.6366224197961956</v>
      </c>
      <c r="FA353" s="3">
        <f t="shared" si="402"/>
        <v>2785859705931333.5</v>
      </c>
      <c r="FB353" s="3">
        <f t="shared" si="403"/>
        <v>1.2342565930496208</v>
      </c>
      <c r="FC353" s="3">
        <f t="shared" si="404"/>
        <v>1.2220289639250173</v>
      </c>
      <c r="FD353" s="3">
        <f t="shared" si="405"/>
        <v>-40.212431156305293</v>
      </c>
      <c r="FE353" s="3" t="str">
        <f t="shared" si="406"/>
        <v/>
      </c>
      <c r="FF353" s="3">
        <f t="shared" si="407"/>
        <v>1.6366224197961956</v>
      </c>
      <c r="FG353" s="3">
        <f t="shared" si="408"/>
        <v>4.9735863823453526E-2</v>
      </c>
      <c r="FH353" s="3">
        <f t="shared" si="409"/>
        <v>1.2220289639250173</v>
      </c>
      <c r="FI353" s="4">
        <f t="shared" si="410"/>
        <v>0.51282051282051289</v>
      </c>
      <c r="FJ353" s="4">
        <f t="shared" si="411"/>
        <v>1.1764705882352942</v>
      </c>
      <c r="FK353" s="4">
        <f t="shared" si="412"/>
        <v>1.0713521227256508</v>
      </c>
      <c r="FL353" s="4">
        <f t="shared" si="413"/>
        <v>1.6921155904388152</v>
      </c>
      <c r="FM353" s="4">
        <f>Tabela13[[#This Row],[V139]]-Tabela13[[#This Row],[V140]]</f>
        <v>-0.62076346771316437</v>
      </c>
      <c r="FN353" s="4">
        <f>Tabela13[[#This Row],[V1]]-Tabela13[[#This Row],[V2]]/2</f>
        <v>-0.4811463046757164</v>
      </c>
      <c r="FO353" s="4">
        <f>Tabela13[[#This Row],[V1]]-Tabela13[[#This Row],[V3]]/2</f>
        <v>-0.42647058823529405</v>
      </c>
      <c r="FP353" s="4">
        <f>Tabela13[[#This Row],[V1]]-Tabela13[[#This Row],[V4]]/2</f>
        <v>0.2688536953242836</v>
      </c>
      <c r="FQ353" s="4">
        <f>Tabela13[[#This Row],[V2]]-Tabela13[[#This Row],[V1]]/2</f>
        <v>1.9328808446455505</v>
      </c>
      <c r="FR353" s="4">
        <f>Tabela13[[#This Row],[V2]]-Tabela13[[#This Row],[V3]]/2</f>
        <v>1.1828808446455505</v>
      </c>
      <c r="FS353" s="4">
        <f>Tabela13[[#This Row],[V2]]-Tabela13[[#This Row],[V4]]/2</f>
        <v>1.8782051282051282</v>
      </c>
      <c r="FT353" s="4">
        <f t="shared" si="414"/>
        <v>-0.44845121049058834</v>
      </c>
      <c r="FU353" s="4">
        <f t="shared" si="415"/>
        <v>-0.40311558921869894</v>
      </c>
      <c r="FV353" s="4">
        <f t="shared" si="416"/>
        <v>0.26264310949993597</v>
      </c>
      <c r="FW353" s="4">
        <f t="shared" si="417"/>
        <v>1.0933554202592091</v>
      </c>
      <c r="FX353" s="4">
        <f t="shared" si="418"/>
        <v>0.86898254994645707</v>
      </c>
      <c r="FY353" s="4">
        <f t="shared" si="419"/>
        <v>1.0815478432365531</v>
      </c>
      <c r="FZ353" s="4">
        <f t="shared" si="420"/>
        <v>-80.721217888305901</v>
      </c>
      <c r="GA353" s="4">
        <f t="shared" si="421"/>
        <v>-72.560806059365817</v>
      </c>
      <c r="GB353" s="4">
        <f t="shared" si="422"/>
        <v>47.275759709988478</v>
      </c>
      <c r="GC353" s="4">
        <f t="shared" si="423"/>
        <v>196.80397564665762</v>
      </c>
      <c r="GD353" s="4">
        <f t="shared" si="424"/>
        <v>156.41685899036227</v>
      </c>
      <c r="GE353" s="4">
        <f t="shared" si="425"/>
        <v>194.67861178257957</v>
      </c>
      <c r="GF353" s="4">
        <f>Tabela13[[#This Row],[V1]]-Tabela13[[#This Row],[V2]]/Tabela13[[#This Row],[V2]]</f>
        <v>-0.3529411764705882</v>
      </c>
      <c r="GG353" s="4">
        <f>Tabela13[[#This Row],[V1]]-Tabela13[[#This Row],[V3]]/Tabela13[[#This Row],[V3]]</f>
        <v>-0.3529411764705882</v>
      </c>
      <c r="GH353" s="4">
        <f>Tabela13[[#This Row],[V1]]-Tabela13[[#This Row],[V4]]/Tabela13[[#This Row],[V4]]</f>
        <v>-0.3529411764705882</v>
      </c>
      <c r="GI353" s="4">
        <f>Tabela13[[#This Row],[V2]]-Tabela13[[#This Row],[V1]]/Tabela13[[#This Row],[V1]]</f>
        <v>1.2564102564102564</v>
      </c>
      <c r="GJ353" s="4">
        <f>Tabela13[[#This Row],[V2]]-Tabela13[[#This Row],[V3]]/Tabela13[[#This Row],[V3]]</f>
        <v>1.2564102564102564</v>
      </c>
      <c r="GK353" s="4">
        <f>Tabela13[[#This Row],[V2]]-Tabela13[[#This Row],[V4]]/Tabela13[[#This Row],[V4]]</f>
        <v>1.2564102564102564</v>
      </c>
      <c r="GL353" s="4">
        <f t="shared" si="426"/>
        <v>0.86832362167437183</v>
      </c>
      <c r="GM353" s="4">
        <f t="shared" si="427"/>
        <v>1.451734539969834</v>
      </c>
      <c r="GN353" s="4">
        <f t="shared" si="428"/>
        <v>0.59812837524167117</v>
      </c>
      <c r="GO353" s="3">
        <f t="shared" si="429"/>
        <v>0</v>
      </c>
      <c r="GP353" s="3">
        <v>100</v>
      </c>
      <c r="GQ353" s="3">
        <f t="shared" si="430"/>
        <v>-1</v>
      </c>
      <c r="GR353" s="3">
        <f t="shared" si="431"/>
        <v>-100</v>
      </c>
      <c r="GS353" s="34">
        <f>COUNTIF($D$2:D352,Tabela13[[#This Row],[HomeTeam]])</f>
        <v>17</v>
      </c>
      <c r="GT353" s="34">
        <f>COUNTIF($E$2:E352,Tabela13[[#This Row],[AwayTeam]])</f>
        <v>16</v>
      </c>
      <c r="GU353" s="3">
        <f>IFERROR(AVERAGEIFS($AD$2:AD352,$D$2:D352,Tabela13[[#This Row],[HomeTeam]],$GS$2:GS352,"&gt;="&amp;Tabela13[[#This Row],[Contagem_H]]-5),"")</f>
        <v>1.2615107379742505</v>
      </c>
      <c r="GV353" s="3">
        <f>IFERROR(AVERAGEIFS($G$2:G352,$E$2:E352,Tabela13[[#This Row],[AwayTeam]],$GT$2:GT352,"&gt;="&amp;Tabela13[[#This Row],[Contagem_A]]-5),"")</f>
        <v>1.4</v>
      </c>
      <c r="GW353" s="3">
        <f>IFERROR(AVERAGEIFS($GQ$2:GQ352,$D$2:D352,Tabela13[[#This Row],[HomeTeam]],$GS$2:GS352,"&gt;="&amp;Tabela13[[#This Row],[Contagem_H]]-5),"")</f>
        <v>-0.38</v>
      </c>
    </row>
    <row r="354" spans="1:205" x14ac:dyDescent="0.25">
      <c r="A354" t="s">
        <v>127</v>
      </c>
      <c r="B354" t="s">
        <v>263</v>
      </c>
      <c r="C354" t="s">
        <v>134</v>
      </c>
      <c r="D354" t="s">
        <v>135</v>
      </c>
      <c r="E354" t="s">
        <v>133</v>
      </c>
      <c r="F354" s="3">
        <v>1</v>
      </c>
      <c r="G354" s="3">
        <v>3</v>
      </c>
      <c r="H354" s="3" t="str">
        <f t="shared" si="432"/>
        <v>A</v>
      </c>
      <c r="I354" s="3">
        <v>4.75</v>
      </c>
      <c r="J354" s="3">
        <v>4.2</v>
      </c>
      <c r="K354" s="3">
        <v>1.67</v>
      </c>
      <c r="L354" s="3">
        <v>1.57</v>
      </c>
      <c r="M354" s="3">
        <v>2.38</v>
      </c>
      <c r="N354" s="3">
        <f t="shared" si="361"/>
        <v>4</v>
      </c>
      <c r="O354" s="3">
        <f t="shared" si="362"/>
        <v>0</v>
      </c>
      <c r="P354" s="3">
        <f t="shared" si="363"/>
        <v>3</v>
      </c>
      <c r="Q354" s="3">
        <f t="shared" si="364"/>
        <v>4.7423949094292706E-2</v>
      </c>
      <c r="R354" s="3">
        <f t="shared" si="365"/>
        <v>5.7110742386126456E-2</v>
      </c>
      <c r="S354" s="3">
        <f t="shared" si="366"/>
        <v>4.9752637581978902</v>
      </c>
      <c r="T354" s="3">
        <f t="shared" si="367"/>
        <v>4.3991805861960298</v>
      </c>
      <c r="U354" s="3">
        <f t="shared" si="368"/>
        <v>1.7491979949874688</v>
      </c>
      <c r="V354" s="3">
        <f t="shared" si="369"/>
        <v>1.6444556000780397</v>
      </c>
      <c r="W354" s="3">
        <f t="shared" si="370"/>
        <v>2.4928689988444166</v>
      </c>
      <c r="X354" s="4">
        <f t="shared" si="371"/>
        <v>0.21052631578947367</v>
      </c>
      <c r="Y354" s="4">
        <f t="shared" si="372"/>
        <v>0.23809523809523808</v>
      </c>
      <c r="Z354" s="4">
        <f t="shared" si="373"/>
        <v>0.5988023952095809</v>
      </c>
      <c r="AA354" s="4">
        <f t="shared" si="374"/>
        <v>0.63694267515923564</v>
      </c>
      <c r="AB354" s="4">
        <f t="shared" si="375"/>
        <v>0.42016806722689076</v>
      </c>
      <c r="AC354" s="4">
        <f t="shared" si="376"/>
        <v>0.60526315789473684</v>
      </c>
      <c r="AD354" s="4">
        <f t="shared" si="377"/>
        <v>1.7994011976047903</v>
      </c>
      <c r="AE354" s="4">
        <f t="shared" si="378"/>
        <v>1.6052631578947367</v>
      </c>
      <c r="AF354" s="4">
        <f t="shared" si="379"/>
        <v>0.79940119760479045</v>
      </c>
      <c r="AG354" s="4">
        <f>IFERROR(AVERAGE(Tabela13[[#This Row],[V1]],Tabela13[[#This Row],[V2]]),"")</f>
        <v>1.2023321777497635</v>
      </c>
      <c r="AH354" s="4">
        <f>IFERROR(AVERAGE(Tabela13[[#This Row],[V1]],Tabela13[[#This Row],[V3]]),"")</f>
        <v>1.1052631578947367</v>
      </c>
      <c r="AI354" s="4">
        <f>IFERROR(AVERAGE(Tabela13[[#This Row],[V1]],Tabela13[[#This Row],[V4]]),"")</f>
        <v>0.70233217774976364</v>
      </c>
      <c r="AJ354" s="4">
        <f>IFERROR(AVERAGE(Tabela13[[#This Row],[V2]],Tabela13[[#This Row],[V1]]),"")</f>
        <v>1.2023321777497635</v>
      </c>
      <c r="AK354" s="4">
        <f>IFERROR(AVERAGE(Tabela13[[#This Row],[V2]],Tabela13[[#This Row],[V3]]),"")</f>
        <v>1.7023321777497635</v>
      </c>
      <c r="AL354" s="4">
        <f>IFERROR(AVERAGE(Tabela13[[#This Row],[V2]],Tabela13[[#This Row],[V4]]),"")</f>
        <v>1.2994011976047903</v>
      </c>
      <c r="AM354" s="4">
        <f>IFERROR(AVERAGE(Tabela13[[#This Row],[V3]],Tabela13[[#This Row],[V1]]),"")</f>
        <v>1.1052631578947367</v>
      </c>
      <c r="AN354" s="4">
        <f>IFERROR(AVERAGE(Tabela13[[#This Row],[V3]],Tabela13[[#This Row],[V2]]),"")</f>
        <v>1.7023321777497635</v>
      </c>
      <c r="AO354" s="4">
        <f>IFERROR(AVERAGE(Tabela13[[#This Row],[V3]],Tabela13[[#This Row],[V4]]),"")</f>
        <v>1.2023321777497635</v>
      </c>
      <c r="AP354" s="4">
        <f>IFERROR(AVERAGE(Tabela13[[#This Row],[V4]],Tabela13[[#This Row],[V1]]),"")</f>
        <v>0.70233217774976364</v>
      </c>
      <c r="AQ354" s="4">
        <f>IFERROR(AVERAGE(Tabela13[[#This Row],[V4]],Tabela13[[#This Row],[V2]]),"")</f>
        <v>1.2994011976047903</v>
      </c>
      <c r="AR354" s="4">
        <f>IFERROR(AVERAGE(Tabela13[[#This Row],[V4]],Tabela13[[#This Row],[V3]]),"")</f>
        <v>1.2023321777497635</v>
      </c>
      <c r="AS354" s="4">
        <f>_xlfn.STDEV.S(Tabela13[[#This Row],[V1]:[V2]])</f>
        <v>0.84438310555178986</v>
      </c>
      <c r="AT354" s="4">
        <f>_xlfn.STDEV.S(Tabela13[[#This Row],[V1]],Tabela13[[#This Row],[V3]])</f>
        <v>0.70710678118654757</v>
      </c>
      <c r="AU354" s="4">
        <f>_xlfn.STDEV.S(Tabela13[[#This Row],[V1]],Tabela13[[#This Row],[V4]])</f>
        <v>0.13727632436524234</v>
      </c>
      <c r="AV354" s="4">
        <f>_xlfn.STDEV.S(Tabela13[[#This Row],[V2]],Tabela13[[#This Row],[V1]])</f>
        <v>0.84438310555178986</v>
      </c>
      <c r="AW354" s="4">
        <f>_xlfn.STDEV.S(Tabela13[[#This Row],[V2]],Tabela13[[#This Row],[V3]])</f>
        <v>0.13727632436524215</v>
      </c>
      <c r="AX354" s="4">
        <f>_xlfn.STDEV.S(Tabela13[[#This Row],[V42]],Tabela13[[#This Row],[V44]])</f>
        <v>1.5514898867383371</v>
      </c>
      <c r="AY354" s="4">
        <f>_xlfn.STDEV.S(Tabela13[[#This Row],[V3]],Tabela13[[#This Row],[V1]])</f>
        <v>0.70710678118654757</v>
      </c>
      <c r="AZ354" s="4">
        <f>_xlfn.STDEV.S(Tabela13[[#This Row],[V3]],Tabela13[[#This Row],[V2]])</f>
        <v>0.13727632436524215</v>
      </c>
      <c r="BA354" s="4">
        <f>_xlfn.STDEV.S(Tabela13[[#This Row],[V3]],Tabela13[[#This Row],[V4]])</f>
        <v>0.56983045682130529</v>
      </c>
      <c r="BB354" s="4">
        <f>_xlfn.STDEV.S(Tabela13[[#This Row],[V4]],Tabela13[[#This Row],[V1]])</f>
        <v>0.13727632436524234</v>
      </c>
      <c r="BC354" s="4">
        <f>_xlfn.STDEV.S(Tabela13[[#This Row],[V4]],Tabela13[[#This Row],[V2]])</f>
        <v>0.70710678118654757</v>
      </c>
      <c r="BD354" s="4">
        <f>_xlfn.STDEV.S(Tabela13[[#This Row],[V4]],Tabela13[[#This Row],[V3]])</f>
        <v>0.56983045682130529</v>
      </c>
      <c r="BE354" s="4">
        <f>Tabela13[[#This Row],[V17]]/Tabela13[[#This Row],[V5]]</f>
        <v>0.70228770482721614</v>
      </c>
      <c r="BF354" s="4">
        <f>Tabela13[[#This Row],[V18]]/Tabela13[[#This Row],[V6]]</f>
        <v>0.63976327821640022</v>
      </c>
      <c r="BG354" s="4">
        <f>Tabela13[[#This Row],[V19]]/Tabela13[[#This Row],[V7]]</f>
        <v>0.19545783137128739</v>
      </c>
      <c r="BH354" s="4">
        <f>Tabela13[[#This Row],[V20]]/Tabela13[[#This Row],[V8]]</f>
        <v>0.70228770482721614</v>
      </c>
      <c r="BI354" s="4">
        <f>Tabela13[[#This Row],[V21]]/Tabela13[[#This Row],[V9]]</f>
        <v>8.0640151293328396E-2</v>
      </c>
      <c r="BJ354" s="4">
        <f>Tabela13[[#This Row],[V22]]/Tabela13[[#This Row],[V10]]</f>
        <v>1.1940037377202872</v>
      </c>
      <c r="BK354" s="4">
        <f>Tabela13[[#This Row],[V23]]/Tabela13[[#This Row],[V11]]</f>
        <v>0.63976327821640022</v>
      </c>
      <c r="BL354" s="4">
        <f>Tabela13[[#This Row],[V24]]/Tabela13[[#This Row],[V12]]</f>
        <v>8.0640151293328396E-2</v>
      </c>
      <c r="BM354" s="4">
        <f>Tabela13[[#This Row],[V25]]/Tabela13[[#This Row],[V13]]</f>
        <v>0.47393762503119313</v>
      </c>
      <c r="BN354" s="4">
        <f>Tabela13[[#This Row],[V26]]/Tabela13[[#This Row],[V14]]</f>
        <v>0.19545783137128739</v>
      </c>
      <c r="BO354" s="4">
        <f>Tabela13[[#This Row],[V27]]/Tabela13[[#This Row],[V15]]</f>
        <v>0.54417895142006201</v>
      </c>
      <c r="BP354" s="4">
        <f>Tabela13[[#This Row],[V28]]/Tabela13[[#This Row],[V16]]</f>
        <v>0.47393762503119313</v>
      </c>
      <c r="BQ354" s="4">
        <f>Tabela13[[#This Row],[V1]]-Tabela13[[#This Row],[V2]]</f>
        <v>-1.1941380397100536</v>
      </c>
      <c r="BR354" s="4">
        <f>Tabela13[[#This Row],[V1]]-Tabela13[[#This Row],[V3]]</f>
        <v>-0.99999999999999989</v>
      </c>
      <c r="BS354" s="4">
        <f>Tabela13[[#This Row],[V1]]-Tabela13[[#This Row],[V4]]</f>
        <v>-0.19413803971005361</v>
      </c>
      <c r="BT354" s="4">
        <f>Tabela13[[#This Row],[V2]]-Tabela13[[#This Row],[V1]]</f>
        <v>1.1941380397100536</v>
      </c>
      <c r="BU354" s="4">
        <f>Tabela13[[#This Row],[V2]]-Tabela13[[#This Row],[V3]]</f>
        <v>0.19413803971005361</v>
      </c>
      <c r="BV354" s="4">
        <f>Tabela13[[#This Row],[V2]]-Tabela13[[#This Row],[V4]]</f>
        <v>0.99999999999999989</v>
      </c>
      <c r="BW354" s="4">
        <f>AVERAGE(Tabela13[[#This Row],[V41]],Tabela13[[#This Row],[V42]])</f>
        <v>-1.0970690198550268</v>
      </c>
      <c r="BX354" s="4">
        <f>AVERAGE(Tabela13[[#This Row],[V41]],Tabela13[[#This Row],[V43]])</f>
        <v>-0.69413803971005361</v>
      </c>
      <c r="BY354" s="4">
        <f>AVERAGE(Tabela13[[#This Row],[V41]],Tabela13[[#This Row],[V44]])</f>
        <v>0</v>
      </c>
      <c r="BZ354" s="4">
        <f>AVERAGE(Tabela13[[#This Row],[V41]],Tabela13[[#This Row],[V45]])</f>
        <v>-0.5</v>
      </c>
      <c r="CA354" s="4">
        <f>AVERAGE(Tabela13[[#This Row],[V41]],Tabela13[[#This Row],[V46]])</f>
        <v>-9.7069019855026861E-2</v>
      </c>
      <c r="CB354" s="4">
        <f>AVERAGE(Tabela13[[#This Row],[V42]],Tabela13[[#This Row],[V41]])</f>
        <v>-1.0970690198550268</v>
      </c>
      <c r="CC354" s="4">
        <f>AVERAGE(Tabela13[[#This Row],[V42]],Tabela13[[#This Row],[V43]])</f>
        <v>-0.59706901985502681</v>
      </c>
      <c r="CD354" s="4">
        <f>AVERAGE(Tabela13[[#This Row],[V42]],Tabela13[[#This Row],[V44]])</f>
        <v>9.7069019855026861E-2</v>
      </c>
      <c r="CE354" s="4">
        <f>AVERAGE(Tabela13[[#This Row],[V42]],Tabela13[[#This Row],[V45]])</f>
        <v>-0.40293098014497314</v>
      </c>
      <c r="CF354" s="4">
        <f>AVERAGE(Tabela13[[#This Row],[V42]],Tabela13[[#This Row],[V46]])</f>
        <v>0</v>
      </c>
      <c r="CG354" s="4">
        <f>AVERAGE(Tabela13[[#This Row],[V43]],Tabela13[[#This Row],[V41]])</f>
        <v>-0.69413803971005361</v>
      </c>
      <c r="CH354" s="4">
        <f>AVERAGE(Tabela13[[#This Row],[V43]],Tabela13[[#This Row],[V42]])</f>
        <v>-0.59706901985502681</v>
      </c>
      <c r="CI354" s="4">
        <f>AVERAGE(Tabela13[[#This Row],[V43]],Tabela13[[#This Row],[V44]])</f>
        <v>0.5</v>
      </c>
      <c r="CJ354" s="4">
        <f>AVERAGE(Tabela13[[#This Row],[V43]],Tabela13[[#This Row],[V45]])</f>
        <v>0</v>
      </c>
      <c r="CK354" s="4">
        <f>AVERAGE(Tabela13[[#This Row],[V43]],Tabela13[[#This Row],[V46]])</f>
        <v>0.40293098014497314</v>
      </c>
      <c r="CL354" s="4">
        <f>AVERAGE(Tabela13[[#This Row],[V44]],Tabela13[[#This Row],[V41]])</f>
        <v>0</v>
      </c>
      <c r="CM354" s="4">
        <f>AVERAGE(Tabela13[[#This Row],[V44]],Tabela13[[#This Row],[V42]])</f>
        <v>9.7069019855026861E-2</v>
      </c>
      <c r="CN354" s="4">
        <f>AVERAGE(Tabela13[[#This Row],[V44]],Tabela13[[#This Row],[V43]])</f>
        <v>0.5</v>
      </c>
      <c r="CO354" s="4">
        <f>AVERAGE(Tabela13[[#This Row],[V44]],Tabela13[[#This Row],[V45]])</f>
        <v>0.69413803971005361</v>
      </c>
      <c r="CP354" s="4">
        <f>AVERAGE(Tabela13[[#This Row],[V44]],Tabela13[[#This Row],[V46]])</f>
        <v>1.0970690198550268</v>
      </c>
      <c r="CQ354" s="4">
        <f>AVERAGE(Tabela13[[#This Row],[V45]],Tabela13[[#This Row],[V41]])</f>
        <v>-0.5</v>
      </c>
      <c r="CR354" s="4">
        <f>AVERAGE(Tabela13[[#This Row],[V45]],Tabela13[[#This Row],[V42]])</f>
        <v>-0.40293098014497314</v>
      </c>
      <c r="CS354" s="4">
        <f>AVERAGE(Tabela13[[#This Row],[V45]],Tabela13[[#This Row],[V43]])</f>
        <v>0</v>
      </c>
      <c r="CT354" s="4">
        <f>AVERAGE(Tabela13[[#This Row],[V45]],Tabela13[[#This Row],[V44]])</f>
        <v>0.69413803971005361</v>
      </c>
      <c r="CU354" s="4">
        <f>AVERAGE(Tabela13[[#This Row],[V45]],Tabela13[[#This Row],[V46]])</f>
        <v>0.59706901985502681</v>
      </c>
      <c r="CV354" s="4">
        <f>AVERAGE(Tabela13[[#This Row],[V46]],Tabela13[[#This Row],[V41]])</f>
        <v>-9.7069019855026861E-2</v>
      </c>
      <c r="CW354" s="4">
        <f>AVERAGE(Tabela13[[#This Row],[V46]],Tabela13[[#This Row],[V42]])</f>
        <v>0</v>
      </c>
      <c r="CX354" s="4">
        <f>AVERAGE(Tabela13[[#This Row],[V46]],Tabela13[[#This Row],[V43]])</f>
        <v>0.40293098014497314</v>
      </c>
      <c r="CY354" s="4">
        <f>AVERAGE(Tabela13[[#This Row],[V46]],Tabela13[[#This Row],[V44]])</f>
        <v>1.0970690198550268</v>
      </c>
      <c r="CZ354" s="4">
        <f>AVERAGE(Tabela13[[#This Row],[V46]],Tabela13[[#This Row],[V45]])</f>
        <v>0.59706901985502681</v>
      </c>
      <c r="DA354" s="3">
        <f>_xlfn.STDEV.S(Tabela13[[#This Row],[V41]],Tabela13[[#This Row],[V42]])</f>
        <v>0.13727632436524223</v>
      </c>
      <c r="DB354" s="3">
        <f>_xlfn.STDEV.S(Tabela13[[#This Row],[V41]],Tabela13[[#This Row],[V43]])</f>
        <v>0.70710678118654768</v>
      </c>
      <c r="DC354" s="3">
        <f>_xlfn.STDEV.S(Tabela13[[#This Row],[V41]],Tabela13[[#This Row],[V44]])</f>
        <v>1.6887662111035795</v>
      </c>
      <c r="DD354" s="3">
        <f>_xlfn.STDEV.S(Tabela13[[#This Row],[V41]],Tabela13[[#This Row],[V45]])</f>
        <v>0.98165942991703192</v>
      </c>
      <c r="DE354" s="3">
        <f>_xlfn.STDEV.S(Tabela13[[#This Row],[V41]],Tabela13[[#This Row],[V46]])</f>
        <v>1.5514898867383371</v>
      </c>
      <c r="DF354" s="3">
        <f>_xlfn.STDEV.S(Tabela13[[#This Row],[V42]],Tabela13[[#This Row],[V41]])</f>
        <v>0.13727632436524223</v>
      </c>
      <c r="DG354" s="3">
        <f>_xlfn.STDEV.S(Tabela13[[#This Row],[V42]],Tabela13[[#This Row],[V43]])</f>
        <v>0.56983045682130518</v>
      </c>
      <c r="DH354" s="3">
        <f>_xlfn.STDEV.S(Tabela13[[#This Row],[V42]],Tabela13[[#This Row],[V44]])</f>
        <v>1.5514898867383371</v>
      </c>
      <c r="DI354" s="3">
        <f>_xlfn.STDEV.S(Tabela13[[#This Row],[V42]],Tabela13[[#This Row],[V45]])</f>
        <v>0.84438310555178964</v>
      </c>
      <c r="DJ354" s="3">
        <f>_xlfn.STDEV.S(Tabela13[[#This Row],[V42]],Tabela13[[#This Row],[V46]])</f>
        <v>1.4142135623730949</v>
      </c>
      <c r="DK354" s="3">
        <f>_xlfn.STDEV.S(Tabela13[[#This Row],[V43]],Tabela13[[#This Row],[V41]])</f>
        <v>0.70710678118654768</v>
      </c>
      <c r="DL354" s="3">
        <f>_xlfn.STDEV.S(Tabela13[[#This Row],[V43]],Tabela13[[#This Row],[V42]])</f>
        <v>0.56983045682130518</v>
      </c>
      <c r="DM354" s="3">
        <f>_xlfn.STDEV.S(Tabela13[[#This Row],[V43]],Tabela13[[#This Row],[V44]])</f>
        <v>0.98165942991703192</v>
      </c>
      <c r="DN354" s="3">
        <f>_xlfn.STDEV.S(Tabela13[[#This Row],[V43]],Tabela13[[#This Row],[V45]])</f>
        <v>0.27455264873048429</v>
      </c>
      <c r="DO354" s="3">
        <f>_xlfn.STDEV.S(Tabela13[[#This Row],[V43]],Tabela13[[#This Row],[V46]])</f>
        <v>0.84438310555178964</v>
      </c>
      <c r="DP354" s="3">
        <f>_xlfn.STDEV.S(Tabela13[[#This Row],[V44]],Tabela13[[#This Row],[V41]])</f>
        <v>1.6887662111035795</v>
      </c>
      <c r="DQ354" s="3">
        <f>_xlfn.STDEV.S(Tabela13[[#This Row],[V44]],Tabela13[[#This Row],[V42]])</f>
        <v>1.5514898867383371</v>
      </c>
      <c r="DR354" s="3">
        <f>_xlfn.STDEV.S(Tabela13[[#This Row],[V44]],Tabela13[[#This Row],[V43]])</f>
        <v>0.98165942991703192</v>
      </c>
      <c r="DS354" s="3">
        <f>_xlfn.STDEV.S(Tabela13[[#This Row],[V44]],Tabela13[[#This Row],[V45]])</f>
        <v>0.70710678118654768</v>
      </c>
      <c r="DT354" s="3">
        <f>_xlfn.STDEV.S(Tabela13[[#This Row],[V44]],Tabela13[[#This Row],[V46]])</f>
        <v>0.13727632436524223</v>
      </c>
      <c r="DU354" s="3">
        <f>_xlfn.STDEV.S(Tabela13[[#This Row],[V45]],Tabela13[[#This Row],[V41]])</f>
        <v>0.98165942991703192</v>
      </c>
      <c r="DV354" s="3">
        <f>_xlfn.STDEV.S(Tabela13[[#This Row],[V45]],Tabela13[[#This Row],[V42]])</f>
        <v>0.84438310555178964</v>
      </c>
      <c r="DW354" s="3">
        <f>_xlfn.STDEV.S(Tabela13[[#This Row],[V45]],Tabela13[[#This Row],[V43]])</f>
        <v>0.27455264873048429</v>
      </c>
      <c r="DX354" s="3">
        <f>_xlfn.STDEV.S(Tabela13[[#This Row],[V45]],Tabela13[[#This Row],[V44]])</f>
        <v>0.70710678118654768</v>
      </c>
      <c r="DY354" s="3">
        <f>_xlfn.STDEV.S(Tabela13[[#This Row],[V45]],Tabela13[[#This Row],[V46]])</f>
        <v>0.56983045682130518</v>
      </c>
      <c r="DZ354" s="3">
        <f>_xlfn.STDEV.S(Tabela13[[#This Row],[V46]],Tabela13[[#This Row],[V41]])</f>
        <v>1.5514898867383371</v>
      </c>
      <c r="EA354" s="3">
        <f>_xlfn.STDEV.S(Tabela13[[#This Row],[V46]],Tabela13[[#This Row],[V42]])</f>
        <v>1.4142135623730949</v>
      </c>
      <c r="EB354" s="3">
        <f>_xlfn.STDEV.S(Tabela13[[#This Row],[V46]],Tabela13[[#This Row],[V43]])</f>
        <v>0.84438310555178964</v>
      </c>
      <c r="EC354" s="3">
        <f>_xlfn.STDEV.S(Tabela13[[#This Row],[V46]],Tabela13[[#This Row],[V44]])</f>
        <v>0.13727632436524223</v>
      </c>
      <c r="ED354" s="3">
        <f>_xlfn.STDEV.S(Tabela13[[#This Row],[V46]],Tabela13[[#This Row],[V45]])</f>
        <v>0.56983045682130518</v>
      </c>
      <c r="EE354" s="3">
        <f t="shared" si="380"/>
        <v>-0.1251300710172116</v>
      </c>
      <c r="EF354" s="3">
        <f t="shared" si="381"/>
        <v>-1.0186832311940592</v>
      </c>
      <c r="EG354" s="3" t="str">
        <f t="shared" si="382"/>
        <v/>
      </c>
      <c r="EH354" s="3">
        <f t="shared" si="383"/>
        <v>-1.9633188598340638</v>
      </c>
      <c r="EI354" s="3">
        <f t="shared" si="384"/>
        <v>-15.983368216301104</v>
      </c>
      <c r="EJ354" s="3">
        <f t="shared" si="385"/>
        <v>-0.1251300710172116</v>
      </c>
      <c r="EK354" s="3">
        <f t="shared" si="386"/>
        <v>-0.95437954050884211</v>
      </c>
      <c r="EL354" s="3">
        <f t="shared" si="387"/>
        <v>15.983368216301104</v>
      </c>
      <c r="EM354" s="3">
        <f t="shared" si="388"/>
        <v>-2.0956023417409693</v>
      </c>
      <c r="EN354" s="3" t="str">
        <f t="shared" si="389"/>
        <v/>
      </c>
      <c r="EO354" s="3">
        <f t="shared" si="390"/>
        <v>-1.0186832311940592</v>
      </c>
      <c r="EP354" s="3">
        <f t="shared" si="391"/>
        <v>-0.95437954050884211</v>
      </c>
      <c r="EQ354" s="3">
        <f t="shared" si="392"/>
        <v>1.9633188598340638</v>
      </c>
      <c r="ER354" s="3" t="str">
        <f t="shared" si="393"/>
        <v/>
      </c>
      <c r="ES354" s="3" t="str">
        <f t="shared" si="394"/>
        <v/>
      </c>
      <c r="ET354" s="3" t="str">
        <f t="shared" si="395"/>
        <v/>
      </c>
      <c r="EU354" s="3" t="str">
        <f t="shared" si="396"/>
        <v/>
      </c>
      <c r="EV354" s="3">
        <f t="shared" si="397"/>
        <v>1.9633188598340638</v>
      </c>
      <c r="EW354" s="3">
        <f t="shared" si="398"/>
        <v>1.0186832311940592</v>
      </c>
      <c r="EX354" s="3">
        <f t="shared" si="399"/>
        <v>0.1251300710172116</v>
      </c>
      <c r="EY354" s="3">
        <f t="shared" si="400"/>
        <v>-1.9633188598340638</v>
      </c>
      <c r="EZ354" s="3">
        <f t="shared" si="401"/>
        <v>-2.0956023417409693</v>
      </c>
      <c r="FA354" s="3" t="str">
        <f t="shared" si="402"/>
        <v/>
      </c>
      <c r="FB354" s="3">
        <f t="shared" si="403"/>
        <v>1.0186832311940592</v>
      </c>
      <c r="FC354" s="3">
        <f t="shared" si="404"/>
        <v>0.95437954050884211</v>
      </c>
      <c r="FD354" s="3">
        <f t="shared" si="405"/>
        <v>-15.983368216301104</v>
      </c>
      <c r="FE354" s="3" t="str">
        <f t="shared" si="406"/>
        <v/>
      </c>
      <c r="FF354" s="3">
        <f t="shared" si="407"/>
        <v>2.0956023417409693</v>
      </c>
      <c r="FG354" s="3">
        <f t="shared" si="408"/>
        <v>0.1251300710172116</v>
      </c>
      <c r="FH354" s="3">
        <f t="shared" si="409"/>
        <v>0.95437954050884211</v>
      </c>
      <c r="FI354" s="4">
        <f t="shared" si="410"/>
        <v>0.5988023952095809</v>
      </c>
      <c r="FJ354" s="4">
        <f t="shared" si="411"/>
        <v>0.63157894736842102</v>
      </c>
      <c r="FK354" s="4">
        <f t="shared" si="412"/>
        <v>0.83029816743799523</v>
      </c>
      <c r="FL354" s="4">
        <f t="shared" si="413"/>
        <v>1.9423867723124095</v>
      </c>
      <c r="FM354" s="4">
        <f>Tabela13[[#This Row],[V139]]-Tabela13[[#This Row],[V140]]</f>
        <v>-1.1120886048744143</v>
      </c>
      <c r="FN354" s="4">
        <f>Tabela13[[#This Row],[V1]]-Tabela13[[#This Row],[V2]]/2</f>
        <v>-0.29443744090765833</v>
      </c>
      <c r="FO354" s="4">
        <f>Tabela13[[#This Row],[V1]]-Tabela13[[#This Row],[V3]]/2</f>
        <v>-0.19736842105263153</v>
      </c>
      <c r="FP354" s="4">
        <f>Tabela13[[#This Row],[V1]]-Tabela13[[#This Row],[V4]]/2</f>
        <v>0.20556255909234161</v>
      </c>
      <c r="FQ354" s="4">
        <f>Tabela13[[#This Row],[V2]]-Tabela13[[#This Row],[V1]]/2</f>
        <v>1.496769618657422</v>
      </c>
      <c r="FR354" s="4">
        <f>Tabela13[[#This Row],[V2]]-Tabela13[[#This Row],[V3]]/2</f>
        <v>0.99676961865742197</v>
      </c>
      <c r="FS354" s="4">
        <f>Tabela13[[#This Row],[V2]]-Tabela13[[#This Row],[V4]]/2</f>
        <v>1.3997005988023952</v>
      </c>
      <c r="FT354" s="4">
        <f t="shared" si="414"/>
        <v>-0.28634574878626629</v>
      </c>
      <c r="FU354" s="4">
        <f t="shared" si="415"/>
        <v>-0.19486391968887196</v>
      </c>
      <c r="FV354" s="4">
        <f t="shared" si="416"/>
        <v>0.20273840810061428</v>
      </c>
      <c r="FW354" s="4">
        <f t="shared" si="417"/>
        <v>0.98179827592817914</v>
      </c>
      <c r="FX354" s="4">
        <f t="shared" si="418"/>
        <v>0.78378036107607985</v>
      </c>
      <c r="FY354" s="4">
        <f t="shared" si="419"/>
        <v>0.95044567743356334</v>
      </c>
      <c r="FZ354" s="4">
        <f t="shared" si="420"/>
        <v>-51.542234781527931</v>
      </c>
      <c r="GA354" s="4">
        <f t="shared" si="421"/>
        <v>-35.075505543996954</v>
      </c>
      <c r="GB354" s="4">
        <f t="shared" si="422"/>
        <v>36.492913458110571</v>
      </c>
      <c r="GC354" s="4">
        <f t="shared" si="423"/>
        <v>176.72368966707225</v>
      </c>
      <c r="GD354" s="4">
        <f t="shared" si="424"/>
        <v>141.08046499369439</v>
      </c>
      <c r="GE354" s="4">
        <f t="shared" si="425"/>
        <v>171.0802219380414</v>
      </c>
      <c r="GF354" s="4">
        <f>Tabela13[[#This Row],[V1]]-Tabela13[[#This Row],[V2]]/Tabela13[[#This Row],[V2]]</f>
        <v>-0.39473684210526316</v>
      </c>
      <c r="GG354" s="4">
        <f>Tabela13[[#This Row],[V1]]-Tabela13[[#This Row],[V3]]/Tabela13[[#This Row],[V3]]</f>
        <v>-0.39473684210526316</v>
      </c>
      <c r="GH354" s="4">
        <f>Tabela13[[#This Row],[V1]]-Tabela13[[#This Row],[V4]]/Tabela13[[#This Row],[V4]]</f>
        <v>-0.39473684210526316</v>
      </c>
      <c r="GI354" s="4">
        <f>Tabela13[[#This Row],[V2]]-Tabela13[[#This Row],[V1]]/Tabela13[[#This Row],[V1]]</f>
        <v>0.79940119760479034</v>
      </c>
      <c r="GJ354" s="4">
        <f>Tabela13[[#This Row],[V2]]-Tabela13[[#This Row],[V3]]/Tabela13[[#This Row],[V3]]</f>
        <v>0.79940119760479034</v>
      </c>
      <c r="GK354" s="4">
        <f>Tabela13[[#This Row],[V2]]-Tabela13[[#This Row],[V4]]/Tabela13[[#This Row],[V4]]</f>
        <v>0.79940119760479034</v>
      </c>
      <c r="GL354" s="4">
        <f t="shared" si="426"/>
        <v>0.58812968480952743</v>
      </c>
      <c r="GM354" s="4">
        <f t="shared" si="427"/>
        <v>1.2023321777497635</v>
      </c>
      <c r="GN354" s="4">
        <f t="shared" si="428"/>
        <v>0.48915740233306176</v>
      </c>
      <c r="GO354" s="3">
        <f t="shared" si="429"/>
        <v>0</v>
      </c>
      <c r="GP354" s="3">
        <v>100</v>
      </c>
      <c r="GQ354" s="3">
        <f t="shared" si="430"/>
        <v>-1</v>
      </c>
      <c r="GR354" s="3">
        <f t="shared" si="431"/>
        <v>-100</v>
      </c>
      <c r="GS354" s="34">
        <f>COUNTIF($D$2:D353,Tabela13[[#This Row],[HomeTeam]])</f>
        <v>17</v>
      </c>
      <c r="GT354" s="34">
        <f>COUNTIF($E$2:E353,Tabela13[[#This Row],[AwayTeam]])</f>
        <v>17</v>
      </c>
      <c r="GU354" s="3">
        <f>IFERROR(AVERAGEIFS($AD$2:AD353,$D$2:D353,Tabela13[[#This Row],[HomeTeam]],$GS$2:GS353,"&gt;="&amp;Tabela13[[#This Row],[Contagem_H]]-5),"")</f>
        <v>2.3109167897772451</v>
      </c>
      <c r="GV354" s="3">
        <f>IFERROR(AVERAGEIFS($G$2:G353,$E$2:E353,Tabela13[[#This Row],[AwayTeam]],$GT$2:GT353,"&gt;="&amp;Tabela13[[#This Row],[Contagem_A]]-5),"")</f>
        <v>0.8</v>
      </c>
      <c r="GW354" s="3">
        <f>IFERROR(AVERAGEIFS($GQ$2:GQ353,$D$2:D353,Tabela13[[#This Row],[HomeTeam]],$GS$2:GS353,"&gt;="&amp;Tabela13[[#This Row],[Contagem_H]]-5),"")</f>
        <v>-1</v>
      </c>
    </row>
    <row r="355" spans="1:205" x14ac:dyDescent="0.25">
      <c r="A355" t="s">
        <v>127</v>
      </c>
      <c r="B355" t="s">
        <v>263</v>
      </c>
      <c r="C355" t="s">
        <v>136</v>
      </c>
      <c r="D355" t="s">
        <v>130</v>
      </c>
      <c r="E355" t="s">
        <v>26</v>
      </c>
      <c r="F355" s="3">
        <v>5</v>
      </c>
      <c r="G355" s="3">
        <v>1</v>
      </c>
      <c r="H355" s="3" t="str">
        <f t="shared" si="432"/>
        <v>H</v>
      </c>
      <c r="I355" s="3">
        <v>1.08</v>
      </c>
      <c r="J355" s="3">
        <v>13</v>
      </c>
      <c r="K355" s="3">
        <v>19</v>
      </c>
      <c r="L355" s="3">
        <v>1.25</v>
      </c>
      <c r="M355" s="3">
        <v>4</v>
      </c>
      <c r="N355" s="3">
        <f t="shared" si="361"/>
        <v>6</v>
      </c>
      <c r="O355" s="3">
        <f t="shared" si="362"/>
        <v>3</v>
      </c>
      <c r="P355" s="3">
        <f t="shared" si="363"/>
        <v>0</v>
      </c>
      <c r="Q355" s="3">
        <f t="shared" si="364"/>
        <v>5.5480581796371053E-2</v>
      </c>
      <c r="R355" s="3">
        <f t="shared" si="365"/>
        <v>5.0000000000000044E-2</v>
      </c>
      <c r="S355" s="3">
        <f t="shared" si="366"/>
        <v>1.1399190283400809</v>
      </c>
      <c r="T355" s="3">
        <f t="shared" si="367"/>
        <v>13.721247563352824</v>
      </c>
      <c r="U355" s="3">
        <f t="shared" si="368"/>
        <v>20.054131054131052</v>
      </c>
      <c r="V355" s="3">
        <f t="shared" si="369"/>
        <v>1.3193507272454639</v>
      </c>
      <c r="W355" s="3">
        <f t="shared" si="370"/>
        <v>4.2219223271854842</v>
      </c>
      <c r="X355" s="4">
        <f t="shared" si="371"/>
        <v>0.92592592592592582</v>
      </c>
      <c r="Y355" s="4">
        <f t="shared" si="372"/>
        <v>7.6923076923076927E-2</v>
      </c>
      <c r="Z355" s="4">
        <f t="shared" si="373"/>
        <v>5.2631578947368418E-2</v>
      </c>
      <c r="AA355" s="4">
        <f t="shared" si="374"/>
        <v>0.8</v>
      </c>
      <c r="AB355" s="4">
        <f t="shared" si="375"/>
        <v>0.25</v>
      </c>
      <c r="AC355" s="4">
        <f t="shared" si="376"/>
        <v>2.9629629629629628</v>
      </c>
      <c r="AD355" s="4">
        <f t="shared" si="377"/>
        <v>0.52631578947368418</v>
      </c>
      <c r="AE355" s="4">
        <f t="shared" si="378"/>
        <v>0.96296296296296291</v>
      </c>
      <c r="AF355" s="4">
        <f t="shared" si="379"/>
        <v>2.5263157894736841</v>
      </c>
      <c r="AG355" s="4">
        <f>IFERROR(AVERAGE(Tabela13[[#This Row],[V1]],Tabela13[[#This Row],[V2]]),"")</f>
        <v>1.7446393762183234</v>
      </c>
      <c r="AH355" s="4">
        <f>IFERROR(AVERAGE(Tabela13[[#This Row],[V1]],Tabela13[[#This Row],[V3]]),"")</f>
        <v>1.9629629629629628</v>
      </c>
      <c r="AI355" s="4">
        <f>IFERROR(AVERAGE(Tabela13[[#This Row],[V1]],Tabela13[[#This Row],[V4]]),"")</f>
        <v>2.7446393762183234</v>
      </c>
      <c r="AJ355" s="4">
        <f>IFERROR(AVERAGE(Tabela13[[#This Row],[V2]],Tabela13[[#This Row],[V1]]),"")</f>
        <v>1.7446393762183234</v>
      </c>
      <c r="AK355" s="4">
        <f>IFERROR(AVERAGE(Tabela13[[#This Row],[V2]],Tabela13[[#This Row],[V3]]),"")</f>
        <v>0.74463937621832355</v>
      </c>
      <c r="AL355" s="4">
        <f>IFERROR(AVERAGE(Tabela13[[#This Row],[V2]],Tabela13[[#This Row],[V4]]),"")</f>
        <v>1.5263157894736841</v>
      </c>
      <c r="AM355" s="4">
        <f>IFERROR(AVERAGE(Tabela13[[#This Row],[V3]],Tabela13[[#This Row],[V1]]),"")</f>
        <v>1.9629629629629628</v>
      </c>
      <c r="AN355" s="4">
        <f>IFERROR(AVERAGE(Tabela13[[#This Row],[V3]],Tabela13[[#This Row],[V2]]),"")</f>
        <v>0.74463937621832355</v>
      </c>
      <c r="AO355" s="4">
        <f>IFERROR(AVERAGE(Tabela13[[#This Row],[V3]],Tabela13[[#This Row],[V4]]),"")</f>
        <v>1.7446393762183234</v>
      </c>
      <c r="AP355" s="4">
        <f>IFERROR(AVERAGE(Tabela13[[#This Row],[V4]],Tabela13[[#This Row],[V1]]),"")</f>
        <v>2.7446393762183234</v>
      </c>
      <c r="AQ355" s="4">
        <f>IFERROR(AVERAGE(Tabela13[[#This Row],[V4]],Tabela13[[#This Row],[V2]]),"")</f>
        <v>1.5263157894736841</v>
      </c>
      <c r="AR355" s="4">
        <f>IFERROR(AVERAGE(Tabela13[[#This Row],[V4]],Tabela13[[#This Row],[V3]]),"")</f>
        <v>1.7446393762183234</v>
      </c>
      <c r="AS355" s="4">
        <f>_xlfn.STDEV.S(Tabela13[[#This Row],[V1]:[V2]])</f>
        <v>1.7229697397333028</v>
      </c>
      <c r="AT355" s="4">
        <f>_xlfn.STDEV.S(Tabela13[[#This Row],[V1]],Tabela13[[#This Row],[V3]])</f>
        <v>1.4142135623730947</v>
      </c>
      <c r="AU355" s="4">
        <f>_xlfn.STDEV.S(Tabela13[[#This Row],[V1]],Tabela13[[#This Row],[V4]])</f>
        <v>0.30875617736020788</v>
      </c>
      <c r="AV355" s="4">
        <f>_xlfn.STDEV.S(Tabela13[[#This Row],[V2]],Tabela13[[#This Row],[V1]])</f>
        <v>1.7229697397333028</v>
      </c>
      <c r="AW355" s="4">
        <f>_xlfn.STDEV.S(Tabela13[[#This Row],[V2]],Tabela13[[#This Row],[V3]])</f>
        <v>0.308756177360208</v>
      </c>
      <c r="AX355" s="4">
        <f>_xlfn.STDEV.S(Tabela13[[#This Row],[V42]],Tabela13[[#This Row],[V44]])</f>
        <v>3.137183302106398</v>
      </c>
      <c r="AY355" s="4">
        <f>_xlfn.STDEV.S(Tabela13[[#This Row],[V3]],Tabela13[[#This Row],[V1]])</f>
        <v>1.4142135623730947</v>
      </c>
      <c r="AZ355" s="4">
        <f>_xlfn.STDEV.S(Tabela13[[#This Row],[V3]],Tabela13[[#This Row],[V2]])</f>
        <v>0.308756177360208</v>
      </c>
      <c r="BA355" s="4">
        <f>_xlfn.STDEV.S(Tabela13[[#This Row],[V3]],Tabela13[[#This Row],[V4]])</f>
        <v>1.1054573850128873</v>
      </c>
      <c r="BB355" s="4">
        <f>_xlfn.STDEV.S(Tabela13[[#This Row],[V4]],Tabela13[[#This Row],[V1]])</f>
        <v>0.30875617736020788</v>
      </c>
      <c r="BC355" s="4">
        <f>_xlfn.STDEV.S(Tabela13[[#This Row],[V4]],Tabela13[[#This Row],[V2]])</f>
        <v>1.4142135623730951</v>
      </c>
      <c r="BD355" s="4">
        <f>_xlfn.STDEV.S(Tabela13[[#This Row],[V4]],Tabela13[[#This Row],[V3]])</f>
        <v>1.1054573850128873</v>
      </c>
      <c r="BE355" s="4">
        <f>Tabela13[[#This Row],[V17]]/Tabela13[[#This Row],[V5]]</f>
        <v>0.9875793033331669</v>
      </c>
      <c r="BF355" s="4">
        <f>Tabela13[[#This Row],[V18]]/Tabela13[[#This Row],[V6]]</f>
        <v>0.7204484185674257</v>
      </c>
      <c r="BG355" s="4">
        <f>Tabela13[[#This Row],[V19]]/Tabela13[[#This Row],[V7]]</f>
        <v>0.11249426064331439</v>
      </c>
      <c r="BH355" s="4">
        <f>Tabela13[[#This Row],[V20]]/Tabela13[[#This Row],[V8]]</f>
        <v>0.9875793033331669</v>
      </c>
      <c r="BI355" s="4">
        <f>Tabela13[[#This Row],[V21]]/Tabela13[[#This Row],[V9]]</f>
        <v>0.414638531376405</v>
      </c>
      <c r="BJ355" s="4">
        <f>Tabela13[[#This Row],[V22]]/Tabela13[[#This Row],[V10]]</f>
        <v>2.0553959565524678</v>
      </c>
      <c r="BK355" s="4">
        <f>Tabela13[[#This Row],[V23]]/Tabela13[[#This Row],[V11]]</f>
        <v>0.7204484185674257</v>
      </c>
      <c r="BL355" s="4">
        <f>Tabela13[[#This Row],[V24]]/Tabela13[[#This Row],[V12]]</f>
        <v>0.414638531376405</v>
      </c>
      <c r="BM355" s="4">
        <f>Tabela13[[#This Row],[V25]]/Tabela13[[#This Row],[V13]]</f>
        <v>0.63363088101856002</v>
      </c>
      <c r="BN355" s="4">
        <f>Tabela13[[#This Row],[V26]]/Tabela13[[#This Row],[V14]]</f>
        <v>0.11249426064331439</v>
      </c>
      <c r="BO355" s="4">
        <f>Tabela13[[#This Row],[V27]]/Tabela13[[#This Row],[V15]]</f>
        <v>0.92655371327892444</v>
      </c>
      <c r="BP355" s="4">
        <f>Tabela13[[#This Row],[V28]]/Tabela13[[#This Row],[V16]]</f>
        <v>0.63363088101856002</v>
      </c>
      <c r="BQ355" s="4">
        <f>Tabela13[[#This Row],[V1]]-Tabela13[[#This Row],[V2]]</f>
        <v>2.4366471734892787</v>
      </c>
      <c r="BR355" s="4">
        <f>Tabela13[[#This Row],[V1]]-Tabela13[[#This Row],[V3]]</f>
        <v>2</v>
      </c>
      <c r="BS355" s="4">
        <f>Tabela13[[#This Row],[V1]]-Tabela13[[#This Row],[V4]]</f>
        <v>0.43664717348927873</v>
      </c>
      <c r="BT355" s="4">
        <f>Tabela13[[#This Row],[V2]]-Tabela13[[#This Row],[V1]]</f>
        <v>-2.4366471734892787</v>
      </c>
      <c r="BU355" s="4">
        <f>Tabela13[[#This Row],[V2]]-Tabela13[[#This Row],[V3]]</f>
        <v>-0.43664717348927873</v>
      </c>
      <c r="BV355" s="4">
        <f>Tabela13[[#This Row],[V2]]-Tabela13[[#This Row],[V4]]</f>
        <v>-2</v>
      </c>
      <c r="BW355" s="4">
        <f>AVERAGE(Tabela13[[#This Row],[V41]],Tabela13[[#This Row],[V42]])</f>
        <v>2.2183235867446394</v>
      </c>
      <c r="BX355" s="4">
        <f>AVERAGE(Tabela13[[#This Row],[V41]],Tabela13[[#This Row],[V43]])</f>
        <v>1.4366471734892787</v>
      </c>
      <c r="BY355" s="4">
        <f>AVERAGE(Tabela13[[#This Row],[V41]],Tabela13[[#This Row],[V44]])</f>
        <v>0</v>
      </c>
      <c r="BZ355" s="4">
        <f>AVERAGE(Tabela13[[#This Row],[V41]],Tabela13[[#This Row],[V45]])</f>
        <v>1</v>
      </c>
      <c r="CA355" s="4">
        <f>AVERAGE(Tabela13[[#This Row],[V41]],Tabela13[[#This Row],[V46]])</f>
        <v>0.21832358674463936</v>
      </c>
      <c r="CB355" s="4">
        <f>AVERAGE(Tabela13[[#This Row],[V42]],Tabela13[[#This Row],[V41]])</f>
        <v>2.2183235867446394</v>
      </c>
      <c r="CC355" s="4">
        <f>AVERAGE(Tabela13[[#This Row],[V42]],Tabela13[[#This Row],[V43]])</f>
        <v>1.2183235867446394</v>
      </c>
      <c r="CD355" s="4">
        <f>AVERAGE(Tabela13[[#This Row],[V42]],Tabela13[[#This Row],[V44]])</f>
        <v>-0.21832358674463936</v>
      </c>
      <c r="CE355" s="4">
        <f>AVERAGE(Tabela13[[#This Row],[V42]],Tabela13[[#This Row],[V45]])</f>
        <v>0.78167641325536064</v>
      </c>
      <c r="CF355" s="4">
        <f>AVERAGE(Tabela13[[#This Row],[V42]],Tabela13[[#This Row],[V46]])</f>
        <v>0</v>
      </c>
      <c r="CG355" s="4">
        <f>AVERAGE(Tabela13[[#This Row],[V43]],Tabela13[[#This Row],[V41]])</f>
        <v>1.4366471734892787</v>
      </c>
      <c r="CH355" s="4">
        <f>AVERAGE(Tabela13[[#This Row],[V43]],Tabela13[[#This Row],[V42]])</f>
        <v>1.2183235867446394</v>
      </c>
      <c r="CI355" s="4">
        <f>AVERAGE(Tabela13[[#This Row],[V43]],Tabela13[[#This Row],[V44]])</f>
        <v>-1</v>
      </c>
      <c r="CJ355" s="4">
        <f>AVERAGE(Tabela13[[#This Row],[V43]],Tabela13[[#This Row],[V45]])</f>
        <v>0</v>
      </c>
      <c r="CK355" s="4">
        <f>AVERAGE(Tabela13[[#This Row],[V43]],Tabela13[[#This Row],[V46]])</f>
        <v>-0.78167641325536064</v>
      </c>
      <c r="CL355" s="4">
        <f>AVERAGE(Tabela13[[#This Row],[V44]],Tabela13[[#This Row],[V41]])</f>
        <v>0</v>
      </c>
      <c r="CM355" s="4">
        <f>AVERAGE(Tabela13[[#This Row],[V44]],Tabela13[[#This Row],[V42]])</f>
        <v>-0.21832358674463936</v>
      </c>
      <c r="CN355" s="4">
        <f>AVERAGE(Tabela13[[#This Row],[V44]],Tabela13[[#This Row],[V43]])</f>
        <v>-1</v>
      </c>
      <c r="CO355" s="4">
        <f>AVERAGE(Tabela13[[#This Row],[V44]],Tabela13[[#This Row],[V45]])</f>
        <v>-1.4366471734892787</v>
      </c>
      <c r="CP355" s="4">
        <f>AVERAGE(Tabela13[[#This Row],[V44]],Tabela13[[#This Row],[V46]])</f>
        <v>-2.2183235867446394</v>
      </c>
      <c r="CQ355" s="4">
        <f>AVERAGE(Tabela13[[#This Row],[V45]],Tabela13[[#This Row],[V41]])</f>
        <v>1</v>
      </c>
      <c r="CR355" s="4">
        <f>AVERAGE(Tabela13[[#This Row],[V45]],Tabela13[[#This Row],[V42]])</f>
        <v>0.78167641325536064</v>
      </c>
      <c r="CS355" s="4">
        <f>AVERAGE(Tabela13[[#This Row],[V45]],Tabela13[[#This Row],[V43]])</f>
        <v>0</v>
      </c>
      <c r="CT355" s="4">
        <f>AVERAGE(Tabela13[[#This Row],[V45]],Tabela13[[#This Row],[V44]])</f>
        <v>-1.4366471734892787</v>
      </c>
      <c r="CU355" s="4">
        <f>AVERAGE(Tabela13[[#This Row],[V45]],Tabela13[[#This Row],[V46]])</f>
        <v>-1.2183235867446394</v>
      </c>
      <c r="CV355" s="4">
        <f>AVERAGE(Tabela13[[#This Row],[V46]],Tabela13[[#This Row],[V41]])</f>
        <v>0.21832358674463936</v>
      </c>
      <c r="CW355" s="4">
        <f>AVERAGE(Tabela13[[#This Row],[V46]],Tabela13[[#This Row],[V42]])</f>
        <v>0</v>
      </c>
      <c r="CX355" s="4">
        <f>AVERAGE(Tabela13[[#This Row],[V46]],Tabela13[[#This Row],[V43]])</f>
        <v>-0.78167641325536064</v>
      </c>
      <c r="CY355" s="4">
        <f>AVERAGE(Tabela13[[#This Row],[V46]],Tabela13[[#This Row],[V44]])</f>
        <v>-2.2183235867446394</v>
      </c>
      <c r="CZ355" s="4">
        <f>AVERAGE(Tabela13[[#This Row],[V46]],Tabela13[[#This Row],[V45]])</f>
        <v>-1.2183235867446394</v>
      </c>
      <c r="DA355" s="3">
        <f>_xlfn.STDEV.S(Tabela13[[#This Row],[V41]],Tabela13[[#This Row],[V42]])</f>
        <v>0.30875617736020788</v>
      </c>
      <c r="DB355" s="3">
        <f>_xlfn.STDEV.S(Tabela13[[#This Row],[V41]],Tabela13[[#This Row],[V43]])</f>
        <v>1.4142135623730947</v>
      </c>
      <c r="DC355" s="3">
        <f>_xlfn.STDEV.S(Tabela13[[#This Row],[V41]],Tabela13[[#This Row],[V44]])</f>
        <v>3.4459394794666056</v>
      </c>
      <c r="DD355" s="3">
        <f>_xlfn.STDEV.S(Tabela13[[#This Row],[V41]],Tabela13[[#This Row],[V45]])</f>
        <v>2.0317259170935107</v>
      </c>
      <c r="DE355" s="3">
        <f>_xlfn.STDEV.S(Tabela13[[#This Row],[V41]],Tabela13[[#This Row],[V46]])</f>
        <v>3.137183302106398</v>
      </c>
      <c r="DF355" s="3">
        <f>_xlfn.STDEV.S(Tabela13[[#This Row],[V42]],Tabela13[[#This Row],[V41]])</f>
        <v>0.30875617736020788</v>
      </c>
      <c r="DG355" s="3">
        <f>_xlfn.STDEV.S(Tabela13[[#This Row],[V42]],Tabela13[[#This Row],[V43]])</f>
        <v>1.105457385012887</v>
      </c>
      <c r="DH355" s="3">
        <f>_xlfn.STDEV.S(Tabela13[[#This Row],[V42]],Tabela13[[#This Row],[V44]])</f>
        <v>3.137183302106398</v>
      </c>
      <c r="DI355" s="3">
        <f>_xlfn.STDEV.S(Tabela13[[#This Row],[V42]],Tabela13[[#This Row],[V45]])</f>
        <v>1.7229697397333028</v>
      </c>
      <c r="DJ355" s="3">
        <f>_xlfn.STDEV.S(Tabela13[[#This Row],[V42]],Tabela13[[#This Row],[V46]])</f>
        <v>2.8284271247461903</v>
      </c>
      <c r="DK355" s="3">
        <f>_xlfn.STDEV.S(Tabela13[[#This Row],[V43]],Tabela13[[#This Row],[V41]])</f>
        <v>1.4142135623730947</v>
      </c>
      <c r="DL355" s="3">
        <f>_xlfn.STDEV.S(Tabela13[[#This Row],[V43]],Tabela13[[#This Row],[V42]])</f>
        <v>1.105457385012887</v>
      </c>
      <c r="DM355" s="3">
        <f>_xlfn.STDEV.S(Tabela13[[#This Row],[V43]],Tabela13[[#This Row],[V44]])</f>
        <v>2.0317259170935107</v>
      </c>
      <c r="DN355" s="3">
        <f>_xlfn.STDEV.S(Tabela13[[#This Row],[V43]],Tabela13[[#This Row],[V45]])</f>
        <v>0.61751235472041577</v>
      </c>
      <c r="DO355" s="3">
        <f>_xlfn.STDEV.S(Tabela13[[#This Row],[V43]],Tabela13[[#This Row],[V46]])</f>
        <v>1.7229697397333028</v>
      </c>
      <c r="DP355" s="3">
        <f>_xlfn.STDEV.S(Tabela13[[#This Row],[V44]],Tabela13[[#This Row],[V41]])</f>
        <v>3.4459394794666056</v>
      </c>
      <c r="DQ355" s="3">
        <f>_xlfn.STDEV.S(Tabela13[[#This Row],[V44]],Tabela13[[#This Row],[V42]])</f>
        <v>3.137183302106398</v>
      </c>
      <c r="DR355" s="3">
        <f>_xlfn.STDEV.S(Tabela13[[#This Row],[V44]],Tabela13[[#This Row],[V43]])</f>
        <v>2.0317259170935107</v>
      </c>
      <c r="DS355" s="3">
        <f>_xlfn.STDEV.S(Tabela13[[#This Row],[V44]],Tabela13[[#This Row],[V45]])</f>
        <v>1.4142135623730947</v>
      </c>
      <c r="DT355" s="3">
        <f>_xlfn.STDEV.S(Tabela13[[#This Row],[V44]],Tabela13[[#This Row],[V46]])</f>
        <v>0.30875617736020788</v>
      </c>
      <c r="DU355" s="3">
        <f>_xlfn.STDEV.S(Tabela13[[#This Row],[V45]],Tabela13[[#This Row],[V41]])</f>
        <v>2.0317259170935107</v>
      </c>
      <c r="DV355" s="3">
        <f>_xlfn.STDEV.S(Tabela13[[#This Row],[V45]],Tabela13[[#This Row],[V42]])</f>
        <v>1.7229697397333028</v>
      </c>
      <c r="DW355" s="3">
        <f>_xlfn.STDEV.S(Tabela13[[#This Row],[V45]],Tabela13[[#This Row],[V43]])</f>
        <v>0.61751235472041577</v>
      </c>
      <c r="DX355" s="3">
        <f>_xlfn.STDEV.S(Tabela13[[#This Row],[V45]],Tabela13[[#This Row],[V44]])</f>
        <v>1.4142135623730947</v>
      </c>
      <c r="DY355" s="3">
        <f>_xlfn.STDEV.S(Tabela13[[#This Row],[V45]],Tabela13[[#This Row],[V46]])</f>
        <v>1.105457385012887</v>
      </c>
      <c r="DZ355" s="3">
        <f>_xlfn.STDEV.S(Tabela13[[#This Row],[V46]],Tabela13[[#This Row],[V41]])</f>
        <v>3.137183302106398</v>
      </c>
      <c r="EA355" s="3">
        <f>_xlfn.STDEV.S(Tabela13[[#This Row],[V46]],Tabela13[[#This Row],[V42]])</f>
        <v>2.8284271247461903</v>
      </c>
      <c r="EB355" s="3">
        <f>_xlfn.STDEV.S(Tabela13[[#This Row],[V46]],Tabela13[[#This Row],[V43]])</f>
        <v>1.7229697397333028</v>
      </c>
      <c r="EC355" s="3">
        <f>_xlfn.STDEV.S(Tabela13[[#This Row],[V46]],Tabela13[[#This Row],[V44]])</f>
        <v>0.30875617736020788</v>
      </c>
      <c r="ED355" s="3">
        <f>_xlfn.STDEV.S(Tabela13[[#This Row],[V46]],Tabela13[[#This Row],[V45]])</f>
        <v>1.105457385012887</v>
      </c>
      <c r="EE355" s="3">
        <f t="shared" si="380"/>
        <v>0.1391844630806561</v>
      </c>
      <c r="EF355" s="3">
        <f t="shared" si="381"/>
        <v>0.98438474558669964</v>
      </c>
      <c r="EG355" s="3" t="str">
        <f t="shared" si="382"/>
        <v/>
      </c>
      <c r="EH355" s="3">
        <f t="shared" si="383"/>
        <v>2.0317259170935107</v>
      </c>
      <c r="EI355" s="3">
        <f t="shared" si="384"/>
        <v>14.369419946255199</v>
      </c>
      <c r="EJ355" s="3">
        <f t="shared" si="385"/>
        <v>0.1391844630806561</v>
      </c>
      <c r="EK355" s="3">
        <f t="shared" si="386"/>
        <v>0.90735942161857774</v>
      </c>
      <c r="EL355" s="3">
        <f t="shared" si="387"/>
        <v>-14.369419946255199</v>
      </c>
      <c r="EM355" s="3">
        <f t="shared" si="388"/>
        <v>2.2041981957186643</v>
      </c>
      <c r="EN355" s="3" t="str">
        <f t="shared" si="389"/>
        <v/>
      </c>
      <c r="EO355" s="3">
        <f t="shared" si="390"/>
        <v>0.98438474558669964</v>
      </c>
      <c r="EP355" s="3">
        <f t="shared" si="391"/>
        <v>0.90735942161857774</v>
      </c>
      <c r="EQ355" s="3">
        <f t="shared" si="392"/>
        <v>-2.0317259170935107</v>
      </c>
      <c r="ER355" s="3" t="str">
        <f t="shared" si="393"/>
        <v/>
      </c>
      <c r="ES355" s="3" t="str">
        <f t="shared" si="394"/>
        <v/>
      </c>
      <c r="ET355" s="3" t="str">
        <f t="shared" si="395"/>
        <v/>
      </c>
      <c r="EU355" s="3" t="str">
        <f t="shared" si="396"/>
        <v/>
      </c>
      <c r="EV355" s="3">
        <f t="shared" si="397"/>
        <v>-2.0317259170935107</v>
      </c>
      <c r="EW355" s="3">
        <f t="shared" si="398"/>
        <v>-0.98438474558669964</v>
      </c>
      <c r="EX355" s="3">
        <f t="shared" si="399"/>
        <v>-0.1391844630806561</v>
      </c>
      <c r="EY355" s="3">
        <f t="shared" si="400"/>
        <v>2.0317259170935107</v>
      </c>
      <c r="EZ355" s="3">
        <f t="shared" si="401"/>
        <v>2.2041981957186643</v>
      </c>
      <c r="FA355" s="3" t="str">
        <f t="shared" si="402"/>
        <v/>
      </c>
      <c r="FB355" s="3">
        <f t="shared" si="403"/>
        <v>-0.98438474558669964</v>
      </c>
      <c r="FC355" s="3">
        <f t="shared" si="404"/>
        <v>-0.90735942161857774</v>
      </c>
      <c r="FD355" s="3">
        <f t="shared" si="405"/>
        <v>14.369419946255199</v>
      </c>
      <c r="FE355" s="3" t="str">
        <f t="shared" si="406"/>
        <v/>
      </c>
      <c r="FF355" s="3">
        <f t="shared" si="407"/>
        <v>-2.2041981957186643</v>
      </c>
      <c r="FG355" s="3">
        <f t="shared" si="408"/>
        <v>-0.1391844630806561</v>
      </c>
      <c r="FH355" s="3">
        <f t="shared" si="409"/>
        <v>-0.90735942161857774</v>
      </c>
      <c r="FI355" s="4">
        <f t="shared" si="410"/>
        <v>0.26315789473684209</v>
      </c>
      <c r="FJ355" s="4">
        <f t="shared" si="411"/>
        <v>0.92592592592592582</v>
      </c>
      <c r="FK355" s="4">
        <f t="shared" si="412"/>
        <v>2.704645546242364</v>
      </c>
      <c r="FL355" s="4">
        <f t="shared" si="413"/>
        <v>0.2224747833499077</v>
      </c>
      <c r="FM355" s="4">
        <f>Tabela13[[#This Row],[V139]]-Tabela13[[#This Row],[V140]]</f>
        <v>2.4821707628924563</v>
      </c>
      <c r="FN355" s="4">
        <f>Tabela13[[#This Row],[V1]]-Tabela13[[#This Row],[V2]]/2</f>
        <v>2.6998050682261208</v>
      </c>
      <c r="FO355" s="4">
        <f>Tabela13[[#This Row],[V1]]-Tabela13[[#This Row],[V3]]/2</f>
        <v>2.4814814814814814</v>
      </c>
      <c r="FP355" s="4">
        <f>Tabela13[[#This Row],[V1]]-Tabela13[[#This Row],[V4]]/2</f>
        <v>1.6998050682261208</v>
      </c>
      <c r="FQ355" s="4">
        <f>Tabela13[[#This Row],[V2]]-Tabela13[[#This Row],[V1]]/2</f>
        <v>-0.95516569200779722</v>
      </c>
      <c r="FR355" s="4">
        <f>Tabela13[[#This Row],[V2]]-Tabela13[[#This Row],[V3]]/2</f>
        <v>4.4834307992202727E-2</v>
      </c>
      <c r="FS355" s="4">
        <f>Tabela13[[#This Row],[V2]]-Tabela13[[#This Row],[V4]]/2</f>
        <v>-0.73684210526315785</v>
      </c>
      <c r="FT355" s="4">
        <f t="shared" si="414"/>
        <v>1.2160671592048895</v>
      </c>
      <c r="FU355" s="4">
        <f t="shared" si="415"/>
        <v>1.1877192612578888</v>
      </c>
      <c r="FV355" s="4">
        <f t="shared" si="416"/>
        <v>1.0390221442710232</v>
      </c>
      <c r="FW355" s="4">
        <f t="shared" si="417"/>
        <v>-0.76247097513251738</v>
      </c>
      <c r="FX355" s="4">
        <f t="shared" si="418"/>
        <v>4.4804303463841837E-2</v>
      </c>
      <c r="FY355" s="4">
        <f t="shared" si="419"/>
        <v>-0.63502673539031373</v>
      </c>
      <c r="FZ355" s="4">
        <f t="shared" si="420"/>
        <v>218.89208865688013</v>
      </c>
      <c r="GA355" s="4">
        <f t="shared" si="421"/>
        <v>213.78946702642</v>
      </c>
      <c r="GB355" s="4">
        <f t="shared" si="422"/>
        <v>187.02398596878416</v>
      </c>
      <c r="GC355" s="4">
        <f t="shared" si="423"/>
        <v>-137.24477552385312</v>
      </c>
      <c r="GD355" s="4">
        <f t="shared" si="424"/>
        <v>8.0647746234915303</v>
      </c>
      <c r="GE355" s="4">
        <f t="shared" si="425"/>
        <v>-114.30481237025647</v>
      </c>
      <c r="GF355" s="4">
        <f>Tabela13[[#This Row],[V1]]-Tabela13[[#This Row],[V2]]/Tabela13[[#This Row],[V2]]</f>
        <v>1.9629629629629628</v>
      </c>
      <c r="GG355" s="4">
        <f>Tabela13[[#This Row],[V1]]-Tabela13[[#This Row],[V3]]/Tabela13[[#This Row],[V3]]</f>
        <v>1.9629629629629628</v>
      </c>
      <c r="GH355" s="4">
        <f>Tabela13[[#This Row],[V1]]-Tabela13[[#This Row],[V4]]/Tabela13[[#This Row],[V4]]</f>
        <v>1.9629629629629628</v>
      </c>
      <c r="GI355" s="4">
        <f>Tabela13[[#This Row],[V2]]-Tabela13[[#This Row],[V1]]/Tabela13[[#This Row],[V1]]</f>
        <v>-0.47368421052631582</v>
      </c>
      <c r="GJ355" s="4">
        <f>Tabela13[[#This Row],[V2]]-Tabela13[[#This Row],[V3]]/Tabela13[[#This Row],[V3]]</f>
        <v>-0.47368421052631582</v>
      </c>
      <c r="GK355" s="4">
        <f>Tabela13[[#This Row],[V2]]-Tabela13[[#This Row],[V4]]/Tabela13[[#This Row],[V4]]</f>
        <v>-0.47368421052631582</v>
      </c>
      <c r="GL355" s="4">
        <f t="shared" si="426"/>
        <v>1.1818997072673827</v>
      </c>
      <c r="GM355" s="4">
        <f t="shared" si="427"/>
        <v>1.7446393762183234</v>
      </c>
      <c r="GN355" s="4">
        <f t="shared" si="428"/>
        <v>0.67744642438901381</v>
      </c>
      <c r="GO355" s="3">
        <f t="shared" si="429"/>
        <v>1</v>
      </c>
      <c r="GP355" s="3">
        <v>100</v>
      </c>
      <c r="GQ355" s="3">
        <f t="shared" si="430"/>
        <v>8.0000000000000071E-2</v>
      </c>
      <c r="GR355" s="3">
        <f t="shared" si="431"/>
        <v>8.0000000000000071</v>
      </c>
      <c r="GS355" s="34">
        <f>COUNTIF($D$2:D354,Tabela13[[#This Row],[HomeTeam]])</f>
        <v>17</v>
      </c>
      <c r="GT355" s="34">
        <f>COUNTIF($E$2:E354,Tabela13[[#This Row],[AwayTeam]])</f>
        <v>17</v>
      </c>
      <c r="GU355" s="3">
        <f>IFERROR(AVERAGEIFS($AD$2:AD354,$D$2:D354,Tabela13[[#This Row],[HomeTeam]],$GS$2:GS354,"&gt;="&amp;Tabela13[[#This Row],[Contagem_H]]-5),"")</f>
        <v>0.3617633140852955</v>
      </c>
      <c r="GV355" s="3">
        <f>IFERROR(AVERAGEIFS($G$2:G354,$E$2:E354,Tabela13[[#This Row],[AwayTeam]],$GT$2:GT354,"&gt;="&amp;Tabela13[[#This Row],[Contagem_A]]-5),"")</f>
        <v>1</v>
      </c>
      <c r="GW355" s="3">
        <f>IFERROR(AVERAGEIFS($GQ$2:GQ354,$D$2:D354,Tabela13[[#This Row],[HomeTeam]],$GS$2:GS354,"&gt;="&amp;Tabela13[[#This Row],[Contagem_H]]-5),"")</f>
        <v>-5.4000000000000006E-2</v>
      </c>
    </row>
    <row r="356" spans="1:205" x14ac:dyDescent="0.25">
      <c r="A356" t="s">
        <v>127</v>
      </c>
      <c r="B356" t="s">
        <v>264</v>
      </c>
      <c r="C356" t="s">
        <v>138</v>
      </c>
      <c r="D356" t="s">
        <v>15</v>
      </c>
      <c r="E356" t="s">
        <v>21</v>
      </c>
      <c r="F356" s="3">
        <v>1</v>
      </c>
      <c r="G356" s="3">
        <v>0</v>
      </c>
      <c r="H356" s="3" t="str">
        <f t="shared" si="432"/>
        <v>H</v>
      </c>
      <c r="I356" s="3">
        <v>2.2999999999999998</v>
      </c>
      <c r="J356" s="3">
        <v>3.6</v>
      </c>
      <c r="K356" s="3">
        <v>2.8</v>
      </c>
      <c r="L356" s="3">
        <v>1.44</v>
      </c>
      <c r="M356" s="3">
        <v>2.75</v>
      </c>
      <c r="N356" s="3">
        <f t="shared" si="361"/>
        <v>1</v>
      </c>
      <c r="O356" s="3">
        <f t="shared" si="362"/>
        <v>3</v>
      </c>
      <c r="P356" s="3">
        <f t="shared" si="363"/>
        <v>0</v>
      </c>
      <c r="Q356" s="3">
        <f t="shared" si="364"/>
        <v>6.9703243616287214E-2</v>
      </c>
      <c r="R356" s="3">
        <f t="shared" si="365"/>
        <v>5.8080808080808066E-2</v>
      </c>
      <c r="S356" s="3">
        <f t="shared" si="366"/>
        <v>2.4603174603174605</v>
      </c>
      <c r="T356" s="3">
        <f t="shared" si="367"/>
        <v>3.8509316770186341</v>
      </c>
      <c r="U356" s="3">
        <f t="shared" si="368"/>
        <v>2.9951690821256038</v>
      </c>
      <c r="V356" s="3">
        <f t="shared" si="369"/>
        <v>1.5403726708074534</v>
      </c>
      <c r="W356" s="3">
        <f t="shared" si="370"/>
        <v>2.9416839199447899</v>
      </c>
      <c r="X356" s="4">
        <f t="shared" si="371"/>
        <v>0.43478260869565222</v>
      </c>
      <c r="Y356" s="4">
        <f t="shared" si="372"/>
        <v>0.27777777777777779</v>
      </c>
      <c r="Z356" s="4">
        <f t="shared" si="373"/>
        <v>0.35714285714285715</v>
      </c>
      <c r="AA356" s="4">
        <f t="shared" si="374"/>
        <v>0.69444444444444442</v>
      </c>
      <c r="AB356" s="4">
        <f t="shared" si="375"/>
        <v>0.36363636363636365</v>
      </c>
      <c r="AC356" s="4">
        <f t="shared" si="376"/>
        <v>0.71739130434782616</v>
      </c>
      <c r="AD356" s="4">
        <f t="shared" si="377"/>
        <v>0.17857142857142858</v>
      </c>
      <c r="AE356" s="4">
        <f t="shared" si="378"/>
        <v>0.21739130434782611</v>
      </c>
      <c r="AF356" s="4">
        <f t="shared" si="379"/>
        <v>0.6785714285714286</v>
      </c>
      <c r="AG356" s="4">
        <f>IFERROR(AVERAGE(Tabela13[[#This Row],[V1]],Tabela13[[#This Row],[V2]]),"")</f>
        <v>0.44798136645962738</v>
      </c>
      <c r="AH356" s="4">
        <f>IFERROR(AVERAGE(Tabela13[[#This Row],[V1]],Tabela13[[#This Row],[V3]]),"")</f>
        <v>0.46739130434782616</v>
      </c>
      <c r="AI356" s="4">
        <f>IFERROR(AVERAGE(Tabela13[[#This Row],[V1]],Tabela13[[#This Row],[V4]]),"")</f>
        <v>0.69798136645962738</v>
      </c>
      <c r="AJ356" s="4">
        <f>IFERROR(AVERAGE(Tabela13[[#This Row],[V2]],Tabela13[[#This Row],[V1]]),"")</f>
        <v>0.44798136645962738</v>
      </c>
      <c r="AK356" s="4">
        <f>IFERROR(AVERAGE(Tabela13[[#This Row],[V2]],Tabela13[[#This Row],[V3]]),"")</f>
        <v>0.19798136645962733</v>
      </c>
      <c r="AL356" s="4">
        <f>IFERROR(AVERAGE(Tabela13[[#This Row],[V2]],Tabela13[[#This Row],[V4]]),"")</f>
        <v>0.4285714285714286</v>
      </c>
      <c r="AM356" s="4">
        <f>IFERROR(AVERAGE(Tabela13[[#This Row],[V3]],Tabela13[[#This Row],[V1]]),"")</f>
        <v>0.46739130434782616</v>
      </c>
      <c r="AN356" s="4">
        <f>IFERROR(AVERAGE(Tabela13[[#This Row],[V3]],Tabela13[[#This Row],[V2]]),"")</f>
        <v>0.19798136645962733</v>
      </c>
      <c r="AO356" s="4">
        <f>IFERROR(AVERAGE(Tabela13[[#This Row],[V3]],Tabela13[[#This Row],[V4]]),"")</f>
        <v>0.44798136645962738</v>
      </c>
      <c r="AP356" s="4">
        <f>IFERROR(AVERAGE(Tabela13[[#This Row],[V4]],Tabela13[[#This Row],[V1]]),"")</f>
        <v>0.69798136645962738</v>
      </c>
      <c r="AQ356" s="4">
        <f>IFERROR(AVERAGE(Tabela13[[#This Row],[V4]],Tabela13[[#This Row],[V2]]),"")</f>
        <v>0.4285714285714286</v>
      </c>
      <c r="AR356" s="4">
        <f>IFERROR(AVERAGE(Tabela13[[#This Row],[V4]],Tabela13[[#This Row],[V3]]),"")</f>
        <v>0.44798136645962738</v>
      </c>
      <c r="AS356" s="4">
        <f>_xlfn.STDEV.S(Tabela13[[#This Row],[V1]:[V2]])</f>
        <v>0.38100318799958377</v>
      </c>
      <c r="AT356" s="4">
        <f>_xlfn.STDEV.S(Tabela13[[#This Row],[V1]],Tabela13[[#This Row],[V3]])</f>
        <v>0.35355339059327368</v>
      </c>
      <c r="AU356" s="4">
        <f>_xlfn.STDEV.S(Tabela13[[#This Row],[V1]],Tabela13[[#This Row],[V4]])</f>
        <v>2.7449797406310109E-2</v>
      </c>
      <c r="AV356" s="4">
        <f>_xlfn.STDEV.S(Tabela13[[#This Row],[V2]],Tabela13[[#This Row],[V1]])</f>
        <v>0.38100318799958377</v>
      </c>
      <c r="AW356" s="4">
        <f>_xlfn.STDEV.S(Tabela13[[#This Row],[V2]],Tabela13[[#This Row],[V3]])</f>
        <v>2.7449797406310088E-2</v>
      </c>
      <c r="AX356" s="4">
        <f>_xlfn.STDEV.S(Tabela13[[#This Row],[V42]],Tabela13[[#This Row],[V44]])</f>
        <v>0.73455657859285761</v>
      </c>
      <c r="AY356" s="4">
        <f>_xlfn.STDEV.S(Tabela13[[#This Row],[V3]],Tabela13[[#This Row],[V1]])</f>
        <v>0.35355339059327368</v>
      </c>
      <c r="AZ356" s="4">
        <f>_xlfn.STDEV.S(Tabela13[[#This Row],[V3]],Tabela13[[#This Row],[V2]])</f>
        <v>2.7449797406310088E-2</v>
      </c>
      <c r="BA356" s="4">
        <f>_xlfn.STDEV.S(Tabela13[[#This Row],[V3]],Tabela13[[#This Row],[V4]])</f>
        <v>0.32610359318696375</v>
      </c>
      <c r="BB356" s="4">
        <f>_xlfn.STDEV.S(Tabela13[[#This Row],[V4]],Tabela13[[#This Row],[V1]])</f>
        <v>2.7449797406310109E-2</v>
      </c>
      <c r="BC356" s="4">
        <f>_xlfn.STDEV.S(Tabela13[[#This Row],[V4]],Tabela13[[#This Row],[V2]])</f>
        <v>0.35355339059327379</v>
      </c>
      <c r="BD356" s="4">
        <f>_xlfn.STDEV.S(Tabela13[[#This Row],[V4]],Tabela13[[#This Row],[V3]])</f>
        <v>0.32610359318696375</v>
      </c>
      <c r="BE356" s="4">
        <f>Tabela13[[#This Row],[V17]]/Tabela13[[#This Row],[V5]]</f>
        <v>0.85048891879283162</v>
      </c>
      <c r="BF356" s="4">
        <f>Tabela13[[#This Row],[V18]]/Tabela13[[#This Row],[V6]]</f>
        <v>0.75643981243212033</v>
      </c>
      <c r="BG356" s="4">
        <f>Tabela13[[#This Row],[V19]]/Tabela13[[#This Row],[V7]]</f>
        <v>3.9327407185013812E-2</v>
      </c>
      <c r="BH356" s="4">
        <f>Tabela13[[#This Row],[V20]]/Tabela13[[#This Row],[V8]]</f>
        <v>0.85048891879283162</v>
      </c>
      <c r="BI356" s="4">
        <f>Tabela13[[#This Row],[V21]]/Tabela13[[#This Row],[V9]]</f>
        <v>0.13864838846795055</v>
      </c>
      <c r="BJ356" s="4">
        <f>Tabela13[[#This Row],[V22]]/Tabela13[[#This Row],[V10]]</f>
        <v>1.7139653500500009</v>
      </c>
      <c r="BK356" s="4">
        <f>Tabela13[[#This Row],[V23]]/Tabela13[[#This Row],[V11]]</f>
        <v>0.75643981243212033</v>
      </c>
      <c r="BL356" s="4">
        <f>Tabela13[[#This Row],[V24]]/Tabela13[[#This Row],[V12]]</f>
        <v>0.13864838846795055</v>
      </c>
      <c r="BM356" s="4">
        <f>Tabela13[[#This Row],[V25]]/Tabela13[[#This Row],[V13]]</f>
        <v>0.72794008323190518</v>
      </c>
      <c r="BN356" s="4">
        <f>Tabela13[[#This Row],[V26]]/Tabela13[[#This Row],[V14]]</f>
        <v>3.9327407185013812E-2</v>
      </c>
      <c r="BO356" s="4">
        <f>Tabela13[[#This Row],[V27]]/Tabela13[[#This Row],[V15]]</f>
        <v>0.82495791138430541</v>
      </c>
      <c r="BP356" s="4">
        <f>Tabela13[[#This Row],[V28]]/Tabela13[[#This Row],[V16]]</f>
        <v>0.72794008323190518</v>
      </c>
      <c r="BQ356" s="4">
        <f>Tabela13[[#This Row],[V1]]-Tabela13[[#This Row],[V2]]</f>
        <v>0.53881987577639756</v>
      </c>
      <c r="BR356" s="4">
        <f>Tabela13[[#This Row],[V1]]-Tabela13[[#This Row],[V3]]</f>
        <v>0.5</v>
      </c>
      <c r="BS356" s="4">
        <f>Tabela13[[#This Row],[V1]]-Tabela13[[#This Row],[V4]]</f>
        <v>3.8819875776397561E-2</v>
      </c>
      <c r="BT356" s="4">
        <f>Tabela13[[#This Row],[V2]]-Tabela13[[#This Row],[V1]]</f>
        <v>-0.53881987577639756</v>
      </c>
      <c r="BU356" s="4">
        <f>Tabela13[[#This Row],[V2]]-Tabela13[[#This Row],[V3]]</f>
        <v>-3.8819875776397533E-2</v>
      </c>
      <c r="BV356" s="4">
        <f>Tabela13[[#This Row],[V2]]-Tabela13[[#This Row],[V4]]</f>
        <v>-0.5</v>
      </c>
      <c r="BW356" s="4">
        <f>AVERAGE(Tabela13[[#This Row],[V41]],Tabela13[[#This Row],[V42]])</f>
        <v>0.51940993788819878</v>
      </c>
      <c r="BX356" s="4">
        <f>AVERAGE(Tabela13[[#This Row],[V41]],Tabela13[[#This Row],[V43]])</f>
        <v>0.28881987577639756</v>
      </c>
      <c r="BY356" s="4">
        <f>AVERAGE(Tabela13[[#This Row],[V41]],Tabela13[[#This Row],[V44]])</f>
        <v>0</v>
      </c>
      <c r="BZ356" s="4">
        <f>AVERAGE(Tabela13[[#This Row],[V41]],Tabela13[[#This Row],[V45]])</f>
        <v>0.25</v>
      </c>
      <c r="CA356" s="4">
        <f>AVERAGE(Tabela13[[#This Row],[V41]],Tabela13[[#This Row],[V46]])</f>
        <v>1.9409937888198781E-2</v>
      </c>
      <c r="CB356" s="4">
        <f>AVERAGE(Tabela13[[#This Row],[V42]],Tabela13[[#This Row],[V41]])</f>
        <v>0.51940993788819878</v>
      </c>
      <c r="CC356" s="4">
        <f>AVERAGE(Tabela13[[#This Row],[V42]],Tabela13[[#This Row],[V43]])</f>
        <v>0.26940993788819878</v>
      </c>
      <c r="CD356" s="4">
        <f>AVERAGE(Tabela13[[#This Row],[V42]],Tabela13[[#This Row],[V44]])</f>
        <v>-1.9409937888198781E-2</v>
      </c>
      <c r="CE356" s="4">
        <f>AVERAGE(Tabela13[[#This Row],[V42]],Tabela13[[#This Row],[V45]])</f>
        <v>0.23059006211180122</v>
      </c>
      <c r="CF356" s="4">
        <f>AVERAGE(Tabela13[[#This Row],[V42]],Tabela13[[#This Row],[V46]])</f>
        <v>0</v>
      </c>
      <c r="CG356" s="4">
        <f>AVERAGE(Tabela13[[#This Row],[V43]],Tabela13[[#This Row],[V41]])</f>
        <v>0.28881987577639756</v>
      </c>
      <c r="CH356" s="4">
        <f>AVERAGE(Tabela13[[#This Row],[V43]],Tabela13[[#This Row],[V42]])</f>
        <v>0.26940993788819878</v>
      </c>
      <c r="CI356" s="4">
        <f>AVERAGE(Tabela13[[#This Row],[V43]],Tabela13[[#This Row],[V44]])</f>
        <v>-0.25</v>
      </c>
      <c r="CJ356" s="4">
        <f>AVERAGE(Tabela13[[#This Row],[V43]],Tabela13[[#This Row],[V45]])</f>
        <v>0</v>
      </c>
      <c r="CK356" s="4">
        <f>AVERAGE(Tabela13[[#This Row],[V43]],Tabela13[[#This Row],[V46]])</f>
        <v>-0.23059006211180122</v>
      </c>
      <c r="CL356" s="4">
        <f>AVERAGE(Tabela13[[#This Row],[V44]],Tabela13[[#This Row],[V41]])</f>
        <v>0</v>
      </c>
      <c r="CM356" s="4">
        <f>AVERAGE(Tabela13[[#This Row],[V44]],Tabela13[[#This Row],[V42]])</f>
        <v>-1.9409937888198781E-2</v>
      </c>
      <c r="CN356" s="4">
        <f>AVERAGE(Tabela13[[#This Row],[V44]],Tabela13[[#This Row],[V43]])</f>
        <v>-0.25</v>
      </c>
      <c r="CO356" s="4">
        <f>AVERAGE(Tabela13[[#This Row],[V44]],Tabela13[[#This Row],[V45]])</f>
        <v>-0.28881987577639756</v>
      </c>
      <c r="CP356" s="4">
        <f>AVERAGE(Tabela13[[#This Row],[V44]],Tabela13[[#This Row],[V46]])</f>
        <v>-0.51940993788819878</v>
      </c>
      <c r="CQ356" s="4">
        <f>AVERAGE(Tabela13[[#This Row],[V45]],Tabela13[[#This Row],[V41]])</f>
        <v>0.25</v>
      </c>
      <c r="CR356" s="4">
        <f>AVERAGE(Tabela13[[#This Row],[V45]],Tabela13[[#This Row],[V42]])</f>
        <v>0.23059006211180122</v>
      </c>
      <c r="CS356" s="4">
        <f>AVERAGE(Tabela13[[#This Row],[V45]],Tabela13[[#This Row],[V43]])</f>
        <v>0</v>
      </c>
      <c r="CT356" s="4">
        <f>AVERAGE(Tabela13[[#This Row],[V45]],Tabela13[[#This Row],[V44]])</f>
        <v>-0.28881987577639756</v>
      </c>
      <c r="CU356" s="4">
        <f>AVERAGE(Tabela13[[#This Row],[V45]],Tabela13[[#This Row],[V46]])</f>
        <v>-0.26940993788819878</v>
      </c>
      <c r="CV356" s="4">
        <f>AVERAGE(Tabela13[[#This Row],[V46]],Tabela13[[#This Row],[V41]])</f>
        <v>1.9409937888198781E-2</v>
      </c>
      <c r="CW356" s="4">
        <f>AVERAGE(Tabela13[[#This Row],[V46]],Tabela13[[#This Row],[V42]])</f>
        <v>0</v>
      </c>
      <c r="CX356" s="4">
        <f>AVERAGE(Tabela13[[#This Row],[V46]],Tabela13[[#This Row],[V43]])</f>
        <v>-0.23059006211180122</v>
      </c>
      <c r="CY356" s="4">
        <f>AVERAGE(Tabela13[[#This Row],[V46]],Tabela13[[#This Row],[V44]])</f>
        <v>-0.51940993788819878</v>
      </c>
      <c r="CZ356" s="4">
        <f>AVERAGE(Tabela13[[#This Row],[V46]],Tabela13[[#This Row],[V45]])</f>
        <v>-0.26940993788819878</v>
      </c>
      <c r="DA356" s="3">
        <f>_xlfn.STDEV.S(Tabela13[[#This Row],[V41]],Tabela13[[#This Row],[V42]])</f>
        <v>2.7449797406310109E-2</v>
      </c>
      <c r="DB356" s="3">
        <f>_xlfn.STDEV.S(Tabela13[[#This Row],[V41]],Tabela13[[#This Row],[V43]])</f>
        <v>0.35355339059327373</v>
      </c>
      <c r="DC356" s="3">
        <f>_xlfn.STDEV.S(Tabela13[[#This Row],[V41]],Tabela13[[#This Row],[V44]])</f>
        <v>0.76200637599916776</v>
      </c>
      <c r="DD356" s="3">
        <f>_xlfn.STDEV.S(Tabela13[[#This Row],[V41]],Tabela13[[#This Row],[V45]])</f>
        <v>0.40845298540589398</v>
      </c>
      <c r="DE356" s="3">
        <f>_xlfn.STDEV.S(Tabela13[[#This Row],[V41]],Tabela13[[#This Row],[V46]])</f>
        <v>0.73455657859285761</v>
      </c>
      <c r="DF356" s="3">
        <f>_xlfn.STDEV.S(Tabela13[[#This Row],[V42]],Tabela13[[#This Row],[V41]])</f>
        <v>2.7449797406310109E-2</v>
      </c>
      <c r="DG356" s="3">
        <f>_xlfn.STDEV.S(Tabela13[[#This Row],[V42]],Tabela13[[#This Row],[V43]])</f>
        <v>0.32610359318696364</v>
      </c>
      <c r="DH356" s="3">
        <f>_xlfn.STDEV.S(Tabela13[[#This Row],[V42]],Tabela13[[#This Row],[V44]])</f>
        <v>0.73455657859285761</v>
      </c>
      <c r="DI356" s="3">
        <f>_xlfn.STDEV.S(Tabela13[[#This Row],[V42]],Tabela13[[#This Row],[V45]])</f>
        <v>0.38100318799958388</v>
      </c>
      <c r="DJ356" s="3">
        <f>_xlfn.STDEV.S(Tabela13[[#This Row],[V42]],Tabela13[[#This Row],[V46]])</f>
        <v>0.70710678118654757</v>
      </c>
      <c r="DK356" s="3">
        <f>_xlfn.STDEV.S(Tabela13[[#This Row],[V43]],Tabela13[[#This Row],[V41]])</f>
        <v>0.35355339059327373</v>
      </c>
      <c r="DL356" s="3">
        <f>_xlfn.STDEV.S(Tabela13[[#This Row],[V43]],Tabela13[[#This Row],[V42]])</f>
        <v>0.32610359318696364</v>
      </c>
      <c r="DM356" s="3">
        <f>_xlfn.STDEV.S(Tabela13[[#This Row],[V43]],Tabela13[[#This Row],[V44]])</f>
        <v>0.40845298540589398</v>
      </c>
      <c r="DN356" s="3">
        <f>_xlfn.STDEV.S(Tabela13[[#This Row],[V43]],Tabela13[[#This Row],[V45]])</f>
        <v>5.4899594812620196E-2</v>
      </c>
      <c r="DO356" s="3">
        <f>_xlfn.STDEV.S(Tabela13[[#This Row],[V43]],Tabela13[[#This Row],[V46]])</f>
        <v>0.38100318799958388</v>
      </c>
      <c r="DP356" s="3">
        <f>_xlfn.STDEV.S(Tabela13[[#This Row],[V44]],Tabela13[[#This Row],[V41]])</f>
        <v>0.76200637599916776</v>
      </c>
      <c r="DQ356" s="3">
        <f>_xlfn.STDEV.S(Tabela13[[#This Row],[V44]],Tabela13[[#This Row],[V42]])</f>
        <v>0.73455657859285761</v>
      </c>
      <c r="DR356" s="3">
        <f>_xlfn.STDEV.S(Tabela13[[#This Row],[V44]],Tabela13[[#This Row],[V43]])</f>
        <v>0.40845298540589398</v>
      </c>
      <c r="DS356" s="3">
        <f>_xlfn.STDEV.S(Tabela13[[#This Row],[V44]],Tabela13[[#This Row],[V45]])</f>
        <v>0.35355339059327373</v>
      </c>
      <c r="DT356" s="3">
        <f>_xlfn.STDEV.S(Tabela13[[#This Row],[V44]],Tabela13[[#This Row],[V46]])</f>
        <v>2.7449797406310109E-2</v>
      </c>
      <c r="DU356" s="3">
        <f>_xlfn.STDEV.S(Tabela13[[#This Row],[V45]],Tabela13[[#This Row],[V41]])</f>
        <v>0.40845298540589398</v>
      </c>
      <c r="DV356" s="3">
        <f>_xlfn.STDEV.S(Tabela13[[#This Row],[V45]],Tabela13[[#This Row],[V42]])</f>
        <v>0.38100318799958388</v>
      </c>
      <c r="DW356" s="3">
        <f>_xlfn.STDEV.S(Tabela13[[#This Row],[V45]],Tabela13[[#This Row],[V43]])</f>
        <v>5.4899594812620196E-2</v>
      </c>
      <c r="DX356" s="3">
        <f>_xlfn.STDEV.S(Tabela13[[#This Row],[V45]],Tabela13[[#This Row],[V44]])</f>
        <v>0.35355339059327373</v>
      </c>
      <c r="DY356" s="3">
        <f>_xlfn.STDEV.S(Tabela13[[#This Row],[V45]],Tabela13[[#This Row],[V46]])</f>
        <v>0.32610359318696364</v>
      </c>
      <c r="DZ356" s="3">
        <f>_xlfn.STDEV.S(Tabela13[[#This Row],[V46]],Tabela13[[#This Row],[V41]])</f>
        <v>0.73455657859285761</v>
      </c>
      <c r="EA356" s="3">
        <f>_xlfn.STDEV.S(Tabela13[[#This Row],[V46]],Tabela13[[#This Row],[V42]])</f>
        <v>0.70710678118654757</v>
      </c>
      <c r="EB356" s="3">
        <f>_xlfn.STDEV.S(Tabela13[[#This Row],[V46]],Tabela13[[#This Row],[V43]])</f>
        <v>0.38100318799958388</v>
      </c>
      <c r="EC356" s="3">
        <f>_xlfn.STDEV.S(Tabela13[[#This Row],[V46]],Tabela13[[#This Row],[V44]])</f>
        <v>2.7449797406310109E-2</v>
      </c>
      <c r="ED356" s="3">
        <f>_xlfn.STDEV.S(Tabela13[[#This Row],[V46]],Tabela13[[#This Row],[V45]])</f>
        <v>0.32610359318696364</v>
      </c>
      <c r="EE356" s="3">
        <f t="shared" si="380"/>
        <v>5.2848040447425138E-2</v>
      </c>
      <c r="EF356" s="3">
        <f t="shared" si="381"/>
        <v>1.2241310943121948</v>
      </c>
      <c r="EG356" s="3" t="str">
        <f t="shared" si="382"/>
        <v/>
      </c>
      <c r="EH356" s="3">
        <f t="shared" si="383"/>
        <v>1.6338119416235759</v>
      </c>
      <c r="EI356" s="3">
        <f t="shared" si="384"/>
        <v>37.844354929103979</v>
      </c>
      <c r="EJ356" s="3">
        <f t="shared" si="385"/>
        <v>5.2848040447425138E-2</v>
      </c>
      <c r="EK356" s="3">
        <f t="shared" si="386"/>
        <v>1.2104363920023318</v>
      </c>
      <c r="EL356" s="3">
        <f t="shared" si="387"/>
        <v>-37.844354929103979</v>
      </c>
      <c r="EM356" s="3">
        <f t="shared" si="388"/>
        <v>1.6522966536816972</v>
      </c>
      <c r="EN356" s="3" t="str">
        <f t="shared" si="389"/>
        <v/>
      </c>
      <c r="EO356" s="3">
        <f t="shared" si="390"/>
        <v>1.2241310943121948</v>
      </c>
      <c r="EP356" s="3">
        <f t="shared" si="391"/>
        <v>1.2104363920023318</v>
      </c>
      <c r="EQ356" s="3">
        <f t="shared" si="392"/>
        <v>-1.6338119416235759</v>
      </c>
      <c r="ER356" s="3" t="str">
        <f t="shared" si="393"/>
        <v/>
      </c>
      <c r="ES356" s="3" t="str">
        <f t="shared" si="394"/>
        <v/>
      </c>
      <c r="ET356" s="3" t="str">
        <f t="shared" si="395"/>
        <v/>
      </c>
      <c r="EU356" s="3" t="str">
        <f t="shared" si="396"/>
        <v/>
      </c>
      <c r="EV356" s="3">
        <f t="shared" si="397"/>
        <v>-1.6338119416235759</v>
      </c>
      <c r="EW356" s="3">
        <f t="shared" si="398"/>
        <v>-1.2241310943121948</v>
      </c>
      <c r="EX356" s="3">
        <f t="shared" si="399"/>
        <v>-5.2848040447425138E-2</v>
      </c>
      <c r="EY356" s="3">
        <f t="shared" si="400"/>
        <v>1.6338119416235759</v>
      </c>
      <c r="EZ356" s="3">
        <f t="shared" si="401"/>
        <v>1.6522966536816972</v>
      </c>
      <c r="FA356" s="3" t="str">
        <f t="shared" si="402"/>
        <v/>
      </c>
      <c r="FB356" s="3">
        <f t="shared" si="403"/>
        <v>-1.2241310943121948</v>
      </c>
      <c r="FC356" s="3">
        <f t="shared" si="404"/>
        <v>-1.2104363920023318</v>
      </c>
      <c r="FD356" s="3">
        <f t="shared" si="405"/>
        <v>37.844354929103979</v>
      </c>
      <c r="FE356" s="3" t="str">
        <f t="shared" si="406"/>
        <v/>
      </c>
      <c r="FF356" s="3">
        <f t="shared" si="407"/>
        <v>-1.6522966536816972</v>
      </c>
      <c r="FG356" s="3">
        <f t="shared" si="408"/>
        <v>-5.2848040447425138E-2</v>
      </c>
      <c r="FH356" s="3">
        <f t="shared" si="409"/>
        <v>-1.2104363920023318</v>
      </c>
      <c r="FI356" s="4">
        <f t="shared" si="410"/>
        <v>0.35714285714285715</v>
      </c>
      <c r="FJ356" s="4">
        <f t="shared" si="411"/>
        <v>0</v>
      </c>
      <c r="FK356" s="4">
        <f t="shared" si="412"/>
        <v>1.4790322580645161</v>
      </c>
      <c r="FL356" s="4">
        <f t="shared" si="413"/>
        <v>1.2612903225806451</v>
      </c>
      <c r="FM356" s="4">
        <f>Tabela13[[#This Row],[V139]]-Tabela13[[#This Row],[V140]]</f>
        <v>0.217741935483871</v>
      </c>
      <c r="FN356" s="4">
        <f>Tabela13[[#This Row],[V1]]-Tabela13[[#This Row],[V2]]/2</f>
        <v>0.62810559006211186</v>
      </c>
      <c r="FO356" s="4">
        <f>Tabela13[[#This Row],[V1]]-Tabela13[[#This Row],[V3]]/2</f>
        <v>0.60869565217391308</v>
      </c>
      <c r="FP356" s="4">
        <f>Tabela13[[#This Row],[V1]]-Tabela13[[#This Row],[V4]]/2</f>
        <v>0.37810559006211186</v>
      </c>
      <c r="FQ356" s="4">
        <f>Tabela13[[#This Row],[V2]]-Tabela13[[#This Row],[V1]]/2</f>
        <v>-0.18012422360248451</v>
      </c>
      <c r="FR356" s="4">
        <f>Tabela13[[#This Row],[V2]]-Tabela13[[#This Row],[V3]]/2</f>
        <v>6.9875776397515521E-2</v>
      </c>
      <c r="FS356" s="4">
        <f>Tabela13[[#This Row],[V2]]-Tabela13[[#This Row],[V4]]/2</f>
        <v>-0.16071428571428573</v>
      </c>
      <c r="FT356" s="4">
        <f t="shared" si="414"/>
        <v>0.56082943221234471</v>
      </c>
      <c r="FU356" s="4">
        <f t="shared" si="415"/>
        <v>0.5467888408892474</v>
      </c>
      <c r="FV356" s="4">
        <f t="shared" si="416"/>
        <v>0.36149059556492241</v>
      </c>
      <c r="FW356" s="4">
        <f t="shared" si="417"/>
        <v>-0.17821326069482099</v>
      </c>
      <c r="FX356" s="4">
        <f t="shared" si="418"/>
        <v>6.9762382690668936E-2</v>
      </c>
      <c r="FY356" s="4">
        <f t="shared" si="419"/>
        <v>-0.1593516409039169</v>
      </c>
      <c r="FZ356" s="4">
        <f t="shared" si="420"/>
        <v>100.94929779822205</v>
      </c>
      <c r="GA356" s="4">
        <f t="shared" si="421"/>
        <v>98.421991360064538</v>
      </c>
      <c r="GB356" s="4">
        <f t="shared" si="422"/>
        <v>65.068307201686039</v>
      </c>
      <c r="GC356" s="4">
        <f t="shared" si="423"/>
        <v>-32.078386925067782</v>
      </c>
      <c r="GD356" s="4">
        <f t="shared" si="424"/>
        <v>12.557228884320409</v>
      </c>
      <c r="GE356" s="4">
        <f t="shared" si="425"/>
        <v>-28.683295362705046</v>
      </c>
      <c r="GF356" s="4">
        <f>Tabela13[[#This Row],[V1]]-Tabela13[[#This Row],[V2]]/Tabela13[[#This Row],[V2]]</f>
        <v>-0.28260869565217384</v>
      </c>
      <c r="GG356" s="4">
        <f>Tabela13[[#This Row],[V1]]-Tabela13[[#This Row],[V3]]/Tabela13[[#This Row],[V3]]</f>
        <v>-0.28260869565217384</v>
      </c>
      <c r="GH356" s="4">
        <f>Tabela13[[#This Row],[V1]]-Tabela13[[#This Row],[V4]]/Tabela13[[#This Row],[V4]]</f>
        <v>-0.28260869565217384</v>
      </c>
      <c r="GI356" s="4">
        <f>Tabela13[[#This Row],[V2]]-Tabela13[[#This Row],[V1]]/Tabela13[[#This Row],[V1]]</f>
        <v>-0.8214285714285714</v>
      </c>
      <c r="GJ356" s="4">
        <f>Tabela13[[#This Row],[V2]]-Tabela13[[#This Row],[V3]]/Tabela13[[#This Row],[V3]]</f>
        <v>-0.8214285714285714</v>
      </c>
      <c r="GK356" s="4">
        <f>Tabela13[[#This Row],[V2]]-Tabela13[[#This Row],[V4]]/Tabela13[[#This Row],[V4]]</f>
        <v>-0.8214285714285714</v>
      </c>
      <c r="GL356" s="4">
        <f t="shared" si="426"/>
        <v>0.28954388427047045</v>
      </c>
      <c r="GM356" s="4">
        <f t="shared" si="427"/>
        <v>0.44798136645962738</v>
      </c>
      <c r="GN356" s="4">
        <f t="shared" si="428"/>
        <v>0.64633019573720263</v>
      </c>
      <c r="GO356" s="3">
        <f t="shared" si="429"/>
        <v>1</v>
      </c>
      <c r="GP356" s="3">
        <v>100</v>
      </c>
      <c r="GQ356" s="3">
        <f t="shared" si="430"/>
        <v>1.2999999999999998</v>
      </c>
      <c r="GR356" s="3">
        <f t="shared" si="431"/>
        <v>129.99999999999997</v>
      </c>
      <c r="GS356" s="34">
        <f>COUNTIF($D$2:D355,Tabela13[[#This Row],[HomeTeam]])</f>
        <v>16</v>
      </c>
      <c r="GT356" s="34">
        <f>COUNTIF($E$2:E355,Tabela13[[#This Row],[AwayTeam]])</f>
        <v>17</v>
      </c>
      <c r="GU356" s="3">
        <f>IFERROR(AVERAGEIFS($AD$2:AD355,$D$2:D355,Tabela13[[#This Row],[HomeTeam]],$GS$2:GS355,"&gt;="&amp;Tabela13[[#This Row],[Contagem_H]]-5),"")</f>
        <v>1.1079072681704261</v>
      </c>
      <c r="GV356" s="3">
        <f>IFERROR(AVERAGEIFS($G$2:G355,$E$2:E355,Tabela13[[#This Row],[AwayTeam]],$GT$2:GT355,"&gt;="&amp;Tabela13[[#This Row],[Contagem_A]]-5),"")</f>
        <v>1.8</v>
      </c>
      <c r="GW356" s="3">
        <f>IFERROR(AVERAGEIFS($GQ$2:GQ355,$D$2:D355,Tabela13[[#This Row],[HomeTeam]],$GS$2:GS355,"&gt;="&amp;Tabela13[[#This Row],[Contagem_H]]-5),"")</f>
        <v>-0.33599999999999997</v>
      </c>
    </row>
    <row r="357" spans="1:205" x14ac:dyDescent="0.25">
      <c r="A357" t="s">
        <v>127</v>
      </c>
      <c r="B357" t="s">
        <v>264</v>
      </c>
      <c r="C357" t="s">
        <v>138</v>
      </c>
      <c r="D357" t="s">
        <v>24</v>
      </c>
      <c r="E357" t="s">
        <v>14</v>
      </c>
      <c r="F357" s="3">
        <v>5</v>
      </c>
      <c r="G357" s="3">
        <v>0</v>
      </c>
      <c r="H357" s="3" t="str">
        <f t="shared" si="432"/>
        <v>H</v>
      </c>
      <c r="I357" s="3">
        <v>1.5</v>
      </c>
      <c r="J357" s="3">
        <v>5</v>
      </c>
      <c r="K357" s="3">
        <v>5.5</v>
      </c>
      <c r="L357" s="3">
        <v>1.33</v>
      </c>
      <c r="M357" s="3">
        <v>3.4</v>
      </c>
      <c r="N357" s="3">
        <f t="shared" si="361"/>
        <v>5</v>
      </c>
      <c r="O357" s="3">
        <f t="shared" si="362"/>
        <v>3</v>
      </c>
      <c r="P357" s="3">
        <f t="shared" si="363"/>
        <v>0</v>
      </c>
      <c r="Q357" s="3">
        <f t="shared" si="364"/>
        <v>4.8484848484848575E-2</v>
      </c>
      <c r="R357" s="3">
        <f t="shared" si="365"/>
        <v>4.5997346306943854E-2</v>
      </c>
      <c r="S357" s="3">
        <f t="shared" si="366"/>
        <v>1.5727272727272728</v>
      </c>
      <c r="T357" s="3">
        <f t="shared" si="367"/>
        <v>5.2424242424242431</v>
      </c>
      <c r="U357" s="3">
        <f t="shared" si="368"/>
        <v>5.7666666666666675</v>
      </c>
      <c r="V357" s="3">
        <f t="shared" si="369"/>
        <v>1.3944848484848487</v>
      </c>
      <c r="W357" s="3">
        <f t="shared" si="370"/>
        <v>3.5648484848484849</v>
      </c>
      <c r="X357" s="4">
        <f t="shared" si="371"/>
        <v>0.66666666666666663</v>
      </c>
      <c r="Y357" s="4">
        <f t="shared" si="372"/>
        <v>0.2</v>
      </c>
      <c r="Z357" s="4">
        <f t="shared" si="373"/>
        <v>0.18181818181818182</v>
      </c>
      <c r="AA357" s="4">
        <f t="shared" si="374"/>
        <v>0.75187969924812026</v>
      </c>
      <c r="AB357" s="4">
        <f t="shared" si="375"/>
        <v>0.29411764705882354</v>
      </c>
      <c r="AC357" s="4">
        <f t="shared" si="376"/>
        <v>2.8333333333333335</v>
      </c>
      <c r="AD357" s="4">
        <f t="shared" si="377"/>
        <v>9.0909090909090912E-2</v>
      </c>
      <c r="AE357" s="4">
        <f t="shared" si="378"/>
        <v>0.33333333333333331</v>
      </c>
      <c r="AF357" s="4">
        <f t="shared" si="379"/>
        <v>2.5909090909090908</v>
      </c>
      <c r="AG357" s="4">
        <f>IFERROR(AVERAGE(Tabela13[[#This Row],[V1]],Tabela13[[#This Row],[V2]]),"")</f>
        <v>1.4621212121212122</v>
      </c>
      <c r="AH357" s="4">
        <f>IFERROR(AVERAGE(Tabela13[[#This Row],[V1]],Tabela13[[#This Row],[V3]]),"")</f>
        <v>1.5833333333333335</v>
      </c>
      <c r="AI357" s="4">
        <f>IFERROR(AVERAGE(Tabela13[[#This Row],[V1]],Tabela13[[#This Row],[V4]]),"")</f>
        <v>2.7121212121212119</v>
      </c>
      <c r="AJ357" s="4">
        <f>IFERROR(AVERAGE(Tabela13[[#This Row],[V2]],Tabela13[[#This Row],[V1]]),"")</f>
        <v>1.4621212121212122</v>
      </c>
      <c r="AK357" s="4">
        <f>IFERROR(AVERAGE(Tabela13[[#This Row],[V2]],Tabela13[[#This Row],[V3]]),"")</f>
        <v>0.2121212121212121</v>
      </c>
      <c r="AL357" s="4">
        <f>IFERROR(AVERAGE(Tabela13[[#This Row],[V2]],Tabela13[[#This Row],[V4]]),"")</f>
        <v>1.3409090909090908</v>
      </c>
      <c r="AM357" s="4">
        <f>IFERROR(AVERAGE(Tabela13[[#This Row],[V3]],Tabela13[[#This Row],[V1]]),"")</f>
        <v>1.5833333333333335</v>
      </c>
      <c r="AN357" s="4">
        <f>IFERROR(AVERAGE(Tabela13[[#This Row],[V3]],Tabela13[[#This Row],[V2]]),"")</f>
        <v>0.2121212121212121</v>
      </c>
      <c r="AO357" s="4">
        <f>IFERROR(AVERAGE(Tabela13[[#This Row],[V3]],Tabela13[[#This Row],[V4]]),"")</f>
        <v>1.4621212121212122</v>
      </c>
      <c r="AP357" s="4">
        <f>IFERROR(AVERAGE(Tabela13[[#This Row],[V4]],Tabela13[[#This Row],[V1]]),"")</f>
        <v>2.7121212121212119</v>
      </c>
      <c r="AQ357" s="4">
        <f>IFERROR(AVERAGE(Tabela13[[#This Row],[V4]],Tabela13[[#This Row],[V2]]),"")</f>
        <v>1.3409090909090908</v>
      </c>
      <c r="AR357" s="4">
        <f>IFERROR(AVERAGE(Tabela13[[#This Row],[V4]],Tabela13[[#This Row],[V3]]),"")</f>
        <v>1.4621212121212122</v>
      </c>
      <c r="AS357" s="4">
        <f>_xlfn.STDEV.S(Tabela13[[#This Row],[V1]:[V2]])</f>
        <v>1.9391867787085622</v>
      </c>
      <c r="AT357" s="4">
        <f>_xlfn.STDEV.S(Tabela13[[#This Row],[V1]],Tabela13[[#This Row],[V3]])</f>
        <v>1.7677669529663687</v>
      </c>
      <c r="AU357" s="4">
        <f>_xlfn.STDEV.S(Tabela13[[#This Row],[V1]],Tabela13[[#This Row],[V4]])</f>
        <v>0.1714198257421935</v>
      </c>
      <c r="AV357" s="4">
        <f>_xlfn.STDEV.S(Tabela13[[#This Row],[V2]],Tabela13[[#This Row],[V1]])</f>
        <v>1.9391867787085622</v>
      </c>
      <c r="AW357" s="4">
        <f>_xlfn.STDEV.S(Tabela13[[#This Row],[V2]],Tabela13[[#This Row],[V3]])</f>
        <v>0.17141982574219336</v>
      </c>
      <c r="AX357" s="4">
        <f>_xlfn.STDEV.S(Tabela13[[#This Row],[V42]],Tabela13[[#This Row],[V44]])</f>
        <v>3.7069537316749313</v>
      </c>
      <c r="AY357" s="4">
        <f>_xlfn.STDEV.S(Tabela13[[#This Row],[V3]],Tabela13[[#This Row],[V1]])</f>
        <v>1.7677669529663687</v>
      </c>
      <c r="AZ357" s="4">
        <f>_xlfn.STDEV.S(Tabela13[[#This Row],[V3]],Tabela13[[#This Row],[V2]])</f>
        <v>0.17141982574219336</v>
      </c>
      <c r="BA357" s="4">
        <f>_xlfn.STDEV.S(Tabela13[[#This Row],[V3]],Tabela13[[#This Row],[V4]])</f>
        <v>1.5963471272241749</v>
      </c>
      <c r="BB357" s="4">
        <f>_xlfn.STDEV.S(Tabela13[[#This Row],[V4]],Tabela13[[#This Row],[V1]])</f>
        <v>0.1714198257421935</v>
      </c>
      <c r="BC357" s="4">
        <f>_xlfn.STDEV.S(Tabela13[[#This Row],[V4]],Tabela13[[#This Row],[V2]])</f>
        <v>1.7677669529663687</v>
      </c>
      <c r="BD357" s="4">
        <f>_xlfn.STDEV.S(Tabela13[[#This Row],[V4]],Tabela13[[#This Row],[V3]])</f>
        <v>1.5963471272241749</v>
      </c>
      <c r="BE357" s="4">
        <f>Tabela13[[#This Row],[V17]]/Tabela13[[#This Row],[V5]]</f>
        <v>1.3262831854379804</v>
      </c>
      <c r="BF357" s="4">
        <f>Tabela13[[#This Row],[V18]]/Tabela13[[#This Row],[V6]]</f>
        <v>1.11648439134718</v>
      </c>
      <c r="BG357" s="4">
        <f>Tabela13[[#This Row],[V19]]/Tabela13[[#This Row],[V7]]</f>
        <v>6.320507541332275E-2</v>
      </c>
      <c r="BH357" s="4">
        <f>Tabela13[[#This Row],[V20]]/Tabela13[[#This Row],[V8]]</f>
        <v>1.3262831854379804</v>
      </c>
      <c r="BI357" s="4">
        <f>Tabela13[[#This Row],[V21]]/Tabela13[[#This Row],[V9]]</f>
        <v>0.80812203564176877</v>
      </c>
      <c r="BJ357" s="4">
        <f>Tabela13[[#This Row],[V22]]/Tabela13[[#This Row],[V10]]</f>
        <v>2.7645078676897792</v>
      </c>
      <c r="BK357" s="4">
        <f>Tabela13[[#This Row],[V23]]/Tabela13[[#This Row],[V11]]</f>
        <v>1.11648439134718</v>
      </c>
      <c r="BL357" s="4">
        <f>Tabela13[[#This Row],[V24]]/Tabela13[[#This Row],[V12]]</f>
        <v>0.80812203564176877</v>
      </c>
      <c r="BM357" s="4">
        <f>Tabela13[[#This Row],[V25]]/Tabela13[[#This Row],[V13]]</f>
        <v>1.0918021802776741</v>
      </c>
      <c r="BN357" s="4">
        <f>Tabela13[[#This Row],[V26]]/Tabela13[[#This Row],[V14]]</f>
        <v>6.320507541332275E-2</v>
      </c>
      <c r="BO357" s="4">
        <f>Tabela13[[#This Row],[V27]]/Tabela13[[#This Row],[V15]]</f>
        <v>1.3183346767884785</v>
      </c>
      <c r="BP357" s="4">
        <f>Tabela13[[#This Row],[V28]]/Tabela13[[#This Row],[V16]]</f>
        <v>1.0918021802776741</v>
      </c>
      <c r="BQ357" s="4">
        <f>Tabela13[[#This Row],[V1]]-Tabela13[[#This Row],[V2]]</f>
        <v>2.7424242424242427</v>
      </c>
      <c r="BR357" s="4">
        <f>Tabela13[[#This Row],[V1]]-Tabela13[[#This Row],[V3]]</f>
        <v>2.5</v>
      </c>
      <c r="BS357" s="4">
        <f>Tabela13[[#This Row],[V1]]-Tabela13[[#This Row],[V4]]</f>
        <v>0.24242424242424265</v>
      </c>
      <c r="BT357" s="4">
        <f>Tabela13[[#This Row],[V2]]-Tabela13[[#This Row],[V1]]</f>
        <v>-2.7424242424242427</v>
      </c>
      <c r="BU357" s="4">
        <f>Tabela13[[#This Row],[V2]]-Tabela13[[#This Row],[V3]]</f>
        <v>-0.2424242424242424</v>
      </c>
      <c r="BV357" s="4">
        <f>Tabela13[[#This Row],[V2]]-Tabela13[[#This Row],[V4]]</f>
        <v>-2.5</v>
      </c>
      <c r="BW357" s="4">
        <f>AVERAGE(Tabela13[[#This Row],[V41]],Tabela13[[#This Row],[V42]])</f>
        <v>2.6212121212121211</v>
      </c>
      <c r="BX357" s="4">
        <f>AVERAGE(Tabela13[[#This Row],[V41]],Tabela13[[#This Row],[V43]])</f>
        <v>1.4924242424242427</v>
      </c>
      <c r="BY357" s="4">
        <f>AVERAGE(Tabela13[[#This Row],[V41]],Tabela13[[#This Row],[V44]])</f>
        <v>0</v>
      </c>
      <c r="BZ357" s="4">
        <f>AVERAGE(Tabela13[[#This Row],[V41]],Tabela13[[#This Row],[V45]])</f>
        <v>1.2500000000000002</v>
      </c>
      <c r="CA357" s="4">
        <f>AVERAGE(Tabela13[[#This Row],[V41]],Tabela13[[#This Row],[V46]])</f>
        <v>0.12121212121212133</v>
      </c>
      <c r="CB357" s="4">
        <f>AVERAGE(Tabela13[[#This Row],[V42]],Tabela13[[#This Row],[V41]])</f>
        <v>2.6212121212121211</v>
      </c>
      <c r="CC357" s="4">
        <f>AVERAGE(Tabela13[[#This Row],[V42]],Tabela13[[#This Row],[V43]])</f>
        <v>1.3712121212121213</v>
      </c>
      <c r="CD357" s="4">
        <f>AVERAGE(Tabela13[[#This Row],[V42]],Tabela13[[#This Row],[V44]])</f>
        <v>-0.12121212121212133</v>
      </c>
      <c r="CE357" s="4">
        <f>AVERAGE(Tabela13[[#This Row],[V42]],Tabela13[[#This Row],[V45]])</f>
        <v>1.1287878787878789</v>
      </c>
      <c r="CF357" s="4">
        <f>AVERAGE(Tabela13[[#This Row],[V42]],Tabela13[[#This Row],[V46]])</f>
        <v>0</v>
      </c>
      <c r="CG357" s="4">
        <f>AVERAGE(Tabela13[[#This Row],[V43]],Tabela13[[#This Row],[V41]])</f>
        <v>1.4924242424242427</v>
      </c>
      <c r="CH357" s="4">
        <f>AVERAGE(Tabela13[[#This Row],[V43]],Tabela13[[#This Row],[V42]])</f>
        <v>1.3712121212121213</v>
      </c>
      <c r="CI357" s="4">
        <f>AVERAGE(Tabela13[[#This Row],[V43]],Tabela13[[#This Row],[V44]])</f>
        <v>-1.25</v>
      </c>
      <c r="CJ357" s="4">
        <f>AVERAGE(Tabela13[[#This Row],[V43]],Tabela13[[#This Row],[V45]])</f>
        <v>1.2490009027033011E-16</v>
      </c>
      <c r="CK357" s="4">
        <f>AVERAGE(Tabela13[[#This Row],[V43]],Tabela13[[#This Row],[V46]])</f>
        <v>-1.1287878787878787</v>
      </c>
      <c r="CL357" s="4">
        <f>AVERAGE(Tabela13[[#This Row],[V44]],Tabela13[[#This Row],[V41]])</f>
        <v>0</v>
      </c>
      <c r="CM357" s="4">
        <f>AVERAGE(Tabela13[[#This Row],[V44]],Tabela13[[#This Row],[V42]])</f>
        <v>-0.12121212121212133</v>
      </c>
      <c r="CN357" s="4">
        <f>AVERAGE(Tabela13[[#This Row],[V44]],Tabela13[[#This Row],[V43]])</f>
        <v>-1.25</v>
      </c>
      <c r="CO357" s="4">
        <f>AVERAGE(Tabela13[[#This Row],[V44]],Tabela13[[#This Row],[V45]])</f>
        <v>-1.4924242424242424</v>
      </c>
      <c r="CP357" s="4">
        <f>AVERAGE(Tabela13[[#This Row],[V44]],Tabela13[[#This Row],[V46]])</f>
        <v>-2.6212121212121211</v>
      </c>
      <c r="CQ357" s="4">
        <f>AVERAGE(Tabela13[[#This Row],[V45]],Tabela13[[#This Row],[V41]])</f>
        <v>1.2500000000000002</v>
      </c>
      <c r="CR357" s="4">
        <f>AVERAGE(Tabela13[[#This Row],[V45]],Tabela13[[#This Row],[V42]])</f>
        <v>1.1287878787878789</v>
      </c>
      <c r="CS357" s="4">
        <f>AVERAGE(Tabela13[[#This Row],[V45]],Tabela13[[#This Row],[V43]])</f>
        <v>1.2490009027033011E-16</v>
      </c>
      <c r="CT357" s="4">
        <f>AVERAGE(Tabela13[[#This Row],[V45]],Tabela13[[#This Row],[V44]])</f>
        <v>-1.4924242424242424</v>
      </c>
      <c r="CU357" s="4">
        <f>AVERAGE(Tabela13[[#This Row],[V45]],Tabela13[[#This Row],[V46]])</f>
        <v>-1.3712121212121211</v>
      </c>
      <c r="CV357" s="4">
        <f>AVERAGE(Tabela13[[#This Row],[V46]],Tabela13[[#This Row],[V41]])</f>
        <v>0.12121212121212133</v>
      </c>
      <c r="CW357" s="4">
        <f>AVERAGE(Tabela13[[#This Row],[V46]],Tabela13[[#This Row],[V42]])</f>
        <v>0</v>
      </c>
      <c r="CX357" s="4">
        <f>AVERAGE(Tabela13[[#This Row],[V46]],Tabela13[[#This Row],[V43]])</f>
        <v>-1.1287878787878787</v>
      </c>
      <c r="CY357" s="4">
        <f>AVERAGE(Tabela13[[#This Row],[V46]],Tabela13[[#This Row],[V44]])</f>
        <v>-2.6212121212121211</v>
      </c>
      <c r="CZ357" s="4">
        <f>AVERAGE(Tabela13[[#This Row],[V46]],Tabela13[[#This Row],[V45]])</f>
        <v>-1.3712121212121211</v>
      </c>
      <c r="DA357" s="3">
        <f>_xlfn.STDEV.S(Tabela13[[#This Row],[V41]],Tabela13[[#This Row],[V42]])</f>
        <v>0.1714198257421935</v>
      </c>
      <c r="DB357" s="3">
        <f>_xlfn.STDEV.S(Tabela13[[#This Row],[V41]],Tabela13[[#This Row],[V43]])</f>
        <v>1.7677669529663689</v>
      </c>
      <c r="DC357" s="3">
        <f>_xlfn.STDEV.S(Tabela13[[#This Row],[V41]],Tabela13[[#This Row],[V44]])</f>
        <v>3.8783735574171248</v>
      </c>
      <c r="DD357" s="3">
        <f>_xlfn.STDEV.S(Tabela13[[#This Row],[V41]],Tabela13[[#This Row],[V45]])</f>
        <v>2.1106066044507554</v>
      </c>
      <c r="DE357" s="3">
        <f>_xlfn.STDEV.S(Tabela13[[#This Row],[V41]],Tabela13[[#This Row],[V46]])</f>
        <v>3.7069537316749313</v>
      </c>
      <c r="DF357" s="3">
        <f>_xlfn.STDEV.S(Tabela13[[#This Row],[V42]],Tabela13[[#This Row],[V41]])</f>
        <v>0.1714198257421935</v>
      </c>
      <c r="DG357" s="3">
        <f>_xlfn.STDEV.S(Tabela13[[#This Row],[V42]],Tabela13[[#This Row],[V43]])</f>
        <v>1.5963471272241754</v>
      </c>
      <c r="DH357" s="3">
        <f>_xlfn.STDEV.S(Tabela13[[#This Row],[V42]],Tabela13[[#This Row],[V44]])</f>
        <v>3.7069537316749313</v>
      </c>
      <c r="DI357" s="3">
        <f>_xlfn.STDEV.S(Tabela13[[#This Row],[V42]],Tabela13[[#This Row],[V45]])</f>
        <v>1.9391867787085622</v>
      </c>
      <c r="DJ357" s="3">
        <f>_xlfn.STDEV.S(Tabela13[[#This Row],[V42]],Tabela13[[#This Row],[V46]])</f>
        <v>3.5355339059327378</v>
      </c>
      <c r="DK357" s="3">
        <f>_xlfn.STDEV.S(Tabela13[[#This Row],[V43]],Tabela13[[#This Row],[V41]])</f>
        <v>1.7677669529663689</v>
      </c>
      <c r="DL357" s="3">
        <f>_xlfn.STDEV.S(Tabela13[[#This Row],[V43]],Tabela13[[#This Row],[V42]])</f>
        <v>1.5963471272241754</v>
      </c>
      <c r="DM357" s="3">
        <f>_xlfn.STDEV.S(Tabela13[[#This Row],[V43]],Tabela13[[#This Row],[V44]])</f>
        <v>2.1106066044507559</v>
      </c>
      <c r="DN357" s="3">
        <f>_xlfn.STDEV.S(Tabela13[[#This Row],[V43]],Tabela13[[#This Row],[V45]])</f>
        <v>0.34283965148438683</v>
      </c>
      <c r="DO357" s="3">
        <f>_xlfn.STDEV.S(Tabela13[[#This Row],[V43]],Tabela13[[#This Row],[V46]])</f>
        <v>1.9391867787085624</v>
      </c>
      <c r="DP357" s="3">
        <f>_xlfn.STDEV.S(Tabela13[[#This Row],[V44]],Tabela13[[#This Row],[V41]])</f>
        <v>3.8783735574171248</v>
      </c>
      <c r="DQ357" s="3">
        <f>_xlfn.STDEV.S(Tabela13[[#This Row],[V44]],Tabela13[[#This Row],[V42]])</f>
        <v>3.7069537316749313</v>
      </c>
      <c r="DR357" s="3">
        <f>_xlfn.STDEV.S(Tabela13[[#This Row],[V44]],Tabela13[[#This Row],[V43]])</f>
        <v>2.1106066044507559</v>
      </c>
      <c r="DS357" s="3">
        <f>_xlfn.STDEV.S(Tabela13[[#This Row],[V44]],Tabela13[[#This Row],[V45]])</f>
        <v>1.7677669529663691</v>
      </c>
      <c r="DT357" s="3">
        <f>_xlfn.STDEV.S(Tabela13[[#This Row],[V44]],Tabela13[[#This Row],[V46]])</f>
        <v>0.1714198257421935</v>
      </c>
      <c r="DU357" s="3">
        <f>_xlfn.STDEV.S(Tabela13[[#This Row],[V45]],Tabela13[[#This Row],[V41]])</f>
        <v>2.1106066044507554</v>
      </c>
      <c r="DV357" s="3">
        <f>_xlfn.STDEV.S(Tabela13[[#This Row],[V45]],Tabela13[[#This Row],[V42]])</f>
        <v>1.9391867787085622</v>
      </c>
      <c r="DW357" s="3">
        <f>_xlfn.STDEV.S(Tabela13[[#This Row],[V45]],Tabela13[[#This Row],[V43]])</f>
        <v>0.34283965148438683</v>
      </c>
      <c r="DX357" s="3">
        <f>_xlfn.STDEV.S(Tabela13[[#This Row],[V45]],Tabela13[[#This Row],[V44]])</f>
        <v>1.7677669529663691</v>
      </c>
      <c r="DY357" s="3">
        <f>_xlfn.STDEV.S(Tabela13[[#This Row],[V45]],Tabela13[[#This Row],[V46]])</f>
        <v>1.5963471272241756</v>
      </c>
      <c r="DZ357" s="3">
        <f>_xlfn.STDEV.S(Tabela13[[#This Row],[V46]],Tabela13[[#This Row],[V41]])</f>
        <v>3.7069537316749313</v>
      </c>
      <c r="EA357" s="3">
        <f>_xlfn.STDEV.S(Tabela13[[#This Row],[V46]],Tabela13[[#This Row],[V42]])</f>
        <v>3.5355339059327378</v>
      </c>
      <c r="EB357" s="3">
        <f>_xlfn.STDEV.S(Tabela13[[#This Row],[V46]],Tabela13[[#This Row],[V43]])</f>
        <v>1.9391867787085624</v>
      </c>
      <c r="EC357" s="3">
        <f>_xlfn.STDEV.S(Tabela13[[#This Row],[V46]],Tabela13[[#This Row],[V44]])</f>
        <v>0.1714198257421935</v>
      </c>
      <c r="ED357" s="3">
        <f>_xlfn.STDEV.S(Tabela13[[#This Row],[V46]],Tabela13[[#This Row],[V45]])</f>
        <v>1.5963471272241756</v>
      </c>
      <c r="EE357" s="3">
        <f t="shared" si="380"/>
        <v>6.5397158953669196E-2</v>
      </c>
      <c r="EF357" s="3">
        <f t="shared" si="381"/>
        <v>1.1844935928505618</v>
      </c>
      <c r="EG357" s="3" t="str">
        <f t="shared" si="382"/>
        <v/>
      </c>
      <c r="EH357" s="3">
        <f t="shared" si="383"/>
        <v>1.6884852835606041</v>
      </c>
      <c r="EI357" s="3">
        <f t="shared" si="384"/>
        <v>30.582368286318154</v>
      </c>
      <c r="EJ357" s="3">
        <f t="shared" si="385"/>
        <v>6.5397158953669196E-2</v>
      </c>
      <c r="EK357" s="3">
        <f t="shared" si="386"/>
        <v>1.1641868552132106</v>
      </c>
      <c r="EL357" s="3">
        <f t="shared" si="387"/>
        <v>-30.582368286318154</v>
      </c>
      <c r="EM357" s="3">
        <f t="shared" si="388"/>
        <v>1.7179372804666455</v>
      </c>
      <c r="EN357" s="3" t="str">
        <f t="shared" si="389"/>
        <v/>
      </c>
      <c r="EO357" s="3">
        <f t="shared" si="390"/>
        <v>1.1844935928505618</v>
      </c>
      <c r="EP357" s="3">
        <f t="shared" si="391"/>
        <v>1.1641868552132106</v>
      </c>
      <c r="EQ357" s="3">
        <f t="shared" si="392"/>
        <v>-1.6884852835606048</v>
      </c>
      <c r="ER357" s="3">
        <f t="shared" si="393"/>
        <v>2744911158529627</v>
      </c>
      <c r="ES357" s="3" t="str">
        <f t="shared" si="394"/>
        <v/>
      </c>
      <c r="ET357" s="3" t="str">
        <f t="shared" si="395"/>
        <v/>
      </c>
      <c r="EU357" s="3" t="str">
        <f t="shared" si="396"/>
        <v/>
      </c>
      <c r="EV357" s="3">
        <f t="shared" si="397"/>
        <v>-1.6884852835606048</v>
      </c>
      <c r="EW357" s="3">
        <f t="shared" si="398"/>
        <v>-1.184493592850562</v>
      </c>
      <c r="EX357" s="3">
        <f t="shared" si="399"/>
        <v>-6.5397158953669196E-2</v>
      </c>
      <c r="EY357" s="3">
        <f t="shared" si="400"/>
        <v>1.6884852835606041</v>
      </c>
      <c r="EZ357" s="3">
        <f t="shared" si="401"/>
        <v>1.7179372804666455</v>
      </c>
      <c r="FA357" s="3">
        <f t="shared" si="402"/>
        <v>2744911158529627</v>
      </c>
      <c r="FB357" s="3">
        <f t="shared" si="403"/>
        <v>-1.184493592850562</v>
      </c>
      <c r="FC357" s="3">
        <f t="shared" si="404"/>
        <v>-1.1641868552132111</v>
      </c>
      <c r="FD357" s="3">
        <f t="shared" si="405"/>
        <v>30.582368286318154</v>
      </c>
      <c r="FE357" s="3" t="str">
        <f t="shared" si="406"/>
        <v/>
      </c>
      <c r="FF357" s="3">
        <f t="shared" si="407"/>
        <v>-1.717937280466646</v>
      </c>
      <c r="FG357" s="3">
        <f t="shared" si="408"/>
        <v>-6.5397158953669196E-2</v>
      </c>
      <c r="FH357" s="3">
        <f t="shared" si="409"/>
        <v>-1.1641868552132111</v>
      </c>
      <c r="FI357" s="4">
        <f t="shared" si="410"/>
        <v>0.90909090909090917</v>
      </c>
      <c r="FJ357" s="4">
        <f t="shared" si="411"/>
        <v>0</v>
      </c>
      <c r="FK357" s="4">
        <f t="shared" si="412"/>
        <v>2.0982658959537575</v>
      </c>
      <c r="FL357" s="4">
        <f t="shared" si="413"/>
        <v>0.71098265895953738</v>
      </c>
      <c r="FM357" s="4">
        <f>Tabela13[[#This Row],[V139]]-Tabela13[[#This Row],[V140]]</f>
        <v>1.3872832369942201</v>
      </c>
      <c r="FN357" s="4">
        <f>Tabela13[[#This Row],[V1]]-Tabela13[[#This Row],[V2]]/2</f>
        <v>2.7878787878787881</v>
      </c>
      <c r="FO357" s="4">
        <f>Tabela13[[#This Row],[V1]]-Tabela13[[#This Row],[V3]]/2</f>
        <v>2.666666666666667</v>
      </c>
      <c r="FP357" s="4">
        <f>Tabela13[[#This Row],[V1]]-Tabela13[[#This Row],[V4]]/2</f>
        <v>1.5378787878787881</v>
      </c>
      <c r="FQ357" s="4">
        <f>Tabela13[[#This Row],[V2]]-Tabela13[[#This Row],[V1]]/2</f>
        <v>-1.3257575757575759</v>
      </c>
      <c r="FR357" s="4">
        <f>Tabela13[[#This Row],[V2]]-Tabela13[[#This Row],[V3]]/2</f>
        <v>-7.5757575757575746E-2</v>
      </c>
      <c r="FS357" s="4">
        <f>Tabela13[[#This Row],[V2]]-Tabela13[[#This Row],[V4]]/2</f>
        <v>-1.2045454545454546</v>
      </c>
      <c r="FT357" s="4">
        <f t="shared" si="414"/>
        <v>1.2263959247520995</v>
      </c>
      <c r="FU357" s="4">
        <f t="shared" si="415"/>
        <v>1.2120256565243244</v>
      </c>
      <c r="FV357" s="4">
        <f t="shared" si="416"/>
        <v>0.99424797601153703</v>
      </c>
      <c r="FW357" s="4">
        <f t="shared" si="417"/>
        <v>-0.9245579985603477</v>
      </c>
      <c r="FX357" s="4">
        <f t="shared" si="418"/>
        <v>-7.5613143236829827E-2</v>
      </c>
      <c r="FY357" s="4">
        <f t="shared" si="419"/>
        <v>-0.87791678451709521</v>
      </c>
      <c r="FZ357" s="4">
        <f t="shared" si="420"/>
        <v>220.7512664553779</v>
      </c>
      <c r="GA357" s="4">
        <f t="shared" si="421"/>
        <v>218.16461817437838</v>
      </c>
      <c r="GB357" s="4">
        <f t="shared" si="422"/>
        <v>178.96463568207668</v>
      </c>
      <c r="GC357" s="4">
        <f t="shared" si="423"/>
        <v>-166.42043974086261</v>
      </c>
      <c r="GD357" s="4">
        <f t="shared" si="424"/>
        <v>-13.610365782629369</v>
      </c>
      <c r="GE357" s="4">
        <f t="shared" si="425"/>
        <v>-158.02502121307714</v>
      </c>
      <c r="GF357" s="4">
        <f>Tabela13[[#This Row],[V1]]-Tabela13[[#This Row],[V2]]/Tabela13[[#This Row],[V2]]</f>
        <v>1.8333333333333335</v>
      </c>
      <c r="GG357" s="4">
        <f>Tabela13[[#This Row],[V1]]-Tabela13[[#This Row],[V3]]/Tabela13[[#This Row],[V3]]</f>
        <v>1.8333333333333335</v>
      </c>
      <c r="GH357" s="4">
        <f>Tabela13[[#This Row],[V1]]-Tabela13[[#This Row],[V4]]/Tabela13[[#This Row],[V4]]</f>
        <v>1.8333333333333335</v>
      </c>
      <c r="GI357" s="4">
        <f>Tabela13[[#This Row],[V2]]-Tabela13[[#This Row],[V1]]/Tabela13[[#This Row],[V1]]</f>
        <v>-0.90909090909090906</v>
      </c>
      <c r="GJ357" s="4">
        <f>Tabela13[[#This Row],[V2]]-Tabela13[[#This Row],[V3]]/Tabela13[[#This Row],[V3]]</f>
        <v>-0.90909090909090906</v>
      </c>
      <c r="GK357" s="4">
        <f>Tabela13[[#This Row],[V2]]-Tabela13[[#This Row],[V4]]/Tabela13[[#This Row],[V4]]</f>
        <v>-0.90909090909090906</v>
      </c>
      <c r="GL357" s="4">
        <f t="shared" si="426"/>
        <v>1.4501459137290249</v>
      </c>
      <c r="GM357" s="4">
        <f t="shared" si="427"/>
        <v>1.4621212121212122</v>
      </c>
      <c r="GN357" s="4">
        <f t="shared" si="428"/>
        <v>0.99180964047788234</v>
      </c>
      <c r="GO357" s="3">
        <f t="shared" si="429"/>
        <v>1</v>
      </c>
      <c r="GP357" s="3">
        <v>100</v>
      </c>
      <c r="GQ357" s="3">
        <f t="shared" si="430"/>
        <v>0.5</v>
      </c>
      <c r="GR357" s="3">
        <f t="shared" si="431"/>
        <v>50</v>
      </c>
      <c r="GS357" s="34">
        <f>COUNTIF($D$2:D356,Tabela13[[#This Row],[HomeTeam]])</f>
        <v>17</v>
      </c>
      <c r="GT357" s="34">
        <f>COUNTIF($E$2:E356,Tabela13[[#This Row],[AwayTeam]])</f>
        <v>17</v>
      </c>
      <c r="GU357" s="3">
        <f>IFERROR(AVERAGEIFS($AD$2:AD356,$D$2:D356,Tabela13[[#This Row],[HomeTeam]],$GS$2:GS356,"&gt;="&amp;Tabela13[[#This Row],[Contagem_H]]-5),"")</f>
        <v>0.82123931623931623</v>
      </c>
      <c r="GV357" s="3">
        <f>IFERROR(AVERAGEIFS($G$2:G356,$E$2:E356,Tabela13[[#This Row],[AwayTeam]],$GT$2:GT356,"&gt;="&amp;Tabela13[[#This Row],[Contagem_A]]-5),"")</f>
        <v>2</v>
      </c>
      <c r="GW357" s="3">
        <f>IFERROR(AVERAGEIFS($GQ$2:GQ356,$D$2:D356,Tabela13[[#This Row],[HomeTeam]],$GS$2:GS356,"&gt;="&amp;Tabela13[[#This Row],[Contagem_H]]-5),"")</f>
        <v>0.53</v>
      </c>
    </row>
    <row r="358" spans="1:205" x14ac:dyDescent="0.25">
      <c r="A358" t="s">
        <v>127</v>
      </c>
      <c r="B358" t="s">
        <v>264</v>
      </c>
      <c r="C358" t="s">
        <v>139</v>
      </c>
      <c r="D358" t="s">
        <v>25</v>
      </c>
      <c r="E358" t="s">
        <v>23</v>
      </c>
      <c r="F358" s="3">
        <v>4</v>
      </c>
      <c r="G358" s="3">
        <v>2</v>
      </c>
      <c r="H358" s="3" t="str">
        <f t="shared" si="432"/>
        <v>H</v>
      </c>
      <c r="I358" s="3">
        <v>1.44</v>
      </c>
      <c r="J358" s="3">
        <v>5.75</v>
      </c>
      <c r="K358" s="3">
        <v>5.5</v>
      </c>
      <c r="L358" s="3">
        <v>1.25</v>
      </c>
      <c r="M358" s="3">
        <v>4</v>
      </c>
      <c r="N358" s="3">
        <f t="shared" si="361"/>
        <v>6</v>
      </c>
      <c r="O358" s="3">
        <f t="shared" si="362"/>
        <v>3</v>
      </c>
      <c r="P358" s="3">
        <f t="shared" si="363"/>
        <v>0</v>
      </c>
      <c r="Q358" s="3">
        <f t="shared" si="364"/>
        <v>5.0175669740887052E-2</v>
      </c>
      <c r="R358" s="3">
        <f t="shared" si="365"/>
        <v>5.0000000000000044E-2</v>
      </c>
      <c r="S358" s="3">
        <f t="shared" si="366"/>
        <v>1.5122529644268774</v>
      </c>
      <c r="T358" s="3">
        <f t="shared" si="367"/>
        <v>6.0385101010101003</v>
      </c>
      <c r="U358" s="3">
        <f t="shared" si="368"/>
        <v>5.7759661835748783</v>
      </c>
      <c r="V358" s="3">
        <f t="shared" si="369"/>
        <v>1.3127195871761088</v>
      </c>
      <c r="W358" s="3">
        <f t="shared" si="370"/>
        <v>4.2007026789635482</v>
      </c>
      <c r="X358" s="4">
        <f t="shared" si="371"/>
        <v>0.69444444444444442</v>
      </c>
      <c r="Y358" s="4">
        <f t="shared" si="372"/>
        <v>0.17391304347826086</v>
      </c>
      <c r="Z358" s="4">
        <f t="shared" si="373"/>
        <v>0.18181818181818182</v>
      </c>
      <c r="AA358" s="4">
        <f t="shared" si="374"/>
        <v>0.8</v>
      </c>
      <c r="AB358" s="4">
        <f t="shared" si="375"/>
        <v>0.25</v>
      </c>
      <c r="AC358" s="4">
        <f t="shared" si="376"/>
        <v>2.3472222222222223</v>
      </c>
      <c r="AD358" s="4">
        <f t="shared" si="377"/>
        <v>1.0909090909090908</v>
      </c>
      <c r="AE358" s="4">
        <f t="shared" si="378"/>
        <v>1.3472222222222223</v>
      </c>
      <c r="AF358" s="4">
        <f t="shared" si="379"/>
        <v>2.0909090909090908</v>
      </c>
      <c r="AG358" s="4">
        <f>IFERROR(AVERAGE(Tabela13[[#This Row],[V1]],Tabela13[[#This Row],[V2]]),"")</f>
        <v>1.7190656565656566</v>
      </c>
      <c r="AH358" s="4">
        <f>IFERROR(AVERAGE(Tabela13[[#This Row],[V1]],Tabela13[[#This Row],[V3]]),"")</f>
        <v>1.8472222222222223</v>
      </c>
      <c r="AI358" s="4">
        <f>IFERROR(AVERAGE(Tabela13[[#This Row],[V1]],Tabela13[[#This Row],[V4]]),"")</f>
        <v>2.2190656565656566</v>
      </c>
      <c r="AJ358" s="4">
        <f>IFERROR(AVERAGE(Tabela13[[#This Row],[V2]],Tabela13[[#This Row],[V1]]),"")</f>
        <v>1.7190656565656566</v>
      </c>
      <c r="AK358" s="4">
        <f>IFERROR(AVERAGE(Tabela13[[#This Row],[V2]],Tabela13[[#This Row],[V3]]),"")</f>
        <v>1.2190656565656566</v>
      </c>
      <c r="AL358" s="4">
        <f>IFERROR(AVERAGE(Tabela13[[#This Row],[V2]],Tabela13[[#This Row],[V4]]),"")</f>
        <v>1.5909090909090908</v>
      </c>
      <c r="AM358" s="4">
        <f>IFERROR(AVERAGE(Tabela13[[#This Row],[V3]],Tabela13[[#This Row],[V1]]),"")</f>
        <v>1.8472222222222223</v>
      </c>
      <c r="AN358" s="4">
        <f>IFERROR(AVERAGE(Tabela13[[#This Row],[V3]],Tabela13[[#This Row],[V2]]),"")</f>
        <v>1.2190656565656566</v>
      </c>
      <c r="AO358" s="4">
        <f>IFERROR(AVERAGE(Tabela13[[#This Row],[V3]],Tabela13[[#This Row],[V4]]),"")</f>
        <v>1.7190656565656566</v>
      </c>
      <c r="AP358" s="4">
        <f>IFERROR(AVERAGE(Tabela13[[#This Row],[V4]],Tabela13[[#This Row],[V1]]),"")</f>
        <v>2.2190656565656566</v>
      </c>
      <c r="AQ358" s="4">
        <f>IFERROR(AVERAGE(Tabela13[[#This Row],[V4]],Tabela13[[#This Row],[V2]]),"")</f>
        <v>1.5909090909090908</v>
      </c>
      <c r="AR358" s="4">
        <f>IFERROR(AVERAGE(Tabela13[[#This Row],[V4]],Tabela13[[#This Row],[V3]]),"")</f>
        <v>1.7190656565656566</v>
      </c>
      <c r="AS358" s="4">
        <f>_xlfn.STDEV.S(Tabela13[[#This Row],[V1]:[V2]])</f>
        <v>0.88834753444522074</v>
      </c>
      <c r="AT358" s="4">
        <f>_xlfn.STDEV.S(Tabela13[[#This Row],[V1]],Tabela13[[#This Row],[V3]])</f>
        <v>0.70710678118654757</v>
      </c>
      <c r="AU358" s="4">
        <f>_xlfn.STDEV.S(Tabela13[[#This Row],[V1]],Tabela13[[#This Row],[V4]])</f>
        <v>0.18124075325867328</v>
      </c>
      <c r="AV358" s="4">
        <f>_xlfn.STDEV.S(Tabela13[[#This Row],[V2]],Tabela13[[#This Row],[V1]])</f>
        <v>0.88834753444522074</v>
      </c>
      <c r="AW358" s="4">
        <f>_xlfn.STDEV.S(Tabela13[[#This Row],[V2]],Tabela13[[#This Row],[V3]])</f>
        <v>0.18124075325867284</v>
      </c>
      <c r="AX358" s="4">
        <f>_xlfn.STDEV.S(Tabela13[[#This Row],[V42]],Tabela13[[#This Row],[V44]])</f>
        <v>1.5954543156317684</v>
      </c>
      <c r="AY358" s="4">
        <f>_xlfn.STDEV.S(Tabela13[[#This Row],[V3]],Tabela13[[#This Row],[V1]])</f>
        <v>0.70710678118654757</v>
      </c>
      <c r="AZ358" s="4">
        <f>_xlfn.STDEV.S(Tabela13[[#This Row],[V3]],Tabela13[[#This Row],[V2]])</f>
        <v>0.18124075325867284</v>
      </c>
      <c r="BA358" s="4">
        <f>_xlfn.STDEV.S(Tabela13[[#This Row],[V3]],Tabela13[[#This Row],[V4]])</f>
        <v>0.52586602792787407</v>
      </c>
      <c r="BB358" s="4">
        <f>_xlfn.STDEV.S(Tabela13[[#This Row],[V4]],Tabela13[[#This Row],[V1]])</f>
        <v>0.18124075325867328</v>
      </c>
      <c r="BC358" s="4">
        <f>_xlfn.STDEV.S(Tabela13[[#This Row],[V4]],Tabela13[[#This Row],[V2]])</f>
        <v>0.70710678118654691</v>
      </c>
      <c r="BD358" s="4">
        <f>_xlfn.STDEV.S(Tabela13[[#This Row],[V4]],Tabela13[[#This Row],[V3]])</f>
        <v>0.52586602792787407</v>
      </c>
      <c r="BE358" s="4">
        <f>Tabela13[[#This Row],[V17]]/Tabela13[[#This Row],[V5]]</f>
        <v>0.51676184155755767</v>
      </c>
      <c r="BF358" s="4">
        <f>Tabela13[[#This Row],[V18]]/Tabela13[[#This Row],[V6]]</f>
        <v>0.38279464846189037</v>
      </c>
      <c r="BG358" s="4">
        <f>Tabela13[[#This Row],[V19]]/Tabela13[[#This Row],[V7]]</f>
        <v>8.1674353673325317E-2</v>
      </c>
      <c r="BH358" s="4">
        <f>Tabela13[[#This Row],[V20]]/Tabela13[[#This Row],[V8]]</f>
        <v>0.51676184155755767</v>
      </c>
      <c r="BI358" s="4">
        <f>Tabela13[[#This Row],[V21]]/Tabela13[[#This Row],[V9]]</f>
        <v>0.14867185559903562</v>
      </c>
      <c r="BJ358" s="4">
        <f>Tabela13[[#This Row],[V22]]/Tabela13[[#This Row],[V10]]</f>
        <v>1.0028569983971116</v>
      </c>
      <c r="BK358" s="4">
        <f>Tabela13[[#This Row],[V23]]/Tabela13[[#This Row],[V11]]</f>
        <v>0.38279464846189037</v>
      </c>
      <c r="BL358" s="4">
        <f>Tabela13[[#This Row],[V24]]/Tabela13[[#This Row],[V12]]</f>
        <v>0.14867185559903562</v>
      </c>
      <c r="BM358" s="4">
        <f>Tabela13[[#This Row],[V25]]/Tabela13[[#This Row],[V13]]</f>
        <v>0.30590223585668475</v>
      </c>
      <c r="BN358" s="4">
        <f>Tabela13[[#This Row],[V26]]/Tabela13[[#This Row],[V14]]</f>
        <v>8.1674353673325317E-2</v>
      </c>
      <c r="BO358" s="4">
        <f>Tabela13[[#This Row],[V27]]/Tabela13[[#This Row],[V15]]</f>
        <v>0.44446711960297236</v>
      </c>
      <c r="BP358" s="4">
        <f>Tabela13[[#This Row],[V28]]/Tabela13[[#This Row],[V16]]</f>
        <v>0.30590223585668475</v>
      </c>
      <c r="BQ358" s="4">
        <f>Tabela13[[#This Row],[V1]]-Tabela13[[#This Row],[V2]]</f>
        <v>1.2563131313131315</v>
      </c>
      <c r="BR358" s="4">
        <f>Tabela13[[#This Row],[V1]]-Tabela13[[#This Row],[V3]]</f>
        <v>1</v>
      </c>
      <c r="BS358" s="4">
        <f>Tabela13[[#This Row],[V1]]-Tabela13[[#This Row],[V4]]</f>
        <v>0.25631313131313149</v>
      </c>
      <c r="BT358" s="4">
        <f>Tabela13[[#This Row],[V2]]-Tabela13[[#This Row],[V1]]</f>
        <v>-1.2563131313131315</v>
      </c>
      <c r="BU358" s="4">
        <f>Tabela13[[#This Row],[V2]]-Tabela13[[#This Row],[V3]]</f>
        <v>-0.25631313131313149</v>
      </c>
      <c r="BV358" s="4">
        <f>Tabela13[[#This Row],[V2]]-Tabela13[[#This Row],[V4]]</f>
        <v>-1</v>
      </c>
      <c r="BW358" s="4">
        <f>AVERAGE(Tabela13[[#This Row],[V41]],Tabela13[[#This Row],[V42]])</f>
        <v>1.1281565656565657</v>
      </c>
      <c r="BX358" s="4">
        <f>AVERAGE(Tabela13[[#This Row],[V41]],Tabela13[[#This Row],[V43]])</f>
        <v>0.75631313131313149</v>
      </c>
      <c r="BY358" s="4">
        <f>AVERAGE(Tabela13[[#This Row],[V41]],Tabela13[[#This Row],[V44]])</f>
        <v>0</v>
      </c>
      <c r="BZ358" s="4">
        <f>AVERAGE(Tabela13[[#This Row],[V41]],Tabela13[[#This Row],[V45]])</f>
        <v>0.5</v>
      </c>
      <c r="CA358" s="4">
        <f>AVERAGE(Tabela13[[#This Row],[V41]],Tabela13[[#This Row],[V46]])</f>
        <v>0.12815656565656575</v>
      </c>
      <c r="CB358" s="4">
        <f>AVERAGE(Tabela13[[#This Row],[V42]],Tabela13[[#This Row],[V41]])</f>
        <v>1.1281565656565657</v>
      </c>
      <c r="CC358" s="4">
        <f>AVERAGE(Tabela13[[#This Row],[V42]],Tabela13[[#This Row],[V43]])</f>
        <v>0.62815656565656575</v>
      </c>
      <c r="CD358" s="4">
        <f>AVERAGE(Tabela13[[#This Row],[V42]],Tabela13[[#This Row],[V44]])</f>
        <v>-0.12815656565656575</v>
      </c>
      <c r="CE358" s="4">
        <f>AVERAGE(Tabela13[[#This Row],[V42]],Tabela13[[#This Row],[V45]])</f>
        <v>0.37184343434343425</v>
      </c>
      <c r="CF358" s="4">
        <f>AVERAGE(Tabela13[[#This Row],[V42]],Tabela13[[#This Row],[V46]])</f>
        <v>0</v>
      </c>
      <c r="CG358" s="4">
        <f>AVERAGE(Tabela13[[#This Row],[V43]],Tabela13[[#This Row],[V41]])</f>
        <v>0.75631313131313149</v>
      </c>
      <c r="CH358" s="4">
        <f>AVERAGE(Tabela13[[#This Row],[V43]],Tabela13[[#This Row],[V42]])</f>
        <v>0.62815656565656575</v>
      </c>
      <c r="CI358" s="4">
        <f>AVERAGE(Tabela13[[#This Row],[V43]],Tabela13[[#This Row],[V44]])</f>
        <v>-0.5</v>
      </c>
      <c r="CJ358" s="4">
        <f>AVERAGE(Tabela13[[#This Row],[V43]],Tabela13[[#This Row],[V45]])</f>
        <v>0</v>
      </c>
      <c r="CK358" s="4">
        <f>AVERAGE(Tabela13[[#This Row],[V43]],Tabela13[[#This Row],[V46]])</f>
        <v>-0.37184343434343425</v>
      </c>
      <c r="CL358" s="4">
        <f>AVERAGE(Tabela13[[#This Row],[V44]],Tabela13[[#This Row],[V41]])</f>
        <v>0</v>
      </c>
      <c r="CM358" s="4">
        <f>AVERAGE(Tabela13[[#This Row],[V44]],Tabela13[[#This Row],[V42]])</f>
        <v>-0.12815656565656575</v>
      </c>
      <c r="CN358" s="4">
        <f>AVERAGE(Tabela13[[#This Row],[V44]],Tabela13[[#This Row],[V43]])</f>
        <v>-0.5</v>
      </c>
      <c r="CO358" s="4">
        <f>AVERAGE(Tabela13[[#This Row],[V44]],Tabela13[[#This Row],[V45]])</f>
        <v>-0.75631313131313149</v>
      </c>
      <c r="CP358" s="4">
        <f>AVERAGE(Tabela13[[#This Row],[V44]],Tabela13[[#This Row],[V46]])</f>
        <v>-1.1281565656565657</v>
      </c>
      <c r="CQ358" s="4">
        <f>AVERAGE(Tabela13[[#This Row],[V45]],Tabela13[[#This Row],[V41]])</f>
        <v>0.5</v>
      </c>
      <c r="CR358" s="4">
        <f>AVERAGE(Tabela13[[#This Row],[V45]],Tabela13[[#This Row],[V42]])</f>
        <v>0.37184343434343425</v>
      </c>
      <c r="CS358" s="4">
        <f>AVERAGE(Tabela13[[#This Row],[V45]],Tabela13[[#This Row],[V43]])</f>
        <v>0</v>
      </c>
      <c r="CT358" s="4">
        <f>AVERAGE(Tabela13[[#This Row],[V45]],Tabela13[[#This Row],[V44]])</f>
        <v>-0.75631313131313149</v>
      </c>
      <c r="CU358" s="4">
        <f>AVERAGE(Tabela13[[#This Row],[V45]],Tabela13[[#This Row],[V46]])</f>
        <v>-0.62815656565656575</v>
      </c>
      <c r="CV358" s="4">
        <f>AVERAGE(Tabela13[[#This Row],[V46]],Tabela13[[#This Row],[V41]])</f>
        <v>0.12815656565656575</v>
      </c>
      <c r="CW358" s="4">
        <f>AVERAGE(Tabela13[[#This Row],[V46]],Tabela13[[#This Row],[V42]])</f>
        <v>0</v>
      </c>
      <c r="CX358" s="4">
        <f>AVERAGE(Tabela13[[#This Row],[V46]],Tabela13[[#This Row],[V43]])</f>
        <v>-0.37184343434343425</v>
      </c>
      <c r="CY358" s="4">
        <f>AVERAGE(Tabela13[[#This Row],[V46]],Tabela13[[#This Row],[V44]])</f>
        <v>-1.1281565656565657</v>
      </c>
      <c r="CZ358" s="4">
        <f>AVERAGE(Tabela13[[#This Row],[V46]],Tabela13[[#This Row],[V45]])</f>
        <v>-0.62815656565656575</v>
      </c>
      <c r="DA358" s="3">
        <f>_xlfn.STDEV.S(Tabela13[[#This Row],[V41]],Tabela13[[#This Row],[V42]])</f>
        <v>0.18124075325867406</v>
      </c>
      <c r="DB358" s="3">
        <f>_xlfn.STDEV.S(Tabela13[[#This Row],[V41]],Tabela13[[#This Row],[V43]])</f>
        <v>0.70710678118654768</v>
      </c>
      <c r="DC358" s="3">
        <f>_xlfn.STDEV.S(Tabela13[[#This Row],[V41]],Tabela13[[#This Row],[V44]])</f>
        <v>1.7766950688904417</v>
      </c>
      <c r="DD358" s="3">
        <f>_xlfn.STDEV.S(Tabela13[[#This Row],[V41]],Tabela13[[#This Row],[V45]])</f>
        <v>1.0695882877038942</v>
      </c>
      <c r="DE358" s="3">
        <f>_xlfn.STDEV.S(Tabela13[[#This Row],[V41]],Tabela13[[#This Row],[V46]])</f>
        <v>1.5954543156317684</v>
      </c>
      <c r="DF358" s="3">
        <f>_xlfn.STDEV.S(Tabela13[[#This Row],[V42]],Tabela13[[#This Row],[V41]])</f>
        <v>0.18124075325867406</v>
      </c>
      <c r="DG358" s="3">
        <f>_xlfn.STDEV.S(Tabela13[[#This Row],[V42]],Tabela13[[#This Row],[V43]])</f>
        <v>0.52586602792787429</v>
      </c>
      <c r="DH358" s="3">
        <f>_xlfn.STDEV.S(Tabela13[[#This Row],[V42]],Tabela13[[#This Row],[V44]])</f>
        <v>1.5954543156317684</v>
      </c>
      <c r="DI358" s="3">
        <f>_xlfn.STDEV.S(Tabela13[[#This Row],[V42]],Tabela13[[#This Row],[V45]])</f>
        <v>0.88834753444522085</v>
      </c>
      <c r="DJ358" s="3">
        <f>_xlfn.STDEV.S(Tabela13[[#This Row],[V42]],Tabela13[[#This Row],[V46]])</f>
        <v>1.4142135623730951</v>
      </c>
      <c r="DK358" s="3">
        <f>_xlfn.STDEV.S(Tabela13[[#This Row],[V43]],Tabela13[[#This Row],[V41]])</f>
        <v>0.70710678118654768</v>
      </c>
      <c r="DL358" s="3">
        <f>_xlfn.STDEV.S(Tabela13[[#This Row],[V43]],Tabela13[[#This Row],[V42]])</f>
        <v>0.52586602792787429</v>
      </c>
      <c r="DM358" s="3">
        <f>_xlfn.STDEV.S(Tabela13[[#This Row],[V43]],Tabela13[[#This Row],[V44]])</f>
        <v>1.0695882877038942</v>
      </c>
      <c r="DN358" s="3">
        <f>_xlfn.STDEV.S(Tabela13[[#This Row],[V43]],Tabela13[[#This Row],[V45]])</f>
        <v>0.36248150651734656</v>
      </c>
      <c r="DO358" s="3">
        <f>_xlfn.STDEV.S(Tabela13[[#This Row],[V43]],Tabela13[[#This Row],[V46]])</f>
        <v>0.88834753444522085</v>
      </c>
      <c r="DP358" s="3">
        <f>_xlfn.STDEV.S(Tabela13[[#This Row],[V44]],Tabela13[[#This Row],[V41]])</f>
        <v>1.7766950688904417</v>
      </c>
      <c r="DQ358" s="3">
        <f>_xlfn.STDEV.S(Tabela13[[#This Row],[V44]],Tabela13[[#This Row],[V42]])</f>
        <v>1.5954543156317684</v>
      </c>
      <c r="DR358" s="3">
        <f>_xlfn.STDEV.S(Tabela13[[#This Row],[V44]],Tabela13[[#This Row],[V43]])</f>
        <v>1.0695882877038942</v>
      </c>
      <c r="DS358" s="3">
        <f>_xlfn.STDEV.S(Tabela13[[#This Row],[V44]],Tabela13[[#This Row],[V45]])</f>
        <v>0.70710678118654768</v>
      </c>
      <c r="DT358" s="3">
        <f>_xlfn.STDEV.S(Tabela13[[#This Row],[V44]],Tabela13[[#This Row],[V46]])</f>
        <v>0.18124075325867406</v>
      </c>
      <c r="DU358" s="3">
        <f>_xlfn.STDEV.S(Tabela13[[#This Row],[V45]],Tabela13[[#This Row],[V41]])</f>
        <v>1.0695882877038942</v>
      </c>
      <c r="DV358" s="3">
        <f>_xlfn.STDEV.S(Tabela13[[#This Row],[V45]],Tabela13[[#This Row],[V42]])</f>
        <v>0.88834753444522085</v>
      </c>
      <c r="DW358" s="3">
        <f>_xlfn.STDEV.S(Tabela13[[#This Row],[V45]],Tabela13[[#This Row],[V43]])</f>
        <v>0.36248150651734656</v>
      </c>
      <c r="DX358" s="3">
        <f>_xlfn.STDEV.S(Tabela13[[#This Row],[V45]],Tabela13[[#This Row],[V44]])</f>
        <v>0.70710678118654768</v>
      </c>
      <c r="DY358" s="3">
        <f>_xlfn.STDEV.S(Tabela13[[#This Row],[V45]],Tabela13[[#This Row],[V46]])</f>
        <v>0.52586602792787429</v>
      </c>
      <c r="DZ358" s="3">
        <f>_xlfn.STDEV.S(Tabela13[[#This Row],[V46]],Tabela13[[#This Row],[V41]])</f>
        <v>1.5954543156317684</v>
      </c>
      <c r="EA358" s="3">
        <f>_xlfn.STDEV.S(Tabela13[[#This Row],[V46]],Tabela13[[#This Row],[V42]])</f>
        <v>1.4142135623730951</v>
      </c>
      <c r="EB358" s="3">
        <f>_xlfn.STDEV.S(Tabela13[[#This Row],[V46]],Tabela13[[#This Row],[V43]])</f>
        <v>0.88834753444522085</v>
      </c>
      <c r="EC358" s="3">
        <f>_xlfn.STDEV.S(Tabela13[[#This Row],[V46]],Tabela13[[#This Row],[V44]])</f>
        <v>0.18124075325867406</v>
      </c>
      <c r="ED358" s="3">
        <f>_xlfn.STDEV.S(Tabela13[[#This Row],[V46]],Tabela13[[#This Row],[V45]])</f>
        <v>0.52586602792787429</v>
      </c>
      <c r="EE358" s="3">
        <f t="shared" si="380"/>
        <v>0.16065212823824268</v>
      </c>
      <c r="EF358" s="3">
        <f t="shared" si="381"/>
        <v>0.93493918313813962</v>
      </c>
      <c r="EG358" s="3" t="str">
        <f t="shared" si="382"/>
        <v/>
      </c>
      <c r="EH358" s="3">
        <f t="shared" si="383"/>
        <v>2.1391765754077885</v>
      </c>
      <c r="EI358" s="3">
        <f t="shared" si="384"/>
        <v>12.449259290446893</v>
      </c>
      <c r="EJ358" s="3">
        <f t="shared" si="385"/>
        <v>0.16065212823824268</v>
      </c>
      <c r="EK358" s="3">
        <f t="shared" si="386"/>
        <v>0.83715757611834452</v>
      </c>
      <c r="EL358" s="3">
        <f t="shared" si="387"/>
        <v>-12.449259290446893</v>
      </c>
      <c r="EM358" s="3">
        <f t="shared" si="388"/>
        <v>2.3890364933127848</v>
      </c>
      <c r="EN358" s="3" t="str">
        <f t="shared" si="389"/>
        <v/>
      </c>
      <c r="EO358" s="3">
        <f t="shared" si="390"/>
        <v>0.93493918313813962</v>
      </c>
      <c r="EP358" s="3">
        <f t="shared" si="391"/>
        <v>0.83715757611834452</v>
      </c>
      <c r="EQ358" s="3">
        <f t="shared" si="392"/>
        <v>-2.1391765754077885</v>
      </c>
      <c r="ER358" s="3" t="str">
        <f t="shared" si="393"/>
        <v/>
      </c>
      <c r="ES358" s="3" t="str">
        <f t="shared" si="394"/>
        <v/>
      </c>
      <c r="ET358" s="3" t="str">
        <f t="shared" si="395"/>
        <v/>
      </c>
      <c r="EU358" s="3" t="str">
        <f t="shared" si="396"/>
        <v/>
      </c>
      <c r="EV358" s="3">
        <f t="shared" si="397"/>
        <v>-2.1391765754077885</v>
      </c>
      <c r="EW358" s="3">
        <f t="shared" si="398"/>
        <v>-0.93493918313813962</v>
      </c>
      <c r="EX358" s="3">
        <f t="shared" si="399"/>
        <v>-0.16065212823824268</v>
      </c>
      <c r="EY358" s="3">
        <f t="shared" si="400"/>
        <v>2.1391765754077885</v>
      </c>
      <c r="EZ358" s="3">
        <f t="shared" si="401"/>
        <v>2.3890364933127848</v>
      </c>
      <c r="FA358" s="3" t="str">
        <f t="shared" si="402"/>
        <v/>
      </c>
      <c r="FB358" s="3">
        <f t="shared" si="403"/>
        <v>-0.93493918313813962</v>
      </c>
      <c r="FC358" s="3">
        <f t="shared" si="404"/>
        <v>-0.83715757611834452</v>
      </c>
      <c r="FD358" s="3">
        <f t="shared" si="405"/>
        <v>12.449259290446893</v>
      </c>
      <c r="FE358" s="3" t="str">
        <f t="shared" si="406"/>
        <v/>
      </c>
      <c r="FF358" s="3">
        <f t="shared" si="407"/>
        <v>-2.3890364933127848</v>
      </c>
      <c r="FG358" s="3">
        <f t="shared" si="408"/>
        <v>-0.16065212823824268</v>
      </c>
      <c r="FH358" s="3">
        <f t="shared" si="409"/>
        <v>-0.83715757611834452</v>
      </c>
      <c r="FI358" s="4">
        <f t="shared" si="410"/>
        <v>0.72727272727272729</v>
      </c>
      <c r="FJ358" s="4">
        <f t="shared" si="411"/>
        <v>1.3888888888888888</v>
      </c>
      <c r="FK358" s="4">
        <f t="shared" si="412"/>
        <v>2.149398849973863</v>
      </c>
      <c r="FL358" s="4">
        <f t="shared" si="413"/>
        <v>0.68499738630423423</v>
      </c>
      <c r="FM358" s="4">
        <f>Tabela13[[#This Row],[V139]]-Tabela13[[#This Row],[V140]]</f>
        <v>1.4644014636696288</v>
      </c>
      <c r="FN358" s="4">
        <f>Tabela13[[#This Row],[V1]]-Tabela13[[#This Row],[V2]]/2</f>
        <v>1.8017676767676769</v>
      </c>
      <c r="FO358" s="4">
        <f>Tabela13[[#This Row],[V1]]-Tabela13[[#This Row],[V3]]/2</f>
        <v>1.6736111111111112</v>
      </c>
      <c r="FP358" s="4">
        <f>Tabela13[[#This Row],[V1]]-Tabela13[[#This Row],[V4]]/2</f>
        <v>1.3017676767676769</v>
      </c>
      <c r="FQ358" s="4">
        <f>Tabela13[[#This Row],[V2]]-Tabela13[[#This Row],[V1]]/2</f>
        <v>-8.2702020202020332E-2</v>
      </c>
      <c r="FR358" s="4">
        <f>Tabela13[[#This Row],[V2]]-Tabela13[[#This Row],[V3]]/2</f>
        <v>0.41729797979797967</v>
      </c>
      <c r="FS358" s="4">
        <f>Tabela13[[#This Row],[V2]]-Tabela13[[#This Row],[V4]]/2</f>
        <v>4.5454545454545414E-2</v>
      </c>
      <c r="FT358" s="4">
        <f t="shared" si="414"/>
        <v>1.064114414653649</v>
      </c>
      <c r="FU358" s="4">
        <f t="shared" si="415"/>
        <v>1.0322094451202246</v>
      </c>
      <c r="FV358" s="4">
        <f t="shared" si="416"/>
        <v>0.91575726848415284</v>
      </c>
      <c r="FW358" s="4">
        <f t="shared" si="417"/>
        <v>-8.2514239964750227E-2</v>
      </c>
      <c r="FX358" s="4">
        <f t="shared" si="418"/>
        <v>0.39532892272235237</v>
      </c>
      <c r="FY358" s="4">
        <f t="shared" si="419"/>
        <v>4.5423279421576972E-2</v>
      </c>
      <c r="FZ358" s="4">
        <f t="shared" si="420"/>
        <v>191.54059463765682</v>
      </c>
      <c r="GA358" s="4">
        <f t="shared" si="421"/>
        <v>185.79770012164045</v>
      </c>
      <c r="GB358" s="4">
        <f t="shared" si="422"/>
        <v>164.83630832714752</v>
      </c>
      <c r="GC358" s="4">
        <f t="shared" si="423"/>
        <v>-14.85256319365504</v>
      </c>
      <c r="GD358" s="4">
        <f t="shared" si="424"/>
        <v>71.159206090023417</v>
      </c>
      <c r="GE358" s="4">
        <f t="shared" si="425"/>
        <v>8.1761902958838562</v>
      </c>
      <c r="GF358" s="4">
        <f>Tabela13[[#This Row],[V1]]-Tabela13[[#This Row],[V2]]/Tabela13[[#This Row],[V2]]</f>
        <v>1.3472222222222223</v>
      </c>
      <c r="GG358" s="4">
        <f>Tabela13[[#This Row],[V1]]-Tabela13[[#This Row],[V3]]/Tabela13[[#This Row],[V3]]</f>
        <v>1.3472222222222223</v>
      </c>
      <c r="GH358" s="4">
        <f>Tabela13[[#This Row],[V1]]-Tabela13[[#This Row],[V4]]/Tabela13[[#This Row],[V4]]</f>
        <v>1.3472222222222223</v>
      </c>
      <c r="GI358" s="4">
        <f>Tabela13[[#This Row],[V2]]-Tabela13[[#This Row],[V1]]/Tabela13[[#This Row],[V1]]</f>
        <v>9.0909090909090828E-2</v>
      </c>
      <c r="GJ358" s="4">
        <f>Tabela13[[#This Row],[V2]]-Tabela13[[#This Row],[V3]]/Tabela13[[#This Row],[V3]]</f>
        <v>9.0909090909090828E-2</v>
      </c>
      <c r="GK358" s="4">
        <f>Tabela13[[#This Row],[V2]]-Tabela13[[#This Row],[V4]]/Tabela13[[#This Row],[V4]]</f>
        <v>9.0909090909090828E-2</v>
      </c>
      <c r="GL358" s="4">
        <f t="shared" si="426"/>
        <v>0.59601354047357635</v>
      </c>
      <c r="GM358" s="4">
        <f t="shared" si="427"/>
        <v>1.7190656565656566</v>
      </c>
      <c r="GN358" s="4">
        <f t="shared" si="428"/>
        <v>0.34670783992293241</v>
      </c>
      <c r="GO358" s="3">
        <f t="shared" si="429"/>
        <v>1</v>
      </c>
      <c r="GP358" s="3">
        <v>100</v>
      </c>
      <c r="GQ358" s="3">
        <f t="shared" si="430"/>
        <v>0.43999999999999995</v>
      </c>
      <c r="GR358" s="3">
        <f t="shared" si="431"/>
        <v>43.999999999999993</v>
      </c>
      <c r="GS358" s="34">
        <f>COUNTIF($D$2:D357,Tabela13[[#This Row],[HomeTeam]])</f>
        <v>17</v>
      </c>
      <c r="GT358" s="34">
        <f>COUNTIF($E$2:E357,Tabela13[[#This Row],[AwayTeam]])</f>
        <v>17</v>
      </c>
      <c r="GU358" s="3">
        <f>IFERROR(AVERAGEIFS($AD$2:AD357,$D$2:D357,Tabela13[[#This Row],[HomeTeam]],$GS$2:GS357,"&gt;="&amp;Tabela13[[#This Row],[Contagem_H]]-5),"")</f>
        <v>0.58689800754004484</v>
      </c>
      <c r="GV358" s="3">
        <f>IFERROR(AVERAGEIFS($G$2:G357,$E$2:E357,Tabela13[[#This Row],[AwayTeam]],$GT$2:GT357,"&gt;="&amp;Tabela13[[#This Row],[Contagem_A]]-5),"")</f>
        <v>1</v>
      </c>
      <c r="GW358" s="3">
        <f>IFERROR(AVERAGEIFS($GQ$2:GQ357,$D$2:D357,Tabela13[[#This Row],[HomeTeam]],$GS$2:GS357,"&gt;="&amp;Tabela13[[#This Row],[Contagem_H]]-5),"")</f>
        <v>-0.26799999999999996</v>
      </c>
    </row>
    <row r="359" spans="1:205" x14ac:dyDescent="0.25">
      <c r="A359" t="s">
        <v>127</v>
      </c>
      <c r="B359" t="s">
        <v>265</v>
      </c>
      <c r="C359" t="s">
        <v>129</v>
      </c>
      <c r="D359" t="s">
        <v>19</v>
      </c>
      <c r="E359" t="s">
        <v>141</v>
      </c>
      <c r="F359" s="3">
        <v>4</v>
      </c>
      <c r="G359" s="3">
        <v>0</v>
      </c>
      <c r="H359" s="3" t="str">
        <f t="shared" si="432"/>
        <v>H</v>
      </c>
      <c r="I359" s="3">
        <v>1.95</v>
      </c>
      <c r="J359" s="3">
        <v>3.8</v>
      </c>
      <c r="K359" s="3">
        <v>3.6</v>
      </c>
      <c r="L359" s="3">
        <v>1.53</v>
      </c>
      <c r="M359" s="3">
        <v>2.5</v>
      </c>
      <c r="N359" s="3">
        <f t="shared" si="361"/>
        <v>4</v>
      </c>
      <c r="O359" s="3">
        <f t="shared" si="362"/>
        <v>3</v>
      </c>
      <c r="P359" s="3">
        <f t="shared" si="363"/>
        <v>0</v>
      </c>
      <c r="Q359" s="3">
        <f t="shared" si="364"/>
        <v>5.3756185335132933E-2</v>
      </c>
      <c r="R359" s="3">
        <f t="shared" si="365"/>
        <v>5.3594771241830097E-2</v>
      </c>
      <c r="S359" s="3">
        <f t="shared" si="366"/>
        <v>2.054824561403509</v>
      </c>
      <c r="T359" s="3">
        <f t="shared" si="367"/>
        <v>4.0042735042735051</v>
      </c>
      <c r="U359" s="3">
        <f t="shared" si="368"/>
        <v>3.7935222672064786</v>
      </c>
      <c r="V359" s="3">
        <f t="shared" si="369"/>
        <v>1.6122469635627534</v>
      </c>
      <c r="W359" s="3">
        <f t="shared" si="370"/>
        <v>2.6343904633378323</v>
      </c>
      <c r="X359" s="4">
        <f t="shared" si="371"/>
        <v>0.51282051282051289</v>
      </c>
      <c r="Y359" s="4">
        <f t="shared" si="372"/>
        <v>0.26315789473684209</v>
      </c>
      <c r="Z359" s="4">
        <f t="shared" si="373"/>
        <v>0.27777777777777779</v>
      </c>
      <c r="AA359" s="4">
        <f t="shared" si="374"/>
        <v>0.65359477124183007</v>
      </c>
      <c r="AB359" s="4">
        <f t="shared" si="375"/>
        <v>0.4</v>
      </c>
      <c r="AC359" s="4">
        <f t="shared" si="376"/>
        <v>2.2564102564102564</v>
      </c>
      <c r="AD359" s="4">
        <f t="shared" si="377"/>
        <v>0.1388888888888889</v>
      </c>
      <c r="AE359" s="4">
        <f t="shared" si="378"/>
        <v>0.25641025641025644</v>
      </c>
      <c r="AF359" s="4">
        <f t="shared" si="379"/>
        <v>2.1388888888888888</v>
      </c>
      <c r="AG359" s="4">
        <f>IFERROR(AVERAGE(Tabela13[[#This Row],[V1]],Tabela13[[#This Row],[V2]]),"")</f>
        <v>1.1976495726495726</v>
      </c>
      <c r="AH359" s="4">
        <f>IFERROR(AVERAGE(Tabela13[[#This Row],[V1]],Tabela13[[#This Row],[V3]]),"")</f>
        <v>1.2564102564102564</v>
      </c>
      <c r="AI359" s="4">
        <f>IFERROR(AVERAGE(Tabela13[[#This Row],[V1]],Tabela13[[#This Row],[V4]]),"")</f>
        <v>2.1976495726495724</v>
      </c>
      <c r="AJ359" s="4">
        <f>IFERROR(AVERAGE(Tabela13[[#This Row],[V2]],Tabela13[[#This Row],[V1]]),"")</f>
        <v>1.1976495726495726</v>
      </c>
      <c r="AK359" s="4">
        <f>IFERROR(AVERAGE(Tabela13[[#This Row],[V2]],Tabela13[[#This Row],[V3]]),"")</f>
        <v>0.19764957264957267</v>
      </c>
      <c r="AL359" s="4">
        <f>IFERROR(AVERAGE(Tabela13[[#This Row],[V2]],Tabela13[[#This Row],[V4]]),"")</f>
        <v>1.1388888888888888</v>
      </c>
      <c r="AM359" s="4">
        <f>IFERROR(AVERAGE(Tabela13[[#This Row],[V3]],Tabela13[[#This Row],[V1]]),"")</f>
        <v>1.2564102564102564</v>
      </c>
      <c r="AN359" s="4">
        <f>IFERROR(AVERAGE(Tabela13[[#This Row],[V3]],Tabela13[[#This Row],[V2]]),"")</f>
        <v>0.19764957264957267</v>
      </c>
      <c r="AO359" s="4">
        <f>IFERROR(AVERAGE(Tabela13[[#This Row],[V3]],Tabela13[[#This Row],[V4]]),"")</f>
        <v>1.1976495726495726</v>
      </c>
      <c r="AP359" s="4">
        <f>IFERROR(AVERAGE(Tabela13[[#This Row],[V4]],Tabela13[[#This Row],[V1]]),"")</f>
        <v>2.1976495726495724</v>
      </c>
      <c r="AQ359" s="4">
        <f>IFERROR(AVERAGE(Tabela13[[#This Row],[V4]],Tabela13[[#This Row],[V2]]),"")</f>
        <v>1.1388888888888888</v>
      </c>
      <c r="AR359" s="4">
        <f>IFERROR(AVERAGE(Tabela13[[#This Row],[V4]],Tabela13[[#This Row],[V3]]),"")</f>
        <v>1.1976495726495726</v>
      </c>
      <c r="AS359" s="4">
        <f>_xlfn.STDEV.S(Tabela13[[#This Row],[V1]:[V2]])</f>
        <v>1.4973137182817706</v>
      </c>
      <c r="AT359" s="4">
        <f>_xlfn.STDEV.S(Tabela13[[#This Row],[V1]],Tabela13[[#This Row],[V3]])</f>
        <v>1.4142135623730951</v>
      </c>
      <c r="AU359" s="4">
        <f>_xlfn.STDEV.S(Tabela13[[#This Row],[V1]],Tabela13[[#This Row],[V4]])</f>
        <v>8.3100155908675477E-2</v>
      </c>
      <c r="AV359" s="4">
        <f>_xlfn.STDEV.S(Tabela13[[#This Row],[V2]],Tabela13[[#This Row],[V1]])</f>
        <v>1.4973137182817706</v>
      </c>
      <c r="AW359" s="4">
        <f>_xlfn.STDEV.S(Tabela13[[#This Row],[V2]],Tabela13[[#This Row],[V3]])</f>
        <v>8.3100155908675449E-2</v>
      </c>
      <c r="AX359" s="4">
        <f>_xlfn.STDEV.S(Tabela13[[#This Row],[V42]],Tabela13[[#This Row],[V44]])</f>
        <v>2.9115272806548655</v>
      </c>
      <c r="AY359" s="4">
        <f>_xlfn.STDEV.S(Tabela13[[#This Row],[V3]],Tabela13[[#This Row],[V1]])</f>
        <v>1.4142135623730951</v>
      </c>
      <c r="AZ359" s="4">
        <f>_xlfn.STDEV.S(Tabela13[[#This Row],[V3]],Tabela13[[#This Row],[V2]])</f>
        <v>8.3100155908675449E-2</v>
      </c>
      <c r="BA359" s="4">
        <f>_xlfn.STDEV.S(Tabela13[[#This Row],[V3]],Tabela13[[#This Row],[V4]])</f>
        <v>1.3311134064644197</v>
      </c>
      <c r="BB359" s="4">
        <f>_xlfn.STDEV.S(Tabela13[[#This Row],[V4]],Tabela13[[#This Row],[V1]])</f>
        <v>8.3100155908675477E-2</v>
      </c>
      <c r="BC359" s="4">
        <f>_xlfn.STDEV.S(Tabela13[[#This Row],[V4]],Tabela13[[#This Row],[V2]])</f>
        <v>1.4142135623730951</v>
      </c>
      <c r="BD359" s="4">
        <f>_xlfn.STDEV.S(Tabela13[[#This Row],[V4]],Tabela13[[#This Row],[V3]])</f>
        <v>1.3311134064644197</v>
      </c>
      <c r="BE359" s="4">
        <f>Tabela13[[#This Row],[V17]]/Tabela13[[#This Row],[V5]]</f>
        <v>1.2502102054520405</v>
      </c>
      <c r="BF359" s="4">
        <f>Tabela13[[#This Row],[V18]]/Tabela13[[#This Row],[V6]]</f>
        <v>1.1255985496438921</v>
      </c>
      <c r="BG359" s="4">
        <f>Tabela13[[#This Row],[V19]]/Tabela13[[#This Row],[V7]]</f>
        <v>3.7813196854895606E-2</v>
      </c>
      <c r="BH359" s="4">
        <f>Tabela13[[#This Row],[V20]]/Tabela13[[#This Row],[V8]]</f>
        <v>1.2502102054520405</v>
      </c>
      <c r="BI359" s="4">
        <f>Tabela13[[#This Row],[V21]]/Tabela13[[#This Row],[V9]]</f>
        <v>0.42044186989470383</v>
      </c>
      <c r="BJ359" s="4">
        <f>Tabela13[[#This Row],[V22]]/Tabela13[[#This Row],[V10]]</f>
        <v>2.5564629781359796</v>
      </c>
      <c r="BK359" s="4">
        <f>Tabela13[[#This Row],[V23]]/Tabela13[[#This Row],[V11]]</f>
        <v>1.1255985496438921</v>
      </c>
      <c r="BL359" s="4">
        <f>Tabela13[[#This Row],[V24]]/Tabela13[[#This Row],[V12]]</f>
        <v>0.42044186989470383</v>
      </c>
      <c r="BM359" s="4">
        <f>Tabela13[[#This Row],[V25]]/Tabela13[[#This Row],[V13]]</f>
        <v>1.1114381342111479</v>
      </c>
      <c r="BN359" s="4">
        <f>Tabela13[[#This Row],[V26]]/Tabela13[[#This Row],[V14]]</f>
        <v>3.7813196854895606E-2</v>
      </c>
      <c r="BO359" s="4">
        <f>Tabela13[[#This Row],[V27]]/Tabela13[[#This Row],[V15]]</f>
        <v>1.2417484937910104</v>
      </c>
      <c r="BP359" s="4">
        <f>Tabela13[[#This Row],[V28]]/Tabela13[[#This Row],[V16]]</f>
        <v>1.1114381342111479</v>
      </c>
      <c r="BQ359" s="4">
        <f>Tabela13[[#This Row],[V1]]-Tabela13[[#This Row],[V2]]</f>
        <v>2.1175213675213675</v>
      </c>
      <c r="BR359" s="4">
        <f>Tabela13[[#This Row],[V1]]-Tabela13[[#This Row],[V3]]</f>
        <v>2</v>
      </c>
      <c r="BS359" s="4">
        <f>Tabela13[[#This Row],[V1]]-Tabela13[[#This Row],[V4]]</f>
        <v>0.11752136752136755</v>
      </c>
      <c r="BT359" s="4">
        <f>Tabela13[[#This Row],[V2]]-Tabela13[[#This Row],[V1]]</f>
        <v>-2.1175213675213675</v>
      </c>
      <c r="BU359" s="4">
        <f>Tabela13[[#This Row],[V2]]-Tabela13[[#This Row],[V3]]</f>
        <v>-0.11752136752136755</v>
      </c>
      <c r="BV359" s="4">
        <f>Tabela13[[#This Row],[V2]]-Tabela13[[#This Row],[V4]]</f>
        <v>-2</v>
      </c>
      <c r="BW359" s="4">
        <f>AVERAGE(Tabela13[[#This Row],[V41]],Tabela13[[#This Row],[V42]])</f>
        <v>2.058760683760684</v>
      </c>
      <c r="BX359" s="4">
        <f>AVERAGE(Tabela13[[#This Row],[V41]],Tabela13[[#This Row],[V43]])</f>
        <v>1.1175213675213675</v>
      </c>
      <c r="BY359" s="4">
        <f>AVERAGE(Tabela13[[#This Row],[V41]],Tabela13[[#This Row],[V44]])</f>
        <v>0</v>
      </c>
      <c r="BZ359" s="4">
        <f>AVERAGE(Tabela13[[#This Row],[V41]],Tabela13[[#This Row],[V45]])</f>
        <v>1</v>
      </c>
      <c r="CA359" s="4">
        <f>AVERAGE(Tabela13[[#This Row],[V41]],Tabela13[[#This Row],[V46]])</f>
        <v>5.8760683760683774E-2</v>
      </c>
      <c r="CB359" s="4">
        <f>AVERAGE(Tabela13[[#This Row],[V42]],Tabela13[[#This Row],[V41]])</f>
        <v>2.058760683760684</v>
      </c>
      <c r="CC359" s="4">
        <f>AVERAGE(Tabela13[[#This Row],[V42]],Tabela13[[#This Row],[V43]])</f>
        <v>1.0587606837606838</v>
      </c>
      <c r="CD359" s="4">
        <f>AVERAGE(Tabela13[[#This Row],[V42]],Tabela13[[#This Row],[V44]])</f>
        <v>-5.8760683760683774E-2</v>
      </c>
      <c r="CE359" s="4">
        <f>AVERAGE(Tabela13[[#This Row],[V42]],Tabela13[[#This Row],[V45]])</f>
        <v>0.94123931623931623</v>
      </c>
      <c r="CF359" s="4">
        <f>AVERAGE(Tabela13[[#This Row],[V42]],Tabela13[[#This Row],[V46]])</f>
        <v>0</v>
      </c>
      <c r="CG359" s="4">
        <f>AVERAGE(Tabela13[[#This Row],[V43]],Tabela13[[#This Row],[V41]])</f>
        <v>1.1175213675213675</v>
      </c>
      <c r="CH359" s="4">
        <f>AVERAGE(Tabela13[[#This Row],[V43]],Tabela13[[#This Row],[V42]])</f>
        <v>1.0587606837606838</v>
      </c>
      <c r="CI359" s="4">
        <f>AVERAGE(Tabela13[[#This Row],[V43]],Tabela13[[#This Row],[V44]])</f>
        <v>-1</v>
      </c>
      <c r="CJ359" s="4">
        <f>AVERAGE(Tabela13[[#This Row],[V43]],Tabela13[[#This Row],[V45]])</f>
        <v>0</v>
      </c>
      <c r="CK359" s="4">
        <f>AVERAGE(Tabela13[[#This Row],[V43]],Tabela13[[#This Row],[V46]])</f>
        <v>-0.94123931623931623</v>
      </c>
      <c r="CL359" s="4">
        <f>AVERAGE(Tabela13[[#This Row],[V44]],Tabela13[[#This Row],[V41]])</f>
        <v>0</v>
      </c>
      <c r="CM359" s="4">
        <f>AVERAGE(Tabela13[[#This Row],[V44]],Tabela13[[#This Row],[V42]])</f>
        <v>-5.8760683760683774E-2</v>
      </c>
      <c r="CN359" s="4">
        <f>AVERAGE(Tabela13[[#This Row],[V44]],Tabela13[[#This Row],[V43]])</f>
        <v>-1</v>
      </c>
      <c r="CO359" s="4">
        <f>AVERAGE(Tabela13[[#This Row],[V44]],Tabela13[[#This Row],[V45]])</f>
        <v>-1.1175213675213675</v>
      </c>
      <c r="CP359" s="4">
        <f>AVERAGE(Tabela13[[#This Row],[V44]],Tabela13[[#This Row],[V46]])</f>
        <v>-2.058760683760684</v>
      </c>
      <c r="CQ359" s="4">
        <f>AVERAGE(Tabela13[[#This Row],[V45]],Tabela13[[#This Row],[V41]])</f>
        <v>1</v>
      </c>
      <c r="CR359" s="4">
        <f>AVERAGE(Tabela13[[#This Row],[V45]],Tabela13[[#This Row],[V42]])</f>
        <v>0.94123931623931623</v>
      </c>
      <c r="CS359" s="4">
        <f>AVERAGE(Tabela13[[#This Row],[V45]],Tabela13[[#This Row],[V43]])</f>
        <v>0</v>
      </c>
      <c r="CT359" s="4">
        <f>AVERAGE(Tabela13[[#This Row],[V45]],Tabela13[[#This Row],[V44]])</f>
        <v>-1.1175213675213675</v>
      </c>
      <c r="CU359" s="4">
        <f>AVERAGE(Tabela13[[#This Row],[V45]],Tabela13[[#This Row],[V46]])</f>
        <v>-1.0587606837606838</v>
      </c>
      <c r="CV359" s="4">
        <f>AVERAGE(Tabela13[[#This Row],[V46]],Tabela13[[#This Row],[V41]])</f>
        <v>5.8760683760683774E-2</v>
      </c>
      <c r="CW359" s="4">
        <f>AVERAGE(Tabela13[[#This Row],[V46]],Tabela13[[#This Row],[V42]])</f>
        <v>0</v>
      </c>
      <c r="CX359" s="4">
        <f>AVERAGE(Tabela13[[#This Row],[V46]],Tabela13[[#This Row],[V43]])</f>
        <v>-0.94123931623931623</v>
      </c>
      <c r="CY359" s="4">
        <f>AVERAGE(Tabela13[[#This Row],[V46]],Tabela13[[#This Row],[V44]])</f>
        <v>-2.058760683760684</v>
      </c>
      <c r="CZ359" s="4">
        <f>AVERAGE(Tabela13[[#This Row],[V46]],Tabela13[[#This Row],[V45]])</f>
        <v>-1.0587606837606838</v>
      </c>
      <c r="DA359" s="3">
        <f>_xlfn.STDEV.S(Tabela13[[#This Row],[V41]],Tabela13[[#This Row],[V42]])</f>
        <v>8.3100155908675477E-2</v>
      </c>
      <c r="DB359" s="3">
        <f>_xlfn.STDEV.S(Tabela13[[#This Row],[V41]],Tabela13[[#This Row],[V43]])</f>
        <v>1.4142135623730951</v>
      </c>
      <c r="DC359" s="3">
        <f>_xlfn.STDEV.S(Tabela13[[#This Row],[V41]],Tabela13[[#This Row],[V44]])</f>
        <v>2.9946274365635412</v>
      </c>
      <c r="DD359" s="3">
        <f>_xlfn.STDEV.S(Tabela13[[#This Row],[V41]],Tabela13[[#This Row],[V45]])</f>
        <v>1.5804138741904461</v>
      </c>
      <c r="DE359" s="3">
        <f>_xlfn.STDEV.S(Tabela13[[#This Row],[V41]],Tabela13[[#This Row],[V46]])</f>
        <v>2.9115272806548655</v>
      </c>
      <c r="DF359" s="3">
        <f>_xlfn.STDEV.S(Tabela13[[#This Row],[V42]],Tabela13[[#This Row],[V41]])</f>
        <v>8.3100155908675477E-2</v>
      </c>
      <c r="DG359" s="3">
        <f>_xlfn.STDEV.S(Tabela13[[#This Row],[V42]],Tabela13[[#This Row],[V43]])</f>
        <v>1.3311134064644197</v>
      </c>
      <c r="DH359" s="3">
        <f>_xlfn.STDEV.S(Tabela13[[#This Row],[V42]],Tabela13[[#This Row],[V44]])</f>
        <v>2.9115272806548655</v>
      </c>
      <c r="DI359" s="3">
        <f>_xlfn.STDEV.S(Tabela13[[#This Row],[V42]],Tabela13[[#This Row],[V45]])</f>
        <v>1.4973137182817706</v>
      </c>
      <c r="DJ359" s="3">
        <f>_xlfn.STDEV.S(Tabela13[[#This Row],[V42]],Tabela13[[#This Row],[V46]])</f>
        <v>2.8284271247461903</v>
      </c>
      <c r="DK359" s="3">
        <f>_xlfn.STDEV.S(Tabela13[[#This Row],[V43]],Tabela13[[#This Row],[V41]])</f>
        <v>1.4142135623730951</v>
      </c>
      <c r="DL359" s="3">
        <f>_xlfn.STDEV.S(Tabela13[[#This Row],[V43]],Tabela13[[#This Row],[V42]])</f>
        <v>1.3311134064644197</v>
      </c>
      <c r="DM359" s="3">
        <f>_xlfn.STDEV.S(Tabela13[[#This Row],[V43]],Tabela13[[#This Row],[V44]])</f>
        <v>1.5804138741904461</v>
      </c>
      <c r="DN359" s="3">
        <f>_xlfn.STDEV.S(Tabela13[[#This Row],[V43]],Tabela13[[#This Row],[V45]])</f>
        <v>0.16620031181735095</v>
      </c>
      <c r="DO359" s="3">
        <f>_xlfn.STDEV.S(Tabela13[[#This Row],[V43]],Tabela13[[#This Row],[V46]])</f>
        <v>1.4973137182817706</v>
      </c>
      <c r="DP359" s="3">
        <f>_xlfn.STDEV.S(Tabela13[[#This Row],[V44]],Tabela13[[#This Row],[V41]])</f>
        <v>2.9946274365635412</v>
      </c>
      <c r="DQ359" s="3">
        <f>_xlfn.STDEV.S(Tabela13[[#This Row],[V44]],Tabela13[[#This Row],[V42]])</f>
        <v>2.9115272806548655</v>
      </c>
      <c r="DR359" s="3">
        <f>_xlfn.STDEV.S(Tabela13[[#This Row],[V44]],Tabela13[[#This Row],[V43]])</f>
        <v>1.5804138741904461</v>
      </c>
      <c r="DS359" s="3">
        <f>_xlfn.STDEV.S(Tabela13[[#This Row],[V44]],Tabela13[[#This Row],[V45]])</f>
        <v>1.4142135623730951</v>
      </c>
      <c r="DT359" s="3">
        <f>_xlfn.STDEV.S(Tabela13[[#This Row],[V44]],Tabela13[[#This Row],[V46]])</f>
        <v>8.3100155908675477E-2</v>
      </c>
      <c r="DU359" s="3">
        <f>_xlfn.STDEV.S(Tabela13[[#This Row],[V45]],Tabela13[[#This Row],[V41]])</f>
        <v>1.5804138741904461</v>
      </c>
      <c r="DV359" s="3">
        <f>_xlfn.STDEV.S(Tabela13[[#This Row],[V45]],Tabela13[[#This Row],[V42]])</f>
        <v>1.4973137182817706</v>
      </c>
      <c r="DW359" s="3">
        <f>_xlfn.STDEV.S(Tabela13[[#This Row],[V45]],Tabela13[[#This Row],[V43]])</f>
        <v>0.16620031181735095</v>
      </c>
      <c r="DX359" s="3">
        <f>_xlfn.STDEV.S(Tabela13[[#This Row],[V45]],Tabela13[[#This Row],[V44]])</f>
        <v>1.4142135623730951</v>
      </c>
      <c r="DY359" s="3">
        <f>_xlfn.STDEV.S(Tabela13[[#This Row],[V45]],Tabela13[[#This Row],[V46]])</f>
        <v>1.3311134064644197</v>
      </c>
      <c r="DZ359" s="3">
        <f>_xlfn.STDEV.S(Tabela13[[#This Row],[V46]],Tabela13[[#This Row],[V41]])</f>
        <v>2.9115272806548655</v>
      </c>
      <c r="EA359" s="3">
        <f>_xlfn.STDEV.S(Tabela13[[#This Row],[V46]],Tabela13[[#This Row],[V42]])</f>
        <v>2.8284271247461903</v>
      </c>
      <c r="EB359" s="3">
        <f>_xlfn.STDEV.S(Tabela13[[#This Row],[V46]],Tabela13[[#This Row],[V43]])</f>
        <v>1.4973137182817706</v>
      </c>
      <c r="EC359" s="3">
        <f>_xlfn.STDEV.S(Tabela13[[#This Row],[V46]],Tabela13[[#This Row],[V44]])</f>
        <v>8.3100155908675477E-2</v>
      </c>
      <c r="ED359" s="3">
        <f>_xlfn.STDEV.S(Tabela13[[#This Row],[V46]],Tabela13[[#This Row],[V45]])</f>
        <v>1.3311134064644197</v>
      </c>
      <c r="EE359" s="3">
        <f t="shared" si="380"/>
        <v>4.036416498729644E-2</v>
      </c>
      <c r="EF359" s="3">
        <f t="shared" si="381"/>
        <v>1.2654912948195192</v>
      </c>
      <c r="EG359" s="3" t="str">
        <f t="shared" si="382"/>
        <v/>
      </c>
      <c r="EH359" s="3">
        <f t="shared" si="383"/>
        <v>1.5804138741904461</v>
      </c>
      <c r="EI359" s="3">
        <f t="shared" si="384"/>
        <v>49.54890063078097</v>
      </c>
      <c r="EJ359" s="3">
        <f t="shared" si="385"/>
        <v>4.036416498729644E-2</v>
      </c>
      <c r="EK359" s="3">
        <f t="shared" si="386"/>
        <v>1.2572372840067576</v>
      </c>
      <c r="EL359" s="3">
        <f t="shared" si="387"/>
        <v>-49.54890063078097</v>
      </c>
      <c r="EM359" s="3">
        <f t="shared" si="388"/>
        <v>1.590789603078022</v>
      </c>
      <c r="EN359" s="3" t="str">
        <f t="shared" si="389"/>
        <v/>
      </c>
      <c r="EO359" s="3">
        <f t="shared" si="390"/>
        <v>1.2654912948195192</v>
      </c>
      <c r="EP359" s="3">
        <f t="shared" si="391"/>
        <v>1.2572372840067576</v>
      </c>
      <c r="EQ359" s="3">
        <f t="shared" si="392"/>
        <v>-1.5804138741904461</v>
      </c>
      <c r="ER359" s="3" t="str">
        <f t="shared" si="393"/>
        <v/>
      </c>
      <c r="ES359" s="3" t="str">
        <f t="shared" si="394"/>
        <v/>
      </c>
      <c r="ET359" s="3" t="str">
        <f t="shared" si="395"/>
        <v/>
      </c>
      <c r="EU359" s="3" t="str">
        <f t="shared" si="396"/>
        <v/>
      </c>
      <c r="EV359" s="3">
        <f t="shared" si="397"/>
        <v>-1.5804138741904461</v>
      </c>
      <c r="EW359" s="3">
        <f t="shared" si="398"/>
        <v>-1.2654912948195192</v>
      </c>
      <c r="EX359" s="3">
        <f t="shared" si="399"/>
        <v>-4.036416498729644E-2</v>
      </c>
      <c r="EY359" s="3">
        <f t="shared" si="400"/>
        <v>1.5804138741904461</v>
      </c>
      <c r="EZ359" s="3">
        <f t="shared" si="401"/>
        <v>1.590789603078022</v>
      </c>
      <c r="FA359" s="3" t="str">
        <f t="shared" si="402"/>
        <v/>
      </c>
      <c r="FB359" s="3">
        <f t="shared" si="403"/>
        <v>-1.2654912948195192</v>
      </c>
      <c r="FC359" s="3">
        <f t="shared" si="404"/>
        <v>-1.2572372840067576</v>
      </c>
      <c r="FD359" s="3">
        <f t="shared" si="405"/>
        <v>49.54890063078097</v>
      </c>
      <c r="FE359" s="3" t="str">
        <f t="shared" si="406"/>
        <v/>
      </c>
      <c r="FF359" s="3">
        <f t="shared" si="407"/>
        <v>-1.590789603078022</v>
      </c>
      <c r="FG359" s="3">
        <f t="shared" si="408"/>
        <v>-4.036416498729644E-2</v>
      </c>
      <c r="FH359" s="3">
        <f t="shared" si="409"/>
        <v>-1.2572372840067576</v>
      </c>
      <c r="FI359" s="4">
        <f t="shared" si="410"/>
        <v>1.1111111111111112</v>
      </c>
      <c r="FJ359" s="4">
        <f t="shared" si="411"/>
        <v>0</v>
      </c>
      <c r="FK359" s="4">
        <f t="shared" si="412"/>
        <v>1.7097118463180361</v>
      </c>
      <c r="FL359" s="4">
        <f t="shared" si="413"/>
        <v>1.0405549626467447</v>
      </c>
      <c r="FM359" s="4">
        <f>Tabela13[[#This Row],[V139]]-Tabela13[[#This Row],[V140]]</f>
        <v>0.66915688367129134</v>
      </c>
      <c r="FN359" s="4">
        <f>Tabela13[[#This Row],[V1]]-Tabela13[[#This Row],[V2]]/2</f>
        <v>2.1869658119658117</v>
      </c>
      <c r="FO359" s="4">
        <f>Tabela13[[#This Row],[V1]]-Tabela13[[#This Row],[V3]]/2</f>
        <v>2.1282051282051282</v>
      </c>
      <c r="FP359" s="4">
        <f>Tabela13[[#This Row],[V1]]-Tabela13[[#This Row],[V4]]/2</f>
        <v>1.186965811965812</v>
      </c>
      <c r="FQ359" s="4">
        <f>Tabela13[[#This Row],[V2]]-Tabela13[[#This Row],[V1]]/2</f>
        <v>-0.98931623931623935</v>
      </c>
      <c r="FR359" s="4">
        <f>Tabela13[[#This Row],[V2]]-Tabela13[[#This Row],[V3]]/2</f>
        <v>1.0683760683760674E-2</v>
      </c>
      <c r="FS359" s="4">
        <f>Tabela13[[#This Row],[V2]]-Tabela13[[#This Row],[V4]]/2</f>
        <v>-0.93055555555555558</v>
      </c>
      <c r="FT359" s="4">
        <f t="shared" si="414"/>
        <v>1.1419259429921393</v>
      </c>
      <c r="FU359" s="4">
        <f t="shared" si="415"/>
        <v>1.1315341269668091</v>
      </c>
      <c r="FV359" s="4">
        <f t="shared" si="416"/>
        <v>0.87068175831248451</v>
      </c>
      <c r="FW359" s="4">
        <f t="shared" si="417"/>
        <v>-0.78002764575068007</v>
      </c>
      <c r="FX359" s="4">
        <f t="shared" si="418"/>
        <v>1.0683354220349542E-2</v>
      </c>
      <c r="FY359" s="4">
        <f t="shared" si="419"/>
        <v>-0.74944244307684882</v>
      </c>
      <c r="FZ359" s="4">
        <f t="shared" si="420"/>
        <v>205.54666973858505</v>
      </c>
      <c r="GA359" s="4">
        <f t="shared" si="421"/>
        <v>203.67614285402564</v>
      </c>
      <c r="GB359" s="4">
        <f t="shared" si="422"/>
        <v>156.72271649624722</v>
      </c>
      <c r="GC359" s="4">
        <f t="shared" si="423"/>
        <v>-140.4049762351224</v>
      </c>
      <c r="GD359" s="4">
        <f t="shared" si="424"/>
        <v>1.9230037596629173</v>
      </c>
      <c r="GE359" s="4">
        <f t="shared" si="425"/>
        <v>-134.89963975383279</v>
      </c>
      <c r="GF359" s="4">
        <f>Tabela13[[#This Row],[V1]]-Tabela13[[#This Row],[V2]]/Tabela13[[#This Row],[V2]]</f>
        <v>1.2564102564102564</v>
      </c>
      <c r="GG359" s="4">
        <f>Tabela13[[#This Row],[V1]]-Tabela13[[#This Row],[V3]]/Tabela13[[#This Row],[V3]]</f>
        <v>1.2564102564102564</v>
      </c>
      <c r="GH359" s="4">
        <f>Tabela13[[#This Row],[V1]]-Tabela13[[#This Row],[V4]]/Tabela13[[#This Row],[V4]]</f>
        <v>1.2564102564102564</v>
      </c>
      <c r="GI359" s="4">
        <f>Tabela13[[#This Row],[V2]]-Tabela13[[#This Row],[V1]]/Tabela13[[#This Row],[V1]]</f>
        <v>-0.86111111111111116</v>
      </c>
      <c r="GJ359" s="4">
        <f>Tabela13[[#This Row],[V2]]-Tabela13[[#This Row],[V3]]/Tabela13[[#This Row],[V3]]</f>
        <v>-0.86111111111111116</v>
      </c>
      <c r="GK359" s="4">
        <f>Tabela13[[#This Row],[V2]]-Tabela13[[#This Row],[V4]]/Tabela13[[#This Row],[V4]]</f>
        <v>-0.86111111111111116</v>
      </c>
      <c r="GL359" s="4">
        <f t="shared" si="426"/>
        <v>1.1566923059344827</v>
      </c>
      <c r="GM359" s="4">
        <f t="shared" si="427"/>
        <v>1.1976495726495726</v>
      </c>
      <c r="GN359" s="4">
        <f t="shared" si="428"/>
        <v>0.96580196106572336</v>
      </c>
      <c r="GO359" s="3">
        <f t="shared" si="429"/>
        <v>1</v>
      </c>
      <c r="GP359" s="3">
        <v>100</v>
      </c>
      <c r="GQ359" s="3">
        <f t="shared" si="430"/>
        <v>0.95</v>
      </c>
      <c r="GR359" s="3">
        <f t="shared" si="431"/>
        <v>95</v>
      </c>
      <c r="GS359" s="34">
        <f>COUNTIF($D$2:D358,Tabela13[[#This Row],[HomeTeam]])</f>
        <v>17</v>
      </c>
      <c r="GT359" s="34">
        <f>COUNTIF($E$2:E358,Tabela13[[#This Row],[AwayTeam]])</f>
        <v>17</v>
      </c>
      <c r="GU359" s="3">
        <f>IFERROR(AVERAGEIFS($AD$2:AD358,$D$2:D358,Tabela13[[#This Row],[HomeTeam]],$GS$2:GS358,"&gt;="&amp;Tabela13[[#This Row],[Contagem_H]]-5),"")</f>
        <v>0.90272753562227259</v>
      </c>
      <c r="GV359" s="3">
        <f>IFERROR(AVERAGEIFS($G$2:G358,$E$2:E358,Tabela13[[#This Row],[AwayTeam]],$GT$2:GT358,"&gt;="&amp;Tabela13[[#This Row],[Contagem_A]]-5),"")</f>
        <v>1.8</v>
      </c>
      <c r="GW359" s="3">
        <f>IFERROR(AVERAGEIFS($GQ$2:GQ358,$D$2:D358,Tabela13[[#This Row],[HomeTeam]],$GS$2:GS358,"&gt;="&amp;Tabela13[[#This Row],[Contagem_H]]-5),"")</f>
        <v>0.45</v>
      </c>
    </row>
    <row r="360" spans="1:205" x14ac:dyDescent="0.25">
      <c r="A360" t="s">
        <v>127</v>
      </c>
      <c r="B360" t="s">
        <v>266</v>
      </c>
      <c r="C360" t="s">
        <v>132</v>
      </c>
      <c r="D360" t="s">
        <v>18</v>
      </c>
      <c r="E360" t="s">
        <v>130</v>
      </c>
      <c r="F360" s="3">
        <v>0</v>
      </c>
      <c r="G360" s="3">
        <v>4</v>
      </c>
      <c r="H360" s="3" t="str">
        <f t="shared" si="432"/>
        <v>A</v>
      </c>
      <c r="I360" s="3">
        <v>12</v>
      </c>
      <c r="J360" s="3">
        <v>7</v>
      </c>
      <c r="K360" s="3">
        <v>1.2</v>
      </c>
      <c r="L360" s="3">
        <v>1.33</v>
      </c>
      <c r="M360" s="3">
        <v>3.4</v>
      </c>
      <c r="N360" s="3">
        <f t="shared" si="361"/>
        <v>4</v>
      </c>
      <c r="O360" s="3">
        <f t="shared" si="362"/>
        <v>0</v>
      </c>
      <c r="P360" s="3">
        <f t="shared" si="363"/>
        <v>3</v>
      </c>
      <c r="Q360" s="3">
        <f t="shared" si="364"/>
        <v>5.9523809523809534E-2</v>
      </c>
      <c r="R360" s="3">
        <f t="shared" si="365"/>
        <v>4.5997346306943854E-2</v>
      </c>
      <c r="S360" s="3">
        <f t="shared" si="366"/>
        <v>12.714285714285715</v>
      </c>
      <c r="T360" s="3">
        <f t="shared" si="367"/>
        <v>7.416666666666667</v>
      </c>
      <c r="U360" s="3">
        <f t="shared" si="368"/>
        <v>1.2714285714285714</v>
      </c>
      <c r="V360" s="3">
        <f t="shared" si="369"/>
        <v>1.4091666666666667</v>
      </c>
      <c r="W360" s="3">
        <f t="shared" si="370"/>
        <v>3.6023809523809525</v>
      </c>
      <c r="X360" s="4">
        <f t="shared" si="371"/>
        <v>8.3333333333333329E-2</v>
      </c>
      <c r="Y360" s="4">
        <f t="shared" si="372"/>
        <v>0.14285714285714285</v>
      </c>
      <c r="Z360" s="4">
        <f t="shared" si="373"/>
        <v>0.83333333333333337</v>
      </c>
      <c r="AA360" s="4">
        <f t="shared" si="374"/>
        <v>0.75187969924812026</v>
      </c>
      <c r="AB360" s="4">
        <f t="shared" si="375"/>
        <v>0.29411764705882354</v>
      </c>
      <c r="AC360" s="4">
        <f t="shared" si="376"/>
        <v>4.1666666666666664E-2</v>
      </c>
      <c r="AD360" s="4">
        <f t="shared" si="377"/>
        <v>2.4166666666666665</v>
      </c>
      <c r="AE360" s="4">
        <f t="shared" si="378"/>
        <v>2.0416666666666665</v>
      </c>
      <c r="AF360" s="4">
        <f t="shared" si="379"/>
        <v>0.41666666666666669</v>
      </c>
      <c r="AG360" s="4">
        <f>IFERROR(AVERAGE(Tabela13[[#This Row],[V1]],Tabela13[[#This Row],[V2]]),"")</f>
        <v>1.2291666666666665</v>
      </c>
      <c r="AH360" s="4">
        <f>IFERROR(AVERAGE(Tabela13[[#This Row],[V1]],Tabela13[[#This Row],[V3]]),"")</f>
        <v>1.0416666666666665</v>
      </c>
      <c r="AI360" s="4">
        <f>IFERROR(AVERAGE(Tabela13[[#This Row],[V1]],Tabela13[[#This Row],[V4]]),"")</f>
        <v>0.22916666666666669</v>
      </c>
      <c r="AJ360" s="4">
        <f>IFERROR(AVERAGE(Tabela13[[#This Row],[V2]],Tabela13[[#This Row],[V1]]),"")</f>
        <v>1.2291666666666665</v>
      </c>
      <c r="AK360" s="4">
        <f>IFERROR(AVERAGE(Tabela13[[#This Row],[V2]],Tabela13[[#This Row],[V3]]),"")</f>
        <v>2.2291666666666665</v>
      </c>
      <c r="AL360" s="4">
        <f>IFERROR(AVERAGE(Tabela13[[#This Row],[V2]],Tabela13[[#This Row],[V4]]),"")</f>
        <v>1.4166666666666665</v>
      </c>
      <c r="AM360" s="4">
        <f>IFERROR(AVERAGE(Tabela13[[#This Row],[V3]],Tabela13[[#This Row],[V1]]),"")</f>
        <v>1.0416666666666665</v>
      </c>
      <c r="AN360" s="4">
        <f>IFERROR(AVERAGE(Tabela13[[#This Row],[V3]],Tabela13[[#This Row],[V2]]),"")</f>
        <v>2.2291666666666665</v>
      </c>
      <c r="AO360" s="4">
        <f>IFERROR(AVERAGE(Tabela13[[#This Row],[V3]],Tabela13[[#This Row],[V4]]),"")</f>
        <v>1.2291666666666665</v>
      </c>
      <c r="AP360" s="4">
        <f>IFERROR(AVERAGE(Tabela13[[#This Row],[V4]],Tabela13[[#This Row],[V1]]),"")</f>
        <v>0.22916666666666669</v>
      </c>
      <c r="AQ360" s="4">
        <f>IFERROR(AVERAGE(Tabela13[[#This Row],[V4]],Tabela13[[#This Row],[V2]]),"")</f>
        <v>1.4166666666666665</v>
      </c>
      <c r="AR360" s="4">
        <f>IFERROR(AVERAGE(Tabela13[[#This Row],[V4]],Tabela13[[#This Row],[V3]]),"")</f>
        <v>1.2291666666666665</v>
      </c>
      <c r="AS360" s="4">
        <f>_xlfn.STDEV.S(Tabela13[[#This Row],[V1]:[V2]])</f>
        <v>1.6793786053180502</v>
      </c>
      <c r="AT360" s="4">
        <f>_xlfn.STDEV.S(Tabela13[[#This Row],[V1]],Tabela13[[#This Row],[V3]])</f>
        <v>1.4142135623730947</v>
      </c>
      <c r="AU360" s="4">
        <f>_xlfn.STDEV.S(Tabela13[[#This Row],[V1]],Tabela13[[#This Row],[V4]])</f>
        <v>0.2651650429449553</v>
      </c>
      <c r="AV360" s="4">
        <f>_xlfn.STDEV.S(Tabela13[[#This Row],[V2]],Tabela13[[#This Row],[V1]])</f>
        <v>1.6793786053180502</v>
      </c>
      <c r="AW360" s="4">
        <f>_xlfn.STDEV.S(Tabela13[[#This Row],[V2]],Tabela13[[#This Row],[V3]])</f>
        <v>0.2651650429449553</v>
      </c>
      <c r="AX360" s="4">
        <f>_xlfn.STDEV.S(Tabela13[[#This Row],[V42]],Tabela13[[#This Row],[V44]])</f>
        <v>3.0935921676911455</v>
      </c>
      <c r="AY360" s="4">
        <f>_xlfn.STDEV.S(Tabela13[[#This Row],[V3]],Tabela13[[#This Row],[V1]])</f>
        <v>1.4142135623730947</v>
      </c>
      <c r="AZ360" s="4">
        <f>_xlfn.STDEV.S(Tabela13[[#This Row],[V3]],Tabela13[[#This Row],[V2]])</f>
        <v>0.2651650429449553</v>
      </c>
      <c r="BA360" s="4">
        <f>_xlfn.STDEV.S(Tabela13[[#This Row],[V3]],Tabela13[[#This Row],[V4]])</f>
        <v>1.1490485194281395</v>
      </c>
      <c r="BB360" s="4">
        <f>_xlfn.STDEV.S(Tabela13[[#This Row],[V4]],Tabela13[[#This Row],[V1]])</f>
        <v>0.2651650429449553</v>
      </c>
      <c r="BC360" s="4">
        <f>_xlfn.STDEV.S(Tabela13[[#This Row],[V4]],Tabela13[[#This Row],[V2]])</f>
        <v>1.4142135623730947</v>
      </c>
      <c r="BD360" s="4">
        <f>_xlfn.STDEV.S(Tabela13[[#This Row],[V4]],Tabela13[[#This Row],[V3]])</f>
        <v>1.1490485194281395</v>
      </c>
      <c r="BE360" s="4">
        <f>Tabela13[[#This Row],[V17]]/Tabela13[[#This Row],[V5]]</f>
        <v>1.3662741195807868</v>
      </c>
      <c r="BF360" s="4">
        <f>Tabela13[[#This Row],[V18]]/Tabela13[[#This Row],[V6]]</f>
        <v>1.3576450198781711</v>
      </c>
      <c r="BG360" s="4">
        <f>Tabela13[[#This Row],[V19]]/Tabela13[[#This Row],[V7]]</f>
        <v>1.1570838237598049</v>
      </c>
      <c r="BH360" s="4">
        <f>Tabela13[[#This Row],[V20]]/Tabela13[[#This Row],[V8]]</f>
        <v>1.3662741195807868</v>
      </c>
      <c r="BI360" s="4">
        <f>Tabela13[[#This Row],[V21]]/Tabela13[[#This Row],[V9]]</f>
        <v>0.11895254262951266</v>
      </c>
      <c r="BJ360" s="4">
        <f>Tabela13[[#This Row],[V22]]/Tabela13[[#This Row],[V10]]</f>
        <v>2.1837121183702206</v>
      </c>
      <c r="BK360" s="4">
        <f>Tabela13[[#This Row],[V23]]/Tabela13[[#This Row],[V11]]</f>
        <v>1.3576450198781711</v>
      </c>
      <c r="BL360" s="4">
        <f>Tabela13[[#This Row],[V24]]/Tabela13[[#This Row],[V12]]</f>
        <v>0.11895254262951266</v>
      </c>
      <c r="BM360" s="4">
        <f>Tabela13[[#This Row],[V25]]/Tabela13[[#This Row],[V13]]</f>
        <v>0.93481913445001186</v>
      </c>
      <c r="BN360" s="4">
        <f>Tabela13[[#This Row],[V26]]/Tabela13[[#This Row],[V14]]</f>
        <v>1.1570838237598049</v>
      </c>
      <c r="BO360" s="4">
        <f>Tabela13[[#This Row],[V27]]/Tabela13[[#This Row],[V15]]</f>
        <v>0.99826839696924341</v>
      </c>
      <c r="BP360" s="4">
        <f>Tabela13[[#This Row],[V28]]/Tabela13[[#This Row],[V16]]</f>
        <v>0.93481913445001186</v>
      </c>
      <c r="BQ360" s="4">
        <f>Tabela13[[#This Row],[V1]]-Tabela13[[#This Row],[V2]]</f>
        <v>-2.375</v>
      </c>
      <c r="BR360" s="4">
        <f>Tabela13[[#This Row],[V1]]-Tabela13[[#This Row],[V3]]</f>
        <v>-1.9999999999999998</v>
      </c>
      <c r="BS360" s="4">
        <f>Tabela13[[#This Row],[V1]]-Tabela13[[#This Row],[V4]]</f>
        <v>-0.375</v>
      </c>
      <c r="BT360" s="4">
        <f>Tabela13[[#This Row],[V2]]-Tabela13[[#This Row],[V1]]</f>
        <v>2.375</v>
      </c>
      <c r="BU360" s="4">
        <f>Tabela13[[#This Row],[V2]]-Tabela13[[#This Row],[V3]]</f>
        <v>0.375</v>
      </c>
      <c r="BV360" s="4">
        <f>Tabela13[[#This Row],[V2]]-Tabela13[[#This Row],[V4]]</f>
        <v>1.9999999999999998</v>
      </c>
      <c r="BW360" s="4">
        <f>AVERAGE(Tabela13[[#This Row],[V41]],Tabela13[[#This Row],[V42]])</f>
        <v>-2.1875</v>
      </c>
      <c r="BX360" s="4">
        <f>AVERAGE(Tabela13[[#This Row],[V41]],Tabela13[[#This Row],[V43]])</f>
        <v>-1.375</v>
      </c>
      <c r="BY360" s="4">
        <f>AVERAGE(Tabela13[[#This Row],[V41]],Tabela13[[#This Row],[V44]])</f>
        <v>0</v>
      </c>
      <c r="BZ360" s="4">
        <f>AVERAGE(Tabela13[[#This Row],[V41]],Tabela13[[#This Row],[V45]])</f>
        <v>-1</v>
      </c>
      <c r="CA360" s="4">
        <f>AVERAGE(Tabela13[[#This Row],[V41]],Tabela13[[#This Row],[V46]])</f>
        <v>-0.18750000000000011</v>
      </c>
      <c r="CB360" s="4">
        <f>AVERAGE(Tabela13[[#This Row],[V42]],Tabela13[[#This Row],[V41]])</f>
        <v>-2.1875</v>
      </c>
      <c r="CC360" s="4">
        <f>AVERAGE(Tabela13[[#This Row],[V42]],Tabela13[[#This Row],[V43]])</f>
        <v>-1.1875</v>
      </c>
      <c r="CD360" s="4">
        <f>AVERAGE(Tabela13[[#This Row],[V42]],Tabela13[[#This Row],[V44]])</f>
        <v>0.18750000000000011</v>
      </c>
      <c r="CE360" s="4">
        <f>AVERAGE(Tabela13[[#This Row],[V42]],Tabela13[[#This Row],[V45]])</f>
        <v>-0.81249999999999989</v>
      </c>
      <c r="CF360" s="4">
        <f>AVERAGE(Tabela13[[#This Row],[V42]],Tabela13[[#This Row],[V46]])</f>
        <v>0</v>
      </c>
      <c r="CG360" s="4">
        <f>AVERAGE(Tabela13[[#This Row],[V43]],Tabela13[[#This Row],[V41]])</f>
        <v>-1.375</v>
      </c>
      <c r="CH360" s="4">
        <f>AVERAGE(Tabela13[[#This Row],[V43]],Tabela13[[#This Row],[V42]])</f>
        <v>-1.1875</v>
      </c>
      <c r="CI360" s="4">
        <f>AVERAGE(Tabela13[[#This Row],[V43]],Tabela13[[#This Row],[V44]])</f>
        <v>1</v>
      </c>
      <c r="CJ360" s="4">
        <f>AVERAGE(Tabela13[[#This Row],[V43]],Tabela13[[#This Row],[V45]])</f>
        <v>0</v>
      </c>
      <c r="CK360" s="4">
        <f>AVERAGE(Tabela13[[#This Row],[V43]],Tabela13[[#This Row],[V46]])</f>
        <v>0.81249999999999989</v>
      </c>
      <c r="CL360" s="4">
        <f>AVERAGE(Tabela13[[#This Row],[V44]],Tabela13[[#This Row],[V41]])</f>
        <v>0</v>
      </c>
      <c r="CM360" s="4">
        <f>AVERAGE(Tabela13[[#This Row],[V44]],Tabela13[[#This Row],[V42]])</f>
        <v>0.18750000000000011</v>
      </c>
      <c r="CN360" s="4">
        <f>AVERAGE(Tabela13[[#This Row],[V44]],Tabela13[[#This Row],[V43]])</f>
        <v>1</v>
      </c>
      <c r="CO360" s="4">
        <f>AVERAGE(Tabela13[[#This Row],[V44]],Tabela13[[#This Row],[V45]])</f>
        <v>1.375</v>
      </c>
      <c r="CP360" s="4">
        <f>AVERAGE(Tabela13[[#This Row],[V44]],Tabela13[[#This Row],[V46]])</f>
        <v>2.1875</v>
      </c>
      <c r="CQ360" s="4">
        <f>AVERAGE(Tabela13[[#This Row],[V45]],Tabela13[[#This Row],[V41]])</f>
        <v>-1</v>
      </c>
      <c r="CR360" s="4">
        <f>AVERAGE(Tabela13[[#This Row],[V45]],Tabela13[[#This Row],[V42]])</f>
        <v>-0.81249999999999989</v>
      </c>
      <c r="CS360" s="4">
        <f>AVERAGE(Tabela13[[#This Row],[V45]],Tabela13[[#This Row],[V43]])</f>
        <v>0</v>
      </c>
      <c r="CT360" s="4">
        <f>AVERAGE(Tabela13[[#This Row],[V45]],Tabela13[[#This Row],[V44]])</f>
        <v>1.375</v>
      </c>
      <c r="CU360" s="4">
        <f>AVERAGE(Tabela13[[#This Row],[V45]],Tabela13[[#This Row],[V46]])</f>
        <v>1.1875</v>
      </c>
      <c r="CV360" s="4">
        <f>AVERAGE(Tabela13[[#This Row],[V46]],Tabela13[[#This Row],[V41]])</f>
        <v>-0.18750000000000011</v>
      </c>
      <c r="CW360" s="4">
        <f>AVERAGE(Tabela13[[#This Row],[V46]],Tabela13[[#This Row],[V42]])</f>
        <v>0</v>
      </c>
      <c r="CX360" s="4">
        <f>AVERAGE(Tabela13[[#This Row],[V46]],Tabela13[[#This Row],[V43]])</f>
        <v>0.81249999999999989</v>
      </c>
      <c r="CY360" s="4">
        <f>AVERAGE(Tabela13[[#This Row],[V46]],Tabela13[[#This Row],[V44]])</f>
        <v>2.1875</v>
      </c>
      <c r="CZ360" s="4">
        <f>AVERAGE(Tabela13[[#This Row],[V46]],Tabela13[[#This Row],[V45]])</f>
        <v>1.1875</v>
      </c>
      <c r="DA360" s="3">
        <f>_xlfn.STDEV.S(Tabela13[[#This Row],[V41]],Tabela13[[#This Row],[V42]])</f>
        <v>0.26516504294495546</v>
      </c>
      <c r="DB360" s="3">
        <f>_xlfn.STDEV.S(Tabela13[[#This Row],[V41]],Tabela13[[#This Row],[V43]])</f>
        <v>1.4142135623730951</v>
      </c>
      <c r="DC360" s="3">
        <f>_xlfn.STDEV.S(Tabela13[[#This Row],[V41]],Tabela13[[#This Row],[V44]])</f>
        <v>3.3587572106361008</v>
      </c>
      <c r="DD360" s="3">
        <f>_xlfn.STDEV.S(Tabela13[[#This Row],[V41]],Tabela13[[#This Row],[V45]])</f>
        <v>1.9445436482630056</v>
      </c>
      <c r="DE360" s="3">
        <f>_xlfn.STDEV.S(Tabela13[[#This Row],[V41]],Tabela13[[#This Row],[V46]])</f>
        <v>3.0935921676911455</v>
      </c>
      <c r="DF360" s="3">
        <f>_xlfn.STDEV.S(Tabela13[[#This Row],[V42]],Tabela13[[#This Row],[V41]])</f>
        <v>0.26516504294495546</v>
      </c>
      <c r="DG360" s="3">
        <f>_xlfn.STDEV.S(Tabela13[[#This Row],[V42]],Tabela13[[#This Row],[V43]])</f>
        <v>1.1490485194281392</v>
      </c>
      <c r="DH360" s="3">
        <f>_xlfn.STDEV.S(Tabela13[[#This Row],[V42]],Tabela13[[#This Row],[V44]])</f>
        <v>3.0935921676911455</v>
      </c>
      <c r="DI360" s="3">
        <f>_xlfn.STDEV.S(Tabela13[[#This Row],[V42]],Tabela13[[#This Row],[V45]])</f>
        <v>1.6793786053180502</v>
      </c>
      <c r="DJ360" s="3">
        <f>_xlfn.STDEV.S(Tabela13[[#This Row],[V42]],Tabela13[[#This Row],[V46]])</f>
        <v>2.8284271247461898</v>
      </c>
      <c r="DK360" s="3">
        <f>_xlfn.STDEV.S(Tabela13[[#This Row],[V43]],Tabela13[[#This Row],[V41]])</f>
        <v>1.4142135623730951</v>
      </c>
      <c r="DL360" s="3">
        <f>_xlfn.STDEV.S(Tabela13[[#This Row],[V43]],Tabela13[[#This Row],[V42]])</f>
        <v>1.1490485194281392</v>
      </c>
      <c r="DM360" s="3">
        <f>_xlfn.STDEV.S(Tabela13[[#This Row],[V43]],Tabela13[[#This Row],[V44]])</f>
        <v>1.9445436482630056</v>
      </c>
      <c r="DN360" s="3">
        <f>_xlfn.STDEV.S(Tabela13[[#This Row],[V43]],Tabela13[[#This Row],[V45]])</f>
        <v>0.5303300858899106</v>
      </c>
      <c r="DO360" s="3">
        <f>_xlfn.STDEV.S(Tabela13[[#This Row],[V43]],Tabela13[[#This Row],[V46]])</f>
        <v>1.6793786053180502</v>
      </c>
      <c r="DP360" s="3">
        <f>_xlfn.STDEV.S(Tabela13[[#This Row],[V44]],Tabela13[[#This Row],[V41]])</f>
        <v>3.3587572106361008</v>
      </c>
      <c r="DQ360" s="3">
        <f>_xlfn.STDEV.S(Tabela13[[#This Row],[V44]],Tabela13[[#This Row],[V42]])</f>
        <v>3.0935921676911455</v>
      </c>
      <c r="DR360" s="3">
        <f>_xlfn.STDEV.S(Tabela13[[#This Row],[V44]],Tabela13[[#This Row],[V43]])</f>
        <v>1.9445436482630056</v>
      </c>
      <c r="DS360" s="3">
        <f>_xlfn.STDEV.S(Tabela13[[#This Row],[V44]],Tabela13[[#This Row],[V45]])</f>
        <v>1.4142135623730951</v>
      </c>
      <c r="DT360" s="3">
        <f>_xlfn.STDEV.S(Tabela13[[#This Row],[V44]],Tabela13[[#This Row],[V46]])</f>
        <v>0.26516504294495546</v>
      </c>
      <c r="DU360" s="3">
        <f>_xlfn.STDEV.S(Tabela13[[#This Row],[V45]],Tabela13[[#This Row],[V41]])</f>
        <v>1.9445436482630056</v>
      </c>
      <c r="DV360" s="3">
        <f>_xlfn.STDEV.S(Tabela13[[#This Row],[V45]],Tabela13[[#This Row],[V42]])</f>
        <v>1.6793786053180502</v>
      </c>
      <c r="DW360" s="3">
        <f>_xlfn.STDEV.S(Tabela13[[#This Row],[V45]],Tabela13[[#This Row],[V43]])</f>
        <v>0.5303300858899106</v>
      </c>
      <c r="DX360" s="3">
        <f>_xlfn.STDEV.S(Tabela13[[#This Row],[V45]],Tabela13[[#This Row],[V44]])</f>
        <v>1.4142135623730951</v>
      </c>
      <c r="DY360" s="3">
        <f>_xlfn.STDEV.S(Tabela13[[#This Row],[V45]],Tabela13[[#This Row],[V46]])</f>
        <v>1.1490485194281392</v>
      </c>
      <c r="DZ360" s="3">
        <f>_xlfn.STDEV.S(Tabela13[[#This Row],[V46]],Tabela13[[#This Row],[V41]])</f>
        <v>3.0935921676911455</v>
      </c>
      <c r="EA360" s="3">
        <f>_xlfn.STDEV.S(Tabela13[[#This Row],[V46]],Tabela13[[#This Row],[V42]])</f>
        <v>2.8284271247461898</v>
      </c>
      <c r="EB360" s="3">
        <f>_xlfn.STDEV.S(Tabela13[[#This Row],[V46]],Tabela13[[#This Row],[V43]])</f>
        <v>1.6793786053180502</v>
      </c>
      <c r="EC360" s="3">
        <f>_xlfn.STDEV.S(Tabela13[[#This Row],[V46]],Tabela13[[#This Row],[V44]])</f>
        <v>0.26516504294495546</v>
      </c>
      <c r="ED360" s="3">
        <f>_xlfn.STDEV.S(Tabela13[[#This Row],[V46]],Tabela13[[#This Row],[V45]])</f>
        <v>1.1490485194281392</v>
      </c>
      <c r="EE360" s="3">
        <f t="shared" si="380"/>
        <v>-0.12121830534626536</v>
      </c>
      <c r="EF360" s="3">
        <f t="shared" si="381"/>
        <v>-1.0285189544531601</v>
      </c>
      <c r="EG360" s="3" t="str">
        <f t="shared" si="382"/>
        <v/>
      </c>
      <c r="EH360" s="3">
        <f t="shared" si="383"/>
        <v>-1.9445436482630056</v>
      </c>
      <c r="EI360" s="3">
        <f t="shared" si="384"/>
        <v>-16.499158227686099</v>
      </c>
      <c r="EJ360" s="3">
        <f t="shared" si="385"/>
        <v>-0.12121830534626536</v>
      </c>
      <c r="EK360" s="3">
        <f t="shared" si="386"/>
        <v>-0.96761980583422247</v>
      </c>
      <c r="EL360" s="3">
        <f t="shared" si="387"/>
        <v>16.499158227686099</v>
      </c>
      <c r="EM360" s="3">
        <f t="shared" si="388"/>
        <v>-2.0669275142376007</v>
      </c>
      <c r="EN360" s="3" t="str">
        <f t="shared" si="389"/>
        <v/>
      </c>
      <c r="EO360" s="3">
        <f t="shared" si="390"/>
        <v>-1.0285189544531601</v>
      </c>
      <c r="EP360" s="3">
        <f t="shared" si="391"/>
        <v>-0.96761980583422247</v>
      </c>
      <c r="EQ360" s="3">
        <f t="shared" si="392"/>
        <v>1.9445436482630056</v>
      </c>
      <c r="ER360" s="3" t="str">
        <f t="shared" si="393"/>
        <v/>
      </c>
      <c r="ES360" s="3" t="str">
        <f t="shared" si="394"/>
        <v/>
      </c>
      <c r="ET360" s="3" t="str">
        <f t="shared" si="395"/>
        <v/>
      </c>
      <c r="EU360" s="3" t="str">
        <f t="shared" si="396"/>
        <v/>
      </c>
      <c r="EV360" s="3">
        <f t="shared" si="397"/>
        <v>1.9445436482630056</v>
      </c>
      <c r="EW360" s="3">
        <f t="shared" si="398"/>
        <v>1.0285189544531601</v>
      </c>
      <c r="EX360" s="3">
        <f t="shared" si="399"/>
        <v>0.12121830534626536</v>
      </c>
      <c r="EY360" s="3">
        <f t="shared" si="400"/>
        <v>-1.9445436482630056</v>
      </c>
      <c r="EZ360" s="3">
        <f t="shared" si="401"/>
        <v>-2.0669275142376007</v>
      </c>
      <c r="FA360" s="3" t="str">
        <f t="shared" si="402"/>
        <v/>
      </c>
      <c r="FB360" s="3">
        <f t="shared" si="403"/>
        <v>1.0285189544531601</v>
      </c>
      <c r="FC360" s="3">
        <f t="shared" si="404"/>
        <v>0.96761980583422247</v>
      </c>
      <c r="FD360" s="3">
        <f t="shared" si="405"/>
        <v>-16.499158227686099</v>
      </c>
      <c r="FE360" s="3" t="str">
        <f t="shared" si="406"/>
        <v/>
      </c>
      <c r="FF360" s="3">
        <f t="shared" si="407"/>
        <v>2.0669275142376007</v>
      </c>
      <c r="FG360" s="3">
        <f t="shared" si="408"/>
        <v>0.12121830534626536</v>
      </c>
      <c r="FH360" s="3">
        <f t="shared" si="409"/>
        <v>0.96761980583422247</v>
      </c>
      <c r="FI360" s="4">
        <f t="shared" si="410"/>
        <v>0</v>
      </c>
      <c r="FJ360" s="4">
        <f t="shared" si="411"/>
        <v>0.33333333333333331</v>
      </c>
      <c r="FK360" s="4">
        <f t="shared" si="412"/>
        <v>0.3707865168539326</v>
      </c>
      <c r="FL360" s="4">
        <f t="shared" si="413"/>
        <v>2.49438202247191</v>
      </c>
      <c r="FM360" s="4">
        <f>Tabela13[[#This Row],[V139]]-Tabela13[[#This Row],[V140]]</f>
        <v>-2.1235955056179776</v>
      </c>
      <c r="FN360" s="4">
        <f>Tabela13[[#This Row],[V1]]-Tabela13[[#This Row],[V2]]/2</f>
        <v>-1.1666666666666665</v>
      </c>
      <c r="FO360" s="4">
        <f>Tabela13[[#This Row],[V1]]-Tabela13[[#This Row],[V3]]/2</f>
        <v>-0.97916666666666663</v>
      </c>
      <c r="FP360" s="4">
        <f>Tabela13[[#This Row],[V1]]-Tabela13[[#This Row],[V4]]/2</f>
        <v>-0.16666666666666669</v>
      </c>
      <c r="FQ360" s="4">
        <f>Tabela13[[#This Row],[V2]]-Tabela13[[#This Row],[V1]]/2</f>
        <v>2.395833333333333</v>
      </c>
      <c r="FR360" s="4">
        <f>Tabela13[[#This Row],[V2]]-Tabela13[[#This Row],[V3]]/2</f>
        <v>1.3958333333333333</v>
      </c>
      <c r="FS360" s="4">
        <f>Tabela13[[#This Row],[V2]]-Tabela13[[#This Row],[V4]]/2</f>
        <v>2.208333333333333</v>
      </c>
      <c r="FT360" s="4">
        <f t="shared" si="414"/>
        <v>-0.86217005466722629</v>
      </c>
      <c r="FU360" s="4">
        <f t="shared" si="415"/>
        <v>-0.77487223636572289</v>
      </c>
      <c r="FV360" s="4">
        <f t="shared" si="416"/>
        <v>-0.16514867741462685</v>
      </c>
      <c r="FW360" s="4">
        <f t="shared" si="417"/>
        <v>1.175387923222921</v>
      </c>
      <c r="FX360" s="4">
        <f t="shared" si="418"/>
        <v>0.94913640451180747</v>
      </c>
      <c r="FY360" s="4">
        <f t="shared" si="419"/>
        <v>1.1455913078152784</v>
      </c>
      <c r="FZ360" s="4">
        <f t="shared" si="420"/>
        <v>-155.19060984010073</v>
      </c>
      <c r="GA360" s="4">
        <f t="shared" si="421"/>
        <v>-139.47700254583012</v>
      </c>
      <c r="GB360" s="4">
        <f t="shared" si="422"/>
        <v>-29.726761934632833</v>
      </c>
      <c r="GC360" s="4">
        <f t="shared" si="423"/>
        <v>211.56982618012577</v>
      </c>
      <c r="GD360" s="4">
        <f t="shared" si="424"/>
        <v>170.84455281212536</v>
      </c>
      <c r="GE360" s="4">
        <f t="shared" si="425"/>
        <v>206.20643540675013</v>
      </c>
      <c r="GF360" s="4">
        <f>Tabela13[[#This Row],[V1]]-Tabela13[[#This Row],[V2]]/Tabela13[[#This Row],[V2]]</f>
        <v>-0.95833333333333337</v>
      </c>
      <c r="GG360" s="4">
        <f>Tabela13[[#This Row],[V1]]-Tabela13[[#This Row],[V3]]/Tabela13[[#This Row],[V3]]</f>
        <v>-0.95833333333333337</v>
      </c>
      <c r="GH360" s="4">
        <f>Tabela13[[#This Row],[V1]]-Tabela13[[#This Row],[V4]]/Tabela13[[#This Row],[V4]]</f>
        <v>-0.95833333333333337</v>
      </c>
      <c r="GI360" s="4">
        <f>Tabela13[[#This Row],[V2]]-Tabela13[[#This Row],[V1]]/Tabela13[[#This Row],[V1]]</f>
        <v>1.4166666666666665</v>
      </c>
      <c r="GJ360" s="4">
        <f>Tabela13[[#This Row],[V2]]-Tabela13[[#This Row],[V3]]/Tabela13[[#This Row],[V3]]</f>
        <v>1.4166666666666665</v>
      </c>
      <c r="GK360" s="4">
        <f>Tabela13[[#This Row],[V2]]-Tabela13[[#This Row],[V4]]/Tabela13[[#This Row],[V4]]</f>
        <v>1.4166666666666665</v>
      </c>
      <c r="GL360" s="4">
        <f t="shared" si="426"/>
        <v>1.1748226816559733</v>
      </c>
      <c r="GM360" s="4">
        <f t="shared" si="427"/>
        <v>1.2291666666666667</v>
      </c>
      <c r="GN360" s="4">
        <f t="shared" si="428"/>
        <v>0.9557879443980799</v>
      </c>
      <c r="GO360" s="3">
        <f t="shared" si="429"/>
        <v>0</v>
      </c>
      <c r="GP360" s="3">
        <v>100</v>
      </c>
      <c r="GQ360" s="3">
        <f t="shared" si="430"/>
        <v>-1</v>
      </c>
      <c r="GR360" s="3">
        <f t="shared" si="431"/>
        <v>-100</v>
      </c>
      <c r="GS360" s="34">
        <f>COUNTIF($D$2:D359,Tabela13[[#This Row],[HomeTeam]])</f>
        <v>18</v>
      </c>
      <c r="GT360" s="34">
        <f>COUNTIF($E$2:E359,Tabela13[[#This Row],[AwayTeam]])</f>
        <v>17</v>
      </c>
      <c r="GU360" s="3">
        <f>IFERROR(AVERAGEIFS($AD$2:AD359,$D$2:D359,Tabela13[[#This Row],[HomeTeam]],$GS$2:GS359,"&gt;="&amp;Tabela13[[#This Row],[Contagem_H]]-5),"")</f>
        <v>0.70888817602889465</v>
      </c>
      <c r="GV360" s="3">
        <f>IFERROR(AVERAGEIFS($G$2:G359,$E$2:E359,Tabela13[[#This Row],[AwayTeam]],$GT$2:GT359,"&gt;="&amp;Tabela13[[#This Row],[Contagem_A]]-5),"")</f>
        <v>2.4</v>
      </c>
      <c r="GW360" s="3">
        <f>IFERROR(AVERAGEIFS($GQ$2:GQ359,$D$2:D359,Tabela13[[#This Row],[HomeTeam]],$GS$2:GS359,"&gt;="&amp;Tabela13[[#This Row],[Contagem_H]]-5),"")</f>
        <v>0.15999999999999998</v>
      </c>
    </row>
    <row r="361" spans="1:205" x14ac:dyDescent="0.25">
      <c r="A361" t="s">
        <v>127</v>
      </c>
      <c r="B361" t="s">
        <v>266</v>
      </c>
      <c r="C361" t="s">
        <v>134</v>
      </c>
      <c r="D361" t="s">
        <v>13</v>
      </c>
      <c r="E361" t="s">
        <v>22</v>
      </c>
      <c r="F361" s="3">
        <v>1</v>
      </c>
      <c r="G361" s="3">
        <v>2</v>
      </c>
      <c r="H361" s="3" t="str">
        <f t="shared" si="432"/>
        <v>A</v>
      </c>
      <c r="I361" s="3">
        <v>2.15</v>
      </c>
      <c r="J361" s="3">
        <v>3.6</v>
      </c>
      <c r="K361" s="3">
        <v>3.2</v>
      </c>
      <c r="L361" s="3">
        <v>1.5</v>
      </c>
      <c r="M361" s="3">
        <v>2.63</v>
      </c>
      <c r="N361" s="3">
        <f t="shared" si="361"/>
        <v>3</v>
      </c>
      <c r="O361" s="3">
        <f t="shared" si="362"/>
        <v>0</v>
      </c>
      <c r="P361" s="3">
        <f t="shared" si="363"/>
        <v>3</v>
      </c>
      <c r="Q361" s="3">
        <f t="shared" si="364"/>
        <v>5.5394056847545281E-2</v>
      </c>
      <c r="R361" s="3">
        <f t="shared" si="365"/>
        <v>4.6894803548795938E-2</v>
      </c>
      <c r="S361" s="3">
        <f t="shared" si="366"/>
        <v>2.2690972222222223</v>
      </c>
      <c r="T361" s="3">
        <f t="shared" si="367"/>
        <v>3.7994186046511631</v>
      </c>
      <c r="U361" s="3">
        <f t="shared" si="368"/>
        <v>3.3772609819121451</v>
      </c>
      <c r="V361" s="3">
        <f t="shared" si="369"/>
        <v>1.583091085271318</v>
      </c>
      <c r="W361" s="3">
        <f t="shared" si="370"/>
        <v>2.7756863695090441</v>
      </c>
      <c r="X361" s="4">
        <f t="shared" si="371"/>
        <v>0.46511627906976744</v>
      </c>
      <c r="Y361" s="4">
        <f t="shared" si="372"/>
        <v>0.27777777777777779</v>
      </c>
      <c r="Z361" s="4">
        <f t="shared" si="373"/>
        <v>0.3125</v>
      </c>
      <c r="AA361" s="4">
        <f t="shared" si="374"/>
        <v>0.66666666666666663</v>
      </c>
      <c r="AB361" s="4">
        <f t="shared" si="375"/>
        <v>0.38022813688212931</v>
      </c>
      <c r="AC361" s="4">
        <f t="shared" si="376"/>
        <v>0.73255813953488369</v>
      </c>
      <c r="AD361" s="4">
        <f t="shared" si="377"/>
        <v>1.15625</v>
      </c>
      <c r="AE361" s="4">
        <f t="shared" si="378"/>
        <v>1.2325581395348837</v>
      </c>
      <c r="AF361" s="4">
        <f t="shared" si="379"/>
        <v>0.65625</v>
      </c>
      <c r="AG361" s="4">
        <f>IFERROR(AVERAGE(Tabela13[[#This Row],[V1]],Tabela13[[#This Row],[V2]]),"")</f>
        <v>0.94440406976744184</v>
      </c>
      <c r="AH361" s="4">
        <f>IFERROR(AVERAGE(Tabela13[[#This Row],[V1]],Tabela13[[#This Row],[V3]]),"")</f>
        <v>0.98255813953488369</v>
      </c>
      <c r="AI361" s="4">
        <f>IFERROR(AVERAGE(Tabela13[[#This Row],[V1]],Tabela13[[#This Row],[V4]]),"")</f>
        <v>0.69440406976744184</v>
      </c>
      <c r="AJ361" s="4">
        <f>IFERROR(AVERAGE(Tabela13[[#This Row],[V2]],Tabela13[[#This Row],[V1]]),"")</f>
        <v>0.94440406976744184</v>
      </c>
      <c r="AK361" s="4">
        <f>IFERROR(AVERAGE(Tabela13[[#This Row],[V2]],Tabela13[[#This Row],[V3]]),"")</f>
        <v>1.1944040697674418</v>
      </c>
      <c r="AL361" s="4">
        <f>IFERROR(AVERAGE(Tabela13[[#This Row],[V2]],Tabela13[[#This Row],[V4]]),"")</f>
        <v>0.90625</v>
      </c>
      <c r="AM361" s="4">
        <f>IFERROR(AVERAGE(Tabela13[[#This Row],[V3]],Tabela13[[#This Row],[V1]]),"")</f>
        <v>0.98255813953488369</v>
      </c>
      <c r="AN361" s="4">
        <f>IFERROR(AVERAGE(Tabela13[[#This Row],[V3]],Tabela13[[#This Row],[V2]]),"")</f>
        <v>1.1944040697674418</v>
      </c>
      <c r="AO361" s="4">
        <f>IFERROR(AVERAGE(Tabela13[[#This Row],[V3]],Tabela13[[#This Row],[V4]]),"")</f>
        <v>0.94440406976744184</v>
      </c>
      <c r="AP361" s="4">
        <f>IFERROR(AVERAGE(Tabela13[[#This Row],[V4]],Tabela13[[#This Row],[V1]]),"")</f>
        <v>0.69440406976744184</v>
      </c>
      <c r="AQ361" s="4">
        <f>IFERROR(AVERAGE(Tabela13[[#This Row],[V4]],Tabela13[[#This Row],[V2]]),"")</f>
        <v>0.90625</v>
      </c>
      <c r="AR361" s="4">
        <f>IFERROR(AVERAGE(Tabela13[[#This Row],[V4]],Tabela13[[#This Row],[V3]]),"")</f>
        <v>0.94440406976744184</v>
      </c>
      <c r="AS361" s="4">
        <f>_xlfn.STDEV.S(Tabela13[[#This Row],[V1]:[V2]])</f>
        <v>0.29959538766842825</v>
      </c>
      <c r="AT361" s="4">
        <f>_xlfn.STDEV.S(Tabela13[[#This Row],[V1]],Tabela13[[#This Row],[V3]])</f>
        <v>0.35355339059327379</v>
      </c>
      <c r="AU361" s="4">
        <f>_xlfn.STDEV.S(Tabela13[[#This Row],[V1]],Tabela13[[#This Row],[V4]])</f>
        <v>5.3958002924845538E-2</v>
      </c>
      <c r="AV361" s="4">
        <f>_xlfn.STDEV.S(Tabela13[[#This Row],[V2]],Tabela13[[#This Row],[V1]])</f>
        <v>0.29959538766842825</v>
      </c>
      <c r="AW361" s="4">
        <f>_xlfn.STDEV.S(Tabela13[[#This Row],[V2]],Tabela13[[#This Row],[V3]])</f>
        <v>5.3958002924845538E-2</v>
      </c>
      <c r="AX361" s="4">
        <f>_xlfn.STDEV.S(Tabela13[[#This Row],[V42]],Tabela13[[#This Row],[V44]])</f>
        <v>0.65314877826170203</v>
      </c>
      <c r="AY361" s="4">
        <f>_xlfn.STDEV.S(Tabela13[[#This Row],[V3]],Tabela13[[#This Row],[V1]])</f>
        <v>0.35355339059327379</v>
      </c>
      <c r="AZ361" s="4">
        <f>_xlfn.STDEV.S(Tabela13[[#This Row],[V3]],Tabela13[[#This Row],[V2]])</f>
        <v>5.3958002924845538E-2</v>
      </c>
      <c r="BA361" s="4">
        <f>_xlfn.STDEV.S(Tabela13[[#This Row],[V3]],Tabela13[[#This Row],[V4]])</f>
        <v>0.40751139351811932</v>
      </c>
      <c r="BB361" s="4">
        <f>_xlfn.STDEV.S(Tabela13[[#This Row],[V4]],Tabela13[[#This Row],[V1]])</f>
        <v>5.3958002924845538E-2</v>
      </c>
      <c r="BC361" s="4">
        <f>_xlfn.STDEV.S(Tabela13[[#This Row],[V4]],Tabela13[[#This Row],[V2]])</f>
        <v>0.35355339059327379</v>
      </c>
      <c r="BD361" s="4">
        <f>_xlfn.STDEV.S(Tabela13[[#This Row],[V4]],Tabela13[[#This Row],[V3]])</f>
        <v>0.40751139351811932</v>
      </c>
      <c r="BE361" s="4">
        <f>Tabela13[[#This Row],[V17]]/Tabela13[[#This Row],[V5]]</f>
        <v>0.31723220733494212</v>
      </c>
      <c r="BF361" s="4">
        <f>Tabela13[[#This Row],[V18]]/Tabela13[[#This Row],[V6]]</f>
        <v>0.35982948628427863</v>
      </c>
      <c r="BG361" s="4">
        <f>Tabela13[[#This Row],[V19]]/Tabela13[[#This Row],[V7]]</f>
        <v>7.7704041888631573E-2</v>
      </c>
      <c r="BH361" s="4">
        <f>Tabela13[[#This Row],[V20]]/Tabela13[[#This Row],[V8]]</f>
        <v>0.31723220733494212</v>
      </c>
      <c r="BI361" s="4">
        <f>Tabela13[[#This Row],[V21]]/Tabela13[[#This Row],[V9]]</f>
        <v>4.5175669014047744E-2</v>
      </c>
      <c r="BJ361" s="4">
        <f>Tabela13[[#This Row],[V22]]/Tabela13[[#This Row],[V10]]</f>
        <v>0.72071589325429186</v>
      </c>
      <c r="BK361" s="4">
        <f>Tabela13[[#This Row],[V23]]/Tabela13[[#This Row],[V11]]</f>
        <v>0.35982948628427863</v>
      </c>
      <c r="BL361" s="4">
        <f>Tabela13[[#This Row],[V24]]/Tabela13[[#This Row],[V12]]</f>
        <v>4.5175669014047744E-2</v>
      </c>
      <c r="BM361" s="4">
        <f>Tabela13[[#This Row],[V25]]/Tabela13[[#This Row],[V13]]</f>
        <v>0.43150109848474966</v>
      </c>
      <c r="BN361" s="4">
        <f>Tabela13[[#This Row],[V26]]/Tabela13[[#This Row],[V14]]</f>
        <v>7.7704041888631573E-2</v>
      </c>
      <c r="BO361" s="4">
        <f>Tabela13[[#This Row],[V27]]/Tabela13[[#This Row],[V15]]</f>
        <v>0.3901278792753366</v>
      </c>
      <c r="BP361" s="4">
        <f>Tabela13[[#This Row],[V28]]/Tabela13[[#This Row],[V16]]</f>
        <v>0.43150109848474966</v>
      </c>
      <c r="BQ361" s="4">
        <f>Tabela13[[#This Row],[V1]]-Tabela13[[#This Row],[V2]]</f>
        <v>-0.42369186046511631</v>
      </c>
      <c r="BR361" s="4">
        <f>Tabela13[[#This Row],[V1]]-Tabela13[[#This Row],[V3]]</f>
        <v>-0.5</v>
      </c>
      <c r="BS361" s="4">
        <f>Tabela13[[#This Row],[V1]]-Tabela13[[#This Row],[V4]]</f>
        <v>7.630813953488369E-2</v>
      </c>
      <c r="BT361" s="4">
        <f>Tabela13[[#This Row],[V2]]-Tabela13[[#This Row],[V1]]</f>
        <v>0.42369186046511631</v>
      </c>
      <c r="BU361" s="4">
        <f>Tabela13[[#This Row],[V2]]-Tabela13[[#This Row],[V3]]</f>
        <v>-7.630813953488369E-2</v>
      </c>
      <c r="BV361" s="4">
        <f>Tabela13[[#This Row],[V2]]-Tabela13[[#This Row],[V4]]</f>
        <v>0.5</v>
      </c>
      <c r="BW361" s="4">
        <f>AVERAGE(Tabela13[[#This Row],[V41]],Tabela13[[#This Row],[V42]])</f>
        <v>-0.46184593023255816</v>
      </c>
      <c r="BX361" s="4">
        <f>AVERAGE(Tabela13[[#This Row],[V41]],Tabela13[[#This Row],[V43]])</f>
        <v>-0.17369186046511631</v>
      </c>
      <c r="BY361" s="4">
        <f>AVERAGE(Tabela13[[#This Row],[V41]],Tabela13[[#This Row],[V44]])</f>
        <v>0</v>
      </c>
      <c r="BZ361" s="4">
        <f>AVERAGE(Tabela13[[#This Row],[V41]],Tabela13[[#This Row],[V45]])</f>
        <v>-0.25</v>
      </c>
      <c r="CA361" s="4">
        <f>AVERAGE(Tabela13[[#This Row],[V41]],Tabela13[[#This Row],[V46]])</f>
        <v>3.8154069767441845E-2</v>
      </c>
      <c r="CB361" s="4">
        <f>AVERAGE(Tabela13[[#This Row],[V42]],Tabela13[[#This Row],[V41]])</f>
        <v>-0.46184593023255816</v>
      </c>
      <c r="CC361" s="4">
        <f>AVERAGE(Tabela13[[#This Row],[V42]],Tabela13[[#This Row],[V43]])</f>
        <v>-0.21184593023255816</v>
      </c>
      <c r="CD361" s="4">
        <f>AVERAGE(Tabela13[[#This Row],[V42]],Tabela13[[#This Row],[V44]])</f>
        <v>-3.8154069767441845E-2</v>
      </c>
      <c r="CE361" s="4">
        <f>AVERAGE(Tabela13[[#This Row],[V42]],Tabela13[[#This Row],[V45]])</f>
        <v>-0.28815406976744184</v>
      </c>
      <c r="CF361" s="4">
        <f>AVERAGE(Tabela13[[#This Row],[V42]],Tabela13[[#This Row],[V46]])</f>
        <v>0</v>
      </c>
      <c r="CG361" s="4">
        <f>AVERAGE(Tabela13[[#This Row],[V43]],Tabela13[[#This Row],[V41]])</f>
        <v>-0.17369186046511631</v>
      </c>
      <c r="CH361" s="4">
        <f>AVERAGE(Tabela13[[#This Row],[V43]],Tabela13[[#This Row],[V42]])</f>
        <v>-0.21184593023255816</v>
      </c>
      <c r="CI361" s="4">
        <f>AVERAGE(Tabela13[[#This Row],[V43]],Tabela13[[#This Row],[V44]])</f>
        <v>0.25</v>
      </c>
      <c r="CJ361" s="4">
        <f>AVERAGE(Tabela13[[#This Row],[V43]],Tabela13[[#This Row],[V45]])</f>
        <v>0</v>
      </c>
      <c r="CK361" s="4">
        <f>AVERAGE(Tabela13[[#This Row],[V43]],Tabela13[[#This Row],[V46]])</f>
        <v>0.28815406976744184</v>
      </c>
      <c r="CL361" s="4">
        <f>AVERAGE(Tabela13[[#This Row],[V44]],Tabela13[[#This Row],[V41]])</f>
        <v>0</v>
      </c>
      <c r="CM361" s="4">
        <f>AVERAGE(Tabela13[[#This Row],[V44]],Tabela13[[#This Row],[V42]])</f>
        <v>-3.8154069767441845E-2</v>
      </c>
      <c r="CN361" s="4">
        <f>AVERAGE(Tabela13[[#This Row],[V44]],Tabela13[[#This Row],[V43]])</f>
        <v>0.25</v>
      </c>
      <c r="CO361" s="4">
        <f>AVERAGE(Tabela13[[#This Row],[V44]],Tabela13[[#This Row],[V45]])</f>
        <v>0.17369186046511631</v>
      </c>
      <c r="CP361" s="4">
        <f>AVERAGE(Tabela13[[#This Row],[V44]],Tabela13[[#This Row],[V46]])</f>
        <v>0.46184593023255816</v>
      </c>
      <c r="CQ361" s="4">
        <f>AVERAGE(Tabela13[[#This Row],[V45]],Tabela13[[#This Row],[V41]])</f>
        <v>-0.25</v>
      </c>
      <c r="CR361" s="4">
        <f>AVERAGE(Tabela13[[#This Row],[V45]],Tabela13[[#This Row],[V42]])</f>
        <v>-0.28815406976744184</v>
      </c>
      <c r="CS361" s="4">
        <f>AVERAGE(Tabela13[[#This Row],[V45]],Tabela13[[#This Row],[V43]])</f>
        <v>0</v>
      </c>
      <c r="CT361" s="4">
        <f>AVERAGE(Tabela13[[#This Row],[V45]],Tabela13[[#This Row],[V44]])</f>
        <v>0.17369186046511631</v>
      </c>
      <c r="CU361" s="4">
        <f>AVERAGE(Tabela13[[#This Row],[V45]],Tabela13[[#This Row],[V46]])</f>
        <v>0.21184593023255816</v>
      </c>
      <c r="CV361" s="4">
        <f>AVERAGE(Tabela13[[#This Row],[V46]],Tabela13[[#This Row],[V41]])</f>
        <v>3.8154069767441845E-2</v>
      </c>
      <c r="CW361" s="4">
        <f>AVERAGE(Tabela13[[#This Row],[V46]],Tabela13[[#This Row],[V42]])</f>
        <v>0</v>
      </c>
      <c r="CX361" s="4">
        <f>AVERAGE(Tabela13[[#This Row],[V46]],Tabela13[[#This Row],[V43]])</f>
        <v>0.28815406976744184</v>
      </c>
      <c r="CY361" s="4">
        <f>AVERAGE(Tabela13[[#This Row],[V46]],Tabela13[[#This Row],[V44]])</f>
        <v>0.46184593023255816</v>
      </c>
      <c r="CZ361" s="4">
        <f>AVERAGE(Tabela13[[#This Row],[V46]],Tabela13[[#This Row],[V45]])</f>
        <v>0.21184593023255816</v>
      </c>
      <c r="DA361" s="3">
        <f>_xlfn.STDEV.S(Tabela13[[#This Row],[V41]],Tabela13[[#This Row],[V42]])</f>
        <v>5.3958002924845538E-2</v>
      </c>
      <c r="DB361" s="3">
        <f>_xlfn.STDEV.S(Tabela13[[#This Row],[V41]],Tabela13[[#This Row],[V43]])</f>
        <v>0.35355339059327379</v>
      </c>
      <c r="DC361" s="3">
        <f>_xlfn.STDEV.S(Tabela13[[#This Row],[V41]],Tabela13[[#This Row],[V44]])</f>
        <v>0.5991907753368565</v>
      </c>
      <c r="DD361" s="3">
        <f>_xlfn.STDEV.S(Tabela13[[#This Row],[V41]],Tabela13[[#This Row],[V45]])</f>
        <v>0.24563738474358274</v>
      </c>
      <c r="DE361" s="3">
        <f>_xlfn.STDEV.S(Tabela13[[#This Row],[V41]],Tabela13[[#This Row],[V46]])</f>
        <v>0.65314877826170203</v>
      </c>
      <c r="DF361" s="3">
        <f>_xlfn.STDEV.S(Tabela13[[#This Row],[V42]],Tabela13[[#This Row],[V41]])</f>
        <v>5.3958002924845538E-2</v>
      </c>
      <c r="DG361" s="3">
        <f>_xlfn.STDEV.S(Tabela13[[#This Row],[V42]],Tabela13[[#This Row],[V43]])</f>
        <v>0.40751139351811927</v>
      </c>
      <c r="DH361" s="3">
        <f>_xlfn.STDEV.S(Tabela13[[#This Row],[V42]],Tabela13[[#This Row],[V44]])</f>
        <v>0.65314877826170203</v>
      </c>
      <c r="DI361" s="3">
        <f>_xlfn.STDEV.S(Tabela13[[#This Row],[V42]],Tabela13[[#This Row],[V45]])</f>
        <v>0.29959538766842819</v>
      </c>
      <c r="DJ361" s="3">
        <f>_xlfn.STDEV.S(Tabela13[[#This Row],[V42]],Tabela13[[#This Row],[V46]])</f>
        <v>0.70710678118654757</v>
      </c>
      <c r="DK361" s="3">
        <f>_xlfn.STDEV.S(Tabela13[[#This Row],[V43]],Tabela13[[#This Row],[V41]])</f>
        <v>0.35355339059327379</v>
      </c>
      <c r="DL361" s="3">
        <f>_xlfn.STDEV.S(Tabela13[[#This Row],[V43]],Tabela13[[#This Row],[V42]])</f>
        <v>0.40751139351811927</v>
      </c>
      <c r="DM361" s="3">
        <f>_xlfn.STDEV.S(Tabela13[[#This Row],[V43]],Tabela13[[#This Row],[V44]])</f>
        <v>0.24563738474358274</v>
      </c>
      <c r="DN361" s="3">
        <f>_xlfn.STDEV.S(Tabela13[[#This Row],[V43]],Tabela13[[#This Row],[V45]])</f>
        <v>0.10791600584969108</v>
      </c>
      <c r="DO361" s="3">
        <f>_xlfn.STDEV.S(Tabela13[[#This Row],[V43]],Tabela13[[#This Row],[V46]])</f>
        <v>0.29959538766842819</v>
      </c>
      <c r="DP361" s="3">
        <f>_xlfn.STDEV.S(Tabela13[[#This Row],[V44]],Tabela13[[#This Row],[V41]])</f>
        <v>0.5991907753368565</v>
      </c>
      <c r="DQ361" s="3">
        <f>_xlfn.STDEV.S(Tabela13[[#This Row],[V44]],Tabela13[[#This Row],[V42]])</f>
        <v>0.65314877826170203</v>
      </c>
      <c r="DR361" s="3">
        <f>_xlfn.STDEV.S(Tabela13[[#This Row],[V44]],Tabela13[[#This Row],[V43]])</f>
        <v>0.24563738474358274</v>
      </c>
      <c r="DS361" s="3">
        <f>_xlfn.STDEV.S(Tabela13[[#This Row],[V44]],Tabela13[[#This Row],[V45]])</f>
        <v>0.35355339059327379</v>
      </c>
      <c r="DT361" s="3">
        <f>_xlfn.STDEV.S(Tabela13[[#This Row],[V44]],Tabela13[[#This Row],[V46]])</f>
        <v>5.3958002924845538E-2</v>
      </c>
      <c r="DU361" s="3">
        <f>_xlfn.STDEV.S(Tabela13[[#This Row],[V45]],Tabela13[[#This Row],[V41]])</f>
        <v>0.24563738474358274</v>
      </c>
      <c r="DV361" s="3">
        <f>_xlfn.STDEV.S(Tabela13[[#This Row],[V45]],Tabela13[[#This Row],[V42]])</f>
        <v>0.29959538766842819</v>
      </c>
      <c r="DW361" s="3">
        <f>_xlfn.STDEV.S(Tabela13[[#This Row],[V45]],Tabela13[[#This Row],[V43]])</f>
        <v>0.10791600584969108</v>
      </c>
      <c r="DX361" s="3">
        <f>_xlfn.STDEV.S(Tabela13[[#This Row],[V45]],Tabela13[[#This Row],[V44]])</f>
        <v>0.35355339059327379</v>
      </c>
      <c r="DY361" s="3">
        <f>_xlfn.STDEV.S(Tabela13[[#This Row],[V45]],Tabela13[[#This Row],[V46]])</f>
        <v>0.40751139351811927</v>
      </c>
      <c r="DZ361" s="3">
        <f>_xlfn.STDEV.S(Tabela13[[#This Row],[V46]],Tabela13[[#This Row],[V41]])</f>
        <v>0.65314877826170203</v>
      </c>
      <c r="EA361" s="3">
        <f>_xlfn.STDEV.S(Tabela13[[#This Row],[V46]],Tabela13[[#This Row],[V42]])</f>
        <v>0.70710678118654757</v>
      </c>
      <c r="EB361" s="3">
        <f>_xlfn.STDEV.S(Tabela13[[#This Row],[V46]],Tabela13[[#This Row],[V43]])</f>
        <v>0.29959538766842819</v>
      </c>
      <c r="EC361" s="3">
        <f>_xlfn.STDEV.S(Tabela13[[#This Row],[V46]],Tabela13[[#This Row],[V44]])</f>
        <v>5.3958002924845538E-2</v>
      </c>
      <c r="ED361" s="3">
        <f>_xlfn.STDEV.S(Tabela13[[#This Row],[V46]],Tabela13[[#This Row],[V45]])</f>
        <v>0.40751139351811927</v>
      </c>
      <c r="EE361" s="3">
        <f t="shared" si="380"/>
        <v>-0.11683117549108962</v>
      </c>
      <c r="EF361" s="3">
        <f t="shared" si="381"/>
        <v>-2.0355207759679694</v>
      </c>
      <c r="EG361" s="3" t="str">
        <f t="shared" si="382"/>
        <v/>
      </c>
      <c r="EH361" s="3">
        <f t="shared" si="383"/>
        <v>-0.98254953897433095</v>
      </c>
      <c r="EI361" s="3">
        <f t="shared" si="384"/>
        <v>17.118718455011475</v>
      </c>
      <c r="EJ361" s="3">
        <f t="shared" si="385"/>
        <v>-0.11683117549108962</v>
      </c>
      <c r="EK361" s="3">
        <f t="shared" si="386"/>
        <v>-1.9236215350975372</v>
      </c>
      <c r="EL361" s="3">
        <f t="shared" si="387"/>
        <v>-17.118718455011475</v>
      </c>
      <c r="EM361" s="3">
        <f t="shared" si="388"/>
        <v>-1.0397055572049363</v>
      </c>
      <c r="EN361" s="3" t="str">
        <f t="shared" si="389"/>
        <v/>
      </c>
      <c r="EO361" s="3">
        <f t="shared" si="390"/>
        <v>-2.0355207759679694</v>
      </c>
      <c r="EP361" s="3">
        <f t="shared" si="391"/>
        <v>-1.9236215350975372</v>
      </c>
      <c r="EQ361" s="3">
        <f t="shared" si="392"/>
        <v>0.98254953897433095</v>
      </c>
      <c r="ER361" s="3" t="str">
        <f t="shared" si="393"/>
        <v/>
      </c>
      <c r="ES361" s="3" t="str">
        <f t="shared" si="394"/>
        <v/>
      </c>
      <c r="ET361" s="3" t="str">
        <f t="shared" si="395"/>
        <v/>
      </c>
      <c r="EU361" s="3" t="str">
        <f t="shared" si="396"/>
        <v/>
      </c>
      <c r="EV361" s="3">
        <f t="shared" si="397"/>
        <v>0.98254953897433095</v>
      </c>
      <c r="EW361" s="3">
        <f t="shared" si="398"/>
        <v>2.0355207759679694</v>
      </c>
      <c r="EX361" s="3">
        <f t="shared" si="399"/>
        <v>0.11683117549108962</v>
      </c>
      <c r="EY361" s="3">
        <f t="shared" si="400"/>
        <v>-0.98254953897433095</v>
      </c>
      <c r="EZ361" s="3">
        <f t="shared" si="401"/>
        <v>-1.0397055572049363</v>
      </c>
      <c r="FA361" s="3" t="str">
        <f t="shared" si="402"/>
        <v/>
      </c>
      <c r="FB361" s="3">
        <f t="shared" si="403"/>
        <v>2.0355207759679694</v>
      </c>
      <c r="FC361" s="3">
        <f t="shared" si="404"/>
        <v>1.9236215350975372</v>
      </c>
      <c r="FD361" s="3">
        <f t="shared" si="405"/>
        <v>17.118718455011475</v>
      </c>
      <c r="FE361" s="3" t="str">
        <f t="shared" si="406"/>
        <v/>
      </c>
      <c r="FF361" s="3">
        <f t="shared" si="407"/>
        <v>1.0397055572049363</v>
      </c>
      <c r="FG361" s="3">
        <f t="shared" si="408"/>
        <v>0.11683117549108962</v>
      </c>
      <c r="FH361" s="3">
        <f t="shared" si="409"/>
        <v>1.9236215350975372</v>
      </c>
      <c r="FI361" s="4">
        <f t="shared" si="410"/>
        <v>0.3125</v>
      </c>
      <c r="FJ361" s="4">
        <f t="shared" si="411"/>
        <v>0.93023255813953487</v>
      </c>
      <c r="FK361" s="4">
        <f t="shared" si="412"/>
        <v>1.5853098699311401</v>
      </c>
      <c r="FL361" s="4">
        <f t="shared" si="413"/>
        <v>1.1514919663351186</v>
      </c>
      <c r="FM361" s="4">
        <f>Tabela13[[#This Row],[V139]]-Tabela13[[#This Row],[V140]]</f>
        <v>0.43381790359602146</v>
      </c>
      <c r="FN361" s="4">
        <f>Tabela13[[#This Row],[V1]]-Tabela13[[#This Row],[V2]]/2</f>
        <v>0.15443313953488369</v>
      </c>
      <c r="FO361" s="4">
        <f>Tabela13[[#This Row],[V1]]-Tabela13[[#This Row],[V3]]/2</f>
        <v>0.11627906976744184</v>
      </c>
      <c r="FP361" s="4">
        <f>Tabela13[[#This Row],[V1]]-Tabela13[[#This Row],[V4]]/2</f>
        <v>0.40443313953488369</v>
      </c>
      <c r="FQ361" s="4">
        <f>Tabela13[[#This Row],[V2]]-Tabela13[[#This Row],[V1]]/2</f>
        <v>0.78997093023255816</v>
      </c>
      <c r="FR361" s="4">
        <f>Tabela13[[#This Row],[V2]]-Tabela13[[#This Row],[V3]]/2</f>
        <v>0.53997093023255816</v>
      </c>
      <c r="FS361" s="4">
        <f>Tabela13[[#This Row],[V2]]-Tabela13[[#This Row],[V4]]/2</f>
        <v>0.828125</v>
      </c>
      <c r="FT361" s="4">
        <f t="shared" si="414"/>
        <v>0.15322269151705792</v>
      </c>
      <c r="FU361" s="4">
        <f t="shared" si="415"/>
        <v>0.1157592177208107</v>
      </c>
      <c r="FV361" s="4">
        <f t="shared" si="416"/>
        <v>0.38432219745119389</v>
      </c>
      <c r="FW361" s="4">
        <f t="shared" si="417"/>
        <v>0.66859566867377429</v>
      </c>
      <c r="FX361" s="4">
        <f t="shared" si="418"/>
        <v>0.49511075640681734</v>
      </c>
      <c r="FY361" s="4">
        <f t="shared" si="419"/>
        <v>0.69165662185319987</v>
      </c>
      <c r="FZ361" s="4">
        <f t="shared" si="420"/>
        <v>27.580084473070428</v>
      </c>
      <c r="GA361" s="4">
        <f t="shared" si="421"/>
        <v>20.836659189745923</v>
      </c>
      <c r="GB361" s="4">
        <f t="shared" si="422"/>
        <v>69.177995541214898</v>
      </c>
      <c r="GC361" s="4">
        <f t="shared" si="423"/>
        <v>120.34722036127937</v>
      </c>
      <c r="GD361" s="4">
        <f t="shared" si="424"/>
        <v>89.119936153227115</v>
      </c>
      <c r="GE361" s="4">
        <f t="shared" si="425"/>
        <v>124.49819193357597</v>
      </c>
      <c r="GF361" s="4">
        <f>Tabela13[[#This Row],[V1]]-Tabela13[[#This Row],[V2]]/Tabela13[[#This Row],[V2]]</f>
        <v>-0.26744186046511631</v>
      </c>
      <c r="GG361" s="4">
        <f>Tabela13[[#This Row],[V1]]-Tabela13[[#This Row],[V3]]/Tabela13[[#This Row],[V3]]</f>
        <v>-0.26744186046511631</v>
      </c>
      <c r="GH361" s="4">
        <f>Tabela13[[#This Row],[V1]]-Tabela13[[#This Row],[V4]]/Tabela13[[#This Row],[V4]]</f>
        <v>-0.26744186046511631</v>
      </c>
      <c r="GI361" s="4">
        <f>Tabela13[[#This Row],[V2]]-Tabela13[[#This Row],[V1]]/Tabela13[[#This Row],[V1]]</f>
        <v>0.15625</v>
      </c>
      <c r="GJ361" s="4">
        <f>Tabela13[[#This Row],[V2]]-Tabela13[[#This Row],[V3]]/Tabela13[[#This Row],[V3]]</f>
        <v>0.15625</v>
      </c>
      <c r="GK361" s="4">
        <f>Tabela13[[#This Row],[V2]]-Tabela13[[#This Row],[V4]]/Tabela13[[#This Row],[V4]]</f>
        <v>0.15625</v>
      </c>
      <c r="GL361" s="4">
        <f t="shared" si="426"/>
        <v>0.29201765480833253</v>
      </c>
      <c r="GM361" s="4">
        <f t="shared" si="427"/>
        <v>0.94440406976744184</v>
      </c>
      <c r="GN361" s="4">
        <f t="shared" si="428"/>
        <v>0.30920838246730709</v>
      </c>
      <c r="GO361" s="3">
        <f t="shared" si="429"/>
        <v>0</v>
      </c>
      <c r="GP361" s="3">
        <v>100</v>
      </c>
      <c r="GQ361" s="3">
        <f t="shared" si="430"/>
        <v>-1</v>
      </c>
      <c r="GR361" s="3">
        <f t="shared" si="431"/>
        <v>-100</v>
      </c>
      <c r="GS361" s="34">
        <f>COUNTIF($D$2:D360,Tabela13[[#This Row],[HomeTeam]])</f>
        <v>18</v>
      </c>
      <c r="GT361" s="34">
        <f>COUNTIF($E$2:E360,Tabela13[[#This Row],[AwayTeam]])</f>
        <v>18</v>
      </c>
      <c r="GU361" s="3">
        <f>IFERROR(AVERAGEIFS($AD$2:AD360,$D$2:D360,Tabela13[[#This Row],[HomeTeam]],$GS$2:GS360,"&gt;="&amp;Tabela13[[#This Row],[Contagem_H]]-5),"")</f>
        <v>0.74234184991514396</v>
      </c>
      <c r="GV361" s="3">
        <f>IFERROR(AVERAGEIFS($G$2:G360,$E$2:E360,Tabela13[[#This Row],[AwayTeam]],$GT$2:GT360,"&gt;="&amp;Tabela13[[#This Row],[Contagem_A]]-5),"")</f>
        <v>2</v>
      </c>
      <c r="GW361" s="3">
        <f>IFERROR(AVERAGEIFS($GQ$2:GQ360,$D$2:D360,Tabela13[[#This Row],[HomeTeam]],$GS$2:GS360,"&gt;="&amp;Tabela13[[#This Row],[Contagem_H]]-5),"")</f>
        <v>0.49800000000000005</v>
      </c>
    </row>
    <row r="362" spans="1:205" x14ac:dyDescent="0.25">
      <c r="A362" t="s">
        <v>127</v>
      </c>
      <c r="B362" t="s">
        <v>266</v>
      </c>
      <c r="C362" t="s">
        <v>134</v>
      </c>
      <c r="D362" t="s">
        <v>17</v>
      </c>
      <c r="E362" t="s">
        <v>135</v>
      </c>
      <c r="F362" s="3">
        <v>1</v>
      </c>
      <c r="G362" s="3">
        <v>0</v>
      </c>
      <c r="H362" s="3" t="str">
        <f t="shared" si="432"/>
        <v>H</v>
      </c>
      <c r="I362" s="3">
        <v>1.4</v>
      </c>
      <c r="J362" s="3">
        <v>5</v>
      </c>
      <c r="K362" s="3">
        <v>7</v>
      </c>
      <c r="L362" s="3">
        <v>1.53</v>
      </c>
      <c r="M362" s="3">
        <v>2.5</v>
      </c>
      <c r="N362" s="3">
        <f t="shared" si="361"/>
        <v>1</v>
      </c>
      <c r="O362" s="3">
        <f t="shared" si="362"/>
        <v>3</v>
      </c>
      <c r="P362" s="3">
        <f t="shared" si="363"/>
        <v>0</v>
      </c>
      <c r="Q362" s="3">
        <f t="shared" si="364"/>
        <v>5.7142857142857162E-2</v>
      </c>
      <c r="R362" s="3">
        <f t="shared" si="365"/>
        <v>5.3594771241830097E-2</v>
      </c>
      <c r="S362" s="3">
        <f t="shared" si="366"/>
        <v>1.48</v>
      </c>
      <c r="T362" s="3">
        <f t="shared" si="367"/>
        <v>5.2857142857142856</v>
      </c>
      <c r="U362" s="3">
        <f t="shared" si="368"/>
        <v>7.4</v>
      </c>
      <c r="V362" s="3">
        <f t="shared" si="369"/>
        <v>1.6174285714285714</v>
      </c>
      <c r="W362" s="3">
        <f t="shared" si="370"/>
        <v>2.6428571428571428</v>
      </c>
      <c r="X362" s="4">
        <f t="shared" si="371"/>
        <v>0.7142857142857143</v>
      </c>
      <c r="Y362" s="4">
        <f t="shared" si="372"/>
        <v>0.2</v>
      </c>
      <c r="Z362" s="4">
        <f t="shared" si="373"/>
        <v>0.14285714285714285</v>
      </c>
      <c r="AA362" s="4">
        <f t="shared" si="374"/>
        <v>0.65359477124183007</v>
      </c>
      <c r="AB362" s="4">
        <f t="shared" si="375"/>
        <v>0.4</v>
      </c>
      <c r="AC362" s="4">
        <f t="shared" si="376"/>
        <v>0.85714285714285721</v>
      </c>
      <c r="AD362" s="4">
        <f t="shared" si="377"/>
        <v>7.1428571428571425E-2</v>
      </c>
      <c r="AE362" s="4">
        <f t="shared" si="378"/>
        <v>0.35714285714285715</v>
      </c>
      <c r="AF362" s="4">
        <f t="shared" si="379"/>
        <v>0.5714285714285714</v>
      </c>
      <c r="AG362" s="4">
        <f>IFERROR(AVERAGE(Tabela13[[#This Row],[V1]],Tabela13[[#This Row],[V2]]),"")</f>
        <v>0.4642857142857143</v>
      </c>
      <c r="AH362" s="4">
        <f>IFERROR(AVERAGE(Tabela13[[#This Row],[V1]],Tabela13[[#This Row],[V3]]),"")</f>
        <v>0.60714285714285721</v>
      </c>
      <c r="AI362" s="4">
        <f>IFERROR(AVERAGE(Tabela13[[#This Row],[V1]],Tabela13[[#This Row],[V4]]),"")</f>
        <v>0.7142857142857143</v>
      </c>
      <c r="AJ362" s="4">
        <f>IFERROR(AVERAGE(Tabela13[[#This Row],[V2]],Tabela13[[#This Row],[V1]]),"")</f>
        <v>0.4642857142857143</v>
      </c>
      <c r="AK362" s="4">
        <f>IFERROR(AVERAGE(Tabela13[[#This Row],[V2]],Tabela13[[#This Row],[V3]]),"")</f>
        <v>0.2142857142857143</v>
      </c>
      <c r="AL362" s="4">
        <f>IFERROR(AVERAGE(Tabela13[[#This Row],[V2]],Tabela13[[#This Row],[V4]]),"")</f>
        <v>0.3214285714285714</v>
      </c>
      <c r="AM362" s="4">
        <f>IFERROR(AVERAGE(Tabela13[[#This Row],[V3]],Tabela13[[#This Row],[V1]]),"")</f>
        <v>0.60714285714285721</v>
      </c>
      <c r="AN362" s="4">
        <f>IFERROR(AVERAGE(Tabela13[[#This Row],[V3]],Tabela13[[#This Row],[V2]]),"")</f>
        <v>0.2142857142857143</v>
      </c>
      <c r="AO362" s="4">
        <f>IFERROR(AVERAGE(Tabela13[[#This Row],[V3]],Tabela13[[#This Row],[V4]]),"")</f>
        <v>0.4642857142857143</v>
      </c>
      <c r="AP362" s="4">
        <f>IFERROR(AVERAGE(Tabela13[[#This Row],[V4]],Tabela13[[#This Row],[V1]]),"")</f>
        <v>0.7142857142857143</v>
      </c>
      <c r="AQ362" s="4">
        <f>IFERROR(AVERAGE(Tabela13[[#This Row],[V4]],Tabela13[[#This Row],[V2]]),"")</f>
        <v>0.3214285714285714</v>
      </c>
      <c r="AR362" s="4">
        <f>IFERROR(AVERAGE(Tabela13[[#This Row],[V4]],Tabela13[[#This Row],[V3]]),"")</f>
        <v>0.4642857142857143</v>
      </c>
      <c r="AS362" s="4">
        <f>_xlfn.STDEV.S(Tabela13[[#This Row],[V1]:[V2]])</f>
        <v>0.55558389950371601</v>
      </c>
      <c r="AT362" s="4">
        <f>_xlfn.STDEV.S(Tabela13[[#This Row],[V1]],Tabela13[[#This Row],[V3]])</f>
        <v>0.35355339059327379</v>
      </c>
      <c r="AU362" s="4">
        <f>_xlfn.STDEV.S(Tabela13[[#This Row],[V1]],Tabela13[[#This Row],[V4]])</f>
        <v>0.20203050891044227</v>
      </c>
      <c r="AV362" s="4">
        <f>_xlfn.STDEV.S(Tabela13[[#This Row],[V2]],Tabela13[[#This Row],[V1]])</f>
        <v>0.55558389950371601</v>
      </c>
      <c r="AW362" s="4">
        <f>_xlfn.STDEV.S(Tabela13[[#This Row],[V2]],Tabela13[[#This Row],[V3]])</f>
        <v>0.20203050891044214</v>
      </c>
      <c r="AX362" s="4">
        <f>_xlfn.STDEV.S(Tabela13[[#This Row],[V42]],Tabela13[[#This Row],[V44]])</f>
        <v>0.90913729009698974</v>
      </c>
      <c r="AY362" s="4">
        <f>_xlfn.STDEV.S(Tabela13[[#This Row],[V3]],Tabela13[[#This Row],[V1]])</f>
        <v>0.35355339059327379</v>
      </c>
      <c r="AZ362" s="4">
        <f>_xlfn.STDEV.S(Tabela13[[#This Row],[V3]],Tabela13[[#This Row],[V2]])</f>
        <v>0.20203050891044214</v>
      </c>
      <c r="BA362" s="4">
        <f>_xlfn.STDEV.S(Tabela13[[#This Row],[V3]],Tabela13[[#This Row],[V4]])</f>
        <v>0.15152288168283159</v>
      </c>
      <c r="BB362" s="4">
        <f>_xlfn.STDEV.S(Tabela13[[#This Row],[V4]],Tabela13[[#This Row],[V1]])</f>
        <v>0.20203050891044227</v>
      </c>
      <c r="BC362" s="4">
        <f>_xlfn.STDEV.S(Tabela13[[#This Row],[V4]],Tabela13[[#This Row],[V2]])</f>
        <v>0.35355339059327379</v>
      </c>
      <c r="BD362" s="4">
        <f>_xlfn.STDEV.S(Tabela13[[#This Row],[V4]],Tabela13[[#This Row],[V3]])</f>
        <v>0.15152288168283159</v>
      </c>
      <c r="BE362" s="4">
        <f>Tabela13[[#This Row],[V17]]/Tabela13[[#This Row],[V5]]</f>
        <v>1.1966422450849268</v>
      </c>
      <c r="BF362" s="4">
        <f>Tabela13[[#This Row],[V18]]/Tabela13[[#This Row],[V6]]</f>
        <v>0.58232323156539201</v>
      </c>
      <c r="BG362" s="4">
        <f>Tabela13[[#This Row],[V19]]/Tabela13[[#This Row],[V7]]</f>
        <v>0.28284271247461917</v>
      </c>
      <c r="BH362" s="4">
        <f>Tabela13[[#This Row],[V20]]/Tabela13[[#This Row],[V8]]</f>
        <v>1.1966422450849268</v>
      </c>
      <c r="BI362" s="4">
        <f>Tabela13[[#This Row],[V21]]/Tabela13[[#This Row],[V9]]</f>
        <v>0.94280904158206325</v>
      </c>
      <c r="BJ362" s="4">
        <f>Tabela13[[#This Row],[V22]]/Tabela13[[#This Row],[V10]]</f>
        <v>2.8284271247461907</v>
      </c>
      <c r="BK362" s="4">
        <f>Tabela13[[#This Row],[V23]]/Tabela13[[#This Row],[V11]]</f>
        <v>0.58232323156539201</v>
      </c>
      <c r="BL362" s="4">
        <f>Tabela13[[#This Row],[V24]]/Tabela13[[#This Row],[V12]]</f>
        <v>0.94280904158206325</v>
      </c>
      <c r="BM362" s="4">
        <f>Tabela13[[#This Row],[V25]]/Tabela13[[#This Row],[V13]]</f>
        <v>0.32635697593225266</v>
      </c>
      <c r="BN362" s="4">
        <f>Tabela13[[#This Row],[V26]]/Tabela13[[#This Row],[V14]]</f>
        <v>0.28284271247461917</v>
      </c>
      <c r="BO362" s="4">
        <f>Tabela13[[#This Row],[V27]]/Tabela13[[#This Row],[V15]]</f>
        <v>1.0999438818457408</v>
      </c>
      <c r="BP362" s="4">
        <f>Tabela13[[#This Row],[V28]]/Tabela13[[#This Row],[V16]]</f>
        <v>0.32635697593225266</v>
      </c>
      <c r="BQ362" s="4">
        <f>Tabela13[[#This Row],[V1]]-Tabela13[[#This Row],[V2]]</f>
        <v>0.78571428571428581</v>
      </c>
      <c r="BR362" s="4">
        <f>Tabela13[[#This Row],[V1]]-Tabela13[[#This Row],[V3]]</f>
        <v>0.5</v>
      </c>
      <c r="BS362" s="4">
        <f>Tabela13[[#This Row],[V1]]-Tabela13[[#This Row],[V4]]</f>
        <v>0.28571428571428581</v>
      </c>
      <c r="BT362" s="4">
        <f>Tabela13[[#This Row],[V2]]-Tabela13[[#This Row],[V1]]</f>
        <v>-0.78571428571428581</v>
      </c>
      <c r="BU362" s="4">
        <f>Tabela13[[#This Row],[V2]]-Tabela13[[#This Row],[V3]]</f>
        <v>-0.2857142857142857</v>
      </c>
      <c r="BV362" s="4">
        <f>Tabela13[[#This Row],[V2]]-Tabela13[[#This Row],[V4]]</f>
        <v>-0.5</v>
      </c>
      <c r="BW362" s="4">
        <f>AVERAGE(Tabela13[[#This Row],[V41]],Tabela13[[#This Row],[V42]])</f>
        <v>0.6428571428571429</v>
      </c>
      <c r="BX362" s="4">
        <f>AVERAGE(Tabela13[[#This Row],[V41]],Tabela13[[#This Row],[V43]])</f>
        <v>0.53571428571428581</v>
      </c>
      <c r="BY362" s="4">
        <f>AVERAGE(Tabela13[[#This Row],[V41]],Tabela13[[#This Row],[V44]])</f>
        <v>0</v>
      </c>
      <c r="BZ362" s="4">
        <f>AVERAGE(Tabela13[[#This Row],[V41]],Tabela13[[#This Row],[V45]])</f>
        <v>0.25000000000000006</v>
      </c>
      <c r="CA362" s="4">
        <f>AVERAGE(Tabela13[[#This Row],[V41]],Tabela13[[#This Row],[V46]])</f>
        <v>0.1428571428571429</v>
      </c>
      <c r="CB362" s="4">
        <f>AVERAGE(Tabela13[[#This Row],[V42]],Tabela13[[#This Row],[V41]])</f>
        <v>0.6428571428571429</v>
      </c>
      <c r="CC362" s="4">
        <f>AVERAGE(Tabela13[[#This Row],[V42]],Tabela13[[#This Row],[V43]])</f>
        <v>0.3928571428571429</v>
      </c>
      <c r="CD362" s="4">
        <f>AVERAGE(Tabela13[[#This Row],[V42]],Tabela13[[#This Row],[V44]])</f>
        <v>-0.1428571428571429</v>
      </c>
      <c r="CE362" s="4">
        <f>AVERAGE(Tabela13[[#This Row],[V42]],Tabela13[[#This Row],[V45]])</f>
        <v>0.10714285714285715</v>
      </c>
      <c r="CF362" s="4">
        <f>AVERAGE(Tabela13[[#This Row],[V42]],Tabela13[[#This Row],[V46]])</f>
        <v>0</v>
      </c>
      <c r="CG362" s="4">
        <f>AVERAGE(Tabela13[[#This Row],[V43]],Tabela13[[#This Row],[V41]])</f>
        <v>0.53571428571428581</v>
      </c>
      <c r="CH362" s="4">
        <f>AVERAGE(Tabela13[[#This Row],[V43]],Tabela13[[#This Row],[V42]])</f>
        <v>0.3928571428571429</v>
      </c>
      <c r="CI362" s="4">
        <f>AVERAGE(Tabela13[[#This Row],[V43]],Tabela13[[#This Row],[V44]])</f>
        <v>-0.25</v>
      </c>
      <c r="CJ362" s="4">
        <f>AVERAGE(Tabela13[[#This Row],[V43]],Tabela13[[#This Row],[V45]])</f>
        <v>0</v>
      </c>
      <c r="CK362" s="4">
        <f>AVERAGE(Tabela13[[#This Row],[V43]],Tabela13[[#This Row],[V46]])</f>
        <v>-0.1071428571428571</v>
      </c>
      <c r="CL362" s="4">
        <f>AVERAGE(Tabela13[[#This Row],[V44]],Tabela13[[#This Row],[V41]])</f>
        <v>0</v>
      </c>
      <c r="CM362" s="4">
        <f>AVERAGE(Tabela13[[#This Row],[V44]],Tabela13[[#This Row],[V42]])</f>
        <v>-0.1428571428571429</v>
      </c>
      <c r="CN362" s="4">
        <f>AVERAGE(Tabela13[[#This Row],[V44]],Tabela13[[#This Row],[V43]])</f>
        <v>-0.25</v>
      </c>
      <c r="CO362" s="4">
        <f>AVERAGE(Tabela13[[#This Row],[V44]],Tabela13[[#This Row],[V45]])</f>
        <v>-0.53571428571428581</v>
      </c>
      <c r="CP362" s="4">
        <f>AVERAGE(Tabela13[[#This Row],[V44]],Tabela13[[#This Row],[V46]])</f>
        <v>-0.6428571428571429</v>
      </c>
      <c r="CQ362" s="4">
        <f>AVERAGE(Tabela13[[#This Row],[V45]],Tabela13[[#This Row],[V41]])</f>
        <v>0.25000000000000006</v>
      </c>
      <c r="CR362" s="4">
        <f>AVERAGE(Tabela13[[#This Row],[V45]],Tabela13[[#This Row],[V42]])</f>
        <v>0.10714285714285715</v>
      </c>
      <c r="CS362" s="4">
        <f>AVERAGE(Tabela13[[#This Row],[V45]],Tabela13[[#This Row],[V43]])</f>
        <v>0</v>
      </c>
      <c r="CT362" s="4">
        <f>AVERAGE(Tabela13[[#This Row],[V45]],Tabela13[[#This Row],[V44]])</f>
        <v>-0.53571428571428581</v>
      </c>
      <c r="CU362" s="4">
        <f>AVERAGE(Tabela13[[#This Row],[V45]],Tabela13[[#This Row],[V46]])</f>
        <v>-0.39285714285714285</v>
      </c>
      <c r="CV362" s="4">
        <f>AVERAGE(Tabela13[[#This Row],[V46]],Tabela13[[#This Row],[V41]])</f>
        <v>0.1428571428571429</v>
      </c>
      <c r="CW362" s="4">
        <f>AVERAGE(Tabela13[[#This Row],[V46]],Tabela13[[#This Row],[V42]])</f>
        <v>0</v>
      </c>
      <c r="CX362" s="4">
        <f>AVERAGE(Tabela13[[#This Row],[V46]],Tabela13[[#This Row],[V43]])</f>
        <v>-0.1071428571428571</v>
      </c>
      <c r="CY362" s="4">
        <f>AVERAGE(Tabela13[[#This Row],[V46]],Tabela13[[#This Row],[V44]])</f>
        <v>-0.6428571428571429</v>
      </c>
      <c r="CZ362" s="4">
        <f>AVERAGE(Tabela13[[#This Row],[V46]],Tabela13[[#This Row],[V45]])</f>
        <v>-0.39285714285714285</v>
      </c>
      <c r="DA362" s="3">
        <f>_xlfn.STDEV.S(Tabela13[[#This Row],[V41]],Tabela13[[#This Row],[V42]])</f>
        <v>0.20203050891044227</v>
      </c>
      <c r="DB362" s="3">
        <f>_xlfn.STDEV.S(Tabela13[[#This Row],[V41]],Tabela13[[#This Row],[V43]])</f>
        <v>0.3535533905932739</v>
      </c>
      <c r="DC362" s="3">
        <f>_xlfn.STDEV.S(Tabela13[[#This Row],[V41]],Tabela13[[#This Row],[V44]])</f>
        <v>1.111167799007432</v>
      </c>
      <c r="DD362" s="3">
        <f>_xlfn.STDEV.S(Tabela13[[#This Row],[V41]],Tabela13[[#This Row],[V45]])</f>
        <v>0.75761440841415806</v>
      </c>
      <c r="DE362" s="3">
        <f>_xlfn.STDEV.S(Tabela13[[#This Row],[V41]],Tabela13[[#This Row],[V46]])</f>
        <v>0.90913729009698974</v>
      </c>
      <c r="DF362" s="3">
        <f>_xlfn.STDEV.S(Tabela13[[#This Row],[V42]],Tabela13[[#This Row],[V41]])</f>
        <v>0.20203050891044227</v>
      </c>
      <c r="DG362" s="3">
        <f>_xlfn.STDEV.S(Tabela13[[#This Row],[V42]],Tabela13[[#This Row],[V43]])</f>
        <v>0.15152288168283143</v>
      </c>
      <c r="DH362" s="3">
        <f>_xlfn.STDEV.S(Tabela13[[#This Row],[V42]],Tabela13[[#This Row],[V44]])</f>
        <v>0.90913729009698974</v>
      </c>
      <c r="DI362" s="3">
        <f>_xlfn.STDEV.S(Tabela13[[#This Row],[V42]],Tabela13[[#This Row],[V45]])</f>
        <v>0.55558389950371589</v>
      </c>
      <c r="DJ362" s="3">
        <f>_xlfn.STDEV.S(Tabela13[[#This Row],[V42]],Tabela13[[#This Row],[V46]])</f>
        <v>0.70710678118654757</v>
      </c>
      <c r="DK362" s="3">
        <f>_xlfn.STDEV.S(Tabela13[[#This Row],[V43]],Tabela13[[#This Row],[V41]])</f>
        <v>0.3535533905932739</v>
      </c>
      <c r="DL362" s="3">
        <f>_xlfn.STDEV.S(Tabela13[[#This Row],[V43]],Tabela13[[#This Row],[V42]])</f>
        <v>0.15152288168283143</v>
      </c>
      <c r="DM362" s="3">
        <f>_xlfn.STDEV.S(Tabela13[[#This Row],[V43]],Tabela13[[#This Row],[V44]])</f>
        <v>0.75761440841415828</v>
      </c>
      <c r="DN362" s="3">
        <f>_xlfn.STDEV.S(Tabela13[[#This Row],[V43]],Tabela13[[#This Row],[V45]])</f>
        <v>0.40406101782088433</v>
      </c>
      <c r="DO362" s="3">
        <f>_xlfn.STDEV.S(Tabela13[[#This Row],[V43]],Tabela13[[#This Row],[V46]])</f>
        <v>0.55558389950371589</v>
      </c>
      <c r="DP362" s="3">
        <f>_xlfn.STDEV.S(Tabela13[[#This Row],[V44]],Tabela13[[#This Row],[V41]])</f>
        <v>1.111167799007432</v>
      </c>
      <c r="DQ362" s="3">
        <f>_xlfn.STDEV.S(Tabela13[[#This Row],[V44]],Tabela13[[#This Row],[V42]])</f>
        <v>0.90913729009698974</v>
      </c>
      <c r="DR362" s="3">
        <f>_xlfn.STDEV.S(Tabela13[[#This Row],[V44]],Tabela13[[#This Row],[V43]])</f>
        <v>0.75761440841415828</v>
      </c>
      <c r="DS362" s="3">
        <f>_xlfn.STDEV.S(Tabela13[[#This Row],[V44]],Tabela13[[#This Row],[V45]])</f>
        <v>0.35355339059327379</v>
      </c>
      <c r="DT362" s="3">
        <f>_xlfn.STDEV.S(Tabela13[[#This Row],[V44]],Tabela13[[#This Row],[V46]])</f>
        <v>0.20203050891044227</v>
      </c>
      <c r="DU362" s="3">
        <f>_xlfn.STDEV.S(Tabela13[[#This Row],[V45]],Tabela13[[#This Row],[V41]])</f>
        <v>0.75761440841415806</v>
      </c>
      <c r="DV362" s="3">
        <f>_xlfn.STDEV.S(Tabela13[[#This Row],[V45]],Tabela13[[#This Row],[V42]])</f>
        <v>0.55558389950371589</v>
      </c>
      <c r="DW362" s="3">
        <f>_xlfn.STDEV.S(Tabela13[[#This Row],[V45]],Tabela13[[#This Row],[V43]])</f>
        <v>0.40406101782088433</v>
      </c>
      <c r="DX362" s="3">
        <f>_xlfn.STDEV.S(Tabela13[[#This Row],[V45]],Tabela13[[#This Row],[V44]])</f>
        <v>0.35355339059327379</v>
      </c>
      <c r="DY362" s="3">
        <f>_xlfn.STDEV.S(Tabela13[[#This Row],[V45]],Tabela13[[#This Row],[V46]])</f>
        <v>0.15152288168283159</v>
      </c>
      <c r="DZ362" s="3">
        <f>_xlfn.STDEV.S(Tabela13[[#This Row],[V46]],Tabela13[[#This Row],[V41]])</f>
        <v>0.90913729009698974</v>
      </c>
      <c r="EA362" s="3">
        <f>_xlfn.STDEV.S(Tabela13[[#This Row],[V46]],Tabela13[[#This Row],[V42]])</f>
        <v>0.70710678118654757</v>
      </c>
      <c r="EB362" s="3">
        <f>_xlfn.STDEV.S(Tabela13[[#This Row],[V46]],Tabela13[[#This Row],[V43]])</f>
        <v>0.55558389950371589</v>
      </c>
      <c r="EC362" s="3">
        <f>_xlfn.STDEV.S(Tabela13[[#This Row],[V46]],Tabela13[[#This Row],[V44]])</f>
        <v>0.20203050891044227</v>
      </c>
      <c r="ED362" s="3">
        <f>_xlfn.STDEV.S(Tabela13[[#This Row],[V46]],Tabela13[[#This Row],[V45]])</f>
        <v>0.15152288168283159</v>
      </c>
      <c r="EE362" s="3">
        <f t="shared" si="380"/>
        <v>0.3142696805273546</v>
      </c>
      <c r="EF362" s="3">
        <f t="shared" si="381"/>
        <v>0.65996632910744446</v>
      </c>
      <c r="EG362" s="3" t="str">
        <f t="shared" si="382"/>
        <v/>
      </c>
      <c r="EH362" s="3">
        <f t="shared" si="383"/>
        <v>3.0304576336566313</v>
      </c>
      <c r="EI362" s="3">
        <f t="shared" si="384"/>
        <v>6.3639610306789258</v>
      </c>
      <c r="EJ362" s="3">
        <f t="shared" si="385"/>
        <v>0.3142696805273546</v>
      </c>
      <c r="EK362" s="3">
        <f t="shared" si="386"/>
        <v>0.38569460791993448</v>
      </c>
      <c r="EL362" s="3">
        <f t="shared" si="387"/>
        <v>-6.3639610306789258</v>
      </c>
      <c r="EM362" s="3">
        <f t="shared" si="388"/>
        <v>5.1854497287013483</v>
      </c>
      <c r="EN362" s="3" t="str">
        <f t="shared" si="389"/>
        <v/>
      </c>
      <c r="EO362" s="3">
        <f t="shared" si="390"/>
        <v>0.65996632910744446</v>
      </c>
      <c r="EP362" s="3">
        <f t="shared" si="391"/>
        <v>0.38569460791993448</v>
      </c>
      <c r="EQ362" s="3">
        <f t="shared" si="392"/>
        <v>-3.0304576336566331</v>
      </c>
      <c r="ER362" s="3" t="str">
        <f t="shared" si="393"/>
        <v/>
      </c>
      <c r="ES362" s="3" t="str">
        <f t="shared" si="394"/>
        <v/>
      </c>
      <c r="ET362" s="3" t="str">
        <f t="shared" si="395"/>
        <v/>
      </c>
      <c r="EU362" s="3" t="str">
        <f t="shared" si="396"/>
        <v/>
      </c>
      <c r="EV362" s="3">
        <f t="shared" si="397"/>
        <v>-3.0304576336566331</v>
      </c>
      <c r="EW362" s="3">
        <f t="shared" si="398"/>
        <v>-0.65996632910744424</v>
      </c>
      <c r="EX362" s="3">
        <f t="shared" si="399"/>
        <v>-0.3142696805273546</v>
      </c>
      <c r="EY362" s="3">
        <f t="shared" si="400"/>
        <v>3.0304576336566313</v>
      </c>
      <c r="EZ362" s="3">
        <f t="shared" si="401"/>
        <v>5.1854497287013483</v>
      </c>
      <c r="FA362" s="3" t="str">
        <f t="shared" si="402"/>
        <v/>
      </c>
      <c r="FB362" s="3">
        <f t="shared" si="403"/>
        <v>-0.65996632910744424</v>
      </c>
      <c r="FC362" s="3">
        <f t="shared" si="404"/>
        <v>-0.38569460791993498</v>
      </c>
      <c r="FD362" s="3">
        <f t="shared" si="405"/>
        <v>6.3639610306789258</v>
      </c>
      <c r="FE362" s="3" t="str">
        <f t="shared" si="406"/>
        <v/>
      </c>
      <c r="FF362" s="3">
        <f t="shared" si="407"/>
        <v>-5.185449728701351</v>
      </c>
      <c r="FG362" s="3">
        <f t="shared" si="408"/>
        <v>-0.3142696805273546</v>
      </c>
      <c r="FH362" s="3">
        <f t="shared" si="409"/>
        <v>-0.38569460791993498</v>
      </c>
      <c r="FI362" s="4">
        <f t="shared" si="410"/>
        <v>0.14285714285714285</v>
      </c>
      <c r="FJ362" s="4">
        <f t="shared" si="411"/>
        <v>0</v>
      </c>
      <c r="FK362" s="4">
        <f t="shared" si="412"/>
        <v>2.2162162162162162</v>
      </c>
      <c r="FL362" s="4">
        <f t="shared" si="413"/>
        <v>0.59459459459459452</v>
      </c>
      <c r="FM362" s="4">
        <f>Tabela13[[#This Row],[V139]]-Tabela13[[#This Row],[V140]]</f>
        <v>1.6216216216216217</v>
      </c>
      <c r="FN362" s="4">
        <f>Tabela13[[#This Row],[V1]]-Tabela13[[#This Row],[V2]]/2</f>
        <v>0.82142857142857151</v>
      </c>
      <c r="FO362" s="4">
        <f>Tabela13[[#This Row],[V1]]-Tabela13[[#This Row],[V3]]/2</f>
        <v>0.6785714285714286</v>
      </c>
      <c r="FP362" s="4">
        <f>Tabela13[[#This Row],[V1]]-Tabela13[[#This Row],[V4]]/2</f>
        <v>0.57142857142857151</v>
      </c>
      <c r="FQ362" s="4">
        <f>Tabela13[[#This Row],[V2]]-Tabela13[[#This Row],[V1]]/2</f>
        <v>-0.35714285714285721</v>
      </c>
      <c r="FR362" s="4">
        <f>Tabela13[[#This Row],[V2]]-Tabela13[[#This Row],[V3]]/2</f>
        <v>-0.10714285714285715</v>
      </c>
      <c r="FS362" s="4">
        <f>Tabela13[[#This Row],[V2]]-Tabela13[[#This Row],[V4]]/2</f>
        <v>-0.21428571428571427</v>
      </c>
      <c r="FT362" s="4">
        <f t="shared" si="414"/>
        <v>0.68767125603872958</v>
      </c>
      <c r="FU362" s="4">
        <f t="shared" si="415"/>
        <v>0.5961991412974802</v>
      </c>
      <c r="FV362" s="4">
        <f t="shared" si="416"/>
        <v>0.51914611424652302</v>
      </c>
      <c r="FW362" s="4">
        <f t="shared" si="417"/>
        <v>-0.34302394042070344</v>
      </c>
      <c r="FX362" s="4">
        <f t="shared" si="418"/>
        <v>-0.10673567264913565</v>
      </c>
      <c r="FY362" s="4">
        <f t="shared" si="419"/>
        <v>-0.21109333322274654</v>
      </c>
      <c r="FZ362" s="4">
        <f t="shared" si="420"/>
        <v>123.78082608697132</v>
      </c>
      <c r="GA362" s="4">
        <f t="shared" si="421"/>
        <v>107.31584543354643</v>
      </c>
      <c r="GB362" s="4">
        <f t="shared" si="422"/>
        <v>93.446300564374141</v>
      </c>
      <c r="GC362" s="4">
        <f t="shared" si="423"/>
        <v>-61.744309275726629</v>
      </c>
      <c r="GD362" s="4">
        <f t="shared" si="424"/>
        <v>-19.212421076844418</v>
      </c>
      <c r="GE362" s="4">
        <f t="shared" si="425"/>
        <v>-37.99679998009438</v>
      </c>
      <c r="GF362" s="4">
        <f>Tabela13[[#This Row],[V1]]-Tabela13[[#This Row],[V2]]/Tabela13[[#This Row],[V2]]</f>
        <v>-0.14285714285714279</v>
      </c>
      <c r="GG362" s="4">
        <f>Tabela13[[#This Row],[V1]]-Tabela13[[#This Row],[V3]]/Tabela13[[#This Row],[V3]]</f>
        <v>-0.14285714285714279</v>
      </c>
      <c r="GH362" s="4">
        <f>Tabela13[[#This Row],[V1]]-Tabela13[[#This Row],[V4]]/Tabela13[[#This Row],[V4]]</f>
        <v>-0.14285714285714279</v>
      </c>
      <c r="GI362" s="4">
        <f>Tabela13[[#This Row],[V2]]-Tabela13[[#This Row],[V1]]/Tabela13[[#This Row],[V1]]</f>
        <v>-0.9285714285714286</v>
      </c>
      <c r="GJ362" s="4">
        <f>Tabela13[[#This Row],[V2]]-Tabela13[[#This Row],[V3]]/Tabela13[[#This Row],[V3]]</f>
        <v>-0.9285714285714286</v>
      </c>
      <c r="GK362" s="4">
        <f>Tabela13[[#This Row],[V2]]-Tabela13[[#This Row],[V4]]/Tabela13[[#This Row],[V4]]</f>
        <v>-0.9285714285714286</v>
      </c>
      <c r="GL362" s="4">
        <f t="shared" si="426"/>
        <v>0.33248190580402243</v>
      </c>
      <c r="GM362" s="4">
        <f t="shared" si="427"/>
        <v>0.4642857142857143</v>
      </c>
      <c r="GN362" s="4">
        <f t="shared" si="428"/>
        <v>0.71611487403943286</v>
      </c>
      <c r="GO362" s="3">
        <f t="shared" si="429"/>
        <v>1</v>
      </c>
      <c r="GP362" s="3">
        <v>100</v>
      </c>
      <c r="GQ362" s="3">
        <f t="shared" si="430"/>
        <v>0.39999999999999991</v>
      </c>
      <c r="GR362" s="3">
        <f t="shared" si="431"/>
        <v>39.999999999999993</v>
      </c>
      <c r="GS362" s="34">
        <f>COUNTIF($D$2:D361,Tabela13[[#This Row],[HomeTeam]])</f>
        <v>18</v>
      </c>
      <c r="GT362" s="34">
        <f>COUNTIF($E$2:E361,Tabela13[[#This Row],[AwayTeam]])</f>
        <v>18</v>
      </c>
      <c r="GU362" s="3">
        <f>IFERROR(AVERAGEIFS($AD$2:AD361,$D$2:D361,Tabela13[[#This Row],[HomeTeam]],$GS$2:GS361,"&gt;="&amp;Tabela13[[#This Row],[Contagem_H]]-5),"")</f>
        <v>0.4938626646830982</v>
      </c>
      <c r="GV362" s="3">
        <f>IFERROR(AVERAGEIFS($G$2:G361,$E$2:E361,Tabela13[[#This Row],[AwayTeam]],$GT$2:GT361,"&gt;="&amp;Tabela13[[#This Row],[Contagem_A]]-5),"")</f>
        <v>1.2</v>
      </c>
      <c r="GW362" s="3">
        <f>IFERROR(AVERAGEIFS($GQ$2:GQ361,$D$2:D361,Tabela13[[#This Row],[HomeTeam]],$GS$2:GS361,"&gt;="&amp;Tabela13[[#This Row],[Contagem_H]]-5),"")</f>
        <v>1.7560000000000002</v>
      </c>
    </row>
    <row r="363" spans="1:205" x14ac:dyDescent="0.25">
      <c r="A363" t="s">
        <v>127</v>
      </c>
      <c r="B363" t="s">
        <v>266</v>
      </c>
      <c r="C363" t="s">
        <v>134</v>
      </c>
      <c r="D363" t="s">
        <v>20</v>
      </c>
      <c r="E363" t="s">
        <v>15</v>
      </c>
      <c r="F363" s="3">
        <v>1</v>
      </c>
      <c r="G363" s="3">
        <v>1</v>
      </c>
      <c r="H363" s="3" t="str">
        <f t="shared" si="432"/>
        <v>D</v>
      </c>
      <c r="I363" s="3">
        <v>1.57</v>
      </c>
      <c r="J363" s="3">
        <v>4.75</v>
      </c>
      <c r="K363" s="3">
        <v>5</v>
      </c>
      <c r="L363" s="3">
        <v>1.36</v>
      </c>
      <c r="M363" s="3">
        <v>3.2</v>
      </c>
      <c r="N363" s="3">
        <f t="shared" si="361"/>
        <v>2</v>
      </c>
      <c r="O363" s="3">
        <f t="shared" si="362"/>
        <v>1</v>
      </c>
      <c r="P363" s="3">
        <f t="shared" si="363"/>
        <v>1</v>
      </c>
      <c r="Q363" s="3">
        <f t="shared" si="364"/>
        <v>4.7468990948709378E-2</v>
      </c>
      <c r="R363" s="3">
        <f t="shared" si="365"/>
        <v>4.7794117647058765E-2</v>
      </c>
      <c r="S363" s="3">
        <f t="shared" si="366"/>
        <v>1.6445263157894738</v>
      </c>
      <c r="T363" s="3">
        <f t="shared" si="367"/>
        <v>4.9754777070063696</v>
      </c>
      <c r="U363" s="3">
        <f t="shared" si="368"/>
        <v>5.2373449547435467</v>
      </c>
      <c r="V363" s="3">
        <f t="shared" si="369"/>
        <v>1.4245578276902449</v>
      </c>
      <c r="W363" s="3">
        <f t="shared" si="370"/>
        <v>3.3519007710358704</v>
      </c>
      <c r="X363" s="4">
        <f t="shared" si="371"/>
        <v>0.63694267515923564</v>
      </c>
      <c r="Y363" s="4">
        <f t="shared" si="372"/>
        <v>0.21052631578947367</v>
      </c>
      <c r="Z363" s="4">
        <f t="shared" si="373"/>
        <v>0.2</v>
      </c>
      <c r="AA363" s="4">
        <f t="shared" si="374"/>
        <v>0.73529411764705876</v>
      </c>
      <c r="AB363" s="4">
        <f t="shared" si="375"/>
        <v>0.3125</v>
      </c>
      <c r="AC363" s="4">
        <f t="shared" si="376"/>
        <v>0.81847133757961776</v>
      </c>
      <c r="AD363" s="4">
        <f t="shared" si="377"/>
        <v>0.6</v>
      </c>
      <c r="AE363" s="4">
        <f t="shared" si="378"/>
        <v>0.81847133757961776</v>
      </c>
      <c r="AF363" s="4">
        <f t="shared" si="379"/>
        <v>0.6</v>
      </c>
      <c r="AG363" s="4">
        <f>IFERROR(AVERAGE(Tabela13[[#This Row],[V1]],Tabela13[[#This Row],[V2]]),"")</f>
        <v>0.70923566878980893</v>
      </c>
      <c r="AH363" s="4">
        <f>IFERROR(AVERAGE(Tabela13[[#This Row],[V1]],Tabela13[[#This Row],[V3]]),"")</f>
        <v>0.81847133757961776</v>
      </c>
      <c r="AI363" s="4">
        <f>IFERROR(AVERAGE(Tabela13[[#This Row],[V1]],Tabela13[[#This Row],[V4]]),"")</f>
        <v>0.70923566878980893</v>
      </c>
      <c r="AJ363" s="4">
        <f>IFERROR(AVERAGE(Tabela13[[#This Row],[V2]],Tabela13[[#This Row],[V1]]),"")</f>
        <v>0.70923566878980893</v>
      </c>
      <c r="AK363" s="4">
        <f>IFERROR(AVERAGE(Tabela13[[#This Row],[V2]],Tabela13[[#This Row],[V3]]),"")</f>
        <v>0.70923566878980893</v>
      </c>
      <c r="AL363" s="4">
        <f>IFERROR(AVERAGE(Tabela13[[#This Row],[V2]],Tabela13[[#This Row],[V4]]),"")</f>
        <v>0.6</v>
      </c>
      <c r="AM363" s="4">
        <f>IFERROR(AVERAGE(Tabela13[[#This Row],[V3]],Tabela13[[#This Row],[V1]]),"")</f>
        <v>0.81847133757961776</v>
      </c>
      <c r="AN363" s="4">
        <f>IFERROR(AVERAGE(Tabela13[[#This Row],[V3]],Tabela13[[#This Row],[V2]]),"")</f>
        <v>0.70923566878980893</v>
      </c>
      <c r="AO363" s="4">
        <f>IFERROR(AVERAGE(Tabela13[[#This Row],[V3]],Tabela13[[#This Row],[V4]]),"")</f>
        <v>0.70923566878980893</v>
      </c>
      <c r="AP363" s="4">
        <f>IFERROR(AVERAGE(Tabela13[[#This Row],[V4]],Tabela13[[#This Row],[V1]]),"")</f>
        <v>0.70923566878980893</v>
      </c>
      <c r="AQ363" s="4">
        <f>IFERROR(AVERAGE(Tabela13[[#This Row],[V4]],Tabela13[[#This Row],[V2]]),"")</f>
        <v>0.6</v>
      </c>
      <c r="AR363" s="4">
        <f>IFERROR(AVERAGE(Tabela13[[#This Row],[V4]],Tabela13[[#This Row],[V3]]),"")</f>
        <v>0.70923566878980893</v>
      </c>
      <c r="AS363" s="4">
        <f>_xlfn.STDEV.S(Tabela13[[#This Row],[V1]:[V2]])</f>
        <v>0.15448256429744214</v>
      </c>
      <c r="AT363" s="4">
        <f>_xlfn.STDEV.S(Tabela13[[#This Row],[V1]],Tabela13[[#This Row],[V3]])</f>
        <v>0</v>
      </c>
      <c r="AU363" s="4">
        <f>_xlfn.STDEV.S(Tabela13[[#This Row],[V1]],Tabela13[[#This Row],[V4]])</f>
        <v>0.15448256429744214</v>
      </c>
      <c r="AV363" s="4">
        <f>_xlfn.STDEV.S(Tabela13[[#This Row],[V2]],Tabela13[[#This Row],[V1]])</f>
        <v>0.15448256429744214</v>
      </c>
      <c r="AW363" s="4">
        <f>_xlfn.STDEV.S(Tabela13[[#This Row],[V2]],Tabela13[[#This Row],[V3]])</f>
        <v>0.15448256429744214</v>
      </c>
      <c r="AX363" s="4">
        <f>_xlfn.STDEV.S(Tabela13[[#This Row],[V42]],Tabela13[[#This Row],[V44]])</f>
        <v>0.15448256429744314</v>
      </c>
      <c r="AY363" s="4">
        <f>_xlfn.STDEV.S(Tabela13[[#This Row],[V3]],Tabela13[[#This Row],[V1]])</f>
        <v>0</v>
      </c>
      <c r="AZ363" s="4">
        <f>_xlfn.STDEV.S(Tabela13[[#This Row],[V3]],Tabela13[[#This Row],[V2]])</f>
        <v>0.15448256429744214</v>
      </c>
      <c r="BA363" s="4">
        <f>_xlfn.STDEV.S(Tabela13[[#This Row],[V3]],Tabela13[[#This Row],[V4]])</f>
        <v>0.15448256429744214</v>
      </c>
      <c r="BB363" s="4">
        <f>_xlfn.STDEV.S(Tabela13[[#This Row],[V4]],Tabela13[[#This Row],[V1]])</f>
        <v>0.15448256429744214</v>
      </c>
      <c r="BC363" s="4">
        <f>_xlfn.STDEV.S(Tabela13[[#This Row],[V4]],Tabela13[[#This Row],[V2]])</f>
        <v>0</v>
      </c>
      <c r="BD363" s="4">
        <f>_xlfn.STDEV.S(Tabela13[[#This Row],[V4]],Tabela13[[#This Row],[V3]])</f>
        <v>0.15448256429744214</v>
      </c>
      <c r="BE363" s="4">
        <f>Tabela13[[#This Row],[V17]]/Tabela13[[#This Row],[V5]]</f>
        <v>0.21781555989850396</v>
      </c>
      <c r="BF363" s="4">
        <f>Tabela13[[#This Row],[V18]]/Tabela13[[#This Row],[V6]]</f>
        <v>0</v>
      </c>
      <c r="BG363" s="4">
        <f>Tabela13[[#This Row],[V19]]/Tabela13[[#This Row],[V7]]</f>
        <v>0.21781555989850396</v>
      </c>
      <c r="BH363" s="4">
        <f>Tabela13[[#This Row],[V20]]/Tabela13[[#This Row],[V8]]</f>
        <v>0.21781555989850396</v>
      </c>
      <c r="BI363" s="4">
        <f>Tabela13[[#This Row],[V21]]/Tabela13[[#This Row],[V9]]</f>
        <v>0.21781555989850396</v>
      </c>
      <c r="BJ363" s="4">
        <f>Tabela13[[#This Row],[V22]]/Tabela13[[#This Row],[V10]]</f>
        <v>0.2574709404957386</v>
      </c>
      <c r="BK363" s="4">
        <f>Tabela13[[#This Row],[V23]]/Tabela13[[#This Row],[V11]]</f>
        <v>0</v>
      </c>
      <c r="BL363" s="4">
        <f>Tabela13[[#This Row],[V24]]/Tabela13[[#This Row],[V12]]</f>
        <v>0.21781555989850396</v>
      </c>
      <c r="BM363" s="4">
        <f>Tabela13[[#This Row],[V25]]/Tabela13[[#This Row],[V13]]</f>
        <v>0.21781555989850396</v>
      </c>
      <c r="BN363" s="4">
        <f>Tabela13[[#This Row],[V26]]/Tabela13[[#This Row],[V14]]</f>
        <v>0.21781555989850396</v>
      </c>
      <c r="BO363" s="4">
        <f>Tabela13[[#This Row],[V27]]/Tabela13[[#This Row],[V15]]</f>
        <v>0</v>
      </c>
      <c r="BP363" s="4">
        <f>Tabela13[[#This Row],[V28]]/Tabela13[[#This Row],[V16]]</f>
        <v>0.21781555989850396</v>
      </c>
      <c r="BQ363" s="4">
        <f>Tabela13[[#This Row],[V1]]-Tabela13[[#This Row],[V2]]</f>
        <v>0.21847133757961779</v>
      </c>
      <c r="BR363" s="4">
        <f>Tabela13[[#This Row],[V1]]-Tabela13[[#This Row],[V3]]</f>
        <v>0</v>
      </c>
      <c r="BS363" s="4">
        <f>Tabela13[[#This Row],[V1]]-Tabela13[[#This Row],[V4]]</f>
        <v>0.21847133757961779</v>
      </c>
      <c r="BT363" s="4">
        <f>Tabela13[[#This Row],[V2]]-Tabela13[[#This Row],[V1]]</f>
        <v>-0.21847133757961779</v>
      </c>
      <c r="BU363" s="4">
        <f>Tabela13[[#This Row],[V2]]-Tabela13[[#This Row],[V3]]</f>
        <v>-0.21847133757961779</v>
      </c>
      <c r="BV363" s="4">
        <f>Tabela13[[#This Row],[V2]]-Tabela13[[#This Row],[V4]]</f>
        <v>0</v>
      </c>
      <c r="BW363" s="4">
        <f>AVERAGE(Tabela13[[#This Row],[V41]],Tabela13[[#This Row],[V42]])</f>
        <v>0.10923566878980889</v>
      </c>
      <c r="BX363" s="4">
        <f>AVERAGE(Tabela13[[#This Row],[V41]],Tabela13[[#This Row],[V43]])</f>
        <v>0.21847133757961779</v>
      </c>
      <c r="BY363" s="4">
        <f>AVERAGE(Tabela13[[#This Row],[V41]],Tabela13[[#This Row],[V44]])</f>
        <v>0</v>
      </c>
      <c r="BZ363" s="4">
        <f>AVERAGE(Tabela13[[#This Row],[V41]],Tabela13[[#This Row],[V45]])</f>
        <v>0</v>
      </c>
      <c r="CA363" s="4">
        <f>AVERAGE(Tabela13[[#This Row],[V41]],Tabela13[[#This Row],[V46]])</f>
        <v>0.10923566878980889</v>
      </c>
      <c r="CB363" s="4">
        <f>AVERAGE(Tabela13[[#This Row],[V42]],Tabela13[[#This Row],[V41]])</f>
        <v>0.10923566878980889</v>
      </c>
      <c r="CC363" s="4">
        <f>AVERAGE(Tabela13[[#This Row],[V42]],Tabela13[[#This Row],[V43]])</f>
        <v>0.10923566878980889</v>
      </c>
      <c r="CD363" s="4">
        <f>AVERAGE(Tabela13[[#This Row],[V42]],Tabela13[[#This Row],[V44]])</f>
        <v>-0.10923566878980889</v>
      </c>
      <c r="CE363" s="4">
        <f>AVERAGE(Tabela13[[#This Row],[V42]],Tabela13[[#This Row],[V45]])</f>
        <v>-0.10923566878980889</v>
      </c>
      <c r="CF363" s="4">
        <f>AVERAGE(Tabela13[[#This Row],[V42]],Tabela13[[#This Row],[V46]])</f>
        <v>0</v>
      </c>
      <c r="CG363" s="4">
        <f>AVERAGE(Tabela13[[#This Row],[V43]],Tabela13[[#This Row],[V41]])</f>
        <v>0.21847133757961779</v>
      </c>
      <c r="CH363" s="4">
        <f>AVERAGE(Tabela13[[#This Row],[V43]],Tabela13[[#This Row],[V42]])</f>
        <v>0.10923566878980889</v>
      </c>
      <c r="CI363" s="4">
        <f>AVERAGE(Tabela13[[#This Row],[V43]],Tabela13[[#This Row],[V44]])</f>
        <v>0</v>
      </c>
      <c r="CJ363" s="4">
        <f>AVERAGE(Tabela13[[#This Row],[V43]],Tabela13[[#This Row],[V45]])</f>
        <v>0</v>
      </c>
      <c r="CK363" s="4">
        <f>AVERAGE(Tabela13[[#This Row],[V43]],Tabela13[[#This Row],[V46]])</f>
        <v>0.10923566878980889</v>
      </c>
      <c r="CL363" s="4">
        <f>AVERAGE(Tabela13[[#This Row],[V44]],Tabela13[[#This Row],[V41]])</f>
        <v>0</v>
      </c>
      <c r="CM363" s="4">
        <f>AVERAGE(Tabela13[[#This Row],[V44]],Tabela13[[#This Row],[V42]])</f>
        <v>-0.10923566878980889</v>
      </c>
      <c r="CN363" s="4">
        <f>AVERAGE(Tabela13[[#This Row],[V44]],Tabela13[[#This Row],[V43]])</f>
        <v>0</v>
      </c>
      <c r="CO363" s="4">
        <f>AVERAGE(Tabela13[[#This Row],[V44]],Tabela13[[#This Row],[V45]])</f>
        <v>-0.21847133757961779</v>
      </c>
      <c r="CP363" s="4">
        <f>AVERAGE(Tabela13[[#This Row],[V44]],Tabela13[[#This Row],[V46]])</f>
        <v>-0.10923566878980889</v>
      </c>
      <c r="CQ363" s="4">
        <f>AVERAGE(Tabela13[[#This Row],[V45]],Tabela13[[#This Row],[V41]])</f>
        <v>0</v>
      </c>
      <c r="CR363" s="4">
        <f>AVERAGE(Tabela13[[#This Row],[V45]],Tabela13[[#This Row],[V42]])</f>
        <v>-0.10923566878980889</v>
      </c>
      <c r="CS363" s="4">
        <f>AVERAGE(Tabela13[[#This Row],[V45]],Tabela13[[#This Row],[V43]])</f>
        <v>0</v>
      </c>
      <c r="CT363" s="4">
        <f>AVERAGE(Tabela13[[#This Row],[V45]],Tabela13[[#This Row],[V44]])</f>
        <v>-0.21847133757961779</v>
      </c>
      <c r="CU363" s="4">
        <f>AVERAGE(Tabela13[[#This Row],[V45]],Tabela13[[#This Row],[V46]])</f>
        <v>-0.10923566878980889</v>
      </c>
      <c r="CV363" s="4">
        <f>AVERAGE(Tabela13[[#This Row],[V46]],Tabela13[[#This Row],[V41]])</f>
        <v>0.10923566878980889</v>
      </c>
      <c r="CW363" s="4">
        <f>AVERAGE(Tabela13[[#This Row],[V46]],Tabela13[[#This Row],[V42]])</f>
        <v>0</v>
      </c>
      <c r="CX363" s="4">
        <f>AVERAGE(Tabela13[[#This Row],[V46]],Tabela13[[#This Row],[V43]])</f>
        <v>0.10923566878980889</v>
      </c>
      <c r="CY363" s="4">
        <f>AVERAGE(Tabela13[[#This Row],[V46]],Tabela13[[#This Row],[V44]])</f>
        <v>-0.10923566878980889</v>
      </c>
      <c r="CZ363" s="4">
        <f>AVERAGE(Tabela13[[#This Row],[V46]],Tabela13[[#This Row],[V45]])</f>
        <v>-0.10923566878980889</v>
      </c>
      <c r="DA363" s="3">
        <f>_xlfn.STDEV.S(Tabela13[[#This Row],[V41]],Tabela13[[#This Row],[V42]])</f>
        <v>0.15448256429744314</v>
      </c>
      <c r="DB363" s="3">
        <f>_xlfn.STDEV.S(Tabela13[[#This Row],[V41]],Tabela13[[#This Row],[V43]])</f>
        <v>0</v>
      </c>
      <c r="DC363" s="3">
        <f>_xlfn.STDEV.S(Tabela13[[#This Row],[V41]],Tabela13[[#This Row],[V44]])</f>
        <v>0.30896512859488628</v>
      </c>
      <c r="DD363" s="3">
        <f>_xlfn.STDEV.S(Tabela13[[#This Row],[V41]],Tabela13[[#This Row],[V45]])</f>
        <v>0.30896512859488628</v>
      </c>
      <c r="DE363" s="3">
        <f>_xlfn.STDEV.S(Tabela13[[#This Row],[V41]],Tabela13[[#This Row],[V46]])</f>
        <v>0.15448256429744314</v>
      </c>
      <c r="DF363" s="3">
        <f>_xlfn.STDEV.S(Tabela13[[#This Row],[V42]],Tabela13[[#This Row],[V41]])</f>
        <v>0.15448256429744314</v>
      </c>
      <c r="DG363" s="3">
        <f>_xlfn.STDEV.S(Tabela13[[#This Row],[V42]],Tabela13[[#This Row],[V43]])</f>
        <v>0.15448256429744314</v>
      </c>
      <c r="DH363" s="3">
        <f>_xlfn.STDEV.S(Tabela13[[#This Row],[V42]],Tabela13[[#This Row],[V44]])</f>
        <v>0.15448256429744314</v>
      </c>
      <c r="DI363" s="3">
        <f>_xlfn.STDEV.S(Tabela13[[#This Row],[V42]],Tabela13[[#This Row],[V45]])</f>
        <v>0.15448256429744314</v>
      </c>
      <c r="DJ363" s="3">
        <f>_xlfn.STDEV.S(Tabela13[[#This Row],[V42]],Tabela13[[#This Row],[V46]])</f>
        <v>0</v>
      </c>
      <c r="DK363" s="3">
        <f>_xlfn.STDEV.S(Tabela13[[#This Row],[V43]],Tabela13[[#This Row],[V41]])</f>
        <v>0</v>
      </c>
      <c r="DL363" s="3">
        <f>_xlfn.STDEV.S(Tabela13[[#This Row],[V43]],Tabela13[[#This Row],[V42]])</f>
        <v>0.15448256429744314</v>
      </c>
      <c r="DM363" s="3">
        <f>_xlfn.STDEV.S(Tabela13[[#This Row],[V43]],Tabela13[[#This Row],[V44]])</f>
        <v>0.30896512859488628</v>
      </c>
      <c r="DN363" s="3">
        <f>_xlfn.STDEV.S(Tabela13[[#This Row],[V43]],Tabela13[[#This Row],[V45]])</f>
        <v>0.30896512859488628</v>
      </c>
      <c r="DO363" s="3">
        <f>_xlfn.STDEV.S(Tabela13[[#This Row],[V43]],Tabela13[[#This Row],[V46]])</f>
        <v>0.15448256429744314</v>
      </c>
      <c r="DP363" s="3">
        <f>_xlfn.STDEV.S(Tabela13[[#This Row],[V44]],Tabela13[[#This Row],[V41]])</f>
        <v>0.30896512859488628</v>
      </c>
      <c r="DQ363" s="3">
        <f>_xlfn.STDEV.S(Tabela13[[#This Row],[V44]],Tabela13[[#This Row],[V42]])</f>
        <v>0.15448256429744314</v>
      </c>
      <c r="DR363" s="3">
        <f>_xlfn.STDEV.S(Tabela13[[#This Row],[V44]],Tabela13[[#This Row],[V43]])</f>
        <v>0.30896512859488628</v>
      </c>
      <c r="DS363" s="3">
        <f>_xlfn.STDEV.S(Tabela13[[#This Row],[V44]],Tabela13[[#This Row],[V45]])</f>
        <v>0</v>
      </c>
      <c r="DT363" s="3">
        <f>_xlfn.STDEV.S(Tabela13[[#This Row],[V44]],Tabela13[[#This Row],[V46]])</f>
        <v>0.15448256429744314</v>
      </c>
      <c r="DU363" s="3">
        <f>_xlfn.STDEV.S(Tabela13[[#This Row],[V45]],Tabela13[[#This Row],[V41]])</f>
        <v>0.30896512859488628</v>
      </c>
      <c r="DV363" s="3">
        <f>_xlfn.STDEV.S(Tabela13[[#This Row],[V45]],Tabela13[[#This Row],[V42]])</f>
        <v>0.15448256429744314</v>
      </c>
      <c r="DW363" s="3">
        <f>_xlfn.STDEV.S(Tabela13[[#This Row],[V45]],Tabela13[[#This Row],[V43]])</f>
        <v>0.30896512859488628</v>
      </c>
      <c r="DX363" s="3">
        <f>_xlfn.STDEV.S(Tabela13[[#This Row],[V45]],Tabela13[[#This Row],[V44]])</f>
        <v>0</v>
      </c>
      <c r="DY363" s="3">
        <f>_xlfn.STDEV.S(Tabela13[[#This Row],[V45]],Tabela13[[#This Row],[V46]])</f>
        <v>0.15448256429744314</v>
      </c>
      <c r="DZ363" s="3">
        <f>_xlfn.STDEV.S(Tabela13[[#This Row],[V46]],Tabela13[[#This Row],[V41]])</f>
        <v>0.15448256429744314</v>
      </c>
      <c r="EA363" s="3">
        <f>_xlfn.STDEV.S(Tabela13[[#This Row],[V46]],Tabela13[[#This Row],[V42]])</f>
        <v>0</v>
      </c>
      <c r="EB363" s="3">
        <f>_xlfn.STDEV.S(Tabela13[[#This Row],[V46]],Tabela13[[#This Row],[V43]])</f>
        <v>0.15448256429744314</v>
      </c>
      <c r="EC363" s="3">
        <f>_xlfn.STDEV.S(Tabela13[[#This Row],[V46]],Tabela13[[#This Row],[V44]])</f>
        <v>0.15448256429744314</v>
      </c>
      <c r="ED363" s="3">
        <f>_xlfn.STDEV.S(Tabela13[[#This Row],[V46]],Tabela13[[#This Row],[V45]])</f>
        <v>0.15448256429744314</v>
      </c>
      <c r="EE363" s="3">
        <f t="shared" si="380"/>
        <v>1.4142135623730949</v>
      </c>
      <c r="EF363" s="3">
        <f t="shared" si="381"/>
        <v>0</v>
      </c>
      <c r="EG363" s="3" t="str">
        <f t="shared" si="382"/>
        <v/>
      </c>
      <c r="EH363" s="3" t="str">
        <f t="shared" si="383"/>
        <v/>
      </c>
      <c r="EI363" s="3">
        <f t="shared" si="384"/>
        <v>1.4142135623730949</v>
      </c>
      <c r="EJ363" s="3">
        <f t="shared" si="385"/>
        <v>1.4142135623730949</v>
      </c>
      <c r="EK363" s="3">
        <f t="shared" si="386"/>
        <v>1.4142135623730949</v>
      </c>
      <c r="EL363" s="3">
        <f t="shared" si="387"/>
        <v>-1.4142135623730949</v>
      </c>
      <c r="EM363" s="3">
        <f t="shared" si="388"/>
        <v>-1.4142135623730949</v>
      </c>
      <c r="EN363" s="3" t="str">
        <f t="shared" si="389"/>
        <v/>
      </c>
      <c r="EO363" s="3">
        <f t="shared" si="390"/>
        <v>0</v>
      </c>
      <c r="EP363" s="3">
        <f t="shared" si="391"/>
        <v>1.4142135623730949</v>
      </c>
      <c r="EQ363" s="3" t="str">
        <f t="shared" si="392"/>
        <v/>
      </c>
      <c r="ER363" s="3" t="str">
        <f t="shared" si="393"/>
        <v/>
      </c>
      <c r="ES363" s="3" t="str">
        <f t="shared" si="394"/>
        <v/>
      </c>
      <c r="ET363" s="3" t="str">
        <f t="shared" si="395"/>
        <v/>
      </c>
      <c r="EU363" s="3" t="str">
        <f t="shared" si="396"/>
        <v/>
      </c>
      <c r="EV363" s="3" t="str">
        <f t="shared" si="397"/>
        <v/>
      </c>
      <c r="EW363" s="3">
        <f t="shared" si="398"/>
        <v>0</v>
      </c>
      <c r="EX363" s="3">
        <f t="shared" si="399"/>
        <v>-1.4142135623730949</v>
      </c>
      <c r="EY363" s="3" t="str">
        <f t="shared" si="400"/>
        <v/>
      </c>
      <c r="EZ363" s="3">
        <f t="shared" si="401"/>
        <v>-1.4142135623730949</v>
      </c>
      <c r="FA363" s="3" t="str">
        <f t="shared" si="402"/>
        <v/>
      </c>
      <c r="FB363" s="3">
        <f t="shared" si="403"/>
        <v>0</v>
      </c>
      <c r="FC363" s="3">
        <f t="shared" si="404"/>
        <v>-1.4142135623730949</v>
      </c>
      <c r="FD363" s="3">
        <f t="shared" si="405"/>
        <v>1.4142135623730949</v>
      </c>
      <c r="FE363" s="3" t="str">
        <f t="shared" si="406"/>
        <v/>
      </c>
      <c r="FF363" s="3">
        <f t="shared" si="407"/>
        <v>1.4142135623730949</v>
      </c>
      <c r="FG363" s="3">
        <f t="shared" si="408"/>
        <v>-1.4142135623730949</v>
      </c>
      <c r="FH363" s="3">
        <f t="shared" si="409"/>
        <v>-1.4142135623730949</v>
      </c>
      <c r="FI363" s="4">
        <f t="shared" si="410"/>
        <v>0.2</v>
      </c>
      <c r="FJ363" s="4">
        <f t="shared" si="411"/>
        <v>0.63694267515923564</v>
      </c>
      <c r="FK363" s="4">
        <f t="shared" si="412"/>
        <v>2.0252192280611916</v>
      </c>
      <c r="FL363" s="4">
        <f t="shared" si="413"/>
        <v>0.773795045765858</v>
      </c>
      <c r="FM363" s="4">
        <f>Tabela13[[#This Row],[V139]]-Tabela13[[#This Row],[V140]]</f>
        <v>1.2514241822953336</v>
      </c>
      <c r="FN363" s="4">
        <f>Tabela13[[#This Row],[V1]]-Tabela13[[#This Row],[V2]]/2</f>
        <v>0.51847133757961772</v>
      </c>
      <c r="FO363" s="4">
        <f>Tabela13[[#This Row],[V1]]-Tabela13[[#This Row],[V3]]/2</f>
        <v>0.40923566878980888</v>
      </c>
      <c r="FP363" s="4">
        <f>Tabela13[[#This Row],[V1]]-Tabela13[[#This Row],[V4]]/2</f>
        <v>0.51847133757961772</v>
      </c>
      <c r="FQ363" s="4">
        <f>Tabela13[[#This Row],[V2]]-Tabela13[[#This Row],[V1]]/2</f>
        <v>0.1907643312101911</v>
      </c>
      <c r="FR363" s="4">
        <f>Tabela13[[#This Row],[V2]]-Tabela13[[#This Row],[V3]]/2</f>
        <v>0.1907643312101911</v>
      </c>
      <c r="FS363" s="4">
        <f>Tabela13[[#This Row],[V2]]-Tabela13[[#This Row],[V4]]/2</f>
        <v>0.3</v>
      </c>
      <c r="FT363" s="4">
        <f t="shared" si="414"/>
        <v>0.47831524698124778</v>
      </c>
      <c r="FU363" s="4">
        <f t="shared" si="415"/>
        <v>0.38844271841983091</v>
      </c>
      <c r="FV363" s="4">
        <f t="shared" si="416"/>
        <v>0.47831524698124778</v>
      </c>
      <c r="FW363" s="4">
        <f t="shared" si="417"/>
        <v>0.1884995432278333</v>
      </c>
      <c r="FX363" s="4">
        <f t="shared" si="418"/>
        <v>0.1884995432278333</v>
      </c>
      <c r="FY363" s="4">
        <f t="shared" si="419"/>
        <v>0.2914567944778671</v>
      </c>
      <c r="FZ363" s="4">
        <f t="shared" si="420"/>
        <v>86.096744456624592</v>
      </c>
      <c r="GA363" s="4">
        <f t="shared" si="421"/>
        <v>69.919689315569556</v>
      </c>
      <c r="GB363" s="4">
        <f t="shared" si="422"/>
        <v>86.096744456624592</v>
      </c>
      <c r="GC363" s="4">
        <f t="shared" si="423"/>
        <v>33.929917781009998</v>
      </c>
      <c r="GD363" s="4">
        <f t="shared" si="424"/>
        <v>33.929917781009998</v>
      </c>
      <c r="GE363" s="4">
        <f t="shared" si="425"/>
        <v>52.462223006016075</v>
      </c>
      <c r="GF363" s="4">
        <f>Tabela13[[#This Row],[V1]]-Tabela13[[#This Row],[V2]]/Tabela13[[#This Row],[V2]]</f>
        <v>-0.18152866242038224</v>
      </c>
      <c r="GG363" s="4">
        <f>Tabela13[[#This Row],[V1]]-Tabela13[[#This Row],[V3]]/Tabela13[[#This Row],[V3]]</f>
        <v>-0.18152866242038224</v>
      </c>
      <c r="GH363" s="4">
        <f>Tabela13[[#This Row],[V1]]-Tabela13[[#This Row],[V4]]/Tabela13[[#This Row],[V4]]</f>
        <v>-0.18152866242038224</v>
      </c>
      <c r="GI363" s="4">
        <f>Tabela13[[#This Row],[V2]]-Tabela13[[#This Row],[V1]]/Tabela13[[#This Row],[V1]]</f>
        <v>-0.4</v>
      </c>
      <c r="GJ363" s="4">
        <f>Tabela13[[#This Row],[V2]]-Tabela13[[#This Row],[V3]]/Tabela13[[#This Row],[V3]]</f>
        <v>-0.4</v>
      </c>
      <c r="GK363" s="4">
        <f>Tabela13[[#This Row],[V2]]-Tabela13[[#This Row],[V4]]/Tabela13[[#This Row],[V4]]</f>
        <v>-0.4</v>
      </c>
      <c r="GL363" s="4">
        <f t="shared" si="426"/>
        <v>0.12613448556180909</v>
      </c>
      <c r="GM363" s="4">
        <f t="shared" si="427"/>
        <v>0.70923566878980893</v>
      </c>
      <c r="GN363" s="4">
        <f t="shared" si="428"/>
        <v>0.17784565992998677</v>
      </c>
      <c r="GO363" s="3">
        <f t="shared" si="429"/>
        <v>0</v>
      </c>
      <c r="GP363" s="3">
        <v>100</v>
      </c>
      <c r="GQ363" s="3">
        <f t="shared" si="430"/>
        <v>-1</v>
      </c>
      <c r="GR363" s="3">
        <f t="shared" si="431"/>
        <v>-100</v>
      </c>
      <c r="GS363" s="34">
        <f>COUNTIF($D$2:D362,Tabela13[[#This Row],[HomeTeam]])</f>
        <v>18</v>
      </c>
      <c r="GT363" s="34">
        <f>COUNTIF($E$2:E362,Tabela13[[#This Row],[AwayTeam]])</f>
        <v>18</v>
      </c>
      <c r="GU363" s="3">
        <f>IFERROR(AVERAGEIFS($AD$2:AD362,$D$2:D362,Tabela13[[#This Row],[HomeTeam]],$GS$2:GS362,"&gt;="&amp;Tabela13[[#This Row],[Contagem_H]]-5),"")</f>
        <v>0.62744636828767475</v>
      </c>
      <c r="GV363" s="3">
        <f>IFERROR(AVERAGEIFS($G$2:G362,$E$2:E362,Tabela13[[#This Row],[AwayTeam]],$GT$2:GT362,"&gt;="&amp;Tabela13[[#This Row],[Contagem_A]]-5),"")</f>
        <v>0.4</v>
      </c>
      <c r="GW363" s="3">
        <f>IFERROR(AVERAGEIFS($GQ$2:GQ362,$D$2:D362,Tabela13[[#This Row],[HomeTeam]],$GS$2:GS362,"&gt;="&amp;Tabela13[[#This Row],[Contagem_H]]-5),"")</f>
        <v>0.46199999999999991</v>
      </c>
    </row>
    <row r="364" spans="1:205" x14ac:dyDescent="0.25">
      <c r="A364" t="s">
        <v>127</v>
      </c>
      <c r="B364" t="s">
        <v>266</v>
      </c>
      <c r="C364" t="s">
        <v>134</v>
      </c>
      <c r="D364" t="s">
        <v>23</v>
      </c>
      <c r="E364" t="s">
        <v>11</v>
      </c>
      <c r="F364" s="3">
        <v>2</v>
      </c>
      <c r="G364" s="3">
        <v>1</v>
      </c>
      <c r="H364" s="3" t="str">
        <f t="shared" si="432"/>
        <v>H</v>
      </c>
      <c r="I364" s="3">
        <v>1.29</v>
      </c>
      <c r="J364" s="3">
        <v>6.5</v>
      </c>
      <c r="K364" s="3">
        <v>8</v>
      </c>
      <c r="L364" s="3">
        <v>1.22</v>
      </c>
      <c r="M364" s="3">
        <v>4.33</v>
      </c>
      <c r="N364" s="3">
        <f t="shared" si="361"/>
        <v>3</v>
      </c>
      <c r="O364" s="3">
        <f t="shared" si="362"/>
        <v>3</v>
      </c>
      <c r="P364" s="3">
        <f t="shared" si="363"/>
        <v>0</v>
      </c>
      <c r="Q364" s="3">
        <f t="shared" si="364"/>
        <v>5.4039952295766192E-2</v>
      </c>
      <c r="R364" s="3">
        <f t="shared" si="365"/>
        <v>5.0619013364631038E-2</v>
      </c>
      <c r="S364" s="3">
        <f t="shared" si="366"/>
        <v>1.3597115384615384</v>
      </c>
      <c r="T364" s="3">
        <f t="shared" si="367"/>
        <v>6.8512596899224807</v>
      </c>
      <c r="U364" s="3">
        <f t="shared" si="368"/>
        <v>8.4323196183661295</v>
      </c>
      <c r="V364" s="3">
        <f t="shared" si="369"/>
        <v>1.2859287418008347</v>
      </c>
      <c r="W364" s="3">
        <f t="shared" si="370"/>
        <v>4.5639929934406673</v>
      </c>
      <c r="X364" s="4">
        <f t="shared" si="371"/>
        <v>0.77519379844961234</v>
      </c>
      <c r="Y364" s="4">
        <f t="shared" si="372"/>
        <v>0.15384615384615385</v>
      </c>
      <c r="Z364" s="4">
        <f t="shared" si="373"/>
        <v>0.125</v>
      </c>
      <c r="AA364" s="4">
        <f t="shared" si="374"/>
        <v>0.81967213114754101</v>
      </c>
      <c r="AB364" s="4">
        <f t="shared" si="375"/>
        <v>0.23094688221709006</v>
      </c>
      <c r="AC364" s="4">
        <f t="shared" si="376"/>
        <v>1.3875968992248062</v>
      </c>
      <c r="AD364" s="4">
        <f t="shared" si="377"/>
        <v>0.5625</v>
      </c>
      <c r="AE364" s="4">
        <f t="shared" si="378"/>
        <v>0.88759689922480622</v>
      </c>
      <c r="AF364" s="4">
        <f t="shared" si="379"/>
        <v>1.0625</v>
      </c>
      <c r="AG364" s="4">
        <f>IFERROR(AVERAGE(Tabela13[[#This Row],[V1]],Tabela13[[#This Row],[V2]]),"")</f>
        <v>0.97504844961240311</v>
      </c>
      <c r="AH364" s="4">
        <f>IFERROR(AVERAGE(Tabela13[[#This Row],[V1]],Tabela13[[#This Row],[V3]]),"")</f>
        <v>1.1375968992248062</v>
      </c>
      <c r="AI364" s="4">
        <f>IFERROR(AVERAGE(Tabela13[[#This Row],[V1]],Tabela13[[#This Row],[V4]]),"")</f>
        <v>1.225048449612403</v>
      </c>
      <c r="AJ364" s="4">
        <f>IFERROR(AVERAGE(Tabela13[[#This Row],[V2]],Tabela13[[#This Row],[V1]]),"")</f>
        <v>0.97504844961240311</v>
      </c>
      <c r="AK364" s="4">
        <f>IFERROR(AVERAGE(Tabela13[[#This Row],[V2]],Tabela13[[#This Row],[V3]]),"")</f>
        <v>0.72504844961240311</v>
      </c>
      <c r="AL364" s="4">
        <f>IFERROR(AVERAGE(Tabela13[[#This Row],[V2]],Tabela13[[#This Row],[V4]]),"")</f>
        <v>0.8125</v>
      </c>
      <c r="AM364" s="4">
        <f>IFERROR(AVERAGE(Tabela13[[#This Row],[V3]],Tabela13[[#This Row],[V1]]),"")</f>
        <v>1.1375968992248062</v>
      </c>
      <c r="AN364" s="4">
        <f>IFERROR(AVERAGE(Tabela13[[#This Row],[V3]],Tabela13[[#This Row],[V2]]),"")</f>
        <v>0.72504844961240311</v>
      </c>
      <c r="AO364" s="4">
        <f>IFERROR(AVERAGE(Tabela13[[#This Row],[V3]],Tabela13[[#This Row],[V4]]),"")</f>
        <v>0.97504844961240311</v>
      </c>
      <c r="AP364" s="4">
        <f>IFERROR(AVERAGE(Tabela13[[#This Row],[V4]],Tabela13[[#This Row],[V1]]),"")</f>
        <v>1.225048449612403</v>
      </c>
      <c r="AQ364" s="4">
        <f>IFERROR(AVERAGE(Tabela13[[#This Row],[V4]],Tabela13[[#This Row],[V2]]),"")</f>
        <v>0.8125</v>
      </c>
      <c r="AR364" s="4">
        <f>IFERROR(AVERAGE(Tabela13[[#This Row],[V4]],Tabela13[[#This Row],[V3]]),"")</f>
        <v>0.97504844961240311</v>
      </c>
      <c r="AS364" s="4">
        <f>_xlfn.STDEV.S(Tabela13[[#This Row],[V1]:[V2]])</f>
        <v>0.58343161257785392</v>
      </c>
      <c r="AT364" s="4">
        <f>_xlfn.STDEV.S(Tabela13[[#This Row],[V1]],Tabela13[[#This Row],[V3]])</f>
        <v>0.35355339059327379</v>
      </c>
      <c r="AU364" s="4">
        <f>_xlfn.STDEV.S(Tabela13[[#This Row],[V1]],Tabela13[[#This Row],[V4]])</f>
        <v>0.22987822198458147</v>
      </c>
      <c r="AV364" s="4">
        <f>_xlfn.STDEV.S(Tabela13[[#This Row],[V2]],Tabela13[[#This Row],[V1]])</f>
        <v>0.58343161257785392</v>
      </c>
      <c r="AW364" s="4">
        <f>_xlfn.STDEV.S(Tabela13[[#This Row],[V2]],Tabela13[[#This Row],[V3]])</f>
        <v>0.22987822198458002</v>
      </c>
      <c r="AX364" s="4">
        <f>_xlfn.STDEV.S(Tabela13[[#This Row],[V42]],Tabela13[[#This Row],[V44]])</f>
        <v>0.93698500317112765</v>
      </c>
      <c r="AY364" s="4">
        <f>_xlfn.STDEV.S(Tabela13[[#This Row],[V3]],Tabela13[[#This Row],[V1]])</f>
        <v>0.35355339059327379</v>
      </c>
      <c r="AZ364" s="4">
        <f>_xlfn.STDEV.S(Tabela13[[#This Row],[V3]],Tabela13[[#This Row],[V2]])</f>
        <v>0.22987822198458002</v>
      </c>
      <c r="BA364" s="4">
        <f>_xlfn.STDEV.S(Tabela13[[#This Row],[V3]],Tabela13[[#This Row],[V4]])</f>
        <v>0.12367516860869361</v>
      </c>
      <c r="BB364" s="4">
        <f>_xlfn.STDEV.S(Tabela13[[#This Row],[V4]],Tabela13[[#This Row],[V1]])</f>
        <v>0.22987822198458147</v>
      </c>
      <c r="BC364" s="4">
        <f>_xlfn.STDEV.S(Tabela13[[#This Row],[V4]],Tabela13[[#This Row],[V2]])</f>
        <v>0.35355339059327379</v>
      </c>
      <c r="BD364" s="4">
        <f>_xlfn.STDEV.S(Tabela13[[#This Row],[V4]],Tabela13[[#This Row],[V3]])</f>
        <v>0.12367516860869361</v>
      </c>
      <c r="BE364" s="4">
        <f>Tabela13[[#This Row],[V17]]/Tabela13[[#This Row],[V5]]</f>
        <v>0.59836166378170952</v>
      </c>
      <c r="BF364" s="4">
        <f>Tabela13[[#This Row],[V18]]/Tabela13[[#This Row],[V6]]</f>
        <v>0.31078969258284372</v>
      </c>
      <c r="BG364" s="4">
        <f>Tabela13[[#This Row],[V19]]/Tabela13[[#This Row],[V7]]</f>
        <v>0.18764826979480964</v>
      </c>
      <c r="BH364" s="4">
        <f>Tabela13[[#This Row],[V20]]/Tabela13[[#This Row],[V8]]</f>
        <v>0.59836166378170952</v>
      </c>
      <c r="BI364" s="4">
        <f>Tabela13[[#This Row],[V21]]/Tabela13[[#This Row],[V9]]</f>
        <v>0.31705222196870908</v>
      </c>
      <c r="BJ364" s="4">
        <f>Tabela13[[#This Row],[V22]]/Tabela13[[#This Row],[V10]]</f>
        <v>1.153212311595234</v>
      </c>
      <c r="BK364" s="4">
        <f>Tabela13[[#This Row],[V23]]/Tabela13[[#This Row],[V11]]</f>
        <v>0.31078969258284372</v>
      </c>
      <c r="BL364" s="4">
        <f>Tabela13[[#This Row],[V24]]/Tabela13[[#This Row],[V12]]</f>
        <v>0.31705222196870908</v>
      </c>
      <c r="BM364" s="4">
        <f>Tabela13[[#This Row],[V25]]/Tabela13[[#This Row],[V13]]</f>
        <v>0.12684002385507756</v>
      </c>
      <c r="BN364" s="4">
        <f>Tabela13[[#This Row],[V26]]/Tabela13[[#This Row],[V14]]</f>
        <v>0.18764826979480964</v>
      </c>
      <c r="BO364" s="4">
        <f>Tabela13[[#This Row],[V27]]/Tabela13[[#This Row],[V15]]</f>
        <v>0.43514263457633695</v>
      </c>
      <c r="BP364" s="4">
        <f>Tabela13[[#This Row],[V28]]/Tabela13[[#This Row],[V16]]</f>
        <v>0.12684002385507756</v>
      </c>
      <c r="BQ364" s="4">
        <f>Tabela13[[#This Row],[V1]]-Tabela13[[#This Row],[V2]]</f>
        <v>0.82509689922480622</v>
      </c>
      <c r="BR364" s="4">
        <f>Tabela13[[#This Row],[V1]]-Tabela13[[#This Row],[V3]]</f>
        <v>0.5</v>
      </c>
      <c r="BS364" s="4">
        <f>Tabela13[[#This Row],[V1]]-Tabela13[[#This Row],[V4]]</f>
        <v>0.32509689922480622</v>
      </c>
      <c r="BT364" s="4">
        <f>Tabela13[[#This Row],[V2]]-Tabela13[[#This Row],[V1]]</f>
        <v>-0.82509689922480622</v>
      </c>
      <c r="BU364" s="4">
        <f>Tabela13[[#This Row],[V2]]-Tabela13[[#This Row],[V3]]</f>
        <v>-0.32509689922480622</v>
      </c>
      <c r="BV364" s="4">
        <f>Tabela13[[#This Row],[V2]]-Tabela13[[#This Row],[V4]]</f>
        <v>-0.5</v>
      </c>
      <c r="BW364" s="4">
        <f>AVERAGE(Tabela13[[#This Row],[V41]],Tabela13[[#This Row],[V42]])</f>
        <v>0.66254844961240311</v>
      </c>
      <c r="BX364" s="4">
        <f>AVERAGE(Tabela13[[#This Row],[V41]],Tabela13[[#This Row],[V43]])</f>
        <v>0.57509689922480622</v>
      </c>
      <c r="BY364" s="4">
        <f>AVERAGE(Tabela13[[#This Row],[V41]],Tabela13[[#This Row],[V44]])</f>
        <v>0</v>
      </c>
      <c r="BZ364" s="4">
        <f>AVERAGE(Tabela13[[#This Row],[V41]],Tabela13[[#This Row],[V45]])</f>
        <v>0.25</v>
      </c>
      <c r="CA364" s="4">
        <f>AVERAGE(Tabela13[[#This Row],[V41]],Tabela13[[#This Row],[V46]])</f>
        <v>0.16254844961240311</v>
      </c>
      <c r="CB364" s="4">
        <f>AVERAGE(Tabela13[[#This Row],[V42]],Tabela13[[#This Row],[V41]])</f>
        <v>0.66254844961240311</v>
      </c>
      <c r="CC364" s="4">
        <f>AVERAGE(Tabela13[[#This Row],[V42]],Tabela13[[#This Row],[V43]])</f>
        <v>0.41254844961240311</v>
      </c>
      <c r="CD364" s="4">
        <f>AVERAGE(Tabela13[[#This Row],[V42]],Tabela13[[#This Row],[V44]])</f>
        <v>-0.16254844961240311</v>
      </c>
      <c r="CE364" s="4">
        <f>AVERAGE(Tabela13[[#This Row],[V42]],Tabela13[[#This Row],[V45]])</f>
        <v>8.7451550387596888E-2</v>
      </c>
      <c r="CF364" s="4">
        <f>AVERAGE(Tabela13[[#This Row],[V42]],Tabela13[[#This Row],[V46]])</f>
        <v>0</v>
      </c>
      <c r="CG364" s="4">
        <f>AVERAGE(Tabela13[[#This Row],[V43]],Tabela13[[#This Row],[V41]])</f>
        <v>0.57509689922480622</v>
      </c>
      <c r="CH364" s="4">
        <f>AVERAGE(Tabela13[[#This Row],[V43]],Tabela13[[#This Row],[V42]])</f>
        <v>0.41254844961240311</v>
      </c>
      <c r="CI364" s="4">
        <f>AVERAGE(Tabela13[[#This Row],[V43]],Tabela13[[#This Row],[V44]])</f>
        <v>-0.25</v>
      </c>
      <c r="CJ364" s="4">
        <f>AVERAGE(Tabela13[[#This Row],[V43]],Tabela13[[#This Row],[V45]])</f>
        <v>0</v>
      </c>
      <c r="CK364" s="4">
        <f>AVERAGE(Tabela13[[#This Row],[V43]],Tabela13[[#This Row],[V46]])</f>
        <v>-8.7451550387596888E-2</v>
      </c>
      <c r="CL364" s="4">
        <f>AVERAGE(Tabela13[[#This Row],[V44]],Tabela13[[#This Row],[V41]])</f>
        <v>0</v>
      </c>
      <c r="CM364" s="4">
        <f>AVERAGE(Tabela13[[#This Row],[V44]],Tabela13[[#This Row],[V42]])</f>
        <v>-0.16254844961240311</v>
      </c>
      <c r="CN364" s="4">
        <f>AVERAGE(Tabela13[[#This Row],[V44]],Tabela13[[#This Row],[V43]])</f>
        <v>-0.25</v>
      </c>
      <c r="CO364" s="4">
        <f>AVERAGE(Tabela13[[#This Row],[V44]],Tabela13[[#This Row],[V45]])</f>
        <v>-0.57509689922480622</v>
      </c>
      <c r="CP364" s="4">
        <f>AVERAGE(Tabela13[[#This Row],[V44]],Tabela13[[#This Row],[V46]])</f>
        <v>-0.66254844961240311</v>
      </c>
      <c r="CQ364" s="4">
        <f>AVERAGE(Tabela13[[#This Row],[V45]],Tabela13[[#This Row],[V41]])</f>
        <v>0.25</v>
      </c>
      <c r="CR364" s="4">
        <f>AVERAGE(Tabela13[[#This Row],[V45]],Tabela13[[#This Row],[V42]])</f>
        <v>8.7451550387596888E-2</v>
      </c>
      <c r="CS364" s="4">
        <f>AVERAGE(Tabela13[[#This Row],[V45]],Tabela13[[#This Row],[V43]])</f>
        <v>0</v>
      </c>
      <c r="CT364" s="4">
        <f>AVERAGE(Tabela13[[#This Row],[V45]],Tabela13[[#This Row],[V44]])</f>
        <v>-0.57509689922480622</v>
      </c>
      <c r="CU364" s="4">
        <f>AVERAGE(Tabela13[[#This Row],[V45]],Tabela13[[#This Row],[V46]])</f>
        <v>-0.41254844961240311</v>
      </c>
      <c r="CV364" s="4">
        <f>AVERAGE(Tabela13[[#This Row],[V46]],Tabela13[[#This Row],[V41]])</f>
        <v>0.16254844961240311</v>
      </c>
      <c r="CW364" s="4">
        <f>AVERAGE(Tabela13[[#This Row],[V46]],Tabela13[[#This Row],[V42]])</f>
        <v>0</v>
      </c>
      <c r="CX364" s="4">
        <f>AVERAGE(Tabela13[[#This Row],[V46]],Tabela13[[#This Row],[V43]])</f>
        <v>-8.7451550387596888E-2</v>
      </c>
      <c r="CY364" s="4">
        <f>AVERAGE(Tabela13[[#This Row],[V46]],Tabela13[[#This Row],[V44]])</f>
        <v>-0.66254844961240311</v>
      </c>
      <c r="CZ364" s="4">
        <f>AVERAGE(Tabela13[[#This Row],[V46]],Tabela13[[#This Row],[V45]])</f>
        <v>-0.41254844961240311</v>
      </c>
      <c r="DA364" s="3">
        <f>_xlfn.STDEV.S(Tabela13[[#This Row],[V41]],Tabela13[[#This Row],[V42]])</f>
        <v>0.22987822198458002</v>
      </c>
      <c r="DB364" s="3">
        <f>_xlfn.STDEV.S(Tabela13[[#This Row],[V41]],Tabela13[[#This Row],[V43]])</f>
        <v>0.35355339059327379</v>
      </c>
      <c r="DC364" s="3">
        <f>_xlfn.STDEV.S(Tabela13[[#This Row],[V41]],Tabela13[[#This Row],[V44]])</f>
        <v>1.1668632251557078</v>
      </c>
      <c r="DD364" s="3">
        <f>_xlfn.STDEV.S(Tabela13[[#This Row],[V41]],Tabela13[[#This Row],[V45]])</f>
        <v>0.813309834562434</v>
      </c>
      <c r="DE364" s="3">
        <f>_xlfn.STDEV.S(Tabela13[[#This Row],[V41]],Tabela13[[#This Row],[V46]])</f>
        <v>0.93698500317112765</v>
      </c>
      <c r="DF364" s="3">
        <f>_xlfn.STDEV.S(Tabela13[[#This Row],[V42]],Tabela13[[#This Row],[V41]])</f>
        <v>0.22987822198458002</v>
      </c>
      <c r="DG364" s="3">
        <f>_xlfn.STDEV.S(Tabela13[[#This Row],[V42]],Tabela13[[#This Row],[V43]])</f>
        <v>0.12367516860869361</v>
      </c>
      <c r="DH364" s="3">
        <f>_xlfn.STDEV.S(Tabela13[[#This Row],[V42]],Tabela13[[#This Row],[V44]])</f>
        <v>0.93698500317112765</v>
      </c>
      <c r="DI364" s="3">
        <f>_xlfn.STDEV.S(Tabela13[[#This Row],[V42]],Tabela13[[#This Row],[V45]])</f>
        <v>0.58343161257785392</v>
      </c>
      <c r="DJ364" s="3">
        <f>_xlfn.STDEV.S(Tabela13[[#This Row],[V42]],Tabela13[[#This Row],[V46]])</f>
        <v>0.70710678118654757</v>
      </c>
      <c r="DK364" s="3">
        <f>_xlfn.STDEV.S(Tabela13[[#This Row],[V43]],Tabela13[[#This Row],[V41]])</f>
        <v>0.35355339059327379</v>
      </c>
      <c r="DL364" s="3">
        <f>_xlfn.STDEV.S(Tabela13[[#This Row],[V43]],Tabela13[[#This Row],[V42]])</f>
        <v>0.12367516860869361</v>
      </c>
      <c r="DM364" s="3">
        <f>_xlfn.STDEV.S(Tabela13[[#This Row],[V43]],Tabela13[[#This Row],[V44]])</f>
        <v>0.813309834562434</v>
      </c>
      <c r="DN364" s="3">
        <f>_xlfn.STDEV.S(Tabela13[[#This Row],[V43]],Tabela13[[#This Row],[V45]])</f>
        <v>0.45975644396916027</v>
      </c>
      <c r="DO364" s="3">
        <f>_xlfn.STDEV.S(Tabela13[[#This Row],[V43]],Tabela13[[#This Row],[V46]])</f>
        <v>0.58343161257785392</v>
      </c>
      <c r="DP364" s="3">
        <f>_xlfn.STDEV.S(Tabela13[[#This Row],[V44]],Tabela13[[#This Row],[V41]])</f>
        <v>1.1668632251557078</v>
      </c>
      <c r="DQ364" s="3">
        <f>_xlfn.STDEV.S(Tabela13[[#This Row],[V44]],Tabela13[[#This Row],[V42]])</f>
        <v>0.93698500317112765</v>
      </c>
      <c r="DR364" s="3">
        <f>_xlfn.STDEV.S(Tabela13[[#This Row],[V44]],Tabela13[[#This Row],[V43]])</f>
        <v>0.813309834562434</v>
      </c>
      <c r="DS364" s="3">
        <f>_xlfn.STDEV.S(Tabela13[[#This Row],[V44]],Tabela13[[#This Row],[V45]])</f>
        <v>0.35355339059327379</v>
      </c>
      <c r="DT364" s="3">
        <f>_xlfn.STDEV.S(Tabela13[[#This Row],[V44]],Tabela13[[#This Row],[V46]])</f>
        <v>0.22987822198458002</v>
      </c>
      <c r="DU364" s="3">
        <f>_xlfn.STDEV.S(Tabela13[[#This Row],[V45]],Tabela13[[#This Row],[V41]])</f>
        <v>0.813309834562434</v>
      </c>
      <c r="DV364" s="3">
        <f>_xlfn.STDEV.S(Tabela13[[#This Row],[V45]],Tabela13[[#This Row],[V42]])</f>
        <v>0.58343161257785392</v>
      </c>
      <c r="DW364" s="3">
        <f>_xlfn.STDEV.S(Tabela13[[#This Row],[V45]],Tabela13[[#This Row],[V43]])</f>
        <v>0.45975644396916027</v>
      </c>
      <c r="DX364" s="3">
        <f>_xlfn.STDEV.S(Tabela13[[#This Row],[V45]],Tabela13[[#This Row],[V44]])</f>
        <v>0.35355339059327379</v>
      </c>
      <c r="DY364" s="3">
        <f>_xlfn.STDEV.S(Tabela13[[#This Row],[V45]],Tabela13[[#This Row],[V46]])</f>
        <v>0.12367516860869361</v>
      </c>
      <c r="DZ364" s="3">
        <f>_xlfn.STDEV.S(Tabela13[[#This Row],[V46]],Tabela13[[#This Row],[V41]])</f>
        <v>0.93698500317112765</v>
      </c>
      <c r="EA364" s="3">
        <f>_xlfn.STDEV.S(Tabela13[[#This Row],[V46]],Tabela13[[#This Row],[V42]])</f>
        <v>0.70710678118654757</v>
      </c>
      <c r="EB364" s="3">
        <f>_xlfn.STDEV.S(Tabela13[[#This Row],[V46]],Tabela13[[#This Row],[V43]])</f>
        <v>0.58343161257785392</v>
      </c>
      <c r="EC364" s="3">
        <f>_xlfn.STDEV.S(Tabela13[[#This Row],[V46]],Tabela13[[#This Row],[V44]])</f>
        <v>0.22987822198458002</v>
      </c>
      <c r="ED364" s="3">
        <f>_xlfn.STDEV.S(Tabela13[[#This Row],[V46]],Tabela13[[#This Row],[V45]])</f>
        <v>0.12367516860869361</v>
      </c>
      <c r="EE364" s="3">
        <f t="shared" si="380"/>
        <v>0.34696062170104069</v>
      </c>
      <c r="EF364" s="3">
        <f t="shared" si="381"/>
        <v>0.61477186030709108</v>
      </c>
      <c r="EG364" s="3" t="str">
        <f t="shared" si="382"/>
        <v/>
      </c>
      <c r="EH364" s="3">
        <f t="shared" si="383"/>
        <v>3.253239338249736</v>
      </c>
      <c r="EI364" s="3">
        <f t="shared" si="384"/>
        <v>5.7643429107159685</v>
      </c>
      <c r="EJ364" s="3">
        <f t="shared" si="385"/>
        <v>0.34696062170104069</v>
      </c>
      <c r="EK364" s="3">
        <f t="shared" si="386"/>
        <v>0.29978337992759085</v>
      </c>
      <c r="EL364" s="3">
        <f t="shared" si="387"/>
        <v>-5.7643429107159685</v>
      </c>
      <c r="EM364" s="3">
        <f t="shared" si="388"/>
        <v>6.6714839244359592</v>
      </c>
      <c r="EN364" s="3" t="str">
        <f t="shared" si="389"/>
        <v/>
      </c>
      <c r="EO364" s="3">
        <f t="shared" si="390"/>
        <v>0.61477186030709108</v>
      </c>
      <c r="EP364" s="3">
        <f t="shared" si="391"/>
        <v>0.29978337992759085</v>
      </c>
      <c r="EQ364" s="3">
        <f t="shared" si="392"/>
        <v>-3.253239338249736</v>
      </c>
      <c r="ER364" s="3" t="str">
        <f t="shared" si="393"/>
        <v/>
      </c>
      <c r="ES364" s="3" t="str">
        <f t="shared" si="394"/>
        <v/>
      </c>
      <c r="ET364" s="3" t="str">
        <f t="shared" si="395"/>
        <v/>
      </c>
      <c r="EU364" s="3" t="str">
        <f t="shared" si="396"/>
        <v/>
      </c>
      <c r="EV364" s="3">
        <f t="shared" si="397"/>
        <v>-3.253239338249736</v>
      </c>
      <c r="EW364" s="3">
        <f t="shared" si="398"/>
        <v>-0.61477186030709108</v>
      </c>
      <c r="EX364" s="3">
        <f t="shared" si="399"/>
        <v>-0.34696062170104069</v>
      </c>
      <c r="EY364" s="3">
        <f t="shared" si="400"/>
        <v>3.253239338249736</v>
      </c>
      <c r="EZ364" s="3">
        <f t="shared" si="401"/>
        <v>6.6714839244359592</v>
      </c>
      <c r="FA364" s="3" t="str">
        <f t="shared" si="402"/>
        <v/>
      </c>
      <c r="FB364" s="3">
        <f t="shared" si="403"/>
        <v>-0.61477186030709108</v>
      </c>
      <c r="FC364" s="3">
        <f t="shared" si="404"/>
        <v>-0.29978337992759085</v>
      </c>
      <c r="FD364" s="3">
        <f t="shared" si="405"/>
        <v>5.7643429107159685</v>
      </c>
      <c r="FE364" s="3" t="str">
        <f t="shared" si="406"/>
        <v/>
      </c>
      <c r="FF364" s="3">
        <f t="shared" si="407"/>
        <v>-6.6714839244359592</v>
      </c>
      <c r="FG364" s="3">
        <f t="shared" si="408"/>
        <v>-0.34696062170104069</v>
      </c>
      <c r="FH364" s="3">
        <f t="shared" si="409"/>
        <v>-0.29978337992759085</v>
      </c>
      <c r="FI364" s="4">
        <f t="shared" si="410"/>
        <v>0.25</v>
      </c>
      <c r="FJ364" s="4">
        <f t="shared" si="411"/>
        <v>0.77519379844961234</v>
      </c>
      <c r="FK364" s="4">
        <f t="shared" si="412"/>
        <v>2.3523088890460366</v>
      </c>
      <c r="FL364" s="4">
        <f t="shared" si="413"/>
        <v>0.50173255073898604</v>
      </c>
      <c r="FM364" s="4">
        <f>Tabela13[[#This Row],[V139]]-Tabela13[[#This Row],[V140]]</f>
        <v>1.8505763383070506</v>
      </c>
      <c r="FN364" s="4">
        <f>Tabela13[[#This Row],[V1]]-Tabela13[[#This Row],[V2]]/2</f>
        <v>1.1063468992248062</v>
      </c>
      <c r="FO364" s="4">
        <f>Tabela13[[#This Row],[V1]]-Tabela13[[#This Row],[V3]]/2</f>
        <v>0.94379844961240311</v>
      </c>
      <c r="FP364" s="4">
        <f>Tabela13[[#This Row],[V1]]-Tabela13[[#This Row],[V4]]/2</f>
        <v>0.85634689922480622</v>
      </c>
      <c r="FQ364" s="4">
        <f>Tabela13[[#This Row],[V2]]-Tabela13[[#This Row],[V1]]/2</f>
        <v>-0.13129844961240311</v>
      </c>
      <c r="FR364" s="4">
        <f>Tabela13[[#This Row],[V2]]-Tabela13[[#This Row],[V3]]/2</f>
        <v>0.11870155038759689</v>
      </c>
      <c r="FS364" s="4">
        <f>Tabela13[[#This Row],[V2]]-Tabela13[[#This Row],[V4]]/2</f>
        <v>3.125E-2</v>
      </c>
      <c r="FT364" s="4">
        <f t="shared" si="414"/>
        <v>0.83584411493458366</v>
      </c>
      <c r="FU364" s="4">
        <f t="shared" si="415"/>
        <v>0.75649295607575506</v>
      </c>
      <c r="FV364" s="4">
        <f t="shared" si="416"/>
        <v>0.70816724529685982</v>
      </c>
      <c r="FW364" s="4">
        <f t="shared" si="417"/>
        <v>-0.13055166193889145</v>
      </c>
      <c r="FX364" s="4">
        <f t="shared" si="418"/>
        <v>0.11814871271181572</v>
      </c>
      <c r="FY364" s="4">
        <f t="shared" si="419"/>
        <v>3.1239833430268277E-2</v>
      </c>
      <c r="FZ364" s="4">
        <f t="shared" si="420"/>
        <v>150.45194068822508</v>
      </c>
      <c r="GA364" s="4">
        <f t="shared" si="421"/>
        <v>136.16873209363592</v>
      </c>
      <c r="GB364" s="4">
        <f t="shared" si="422"/>
        <v>127.47010415343478</v>
      </c>
      <c r="GC364" s="4">
        <f t="shared" si="423"/>
        <v>-23.499299149000461</v>
      </c>
      <c r="GD364" s="4">
        <f t="shared" si="424"/>
        <v>21.26676828812683</v>
      </c>
      <c r="GE364" s="4">
        <f t="shared" si="425"/>
        <v>5.6231700174482899</v>
      </c>
      <c r="GF364" s="4">
        <f>Tabela13[[#This Row],[V1]]-Tabela13[[#This Row],[V2]]/Tabela13[[#This Row],[V2]]</f>
        <v>0.38759689922480622</v>
      </c>
      <c r="GG364" s="4">
        <f>Tabela13[[#This Row],[V1]]-Tabela13[[#This Row],[V3]]/Tabela13[[#This Row],[V3]]</f>
        <v>0.38759689922480622</v>
      </c>
      <c r="GH364" s="4">
        <f>Tabela13[[#This Row],[V1]]-Tabela13[[#This Row],[V4]]/Tabela13[[#This Row],[V4]]</f>
        <v>0.38759689922480622</v>
      </c>
      <c r="GI364" s="4">
        <f>Tabela13[[#This Row],[V2]]-Tabela13[[#This Row],[V1]]/Tabela13[[#This Row],[V1]]</f>
        <v>-0.4375</v>
      </c>
      <c r="GJ364" s="4">
        <f>Tabela13[[#This Row],[V2]]-Tabela13[[#This Row],[V3]]/Tabela13[[#This Row],[V3]]</f>
        <v>-0.4375</v>
      </c>
      <c r="GK364" s="4">
        <f>Tabela13[[#This Row],[V2]]-Tabela13[[#This Row],[V4]]/Tabela13[[#This Row],[V4]]</f>
        <v>-0.4375</v>
      </c>
      <c r="GL364" s="4">
        <f t="shared" si="426"/>
        <v>0.34432929679091795</v>
      </c>
      <c r="GM364" s="4">
        <f t="shared" si="427"/>
        <v>0.97504844961240311</v>
      </c>
      <c r="GN364" s="4">
        <f t="shared" si="428"/>
        <v>0.35314070488271038</v>
      </c>
      <c r="GO364" s="3">
        <f t="shared" si="429"/>
        <v>1</v>
      </c>
      <c r="GP364" s="3">
        <v>100</v>
      </c>
      <c r="GQ364" s="3">
        <f t="shared" si="430"/>
        <v>0.29000000000000004</v>
      </c>
      <c r="GR364" s="3">
        <f t="shared" si="431"/>
        <v>29.000000000000004</v>
      </c>
      <c r="GS364" s="34">
        <f>COUNTIF($D$2:D363,Tabela13[[#This Row],[HomeTeam]])</f>
        <v>17</v>
      </c>
      <c r="GT364" s="34">
        <f>COUNTIF($E$2:E363,Tabela13[[#This Row],[AwayTeam]])</f>
        <v>18</v>
      </c>
      <c r="GU364" s="3">
        <f>IFERROR(AVERAGEIFS($AD$2:AD363,$D$2:D363,Tabela13[[#This Row],[HomeTeam]],$GS$2:GS363,"&gt;="&amp;Tabela13[[#This Row],[Contagem_H]]-5),"")</f>
        <v>0.92274480706247475</v>
      </c>
      <c r="GV364" s="3">
        <f>IFERROR(AVERAGEIFS($G$2:G363,$E$2:E363,Tabela13[[#This Row],[AwayTeam]],$GT$2:GT363,"&gt;="&amp;Tabela13[[#This Row],[Contagem_A]]-5),"")</f>
        <v>1.8</v>
      </c>
      <c r="GW364" s="3">
        <f>IFERROR(AVERAGEIFS($GQ$2:GQ363,$D$2:D363,Tabela13[[#This Row],[HomeTeam]],$GS$2:GS363,"&gt;="&amp;Tabela13[[#This Row],[Contagem_H]]-5),"")</f>
        <v>-0.16</v>
      </c>
    </row>
    <row r="365" spans="1:205" x14ac:dyDescent="0.25">
      <c r="A365" t="s">
        <v>127</v>
      </c>
      <c r="B365" t="s">
        <v>266</v>
      </c>
      <c r="C365" t="s">
        <v>134</v>
      </c>
      <c r="D365" t="s">
        <v>14</v>
      </c>
      <c r="E365" t="s">
        <v>16</v>
      </c>
      <c r="F365" s="3">
        <v>3</v>
      </c>
      <c r="G365" s="3">
        <v>1</v>
      </c>
      <c r="H365" s="3" t="str">
        <f t="shared" si="432"/>
        <v>H</v>
      </c>
      <c r="I365" s="3">
        <v>1.85</v>
      </c>
      <c r="J365" s="3">
        <v>4</v>
      </c>
      <c r="K365" s="3">
        <v>3.8</v>
      </c>
      <c r="L365" s="3">
        <v>1.4</v>
      </c>
      <c r="M365" s="3">
        <v>3</v>
      </c>
      <c r="N365" s="3">
        <f t="shared" si="361"/>
        <v>4</v>
      </c>
      <c r="O365" s="3">
        <f t="shared" si="362"/>
        <v>3</v>
      </c>
      <c r="P365" s="3">
        <f t="shared" si="363"/>
        <v>0</v>
      </c>
      <c r="Q365" s="3">
        <f t="shared" si="364"/>
        <v>5.3698435277382606E-2</v>
      </c>
      <c r="R365" s="3">
        <f t="shared" si="365"/>
        <v>4.7619047619047561E-2</v>
      </c>
      <c r="S365" s="3">
        <f t="shared" si="366"/>
        <v>1.9493421052631579</v>
      </c>
      <c r="T365" s="3">
        <f t="shared" si="367"/>
        <v>4.2147937411095304</v>
      </c>
      <c r="U365" s="3">
        <f t="shared" si="368"/>
        <v>4.0040540540540537</v>
      </c>
      <c r="V365" s="3">
        <f t="shared" si="369"/>
        <v>1.4751778093883356</v>
      </c>
      <c r="W365" s="3">
        <f t="shared" si="370"/>
        <v>3.1610953058321476</v>
      </c>
      <c r="X365" s="4">
        <f t="shared" si="371"/>
        <v>0.54054054054054046</v>
      </c>
      <c r="Y365" s="4">
        <f t="shared" si="372"/>
        <v>0.25</v>
      </c>
      <c r="Z365" s="4">
        <f t="shared" si="373"/>
        <v>0.26315789473684209</v>
      </c>
      <c r="AA365" s="4">
        <f t="shared" si="374"/>
        <v>0.7142857142857143</v>
      </c>
      <c r="AB365" s="4">
        <f t="shared" si="375"/>
        <v>0.33333333333333331</v>
      </c>
      <c r="AC365" s="4">
        <f t="shared" si="376"/>
        <v>1.7702702702702702</v>
      </c>
      <c r="AD365" s="4">
        <f t="shared" si="377"/>
        <v>0.63157894736842102</v>
      </c>
      <c r="AE365" s="4">
        <f t="shared" si="378"/>
        <v>0.77027027027027017</v>
      </c>
      <c r="AF365" s="4">
        <f t="shared" si="379"/>
        <v>1.631578947368421</v>
      </c>
      <c r="AG365" s="4">
        <f>IFERROR(AVERAGE(Tabela13[[#This Row],[V1]],Tabela13[[#This Row],[V2]]),"")</f>
        <v>1.2009246088193457</v>
      </c>
      <c r="AH365" s="4">
        <f>IFERROR(AVERAGE(Tabela13[[#This Row],[V1]],Tabela13[[#This Row],[V3]]),"")</f>
        <v>1.2702702702702702</v>
      </c>
      <c r="AI365" s="4">
        <f>IFERROR(AVERAGE(Tabela13[[#This Row],[V1]],Tabela13[[#This Row],[V4]]),"")</f>
        <v>1.7009246088193457</v>
      </c>
      <c r="AJ365" s="4">
        <f>IFERROR(AVERAGE(Tabela13[[#This Row],[V2]],Tabela13[[#This Row],[V1]]),"")</f>
        <v>1.2009246088193457</v>
      </c>
      <c r="AK365" s="4">
        <f>IFERROR(AVERAGE(Tabela13[[#This Row],[V2]],Tabela13[[#This Row],[V3]]),"")</f>
        <v>0.7009246088193456</v>
      </c>
      <c r="AL365" s="4">
        <f>IFERROR(AVERAGE(Tabela13[[#This Row],[V2]],Tabela13[[#This Row],[V4]]),"")</f>
        <v>1.131578947368421</v>
      </c>
      <c r="AM365" s="4">
        <f>IFERROR(AVERAGE(Tabela13[[#This Row],[V3]],Tabela13[[#This Row],[V1]]),"")</f>
        <v>1.2702702702702702</v>
      </c>
      <c r="AN365" s="4">
        <f>IFERROR(AVERAGE(Tabela13[[#This Row],[V3]],Tabela13[[#This Row],[V2]]),"")</f>
        <v>0.7009246088193456</v>
      </c>
      <c r="AO365" s="4">
        <f>IFERROR(AVERAGE(Tabela13[[#This Row],[V3]],Tabela13[[#This Row],[V4]]),"")</f>
        <v>1.2009246088193457</v>
      </c>
      <c r="AP365" s="4">
        <f>IFERROR(AVERAGE(Tabela13[[#This Row],[V4]],Tabela13[[#This Row],[V1]]),"")</f>
        <v>1.7009246088193457</v>
      </c>
      <c r="AQ365" s="4">
        <f>IFERROR(AVERAGE(Tabela13[[#This Row],[V4]],Tabela13[[#This Row],[V2]]),"")</f>
        <v>1.131578947368421</v>
      </c>
      <c r="AR365" s="4">
        <f>IFERROR(AVERAGE(Tabela13[[#This Row],[V4]],Tabela13[[#This Row],[V3]]),"")</f>
        <v>1.2009246088193457</v>
      </c>
      <c r="AS365" s="4">
        <f>_xlfn.STDEV.S(Tabela13[[#This Row],[V1]:[V2]])</f>
        <v>0.80517635610217775</v>
      </c>
      <c r="AT365" s="4">
        <f>_xlfn.STDEV.S(Tabela13[[#This Row],[V1]],Tabela13[[#This Row],[V3]])</f>
        <v>0.70710678118654779</v>
      </c>
      <c r="AU365" s="4">
        <f>_xlfn.STDEV.S(Tabela13[[#This Row],[V1]],Tabela13[[#This Row],[V4]])</f>
        <v>9.8069574915630661E-2</v>
      </c>
      <c r="AV365" s="4">
        <f>_xlfn.STDEV.S(Tabela13[[#This Row],[V2]],Tabela13[[#This Row],[V1]])</f>
        <v>0.80517635610217775</v>
      </c>
      <c r="AW365" s="4">
        <f>_xlfn.STDEV.S(Tabela13[[#This Row],[V2]],Tabela13[[#This Row],[V3]])</f>
        <v>9.8069574915630661E-2</v>
      </c>
      <c r="AX365" s="4">
        <f>_xlfn.STDEV.S(Tabela13[[#This Row],[V42]],Tabela13[[#This Row],[V44]])</f>
        <v>1.5122831372887258</v>
      </c>
      <c r="AY365" s="4">
        <f>_xlfn.STDEV.S(Tabela13[[#This Row],[V3]],Tabela13[[#This Row],[V1]])</f>
        <v>0.70710678118654779</v>
      </c>
      <c r="AZ365" s="4">
        <f>_xlfn.STDEV.S(Tabela13[[#This Row],[V3]],Tabela13[[#This Row],[V2]])</f>
        <v>9.8069574915630661E-2</v>
      </c>
      <c r="BA365" s="4">
        <f>_xlfn.STDEV.S(Tabela13[[#This Row],[V3]],Tabela13[[#This Row],[V4]])</f>
        <v>0.60903720627091595</v>
      </c>
      <c r="BB365" s="4">
        <f>_xlfn.STDEV.S(Tabela13[[#This Row],[V4]],Tabela13[[#This Row],[V1]])</f>
        <v>9.8069574915630661E-2</v>
      </c>
      <c r="BC365" s="4">
        <f>_xlfn.STDEV.S(Tabela13[[#This Row],[V4]],Tabela13[[#This Row],[V2]])</f>
        <v>0.70710678118654757</v>
      </c>
      <c r="BD365" s="4">
        <f>_xlfn.STDEV.S(Tabela13[[#This Row],[V4]],Tabela13[[#This Row],[V3]])</f>
        <v>0.60903720627091595</v>
      </c>
      <c r="BE365" s="4">
        <f>Tabela13[[#This Row],[V17]]/Tabela13[[#This Row],[V5]]</f>
        <v>0.67046369954377372</v>
      </c>
      <c r="BF365" s="4">
        <f>Tabela13[[#This Row],[V18]]/Tabela13[[#This Row],[V6]]</f>
        <v>0.5566585298702611</v>
      </c>
      <c r="BG365" s="4">
        <f>Tabela13[[#This Row],[V19]]/Tabela13[[#This Row],[V7]]</f>
        <v>5.7656626523678318E-2</v>
      </c>
      <c r="BH365" s="4">
        <f>Tabela13[[#This Row],[V20]]/Tabela13[[#This Row],[V8]]</f>
        <v>0.67046369954377372</v>
      </c>
      <c r="BI365" s="4">
        <f>Tabela13[[#This Row],[V21]]/Tabela13[[#This Row],[V9]]</f>
        <v>0.13991458379642488</v>
      </c>
      <c r="BJ365" s="4">
        <f>Tabela13[[#This Row],[V22]]/Tabela13[[#This Row],[V10]]</f>
        <v>1.3364362608598042</v>
      </c>
      <c r="BK365" s="4">
        <f>Tabela13[[#This Row],[V23]]/Tabela13[[#This Row],[V11]]</f>
        <v>0.5566585298702611</v>
      </c>
      <c r="BL365" s="4">
        <f>Tabela13[[#This Row],[V24]]/Tabela13[[#This Row],[V12]]</f>
        <v>0.13991458379642488</v>
      </c>
      <c r="BM365" s="4">
        <f>Tabela13[[#This Row],[V25]]/Tabela13[[#This Row],[V13]]</f>
        <v>0.50714024993598328</v>
      </c>
      <c r="BN365" s="4">
        <f>Tabela13[[#This Row],[V26]]/Tabela13[[#This Row],[V14]]</f>
        <v>5.7656626523678318E-2</v>
      </c>
      <c r="BO365" s="4">
        <f>Tabela13[[#This Row],[V27]]/Tabela13[[#This Row],[V15]]</f>
        <v>0.62488506244392583</v>
      </c>
      <c r="BP365" s="4">
        <f>Tabela13[[#This Row],[V28]]/Tabela13[[#This Row],[V16]]</f>
        <v>0.50714024993598328</v>
      </c>
      <c r="BQ365" s="4">
        <f>Tabela13[[#This Row],[V1]]-Tabela13[[#This Row],[V2]]</f>
        <v>1.1386913229018492</v>
      </c>
      <c r="BR365" s="4">
        <f>Tabela13[[#This Row],[V1]]-Tabela13[[#This Row],[V3]]</f>
        <v>1</v>
      </c>
      <c r="BS365" s="4">
        <f>Tabela13[[#This Row],[V1]]-Tabela13[[#This Row],[V4]]</f>
        <v>0.13869132290184916</v>
      </c>
      <c r="BT365" s="4">
        <f>Tabela13[[#This Row],[V2]]-Tabela13[[#This Row],[V1]]</f>
        <v>-1.1386913229018492</v>
      </c>
      <c r="BU365" s="4">
        <f>Tabela13[[#This Row],[V2]]-Tabela13[[#This Row],[V3]]</f>
        <v>-0.13869132290184916</v>
      </c>
      <c r="BV365" s="4">
        <f>Tabela13[[#This Row],[V2]]-Tabela13[[#This Row],[V4]]</f>
        <v>-1</v>
      </c>
      <c r="BW365" s="4">
        <f>AVERAGE(Tabela13[[#This Row],[V41]],Tabela13[[#This Row],[V42]])</f>
        <v>1.0693456614509245</v>
      </c>
      <c r="BX365" s="4">
        <f>AVERAGE(Tabela13[[#This Row],[V41]],Tabela13[[#This Row],[V43]])</f>
        <v>0.63869132290184916</v>
      </c>
      <c r="BY365" s="4">
        <f>AVERAGE(Tabela13[[#This Row],[V41]],Tabela13[[#This Row],[V44]])</f>
        <v>0</v>
      </c>
      <c r="BZ365" s="4">
        <f>AVERAGE(Tabela13[[#This Row],[V41]],Tabela13[[#This Row],[V45]])</f>
        <v>0.5</v>
      </c>
      <c r="CA365" s="4">
        <f>AVERAGE(Tabela13[[#This Row],[V41]],Tabela13[[#This Row],[V46]])</f>
        <v>6.9345661450924578E-2</v>
      </c>
      <c r="CB365" s="4">
        <f>AVERAGE(Tabela13[[#This Row],[V42]],Tabela13[[#This Row],[V41]])</f>
        <v>1.0693456614509245</v>
      </c>
      <c r="CC365" s="4">
        <f>AVERAGE(Tabela13[[#This Row],[V42]],Tabela13[[#This Row],[V43]])</f>
        <v>0.56934566145092458</v>
      </c>
      <c r="CD365" s="4">
        <f>AVERAGE(Tabela13[[#This Row],[V42]],Tabela13[[#This Row],[V44]])</f>
        <v>-6.9345661450924578E-2</v>
      </c>
      <c r="CE365" s="4">
        <f>AVERAGE(Tabela13[[#This Row],[V42]],Tabela13[[#This Row],[V45]])</f>
        <v>0.43065433854907542</v>
      </c>
      <c r="CF365" s="4">
        <f>AVERAGE(Tabela13[[#This Row],[V42]],Tabela13[[#This Row],[V46]])</f>
        <v>0</v>
      </c>
      <c r="CG365" s="4">
        <f>AVERAGE(Tabela13[[#This Row],[V43]],Tabela13[[#This Row],[V41]])</f>
        <v>0.63869132290184916</v>
      </c>
      <c r="CH365" s="4">
        <f>AVERAGE(Tabela13[[#This Row],[V43]],Tabela13[[#This Row],[V42]])</f>
        <v>0.56934566145092458</v>
      </c>
      <c r="CI365" s="4">
        <f>AVERAGE(Tabela13[[#This Row],[V43]],Tabela13[[#This Row],[V44]])</f>
        <v>-0.5</v>
      </c>
      <c r="CJ365" s="4">
        <f>AVERAGE(Tabela13[[#This Row],[V43]],Tabela13[[#This Row],[V45]])</f>
        <v>0</v>
      </c>
      <c r="CK365" s="4">
        <f>AVERAGE(Tabela13[[#This Row],[V43]],Tabela13[[#This Row],[V46]])</f>
        <v>-0.43065433854907542</v>
      </c>
      <c r="CL365" s="4">
        <f>AVERAGE(Tabela13[[#This Row],[V44]],Tabela13[[#This Row],[V41]])</f>
        <v>0</v>
      </c>
      <c r="CM365" s="4">
        <f>AVERAGE(Tabela13[[#This Row],[V44]],Tabela13[[#This Row],[V42]])</f>
        <v>-6.9345661450924578E-2</v>
      </c>
      <c r="CN365" s="4">
        <f>AVERAGE(Tabela13[[#This Row],[V44]],Tabela13[[#This Row],[V43]])</f>
        <v>-0.5</v>
      </c>
      <c r="CO365" s="4">
        <f>AVERAGE(Tabela13[[#This Row],[V44]],Tabela13[[#This Row],[V45]])</f>
        <v>-0.63869132290184916</v>
      </c>
      <c r="CP365" s="4">
        <f>AVERAGE(Tabela13[[#This Row],[V44]],Tabela13[[#This Row],[V46]])</f>
        <v>-1.0693456614509245</v>
      </c>
      <c r="CQ365" s="4">
        <f>AVERAGE(Tabela13[[#This Row],[V45]],Tabela13[[#This Row],[V41]])</f>
        <v>0.5</v>
      </c>
      <c r="CR365" s="4">
        <f>AVERAGE(Tabela13[[#This Row],[V45]],Tabela13[[#This Row],[V42]])</f>
        <v>0.43065433854907542</v>
      </c>
      <c r="CS365" s="4">
        <f>AVERAGE(Tabela13[[#This Row],[V45]],Tabela13[[#This Row],[V43]])</f>
        <v>0</v>
      </c>
      <c r="CT365" s="4">
        <f>AVERAGE(Tabela13[[#This Row],[V45]],Tabela13[[#This Row],[V44]])</f>
        <v>-0.63869132290184916</v>
      </c>
      <c r="CU365" s="4">
        <f>AVERAGE(Tabela13[[#This Row],[V45]],Tabela13[[#This Row],[V46]])</f>
        <v>-0.56934566145092458</v>
      </c>
      <c r="CV365" s="4">
        <f>AVERAGE(Tabela13[[#This Row],[V46]],Tabela13[[#This Row],[V41]])</f>
        <v>6.9345661450924578E-2</v>
      </c>
      <c r="CW365" s="4">
        <f>AVERAGE(Tabela13[[#This Row],[V46]],Tabela13[[#This Row],[V42]])</f>
        <v>0</v>
      </c>
      <c r="CX365" s="4">
        <f>AVERAGE(Tabela13[[#This Row],[V46]],Tabela13[[#This Row],[V43]])</f>
        <v>-0.43065433854907542</v>
      </c>
      <c r="CY365" s="4">
        <f>AVERAGE(Tabela13[[#This Row],[V46]],Tabela13[[#This Row],[V44]])</f>
        <v>-1.0693456614509245</v>
      </c>
      <c r="CZ365" s="4">
        <f>AVERAGE(Tabela13[[#This Row],[V46]],Tabela13[[#This Row],[V45]])</f>
        <v>-0.56934566145092458</v>
      </c>
      <c r="DA365" s="3">
        <f>_xlfn.STDEV.S(Tabela13[[#This Row],[V41]],Tabela13[[#This Row],[V42]])</f>
        <v>9.8069574915630661E-2</v>
      </c>
      <c r="DB365" s="3">
        <f>_xlfn.STDEV.S(Tabela13[[#This Row],[V41]],Tabela13[[#This Row],[V43]])</f>
        <v>0.70710678118654746</v>
      </c>
      <c r="DC365" s="3">
        <f>_xlfn.STDEV.S(Tabela13[[#This Row],[V41]],Tabela13[[#This Row],[V44]])</f>
        <v>1.6103527122043564</v>
      </c>
      <c r="DD365" s="3">
        <f>_xlfn.STDEV.S(Tabela13[[#This Row],[V41]],Tabela13[[#This Row],[V45]])</f>
        <v>0.90324593101780881</v>
      </c>
      <c r="DE365" s="3">
        <f>_xlfn.STDEV.S(Tabela13[[#This Row],[V41]],Tabela13[[#This Row],[V46]])</f>
        <v>1.5122831372887258</v>
      </c>
      <c r="DF365" s="3">
        <f>_xlfn.STDEV.S(Tabela13[[#This Row],[V42]],Tabela13[[#This Row],[V41]])</f>
        <v>9.8069574915630661E-2</v>
      </c>
      <c r="DG365" s="3">
        <f>_xlfn.STDEV.S(Tabela13[[#This Row],[V42]],Tabela13[[#This Row],[V43]])</f>
        <v>0.60903720627091684</v>
      </c>
      <c r="DH365" s="3">
        <f>_xlfn.STDEV.S(Tabela13[[#This Row],[V42]],Tabela13[[#This Row],[V44]])</f>
        <v>1.5122831372887258</v>
      </c>
      <c r="DI365" s="3">
        <f>_xlfn.STDEV.S(Tabela13[[#This Row],[V42]],Tabela13[[#This Row],[V45]])</f>
        <v>0.80517635610217819</v>
      </c>
      <c r="DJ365" s="3">
        <f>_xlfn.STDEV.S(Tabela13[[#This Row],[V42]],Tabela13[[#This Row],[V46]])</f>
        <v>1.4142135623730951</v>
      </c>
      <c r="DK365" s="3">
        <f>_xlfn.STDEV.S(Tabela13[[#This Row],[V43]],Tabela13[[#This Row],[V41]])</f>
        <v>0.70710678118654746</v>
      </c>
      <c r="DL365" s="3">
        <f>_xlfn.STDEV.S(Tabela13[[#This Row],[V43]],Tabela13[[#This Row],[V42]])</f>
        <v>0.60903720627091684</v>
      </c>
      <c r="DM365" s="3">
        <f>_xlfn.STDEV.S(Tabela13[[#This Row],[V43]],Tabela13[[#This Row],[V44]])</f>
        <v>0.90324593101780881</v>
      </c>
      <c r="DN365" s="3">
        <f>_xlfn.STDEV.S(Tabela13[[#This Row],[V43]],Tabela13[[#This Row],[V45]])</f>
        <v>0.19613914983126132</v>
      </c>
      <c r="DO365" s="3">
        <f>_xlfn.STDEV.S(Tabela13[[#This Row],[V43]],Tabela13[[#This Row],[V46]])</f>
        <v>0.80517635610217819</v>
      </c>
      <c r="DP365" s="3">
        <f>_xlfn.STDEV.S(Tabela13[[#This Row],[V44]],Tabela13[[#This Row],[V41]])</f>
        <v>1.6103527122043564</v>
      </c>
      <c r="DQ365" s="3">
        <f>_xlfn.STDEV.S(Tabela13[[#This Row],[V44]],Tabela13[[#This Row],[V42]])</f>
        <v>1.5122831372887258</v>
      </c>
      <c r="DR365" s="3">
        <f>_xlfn.STDEV.S(Tabela13[[#This Row],[V44]],Tabela13[[#This Row],[V43]])</f>
        <v>0.90324593101780881</v>
      </c>
      <c r="DS365" s="3">
        <f>_xlfn.STDEV.S(Tabela13[[#This Row],[V44]],Tabela13[[#This Row],[V45]])</f>
        <v>0.70710678118654746</v>
      </c>
      <c r="DT365" s="3">
        <f>_xlfn.STDEV.S(Tabela13[[#This Row],[V44]],Tabela13[[#This Row],[V46]])</f>
        <v>9.8069574915630661E-2</v>
      </c>
      <c r="DU365" s="3">
        <f>_xlfn.STDEV.S(Tabela13[[#This Row],[V45]],Tabela13[[#This Row],[V41]])</f>
        <v>0.90324593101780881</v>
      </c>
      <c r="DV365" s="3">
        <f>_xlfn.STDEV.S(Tabela13[[#This Row],[V45]],Tabela13[[#This Row],[V42]])</f>
        <v>0.80517635610217819</v>
      </c>
      <c r="DW365" s="3">
        <f>_xlfn.STDEV.S(Tabela13[[#This Row],[V45]],Tabela13[[#This Row],[V43]])</f>
        <v>0.19613914983126132</v>
      </c>
      <c r="DX365" s="3">
        <f>_xlfn.STDEV.S(Tabela13[[#This Row],[V45]],Tabela13[[#This Row],[V44]])</f>
        <v>0.70710678118654746</v>
      </c>
      <c r="DY365" s="3">
        <f>_xlfn.STDEV.S(Tabela13[[#This Row],[V45]],Tabela13[[#This Row],[V46]])</f>
        <v>0.60903720627091684</v>
      </c>
      <c r="DZ365" s="3">
        <f>_xlfn.STDEV.S(Tabela13[[#This Row],[V46]],Tabela13[[#This Row],[V41]])</f>
        <v>1.5122831372887258</v>
      </c>
      <c r="EA365" s="3">
        <f>_xlfn.STDEV.S(Tabela13[[#This Row],[V46]],Tabela13[[#This Row],[V42]])</f>
        <v>1.4142135623730951</v>
      </c>
      <c r="EB365" s="3">
        <f>_xlfn.STDEV.S(Tabela13[[#This Row],[V46]],Tabela13[[#This Row],[V43]])</f>
        <v>0.80517635610217819</v>
      </c>
      <c r="EC365" s="3">
        <f>_xlfn.STDEV.S(Tabela13[[#This Row],[V46]],Tabela13[[#This Row],[V44]])</f>
        <v>9.8069574915630661E-2</v>
      </c>
      <c r="ED365" s="3">
        <f>_xlfn.STDEV.S(Tabela13[[#This Row],[V46]],Tabela13[[#This Row],[V45]])</f>
        <v>0.60903720627091684</v>
      </c>
      <c r="EE365" s="3">
        <f t="shared" si="380"/>
        <v>9.1709891806702179E-2</v>
      </c>
      <c r="EF365" s="3">
        <f t="shared" si="381"/>
        <v>1.1071181896974229</v>
      </c>
      <c r="EG365" s="3" t="str">
        <f t="shared" si="382"/>
        <v/>
      </c>
      <c r="EH365" s="3">
        <f t="shared" si="383"/>
        <v>1.8064918620356176</v>
      </c>
      <c r="EI365" s="3">
        <f t="shared" si="384"/>
        <v>21.807898369517428</v>
      </c>
      <c r="EJ365" s="3">
        <f t="shared" si="385"/>
        <v>9.1709891806702179E-2</v>
      </c>
      <c r="EK365" s="3">
        <f t="shared" si="386"/>
        <v>1.0697143185720288</v>
      </c>
      <c r="EL365" s="3">
        <f t="shared" si="387"/>
        <v>-21.807898369517428</v>
      </c>
      <c r="EM365" s="3">
        <f t="shared" si="388"/>
        <v>1.8696580622290049</v>
      </c>
      <c r="EN365" s="3" t="str">
        <f t="shared" si="389"/>
        <v/>
      </c>
      <c r="EO365" s="3">
        <f t="shared" si="390"/>
        <v>1.1071181896974229</v>
      </c>
      <c r="EP365" s="3">
        <f t="shared" si="391"/>
        <v>1.0697143185720288</v>
      </c>
      <c r="EQ365" s="3">
        <f t="shared" si="392"/>
        <v>-1.8064918620356176</v>
      </c>
      <c r="ER365" s="3" t="str">
        <f t="shared" si="393"/>
        <v/>
      </c>
      <c r="ES365" s="3" t="str">
        <f t="shared" si="394"/>
        <v/>
      </c>
      <c r="ET365" s="3" t="str">
        <f t="shared" si="395"/>
        <v/>
      </c>
      <c r="EU365" s="3" t="str">
        <f t="shared" si="396"/>
        <v/>
      </c>
      <c r="EV365" s="3">
        <f t="shared" si="397"/>
        <v>-1.8064918620356176</v>
      </c>
      <c r="EW365" s="3">
        <f t="shared" si="398"/>
        <v>-1.1071181896974229</v>
      </c>
      <c r="EX365" s="3">
        <f t="shared" si="399"/>
        <v>-9.1709891806702179E-2</v>
      </c>
      <c r="EY365" s="3">
        <f t="shared" si="400"/>
        <v>1.8064918620356176</v>
      </c>
      <c r="EZ365" s="3">
        <f t="shared" si="401"/>
        <v>1.8696580622290049</v>
      </c>
      <c r="FA365" s="3" t="str">
        <f t="shared" si="402"/>
        <v/>
      </c>
      <c r="FB365" s="3">
        <f t="shared" si="403"/>
        <v>-1.1071181896974229</v>
      </c>
      <c r="FC365" s="3">
        <f t="shared" si="404"/>
        <v>-1.0697143185720288</v>
      </c>
      <c r="FD365" s="3">
        <f t="shared" si="405"/>
        <v>21.807898369517428</v>
      </c>
      <c r="FE365" s="3" t="str">
        <f t="shared" si="406"/>
        <v/>
      </c>
      <c r="FF365" s="3">
        <f t="shared" si="407"/>
        <v>-1.8696580622290049</v>
      </c>
      <c r="FG365" s="3">
        <f t="shared" si="408"/>
        <v>-9.1709891806702179E-2</v>
      </c>
      <c r="FH365" s="3">
        <f t="shared" si="409"/>
        <v>-1.0697143185720288</v>
      </c>
      <c r="FI365" s="4">
        <f t="shared" si="410"/>
        <v>0.78947368421052633</v>
      </c>
      <c r="FJ365" s="4">
        <f t="shared" si="411"/>
        <v>0.54054054054054046</v>
      </c>
      <c r="FK365" s="4">
        <f t="shared" si="412"/>
        <v>1.7762402969962876</v>
      </c>
      <c r="FL365" s="4">
        <f t="shared" si="413"/>
        <v>0.9865001687478907</v>
      </c>
      <c r="FM365" s="4">
        <f>Tabela13[[#This Row],[V139]]-Tabela13[[#This Row],[V140]]</f>
        <v>0.7897401282483969</v>
      </c>
      <c r="FN365" s="4">
        <f>Tabela13[[#This Row],[V1]]-Tabela13[[#This Row],[V2]]/2</f>
        <v>1.4544807965860596</v>
      </c>
      <c r="FO365" s="4">
        <f>Tabela13[[#This Row],[V1]]-Tabela13[[#This Row],[V3]]/2</f>
        <v>1.3851351351351351</v>
      </c>
      <c r="FP365" s="4">
        <f>Tabela13[[#This Row],[V1]]-Tabela13[[#This Row],[V4]]/2</f>
        <v>0.95448079658605967</v>
      </c>
      <c r="FQ365" s="4">
        <f>Tabela13[[#This Row],[V2]]-Tabela13[[#This Row],[V1]]/2</f>
        <v>-0.25355618776671407</v>
      </c>
      <c r="FR365" s="4">
        <f>Tabela13[[#This Row],[V2]]-Tabela13[[#This Row],[V3]]/2</f>
        <v>0.24644381223328593</v>
      </c>
      <c r="FS365" s="4">
        <f>Tabela13[[#This Row],[V2]]-Tabela13[[#This Row],[V4]]/2</f>
        <v>-0.18421052631578949</v>
      </c>
      <c r="FT365" s="4">
        <f t="shared" si="414"/>
        <v>0.96848822774415066</v>
      </c>
      <c r="FU365" s="4">
        <f t="shared" si="415"/>
        <v>0.94548941266707187</v>
      </c>
      <c r="FV365" s="4">
        <f t="shared" si="416"/>
        <v>0.76211270765402128</v>
      </c>
      <c r="FW365" s="4">
        <f t="shared" si="417"/>
        <v>-0.24832285264991194</v>
      </c>
      <c r="FX365" s="4">
        <f t="shared" si="418"/>
        <v>0.24162887245730094</v>
      </c>
      <c r="FY365" s="4">
        <f t="shared" si="419"/>
        <v>-0.18216831047276347</v>
      </c>
      <c r="FZ365" s="4">
        <f t="shared" si="420"/>
        <v>174.3278809939471</v>
      </c>
      <c r="GA365" s="4">
        <f t="shared" si="421"/>
        <v>170.18809428007293</v>
      </c>
      <c r="GB365" s="4">
        <f t="shared" si="422"/>
        <v>137.18028737772383</v>
      </c>
      <c r="GC365" s="4">
        <f t="shared" si="423"/>
        <v>-44.698113476984147</v>
      </c>
      <c r="GD365" s="4">
        <f t="shared" si="424"/>
        <v>43.493197042314172</v>
      </c>
      <c r="GE365" s="4">
        <f t="shared" si="425"/>
        <v>-32.790295885097422</v>
      </c>
      <c r="GF365" s="4">
        <f>Tabela13[[#This Row],[V1]]-Tabela13[[#This Row],[V2]]/Tabela13[[#This Row],[V2]]</f>
        <v>0.77027027027027017</v>
      </c>
      <c r="GG365" s="4">
        <f>Tabela13[[#This Row],[V1]]-Tabela13[[#This Row],[V3]]/Tabela13[[#This Row],[V3]]</f>
        <v>0.77027027027027017</v>
      </c>
      <c r="GH365" s="4">
        <f>Tabela13[[#This Row],[V1]]-Tabela13[[#This Row],[V4]]/Tabela13[[#This Row],[V4]]</f>
        <v>0.77027027027027017</v>
      </c>
      <c r="GI365" s="4">
        <f>Tabela13[[#This Row],[V2]]-Tabela13[[#This Row],[V1]]/Tabela13[[#This Row],[V1]]</f>
        <v>-0.36842105263157898</v>
      </c>
      <c r="GJ365" s="4">
        <f>Tabela13[[#This Row],[V2]]-Tabela13[[#This Row],[V3]]/Tabela13[[#This Row],[V3]]</f>
        <v>-0.36842105263157898</v>
      </c>
      <c r="GK365" s="4">
        <f>Tabela13[[#This Row],[V2]]-Tabela13[[#This Row],[V4]]/Tabela13[[#This Row],[V4]]</f>
        <v>-0.36842105263157898</v>
      </c>
      <c r="GL365" s="4">
        <f t="shared" si="426"/>
        <v>0.58287656870852289</v>
      </c>
      <c r="GM365" s="4">
        <f t="shared" si="427"/>
        <v>1.2009246088193457</v>
      </c>
      <c r="GN365" s="4">
        <f t="shared" si="428"/>
        <v>0.48535650317097018</v>
      </c>
      <c r="GO365" s="3">
        <f t="shared" si="429"/>
        <v>1</v>
      </c>
      <c r="GP365" s="3">
        <v>100</v>
      </c>
      <c r="GQ365" s="3">
        <f t="shared" si="430"/>
        <v>0.85000000000000009</v>
      </c>
      <c r="GR365" s="3">
        <f t="shared" si="431"/>
        <v>85.000000000000014</v>
      </c>
      <c r="GS365" s="34">
        <f>COUNTIF($D$2:D364,Tabela13[[#This Row],[HomeTeam]])</f>
        <v>18</v>
      </c>
      <c r="GT365" s="34">
        <f>COUNTIF($E$2:E364,Tabela13[[#This Row],[AwayTeam]])</f>
        <v>18</v>
      </c>
      <c r="GU365" s="3">
        <f>IFERROR(AVERAGEIFS($AD$2:AD364,$D$2:D364,Tabela13[[#This Row],[HomeTeam]],$GS$2:GS364,"&gt;="&amp;Tabela13[[#This Row],[Contagem_H]]-5),"")</f>
        <v>1.0072267517428808</v>
      </c>
      <c r="GV365" s="3">
        <f>IFERROR(AVERAGEIFS($G$2:G364,$E$2:E364,Tabela13[[#This Row],[AwayTeam]],$GT$2:GT364,"&gt;="&amp;Tabela13[[#This Row],[Contagem_A]]-5),"")</f>
        <v>1.2</v>
      </c>
      <c r="GW365" s="3">
        <f>IFERROR(AVERAGEIFS($GQ$2:GQ364,$D$2:D364,Tabela13[[#This Row],[HomeTeam]],$GS$2:GS364,"&gt;="&amp;Tabela13[[#This Row],[Contagem_H]]-5),"")</f>
        <v>-1</v>
      </c>
    </row>
    <row r="366" spans="1:205" x14ac:dyDescent="0.25">
      <c r="A366" t="s">
        <v>127</v>
      </c>
      <c r="B366" t="s">
        <v>266</v>
      </c>
      <c r="C366" t="s">
        <v>134</v>
      </c>
      <c r="D366" t="s">
        <v>26</v>
      </c>
      <c r="E366" t="s">
        <v>19</v>
      </c>
      <c r="F366" s="3">
        <v>1</v>
      </c>
      <c r="G366" s="3">
        <v>3</v>
      </c>
      <c r="H366" s="3" t="str">
        <f t="shared" si="432"/>
        <v>A</v>
      </c>
      <c r="I366" s="3">
        <v>3.2</v>
      </c>
      <c r="J366" s="3">
        <v>3.5</v>
      </c>
      <c r="K366" s="3">
        <v>2.2000000000000002</v>
      </c>
      <c r="L366" s="3">
        <v>1.8</v>
      </c>
      <c r="M366" s="3">
        <v>2</v>
      </c>
      <c r="N366" s="3">
        <f t="shared" si="361"/>
        <v>4</v>
      </c>
      <c r="O366" s="3">
        <f t="shared" si="362"/>
        <v>0</v>
      </c>
      <c r="P366" s="3">
        <f t="shared" si="363"/>
        <v>3</v>
      </c>
      <c r="Q366" s="3">
        <f t="shared" si="364"/>
        <v>5.2759740259740173E-2</v>
      </c>
      <c r="R366" s="3">
        <f t="shared" si="365"/>
        <v>5.555555555555558E-2</v>
      </c>
      <c r="S366" s="3">
        <f t="shared" si="366"/>
        <v>3.3688311688311687</v>
      </c>
      <c r="T366" s="3">
        <f t="shared" si="367"/>
        <v>3.6846590909090908</v>
      </c>
      <c r="U366" s="3">
        <f t="shared" si="368"/>
        <v>2.3160714285714286</v>
      </c>
      <c r="V366" s="3">
        <f t="shared" si="369"/>
        <v>1.8949675324675324</v>
      </c>
      <c r="W366" s="3">
        <f t="shared" si="370"/>
        <v>2.1055194805194803</v>
      </c>
      <c r="X366" s="4">
        <f t="shared" si="371"/>
        <v>0.3125</v>
      </c>
      <c r="Y366" s="4">
        <f t="shared" si="372"/>
        <v>0.2857142857142857</v>
      </c>
      <c r="Z366" s="4">
        <f t="shared" si="373"/>
        <v>0.45454545454545453</v>
      </c>
      <c r="AA366" s="4">
        <f t="shared" si="374"/>
        <v>0.55555555555555558</v>
      </c>
      <c r="AB366" s="4">
        <f t="shared" si="375"/>
        <v>0.5</v>
      </c>
      <c r="AC366" s="4">
        <f t="shared" si="376"/>
        <v>0.65625</v>
      </c>
      <c r="AD366" s="4">
        <f t="shared" si="377"/>
        <v>1.7272727272727273</v>
      </c>
      <c r="AE366" s="4">
        <f t="shared" si="378"/>
        <v>1.65625</v>
      </c>
      <c r="AF366" s="4">
        <f t="shared" si="379"/>
        <v>0.72727272727272729</v>
      </c>
      <c r="AG366" s="4">
        <f>IFERROR(AVERAGE(Tabela13[[#This Row],[V1]],Tabela13[[#This Row],[V2]]),"")</f>
        <v>1.1917613636363638</v>
      </c>
      <c r="AH366" s="4">
        <f>IFERROR(AVERAGE(Tabela13[[#This Row],[V1]],Tabela13[[#This Row],[V3]]),"")</f>
        <v>1.15625</v>
      </c>
      <c r="AI366" s="4">
        <f>IFERROR(AVERAGE(Tabela13[[#This Row],[V1]],Tabela13[[#This Row],[V4]]),"")</f>
        <v>0.69176136363636365</v>
      </c>
      <c r="AJ366" s="4">
        <f>IFERROR(AVERAGE(Tabela13[[#This Row],[V2]],Tabela13[[#This Row],[V1]]),"")</f>
        <v>1.1917613636363638</v>
      </c>
      <c r="AK366" s="4">
        <f>IFERROR(AVERAGE(Tabela13[[#This Row],[V2]],Tabela13[[#This Row],[V3]]),"")</f>
        <v>1.6917613636363638</v>
      </c>
      <c r="AL366" s="4">
        <f>IFERROR(AVERAGE(Tabela13[[#This Row],[V2]],Tabela13[[#This Row],[V4]]),"")</f>
        <v>1.2272727272727273</v>
      </c>
      <c r="AM366" s="4">
        <f>IFERROR(AVERAGE(Tabela13[[#This Row],[V3]],Tabela13[[#This Row],[V1]]),"")</f>
        <v>1.15625</v>
      </c>
      <c r="AN366" s="4">
        <f>IFERROR(AVERAGE(Tabela13[[#This Row],[V3]],Tabela13[[#This Row],[V2]]),"")</f>
        <v>1.6917613636363638</v>
      </c>
      <c r="AO366" s="4">
        <f>IFERROR(AVERAGE(Tabela13[[#This Row],[V3]],Tabela13[[#This Row],[V4]]),"")</f>
        <v>1.1917613636363638</v>
      </c>
      <c r="AP366" s="4">
        <f>IFERROR(AVERAGE(Tabela13[[#This Row],[V4]],Tabela13[[#This Row],[V1]]),"")</f>
        <v>0.69176136363636365</v>
      </c>
      <c r="AQ366" s="4">
        <f>IFERROR(AVERAGE(Tabela13[[#This Row],[V4]],Tabela13[[#This Row],[V2]]),"")</f>
        <v>1.2272727272727273</v>
      </c>
      <c r="AR366" s="4">
        <f>IFERROR(AVERAGE(Tabela13[[#This Row],[V4]],Tabela13[[#This Row],[V3]]),"")</f>
        <v>1.1917613636363638</v>
      </c>
      <c r="AS366" s="4">
        <f>_xlfn.STDEV.S(Tabela13[[#This Row],[V1]:[V2]])</f>
        <v>0.7573274332594554</v>
      </c>
      <c r="AT366" s="4">
        <f>_xlfn.STDEV.S(Tabela13[[#This Row],[V1]],Tabela13[[#This Row],[V3]])</f>
        <v>0.70710678118654757</v>
      </c>
      <c r="AU366" s="4">
        <f>_xlfn.STDEV.S(Tabela13[[#This Row],[V1]],Tabela13[[#This Row],[V4]])</f>
        <v>5.0220652072908219E-2</v>
      </c>
      <c r="AV366" s="4">
        <f>_xlfn.STDEV.S(Tabela13[[#This Row],[V2]],Tabela13[[#This Row],[V1]])</f>
        <v>0.7573274332594554</v>
      </c>
      <c r="AW366" s="4">
        <f>_xlfn.STDEV.S(Tabela13[[#This Row],[V2]],Tabela13[[#This Row],[V3]])</f>
        <v>5.0220652072908219E-2</v>
      </c>
      <c r="AX366" s="4">
        <f>_xlfn.STDEV.S(Tabela13[[#This Row],[V42]],Tabela13[[#This Row],[V44]])</f>
        <v>1.4644342144460032</v>
      </c>
      <c r="AY366" s="4">
        <f>_xlfn.STDEV.S(Tabela13[[#This Row],[V3]],Tabela13[[#This Row],[V1]])</f>
        <v>0.70710678118654757</v>
      </c>
      <c r="AZ366" s="4">
        <f>_xlfn.STDEV.S(Tabela13[[#This Row],[V3]],Tabela13[[#This Row],[V2]])</f>
        <v>5.0220652072908219E-2</v>
      </c>
      <c r="BA366" s="4">
        <f>_xlfn.STDEV.S(Tabela13[[#This Row],[V3]],Tabela13[[#This Row],[V4]])</f>
        <v>0.65688612911363897</v>
      </c>
      <c r="BB366" s="4">
        <f>_xlfn.STDEV.S(Tabela13[[#This Row],[V4]],Tabela13[[#This Row],[V1]])</f>
        <v>5.0220652072908219E-2</v>
      </c>
      <c r="BC366" s="4">
        <f>_xlfn.STDEV.S(Tabela13[[#This Row],[V4]],Tabela13[[#This Row],[V2]])</f>
        <v>0.70710678118654757</v>
      </c>
      <c r="BD366" s="4">
        <f>_xlfn.STDEV.S(Tabela13[[#This Row],[V4]],Tabela13[[#This Row],[V3]])</f>
        <v>0.65688612911363897</v>
      </c>
      <c r="BE366" s="4">
        <f>Tabela13[[#This Row],[V17]]/Tabela13[[#This Row],[V5]]</f>
        <v>0.63546902623916157</v>
      </c>
      <c r="BF366" s="4">
        <f>Tabela13[[#This Row],[V18]]/Tabela13[[#This Row],[V6]]</f>
        <v>0.61155181075593301</v>
      </c>
      <c r="BG366" s="4">
        <f>Tabela13[[#This Row],[V19]]/Tabela13[[#This Row],[V7]]</f>
        <v>7.2598232154676354E-2</v>
      </c>
      <c r="BH366" s="4">
        <f>Tabela13[[#This Row],[V20]]/Tabela13[[#This Row],[V8]]</f>
        <v>0.63546902623916157</v>
      </c>
      <c r="BI366" s="4">
        <f>Tabela13[[#This Row],[V21]]/Tabela13[[#This Row],[V9]]</f>
        <v>2.968542322361661E-2</v>
      </c>
      <c r="BJ366" s="4">
        <f>Tabela13[[#This Row],[V22]]/Tabela13[[#This Row],[V10]]</f>
        <v>1.1932426932522988</v>
      </c>
      <c r="BK366" s="4">
        <f>Tabela13[[#This Row],[V23]]/Tabela13[[#This Row],[V11]]</f>
        <v>0.61155181075593301</v>
      </c>
      <c r="BL366" s="4">
        <f>Tabela13[[#This Row],[V24]]/Tabela13[[#This Row],[V12]]</f>
        <v>2.968542322361661E-2</v>
      </c>
      <c r="BM366" s="4">
        <f>Tabela13[[#This Row],[V25]]/Tabela13[[#This Row],[V13]]</f>
        <v>0.55118931453635489</v>
      </c>
      <c r="BN366" s="4">
        <f>Tabela13[[#This Row],[V26]]/Tabela13[[#This Row],[V14]]</f>
        <v>7.2598232154676354E-2</v>
      </c>
      <c r="BO366" s="4">
        <f>Tabela13[[#This Row],[V27]]/Tabela13[[#This Row],[V15]]</f>
        <v>0.57616108096681651</v>
      </c>
      <c r="BP366" s="4">
        <f>Tabela13[[#This Row],[V28]]/Tabela13[[#This Row],[V16]]</f>
        <v>0.55118931453635489</v>
      </c>
      <c r="BQ366" s="4">
        <f>Tabela13[[#This Row],[V1]]-Tabela13[[#This Row],[V2]]</f>
        <v>-1.0710227272727273</v>
      </c>
      <c r="BR366" s="4">
        <f>Tabela13[[#This Row],[V1]]-Tabela13[[#This Row],[V3]]</f>
        <v>-1</v>
      </c>
      <c r="BS366" s="4">
        <f>Tabela13[[#This Row],[V1]]-Tabela13[[#This Row],[V4]]</f>
        <v>-7.1022727272727293E-2</v>
      </c>
      <c r="BT366" s="4">
        <f>Tabela13[[#This Row],[V2]]-Tabela13[[#This Row],[V1]]</f>
        <v>1.0710227272727273</v>
      </c>
      <c r="BU366" s="4">
        <f>Tabela13[[#This Row],[V2]]-Tabela13[[#This Row],[V3]]</f>
        <v>7.1022727272727293E-2</v>
      </c>
      <c r="BV366" s="4">
        <f>Tabela13[[#This Row],[V2]]-Tabela13[[#This Row],[V4]]</f>
        <v>1</v>
      </c>
      <c r="BW366" s="4">
        <f>AVERAGE(Tabela13[[#This Row],[V41]],Tabela13[[#This Row],[V42]])</f>
        <v>-1.0355113636363638</v>
      </c>
      <c r="BX366" s="4">
        <f>AVERAGE(Tabela13[[#This Row],[V41]],Tabela13[[#This Row],[V43]])</f>
        <v>-0.57102272727272729</v>
      </c>
      <c r="BY366" s="4">
        <f>AVERAGE(Tabela13[[#This Row],[V41]],Tabela13[[#This Row],[V44]])</f>
        <v>0</v>
      </c>
      <c r="BZ366" s="4">
        <f>AVERAGE(Tabela13[[#This Row],[V41]],Tabela13[[#This Row],[V45]])</f>
        <v>-0.5</v>
      </c>
      <c r="CA366" s="4">
        <f>AVERAGE(Tabela13[[#This Row],[V41]],Tabela13[[#This Row],[V46]])</f>
        <v>-3.5511363636363646E-2</v>
      </c>
      <c r="CB366" s="4">
        <f>AVERAGE(Tabela13[[#This Row],[V42]],Tabela13[[#This Row],[V41]])</f>
        <v>-1.0355113636363638</v>
      </c>
      <c r="CC366" s="4">
        <f>AVERAGE(Tabela13[[#This Row],[V42]],Tabela13[[#This Row],[V43]])</f>
        <v>-0.53551136363636365</v>
      </c>
      <c r="CD366" s="4">
        <f>AVERAGE(Tabela13[[#This Row],[V42]],Tabela13[[#This Row],[V44]])</f>
        <v>3.5511363636363646E-2</v>
      </c>
      <c r="CE366" s="4">
        <f>AVERAGE(Tabela13[[#This Row],[V42]],Tabela13[[#This Row],[V45]])</f>
        <v>-0.46448863636363635</v>
      </c>
      <c r="CF366" s="4">
        <f>AVERAGE(Tabela13[[#This Row],[V42]],Tabela13[[#This Row],[V46]])</f>
        <v>0</v>
      </c>
      <c r="CG366" s="4">
        <f>AVERAGE(Tabela13[[#This Row],[V43]],Tabela13[[#This Row],[V41]])</f>
        <v>-0.57102272727272729</v>
      </c>
      <c r="CH366" s="4">
        <f>AVERAGE(Tabela13[[#This Row],[V43]],Tabela13[[#This Row],[V42]])</f>
        <v>-0.53551136363636365</v>
      </c>
      <c r="CI366" s="4">
        <f>AVERAGE(Tabela13[[#This Row],[V43]],Tabela13[[#This Row],[V44]])</f>
        <v>0.5</v>
      </c>
      <c r="CJ366" s="4">
        <f>AVERAGE(Tabela13[[#This Row],[V43]],Tabela13[[#This Row],[V45]])</f>
        <v>0</v>
      </c>
      <c r="CK366" s="4">
        <f>AVERAGE(Tabela13[[#This Row],[V43]],Tabela13[[#This Row],[V46]])</f>
        <v>0.46448863636363635</v>
      </c>
      <c r="CL366" s="4">
        <f>AVERAGE(Tabela13[[#This Row],[V44]],Tabela13[[#This Row],[V41]])</f>
        <v>0</v>
      </c>
      <c r="CM366" s="4">
        <f>AVERAGE(Tabela13[[#This Row],[V44]],Tabela13[[#This Row],[V42]])</f>
        <v>3.5511363636363646E-2</v>
      </c>
      <c r="CN366" s="4">
        <f>AVERAGE(Tabela13[[#This Row],[V44]],Tabela13[[#This Row],[V43]])</f>
        <v>0.5</v>
      </c>
      <c r="CO366" s="4">
        <f>AVERAGE(Tabela13[[#This Row],[V44]],Tabela13[[#This Row],[V45]])</f>
        <v>0.57102272727272729</v>
      </c>
      <c r="CP366" s="4">
        <f>AVERAGE(Tabela13[[#This Row],[V44]],Tabela13[[#This Row],[V46]])</f>
        <v>1.0355113636363638</v>
      </c>
      <c r="CQ366" s="4">
        <f>AVERAGE(Tabela13[[#This Row],[V45]],Tabela13[[#This Row],[V41]])</f>
        <v>-0.5</v>
      </c>
      <c r="CR366" s="4">
        <f>AVERAGE(Tabela13[[#This Row],[V45]],Tabela13[[#This Row],[V42]])</f>
        <v>-0.46448863636363635</v>
      </c>
      <c r="CS366" s="4">
        <f>AVERAGE(Tabela13[[#This Row],[V45]],Tabela13[[#This Row],[V43]])</f>
        <v>0</v>
      </c>
      <c r="CT366" s="4">
        <f>AVERAGE(Tabela13[[#This Row],[V45]],Tabela13[[#This Row],[V44]])</f>
        <v>0.57102272727272729</v>
      </c>
      <c r="CU366" s="4">
        <f>AVERAGE(Tabela13[[#This Row],[V45]],Tabela13[[#This Row],[V46]])</f>
        <v>0.53551136363636365</v>
      </c>
      <c r="CV366" s="4">
        <f>AVERAGE(Tabela13[[#This Row],[V46]],Tabela13[[#This Row],[V41]])</f>
        <v>-3.5511363636363646E-2</v>
      </c>
      <c r="CW366" s="4">
        <f>AVERAGE(Tabela13[[#This Row],[V46]],Tabela13[[#This Row],[V42]])</f>
        <v>0</v>
      </c>
      <c r="CX366" s="4">
        <f>AVERAGE(Tabela13[[#This Row],[V46]],Tabela13[[#This Row],[V43]])</f>
        <v>0.46448863636363635</v>
      </c>
      <c r="CY366" s="4">
        <f>AVERAGE(Tabela13[[#This Row],[V46]],Tabela13[[#This Row],[V44]])</f>
        <v>1.0355113636363638</v>
      </c>
      <c r="CZ366" s="4">
        <f>AVERAGE(Tabela13[[#This Row],[V46]],Tabela13[[#This Row],[V45]])</f>
        <v>0.53551136363636365</v>
      </c>
      <c r="DA366" s="3">
        <f>_xlfn.STDEV.S(Tabela13[[#This Row],[V41]],Tabela13[[#This Row],[V42]])</f>
        <v>5.0220652072908219E-2</v>
      </c>
      <c r="DB366" s="3">
        <f>_xlfn.STDEV.S(Tabela13[[#This Row],[V41]],Tabela13[[#This Row],[V43]])</f>
        <v>0.70710678118654746</v>
      </c>
      <c r="DC366" s="3">
        <f>_xlfn.STDEV.S(Tabela13[[#This Row],[V41]],Tabela13[[#This Row],[V44]])</f>
        <v>1.5146548665189115</v>
      </c>
      <c r="DD366" s="3">
        <f>_xlfn.STDEV.S(Tabela13[[#This Row],[V41]],Tabela13[[#This Row],[V45]])</f>
        <v>0.80754808533236389</v>
      </c>
      <c r="DE366" s="3">
        <f>_xlfn.STDEV.S(Tabela13[[#This Row],[V41]],Tabela13[[#This Row],[V46]])</f>
        <v>1.4644342144460032</v>
      </c>
      <c r="DF366" s="3">
        <f>_xlfn.STDEV.S(Tabela13[[#This Row],[V42]],Tabela13[[#This Row],[V41]])</f>
        <v>5.0220652072908219E-2</v>
      </c>
      <c r="DG366" s="3">
        <f>_xlfn.STDEV.S(Tabela13[[#This Row],[V42]],Tabela13[[#This Row],[V43]])</f>
        <v>0.65688612911363931</v>
      </c>
      <c r="DH366" s="3">
        <f>_xlfn.STDEV.S(Tabela13[[#This Row],[V42]],Tabela13[[#This Row],[V44]])</f>
        <v>1.4644342144460032</v>
      </c>
      <c r="DI366" s="3">
        <f>_xlfn.STDEV.S(Tabela13[[#This Row],[V42]],Tabela13[[#This Row],[V45]])</f>
        <v>0.75732743325945573</v>
      </c>
      <c r="DJ366" s="3">
        <f>_xlfn.STDEV.S(Tabela13[[#This Row],[V42]],Tabela13[[#This Row],[V46]])</f>
        <v>1.4142135623730951</v>
      </c>
      <c r="DK366" s="3">
        <f>_xlfn.STDEV.S(Tabela13[[#This Row],[V43]],Tabela13[[#This Row],[V41]])</f>
        <v>0.70710678118654746</v>
      </c>
      <c r="DL366" s="3">
        <f>_xlfn.STDEV.S(Tabela13[[#This Row],[V43]],Tabela13[[#This Row],[V42]])</f>
        <v>0.65688612911363931</v>
      </c>
      <c r="DM366" s="3">
        <f>_xlfn.STDEV.S(Tabela13[[#This Row],[V43]],Tabela13[[#This Row],[V44]])</f>
        <v>0.80754808533236389</v>
      </c>
      <c r="DN366" s="3">
        <f>_xlfn.STDEV.S(Tabela13[[#This Row],[V43]],Tabela13[[#This Row],[V45]])</f>
        <v>0.10044130414581644</v>
      </c>
      <c r="DO366" s="3">
        <f>_xlfn.STDEV.S(Tabela13[[#This Row],[V43]],Tabela13[[#This Row],[V46]])</f>
        <v>0.75732743325945573</v>
      </c>
      <c r="DP366" s="3">
        <f>_xlfn.STDEV.S(Tabela13[[#This Row],[V44]],Tabela13[[#This Row],[V41]])</f>
        <v>1.5146548665189115</v>
      </c>
      <c r="DQ366" s="3">
        <f>_xlfn.STDEV.S(Tabela13[[#This Row],[V44]],Tabela13[[#This Row],[V42]])</f>
        <v>1.4644342144460032</v>
      </c>
      <c r="DR366" s="3">
        <f>_xlfn.STDEV.S(Tabela13[[#This Row],[V44]],Tabela13[[#This Row],[V43]])</f>
        <v>0.80754808533236389</v>
      </c>
      <c r="DS366" s="3">
        <f>_xlfn.STDEV.S(Tabela13[[#This Row],[V44]],Tabela13[[#This Row],[V45]])</f>
        <v>0.70710678118654746</v>
      </c>
      <c r="DT366" s="3">
        <f>_xlfn.STDEV.S(Tabela13[[#This Row],[V44]],Tabela13[[#This Row],[V46]])</f>
        <v>5.0220652072908219E-2</v>
      </c>
      <c r="DU366" s="3">
        <f>_xlfn.STDEV.S(Tabela13[[#This Row],[V45]],Tabela13[[#This Row],[V41]])</f>
        <v>0.80754808533236389</v>
      </c>
      <c r="DV366" s="3">
        <f>_xlfn.STDEV.S(Tabela13[[#This Row],[V45]],Tabela13[[#This Row],[V42]])</f>
        <v>0.75732743325945573</v>
      </c>
      <c r="DW366" s="3">
        <f>_xlfn.STDEV.S(Tabela13[[#This Row],[V45]],Tabela13[[#This Row],[V43]])</f>
        <v>0.10044130414581644</v>
      </c>
      <c r="DX366" s="3">
        <f>_xlfn.STDEV.S(Tabela13[[#This Row],[V45]],Tabela13[[#This Row],[V44]])</f>
        <v>0.70710678118654746</v>
      </c>
      <c r="DY366" s="3">
        <f>_xlfn.STDEV.S(Tabela13[[#This Row],[V45]],Tabela13[[#This Row],[V46]])</f>
        <v>0.65688612911363931</v>
      </c>
      <c r="DZ366" s="3">
        <f>_xlfn.STDEV.S(Tabela13[[#This Row],[V46]],Tabela13[[#This Row],[V41]])</f>
        <v>1.4644342144460032</v>
      </c>
      <c r="EA366" s="3">
        <f>_xlfn.STDEV.S(Tabela13[[#This Row],[V46]],Tabela13[[#This Row],[V42]])</f>
        <v>1.4142135623730951</v>
      </c>
      <c r="EB366" s="3">
        <f>_xlfn.STDEV.S(Tabela13[[#This Row],[V46]],Tabela13[[#This Row],[V43]])</f>
        <v>0.75732743325945573</v>
      </c>
      <c r="EC366" s="3">
        <f>_xlfn.STDEV.S(Tabela13[[#This Row],[V46]],Tabela13[[#This Row],[V44]])</f>
        <v>5.0220652072908219E-2</v>
      </c>
      <c r="ED366" s="3">
        <f>_xlfn.STDEV.S(Tabela13[[#This Row],[V46]],Tabela13[[#This Row],[V45]])</f>
        <v>0.65688612911363931</v>
      </c>
      <c r="EE366" s="3">
        <f t="shared" si="380"/>
        <v>-4.8498407488789273E-2</v>
      </c>
      <c r="EF366" s="3">
        <f t="shared" si="381"/>
        <v>-1.2383163531227099</v>
      </c>
      <c r="EG366" s="3" t="str">
        <f t="shared" si="382"/>
        <v/>
      </c>
      <c r="EH366" s="3">
        <f t="shared" si="383"/>
        <v>-1.6150961706647278</v>
      </c>
      <c r="EI366" s="3">
        <f t="shared" si="384"/>
        <v>-41.238467478799436</v>
      </c>
      <c r="EJ366" s="3">
        <f t="shared" si="385"/>
        <v>-4.8498407488789273E-2</v>
      </c>
      <c r="EK366" s="3">
        <f t="shared" si="386"/>
        <v>-1.2266520819522602</v>
      </c>
      <c r="EL366" s="3">
        <f t="shared" si="387"/>
        <v>41.238467478799436</v>
      </c>
      <c r="EM366" s="3">
        <f t="shared" si="388"/>
        <v>-1.6304541682405409</v>
      </c>
      <c r="EN366" s="3" t="str">
        <f t="shared" si="389"/>
        <v/>
      </c>
      <c r="EO366" s="3">
        <f t="shared" si="390"/>
        <v>-1.2383163531227099</v>
      </c>
      <c r="EP366" s="3">
        <f t="shared" si="391"/>
        <v>-1.2266520819522602</v>
      </c>
      <c r="EQ366" s="3">
        <f t="shared" si="392"/>
        <v>1.6150961706647278</v>
      </c>
      <c r="ER366" s="3" t="str">
        <f t="shared" si="393"/>
        <v/>
      </c>
      <c r="ES366" s="3" t="str">
        <f t="shared" si="394"/>
        <v/>
      </c>
      <c r="ET366" s="3" t="str">
        <f t="shared" si="395"/>
        <v/>
      </c>
      <c r="EU366" s="3" t="str">
        <f t="shared" si="396"/>
        <v/>
      </c>
      <c r="EV366" s="3">
        <f t="shared" si="397"/>
        <v>1.6150961706647278</v>
      </c>
      <c r="EW366" s="3">
        <f t="shared" si="398"/>
        <v>1.2383163531227099</v>
      </c>
      <c r="EX366" s="3">
        <f t="shared" si="399"/>
        <v>4.8498407488789273E-2</v>
      </c>
      <c r="EY366" s="3">
        <f t="shared" si="400"/>
        <v>-1.6150961706647278</v>
      </c>
      <c r="EZ366" s="3">
        <f t="shared" si="401"/>
        <v>-1.6304541682405409</v>
      </c>
      <c r="FA366" s="3" t="str">
        <f t="shared" si="402"/>
        <v/>
      </c>
      <c r="FB366" s="3">
        <f t="shared" si="403"/>
        <v>1.2383163531227099</v>
      </c>
      <c r="FC366" s="3">
        <f t="shared" si="404"/>
        <v>1.2266520819522602</v>
      </c>
      <c r="FD366" s="3">
        <f t="shared" si="405"/>
        <v>-41.238467478799436</v>
      </c>
      <c r="FE366" s="3" t="str">
        <f t="shared" si="406"/>
        <v/>
      </c>
      <c r="FF366" s="3">
        <f t="shared" si="407"/>
        <v>1.6304541682405409</v>
      </c>
      <c r="FG366" s="3">
        <f t="shared" si="408"/>
        <v>4.8498407488789273E-2</v>
      </c>
      <c r="FH366" s="3">
        <f t="shared" si="409"/>
        <v>1.2266520819522602</v>
      </c>
      <c r="FI366" s="4">
        <f t="shared" si="410"/>
        <v>0.45454545454545453</v>
      </c>
      <c r="FJ366" s="4">
        <f t="shared" si="411"/>
        <v>0.9375</v>
      </c>
      <c r="FK366" s="4">
        <f t="shared" si="412"/>
        <v>1.1619121048573631</v>
      </c>
      <c r="FL366" s="4">
        <f t="shared" si="413"/>
        <v>1.5666923670007711</v>
      </c>
      <c r="FM366" s="4">
        <f>Tabela13[[#This Row],[V139]]-Tabela13[[#This Row],[V140]]</f>
        <v>-0.40478026214340801</v>
      </c>
      <c r="FN366" s="4">
        <f>Tabela13[[#This Row],[V1]]-Tabela13[[#This Row],[V2]]/2</f>
        <v>-0.20738636363636365</v>
      </c>
      <c r="FO366" s="4">
        <f>Tabela13[[#This Row],[V1]]-Tabela13[[#This Row],[V3]]/2</f>
        <v>-0.171875</v>
      </c>
      <c r="FP366" s="4">
        <f>Tabela13[[#This Row],[V1]]-Tabela13[[#This Row],[V4]]/2</f>
        <v>0.29261363636363635</v>
      </c>
      <c r="FQ366" s="4">
        <f>Tabela13[[#This Row],[V2]]-Tabela13[[#This Row],[V1]]/2</f>
        <v>1.3991477272727273</v>
      </c>
      <c r="FR366" s="4">
        <f>Tabela13[[#This Row],[V2]]-Tabela13[[#This Row],[V3]]/2</f>
        <v>0.89914772727272729</v>
      </c>
      <c r="FS366" s="4">
        <f>Tabela13[[#This Row],[V2]]-Tabela13[[#This Row],[V4]]/2</f>
        <v>1.3636363636363638</v>
      </c>
      <c r="FT366" s="4">
        <f t="shared" si="414"/>
        <v>-0.20448763952420049</v>
      </c>
      <c r="FU366" s="4">
        <f t="shared" si="415"/>
        <v>-0.17021192528547441</v>
      </c>
      <c r="FV366" s="4">
        <f t="shared" si="416"/>
        <v>0.28466661416742484</v>
      </c>
      <c r="FW366" s="4">
        <f t="shared" si="417"/>
        <v>0.95025879473266761</v>
      </c>
      <c r="FX366" s="4">
        <f t="shared" si="418"/>
        <v>0.73234403328087816</v>
      </c>
      <c r="FY366" s="4">
        <f t="shared" si="419"/>
        <v>0.93804749179271352</v>
      </c>
      <c r="FZ366" s="4">
        <f t="shared" si="420"/>
        <v>-36.807775114356083</v>
      </c>
      <c r="GA366" s="4">
        <f t="shared" si="421"/>
        <v>-30.638146551385393</v>
      </c>
      <c r="GB366" s="4">
        <f t="shared" si="422"/>
        <v>51.239990550136476</v>
      </c>
      <c r="GC366" s="4">
        <f t="shared" si="423"/>
        <v>171.04658305188019</v>
      </c>
      <c r="GD366" s="4">
        <f t="shared" si="424"/>
        <v>131.82192599055807</v>
      </c>
      <c r="GE366" s="4">
        <f t="shared" si="425"/>
        <v>168.84854852268845</v>
      </c>
      <c r="GF366" s="4">
        <f>Tabela13[[#This Row],[V1]]-Tabela13[[#This Row],[V2]]/Tabela13[[#This Row],[V2]]</f>
        <v>-0.34375</v>
      </c>
      <c r="GG366" s="4">
        <f>Tabela13[[#This Row],[V1]]-Tabela13[[#This Row],[V3]]/Tabela13[[#This Row],[V3]]</f>
        <v>-0.34375</v>
      </c>
      <c r="GH366" s="4">
        <f>Tabela13[[#This Row],[V1]]-Tabela13[[#This Row],[V4]]/Tabela13[[#This Row],[V4]]</f>
        <v>-0.34375</v>
      </c>
      <c r="GI366" s="4">
        <f>Tabela13[[#This Row],[V2]]-Tabela13[[#This Row],[V1]]/Tabela13[[#This Row],[V1]]</f>
        <v>0.72727272727272729</v>
      </c>
      <c r="GJ366" s="4">
        <f>Tabela13[[#This Row],[V2]]-Tabela13[[#This Row],[V3]]/Tabela13[[#This Row],[V3]]</f>
        <v>0.72727272727272729</v>
      </c>
      <c r="GK366" s="4">
        <f>Tabela13[[#This Row],[V2]]-Tabela13[[#This Row],[V4]]/Tabela13[[#This Row],[V4]]</f>
        <v>0.72727272727272729</v>
      </c>
      <c r="GL366" s="4">
        <f t="shared" si="426"/>
        <v>0.57880458066295448</v>
      </c>
      <c r="GM366" s="4">
        <f t="shared" si="427"/>
        <v>1.1917613636363638</v>
      </c>
      <c r="GN366" s="4">
        <f t="shared" si="428"/>
        <v>0.48567154324996414</v>
      </c>
      <c r="GO366" s="3">
        <f t="shared" si="429"/>
        <v>0</v>
      </c>
      <c r="GP366" s="3">
        <v>100</v>
      </c>
      <c r="GQ366" s="3">
        <f t="shared" si="430"/>
        <v>-1</v>
      </c>
      <c r="GR366" s="3">
        <f t="shared" si="431"/>
        <v>-100</v>
      </c>
      <c r="GS366" s="34">
        <f>COUNTIF($D$2:D365,Tabela13[[#This Row],[HomeTeam]])</f>
        <v>18</v>
      </c>
      <c r="GT366" s="34">
        <f>COUNTIF($E$2:E365,Tabela13[[#This Row],[AwayTeam]])</f>
        <v>18</v>
      </c>
      <c r="GU366" s="3">
        <f>IFERROR(AVERAGEIFS($AD$2:AD365,$D$2:D365,Tabela13[[#This Row],[HomeTeam]],$GS$2:GS365,"&gt;="&amp;Tabela13[[#This Row],[Contagem_H]]-5),"")</f>
        <v>0.92502276867030964</v>
      </c>
      <c r="GV366" s="3">
        <f>IFERROR(AVERAGEIFS($G$2:G365,$E$2:E365,Tabela13[[#This Row],[AwayTeam]],$GT$2:GT365,"&gt;="&amp;Tabela13[[#This Row],[Contagem_A]]-5),"")</f>
        <v>0.8</v>
      </c>
      <c r="GW366" s="3">
        <f>IFERROR(AVERAGEIFS($GQ$2:GQ365,$D$2:D365,Tabela13[[#This Row],[HomeTeam]],$GS$2:GS365,"&gt;="&amp;Tabela13[[#This Row],[Contagem_H]]-5),"")</f>
        <v>-0.13800000000000004</v>
      </c>
    </row>
    <row r="367" spans="1:205" x14ac:dyDescent="0.25">
      <c r="A367" t="s">
        <v>127</v>
      </c>
      <c r="B367" t="s">
        <v>266</v>
      </c>
      <c r="C367" t="s">
        <v>136</v>
      </c>
      <c r="D367" t="s">
        <v>133</v>
      </c>
      <c r="E367" t="s">
        <v>24</v>
      </c>
      <c r="F367" s="3">
        <v>2</v>
      </c>
      <c r="G367" s="3">
        <v>3</v>
      </c>
      <c r="H367" s="3" t="str">
        <f t="shared" si="432"/>
        <v>A</v>
      </c>
      <c r="I367" s="3">
        <v>4</v>
      </c>
      <c r="J367" s="3">
        <v>4</v>
      </c>
      <c r="K367" s="3">
        <v>1.85</v>
      </c>
      <c r="L367" s="3">
        <v>1.62</v>
      </c>
      <c r="M367" s="3">
        <v>2.2999999999999998</v>
      </c>
      <c r="N367" s="3">
        <f t="shared" si="361"/>
        <v>5</v>
      </c>
      <c r="O367" s="3">
        <f t="shared" si="362"/>
        <v>0</v>
      </c>
      <c r="P367" s="3">
        <f t="shared" si="363"/>
        <v>3</v>
      </c>
      <c r="Q367" s="3">
        <f t="shared" si="364"/>
        <v>4.0540540540540349E-2</v>
      </c>
      <c r="R367" s="3">
        <f t="shared" si="365"/>
        <v>5.2066559312936134E-2</v>
      </c>
      <c r="S367" s="3">
        <f t="shared" si="366"/>
        <v>4.1621621621621614</v>
      </c>
      <c r="T367" s="3">
        <f t="shared" si="367"/>
        <v>4.1621621621621614</v>
      </c>
      <c r="U367" s="3">
        <f t="shared" si="368"/>
        <v>1.9249999999999998</v>
      </c>
      <c r="V367" s="3">
        <f t="shared" si="369"/>
        <v>1.6856756756756754</v>
      </c>
      <c r="W367" s="3">
        <f t="shared" si="370"/>
        <v>2.3932432432432424</v>
      </c>
      <c r="X367" s="4">
        <f t="shared" si="371"/>
        <v>0.25</v>
      </c>
      <c r="Y367" s="4">
        <f t="shared" si="372"/>
        <v>0.25</v>
      </c>
      <c r="Z367" s="4">
        <f t="shared" si="373"/>
        <v>0.54054054054054046</v>
      </c>
      <c r="AA367" s="4">
        <f t="shared" si="374"/>
        <v>0.61728395061728392</v>
      </c>
      <c r="AB367" s="4">
        <f t="shared" si="375"/>
        <v>0.43478260869565222</v>
      </c>
      <c r="AC367" s="4">
        <f t="shared" si="376"/>
        <v>1.125</v>
      </c>
      <c r="AD367" s="4">
        <f t="shared" si="377"/>
        <v>1.7702702702702702</v>
      </c>
      <c r="AE367" s="4">
        <f t="shared" si="378"/>
        <v>1.625</v>
      </c>
      <c r="AF367" s="4">
        <f t="shared" si="379"/>
        <v>1.2702702702702702</v>
      </c>
      <c r="AG367" s="4">
        <f>IFERROR(AVERAGE(Tabela13[[#This Row],[V1]],Tabela13[[#This Row],[V2]]),"")</f>
        <v>1.4476351351351351</v>
      </c>
      <c r="AH367" s="4">
        <f>IFERROR(AVERAGE(Tabela13[[#This Row],[V1]],Tabela13[[#This Row],[V3]]),"")</f>
        <v>1.375</v>
      </c>
      <c r="AI367" s="4">
        <f>IFERROR(AVERAGE(Tabela13[[#This Row],[V1]],Tabela13[[#This Row],[V4]]),"")</f>
        <v>1.1976351351351351</v>
      </c>
      <c r="AJ367" s="4">
        <f>IFERROR(AVERAGE(Tabela13[[#This Row],[V2]],Tabela13[[#This Row],[V1]]),"")</f>
        <v>1.4476351351351351</v>
      </c>
      <c r="AK367" s="4">
        <f>IFERROR(AVERAGE(Tabela13[[#This Row],[V2]],Tabela13[[#This Row],[V3]]),"")</f>
        <v>1.6976351351351351</v>
      </c>
      <c r="AL367" s="4">
        <f>IFERROR(AVERAGE(Tabela13[[#This Row],[V2]],Tabela13[[#This Row],[V4]]),"")</f>
        <v>1.5202702702702702</v>
      </c>
      <c r="AM367" s="4">
        <f>IFERROR(AVERAGE(Tabela13[[#This Row],[V3]],Tabela13[[#This Row],[V1]]),"")</f>
        <v>1.375</v>
      </c>
      <c r="AN367" s="4">
        <f>IFERROR(AVERAGE(Tabela13[[#This Row],[V3]],Tabela13[[#This Row],[V2]]),"")</f>
        <v>1.6976351351351351</v>
      </c>
      <c r="AO367" s="4">
        <f>IFERROR(AVERAGE(Tabela13[[#This Row],[V3]],Tabela13[[#This Row],[V4]]),"")</f>
        <v>1.4476351351351351</v>
      </c>
      <c r="AP367" s="4">
        <f>IFERROR(AVERAGE(Tabela13[[#This Row],[V4]],Tabela13[[#This Row],[V1]]),"")</f>
        <v>1.1976351351351351</v>
      </c>
      <c r="AQ367" s="4">
        <f>IFERROR(AVERAGE(Tabela13[[#This Row],[V4]],Tabela13[[#This Row],[V2]]),"")</f>
        <v>1.5202702702702702</v>
      </c>
      <c r="AR367" s="4">
        <f>IFERROR(AVERAGE(Tabela13[[#This Row],[V4]],Tabela13[[#This Row],[V3]]),"")</f>
        <v>1.4476351351351351</v>
      </c>
      <c r="AS367" s="4">
        <f>_xlfn.STDEV.S(Tabela13[[#This Row],[V1]:[V2]])</f>
        <v>0.45627498380618492</v>
      </c>
      <c r="AT367" s="4">
        <f>_xlfn.STDEV.S(Tabela13[[#This Row],[V1]],Tabela13[[#This Row],[V3]])</f>
        <v>0.35355339059327379</v>
      </c>
      <c r="AU367" s="4">
        <f>_xlfn.STDEV.S(Tabela13[[#This Row],[V1]],Tabela13[[#This Row],[V4]])</f>
        <v>0.10272159321291055</v>
      </c>
      <c r="AV367" s="4">
        <f>_xlfn.STDEV.S(Tabela13[[#This Row],[V2]],Tabela13[[#This Row],[V1]])</f>
        <v>0.45627498380618492</v>
      </c>
      <c r="AW367" s="4">
        <f>_xlfn.STDEV.S(Tabela13[[#This Row],[V2]],Tabela13[[#This Row],[V3]])</f>
        <v>0.10272159321291055</v>
      </c>
      <c r="AX367" s="4">
        <f>_xlfn.STDEV.S(Tabela13[[#This Row],[V42]],Tabela13[[#This Row],[V44]])</f>
        <v>0.8098283743994581</v>
      </c>
      <c r="AY367" s="4">
        <f>_xlfn.STDEV.S(Tabela13[[#This Row],[V3]],Tabela13[[#This Row],[V1]])</f>
        <v>0.35355339059327379</v>
      </c>
      <c r="AZ367" s="4">
        <f>_xlfn.STDEV.S(Tabela13[[#This Row],[V3]],Tabela13[[#This Row],[V2]])</f>
        <v>0.10272159321291055</v>
      </c>
      <c r="BA367" s="4">
        <f>_xlfn.STDEV.S(Tabela13[[#This Row],[V3]],Tabela13[[#This Row],[V4]])</f>
        <v>0.25083179738036426</v>
      </c>
      <c r="BB367" s="4">
        <f>_xlfn.STDEV.S(Tabela13[[#This Row],[V4]],Tabela13[[#This Row],[V1]])</f>
        <v>0.10272159321291055</v>
      </c>
      <c r="BC367" s="4">
        <f>_xlfn.STDEV.S(Tabela13[[#This Row],[V4]],Tabela13[[#This Row],[V2]])</f>
        <v>0.35355339059327379</v>
      </c>
      <c r="BD367" s="4">
        <f>_xlfn.STDEV.S(Tabela13[[#This Row],[V4]],Tabela13[[#This Row],[V3]])</f>
        <v>0.25083179738036426</v>
      </c>
      <c r="BE367" s="4">
        <f>Tabela13[[#This Row],[V17]]/Tabela13[[#This Row],[V5]]</f>
        <v>0.31518645322434247</v>
      </c>
      <c r="BF367" s="4">
        <f>Tabela13[[#This Row],[V18]]/Tabela13[[#This Row],[V6]]</f>
        <v>0.25712973861329003</v>
      </c>
      <c r="BG367" s="4">
        <f>Tabela13[[#This Row],[V19]]/Tabela13[[#This Row],[V7]]</f>
        <v>8.5770357097380887E-2</v>
      </c>
      <c r="BH367" s="4">
        <f>Tabela13[[#This Row],[V20]]/Tabela13[[#This Row],[V8]]</f>
        <v>0.31518645322434247</v>
      </c>
      <c r="BI367" s="4">
        <f>Tabela13[[#This Row],[V21]]/Tabela13[[#This Row],[V9]]</f>
        <v>6.0508639982132385E-2</v>
      </c>
      <c r="BJ367" s="4">
        <f>Tabela13[[#This Row],[V22]]/Tabela13[[#This Row],[V10]]</f>
        <v>0.5326871084938658</v>
      </c>
      <c r="BK367" s="4">
        <f>Tabela13[[#This Row],[V23]]/Tabela13[[#This Row],[V11]]</f>
        <v>0.25712973861329003</v>
      </c>
      <c r="BL367" s="4">
        <f>Tabela13[[#This Row],[V24]]/Tabela13[[#This Row],[V12]]</f>
        <v>6.0508639982132385E-2</v>
      </c>
      <c r="BM367" s="4">
        <f>Tabela13[[#This Row],[V25]]/Tabela13[[#This Row],[V13]]</f>
        <v>0.17327003973066005</v>
      </c>
      <c r="BN367" s="4">
        <f>Tabela13[[#This Row],[V26]]/Tabela13[[#This Row],[V14]]</f>
        <v>8.5770357097380887E-2</v>
      </c>
      <c r="BO367" s="4">
        <f>Tabela13[[#This Row],[V27]]/Tabela13[[#This Row],[V15]]</f>
        <v>0.23255956359024232</v>
      </c>
      <c r="BP367" s="4">
        <f>Tabela13[[#This Row],[V28]]/Tabela13[[#This Row],[V16]]</f>
        <v>0.17327003973066005</v>
      </c>
      <c r="BQ367" s="4">
        <f>Tabela13[[#This Row],[V1]]-Tabela13[[#This Row],[V2]]</f>
        <v>-0.64527027027027017</v>
      </c>
      <c r="BR367" s="4">
        <f>Tabela13[[#This Row],[V1]]-Tabela13[[#This Row],[V3]]</f>
        <v>-0.5</v>
      </c>
      <c r="BS367" s="4">
        <f>Tabela13[[#This Row],[V1]]-Tabela13[[#This Row],[V4]]</f>
        <v>-0.14527027027027017</v>
      </c>
      <c r="BT367" s="4">
        <f>Tabela13[[#This Row],[V2]]-Tabela13[[#This Row],[V1]]</f>
        <v>0.64527027027027017</v>
      </c>
      <c r="BU367" s="4">
        <f>Tabela13[[#This Row],[V2]]-Tabela13[[#This Row],[V3]]</f>
        <v>0.14527027027027017</v>
      </c>
      <c r="BV367" s="4">
        <f>Tabela13[[#This Row],[V2]]-Tabela13[[#This Row],[V4]]</f>
        <v>0.5</v>
      </c>
      <c r="BW367" s="4">
        <f>AVERAGE(Tabela13[[#This Row],[V41]],Tabela13[[#This Row],[V42]])</f>
        <v>-0.57263513513513509</v>
      </c>
      <c r="BX367" s="4">
        <f>AVERAGE(Tabela13[[#This Row],[V41]],Tabela13[[#This Row],[V43]])</f>
        <v>-0.39527027027027017</v>
      </c>
      <c r="BY367" s="4">
        <f>AVERAGE(Tabela13[[#This Row],[V41]],Tabela13[[#This Row],[V44]])</f>
        <v>0</v>
      </c>
      <c r="BZ367" s="4">
        <f>AVERAGE(Tabela13[[#This Row],[V41]],Tabela13[[#This Row],[V45]])</f>
        <v>-0.25</v>
      </c>
      <c r="CA367" s="4">
        <f>AVERAGE(Tabela13[[#This Row],[V41]],Tabela13[[#This Row],[V46]])</f>
        <v>-7.2635135135135087E-2</v>
      </c>
      <c r="CB367" s="4">
        <f>AVERAGE(Tabela13[[#This Row],[V42]],Tabela13[[#This Row],[V41]])</f>
        <v>-0.57263513513513509</v>
      </c>
      <c r="CC367" s="4">
        <f>AVERAGE(Tabela13[[#This Row],[V42]],Tabela13[[#This Row],[V43]])</f>
        <v>-0.32263513513513509</v>
      </c>
      <c r="CD367" s="4">
        <f>AVERAGE(Tabela13[[#This Row],[V42]],Tabela13[[#This Row],[V44]])</f>
        <v>7.2635135135135087E-2</v>
      </c>
      <c r="CE367" s="4">
        <f>AVERAGE(Tabela13[[#This Row],[V42]],Tabela13[[#This Row],[V45]])</f>
        <v>-0.17736486486486491</v>
      </c>
      <c r="CF367" s="4">
        <f>AVERAGE(Tabela13[[#This Row],[V42]],Tabela13[[#This Row],[V46]])</f>
        <v>0</v>
      </c>
      <c r="CG367" s="4">
        <f>AVERAGE(Tabela13[[#This Row],[V43]],Tabela13[[#This Row],[V41]])</f>
        <v>-0.39527027027027017</v>
      </c>
      <c r="CH367" s="4">
        <f>AVERAGE(Tabela13[[#This Row],[V43]],Tabela13[[#This Row],[V42]])</f>
        <v>-0.32263513513513509</v>
      </c>
      <c r="CI367" s="4">
        <f>AVERAGE(Tabela13[[#This Row],[V43]],Tabela13[[#This Row],[V44]])</f>
        <v>0.25</v>
      </c>
      <c r="CJ367" s="4">
        <f>AVERAGE(Tabela13[[#This Row],[V43]],Tabela13[[#This Row],[V45]])</f>
        <v>0</v>
      </c>
      <c r="CK367" s="4">
        <f>AVERAGE(Tabela13[[#This Row],[V43]],Tabela13[[#This Row],[V46]])</f>
        <v>0.17736486486486491</v>
      </c>
      <c r="CL367" s="4">
        <f>AVERAGE(Tabela13[[#This Row],[V44]],Tabela13[[#This Row],[V41]])</f>
        <v>0</v>
      </c>
      <c r="CM367" s="4">
        <f>AVERAGE(Tabela13[[#This Row],[V44]],Tabela13[[#This Row],[V42]])</f>
        <v>7.2635135135135087E-2</v>
      </c>
      <c r="CN367" s="4">
        <f>AVERAGE(Tabela13[[#This Row],[V44]],Tabela13[[#This Row],[V43]])</f>
        <v>0.25</v>
      </c>
      <c r="CO367" s="4">
        <f>AVERAGE(Tabela13[[#This Row],[V44]],Tabela13[[#This Row],[V45]])</f>
        <v>0.39527027027027017</v>
      </c>
      <c r="CP367" s="4">
        <f>AVERAGE(Tabela13[[#This Row],[V44]],Tabela13[[#This Row],[V46]])</f>
        <v>0.57263513513513509</v>
      </c>
      <c r="CQ367" s="4">
        <f>AVERAGE(Tabela13[[#This Row],[V45]],Tabela13[[#This Row],[V41]])</f>
        <v>-0.25</v>
      </c>
      <c r="CR367" s="4">
        <f>AVERAGE(Tabela13[[#This Row],[V45]],Tabela13[[#This Row],[V42]])</f>
        <v>-0.17736486486486491</v>
      </c>
      <c r="CS367" s="4">
        <f>AVERAGE(Tabela13[[#This Row],[V45]],Tabela13[[#This Row],[V43]])</f>
        <v>0</v>
      </c>
      <c r="CT367" s="4">
        <f>AVERAGE(Tabela13[[#This Row],[V45]],Tabela13[[#This Row],[V44]])</f>
        <v>0.39527027027027017</v>
      </c>
      <c r="CU367" s="4">
        <f>AVERAGE(Tabela13[[#This Row],[V45]],Tabela13[[#This Row],[V46]])</f>
        <v>0.32263513513513509</v>
      </c>
      <c r="CV367" s="4">
        <f>AVERAGE(Tabela13[[#This Row],[V46]],Tabela13[[#This Row],[V41]])</f>
        <v>-7.2635135135135087E-2</v>
      </c>
      <c r="CW367" s="4">
        <f>AVERAGE(Tabela13[[#This Row],[V46]],Tabela13[[#This Row],[V42]])</f>
        <v>0</v>
      </c>
      <c r="CX367" s="4">
        <f>AVERAGE(Tabela13[[#This Row],[V46]],Tabela13[[#This Row],[V43]])</f>
        <v>0.17736486486486491</v>
      </c>
      <c r="CY367" s="4">
        <f>AVERAGE(Tabela13[[#This Row],[V46]],Tabela13[[#This Row],[V44]])</f>
        <v>0.57263513513513509</v>
      </c>
      <c r="CZ367" s="4">
        <f>AVERAGE(Tabela13[[#This Row],[V46]],Tabela13[[#This Row],[V45]])</f>
        <v>0.32263513513513509</v>
      </c>
      <c r="DA367" s="3">
        <f>_xlfn.STDEV.S(Tabela13[[#This Row],[V41]],Tabela13[[#This Row],[V42]])</f>
        <v>0.10272159321291043</v>
      </c>
      <c r="DB367" s="3">
        <f>_xlfn.STDEV.S(Tabela13[[#This Row],[V41]],Tabela13[[#This Row],[V43]])</f>
        <v>0.35355339059327379</v>
      </c>
      <c r="DC367" s="3">
        <f>_xlfn.STDEV.S(Tabela13[[#This Row],[V41]],Tabela13[[#This Row],[V44]])</f>
        <v>0.91254996761236862</v>
      </c>
      <c r="DD367" s="3">
        <f>_xlfn.STDEV.S(Tabela13[[#This Row],[V41]],Tabela13[[#This Row],[V45]])</f>
        <v>0.55899657701909489</v>
      </c>
      <c r="DE367" s="3">
        <f>_xlfn.STDEV.S(Tabela13[[#This Row],[V41]],Tabela13[[#This Row],[V46]])</f>
        <v>0.8098283743994581</v>
      </c>
      <c r="DF367" s="3">
        <f>_xlfn.STDEV.S(Tabela13[[#This Row],[V42]],Tabela13[[#This Row],[V41]])</f>
        <v>0.10272159321291043</v>
      </c>
      <c r="DG367" s="3">
        <f>_xlfn.STDEV.S(Tabela13[[#This Row],[V42]],Tabela13[[#This Row],[V43]])</f>
        <v>0.25083179738036321</v>
      </c>
      <c r="DH367" s="3">
        <f>_xlfn.STDEV.S(Tabela13[[#This Row],[V42]],Tabela13[[#This Row],[V44]])</f>
        <v>0.8098283743994581</v>
      </c>
      <c r="DI367" s="3">
        <f>_xlfn.STDEV.S(Tabela13[[#This Row],[V42]],Tabela13[[#This Row],[V45]])</f>
        <v>0.45627498380618431</v>
      </c>
      <c r="DJ367" s="3">
        <f>_xlfn.STDEV.S(Tabela13[[#This Row],[V42]],Tabela13[[#This Row],[V46]])</f>
        <v>0.70710678118654757</v>
      </c>
      <c r="DK367" s="3">
        <f>_xlfn.STDEV.S(Tabela13[[#This Row],[V43]],Tabela13[[#This Row],[V41]])</f>
        <v>0.35355339059327379</v>
      </c>
      <c r="DL367" s="3">
        <f>_xlfn.STDEV.S(Tabela13[[#This Row],[V43]],Tabela13[[#This Row],[V42]])</f>
        <v>0.25083179738036321</v>
      </c>
      <c r="DM367" s="3">
        <f>_xlfn.STDEV.S(Tabela13[[#This Row],[V43]],Tabela13[[#This Row],[V44]])</f>
        <v>0.55899657701909489</v>
      </c>
      <c r="DN367" s="3">
        <f>_xlfn.STDEV.S(Tabela13[[#This Row],[V43]],Tabela13[[#This Row],[V45]])</f>
        <v>0.2054431864258211</v>
      </c>
      <c r="DO367" s="3">
        <f>_xlfn.STDEV.S(Tabela13[[#This Row],[V43]],Tabela13[[#This Row],[V46]])</f>
        <v>0.45627498380618431</v>
      </c>
      <c r="DP367" s="3">
        <f>_xlfn.STDEV.S(Tabela13[[#This Row],[V44]],Tabela13[[#This Row],[V41]])</f>
        <v>0.91254996761236862</v>
      </c>
      <c r="DQ367" s="3">
        <f>_xlfn.STDEV.S(Tabela13[[#This Row],[V44]],Tabela13[[#This Row],[V42]])</f>
        <v>0.8098283743994581</v>
      </c>
      <c r="DR367" s="3">
        <f>_xlfn.STDEV.S(Tabela13[[#This Row],[V44]],Tabela13[[#This Row],[V43]])</f>
        <v>0.55899657701909489</v>
      </c>
      <c r="DS367" s="3">
        <f>_xlfn.STDEV.S(Tabela13[[#This Row],[V44]],Tabela13[[#This Row],[V45]])</f>
        <v>0.35355339059327379</v>
      </c>
      <c r="DT367" s="3">
        <f>_xlfn.STDEV.S(Tabela13[[#This Row],[V44]],Tabela13[[#This Row],[V46]])</f>
        <v>0.10272159321291043</v>
      </c>
      <c r="DU367" s="3">
        <f>_xlfn.STDEV.S(Tabela13[[#This Row],[V45]],Tabela13[[#This Row],[V41]])</f>
        <v>0.55899657701909489</v>
      </c>
      <c r="DV367" s="3">
        <f>_xlfn.STDEV.S(Tabela13[[#This Row],[V45]],Tabela13[[#This Row],[V42]])</f>
        <v>0.45627498380618431</v>
      </c>
      <c r="DW367" s="3">
        <f>_xlfn.STDEV.S(Tabela13[[#This Row],[V45]],Tabela13[[#This Row],[V43]])</f>
        <v>0.2054431864258211</v>
      </c>
      <c r="DX367" s="3">
        <f>_xlfn.STDEV.S(Tabela13[[#This Row],[V45]],Tabela13[[#This Row],[V44]])</f>
        <v>0.35355339059327379</v>
      </c>
      <c r="DY367" s="3">
        <f>_xlfn.STDEV.S(Tabela13[[#This Row],[V45]],Tabela13[[#This Row],[V46]])</f>
        <v>0.25083179738036321</v>
      </c>
      <c r="DZ367" s="3">
        <f>_xlfn.STDEV.S(Tabela13[[#This Row],[V46]],Tabela13[[#This Row],[V41]])</f>
        <v>0.8098283743994581</v>
      </c>
      <c r="EA367" s="3">
        <f>_xlfn.STDEV.S(Tabela13[[#This Row],[V46]],Tabela13[[#This Row],[V42]])</f>
        <v>0.70710678118654757</v>
      </c>
      <c r="EB367" s="3">
        <f>_xlfn.STDEV.S(Tabela13[[#This Row],[V46]],Tabela13[[#This Row],[V43]])</f>
        <v>0.45627498380618431</v>
      </c>
      <c r="EC367" s="3">
        <f>_xlfn.STDEV.S(Tabela13[[#This Row],[V46]],Tabela13[[#This Row],[V44]])</f>
        <v>0.10272159321291043</v>
      </c>
      <c r="ED367" s="3">
        <f>_xlfn.STDEV.S(Tabela13[[#This Row],[V46]],Tabela13[[#This Row],[V45]])</f>
        <v>0.25083179738036321</v>
      </c>
      <c r="EE367" s="3">
        <f t="shared" si="380"/>
        <v>-0.1793840211859675</v>
      </c>
      <c r="EF367" s="3">
        <f t="shared" si="381"/>
        <v>-0.89445985996247068</v>
      </c>
      <c r="EG367" s="3" t="str">
        <f t="shared" si="382"/>
        <v/>
      </c>
      <c r="EH367" s="3">
        <f t="shared" si="383"/>
        <v>-2.2359863080763795</v>
      </c>
      <c r="EI367" s="3">
        <f t="shared" si="384"/>
        <v>-11.149265061499523</v>
      </c>
      <c r="EJ367" s="3">
        <f t="shared" si="385"/>
        <v>-0.1793840211859675</v>
      </c>
      <c r="EK367" s="3">
        <f t="shared" si="386"/>
        <v>-0.77744724633075935</v>
      </c>
      <c r="EL367" s="3">
        <f t="shared" si="387"/>
        <v>11.149265061499523</v>
      </c>
      <c r="EM367" s="3">
        <f t="shared" si="388"/>
        <v>-2.572521813459629</v>
      </c>
      <c r="EN367" s="3" t="str">
        <f t="shared" si="389"/>
        <v/>
      </c>
      <c r="EO367" s="3">
        <f t="shared" si="390"/>
        <v>-0.89445985996247068</v>
      </c>
      <c r="EP367" s="3">
        <f t="shared" si="391"/>
        <v>-0.77744724633075935</v>
      </c>
      <c r="EQ367" s="3">
        <f t="shared" si="392"/>
        <v>2.2359863080763795</v>
      </c>
      <c r="ER367" s="3" t="str">
        <f t="shared" si="393"/>
        <v/>
      </c>
      <c r="ES367" s="3" t="str">
        <f t="shared" si="394"/>
        <v/>
      </c>
      <c r="ET367" s="3" t="str">
        <f t="shared" si="395"/>
        <v/>
      </c>
      <c r="EU367" s="3" t="str">
        <f t="shared" si="396"/>
        <v/>
      </c>
      <c r="EV367" s="3">
        <f t="shared" si="397"/>
        <v>2.2359863080763795</v>
      </c>
      <c r="EW367" s="3">
        <f t="shared" si="398"/>
        <v>0.89445985996247068</v>
      </c>
      <c r="EX367" s="3">
        <f t="shared" si="399"/>
        <v>0.1793840211859675</v>
      </c>
      <c r="EY367" s="3">
        <f t="shared" si="400"/>
        <v>-2.2359863080763795</v>
      </c>
      <c r="EZ367" s="3">
        <f t="shared" si="401"/>
        <v>-2.572521813459629</v>
      </c>
      <c r="FA367" s="3" t="str">
        <f t="shared" si="402"/>
        <v/>
      </c>
      <c r="FB367" s="3">
        <f t="shared" si="403"/>
        <v>0.89445985996247068</v>
      </c>
      <c r="FC367" s="3">
        <f t="shared" si="404"/>
        <v>0.77744724633075935</v>
      </c>
      <c r="FD367" s="3">
        <f t="shared" si="405"/>
        <v>-11.149265061499523</v>
      </c>
      <c r="FE367" s="3" t="str">
        <f t="shared" si="406"/>
        <v/>
      </c>
      <c r="FF367" s="3">
        <f t="shared" si="407"/>
        <v>2.572521813459629</v>
      </c>
      <c r="FG367" s="3">
        <f t="shared" si="408"/>
        <v>0.1793840211859675</v>
      </c>
      <c r="FH367" s="3">
        <f t="shared" si="409"/>
        <v>0.77744724633075935</v>
      </c>
      <c r="FI367" s="4">
        <f t="shared" si="410"/>
        <v>1.0810810810810809</v>
      </c>
      <c r="FJ367" s="4">
        <f t="shared" si="411"/>
        <v>0.75</v>
      </c>
      <c r="FK367" s="4">
        <f t="shared" si="412"/>
        <v>0.96103896103896125</v>
      </c>
      <c r="FL367" s="4">
        <f t="shared" si="413"/>
        <v>1.7987012987012989</v>
      </c>
      <c r="FM367" s="4">
        <f>Tabela13[[#This Row],[V139]]-Tabela13[[#This Row],[V140]]</f>
        <v>-0.83766233766233766</v>
      </c>
      <c r="FN367" s="4">
        <f>Tabela13[[#This Row],[V1]]-Tabela13[[#This Row],[V2]]/2</f>
        <v>0.23986486486486491</v>
      </c>
      <c r="FO367" s="4">
        <f>Tabela13[[#This Row],[V1]]-Tabela13[[#This Row],[V3]]/2</f>
        <v>0.3125</v>
      </c>
      <c r="FP367" s="4">
        <f>Tabela13[[#This Row],[V1]]-Tabela13[[#This Row],[V4]]/2</f>
        <v>0.48986486486486491</v>
      </c>
      <c r="FQ367" s="4">
        <f>Tabela13[[#This Row],[V2]]-Tabela13[[#This Row],[V1]]/2</f>
        <v>1.2077702702702702</v>
      </c>
      <c r="FR367" s="4">
        <f>Tabela13[[#This Row],[V2]]-Tabela13[[#This Row],[V3]]/2</f>
        <v>0.95777027027027017</v>
      </c>
      <c r="FS367" s="4">
        <f>Tabela13[[#This Row],[V2]]-Tabela13[[#This Row],[V4]]/2</f>
        <v>1.1351351351351351</v>
      </c>
      <c r="FT367" s="4">
        <f t="shared" si="414"/>
        <v>0.23541720152401219</v>
      </c>
      <c r="FU367" s="4">
        <f t="shared" si="415"/>
        <v>0.30288486837497142</v>
      </c>
      <c r="FV367" s="4">
        <f t="shared" si="416"/>
        <v>0.45550667623304264</v>
      </c>
      <c r="FW367" s="4">
        <f t="shared" si="417"/>
        <v>0.87923045374874897</v>
      </c>
      <c r="FX367" s="4">
        <f t="shared" si="418"/>
        <v>0.76383118862627164</v>
      </c>
      <c r="FY367" s="4">
        <f t="shared" si="419"/>
        <v>0.84860499529490852</v>
      </c>
      <c r="FZ367" s="4">
        <f t="shared" si="420"/>
        <v>42.375096274322189</v>
      </c>
      <c r="GA367" s="4">
        <f t="shared" si="421"/>
        <v>54.519276307494849</v>
      </c>
      <c r="GB367" s="4">
        <f t="shared" si="422"/>
        <v>81.991201721947675</v>
      </c>
      <c r="GC367" s="4">
        <f t="shared" si="423"/>
        <v>158.26148167477481</v>
      </c>
      <c r="GD367" s="4">
        <f t="shared" si="424"/>
        <v>137.48961395272889</v>
      </c>
      <c r="GE367" s="4">
        <f t="shared" si="425"/>
        <v>152.74889915308353</v>
      </c>
      <c r="GF367" s="4">
        <f>Tabela13[[#This Row],[V1]]-Tabela13[[#This Row],[V2]]/Tabela13[[#This Row],[V2]]</f>
        <v>0.125</v>
      </c>
      <c r="GG367" s="4">
        <f>Tabela13[[#This Row],[V1]]-Tabela13[[#This Row],[V3]]/Tabela13[[#This Row],[V3]]</f>
        <v>0.125</v>
      </c>
      <c r="GH367" s="4">
        <f>Tabela13[[#This Row],[V1]]-Tabela13[[#This Row],[V4]]/Tabela13[[#This Row],[V4]]</f>
        <v>0.125</v>
      </c>
      <c r="GI367" s="4">
        <f>Tabela13[[#This Row],[V2]]-Tabela13[[#This Row],[V1]]/Tabela13[[#This Row],[V1]]</f>
        <v>0.77027027027027017</v>
      </c>
      <c r="GJ367" s="4">
        <f>Tabela13[[#This Row],[V2]]-Tabela13[[#This Row],[V3]]/Tabela13[[#This Row],[V3]]</f>
        <v>0.77027027027027017</v>
      </c>
      <c r="GK367" s="4">
        <f>Tabela13[[#This Row],[V2]]-Tabela13[[#This Row],[V4]]/Tabela13[[#This Row],[V4]]</f>
        <v>0.77027027027027017</v>
      </c>
      <c r="GL367" s="4">
        <f t="shared" si="426"/>
        <v>0.30061240350568724</v>
      </c>
      <c r="GM367" s="4">
        <f t="shared" si="427"/>
        <v>1.4476351351351351</v>
      </c>
      <c r="GN367" s="4">
        <f t="shared" si="428"/>
        <v>0.20765757628397533</v>
      </c>
      <c r="GO367" s="3">
        <f t="shared" si="429"/>
        <v>0</v>
      </c>
      <c r="GP367" s="3">
        <v>100</v>
      </c>
      <c r="GQ367" s="3">
        <f t="shared" si="430"/>
        <v>-1</v>
      </c>
      <c r="GR367" s="3">
        <f t="shared" si="431"/>
        <v>-100</v>
      </c>
      <c r="GS367" s="34">
        <f>COUNTIF($D$2:D366,Tabela13[[#This Row],[HomeTeam]])</f>
        <v>18</v>
      </c>
      <c r="GT367" s="34">
        <f>COUNTIF($E$2:E366,Tabela13[[#This Row],[AwayTeam]])</f>
        <v>17</v>
      </c>
      <c r="GU367" s="3">
        <f>IFERROR(AVERAGEIFS($AD$2:AD366,$D$2:D366,Tabela13[[#This Row],[HomeTeam]],$GS$2:GS366,"&gt;="&amp;Tabela13[[#This Row],[Contagem_H]]-5),"")</f>
        <v>0.93703996983408744</v>
      </c>
      <c r="GV367" s="3">
        <f>IFERROR(AVERAGEIFS($G$2:G366,$E$2:E366,Tabela13[[#This Row],[AwayTeam]],$GT$2:GT366,"&gt;="&amp;Tabela13[[#This Row],[Contagem_A]]-5),"")</f>
        <v>1.4</v>
      </c>
      <c r="GW367" s="3">
        <f>IFERROR(AVERAGEIFS($GQ$2:GQ366,$D$2:D366,Tabela13[[#This Row],[HomeTeam]],$GS$2:GS366,"&gt;="&amp;Tabela13[[#This Row],[Contagem_H]]-5),"")</f>
        <v>-0.45999999999999996</v>
      </c>
    </row>
    <row r="368" spans="1:205" x14ac:dyDescent="0.25">
      <c r="A368" t="s">
        <v>127</v>
      </c>
      <c r="B368" t="s">
        <v>267</v>
      </c>
      <c r="C368" t="s">
        <v>139</v>
      </c>
      <c r="D368" t="s">
        <v>141</v>
      </c>
      <c r="E368" t="s">
        <v>12</v>
      </c>
      <c r="F368" s="3">
        <v>0</v>
      </c>
      <c r="G368" s="3">
        <v>1</v>
      </c>
      <c r="H368" s="3" t="str">
        <f t="shared" si="432"/>
        <v>A</v>
      </c>
      <c r="I368" s="3">
        <v>9.5</v>
      </c>
      <c r="J368" s="3">
        <v>6</v>
      </c>
      <c r="K368" s="3">
        <v>1.29</v>
      </c>
      <c r="L368" s="3">
        <v>1.4</v>
      </c>
      <c r="M368" s="3">
        <v>3</v>
      </c>
      <c r="N368" s="3">
        <f t="shared" si="361"/>
        <v>1</v>
      </c>
      <c r="O368" s="3">
        <f t="shared" si="362"/>
        <v>0</v>
      </c>
      <c r="P368" s="3">
        <f t="shared" si="363"/>
        <v>3</v>
      </c>
      <c r="Q368" s="3">
        <f t="shared" si="364"/>
        <v>4.7123623011015692E-2</v>
      </c>
      <c r="R368" s="3">
        <f t="shared" si="365"/>
        <v>4.7619047619047561E-2</v>
      </c>
      <c r="S368" s="3">
        <f t="shared" si="366"/>
        <v>9.9476744186046488</v>
      </c>
      <c r="T368" s="3">
        <f t="shared" si="367"/>
        <v>6.2827417380660942</v>
      </c>
      <c r="U368" s="3">
        <f t="shared" si="368"/>
        <v>1.3507894736842103</v>
      </c>
      <c r="V368" s="3">
        <f t="shared" si="369"/>
        <v>1.4659730722154218</v>
      </c>
      <c r="W368" s="3">
        <f t="shared" si="370"/>
        <v>3.1413708690330471</v>
      </c>
      <c r="X368" s="4">
        <f t="shared" si="371"/>
        <v>0.10526315789473684</v>
      </c>
      <c r="Y368" s="4">
        <f t="shared" si="372"/>
        <v>0.16666666666666666</v>
      </c>
      <c r="Z368" s="4">
        <f t="shared" si="373"/>
        <v>0.77519379844961234</v>
      </c>
      <c r="AA368" s="4">
        <f t="shared" si="374"/>
        <v>0.7142857142857143</v>
      </c>
      <c r="AB368" s="4">
        <f t="shared" si="375"/>
        <v>0.33333333333333331</v>
      </c>
      <c r="AC368" s="4">
        <f t="shared" si="376"/>
        <v>5.2631578947368418E-2</v>
      </c>
      <c r="AD368" s="4">
        <f t="shared" si="377"/>
        <v>0.88759689922480622</v>
      </c>
      <c r="AE368" s="4">
        <f t="shared" si="378"/>
        <v>0.55263157894736836</v>
      </c>
      <c r="AF368" s="4">
        <f t="shared" si="379"/>
        <v>0.38759689922480617</v>
      </c>
      <c r="AG368" s="4">
        <f>IFERROR(AVERAGE(Tabela13[[#This Row],[V1]],Tabela13[[#This Row],[V2]]),"")</f>
        <v>0.47011423908608729</v>
      </c>
      <c r="AH368" s="4">
        <f>IFERROR(AVERAGE(Tabela13[[#This Row],[V1]],Tabela13[[#This Row],[V3]]),"")</f>
        <v>0.30263157894736836</v>
      </c>
      <c r="AI368" s="4">
        <f>IFERROR(AVERAGE(Tabela13[[#This Row],[V1]],Tabela13[[#This Row],[V4]]),"")</f>
        <v>0.22011423908608729</v>
      </c>
      <c r="AJ368" s="4">
        <f>IFERROR(AVERAGE(Tabela13[[#This Row],[V2]],Tabela13[[#This Row],[V1]]),"")</f>
        <v>0.47011423908608729</v>
      </c>
      <c r="AK368" s="4">
        <f>IFERROR(AVERAGE(Tabela13[[#This Row],[V2]],Tabela13[[#This Row],[V3]]),"")</f>
        <v>0.72011423908608729</v>
      </c>
      <c r="AL368" s="4">
        <f>IFERROR(AVERAGE(Tabela13[[#This Row],[V2]],Tabela13[[#This Row],[V4]]),"")</f>
        <v>0.63759689922480622</v>
      </c>
      <c r="AM368" s="4">
        <f>IFERROR(AVERAGE(Tabela13[[#This Row],[V3]],Tabela13[[#This Row],[V1]]),"")</f>
        <v>0.30263157894736836</v>
      </c>
      <c r="AN368" s="4">
        <f>IFERROR(AVERAGE(Tabela13[[#This Row],[V3]],Tabela13[[#This Row],[V2]]),"")</f>
        <v>0.72011423908608729</v>
      </c>
      <c r="AO368" s="4">
        <f>IFERROR(AVERAGE(Tabela13[[#This Row],[V3]],Tabela13[[#This Row],[V4]]),"")</f>
        <v>0.47011423908608729</v>
      </c>
      <c r="AP368" s="4">
        <f>IFERROR(AVERAGE(Tabela13[[#This Row],[V4]],Tabela13[[#This Row],[V1]]),"")</f>
        <v>0.22011423908608729</v>
      </c>
      <c r="AQ368" s="4">
        <f>IFERROR(AVERAGE(Tabela13[[#This Row],[V4]],Tabela13[[#This Row],[V2]]),"")</f>
        <v>0.63759689922480622</v>
      </c>
      <c r="AR368" s="4">
        <f>IFERROR(AVERAGE(Tabela13[[#This Row],[V4]],Tabela13[[#This Row],[V3]]),"")</f>
        <v>0.47011423908608729</v>
      </c>
      <c r="AS368" s="4">
        <f>_xlfn.STDEV.S(Tabela13[[#This Row],[V1]:[V2]])</f>
        <v>0.59040964002377383</v>
      </c>
      <c r="AT368" s="4">
        <f>_xlfn.STDEV.S(Tabela13[[#This Row],[V1]],Tabela13[[#This Row],[V3]])</f>
        <v>0.35355339059327373</v>
      </c>
      <c r="AU368" s="4">
        <f>_xlfn.STDEV.S(Tabela13[[#This Row],[V1]],Tabela13[[#This Row],[V4]])</f>
        <v>0.23685624943050002</v>
      </c>
      <c r="AV368" s="4">
        <f>_xlfn.STDEV.S(Tabela13[[#This Row],[V2]],Tabela13[[#This Row],[V1]])</f>
        <v>0.59040964002377383</v>
      </c>
      <c r="AW368" s="4">
        <f>_xlfn.STDEV.S(Tabela13[[#This Row],[V2]],Tabela13[[#This Row],[V3]])</f>
        <v>0.2368562494305001</v>
      </c>
      <c r="AX368" s="4">
        <f>_xlfn.STDEV.S(Tabela13[[#This Row],[V42]],Tabela13[[#This Row],[V44]])</f>
        <v>0.94396303061704756</v>
      </c>
      <c r="AY368" s="4">
        <f>_xlfn.STDEV.S(Tabela13[[#This Row],[V3]],Tabela13[[#This Row],[V1]])</f>
        <v>0.35355339059327373</v>
      </c>
      <c r="AZ368" s="4">
        <f>_xlfn.STDEV.S(Tabela13[[#This Row],[V3]],Tabela13[[#This Row],[V2]])</f>
        <v>0.2368562494305001</v>
      </c>
      <c r="BA368" s="4">
        <f>_xlfn.STDEV.S(Tabela13[[#This Row],[V3]],Tabela13[[#This Row],[V4]])</f>
        <v>0.11669714116277352</v>
      </c>
      <c r="BB368" s="4">
        <f>_xlfn.STDEV.S(Tabela13[[#This Row],[V4]],Tabela13[[#This Row],[V1]])</f>
        <v>0.23685624943050002</v>
      </c>
      <c r="BC368" s="4">
        <f>_xlfn.STDEV.S(Tabela13[[#This Row],[V4]],Tabela13[[#This Row],[V2]])</f>
        <v>0.35355339059327362</v>
      </c>
      <c r="BD368" s="4">
        <f>_xlfn.STDEV.S(Tabela13[[#This Row],[V4]],Tabela13[[#This Row],[V3]])</f>
        <v>0.11669714116277352</v>
      </c>
      <c r="BE368" s="4">
        <f>Tabela13[[#This Row],[V17]]/Tabela13[[#This Row],[V5]]</f>
        <v>1.2558854655658664</v>
      </c>
      <c r="BF368" s="4">
        <f>Tabela13[[#This Row],[V18]]/Tabela13[[#This Row],[V6]]</f>
        <v>1.1682633776125568</v>
      </c>
      <c r="BG368" s="4">
        <f>Tabela13[[#This Row],[V19]]/Tabela13[[#This Row],[V7]]</f>
        <v>1.0760605511661827</v>
      </c>
      <c r="BH368" s="4">
        <f>Tabela13[[#This Row],[V20]]/Tabela13[[#This Row],[V8]]</f>
        <v>1.2558854655658664</v>
      </c>
      <c r="BI368" s="4">
        <f>Tabela13[[#This Row],[V21]]/Tabela13[[#This Row],[V9]]</f>
        <v>0.32891482569640551</v>
      </c>
      <c r="BJ368" s="4">
        <f>Tabela13[[#This Row],[V22]]/Tabela13[[#This Row],[V10]]</f>
        <v>1.4805012881410229</v>
      </c>
      <c r="BK368" s="4">
        <f>Tabela13[[#This Row],[V23]]/Tabela13[[#This Row],[V11]]</f>
        <v>1.1682633776125568</v>
      </c>
      <c r="BL368" s="4">
        <f>Tabela13[[#This Row],[V24]]/Tabela13[[#This Row],[V12]]</f>
        <v>0.32891482569640551</v>
      </c>
      <c r="BM368" s="4">
        <f>Tabela13[[#This Row],[V25]]/Tabela13[[#This Row],[V13]]</f>
        <v>0.24823145410280573</v>
      </c>
      <c r="BN368" s="4">
        <f>Tabela13[[#This Row],[V26]]/Tabela13[[#This Row],[V14]]</f>
        <v>1.0760605511661827</v>
      </c>
      <c r="BO368" s="4">
        <f>Tabela13[[#This Row],[V27]]/Tabela13[[#This Row],[V15]]</f>
        <v>0.5545092691371708</v>
      </c>
      <c r="BP368" s="4">
        <f>Tabela13[[#This Row],[V28]]/Tabela13[[#This Row],[V16]]</f>
        <v>0.24823145410280573</v>
      </c>
      <c r="BQ368" s="4">
        <f>Tabela13[[#This Row],[V1]]-Tabela13[[#This Row],[V2]]</f>
        <v>-0.83496532027743786</v>
      </c>
      <c r="BR368" s="4">
        <f>Tabela13[[#This Row],[V1]]-Tabela13[[#This Row],[V3]]</f>
        <v>-0.49999999999999994</v>
      </c>
      <c r="BS368" s="4">
        <f>Tabela13[[#This Row],[V1]]-Tabela13[[#This Row],[V4]]</f>
        <v>-0.33496532027743775</v>
      </c>
      <c r="BT368" s="4">
        <f>Tabela13[[#This Row],[V2]]-Tabela13[[#This Row],[V1]]</f>
        <v>0.83496532027743786</v>
      </c>
      <c r="BU368" s="4">
        <f>Tabela13[[#This Row],[V2]]-Tabela13[[#This Row],[V3]]</f>
        <v>0.33496532027743786</v>
      </c>
      <c r="BV368" s="4">
        <f>Tabela13[[#This Row],[V2]]-Tabela13[[#This Row],[V4]]</f>
        <v>0.5</v>
      </c>
      <c r="BW368" s="4">
        <f>AVERAGE(Tabela13[[#This Row],[V41]],Tabela13[[#This Row],[V42]])</f>
        <v>-0.66748266013871893</v>
      </c>
      <c r="BX368" s="4">
        <f>AVERAGE(Tabela13[[#This Row],[V41]],Tabela13[[#This Row],[V43]])</f>
        <v>-0.58496532027743786</v>
      </c>
      <c r="BY368" s="4">
        <f>AVERAGE(Tabela13[[#This Row],[V41]],Tabela13[[#This Row],[V44]])</f>
        <v>0</v>
      </c>
      <c r="BZ368" s="4">
        <f>AVERAGE(Tabela13[[#This Row],[V41]],Tabela13[[#This Row],[V45]])</f>
        <v>-0.25</v>
      </c>
      <c r="CA368" s="4">
        <f>AVERAGE(Tabela13[[#This Row],[V41]],Tabela13[[#This Row],[V46]])</f>
        <v>-0.16748266013871893</v>
      </c>
      <c r="CB368" s="4">
        <f>AVERAGE(Tabela13[[#This Row],[V42]],Tabela13[[#This Row],[V41]])</f>
        <v>-0.66748266013871893</v>
      </c>
      <c r="CC368" s="4">
        <f>AVERAGE(Tabela13[[#This Row],[V42]],Tabela13[[#This Row],[V43]])</f>
        <v>-0.41748266013871882</v>
      </c>
      <c r="CD368" s="4">
        <f>AVERAGE(Tabela13[[#This Row],[V42]],Tabela13[[#This Row],[V44]])</f>
        <v>0.16748266013871896</v>
      </c>
      <c r="CE368" s="4">
        <f>AVERAGE(Tabela13[[#This Row],[V42]],Tabela13[[#This Row],[V45]])</f>
        <v>-8.2517339861281042E-2</v>
      </c>
      <c r="CF368" s="4">
        <f>AVERAGE(Tabela13[[#This Row],[V42]],Tabela13[[#This Row],[V46]])</f>
        <v>0</v>
      </c>
      <c r="CG368" s="4">
        <f>AVERAGE(Tabela13[[#This Row],[V43]],Tabela13[[#This Row],[V41]])</f>
        <v>-0.58496532027743786</v>
      </c>
      <c r="CH368" s="4">
        <f>AVERAGE(Tabela13[[#This Row],[V43]],Tabela13[[#This Row],[V42]])</f>
        <v>-0.41748266013871882</v>
      </c>
      <c r="CI368" s="4">
        <f>AVERAGE(Tabela13[[#This Row],[V43]],Tabela13[[#This Row],[V44]])</f>
        <v>0.25000000000000006</v>
      </c>
      <c r="CJ368" s="4">
        <f>AVERAGE(Tabela13[[#This Row],[V43]],Tabela13[[#This Row],[V45]])</f>
        <v>0</v>
      </c>
      <c r="CK368" s="4">
        <f>AVERAGE(Tabela13[[#This Row],[V43]],Tabela13[[#This Row],[V46]])</f>
        <v>8.2517339861281125E-2</v>
      </c>
      <c r="CL368" s="4">
        <f>AVERAGE(Tabela13[[#This Row],[V44]],Tabela13[[#This Row],[V41]])</f>
        <v>0</v>
      </c>
      <c r="CM368" s="4">
        <f>AVERAGE(Tabela13[[#This Row],[V44]],Tabela13[[#This Row],[V42]])</f>
        <v>0.16748266013871896</v>
      </c>
      <c r="CN368" s="4">
        <f>AVERAGE(Tabela13[[#This Row],[V44]],Tabela13[[#This Row],[V43]])</f>
        <v>0.25000000000000006</v>
      </c>
      <c r="CO368" s="4">
        <f>AVERAGE(Tabela13[[#This Row],[V44]],Tabela13[[#This Row],[V45]])</f>
        <v>0.58496532027743786</v>
      </c>
      <c r="CP368" s="4">
        <f>AVERAGE(Tabela13[[#This Row],[V44]],Tabela13[[#This Row],[V46]])</f>
        <v>0.66748266013871893</v>
      </c>
      <c r="CQ368" s="4">
        <f>AVERAGE(Tabela13[[#This Row],[V45]],Tabela13[[#This Row],[V41]])</f>
        <v>-0.25</v>
      </c>
      <c r="CR368" s="4">
        <f>AVERAGE(Tabela13[[#This Row],[V45]],Tabela13[[#This Row],[V42]])</f>
        <v>-8.2517339861281042E-2</v>
      </c>
      <c r="CS368" s="4">
        <f>AVERAGE(Tabela13[[#This Row],[V45]],Tabela13[[#This Row],[V43]])</f>
        <v>0</v>
      </c>
      <c r="CT368" s="4">
        <f>AVERAGE(Tabela13[[#This Row],[V45]],Tabela13[[#This Row],[V44]])</f>
        <v>0.58496532027743786</v>
      </c>
      <c r="CU368" s="4">
        <f>AVERAGE(Tabela13[[#This Row],[V45]],Tabela13[[#This Row],[V46]])</f>
        <v>0.41748266013871893</v>
      </c>
      <c r="CV368" s="4">
        <f>AVERAGE(Tabela13[[#This Row],[V46]],Tabela13[[#This Row],[V41]])</f>
        <v>-0.16748266013871893</v>
      </c>
      <c r="CW368" s="4">
        <f>AVERAGE(Tabela13[[#This Row],[V46]],Tabela13[[#This Row],[V42]])</f>
        <v>0</v>
      </c>
      <c r="CX368" s="4">
        <f>AVERAGE(Tabela13[[#This Row],[V46]],Tabela13[[#This Row],[V43]])</f>
        <v>8.2517339861281125E-2</v>
      </c>
      <c r="CY368" s="4">
        <f>AVERAGE(Tabela13[[#This Row],[V46]],Tabela13[[#This Row],[V44]])</f>
        <v>0.66748266013871893</v>
      </c>
      <c r="CZ368" s="4">
        <f>AVERAGE(Tabela13[[#This Row],[V46]],Tabela13[[#This Row],[V45]])</f>
        <v>0.41748266013871893</v>
      </c>
      <c r="DA368" s="3">
        <f>_xlfn.STDEV.S(Tabela13[[#This Row],[V41]],Tabela13[[#This Row],[V42]])</f>
        <v>0.2368562494305001</v>
      </c>
      <c r="DB368" s="3">
        <f>_xlfn.STDEV.S(Tabela13[[#This Row],[V41]],Tabela13[[#This Row],[V43]])</f>
        <v>0.35355339059327379</v>
      </c>
      <c r="DC368" s="3">
        <f>_xlfn.STDEV.S(Tabela13[[#This Row],[V41]],Tabela13[[#This Row],[V44]])</f>
        <v>1.1808192800475477</v>
      </c>
      <c r="DD368" s="3">
        <f>_xlfn.STDEV.S(Tabela13[[#This Row],[V41]],Tabela13[[#This Row],[V45]])</f>
        <v>0.82726588945427393</v>
      </c>
      <c r="DE368" s="3">
        <f>_xlfn.STDEV.S(Tabela13[[#This Row],[V41]],Tabela13[[#This Row],[V46]])</f>
        <v>0.94396303061704756</v>
      </c>
      <c r="DF368" s="3">
        <f>_xlfn.STDEV.S(Tabela13[[#This Row],[V42]],Tabela13[[#This Row],[V41]])</f>
        <v>0.2368562494305001</v>
      </c>
      <c r="DG368" s="3">
        <f>_xlfn.STDEV.S(Tabela13[[#This Row],[V42]],Tabela13[[#This Row],[V43]])</f>
        <v>0.11669714116277401</v>
      </c>
      <c r="DH368" s="3">
        <f>_xlfn.STDEV.S(Tabela13[[#This Row],[V42]],Tabela13[[#This Row],[V44]])</f>
        <v>0.94396303061704756</v>
      </c>
      <c r="DI368" s="3">
        <f>_xlfn.STDEV.S(Tabela13[[#This Row],[V42]],Tabela13[[#This Row],[V45]])</f>
        <v>0.59040964002377372</v>
      </c>
      <c r="DJ368" s="3">
        <f>_xlfn.STDEV.S(Tabela13[[#This Row],[V42]],Tabela13[[#This Row],[V46]])</f>
        <v>0.70710678118654746</v>
      </c>
      <c r="DK368" s="3">
        <f>_xlfn.STDEV.S(Tabela13[[#This Row],[V43]],Tabela13[[#This Row],[V41]])</f>
        <v>0.35355339059327379</v>
      </c>
      <c r="DL368" s="3">
        <f>_xlfn.STDEV.S(Tabela13[[#This Row],[V43]],Tabela13[[#This Row],[V42]])</f>
        <v>0.11669714116277401</v>
      </c>
      <c r="DM368" s="3">
        <f>_xlfn.STDEV.S(Tabela13[[#This Row],[V43]],Tabela13[[#This Row],[V44]])</f>
        <v>0.82726588945427382</v>
      </c>
      <c r="DN368" s="3">
        <f>_xlfn.STDEV.S(Tabela13[[#This Row],[V43]],Tabela13[[#This Row],[V45]])</f>
        <v>0.47371249886100003</v>
      </c>
      <c r="DO368" s="3">
        <f>_xlfn.STDEV.S(Tabela13[[#This Row],[V43]],Tabela13[[#This Row],[V46]])</f>
        <v>0.59040964002377372</v>
      </c>
      <c r="DP368" s="3">
        <f>_xlfn.STDEV.S(Tabela13[[#This Row],[V44]],Tabela13[[#This Row],[V41]])</f>
        <v>1.1808192800475477</v>
      </c>
      <c r="DQ368" s="3">
        <f>_xlfn.STDEV.S(Tabela13[[#This Row],[V44]],Tabela13[[#This Row],[V42]])</f>
        <v>0.94396303061704756</v>
      </c>
      <c r="DR368" s="3">
        <f>_xlfn.STDEV.S(Tabela13[[#This Row],[V44]],Tabela13[[#This Row],[V43]])</f>
        <v>0.82726588945427382</v>
      </c>
      <c r="DS368" s="3">
        <f>_xlfn.STDEV.S(Tabela13[[#This Row],[V44]],Tabela13[[#This Row],[V45]])</f>
        <v>0.3535533905932739</v>
      </c>
      <c r="DT368" s="3">
        <f>_xlfn.STDEV.S(Tabela13[[#This Row],[V44]],Tabela13[[#This Row],[V46]])</f>
        <v>0.2368562494305001</v>
      </c>
      <c r="DU368" s="3">
        <f>_xlfn.STDEV.S(Tabela13[[#This Row],[V45]],Tabela13[[#This Row],[V41]])</f>
        <v>0.82726588945427393</v>
      </c>
      <c r="DV368" s="3">
        <f>_xlfn.STDEV.S(Tabela13[[#This Row],[V45]],Tabela13[[#This Row],[V42]])</f>
        <v>0.59040964002377372</v>
      </c>
      <c r="DW368" s="3">
        <f>_xlfn.STDEV.S(Tabela13[[#This Row],[V45]],Tabela13[[#This Row],[V43]])</f>
        <v>0.47371249886100003</v>
      </c>
      <c r="DX368" s="3">
        <f>_xlfn.STDEV.S(Tabela13[[#This Row],[V45]],Tabela13[[#This Row],[V44]])</f>
        <v>0.3535533905932739</v>
      </c>
      <c r="DY368" s="3">
        <f>_xlfn.STDEV.S(Tabela13[[#This Row],[V45]],Tabela13[[#This Row],[V46]])</f>
        <v>0.11669714116277376</v>
      </c>
      <c r="DZ368" s="3">
        <f>_xlfn.STDEV.S(Tabela13[[#This Row],[V46]],Tabela13[[#This Row],[V41]])</f>
        <v>0.94396303061704756</v>
      </c>
      <c r="EA368" s="3">
        <f>_xlfn.STDEV.S(Tabela13[[#This Row],[V46]],Tabela13[[#This Row],[V42]])</f>
        <v>0.70710678118654746</v>
      </c>
      <c r="EB368" s="3">
        <f>_xlfn.STDEV.S(Tabela13[[#This Row],[V46]],Tabela13[[#This Row],[V43]])</f>
        <v>0.59040964002377372</v>
      </c>
      <c r="EC368" s="3">
        <f>_xlfn.STDEV.S(Tabela13[[#This Row],[V46]],Tabela13[[#This Row],[V44]])</f>
        <v>0.2368562494305001</v>
      </c>
      <c r="ED368" s="3">
        <f>_xlfn.STDEV.S(Tabela13[[#This Row],[V46]],Tabela13[[#This Row],[V45]])</f>
        <v>0.11669714116277376</v>
      </c>
      <c r="EE368" s="3">
        <f t="shared" si="380"/>
        <v>-0.35485004117002183</v>
      </c>
      <c r="EF368" s="3">
        <f t="shared" si="381"/>
        <v>-0.60440060006564178</v>
      </c>
      <c r="EG368" s="3" t="str">
        <f t="shared" si="382"/>
        <v/>
      </c>
      <c r="EH368" s="3">
        <f t="shared" si="383"/>
        <v>-3.3090635578170957</v>
      </c>
      <c r="EI368" s="3">
        <f t="shared" si="384"/>
        <v>-5.6361836493115298</v>
      </c>
      <c r="EJ368" s="3">
        <f t="shared" si="385"/>
        <v>-0.35485004117002183</v>
      </c>
      <c r="EK368" s="3">
        <f t="shared" si="386"/>
        <v>-0.27952571999996007</v>
      </c>
      <c r="EL368" s="3">
        <f t="shared" si="387"/>
        <v>5.6361836493115289</v>
      </c>
      <c r="EM368" s="3">
        <f t="shared" si="388"/>
        <v>-7.1549766511657387</v>
      </c>
      <c r="EN368" s="3" t="str">
        <f t="shared" si="389"/>
        <v/>
      </c>
      <c r="EO368" s="3">
        <f t="shared" si="390"/>
        <v>-0.60440060006564178</v>
      </c>
      <c r="EP368" s="3">
        <f t="shared" si="391"/>
        <v>-0.27952571999996007</v>
      </c>
      <c r="EQ368" s="3">
        <f t="shared" si="392"/>
        <v>3.3090635578170944</v>
      </c>
      <c r="ER368" s="3" t="str">
        <f t="shared" si="393"/>
        <v/>
      </c>
      <c r="ES368" s="3" t="str">
        <f t="shared" si="394"/>
        <v/>
      </c>
      <c r="ET368" s="3" t="str">
        <f t="shared" si="395"/>
        <v/>
      </c>
      <c r="EU368" s="3" t="str">
        <f t="shared" si="396"/>
        <v/>
      </c>
      <c r="EV368" s="3">
        <f t="shared" si="397"/>
        <v>3.3090635578170944</v>
      </c>
      <c r="EW368" s="3">
        <f t="shared" si="398"/>
        <v>0.604400600065642</v>
      </c>
      <c r="EX368" s="3">
        <f t="shared" si="399"/>
        <v>0.35485004117002183</v>
      </c>
      <c r="EY368" s="3">
        <f t="shared" si="400"/>
        <v>-3.3090635578170957</v>
      </c>
      <c r="EZ368" s="3">
        <f t="shared" si="401"/>
        <v>-7.1549766511657387</v>
      </c>
      <c r="FA368" s="3" t="str">
        <f t="shared" si="402"/>
        <v/>
      </c>
      <c r="FB368" s="3">
        <f t="shared" si="403"/>
        <v>0.604400600065642</v>
      </c>
      <c r="FC368" s="3">
        <f t="shared" si="404"/>
        <v>0.2795257199999594</v>
      </c>
      <c r="FD368" s="3">
        <f t="shared" si="405"/>
        <v>-5.6361836493115298</v>
      </c>
      <c r="FE368" s="3" t="str">
        <f t="shared" si="406"/>
        <v/>
      </c>
      <c r="FF368" s="3">
        <f t="shared" si="407"/>
        <v>7.1549766511657316</v>
      </c>
      <c r="FG368" s="3">
        <f t="shared" si="408"/>
        <v>0.35485004117002183</v>
      </c>
      <c r="FH368" s="3">
        <f t="shared" si="409"/>
        <v>0.2795257199999594</v>
      </c>
      <c r="FI368" s="4">
        <f t="shared" si="410"/>
        <v>0</v>
      </c>
      <c r="FJ368" s="4">
        <f t="shared" si="411"/>
        <v>0.10526315789473684</v>
      </c>
      <c r="FK368" s="4">
        <f t="shared" si="412"/>
        <v>0.460744204169102</v>
      </c>
      <c r="FL368" s="4">
        <f t="shared" si="413"/>
        <v>2.3800896162088452</v>
      </c>
      <c r="FM368" s="4">
        <f>Tabela13[[#This Row],[V139]]-Tabela13[[#This Row],[V140]]</f>
        <v>-1.9193454120397431</v>
      </c>
      <c r="FN368" s="4">
        <f>Tabela13[[#This Row],[V1]]-Tabela13[[#This Row],[V2]]/2</f>
        <v>-0.39116687066503469</v>
      </c>
      <c r="FO368" s="4">
        <f>Tabela13[[#This Row],[V1]]-Tabela13[[#This Row],[V3]]/2</f>
        <v>-0.22368421052631576</v>
      </c>
      <c r="FP368" s="4">
        <f>Tabela13[[#This Row],[V1]]-Tabela13[[#This Row],[V4]]/2</f>
        <v>-0.14116687066503467</v>
      </c>
      <c r="FQ368" s="4">
        <f>Tabela13[[#This Row],[V2]]-Tabela13[[#This Row],[V1]]/2</f>
        <v>0.86128110975112204</v>
      </c>
      <c r="FR368" s="4">
        <f>Tabela13[[#This Row],[V2]]-Tabela13[[#This Row],[V3]]/2</f>
        <v>0.61128110975112204</v>
      </c>
      <c r="FS368" s="4">
        <f>Tabela13[[#This Row],[V2]]-Tabela13[[#This Row],[V4]]/2</f>
        <v>0.69379844961240311</v>
      </c>
      <c r="FT368" s="4">
        <f t="shared" si="414"/>
        <v>-0.37286849424136792</v>
      </c>
      <c r="FU368" s="4">
        <f t="shared" si="415"/>
        <v>-0.22006170263356514</v>
      </c>
      <c r="FV368" s="4">
        <f t="shared" si="416"/>
        <v>-0.14024019729608572</v>
      </c>
      <c r="FW368" s="4">
        <f t="shared" si="417"/>
        <v>0.7110069805025041</v>
      </c>
      <c r="FX368" s="4">
        <f t="shared" si="418"/>
        <v>0.5486731673790407</v>
      </c>
      <c r="FY368" s="4">
        <f t="shared" si="419"/>
        <v>0.60655171260995566</v>
      </c>
      <c r="FZ368" s="4">
        <f t="shared" si="420"/>
        <v>-67.116328963446236</v>
      </c>
      <c r="GA368" s="4">
        <f t="shared" si="421"/>
        <v>-39.611106474041726</v>
      </c>
      <c r="GB368" s="4">
        <f t="shared" si="422"/>
        <v>-25.243235513295428</v>
      </c>
      <c r="GC368" s="4">
        <f t="shared" si="423"/>
        <v>127.98125649045075</v>
      </c>
      <c r="GD368" s="4">
        <f t="shared" si="424"/>
        <v>98.761170128227334</v>
      </c>
      <c r="GE368" s="4">
        <f t="shared" si="425"/>
        <v>109.17930826979202</v>
      </c>
      <c r="GF368" s="4">
        <f>Tabela13[[#This Row],[V1]]-Tabela13[[#This Row],[V2]]/Tabela13[[#This Row],[V2]]</f>
        <v>-0.94736842105263164</v>
      </c>
      <c r="GG368" s="4">
        <f>Tabela13[[#This Row],[V1]]-Tabela13[[#This Row],[V3]]/Tabela13[[#This Row],[V3]]</f>
        <v>-0.94736842105263164</v>
      </c>
      <c r="GH368" s="4">
        <f>Tabela13[[#This Row],[V1]]-Tabela13[[#This Row],[V4]]/Tabela13[[#This Row],[V4]]</f>
        <v>-0.94736842105263164</v>
      </c>
      <c r="GI368" s="4">
        <f>Tabela13[[#This Row],[V2]]-Tabela13[[#This Row],[V1]]/Tabela13[[#This Row],[V1]]</f>
        <v>-0.11240310077519378</v>
      </c>
      <c r="GJ368" s="4">
        <f>Tabela13[[#This Row],[V2]]-Tabela13[[#This Row],[V3]]/Tabela13[[#This Row],[V3]]</f>
        <v>-0.11240310077519378</v>
      </c>
      <c r="GK368" s="4">
        <f>Tabela13[[#This Row],[V2]]-Tabela13[[#This Row],[V4]]/Tabela13[[#This Row],[V4]]</f>
        <v>-0.11240310077519378</v>
      </c>
      <c r="GL368" s="4">
        <f t="shared" si="426"/>
        <v>0.34746787179467709</v>
      </c>
      <c r="GM368" s="4">
        <f t="shared" si="427"/>
        <v>0.47011423908608729</v>
      </c>
      <c r="GN368" s="4">
        <f t="shared" si="428"/>
        <v>0.73911369387611503</v>
      </c>
      <c r="GO368" s="3">
        <f t="shared" si="429"/>
        <v>0</v>
      </c>
      <c r="GP368" s="3">
        <v>100</v>
      </c>
      <c r="GQ368" s="3">
        <f t="shared" si="430"/>
        <v>-1</v>
      </c>
      <c r="GR368" s="3">
        <f t="shared" si="431"/>
        <v>-100</v>
      </c>
      <c r="GS368" s="34">
        <f>COUNTIF($D$2:D367,Tabela13[[#This Row],[HomeTeam]])</f>
        <v>17</v>
      </c>
      <c r="GT368" s="34">
        <f>COUNTIF($E$2:E367,Tabela13[[#This Row],[AwayTeam]])</f>
        <v>18</v>
      </c>
      <c r="GU368" s="3">
        <f>IFERROR(AVERAGEIFS($AD$2:AD367,$D$2:D367,Tabela13[[#This Row],[HomeTeam]],$GS$2:GS367,"&gt;="&amp;Tabela13[[#This Row],[Contagem_H]]-5),"")</f>
        <v>0.83995658105377891</v>
      </c>
      <c r="GV368" s="3">
        <f>IFERROR(AVERAGEIFS($G$2:G367,$E$2:E367,Tabela13[[#This Row],[AwayTeam]],$GT$2:GT367,"&gt;="&amp;Tabela13[[#This Row],[Contagem_A]]-5),"")</f>
        <v>2.8</v>
      </c>
      <c r="GW368" s="3">
        <f>IFERROR(AVERAGEIFS($GQ$2:GQ367,$D$2:D367,Tabela13[[#This Row],[HomeTeam]],$GS$2:GS367,"&gt;="&amp;Tabela13[[#This Row],[Contagem_H]]-5),"")</f>
        <v>-0.35799999999999998</v>
      </c>
    </row>
    <row r="369" spans="1:205" x14ac:dyDescent="0.25">
      <c r="A369" t="s">
        <v>127</v>
      </c>
      <c r="B369" t="s">
        <v>268</v>
      </c>
      <c r="C369" t="s">
        <v>129</v>
      </c>
      <c r="D369" t="s">
        <v>21</v>
      </c>
      <c r="E369" t="s">
        <v>25</v>
      </c>
      <c r="F369" s="3">
        <v>3</v>
      </c>
      <c r="G369" s="3">
        <v>3</v>
      </c>
      <c r="H369" s="3" t="str">
        <f t="shared" si="432"/>
        <v>D</v>
      </c>
      <c r="I369" s="3">
        <v>3.7</v>
      </c>
      <c r="J369" s="3">
        <v>4.75</v>
      </c>
      <c r="K369" s="3">
        <v>1.75</v>
      </c>
      <c r="L369" s="3">
        <v>1.36</v>
      </c>
      <c r="M369" s="3">
        <v>3.2</v>
      </c>
      <c r="N369" s="3">
        <f t="shared" si="361"/>
        <v>6</v>
      </c>
      <c r="O369" s="3">
        <f t="shared" si="362"/>
        <v>1</v>
      </c>
      <c r="P369" s="3">
        <f t="shared" si="363"/>
        <v>1</v>
      </c>
      <c r="Q369" s="3">
        <f t="shared" si="364"/>
        <v>5.2225157488315244E-2</v>
      </c>
      <c r="R369" s="3">
        <f t="shared" si="365"/>
        <v>4.7794117647058765E-2</v>
      </c>
      <c r="S369" s="3">
        <f t="shared" si="366"/>
        <v>3.8932330827067667</v>
      </c>
      <c r="T369" s="3">
        <f t="shared" si="367"/>
        <v>4.9980694980694977</v>
      </c>
      <c r="U369" s="3">
        <f t="shared" si="368"/>
        <v>1.8413940256045516</v>
      </c>
      <c r="V369" s="3">
        <f t="shared" si="369"/>
        <v>1.4310262141841088</v>
      </c>
      <c r="W369" s="3">
        <f t="shared" si="370"/>
        <v>3.3671205039626089</v>
      </c>
      <c r="X369" s="4">
        <f t="shared" si="371"/>
        <v>0.27027027027027023</v>
      </c>
      <c r="Y369" s="4">
        <f t="shared" si="372"/>
        <v>0.21052631578947367</v>
      </c>
      <c r="Z369" s="4">
        <f t="shared" si="373"/>
        <v>0.5714285714285714</v>
      </c>
      <c r="AA369" s="4">
        <f t="shared" si="374"/>
        <v>0.73529411764705876</v>
      </c>
      <c r="AB369" s="4">
        <f t="shared" si="375"/>
        <v>0.3125</v>
      </c>
      <c r="AC369" s="4">
        <f t="shared" si="376"/>
        <v>1.6351351351351351</v>
      </c>
      <c r="AD369" s="4">
        <f t="shared" si="377"/>
        <v>1.7857142857142856</v>
      </c>
      <c r="AE369" s="4">
        <f t="shared" si="378"/>
        <v>1.6351351351351351</v>
      </c>
      <c r="AF369" s="4">
        <f t="shared" si="379"/>
        <v>1.7857142857142856</v>
      </c>
      <c r="AG369" s="4">
        <f>IFERROR(AVERAGE(Tabela13[[#This Row],[V1]],Tabela13[[#This Row],[V2]]),"")</f>
        <v>1.7104247104247103</v>
      </c>
      <c r="AH369" s="4">
        <f>IFERROR(AVERAGE(Tabela13[[#This Row],[V1]],Tabela13[[#This Row],[V3]]),"")</f>
        <v>1.6351351351351351</v>
      </c>
      <c r="AI369" s="4">
        <f>IFERROR(AVERAGE(Tabela13[[#This Row],[V1]],Tabela13[[#This Row],[V4]]),"")</f>
        <v>1.7104247104247103</v>
      </c>
      <c r="AJ369" s="4">
        <f>IFERROR(AVERAGE(Tabela13[[#This Row],[V2]],Tabela13[[#This Row],[V1]]),"")</f>
        <v>1.7104247104247103</v>
      </c>
      <c r="AK369" s="4">
        <f>IFERROR(AVERAGE(Tabela13[[#This Row],[V2]],Tabela13[[#This Row],[V3]]),"")</f>
        <v>1.7104247104247103</v>
      </c>
      <c r="AL369" s="4">
        <f>IFERROR(AVERAGE(Tabela13[[#This Row],[V2]],Tabela13[[#This Row],[V4]]),"")</f>
        <v>1.7857142857142856</v>
      </c>
      <c r="AM369" s="4">
        <f>IFERROR(AVERAGE(Tabela13[[#This Row],[V3]],Tabela13[[#This Row],[V1]]),"")</f>
        <v>1.6351351351351351</v>
      </c>
      <c r="AN369" s="4">
        <f>IFERROR(AVERAGE(Tabela13[[#This Row],[V3]],Tabela13[[#This Row],[V2]]),"")</f>
        <v>1.7104247104247103</v>
      </c>
      <c r="AO369" s="4">
        <f>IFERROR(AVERAGE(Tabela13[[#This Row],[V3]],Tabela13[[#This Row],[V4]]),"")</f>
        <v>1.7104247104247103</v>
      </c>
      <c r="AP369" s="4">
        <f>IFERROR(AVERAGE(Tabela13[[#This Row],[V4]],Tabela13[[#This Row],[V1]]),"")</f>
        <v>1.7104247104247103</v>
      </c>
      <c r="AQ369" s="4">
        <f>IFERROR(AVERAGE(Tabela13[[#This Row],[V4]],Tabela13[[#This Row],[V2]]),"")</f>
        <v>1.7857142857142856</v>
      </c>
      <c r="AR369" s="4">
        <f>IFERROR(AVERAGE(Tabela13[[#This Row],[V4]],Tabela13[[#This Row],[V3]]),"")</f>
        <v>1.7104247104247103</v>
      </c>
      <c r="AS369" s="4">
        <f>_xlfn.STDEV.S(Tabela13[[#This Row],[V1]:[V2]])</f>
        <v>0.10647553847982756</v>
      </c>
      <c r="AT369" s="4">
        <f>_xlfn.STDEV.S(Tabela13[[#This Row],[V1]],Tabela13[[#This Row],[V3]])</f>
        <v>0</v>
      </c>
      <c r="AU369" s="4">
        <f>_xlfn.STDEV.S(Tabela13[[#This Row],[V1]],Tabela13[[#This Row],[V4]])</f>
        <v>0.10647553847982756</v>
      </c>
      <c r="AV369" s="4">
        <f>_xlfn.STDEV.S(Tabela13[[#This Row],[V2]],Tabela13[[#This Row],[V1]])</f>
        <v>0.10647553847982756</v>
      </c>
      <c r="AW369" s="4">
        <f>_xlfn.STDEV.S(Tabela13[[#This Row],[V2]],Tabela13[[#This Row],[V3]])</f>
        <v>0.10647553847982756</v>
      </c>
      <c r="AX369" s="4">
        <f>_xlfn.STDEV.S(Tabela13[[#This Row],[V42]],Tabela13[[#This Row],[V44]])</f>
        <v>0.10647553847982756</v>
      </c>
      <c r="AY369" s="4">
        <f>_xlfn.STDEV.S(Tabela13[[#This Row],[V3]],Tabela13[[#This Row],[V1]])</f>
        <v>0</v>
      </c>
      <c r="AZ369" s="4">
        <f>_xlfn.STDEV.S(Tabela13[[#This Row],[V3]],Tabela13[[#This Row],[V2]])</f>
        <v>0.10647553847982756</v>
      </c>
      <c r="BA369" s="4">
        <f>_xlfn.STDEV.S(Tabela13[[#This Row],[V3]],Tabela13[[#This Row],[V4]])</f>
        <v>0.10647553847982756</v>
      </c>
      <c r="BB369" s="4">
        <f>_xlfn.STDEV.S(Tabela13[[#This Row],[V4]],Tabela13[[#This Row],[V1]])</f>
        <v>0.10647553847982756</v>
      </c>
      <c r="BC369" s="4">
        <f>_xlfn.STDEV.S(Tabela13[[#This Row],[V4]],Tabela13[[#This Row],[V2]])</f>
        <v>0</v>
      </c>
      <c r="BD369" s="4">
        <f>_xlfn.STDEV.S(Tabela13[[#This Row],[V4]],Tabela13[[#This Row],[V3]])</f>
        <v>0.10647553847982756</v>
      </c>
      <c r="BE369" s="4">
        <f>Tabela13[[#This Row],[V17]]/Tabela13[[#This Row],[V5]]</f>
        <v>6.2250935589786317E-2</v>
      </c>
      <c r="BF369" s="4">
        <f>Tabela13[[#This Row],[V18]]/Tabela13[[#This Row],[V6]]</f>
        <v>0</v>
      </c>
      <c r="BG369" s="4">
        <f>Tabela13[[#This Row],[V19]]/Tabela13[[#This Row],[V7]]</f>
        <v>6.2250935589786317E-2</v>
      </c>
      <c r="BH369" s="4">
        <f>Tabela13[[#This Row],[V20]]/Tabela13[[#This Row],[V8]]</f>
        <v>6.2250935589786317E-2</v>
      </c>
      <c r="BI369" s="4">
        <f>Tabela13[[#This Row],[V21]]/Tabela13[[#This Row],[V9]]</f>
        <v>6.2250935589786317E-2</v>
      </c>
      <c r="BJ369" s="4">
        <f>Tabela13[[#This Row],[V22]]/Tabela13[[#This Row],[V10]]</f>
        <v>5.9626301548703436E-2</v>
      </c>
      <c r="BK369" s="4">
        <f>Tabela13[[#This Row],[V23]]/Tabela13[[#This Row],[V11]]</f>
        <v>0</v>
      </c>
      <c r="BL369" s="4">
        <f>Tabela13[[#This Row],[V24]]/Tabela13[[#This Row],[V12]]</f>
        <v>6.2250935589786317E-2</v>
      </c>
      <c r="BM369" s="4">
        <f>Tabela13[[#This Row],[V25]]/Tabela13[[#This Row],[V13]]</f>
        <v>6.2250935589786317E-2</v>
      </c>
      <c r="BN369" s="4">
        <f>Tabela13[[#This Row],[V26]]/Tabela13[[#This Row],[V14]]</f>
        <v>6.2250935589786317E-2</v>
      </c>
      <c r="BO369" s="4">
        <f>Tabela13[[#This Row],[V27]]/Tabela13[[#This Row],[V15]]</f>
        <v>0</v>
      </c>
      <c r="BP369" s="4">
        <f>Tabela13[[#This Row],[V28]]/Tabela13[[#This Row],[V16]]</f>
        <v>6.2250935589786317E-2</v>
      </c>
      <c r="BQ369" s="4">
        <f>Tabela13[[#This Row],[V1]]-Tabela13[[#This Row],[V2]]</f>
        <v>-0.1505791505791505</v>
      </c>
      <c r="BR369" s="4">
        <f>Tabela13[[#This Row],[V1]]-Tabela13[[#This Row],[V3]]</f>
        <v>0</v>
      </c>
      <c r="BS369" s="4">
        <f>Tabela13[[#This Row],[V1]]-Tabela13[[#This Row],[V4]]</f>
        <v>-0.1505791505791505</v>
      </c>
      <c r="BT369" s="4">
        <f>Tabela13[[#This Row],[V2]]-Tabela13[[#This Row],[V1]]</f>
        <v>0.1505791505791505</v>
      </c>
      <c r="BU369" s="4">
        <f>Tabela13[[#This Row],[V2]]-Tabela13[[#This Row],[V3]]</f>
        <v>0.1505791505791505</v>
      </c>
      <c r="BV369" s="4">
        <f>Tabela13[[#This Row],[V2]]-Tabela13[[#This Row],[V4]]</f>
        <v>0</v>
      </c>
      <c r="BW369" s="4">
        <f>AVERAGE(Tabela13[[#This Row],[V41]],Tabela13[[#This Row],[V42]])</f>
        <v>-7.528957528957525E-2</v>
      </c>
      <c r="BX369" s="4">
        <f>AVERAGE(Tabela13[[#This Row],[V41]],Tabela13[[#This Row],[V43]])</f>
        <v>-0.1505791505791505</v>
      </c>
      <c r="BY369" s="4">
        <f>AVERAGE(Tabela13[[#This Row],[V41]],Tabela13[[#This Row],[V44]])</f>
        <v>0</v>
      </c>
      <c r="BZ369" s="4">
        <f>AVERAGE(Tabela13[[#This Row],[V41]],Tabela13[[#This Row],[V45]])</f>
        <v>0</v>
      </c>
      <c r="CA369" s="4">
        <f>AVERAGE(Tabela13[[#This Row],[V41]],Tabela13[[#This Row],[V46]])</f>
        <v>-7.528957528957525E-2</v>
      </c>
      <c r="CB369" s="4">
        <f>AVERAGE(Tabela13[[#This Row],[V42]],Tabela13[[#This Row],[V41]])</f>
        <v>-7.528957528957525E-2</v>
      </c>
      <c r="CC369" s="4">
        <f>AVERAGE(Tabela13[[#This Row],[V42]],Tabela13[[#This Row],[V43]])</f>
        <v>-7.528957528957525E-2</v>
      </c>
      <c r="CD369" s="4">
        <f>AVERAGE(Tabela13[[#This Row],[V42]],Tabela13[[#This Row],[V44]])</f>
        <v>7.528957528957525E-2</v>
      </c>
      <c r="CE369" s="4">
        <f>AVERAGE(Tabela13[[#This Row],[V42]],Tabela13[[#This Row],[V45]])</f>
        <v>7.528957528957525E-2</v>
      </c>
      <c r="CF369" s="4">
        <f>AVERAGE(Tabela13[[#This Row],[V42]],Tabela13[[#This Row],[V46]])</f>
        <v>0</v>
      </c>
      <c r="CG369" s="4">
        <f>AVERAGE(Tabela13[[#This Row],[V43]],Tabela13[[#This Row],[V41]])</f>
        <v>-0.1505791505791505</v>
      </c>
      <c r="CH369" s="4">
        <f>AVERAGE(Tabela13[[#This Row],[V43]],Tabela13[[#This Row],[V42]])</f>
        <v>-7.528957528957525E-2</v>
      </c>
      <c r="CI369" s="4">
        <f>AVERAGE(Tabela13[[#This Row],[V43]],Tabela13[[#This Row],[V44]])</f>
        <v>0</v>
      </c>
      <c r="CJ369" s="4">
        <f>AVERAGE(Tabela13[[#This Row],[V43]],Tabela13[[#This Row],[V45]])</f>
        <v>0</v>
      </c>
      <c r="CK369" s="4">
        <f>AVERAGE(Tabela13[[#This Row],[V43]],Tabela13[[#This Row],[V46]])</f>
        <v>-7.528957528957525E-2</v>
      </c>
      <c r="CL369" s="4">
        <f>AVERAGE(Tabela13[[#This Row],[V44]],Tabela13[[#This Row],[V41]])</f>
        <v>0</v>
      </c>
      <c r="CM369" s="4">
        <f>AVERAGE(Tabela13[[#This Row],[V44]],Tabela13[[#This Row],[V42]])</f>
        <v>7.528957528957525E-2</v>
      </c>
      <c r="CN369" s="4">
        <f>AVERAGE(Tabela13[[#This Row],[V44]],Tabela13[[#This Row],[V43]])</f>
        <v>0</v>
      </c>
      <c r="CO369" s="4">
        <f>AVERAGE(Tabela13[[#This Row],[V44]],Tabela13[[#This Row],[V45]])</f>
        <v>0.1505791505791505</v>
      </c>
      <c r="CP369" s="4">
        <f>AVERAGE(Tabela13[[#This Row],[V44]],Tabela13[[#This Row],[V46]])</f>
        <v>7.528957528957525E-2</v>
      </c>
      <c r="CQ369" s="4">
        <f>AVERAGE(Tabela13[[#This Row],[V45]],Tabela13[[#This Row],[V41]])</f>
        <v>0</v>
      </c>
      <c r="CR369" s="4">
        <f>AVERAGE(Tabela13[[#This Row],[V45]],Tabela13[[#This Row],[V42]])</f>
        <v>7.528957528957525E-2</v>
      </c>
      <c r="CS369" s="4">
        <f>AVERAGE(Tabela13[[#This Row],[V45]],Tabela13[[#This Row],[V43]])</f>
        <v>0</v>
      </c>
      <c r="CT369" s="4">
        <f>AVERAGE(Tabela13[[#This Row],[V45]],Tabela13[[#This Row],[V44]])</f>
        <v>0.1505791505791505</v>
      </c>
      <c r="CU369" s="4">
        <f>AVERAGE(Tabela13[[#This Row],[V45]],Tabela13[[#This Row],[V46]])</f>
        <v>7.528957528957525E-2</v>
      </c>
      <c r="CV369" s="4">
        <f>AVERAGE(Tabela13[[#This Row],[V46]],Tabela13[[#This Row],[V41]])</f>
        <v>-7.528957528957525E-2</v>
      </c>
      <c r="CW369" s="4">
        <f>AVERAGE(Tabela13[[#This Row],[V46]],Tabela13[[#This Row],[V42]])</f>
        <v>0</v>
      </c>
      <c r="CX369" s="4">
        <f>AVERAGE(Tabela13[[#This Row],[V46]],Tabela13[[#This Row],[V43]])</f>
        <v>-7.528957528957525E-2</v>
      </c>
      <c r="CY369" s="4">
        <f>AVERAGE(Tabela13[[#This Row],[V46]],Tabela13[[#This Row],[V44]])</f>
        <v>7.528957528957525E-2</v>
      </c>
      <c r="CZ369" s="4">
        <f>AVERAGE(Tabela13[[#This Row],[V46]],Tabela13[[#This Row],[V45]])</f>
        <v>7.528957528957525E-2</v>
      </c>
      <c r="DA369" s="3">
        <f>_xlfn.STDEV.S(Tabela13[[#This Row],[V41]],Tabela13[[#This Row],[V42]])</f>
        <v>0.10647553847982756</v>
      </c>
      <c r="DB369" s="3">
        <f>_xlfn.STDEV.S(Tabela13[[#This Row],[V41]],Tabela13[[#This Row],[V43]])</f>
        <v>0</v>
      </c>
      <c r="DC369" s="3">
        <f>_xlfn.STDEV.S(Tabela13[[#This Row],[V41]],Tabela13[[#This Row],[V44]])</f>
        <v>0.21295107695965512</v>
      </c>
      <c r="DD369" s="3">
        <f>_xlfn.STDEV.S(Tabela13[[#This Row],[V41]],Tabela13[[#This Row],[V45]])</f>
        <v>0.21295107695965512</v>
      </c>
      <c r="DE369" s="3">
        <f>_xlfn.STDEV.S(Tabela13[[#This Row],[V41]],Tabela13[[#This Row],[V46]])</f>
        <v>0.10647553847982756</v>
      </c>
      <c r="DF369" s="3">
        <f>_xlfn.STDEV.S(Tabela13[[#This Row],[V42]],Tabela13[[#This Row],[V41]])</f>
        <v>0.10647553847982756</v>
      </c>
      <c r="DG369" s="3">
        <f>_xlfn.STDEV.S(Tabela13[[#This Row],[V42]],Tabela13[[#This Row],[V43]])</f>
        <v>0.10647553847982756</v>
      </c>
      <c r="DH369" s="3">
        <f>_xlfn.STDEV.S(Tabela13[[#This Row],[V42]],Tabela13[[#This Row],[V44]])</f>
        <v>0.10647553847982756</v>
      </c>
      <c r="DI369" s="3">
        <f>_xlfn.STDEV.S(Tabela13[[#This Row],[V42]],Tabela13[[#This Row],[V45]])</f>
        <v>0.10647553847982756</v>
      </c>
      <c r="DJ369" s="3">
        <f>_xlfn.STDEV.S(Tabela13[[#This Row],[V42]],Tabela13[[#This Row],[V46]])</f>
        <v>0</v>
      </c>
      <c r="DK369" s="3">
        <f>_xlfn.STDEV.S(Tabela13[[#This Row],[V43]],Tabela13[[#This Row],[V41]])</f>
        <v>0</v>
      </c>
      <c r="DL369" s="3">
        <f>_xlfn.STDEV.S(Tabela13[[#This Row],[V43]],Tabela13[[#This Row],[V42]])</f>
        <v>0.10647553847982756</v>
      </c>
      <c r="DM369" s="3">
        <f>_xlfn.STDEV.S(Tabela13[[#This Row],[V43]],Tabela13[[#This Row],[V44]])</f>
        <v>0.21295107695965512</v>
      </c>
      <c r="DN369" s="3">
        <f>_xlfn.STDEV.S(Tabela13[[#This Row],[V43]],Tabela13[[#This Row],[V45]])</f>
        <v>0.21295107695965512</v>
      </c>
      <c r="DO369" s="3">
        <f>_xlfn.STDEV.S(Tabela13[[#This Row],[V43]],Tabela13[[#This Row],[V46]])</f>
        <v>0.10647553847982756</v>
      </c>
      <c r="DP369" s="3">
        <f>_xlfn.STDEV.S(Tabela13[[#This Row],[V44]],Tabela13[[#This Row],[V41]])</f>
        <v>0.21295107695965512</v>
      </c>
      <c r="DQ369" s="3">
        <f>_xlfn.STDEV.S(Tabela13[[#This Row],[V44]],Tabela13[[#This Row],[V42]])</f>
        <v>0.10647553847982756</v>
      </c>
      <c r="DR369" s="3">
        <f>_xlfn.STDEV.S(Tabela13[[#This Row],[V44]],Tabela13[[#This Row],[V43]])</f>
        <v>0.21295107695965512</v>
      </c>
      <c r="DS369" s="3">
        <f>_xlfn.STDEV.S(Tabela13[[#This Row],[V44]],Tabela13[[#This Row],[V45]])</f>
        <v>0</v>
      </c>
      <c r="DT369" s="3">
        <f>_xlfn.STDEV.S(Tabela13[[#This Row],[V44]],Tabela13[[#This Row],[V46]])</f>
        <v>0.10647553847982756</v>
      </c>
      <c r="DU369" s="3">
        <f>_xlfn.STDEV.S(Tabela13[[#This Row],[V45]],Tabela13[[#This Row],[V41]])</f>
        <v>0.21295107695965512</v>
      </c>
      <c r="DV369" s="3">
        <f>_xlfn.STDEV.S(Tabela13[[#This Row],[V45]],Tabela13[[#This Row],[V42]])</f>
        <v>0.10647553847982756</v>
      </c>
      <c r="DW369" s="3">
        <f>_xlfn.STDEV.S(Tabela13[[#This Row],[V45]],Tabela13[[#This Row],[V43]])</f>
        <v>0.21295107695965512</v>
      </c>
      <c r="DX369" s="3">
        <f>_xlfn.STDEV.S(Tabela13[[#This Row],[V45]],Tabela13[[#This Row],[V44]])</f>
        <v>0</v>
      </c>
      <c r="DY369" s="3">
        <f>_xlfn.STDEV.S(Tabela13[[#This Row],[V45]],Tabela13[[#This Row],[V46]])</f>
        <v>0.10647553847982756</v>
      </c>
      <c r="DZ369" s="3">
        <f>_xlfn.STDEV.S(Tabela13[[#This Row],[V46]],Tabela13[[#This Row],[V41]])</f>
        <v>0.10647553847982756</v>
      </c>
      <c r="EA369" s="3">
        <f>_xlfn.STDEV.S(Tabela13[[#This Row],[V46]],Tabela13[[#This Row],[V42]])</f>
        <v>0</v>
      </c>
      <c r="EB369" s="3">
        <f>_xlfn.STDEV.S(Tabela13[[#This Row],[V46]],Tabela13[[#This Row],[V43]])</f>
        <v>0.10647553847982756</v>
      </c>
      <c r="EC369" s="3">
        <f>_xlfn.STDEV.S(Tabela13[[#This Row],[V46]],Tabela13[[#This Row],[V44]])</f>
        <v>0.10647553847982756</v>
      </c>
      <c r="ED369" s="3">
        <f>_xlfn.STDEV.S(Tabela13[[#This Row],[V46]],Tabela13[[#This Row],[V45]])</f>
        <v>0.10647553847982756</v>
      </c>
      <c r="EE369" s="3">
        <f t="shared" si="380"/>
        <v>-1.4142135623730949</v>
      </c>
      <c r="EF369" s="3">
        <f t="shared" si="381"/>
        <v>0</v>
      </c>
      <c r="EG369" s="3" t="str">
        <f t="shared" si="382"/>
        <v/>
      </c>
      <c r="EH369" s="3" t="str">
        <f t="shared" si="383"/>
        <v/>
      </c>
      <c r="EI369" s="3">
        <f t="shared" si="384"/>
        <v>-1.4142135623730949</v>
      </c>
      <c r="EJ369" s="3">
        <f t="shared" si="385"/>
        <v>-1.4142135623730949</v>
      </c>
      <c r="EK369" s="3">
        <f t="shared" si="386"/>
        <v>-1.4142135623730949</v>
      </c>
      <c r="EL369" s="3">
        <f t="shared" si="387"/>
        <v>1.4142135623730949</v>
      </c>
      <c r="EM369" s="3">
        <f t="shared" si="388"/>
        <v>1.4142135623730949</v>
      </c>
      <c r="EN369" s="3" t="str">
        <f t="shared" si="389"/>
        <v/>
      </c>
      <c r="EO369" s="3">
        <f t="shared" si="390"/>
        <v>0</v>
      </c>
      <c r="EP369" s="3">
        <f t="shared" si="391"/>
        <v>-1.4142135623730949</v>
      </c>
      <c r="EQ369" s="3" t="str">
        <f t="shared" si="392"/>
        <v/>
      </c>
      <c r="ER369" s="3" t="str">
        <f t="shared" si="393"/>
        <v/>
      </c>
      <c r="ES369" s="3" t="str">
        <f t="shared" si="394"/>
        <v/>
      </c>
      <c r="ET369" s="3" t="str">
        <f t="shared" si="395"/>
        <v/>
      </c>
      <c r="EU369" s="3" t="str">
        <f t="shared" si="396"/>
        <v/>
      </c>
      <c r="EV369" s="3" t="str">
        <f t="shared" si="397"/>
        <v/>
      </c>
      <c r="EW369" s="3">
        <f t="shared" si="398"/>
        <v>0</v>
      </c>
      <c r="EX369" s="3">
        <f t="shared" si="399"/>
        <v>1.4142135623730949</v>
      </c>
      <c r="EY369" s="3" t="str">
        <f t="shared" si="400"/>
        <v/>
      </c>
      <c r="EZ369" s="3">
        <f t="shared" si="401"/>
        <v>1.4142135623730949</v>
      </c>
      <c r="FA369" s="3" t="str">
        <f t="shared" si="402"/>
        <v/>
      </c>
      <c r="FB369" s="3">
        <f t="shared" si="403"/>
        <v>0</v>
      </c>
      <c r="FC369" s="3">
        <f t="shared" si="404"/>
        <v>1.4142135623730949</v>
      </c>
      <c r="FD369" s="3">
        <f t="shared" si="405"/>
        <v>-1.4142135623730949</v>
      </c>
      <c r="FE369" s="3" t="str">
        <f t="shared" si="406"/>
        <v/>
      </c>
      <c r="FF369" s="3">
        <f t="shared" si="407"/>
        <v>-1.4142135623730949</v>
      </c>
      <c r="FG369" s="3">
        <f t="shared" si="408"/>
        <v>1.4142135623730949</v>
      </c>
      <c r="FH369" s="3">
        <f t="shared" si="409"/>
        <v>1.4142135623730949</v>
      </c>
      <c r="FI369" s="4">
        <f t="shared" si="410"/>
        <v>1.7142857142857142</v>
      </c>
      <c r="FJ369" s="4">
        <f t="shared" si="411"/>
        <v>0.81081081081081074</v>
      </c>
      <c r="FK369" s="4">
        <f t="shared" si="412"/>
        <v>0.97064503669370417</v>
      </c>
      <c r="FL369" s="4">
        <f t="shared" si="413"/>
        <v>1.8292777134028586</v>
      </c>
      <c r="FM369" s="4">
        <f>Tabela13[[#This Row],[V139]]-Tabela13[[#This Row],[V140]]</f>
        <v>-0.85863267670915444</v>
      </c>
      <c r="FN369" s="4">
        <f>Tabela13[[#This Row],[V1]]-Tabela13[[#This Row],[V2]]/2</f>
        <v>0.74227799227799229</v>
      </c>
      <c r="FO369" s="4">
        <f>Tabela13[[#This Row],[V1]]-Tabela13[[#This Row],[V3]]/2</f>
        <v>0.81756756756756754</v>
      </c>
      <c r="FP369" s="4">
        <f>Tabela13[[#This Row],[V1]]-Tabela13[[#This Row],[V4]]/2</f>
        <v>0.74227799227799229</v>
      </c>
      <c r="FQ369" s="4">
        <f>Tabela13[[#This Row],[V2]]-Tabela13[[#This Row],[V1]]/2</f>
        <v>0.96814671814671804</v>
      </c>
      <c r="FR369" s="4">
        <f>Tabela13[[#This Row],[V2]]-Tabela13[[#This Row],[V3]]/2</f>
        <v>0.96814671814671804</v>
      </c>
      <c r="FS369" s="4">
        <f>Tabela13[[#This Row],[V2]]-Tabela13[[#This Row],[V4]]/2</f>
        <v>0.89285714285714279</v>
      </c>
      <c r="FT369" s="4">
        <f t="shared" si="414"/>
        <v>0.63854067823415528</v>
      </c>
      <c r="FU369" s="4">
        <f t="shared" si="415"/>
        <v>0.68536145792327352</v>
      </c>
      <c r="FV369" s="4">
        <f t="shared" si="416"/>
        <v>0.63854067823415528</v>
      </c>
      <c r="FW369" s="4">
        <f t="shared" si="417"/>
        <v>0.76921517214269741</v>
      </c>
      <c r="FX369" s="4">
        <f t="shared" si="418"/>
        <v>0.76921517214269741</v>
      </c>
      <c r="FY369" s="4">
        <f t="shared" si="419"/>
        <v>0.72885472645263094</v>
      </c>
      <c r="FZ369" s="4">
        <f t="shared" si="420"/>
        <v>114.93732208214794</v>
      </c>
      <c r="GA369" s="4">
        <f t="shared" si="421"/>
        <v>123.36506242618924</v>
      </c>
      <c r="GB369" s="4">
        <f t="shared" si="422"/>
        <v>114.93732208214794</v>
      </c>
      <c r="GC369" s="4">
        <f t="shared" si="423"/>
        <v>138.45873098568555</v>
      </c>
      <c r="GD369" s="4">
        <f t="shared" si="424"/>
        <v>138.45873098568555</v>
      </c>
      <c r="GE369" s="4">
        <f t="shared" si="425"/>
        <v>131.19385076147356</v>
      </c>
      <c r="GF369" s="4">
        <f>Tabela13[[#This Row],[V1]]-Tabela13[[#This Row],[V2]]/Tabela13[[#This Row],[V2]]</f>
        <v>0.63513513513513509</v>
      </c>
      <c r="GG369" s="4">
        <f>Tabela13[[#This Row],[V1]]-Tabela13[[#This Row],[V3]]/Tabela13[[#This Row],[V3]]</f>
        <v>0.63513513513513509</v>
      </c>
      <c r="GH369" s="4">
        <f>Tabela13[[#This Row],[V1]]-Tabela13[[#This Row],[V4]]/Tabela13[[#This Row],[V4]]</f>
        <v>0.63513513513513509</v>
      </c>
      <c r="GI369" s="4">
        <f>Tabela13[[#This Row],[V2]]-Tabela13[[#This Row],[V1]]/Tabela13[[#This Row],[V1]]</f>
        <v>0.78571428571428559</v>
      </c>
      <c r="GJ369" s="4">
        <f>Tabela13[[#This Row],[V2]]-Tabela13[[#This Row],[V3]]/Tabela13[[#This Row],[V3]]</f>
        <v>0.78571428571428559</v>
      </c>
      <c r="GK369" s="4">
        <f>Tabela13[[#This Row],[V2]]-Tabela13[[#This Row],[V4]]/Tabela13[[#This Row],[V4]]</f>
        <v>0.78571428571428559</v>
      </c>
      <c r="GL369" s="4">
        <f t="shared" si="426"/>
        <v>8.6936913121217735E-2</v>
      </c>
      <c r="GM369" s="4">
        <f t="shared" si="427"/>
        <v>1.7104247104247103</v>
      </c>
      <c r="GN369" s="4">
        <f t="shared" si="428"/>
        <v>5.0827676068612632E-2</v>
      </c>
      <c r="GO369" s="3">
        <f t="shared" si="429"/>
        <v>0</v>
      </c>
      <c r="GP369" s="3">
        <v>100</v>
      </c>
      <c r="GQ369" s="3">
        <f t="shared" si="430"/>
        <v>-1</v>
      </c>
      <c r="GR369" s="3">
        <f t="shared" si="431"/>
        <v>-100</v>
      </c>
      <c r="GS369" s="34">
        <f>COUNTIF($D$2:D368,Tabela13[[#This Row],[HomeTeam]])</f>
        <v>18</v>
      </c>
      <c r="GT369" s="34">
        <f>COUNTIF($E$2:E368,Tabela13[[#This Row],[AwayTeam]])</f>
        <v>18</v>
      </c>
      <c r="GU369" s="3">
        <f>IFERROR(AVERAGEIFS($AD$2:AD368,$D$2:D368,Tabela13[[#This Row],[HomeTeam]],$GS$2:GS368,"&gt;="&amp;Tabela13[[#This Row],[Contagem_H]]-5),"")</f>
        <v>1.1297622151707494</v>
      </c>
      <c r="GV369" s="3">
        <f>IFERROR(AVERAGEIFS($G$2:G368,$E$2:E368,Tabela13[[#This Row],[AwayTeam]],$GT$2:GT368,"&gt;="&amp;Tabela13[[#This Row],[Contagem_A]]-5),"")</f>
        <v>1.6</v>
      </c>
      <c r="GW369" s="3">
        <f>IFERROR(AVERAGEIFS($GQ$2:GQ368,$D$2:D368,Tabela13[[#This Row],[HomeTeam]],$GS$2:GS368,"&gt;="&amp;Tabela13[[#This Row],[Contagem_H]]-5),"")</f>
        <v>-0.32799999999999996</v>
      </c>
    </row>
    <row r="370" spans="1:205" x14ac:dyDescent="0.25">
      <c r="A370" t="s">
        <v>127</v>
      </c>
      <c r="B370" t="s">
        <v>269</v>
      </c>
      <c r="C370" t="s">
        <v>129</v>
      </c>
      <c r="D370" t="s">
        <v>23</v>
      </c>
      <c r="E370" t="s">
        <v>130</v>
      </c>
      <c r="F370" s="3">
        <v>0</v>
      </c>
      <c r="G370" s="3">
        <v>2</v>
      </c>
      <c r="H370" s="3" t="str">
        <f t="shared" si="432"/>
        <v>A</v>
      </c>
      <c r="I370" s="3">
        <v>6.5</v>
      </c>
      <c r="J370" s="3">
        <v>6</v>
      </c>
      <c r="K370" s="3">
        <v>1.36</v>
      </c>
      <c r="L370" s="3">
        <v>1.29</v>
      </c>
      <c r="M370" s="3">
        <v>3.75</v>
      </c>
      <c r="N370" s="3">
        <f t="shared" si="361"/>
        <v>2</v>
      </c>
      <c r="O370" s="3">
        <f t="shared" si="362"/>
        <v>0</v>
      </c>
      <c r="P370" s="3">
        <f t="shared" si="363"/>
        <v>3</v>
      </c>
      <c r="Q370" s="3">
        <f t="shared" si="364"/>
        <v>5.5806938159879138E-2</v>
      </c>
      <c r="R370" s="3">
        <f t="shared" si="365"/>
        <v>4.1860465116278944E-2</v>
      </c>
      <c r="S370" s="3">
        <f t="shared" si="366"/>
        <v>6.8627450980392144</v>
      </c>
      <c r="T370" s="3">
        <f t="shared" si="367"/>
        <v>6.3348416289592748</v>
      </c>
      <c r="U370" s="3">
        <f t="shared" si="368"/>
        <v>1.4358974358974357</v>
      </c>
      <c r="V370" s="3">
        <f t="shared" si="369"/>
        <v>1.3619909502262442</v>
      </c>
      <c r="W370" s="3">
        <f t="shared" si="370"/>
        <v>3.9592760180995468</v>
      </c>
      <c r="X370" s="4">
        <f t="shared" si="371"/>
        <v>0.15384615384615385</v>
      </c>
      <c r="Y370" s="4">
        <f t="shared" si="372"/>
        <v>0.16666666666666666</v>
      </c>
      <c r="Z370" s="4">
        <f t="shared" si="373"/>
        <v>0.73529411764705876</v>
      </c>
      <c r="AA370" s="4">
        <f t="shared" si="374"/>
        <v>0.77519379844961234</v>
      </c>
      <c r="AB370" s="4">
        <f t="shared" si="375"/>
        <v>0.26666666666666666</v>
      </c>
      <c r="AC370" s="4">
        <f t="shared" si="376"/>
        <v>7.6923076923076927E-2</v>
      </c>
      <c r="AD370" s="4">
        <f t="shared" si="377"/>
        <v>1.3676470588235294</v>
      </c>
      <c r="AE370" s="4">
        <f t="shared" si="378"/>
        <v>1.0769230769230769</v>
      </c>
      <c r="AF370" s="4">
        <f t="shared" si="379"/>
        <v>0.36764705882352938</v>
      </c>
      <c r="AG370" s="4">
        <f>IFERROR(AVERAGE(Tabela13[[#This Row],[V1]],Tabela13[[#This Row],[V2]]),"")</f>
        <v>0.72228506787330315</v>
      </c>
      <c r="AH370" s="4">
        <f>IFERROR(AVERAGE(Tabela13[[#This Row],[V1]],Tabela13[[#This Row],[V3]]),"")</f>
        <v>0.57692307692307687</v>
      </c>
      <c r="AI370" s="4">
        <f>IFERROR(AVERAGE(Tabela13[[#This Row],[V1]],Tabela13[[#This Row],[V4]]),"")</f>
        <v>0.22228506787330315</v>
      </c>
      <c r="AJ370" s="4">
        <f>IFERROR(AVERAGE(Tabela13[[#This Row],[V2]],Tabela13[[#This Row],[V1]]),"")</f>
        <v>0.72228506787330315</v>
      </c>
      <c r="AK370" s="4">
        <f>IFERROR(AVERAGE(Tabela13[[#This Row],[V2]],Tabela13[[#This Row],[V3]]),"")</f>
        <v>1.2222850678733033</v>
      </c>
      <c r="AL370" s="4">
        <f>IFERROR(AVERAGE(Tabela13[[#This Row],[V2]],Tabela13[[#This Row],[V4]]),"")</f>
        <v>0.86764705882352944</v>
      </c>
      <c r="AM370" s="4">
        <f>IFERROR(AVERAGE(Tabela13[[#This Row],[V3]],Tabela13[[#This Row],[V1]]),"")</f>
        <v>0.57692307692307687</v>
      </c>
      <c r="AN370" s="4">
        <f>IFERROR(AVERAGE(Tabela13[[#This Row],[V3]],Tabela13[[#This Row],[V2]]),"")</f>
        <v>1.2222850678733033</v>
      </c>
      <c r="AO370" s="4">
        <f>IFERROR(AVERAGE(Tabela13[[#This Row],[V3]],Tabela13[[#This Row],[V4]]),"")</f>
        <v>0.72228506787330315</v>
      </c>
      <c r="AP370" s="4">
        <f>IFERROR(AVERAGE(Tabela13[[#This Row],[V4]],Tabela13[[#This Row],[V1]]),"")</f>
        <v>0.22228506787330315</v>
      </c>
      <c r="AQ370" s="4">
        <f>IFERROR(AVERAGE(Tabela13[[#This Row],[V4]],Tabela13[[#This Row],[V2]]),"")</f>
        <v>0.86764705882352944</v>
      </c>
      <c r="AR370" s="4">
        <f>IFERROR(AVERAGE(Tabela13[[#This Row],[V4]],Tabela13[[#This Row],[V3]]),"")</f>
        <v>0.72228506787330315</v>
      </c>
      <c r="AS370" s="4">
        <f>_xlfn.STDEV.S(Tabela13[[#This Row],[V1]:[V2]])</f>
        <v>0.91267968024191259</v>
      </c>
      <c r="AT370" s="4">
        <f>_xlfn.STDEV.S(Tabela13[[#This Row],[V1]],Tabela13[[#This Row],[V3]])</f>
        <v>0.70710678118654757</v>
      </c>
      <c r="AU370" s="4">
        <f>_xlfn.STDEV.S(Tabela13[[#This Row],[V1]],Tabela13[[#This Row],[V4]])</f>
        <v>0.20557289905536505</v>
      </c>
      <c r="AV370" s="4">
        <f>_xlfn.STDEV.S(Tabela13[[#This Row],[V2]],Tabela13[[#This Row],[V1]])</f>
        <v>0.91267968024191259</v>
      </c>
      <c r="AW370" s="4">
        <f>_xlfn.STDEV.S(Tabela13[[#This Row],[V2]],Tabela13[[#This Row],[V3]])</f>
        <v>0.20557289905536347</v>
      </c>
      <c r="AX370" s="4">
        <f>_xlfn.STDEV.S(Tabela13[[#This Row],[V42]],Tabela13[[#This Row],[V44]])</f>
        <v>1.6197864614284601</v>
      </c>
      <c r="AY370" s="4">
        <f>_xlfn.STDEV.S(Tabela13[[#This Row],[V3]],Tabela13[[#This Row],[V1]])</f>
        <v>0.70710678118654757</v>
      </c>
      <c r="AZ370" s="4">
        <f>_xlfn.STDEV.S(Tabela13[[#This Row],[V3]],Tabela13[[#This Row],[V2]])</f>
        <v>0.20557289905536347</v>
      </c>
      <c r="BA370" s="4">
        <f>_xlfn.STDEV.S(Tabela13[[#This Row],[V3]],Tabela13[[#This Row],[V4]])</f>
        <v>0.50153388213118244</v>
      </c>
      <c r="BB370" s="4">
        <f>_xlfn.STDEV.S(Tabela13[[#This Row],[V4]],Tabela13[[#This Row],[V1]])</f>
        <v>0.20557289905536505</v>
      </c>
      <c r="BC370" s="4">
        <f>_xlfn.STDEV.S(Tabela13[[#This Row],[V4]],Tabela13[[#This Row],[V2]])</f>
        <v>0.70710678118654757</v>
      </c>
      <c r="BD370" s="4">
        <f>_xlfn.STDEV.S(Tabela13[[#This Row],[V4]],Tabela13[[#This Row],[V3]])</f>
        <v>0.50153388213118244</v>
      </c>
      <c r="BE370" s="4">
        <f>Tabela13[[#This Row],[V17]]/Tabela13[[#This Row],[V5]]</f>
        <v>1.2636003717053261</v>
      </c>
      <c r="BF370" s="4">
        <f>Tabela13[[#This Row],[V18]]/Tabela13[[#This Row],[V6]]</f>
        <v>1.2256517540566825</v>
      </c>
      <c r="BG370" s="4">
        <f>Tabela13[[#This Row],[V19]]/Tabela13[[#This Row],[V7]]</f>
        <v>0.92481650262057358</v>
      </c>
      <c r="BH370" s="4">
        <f>Tabela13[[#This Row],[V20]]/Tabela13[[#This Row],[V8]]</f>
        <v>1.2636003717053261</v>
      </c>
      <c r="BI370" s="4">
        <f>Tabela13[[#This Row],[V21]]/Tabela13[[#This Row],[V9]]</f>
        <v>0.16818736026371245</v>
      </c>
      <c r="BJ370" s="4">
        <f>Tabela13[[#This Row],[V22]]/Tabela13[[#This Row],[V10]]</f>
        <v>1.8668725318158521</v>
      </c>
      <c r="BK370" s="4">
        <f>Tabela13[[#This Row],[V23]]/Tabela13[[#This Row],[V11]]</f>
        <v>1.2256517540566825</v>
      </c>
      <c r="BL370" s="4">
        <f>Tabela13[[#This Row],[V24]]/Tabela13[[#This Row],[V12]]</f>
        <v>0.16818736026371245</v>
      </c>
      <c r="BM370" s="4">
        <f>Tabela13[[#This Row],[V25]]/Tabela13[[#This Row],[V13]]</f>
        <v>0.69437110697566995</v>
      </c>
      <c r="BN370" s="4">
        <f>Tabela13[[#This Row],[V26]]/Tabela13[[#This Row],[V14]]</f>
        <v>0.92481650262057358</v>
      </c>
      <c r="BO370" s="4">
        <f>Tabela13[[#This Row],[V27]]/Tabela13[[#This Row],[V15]]</f>
        <v>0.81497052746924126</v>
      </c>
      <c r="BP370" s="4">
        <f>Tabela13[[#This Row],[V28]]/Tabela13[[#This Row],[V16]]</f>
        <v>0.69437110697566995</v>
      </c>
      <c r="BQ370" s="4">
        <f>Tabela13[[#This Row],[V1]]-Tabela13[[#This Row],[V2]]</f>
        <v>-1.2907239819004526</v>
      </c>
      <c r="BR370" s="4">
        <f>Tabela13[[#This Row],[V1]]-Tabela13[[#This Row],[V3]]</f>
        <v>-1</v>
      </c>
      <c r="BS370" s="4">
        <f>Tabela13[[#This Row],[V1]]-Tabela13[[#This Row],[V4]]</f>
        <v>-0.29072398190045246</v>
      </c>
      <c r="BT370" s="4">
        <f>Tabela13[[#This Row],[V2]]-Tabela13[[#This Row],[V1]]</f>
        <v>1.2907239819004526</v>
      </c>
      <c r="BU370" s="4">
        <f>Tabela13[[#This Row],[V2]]-Tabela13[[#This Row],[V3]]</f>
        <v>0.29072398190045257</v>
      </c>
      <c r="BV370" s="4">
        <f>Tabela13[[#This Row],[V2]]-Tabela13[[#This Row],[V4]]</f>
        <v>1</v>
      </c>
      <c r="BW370" s="4">
        <f>AVERAGE(Tabela13[[#This Row],[V41]],Tabela13[[#This Row],[V42]])</f>
        <v>-1.1453619909502262</v>
      </c>
      <c r="BX370" s="4">
        <f>AVERAGE(Tabela13[[#This Row],[V41]],Tabela13[[#This Row],[V43]])</f>
        <v>-0.79072398190045257</v>
      </c>
      <c r="BY370" s="4">
        <f>AVERAGE(Tabela13[[#This Row],[V41]],Tabela13[[#This Row],[V44]])</f>
        <v>0</v>
      </c>
      <c r="BZ370" s="4">
        <f>AVERAGE(Tabela13[[#This Row],[V41]],Tabela13[[#This Row],[V45]])</f>
        <v>-0.5</v>
      </c>
      <c r="CA370" s="4">
        <f>AVERAGE(Tabela13[[#This Row],[V41]],Tabela13[[#This Row],[V46]])</f>
        <v>-0.14536199095022628</v>
      </c>
      <c r="CB370" s="4">
        <f>AVERAGE(Tabela13[[#This Row],[V42]],Tabela13[[#This Row],[V41]])</f>
        <v>-1.1453619909502262</v>
      </c>
      <c r="CC370" s="4">
        <f>AVERAGE(Tabela13[[#This Row],[V42]],Tabela13[[#This Row],[V43]])</f>
        <v>-0.64536199095022617</v>
      </c>
      <c r="CD370" s="4">
        <f>AVERAGE(Tabela13[[#This Row],[V42]],Tabela13[[#This Row],[V44]])</f>
        <v>0.14536199095022628</v>
      </c>
      <c r="CE370" s="4">
        <f>AVERAGE(Tabela13[[#This Row],[V42]],Tabela13[[#This Row],[V45]])</f>
        <v>-0.35463800904977372</v>
      </c>
      <c r="CF370" s="4">
        <f>AVERAGE(Tabela13[[#This Row],[V42]],Tabela13[[#This Row],[V46]])</f>
        <v>0</v>
      </c>
      <c r="CG370" s="4">
        <f>AVERAGE(Tabela13[[#This Row],[V43]],Tabela13[[#This Row],[V41]])</f>
        <v>-0.79072398190045257</v>
      </c>
      <c r="CH370" s="4">
        <f>AVERAGE(Tabela13[[#This Row],[V43]],Tabela13[[#This Row],[V42]])</f>
        <v>-0.64536199095022617</v>
      </c>
      <c r="CI370" s="4">
        <f>AVERAGE(Tabela13[[#This Row],[V43]],Tabela13[[#This Row],[V44]])</f>
        <v>0.5</v>
      </c>
      <c r="CJ370" s="4">
        <f>AVERAGE(Tabela13[[#This Row],[V43]],Tabela13[[#This Row],[V45]])</f>
        <v>0</v>
      </c>
      <c r="CK370" s="4">
        <f>AVERAGE(Tabela13[[#This Row],[V43]],Tabela13[[#This Row],[V46]])</f>
        <v>0.35463800904977377</v>
      </c>
      <c r="CL370" s="4">
        <f>AVERAGE(Tabela13[[#This Row],[V44]],Tabela13[[#This Row],[V41]])</f>
        <v>0</v>
      </c>
      <c r="CM370" s="4">
        <f>AVERAGE(Tabela13[[#This Row],[V44]],Tabela13[[#This Row],[V42]])</f>
        <v>0.14536199095022628</v>
      </c>
      <c r="CN370" s="4">
        <f>AVERAGE(Tabela13[[#This Row],[V44]],Tabela13[[#This Row],[V43]])</f>
        <v>0.5</v>
      </c>
      <c r="CO370" s="4">
        <f>AVERAGE(Tabela13[[#This Row],[V44]],Tabela13[[#This Row],[V45]])</f>
        <v>0.79072398190045257</v>
      </c>
      <c r="CP370" s="4">
        <f>AVERAGE(Tabela13[[#This Row],[V44]],Tabela13[[#This Row],[V46]])</f>
        <v>1.1453619909502262</v>
      </c>
      <c r="CQ370" s="4">
        <f>AVERAGE(Tabela13[[#This Row],[V45]],Tabela13[[#This Row],[V41]])</f>
        <v>-0.5</v>
      </c>
      <c r="CR370" s="4">
        <f>AVERAGE(Tabela13[[#This Row],[V45]],Tabela13[[#This Row],[V42]])</f>
        <v>-0.35463800904977372</v>
      </c>
      <c r="CS370" s="4">
        <f>AVERAGE(Tabela13[[#This Row],[V45]],Tabela13[[#This Row],[V43]])</f>
        <v>0</v>
      </c>
      <c r="CT370" s="4">
        <f>AVERAGE(Tabela13[[#This Row],[V45]],Tabela13[[#This Row],[V44]])</f>
        <v>0.79072398190045257</v>
      </c>
      <c r="CU370" s="4">
        <f>AVERAGE(Tabela13[[#This Row],[V45]],Tabela13[[#This Row],[V46]])</f>
        <v>0.64536199095022628</v>
      </c>
      <c r="CV370" s="4">
        <f>AVERAGE(Tabela13[[#This Row],[V46]],Tabela13[[#This Row],[V41]])</f>
        <v>-0.14536199095022628</v>
      </c>
      <c r="CW370" s="4">
        <f>AVERAGE(Tabela13[[#This Row],[V46]],Tabela13[[#This Row],[V42]])</f>
        <v>0</v>
      </c>
      <c r="CX370" s="4">
        <f>AVERAGE(Tabela13[[#This Row],[V46]],Tabela13[[#This Row],[V43]])</f>
        <v>0.35463800904977377</v>
      </c>
      <c r="CY370" s="4">
        <f>AVERAGE(Tabela13[[#This Row],[V46]],Tabela13[[#This Row],[V44]])</f>
        <v>1.1453619909502262</v>
      </c>
      <c r="CZ370" s="4">
        <f>AVERAGE(Tabela13[[#This Row],[V46]],Tabela13[[#This Row],[V45]])</f>
        <v>0.64536199095022628</v>
      </c>
      <c r="DA370" s="3">
        <f>_xlfn.STDEV.S(Tabela13[[#This Row],[V41]],Tabela13[[#This Row],[V42]])</f>
        <v>0.20557289905536669</v>
      </c>
      <c r="DB370" s="3">
        <f>_xlfn.STDEV.S(Tabela13[[#This Row],[V41]],Tabela13[[#This Row],[V43]])</f>
        <v>0.70710678118654757</v>
      </c>
      <c r="DC370" s="3">
        <f>_xlfn.STDEV.S(Tabela13[[#This Row],[V41]],Tabela13[[#This Row],[V44]])</f>
        <v>1.8253593604838252</v>
      </c>
      <c r="DD370" s="3">
        <f>_xlfn.STDEV.S(Tabela13[[#This Row],[V41]],Tabela13[[#This Row],[V45]])</f>
        <v>1.1182525792972777</v>
      </c>
      <c r="DE370" s="3">
        <f>_xlfn.STDEV.S(Tabela13[[#This Row],[V41]],Tabela13[[#This Row],[V46]])</f>
        <v>1.6197864614284601</v>
      </c>
      <c r="DF370" s="3">
        <f>_xlfn.STDEV.S(Tabela13[[#This Row],[V42]],Tabela13[[#This Row],[V41]])</f>
        <v>0.20557289905536669</v>
      </c>
      <c r="DG370" s="3">
        <f>_xlfn.STDEV.S(Tabela13[[#This Row],[V42]],Tabela13[[#This Row],[V43]])</f>
        <v>0.50153388213118266</v>
      </c>
      <c r="DH370" s="3">
        <f>_xlfn.STDEV.S(Tabela13[[#This Row],[V42]],Tabela13[[#This Row],[V44]])</f>
        <v>1.6197864614284601</v>
      </c>
      <c r="DI370" s="3">
        <f>_xlfn.STDEV.S(Tabela13[[#This Row],[V42]],Tabela13[[#This Row],[V45]])</f>
        <v>0.91267968024191259</v>
      </c>
      <c r="DJ370" s="3">
        <f>_xlfn.STDEV.S(Tabela13[[#This Row],[V42]],Tabela13[[#This Row],[V46]])</f>
        <v>1.4142135623730951</v>
      </c>
      <c r="DK370" s="3">
        <f>_xlfn.STDEV.S(Tabela13[[#This Row],[V43]],Tabela13[[#This Row],[V41]])</f>
        <v>0.70710678118654757</v>
      </c>
      <c r="DL370" s="3">
        <f>_xlfn.STDEV.S(Tabela13[[#This Row],[V43]],Tabela13[[#This Row],[V42]])</f>
        <v>0.50153388213118266</v>
      </c>
      <c r="DM370" s="3">
        <f>_xlfn.STDEV.S(Tabela13[[#This Row],[V43]],Tabela13[[#This Row],[V44]])</f>
        <v>1.1182525792972777</v>
      </c>
      <c r="DN370" s="3">
        <f>_xlfn.STDEV.S(Tabela13[[#This Row],[V43]],Tabela13[[#This Row],[V45]])</f>
        <v>0.41114579811073015</v>
      </c>
      <c r="DO370" s="3">
        <f>_xlfn.STDEV.S(Tabela13[[#This Row],[V43]],Tabela13[[#This Row],[V46]])</f>
        <v>0.91267968024191259</v>
      </c>
      <c r="DP370" s="3">
        <f>_xlfn.STDEV.S(Tabela13[[#This Row],[V44]],Tabela13[[#This Row],[V41]])</f>
        <v>1.8253593604838252</v>
      </c>
      <c r="DQ370" s="3">
        <f>_xlfn.STDEV.S(Tabela13[[#This Row],[V44]],Tabela13[[#This Row],[V42]])</f>
        <v>1.6197864614284601</v>
      </c>
      <c r="DR370" s="3">
        <f>_xlfn.STDEV.S(Tabela13[[#This Row],[V44]],Tabela13[[#This Row],[V43]])</f>
        <v>1.1182525792972777</v>
      </c>
      <c r="DS370" s="3">
        <f>_xlfn.STDEV.S(Tabela13[[#This Row],[V44]],Tabela13[[#This Row],[V45]])</f>
        <v>0.70710678118654757</v>
      </c>
      <c r="DT370" s="3">
        <f>_xlfn.STDEV.S(Tabela13[[#This Row],[V44]],Tabela13[[#This Row],[V46]])</f>
        <v>0.20557289905536669</v>
      </c>
      <c r="DU370" s="3">
        <f>_xlfn.STDEV.S(Tabela13[[#This Row],[V45]],Tabela13[[#This Row],[V41]])</f>
        <v>1.1182525792972777</v>
      </c>
      <c r="DV370" s="3">
        <f>_xlfn.STDEV.S(Tabela13[[#This Row],[V45]],Tabela13[[#This Row],[V42]])</f>
        <v>0.91267968024191259</v>
      </c>
      <c r="DW370" s="3">
        <f>_xlfn.STDEV.S(Tabela13[[#This Row],[V45]],Tabela13[[#This Row],[V43]])</f>
        <v>0.41114579811073015</v>
      </c>
      <c r="DX370" s="3">
        <f>_xlfn.STDEV.S(Tabela13[[#This Row],[V45]],Tabela13[[#This Row],[V44]])</f>
        <v>0.70710678118654757</v>
      </c>
      <c r="DY370" s="3">
        <f>_xlfn.STDEV.S(Tabela13[[#This Row],[V45]],Tabela13[[#This Row],[V46]])</f>
        <v>0.50153388213118244</v>
      </c>
      <c r="DZ370" s="3">
        <f>_xlfn.STDEV.S(Tabela13[[#This Row],[V46]],Tabela13[[#This Row],[V41]])</f>
        <v>1.6197864614284601</v>
      </c>
      <c r="EA370" s="3">
        <f>_xlfn.STDEV.S(Tabela13[[#This Row],[V46]],Tabela13[[#This Row],[V42]])</f>
        <v>1.4142135623730951</v>
      </c>
      <c r="EB370" s="3">
        <f>_xlfn.STDEV.S(Tabela13[[#This Row],[V46]],Tabela13[[#This Row],[V43]])</f>
        <v>0.91267968024191259</v>
      </c>
      <c r="EC370" s="3">
        <f>_xlfn.STDEV.S(Tabela13[[#This Row],[V46]],Tabela13[[#This Row],[V44]])</f>
        <v>0.20557289905536669</v>
      </c>
      <c r="ED370" s="3">
        <f>_xlfn.STDEV.S(Tabela13[[#This Row],[V46]],Tabela13[[#This Row],[V45]])</f>
        <v>0.50153388213118244</v>
      </c>
      <c r="EE370" s="3">
        <f t="shared" si="380"/>
        <v>-0.17948290643451276</v>
      </c>
      <c r="EF370" s="3">
        <f t="shared" si="381"/>
        <v>-0.89425235274521886</v>
      </c>
      <c r="EG370" s="3" t="str">
        <f t="shared" si="382"/>
        <v/>
      </c>
      <c r="EH370" s="3">
        <f t="shared" si="383"/>
        <v>-2.2365051585945555</v>
      </c>
      <c r="EI370" s="3">
        <f t="shared" si="384"/>
        <v>-11.14312242725882</v>
      </c>
      <c r="EJ370" s="3">
        <f t="shared" si="385"/>
        <v>-0.17948290643451276</v>
      </c>
      <c r="EK370" s="3">
        <f t="shared" si="386"/>
        <v>-0.77713576126900175</v>
      </c>
      <c r="EL370" s="3">
        <f t="shared" si="387"/>
        <v>11.14312242725882</v>
      </c>
      <c r="EM370" s="3">
        <f t="shared" si="388"/>
        <v>-2.5735529101558239</v>
      </c>
      <c r="EN370" s="3" t="str">
        <f t="shared" si="389"/>
        <v/>
      </c>
      <c r="EO370" s="3">
        <f t="shared" si="390"/>
        <v>-0.89425235274521886</v>
      </c>
      <c r="EP370" s="3">
        <f t="shared" si="391"/>
        <v>-0.77713576126900175</v>
      </c>
      <c r="EQ370" s="3">
        <f t="shared" si="392"/>
        <v>2.2365051585945555</v>
      </c>
      <c r="ER370" s="3" t="str">
        <f t="shared" si="393"/>
        <v/>
      </c>
      <c r="ES370" s="3" t="str">
        <f t="shared" si="394"/>
        <v/>
      </c>
      <c r="ET370" s="3" t="str">
        <f t="shared" si="395"/>
        <v/>
      </c>
      <c r="EU370" s="3" t="str">
        <f t="shared" si="396"/>
        <v/>
      </c>
      <c r="EV370" s="3">
        <f t="shared" si="397"/>
        <v>2.2365051585945555</v>
      </c>
      <c r="EW370" s="3">
        <f t="shared" si="398"/>
        <v>0.89425235274521886</v>
      </c>
      <c r="EX370" s="3">
        <f t="shared" si="399"/>
        <v>0.17948290643451276</v>
      </c>
      <c r="EY370" s="3">
        <f t="shared" si="400"/>
        <v>-2.2365051585945555</v>
      </c>
      <c r="EZ370" s="3">
        <f t="shared" si="401"/>
        <v>-2.5735529101558239</v>
      </c>
      <c r="FA370" s="3" t="str">
        <f t="shared" si="402"/>
        <v/>
      </c>
      <c r="FB370" s="3">
        <f t="shared" si="403"/>
        <v>0.89425235274521886</v>
      </c>
      <c r="FC370" s="3">
        <f t="shared" si="404"/>
        <v>0.7771357612690013</v>
      </c>
      <c r="FD370" s="3">
        <f t="shared" si="405"/>
        <v>-11.14312242725882</v>
      </c>
      <c r="FE370" s="3" t="str">
        <f t="shared" si="406"/>
        <v/>
      </c>
      <c r="FF370" s="3">
        <f t="shared" si="407"/>
        <v>2.5735529101558234</v>
      </c>
      <c r="FG370" s="3">
        <f t="shared" si="408"/>
        <v>0.17948290643451276</v>
      </c>
      <c r="FH370" s="3">
        <f t="shared" si="409"/>
        <v>0.7771357612690013</v>
      </c>
      <c r="FI370" s="4">
        <f t="shared" si="410"/>
        <v>0</v>
      </c>
      <c r="FJ370" s="4">
        <f t="shared" si="411"/>
        <v>0.30769230769230771</v>
      </c>
      <c r="FK370" s="4">
        <f t="shared" si="412"/>
        <v>0.59500000000000008</v>
      </c>
      <c r="FL370" s="4">
        <f t="shared" si="413"/>
        <v>2.2471428571428573</v>
      </c>
      <c r="FM370" s="4">
        <f>Tabela13[[#This Row],[V139]]-Tabela13[[#This Row],[V140]]</f>
        <v>-1.6521428571428571</v>
      </c>
      <c r="FN370" s="4">
        <f>Tabela13[[#This Row],[V1]]-Tabela13[[#This Row],[V2]]/2</f>
        <v>-0.60690045248868785</v>
      </c>
      <c r="FO370" s="4">
        <f>Tabela13[[#This Row],[V1]]-Tabela13[[#This Row],[V3]]/2</f>
        <v>-0.46153846153846151</v>
      </c>
      <c r="FP370" s="4">
        <f>Tabela13[[#This Row],[V1]]-Tabela13[[#This Row],[V4]]/2</f>
        <v>-0.10690045248868776</v>
      </c>
      <c r="FQ370" s="4">
        <f>Tabela13[[#This Row],[V2]]-Tabela13[[#This Row],[V1]]/2</f>
        <v>1.3291855203619909</v>
      </c>
      <c r="FR370" s="4">
        <f>Tabela13[[#This Row],[V2]]-Tabela13[[#This Row],[V3]]/2</f>
        <v>0.829185520361991</v>
      </c>
      <c r="FS370" s="4">
        <f>Tabela13[[#This Row],[V2]]-Tabela13[[#This Row],[V4]]/2</f>
        <v>1.1838235294117647</v>
      </c>
      <c r="FT370" s="4">
        <f t="shared" si="414"/>
        <v>-0.54547791968494452</v>
      </c>
      <c r="FU370" s="4">
        <f t="shared" si="415"/>
        <v>-0.43240777557053783</v>
      </c>
      <c r="FV370" s="4">
        <f t="shared" si="416"/>
        <v>-0.10649601297047427</v>
      </c>
      <c r="FW370" s="4">
        <f t="shared" si="417"/>
        <v>0.92579902760554977</v>
      </c>
      <c r="FX370" s="4">
        <f t="shared" si="418"/>
        <v>0.69228538781697324</v>
      </c>
      <c r="FY370" s="4">
        <f t="shared" si="419"/>
        <v>0.86937528252503482</v>
      </c>
      <c r="FZ370" s="4">
        <f t="shared" si="420"/>
        <v>-98.186025543290015</v>
      </c>
      <c r="GA370" s="4">
        <f t="shared" si="421"/>
        <v>-77.833399602696801</v>
      </c>
      <c r="GB370" s="4">
        <f t="shared" si="422"/>
        <v>-19.169282334685366</v>
      </c>
      <c r="GC370" s="4">
        <f t="shared" si="423"/>
        <v>166.64382496899896</v>
      </c>
      <c r="GD370" s="4">
        <f t="shared" si="424"/>
        <v>124.61136980705518</v>
      </c>
      <c r="GE370" s="4">
        <f t="shared" si="425"/>
        <v>156.48755085450628</v>
      </c>
      <c r="GF370" s="4">
        <f>Tabela13[[#This Row],[V1]]-Tabela13[[#This Row],[V2]]/Tabela13[[#This Row],[V2]]</f>
        <v>-0.92307692307692313</v>
      </c>
      <c r="GG370" s="4">
        <f>Tabela13[[#This Row],[V1]]-Tabela13[[#This Row],[V3]]/Tabela13[[#This Row],[V3]]</f>
        <v>-0.92307692307692313</v>
      </c>
      <c r="GH370" s="4">
        <f>Tabela13[[#This Row],[V1]]-Tabela13[[#This Row],[V4]]/Tabela13[[#This Row],[V4]]</f>
        <v>-0.92307692307692313</v>
      </c>
      <c r="GI370" s="4">
        <f>Tabela13[[#This Row],[V2]]-Tabela13[[#This Row],[V1]]/Tabela13[[#This Row],[V1]]</f>
        <v>0.36764705882352944</v>
      </c>
      <c r="GJ370" s="4">
        <f>Tabela13[[#This Row],[V2]]-Tabela13[[#This Row],[V3]]/Tabela13[[#This Row],[V3]]</f>
        <v>0.36764705882352944</v>
      </c>
      <c r="GK370" s="4">
        <f>Tabela13[[#This Row],[V2]]-Tabela13[[#This Row],[V4]]/Tabela13[[#This Row],[V4]]</f>
        <v>0.36764705882352944</v>
      </c>
      <c r="GL370" s="4">
        <f t="shared" si="426"/>
        <v>0.601254364821871</v>
      </c>
      <c r="GM370" s="4">
        <f t="shared" si="427"/>
        <v>0.72228506787330315</v>
      </c>
      <c r="GN370" s="4">
        <f t="shared" si="428"/>
        <v>0.83243360767820518</v>
      </c>
      <c r="GO370" s="3">
        <f t="shared" si="429"/>
        <v>0</v>
      </c>
      <c r="GP370" s="3">
        <v>100</v>
      </c>
      <c r="GQ370" s="3">
        <f t="shared" si="430"/>
        <v>-1</v>
      </c>
      <c r="GR370" s="3">
        <f t="shared" si="431"/>
        <v>-100</v>
      </c>
      <c r="GS370" s="34">
        <f>COUNTIF($D$2:D369,Tabela13[[#This Row],[HomeTeam]])</f>
        <v>18</v>
      </c>
      <c r="GT370" s="34">
        <f>COUNTIF($E$2:E369,Tabela13[[#This Row],[AwayTeam]])</f>
        <v>18</v>
      </c>
      <c r="GU370" s="3">
        <f>IFERROR(AVERAGEIFS($AD$2:AD369,$D$2:D369,Tabela13[[#This Row],[HomeTeam]],$GS$2:GS369,"&gt;="&amp;Tabela13[[#This Row],[Contagem_H]]-5),"")</f>
        <v>0.81619718801485575</v>
      </c>
      <c r="GV370" s="3">
        <f>IFERROR(AVERAGEIFS($G$2:G369,$E$2:E369,Tabela13[[#This Row],[AwayTeam]],$GT$2:GT369,"&gt;="&amp;Tabela13[[#This Row],[Contagem_A]]-5),"")</f>
        <v>3</v>
      </c>
      <c r="GW370" s="3">
        <f>IFERROR(AVERAGEIFS($GQ$2:GQ369,$D$2:D369,Tabela13[[#This Row],[HomeTeam]],$GS$2:GS369,"&gt;="&amp;Tabela13[[#This Row],[Contagem_H]]-5),"")</f>
        <v>9.8000000000000004E-2</v>
      </c>
    </row>
    <row r="371" spans="1:205" x14ac:dyDescent="0.25">
      <c r="A371" t="s">
        <v>127</v>
      </c>
      <c r="B371" t="s">
        <v>270</v>
      </c>
      <c r="C371" t="s">
        <v>143</v>
      </c>
      <c r="D371" t="s">
        <v>15</v>
      </c>
      <c r="E371" t="s">
        <v>24</v>
      </c>
      <c r="F371" s="3">
        <v>1</v>
      </c>
      <c r="G371" s="3">
        <v>2</v>
      </c>
      <c r="H371" s="3" t="str">
        <f t="shared" si="432"/>
        <v>A</v>
      </c>
      <c r="I371" s="3">
        <v>3.2</v>
      </c>
      <c r="J371" s="3">
        <v>4</v>
      </c>
      <c r="K371" s="3">
        <v>2</v>
      </c>
      <c r="L371" s="3">
        <v>1.36</v>
      </c>
      <c r="M371" s="3">
        <v>3.2</v>
      </c>
      <c r="N371" s="3">
        <f t="shared" si="361"/>
        <v>3</v>
      </c>
      <c r="O371" s="3">
        <f t="shared" si="362"/>
        <v>0</v>
      </c>
      <c r="P371" s="3">
        <f t="shared" si="363"/>
        <v>3</v>
      </c>
      <c r="Q371" s="3">
        <f t="shared" si="364"/>
        <v>6.25E-2</v>
      </c>
      <c r="R371" s="3">
        <f t="shared" si="365"/>
        <v>4.7794117647058765E-2</v>
      </c>
      <c r="S371" s="3">
        <f t="shared" si="366"/>
        <v>3.4000000000000004</v>
      </c>
      <c r="T371" s="3">
        <f t="shared" si="367"/>
        <v>4.25</v>
      </c>
      <c r="U371" s="3">
        <f t="shared" si="368"/>
        <v>2.125</v>
      </c>
      <c r="V371" s="3">
        <f t="shared" si="369"/>
        <v>1.4450000000000001</v>
      </c>
      <c r="W371" s="3">
        <f t="shared" si="370"/>
        <v>3.4000000000000004</v>
      </c>
      <c r="X371" s="4">
        <f t="shared" si="371"/>
        <v>0.3125</v>
      </c>
      <c r="Y371" s="4">
        <f t="shared" si="372"/>
        <v>0.25</v>
      </c>
      <c r="Z371" s="4">
        <f t="shared" si="373"/>
        <v>0.5</v>
      </c>
      <c r="AA371" s="4">
        <f t="shared" si="374"/>
        <v>0.73529411764705876</v>
      </c>
      <c r="AB371" s="4">
        <f t="shared" si="375"/>
        <v>0.3125</v>
      </c>
      <c r="AC371" s="4">
        <f t="shared" si="376"/>
        <v>0.65625</v>
      </c>
      <c r="AD371" s="4">
        <f t="shared" si="377"/>
        <v>1.25</v>
      </c>
      <c r="AE371" s="4">
        <f t="shared" si="378"/>
        <v>1.15625</v>
      </c>
      <c r="AF371" s="4">
        <f t="shared" si="379"/>
        <v>0.75</v>
      </c>
      <c r="AG371" s="4">
        <f>IFERROR(AVERAGE(Tabela13[[#This Row],[V1]],Tabela13[[#This Row],[V2]]),"")</f>
        <v>0.953125</v>
      </c>
      <c r="AH371" s="4">
        <f>IFERROR(AVERAGE(Tabela13[[#This Row],[V1]],Tabela13[[#This Row],[V3]]),"")</f>
        <v>0.90625</v>
      </c>
      <c r="AI371" s="4">
        <f>IFERROR(AVERAGE(Tabela13[[#This Row],[V1]],Tabela13[[#This Row],[V4]]),"")</f>
        <v>0.703125</v>
      </c>
      <c r="AJ371" s="4">
        <f>IFERROR(AVERAGE(Tabela13[[#This Row],[V2]],Tabela13[[#This Row],[V1]]),"")</f>
        <v>0.953125</v>
      </c>
      <c r="AK371" s="4">
        <f>IFERROR(AVERAGE(Tabela13[[#This Row],[V2]],Tabela13[[#This Row],[V3]]),"")</f>
        <v>1.203125</v>
      </c>
      <c r="AL371" s="4">
        <f>IFERROR(AVERAGE(Tabela13[[#This Row],[V2]],Tabela13[[#This Row],[V4]]),"")</f>
        <v>1</v>
      </c>
      <c r="AM371" s="4">
        <f>IFERROR(AVERAGE(Tabela13[[#This Row],[V3]],Tabela13[[#This Row],[V1]]),"")</f>
        <v>0.90625</v>
      </c>
      <c r="AN371" s="4">
        <f>IFERROR(AVERAGE(Tabela13[[#This Row],[V3]],Tabela13[[#This Row],[V2]]),"")</f>
        <v>1.203125</v>
      </c>
      <c r="AO371" s="4">
        <f>IFERROR(AVERAGE(Tabela13[[#This Row],[V3]],Tabela13[[#This Row],[V4]]),"")</f>
        <v>0.953125</v>
      </c>
      <c r="AP371" s="4">
        <f>IFERROR(AVERAGE(Tabela13[[#This Row],[V4]],Tabela13[[#This Row],[V1]]),"")</f>
        <v>0.703125</v>
      </c>
      <c r="AQ371" s="4">
        <f>IFERROR(AVERAGE(Tabela13[[#This Row],[V4]],Tabela13[[#This Row],[V2]]),"")</f>
        <v>1</v>
      </c>
      <c r="AR371" s="4">
        <f>IFERROR(AVERAGE(Tabela13[[#This Row],[V4]],Tabela13[[#This Row],[V3]]),"")</f>
        <v>0.953125</v>
      </c>
      <c r="AS371" s="4">
        <f>_xlfn.STDEV.S(Tabela13[[#This Row],[V1]:[V2]])</f>
        <v>0.4198446513295126</v>
      </c>
      <c r="AT371" s="4">
        <f>_xlfn.STDEV.S(Tabela13[[#This Row],[V1]],Tabela13[[#This Row],[V3]])</f>
        <v>0.35355339059327379</v>
      </c>
      <c r="AU371" s="4">
        <f>_xlfn.STDEV.S(Tabela13[[#This Row],[V1]],Tabela13[[#This Row],[V4]])</f>
        <v>6.6291260736238825E-2</v>
      </c>
      <c r="AV371" s="4">
        <f>_xlfn.STDEV.S(Tabela13[[#This Row],[V2]],Tabela13[[#This Row],[V1]])</f>
        <v>0.4198446513295126</v>
      </c>
      <c r="AW371" s="4">
        <f>_xlfn.STDEV.S(Tabela13[[#This Row],[V2]],Tabela13[[#This Row],[V3]])</f>
        <v>6.6291260736238825E-2</v>
      </c>
      <c r="AX371" s="4">
        <f>_xlfn.STDEV.S(Tabela13[[#This Row],[V42]],Tabela13[[#This Row],[V44]])</f>
        <v>0.77339804192278638</v>
      </c>
      <c r="AY371" s="4">
        <f>_xlfn.STDEV.S(Tabela13[[#This Row],[V3]],Tabela13[[#This Row],[V1]])</f>
        <v>0.35355339059327379</v>
      </c>
      <c r="AZ371" s="4">
        <f>_xlfn.STDEV.S(Tabela13[[#This Row],[V3]],Tabela13[[#This Row],[V2]])</f>
        <v>6.6291260736238825E-2</v>
      </c>
      <c r="BA371" s="4">
        <f>_xlfn.STDEV.S(Tabela13[[#This Row],[V3]],Tabela13[[#This Row],[V4]])</f>
        <v>0.28726212985703492</v>
      </c>
      <c r="BB371" s="4">
        <f>_xlfn.STDEV.S(Tabela13[[#This Row],[V4]],Tabela13[[#This Row],[V1]])</f>
        <v>6.6291260736238825E-2</v>
      </c>
      <c r="BC371" s="4">
        <f>_xlfn.STDEV.S(Tabela13[[#This Row],[V4]],Tabela13[[#This Row],[V2]])</f>
        <v>0.35355339059327379</v>
      </c>
      <c r="BD371" s="4">
        <f>_xlfn.STDEV.S(Tabela13[[#This Row],[V4]],Tabela13[[#This Row],[V3]])</f>
        <v>0.28726212985703492</v>
      </c>
      <c r="BE371" s="4">
        <f>Tabela13[[#This Row],[V17]]/Tabela13[[#This Row],[V5]]</f>
        <v>0.44049274893588208</v>
      </c>
      <c r="BF371" s="4">
        <f>Tabela13[[#This Row],[V18]]/Tabela13[[#This Row],[V6]]</f>
        <v>0.3901278792753366</v>
      </c>
      <c r="BG371" s="4">
        <f>Tabela13[[#This Row],[V19]]/Tabela13[[#This Row],[V7]]</f>
        <v>9.4280904158206322E-2</v>
      </c>
      <c r="BH371" s="4">
        <f>Tabela13[[#This Row],[V20]]/Tabela13[[#This Row],[V8]]</f>
        <v>0.44049274893588208</v>
      </c>
      <c r="BI371" s="4">
        <f>Tabela13[[#This Row],[V21]]/Tabela13[[#This Row],[V9]]</f>
        <v>5.5099229702847856E-2</v>
      </c>
      <c r="BJ371" s="4">
        <f>Tabela13[[#This Row],[V22]]/Tabela13[[#This Row],[V10]]</f>
        <v>0.77339804192278638</v>
      </c>
      <c r="BK371" s="4">
        <f>Tabela13[[#This Row],[V23]]/Tabela13[[#This Row],[V11]]</f>
        <v>0.3901278792753366</v>
      </c>
      <c r="BL371" s="4">
        <f>Tabela13[[#This Row],[V24]]/Tabela13[[#This Row],[V12]]</f>
        <v>5.5099229702847856E-2</v>
      </c>
      <c r="BM371" s="4">
        <f>Tabela13[[#This Row],[V25]]/Tabela13[[#This Row],[V13]]</f>
        <v>0.30138977558770874</v>
      </c>
      <c r="BN371" s="4">
        <f>Tabela13[[#This Row],[V26]]/Tabela13[[#This Row],[V14]]</f>
        <v>9.4280904158206322E-2</v>
      </c>
      <c r="BO371" s="4">
        <f>Tabela13[[#This Row],[V27]]/Tabela13[[#This Row],[V15]]</f>
        <v>0.35355339059327379</v>
      </c>
      <c r="BP371" s="4">
        <f>Tabela13[[#This Row],[V28]]/Tabela13[[#This Row],[V16]]</f>
        <v>0.30138977558770874</v>
      </c>
      <c r="BQ371" s="4">
        <f>Tabela13[[#This Row],[V1]]-Tabela13[[#This Row],[V2]]</f>
        <v>-0.59375</v>
      </c>
      <c r="BR371" s="4">
        <f>Tabela13[[#This Row],[V1]]-Tabela13[[#This Row],[V3]]</f>
        <v>-0.5</v>
      </c>
      <c r="BS371" s="4">
        <f>Tabela13[[#This Row],[V1]]-Tabela13[[#This Row],[V4]]</f>
        <v>-9.375E-2</v>
      </c>
      <c r="BT371" s="4">
        <f>Tabela13[[#This Row],[V2]]-Tabela13[[#This Row],[V1]]</f>
        <v>0.59375</v>
      </c>
      <c r="BU371" s="4">
        <f>Tabela13[[#This Row],[V2]]-Tabela13[[#This Row],[V3]]</f>
        <v>9.375E-2</v>
      </c>
      <c r="BV371" s="4">
        <f>Tabela13[[#This Row],[V2]]-Tabela13[[#This Row],[V4]]</f>
        <v>0.5</v>
      </c>
      <c r="BW371" s="4">
        <f>AVERAGE(Tabela13[[#This Row],[V41]],Tabela13[[#This Row],[V42]])</f>
        <v>-0.546875</v>
      </c>
      <c r="BX371" s="4">
        <f>AVERAGE(Tabela13[[#This Row],[V41]],Tabela13[[#This Row],[V43]])</f>
        <v>-0.34375</v>
      </c>
      <c r="BY371" s="4">
        <f>AVERAGE(Tabela13[[#This Row],[V41]],Tabela13[[#This Row],[V44]])</f>
        <v>0</v>
      </c>
      <c r="BZ371" s="4">
        <f>AVERAGE(Tabela13[[#This Row],[V41]],Tabela13[[#This Row],[V45]])</f>
        <v>-0.25</v>
      </c>
      <c r="CA371" s="4">
        <f>AVERAGE(Tabela13[[#This Row],[V41]],Tabela13[[#This Row],[V46]])</f>
        <v>-4.6875E-2</v>
      </c>
      <c r="CB371" s="4">
        <f>AVERAGE(Tabela13[[#This Row],[V42]],Tabela13[[#This Row],[V41]])</f>
        <v>-0.546875</v>
      </c>
      <c r="CC371" s="4">
        <f>AVERAGE(Tabela13[[#This Row],[V42]],Tabela13[[#This Row],[V43]])</f>
        <v>-0.296875</v>
      </c>
      <c r="CD371" s="4">
        <f>AVERAGE(Tabela13[[#This Row],[V42]],Tabela13[[#This Row],[V44]])</f>
        <v>4.6875E-2</v>
      </c>
      <c r="CE371" s="4">
        <f>AVERAGE(Tabela13[[#This Row],[V42]],Tabela13[[#This Row],[V45]])</f>
        <v>-0.203125</v>
      </c>
      <c r="CF371" s="4">
        <f>AVERAGE(Tabela13[[#This Row],[V42]],Tabela13[[#This Row],[V46]])</f>
        <v>0</v>
      </c>
      <c r="CG371" s="4">
        <f>AVERAGE(Tabela13[[#This Row],[V43]],Tabela13[[#This Row],[V41]])</f>
        <v>-0.34375</v>
      </c>
      <c r="CH371" s="4">
        <f>AVERAGE(Tabela13[[#This Row],[V43]],Tabela13[[#This Row],[V42]])</f>
        <v>-0.296875</v>
      </c>
      <c r="CI371" s="4">
        <f>AVERAGE(Tabela13[[#This Row],[V43]],Tabela13[[#This Row],[V44]])</f>
        <v>0.25</v>
      </c>
      <c r="CJ371" s="4">
        <f>AVERAGE(Tabela13[[#This Row],[V43]],Tabela13[[#This Row],[V45]])</f>
        <v>0</v>
      </c>
      <c r="CK371" s="4">
        <f>AVERAGE(Tabela13[[#This Row],[V43]],Tabela13[[#This Row],[V46]])</f>
        <v>0.203125</v>
      </c>
      <c r="CL371" s="4">
        <f>AVERAGE(Tabela13[[#This Row],[V44]],Tabela13[[#This Row],[V41]])</f>
        <v>0</v>
      </c>
      <c r="CM371" s="4">
        <f>AVERAGE(Tabela13[[#This Row],[V44]],Tabela13[[#This Row],[V42]])</f>
        <v>4.6875E-2</v>
      </c>
      <c r="CN371" s="4">
        <f>AVERAGE(Tabela13[[#This Row],[V44]],Tabela13[[#This Row],[V43]])</f>
        <v>0.25</v>
      </c>
      <c r="CO371" s="4">
        <f>AVERAGE(Tabela13[[#This Row],[V44]],Tabela13[[#This Row],[V45]])</f>
        <v>0.34375</v>
      </c>
      <c r="CP371" s="4">
        <f>AVERAGE(Tabela13[[#This Row],[V44]],Tabela13[[#This Row],[V46]])</f>
        <v>0.546875</v>
      </c>
      <c r="CQ371" s="4">
        <f>AVERAGE(Tabela13[[#This Row],[V45]],Tabela13[[#This Row],[V41]])</f>
        <v>-0.25</v>
      </c>
      <c r="CR371" s="4">
        <f>AVERAGE(Tabela13[[#This Row],[V45]],Tabela13[[#This Row],[V42]])</f>
        <v>-0.203125</v>
      </c>
      <c r="CS371" s="4">
        <f>AVERAGE(Tabela13[[#This Row],[V45]],Tabela13[[#This Row],[V43]])</f>
        <v>0</v>
      </c>
      <c r="CT371" s="4">
        <f>AVERAGE(Tabela13[[#This Row],[V45]],Tabela13[[#This Row],[V44]])</f>
        <v>0.34375</v>
      </c>
      <c r="CU371" s="4">
        <f>AVERAGE(Tabela13[[#This Row],[V45]],Tabela13[[#This Row],[V46]])</f>
        <v>0.296875</v>
      </c>
      <c r="CV371" s="4">
        <f>AVERAGE(Tabela13[[#This Row],[V46]],Tabela13[[#This Row],[V41]])</f>
        <v>-4.6875E-2</v>
      </c>
      <c r="CW371" s="4">
        <f>AVERAGE(Tabela13[[#This Row],[V46]],Tabela13[[#This Row],[V42]])</f>
        <v>0</v>
      </c>
      <c r="CX371" s="4">
        <f>AVERAGE(Tabela13[[#This Row],[V46]],Tabela13[[#This Row],[V43]])</f>
        <v>0.203125</v>
      </c>
      <c r="CY371" s="4">
        <f>AVERAGE(Tabela13[[#This Row],[V46]],Tabela13[[#This Row],[V44]])</f>
        <v>0.546875</v>
      </c>
      <c r="CZ371" s="4">
        <f>AVERAGE(Tabela13[[#This Row],[V46]],Tabela13[[#This Row],[V45]])</f>
        <v>0.296875</v>
      </c>
      <c r="DA371" s="3">
        <f>_xlfn.STDEV.S(Tabela13[[#This Row],[V41]],Tabela13[[#This Row],[V42]])</f>
        <v>6.6291260736238825E-2</v>
      </c>
      <c r="DB371" s="3">
        <f>_xlfn.STDEV.S(Tabela13[[#This Row],[V41]],Tabela13[[#This Row],[V43]])</f>
        <v>0.35355339059327379</v>
      </c>
      <c r="DC371" s="3">
        <f>_xlfn.STDEV.S(Tabela13[[#This Row],[V41]],Tabela13[[#This Row],[V44]])</f>
        <v>0.83968930265902519</v>
      </c>
      <c r="DD371" s="3">
        <f>_xlfn.STDEV.S(Tabela13[[#This Row],[V41]],Tabela13[[#This Row],[V45]])</f>
        <v>0.48613591206575141</v>
      </c>
      <c r="DE371" s="3">
        <f>_xlfn.STDEV.S(Tabela13[[#This Row],[V41]],Tabela13[[#This Row],[V46]])</f>
        <v>0.77339804192278638</v>
      </c>
      <c r="DF371" s="3">
        <f>_xlfn.STDEV.S(Tabela13[[#This Row],[V42]],Tabela13[[#This Row],[V41]])</f>
        <v>6.6291260736238825E-2</v>
      </c>
      <c r="DG371" s="3">
        <f>_xlfn.STDEV.S(Tabela13[[#This Row],[V42]],Tabela13[[#This Row],[V43]])</f>
        <v>0.28726212985703492</v>
      </c>
      <c r="DH371" s="3">
        <f>_xlfn.STDEV.S(Tabela13[[#This Row],[V42]],Tabela13[[#This Row],[V44]])</f>
        <v>0.77339804192278638</v>
      </c>
      <c r="DI371" s="3">
        <f>_xlfn.STDEV.S(Tabela13[[#This Row],[V42]],Tabela13[[#This Row],[V45]])</f>
        <v>0.4198446513295126</v>
      </c>
      <c r="DJ371" s="3">
        <f>_xlfn.STDEV.S(Tabela13[[#This Row],[V42]],Tabela13[[#This Row],[V46]])</f>
        <v>0.70710678118654757</v>
      </c>
      <c r="DK371" s="3">
        <f>_xlfn.STDEV.S(Tabela13[[#This Row],[V43]],Tabela13[[#This Row],[V41]])</f>
        <v>0.35355339059327379</v>
      </c>
      <c r="DL371" s="3">
        <f>_xlfn.STDEV.S(Tabela13[[#This Row],[V43]],Tabela13[[#This Row],[V42]])</f>
        <v>0.28726212985703492</v>
      </c>
      <c r="DM371" s="3">
        <f>_xlfn.STDEV.S(Tabela13[[#This Row],[V43]],Tabela13[[#This Row],[V44]])</f>
        <v>0.48613591206575141</v>
      </c>
      <c r="DN371" s="3">
        <f>_xlfn.STDEV.S(Tabela13[[#This Row],[V43]],Tabela13[[#This Row],[V45]])</f>
        <v>0.13258252147247765</v>
      </c>
      <c r="DO371" s="3">
        <f>_xlfn.STDEV.S(Tabela13[[#This Row],[V43]],Tabela13[[#This Row],[V46]])</f>
        <v>0.4198446513295126</v>
      </c>
      <c r="DP371" s="3">
        <f>_xlfn.STDEV.S(Tabela13[[#This Row],[V44]],Tabela13[[#This Row],[V41]])</f>
        <v>0.83968930265902519</v>
      </c>
      <c r="DQ371" s="3">
        <f>_xlfn.STDEV.S(Tabela13[[#This Row],[V44]],Tabela13[[#This Row],[V42]])</f>
        <v>0.77339804192278638</v>
      </c>
      <c r="DR371" s="3">
        <f>_xlfn.STDEV.S(Tabela13[[#This Row],[V44]],Tabela13[[#This Row],[V43]])</f>
        <v>0.48613591206575141</v>
      </c>
      <c r="DS371" s="3">
        <f>_xlfn.STDEV.S(Tabela13[[#This Row],[V44]],Tabela13[[#This Row],[V45]])</f>
        <v>0.35355339059327379</v>
      </c>
      <c r="DT371" s="3">
        <f>_xlfn.STDEV.S(Tabela13[[#This Row],[V44]],Tabela13[[#This Row],[V46]])</f>
        <v>6.6291260736238825E-2</v>
      </c>
      <c r="DU371" s="3">
        <f>_xlfn.STDEV.S(Tabela13[[#This Row],[V45]],Tabela13[[#This Row],[V41]])</f>
        <v>0.48613591206575141</v>
      </c>
      <c r="DV371" s="3">
        <f>_xlfn.STDEV.S(Tabela13[[#This Row],[V45]],Tabela13[[#This Row],[V42]])</f>
        <v>0.4198446513295126</v>
      </c>
      <c r="DW371" s="3">
        <f>_xlfn.STDEV.S(Tabela13[[#This Row],[V45]],Tabela13[[#This Row],[V43]])</f>
        <v>0.13258252147247765</v>
      </c>
      <c r="DX371" s="3">
        <f>_xlfn.STDEV.S(Tabela13[[#This Row],[V45]],Tabela13[[#This Row],[V44]])</f>
        <v>0.35355339059327379</v>
      </c>
      <c r="DY371" s="3">
        <f>_xlfn.STDEV.S(Tabela13[[#This Row],[V45]],Tabela13[[#This Row],[V46]])</f>
        <v>0.28726212985703492</v>
      </c>
      <c r="DZ371" s="3">
        <f>_xlfn.STDEV.S(Tabela13[[#This Row],[V46]],Tabela13[[#This Row],[V41]])</f>
        <v>0.77339804192278638</v>
      </c>
      <c r="EA371" s="3">
        <f>_xlfn.STDEV.S(Tabela13[[#This Row],[V46]],Tabela13[[#This Row],[V42]])</f>
        <v>0.70710678118654757</v>
      </c>
      <c r="EB371" s="3">
        <f>_xlfn.STDEV.S(Tabela13[[#This Row],[V46]],Tabela13[[#This Row],[V43]])</f>
        <v>0.4198446513295126</v>
      </c>
      <c r="EC371" s="3">
        <f>_xlfn.STDEV.S(Tabela13[[#This Row],[V46]],Tabela13[[#This Row],[V44]])</f>
        <v>6.6291260736238825E-2</v>
      </c>
      <c r="ED371" s="3">
        <f>_xlfn.STDEV.S(Tabela13[[#This Row],[V46]],Tabela13[[#This Row],[V45]])</f>
        <v>0.28726212985703492</v>
      </c>
      <c r="EE371" s="3">
        <f t="shared" si="380"/>
        <v>-0.12121830534626528</v>
      </c>
      <c r="EF371" s="3">
        <f t="shared" si="381"/>
        <v>-1.0285189544531601</v>
      </c>
      <c r="EG371" s="3" t="str">
        <f t="shared" si="382"/>
        <v/>
      </c>
      <c r="EH371" s="3">
        <f t="shared" si="383"/>
        <v>-1.9445436482630056</v>
      </c>
      <c r="EI371" s="3">
        <f t="shared" si="384"/>
        <v>-16.49915822768611</v>
      </c>
      <c r="EJ371" s="3">
        <f t="shared" si="385"/>
        <v>-0.12121830534626528</v>
      </c>
      <c r="EK371" s="3">
        <f t="shared" si="386"/>
        <v>-0.96761980583422291</v>
      </c>
      <c r="EL371" s="3">
        <f t="shared" si="387"/>
        <v>16.49915822768611</v>
      </c>
      <c r="EM371" s="3">
        <f t="shared" si="388"/>
        <v>-2.0669275142376007</v>
      </c>
      <c r="EN371" s="3" t="str">
        <f t="shared" si="389"/>
        <v/>
      </c>
      <c r="EO371" s="3">
        <f t="shared" si="390"/>
        <v>-1.0285189544531601</v>
      </c>
      <c r="EP371" s="3">
        <f t="shared" si="391"/>
        <v>-0.96761980583422291</v>
      </c>
      <c r="EQ371" s="3">
        <f t="shared" si="392"/>
        <v>1.9445436482630056</v>
      </c>
      <c r="ER371" s="3" t="str">
        <f t="shared" si="393"/>
        <v/>
      </c>
      <c r="ES371" s="3" t="str">
        <f t="shared" si="394"/>
        <v/>
      </c>
      <c r="ET371" s="3" t="str">
        <f t="shared" si="395"/>
        <v/>
      </c>
      <c r="EU371" s="3" t="str">
        <f t="shared" si="396"/>
        <v/>
      </c>
      <c r="EV371" s="3">
        <f t="shared" si="397"/>
        <v>1.9445436482630056</v>
      </c>
      <c r="EW371" s="3">
        <f t="shared" si="398"/>
        <v>1.0285189544531601</v>
      </c>
      <c r="EX371" s="3">
        <f t="shared" si="399"/>
        <v>0.12121830534626528</v>
      </c>
      <c r="EY371" s="3">
        <f t="shared" si="400"/>
        <v>-1.9445436482630056</v>
      </c>
      <c r="EZ371" s="3">
        <f t="shared" si="401"/>
        <v>-2.0669275142376007</v>
      </c>
      <c r="FA371" s="3" t="str">
        <f t="shared" si="402"/>
        <v/>
      </c>
      <c r="FB371" s="3">
        <f t="shared" si="403"/>
        <v>1.0285189544531601</v>
      </c>
      <c r="FC371" s="3">
        <f t="shared" si="404"/>
        <v>0.96761980583422291</v>
      </c>
      <c r="FD371" s="3">
        <f t="shared" si="405"/>
        <v>-16.49915822768611</v>
      </c>
      <c r="FE371" s="3" t="str">
        <f t="shared" si="406"/>
        <v/>
      </c>
      <c r="FF371" s="3">
        <f t="shared" si="407"/>
        <v>2.0669275142376007</v>
      </c>
      <c r="FG371" s="3">
        <f t="shared" si="408"/>
        <v>0.12121830534626528</v>
      </c>
      <c r="FH371" s="3">
        <f t="shared" si="409"/>
        <v>0.96761980583422291</v>
      </c>
      <c r="FI371" s="4">
        <f t="shared" si="410"/>
        <v>0.5</v>
      </c>
      <c r="FJ371" s="4">
        <f t="shared" si="411"/>
        <v>0.625</v>
      </c>
      <c r="FK371" s="4">
        <f t="shared" si="412"/>
        <v>1.1176470588235292</v>
      </c>
      <c r="FL371" s="4">
        <f t="shared" si="413"/>
        <v>1.6470588235294117</v>
      </c>
      <c r="FM371" s="4">
        <f>Tabela13[[#This Row],[V139]]-Tabela13[[#This Row],[V140]]</f>
        <v>-0.52941176470588247</v>
      </c>
      <c r="FN371" s="4">
        <f>Tabela13[[#This Row],[V1]]-Tabela13[[#This Row],[V2]]/2</f>
        <v>3.125E-2</v>
      </c>
      <c r="FO371" s="4">
        <f>Tabela13[[#This Row],[V1]]-Tabela13[[#This Row],[V3]]/2</f>
        <v>7.8125E-2</v>
      </c>
      <c r="FP371" s="4">
        <f>Tabela13[[#This Row],[V1]]-Tabela13[[#This Row],[V4]]/2</f>
        <v>0.28125</v>
      </c>
      <c r="FQ371" s="4">
        <f>Tabela13[[#This Row],[V2]]-Tabela13[[#This Row],[V1]]/2</f>
        <v>0.921875</v>
      </c>
      <c r="FR371" s="4">
        <f>Tabela13[[#This Row],[V2]]-Tabela13[[#This Row],[V3]]/2</f>
        <v>0.671875</v>
      </c>
      <c r="FS371" s="4">
        <f>Tabela13[[#This Row],[V2]]-Tabela13[[#This Row],[V4]]/2</f>
        <v>0.875</v>
      </c>
      <c r="FT371" s="4">
        <f t="shared" si="414"/>
        <v>3.1239833430268277E-2</v>
      </c>
      <c r="FU371" s="4">
        <f t="shared" si="415"/>
        <v>7.7966633831542301E-2</v>
      </c>
      <c r="FV371" s="4">
        <f t="shared" si="416"/>
        <v>0.27416745111965879</v>
      </c>
      <c r="FW371" s="4">
        <f t="shared" si="417"/>
        <v>0.74477012571607515</v>
      </c>
      <c r="FX371" s="4">
        <f t="shared" si="418"/>
        <v>0.59159971033511138</v>
      </c>
      <c r="FY371" s="4">
        <f t="shared" si="419"/>
        <v>0.71882999962162453</v>
      </c>
      <c r="FZ371" s="4">
        <f t="shared" si="420"/>
        <v>5.6231700174482899</v>
      </c>
      <c r="GA371" s="4">
        <f t="shared" si="421"/>
        <v>14.033994089677615</v>
      </c>
      <c r="GB371" s="4">
        <f t="shared" si="422"/>
        <v>49.350141201538577</v>
      </c>
      <c r="GC371" s="4">
        <f t="shared" si="423"/>
        <v>134.05862262889354</v>
      </c>
      <c r="GD371" s="4">
        <f t="shared" si="424"/>
        <v>106.48794786032005</v>
      </c>
      <c r="GE371" s="4">
        <f t="shared" si="425"/>
        <v>129.3893999318924</v>
      </c>
      <c r="GF371" s="4">
        <f>Tabela13[[#This Row],[V1]]-Tabela13[[#This Row],[V2]]/Tabela13[[#This Row],[V2]]</f>
        <v>-0.34375</v>
      </c>
      <c r="GG371" s="4">
        <f>Tabela13[[#This Row],[V1]]-Tabela13[[#This Row],[V3]]/Tabela13[[#This Row],[V3]]</f>
        <v>-0.34375</v>
      </c>
      <c r="GH371" s="4">
        <f>Tabela13[[#This Row],[V1]]-Tabela13[[#This Row],[V4]]/Tabela13[[#This Row],[V4]]</f>
        <v>-0.34375</v>
      </c>
      <c r="GI371" s="4">
        <f>Tabela13[[#This Row],[V2]]-Tabela13[[#This Row],[V1]]/Tabela13[[#This Row],[V1]]</f>
        <v>0.25</v>
      </c>
      <c r="GJ371" s="4">
        <f>Tabela13[[#This Row],[V2]]-Tabela13[[#This Row],[V3]]/Tabela13[[#This Row],[V3]]</f>
        <v>0.25</v>
      </c>
      <c r="GK371" s="4">
        <f>Tabela13[[#This Row],[V2]]-Tabela13[[#This Row],[V4]]/Tabela13[[#This Row],[V4]]</f>
        <v>0.25</v>
      </c>
      <c r="GL371" s="4">
        <f t="shared" si="426"/>
        <v>0.29370567041399342</v>
      </c>
      <c r="GM371" s="4">
        <f t="shared" si="427"/>
        <v>0.953125</v>
      </c>
      <c r="GN371" s="4">
        <f t="shared" si="428"/>
        <v>0.30815021158189476</v>
      </c>
      <c r="GO371" s="3">
        <f t="shared" si="429"/>
        <v>0</v>
      </c>
      <c r="GP371" s="3">
        <v>100</v>
      </c>
      <c r="GQ371" s="3">
        <f t="shared" si="430"/>
        <v>-1</v>
      </c>
      <c r="GR371" s="3">
        <f t="shared" si="431"/>
        <v>-100</v>
      </c>
      <c r="GS371" s="34">
        <f>COUNTIF($D$2:D370,Tabela13[[#This Row],[HomeTeam]])</f>
        <v>17</v>
      </c>
      <c r="GT371" s="34">
        <f>COUNTIF($E$2:E370,Tabela13[[#This Row],[AwayTeam]])</f>
        <v>18</v>
      </c>
      <c r="GU371" s="3">
        <f>IFERROR(AVERAGEIFS($AD$2:AD370,$D$2:D370,Tabela13[[#This Row],[HomeTeam]],$GS$2:GS370,"&gt;="&amp;Tabela13[[#This Row],[Contagem_H]]-5),"")</f>
        <v>1.023621553884712</v>
      </c>
      <c r="GV371" s="3">
        <f>IFERROR(AVERAGEIFS($G$2:G370,$E$2:E370,Tabela13[[#This Row],[AwayTeam]],$GT$2:GT370,"&gt;="&amp;Tabela13[[#This Row],[Contagem_A]]-5),"")</f>
        <v>1.8</v>
      </c>
      <c r="GW371" s="3">
        <f>IFERROR(AVERAGEIFS($GQ$2:GQ370,$D$2:D370,Tabela13[[#This Row],[HomeTeam]],$GS$2:GS370,"&gt;="&amp;Tabela13[[#This Row],[Contagem_H]]-5),"")</f>
        <v>-0.21600000000000003</v>
      </c>
    </row>
    <row r="372" spans="1:205" x14ac:dyDescent="0.25">
      <c r="A372" t="s">
        <v>127</v>
      </c>
      <c r="B372" t="s">
        <v>270</v>
      </c>
      <c r="C372" t="s">
        <v>129</v>
      </c>
      <c r="D372" t="s">
        <v>141</v>
      </c>
      <c r="E372" t="s">
        <v>20</v>
      </c>
      <c r="F372" s="3">
        <v>3</v>
      </c>
      <c r="G372" s="3">
        <v>2</v>
      </c>
      <c r="H372" s="3" t="str">
        <f t="shared" si="432"/>
        <v>H</v>
      </c>
      <c r="I372" s="3">
        <v>2.7</v>
      </c>
      <c r="J372" s="3">
        <v>3.9</v>
      </c>
      <c r="K372" s="3">
        <v>2.35</v>
      </c>
      <c r="L372" s="3">
        <v>1.36</v>
      </c>
      <c r="M372" s="3">
        <v>3.2</v>
      </c>
      <c r="N372" s="3">
        <f t="shared" si="361"/>
        <v>5</v>
      </c>
      <c r="O372" s="3">
        <f t="shared" si="362"/>
        <v>3</v>
      </c>
      <c r="P372" s="3">
        <f t="shared" si="363"/>
        <v>0</v>
      </c>
      <c r="Q372" s="3">
        <f t="shared" si="364"/>
        <v>5.2312541674243818E-2</v>
      </c>
      <c r="R372" s="3">
        <f t="shared" si="365"/>
        <v>4.7794117647058765E-2</v>
      </c>
      <c r="S372" s="3">
        <f t="shared" si="366"/>
        <v>2.8412438625204586</v>
      </c>
      <c r="T372" s="3">
        <f t="shared" si="367"/>
        <v>4.1040189125295505</v>
      </c>
      <c r="U372" s="3">
        <f t="shared" si="368"/>
        <v>2.4729344729344729</v>
      </c>
      <c r="V372" s="3">
        <f t="shared" si="369"/>
        <v>1.4311450566769717</v>
      </c>
      <c r="W372" s="3">
        <f t="shared" si="370"/>
        <v>3.3674001333575805</v>
      </c>
      <c r="X372" s="4">
        <f t="shared" si="371"/>
        <v>0.37037037037037035</v>
      </c>
      <c r="Y372" s="4">
        <f t="shared" si="372"/>
        <v>0.25641025641025644</v>
      </c>
      <c r="Z372" s="4">
        <f t="shared" si="373"/>
        <v>0.42553191489361702</v>
      </c>
      <c r="AA372" s="4">
        <f t="shared" si="374"/>
        <v>0.73529411764705876</v>
      </c>
      <c r="AB372" s="4">
        <f t="shared" si="375"/>
        <v>0.3125</v>
      </c>
      <c r="AC372" s="4">
        <f t="shared" si="376"/>
        <v>1.6851851851851851</v>
      </c>
      <c r="AD372" s="4">
        <f t="shared" si="377"/>
        <v>1.2127659574468086</v>
      </c>
      <c r="AE372" s="4">
        <f t="shared" si="378"/>
        <v>1.1851851851851851</v>
      </c>
      <c r="AF372" s="4">
        <f t="shared" si="379"/>
        <v>1.7127659574468086</v>
      </c>
      <c r="AG372" s="4">
        <f>IFERROR(AVERAGE(Tabela13[[#This Row],[V1]],Tabela13[[#This Row],[V2]]),"")</f>
        <v>1.4489755713159969</v>
      </c>
      <c r="AH372" s="4">
        <f>IFERROR(AVERAGE(Tabela13[[#This Row],[V1]],Tabela13[[#This Row],[V3]]),"")</f>
        <v>1.4351851851851851</v>
      </c>
      <c r="AI372" s="4">
        <f>IFERROR(AVERAGE(Tabela13[[#This Row],[V1]],Tabela13[[#This Row],[V4]]),"")</f>
        <v>1.6989755713159969</v>
      </c>
      <c r="AJ372" s="4">
        <f>IFERROR(AVERAGE(Tabela13[[#This Row],[V2]],Tabela13[[#This Row],[V1]]),"")</f>
        <v>1.4489755713159969</v>
      </c>
      <c r="AK372" s="4">
        <f>IFERROR(AVERAGE(Tabela13[[#This Row],[V2]],Tabela13[[#This Row],[V3]]),"")</f>
        <v>1.1989755713159969</v>
      </c>
      <c r="AL372" s="4">
        <f>IFERROR(AVERAGE(Tabela13[[#This Row],[V2]],Tabela13[[#This Row],[V4]]),"")</f>
        <v>1.4627659574468086</v>
      </c>
      <c r="AM372" s="4">
        <f>IFERROR(AVERAGE(Tabela13[[#This Row],[V3]],Tabela13[[#This Row],[V1]]),"")</f>
        <v>1.4351851851851851</v>
      </c>
      <c r="AN372" s="4">
        <f>IFERROR(AVERAGE(Tabela13[[#This Row],[V3]],Tabela13[[#This Row],[V2]]),"")</f>
        <v>1.1989755713159969</v>
      </c>
      <c r="AO372" s="4">
        <f>IFERROR(AVERAGE(Tabela13[[#This Row],[V3]],Tabela13[[#This Row],[V4]]),"")</f>
        <v>1.4489755713159969</v>
      </c>
      <c r="AP372" s="4">
        <f>IFERROR(AVERAGE(Tabela13[[#This Row],[V4]],Tabela13[[#This Row],[V1]]),"")</f>
        <v>1.6989755713159969</v>
      </c>
      <c r="AQ372" s="4">
        <f>IFERROR(AVERAGE(Tabela13[[#This Row],[V4]],Tabela13[[#This Row],[V2]]),"")</f>
        <v>1.4627659574468086</v>
      </c>
      <c r="AR372" s="4">
        <f>IFERROR(AVERAGE(Tabela13[[#This Row],[V4]],Tabela13[[#This Row],[V3]]),"")</f>
        <v>1.4489755713159969</v>
      </c>
      <c r="AS372" s="4">
        <f>_xlfn.STDEV.S(Tabela13[[#This Row],[V1]:[V2]])</f>
        <v>0.33405083949671766</v>
      </c>
      <c r="AT372" s="4">
        <f>_xlfn.STDEV.S(Tabela13[[#This Row],[V1]],Tabela13[[#This Row],[V3]])</f>
        <v>0.35355339059327379</v>
      </c>
      <c r="AU372" s="4">
        <f>_xlfn.STDEV.S(Tabela13[[#This Row],[V1]],Tabela13[[#This Row],[V4]])</f>
        <v>1.9502551096555791E-2</v>
      </c>
      <c r="AV372" s="4">
        <f>_xlfn.STDEV.S(Tabela13[[#This Row],[V2]],Tabela13[[#This Row],[V1]])</f>
        <v>0.33405083949671766</v>
      </c>
      <c r="AW372" s="4">
        <f>_xlfn.STDEV.S(Tabela13[[#This Row],[V2]],Tabela13[[#This Row],[V3]])</f>
        <v>1.9502551096555791E-2</v>
      </c>
      <c r="AX372" s="4">
        <f>_xlfn.STDEV.S(Tabela13[[#This Row],[V42]],Tabela13[[#This Row],[V44]])</f>
        <v>0.68760423008999172</v>
      </c>
      <c r="AY372" s="4">
        <f>_xlfn.STDEV.S(Tabela13[[#This Row],[V3]],Tabela13[[#This Row],[V1]])</f>
        <v>0.35355339059327379</v>
      </c>
      <c r="AZ372" s="4">
        <f>_xlfn.STDEV.S(Tabela13[[#This Row],[V3]],Tabela13[[#This Row],[V2]])</f>
        <v>1.9502551096555791E-2</v>
      </c>
      <c r="BA372" s="4">
        <f>_xlfn.STDEV.S(Tabela13[[#This Row],[V3]],Tabela13[[#This Row],[V4]])</f>
        <v>0.37305594168982986</v>
      </c>
      <c r="BB372" s="4">
        <f>_xlfn.STDEV.S(Tabela13[[#This Row],[V4]],Tabela13[[#This Row],[V1]])</f>
        <v>1.9502551096555791E-2</v>
      </c>
      <c r="BC372" s="4">
        <f>_xlfn.STDEV.S(Tabela13[[#This Row],[V4]],Tabela13[[#This Row],[V2]])</f>
        <v>0.35355339059327379</v>
      </c>
      <c r="BD372" s="4">
        <f>_xlfn.STDEV.S(Tabela13[[#This Row],[V4]],Tabela13[[#This Row],[V3]])</f>
        <v>0.37305594168982986</v>
      </c>
      <c r="BE372" s="4">
        <f>Tabela13[[#This Row],[V17]]/Tabela13[[#This Row],[V5]]</f>
        <v>0.23054276835966536</v>
      </c>
      <c r="BF372" s="4">
        <f>Tabela13[[#This Row],[V18]]/Tabela13[[#This Row],[V6]]</f>
        <v>0.24634687860692625</v>
      </c>
      <c r="BG372" s="4">
        <f>Tabela13[[#This Row],[V19]]/Tabela13[[#This Row],[V7]]</f>
        <v>1.1479006188093367E-2</v>
      </c>
      <c r="BH372" s="4">
        <f>Tabela13[[#This Row],[V20]]/Tabela13[[#This Row],[V8]]</f>
        <v>0.23054276835966536</v>
      </c>
      <c r="BI372" s="4">
        <f>Tabela13[[#This Row],[V21]]/Tabela13[[#This Row],[V9]]</f>
        <v>1.6266012054899311E-2</v>
      </c>
      <c r="BJ372" s="4">
        <f>Tabela13[[#This Row],[V22]]/Tabela13[[#This Row],[V10]]</f>
        <v>0.47007125547970341</v>
      </c>
      <c r="BK372" s="4">
        <f>Tabela13[[#This Row],[V23]]/Tabela13[[#This Row],[V11]]</f>
        <v>0.24634687860692625</v>
      </c>
      <c r="BL372" s="4">
        <f>Tabela13[[#This Row],[V24]]/Tabela13[[#This Row],[V12]]</f>
        <v>1.6266012054899311E-2</v>
      </c>
      <c r="BM372" s="4">
        <f>Tabela13[[#This Row],[V25]]/Tabela13[[#This Row],[V13]]</f>
        <v>0.25746185724236254</v>
      </c>
      <c r="BN372" s="4">
        <f>Tabela13[[#This Row],[V26]]/Tabela13[[#This Row],[V14]]</f>
        <v>1.1479006188093367E-2</v>
      </c>
      <c r="BO372" s="4">
        <f>Tabela13[[#This Row],[V27]]/Tabela13[[#This Row],[V15]]</f>
        <v>0.2417019542964926</v>
      </c>
      <c r="BP372" s="4">
        <f>Tabela13[[#This Row],[V28]]/Tabela13[[#This Row],[V16]]</f>
        <v>0.25746185724236254</v>
      </c>
      <c r="BQ372" s="4">
        <f>Tabela13[[#This Row],[V1]]-Tabela13[[#This Row],[V2]]</f>
        <v>0.47241922773837652</v>
      </c>
      <c r="BR372" s="4">
        <f>Tabela13[[#This Row],[V1]]-Tabela13[[#This Row],[V3]]</f>
        <v>0.5</v>
      </c>
      <c r="BS372" s="4">
        <f>Tabela13[[#This Row],[V1]]-Tabela13[[#This Row],[V4]]</f>
        <v>-2.7580772261623476E-2</v>
      </c>
      <c r="BT372" s="4">
        <f>Tabela13[[#This Row],[V2]]-Tabela13[[#This Row],[V1]]</f>
        <v>-0.47241922773837652</v>
      </c>
      <c r="BU372" s="4">
        <f>Tabela13[[#This Row],[V2]]-Tabela13[[#This Row],[V3]]</f>
        <v>2.7580772261623476E-2</v>
      </c>
      <c r="BV372" s="4">
        <f>Tabela13[[#This Row],[V2]]-Tabela13[[#This Row],[V4]]</f>
        <v>-0.5</v>
      </c>
      <c r="BW372" s="4">
        <f>AVERAGE(Tabela13[[#This Row],[V41]],Tabela13[[#This Row],[V42]])</f>
        <v>0.48620961386918826</v>
      </c>
      <c r="BX372" s="4">
        <f>AVERAGE(Tabela13[[#This Row],[V41]],Tabela13[[#This Row],[V43]])</f>
        <v>0.22241922773837652</v>
      </c>
      <c r="BY372" s="4">
        <f>AVERAGE(Tabela13[[#This Row],[V41]],Tabela13[[#This Row],[V44]])</f>
        <v>0</v>
      </c>
      <c r="BZ372" s="4">
        <f>AVERAGE(Tabela13[[#This Row],[V41]],Tabela13[[#This Row],[V45]])</f>
        <v>0.25</v>
      </c>
      <c r="CA372" s="4">
        <f>AVERAGE(Tabela13[[#This Row],[V41]],Tabela13[[#This Row],[V46]])</f>
        <v>-1.3790386130811738E-2</v>
      </c>
      <c r="CB372" s="4">
        <f>AVERAGE(Tabela13[[#This Row],[V42]],Tabela13[[#This Row],[V41]])</f>
        <v>0.48620961386918826</v>
      </c>
      <c r="CC372" s="4">
        <f>AVERAGE(Tabela13[[#This Row],[V42]],Tabela13[[#This Row],[V43]])</f>
        <v>0.23620961386918826</v>
      </c>
      <c r="CD372" s="4">
        <f>AVERAGE(Tabela13[[#This Row],[V42]],Tabela13[[#This Row],[V44]])</f>
        <v>1.3790386130811738E-2</v>
      </c>
      <c r="CE372" s="4">
        <f>AVERAGE(Tabela13[[#This Row],[V42]],Tabela13[[#This Row],[V45]])</f>
        <v>0.26379038613081174</v>
      </c>
      <c r="CF372" s="4">
        <f>AVERAGE(Tabela13[[#This Row],[V42]],Tabela13[[#This Row],[V46]])</f>
        <v>0</v>
      </c>
      <c r="CG372" s="4">
        <f>AVERAGE(Tabela13[[#This Row],[V43]],Tabela13[[#This Row],[V41]])</f>
        <v>0.22241922773837652</v>
      </c>
      <c r="CH372" s="4">
        <f>AVERAGE(Tabela13[[#This Row],[V43]],Tabela13[[#This Row],[V42]])</f>
        <v>0.23620961386918826</v>
      </c>
      <c r="CI372" s="4">
        <f>AVERAGE(Tabela13[[#This Row],[V43]],Tabela13[[#This Row],[V44]])</f>
        <v>-0.25</v>
      </c>
      <c r="CJ372" s="4">
        <f>AVERAGE(Tabela13[[#This Row],[V43]],Tabela13[[#This Row],[V45]])</f>
        <v>0</v>
      </c>
      <c r="CK372" s="4">
        <f>AVERAGE(Tabela13[[#This Row],[V43]],Tabela13[[#This Row],[V46]])</f>
        <v>-0.26379038613081174</v>
      </c>
      <c r="CL372" s="4">
        <f>AVERAGE(Tabela13[[#This Row],[V44]],Tabela13[[#This Row],[V41]])</f>
        <v>0</v>
      </c>
      <c r="CM372" s="4">
        <f>AVERAGE(Tabela13[[#This Row],[V44]],Tabela13[[#This Row],[V42]])</f>
        <v>1.3790386130811738E-2</v>
      </c>
      <c r="CN372" s="4">
        <f>AVERAGE(Tabela13[[#This Row],[V44]],Tabela13[[#This Row],[V43]])</f>
        <v>-0.25</v>
      </c>
      <c r="CO372" s="4">
        <f>AVERAGE(Tabela13[[#This Row],[V44]],Tabela13[[#This Row],[V45]])</f>
        <v>-0.22241922773837652</v>
      </c>
      <c r="CP372" s="4">
        <f>AVERAGE(Tabela13[[#This Row],[V44]],Tabela13[[#This Row],[V46]])</f>
        <v>-0.48620961386918826</v>
      </c>
      <c r="CQ372" s="4">
        <f>AVERAGE(Tabela13[[#This Row],[V45]],Tabela13[[#This Row],[V41]])</f>
        <v>0.25</v>
      </c>
      <c r="CR372" s="4">
        <f>AVERAGE(Tabela13[[#This Row],[V45]],Tabela13[[#This Row],[V42]])</f>
        <v>0.26379038613081174</v>
      </c>
      <c r="CS372" s="4">
        <f>AVERAGE(Tabela13[[#This Row],[V45]],Tabela13[[#This Row],[V43]])</f>
        <v>0</v>
      </c>
      <c r="CT372" s="4">
        <f>AVERAGE(Tabela13[[#This Row],[V45]],Tabela13[[#This Row],[V44]])</f>
        <v>-0.22241922773837652</v>
      </c>
      <c r="CU372" s="4">
        <f>AVERAGE(Tabela13[[#This Row],[V45]],Tabela13[[#This Row],[V46]])</f>
        <v>-0.23620961386918826</v>
      </c>
      <c r="CV372" s="4">
        <f>AVERAGE(Tabela13[[#This Row],[V46]],Tabela13[[#This Row],[V41]])</f>
        <v>-1.3790386130811738E-2</v>
      </c>
      <c r="CW372" s="4">
        <f>AVERAGE(Tabela13[[#This Row],[V46]],Tabela13[[#This Row],[V42]])</f>
        <v>0</v>
      </c>
      <c r="CX372" s="4">
        <f>AVERAGE(Tabela13[[#This Row],[V46]],Tabela13[[#This Row],[V43]])</f>
        <v>-0.26379038613081174</v>
      </c>
      <c r="CY372" s="4">
        <f>AVERAGE(Tabela13[[#This Row],[V46]],Tabela13[[#This Row],[V44]])</f>
        <v>-0.48620961386918826</v>
      </c>
      <c r="CZ372" s="4">
        <f>AVERAGE(Tabela13[[#This Row],[V46]],Tabela13[[#This Row],[V45]])</f>
        <v>-0.23620961386918826</v>
      </c>
      <c r="DA372" s="3">
        <f>_xlfn.STDEV.S(Tabela13[[#This Row],[V41]],Tabela13[[#This Row],[V42]])</f>
        <v>1.9502551096555791E-2</v>
      </c>
      <c r="DB372" s="3">
        <f>_xlfn.STDEV.S(Tabela13[[#This Row],[V41]],Tabela13[[#This Row],[V43]])</f>
        <v>0.35355339059327373</v>
      </c>
      <c r="DC372" s="3">
        <f>_xlfn.STDEV.S(Tabela13[[#This Row],[V41]],Tabela13[[#This Row],[V44]])</f>
        <v>0.66810167899343598</v>
      </c>
      <c r="DD372" s="3">
        <f>_xlfn.STDEV.S(Tabela13[[#This Row],[V41]],Tabela13[[#This Row],[V45]])</f>
        <v>0.31454828840016213</v>
      </c>
      <c r="DE372" s="3">
        <f>_xlfn.STDEV.S(Tabela13[[#This Row],[V41]],Tabela13[[#This Row],[V46]])</f>
        <v>0.68760423008999172</v>
      </c>
      <c r="DF372" s="3">
        <f>_xlfn.STDEV.S(Tabela13[[#This Row],[V42]],Tabela13[[#This Row],[V41]])</f>
        <v>1.9502551096555791E-2</v>
      </c>
      <c r="DG372" s="3">
        <f>_xlfn.STDEV.S(Tabela13[[#This Row],[V42]],Tabela13[[#This Row],[V43]])</f>
        <v>0.37305594168982953</v>
      </c>
      <c r="DH372" s="3">
        <f>_xlfn.STDEV.S(Tabela13[[#This Row],[V42]],Tabela13[[#This Row],[V44]])</f>
        <v>0.68760423008999172</v>
      </c>
      <c r="DI372" s="3">
        <f>_xlfn.STDEV.S(Tabela13[[#This Row],[V42]],Tabela13[[#This Row],[V45]])</f>
        <v>0.33405083949671799</v>
      </c>
      <c r="DJ372" s="3">
        <f>_xlfn.STDEV.S(Tabela13[[#This Row],[V42]],Tabela13[[#This Row],[V46]])</f>
        <v>0.70710678118654757</v>
      </c>
      <c r="DK372" s="3">
        <f>_xlfn.STDEV.S(Tabela13[[#This Row],[V43]],Tabela13[[#This Row],[V41]])</f>
        <v>0.35355339059327373</v>
      </c>
      <c r="DL372" s="3">
        <f>_xlfn.STDEV.S(Tabela13[[#This Row],[V43]],Tabela13[[#This Row],[V42]])</f>
        <v>0.37305594168982953</v>
      </c>
      <c r="DM372" s="3">
        <f>_xlfn.STDEV.S(Tabela13[[#This Row],[V43]],Tabela13[[#This Row],[V44]])</f>
        <v>0.31454828840016213</v>
      </c>
      <c r="DN372" s="3">
        <f>_xlfn.STDEV.S(Tabela13[[#This Row],[V43]],Tabela13[[#This Row],[V45]])</f>
        <v>3.9005102193111582E-2</v>
      </c>
      <c r="DO372" s="3">
        <f>_xlfn.STDEV.S(Tabela13[[#This Row],[V43]],Tabela13[[#This Row],[V46]])</f>
        <v>0.33405083949671799</v>
      </c>
      <c r="DP372" s="3">
        <f>_xlfn.STDEV.S(Tabela13[[#This Row],[V44]],Tabela13[[#This Row],[V41]])</f>
        <v>0.66810167899343598</v>
      </c>
      <c r="DQ372" s="3">
        <f>_xlfn.STDEV.S(Tabela13[[#This Row],[V44]],Tabela13[[#This Row],[V42]])</f>
        <v>0.68760423008999172</v>
      </c>
      <c r="DR372" s="3">
        <f>_xlfn.STDEV.S(Tabela13[[#This Row],[V44]],Tabela13[[#This Row],[V43]])</f>
        <v>0.31454828840016213</v>
      </c>
      <c r="DS372" s="3">
        <f>_xlfn.STDEV.S(Tabela13[[#This Row],[V44]],Tabela13[[#This Row],[V45]])</f>
        <v>0.35355339059327373</v>
      </c>
      <c r="DT372" s="3">
        <f>_xlfn.STDEV.S(Tabela13[[#This Row],[V44]],Tabela13[[#This Row],[V46]])</f>
        <v>1.9502551096555791E-2</v>
      </c>
      <c r="DU372" s="3">
        <f>_xlfn.STDEV.S(Tabela13[[#This Row],[V45]],Tabela13[[#This Row],[V41]])</f>
        <v>0.31454828840016213</v>
      </c>
      <c r="DV372" s="3">
        <f>_xlfn.STDEV.S(Tabela13[[#This Row],[V45]],Tabela13[[#This Row],[V42]])</f>
        <v>0.33405083949671799</v>
      </c>
      <c r="DW372" s="3">
        <f>_xlfn.STDEV.S(Tabela13[[#This Row],[V45]],Tabela13[[#This Row],[V43]])</f>
        <v>3.9005102193111582E-2</v>
      </c>
      <c r="DX372" s="3">
        <f>_xlfn.STDEV.S(Tabela13[[#This Row],[V45]],Tabela13[[#This Row],[V44]])</f>
        <v>0.35355339059327373</v>
      </c>
      <c r="DY372" s="3">
        <f>_xlfn.STDEV.S(Tabela13[[#This Row],[V45]],Tabela13[[#This Row],[V46]])</f>
        <v>0.37305594168982953</v>
      </c>
      <c r="DZ372" s="3">
        <f>_xlfn.STDEV.S(Tabela13[[#This Row],[V46]],Tabela13[[#This Row],[V41]])</f>
        <v>0.68760423008999172</v>
      </c>
      <c r="EA372" s="3">
        <f>_xlfn.STDEV.S(Tabela13[[#This Row],[V46]],Tabela13[[#This Row],[V42]])</f>
        <v>0.70710678118654757</v>
      </c>
      <c r="EB372" s="3">
        <f>_xlfn.STDEV.S(Tabela13[[#This Row],[V46]],Tabela13[[#This Row],[V43]])</f>
        <v>0.33405083949671799</v>
      </c>
      <c r="EC372" s="3">
        <f>_xlfn.STDEV.S(Tabela13[[#This Row],[V46]],Tabela13[[#This Row],[V44]])</f>
        <v>1.9502551096555791E-2</v>
      </c>
      <c r="ED372" s="3">
        <f>_xlfn.STDEV.S(Tabela13[[#This Row],[V46]],Tabela13[[#This Row],[V45]])</f>
        <v>0.37305594168982953</v>
      </c>
      <c r="EE372" s="3">
        <f t="shared" si="380"/>
        <v>4.0111405739917831E-2</v>
      </c>
      <c r="EF372" s="3">
        <f t="shared" si="381"/>
        <v>1.5895810546071378</v>
      </c>
      <c r="EG372" s="3" t="str">
        <f t="shared" si="382"/>
        <v/>
      </c>
      <c r="EH372" s="3">
        <f t="shared" si="383"/>
        <v>1.2581931536006485</v>
      </c>
      <c r="EI372" s="3">
        <f t="shared" si="384"/>
        <v>-49.861129599096842</v>
      </c>
      <c r="EJ372" s="3">
        <f t="shared" si="385"/>
        <v>4.0111405739917831E-2</v>
      </c>
      <c r="EK372" s="3">
        <f t="shared" si="386"/>
        <v>1.5793427523082362</v>
      </c>
      <c r="EL372" s="3">
        <f t="shared" si="387"/>
        <v>49.861129599096842</v>
      </c>
      <c r="EM372" s="3">
        <f t="shared" si="388"/>
        <v>1.2663495603325916</v>
      </c>
      <c r="EN372" s="3" t="str">
        <f t="shared" si="389"/>
        <v/>
      </c>
      <c r="EO372" s="3">
        <f t="shared" si="390"/>
        <v>1.5895810546071378</v>
      </c>
      <c r="EP372" s="3">
        <f t="shared" si="391"/>
        <v>1.5793427523082362</v>
      </c>
      <c r="EQ372" s="3">
        <f t="shared" si="392"/>
        <v>-1.2581931536006485</v>
      </c>
      <c r="ER372" s="3" t="str">
        <f t="shared" si="393"/>
        <v/>
      </c>
      <c r="ES372" s="3" t="str">
        <f t="shared" si="394"/>
        <v/>
      </c>
      <c r="ET372" s="3" t="str">
        <f t="shared" si="395"/>
        <v/>
      </c>
      <c r="EU372" s="3" t="str">
        <f t="shared" si="396"/>
        <v/>
      </c>
      <c r="EV372" s="3">
        <f t="shared" si="397"/>
        <v>-1.2581931536006485</v>
      </c>
      <c r="EW372" s="3">
        <f t="shared" si="398"/>
        <v>-1.5895810546071378</v>
      </c>
      <c r="EX372" s="3">
        <f t="shared" si="399"/>
        <v>-4.0111405739917831E-2</v>
      </c>
      <c r="EY372" s="3">
        <f t="shared" si="400"/>
        <v>1.2581931536006485</v>
      </c>
      <c r="EZ372" s="3">
        <f t="shared" si="401"/>
        <v>1.2663495603325916</v>
      </c>
      <c r="FA372" s="3" t="str">
        <f t="shared" si="402"/>
        <v/>
      </c>
      <c r="FB372" s="3">
        <f t="shared" si="403"/>
        <v>-1.5895810546071378</v>
      </c>
      <c r="FC372" s="3">
        <f t="shared" si="404"/>
        <v>-1.5793427523082362</v>
      </c>
      <c r="FD372" s="3">
        <f t="shared" si="405"/>
        <v>-49.861129599096842</v>
      </c>
      <c r="FE372" s="3" t="str">
        <f t="shared" si="406"/>
        <v/>
      </c>
      <c r="FF372" s="3">
        <f t="shared" si="407"/>
        <v>-1.2663495603325916</v>
      </c>
      <c r="FG372" s="3">
        <f t="shared" si="408"/>
        <v>-4.0111405739917831E-2</v>
      </c>
      <c r="FH372" s="3">
        <f t="shared" si="409"/>
        <v>-1.5793427523082362</v>
      </c>
      <c r="FI372" s="4">
        <f t="shared" si="410"/>
        <v>1.2765957446808511</v>
      </c>
      <c r="FJ372" s="4">
        <f t="shared" si="411"/>
        <v>0.7407407407407407</v>
      </c>
      <c r="FK372" s="4">
        <f t="shared" si="412"/>
        <v>1.2995391705069124</v>
      </c>
      <c r="FL372" s="4">
        <f t="shared" si="413"/>
        <v>1.4567972350230414</v>
      </c>
      <c r="FM372" s="4">
        <f>Tabela13[[#This Row],[V139]]-Tabela13[[#This Row],[V140]]</f>
        <v>-0.157258064516129</v>
      </c>
      <c r="FN372" s="4">
        <f>Tabela13[[#This Row],[V1]]-Tabela13[[#This Row],[V2]]/2</f>
        <v>1.0788022064617808</v>
      </c>
      <c r="FO372" s="4">
        <f>Tabela13[[#This Row],[V1]]-Tabela13[[#This Row],[V3]]/2</f>
        <v>1.0925925925925926</v>
      </c>
      <c r="FP372" s="4">
        <f>Tabela13[[#This Row],[V1]]-Tabela13[[#This Row],[V4]]/2</f>
        <v>0.82880220646178082</v>
      </c>
      <c r="FQ372" s="4">
        <f>Tabela13[[#This Row],[V2]]-Tabela13[[#This Row],[V1]]/2</f>
        <v>0.37017336485421604</v>
      </c>
      <c r="FR372" s="4">
        <f>Tabela13[[#This Row],[V2]]-Tabela13[[#This Row],[V3]]/2</f>
        <v>0.62017336485421604</v>
      </c>
      <c r="FS372" s="4">
        <f>Tabela13[[#This Row],[V2]]-Tabela13[[#This Row],[V4]]/2</f>
        <v>0.3563829787234043</v>
      </c>
      <c r="FT372" s="4">
        <f t="shared" si="414"/>
        <v>0.82328752729291921</v>
      </c>
      <c r="FU372" s="4">
        <f t="shared" si="415"/>
        <v>0.82961710779310116</v>
      </c>
      <c r="FV372" s="4">
        <f t="shared" si="416"/>
        <v>0.69205820259954454</v>
      </c>
      <c r="FW372" s="4">
        <f t="shared" si="417"/>
        <v>0.35453239961601574</v>
      </c>
      <c r="FX372" s="4">
        <f t="shared" si="418"/>
        <v>0.55512094504599296</v>
      </c>
      <c r="FY372" s="4">
        <f t="shared" si="419"/>
        <v>0.34234985895893189</v>
      </c>
      <c r="FZ372" s="4">
        <f t="shared" si="420"/>
        <v>148.19175491272546</v>
      </c>
      <c r="GA372" s="4">
        <f t="shared" si="421"/>
        <v>149.33107940275821</v>
      </c>
      <c r="GB372" s="4">
        <f t="shared" si="422"/>
        <v>124.57047646791801</v>
      </c>
      <c r="GC372" s="4">
        <f t="shared" si="423"/>
        <v>63.81583193088283</v>
      </c>
      <c r="GD372" s="4">
        <f t="shared" si="424"/>
        <v>99.921770108278736</v>
      </c>
      <c r="GE372" s="4">
        <f t="shared" si="425"/>
        <v>61.622974612607742</v>
      </c>
      <c r="GF372" s="4">
        <f>Tabela13[[#This Row],[V1]]-Tabela13[[#This Row],[V2]]/Tabela13[[#This Row],[V2]]</f>
        <v>0.68518518518518512</v>
      </c>
      <c r="GG372" s="4">
        <f>Tabela13[[#This Row],[V1]]-Tabela13[[#This Row],[V3]]/Tabela13[[#This Row],[V3]]</f>
        <v>0.68518518518518512</v>
      </c>
      <c r="GH372" s="4">
        <f>Tabela13[[#This Row],[V1]]-Tabela13[[#This Row],[V4]]/Tabela13[[#This Row],[V4]]</f>
        <v>0.68518518518518512</v>
      </c>
      <c r="GI372" s="4">
        <f>Tabela13[[#This Row],[V2]]-Tabela13[[#This Row],[V1]]/Tabela13[[#This Row],[V1]]</f>
        <v>0.2127659574468086</v>
      </c>
      <c r="GJ372" s="4">
        <f>Tabela13[[#This Row],[V2]]-Tabela13[[#This Row],[V3]]/Tabela13[[#This Row],[V3]]</f>
        <v>0.2127659574468086</v>
      </c>
      <c r="GK372" s="4">
        <f>Tabela13[[#This Row],[V2]]-Tabela13[[#This Row],[V4]]/Tabela13[[#This Row],[V4]]</f>
        <v>0.2127659574468086</v>
      </c>
      <c r="GL372" s="4">
        <f t="shared" si="426"/>
        <v>0.28911399078249628</v>
      </c>
      <c r="GM372" s="4">
        <f t="shared" si="427"/>
        <v>1.4489755713159971</v>
      </c>
      <c r="GN372" s="4">
        <f t="shared" si="428"/>
        <v>0.19952992756110821</v>
      </c>
      <c r="GO372" s="3">
        <f t="shared" si="429"/>
        <v>1</v>
      </c>
      <c r="GP372" s="3">
        <v>100</v>
      </c>
      <c r="GQ372" s="3">
        <f t="shared" si="430"/>
        <v>1.7000000000000002</v>
      </c>
      <c r="GR372" s="3">
        <f t="shared" si="431"/>
        <v>170.00000000000003</v>
      </c>
      <c r="GS372" s="34">
        <f>COUNTIF($D$2:D371,Tabela13[[#This Row],[HomeTeam]])</f>
        <v>18</v>
      </c>
      <c r="GT372" s="34">
        <f>COUNTIF($E$2:E371,Tabela13[[#This Row],[AwayTeam]])</f>
        <v>17</v>
      </c>
      <c r="GU372" s="3">
        <f>IFERROR(AVERAGEIFS($AD$2:AD371,$D$2:D371,Tabela13[[#This Row],[HomeTeam]],$GS$2:GS371,"&gt;="&amp;Tabela13[[#This Row],[Contagem_H]]-5),"")</f>
        <v>0.79747596089874018</v>
      </c>
      <c r="GV372" s="3">
        <f>IFERROR(AVERAGEIFS($G$2:G371,$E$2:E371,Tabela13[[#This Row],[AwayTeam]],$GT$2:GT371,"&gt;="&amp;Tabela13[[#This Row],[Contagem_A]]-5),"")</f>
        <v>1.6</v>
      </c>
      <c r="GW372" s="3">
        <f>IFERROR(AVERAGEIFS($GQ$2:GQ371,$D$2:D371,Tabela13[[#This Row],[HomeTeam]],$GS$2:GS371,"&gt;="&amp;Tabela13[[#This Row],[Contagem_H]]-5),"")</f>
        <v>-0.35799999999999998</v>
      </c>
    </row>
    <row r="373" spans="1:205" x14ac:dyDescent="0.25">
      <c r="A373" t="s">
        <v>127</v>
      </c>
      <c r="B373" t="s">
        <v>271</v>
      </c>
      <c r="C373" t="s">
        <v>173</v>
      </c>
      <c r="D373" t="s">
        <v>12</v>
      </c>
      <c r="E373" t="s">
        <v>17</v>
      </c>
      <c r="F373" s="3">
        <v>2</v>
      </c>
      <c r="G373" s="3">
        <v>1</v>
      </c>
      <c r="H373" s="3" t="str">
        <f t="shared" si="432"/>
        <v>H</v>
      </c>
      <c r="I373" s="3">
        <v>1.22</v>
      </c>
      <c r="J373" s="3">
        <v>7.5</v>
      </c>
      <c r="K373" s="3">
        <v>10</v>
      </c>
      <c r="L373" s="3">
        <v>1.36</v>
      </c>
      <c r="M373" s="3">
        <v>3.2</v>
      </c>
      <c r="N373" s="3">
        <f t="shared" si="361"/>
        <v>3</v>
      </c>
      <c r="O373" s="3">
        <f t="shared" si="362"/>
        <v>3</v>
      </c>
      <c r="P373" s="3">
        <f t="shared" si="363"/>
        <v>0</v>
      </c>
      <c r="Q373" s="3">
        <f t="shared" si="364"/>
        <v>5.3005464480874398E-2</v>
      </c>
      <c r="R373" s="3">
        <f t="shared" si="365"/>
        <v>4.7794117647058765E-2</v>
      </c>
      <c r="S373" s="3">
        <f t="shared" si="366"/>
        <v>1.2846666666666668</v>
      </c>
      <c r="T373" s="3">
        <f t="shared" si="367"/>
        <v>7.8975409836065582</v>
      </c>
      <c r="U373" s="3">
        <f t="shared" si="368"/>
        <v>10.530054644808743</v>
      </c>
      <c r="V373" s="3">
        <f t="shared" si="369"/>
        <v>1.4320874316939893</v>
      </c>
      <c r="W373" s="3">
        <f t="shared" si="370"/>
        <v>3.3696174863387984</v>
      </c>
      <c r="X373" s="4">
        <f t="shared" si="371"/>
        <v>0.81967213114754101</v>
      </c>
      <c r="Y373" s="4">
        <f t="shared" si="372"/>
        <v>0.13333333333333333</v>
      </c>
      <c r="Z373" s="4">
        <f t="shared" si="373"/>
        <v>0.1</v>
      </c>
      <c r="AA373" s="4">
        <f t="shared" si="374"/>
        <v>0.73529411764705876</v>
      </c>
      <c r="AB373" s="4">
        <f t="shared" si="375"/>
        <v>0.3125</v>
      </c>
      <c r="AC373" s="4">
        <f t="shared" si="376"/>
        <v>1.4098360655737705</v>
      </c>
      <c r="AD373" s="4">
        <f t="shared" si="377"/>
        <v>0.55000000000000004</v>
      </c>
      <c r="AE373" s="4">
        <f t="shared" si="378"/>
        <v>0.9098360655737705</v>
      </c>
      <c r="AF373" s="4">
        <f t="shared" si="379"/>
        <v>1.05</v>
      </c>
      <c r="AG373" s="4">
        <f>IFERROR(AVERAGE(Tabela13[[#This Row],[V1]],Tabela13[[#This Row],[V2]]),"")</f>
        <v>0.97991803278688527</v>
      </c>
      <c r="AH373" s="4">
        <f>IFERROR(AVERAGE(Tabela13[[#This Row],[V1]],Tabela13[[#This Row],[V3]]),"")</f>
        <v>1.1598360655737705</v>
      </c>
      <c r="AI373" s="4">
        <f>IFERROR(AVERAGE(Tabela13[[#This Row],[V1]],Tabela13[[#This Row],[V4]]),"")</f>
        <v>1.2299180327868853</v>
      </c>
      <c r="AJ373" s="4">
        <f>IFERROR(AVERAGE(Tabela13[[#This Row],[V2]],Tabela13[[#This Row],[V1]]),"")</f>
        <v>0.97991803278688527</v>
      </c>
      <c r="AK373" s="4">
        <f>IFERROR(AVERAGE(Tabela13[[#This Row],[V2]],Tabela13[[#This Row],[V3]]),"")</f>
        <v>0.72991803278688527</v>
      </c>
      <c r="AL373" s="4">
        <f>IFERROR(AVERAGE(Tabela13[[#This Row],[V2]],Tabela13[[#This Row],[V4]]),"")</f>
        <v>0.8</v>
      </c>
      <c r="AM373" s="4">
        <f>IFERROR(AVERAGE(Tabela13[[#This Row],[V3]],Tabela13[[#This Row],[V1]]),"")</f>
        <v>1.1598360655737705</v>
      </c>
      <c r="AN373" s="4">
        <f>IFERROR(AVERAGE(Tabela13[[#This Row],[V3]],Tabela13[[#This Row],[V2]]),"")</f>
        <v>0.72991803278688527</v>
      </c>
      <c r="AO373" s="4">
        <f>IFERROR(AVERAGE(Tabela13[[#This Row],[V3]],Tabela13[[#This Row],[V4]]),"")</f>
        <v>0.97991803278688527</v>
      </c>
      <c r="AP373" s="4">
        <f>IFERROR(AVERAGE(Tabela13[[#This Row],[V4]],Tabela13[[#This Row],[V1]]),"")</f>
        <v>1.2299180327868853</v>
      </c>
      <c r="AQ373" s="4">
        <f>IFERROR(AVERAGE(Tabela13[[#This Row],[V4]],Tabela13[[#This Row],[V2]]),"")</f>
        <v>0.8</v>
      </c>
      <c r="AR373" s="4">
        <f>IFERROR(AVERAGE(Tabela13[[#This Row],[V4]],Tabela13[[#This Row],[V3]]),"")</f>
        <v>0.97991803278688527</v>
      </c>
      <c r="AS373" s="4">
        <f>_xlfn.STDEV.S(Tabela13[[#This Row],[V1]:[V2]])</f>
        <v>0.60799591267597397</v>
      </c>
      <c r="AT373" s="4">
        <f>_xlfn.STDEV.S(Tabela13[[#This Row],[V1]],Tabela13[[#This Row],[V3]])</f>
        <v>0.35355339059327379</v>
      </c>
      <c r="AU373" s="4">
        <f>_xlfn.STDEV.S(Tabela13[[#This Row],[V1]],Tabela13[[#This Row],[V4]])</f>
        <v>0.25444252208270096</v>
      </c>
      <c r="AV373" s="4">
        <f>_xlfn.STDEV.S(Tabela13[[#This Row],[V2]],Tabela13[[#This Row],[V1]])</f>
        <v>0.60799591267597397</v>
      </c>
      <c r="AW373" s="4">
        <f>_xlfn.STDEV.S(Tabela13[[#This Row],[V2]],Tabela13[[#This Row],[V3]])</f>
        <v>0.25444252208270007</v>
      </c>
      <c r="AX373" s="4">
        <f>_xlfn.STDEV.S(Tabela13[[#This Row],[V42]],Tabela13[[#This Row],[V44]])</f>
        <v>0.96154930326924781</v>
      </c>
      <c r="AY373" s="4">
        <f>_xlfn.STDEV.S(Tabela13[[#This Row],[V3]],Tabela13[[#This Row],[V1]])</f>
        <v>0.35355339059327379</v>
      </c>
      <c r="AZ373" s="4">
        <f>_xlfn.STDEV.S(Tabela13[[#This Row],[V3]],Tabela13[[#This Row],[V2]])</f>
        <v>0.25444252208270007</v>
      </c>
      <c r="BA373" s="4">
        <f>_xlfn.STDEV.S(Tabela13[[#This Row],[V3]],Tabela13[[#This Row],[V4]])</f>
        <v>9.9110868510573491E-2</v>
      </c>
      <c r="BB373" s="4">
        <f>_xlfn.STDEV.S(Tabela13[[#This Row],[V4]],Tabela13[[#This Row],[V1]])</f>
        <v>0.25444252208270096</v>
      </c>
      <c r="BC373" s="4">
        <f>_xlfn.STDEV.S(Tabela13[[#This Row],[V4]],Tabela13[[#This Row],[V2]])</f>
        <v>0.35355339059327345</v>
      </c>
      <c r="BD373" s="4">
        <f>_xlfn.STDEV.S(Tabela13[[#This Row],[V4]],Tabela13[[#This Row],[V3]])</f>
        <v>9.9110868510573491E-2</v>
      </c>
      <c r="BE373" s="4">
        <f>Tabela13[[#This Row],[V17]]/Tabela13[[#This Row],[V5]]</f>
        <v>0.62045588746523483</v>
      </c>
      <c r="BF373" s="4">
        <f>Tabela13[[#This Row],[V18]]/Tabela13[[#This Row],[V6]]</f>
        <v>0.30483048517582617</v>
      </c>
      <c r="BG373" s="4">
        <f>Tabela13[[#This Row],[V19]]/Tabela13[[#This Row],[V7]]</f>
        <v>0.20687762541879051</v>
      </c>
      <c r="BH373" s="4">
        <f>Tabela13[[#This Row],[V20]]/Tabela13[[#This Row],[V8]]</f>
        <v>0.62045588746523483</v>
      </c>
      <c r="BI373" s="4">
        <f>Tabela13[[#This Row],[V21]]/Tabela13[[#This Row],[V9]]</f>
        <v>0.34859054120257615</v>
      </c>
      <c r="BJ373" s="4">
        <f>Tabela13[[#This Row],[V22]]/Tabela13[[#This Row],[V10]]</f>
        <v>1.2019366290865596</v>
      </c>
      <c r="BK373" s="4">
        <f>Tabela13[[#This Row],[V23]]/Tabela13[[#This Row],[V11]]</f>
        <v>0.30483048517582617</v>
      </c>
      <c r="BL373" s="4">
        <f>Tabela13[[#This Row],[V24]]/Tabela13[[#This Row],[V12]]</f>
        <v>0.34859054120257615</v>
      </c>
      <c r="BM373" s="4">
        <f>Tabela13[[#This Row],[V25]]/Tabela13[[#This Row],[V13]]</f>
        <v>0.10114199881463794</v>
      </c>
      <c r="BN373" s="4">
        <f>Tabela13[[#This Row],[V26]]/Tabela13[[#This Row],[V14]]</f>
        <v>0.20687762541879051</v>
      </c>
      <c r="BO373" s="4">
        <f>Tabela13[[#This Row],[V27]]/Tabela13[[#This Row],[V15]]</f>
        <v>0.44194173824159177</v>
      </c>
      <c r="BP373" s="4">
        <f>Tabela13[[#This Row],[V28]]/Tabela13[[#This Row],[V16]]</f>
        <v>0.10114199881463794</v>
      </c>
      <c r="BQ373" s="4">
        <f>Tabela13[[#This Row],[V1]]-Tabela13[[#This Row],[V2]]</f>
        <v>0.85983606557377046</v>
      </c>
      <c r="BR373" s="4">
        <f>Tabela13[[#This Row],[V1]]-Tabela13[[#This Row],[V3]]</f>
        <v>0.5</v>
      </c>
      <c r="BS373" s="4">
        <f>Tabela13[[#This Row],[V1]]-Tabela13[[#This Row],[V4]]</f>
        <v>0.35983606557377046</v>
      </c>
      <c r="BT373" s="4">
        <f>Tabela13[[#This Row],[V2]]-Tabela13[[#This Row],[V1]]</f>
        <v>-0.85983606557377046</v>
      </c>
      <c r="BU373" s="4">
        <f>Tabela13[[#This Row],[V2]]-Tabela13[[#This Row],[V3]]</f>
        <v>-0.35983606557377046</v>
      </c>
      <c r="BV373" s="4">
        <f>Tabela13[[#This Row],[V2]]-Tabela13[[#This Row],[V4]]</f>
        <v>-0.5</v>
      </c>
      <c r="BW373" s="4">
        <f>AVERAGE(Tabela13[[#This Row],[V41]],Tabela13[[#This Row],[V42]])</f>
        <v>0.67991803278688523</v>
      </c>
      <c r="BX373" s="4">
        <f>AVERAGE(Tabela13[[#This Row],[V41]],Tabela13[[#This Row],[V43]])</f>
        <v>0.60983606557377046</v>
      </c>
      <c r="BY373" s="4">
        <f>AVERAGE(Tabela13[[#This Row],[V41]],Tabela13[[#This Row],[V44]])</f>
        <v>0</v>
      </c>
      <c r="BZ373" s="4">
        <f>AVERAGE(Tabela13[[#This Row],[V41]],Tabela13[[#This Row],[V45]])</f>
        <v>0.25</v>
      </c>
      <c r="CA373" s="4">
        <f>AVERAGE(Tabela13[[#This Row],[V41]],Tabela13[[#This Row],[V46]])</f>
        <v>0.17991803278688523</v>
      </c>
      <c r="CB373" s="4">
        <f>AVERAGE(Tabela13[[#This Row],[V42]],Tabela13[[#This Row],[V41]])</f>
        <v>0.67991803278688523</v>
      </c>
      <c r="CC373" s="4">
        <f>AVERAGE(Tabela13[[#This Row],[V42]],Tabela13[[#This Row],[V43]])</f>
        <v>0.42991803278688523</v>
      </c>
      <c r="CD373" s="4">
        <f>AVERAGE(Tabela13[[#This Row],[V42]],Tabela13[[#This Row],[V44]])</f>
        <v>-0.17991803278688523</v>
      </c>
      <c r="CE373" s="4">
        <f>AVERAGE(Tabela13[[#This Row],[V42]],Tabela13[[#This Row],[V45]])</f>
        <v>7.0081967213114771E-2</v>
      </c>
      <c r="CF373" s="4">
        <f>AVERAGE(Tabela13[[#This Row],[V42]],Tabela13[[#This Row],[V46]])</f>
        <v>0</v>
      </c>
      <c r="CG373" s="4">
        <f>AVERAGE(Tabela13[[#This Row],[V43]],Tabela13[[#This Row],[V41]])</f>
        <v>0.60983606557377046</v>
      </c>
      <c r="CH373" s="4">
        <f>AVERAGE(Tabela13[[#This Row],[V43]],Tabela13[[#This Row],[V42]])</f>
        <v>0.42991803278688523</v>
      </c>
      <c r="CI373" s="4">
        <f>AVERAGE(Tabela13[[#This Row],[V43]],Tabela13[[#This Row],[V44]])</f>
        <v>-0.25</v>
      </c>
      <c r="CJ373" s="4">
        <f>AVERAGE(Tabela13[[#This Row],[V43]],Tabela13[[#This Row],[V45]])</f>
        <v>0</v>
      </c>
      <c r="CK373" s="4">
        <f>AVERAGE(Tabela13[[#This Row],[V43]],Tabela13[[#This Row],[V46]])</f>
        <v>-7.0081967213114771E-2</v>
      </c>
      <c r="CL373" s="4">
        <f>AVERAGE(Tabela13[[#This Row],[V44]],Tabela13[[#This Row],[V41]])</f>
        <v>0</v>
      </c>
      <c r="CM373" s="4">
        <f>AVERAGE(Tabela13[[#This Row],[V44]],Tabela13[[#This Row],[V42]])</f>
        <v>-0.17991803278688523</v>
      </c>
      <c r="CN373" s="4">
        <f>AVERAGE(Tabela13[[#This Row],[V44]],Tabela13[[#This Row],[V43]])</f>
        <v>-0.25</v>
      </c>
      <c r="CO373" s="4">
        <f>AVERAGE(Tabela13[[#This Row],[V44]],Tabela13[[#This Row],[V45]])</f>
        <v>-0.60983606557377046</v>
      </c>
      <c r="CP373" s="4">
        <f>AVERAGE(Tabela13[[#This Row],[V44]],Tabela13[[#This Row],[V46]])</f>
        <v>-0.67991803278688523</v>
      </c>
      <c r="CQ373" s="4">
        <f>AVERAGE(Tabela13[[#This Row],[V45]],Tabela13[[#This Row],[V41]])</f>
        <v>0.25</v>
      </c>
      <c r="CR373" s="4">
        <f>AVERAGE(Tabela13[[#This Row],[V45]],Tabela13[[#This Row],[V42]])</f>
        <v>7.0081967213114771E-2</v>
      </c>
      <c r="CS373" s="4">
        <f>AVERAGE(Tabela13[[#This Row],[V45]],Tabela13[[#This Row],[V43]])</f>
        <v>0</v>
      </c>
      <c r="CT373" s="4">
        <f>AVERAGE(Tabela13[[#This Row],[V45]],Tabela13[[#This Row],[V44]])</f>
        <v>-0.60983606557377046</v>
      </c>
      <c r="CU373" s="4">
        <f>AVERAGE(Tabela13[[#This Row],[V45]],Tabela13[[#This Row],[V46]])</f>
        <v>-0.42991803278688523</v>
      </c>
      <c r="CV373" s="4">
        <f>AVERAGE(Tabela13[[#This Row],[V46]],Tabela13[[#This Row],[V41]])</f>
        <v>0.17991803278688523</v>
      </c>
      <c r="CW373" s="4">
        <f>AVERAGE(Tabela13[[#This Row],[V46]],Tabela13[[#This Row],[V42]])</f>
        <v>0</v>
      </c>
      <c r="CX373" s="4">
        <f>AVERAGE(Tabela13[[#This Row],[V46]],Tabela13[[#This Row],[V43]])</f>
        <v>-7.0081967213114771E-2</v>
      </c>
      <c r="CY373" s="4">
        <f>AVERAGE(Tabela13[[#This Row],[V46]],Tabela13[[#This Row],[V44]])</f>
        <v>-0.67991803278688523</v>
      </c>
      <c r="CZ373" s="4">
        <f>AVERAGE(Tabela13[[#This Row],[V46]],Tabela13[[#This Row],[V45]])</f>
        <v>-0.42991803278688523</v>
      </c>
      <c r="DA373" s="3">
        <f>_xlfn.STDEV.S(Tabela13[[#This Row],[V41]],Tabela13[[#This Row],[V42]])</f>
        <v>0.2544425220827003</v>
      </c>
      <c r="DB373" s="3">
        <f>_xlfn.STDEV.S(Tabela13[[#This Row],[V41]],Tabela13[[#This Row],[V43]])</f>
        <v>0.35355339059327379</v>
      </c>
      <c r="DC373" s="3">
        <f>_xlfn.STDEV.S(Tabela13[[#This Row],[V41]],Tabela13[[#This Row],[V44]])</f>
        <v>1.2159918253519482</v>
      </c>
      <c r="DD373" s="3">
        <f>_xlfn.STDEV.S(Tabela13[[#This Row],[V41]],Tabela13[[#This Row],[V45]])</f>
        <v>0.86243843475867432</v>
      </c>
      <c r="DE373" s="3">
        <f>_xlfn.STDEV.S(Tabela13[[#This Row],[V41]],Tabela13[[#This Row],[V46]])</f>
        <v>0.96154930326924781</v>
      </c>
      <c r="DF373" s="3">
        <f>_xlfn.STDEV.S(Tabela13[[#This Row],[V42]],Tabela13[[#This Row],[V41]])</f>
        <v>0.2544425220827003</v>
      </c>
      <c r="DG373" s="3">
        <f>_xlfn.STDEV.S(Tabela13[[#This Row],[V42]],Tabela13[[#This Row],[V43]])</f>
        <v>9.9110868510573533E-2</v>
      </c>
      <c r="DH373" s="3">
        <f>_xlfn.STDEV.S(Tabela13[[#This Row],[V42]],Tabela13[[#This Row],[V44]])</f>
        <v>0.96154930326924781</v>
      </c>
      <c r="DI373" s="3">
        <f>_xlfn.STDEV.S(Tabela13[[#This Row],[V42]],Tabela13[[#This Row],[V45]])</f>
        <v>0.60799591267597408</v>
      </c>
      <c r="DJ373" s="3">
        <f>_xlfn.STDEV.S(Tabela13[[#This Row],[V42]],Tabela13[[#This Row],[V46]])</f>
        <v>0.70710678118654757</v>
      </c>
      <c r="DK373" s="3">
        <f>_xlfn.STDEV.S(Tabela13[[#This Row],[V43]],Tabela13[[#This Row],[V41]])</f>
        <v>0.35355339059327379</v>
      </c>
      <c r="DL373" s="3">
        <f>_xlfn.STDEV.S(Tabela13[[#This Row],[V43]],Tabela13[[#This Row],[V42]])</f>
        <v>9.9110868510573533E-2</v>
      </c>
      <c r="DM373" s="3">
        <f>_xlfn.STDEV.S(Tabela13[[#This Row],[V43]],Tabela13[[#This Row],[V44]])</f>
        <v>0.86243843475867432</v>
      </c>
      <c r="DN373" s="3">
        <f>_xlfn.STDEV.S(Tabela13[[#This Row],[V43]],Tabela13[[#This Row],[V45]])</f>
        <v>0.50888504416540048</v>
      </c>
      <c r="DO373" s="3">
        <f>_xlfn.STDEV.S(Tabela13[[#This Row],[V43]],Tabela13[[#This Row],[V46]])</f>
        <v>0.60799591267597408</v>
      </c>
      <c r="DP373" s="3">
        <f>_xlfn.STDEV.S(Tabela13[[#This Row],[V44]],Tabela13[[#This Row],[V41]])</f>
        <v>1.2159918253519482</v>
      </c>
      <c r="DQ373" s="3">
        <f>_xlfn.STDEV.S(Tabela13[[#This Row],[V44]],Tabela13[[#This Row],[V42]])</f>
        <v>0.96154930326924781</v>
      </c>
      <c r="DR373" s="3">
        <f>_xlfn.STDEV.S(Tabela13[[#This Row],[V44]],Tabela13[[#This Row],[V43]])</f>
        <v>0.86243843475867432</v>
      </c>
      <c r="DS373" s="3">
        <f>_xlfn.STDEV.S(Tabela13[[#This Row],[V44]],Tabela13[[#This Row],[V45]])</f>
        <v>0.35355339059327379</v>
      </c>
      <c r="DT373" s="3">
        <f>_xlfn.STDEV.S(Tabela13[[#This Row],[V44]],Tabela13[[#This Row],[V46]])</f>
        <v>0.2544425220827003</v>
      </c>
      <c r="DU373" s="3">
        <f>_xlfn.STDEV.S(Tabela13[[#This Row],[V45]],Tabela13[[#This Row],[V41]])</f>
        <v>0.86243843475867432</v>
      </c>
      <c r="DV373" s="3">
        <f>_xlfn.STDEV.S(Tabela13[[#This Row],[V45]],Tabela13[[#This Row],[V42]])</f>
        <v>0.60799591267597408</v>
      </c>
      <c r="DW373" s="3">
        <f>_xlfn.STDEV.S(Tabela13[[#This Row],[V45]],Tabela13[[#This Row],[V43]])</f>
        <v>0.50888504416540048</v>
      </c>
      <c r="DX373" s="3">
        <f>_xlfn.STDEV.S(Tabela13[[#This Row],[V45]],Tabela13[[#This Row],[V44]])</f>
        <v>0.35355339059327379</v>
      </c>
      <c r="DY373" s="3">
        <f>_xlfn.STDEV.S(Tabela13[[#This Row],[V45]],Tabela13[[#This Row],[V46]])</f>
        <v>9.9110868510573533E-2</v>
      </c>
      <c r="DZ373" s="3">
        <f>_xlfn.STDEV.S(Tabela13[[#This Row],[V46]],Tabela13[[#This Row],[V41]])</f>
        <v>0.96154930326924781</v>
      </c>
      <c r="EA373" s="3">
        <f>_xlfn.STDEV.S(Tabela13[[#This Row],[V46]],Tabela13[[#This Row],[V42]])</f>
        <v>0.70710678118654757</v>
      </c>
      <c r="EB373" s="3">
        <f>_xlfn.STDEV.S(Tabela13[[#This Row],[V46]],Tabela13[[#This Row],[V43]])</f>
        <v>0.60799591267597408</v>
      </c>
      <c r="EC373" s="3">
        <f>_xlfn.STDEV.S(Tabela13[[#This Row],[V46]],Tabela13[[#This Row],[V44]])</f>
        <v>0.2544425220827003</v>
      </c>
      <c r="ED373" s="3">
        <f>_xlfn.STDEV.S(Tabela13[[#This Row],[V46]],Tabela13[[#This Row],[V45]])</f>
        <v>9.9110868510573533E-2</v>
      </c>
      <c r="EE373" s="3">
        <f t="shared" si="380"/>
        <v>0.37422528865689497</v>
      </c>
      <c r="EF373" s="3">
        <f t="shared" si="381"/>
        <v>0.57975152758574466</v>
      </c>
      <c r="EG373" s="3" t="str">
        <f t="shared" si="382"/>
        <v/>
      </c>
      <c r="EH373" s="3">
        <f t="shared" si="383"/>
        <v>3.4497537390346973</v>
      </c>
      <c r="EI373" s="3">
        <f t="shared" si="384"/>
        <v>5.3443742596286219</v>
      </c>
      <c r="EJ373" s="3">
        <f t="shared" si="385"/>
        <v>0.37422528865689497</v>
      </c>
      <c r="EK373" s="3">
        <f t="shared" si="386"/>
        <v>0.23053433666901757</v>
      </c>
      <c r="EL373" s="3">
        <f t="shared" si="387"/>
        <v>-5.3443742596286219</v>
      </c>
      <c r="EM373" s="3">
        <f t="shared" si="388"/>
        <v>8.6754972335051246</v>
      </c>
      <c r="EN373" s="3" t="str">
        <f t="shared" si="389"/>
        <v/>
      </c>
      <c r="EO373" s="3">
        <f t="shared" si="390"/>
        <v>0.57975152758574466</v>
      </c>
      <c r="EP373" s="3">
        <f t="shared" si="391"/>
        <v>0.23053433666901757</v>
      </c>
      <c r="EQ373" s="3">
        <f t="shared" si="392"/>
        <v>-3.4497537390346973</v>
      </c>
      <c r="ER373" s="3" t="str">
        <f t="shared" si="393"/>
        <v/>
      </c>
      <c r="ES373" s="3" t="str">
        <f t="shared" si="394"/>
        <v/>
      </c>
      <c r="ET373" s="3" t="str">
        <f t="shared" si="395"/>
        <v/>
      </c>
      <c r="EU373" s="3" t="str">
        <f t="shared" si="396"/>
        <v/>
      </c>
      <c r="EV373" s="3">
        <f t="shared" si="397"/>
        <v>-3.4497537390346973</v>
      </c>
      <c r="EW373" s="3">
        <f t="shared" si="398"/>
        <v>-0.57975152758574466</v>
      </c>
      <c r="EX373" s="3">
        <f t="shared" si="399"/>
        <v>-0.37422528865689497</v>
      </c>
      <c r="EY373" s="3">
        <f t="shared" si="400"/>
        <v>3.4497537390346973</v>
      </c>
      <c r="EZ373" s="3">
        <f t="shared" si="401"/>
        <v>8.6754972335051246</v>
      </c>
      <c r="FA373" s="3" t="str">
        <f t="shared" si="402"/>
        <v/>
      </c>
      <c r="FB373" s="3">
        <f t="shared" si="403"/>
        <v>-0.57975152758574466</v>
      </c>
      <c r="FC373" s="3">
        <f t="shared" si="404"/>
        <v>-0.23053433666901757</v>
      </c>
      <c r="FD373" s="3">
        <f t="shared" si="405"/>
        <v>5.3443742596286219</v>
      </c>
      <c r="FE373" s="3" t="str">
        <f t="shared" si="406"/>
        <v/>
      </c>
      <c r="FF373" s="3">
        <f t="shared" si="407"/>
        <v>-8.6754972335051246</v>
      </c>
      <c r="FG373" s="3">
        <f t="shared" si="408"/>
        <v>-0.37422528865689497</v>
      </c>
      <c r="FH373" s="3">
        <f t="shared" si="409"/>
        <v>-0.23053433666901757</v>
      </c>
      <c r="FI373" s="4">
        <f t="shared" si="410"/>
        <v>0.2</v>
      </c>
      <c r="FJ373" s="4">
        <f t="shared" si="411"/>
        <v>0.81967213114754101</v>
      </c>
      <c r="FK373" s="4">
        <f t="shared" si="412"/>
        <v>2.4618578100674622</v>
      </c>
      <c r="FL373" s="4">
        <f t="shared" si="413"/>
        <v>0.41152049818370523</v>
      </c>
      <c r="FM373" s="4">
        <f>Tabela13[[#This Row],[V139]]-Tabela13[[#This Row],[V140]]</f>
        <v>2.0503373118837569</v>
      </c>
      <c r="FN373" s="4">
        <f>Tabela13[[#This Row],[V1]]-Tabela13[[#This Row],[V2]]/2</f>
        <v>1.1348360655737704</v>
      </c>
      <c r="FO373" s="4">
        <f>Tabela13[[#This Row],[V1]]-Tabela13[[#This Row],[V3]]/2</f>
        <v>0.95491803278688525</v>
      </c>
      <c r="FP373" s="4">
        <f>Tabela13[[#This Row],[V1]]-Tabela13[[#This Row],[V4]]/2</f>
        <v>0.88483606557377048</v>
      </c>
      <c r="FQ373" s="4">
        <f>Tabela13[[#This Row],[V2]]-Tabela13[[#This Row],[V1]]/2</f>
        <v>-0.15491803278688521</v>
      </c>
      <c r="FR373" s="4">
        <f>Tabela13[[#This Row],[V2]]-Tabela13[[#This Row],[V3]]/2</f>
        <v>9.5081967213114793E-2</v>
      </c>
      <c r="FS373" s="4">
        <f>Tabela13[[#This Row],[V2]]-Tabela13[[#This Row],[V4]]/2</f>
        <v>2.5000000000000022E-2</v>
      </c>
      <c r="FT373" s="4">
        <f t="shared" si="414"/>
        <v>0.84847429405931585</v>
      </c>
      <c r="FU373" s="4">
        <f t="shared" si="415"/>
        <v>0.76234145336104964</v>
      </c>
      <c r="FV373" s="4">
        <f t="shared" si="416"/>
        <v>0.72437378829271937</v>
      </c>
      <c r="FW373" s="4">
        <f t="shared" si="417"/>
        <v>-0.15369625497421693</v>
      </c>
      <c r="FX373" s="4">
        <f t="shared" si="418"/>
        <v>9.4796979436981968E-2</v>
      </c>
      <c r="FY373" s="4">
        <f t="shared" si="419"/>
        <v>2.499479361892018E-2</v>
      </c>
      <c r="FZ373" s="4">
        <f t="shared" si="420"/>
        <v>152.72537293067685</v>
      </c>
      <c r="GA373" s="4">
        <f t="shared" si="421"/>
        <v>137.22146160498892</v>
      </c>
      <c r="GB373" s="4">
        <f t="shared" si="422"/>
        <v>130.38728189268949</v>
      </c>
      <c r="GC373" s="4">
        <f t="shared" si="423"/>
        <v>-27.66532589535905</v>
      </c>
      <c r="GD373" s="4">
        <f t="shared" si="424"/>
        <v>17.063456298656753</v>
      </c>
      <c r="GE373" s="4">
        <f t="shared" si="425"/>
        <v>4.4990628514056326</v>
      </c>
      <c r="GF373" s="4">
        <f>Tabela13[[#This Row],[V1]]-Tabela13[[#This Row],[V2]]/Tabela13[[#This Row],[V2]]</f>
        <v>0.4098360655737705</v>
      </c>
      <c r="GG373" s="4">
        <f>Tabela13[[#This Row],[V1]]-Tabela13[[#This Row],[V3]]/Tabela13[[#This Row],[V3]]</f>
        <v>0.4098360655737705</v>
      </c>
      <c r="GH373" s="4">
        <f>Tabela13[[#This Row],[V1]]-Tabela13[[#This Row],[V4]]/Tabela13[[#This Row],[V4]]</f>
        <v>0.4098360655737705</v>
      </c>
      <c r="GI373" s="4">
        <f>Tabela13[[#This Row],[V2]]-Tabela13[[#This Row],[V1]]/Tabela13[[#This Row],[V1]]</f>
        <v>-0.44999999999999996</v>
      </c>
      <c r="GJ373" s="4">
        <f>Tabela13[[#This Row],[V2]]-Tabela13[[#This Row],[V3]]/Tabela13[[#This Row],[V3]]</f>
        <v>-0.44999999999999996</v>
      </c>
      <c r="GK373" s="4">
        <f>Tabela13[[#This Row],[V2]]-Tabela13[[#This Row],[V4]]/Tabela13[[#This Row],[V4]]</f>
        <v>-0.44999999999999996</v>
      </c>
      <c r="GL373" s="4">
        <f t="shared" si="426"/>
        <v>0.35565994718157873</v>
      </c>
      <c r="GM373" s="4">
        <f t="shared" si="427"/>
        <v>0.97991803278688527</v>
      </c>
      <c r="GN373" s="4">
        <f t="shared" si="428"/>
        <v>0.36294867048224677</v>
      </c>
      <c r="GO373" s="3">
        <f t="shared" si="429"/>
        <v>1</v>
      </c>
      <c r="GP373" s="3">
        <v>100</v>
      </c>
      <c r="GQ373" s="3">
        <f t="shared" si="430"/>
        <v>0.21999999999999997</v>
      </c>
      <c r="GR373" s="3">
        <f t="shared" si="431"/>
        <v>21.999999999999996</v>
      </c>
      <c r="GS373" s="34">
        <f>COUNTIF($D$2:D372,Tabela13[[#This Row],[HomeTeam]])</f>
        <v>18</v>
      </c>
      <c r="GT373" s="34">
        <f>COUNTIF($E$2:E372,Tabela13[[#This Row],[AwayTeam]])</f>
        <v>18</v>
      </c>
      <c r="GU373" s="3">
        <f>IFERROR(AVERAGEIFS($AD$2:AD372,$D$2:D372,Tabela13[[#This Row],[HomeTeam]],$GS$2:GS372,"&gt;="&amp;Tabela13[[#This Row],[Contagem_H]]-5),"")</f>
        <v>0.34633699633699633</v>
      </c>
      <c r="GV373" s="3">
        <f>IFERROR(AVERAGEIFS($G$2:G372,$E$2:E372,Tabela13[[#This Row],[AwayTeam]],$GT$2:GT372,"&gt;="&amp;Tabela13[[#This Row],[Contagem_A]]-5),"")</f>
        <v>0.6</v>
      </c>
      <c r="GW373" s="3">
        <f>IFERROR(AVERAGEIFS($GQ$2:GQ372,$D$2:D372,Tabela13[[#This Row],[HomeTeam]],$GS$2:GS372,"&gt;="&amp;Tabela13[[#This Row],[Contagem_H]]-5),"")</f>
        <v>-1.2000000000000056E-2</v>
      </c>
    </row>
    <row r="374" spans="1:205" x14ac:dyDescent="0.25">
      <c r="A374" t="s">
        <v>127</v>
      </c>
      <c r="B374" t="s">
        <v>271</v>
      </c>
      <c r="C374" t="s">
        <v>173</v>
      </c>
      <c r="D374" t="s">
        <v>22</v>
      </c>
      <c r="E374" t="s">
        <v>20</v>
      </c>
      <c r="F374" s="3">
        <v>2</v>
      </c>
      <c r="G374" s="3">
        <v>4</v>
      </c>
      <c r="H374" s="3" t="str">
        <f t="shared" si="432"/>
        <v>A</v>
      </c>
      <c r="I374" s="3">
        <v>2.9</v>
      </c>
      <c r="J374" s="3">
        <v>3.9</v>
      </c>
      <c r="K374" s="3">
        <v>2.15</v>
      </c>
      <c r="L374" s="3">
        <v>1.36</v>
      </c>
      <c r="M374" s="3">
        <v>3.2</v>
      </c>
      <c r="N374" s="3">
        <f t="shared" si="361"/>
        <v>6</v>
      </c>
      <c r="O374" s="3">
        <f t="shared" si="362"/>
        <v>0</v>
      </c>
      <c r="P374" s="3">
        <f t="shared" si="363"/>
        <v>3</v>
      </c>
      <c r="Q374" s="3">
        <f t="shared" si="364"/>
        <v>6.6354121686920342E-2</v>
      </c>
      <c r="R374" s="3">
        <f t="shared" si="365"/>
        <v>4.7794117647058765E-2</v>
      </c>
      <c r="S374" s="3">
        <f t="shared" si="366"/>
        <v>3.0924269528920689</v>
      </c>
      <c r="T374" s="3">
        <f t="shared" si="367"/>
        <v>4.1587810745789895</v>
      </c>
      <c r="U374" s="3">
        <f t="shared" si="368"/>
        <v>2.2926613616268785</v>
      </c>
      <c r="V374" s="3">
        <f t="shared" si="369"/>
        <v>1.4502416054942118</v>
      </c>
      <c r="W374" s="3">
        <f t="shared" si="370"/>
        <v>3.4123331893981454</v>
      </c>
      <c r="X374" s="4">
        <f t="shared" si="371"/>
        <v>0.34482758620689657</v>
      </c>
      <c r="Y374" s="4">
        <f t="shared" si="372"/>
        <v>0.25641025641025644</v>
      </c>
      <c r="Z374" s="4">
        <f t="shared" si="373"/>
        <v>0.46511627906976744</v>
      </c>
      <c r="AA374" s="4">
        <f t="shared" si="374"/>
        <v>0.73529411764705876</v>
      </c>
      <c r="AB374" s="4">
        <f t="shared" si="375"/>
        <v>0.3125</v>
      </c>
      <c r="AC374" s="4">
        <f t="shared" si="376"/>
        <v>1.1724137931034484</v>
      </c>
      <c r="AD374" s="4">
        <f t="shared" si="377"/>
        <v>2.2325581395348837</v>
      </c>
      <c r="AE374" s="4">
        <f t="shared" si="378"/>
        <v>2.1724137931034484</v>
      </c>
      <c r="AF374" s="4">
        <f t="shared" si="379"/>
        <v>1.2325581395348837</v>
      </c>
      <c r="AG374" s="4">
        <f>IFERROR(AVERAGE(Tabela13[[#This Row],[V1]],Tabela13[[#This Row],[V2]]),"")</f>
        <v>1.702485966319166</v>
      </c>
      <c r="AH374" s="4">
        <f>IFERROR(AVERAGE(Tabela13[[#This Row],[V1]],Tabela13[[#This Row],[V3]]),"")</f>
        <v>1.6724137931034484</v>
      </c>
      <c r="AI374" s="4">
        <f>IFERROR(AVERAGE(Tabela13[[#This Row],[V1]],Tabela13[[#This Row],[V4]]),"")</f>
        <v>1.202485966319166</v>
      </c>
      <c r="AJ374" s="4">
        <f>IFERROR(AVERAGE(Tabela13[[#This Row],[V2]],Tabela13[[#This Row],[V1]]),"")</f>
        <v>1.702485966319166</v>
      </c>
      <c r="AK374" s="4">
        <f>IFERROR(AVERAGE(Tabela13[[#This Row],[V2]],Tabela13[[#This Row],[V3]]),"")</f>
        <v>2.2024859663191663</v>
      </c>
      <c r="AL374" s="4">
        <f>IFERROR(AVERAGE(Tabela13[[#This Row],[V2]],Tabela13[[#This Row],[V4]]),"")</f>
        <v>1.7325581395348837</v>
      </c>
      <c r="AM374" s="4">
        <f>IFERROR(AVERAGE(Tabela13[[#This Row],[V3]],Tabela13[[#This Row],[V1]]),"")</f>
        <v>1.6724137931034484</v>
      </c>
      <c r="AN374" s="4">
        <f>IFERROR(AVERAGE(Tabela13[[#This Row],[V3]],Tabela13[[#This Row],[V2]]),"")</f>
        <v>2.2024859663191663</v>
      </c>
      <c r="AO374" s="4">
        <f>IFERROR(AVERAGE(Tabela13[[#This Row],[V3]],Tabela13[[#This Row],[V4]]),"")</f>
        <v>1.702485966319166</v>
      </c>
      <c r="AP374" s="4">
        <f>IFERROR(AVERAGE(Tabela13[[#This Row],[V4]],Tabela13[[#This Row],[V1]]),"")</f>
        <v>1.202485966319166</v>
      </c>
      <c r="AQ374" s="4">
        <f>IFERROR(AVERAGE(Tabela13[[#This Row],[V4]],Tabela13[[#This Row],[V2]]),"")</f>
        <v>1.7325581395348837</v>
      </c>
      <c r="AR374" s="4">
        <f>IFERROR(AVERAGE(Tabela13[[#This Row],[V4]],Tabela13[[#This Row],[V3]]),"")</f>
        <v>1.702485966319166</v>
      </c>
      <c r="AS374" s="4">
        <f>_xlfn.STDEV.S(Tabela13[[#This Row],[V1]:[V2]])</f>
        <v>0.74963525639824879</v>
      </c>
      <c r="AT374" s="4">
        <f>_xlfn.STDEV.S(Tabela13[[#This Row],[V1]],Tabela13[[#This Row],[V3]])</f>
        <v>0.70710678118654691</v>
      </c>
      <c r="AU374" s="4">
        <f>_xlfn.STDEV.S(Tabela13[[#This Row],[V1]],Tabela13[[#This Row],[V4]])</f>
        <v>4.2528475211700827E-2</v>
      </c>
      <c r="AV374" s="4">
        <f>_xlfn.STDEV.S(Tabela13[[#This Row],[V2]],Tabela13[[#This Row],[V1]])</f>
        <v>0.74963525639824879</v>
      </c>
      <c r="AW374" s="4">
        <f>_xlfn.STDEV.S(Tabela13[[#This Row],[V2]],Tabela13[[#This Row],[V3]])</f>
        <v>4.2528475211700827E-2</v>
      </c>
      <c r="AX374" s="4">
        <f>_xlfn.STDEV.S(Tabela13[[#This Row],[V42]],Tabela13[[#This Row],[V44]])</f>
        <v>1.4567420375847959</v>
      </c>
      <c r="AY374" s="4">
        <f>_xlfn.STDEV.S(Tabela13[[#This Row],[V3]],Tabela13[[#This Row],[V1]])</f>
        <v>0.70710678118654691</v>
      </c>
      <c r="AZ374" s="4">
        <f>_xlfn.STDEV.S(Tabela13[[#This Row],[V3]],Tabela13[[#This Row],[V2]])</f>
        <v>4.2528475211700827E-2</v>
      </c>
      <c r="BA374" s="4">
        <f>_xlfn.STDEV.S(Tabela13[[#This Row],[V3]],Tabela13[[#This Row],[V4]])</f>
        <v>0.66457830597484657</v>
      </c>
      <c r="BB374" s="4">
        <f>_xlfn.STDEV.S(Tabela13[[#This Row],[V4]],Tabela13[[#This Row],[V1]])</f>
        <v>4.2528475211700827E-2</v>
      </c>
      <c r="BC374" s="4">
        <f>_xlfn.STDEV.S(Tabela13[[#This Row],[V4]],Tabela13[[#This Row],[V2]])</f>
        <v>0.70710678118654757</v>
      </c>
      <c r="BD374" s="4">
        <f>_xlfn.STDEV.S(Tabela13[[#This Row],[V4]],Tabela13[[#This Row],[V3]])</f>
        <v>0.66457830597484657</v>
      </c>
      <c r="BE374" s="4">
        <f>Tabela13[[#This Row],[V17]]/Tabela13[[#This Row],[V5]]</f>
        <v>0.4403180238947792</v>
      </c>
      <c r="BF374" s="4">
        <f>Tabela13[[#This Row],[V18]]/Tabela13[[#This Row],[V6]]</f>
        <v>0.42280611658577028</v>
      </c>
      <c r="BG374" s="4">
        <f>Tabela13[[#This Row],[V19]]/Tabela13[[#This Row],[V7]]</f>
        <v>3.536712810202796E-2</v>
      </c>
      <c r="BH374" s="4">
        <f>Tabela13[[#This Row],[V20]]/Tabela13[[#This Row],[V8]]</f>
        <v>0.4403180238947792</v>
      </c>
      <c r="BI374" s="4">
        <f>Tabela13[[#This Row],[V21]]/Tabela13[[#This Row],[V9]]</f>
        <v>1.9309305876202776E-2</v>
      </c>
      <c r="BJ374" s="4">
        <f>Tabela13[[#This Row],[V22]]/Tabela13[[#This Row],[V10]]</f>
        <v>0.84080412907578828</v>
      </c>
      <c r="BK374" s="4">
        <f>Tabela13[[#This Row],[V23]]/Tabela13[[#This Row],[V11]]</f>
        <v>0.42280611658577028</v>
      </c>
      <c r="BL374" s="4">
        <f>Tabela13[[#This Row],[V24]]/Tabela13[[#This Row],[V12]]</f>
        <v>1.9309305876202776E-2</v>
      </c>
      <c r="BM374" s="4">
        <f>Tabela13[[#This Row],[V25]]/Tabela13[[#This Row],[V13]]</f>
        <v>0.39035758245437291</v>
      </c>
      <c r="BN374" s="4">
        <f>Tabela13[[#This Row],[V26]]/Tabela13[[#This Row],[V14]]</f>
        <v>3.536712810202796E-2</v>
      </c>
      <c r="BO374" s="4">
        <f>Tabela13[[#This Row],[V27]]/Tabela13[[#This Row],[V15]]</f>
        <v>0.40812874618820866</v>
      </c>
      <c r="BP374" s="4">
        <f>Tabela13[[#This Row],[V28]]/Tabela13[[#This Row],[V16]]</f>
        <v>0.39035758245437291</v>
      </c>
      <c r="BQ374" s="4">
        <f>Tabela13[[#This Row],[V1]]-Tabela13[[#This Row],[V2]]</f>
        <v>-1.0601443464314353</v>
      </c>
      <c r="BR374" s="4">
        <f>Tabela13[[#This Row],[V1]]-Tabela13[[#This Row],[V3]]</f>
        <v>-1</v>
      </c>
      <c r="BS374" s="4">
        <f>Tabela13[[#This Row],[V1]]-Tabela13[[#This Row],[V4]]</f>
        <v>-6.0144346431435292E-2</v>
      </c>
      <c r="BT374" s="4">
        <f>Tabela13[[#This Row],[V2]]-Tabela13[[#This Row],[V1]]</f>
        <v>1.0601443464314353</v>
      </c>
      <c r="BU374" s="4">
        <f>Tabela13[[#This Row],[V2]]-Tabela13[[#This Row],[V3]]</f>
        <v>6.0144346431435292E-2</v>
      </c>
      <c r="BV374" s="4">
        <f>Tabela13[[#This Row],[V2]]-Tabela13[[#This Row],[V4]]</f>
        <v>1</v>
      </c>
      <c r="BW374" s="4">
        <f>AVERAGE(Tabela13[[#This Row],[V41]],Tabela13[[#This Row],[V42]])</f>
        <v>-1.0300721732157176</v>
      </c>
      <c r="BX374" s="4">
        <f>AVERAGE(Tabela13[[#This Row],[V41]],Tabela13[[#This Row],[V43]])</f>
        <v>-0.56014434643143529</v>
      </c>
      <c r="BY374" s="4">
        <f>AVERAGE(Tabela13[[#This Row],[V41]],Tabela13[[#This Row],[V44]])</f>
        <v>0</v>
      </c>
      <c r="BZ374" s="4">
        <f>AVERAGE(Tabela13[[#This Row],[V41]],Tabela13[[#This Row],[V45]])</f>
        <v>-0.5</v>
      </c>
      <c r="CA374" s="4">
        <f>AVERAGE(Tabela13[[#This Row],[V41]],Tabela13[[#This Row],[V46]])</f>
        <v>-3.0072173215717646E-2</v>
      </c>
      <c r="CB374" s="4">
        <f>AVERAGE(Tabela13[[#This Row],[V42]],Tabela13[[#This Row],[V41]])</f>
        <v>-1.0300721732157176</v>
      </c>
      <c r="CC374" s="4">
        <f>AVERAGE(Tabela13[[#This Row],[V42]],Tabela13[[#This Row],[V43]])</f>
        <v>-0.53007217321571765</v>
      </c>
      <c r="CD374" s="4">
        <f>AVERAGE(Tabela13[[#This Row],[V42]],Tabela13[[#This Row],[V44]])</f>
        <v>3.0072173215717646E-2</v>
      </c>
      <c r="CE374" s="4">
        <f>AVERAGE(Tabela13[[#This Row],[V42]],Tabela13[[#This Row],[V45]])</f>
        <v>-0.46992782678428235</v>
      </c>
      <c r="CF374" s="4">
        <f>AVERAGE(Tabela13[[#This Row],[V42]],Tabela13[[#This Row],[V46]])</f>
        <v>0</v>
      </c>
      <c r="CG374" s="4">
        <f>AVERAGE(Tabela13[[#This Row],[V43]],Tabela13[[#This Row],[V41]])</f>
        <v>-0.56014434643143529</v>
      </c>
      <c r="CH374" s="4">
        <f>AVERAGE(Tabela13[[#This Row],[V43]],Tabela13[[#This Row],[V42]])</f>
        <v>-0.53007217321571765</v>
      </c>
      <c r="CI374" s="4">
        <f>AVERAGE(Tabela13[[#This Row],[V43]],Tabela13[[#This Row],[V44]])</f>
        <v>0.5</v>
      </c>
      <c r="CJ374" s="4">
        <f>AVERAGE(Tabela13[[#This Row],[V43]],Tabela13[[#This Row],[V45]])</f>
        <v>0</v>
      </c>
      <c r="CK374" s="4">
        <f>AVERAGE(Tabela13[[#This Row],[V43]],Tabela13[[#This Row],[V46]])</f>
        <v>0.46992782678428235</v>
      </c>
      <c r="CL374" s="4">
        <f>AVERAGE(Tabela13[[#This Row],[V44]],Tabela13[[#This Row],[V41]])</f>
        <v>0</v>
      </c>
      <c r="CM374" s="4">
        <f>AVERAGE(Tabela13[[#This Row],[V44]],Tabela13[[#This Row],[V42]])</f>
        <v>3.0072173215717646E-2</v>
      </c>
      <c r="CN374" s="4">
        <f>AVERAGE(Tabela13[[#This Row],[V44]],Tabela13[[#This Row],[V43]])</f>
        <v>0.5</v>
      </c>
      <c r="CO374" s="4">
        <f>AVERAGE(Tabela13[[#This Row],[V44]],Tabela13[[#This Row],[V45]])</f>
        <v>0.56014434643143529</v>
      </c>
      <c r="CP374" s="4">
        <f>AVERAGE(Tabela13[[#This Row],[V44]],Tabela13[[#This Row],[V46]])</f>
        <v>1.0300721732157176</v>
      </c>
      <c r="CQ374" s="4">
        <f>AVERAGE(Tabela13[[#This Row],[V45]],Tabela13[[#This Row],[V41]])</f>
        <v>-0.5</v>
      </c>
      <c r="CR374" s="4">
        <f>AVERAGE(Tabela13[[#This Row],[V45]],Tabela13[[#This Row],[V42]])</f>
        <v>-0.46992782678428235</v>
      </c>
      <c r="CS374" s="4">
        <f>AVERAGE(Tabela13[[#This Row],[V45]],Tabela13[[#This Row],[V43]])</f>
        <v>0</v>
      </c>
      <c r="CT374" s="4">
        <f>AVERAGE(Tabela13[[#This Row],[V45]],Tabela13[[#This Row],[V44]])</f>
        <v>0.56014434643143529</v>
      </c>
      <c r="CU374" s="4">
        <f>AVERAGE(Tabela13[[#This Row],[V45]],Tabela13[[#This Row],[V46]])</f>
        <v>0.53007217321571765</v>
      </c>
      <c r="CV374" s="4">
        <f>AVERAGE(Tabela13[[#This Row],[V46]],Tabela13[[#This Row],[V41]])</f>
        <v>-3.0072173215717646E-2</v>
      </c>
      <c r="CW374" s="4">
        <f>AVERAGE(Tabela13[[#This Row],[V46]],Tabela13[[#This Row],[V42]])</f>
        <v>0</v>
      </c>
      <c r="CX374" s="4">
        <f>AVERAGE(Tabela13[[#This Row],[V46]],Tabela13[[#This Row],[V43]])</f>
        <v>0.46992782678428235</v>
      </c>
      <c r="CY374" s="4">
        <f>AVERAGE(Tabela13[[#This Row],[V46]],Tabela13[[#This Row],[V44]])</f>
        <v>1.0300721732157176</v>
      </c>
      <c r="CZ374" s="4">
        <f>AVERAGE(Tabela13[[#This Row],[V46]],Tabela13[[#This Row],[V45]])</f>
        <v>0.53007217321571765</v>
      </c>
      <c r="DA374" s="3">
        <f>_xlfn.STDEV.S(Tabela13[[#This Row],[V41]],Tabela13[[#This Row],[V42]])</f>
        <v>4.2528475211700827E-2</v>
      </c>
      <c r="DB374" s="3">
        <f>_xlfn.STDEV.S(Tabela13[[#This Row],[V41]],Tabela13[[#This Row],[V43]])</f>
        <v>0.70710678118654746</v>
      </c>
      <c r="DC374" s="3">
        <f>_xlfn.STDEV.S(Tabela13[[#This Row],[V41]],Tabela13[[#This Row],[V44]])</f>
        <v>1.4992705127964967</v>
      </c>
      <c r="DD374" s="3">
        <f>_xlfn.STDEV.S(Tabela13[[#This Row],[V41]],Tabela13[[#This Row],[V45]])</f>
        <v>0.79216373160994913</v>
      </c>
      <c r="DE374" s="3">
        <f>_xlfn.STDEV.S(Tabela13[[#This Row],[V41]],Tabela13[[#This Row],[V46]])</f>
        <v>1.4567420375847959</v>
      </c>
      <c r="DF374" s="3">
        <f>_xlfn.STDEV.S(Tabela13[[#This Row],[V42]],Tabela13[[#This Row],[V41]])</f>
        <v>4.2528475211700827E-2</v>
      </c>
      <c r="DG374" s="3">
        <f>_xlfn.STDEV.S(Tabela13[[#This Row],[V42]],Tabela13[[#This Row],[V43]])</f>
        <v>0.66457830597484668</v>
      </c>
      <c r="DH374" s="3">
        <f>_xlfn.STDEV.S(Tabela13[[#This Row],[V42]],Tabela13[[#This Row],[V44]])</f>
        <v>1.4567420375847959</v>
      </c>
      <c r="DI374" s="3">
        <f>_xlfn.STDEV.S(Tabela13[[#This Row],[V42]],Tabela13[[#This Row],[V45]])</f>
        <v>0.74963525639824824</v>
      </c>
      <c r="DJ374" s="3">
        <f>_xlfn.STDEV.S(Tabela13[[#This Row],[V42]],Tabela13[[#This Row],[V46]])</f>
        <v>1.4142135623730951</v>
      </c>
      <c r="DK374" s="3">
        <f>_xlfn.STDEV.S(Tabela13[[#This Row],[V43]],Tabela13[[#This Row],[V41]])</f>
        <v>0.70710678118654746</v>
      </c>
      <c r="DL374" s="3">
        <f>_xlfn.STDEV.S(Tabela13[[#This Row],[V43]],Tabela13[[#This Row],[V42]])</f>
        <v>0.66457830597484668</v>
      </c>
      <c r="DM374" s="3">
        <f>_xlfn.STDEV.S(Tabela13[[#This Row],[V43]],Tabela13[[#This Row],[V44]])</f>
        <v>0.79216373160994913</v>
      </c>
      <c r="DN374" s="3">
        <f>_xlfn.STDEV.S(Tabela13[[#This Row],[V43]],Tabela13[[#This Row],[V45]])</f>
        <v>8.5056950423401653E-2</v>
      </c>
      <c r="DO374" s="3">
        <f>_xlfn.STDEV.S(Tabela13[[#This Row],[V43]],Tabela13[[#This Row],[V46]])</f>
        <v>0.74963525639824824</v>
      </c>
      <c r="DP374" s="3">
        <f>_xlfn.STDEV.S(Tabela13[[#This Row],[V44]],Tabela13[[#This Row],[V41]])</f>
        <v>1.4992705127964967</v>
      </c>
      <c r="DQ374" s="3">
        <f>_xlfn.STDEV.S(Tabela13[[#This Row],[V44]],Tabela13[[#This Row],[V42]])</f>
        <v>1.4567420375847959</v>
      </c>
      <c r="DR374" s="3">
        <f>_xlfn.STDEV.S(Tabela13[[#This Row],[V44]],Tabela13[[#This Row],[V43]])</f>
        <v>0.79216373160994913</v>
      </c>
      <c r="DS374" s="3">
        <f>_xlfn.STDEV.S(Tabela13[[#This Row],[V44]],Tabela13[[#This Row],[V45]])</f>
        <v>0.70710678118654746</v>
      </c>
      <c r="DT374" s="3">
        <f>_xlfn.STDEV.S(Tabela13[[#This Row],[V44]],Tabela13[[#This Row],[V46]])</f>
        <v>4.2528475211700827E-2</v>
      </c>
      <c r="DU374" s="3">
        <f>_xlfn.STDEV.S(Tabela13[[#This Row],[V45]],Tabela13[[#This Row],[V41]])</f>
        <v>0.79216373160994913</v>
      </c>
      <c r="DV374" s="3">
        <f>_xlfn.STDEV.S(Tabela13[[#This Row],[V45]],Tabela13[[#This Row],[V42]])</f>
        <v>0.74963525639824824</v>
      </c>
      <c r="DW374" s="3">
        <f>_xlfn.STDEV.S(Tabela13[[#This Row],[V45]],Tabela13[[#This Row],[V43]])</f>
        <v>8.5056950423401653E-2</v>
      </c>
      <c r="DX374" s="3">
        <f>_xlfn.STDEV.S(Tabela13[[#This Row],[V45]],Tabela13[[#This Row],[V44]])</f>
        <v>0.70710678118654746</v>
      </c>
      <c r="DY374" s="3">
        <f>_xlfn.STDEV.S(Tabela13[[#This Row],[V45]],Tabela13[[#This Row],[V46]])</f>
        <v>0.66457830597484668</v>
      </c>
      <c r="DZ374" s="3">
        <f>_xlfn.STDEV.S(Tabela13[[#This Row],[V46]],Tabela13[[#This Row],[V41]])</f>
        <v>1.4567420375847959</v>
      </c>
      <c r="EA374" s="3">
        <f>_xlfn.STDEV.S(Tabela13[[#This Row],[V46]],Tabela13[[#This Row],[V42]])</f>
        <v>1.4142135623730951</v>
      </c>
      <c r="EB374" s="3">
        <f>_xlfn.STDEV.S(Tabela13[[#This Row],[V46]],Tabela13[[#This Row],[V43]])</f>
        <v>0.74963525639824824</v>
      </c>
      <c r="EC374" s="3">
        <f>_xlfn.STDEV.S(Tabela13[[#This Row],[V46]],Tabela13[[#This Row],[V44]])</f>
        <v>4.2528475211700827E-2</v>
      </c>
      <c r="ED374" s="3">
        <f>_xlfn.STDEV.S(Tabela13[[#This Row],[V46]],Tabela13[[#This Row],[V45]])</f>
        <v>0.66457830597484668</v>
      </c>
      <c r="EE374" s="3">
        <f t="shared" si="380"/>
        <v>-4.128688874191587E-2</v>
      </c>
      <c r="EF374" s="3">
        <f t="shared" si="381"/>
        <v>-1.2623652915384751</v>
      </c>
      <c r="EG374" s="3" t="str">
        <f t="shared" si="382"/>
        <v/>
      </c>
      <c r="EH374" s="3">
        <f t="shared" si="383"/>
        <v>-1.5843274632198983</v>
      </c>
      <c r="EI374" s="3">
        <f t="shared" si="384"/>
        <v>-48.441528556486539</v>
      </c>
      <c r="EJ374" s="3">
        <f t="shared" si="385"/>
        <v>-4.128688874191587E-2</v>
      </c>
      <c r="EK374" s="3">
        <f t="shared" si="386"/>
        <v>-1.2537506014381754</v>
      </c>
      <c r="EL374" s="3">
        <f t="shared" si="387"/>
        <v>48.441528556486539</v>
      </c>
      <c r="EM374" s="3">
        <f t="shared" si="388"/>
        <v>-1.5952135916870569</v>
      </c>
      <c r="EN374" s="3" t="str">
        <f t="shared" si="389"/>
        <v/>
      </c>
      <c r="EO374" s="3">
        <f t="shared" si="390"/>
        <v>-1.2623652915384751</v>
      </c>
      <c r="EP374" s="3">
        <f t="shared" si="391"/>
        <v>-1.2537506014381754</v>
      </c>
      <c r="EQ374" s="3">
        <f t="shared" si="392"/>
        <v>1.5843274632198983</v>
      </c>
      <c r="ER374" s="3" t="str">
        <f t="shared" si="393"/>
        <v/>
      </c>
      <c r="ES374" s="3" t="str">
        <f t="shared" si="394"/>
        <v/>
      </c>
      <c r="ET374" s="3" t="str">
        <f t="shared" si="395"/>
        <v/>
      </c>
      <c r="EU374" s="3" t="str">
        <f t="shared" si="396"/>
        <v/>
      </c>
      <c r="EV374" s="3">
        <f t="shared" si="397"/>
        <v>1.5843274632198983</v>
      </c>
      <c r="EW374" s="3">
        <f t="shared" si="398"/>
        <v>1.2623652915384751</v>
      </c>
      <c r="EX374" s="3">
        <f t="shared" si="399"/>
        <v>4.128688874191587E-2</v>
      </c>
      <c r="EY374" s="3">
        <f t="shared" si="400"/>
        <v>-1.5843274632198983</v>
      </c>
      <c r="EZ374" s="3">
        <f t="shared" si="401"/>
        <v>-1.5952135916870569</v>
      </c>
      <c r="FA374" s="3" t="str">
        <f t="shared" si="402"/>
        <v/>
      </c>
      <c r="FB374" s="3">
        <f t="shared" si="403"/>
        <v>1.2623652915384751</v>
      </c>
      <c r="FC374" s="3">
        <f t="shared" si="404"/>
        <v>1.2537506014381754</v>
      </c>
      <c r="FD374" s="3">
        <f t="shared" si="405"/>
        <v>-48.441528556486539</v>
      </c>
      <c r="FE374" s="3" t="str">
        <f t="shared" si="406"/>
        <v/>
      </c>
      <c r="FF374" s="3">
        <f t="shared" si="407"/>
        <v>1.5952135916870569</v>
      </c>
      <c r="FG374" s="3">
        <f t="shared" si="408"/>
        <v>4.128688874191587E-2</v>
      </c>
      <c r="FH374" s="3">
        <f t="shared" si="409"/>
        <v>1.2537506014381754</v>
      </c>
      <c r="FI374" s="4">
        <f t="shared" si="410"/>
        <v>0.93023255813953487</v>
      </c>
      <c r="FJ374" s="4">
        <f t="shared" si="411"/>
        <v>1.3793103448275863</v>
      </c>
      <c r="FK374" s="4">
        <f t="shared" si="412"/>
        <v>1.2105669109139994</v>
      </c>
      <c r="FL374" s="4">
        <f t="shared" si="413"/>
        <v>1.5489780177400694</v>
      </c>
      <c r="FM374" s="4">
        <f>Tabela13[[#This Row],[V139]]-Tabela13[[#This Row],[V140]]</f>
        <v>-0.33841110682607001</v>
      </c>
      <c r="FN374" s="4">
        <f>Tabela13[[#This Row],[V1]]-Tabela13[[#This Row],[V2]]/2</f>
        <v>5.6134723336006553E-2</v>
      </c>
      <c r="FO374" s="4">
        <f>Tabela13[[#This Row],[V1]]-Tabela13[[#This Row],[V3]]/2</f>
        <v>8.6206896551724199E-2</v>
      </c>
      <c r="FP374" s="4">
        <f>Tabela13[[#This Row],[V1]]-Tabela13[[#This Row],[V4]]/2</f>
        <v>0.55613472333600655</v>
      </c>
      <c r="FQ374" s="4">
        <f>Tabela13[[#This Row],[V2]]-Tabela13[[#This Row],[V1]]/2</f>
        <v>1.6463512429831595</v>
      </c>
      <c r="FR374" s="4">
        <f>Tabela13[[#This Row],[V2]]-Tabela13[[#This Row],[V3]]/2</f>
        <v>1.1463512429831595</v>
      </c>
      <c r="FS374" s="4">
        <f>Tabela13[[#This Row],[V2]]-Tabela13[[#This Row],[V4]]/2</f>
        <v>1.6162790697674418</v>
      </c>
      <c r="FT374" s="4">
        <f t="shared" si="414"/>
        <v>5.6075872387104035E-2</v>
      </c>
      <c r="FU374" s="4">
        <f t="shared" si="415"/>
        <v>8.5994291194240791E-2</v>
      </c>
      <c r="FV374" s="4">
        <f t="shared" si="416"/>
        <v>0.50754096717956854</v>
      </c>
      <c r="FW374" s="4">
        <f t="shared" si="417"/>
        <v>1.024950633885811</v>
      </c>
      <c r="FX374" s="4">
        <f t="shared" si="418"/>
        <v>0.8534788477158719</v>
      </c>
      <c r="FY374" s="4">
        <f t="shared" si="419"/>
        <v>1.0167365392828542</v>
      </c>
      <c r="FZ374" s="4">
        <f t="shared" si="420"/>
        <v>10.093657029678727</v>
      </c>
      <c r="GA374" s="4">
        <f t="shared" si="421"/>
        <v>15.478972414963341</v>
      </c>
      <c r="GB374" s="4">
        <f t="shared" si="422"/>
        <v>91.357374092322345</v>
      </c>
      <c r="GC374" s="4">
        <f t="shared" si="423"/>
        <v>184.49111409944598</v>
      </c>
      <c r="GD374" s="4">
        <f t="shared" si="424"/>
        <v>153.62619258885692</v>
      </c>
      <c r="GE374" s="4">
        <f t="shared" si="425"/>
        <v>183.01257707091378</v>
      </c>
      <c r="GF374" s="4">
        <f>Tabela13[[#This Row],[V1]]-Tabela13[[#This Row],[V2]]/Tabela13[[#This Row],[V2]]</f>
        <v>0.1724137931034484</v>
      </c>
      <c r="GG374" s="4">
        <f>Tabela13[[#This Row],[V1]]-Tabela13[[#This Row],[V3]]/Tabela13[[#This Row],[V3]]</f>
        <v>0.1724137931034484</v>
      </c>
      <c r="GH374" s="4">
        <f>Tabela13[[#This Row],[V1]]-Tabela13[[#This Row],[V4]]/Tabela13[[#This Row],[V4]]</f>
        <v>0.1724137931034484</v>
      </c>
      <c r="GI374" s="4">
        <f>Tabela13[[#This Row],[V2]]-Tabela13[[#This Row],[V1]]/Tabela13[[#This Row],[V1]]</f>
        <v>1.2325581395348837</v>
      </c>
      <c r="GJ374" s="4">
        <f>Tabela13[[#This Row],[V2]]-Tabela13[[#This Row],[V3]]/Tabela13[[#This Row],[V3]]</f>
        <v>1.2325581395348837</v>
      </c>
      <c r="GK374" s="4">
        <f>Tabela13[[#This Row],[V2]]-Tabela13[[#This Row],[V4]]/Tabela13[[#This Row],[V4]]</f>
        <v>1.2325581395348837</v>
      </c>
      <c r="GL374" s="4">
        <f t="shared" si="426"/>
        <v>0.57839356335966241</v>
      </c>
      <c r="GM374" s="4">
        <f t="shared" si="427"/>
        <v>1.7024859663191663</v>
      </c>
      <c r="GN374" s="4">
        <f t="shared" si="428"/>
        <v>0.33973470254804472</v>
      </c>
      <c r="GO374" s="3">
        <f t="shared" si="429"/>
        <v>0</v>
      </c>
      <c r="GP374" s="3">
        <v>100</v>
      </c>
      <c r="GQ374" s="3">
        <f t="shared" si="430"/>
        <v>-1</v>
      </c>
      <c r="GR374" s="3">
        <f t="shared" si="431"/>
        <v>-100</v>
      </c>
      <c r="GS374" s="34">
        <f>COUNTIF($D$2:D373,Tabela13[[#This Row],[HomeTeam]])</f>
        <v>18</v>
      </c>
      <c r="GT374" s="34">
        <f>COUNTIF($E$2:E373,Tabela13[[#This Row],[AwayTeam]])</f>
        <v>18</v>
      </c>
      <c r="GU374" s="3">
        <f>IFERROR(AVERAGEIFS($AD$2:AD373,$D$2:D373,Tabela13[[#This Row],[HomeTeam]],$GS$2:GS373,"&gt;="&amp;Tabela13[[#This Row],[Contagem_H]]-5),"")</f>
        <v>0.48075082683596515</v>
      </c>
      <c r="GV374" s="3">
        <f>IFERROR(AVERAGEIFS($G$2:G373,$E$2:E373,Tabela13[[#This Row],[AwayTeam]],$GT$2:GT373,"&gt;="&amp;Tabela13[[#This Row],[Contagem_A]]-5),"")</f>
        <v>1.8</v>
      </c>
      <c r="GW374" s="3">
        <f>IFERROR(AVERAGEIFS($GQ$2:GQ373,$D$2:D373,Tabela13[[#This Row],[HomeTeam]],$GS$2:GS373,"&gt;="&amp;Tabela13[[#This Row],[Contagem_H]]-5),"")</f>
        <v>-0.7</v>
      </c>
    </row>
    <row r="375" spans="1:205" x14ac:dyDescent="0.25">
      <c r="A375" t="s">
        <v>127</v>
      </c>
      <c r="B375" t="s">
        <v>271</v>
      </c>
      <c r="C375" t="s">
        <v>173</v>
      </c>
      <c r="D375" t="s">
        <v>15</v>
      </c>
      <c r="E375" t="s">
        <v>141</v>
      </c>
      <c r="F375" s="3">
        <v>0</v>
      </c>
      <c r="G375" s="3">
        <v>2</v>
      </c>
      <c r="H375" s="3" t="str">
        <f t="shared" si="432"/>
        <v>A</v>
      </c>
      <c r="I375" s="3">
        <v>2.6</v>
      </c>
      <c r="J375" s="3">
        <v>4</v>
      </c>
      <c r="K375" s="3">
        <v>2.38</v>
      </c>
      <c r="L375" s="3">
        <v>1.3</v>
      </c>
      <c r="M375" s="3">
        <v>3.5</v>
      </c>
      <c r="N375" s="3">
        <f t="shared" si="361"/>
        <v>2</v>
      </c>
      <c r="O375" s="3">
        <f t="shared" si="362"/>
        <v>0</v>
      </c>
      <c r="P375" s="3">
        <f t="shared" si="363"/>
        <v>3</v>
      </c>
      <c r="Q375" s="3">
        <f t="shared" si="364"/>
        <v>5.4783451842275399E-2</v>
      </c>
      <c r="R375" s="3">
        <f t="shared" si="365"/>
        <v>5.4945054945054861E-2</v>
      </c>
      <c r="S375" s="3">
        <f t="shared" si="366"/>
        <v>2.742436974789916</v>
      </c>
      <c r="T375" s="3">
        <f t="shared" si="367"/>
        <v>4.2191338073691016</v>
      </c>
      <c r="U375" s="3">
        <f t="shared" si="368"/>
        <v>2.5103846153846154</v>
      </c>
      <c r="V375" s="3">
        <f t="shared" si="369"/>
        <v>1.371218487394958</v>
      </c>
      <c r="W375" s="3">
        <f t="shared" si="370"/>
        <v>3.691742081447964</v>
      </c>
      <c r="X375" s="4">
        <f t="shared" si="371"/>
        <v>0.38461538461538458</v>
      </c>
      <c r="Y375" s="4">
        <f t="shared" si="372"/>
        <v>0.25</v>
      </c>
      <c r="Z375" s="4">
        <f t="shared" si="373"/>
        <v>0.42016806722689076</v>
      </c>
      <c r="AA375" s="4">
        <f t="shared" si="374"/>
        <v>0.76923076923076916</v>
      </c>
      <c r="AB375" s="4">
        <f t="shared" si="375"/>
        <v>0.2857142857142857</v>
      </c>
      <c r="AC375" s="4">
        <f t="shared" si="376"/>
        <v>0.19230769230769229</v>
      </c>
      <c r="AD375" s="4">
        <f t="shared" si="377"/>
        <v>1.2100840336134453</v>
      </c>
      <c r="AE375" s="4">
        <f t="shared" si="378"/>
        <v>1.1923076923076923</v>
      </c>
      <c r="AF375" s="4">
        <f t="shared" si="379"/>
        <v>0.21008403361344538</v>
      </c>
      <c r="AG375" s="4">
        <f>IFERROR(AVERAGE(Tabela13[[#This Row],[V1]],Tabela13[[#This Row],[V2]]),"")</f>
        <v>0.70119586296056879</v>
      </c>
      <c r="AH375" s="4">
        <f>IFERROR(AVERAGE(Tabela13[[#This Row],[V1]],Tabela13[[#This Row],[V3]]),"")</f>
        <v>0.69230769230769229</v>
      </c>
      <c r="AI375" s="4">
        <f>IFERROR(AVERAGE(Tabela13[[#This Row],[V1]],Tabela13[[#This Row],[V4]]),"")</f>
        <v>0.20119586296056885</v>
      </c>
      <c r="AJ375" s="4">
        <f>IFERROR(AVERAGE(Tabela13[[#This Row],[V2]],Tabela13[[#This Row],[V1]]),"")</f>
        <v>0.70119586296056879</v>
      </c>
      <c r="AK375" s="4">
        <f>IFERROR(AVERAGE(Tabela13[[#This Row],[V2]],Tabela13[[#This Row],[V3]]),"")</f>
        <v>1.2011958629605688</v>
      </c>
      <c r="AL375" s="4">
        <f>IFERROR(AVERAGE(Tabela13[[#This Row],[V2]],Tabela13[[#This Row],[V4]]),"")</f>
        <v>0.7100840336134453</v>
      </c>
      <c r="AM375" s="4">
        <f>IFERROR(AVERAGE(Tabela13[[#This Row],[V3]],Tabela13[[#This Row],[V1]]),"")</f>
        <v>0.69230769230769229</v>
      </c>
      <c r="AN375" s="4">
        <f>IFERROR(AVERAGE(Tabela13[[#This Row],[V3]],Tabela13[[#This Row],[V2]]),"")</f>
        <v>1.2011958629605688</v>
      </c>
      <c r="AO375" s="4">
        <f>IFERROR(AVERAGE(Tabela13[[#This Row],[V3]],Tabela13[[#This Row],[V4]]),"")</f>
        <v>0.70119586296056879</v>
      </c>
      <c r="AP375" s="4">
        <f>IFERROR(AVERAGE(Tabela13[[#This Row],[V4]],Tabela13[[#This Row],[V1]]),"")</f>
        <v>0.20119586296056885</v>
      </c>
      <c r="AQ375" s="4">
        <f>IFERROR(AVERAGE(Tabela13[[#This Row],[V4]],Tabela13[[#This Row],[V2]]),"")</f>
        <v>0.7100840336134453</v>
      </c>
      <c r="AR375" s="4">
        <f>IFERROR(AVERAGE(Tabela13[[#This Row],[V4]],Tabela13[[#This Row],[V3]]),"")</f>
        <v>0.70119586296056879</v>
      </c>
      <c r="AS375" s="4">
        <f>_xlfn.STDEV.S(Tabela13[[#This Row],[V1]:[V2]])</f>
        <v>0.71967655266853203</v>
      </c>
      <c r="AT375" s="4">
        <f>_xlfn.STDEV.S(Tabela13[[#This Row],[V1]],Tabela13[[#This Row],[V3]])</f>
        <v>0.70710678118654757</v>
      </c>
      <c r="AU375" s="4">
        <f>_xlfn.STDEV.S(Tabela13[[#This Row],[V1]],Tabela13[[#This Row],[V4]])</f>
        <v>1.2569771481984538E-2</v>
      </c>
      <c r="AV375" s="4">
        <f>_xlfn.STDEV.S(Tabela13[[#This Row],[V2]],Tabela13[[#This Row],[V1]])</f>
        <v>0.71967655266853203</v>
      </c>
      <c r="AW375" s="4">
        <f>_xlfn.STDEV.S(Tabela13[[#This Row],[V2]],Tabela13[[#This Row],[V3]])</f>
        <v>1.2569771481984479E-2</v>
      </c>
      <c r="AX375" s="4">
        <f>_xlfn.STDEV.S(Tabela13[[#This Row],[V42]],Tabela13[[#This Row],[V44]])</f>
        <v>1.4267833338550795</v>
      </c>
      <c r="AY375" s="4">
        <f>_xlfn.STDEV.S(Tabela13[[#This Row],[V3]],Tabela13[[#This Row],[V1]])</f>
        <v>0.70710678118654757</v>
      </c>
      <c r="AZ375" s="4">
        <f>_xlfn.STDEV.S(Tabela13[[#This Row],[V3]],Tabela13[[#This Row],[V2]])</f>
        <v>1.2569771481984479E-2</v>
      </c>
      <c r="BA375" s="4">
        <f>_xlfn.STDEV.S(Tabela13[[#This Row],[V3]],Tabela13[[#This Row],[V4]])</f>
        <v>0.69453700970456311</v>
      </c>
      <c r="BB375" s="4">
        <f>_xlfn.STDEV.S(Tabela13[[#This Row],[V4]],Tabela13[[#This Row],[V1]])</f>
        <v>1.2569771481984538E-2</v>
      </c>
      <c r="BC375" s="4">
        <f>_xlfn.STDEV.S(Tabela13[[#This Row],[V4]],Tabela13[[#This Row],[V2]])</f>
        <v>0.70710678118654768</v>
      </c>
      <c r="BD375" s="4">
        <f>_xlfn.STDEV.S(Tabela13[[#This Row],[V4]],Tabela13[[#This Row],[V3]])</f>
        <v>0.69453700970456311</v>
      </c>
      <c r="BE375" s="4">
        <f>Tabela13[[#This Row],[V17]]/Tabela13[[#This Row],[V5]]</f>
        <v>1.0263559594175793</v>
      </c>
      <c r="BF375" s="4">
        <f>Tabela13[[#This Row],[V18]]/Tabela13[[#This Row],[V6]]</f>
        <v>1.0213764617139021</v>
      </c>
      <c r="BG375" s="4">
        <f>Tabela13[[#This Row],[V19]]/Tabela13[[#This Row],[V7]]</f>
        <v>6.2475297936160898E-2</v>
      </c>
      <c r="BH375" s="4">
        <f>Tabela13[[#This Row],[V20]]/Tabela13[[#This Row],[V8]]</f>
        <v>1.0263559594175793</v>
      </c>
      <c r="BI375" s="4">
        <f>Tabela13[[#This Row],[V21]]/Tabela13[[#This Row],[V9]]</f>
        <v>1.0464381263355301E-2</v>
      </c>
      <c r="BJ375" s="4">
        <f>Tabela13[[#This Row],[V22]]/Tabela13[[#This Row],[V10]]</f>
        <v>2.0093161743047867</v>
      </c>
      <c r="BK375" s="4">
        <f>Tabela13[[#This Row],[V23]]/Tabela13[[#This Row],[V11]]</f>
        <v>1.0213764617139021</v>
      </c>
      <c r="BL375" s="4">
        <f>Tabela13[[#This Row],[V24]]/Tabela13[[#This Row],[V12]]</f>
        <v>1.0464381263355301E-2</v>
      </c>
      <c r="BM375" s="4">
        <f>Tabela13[[#This Row],[V25]]/Tabela13[[#This Row],[V13]]</f>
        <v>0.99050357595110317</v>
      </c>
      <c r="BN375" s="4">
        <f>Tabela13[[#This Row],[V26]]/Tabela13[[#This Row],[V14]]</f>
        <v>6.2475297936160898E-2</v>
      </c>
      <c r="BO375" s="4">
        <f>Tabela13[[#This Row],[V27]]/Tabela13[[#This Row],[V15]]</f>
        <v>0.99580718297277138</v>
      </c>
      <c r="BP375" s="4">
        <f>Tabela13[[#This Row],[V28]]/Tabela13[[#This Row],[V16]]</f>
        <v>0.99050357595110317</v>
      </c>
      <c r="BQ375" s="4">
        <f>Tabela13[[#This Row],[V1]]-Tabela13[[#This Row],[V2]]</f>
        <v>-1.017776341305753</v>
      </c>
      <c r="BR375" s="4">
        <f>Tabela13[[#This Row],[V1]]-Tabela13[[#This Row],[V3]]</f>
        <v>-1</v>
      </c>
      <c r="BS375" s="4">
        <f>Tabela13[[#This Row],[V1]]-Tabela13[[#This Row],[V4]]</f>
        <v>-1.7776341305753091E-2</v>
      </c>
      <c r="BT375" s="4">
        <f>Tabela13[[#This Row],[V2]]-Tabela13[[#This Row],[V1]]</f>
        <v>1.017776341305753</v>
      </c>
      <c r="BU375" s="4">
        <f>Tabela13[[#This Row],[V2]]-Tabela13[[#This Row],[V3]]</f>
        <v>1.7776341305753007E-2</v>
      </c>
      <c r="BV375" s="4">
        <f>Tabela13[[#This Row],[V2]]-Tabela13[[#This Row],[V4]]</f>
        <v>0.99999999999999989</v>
      </c>
      <c r="BW375" s="4">
        <f>AVERAGE(Tabela13[[#This Row],[V41]],Tabela13[[#This Row],[V42]])</f>
        <v>-1.0088881706528765</v>
      </c>
      <c r="BX375" s="4">
        <f>AVERAGE(Tabela13[[#This Row],[V41]],Tabela13[[#This Row],[V43]])</f>
        <v>-0.51777634130575301</v>
      </c>
      <c r="BY375" s="4">
        <f>AVERAGE(Tabela13[[#This Row],[V41]],Tabela13[[#This Row],[V44]])</f>
        <v>0</v>
      </c>
      <c r="BZ375" s="4">
        <f>AVERAGE(Tabela13[[#This Row],[V41]],Tabela13[[#This Row],[V45]])</f>
        <v>-0.5</v>
      </c>
      <c r="CA375" s="4">
        <f>AVERAGE(Tabela13[[#This Row],[V41]],Tabela13[[#This Row],[V46]])</f>
        <v>-8.8881706528765592E-3</v>
      </c>
      <c r="CB375" s="4">
        <f>AVERAGE(Tabela13[[#This Row],[V42]],Tabela13[[#This Row],[V41]])</f>
        <v>-1.0088881706528765</v>
      </c>
      <c r="CC375" s="4">
        <f>AVERAGE(Tabela13[[#This Row],[V42]],Tabela13[[#This Row],[V43]])</f>
        <v>-0.5088881706528765</v>
      </c>
      <c r="CD375" s="4">
        <f>AVERAGE(Tabela13[[#This Row],[V42]],Tabela13[[#This Row],[V44]])</f>
        <v>8.8881706528765037E-3</v>
      </c>
      <c r="CE375" s="4">
        <f>AVERAGE(Tabela13[[#This Row],[V42]],Tabela13[[#This Row],[V45]])</f>
        <v>-0.4911118293471235</v>
      </c>
      <c r="CF375" s="4">
        <f>AVERAGE(Tabela13[[#This Row],[V42]],Tabela13[[#This Row],[V46]])</f>
        <v>0</v>
      </c>
      <c r="CG375" s="4">
        <f>AVERAGE(Tabela13[[#This Row],[V43]],Tabela13[[#This Row],[V41]])</f>
        <v>-0.51777634130575301</v>
      </c>
      <c r="CH375" s="4">
        <f>AVERAGE(Tabela13[[#This Row],[V43]],Tabela13[[#This Row],[V42]])</f>
        <v>-0.5088881706528765</v>
      </c>
      <c r="CI375" s="4">
        <f>AVERAGE(Tabela13[[#This Row],[V43]],Tabela13[[#This Row],[V44]])</f>
        <v>0.49999999999999994</v>
      </c>
      <c r="CJ375" s="4">
        <f>AVERAGE(Tabela13[[#This Row],[V43]],Tabela13[[#This Row],[V45]])</f>
        <v>-4.163336342344337E-17</v>
      </c>
      <c r="CK375" s="4">
        <f>AVERAGE(Tabela13[[#This Row],[V43]],Tabela13[[#This Row],[V46]])</f>
        <v>0.49111182934712339</v>
      </c>
      <c r="CL375" s="4">
        <f>AVERAGE(Tabela13[[#This Row],[V44]],Tabela13[[#This Row],[V41]])</f>
        <v>0</v>
      </c>
      <c r="CM375" s="4">
        <f>AVERAGE(Tabela13[[#This Row],[V44]],Tabela13[[#This Row],[V42]])</f>
        <v>8.8881706528765037E-3</v>
      </c>
      <c r="CN375" s="4">
        <f>AVERAGE(Tabela13[[#This Row],[V44]],Tabela13[[#This Row],[V43]])</f>
        <v>0.49999999999999994</v>
      </c>
      <c r="CO375" s="4">
        <f>AVERAGE(Tabela13[[#This Row],[V44]],Tabela13[[#This Row],[V45]])</f>
        <v>0.51777634130575301</v>
      </c>
      <c r="CP375" s="4">
        <f>AVERAGE(Tabela13[[#This Row],[V44]],Tabela13[[#This Row],[V46]])</f>
        <v>1.0088881706528765</v>
      </c>
      <c r="CQ375" s="4">
        <f>AVERAGE(Tabela13[[#This Row],[V45]],Tabela13[[#This Row],[V41]])</f>
        <v>-0.5</v>
      </c>
      <c r="CR375" s="4">
        <f>AVERAGE(Tabela13[[#This Row],[V45]],Tabela13[[#This Row],[V42]])</f>
        <v>-0.4911118293471235</v>
      </c>
      <c r="CS375" s="4">
        <f>AVERAGE(Tabela13[[#This Row],[V45]],Tabela13[[#This Row],[V43]])</f>
        <v>-4.163336342344337E-17</v>
      </c>
      <c r="CT375" s="4">
        <f>AVERAGE(Tabela13[[#This Row],[V45]],Tabela13[[#This Row],[V44]])</f>
        <v>0.51777634130575301</v>
      </c>
      <c r="CU375" s="4">
        <f>AVERAGE(Tabela13[[#This Row],[V45]],Tabela13[[#This Row],[V46]])</f>
        <v>0.5088881706528765</v>
      </c>
      <c r="CV375" s="4">
        <f>AVERAGE(Tabela13[[#This Row],[V46]],Tabela13[[#This Row],[V41]])</f>
        <v>-8.8881706528765592E-3</v>
      </c>
      <c r="CW375" s="4">
        <f>AVERAGE(Tabela13[[#This Row],[V46]],Tabela13[[#This Row],[V42]])</f>
        <v>0</v>
      </c>
      <c r="CX375" s="4">
        <f>AVERAGE(Tabela13[[#This Row],[V46]],Tabela13[[#This Row],[V43]])</f>
        <v>0.49111182934712339</v>
      </c>
      <c r="CY375" s="4">
        <f>AVERAGE(Tabela13[[#This Row],[V46]],Tabela13[[#This Row],[V44]])</f>
        <v>1.0088881706528765</v>
      </c>
      <c r="CZ375" s="4">
        <f>AVERAGE(Tabela13[[#This Row],[V46]],Tabela13[[#This Row],[V45]])</f>
        <v>0.5088881706528765</v>
      </c>
      <c r="DA375" s="3">
        <f>_xlfn.STDEV.S(Tabela13[[#This Row],[V41]],Tabela13[[#This Row],[V42]])</f>
        <v>1.2569771481984479E-2</v>
      </c>
      <c r="DB375" s="3">
        <f>_xlfn.STDEV.S(Tabela13[[#This Row],[V41]],Tabela13[[#This Row],[V43]])</f>
        <v>0.70710678118654746</v>
      </c>
      <c r="DC375" s="3">
        <f>_xlfn.STDEV.S(Tabela13[[#This Row],[V41]],Tabela13[[#This Row],[V44]])</f>
        <v>1.4393531053370641</v>
      </c>
      <c r="DD375" s="3">
        <f>_xlfn.STDEV.S(Tabela13[[#This Row],[V41]],Tabela13[[#This Row],[V45]])</f>
        <v>0.73224632415051638</v>
      </c>
      <c r="DE375" s="3">
        <f>_xlfn.STDEV.S(Tabela13[[#This Row],[V41]],Tabela13[[#This Row],[V46]])</f>
        <v>1.4267833338550793</v>
      </c>
      <c r="DF375" s="3">
        <f>_xlfn.STDEV.S(Tabela13[[#This Row],[V42]],Tabela13[[#This Row],[V41]])</f>
        <v>1.2569771481984479E-2</v>
      </c>
      <c r="DG375" s="3">
        <f>_xlfn.STDEV.S(Tabela13[[#This Row],[V42]],Tabela13[[#This Row],[V43]])</f>
        <v>0.694537009704563</v>
      </c>
      <c r="DH375" s="3">
        <f>_xlfn.STDEV.S(Tabela13[[#This Row],[V42]],Tabela13[[#This Row],[V44]])</f>
        <v>1.4267833338550795</v>
      </c>
      <c r="DI375" s="3">
        <f>_xlfn.STDEV.S(Tabela13[[#This Row],[V42]],Tabela13[[#This Row],[V45]])</f>
        <v>0.71967655266853203</v>
      </c>
      <c r="DJ375" s="3">
        <f>_xlfn.STDEV.S(Tabela13[[#This Row],[V42]],Tabela13[[#This Row],[V46]])</f>
        <v>1.4142135623730949</v>
      </c>
      <c r="DK375" s="3">
        <f>_xlfn.STDEV.S(Tabela13[[#This Row],[V43]],Tabela13[[#This Row],[V41]])</f>
        <v>0.70710678118654746</v>
      </c>
      <c r="DL375" s="3">
        <f>_xlfn.STDEV.S(Tabela13[[#This Row],[V43]],Tabela13[[#This Row],[V42]])</f>
        <v>0.694537009704563</v>
      </c>
      <c r="DM375" s="3">
        <f>_xlfn.STDEV.S(Tabela13[[#This Row],[V43]],Tabela13[[#This Row],[V44]])</f>
        <v>0.73224632415051649</v>
      </c>
      <c r="DN375" s="3">
        <f>_xlfn.STDEV.S(Tabela13[[#This Row],[V43]],Tabela13[[#This Row],[V45]])</f>
        <v>2.5139542963969017E-2</v>
      </c>
      <c r="DO375" s="3">
        <f>_xlfn.STDEV.S(Tabela13[[#This Row],[V43]],Tabela13[[#This Row],[V46]])</f>
        <v>0.71967655266853203</v>
      </c>
      <c r="DP375" s="3">
        <f>_xlfn.STDEV.S(Tabela13[[#This Row],[V44]],Tabela13[[#This Row],[V41]])</f>
        <v>1.4393531053370641</v>
      </c>
      <c r="DQ375" s="3">
        <f>_xlfn.STDEV.S(Tabela13[[#This Row],[V44]],Tabela13[[#This Row],[V42]])</f>
        <v>1.4267833338550795</v>
      </c>
      <c r="DR375" s="3">
        <f>_xlfn.STDEV.S(Tabela13[[#This Row],[V44]],Tabela13[[#This Row],[V43]])</f>
        <v>0.73224632415051649</v>
      </c>
      <c r="DS375" s="3">
        <f>_xlfn.STDEV.S(Tabela13[[#This Row],[V44]],Tabela13[[#This Row],[V45]])</f>
        <v>0.70710678118654746</v>
      </c>
      <c r="DT375" s="3">
        <f>_xlfn.STDEV.S(Tabela13[[#This Row],[V44]],Tabela13[[#This Row],[V46]])</f>
        <v>1.2569771481984557E-2</v>
      </c>
      <c r="DU375" s="3">
        <f>_xlfn.STDEV.S(Tabela13[[#This Row],[V45]],Tabela13[[#This Row],[V41]])</f>
        <v>0.73224632415051638</v>
      </c>
      <c r="DV375" s="3">
        <f>_xlfn.STDEV.S(Tabela13[[#This Row],[V45]],Tabela13[[#This Row],[V42]])</f>
        <v>0.71967655266853203</v>
      </c>
      <c r="DW375" s="3">
        <f>_xlfn.STDEV.S(Tabela13[[#This Row],[V45]],Tabela13[[#This Row],[V43]])</f>
        <v>2.5139542963969017E-2</v>
      </c>
      <c r="DX375" s="3">
        <f>_xlfn.STDEV.S(Tabela13[[#This Row],[V45]],Tabela13[[#This Row],[V44]])</f>
        <v>0.70710678118654746</v>
      </c>
      <c r="DY375" s="3">
        <f>_xlfn.STDEV.S(Tabela13[[#This Row],[V45]],Tabela13[[#This Row],[V46]])</f>
        <v>0.69453700970456289</v>
      </c>
      <c r="DZ375" s="3">
        <f>_xlfn.STDEV.S(Tabela13[[#This Row],[V46]],Tabela13[[#This Row],[V41]])</f>
        <v>1.4267833338550793</v>
      </c>
      <c r="EA375" s="3">
        <f>_xlfn.STDEV.S(Tabela13[[#This Row],[V46]],Tabela13[[#This Row],[V42]])</f>
        <v>1.4142135623730949</v>
      </c>
      <c r="EB375" s="3">
        <f>_xlfn.STDEV.S(Tabela13[[#This Row],[V46]],Tabela13[[#This Row],[V43]])</f>
        <v>0.71967655266853203</v>
      </c>
      <c r="EC375" s="3">
        <f>_xlfn.STDEV.S(Tabela13[[#This Row],[V46]],Tabela13[[#This Row],[V44]])</f>
        <v>1.2569771481984557E-2</v>
      </c>
      <c r="ED375" s="3">
        <f>_xlfn.STDEV.S(Tabela13[[#This Row],[V46]],Tabela13[[#This Row],[V45]])</f>
        <v>0.69453700970456289</v>
      </c>
      <c r="EE375" s="3">
        <f t="shared" si="380"/>
        <v>-1.2459033466365522E-2</v>
      </c>
      <c r="EF375" s="3">
        <f t="shared" si="381"/>
        <v>-1.3656606622916219</v>
      </c>
      <c r="EG375" s="3" t="str">
        <f t="shared" si="382"/>
        <v/>
      </c>
      <c r="EH375" s="3">
        <f t="shared" si="383"/>
        <v>-1.4644926483010328</v>
      </c>
      <c r="EI375" s="3">
        <f t="shared" si="384"/>
        <v>-160.5260958162765</v>
      </c>
      <c r="EJ375" s="3">
        <f t="shared" si="385"/>
        <v>-1.2459033466365522E-2</v>
      </c>
      <c r="EK375" s="3">
        <f t="shared" si="386"/>
        <v>-1.3648126440304338</v>
      </c>
      <c r="EL375" s="3">
        <f t="shared" si="387"/>
        <v>160.52609581627752</v>
      </c>
      <c r="EM375" s="3">
        <f t="shared" si="388"/>
        <v>-1.4654026021430984</v>
      </c>
      <c r="EN375" s="3" t="str">
        <f t="shared" si="389"/>
        <v/>
      </c>
      <c r="EO375" s="3">
        <f t="shared" si="390"/>
        <v>-1.3656606622916219</v>
      </c>
      <c r="EP375" s="3">
        <f t="shared" si="391"/>
        <v>-1.3648126440304338</v>
      </c>
      <c r="EQ375" s="3">
        <f t="shared" si="392"/>
        <v>1.4644926483010332</v>
      </c>
      <c r="ER375" s="3">
        <f t="shared" si="393"/>
        <v>-603831660398909</v>
      </c>
      <c r="ES375" s="3" t="str">
        <f t="shared" si="394"/>
        <v/>
      </c>
      <c r="ET375" s="3" t="str">
        <f t="shared" si="395"/>
        <v/>
      </c>
      <c r="EU375" s="3" t="str">
        <f t="shared" si="396"/>
        <v/>
      </c>
      <c r="EV375" s="3">
        <f t="shared" si="397"/>
        <v>1.4644926483010332</v>
      </c>
      <c r="EW375" s="3">
        <f t="shared" si="398"/>
        <v>1.3656606622916219</v>
      </c>
      <c r="EX375" s="3">
        <f t="shared" si="399"/>
        <v>1.24590334663656E-2</v>
      </c>
      <c r="EY375" s="3">
        <f t="shared" si="400"/>
        <v>-1.4644926483010328</v>
      </c>
      <c r="EZ375" s="3">
        <f t="shared" si="401"/>
        <v>-1.4654026021430984</v>
      </c>
      <c r="FA375" s="3">
        <f t="shared" si="402"/>
        <v>-603831660398909</v>
      </c>
      <c r="FB375" s="3">
        <f t="shared" si="403"/>
        <v>1.3656606622916219</v>
      </c>
      <c r="FC375" s="3">
        <f t="shared" si="404"/>
        <v>1.3648126440304336</v>
      </c>
      <c r="FD375" s="3">
        <f t="shared" si="405"/>
        <v>-160.5260958162765</v>
      </c>
      <c r="FE375" s="3" t="str">
        <f t="shared" si="406"/>
        <v/>
      </c>
      <c r="FF375" s="3">
        <f t="shared" si="407"/>
        <v>1.4654026021430986</v>
      </c>
      <c r="FG375" s="3">
        <f t="shared" si="408"/>
        <v>1.24590334663656E-2</v>
      </c>
      <c r="FH375" s="3">
        <f t="shared" si="409"/>
        <v>1.3648126440304336</v>
      </c>
      <c r="FI375" s="4">
        <f t="shared" si="410"/>
        <v>0</v>
      </c>
      <c r="FJ375" s="4">
        <f t="shared" si="411"/>
        <v>0.76923076923076916</v>
      </c>
      <c r="FK375" s="4">
        <f t="shared" si="412"/>
        <v>1.3309330473418108</v>
      </c>
      <c r="FL375" s="4">
        <f t="shared" si="413"/>
        <v>1.432051478474031</v>
      </c>
      <c r="FM375" s="4">
        <f>Tabela13[[#This Row],[V139]]-Tabela13[[#This Row],[V140]]</f>
        <v>-0.10111843113222019</v>
      </c>
      <c r="FN375" s="4">
        <f>Tabela13[[#This Row],[V1]]-Tabela13[[#This Row],[V2]]/2</f>
        <v>-0.41273432449903036</v>
      </c>
      <c r="FO375" s="4">
        <f>Tabela13[[#This Row],[V1]]-Tabela13[[#This Row],[V3]]/2</f>
        <v>-0.40384615384615385</v>
      </c>
      <c r="FP375" s="4">
        <f>Tabela13[[#This Row],[V1]]-Tabela13[[#This Row],[V4]]/2</f>
        <v>8.72656755009696E-2</v>
      </c>
      <c r="FQ375" s="4">
        <f>Tabela13[[#This Row],[V2]]-Tabela13[[#This Row],[V1]]/2</f>
        <v>1.1139301874595993</v>
      </c>
      <c r="FR375" s="4">
        <f>Tabela13[[#This Row],[V2]]-Tabela13[[#This Row],[V3]]/2</f>
        <v>0.61393018745959915</v>
      </c>
      <c r="FS375" s="4">
        <f>Tabela13[[#This Row],[V2]]-Tabela13[[#This Row],[V4]]/2</f>
        <v>1.1050420168067225</v>
      </c>
      <c r="FT375" s="4">
        <f t="shared" si="414"/>
        <v>-0.39143581319121745</v>
      </c>
      <c r="FU375" s="4">
        <f t="shared" si="415"/>
        <v>-0.38381762328856883</v>
      </c>
      <c r="FV375" s="4">
        <f t="shared" si="416"/>
        <v>8.7045164138449552E-2</v>
      </c>
      <c r="FW375" s="4">
        <f t="shared" si="417"/>
        <v>0.83924103400632599</v>
      </c>
      <c r="FX375" s="4">
        <f t="shared" si="418"/>
        <v>0.55059936922112385</v>
      </c>
      <c r="FY375" s="4">
        <f t="shared" si="419"/>
        <v>0.83525700710379158</v>
      </c>
      <c r="FZ375" s="4">
        <f t="shared" si="420"/>
        <v>-70.45844637441914</v>
      </c>
      <c r="GA375" s="4">
        <f t="shared" si="421"/>
        <v>-69.087172191942386</v>
      </c>
      <c r="GB375" s="4">
        <f t="shared" si="422"/>
        <v>15.668129544920919</v>
      </c>
      <c r="GC375" s="4">
        <f t="shared" si="423"/>
        <v>151.06338612113868</v>
      </c>
      <c r="GD375" s="4">
        <f t="shared" si="424"/>
        <v>99.107886459802302</v>
      </c>
      <c r="GE375" s="4">
        <f t="shared" si="425"/>
        <v>150.34626127868248</v>
      </c>
      <c r="GF375" s="4">
        <f>Tabela13[[#This Row],[V1]]-Tabela13[[#This Row],[V2]]/Tabela13[[#This Row],[V2]]</f>
        <v>-0.80769230769230771</v>
      </c>
      <c r="GG375" s="4">
        <f>Tabela13[[#This Row],[V1]]-Tabela13[[#This Row],[V3]]/Tabela13[[#This Row],[V3]]</f>
        <v>-0.80769230769230771</v>
      </c>
      <c r="GH375" s="4">
        <f>Tabela13[[#This Row],[V1]]-Tabela13[[#This Row],[V4]]/Tabela13[[#This Row],[V4]]</f>
        <v>-0.80769230769230771</v>
      </c>
      <c r="GI375" s="4">
        <f>Tabela13[[#This Row],[V2]]-Tabela13[[#This Row],[V1]]/Tabela13[[#This Row],[V1]]</f>
        <v>0.2100840336134453</v>
      </c>
      <c r="GJ375" s="4">
        <f>Tabela13[[#This Row],[V2]]-Tabela13[[#This Row],[V3]]/Tabela13[[#This Row],[V3]]</f>
        <v>0.2100840336134453</v>
      </c>
      <c r="GK375" s="4">
        <f>Tabela13[[#This Row],[V2]]-Tabela13[[#This Row],[V4]]/Tabela13[[#This Row],[V4]]</f>
        <v>0.2100840336134453</v>
      </c>
      <c r="GL375" s="4">
        <f t="shared" si="426"/>
        <v>0.57744148283908914</v>
      </c>
      <c r="GM375" s="4">
        <f t="shared" si="427"/>
        <v>0.70119586296056879</v>
      </c>
      <c r="GN375" s="4">
        <f t="shared" si="428"/>
        <v>0.82350954040292323</v>
      </c>
      <c r="GO375" s="3">
        <f t="shared" si="429"/>
        <v>0</v>
      </c>
      <c r="GP375" s="3">
        <v>100</v>
      </c>
      <c r="GQ375" s="3">
        <f t="shared" si="430"/>
        <v>-1</v>
      </c>
      <c r="GR375" s="3">
        <f t="shared" si="431"/>
        <v>-100</v>
      </c>
      <c r="GS375" s="34">
        <f>COUNTIF($D$2:D374,Tabela13[[#This Row],[HomeTeam]])</f>
        <v>18</v>
      </c>
      <c r="GT375" s="34">
        <f>COUNTIF($E$2:E374,Tabela13[[#This Row],[AwayTeam]])</f>
        <v>18</v>
      </c>
      <c r="GU375" s="3">
        <f>IFERROR(AVERAGEIFS($AD$2:AD374,$D$2:D374,Tabela13[[#This Row],[HomeTeam]],$GS$2:GS374,"&gt;="&amp;Tabela13[[#This Row],[Contagem_H]]-5),"")</f>
        <v>1.148621553884712</v>
      </c>
      <c r="GV375" s="3">
        <f>IFERROR(AVERAGEIFS($G$2:G374,$E$2:E374,Tabela13[[#This Row],[AwayTeam]],$GT$2:GT374,"&gt;="&amp;Tabela13[[#This Row],[Contagem_A]]-5),"")</f>
        <v>1.4</v>
      </c>
      <c r="GW375" s="3">
        <f>IFERROR(AVERAGEIFS($GQ$2:GQ374,$D$2:D374,Tabela13[[#This Row],[HomeTeam]],$GS$2:GS374,"&gt;="&amp;Tabela13[[#This Row],[Contagem_H]]-5),"")</f>
        <v>-0.21600000000000003</v>
      </c>
    </row>
    <row r="376" spans="1:205" x14ac:dyDescent="0.25">
      <c r="A376" t="s">
        <v>127</v>
      </c>
      <c r="B376" t="s">
        <v>271</v>
      </c>
      <c r="C376" t="s">
        <v>173</v>
      </c>
      <c r="D376" t="s">
        <v>11</v>
      </c>
      <c r="E376" t="s">
        <v>133</v>
      </c>
      <c r="F376" s="3">
        <v>1</v>
      </c>
      <c r="G376" s="3">
        <v>2</v>
      </c>
      <c r="H376" s="3" t="str">
        <f t="shared" si="432"/>
        <v>A</v>
      </c>
      <c r="I376" s="3">
        <v>2.8</v>
      </c>
      <c r="J376" s="3">
        <v>3.8</v>
      </c>
      <c r="K376" s="3">
        <v>2.2999999999999998</v>
      </c>
      <c r="L376" s="3">
        <v>1.53</v>
      </c>
      <c r="M376" s="3">
        <v>2.5</v>
      </c>
      <c r="N376" s="3">
        <f t="shared" si="361"/>
        <v>3</v>
      </c>
      <c r="O376" s="3">
        <f t="shared" si="362"/>
        <v>0</v>
      </c>
      <c r="P376" s="3">
        <f t="shared" si="363"/>
        <v>3</v>
      </c>
      <c r="Q376" s="3">
        <f t="shared" si="364"/>
        <v>5.508336057535157E-2</v>
      </c>
      <c r="R376" s="3">
        <f t="shared" si="365"/>
        <v>5.3594771241830097E-2</v>
      </c>
      <c r="S376" s="3">
        <f t="shared" si="366"/>
        <v>2.9542334096109841</v>
      </c>
      <c r="T376" s="3">
        <f t="shared" si="367"/>
        <v>4.0093167701863361</v>
      </c>
      <c r="U376" s="3">
        <f t="shared" si="368"/>
        <v>2.4266917293233083</v>
      </c>
      <c r="V376" s="3">
        <f t="shared" si="369"/>
        <v>1.6142775416802879</v>
      </c>
      <c r="W376" s="3">
        <f t="shared" si="370"/>
        <v>2.6377084014383789</v>
      </c>
      <c r="X376" s="4">
        <f t="shared" si="371"/>
        <v>0.35714285714285715</v>
      </c>
      <c r="Y376" s="4">
        <f t="shared" si="372"/>
        <v>0.26315789473684209</v>
      </c>
      <c r="Z376" s="4">
        <f t="shared" si="373"/>
        <v>0.43478260869565222</v>
      </c>
      <c r="AA376" s="4">
        <f t="shared" si="374"/>
        <v>0.65359477124183007</v>
      </c>
      <c r="AB376" s="4">
        <f t="shared" si="375"/>
        <v>0.4</v>
      </c>
      <c r="AC376" s="4">
        <f t="shared" si="376"/>
        <v>0.6785714285714286</v>
      </c>
      <c r="AD376" s="4">
        <f t="shared" si="377"/>
        <v>1.2173913043478262</v>
      </c>
      <c r="AE376" s="4">
        <f t="shared" si="378"/>
        <v>1.1785714285714286</v>
      </c>
      <c r="AF376" s="4">
        <f t="shared" si="379"/>
        <v>0.71739130434782616</v>
      </c>
      <c r="AG376" s="4">
        <f>IFERROR(AVERAGE(Tabela13[[#This Row],[V1]],Tabela13[[#This Row],[V2]]),"")</f>
        <v>0.94798136645962738</v>
      </c>
      <c r="AH376" s="4">
        <f>IFERROR(AVERAGE(Tabela13[[#This Row],[V1]],Tabela13[[#This Row],[V3]]),"")</f>
        <v>0.9285714285714286</v>
      </c>
      <c r="AI376" s="4">
        <f>IFERROR(AVERAGE(Tabela13[[#This Row],[V1]],Tabela13[[#This Row],[V4]]),"")</f>
        <v>0.69798136645962738</v>
      </c>
      <c r="AJ376" s="4">
        <f>IFERROR(AVERAGE(Tabela13[[#This Row],[V2]],Tabela13[[#This Row],[V1]]),"")</f>
        <v>0.94798136645962738</v>
      </c>
      <c r="AK376" s="4">
        <f>IFERROR(AVERAGE(Tabela13[[#This Row],[V2]],Tabela13[[#This Row],[V3]]),"")</f>
        <v>1.1979813664596275</v>
      </c>
      <c r="AL376" s="4">
        <f>IFERROR(AVERAGE(Tabela13[[#This Row],[V2]],Tabela13[[#This Row],[V4]]),"")</f>
        <v>0.96739130434782616</v>
      </c>
      <c r="AM376" s="4">
        <f>IFERROR(AVERAGE(Tabela13[[#This Row],[V3]],Tabela13[[#This Row],[V1]]),"")</f>
        <v>0.9285714285714286</v>
      </c>
      <c r="AN376" s="4">
        <f>IFERROR(AVERAGE(Tabela13[[#This Row],[V3]],Tabela13[[#This Row],[V2]]),"")</f>
        <v>1.1979813664596275</v>
      </c>
      <c r="AO376" s="4">
        <f>IFERROR(AVERAGE(Tabela13[[#This Row],[V3]],Tabela13[[#This Row],[V4]]),"")</f>
        <v>0.94798136645962738</v>
      </c>
      <c r="AP376" s="4">
        <f>IFERROR(AVERAGE(Tabela13[[#This Row],[V4]],Tabela13[[#This Row],[V1]]),"")</f>
        <v>0.69798136645962738</v>
      </c>
      <c r="AQ376" s="4">
        <f>IFERROR(AVERAGE(Tabela13[[#This Row],[V4]],Tabela13[[#This Row],[V2]]),"")</f>
        <v>0.96739130434782616</v>
      </c>
      <c r="AR376" s="4">
        <f>IFERROR(AVERAGE(Tabela13[[#This Row],[V4]],Tabela13[[#This Row],[V3]]),"")</f>
        <v>0.94798136645962738</v>
      </c>
      <c r="AS376" s="4">
        <f>_xlfn.STDEV.S(Tabela13[[#This Row],[V1]:[V2]])</f>
        <v>0.38100318799958399</v>
      </c>
      <c r="AT376" s="4">
        <f>_xlfn.STDEV.S(Tabela13[[#This Row],[V1]],Tabela13[[#This Row],[V3]])</f>
        <v>0.35355339059327406</v>
      </c>
      <c r="AU376" s="4">
        <f>_xlfn.STDEV.S(Tabela13[[#This Row],[V1]],Tabela13[[#This Row],[V4]])</f>
        <v>2.7449797406310109E-2</v>
      </c>
      <c r="AV376" s="4">
        <f>_xlfn.STDEV.S(Tabela13[[#This Row],[V2]],Tabela13[[#This Row],[V1]])</f>
        <v>0.38100318799958399</v>
      </c>
      <c r="AW376" s="4">
        <f>_xlfn.STDEV.S(Tabela13[[#This Row],[V2]],Tabela13[[#This Row],[V3]])</f>
        <v>2.7449797406310109E-2</v>
      </c>
      <c r="AX376" s="4">
        <f>_xlfn.STDEV.S(Tabela13[[#This Row],[V42]],Tabela13[[#This Row],[V44]])</f>
        <v>0.73455657859285761</v>
      </c>
      <c r="AY376" s="4">
        <f>_xlfn.STDEV.S(Tabela13[[#This Row],[V3]],Tabela13[[#This Row],[V1]])</f>
        <v>0.35355339059327406</v>
      </c>
      <c r="AZ376" s="4">
        <f>_xlfn.STDEV.S(Tabela13[[#This Row],[V3]],Tabela13[[#This Row],[V2]])</f>
        <v>2.7449797406310109E-2</v>
      </c>
      <c r="BA376" s="4">
        <f>_xlfn.STDEV.S(Tabela13[[#This Row],[V3]],Tabela13[[#This Row],[V4]])</f>
        <v>0.3261035931869638</v>
      </c>
      <c r="BB376" s="4">
        <f>_xlfn.STDEV.S(Tabela13[[#This Row],[V4]],Tabela13[[#This Row],[V1]])</f>
        <v>2.7449797406310109E-2</v>
      </c>
      <c r="BC376" s="4">
        <f>_xlfn.STDEV.S(Tabela13[[#This Row],[V4]],Tabela13[[#This Row],[V2]])</f>
        <v>0.35355339059327379</v>
      </c>
      <c r="BD376" s="4">
        <f>_xlfn.STDEV.S(Tabela13[[#This Row],[V4]],Tabela13[[#This Row],[V3]])</f>
        <v>0.3261035931869638</v>
      </c>
      <c r="BE376" s="4">
        <f>Tabela13[[#This Row],[V17]]/Tabela13[[#This Row],[V5]]</f>
        <v>0.40190999684149398</v>
      </c>
      <c r="BF376" s="4">
        <f>Tabela13[[#This Row],[V18]]/Tabela13[[#This Row],[V6]]</f>
        <v>0.38074980525429514</v>
      </c>
      <c r="BG376" s="4">
        <f>Tabela13[[#This Row],[V19]]/Tabela13[[#This Row],[V7]]</f>
        <v>3.9327407185013812E-2</v>
      </c>
      <c r="BH376" s="4">
        <f>Tabela13[[#This Row],[V20]]/Tabela13[[#This Row],[V8]]</f>
        <v>0.40190999684149398</v>
      </c>
      <c r="BI376" s="4">
        <f>Tabela13[[#This Row],[V21]]/Tabela13[[#This Row],[V9]]</f>
        <v>2.2913375929570587E-2</v>
      </c>
      <c r="BJ376" s="4">
        <f>Tabela13[[#This Row],[V22]]/Tabela13[[#This Row],[V10]]</f>
        <v>0.75931691270272916</v>
      </c>
      <c r="BK376" s="4">
        <f>Tabela13[[#This Row],[V23]]/Tabela13[[#This Row],[V11]]</f>
        <v>0.38074980525429514</v>
      </c>
      <c r="BL376" s="4">
        <f>Tabela13[[#This Row],[V24]]/Tabela13[[#This Row],[V12]]</f>
        <v>2.2913375929570587E-2</v>
      </c>
      <c r="BM376" s="4">
        <f>Tabela13[[#This Row],[V25]]/Tabela13[[#This Row],[V13]]</f>
        <v>0.34399789355021243</v>
      </c>
      <c r="BN376" s="4">
        <f>Tabela13[[#This Row],[V26]]/Tabela13[[#This Row],[V14]]</f>
        <v>3.9327407185013812E-2</v>
      </c>
      <c r="BO376" s="4">
        <f>Tabela13[[#This Row],[V27]]/Tabela13[[#This Row],[V15]]</f>
        <v>0.36547092061327174</v>
      </c>
      <c r="BP376" s="4">
        <f>Tabela13[[#This Row],[V28]]/Tabela13[[#This Row],[V16]]</f>
        <v>0.34399789355021243</v>
      </c>
      <c r="BQ376" s="4">
        <f>Tabela13[[#This Row],[V1]]-Tabela13[[#This Row],[V2]]</f>
        <v>-0.53881987577639756</v>
      </c>
      <c r="BR376" s="4">
        <f>Tabela13[[#This Row],[V1]]-Tabela13[[#This Row],[V3]]</f>
        <v>-0.5</v>
      </c>
      <c r="BS376" s="4">
        <f>Tabela13[[#This Row],[V1]]-Tabela13[[#This Row],[V4]]</f>
        <v>-3.8819875776397561E-2</v>
      </c>
      <c r="BT376" s="4">
        <f>Tabela13[[#This Row],[V2]]-Tabela13[[#This Row],[V1]]</f>
        <v>0.53881987577639756</v>
      </c>
      <c r="BU376" s="4">
        <f>Tabela13[[#This Row],[V2]]-Tabela13[[#This Row],[V3]]</f>
        <v>3.8819875776397561E-2</v>
      </c>
      <c r="BV376" s="4">
        <f>Tabela13[[#This Row],[V2]]-Tabela13[[#This Row],[V4]]</f>
        <v>0.5</v>
      </c>
      <c r="BW376" s="4">
        <f>AVERAGE(Tabela13[[#This Row],[V41]],Tabela13[[#This Row],[V42]])</f>
        <v>-0.51940993788819878</v>
      </c>
      <c r="BX376" s="4">
        <f>AVERAGE(Tabela13[[#This Row],[V41]],Tabela13[[#This Row],[V43]])</f>
        <v>-0.28881987577639756</v>
      </c>
      <c r="BY376" s="4">
        <f>AVERAGE(Tabela13[[#This Row],[V41]],Tabela13[[#This Row],[V44]])</f>
        <v>0</v>
      </c>
      <c r="BZ376" s="4">
        <f>AVERAGE(Tabela13[[#This Row],[V41]],Tabela13[[#This Row],[V45]])</f>
        <v>-0.25</v>
      </c>
      <c r="CA376" s="4">
        <f>AVERAGE(Tabela13[[#This Row],[V41]],Tabela13[[#This Row],[V46]])</f>
        <v>-1.9409937888198781E-2</v>
      </c>
      <c r="CB376" s="4">
        <f>AVERAGE(Tabela13[[#This Row],[V42]],Tabela13[[#This Row],[V41]])</f>
        <v>-0.51940993788819878</v>
      </c>
      <c r="CC376" s="4">
        <f>AVERAGE(Tabela13[[#This Row],[V42]],Tabela13[[#This Row],[V43]])</f>
        <v>-0.26940993788819878</v>
      </c>
      <c r="CD376" s="4">
        <f>AVERAGE(Tabela13[[#This Row],[V42]],Tabela13[[#This Row],[V44]])</f>
        <v>1.9409937888198781E-2</v>
      </c>
      <c r="CE376" s="4">
        <f>AVERAGE(Tabela13[[#This Row],[V42]],Tabela13[[#This Row],[V45]])</f>
        <v>-0.23059006211180122</v>
      </c>
      <c r="CF376" s="4">
        <f>AVERAGE(Tabela13[[#This Row],[V42]],Tabela13[[#This Row],[V46]])</f>
        <v>0</v>
      </c>
      <c r="CG376" s="4">
        <f>AVERAGE(Tabela13[[#This Row],[V43]],Tabela13[[#This Row],[V41]])</f>
        <v>-0.28881987577639756</v>
      </c>
      <c r="CH376" s="4">
        <f>AVERAGE(Tabela13[[#This Row],[V43]],Tabela13[[#This Row],[V42]])</f>
        <v>-0.26940993788819878</v>
      </c>
      <c r="CI376" s="4">
        <f>AVERAGE(Tabela13[[#This Row],[V43]],Tabela13[[#This Row],[V44]])</f>
        <v>0.25</v>
      </c>
      <c r="CJ376" s="4">
        <f>AVERAGE(Tabela13[[#This Row],[V43]],Tabela13[[#This Row],[V45]])</f>
        <v>0</v>
      </c>
      <c r="CK376" s="4">
        <f>AVERAGE(Tabela13[[#This Row],[V43]],Tabela13[[#This Row],[V46]])</f>
        <v>0.23059006211180122</v>
      </c>
      <c r="CL376" s="4">
        <f>AVERAGE(Tabela13[[#This Row],[V44]],Tabela13[[#This Row],[V41]])</f>
        <v>0</v>
      </c>
      <c r="CM376" s="4">
        <f>AVERAGE(Tabela13[[#This Row],[V44]],Tabela13[[#This Row],[V42]])</f>
        <v>1.9409937888198781E-2</v>
      </c>
      <c r="CN376" s="4">
        <f>AVERAGE(Tabela13[[#This Row],[V44]],Tabela13[[#This Row],[V43]])</f>
        <v>0.25</v>
      </c>
      <c r="CO376" s="4">
        <f>AVERAGE(Tabela13[[#This Row],[V44]],Tabela13[[#This Row],[V45]])</f>
        <v>0.28881987577639756</v>
      </c>
      <c r="CP376" s="4">
        <f>AVERAGE(Tabela13[[#This Row],[V44]],Tabela13[[#This Row],[V46]])</f>
        <v>0.51940993788819878</v>
      </c>
      <c r="CQ376" s="4">
        <f>AVERAGE(Tabela13[[#This Row],[V45]],Tabela13[[#This Row],[V41]])</f>
        <v>-0.25</v>
      </c>
      <c r="CR376" s="4">
        <f>AVERAGE(Tabela13[[#This Row],[V45]],Tabela13[[#This Row],[V42]])</f>
        <v>-0.23059006211180122</v>
      </c>
      <c r="CS376" s="4">
        <f>AVERAGE(Tabela13[[#This Row],[V45]],Tabela13[[#This Row],[V43]])</f>
        <v>0</v>
      </c>
      <c r="CT376" s="4">
        <f>AVERAGE(Tabela13[[#This Row],[V45]],Tabela13[[#This Row],[V44]])</f>
        <v>0.28881987577639756</v>
      </c>
      <c r="CU376" s="4">
        <f>AVERAGE(Tabela13[[#This Row],[V45]],Tabela13[[#This Row],[V46]])</f>
        <v>0.26940993788819878</v>
      </c>
      <c r="CV376" s="4">
        <f>AVERAGE(Tabela13[[#This Row],[V46]],Tabela13[[#This Row],[V41]])</f>
        <v>-1.9409937888198781E-2</v>
      </c>
      <c r="CW376" s="4">
        <f>AVERAGE(Tabela13[[#This Row],[V46]],Tabela13[[#This Row],[V42]])</f>
        <v>0</v>
      </c>
      <c r="CX376" s="4">
        <f>AVERAGE(Tabela13[[#This Row],[V46]],Tabela13[[#This Row],[V43]])</f>
        <v>0.23059006211180122</v>
      </c>
      <c r="CY376" s="4">
        <f>AVERAGE(Tabela13[[#This Row],[V46]],Tabela13[[#This Row],[V44]])</f>
        <v>0.51940993788819878</v>
      </c>
      <c r="CZ376" s="4">
        <f>AVERAGE(Tabela13[[#This Row],[V46]],Tabela13[[#This Row],[V45]])</f>
        <v>0.26940993788819878</v>
      </c>
      <c r="DA376" s="3">
        <f>_xlfn.STDEV.S(Tabela13[[#This Row],[V41]],Tabela13[[#This Row],[V42]])</f>
        <v>2.7449797406310109E-2</v>
      </c>
      <c r="DB376" s="3">
        <f>_xlfn.STDEV.S(Tabela13[[#This Row],[V41]],Tabela13[[#This Row],[V43]])</f>
        <v>0.35355339059327373</v>
      </c>
      <c r="DC376" s="3">
        <f>_xlfn.STDEV.S(Tabela13[[#This Row],[V41]],Tabela13[[#This Row],[V44]])</f>
        <v>0.76200637599916776</v>
      </c>
      <c r="DD376" s="3">
        <f>_xlfn.STDEV.S(Tabela13[[#This Row],[V41]],Tabela13[[#This Row],[V45]])</f>
        <v>0.40845298540589398</v>
      </c>
      <c r="DE376" s="3">
        <f>_xlfn.STDEV.S(Tabela13[[#This Row],[V41]],Tabela13[[#This Row],[V46]])</f>
        <v>0.73455657859285761</v>
      </c>
      <c r="DF376" s="3">
        <f>_xlfn.STDEV.S(Tabela13[[#This Row],[V42]],Tabela13[[#This Row],[V41]])</f>
        <v>2.7449797406310109E-2</v>
      </c>
      <c r="DG376" s="3">
        <f>_xlfn.STDEV.S(Tabela13[[#This Row],[V42]],Tabela13[[#This Row],[V43]])</f>
        <v>0.32610359318696364</v>
      </c>
      <c r="DH376" s="3">
        <f>_xlfn.STDEV.S(Tabela13[[#This Row],[V42]],Tabela13[[#This Row],[V44]])</f>
        <v>0.73455657859285761</v>
      </c>
      <c r="DI376" s="3">
        <f>_xlfn.STDEV.S(Tabela13[[#This Row],[V42]],Tabela13[[#This Row],[V45]])</f>
        <v>0.38100318799958388</v>
      </c>
      <c r="DJ376" s="3">
        <f>_xlfn.STDEV.S(Tabela13[[#This Row],[V42]],Tabela13[[#This Row],[V46]])</f>
        <v>0.70710678118654757</v>
      </c>
      <c r="DK376" s="3">
        <f>_xlfn.STDEV.S(Tabela13[[#This Row],[V43]],Tabela13[[#This Row],[V41]])</f>
        <v>0.35355339059327373</v>
      </c>
      <c r="DL376" s="3">
        <f>_xlfn.STDEV.S(Tabela13[[#This Row],[V43]],Tabela13[[#This Row],[V42]])</f>
        <v>0.32610359318696364</v>
      </c>
      <c r="DM376" s="3">
        <f>_xlfn.STDEV.S(Tabela13[[#This Row],[V43]],Tabela13[[#This Row],[V44]])</f>
        <v>0.40845298540589398</v>
      </c>
      <c r="DN376" s="3">
        <f>_xlfn.STDEV.S(Tabela13[[#This Row],[V43]],Tabela13[[#This Row],[V45]])</f>
        <v>5.4899594812620217E-2</v>
      </c>
      <c r="DO376" s="3">
        <f>_xlfn.STDEV.S(Tabela13[[#This Row],[V43]],Tabela13[[#This Row],[V46]])</f>
        <v>0.38100318799958388</v>
      </c>
      <c r="DP376" s="3">
        <f>_xlfn.STDEV.S(Tabela13[[#This Row],[V44]],Tabela13[[#This Row],[V41]])</f>
        <v>0.76200637599916776</v>
      </c>
      <c r="DQ376" s="3">
        <f>_xlfn.STDEV.S(Tabela13[[#This Row],[V44]],Tabela13[[#This Row],[V42]])</f>
        <v>0.73455657859285761</v>
      </c>
      <c r="DR376" s="3">
        <f>_xlfn.STDEV.S(Tabela13[[#This Row],[V44]],Tabela13[[#This Row],[V43]])</f>
        <v>0.40845298540589398</v>
      </c>
      <c r="DS376" s="3">
        <f>_xlfn.STDEV.S(Tabela13[[#This Row],[V44]],Tabela13[[#This Row],[V45]])</f>
        <v>0.35355339059327373</v>
      </c>
      <c r="DT376" s="3">
        <f>_xlfn.STDEV.S(Tabela13[[#This Row],[V44]],Tabela13[[#This Row],[V46]])</f>
        <v>2.7449797406310109E-2</v>
      </c>
      <c r="DU376" s="3">
        <f>_xlfn.STDEV.S(Tabela13[[#This Row],[V45]],Tabela13[[#This Row],[V41]])</f>
        <v>0.40845298540589398</v>
      </c>
      <c r="DV376" s="3">
        <f>_xlfn.STDEV.S(Tabela13[[#This Row],[V45]],Tabela13[[#This Row],[V42]])</f>
        <v>0.38100318799958388</v>
      </c>
      <c r="DW376" s="3">
        <f>_xlfn.STDEV.S(Tabela13[[#This Row],[V45]],Tabela13[[#This Row],[V43]])</f>
        <v>5.4899594812620217E-2</v>
      </c>
      <c r="DX376" s="3">
        <f>_xlfn.STDEV.S(Tabela13[[#This Row],[V45]],Tabela13[[#This Row],[V44]])</f>
        <v>0.35355339059327373</v>
      </c>
      <c r="DY376" s="3">
        <f>_xlfn.STDEV.S(Tabela13[[#This Row],[V45]],Tabela13[[#This Row],[V46]])</f>
        <v>0.32610359318696364</v>
      </c>
      <c r="DZ376" s="3">
        <f>_xlfn.STDEV.S(Tabela13[[#This Row],[V46]],Tabela13[[#This Row],[V41]])</f>
        <v>0.73455657859285761</v>
      </c>
      <c r="EA376" s="3">
        <f>_xlfn.STDEV.S(Tabela13[[#This Row],[V46]],Tabela13[[#This Row],[V42]])</f>
        <v>0.70710678118654757</v>
      </c>
      <c r="EB376" s="3">
        <f>_xlfn.STDEV.S(Tabela13[[#This Row],[V46]],Tabela13[[#This Row],[V43]])</f>
        <v>0.38100318799958388</v>
      </c>
      <c r="EC376" s="3">
        <f>_xlfn.STDEV.S(Tabela13[[#This Row],[V46]],Tabela13[[#This Row],[V44]])</f>
        <v>2.7449797406310109E-2</v>
      </c>
      <c r="ED376" s="3">
        <f>_xlfn.STDEV.S(Tabela13[[#This Row],[V46]],Tabela13[[#This Row],[V45]])</f>
        <v>0.32610359318696364</v>
      </c>
      <c r="EE376" s="3">
        <f t="shared" si="380"/>
        <v>-5.2848040447425138E-2</v>
      </c>
      <c r="EF376" s="3">
        <f t="shared" si="381"/>
        <v>-1.2241310943121948</v>
      </c>
      <c r="EG376" s="3" t="str">
        <f t="shared" si="382"/>
        <v/>
      </c>
      <c r="EH376" s="3">
        <f t="shared" si="383"/>
        <v>-1.6338119416235759</v>
      </c>
      <c r="EI376" s="3">
        <f t="shared" si="384"/>
        <v>-37.844354929103979</v>
      </c>
      <c r="EJ376" s="3">
        <f t="shared" si="385"/>
        <v>-5.2848040447425138E-2</v>
      </c>
      <c r="EK376" s="3">
        <f t="shared" si="386"/>
        <v>-1.2104363920023318</v>
      </c>
      <c r="EL376" s="3">
        <f t="shared" si="387"/>
        <v>37.844354929103979</v>
      </c>
      <c r="EM376" s="3">
        <f t="shared" si="388"/>
        <v>-1.6522966536816972</v>
      </c>
      <c r="EN376" s="3" t="str">
        <f t="shared" si="389"/>
        <v/>
      </c>
      <c r="EO376" s="3">
        <f t="shared" si="390"/>
        <v>-1.2241310943121948</v>
      </c>
      <c r="EP376" s="3">
        <f t="shared" si="391"/>
        <v>-1.2104363920023318</v>
      </c>
      <c r="EQ376" s="3">
        <f t="shared" si="392"/>
        <v>1.6338119416235759</v>
      </c>
      <c r="ER376" s="3" t="str">
        <f t="shared" si="393"/>
        <v/>
      </c>
      <c r="ES376" s="3" t="str">
        <f t="shared" si="394"/>
        <v/>
      </c>
      <c r="ET376" s="3" t="str">
        <f t="shared" si="395"/>
        <v/>
      </c>
      <c r="EU376" s="3" t="str">
        <f t="shared" si="396"/>
        <v/>
      </c>
      <c r="EV376" s="3">
        <f t="shared" si="397"/>
        <v>1.6338119416235759</v>
      </c>
      <c r="EW376" s="3">
        <f t="shared" si="398"/>
        <v>1.2241310943121948</v>
      </c>
      <c r="EX376" s="3">
        <f t="shared" si="399"/>
        <v>5.2848040447425138E-2</v>
      </c>
      <c r="EY376" s="3">
        <f t="shared" si="400"/>
        <v>-1.6338119416235759</v>
      </c>
      <c r="EZ376" s="3">
        <f t="shared" si="401"/>
        <v>-1.6522966536816972</v>
      </c>
      <c r="FA376" s="3" t="str">
        <f t="shared" si="402"/>
        <v/>
      </c>
      <c r="FB376" s="3">
        <f t="shared" si="403"/>
        <v>1.2241310943121948</v>
      </c>
      <c r="FC376" s="3">
        <f t="shared" si="404"/>
        <v>1.2104363920023318</v>
      </c>
      <c r="FD376" s="3">
        <f t="shared" si="405"/>
        <v>-37.844354929103979</v>
      </c>
      <c r="FE376" s="3" t="str">
        <f t="shared" si="406"/>
        <v/>
      </c>
      <c r="FF376" s="3">
        <f t="shared" si="407"/>
        <v>1.6522966536816972</v>
      </c>
      <c r="FG376" s="3">
        <f t="shared" si="408"/>
        <v>5.2848040447425138E-2</v>
      </c>
      <c r="FH376" s="3">
        <f t="shared" si="409"/>
        <v>1.2104363920023318</v>
      </c>
      <c r="FI376" s="4">
        <f t="shared" si="410"/>
        <v>0.43478260869565222</v>
      </c>
      <c r="FJ376" s="4">
        <f t="shared" si="411"/>
        <v>0.7142857142857143</v>
      </c>
      <c r="FK376" s="4">
        <f t="shared" si="412"/>
        <v>1.2649109217660728</v>
      </c>
      <c r="FL376" s="4">
        <f t="shared" si="413"/>
        <v>1.4856700232378002</v>
      </c>
      <c r="FM376" s="4">
        <f>Tabela13[[#This Row],[V139]]-Tabela13[[#This Row],[V140]]</f>
        <v>-0.22075910147172739</v>
      </c>
      <c r="FN376" s="4">
        <f>Tabela13[[#This Row],[V1]]-Tabela13[[#This Row],[V2]]/2</f>
        <v>6.9875776397515521E-2</v>
      </c>
      <c r="FO376" s="4">
        <f>Tabela13[[#This Row],[V1]]-Tabela13[[#This Row],[V3]]/2</f>
        <v>8.9285714285714302E-2</v>
      </c>
      <c r="FP376" s="4">
        <f>Tabela13[[#This Row],[V1]]-Tabela13[[#This Row],[V4]]/2</f>
        <v>0.31987577639751552</v>
      </c>
      <c r="FQ376" s="4">
        <f>Tabela13[[#This Row],[V2]]-Tabela13[[#This Row],[V1]]/2</f>
        <v>0.87810559006211186</v>
      </c>
      <c r="FR376" s="4">
        <f>Tabela13[[#This Row],[V2]]-Tabela13[[#This Row],[V3]]/2</f>
        <v>0.62810559006211186</v>
      </c>
      <c r="FS376" s="4">
        <f>Tabela13[[#This Row],[V2]]-Tabela13[[#This Row],[V4]]/2</f>
        <v>0.85869565217391308</v>
      </c>
      <c r="FT376" s="4">
        <f t="shared" si="414"/>
        <v>6.9762382690668936E-2</v>
      </c>
      <c r="FU376" s="4">
        <f t="shared" si="415"/>
        <v>8.9049582634497804E-2</v>
      </c>
      <c r="FV376" s="4">
        <f t="shared" si="416"/>
        <v>0.3095902557892708</v>
      </c>
      <c r="FW376" s="4">
        <f t="shared" si="417"/>
        <v>0.72058621317197535</v>
      </c>
      <c r="FX376" s="4">
        <f t="shared" si="418"/>
        <v>0.56082943221234471</v>
      </c>
      <c r="FY376" s="4">
        <f t="shared" si="419"/>
        <v>0.70952072627196117</v>
      </c>
      <c r="FZ376" s="4">
        <f t="shared" si="420"/>
        <v>12.557228884320409</v>
      </c>
      <c r="GA376" s="4">
        <f t="shared" si="421"/>
        <v>16.028924874209604</v>
      </c>
      <c r="GB376" s="4">
        <f t="shared" si="422"/>
        <v>55.726246042068745</v>
      </c>
      <c r="GC376" s="4">
        <f t="shared" si="423"/>
        <v>129.70551837095556</v>
      </c>
      <c r="GD376" s="4">
        <f t="shared" si="424"/>
        <v>100.94929779822205</v>
      </c>
      <c r="GE376" s="4">
        <f t="shared" si="425"/>
        <v>127.71373072895301</v>
      </c>
      <c r="GF376" s="4">
        <f>Tabela13[[#This Row],[V1]]-Tabela13[[#This Row],[V2]]/Tabela13[[#This Row],[V2]]</f>
        <v>-0.3214285714285714</v>
      </c>
      <c r="GG376" s="4">
        <f>Tabela13[[#This Row],[V1]]-Tabela13[[#This Row],[V3]]/Tabela13[[#This Row],[V3]]</f>
        <v>-0.3214285714285714</v>
      </c>
      <c r="GH376" s="4">
        <f>Tabela13[[#This Row],[V1]]-Tabela13[[#This Row],[V4]]/Tabela13[[#This Row],[V4]]</f>
        <v>-0.3214285714285714</v>
      </c>
      <c r="GI376" s="4">
        <f>Tabela13[[#This Row],[V2]]-Tabela13[[#This Row],[V1]]/Tabela13[[#This Row],[V1]]</f>
        <v>0.21739130434782616</v>
      </c>
      <c r="GJ376" s="4">
        <f>Tabela13[[#This Row],[V2]]-Tabela13[[#This Row],[V3]]/Tabela13[[#This Row],[V3]]</f>
        <v>0.21739130434782616</v>
      </c>
      <c r="GK376" s="4">
        <f>Tabela13[[#This Row],[V2]]-Tabela13[[#This Row],[V4]]/Tabela13[[#This Row],[V4]]</f>
        <v>0.21739130434782616</v>
      </c>
      <c r="GL376" s="4">
        <f t="shared" si="426"/>
        <v>0.28954388427047056</v>
      </c>
      <c r="GM376" s="4">
        <f t="shared" si="427"/>
        <v>0.94798136645962738</v>
      </c>
      <c r="GN376" s="4">
        <f t="shared" si="428"/>
        <v>0.30543204172020155</v>
      </c>
      <c r="GO376" s="3">
        <f t="shared" si="429"/>
        <v>0</v>
      </c>
      <c r="GP376" s="3">
        <v>100</v>
      </c>
      <c r="GQ376" s="3">
        <f t="shared" si="430"/>
        <v>-1</v>
      </c>
      <c r="GR376" s="3">
        <f t="shared" si="431"/>
        <v>-100</v>
      </c>
      <c r="GS376" s="34">
        <f>COUNTIF($D$2:D375,Tabela13[[#This Row],[HomeTeam]])</f>
        <v>18</v>
      </c>
      <c r="GT376" s="34">
        <f>COUNTIF($E$2:E375,Tabela13[[#This Row],[AwayTeam]])</f>
        <v>18</v>
      </c>
      <c r="GU376" s="3">
        <f>IFERROR(AVERAGEIFS($AD$2:AD375,$D$2:D375,Tabela13[[#This Row],[HomeTeam]],$GS$2:GS375,"&gt;="&amp;Tabela13[[#This Row],[Contagem_H]]-5),"")</f>
        <v>1.1352734094113406</v>
      </c>
      <c r="GV376" s="3">
        <f>IFERROR(AVERAGEIFS($G$2:G375,$E$2:E375,Tabela13[[#This Row],[AwayTeam]],$GT$2:GT375,"&gt;="&amp;Tabela13[[#This Row],[Contagem_A]]-5),"")</f>
        <v>1</v>
      </c>
      <c r="GW376" s="3">
        <f>IFERROR(AVERAGEIFS($GQ$2:GQ375,$D$2:D375,Tabela13[[#This Row],[HomeTeam]],$GS$2:GS375,"&gt;="&amp;Tabela13[[#This Row],[Contagem_H]]-5),"")</f>
        <v>-0.38</v>
      </c>
    </row>
    <row r="377" spans="1:205" x14ac:dyDescent="0.25">
      <c r="A377" t="s">
        <v>127</v>
      </c>
      <c r="B377" t="s">
        <v>271</v>
      </c>
      <c r="C377" t="s">
        <v>173</v>
      </c>
      <c r="D377" t="s">
        <v>24</v>
      </c>
      <c r="E377" t="s">
        <v>13</v>
      </c>
      <c r="F377" s="3">
        <v>2</v>
      </c>
      <c r="G377" s="3">
        <v>1</v>
      </c>
      <c r="H377" s="3" t="str">
        <f t="shared" si="432"/>
        <v>H</v>
      </c>
      <c r="I377" s="3">
        <v>1.38</v>
      </c>
      <c r="J377" s="3">
        <v>5.25</v>
      </c>
      <c r="K377" s="3">
        <v>7</v>
      </c>
      <c r="L377" s="3">
        <v>1.3</v>
      </c>
      <c r="M377" s="3">
        <v>3.5</v>
      </c>
      <c r="N377" s="3">
        <f t="shared" si="361"/>
        <v>3</v>
      </c>
      <c r="O377" s="3">
        <f t="shared" si="362"/>
        <v>3</v>
      </c>
      <c r="P377" s="3">
        <f t="shared" si="363"/>
        <v>0</v>
      </c>
      <c r="Q377" s="3">
        <f t="shared" si="364"/>
        <v>5.7971014492753659E-2</v>
      </c>
      <c r="R377" s="3">
        <f t="shared" si="365"/>
        <v>5.4945054945054861E-2</v>
      </c>
      <c r="S377" s="3">
        <f t="shared" si="366"/>
        <v>1.46</v>
      </c>
      <c r="T377" s="3">
        <f t="shared" si="367"/>
        <v>5.554347826086957</v>
      </c>
      <c r="U377" s="3">
        <f t="shared" si="368"/>
        <v>7.4057971014492754</v>
      </c>
      <c r="V377" s="3">
        <f t="shared" si="369"/>
        <v>1.3753623188405799</v>
      </c>
      <c r="W377" s="3">
        <f t="shared" si="370"/>
        <v>3.7028985507246377</v>
      </c>
      <c r="X377" s="4">
        <f t="shared" si="371"/>
        <v>0.7246376811594204</v>
      </c>
      <c r="Y377" s="4">
        <f t="shared" si="372"/>
        <v>0.19047619047619047</v>
      </c>
      <c r="Z377" s="4">
        <f t="shared" si="373"/>
        <v>0.14285714285714285</v>
      </c>
      <c r="AA377" s="4">
        <f t="shared" si="374"/>
        <v>0.76923076923076916</v>
      </c>
      <c r="AB377" s="4">
        <f t="shared" si="375"/>
        <v>0.2857142857142857</v>
      </c>
      <c r="AC377" s="4">
        <f t="shared" si="376"/>
        <v>1.3623188405797102</v>
      </c>
      <c r="AD377" s="4">
        <f t="shared" si="377"/>
        <v>0.5714285714285714</v>
      </c>
      <c r="AE377" s="4">
        <f t="shared" si="378"/>
        <v>0.8623188405797102</v>
      </c>
      <c r="AF377" s="4">
        <f t="shared" si="379"/>
        <v>1.0714285714285714</v>
      </c>
      <c r="AG377" s="4">
        <f>IFERROR(AVERAGE(Tabela13[[#This Row],[V1]],Tabela13[[#This Row],[V2]]),"")</f>
        <v>0.9668737060041408</v>
      </c>
      <c r="AH377" s="4">
        <f>IFERROR(AVERAGE(Tabela13[[#This Row],[V1]],Tabela13[[#This Row],[V3]]),"")</f>
        <v>1.1123188405797102</v>
      </c>
      <c r="AI377" s="4">
        <f>IFERROR(AVERAGE(Tabela13[[#This Row],[V1]],Tabela13[[#This Row],[V4]]),"")</f>
        <v>1.2168737060041408</v>
      </c>
      <c r="AJ377" s="4">
        <f>IFERROR(AVERAGE(Tabela13[[#This Row],[V2]],Tabela13[[#This Row],[V1]]),"")</f>
        <v>0.9668737060041408</v>
      </c>
      <c r="AK377" s="4">
        <f>IFERROR(AVERAGE(Tabela13[[#This Row],[V2]],Tabela13[[#This Row],[V3]]),"")</f>
        <v>0.7168737060041408</v>
      </c>
      <c r="AL377" s="4">
        <f>IFERROR(AVERAGE(Tabela13[[#This Row],[V2]],Tabela13[[#This Row],[V4]]),"")</f>
        <v>0.8214285714285714</v>
      </c>
      <c r="AM377" s="4">
        <f>IFERROR(AVERAGE(Tabela13[[#This Row],[V3]],Tabela13[[#This Row],[V1]]),"")</f>
        <v>1.1123188405797102</v>
      </c>
      <c r="AN377" s="4">
        <f>IFERROR(AVERAGE(Tabela13[[#This Row],[V3]],Tabela13[[#This Row],[V2]]),"")</f>
        <v>0.7168737060041408</v>
      </c>
      <c r="AO377" s="4">
        <f>IFERROR(AVERAGE(Tabela13[[#This Row],[V3]],Tabela13[[#This Row],[V4]]),"")</f>
        <v>0.9668737060041408</v>
      </c>
      <c r="AP377" s="4">
        <f>IFERROR(AVERAGE(Tabela13[[#This Row],[V4]],Tabela13[[#This Row],[V1]]),"")</f>
        <v>1.2168737060041408</v>
      </c>
      <c r="AQ377" s="4">
        <f>IFERROR(AVERAGE(Tabela13[[#This Row],[V4]],Tabela13[[#This Row],[V2]]),"")</f>
        <v>0.8214285714285714</v>
      </c>
      <c r="AR377" s="4">
        <f>IFERROR(AVERAGE(Tabela13[[#This Row],[V4]],Tabela13[[#This Row],[V3]]),"")</f>
        <v>0.9668737060041408</v>
      </c>
      <c r="AS377" s="4">
        <f>_xlfn.STDEV.S(Tabela13[[#This Row],[V1]:[V2]])</f>
        <v>0.55924387249122387</v>
      </c>
      <c r="AT377" s="4">
        <f>_xlfn.STDEV.S(Tabela13[[#This Row],[V1]],Tabela13[[#This Row],[V3]])</f>
        <v>0.35355339059327379</v>
      </c>
      <c r="AU377" s="4">
        <f>_xlfn.STDEV.S(Tabela13[[#This Row],[V1]],Tabela13[[#This Row],[V4]])</f>
        <v>0.20569048189795094</v>
      </c>
      <c r="AV377" s="4">
        <f>_xlfn.STDEV.S(Tabela13[[#This Row],[V2]],Tabela13[[#This Row],[V1]])</f>
        <v>0.55924387249122387</v>
      </c>
      <c r="AW377" s="4">
        <f>_xlfn.STDEV.S(Tabela13[[#This Row],[V2]],Tabela13[[#This Row],[V3]])</f>
        <v>0.20569048189795042</v>
      </c>
      <c r="AX377" s="4">
        <f>_xlfn.STDEV.S(Tabela13[[#This Row],[V42]],Tabela13[[#This Row],[V44]])</f>
        <v>0.91279726308449782</v>
      </c>
      <c r="AY377" s="4">
        <f>_xlfn.STDEV.S(Tabela13[[#This Row],[V3]],Tabela13[[#This Row],[V1]])</f>
        <v>0.35355339059327379</v>
      </c>
      <c r="AZ377" s="4">
        <f>_xlfn.STDEV.S(Tabela13[[#This Row],[V3]],Tabela13[[#This Row],[V2]])</f>
        <v>0.20569048189795042</v>
      </c>
      <c r="BA377" s="4">
        <f>_xlfn.STDEV.S(Tabela13[[#This Row],[V3]],Tabela13[[#This Row],[V4]])</f>
        <v>0.14786290869532306</v>
      </c>
      <c r="BB377" s="4">
        <f>_xlfn.STDEV.S(Tabela13[[#This Row],[V4]],Tabela13[[#This Row],[V1]])</f>
        <v>0.20569048189795094</v>
      </c>
      <c r="BC377" s="4">
        <f>_xlfn.STDEV.S(Tabela13[[#This Row],[V4]],Tabela13[[#This Row],[V2]])</f>
        <v>0.35355339059327379</v>
      </c>
      <c r="BD377" s="4">
        <f>_xlfn.STDEV.S(Tabela13[[#This Row],[V4]],Tabela13[[#This Row],[V3]])</f>
        <v>0.14786290869532306</v>
      </c>
      <c r="BE377" s="4">
        <f>Tabela13[[#This Row],[V17]]/Tabela13[[#This Row],[V5]]</f>
        <v>0.57840426212689744</v>
      </c>
      <c r="BF377" s="4">
        <f>Tabela13[[#This Row],[V18]]/Tabela13[[#This Row],[V6]]</f>
        <v>0.31785255962131453</v>
      </c>
      <c r="BG377" s="4">
        <f>Tabela13[[#This Row],[V19]]/Tabela13[[#This Row],[V7]]</f>
        <v>0.16903190600886484</v>
      </c>
      <c r="BH377" s="4">
        <f>Tabela13[[#This Row],[V20]]/Tabela13[[#This Row],[V8]]</f>
        <v>0.57840426212689744</v>
      </c>
      <c r="BI377" s="4">
        <f>Tabela13[[#This Row],[V21]]/Tabela13[[#This Row],[V9]]</f>
        <v>0.28692708377389187</v>
      </c>
      <c r="BJ377" s="4">
        <f>Tabela13[[#This Row],[V22]]/Tabela13[[#This Row],[V10]]</f>
        <v>1.1112314507115626</v>
      </c>
      <c r="BK377" s="4">
        <f>Tabela13[[#This Row],[V23]]/Tabela13[[#This Row],[V11]]</f>
        <v>0.31785255962131453</v>
      </c>
      <c r="BL377" s="4">
        <f>Tabela13[[#This Row],[V24]]/Tabela13[[#This Row],[V12]]</f>
        <v>0.28692708377389187</v>
      </c>
      <c r="BM377" s="4">
        <f>Tabela13[[#This Row],[V25]]/Tabela13[[#This Row],[V13]]</f>
        <v>0.15292887558852472</v>
      </c>
      <c r="BN377" s="4">
        <f>Tabela13[[#This Row],[V26]]/Tabela13[[#This Row],[V14]]</f>
        <v>0.16903190600886484</v>
      </c>
      <c r="BO377" s="4">
        <f>Tabela13[[#This Row],[V27]]/Tabela13[[#This Row],[V15]]</f>
        <v>0.430412823330942</v>
      </c>
      <c r="BP377" s="4">
        <f>Tabela13[[#This Row],[V28]]/Tabela13[[#This Row],[V16]]</f>
        <v>0.15292887558852472</v>
      </c>
      <c r="BQ377" s="4">
        <f>Tabela13[[#This Row],[V1]]-Tabela13[[#This Row],[V2]]</f>
        <v>0.7908902691511388</v>
      </c>
      <c r="BR377" s="4">
        <f>Tabela13[[#This Row],[V1]]-Tabela13[[#This Row],[V3]]</f>
        <v>0.5</v>
      </c>
      <c r="BS377" s="4">
        <f>Tabela13[[#This Row],[V1]]-Tabela13[[#This Row],[V4]]</f>
        <v>0.2908902691511388</v>
      </c>
      <c r="BT377" s="4">
        <f>Tabela13[[#This Row],[V2]]-Tabela13[[#This Row],[V1]]</f>
        <v>-0.7908902691511388</v>
      </c>
      <c r="BU377" s="4">
        <f>Tabela13[[#This Row],[V2]]-Tabela13[[#This Row],[V3]]</f>
        <v>-0.2908902691511388</v>
      </c>
      <c r="BV377" s="4">
        <f>Tabela13[[#This Row],[V2]]-Tabela13[[#This Row],[V4]]</f>
        <v>-0.5</v>
      </c>
      <c r="BW377" s="4">
        <f>AVERAGE(Tabela13[[#This Row],[V41]],Tabela13[[#This Row],[V42]])</f>
        <v>0.6454451345755694</v>
      </c>
      <c r="BX377" s="4">
        <f>AVERAGE(Tabela13[[#This Row],[V41]],Tabela13[[#This Row],[V43]])</f>
        <v>0.5408902691511388</v>
      </c>
      <c r="BY377" s="4">
        <f>AVERAGE(Tabela13[[#This Row],[V41]],Tabela13[[#This Row],[V44]])</f>
        <v>0</v>
      </c>
      <c r="BZ377" s="4">
        <f>AVERAGE(Tabela13[[#This Row],[V41]],Tabela13[[#This Row],[V45]])</f>
        <v>0.25</v>
      </c>
      <c r="CA377" s="4">
        <f>AVERAGE(Tabela13[[#This Row],[V41]],Tabela13[[#This Row],[V46]])</f>
        <v>0.1454451345755694</v>
      </c>
      <c r="CB377" s="4">
        <f>AVERAGE(Tabela13[[#This Row],[V42]],Tabela13[[#This Row],[V41]])</f>
        <v>0.6454451345755694</v>
      </c>
      <c r="CC377" s="4">
        <f>AVERAGE(Tabela13[[#This Row],[V42]],Tabela13[[#This Row],[V43]])</f>
        <v>0.3954451345755694</v>
      </c>
      <c r="CD377" s="4">
        <f>AVERAGE(Tabela13[[#This Row],[V42]],Tabela13[[#This Row],[V44]])</f>
        <v>-0.1454451345755694</v>
      </c>
      <c r="CE377" s="4">
        <f>AVERAGE(Tabela13[[#This Row],[V42]],Tabela13[[#This Row],[V45]])</f>
        <v>0.1045548654244306</v>
      </c>
      <c r="CF377" s="4">
        <f>AVERAGE(Tabela13[[#This Row],[V42]],Tabela13[[#This Row],[V46]])</f>
        <v>0</v>
      </c>
      <c r="CG377" s="4">
        <f>AVERAGE(Tabela13[[#This Row],[V43]],Tabela13[[#This Row],[V41]])</f>
        <v>0.5408902691511388</v>
      </c>
      <c r="CH377" s="4">
        <f>AVERAGE(Tabela13[[#This Row],[V43]],Tabela13[[#This Row],[V42]])</f>
        <v>0.3954451345755694</v>
      </c>
      <c r="CI377" s="4">
        <f>AVERAGE(Tabela13[[#This Row],[V43]],Tabela13[[#This Row],[V44]])</f>
        <v>-0.25</v>
      </c>
      <c r="CJ377" s="4">
        <f>AVERAGE(Tabela13[[#This Row],[V43]],Tabela13[[#This Row],[V45]])</f>
        <v>0</v>
      </c>
      <c r="CK377" s="4">
        <f>AVERAGE(Tabela13[[#This Row],[V43]],Tabela13[[#This Row],[V46]])</f>
        <v>-0.1045548654244306</v>
      </c>
      <c r="CL377" s="4">
        <f>AVERAGE(Tabela13[[#This Row],[V44]],Tabela13[[#This Row],[V41]])</f>
        <v>0</v>
      </c>
      <c r="CM377" s="4">
        <f>AVERAGE(Tabela13[[#This Row],[V44]],Tabela13[[#This Row],[V42]])</f>
        <v>-0.1454451345755694</v>
      </c>
      <c r="CN377" s="4">
        <f>AVERAGE(Tabela13[[#This Row],[V44]],Tabela13[[#This Row],[V43]])</f>
        <v>-0.25</v>
      </c>
      <c r="CO377" s="4">
        <f>AVERAGE(Tabela13[[#This Row],[V44]],Tabela13[[#This Row],[V45]])</f>
        <v>-0.5408902691511388</v>
      </c>
      <c r="CP377" s="4">
        <f>AVERAGE(Tabela13[[#This Row],[V44]],Tabela13[[#This Row],[V46]])</f>
        <v>-0.6454451345755694</v>
      </c>
      <c r="CQ377" s="4">
        <f>AVERAGE(Tabela13[[#This Row],[V45]],Tabela13[[#This Row],[V41]])</f>
        <v>0.25</v>
      </c>
      <c r="CR377" s="4">
        <f>AVERAGE(Tabela13[[#This Row],[V45]],Tabela13[[#This Row],[V42]])</f>
        <v>0.1045548654244306</v>
      </c>
      <c r="CS377" s="4">
        <f>AVERAGE(Tabela13[[#This Row],[V45]],Tabela13[[#This Row],[V43]])</f>
        <v>0</v>
      </c>
      <c r="CT377" s="4">
        <f>AVERAGE(Tabela13[[#This Row],[V45]],Tabela13[[#This Row],[V44]])</f>
        <v>-0.5408902691511388</v>
      </c>
      <c r="CU377" s="4">
        <f>AVERAGE(Tabela13[[#This Row],[V45]],Tabela13[[#This Row],[V46]])</f>
        <v>-0.3954451345755694</v>
      </c>
      <c r="CV377" s="4">
        <f>AVERAGE(Tabela13[[#This Row],[V46]],Tabela13[[#This Row],[V41]])</f>
        <v>0.1454451345755694</v>
      </c>
      <c r="CW377" s="4">
        <f>AVERAGE(Tabela13[[#This Row],[V46]],Tabela13[[#This Row],[V42]])</f>
        <v>0</v>
      </c>
      <c r="CX377" s="4">
        <f>AVERAGE(Tabela13[[#This Row],[V46]],Tabela13[[#This Row],[V43]])</f>
        <v>-0.1045548654244306</v>
      </c>
      <c r="CY377" s="4">
        <f>AVERAGE(Tabela13[[#This Row],[V46]],Tabela13[[#This Row],[V44]])</f>
        <v>-0.6454451345755694</v>
      </c>
      <c r="CZ377" s="4">
        <f>AVERAGE(Tabela13[[#This Row],[V46]],Tabela13[[#This Row],[V45]])</f>
        <v>-0.3954451345755694</v>
      </c>
      <c r="DA377" s="3">
        <f>_xlfn.STDEV.S(Tabela13[[#This Row],[V41]],Tabela13[[#This Row],[V42]])</f>
        <v>0.20569048189795042</v>
      </c>
      <c r="DB377" s="3">
        <f>_xlfn.STDEV.S(Tabela13[[#This Row],[V41]],Tabela13[[#This Row],[V43]])</f>
        <v>0.3535533905932739</v>
      </c>
      <c r="DC377" s="3">
        <f>_xlfn.STDEV.S(Tabela13[[#This Row],[V41]],Tabela13[[#This Row],[V44]])</f>
        <v>1.118487744982448</v>
      </c>
      <c r="DD377" s="3">
        <f>_xlfn.STDEV.S(Tabela13[[#This Row],[V41]],Tabela13[[#This Row],[V45]])</f>
        <v>0.76493435438917423</v>
      </c>
      <c r="DE377" s="3">
        <f>_xlfn.STDEV.S(Tabela13[[#This Row],[V41]],Tabela13[[#This Row],[V46]])</f>
        <v>0.91279726308449782</v>
      </c>
      <c r="DF377" s="3">
        <f>_xlfn.STDEV.S(Tabela13[[#This Row],[V42]],Tabela13[[#This Row],[V41]])</f>
        <v>0.20569048189795042</v>
      </c>
      <c r="DG377" s="3">
        <f>_xlfn.STDEV.S(Tabela13[[#This Row],[V42]],Tabela13[[#This Row],[V43]])</f>
        <v>0.14786290869532343</v>
      </c>
      <c r="DH377" s="3">
        <f>_xlfn.STDEV.S(Tabela13[[#This Row],[V42]],Tabela13[[#This Row],[V44]])</f>
        <v>0.91279726308449782</v>
      </c>
      <c r="DI377" s="3">
        <f>_xlfn.STDEV.S(Tabela13[[#This Row],[V42]],Tabela13[[#This Row],[V45]])</f>
        <v>0.55924387249122398</v>
      </c>
      <c r="DJ377" s="3">
        <f>_xlfn.STDEV.S(Tabela13[[#This Row],[V42]],Tabela13[[#This Row],[V46]])</f>
        <v>0.70710678118654757</v>
      </c>
      <c r="DK377" s="3">
        <f>_xlfn.STDEV.S(Tabela13[[#This Row],[V43]],Tabela13[[#This Row],[V41]])</f>
        <v>0.3535533905932739</v>
      </c>
      <c r="DL377" s="3">
        <f>_xlfn.STDEV.S(Tabela13[[#This Row],[V43]],Tabela13[[#This Row],[V42]])</f>
        <v>0.14786290869532343</v>
      </c>
      <c r="DM377" s="3">
        <f>_xlfn.STDEV.S(Tabela13[[#This Row],[V43]],Tabela13[[#This Row],[V44]])</f>
        <v>0.76493435438917423</v>
      </c>
      <c r="DN377" s="3">
        <f>_xlfn.STDEV.S(Tabela13[[#This Row],[V43]],Tabela13[[#This Row],[V45]])</f>
        <v>0.41138096379590045</v>
      </c>
      <c r="DO377" s="3">
        <f>_xlfn.STDEV.S(Tabela13[[#This Row],[V43]],Tabela13[[#This Row],[V46]])</f>
        <v>0.55924387249122398</v>
      </c>
      <c r="DP377" s="3">
        <f>_xlfn.STDEV.S(Tabela13[[#This Row],[V44]],Tabela13[[#This Row],[V41]])</f>
        <v>1.118487744982448</v>
      </c>
      <c r="DQ377" s="3">
        <f>_xlfn.STDEV.S(Tabela13[[#This Row],[V44]],Tabela13[[#This Row],[V42]])</f>
        <v>0.91279726308449782</v>
      </c>
      <c r="DR377" s="3">
        <f>_xlfn.STDEV.S(Tabela13[[#This Row],[V44]],Tabela13[[#This Row],[V43]])</f>
        <v>0.76493435438917423</v>
      </c>
      <c r="DS377" s="3">
        <f>_xlfn.STDEV.S(Tabela13[[#This Row],[V44]],Tabela13[[#This Row],[V45]])</f>
        <v>0.3535533905932739</v>
      </c>
      <c r="DT377" s="3">
        <f>_xlfn.STDEV.S(Tabela13[[#This Row],[V44]],Tabela13[[#This Row],[V46]])</f>
        <v>0.20569048189795042</v>
      </c>
      <c r="DU377" s="3">
        <f>_xlfn.STDEV.S(Tabela13[[#This Row],[V45]],Tabela13[[#This Row],[V41]])</f>
        <v>0.76493435438917423</v>
      </c>
      <c r="DV377" s="3">
        <f>_xlfn.STDEV.S(Tabela13[[#This Row],[V45]],Tabela13[[#This Row],[V42]])</f>
        <v>0.55924387249122398</v>
      </c>
      <c r="DW377" s="3">
        <f>_xlfn.STDEV.S(Tabela13[[#This Row],[V45]],Tabela13[[#This Row],[V43]])</f>
        <v>0.41138096379590045</v>
      </c>
      <c r="DX377" s="3">
        <f>_xlfn.STDEV.S(Tabela13[[#This Row],[V45]],Tabela13[[#This Row],[V44]])</f>
        <v>0.3535533905932739</v>
      </c>
      <c r="DY377" s="3">
        <f>_xlfn.STDEV.S(Tabela13[[#This Row],[V45]],Tabela13[[#This Row],[V46]])</f>
        <v>0.14786290869532343</v>
      </c>
      <c r="DZ377" s="3">
        <f>_xlfn.STDEV.S(Tabela13[[#This Row],[V46]],Tabela13[[#This Row],[V41]])</f>
        <v>0.91279726308449782</v>
      </c>
      <c r="EA377" s="3">
        <f>_xlfn.STDEV.S(Tabela13[[#This Row],[V46]],Tabela13[[#This Row],[V42]])</f>
        <v>0.70710678118654757</v>
      </c>
      <c r="EB377" s="3">
        <f>_xlfn.STDEV.S(Tabela13[[#This Row],[V46]],Tabela13[[#This Row],[V43]])</f>
        <v>0.55924387249122398</v>
      </c>
      <c r="EC377" s="3">
        <f>_xlfn.STDEV.S(Tabela13[[#This Row],[V46]],Tabela13[[#This Row],[V44]])</f>
        <v>0.20569048189795042</v>
      </c>
      <c r="ED377" s="3">
        <f>_xlfn.STDEV.S(Tabela13[[#This Row],[V46]],Tabela13[[#This Row],[V45]])</f>
        <v>0.14786290869532343</v>
      </c>
      <c r="EE377" s="3">
        <f t="shared" si="380"/>
        <v>0.31868004091967939</v>
      </c>
      <c r="EF377" s="3">
        <f t="shared" si="381"/>
        <v>0.65365086184325838</v>
      </c>
      <c r="EG377" s="3" t="str">
        <f t="shared" si="382"/>
        <v/>
      </c>
      <c r="EH377" s="3">
        <f t="shared" si="383"/>
        <v>3.0597374175566969</v>
      </c>
      <c r="EI377" s="3">
        <f t="shared" si="384"/>
        <v>6.2758872323104953</v>
      </c>
      <c r="EJ377" s="3">
        <f t="shared" si="385"/>
        <v>0.31868004091967939</v>
      </c>
      <c r="EK377" s="3">
        <f t="shared" si="386"/>
        <v>0.37391510418765028</v>
      </c>
      <c r="EL377" s="3">
        <f t="shared" si="387"/>
        <v>-6.2758872323104953</v>
      </c>
      <c r="EM377" s="3">
        <f t="shared" si="388"/>
        <v>5.3488077309556692</v>
      </c>
      <c r="EN377" s="3" t="str">
        <f t="shared" si="389"/>
        <v/>
      </c>
      <c r="EO377" s="3">
        <f t="shared" si="390"/>
        <v>0.65365086184325838</v>
      </c>
      <c r="EP377" s="3">
        <f t="shared" si="391"/>
        <v>0.37391510418765028</v>
      </c>
      <c r="EQ377" s="3">
        <f t="shared" si="392"/>
        <v>-3.0597374175566969</v>
      </c>
      <c r="ER377" s="3" t="str">
        <f t="shared" si="393"/>
        <v/>
      </c>
      <c r="ES377" s="3" t="str">
        <f t="shared" si="394"/>
        <v/>
      </c>
      <c r="ET377" s="3" t="str">
        <f t="shared" si="395"/>
        <v/>
      </c>
      <c r="EU377" s="3" t="str">
        <f t="shared" si="396"/>
        <v/>
      </c>
      <c r="EV377" s="3">
        <f t="shared" si="397"/>
        <v>-3.0597374175566969</v>
      </c>
      <c r="EW377" s="3">
        <f t="shared" si="398"/>
        <v>-0.65365086184325838</v>
      </c>
      <c r="EX377" s="3">
        <f t="shared" si="399"/>
        <v>-0.31868004091967939</v>
      </c>
      <c r="EY377" s="3">
        <f t="shared" si="400"/>
        <v>3.0597374175566969</v>
      </c>
      <c r="EZ377" s="3">
        <f t="shared" si="401"/>
        <v>5.3488077309556692</v>
      </c>
      <c r="FA377" s="3" t="str">
        <f t="shared" si="402"/>
        <v/>
      </c>
      <c r="FB377" s="3">
        <f t="shared" si="403"/>
        <v>-0.65365086184325838</v>
      </c>
      <c r="FC377" s="3">
        <f t="shared" si="404"/>
        <v>-0.37391510418765028</v>
      </c>
      <c r="FD377" s="3">
        <f t="shared" si="405"/>
        <v>6.2758872323104953</v>
      </c>
      <c r="FE377" s="3" t="str">
        <f t="shared" si="406"/>
        <v/>
      </c>
      <c r="FF377" s="3">
        <f t="shared" si="407"/>
        <v>-5.3488077309556692</v>
      </c>
      <c r="FG377" s="3">
        <f t="shared" si="408"/>
        <v>-0.31868004091967939</v>
      </c>
      <c r="FH377" s="3">
        <f t="shared" si="409"/>
        <v>-0.37391510418765028</v>
      </c>
      <c r="FI377" s="4">
        <f t="shared" si="410"/>
        <v>0.2857142857142857</v>
      </c>
      <c r="FJ377" s="4">
        <f t="shared" si="411"/>
        <v>0.7246376811594204</v>
      </c>
      <c r="FK377" s="4">
        <f t="shared" si="412"/>
        <v>2.2348336594911933</v>
      </c>
      <c r="FL377" s="4">
        <f t="shared" si="413"/>
        <v>0.58512720156555775</v>
      </c>
      <c r="FM377" s="4">
        <f>Tabela13[[#This Row],[V139]]-Tabela13[[#This Row],[V140]]</f>
        <v>1.6497064579256355</v>
      </c>
      <c r="FN377" s="4">
        <f>Tabela13[[#This Row],[V1]]-Tabela13[[#This Row],[V2]]/2</f>
        <v>1.0766045548654244</v>
      </c>
      <c r="FO377" s="4">
        <f>Tabela13[[#This Row],[V1]]-Tabela13[[#This Row],[V3]]/2</f>
        <v>0.9311594202898551</v>
      </c>
      <c r="FP377" s="4">
        <f>Tabela13[[#This Row],[V1]]-Tabela13[[#This Row],[V4]]/2</f>
        <v>0.8266045548654245</v>
      </c>
      <c r="FQ377" s="4">
        <f>Tabela13[[#This Row],[V2]]-Tabela13[[#This Row],[V1]]/2</f>
        <v>-0.1097308488612837</v>
      </c>
      <c r="FR377" s="4">
        <f>Tabela13[[#This Row],[V2]]-Tabela13[[#This Row],[V3]]/2</f>
        <v>0.1402691511387163</v>
      </c>
      <c r="FS377" s="4">
        <f>Tabela13[[#This Row],[V2]]-Tabela13[[#This Row],[V4]]/2</f>
        <v>3.5714285714285698E-2</v>
      </c>
      <c r="FT377" s="4">
        <f t="shared" si="414"/>
        <v>0.8222707757692399</v>
      </c>
      <c r="FU377" s="4">
        <f t="shared" si="415"/>
        <v>0.74976597168436321</v>
      </c>
      <c r="FV377" s="4">
        <f t="shared" si="416"/>
        <v>0.69075403002671254</v>
      </c>
      <c r="FW377" s="4">
        <f t="shared" si="417"/>
        <v>-0.10929358565548755</v>
      </c>
      <c r="FX377" s="4">
        <f t="shared" si="418"/>
        <v>0.13935990890642042</v>
      </c>
      <c r="FY377" s="4">
        <f t="shared" si="419"/>
        <v>3.5699112679323956E-2</v>
      </c>
      <c r="FZ377" s="4">
        <f t="shared" si="420"/>
        <v>148.00873963846317</v>
      </c>
      <c r="GA377" s="4">
        <f t="shared" si="421"/>
        <v>134.9578749031854</v>
      </c>
      <c r="GB377" s="4">
        <f t="shared" si="422"/>
        <v>124.33572540480826</v>
      </c>
      <c r="GC377" s="4">
        <f t="shared" si="423"/>
        <v>-19.672845417987759</v>
      </c>
      <c r="GD377" s="4">
        <f t="shared" si="424"/>
        <v>25.084783603155675</v>
      </c>
      <c r="GE377" s="4">
        <f t="shared" si="425"/>
        <v>6.4258402822783118</v>
      </c>
      <c r="GF377" s="4">
        <f>Tabela13[[#This Row],[V1]]-Tabela13[[#This Row],[V2]]/Tabela13[[#This Row],[V2]]</f>
        <v>0.3623188405797102</v>
      </c>
      <c r="GG377" s="4">
        <f>Tabela13[[#This Row],[V1]]-Tabela13[[#This Row],[V3]]/Tabela13[[#This Row],[V3]]</f>
        <v>0.3623188405797102</v>
      </c>
      <c r="GH377" s="4">
        <f>Tabela13[[#This Row],[V1]]-Tabela13[[#This Row],[V4]]/Tabela13[[#This Row],[V4]]</f>
        <v>0.3623188405797102</v>
      </c>
      <c r="GI377" s="4">
        <f>Tabela13[[#This Row],[V2]]-Tabela13[[#This Row],[V1]]/Tabela13[[#This Row],[V1]]</f>
        <v>-0.4285714285714286</v>
      </c>
      <c r="GJ377" s="4">
        <f>Tabela13[[#This Row],[V2]]-Tabela13[[#This Row],[V3]]/Tabela13[[#This Row],[V3]]</f>
        <v>-0.4285714285714286</v>
      </c>
      <c r="GK377" s="4">
        <f>Tabela13[[#This Row],[V2]]-Tabela13[[#This Row],[V4]]/Tabela13[[#This Row],[V4]]</f>
        <v>-0.4285714285714286</v>
      </c>
      <c r="GL377" s="4">
        <f t="shared" si="426"/>
        <v>0.33397462412925011</v>
      </c>
      <c r="GM377" s="4">
        <f t="shared" si="427"/>
        <v>0.9668737060041408</v>
      </c>
      <c r="GN377" s="4">
        <f t="shared" si="428"/>
        <v>0.34541700953838927</v>
      </c>
      <c r="GO377" s="3">
        <f t="shared" si="429"/>
        <v>1</v>
      </c>
      <c r="GP377" s="3">
        <v>100</v>
      </c>
      <c r="GQ377" s="3">
        <f t="shared" si="430"/>
        <v>0.37999999999999989</v>
      </c>
      <c r="GR377" s="3">
        <f t="shared" si="431"/>
        <v>37.999999999999986</v>
      </c>
      <c r="GS377" s="34">
        <f>COUNTIF($D$2:D376,Tabela13[[#This Row],[HomeTeam]])</f>
        <v>18</v>
      </c>
      <c r="GT377" s="34">
        <f>COUNTIF($E$2:E376,Tabela13[[#This Row],[AwayTeam]])</f>
        <v>18</v>
      </c>
      <c r="GU377" s="3">
        <f>IFERROR(AVERAGEIFS($AD$2:AD376,$D$2:D376,Tabela13[[#This Row],[HomeTeam]],$GS$2:GS376,"&gt;="&amp;Tabela13[[#This Row],[Contagem_H]]-5),"")</f>
        <v>0.61275446775446762</v>
      </c>
      <c r="GV377" s="3">
        <f>IFERROR(AVERAGEIFS($G$2:G376,$E$2:E376,Tabela13[[#This Row],[AwayTeam]],$GT$2:GT376,"&gt;="&amp;Tabela13[[#This Row],[Contagem_A]]-5),"")</f>
        <v>1</v>
      </c>
      <c r="GW377" s="3">
        <f>IFERROR(AVERAGEIFS($GQ$2:GQ376,$D$2:D376,Tabela13[[#This Row],[HomeTeam]],$GS$2:GS376,"&gt;="&amp;Tabela13[[#This Row],[Contagem_H]]-5),"")</f>
        <v>0.46999999999999992</v>
      </c>
    </row>
    <row r="378" spans="1:205" x14ac:dyDescent="0.25">
      <c r="A378" t="s">
        <v>127</v>
      </c>
      <c r="B378" t="s">
        <v>271</v>
      </c>
      <c r="C378" t="s">
        <v>173</v>
      </c>
      <c r="D378" t="s">
        <v>19</v>
      </c>
      <c r="E378" t="s">
        <v>21</v>
      </c>
      <c r="F378" s="3">
        <v>5</v>
      </c>
      <c r="G378" s="3">
        <v>0</v>
      </c>
      <c r="H378" s="3" t="str">
        <f t="shared" si="432"/>
        <v>H</v>
      </c>
      <c r="I378" s="3">
        <v>1.57</v>
      </c>
      <c r="J378" s="3">
        <v>4.5</v>
      </c>
      <c r="K378" s="3">
        <v>4.75</v>
      </c>
      <c r="L378" s="3">
        <v>1.44</v>
      </c>
      <c r="M378" s="3">
        <v>2.75</v>
      </c>
      <c r="N378" s="3">
        <f t="shared" si="361"/>
        <v>5</v>
      </c>
      <c r="O378" s="3">
        <f t="shared" si="362"/>
        <v>3</v>
      </c>
      <c r="P378" s="3">
        <f t="shared" si="363"/>
        <v>0</v>
      </c>
      <c r="Q378" s="3">
        <f t="shared" si="364"/>
        <v>6.9691213170931521E-2</v>
      </c>
      <c r="R378" s="3">
        <f t="shared" si="365"/>
        <v>5.8080808080808066E-2</v>
      </c>
      <c r="S378" s="3">
        <f t="shared" si="366"/>
        <v>1.6794152046783626</v>
      </c>
      <c r="T378" s="3">
        <f t="shared" si="367"/>
        <v>4.8136104592691922</v>
      </c>
      <c r="U378" s="3">
        <f t="shared" si="368"/>
        <v>5.0810332625619248</v>
      </c>
      <c r="V378" s="3">
        <f t="shared" si="369"/>
        <v>1.5403553469661413</v>
      </c>
      <c r="W378" s="3">
        <f t="shared" si="370"/>
        <v>2.9416508362200617</v>
      </c>
      <c r="X378" s="4">
        <f t="shared" si="371"/>
        <v>0.63694267515923564</v>
      </c>
      <c r="Y378" s="4">
        <f t="shared" si="372"/>
        <v>0.22222222222222221</v>
      </c>
      <c r="Z378" s="4">
        <f t="shared" si="373"/>
        <v>0.21052631578947367</v>
      </c>
      <c r="AA378" s="4">
        <f t="shared" si="374"/>
        <v>0.69444444444444442</v>
      </c>
      <c r="AB378" s="4">
        <f t="shared" si="375"/>
        <v>0.36363636363636365</v>
      </c>
      <c r="AC378" s="4">
        <f t="shared" si="376"/>
        <v>2.8184713375796178</v>
      </c>
      <c r="AD378" s="4">
        <f t="shared" si="377"/>
        <v>0.10526315789473684</v>
      </c>
      <c r="AE378" s="4">
        <f t="shared" si="378"/>
        <v>0.31847133757961782</v>
      </c>
      <c r="AF378" s="4">
        <f t="shared" si="379"/>
        <v>2.6052631578947367</v>
      </c>
      <c r="AG378" s="4">
        <f>IFERROR(AVERAGE(Tabela13[[#This Row],[V1]],Tabela13[[#This Row],[V2]]),"")</f>
        <v>1.4618672477371772</v>
      </c>
      <c r="AH378" s="4">
        <f>IFERROR(AVERAGE(Tabela13[[#This Row],[V1]],Tabela13[[#This Row],[V3]]),"")</f>
        <v>1.5684713375796178</v>
      </c>
      <c r="AI378" s="4">
        <f>IFERROR(AVERAGE(Tabela13[[#This Row],[V1]],Tabela13[[#This Row],[V4]]),"")</f>
        <v>2.7118672477371772</v>
      </c>
      <c r="AJ378" s="4">
        <f>IFERROR(AVERAGE(Tabela13[[#This Row],[V2]],Tabela13[[#This Row],[V1]]),"")</f>
        <v>1.4618672477371772</v>
      </c>
      <c r="AK378" s="4">
        <f>IFERROR(AVERAGE(Tabela13[[#This Row],[V2]],Tabela13[[#This Row],[V3]]),"")</f>
        <v>0.21186724773717733</v>
      </c>
      <c r="AL378" s="4">
        <f>IFERROR(AVERAGE(Tabela13[[#This Row],[V2]],Tabela13[[#This Row],[V4]]),"")</f>
        <v>1.3552631578947367</v>
      </c>
      <c r="AM378" s="4">
        <f>IFERROR(AVERAGE(Tabela13[[#This Row],[V3]],Tabela13[[#This Row],[V1]]),"")</f>
        <v>1.5684713375796178</v>
      </c>
      <c r="AN378" s="4">
        <f>IFERROR(AVERAGE(Tabela13[[#This Row],[V3]],Tabela13[[#This Row],[V2]]),"")</f>
        <v>0.21186724773717733</v>
      </c>
      <c r="AO378" s="4">
        <f>IFERROR(AVERAGE(Tabela13[[#This Row],[V3]],Tabela13[[#This Row],[V4]]),"")</f>
        <v>1.4618672477371772</v>
      </c>
      <c r="AP378" s="4">
        <f>IFERROR(AVERAGE(Tabela13[[#This Row],[V4]],Tabela13[[#This Row],[V1]]),"")</f>
        <v>2.7118672477371772</v>
      </c>
      <c r="AQ378" s="4">
        <f>IFERROR(AVERAGE(Tabela13[[#This Row],[V4]],Tabela13[[#This Row],[V2]]),"")</f>
        <v>1.3552631578947367</v>
      </c>
      <c r="AR378" s="4">
        <f>IFERROR(AVERAGE(Tabela13[[#This Row],[V4]],Tabela13[[#This Row],[V3]]),"")</f>
        <v>1.4618672477371772</v>
      </c>
      <c r="AS378" s="4">
        <f>_xlfn.STDEV.S(Tabela13[[#This Row],[V1]:[V2]])</f>
        <v>1.918527902625988</v>
      </c>
      <c r="AT378" s="4">
        <f>_xlfn.STDEV.S(Tabela13[[#This Row],[V1]],Tabela13[[#This Row],[V3]])</f>
        <v>1.7677669529663689</v>
      </c>
      <c r="AU378" s="4">
        <f>_xlfn.STDEV.S(Tabela13[[#This Row],[V1]],Tabela13[[#This Row],[V4]])</f>
        <v>0.15076094965961928</v>
      </c>
      <c r="AV378" s="4">
        <f>_xlfn.STDEV.S(Tabela13[[#This Row],[V2]],Tabela13[[#This Row],[V1]])</f>
        <v>1.918527902625988</v>
      </c>
      <c r="AW378" s="4">
        <f>_xlfn.STDEV.S(Tabela13[[#This Row],[V2]],Tabela13[[#This Row],[V3]])</f>
        <v>0.1507609496596192</v>
      </c>
      <c r="AX378" s="4">
        <f>_xlfn.STDEV.S(Tabela13[[#This Row],[V42]],Tabela13[[#This Row],[V44]])</f>
        <v>3.6862948555923571</v>
      </c>
      <c r="AY378" s="4">
        <f>_xlfn.STDEV.S(Tabela13[[#This Row],[V3]],Tabela13[[#This Row],[V1]])</f>
        <v>1.7677669529663689</v>
      </c>
      <c r="AZ378" s="4">
        <f>_xlfn.STDEV.S(Tabela13[[#This Row],[V3]],Tabela13[[#This Row],[V2]])</f>
        <v>0.1507609496596192</v>
      </c>
      <c r="BA378" s="4">
        <f>_xlfn.STDEV.S(Tabela13[[#This Row],[V3]],Tabela13[[#This Row],[V4]])</f>
        <v>1.6170060033067495</v>
      </c>
      <c r="BB378" s="4">
        <f>_xlfn.STDEV.S(Tabela13[[#This Row],[V4]],Tabela13[[#This Row],[V1]])</f>
        <v>0.15076094965961928</v>
      </c>
      <c r="BC378" s="4">
        <f>_xlfn.STDEV.S(Tabela13[[#This Row],[V4]],Tabela13[[#This Row],[V2]])</f>
        <v>1.7677669529663689</v>
      </c>
      <c r="BD378" s="4">
        <f>_xlfn.STDEV.S(Tabela13[[#This Row],[V4]],Tabela13[[#This Row],[V3]])</f>
        <v>1.6170060033067495</v>
      </c>
      <c r="BE378" s="4">
        <f>Tabela13[[#This Row],[V17]]/Tabela13[[#This Row],[V5]]</f>
        <v>1.3123817539490508</v>
      </c>
      <c r="BF378" s="4">
        <f>Tabela13[[#This Row],[V18]]/Tabela13[[#This Row],[V6]]</f>
        <v>1.1270636004699286</v>
      </c>
      <c r="BG378" s="4">
        <f>Tabela13[[#This Row],[V19]]/Tabela13[[#This Row],[V7]]</f>
        <v>5.5593041947542408E-2</v>
      </c>
      <c r="BH378" s="4">
        <f>Tabela13[[#This Row],[V20]]/Tabela13[[#This Row],[V8]]</f>
        <v>1.3123817539490508</v>
      </c>
      <c r="BI378" s="4">
        <f>Tabela13[[#This Row],[V21]]/Tabela13[[#This Row],[V9]]</f>
        <v>0.71158214056114566</v>
      </c>
      <c r="BJ378" s="4">
        <f>Tabela13[[#This Row],[V22]]/Tabela13[[#This Row],[V10]]</f>
        <v>2.7199845536409626</v>
      </c>
      <c r="BK378" s="4">
        <f>Tabela13[[#This Row],[V23]]/Tabela13[[#This Row],[V11]]</f>
        <v>1.1270636004699286</v>
      </c>
      <c r="BL378" s="4">
        <f>Tabela13[[#This Row],[V24]]/Tabela13[[#This Row],[V12]]</f>
        <v>0.71158214056114566</v>
      </c>
      <c r="BM378" s="4">
        <f>Tabela13[[#This Row],[V25]]/Tabela13[[#This Row],[V13]]</f>
        <v>1.1061236961220051</v>
      </c>
      <c r="BN378" s="4">
        <f>Tabela13[[#This Row],[V26]]/Tabela13[[#This Row],[V14]]</f>
        <v>5.5593041947542408E-2</v>
      </c>
      <c r="BO378" s="4">
        <f>Tabela13[[#This Row],[V27]]/Tabela13[[#This Row],[V15]]</f>
        <v>1.3043717322858646</v>
      </c>
      <c r="BP378" s="4">
        <f>Tabela13[[#This Row],[V28]]/Tabela13[[#This Row],[V16]]</f>
        <v>1.1061236961220051</v>
      </c>
      <c r="BQ378" s="4">
        <f>Tabela13[[#This Row],[V1]]-Tabela13[[#This Row],[V2]]</f>
        <v>2.713208179684881</v>
      </c>
      <c r="BR378" s="4">
        <f>Tabela13[[#This Row],[V1]]-Tabela13[[#This Row],[V3]]</f>
        <v>2.5</v>
      </c>
      <c r="BS378" s="4">
        <f>Tabela13[[#This Row],[V1]]-Tabela13[[#This Row],[V4]]</f>
        <v>0.21320817968488104</v>
      </c>
      <c r="BT378" s="4">
        <f>Tabela13[[#This Row],[V2]]-Tabela13[[#This Row],[V1]]</f>
        <v>-2.713208179684881</v>
      </c>
      <c r="BU378" s="4">
        <f>Tabela13[[#This Row],[V2]]-Tabela13[[#This Row],[V3]]</f>
        <v>-0.21320817968488098</v>
      </c>
      <c r="BV378" s="4">
        <f>Tabela13[[#This Row],[V2]]-Tabela13[[#This Row],[V4]]</f>
        <v>-2.5</v>
      </c>
      <c r="BW378" s="4">
        <f>AVERAGE(Tabela13[[#This Row],[V41]],Tabela13[[#This Row],[V42]])</f>
        <v>2.6066040898424405</v>
      </c>
      <c r="BX378" s="4">
        <f>AVERAGE(Tabela13[[#This Row],[V41]],Tabela13[[#This Row],[V43]])</f>
        <v>1.463208179684881</v>
      </c>
      <c r="BY378" s="4">
        <f>AVERAGE(Tabela13[[#This Row],[V41]],Tabela13[[#This Row],[V44]])</f>
        <v>0</v>
      </c>
      <c r="BZ378" s="4">
        <f>AVERAGE(Tabela13[[#This Row],[V41]],Tabela13[[#This Row],[V45]])</f>
        <v>1.25</v>
      </c>
      <c r="CA378" s="4">
        <f>AVERAGE(Tabela13[[#This Row],[V41]],Tabela13[[#This Row],[V46]])</f>
        <v>0.10660408984244052</v>
      </c>
      <c r="CB378" s="4">
        <f>AVERAGE(Tabela13[[#This Row],[V42]],Tabela13[[#This Row],[V41]])</f>
        <v>2.6066040898424405</v>
      </c>
      <c r="CC378" s="4">
        <f>AVERAGE(Tabela13[[#This Row],[V42]],Tabela13[[#This Row],[V43]])</f>
        <v>1.3566040898424405</v>
      </c>
      <c r="CD378" s="4">
        <f>AVERAGE(Tabela13[[#This Row],[V42]],Tabela13[[#This Row],[V44]])</f>
        <v>-0.10660408984244052</v>
      </c>
      <c r="CE378" s="4">
        <f>AVERAGE(Tabela13[[#This Row],[V42]],Tabela13[[#This Row],[V45]])</f>
        <v>1.1433959101575595</v>
      </c>
      <c r="CF378" s="4">
        <f>AVERAGE(Tabela13[[#This Row],[V42]],Tabela13[[#This Row],[V46]])</f>
        <v>0</v>
      </c>
      <c r="CG378" s="4">
        <f>AVERAGE(Tabela13[[#This Row],[V43]],Tabela13[[#This Row],[V41]])</f>
        <v>1.463208179684881</v>
      </c>
      <c r="CH378" s="4">
        <f>AVERAGE(Tabela13[[#This Row],[V43]],Tabela13[[#This Row],[V42]])</f>
        <v>1.3566040898424405</v>
      </c>
      <c r="CI378" s="4">
        <f>AVERAGE(Tabela13[[#This Row],[V43]],Tabela13[[#This Row],[V44]])</f>
        <v>-1.25</v>
      </c>
      <c r="CJ378" s="4">
        <f>AVERAGE(Tabela13[[#This Row],[V43]],Tabela13[[#This Row],[V45]])</f>
        <v>0</v>
      </c>
      <c r="CK378" s="4">
        <f>AVERAGE(Tabela13[[#This Row],[V43]],Tabela13[[#This Row],[V46]])</f>
        <v>-1.1433959101575595</v>
      </c>
      <c r="CL378" s="4">
        <f>AVERAGE(Tabela13[[#This Row],[V44]],Tabela13[[#This Row],[V41]])</f>
        <v>0</v>
      </c>
      <c r="CM378" s="4">
        <f>AVERAGE(Tabela13[[#This Row],[V44]],Tabela13[[#This Row],[V42]])</f>
        <v>-0.10660408984244052</v>
      </c>
      <c r="CN378" s="4">
        <f>AVERAGE(Tabela13[[#This Row],[V44]],Tabela13[[#This Row],[V43]])</f>
        <v>-1.25</v>
      </c>
      <c r="CO378" s="4">
        <f>AVERAGE(Tabela13[[#This Row],[V44]],Tabela13[[#This Row],[V45]])</f>
        <v>-1.463208179684881</v>
      </c>
      <c r="CP378" s="4">
        <f>AVERAGE(Tabela13[[#This Row],[V44]],Tabela13[[#This Row],[V46]])</f>
        <v>-2.6066040898424405</v>
      </c>
      <c r="CQ378" s="4">
        <f>AVERAGE(Tabela13[[#This Row],[V45]],Tabela13[[#This Row],[V41]])</f>
        <v>1.25</v>
      </c>
      <c r="CR378" s="4">
        <f>AVERAGE(Tabela13[[#This Row],[V45]],Tabela13[[#This Row],[V42]])</f>
        <v>1.1433959101575595</v>
      </c>
      <c r="CS378" s="4">
        <f>AVERAGE(Tabela13[[#This Row],[V45]],Tabela13[[#This Row],[V43]])</f>
        <v>0</v>
      </c>
      <c r="CT378" s="4">
        <f>AVERAGE(Tabela13[[#This Row],[V45]],Tabela13[[#This Row],[V44]])</f>
        <v>-1.463208179684881</v>
      </c>
      <c r="CU378" s="4">
        <f>AVERAGE(Tabela13[[#This Row],[V45]],Tabela13[[#This Row],[V46]])</f>
        <v>-1.3566040898424405</v>
      </c>
      <c r="CV378" s="4">
        <f>AVERAGE(Tabela13[[#This Row],[V46]],Tabela13[[#This Row],[V41]])</f>
        <v>0.10660408984244052</v>
      </c>
      <c r="CW378" s="4">
        <f>AVERAGE(Tabela13[[#This Row],[V46]],Tabela13[[#This Row],[V42]])</f>
        <v>0</v>
      </c>
      <c r="CX378" s="4">
        <f>AVERAGE(Tabela13[[#This Row],[V46]],Tabela13[[#This Row],[V43]])</f>
        <v>-1.1433959101575595</v>
      </c>
      <c r="CY378" s="4">
        <f>AVERAGE(Tabela13[[#This Row],[V46]],Tabela13[[#This Row],[V44]])</f>
        <v>-2.6066040898424405</v>
      </c>
      <c r="CZ378" s="4">
        <f>AVERAGE(Tabela13[[#This Row],[V46]],Tabela13[[#This Row],[V45]])</f>
        <v>-1.3566040898424405</v>
      </c>
      <c r="DA378" s="3">
        <f>_xlfn.STDEV.S(Tabela13[[#This Row],[V41]],Tabela13[[#This Row],[V42]])</f>
        <v>0.15076094965961928</v>
      </c>
      <c r="DB378" s="3">
        <f>_xlfn.STDEV.S(Tabela13[[#This Row],[V41]],Tabela13[[#This Row],[V43]])</f>
        <v>1.7677669529663691</v>
      </c>
      <c r="DC378" s="3">
        <f>_xlfn.STDEV.S(Tabela13[[#This Row],[V41]],Tabela13[[#This Row],[V44]])</f>
        <v>3.8370558052519761</v>
      </c>
      <c r="DD378" s="3">
        <f>_xlfn.STDEV.S(Tabela13[[#This Row],[V41]],Tabela13[[#This Row],[V45]])</f>
        <v>2.0692888522856072</v>
      </c>
      <c r="DE378" s="3">
        <f>_xlfn.STDEV.S(Tabela13[[#This Row],[V41]],Tabela13[[#This Row],[V46]])</f>
        <v>3.6862948555923571</v>
      </c>
      <c r="DF378" s="3">
        <f>_xlfn.STDEV.S(Tabela13[[#This Row],[V42]],Tabela13[[#This Row],[V41]])</f>
        <v>0.15076094965961928</v>
      </c>
      <c r="DG378" s="3">
        <f>_xlfn.STDEV.S(Tabela13[[#This Row],[V42]],Tabela13[[#This Row],[V43]])</f>
        <v>1.6170060033067495</v>
      </c>
      <c r="DH378" s="3">
        <f>_xlfn.STDEV.S(Tabela13[[#This Row],[V42]],Tabela13[[#This Row],[V44]])</f>
        <v>3.6862948555923571</v>
      </c>
      <c r="DI378" s="3">
        <f>_xlfn.STDEV.S(Tabela13[[#This Row],[V42]],Tabela13[[#This Row],[V45]])</f>
        <v>1.9185279026259878</v>
      </c>
      <c r="DJ378" s="3">
        <f>_xlfn.STDEV.S(Tabela13[[#This Row],[V42]],Tabela13[[#This Row],[V46]])</f>
        <v>3.5355339059327378</v>
      </c>
      <c r="DK378" s="3">
        <f>_xlfn.STDEV.S(Tabela13[[#This Row],[V43]],Tabela13[[#This Row],[V41]])</f>
        <v>1.7677669529663691</v>
      </c>
      <c r="DL378" s="3">
        <f>_xlfn.STDEV.S(Tabela13[[#This Row],[V43]],Tabela13[[#This Row],[V42]])</f>
        <v>1.6170060033067495</v>
      </c>
      <c r="DM378" s="3">
        <f>_xlfn.STDEV.S(Tabela13[[#This Row],[V43]],Tabela13[[#This Row],[V44]])</f>
        <v>2.0692888522856077</v>
      </c>
      <c r="DN378" s="3">
        <f>_xlfn.STDEV.S(Tabela13[[#This Row],[V43]],Tabela13[[#This Row],[V45]])</f>
        <v>0.30152189931923851</v>
      </c>
      <c r="DO378" s="3">
        <f>_xlfn.STDEV.S(Tabela13[[#This Row],[V43]],Tabela13[[#This Row],[V46]])</f>
        <v>1.918527902625988</v>
      </c>
      <c r="DP378" s="3">
        <f>_xlfn.STDEV.S(Tabela13[[#This Row],[V44]],Tabela13[[#This Row],[V41]])</f>
        <v>3.8370558052519761</v>
      </c>
      <c r="DQ378" s="3">
        <f>_xlfn.STDEV.S(Tabela13[[#This Row],[V44]],Tabela13[[#This Row],[V42]])</f>
        <v>3.6862948555923571</v>
      </c>
      <c r="DR378" s="3">
        <f>_xlfn.STDEV.S(Tabela13[[#This Row],[V44]],Tabela13[[#This Row],[V43]])</f>
        <v>2.0692888522856077</v>
      </c>
      <c r="DS378" s="3">
        <f>_xlfn.STDEV.S(Tabela13[[#This Row],[V44]],Tabela13[[#This Row],[V45]])</f>
        <v>1.7677669529663689</v>
      </c>
      <c r="DT378" s="3">
        <f>_xlfn.STDEV.S(Tabela13[[#This Row],[V44]],Tabela13[[#This Row],[V46]])</f>
        <v>0.15076094965961928</v>
      </c>
      <c r="DU378" s="3">
        <f>_xlfn.STDEV.S(Tabela13[[#This Row],[V45]],Tabela13[[#This Row],[V41]])</f>
        <v>2.0692888522856072</v>
      </c>
      <c r="DV378" s="3">
        <f>_xlfn.STDEV.S(Tabela13[[#This Row],[V45]],Tabela13[[#This Row],[V42]])</f>
        <v>1.9185279026259878</v>
      </c>
      <c r="DW378" s="3">
        <f>_xlfn.STDEV.S(Tabela13[[#This Row],[V45]],Tabela13[[#This Row],[V43]])</f>
        <v>0.30152189931923851</v>
      </c>
      <c r="DX378" s="3">
        <f>_xlfn.STDEV.S(Tabela13[[#This Row],[V45]],Tabela13[[#This Row],[V44]])</f>
        <v>1.7677669529663689</v>
      </c>
      <c r="DY378" s="3">
        <f>_xlfn.STDEV.S(Tabela13[[#This Row],[V45]],Tabela13[[#This Row],[V46]])</f>
        <v>1.6170060033067493</v>
      </c>
      <c r="DZ378" s="3">
        <f>_xlfn.STDEV.S(Tabela13[[#This Row],[V46]],Tabela13[[#This Row],[V41]])</f>
        <v>3.6862948555923571</v>
      </c>
      <c r="EA378" s="3">
        <f>_xlfn.STDEV.S(Tabela13[[#This Row],[V46]],Tabela13[[#This Row],[V42]])</f>
        <v>3.5355339059327378</v>
      </c>
      <c r="EB378" s="3">
        <f>_xlfn.STDEV.S(Tabela13[[#This Row],[V46]],Tabela13[[#This Row],[V43]])</f>
        <v>1.918527902625988</v>
      </c>
      <c r="EC378" s="3">
        <f>_xlfn.STDEV.S(Tabela13[[#This Row],[V46]],Tabela13[[#This Row],[V44]])</f>
        <v>0.15076094965961928</v>
      </c>
      <c r="ED378" s="3">
        <f>_xlfn.STDEV.S(Tabela13[[#This Row],[V46]],Tabela13[[#This Row],[V45]])</f>
        <v>1.6170060033067493</v>
      </c>
      <c r="EE378" s="3">
        <f t="shared" si="380"/>
        <v>5.7838069942080163E-2</v>
      </c>
      <c r="EF378" s="3">
        <f t="shared" si="381"/>
        <v>1.2081445261924919</v>
      </c>
      <c r="EG378" s="3" t="str">
        <f t="shared" si="382"/>
        <v/>
      </c>
      <c r="EH378" s="3">
        <f t="shared" si="383"/>
        <v>1.6554310818284859</v>
      </c>
      <c r="EI378" s="3">
        <f t="shared" si="384"/>
        <v>34.579300485006286</v>
      </c>
      <c r="EJ378" s="3">
        <f t="shared" si="385"/>
        <v>5.7838069942080163E-2</v>
      </c>
      <c r="EK378" s="3">
        <f t="shared" si="386"/>
        <v>1.1919512961917671</v>
      </c>
      <c r="EL378" s="3">
        <f t="shared" si="387"/>
        <v>-34.579300485006286</v>
      </c>
      <c r="EM378" s="3">
        <f t="shared" si="388"/>
        <v>1.6779209069950367</v>
      </c>
      <c r="EN378" s="3" t="str">
        <f t="shared" si="389"/>
        <v/>
      </c>
      <c r="EO378" s="3">
        <f t="shared" si="390"/>
        <v>1.2081445261924919</v>
      </c>
      <c r="EP378" s="3">
        <f t="shared" si="391"/>
        <v>1.1919512961917671</v>
      </c>
      <c r="EQ378" s="3">
        <f t="shared" si="392"/>
        <v>-1.6554310818284861</v>
      </c>
      <c r="ER378" s="3" t="str">
        <f t="shared" si="393"/>
        <v/>
      </c>
      <c r="ES378" s="3" t="str">
        <f t="shared" si="394"/>
        <v/>
      </c>
      <c r="ET378" s="3" t="str">
        <f t="shared" si="395"/>
        <v/>
      </c>
      <c r="EU378" s="3" t="str">
        <f t="shared" si="396"/>
        <v/>
      </c>
      <c r="EV378" s="3">
        <f t="shared" si="397"/>
        <v>-1.6554310818284861</v>
      </c>
      <c r="EW378" s="3">
        <f t="shared" si="398"/>
        <v>-1.2081445261924917</v>
      </c>
      <c r="EX378" s="3">
        <f t="shared" si="399"/>
        <v>-5.7838069942080163E-2</v>
      </c>
      <c r="EY378" s="3">
        <f t="shared" si="400"/>
        <v>1.6554310818284859</v>
      </c>
      <c r="EZ378" s="3">
        <f t="shared" si="401"/>
        <v>1.6779209069950367</v>
      </c>
      <c r="FA378" s="3" t="str">
        <f t="shared" si="402"/>
        <v/>
      </c>
      <c r="FB378" s="3">
        <f t="shared" si="403"/>
        <v>-1.2081445261924917</v>
      </c>
      <c r="FC378" s="3">
        <f t="shared" si="404"/>
        <v>-1.1919512961917669</v>
      </c>
      <c r="FD378" s="3">
        <f t="shared" si="405"/>
        <v>34.579300485006286</v>
      </c>
      <c r="FE378" s="3" t="str">
        <f t="shared" si="406"/>
        <v/>
      </c>
      <c r="FF378" s="3">
        <f t="shared" si="407"/>
        <v>-1.6779209069950369</v>
      </c>
      <c r="FG378" s="3">
        <f t="shared" si="408"/>
        <v>-5.7838069942080163E-2</v>
      </c>
      <c r="FH378" s="3">
        <f t="shared" si="409"/>
        <v>-1.1919512961917669</v>
      </c>
      <c r="FI378" s="4">
        <f t="shared" si="410"/>
        <v>1.0526315789473684</v>
      </c>
      <c r="FJ378" s="4">
        <f t="shared" si="411"/>
        <v>0</v>
      </c>
      <c r="FK378" s="4">
        <f t="shared" si="412"/>
        <v>1.994080367713629</v>
      </c>
      <c r="FL378" s="4">
        <f t="shared" si="413"/>
        <v>0.79817536040114212</v>
      </c>
      <c r="FM378" s="4">
        <f>Tabela13[[#This Row],[V139]]-Tabela13[[#This Row],[V140]]</f>
        <v>1.1959050073124868</v>
      </c>
      <c r="FN378" s="4">
        <f>Tabela13[[#This Row],[V1]]-Tabela13[[#This Row],[V2]]/2</f>
        <v>2.7658397586322492</v>
      </c>
      <c r="FO378" s="4">
        <f>Tabela13[[#This Row],[V1]]-Tabela13[[#This Row],[V3]]/2</f>
        <v>2.6592356687898087</v>
      </c>
      <c r="FP378" s="4">
        <f>Tabela13[[#This Row],[V1]]-Tabela13[[#This Row],[V4]]/2</f>
        <v>1.5158397586322494</v>
      </c>
      <c r="FQ378" s="4">
        <f>Tabela13[[#This Row],[V2]]-Tabela13[[#This Row],[V1]]/2</f>
        <v>-1.3039725108950719</v>
      </c>
      <c r="FR378" s="4">
        <f>Tabela13[[#This Row],[V2]]-Tabela13[[#This Row],[V3]]/2</f>
        <v>-5.3972510895072073E-2</v>
      </c>
      <c r="FS378" s="4">
        <f>Tabela13[[#This Row],[V2]]-Tabela13[[#This Row],[V4]]/2</f>
        <v>-1.1973684210526314</v>
      </c>
      <c r="FT378" s="4">
        <f t="shared" si="414"/>
        <v>1.2238658567382781</v>
      </c>
      <c r="FU378" s="4">
        <f t="shared" si="415"/>
        <v>1.2111072626602524</v>
      </c>
      <c r="FV378" s="4">
        <f t="shared" si="416"/>
        <v>0.98763208549202663</v>
      </c>
      <c r="FW378" s="4">
        <f t="shared" si="417"/>
        <v>-0.91657463966391362</v>
      </c>
      <c r="FX378" s="4">
        <f t="shared" si="418"/>
        <v>-5.39201944218414E-2</v>
      </c>
      <c r="FY378" s="4">
        <f t="shared" si="419"/>
        <v>-0.87497813741108488</v>
      </c>
      <c r="FZ378" s="4">
        <f t="shared" si="420"/>
        <v>220.29585421289008</v>
      </c>
      <c r="GA378" s="4">
        <f t="shared" si="421"/>
        <v>217.99930727884541</v>
      </c>
      <c r="GB378" s="4">
        <f t="shared" si="422"/>
        <v>177.77377538856479</v>
      </c>
      <c r="GC378" s="4">
        <f t="shared" si="423"/>
        <v>-164.98343513950445</v>
      </c>
      <c r="GD378" s="4">
        <f t="shared" si="424"/>
        <v>-9.705634995931451</v>
      </c>
      <c r="GE378" s="4">
        <f t="shared" si="425"/>
        <v>-157.4960647339953</v>
      </c>
      <c r="GF378" s="4">
        <f>Tabela13[[#This Row],[V1]]-Tabela13[[#This Row],[V2]]/Tabela13[[#This Row],[V2]]</f>
        <v>1.8184713375796178</v>
      </c>
      <c r="GG378" s="4">
        <f>Tabela13[[#This Row],[V1]]-Tabela13[[#This Row],[V3]]/Tabela13[[#This Row],[V3]]</f>
        <v>1.8184713375796178</v>
      </c>
      <c r="GH378" s="4">
        <f>Tabela13[[#This Row],[V1]]-Tabela13[[#This Row],[V4]]/Tabela13[[#This Row],[V4]]</f>
        <v>1.8184713375796178</v>
      </c>
      <c r="GI378" s="4">
        <f>Tabela13[[#This Row],[V2]]-Tabela13[[#This Row],[V1]]/Tabela13[[#This Row],[V1]]</f>
        <v>-0.89473684210526316</v>
      </c>
      <c r="GJ378" s="4">
        <f>Tabela13[[#This Row],[V2]]-Tabela13[[#This Row],[V3]]/Tabela13[[#This Row],[V3]]</f>
        <v>-0.89473684210526316</v>
      </c>
      <c r="GK378" s="4">
        <f>Tabela13[[#This Row],[V2]]-Tabela13[[#This Row],[V4]]/Tabela13[[#This Row],[V4]]</f>
        <v>-0.89473684210526316</v>
      </c>
      <c r="GL378" s="4">
        <f t="shared" si="426"/>
        <v>1.4486151694963183</v>
      </c>
      <c r="GM378" s="4">
        <f t="shared" si="427"/>
        <v>1.4618672477371772</v>
      </c>
      <c r="GN378" s="4">
        <f t="shared" si="428"/>
        <v>0.99093482786390363</v>
      </c>
      <c r="GO378" s="3">
        <f t="shared" si="429"/>
        <v>1</v>
      </c>
      <c r="GP378" s="3">
        <v>100</v>
      </c>
      <c r="GQ378" s="3">
        <f t="shared" si="430"/>
        <v>0.57000000000000006</v>
      </c>
      <c r="GR378" s="3">
        <f t="shared" si="431"/>
        <v>57.000000000000007</v>
      </c>
      <c r="GS378" s="34">
        <f>COUNTIF($D$2:D377,Tabela13[[#This Row],[HomeTeam]])</f>
        <v>18</v>
      </c>
      <c r="GT378" s="34">
        <f>COUNTIF($E$2:E377,Tabela13[[#This Row],[AwayTeam]])</f>
        <v>18</v>
      </c>
      <c r="GU378" s="3">
        <f>IFERROR(AVERAGEIFS($AD$2:AD377,$D$2:D377,Tabela13[[#This Row],[HomeTeam]],$GS$2:GS377,"&gt;="&amp;Tabela13[[#This Row],[Contagem_H]]-5),"")</f>
        <v>0.90550531340005036</v>
      </c>
      <c r="GV378" s="3">
        <f>IFERROR(AVERAGEIFS($G$2:G377,$E$2:E377,Tabela13[[#This Row],[AwayTeam]],$GT$2:GT377,"&gt;="&amp;Tabela13[[#This Row],[Contagem_A]]-5),"")</f>
        <v>1.4</v>
      </c>
      <c r="GW378" s="3">
        <f>IFERROR(AVERAGEIFS($GQ$2:GQ377,$D$2:D377,Tabela13[[#This Row],[HomeTeam]],$GS$2:GS377,"&gt;="&amp;Tabela13[[#This Row],[Contagem_H]]-5),"")</f>
        <v>0.45</v>
      </c>
    </row>
    <row r="379" spans="1:205" x14ac:dyDescent="0.25">
      <c r="A379" t="s">
        <v>127</v>
      </c>
      <c r="B379" t="s">
        <v>271</v>
      </c>
      <c r="C379" t="s">
        <v>173</v>
      </c>
      <c r="D379" t="s">
        <v>25</v>
      </c>
      <c r="E379" t="s">
        <v>26</v>
      </c>
      <c r="F379" s="3">
        <v>2</v>
      </c>
      <c r="G379" s="3">
        <v>0</v>
      </c>
      <c r="H379" s="3" t="str">
        <f t="shared" si="432"/>
        <v>H</v>
      </c>
      <c r="I379" s="3">
        <v>1.1299999999999999</v>
      </c>
      <c r="J379" s="3">
        <v>9.5</v>
      </c>
      <c r="K379" s="3">
        <v>17</v>
      </c>
      <c r="L379" s="3">
        <v>1.17</v>
      </c>
      <c r="M379" s="3">
        <v>5</v>
      </c>
      <c r="N379" s="3">
        <f t="shared" si="361"/>
        <v>2</v>
      </c>
      <c r="O379" s="3">
        <f t="shared" si="362"/>
        <v>3</v>
      </c>
      <c r="P379" s="3">
        <f t="shared" si="363"/>
        <v>0</v>
      </c>
      <c r="Q379" s="3">
        <f t="shared" si="364"/>
        <v>4.9042439518890868E-2</v>
      </c>
      <c r="R379" s="3">
        <f t="shared" si="365"/>
        <v>5.4700854700854729E-2</v>
      </c>
      <c r="S379" s="3">
        <f t="shared" si="366"/>
        <v>1.1854179566563465</v>
      </c>
      <c r="T379" s="3">
        <f t="shared" si="367"/>
        <v>9.9659031754294638</v>
      </c>
      <c r="U379" s="3">
        <f t="shared" si="368"/>
        <v>17.833721471821146</v>
      </c>
      <c r="V379" s="3">
        <f t="shared" si="369"/>
        <v>1.2273796542371023</v>
      </c>
      <c r="W379" s="3">
        <f t="shared" si="370"/>
        <v>5.2452121975944541</v>
      </c>
      <c r="X379" s="4">
        <f t="shared" si="371"/>
        <v>0.88495575221238942</v>
      </c>
      <c r="Y379" s="4">
        <f t="shared" si="372"/>
        <v>0.10526315789473684</v>
      </c>
      <c r="Z379" s="4">
        <f t="shared" si="373"/>
        <v>5.8823529411764705E-2</v>
      </c>
      <c r="AA379" s="4">
        <f t="shared" si="374"/>
        <v>0.85470085470085477</v>
      </c>
      <c r="AB379" s="4">
        <f t="shared" si="375"/>
        <v>0.2</v>
      </c>
      <c r="AC379" s="4">
        <f t="shared" si="376"/>
        <v>1.4424778761061947</v>
      </c>
      <c r="AD379" s="4">
        <f t="shared" si="377"/>
        <v>2.9411764705882353E-2</v>
      </c>
      <c r="AE379" s="4">
        <f t="shared" si="378"/>
        <v>0.44247787610619471</v>
      </c>
      <c r="AF379" s="4">
        <f t="shared" si="379"/>
        <v>1.0294117647058822</v>
      </c>
      <c r="AG379" s="4">
        <f>IFERROR(AVERAGE(Tabela13[[#This Row],[V1]],Tabela13[[#This Row],[V2]]),"")</f>
        <v>0.73594482040603848</v>
      </c>
      <c r="AH379" s="4">
        <f>IFERROR(AVERAGE(Tabela13[[#This Row],[V1]],Tabela13[[#This Row],[V3]]),"")</f>
        <v>0.94247787610619471</v>
      </c>
      <c r="AI379" s="4">
        <f>IFERROR(AVERAGE(Tabela13[[#This Row],[V1]],Tabela13[[#This Row],[V4]]),"")</f>
        <v>1.2359448204060386</v>
      </c>
      <c r="AJ379" s="4">
        <f>IFERROR(AVERAGE(Tabela13[[#This Row],[V2]],Tabela13[[#This Row],[V1]]),"")</f>
        <v>0.73594482040603848</v>
      </c>
      <c r="AK379" s="4">
        <f>IFERROR(AVERAGE(Tabela13[[#This Row],[V2]],Tabela13[[#This Row],[V3]]),"")</f>
        <v>0.23594482040603854</v>
      </c>
      <c r="AL379" s="4">
        <f>IFERROR(AVERAGE(Tabela13[[#This Row],[V2]],Tabela13[[#This Row],[V4]]),"")</f>
        <v>0.52941176470588225</v>
      </c>
      <c r="AM379" s="4">
        <f>IFERROR(AVERAGE(Tabela13[[#This Row],[V3]],Tabela13[[#This Row],[V1]]),"")</f>
        <v>0.94247787610619471</v>
      </c>
      <c r="AN379" s="4">
        <f>IFERROR(AVERAGE(Tabela13[[#This Row],[V3]],Tabela13[[#This Row],[V2]]),"")</f>
        <v>0.23594482040603854</v>
      </c>
      <c r="AO379" s="4">
        <f>IFERROR(AVERAGE(Tabela13[[#This Row],[V3]],Tabela13[[#This Row],[V4]]),"")</f>
        <v>0.73594482040603848</v>
      </c>
      <c r="AP379" s="4">
        <f>IFERROR(AVERAGE(Tabela13[[#This Row],[V4]],Tabela13[[#This Row],[V1]]),"")</f>
        <v>1.2359448204060386</v>
      </c>
      <c r="AQ379" s="4">
        <f>IFERROR(AVERAGE(Tabela13[[#This Row],[V4]],Tabela13[[#This Row],[V2]]),"")</f>
        <v>0.52941176470588225</v>
      </c>
      <c r="AR379" s="4">
        <f>IFERROR(AVERAGE(Tabela13[[#This Row],[V4]],Tabela13[[#This Row],[V3]]),"")</f>
        <v>0.73594482040603848</v>
      </c>
      <c r="AS379" s="4">
        <f>_xlfn.STDEV.S(Tabela13[[#This Row],[V1]:[V2]])</f>
        <v>0.99918862963606636</v>
      </c>
      <c r="AT379" s="4">
        <f>_xlfn.STDEV.S(Tabela13[[#This Row],[V1]],Tabela13[[#This Row],[V3]])</f>
        <v>0.70710678118654724</v>
      </c>
      <c r="AU379" s="4">
        <f>_xlfn.STDEV.S(Tabela13[[#This Row],[V1]],Tabela13[[#This Row],[V4]])</f>
        <v>0.2920818484495174</v>
      </c>
      <c r="AV379" s="4">
        <f>_xlfn.STDEV.S(Tabela13[[#This Row],[V2]],Tabela13[[#This Row],[V1]])</f>
        <v>0.99918862963606636</v>
      </c>
      <c r="AW379" s="4">
        <f>_xlfn.STDEV.S(Tabela13[[#This Row],[V2]],Tabela13[[#This Row],[V3]])</f>
        <v>0.29208184844951873</v>
      </c>
      <c r="AX379" s="4">
        <f>_xlfn.STDEV.S(Tabela13[[#This Row],[V42]],Tabela13[[#This Row],[V44]])</f>
        <v>1.7062954108226138</v>
      </c>
      <c r="AY379" s="4">
        <f>_xlfn.STDEV.S(Tabela13[[#This Row],[V3]],Tabela13[[#This Row],[V1]])</f>
        <v>0.70710678118654724</v>
      </c>
      <c r="AZ379" s="4">
        <f>_xlfn.STDEV.S(Tabela13[[#This Row],[V3]],Tabela13[[#This Row],[V2]])</f>
        <v>0.29208184844951873</v>
      </c>
      <c r="BA379" s="4">
        <f>_xlfn.STDEV.S(Tabela13[[#This Row],[V3]],Tabela13[[#This Row],[V4]])</f>
        <v>0.41502493273702878</v>
      </c>
      <c r="BB379" s="4">
        <f>_xlfn.STDEV.S(Tabela13[[#This Row],[V4]],Tabela13[[#This Row],[V1]])</f>
        <v>0.2920818484495174</v>
      </c>
      <c r="BC379" s="4">
        <f>_xlfn.STDEV.S(Tabela13[[#This Row],[V4]],Tabela13[[#This Row],[V2]])</f>
        <v>0.70710678118654746</v>
      </c>
      <c r="BD379" s="4">
        <f>_xlfn.STDEV.S(Tabela13[[#This Row],[V4]],Tabela13[[#This Row],[V3]])</f>
        <v>0.41502493273702878</v>
      </c>
      <c r="BE379" s="4">
        <f>Tabela13[[#This Row],[V17]]/Tabela13[[#This Row],[V5]]</f>
        <v>1.3576950362729503</v>
      </c>
      <c r="BF379" s="4">
        <f>Tabela13[[#This Row],[V18]]/Tabela13[[#This Row],[V6]]</f>
        <v>0.75026353308995153</v>
      </c>
      <c r="BG379" s="4">
        <f>Tabela13[[#This Row],[V19]]/Tabela13[[#This Row],[V7]]</f>
        <v>0.236322725438148</v>
      </c>
      <c r="BH379" s="4">
        <f>Tabela13[[#This Row],[V20]]/Tabela13[[#This Row],[V8]]</f>
        <v>1.3576950362729503</v>
      </c>
      <c r="BI379" s="4">
        <f>Tabela13[[#This Row],[V21]]/Tabela13[[#This Row],[V9]]</f>
        <v>1.2379243924357981</v>
      </c>
      <c r="BJ379" s="4">
        <f>Tabela13[[#This Row],[V22]]/Tabela13[[#This Row],[V10]]</f>
        <v>3.2230024426649377</v>
      </c>
      <c r="BK379" s="4">
        <f>Tabela13[[#This Row],[V23]]/Tabela13[[#This Row],[V11]]</f>
        <v>0.75026353308995153</v>
      </c>
      <c r="BL379" s="4">
        <f>Tabela13[[#This Row],[V24]]/Tabela13[[#This Row],[V12]]</f>
        <v>1.2379243924357981</v>
      </c>
      <c r="BM379" s="4">
        <f>Tabela13[[#This Row],[V25]]/Tabela13[[#This Row],[V13]]</f>
        <v>0.56393485113197694</v>
      </c>
      <c r="BN379" s="4">
        <f>Tabela13[[#This Row],[V26]]/Tabela13[[#This Row],[V14]]</f>
        <v>0.236322725438148</v>
      </c>
      <c r="BO379" s="4">
        <f>Tabela13[[#This Row],[V27]]/Tabela13[[#This Row],[V15]]</f>
        <v>1.3356461422412567</v>
      </c>
      <c r="BP379" s="4">
        <f>Tabela13[[#This Row],[V28]]/Tabela13[[#This Row],[V16]]</f>
        <v>0.56393485113197694</v>
      </c>
      <c r="BQ379" s="4">
        <f>Tabela13[[#This Row],[V1]]-Tabela13[[#This Row],[V2]]</f>
        <v>1.4130661114003125</v>
      </c>
      <c r="BR379" s="4">
        <f>Tabela13[[#This Row],[V1]]-Tabela13[[#This Row],[V3]]</f>
        <v>1</v>
      </c>
      <c r="BS379" s="4">
        <f>Tabela13[[#This Row],[V1]]-Tabela13[[#This Row],[V4]]</f>
        <v>0.41306611140031246</v>
      </c>
      <c r="BT379" s="4">
        <f>Tabela13[[#This Row],[V2]]-Tabela13[[#This Row],[V1]]</f>
        <v>-1.4130661114003125</v>
      </c>
      <c r="BU379" s="4">
        <f>Tabela13[[#This Row],[V2]]-Tabela13[[#This Row],[V3]]</f>
        <v>-0.41306611140031235</v>
      </c>
      <c r="BV379" s="4">
        <f>Tabela13[[#This Row],[V2]]-Tabela13[[#This Row],[V4]]</f>
        <v>-0.99999999999999989</v>
      </c>
      <c r="BW379" s="4">
        <f>AVERAGE(Tabela13[[#This Row],[V41]],Tabela13[[#This Row],[V42]])</f>
        <v>1.2065330557001563</v>
      </c>
      <c r="BX379" s="4">
        <f>AVERAGE(Tabela13[[#This Row],[V41]],Tabela13[[#This Row],[V43]])</f>
        <v>0.91306611140031246</v>
      </c>
      <c r="BY379" s="4">
        <f>AVERAGE(Tabela13[[#This Row],[V41]],Tabela13[[#This Row],[V44]])</f>
        <v>0</v>
      </c>
      <c r="BZ379" s="4">
        <f>AVERAGE(Tabela13[[#This Row],[V41]],Tabela13[[#This Row],[V45]])</f>
        <v>0.5</v>
      </c>
      <c r="CA379" s="4">
        <f>AVERAGE(Tabela13[[#This Row],[V41]],Tabela13[[#This Row],[V46]])</f>
        <v>0.20653305570015629</v>
      </c>
      <c r="CB379" s="4">
        <f>AVERAGE(Tabela13[[#This Row],[V42]],Tabela13[[#This Row],[V41]])</f>
        <v>1.2065330557001563</v>
      </c>
      <c r="CC379" s="4">
        <f>AVERAGE(Tabela13[[#This Row],[V42]],Tabela13[[#This Row],[V43]])</f>
        <v>0.70653305570015623</v>
      </c>
      <c r="CD379" s="4">
        <f>AVERAGE(Tabela13[[#This Row],[V42]],Tabela13[[#This Row],[V44]])</f>
        <v>-0.20653305570015623</v>
      </c>
      <c r="CE379" s="4">
        <f>AVERAGE(Tabela13[[#This Row],[V42]],Tabela13[[#This Row],[V45]])</f>
        <v>0.29346694429984382</v>
      </c>
      <c r="CF379" s="4">
        <f>AVERAGE(Tabela13[[#This Row],[V42]],Tabela13[[#This Row],[V46]])</f>
        <v>0</v>
      </c>
      <c r="CG379" s="4">
        <f>AVERAGE(Tabela13[[#This Row],[V43]],Tabela13[[#This Row],[V41]])</f>
        <v>0.91306611140031246</v>
      </c>
      <c r="CH379" s="4">
        <f>AVERAGE(Tabela13[[#This Row],[V43]],Tabela13[[#This Row],[V42]])</f>
        <v>0.70653305570015623</v>
      </c>
      <c r="CI379" s="4">
        <f>AVERAGE(Tabela13[[#This Row],[V43]],Tabela13[[#This Row],[V44]])</f>
        <v>-0.5</v>
      </c>
      <c r="CJ379" s="4">
        <f>AVERAGE(Tabela13[[#This Row],[V43]],Tabela13[[#This Row],[V45]])</f>
        <v>0</v>
      </c>
      <c r="CK379" s="4">
        <f>AVERAGE(Tabela13[[#This Row],[V43]],Tabela13[[#This Row],[V46]])</f>
        <v>-0.29346694429984371</v>
      </c>
      <c r="CL379" s="4">
        <f>AVERAGE(Tabela13[[#This Row],[V44]],Tabela13[[#This Row],[V41]])</f>
        <v>0</v>
      </c>
      <c r="CM379" s="4">
        <f>AVERAGE(Tabela13[[#This Row],[V44]],Tabela13[[#This Row],[V42]])</f>
        <v>-0.20653305570015623</v>
      </c>
      <c r="CN379" s="4">
        <f>AVERAGE(Tabela13[[#This Row],[V44]],Tabela13[[#This Row],[V43]])</f>
        <v>-0.5</v>
      </c>
      <c r="CO379" s="4">
        <f>AVERAGE(Tabela13[[#This Row],[V44]],Tabela13[[#This Row],[V45]])</f>
        <v>-0.91306611140031246</v>
      </c>
      <c r="CP379" s="4">
        <f>AVERAGE(Tabela13[[#This Row],[V44]],Tabela13[[#This Row],[V46]])</f>
        <v>-1.2065330557001561</v>
      </c>
      <c r="CQ379" s="4">
        <f>AVERAGE(Tabela13[[#This Row],[V45]],Tabela13[[#This Row],[V41]])</f>
        <v>0.5</v>
      </c>
      <c r="CR379" s="4">
        <f>AVERAGE(Tabela13[[#This Row],[V45]],Tabela13[[#This Row],[V42]])</f>
        <v>0.29346694429984382</v>
      </c>
      <c r="CS379" s="4">
        <f>AVERAGE(Tabela13[[#This Row],[V45]],Tabela13[[#This Row],[V43]])</f>
        <v>0</v>
      </c>
      <c r="CT379" s="4">
        <f>AVERAGE(Tabela13[[#This Row],[V45]],Tabela13[[#This Row],[V44]])</f>
        <v>-0.91306611140031246</v>
      </c>
      <c r="CU379" s="4">
        <f>AVERAGE(Tabela13[[#This Row],[V45]],Tabela13[[#This Row],[V46]])</f>
        <v>-0.70653305570015612</v>
      </c>
      <c r="CV379" s="4">
        <f>AVERAGE(Tabela13[[#This Row],[V46]],Tabela13[[#This Row],[V41]])</f>
        <v>0.20653305570015629</v>
      </c>
      <c r="CW379" s="4">
        <f>AVERAGE(Tabela13[[#This Row],[V46]],Tabela13[[#This Row],[V42]])</f>
        <v>0</v>
      </c>
      <c r="CX379" s="4">
        <f>AVERAGE(Tabela13[[#This Row],[V46]],Tabela13[[#This Row],[V43]])</f>
        <v>-0.29346694429984371</v>
      </c>
      <c r="CY379" s="4">
        <f>AVERAGE(Tabela13[[#This Row],[V46]],Tabela13[[#This Row],[V44]])</f>
        <v>-1.2065330557001561</v>
      </c>
      <c r="CZ379" s="4">
        <f>AVERAGE(Tabela13[[#This Row],[V46]],Tabela13[[#This Row],[V45]])</f>
        <v>-0.70653305570015612</v>
      </c>
      <c r="DA379" s="3">
        <f>_xlfn.STDEV.S(Tabela13[[#This Row],[V41]],Tabela13[[#This Row],[V42]])</f>
        <v>0.29208184844951812</v>
      </c>
      <c r="DB379" s="3">
        <f>_xlfn.STDEV.S(Tabela13[[#This Row],[V41]],Tabela13[[#This Row],[V43]])</f>
        <v>0.70710678118654768</v>
      </c>
      <c r="DC379" s="3">
        <f>_xlfn.STDEV.S(Tabela13[[#This Row],[V41]],Tabela13[[#This Row],[V44]])</f>
        <v>1.9983772592721327</v>
      </c>
      <c r="DD379" s="3">
        <f>_xlfn.STDEV.S(Tabela13[[#This Row],[V41]],Tabela13[[#This Row],[V45]])</f>
        <v>1.2912704780855853</v>
      </c>
      <c r="DE379" s="3">
        <f>_xlfn.STDEV.S(Tabela13[[#This Row],[V41]],Tabela13[[#This Row],[V46]])</f>
        <v>1.7062954108226138</v>
      </c>
      <c r="DF379" s="3">
        <f>_xlfn.STDEV.S(Tabela13[[#This Row],[V42]],Tabela13[[#This Row],[V41]])</f>
        <v>0.29208184844951812</v>
      </c>
      <c r="DG379" s="3">
        <f>_xlfn.STDEV.S(Tabela13[[#This Row],[V42]],Tabela13[[#This Row],[V43]])</f>
        <v>0.41502493273702878</v>
      </c>
      <c r="DH379" s="3">
        <f>_xlfn.STDEV.S(Tabela13[[#This Row],[V42]],Tabela13[[#This Row],[V44]])</f>
        <v>1.7062954108226138</v>
      </c>
      <c r="DI379" s="3">
        <f>_xlfn.STDEV.S(Tabela13[[#This Row],[V42]],Tabela13[[#This Row],[V45]])</f>
        <v>0.99918862963606625</v>
      </c>
      <c r="DJ379" s="3">
        <f>_xlfn.STDEV.S(Tabela13[[#This Row],[V42]],Tabela13[[#This Row],[V46]])</f>
        <v>1.4142135623730949</v>
      </c>
      <c r="DK379" s="3">
        <f>_xlfn.STDEV.S(Tabela13[[#This Row],[V43]],Tabela13[[#This Row],[V41]])</f>
        <v>0.70710678118654768</v>
      </c>
      <c r="DL379" s="3">
        <f>_xlfn.STDEV.S(Tabela13[[#This Row],[V43]],Tabela13[[#This Row],[V42]])</f>
        <v>0.41502493273702878</v>
      </c>
      <c r="DM379" s="3">
        <f>_xlfn.STDEV.S(Tabela13[[#This Row],[V43]],Tabela13[[#This Row],[V44]])</f>
        <v>1.2912704780855853</v>
      </c>
      <c r="DN379" s="3">
        <f>_xlfn.STDEV.S(Tabela13[[#This Row],[V43]],Tabela13[[#This Row],[V45]])</f>
        <v>0.58416369689903747</v>
      </c>
      <c r="DO379" s="3">
        <f>_xlfn.STDEV.S(Tabela13[[#This Row],[V43]],Tabela13[[#This Row],[V46]])</f>
        <v>0.99918862963606614</v>
      </c>
      <c r="DP379" s="3">
        <f>_xlfn.STDEV.S(Tabela13[[#This Row],[V44]],Tabela13[[#This Row],[V41]])</f>
        <v>1.9983772592721327</v>
      </c>
      <c r="DQ379" s="3">
        <f>_xlfn.STDEV.S(Tabela13[[#This Row],[V44]],Tabela13[[#This Row],[V42]])</f>
        <v>1.7062954108226138</v>
      </c>
      <c r="DR379" s="3">
        <f>_xlfn.STDEV.S(Tabela13[[#This Row],[V44]],Tabela13[[#This Row],[V43]])</f>
        <v>1.2912704780855853</v>
      </c>
      <c r="DS379" s="3">
        <f>_xlfn.STDEV.S(Tabela13[[#This Row],[V44]],Tabela13[[#This Row],[V45]])</f>
        <v>0.70710678118654768</v>
      </c>
      <c r="DT379" s="3">
        <f>_xlfn.STDEV.S(Tabela13[[#This Row],[V44]],Tabela13[[#This Row],[V46]])</f>
        <v>0.2920818484495189</v>
      </c>
      <c r="DU379" s="3">
        <f>_xlfn.STDEV.S(Tabela13[[#This Row],[V45]],Tabela13[[#This Row],[V41]])</f>
        <v>1.2912704780855853</v>
      </c>
      <c r="DV379" s="3">
        <f>_xlfn.STDEV.S(Tabela13[[#This Row],[V45]],Tabela13[[#This Row],[V42]])</f>
        <v>0.99918862963606625</v>
      </c>
      <c r="DW379" s="3">
        <f>_xlfn.STDEV.S(Tabela13[[#This Row],[V45]],Tabela13[[#This Row],[V43]])</f>
        <v>0.58416369689903747</v>
      </c>
      <c r="DX379" s="3">
        <f>_xlfn.STDEV.S(Tabela13[[#This Row],[V45]],Tabela13[[#This Row],[V44]])</f>
        <v>0.70710678118654768</v>
      </c>
      <c r="DY379" s="3">
        <f>_xlfn.STDEV.S(Tabela13[[#This Row],[V45]],Tabela13[[#This Row],[V46]])</f>
        <v>0.41502493273702862</v>
      </c>
      <c r="DZ379" s="3">
        <f>_xlfn.STDEV.S(Tabela13[[#This Row],[V46]],Tabela13[[#This Row],[V41]])</f>
        <v>1.7062954108226138</v>
      </c>
      <c r="EA379" s="3">
        <f>_xlfn.STDEV.S(Tabela13[[#This Row],[V46]],Tabela13[[#This Row],[V42]])</f>
        <v>1.4142135623730949</v>
      </c>
      <c r="EB379" s="3">
        <f>_xlfn.STDEV.S(Tabela13[[#This Row],[V46]],Tabela13[[#This Row],[V43]])</f>
        <v>0.99918862963606614</v>
      </c>
      <c r="EC379" s="3">
        <f>_xlfn.STDEV.S(Tabela13[[#This Row],[V46]],Tabela13[[#This Row],[V44]])</f>
        <v>0.2920818484495189</v>
      </c>
      <c r="ED379" s="3">
        <f>_xlfn.STDEV.S(Tabela13[[#This Row],[V46]],Tabela13[[#This Row],[V45]])</f>
        <v>0.41502493273702862</v>
      </c>
      <c r="EE379" s="3">
        <f t="shared" si="380"/>
        <v>0.24208358574976777</v>
      </c>
      <c r="EF379" s="3">
        <f t="shared" si="381"/>
        <v>0.77443108703498176</v>
      </c>
      <c r="EG379" s="3" t="str">
        <f t="shared" si="382"/>
        <v/>
      </c>
      <c r="EH379" s="3">
        <f t="shared" si="383"/>
        <v>2.5825409561711705</v>
      </c>
      <c r="EI379" s="3">
        <f t="shared" si="384"/>
        <v>8.2616092859237291</v>
      </c>
      <c r="EJ379" s="3">
        <f t="shared" si="385"/>
        <v>0.24208358574976777</v>
      </c>
      <c r="EK379" s="3">
        <f t="shared" si="386"/>
        <v>0.58741049606766049</v>
      </c>
      <c r="EL379" s="3">
        <f t="shared" si="387"/>
        <v>-8.2616092859237309</v>
      </c>
      <c r="EM379" s="3">
        <f t="shared" si="388"/>
        <v>3.4047740266623205</v>
      </c>
      <c r="EN379" s="3" t="str">
        <f t="shared" si="389"/>
        <v/>
      </c>
      <c r="EO379" s="3">
        <f t="shared" si="390"/>
        <v>0.77443108703498176</v>
      </c>
      <c r="EP379" s="3">
        <f t="shared" si="391"/>
        <v>0.58741049606766049</v>
      </c>
      <c r="EQ379" s="3">
        <f t="shared" si="392"/>
        <v>-2.5825409561711705</v>
      </c>
      <c r="ER379" s="3" t="str">
        <f t="shared" si="393"/>
        <v/>
      </c>
      <c r="ES379" s="3" t="str">
        <f t="shared" si="394"/>
        <v/>
      </c>
      <c r="ET379" s="3" t="str">
        <f t="shared" si="395"/>
        <v/>
      </c>
      <c r="EU379" s="3" t="str">
        <f t="shared" si="396"/>
        <v/>
      </c>
      <c r="EV379" s="3">
        <f t="shared" si="397"/>
        <v>-2.5825409561711705</v>
      </c>
      <c r="EW379" s="3">
        <f t="shared" si="398"/>
        <v>-0.77443108703498176</v>
      </c>
      <c r="EX379" s="3">
        <f t="shared" si="399"/>
        <v>-0.24208358574976846</v>
      </c>
      <c r="EY379" s="3">
        <f t="shared" si="400"/>
        <v>2.5825409561711705</v>
      </c>
      <c r="EZ379" s="3">
        <f t="shared" si="401"/>
        <v>3.4047740266623205</v>
      </c>
      <c r="FA379" s="3" t="str">
        <f t="shared" si="402"/>
        <v/>
      </c>
      <c r="FB379" s="3">
        <f t="shared" si="403"/>
        <v>-0.77443108703498176</v>
      </c>
      <c r="FC379" s="3">
        <f t="shared" si="404"/>
        <v>-0.58741049606766038</v>
      </c>
      <c r="FD379" s="3">
        <f t="shared" si="405"/>
        <v>8.2616092859237291</v>
      </c>
      <c r="FE379" s="3" t="str">
        <f t="shared" si="406"/>
        <v/>
      </c>
      <c r="FF379" s="3">
        <f t="shared" si="407"/>
        <v>-3.4047740266623214</v>
      </c>
      <c r="FG379" s="3">
        <f t="shared" si="408"/>
        <v>-0.24208358574976846</v>
      </c>
      <c r="FH379" s="3">
        <f t="shared" si="409"/>
        <v>-0.58741049606766038</v>
      </c>
      <c r="FI379" s="4">
        <f t="shared" si="410"/>
        <v>0.11764705882352941</v>
      </c>
      <c r="FJ379" s="4">
        <f t="shared" si="411"/>
        <v>0</v>
      </c>
      <c r="FK379" s="4">
        <f t="shared" si="412"/>
        <v>2.6310950925853387</v>
      </c>
      <c r="FL379" s="4">
        <f t="shared" si="413"/>
        <v>0.26856277259787409</v>
      </c>
      <c r="FM379" s="4">
        <f>Tabela13[[#This Row],[V139]]-Tabela13[[#This Row],[V140]]</f>
        <v>2.3625323199874648</v>
      </c>
      <c r="FN379" s="4">
        <f>Tabela13[[#This Row],[V1]]-Tabela13[[#This Row],[V2]]/2</f>
        <v>1.4277719937532536</v>
      </c>
      <c r="FO379" s="4">
        <f>Tabela13[[#This Row],[V1]]-Tabela13[[#This Row],[V3]]/2</f>
        <v>1.2212389380530975</v>
      </c>
      <c r="FP379" s="4">
        <f>Tabela13[[#This Row],[V1]]-Tabela13[[#This Row],[V4]]/2</f>
        <v>0.92777199375325359</v>
      </c>
      <c r="FQ379" s="4">
        <f>Tabela13[[#This Row],[V2]]-Tabela13[[#This Row],[V1]]/2</f>
        <v>-0.691827173347215</v>
      </c>
      <c r="FR379" s="4">
        <f>Tabela13[[#This Row],[V2]]-Tabela13[[#This Row],[V3]]/2</f>
        <v>-0.191827173347215</v>
      </c>
      <c r="FS379" s="4">
        <f>Tabela13[[#This Row],[V2]]-Tabela13[[#This Row],[V4]]/2</f>
        <v>-0.48529411764705876</v>
      </c>
      <c r="FT379" s="4">
        <f t="shared" si="414"/>
        <v>0.95980736225272845</v>
      </c>
      <c r="FU379" s="4">
        <f t="shared" si="415"/>
        <v>0.88467233859151795</v>
      </c>
      <c r="FV379" s="4">
        <f t="shared" si="416"/>
        <v>0.74794859081269294</v>
      </c>
      <c r="FW379" s="4">
        <f t="shared" si="417"/>
        <v>-0.60521975973380115</v>
      </c>
      <c r="FX379" s="4">
        <f t="shared" si="418"/>
        <v>-0.18952486460500881</v>
      </c>
      <c r="FY379" s="4">
        <f t="shared" si="419"/>
        <v>-0.45181384189765517</v>
      </c>
      <c r="FZ379" s="4">
        <f t="shared" si="420"/>
        <v>172.76532520549114</v>
      </c>
      <c r="GA379" s="4">
        <f t="shared" si="421"/>
        <v>159.24102094647324</v>
      </c>
      <c r="GB379" s="4">
        <f t="shared" si="422"/>
        <v>134.63074634628472</v>
      </c>
      <c r="GC379" s="4">
        <f t="shared" si="423"/>
        <v>-108.9395567520842</v>
      </c>
      <c r="GD379" s="4">
        <f t="shared" si="424"/>
        <v>-34.114475628901587</v>
      </c>
      <c r="GE379" s="4">
        <f t="shared" si="425"/>
        <v>-81.326491541577923</v>
      </c>
      <c r="GF379" s="4">
        <f>Tabela13[[#This Row],[V1]]-Tabela13[[#This Row],[V2]]/Tabela13[[#This Row],[V2]]</f>
        <v>0.44247787610619471</v>
      </c>
      <c r="GG379" s="4">
        <f>Tabela13[[#This Row],[V1]]-Tabela13[[#This Row],[V3]]/Tabela13[[#This Row],[V3]]</f>
        <v>0.44247787610619471</v>
      </c>
      <c r="GH379" s="4">
        <f>Tabela13[[#This Row],[V1]]-Tabela13[[#This Row],[V4]]/Tabela13[[#This Row],[V4]]</f>
        <v>0.44247787610619471</v>
      </c>
      <c r="GI379" s="4">
        <f>Tabela13[[#This Row],[V2]]-Tabela13[[#This Row],[V1]]/Tabela13[[#This Row],[V1]]</f>
        <v>-0.97058823529411764</v>
      </c>
      <c r="GJ379" s="4">
        <f>Tabela13[[#This Row],[V2]]-Tabela13[[#This Row],[V3]]/Tabela13[[#This Row],[V3]]</f>
        <v>-0.97058823529411764</v>
      </c>
      <c r="GK379" s="4">
        <f>Tabela13[[#This Row],[V2]]-Tabela13[[#This Row],[V4]]/Tabela13[[#This Row],[V4]]</f>
        <v>-0.97058823529411764</v>
      </c>
      <c r="GL379" s="4">
        <f t="shared" si="426"/>
        <v>0.62466620750268831</v>
      </c>
      <c r="GM379" s="4">
        <f t="shared" si="427"/>
        <v>0.73594482040603848</v>
      </c>
      <c r="GN379" s="4">
        <f t="shared" si="428"/>
        <v>0.84879489627774662</v>
      </c>
      <c r="GO379" s="3">
        <f t="shared" si="429"/>
        <v>1</v>
      </c>
      <c r="GP379" s="3">
        <v>100</v>
      </c>
      <c r="GQ379" s="3">
        <f t="shared" si="430"/>
        <v>0.12999999999999989</v>
      </c>
      <c r="GR379" s="3">
        <f t="shared" si="431"/>
        <v>12.999999999999989</v>
      </c>
      <c r="GS379" s="34">
        <f>COUNTIF($D$2:D378,Tabela13[[#This Row],[HomeTeam]])</f>
        <v>18</v>
      </c>
      <c r="GT379" s="34">
        <f>COUNTIF($E$2:E378,Tabela13[[#This Row],[AwayTeam]])</f>
        <v>18</v>
      </c>
      <c r="GU379" s="3">
        <f>IFERROR(AVERAGEIFS($AD$2:AD378,$D$2:D378,Tabela13[[#This Row],[HomeTeam]],$GS$2:GS378,"&gt;="&amp;Tabela13[[#This Row],[Contagem_H]]-5),"")</f>
        <v>0.69257982572186294</v>
      </c>
      <c r="GV379" s="3">
        <f>IFERROR(AVERAGEIFS($G$2:G378,$E$2:E378,Tabela13[[#This Row],[AwayTeam]],$GT$2:GT378,"&gt;="&amp;Tabela13[[#This Row],[Contagem_A]]-5),"")</f>
        <v>0.8</v>
      </c>
      <c r="GW379" s="3">
        <f>IFERROR(AVERAGEIFS($GQ$2:GQ378,$D$2:D378,Tabela13[[#This Row],[HomeTeam]],$GS$2:GS378,"&gt;="&amp;Tabela13[[#This Row],[Contagem_H]]-5),"")</f>
        <v>-0.23799999999999999</v>
      </c>
    </row>
    <row r="380" spans="1:205" x14ac:dyDescent="0.25">
      <c r="A380" t="s">
        <v>127</v>
      </c>
      <c r="B380" t="s">
        <v>271</v>
      </c>
      <c r="C380" t="s">
        <v>173</v>
      </c>
      <c r="D380" t="s">
        <v>16</v>
      </c>
      <c r="E380" t="s">
        <v>18</v>
      </c>
      <c r="F380" s="3">
        <v>2</v>
      </c>
      <c r="G380" s="3">
        <v>4</v>
      </c>
      <c r="H380" s="3" t="str">
        <f t="shared" si="432"/>
        <v>A</v>
      </c>
      <c r="I380" s="3">
        <v>3</v>
      </c>
      <c r="J380" s="3">
        <v>3.9</v>
      </c>
      <c r="K380" s="3">
        <v>2.15</v>
      </c>
      <c r="L380" s="3">
        <v>1.44</v>
      </c>
      <c r="M380" s="3">
        <v>2.75</v>
      </c>
      <c r="N380" s="3">
        <f t="shared" si="361"/>
        <v>6</v>
      </c>
      <c r="O380" s="3">
        <f t="shared" si="362"/>
        <v>0</v>
      </c>
      <c r="P380" s="3">
        <f t="shared" si="363"/>
        <v>3</v>
      </c>
      <c r="Q380" s="3">
        <f t="shared" si="364"/>
        <v>5.4859868813357249E-2</v>
      </c>
      <c r="R380" s="3">
        <f t="shared" si="365"/>
        <v>5.8080808080808066E-2</v>
      </c>
      <c r="S380" s="3">
        <f t="shared" si="366"/>
        <v>3.1645796064400717</v>
      </c>
      <c r="T380" s="3">
        <f t="shared" si="367"/>
        <v>4.1139534883720934</v>
      </c>
      <c r="U380" s="3">
        <f t="shared" si="368"/>
        <v>2.2679487179487179</v>
      </c>
      <c r="V380" s="3">
        <f t="shared" si="369"/>
        <v>1.5189982110912343</v>
      </c>
      <c r="W380" s="3">
        <f t="shared" si="370"/>
        <v>2.9008646392367323</v>
      </c>
      <c r="X380" s="4">
        <f t="shared" si="371"/>
        <v>0.33333333333333331</v>
      </c>
      <c r="Y380" s="4">
        <f t="shared" si="372"/>
        <v>0.25641025641025644</v>
      </c>
      <c r="Z380" s="4">
        <f t="shared" si="373"/>
        <v>0.46511627906976744</v>
      </c>
      <c r="AA380" s="4">
        <f t="shared" si="374"/>
        <v>0.69444444444444442</v>
      </c>
      <c r="AB380" s="4">
        <f t="shared" si="375"/>
        <v>0.36363636363636365</v>
      </c>
      <c r="AC380" s="4">
        <f t="shared" si="376"/>
        <v>1.1666666666666667</v>
      </c>
      <c r="AD380" s="4">
        <f t="shared" si="377"/>
        <v>2.2325581395348837</v>
      </c>
      <c r="AE380" s="4">
        <f t="shared" si="378"/>
        <v>2.1666666666666665</v>
      </c>
      <c r="AF380" s="4">
        <f t="shared" si="379"/>
        <v>1.2325581395348837</v>
      </c>
      <c r="AG380" s="4">
        <f>IFERROR(AVERAGE(Tabela13[[#This Row],[V1]],Tabela13[[#This Row],[V2]]),"")</f>
        <v>1.6996124031007751</v>
      </c>
      <c r="AH380" s="4">
        <f>IFERROR(AVERAGE(Tabela13[[#This Row],[V1]],Tabela13[[#This Row],[V3]]),"")</f>
        <v>1.6666666666666665</v>
      </c>
      <c r="AI380" s="4">
        <f>IFERROR(AVERAGE(Tabela13[[#This Row],[V1]],Tabela13[[#This Row],[V4]]),"")</f>
        <v>1.1996124031007751</v>
      </c>
      <c r="AJ380" s="4">
        <f>IFERROR(AVERAGE(Tabela13[[#This Row],[V2]],Tabela13[[#This Row],[V1]]),"")</f>
        <v>1.6996124031007751</v>
      </c>
      <c r="AK380" s="4">
        <f>IFERROR(AVERAGE(Tabela13[[#This Row],[V2]],Tabela13[[#This Row],[V3]]),"")</f>
        <v>2.1996124031007751</v>
      </c>
      <c r="AL380" s="4">
        <f>IFERROR(AVERAGE(Tabela13[[#This Row],[V2]],Tabela13[[#This Row],[V4]]),"")</f>
        <v>1.7325581395348837</v>
      </c>
      <c r="AM380" s="4">
        <f>IFERROR(AVERAGE(Tabela13[[#This Row],[V3]],Tabela13[[#This Row],[V1]]),"")</f>
        <v>1.6666666666666665</v>
      </c>
      <c r="AN380" s="4">
        <f>IFERROR(AVERAGE(Tabela13[[#This Row],[V3]],Tabela13[[#This Row],[V2]]),"")</f>
        <v>2.1996124031007751</v>
      </c>
      <c r="AO380" s="4">
        <f>IFERROR(AVERAGE(Tabela13[[#This Row],[V3]],Tabela13[[#This Row],[V4]]),"")</f>
        <v>1.6996124031007751</v>
      </c>
      <c r="AP380" s="4">
        <f>IFERROR(AVERAGE(Tabela13[[#This Row],[V4]],Tabela13[[#This Row],[V1]]),"")</f>
        <v>1.1996124031007751</v>
      </c>
      <c r="AQ380" s="4">
        <f>IFERROR(AVERAGE(Tabela13[[#This Row],[V4]],Tabela13[[#This Row],[V2]]),"")</f>
        <v>1.7325581395348837</v>
      </c>
      <c r="AR380" s="4">
        <f>IFERROR(AVERAGE(Tabela13[[#This Row],[V4]],Tabela13[[#This Row],[V3]]),"")</f>
        <v>1.6996124031007751</v>
      </c>
      <c r="AS380" s="4">
        <f>_xlfn.STDEV.S(Tabela13[[#This Row],[V1]:[V2]])</f>
        <v>0.75369908847403422</v>
      </c>
      <c r="AT380" s="4">
        <f>_xlfn.STDEV.S(Tabela13[[#This Row],[V1]],Tabela13[[#This Row],[V3]])</f>
        <v>0.70710678118654813</v>
      </c>
      <c r="AU380" s="4">
        <f>_xlfn.STDEV.S(Tabela13[[#This Row],[V1]],Tabela13[[#This Row],[V4]])</f>
        <v>4.6592307287485611E-2</v>
      </c>
      <c r="AV380" s="4">
        <f>_xlfn.STDEV.S(Tabela13[[#This Row],[V2]],Tabela13[[#This Row],[V1]])</f>
        <v>0.75369908847403422</v>
      </c>
      <c r="AW380" s="4">
        <f>_xlfn.STDEV.S(Tabela13[[#This Row],[V2]],Tabela13[[#This Row],[V3]])</f>
        <v>4.6592307287485771E-2</v>
      </c>
      <c r="AX380" s="4">
        <f>_xlfn.STDEV.S(Tabela13[[#This Row],[V42]],Tabela13[[#This Row],[V44]])</f>
        <v>1.4608058696605806</v>
      </c>
      <c r="AY380" s="4">
        <f>_xlfn.STDEV.S(Tabela13[[#This Row],[V3]],Tabela13[[#This Row],[V1]])</f>
        <v>0.70710678118654813</v>
      </c>
      <c r="AZ380" s="4">
        <f>_xlfn.STDEV.S(Tabela13[[#This Row],[V3]],Tabela13[[#This Row],[V2]])</f>
        <v>4.6592307287485771E-2</v>
      </c>
      <c r="BA380" s="4">
        <f>_xlfn.STDEV.S(Tabela13[[#This Row],[V3]],Tabela13[[#This Row],[V4]])</f>
        <v>0.66051447389906215</v>
      </c>
      <c r="BB380" s="4">
        <f>_xlfn.STDEV.S(Tabela13[[#This Row],[V4]],Tabela13[[#This Row],[V1]])</f>
        <v>4.6592307287485611E-2</v>
      </c>
      <c r="BC380" s="4">
        <f>_xlfn.STDEV.S(Tabela13[[#This Row],[V4]],Tabela13[[#This Row],[V2]])</f>
        <v>0.70710678118654757</v>
      </c>
      <c r="BD380" s="4">
        <f>_xlfn.STDEV.S(Tabela13[[#This Row],[V4]],Tabela13[[#This Row],[V3]])</f>
        <v>0.66051447389906215</v>
      </c>
      <c r="BE380" s="4">
        <f>Tabela13[[#This Row],[V17]]/Tabela13[[#This Row],[V5]]</f>
        <v>0.44345351157651275</v>
      </c>
      <c r="BF380" s="4">
        <f>Tabela13[[#This Row],[V18]]/Tabela13[[#This Row],[V6]]</f>
        <v>0.4242640687119289</v>
      </c>
      <c r="BG380" s="4">
        <f>Tabela13[[#This Row],[V19]]/Tabela13[[#This Row],[V7]]</f>
        <v>3.8839467787306264E-2</v>
      </c>
      <c r="BH380" s="4">
        <f>Tabela13[[#This Row],[V20]]/Tabela13[[#This Row],[V8]]</f>
        <v>0.44345351157651275</v>
      </c>
      <c r="BI380" s="4">
        <f>Tabela13[[#This Row],[V21]]/Tabela13[[#This Row],[V9]]</f>
        <v>2.1182053357130096E-2</v>
      </c>
      <c r="BJ380" s="4">
        <f>Tabela13[[#This Row],[V22]]/Tabela13[[#This Row],[V10]]</f>
        <v>0.84314969658261696</v>
      </c>
      <c r="BK380" s="4">
        <f>Tabela13[[#This Row],[V23]]/Tabela13[[#This Row],[V11]]</f>
        <v>0.4242640687119289</v>
      </c>
      <c r="BL380" s="4">
        <f>Tabela13[[#This Row],[V24]]/Tabela13[[#This Row],[V12]]</f>
        <v>2.1182053357130096E-2</v>
      </c>
      <c r="BM380" s="4">
        <f>Tabela13[[#This Row],[V25]]/Tabela13[[#This Row],[V13]]</f>
        <v>0.38862653196341629</v>
      </c>
      <c r="BN380" s="4">
        <f>Tabela13[[#This Row],[V26]]/Tabela13[[#This Row],[V14]]</f>
        <v>3.8839467787306264E-2</v>
      </c>
      <c r="BO380" s="4">
        <f>Tabela13[[#This Row],[V27]]/Tabela13[[#This Row],[V15]]</f>
        <v>0.40812874618820866</v>
      </c>
      <c r="BP380" s="4">
        <f>Tabela13[[#This Row],[V28]]/Tabela13[[#This Row],[V16]]</f>
        <v>0.38862653196341629</v>
      </c>
      <c r="BQ380" s="4">
        <f>Tabela13[[#This Row],[V1]]-Tabela13[[#This Row],[V2]]</f>
        <v>-1.0658914728682169</v>
      </c>
      <c r="BR380" s="4">
        <f>Tabela13[[#This Row],[V1]]-Tabela13[[#This Row],[V3]]</f>
        <v>-0.99999999999999978</v>
      </c>
      <c r="BS380" s="4">
        <f>Tabela13[[#This Row],[V1]]-Tabela13[[#This Row],[V4]]</f>
        <v>-6.5891472868216949E-2</v>
      </c>
      <c r="BT380" s="4">
        <f>Tabela13[[#This Row],[V2]]-Tabela13[[#This Row],[V1]]</f>
        <v>1.0658914728682169</v>
      </c>
      <c r="BU380" s="4">
        <f>Tabela13[[#This Row],[V2]]-Tabela13[[#This Row],[V3]]</f>
        <v>6.5891472868217171E-2</v>
      </c>
      <c r="BV380" s="4">
        <f>Tabela13[[#This Row],[V2]]-Tabela13[[#This Row],[V4]]</f>
        <v>1</v>
      </c>
      <c r="BW380" s="4">
        <f>AVERAGE(Tabela13[[#This Row],[V41]],Tabela13[[#This Row],[V42]])</f>
        <v>-1.0329457364341084</v>
      </c>
      <c r="BX380" s="4">
        <f>AVERAGE(Tabela13[[#This Row],[V41]],Tabela13[[#This Row],[V43]])</f>
        <v>-0.56589147286821695</v>
      </c>
      <c r="BY380" s="4">
        <f>AVERAGE(Tabela13[[#This Row],[V41]],Tabela13[[#This Row],[V44]])</f>
        <v>0</v>
      </c>
      <c r="BZ380" s="4">
        <f>AVERAGE(Tabela13[[#This Row],[V41]],Tabela13[[#This Row],[V45]])</f>
        <v>-0.49999999999999989</v>
      </c>
      <c r="CA380" s="4">
        <f>AVERAGE(Tabela13[[#This Row],[V41]],Tabela13[[#This Row],[V46]])</f>
        <v>-3.2945736434108475E-2</v>
      </c>
      <c r="CB380" s="4">
        <f>AVERAGE(Tabela13[[#This Row],[V42]],Tabela13[[#This Row],[V41]])</f>
        <v>-1.0329457364341084</v>
      </c>
      <c r="CC380" s="4">
        <f>AVERAGE(Tabela13[[#This Row],[V42]],Tabela13[[#This Row],[V43]])</f>
        <v>-0.53294573643410836</v>
      </c>
      <c r="CD380" s="4">
        <f>AVERAGE(Tabela13[[#This Row],[V42]],Tabela13[[#This Row],[V44]])</f>
        <v>3.2945736434108586E-2</v>
      </c>
      <c r="CE380" s="4">
        <f>AVERAGE(Tabela13[[#This Row],[V42]],Tabela13[[#This Row],[V45]])</f>
        <v>-0.4670542635658913</v>
      </c>
      <c r="CF380" s="4">
        <f>AVERAGE(Tabela13[[#This Row],[V42]],Tabela13[[#This Row],[V46]])</f>
        <v>0</v>
      </c>
      <c r="CG380" s="4">
        <f>AVERAGE(Tabela13[[#This Row],[V43]],Tabela13[[#This Row],[V41]])</f>
        <v>-0.56589147286821695</v>
      </c>
      <c r="CH380" s="4">
        <f>AVERAGE(Tabela13[[#This Row],[V43]],Tabela13[[#This Row],[V42]])</f>
        <v>-0.53294573643410836</v>
      </c>
      <c r="CI380" s="4">
        <f>AVERAGE(Tabela13[[#This Row],[V43]],Tabela13[[#This Row],[V44]])</f>
        <v>0.5</v>
      </c>
      <c r="CJ380" s="4">
        <f>AVERAGE(Tabela13[[#This Row],[V43]],Tabela13[[#This Row],[V45]])</f>
        <v>1.1102230246251565E-16</v>
      </c>
      <c r="CK380" s="4">
        <f>AVERAGE(Tabela13[[#This Row],[V43]],Tabela13[[#This Row],[V46]])</f>
        <v>0.46705426356589153</v>
      </c>
      <c r="CL380" s="4">
        <f>AVERAGE(Tabela13[[#This Row],[V44]],Tabela13[[#This Row],[V41]])</f>
        <v>0</v>
      </c>
      <c r="CM380" s="4">
        <f>AVERAGE(Tabela13[[#This Row],[V44]],Tabela13[[#This Row],[V42]])</f>
        <v>3.2945736434108586E-2</v>
      </c>
      <c r="CN380" s="4">
        <f>AVERAGE(Tabela13[[#This Row],[V44]],Tabela13[[#This Row],[V43]])</f>
        <v>0.5</v>
      </c>
      <c r="CO380" s="4">
        <f>AVERAGE(Tabela13[[#This Row],[V44]],Tabela13[[#This Row],[V45]])</f>
        <v>0.56589147286821706</v>
      </c>
      <c r="CP380" s="4">
        <f>AVERAGE(Tabela13[[#This Row],[V44]],Tabela13[[#This Row],[V46]])</f>
        <v>1.0329457364341086</v>
      </c>
      <c r="CQ380" s="4">
        <f>AVERAGE(Tabela13[[#This Row],[V45]],Tabela13[[#This Row],[V41]])</f>
        <v>-0.49999999999999989</v>
      </c>
      <c r="CR380" s="4">
        <f>AVERAGE(Tabela13[[#This Row],[V45]],Tabela13[[#This Row],[V42]])</f>
        <v>-0.4670542635658913</v>
      </c>
      <c r="CS380" s="4">
        <f>AVERAGE(Tabela13[[#This Row],[V45]],Tabela13[[#This Row],[V43]])</f>
        <v>1.1102230246251565E-16</v>
      </c>
      <c r="CT380" s="4">
        <f>AVERAGE(Tabela13[[#This Row],[V45]],Tabela13[[#This Row],[V44]])</f>
        <v>0.56589147286821706</v>
      </c>
      <c r="CU380" s="4">
        <f>AVERAGE(Tabela13[[#This Row],[V45]],Tabela13[[#This Row],[V46]])</f>
        <v>0.53294573643410859</v>
      </c>
      <c r="CV380" s="4">
        <f>AVERAGE(Tabela13[[#This Row],[V46]],Tabela13[[#This Row],[V41]])</f>
        <v>-3.2945736434108475E-2</v>
      </c>
      <c r="CW380" s="4">
        <f>AVERAGE(Tabela13[[#This Row],[V46]],Tabela13[[#This Row],[V42]])</f>
        <v>0</v>
      </c>
      <c r="CX380" s="4">
        <f>AVERAGE(Tabela13[[#This Row],[V46]],Tabela13[[#This Row],[V43]])</f>
        <v>0.46705426356589153</v>
      </c>
      <c r="CY380" s="4">
        <f>AVERAGE(Tabela13[[#This Row],[V46]],Tabela13[[#This Row],[V44]])</f>
        <v>1.0329457364341086</v>
      </c>
      <c r="CZ380" s="4">
        <f>AVERAGE(Tabela13[[#This Row],[V46]],Tabela13[[#This Row],[V45]])</f>
        <v>0.53294573643410859</v>
      </c>
      <c r="DA380" s="3">
        <f>_xlfn.STDEV.S(Tabela13[[#This Row],[V41]],Tabela13[[#This Row],[V42]])</f>
        <v>4.6592307287485771E-2</v>
      </c>
      <c r="DB380" s="3">
        <f>_xlfn.STDEV.S(Tabela13[[#This Row],[V41]],Tabela13[[#This Row],[V43]])</f>
        <v>0.70710678118654746</v>
      </c>
      <c r="DC380" s="3">
        <f>_xlfn.STDEV.S(Tabela13[[#This Row],[V41]],Tabela13[[#This Row],[V44]])</f>
        <v>1.5073981769480662</v>
      </c>
      <c r="DD380" s="3">
        <f>_xlfn.STDEV.S(Tabela13[[#This Row],[V41]],Tabela13[[#This Row],[V45]])</f>
        <v>0.80029139576151886</v>
      </c>
      <c r="DE380" s="3">
        <f>_xlfn.STDEV.S(Tabela13[[#This Row],[V41]],Tabela13[[#This Row],[V46]])</f>
        <v>1.4608058696605806</v>
      </c>
      <c r="DF380" s="3">
        <f>_xlfn.STDEV.S(Tabela13[[#This Row],[V42]],Tabela13[[#This Row],[V41]])</f>
        <v>4.6592307287485771E-2</v>
      </c>
      <c r="DG380" s="3">
        <f>_xlfn.STDEV.S(Tabela13[[#This Row],[V42]],Tabela13[[#This Row],[V43]])</f>
        <v>0.6605144738990617</v>
      </c>
      <c r="DH380" s="3">
        <f>_xlfn.STDEV.S(Tabela13[[#This Row],[V42]],Tabela13[[#This Row],[V44]])</f>
        <v>1.4608058696605806</v>
      </c>
      <c r="DI380" s="3">
        <f>_xlfn.STDEV.S(Tabela13[[#This Row],[V42]],Tabela13[[#This Row],[V45]])</f>
        <v>0.753699088474033</v>
      </c>
      <c r="DJ380" s="3">
        <f>_xlfn.STDEV.S(Tabela13[[#This Row],[V42]],Tabela13[[#This Row],[V46]])</f>
        <v>1.4142135623730949</v>
      </c>
      <c r="DK380" s="3">
        <f>_xlfn.STDEV.S(Tabela13[[#This Row],[V43]],Tabela13[[#This Row],[V41]])</f>
        <v>0.70710678118654746</v>
      </c>
      <c r="DL380" s="3">
        <f>_xlfn.STDEV.S(Tabela13[[#This Row],[V43]],Tabela13[[#This Row],[V42]])</f>
        <v>0.6605144738990617</v>
      </c>
      <c r="DM380" s="3">
        <f>_xlfn.STDEV.S(Tabela13[[#This Row],[V43]],Tabela13[[#This Row],[V44]])</f>
        <v>0.80029139576151864</v>
      </c>
      <c r="DN380" s="3">
        <f>_xlfn.STDEV.S(Tabela13[[#This Row],[V43]],Tabela13[[#This Row],[V45]])</f>
        <v>9.3184614574971389E-2</v>
      </c>
      <c r="DO380" s="3">
        <f>_xlfn.STDEV.S(Tabela13[[#This Row],[V43]],Tabela13[[#This Row],[V46]])</f>
        <v>0.753699088474033</v>
      </c>
      <c r="DP380" s="3">
        <f>_xlfn.STDEV.S(Tabela13[[#This Row],[V44]],Tabela13[[#This Row],[V41]])</f>
        <v>1.5073981769480662</v>
      </c>
      <c r="DQ380" s="3">
        <f>_xlfn.STDEV.S(Tabela13[[#This Row],[V44]],Tabela13[[#This Row],[V42]])</f>
        <v>1.4608058696605806</v>
      </c>
      <c r="DR380" s="3">
        <f>_xlfn.STDEV.S(Tabela13[[#This Row],[V44]],Tabela13[[#This Row],[V43]])</f>
        <v>0.80029139576151864</v>
      </c>
      <c r="DS380" s="3">
        <f>_xlfn.STDEV.S(Tabela13[[#This Row],[V44]],Tabela13[[#This Row],[V45]])</f>
        <v>0.70710678118654724</v>
      </c>
      <c r="DT380" s="3">
        <f>_xlfn.STDEV.S(Tabela13[[#This Row],[V44]],Tabela13[[#This Row],[V46]])</f>
        <v>4.6592307287485611E-2</v>
      </c>
      <c r="DU380" s="3">
        <f>_xlfn.STDEV.S(Tabela13[[#This Row],[V45]],Tabela13[[#This Row],[V41]])</f>
        <v>0.80029139576151886</v>
      </c>
      <c r="DV380" s="3">
        <f>_xlfn.STDEV.S(Tabela13[[#This Row],[V45]],Tabela13[[#This Row],[V42]])</f>
        <v>0.753699088474033</v>
      </c>
      <c r="DW380" s="3">
        <f>_xlfn.STDEV.S(Tabela13[[#This Row],[V45]],Tabela13[[#This Row],[V43]])</f>
        <v>9.3184614574971389E-2</v>
      </c>
      <c r="DX380" s="3">
        <f>_xlfn.STDEV.S(Tabela13[[#This Row],[V45]],Tabela13[[#This Row],[V44]])</f>
        <v>0.70710678118654724</v>
      </c>
      <c r="DY380" s="3">
        <f>_xlfn.STDEV.S(Tabela13[[#This Row],[V45]],Tabela13[[#This Row],[V46]])</f>
        <v>0.6605144738990617</v>
      </c>
      <c r="DZ380" s="3">
        <f>_xlfn.STDEV.S(Tabela13[[#This Row],[V46]],Tabela13[[#This Row],[V41]])</f>
        <v>1.4608058696605806</v>
      </c>
      <c r="EA380" s="3">
        <f>_xlfn.STDEV.S(Tabela13[[#This Row],[V46]],Tabela13[[#This Row],[V42]])</f>
        <v>1.4142135623730949</v>
      </c>
      <c r="EB380" s="3">
        <f>_xlfn.STDEV.S(Tabela13[[#This Row],[V46]],Tabela13[[#This Row],[V43]])</f>
        <v>0.753699088474033</v>
      </c>
      <c r="EC380" s="3">
        <f>_xlfn.STDEV.S(Tabela13[[#This Row],[V46]],Tabela13[[#This Row],[V44]])</f>
        <v>4.6592307287485611E-2</v>
      </c>
      <c r="ED380" s="3">
        <f>_xlfn.STDEV.S(Tabela13[[#This Row],[V46]],Tabela13[[#This Row],[V45]])</f>
        <v>0.6605144738990617</v>
      </c>
      <c r="EE380" s="3">
        <f t="shared" si="380"/>
        <v>-4.510624870608379E-2</v>
      </c>
      <c r="EF380" s="3">
        <f t="shared" si="381"/>
        <v>-1.249544859904995</v>
      </c>
      <c r="EG380" s="3" t="str">
        <f t="shared" si="382"/>
        <v/>
      </c>
      <c r="EH380" s="3">
        <f t="shared" si="383"/>
        <v>-1.6005827915230382</v>
      </c>
      <c r="EI380" s="3">
        <f t="shared" si="384"/>
        <v>-44.339754632050635</v>
      </c>
      <c r="EJ380" s="3">
        <f t="shared" si="385"/>
        <v>-4.510624870608379E-2</v>
      </c>
      <c r="EK380" s="3">
        <f t="shared" si="386"/>
        <v>-1.239365340116058</v>
      </c>
      <c r="EL380" s="3">
        <f t="shared" si="387"/>
        <v>44.339754632050486</v>
      </c>
      <c r="EM380" s="3">
        <f t="shared" si="388"/>
        <v>-1.6137291686829924</v>
      </c>
      <c r="EN380" s="3" t="str">
        <f t="shared" si="389"/>
        <v/>
      </c>
      <c r="EO380" s="3">
        <f t="shared" si="390"/>
        <v>-1.249544859904995</v>
      </c>
      <c r="EP380" s="3">
        <f t="shared" si="391"/>
        <v>-1.239365340116058</v>
      </c>
      <c r="EQ380" s="3">
        <f t="shared" si="392"/>
        <v>1.6005827915230373</v>
      </c>
      <c r="ER380" s="3">
        <f t="shared" si="393"/>
        <v>839332390953008.88</v>
      </c>
      <c r="ES380" s="3" t="str">
        <f t="shared" si="394"/>
        <v/>
      </c>
      <c r="ET380" s="3" t="str">
        <f t="shared" si="395"/>
        <v/>
      </c>
      <c r="EU380" s="3" t="str">
        <f t="shared" si="396"/>
        <v/>
      </c>
      <c r="EV380" s="3">
        <f t="shared" si="397"/>
        <v>1.6005827915230373</v>
      </c>
      <c r="EW380" s="3">
        <f t="shared" si="398"/>
        <v>1.2495448599049945</v>
      </c>
      <c r="EX380" s="3">
        <f t="shared" si="399"/>
        <v>4.5106248706083631E-2</v>
      </c>
      <c r="EY380" s="3">
        <f t="shared" si="400"/>
        <v>-1.6005827915230382</v>
      </c>
      <c r="EZ380" s="3">
        <f t="shared" si="401"/>
        <v>-1.6137291686829924</v>
      </c>
      <c r="FA380" s="3">
        <f t="shared" si="402"/>
        <v>839332390953008.88</v>
      </c>
      <c r="FB380" s="3">
        <f t="shared" si="403"/>
        <v>1.2495448599049945</v>
      </c>
      <c r="FC380" s="3">
        <f t="shared" si="404"/>
        <v>1.2393653401160574</v>
      </c>
      <c r="FD380" s="3">
        <f t="shared" si="405"/>
        <v>-44.339754632050635</v>
      </c>
      <c r="FE380" s="3" t="str">
        <f t="shared" si="406"/>
        <v/>
      </c>
      <c r="FF380" s="3">
        <f t="shared" si="407"/>
        <v>1.6137291686829915</v>
      </c>
      <c r="FG380" s="3">
        <f t="shared" si="408"/>
        <v>4.5106248706083631E-2</v>
      </c>
      <c r="FH380" s="3">
        <f t="shared" si="409"/>
        <v>1.2393653401160574</v>
      </c>
      <c r="FI380" s="4">
        <f t="shared" si="410"/>
        <v>0.93023255813953487</v>
      </c>
      <c r="FJ380" s="4">
        <f t="shared" si="411"/>
        <v>1.3333333333333333</v>
      </c>
      <c r="FK380" s="4">
        <f t="shared" si="412"/>
        <v>1.1910684002261165</v>
      </c>
      <c r="FL380" s="4">
        <f t="shared" si="413"/>
        <v>1.5658564160542681</v>
      </c>
      <c r="FM380" s="4">
        <f>Tabela13[[#This Row],[V139]]-Tabela13[[#This Row],[V140]]</f>
        <v>-0.37478801582815158</v>
      </c>
      <c r="FN380" s="4">
        <f>Tabela13[[#This Row],[V1]]-Tabela13[[#This Row],[V2]]/2</f>
        <v>5.0387596899224896E-2</v>
      </c>
      <c r="FO380" s="4">
        <f>Tabela13[[#This Row],[V1]]-Tabela13[[#This Row],[V3]]/2</f>
        <v>8.3333333333333481E-2</v>
      </c>
      <c r="FP380" s="4">
        <f>Tabela13[[#This Row],[V1]]-Tabela13[[#This Row],[V4]]/2</f>
        <v>0.5503875968992249</v>
      </c>
      <c r="FQ380" s="4">
        <f>Tabela13[[#This Row],[V2]]-Tabela13[[#This Row],[V1]]/2</f>
        <v>1.6492248062015502</v>
      </c>
      <c r="FR380" s="4">
        <f>Tabela13[[#This Row],[V2]]-Tabela13[[#This Row],[V3]]/2</f>
        <v>1.1492248062015504</v>
      </c>
      <c r="FS380" s="4">
        <f>Tabela13[[#This Row],[V2]]-Tabela13[[#This Row],[V4]]/2</f>
        <v>1.6162790697674418</v>
      </c>
      <c r="FT380" s="4">
        <f t="shared" si="414"/>
        <v>5.0345018552089484E-2</v>
      </c>
      <c r="FU380" s="4">
        <f t="shared" si="415"/>
        <v>8.3141231888441372E-2</v>
      </c>
      <c r="FV380" s="4">
        <f t="shared" si="416"/>
        <v>0.50314074141595722</v>
      </c>
      <c r="FW380" s="4">
        <f t="shared" si="417"/>
        <v>1.0257240942878032</v>
      </c>
      <c r="FX380" s="4">
        <f t="shared" si="418"/>
        <v>0.85471883338618226</v>
      </c>
      <c r="FY380" s="4">
        <f t="shared" si="419"/>
        <v>1.0167365392828542</v>
      </c>
      <c r="FZ380" s="4">
        <f t="shared" si="420"/>
        <v>9.0621033393761063</v>
      </c>
      <c r="GA380" s="4">
        <f t="shared" si="421"/>
        <v>14.965421739919448</v>
      </c>
      <c r="GB380" s="4">
        <f t="shared" si="422"/>
        <v>90.565333454872302</v>
      </c>
      <c r="GC380" s="4">
        <f t="shared" si="423"/>
        <v>184.63033697180458</v>
      </c>
      <c r="GD380" s="4">
        <f t="shared" si="424"/>
        <v>153.8493900095128</v>
      </c>
      <c r="GE380" s="4">
        <f t="shared" si="425"/>
        <v>183.01257707091378</v>
      </c>
      <c r="GF380" s="4">
        <f>Tabela13[[#This Row],[V1]]-Tabela13[[#This Row],[V2]]/Tabela13[[#This Row],[V2]]</f>
        <v>0.16666666666666674</v>
      </c>
      <c r="GG380" s="4">
        <f>Tabela13[[#This Row],[V1]]-Tabela13[[#This Row],[V3]]/Tabela13[[#This Row],[V3]]</f>
        <v>0.16666666666666674</v>
      </c>
      <c r="GH380" s="4">
        <f>Tabela13[[#This Row],[V1]]-Tabela13[[#This Row],[V4]]/Tabela13[[#This Row],[V4]]</f>
        <v>0.16666666666666674</v>
      </c>
      <c r="GI380" s="4">
        <f>Tabela13[[#This Row],[V2]]-Tabela13[[#This Row],[V1]]/Tabela13[[#This Row],[V1]]</f>
        <v>1.2325581395348837</v>
      </c>
      <c r="GJ380" s="4">
        <f>Tabela13[[#This Row],[V2]]-Tabela13[[#This Row],[V3]]/Tabela13[[#This Row],[V3]]</f>
        <v>1.2325581395348837</v>
      </c>
      <c r="GK380" s="4">
        <f>Tabela13[[#This Row],[V2]]-Tabela13[[#This Row],[V4]]/Tabela13[[#This Row],[V4]]</f>
        <v>1.2325581395348837</v>
      </c>
      <c r="GL380" s="4">
        <f t="shared" si="426"/>
        <v>0.57860224858323983</v>
      </c>
      <c r="GM380" s="4">
        <f t="shared" si="427"/>
        <v>1.6996124031007751</v>
      </c>
      <c r="GN380" s="4">
        <f t="shared" si="428"/>
        <v>0.34043188172058353</v>
      </c>
      <c r="GO380" s="3">
        <f t="shared" si="429"/>
        <v>0</v>
      </c>
      <c r="GP380" s="3">
        <v>100</v>
      </c>
      <c r="GQ380" s="3">
        <f t="shared" si="430"/>
        <v>-1</v>
      </c>
      <c r="GR380" s="3">
        <f t="shared" si="431"/>
        <v>-100</v>
      </c>
      <c r="GS380" s="34">
        <f>COUNTIF($D$2:D379,Tabela13[[#This Row],[HomeTeam]])</f>
        <v>18</v>
      </c>
      <c r="GT380" s="34">
        <f>COUNTIF($E$2:E379,Tabela13[[#This Row],[AwayTeam]])</f>
        <v>18</v>
      </c>
      <c r="GU380" s="3">
        <f>IFERROR(AVERAGEIFS($AD$2:AD379,$D$2:D379,Tabela13[[#This Row],[HomeTeam]],$GS$2:GS379,"&gt;="&amp;Tabela13[[#This Row],[Contagem_H]]-5),"")</f>
        <v>1.3320354972956872</v>
      </c>
      <c r="GV380" s="3">
        <f>IFERROR(AVERAGEIFS($G$2:G379,$E$2:E379,Tabela13[[#This Row],[AwayTeam]],$GT$2:GT379,"&gt;="&amp;Tabela13[[#This Row],[Contagem_A]]-5),"")</f>
        <v>1.4</v>
      </c>
      <c r="GW380" s="3">
        <f>IFERROR(AVERAGEIFS($GQ$2:GQ379,$D$2:D379,Tabela13[[#This Row],[HomeTeam]],$GS$2:GS379,"&gt;="&amp;Tabela13[[#This Row],[Contagem_H]]-5),"")</f>
        <v>-0.24000000000000005</v>
      </c>
    </row>
    <row r="381" spans="1:205" x14ac:dyDescent="0.25">
      <c r="A381" t="s">
        <v>127</v>
      </c>
      <c r="B381" t="s">
        <v>271</v>
      </c>
      <c r="C381" t="s">
        <v>173</v>
      </c>
      <c r="D381" t="s">
        <v>130</v>
      </c>
      <c r="E381" t="s">
        <v>14</v>
      </c>
      <c r="F381" s="3">
        <v>3</v>
      </c>
      <c r="G381" s="3">
        <v>1</v>
      </c>
      <c r="H381" s="3" t="str">
        <f t="shared" si="432"/>
        <v>H</v>
      </c>
      <c r="I381" s="3">
        <v>1.07</v>
      </c>
      <c r="J381" s="3">
        <v>15</v>
      </c>
      <c r="K381" s="3">
        <v>19</v>
      </c>
      <c r="L381" s="3">
        <v>1.2</v>
      </c>
      <c r="M381" s="3">
        <v>4.5</v>
      </c>
      <c r="N381" s="3">
        <f t="shared" si="361"/>
        <v>4</v>
      </c>
      <c r="O381" s="3">
        <f t="shared" si="362"/>
        <v>3</v>
      </c>
      <c r="P381" s="3">
        <f t="shared" si="363"/>
        <v>0</v>
      </c>
      <c r="Q381" s="3">
        <f t="shared" si="364"/>
        <v>5.3877684866371567E-2</v>
      </c>
      <c r="R381" s="3">
        <f t="shared" si="365"/>
        <v>5.555555555555558E-2</v>
      </c>
      <c r="S381" s="3">
        <f t="shared" si="366"/>
        <v>1.1276491228070176</v>
      </c>
      <c r="T381" s="3">
        <f t="shared" si="367"/>
        <v>15.808165272995574</v>
      </c>
      <c r="U381" s="3">
        <f t="shared" si="368"/>
        <v>20.02367601246106</v>
      </c>
      <c r="V381" s="3">
        <f t="shared" si="369"/>
        <v>1.2646532218396458</v>
      </c>
      <c r="W381" s="3">
        <f t="shared" si="370"/>
        <v>4.7424495818986721</v>
      </c>
      <c r="X381" s="4">
        <f t="shared" si="371"/>
        <v>0.93457943925233644</v>
      </c>
      <c r="Y381" s="4">
        <f t="shared" si="372"/>
        <v>6.6666666666666666E-2</v>
      </c>
      <c r="Z381" s="4">
        <f t="shared" si="373"/>
        <v>5.2631578947368418E-2</v>
      </c>
      <c r="AA381" s="4">
        <f t="shared" si="374"/>
        <v>0.83333333333333337</v>
      </c>
      <c r="AB381" s="4">
        <f t="shared" si="375"/>
        <v>0.22222222222222221</v>
      </c>
      <c r="AC381" s="4">
        <f t="shared" si="376"/>
        <v>1.9672897196261683</v>
      </c>
      <c r="AD381" s="4">
        <f t="shared" si="377"/>
        <v>0.52631578947368418</v>
      </c>
      <c r="AE381" s="4">
        <f t="shared" si="378"/>
        <v>0.96728971962616828</v>
      </c>
      <c r="AF381" s="4">
        <f t="shared" si="379"/>
        <v>1.5263157894736843</v>
      </c>
      <c r="AG381" s="4">
        <f>IFERROR(AVERAGE(Tabela13[[#This Row],[V1]],Tabela13[[#This Row],[V2]]),"")</f>
        <v>1.2468027545499263</v>
      </c>
      <c r="AH381" s="4">
        <f>IFERROR(AVERAGE(Tabela13[[#This Row],[V1]],Tabela13[[#This Row],[V3]]),"")</f>
        <v>1.4672897196261683</v>
      </c>
      <c r="AI381" s="4">
        <f>IFERROR(AVERAGE(Tabela13[[#This Row],[V1]],Tabela13[[#This Row],[V4]]),"")</f>
        <v>1.7468027545499263</v>
      </c>
      <c r="AJ381" s="4">
        <f>IFERROR(AVERAGE(Tabela13[[#This Row],[V2]],Tabela13[[#This Row],[V1]]),"")</f>
        <v>1.2468027545499263</v>
      </c>
      <c r="AK381" s="4">
        <f>IFERROR(AVERAGE(Tabela13[[#This Row],[V2]],Tabela13[[#This Row],[V3]]),"")</f>
        <v>0.74680275454992628</v>
      </c>
      <c r="AL381" s="4">
        <f>IFERROR(AVERAGE(Tabela13[[#This Row],[V2]],Tabela13[[#This Row],[V4]]),"")</f>
        <v>1.0263157894736843</v>
      </c>
      <c r="AM381" s="4">
        <f>IFERROR(AVERAGE(Tabela13[[#This Row],[V3]],Tabela13[[#This Row],[V1]]),"")</f>
        <v>1.4672897196261683</v>
      </c>
      <c r="AN381" s="4">
        <f>IFERROR(AVERAGE(Tabela13[[#This Row],[V3]],Tabela13[[#This Row],[V2]]),"")</f>
        <v>0.74680275454992628</v>
      </c>
      <c r="AO381" s="4">
        <f>IFERROR(AVERAGE(Tabela13[[#This Row],[V3]],Tabela13[[#This Row],[V4]]),"")</f>
        <v>1.2468027545499263</v>
      </c>
      <c r="AP381" s="4">
        <f>IFERROR(AVERAGE(Tabela13[[#This Row],[V4]],Tabela13[[#This Row],[V1]]),"")</f>
        <v>1.7468027545499263</v>
      </c>
      <c r="AQ381" s="4">
        <f>IFERROR(AVERAGE(Tabela13[[#This Row],[V4]],Tabela13[[#This Row],[V2]]),"")</f>
        <v>1.0263157894736843</v>
      </c>
      <c r="AR381" s="4">
        <f>IFERROR(AVERAGE(Tabela13[[#This Row],[V4]],Tabela13[[#This Row],[V3]]),"")</f>
        <v>1.2468027545499263</v>
      </c>
      <c r="AS381" s="4">
        <f>_xlfn.STDEV.S(Tabela13[[#This Row],[V1]:[V2]])</f>
        <v>1.0189224375238517</v>
      </c>
      <c r="AT381" s="4">
        <f>_xlfn.STDEV.S(Tabela13[[#This Row],[V1]],Tabela13[[#This Row],[V3]])</f>
        <v>0.70710678118654757</v>
      </c>
      <c r="AU381" s="4">
        <f>_xlfn.STDEV.S(Tabela13[[#This Row],[V1]],Tabela13[[#This Row],[V4]])</f>
        <v>0.31181565633730379</v>
      </c>
      <c r="AV381" s="4">
        <f>_xlfn.STDEV.S(Tabela13[[#This Row],[V2]],Tabela13[[#This Row],[V1]])</f>
        <v>1.0189224375238517</v>
      </c>
      <c r="AW381" s="4">
        <f>_xlfn.STDEV.S(Tabela13[[#This Row],[V2]],Tabela13[[#This Row],[V3]])</f>
        <v>0.31181565633730413</v>
      </c>
      <c r="AX381" s="4">
        <f>_xlfn.STDEV.S(Tabela13[[#This Row],[V42]],Tabela13[[#This Row],[V44]])</f>
        <v>1.7260292187103994</v>
      </c>
      <c r="AY381" s="4">
        <f>_xlfn.STDEV.S(Tabela13[[#This Row],[V3]],Tabela13[[#This Row],[V1]])</f>
        <v>0.70710678118654757</v>
      </c>
      <c r="AZ381" s="4">
        <f>_xlfn.STDEV.S(Tabela13[[#This Row],[V3]],Tabela13[[#This Row],[V2]])</f>
        <v>0.31181565633730413</v>
      </c>
      <c r="BA381" s="4">
        <f>_xlfn.STDEV.S(Tabela13[[#This Row],[V3]],Tabela13[[#This Row],[V4]])</f>
        <v>0.39529112484924323</v>
      </c>
      <c r="BB381" s="4">
        <f>_xlfn.STDEV.S(Tabela13[[#This Row],[V4]],Tabela13[[#This Row],[V1]])</f>
        <v>0.31181565633730379</v>
      </c>
      <c r="BC381" s="4">
        <f>_xlfn.STDEV.S(Tabela13[[#This Row],[V4]],Tabela13[[#This Row],[V2]])</f>
        <v>0.70710678118654757</v>
      </c>
      <c r="BD381" s="4">
        <f>_xlfn.STDEV.S(Tabela13[[#This Row],[V4]],Tabela13[[#This Row],[V3]])</f>
        <v>0.39529112484924323</v>
      </c>
      <c r="BE381" s="4">
        <f>Tabela13[[#This Row],[V17]]/Tabela13[[#This Row],[V5]]</f>
        <v>0.81722825347114725</v>
      </c>
      <c r="BF381" s="4">
        <f>Tabela13[[#This Row],[V18]]/Tabela13[[#This Row],[V6]]</f>
        <v>0.48191353877044962</v>
      </c>
      <c r="BG381" s="4">
        <f>Tabela13[[#This Row],[V19]]/Tabela13[[#This Row],[V7]]</f>
        <v>0.17850650597218967</v>
      </c>
      <c r="BH381" s="4">
        <f>Tabela13[[#This Row],[V20]]/Tabela13[[#This Row],[V8]]</f>
        <v>0.81722825347114725</v>
      </c>
      <c r="BI381" s="4">
        <f>Tabela13[[#This Row],[V21]]/Tabela13[[#This Row],[V9]]</f>
        <v>0.41753415401530658</v>
      </c>
      <c r="BJ381" s="4">
        <f>Tabela13[[#This Row],[V22]]/Tabela13[[#This Row],[V10]]</f>
        <v>1.6817720592562864</v>
      </c>
      <c r="BK381" s="4">
        <f>Tabela13[[#This Row],[V23]]/Tabela13[[#This Row],[V11]]</f>
        <v>0.48191353877044962</v>
      </c>
      <c r="BL381" s="4">
        <f>Tabela13[[#This Row],[V24]]/Tabela13[[#This Row],[V12]]</f>
        <v>0.41753415401530658</v>
      </c>
      <c r="BM381" s="4">
        <f>Tabela13[[#This Row],[V25]]/Tabela13[[#This Row],[V13]]</f>
        <v>0.3170438334425531</v>
      </c>
      <c r="BN381" s="4">
        <f>Tabela13[[#This Row],[V26]]/Tabela13[[#This Row],[V14]]</f>
        <v>0.17850650597218967</v>
      </c>
      <c r="BO381" s="4">
        <f>Tabela13[[#This Row],[V27]]/Tabela13[[#This Row],[V15]]</f>
        <v>0.68897583807920015</v>
      </c>
      <c r="BP381" s="4">
        <f>Tabela13[[#This Row],[V28]]/Tabela13[[#This Row],[V16]]</f>
        <v>0.3170438334425531</v>
      </c>
      <c r="BQ381" s="4">
        <f>Tabela13[[#This Row],[V1]]-Tabela13[[#This Row],[V2]]</f>
        <v>1.440973930152484</v>
      </c>
      <c r="BR381" s="4">
        <f>Tabela13[[#This Row],[V1]]-Tabela13[[#This Row],[V3]]</f>
        <v>1</v>
      </c>
      <c r="BS381" s="4">
        <f>Tabela13[[#This Row],[V1]]-Tabela13[[#This Row],[V4]]</f>
        <v>0.44097393015248398</v>
      </c>
      <c r="BT381" s="4">
        <f>Tabela13[[#This Row],[V2]]-Tabela13[[#This Row],[V1]]</f>
        <v>-1.440973930152484</v>
      </c>
      <c r="BU381" s="4">
        <f>Tabela13[[#This Row],[V2]]-Tabela13[[#This Row],[V3]]</f>
        <v>-0.44097393015248409</v>
      </c>
      <c r="BV381" s="4">
        <f>Tabela13[[#This Row],[V2]]-Tabela13[[#This Row],[V4]]</f>
        <v>-1</v>
      </c>
      <c r="BW381" s="4">
        <f>AVERAGE(Tabela13[[#This Row],[V41]],Tabela13[[#This Row],[V42]])</f>
        <v>1.220486965076242</v>
      </c>
      <c r="BX381" s="4">
        <f>AVERAGE(Tabela13[[#This Row],[V41]],Tabela13[[#This Row],[V43]])</f>
        <v>0.94097393015248398</v>
      </c>
      <c r="BY381" s="4">
        <f>AVERAGE(Tabela13[[#This Row],[V41]],Tabela13[[#This Row],[V44]])</f>
        <v>0</v>
      </c>
      <c r="BZ381" s="4">
        <f>AVERAGE(Tabela13[[#This Row],[V41]],Tabela13[[#This Row],[V45]])</f>
        <v>0.49999999999999994</v>
      </c>
      <c r="CA381" s="4">
        <f>AVERAGE(Tabela13[[#This Row],[V41]],Tabela13[[#This Row],[V46]])</f>
        <v>0.22048696507624199</v>
      </c>
      <c r="CB381" s="4">
        <f>AVERAGE(Tabela13[[#This Row],[V42]],Tabela13[[#This Row],[V41]])</f>
        <v>1.220486965076242</v>
      </c>
      <c r="CC381" s="4">
        <f>AVERAGE(Tabela13[[#This Row],[V42]],Tabela13[[#This Row],[V43]])</f>
        <v>0.72048696507624199</v>
      </c>
      <c r="CD381" s="4">
        <f>AVERAGE(Tabela13[[#This Row],[V42]],Tabela13[[#This Row],[V44]])</f>
        <v>-0.22048696507624199</v>
      </c>
      <c r="CE381" s="4">
        <f>AVERAGE(Tabela13[[#This Row],[V42]],Tabela13[[#This Row],[V45]])</f>
        <v>0.27951303492375795</v>
      </c>
      <c r="CF381" s="4">
        <f>AVERAGE(Tabela13[[#This Row],[V42]],Tabela13[[#This Row],[V46]])</f>
        <v>0</v>
      </c>
      <c r="CG381" s="4">
        <f>AVERAGE(Tabela13[[#This Row],[V43]],Tabela13[[#This Row],[V41]])</f>
        <v>0.94097393015248398</v>
      </c>
      <c r="CH381" s="4">
        <f>AVERAGE(Tabela13[[#This Row],[V43]],Tabela13[[#This Row],[V42]])</f>
        <v>0.72048696507624199</v>
      </c>
      <c r="CI381" s="4">
        <f>AVERAGE(Tabela13[[#This Row],[V43]],Tabela13[[#This Row],[V44]])</f>
        <v>-0.5</v>
      </c>
      <c r="CJ381" s="4">
        <f>AVERAGE(Tabela13[[#This Row],[V43]],Tabela13[[#This Row],[V45]])</f>
        <v>0</v>
      </c>
      <c r="CK381" s="4">
        <f>AVERAGE(Tabela13[[#This Row],[V43]],Tabela13[[#This Row],[V46]])</f>
        <v>-0.27951303492375801</v>
      </c>
      <c r="CL381" s="4">
        <f>AVERAGE(Tabela13[[#This Row],[V44]],Tabela13[[#This Row],[V41]])</f>
        <v>0</v>
      </c>
      <c r="CM381" s="4">
        <f>AVERAGE(Tabela13[[#This Row],[V44]],Tabela13[[#This Row],[V42]])</f>
        <v>-0.22048696507624199</v>
      </c>
      <c r="CN381" s="4">
        <f>AVERAGE(Tabela13[[#This Row],[V44]],Tabela13[[#This Row],[V43]])</f>
        <v>-0.5</v>
      </c>
      <c r="CO381" s="4">
        <f>AVERAGE(Tabela13[[#This Row],[V44]],Tabela13[[#This Row],[V45]])</f>
        <v>-0.94097393015248398</v>
      </c>
      <c r="CP381" s="4">
        <f>AVERAGE(Tabela13[[#This Row],[V44]],Tabela13[[#This Row],[V46]])</f>
        <v>-1.220486965076242</v>
      </c>
      <c r="CQ381" s="4">
        <f>AVERAGE(Tabela13[[#This Row],[V45]],Tabela13[[#This Row],[V41]])</f>
        <v>0.49999999999999994</v>
      </c>
      <c r="CR381" s="4">
        <f>AVERAGE(Tabela13[[#This Row],[V45]],Tabela13[[#This Row],[V42]])</f>
        <v>0.27951303492375795</v>
      </c>
      <c r="CS381" s="4">
        <f>AVERAGE(Tabela13[[#This Row],[V45]],Tabela13[[#This Row],[V43]])</f>
        <v>0</v>
      </c>
      <c r="CT381" s="4">
        <f>AVERAGE(Tabela13[[#This Row],[V45]],Tabela13[[#This Row],[V44]])</f>
        <v>-0.94097393015248398</v>
      </c>
      <c r="CU381" s="4">
        <f>AVERAGE(Tabela13[[#This Row],[V45]],Tabela13[[#This Row],[V46]])</f>
        <v>-0.72048696507624199</v>
      </c>
      <c r="CV381" s="4">
        <f>AVERAGE(Tabela13[[#This Row],[V46]],Tabela13[[#This Row],[V41]])</f>
        <v>0.22048696507624199</v>
      </c>
      <c r="CW381" s="4">
        <f>AVERAGE(Tabela13[[#This Row],[V46]],Tabela13[[#This Row],[V42]])</f>
        <v>0</v>
      </c>
      <c r="CX381" s="4">
        <f>AVERAGE(Tabela13[[#This Row],[V46]],Tabela13[[#This Row],[V43]])</f>
        <v>-0.27951303492375801</v>
      </c>
      <c r="CY381" s="4">
        <f>AVERAGE(Tabela13[[#This Row],[V46]],Tabela13[[#This Row],[V44]])</f>
        <v>-1.220486965076242</v>
      </c>
      <c r="CZ381" s="4">
        <f>AVERAGE(Tabela13[[#This Row],[V46]],Tabela13[[#This Row],[V45]])</f>
        <v>-0.72048696507624199</v>
      </c>
      <c r="DA381" s="3">
        <f>_xlfn.STDEV.S(Tabela13[[#This Row],[V41]],Tabela13[[#This Row],[V42]])</f>
        <v>0.31181565633730451</v>
      </c>
      <c r="DB381" s="3">
        <f>_xlfn.STDEV.S(Tabela13[[#This Row],[V41]],Tabela13[[#This Row],[V43]])</f>
        <v>0.70710678118654768</v>
      </c>
      <c r="DC381" s="3">
        <f>_xlfn.STDEV.S(Tabela13[[#This Row],[V41]],Tabela13[[#This Row],[V44]])</f>
        <v>2.0378448750477038</v>
      </c>
      <c r="DD381" s="3">
        <f>_xlfn.STDEV.S(Tabela13[[#This Row],[V41]],Tabela13[[#This Row],[V45]])</f>
        <v>1.3307380938611564</v>
      </c>
      <c r="DE381" s="3">
        <f>_xlfn.STDEV.S(Tabela13[[#This Row],[V41]],Tabela13[[#This Row],[V46]])</f>
        <v>1.7260292187103994</v>
      </c>
      <c r="DF381" s="3">
        <f>_xlfn.STDEV.S(Tabela13[[#This Row],[V42]],Tabela13[[#This Row],[V41]])</f>
        <v>0.31181565633730451</v>
      </c>
      <c r="DG381" s="3">
        <f>_xlfn.STDEV.S(Tabela13[[#This Row],[V42]],Tabela13[[#This Row],[V43]])</f>
        <v>0.39529112484924295</v>
      </c>
      <c r="DH381" s="3">
        <f>_xlfn.STDEV.S(Tabela13[[#This Row],[V42]],Tabela13[[#This Row],[V44]])</f>
        <v>1.7260292187103994</v>
      </c>
      <c r="DI381" s="3">
        <f>_xlfn.STDEV.S(Tabela13[[#This Row],[V42]],Tabela13[[#This Row],[V45]])</f>
        <v>1.0189224375238521</v>
      </c>
      <c r="DJ381" s="3">
        <f>_xlfn.STDEV.S(Tabela13[[#This Row],[V42]],Tabela13[[#This Row],[V46]])</f>
        <v>1.4142135623730951</v>
      </c>
      <c r="DK381" s="3">
        <f>_xlfn.STDEV.S(Tabela13[[#This Row],[V43]],Tabela13[[#This Row],[V41]])</f>
        <v>0.70710678118654768</v>
      </c>
      <c r="DL381" s="3">
        <f>_xlfn.STDEV.S(Tabela13[[#This Row],[V43]],Tabela13[[#This Row],[V42]])</f>
        <v>0.39529112484924295</v>
      </c>
      <c r="DM381" s="3">
        <f>_xlfn.STDEV.S(Tabela13[[#This Row],[V43]],Tabela13[[#This Row],[V44]])</f>
        <v>1.3307380938611564</v>
      </c>
      <c r="DN381" s="3">
        <f>_xlfn.STDEV.S(Tabela13[[#This Row],[V43]],Tabela13[[#This Row],[V45]])</f>
        <v>0.62363131267460881</v>
      </c>
      <c r="DO381" s="3">
        <f>_xlfn.STDEV.S(Tabela13[[#This Row],[V43]],Tabela13[[#This Row],[V46]])</f>
        <v>1.0189224375238519</v>
      </c>
      <c r="DP381" s="3">
        <f>_xlfn.STDEV.S(Tabela13[[#This Row],[V44]],Tabela13[[#This Row],[V41]])</f>
        <v>2.0378448750477038</v>
      </c>
      <c r="DQ381" s="3">
        <f>_xlfn.STDEV.S(Tabela13[[#This Row],[V44]],Tabela13[[#This Row],[V42]])</f>
        <v>1.7260292187103994</v>
      </c>
      <c r="DR381" s="3">
        <f>_xlfn.STDEV.S(Tabela13[[#This Row],[V44]],Tabela13[[#This Row],[V43]])</f>
        <v>1.3307380938611564</v>
      </c>
      <c r="DS381" s="3">
        <f>_xlfn.STDEV.S(Tabela13[[#This Row],[V44]],Tabela13[[#This Row],[V45]])</f>
        <v>0.70710678118654768</v>
      </c>
      <c r="DT381" s="3">
        <f>_xlfn.STDEV.S(Tabela13[[#This Row],[V44]],Tabela13[[#This Row],[V46]])</f>
        <v>0.31181565633730451</v>
      </c>
      <c r="DU381" s="3">
        <f>_xlfn.STDEV.S(Tabela13[[#This Row],[V45]],Tabela13[[#This Row],[V41]])</f>
        <v>1.3307380938611564</v>
      </c>
      <c r="DV381" s="3">
        <f>_xlfn.STDEV.S(Tabela13[[#This Row],[V45]],Tabela13[[#This Row],[V42]])</f>
        <v>1.0189224375238521</v>
      </c>
      <c r="DW381" s="3">
        <f>_xlfn.STDEV.S(Tabela13[[#This Row],[V45]],Tabela13[[#This Row],[V43]])</f>
        <v>0.62363131267460881</v>
      </c>
      <c r="DX381" s="3">
        <f>_xlfn.STDEV.S(Tabela13[[#This Row],[V45]],Tabela13[[#This Row],[V44]])</f>
        <v>0.70710678118654768</v>
      </c>
      <c r="DY381" s="3">
        <f>_xlfn.STDEV.S(Tabela13[[#This Row],[V45]],Tabela13[[#This Row],[V46]])</f>
        <v>0.39529112484924323</v>
      </c>
      <c r="DZ381" s="3">
        <f>_xlfn.STDEV.S(Tabela13[[#This Row],[V46]],Tabela13[[#This Row],[V41]])</f>
        <v>1.7260292187103994</v>
      </c>
      <c r="EA381" s="3">
        <f>_xlfn.STDEV.S(Tabela13[[#This Row],[V46]],Tabela13[[#This Row],[V42]])</f>
        <v>1.4142135623730951</v>
      </c>
      <c r="EB381" s="3">
        <f>_xlfn.STDEV.S(Tabela13[[#This Row],[V46]],Tabela13[[#This Row],[V43]])</f>
        <v>1.0189224375238519</v>
      </c>
      <c r="EC381" s="3">
        <f>_xlfn.STDEV.S(Tabela13[[#This Row],[V46]],Tabela13[[#This Row],[V44]])</f>
        <v>0.31181565633730451</v>
      </c>
      <c r="ED381" s="3">
        <f>_xlfn.STDEV.S(Tabela13[[#This Row],[V46]],Tabela13[[#This Row],[V45]])</f>
        <v>0.39529112484924323</v>
      </c>
      <c r="EE381" s="3">
        <f t="shared" si="380"/>
        <v>0.25548462643173403</v>
      </c>
      <c r="EF381" s="3">
        <f t="shared" si="381"/>
        <v>0.75146266918570381</v>
      </c>
      <c r="EG381" s="3" t="str">
        <f t="shared" si="382"/>
        <v/>
      </c>
      <c r="EH381" s="3">
        <f t="shared" si="383"/>
        <v>2.6614761877223132</v>
      </c>
      <c r="EI381" s="3">
        <f t="shared" si="384"/>
        <v>7.8282596801745505</v>
      </c>
      <c r="EJ381" s="3">
        <f t="shared" si="385"/>
        <v>0.25548462643173403</v>
      </c>
      <c r="EK381" s="3">
        <f t="shared" si="386"/>
        <v>0.54864438082847644</v>
      </c>
      <c r="EL381" s="3">
        <f t="shared" si="387"/>
        <v>-7.8282596801745505</v>
      </c>
      <c r="EM381" s="3">
        <f t="shared" si="388"/>
        <v>3.645348553428934</v>
      </c>
      <c r="EN381" s="3" t="str">
        <f t="shared" si="389"/>
        <v/>
      </c>
      <c r="EO381" s="3">
        <f t="shared" si="390"/>
        <v>0.75146266918570381</v>
      </c>
      <c r="EP381" s="3">
        <f t="shared" si="391"/>
        <v>0.54864438082847644</v>
      </c>
      <c r="EQ381" s="3">
        <f t="shared" si="392"/>
        <v>-2.6614761877223128</v>
      </c>
      <c r="ER381" s="3" t="str">
        <f t="shared" si="393"/>
        <v/>
      </c>
      <c r="ES381" s="3" t="str">
        <f t="shared" si="394"/>
        <v/>
      </c>
      <c r="ET381" s="3" t="str">
        <f t="shared" si="395"/>
        <v/>
      </c>
      <c r="EU381" s="3" t="str">
        <f t="shared" si="396"/>
        <v/>
      </c>
      <c r="EV381" s="3">
        <f t="shared" si="397"/>
        <v>-2.6614761877223128</v>
      </c>
      <c r="EW381" s="3">
        <f t="shared" si="398"/>
        <v>-0.75146266918570381</v>
      </c>
      <c r="EX381" s="3">
        <f t="shared" si="399"/>
        <v>-0.25548462643173403</v>
      </c>
      <c r="EY381" s="3">
        <f t="shared" si="400"/>
        <v>2.6614761877223132</v>
      </c>
      <c r="EZ381" s="3">
        <f t="shared" si="401"/>
        <v>3.645348553428934</v>
      </c>
      <c r="FA381" s="3" t="str">
        <f t="shared" si="402"/>
        <v/>
      </c>
      <c r="FB381" s="3">
        <f t="shared" si="403"/>
        <v>-0.75146266918570381</v>
      </c>
      <c r="FC381" s="3">
        <f t="shared" si="404"/>
        <v>-0.54864438082847689</v>
      </c>
      <c r="FD381" s="3">
        <f t="shared" si="405"/>
        <v>7.8282596801745505</v>
      </c>
      <c r="FE381" s="3" t="str">
        <f t="shared" si="406"/>
        <v/>
      </c>
      <c r="FF381" s="3">
        <f t="shared" si="407"/>
        <v>-3.6453485534289323</v>
      </c>
      <c r="FG381" s="3">
        <f t="shared" si="408"/>
        <v>-0.25548462643173403</v>
      </c>
      <c r="FH381" s="3">
        <f t="shared" si="409"/>
        <v>-0.54864438082847689</v>
      </c>
      <c r="FI381" s="4">
        <f t="shared" si="410"/>
        <v>0.15789473684210525</v>
      </c>
      <c r="FJ381" s="4">
        <f t="shared" si="411"/>
        <v>0.93457943925233644</v>
      </c>
      <c r="FK381" s="4">
        <f t="shared" si="412"/>
        <v>2.7236604642479305</v>
      </c>
      <c r="FL381" s="4">
        <f t="shared" si="413"/>
        <v>0.21308108780882445</v>
      </c>
      <c r="FM381" s="4">
        <f>Tabela13[[#This Row],[V139]]-Tabela13[[#This Row],[V140]]</f>
        <v>2.510579376439106</v>
      </c>
      <c r="FN381" s="4">
        <f>Tabela13[[#This Row],[V1]]-Tabela13[[#This Row],[V2]]/2</f>
        <v>1.7041318248893262</v>
      </c>
      <c r="FO381" s="4">
        <f>Tabela13[[#This Row],[V1]]-Tabela13[[#This Row],[V3]]/2</f>
        <v>1.4836448598130842</v>
      </c>
      <c r="FP381" s="4">
        <f>Tabela13[[#This Row],[V1]]-Tabela13[[#This Row],[V4]]/2</f>
        <v>1.204131824889326</v>
      </c>
      <c r="FQ381" s="4">
        <f>Tabela13[[#This Row],[V2]]-Tabela13[[#This Row],[V1]]/2</f>
        <v>-0.45732907033939996</v>
      </c>
      <c r="FR381" s="4">
        <f>Tabela13[[#This Row],[V2]]-Tabela13[[#This Row],[V3]]/2</f>
        <v>4.2670929660600043E-2</v>
      </c>
      <c r="FS381" s="4">
        <f>Tabela13[[#This Row],[V2]]-Tabela13[[#This Row],[V4]]/2</f>
        <v>-0.23684210526315796</v>
      </c>
      <c r="FT381" s="4">
        <f t="shared" si="414"/>
        <v>1.0401325104436068</v>
      </c>
      <c r="FU381" s="4">
        <f t="shared" si="415"/>
        <v>0.97772314011947714</v>
      </c>
      <c r="FV381" s="4">
        <f t="shared" si="416"/>
        <v>0.87774798581799207</v>
      </c>
      <c r="FW381" s="4">
        <f t="shared" si="417"/>
        <v>-0.42893204169547577</v>
      </c>
      <c r="FX381" s="4">
        <f t="shared" si="418"/>
        <v>4.2645059390853252E-2</v>
      </c>
      <c r="FY381" s="4">
        <f t="shared" si="419"/>
        <v>-0.2325569418049091</v>
      </c>
      <c r="FZ381" s="4">
        <f t="shared" si="420"/>
        <v>187.22385187984924</v>
      </c>
      <c r="GA381" s="4">
        <f t="shared" si="421"/>
        <v>175.99016522150589</v>
      </c>
      <c r="GB381" s="4">
        <f t="shared" si="422"/>
        <v>157.99463744723857</v>
      </c>
      <c r="GC381" s="4">
        <f t="shared" si="423"/>
        <v>-77.207767505185629</v>
      </c>
      <c r="GD381" s="4">
        <f t="shared" si="424"/>
        <v>7.6761106903535854</v>
      </c>
      <c r="GE381" s="4">
        <f t="shared" si="425"/>
        <v>-41.860249524883635</v>
      </c>
      <c r="GF381" s="4">
        <f>Tabela13[[#This Row],[V1]]-Tabela13[[#This Row],[V2]]/Tabela13[[#This Row],[V2]]</f>
        <v>0.96728971962616828</v>
      </c>
      <c r="GG381" s="4">
        <f>Tabela13[[#This Row],[V1]]-Tabela13[[#This Row],[V3]]/Tabela13[[#This Row],[V3]]</f>
        <v>0.96728971962616828</v>
      </c>
      <c r="GH381" s="4">
        <f>Tabela13[[#This Row],[V1]]-Tabela13[[#This Row],[V4]]/Tabela13[[#This Row],[V4]]</f>
        <v>0.96728971962616828</v>
      </c>
      <c r="GI381" s="4">
        <f>Tabela13[[#This Row],[V2]]-Tabela13[[#This Row],[V1]]/Tabela13[[#This Row],[V1]]</f>
        <v>-0.47368421052631582</v>
      </c>
      <c r="GJ381" s="4">
        <f>Tabela13[[#This Row],[V2]]-Tabela13[[#This Row],[V3]]/Tabela13[[#This Row],[V3]]</f>
        <v>-0.47368421052631582</v>
      </c>
      <c r="GK381" s="4">
        <f>Tabela13[[#This Row],[V2]]-Tabela13[[#This Row],[V4]]/Tabela13[[#This Row],[V4]]</f>
        <v>-0.47368421052631582</v>
      </c>
      <c r="GL381" s="4">
        <f t="shared" si="426"/>
        <v>0.63099339855874037</v>
      </c>
      <c r="GM381" s="4">
        <f t="shared" si="427"/>
        <v>1.2468027545499263</v>
      </c>
      <c r="GN381" s="4">
        <f t="shared" si="428"/>
        <v>0.50608919194000157</v>
      </c>
      <c r="GO381" s="3">
        <f t="shared" si="429"/>
        <v>1</v>
      </c>
      <c r="GP381" s="3">
        <v>100</v>
      </c>
      <c r="GQ381" s="3">
        <f t="shared" si="430"/>
        <v>7.0000000000000062E-2</v>
      </c>
      <c r="GR381" s="3">
        <f t="shared" si="431"/>
        <v>7.0000000000000062</v>
      </c>
      <c r="GS381" s="34">
        <f>COUNTIF($D$2:D380,Tabela13[[#This Row],[HomeTeam]])</f>
        <v>18</v>
      </c>
      <c r="GT381" s="34">
        <f>COUNTIF($E$2:E380,Tabela13[[#This Row],[AwayTeam]])</f>
        <v>18</v>
      </c>
      <c r="GU381" s="3">
        <f>IFERROR(AVERAGEIFS($AD$2:AD380,$D$2:D380,Tabela13[[#This Row],[HomeTeam]],$GS$2:GS380,"&gt;="&amp;Tabela13[[#This Row],[Contagem_H]]-5),"")</f>
        <v>0.45933416428772461</v>
      </c>
      <c r="GV381" s="3">
        <f>IFERROR(AVERAGEIFS($G$2:G380,$E$2:E380,Tabela13[[#This Row],[AwayTeam]],$GT$2:GT380,"&gt;="&amp;Tabela13[[#This Row],[Contagem_A]]-5),"")</f>
        <v>2</v>
      </c>
      <c r="GW381" s="3">
        <f>IFERROR(AVERAGEIFS($GQ$2:GQ380,$D$2:D380,Tabela13[[#This Row],[HomeTeam]],$GS$2:GS380,"&gt;="&amp;Tabela13[[#This Row],[Contagem_H]]-5),"")</f>
        <v>-7.3999999999999982E-2</v>
      </c>
    </row>
    <row r="382" spans="1:205" x14ac:dyDescent="0.25">
      <c r="A382" t="s">
        <v>127</v>
      </c>
      <c r="B382" t="s">
        <v>271</v>
      </c>
      <c r="C382" t="s">
        <v>173</v>
      </c>
      <c r="D382" t="s">
        <v>135</v>
      </c>
      <c r="E382" t="s">
        <v>23</v>
      </c>
      <c r="F382" s="3">
        <v>0</v>
      </c>
      <c r="G382" s="3">
        <v>3</v>
      </c>
      <c r="H382" s="3" t="str">
        <f t="shared" si="432"/>
        <v>A</v>
      </c>
      <c r="I382" s="3">
        <v>7.5</v>
      </c>
      <c r="J382" s="3">
        <v>5.75</v>
      </c>
      <c r="K382" s="3">
        <v>1.33</v>
      </c>
      <c r="L382" s="3">
        <v>1.29</v>
      </c>
      <c r="M382" s="3">
        <v>3.75</v>
      </c>
      <c r="N382" s="3">
        <f t="shared" si="361"/>
        <v>3</v>
      </c>
      <c r="O382" s="3">
        <f t="shared" si="362"/>
        <v>0</v>
      </c>
      <c r="P382" s="3">
        <f t="shared" si="363"/>
        <v>3</v>
      </c>
      <c r="Q382" s="3">
        <f t="shared" si="364"/>
        <v>5.9126076059714539E-2</v>
      </c>
      <c r="R382" s="3">
        <f t="shared" si="365"/>
        <v>4.1860465116278944E-2</v>
      </c>
      <c r="S382" s="3">
        <f t="shared" si="366"/>
        <v>7.9434455704478593</v>
      </c>
      <c r="T382" s="3">
        <f t="shared" si="367"/>
        <v>6.0899749373433583</v>
      </c>
      <c r="U382" s="3">
        <f t="shared" si="368"/>
        <v>1.4086376811594203</v>
      </c>
      <c r="V382" s="3">
        <f t="shared" si="369"/>
        <v>1.3662726381170318</v>
      </c>
      <c r="W382" s="3">
        <f t="shared" si="370"/>
        <v>3.9717227852239296</v>
      </c>
      <c r="X382" s="4">
        <f t="shared" si="371"/>
        <v>0.13333333333333333</v>
      </c>
      <c r="Y382" s="4">
        <f t="shared" si="372"/>
        <v>0.17391304347826086</v>
      </c>
      <c r="Z382" s="4">
        <f t="shared" si="373"/>
        <v>0.75187969924812026</v>
      </c>
      <c r="AA382" s="4">
        <f t="shared" si="374"/>
        <v>0.77519379844961234</v>
      </c>
      <c r="AB382" s="4">
        <f t="shared" si="375"/>
        <v>0.26666666666666666</v>
      </c>
      <c r="AC382" s="4">
        <f t="shared" si="376"/>
        <v>6.6666666666666666E-2</v>
      </c>
      <c r="AD382" s="4">
        <f t="shared" si="377"/>
        <v>1.8759398496240602</v>
      </c>
      <c r="AE382" s="4">
        <f t="shared" si="378"/>
        <v>1.5666666666666667</v>
      </c>
      <c r="AF382" s="4">
        <f t="shared" si="379"/>
        <v>0.37593984962406013</v>
      </c>
      <c r="AG382" s="4">
        <f>IFERROR(AVERAGE(Tabela13[[#This Row],[V1]],Tabela13[[#This Row],[V2]]),"")</f>
        <v>0.97130325814536345</v>
      </c>
      <c r="AH382" s="4">
        <f>IFERROR(AVERAGE(Tabela13[[#This Row],[V1]],Tabela13[[#This Row],[V3]]),"")</f>
        <v>0.81666666666666665</v>
      </c>
      <c r="AI382" s="4">
        <f>IFERROR(AVERAGE(Tabela13[[#This Row],[V1]],Tabela13[[#This Row],[V4]]),"")</f>
        <v>0.22130325814536339</v>
      </c>
      <c r="AJ382" s="4">
        <f>IFERROR(AVERAGE(Tabela13[[#This Row],[V2]],Tabela13[[#This Row],[V1]]),"")</f>
        <v>0.97130325814536345</v>
      </c>
      <c r="AK382" s="4">
        <f>IFERROR(AVERAGE(Tabela13[[#This Row],[V2]],Tabela13[[#This Row],[V3]]),"")</f>
        <v>1.7213032581453636</v>
      </c>
      <c r="AL382" s="4">
        <f>IFERROR(AVERAGE(Tabela13[[#This Row],[V2]],Tabela13[[#This Row],[V4]]),"")</f>
        <v>1.1259398496240602</v>
      </c>
      <c r="AM382" s="4">
        <f>IFERROR(AVERAGE(Tabela13[[#This Row],[V3]],Tabela13[[#This Row],[V1]]),"")</f>
        <v>0.81666666666666665</v>
      </c>
      <c r="AN382" s="4">
        <f>IFERROR(AVERAGE(Tabela13[[#This Row],[V3]],Tabela13[[#This Row],[V2]]),"")</f>
        <v>1.7213032581453636</v>
      </c>
      <c r="AO382" s="4">
        <f>IFERROR(AVERAGE(Tabela13[[#This Row],[V3]],Tabela13[[#This Row],[V4]]),"")</f>
        <v>0.97130325814536334</v>
      </c>
      <c r="AP382" s="4">
        <f>IFERROR(AVERAGE(Tabela13[[#This Row],[V4]],Tabela13[[#This Row],[V1]]),"")</f>
        <v>0.22130325814536339</v>
      </c>
      <c r="AQ382" s="4">
        <f>IFERROR(AVERAGE(Tabela13[[#This Row],[V4]],Tabela13[[#This Row],[V2]]),"")</f>
        <v>1.1259398496240602</v>
      </c>
      <c r="AR382" s="4">
        <f>IFERROR(AVERAGE(Tabela13[[#This Row],[V4]],Tabela13[[#This Row],[V3]]),"")</f>
        <v>0.97130325814536334</v>
      </c>
      <c r="AS382" s="4">
        <f>_xlfn.STDEV.S(Tabela13[[#This Row],[V1]:[V2]])</f>
        <v>1.2793493366881419</v>
      </c>
      <c r="AT382" s="4">
        <f>_xlfn.STDEV.S(Tabela13[[#This Row],[V1]],Tabela13[[#This Row],[V3]])</f>
        <v>1.0606601717798212</v>
      </c>
      <c r="AU382" s="4">
        <f>_xlfn.STDEV.S(Tabela13[[#This Row],[V1]],Tabela13[[#This Row],[V4]])</f>
        <v>0.21868916490832074</v>
      </c>
      <c r="AV382" s="4">
        <f>_xlfn.STDEV.S(Tabela13[[#This Row],[V2]],Tabela13[[#This Row],[V1]])</f>
        <v>1.2793493366881419</v>
      </c>
      <c r="AW382" s="4">
        <f>_xlfn.STDEV.S(Tabela13[[#This Row],[V2]],Tabela13[[#This Row],[V3]])</f>
        <v>0.2186891649083208</v>
      </c>
      <c r="AX382" s="4">
        <f>_xlfn.STDEV.S(Tabela13[[#This Row],[V42]],Tabela13[[#This Row],[V44]])</f>
        <v>2.3400095084679631</v>
      </c>
      <c r="AY382" s="4">
        <f>_xlfn.STDEV.S(Tabela13[[#This Row],[V3]],Tabela13[[#This Row],[V1]])</f>
        <v>1.0606601717798212</v>
      </c>
      <c r="AZ382" s="4">
        <f>_xlfn.STDEV.S(Tabela13[[#This Row],[V3]],Tabela13[[#This Row],[V2]])</f>
        <v>0.2186891649083208</v>
      </c>
      <c r="BA382" s="4">
        <f>_xlfn.STDEV.S(Tabela13[[#This Row],[V3]],Tabela13[[#This Row],[V4]])</f>
        <v>0.84197100687150062</v>
      </c>
      <c r="BB382" s="4">
        <f>_xlfn.STDEV.S(Tabela13[[#This Row],[V4]],Tabela13[[#This Row],[V1]])</f>
        <v>0.21868916490832074</v>
      </c>
      <c r="BC382" s="4">
        <f>_xlfn.STDEV.S(Tabela13[[#This Row],[V4]],Tabela13[[#This Row],[V2]])</f>
        <v>1.060660171779821</v>
      </c>
      <c r="BD382" s="4">
        <f>_xlfn.STDEV.S(Tabela13[[#This Row],[V4]],Tabela13[[#This Row],[V3]])</f>
        <v>0.84197100687150062</v>
      </c>
      <c r="BE382" s="4">
        <f>Tabela13[[#This Row],[V17]]/Tabela13[[#This Row],[V5]]</f>
        <v>1.3171471689809537</v>
      </c>
      <c r="BF382" s="4">
        <f>Tabela13[[#This Row],[V18]]/Tabela13[[#This Row],[V6]]</f>
        <v>1.2987675572814137</v>
      </c>
      <c r="BG382" s="4">
        <f>Tabela13[[#This Row],[V19]]/Tabela13[[#This Row],[V7]]</f>
        <v>0.98818773271143812</v>
      </c>
      <c r="BH382" s="4">
        <f>Tabela13[[#This Row],[V20]]/Tabela13[[#This Row],[V8]]</f>
        <v>1.3171471689809537</v>
      </c>
      <c r="BI382" s="4">
        <f>Tabela13[[#This Row],[V21]]/Tabela13[[#This Row],[V9]]</f>
        <v>0.1270485975515725</v>
      </c>
      <c r="BJ382" s="4">
        <f>Tabela13[[#This Row],[V22]]/Tabela13[[#This Row],[V10]]</f>
        <v>2.0782722178713793</v>
      </c>
      <c r="BK382" s="4">
        <f>Tabela13[[#This Row],[V23]]/Tabela13[[#This Row],[V11]]</f>
        <v>1.2987675572814137</v>
      </c>
      <c r="BL382" s="4">
        <f>Tabela13[[#This Row],[V24]]/Tabela13[[#This Row],[V12]]</f>
        <v>0.1270485975515725</v>
      </c>
      <c r="BM382" s="4">
        <f>Tabela13[[#This Row],[V25]]/Tabela13[[#This Row],[V13]]</f>
        <v>0.86684668234222362</v>
      </c>
      <c r="BN382" s="4">
        <f>Tabela13[[#This Row],[V26]]/Tabela13[[#This Row],[V14]]</f>
        <v>0.98818773271143812</v>
      </c>
      <c r="BO382" s="4">
        <f>Tabela13[[#This Row],[V27]]/Tabela13[[#This Row],[V15]]</f>
        <v>0.94202205573767062</v>
      </c>
      <c r="BP382" s="4">
        <f>Tabela13[[#This Row],[V28]]/Tabela13[[#This Row],[V16]]</f>
        <v>0.86684668234222362</v>
      </c>
      <c r="BQ382" s="4">
        <f>Tabela13[[#This Row],[V1]]-Tabela13[[#This Row],[V2]]</f>
        <v>-1.8092731829573936</v>
      </c>
      <c r="BR382" s="4">
        <f>Tabela13[[#This Row],[V1]]-Tabela13[[#This Row],[V3]]</f>
        <v>-1.5</v>
      </c>
      <c r="BS382" s="4">
        <f>Tabela13[[#This Row],[V1]]-Tabela13[[#This Row],[V4]]</f>
        <v>-0.30927318295739348</v>
      </c>
      <c r="BT382" s="4">
        <f>Tabela13[[#This Row],[V2]]-Tabela13[[#This Row],[V1]]</f>
        <v>1.8092731829573936</v>
      </c>
      <c r="BU382" s="4">
        <f>Tabela13[[#This Row],[V2]]-Tabela13[[#This Row],[V3]]</f>
        <v>0.30927318295739359</v>
      </c>
      <c r="BV382" s="4">
        <f>Tabela13[[#This Row],[V2]]-Tabela13[[#This Row],[V4]]</f>
        <v>1.5</v>
      </c>
      <c r="BW382" s="4">
        <f>AVERAGE(Tabela13[[#This Row],[V41]],Tabela13[[#This Row],[V42]])</f>
        <v>-1.6546365914786967</v>
      </c>
      <c r="BX382" s="4">
        <f>AVERAGE(Tabela13[[#This Row],[V41]],Tabela13[[#This Row],[V43]])</f>
        <v>-1.0592731829573936</v>
      </c>
      <c r="BY382" s="4">
        <f>AVERAGE(Tabela13[[#This Row],[V41]],Tabela13[[#This Row],[V44]])</f>
        <v>0</v>
      </c>
      <c r="BZ382" s="4">
        <f>AVERAGE(Tabela13[[#This Row],[V41]],Tabela13[[#This Row],[V45]])</f>
        <v>-0.75</v>
      </c>
      <c r="CA382" s="4">
        <f>AVERAGE(Tabela13[[#This Row],[V41]],Tabela13[[#This Row],[V46]])</f>
        <v>-0.15463659147869679</v>
      </c>
      <c r="CB382" s="4">
        <f>AVERAGE(Tabela13[[#This Row],[V42]],Tabela13[[#This Row],[V41]])</f>
        <v>-1.6546365914786967</v>
      </c>
      <c r="CC382" s="4">
        <f>AVERAGE(Tabela13[[#This Row],[V42]],Tabela13[[#This Row],[V43]])</f>
        <v>-0.90463659147869668</v>
      </c>
      <c r="CD382" s="4">
        <f>AVERAGE(Tabela13[[#This Row],[V42]],Tabela13[[#This Row],[V44]])</f>
        <v>0.15463659147869679</v>
      </c>
      <c r="CE382" s="4">
        <f>AVERAGE(Tabela13[[#This Row],[V42]],Tabela13[[#This Row],[V45]])</f>
        <v>-0.59536340852130321</v>
      </c>
      <c r="CF382" s="4">
        <f>AVERAGE(Tabela13[[#This Row],[V42]],Tabela13[[#This Row],[V46]])</f>
        <v>0</v>
      </c>
      <c r="CG382" s="4">
        <f>AVERAGE(Tabela13[[#This Row],[V43]],Tabela13[[#This Row],[V41]])</f>
        <v>-1.0592731829573936</v>
      </c>
      <c r="CH382" s="4">
        <f>AVERAGE(Tabela13[[#This Row],[V43]],Tabela13[[#This Row],[V42]])</f>
        <v>-0.90463659147869668</v>
      </c>
      <c r="CI382" s="4">
        <f>AVERAGE(Tabela13[[#This Row],[V43]],Tabela13[[#This Row],[V44]])</f>
        <v>0.75</v>
      </c>
      <c r="CJ382" s="4">
        <f>AVERAGE(Tabela13[[#This Row],[V43]],Tabela13[[#This Row],[V45]])</f>
        <v>0</v>
      </c>
      <c r="CK382" s="4">
        <f>AVERAGE(Tabela13[[#This Row],[V43]],Tabela13[[#This Row],[V46]])</f>
        <v>0.59536340852130332</v>
      </c>
      <c r="CL382" s="4">
        <f>AVERAGE(Tabela13[[#This Row],[V44]],Tabela13[[#This Row],[V41]])</f>
        <v>0</v>
      </c>
      <c r="CM382" s="4">
        <f>AVERAGE(Tabela13[[#This Row],[V44]],Tabela13[[#This Row],[V42]])</f>
        <v>0.15463659147869679</v>
      </c>
      <c r="CN382" s="4">
        <f>AVERAGE(Tabela13[[#This Row],[V44]],Tabela13[[#This Row],[V43]])</f>
        <v>0.75</v>
      </c>
      <c r="CO382" s="4">
        <f>AVERAGE(Tabela13[[#This Row],[V44]],Tabela13[[#This Row],[V45]])</f>
        <v>1.0592731829573936</v>
      </c>
      <c r="CP382" s="4">
        <f>AVERAGE(Tabela13[[#This Row],[V44]],Tabela13[[#This Row],[V46]])</f>
        <v>1.6546365914786967</v>
      </c>
      <c r="CQ382" s="4">
        <f>AVERAGE(Tabela13[[#This Row],[V45]],Tabela13[[#This Row],[V41]])</f>
        <v>-0.75</v>
      </c>
      <c r="CR382" s="4">
        <f>AVERAGE(Tabela13[[#This Row],[V45]],Tabela13[[#This Row],[V42]])</f>
        <v>-0.59536340852130321</v>
      </c>
      <c r="CS382" s="4">
        <f>AVERAGE(Tabela13[[#This Row],[V45]],Tabela13[[#This Row],[V43]])</f>
        <v>0</v>
      </c>
      <c r="CT382" s="4">
        <f>AVERAGE(Tabela13[[#This Row],[V45]],Tabela13[[#This Row],[V44]])</f>
        <v>1.0592731829573936</v>
      </c>
      <c r="CU382" s="4">
        <f>AVERAGE(Tabela13[[#This Row],[V45]],Tabela13[[#This Row],[V46]])</f>
        <v>0.90463659147869679</v>
      </c>
      <c r="CV382" s="4">
        <f>AVERAGE(Tabela13[[#This Row],[V46]],Tabela13[[#This Row],[V41]])</f>
        <v>-0.15463659147869679</v>
      </c>
      <c r="CW382" s="4">
        <f>AVERAGE(Tabela13[[#This Row],[V46]],Tabela13[[#This Row],[V42]])</f>
        <v>0</v>
      </c>
      <c r="CX382" s="4">
        <f>AVERAGE(Tabela13[[#This Row],[V46]],Tabela13[[#This Row],[V43]])</f>
        <v>0.59536340852130332</v>
      </c>
      <c r="CY382" s="4">
        <f>AVERAGE(Tabela13[[#This Row],[V46]],Tabela13[[#This Row],[V44]])</f>
        <v>1.6546365914786967</v>
      </c>
      <c r="CZ382" s="4">
        <f>AVERAGE(Tabela13[[#This Row],[V46]],Tabela13[[#This Row],[V45]])</f>
        <v>0.90463659147869679</v>
      </c>
      <c r="DA382" s="3">
        <f>_xlfn.STDEV.S(Tabela13[[#This Row],[V41]],Tabela13[[#This Row],[V42]])</f>
        <v>0.2186891649083208</v>
      </c>
      <c r="DB382" s="3">
        <f>_xlfn.STDEV.S(Tabela13[[#This Row],[V41]],Tabela13[[#This Row],[V43]])</f>
        <v>1.0606601717798212</v>
      </c>
      <c r="DC382" s="3">
        <f>_xlfn.STDEV.S(Tabela13[[#This Row],[V41]],Tabela13[[#This Row],[V44]])</f>
        <v>2.5586986733762842</v>
      </c>
      <c r="DD382" s="3">
        <f>_xlfn.STDEV.S(Tabela13[[#This Row],[V41]],Tabela13[[#This Row],[V45]])</f>
        <v>1.4980385015964628</v>
      </c>
      <c r="DE382" s="3">
        <f>_xlfn.STDEV.S(Tabela13[[#This Row],[V41]],Tabela13[[#This Row],[V46]])</f>
        <v>2.3400095084679631</v>
      </c>
      <c r="DF382" s="3">
        <f>_xlfn.STDEV.S(Tabela13[[#This Row],[V42]],Tabela13[[#This Row],[V41]])</f>
        <v>0.2186891649083208</v>
      </c>
      <c r="DG382" s="3">
        <f>_xlfn.STDEV.S(Tabela13[[#This Row],[V42]],Tabela13[[#This Row],[V43]])</f>
        <v>0.84197100687150062</v>
      </c>
      <c r="DH382" s="3">
        <f>_xlfn.STDEV.S(Tabela13[[#This Row],[V42]],Tabela13[[#This Row],[V44]])</f>
        <v>2.3400095084679631</v>
      </c>
      <c r="DI382" s="3">
        <f>_xlfn.STDEV.S(Tabela13[[#This Row],[V42]],Tabela13[[#This Row],[V45]])</f>
        <v>1.2793493366881421</v>
      </c>
      <c r="DJ382" s="3">
        <f>_xlfn.STDEV.S(Tabela13[[#This Row],[V42]],Tabela13[[#This Row],[V46]])</f>
        <v>2.1213203435596424</v>
      </c>
      <c r="DK382" s="3">
        <f>_xlfn.STDEV.S(Tabela13[[#This Row],[V43]],Tabela13[[#This Row],[V41]])</f>
        <v>1.0606601717798212</v>
      </c>
      <c r="DL382" s="3">
        <f>_xlfn.STDEV.S(Tabela13[[#This Row],[V43]],Tabela13[[#This Row],[V42]])</f>
        <v>0.84197100687150062</v>
      </c>
      <c r="DM382" s="3">
        <f>_xlfn.STDEV.S(Tabela13[[#This Row],[V43]],Tabela13[[#This Row],[V44]])</f>
        <v>1.4980385015964628</v>
      </c>
      <c r="DN382" s="3">
        <f>_xlfn.STDEV.S(Tabela13[[#This Row],[V43]],Tabela13[[#This Row],[V45]])</f>
        <v>0.43737832981664149</v>
      </c>
      <c r="DO382" s="3">
        <f>_xlfn.STDEV.S(Tabela13[[#This Row],[V43]],Tabela13[[#This Row],[V46]])</f>
        <v>1.2793493366881419</v>
      </c>
      <c r="DP382" s="3">
        <f>_xlfn.STDEV.S(Tabela13[[#This Row],[V44]],Tabela13[[#This Row],[V41]])</f>
        <v>2.5586986733762842</v>
      </c>
      <c r="DQ382" s="3">
        <f>_xlfn.STDEV.S(Tabela13[[#This Row],[V44]],Tabela13[[#This Row],[V42]])</f>
        <v>2.3400095084679631</v>
      </c>
      <c r="DR382" s="3">
        <f>_xlfn.STDEV.S(Tabela13[[#This Row],[V44]],Tabela13[[#This Row],[V43]])</f>
        <v>1.4980385015964628</v>
      </c>
      <c r="DS382" s="3">
        <f>_xlfn.STDEV.S(Tabela13[[#This Row],[V44]],Tabela13[[#This Row],[V45]])</f>
        <v>1.0606601717798212</v>
      </c>
      <c r="DT382" s="3">
        <f>_xlfn.STDEV.S(Tabela13[[#This Row],[V44]],Tabela13[[#This Row],[V46]])</f>
        <v>0.2186891649083208</v>
      </c>
      <c r="DU382" s="3">
        <f>_xlfn.STDEV.S(Tabela13[[#This Row],[V45]],Tabela13[[#This Row],[V41]])</f>
        <v>1.4980385015964628</v>
      </c>
      <c r="DV382" s="3">
        <f>_xlfn.STDEV.S(Tabela13[[#This Row],[V45]],Tabela13[[#This Row],[V42]])</f>
        <v>1.2793493366881421</v>
      </c>
      <c r="DW382" s="3">
        <f>_xlfn.STDEV.S(Tabela13[[#This Row],[V45]],Tabela13[[#This Row],[V43]])</f>
        <v>0.43737832981664149</v>
      </c>
      <c r="DX382" s="3">
        <f>_xlfn.STDEV.S(Tabela13[[#This Row],[V45]],Tabela13[[#This Row],[V44]])</f>
        <v>1.0606601717798212</v>
      </c>
      <c r="DY382" s="3">
        <f>_xlfn.STDEV.S(Tabela13[[#This Row],[V45]],Tabela13[[#This Row],[V46]])</f>
        <v>0.84197100687150039</v>
      </c>
      <c r="DZ382" s="3">
        <f>_xlfn.STDEV.S(Tabela13[[#This Row],[V46]],Tabela13[[#This Row],[V41]])</f>
        <v>2.3400095084679631</v>
      </c>
      <c r="EA382" s="3">
        <f>_xlfn.STDEV.S(Tabela13[[#This Row],[V46]],Tabela13[[#This Row],[V42]])</f>
        <v>2.1213203435596424</v>
      </c>
      <c r="EB382" s="3">
        <f>_xlfn.STDEV.S(Tabela13[[#This Row],[V46]],Tabela13[[#This Row],[V43]])</f>
        <v>1.2793493366881419</v>
      </c>
      <c r="EC382" s="3">
        <f>_xlfn.STDEV.S(Tabela13[[#This Row],[V46]],Tabela13[[#This Row],[V44]])</f>
        <v>0.2186891649083208</v>
      </c>
      <c r="ED382" s="3">
        <f>_xlfn.STDEV.S(Tabela13[[#This Row],[V46]],Tabela13[[#This Row],[V45]])</f>
        <v>0.84197100687150039</v>
      </c>
      <c r="EE382" s="3">
        <f t="shared" si="380"/>
        <v>-0.13216748984916693</v>
      </c>
      <c r="EF382" s="3">
        <f t="shared" si="381"/>
        <v>-1.0013093778307076</v>
      </c>
      <c r="EG382" s="3" t="str">
        <f t="shared" si="382"/>
        <v/>
      </c>
      <c r="EH382" s="3">
        <f t="shared" si="383"/>
        <v>-1.9973846687952836</v>
      </c>
      <c r="EI382" s="3">
        <f t="shared" si="384"/>
        <v>-15.132314325424909</v>
      </c>
      <c r="EJ382" s="3">
        <f t="shared" si="385"/>
        <v>-0.13216748984916693</v>
      </c>
      <c r="EK382" s="3">
        <f t="shared" si="386"/>
        <v>-0.93072844366734664</v>
      </c>
      <c r="EL382" s="3">
        <f t="shared" si="387"/>
        <v>15.132314325424909</v>
      </c>
      <c r="EM382" s="3">
        <f t="shared" si="388"/>
        <v>-2.1488544952160336</v>
      </c>
      <c r="EN382" s="3" t="str">
        <f t="shared" si="389"/>
        <v/>
      </c>
      <c r="EO382" s="3">
        <f t="shared" si="390"/>
        <v>-1.0013093778307076</v>
      </c>
      <c r="EP382" s="3">
        <f t="shared" si="391"/>
        <v>-0.93072844366734664</v>
      </c>
      <c r="EQ382" s="3">
        <f t="shared" si="392"/>
        <v>1.9973846687952836</v>
      </c>
      <c r="ER382" s="3" t="str">
        <f t="shared" si="393"/>
        <v/>
      </c>
      <c r="ES382" s="3" t="str">
        <f t="shared" si="394"/>
        <v/>
      </c>
      <c r="ET382" s="3" t="str">
        <f t="shared" si="395"/>
        <v/>
      </c>
      <c r="EU382" s="3" t="str">
        <f t="shared" si="396"/>
        <v/>
      </c>
      <c r="EV382" s="3">
        <f t="shared" si="397"/>
        <v>1.9973846687952836</v>
      </c>
      <c r="EW382" s="3">
        <f t="shared" si="398"/>
        <v>1.0013093778307076</v>
      </c>
      <c r="EX382" s="3">
        <f t="shared" si="399"/>
        <v>0.13216748984916693</v>
      </c>
      <c r="EY382" s="3">
        <f t="shared" si="400"/>
        <v>-1.9973846687952836</v>
      </c>
      <c r="EZ382" s="3">
        <f t="shared" si="401"/>
        <v>-2.1488544952160336</v>
      </c>
      <c r="FA382" s="3" t="str">
        <f t="shared" si="402"/>
        <v/>
      </c>
      <c r="FB382" s="3">
        <f t="shared" si="403"/>
        <v>1.0013093778307076</v>
      </c>
      <c r="FC382" s="3">
        <f t="shared" si="404"/>
        <v>0.93072844366734631</v>
      </c>
      <c r="FD382" s="3">
        <f t="shared" si="405"/>
        <v>-15.132314325424909</v>
      </c>
      <c r="FE382" s="3" t="str">
        <f t="shared" si="406"/>
        <v/>
      </c>
      <c r="FF382" s="3">
        <f t="shared" si="407"/>
        <v>2.1488544952160327</v>
      </c>
      <c r="FG382" s="3">
        <f t="shared" si="408"/>
        <v>0.13216748984916693</v>
      </c>
      <c r="FH382" s="3">
        <f t="shared" si="409"/>
        <v>0.93072844366734631</v>
      </c>
      <c r="FI382" s="4">
        <f t="shared" si="410"/>
        <v>0</v>
      </c>
      <c r="FJ382" s="4">
        <f t="shared" si="411"/>
        <v>0.4</v>
      </c>
      <c r="FK382" s="4">
        <f t="shared" si="412"/>
        <v>0.54187415119963778</v>
      </c>
      <c r="FL382" s="4">
        <f t="shared" si="413"/>
        <v>2.2939215605580476</v>
      </c>
      <c r="FM382" s="4">
        <f>Tabela13[[#This Row],[V139]]-Tabela13[[#This Row],[V140]]</f>
        <v>-1.75204740935841</v>
      </c>
      <c r="FN382" s="4">
        <f>Tabela13[[#This Row],[V1]]-Tabela13[[#This Row],[V2]]/2</f>
        <v>-0.87130325814536347</v>
      </c>
      <c r="FO382" s="4">
        <f>Tabela13[[#This Row],[V1]]-Tabela13[[#This Row],[V3]]/2</f>
        <v>-0.71666666666666667</v>
      </c>
      <c r="FP382" s="4">
        <f>Tabela13[[#This Row],[V1]]-Tabela13[[#This Row],[V4]]/2</f>
        <v>-0.1213032581453634</v>
      </c>
      <c r="FQ382" s="4">
        <f>Tabela13[[#This Row],[V2]]-Tabela13[[#This Row],[V1]]/2</f>
        <v>1.8426065162907268</v>
      </c>
      <c r="FR382" s="4">
        <f>Tabela13[[#This Row],[V2]]-Tabela13[[#This Row],[V3]]/2</f>
        <v>1.092606516290727</v>
      </c>
      <c r="FS382" s="4">
        <f>Tabela13[[#This Row],[V2]]-Tabela13[[#This Row],[V4]]/2</f>
        <v>1.6879699248120301</v>
      </c>
      <c r="FT382" s="4">
        <f t="shared" si="414"/>
        <v>-0.71673243001614206</v>
      </c>
      <c r="FU382" s="4">
        <f t="shared" si="415"/>
        <v>-0.62182428783058985</v>
      </c>
      <c r="FV382" s="4">
        <f t="shared" si="416"/>
        <v>-0.12071348490547532</v>
      </c>
      <c r="FW382" s="4">
        <f t="shared" si="417"/>
        <v>1.0735676800300247</v>
      </c>
      <c r="FX382" s="4">
        <f t="shared" si="418"/>
        <v>0.82962345470918752</v>
      </c>
      <c r="FY382" s="4">
        <f t="shared" si="419"/>
        <v>1.0359633605849685</v>
      </c>
      <c r="FZ382" s="4">
        <f t="shared" si="420"/>
        <v>-129.01183740290557</v>
      </c>
      <c r="GA382" s="4">
        <f t="shared" si="421"/>
        <v>-111.92837180950617</v>
      </c>
      <c r="GB382" s="4">
        <f t="shared" si="422"/>
        <v>-21.728427282985557</v>
      </c>
      <c r="GC382" s="4">
        <f t="shared" si="423"/>
        <v>193.24218240540444</v>
      </c>
      <c r="GD382" s="4">
        <f t="shared" si="424"/>
        <v>149.33222184765376</v>
      </c>
      <c r="GE382" s="4">
        <f t="shared" si="425"/>
        <v>186.47340490529433</v>
      </c>
      <c r="GF382" s="4">
        <f>Tabela13[[#This Row],[V1]]-Tabela13[[#This Row],[V2]]/Tabela13[[#This Row],[V2]]</f>
        <v>-0.93333333333333335</v>
      </c>
      <c r="GG382" s="4">
        <f>Tabela13[[#This Row],[V1]]-Tabela13[[#This Row],[V3]]/Tabela13[[#This Row],[V3]]</f>
        <v>-0.93333333333333335</v>
      </c>
      <c r="GH382" s="4">
        <f>Tabela13[[#This Row],[V1]]-Tabela13[[#This Row],[V4]]/Tabela13[[#This Row],[V4]]</f>
        <v>-0.93333333333333335</v>
      </c>
      <c r="GI382" s="4">
        <f>Tabela13[[#This Row],[V2]]-Tabela13[[#This Row],[V1]]/Tabela13[[#This Row],[V1]]</f>
        <v>0.87593984962406024</v>
      </c>
      <c r="GJ382" s="4">
        <f>Tabela13[[#This Row],[V2]]-Tabela13[[#This Row],[V3]]/Tabela13[[#This Row],[V3]]</f>
        <v>0.87593984962406024</v>
      </c>
      <c r="GK382" s="4">
        <f>Tabela13[[#This Row],[V2]]-Tabela13[[#This Row],[V4]]/Tabela13[[#This Row],[V4]]</f>
        <v>0.87593984962406024</v>
      </c>
      <c r="GL382" s="4">
        <f t="shared" si="426"/>
        <v>0.8842416528107756</v>
      </c>
      <c r="GM382" s="4">
        <f t="shared" si="427"/>
        <v>0.97130325814536345</v>
      </c>
      <c r="GN382" s="4">
        <f t="shared" si="428"/>
        <v>0.91036619654625073</v>
      </c>
      <c r="GO382" s="3">
        <f t="shared" si="429"/>
        <v>0</v>
      </c>
      <c r="GP382" s="3">
        <v>100</v>
      </c>
      <c r="GQ382" s="3">
        <f t="shared" si="430"/>
        <v>-1</v>
      </c>
      <c r="GR382" s="3">
        <f t="shared" si="431"/>
        <v>-100</v>
      </c>
      <c r="GS382" s="34">
        <f>COUNTIF($D$2:D381,Tabela13[[#This Row],[HomeTeam]])</f>
        <v>18</v>
      </c>
      <c r="GT382" s="34">
        <f>COUNTIF($E$2:E381,Tabela13[[#This Row],[AwayTeam]])</f>
        <v>18</v>
      </c>
      <c r="GU382" s="3">
        <f>IFERROR(AVERAGEIFS($AD$2:AD381,$D$2:D381,Tabela13[[#This Row],[HomeTeam]],$GS$2:GS381,"&gt;="&amp;Tabela13[[#This Row],[Contagem_H]]-5),"")</f>
        <v>2.110916789777245</v>
      </c>
      <c r="GV382" s="3">
        <f>IFERROR(AVERAGEIFS($G$2:G381,$E$2:E381,Tabela13[[#This Row],[AwayTeam]],$GT$2:GT381,"&gt;="&amp;Tabela13[[#This Row],[Contagem_A]]-5),"")</f>
        <v>0.6</v>
      </c>
      <c r="GW382" s="3">
        <f>IFERROR(AVERAGEIFS($GQ$2:GQ381,$D$2:D381,Tabela13[[#This Row],[HomeTeam]],$GS$2:GS381,"&gt;="&amp;Tabela13[[#This Row],[Contagem_H]]-5),"")</f>
        <v>-1</v>
      </c>
    </row>
    <row r="383" spans="1:205" x14ac:dyDescent="0.25">
      <c r="A383" t="s">
        <v>127</v>
      </c>
      <c r="B383" t="s">
        <v>272</v>
      </c>
      <c r="C383" t="s">
        <v>129</v>
      </c>
      <c r="D383" t="s">
        <v>141</v>
      </c>
      <c r="E383" t="s">
        <v>18</v>
      </c>
      <c r="F383" s="3">
        <v>1</v>
      </c>
      <c r="G383" s="3">
        <v>0</v>
      </c>
      <c r="H383" s="3" t="str">
        <f t="shared" si="432"/>
        <v>H</v>
      </c>
      <c r="I383" s="3">
        <v>1.67</v>
      </c>
      <c r="J383" s="3">
        <v>4.0999999999999996</v>
      </c>
      <c r="K383" s="3">
        <v>5</v>
      </c>
      <c r="L383" s="3">
        <v>1.62</v>
      </c>
      <c r="M383" s="3">
        <v>2.2999999999999998</v>
      </c>
      <c r="N383" s="3">
        <f t="shared" si="361"/>
        <v>1</v>
      </c>
      <c r="O383" s="3">
        <f t="shared" si="362"/>
        <v>3</v>
      </c>
      <c r="P383" s="3">
        <f t="shared" si="363"/>
        <v>0</v>
      </c>
      <c r="Q383" s="3">
        <f t="shared" si="364"/>
        <v>4.270483423397109E-2</v>
      </c>
      <c r="R383" s="3">
        <f t="shared" si="365"/>
        <v>5.2066559312936134E-2</v>
      </c>
      <c r="S383" s="3">
        <f t="shared" si="366"/>
        <v>1.7413170731707317</v>
      </c>
      <c r="T383" s="3">
        <f t="shared" si="367"/>
        <v>4.2750898203592813</v>
      </c>
      <c r="U383" s="3">
        <f t="shared" si="368"/>
        <v>5.2135241711698557</v>
      </c>
      <c r="V383" s="3">
        <f t="shared" si="369"/>
        <v>1.6891818314590332</v>
      </c>
      <c r="W383" s="3">
        <f t="shared" si="370"/>
        <v>2.3982211187381335</v>
      </c>
      <c r="X383" s="4">
        <f t="shared" si="371"/>
        <v>0.5988023952095809</v>
      </c>
      <c r="Y383" s="4">
        <f t="shared" si="372"/>
        <v>0.24390243902439027</v>
      </c>
      <c r="Z383" s="4">
        <f t="shared" si="373"/>
        <v>0.2</v>
      </c>
      <c r="AA383" s="4">
        <f t="shared" si="374"/>
        <v>0.61728395061728392</v>
      </c>
      <c r="AB383" s="4">
        <f t="shared" si="375"/>
        <v>0.43478260869565222</v>
      </c>
      <c r="AC383" s="4">
        <f t="shared" si="376"/>
        <v>0.79940119760479045</v>
      </c>
      <c r="AD383" s="4">
        <f t="shared" si="377"/>
        <v>0.1</v>
      </c>
      <c r="AE383" s="4">
        <f t="shared" si="378"/>
        <v>0.29940119760479045</v>
      </c>
      <c r="AF383" s="4">
        <f t="shared" si="379"/>
        <v>0.6</v>
      </c>
      <c r="AG383" s="4">
        <f>IFERROR(AVERAGE(Tabela13[[#This Row],[V1]],Tabela13[[#This Row],[V2]]),"")</f>
        <v>0.44970059880239521</v>
      </c>
      <c r="AH383" s="4">
        <f>IFERROR(AVERAGE(Tabela13[[#This Row],[V1]],Tabela13[[#This Row],[V3]]),"")</f>
        <v>0.54940119760479045</v>
      </c>
      <c r="AI383" s="4">
        <f>IFERROR(AVERAGE(Tabela13[[#This Row],[V1]],Tabela13[[#This Row],[V4]]),"")</f>
        <v>0.69970059880239521</v>
      </c>
      <c r="AJ383" s="4">
        <f>IFERROR(AVERAGE(Tabela13[[#This Row],[V2]],Tabela13[[#This Row],[V1]]),"")</f>
        <v>0.44970059880239521</v>
      </c>
      <c r="AK383" s="4">
        <f>IFERROR(AVERAGE(Tabela13[[#This Row],[V2]],Tabela13[[#This Row],[V3]]),"")</f>
        <v>0.19970059880239521</v>
      </c>
      <c r="AL383" s="4">
        <f>IFERROR(AVERAGE(Tabela13[[#This Row],[V2]],Tabela13[[#This Row],[V4]]),"")</f>
        <v>0.35</v>
      </c>
      <c r="AM383" s="4">
        <f>IFERROR(AVERAGE(Tabela13[[#This Row],[V3]],Tabela13[[#This Row],[V1]]),"")</f>
        <v>0.54940119760479045</v>
      </c>
      <c r="AN383" s="4">
        <f>IFERROR(AVERAGE(Tabela13[[#This Row],[V3]],Tabela13[[#This Row],[V2]]),"")</f>
        <v>0.19970059880239521</v>
      </c>
      <c r="AO383" s="4">
        <f>IFERROR(AVERAGE(Tabela13[[#This Row],[V3]],Tabela13[[#This Row],[V4]]),"")</f>
        <v>0.44970059880239521</v>
      </c>
      <c r="AP383" s="4">
        <f>IFERROR(AVERAGE(Tabela13[[#This Row],[V4]],Tabela13[[#This Row],[V1]]),"")</f>
        <v>0.69970059880239521</v>
      </c>
      <c r="AQ383" s="4">
        <f>IFERROR(AVERAGE(Tabela13[[#This Row],[V4]],Tabela13[[#This Row],[V2]]),"")</f>
        <v>0.35</v>
      </c>
      <c r="AR383" s="4">
        <f>IFERROR(AVERAGE(Tabela13[[#This Row],[V4]],Tabela13[[#This Row],[V3]]),"")</f>
        <v>0.44970059880239521</v>
      </c>
      <c r="AS383" s="4">
        <f>_xlfn.STDEV.S(Tabela13[[#This Row],[V1]:[V2]])</f>
        <v>0.49455132959633979</v>
      </c>
      <c r="AT383" s="4">
        <f>_xlfn.STDEV.S(Tabela13[[#This Row],[V1]],Tabela13[[#This Row],[V3]])</f>
        <v>0.35355339059327379</v>
      </c>
      <c r="AU383" s="4">
        <f>_xlfn.STDEV.S(Tabela13[[#This Row],[V1]],Tabela13[[#This Row],[V4]])</f>
        <v>0.14099793900306595</v>
      </c>
      <c r="AV383" s="4">
        <f>_xlfn.STDEV.S(Tabela13[[#This Row],[V2]],Tabela13[[#This Row],[V1]])</f>
        <v>0.49455132959633979</v>
      </c>
      <c r="AW383" s="4">
        <f>_xlfn.STDEV.S(Tabela13[[#This Row],[V2]],Tabela13[[#This Row],[V3]])</f>
        <v>0.14099793900306615</v>
      </c>
      <c r="AX383" s="4">
        <f>_xlfn.STDEV.S(Tabela13[[#This Row],[V42]],Tabela13[[#This Row],[V44]])</f>
        <v>0.84810472018961358</v>
      </c>
      <c r="AY383" s="4">
        <f>_xlfn.STDEV.S(Tabela13[[#This Row],[V3]],Tabela13[[#This Row],[V1]])</f>
        <v>0.35355339059327379</v>
      </c>
      <c r="AZ383" s="4">
        <f>_xlfn.STDEV.S(Tabela13[[#This Row],[V3]],Tabela13[[#This Row],[V2]])</f>
        <v>0.14099793900306615</v>
      </c>
      <c r="BA383" s="4">
        <f>_xlfn.STDEV.S(Tabela13[[#This Row],[V3]],Tabela13[[#This Row],[V4]])</f>
        <v>0.21255545159020769</v>
      </c>
      <c r="BB383" s="4">
        <f>_xlfn.STDEV.S(Tabela13[[#This Row],[V4]],Tabela13[[#This Row],[V1]])</f>
        <v>0.14099793900306595</v>
      </c>
      <c r="BC383" s="4">
        <f>_xlfn.STDEV.S(Tabela13[[#This Row],[V4]],Tabela13[[#This Row],[V2]])</f>
        <v>0.35355339059327379</v>
      </c>
      <c r="BD383" s="4">
        <f>_xlfn.STDEV.S(Tabela13[[#This Row],[V4]],Tabela13[[#This Row],[V3]])</f>
        <v>0.21255545159020769</v>
      </c>
      <c r="BE383" s="4">
        <f>Tabela13[[#This Row],[V17]]/Tabela13[[#This Row],[V5]]</f>
        <v>1.0997346477042442</v>
      </c>
      <c r="BF383" s="4">
        <f>Tabela13[[#This Row],[V18]]/Tabela13[[#This Row],[V6]]</f>
        <v>0.64352497252399699</v>
      </c>
      <c r="BG383" s="4">
        <f>Tabela13[[#This Row],[V19]]/Tabela13[[#This Row],[V7]]</f>
        <v>0.20151181697485676</v>
      </c>
      <c r="BH383" s="4">
        <f>Tabela13[[#This Row],[V20]]/Tabela13[[#This Row],[V8]]</f>
        <v>1.0997346477042442</v>
      </c>
      <c r="BI383" s="4">
        <f>Tabela13[[#This Row],[V21]]/Tabela13[[#This Row],[V9]]</f>
        <v>0.70604665107982145</v>
      </c>
      <c r="BJ383" s="4">
        <f>Tabela13[[#This Row],[V22]]/Tabela13[[#This Row],[V10]]</f>
        <v>2.4231563433988961</v>
      </c>
      <c r="BK383" s="4">
        <f>Tabela13[[#This Row],[V23]]/Tabela13[[#This Row],[V11]]</f>
        <v>0.64352497252399699</v>
      </c>
      <c r="BL383" s="4">
        <f>Tabela13[[#This Row],[V24]]/Tabela13[[#This Row],[V12]]</f>
        <v>0.70604665107982145</v>
      </c>
      <c r="BM383" s="4">
        <f>Tabela13[[#This Row],[V25]]/Tabela13[[#This Row],[V13]]</f>
        <v>0.47265992564000914</v>
      </c>
      <c r="BN383" s="4">
        <f>Tabela13[[#This Row],[V26]]/Tabela13[[#This Row],[V14]]</f>
        <v>0.20151181697485676</v>
      </c>
      <c r="BO383" s="4">
        <f>Tabela13[[#This Row],[V27]]/Tabela13[[#This Row],[V15]]</f>
        <v>1.0101525445522108</v>
      </c>
      <c r="BP383" s="4">
        <f>Tabela13[[#This Row],[V28]]/Tabela13[[#This Row],[V16]]</f>
        <v>0.47265992564000914</v>
      </c>
      <c r="BQ383" s="4">
        <f>Tabela13[[#This Row],[V1]]-Tabela13[[#This Row],[V2]]</f>
        <v>0.69940119760479047</v>
      </c>
      <c r="BR383" s="4">
        <f>Tabela13[[#This Row],[V1]]-Tabela13[[#This Row],[V3]]</f>
        <v>0.5</v>
      </c>
      <c r="BS383" s="4">
        <f>Tabela13[[#This Row],[V1]]-Tabela13[[#This Row],[V4]]</f>
        <v>0.19940119760479047</v>
      </c>
      <c r="BT383" s="4">
        <f>Tabela13[[#This Row],[V2]]-Tabela13[[#This Row],[V1]]</f>
        <v>-0.69940119760479047</v>
      </c>
      <c r="BU383" s="4">
        <f>Tabela13[[#This Row],[V2]]-Tabela13[[#This Row],[V3]]</f>
        <v>-0.19940119760479044</v>
      </c>
      <c r="BV383" s="4">
        <f>Tabela13[[#This Row],[V2]]-Tabela13[[#This Row],[V4]]</f>
        <v>-0.5</v>
      </c>
      <c r="BW383" s="4">
        <f>AVERAGE(Tabela13[[#This Row],[V41]],Tabela13[[#This Row],[V42]])</f>
        <v>0.59970059880239523</v>
      </c>
      <c r="BX383" s="4">
        <f>AVERAGE(Tabela13[[#This Row],[V41]],Tabela13[[#This Row],[V43]])</f>
        <v>0.44940119760479047</v>
      </c>
      <c r="BY383" s="4">
        <f>AVERAGE(Tabela13[[#This Row],[V41]],Tabela13[[#This Row],[V44]])</f>
        <v>0</v>
      </c>
      <c r="BZ383" s="4">
        <f>AVERAGE(Tabela13[[#This Row],[V41]],Tabela13[[#This Row],[V45]])</f>
        <v>0.25</v>
      </c>
      <c r="CA383" s="4">
        <f>AVERAGE(Tabela13[[#This Row],[V41]],Tabela13[[#This Row],[V46]])</f>
        <v>9.9700598802395235E-2</v>
      </c>
      <c r="CB383" s="4">
        <f>AVERAGE(Tabela13[[#This Row],[V42]],Tabela13[[#This Row],[V41]])</f>
        <v>0.59970059880239523</v>
      </c>
      <c r="CC383" s="4">
        <f>AVERAGE(Tabela13[[#This Row],[V42]],Tabela13[[#This Row],[V43]])</f>
        <v>0.34970059880239523</v>
      </c>
      <c r="CD383" s="4">
        <f>AVERAGE(Tabela13[[#This Row],[V42]],Tabela13[[#This Row],[V44]])</f>
        <v>-9.9700598802395235E-2</v>
      </c>
      <c r="CE383" s="4">
        <f>AVERAGE(Tabela13[[#This Row],[V42]],Tabela13[[#This Row],[V45]])</f>
        <v>0.15029940119760477</v>
      </c>
      <c r="CF383" s="4">
        <f>AVERAGE(Tabela13[[#This Row],[V42]],Tabela13[[#This Row],[V46]])</f>
        <v>0</v>
      </c>
      <c r="CG383" s="4">
        <f>AVERAGE(Tabela13[[#This Row],[V43]],Tabela13[[#This Row],[V41]])</f>
        <v>0.44940119760479047</v>
      </c>
      <c r="CH383" s="4">
        <f>AVERAGE(Tabela13[[#This Row],[V43]],Tabela13[[#This Row],[V42]])</f>
        <v>0.34970059880239523</v>
      </c>
      <c r="CI383" s="4">
        <f>AVERAGE(Tabela13[[#This Row],[V43]],Tabela13[[#This Row],[V44]])</f>
        <v>-0.25</v>
      </c>
      <c r="CJ383" s="4">
        <f>AVERAGE(Tabela13[[#This Row],[V43]],Tabela13[[#This Row],[V45]])</f>
        <v>0</v>
      </c>
      <c r="CK383" s="4">
        <f>AVERAGE(Tabela13[[#This Row],[V43]],Tabela13[[#This Row],[V46]])</f>
        <v>-0.15029940119760477</v>
      </c>
      <c r="CL383" s="4">
        <f>AVERAGE(Tabela13[[#This Row],[V44]],Tabela13[[#This Row],[V41]])</f>
        <v>0</v>
      </c>
      <c r="CM383" s="4">
        <f>AVERAGE(Tabela13[[#This Row],[V44]],Tabela13[[#This Row],[V42]])</f>
        <v>-9.9700598802395235E-2</v>
      </c>
      <c r="CN383" s="4">
        <f>AVERAGE(Tabela13[[#This Row],[V44]],Tabela13[[#This Row],[V43]])</f>
        <v>-0.25</v>
      </c>
      <c r="CO383" s="4">
        <f>AVERAGE(Tabela13[[#This Row],[V44]],Tabela13[[#This Row],[V45]])</f>
        <v>-0.44940119760479047</v>
      </c>
      <c r="CP383" s="4">
        <f>AVERAGE(Tabela13[[#This Row],[V44]],Tabela13[[#This Row],[V46]])</f>
        <v>-0.59970059880239523</v>
      </c>
      <c r="CQ383" s="4">
        <f>AVERAGE(Tabela13[[#This Row],[V45]],Tabela13[[#This Row],[V41]])</f>
        <v>0.25</v>
      </c>
      <c r="CR383" s="4">
        <f>AVERAGE(Tabela13[[#This Row],[V45]],Tabela13[[#This Row],[V42]])</f>
        <v>0.15029940119760477</v>
      </c>
      <c r="CS383" s="4">
        <f>AVERAGE(Tabela13[[#This Row],[V45]],Tabela13[[#This Row],[V43]])</f>
        <v>0</v>
      </c>
      <c r="CT383" s="4">
        <f>AVERAGE(Tabela13[[#This Row],[V45]],Tabela13[[#This Row],[V44]])</f>
        <v>-0.44940119760479047</v>
      </c>
      <c r="CU383" s="4">
        <f>AVERAGE(Tabela13[[#This Row],[V45]],Tabela13[[#This Row],[V46]])</f>
        <v>-0.34970059880239523</v>
      </c>
      <c r="CV383" s="4">
        <f>AVERAGE(Tabela13[[#This Row],[V46]],Tabela13[[#This Row],[V41]])</f>
        <v>9.9700598802395235E-2</v>
      </c>
      <c r="CW383" s="4">
        <f>AVERAGE(Tabela13[[#This Row],[V46]],Tabela13[[#This Row],[V42]])</f>
        <v>0</v>
      </c>
      <c r="CX383" s="4">
        <f>AVERAGE(Tabela13[[#This Row],[V46]],Tabela13[[#This Row],[V43]])</f>
        <v>-0.15029940119760477</v>
      </c>
      <c r="CY383" s="4">
        <f>AVERAGE(Tabela13[[#This Row],[V46]],Tabela13[[#This Row],[V44]])</f>
        <v>-0.59970059880239523</v>
      </c>
      <c r="CZ383" s="4">
        <f>AVERAGE(Tabela13[[#This Row],[V46]],Tabela13[[#This Row],[V45]])</f>
        <v>-0.34970059880239523</v>
      </c>
      <c r="DA383" s="3">
        <f>_xlfn.STDEV.S(Tabela13[[#This Row],[V41]],Tabela13[[#This Row],[V42]])</f>
        <v>0.14099793900306595</v>
      </c>
      <c r="DB383" s="3">
        <f>_xlfn.STDEV.S(Tabela13[[#This Row],[V41]],Tabela13[[#This Row],[V43]])</f>
        <v>0.35355339059327368</v>
      </c>
      <c r="DC383" s="3">
        <f>_xlfn.STDEV.S(Tabela13[[#This Row],[V41]],Tabela13[[#This Row],[V44]])</f>
        <v>0.9891026591926797</v>
      </c>
      <c r="DD383" s="3">
        <f>_xlfn.STDEV.S(Tabela13[[#This Row],[V41]],Tabela13[[#This Row],[V45]])</f>
        <v>0.63554926859940597</v>
      </c>
      <c r="DE383" s="3">
        <f>_xlfn.STDEV.S(Tabela13[[#This Row],[V41]],Tabela13[[#This Row],[V46]])</f>
        <v>0.84810472018961358</v>
      </c>
      <c r="DF383" s="3">
        <f>_xlfn.STDEV.S(Tabela13[[#This Row],[V42]],Tabela13[[#This Row],[V41]])</f>
        <v>0.14099793900306595</v>
      </c>
      <c r="DG383" s="3">
        <f>_xlfn.STDEV.S(Tabela13[[#This Row],[V42]],Tabela13[[#This Row],[V43]])</f>
        <v>0.21255545159020764</v>
      </c>
      <c r="DH383" s="3">
        <f>_xlfn.STDEV.S(Tabela13[[#This Row],[V42]],Tabela13[[#This Row],[V44]])</f>
        <v>0.84810472018961358</v>
      </c>
      <c r="DI383" s="3">
        <f>_xlfn.STDEV.S(Tabela13[[#This Row],[V42]],Tabela13[[#This Row],[V45]])</f>
        <v>0.49455132959633979</v>
      </c>
      <c r="DJ383" s="3">
        <f>_xlfn.STDEV.S(Tabela13[[#This Row],[V42]],Tabela13[[#This Row],[V46]])</f>
        <v>0.70710678118654757</v>
      </c>
      <c r="DK383" s="3">
        <f>_xlfn.STDEV.S(Tabela13[[#This Row],[V43]],Tabela13[[#This Row],[V41]])</f>
        <v>0.35355339059327368</v>
      </c>
      <c r="DL383" s="3">
        <f>_xlfn.STDEV.S(Tabela13[[#This Row],[V43]],Tabela13[[#This Row],[V42]])</f>
        <v>0.21255545159020764</v>
      </c>
      <c r="DM383" s="3">
        <f>_xlfn.STDEV.S(Tabela13[[#This Row],[V43]],Tabela13[[#This Row],[V44]])</f>
        <v>0.63554926859940597</v>
      </c>
      <c r="DN383" s="3">
        <f>_xlfn.STDEV.S(Tabela13[[#This Row],[V43]],Tabela13[[#This Row],[V45]])</f>
        <v>0.28199587800613218</v>
      </c>
      <c r="DO383" s="3">
        <f>_xlfn.STDEV.S(Tabela13[[#This Row],[V43]],Tabela13[[#This Row],[V46]])</f>
        <v>0.49455132959633979</v>
      </c>
      <c r="DP383" s="3">
        <f>_xlfn.STDEV.S(Tabela13[[#This Row],[V44]],Tabela13[[#This Row],[V41]])</f>
        <v>0.9891026591926797</v>
      </c>
      <c r="DQ383" s="3">
        <f>_xlfn.STDEV.S(Tabela13[[#This Row],[V44]],Tabela13[[#This Row],[V42]])</f>
        <v>0.84810472018961358</v>
      </c>
      <c r="DR383" s="3">
        <f>_xlfn.STDEV.S(Tabela13[[#This Row],[V44]],Tabela13[[#This Row],[V43]])</f>
        <v>0.63554926859940597</v>
      </c>
      <c r="DS383" s="3">
        <f>_xlfn.STDEV.S(Tabela13[[#This Row],[V44]],Tabela13[[#This Row],[V45]])</f>
        <v>0.35355339059327368</v>
      </c>
      <c r="DT383" s="3">
        <f>_xlfn.STDEV.S(Tabela13[[#This Row],[V44]],Tabela13[[#This Row],[V46]])</f>
        <v>0.14099793900306595</v>
      </c>
      <c r="DU383" s="3">
        <f>_xlfn.STDEV.S(Tabela13[[#This Row],[V45]],Tabela13[[#This Row],[V41]])</f>
        <v>0.63554926859940597</v>
      </c>
      <c r="DV383" s="3">
        <f>_xlfn.STDEV.S(Tabela13[[#This Row],[V45]],Tabela13[[#This Row],[V42]])</f>
        <v>0.49455132959633979</v>
      </c>
      <c r="DW383" s="3">
        <f>_xlfn.STDEV.S(Tabela13[[#This Row],[V45]],Tabela13[[#This Row],[V43]])</f>
        <v>0.28199587800613218</v>
      </c>
      <c r="DX383" s="3">
        <f>_xlfn.STDEV.S(Tabela13[[#This Row],[V45]],Tabela13[[#This Row],[V44]])</f>
        <v>0.35355339059327368</v>
      </c>
      <c r="DY383" s="3">
        <f>_xlfn.STDEV.S(Tabela13[[#This Row],[V45]],Tabela13[[#This Row],[V46]])</f>
        <v>0.21255545159020764</v>
      </c>
      <c r="DZ383" s="3">
        <f>_xlfn.STDEV.S(Tabela13[[#This Row],[V46]],Tabela13[[#This Row],[V41]])</f>
        <v>0.84810472018961358</v>
      </c>
      <c r="EA383" s="3">
        <f>_xlfn.STDEV.S(Tabela13[[#This Row],[V46]],Tabela13[[#This Row],[V42]])</f>
        <v>0.70710678118654757</v>
      </c>
      <c r="EB383" s="3">
        <f>_xlfn.STDEV.S(Tabela13[[#This Row],[V46]],Tabela13[[#This Row],[V43]])</f>
        <v>0.49455132959633979</v>
      </c>
      <c r="EC383" s="3">
        <f>_xlfn.STDEV.S(Tabela13[[#This Row],[V46]],Tabela13[[#This Row],[V44]])</f>
        <v>0.14099793900306595</v>
      </c>
      <c r="ED383" s="3">
        <f>_xlfn.STDEV.S(Tabela13[[#This Row],[V46]],Tabela13[[#This Row],[V45]])</f>
        <v>0.21255545159020764</v>
      </c>
      <c r="EE383" s="3">
        <f t="shared" si="380"/>
        <v>0.23511388730416388</v>
      </c>
      <c r="EF383" s="3">
        <f t="shared" si="381"/>
        <v>0.78672106900835037</v>
      </c>
      <c r="EG383" s="3" t="str">
        <f t="shared" si="382"/>
        <v/>
      </c>
      <c r="EH383" s="3">
        <f t="shared" si="383"/>
        <v>2.5421970743976239</v>
      </c>
      <c r="EI383" s="3">
        <f t="shared" si="384"/>
        <v>8.5065158121120383</v>
      </c>
      <c r="EJ383" s="3">
        <f t="shared" si="385"/>
        <v>0.23511388730416388</v>
      </c>
      <c r="EK383" s="3">
        <f t="shared" si="386"/>
        <v>0.60782123999254578</v>
      </c>
      <c r="EL383" s="3">
        <f t="shared" si="387"/>
        <v>-8.5065158121120383</v>
      </c>
      <c r="EM383" s="3">
        <f t="shared" si="388"/>
        <v>3.2904411172346117</v>
      </c>
      <c r="EN383" s="3" t="str">
        <f t="shared" si="389"/>
        <v/>
      </c>
      <c r="EO383" s="3">
        <f t="shared" si="390"/>
        <v>0.78672106900835037</v>
      </c>
      <c r="EP383" s="3">
        <f t="shared" si="391"/>
        <v>0.60782123999254578</v>
      </c>
      <c r="EQ383" s="3">
        <f t="shared" si="392"/>
        <v>-2.5421970743976239</v>
      </c>
      <c r="ER383" s="3" t="str">
        <f t="shared" si="393"/>
        <v/>
      </c>
      <c r="ES383" s="3" t="str">
        <f t="shared" si="394"/>
        <v/>
      </c>
      <c r="ET383" s="3" t="str">
        <f t="shared" si="395"/>
        <v/>
      </c>
      <c r="EU383" s="3" t="str">
        <f t="shared" si="396"/>
        <v/>
      </c>
      <c r="EV383" s="3">
        <f t="shared" si="397"/>
        <v>-2.5421970743976239</v>
      </c>
      <c r="EW383" s="3">
        <f t="shared" si="398"/>
        <v>-0.78672106900835037</v>
      </c>
      <c r="EX383" s="3">
        <f t="shared" si="399"/>
        <v>-0.23511388730416388</v>
      </c>
      <c r="EY383" s="3">
        <f t="shared" si="400"/>
        <v>2.5421970743976239</v>
      </c>
      <c r="EZ383" s="3">
        <f t="shared" si="401"/>
        <v>3.2904411172346117</v>
      </c>
      <c r="FA383" s="3" t="str">
        <f t="shared" si="402"/>
        <v/>
      </c>
      <c r="FB383" s="3">
        <f t="shared" si="403"/>
        <v>-0.78672106900835037</v>
      </c>
      <c r="FC383" s="3">
        <f t="shared" si="404"/>
        <v>-0.60782123999254578</v>
      </c>
      <c r="FD383" s="3">
        <f t="shared" si="405"/>
        <v>8.5065158121120383</v>
      </c>
      <c r="FE383" s="3" t="str">
        <f t="shared" si="406"/>
        <v/>
      </c>
      <c r="FF383" s="3">
        <f t="shared" si="407"/>
        <v>-3.2904411172346117</v>
      </c>
      <c r="FG383" s="3">
        <f t="shared" si="408"/>
        <v>-0.23511388730416388</v>
      </c>
      <c r="FH383" s="3">
        <f t="shared" si="409"/>
        <v>-0.60782123999254578</v>
      </c>
      <c r="FI383" s="4">
        <f t="shared" si="410"/>
        <v>0.2</v>
      </c>
      <c r="FJ383" s="4">
        <f t="shared" si="411"/>
        <v>0</v>
      </c>
      <c r="FK383" s="4">
        <f t="shared" si="412"/>
        <v>1.9567470655797408</v>
      </c>
      <c r="FL383" s="4">
        <f t="shared" si="413"/>
        <v>0.8093397204246856</v>
      </c>
      <c r="FM383" s="4">
        <f>Tabela13[[#This Row],[V139]]-Tabela13[[#This Row],[V140]]</f>
        <v>1.147407345155055</v>
      </c>
      <c r="FN383" s="4">
        <f>Tabela13[[#This Row],[V1]]-Tabela13[[#This Row],[V2]]/2</f>
        <v>0.7494011976047904</v>
      </c>
      <c r="FO383" s="4">
        <f>Tabela13[[#This Row],[V1]]-Tabela13[[#This Row],[V3]]/2</f>
        <v>0.64970059880239517</v>
      </c>
      <c r="FP383" s="4">
        <f>Tabela13[[#This Row],[V1]]-Tabela13[[#This Row],[V4]]/2</f>
        <v>0.49940119760479046</v>
      </c>
      <c r="FQ383" s="4">
        <f>Tabela13[[#This Row],[V2]]-Tabela13[[#This Row],[V1]]/2</f>
        <v>-0.29970059880239519</v>
      </c>
      <c r="FR383" s="4">
        <f>Tabela13[[#This Row],[V2]]-Tabela13[[#This Row],[V3]]/2</f>
        <v>-4.9700598802395218E-2</v>
      </c>
      <c r="FS383" s="4">
        <f>Tabela13[[#This Row],[V2]]-Tabela13[[#This Row],[V4]]/2</f>
        <v>-0.19999999999999998</v>
      </c>
      <c r="FT383" s="4">
        <f t="shared" si="414"/>
        <v>0.6431177650965032</v>
      </c>
      <c r="FU383" s="4">
        <f t="shared" si="415"/>
        <v>0.57616471643683587</v>
      </c>
      <c r="FV383" s="4">
        <f t="shared" si="416"/>
        <v>0.46316845235324045</v>
      </c>
      <c r="FW383" s="4">
        <f t="shared" si="417"/>
        <v>-0.29118209185037863</v>
      </c>
      <c r="FX383" s="4">
        <f t="shared" si="418"/>
        <v>-4.9659736709826888E-2</v>
      </c>
      <c r="FY383" s="4">
        <f t="shared" si="419"/>
        <v>-0.19739555984988075</v>
      </c>
      <c r="FZ383" s="4">
        <f t="shared" si="420"/>
        <v>115.76119771737058</v>
      </c>
      <c r="GA383" s="4">
        <f t="shared" si="421"/>
        <v>103.70964895863047</v>
      </c>
      <c r="GB383" s="4">
        <f t="shared" si="422"/>
        <v>83.370321423583277</v>
      </c>
      <c r="GC383" s="4">
        <f t="shared" si="423"/>
        <v>-52.412776533068147</v>
      </c>
      <c r="GD383" s="4">
        <f t="shared" si="424"/>
        <v>-8.9387526077688388</v>
      </c>
      <c r="GE383" s="4">
        <f t="shared" si="425"/>
        <v>-35.531200772978536</v>
      </c>
      <c r="GF383" s="4">
        <f>Tabela13[[#This Row],[V1]]-Tabela13[[#This Row],[V2]]/Tabela13[[#This Row],[V2]]</f>
        <v>-0.20059880239520955</v>
      </c>
      <c r="GG383" s="4">
        <f>Tabela13[[#This Row],[V1]]-Tabela13[[#This Row],[V3]]/Tabela13[[#This Row],[V3]]</f>
        <v>-0.20059880239520955</v>
      </c>
      <c r="GH383" s="4">
        <f>Tabela13[[#This Row],[V1]]-Tabela13[[#This Row],[V4]]/Tabela13[[#This Row],[V4]]</f>
        <v>-0.20059880239520955</v>
      </c>
      <c r="GI383" s="4">
        <f>Tabela13[[#This Row],[V2]]-Tabela13[[#This Row],[V1]]/Tabela13[[#This Row],[V1]]</f>
        <v>-0.9</v>
      </c>
      <c r="GJ383" s="4">
        <f>Tabela13[[#This Row],[V2]]-Tabela13[[#This Row],[V3]]/Tabela13[[#This Row],[V3]]</f>
        <v>-0.9</v>
      </c>
      <c r="GK383" s="4">
        <f>Tabela13[[#This Row],[V2]]-Tabela13[[#This Row],[V4]]/Tabela13[[#This Row],[V4]]</f>
        <v>-0.9</v>
      </c>
      <c r="GL383" s="4">
        <f t="shared" si="426"/>
        <v>0.31078440415944547</v>
      </c>
      <c r="GM383" s="4">
        <f t="shared" si="427"/>
        <v>0.44970059880239521</v>
      </c>
      <c r="GN383" s="4">
        <f t="shared" si="428"/>
        <v>0.69109181750502524</v>
      </c>
      <c r="GO383" s="3">
        <f t="shared" si="429"/>
        <v>1</v>
      </c>
      <c r="GP383" s="3">
        <v>100</v>
      </c>
      <c r="GQ383" s="3">
        <f t="shared" si="430"/>
        <v>0.66999999999999993</v>
      </c>
      <c r="GR383" s="3">
        <f t="shared" si="431"/>
        <v>67</v>
      </c>
      <c r="GS383" s="34">
        <f>COUNTIF($D$2:D382,Tabela13[[#This Row],[HomeTeam]])</f>
        <v>19</v>
      </c>
      <c r="GT383" s="34">
        <f>COUNTIF($E$2:E382,Tabela13[[#This Row],[AwayTeam]])</f>
        <v>19</v>
      </c>
      <c r="GU383" s="3">
        <f>IFERROR(AVERAGEIFS($AD$2:AD382,$D$2:D382,Tabela13[[#This Row],[HomeTeam]],$GS$2:GS382,"&gt;="&amp;Tabela13[[#This Row],[Contagem_H]]-5),"")</f>
        <v>1.0137133629144177</v>
      </c>
      <c r="GV383" s="3">
        <f>IFERROR(AVERAGEIFS($G$2:G382,$E$2:E382,Tabela13[[#This Row],[AwayTeam]],$GT$2:GT382,"&gt;="&amp;Tabela13[[#This Row],[Contagem_A]]-5),"")</f>
        <v>2</v>
      </c>
      <c r="GW383" s="3">
        <f>IFERROR(AVERAGEIFS($GQ$2:GQ382,$D$2:D382,Tabela13[[#This Row],[HomeTeam]],$GS$2:GS382,"&gt;="&amp;Tabela13[[#This Row],[Contagem_H]]-5),"")</f>
        <v>-0.2</v>
      </c>
    </row>
    <row r="384" spans="1:205" x14ac:dyDescent="0.25">
      <c r="A384" t="s">
        <v>127</v>
      </c>
      <c r="B384" t="s">
        <v>273</v>
      </c>
      <c r="C384" t="s">
        <v>132</v>
      </c>
      <c r="D384" t="s">
        <v>28</v>
      </c>
      <c r="E384" t="s">
        <v>25</v>
      </c>
      <c r="F384" s="3">
        <v>0</v>
      </c>
      <c r="G384" s="3">
        <v>2</v>
      </c>
      <c r="H384" s="3" t="str">
        <f t="shared" si="432"/>
        <v>A</v>
      </c>
      <c r="I384" s="3">
        <v>8</v>
      </c>
      <c r="J384" s="3">
        <v>5.75</v>
      </c>
      <c r="K384" s="3">
        <v>1.33</v>
      </c>
      <c r="L384" s="3">
        <v>1.36</v>
      </c>
      <c r="M384" s="3">
        <v>3.2</v>
      </c>
      <c r="N384" s="3">
        <f t="shared" si="361"/>
        <v>2</v>
      </c>
      <c r="O384" s="3">
        <f t="shared" si="362"/>
        <v>0</v>
      </c>
      <c r="P384" s="3">
        <f t="shared" si="363"/>
        <v>3</v>
      </c>
      <c r="Q384" s="3">
        <f t="shared" si="364"/>
        <v>5.0792742726381235E-2</v>
      </c>
      <c r="R384" s="3">
        <f t="shared" si="365"/>
        <v>4.7794117647058765E-2</v>
      </c>
      <c r="S384" s="3">
        <f t="shared" si="366"/>
        <v>8.4063419418110499</v>
      </c>
      <c r="T384" s="3">
        <f t="shared" si="367"/>
        <v>6.0420582706766925</v>
      </c>
      <c r="U384" s="3">
        <f t="shared" si="368"/>
        <v>1.397554347826087</v>
      </c>
      <c r="V384" s="3">
        <f t="shared" si="369"/>
        <v>1.4290781301078785</v>
      </c>
      <c r="W384" s="3">
        <f t="shared" si="370"/>
        <v>3.3625367767244203</v>
      </c>
      <c r="X384" s="4">
        <f t="shared" si="371"/>
        <v>0.125</v>
      </c>
      <c r="Y384" s="4">
        <f t="shared" si="372"/>
        <v>0.17391304347826086</v>
      </c>
      <c r="Z384" s="4">
        <f t="shared" si="373"/>
        <v>0.75187969924812026</v>
      </c>
      <c r="AA384" s="4">
        <f t="shared" si="374"/>
        <v>0.73529411764705876</v>
      </c>
      <c r="AB384" s="4">
        <f t="shared" si="375"/>
        <v>0.3125</v>
      </c>
      <c r="AC384" s="4">
        <f t="shared" si="376"/>
        <v>6.25E-2</v>
      </c>
      <c r="AD384" s="4">
        <f t="shared" si="377"/>
        <v>1.3759398496240602</v>
      </c>
      <c r="AE384" s="4">
        <f t="shared" si="378"/>
        <v>1.0625</v>
      </c>
      <c r="AF384" s="4">
        <f t="shared" si="379"/>
        <v>0.37593984962406013</v>
      </c>
      <c r="AG384" s="4">
        <f>IFERROR(AVERAGE(Tabela13[[#This Row],[V1]],Tabela13[[#This Row],[V2]]),"")</f>
        <v>0.71921992481203012</v>
      </c>
      <c r="AH384" s="4">
        <f>IFERROR(AVERAGE(Tabela13[[#This Row],[V1]],Tabela13[[#This Row],[V3]]),"")</f>
        <v>0.5625</v>
      </c>
      <c r="AI384" s="4">
        <f>IFERROR(AVERAGE(Tabela13[[#This Row],[V1]],Tabela13[[#This Row],[V4]]),"")</f>
        <v>0.21921992481203006</v>
      </c>
      <c r="AJ384" s="4">
        <f>IFERROR(AVERAGE(Tabela13[[#This Row],[V2]],Tabela13[[#This Row],[V1]]),"")</f>
        <v>0.71921992481203012</v>
      </c>
      <c r="AK384" s="4">
        <f>IFERROR(AVERAGE(Tabela13[[#This Row],[V2]],Tabela13[[#This Row],[V3]]),"")</f>
        <v>1.2192199248120301</v>
      </c>
      <c r="AL384" s="4">
        <f>IFERROR(AVERAGE(Tabela13[[#This Row],[V2]],Tabela13[[#This Row],[V4]]),"")</f>
        <v>0.87593984962406024</v>
      </c>
      <c r="AM384" s="4">
        <f>IFERROR(AVERAGE(Tabela13[[#This Row],[V3]],Tabela13[[#This Row],[V1]]),"")</f>
        <v>0.5625</v>
      </c>
      <c r="AN384" s="4">
        <f>IFERROR(AVERAGE(Tabela13[[#This Row],[V3]],Tabela13[[#This Row],[V2]]),"")</f>
        <v>1.2192199248120301</v>
      </c>
      <c r="AO384" s="4">
        <f>IFERROR(AVERAGE(Tabela13[[#This Row],[V3]],Tabela13[[#This Row],[V4]]),"")</f>
        <v>0.71921992481203012</v>
      </c>
      <c r="AP384" s="4">
        <f>IFERROR(AVERAGE(Tabela13[[#This Row],[V4]],Tabela13[[#This Row],[V1]]),"")</f>
        <v>0.21921992481203006</v>
      </c>
      <c r="AQ384" s="4">
        <f>IFERROR(AVERAGE(Tabela13[[#This Row],[V4]],Tabela13[[#This Row],[V2]]),"")</f>
        <v>0.87593984962406024</v>
      </c>
      <c r="AR384" s="4">
        <f>IFERROR(AVERAGE(Tabela13[[#This Row],[V4]],Tabela13[[#This Row],[V3]]),"")</f>
        <v>0.71921992481203012</v>
      </c>
      <c r="AS384" s="4">
        <f>_xlfn.STDEV.S(Tabela13[[#This Row],[V1]:[V2]])</f>
        <v>0.92874222434981224</v>
      </c>
      <c r="AT384" s="4">
        <f>_xlfn.STDEV.S(Tabela13[[#This Row],[V1]],Tabela13[[#This Row],[V3]])</f>
        <v>0.70710678118654757</v>
      </c>
      <c r="AU384" s="4">
        <f>_xlfn.STDEV.S(Tabela13[[#This Row],[V1]],Tabela13[[#This Row],[V4]])</f>
        <v>0.22163544316326467</v>
      </c>
      <c r="AV384" s="4">
        <f>_xlfn.STDEV.S(Tabela13[[#This Row],[V2]],Tabela13[[#This Row],[V1]])</f>
        <v>0.92874222434981224</v>
      </c>
      <c r="AW384" s="4">
        <f>_xlfn.STDEV.S(Tabela13[[#This Row],[V2]],Tabela13[[#This Row],[V3]])</f>
        <v>0.22163544316326442</v>
      </c>
      <c r="AX384" s="4">
        <f>_xlfn.STDEV.S(Tabela13[[#This Row],[V42]],Tabela13[[#This Row],[V44]])</f>
        <v>1.6358490055363597</v>
      </c>
      <c r="AY384" s="4">
        <f>_xlfn.STDEV.S(Tabela13[[#This Row],[V3]],Tabela13[[#This Row],[V1]])</f>
        <v>0.70710678118654757</v>
      </c>
      <c r="AZ384" s="4">
        <f>_xlfn.STDEV.S(Tabela13[[#This Row],[V3]],Tabela13[[#This Row],[V2]])</f>
        <v>0.22163544316326442</v>
      </c>
      <c r="BA384" s="4">
        <f>_xlfn.STDEV.S(Tabela13[[#This Row],[V3]],Tabela13[[#This Row],[V4]])</f>
        <v>0.48547133802328291</v>
      </c>
      <c r="BB384" s="4">
        <f>_xlfn.STDEV.S(Tabela13[[#This Row],[V4]],Tabela13[[#This Row],[V1]])</f>
        <v>0.22163544316326467</v>
      </c>
      <c r="BC384" s="4">
        <f>_xlfn.STDEV.S(Tabela13[[#This Row],[V4]],Tabela13[[#This Row],[V2]])</f>
        <v>0.70710678118654757</v>
      </c>
      <c r="BD384" s="4">
        <f>_xlfn.STDEV.S(Tabela13[[#This Row],[V4]],Tabela13[[#This Row],[V3]])</f>
        <v>0.48547133802328291</v>
      </c>
      <c r="BE384" s="4">
        <f>Tabela13[[#This Row],[V17]]/Tabela13[[#This Row],[V5]]</f>
        <v>1.291318819612153</v>
      </c>
      <c r="BF384" s="4">
        <f>Tabela13[[#This Row],[V18]]/Tabela13[[#This Row],[V6]]</f>
        <v>1.257078722109418</v>
      </c>
      <c r="BG384" s="4">
        <f>Tabela13[[#This Row],[V19]]/Tabela13[[#This Row],[V7]]</f>
        <v>1.0110186989312482</v>
      </c>
      <c r="BH384" s="4">
        <f>Tabela13[[#This Row],[V20]]/Tabela13[[#This Row],[V8]]</f>
        <v>1.291318819612153</v>
      </c>
      <c r="BI384" s="4">
        <f>Tabela13[[#This Row],[V21]]/Tabela13[[#This Row],[V9]]</f>
        <v>0.1817846301990467</v>
      </c>
      <c r="BJ384" s="4">
        <f>Tabela13[[#This Row],[V22]]/Tabela13[[#This Row],[V10]]</f>
        <v>1.8675357745608225</v>
      </c>
      <c r="BK384" s="4">
        <f>Tabela13[[#This Row],[V23]]/Tabela13[[#This Row],[V11]]</f>
        <v>1.257078722109418</v>
      </c>
      <c r="BL384" s="4">
        <f>Tabela13[[#This Row],[V24]]/Tabela13[[#This Row],[V12]]</f>
        <v>0.1817846301990467</v>
      </c>
      <c r="BM384" s="4">
        <f>Tabela13[[#This Row],[V25]]/Tabela13[[#This Row],[V13]]</f>
        <v>0.67499706456291797</v>
      </c>
      <c r="BN384" s="4">
        <f>Tabela13[[#This Row],[V26]]/Tabela13[[#This Row],[V14]]</f>
        <v>1.0110186989312482</v>
      </c>
      <c r="BO384" s="4">
        <f>Tabela13[[#This Row],[V27]]/Tabela13[[#This Row],[V15]]</f>
        <v>0.80725495191253915</v>
      </c>
      <c r="BP384" s="4">
        <f>Tabela13[[#This Row],[V28]]/Tabela13[[#This Row],[V16]]</f>
        <v>0.67499706456291797</v>
      </c>
      <c r="BQ384" s="4">
        <f>Tabela13[[#This Row],[V1]]-Tabela13[[#This Row],[V2]]</f>
        <v>-1.3134398496240602</v>
      </c>
      <c r="BR384" s="4">
        <f>Tabela13[[#This Row],[V1]]-Tabela13[[#This Row],[V3]]</f>
        <v>-1</v>
      </c>
      <c r="BS384" s="4">
        <f>Tabela13[[#This Row],[V1]]-Tabela13[[#This Row],[V4]]</f>
        <v>-0.31343984962406013</v>
      </c>
      <c r="BT384" s="4">
        <f>Tabela13[[#This Row],[V2]]-Tabela13[[#This Row],[V1]]</f>
        <v>1.3134398496240602</v>
      </c>
      <c r="BU384" s="4">
        <f>Tabela13[[#This Row],[V2]]-Tabela13[[#This Row],[V3]]</f>
        <v>0.31343984962406024</v>
      </c>
      <c r="BV384" s="4">
        <f>Tabela13[[#This Row],[V2]]-Tabela13[[#This Row],[V4]]</f>
        <v>1</v>
      </c>
      <c r="BW384" s="4">
        <f>AVERAGE(Tabela13[[#This Row],[V41]],Tabela13[[#This Row],[V42]])</f>
        <v>-1.1567199248120301</v>
      </c>
      <c r="BX384" s="4">
        <f>AVERAGE(Tabela13[[#This Row],[V41]],Tabela13[[#This Row],[V43]])</f>
        <v>-0.81343984962406024</v>
      </c>
      <c r="BY384" s="4">
        <f>AVERAGE(Tabela13[[#This Row],[V41]],Tabela13[[#This Row],[V44]])</f>
        <v>0</v>
      </c>
      <c r="BZ384" s="4">
        <f>AVERAGE(Tabela13[[#This Row],[V41]],Tabela13[[#This Row],[V45]])</f>
        <v>-0.5</v>
      </c>
      <c r="CA384" s="4">
        <f>AVERAGE(Tabela13[[#This Row],[V41]],Tabela13[[#This Row],[V46]])</f>
        <v>-0.15671992481203012</v>
      </c>
      <c r="CB384" s="4">
        <f>AVERAGE(Tabela13[[#This Row],[V42]],Tabela13[[#This Row],[V41]])</f>
        <v>-1.1567199248120301</v>
      </c>
      <c r="CC384" s="4">
        <f>AVERAGE(Tabela13[[#This Row],[V42]],Tabela13[[#This Row],[V43]])</f>
        <v>-0.65671992481203012</v>
      </c>
      <c r="CD384" s="4">
        <f>AVERAGE(Tabela13[[#This Row],[V42]],Tabela13[[#This Row],[V44]])</f>
        <v>0.15671992481203012</v>
      </c>
      <c r="CE384" s="4">
        <f>AVERAGE(Tabela13[[#This Row],[V42]],Tabela13[[#This Row],[V45]])</f>
        <v>-0.34328007518796988</v>
      </c>
      <c r="CF384" s="4">
        <f>AVERAGE(Tabela13[[#This Row],[V42]],Tabela13[[#This Row],[V46]])</f>
        <v>0</v>
      </c>
      <c r="CG384" s="4">
        <f>AVERAGE(Tabela13[[#This Row],[V43]],Tabela13[[#This Row],[V41]])</f>
        <v>-0.81343984962406024</v>
      </c>
      <c r="CH384" s="4">
        <f>AVERAGE(Tabela13[[#This Row],[V43]],Tabela13[[#This Row],[V42]])</f>
        <v>-0.65671992481203012</v>
      </c>
      <c r="CI384" s="4">
        <f>AVERAGE(Tabela13[[#This Row],[V43]],Tabela13[[#This Row],[V44]])</f>
        <v>0.5</v>
      </c>
      <c r="CJ384" s="4">
        <f>AVERAGE(Tabela13[[#This Row],[V43]],Tabela13[[#This Row],[V45]])</f>
        <v>0</v>
      </c>
      <c r="CK384" s="4">
        <f>AVERAGE(Tabela13[[#This Row],[V43]],Tabela13[[#This Row],[V46]])</f>
        <v>0.34328007518796994</v>
      </c>
      <c r="CL384" s="4">
        <f>AVERAGE(Tabela13[[#This Row],[V44]],Tabela13[[#This Row],[V41]])</f>
        <v>0</v>
      </c>
      <c r="CM384" s="4">
        <f>AVERAGE(Tabela13[[#This Row],[V44]],Tabela13[[#This Row],[V42]])</f>
        <v>0.15671992481203012</v>
      </c>
      <c r="CN384" s="4">
        <f>AVERAGE(Tabela13[[#This Row],[V44]],Tabela13[[#This Row],[V43]])</f>
        <v>0.5</v>
      </c>
      <c r="CO384" s="4">
        <f>AVERAGE(Tabela13[[#This Row],[V44]],Tabela13[[#This Row],[V45]])</f>
        <v>0.81343984962406024</v>
      </c>
      <c r="CP384" s="4">
        <f>AVERAGE(Tabela13[[#This Row],[V44]],Tabela13[[#This Row],[V46]])</f>
        <v>1.1567199248120301</v>
      </c>
      <c r="CQ384" s="4">
        <f>AVERAGE(Tabela13[[#This Row],[V45]],Tabela13[[#This Row],[V41]])</f>
        <v>-0.5</v>
      </c>
      <c r="CR384" s="4">
        <f>AVERAGE(Tabela13[[#This Row],[V45]],Tabela13[[#This Row],[V42]])</f>
        <v>-0.34328007518796988</v>
      </c>
      <c r="CS384" s="4">
        <f>AVERAGE(Tabela13[[#This Row],[V45]],Tabela13[[#This Row],[V43]])</f>
        <v>0</v>
      </c>
      <c r="CT384" s="4">
        <f>AVERAGE(Tabela13[[#This Row],[V45]],Tabela13[[#This Row],[V44]])</f>
        <v>0.81343984962406024</v>
      </c>
      <c r="CU384" s="4">
        <f>AVERAGE(Tabela13[[#This Row],[V45]],Tabela13[[#This Row],[V46]])</f>
        <v>0.65671992481203012</v>
      </c>
      <c r="CV384" s="4">
        <f>AVERAGE(Tabela13[[#This Row],[V46]],Tabela13[[#This Row],[V41]])</f>
        <v>-0.15671992481203012</v>
      </c>
      <c r="CW384" s="4">
        <f>AVERAGE(Tabela13[[#This Row],[V46]],Tabela13[[#This Row],[V42]])</f>
        <v>0</v>
      </c>
      <c r="CX384" s="4">
        <f>AVERAGE(Tabela13[[#This Row],[V46]],Tabela13[[#This Row],[V43]])</f>
        <v>0.34328007518796994</v>
      </c>
      <c r="CY384" s="4">
        <f>AVERAGE(Tabela13[[#This Row],[V46]],Tabela13[[#This Row],[V44]])</f>
        <v>1.1567199248120301</v>
      </c>
      <c r="CZ384" s="4">
        <f>AVERAGE(Tabela13[[#This Row],[V46]],Tabela13[[#This Row],[V45]])</f>
        <v>0.65671992481203012</v>
      </c>
      <c r="DA384" s="3">
        <f>_xlfn.STDEV.S(Tabela13[[#This Row],[V41]],Tabela13[[#This Row],[V42]])</f>
        <v>0.22163544316326442</v>
      </c>
      <c r="DB384" s="3">
        <f>_xlfn.STDEV.S(Tabela13[[#This Row],[V41]],Tabela13[[#This Row],[V43]])</f>
        <v>0.70710678118654757</v>
      </c>
      <c r="DC384" s="3">
        <f>_xlfn.STDEV.S(Tabela13[[#This Row],[V41]],Tabela13[[#This Row],[V44]])</f>
        <v>1.8574844486996245</v>
      </c>
      <c r="DD384" s="3">
        <f>_xlfn.STDEV.S(Tabela13[[#This Row],[V41]],Tabela13[[#This Row],[V45]])</f>
        <v>1.150377667513077</v>
      </c>
      <c r="DE384" s="3">
        <f>_xlfn.STDEV.S(Tabela13[[#This Row],[V41]],Tabela13[[#This Row],[V46]])</f>
        <v>1.6358490055363597</v>
      </c>
      <c r="DF384" s="3">
        <f>_xlfn.STDEV.S(Tabela13[[#This Row],[V42]],Tabela13[[#This Row],[V41]])</f>
        <v>0.22163544316326442</v>
      </c>
      <c r="DG384" s="3">
        <f>_xlfn.STDEV.S(Tabela13[[#This Row],[V42]],Tabela13[[#This Row],[V43]])</f>
        <v>0.48547133802328279</v>
      </c>
      <c r="DH384" s="3">
        <f>_xlfn.STDEV.S(Tabela13[[#This Row],[V42]],Tabela13[[#This Row],[V44]])</f>
        <v>1.6358490055363597</v>
      </c>
      <c r="DI384" s="3">
        <f>_xlfn.STDEV.S(Tabela13[[#This Row],[V42]],Tabela13[[#This Row],[V45]])</f>
        <v>0.92874222434981224</v>
      </c>
      <c r="DJ384" s="3">
        <f>_xlfn.STDEV.S(Tabela13[[#This Row],[V42]],Tabela13[[#This Row],[V46]])</f>
        <v>1.4142135623730951</v>
      </c>
      <c r="DK384" s="3">
        <f>_xlfn.STDEV.S(Tabela13[[#This Row],[V43]],Tabela13[[#This Row],[V41]])</f>
        <v>0.70710678118654757</v>
      </c>
      <c r="DL384" s="3">
        <f>_xlfn.STDEV.S(Tabela13[[#This Row],[V43]],Tabela13[[#This Row],[V42]])</f>
        <v>0.48547133802328279</v>
      </c>
      <c r="DM384" s="3">
        <f>_xlfn.STDEV.S(Tabela13[[#This Row],[V43]],Tabela13[[#This Row],[V44]])</f>
        <v>1.150377667513077</v>
      </c>
      <c r="DN384" s="3">
        <f>_xlfn.STDEV.S(Tabela13[[#This Row],[V43]],Tabela13[[#This Row],[V45]])</f>
        <v>0.44327088632652939</v>
      </c>
      <c r="DO384" s="3">
        <f>_xlfn.STDEV.S(Tabela13[[#This Row],[V43]],Tabela13[[#This Row],[V46]])</f>
        <v>0.92874222434981213</v>
      </c>
      <c r="DP384" s="3">
        <f>_xlfn.STDEV.S(Tabela13[[#This Row],[V44]],Tabela13[[#This Row],[V41]])</f>
        <v>1.8574844486996245</v>
      </c>
      <c r="DQ384" s="3">
        <f>_xlfn.STDEV.S(Tabela13[[#This Row],[V44]],Tabela13[[#This Row],[V42]])</f>
        <v>1.6358490055363597</v>
      </c>
      <c r="DR384" s="3">
        <f>_xlfn.STDEV.S(Tabela13[[#This Row],[V44]],Tabela13[[#This Row],[V43]])</f>
        <v>1.150377667513077</v>
      </c>
      <c r="DS384" s="3">
        <f>_xlfn.STDEV.S(Tabela13[[#This Row],[V44]],Tabela13[[#This Row],[V45]])</f>
        <v>0.70710678118654757</v>
      </c>
      <c r="DT384" s="3">
        <f>_xlfn.STDEV.S(Tabela13[[#This Row],[V44]],Tabela13[[#This Row],[V46]])</f>
        <v>0.22163544316326442</v>
      </c>
      <c r="DU384" s="3">
        <f>_xlfn.STDEV.S(Tabela13[[#This Row],[V45]],Tabela13[[#This Row],[V41]])</f>
        <v>1.150377667513077</v>
      </c>
      <c r="DV384" s="3">
        <f>_xlfn.STDEV.S(Tabela13[[#This Row],[V45]],Tabela13[[#This Row],[V42]])</f>
        <v>0.92874222434981224</v>
      </c>
      <c r="DW384" s="3">
        <f>_xlfn.STDEV.S(Tabela13[[#This Row],[V45]],Tabela13[[#This Row],[V43]])</f>
        <v>0.44327088632652939</v>
      </c>
      <c r="DX384" s="3">
        <f>_xlfn.STDEV.S(Tabela13[[#This Row],[V45]],Tabela13[[#This Row],[V44]])</f>
        <v>0.70710678118654757</v>
      </c>
      <c r="DY384" s="3">
        <f>_xlfn.STDEV.S(Tabela13[[#This Row],[V45]],Tabela13[[#This Row],[V46]])</f>
        <v>0.48547133802328279</v>
      </c>
      <c r="DZ384" s="3">
        <f>_xlfn.STDEV.S(Tabela13[[#This Row],[V46]],Tabela13[[#This Row],[V41]])</f>
        <v>1.6358490055363597</v>
      </c>
      <c r="EA384" s="3">
        <f>_xlfn.STDEV.S(Tabela13[[#This Row],[V46]],Tabela13[[#This Row],[V42]])</f>
        <v>1.4142135623730951</v>
      </c>
      <c r="EB384" s="3">
        <f>_xlfn.STDEV.S(Tabela13[[#This Row],[V46]],Tabela13[[#This Row],[V43]])</f>
        <v>0.92874222434981213</v>
      </c>
      <c r="EC384" s="3">
        <f>_xlfn.STDEV.S(Tabela13[[#This Row],[V46]],Tabela13[[#This Row],[V44]])</f>
        <v>0.22163544316326442</v>
      </c>
      <c r="ED384" s="3">
        <f>_xlfn.STDEV.S(Tabela13[[#This Row],[V46]],Tabela13[[#This Row],[V45]])</f>
        <v>0.48547133802328279</v>
      </c>
      <c r="EE384" s="3">
        <f t="shared" si="380"/>
        <v>-0.1916068344714307</v>
      </c>
      <c r="EF384" s="3">
        <f t="shared" si="381"/>
        <v>-0.86927974024550725</v>
      </c>
      <c r="EG384" s="3" t="str">
        <f t="shared" si="382"/>
        <v/>
      </c>
      <c r="EH384" s="3">
        <f t="shared" si="383"/>
        <v>-2.300755335026154</v>
      </c>
      <c r="EI384" s="3">
        <f t="shared" si="384"/>
        <v>-10.438041030828703</v>
      </c>
      <c r="EJ384" s="3">
        <f t="shared" si="385"/>
        <v>-0.1916068344714307</v>
      </c>
      <c r="EK384" s="3">
        <f t="shared" si="386"/>
        <v>-0.73923649897212573</v>
      </c>
      <c r="EL384" s="3">
        <f t="shared" si="387"/>
        <v>10.438041030828703</v>
      </c>
      <c r="EM384" s="3">
        <f t="shared" si="388"/>
        <v>-2.7054941182976053</v>
      </c>
      <c r="EN384" s="3" t="str">
        <f t="shared" si="389"/>
        <v/>
      </c>
      <c r="EO384" s="3">
        <f t="shared" si="390"/>
        <v>-0.86927974024550725</v>
      </c>
      <c r="EP384" s="3">
        <f t="shared" si="391"/>
        <v>-0.73923649897212573</v>
      </c>
      <c r="EQ384" s="3">
        <f t="shared" si="392"/>
        <v>2.300755335026154</v>
      </c>
      <c r="ER384" s="3" t="str">
        <f t="shared" si="393"/>
        <v/>
      </c>
      <c r="ES384" s="3" t="str">
        <f t="shared" si="394"/>
        <v/>
      </c>
      <c r="ET384" s="3" t="str">
        <f t="shared" si="395"/>
        <v/>
      </c>
      <c r="EU384" s="3" t="str">
        <f t="shared" si="396"/>
        <v/>
      </c>
      <c r="EV384" s="3">
        <f t="shared" si="397"/>
        <v>2.300755335026154</v>
      </c>
      <c r="EW384" s="3">
        <f t="shared" si="398"/>
        <v>0.86927974024550725</v>
      </c>
      <c r="EX384" s="3">
        <f t="shared" si="399"/>
        <v>0.1916068344714307</v>
      </c>
      <c r="EY384" s="3">
        <f t="shared" si="400"/>
        <v>-2.300755335026154</v>
      </c>
      <c r="EZ384" s="3">
        <f t="shared" si="401"/>
        <v>-2.7054941182976053</v>
      </c>
      <c r="FA384" s="3" t="str">
        <f t="shared" si="402"/>
        <v/>
      </c>
      <c r="FB384" s="3">
        <f t="shared" si="403"/>
        <v>0.86927974024550725</v>
      </c>
      <c r="FC384" s="3">
        <f t="shared" si="404"/>
        <v>0.73923649897212573</v>
      </c>
      <c r="FD384" s="3">
        <f t="shared" si="405"/>
        <v>-10.438041030828703</v>
      </c>
      <c r="FE384" s="3" t="str">
        <f t="shared" si="406"/>
        <v/>
      </c>
      <c r="FF384" s="3">
        <f t="shared" si="407"/>
        <v>2.7054941182976044</v>
      </c>
      <c r="FG384" s="3">
        <f t="shared" si="408"/>
        <v>0.1916068344714307</v>
      </c>
      <c r="FH384" s="3">
        <f t="shared" si="409"/>
        <v>0.73923649897212573</v>
      </c>
      <c r="FI384" s="4">
        <f t="shared" si="410"/>
        <v>0</v>
      </c>
      <c r="FJ384" s="4">
        <f t="shared" si="411"/>
        <v>0.25</v>
      </c>
      <c r="FK384" s="4">
        <f t="shared" si="412"/>
        <v>0.52237993389072523</v>
      </c>
      <c r="FL384" s="4">
        <f t="shared" si="413"/>
        <v>2.3121135524013221</v>
      </c>
      <c r="FM384" s="4">
        <f>Tabela13[[#This Row],[V139]]-Tabela13[[#This Row],[V140]]</f>
        <v>-1.789733618510597</v>
      </c>
      <c r="FN384" s="4">
        <f>Tabela13[[#This Row],[V1]]-Tabela13[[#This Row],[V2]]/2</f>
        <v>-0.62546992481203012</v>
      </c>
      <c r="FO384" s="4">
        <f>Tabela13[[#This Row],[V1]]-Tabela13[[#This Row],[V3]]/2</f>
        <v>-0.46875</v>
      </c>
      <c r="FP384" s="4">
        <f>Tabela13[[#This Row],[V1]]-Tabela13[[#This Row],[V4]]/2</f>
        <v>-0.12546992481203006</v>
      </c>
      <c r="FQ384" s="4">
        <f>Tabela13[[#This Row],[V2]]-Tabela13[[#This Row],[V1]]/2</f>
        <v>1.3446898496240602</v>
      </c>
      <c r="FR384" s="4">
        <f>Tabela13[[#This Row],[V2]]-Tabela13[[#This Row],[V3]]/2</f>
        <v>0.84468984962406024</v>
      </c>
      <c r="FS384" s="4">
        <f>Tabela13[[#This Row],[V2]]-Tabela13[[#This Row],[V4]]/2</f>
        <v>1.1879699248120301</v>
      </c>
      <c r="FT384" s="4">
        <f t="shared" si="414"/>
        <v>-0.55893716743594879</v>
      </c>
      <c r="FU384" s="4">
        <f t="shared" si="415"/>
        <v>-0.43833655985795783</v>
      </c>
      <c r="FV384" s="4">
        <f t="shared" si="416"/>
        <v>-0.1248176629539772</v>
      </c>
      <c r="FW384" s="4">
        <f t="shared" si="417"/>
        <v>0.93136137618649928</v>
      </c>
      <c r="FX384" s="4">
        <f t="shared" si="418"/>
        <v>0.7014031587778935</v>
      </c>
      <c r="FY384" s="4">
        <f t="shared" si="419"/>
        <v>0.87109838884706303</v>
      </c>
      <c r="FZ384" s="4">
        <f t="shared" si="420"/>
        <v>-100.60869013847079</v>
      </c>
      <c r="GA384" s="4">
        <f t="shared" si="421"/>
        <v>-78.900580774432413</v>
      </c>
      <c r="GB384" s="4">
        <f t="shared" si="422"/>
        <v>-22.467179331715894</v>
      </c>
      <c r="GC384" s="4">
        <f t="shared" si="423"/>
        <v>167.64504771356988</v>
      </c>
      <c r="GD384" s="4">
        <f t="shared" si="424"/>
        <v>126.25256858002084</v>
      </c>
      <c r="GE384" s="4">
        <f t="shared" si="425"/>
        <v>156.79770999247134</v>
      </c>
      <c r="GF384" s="4">
        <f>Tabela13[[#This Row],[V1]]-Tabela13[[#This Row],[V2]]/Tabela13[[#This Row],[V2]]</f>
        <v>-0.9375</v>
      </c>
      <c r="GG384" s="4">
        <f>Tabela13[[#This Row],[V1]]-Tabela13[[#This Row],[V3]]/Tabela13[[#This Row],[V3]]</f>
        <v>-0.9375</v>
      </c>
      <c r="GH384" s="4">
        <f>Tabela13[[#This Row],[V1]]-Tabela13[[#This Row],[V4]]/Tabela13[[#This Row],[V4]]</f>
        <v>-0.9375</v>
      </c>
      <c r="GI384" s="4">
        <f>Tabela13[[#This Row],[V2]]-Tabela13[[#This Row],[V1]]/Tabela13[[#This Row],[V1]]</f>
        <v>0.37593984962406024</v>
      </c>
      <c r="GJ384" s="4">
        <f>Tabela13[[#This Row],[V2]]-Tabela13[[#This Row],[V3]]/Tabela13[[#This Row],[V3]]</f>
        <v>0.37593984962406024</v>
      </c>
      <c r="GK384" s="4">
        <f>Tabela13[[#This Row],[V2]]-Tabela13[[#This Row],[V4]]/Tabela13[[#This Row],[V4]]</f>
        <v>0.37593984962406024</v>
      </c>
      <c r="GL384" s="4">
        <f t="shared" si="426"/>
        <v>0.60504670324759591</v>
      </c>
      <c r="GM384" s="4">
        <f t="shared" si="427"/>
        <v>0.71921992481203012</v>
      </c>
      <c r="GN384" s="4">
        <f t="shared" si="428"/>
        <v>0.84125408984703298</v>
      </c>
      <c r="GO384" s="3">
        <f t="shared" si="429"/>
        <v>0</v>
      </c>
      <c r="GP384" s="3">
        <v>100</v>
      </c>
      <c r="GQ384" s="3">
        <f t="shared" si="430"/>
        <v>-1</v>
      </c>
      <c r="GR384" s="3">
        <f t="shared" si="431"/>
        <v>-100</v>
      </c>
      <c r="GS384" s="34">
        <f>COUNTIF($D$2:D383,Tabela13[[#This Row],[HomeTeam]])</f>
        <v>0</v>
      </c>
      <c r="GT384" s="34">
        <f>COUNTIF($E$2:E383,Tabela13[[#This Row],[AwayTeam]])</f>
        <v>19</v>
      </c>
      <c r="GU384" s="3" t="str">
        <f>IFERROR(AVERAGEIFS($AD$2:AD383,$D$2:D383,Tabela13[[#This Row],[HomeTeam]],$GS$2:GS383,"&gt;="&amp;Tabela13[[#This Row],[Contagem_H]]-5),"")</f>
        <v/>
      </c>
      <c r="GV384" s="3">
        <f>IFERROR(AVERAGEIFS($G$2:G383,$E$2:E383,Tabela13[[#This Row],[AwayTeam]],$GT$2:GT383,"&gt;="&amp;Tabela13[[#This Row],[Contagem_A]]-5),"")</f>
        <v>2</v>
      </c>
      <c r="GW384" s="3" t="str">
        <f>IFERROR(AVERAGEIFS($GQ$2:GQ383,$D$2:D383,Tabela13[[#This Row],[HomeTeam]],$GS$2:GS383,"&gt;="&amp;Tabela13[[#This Row],[Contagem_H]]-5),"")</f>
        <v/>
      </c>
    </row>
    <row r="385" spans="1:205" x14ac:dyDescent="0.25">
      <c r="A385" t="s">
        <v>127</v>
      </c>
      <c r="B385" t="s">
        <v>273</v>
      </c>
      <c r="C385" t="s">
        <v>134</v>
      </c>
      <c r="D385" t="s">
        <v>12</v>
      </c>
      <c r="E385" t="s">
        <v>26</v>
      </c>
      <c r="F385" s="3">
        <v>2</v>
      </c>
      <c r="G385" s="3">
        <v>0</v>
      </c>
      <c r="H385" s="3" t="str">
        <f t="shared" si="432"/>
        <v>H</v>
      </c>
      <c r="I385" s="3">
        <v>1.1399999999999999</v>
      </c>
      <c r="J385" s="3">
        <v>8.5</v>
      </c>
      <c r="K385" s="3">
        <v>15</v>
      </c>
      <c r="L385" s="3">
        <v>1.4</v>
      </c>
      <c r="M385" s="3">
        <v>3</v>
      </c>
      <c r="N385" s="3">
        <f t="shared" si="361"/>
        <v>2</v>
      </c>
      <c r="O385" s="3">
        <f t="shared" si="362"/>
        <v>3</v>
      </c>
      <c r="P385" s="3">
        <f t="shared" si="363"/>
        <v>0</v>
      </c>
      <c r="Q385" s="3">
        <f t="shared" si="364"/>
        <v>6.1506707946336503E-2</v>
      </c>
      <c r="R385" s="3">
        <f t="shared" si="365"/>
        <v>4.7619047619047561E-2</v>
      </c>
      <c r="S385" s="3">
        <f t="shared" si="366"/>
        <v>1.2101176470588235</v>
      </c>
      <c r="T385" s="3">
        <f t="shared" si="367"/>
        <v>9.0228070175438599</v>
      </c>
      <c r="U385" s="3">
        <f t="shared" si="368"/>
        <v>15.922600619195048</v>
      </c>
      <c r="V385" s="3">
        <f t="shared" si="369"/>
        <v>1.4861093911248711</v>
      </c>
      <c r="W385" s="3">
        <f t="shared" si="370"/>
        <v>3.1845201238390093</v>
      </c>
      <c r="X385" s="4">
        <f t="shared" si="371"/>
        <v>0.87719298245614041</v>
      </c>
      <c r="Y385" s="4">
        <f t="shared" si="372"/>
        <v>0.11764705882352941</v>
      </c>
      <c r="Z385" s="4">
        <f t="shared" si="373"/>
        <v>6.6666666666666666E-2</v>
      </c>
      <c r="AA385" s="4">
        <f t="shared" si="374"/>
        <v>0.7142857142857143</v>
      </c>
      <c r="AB385" s="4">
        <f t="shared" si="375"/>
        <v>0.33333333333333331</v>
      </c>
      <c r="AC385" s="4">
        <f t="shared" si="376"/>
        <v>1.4385964912280702</v>
      </c>
      <c r="AD385" s="4">
        <f t="shared" si="377"/>
        <v>3.3333333333333333E-2</v>
      </c>
      <c r="AE385" s="4">
        <f t="shared" si="378"/>
        <v>0.43859649122807021</v>
      </c>
      <c r="AF385" s="4">
        <f t="shared" si="379"/>
        <v>1.0333333333333334</v>
      </c>
      <c r="AG385" s="4">
        <f>IFERROR(AVERAGE(Tabela13[[#This Row],[V1]],Tabela13[[#This Row],[V2]]),"")</f>
        <v>0.73596491228070182</v>
      </c>
      <c r="AH385" s="4">
        <f>IFERROR(AVERAGE(Tabela13[[#This Row],[V1]],Tabela13[[#This Row],[V3]]),"")</f>
        <v>0.93859649122807021</v>
      </c>
      <c r="AI385" s="4">
        <f>IFERROR(AVERAGE(Tabela13[[#This Row],[V1]],Tabela13[[#This Row],[V4]]),"")</f>
        <v>1.2359649122807017</v>
      </c>
      <c r="AJ385" s="4">
        <f>IFERROR(AVERAGE(Tabela13[[#This Row],[V2]],Tabela13[[#This Row],[V1]]),"")</f>
        <v>0.73596491228070182</v>
      </c>
      <c r="AK385" s="4">
        <f>IFERROR(AVERAGE(Tabela13[[#This Row],[V2]],Tabela13[[#This Row],[V3]]),"")</f>
        <v>0.23596491228070177</v>
      </c>
      <c r="AL385" s="4">
        <f>IFERROR(AVERAGE(Tabela13[[#This Row],[V2]],Tabela13[[#This Row],[V4]]),"")</f>
        <v>0.53333333333333344</v>
      </c>
      <c r="AM385" s="4">
        <f>IFERROR(AVERAGE(Tabela13[[#This Row],[V3]],Tabela13[[#This Row],[V1]]),"")</f>
        <v>0.93859649122807021</v>
      </c>
      <c r="AN385" s="4">
        <f>IFERROR(AVERAGE(Tabela13[[#This Row],[V3]],Tabela13[[#This Row],[V2]]),"")</f>
        <v>0.23596491228070177</v>
      </c>
      <c r="AO385" s="4">
        <f>IFERROR(AVERAGE(Tabela13[[#This Row],[V3]],Tabela13[[#This Row],[V4]]),"")</f>
        <v>0.73596491228070182</v>
      </c>
      <c r="AP385" s="4">
        <f>IFERROR(AVERAGE(Tabela13[[#This Row],[V4]],Tabela13[[#This Row],[V1]]),"")</f>
        <v>1.2359649122807017</v>
      </c>
      <c r="AQ385" s="4">
        <f>IFERROR(AVERAGE(Tabela13[[#This Row],[V4]],Tabela13[[#This Row],[V2]]),"")</f>
        <v>0.53333333333333344</v>
      </c>
      <c r="AR385" s="4">
        <f>IFERROR(AVERAGE(Tabela13[[#This Row],[V4]],Tabela13[[#This Row],[V3]]),"")</f>
        <v>0.73596491228070182</v>
      </c>
      <c r="AS385" s="4">
        <f>_xlfn.STDEV.S(Tabela13[[#This Row],[V1]:[V2]])</f>
        <v>0.99367110829899052</v>
      </c>
      <c r="AT385" s="4">
        <f>_xlfn.STDEV.S(Tabela13[[#This Row],[V1]],Tabela13[[#This Row],[V3]])</f>
        <v>0.70710678118654768</v>
      </c>
      <c r="AU385" s="4">
        <f>_xlfn.STDEV.S(Tabela13[[#This Row],[V1]],Tabela13[[#This Row],[V4]])</f>
        <v>0.28656432711244445</v>
      </c>
      <c r="AV385" s="4">
        <f>_xlfn.STDEV.S(Tabela13[[#This Row],[V2]],Tabela13[[#This Row],[V1]])</f>
        <v>0.99367110829899052</v>
      </c>
      <c r="AW385" s="4">
        <f>_xlfn.STDEV.S(Tabela13[[#This Row],[V2]],Tabela13[[#This Row],[V3]])</f>
        <v>0.28656432711244295</v>
      </c>
      <c r="AX385" s="4">
        <f>_xlfn.STDEV.S(Tabela13[[#This Row],[V42]],Tabela13[[#This Row],[V44]])</f>
        <v>1.7007778894855379</v>
      </c>
      <c r="AY385" s="4">
        <f>_xlfn.STDEV.S(Tabela13[[#This Row],[V3]],Tabela13[[#This Row],[V1]])</f>
        <v>0.70710678118654768</v>
      </c>
      <c r="AZ385" s="4">
        <f>_xlfn.STDEV.S(Tabela13[[#This Row],[V3]],Tabela13[[#This Row],[V2]])</f>
        <v>0.28656432711244295</v>
      </c>
      <c r="BA385" s="4">
        <f>_xlfn.STDEV.S(Tabela13[[#This Row],[V3]],Tabela13[[#This Row],[V4]])</f>
        <v>0.4205424540741044</v>
      </c>
      <c r="BB385" s="4">
        <f>_xlfn.STDEV.S(Tabela13[[#This Row],[V4]],Tabela13[[#This Row],[V1]])</f>
        <v>0.28656432711244445</v>
      </c>
      <c r="BC385" s="4">
        <f>_xlfn.STDEV.S(Tabela13[[#This Row],[V4]],Tabela13[[#This Row],[V2]])</f>
        <v>0.70710678118654746</v>
      </c>
      <c r="BD385" s="4">
        <f>_xlfn.STDEV.S(Tabela13[[#This Row],[V4]],Tabela13[[#This Row],[V3]])</f>
        <v>0.4205424540741044</v>
      </c>
      <c r="BE385" s="4">
        <f>Tabela13[[#This Row],[V17]]/Tabela13[[#This Row],[V5]]</f>
        <v>1.3501609814789619</v>
      </c>
      <c r="BF385" s="4">
        <f>Tabela13[[#This Row],[V18]]/Tabela13[[#This Row],[V6]]</f>
        <v>0.753366103320247</v>
      </c>
      <c r="BG385" s="4">
        <f>Tabela13[[#This Row],[V19]]/Tabela13[[#This Row],[V7]]</f>
        <v>0.23185474301503667</v>
      </c>
      <c r="BH385" s="4">
        <f>Tabela13[[#This Row],[V20]]/Tabela13[[#This Row],[V8]]</f>
        <v>1.3501609814789619</v>
      </c>
      <c r="BI385" s="4">
        <f>Tabela13[[#This Row],[V21]]/Tabela13[[#This Row],[V9]]</f>
        <v>1.2144361818148139</v>
      </c>
      <c r="BJ385" s="4">
        <f>Tabela13[[#This Row],[V22]]/Tabela13[[#This Row],[V10]]</f>
        <v>3.1889585427853828</v>
      </c>
      <c r="BK385" s="4">
        <f>Tabela13[[#This Row],[V23]]/Tabela13[[#This Row],[V11]]</f>
        <v>0.753366103320247</v>
      </c>
      <c r="BL385" s="4">
        <f>Tabela13[[#This Row],[V24]]/Tabela13[[#This Row],[V12]]</f>
        <v>1.2144361818148139</v>
      </c>
      <c r="BM385" s="4">
        <f>Tabela13[[#This Row],[V25]]/Tabela13[[#This Row],[V13]]</f>
        <v>0.57141644534502856</v>
      </c>
      <c r="BN385" s="4">
        <f>Tabela13[[#This Row],[V26]]/Tabela13[[#This Row],[V14]]</f>
        <v>0.23185474301503667</v>
      </c>
      <c r="BO385" s="4">
        <f>Tabela13[[#This Row],[V27]]/Tabela13[[#This Row],[V15]]</f>
        <v>1.3258252147247762</v>
      </c>
      <c r="BP385" s="4">
        <f>Tabela13[[#This Row],[V28]]/Tabela13[[#This Row],[V16]]</f>
        <v>0.57141644534502856</v>
      </c>
      <c r="BQ385" s="4">
        <f>Tabela13[[#This Row],[V1]]-Tabela13[[#This Row],[V2]]</f>
        <v>1.4052631578947368</v>
      </c>
      <c r="BR385" s="4">
        <f>Tabela13[[#This Row],[V1]]-Tabela13[[#This Row],[V3]]</f>
        <v>1</v>
      </c>
      <c r="BS385" s="4">
        <f>Tabela13[[#This Row],[V1]]-Tabela13[[#This Row],[V4]]</f>
        <v>0.40526315789473677</v>
      </c>
      <c r="BT385" s="4">
        <f>Tabela13[[#This Row],[V2]]-Tabela13[[#This Row],[V1]]</f>
        <v>-1.4052631578947368</v>
      </c>
      <c r="BU385" s="4">
        <f>Tabela13[[#This Row],[V2]]-Tabela13[[#This Row],[V3]]</f>
        <v>-0.40526315789473688</v>
      </c>
      <c r="BV385" s="4">
        <f>Tabela13[[#This Row],[V2]]-Tabela13[[#This Row],[V4]]</f>
        <v>-1</v>
      </c>
      <c r="BW385" s="4">
        <f>AVERAGE(Tabela13[[#This Row],[V41]],Tabela13[[#This Row],[V42]])</f>
        <v>1.2026315789473685</v>
      </c>
      <c r="BX385" s="4">
        <f>AVERAGE(Tabela13[[#This Row],[V41]],Tabela13[[#This Row],[V43]])</f>
        <v>0.90526315789473677</v>
      </c>
      <c r="BY385" s="4">
        <f>AVERAGE(Tabela13[[#This Row],[V41]],Tabela13[[#This Row],[V44]])</f>
        <v>0</v>
      </c>
      <c r="BZ385" s="4">
        <f>AVERAGE(Tabela13[[#This Row],[V41]],Tabela13[[#This Row],[V45]])</f>
        <v>0.49999999999999994</v>
      </c>
      <c r="CA385" s="4">
        <f>AVERAGE(Tabela13[[#This Row],[V41]],Tabela13[[#This Row],[V46]])</f>
        <v>0.20263157894736838</v>
      </c>
      <c r="CB385" s="4">
        <f>AVERAGE(Tabela13[[#This Row],[V42]],Tabela13[[#This Row],[V41]])</f>
        <v>1.2026315789473685</v>
      </c>
      <c r="CC385" s="4">
        <f>AVERAGE(Tabela13[[#This Row],[V42]],Tabela13[[#This Row],[V43]])</f>
        <v>0.70263157894736838</v>
      </c>
      <c r="CD385" s="4">
        <f>AVERAGE(Tabela13[[#This Row],[V42]],Tabela13[[#This Row],[V44]])</f>
        <v>-0.20263157894736838</v>
      </c>
      <c r="CE385" s="4">
        <f>AVERAGE(Tabela13[[#This Row],[V42]],Tabela13[[#This Row],[V45]])</f>
        <v>0.29736842105263156</v>
      </c>
      <c r="CF385" s="4">
        <f>AVERAGE(Tabela13[[#This Row],[V42]],Tabela13[[#This Row],[V46]])</f>
        <v>0</v>
      </c>
      <c r="CG385" s="4">
        <f>AVERAGE(Tabela13[[#This Row],[V43]],Tabela13[[#This Row],[V41]])</f>
        <v>0.90526315789473677</v>
      </c>
      <c r="CH385" s="4">
        <f>AVERAGE(Tabela13[[#This Row],[V43]],Tabela13[[#This Row],[V42]])</f>
        <v>0.70263157894736838</v>
      </c>
      <c r="CI385" s="4">
        <f>AVERAGE(Tabela13[[#This Row],[V43]],Tabela13[[#This Row],[V44]])</f>
        <v>-0.5</v>
      </c>
      <c r="CJ385" s="4">
        <f>AVERAGE(Tabela13[[#This Row],[V43]],Tabela13[[#This Row],[V45]])</f>
        <v>0</v>
      </c>
      <c r="CK385" s="4">
        <f>AVERAGE(Tabela13[[#This Row],[V43]],Tabela13[[#This Row],[V46]])</f>
        <v>-0.29736842105263162</v>
      </c>
      <c r="CL385" s="4">
        <f>AVERAGE(Tabela13[[#This Row],[V44]],Tabela13[[#This Row],[V41]])</f>
        <v>0</v>
      </c>
      <c r="CM385" s="4">
        <f>AVERAGE(Tabela13[[#This Row],[V44]],Tabela13[[#This Row],[V42]])</f>
        <v>-0.20263157894736838</v>
      </c>
      <c r="CN385" s="4">
        <f>AVERAGE(Tabela13[[#This Row],[V44]],Tabela13[[#This Row],[V43]])</f>
        <v>-0.5</v>
      </c>
      <c r="CO385" s="4">
        <f>AVERAGE(Tabela13[[#This Row],[V44]],Tabela13[[#This Row],[V45]])</f>
        <v>-0.90526315789473677</v>
      </c>
      <c r="CP385" s="4">
        <f>AVERAGE(Tabela13[[#This Row],[V44]],Tabela13[[#This Row],[V46]])</f>
        <v>-1.2026315789473685</v>
      </c>
      <c r="CQ385" s="4">
        <f>AVERAGE(Tabela13[[#This Row],[V45]],Tabela13[[#This Row],[V41]])</f>
        <v>0.49999999999999994</v>
      </c>
      <c r="CR385" s="4">
        <f>AVERAGE(Tabela13[[#This Row],[V45]],Tabela13[[#This Row],[V42]])</f>
        <v>0.29736842105263156</v>
      </c>
      <c r="CS385" s="4">
        <f>AVERAGE(Tabela13[[#This Row],[V45]],Tabela13[[#This Row],[V43]])</f>
        <v>0</v>
      </c>
      <c r="CT385" s="4">
        <f>AVERAGE(Tabela13[[#This Row],[V45]],Tabela13[[#This Row],[V44]])</f>
        <v>-0.90526315789473677</v>
      </c>
      <c r="CU385" s="4">
        <f>AVERAGE(Tabela13[[#This Row],[V45]],Tabela13[[#This Row],[V46]])</f>
        <v>-0.7026315789473685</v>
      </c>
      <c r="CV385" s="4">
        <f>AVERAGE(Tabela13[[#This Row],[V46]],Tabela13[[#This Row],[V41]])</f>
        <v>0.20263157894736838</v>
      </c>
      <c r="CW385" s="4">
        <f>AVERAGE(Tabela13[[#This Row],[V46]],Tabela13[[#This Row],[V42]])</f>
        <v>0</v>
      </c>
      <c r="CX385" s="4">
        <f>AVERAGE(Tabela13[[#This Row],[V46]],Tabela13[[#This Row],[V43]])</f>
        <v>-0.29736842105263162</v>
      </c>
      <c r="CY385" s="4">
        <f>AVERAGE(Tabela13[[#This Row],[V46]],Tabela13[[#This Row],[V44]])</f>
        <v>-1.2026315789473685</v>
      </c>
      <c r="CZ385" s="4">
        <f>AVERAGE(Tabela13[[#This Row],[V46]],Tabela13[[#This Row],[V45]])</f>
        <v>-0.7026315789473685</v>
      </c>
      <c r="DA385" s="3">
        <f>_xlfn.STDEV.S(Tabela13[[#This Row],[V41]],Tabela13[[#This Row],[V42]])</f>
        <v>0.28656432711244212</v>
      </c>
      <c r="DB385" s="3">
        <f>_xlfn.STDEV.S(Tabela13[[#This Row],[V41]],Tabela13[[#This Row],[V43]])</f>
        <v>0.70710678118654757</v>
      </c>
      <c r="DC385" s="3">
        <f>_xlfn.STDEV.S(Tabela13[[#This Row],[V41]],Tabela13[[#This Row],[V44]])</f>
        <v>1.9873422165979808</v>
      </c>
      <c r="DD385" s="3">
        <f>_xlfn.STDEV.S(Tabela13[[#This Row],[V41]],Tabela13[[#This Row],[V45]])</f>
        <v>1.2802354354114334</v>
      </c>
      <c r="DE385" s="3">
        <f>_xlfn.STDEV.S(Tabela13[[#This Row],[V41]],Tabela13[[#This Row],[V46]])</f>
        <v>1.7007778894855379</v>
      </c>
      <c r="DF385" s="3">
        <f>_xlfn.STDEV.S(Tabela13[[#This Row],[V42]],Tabela13[[#This Row],[V41]])</f>
        <v>0.28656432711244212</v>
      </c>
      <c r="DG385" s="3">
        <f>_xlfn.STDEV.S(Tabela13[[#This Row],[V42]],Tabela13[[#This Row],[V43]])</f>
        <v>0.42054245407410462</v>
      </c>
      <c r="DH385" s="3">
        <f>_xlfn.STDEV.S(Tabela13[[#This Row],[V42]],Tabela13[[#This Row],[V44]])</f>
        <v>1.7007778894855379</v>
      </c>
      <c r="DI385" s="3">
        <f>_xlfn.STDEV.S(Tabela13[[#This Row],[V42]],Tabela13[[#This Row],[V45]])</f>
        <v>0.99367110829899052</v>
      </c>
      <c r="DJ385" s="3">
        <f>_xlfn.STDEV.S(Tabela13[[#This Row],[V42]],Tabela13[[#This Row],[V46]])</f>
        <v>1.4142135623730951</v>
      </c>
      <c r="DK385" s="3">
        <f>_xlfn.STDEV.S(Tabela13[[#This Row],[V43]],Tabela13[[#This Row],[V41]])</f>
        <v>0.70710678118654757</v>
      </c>
      <c r="DL385" s="3">
        <f>_xlfn.STDEV.S(Tabela13[[#This Row],[V43]],Tabela13[[#This Row],[V42]])</f>
        <v>0.42054245407410462</v>
      </c>
      <c r="DM385" s="3">
        <f>_xlfn.STDEV.S(Tabela13[[#This Row],[V43]],Tabela13[[#This Row],[V44]])</f>
        <v>1.2802354354114334</v>
      </c>
      <c r="DN385" s="3">
        <f>_xlfn.STDEV.S(Tabela13[[#This Row],[V43]],Tabela13[[#This Row],[V45]])</f>
        <v>0.5731286542248859</v>
      </c>
      <c r="DO385" s="3">
        <f>_xlfn.STDEV.S(Tabela13[[#This Row],[V43]],Tabela13[[#This Row],[V46]])</f>
        <v>0.99367110829899041</v>
      </c>
      <c r="DP385" s="3">
        <f>_xlfn.STDEV.S(Tabela13[[#This Row],[V44]],Tabela13[[#This Row],[V41]])</f>
        <v>1.9873422165979808</v>
      </c>
      <c r="DQ385" s="3">
        <f>_xlfn.STDEV.S(Tabela13[[#This Row],[V44]],Tabela13[[#This Row],[V42]])</f>
        <v>1.7007778894855379</v>
      </c>
      <c r="DR385" s="3">
        <f>_xlfn.STDEV.S(Tabela13[[#This Row],[V44]],Tabela13[[#This Row],[V43]])</f>
        <v>1.2802354354114334</v>
      </c>
      <c r="DS385" s="3">
        <f>_xlfn.STDEV.S(Tabela13[[#This Row],[V44]],Tabela13[[#This Row],[V45]])</f>
        <v>0.70710678118654757</v>
      </c>
      <c r="DT385" s="3">
        <f>_xlfn.STDEV.S(Tabela13[[#This Row],[V44]],Tabela13[[#This Row],[V46]])</f>
        <v>0.28656432711244212</v>
      </c>
      <c r="DU385" s="3">
        <f>_xlfn.STDEV.S(Tabela13[[#This Row],[V45]],Tabela13[[#This Row],[V41]])</f>
        <v>1.2802354354114334</v>
      </c>
      <c r="DV385" s="3">
        <f>_xlfn.STDEV.S(Tabela13[[#This Row],[V45]],Tabela13[[#This Row],[V42]])</f>
        <v>0.99367110829899052</v>
      </c>
      <c r="DW385" s="3">
        <f>_xlfn.STDEV.S(Tabela13[[#This Row],[V45]],Tabela13[[#This Row],[V43]])</f>
        <v>0.5731286542248859</v>
      </c>
      <c r="DX385" s="3">
        <f>_xlfn.STDEV.S(Tabela13[[#This Row],[V45]],Tabela13[[#This Row],[V44]])</f>
        <v>0.70710678118654757</v>
      </c>
      <c r="DY385" s="3">
        <f>_xlfn.STDEV.S(Tabela13[[#This Row],[V45]],Tabela13[[#This Row],[V46]])</f>
        <v>0.42054245407410423</v>
      </c>
      <c r="DZ385" s="3">
        <f>_xlfn.STDEV.S(Tabela13[[#This Row],[V46]],Tabela13[[#This Row],[V41]])</f>
        <v>1.7007778894855379</v>
      </c>
      <c r="EA385" s="3">
        <f>_xlfn.STDEV.S(Tabela13[[#This Row],[V46]],Tabela13[[#This Row],[V42]])</f>
        <v>1.4142135623730951</v>
      </c>
      <c r="EB385" s="3">
        <f>_xlfn.STDEV.S(Tabela13[[#This Row],[V46]],Tabela13[[#This Row],[V43]])</f>
        <v>0.99367110829899041</v>
      </c>
      <c r="EC385" s="3">
        <f>_xlfn.STDEV.S(Tabela13[[#This Row],[V46]],Tabela13[[#This Row],[V44]])</f>
        <v>0.28656432711244212</v>
      </c>
      <c r="ED385" s="3">
        <f>_xlfn.STDEV.S(Tabela13[[#This Row],[V46]],Tabela13[[#This Row],[V45]])</f>
        <v>0.42054245407410423</v>
      </c>
      <c r="EE385" s="3">
        <f t="shared" si="380"/>
        <v>0.23828105974338731</v>
      </c>
      <c r="EF385" s="3">
        <f t="shared" si="381"/>
        <v>0.78110632805490732</v>
      </c>
      <c r="EG385" s="3" t="str">
        <f t="shared" si="382"/>
        <v/>
      </c>
      <c r="EH385" s="3">
        <f t="shared" si="383"/>
        <v>2.5604708708228672</v>
      </c>
      <c r="EI385" s="3">
        <f t="shared" si="384"/>
        <v>8.3934493247338242</v>
      </c>
      <c r="EJ385" s="3">
        <f t="shared" si="385"/>
        <v>0.23828105974338731</v>
      </c>
      <c r="EK385" s="3">
        <f t="shared" si="386"/>
        <v>0.59852484100434367</v>
      </c>
      <c r="EL385" s="3">
        <f t="shared" si="387"/>
        <v>-8.3934493247338242</v>
      </c>
      <c r="EM385" s="3">
        <f t="shared" si="388"/>
        <v>3.3415488597665171</v>
      </c>
      <c r="EN385" s="3" t="str">
        <f t="shared" si="389"/>
        <v/>
      </c>
      <c r="EO385" s="3">
        <f t="shared" si="390"/>
        <v>0.78110632805490732</v>
      </c>
      <c r="EP385" s="3">
        <f t="shared" si="391"/>
        <v>0.59852484100434367</v>
      </c>
      <c r="EQ385" s="3">
        <f t="shared" si="392"/>
        <v>-2.5604708708228667</v>
      </c>
      <c r="ER385" s="3" t="str">
        <f t="shared" si="393"/>
        <v/>
      </c>
      <c r="ES385" s="3" t="str">
        <f t="shared" si="394"/>
        <v/>
      </c>
      <c r="ET385" s="3" t="str">
        <f t="shared" si="395"/>
        <v/>
      </c>
      <c r="EU385" s="3" t="str">
        <f t="shared" si="396"/>
        <v/>
      </c>
      <c r="EV385" s="3">
        <f t="shared" si="397"/>
        <v>-2.5604708708228667</v>
      </c>
      <c r="EW385" s="3">
        <f t="shared" si="398"/>
        <v>-0.78110632805490732</v>
      </c>
      <c r="EX385" s="3">
        <f t="shared" si="399"/>
        <v>-0.23828105974338731</v>
      </c>
      <c r="EY385" s="3">
        <f t="shared" si="400"/>
        <v>2.5604708708228672</v>
      </c>
      <c r="EZ385" s="3">
        <f t="shared" si="401"/>
        <v>3.3415488597665171</v>
      </c>
      <c r="FA385" s="3" t="str">
        <f t="shared" si="402"/>
        <v/>
      </c>
      <c r="FB385" s="3">
        <f t="shared" si="403"/>
        <v>-0.78110632805490732</v>
      </c>
      <c r="FC385" s="3">
        <f t="shared" si="404"/>
        <v>-0.598524841004343</v>
      </c>
      <c r="FD385" s="3">
        <f t="shared" si="405"/>
        <v>8.3934493247338242</v>
      </c>
      <c r="FE385" s="3" t="str">
        <f t="shared" si="406"/>
        <v/>
      </c>
      <c r="FF385" s="3">
        <f t="shared" si="407"/>
        <v>-3.3415488597665162</v>
      </c>
      <c r="FG385" s="3">
        <f t="shared" si="408"/>
        <v>-0.23828105974338731</v>
      </c>
      <c r="FH385" s="3">
        <f t="shared" si="409"/>
        <v>-0.598524841004343</v>
      </c>
      <c r="FI385" s="4">
        <f t="shared" si="410"/>
        <v>0.13333333333333333</v>
      </c>
      <c r="FJ385" s="4">
        <f t="shared" si="411"/>
        <v>0</v>
      </c>
      <c r="FK385" s="4">
        <f t="shared" si="412"/>
        <v>2.5899280575539567</v>
      </c>
      <c r="FL385" s="4">
        <f t="shared" si="413"/>
        <v>0.29924168773089632</v>
      </c>
      <c r="FM385" s="4">
        <f>Tabela13[[#This Row],[V139]]-Tabela13[[#This Row],[V140]]</f>
        <v>2.2906863698230602</v>
      </c>
      <c r="FN385" s="4">
        <f>Tabela13[[#This Row],[V1]]-Tabela13[[#This Row],[V2]]/2</f>
        <v>1.4219298245614036</v>
      </c>
      <c r="FO385" s="4">
        <f>Tabela13[[#This Row],[V1]]-Tabela13[[#This Row],[V3]]/2</f>
        <v>1.2192982456140351</v>
      </c>
      <c r="FP385" s="4">
        <f>Tabela13[[#This Row],[V1]]-Tabela13[[#This Row],[V4]]/2</f>
        <v>0.92192982456140349</v>
      </c>
      <c r="FQ385" s="4">
        <f>Tabela13[[#This Row],[V2]]-Tabela13[[#This Row],[V1]]/2</f>
        <v>-0.68596491228070178</v>
      </c>
      <c r="FR385" s="4">
        <f>Tabela13[[#This Row],[V2]]-Tabela13[[#This Row],[V3]]/2</f>
        <v>-0.18596491228070178</v>
      </c>
      <c r="FS385" s="4">
        <f>Tabela13[[#This Row],[V2]]-Tabela13[[#This Row],[V4]]/2</f>
        <v>-0.48333333333333339</v>
      </c>
      <c r="FT385" s="4">
        <f t="shared" si="414"/>
        <v>0.95787937789999666</v>
      </c>
      <c r="FU385" s="4">
        <f t="shared" si="415"/>
        <v>0.8838926481307513</v>
      </c>
      <c r="FV385" s="4">
        <f t="shared" si="416"/>
        <v>0.74479976215109978</v>
      </c>
      <c r="FW385" s="4">
        <f t="shared" si="417"/>
        <v>-0.60124420516767418</v>
      </c>
      <c r="FX385" s="4">
        <f t="shared" si="418"/>
        <v>-0.18386458596394967</v>
      </c>
      <c r="FY385" s="4">
        <f t="shared" si="419"/>
        <v>-0.45022559626071507</v>
      </c>
      <c r="FZ385" s="4">
        <f t="shared" si="420"/>
        <v>172.41828802199939</v>
      </c>
      <c r="GA385" s="4">
        <f t="shared" si="421"/>
        <v>159.10067666353524</v>
      </c>
      <c r="GB385" s="4">
        <f t="shared" si="422"/>
        <v>134.06395718719796</v>
      </c>
      <c r="GC385" s="4">
        <f t="shared" si="423"/>
        <v>-108.22395693018134</v>
      </c>
      <c r="GD385" s="4">
        <f t="shared" si="424"/>
        <v>-33.095625473510943</v>
      </c>
      <c r="GE385" s="4">
        <f t="shared" si="425"/>
        <v>-81.040607326928708</v>
      </c>
      <c r="GF385" s="4">
        <f>Tabela13[[#This Row],[V1]]-Tabela13[[#This Row],[V2]]/Tabela13[[#This Row],[V2]]</f>
        <v>0.43859649122807021</v>
      </c>
      <c r="GG385" s="4">
        <f>Tabela13[[#This Row],[V1]]-Tabela13[[#This Row],[V3]]/Tabela13[[#This Row],[V3]]</f>
        <v>0.43859649122807021</v>
      </c>
      <c r="GH385" s="4">
        <f>Tabela13[[#This Row],[V1]]-Tabela13[[#This Row],[V4]]/Tabela13[[#This Row],[V4]]</f>
        <v>0.43859649122807021</v>
      </c>
      <c r="GI385" s="4">
        <f>Tabela13[[#This Row],[V2]]-Tabela13[[#This Row],[V1]]/Tabela13[[#This Row],[V1]]</f>
        <v>-0.96666666666666667</v>
      </c>
      <c r="GJ385" s="4">
        <f>Tabela13[[#This Row],[V2]]-Tabela13[[#This Row],[V3]]/Tabela13[[#This Row],[V3]]</f>
        <v>-0.96666666666666667</v>
      </c>
      <c r="GK385" s="4">
        <f>Tabela13[[#This Row],[V2]]-Tabela13[[#This Row],[V4]]/Tabela13[[#This Row],[V4]]</f>
        <v>-0.96666666666666667</v>
      </c>
      <c r="GL385" s="4">
        <f t="shared" si="426"/>
        <v>0.62296019860737339</v>
      </c>
      <c r="GM385" s="4">
        <f t="shared" si="427"/>
        <v>0.73596491228070182</v>
      </c>
      <c r="GN385" s="4">
        <f t="shared" si="428"/>
        <v>0.84645366676091249</v>
      </c>
      <c r="GO385" s="3">
        <f t="shared" si="429"/>
        <v>1</v>
      </c>
      <c r="GP385" s="3">
        <v>100</v>
      </c>
      <c r="GQ385" s="3">
        <f t="shared" si="430"/>
        <v>0.1399999999999999</v>
      </c>
      <c r="GR385" s="3">
        <f t="shared" si="431"/>
        <v>13.999999999999989</v>
      </c>
      <c r="GS385" s="34">
        <f>COUNTIF($D$2:D384,Tabela13[[#This Row],[HomeTeam]])</f>
        <v>19</v>
      </c>
      <c r="GT385" s="34">
        <f>COUNTIF($E$2:E384,Tabela13[[#This Row],[AwayTeam]])</f>
        <v>19</v>
      </c>
      <c r="GU385" s="3">
        <f>IFERROR(AVERAGEIFS($AD$2:AD384,$D$2:D384,Tabela13[[#This Row],[HomeTeam]],$GS$2:GS384,"&gt;="&amp;Tabela13[[#This Row],[Contagem_H]]-5),"")</f>
        <v>0.34864468864468867</v>
      </c>
      <c r="GV385" s="3">
        <f>IFERROR(AVERAGEIFS($G$2:G384,$E$2:E384,Tabela13[[#This Row],[AwayTeam]],$GT$2:GT384,"&gt;="&amp;Tabela13[[#This Row],[Contagem_A]]-5),"")</f>
        <v>0.8</v>
      </c>
      <c r="GW385" s="3">
        <f>IFERROR(AVERAGEIFS($GQ$2:GQ384,$D$2:D384,Tabela13[[#This Row],[HomeTeam]],$GS$2:GS384,"&gt;="&amp;Tabela13[[#This Row],[Contagem_H]]-5),"")</f>
        <v>-8.0000000000000522E-3</v>
      </c>
    </row>
    <row r="386" spans="1:205" x14ac:dyDescent="0.25">
      <c r="A386" t="s">
        <v>127</v>
      </c>
      <c r="B386" t="s">
        <v>273</v>
      </c>
      <c r="C386" t="s">
        <v>134</v>
      </c>
      <c r="D386" t="s">
        <v>17</v>
      </c>
      <c r="E386" t="s">
        <v>15</v>
      </c>
      <c r="F386" s="3">
        <v>0</v>
      </c>
      <c r="G386" s="3">
        <v>3</v>
      </c>
      <c r="H386" s="3" t="str">
        <f t="shared" si="432"/>
        <v>A</v>
      </c>
      <c r="I386" s="3">
        <v>3.1</v>
      </c>
      <c r="J386" s="3">
        <v>3.4</v>
      </c>
      <c r="K386" s="3">
        <v>2.2999999999999998</v>
      </c>
      <c r="L386" s="3">
        <v>1.93</v>
      </c>
      <c r="M386" s="3">
        <v>1.97</v>
      </c>
      <c r="N386" s="3">
        <f t="shared" si="361"/>
        <v>3</v>
      </c>
      <c r="O386" s="3">
        <f t="shared" si="362"/>
        <v>0</v>
      </c>
      <c r="P386" s="3">
        <f t="shared" si="363"/>
        <v>3</v>
      </c>
      <c r="Q386" s="3">
        <f t="shared" si="364"/>
        <v>5.1480900915766181E-2</v>
      </c>
      <c r="R386" s="3">
        <f t="shared" si="365"/>
        <v>2.5748928223876311E-2</v>
      </c>
      <c r="S386" s="3">
        <f t="shared" si="366"/>
        <v>3.2595907928388752</v>
      </c>
      <c r="T386" s="3">
        <f t="shared" si="367"/>
        <v>3.5750350631136047</v>
      </c>
      <c r="U386" s="3">
        <f t="shared" si="368"/>
        <v>2.4184060721062619</v>
      </c>
      <c r="V386" s="3">
        <f t="shared" si="369"/>
        <v>2.0293581387674289</v>
      </c>
      <c r="W386" s="3">
        <f t="shared" si="370"/>
        <v>2.0714173748040592</v>
      </c>
      <c r="X386" s="4">
        <f t="shared" si="371"/>
        <v>0.32258064516129031</v>
      </c>
      <c r="Y386" s="4">
        <f t="shared" si="372"/>
        <v>0.29411764705882354</v>
      </c>
      <c r="Z386" s="4">
        <f t="shared" si="373"/>
        <v>0.43478260869565222</v>
      </c>
      <c r="AA386" s="4">
        <f t="shared" si="374"/>
        <v>0.5181347150259068</v>
      </c>
      <c r="AB386" s="4">
        <f t="shared" si="375"/>
        <v>0.50761421319796951</v>
      </c>
      <c r="AC386" s="4">
        <f t="shared" si="376"/>
        <v>0.16129032258064516</v>
      </c>
      <c r="AD386" s="4">
        <f t="shared" si="377"/>
        <v>1.7173913043478262</v>
      </c>
      <c r="AE386" s="4">
        <f t="shared" si="378"/>
        <v>1.6612903225806452</v>
      </c>
      <c r="AF386" s="4">
        <f t="shared" si="379"/>
        <v>0.21739130434782611</v>
      </c>
      <c r="AG386" s="4">
        <f>IFERROR(AVERAGE(Tabela13[[#This Row],[V1]],Tabela13[[#This Row],[V2]]),"")</f>
        <v>0.9393408134642357</v>
      </c>
      <c r="AH386" s="4">
        <f>IFERROR(AVERAGE(Tabela13[[#This Row],[V1]],Tabela13[[#This Row],[V3]]),"")</f>
        <v>0.91129032258064524</v>
      </c>
      <c r="AI386" s="4">
        <f>IFERROR(AVERAGE(Tabela13[[#This Row],[V1]],Tabela13[[#This Row],[V4]]),"")</f>
        <v>0.18934081346423565</v>
      </c>
      <c r="AJ386" s="4">
        <f>IFERROR(AVERAGE(Tabela13[[#This Row],[V2]],Tabela13[[#This Row],[V1]]),"")</f>
        <v>0.9393408134642357</v>
      </c>
      <c r="AK386" s="4">
        <f>IFERROR(AVERAGE(Tabela13[[#This Row],[V2]],Tabela13[[#This Row],[V3]]),"")</f>
        <v>1.6893408134642356</v>
      </c>
      <c r="AL386" s="4">
        <f>IFERROR(AVERAGE(Tabela13[[#This Row],[V2]],Tabela13[[#This Row],[V4]]),"")</f>
        <v>0.96739130434782616</v>
      </c>
      <c r="AM386" s="4">
        <f>IFERROR(AVERAGE(Tabela13[[#This Row],[V3]],Tabela13[[#This Row],[V1]]),"")</f>
        <v>0.91129032258064524</v>
      </c>
      <c r="AN386" s="4">
        <f>IFERROR(AVERAGE(Tabela13[[#This Row],[V3]],Tabela13[[#This Row],[V2]]),"")</f>
        <v>1.6893408134642356</v>
      </c>
      <c r="AO386" s="4">
        <f>IFERROR(AVERAGE(Tabela13[[#This Row],[V3]],Tabela13[[#This Row],[V4]]),"")</f>
        <v>0.9393408134642357</v>
      </c>
      <c r="AP386" s="4">
        <f>IFERROR(AVERAGE(Tabela13[[#This Row],[V4]],Tabela13[[#This Row],[V1]]),"")</f>
        <v>0.18934081346423565</v>
      </c>
      <c r="AQ386" s="4">
        <f>IFERROR(AVERAGE(Tabela13[[#This Row],[V4]],Tabela13[[#This Row],[V2]]),"")</f>
        <v>0.96739130434782616</v>
      </c>
      <c r="AR386" s="4">
        <f>IFERROR(AVERAGE(Tabela13[[#This Row],[V4]],Tabela13[[#This Row],[V3]]),"")</f>
        <v>0.9393408134642357</v>
      </c>
      <c r="AS386" s="4">
        <f>_xlfn.STDEV.S(Tabela13[[#This Row],[V1]:[V2]])</f>
        <v>1.100329556418618</v>
      </c>
      <c r="AT386" s="4">
        <f>_xlfn.STDEV.S(Tabela13[[#This Row],[V1]],Tabela13[[#This Row],[V3]])</f>
        <v>1.0606601717798212</v>
      </c>
      <c r="AU386" s="4">
        <f>_xlfn.STDEV.S(Tabela13[[#This Row],[V1]],Tabela13[[#This Row],[V4]])</f>
        <v>3.9669384638796393E-2</v>
      </c>
      <c r="AV386" s="4">
        <f>_xlfn.STDEV.S(Tabela13[[#This Row],[V2]],Tabela13[[#This Row],[V1]])</f>
        <v>1.100329556418618</v>
      </c>
      <c r="AW386" s="4">
        <f>_xlfn.STDEV.S(Tabela13[[#This Row],[V2]],Tabela13[[#This Row],[V3]])</f>
        <v>3.9669384638796497E-2</v>
      </c>
      <c r="AX386" s="4">
        <f>_xlfn.STDEV.S(Tabela13[[#This Row],[V42]],Tabela13[[#This Row],[V44]])</f>
        <v>2.1609897281984392</v>
      </c>
      <c r="AY386" s="4">
        <f>_xlfn.STDEV.S(Tabela13[[#This Row],[V3]],Tabela13[[#This Row],[V1]])</f>
        <v>1.0606601717798212</v>
      </c>
      <c r="AZ386" s="4">
        <f>_xlfn.STDEV.S(Tabela13[[#This Row],[V3]],Tabela13[[#This Row],[V2]])</f>
        <v>3.9669384638796497E-2</v>
      </c>
      <c r="BA386" s="4">
        <f>_xlfn.STDEV.S(Tabela13[[#This Row],[V3]],Tabela13[[#This Row],[V4]])</f>
        <v>1.0209907871410249</v>
      </c>
      <c r="BB386" s="4">
        <f>_xlfn.STDEV.S(Tabela13[[#This Row],[V4]],Tabela13[[#This Row],[V1]])</f>
        <v>3.9669384638796393E-2</v>
      </c>
      <c r="BC386" s="4">
        <f>_xlfn.STDEV.S(Tabela13[[#This Row],[V4]],Tabela13[[#This Row],[V2]])</f>
        <v>1.0606601717798214</v>
      </c>
      <c r="BD386" s="4">
        <f>_xlfn.STDEV.S(Tabela13[[#This Row],[V4]],Tabela13[[#This Row],[V3]])</f>
        <v>1.0209907871410249</v>
      </c>
      <c r="BE386" s="4">
        <f>Tabela13[[#This Row],[V17]]/Tabela13[[#This Row],[V5]]</f>
        <v>1.1713848058625973</v>
      </c>
      <c r="BF386" s="4">
        <f>Tabela13[[#This Row],[V18]]/Tabela13[[#This Row],[V6]]</f>
        <v>1.1639102769973257</v>
      </c>
      <c r="BG386" s="4">
        <f>Tabela13[[#This Row],[V19]]/Tabela13[[#This Row],[V7]]</f>
        <v>0.20951312035156908</v>
      </c>
      <c r="BH386" s="4">
        <f>Tabela13[[#This Row],[V20]]/Tabela13[[#This Row],[V8]]</f>
        <v>1.1713848058625973</v>
      </c>
      <c r="BI386" s="4">
        <f>Tabela13[[#This Row],[V21]]/Tabela13[[#This Row],[V9]]</f>
        <v>2.3482167909889499E-2</v>
      </c>
      <c r="BJ386" s="4">
        <f>Tabela13[[#This Row],[V22]]/Tabela13[[#This Row],[V10]]</f>
        <v>2.2338320785871506</v>
      </c>
      <c r="BK386" s="4">
        <f>Tabela13[[#This Row],[V23]]/Tabela13[[#This Row],[V11]]</f>
        <v>1.1639102769973257</v>
      </c>
      <c r="BL386" s="4">
        <f>Tabela13[[#This Row],[V24]]/Tabela13[[#This Row],[V12]]</f>
        <v>2.3482167909889499E-2</v>
      </c>
      <c r="BM386" s="4">
        <f>Tabela13[[#This Row],[V25]]/Tabela13[[#This Row],[V13]]</f>
        <v>1.0869226296850327</v>
      </c>
      <c r="BN386" s="4">
        <f>Tabela13[[#This Row],[V26]]/Tabela13[[#This Row],[V14]]</f>
        <v>0.20951312035156908</v>
      </c>
      <c r="BO386" s="4">
        <f>Tabela13[[#This Row],[V27]]/Tabela13[[#This Row],[V15]]</f>
        <v>1.0964127618398154</v>
      </c>
      <c r="BP386" s="4">
        <f>Tabela13[[#This Row],[V28]]/Tabela13[[#This Row],[V16]]</f>
        <v>1.0869226296850327</v>
      </c>
      <c r="BQ386" s="4">
        <f>Tabela13[[#This Row],[V1]]-Tabela13[[#This Row],[V2]]</f>
        <v>-1.5561009817671809</v>
      </c>
      <c r="BR386" s="4">
        <f>Tabela13[[#This Row],[V1]]-Tabela13[[#This Row],[V3]]</f>
        <v>-1.5</v>
      </c>
      <c r="BS386" s="4">
        <f>Tabela13[[#This Row],[V1]]-Tabela13[[#This Row],[V4]]</f>
        <v>-5.6100981767180952E-2</v>
      </c>
      <c r="BT386" s="4">
        <f>Tabela13[[#This Row],[V2]]-Tabela13[[#This Row],[V1]]</f>
        <v>1.5561009817671809</v>
      </c>
      <c r="BU386" s="4">
        <f>Tabela13[[#This Row],[V2]]-Tabela13[[#This Row],[V3]]</f>
        <v>5.6100981767180924E-2</v>
      </c>
      <c r="BV386" s="4">
        <f>Tabela13[[#This Row],[V2]]-Tabela13[[#This Row],[V4]]</f>
        <v>1.5</v>
      </c>
      <c r="BW386" s="4">
        <f>AVERAGE(Tabela13[[#This Row],[V41]],Tabela13[[#This Row],[V42]])</f>
        <v>-1.5280504908835906</v>
      </c>
      <c r="BX386" s="4">
        <f>AVERAGE(Tabela13[[#This Row],[V41]],Tabela13[[#This Row],[V43]])</f>
        <v>-0.80610098176718092</v>
      </c>
      <c r="BY386" s="4">
        <f>AVERAGE(Tabela13[[#This Row],[V41]],Tabela13[[#This Row],[V44]])</f>
        <v>0</v>
      </c>
      <c r="BZ386" s="4">
        <f>AVERAGE(Tabela13[[#This Row],[V41]],Tabela13[[#This Row],[V45]])</f>
        <v>-0.75</v>
      </c>
      <c r="CA386" s="4">
        <f>AVERAGE(Tabela13[[#This Row],[V41]],Tabela13[[#This Row],[V46]])</f>
        <v>-2.8050490883590462E-2</v>
      </c>
      <c r="CB386" s="4">
        <f>AVERAGE(Tabela13[[#This Row],[V42]],Tabela13[[#This Row],[V41]])</f>
        <v>-1.5280504908835906</v>
      </c>
      <c r="CC386" s="4">
        <f>AVERAGE(Tabela13[[#This Row],[V42]],Tabela13[[#This Row],[V43]])</f>
        <v>-0.77805049088359046</v>
      </c>
      <c r="CD386" s="4">
        <f>AVERAGE(Tabela13[[#This Row],[V42]],Tabela13[[#This Row],[V44]])</f>
        <v>2.8050490883590462E-2</v>
      </c>
      <c r="CE386" s="4">
        <f>AVERAGE(Tabela13[[#This Row],[V42]],Tabela13[[#This Row],[V45]])</f>
        <v>-0.72194950911640954</v>
      </c>
      <c r="CF386" s="4">
        <f>AVERAGE(Tabela13[[#This Row],[V42]],Tabela13[[#This Row],[V46]])</f>
        <v>0</v>
      </c>
      <c r="CG386" s="4">
        <f>AVERAGE(Tabela13[[#This Row],[V43]],Tabela13[[#This Row],[V41]])</f>
        <v>-0.80610098176718092</v>
      </c>
      <c r="CH386" s="4">
        <f>AVERAGE(Tabela13[[#This Row],[V43]],Tabela13[[#This Row],[V42]])</f>
        <v>-0.77805049088359046</v>
      </c>
      <c r="CI386" s="4">
        <f>AVERAGE(Tabela13[[#This Row],[V43]],Tabela13[[#This Row],[V44]])</f>
        <v>0.75</v>
      </c>
      <c r="CJ386" s="4">
        <f>AVERAGE(Tabela13[[#This Row],[V43]],Tabela13[[#This Row],[V45]])</f>
        <v>0</v>
      </c>
      <c r="CK386" s="4">
        <f>AVERAGE(Tabela13[[#This Row],[V43]],Tabela13[[#This Row],[V46]])</f>
        <v>0.72194950911640954</v>
      </c>
      <c r="CL386" s="4">
        <f>AVERAGE(Tabela13[[#This Row],[V44]],Tabela13[[#This Row],[V41]])</f>
        <v>0</v>
      </c>
      <c r="CM386" s="4">
        <f>AVERAGE(Tabela13[[#This Row],[V44]],Tabela13[[#This Row],[V42]])</f>
        <v>2.8050490883590462E-2</v>
      </c>
      <c r="CN386" s="4">
        <f>AVERAGE(Tabela13[[#This Row],[V44]],Tabela13[[#This Row],[V43]])</f>
        <v>0.75</v>
      </c>
      <c r="CO386" s="4">
        <f>AVERAGE(Tabela13[[#This Row],[V44]],Tabela13[[#This Row],[V45]])</f>
        <v>0.80610098176718092</v>
      </c>
      <c r="CP386" s="4">
        <f>AVERAGE(Tabela13[[#This Row],[V44]],Tabela13[[#This Row],[V46]])</f>
        <v>1.5280504908835906</v>
      </c>
      <c r="CQ386" s="4">
        <f>AVERAGE(Tabela13[[#This Row],[V45]],Tabela13[[#This Row],[V41]])</f>
        <v>-0.75</v>
      </c>
      <c r="CR386" s="4">
        <f>AVERAGE(Tabela13[[#This Row],[V45]],Tabela13[[#This Row],[V42]])</f>
        <v>-0.72194950911640954</v>
      </c>
      <c r="CS386" s="4">
        <f>AVERAGE(Tabela13[[#This Row],[V45]],Tabela13[[#This Row],[V43]])</f>
        <v>0</v>
      </c>
      <c r="CT386" s="4">
        <f>AVERAGE(Tabela13[[#This Row],[V45]],Tabela13[[#This Row],[V44]])</f>
        <v>0.80610098176718092</v>
      </c>
      <c r="CU386" s="4">
        <f>AVERAGE(Tabela13[[#This Row],[V45]],Tabela13[[#This Row],[V46]])</f>
        <v>0.77805049088359046</v>
      </c>
      <c r="CV386" s="4">
        <f>AVERAGE(Tabela13[[#This Row],[V46]],Tabela13[[#This Row],[V41]])</f>
        <v>-2.8050490883590462E-2</v>
      </c>
      <c r="CW386" s="4">
        <f>AVERAGE(Tabela13[[#This Row],[V46]],Tabela13[[#This Row],[V42]])</f>
        <v>0</v>
      </c>
      <c r="CX386" s="4">
        <f>AVERAGE(Tabela13[[#This Row],[V46]],Tabela13[[#This Row],[V43]])</f>
        <v>0.72194950911640954</v>
      </c>
      <c r="CY386" s="4">
        <f>AVERAGE(Tabela13[[#This Row],[V46]],Tabela13[[#This Row],[V44]])</f>
        <v>1.5280504908835906</v>
      </c>
      <c r="CZ386" s="4">
        <f>AVERAGE(Tabela13[[#This Row],[V46]],Tabela13[[#This Row],[V45]])</f>
        <v>0.77805049088359046</v>
      </c>
      <c r="DA386" s="3">
        <f>_xlfn.STDEV.S(Tabela13[[#This Row],[V41]],Tabela13[[#This Row],[V42]])</f>
        <v>3.9669384638796497E-2</v>
      </c>
      <c r="DB386" s="3">
        <f>_xlfn.STDEV.S(Tabela13[[#This Row],[V41]],Tabela13[[#This Row],[V43]])</f>
        <v>1.0606601717798212</v>
      </c>
      <c r="DC386" s="3">
        <f>_xlfn.STDEV.S(Tabela13[[#This Row],[V41]],Tabela13[[#This Row],[V44]])</f>
        <v>2.2006591128372355</v>
      </c>
      <c r="DD386" s="3">
        <f>_xlfn.STDEV.S(Tabela13[[#This Row],[V41]],Tabela13[[#This Row],[V45]])</f>
        <v>1.1399989410574143</v>
      </c>
      <c r="DE386" s="3">
        <f>_xlfn.STDEV.S(Tabela13[[#This Row],[V41]],Tabela13[[#This Row],[V46]])</f>
        <v>2.1609897281984392</v>
      </c>
      <c r="DF386" s="3">
        <f>_xlfn.STDEV.S(Tabela13[[#This Row],[V42]],Tabela13[[#This Row],[V41]])</f>
        <v>3.9669384638796497E-2</v>
      </c>
      <c r="DG386" s="3">
        <f>_xlfn.STDEV.S(Tabela13[[#This Row],[V42]],Tabela13[[#This Row],[V43]])</f>
        <v>1.0209907871410249</v>
      </c>
      <c r="DH386" s="3">
        <f>_xlfn.STDEV.S(Tabela13[[#This Row],[V42]],Tabela13[[#This Row],[V44]])</f>
        <v>2.1609897281984392</v>
      </c>
      <c r="DI386" s="3">
        <f>_xlfn.STDEV.S(Tabela13[[#This Row],[V42]],Tabela13[[#This Row],[V45]])</f>
        <v>1.100329556418618</v>
      </c>
      <c r="DJ386" s="3">
        <f>_xlfn.STDEV.S(Tabela13[[#This Row],[V42]],Tabela13[[#This Row],[V46]])</f>
        <v>2.1213203435596424</v>
      </c>
      <c r="DK386" s="3">
        <f>_xlfn.STDEV.S(Tabela13[[#This Row],[V43]],Tabela13[[#This Row],[V41]])</f>
        <v>1.0606601717798212</v>
      </c>
      <c r="DL386" s="3">
        <f>_xlfn.STDEV.S(Tabela13[[#This Row],[V43]],Tabela13[[#This Row],[V42]])</f>
        <v>1.0209907871410249</v>
      </c>
      <c r="DM386" s="3">
        <f>_xlfn.STDEV.S(Tabela13[[#This Row],[V43]],Tabela13[[#This Row],[V44]])</f>
        <v>1.1399989410574143</v>
      </c>
      <c r="DN386" s="3">
        <f>_xlfn.STDEV.S(Tabela13[[#This Row],[V43]],Tabela13[[#This Row],[V45]])</f>
        <v>7.9338769277593008E-2</v>
      </c>
      <c r="DO386" s="3">
        <f>_xlfn.STDEV.S(Tabela13[[#This Row],[V43]],Tabela13[[#This Row],[V46]])</f>
        <v>1.100329556418618</v>
      </c>
      <c r="DP386" s="3">
        <f>_xlfn.STDEV.S(Tabela13[[#This Row],[V44]],Tabela13[[#This Row],[V41]])</f>
        <v>2.2006591128372355</v>
      </c>
      <c r="DQ386" s="3">
        <f>_xlfn.STDEV.S(Tabela13[[#This Row],[V44]],Tabela13[[#This Row],[V42]])</f>
        <v>2.1609897281984392</v>
      </c>
      <c r="DR386" s="3">
        <f>_xlfn.STDEV.S(Tabela13[[#This Row],[V44]],Tabela13[[#This Row],[V43]])</f>
        <v>1.1399989410574143</v>
      </c>
      <c r="DS386" s="3">
        <f>_xlfn.STDEV.S(Tabela13[[#This Row],[V44]],Tabela13[[#This Row],[V45]])</f>
        <v>1.0606601717798212</v>
      </c>
      <c r="DT386" s="3">
        <f>_xlfn.STDEV.S(Tabela13[[#This Row],[V44]],Tabela13[[#This Row],[V46]])</f>
        <v>3.9669384638796497E-2</v>
      </c>
      <c r="DU386" s="3">
        <f>_xlfn.STDEV.S(Tabela13[[#This Row],[V45]],Tabela13[[#This Row],[V41]])</f>
        <v>1.1399989410574143</v>
      </c>
      <c r="DV386" s="3">
        <f>_xlfn.STDEV.S(Tabela13[[#This Row],[V45]],Tabela13[[#This Row],[V42]])</f>
        <v>1.100329556418618</v>
      </c>
      <c r="DW386" s="3">
        <f>_xlfn.STDEV.S(Tabela13[[#This Row],[V45]],Tabela13[[#This Row],[V43]])</f>
        <v>7.9338769277593008E-2</v>
      </c>
      <c r="DX386" s="3">
        <f>_xlfn.STDEV.S(Tabela13[[#This Row],[V45]],Tabela13[[#This Row],[V44]])</f>
        <v>1.0606601717798212</v>
      </c>
      <c r="DY386" s="3">
        <f>_xlfn.STDEV.S(Tabela13[[#This Row],[V45]],Tabela13[[#This Row],[V46]])</f>
        <v>1.0209907871410249</v>
      </c>
      <c r="DZ386" s="3">
        <f>_xlfn.STDEV.S(Tabela13[[#This Row],[V46]],Tabela13[[#This Row],[V41]])</f>
        <v>2.1609897281984392</v>
      </c>
      <c r="EA386" s="3">
        <f>_xlfn.STDEV.S(Tabela13[[#This Row],[V46]],Tabela13[[#This Row],[V42]])</f>
        <v>2.1213203435596424</v>
      </c>
      <c r="EB386" s="3">
        <f>_xlfn.STDEV.S(Tabela13[[#This Row],[V46]],Tabela13[[#This Row],[V43]])</f>
        <v>1.100329556418618</v>
      </c>
      <c r="EC386" s="3">
        <f>_xlfn.STDEV.S(Tabela13[[#This Row],[V46]],Tabela13[[#This Row],[V44]])</f>
        <v>3.9669384638796497E-2</v>
      </c>
      <c r="ED386" s="3">
        <f>_xlfn.STDEV.S(Tabela13[[#This Row],[V46]],Tabela13[[#This Row],[V45]])</f>
        <v>1.0209907871410249</v>
      </c>
      <c r="EE386" s="3">
        <f t="shared" si="380"/>
        <v>-2.5960781319377603E-2</v>
      </c>
      <c r="EF386" s="3">
        <f t="shared" si="381"/>
        <v>-1.315790695918247</v>
      </c>
      <c r="EG386" s="3" t="str">
        <f t="shared" si="382"/>
        <v/>
      </c>
      <c r="EH386" s="3">
        <f t="shared" si="383"/>
        <v>-1.5199985880765523</v>
      </c>
      <c r="EI386" s="3">
        <f t="shared" si="384"/>
        <v>-77.039283810274355</v>
      </c>
      <c r="EJ386" s="3">
        <f t="shared" si="385"/>
        <v>-2.5960781319377603E-2</v>
      </c>
      <c r="EK386" s="3">
        <f t="shared" si="386"/>
        <v>-1.3122423275917994</v>
      </c>
      <c r="EL386" s="3">
        <f t="shared" si="387"/>
        <v>77.039283810274355</v>
      </c>
      <c r="EM386" s="3">
        <f t="shared" si="388"/>
        <v>-1.5241087396337534</v>
      </c>
      <c r="EN386" s="3" t="str">
        <f t="shared" si="389"/>
        <v/>
      </c>
      <c r="EO386" s="3">
        <f t="shared" si="390"/>
        <v>-1.315790695918247</v>
      </c>
      <c r="EP386" s="3">
        <f t="shared" si="391"/>
        <v>-1.3122423275917994</v>
      </c>
      <c r="EQ386" s="3">
        <f t="shared" si="392"/>
        <v>1.5199985880765523</v>
      </c>
      <c r="ER386" s="3" t="str">
        <f t="shared" si="393"/>
        <v/>
      </c>
      <c r="ES386" s="3" t="str">
        <f t="shared" si="394"/>
        <v/>
      </c>
      <c r="ET386" s="3" t="str">
        <f t="shared" si="395"/>
        <v/>
      </c>
      <c r="EU386" s="3" t="str">
        <f t="shared" si="396"/>
        <v/>
      </c>
      <c r="EV386" s="3">
        <f t="shared" si="397"/>
        <v>1.5199985880765523</v>
      </c>
      <c r="EW386" s="3">
        <f t="shared" si="398"/>
        <v>1.315790695918247</v>
      </c>
      <c r="EX386" s="3">
        <f t="shared" si="399"/>
        <v>2.5960781319377603E-2</v>
      </c>
      <c r="EY386" s="3">
        <f t="shared" si="400"/>
        <v>-1.5199985880765523</v>
      </c>
      <c r="EZ386" s="3">
        <f t="shared" si="401"/>
        <v>-1.5241087396337534</v>
      </c>
      <c r="FA386" s="3" t="str">
        <f t="shared" si="402"/>
        <v/>
      </c>
      <c r="FB386" s="3">
        <f t="shared" si="403"/>
        <v>1.315790695918247</v>
      </c>
      <c r="FC386" s="3">
        <f t="shared" si="404"/>
        <v>1.3122423275917994</v>
      </c>
      <c r="FD386" s="3">
        <f t="shared" si="405"/>
        <v>-77.039283810274355</v>
      </c>
      <c r="FE386" s="3" t="str">
        <f t="shared" si="406"/>
        <v/>
      </c>
      <c r="FF386" s="3">
        <f t="shared" si="407"/>
        <v>1.5241087396337534</v>
      </c>
      <c r="FG386" s="3">
        <f t="shared" si="408"/>
        <v>2.5960781319377603E-2</v>
      </c>
      <c r="FH386" s="3">
        <f t="shared" si="409"/>
        <v>1.3122423275917994</v>
      </c>
      <c r="FI386" s="4">
        <f t="shared" si="410"/>
        <v>0</v>
      </c>
      <c r="FJ386" s="4">
        <f t="shared" si="411"/>
        <v>0.967741935483871</v>
      </c>
      <c r="FK386" s="4">
        <f t="shared" si="412"/>
        <v>1.2000784621420164</v>
      </c>
      <c r="FL386" s="4">
        <f t="shared" si="413"/>
        <v>1.5202040015692428</v>
      </c>
      <c r="FM386" s="4">
        <f>Tabela13[[#This Row],[V139]]-Tabela13[[#This Row],[V140]]</f>
        <v>-0.32012553942722644</v>
      </c>
      <c r="FN386" s="4">
        <f>Tabela13[[#This Row],[V1]]-Tabela13[[#This Row],[V2]]/2</f>
        <v>-0.69740532959326795</v>
      </c>
      <c r="FO386" s="4">
        <f>Tabela13[[#This Row],[V1]]-Tabela13[[#This Row],[V3]]/2</f>
        <v>-0.66935483870967749</v>
      </c>
      <c r="FP386" s="4">
        <f>Tabela13[[#This Row],[V1]]-Tabela13[[#This Row],[V4]]/2</f>
        <v>5.2594670406732102E-2</v>
      </c>
      <c r="FQ386" s="4">
        <f>Tabela13[[#This Row],[V2]]-Tabela13[[#This Row],[V1]]/2</f>
        <v>1.6367461430575037</v>
      </c>
      <c r="FR386" s="4">
        <f>Tabela13[[#This Row],[V2]]-Tabela13[[#This Row],[V3]]/2</f>
        <v>0.88674614305750354</v>
      </c>
      <c r="FS386" s="4">
        <f>Tabela13[[#This Row],[V2]]-Tabela13[[#This Row],[V4]]/2</f>
        <v>1.6086956521739131</v>
      </c>
      <c r="FT386" s="4">
        <f t="shared" si="414"/>
        <v>-0.60898245132421991</v>
      </c>
      <c r="FU386" s="4">
        <f t="shared" si="415"/>
        <v>-0.5898613374664694</v>
      </c>
      <c r="FV386" s="4">
        <f t="shared" si="416"/>
        <v>5.2546254956315167E-2</v>
      </c>
      <c r="FW386" s="4">
        <f t="shared" si="417"/>
        <v>1.0223509140836728</v>
      </c>
      <c r="FX386" s="4">
        <f t="shared" si="418"/>
        <v>0.72544408417460893</v>
      </c>
      <c r="FY386" s="4">
        <f t="shared" si="419"/>
        <v>1.0146300966744437</v>
      </c>
      <c r="FZ386" s="4">
        <f t="shared" si="420"/>
        <v>-109.61684123835958</v>
      </c>
      <c r="GA386" s="4">
        <f t="shared" si="421"/>
        <v>-106.17504074396449</v>
      </c>
      <c r="GB386" s="4">
        <f t="shared" si="422"/>
        <v>9.4583258921367293</v>
      </c>
      <c r="GC386" s="4">
        <f t="shared" si="423"/>
        <v>184.02316453506111</v>
      </c>
      <c r="GD386" s="4">
        <f t="shared" si="424"/>
        <v>130.57993515142962</v>
      </c>
      <c r="GE386" s="4">
        <f t="shared" si="425"/>
        <v>182.63341740139987</v>
      </c>
      <c r="GF386" s="4">
        <f>Tabela13[[#This Row],[V1]]-Tabela13[[#This Row],[V2]]/Tabela13[[#This Row],[V2]]</f>
        <v>-0.83870967741935487</v>
      </c>
      <c r="GG386" s="4">
        <f>Tabela13[[#This Row],[V1]]-Tabela13[[#This Row],[V3]]/Tabela13[[#This Row],[V3]]</f>
        <v>-0.83870967741935487</v>
      </c>
      <c r="GH386" s="4">
        <f>Tabela13[[#This Row],[V1]]-Tabela13[[#This Row],[V4]]/Tabela13[[#This Row],[V4]]</f>
        <v>-0.83870967741935487</v>
      </c>
      <c r="GI386" s="4">
        <f>Tabela13[[#This Row],[V2]]-Tabela13[[#This Row],[V1]]/Tabela13[[#This Row],[V1]]</f>
        <v>0.71739130434782616</v>
      </c>
      <c r="GJ386" s="4">
        <f>Tabela13[[#This Row],[V2]]-Tabela13[[#This Row],[V3]]/Tabela13[[#This Row],[V3]]</f>
        <v>0.71739130434782616</v>
      </c>
      <c r="GK386" s="4">
        <f>Tabela13[[#This Row],[V2]]-Tabela13[[#This Row],[V4]]/Tabela13[[#This Row],[V4]]</f>
        <v>0.71739130434782616</v>
      </c>
      <c r="GL386" s="4">
        <f t="shared" si="426"/>
        <v>0.86663089416337669</v>
      </c>
      <c r="GM386" s="4">
        <f t="shared" si="427"/>
        <v>0.9393408134642357</v>
      </c>
      <c r="GN386" s="4">
        <f t="shared" si="428"/>
        <v>0.92259474063230684</v>
      </c>
      <c r="GO386" s="3">
        <f t="shared" si="429"/>
        <v>0</v>
      </c>
      <c r="GP386" s="3">
        <v>100</v>
      </c>
      <c r="GQ386" s="3">
        <f t="shared" si="430"/>
        <v>-1</v>
      </c>
      <c r="GR386" s="3">
        <f t="shared" si="431"/>
        <v>-100</v>
      </c>
      <c r="GS386" s="34">
        <f>COUNTIF($D$2:D385,Tabela13[[#This Row],[HomeTeam]])</f>
        <v>19</v>
      </c>
      <c r="GT386" s="34">
        <f>COUNTIF($E$2:E385,Tabela13[[#This Row],[AwayTeam]])</f>
        <v>19</v>
      </c>
      <c r="GU386" s="3">
        <f>IFERROR(AVERAGEIFS($AD$2:AD385,$D$2:D385,Tabela13[[#This Row],[HomeTeam]],$GS$2:GS385,"&gt;="&amp;Tabela13[[#This Row],[Contagem_H]]-5),"")</f>
        <v>0.17784534866578211</v>
      </c>
      <c r="GV386" s="3">
        <f>IFERROR(AVERAGEIFS($G$2:G385,$E$2:E385,Tabela13[[#This Row],[AwayTeam]],$GT$2:GT385,"&gt;="&amp;Tabela13[[#This Row],[Contagem_A]]-5),"")</f>
        <v>0.6</v>
      </c>
      <c r="GW386" s="3">
        <f>IFERROR(AVERAGEIFS($GQ$2:GQ385,$D$2:D385,Tabela13[[#This Row],[HomeTeam]],$GS$2:GS385,"&gt;="&amp;Tabela13[[#This Row],[Contagem_H]]-5),"")</f>
        <v>2.0360000000000005</v>
      </c>
    </row>
    <row r="387" spans="1:205" x14ac:dyDescent="0.25">
      <c r="A387" t="s">
        <v>127</v>
      </c>
      <c r="B387" t="s">
        <v>273</v>
      </c>
      <c r="C387" t="s">
        <v>134</v>
      </c>
      <c r="D387" t="s">
        <v>20</v>
      </c>
      <c r="E387" t="s">
        <v>29</v>
      </c>
      <c r="F387" s="3">
        <v>1</v>
      </c>
      <c r="G387" s="3">
        <v>0</v>
      </c>
      <c r="H387" s="3" t="str">
        <f t="shared" si="432"/>
        <v>H</v>
      </c>
      <c r="I387" s="3">
        <v>1.4</v>
      </c>
      <c r="J387" s="3">
        <v>5</v>
      </c>
      <c r="K387" s="3">
        <v>7</v>
      </c>
      <c r="L387" s="3">
        <v>1.44</v>
      </c>
      <c r="M387" s="3">
        <v>2.75</v>
      </c>
      <c r="N387" s="3">
        <f t="shared" ref="N387:N450" si="433">SUM(F387:G387)</f>
        <v>1</v>
      </c>
      <c r="O387" s="3">
        <f t="shared" ref="O387:O450" si="434">IF(H387="H",3,IF(H387="D",1,0))</f>
        <v>3</v>
      </c>
      <c r="P387" s="3">
        <f t="shared" ref="P387:P450" si="435">IF(H387="A",3,IF(H387="D",1,0))</f>
        <v>0</v>
      </c>
      <c r="Q387" s="3">
        <f t="shared" ref="Q387:Q450" si="436">((1/I387)+(1/J387)+(1/K387))-1</f>
        <v>5.7142857142857162E-2</v>
      </c>
      <c r="R387" s="3">
        <f t="shared" ref="R387:R450" si="437">((1/L387)+(1/M387-1))</f>
        <v>5.8080808080808066E-2</v>
      </c>
      <c r="S387" s="3">
        <f t="shared" ref="S387:S450" si="438">I387*(1+Q387)</f>
        <v>1.48</v>
      </c>
      <c r="T387" s="3">
        <f t="shared" ref="T387:T450" si="439">J387*(1+Q387)</f>
        <v>5.2857142857142856</v>
      </c>
      <c r="U387" s="3">
        <f t="shared" ref="U387:U450" si="440">K387*(1+Q387)</f>
        <v>7.4</v>
      </c>
      <c r="V387" s="3">
        <f t="shared" ref="V387:V450" si="441">L387*(1+Q387)</f>
        <v>1.5222857142857142</v>
      </c>
      <c r="W387" s="3">
        <f t="shared" ref="W387:W450" si="442">M387*(1+Q387)</f>
        <v>2.907142857142857</v>
      </c>
      <c r="X387" s="4">
        <f t="shared" ref="X387:X450" si="443">1/I387</f>
        <v>0.7142857142857143</v>
      </c>
      <c r="Y387" s="4">
        <f t="shared" ref="Y387:Y450" si="444">1/J387</f>
        <v>0.2</v>
      </c>
      <c r="Z387" s="4">
        <f t="shared" ref="Z387:Z450" si="445">1/K387</f>
        <v>0.14285714285714285</v>
      </c>
      <c r="AA387" s="4">
        <f t="shared" ref="AA387:AA450" si="446">1/L387</f>
        <v>0.69444444444444442</v>
      </c>
      <c r="AB387" s="4">
        <f t="shared" ref="AB387:AB450" si="447">1/M387</f>
        <v>0.36363636363636365</v>
      </c>
      <c r="AC387" s="4">
        <f t="shared" ref="AC387:AC450" si="448">(X387+F387)/2</f>
        <v>0.85714285714285721</v>
      </c>
      <c r="AD387" s="4">
        <f t="shared" ref="AD387:AD450" si="449">(Z387+G387)/2</f>
        <v>7.1428571428571425E-2</v>
      </c>
      <c r="AE387" s="4">
        <f t="shared" ref="AE387:AE450" si="450">(X387+G387)/2</f>
        <v>0.35714285714285715</v>
      </c>
      <c r="AF387" s="4">
        <f t="shared" ref="AF387:AF450" si="451">(Z387+F387)/2</f>
        <v>0.5714285714285714</v>
      </c>
      <c r="AG387" s="4">
        <f>IFERROR(AVERAGE(Tabela13[[#This Row],[V1]],Tabela13[[#This Row],[V2]]),"")</f>
        <v>0.4642857142857143</v>
      </c>
      <c r="AH387" s="4">
        <f>IFERROR(AVERAGE(Tabela13[[#This Row],[V1]],Tabela13[[#This Row],[V3]]),"")</f>
        <v>0.60714285714285721</v>
      </c>
      <c r="AI387" s="4">
        <f>IFERROR(AVERAGE(Tabela13[[#This Row],[V1]],Tabela13[[#This Row],[V4]]),"")</f>
        <v>0.7142857142857143</v>
      </c>
      <c r="AJ387" s="4">
        <f>IFERROR(AVERAGE(Tabela13[[#This Row],[V2]],Tabela13[[#This Row],[V1]]),"")</f>
        <v>0.4642857142857143</v>
      </c>
      <c r="AK387" s="4">
        <f>IFERROR(AVERAGE(Tabela13[[#This Row],[V2]],Tabela13[[#This Row],[V3]]),"")</f>
        <v>0.2142857142857143</v>
      </c>
      <c r="AL387" s="4">
        <f>IFERROR(AVERAGE(Tabela13[[#This Row],[V2]],Tabela13[[#This Row],[V4]]),"")</f>
        <v>0.3214285714285714</v>
      </c>
      <c r="AM387" s="4">
        <f>IFERROR(AVERAGE(Tabela13[[#This Row],[V3]],Tabela13[[#This Row],[V1]]),"")</f>
        <v>0.60714285714285721</v>
      </c>
      <c r="AN387" s="4">
        <f>IFERROR(AVERAGE(Tabela13[[#This Row],[V3]],Tabela13[[#This Row],[V2]]),"")</f>
        <v>0.2142857142857143</v>
      </c>
      <c r="AO387" s="4">
        <f>IFERROR(AVERAGE(Tabela13[[#This Row],[V3]],Tabela13[[#This Row],[V4]]),"")</f>
        <v>0.4642857142857143</v>
      </c>
      <c r="AP387" s="4">
        <f>IFERROR(AVERAGE(Tabela13[[#This Row],[V4]],Tabela13[[#This Row],[V1]]),"")</f>
        <v>0.7142857142857143</v>
      </c>
      <c r="AQ387" s="4">
        <f>IFERROR(AVERAGE(Tabela13[[#This Row],[V4]],Tabela13[[#This Row],[V2]]),"")</f>
        <v>0.3214285714285714</v>
      </c>
      <c r="AR387" s="4">
        <f>IFERROR(AVERAGE(Tabela13[[#This Row],[V4]],Tabela13[[#This Row],[V3]]),"")</f>
        <v>0.4642857142857143</v>
      </c>
      <c r="AS387" s="4">
        <f>_xlfn.STDEV.S(Tabela13[[#This Row],[V1]:[V2]])</f>
        <v>0.55558389950371601</v>
      </c>
      <c r="AT387" s="4">
        <f>_xlfn.STDEV.S(Tabela13[[#This Row],[V1]],Tabela13[[#This Row],[V3]])</f>
        <v>0.35355339059327379</v>
      </c>
      <c r="AU387" s="4">
        <f>_xlfn.STDEV.S(Tabela13[[#This Row],[V1]],Tabela13[[#This Row],[V4]])</f>
        <v>0.20203050891044227</v>
      </c>
      <c r="AV387" s="4">
        <f>_xlfn.STDEV.S(Tabela13[[#This Row],[V2]],Tabela13[[#This Row],[V1]])</f>
        <v>0.55558389950371601</v>
      </c>
      <c r="AW387" s="4">
        <f>_xlfn.STDEV.S(Tabela13[[#This Row],[V2]],Tabela13[[#This Row],[V3]])</f>
        <v>0.20203050891044214</v>
      </c>
      <c r="AX387" s="4">
        <f>_xlfn.STDEV.S(Tabela13[[#This Row],[V42]],Tabela13[[#This Row],[V44]])</f>
        <v>0.90913729009698974</v>
      </c>
      <c r="AY387" s="4">
        <f>_xlfn.STDEV.S(Tabela13[[#This Row],[V3]],Tabela13[[#This Row],[V1]])</f>
        <v>0.35355339059327379</v>
      </c>
      <c r="AZ387" s="4">
        <f>_xlfn.STDEV.S(Tabela13[[#This Row],[V3]],Tabela13[[#This Row],[V2]])</f>
        <v>0.20203050891044214</v>
      </c>
      <c r="BA387" s="4">
        <f>_xlfn.STDEV.S(Tabela13[[#This Row],[V3]],Tabela13[[#This Row],[V4]])</f>
        <v>0.15152288168283159</v>
      </c>
      <c r="BB387" s="4">
        <f>_xlfn.STDEV.S(Tabela13[[#This Row],[V4]],Tabela13[[#This Row],[V1]])</f>
        <v>0.20203050891044227</v>
      </c>
      <c r="BC387" s="4">
        <f>_xlfn.STDEV.S(Tabela13[[#This Row],[V4]],Tabela13[[#This Row],[V2]])</f>
        <v>0.35355339059327379</v>
      </c>
      <c r="BD387" s="4">
        <f>_xlfn.STDEV.S(Tabela13[[#This Row],[V4]],Tabela13[[#This Row],[V3]])</f>
        <v>0.15152288168283159</v>
      </c>
      <c r="BE387" s="4">
        <f>Tabela13[[#This Row],[V17]]/Tabela13[[#This Row],[V5]]</f>
        <v>1.1966422450849268</v>
      </c>
      <c r="BF387" s="4">
        <f>Tabela13[[#This Row],[V18]]/Tabela13[[#This Row],[V6]]</f>
        <v>0.58232323156539201</v>
      </c>
      <c r="BG387" s="4">
        <f>Tabela13[[#This Row],[V19]]/Tabela13[[#This Row],[V7]]</f>
        <v>0.28284271247461917</v>
      </c>
      <c r="BH387" s="4">
        <f>Tabela13[[#This Row],[V20]]/Tabela13[[#This Row],[V8]]</f>
        <v>1.1966422450849268</v>
      </c>
      <c r="BI387" s="4">
        <f>Tabela13[[#This Row],[V21]]/Tabela13[[#This Row],[V9]]</f>
        <v>0.94280904158206325</v>
      </c>
      <c r="BJ387" s="4">
        <f>Tabela13[[#This Row],[V22]]/Tabela13[[#This Row],[V10]]</f>
        <v>2.8284271247461907</v>
      </c>
      <c r="BK387" s="4">
        <f>Tabela13[[#This Row],[V23]]/Tabela13[[#This Row],[V11]]</f>
        <v>0.58232323156539201</v>
      </c>
      <c r="BL387" s="4">
        <f>Tabela13[[#This Row],[V24]]/Tabela13[[#This Row],[V12]]</f>
        <v>0.94280904158206325</v>
      </c>
      <c r="BM387" s="4">
        <f>Tabela13[[#This Row],[V25]]/Tabela13[[#This Row],[V13]]</f>
        <v>0.32635697593225266</v>
      </c>
      <c r="BN387" s="4">
        <f>Tabela13[[#This Row],[V26]]/Tabela13[[#This Row],[V14]]</f>
        <v>0.28284271247461917</v>
      </c>
      <c r="BO387" s="4">
        <f>Tabela13[[#This Row],[V27]]/Tabela13[[#This Row],[V15]]</f>
        <v>1.0999438818457408</v>
      </c>
      <c r="BP387" s="4">
        <f>Tabela13[[#This Row],[V28]]/Tabela13[[#This Row],[V16]]</f>
        <v>0.32635697593225266</v>
      </c>
      <c r="BQ387" s="4">
        <f>Tabela13[[#This Row],[V1]]-Tabela13[[#This Row],[V2]]</f>
        <v>0.78571428571428581</v>
      </c>
      <c r="BR387" s="4">
        <f>Tabela13[[#This Row],[V1]]-Tabela13[[#This Row],[V3]]</f>
        <v>0.5</v>
      </c>
      <c r="BS387" s="4">
        <f>Tabela13[[#This Row],[V1]]-Tabela13[[#This Row],[V4]]</f>
        <v>0.28571428571428581</v>
      </c>
      <c r="BT387" s="4">
        <f>Tabela13[[#This Row],[V2]]-Tabela13[[#This Row],[V1]]</f>
        <v>-0.78571428571428581</v>
      </c>
      <c r="BU387" s="4">
        <f>Tabela13[[#This Row],[V2]]-Tabela13[[#This Row],[V3]]</f>
        <v>-0.2857142857142857</v>
      </c>
      <c r="BV387" s="4">
        <f>Tabela13[[#This Row],[V2]]-Tabela13[[#This Row],[V4]]</f>
        <v>-0.5</v>
      </c>
      <c r="BW387" s="4">
        <f>AVERAGE(Tabela13[[#This Row],[V41]],Tabela13[[#This Row],[V42]])</f>
        <v>0.6428571428571429</v>
      </c>
      <c r="BX387" s="4">
        <f>AVERAGE(Tabela13[[#This Row],[V41]],Tabela13[[#This Row],[V43]])</f>
        <v>0.53571428571428581</v>
      </c>
      <c r="BY387" s="4">
        <f>AVERAGE(Tabela13[[#This Row],[V41]],Tabela13[[#This Row],[V44]])</f>
        <v>0</v>
      </c>
      <c r="BZ387" s="4">
        <f>AVERAGE(Tabela13[[#This Row],[V41]],Tabela13[[#This Row],[V45]])</f>
        <v>0.25000000000000006</v>
      </c>
      <c r="CA387" s="4">
        <f>AVERAGE(Tabela13[[#This Row],[V41]],Tabela13[[#This Row],[V46]])</f>
        <v>0.1428571428571429</v>
      </c>
      <c r="CB387" s="4">
        <f>AVERAGE(Tabela13[[#This Row],[V42]],Tabela13[[#This Row],[V41]])</f>
        <v>0.6428571428571429</v>
      </c>
      <c r="CC387" s="4">
        <f>AVERAGE(Tabela13[[#This Row],[V42]],Tabela13[[#This Row],[V43]])</f>
        <v>0.3928571428571429</v>
      </c>
      <c r="CD387" s="4">
        <f>AVERAGE(Tabela13[[#This Row],[V42]],Tabela13[[#This Row],[V44]])</f>
        <v>-0.1428571428571429</v>
      </c>
      <c r="CE387" s="4">
        <f>AVERAGE(Tabela13[[#This Row],[V42]],Tabela13[[#This Row],[V45]])</f>
        <v>0.10714285714285715</v>
      </c>
      <c r="CF387" s="4">
        <f>AVERAGE(Tabela13[[#This Row],[V42]],Tabela13[[#This Row],[V46]])</f>
        <v>0</v>
      </c>
      <c r="CG387" s="4">
        <f>AVERAGE(Tabela13[[#This Row],[V43]],Tabela13[[#This Row],[V41]])</f>
        <v>0.53571428571428581</v>
      </c>
      <c r="CH387" s="4">
        <f>AVERAGE(Tabela13[[#This Row],[V43]],Tabela13[[#This Row],[V42]])</f>
        <v>0.3928571428571429</v>
      </c>
      <c r="CI387" s="4">
        <f>AVERAGE(Tabela13[[#This Row],[V43]],Tabela13[[#This Row],[V44]])</f>
        <v>-0.25</v>
      </c>
      <c r="CJ387" s="4">
        <f>AVERAGE(Tabela13[[#This Row],[V43]],Tabela13[[#This Row],[V45]])</f>
        <v>0</v>
      </c>
      <c r="CK387" s="4">
        <f>AVERAGE(Tabela13[[#This Row],[V43]],Tabela13[[#This Row],[V46]])</f>
        <v>-0.1071428571428571</v>
      </c>
      <c r="CL387" s="4">
        <f>AVERAGE(Tabela13[[#This Row],[V44]],Tabela13[[#This Row],[V41]])</f>
        <v>0</v>
      </c>
      <c r="CM387" s="4">
        <f>AVERAGE(Tabela13[[#This Row],[V44]],Tabela13[[#This Row],[V42]])</f>
        <v>-0.1428571428571429</v>
      </c>
      <c r="CN387" s="4">
        <f>AVERAGE(Tabela13[[#This Row],[V44]],Tabela13[[#This Row],[V43]])</f>
        <v>-0.25</v>
      </c>
      <c r="CO387" s="4">
        <f>AVERAGE(Tabela13[[#This Row],[V44]],Tabela13[[#This Row],[V45]])</f>
        <v>-0.53571428571428581</v>
      </c>
      <c r="CP387" s="4">
        <f>AVERAGE(Tabela13[[#This Row],[V44]],Tabela13[[#This Row],[V46]])</f>
        <v>-0.6428571428571429</v>
      </c>
      <c r="CQ387" s="4">
        <f>AVERAGE(Tabela13[[#This Row],[V45]],Tabela13[[#This Row],[V41]])</f>
        <v>0.25000000000000006</v>
      </c>
      <c r="CR387" s="4">
        <f>AVERAGE(Tabela13[[#This Row],[V45]],Tabela13[[#This Row],[V42]])</f>
        <v>0.10714285714285715</v>
      </c>
      <c r="CS387" s="4">
        <f>AVERAGE(Tabela13[[#This Row],[V45]],Tabela13[[#This Row],[V43]])</f>
        <v>0</v>
      </c>
      <c r="CT387" s="4">
        <f>AVERAGE(Tabela13[[#This Row],[V45]],Tabela13[[#This Row],[V44]])</f>
        <v>-0.53571428571428581</v>
      </c>
      <c r="CU387" s="4">
        <f>AVERAGE(Tabela13[[#This Row],[V45]],Tabela13[[#This Row],[V46]])</f>
        <v>-0.39285714285714285</v>
      </c>
      <c r="CV387" s="4">
        <f>AVERAGE(Tabela13[[#This Row],[V46]],Tabela13[[#This Row],[V41]])</f>
        <v>0.1428571428571429</v>
      </c>
      <c r="CW387" s="4">
        <f>AVERAGE(Tabela13[[#This Row],[V46]],Tabela13[[#This Row],[V42]])</f>
        <v>0</v>
      </c>
      <c r="CX387" s="4">
        <f>AVERAGE(Tabela13[[#This Row],[V46]],Tabela13[[#This Row],[V43]])</f>
        <v>-0.1071428571428571</v>
      </c>
      <c r="CY387" s="4">
        <f>AVERAGE(Tabela13[[#This Row],[V46]],Tabela13[[#This Row],[V44]])</f>
        <v>-0.6428571428571429</v>
      </c>
      <c r="CZ387" s="4">
        <f>AVERAGE(Tabela13[[#This Row],[V46]],Tabela13[[#This Row],[V45]])</f>
        <v>-0.39285714285714285</v>
      </c>
      <c r="DA387" s="3">
        <f>_xlfn.STDEV.S(Tabela13[[#This Row],[V41]],Tabela13[[#This Row],[V42]])</f>
        <v>0.20203050891044227</v>
      </c>
      <c r="DB387" s="3">
        <f>_xlfn.STDEV.S(Tabela13[[#This Row],[V41]],Tabela13[[#This Row],[V43]])</f>
        <v>0.3535533905932739</v>
      </c>
      <c r="DC387" s="3">
        <f>_xlfn.STDEV.S(Tabela13[[#This Row],[V41]],Tabela13[[#This Row],[V44]])</f>
        <v>1.111167799007432</v>
      </c>
      <c r="DD387" s="3">
        <f>_xlfn.STDEV.S(Tabela13[[#This Row],[V41]],Tabela13[[#This Row],[V45]])</f>
        <v>0.75761440841415806</v>
      </c>
      <c r="DE387" s="3">
        <f>_xlfn.STDEV.S(Tabela13[[#This Row],[V41]],Tabela13[[#This Row],[V46]])</f>
        <v>0.90913729009698974</v>
      </c>
      <c r="DF387" s="3">
        <f>_xlfn.STDEV.S(Tabela13[[#This Row],[V42]],Tabela13[[#This Row],[V41]])</f>
        <v>0.20203050891044227</v>
      </c>
      <c r="DG387" s="3">
        <f>_xlfn.STDEV.S(Tabela13[[#This Row],[V42]],Tabela13[[#This Row],[V43]])</f>
        <v>0.15152288168283143</v>
      </c>
      <c r="DH387" s="3">
        <f>_xlfn.STDEV.S(Tabela13[[#This Row],[V42]],Tabela13[[#This Row],[V44]])</f>
        <v>0.90913729009698974</v>
      </c>
      <c r="DI387" s="3">
        <f>_xlfn.STDEV.S(Tabela13[[#This Row],[V42]],Tabela13[[#This Row],[V45]])</f>
        <v>0.55558389950371589</v>
      </c>
      <c r="DJ387" s="3">
        <f>_xlfn.STDEV.S(Tabela13[[#This Row],[V42]],Tabela13[[#This Row],[V46]])</f>
        <v>0.70710678118654757</v>
      </c>
      <c r="DK387" s="3">
        <f>_xlfn.STDEV.S(Tabela13[[#This Row],[V43]],Tabela13[[#This Row],[V41]])</f>
        <v>0.3535533905932739</v>
      </c>
      <c r="DL387" s="3">
        <f>_xlfn.STDEV.S(Tabela13[[#This Row],[V43]],Tabela13[[#This Row],[V42]])</f>
        <v>0.15152288168283143</v>
      </c>
      <c r="DM387" s="3">
        <f>_xlfn.STDEV.S(Tabela13[[#This Row],[V43]],Tabela13[[#This Row],[V44]])</f>
        <v>0.75761440841415828</v>
      </c>
      <c r="DN387" s="3">
        <f>_xlfn.STDEV.S(Tabela13[[#This Row],[V43]],Tabela13[[#This Row],[V45]])</f>
        <v>0.40406101782088433</v>
      </c>
      <c r="DO387" s="3">
        <f>_xlfn.STDEV.S(Tabela13[[#This Row],[V43]],Tabela13[[#This Row],[V46]])</f>
        <v>0.55558389950371589</v>
      </c>
      <c r="DP387" s="3">
        <f>_xlfn.STDEV.S(Tabela13[[#This Row],[V44]],Tabela13[[#This Row],[V41]])</f>
        <v>1.111167799007432</v>
      </c>
      <c r="DQ387" s="3">
        <f>_xlfn.STDEV.S(Tabela13[[#This Row],[V44]],Tabela13[[#This Row],[V42]])</f>
        <v>0.90913729009698974</v>
      </c>
      <c r="DR387" s="3">
        <f>_xlfn.STDEV.S(Tabela13[[#This Row],[V44]],Tabela13[[#This Row],[V43]])</f>
        <v>0.75761440841415828</v>
      </c>
      <c r="DS387" s="3">
        <f>_xlfn.STDEV.S(Tabela13[[#This Row],[V44]],Tabela13[[#This Row],[V45]])</f>
        <v>0.35355339059327379</v>
      </c>
      <c r="DT387" s="3">
        <f>_xlfn.STDEV.S(Tabela13[[#This Row],[V44]],Tabela13[[#This Row],[V46]])</f>
        <v>0.20203050891044227</v>
      </c>
      <c r="DU387" s="3">
        <f>_xlfn.STDEV.S(Tabela13[[#This Row],[V45]],Tabela13[[#This Row],[V41]])</f>
        <v>0.75761440841415806</v>
      </c>
      <c r="DV387" s="3">
        <f>_xlfn.STDEV.S(Tabela13[[#This Row],[V45]],Tabela13[[#This Row],[V42]])</f>
        <v>0.55558389950371589</v>
      </c>
      <c r="DW387" s="3">
        <f>_xlfn.STDEV.S(Tabela13[[#This Row],[V45]],Tabela13[[#This Row],[V43]])</f>
        <v>0.40406101782088433</v>
      </c>
      <c r="DX387" s="3">
        <f>_xlfn.STDEV.S(Tabela13[[#This Row],[V45]],Tabela13[[#This Row],[V44]])</f>
        <v>0.35355339059327379</v>
      </c>
      <c r="DY387" s="3">
        <f>_xlfn.STDEV.S(Tabela13[[#This Row],[V45]],Tabela13[[#This Row],[V46]])</f>
        <v>0.15152288168283159</v>
      </c>
      <c r="DZ387" s="3">
        <f>_xlfn.STDEV.S(Tabela13[[#This Row],[V46]],Tabela13[[#This Row],[V41]])</f>
        <v>0.90913729009698974</v>
      </c>
      <c r="EA387" s="3">
        <f>_xlfn.STDEV.S(Tabela13[[#This Row],[V46]],Tabela13[[#This Row],[V42]])</f>
        <v>0.70710678118654757</v>
      </c>
      <c r="EB387" s="3">
        <f>_xlfn.STDEV.S(Tabela13[[#This Row],[V46]],Tabela13[[#This Row],[V43]])</f>
        <v>0.55558389950371589</v>
      </c>
      <c r="EC387" s="3">
        <f>_xlfn.STDEV.S(Tabela13[[#This Row],[V46]],Tabela13[[#This Row],[V44]])</f>
        <v>0.20203050891044227</v>
      </c>
      <c r="ED387" s="3">
        <f>_xlfn.STDEV.S(Tabela13[[#This Row],[V46]],Tabela13[[#This Row],[V45]])</f>
        <v>0.15152288168283159</v>
      </c>
      <c r="EE387" s="3">
        <f t="shared" ref="EE387:EE450" si="452">DA387/BW387</f>
        <v>0.3142696805273546</v>
      </c>
      <c r="EF387" s="3">
        <f t="shared" ref="EF387:EF450" si="453">DB387/BX387</f>
        <v>0.65996632910744446</v>
      </c>
      <c r="EG387" s="3" t="str">
        <f t="shared" ref="EG387:EG450" si="454">IFERROR(DC387/BY387,"")</f>
        <v/>
      </c>
      <c r="EH387" s="3">
        <f t="shared" ref="EH387:EH450" si="455">IFERROR(DD387/BZ387,"")</f>
        <v>3.0304576336566313</v>
      </c>
      <c r="EI387" s="3">
        <f t="shared" ref="EI387:EI450" si="456">IFERROR(DE387/CA387,"")</f>
        <v>6.3639610306789258</v>
      </c>
      <c r="EJ387" s="3">
        <f t="shared" ref="EJ387:EJ450" si="457">IFERROR(DF387/CB387,"")</f>
        <v>0.3142696805273546</v>
      </c>
      <c r="EK387" s="3">
        <f t="shared" ref="EK387:EK450" si="458">IFERROR(DG387/CC387,"")</f>
        <v>0.38569460791993448</v>
      </c>
      <c r="EL387" s="3">
        <f t="shared" ref="EL387:EL450" si="459">IFERROR(DH387/CD387,"")</f>
        <v>-6.3639610306789258</v>
      </c>
      <c r="EM387" s="3">
        <f t="shared" ref="EM387:EM450" si="460">IFERROR(DI387/CE387,"")</f>
        <v>5.1854497287013483</v>
      </c>
      <c r="EN387" s="3" t="str">
        <f t="shared" ref="EN387:EN450" si="461">IFERROR(DJ387/CF387,"")</f>
        <v/>
      </c>
      <c r="EO387" s="3">
        <f t="shared" ref="EO387:EO450" si="462">IFERROR(DK387/CG387,"")</f>
        <v>0.65996632910744446</v>
      </c>
      <c r="EP387" s="3">
        <f t="shared" ref="EP387:EP450" si="463">IFERROR(DL387/CH387,"")</f>
        <v>0.38569460791993448</v>
      </c>
      <c r="EQ387" s="3">
        <f t="shared" ref="EQ387:EQ450" si="464">IFERROR(DM387/CI387,"")</f>
        <v>-3.0304576336566331</v>
      </c>
      <c r="ER387" s="3" t="str">
        <f t="shared" ref="ER387:ER450" si="465">IFERROR(DN387/CJ387,"")</f>
        <v/>
      </c>
      <c r="ES387" s="3" t="str">
        <f t="shared" ref="ES387:ES450" si="466">IFERROR(D387/CK387,"")</f>
        <v/>
      </c>
      <c r="ET387" s="3" t="str">
        <f t="shared" ref="ET387:ET450" si="467">IFERROR(DP387/CL387,"")</f>
        <v/>
      </c>
      <c r="EU387" s="3" t="str">
        <f t="shared" ref="EU387:EU450" si="468">IFERROR(D397/CM387,"")</f>
        <v/>
      </c>
      <c r="EV387" s="3">
        <f t="shared" ref="EV387:EV450" si="469">IFERROR(DR387/CN387,"")</f>
        <v>-3.0304576336566331</v>
      </c>
      <c r="EW387" s="3">
        <f t="shared" ref="EW387:EW450" si="470">IFERROR(DS387/CO387,"")</f>
        <v>-0.65996632910744424</v>
      </c>
      <c r="EX387" s="3">
        <f t="shared" ref="EX387:EX450" si="471">IFERROR(DT387/CP387,"")</f>
        <v>-0.3142696805273546</v>
      </c>
      <c r="EY387" s="3">
        <f t="shared" ref="EY387:EY450" si="472">IFERROR(DU387/CQ387,"")</f>
        <v>3.0304576336566313</v>
      </c>
      <c r="EZ387" s="3">
        <f t="shared" ref="EZ387:EZ450" si="473">IFERROR(DV387/CR387,"")</f>
        <v>5.1854497287013483</v>
      </c>
      <c r="FA387" s="3" t="str">
        <f t="shared" ref="FA387:FA450" si="474">IFERROR(DW387/CS387,"")</f>
        <v/>
      </c>
      <c r="FB387" s="3">
        <f t="shared" ref="FB387:FB450" si="475">IFERROR(DX387/CT387,"")</f>
        <v>-0.65996632910744424</v>
      </c>
      <c r="FC387" s="3">
        <f t="shared" ref="FC387:FC450" si="476">IFERROR(DY387/CU387,"")</f>
        <v>-0.38569460791993498</v>
      </c>
      <c r="FD387" s="3">
        <f t="shared" ref="FD387:FD450" si="477">IFERROR(DZ387/CV387,"")</f>
        <v>6.3639610306789258</v>
      </c>
      <c r="FE387" s="3" t="str">
        <f t="shared" ref="FE387:FE450" si="478">IFERROR(EA387/CW387,"")</f>
        <v/>
      </c>
      <c r="FF387" s="3">
        <f t="shared" ref="FF387:FF450" si="479">IFERROR(EB387/CX387,"")</f>
        <v>-5.185449728701351</v>
      </c>
      <c r="FG387" s="3">
        <f t="shared" ref="FG387:FG450" si="480">IFERROR(EC387/CY387,"")</f>
        <v>-0.3142696805273546</v>
      </c>
      <c r="FH387" s="3">
        <f t="shared" ref="FH387:FH450" si="481">IFERROR(ED387/CZ387,"")</f>
        <v>-0.38569460791993498</v>
      </c>
      <c r="FI387" s="4">
        <f t="shared" ref="FI387:FI450" si="482">(F387*Z387)</f>
        <v>0.14285714285714285</v>
      </c>
      <c r="FJ387" s="4">
        <f t="shared" ref="FJ387:FJ450" si="483">(G387*X387)</f>
        <v>0</v>
      </c>
      <c r="FK387" s="4">
        <f t="shared" ref="FK387:FK450" si="484">((1/S387)*3+(1/T387))</f>
        <v>2.2162162162162162</v>
      </c>
      <c r="FL387" s="4">
        <f t="shared" ref="FL387:FL450" si="485">((1/U387)*3+(1/T387))</f>
        <v>0.59459459459459452</v>
      </c>
      <c r="FM387" s="4">
        <f>Tabela13[[#This Row],[V139]]-Tabela13[[#This Row],[V140]]</f>
        <v>1.6216216216216217</v>
      </c>
      <c r="FN387" s="4">
        <f>Tabela13[[#This Row],[V1]]-Tabela13[[#This Row],[V2]]/2</f>
        <v>0.82142857142857151</v>
      </c>
      <c r="FO387" s="4">
        <f>Tabela13[[#This Row],[V1]]-Tabela13[[#This Row],[V3]]/2</f>
        <v>0.6785714285714286</v>
      </c>
      <c r="FP387" s="4">
        <f>Tabela13[[#This Row],[V1]]-Tabela13[[#This Row],[V4]]/2</f>
        <v>0.57142857142857151</v>
      </c>
      <c r="FQ387" s="4">
        <f>Tabela13[[#This Row],[V2]]-Tabela13[[#This Row],[V1]]/2</f>
        <v>-0.35714285714285721</v>
      </c>
      <c r="FR387" s="4">
        <f>Tabela13[[#This Row],[V2]]-Tabela13[[#This Row],[V3]]/2</f>
        <v>-0.10714285714285715</v>
      </c>
      <c r="FS387" s="4">
        <f>Tabela13[[#This Row],[V2]]-Tabela13[[#This Row],[V4]]/2</f>
        <v>-0.21428571428571427</v>
      </c>
      <c r="FT387" s="4">
        <f t="shared" ref="FT387:FT450" si="486">ATAN(FN387)</f>
        <v>0.68767125603872958</v>
      </c>
      <c r="FU387" s="4">
        <f t="shared" ref="FU387:FU450" si="487">ATAN(FO387)</f>
        <v>0.5961991412974802</v>
      </c>
      <c r="FV387" s="4">
        <f t="shared" ref="FV387:FV450" si="488">ATAN(FP387)</f>
        <v>0.51914611424652302</v>
      </c>
      <c r="FW387" s="4">
        <f t="shared" ref="FW387:FW450" si="489">ATAN(FQ387)</f>
        <v>-0.34302394042070344</v>
      </c>
      <c r="FX387" s="4">
        <f t="shared" ref="FX387:FX450" si="490">ATAN(FR387)</f>
        <v>-0.10673567264913565</v>
      </c>
      <c r="FY387" s="4">
        <f t="shared" ref="FY387:FY450" si="491">ATAN(FS387)</f>
        <v>-0.21109333322274654</v>
      </c>
      <c r="FZ387" s="4">
        <f t="shared" ref="FZ387:FZ450" si="492">DEGREES(FT387)*PI()</f>
        <v>123.78082608697132</v>
      </c>
      <c r="GA387" s="4">
        <f t="shared" ref="GA387:GA450" si="493">DEGREES(FU387)*PI()</f>
        <v>107.31584543354643</v>
      </c>
      <c r="GB387" s="4">
        <f t="shared" ref="GB387:GB450" si="494">DEGREES(FV387)*PI()</f>
        <v>93.446300564374141</v>
      </c>
      <c r="GC387" s="4">
        <f t="shared" ref="GC387:GC450" si="495">DEGREES(FW387)*PI()</f>
        <v>-61.744309275726629</v>
      </c>
      <c r="GD387" s="4">
        <f t="shared" ref="GD387:GD450" si="496">DEGREES(FX387)*PI()</f>
        <v>-19.212421076844418</v>
      </c>
      <c r="GE387" s="4">
        <f t="shared" ref="GE387:GE450" si="497">DEGREES(FY387)*PI()</f>
        <v>-37.99679998009438</v>
      </c>
      <c r="GF387" s="4">
        <f>Tabela13[[#This Row],[V1]]-Tabela13[[#This Row],[V2]]/Tabela13[[#This Row],[V2]]</f>
        <v>-0.14285714285714279</v>
      </c>
      <c r="GG387" s="4">
        <f>Tabela13[[#This Row],[V1]]-Tabela13[[#This Row],[V3]]/Tabela13[[#This Row],[V3]]</f>
        <v>-0.14285714285714279</v>
      </c>
      <c r="GH387" s="4">
        <f>Tabela13[[#This Row],[V1]]-Tabela13[[#This Row],[V4]]/Tabela13[[#This Row],[V4]]</f>
        <v>-0.14285714285714279</v>
      </c>
      <c r="GI387" s="4">
        <f>Tabela13[[#This Row],[V2]]-Tabela13[[#This Row],[V1]]/Tabela13[[#This Row],[V1]]</f>
        <v>-0.9285714285714286</v>
      </c>
      <c r="GJ387" s="4">
        <f>Tabela13[[#This Row],[V2]]-Tabela13[[#This Row],[V3]]/Tabela13[[#This Row],[V3]]</f>
        <v>-0.9285714285714286</v>
      </c>
      <c r="GK387" s="4">
        <f>Tabela13[[#This Row],[V2]]-Tabela13[[#This Row],[V4]]/Tabela13[[#This Row],[V4]]</f>
        <v>-0.9285714285714286</v>
      </c>
      <c r="GL387" s="4">
        <f t="shared" ref="GL387:GL450" si="498">_xlfn.STDEV.S(AC387:AF387)</f>
        <v>0.33248190580402243</v>
      </c>
      <c r="GM387" s="4">
        <f t="shared" ref="GM387:GM450" si="499">AVERAGE(AC387:AF387)</f>
        <v>0.4642857142857143</v>
      </c>
      <c r="GN387" s="4">
        <f t="shared" ref="GN387:GN450" si="500">GL387/GM387</f>
        <v>0.71611487403943286</v>
      </c>
      <c r="GO387" s="3">
        <f t="shared" ref="GO387:GO450" si="501">IF(H387="H",1,0)</f>
        <v>1</v>
      </c>
      <c r="GP387" s="3">
        <v>100</v>
      </c>
      <c r="GQ387" s="3">
        <f t="shared" ref="GQ387:GQ450" si="502">IF(H387="H",I387-1,-1)</f>
        <v>0.39999999999999991</v>
      </c>
      <c r="GR387" s="3">
        <f t="shared" ref="GR387:GR450" si="503">GQ387*100</f>
        <v>39.999999999999993</v>
      </c>
      <c r="GS387" s="34">
        <f>COUNTIF($D$2:D386,Tabela13[[#This Row],[HomeTeam]])</f>
        <v>19</v>
      </c>
      <c r="GT387" s="34">
        <f>COUNTIF($E$2:E386,Tabela13[[#This Row],[AwayTeam]])</f>
        <v>0</v>
      </c>
      <c r="GU387" s="3">
        <f>IFERROR(AVERAGEIFS($AD$2:AD386,$D$2:D386,Tabela13[[#This Row],[HomeTeam]],$GS$2:GS386,"&gt;="&amp;Tabela13[[#This Row],[Contagem_H]]-5),"")</f>
        <v>0.72435168006596573</v>
      </c>
      <c r="GV387" s="3" t="str">
        <f>IFERROR(AVERAGEIFS($G$2:G386,$E$2:E386,Tabela13[[#This Row],[AwayTeam]],$GT$2:GT386,"&gt;="&amp;Tabela13[[#This Row],[Contagem_A]]-5),"")</f>
        <v/>
      </c>
      <c r="GW387" s="3">
        <f>IFERROR(AVERAGEIFS($GQ$2:GQ386,$D$2:D386,Tabela13[[#This Row],[HomeTeam]],$GS$2:GS386,"&gt;="&amp;Tabela13[[#This Row],[Contagem_H]]-5),"")</f>
        <v>0.11599999999999996</v>
      </c>
    </row>
    <row r="388" spans="1:205" x14ac:dyDescent="0.25">
      <c r="A388" t="s">
        <v>127</v>
      </c>
      <c r="B388" t="s">
        <v>273</v>
      </c>
      <c r="C388" t="s">
        <v>134</v>
      </c>
      <c r="D388" t="s">
        <v>133</v>
      </c>
      <c r="E388" t="s">
        <v>13</v>
      </c>
      <c r="F388" s="3">
        <v>1</v>
      </c>
      <c r="G388" s="3">
        <v>1</v>
      </c>
      <c r="H388" s="3" t="str">
        <f t="shared" ref="H388:H451" si="504">IF(F388&gt;G388,"H",IF(F388=G388,"D","A"))</f>
        <v>D</v>
      </c>
      <c r="I388" s="3">
        <v>2.2000000000000002</v>
      </c>
      <c r="J388" s="3">
        <v>3.4</v>
      </c>
      <c r="K388" s="3">
        <v>3.25</v>
      </c>
      <c r="L388" s="3">
        <v>1.89</v>
      </c>
      <c r="M388" s="3">
        <v>2.0099999999999998</v>
      </c>
      <c r="N388" s="3">
        <f t="shared" si="433"/>
        <v>2</v>
      </c>
      <c r="O388" s="3">
        <f t="shared" si="434"/>
        <v>1</v>
      </c>
      <c r="P388" s="3">
        <f t="shared" si="435"/>
        <v>1</v>
      </c>
      <c r="Q388" s="3">
        <f t="shared" si="436"/>
        <v>5.635540929658589E-2</v>
      </c>
      <c r="R388" s="3">
        <f t="shared" si="437"/>
        <v>2.6612966911474523E-2</v>
      </c>
      <c r="S388" s="3">
        <f t="shared" si="438"/>
        <v>2.3239819004524893</v>
      </c>
      <c r="T388" s="3">
        <f t="shared" si="439"/>
        <v>3.5916083916083918</v>
      </c>
      <c r="U388" s="3">
        <f t="shared" si="440"/>
        <v>3.4331550802139041</v>
      </c>
      <c r="V388" s="3">
        <f t="shared" si="441"/>
        <v>1.9965117235705472</v>
      </c>
      <c r="W388" s="3">
        <f t="shared" si="442"/>
        <v>2.1232743726861374</v>
      </c>
      <c r="X388" s="4">
        <f t="shared" si="443"/>
        <v>0.45454545454545453</v>
      </c>
      <c r="Y388" s="4">
        <f t="shared" si="444"/>
        <v>0.29411764705882354</v>
      </c>
      <c r="Z388" s="4">
        <f t="shared" si="445"/>
        <v>0.30769230769230771</v>
      </c>
      <c r="AA388" s="4">
        <f t="shared" si="446"/>
        <v>0.52910052910052918</v>
      </c>
      <c r="AB388" s="4">
        <f t="shared" si="447"/>
        <v>0.49751243781094534</v>
      </c>
      <c r="AC388" s="4">
        <f t="shared" si="448"/>
        <v>0.72727272727272729</v>
      </c>
      <c r="AD388" s="4">
        <f t="shared" si="449"/>
        <v>0.65384615384615385</v>
      </c>
      <c r="AE388" s="4">
        <f t="shared" si="450"/>
        <v>0.72727272727272729</v>
      </c>
      <c r="AF388" s="4">
        <f t="shared" si="451"/>
        <v>0.65384615384615385</v>
      </c>
      <c r="AG388" s="4">
        <f>IFERROR(AVERAGE(Tabela13[[#This Row],[V1]],Tabela13[[#This Row],[V2]]),"")</f>
        <v>0.69055944055944063</v>
      </c>
      <c r="AH388" s="4">
        <f>IFERROR(AVERAGE(Tabela13[[#This Row],[V1]],Tabela13[[#This Row],[V3]]),"")</f>
        <v>0.72727272727272729</v>
      </c>
      <c r="AI388" s="4">
        <f>IFERROR(AVERAGE(Tabela13[[#This Row],[V1]],Tabela13[[#This Row],[V4]]),"")</f>
        <v>0.69055944055944063</v>
      </c>
      <c r="AJ388" s="4">
        <f>IFERROR(AVERAGE(Tabela13[[#This Row],[V2]],Tabela13[[#This Row],[V1]]),"")</f>
        <v>0.69055944055944063</v>
      </c>
      <c r="AK388" s="4">
        <f>IFERROR(AVERAGE(Tabela13[[#This Row],[V2]],Tabela13[[#This Row],[V3]]),"")</f>
        <v>0.69055944055944063</v>
      </c>
      <c r="AL388" s="4">
        <f>IFERROR(AVERAGE(Tabela13[[#This Row],[V2]],Tabela13[[#This Row],[V4]]),"")</f>
        <v>0.65384615384615385</v>
      </c>
      <c r="AM388" s="4">
        <f>IFERROR(AVERAGE(Tabela13[[#This Row],[V3]],Tabela13[[#This Row],[V1]]),"")</f>
        <v>0.72727272727272729</v>
      </c>
      <c r="AN388" s="4">
        <f>IFERROR(AVERAGE(Tabela13[[#This Row],[V3]],Tabela13[[#This Row],[V2]]),"")</f>
        <v>0.69055944055944063</v>
      </c>
      <c r="AO388" s="4">
        <f>IFERROR(AVERAGE(Tabela13[[#This Row],[V3]],Tabela13[[#This Row],[V4]]),"")</f>
        <v>0.69055944055944063</v>
      </c>
      <c r="AP388" s="4">
        <f>IFERROR(AVERAGE(Tabela13[[#This Row],[V4]],Tabela13[[#This Row],[V1]]),"")</f>
        <v>0.69055944055944063</v>
      </c>
      <c r="AQ388" s="4">
        <f>IFERROR(AVERAGE(Tabela13[[#This Row],[V4]],Tabela13[[#This Row],[V2]]),"")</f>
        <v>0.65384615384615385</v>
      </c>
      <c r="AR388" s="4">
        <f>IFERROR(AVERAGE(Tabela13[[#This Row],[V4]],Tabela13[[#This Row],[V3]]),"")</f>
        <v>0.69055944055944063</v>
      </c>
      <c r="AS388" s="4">
        <f>_xlfn.STDEV.S(Tabela13[[#This Row],[V1]:[V2]])</f>
        <v>5.1920427989222029E-2</v>
      </c>
      <c r="AT388" s="4">
        <f>_xlfn.STDEV.S(Tabela13[[#This Row],[V1]],Tabela13[[#This Row],[V3]])</f>
        <v>0</v>
      </c>
      <c r="AU388" s="4">
        <f>_xlfn.STDEV.S(Tabela13[[#This Row],[V1]],Tabela13[[#This Row],[V4]])</f>
        <v>5.1920427989222029E-2</v>
      </c>
      <c r="AV388" s="4">
        <f>_xlfn.STDEV.S(Tabela13[[#This Row],[V2]],Tabela13[[#This Row],[V1]])</f>
        <v>5.1920427989222029E-2</v>
      </c>
      <c r="AW388" s="4">
        <f>_xlfn.STDEV.S(Tabela13[[#This Row],[V2]],Tabela13[[#This Row],[V3]])</f>
        <v>5.1920427989222029E-2</v>
      </c>
      <c r="AX388" s="4">
        <f>_xlfn.STDEV.S(Tabela13[[#This Row],[V42]],Tabela13[[#This Row],[V44]])</f>
        <v>5.1920427989222029E-2</v>
      </c>
      <c r="AY388" s="4">
        <f>_xlfn.STDEV.S(Tabela13[[#This Row],[V3]],Tabela13[[#This Row],[V1]])</f>
        <v>0</v>
      </c>
      <c r="AZ388" s="4">
        <f>_xlfn.STDEV.S(Tabela13[[#This Row],[V3]],Tabela13[[#This Row],[V2]])</f>
        <v>5.1920427989222029E-2</v>
      </c>
      <c r="BA388" s="4">
        <f>_xlfn.STDEV.S(Tabela13[[#This Row],[V3]],Tabela13[[#This Row],[V4]])</f>
        <v>5.1920427989222029E-2</v>
      </c>
      <c r="BB388" s="4">
        <f>_xlfn.STDEV.S(Tabela13[[#This Row],[V4]],Tabela13[[#This Row],[V1]])</f>
        <v>5.1920427989222029E-2</v>
      </c>
      <c r="BC388" s="4">
        <f>_xlfn.STDEV.S(Tabela13[[#This Row],[V4]],Tabela13[[#This Row],[V2]])</f>
        <v>0</v>
      </c>
      <c r="BD388" s="4">
        <f>_xlfn.STDEV.S(Tabela13[[#This Row],[V4]],Tabela13[[#This Row],[V3]])</f>
        <v>5.1920427989222029E-2</v>
      </c>
      <c r="BE388" s="4">
        <f>Tabela13[[#This Row],[V17]]/Tabela13[[#This Row],[V5]]</f>
        <v>7.5186037493253158E-2</v>
      </c>
      <c r="BF388" s="4">
        <f>Tabela13[[#This Row],[V18]]/Tabela13[[#This Row],[V6]]</f>
        <v>0</v>
      </c>
      <c r="BG388" s="4">
        <f>Tabela13[[#This Row],[V19]]/Tabela13[[#This Row],[V7]]</f>
        <v>7.5186037493253158E-2</v>
      </c>
      <c r="BH388" s="4">
        <f>Tabela13[[#This Row],[V20]]/Tabela13[[#This Row],[V8]]</f>
        <v>7.5186037493253158E-2</v>
      </c>
      <c r="BI388" s="4">
        <f>Tabela13[[#This Row],[V21]]/Tabela13[[#This Row],[V9]]</f>
        <v>7.5186037493253158E-2</v>
      </c>
      <c r="BJ388" s="4">
        <f>Tabela13[[#This Row],[V22]]/Tabela13[[#This Row],[V10]]</f>
        <v>7.9407713395280743E-2</v>
      </c>
      <c r="BK388" s="4">
        <f>Tabela13[[#This Row],[V23]]/Tabela13[[#This Row],[V11]]</f>
        <v>0</v>
      </c>
      <c r="BL388" s="4">
        <f>Tabela13[[#This Row],[V24]]/Tabela13[[#This Row],[V12]]</f>
        <v>7.5186037493253158E-2</v>
      </c>
      <c r="BM388" s="4">
        <f>Tabela13[[#This Row],[V25]]/Tabela13[[#This Row],[V13]]</f>
        <v>7.5186037493253158E-2</v>
      </c>
      <c r="BN388" s="4">
        <f>Tabela13[[#This Row],[V26]]/Tabela13[[#This Row],[V14]]</f>
        <v>7.5186037493253158E-2</v>
      </c>
      <c r="BO388" s="4">
        <f>Tabela13[[#This Row],[V27]]/Tabela13[[#This Row],[V15]]</f>
        <v>0</v>
      </c>
      <c r="BP388" s="4">
        <f>Tabela13[[#This Row],[V28]]/Tabela13[[#This Row],[V16]]</f>
        <v>7.5186037493253158E-2</v>
      </c>
      <c r="BQ388" s="4">
        <f>Tabela13[[#This Row],[V1]]-Tabela13[[#This Row],[V2]]</f>
        <v>7.3426573426573438E-2</v>
      </c>
      <c r="BR388" s="4">
        <f>Tabela13[[#This Row],[V1]]-Tabela13[[#This Row],[V3]]</f>
        <v>0</v>
      </c>
      <c r="BS388" s="4">
        <f>Tabela13[[#This Row],[V1]]-Tabela13[[#This Row],[V4]]</f>
        <v>7.3426573426573438E-2</v>
      </c>
      <c r="BT388" s="4">
        <f>Tabela13[[#This Row],[V2]]-Tabela13[[#This Row],[V1]]</f>
        <v>-7.3426573426573438E-2</v>
      </c>
      <c r="BU388" s="4">
        <f>Tabela13[[#This Row],[V2]]-Tabela13[[#This Row],[V3]]</f>
        <v>-7.3426573426573438E-2</v>
      </c>
      <c r="BV388" s="4">
        <f>Tabela13[[#This Row],[V2]]-Tabela13[[#This Row],[V4]]</f>
        <v>0</v>
      </c>
      <c r="BW388" s="4">
        <f>AVERAGE(Tabela13[[#This Row],[V41]],Tabela13[[#This Row],[V42]])</f>
        <v>3.6713286713286719E-2</v>
      </c>
      <c r="BX388" s="4">
        <f>AVERAGE(Tabela13[[#This Row],[V41]],Tabela13[[#This Row],[V43]])</f>
        <v>7.3426573426573438E-2</v>
      </c>
      <c r="BY388" s="4">
        <f>AVERAGE(Tabela13[[#This Row],[V41]],Tabela13[[#This Row],[V44]])</f>
        <v>0</v>
      </c>
      <c r="BZ388" s="4">
        <f>AVERAGE(Tabela13[[#This Row],[V41]],Tabela13[[#This Row],[V45]])</f>
        <v>0</v>
      </c>
      <c r="CA388" s="4">
        <f>AVERAGE(Tabela13[[#This Row],[V41]],Tabela13[[#This Row],[V46]])</f>
        <v>3.6713286713286719E-2</v>
      </c>
      <c r="CB388" s="4">
        <f>AVERAGE(Tabela13[[#This Row],[V42]],Tabela13[[#This Row],[V41]])</f>
        <v>3.6713286713286719E-2</v>
      </c>
      <c r="CC388" s="4">
        <f>AVERAGE(Tabela13[[#This Row],[V42]],Tabela13[[#This Row],[V43]])</f>
        <v>3.6713286713286719E-2</v>
      </c>
      <c r="CD388" s="4">
        <f>AVERAGE(Tabela13[[#This Row],[V42]],Tabela13[[#This Row],[V44]])</f>
        <v>-3.6713286713286719E-2</v>
      </c>
      <c r="CE388" s="4">
        <f>AVERAGE(Tabela13[[#This Row],[V42]],Tabela13[[#This Row],[V45]])</f>
        <v>-3.6713286713286719E-2</v>
      </c>
      <c r="CF388" s="4">
        <f>AVERAGE(Tabela13[[#This Row],[V42]],Tabela13[[#This Row],[V46]])</f>
        <v>0</v>
      </c>
      <c r="CG388" s="4">
        <f>AVERAGE(Tabela13[[#This Row],[V43]],Tabela13[[#This Row],[V41]])</f>
        <v>7.3426573426573438E-2</v>
      </c>
      <c r="CH388" s="4">
        <f>AVERAGE(Tabela13[[#This Row],[V43]],Tabela13[[#This Row],[V42]])</f>
        <v>3.6713286713286719E-2</v>
      </c>
      <c r="CI388" s="4">
        <f>AVERAGE(Tabela13[[#This Row],[V43]],Tabela13[[#This Row],[V44]])</f>
        <v>0</v>
      </c>
      <c r="CJ388" s="4">
        <f>AVERAGE(Tabela13[[#This Row],[V43]],Tabela13[[#This Row],[V45]])</f>
        <v>0</v>
      </c>
      <c r="CK388" s="4">
        <f>AVERAGE(Tabela13[[#This Row],[V43]],Tabela13[[#This Row],[V46]])</f>
        <v>3.6713286713286719E-2</v>
      </c>
      <c r="CL388" s="4">
        <f>AVERAGE(Tabela13[[#This Row],[V44]],Tabela13[[#This Row],[V41]])</f>
        <v>0</v>
      </c>
      <c r="CM388" s="4">
        <f>AVERAGE(Tabela13[[#This Row],[V44]],Tabela13[[#This Row],[V42]])</f>
        <v>-3.6713286713286719E-2</v>
      </c>
      <c r="CN388" s="4">
        <f>AVERAGE(Tabela13[[#This Row],[V44]],Tabela13[[#This Row],[V43]])</f>
        <v>0</v>
      </c>
      <c r="CO388" s="4">
        <f>AVERAGE(Tabela13[[#This Row],[V44]],Tabela13[[#This Row],[V45]])</f>
        <v>-7.3426573426573438E-2</v>
      </c>
      <c r="CP388" s="4">
        <f>AVERAGE(Tabela13[[#This Row],[V44]],Tabela13[[#This Row],[V46]])</f>
        <v>-3.6713286713286719E-2</v>
      </c>
      <c r="CQ388" s="4">
        <f>AVERAGE(Tabela13[[#This Row],[V45]],Tabela13[[#This Row],[V41]])</f>
        <v>0</v>
      </c>
      <c r="CR388" s="4">
        <f>AVERAGE(Tabela13[[#This Row],[V45]],Tabela13[[#This Row],[V42]])</f>
        <v>-3.6713286713286719E-2</v>
      </c>
      <c r="CS388" s="4">
        <f>AVERAGE(Tabela13[[#This Row],[V45]],Tabela13[[#This Row],[V43]])</f>
        <v>0</v>
      </c>
      <c r="CT388" s="4">
        <f>AVERAGE(Tabela13[[#This Row],[V45]],Tabela13[[#This Row],[V44]])</f>
        <v>-7.3426573426573438E-2</v>
      </c>
      <c r="CU388" s="4">
        <f>AVERAGE(Tabela13[[#This Row],[V45]],Tabela13[[#This Row],[V46]])</f>
        <v>-3.6713286713286719E-2</v>
      </c>
      <c r="CV388" s="4">
        <f>AVERAGE(Tabela13[[#This Row],[V46]],Tabela13[[#This Row],[V41]])</f>
        <v>3.6713286713286719E-2</v>
      </c>
      <c r="CW388" s="4">
        <f>AVERAGE(Tabela13[[#This Row],[V46]],Tabela13[[#This Row],[V42]])</f>
        <v>0</v>
      </c>
      <c r="CX388" s="4">
        <f>AVERAGE(Tabela13[[#This Row],[V46]],Tabela13[[#This Row],[V43]])</f>
        <v>3.6713286713286719E-2</v>
      </c>
      <c r="CY388" s="4">
        <f>AVERAGE(Tabela13[[#This Row],[V46]],Tabela13[[#This Row],[V44]])</f>
        <v>-3.6713286713286719E-2</v>
      </c>
      <c r="CZ388" s="4">
        <f>AVERAGE(Tabela13[[#This Row],[V46]],Tabela13[[#This Row],[V45]])</f>
        <v>-3.6713286713286719E-2</v>
      </c>
      <c r="DA388" s="3">
        <f>_xlfn.STDEV.S(Tabela13[[#This Row],[V41]],Tabela13[[#This Row],[V42]])</f>
        <v>5.1920427989222029E-2</v>
      </c>
      <c r="DB388" s="3">
        <f>_xlfn.STDEV.S(Tabela13[[#This Row],[V41]],Tabela13[[#This Row],[V43]])</f>
        <v>0</v>
      </c>
      <c r="DC388" s="3">
        <f>_xlfn.STDEV.S(Tabela13[[#This Row],[V41]],Tabela13[[#This Row],[V44]])</f>
        <v>0.10384085597844406</v>
      </c>
      <c r="DD388" s="3">
        <f>_xlfn.STDEV.S(Tabela13[[#This Row],[V41]],Tabela13[[#This Row],[V45]])</f>
        <v>0.10384085597844406</v>
      </c>
      <c r="DE388" s="3">
        <f>_xlfn.STDEV.S(Tabela13[[#This Row],[V41]],Tabela13[[#This Row],[V46]])</f>
        <v>5.1920427989222029E-2</v>
      </c>
      <c r="DF388" s="3">
        <f>_xlfn.STDEV.S(Tabela13[[#This Row],[V42]],Tabela13[[#This Row],[V41]])</f>
        <v>5.1920427989222029E-2</v>
      </c>
      <c r="DG388" s="3">
        <f>_xlfn.STDEV.S(Tabela13[[#This Row],[V42]],Tabela13[[#This Row],[V43]])</f>
        <v>5.1920427989222029E-2</v>
      </c>
      <c r="DH388" s="3">
        <f>_xlfn.STDEV.S(Tabela13[[#This Row],[V42]],Tabela13[[#This Row],[V44]])</f>
        <v>5.1920427989222029E-2</v>
      </c>
      <c r="DI388" s="3">
        <f>_xlfn.STDEV.S(Tabela13[[#This Row],[V42]],Tabela13[[#This Row],[V45]])</f>
        <v>5.1920427989222029E-2</v>
      </c>
      <c r="DJ388" s="3">
        <f>_xlfn.STDEV.S(Tabela13[[#This Row],[V42]],Tabela13[[#This Row],[V46]])</f>
        <v>0</v>
      </c>
      <c r="DK388" s="3">
        <f>_xlfn.STDEV.S(Tabela13[[#This Row],[V43]],Tabela13[[#This Row],[V41]])</f>
        <v>0</v>
      </c>
      <c r="DL388" s="3">
        <f>_xlfn.STDEV.S(Tabela13[[#This Row],[V43]],Tabela13[[#This Row],[V42]])</f>
        <v>5.1920427989222029E-2</v>
      </c>
      <c r="DM388" s="3">
        <f>_xlfn.STDEV.S(Tabela13[[#This Row],[V43]],Tabela13[[#This Row],[V44]])</f>
        <v>0.10384085597844406</v>
      </c>
      <c r="DN388" s="3">
        <f>_xlfn.STDEV.S(Tabela13[[#This Row],[V43]],Tabela13[[#This Row],[V45]])</f>
        <v>0.10384085597844406</v>
      </c>
      <c r="DO388" s="3">
        <f>_xlfn.STDEV.S(Tabela13[[#This Row],[V43]],Tabela13[[#This Row],[V46]])</f>
        <v>5.1920427989222029E-2</v>
      </c>
      <c r="DP388" s="3">
        <f>_xlfn.STDEV.S(Tabela13[[#This Row],[V44]],Tabela13[[#This Row],[V41]])</f>
        <v>0.10384085597844406</v>
      </c>
      <c r="DQ388" s="3">
        <f>_xlfn.STDEV.S(Tabela13[[#This Row],[V44]],Tabela13[[#This Row],[V42]])</f>
        <v>5.1920427989222029E-2</v>
      </c>
      <c r="DR388" s="3">
        <f>_xlfn.STDEV.S(Tabela13[[#This Row],[V44]],Tabela13[[#This Row],[V43]])</f>
        <v>0.10384085597844406</v>
      </c>
      <c r="DS388" s="3">
        <f>_xlfn.STDEV.S(Tabela13[[#This Row],[V44]],Tabela13[[#This Row],[V45]])</f>
        <v>0</v>
      </c>
      <c r="DT388" s="3">
        <f>_xlfn.STDEV.S(Tabela13[[#This Row],[V44]],Tabela13[[#This Row],[V46]])</f>
        <v>5.1920427989222029E-2</v>
      </c>
      <c r="DU388" s="3">
        <f>_xlfn.STDEV.S(Tabela13[[#This Row],[V45]],Tabela13[[#This Row],[V41]])</f>
        <v>0.10384085597844406</v>
      </c>
      <c r="DV388" s="3">
        <f>_xlfn.STDEV.S(Tabela13[[#This Row],[V45]],Tabela13[[#This Row],[V42]])</f>
        <v>5.1920427989222029E-2</v>
      </c>
      <c r="DW388" s="3">
        <f>_xlfn.STDEV.S(Tabela13[[#This Row],[V45]],Tabela13[[#This Row],[V43]])</f>
        <v>0.10384085597844406</v>
      </c>
      <c r="DX388" s="3">
        <f>_xlfn.STDEV.S(Tabela13[[#This Row],[V45]],Tabela13[[#This Row],[V44]])</f>
        <v>0</v>
      </c>
      <c r="DY388" s="3">
        <f>_xlfn.STDEV.S(Tabela13[[#This Row],[V45]],Tabela13[[#This Row],[V46]])</f>
        <v>5.1920427989222029E-2</v>
      </c>
      <c r="DZ388" s="3">
        <f>_xlfn.STDEV.S(Tabela13[[#This Row],[V46]],Tabela13[[#This Row],[V41]])</f>
        <v>5.1920427989222029E-2</v>
      </c>
      <c r="EA388" s="3">
        <f>_xlfn.STDEV.S(Tabela13[[#This Row],[V46]],Tabela13[[#This Row],[V42]])</f>
        <v>0</v>
      </c>
      <c r="EB388" s="3">
        <f>_xlfn.STDEV.S(Tabela13[[#This Row],[V46]],Tabela13[[#This Row],[V43]])</f>
        <v>5.1920427989222029E-2</v>
      </c>
      <c r="EC388" s="3">
        <f>_xlfn.STDEV.S(Tabela13[[#This Row],[V46]],Tabela13[[#This Row],[V44]])</f>
        <v>5.1920427989222029E-2</v>
      </c>
      <c r="ED388" s="3">
        <f>_xlfn.STDEV.S(Tabela13[[#This Row],[V46]],Tabela13[[#This Row],[V45]])</f>
        <v>5.1920427989222029E-2</v>
      </c>
      <c r="EE388" s="3">
        <f t="shared" si="452"/>
        <v>1.4142135623730951</v>
      </c>
      <c r="EF388" s="3">
        <f t="shared" si="453"/>
        <v>0</v>
      </c>
      <c r="EG388" s="3" t="str">
        <f t="shared" si="454"/>
        <v/>
      </c>
      <c r="EH388" s="3" t="str">
        <f t="shared" si="455"/>
        <v/>
      </c>
      <c r="EI388" s="3">
        <f t="shared" si="456"/>
        <v>1.4142135623730951</v>
      </c>
      <c r="EJ388" s="3">
        <f t="shared" si="457"/>
        <v>1.4142135623730951</v>
      </c>
      <c r="EK388" s="3">
        <f t="shared" si="458"/>
        <v>1.4142135623730951</v>
      </c>
      <c r="EL388" s="3">
        <f t="shared" si="459"/>
        <v>-1.4142135623730951</v>
      </c>
      <c r="EM388" s="3">
        <f t="shared" si="460"/>
        <v>-1.4142135623730951</v>
      </c>
      <c r="EN388" s="3" t="str">
        <f t="shared" si="461"/>
        <v/>
      </c>
      <c r="EO388" s="3">
        <f t="shared" si="462"/>
        <v>0</v>
      </c>
      <c r="EP388" s="3">
        <f t="shared" si="463"/>
        <v>1.4142135623730951</v>
      </c>
      <c r="EQ388" s="3" t="str">
        <f t="shared" si="464"/>
        <v/>
      </c>
      <c r="ER388" s="3" t="str">
        <f t="shared" si="465"/>
        <v/>
      </c>
      <c r="ES388" s="3" t="str">
        <f t="shared" si="466"/>
        <v/>
      </c>
      <c r="ET388" s="3" t="str">
        <f t="shared" si="467"/>
        <v/>
      </c>
      <c r="EU388" s="3" t="str">
        <f t="shared" si="468"/>
        <v/>
      </c>
      <c r="EV388" s="3" t="str">
        <f t="shared" si="469"/>
        <v/>
      </c>
      <c r="EW388" s="3">
        <f t="shared" si="470"/>
        <v>0</v>
      </c>
      <c r="EX388" s="3">
        <f t="shared" si="471"/>
        <v>-1.4142135623730951</v>
      </c>
      <c r="EY388" s="3" t="str">
        <f t="shared" si="472"/>
        <v/>
      </c>
      <c r="EZ388" s="3">
        <f t="shared" si="473"/>
        <v>-1.4142135623730951</v>
      </c>
      <c r="FA388" s="3" t="str">
        <f t="shared" si="474"/>
        <v/>
      </c>
      <c r="FB388" s="3">
        <f t="shared" si="475"/>
        <v>0</v>
      </c>
      <c r="FC388" s="3">
        <f t="shared" si="476"/>
        <v>-1.4142135623730951</v>
      </c>
      <c r="FD388" s="3">
        <f t="shared" si="477"/>
        <v>1.4142135623730951</v>
      </c>
      <c r="FE388" s="3" t="str">
        <f t="shared" si="478"/>
        <v/>
      </c>
      <c r="FF388" s="3">
        <f t="shared" si="479"/>
        <v>1.4142135623730951</v>
      </c>
      <c r="FG388" s="3">
        <f t="shared" si="480"/>
        <v>-1.4142135623730951</v>
      </c>
      <c r="FH388" s="3">
        <f t="shared" si="481"/>
        <v>-1.4142135623730951</v>
      </c>
      <c r="FI388" s="4">
        <f t="shared" si="482"/>
        <v>0.30769230769230771</v>
      </c>
      <c r="FJ388" s="4">
        <f t="shared" si="483"/>
        <v>0.45454545454545453</v>
      </c>
      <c r="FK388" s="4">
        <f t="shared" si="484"/>
        <v>1.569314641744548</v>
      </c>
      <c r="FL388" s="4">
        <f t="shared" si="485"/>
        <v>1.1522585669781931</v>
      </c>
      <c r="FM388" s="4">
        <f>Tabela13[[#This Row],[V139]]-Tabela13[[#This Row],[V140]]</f>
        <v>0.41705607476635498</v>
      </c>
      <c r="FN388" s="4">
        <f>Tabela13[[#This Row],[V1]]-Tabela13[[#This Row],[V2]]/2</f>
        <v>0.40034965034965037</v>
      </c>
      <c r="FO388" s="4">
        <f>Tabela13[[#This Row],[V1]]-Tabela13[[#This Row],[V3]]/2</f>
        <v>0.36363636363636365</v>
      </c>
      <c r="FP388" s="4">
        <f>Tabela13[[#This Row],[V1]]-Tabela13[[#This Row],[V4]]/2</f>
        <v>0.40034965034965037</v>
      </c>
      <c r="FQ388" s="4">
        <f>Tabela13[[#This Row],[V2]]-Tabela13[[#This Row],[V1]]/2</f>
        <v>0.29020979020979021</v>
      </c>
      <c r="FR388" s="4">
        <f>Tabela13[[#This Row],[V2]]-Tabela13[[#This Row],[V3]]/2</f>
        <v>0.29020979020979021</v>
      </c>
      <c r="FS388" s="4">
        <f>Tabela13[[#This Row],[V2]]-Tabela13[[#This Row],[V4]]/2</f>
        <v>0.32692307692307693</v>
      </c>
      <c r="FT388" s="4">
        <f t="shared" si="486"/>
        <v>0.38080776348057527</v>
      </c>
      <c r="FU388" s="4">
        <f t="shared" si="487"/>
        <v>0.348771003583907</v>
      </c>
      <c r="FV388" s="4">
        <f t="shared" si="488"/>
        <v>0.38080776348057527</v>
      </c>
      <c r="FW388" s="4">
        <f t="shared" si="489"/>
        <v>0.28245092667156474</v>
      </c>
      <c r="FX388" s="4">
        <f t="shared" si="490"/>
        <v>0.28245092667156474</v>
      </c>
      <c r="FY388" s="4">
        <f t="shared" si="491"/>
        <v>0.31597027195298044</v>
      </c>
      <c r="FZ388" s="4">
        <f t="shared" si="492"/>
        <v>68.545397426503555</v>
      </c>
      <c r="GA388" s="4">
        <f t="shared" si="493"/>
        <v>62.778780645103261</v>
      </c>
      <c r="GB388" s="4">
        <f t="shared" si="494"/>
        <v>68.545397426503555</v>
      </c>
      <c r="GC388" s="4">
        <f t="shared" si="495"/>
        <v>50.841166800881652</v>
      </c>
      <c r="GD388" s="4">
        <f t="shared" si="496"/>
        <v>50.841166800881652</v>
      </c>
      <c r="GE388" s="4">
        <f t="shared" si="497"/>
        <v>56.874648951536479</v>
      </c>
      <c r="GF388" s="4">
        <f>Tabela13[[#This Row],[V1]]-Tabela13[[#This Row],[V2]]/Tabela13[[#This Row],[V2]]</f>
        <v>-0.27272727272727271</v>
      </c>
      <c r="GG388" s="4">
        <f>Tabela13[[#This Row],[V1]]-Tabela13[[#This Row],[V3]]/Tabela13[[#This Row],[V3]]</f>
        <v>-0.27272727272727271</v>
      </c>
      <c r="GH388" s="4">
        <f>Tabela13[[#This Row],[V1]]-Tabela13[[#This Row],[V4]]/Tabela13[[#This Row],[V4]]</f>
        <v>-0.27272727272727271</v>
      </c>
      <c r="GI388" s="4">
        <f>Tabela13[[#This Row],[V2]]-Tabela13[[#This Row],[V1]]/Tabela13[[#This Row],[V1]]</f>
        <v>-0.34615384615384615</v>
      </c>
      <c r="GJ388" s="4">
        <f>Tabela13[[#This Row],[V2]]-Tabela13[[#This Row],[V3]]/Tabela13[[#This Row],[V3]]</f>
        <v>-0.34615384615384615</v>
      </c>
      <c r="GK388" s="4">
        <f>Tabela13[[#This Row],[V2]]-Tabela13[[#This Row],[V4]]/Tabela13[[#This Row],[V4]]</f>
        <v>-0.34615384615384615</v>
      </c>
      <c r="GL388" s="4">
        <f t="shared" si="498"/>
        <v>4.2392851933503999E-2</v>
      </c>
      <c r="GM388" s="4">
        <f t="shared" si="499"/>
        <v>0.69055944055944052</v>
      </c>
      <c r="GN388" s="4">
        <f t="shared" si="500"/>
        <v>6.1389142546745032E-2</v>
      </c>
      <c r="GO388" s="3">
        <f t="shared" si="501"/>
        <v>0</v>
      </c>
      <c r="GP388" s="3">
        <v>100</v>
      </c>
      <c r="GQ388" s="3">
        <f t="shared" si="502"/>
        <v>-1</v>
      </c>
      <c r="GR388" s="3">
        <f t="shared" si="503"/>
        <v>-100</v>
      </c>
      <c r="GS388" s="34">
        <f>COUNTIF($D$2:D387,Tabela13[[#This Row],[HomeTeam]])</f>
        <v>19</v>
      </c>
      <c r="GT388" s="34">
        <f>COUNTIF($E$2:E387,Tabela13[[#This Row],[AwayTeam]])</f>
        <v>19</v>
      </c>
      <c r="GU388" s="3">
        <f>IFERROR(AVERAGEIFS($AD$2:AD387,$D$2:D387,Tabela13[[#This Row],[HomeTeam]],$GS$2:GS387,"&gt;="&amp;Tabela13[[#This Row],[Contagem_H]]-5),"")</f>
        <v>1.1285940238881416</v>
      </c>
      <c r="GV388" s="3">
        <f>IFERROR(AVERAGEIFS($G$2:G387,$E$2:E387,Tabela13[[#This Row],[AwayTeam]],$GT$2:GT387,"&gt;="&amp;Tabela13[[#This Row],[Contagem_A]]-5),"")</f>
        <v>0.8</v>
      </c>
      <c r="GW388" s="3">
        <f>IFERROR(AVERAGEIFS($GQ$2:GQ387,$D$2:D387,Tabela13[[#This Row],[HomeTeam]],$GS$2:GS387,"&gt;="&amp;Tabela13[[#This Row],[Contagem_H]]-5),"")</f>
        <v>-0.45999999999999996</v>
      </c>
    </row>
    <row r="389" spans="1:205" x14ac:dyDescent="0.25">
      <c r="A389" t="s">
        <v>127</v>
      </c>
      <c r="B389" t="s">
        <v>273</v>
      </c>
      <c r="C389" t="s">
        <v>136</v>
      </c>
      <c r="D389" t="s">
        <v>14</v>
      </c>
      <c r="E389" t="s">
        <v>21</v>
      </c>
      <c r="F389" s="3">
        <v>1</v>
      </c>
      <c r="G389" s="3">
        <v>2</v>
      </c>
      <c r="H389" s="3" t="str">
        <f t="shared" si="504"/>
        <v>A</v>
      </c>
      <c r="I389" s="3">
        <v>2.4</v>
      </c>
      <c r="J389" s="3">
        <v>3.5</v>
      </c>
      <c r="K389" s="3">
        <v>2.8</v>
      </c>
      <c r="L389" s="3">
        <v>1.73</v>
      </c>
      <c r="M389" s="3">
        <v>2.1</v>
      </c>
      <c r="N389" s="3">
        <f t="shared" si="433"/>
        <v>3</v>
      </c>
      <c r="O389" s="3">
        <f t="shared" si="434"/>
        <v>0</v>
      </c>
      <c r="P389" s="3">
        <f t="shared" si="435"/>
        <v>3</v>
      </c>
      <c r="Q389" s="3">
        <f t="shared" si="436"/>
        <v>5.9523809523809534E-2</v>
      </c>
      <c r="R389" s="3">
        <f t="shared" si="437"/>
        <v>5.4225158271401064E-2</v>
      </c>
      <c r="S389" s="3">
        <f t="shared" si="438"/>
        <v>2.5428571428571427</v>
      </c>
      <c r="T389" s="3">
        <f t="shared" si="439"/>
        <v>3.7083333333333335</v>
      </c>
      <c r="U389" s="3">
        <f t="shared" si="440"/>
        <v>2.9666666666666663</v>
      </c>
      <c r="V389" s="3">
        <f t="shared" si="441"/>
        <v>1.8329761904761905</v>
      </c>
      <c r="W389" s="3">
        <f t="shared" si="442"/>
        <v>2.2250000000000001</v>
      </c>
      <c r="X389" s="4">
        <f t="shared" si="443"/>
        <v>0.41666666666666669</v>
      </c>
      <c r="Y389" s="4">
        <f t="shared" si="444"/>
        <v>0.2857142857142857</v>
      </c>
      <c r="Z389" s="4">
        <f t="shared" si="445"/>
        <v>0.35714285714285715</v>
      </c>
      <c r="AA389" s="4">
        <f t="shared" si="446"/>
        <v>0.5780346820809249</v>
      </c>
      <c r="AB389" s="4">
        <f t="shared" si="447"/>
        <v>0.47619047619047616</v>
      </c>
      <c r="AC389" s="4">
        <f t="shared" si="448"/>
        <v>0.70833333333333337</v>
      </c>
      <c r="AD389" s="4">
        <f t="shared" si="449"/>
        <v>1.1785714285714286</v>
      </c>
      <c r="AE389" s="4">
        <f t="shared" si="450"/>
        <v>1.2083333333333333</v>
      </c>
      <c r="AF389" s="4">
        <f t="shared" si="451"/>
        <v>0.6785714285714286</v>
      </c>
      <c r="AG389" s="4">
        <f>IFERROR(AVERAGE(Tabela13[[#This Row],[V1]],Tabela13[[#This Row],[V2]]),"")</f>
        <v>0.94345238095238093</v>
      </c>
      <c r="AH389" s="4">
        <f>IFERROR(AVERAGE(Tabela13[[#This Row],[V1]],Tabela13[[#This Row],[V3]]),"")</f>
        <v>0.95833333333333326</v>
      </c>
      <c r="AI389" s="4">
        <f>IFERROR(AVERAGE(Tabela13[[#This Row],[V1]],Tabela13[[#This Row],[V4]]),"")</f>
        <v>0.69345238095238093</v>
      </c>
      <c r="AJ389" s="4">
        <f>IFERROR(AVERAGE(Tabela13[[#This Row],[V2]],Tabela13[[#This Row],[V1]]),"")</f>
        <v>0.94345238095238093</v>
      </c>
      <c r="AK389" s="4">
        <f>IFERROR(AVERAGE(Tabela13[[#This Row],[V2]],Tabela13[[#This Row],[V3]]),"")</f>
        <v>1.1934523809523809</v>
      </c>
      <c r="AL389" s="4">
        <f>IFERROR(AVERAGE(Tabela13[[#This Row],[V2]],Tabela13[[#This Row],[V4]]),"")</f>
        <v>0.9285714285714286</v>
      </c>
      <c r="AM389" s="4">
        <f>IFERROR(AVERAGE(Tabela13[[#This Row],[V3]],Tabela13[[#This Row],[V1]]),"")</f>
        <v>0.95833333333333326</v>
      </c>
      <c r="AN389" s="4">
        <f>IFERROR(AVERAGE(Tabela13[[#This Row],[V3]],Tabela13[[#This Row],[V2]]),"")</f>
        <v>1.1934523809523809</v>
      </c>
      <c r="AO389" s="4">
        <f>IFERROR(AVERAGE(Tabela13[[#This Row],[V3]],Tabela13[[#This Row],[V4]]),"")</f>
        <v>0.94345238095238093</v>
      </c>
      <c r="AP389" s="4">
        <f>IFERROR(AVERAGE(Tabela13[[#This Row],[V4]],Tabela13[[#This Row],[V1]]),"")</f>
        <v>0.69345238095238093</v>
      </c>
      <c r="AQ389" s="4">
        <f>IFERROR(AVERAGE(Tabela13[[#This Row],[V4]],Tabela13[[#This Row],[V2]]),"")</f>
        <v>0.9285714285714286</v>
      </c>
      <c r="AR389" s="4">
        <f>IFERROR(AVERAGE(Tabela13[[#This Row],[V4]],Tabela13[[#This Row],[V3]]),"")</f>
        <v>0.94345238095238093</v>
      </c>
      <c r="AS389" s="4">
        <f>_xlfn.STDEV.S(Tabela13[[#This Row],[V1]:[V2]])</f>
        <v>0.33250854591510298</v>
      </c>
      <c r="AT389" s="4">
        <f>_xlfn.STDEV.S(Tabela13[[#This Row],[V1]],Tabela13[[#This Row],[V3]])</f>
        <v>0.35355339059327379</v>
      </c>
      <c r="AU389" s="4">
        <f>_xlfn.STDEV.S(Tabela13[[#This Row],[V1]],Tabela13[[#This Row],[V4]])</f>
        <v>2.1044844678171061E-2</v>
      </c>
      <c r="AV389" s="4">
        <f>_xlfn.STDEV.S(Tabela13[[#This Row],[V2]],Tabela13[[#This Row],[V1]])</f>
        <v>0.33250854591510298</v>
      </c>
      <c r="AW389" s="4">
        <f>_xlfn.STDEV.S(Tabela13[[#This Row],[V2]],Tabela13[[#This Row],[V3]])</f>
        <v>2.1044844678170985E-2</v>
      </c>
      <c r="AX389" s="4">
        <f>_xlfn.STDEV.S(Tabela13[[#This Row],[V42]],Tabela13[[#This Row],[V44]])</f>
        <v>0.68606193650837644</v>
      </c>
      <c r="AY389" s="4">
        <f>_xlfn.STDEV.S(Tabela13[[#This Row],[V3]],Tabela13[[#This Row],[V1]])</f>
        <v>0.35355339059327379</v>
      </c>
      <c r="AZ389" s="4">
        <f>_xlfn.STDEV.S(Tabela13[[#This Row],[V3]],Tabela13[[#This Row],[V2]])</f>
        <v>2.1044844678170985E-2</v>
      </c>
      <c r="BA389" s="4">
        <f>_xlfn.STDEV.S(Tabela13[[#This Row],[V3]],Tabela13[[#This Row],[V4]])</f>
        <v>0.37459823527144459</v>
      </c>
      <c r="BB389" s="4">
        <f>_xlfn.STDEV.S(Tabela13[[#This Row],[V4]],Tabela13[[#This Row],[V1]])</f>
        <v>2.1044844678171061E-2</v>
      </c>
      <c r="BC389" s="4">
        <f>_xlfn.STDEV.S(Tabela13[[#This Row],[V4]],Tabela13[[#This Row],[V2]])</f>
        <v>0.35355339059327406</v>
      </c>
      <c r="BD389" s="4">
        <f>_xlfn.STDEV.S(Tabela13[[#This Row],[V4]],Tabela13[[#This Row],[V3]])</f>
        <v>0.37459823527144459</v>
      </c>
      <c r="BE389" s="4">
        <f>Tabela13[[#This Row],[V17]]/Tabela13[[#This Row],[V5]]</f>
        <v>0.35243808021285367</v>
      </c>
      <c r="BF389" s="4">
        <f>Tabela13[[#This Row],[V18]]/Tabela13[[#This Row],[V6]]</f>
        <v>0.36892527714080747</v>
      </c>
      <c r="BG389" s="4">
        <f>Tabela13[[#This Row],[V19]]/Tabela13[[#This Row],[V7]]</f>
        <v>3.0347930523027797E-2</v>
      </c>
      <c r="BH389" s="4">
        <f>Tabela13[[#This Row],[V20]]/Tabela13[[#This Row],[V8]]</f>
        <v>0.35243808021285367</v>
      </c>
      <c r="BI389" s="4">
        <f>Tabela13[[#This Row],[V21]]/Tabela13[[#This Row],[V9]]</f>
        <v>1.7633585565749253E-2</v>
      </c>
      <c r="BJ389" s="4">
        <f>Tabela13[[#This Row],[V22]]/Tabela13[[#This Row],[V10]]</f>
        <v>0.73883593162440542</v>
      </c>
      <c r="BK389" s="4">
        <f>Tabela13[[#This Row],[V23]]/Tabela13[[#This Row],[V11]]</f>
        <v>0.36892527714080747</v>
      </c>
      <c r="BL389" s="4">
        <f>Tabela13[[#This Row],[V24]]/Tabela13[[#This Row],[V12]]</f>
        <v>1.7633585565749253E-2</v>
      </c>
      <c r="BM389" s="4">
        <f>Tabela13[[#This Row],[V25]]/Tabela13[[#This Row],[V13]]</f>
        <v>0.39705049542966997</v>
      </c>
      <c r="BN389" s="4">
        <f>Tabela13[[#This Row],[V26]]/Tabela13[[#This Row],[V14]]</f>
        <v>3.0347930523027797E-2</v>
      </c>
      <c r="BO389" s="4">
        <f>Tabela13[[#This Row],[V27]]/Tabela13[[#This Row],[V15]]</f>
        <v>0.38074980525429514</v>
      </c>
      <c r="BP389" s="4">
        <f>Tabela13[[#This Row],[V28]]/Tabela13[[#This Row],[V16]]</f>
        <v>0.39705049542966997</v>
      </c>
      <c r="BQ389" s="4">
        <f>Tabela13[[#This Row],[V1]]-Tabela13[[#This Row],[V2]]</f>
        <v>-0.47023809523809523</v>
      </c>
      <c r="BR389" s="4">
        <f>Tabela13[[#This Row],[V1]]-Tabela13[[#This Row],[V3]]</f>
        <v>-0.49999999999999989</v>
      </c>
      <c r="BS389" s="4">
        <f>Tabela13[[#This Row],[V1]]-Tabela13[[#This Row],[V4]]</f>
        <v>2.9761904761904767E-2</v>
      </c>
      <c r="BT389" s="4">
        <f>Tabela13[[#This Row],[V2]]-Tabela13[[#This Row],[V1]]</f>
        <v>0.47023809523809523</v>
      </c>
      <c r="BU389" s="4">
        <f>Tabela13[[#This Row],[V2]]-Tabela13[[#This Row],[V3]]</f>
        <v>-2.9761904761904656E-2</v>
      </c>
      <c r="BV389" s="4">
        <f>Tabela13[[#This Row],[V2]]-Tabela13[[#This Row],[V4]]</f>
        <v>0.5</v>
      </c>
      <c r="BW389" s="4">
        <f>AVERAGE(Tabela13[[#This Row],[V41]],Tabela13[[#This Row],[V42]])</f>
        <v>-0.48511904761904756</v>
      </c>
      <c r="BX389" s="4">
        <f>AVERAGE(Tabela13[[#This Row],[V41]],Tabela13[[#This Row],[V43]])</f>
        <v>-0.22023809523809523</v>
      </c>
      <c r="BY389" s="4">
        <f>AVERAGE(Tabela13[[#This Row],[V41]],Tabela13[[#This Row],[V44]])</f>
        <v>0</v>
      </c>
      <c r="BZ389" s="4">
        <f>AVERAGE(Tabela13[[#This Row],[V41]],Tabela13[[#This Row],[V45]])</f>
        <v>-0.24999999999999994</v>
      </c>
      <c r="CA389" s="4">
        <f>AVERAGE(Tabela13[[#This Row],[V41]],Tabela13[[#This Row],[V46]])</f>
        <v>1.4880952380952384E-2</v>
      </c>
      <c r="CB389" s="4">
        <f>AVERAGE(Tabela13[[#This Row],[V42]],Tabela13[[#This Row],[V41]])</f>
        <v>-0.48511904761904756</v>
      </c>
      <c r="CC389" s="4">
        <f>AVERAGE(Tabela13[[#This Row],[V42]],Tabela13[[#This Row],[V43]])</f>
        <v>-0.23511904761904756</v>
      </c>
      <c r="CD389" s="4">
        <f>AVERAGE(Tabela13[[#This Row],[V42]],Tabela13[[#This Row],[V44]])</f>
        <v>-1.4880952380952328E-2</v>
      </c>
      <c r="CE389" s="4">
        <f>AVERAGE(Tabela13[[#This Row],[V42]],Tabela13[[#This Row],[V45]])</f>
        <v>-0.26488095238095227</v>
      </c>
      <c r="CF389" s="4">
        <f>AVERAGE(Tabela13[[#This Row],[V42]],Tabela13[[#This Row],[V46]])</f>
        <v>0</v>
      </c>
      <c r="CG389" s="4">
        <f>AVERAGE(Tabela13[[#This Row],[V43]],Tabela13[[#This Row],[V41]])</f>
        <v>-0.22023809523809523</v>
      </c>
      <c r="CH389" s="4">
        <f>AVERAGE(Tabela13[[#This Row],[V43]],Tabela13[[#This Row],[V42]])</f>
        <v>-0.23511904761904756</v>
      </c>
      <c r="CI389" s="4">
        <f>AVERAGE(Tabela13[[#This Row],[V43]],Tabela13[[#This Row],[V44]])</f>
        <v>0.25</v>
      </c>
      <c r="CJ389" s="4">
        <f>AVERAGE(Tabela13[[#This Row],[V43]],Tabela13[[#This Row],[V45]])</f>
        <v>5.5511151231257827E-17</v>
      </c>
      <c r="CK389" s="4">
        <f>AVERAGE(Tabela13[[#This Row],[V43]],Tabela13[[#This Row],[V46]])</f>
        <v>0.26488095238095238</v>
      </c>
      <c r="CL389" s="4">
        <f>AVERAGE(Tabela13[[#This Row],[V44]],Tabela13[[#This Row],[V41]])</f>
        <v>0</v>
      </c>
      <c r="CM389" s="4">
        <f>AVERAGE(Tabela13[[#This Row],[V44]],Tabela13[[#This Row],[V42]])</f>
        <v>-1.4880952380952328E-2</v>
      </c>
      <c r="CN389" s="4">
        <f>AVERAGE(Tabela13[[#This Row],[V44]],Tabela13[[#This Row],[V43]])</f>
        <v>0.25</v>
      </c>
      <c r="CO389" s="4">
        <f>AVERAGE(Tabela13[[#This Row],[V44]],Tabela13[[#This Row],[V45]])</f>
        <v>0.22023809523809529</v>
      </c>
      <c r="CP389" s="4">
        <f>AVERAGE(Tabela13[[#This Row],[V44]],Tabela13[[#This Row],[V46]])</f>
        <v>0.48511904761904762</v>
      </c>
      <c r="CQ389" s="4">
        <f>AVERAGE(Tabela13[[#This Row],[V45]],Tabela13[[#This Row],[V41]])</f>
        <v>-0.24999999999999994</v>
      </c>
      <c r="CR389" s="4">
        <f>AVERAGE(Tabela13[[#This Row],[V45]],Tabela13[[#This Row],[V42]])</f>
        <v>-0.26488095238095227</v>
      </c>
      <c r="CS389" s="4">
        <f>AVERAGE(Tabela13[[#This Row],[V45]],Tabela13[[#This Row],[V43]])</f>
        <v>5.5511151231257827E-17</v>
      </c>
      <c r="CT389" s="4">
        <f>AVERAGE(Tabela13[[#This Row],[V45]],Tabela13[[#This Row],[V44]])</f>
        <v>0.22023809523809529</v>
      </c>
      <c r="CU389" s="4">
        <f>AVERAGE(Tabela13[[#This Row],[V45]],Tabela13[[#This Row],[V46]])</f>
        <v>0.23511904761904767</v>
      </c>
      <c r="CV389" s="4">
        <f>AVERAGE(Tabela13[[#This Row],[V46]],Tabela13[[#This Row],[V41]])</f>
        <v>1.4880952380952384E-2</v>
      </c>
      <c r="CW389" s="4">
        <f>AVERAGE(Tabela13[[#This Row],[V46]],Tabela13[[#This Row],[V42]])</f>
        <v>0</v>
      </c>
      <c r="CX389" s="4">
        <f>AVERAGE(Tabela13[[#This Row],[V46]],Tabela13[[#This Row],[V43]])</f>
        <v>0.26488095238095238</v>
      </c>
      <c r="CY389" s="4">
        <f>AVERAGE(Tabela13[[#This Row],[V46]],Tabela13[[#This Row],[V44]])</f>
        <v>0.48511904761904762</v>
      </c>
      <c r="CZ389" s="4">
        <f>AVERAGE(Tabela13[[#This Row],[V46]],Tabela13[[#This Row],[V45]])</f>
        <v>0.23511904761904767</v>
      </c>
      <c r="DA389" s="3">
        <f>_xlfn.STDEV.S(Tabela13[[#This Row],[V41]],Tabela13[[#This Row],[V42]])</f>
        <v>2.1044844678170985E-2</v>
      </c>
      <c r="DB389" s="3">
        <f>_xlfn.STDEV.S(Tabela13[[#This Row],[V41]],Tabela13[[#This Row],[V43]])</f>
        <v>0.35355339059327373</v>
      </c>
      <c r="DC389" s="3">
        <f>_xlfn.STDEV.S(Tabela13[[#This Row],[V41]],Tabela13[[#This Row],[V44]])</f>
        <v>0.66501709183020541</v>
      </c>
      <c r="DD389" s="3">
        <f>_xlfn.STDEV.S(Tabela13[[#This Row],[V41]],Tabela13[[#This Row],[V45]])</f>
        <v>0.31146370123693168</v>
      </c>
      <c r="DE389" s="3">
        <f>_xlfn.STDEV.S(Tabela13[[#This Row],[V41]],Tabela13[[#This Row],[V46]])</f>
        <v>0.68606193650837644</v>
      </c>
      <c r="DF389" s="3">
        <f>_xlfn.STDEV.S(Tabela13[[#This Row],[V42]],Tabela13[[#This Row],[V41]])</f>
        <v>2.1044844678170985E-2</v>
      </c>
      <c r="DG389" s="3">
        <f>_xlfn.STDEV.S(Tabela13[[#This Row],[V42]],Tabela13[[#This Row],[V43]])</f>
        <v>0.37459823527144476</v>
      </c>
      <c r="DH389" s="3">
        <f>_xlfn.STDEV.S(Tabela13[[#This Row],[V42]],Tabela13[[#This Row],[V44]])</f>
        <v>0.68606193650837644</v>
      </c>
      <c r="DI389" s="3">
        <f>_xlfn.STDEV.S(Tabela13[[#This Row],[V42]],Tabela13[[#This Row],[V45]])</f>
        <v>0.33250854591510276</v>
      </c>
      <c r="DJ389" s="3">
        <f>_xlfn.STDEV.S(Tabela13[[#This Row],[V42]],Tabela13[[#This Row],[V46]])</f>
        <v>0.70710678118654746</v>
      </c>
      <c r="DK389" s="3">
        <f>_xlfn.STDEV.S(Tabela13[[#This Row],[V43]],Tabela13[[#This Row],[V41]])</f>
        <v>0.35355339059327373</v>
      </c>
      <c r="DL389" s="3">
        <f>_xlfn.STDEV.S(Tabela13[[#This Row],[V43]],Tabela13[[#This Row],[V42]])</f>
        <v>0.37459823527144476</v>
      </c>
      <c r="DM389" s="3">
        <f>_xlfn.STDEV.S(Tabela13[[#This Row],[V43]],Tabela13[[#This Row],[V44]])</f>
        <v>0.31146370123693162</v>
      </c>
      <c r="DN389" s="3">
        <f>_xlfn.STDEV.S(Tabela13[[#This Row],[V43]],Tabela13[[#This Row],[V45]])</f>
        <v>4.2089689356342046E-2</v>
      </c>
      <c r="DO389" s="3">
        <f>_xlfn.STDEV.S(Tabela13[[#This Row],[V43]],Tabela13[[#This Row],[V46]])</f>
        <v>0.3325085459151027</v>
      </c>
      <c r="DP389" s="3">
        <f>_xlfn.STDEV.S(Tabela13[[#This Row],[V44]],Tabela13[[#This Row],[V41]])</f>
        <v>0.66501709183020541</v>
      </c>
      <c r="DQ389" s="3">
        <f>_xlfn.STDEV.S(Tabela13[[#This Row],[V44]],Tabela13[[#This Row],[V42]])</f>
        <v>0.68606193650837644</v>
      </c>
      <c r="DR389" s="3">
        <f>_xlfn.STDEV.S(Tabela13[[#This Row],[V44]],Tabela13[[#This Row],[V43]])</f>
        <v>0.31146370123693162</v>
      </c>
      <c r="DS389" s="3">
        <f>_xlfn.STDEV.S(Tabela13[[#This Row],[V44]],Tabela13[[#This Row],[V45]])</f>
        <v>0.35355339059327368</v>
      </c>
      <c r="DT389" s="3">
        <f>_xlfn.STDEV.S(Tabela13[[#This Row],[V44]],Tabela13[[#This Row],[V46]])</f>
        <v>2.1044844678171061E-2</v>
      </c>
      <c r="DU389" s="3">
        <f>_xlfn.STDEV.S(Tabela13[[#This Row],[V45]],Tabela13[[#This Row],[V41]])</f>
        <v>0.31146370123693168</v>
      </c>
      <c r="DV389" s="3">
        <f>_xlfn.STDEV.S(Tabela13[[#This Row],[V45]],Tabela13[[#This Row],[V42]])</f>
        <v>0.33250854591510276</v>
      </c>
      <c r="DW389" s="3">
        <f>_xlfn.STDEV.S(Tabela13[[#This Row],[V45]],Tabela13[[#This Row],[V43]])</f>
        <v>4.2089689356342046E-2</v>
      </c>
      <c r="DX389" s="3">
        <f>_xlfn.STDEV.S(Tabela13[[#This Row],[V45]],Tabela13[[#This Row],[V44]])</f>
        <v>0.35355339059327368</v>
      </c>
      <c r="DY389" s="3">
        <f>_xlfn.STDEV.S(Tabela13[[#This Row],[V45]],Tabela13[[#This Row],[V46]])</f>
        <v>0.37459823527144476</v>
      </c>
      <c r="DZ389" s="3">
        <f>_xlfn.STDEV.S(Tabela13[[#This Row],[V46]],Tabela13[[#This Row],[V41]])</f>
        <v>0.68606193650837644</v>
      </c>
      <c r="EA389" s="3">
        <f>_xlfn.STDEV.S(Tabela13[[#This Row],[V46]],Tabela13[[#This Row],[V42]])</f>
        <v>0.70710678118654746</v>
      </c>
      <c r="EB389" s="3">
        <f>_xlfn.STDEV.S(Tabela13[[#This Row],[V46]],Tabela13[[#This Row],[V43]])</f>
        <v>0.3325085459151027</v>
      </c>
      <c r="EC389" s="3">
        <f>_xlfn.STDEV.S(Tabela13[[#This Row],[V46]],Tabela13[[#This Row],[V44]])</f>
        <v>2.1044844678171061E-2</v>
      </c>
      <c r="ED389" s="3">
        <f>_xlfn.STDEV.S(Tabela13[[#This Row],[V46]],Tabela13[[#This Row],[V45]])</f>
        <v>0.37459823527144476</v>
      </c>
      <c r="EE389" s="3">
        <f t="shared" si="452"/>
        <v>-4.338078412187394E-2</v>
      </c>
      <c r="EF389" s="3">
        <f t="shared" si="453"/>
        <v>-1.605323503234324</v>
      </c>
      <c r="EG389" s="3" t="str">
        <f t="shared" si="454"/>
        <v/>
      </c>
      <c r="EH389" s="3">
        <f t="shared" si="455"/>
        <v>-1.2458548049477269</v>
      </c>
      <c r="EI389" s="3">
        <f t="shared" si="456"/>
        <v>46.103362133362886</v>
      </c>
      <c r="EJ389" s="3">
        <f t="shared" si="457"/>
        <v>-4.338078412187394E-2</v>
      </c>
      <c r="EK389" s="3">
        <f t="shared" si="458"/>
        <v>-1.5932279373570313</v>
      </c>
      <c r="EL389" s="3">
        <f t="shared" si="459"/>
        <v>-46.103362133363063</v>
      </c>
      <c r="EM389" s="3">
        <f t="shared" si="460"/>
        <v>-1.2553131621064559</v>
      </c>
      <c r="EN389" s="3" t="str">
        <f t="shared" si="461"/>
        <v/>
      </c>
      <c r="EO389" s="3">
        <f t="shared" si="462"/>
        <v>-1.605323503234324</v>
      </c>
      <c r="EP389" s="3">
        <f t="shared" si="463"/>
        <v>-1.5932279373570313</v>
      </c>
      <c r="EQ389" s="3">
        <f t="shared" si="464"/>
        <v>1.2458548049477265</v>
      </c>
      <c r="ER389" s="3">
        <f t="shared" si="465"/>
        <v>758220437205447.88</v>
      </c>
      <c r="ES389" s="3" t="str">
        <f t="shared" si="466"/>
        <v/>
      </c>
      <c r="ET389" s="3" t="str">
        <f t="shared" si="467"/>
        <v/>
      </c>
      <c r="EU389" s="3" t="str">
        <f t="shared" si="468"/>
        <v/>
      </c>
      <c r="EV389" s="3">
        <f t="shared" si="469"/>
        <v>1.2458548049477265</v>
      </c>
      <c r="EW389" s="3">
        <f t="shared" si="470"/>
        <v>1.6053235032343234</v>
      </c>
      <c r="EX389" s="3">
        <f t="shared" si="471"/>
        <v>4.3380784121874086E-2</v>
      </c>
      <c r="EY389" s="3">
        <f t="shared" si="472"/>
        <v>-1.2458548049477269</v>
      </c>
      <c r="EZ389" s="3">
        <f t="shared" si="473"/>
        <v>-1.2553131621064559</v>
      </c>
      <c r="FA389" s="3">
        <f t="shared" si="474"/>
        <v>758220437205447.88</v>
      </c>
      <c r="FB389" s="3">
        <f t="shared" si="475"/>
        <v>1.6053235032343234</v>
      </c>
      <c r="FC389" s="3">
        <f t="shared" si="476"/>
        <v>1.5932279373570306</v>
      </c>
      <c r="FD389" s="3">
        <f t="shared" si="477"/>
        <v>46.103362133362886</v>
      </c>
      <c r="FE389" s="3" t="str">
        <f t="shared" si="478"/>
        <v/>
      </c>
      <c r="FF389" s="3">
        <f t="shared" si="479"/>
        <v>1.255313162106455</v>
      </c>
      <c r="FG389" s="3">
        <f t="shared" si="480"/>
        <v>4.3380784121874086E-2</v>
      </c>
      <c r="FH389" s="3">
        <f t="shared" si="481"/>
        <v>1.5932279373570306</v>
      </c>
      <c r="FI389" s="4">
        <f t="shared" si="482"/>
        <v>0.35714285714285715</v>
      </c>
      <c r="FJ389" s="4">
        <f t="shared" si="483"/>
        <v>0.83333333333333337</v>
      </c>
      <c r="FK389" s="4">
        <f t="shared" si="484"/>
        <v>1.449438202247191</v>
      </c>
      <c r="FL389" s="4">
        <f t="shared" si="485"/>
        <v>1.2808988764044946</v>
      </c>
      <c r="FM389" s="4">
        <f>Tabela13[[#This Row],[V139]]-Tabela13[[#This Row],[V140]]</f>
        <v>0.16853932584269637</v>
      </c>
      <c r="FN389" s="4">
        <f>Tabela13[[#This Row],[V1]]-Tabela13[[#This Row],[V2]]/2</f>
        <v>0.11904761904761907</v>
      </c>
      <c r="FO389" s="4">
        <f>Tabela13[[#This Row],[V1]]-Tabela13[[#This Row],[V3]]/2</f>
        <v>0.10416666666666674</v>
      </c>
      <c r="FP389" s="4">
        <f>Tabela13[[#This Row],[V1]]-Tabela13[[#This Row],[V4]]/2</f>
        <v>0.36904761904761907</v>
      </c>
      <c r="FQ389" s="4">
        <f>Tabela13[[#This Row],[V2]]-Tabela13[[#This Row],[V1]]/2</f>
        <v>0.82440476190476186</v>
      </c>
      <c r="FR389" s="4">
        <f>Tabela13[[#This Row],[V2]]-Tabela13[[#This Row],[V3]]/2</f>
        <v>0.57440476190476197</v>
      </c>
      <c r="FS389" s="4">
        <f>Tabela13[[#This Row],[V2]]-Tabela13[[#This Row],[V4]]/2</f>
        <v>0.8392857142857143</v>
      </c>
      <c r="FT389" s="4">
        <f t="shared" si="486"/>
        <v>0.11848995915813779</v>
      </c>
      <c r="FU389" s="4">
        <f t="shared" si="487"/>
        <v>0.1037923404570429</v>
      </c>
      <c r="FV389" s="4">
        <f t="shared" si="488"/>
        <v>0.35354195975111868</v>
      </c>
      <c r="FW389" s="4">
        <f t="shared" si="489"/>
        <v>0.68944576460140405</v>
      </c>
      <c r="FX389" s="4">
        <f t="shared" si="490"/>
        <v>0.52138682752591015</v>
      </c>
      <c r="FY389" s="4">
        <f t="shared" si="491"/>
        <v>0.69824088884316515</v>
      </c>
      <c r="FZ389" s="4">
        <f t="shared" si="492"/>
        <v>21.328192648464803</v>
      </c>
      <c r="GA389" s="4">
        <f t="shared" si="493"/>
        <v>18.682621282267721</v>
      </c>
      <c r="GB389" s="4">
        <f t="shared" si="494"/>
        <v>63.637552755201369</v>
      </c>
      <c r="GC389" s="4">
        <f t="shared" si="495"/>
        <v>124.10023762825274</v>
      </c>
      <c r="GD389" s="4">
        <f t="shared" si="496"/>
        <v>93.849628954663828</v>
      </c>
      <c r="GE389" s="4">
        <f t="shared" si="497"/>
        <v>125.68335999176973</v>
      </c>
      <c r="GF389" s="4">
        <f>Tabela13[[#This Row],[V1]]-Tabela13[[#This Row],[V2]]/Tabela13[[#This Row],[V2]]</f>
        <v>-0.29166666666666663</v>
      </c>
      <c r="GG389" s="4">
        <f>Tabela13[[#This Row],[V1]]-Tabela13[[#This Row],[V3]]/Tabela13[[#This Row],[V3]]</f>
        <v>-0.29166666666666663</v>
      </c>
      <c r="GH389" s="4">
        <f>Tabela13[[#This Row],[V1]]-Tabela13[[#This Row],[V4]]/Tabela13[[#This Row],[V4]]</f>
        <v>-0.29166666666666663</v>
      </c>
      <c r="GI389" s="4">
        <f>Tabela13[[#This Row],[V2]]-Tabela13[[#This Row],[V1]]/Tabela13[[#This Row],[V1]]</f>
        <v>0.1785714285714286</v>
      </c>
      <c r="GJ389" s="4">
        <f>Tabela13[[#This Row],[V2]]-Tabela13[[#This Row],[V3]]/Tabela13[[#This Row],[V3]]</f>
        <v>0.1785714285714286</v>
      </c>
      <c r="GK389" s="4">
        <f>Tabela13[[#This Row],[V2]]-Tabela13[[#This Row],[V4]]/Tabela13[[#This Row],[V4]]</f>
        <v>0.1785714285714286</v>
      </c>
      <c r="GL389" s="4">
        <f t="shared" si="498"/>
        <v>0.2891860825230339</v>
      </c>
      <c r="GM389" s="4">
        <f t="shared" si="499"/>
        <v>0.94345238095238093</v>
      </c>
      <c r="GN389" s="4">
        <f t="shared" si="500"/>
        <v>0.30651900229570789</v>
      </c>
      <c r="GO389" s="3">
        <f t="shared" si="501"/>
        <v>0</v>
      </c>
      <c r="GP389" s="3">
        <v>100</v>
      </c>
      <c r="GQ389" s="3">
        <f t="shared" si="502"/>
        <v>-1</v>
      </c>
      <c r="GR389" s="3">
        <f t="shared" si="503"/>
        <v>-100</v>
      </c>
      <c r="GS389" s="34">
        <f>COUNTIF($D$2:D388,Tabela13[[#This Row],[HomeTeam]])</f>
        <v>19</v>
      </c>
      <c r="GT389" s="34">
        <f>COUNTIF($E$2:E388,Tabela13[[#This Row],[AwayTeam]])</f>
        <v>19</v>
      </c>
      <c r="GU389" s="3">
        <f>IFERROR(AVERAGEIFS($AD$2:AD388,$D$2:D388,Tabela13[[#This Row],[HomeTeam]],$GS$2:GS388,"&gt;="&amp;Tabela13[[#This Row],[Contagem_H]]-5),"")</f>
        <v>0.91354254121656508</v>
      </c>
      <c r="GV389" s="3">
        <f>IFERROR(AVERAGEIFS($G$2:G388,$E$2:E388,Tabela13[[#This Row],[AwayTeam]],$GT$2:GT388,"&gt;="&amp;Tabela13[[#This Row],[Contagem_A]]-5),"")</f>
        <v>0.8</v>
      </c>
      <c r="GW389" s="3">
        <f>IFERROR(AVERAGEIFS($GQ$2:GQ388,$D$2:D388,Tabela13[[#This Row],[HomeTeam]],$GS$2:GS388,"&gt;="&amp;Tabela13[[#This Row],[Contagem_H]]-5),"")</f>
        <v>-0.63</v>
      </c>
    </row>
    <row r="390" spans="1:205" x14ac:dyDescent="0.25">
      <c r="A390" t="s">
        <v>127</v>
      </c>
      <c r="B390" t="s">
        <v>274</v>
      </c>
      <c r="C390" t="s">
        <v>138</v>
      </c>
      <c r="D390" t="s">
        <v>22</v>
      </c>
      <c r="E390" t="s">
        <v>19</v>
      </c>
      <c r="F390" s="3">
        <v>2</v>
      </c>
      <c r="G390" s="3">
        <v>1</v>
      </c>
      <c r="H390" s="3" t="str">
        <f t="shared" si="504"/>
        <v>H</v>
      </c>
      <c r="I390" s="3">
        <v>2.88</v>
      </c>
      <c r="J390" s="3">
        <v>3.2</v>
      </c>
      <c r="K390" s="3">
        <v>2.5499999999999998</v>
      </c>
      <c r="L390" s="3">
        <v>2.0699999999999998</v>
      </c>
      <c r="M390" s="3">
        <v>1.83</v>
      </c>
      <c r="N390" s="3">
        <f t="shared" si="433"/>
        <v>3</v>
      </c>
      <c r="O390" s="3">
        <f t="shared" si="434"/>
        <v>3</v>
      </c>
      <c r="P390" s="3">
        <f t="shared" si="435"/>
        <v>0</v>
      </c>
      <c r="Q390" s="3">
        <f t="shared" si="436"/>
        <v>5.1879084967320299E-2</v>
      </c>
      <c r="R390" s="3">
        <f t="shared" si="437"/>
        <v>2.9539874871307492E-2</v>
      </c>
      <c r="S390" s="3">
        <f t="shared" si="438"/>
        <v>3.0294117647058822</v>
      </c>
      <c r="T390" s="3">
        <f t="shared" si="439"/>
        <v>3.3660130718954253</v>
      </c>
      <c r="U390" s="3">
        <f t="shared" si="440"/>
        <v>2.6822916666666665</v>
      </c>
      <c r="V390" s="3">
        <f t="shared" si="441"/>
        <v>2.1773897058823528</v>
      </c>
      <c r="W390" s="3">
        <f t="shared" si="442"/>
        <v>1.9249387254901962</v>
      </c>
      <c r="X390" s="4">
        <f t="shared" si="443"/>
        <v>0.34722222222222221</v>
      </c>
      <c r="Y390" s="4">
        <f t="shared" si="444"/>
        <v>0.3125</v>
      </c>
      <c r="Z390" s="4">
        <f t="shared" si="445"/>
        <v>0.39215686274509809</v>
      </c>
      <c r="AA390" s="4">
        <f t="shared" si="446"/>
        <v>0.48309178743961356</v>
      </c>
      <c r="AB390" s="4">
        <f t="shared" si="447"/>
        <v>0.54644808743169393</v>
      </c>
      <c r="AC390" s="4">
        <f t="shared" si="448"/>
        <v>1.1736111111111112</v>
      </c>
      <c r="AD390" s="4">
        <f t="shared" si="449"/>
        <v>0.69607843137254899</v>
      </c>
      <c r="AE390" s="4">
        <f t="shared" si="450"/>
        <v>0.67361111111111116</v>
      </c>
      <c r="AF390" s="4">
        <f t="shared" si="451"/>
        <v>1.196078431372549</v>
      </c>
      <c r="AG390" s="4">
        <f>IFERROR(AVERAGE(Tabela13[[#This Row],[V1]],Tabela13[[#This Row],[V2]]),"")</f>
        <v>0.93484477124183007</v>
      </c>
      <c r="AH390" s="4">
        <f>IFERROR(AVERAGE(Tabela13[[#This Row],[V1]],Tabela13[[#This Row],[V3]]),"")</f>
        <v>0.92361111111111116</v>
      </c>
      <c r="AI390" s="4">
        <f>IFERROR(AVERAGE(Tabela13[[#This Row],[V1]],Tabela13[[#This Row],[V4]]),"")</f>
        <v>1.18484477124183</v>
      </c>
      <c r="AJ390" s="4">
        <f>IFERROR(AVERAGE(Tabela13[[#This Row],[V2]],Tabela13[[#This Row],[V1]]),"")</f>
        <v>0.93484477124183007</v>
      </c>
      <c r="AK390" s="4">
        <f>IFERROR(AVERAGE(Tabela13[[#This Row],[V2]],Tabela13[[#This Row],[V3]]),"")</f>
        <v>0.68484477124183007</v>
      </c>
      <c r="AL390" s="4">
        <f>IFERROR(AVERAGE(Tabela13[[#This Row],[V2]],Tabela13[[#This Row],[V4]]),"")</f>
        <v>0.94607843137254899</v>
      </c>
      <c r="AM390" s="4">
        <f>IFERROR(AVERAGE(Tabela13[[#This Row],[V3]],Tabela13[[#This Row],[V1]]),"")</f>
        <v>0.92361111111111116</v>
      </c>
      <c r="AN390" s="4">
        <f>IFERROR(AVERAGE(Tabela13[[#This Row],[V3]],Tabela13[[#This Row],[V2]]),"")</f>
        <v>0.68484477124183007</v>
      </c>
      <c r="AO390" s="4">
        <f>IFERROR(AVERAGE(Tabela13[[#This Row],[V3]],Tabela13[[#This Row],[V4]]),"")</f>
        <v>0.93484477124183007</v>
      </c>
      <c r="AP390" s="4">
        <f>IFERROR(AVERAGE(Tabela13[[#This Row],[V4]],Tabela13[[#This Row],[V1]]),"")</f>
        <v>1.18484477124183</v>
      </c>
      <c r="AQ390" s="4">
        <f>IFERROR(AVERAGE(Tabela13[[#This Row],[V4]],Tabela13[[#This Row],[V2]]),"")</f>
        <v>0.94607843137254899</v>
      </c>
      <c r="AR390" s="4">
        <f>IFERROR(AVERAGE(Tabela13[[#This Row],[V4]],Tabela13[[#This Row],[V3]]),"")</f>
        <v>0.93484477124183007</v>
      </c>
      <c r="AS390" s="4">
        <f>_xlfn.STDEV.S(Tabela13[[#This Row],[V1]:[V2]])</f>
        <v>0.33766659608132132</v>
      </c>
      <c r="AT390" s="4">
        <f>_xlfn.STDEV.S(Tabela13[[#This Row],[V1]],Tabela13[[#This Row],[V3]])</f>
        <v>0.35355339059327379</v>
      </c>
      <c r="AU390" s="4">
        <f>_xlfn.STDEV.S(Tabela13[[#This Row],[V1]],Tabela13[[#This Row],[V4]])</f>
        <v>1.5886794511952605E-2</v>
      </c>
      <c r="AV390" s="4">
        <f>_xlfn.STDEV.S(Tabela13[[#This Row],[V2]],Tabela13[[#This Row],[V1]])</f>
        <v>0.33766659608132132</v>
      </c>
      <c r="AW390" s="4">
        <f>_xlfn.STDEV.S(Tabela13[[#This Row],[V2]],Tabela13[[#This Row],[V3]])</f>
        <v>1.5886794511952605E-2</v>
      </c>
      <c r="AX390" s="4">
        <f>_xlfn.STDEV.S(Tabela13[[#This Row],[V42]],Tabela13[[#This Row],[V44]])</f>
        <v>0.69121998667459494</v>
      </c>
      <c r="AY390" s="4">
        <f>_xlfn.STDEV.S(Tabela13[[#This Row],[V3]],Tabela13[[#This Row],[V1]])</f>
        <v>0.35355339059327379</v>
      </c>
      <c r="AZ390" s="4">
        <f>_xlfn.STDEV.S(Tabela13[[#This Row],[V3]],Tabela13[[#This Row],[V2]])</f>
        <v>1.5886794511952605E-2</v>
      </c>
      <c r="BA390" s="4">
        <f>_xlfn.STDEV.S(Tabela13[[#This Row],[V3]],Tabela13[[#This Row],[V4]])</f>
        <v>0.36944018510522653</v>
      </c>
      <c r="BB390" s="4">
        <f>_xlfn.STDEV.S(Tabela13[[#This Row],[V4]],Tabela13[[#This Row],[V1]])</f>
        <v>1.5886794511952605E-2</v>
      </c>
      <c r="BC390" s="4">
        <f>_xlfn.STDEV.S(Tabela13[[#This Row],[V4]],Tabela13[[#This Row],[V2]])</f>
        <v>0.35355339059327406</v>
      </c>
      <c r="BD390" s="4">
        <f>_xlfn.STDEV.S(Tabela13[[#This Row],[V4]],Tabela13[[#This Row],[V3]])</f>
        <v>0.36944018510522653</v>
      </c>
      <c r="BE390" s="4">
        <f>Tabela13[[#This Row],[V17]]/Tabela13[[#This Row],[V5]]</f>
        <v>0.36120071103651935</v>
      </c>
      <c r="BF390" s="4">
        <f>Tabela13[[#This Row],[V18]]/Tabela13[[#This Row],[V6]]</f>
        <v>0.38279464846189037</v>
      </c>
      <c r="BG390" s="4">
        <f>Tabela13[[#This Row],[V19]]/Tabela13[[#This Row],[V7]]</f>
        <v>1.3408334068353725E-2</v>
      </c>
      <c r="BH390" s="4">
        <f>Tabela13[[#This Row],[V20]]/Tabela13[[#This Row],[V8]]</f>
        <v>0.36120071103651935</v>
      </c>
      <c r="BI390" s="4">
        <f>Tabela13[[#This Row],[V21]]/Tabela13[[#This Row],[V9]]</f>
        <v>2.3197657599319996E-2</v>
      </c>
      <c r="BJ390" s="4">
        <f>Tabela13[[#This Row],[V22]]/Tabela13[[#This Row],[V10]]</f>
        <v>0.73061594446433875</v>
      </c>
      <c r="BK390" s="4">
        <f>Tabela13[[#This Row],[V23]]/Tabela13[[#This Row],[V11]]</f>
        <v>0.38279464846189037</v>
      </c>
      <c r="BL390" s="4">
        <f>Tabela13[[#This Row],[V24]]/Tabela13[[#This Row],[V12]]</f>
        <v>2.3197657599319996E-2</v>
      </c>
      <c r="BM390" s="4">
        <f>Tabela13[[#This Row],[V25]]/Tabela13[[#This Row],[V13]]</f>
        <v>0.39518880189538758</v>
      </c>
      <c r="BN390" s="4">
        <f>Tabela13[[#This Row],[V26]]/Tabela13[[#This Row],[V14]]</f>
        <v>1.3408334068353725E-2</v>
      </c>
      <c r="BO390" s="4">
        <f>Tabela13[[#This Row],[V27]]/Tabela13[[#This Row],[V15]]</f>
        <v>0.37370410197423787</v>
      </c>
      <c r="BP390" s="4">
        <f>Tabela13[[#This Row],[V28]]/Tabela13[[#This Row],[V16]]</f>
        <v>0.39518880189538758</v>
      </c>
      <c r="BQ390" s="4">
        <f>Tabela13[[#This Row],[V1]]-Tabela13[[#This Row],[V2]]</f>
        <v>0.47753267973856217</v>
      </c>
      <c r="BR390" s="4">
        <f>Tabela13[[#This Row],[V1]]-Tabela13[[#This Row],[V3]]</f>
        <v>0.5</v>
      </c>
      <c r="BS390" s="4">
        <f>Tabela13[[#This Row],[V1]]-Tabela13[[#This Row],[V4]]</f>
        <v>-2.2467320261437829E-2</v>
      </c>
      <c r="BT390" s="4">
        <f>Tabela13[[#This Row],[V2]]-Tabela13[[#This Row],[V1]]</f>
        <v>-0.47753267973856217</v>
      </c>
      <c r="BU390" s="4">
        <f>Tabela13[[#This Row],[V2]]-Tabela13[[#This Row],[V3]]</f>
        <v>2.2467320261437829E-2</v>
      </c>
      <c r="BV390" s="4">
        <f>Tabela13[[#This Row],[V2]]-Tabela13[[#This Row],[V4]]</f>
        <v>-0.5</v>
      </c>
      <c r="BW390" s="4">
        <f>AVERAGE(Tabela13[[#This Row],[V41]],Tabela13[[#This Row],[V42]])</f>
        <v>0.48876633986928109</v>
      </c>
      <c r="BX390" s="4">
        <f>AVERAGE(Tabela13[[#This Row],[V41]],Tabela13[[#This Row],[V43]])</f>
        <v>0.22753267973856217</v>
      </c>
      <c r="BY390" s="4">
        <f>AVERAGE(Tabela13[[#This Row],[V41]],Tabela13[[#This Row],[V44]])</f>
        <v>0</v>
      </c>
      <c r="BZ390" s="4">
        <f>AVERAGE(Tabela13[[#This Row],[V41]],Tabela13[[#This Row],[V45]])</f>
        <v>0.25</v>
      </c>
      <c r="CA390" s="4">
        <f>AVERAGE(Tabela13[[#This Row],[V41]],Tabela13[[#This Row],[V46]])</f>
        <v>-1.1233660130718914E-2</v>
      </c>
      <c r="CB390" s="4">
        <f>AVERAGE(Tabela13[[#This Row],[V42]],Tabela13[[#This Row],[V41]])</f>
        <v>0.48876633986928109</v>
      </c>
      <c r="CC390" s="4">
        <f>AVERAGE(Tabela13[[#This Row],[V42]],Tabela13[[#This Row],[V43]])</f>
        <v>0.23876633986928109</v>
      </c>
      <c r="CD390" s="4">
        <f>AVERAGE(Tabela13[[#This Row],[V42]],Tabela13[[#This Row],[V44]])</f>
        <v>1.1233660130718914E-2</v>
      </c>
      <c r="CE390" s="4">
        <f>AVERAGE(Tabela13[[#This Row],[V42]],Tabela13[[#This Row],[V45]])</f>
        <v>0.26123366013071891</v>
      </c>
      <c r="CF390" s="4">
        <f>AVERAGE(Tabela13[[#This Row],[V42]],Tabela13[[#This Row],[V46]])</f>
        <v>0</v>
      </c>
      <c r="CG390" s="4">
        <f>AVERAGE(Tabela13[[#This Row],[V43]],Tabela13[[#This Row],[V41]])</f>
        <v>0.22753267973856217</v>
      </c>
      <c r="CH390" s="4">
        <f>AVERAGE(Tabela13[[#This Row],[V43]],Tabela13[[#This Row],[V42]])</f>
        <v>0.23876633986928109</v>
      </c>
      <c r="CI390" s="4">
        <f>AVERAGE(Tabela13[[#This Row],[V43]],Tabela13[[#This Row],[V44]])</f>
        <v>-0.25</v>
      </c>
      <c r="CJ390" s="4">
        <f>AVERAGE(Tabela13[[#This Row],[V43]],Tabela13[[#This Row],[V45]])</f>
        <v>0</v>
      </c>
      <c r="CK390" s="4">
        <f>AVERAGE(Tabela13[[#This Row],[V43]],Tabela13[[#This Row],[V46]])</f>
        <v>-0.26123366013071891</v>
      </c>
      <c r="CL390" s="4">
        <f>AVERAGE(Tabela13[[#This Row],[V44]],Tabela13[[#This Row],[V41]])</f>
        <v>0</v>
      </c>
      <c r="CM390" s="4">
        <f>AVERAGE(Tabela13[[#This Row],[V44]],Tabela13[[#This Row],[V42]])</f>
        <v>1.1233660130718914E-2</v>
      </c>
      <c r="CN390" s="4">
        <f>AVERAGE(Tabela13[[#This Row],[V44]],Tabela13[[#This Row],[V43]])</f>
        <v>-0.25</v>
      </c>
      <c r="CO390" s="4">
        <f>AVERAGE(Tabela13[[#This Row],[V44]],Tabela13[[#This Row],[V45]])</f>
        <v>-0.22753267973856217</v>
      </c>
      <c r="CP390" s="4">
        <f>AVERAGE(Tabela13[[#This Row],[V44]],Tabela13[[#This Row],[V46]])</f>
        <v>-0.48876633986928109</v>
      </c>
      <c r="CQ390" s="4">
        <f>AVERAGE(Tabela13[[#This Row],[V45]],Tabela13[[#This Row],[V41]])</f>
        <v>0.25</v>
      </c>
      <c r="CR390" s="4">
        <f>AVERAGE(Tabela13[[#This Row],[V45]],Tabela13[[#This Row],[V42]])</f>
        <v>0.26123366013071891</v>
      </c>
      <c r="CS390" s="4">
        <f>AVERAGE(Tabela13[[#This Row],[V45]],Tabela13[[#This Row],[V43]])</f>
        <v>0</v>
      </c>
      <c r="CT390" s="4">
        <f>AVERAGE(Tabela13[[#This Row],[V45]],Tabela13[[#This Row],[V44]])</f>
        <v>-0.22753267973856217</v>
      </c>
      <c r="CU390" s="4">
        <f>AVERAGE(Tabela13[[#This Row],[V45]],Tabela13[[#This Row],[V46]])</f>
        <v>-0.23876633986928109</v>
      </c>
      <c r="CV390" s="4">
        <f>AVERAGE(Tabela13[[#This Row],[V46]],Tabela13[[#This Row],[V41]])</f>
        <v>-1.1233660130718914E-2</v>
      </c>
      <c r="CW390" s="4">
        <f>AVERAGE(Tabela13[[#This Row],[V46]],Tabela13[[#This Row],[V42]])</f>
        <v>0</v>
      </c>
      <c r="CX390" s="4">
        <f>AVERAGE(Tabela13[[#This Row],[V46]],Tabela13[[#This Row],[V43]])</f>
        <v>-0.26123366013071891</v>
      </c>
      <c r="CY390" s="4">
        <f>AVERAGE(Tabela13[[#This Row],[V46]],Tabela13[[#This Row],[V44]])</f>
        <v>-0.48876633986928109</v>
      </c>
      <c r="CZ390" s="4">
        <f>AVERAGE(Tabela13[[#This Row],[V46]],Tabela13[[#This Row],[V45]])</f>
        <v>-0.23876633986928109</v>
      </c>
      <c r="DA390" s="3">
        <f>_xlfn.STDEV.S(Tabela13[[#This Row],[V41]],Tabela13[[#This Row],[V42]])</f>
        <v>1.5886794511952605E-2</v>
      </c>
      <c r="DB390" s="3">
        <f>_xlfn.STDEV.S(Tabela13[[#This Row],[V41]],Tabela13[[#This Row],[V43]])</f>
        <v>0.35355339059327379</v>
      </c>
      <c r="DC390" s="3">
        <f>_xlfn.STDEV.S(Tabela13[[#This Row],[V41]],Tabela13[[#This Row],[V44]])</f>
        <v>0.67533319216264232</v>
      </c>
      <c r="DD390" s="3">
        <f>_xlfn.STDEV.S(Tabela13[[#This Row],[V41]],Tabela13[[#This Row],[V45]])</f>
        <v>0.32177980156936858</v>
      </c>
      <c r="DE390" s="3">
        <f>_xlfn.STDEV.S(Tabela13[[#This Row],[V41]],Tabela13[[#This Row],[V46]])</f>
        <v>0.69121998667459494</v>
      </c>
      <c r="DF390" s="3">
        <f>_xlfn.STDEV.S(Tabela13[[#This Row],[V42]],Tabela13[[#This Row],[V41]])</f>
        <v>1.5886794511952605E-2</v>
      </c>
      <c r="DG390" s="3">
        <f>_xlfn.STDEV.S(Tabela13[[#This Row],[V42]],Tabela13[[#This Row],[V43]])</f>
        <v>0.36944018510522636</v>
      </c>
      <c r="DH390" s="3">
        <f>_xlfn.STDEV.S(Tabela13[[#This Row],[V42]],Tabela13[[#This Row],[V44]])</f>
        <v>0.69121998667459494</v>
      </c>
      <c r="DI390" s="3">
        <f>_xlfn.STDEV.S(Tabela13[[#This Row],[V42]],Tabela13[[#This Row],[V45]])</f>
        <v>0.33766659608132116</v>
      </c>
      <c r="DJ390" s="3">
        <f>_xlfn.STDEV.S(Tabela13[[#This Row],[V42]],Tabela13[[#This Row],[V46]])</f>
        <v>0.70710678118654757</v>
      </c>
      <c r="DK390" s="3">
        <f>_xlfn.STDEV.S(Tabela13[[#This Row],[V43]],Tabela13[[#This Row],[V41]])</f>
        <v>0.35355339059327379</v>
      </c>
      <c r="DL390" s="3">
        <f>_xlfn.STDEV.S(Tabela13[[#This Row],[V43]],Tabela13[[#This Row],[V42]])</f>
        <v>0.36944018510522636</v>
      </c>
      <c r="DM390" s="3">
        <f>_xlfn.STDEV.S(Tabela13[[#This Row],[V43]],Tabela13[[#This Row],[V44]])</f>
        <v>0.32177980156936858</v>
      </c>
      <c r="DN390" s="3">
        <f>_xlfn.STDEV.S(Tabela13[[#This Row],[V43]],Tabela13[[#This Row],[V45]])</f>
        <v>3.1773589023905209E-2</v>
      </c>
      <c r="DO390" s="3">
        <f>_xlfn.STDEV.S(Tabela13[[#This Row],[V43]],Tabela13[[#This Row],[V46]])</f>
        <v>0.33766659608132116</v>
      </c>
      <c r="DP390" s="3">
        <f>_xlfn.STDEV.S(Tabela13[[#This Row],[V44]],Tabela13[[#This Row],[V41]])</f>
        <v>0.67533319216264232</v>
      </c>
      <c r="DQ390" s="3">
        <f>_xlfn.STDEV.S(Tabela13[[#This Row],[V44]],Tabela13[[#This Row],[V42]])</f>
        <v>0.69121998667459494</v>
      </c>
      <c r="DR390" s="3">
        <f>_xlfn.STDEV.S(Tabela13[[#This Row],[V44]],Tabela13[[#This Row],[V43]])</f>
        <v>0.32177980156936858</v>
      </c>
      <c r="DS390" s="3">
        <f>_xlfn.STDEV.S(Tabela13[[#This Row],[V44]],Tabela13[[#This Row],[V45]])</f>
        <v>0.35355339059327379</v>
      </c>
      <c r="DT390" s="3">
        <f>_xlfn.STDEV.S(Tabela13[[#This Row],[V44]],Tabela13[[#This Row],[V46]])</f>
        <v>1.5886794511952605E-2</v>
      </c>
      <c r="DU390" s="3">
        <f>_xlfn.STDEV.S(Tabela13[[#This Row],[V45]],Tabela13[[#This Row],[V41]])</f>
        <v>0.32177980156936858</v>
      </c>
      <c r="DV390" s="3">
        <f>_xlfn.STDEV.S(Tabela13[[#This Row],[V45]],Tabela13[[#This Row],[V42]])</f>
        <v>0.33766659608132116</v>
      </c>
      <c r="DW390" s="3">
        <f>_xlfn.STDEV.S(Tabela13[[#This Row],[V45]],Tabela13[[#This Row],[V43]])</f>
        <v>3.1773589023905209E-2</v>
      </c>
      <c r="DX390" s="3">
        <f>_xlfn.STDEV.S(Tabela13[[#This Row],[V45]],Tabela13[[#This Row],[V44]])</f>
        <v>0.35355339059327379</v>
      </c>
      <c r="DY390" s="3">
        <f>_xlfn.STDEV.S(Tabela13[[#This Row],[V45]],Tabela13[[#This Row],[V46]])</f>
        <v>0.36944018510522636</v>
      </c>
      <c r="DZ390" s="3">
        <f>_xlfn.STDEV.S(Tabela13[[#This Row],[V46]],Tabela13[[#This Row],[V41]])</f>
        <v>0.69121998667459494</v>
      </c>
      <c r="EA390" s="3">
        <f>_xlfn.STDEV.S(Tabela13[[#This Row],[V46]],Tabela13[[#This Row],[V42]])</f>
        <v>0.70710678118654757</v>
      </c>
      <c r="EB390" s="3">
        <f>_xlfn.STDEV.S(Tabela13[[#This Row],[V46]],Tabela13[[#This Row],[V43]])</f>
        <v>0.33766659608132116</v>
      </c>
      <c r="EC390" s="3">
        <f>_xlfn.STDEV.S(Tabela13[[#This Row],[V46]],Tabela13[[#This Row],[V44]])</f>
        <v>1.5886794511952605E-2</v>
      </c>
      <c r="ED390" s="3">
        <f>_xlfn.STDEV.S(Tabela13[[#This Row],[V46]],Tabela13[[#This Row],[V45]])</f>
        <v>0.36944018510522636</v>
      </c>
      <c r="EE390" s="3">
        <f t="shared" si="452"/>
        <v>3.2503863740292495E-2</v>
      </c>
      <c r="EF390" s="3">
        <f t="shared" si="453"/>
        <v>1.5538576304709766</v>
      </c>
      <c r="EG390" s="3" t="str">
        <f t="shared" si="454"/>
        <v/>
      </c>
      <c r="EH390" s="3">
        <f t="shared" si="455"/>
        <v>1.2871192062774743</v>
      </c>
      <c r="EI390" s="3">
        <f t="shared" si="456"/>
        <v>-61.531146450160527</v>
      </c>
      <c r="EJ390" s="3">
        <f t="shared" si="457"/>
        <v>3.2503863740292495E-2</v>
      </c>
      <c r="EK390" s="3">
        <f t="shared" si="458"/>
        <v>1.5472875502781762</v>
      </c>
      <c r="EL390" s="3">
        <f t="shared" si="459"/>
        <v>61.531146450160527</v>
      </c>
      <c r="EM390" s="3">
        <f t="shared" si="460"/>
        <v>1.2925845616998817</v>
      </c>
      <c r="EN390" s="3" t="str">
        <f t="shared" si="461"/>
        <v/>
      </c>
      <c r="EO390" s="3">
        <f t="shared" si="462"/>
        <v>1.5538576304709766</v>
      </c>
      <c r="EP390" s="3">
        <f t="shared" si="463"/>
        <v>1.5472875502781762</v>
      </c>
      <c r="EQ390" s="3">
        <f t="shared" si="464"/>
        <v>-1.2871192062774743</v>
      </c>
      <c r="ER390" s="3" t="str">
        <f t="shared" si="465"/>
        <v/>
      </c>
      <c r="ES390" s="3" t="str">
        <f t="shared" si="466"/>
        <v/>
      </c>
      <c r="ET390" s="3" t="str">
        <f t="shared" si="467"/>
        <v/>
      </c>
      <c r="EU390" s="3" t="str">
        <f t="shared" si="468"/>
        <v/>
      </c>
      <c r="EV390" s="3">
        <f t="shared" si="469"/>
        <v>-1.2871192062774743</v>
      </c>
      <c r="EW390" s="3">
        <f t="shared" si="470"/>
        <v>-1.5538576304709766</v>
      </c>
      <c r="EX390" s="3">
        <f t="shared" si="471"/>
        <v>-3.2503863740292495E-2</v>
      </c>
      <c r="EY390" s="3">
        <f t="shared" si="472"/>
        <v>1.2871192062774743</v>
      </c>
      <c r="EZ390" s="3">
        <f t="shared" si="473"/>
        <v>1.2925845616998817</v>
      </c>
      <c r="FA390" s="3" t="str">
        <f t="shared" si="474"/>
        <v/>
      </c>
      <c r="FB390" s="3">
        <f t="shared" si="475"/>
        <v>-1.5538576304709766</v>
      </c>
      <c r="FC390" s="3">
        <f t="shared" si="476"/>
        <v>-1.5472875502781762</v>
      </c>
      <c r="FD390" s="3">
        <f t="shared" si="477"/>
        <v>-61.531146450160527</v>
      </c>
      <c r="FE390" s="3" t="str">
        <f t="shared" si="478"/>
        <v/>
      </c>
      <c r="FF390" s="3">
        <f t="shared" si="479"/>
        <v>-1.2925845616998817</v>
      </c>
      <c r="FG390" s="3">
        <f t="shared" si="480"/>
        <v>-3.2503863740292495E-2</v>
      </c>
      <c r="FH390" s="3">
        <f t="shared" si="481"/>
        <v>-1.5472875502781762</v>
      </c>
      <c r="FI390" s="4">
        <f t="shared" si="482"/>
        <v>0.78431372549019618</v>
      </c>
      <c r="FJ390" s="4">
        <f t="shared" si="483"/>
        <v>0.34722222222222221</v>
      </c>
      <c r="FK390" s="4">
        <f t="shared" si="484"/>
        <v>1.2873786407766989</v>
      </c>
      <c r="FL390" s="4">
        <f t="shared" si="485"/>
        <v>1.4155339805825242</v>
      </c>
      <c r="FM390" s="4">
        <f>Tabela13[[#This Row],[V139]]-Tabela13[[#This Row],[V140]]</f>
        <v>-0.12815533980582527</v>
      </c>
      <c r="FN390" s="4">
        <f>Tabela13[[#This Row],[V1]]-Tabela13[[#This Row],[V2]]/2</f>
        <v>0.82557189542483667</v>
      </c>
      <c r="FO390" s="4">
        <f>Tabela13[[#This Row],[V1]]-Tabela13[[#This Row],[V3]]/2</f>
        <v>0.83680555555555558</v>
      </c>
      <c r="FP390" s="4">
        <f>Tabela13[[#This Row],[V1]]-Tabela13[[#This Row],[V4]]/2</f>
        <v>0.57557189542483667</v>
      </c>
      <c r="FQ390" s="4">
        <f>Tabela13[[#This Row],[V2]]-Tabela13[[#This Row],[V1]]/2</f>
        <v>0.10927287581699341</v>
      </c>
      <c r="FR390" s="4">
        <f>Tabela13[[#This Row],[V2]]-Tabela13[[#This Row],[V3]]/2</f>
        <v>0.35927287581699341</v>
      </c>
      <c r="FS390" s="4">
        <f>Tabela13[[#This Row],[V2]]-Tabela13[[#This Row],[V4]]/2</f>
        <v>9.8039215686274495E-2</v>
      </c>
      <c r="FT390" s="4">
        <f t="shared" si="486"/>
        <v>0.69014023656438495</v>
      </c>
      <c r="FU390" s="4">
        <f t="shared" si="487"/>
        <v>0.69678396035297674</v>
      </c>
      <c r="FV390" s="4">
        <f t="shared" si="488"/>
        <v>0.52226396818714627</v>
      </c>
      <c r="FW390" s="4">
        <f t="shared" si="489"/>
        <v>0.10884103895142427</v>
      </c>
      <c r="FX390" s="4">
        <f t="shared" si="490"/>
        <v>0.34491173088300553</v>
      </c>
      <c r="FY390" s="4">
        <f t="shared" si="491"/>
        <v>9.7726907358718709E-2</v>
      </c>
      <c r="FZ390" s="4">
        <f t="shared" si="492"/>
        <v>124.22524258158928</v>
      </c>
      <c r="GA390" s="4">
        <f t="shared" si="493"/>
        <v>125.42111286353581</v>
      </c>
      <c r="GB390" s="4">
        <f t="shared" si="494"/>
        <v>94.007514273686326</v>
      </c>
      <c r="GC390" s="4">
        <f t="shared" si="495"/>
        <v>19.591387011256369</v>
      </c>
      <c r="GD390" s="4">
        <f t="shared" si="496"/>
        <v>62.08411155894099</v>
      </c>
      <c r="GE390" s="4">
        <f t="shared" si="497"/>
        <v>17.590843324569367</v>
      </c>
      <c r="GF390" s="4">
        <f>Tabela13[[#This Row],[V1]]-Tabela13[[#This Row],[V2]]/Tabela13[[#This Row],[V2]]</f>
        <v>0.17361111111111116</v>
      </c>
      <c r="GG390" s="4">
        <f>Tabela13[[#This Row],[V1]]-Tabela13[[#This Row],[V3]]/Tabela13[[#This Row],[V3]]</f>
        <v>0.17361111111111116</v>
      </c>
      <c r="GH390" s="4">
        <f>Tabela13[[#This Row],[V1]]-Tabela13[[#This Row],[V4]]/Tabela13[[#This Row],[V4]]</f>
        <v>0.17361111111111116</v>
      </c>
      <c r="GI390" s="4">
        <f>Tabela13[[#This Row],[V2]]-Tabela13[[#This Row],[V1]]/Tabela13[[#This Row],[V1]]</f>
        <v>-0.30392156862745101</v>
      </c>
      <c r="GJ390" s="4">
        <f>Tabela13[[#This Row],[V2]]-Tabela13[[#This Row],[V3]]/Tabela13[[#This Row],[V3]]</f>
        <v>-0.30392156862745101</v>
      </c>
      <c r="GK390" s="4">
        <f>Tabela13[[#This Row],[V2]]-Tabela13[[#This Row],[V4]]/Tabela13[[#This Row],[V4]]</f>
        <v>-0.30392156862745101</v>
      </c>
      <c r="GL390" s="4">
        <f t="shared" si="498"/>
        <v>0.28896642277822382</v>
      </c>
      <c r="GM390" s="4">
        <f t="shared" si="499"/>
        <v>0.93484477124183019</v>
      </c>
      <c r="GN390" s="4">
        <f t="shared" si="500"/>
        <v>0.30910631547349438</v>
      </c>
      <c r="GO390" s="3">
        <f t="shared" si="501"/>
        <v>1</v>
      </c>
      <c r="GP390" s="3">
        <v>100</v>
      </c>
      <c r="GQ390" s="3">
        <f t="shared" si="502"/>
        <v>1.88</v>
      </c>
      <c r="GR390" s="3">
        <f t="shared" si="503"/>
        <v>188</v>
      </c>
      <c r="GS390" s="34">
        <f>COUNTIF($D$2:D389,Tabela13[[#This Row],[HomeTeam]])</f>
        <v>19</v>
      </c>
      <c r="GT390" s="34">
        <f>COUNTIF($E$2:E389,Tabela13[[#This Row],[AwayTeam]])</f>
        <v>19</v>
      </c>
      <c r="GU390" s="3">
        <f>IFERROR(AVERAGEIFS($AD$2:AD389,$D$2:D389,Tabela13[[#This Row],[HomeTeam]],$GS$2:GS389,"&gt;="&amp;Tabela13[[#This Row],[Contagem_H]]-5),"")</f>
        <v>0.68075082683596511</v>
      </c>
      <c r="GV390" s="3">
        <f>IFERROR(AVERAGEIFS($G$2:G389,$E$2:E389,Tabela13[[#This Row],[AwayTeam]],$GT$2:GT389,"&gt;="&amp;Tabela13[[#This Row],[Contagem_A]]-5),"")</f>
        <v>1.2</v>
      </c>
      <c r="GW390" s="3">
        <f>IFERROR(AVERAGEIFS($GQ$2:GQ389,$D$2:D389,Tabela13[[#This Row],[HomeTeam]],$GS$2:GS389,"&gt;="&amp;Tabela13[[#This Row],[Contagem_H]]-5),"")</f>
        <v>-0.7</v>
      </c>
    </row>
    <row r="391" spans="1:205" x14ac:dyDescent="0.25">
      <c r="A391" t="s">
        <v>127</v>
      </c>
      <c r="B391" t="s">
        <v>274</v>
      </c>
      <c r="C391" t="s">
        <v>139</v>
      </c>
      <c r="D391" t="s">
        <v>24</v>
      </c>
      <c r="E391" t="s">
        <v>130</v>
      </c>
      <c r="F391" s="3">
        <v>0</v>
      </c>
      <c r="G391" s="3">
        <v>2</v>
      </c>
      <c r="H391" s="3" t="str">
        <f t="shared" si="504"/>
        <v>A</v>
      </c>
      <c r="I391" s="3">
        <v>3.6</v>
      </c>
      <c r="J391" s="3">
        <v>3.9</v>
      </c>
      <c r="K391" s="3">
        <v>1.95</v>
      </c>
      <c r="L391" s="3">
        <v>1.57</v>
      </c>
      <c r="M391" s="3">
        <v>2.38</v>
      </c>
      <c r="N391" s="3">
        <f t="shared" si="433"/>
        <v>2</v>
      </c>
      <c r="O391" s="3">
        <f t="shared" si="434"/>
        <v>0</v>
      </c>
      <c r="P391" s="3">
        <f t="shared" si="435"/>
        <v>3</v>
      </c>
      <c r="Q391" s="3">
        <f t="shared" si="436"/>
        <v>4.7008547008547286E-2</v>
      </c>
      <c r="R391" s="3">
        <f t="shared" si="437"/>
        <v>5.7110742386126456E-2</v>
      </c>
      <c r="S391" s="3">
        <f t="shared" si="438"/>
        <v>3.7692307692307705</v>
      </c>
      <c r="T391" s="3">
        <f t="shared" si="439"/>
        <v>4.0833333333333339</v>
      </c>
      <c r="U391" s="3">
        <f t="shared" si="440"/>
        <v>2.041666666666667</v>
      </c>
      <c r="V391" s="3">
        <f t="shared" si="441"/>
        <v>1.6438034188034194</v>
      </c>
      <c r="W391" s="3">
        <f t="shared" si="442"/>
        <v>2.4918803418803424</v>
      </c>
      <c r="X391" s="4">
        <f t="shared" si="443"/>
        <v>0.27777777777777779</v>
      </c>
      <c r="Y391" s="4">
        <f t="shared" si="444"/>
        <v>0.25641025641025644</v>
      </c>
      <c r="Z391" s="4">
        <f t="shared" si="445"/>
        <v>0.51282051282051289</v>
      </c>
      <c r="AA391" s="4">
        <f t="shared" si="446"/>
        <v>0.63694267515923564</v>
      </c>
      <c r="AB391" s="4">
        <f t="shared" si="447"/>
        <v>0.42016806722689076</v>
      </c>
      <c r="AC391" s="4">
        <f t="shared" si="448"/>
        <v>0.1388888888888889</v>
      </c>
      <c r="AD391" s="4">
        <f t="shared" si="449"/>
        <v>1.2564102564102564</v>
      </c>
      <c r="AE391" s="4">
        <f t="shared" si="450"/>
        <v>1.1388888888888888</v>
      </c>
      <c r="AF391" s="4">
        <f t="shared" si="451"/>
        <v>0.25641025641025644</v>
      </c>
      <c r="AG391" s="4">
        <f>IFERROR(AVERAGE(Tabela13[[#This Row],[V1]],Tabela13[[#This Row],[V2]]),"")</f>
        <v>0.69764957264957261</v>
      </c>
      <c r="AH391" s="4">
        <f>IFERROR(AVERAGE(Tabela13[[#This Row],[V1]],Tabela13[[#This Row],[V3]]),"")</f>
        <v>0.63888888888888884</v>
      </c>
      <c r="AI391" s="4">
        <f>IFERROR(AVERAGE(Tabela13[[#This Row],[V1]],Tabela13[[#This Row],[V4]]),"")</f>
        <v>0.19764957264957267</v>
      </c>
      <c r="AJ391" s="4">
        <f>IFERROR(AVERAGE(Tabela13[[#This Row],[V2]],Tabela13[[#This Row],[V1]]),"")</f>
        <v>0.69764957264957261</v>
      </c>
      <c r="AK391" s="4">
        <f>IFERROR(AVERAGE(Tabela13[[#This Row],[V2]],Tabela13[[#This Row],[V3]]),"")</f>
        <v>1.1976495726495726</v>
      </c>
      <c r="AL391" s="4">
        <f>IFERROR(AVERAGE(Tabela13[[#This Row],[V2]],Tabela13[[#This Row],[V4]]),"")</f>
        <v>0.75641025641025639</v>
      </c>
      <c r="AM391" s="4">
        <f>IFERROR(AVERAGE(Tabela13[[#This Row],[V3]],Tabela13[[#This Row],[V1]]),"")</f>
        <v>0.63888888888888884</v>
      </c>
      <c r="AN391" s="4">
        <f>IFERROR(AVERAGE(Tabela13[[#This Row],[V3]],Tabela13[[#This Row],[V2]]),"")</f>
        <v>1.1976495726495726</v>
      </c>
      <c r="AO391" s="4">
        <f>IFERROR(AVERAGE(Tabela13[[#This Row],[V3]],Tabela13[[#This Row],[V4]]),"")</f>
        <v>0.69764957264957261</v>
      </c>
      <c r="AP391" s="4">
        <f>IFERROR(AVERAGE(Tabela13[[#This Row],[V4]],Tabela13[[#This Row],[V1]]),"")</f>
        <v>0.19764957264957267</v>
      </c>
      <c r="AQ391" s="4">
        <f>IFERROR(AVERAGE(Tabela13[[#This Row],[V4]],Tabela13[[#This Row],[V2]]),"")</f>
        <v>0.75641025641025639</v>
      </c>
      <c r="AR391" s="4">
        <f>IFERROR(AVERAGE(Tabela13[[#This Row],[V4]],Tabela13[[#This Row],[V3]]),"")</f>
        <v>0.69764957264957261</v>
      </c>
      <c r="AS391" s="4">
        <f>_xlfn.STDEV.S(Tabela13[[#This Row],[V1]:[V2]])</f>
        <v>0.79020693709522305</v>
      </c>
      <c r="AT391" s="4">
        <f>_xlfn.STDEV.S(Tabela13[[#This Row],[V1]],Tabela13[[#This Row],[V3]])</f>
        <v>0.70710678118654757</v>
      </c>
      <c r="AU391" s="4">
        <f>_xlfn.STDEV.S(Tabela13[[#This Row],[V1]],Tabela13[[#This Row],[V4]])</f>
        <v>8.3100155908675449E-2</v>
      </c>
      <c r="AV391" s="4">
        <f>_xlfn.STDEV.S(Tabela13[[#This Row],[V2]],Tabela13[[#This Row],[V1]])</f>
        <v>0.79020693709522305</v>
      </c>
      <c r="AW391" s="4">
        <f>_xlfn.STDEV.S(Tabela13[[#This Row],[V2]],Tabela13[[#This Row],[V3]])</f>
        <v>8.3100155908675477E-2</v>
      </c>
      <c r="AX391" s="4">
        <f>_xlfn.STDEV.S(Tabela13[[#This Row],[V42]],Tabela13[[#This Row],[V44]])</f>
        <v>1.4973137182817706</v>
      </c>
      <c r="AY391" s="4">
        <f>_xlfn.STDEV.S(Tabela13[[#This Row],[V3]],Tabela13[[#This Row],[V1]])</f>
        <v>0.70710678118654757</v>
      </c>
      <c r="AZ391" s="4">
        <f>_xlfn.STDEV.S(Tabela13[[#This Row],[V3]],Tabela13[[#This Row],[V2]])</f>
        <v>8.3100155908675477E-2</v>
      </c>
      <c r="BA391" s="4">
        <f>_xlfn.STDEV.S(Tabela13[[#This Row],[V3]],Tabela13[[#This Row],[V4]])</f>
        <v>0.6240066252778721</v>
      </c>
      <c r="BB391" s="4">
        <f>_xlfn.STDEV.S(Tabela13[[#This Row],[V4]],Tabela13[[#This Row],[V1]])</f>
        <v>8.3100155908675449E-2</v>
      </c>
      <c r="BC391" s="4">
        <f>_xlfn.STDEV.S(Tabela13[[#This Row],[V4]],Tabela13[[#This Row],[V2]])</f>
        <v>0.70710678118654757</v>
      </c>
      <c r="BD391" s="4">
        <f>_xlfn.STDEV.S(Tabela13[[#This Row],[V4]],Tabela13[[#This Row],[V3]])</f>
        <v>0.6240066252778721</v>
      </c>
      <c r="BE391" s="4">
        <f>Tabela13[[#This Row],[V17]]/Tabela13[[#This Row],[V5]]</f>
        <v>1.1326702804305189</v>
      </c>
      <c r="BF391" s="4">
        <f>Tabela13[[#This Row],[V18]]/Tabela13[[#This Row],[V6]]</f>
        <v>1.1067758314224223</v>
      </c>
      <c r="BG391" s="4">
        <f>Tabela13[[#This Row],[V19]]/Tabela13[[#This Row],[V7]]</f>
        <v>0.42044186989470383</v>
      </c>
      <c r="BH391" s="4">
        <f>Tabela13[[#This Row],[V20]]/Tabela13[[#This Row],[V8]]</f>
        <v>1.1326702804305189</v>
      </c>
      <c r="BI391" s="4">
        <f>Tabela13[[#This Row],[V21]]/Tabela13[[#This Row],[V9]]</f>
        <v>6.9386035620446249E-2</v>
      </c>
      <c r="BJ391" s="4">
        <f>Tabela13[[#This Row],[V22]]/Tabela13[[#This Row],[V10]]</f>
        <v>1.9794994919657307</v>
      </c>
      <c r="BK391" s="4">
        <f>Tabela13[[#This Row],[V23]]/Tabela13[[#This Row],[V11]]</f>
        <v>1.1067758314224223</v>
      </c>
      <c r="BL391" s="4">
        <f>Tabela13[[#This Row],[V24]]/Tabela13[[#This Row],[V12]]</f>
        <v>6.9386035620446249E-2</v>
      </c>
      <c r="BM391" s="4">
        <f>Tabela13[[#This Row],[V25]]/Tabela13[[#This Row],[V13]]</f>
        <v>0.89444134955603105</v>
      </c>
      <c r="BN391" s="4">
        <f>Tabela13[[#This Row],[V26]]/Tabela13[[#This Row],[V14]]</f>
        <v>0.42044186989470383</v>
      </c>
      <c r="BO391" s="4">
        <f>Tabela13[[#This Row],[V27]]/Tabela13[[#This Row],[V15]]</f>
        <v>0.93481913445001208</v>
      </c>
      <c r="BP391" s="4">
        <f>Tabela13[[#This Row],[V28]]/Tabela13[[#This Row],[V16]]</f>
        <v>0.89444134955603105</v>
      </c>
      <c r="BQ391" s="4">
        <f>Tabela13[[#This Row],[V1]]-Tabela13[[#This Row],[V2]]</f>
        <v>-1.1175213675213675</v>
      </c>
      <c r="BR391" s="4">
        <f>Tabela13[[#This Row],[V1]]-Tabela13[[#This Row],[V3]]</f>
        <v>-1</v>
      </c>
      <c r="BS391" s="4">
        <f>Tabela13[[#This Row],[V1]]-Tabela13[[#This Row],[V4]]</f>
        <v>-0.11752136752136755</v>
      </c>
      <c r="BT391" s="4">
        <f>Tabela13[[#This Row],[V2]]-Tabela13[[#This Row],[V1]]</f>
        <v>1.1175213675213675</v>
      </c>
      <c r="BU391" s="4">
        <f>Tabela13[[#This Row],[V2]]-Tabela13[[#This Row],[V3]]</f>
        <v>0.11752136752136755</v>
      </c>
      <c r="BV391" s="4">
        <f>Tabela13[[#This Row],[V2]]-Tabela13[[#This Row],[V4]]</f>
        <v>1</v>
      </c>
      <c r="BW391" s="4">
        <f>AVERAGE(Tabela13[[#This Row],[V41]],Tabela13[[#This Row],[V42]])</f>
        <v>-1.0587606837606838</v>
      </c>
      <c r="BX391" s="4">
        <f>AVERAGE(Tabela13[[#This Row],[V41]],Tabela13[[#This Row],[V43]])</f>
        <v>-0.61752136752136755</v>
      </c>
      <c r="BY391" s="4">
        <f>AVERAGE(Tabela13[[#This Row],[V41]],Tabela13[[#This Row],[V44]])</f>
        <v>0</v>
      </c>
      <c r="BZ391" s="4">
        <f>AVERAGE(Tabela13[[#This Row],[V41]],Tabela13[[#This Row],[V45]])</f>
        <v>-0.5</v>
      </c>
      <c r="CA391" s="4">
        <f>AVERAGE(Tabela13[[#This Row],[V41]],Tabela13[[#This Row],[V46]])</f>
        <v>-5.8760683760683774E-2</v>
      </c>
      <c r="CB391" s="4">
        <f>AVERAGE(Tabela13[[#This Row],[V42]],Tabela13[[#This Row],[V41]])</f>
        <v>-1.0587606837606838</v>
      </c>
      <c r="CC391" s="4">
        <f>AVERAGE(Tabela13[[#This Row],[V42]],Tabela13[[#This Row],[V43]])</f>
        <v>-0.55876068376068377</v>
      </c>
      <c r="CD391" s="4">
        <f>AVERAGE(Tabela13[[#This Row],[V42]],Tabela13[[#This Row],[V44]])</f>
        <v>5.8760683760683774E-2</v>
      </c>
      <c r="CE391" s="4">
        <f>AVERAGE(Tabela13[[#This Row],[V42]],Tabela13[[#This Row],[V45]])</f>
        <v>-0.44123931623931623</v>
      </c>
      <c r="CF391" s="4">
        <f>AVERAGE(Tabela13[[#This Row],[V42]],Tabela13[[#This Row],[V46]])</f>
        <v>0</v>
      </c>
      <c r="CG391" s="4">
        <f>AVERAGE(Tabela13[[#This Row],[V43]],Tabela13[[#This Row],[V41]])</f>
        <v>-0.61752136752136755</v>
      </c>
      <c r="CH391" s="4">
        <f>AVERAGE(Tabela13[[#This Row],[V43]],Tabela13[[#This Row],[V42]])</f>
        <v>-0.55876068376068377</v>
      </c>
      <c r="CI391" s="4">
        <f>AVERAGE(Tabela13[[#This Row],[V43]],Tabela13[[#This Row],[V44]])</f>
        <v>0.5</v>
      </c>
      <c r="CJ391" s="4">
        <f>AVERAGE(Tabela13[[#This Row],[V43]],Tabela13[[#This Row],[V45]])</f>
        <v>0</v>
      </c>
      <c r="CK391" s="4">
        <f>AVERAGE(Tabela13[[#This Row],[V43]],Tabela13[[#This Row],[V46]])</f>
        <v>0.44123931623931623</v>
      </c>
      <c r="CL391" s="4">
        <f>AVERAGE(Tabela13[[#This Row],[V44]],Tabela13[[#This Row],[V41]])</f>
        <v>0</v>
      </c>
      <c r="CM391" s="4">
        <f>AVERAGE(Tabela13[[#This Row],[V44]],Tabela13[[#This Row],[V42]])</f>
        <v>5.8760683760683774E-2</v>
      </c>
      <c r="CN391" s="4">
        <f>AVERAGE(Tabela13[[#This Row],[V44]],Tabela13[[#This Row],[V43]])</f>
        <v>0.5</v>
      </c>
      <c r="CO391" s="4">
        <f>AVERAGE(Tabela13[[#This Row],[V44]],Tabela13[[#This Row],[V45]])</f>
        <v>0.61752136752136755</v>
      </c>
      <c r="CP391" s="4">
        <f>AVERAGE(Tabela13[[#This Row],[V44]],Tabela13[[#This Row],[V46]])</f>
        <v>1.0587606837606838</v>
      </c>
      <c r="CQ391" s="4">
        <f>AVERAGE(Tabela13[[#This Row],[V45]],Tabela13[[#This Row],[V41]])</f>
        <v>-0.5</v>
      </c>
      <c r="CR391" s="4">
        <f>AVERAGE(Tabela13[[#This Row],[V45]],Tabela13[[#This Row],[V42]])</f>
        <v>-0.44123931623931623</v>
      </c>
      <c r="CS391" s="4">
        <f>AVERAGE(Tabela13[[#This Row],[V45]],Tabela13[[#This Row],[V43]])</f>
        <v>0</v>
      </c>
      <c r="CT391" s="4">
        <f>AVERAGE(Tabela13[[#This Row],[V45]],Tabela13[[#This Row],[V44]])</f>
        <v>0.61752136752136755</v>
      </c>
      <c r="CU391" s="4">
        <f>AVERAGE(Tabela13[[#This Row],[V45]],Tabela13[[#This Row],[V46]])</f>
        <v>0.55876068376068377</v>
      </c>
      <c r="CV391" s="4">
        <f>AVERAGE(Tabela13[[#This Row],[V46]],Tabela13[[#This Row],[V41]])</f>
        <v>-5.8760683760683774E-2</v>
      </c>
      <c r="CW391" s="4">
        <f>AVERAGE(Tabela13[[#This Row],[V46]],Tabela13[[#This Row],[V42]])</f>
        <v>0</v>
      </c>
      <c r="CX391" s="4">
        <f>AVERAGE(Tabela13[[#This Row],[V46]],Tabela13[[#This Row],[V43]])</f>
        <v>0.44123931623931623</v>
      </c>
      <c r="CY391" s="4">
        <f>AVERAGE(Tabela13[[#This Row],[V46]],Tabela13[[#This Row],[V44]])</f>
        <v>1.0587606837606838</v>
      </c>
      <c r="CZ391" s="4">
        <f>AVERAGE(Tabela13[[#This Row],[V46]],Tabela13[[#This Row],[V45]])</f>
        <v>0.55876068376068377</v>
      </c>
      <c r="DA391" s="3">
        <f>_xlfn.STDEV.S(Tabela13[[#This Row],[V41]],Tabela13[[#This Row],[V42]])</f>
        <v>8.3100155908675477E-2</v>
      </c>
      <c r="DB391" s="3">
        <f>_xlfn.STDEV.S(Tabela13[[#This Row],[V41]],Tabela13[[#This Row],[V43]])</f>
        <v>0.70710678118654757</v>
      </c>
      <c r="DC391" s="3">
        <f>_xlfn.STDEV.S(Tabela13[[#This Row],[V41]],Tabela13[[#This Row],[V44]])</f>
        <v>1.5804138741904461</v>
      </c>
      <c r="DD391" s="3">
        <f>_xlfn.STDEV.S(Tabela13[[#This Row],[V41]],Tabela13[[#This Row],[V45]])</f>
        <v>0.87330709300389853</v>
      </c>
      <c r="DE391" s="3">
        <f>_xlfn.STDEV.S(Tabela13[[#This Row],[V41]],Tabela13[[#This Row],[V46]])</f>
        <v>1.4973137182817706</v>
      </c>
      <c r="DF391" s="3">
        <f>_xlfn.STDEV.S(Tabela13[[#This Row],[V42]],Tabela13[[#This Row],[V41]])</f>
        <v>8.3100155908675477E-2</v>
      </c>
      <c r="DG391" s="3">
        <f>_xlfn.STDEV.S(Tabela13[[#This Row],[V42]],Tabela13[[#This Row],[V43]])</f>
        <v>0.6240066252778721</v>
      </c>
      <c r="DH391" s="3">
        <f>_xlfn.STDEV.S(Tabela13[[#This Row],[V42]],Tabela13[[#This Row],[V44]])</f>
        <v>1.4973137182817706</v>
      </c>
      <c r="DI391" s="3">
        <f>_xlfn.STDEV.S(Tabela13[[#This Row],[V42]],Tabela13[[#This Row],[V45]])</f>
        <v>0.79020693709522305</v>
      </c>
      <c r="DJ391" s="3">
        <f>_xlfn.STDEV.S(Tabela13[[#This Row],[V42]],Tabela13[[#This Row],[V46]])</f>
        <v>1.4142135623730951</v>
      </c>
      <c r="DK391" s="3">
        <f>_xlfn.STDEV.S(Tabela13[[#This Row],[V43]],Tabela13[[#This Row],[V41]])</f>
        <v>0.70710678118654757</v>
      </c>
      <c r="DL391" s="3">
        <f>_xlfn.STDEV.S(Tabela13[[#This Row],[V43]],Tabela13[[#This Row],[V42]])</f>
        <v>0.6240066252778721</v>
      </c>
      <c r="DM391" s="3">
        <f>_xlfn.STDEV.S(Tabela13[[#This Row],[V43]],Tabela13[[#This Row],[V44]])</f>
        <v>0.87330709300389853</v>
      </c>
      <c r="DN391" s="3">
        <f>_xlfn.STDEV.S(Tabela13[[#This Row],[V43]],Tabela13[[#This Row],[V45]])</f>
        <v>0.16620031181735095</v>
      </c>
      <c r="DO391" s="3">
        <f>_xlfn.STDEV.S(Tabela13[[#This Row],[V43]],Tabela13[[#This Row],[V46]])</f>
        <v>0.79020693709522305</v>
      </c>
      <c r="DP391" s="3">
        <f>_xlfn.STDEV.S(Tabela13[[#This Row],[V44]],Tabela13[[#This Row],[V41]])</f>
        <v>1.5804138741904461</v>
      </c>
      <c r="DQ391" s="3">
        <f>_xlfn.STDEV.S(Tabela13[[#This Row],[V44]],Tabela13[[#This Row],[V42]])</f>
        <v>1.4973137182817706</v>
      </c>
      <c r="DR391" s="3">
        <f>_xlfn.STDEV.S(Tabela13[[#This Row],[V44]],Tabela13[[#This Row],[V43]])</f>
        <v>0.87330709300389853</v>
      </c>
      <c r="DS391" s="3">
        <f>_xlfn.STDEV.S(Tabela13[[#This Row],[V44]],Tabela13[[#This Row],[V45]])</f>
        <v>0.70710678118654757</v>
      </c>
      <c r="DT391" s="3">
        <f>_xlfn.STDEV.S(Tabela13[[#This Row],[V44]],Tabela13[[#This Row],[V46]])</f>
        <v>8.3100155908675477E-2</v>
      </c>
      <c r="DU391" s="3">
        <f>_xlfn.STDEV.S(Tabela13[[#This Row],[V45]],Tabela13[[#This Row],[V41]])</f>
        <v>0.87330709300389853</v>
      </c>
      <c r="DV391" s="3">
        <f>_xlfn.STDEV.S(Tabela13[[#This Row],[V45]],Tabela13[[#This Row],[V42]])</f>
        <v>0.79020693709522305</v>
      </c>
      <c r="DW391" s="3">
        <f>_xlfn.STDEV.S(Tabela13[[#This Row],[V45]],Tabela13[[#This Row],[V43]])</f>
        <v>0.16620031181735095</v>
      </c>
      <c r="DX391" s="3">
        <f>_xlfn.STDEV.S(Tabela13[[#This Row],[V45]],Tabela13[[#This Row],[V44]])</f>
        <v>0.70710678118654757</v>
      </c>
      <c r="DY391" s="3">
        <f>_xlfn.STDEV.S(Tabela13[[#This Row],[V45]],Tabela13[[#This Row],[V46]])</f>
        <v>0.6240066252778721</v>
      </c>
      <c r="DZ391" s="3">
        <f>_xlfn.STDEV.S(Tabela13[[#This Row],[V46]],Tabela13[[#This Row],[V41]])</f>
        <v>1.4973137182817706</v>
      </c>
      <c r="EA391" s="3">
        <f>_xlfn.STDEV.S(Tabela13[[#This Row],[V46]],Tabela13[[#This Row],[V42]])</f>
        <v>1.4142135623730951</v>
      </c>
      <c r="EB391" s="3">
        <f>_xlfn.STDEV.S(Tabela13[[#This Row],[V46]],Tabela13[[#This Row],[V43]])</f>
        <v>0.79020693709522305</v>
      </c>
      <c r="EC391" s="3">
        <f>_xlfn.STDEV.S(Tabela13[[#This Row],[V46]],Tabela13[[#This Row],[V44]])</f>
        <v>8.3100155908675477E-2</v>
      </c>
      <c r="ED391" s="3">
        <f>_xlfn.STDEV.S(Tabela13[[#This Row],[V46]],Tabela13[[#This Row],[V45]])</f>
        <v>0.6240066252778721</v>
      </c>
      <c r="EE391" s="3">
        <f t="shared" si="452"/>
        <v>-7.848813918316877E-2</v>
      </c>
      <c r="EF391" s="3">
        <f t="shared" si="453"/>
        <v>-1.1450725729941325</v>
      </c>
      <c r="EG391" s="3" t="str">
        <f t="shared" si="454"/>
        <v/>
      </c>
      <c r="EH391" s="3">
        <f t="shared" si="455"/>
        <v>-1.7466141860077971</v>
      </c>
      <c r="EI391" s="3">
        <f t="shared" si="456"/>
        <v>-25.481557096577035</v>
      </c>
      <c r="EJ391" s="3">
        <f t="shared" si="457"/>
        <v>-7.848813918316877E-2</v>
      </c>
      <c r="EK391" s="3">
        <f t="shared" si="458"/>
        <v>-1.1167690272659432</v>
      </c>
      <c r="EL391" s="3">
        <f t="shared" si="459"/>
        <v>25.481557096577035</v>
      </c>
      <c r="EM391" s="3">
        <f t="shared" si="460"/>
        <v>-1.7908806128840891</v>
      </c>
      <c r="EN391" s="3" t="str">
        <f t="shared" si="461"/>
        <v/>
      </c>
      <c r="EO391" s="3">
        <f t="shared" si="462"/>
        <v>-1.1450725729941325</v>
      </c>
      <c r="EP391" s="3">
        <f t="shared" si="463"/>
        <v>-1.1167690272659432</v>
      </c>
      <c r="EQ391" s="3">
        <f t="shared" si="464"/>
        <v>1.7466141860077971</v>
      </c>
      <c r="ER391" s="3" t="str">
        <f t="shared" si="465"/>
        <v/>
      </c>
      <c r="ES391" s="3" t="str">
        <f t="shared" si="466"/>
        <v/>
      </c>
      <c r="ET391" s="3" t="str">
        <f t="shared" si="467"/>
        <v/>
      </c>
      <c r="EU391" s="3" t="str">
        <f t="shared" si="468"/>
        <v/>
      </c>
      <c r="EV391" s="3">
        <f t="shared" si="469"/>
        <v>1.7466141860077971</v>
      </c>
      <c r="EW391" s="3">
        <f t="shared" si="470"/>
        <v>1.1450725729941325</v>
      </c>
      <c r="EX391" s="3">
        <f t="shared" si="471"/>
        <v>7.848813918316877E-2</v>
      </c>
      <c r="EY391" s="3">
        <f t="shared" si="472"/>
        <v>-1.7466141860077971</v>
      </c>
      <c r="EZ391" s="3">
        <f t="shared" si="473"/>
        <v>-1.7908806128840891</v>
      </c>
      <c r="FA391" s="3" t="str">
        <f t="shared" si="474"/>
        <v/>
      </c>
      <c r="FB391" s="3">
        <f t="shared" si="475"/>
        <v>1.1450725729941325</v>
      </c>
      <c r="FC391" s="3">
        <f t="shared" si="476"/>
        <v>1.1167690272659432</v>
      </c>
      <c r="FD391" s="3">
        <f t="shared" si="477"/>
        <v>-25.481557096577035</v>
      </c>
      <c r="FE391" s="3" t="str">
        <f t="shared" si="478"/>
        <v/>
      </c>
      <c r="FF391" s="3">
        <f t="shared" si="479"/>
        <v>1.7908806128840891</v>
      </c>
      <c r="FG391" s="3">
        <f t="shared" si="480"/>
        <v>7.848813918316877E-2</v>
      </c>
      <c r="FH391" s="3">
        <f t="shared" si="481"/>
        <v>1.1167690272659432</v>
      </c>
      <c r="FI391" s="4">
        <f t="shared" si="482"/>
        <v>0</v>
      </c>
      <c r="FJ391" s="4">
        <f t="shared" si="483"/>
        <v>0.55555555555555558</v>
      </c>
      <c r="FK391" s="4">
        <f t="shared" si="484"/>
        <v>1.0408163265306121</v>
      </c>
      <c r="FL391" s="4">
        <f t="shared" si="485"/>
        <v>1.7142857142857142</v>
      </c>
      <c r="FM391" s="4">
        <f>Tabela13[[#This Row],[V139]]-Tabela13[[#This Row],[V140]]</f>
        <v>-0.67346938775510212</v>
      </c>
      <c r="FN391" s="4">
        <f>Tabela13[[#This Row],[V1]]-Tabela13[[#This Row],[V2]]/2</f>
        <v>-0.4893162393162393</v>
      </c>
      <c r="FO391" s="4">
        <f>Tabela13[[#This Row],[V1]]-Tabela13[[#This Row],[V3]]/2</f>
        <v>-0.43055555555555552</v>
      </c>
      <c r="FP391" s="4">
        <f>Tabela13[[#This Row],[V1]]-Tabela13[[#This Row],[V4]]/2</f>
        <v>1.0683760683760674E-2</v>
      </c>
      <c r="FQ391" s="4">
        <f>Tabela13[[#This Row],[V2]]-Tabela13[[#This Row],[V1]]/2</f>
        <v>1.186965811965812</v>
      </c>
      <c r="FR391" s="4">
        <f>Tabela13[[#This Row],[V2]]-Tabela13[[#This Row],[V3]]/2</f>
        <v>0.68696581196581197</v>
      </c>
      <c r="FS391" s="4">
        <f>Tabela13[[#This Row],[V2]]-Tabela13[[#This Row],[V4]]/2</f>
        <v>1.1282051282051282</v>
      </c>
      <c r="FT391" s="4">
        <f t="shared" si="486"/>
        <v>-0.45506412881910058</v>
      </c>
      <c r="FU391" s="4">
        <f t="shared" si="487"/>
        <v>-0.40656682659454146</v>
      </c>
      <c r="FV391" s="4">
        <f t="shared" si="488"/>
        <v>1.0683354220349542E-2</v>
      </c>
      <c r="FW391" s="4">
        <f t="shared" si="489"/>
        <v>0.87068175831248451</v>
      </c>
      <c r="FX391" s="4">
        <f t="shared" si="490"/>
        <v>0.60192451790470669</v>
      </c>
      <c r="FY391" s="4">
        <f t="shared" si="491"/>
        <v>0.84556641455245807</v>
      </c>
      <c r="FZ391" s="4">
        <f t="shared" si="492"/>
        <v>-81.911543187438099</v>
      </c>
      <c r="GA391" s="4">
        <f t="shared" si="493"/>
        <v>-73.182028787017472</v>
      </c>
      <c r="GB391" s="4">
        <f t="shared" si="494"/>
        <v>1.9230037596629173</v>
      </c>
      <c r="GC391" s="4">
        <f t="shared" si="495"/>
        <v>156.72271649624722</v>
      </c>
      <c r="GD391" s="4">
        <f t="shared" si="496"/>
        <v>108.34641322284719</v>
      </c>
      <c r="GE391" s="4">
        <f t="shared" si="497"/>
        <v>152.20195461944246</v>
      </c>
      <c r="GF391" s="4">
        <f>Tabela13[[#This Row],[V1]]-Tabela13[[#This Row],[V2]]/Tabela13[[#This Row],[V2]]</f>
        <v>-0.86111111111111116</v>
      </c>
      <c r="GG391" s="4">
        <f>Tabela13[[#This Row],[V1]]-Tabela13[[#This Row],[V3]]/Tabela13[[#This Row],[V3]]</f>
        <v>-0.86111111111111116</v>
      </c>
      <c r="GH391" s="4">
        <f>Tabela13[[#This Row],[V1]]-Tabela13[[#This Row],[V4]]/Tabela13[[#This Row],[V4]]</f>
        <v>-0.86111111111111116</v>
      </c>
      <c r="GI391" s="4">
        <f>Tabela13[[#This Row],[V2]]-Tabela13[[#This Row],[V1]]/Tabela13[[#This Row],[V1]]</f>
        <v>0.25641025641025639</v>
      </c>
      <c r="GJ391" s="4">
        <f>Tabela13[[#This Row],[V2]]-Tabela13[[#This Row],[V3]]/Tabela13[[#This Row],[V3]]</f>
        <v>0.25641025641025639</v>
      </c>
      <c r="GK391" s="4">
        <f>Tabela13[[#This Row],[V2]]-Tabela13[[#This Row],[V4]]/Tabela13[[#This Row],[V4]]</f>
        <v>0.25641025641025639</v>
      </c>
      <c r="GL391" s="4">
        <f t="shared" si="498"/>
        <v>0.58132356791035988</v>
      </c>
      <c r="GM391" s="4">
        <f t="shared" si="499"/>
        <v>0.69764957264957261</v>
      </c>
      <c r="GN391" s="4">
        <f t="shared" si="500"/>
        <v>0.83326012184394627</v>
      </c>
      <c r="GO391" s="3">
        <f t="shared" si="501"/>
        <v>0</v>
      </c>
      <c r="GP391" s="3">
        <v>100</v>
      </c>
      <c r="GQ391" s="3">
        <f t="shared" si="502"/>
        <v>-1</v>
      </c>
      <c r="GR391" s="3">
        <f t="shared" si="503"/>
        <v>-100</v>
      </c>
      <c r="GS391" s="34">
        <f>COUNTIF($D$2:D390,Tabela13[[#This Row],[HomeTeam]])</f>
        <v>19</v>
      </c>
      <c r="GT391" s="34">
        <f>COUNTIF($E$2:E390,Tabela13[[#This Row],[AwayTeam]])</f>
        <v>19</v>
      </c>
      <c r="GU391" s="3">
        <f>IFERROR(AVERAGEIFS($AD$2:AD390,$D$2:D390,Tabela13[[#This Row],[HomeTeam]],$GS$2:GS390,"&gt;="&amp;Tabela13[[#This Row],[Contagem_H]]-5),"")</f>
        <v>0.51592907092907103</v>
      </c>
      <c r="GV391" s="3">
        <f>IFERROR(AVERAGEIFS($G$2:G390,$E$2:E390,Tabela13[[#This Row],[AwayTeam]],$GT$2:GT390,"&gt;="&amp;Tabela13[[#This Row],[Contagem_A]]-5),"")</f>
        <v>3.2</v>
      </c>
      <c r="GW391" s="3">
        <f>IFERROR(AVERAGEIFS($GQ$2:GQ390,$D$2:D390,Tabela13[[#This Row],[HomeTeam]],$GS$2:GS390,"&gt;="&amp;Tabela13[[#This Row],[Contagem_H]]-5),"")</f>
        <v>0.74599999999999989</v>
      </c>
    </row>
    <row r="392" spans="1:205" x14ac:dyDescent="0.25">
      <c r="A392" t="s">
        <v>127</v>
      </c>
      <c r="B392" t="s">
        <v>275</v>
      </c>
      <c r="C392" t="s">
        <v>129</v>
      </c>
      <c r="D392" t="s">
        <v>27</v>
      </c>
      <c r="E392" t="s">
        <v>23</v>
      </c>
      <c r="F392" s="3">
        <v>1</v>
      </c>
      <c r="G392" s="3">
        <v>1</v>
      </c>
      <c r="H392" s="3" t="str">
        <f t="shared" si="504"/>
        <v>D</v>
      </c>
      <c r="I392" s="3">
        <v>4.5</v>
      </c>
      <c r="J392" s="3">
        <v>4.2</v>
      </c>
      <c r="K392" s="3">
        <v>1.7</v>
      </c>
      <c r="L392" s="3">
        <v>1.57</v>
      </c>
      <c r="M392" s="3">
        <v>2.38</v>
      </c>
      <c r="N392" s="3">
        <f t="shared" si="433"/>
        <v>2</v>
      </c>
      <c r="O392" s="3">
        <f t="shared" si="434"/>
        <v>1</v>
      </c>
      <c r="P392" s="3">
        <f t="shared" si="435"/>
        <v>1</v>
      </c>
      <c r="Q392" s="3">
        <f t="shared" si="436"/>
        <v>4.8552754435107426E-2</v>
      </c>
      <c r="R392" s="3">
        <f t="shared" si="437"/>
        <v>5.7110742386126456E-2</v>
      </c>
      <c r="S392" s="3">
        <f t="shared" si="438"/>
        <v>4.7184873949579833</v>
      </c>
      <c r="T392" s="3">
        <f t="shared" si="439"/>
        <v>4.4039215686274513</v>
      </c>
      <c r="U392" s="3">
        <f t="shared" si="440"/>
        <v>1.7825396825396826</v>
      </c>
      <c r="V392" s="3">
        <f t="shared" si="441"/>
        <v>1.6462278244631188</v>
      </c>
      <c r="W392" s="3">
        <f t="shared" si="442"/>
        <v>2.4955555555555557</v>
      </c>
      <c r="X392" s="4">
        <f t="shared" si="443"/>
        <v>0.22222222222222221</v>
      </c>
      <c r="Y392" s="4">
        <f t="shared" si="444"/>
        <v>0.23809523809523808</v>
      </c>
      <c r="Z392" s="4">
        <f t="shared" si="445"/>
        <v>0.58823529411764708</v>
      </c>
      <c r="AA392" s="4">
        <f t="shared" si="446"/>
        <v>0.63694267515923564</v>
      </c>
      <c r="AB392" s="4">
        <f t="shared" si="447"/>
        <v>0.42016806722689076</v>
      </c>
      <c r="AC392" s="4">
        <f t="shared" si="448"/>
        <v>0.61111111111111116</v>
      </c>
      <c r="AD392" s="4">
        <f t="shared" si="449"/>
        <v>0.79411764705882359</v>
      </c>
      <c r="AE392" s="4">
        <f t="shared" si="450"/>
        <v>0.61111111111111116</v>
      </c>
      <c r="AF392" s="4">
        <f t="shared" si="451"/>
        <v>0.79411764705882359</v>
      </c>
      <c r="AG392" s="4">
        <f>IFERROR(AVERAGE(Tabela13[[#This Row],[V1]],Tabela13[[#This Row],[V2]]),"")</f>
        <v>0.70261437908496738</v>
      </c>
      <c r="AH392" s="4">
        <f>IFERROR(AVERAGE(Tabela13[[#This Row],[V1]],Tabela13[[#This Row],[V3]]),"")</f>
        <v>0.61111111111111116</v>
      </c>
      <c r="AI392" s="4">
        <f>IFERROR(AVERAGE(Tabela13[[#This Row],[V1]],Tabela13[[#This Row],[V4]]),"")</f>
        <v>0.70261437908496738</v>
      </c>
      <c r="AJ392" s="4">
        <f>IFERROR(AVERAGE(Tabela13[[#This Row],[V2]],Tabela13[[#This Row],[V1]]),"")</f>
        <v>0.70261437908496738</v>
      </c>
      <c r="AK392" s="4">
        <f>IFERROR(AVERAGE(Tabela13[[#This Row],[V2]],Tabela13[[#This Row],[V3]]),"")</f>
        <v>0.70261437908496738</v>
      </c>
      <c r="AL392" s="4">
        <f>IFERROR(AVERAGE(Tabela13[[#This Row],[V2]],Tabela13[[#This Row],[V4]]),"")</f>
        <v>0.79411764705882359</v>
      </c>
      <c r="AM392" s="4">
        <f>IFERROR(AVERAGE(Tabela13[[#This Row],[V3]],Tabela13[[#This Row],[V1]]),"")</f>
        <v>0.61111111111111116</v>
      </c>
      <c r="AN392" s="4">
        <f>IFERROR(AVERAGE(Tabela13[[#This Row],[V3]],Tabela13[[#This Row],[V2]]),"")</f>
        <v>0.70261437908496738</v>
      </c>
      <c r="AO392" s="4">
        <f>IFERROR(AVERAGE(Tabela13[[#This Row],[V3]],Tabela13[[#This Row],[V4]]),"")</f>
        <v>0.70261437908496738</v>
      </c>
      <c r="AP392" s="4">
        <f>IFERROR(AVERAGE(Tabela13[[#This Row],[V4]],Tabela13[[#This Row],[V1]]),"")</f>
        <v>0.70261437908496738</v>
      </c>
      <c r="AQ392" s="4">
        <f>IFERROR(AVERAGE(Tabela13[[#This Row],[V4]],Tabela13[[#This Row],[V2]]),"")</f>
        <v>0.79411764705882359</v>
      </c>
      <c r="AR392" s="4">
        <f>IFERROR(AVERAGE(Tabela13[[#This Row],[V4]],Tabela13[[#This Row],[V3]]),"")</f>
        <v>0.70261437908496738</v>
      </c>
      <c r="AS392" s="4">
        <f>_xlfn.STDEV.S(Tabela13[[#This Row],[V1]:[V2]])</f>
        <v>0.12940516257008725</v>
      </c>
      <c r="AT392" s="4">
        <f>_xlfn.STDEV.S(Tabela13[[#This Row],[V1]],Tabela13[[#This Row],[V3]])</f>
        <v>0</v>
      </c>
      <c r="AU392" s="4">
        <f>_xlfn.STDEV.S(Tabela13[[#This Row],[V1]],Tabela13[[#This Row],[V4]])</f>
        <v>0.12940516257008725</v>
      </c>
      <c r="AV392" s="4">
        <f>_xlfn.STDEV.S(Tabela13[[#This Row],[V2]],Tabela13[[#This Row],[V1]])</f>
        <v>0.12940516257008725</v>
      </c>
      <c r="AW392" s="4">
        <f>_xlfn.STDEV.S(Tabela13[[#This Row],[V2]],Tabela13[[#This Row],[V3]])</f>
        <v>0.12940516257008725</v>
      </c>
      <c r="AX392" s="4">
        <f>_xlfn.STDEV.S(Tabela13[[#This Row],[V42]],Tabela13[[#This Row],[V44]])</f>
        <v>0.12940516257008713</v>
      </c>
      <c r="AY392" s="4">
        <f>_xlfn.STDEV.S(Tabela13[[#This Row],[V3]],Tabela13[[#This Row],[V1]])</f>
        <v>0</v>
      </c>
      <c r="AZ392" s="4">
        <f>_xlfn.STDEV.S(Tabela13[[#This Row],[V3]],Tabela13[[#This Row],[V2]])</f>
        <v>0.12940516257008725</v>
      </c>
      <c r="BA392" s="4">
        <f>_xlfn.STDEV.S(Tabela13[[#This Row],[V3]],Tabela13[[#This Row],[V4]])</f>
        <v>0.12940516257008725</v>
      </c>
      <c r="BB392" s="4">
        <f>_xlfn.STDEV.S(Tabela13[[#This Row],[V4]],Tabela13[[#This Row],[V1]])</f>
        <v>0.12940516257008725</v>
      </c>
      <c r="BC392" s="4">
        <f>_xlfn.STDEV.S(Tabela13[[#This Row],[V4]],Tabela13[[#This Row],[V2]])</f>
        <v>0</v>
      </c>
      <c r="BD392" s="4">
        <f>_xlfn.STDEV.S(Tabela13[[#This Row],[V4]],Tabela13[[#This Row],[V3]])</f>
        <v>0.12940516257008725</v>
      </c>
      <c r="BE392" s="4">
        <f>Tabela13[[#This Row],[V17]]/Tabela13[[#This Row],[V5]]</f>
        <v>0.184176649983473</v>
      </c>
      <c r="BF392" s="4">
        <f>Tabela13[[#This Row],[V18]]/Tabela13[[#This Row],[V6]]</f>
        <v>0</v>
      </c>
      <c r="BG392" s="4">
        <f>Tabela13[[#This Row],[V19]]/Tabela13[[#This Row],[V7]]</f>
        <v>0.184176649983473</v>
      </c>
      <c r="BH392" s="4">
        <f>Tabela13[[#This Row],[V20]]/Tabela13[[#This Row],[V8]]</f>
        <v>0.184176649983473</v>
      </c>
      <c r="BI392" s="4">
        <f>Tabela13[[#This Row],[V21]]/Tabela13[[#This Row],[V9]]</f>
        <v>0.184176649983473</v>
      </c>
      <c r="BJ392" s="4">
        <f>Tabela13[[#This Row],[V22]]/Tabela13[[#This Row],[V10]]</f>
        <v>0.16295464916233193</v>
      </c>
      <c r="BK392" s="4">
        <f>Tabela13[[#This Row],[V23]]/Tabela13[[#This Row],[V11]]</f>
        <v>0</v>
      </c>
      <c r="BL392" s="4">
        <f>Tabela13[[#This Row],[V24]]/Tabela13[[#This Row],[V12]]</f>
        <v>0.184176649983473</v>
      </c>
      <c r="BM392" s="4">
        <f>Tabela13[[#This Row],[V25]]/Tabela13[[#This Row],[V13]]</f>
        <v>0.184176649983473</v>
      </c>
      <c r="BN392" s="4">
        <f>Tabela13[[#This Row],[V26]]/Tabela13[[#This Row],[V14]]</f>
        <v>0.184176649983473</v>
      </c>
      <c r="BO392" s="4">
        <f>Tabela13[[#This Row],[V27]]/Tabela13[[#This Row],[V15]]</f>
        <v>0</v>
      </c>
      <c r="BP392" s="4">
        <f>Tabela13[[#This Row],[V28]]/Tabela13[[#This Row],[V16]]</f>
        <v>0.184176649983473</v>
      </c>
      <c r="BQ392" s="4">
        <f>Tabela13[[#This Row],[V1]]-Tabela13[[#This Row],[V2]]</f>
        <v>-0.18300653594771243</v>
      </c>
      <c r="BR392" s="4">
        <f>Tabela13[[#This Row],[V1]]-Tabela13[[#This Row],[V3]]</f>
        <v>0</v>
      </c>
      <c r="BS392" s="4">
        <f>Tabela13[[#This Row],[V1]]-Tabela13[[#This Row],[V4]]</f>
        <v>-0.18300653594771243</v>
      </c>
      <c r="BT392" s="4">
        <f>Tabela13[[#This Row],[V2]]-Tabela13[[#This Row],[V1]]</f>
        <v>0.18300653594771243</v>
      </c>
      <c r="BU392" s="4">
        <f>Tabela13[[#This Row],[V2]]-Tabela13[[#This Row],[V3]]</f>
        <v>0.18300653594771243</v>
      </c>
      <c r="BV392" s="4">
        <f>Tabela13[[#This Row],[V2]]-Tabela13[[#This Row],[V4]]</f>
        <v>0</v>
      </c>
      <c r="BW392" s="4">
        <f>AVERAGE(Tabela13[[#This Row],[V41]],Tabela13[[#This Row],[V42]])</f>
        <v>-9.1503267973856217E-2</v>
      </c>
      <c r="BX392" s="4">
        <f>AVERAGE(Tabela13[[#This Row],[V41]],Tabela13[[#This Row],[V43]])</f>
        <v>-0.18300653594771243</v>
      </c>
      <c r="BY392" s="4">
        <f>AVERAGE(Tabela13[[#This Row],[V41]],Tabela13[[#This Row],[V44]])</f>
        <v>0</v>
      </c>
      <c r="BZ392" s="4">
        <f>AVERAGE(Tabela13[[#This Row],[V41]],Tabela13[[#This Row],[V45]])</f>
        <v>0</v>
      </c>
      <c r="CA392" s="4">
        <f>AVERAGE(Tabela13[[#This Row],[V41]],Tabela13[[#This Row],[V46]])</f>
        <v>-9.1503267973856217E-2</v>
      </c>
      <c r="CB392" s="4">
        <f>AVERAGE(Tabela13[[#This Row],[V42]],Tabela13[[#This Row],[V41]])</f>
        <v>-9.1503267973856217E-2</v>
      </c>
      <c r="CC392" s="4">
        <f>AVERAGE(Tabela13[[#This Row],[V42]],Tabela13[[#This Row],[V43]])</f>
        <v>-9.1503267973856217E-2</v>
      </c>
      <c r="CD392" s="4">
        <f>AVERAGE(Tabela13[[#This Row],[V42]],Tabela13[[#This Row],[V44]])</f>
        <v>9.1503267973856217E-2</v>
      </c>
      <c r="CE392" s="4">
        <f>AVERAGE(Tabela13[[#This Row],[V42]],Tabela13[[#This Row],[V45]])</f>
        <v>9.1503267973856217E-2</v>
      </c>
      <c r="CF392" s="4">
        <f>AVERAGE(Tabela13[[#This Row],[V42]],Tabela13[[#This Row],[V46]])</f>
        <v>0</v>
      </c>
      <c r="CG392" s="4">
        <f>AVERAGE(Tabela13[[#This Row],[V43]],Tabela13[[#This Row],[V41]])</f>
        <v>-0.18300653594771243</v>
      </c>
      <c r="CH392" s="4">
        <f>AVERAGE(Tabela13[[#This Row],[V43]],Tabela13[[#This Row],[V42]])</f>
        <v>-9.1503267973856217E-2</v>
      </c>
      <c r="CI392" s="4">
        <f>AVERAGE(Tabela13[[#This Row],[V43]],Tabela13[[#This Row],[V44]])</f>
        <v>0</v>
      </c>
      <c r="CJ392" s="4">
        <f>AVERAGE(Tabela13[[#This Row],[V43]],Tabela13[[#This Row],[V45]])</f>
        <v>0</v>
      </c>
      <c r="CK392" s="4">
        <f>AVERAGE(Tabela13[[#This Row],[V43]],Tabela13[[#This Row],[V46]])</f>
        <v>-9.1503267973856217E-2</v>
      </c>
      <c r="CL392" s="4">
        <f>AVERAGE(Tabela13[[#This Row],[V44]],Tabela13[[#This Row],[V41]])</f>
        <v>0</v>
      </c>
      <c r="CM392" s="4">
        <f>AVERAGE(Tabela13[[#This Row],[V44]],Tabela13[[#This Row],[V42]])</f>
        <v>9.1503267973856217E-2</v>
      </c>
      <c r="CN392" s="4">
        <f>AVERAGE(Tabela13[[#This Row],[V44]],Tabela13[[#This Row],[V43]])</f>
        <v>0</v>
      </c>
      <c r="CO392" s="4">
        <f>AVERAGE(Tabela13[[#This Row],[V44]],Tabela13[[#This Row],[V45]])</f>
        <v>0.18300653594771243</v>
      </c>
      <c r="CP392" s="4">
        <f>AVERAGE(Tabela13[[#This Row],[V44]],Tabela13[[#This Row],[V46]])</f>
        <v>9.1503267973856217E-2</v>
      </c>
      <c r="CQ392" s="4">
        <f>AVERAGE(Tabela13[[#This Row],[V45]],Tabela13[[#This Row],[V41]])</f>
        <v>0</v>
      </c>
      <c r="CR392" s="4">
        <f>AVERAGE(Tabela13[[#This Row],[V45]],Tabela13[[#This Row],[V42]])</f>
        <v>9.1503267973856217E-2</v>
      </c>
      <c r="CS392" s="4">
        <f>AVERAGE(Tabela13[[#This Row],[V45]],Tabela13[[#This Row],[V43]])</f>
        <v>0</v>
      </c>
      <c r="CT392" s="4">
        <f>AVERAGE(Tabela13[[#This Row],[V45]],Tabela13[[#This Row],[V44]])</f>
        <v>0.18300653594771243</v>
      </c>
      <c r="CU392" s="4">
        <f>AVERAGE(Tabela13[[#This Row],[V45]],Tabela13[[#This Row],[V46]])</f>
        <v>9.1503267973856217E-2</v>
      </c>
      <c r="CV392" s="4">
        <f>AVERAGE(Tabela13[[#This Row],[V46]],Tabela13[[#This Row],[V41]])</f>
        <v>-9.1503267973856217E-2</v>
      </c>
      <c r="CW392" s="4">
        <f>AVERAGE(Tabela13[[#This Row],[V46]],Tabela13[[#This Row],[V42]])</f>
        <v>0</v>
      </c>
      <c r="CX392" s="4">
        <f>AVERAGE(Tabela13[[#This Row],[V46]],Tabela13[[#This Row],[V43]])</f>
        <v>-9.1503267973856217E-2</v>
      </c>
      <c r="CY392" s="4">
        <f>AVERAGE(Tabela13[[#This Row],[V46]],Tabela13[[#This Row],[V44]])</f>
        <v>9.1503267973856217E-2</v>
      </c>
      <c r="CZ392" s="4">
        <f>AVERAGE(Tabela13[[#This Row],[V46]],Tabela13[[#This Row],[V45]])</f>
        <v>9.1503267973856217E-2</v>
      </c>
      <c r="DA392" s="3">
        <f>_xlfn.STDEV.S(Tabela13[[#This Row],[V41]],Tabela13[[#This Row],[V42]])</f>
        <v>0.12940516257008713</v>
      </c>
      <c r="DB392" s="3">
        <f>_xlfn.STDEV.S(Tabela13[[#This Row],[V41]],Tabela13[[#This Row],[V43]])</f>
        <v>0</v>
      </c>
      <c r="DC392" s="3">
        <f>_xlfn.STDEV.S(Tabela13[[#This Row],[V41]],Tabela13[[#This Row],[V44]])</f>
        <v>0.25881032514017427</v>
      </c>
      <c r="DD392" s="3">
        <f>_xlfn.STDEV.S(Tabela13[[#This Row],[V41]],Tabela13[[#This Row],[V45]])</f>
        <v>0.25881032514017427</v>
      </c>
      <c r="DE392" s="3">
        <f>_xlfn.STDEV.S(Tabela13[[#This Row],[V41]],Tabela13[[#This Row],[V46]])</f>
        <v>0.12940516257008713</v>
      </c>
      <c r="DF392" s="3">
        <f>_xlfn.STDEV.S(Tabela13[[#This Row],[V42]],Tabela13[[#This Row],[V41]])</f>
        <v>0.12940516257008713</v>
      </c>
      <c r="DG392" s="3">
        <f>_xlfn.STDEV.S(Tabela13[[#This Row],[V42]],Tabela13[[#This Row],[V43]])</f>
        <v>0.12940516257008713</v>
      </c>
      <c r="DH392" s="3">
        <f>_xlfn.STDEV.S(Tabela13[[#This Row],[V42]],Tabela13[[#This Row],[V44]])</f>
        <v>0.12940516257008713</v>
      </c>
      <c r="DI392" s="3">
        <f>_xlfn.STDEV.S(Tabela13[[#This Row],[V42]],Tabela13[[#This Row],[V45]])</f>
        <v>0.12940516257008713</v>
      </c>
      <c r="DJ392" s="3">
        <f>_xlfn.STDEV.S(Tabela13[[#This Row],[V42]],Tabela13[[#This Row],[V46]])</f>
        <v>0</v>
      </c>
      <c r="DK392" s="3">
        <f>_xlfn.STDEV.S(Tabela13[[#This Row],[V43]],Tabela13[[#This Row],[V41]])</f>
        <v>0</v>
      </c>
      <c r="DL392" s="3">
        <f>_xlfn.STDEV.S(Tabela13[[#This Row],[V43]],Tabela13[[#This Row],[V42]])</f>
        <v>0.12940516257008713</v>
      </c>
      <c r="DM392" s="3">
        <f>_xlfn.STDEV.S(Tabela13[[#This Row],[V43]],Tabela13[[#This Row],[V44]])</f>
        <v>0.25881032514017427</v>
      </c>
      <c r="DN392" s="3">
        <f>_xlfn.STDEV.S(Tabela13[[#This Row],[V43]],Tabela13[[#This Row],[V45]])</f>
        <v>0.25881032514017427</v>
      </c>
      <c r="DO392" s="3">
        <f>_xlfn.STDEV.S(Tabela13[[#This Row],[V43]],Tabela13[[#This Row],[V46]])</f>
        <v>0.12940516257008713</v>
      </c>
      <c r="DP392" s="3">
        <f>_xlfn.STDEV.S(Tabela13[[#This Row],[V44]],Tabela13[[#This Row],[V41]])</f>
        <v>0.25881032514017427</v>
      </c>
      <c r="DQ392" s="3">
        <f>_xlfn.STDEV.S(Tabela13[[#This Row],[V44]],Tabela13[[#This Row],[V42]])</f>
        <v>0.12940516257008713</v>
      </c>
      <c r="DR392" s="3">
        <f>_xlfn.STDEV.S(Tabela13[[#This Row],[V44]],Tabela13[[#This Row],[V43]])</f>
        <v>0.25881032514017427</v>
      </c>
      <c r="DS392" s="3">
        <f>_xlfn.STDEV.S(Tabela13[[#This Row],[V44]],Tabela13[[#This Row],[V45]])</f>
        <v>0</v>
      </c>
      <c r="DT392" s="3">
        <f>_xlfn.STDEV.S(Tabela13[[#This Row],[V44]],Tabela13[[#This Row],[V46]])</f>
        <v>0.12940516257008713</v>
      </c>
      <c r="DU392" s="3">
        <f>_xlfn.STDEV.S(Tabela13[[#This Row],[V45]],Tabela13[[#This Row],[V41]])</f>
        <v>0.25881032514017427</v>
      </c>
      <c r="DV392" s="3">
        <f>_xlfn.STDEV.S(Tabela13[[#This Row],[V45]],Tabela13[[#This Row],[V42]])</f>
        <v>0.12940516257008713</v>
      </c>
      <c r="DW392" s="3">
        <f>_xlfn.STDEV.S(Tabela13[[#This Row],[V45]],Tabela13[[#This Row],[V43]])</f>
        <v>0.25881032514017427</v>
      </c>
      <c r="DX392" s="3">
        <f>_xlfn.STDEV.S(Tabela13[[#This Row],[V45]],Tabela13[[#This Row],[V44]])</f>
        <v>0</v>
      </c>
      <c r="DY392" s="3">
        <f>_xlfn.STDEV.S(Tabela13[[#This Row],[V45]],Tabela13[[#This Row],[V46]])</f>
        <v>0.12940516257008713</v>
      </c>
      <c r="DZ392" s="3">
        <f>_xlfn.STDEV.S(Tabela13[[#This Row],[V46]],Tabela13[[#This Row],[V41]])</f>
        <v>0.12940516257008713</v>
      </c>
      <c r="EA392" s="3">
        <f>_xlfn.STDEV.S(Tabela13[[#This Row],[V46]],Tabela13[[#This Row],[V42]])</f>
        <v>0</v>
      </c>
      <c r="EB392" s="3">
        <f>_xlfn.STDEV.S(Tabela13[[#This Row],[V46]],Tabela13[[#This Row],[V43]])</f>
        <v>0.12940516257008713</v>
      </c>
      <c r="EC392" s="3">
        <f>_xlfn.STDEV.S(Tabela13[[#This Row],[V46]],Tabela13[[#This Row],[V44]])</f>
        <v>0.12940516257008713</v>
      </c>
      <c r="ED392" s="3">
        <f>_xlfn.STDEV.S(Tabela13[[#This Row],[V46]],Tabela13[[#This Row],[V45]])</f>
        <v>0.12940516257008713</v>
      </c>
      <c r="EE392" s="3">
        <f t="shared" si="452"/>
        <v>-1.4142135623730949</v>
      </c>
      <c r="EF392" s="3">
        <f t="shared" si="453"/>
        <v>0</v>
      </c>
      <c r="EG392" s="3" t="str">
        <f t="shared" si="454"/>
        <v/>
      </c>
      <c r="EH392" s="3" t="str">
        <f t="shared" si="455"/>
        <v/>
      </c>
      <c r="EI392" s="3">
        <f t="shared" si="456"/>
        <v>-1.4142135623730949</v>
      </c>
      <c r="EJ392" s="3">
        <f t="shared" si="457"/>
        <v>-1.4142135623730949</v>
      </c>
      <c r="EK392" s="3">
        <f t="shared" si="458"/>
        <v>-1.4142135623730949</v>
      </c>
      <c r="EL392" s="3">
        <f t="shared" si="459"/>
        <v>1.4142135623730949</v>
      </c>
      <c r="EM392" s="3">
        <f t="shared" si="460"/>
        <v>1.4142135623730949</v>
      </c>
      <c r="EN392" s="3" t="str">
        <f t="shared" si="461"/>
        <v/>
      </c>
      <c r="EO392" s="3">
        <f t="shared" si="462"/>
        <v>0</v>
      </c>
      <c r="EP392" s="3">
        <f t="shared" si="463"/>
        <v>-1.4142135623730949</v>
      </c>
      <c r="EQ392" s="3" t="str">
        <f t="shared" si="464"/>
        <v/>
      </c>
      <c r="ER392" s="3" t="str">
        <f t="shared" si="465"/>
        <v/>
      </c>
      <c r="ES392" s="3" t="str">
        <f t="shared" si="466"/>
        <v/>
      </c>
      <c r="ET392" s="3" t="str">
        <f t="shared" si="467"/>
        <v/>
      </c>
      <c r="EU392" s="3" t="str">
        <f t="shared" si="468"/>
        <v/>
      </c>
      <c r="EV392" s="3" t="str">
        <f t="shared" si="469"/>
        <v/>
      </c>
      <c r="EW392" s="3">
        <f t="shared" si="470"/>
        <v>0</v>
      </c>
      <c r="EX392" s="3">
        <f t="shared" si="471"/>
        <v>1.4142135623730949</v>
      </c>
      <c r="EY392" s="3" t="str">
        <f t="shared" si="472"/>
        <v/>
      </c>
      <c r="EZ392" s="3">
        <f t="shared" si="473"/>
        <v>1.4142135623730949</v>
      </c>
      <c r="FA392" s="3" t="str">
        <f t="shared" si="474"/>
        <v/>
      </c>
      <c r="FB392" s="3">
        <f t="shared" si="475"/>
        <v>0</v>
      </c>
      <c r="FC392" s="3">
        <f t="shared" si="476"/>
        <v>1.4142135623730949</v>
      </c>
      <c r="FD392" s="3">
        <f t="shared" si="477"/>
        <v>-1.4142135623730949</v>
      </c>
      <c r="FE392" s="3" t="str">
        <f t="shared" si="478"/>
        <v/>
      </c>
      <c r="FF392" s="3">
        <f t="shared" si="479"/>
        <v>-1.4142135623730949</v>
      </c>
      <c r="FG392" s="3">
        <f t="shared" si="480"/>
        <v>1.4142135623730949</v>
      </c>
      <c r="FH392" s="3">
        <f t="shared" si="481"/>
        <v>1.4142135623730949</v>
      </c>
      <c r="FI392" s="4">
        <f t="shared" si="482"/>
        <v>0.58823529411764708</v>
      </c>
      <c r="FJ392" s="4">
        <f t="shared" si="483"/>
        <v>0.22222222222222221</v>
      </c>
      <c r="FK392" s="4">
        <f t="shared" si="484"/>
        <v>0.86286731967942998</v>
      </c>
      <c r="FL392" s="4">
        <f t="shared" si="485"/>
        <v>1.910062333036509</v>
      </c>
      <c r="FM392" s="4">
        <f>Tabela13[[#This Row],[V139]]-Tabela13[[#This Row],[V140]]</f>
        <v>-1.0471950133570789</v>
      </c>
      <c r="FN392" s="4">
        <f>Tabela13[[#This Row],[V1]]-Tabela13[[#This Row],[V2]]/2</f>
        <v>0.21405228758169936</v>
      </c>
      <c r="FO392" s="4">
        <f>Tabela13[[#This Row],[V1]]-Tabela13[[#This Row],[V3]]/2</f>
        <v>0.30555555555555558</v>
      </c>
      <c r="FP392" s="4">
        <f>Tabela13[[#This Row],[V1]]-Tabela13[[#This Row],[V4]]/2</f>
        <v>0.21405228758169936</v>
      </c>
      <c r="FQ392" s="4">
        <f>Tabela13[[#This Row],[V2]]-Tabela13[[#This Row],[V1]]/2</f>
        <v>0.48856209150326801</v>
      </c>
      <c r="FR392" s="4">
        <f>Tabela13[[#This Row],[V2]]-Tabela13[[#This Row],[V3]]/2</f>
        <v>0.48856209150326801</v>
      </c>
      <c r="FS392" s="4">
        <f>Tabela13[[#This Row],[V2]]-Tabela13[[#This Row],[V4]]/2</f>
        <v>0.3970588235294118</v>
      </c>
      <c r="FT392" s="4">
        <f t="shared" si="486"/>
        <v>0.21087014385026681</v>
      </c>
      <c r="FU392" s="4">
        <f t="shared" si="487"/>
        <v>0.29654580906970046</v>
      </c>
      <c r="FV392" s="4">
        <f t="shared" si="488"/>
        <v>0.21087014385026681</v>
      </c>
      <c r="FW392" s="4">
        <f t="shared" si="489"/>
        <v>0.45445548445250578</v>
      </c>
      <c r="FX392" s="4">
        <f t="shared" si="490"/>
        <v>0.45445548445250578</v>
      </c>
      <c r="FY392" s="4">
        <f t="shared" si="491"/>
        <v>0.37796831149627341</v>
      </c>
      <c r="FZ392" s="4">
        <f t="shared" si="492"/>
        <v>37.956625893048027</v>
      </c>
      <c r="GA392" s="4">
        <f t="shared" si="493"/>
        <v>53.37824563254609</v>
      </c>
      <c r="GB392" s="4">
        <f t="shared" si="494"/>
        <v>37.956625893048027</v>
      </c>
      <c r="GC392" s="4">
        <f t="shared" si="495"/>
        <v>81.801987201451041</v>
      </c>
      <c r="GD392" s="4">
        <f t="shared" si="496"/>
        <v>81.801987201451041</v>
      </c>
      <c r="GE392" s="4">
        <f t="shared" si="497"/>
        <v>68.034296069329216</v>
      </c>
      <c r="GF392" s="4">
        <f>Tabela13[[#This Row],[V1]]-Tabela13[[#This Row],[V2]]/Tabela13[[#This Row],[V2]]</f>
        <v>-0.38888888888888884</v>
      </c>
      <c r="GG392" s="4">
        <f>Tabela13[[#This Row],[V1]]-Tabela13[[#This Row],[V3]]/Tabela13[[#This Row],[V3]]</f>
        <v>-0.38888888888888884</v>
      </c>
      <c r="GH392" s="4">
        <f>Tabela13[[#This Row],[V1]]-Tabela13[[#This Row],[V4]]/Tabela13[[#This Row],[V4]]</f>
        <v>-0.38888888888888884</v>
      </c>
      <c r="GI392" s="4">
        <f>Tabela13[[#This Row],[V2]]-Tabela13[[#This Row],[V1]]/Tabela13[[#This Row],[V1]]</f>
        <v>-0.20588235294117641</v>
      </c>
      <c r="GJ392" s="4">
        <f>Tabela13[[#This Row],[V2]]-Tabela13[[#This Row],[V3]]/Tabela13[[#This Row],[V3]]</f>
        <v>-0.20588235294117641</v>
      </c>
      <c r="GK392" s="4">
        <f>Tabela13[[#This Row],[V2]]-Tabela13[[#This Row],[V4]]/Tabela13[[#This Row],[V4]]</f>
        <v>-0.20588235294117641</v>
      </c>
      <c r="GL392" s="4">
        <f t="shared" si="498"/>
        <v>0.10565887279287384</v>
      </c>
      <c r="GM392" s="4">
        <f t="shared" si="499"/>
        <v>0.70261437908496727</v>
      </c>
      <c r="GN392" s="4">
        <f t="shared" si="500"/>
        <v>0.15037960499822975</v>
      </c>
      <c r="GO392" s="3">
        <f t="shared" si="501"/>
        <v>0</v>
      </c>
      <c r="GP392" s="3">
        <v>100</v>
      </c>
      <c r="GQ392" s="3">
        <f t="shared" si="502"/>
        <v>-1</v>
      </c>
      <c r="GR392" s="3">
        <f t="shared" si="503"/>
        <v>-100</v>
      </c>
      <c r="GS392" s="34">
        <f>COUNTIF($D$2:D391,Tabela13[[#This Row],[HomeTeam]])</f>
        <v>0</v>
      </c>
      <c r="GT392" s="34">
        <f>COUNTIF($E$2:E391,Tabela13[[#This Row],[AwayTeam]])</f>
        <v>19</v>
      </c>
      <c r="GU392" s="3" t="str">
        <f>IFERROR(AVERAGEIFS($AD$2:AD391,$D$2:D391,Tabela13[[#This Row],[HomeTeam]],$GS$2:GS391,"&gt;="&amp;Tabela13[[#This Row],[Contagem_H]]-5),"")</f>
        <v/>
      </c>
      <c r="GV392" s="3">
        <f>IFERROR(AVERAGEIFS($G$2:G391,$E$2:E391,Tabela13[[#This Row],[AwayTeam]],$GT$2:GT391,"&gt;="&amp;Tabela13[[#This Row],[Contagem_A]]-5),"")</f>
        <v>1.2</v>
      </c>
      <c r="GW392" s="3" t="str">
        <f>IFERROR(AVERAGEIFS($GQ$2:GQ391,$D$2:D391,Tabela13[[#This Row],[HomeTeam]],$GS$2:GS391,"&gt;="&amp;Tabela13[[#This Row],[Contagem_H]]-5),"")</f>
        <v/>
      </c>
    </row>
    <row r="393" spans="1:205" x14ac:dyDescent="0.25">
      <c r="A393" t="s">
        <v>127</v>
      </c>
      <c r="B393" t="s">
        <v>276</v>
      </c>
      <c r="C393" t="s">
        <v>132</v>
      </c>
      <c r="D393" t="s">
        <v>15</v>
      </c>
      <c r="E393" t="s">
        <v>141</v>
      </c>
      <c r="F393" s="3">
        <v>2</v>
      </c>
      <c r="G393" s="3">
        <v>1</v>
      </c>
      <c r="H393" s="3" t="str">
        <f t="shared" si="504"/>
        <v>H</v>
      </c>
      <c r="I393" s="3">
        <v>2.2999999999999998</v>
      </c>
      <c r="J393" s="3">
        <v>3.8</v>
      </c>
      <c r="K393" s="3">
        <v>2.88</v>
      </c>
      <c r="L393" s="3">
        <v>1.53</v>
      </c>
      <c r="M393" s="3">
        <v>2.5</v>
      </c>
      <c r="N393" s="3">
        <f t="shared" si="433"/>
        <v>3</v>
      </c>
      <c r="O393" s="3">
        <f t="shared" si="434"/>
        <v>3</v>
      </c>
      <c r="P393" s="3">
        <f t="shared" si="435"/>
        <v>0</v>
      </c>
      <c r="Q393" s="3">
        <f t="shared" si="436"/>
        <v>4.5162725654716684E-2</v>
      </c>
      <c r="R393" s="3">
        <f t="shared" si="437"/>
        <v>5.3594771241830097E-2</v>
      </c>
      <c r="S393" s="3">
        <f t="shared" si="438"/>
        <v>2.4038742690058483</v>
      </c>
      <c r="T393" s="3">
        <f t="shared" si="439"/>
        <v>3.9716183574879231</v>
      </c>
      <c r="U393" s="3">
        <f t="shared" si="440"/>
        <v>3.010068649885584</v>
      </c>
      <c r="V393" s="3">
        <f t="shared" si="441"/>
        <v>1.5990989702517167</v>
      </c>
      <c r="W393" s="3">
        <f t="shared" si="442"/>
        <v>2.6129068141367915</v>
      </c>
      <c r="X393" s="4">
        <f t="shared" si="443"/>
        <v>0.43478260869565222</v>
      </c>
      <c r="Y393" s="4">
        <f t="shared" si="444"/>
        <v>0.26315789473684209</v>
      </c>
      <c r="Z393" s="4">
        <f t="shared" si="445"/>
        <v>0.34722222222222221</v>
      </c>
      <c r="AA393" s="4">
        <f t="shared" si="446"/>
        <v>0.65359477124183007</v>
      </c>
      <c r="AB393" s="4">
        <f t="shared" si="447"/>
        <v>0.4</v>
      </c>
      <c r="AC393" s="4">
        <f t="shared" si="448"/>
        <v>1.2173913043478262</v>
      </c>
      <c r="AD393" s="4">
        <f t="shared" si="449"/>
        <v>0.67361111111111116</v>
      </c>
      <c r="AE393" s="4">
        <f t="shared" si="450"/>
        <v>0.71739130434782616</v>
      </c>
      <c r="AF393" s="4">
        <f t="shared" si="451"/>
        <v>1.1736111111111112</v>
      </c>
      <c r="AG393" s="4">
        <f>IFERROR(AVERAGE(Tabela13[[#This Row],[V1]],Tabela13[[#This Row],[V2]]),"")</f>
        <v>0.94550120772946866</v>
      </c>
      <c r="AH393" s="4">
        <f>IFERROR(AVERAGE(Tabela13[[#This Row],[V1]],Tabela13[[#This Row],[V3]]),"")</f>
        <v>0.96739130434782616</v>
      </c>
      <c r="AI393" s="4">
        <f>IFERROR(AVERAGE(Tabela13[[#This Row],[V1]],Tabela13[[#This Row],[V4]]),"")</f>
        <v>1.1955012077294687</v>
      </c>
      <c r="AJ393" s="4">
        <f>IFERROR(AVERAGE(Tabela13[[#This Row],[V2]],Tabela13[[#This Row],[V1]]),"")</f>
        <v>0.94550120772946866</v>
      </c>
      <c r="AK393" s="4">
        <f>IFERROR(AVERAGE(Tabela13[[#This Row],[V2]],Tabela13[[#This Row],[V3]]),"")</f>
        <v>0.69550120772946866</v>
      </c>
      <c r="AL393" s="4">
        <f>IFERROR(AVERAGE(Tabela13[[#This Row],[V2]],Tabela13[[#This Row],[V4]]),"")</f>
        <v>0.92361111111111116</v>
      </c>
      <c r="AM393" s="4">
        <f>IFERROR(AVERAGE(Tabela13[[#This Row],[V3]],Tabela13[[#This Row],[V1]]),"")</f>
        <v>0.96739130434782616</v>
      </c>
      <c r="AN393" s="4">
        <f>IFERROR(AVERAGE(Tabela13[[#This Row],[V3]],Tabela13[[#This Row],[V2]]),"")</f>
        <v>0.69550120772946866</v>
      </c>
      <c r="AO393" s="4">
        <f>IFERROR(AVERAGE(Tabela13[[#This Row],[V3]],Tabela13[[#This Row],[V4]]),"")</f>
        <v>0.94550120772946866</v>
      </c>
      <c r="AP393" s="4">
        <f>IFERROR(AVERAGE(Tabela13[[#This Row],[V4]],Tabela13[[#This Row],[V1]]),"")</f>
        <v>1.1955012077294687</v>
      </c>
      <c r="AQ393" s="4">
        <f>IFERROR(AVERAGE(Tabela13[[#This Row],[V4]],Tabela13[[#This Row],[V2]]),"")</f>
        <v>0.92361111111111116</v>
      </c>
      <c r="AR393" s="4">
        <f>IFERROR(AVERAGE(Tabela13[[#This Row],[V4]],Tabela13[[#This Row],[V3]]),"")</f>
        <v>0.94550120772946866</v>
      </c>
      <c r="AS393" s="4">
        <f>_xlfn.STDEV.S(Tabela13[[#This Row],[V1]:[V2]])</f>
        <v>0.3845106621126122</v>
      </c>
      <c r="AT393" s="4">
        <f>_xlfn.STDEV.S(Tabela13[[#This Row],[V1]],Tabela13[[#This Row],[V3]])</f>
        <v>0.35355339059327379</v>
      </c>
      <c r="AU393" s="4">
        <f>_xlfn.STDEV.S(Tabela13[[#This Row],[V1]],Tabela13[[#This Row],[V4]])</f>
        <v>3.0957271519338605E-2</v>
      </c>
      <c r="AV393" s="4">
        <f>_xlfn.STDEV.S(Tabela13[[#This Row],[V2]],Tabela13[[#This Row],[V1]])</f>
        <v>0.3845106621126122</v>
      </c>
      <c r="AW393" s="4">
        <f>_xlfn.STDEV.S(Tabela13[[#This Row],[V2]],Tabela13[[#This Row],[V3]])</f>
        <v>3.0957271519338605E-2</v>
      </c>
      <c r="AX393" s="4">
        <f>_xlfn.STDEV.S(Tabela13[[#This Row],[V42]],Tabela13[[#This Row],[V44]])</f>
        <v>0.73806405270588615</v>
      </c>
      <c r="AY393" s="4">
        <f>_xlfn.STDEV.S(Tabela13[[#This Row],[V3]],Tabela13[[#This Row],[V1]])</f>
        <v>0.35355339059327379</v>
      </c>
      <c r="AZ393" s="4">
        <f>_xlfn.STDEV.S(Tabela13[[#This Row],[V3]],Tabela13[[#This Row],[V2]])</f>
        <v>3.0957271519338605E-2</v>
      </c>
      <c r="BA393" s="4">
        <f>_xlfn.STDEV.S(Tabela13[[#This Row],[V3]],Tabela13[[#This Row],[V4]])</f>
        <v>0.32259611907393498</v>
      </c>
      <c r="BB393" s="4">
        <f>_xlfn.STDEV.S(Tabela13[[#This Row],[V4]],Tabela13[[#This Row],[V1]])</f>
        <v>3.0957271519338605E-2</v>
      </c>
      <c r="BC393" s="4">
        <f>_xlfn.STDEV.S(Tabela13[[#This Row],[V4]],Tabela13[[#This Row],[V2]])</f>
        <v>0.35355339059327379</v>
      </c>
      <c r="BD393" s="4">
        <f>_xlfn.STDEV.S(Tabela13[[#This Row],[V4]],Tabela13[[#This Row],[V3]])</f>
        <v>0.32259611907393498</v>
      </c>
      <c r="BE393" s="4">
        <f>Tabela13[[#This Row],[V17]]/Tabela13[[#This Row],[V5]]</f>
        <v>0.40667389842470747</v>
      </c>
      <c r="BF393" s="4">
        <f>Tabela13[[#This Row],[V18]]/Tabela13[[#This Row],[V6]]</f>
        <v>0.36547092061327174</v>
      </c>
      <c r="BG393" s="4">
        <f>Tabela13[[#This Row],[V19]]/Tabela13[[#This Row],[V7]]</f>
        <v>2.5894805725987992E-2</v>
      </c>
      <c r="BH393" s="4">
        <f>Tabela13[[#This Row],[V20]]/Tabela13[[#This Row],[V8]]</f>
        <v>0.40667389842470747</v>
      </c>
      <c r="BI393" s="4">
        <f>Tabela13[[#This Row],[V21]]/Tabela13[[#This Row],[V9]]</f>
        <v>4.4510737257238746E-2</v>
      </c>
      <c r="BJ393" s="4">
        <f>Tabela13[[#This Row],[V22]]/Tabela13[[#This Row],[V10]]</f>
        <v>0.79910694428306461</v>
      </c>
      <c r="BK393" s="4">
        <f>Tabela13[[#This Row],[V23]]/Tabela13[[#This Row],[V11]]</f>
        <v>0.36547092061327174</v>
      </c>
      <c r="BL393" s="4">
        <f>Tabela13[[#This Row],[V24]]/Tabela13[[#This Row],[V12]]</f>
        <v>4.4510737257238746E-2</v>
      </c>
      <c r="BM393" s="4">
        <f>Tabela13[[#This Row],[V25]]/Tabela13[[#This Row],[V13]]</f>
        <v>0.34119059440296107</v>
      </c>
      <c r="BN393" s="4">
        <f>Tabela13[[#This Row],[V26]]/Tabela13[[#This Row],[V14]]</f>
        <v>2.5894805725987992E-2</v>
      </c>
      <c r="BO393" s="4">
        <f>Tabela13[[#This Row],[V27]]/Tabela13[[#This Row],[V15]]</f>
        <v>0.38279464846189037</v>
      </c>
      <c r="BP393" s="4">
        <f>Tabela13[[#This Row],[V28]]/Tabela13[[#This Row],[V16]]</f>
        <v>0.34119059440296107</v>
      </c>
      <c r="BQ393" s="4">
        <f>Tabela13[[#This Row],[V1]]-Tabela13[[#This Row],[V2]]</f>
        <v>0.543780193236715</v>
      </c>
      <c r="BR393" s="4">
        <f>Tabela13[[#This Row],[V1]]-Tabela13[[#This Row],[V3]]</f>
        <v>0.5</v>
      </c>
      <c r="BS393" s="4">
        <f>Tabela13[[#This Row],[V1]]-Tabela13[[#This Row],[V4]]</f>
        <v>4.3780193236715004E-2</v>
      </c>
      <c r="BT393" s="4">
        <f>Tabela13[[#This Row],[V2]]-Tabela13[[#This Row],[V1]]</f>
        <v>-0.543780193236715</v>
      </c>
      <c r="BU393" s="4">
        <f>Tabela13[[#This Row],[V2]]-Tabela13[[#This Row],[V3]]</f>
        <v>-4.3780193236715004E-2</v>
      </c>
      <c r="BV393" s="4">
        <f>Tabela13[[#This Row],[V2]]-Tabela13[[#This Row],[V4]]</f>
        <v>-0.5</v>
      </c>
      <c r="BW393" s="4">
        <f>AVERAGE(Tabela13[[#This Row],[V41]],Tabela13[[#This Row],[V42]])</f>
        <v>0.5218900966183575</v>
      </c>
      <c r="BX393" s="4">
        <f>AVERAGE(Tabela13[[#This Row],[V41]],Tabela13[[#This Row],[V43]])</f>
        <v>0.293780193236715</v>
      </c>
      <c r="BY393" s="4">
        <f>AVERAGE(Tabela13[[#This Row],[V41]],Tabela13[[#This Row],[V44]])</f>
        <v>0</v>
      </c>
      <c r="BZ393" s="4">
        <f>AVERAGE(Tabela13[[#This Row],[V41]],Tabela13[[#This Row],[V45]])</f>
        <v>0.25</v>
      </c>
      <c r="CA393" s="4">
        <f>AVERAGE(Tabela13[[#This Row],[V41]],Tabela13[[#This Row],[V46]])</f>
        <v>2.1890096618357502E-2</v>
      </c>
      <c r="CB393" s="4">
        <f>AVERAGE(Tabela13[[#This Row],[V42]],Tabela13[[#This Row],[V41]])</f>
        <v>0.5218900966183575</v>
      </c>
      <c r="CC393" s="4">
        <f>AVERAGE(Tabela13[[#This Row],[V42]],Tabela13[[#This Row],[V43]])</f>
        <v>0.2718900966183575</v>
      </c>
      <c r="CD393" s="4">
        <f>AVERAGE(Tabela13[[#This Row],[V42]],Tabela13[[#This Row],[V44]])</f>
        <v>-2.1890096618357502E-2</v>
      </c>
      <c r="CE393" s="4">
        <f>AVERAGE(Tabela13[[#This Row],[V42]],Tabela13[[#This Row],[V45]])</f>
        <v>0.2281099033816425</v>
      </c>
      <c r="CF393" s="4">
        <f>AVERAGE(Tabela13[[#This Row],[V42]],Tabela13[[#This Row],[V46]])</f>
        <v>0</v>
      </c>
      <c r="CG393" s="4">
        <f>AVERAGE(Tabela13[[#This Row],[V43]],Tabela13[[#This Row],[V41]])</f>
        <v>0.293780193236715</v>
      </c>
      <c r="CH393" s="4">
        <f>AVERAGE(Tabela13[[#This Row],[V43]],Tabela13[[#This Row],[V42]])</f>
        <v>0.2718900966183575</v>
      </c>
      <c r="CI393" s="4">
        <f>AVERAGE(Tabela13[[#This Row],[V43]],Tabela13[[#This Row],[V44]])</f>
        <v>-0.25</v>
      </c>
      <c r="CJ393" s="4">
        <f>AVERAGE(Tabela13[[#This Row],[V43]],Tabela13[[#This Row],[V45]])</f>
        <v>0</v>
      </c>
      <c r="CK393" s="4">
        <f>AVERAGE(Tabela13[[#This Row],[V43]],Tabela13[[#This Row],[V46]])</f>
        <v>-0.2281099033816425</v>
      </c>
      <c r="CL393" s="4">
        <f>AVERAGE(Tabela13[[#This Row],[V44]],Tabela13[[#This Row],[V41]])</f>
        <v>0</v>
      </c>
      <c r="CM393" s="4">
        <f>AVERAGE(Tabela13[[#This Row],[V44]],Tabela13[[#This Row],[V42]])</f>
        <v>-2.1890096618357502E-2</v>
      </c>
      <c r="CN393" s="4">
        <f>AVERAGE(Tabela13[[#This Row],[V44]],Tabela13[[#This Row],[V43]])</f>
        <v>-0.25</v>
      </c>
      <c r="CO393" s="4">
        <f>AVERAGE(Tabela13[[#This Row],[V44]],Tabela13[[#This Row],[V45]])</f>
        <v>-0.293780193236715</v>
      </c>
      <c r="CP393" s="4">
        <f>AVERAGE(Tabela13[[#This Row],[V44]],Tabela13[[#This Row],[V46]])</f>
        <v>-0.5218900966183575</v>
      </c>
      <c r="CQ393" s="4">
        <f>AVERAGE(Tabela13[[#This Row],[V45]],Tabela13[[#This Row],[V41]])</f>
        <v>0.25</v>
      </c>
      <c r="CR393" s="4">
        <f>AVERAGE(Tabela13[[#This Row],[V45]],Tabela13[[#This Row],[V42]])</f>
        <v>0.2281099033816425</v>
      </c>
      <c r="CS393" s="4">
        <f>AVERAGE(Tabela13[[#This Row],[V45]],Tabela13[[#This Row],[V43]])</f>
        <v>0</v>
      </c>
      <c r="CT393" s="4">
        <f>AVERAGE(Tabela13[[#This Row],[V45]],Tabela13[[#This Row],[V44]])</f>
        <v>-0.293780193236715</v>
      </c>
      <c r="CU393" s="4">
        <f>AVERAGE(Tabela13[[#This Row],[V45]],Tabela13[[#This Row],[V46]])</f>
        <v>-0.2718900966183575</v>
      </c>
      <c r="CV393" s="4">
        <f>AVERAGE(Tabela13[[#This Row],[V46]],Tabela13[[#This Row],[V41]])</f>
        <v>2.1890096618357502E-2</v>
      </c>
      <c r="CW393" s="4">
        <f>AVERAGE(Tabela13[[#This Row],[V46]],Tabela13[[#This Row],[V42]])</f>
        <v>0</v>
      </c>
      <c r="CX393" s="4">
        <f>AVERAGE(Tabela13[[#This Row],[V46]],Tabela13[[#This Row],[V43]])</f>
        <v>-0.2281099033816425</v>
      </c>
      <c r="CY393" s="4">
        <f>AVERAGE(Tabela13[[#This Row],[V46]],Tabela13[[#This Row],[V44]])</f>
        <v>-0.5218900966183575</v>
      </c>
      <c r="CZ393" s="4">
        <f>AVERAGE(Tabela13[[#This Row],[V46]],Tabela13[[#This Row],[V45]])</f>
        <v>-0.2718900966183575</v>
      </c>
      <c r="DA393" s="3">
        <f>_xlfn.STDEV.S(Tabela13[[#This Row],[V41]],Tabela13[[#This Row],[V42]])</f>
        <v>3.0957271519338605E-2</v>
      </c>
      <c r="DB393" s="3">
        <f>_xlfn.STDEV.S(Tabela13[[#This Row],[V41]],Tabela13[[#This Row],[V43]])</f>
        <v>0.35355339059327379</v>
      </c>
      <c r="DC393" s="3">
        <f>_xlfn.STDEV.S(Tabela13[[#This Row],[V41]],Tabela13[[#This Row],[V44]])</f>
        <v>0.76902132422522473</v>
      </c>
      <c r="DD393" s="3">
        <f>_xlfn.STDEV.S(Tabela13[[#This Row],[V41]],Tabela13[[#This Row],[V45]])</f>
        <v>0.415467933631951</v>
      </c>
      <c r="DE393" s="3">
        <f>_xlfn.STDEV.S(Tabela13[[#This Row],[V41]],Tabela13[[#This Row],[V46]])</f>
        <v>0.73806405270588615</v>
      </c>
      <c r="DF393" s="3">
        <f>_xlfn.STDEV.S(Tabela13[[#This Row],[V42]],Tabela13[[#This Row],[V41]])</f>
        <v>3.0957271519338605E-2</v>
      </c>
      <c r="DG393" s="3">
        <f>_xlfn.STDEV.S(Tabela13[[#This Row],[V42]],Tabela13[[#This Row],[V43]])</f>
        <v>0.32259611907393515</v>
      </c>
      <c r="DH393" s="3">
        <f>_xlfn.STDEV.S(Tabela13[[#This Row],[V42]],Tabela13[[#This Row],[V44]])</f>
        <v>0.73806405270588615</v>
      </c>
      <c r="DI393" s="3">
        <f>_xlfn.STDEV.S(Tabela13[[#This Row],[V42]],Tabela13[[#This Row],[V45]])</f>
        <v>0.38451066211261237</v>
      </c>
      <c r="DJ393" s="3">
        <f>_xlfn.STDEV.S(Tabela13[[#This Row],[V42]],Tabela13[[#This Row],[V46]])</f>
        <v>0.70710678118654757</v>
      </c>
      <c r="DK393" s="3">
        <f>_xlfn.STDEV.S(Tabela13[[#This Row],[V43]],Tabela13[[#This Row],[V41]])</f>
        <v>0.35355339059327379</v>
      </c>
      <c r="DL393" s="3">
        <f>_xlfn.STDEV.S(Tabela13[[#This Row],[V43]],Tabela13[[#This Row],[V42]])</f>
        <v>0.32259611907393515</v>
      </c>
      <c r="DM393" s="3">
        <f>_xlfn.STDEV.S(Tabela13[[#This Row],[V43]],Tabela13[[#This Row],[V44]])</f>
        <v>0.415467933631951</v>
      </c>
      <c r="DN393" s="3">
        <f>_xlfn.STDEV.S(Tabela13[[#This Row],[V43]],Tabela13[[#This Row],[V45]])</f>
        <v>6.191454303867721E-2</v>
      </c>
      <c r="DO393" s="3">
        <f>_xlfn.STDEV.S(Tabela13[[#This Row],[V43]],Tabela13[[#This Row],[V46]])</f>
        <v>0.38451066211261237</v>
      </c>
      <c r="DP393" s="3">
        <f>_xlfn.STDEV.S(Tabela13[[#This Row],[V44]],Tabela13[[#This Row],[V41]])</f>
        <v>0.76902132422522473</v>
      </c>
      <c r="DQ393" s="3">
        <f>_xlfn.STDEV.S(Tabela13[[#This Row],[V44]],Tabela13[[#This Row],[V42]])</f>
        <v>0.73806405270588615</v>
      </c>
      <c r="DR393" s="3">
        <f>_xlfn.STDEV.S(Tabela13[[#This Row],[V44]],Tabela13[[#This Row],[V43]])</f>
        <v>0.415467933631951</v>
      </c>
      <c r="DS393" s="3">
        <f>_xlfn.STDEV.S(Tabela13[[#This Row],[V44]],Tabela13[[#This Row],[V45]])</f>
        <v>0.35355339059327379</v>
      </c>
      <c r="DT393" s="3">
        <f>_xlfn.STDEV.S(Tabela13[[#This Row],[V44]],Tabela13[[#This Row],[V46]])</f>
        <v>3.0957271519338605E-2</v>
      </c>
      <c r="DU393" s="3">
        <f>_xlfn.STDEV.S(Tabela13[[#This Row],[V45]],Tabela13[[#This Row],[V41]])</f>
        <v>0.415467933631951</v>
      </c>
      <c r="DV393" s="3">
        <f>_xlfn.STDEV.S(Tabela13[[#This Row],[V45]],Tabela13[[#This Row],[V42]])</f>
        <v>0.38451066211261237</v>
      </c>
      <c r="DW393" s="3">
        <f>_xlfn.STDEV.S(Tabela13[[#This Row],[V45]],Tabela13[[#This Row],[V43]])</f>
        <v>6.191454303867721E-2</v>
      </c>
      <c r="DX393" s="3">
        <f>_xlfn.STDEV.S(Tabela13[[#This Row],[V45]],Tabela13[[#This Row],[V44]])</f>
        <v>0.35355339059327379</v>
      </c>
      <c r="DY393" s="3">
        <f>_xlfn.STDEV.S(Tabela13[[#This Row],[V45]],Tabela13[[#This Row],[V46]])</f>
        <v>0.32259611907393515</v>
      </c>
      <c r="DZ393" s="3">
        <f>_xlfn.STDEV.S(Tabela13[[#This Row],[V46]],Tabela13[[#This Row],[V41]])</f>
        <v>0.73806405270588615</v>
      </c>
      <c r="EA393" s="3">
        <f>_xlfn.STDEV.S(Tabela13[[#This Row],[V46]],Tabela13[[#This Row],[V42]])</f>
        <v>0.70710678118654757</v>
      </c>
      <c r="EB393" s="3">
        <f>_xlfn.STDEV.S(Tabela13[[#This Row],[V46]],Tabela13[[#This Row],[V43]])</f>
        <v>0.38451066211261237</v>
      </c>
      <c r="EC393" s="3">
        <f>_xlfn.STDEV.S(Tabela13[[#This Row],[V46]],Tabela13[[#This Row],[V44]])</f>
        <v>3.0957271519338605E-2</v>
      </c>
      <c r="ED393" s="3">
        <f>_xlfn.STDEV.S(Tabela13[[#This Row],[V46]],Tabela13[[#This Row],[V45]])</f>
        <v>0.32259611907393515</v>
      </c>
      <c r="EE393" s="3">
        <f t="shared" si="452"/>
        <v>5.9317606752704345E-2</v>
      </c>
      <c r="EF393" s="3">
        <f t="shared" si="453"/>
        <v>1.2034623120708352</v>
      </c>
      <c r="EG393" s="3" t="str">
        <f t="shared" si="454"/>
        <v/>
      </c>
      <c r="EH393" s="3">
        <f t="shared" si="455"/>
        <v>1.661871734527804</v>
      </c>
      <c r="EI393" s="3">
        <f t="shared" si="456"/>
        <v>33.716801966370944</v>
      </c>
      <c r="EJ393" s="3">
        <f t="shared" si="457"/>
        <v>5.9317606752704345E-2</v>
      </c>
      <c r="EK393" s="3">
        <f t="shared" si="458"/>
        <v>1.1864945545506642</v>
      </c>
      <c r="EL393" s="3">
        <f t="shared" si="459"/>
        <v>-33.716801966370944</v>
      </c>
      <c r="EM393" s="3">
        <f t="shared" si="460"/>
        <v>1.6856377404592617</v>
      </c>
      <c r="EN393" s="3" t="str">
        <f t="shared" si="461"/>
        <v/>
      </c>
      <c r="EO393" s="3">
        <f t="shared" si="462"/>
        <v>1.2034623120708352</v>
      </c>
      <c r="EP393" s="3">
        <f t="shared" si="463"/>
        <v>1.1864945545506642</v>
      </c>
      <c r="EQ393" s="3">
        <f t="shared" si="464"/>
        <v>-1.661871734527804</v>
      </c>
      <c r="ER393" s="3" t="str">
        <f t="shared" si="465"/>
        <v/>
      </c>
      <c r="ES393" s="3" t="str">
        <f t="shared" si="466"/>
        <v/>
      </c>
      <c r="ET393" s="3" t="str">
        <f t="shared" si="467"/>
        <v/>
      </c>
      <c r="EU393" s="3" t="str">
        <f t="shared" si="468"/>
        <v/>
      </c>
      <c r="EV393" s="3">
        <f t="shared" si="469"/>
        <v>-1.661871734527804</v>
      </c>
      <c r="EW393" s="3">
        <f t="shared" si="470"/>
        <v>-1.2034623120708352</v>
      </c>
      <c r="EX393" s="3">
        <f t="shared" si="471"/>
        <v>-5.9317606752704345E-2</v>
      </c>
      <c r="EY393" s="3">
        <f t="shared" si="472"/>
        <v>1.661871734527804</v>
      </c>
      <c r="EZ393" s="3">
        <f t="shared" si="473"/>
        <v>1.6856377404592617</v>
      </c>
      <c r="FA393" s="3" t="str">
        <f t="shared" si="474"/>
        <v/>
      </c>
      <c r="FB393" s="3">
        <f t="shared" si="475"/>
        <v>-1.2034623120708352</v>
      </c>
      <c r="FC393" s="3">
        <f t="shared" si="476"/>
        <v>-1.1864945545506642</v>
      </c>
      <c r="FD393" s="3">
        <f t="shared" si="477"/>
        <v>33.716801966370944</v>
      </c>
      <c r="FE393" s="3" t="str">
        <f t="shared" si="478"/>
        <v/>
      </c>
      <c r="FF393" s="3">
        <f t="shared" si="479"/>
        <v>-1.6856377404592617</v>
      </c>
      <c r="FG393" s="3">
        <f t="shared" si="480"/>
        <v>-5.9317606752704345E-2</v>
      </c>
      <c r="FH393" s="3">
        <f t="shared" si="481"/>
        <v>-1.1864945545506642</v>
      </c>
      <c r="FI393" s="4">
        <f t="shared" si="482"/>
        <v>0.69444444444444442</v>
      </c>
      <c r="FJ393" s="4">
        <f t="shared" si="483"/>
        <v>0.43478260869565222</v>
      </c>
      <c r="FK393" s="4">
        <f t="shared" si="484"/>
        <v>1.4997719324920176</v>
      </c>
      <c r="FL393" s="4">
        <f t="shared" si="485"/>
        <v>1.2484415386954537</v>
      </c>
      <c r="FM393" s="4">
        <f>Tabela13[[#This Row],[V139]]-Tabela13[[#This Row],[V140]]</f>
        <v>0.25133039379656386</v>
      </c>
      <c r="FN393" s="4">
        <f>Tabela13[[#This Row],[V1]]-Tabela13[[#This Row],[V2]]/2</f>
        <v>0.88058574879227058</v>
      </c>
      <c r="FO393" s="4">
        <f>Tabela13[[#This Row],[V1]]-Tabela13[[#This Row],[V3]]/2</f>
        <v>0.85869565217391308</v>
      </c>
      <c r="FP393" s="4">
        <f>Tabela13[[#This Row],[V1]]-Tabela13[[#This Row],[V4]]/2</f>
        <v>0.63058574879227058</v>
      </c>
      <c r="FQ393" s="4">
        <f>Tabela13[[#This Row],[V2]]-Tabela13[[#This Row],[V1]]/2</f>
        <v>6.4915458937198078E-2</v>
      </c>
      <c r="FR393" s="4">
        <f>Tabela13[[#This Row],[V2]]-Tabela13[[#This Row],[V3]]/2</f>
        <v>0.31491545893719808</v>
      </c>
      <c r="FS393" s="4">
        <f>Tabela13[[#This Row],[V2]]-Tabela13[[#This Row],[V4]]/2</f>
        <v>8.680555555555558E-2</v>
      </c>
      <c r="FT393" s="4">
        <f t="shared" si="486"/>
        <v>0.72198486589057931</v>
      </c>
      <c r="FU393" s="4">
        <f t="shared" si="487"/>
        <v>0.70952072627196117</v>
      </c>
      <c r="FV393" s="4">
        <f t="shared" si="488"/>
        <v>0.56260595362188281</v>
      </c>
      <c r="FW393" s="4">
        <f t="shared" si="489"/>
        <v>6.4824503853390017E-2</v>
      </c>
      <c r="FX393" s="4">
        <f t="shared" si="490"/>
        <v>0.30508391305469335</v>
      </c>
      <c r="FY393" s="4">
        <f t="shared" si="491"/>
        <v>8.6588503495805866E-2</v>
      </c>
      <c r="FZ393" s="4">
        <f t="shared" si="492"/>
        <v>129.95727586030426</v>
      </c>
      <c r="GA393" s="4">
        <f t="shared" si="493"/>
        <v>127.71373072895301</v>
      </c>
      <c r="GB393" s="4">
        <f t="shared" si="494"/>
        <v>101.2690716519389</v>
      </c>
      <c r="GC393" s="4">
        <f t="shared" si="495"/>
        <v>11.668410693610204</v>
      </c>
      <c r="GD393" s="4">
        <f t="shared" si="496"/>
        <v>54.915104349844803</v>
      </c>
      <c r="GE393" s="4">
        <f t="shared" si="497"/>
        <v>15.585930629245057</v>
      </c>
      <c r="GF393" s="4">
        <f>Tabela13[[#This Row],[V1]]-Tabela13[[#This Row],[V2]]/Tabela13[[#This Row],[V2]]</f>
        <v>0.21739130434782616</v>
      </c>
      <c r="GG393" s="4">
        <f>Tabela13[[#This Row],[V1]]-Tabela13[[#This Row],[V3]]/Tabela13[[#This Row],[V3]]</f>
        <v>0.21739130434782616</v>
      </c>
      <c r="GH393" s="4">
        <f>Tabela13[[#This Row],[V1]]-Tabela13[[#This Row],[V4]]/Tabela13[[#This Row],[V4]]</f>
        <v>0.21739130434782616</v>
      </c>
      <c r="GI393" s="4">
        <f>Tabela13[[#This Row],[V2]]-Tabela13[[#This Row],[V1]]/Tabela13[[#This Row],[V1]]</f>
        <v>-0.32638888888888884</v>
      </c>
      <c r="GJ393" s="4">
        <f>Tabela13[[#This Row],[V2]]-Tabela13[[#This Row],[V3]]/Tabela13[[#This Row],[V3]]</f>
        <v>-0.32638888888888884</v>
      </c>
      <c r="GK393" s="4">
        <f>Tabela13[[#This Row],[V2]]-Tabela13[[#This Row],[V4]]/Tabela13[[#This Row],[V4]]</f>
        <v>-0.32638888888888884</v>
      </c>
      <c r="GL393" s="4">
        <f t="shared" si="498"/>
        <v>0.28977963197335771</v>
      </c>
      <c r="GM393" s="4">
        <f t="shared" si="499"/>
        <v>0.94550120772946866</v>
      </c>
      <c r="GN393" s="4">
        <f t="shared" si="500"/>
        <v>0.30648256142288383</v>
      </c>
      <c r="GO393" s="3">
        <f t="shared" si="501"/>
        <v>1</v>
      </c>
      <c r="GP393" s="3">
        <v>100</v>
      </c>
      <c r="GQ393" s="3">
        <f t="shared" si="502"/>
        <v>1.2999999999999998</v>
      </c>
      <c r="GR393" s="3">
        <f t="shared" si="503"/>
        <v>129.99999999999997</v>
      </c>
      <c r="GS393" s="34">
        <f>COUNTIF($D$2:D392,Tabela13[[#This Row],[HomeTeam]])</f>
        <v>19</v>
      </c>
      <c r="GT393" s="34">
        <f>COUNTIF($E$2:E392,Tabela13[[#This Row],[AwayTeam]])</f>
        <v>19</v>
      </c>
      <c r="GU393" s="3">
        <f>IFERROR(AVERAGEIFS($AD$2:AD392,$D$2:D392,Tabela13[[#This Row],[HomeTeam]],$GS$2:GS392,"&gt;="&amp;Tabela13[[#This Row],[Contagem_H]]-5),"")</f>
        <v>1.3695857290284537</v>
      </c>
      <c r="GV393" s="3">
        <f>IFERROR(AVERAGEIFS($G$2:G392,$E$2:E392,Tabela13[[#This Row],[AwayTeam]],$GT$2:GT392,"&gt;="&amp;Tabela13[[#This Row],[Contagem_A]]-5),"")</f>
        <v>1.6</v>
      </c>
      <c r="GW393" s="3">
        <f>IFERROR(AVERAGEIFS($GQ$2:GQ392,$D$2:D392,Tabela13[[#This Row],[HomeTeam]],$GS$2:GS392,"&gt;="&amp;Tabela13[[#This Row],[Contagem_H]]-5),"")</f>
        <v>-0.54</v>
      </c>
    </row>
    <row r="394" spans="1:205" x14ac:dyDescent="0.25">
      <c r="A394" t="s">
        <v>127</v>
      </c>
      <c r="B394" t="s">
        <v>276</v>
      </c>
      <c r="C394" t="s">
        <v>134</v>
      </c>
      <c r="D394" t="s">
        <v>19</v>
      </c>
      <c r="E394" t="s">
        <v>14</v>
      </c>
      <c r="F394" s="3">
        <v>0</v>
      </c>
      <c r="G394" s="3">
        <v>2</v>
      </c>
      <c r="H394" s="3" t="str">
        <f t="shared" si="504"/>
        <v>A</v>
      </c>
      <c r="I394" s="3">
        <v>1.95</v>
      </c>
      <c r="J394" s="3">
        <v>3.9</v>
      </c>
      <c r="K394" s="3">
        <v>3.7</v>
      </c>
      <c r="L394" s="3">
        <v>1.62</v>
      </c>
      <c r="M394" s="3">
        <v>2.2999999999999998</v>
      </c>
      <c r="N394" s="3">
        <f t="shared" si="433"/>
        <v>2</v>
      </c>
      <c r="O394" s="3">
        <f t="shared" si="434"/>
        <v>0</v>
      </c>
      <c r="P394" s="3">
        <f t="shared" si="435"/>
        <v>3</v>
      </c>
      <c r="Q394" s="3">
        <f t="shared" si="436"/>
        <v>3.9501039501039559E-2</v>
      </c>
      <c r="R394" s="3">
        <f t="shared" si="437"/>
        <v>5.2066559312936134E-2</v>
      </c>
      <c r="S394" s="3">
        <f t="shared" si="438"/>
        <v>2.0270270270270272</v>
      </c>
      <c r="T394" s="3">
        <f t="shared" si="439"/>
        <v>4.0540540540540544</v>
      </c>
      <c r="U394" s="3">
        <f t="shared" si="440"/>
        <v>3.8461538461538467</v>
      </c>
      <c r="V394" s="3">
        <f t="shared" si="441"/>
        <v>1.6839916839916842</v>
      </c>
      <c r="W394" s="3">
        <f t="shared" si="442"/>
        <v>2.3908523908523907</v>
      </c>
      <c r="X394" s="4">
        <f t="shared" si="443"/>
        <v>0.51282051282051289</v>
      </c>
      <c r="Y394" s="4">
        <f t="shared" si="444"/>
        <v>0.25641025641025644</v>
      </c>
      <c r="Z394" s="4">
        <f t="shared" si="445"/>
        <v>0.27027027027027023</v>
      </c>
      <c r="AA394" s="4">
        <f t="shared" si="446"/>
        <v>0.61728395061728392</v>
      </c>
      <c r="AB394" s="4">
        <f t="shared" si="447"/>
        <v>0.43478260869565222</v>
      </c>
      <c r="AC394" s="4">
        <f t="shared" si="448"/>
        <v>0.25641025641025644</v>
      </c>
      <c r="AD394" s="4">
        <f t="shared" si="449"/>
        <v>1.1351351351351351</v>
      </c>
      <c r="AE394" s="4">
        <f t="shared" si="450"/>
        <v>1.2564102564102564</v>
      </c>
      <c r="AF394" s="4">
        <f t="shared" si="451"/>
        <v>0.13513513513513511</v>
      </c>
      <c r="AG394" s="4">
        <f>IFERROR(AVERAGE(Tabela13[[#This Row],[V1]],Tabela13[[#This Row],[V2]]),"")</f>
        <v>0.69577269577269574</v>
      </c>
      <c r="AH394" s="4">
        <f>IFERROR(AVERAGE(Tabela13[[#This Row],[V1]],Tabela13[[#This Row],[V3]]),"")</f>
        <v>0.75641025641025639</v>
      </c>
      <c r="AI394" s="4">
        <f>IFERROR(AVERAGE(Tabela13[[#This Row],[V1]],Tabela13[[#This Row],[V4]]),"")</f>
        <v>0.19577269577269579</v>
      </c>
      <c r="AJ394" s="4">
        <f>IFERROR(AVERAGE(Tabela13[[#This Row],[V2]],Tabela13[[#This Row],[V1]]),"")</f>
        <v>0.69577269577269574</v>
      </c>
      <c r="AK394" s="4">
        <f>IFERROR(AVERAGE(Tabela13[[#This Row],[V2]],Tabela13[[#This Row],[V3]]),"")</f>
        <v>1.1957726957726957</v>
      </c>
      <c r="AL394" s="4">
        <f>IFERROR(AVERAGE(Tabela13[[#This Row],[V2]],Tabela13[[#This Row],[V4]]),"")</f>
        <v>0.63513513513513509</v>
      </c>
      <c r="AM394" s="4">
        <f>IFERROR(AVERAGE(Tabela13[[#This Row],[V3]],Tabela13[[#This Row],[V1]]),"")</f>
        <v>0.75641025641025639</v>
      </c>
      <c r="AN394" s="4">
        <f>IFERROR(AVERAGE(Tabela13[[#This Row],[V3]],Tabela13[[#This Row],[V2]]),"")</f>
        <v>1.1957726957726957</v>
      </c>
      <c r="AO394" s="4">
        <f>IFERROR(AVERAGE(Tabela13[[#This Row],[V3]],Tabela13[[#This Row],[V4]]),"")</f>
        <v>0.69577269577269574</v>
      </c>
      <c r="AP394" s="4">
        <f>IFERROR(AVERAGE(Tabela13[[#This Row],[V4]],Tabela13[[#This Row],[V1]]),"")</f>
        <v>0.19577269577269579</v>
      </c>
      <c r="AQ394" s="4">
        <f>IFERROR(AVERAGE(Tabela13[[#This Row],[V4]],Tabela13[[#This Row],[V2]]),"")</f>
        <v>0.63513513513513509</v>
      </c>
      <c r="AR394" s="4">
        <f>IFERROR(AVERAGE(Tabela13[[#This Row],[V4]],Tabela13[[#This Row],[V3]]),"")</f>
        <v>0.69577269577269574</v>
      </c>
      <c r="AS394" s="4">
        <f>_xlfn.STDEV.S(Tabela13[[#This Row],[V1]:[V2]])</f>
        <v>0.62135232054368839</v>
      </c>
      <c r="AT394" s="4">
        <f>_xlfn.STDEV.S(Tabela13[[#This Row],[V1]],Tabela13[[#This Row],[V3]])</f>
        <v>0.70710678118654757</v>
      </c>
      <c r="AU394" s="4">
        <f>_xlfn.STDEV.S(Tabela13[[#This Row],[V1]],Tabela13[[#This Row],[V4]])</f>
        <v>8.5754460642859173E-2</v>
      </c>
      <c r="AV394" s="4">
        <f>_xlfn.STDEV.S(Tabela13[[#This Row],[V2]],Tabela13[[#This Row],[V1]])</f>
        <v>0.62135232054368839</v>
      </c>
      <c r="AW394" s="4">
        <f>_xlfn.STDEV.S(Tabela13[[#This Row],[V2]],Tabela13[[#This Row],[V3]])</f>
        <v>8.5754460642859215E-2</v>
      </c>
      <c r="AX394" s="4">
        <f>_xlfn.STDEV.S(Tabela13[[#This Row],[V42]],Tabela13[[#This Row],[V44]])</f>
        <v>1.3284591017302358</v>
      </c>
      <c r="AY394" s="4">
        <f>_xlfn.STDEV.S(Tabela13[[#This Row],[V3]],Tabela13[[#This Row],[V1]])</f>
        <v>0.70710678118654757</v>
      </c>
      <c r="AZ394" s="4">
        <f>_xlfn.STDEV.S(Tabela13[[#This Row],[V3]],Tabela13[[#This Row],[V2]])</f>
        <v>8.5754460642859215E-2</v>
      </c>
      <c r="BA394" s="4">
        <f>_xlfn.STDEV.S(Tabela13[[#This Row],[V3]],Tabela13[[#This Row],[V4]])</f>
        <v>0.79286124182940676</v>
      </c>
      <c r="BB394" s="4">
        <f>_xlfn.STDEV.S(Tabela13[[#This Row],[V4]],Tabela13[[#This Row],[V1]])</f>
        <v>8.5754460642859173E-2</v>
      </c>
      <c r="BC394" s="4">
        <f>_xlfn.STDEV.S(Tabela13[[#This Row],[V4]],Tabela13[[#This Row],[V2]])</f>
        <v>0.70710678118654757</v>
      </c>
      <c r="BD394" s="4">
        <f>_xlfn.STDEV.S(Tabela13[[#This Row],[V4]],Tabela13[[#This Row],[V3]])</f>
        <v>0.79286124182940676</v>
      </c>
      <c r="BE394" s="4">
        <f>Tabela13[[#This Row],[V17]]/Tabela13[[#This Row],[V5]]</f>
        <v>0.89303924157822945</v>
      </c>
      <c r="BF394" s="4">
        <f>Tabela13[[#This Row],[V18]]/Tabela13[[#This Row],[V6]]</f>
        <v>0.93481913445001208</v>
      </c>
      <c r="BG394" s="4">
        <f>Tabela13[[#This Row],[V19]]/Tabela13[[#This Row],[V7]]</f>
        <v>0.43803074940759568</v>
      </c>
      <c r="BH394" s="4">
        <f>Tabela13[[#This Row],[V20]]/Tabela13[[#This Row],[V8]]</f>
        <v>0.89303924157822945</v>
      </c>
      <c r="BI394" s="4">
        <f>Tabela13[[#This Row],[V21]]/Tabela13[[#This Row],[V9]]</f>
        <v>7.1714683690319247E-2</v>
      </c>
      <c r="BJ394" s="4">
        <f>Tabela13[[#This Row],[V22]]/Tabela13[[#This Row],[V10]]</f>
        <v>2.0916164580433501</v>
      </c>
      <c r="BK394" s="4">
        <f>Tabela13[[#This Row],[V23]]/Tabela13[[#This Row],[V11]]</f>
        <v>0.93481913445001208</v>
      </c>
      <c r="BL394" s="4">
        <f>Tabela13[[#This Row],[V24]]/Tabela13[[#This Row],[V12]]</f>
        <v>7.1714683690319247E-2</v>
      </c>
      <c r="BM394" s="4">
        <f>Tabela13[[#This Row],[V25]]/Tabela13[[#This Row],[V13]]</f>
        <v>1.1395406095217471</v>
      </c>
      <c r="BN394" s="4">
        <f>Tabela13[[#This Row],[V26]]/Tabela13[[#This Row],[V14]]</f>
        <v>0.43803074940759568</v>
      </c>
      <c r="BO394" s="4">
        <f>Tabela13[[#This Row],[V27]]/Tabela13[[#This Row],[V15]]</f>
        <v>1.1133170597405218</v>
      </c>
      <c r="BP394" s="4">
        <f>Tabela13[[#This Row],[V28]]/Tabela13[[#This Row],[V16]]</f>
        <v>1.1395406095217471</v>
      </c>
      <c r="BQ394" s="4">
        <f>Tabela13[[#This Row],[V1]]-Tabela13[[#This Row],[V2]]</f>
        <v>-0.8787248787248787</v>
      </c>
      <c r="BR394" s="4">
        <f>Tabela13[[#This Row],[V1]]-Tabela13[[#This Row],[V3]]</f>
        <v>-1</v>
      </c>
      <c r="BS394" s="4">
        <f>Tabela13[[#This Row],[V1]]-Tabela13[[#This Row],[V4]]</f>
        <v>0.12127512127512133</v>
      </c>
      <c r="BT394" s="4">
        <f>Tabela13[[#This Row],[V2]]-Tabela13[[#This Row],[V1]]</f>
        <v>0.8787248787248787</v>
      </c>
      <c r="BU394" s="4">
        <f>Tabela13[[#This Row],[V2]]-Tabela13[[#This Row],[V3]]</f>
        <v>-0.1212751212751213</v>
      </c>
      <c r="BV394" s="4">
        <f>Tabela13[[#This Row],[V2]]-Tabela13[[#This Row],[V4]]</f>
        <v>1</v>
      </c>
      <c r="BW394" s="4">
        <f>AVERAGE(Tabela13[[#This Row],[V41]],Tabela13[[#This Row],[V42]])</f>
        <v>-0.93936243936243935</v>
      </c>
      <c r="BX394" s="4">
        <f>AVERAGE(Tabela13[[#This Row],[V41]],Tabela13[[#This Row],[V43]])</f>
        <v>-0.3787248787248787</v>
      </c>
      <c r="BY394" s="4">
        <f>AVERAGE(Tabela13[[#This Row],[V41]],Tabela13[[#This Row],[V44]])</f>
        <v>0</v>
      </c>
      <c r="BZ394" s="4">
        <f>AVERAGE(Tabela13[[#This Row],[V41]],Tabela13[[#This Row],[V45]])</f>
        <v>-0.5</v>
      </c>
      <c r="CA394" s="4">
        <f>AVERAGE(Tabela13[[#This Row],[V41]],Tabela13[[#This Row],[V46]])</f>
        <v>6.063756063756065E-2</v>
      </c>
      <c r="CB394" s="4">
        <f>AVERAGE(Tabela13[[#This Row],[V42]],Tabela13[[#This Row],[V41]])</f>
        <v>-0.93936243936243935</v>
      </c>
      <c r="CC394" s="4">
        <f>AVERAGE(Tabela13[[#This Row],[V42]],Tabela13[[#This Row],[V43]])</f>
        <v>-0.43936243936243935</v>
      </c>
      <c r="CD394" s="4">
        <f>AVERAGE(Tabela13[[#This Row],[V42]],Tabela13[[#This Row],[V44]])</f>
        <v>-6.063756063756065E-2</v>
      </c>
      <c r="CE394" s="4">
        <f>AVERAGE(Tabela13[[#This Row],[V42]],Tabela13[[#This Row],[V45]])</f>
        <v>-0.56063756063756065</v>
      </c>
      <c r="CF394" s="4">
        <f>AVERAGE(Tabela13[[#This Row],[V42]],Tabela13[[#This Row],[V46]])</f>
        <v>0</v>
      </c>
      <c r="CG394" s="4">
        <f>AVERAGE(Tabela13[[#This Row],[V43]],Tabela13[[#This Row],[V41]])</f>
        <v>-0.3787248787248787</v>
      </c>
      <c r="CH394" s="4">
        <f>AVERAGE(Tabela13[[#This Row],[V43]],Tabela13[[#This Row],[V42]])</f>
        <v>-0.43936243936243935</v>
      </c>
      <c r="CI394" s="4">
        <f>AVERAGE(Tabela13[[#This Row],[V43]],Tabela13[[#This Row],[V44]])</f>
        <v>0.5</v>
      </c>
      <c r="CJ394" s="4">
        <f>AVERAGE(Tabela13[[#This Row],[V43]],Tabela13[[#This Row],[V45]])</f>
        <v>0</v>
      </c>
      <c r="CK394" s="4">
        <f>AVERAGE(Tabela13[[#This Row],[V43]],Tabela13[[#This Row],[V46]])</f>
        <v>0.56063756063756065</v>
      </c>
      <c r="CL394" s="4">
        <f>AVERAGE(Tabela13[[#This Row],[V44]],Tabela13[[#This Row],[V41]])</f>
        <v>0</v>
      </c>
      <c r="CM394" s="4">
        <f>AVERAGE(Tabela13[[#This Row],[V44]],Tabela13[[#This Row],[V42]])</f>
        <v>-6.063756063756065E-2</v>
      </c>
      <c r="CN394" s="4">
        <f>AVERAGE(Tabela13[[#This Row],[V44]],Tabela13[[#This Row],[V43]])</f>
        <v>0.5</v>
      </c>
      <c r="CO394" s="4">
        <f>AVERAGE(Tabela13[[#This Row],[V44]],Tabela13[[#This Row],[V45]])</f>
        <v>0.3787248787248787</v>
      </c>
      <c r="CP394" s="4">
        <f>AVERAGE(Tabela13[[#This Row],[V44]],Tabela13[[#This Row],[V46]])</f>
        <v>0.93936243936243935</v>
      </c>
      <c r="CQ394" s="4">
        <f>AVERAGE(Tabela13[[#This Row],[V45]],Tabela13[[#This Row],[V41]])</f>
        <v>-0.5</v>
      </c>
      <c r="CR394" s="4">
        <f>AVERAGE(Tabela13[[#This Row],[V45]],Tabela13[[#This Row],[V42]])</f>
        <v>-0.56063756063756065</v>
      </c>
      <c r="CS394" s="4">
        <f>AVERAGE(Tabela13[[#This Row],[V45]],Tabela13[[#This Row],[V43]])</f>
        <v>0</v>
      </c>
      <c r="CT394" s="4">
        <f>AVERAGE(Tabela13[[#This Row],[V45]],Tabela13[[#This Row],[V44]])</f>
        <v>0.3787248787248787</v>
      </c>
      <c r="CU394" s="4">
        <f>AVERAGE(Tabela13[[#This Row],[V45]],Tabela13[[#This Row],[V46]])</f>
        <v>0.43936243936243935</v>
      </c>
      <c r="CV394" s="4">
        <f>AVERAGE(Tabela13[[#This Row],[V46]],Tabela13[[#This Row],[V41]])</f>
        <v>6.063756063756065E-2</v>
      </c>
      <c r="CW394" s="4">
        <f>AVERAGE(Tabela13[[#This Row],[V46]],Tabela13[[#This Row],[V42]])</f>
        <v>0</v>
      </c>
      <c r="CX394" s="4">
        <f>AVERAGE(Tabela13[[#This Row],[V46]],Tabela13[[#This Row],[V43]])</f>
        <v>0.56063756063756065</v>
      </c>
      <c r="CY394" s="4">
        <f>AVERAGE(Tabela13[[#This Row],[V46]],Tabela13[[#This Row],[V44]])</f>
        <v>0.93936243936243935</v>
      </c>
      <c r="CZ394" s="4">
        <f>AVERAGE(Tabela13[[#This Row],[V46]],Tabela13[[#This Row],[V45]])</f>
        <v>0.43936243936243935</v>
      </c>
      <c r="DA394" s="3">
        <f>_xlfn.STDEV.S(Tabela13[[#This Row],[V41]],Tabela13[[#This Row],[V42]])</f>
        <v>8.5754460642859215E-2</v>
      </c>
      <c r="DB394" s="3">
        <f>_xlfn.STDEV.S(Tabela13[[#This Row],[V41]],Tabela13[[#This Row],[V43]])</f>
        <v>0.70710678118654746</v>
      </c>
      <c r="DC394" s="3">
        <f>_xlfn.STDEV.S(Tabela13[[#This Row],[V41]],Tabela13[[#This Row],[V44]])</f>
        <v>1.2427046410873765</v>
      </c>
      <c r="DD394" s="3">
        <f>_xlfn.STDEV.S(Tabela13[[#This Row],[V41]],Tabela13[[#This Row],[V45]])</f>
        <v>0.53559785990082909</v>
      </c>
      <c r="DE394" s="3">
        <f>_xlfn.STDEV.S(Tabela13[[#This Row],[V41]],Tabela13[[#This Row],[V46]])</f>
        <v>1.3284591017302358</v>
      </c>
      <c r="DF394" s="3">
        <f>_xlfn.STDEV.S(Tabela13[[#This Row],[V42]],Tabela13[[#This Row],[V41]])</f>
        <v>8.5754460642859215E-2</v>
      </c>
      <c r="DG394" s="3">
        <f>_xlfn.STDEV.S(Tabela13[[#This Row],[V42]],Tabela13[[#This Row],[V43]])</f>
        <v>0.79286124182940676</v>
      </c>
      <c r="DH394" s="3">
        <f>_xlfn.STDEV.S(Tabela13[[#This Row],[V42]],Tabela13[[#This Row],[V44]])</f>
        <v>1.3284591017302358</v>
      </c>
      <c r="DI394" s="3">
        <f>_xlfn.STDEV.S(Tabela13[[#This Row],[V42]],Tabela13[[#This Row],[V45]])</f>
        <v>0.62135232054368827</v>
      </c>
      <c r="DJ394" s="3">
        <f>_xlfn.STDEV.S(Tabela13[[#This Row],[V42]],Tabela13[[#This Row],[V46]])</f>
        <v>1.4142135623730951</v>
      </c>
      <c r="DK394" s="3">
        <f>_xlfn.STDEV.S(Tabela13[[#This Row],[V43]],Tabela13[[#This Row],[V41]])</f>
        <v>0.70710678118654746</v>
      </c>
      <c r="DL394" s="3">
        <f>_xlfn.STDEV.S(Tabela13[[#This Row],[V43]],Tabela13[[#This Row],[V42]])</f>
        <v>0.79286124182940676</v>
      </c>
      <c r="DM394" s="3">
        <f>_xlfn.STDEV.S(Tabela13[[#This Row],[V43]],Tabela13[[#This Row],[V44]])</f>
        <v>0.53559785990082909</v>
      </c>
      <c r="DN394" s="3">
        <f>_xlfn.STDEV.S(Tabela13[[#This Row],[V43]],Tabela13[[#This Row],[V45]])</f>
        <v>0.17150892128571843</v>
      </c>
      <c r="DO394" s="3">
        <f>_xlfn.STDEV.S(Tabela13[[#This Row],[V43]],Tabela13[[#This Row],[V46]])</f>
        <v>0.62135232054368827</v>
      </c>
      <c r="DP394" s="3">
        <f>_xlfn.STDEV.S(Tabela13[[#This Row],[V44]],Tabela13[[#This Row],[V41]])</f>
        <v>1.2427046410873765</v>
      </c>
      <c r="DQ394" s="3">
        <f>_xlfn.STDEV.S(Tabela13[[#This Row],[V44]],Tabela13[[#This Row],[V42]])</f>
        <v>1.3284591017302358</v>
      </c>
      <c r="DR394" s="3">
        <f>_xlfn.STDEV.S(Tabela13[[#This Row],[V44]],Tabela13[[#This Row],[V43]])</f>
        <v>0.53559785990082909</v>
      </c>
      <c r="DS394" s="3">
        <f>_xlfn.STDEV.S(Tabela13[[#This Row],[V44]],Tabela13[[#This Row],[V45]])</f>
        <v>0.70710678118654746</v>
      </c>
      <c r="DT394" s="3">
        <f>_xlfn.STDEV.S(Tabela13[[#This Row],[V44]],Tabela13[[#This Row],[V46]])</f>
        <v>8.5754460642859215E-2</v>
      </c>
      <c r="DU394" s="3">
        <f>_xlfn.STDEV.S(Tabela13[[#This Row],[V45]],Tabela13[[#This Row],[V41]])</f>
        <v>0.53559785990082909</v>
      </c>
      <c r="DV394" s="3">
        <f>_xlfn.STDEV.S(Tabela13[[#This Row],[V45]],Tabela13[[#This Row],[V42]])</f>
        <v>0.62135232054368827</v>
      </c>
      <c r="DW394" s="3">
        <f>_xlfn.STDEV.S(Tabela13[[#This Row],[V45]],Tabela13[[#This Row],[V43]])</f>
        <v>0.17150892128571843</v>
      </c>
      <c r="DX394" s="3">
        <f>_xlfn.STDEV.S(Tabela13[[#This Row],[V45]],Tabela13[[#This Row],[V44]])</f>
        <v>0.70710678118654746</v>
      </c>
      <c r="DY394" s="3">
        <f>_xlfn.STDEV.S(Tabela13[[#This Row],[V45]],Tabela13[[#This Row],[V46]])</f>
        <v>0.79286124182940676</v>
      </c>
      <c r="DZ394" s="3">
        <f>_xlfn.STDEV.S(Tabela13[[#This Row],[V46]],Tabela13[[#This Row],[V41]])</f>
        <v>1.3284591017302358</v>
      </c>
      <c r="EA394" s="3">
        <f>_xlfn.STDEV.S(Tabela13[[#This Row],[V46]],Tabela13[[#This Row],[V42]])</f>
        <v>1.4142135623730951</v>
      </c>
      <c r="EB394" s="3">
        <f>_xlfn.STDEV.S(Tabela13[[#This Row],[V46]],Tabela13[[#This Row],[V43]])</f>
        <v>0.62135232054368827</v>
      </c>
      <c r="EC394" s="3">
        <f>_xlfn.STDEV.S(Tabela13[[#This Row],[V46]],Tabela13[[#This Row],[V44]])</f>
        <v>8.5754460642859215E-2</v>
      </c>
      <c r="ED394" s="3">
        <f>_xlfn.STDEV.S(Tabela13[[#This Row],[V46]],Tabela13[[#This Row],[V45]])</f>
        <v>0.79286124182940676</v>
      </c>
      <c r="EE394" s="3">
        <f t="shared" si="452"/>
        <v>-9.1290067655954155E-2</v>
      </c>
      <c r="EF394" s="3">
        <f t="shared" si="453"/>
        <v>-1.8670724341302618</v>
      </c>
      <c r="EG394" s="3" t="str">
        <f t="shared" si="454"/>
        <v/>
      </c>
      <c r="EH394" s="3">
        <f t="shared" si="455"/>
        <v>-1.0711957198016582</v>
      </c>
      <c r="EI394" s="3">
        <f t="shared" si="456"/>
        <v>21.908188386248341</v>
      </c>
      <c r="EJ394" s="3">
        <f t="shared" si="457"/>
        <v>-9.1290067655954155E-2</v>
      </c>
      <c r="EK394" s="3">
        <f t="shared" si="458"/>
        <v>-1.8045721955202429</v>
      </c>
      <c r="EL394" s="3">
        <f t="shared" si="459"/>
        <v>-21.908188386248341</v>
      </c>
      <c r="EM394" s="3">
        <f t="shared" si="460"/>
        <v>-1.108295919090905</v>
      </c>
      <c r="EN394" s="3" t="str">
        <f t="shared" si="461"/>
        <v/>
      </c>
      <c r="EO394" s="3">
        <f t="shared" si="462"/>
        <v>-1.8670724341302618</v>
      </c>
      <c r="EP394" s="3">
        <f t="shared" si="463"/>
        <v>-1.8045721955202429</v>
      </c>
      <c r="EQ394" s="3">
        <f t="shared" si="464"/>
        <v>1.0711957198016582</v>
      </c>
      <c r="ER394" s="3" t="str">
        <f t="shared" si="465"/>
        <v/>
      </c>
      <c r="ES394" s="3" t="str">
        <f t="shared" si="466"/>
        <v/>
      </c>
      <c r="ET394" s="3" t="str">
        <f t="shared" si="467"/>
        <v/>
      </c>
      <c r="EU394" s="3" t="str">
        <f t="shared" si="468"/>
        <v/>
      </c>
      <c r="EV394" s="3">
        <f t="shared" si="469"/>
        <v>1.0711957198016582</v>
      </c>
      <c r="EW394" s="3">
        <f t="shared" si="470"/>
        <v>1.8670724341302618</v>
      </c>
      <c r="EX394" s="3">
        <f t="shared" si="471"/>
        <v>9.1290067655954155E-2</v>
      </c>
      <c r="EY394" s="3">
        <f t="shared" si="472"/>
        <v>-1.0711957198016582</v>
      </c>
      <c r="EZ394" s="3">
        <f t="shared" si="473"/>
        <v>-1.108295919090905</v>
      </c>
      <c r="FA394" s="3" t="str">
        <f t="shared" si="474"/>
        <v/>
      </c>
      <c r="FB394" s="3">
        <f t="shared" si="475"/>
        <v>1.8670724341302618</v>
      </c>
      <c r="FC394" s="3">
        <f t="shared" si="476"/>
        <v>1.8045721955202429</v>
      </c>
      <c r="FD394" s="3">
        <f t="shared" si="477"/>
        <v>21.908188386248341</v>
      </c>
      <c r="FE394" s="3" t="str">
        <f t="shared" si="478"/>
        <v/>
      </c>
      <c r="FF394" s="3">
        <f t="shared" si="479"/>
        <v>1.108295919090905</v>
      </c>
      <c r="FG394" s="3">
        <f t="shared" si="480"/>
        <v>9.1290067655954155E-2</v>
      </c>
      <c r="FH394" s="3">
        <f t="shared" si="481"/>
        <v>1.8045721955202429</v>
      </c>
      <c r="FI394" s="4">
        <f t="shared" si="482"/>
        <v>0</v>
      </c>
      <c r="FJ394" s="4">
        <f t="shared" si="483"/>
        <v>1.0256410256410258</v>
      </c>
      <c r="FK394" s="4">
        <f t="shared" si="484"/>
        <v>1.7266666666666666</v>
      </c>
      <c r="FL394" s="4">
        <f t="shared" si="485"/>
        <v>1.0266666666666664</v>
      </c>
      <c r="FM394" s="4">
        <f>Tabela13[[#This Row],[V139]]-Tabela13[[#This Row],[V140]]</f>
        <v>0.70000000000000018</v>
      </c>
      <c r="FN394" s="4">
        <f>Tabela13[[#This Row],[V1]]-Tabela13[[#This Row],[V2]]/2</f>
        <v>-0.3111573111573111</v>
      </c>
      <c r="FO394" s="4">
        <f>Tabela13[[#This Row],[V1]]-Tabela13[[#This Row],[V3]]/2</f>
        <v>-0.37179487179487175</v>
      </c>
      <c r="FP394" s="4">
        <f>Tabela13[[#This Row],[V1]]-Tabela13[[#This Row],[V4]]/2</f>
        <v>0.1888426888426889</v>
      </c>
      <c r="FQ394" s="4">
        <f>Tabela13[[#This Row],[V2]]-Tabela13[[#This Row],[V1]]/2</f>
        <v>1.0069300069300069</v>
      </c>
      <c r="FR394" s="4">
        <f>Tabela13[[#This Row],[V2]]-Tabela13[[#This Row],[V3]]/2</f>
        <v>0.50693000693000689</v>
      </c>
      <c r="FS394" s="4">
        <f>Tabela13[[#This Row],[V2]]-Tabela13[[#This Row],[V4]]/2</f>
        <v>1.0675675675675675</v>
      </c>
      <c r="FT394" s="4">
        <f t="shared" si="486"/>
        <v>-0.3016611686739315</v>
      </c>
      <c r="FU394" s="4">
        <f t="shared" si="487"/>
        <v>-0.35595773816798537</v>
      </c>
      <c r="FV394" s="4">
        <f t="shared" si="488"/>
        <v>0.18664472197801199</v>
      </c>
      <c r="FW394" s="4">
        <f t="shared" si="489"/>
        <v>0.78885118834750489</v>
      </c>
      <c r="FX394" s="4">
        <f t="shared" si="490"/>
        <v>0.46917623269904651</v>
      </c>
      <c r="FY394" s="4">
        <f t="shared" si="491"/>
        <v>0.81806627579936397</v>
      </c>
      <c r="FZ394" s="4">
        <f t="shared" si="492"/>
        <v>-54.299010361307673</v>
      </c>
      <c r="GA394" s="4">
        <f t="shared" si="493"/>
        <v>-64.072392870237366</v>
      </c>
      <c r="GB394" s="4">
        <f t="shared" si="494"/>
        <v>33.596049956042158</v>
      </c>
      <c r="GC394" s="4">
        <f t="shared" si="495"/>
        <v>141.99321390255088</v>
      </c>
      <c r="GD394" s="4">
        <f t="shared" si="496"/>
        <v>84.451721885828377</v>
      </c>
      <c r="GE394" s="4">
        <f t="shared" si="497"/>
        <v>147.25192964388549</v>
      </c>
      <c r="GF394" s="4">
        <f>Tabela13[[#This Row],[V1]]-Tabela13[[#This Row],[V2]]/Tabela13[[#This Row],[V2]]</f>
        <v>-0.74358974358974361</v>
      </c>
      <c r="GG394" s="4">
        <f>Tabela13[[#This Row],[V1]]-Tabela13[[#This Row],[V3]]/Tabela13[[#This Row],[V3]]</f>
        <v>-0.74358974358974361</v>
      </c>
      <c r="GH394" s="4">
        <f>Tabela13[[#This Row],[V1]]-Tabela13[[#This Row],[V4]]/Tabela13[[#This Row],[V4]]</f>
        <v>-0.74358974358974361</v>
      </c>
      <c r="GI394" s="4">
        <f>Tabela13[[#This Row],[V2]]-Tabela13[[#This Row],[V1]]/Tabela13[[#This Row],[V1]]</f>
        <v>0.13513513513513509</v>
      </c>
      <c r="GJ394" s="4">
        <f>Tabela13[[#This Row],[V2]]-Tabela13[[#This Row],[V3]]/Tabela13[[#This Row],[V3]]</f>
        <v>0.13513513513513509</v>
      </c>
      <c r="GK394" s="4">
        <f>Tabela13[[#This Row],[V2]]-Tabela13[[#This Row],[V4]]/Tabela13[[#This Row],[V4]]</f>
        <v>0.13513513513513509</v>
      </c>
      <c r="GL394" s="4">
        <f t="shared" si="498"/>
        <v>0.58158050604661082</v>
      </c>
      <c r="GM394" s="4">
        <f t="shared" si="499"/>
        <v>0.69577269577269574</v>
      </c>
      <c r="GN394" s="4">
        <f t="shared" si="500"/>
        <v>0.83587716157894365</v>
      </c>
      <c r="GO394" s="3">
        <f t="shared" si="501"/>
        <v>0</v>
      </c>
      <c r="GP394" s="3">
        <v>100</v>
      </c>
      <c r="GQ394" s="3">
        <f t="shared" si="502"/>
        <v>-1</v>
      </c>
      <c r="GR394" s="3">
        <f t="shared" si="503"/>
        <v>-100</v>
      </c>
      <c r="GS394" s="34">
        <f>COUNTIF($D$2:D393,Tabela13[[#This Row],[HomeTeam]])</f>
        <v>19</v>
      </c>
      <c r="GT394" s="34">
        <f>COUNTIF($E$2:E393,Tabela13[[#This Row],[AwayTeam]])</f>
        <v>19</v>
      </c>
      <c r="GU394" s="3">
        <f>IFERROR(AVERAGEIFS($AD$2:AD393,$D$2:D393,Tabela13[[#This Row],[HomeTeam]],$GS$2:GS393,"&gt;="&amp;Tabela13[[#This Row],[Contagem_H]]-5),"")</f>
        <v>0.80024215550531341</v>
      </c>
      <c r="GV394" s="3">
        <f>IFERROR(AVERAGEIFS($G$2:G393,$E$2:E393,Tabela13[[#This Row],[AwayTeam]],$GT$2:GT393,"&gt;="&amp;Tabela13[[#This Row],[Contagem_A]]-5),"")</f>
        <v>1.6</v>
      </c>
      <c r="GW394" s="3">
        <f>IFERROR(AVERAGEIFS($GQ$2:GQ393,$D$2:D393,Tabela13[[#This Row],[HomeTeam]],$GS$2:GS393,"&gt;="&amp;Tabela13[[#This Row],[Contagem_H]]-5),"")</f>
        <v>0.76400000000000001</v>
      </c>
    </row>
    <row r="395" spans="1:205" x14ac:dyDescent="0.25">
      <c r="A395" t="s">
        <v>127</v>
      </c>
      <c r="B395" t="s">
        <v>276</v>
      </c>
      <c r="C395" t="s">
        <v>134</v>
      </c>
      <c r="D395" t="s">
        <v>18</v>
      </c>
      <c r="E395" t="s">
        <v>27</v>
      </c>
      <c r="F395" s="3">
        <v>2</v>
      </c>
      <c r="G395" s="3">
        <v>1</v>
      </c>
      <c r="H395" s="3" t="str">
        <f t="shared" si="504"/>
        <v>H</v>
      </c>
      <c r="I395" s="3">
        <v>1.85</v>
      </c>
      <c r="J395" s="3">
        <v>3.75</v>
      </c>
      <c r="K395" s="3">
        <v>4.0999999999999996</v>
      </c>
      <c r="L395" s="3">
        <v>1.86</v>
      </c>
      <c r="M395" s="3">
        <v>2.04</v>
      </c>
      <c r="N395" s="3">
        <f t="shared" si="433"/>
        <v>3</v>
      </c>
      <c r="O395" s="3">
        <f t="shared" si="434"/>
        <v>3</v>
      </c>
      <c r="P395" s="3">
        <f t="shared" si="435"/>
        <v>0</v>
      </c>
      <c r="Q395" s="3">
        <f t="shared" si="436"/>
        <v>5.1109646231597416E-2</v>
      </c>
      <c r="R395" s="3">
        <f t="shared" si="437"/>
        <v>2.7830487033523088E-2</v>
      </c>
      <c r="S395" s="3">
        <f t="shared" si="438"/>
        <v>1.9445528455284553</v>
      </c>
      <c r="T395" s="3">
        <f t="shared" si="439"/>
        <v>3.9416611733684901</v>
      </c>
      <c r="U395" s="3">
        <f t="shared" si="440"/>
        <v>4.3095495495495486</v>
      </c>
      <c r="V395" s="3">
        <f t="shared" si="441"/>
        <v>1.9550639419907714</v>
      </c>
      <c r="W395" s="3">
        <f t="shared" si="442"/>
        <v>2.1442636783124587</v>
      </c>
      <c r="X395" s="4">
        <f t="shared" si="443"/>
        <v>0.54054054054054046</v>
      </c>
      <c r="Y395" s="4">
        <f t="shared" si="444"/>
        <v>0.26666666666666666</v>
      </c>
      <c r="Z395" s="4">
        <f t="shared" si="445"/>
        <v>0.24390243902439027</v>
      </c>
      <c r="AA395" s="4">
        <f t="shared" si="446"/>
        <v>0.5376344086021505</v>
      </c>
      <c r="AB395" s="4">
        <f t="shared" si="447"/>
        <v>0.49019607843137253</v>
      </c>
      <c r="AC395" s="4">
        <f t="shared" si="448"/>
        <v>1.2702702702702702</v>
      </c>
      <c r="AD395" s="4">
        <f t="shared" si="449"/>
        <v>0.62195121951219512</v>
      </c>
      <c r="AE395" s="4">
        <f t="shared" si="450"/>
        <v>0.77027027027027017</v>
      </c>
      <c r="AF395" s="4">
        <f t="shared" si="451"/>
        <v>1.1219512195121952</v>
      </c>
      <c r="AG395" s="4">
        <f>IFERROR(AVERAGE(Tabela13[[#This Row],[V1]],Tabela13[[#This Row],[V2]]),"")</f>
        <v>0.9461107448912327</v>
      </c>
      <c r="AH395" s="4">
        <f>IFERROR(AVERAGE(Tabela13[[#This Row],[V1]],Tabela13[[#This Row],[V3]]),"")</f>
        <v>1.0202702702702702</v>
      </c>
      <c r="AI395" s="4">
        <f>IFERROR(AVERAGE(Tabela13[[#This Row],[V1]],Tabela13[[#This Row],[V4]]),"")</f>
        <v>1.1961107448912327</v>
      </c>
      <c r="AJ395" s="4">
        <f>IFERROR(AVERAGE(Tabela13[[#This Row],[V2]],Tabela13[[#This Row],[V1]]),"")</f>
        <v>0.9461107448912327</v>
      </c>
      <c r="AK395" s="4">
        <f>IFERROR(AVERAGE(Tabela13[[#This Row],[V2]],Tabela13[[#This Row],[V3]]),"")</f>
        <v>0.6961107448912327</v>
      </c>
      <c r="AL395" s="4">
        <f>IFERROR(AVERAGE(Tabela13[[#This Row],[V2]],Tabela13[[#This Row],[V4]]),"")</f>
        <v>0.87195121951219523</v>
      </c>
      <c r="AM395" s="4">
        <f>IFERROR(AVERAGE(Tabela13[[#This Row],[V3]],Tabela13[[#This Row],[V1]]),"")</f>
        <v>1.0202702702702702</v>
      </c>
      <c r="AN395" s="4">
        <f>IFERROR(AVERAGE(Tabela13[[#This Row],[V3]],Tabela13[[#This Row],[V2]]),"")</f>
        <v>0.6961107448912327</v>
      </c>
      <c r="AO395" s="4">
        <f>IFERROR(AVERAGE(Tabela13[[#This Row],[V3]],Tabela13[[#This Row],[V4]]),"")</f>
        <v>0.9461107448912327</v>
      </c>
      <c r="AP395" s="4">
        <f>IFERROR(AVERAGE(Tabela13[[#This Row],[V4]],Tabela13[[#This Row],[V1]]),"")</f>
        <v>1.1961107448912327</v>
      </c>
      <c r="AQ395" s="4">
        <f>IFERROR(AVERAGE(Tabela13[[#This Row],[V4]],Tabela13[[#This Row],[V2]]),"")</f>
        <v>0.87195121951219523</v>
      </c>
      <c r="AR395" s="4">
        <f>IFERROR(AVERAGE(Tabela13[[#This Row],[V4]],Tabela13[[#This Row],[V3]]),"")</f>
        <v>0.9461107448912327</v>
      </c>
      <c r="AS395" s="4">
        <f>_xlfn.STDEV.S(Tabela13[[#This Row],[V1]:[V2]])</f>
        <v>0.45843079716346025</v>
      </c>
      <c r="AT395" s="4">
        <f>_xlfn.STDEV.S(Tabela13[[#This Row],[V1]],Tabela13[[#This Row],[V3]])</f>
        <v>0.35355339059327379</v>
      </c>
      <c r="AU395" s="4">
        <f>_xlfn.STDEV.S(Tabela13[[#This Row],[V1]],Tabela13[[#This Row],[V4]])</f>
        <v>0.10487740657018654</v>
      </c>
      <c r="AV395" s="4">
        <f>_xlfn.STDEV.S(Tabela13[[#This Row],[V2]],Tabela13[[#This Row],[V1]])</f>
        <v>0.45843079716346025</v>
      </c>
      <c r="AW395" s="4">
        <f>_xlfn.STDEV.S(Tabela13[[#This Row],[V2]],Tabela13[[#This Row],[V3]])</f>
        <v>0.10487740657018521</v>
      </c>
      <c r="AX395" s="4">
        <f>_xlfn.STDEV.S(Tabela13[[#This Row],[V42]],Tabela13[[#This Row],[V44]])</f>
        <v>0.81198418775673409</v>
      </c>
      <c r="AY395" s="4">
        <f>_xlfn.STDEV.S(Tabela13[[#This Row],[V3]],Tabela13[[#This Row],[V1]])</f>
        <v>0.35355339059327379</v>
      </c>
      <c r="AZ395" s="4">
        <f>_xlfn.STDEV.S(Tabela13[[#This Row],[V3]],Tabela13[[#This Row],[V2]])</f>
        <v>0.10487740657018521</v>
      </c>
      <c r="BA395" s="4">
        <f>_xlfn.STDEV.S(Tabela13[[#This Row],[V3]],Tabela13[[#This Row],[V4]])</f>
        <v>0.2486759840230871</v>
      </c>
      <c r="BB395" s="4">
        <f>_xlfn.STDEV.S(Tabela13[[#This Row],[V4]],Tabela13[[#This Row],[V1]])</f>
        <v>0.10487740657018654</v>
      </c>
      <c r="BC395" s="4">
        <f>_xlfn.STDEV.S(Tabela13[[#This Row],[V4]],Tabela13[[#This Row],[V2]])</f>
        <v>0.35355339059327345</v>
      </c>
      <c r="BD395" s="4">
        <f>_xlfn.STDEV.S(Tabela13[[#This Row],[V4]],Tabela13[[#This Row],[V3]])</f>
        <v>0.2486759840230871</v>
      </c>
      <c r="BE395" s="4">
        <f>Tabela13[[#This Row],[V17]]/Tabela13[[#This Row],[V5]]</f>
        <v>0.48454242765857458</v>
      </c>
      <c r="BF395" s="4">
        <f>Tabela13[[#This Row],[V18]]/Tabela13[[#This Row],[V6]]</f>
        <v>0.3465291510450631</v>
      </c>
      <c r="BG395" s="4">
        <f>Tabela13[[#This Row],[V19]]/Tabela13[[#This Row],[V7]]</f>
        <v>8.7682020262867449E-2</v>
      </c>
      <c r="BH395" s="4">
        <f>Tabela13[[#This Row],[V20]]/Tabela13[[#This Row],[V8]]</f>
        <v>0.48454242765857458</v>
      </c>
      <c r="BI395" s="4">
        <f>Tabela13[[#This Row],[V21]]/Tabela13[[#This Row],[V9]]</f>
        <v>0.1506619562187225</v>
      </c>
      <c r="BJ395" s="4">
        <f>Tabela13[[#This Row],[V22]]/Tabela13[[#This Row],[V10]]</f>
        <v>0.93122662092380681</v>
      </c>
      <c r="BK395" s="4">
        <f>Tabela13[[#This Row],[V23]]/Tabela13[[#This Row],[V11]]</f>
        <v>0.3465291510450631</v>
      </c>
      <c r="BL395" s="4">
        <f>Tabela13[[#This Row],[V24]]/Tabela13[[#This Row],[V12]]</f>
        <v>0.1506619562187225</v>
      </c>
      <c r="BM395" s="4">
        <f>Tabela13[[#This Row],[V25]]/Tabela13[[#This Row],[V13]]</f>
        <v>0.26284024926878463</v>
      </c>
      <c r="BN395" s="4">
        <f>Tabela13[[#This Row],[V26]]/Tabela13[[#This Row],[V14]]</f>
        <v>8.7682020262867449E-2</v>
      </c>
      <c r="BO395" s="4">
        <f>Tabela13[[#This Row],[V27]]/Tabela13[[#This Row],[V15]]</f>
        <v>0.40547381858249537</v>
      </c>
      <c r="BP395" s="4">
        <f>Tabela13[[#This Row],[V28]]/Tabela13[[#This Row],[V16]]</f>
        <v>0.26284024926878463</v>
      </c>
      <c r="BQ395" s="4">
        <f>Tabela13[[#This Row],[V1]]-Tabela13[[#This Row],[V2]]</f>
        <v>0.64831905075807506</v>
      </c>
      <c r="BR395" s="4">
        <f>Tabela13[[#This Row],[V1]]-Tabela13[[#This Row],[V3]]</f>
        <v>0.5</v>
      </c>
      <c r="BS395" s="4">
        <f>Tabela13[[#This Row],[V1]]-Tabela13[[#This Row],[V4]]</f>
        <v>0.14831905075807494</v>
      </c>
      <c r="BT395" s="4">
        <f>Tabela13[[#This Row],[V2]]-Tabela13[[#This Row],[V1]]</f>
        <v>-0.64831905075807506</v>
      </c>
      <c r="BU395" s="4">
        <f>Tabela13[[#This Row],[V2]]-Tabela13[[#This Row],[V3]]</f>
        <v>-0.14831905075807506</v>
      </c>
      <c r="BV395" s="4">
        <f>Tabela13[[#This Row],[V2]]-Tabela13[[#This Row],[V4]]</f>
        <v>-0.50000000000000011</v>
      </c>
      <c r="BW395" s="4">
        <f>AVERAGE(Tabela13[[#This Row],[V41]],Tabela13[[#This Row],[V42]])</f>
        <v>0.57415952537903747</v>
      </c>
      <c r="BX395" s="4">
        <f>AVERAGE(Tabela13[[#This Row],[V41]],Tabela13[[#This Row],[V43]])</f>
        <v>0.398319050758075</v>
      </c>
      <c r="BY395" s="4">
        <f>AVERAGE(Tabela13[[#This Row],[V41]],Tabela13[[#This Row],[V44]])</f>
        <v>0</v>
      </c>
      <c r="BZ395" s="4">
        <f>AVERAGE(Tabela13[[#This Row],[V41]],Tabela13[[#This Row],[V45]])</f>
        <v>0.25</v>
      </c>
      <c r="CA395" s="4">
        <f>AVERAGE(Tabela13[[#This Row],[V41]],Tabela13[[#This Row],[V46]])</f>
        <v>7.4159525379037472E-2</v>
      </c>
      <c r="CB395" s="4">
        <f>AVERAGE(Tabela13[[#This Row],[V42]],Tabela13[[#This Row],[V41]])</f>
        <v>0.57415952537903747</v>
      </c>
      <c r="CC395" s="4">
        <f>AVERAGE(Tabela13[[#This Row],[V42]],Tabela13[[#This Row],[V43]])</f>
        <v>0.32415952537903747</v>
      </c>
      <c r="CD395" s="4">
        <f>AVERAGE(Tabela13[[#This Row],[V42]],Tabela13[[#This Row],[V44]])</f>
        <v>-7.4159525379037528E-2</v>
      </c>
      <c r="CE395" s="4">
        <f>AVERAGE(Tabela13[[#This Row],[V42]],Tabela13[[#This Row],[V45]])</f>
        <v>0.17584047462096247</v>
      </c>
      <c r="CF395" s="4">
        <f>AVERAGE(Tabela13[[#This Row],[V42]],Tabela13[[#This Row],[V46]])</f>
        <v>0</v>
      </c>
      <c r="CG395" s="4">
        <f>AVERAGE(Tabela13[[#This Row],[V43]],Tabela13[[#This Row],[V41]])</f>
        <v>0.398319050758075</v>
      </c>
      <c r="CH395" s="4">
        <f>AVERAGE(Tabela13[[#This Row],[V43]],Tabela13[[#This Row],[V42]])</f>
        <v>0.32415952537903747</v>
      </c>
      <c r="CI395" s="4">
        <f>AVERAGE(Tabela13[[#This Row],[V43]],Tabela13[[#This Row],[V44]])</f>
        <v>-0.25000000000000006</v>
      </c>
      <c r="CJ395" s="4">
        <f>AVERAGE(Tabela13[[#This Row],[V43]],Tabela13[[#This Row],[V45]])</f>
        <v>0</v>
      </c>
      <c r="CK395" s="4">
        <f>AVERAGE(Tabela13[[#This Row],[V43]],Tabela13[[#This Row],[V46]])</f>
        <v>-0.17584047462096258</v>
      </c>
      <c r="CL395" s="4">
        <f>AVERAGE(Tabela13[[#This Row],[V44]],Tabela13[[#This Row],[V41]])</f>
        <v>0</v>
      </c>
      <c r="CM395" s="4">
        <f>AVERAGE(Tabela13[[#This Row],[V44]],Tabela13[[#This Row],[V42]])</f>
        <v>-7.4159525379037528E-2</v>
      </c>
      <c r="CN395" s="4">
        <f>AVERAGE(Tabela13[[#This Row],[V44]],Tabela13[[#This Row],[V43]])</f>
        <v>-0.25000000000000006</v>
      </c>
      <c r="CO395" s="4">
        <f>AVERAGE(Tabela13[[#This Row],[V44]],Tabela13[[#This Row],[V45]])</f>
        <v>-0.39831905075807506</v>
      </c>
      <c r="CP395" s="4">
        <f>AVERAGE(Tabela13[[#This Row],[V44]],Tabela13[[#This Row],[V46]])</f>
        <v>-0.57415952537903758</v>
      </c>
      <c r="CQ395" s="4">
        <f>AVERAGE(Tabela13[[#This Row],[V45]],Tabela13[[#This Row],[V41]])</f>
        <v>0.25</v>
      </c>
      <c r="CR395" s="4">
        <f>AVERAGE(Tabela13[[#This Row],[V45]],Tabela13[[#This Row],[V42]])</f>
        <v>0.17584047462096247</v>
      </c>
      <c r="CS395" s="4">
        <f>AVERAGE(Tabela13[[#This Row],[V45]],Tabela13[[#This Row],[V43]])</f>
        <v>0</v>
      </c>
      <c r="CT395" s="4">
        <f>AVERAGE(Tabela13[[#This Row],[V45]],Tabela13[[#This Row],[V44]])</f>
        <v>-0.39831905075807506</v>
      </c>
      <c r="CU395" s="4">
        <f>AVERAGE(Tabela13[[#This Row],[V45]],Tabela13[[#This Row],[V46]])</f>
        <v>-0.32415952537903758</v>
      </c>
      <c r="CV395" s="4">
        <f>AVERAGE(Tabela13[[#This Row],[V46]],Tabela13[[#This Row],[V41]])</f>
        <v>7.4159525379037472E-2</v>
      </c>
      <c r="CW395" s="4">
        <f>AVERAGE(Tabela13[[#This Row],[V46]],Tabela13[[#This Row],[V42]])</f>
        <v>0</v>
      </c>
      <c r="CX395" s="4">
        <f>AVERAGE(Tabela13[[#This Row],[V46]],Tabela13[[#This Row],[V43]])</f>
        <v>-0.17584047462096258</v>
      </c>
      <c r="CY395" s="4">
        <f>AVERAGE(Tabela13[[#This Row],[V46]],Tabela13[[#This Row],[V44]])</f>
        <v>-0.57415952537903758</v>
      </c>
      <c r="CZ395" s="4">
        <f>AVERAGE(Tabela13[[#This Row],[V46]],Tabela13[[#This Row],[V45]])</f>
        <v>-0.32415952537903758</v>
      </c>
      <c r="DA395" s="3">
        <f>_xlfn.STDEV.S(Tabela13[[#This Row],[V41]],Tabela13[[#This Row],[V42]])</f>
        <v>0.10487740657018733</v>
      </c>
      <c r="DB395" s="3">
        <f>_xlfn.STDEV.S(Tabela13[[#This Row],[V41]],Tabela13[[#This Row],[V43]])</f>
        <v>0.35355339059327384</v>
      </c>
      <c r="DC395" s="3">
        <f>_xlfn.STDEV.S(Tabela13[[#This Row],[V41]],Tabela13[[#This Row],[V44]])</f>
        <v>0.91686159432692083</v>
      </c>
      <c r="DD395" s="3">
        <f>_xlfn.STDEV.S(Tabela13[[#This Row],[V41]],Tabela13[[#This Row],[V45]])</f>
        <v>0.56330820373364698</v>
      </c>
      <c r="DE395" s="3">
        <f>_xlfn.STDEV.S(Tabela13[[#This Row],[V41]],Tabela13[[#This Row],[V46]])</f>
        <v>0.81198418775673431</v>
      </c>
      <c r="DF395" s="3">
        <f>_xlfn.STDEV.S(Tabela13[[#This Row],[V42]],Tabela13[[#This Row],[V41]])</f>
        <v>0.10487740657018733</v>
      </c>
      <c r="DG395" s="3">
        <f>_xlfn.STDEV.S(Tabela13[[#This Row],[V42]],Tabela13[[#This Row],[V43]])</f>
        <v>0.24867598402308722</v>
      </c>
      <c r="DH395" s="3">
        <f>_xlfn.STDEV.S(Tabela13[[#This Row],[V42]],Tabela13[[#This Row],[V44]])</f>
        <v>0.81198418775673409</v>
      </c>
      <c r="DI395" s="3">
        <f>_xlfn.STDEV.S(Tabela13[[#This Row],[V42]],Tabela13[[#This Row],[V45]])</f>
        <v>0.45843079716346041</v>
      </c>
      <c r="DJ395" s="3">
        <f>_xlfn.STDEV.S(Tabela13[[#This Row],[V42]],Tabela13[[#This Row],[V46]])</f>
        <v>0.70710678118654757</v>
      </c>
      <c r="DK395" s="3">
        <f>_xlfn.STDEV.S(Tabela13[[#This Row],[V43]],Tabela13[[#This Row],[V41]])</f>
        <v>0.35355339059327384</v>
      </c>
      <c r="DL395" s="3">
        <f>_xlfn.STDEV.S(Tabela13[[#This Row],[V43]],Tabela13[[#This Row],[V42]])</f>
        <v>0.24867598402308722</v>
      </c>
      <c r="DM395" s="3">
        <f>_xlfn.STDEV.S(Tabela13[[#This Row],[V43]],Tabela13[[#This Row],[V44]])</f>
        <v>0.56330820373364698</v>
      </c>
      <c r="DN395" s="3">
        <f>_xlfn.STDEV.S(Tabela13[[#This Row],[V43]],Tabela13[[#This Row],[V45]])</f>
        <v>0.20975481314037314</v>
      </c>
      <c r="DO395" s="3">
        <f>_xlfn.STDEV.S(Tabela13[[#This Row],[V43]],Tabela13[[#This Row],[V46]])</f>
        <v>0.45843079716346036</v>
      </c>
      <c r="DP395" s="3">
        <f>_xlfn.STDEV.S(Tabela13[[#This Row],[V44]],Tabela13[[#This Row],[V41]])</f>
        <v>0.91686159432692083</v>
      </c>
      <c r="DQ395" s="3">
        <f>_xlfn.STDEV.S(Tabela13[[#This Row],[V44]],Tabela13[[#This Row],[V42]])</f>
        <v>0.81198418775673409</v>
      </c>
      <c r="DR395" s="3">
        <f>_xlfn.STDEV.S(Tabela13[[#This Row],[V44]],Tabela13[[#This Row],[V43]])</f>
        <v>0.56330820373364698</v>
      </c>
      <c r="DS395" s="3">
        <f>_xlfn.STDEV.S(Tabela13[[#This Row],[V44]],Tabela13[[#This Row],[V45]])</f>
        <v>0.35355339059327384</v>
      </c>
      <c r="DT395" s="3">
        <f>_xlfn.STDEV.S(Tabela13[[#This Row],[V44]],Tabela13[[#This Row],[V46]])</f>
        <v>0.10487740657018681</v>
      </c>
      <c r="DU395" s="3">
        <f>_xlfn.STDEV.S(Tabela13[[#This Row],[V45]],Tabela13[[#This Row],[V41]])</f>
        <v>0.56330820373364698</v>
      </c>
      <c r="DV395" s="3">
        <f>_xlfn.STDEV.S(Tabela13[[#This Row],[V45]],Tabela13[[#This Row],[V42]])</f>
        <v>0.45843079716346041</v>
      </c>
      <c r="DW395" s="3">
        <f>_xlfn.STDEV.S(Tabela13[[#This Row],[V45]],Tabela13[[#This Row],[V43]])</f>
        <v>0.20975481314037314</v>
      </c>
      <c r="DX395" s="3">
        <f>_xlfn.STDEV.S(Tabela13[[#This Row],[V45]],Tabela13[[#This Row],[V44]])</f>
        <v>0.35355339059327384</v>
      </c>
      <c r="DY395" s="3">
        <f>_xlfn.STDEV.S(Tabela13[[#This Row],[V45]],Tabela13[[#This Row],[V46]])</f>
        <v>0.24867598402308727</v>
      </c>
      <c r="DZ395" s="3">
        <f>_xlfn.STDEV.S(Tabela13[[#This Row],[V46]],Tabela13[[#This Row],[V41]])</f>
        <v>0.81198418775673431</v>
      </c>
      <c r="EA395" s="3">
        <f>_xlfn.STDEV.S(Tabela13[[#This Row],[V46]],Tabela13[[#This Row],[V42]])</f>
        <v>0.70710678118654757</v>
      </c>
      <c r="EB395" s="3">
        <f>_xlfn.STDEV.S(Tabela13[[#This Row],[V46]],Tabela13[[#This Row],[V43]])</f>
        <v>0.45843079716346036</v>
      </c>
      <c r="EC395" s="3">
        <f>_xlfn.STDEV.S(Tabela13[[#This Row],[V46]],Tabela13[[#This Row],[V44]])</f>
        <v>0.10487740657018681</v>
      </c>
      <c r="ED395" s="3">
        <f>_xlfn.STDEV.S(Tabela13[[#This Row],[V46]],Tabela13[[#This Row],[V45]])</f>
        <v>0.24867598402308727</v>
      </c>
      <c r="EE395" s="3">
        <f t="shared" si="452"/>
        <v>0.18266248652924708</v>
      </c>
      <c r="EF395" s="3">
        <f t="shared" si="453"/>
        <v>0.88761355983449997</v>
      </c>
      <c r="EG395" s="3" t="str">
        <f t="shared" si="454"/>
        <v/>
      </c>
      <c r="EH395" s="3">
        <f t="shared" si="455"/>
        <v>2.2532328149345879</v>
      </c>
      <c r="EI395" s="3">
        <f t="shared" si="456"/>
        <v>10.949155669573045</v>
      </c>
      <c r="EJ395" s="3">
        <f t="shared" si="457"/>
        <v>0.18266248652924708</v>
      </c>
      <c r="EK395" s="3">
        <f t="shared" si="458"/>
        <v>0.76714075803360127</v>
      </c>
      <c r="EL395" s="3">
        <f t="shared" si="459"/>
        <v>-10.949155669573035</v>
      </c>
      <c r="EM395" s="3">
        <f t="shared" si="460"/>
        <v>2.607083483774955</v>
      </c>
      <c r="EN395" s="3" t="str">
        <f t="shared" si="461"/>
        <v/>
      </c>
      <c r="EO395" s="3">
        <f t="shared" si="462"/>
        <v>0.88761355983449997</v>
      </c>
      <c r="EP395" s="3">
        <f t="shared" si="463"/>
        <v>0.76714075803360127</v>
      </c>
      <c r="EQ395" s="3">
        <f t="shared" si="464"/>
        <v>-2.2532328149345875</v>
      </c>
      <c r="ER395" s="3" t="str">
        <f t="shared" si="465"/>
        <v/>
      </c>
      <c r="ES395" s="3" t="str">
        <f t="shared" si="466"/>
        <v/>
      </c>
      <c r="ET395" s="3" t="str">
        <f t="shared" si="467"/>
        <v/>
      </c>
      <c r="EU395" s="3" t="str">
        <f t="shared" si="468"/>
        <v/>
      </c>
      <c r="EV395" s="3">
        <f t="shared" si="469"/>
        <v>-2.2532328149345875</v>
      </c>
      <c r="EW395" s="3">
        <f t="shared" si="470"/>
        <v>-0.88761355983449985</v>
      </c>
      <c r="EX395" s="3">
        <f t="shared" si="471"/>
        <v>-0.18266248652924613</v>
      </c>
      <c r="EY395" s="3">
        <f t="shared" si="472"/>
        <v>2.2532328149345879</v>
      </c>
      <c r="EZ395" s="3">
        <f t="shared" si="473"/>
        <v>2.607083483774955</v>
      </c>
      <c r="FA395" s="3" t="str">
        <f t="shared" si="474"/>
        <v/>
      </c>
      <c r="FB395" s="3">
        <f t="shared" si="475"/>
        <v>-0.88761355983449985</v>
      </c>
      <c r="FC395" s="3">
        <f t="shared" si="476"/>
        <v>-0.76714075803360116</v>
      </c>
      <c r="FD395" s="3">
        <f t="shared" si="477"/>
        <v>10.949155669573045</v>
      </c>
      <c r="FE395" s="3" t="str">
        <f t="shared" si="478"/>
        <v/>
      </c>
      <c r="FF395" s="3">
        <f t="shared" si="479"/>
        <v>-2.6070834837749532</v>
      </c>
      <c r="FG395" s="3">
        <f t="shared" si="480"/>
        <v>-0.18266248652924613</v>
      </c>
      <c r="FH395" s="3">
        <f t="shared" si="481"/>
        <v>-0.76714075803360116</v>
      </c>
      <c r="FI395" s="4">
        <f t="shared" si="482"/>
        <v>0.48780487804878053</v>
      </c>
      <c r="FJ395" s="4">
        <f t="shared" si="483"/>
        <v>0.54054054054054046</v>
      </c>
      <c r="FK395" s="4">
        <f t="shared" si="484"/>
        <v>1.7964712768626141</v>
      </c>
      <c r="FL395" s="4">
        <f t="shared" si="485"/>
        <v>0.94982858098503242</v>
      </c>
      <c r="FM395" s="4">
        <f>Tabela13[[#This Row],[V139]]-Tabela13[[#This Row],[V140]]</f>
        <v>0.84664269587758167</v>
      </c>
      <c r="FN395" s="4">
        <f>Tabela13[[#This Row],[V1]]-Tabela13[[#This Row],[V2]]/2</f>
        <v>0.95929466051417256</v>
      </c>
      <c r="FO395" s="4">
        <f>Tabela13[[#This Row],[V1]]-Tabela13[[#This Row],[V3]]/2</f>
        <v>0.88513513513513509</v>
      </c>
      <c r="FP395" s="4">
        <f>Tabela13[[#This Row],[V1]]-Tabela13[[#This Row],[V4]]/2</f>
        <v>0.70929466051417256</v>
      </c>
      <c r="FQ395" s="4">
        <f>Tabela13[[#This Row],[V2]]-Tabela13[[#This Row],[V1]]/2</f>
        <v>-1.3183915622939968E-2</v>
      </c>
      <c r="FR395" s="4">
        <f>Tabela13[[#This Row],[V2]]-Tabela13[[#This Row],[V3]]/2</f>
        <v>0.23681608437706003</v>
      </c>
      <c r="FS395" s="4">
        <f>Tabela13[[#This Row],[V2]]-Tabela13[[#This Row],[V4]]/2</f>
        <v>6.0975609756097504E-2</v>
      </c>
      <c r="FT395" s="4">
        <f t="shared" si="486"/>
        <v>0.76462564490569407</v>
      </c>
      <c r="FU395" s="4">
        <f t="shared" si="487"/>
        <v>0.72454150343629031</v>
      </c>
      <c r="FV395" s="4">
        <f t="shared" si="488"/>
        <v>0.6169367910564646</v>
      </c>
      <c r="FW395" s="4">
        <f t="shared" si="489"/>
        <v>-1.3183151845720548E-2</v>
      </c>
      <c r="FX395" s="4">
        <f t="shared" si="490"/>
        <v>0.23253230286800206</v>
      </c>
      <c r="FY395" s="4">
        <f t="shared" si="491"/>
        <v>6.0900208277987936E-2</v>
      </c>
      <c r="FZ395" s="4">
        <f t="shared" si="492"/>
        <v>137.63261608302491</v>
      </c>
      <c r="GA395" s="4">
        <f t="shared" si="493"/>
        <v>130.41747061853226</v>
      </c>
      <c r="GB395" s="4">
        <f t="shared" si="494"/>
        <v>111.04862239016362</v>
      </c>
      <c r="GC395" s="4">
        <f t="shared" si="495"/>
        <v>-2.3729673322296985</v>
      </c>
      <c r="GD395" s="4">
        <f t="shared" si="496"/>
        <v>41.855814516240372</v>
      </c>
      <c r="GE395" s="4">
        <f t="shared" si="497"/>
        <v>10.962037490037828</v>
      </c>
      <c r="GF395" s="4">
        <f>Tabela13[[#This Row],[V1]]-Tabela13[[#This Row],[V2]]/Tabela13[[#This Row],[V2]]</f>
        <v>0.27027027027027017</v>
      </c>
      <c r="GG395" s="4">
        <f>Tabela13[[#This Row],[V1]]-Tabela13[[#This Row],[V3]]/Tabela13[[#This Row],[V3]]</f>
        <v>0.27027027027027017</v>
      </c>
      <c r="GH395" s="4">
        <f>Tabela13[[#This Row],[V1]]-Tabela13[[#This Row],[V4]]/Tabela13[[#This Row],[V4]]</f>
        <v>0.27027027027027017</v>
      </c>
      <c r="GI395" s="4">
        <f>Tabela13[[#This Row],[V2]]-Tabela13[[#This Row],[V1]]/Tabela13[[#This Row],[V1]]</f>
        <v>-0.37804878048780488</v>
      </c>
      <c r="GJ395" s="4">
        <f>Tabela13[[#This Row],[V2]]-Tabela13[[#This Row],[V3]]/Tabela13[[#This Row],[V3]]</f>
        <v>-0.37804878048780488</v>
      </c>
      <c r="GK395" s="4">
        <f>Tabela13[[#This Row],[V2]]-Tabela13[[#This Row],[V4]]/Tabela13[[#This Row],[V4]]</f>
        <v>-0.37804878048780488</v>
      </c>
      <c r="GL395" s="4">
        <f t="shared" si="498"/>
        <v>0.3011082534116129</v>
      </c>
      <c r="GM395" s="4">
        <f t="shared" si="499"/>
        <v>0.9461107448912327</v>
      </c>
      <c r="GN395" s="4">
        <f t="shared" si="500"/>
        <v>0.31825899350316444</v>
      </c>
      <c r="GO395" s="3">
        <f t="shared" si="501"/>
        <v>1</v>
      </c>
      <c r="GP395" s="3">
        <v>100</v>
      </c>
      <c r="GQ395" s="3">
        <f t="shared" si="502"/>
        <v>0.85000000000000009</v>
      </c>
      <c r="GR395" s="3">
        <f t="shared" si="503"/>
        <v>85.000000000000014</v>
      </c>
      <c r="GS395" s="34">
        <f>COUNTIF($D$2:D394,Tabela13[[#This Row],[HomeTeam]])</f>
        <v>19</v>
      </c>
      <c r="GT395" s="34">
        <f>COUNTIF($E$2:E394,Tabela13[[#This Row],[AwayTeam]])</f>
        <v>0</v>
      </c>
      <c r="GU395" s="3">
        <f>IFERROR(AVERAGEIFS($AD$2:AD394,$D$2:D394,Tabela13[[#This Row],[HomeTeam]],$GS$2:GS394,"&gt;="&amp;Tabela13[[#This Row],[Contagem_H]]-5),"")</f>
        <v>1.1565072236479421</v>
      </c>
      <c r="GV395" s="3" t="str">
        <f>IFERROR(AVERAGEIFS($G$2:G394,$E$2:E394,Tabela13[[#This Row],[AwayTeam]],$GT$2:GT394,"&gt;="&amp;Tabela13[[#This Row],[Contagem_A]]-5),"")</f>
        <v/>
      </c>
      <c r="GW395" s="3">
        <f>IFERROR(AVERAGEIFS($GQ$2:GQ394,$D$2:D394,Tabela13[[#This Row],[HomeTeam]],$GS$2:GS394,"&gt;="&amp;Tabela13[[#This Row],[Contagem_H]]-5),"")</f>
        <v>-0.35</v>
      </c>
    </row>
    <row r="396" spans="1:205" x14ac:dyDescent="0.25">
      <c r="A396" t="s">
        <v>127</v>
      </c>
      <c r="B396" t="s">
        <v>276</v>
      </c>
      <c r="C396" t="s">
        <v>134</v>
      </c>
      <c r="D396" t="s">
        <v>130</v>
      </c>
      <c r="E396" t="s">
        <v>28</v>
      </c>
      <c r="F396" s="3">
        <v>4</v>
      </c>
      <c r="G396" s="3">
        <v>1</v>
      </c>
      <c r="H396" s="3" t="str">
        <f t="shared" si="504"/>
        <v>H</v>
      </c>
      <c r="I396" s="3">
        <v>1.1000000000000001</v>
      </c>
      <c r="J396" s="3">
        <v>10</v>
      </c>
      <c r="K396" s="3">
        <v>23</v>
      </c>
      <c r="L396" s="3">
        <v>1.3</v>
      </c>
      <c r="M396" s="3">
        <v>3.5</v>
      </c>
      <c r="N396" s="3">
        <f t="shared" si="433"/>
        <v>5</v>
      </c>
      <c r="O396" s="3">
        <f t="shared" si="434"/>
        <v>3</v>
      </c>
      <c r="P396" s="3">
        <f t="shared" si="435"/>
        <v>0</v>
      </c>
      <c r="Q396" s="3">
        <f t="shared" si="436"/>
        <v>5.2569169960474227E-2</v>
      </c>
      <c r="R396" s="3">
        <f t="shared" si="437"/>
        <v>5.4945054945054861E-2</v>
      </c>
      <c r="S396" s="3">
        <f t="shared" si="438"/>
        <v>1.1578260869565218</v>
      </c>
      <c r="T396" s="3">
        <f t="shared" si="439"/>
        <v>10.525691699604742</v>
      </c>
      <c r="U396" s="3">
        <f t="shared" si="440"/>
        <v>24.209090909090907</v>
      </c>
      <c r="V396" s="3">
        <f t="shared" si="441"/>
        <v>1.3683399209486165</v>
      </c>
      <c r="W396" s="3">
        <f t="shared" si="442"/>
        <v>3.6839920948616598</v>
      </c>
      <c r="X396" s="4">
        <f t="shared" si="443"/>
        <v>0.90909090909090906</v>
      </c>
      <c r="Y396" s="4">
        <f t="shared" si="444"/>
        <v>0.1</v>
      </c>
      <c r="Z396" s="4">
        <f t="shared" si="445"/>
        <v>4.3478260869565216E-2</v>
      </c>
      <c r="AA396" s="4">
        <f t="shared" si="446"/>
        <v>0.76923076923076916</v>
      </c>
      <c r="AB396" s="4">
        <f t="shared" si="447"/>
        <v>0.2857142857142857</v>
      </c>
      <c r="AC396" s="4">
        <f t="shared" si="448"/>
        <v>2.4545454545454546</v>
      </c>
      <c r="AD396" s="4">
        <f t="shared" si="449"/>
        <v>0.52173913043478259</v>
      </c>
      <c r="AE396" s="4">
        <f t="shared" si="450"/>
        <v>0.95454545454545459</v>
      </c>
      <c r="AF396" s="4">
        <f t="shared" si="451"/>
        <v>2.0217391304347827</v>
      </c>
      <c r="AG396" s="4">
        <f>IFERROR(AVERAGE(Tabela13[[#This Row],[V1]],Tabela13[[#This Row],[V2]]),"")</f>
        <v>1.4881422924901186</v>
      </c>
      <c r="AH396" s="4">
        <f>IFERROR(AVERAGE(Tabela13[[#This Row],[V1]],Tabela13[[#This Row],[V3]]),"")</f>
        <v>1.7045454545454546</v>
      </c>
      <c r="AI396" s="4">
        <f>IFERROR(AVERAGE(Tabela13[[#This Row],[V1]],Tabela13[[#This Row],[V4]]),"")</f>
        <v>2.2381422924901186</v>
      </c>
      <c r="AJ396" s="4">
        <f>IFERROR(AVERAGE(Tabela13[[#This Row],[V2]],Tabela13[[#This Row],[V1]]),"")</f>
        <v>1.4881422924901186</v>
      </c>
      <c r="AK396" s="4">
        <f>IFERROR(AVERAGE(Tabela13[[#This Row],[V2]],Tabela13[[#This Row],[V3]]),"")</f>
        <v>0.73814229249011865</v>
      </c>
      <c r="AL396" s="4">
        <f>IFERROR(AVERAGE(Tabela13[[#This Row],[V2]],Tabela13[[#This Row],[V4]]),"")</f>
        <v>1.2717391304347827</v>
      </c>
      <c r="AM396" s="4">
        <f>IFERROR(AVERAGE(Tabela13[[#This Row],[V3]],Tabela13[[#This Row],[V1]]),"")</f>
        <v>1.7045454545454546</v>
      </c>
      <c r="AN396" s="4">
        <f>IFERROR(AVERAGE(Tabela13[[#This Row],[V3]],Tabela13[[#This Row],[V2]]),"")</f>
        <v>0.73814229249011865</v>
      </c>
      <c r="AO396" s="4">
        <f>IFERROR(AVERAGE(Tabela13[[#This Row],[V3]],Tabela13[[#This Row],[V4]]),"")</f>
        <v>1.4881422924901186</v>
      </c>
      <c r="AP396" s="4">
        <f>IFERROR(AVERAGE(Tabela13[[#This Row],[V4]],Tabela13[[#This Row],[V1]]),"")</f>
        <v>2.2381422924901186</v>
      </c>
      <c r="AQ396" s="4">
        <f>IFERROR(AVERAGE(Tabela13[[#This Row],[V4]],Tabela13[[#This Row],[V2]]),"")</f>
        <v>1.2717391304347827</v>
      </c>
      <c r="AR396" s="4">
        <f>IFERROR(AVERAGE(Tabela13[[#This Row],[V4]],Tabela13[[#This Row],[V3]]),"")</f>
        <v>1.4881422924901186</v>
      </c>
      <c r="AS396" s="4">
        <f>_xlfn.STDEV.S(Tabela13[[#This Row],[V1]:[V2]])</f>
        <v>1.3667004584989</v>
      </c>
      <c r="AT396" s="4">
        <f>_xlfn.STDEV.S(Tabela13[[#This Row],[V1]],Tabela13[[#This Row],[V3]])</f>
        <v>1.0606601717798212</v>
      </c>
      <c r="AU396" s="4">
        <f>_xlfn.STDEV.S(Tabela13[[#This Row],[V1]],Tabela13[[#This Row],[V4]])</f>
        <v>0.30604028671907885</v>
      </c>
      <c r="AV396" s="4">
        <f>_xlfn.STDEV.S(Tabela13[[#This Row],[V2]],Tabela13[[#This Row],[V1]])</f>
        <v>1.3667004584989</v>
      </c>
      <c r="AW396" s="4">
        <f>_xlfn.STDEV.S(Tabela13[[#This Row],[V2]],Tabela13[[#This Row],[V3]])</f>
        <v>0.30604028671907879</v>
      </c>
      <c r="AX396" s="4">
        <f>_xlfn.STDEV.S(Tabela13[[#This Row],[V42]],Tabela13[[#This Row],[V44]])</f>
        <v>2.4273606302787214</v>
      </c>
      <c r="AY396" s="4">
        <f>_xlfn.STDEV.S(Tabela13[[#This Row],[V3]],Tabela13[[#This Row],[V1]])</f>
        <v>1.0606601717798212</v>
      </c>
      <c r="AZ396" s="4">
        <f>_xlfn.STDEV.S(Tabela13[[#This Row],[V3]],Tabela13[[#This Row],[V2]])</f>
        <v>0.30604028671907879</v>
      </c>
      <c r="BA396" s="4">
        <f>_xlfn.STDEV.S(Tabela13[[#This Row],[V3]],Tabela13[[#This Row],[V4]])</f>
        <v>0.75461988506074273</v>
      </c>
      <c r="BB396" s="4">
        <f>_xlfn.STDEV.S(Tabela13[[#This Row],[V4]],Tabela13[[#This Row],[V1]])</f>
        <v>0.30604028671907885</v>
      </c>
      <c r="BC396" s="4">
        <f>_xlfn.STDEV.S(Tabela13[[#This Row],[V4]],Tabela13[[#This Row],[V2]])</f>
        <v>1.0606601717798212</v>
      </c>
      <c r="BD396" s="4">
        <f>_xlfn.STDEV.S(Tabela13[[#This Row],[V4]],Tabela13[[#This Row],[V3]])</f>
        <v>0.75461988506074273</v>
      </c>
      <c r="BE396" s="4">
        <f>Tabela13[[#This Row],[V17]]/Tabela13[[#This Row],[V5]]</f>
        <v>0.91839366799527666</v>
      </c>
      <c r="BF396" s="4">
        <f>Tabela13[[#This Row],[V18]]/Tabela13[[#This Row],[V6]]</f>
        <v>0.62225396744416173</v>
      </c>
      <c r="BG396" s="4">
        <f>Tabela13[[#This Row],[V19]]/Tabela13[[#This Row],[V7]]</f>
        <v>0.13673852987183566</v>
      </c>
      <c r="BH396" s="4">
        <f>Tabela13[[#This Row],[V20]]/Tabela13[[#This Row],[V8]]</f>
        <v>0.91839366799527666</v>
      </c>
      <c r="BI396" s="4">
        <f>Tabela13[[#This Row],[V21]]/Tabela13[[#This Row],[V9]]</f>
        <v>0.41460879539452172</v>
      </c>
      <c r="BJ396" s="4">
        <f>Tabela13[[#This Row],[V22]]/Tabela13[[#This Row],[V10]]</f>
        <v>1.908693828937114</v>
      </c>
      <c r="BK396" s="4">
        <f>Tabela13[[#This Row],[V23]]/Tabela13[[#This Row],[V11]]</f>
        <v>0.62225396744416173</v>
      </c>
      <c r="BL396" s="4">
        <f>Tabela13[[#This Row],[V24]]/Tabela13[[#This Row],[V12]]</f>
        <v>0.41460879539452172</v>
      </c>
      <c r="BM396" s="4">
        <f>Tabela13[[#This Row],[V25]]/Tabela13[[#This Row],[V13]]</f>
        <v>0.50708852834095064</v>
      </c>
      <c r="BN396" s="4">
        <f>Tabela13[[#This Row],[V26]]/Tabela13[[#This Row],[V14]]</f>
        <v>0.13673852987183566</v>
      </c>
      <c r="BO396" s="4">
        <f>Tabela13[[#This Row],[V27]]/Tabela13[[#This Row],[V15]]</f>
        <v>0.83402338293797895</v>
      </c>
      <c r="BP396" s="4">
        <f>Tabela13[[#This Row],[V28]]/Tabela13[[#This Row],[V16]]</f>
        <v>0.50708852834095064</v>
      </c>
      <c r="BQ396" s="4">
        <f>Tabela13[[#This Row],[V1]]-Tabela13[[#This Row],[V2]]</f>
        <v>1.9328063241106719</v>
      </c>
      <c r="BR396" s="4">
        <f>Tabela13[[#This Row],[V1]]-Tabela13[[#This Row],[V3]]</f>
        <v>1.5</v>
      </c>
      <c r="BS396" s="4">
        <f>Tabela13[[#This Row],[V1]]-Tabela13[[#This Row],[V4]]</f>
        <v>0.43280632411067188</v>
      </c>
      <c r="BT396" s="4">
        <f>Tabela13[[#This Row],[V2]]-Tabela13[[#This Row],[V1]]</f>
        <v>-1.9328063241106719</v>
      </c>
      <c r="BU396" s="4">
        <f>Tabela13[[#This Row],[V2]]-Tabela13[[#This Row],[V3]]</f>
        <v>-0.43280632411067199</v>
      </c>
      <c r="BV396" s="4">
        <f>Tabela13[[#This Row],[V2]]-Tabela13[[#This Row],[V4]]</f>
        <v>-1.5</v>
      </c>
      <c r="BW396" s="4">
        <f>AVERAGE(Tabela13[[#This Row],[V41]],Tabela13[[#This Row],[V42]])</f>
        <v>1.7164031620553359</v>
      </c>
      <c r="BX396" s="4">
        <f>AVERAGE(Tabela13[[#This Row],[V41]],Tabela13[[#This Row],[V43]])</f>
        <v>1.1828063241106719</v>
      </c>
      <c r="BY396" s="4">
        <f>AVERAGE(Tabela13[[#This Row],[V41]],Tabela13[[#This Row],[V44]])</f>
        <v>0</v>
      </c>
      <c r="BZ396" s="4">
        <f>AVERAGE(Tabela13[[#This Row],[V41]],Tabela13[[#This Row],[V45]])</f>
        <v>0.75</v>
      </c>
      <c r="CA396" s="4">
        <f>AVERAGE(Tabela13[[#This Row],[V41]],Tabela13[[#This Row],[V46]])</f>
        <v>0.21640316205533594</v>
      </c>
      <c r="CB396" s="4">
        <f>AVERAGE(Tabela13[[#This Row],[V42]],Tabela13[[#This Row],[V41]])</f>
        <v>1.7164031620553359</v>
      </c>
      <c r="CC396" s="4">
        <f>AVERAGE(Tabela13[[#This Row],[V42]],Tabela13[[#This Row],[V43]])</f>
        <v>0.96640316205533594</v>
      </c>
      <c r="CD396" s="4">
        <f>AVERAGE(Tabela13[[#This Row],[V42]],Tabela13[[#This Row],[V44]])</f>
        <v>-0.21640316205533594</v>
      </c>
      <c r="CE396" s="4">
        <f>AVERAGE(Tabela13[[#This Row],[V42]],Tabela13[[#This Row],[V45]])</f>
        <v>0.53359683794466406</v>
      </c>
      <c r="CF396" s="4">
        <f>AVERAGE(Tabela13[[#This Row],[V42]],Tabela13[[#This Row],[V46]])</f>
        <v>0</v>
      </c>
      <c r="CG396" s="4">
        <f>AVERAGE(Tabela13[[#This Row],[V43]],Tabela13[[#This Row],[V41]])</f>
        <v>1.1828063241106719</v>
      </c>
      <c r="CH396" s="4">
        <f>AVERAGE(Tabela13[[#This Row],[V43]],Tabela13[[#This Row],[V42]])</f>
        <v>0.96640316205533594</v>
      </c>
      <c r="CI396" s="4">
        <f>AVERAGE(Tabela13[[#This Row],[V43]],Tabela13[[#This Row],[V44]])</f>
        <v>-0.75</v>
      </c>
      <c r="CJ396" s="4">
        <f>AVERAGE(Tabela13[[#This Row],[V43]],Tabela13[[#This Row],[V45]])</f>
        <v>0</v>
      </c>
      <c r="CK396" s="4">
        <f>AVERAGE(Tabela13[[#This Row],[V43]],Tabela13[[#This Row],[V46]])</f>
        <v>-0.53359683794466406</v>
      </c>
      <c r="CL396" s="4">
        <f>AVERAGE(Tabela13[[#This Row],[V44]],Tabela13[[#This Row],[V41]])</f>
        <v>0</v>
      </c>
      <c r="CM396" s="4">
        <f>AVERAGE(Tabela13[[#This Row],[V44]],Tabela13[[#This Row],[V42]])</f>
        <v>-0.21640316205533594</v>
      </c>
      <c r="CN396" s="4">
        <f>AVERAGE(Tabela13[[#This Row],[V44]],Tabela13[[#This Row],[V43]])</f>
        <v>-0.75</v>
      </c>
      <c r="CO396" s="4">
        <f>AVERAGE(Tabela13[[#This Row],[V44]],Tabela13[[#This Row],[V45]])</f>
        <v>-1.1828063241106719</v>
      </c>
      <c r="CP396" s="4">
        <f>AVERAGE(Tabela13[[#This Row],[V44]],Tabela13[[#This Row],[V46]])</f>
        <v>-1.7164031620553359</v>
      </c>
      <c r="CQ396" s="4">
        <f>AVERAGE(Tabela13[[#This Row],[V45]],Tabela13[[#This Row],[V41]])</f>
        <v>0.75</v>
      </c>
      <c r="CR396" s="4">
        <f>AVERAGE(Tabela13[[#This Row],[V45]],Tabela13[[#This Row],[V42]])</f>
        <v>0.53359683794466406</v>
      </c>
      <c r="CS396" s="4">
        <f>AVERAGE(Tabela13[[#This Row],[V45]],Tabela13[[#This Row],[V43]])</f>
        <v>0</v>
      </c>
      <c r="CT396" s="4">
        <f>AVERAGE(Tabela13[[#This Row],[V45]],Tabela13[[#This Row],[V44]])</f>
        <v>-1.1828063241106719</v>
      </c>
      <c r="CU396" s="4">
        <f>AVERAGE(Tabela13[[#This Row],[V45]],Tabela13[[#This Row],[V46]])</f>
        <v>-0.96640316205533594</v>
      </c>
      <c r="CV396" s="4">
        <f>AVERAGE(Tabela13[[#This Row],[V46]],Tabela13[[#This Row],[V41]])</f>
        <v>0.21640316205533594</v>
      </c>
      <c r="CW396" s="4">
        <f>AVERAGE(Tabela13[[#This Row],[V46]],Tabela13[[#This Row],[V42]])</f>
        <v>0</v>
      </c>
      <c r="CX396" s="4">
        <f>AVERAGE(Tabela13[[#This Row],[V46]],Tabela13[[#This Row],[V43]])</f>
        <v>-0.53359683794466406</v>
      </c>
      <c r="CY396" s="4">
        <f>AVERAGE(Tabela13[[#This Row],[V46]],Tabela13[[#This Row],[V44]])</f>
        <v>-1.7164031620553359</v>
      </c>
      <c r="CZ396" s="4">
        <f>AVERAGE(Tabela13[[#This Row],[V46]],Tabela13[[#This Row],[V45]])</f>
        <v>-0.96640316205533594</v>
      </c>
      <c r="DA396" s="3">
        <f>_xlfn.STDEV.S(Tabela13[[#This Row],[V41]],Tabela13[[#This Row],[V42]])</f>
        <v>0.30604028671907807</v>
      </c>
      <c r="DB396" s="3">
        <f>_xlfn.STDEV.S(Tabela13[[#This Row],[V41]],Tabela13[[#This Row],[V43]])</f>
        <v>1.0606601717798212</v>
      </c>
      <c r="DC396" s="3">
        <f>_xlfn.STDEV.S(Tabela13[[#This Row],[V41]],Tabela13[[#This Row],[V44]])</f>
        <v>2.7334009169978004</v>
      </c>
      <c r="DD396" s="3">
        <f>_xlfn.STDEV.S(Tabela13[[#This Row],[V41]],Tabela13[[#This Row],[V45]])</f>
        <v>1.672740745217979</v>
      </c>
      <c r="DE396" s="3">
        <f>_xlfn.STDEV.S(Tabela13[[#This Row],[V41]],Tabela13[[#This Row],[V46]])</f>
        <v>2.4273606302787214</v>
      </c>
      <c r="DF396" s="3">
        <f>_xlfn.STDEV.S(Tabela13[[#This Row],[V42]],Tabela13[[#This Row],[V41]])</f>
        <v>0.30604028671907807</v>
      </c>
      <c r="DG396" s="3">
        <f>_xlfn.STDEV.S(Tabela13[[#This Row],[V42]],Tabela13[[#This Row],[V43]])</f>
        <v>0.7546198850607424</v>
      </c>
      <c r="DH396" s="3">
        <f>_xlfn.STDEV.S(Tabela13[[#This Row],[V42]],Tabela13[[#This Row],[V44]])</f>
        <v>2.4273606302787214</v>
      </c>
      <c r="DI396" s="3">
        <f>_xlfn.STDEV.S(Tabela13[[#This Row],[V42]],Tabela13[[#This Row],[V45]])</f>
        <v>1.3667004584989002</v>
      </c>
      <c r="DJ396" s="3">
        <f>_xlfn.STDEV.S(Tabela13[[#This Row],[V42]],Tabela13[[#This Row],[V46]])</f>
        <v>2.1213203435596424</v>
      </c>
      <c r="DK396" s="3">
        <f>_xlfn.STDEV.S(Tabela13[[#This Row],[V43]],Tabela13[[#This Row],[V41]])</f>
        <v>1.0606601717798212</v>
      </c>
      <c r="DL396" s="3">
        <f>_xlfn.STDEV.S(Tabela13[[#This Row],[V43]],Tabela13[[#This Row],[V42]])</f>
        <v>0.7546198850607424</v>
      </c>
      <c r="DM396" s="3">
        <f>_xlfn.STDEV.S(Tabela13[[#This Row],[V43]],Tabela13[[#This Row],[V44]])</f>
        <v>1.672740745217979</v>
      </c>
      <c r="DN396" s="3">
        <f>_xlfn.STDEV.S(Tabela13[[#This Row],[V43]],Tabela13[[#This Row],[V45]])</f>
        <v>0.61208057343815769</v>
      </c>
      <c r="DO396" s="3">
        <f>_xlfn.STDEV.S(Tabela13[[#This Row],[V43]],Tabela13[[#This Row],[V46]])</f>
        <v>1.3667004584989002</v>
      </c>
      <c r="DP396" s="3">
        <f>_xlfn.STDEV.S(Tabela13[[#This Row],[V44]],Tabela13[[#This Row],[V41]])</f>
        <v>2.7334009169978004</v>
      </c>
      <c r="DQ396" s="3">
        <f>_xlfn.STDEV.S(Tabela13[[#This Row],[V44]],Tabela13[[#This Row],[V42]])</f>
        <v>2.4273606302787214</v>
      </c>
      <c r="DR396" s="3">
        <f>_xlfn.STDEV.S(Tabela13[[#This Row],[V44]],Tabela13[[#This Row],[V43]])</f>
        <v>1.672740745217979</v>
      </c>
      <c r="DS396" s="3">
        <f>_xlfn.STDEV.S(Tabela13[[#This Row],[V44]],Tabela13[[#This Row],[V45]])</f>
        <v>1.0606601717798212</v>
      </c>
      <c r="DT396" s="3">
        <f>_xlfn.STDEV.S(Tabela13[[#This Row],[V44]],Tabela13[[#This Row],[V46]])</f>
        <v>0.30604028671907807</v>
      </c>
      <c r="DU396" s="3">
        <f>_xlfn.STDEV.S(Tabela13[[#This Row],[V45]],Tabela13[[#This Row],[V41]])</f>
        <v>1.672740745217979</v>
      </c>
      <c r="DV396" s="3">
        <f>_xlfn.STDEV.S(Tabela13[[#This Row],[V45]],Tabela13[[#This Row],[V42]])</f>
        <v>1.3667004584989002</v>
      </c>
      <c r="DW396" s="3">
        <f>_xlfn.STDEV.S(Tabela13[[#This Row],[V45]],Tabela13[[#This Row],[V43]])</f>
        <v>0.61208057343815769</v>
      </c>
      <c r="DX396" s="3">
        <f>_xlfn.STDEV.S(Tabela13[[#This Row],[V45]],Tabela13[[#This Row],[V44]])</f>
        <v>1.0606601717798212</v>
      </c>
      <c r="DY396" s="3">
        <f>_xlfn.STDEV.S(Tabela13[[#This Row],[V45]],Tabela13[[#This Row],[V46]])</f>
        <v>0.7546198850607424</v>
      </c>
      <c r="DZ396" s="3">
        <f>_xlfn.STDEV.S(Tabela13[[#This Row],[V46]],Tabela13[[#This Row],[V41]])</f>
        <v>2.4273606302787214</v>
      </c>
      <c r="EA396" s="3">
        <f>_xlfn.STDEV.S(Tabela13[[#This Row],[V46]],Tabela13[[#This Row],[V42]])</f>
        <v>2.1213203435596424</v>
      </c>
      <c r="EB396" s="3">
        <f>_xlfn.STDEV.S(Tabela13[[#This Row],[V46]],Tabela13[[#This Row],[V43]])</f>
        <v>1.3667004584989002</v>
      </c>
      <c r="EC396" s="3">
        <f>_xlfn.STDEV.S(Tabela13[[#This Row],[V46]],Tabela13[[#This Row],[V44]])</f>
        <v>0.30604028671907807</v>
      </c>
      <c r="ED396" s="3">
        <f>_xlfn.STDEV.S(Tabela13[[#This Row],[V46]],Tabela13[[#This Row],[V45]])</f>
        <v>0.7546198850607424</v>
      </c>
      <c r="EE396" s="3">
        <f t="shared" si="452"/>
        <v>0.17830326434064883</v>
      </c>
      <c r="EF396" s="3">
        <f t="shared" si="453"/>
        <v>0.89673190797090985</v>
      </c>
      <c r="EG396" s="3" t="str">
        <f t="shared" si="454"/>
        <v/>
      </c>
      <c r="EH396" s="3">
        <f t="shared" si="455"/>
        <v>2.2303209936239718</v>
      </c>
      <c r="EI396" s="3">
        <f t="shared" si="456"/>
        <v>11.216844556356467</v>
      </c>
      <c r="EJ396" s="3">
        <f t="shared" si="457"/>
        <v>0.17830326434064883</v>
      </c>
      <c r="EK396" s="3">
        <f t="shared" si="458"/>
        <v>0.78085411419373352</v>
      </c>
      <c r="EL396" s="3">
        <f t="shared" si="459"/>
        <v>-11.216844556356467</v>
      </c>
      <c r="EM396" s="3">
        <f t="shared" si="460"/>
        <v>2.5612978962979387</v>
      </c>
      <c r="EN396" s="3" t="str">
        <f t="shared" si="461"/>
        <v/>
      </c>
      <c r="EO396" s="3">
        <f t="shared" si="462"/>
        <v>0.89673190797090985</v>
      </c>
      <c r="EP396" s="3">
        <f t="shared" si="463"/>
        <v>0.78085411419373352</v>
      </c>
      <c r="EQ396" s="3">
        <f t="shared" si="464"/>
        <v>-2.2303209936239718</v>
      </c>
      <c r="ER396" s="3" t="str">
        <f t="shared" si="465"/>
        <v/>
      </c>
      <c r="ES396" s="3" t="str">
        <f t="shared" si="466"/>
        <v/>
      </c>
      <c r="ET396" s="3" t="str">
        <f t="shared" si="467"/>
        <v/>
      </c>
      <c r="EU396" s="3" t="str">
        <f t="shared" si="468"/>
        <v/>
      </c>
      <c r="EV396" s="3">
        <f t="shared" si="469"/>
        <v>-2.2303209936239718</v>
      </c>
      <c r="EW396" s="3">
        <f t="shared" si="470"/>
        <v>-0.89673190797090985</v>
      </c>
      <c r="EX396" s="3">
        <f t="shared" si="471"/>
        <v>-0.17830326434064883</v>
      </c>
      <c r="EY396" s="3">
        <f t="shared" si="472"/>
        <v>2.2303209936239718</v>
      </c>
      <c r="EZ396" s="3">
        <f t="shared" si="473"/>
        <v>2.5612978962979387</v>
      </c>
      <c r="FA396" s="3" t="str">
        <f t="shared" si="474"/>
        <v/>
      </c>
      <c r="FB396" s="3">
        <f t="shared" si="475"/>
        <v>-0.89673190797090985</v>
      </c>
      <c r="FC396" s="3">
        <f t="shared" si="476"/>
        <v>-0.78085411419373352</v>
      </c>
      <c r="FD396" s="3">
        <f t="shared" si="477"/>
        <v>11.216844556356467</v>
      </c>
      <c r="FE396" s="3" t="str">
        <f t="shared" si="478"/>
        <v/>
      </c>
      <c r="FF396" s="3">
        <f t="shared" si="479"/>
        <v>-2.5612978962979387</v>
      </c>
      <c r="FG396" s="3">
        <f t="shared" si="480"/>
        <v>-0.17830326434064883</v>
      </c>
      <c r="FH396" s="3">
        <f t="shared" si="481"/>
        <v>-0.78085411419373352</v>
      </c>
      <c r="FI396" s="4">
        <f t="shared" si="482"/>
        <v>0.17391304347826086</v>
      </c>
      <c r="FJ396" s="4">
        <f t="shared" si="483"/>
        <v>0.90909090909090906</v>
      </c>
      <c r="FK396" s="4">
        <f t="shared" si="484"/>
        <v>2.6860683439729627</v>
      </c>
      <c r="FL396" s="4">
        <f t="shared" si="485"/>
        <v>0.21892602328201277</v>
      </c>
      <c r="FM396" s="4">
        <f>Tabela13[[#This Row],[V139]]-Tabela13[[#This Row],[V140]]</f>
        <v>2.4671423206909497</v>
      </c>
      <c r="FN396" s="4">
        <f>Tabela13[[#This Row],[V1]]-Tabela13[[#This Row],[V2]]/2</f>
        <v>2.1936758893280635</v>
      </c>
      <c r="FO396" s="4">
        <f>Tabela13[[#This Row],[V1]]-Tabela13[[#This Row],[V3]]/2</f>
        <v>1.9772727272727273</v>
      </c>
      <c r="FP396" s="4">
        <f>Tabela13[[#This Row],[V1]]-Tabela13[[#This Row],[V4]]/2</f>
        <v>1.4436758893280632</v>
      </c>
      <c r="FQ396" s="4">
        <f>Tabela13[[#This Row],[V2]]-Tabela13[[#This Row],[V1]]/2</f>
        <v>-0.7055335968379447</v>
      </c>
      <c r="FR396" s="4">
        <f>Tabela13[[#This Row],[V2]]-Tabela13[[#This Row],[V3]]/2</f>
        <v>4.4466403162055301E-2</v>
      </c>
      <c r="FS396" s="4">
        <f>Tabela13[[#This Row],[V2]]-Tabela13[[#This Row],[V4]]/2</f>
        <v>-0.48913043478260876</v>
      </c>
      <c r="FT396" s="4">
        <f t="shared" si="486"/>
        <v>1.143083352411854</v>
      </c>
      <c r="FU396" s="4">
        <f t="shared" si="487"/>
        <v>1.1025615940046931</v>
      </c>
      <c r="FV396" s="4">
        <f t="shared" si="488"/>
        <v>0.96500256173961474</v>
      </c>
      <c r="FW396" s="4">
        <f t="shared" si="489"/>
        <v>-0.61443014112395045</v>
      </c>
      <c r="FX396" s="4">
        <f t="shared" si="490"/>
        <v>4.4437130653438087E-2</v>
      </c>
      <c r="FY396" s="4">
        <f t="shared" si="491"/>
        <v>-0.45491420659237958</v>
      </c>
      <c r="FZ396" s="4">
        <f t="shared" si="492"/>
        <v>205.75500343413373</v>
      </c>
      <c r="GA396" s="4">
        <f t="shared" si="493"/>
        <v>198.46108692084476</v>
      </c>
      <c r="GB396" s="4">
        <f t="shared" si="494"/>
        <v>173.70046111313064</v>
      </c>
      <c r="GC396" s="4">
        <f t="shared" si="495"/>
        <v>-110.59742540231107</v>
      </c>
      <c r="GD396" s="4">
        <f t="shared" si="496"/>
        <v>7.9986835176188551</v>
      </c>
      <c r="GE396" s="4">
        <f t="shared" si="497"/>
        <v>-81.884557186628328</v>
      </c>
      <c r="GF396" s="4">
        <f>Tabela13[[#This Row],[V1]]-Tabela13[[#This Row],[V2]]/Tabela13[[#This Row],[V2]]</f>
        <v>1.4545454545454546</v>
      </c>
      <c r="GG396" s="4">
        <f>Tabela13[[#This Row],[V1]]-Tabela13[[#This Row],[V3]]/Tabela13[[#This Row],[V3]]</f>
        <v>1.4545454545454546</v>
      </c>
      <c r="GH396" s="4">
        <f>Tabela13[[#This Row],[V1]]-Tabela13[[#This Row],[V4]]/Tabela13[[#This Row],[V4]]</f>
        <v>1.4545454545454546</v>
      </c>
      <c r="GI396" s="4">
        <f>Tabela13[[#This Row],[V2]]-Tabela13[[#This Row],[V1]]/Tabela13[[#This Row],[V1]]</f>
        <v>-0.47826086956521741</v>
      </c>
      <c r="GJ396" s="4">
        <f>Tabela13[[#This Row],[V2]]-Tabela13[[#This Row],[V3]]/Tabela13[[#This Row],[V3]]</f>
        <v>-0.47826086956521741</v>
      </c>
      <c r="GK396" s="4">
        <f>Tabela13[[#This Row],[V2]]-Tabela13[[#This Row],[V4]]/Tabela13[[#This Row],[V4]]</f>
        <v>-0.47826086956521741</v>
      </c>
      <c r="GL396" s="4">
        <f t="shared" si="498"/>
        <v>0.90135477924255614</v>
      </c>
      <c r="GM396" s="4">
        <f t="shared" si="499"/>
        <v>1.4881422924901186</v>
      </c>
      <c r="GN396" s="4">
        <f t="shared" si="500"/>
        <v>0.60569125935821166</v>
      </c>
      <c r="GO396" s="3">
        <f t="shared" si="501"/>
        <v>1</v>
      </c>
      <c r="GP396" s="3">
        <v>100</v>
      </c>
      <c r="GQ396" s="3">
        <f t="shared" si="502"/>
        <v>0.10000000000000009</v>
      </c>
      <c r="GR396" s="3">
        <f t="shared" si="503"/>
        <v>10.000000000000009</v>
      </c>
      <c r="GS396" s="34">
        <f>COUNTIF($D$2:D395,Tabela13[[#This Row],[HomeTeam]])</f>
        <v>19</v>
      </c>
      <c r="GT396" s="34">
        <f>COUNTIF($E$2:E395,Tabela13[[#This Row],[AwayTeam]])</f>
        <v>0</v>
      </c>
      <c r="GU396" s="3">
        <f>IFERROR(AVERAGEIFS($AD$2:AD395,$D$2:D395,Tabela13[[#This Row],[HomeTeam]],$GS$2:GS395,"&gt;="&amp;Tabela13[[#This Row],[Contagem_H]]-5),"")</f>
        <v>0.4540710063929877</v>
      </c>
      <c r="GV396" s="3" t="str">
        <f>IFERROR(AVERAGEIFS($G$2:G395,$E$2:E395,Tabela13[[#This Row],[AwayTeam]],$GT$2:GT395,"&gt;="&amp;Tabela13[[#This Row],[Contagem_A]]-5),"")</f>
        <v/>
      </c>
      <c r="GW396" s="3">
        <f>IFERROR(AVERAGEIFS($GQ$2:GQ395,$D$2:D395,Tabela13[[#This Row],[HomeTeam]],$GS$2:GS395,"&gt;="&amp;Tabela13[[#This Row],[Contagem_H]]-5),"")</f>
        <v>-0.10999999999999996</v>
      </c>
    </row>
    <row r="397" spans="1:205" x14ac:dyDescent="0.25">
      <c r="A397" t="s">
        <v>127</v>
      </c>
      <c r="B397" t="s">
        <v>276</v>
      </c>
      <c r="C397" t="s">
        <v>134</v>
      </c>
      <c r="D397" t="s">
        <v>29</v>
      </c>
      <c r="E397" t="s">
        <v>133</v>
      </c>
      <c r="F397" s="3">
        <v>0</v>
      </c>
      <c r="G397" s="3">
        <v>1</v>
      </c>
      <c r="H397" s="3" t="str">
        <f t="shared" si="504"/>
        <v>A</v>
      </c>
      <c r="I397" s="3">
        <v>2.2999999999999998</v>
      </c>
      <c r="J397" s="3">
        <v>3.5</v>
      </c>
      <c r="K397" s="3">
        <v>3</v>
      </c>
      <c r="L397" s="3">
        <v>1.8</v>
      </c>
      <c r="M397" s="3">
        <v>2</v>
      </c>
      <c r="N397" s="3">
        <f t="shared" si="433"/>
        <v>1</v>
      </c>
      <c r="O397" s="3">
        <f t="shared" si="434"/>
        <v>0</v>
      </c>
      <c r="P397" s="3">
        <f t="shared" si="435"/>
        <v>3</v>
      </c>
      <c r="Q397" s="3">
        <f t="shared" si="436"/>
        <v>5.3830227743271175E-2</v>
      </c>
      <c r="R397" s="3">
        <f t="shared" si="437"/>
        <v>5.555555555555558E-2</v>
      </c>
      <c r="S397" s="3">
        <f t="shared" si="438"/>
        <v>2.4238095238095236</v>
      </c>
      <c r="T397" s="3">
        <f t="shared" si="439"/>
        <v>3.6884057971014492</v>
      </c>
      <c r="U397" s="3">
        <f t="shared" si="440"/>
        <v>3.1614906832298137</v>
      </c>
      <c r="V397" s="3">
        <f t="shared" si="441"/>
        <v>1.8968944099378882</v>
      </c>
      <c r="W397" s="3">
        <f t="shared" si="442"/>
        <v>2.1076604554865424</v>
      </c>
      <c r="X397" s="4">
        <f t="shared" si="443"/>
        <v>0.43478260869565222</v>
      </c>
      <c r="Y397" s="4">
        <f t="shared" si="444"/>
        <v>0.2857142857142857</v>
      </c>
      <c r="Z397" s="4">
        <f t="shared" si="445"/>
        <v>0.33333333333333331</v>
      </c>
      <c r="AA397" s="4">
        <f t="shared" si="446"/>
        <v>0.55555555555555558</v>
      </c>
      <c r="AB397" s="4">
        <f t="shared" si="447"/>
        <v>0.5</v>
      </c>
      <c r="AC397" s="4">
        <f t="shared" si="448"/>
        <v>0.21739130434782611</v>
      </c>
      <c r="AD397" s="4">
        <f t="shared" si="449"/>
        <v>0.66666666666666663</v>
      </c>
      <c r="AE397" s="4">
        <f t="shared" si="450"/>
        <v>0.71739130434782616</v>
      </c>
      <c r="AF397" s="4">
        <f t="shared" si="451"/>
        <v>0.16666666666666666</v>
      </c>
      <c r="AG397" s="4">
        <f>IFERROR(AVERAGE(Tabela13[[#This Row],[V1]],Tabela13[[#This Row],[V2]]),"")</f>
        <v>0.44202898550724634</v>
      </c>
      <c r="AH397" s="4">
        <f>IFERROR(AVERAGE(Tabela13[[#This Row],[V1]],Tabela13[[#This Row],[V3]]),"")</f>
        <v>0.46739130434782616</v>
      </c>
      <c r="AI397" s="4">
        <f>IFERROR(AVERAGE(Tabela13[[#This Row],[V1]],Tabela13[[#This Row],[V4]]),"")</f>
        <v>0.1920289855072464</v>
      </c>
      <c r="AJ397" s="4">
        <f>IFERROR(AVERAGE(Tabela13[[#This Row],[V2]],Tabela13[[#This Row],[V1]]),"")</f>
        <v>0.44202898550724634</v>
      </c>
      <c r="AK397" s="4">
        <f>IFERROR(AVERAGE(Tabela13[[#This Row],[V2]],Tabela13[[#This Row],[V3]]),"")</f>
        <v>0.69202898550724634</v>
      </c>
      <c r="AL397" s="4">
        <f>IFERROR(AVERAGE(Tabela13[[#This Row],[V2]],Tabela13[[#This Row],[V4]]),"")</f>
        <v>0.41666666666666663</v>
      </c>
      <c r="AM397" s="4">
        <f>IFERROR(AVERAGE(Tabela13[[#This Row],[V3]],Tabela13[[#This Row],[V1]]),"")</f>
        <v>0.46739130434782616</v>
      </c>
      <c r="AN397" s="4">
        <f>IFERROR(AVERAGE(Tabela13[[#This Row],[V3]],Tabela13[[#This Row],[V2]]),"")</f>
        <v>0.69202898550724634</v>
      </c>
      <c r="AO397" s="4">
        <f>IFERROR(AVERAGE(Tabela13[[#This Row],[V3]],Tabela13[[#This Row],[V4]]),"")</f>
        <v>0.4420289855072464</v>
      </c>
      <c r="AP397" s="4">
        <f>IFERROR(AVERAGE(Tabela13[[#This Row],[V4]],Tabela13[[#This Row],[V1]]),"")</f>
        <v>0.1920289855072464</v>
      </c>
      <c r="AQ397" s="4">
        <f>IFERROR(AVERAGE(Tabela13[[#This Row],[V4]],Tabela13[[#This Row],[V2]]),"")</f>
        <v>0.41666666666666663</v>
      </c>
      <c r="AR397" s="4">
        <f>IFERROR(AVERAGE(Tabela13[[#This Row],[V4]],Tabela13[[#This Row],[V3]]),"")</f>
        <v>0.4420289855072464</v>
      </c>
      <c r="AS397" s="4">
        <f>_xlfn.STDEV.S(Tabela13[[#This Row],[V1]:[V2]])</f>
        <v>0.31768565531569537</v>
      </c>
      <c r="AT397" s="4">
        <f>_xlfn.STDEV.S(Tabela13[[#This Row],[V1]],Tabela13[[#This Row],[V3]])</f>
        <v>0.35355339059327368</v>
      </c>
      <c r="AU397" s="4">
        <f>_xlfn.STDEV.S(Tabela13[[#This Row],[V1]],Tabela13[[#This Row],[V4]])</f>
        <v>3.5867735277578326E-2</v>
      </c>
      <c r="AV397" s="4">
        <f>_xlfn.STDEV.S(Tabela13[[#This Row],[V2]],Tabela13[[#This Row],[V1]])</f>
        <v>0.31768565531569537</v>
      </c>
      <c r="AW397" s="4">
        <f>_xlfn.STDEV.S(Tabela13[[#This Row],[V2]],Tabela13[[#This Row],[V3]])</f>
        <v>3.5867735277578576E-2</v>
      </c>
      <c r="AX397" s="4">
        <f>_xlfn.STDEV.S(Tabela13[[#This Row],[V42]],Tabela13[[#This Row],[V44]])</f>
        <v>0.67123904590896899</v>
      </c>
      <c r="AY397" s="4">
        <f>_xlfn.STDEV.S(Tabela13[[#This Row],[V3]],Tabela13[[#This Row],[V1]])</f>
        <v>0.35355339059327368</v>
      </c>
      <c r="AZ397" s="4">
        <f>_xlfn.STDEV.S(Tabela13[[#This Row],[V3]],Tabela13[[#This Row],[V2]])</f>
        <v>3.5867735277578576E-2</v>
      </c>
      <c r="BA397" s="4">
        <f>_xlfn.STDEV.S(Tabela13[[#This Row],[V3]],Tabela13[[#This Row],[V4]])</f>
        <v>0.38942112587085237</v>
      </c>
      <c r="BB397" s="4">
        <f>_xlfn.STDEV.S(Tabela13[[#This Row],[V4]],Tabela13[[#This Row],[V1]])</f>
        <v>3.5867735277578326E-2</v>
      </c>
      <c r="BC397" s="4">
        <f>_xlfn.STDEV.S(Tabela13[[#This Row],[V4]],Tabela13[[#This Row],[V2]])</f>
        <v>0.35355339059327384</v>
      </c>
      <c r="BD397" s="4">
        <f>_xlfn.STDEV.S(Tabela13[[#This Row],[V4]],Tabela13[[#This Row],[V3]])</f>
        <v>0.38942112587085237</v>
      </c>
      <c r="BE397" s="4">
        <f>Tabela13[[#This Row],[V17]]/Tabela13[[#This Row],[V5]]</f>
        <v>0.71869869563222888</v>
      </c>
      <c r="BF397" s="4">
        <f>Tabela13[[#This Row],[V18]]/Tabela13[[#This Row],[V6]]</f>
        <v>0.75643981243212033</v>
      </c>
      <c r="BG397" s="4">
        <f>Tabela13[[#This Row],[V19]]/Tabela13[[#This Row],[V7]]</f>
        <v>0.18678292333229465</v>
      </c>
      <c r="BH397" s="4">
        <f>Tabela13[[#This Row],[V20]]/Tabela13[[#This Row],[V8]]</f>
        <v>0.71869869563222888</v>
      </c>
      <c r="BI397" s="4">
        <f>Tabela13[[#This Row],[V21]]/Tabela13[[#This Row],[V9]]</f>
        <v>5.1829816422050722E-2</v>
      </c>
      <c r="BJ397" s="4">
        <f>Tabela13[[#This Row],[V22]]/Tabela13[[#This Row],[V10]]</f>
        <v>1.6109737101815258</v>
      </c>
      <c r="BK397" s="4">
        <f>Tabela13[[#This Row],[V23]]/Tabela13[[#This Row],[V11]]</f>
        <v>0.75643981243212033</v>
      </c>
      <c r="BL397" s="4">
        <f>Tabela13[[#This Row],[V24]]/Tabela13[[#This Row],[V12]]</f>
        <v>5.1829816422050722E-2</v>
      </c>
      <c r="BM397" s="4">
        <f>Tabela13[[#This Row],[V25]]/Tabela13[[#This Row],[V13]]</f>
        <v>0.88098549787176439</v>
      </c>
      <c r="BN397" s="4">
        <f>Tabela13[[#This Row],[V26]]/Tabela13[[#This Row],[V14]]</f>
        <v>0.18678292333229465</v>
      </c>
      <c r="BO397" s="4">
        <f>Tabela13[[#This Row],[V27]]/Tabela13[[#This Row],[V15]]</f>
        <v>0.84852813742385724</v>
      </c>
      <c r="BP397" s="4">
        <f>Tabela13[[#This Row],[V28]]/Tabela13[[#This Row],[V16]]</f>
        <v>0.88098549787176439</v>
      </c>
      <c r="BQ397" s="4">
        <f>Tabela13[[#This Row],[V1]]-Tabela13[[#This Row],[V2]]</f>
        <v>-0.44927536231884052</v>
      </c>
      <c r="BR397" s="4">
        <f>Tabela13[[#This Row],[V1]]-Tabela13[[#This Row],[V3]]</f>
        <v>-0.5</v>
      </c>
      <c r="BS397" s="4">
        <f>Tabela13[[#This Row],[V1]]-Tabela13[[#This Row],[V4]]</f>
        <v>5.0724637681159451E-2</v>
      </c>
      <c r="BT397" s="4">
        <f>Tabela13[[#This Row],[V2]]-Tabela13[[#This Row],[V1]]</f>
        <v>0.44927536231884052</v>
      </c>
      <c r="BU397" s="4">
        <f>Tabela13[[#This Row],[V2]]-Tabela13[[#This Row],[V3]]</f>
        <v>-5.0724637681159535E-2</v>
      </c>
      <c r="BV397" s="4">
        <f>Tabela13[[#This Row],[V2]]-Tabela13[[#This Row],[V4]]</f>
        <v>0.5</v>
      </c>
      <c r="BW397" s="4">
        <f>AVERAGE(Tabela13[[#This Row],[V41]],Tabela13[[#This Row],[V42]])</f>
        <v>-0.47463768115942029</v>
      </c>
      <c r="BX397" s="4">
        <f>AVERAGE(Tabela13[[#This Row],[V41]],Tabela13[[#This Row],[V43]])</f>
        <v>-0.19927536231884052</v>
      </c>
      <c r="BY397" s="4">
        <f>AVERAGE(Tabela13[[#This Row],[V41]],Tabela13[[#This Row],[V44]])</f>
        <v>0</v>
      </c>
      <c r="BZ397" s="4">
        <f>AVERAGE(Tabela13[[#This Row],[V41]],Tabela13[[#This Row],[V45]])</f>
        <v>-0.25</v>
      </c>
      <c r="CA397" s="4">
        <f>AVERAGE(Tabela13[[#This Row],[V41]],Tabela13[[#This Row],[V46]])</f>
        <v>2.536231884057974E-2</v>
      </c>
      <c r="CB397" s="4">
        <f>AVERAGE(Tabela13[[#This Row],[V42]],Tabela13[[#This Row],[V41]])</f>
        <v>-0.47463768115942029</v>
      </c>
      <c r="CC397" s="4">
        <f>AVERAGE(Tabela13[[#This Row],[V42]],Tabela13[[#This Row],[V43]])</f>
        <v>-0.22463768115942029</v>
      </c>
      <c r="CD397" s="4">
        <f>AVERAGE(Tabela13[[#This Row],[V42]],Tabela13[[#This Row],[V44]])</f>
        <v>-2.536231884057974E-2</v>
      </c>
      <c r="CE397" s="4">
        <f>AVERAGE(Tabela13[[#This Row],[V42]],Tabela13[[#This Row],[V45]])</f>
        <v>-0.27536231884057977</v>
      </c>
      <c r="CF397" s="4">
        <f>AVERAGE(Tabela13[[#This Row],[V42]],Tabela13[[#This Row],[V46]])</f>
        <v>0</v>
      </c>
      <c r="CG397" s="4">
        <f>AVERAGE(Tabela13[[#This Row],[V43]],Tabela13[[#This Row],[V41]])</f>
        <v>-0.19927536231884052</v>
      </c>
      <c r="CH397" s="4">
        <f>AVERAGE(Tabela13[[#This Row],[V43]],Tabela13[[#This Row],[V42]])</f>
        <v>-0.22463768115942029</v>
      </c>
      <c r="CI397" s="4">
        <f>AVERAGE(Tabela13[[#This Row],[V43]],Tabela13[[#This Row],[V44]])</f>
        <v>0.25</v>
      </c>
      <c r="CJ397" s="4">
        <f>AVERAGE(Tabela13[[#This Row],[V43]],Tabela13[[#This Row],[V45]])</f>
        <v>-4.163336342344337E-17</v>
      </c>
      <c r="CK397" s="4">
        <f>AVERAGE(Tabela13[[#This Row],[V43]],Tabela13[[#This Row],[V46]])</f>
        <v>0.27536231884057971</v>
      </c>
      <c r="CL397" s="4">
        <f>AVERAGE(Tabela13[[#This Row],[V44]],Tabela13[[#This Row],[V41]])</f>
        <v>0</v>
      </c>
      <c r="CM397" s="4">
        <f>AVERAGE(Tabela13[[#This Row],[V44]],Tabela13[[#This Row],[V42]])</f>
        <v>-2.536231884057974E-2</v>
      </c>
      <c r="CN397" s="4">
        <f>AVERAGE(Tabela13[[#This Row],[V44]],Tabela13[[#This Row],[V43]])</f>
        <v>0.25</v>
      </c>
      <c r="CO397" s="4">
        <f>AVERAGE(Tabela13[[#This Row],[V44]],Tabela13[[#This Row],[V45]])</f>
        <v>0.19927536231884049</v>
      </c>
      <c r="CP397" s="4">
        <f>AVERAGE(Tabela13[[#This Row],[V44]],Tabela13[[#This Row],[V46]])</f>
        <v>0.47463768115942029</v>
      </c>
      <c r="CQ397" s="4">
        <f>AVERAGE(Tabela13[[#This Row],[V45]],Tabela13[[#This Row],[V41]])</f>
        <v>-0.25</v>
      </c>
      <c r="CR397" s="4">
        <f>AVERAGE(Tabela13[[#This Row],[V45]],Tabela13[[#This Row],[V42]])</f>
        <v>-0.27536231884057977</v>
      </c>
      <c r="CS397" s="4">
        <f>AVERAGE(Tabela13[[#This Row],[V45]],Tabela13[[#This Row],[V43]])</f>
        <v>-4.163336342344337E-17</v>
      </c>
      <c r="CT397" s="4">
        <f>AVERAGE(Tabela13[[#This Row],[V45]],Tabela13[[#This Row],[V44]])</f>
        <v>0.19927536231884049</v>
      </c>
      <c r="CU397" s="4">
        <f>AVERAGE(Tabela13[[#This Row],[V45]],Tabela13[[#This Row],[V46]])</f>
        <v>0.22463768115942023</v>
      </c>
      <c r="CV397" s="4">
        <f>AVERAGE(Tabela13[[#This Row],[V46]],Tabela13[[#This Row],[V41]])</f>
        <v>2.536231884057974E-2</v>
      </c>
      <c r="CW397" s="4">
        <f>AVERAGE(Tabela13[[#This Row],[V46]],Tabela13[[#This Row],[V42]])</f>
        <v>0</v>
      </c>
      <c r="CX397" s="4">
        <f>AVERAGE(Tabela13[[#This Row],[V46]],Tabela13[[#This Row],[V43]])</f>
        <v>0.27536231884057971</v>
      </c>
      <c r="CY397" s="4">
        <f>AVERAGE(Tabela13[[#This Row],[V46]],Tabela13[[#This Row],[V44]])</f>
        <v>0.47463768115942029</v>
      </c>
      <c r="CZ397" s="4">
        <f>AVERAGE(Tabela13[[#This Row],[V46]],Tabela13[[#This Row],[V45]])</f>
        <v>0.22463768115942023</v>
      </c>
      <c r="DA397" s="3">
        <f>_xlfn.STDEV.S(Tabela13[[#This Row],[V41]],Tabela13[[#This Row],[V42]])</f>
        <v>3.5867735277578541E-2</v>
      </c>
      <c r="DB397" s="3">
        <f>_xlfn.STDEV.S(Tabela13[[#This Row],[V41]],Tabela13[[#This Row],[V43]])</f>
        <v>0.35355339059327379</v>
      </c>
      <c r="DC397" s="3">
        <f>_xlfn.STDEV.S(Tabela13[[#This Row],[V41]],Tabela13[[#This Row],[V44]])</f>
        <v>0.63537131063139041</v>
      </c>
      <c r="DD397" s="3">
        <f>_xlfn.STDEV.S(Tabela13[[#This Row],[V41]],Tabela13[[#This Row],[V45]])</f>
        <v>0.28181792003811668</v>
      </c>
      <c r="DE397" s="3">
        <f>_xlfn.STDEV.S(Tabela13[[#This Row],[V41]],Tabela13[[#This Row],[V46]])</f>
        <v>0.67123904590896899</v>
      </c>
      <c r="DF397" s="3">
        <f>_xlfn.STDEV.S(Tabela13[[#This Row],[V42]],Tabela13[[#This Row],[V41]])</f>
        <v>3.5867735277578541E-2</v>
      </c>
      <c r="DG397" s="3">
        <f>_xlfn.STDEV.S(Tabela13[[#This Row],[V42]],Tabela13[[#This Row],[V43]])</f>
        <v>0.38942112587085226</v>
      </c>
      <c r="DH397" s="3">
        <f>_xlfn.STDEV.S(Tabela13[[#This Row],[V42]],Tabela13[[#This Row],[V44]])</f>
        <v>0.67123904590896899</v>
      </c>
      <c r="DI397" s="3">
        <f>_xlfn.STDEV.S(Tabela13[[#This Row],[V42]],Tabela13[[#This Row],[V45]])</f>
        <v>0.3176856553156952</v>
      </c>
      <c r="DJ397" s="3">
        <f>_xlfn.STDEV.S(Tabela13[[#This Row],[V42]],Tabela13[[#This Row],[V46]])</f>
        <v>0.70710678118654757</v>
      </c>
      <c r="DK397" s="3">
        <f>_xlfn.STDEV.S(Tabela13[[#This Row],[V43]],Tabela13[[#This Row],[V41]])</f>
        <v>0.35355339059327379</v>
      </c>
      <c r="DL397" s="3">
        <f>_xlfn.STDEV.S(Tabela13[[#This Row],[V43]],Tabela13[[#This Row],[V42]])</f>
        <v>0.38942112587085226</v>
      </c>
      <c r="DM397" s="3">
        <f>_xlfn.STDEV.S(Tabela13[[#This Row],[V43]],Tabela13[[#This Row],[V44]])</f>
        <v>0.28181792003811668</v>
      </c>
      <c r="DN397" s="3">
        <f>_xlfn.STDEV.S(Tabela13[[#This Row],[V43]],Tabela13[[#This Row],[V45]])</f>
        <v>7.1735470555157096E-2</v>
      </c>
      <c r="DO397" s="3">
        <f>_xlfn.STDEV.S(Tabela13[[#This Row],[V43]],Tabela13[[#This Row],[V46]])</f>
        <v>0.31768565531569531</v>
      </c>
      <c r="DP397" s="3">
        <f>_xlfn.STDEV.S(Tabela13[[#This Row],[V44]],Tabela13[[#This Row],[V41]])</f>
        <v>0.63537131063139041</v>
      </c>
      <c r="DQ397" s="3">
        <f>_xlfn.STDEV.S(Tabela13[[#This Row],[V44]],Tabela13[[#This Row],[V42]])</f>
        <v>0.67123904590896899</v>
      </c>
      <c r="DR397" s="3">
        <f>_xlfn.STDEV.S(Tabela13[[#This Row],[V44]],Tabela13[[#This Row],[V43]])</f>
        <v>0.28181792003811668</v>
      </c>
      <c r="DS397" s="3">
        <f>_xlfn.STDEV.S(Tabela13[[#This Row],[V44]],Tabela13[[#This Row],[V45]])</f>
        <v>0.35355339059327379</v>
      </c>
      <c r="DT397" s="3">
        <f>_xlfn.STDEV.S(Tabela13[[#This Row],[V44]],Tabela13[[#This Row],[V46]])</f>
        <v>3.5867735277578541E-2</v>
      </c>
      <c r="DU397" s="3">
        <f>_xlfn.STDEV.S(Tabela13[[#This Row],[V45]],Tabela13[[#This Row],[V41]])</f>
        <v>0.28181792003811668</v>
      </c>
      <c r="DV397" s="3">
        <f>_xlfn.STDEV.S(Tabela13[[#This Row],[V45]],Tabela13[[#This Row],[V42]])</f>
        <v>0.3176856553156952</v>
      </c>
      <c r="DW397" s="3">
        <f>_xlfn.STDEV.S(Tabela13[[#This Row],[V45]],Tabela13[[#This Row],[V43]])</f>
        <v>7.1735470555157096E-2</v>
      </c>
      <c r="DX397" s="3">
        <f>_xlfn.STDEV.S(Tabela13[[#This Row],[V45]],Tabela13[[#This Row],[V44]])</f>
        <v>0.35355339059327379</v>
      </c>
      <c r="DY397" s="3">
        <f>_xlfn.STDEV.S(Tabela13[[#This Row],[V45]],Tabela13[[#This Row],[V46]])</f>
        <v>0.38942112587085237</v>
      </c>
      <c r="DZ397" s="3">
        <f>_xlfn.STDEV.S(Tabela13[[#This Row],[V46]],Tabela13[[#This Row],[V41]])</f>
        <v>0.67123904590896899</v>
      </c>
      <c r="EA397" s="3">
        <f>_xlfn.STDEV.S(Tabela13[[#This Row],[V46]],Tabela13[[#This Row],[V42]])</f>
        <v>0.70710678118654757</v>
      </c>
      <c r="EB397" s="3">
        <f>_xlfn.STDEV.S(Tabela13[[#This Row],[V46]],Tabela13[[#This Row],[V43]])</f>
        <v>0.31768565531569531</v>
      </c>
      <c r="EC397" s="3">
        <f>_xlfn.STDEV.S(Tabela13[[#This Row],[V46]],Tabela13[[#This Row],[V44]])</f>
        <v>3.5867735277578541E-2</v>
      </c>
      <c r="ED397" s="3">
        <f>_xlfn.STDEV.S(Tabela13[[#This Row],[V46]],Tabela13[[#This Row],[V45]])</f>
        <v>0.38942112587085237</v>
      </c>
      <c r="EE397" s="3">
        <f t="shared" si="452"/>
        <v>-7.556866363825708E-2</v>
      </c>
      <c r="EF397" s="3">
        <f t="shared" si="453"/>
        <v>-1.7741951964317018</v>
      </c>
      <c r="EG397" s="3" t="str">
        <f t="shared" si="454"/>
        <v/>
      </c>
      <c r="EH397" s="3">
        <f t="shared" si="455"/>
        <v>-1.1272716801524667</v>
      </c>
      <c r="EI397" s="3">
        <f t="shared" si="456"/>
        <v>26.465996667267891</v>
      </c>
      <c r="EJ397" s="3">
        <f t="shared" si="457"/>
        <v>-7.556866363825708E-2</v>
      </c>
      <c r="EK397" s="3">
        <f t="shared" si="458"/>
        <v>-1.7335521087154069</v>
      </c>
      <c r="EL397" s="3">
        <f t="shared" si="459"/>
        <v>-26.465996667267891</v>
      </c>
      <c r="EM397" s="3">
        <f t="shared" si="460"/>
        <v>-1.1537005377254193</v>
      </c>
      <c r="EN397" s="3" t="str">
        <f t="shared" si="461"/>
        <v/>
      </c>
      <c r="EO397" s="3">
        <f t="shared" si="462"/>
        <v>-1.7741951964317018</v>
      </c>
      <c r="EP397" s="3">
        <f t="shared" si="463"/>
        <v>-1.7335521087154069</v>
      </c>
      <c r="EQ397" s="3">
        <f t="shared" si="464"/>
        <v>1.1272716801524667</v>
      </c>
      <c r="ER397" s="3">
        <f t="shared" si="465"/>
        <v>-1723028471794414.3</v>
      </c>
      <c r="ES397" s="3" t="str">
        <f t="shared" si="466"/>
        <v/>
      </c>
      <c r="ET397" s="3" t="str">
        <f t="shared" si="467"/>
        <v/>
      </c>
      <c r="EU397" s="3" t="str">
        <f t="shared" si="468"/>
        <v/>
      </c>
      <c r="EV397" s="3">
        <f t="shared" si="469"/>
        <v>1.1272716801524667</v>
      </c>
      <c r="EW397" s="3">
        <f t="shared" si="470"/>
        <v>1.774195196431702</v>
      </c>
      <c r="EX397" s="3">
        <f t="shared" si="471"/>
        <v>7.556866363825708E-2</v>
      </c>
      <c r="EY397" s="3">
        <f t="shared" si="472"/>
        <v>-1.1272716801524667</v>
      </c>
      <c r="EZ397" s="3">
        <f t="shared" si="473"/>
        <v>-1.1537005377254193</v>
      </c>
      <c r="FA397" s="3">
        <f t="shared" si="474"/>
        <v>-1723028471794414.3</v>
      </c>
      <c r="FB397" s="3">
        <f t="shared" si="475"/>
        <v>1.774195196431702</v>
      </c>
      <c r="FC397" s="3">
        <f t="shared" si="476"/>
        <v>1.7335521087154078</v>
      </c>
      <c r="FD397" s="3">
        <f t="shared" si="477"/>
        <v>26.465996667267891</v>
      </c>
      <c r="FE397" s="3" t="str">
        <f t="shared" si="478"/>
        <v/>
      </c>
      <c r="FF397" s="3">
        <f t="shared" si="479"/>
        <v>1.1537005377254199</v>
      </c>
      <c r="FG397" s="3">
        <f t="shared" si="480"/>
        <v>7.556866363825708E-2</v>
      </c>
      <c r="FH397" s="3">
        <f t="shared" si="481"/>
        <v>1.7335521087154078</v>
      </c>
      <c r="FI397" s="4">
        <f t="shared" si="482"/>
        <v>0</v>
      </c>
      <c r="FJ397" s="4">
        <f t="shared" si="483"/>
        <v>0.43478260869565222</v>
      </c>
      <c r="FK397" s="4">
        <f t="shared" si="484"/>
        <v>1.5088408644400786</v>
      </c>
      <c r="FL397" s="4">
        <f t="shared" si="485"/>
        <v>1.2200392927308448</v>
      </c>
      <c r="FM397" s="4">
        <f>Tabela13[[#This Row],[V139]]-Tabela13[[#This Row],[V140]]</f>
        <v>0.28880157170923382</v>
      </c>
      <c r="FN397" s="4">
        <f>Tabela13[[#This Row],[V1]]-Tabela13[[#This Row],[V2]]/2</f>
        <v>-0.11594202898550721</v>
      </c>
      <c r="FO397" s="4">
        <f>Tabela13[[#This Row],[V1]]-Tabela13[[#This Row],[V3]]/2</f>
        <v>-0.14130434782608697</v>
      </c>
      <c r="FP397" s="4">
        <f>Tabela13[[#This Row],[V1]]-Tabela13[[#This Row],[V4]]/2</f>
        <v>0.13405797101449279</v>
      </c>
      <c r="FQ397" s="4">
        <f>Tabela13[[#This Row],[V2]]-Tabela13[[#This Row],[V1]]/2</f>
        <v>0.55797101449275355</v>
      </c>
      <c r="FR397" s="4">
        <f>Tabela13[[#This Row],[V2]]-Tabela13[[#This Row],[V3]]/2</f>
        <v>0.30797101449275355</v>
      </c>
      <c r="FS397" s="4">
        <f>Tabela13[[#This Row],[V2]]-Tabela13[[#This Row],[V4]]/2</f>
        <v>0.58333333333333326</v>
      </c>
      <c r="FT397" s="4">
        <f t="shared" si="486"/>
        <v>-0.11542666036692469</v>
      </c>
      <c r="FU397" s="4">
        <f t="shared" si="487"/>
        <v>-0.14037498576433335</v>
      </c>
      <c r="FV397" s="4">
        <f t="shared" si="488"/>
        <v>0.13326344484844921</v>
      </c>
      <c r="FW397" s="4">
        <f t="shared" si="489"/>
        <v>0.50894238675256864</v>
      </c>
      <c r="FX397" s="4">
        <f t="shared" si="490"/>
        <v>0.29875351406540424</v>
      </c>
      <c r="FY397" s="4">
        <f t="shared" si="491"/>
        <v>0.52807444842635964</v>
      </c>
      <c r="FZ397" s="4">
        <f t="shared" si="492"/>
        <v>-20.776798866046445</v>
      </c>
      <c r="GA397" s="4">
        <f t="shared" si="493"/>
        <v>-25.267497437580001</v>
      </c>
      <c r="GB397" s="4">
        <f t="shared" si="494"/>
        <v>23.987420072720855</v>
      </c>
      <c r="GC397" s="4">
        <f t="shared" si="495"/>
        <v>91.609629615462353</v>
      </c>
      <c r="GD397" s="4">
        <f t="shared" si="496"/>
        <v>53.775632531772757</v>
      </c>
      <c r="GE397" s="4">
        <f t="shared" si="497"/>
        <v>95.053400716744733</v>
      </c>
      <c r="GF397" s="4">
        <f>Tabela13[[#This Row],[V1]]-Tabela13[[#This Row],[V2]]/Tabela13[[#This Row],[V2]]</f>
        <v>-0.78260869565217384</v>
      </c>
      <c r="GG397" s="4">
        <f>Tabela13[[#This Row],[V1]]-Tabela13[[#This Row],[V3]]/Tabela13[[#This Row],[V3]]</f>
        <v>-0.78260869565217384</v>
      </c>
      <c r="GH397" s="4">
        <f>Tabela13[[#This Row],[V1]]-Tabela13[[#This Row],[V4]]/Tabela13[[#This Row],[V4]]</f>
        <v>-0.78260869565217384</v>
      </c>
      <c r="GI397" s="4">
        <f>Tabela13[[#This Row],[V2]]-Tabela13[[#This Row],[V1]]/Tabela13[[#This Row],[V1]]</f>
        <v>-0.33333333333333337</v>
      </c>
      <c r="GJ397" s="4">
        <f>Tabela13[[#This Row],[V2]]-Tabela13[[#This Row],[V3]]/Tabela13[[#This Row],[V3]]</f>
        <v>-0.33333333333333337</v>
      </c>
      <c r="GK397" s="4">
        <f>Tabela13[[#This Row],[V2]]-Tabela13[[#This Row],[V4]]/Tabela13[[#This Row],[V4]]</f>
        <v>-0.33333333333333337</v>
      </c>
      <c r="GL397" s="4">
        <f t="shared" si="498"/>
        <v>0.29015684773807243</v>
      </c>
      <c r="GM397" s="4">
        <f t="shared" si="499"/>
        <v>0.4420289855072464</v>
      </c>
      <c r="GN397" s="4">
        <f t="shared" si="500"/>
        <v>0.6564204096369507</v>
      </c>
      <c r="GO397" s="3">
        <f t="shared" si="501"/>
        <v>0</v>
      </c>
      <c r="GP397" s="3">
        <v>100</v>
      </c>
      <c r="GQ397" s="3">
        <f t="shared" si="502"/>
        <v>-1</v>
      </c>
      <c r="GR397" s="3">
        <f t="shared" si="503"/>
        <v>-100</v>
      </c>
      <c r="GS397" s="34">
        <f>COUNTIF($D$2:D396,Tabela13[[#This Row],[HomeTeam]])</f>
        <v>0</v>
      </c>
      <c r="GT397" s="34">
        <f>COUNTIF($E$2:E396,Tabela13[[#This Row],[AwayTeam]])</f>
        <v>19</v>
      </c>
      <c r="GU397" s="3" t="str">
        <f>IFERROR(AVERAGEIFS($AD$2:AD396,$D$2:D396,Tabela13[[#This Row],[HomeTeam]],$GS$2:GS396,"&gt;="&amp;Tabela13[[#This Row],[Contagem_H]]-5),"")</f>
        <v/>
      </c>
      <c r="GV397" s="3">
        <f>IFERROR(AVERAGEIFS($G$2:G396,$E$2:E396,Tabela13[[#This Row],[AwayTeam]],$GT$2:GT396,"&gt;="&amp;Tabela13[[#This Row],[Contagem_A]]-5),"")</f>
        <v>1.4</v>
      </c>
      <c r="GW397" s="3" t="str">
        <f>IFERROR(AVERAGEIFS($GQ$2:GQ396,$D$2:D396,Tabela13[[#This Row],[HomeTeam]],$GS$2:GS396,"&gt;="&amp;Tabela13[[#This Row],[Contagem_H]]-5),"")</f>
        <v/>
      </c>
    </row>
    <row r="398" spans="1:205" x14ac:dyDescent="0.25">
      <c r="A398" t="s">
        <v>127</v>
      </c>
      <c r="B398" t="s">
        <v>276</v>
      </c>
      <c r="C398" t="s">
        <v>134</v>
      </c>
      <c r="D398" t="s">
        <v>23</v>
      </c>
      <c r="E398" t="s">
        <v>17</v>
      </c>
      <c r="F398" s="3">
        <v>4</v>
      </c>
      <c r="G398" s="3">
        <v>0</v>
      </c>
      <c r="H398" s="3" t="str">
        <f t="shared" si="504"/>
        <v>H</v>
      </c>
      <c r="I398" s="3">
        <v>1.36</v>
      </c>
      <c r="J398" s="3">
        <v>5.25</v>
      </c>
      <c r="K398" s="3">
        <v>7.5</v>
      </c>
      <c r="L398" s="3">
        <v>1.4</v>
      </c>
      <c r="M398" s="3">
        <v>3</v>
      </c>
      <c r="N398" s="3">
        <f t="shared" si="433"/>
        <v>4</v>
      </c>
      <c r="O398" s="3">
        <f t="shared" si="434"/>
        <v>3</v>
      </c>
      <c r="P398" s="3">
        <f t="shared" si="435"/>
        <v>0</v>
      </c>
      <c r="Q398" s="3">
        <f t="shared" si="436"/>
        <v>5.9103641456582645E-2</v>
      </c>
      <c r="R398" s="3">
        <f t="shared" si="437"/>
        <v>4.7619047619047561E-2</v>
      </c>
      <c r="S398" s="3">
        <f t="shared" si="438"/>
        <v>1.4403809523809525</v>
      </c>
      <c r="T398" s="3">
        <f t="shared" si="439"/>
        <v>5.5602941176470591</v>
      </c>
      <c r="U398" s="3">
        <f t="shared" si="440"/>
        <v>7.9432773109243699</v>
      </c>
      <c r="V398" s="3">
        <f t="shared" si="441"/>
        <v>1.4827450980392156</v>
      </c>
      <c r="W398" s="3">
        <f t="shared" si="442"/>
        <v>3.1773109243697482</v>
      </c>
      <c r="X398" s="4">
        <f t="shared" si="443"/>
        <v>0.73529411764705876</v>
      </c>
      <c r="Y398" s="4">
        <f t="shared" si="444"/>
        <v>0.19047619047619047</v>
      </c>
      <c r="Z398" s="4">
        <f t="shared" si="445"/>
        <v>0.13333333333333333</v>
      </c>
      <c r="AA398" s="4">
        <f t="shared" si="446"/>
        <v>0.7142857142857143</v>
      </c>
      <c r="AB398" s="4">
        <f t="shared" si="447"/>
        <v>0.33333333333333331</v>
      </c>
      <c r="AC398" s="4">
        <f t="shared" si="448"/>
        <v>2.3676470588235294</v>
      </c>
      <c r="AD398" s="4">
        <f t="shared" si="449"/>
        <v>6.6666666666666666E-2</v>
      </c>
      <c r="AE398" s="4">
        <f t="shared" si="450"/>
        <v>0.36764705882352938</v>
      </c>
      <c r="AF398" s="4">
        <f t="shared" si="451"/>
        <v>2.0666666666666669</v>
      </c>
      <c r="AG398" s="4">
        <f>IFERROR(AVERAGE(Tabela13[[#This Row],[V1]],Tabela13[[#This Row],[V2]]),"")</f>
        <v>1.2171568627450982</v>
      </c>
      <c r="AH398" s="4">
        <f>IFERROR(AVERAGE(Tabela13[[#This Row],[V1]],Tabela13[[#This Row],[V3]]),"")</f>
        <v>1.3676470588235294</v>
      </c>
      <c r="AI398" s="4">
        <f>IFERROR(AVERAGE(Tabela13[[#This Row],[V1]],Tabela13[[#This Row],[V4]]),"")</f>
        <v>2.2171568627450982</v>
      </c>
      <c r="AJ398" s="4">
        <f>IFERROR(AVERAGE(Tabela13[[#This Row],[V2]],Tabela13[[#This Row],[V1]]),"")</f>
        <v>1.2171568627450982</v>
      </c>
      <c r="AK398" s="4">
        <f>IFERROR(AVERAGE(Tabela13[[#This Row],[V2]],Tabela13[[#This Row],[V3]]),"")</f>
        <v>0.21715686274509802</v>
      </c>
      <c r="AL398" s="4">
        <f>IFERROR(AVERAGE(Tabela13[[#This Row],[V2]],Tabela13[[#This Row],[V4]]),"")</f>
        <v>1.0666666666666669</v>
      </c>
      <c r="AM398" s="4">
        <f>IFERROR(AVERAGE(Tabela13[[#This Row],[V3]],Tabela13[[#This Row],[V1]]),"")</f>
        <v>1.3676470588235294</v>
      </c>
      <c r="AN398" s="4">
        <f>IFERROR(AVERAGE(Tabela13[[#This Row],[V3]],Tabela13[[#This Row],[V2]]),"")</f>
        <v>0.21715686274509802</v>
      </c>
      <c r="AO398" s="4">
        <f>IFERROR(AVERAGE(Tabela13[[#This Row],[V3]],Tabela13[[#This Row],[V4]]),"")</f>
        <v>1.2171568627450982</v>
      </c>
      <c r="AP398" s="4">
        <f>IFERROR(AVERAGE(Tabela13[[#This Row],[V4]],Tabela13[[#This Row],[V1]]),"")</f>
        <v>2.2171568627450982</v>
      </c>
      <c r="AQ398" s="4">
        <f>IFERROR(AVERAGE(Tabela13[[#This Row],[V4]],Tabela13[[#This Row],[V2]]),"")</f>
        <v>1.0666666666666669</v>
      </c>
      <c r="AR398" s="4">
        <f>IFERROR(AVERAGE(Tabela13[[#This Row],[V4]],Tabela13[[#This Row],[V3]]),"")</f>
        <v>1.2171568627450982</v>
      </c>
      <c r="AS398" s="4">
        <f>_xlfn.STDEV.S(Tabela13[[#This Row],[V1]:[V2]])</f>
        <v>1.6270388386713988</v>
      </c>
      <c r="AT398" s="4">
        <f>_xlfn.STDEV.S(Tabela13[[#This Row],[V1]],Tabela13[[#This Row],[V3]])</f>
        <v>1.4142135623730951</v>
      </c>
      <c r="AU398" s="4">
        <f>_xlfn.STDEV.S(Tabela13[[#This Row],[V1]],Tabela13[[#This Row],[V4]])</f>
        <v>0.21282527629830389</v>
      </c>
      <c r="AV398" s="4">
        <f>_xlfn.STDEV.S(Tabela13[[#This Row],[V2]],Tabela13[[#This Row],[V1]])</f>
        <v>1.6270388386713988</v>
      </c>
      <c r="AW398" s="4">
        <f>_xlfn.STDEV.S(Tabela13[[#This Row],[V2]],Tabela13[[#This Row],[V3]])</f>
        <v>0.212825276298304</v>
      </c>
      <c r="AX398" s="4">
        <f>_xlfn.STDEV.S(Tabela13[[#This Row],[V42]],Tabela13[[#This Row],[V44]])</f>
        <v>3.0412524010444941</v>
      </c>
      <c r="AY398" s="4">
        <f>_xlfn.STDEV.S(Tabela13[[#This Row],[V3]],Tabela13[[#This Row],[V1]])</f>
        <v>1.4142135623730951</v>
      </c>
      <c r="AZ398" s="4">
        <f>_xlfn.STDEV.S(Tabela13[[#This Row],[V3]],Tabela13[[#This Row],[V2]])</f>
        <v>0.212825276298304</v>
      </c>
      <c r="BA398" s="4">
        <f>_xlfn.STDEV.S(Tabela13[[#This Row],[V3]],Tabela13[[#This Row],[V4]])</f>
        <v>1.2013882860747911</v>
      </c>
      <c r="BB398" s="4">
        <f>_xlfn.STDEV.S(Tabela13[[#This Row],[V4]],Tabela13[[#This Row],[V1]])</f>
        <v>0.21282527629830389</v>
      </c>
      <c r="BC398" s="4">
        <f>_xlfn.STDEV.S(Tabela13[[#This Row],[V4]],Tabela13[[#This Row],[V2]])</f>
        <v>1.4142135623730949</v>
      </c>
      <c r="BD398" s="4">
        <f>_xlfn.STDEV.S(Tabela13[[#This Row],[V4]],Tabela13[[#This Row],[V3]])</f>
        <v>1.2013882860747911</v>
      </c>
      <c r="BE398" s="4">
        <f>Tabela13[[#This Row],[V17]]/Tabela13[[#This Row],[V5]]</f>
        <v>1.3367536169511289</v>
      </c>
      <c r="BF398" s="4">
        <f>Tabela13[[#This Row],[V18]]/Tabela13[[#This Row],[V6]]</f>
        <v>1.0340486262512953</v>
      </c>
      <c r="BG398" s="4">
        <f>Tabela13[[#This Row],[V19]]/Tabela13[[#This Row],[V7]]</f>
        <v>9.5990175469498104E-2</v>
      </c>
      <c r="BH398" s="4">
        <f>Tabela13[[#This Row],[V20]]/Tabela13[[#This Row],[V8]]</f>
        <v>1.3367536169511289</v>
      </c>
      <c r="BI398" s="4">
        <f>Tabela13[[#This Row],[V21]]/Tabela13[[#This Row],[V9]]</f>
        <v>0.98005319108022615</v>
      </c>
      <c r="BJ398" s="4">
        <f>Tabela13[[#This Row],[V22]]/Tabela13[[#This Row],[V10]]</f>
        <v>2.8511741259792127</v>
      </c>
      <c r="BK398" s="4">
        <f>Tabela13[[#This Row],[V23]]/Tabela13[[#This Row],[V11]]</f>
        <v>1.0340486262512953</v>
      </c>
      <c r="BL398" s="4">
        <f>Tabela13[[#This Row],[V24]]/Tabela13[[#This Row],[V12]]</f>
        <v>0.98005319108022615</v>
      </c>
      <c r="BM398" s="4">
        <f>Tabela13[[#This Row],[V25]]/Tabela13[[#This Row],[V13]]</f>
        <v>0.98704474570784273</v>
      </c>
      <c r="BN398" s="4">
        <f>Tabela13[[#This Row],[V26]]/Tabela13[[#This Row],[V14]]</f>
        <v>9.5990175469498104E-2</v>
      </c>
      <c r="BO398" s="4">
        <f>Tabela13[[#This Row],[V27]]/Tabela13[[#This Row],[V15]]</f>
        <v>1.3258252147247762</v>
      </c>
      <c r="BP398" s="4">
        <f>Tabela13[[#This Row],[V28]]/Tabela13[[#This Row],[V16]]</f>
        <v>0.98704474570784273</v>
      </c>
      <c r="BQ398" s="4">
        <f>Tabela13[[#This Row],[V1]]-Tabela13[[#This Row],[V2]]</f>
        <v>2.3009803921568626</v>
      </c>
      <c r="BR398" s="4">
        <f>Tabela13[[#This Row],[V1]]-Tabela13[[#This Row],[V3]]</f>
        <v>2</v>
      </c>
      <c r="BS398" s="4">
        <f>Tabela13[[#This Row],[V1]]-Tabela13[[#This Row],[V4]]</f>
        <v>0.30098039215686256</v>
      </c>
      <c r="BT398" s="4">
        <f>Tabela13[[#This Row],[V2]]-Tabela13[[#This Row],[V1]]</f>
        <v>-2.3009803921568626</v>
      </c>
      <c r="BU398" s="4">
        <f>Tabela13[[#This Row],[V2]]-Tabela13[[#This Row],[V3]]</f>
        <v>-0.30098039215686273</v>
      </c>
      <c r="BV398" s="4">
        <f>Tabela13[[#This Row],[V2]]-Tabela13[[#This Row],[V4]]</f>
        <v>-2</v>
      </c>
      <c r="BW398" s="4">
        <f>AVERAGE(Tabela13[[#This Row],[V41]],Tabela13[[#This Row],[V42]])</f>
        <v>2.1504901960784313</v>
      </c>
      <c r="BX398" s="4">
        <f>AVERAGE(Tabela13[[#This Row],[V41]],Tabela13[[#This Row],[V43]])</f>
        <v>1.3009803921568626</v>
      </c>
      <c r="BY398" s="4">
        <f>AVERAGE(Tabela13[[#This Row],[V41]],Tabela13[[#This Row],[V44]])</f>
        <v>0</v>
      </c>
      <c r="BZ398" s="4">
        <f>AVERAGE(Tabela13[[#This Row],[V41]],Tabela13[[#This Row],[V45]])</f>
        <v>0.99999999999999989</v>
      </c>
      <c r="CA398" s="4">
        <f>AVERAGE(Tabela13[[#This Row],[V41]],Tabela13[[#This Row],[V46]])</f>
        <v>0.15049019607843128</v>
      </c>
      <c r="CB398" s="4">
        <f>AVERAGE(Tabela13[[#This Row],[V42]],Tabela13[[#This Row],[V41]])</f>
        <v>2.1504901960784313</v>
      </c>
      <c r="CC398" s="4">
        <f>AVERAGE(Tabela13[[#This Row],[V42]],Tabela13[[#This Row],[V43]])</f>
        <v>1.1504901960784313</v>
      </c>
      <c r="CD398" s="4">
        <f>AVERAGE(Tabela13[[#This Row],[V42]],Tabela13[[#This Row],[V44]])</f>
        <v>-0.15049019607843128</v>
      </c>
      <c r="CE398" s="4">
        <f>AVERAGE(Tabela13[[#This Row],[V42]],Tabela13[[#This Row],[V45]])</f>
        <v>0.84950980392156861</v>
      </c>
      <c r="CF398" s="4">
        <f>AVERAGE(Tabela13[[#This Row],[V42]],Tabela13[[#This Row],[V46]])</f>
        <v>0</v>
      </c>
      <c r="CG398" s="4">
        <f>AVERAGE(Tabela13[[#This Row],[V43]],Tabela13[[#This Row],[V41]])</f>
        <v>1.3009803921568626</v>
      </c>
      <c r="CH398" s="4">
        <f>AVERAGE(Tabela13[[#This Row],[V43]],Tabela13[[#This Row],[V42]])</f>
        <v>1.1504901960784313</v>
      </c>
      <c r="CI398" s="4">
        <f>AVERAGE(Tabela13[[#This Row],[V43]],Tabela13[[#This Row],[V44]])</f>
        <v>-1</v>
      </c>
      <c r="CJ398" s="4">
        <f>AVERAGE(Tabela13[[#This Row],[V43]],Tabela13[[#This Row],[V45]])</f>
        <v>0</v>
      </c>
      <c r="CK398" s="4">
        <f>AVERAGE(Tabela13[[#This Row],[V43]],Tabela13[[#This Row],[V46]])</f>
        <v>-0.84950980392156872</v>
      </c>
      <c r="CL398" s="4">
        <f>AVERAGE(Tabela13[[#This Row],[V44]],Tabela13[[#This Row],[V41]])</f>
        <v>0</v>
      </c>
      <c r="CM398" s="4">
        <f>AVERAGE(Tabela13[[#This Row],[V44]],Tabela13[[#This Row],[V42]])</f>
        <v>-0.15049019607843128</v>
      </c>
      <c r="CN398" s="4">
        <f>AVERAGE(Tabela13[[#This Row],[V44]],Tabela13[[#This Row],[V43]])</f>
        <v>-1</v>
      </c>
      <c r="CO398" s="4">
        <f>AVERAGE(Tabela13[[#This Row],[V44]],Tabela13[[#This Row],[V45]])</f>
        <v>-1.3009803921568626</v>
      </c>
      <c r="CP398" s="4">
        <f>AVERAGE(Tabela13[[#This Row],[V44]],Tabela13[[#This Row],[V46]])</f>
        <v>-2.1504901960784313</v>
      </c>
      <c r="CQ398" s="4">
        <f>AVERAGE(Tabela13[[#This Row],[V45]],Tabela13[[#This Row],[V41]])</f>
        <v>0.99999999999999989</v>
      </c>
      <c r="CR398" s="4">
        <f>AVERAGE(Tabela13[[#This Row],[V45]],Tabela13[[#This Row],[V42]])</f>
        <v>0.84950980392156861</v>
      </c>
      <c r="CS398" s="4">
        <f>AVERAGE(Tabela13[[#This Row],[V45]],Tabela13[[#This Row],[V43]])</f>
        <v>0</v>
      </c>
      <c r="CT398" s="4">
        <f>AVERAGE(Tabela13[[#This Row],[V45]],Tabela13[[#This Row],[V44]])</f>
        <v>-1.3009803921568626</v>
      </c>
      <c r="CU398" s="4">
        <f>AVERAGE(Tabela13[[#This Row],[V45]],Tabela13[[#This Row],[V46]])</f>
        <v>-1.1504901960784313</v>
      </c>
      <c r="CV398" s="4">
        <f>AVERAGE(Tabela13[[#This Row],[V46]],Tabela13[[#This Row],[V41]])</f>
        <v>0.15049019607843128</v>
      </c>
      <c r="CW398" s="4">
        <f>AVERAGE(Tabela13[[#This Row],[V46]],Tabela13[[#This Row],[V42]])</f>
        <v>0</v>
      </c>
      <c r="CX398" s="4">
        <f>AVERAGE(Tabela13[[#This Row],[V46]],Tabela13[[#This Row],[V43]])</f>
        <v>-0.84950980392156872</v>
      </c>
      <c r="CY398" s="4">
        <f>AVERAGE(Tabela13[[#This Row],[V46]],Tabela13[[#This Row],[V44]])</f>
        <v>-2.1504901960784313</v>
      </c>
      <c r="CZ398" s="4">
        <f>AVERAGE(Tabela13[[#This Row],[V46]],Tabela13[[#This Row],[V45]])</f>
        <v>-1.1504901960784313</v>
      </c>
      <c r="DA398" s="3">
        <f>_xlfn.STDEV.S(Tabela13[[#This Row],[V41]],Tabela13[[#This Row],[V42]])</f>
        <v>0.21282527629830389</v>
      </c>
      <c r="DB398" s="3">
        <f>_xlfn.STDEV.S(Tabela13[[#This Row],[V41]],Tabela13[[#This Row],[V43]])</f>
        <v>1.4142135623730951</v>
      </c>
      <c r="DC398" s="3">
        <f>_xlfn.STDEV.S(Tabela13[[#This Row],[V41]],Tabela13[[#This Row],[V44]])</f>
        <v>3.254077677342798</v>
      </c>
      <c r="DD398" s="3">
        <f>_xlfn.STDEV.S(Tabela13[[#This Row],[V41]],Tabela13[[#This Row],[V45]])</f>
        <v>1.839864114969703</v>
      </c>
      <c r="DE398" s="3">
        <f>_xlfn.STDEV.S(Tabela13[[#This Row],[V41]],Tabela13[[#This Row],[V46]])</f>
        <v>3.0412524010444941</v>
      </c>
      <c r="DF398" s="3">
        <f>_xlfn.STDEV.S(Tabela13[[#This Row],[V42]],Tabela13[[#This Row],[V41]])</f>
        <v>0.21282527629830389</v>
      </c>
      <c r="DG398" s="3">
        <f>_xlfn.STDEV.S(Tabela13[[#This Row],[V42]],Tabela13[[#This Row],[V43]])</f>
        <v>1.2013882860747911</v>
      </c>
      <c r="DH398" s="3">
        <f>_xlfn.STDEV.S(Tabela13[[#This Row],[V42]],Tabela13[[#This Row],[V44]])</f>
        <v>3.0412524010444941</v>
      </c>
      <c r="DI398" s="3">
        <f>_xlfn.STDEV.S(Tabela13[[#This Row],[V42]],Tabela13[[#This Row],[V45]])</f>
        <v>1.627038838671399</v>
      </c>
      <c r="DJ398" s="3">
        <f>_xlfn.STDEV.S(Tabela13[[#This Row],[V42]],Tabela13[[#This Row],[V46]])</f>
        <v>2.8284271247461903</v>
      </c>
      <c r="DK398" s="3">
        <f>_xlfn.STDEV.S(Tabela13[[#This Row],[V43]],Tabela13[[#This Row],[V41]])</f>
        <v>1.4142135623730951</v>
      </c>
      <c r="DL398" s="3">
        <f>_xlfn.STDEV.S(Tabela13[[#This Row],[V43]],Tabela13[[#This Row],[V42]])</f>
        <v>1.2013882860747911</v>
      </c>
      <c r="DM398" s="3">
        <f>_xlfn.STDEV.S(Tabela13[[#This Row],[V43]],Tabela13[[#This Row],[V44]])</f>
        <v>1.8398641149697028</v>
      </c>
      <c r="DN398" s="3">
        <f>_xlfn.STDEV.S(Tabela13[[#This Row],[V43]],Tabela13[[#This Row],[V45]])</f>
        <v>0.42565055259660789</v>
      </c>
      <c r="DO398" s="3">
        <f>_xlfn.STDEV.S(Tabela13[[#This Row],[V43]],Tabela13[[#This Row],[V46]])</f>
        <v>1.627038838671399</v>
      </c>
      <c r="DP398" s="3">
        <f>_xlfn.STDEV.S(Tabela13[[#This Row],[V44]],Tabela13[[#This Row],[V41]])</f>
        <v>3.254077677342798</v>
      </c>
      <c r="DQ398" s="3">
        <f>_xlfn.STDEV.S(Tabela13[[#This Row],[V44]],Tabela13[[#This Row],[V42]])</f>
        <v>3.0412524010444941</v>
      </c>
      <c r="DR398" s="3">
        <f>_xlfn.STDEV.S(Tabela13[[#This Row],[V44]],Tabela13[[#This Row],[V43]])</f>
        <v>1.8398641149697028</v>
      </c>
      <c r="DS398" s="3">
        <f>_xlfn.STDEV.S(Tabela13[[#This Row],[V44]],Tabela13[[#This Row],[V45]])</f>
        <v>1.4142135623730951</v>
      </c>
      <c r="DT398" s="3">
        <f>_xlfn.STDEV.S(Tabela13[[#This Row],[V44]],Tabela13[[#This Row],[V46]])</f>
        <v>0.21282527629830389</v>
      </c>
      <c r="DU398" s="3">
        <f>_xlfn.STDEV.S(Tabela13[[#This Row],[V45]],Tabela13[[#This Row],[V41]])</f>
        <v>1.839864114969703</v>
      </c>
      <c r="DV398" s="3">
        <f>_xlfn.STDEV.S(Tabela13[[#This Row],[V45]],Tabela13[[#This Row],[V42]])</f>
        <v>1.627038838671399</v>
      </c>
      <c r="DW398" s="3">
        <f>_xlfn.STDEV.S(Tabela13[[#This Row],[V45]],Tabela13[[#This Row],[V43]])</f>
        <v>0.42565055259660789</v>
      </c>
      <c r="DX398" s="3">
        <f>_xlfn.STDEV.S(Tabela13[[#This Row],[V45]],Tabela13[[#This Row],[V44]])</f>
        <v>1.4142135623730951</v>
      </c>
      <c r="DY398" s="3">
        <f>_xlfn.STDEV.S(Tabela13[[#This Row],[V45]],Tabela13[[#This Row],[V46]])</f>
        <v>1.2013882860747911</v>
      </c>
      <c r="DZ398" s="3">
        <f>_xlfn.STDEV.S(Tabela13[[#This Row],[V46]],Tabela13[[#This Row],[V41]])</f>
        <v>3.0412524010444941</v>
      </c>
      <c r="EA398" s="3">
        <f>_xlfn.STDEV.S(Tabela13[[#This Row],[V46]],Tabela13[[#This Row],[V42]])</f>
        <v>2.8284271247461903</v>
      </c>
      <c r="EB398" s="3">
        <f>_xlfn.STDEV.S(Tabela13[[#This Row],[V46]],Tabela13[[#This Row],[V43]])</f>
        <v>1.627038838671399</v>
      </c>
      <c r="EC398" s="3">
        <f>_xlfn.STDEV.S(Tabela13[[#This Row],[V46]],Tabela13[[#This Row],[V44]])</f>
        <v>0.21282527629830389</v>
      </c>
      <c r="ED398" s="3">
        <f>_xlfn.STDEV.S(Tabela13[[#This Row],[V46]],Tabela13[[#This Row],[V45]])</f>
        <v>1.2013882860747911</v>
      </c>
      <c r="EE398" s="3">
        <f t="shared" si="452"/>
        <v>9.8965936550841113E-2</v>
      </c>
      <c r="EF398" s="3">
        <f t="shared" si="453"/>
        <v>1.0870368000154915</v>
      </c>
      <c r="EG398" s="3" t="str">
        <f t="shared" si="454"/>
        <v/>
      </c>
      <c r="EH398" s="3">
        <f t="shared" si="455"/>
        <v>1.8398641149697033</v>
      </c>
      <c r="EI398" s="3">
        <f t="shared" si="456"/>
        <v>20.208973609546486</v>
      </c>
      <c r="EJ398" s="3">
        <f t="shared" si="457"/>
        <v>9.8965936550841113E-2</v>
      </c>
      <c r="EK398" s="3">
        <f t="shared" si="458"/>
        <v>1.044240350912899</v>
      </c>
      <c r="EL398" s="3">
        <f t="shared" si="459"/>
        <v>-20.208973609546486</v>
      </c>
      <c r="EM398" s="3">
        <f t="shared" si="460"/>
        <v>1.9152678770280751</v>
      </c>
      <c r="EN398" s="3" t="str">
        <f t="shared" si="461"/>
        <v/>
      </c>
      <c r="EO398" s="3">
        <f t="shared" si="462"/>
        <v>1.0870368000154915</v>
      </c>
      <c r="EP398" s="3">
        <f t="shared" si="463"/>
        <v>1.044240350912899</v>
      </c>
      <c r="EQ398" s="3">
        <f t="shared" si="464"/>
        <v>-1.8398641149697028</v>
      </c>
      <c r="ER398" s="3" t="str">
        <f t="shared" si="465"/>
        <v/>
      </c>
      <c r="ES398" s="3" t="str">
        <f t="shared" si="466"/>
        <v/>
      </c>
      <c r="ET398" s="3" t="str">
        <f t="shared" si="467"/>
        <v/>
      </c>
      <c r="EU398" s="3" t="str">
        <f t="shared" si="468"/>
        <v/>
      </c>
      <c r="EV398" s="3">
        <f t="shared" si="469"/>
        <v>-1.8398641149697028</v>
      </c>
      <c r="EW398" s="3">
        <f t="shared" si="470"/>
        <v>-1.0870368000154915</v>
      </c>
      <c r="EX398" s="3">
        <f t="shared" si="471"/>
        <v>-9.8965936550841113E-2</v>
      </c>
      <c r="EY398" s="3">
        <f t="shared" si="472"/>
        <v>1.8398641149697033</v>
      </c>
      <c r="EZ398" s="3">
        <f t="shared" si="473"/>
        <v>1.9152678770280751</v>
      </c>
      <c r="FA398" s="3" t="str">
        <f t="shared" si="474"/>
        <v/>
      </c>
      <c r="FB398" s="3">
        <f t="shared" si="475"/>
        <v>-1.0870368000154915</v>
      </c>
      <c r="FC398" s="3">
        <f t="shared" si="476"/>
        <v>-1.044240350912899</v>
      </c>
      <c r="FD398" s="3">
        <f t="shared" si="477"/>
        <v>20.208973609546486</v>
      </c>
      <c r="FE398" s="3" t="str">
        <f t="shared" si="478"/>
        <v/>
      </c>
      <c r="FF398" s="3">
        <f t="shared" si="479"/>
        <v>-1.9152678770280747</v>
      </c>
      <c r="FG398" s="3">
        <f t="shared" si="480"/>
        <v>-9.8965936550841113E-2</v>
      </c>
      <c r="FH398" s="3">
        <f t="shared" si="481"/>
        <v>-1.044240350912899</v>
      </c>
      <c r="FI398" s="4">
        <f t="shared" si="482"/>
        <v>0.53333333333333333</v>
      </c>
      <c r="FJ398" s="4">
        <f t="shared" si="483"/>
        <v>0</v>
      </c>
      <c r="FK398" s="4">
        <f t="shared" si="484"/>
        <v>2.2626289341444061</v>
      </c>
      <c r="FL398" s="4">
        <f t="shared" si="485"/>
        <v>0.55752446442740022</v>
      </c>
      <c r="FM398" s="4">
        <f>Tabela13[[#This Row],[V139]]-Tabela13[[#This Row],[V140]]</f>
        <v>1.7051044697170059</v>
      </c>
      <c r="FN398" s="4">
        <f>Tabela13[[#This Row],[V1]]-Tabela13[[#This Row],[V2]]/2</f>
        <v>2.3343137254901962</v>
      </c>
      <c r="FO398" s="4">
        <f>Tabela13[[#This Row],[V1]]-Tabela13[[#This Row],[V3]]/2</f>
        <v>2.1838235294117649</v>
      </c>
      <c r="FP398" s="4">
        <f>Tabela13[[#This Row],[V1]]-Tabela13[[#This Row],[V4]]/2</f>
        <v>1.334313725490196</v>
      </c>
      <c r="FQ398" s="4">
        <f>Tabela13[[#This Row],[V2]]-Tabela13[[#This Row],[V1]]/2</f>
        <v>-1.1171568627450981</v>
      </c>
      <c r="FR398" s="4">
        <f>Tabela13[[#This Row],[V2]]-Tabela13[[#This Row],[V3]]/2</f>
        <v>-0.11715686274509803</v>
      </c>
      <c r="FS398" s="4">
        <f>Tabela13[[#This Row],[V2]]-Tabela13[[#This Row],[V4]]/2</f>
        <v>-0.96666666666666679</v>
      </c>
      <c r="FT398" s="4">
        <f t="shared" si="486"/>
        <v>1.1660566163437907</v>
      </c>
      <c r="FU398" s="4">
        <f t="shared" si="487"/>
        <v>1.1413819141034713</v>
      </c>
      <c r="FV398" s="4">
        <f t="shared" si="488"/>
        <v>0.92764799315160629</v>
      </c>
      <c r="FW398" s="4">
        <f t="shared" si="489"/>
        <v>-0.84067866682566228</v>
      </c>
      <c r="FX398" s="4">
        <f t="shared" si="490"/>
        <v>-0.11662521311811525</v>
      </c>
      <c r="FY398" s="4">
        <f t="shared" si="491"/>
        <v>-0.76845063359104349</v>
      </c>
      <c r="FZ398" s="4">
        <f t="shared" si="492"/>
        <v>209.89019094188231</v>
      </c>
      <c r="GA398" s="4">
        <f t="shared" si="493"/>
        <v>205.44874453862482</v>
      </c>
      <c r="GB398" s="4">
        <f t="shared" si="494"/>
        <v>166.97663876728913</v>
      </c>
      <c r="GC398" s="4">
        <f t="shared" si="495"/>
        <v>-151.32216002861921</v>
      </c>
      <c r="GD398" s="4">
        <f t="shared" si="496"/>
        <v>-20.992538361260742</v>
      </c>
      <c r="GE398" s="4">
        <f t="shared" si="497"/>
        <v>-138.32111404638783</v>
      </c>
      <c r="GF398" s="4">
        <f>Tabela13[[#This Row],[V1]]-Tabela13[[#This Row],[V2]]/Tabela13[[#This Row],[V2]]</f>
        <v>1.3676470588235294</v>
      </c>
      <c r="GG398" s="4">
        <f>Tabela13[[#This Row],[V1]]-Tabela13[[#This Row],[V3]]/Tabela13[[#This Row],[V3]]</f>
        <v>1.3676470588235294</v>
      </c>
      <c r="GH398" s="4">
        <f>Tabela13[[#This Row],[V1]]-Tabela13[[#This Row],[V4]]/Tabela13[[#This Row],[V4]]</f>
        <v>1.3676470588235294</v>
      </c>
      <c r="GI398" s="4">
        <f>Tabela13[[#This Row],[V2]]-Tabela13[[#This Row],[V1]]/Tabela13[[#This Row],[V1]]</f>
        <v>-0.93333333333333335</v>
      </c>
      <c r="GJ398" s="4">
        <f>Tabela13[[#This Row],[V2]]-Tabela13[[#This Row],[V3]]/Tabela13[[#This Row],[V3]]</f>
        <v>-0.93333333333333335</v>
      </c>
      <c r="GK398" s="4">
        <f>Tabela13[[#This Row],[V2]]-Tabela13[[#This Row],[V4]]/Tabela13[[#This Row],[V4]]</f>
        <v>-0.93333333333333335</v>
      </c>
      <c r="GL398" s="4">
        <f t="shared" si="498"/>
        <v>1.1677027584767878</v>
      </c>
      <c r="GM398" s="4">
        <f t="shared" si="499"/>
        <v>1.2171568627450982</v>
      </c>
      <c r="GN398" s="4">
        <f t="shared" si="500"/>
        <v>0.95936916121330928</v>
      </c>
      <c r="GO398" s="3">
        <f t="shared" si="501"/>
        <v>1</v>
      </c>
      <c r="GP398" s="3">
        <v>100</v>
      </c>
      <c r="GQ398" s="3">
        <f t="shared" si="502"/>
        <v>0.3600000000000001</v>
      </c>
      <c r="GR398" s="3">
        <f t="shared" si="503"/>
        <v>36.000000000000007</v>
      </c>
      <c r="GS398" s="34">
        <f>COUNTIF($D$2:D397,Tabela13[[#This Row],[HomeTeam]])</f>
        <v>19</v>
      </c>
      <c r="GT398" s="34">
        <f>COUNTIF($E$2:E397,Tabela13[[#This Row],[AwayTeam]])</f>
        <v>19</v>
      </c>
      <c r="GU398" s="3">
        <f>IFERROR(AVERAGEIFS($AD$2:AD397,$D$2:D397,Tabela13[[#This Row],[HomeTeam]],$GS$2:GS397,"&gt;="&amp;Tabela13[[#This Row],[Contagem_H]]-5),"")</f>
        <v>0.97233529543173558</v>
      </c>
      <c r="GV398" s="3">
        <f>IFERROR(AVERAGEIFS($G$2:G397,$E$2:E397,Tabela13[[#This Row],[AwayTeam]],$GT$2:GT397,"&gt;="&amp;Tabela13[[#This Row],[Contagem_A]]-5),"")</f>
        <v>0.8</v>
      </c>
      <c r="GW398" s="3">
        <f>IFERROR(AVERAGEIFS($GQ$2:GQ397,$D$2:D397,Tabela13[[#This Row],[HomeTeam]],$GS$2:GS397,"&gt;="&amp;Tabela13[[#This Row],[Contagem_H]]-5),"")</f>
        <v>-0.20800000000000002</v>
      </c>
    </row>
    <row r="399" spans="1:205" x14ac:dyDescent="0.25">
      <c r="A399" t="s">
        <v>127</v>
      </c>
      <c r="B399" t="s">
        <v>276</v>
      </c>
      <c r="C399" t="s">
        <v>136</v>
      </c>
      <c r="D399" t="s">
        <v>21</v>
      </c>
      <c r="E399" t="s">
        <v>12</v>
      </c>
      <c r="F399" s="3">
        <v>0</v>
      </c>
      <c r="G399" s="3">
        <v>2</v>
      </c>
      <c r="H399" s="3" t="str">
        <f t="shared" si="504"/>
        <v>A</v>
      </c>
      <c r="I399" s="3">
        <v>4.5</v>
      </c>
      <c r="J399" s="3">
        <v>4</v>
      </c>
      <c r="K399" s="3">
        <v>1.73</v>
      </c>
      <c r="L399" s="3">
        <v>1.73</v>
      </c>
      <c r="M399" s="3">
        <v>2.1</v>
      </c>
      <c r="N399" s="3">
        <f t="shared" si="433"/>
        <v>2</v>
      </c>
      <c r="O399" s="3">
        <f t="shared" si="434"/>
        <v>0</v>
      </c>
      <c r="P399" s="3">
        <f t="shared" si="435"/>
        <v>3</v>
      </c>
      <c r="Q399" s="3">
        <f t="shared" si="436"/>
        <v>5.025690430314711E-2</v>
      </c>
      <c r="R399" s="3">
        <f t="shared" si="437"/>
        <v>5.4225158271401064E-2</v>
      </c>
      <c r="S399" s="3">
        <f t="shared" si="438"/>
        <v>4.726156069364162</v>
      </c>
      <c r="T399" s="3">
        <f t="shared" si="439"/>
        <v>4.2010276172125884</v>
      </c>
      <c r="U399" s="3">
        <f t="shared" si="440"/>
        <v>1.8169444444444445</v>
      </c>
      <c r="V399" s="3">
        <f t="shared" si="441"/>
        <v>1.8169444444444445</v>
      </c>
      <c r="W399" s="3">
        <f t="shared" si="442"/>
        <v>2.2055394990366088</v>
      </c>
      <c r="X399" s="4">
        <f t="shared" si="443"/>
        <v>0.22222222222222221</v>
      </c>
      <c r="Y399" s="4">
        <f t="shared" si="444"/>
        <v>0.25</v>
      </c>
      <c r="Z399" s="4">
        <f t="shared" si="445"/>
        <v>0.5780346820809249</v>
      </c>
      <c r="AA399" s="4">
        <f t="shared" si="446"/>
        <v>0.5780346820809249</v>
      </c>
      <c r="AB399" s="4">
        <f t="shared" si="447"/>
        <v>0.47619047619047616</v>
      </c>
      <c r="AC399" s="4">
        <f t="shared" si="448"/>
        <v>0.1111111111111111</v>
      </c>
      <c r="AD399" s="4">
        <f t="shared" si="449"/>
        <v>1.2890173410404624</v>
      </c>
      <c r="AE399" s="4">
        <f t="shared" si="450"/>
        <v>1.1111111111111112</v>
      </c>
      <c r="AF399" s="4">
        <f t="shared" si="451"/>
        <v>0.28901734104046245</v>
      </c>
      <c r="AG399" s="4">
        <f>IFERROR(AVERAGE(Tabela13[[#This Row],[V1]],Tabela13[[#This Row],[V2]]),"")</f>
        <v>0.70006422607578678</v>
      </c>
      <c r="AH399" s="4">
        <f>IFERROR(AVERAGE(Tabela13[[#This Row],[V1]],Tabela13[[#This Row],[V3]]),"")</f>
        <v>0.61111111111111116</v>
      </c>
      <c r="AI399" s="4">
        <f>IFERROR(AVERAGE(Tabela13[[#This Row],[V1]],Tabela13[[#This Row],[V4]]),"")</f>
        <v>0.20006422607578678</v>
      </c>
      <c r="AJ399" s="4">
        <f>IFERROR(AVERAGE(Tabela13[[#This Row],[V2]],Tabela13[[#This Row],[V1]]),"")</f>
        <v>0.70006422607578678</v>
      </c>
      <c r="AK399" s="4">
        <f>IFERROR(AVERAGE(Tabela13[[#This Row],[V2]],Tabela13[[#This Row],[V3]]),"")</f>
        <v>1.2000642260757868</v>
      </c>
      <c r="AL399" s="4">
        <f>IFERROR(AVERAGE(Tabela13[[#This Row],[V2]],Tabela13[[#This Row],[V4]]),"")</f>
        <v>0.78901734104046239</v>
      </c>
      <c r="AM399" s="4">
        <f>IFERROR(AVERAGE(Tabela13[[#This Row],[V3]],Tabela13[[#This Row],[V1]]),"")</f>
        <v>0.61111111111111116</v>
      </c>
      <c r="AN399" s="4">
        <f>IFERROR(AVERAGE(Tabela13[[#This Row],[V3]],Tabela13[[#This Row],[V2]]),"")</f>
        <v>1.2000642260757868</v>
      </c>
      <c r="AO399" s="4">
        <f>IFERROR(AVERAGE(Tabela13[[#This Row],[V3]],Tabela13[[#This Row],[V4]]),"")</f>
        <v>0.70006422607578678</v>
      </c>
      <c r="AP399" s="4">
        <f>IFERROR(AVERAGE(Tabela13[[#This Row],[V4]],Tabela13[[#This Row],[V1]]),"")</f>
        <v>0.20006422607578678</v>
      </c>
      <c r="AQ399" s="4">
        <f>IFERROR(AVERAGE(Tabela13[[#This Row],[V4]],Tabela13[[#This Row],[V2]]),"")</f>
        <v>0.78901734104046239</v>
      </c>
      <c r="AR399" s="4">
        <f>IFERROR(AVERAGE(Tabela13[[#This Row],[V4]],Tabela13[[#This Row],[V3]]),"")</f>
        <v>0.70006422607578678</v>
      </c>
      <c r="AS399" s="4">
        <f>_xlfn.STDEV.S(Tabela13[[#This Row],[V1]:[V2]])</f>
        <v>0.83290548278492493</v>
      </c>
      <c r="AT399" s="4">
        <f>_xlfn.STDEV.S(Tabela13[[#This Row],[V1]],Tabela13[[#This Row],[V3]])</f>
        <v>0.70710678118654757</v>
      </c>
      <c r="AU399" s="4">
        <f>_xlfn.STDEV.S(Tabela13[[#This Row],[V1]],Tabela13[[#This Row],[V4]])</f>
        <v>0.12579870159837747</v>
      </c>
      <c r="AV399" s="4">
        <f>_xlfn.STDEV.S(Tabela13[[#This Row],[V2]],Tabela13[[#This Row],[V1]])</f>
        <v>0.83290548278492493</v>
      </c>
      <c r="AW399" s="4">
        <f>_xlfn.STDEV.S(Tabela13[[#This Row],[V2]],Tabela13[[#This Row],[V3]])</f>
        <v>0.12579870159837736</v>
      </c>
      <c r="AX399" s="4">
        <f>_xlfn.STDEV.S(Tabela13[[#This Row],[V42]],Tabela13[[#This Row],[V44]])</f>
        <v>1.5400122639714724</v>
      </c>
      <c r="AY399" s="4">
        <f>_xlfn.STDEV.S(Tabela13[[#This Row],[V3]],Tabela13[[#This Row],[V1]])</f>
        <v>0.70710678118654757</v>
      </c>
      <c r="AZ399" s="4">
        <f>_xlfn.STDEV.S(Tabela13[[#This Row],[V3]],Tabela13[[#This Row],[V2]])</f>
        <v>0.12579870159837736</v>
      </c>
      <c r="BA399" s="4">
        <f>_xlfn.STDEV.S(Tabela13[[#This Row],[V3]],Tabela13[[#This Row],[V4]])</f>
        <v>0.58130807958817021</v>
      </c>
      <c r="BB399" s="4">
        <f>_xlfn.STDEV.S(Tabela13[[#This Row],[V4]],Tabela13[[#This Row],[V1]])</f>
        <v>0.12579870159837747</v>
      </c>
      <c r="BC399" s="4">
        <f>_xlfn.STDEV.S(Tabela13[[#This Row],[V4]],Tabela13[[#This Row],[V2]])</f>
        <v>0.70710678118654757</v>
      </c>
      <c r="BD399" s="4">
        <f>_xlfn.STDEV.S(Tabela13[[#This Row],[V4]],Tabela13[[#This Row],[V3]])</f>
        <v>0.58130807958817021</v>
      </c>
      <c r="BE399" s="4">
        <f>Tabela13[[#This Row],[V17]]/Tabela13[[#This Row],[V5]]</f>
        <v>1.1897558134826864</v>
      </c>
      <c r="BF399" s="4">
        <f>Tabela13[[#This Row],[V18]]/Tabela13[[#This Row],[V6]]</f>
        <v>1.1570838237598051</v>
      </c>
      <c r="BG399" s="4">
        <f>Tabela13[[#This Row],[V19]]/Tabela13[[#This Row],[V7]]</f>
        <v>0.62879158391227519</v>
      </c>
      <c r="BH399" s="4">
        <f>Tabela13[[#This Row],[V20]]/Tabela13[[#This Row],[V8]]</f>
        <v>1.1897558134826864</v>
      </c>
      <c r="BI399" s="4">
        <f>Tabela13[[#This Row],[V21]]/Tabela13[[#This Row],[V9]]</f>
        <v>0.10482664082883252</v>
      </c>
      <c r="BJ399" s="4">
        <f>Tabela13[[#This Row],[V22]]/Tabela13[[#This Row],[V10]]</f>
        <v>1.9518104151433313</v>
      </c>
      <c r="BK399" s="4">
        <f>Tabela13[[#This Row],[V23]]/Tabela13[[#This Row],[V11]]</f>
        <v>1.1570838237598051</v>
      </c>
      <c r="BL399" s="4">
        <f>Tabela13[[#This Row],[V24]]/Tabela13[[#This Row],[V12]]</f>
        <v>0.10482664082883252</v>
      </c>
      <c r="BM399" s="4">
        <f>Tabela13[[#This Row],[V25]]/Tabela13[[#This Row],[V13]]</f>
        <v>0.83036392653099178</v>
      </c>
      <c r="BN399" s="4">
        <f>Tabela13[[#This Row],[V26]]/Tabela13[[#This Row],[V14]]</f>
        <v>0.62879158391227519</v>
      </c>
      <c r="BO399" s="4">
        <f>Tabela13[[#This Row],[V27]]/Tabela13[[#This Row],[V15]]</f>
        <v>0.89618661644888453</v>
      </c>
      <c r="BP399" s="4">
        <f>Tabela13[[#This Row],[V28]]/Tabela13[[#This Row],[V16]]</f>
        <v>0.83036392653099178</v>
      </c>
      <c r="BQ399" s="4">
        <f>Tabela13[[#This Row],[V1]]-Tabela13[[#This Row],[V2]]</f>
        <v>-1.1779062299293512</v>
      </c>
      <c r="BR399" s="4">
        <f>Tabela13[[#This Row],[V1]]-Tabela13[[#This Row],[V3]]</f>
        <v>-1</v>
      </c>
      <c r="BS399" s="4">
        <f>Tabela13[[#This Row],[V1]]-Tabela13[[#This Row],[V4]]</f>
        <v>-0.17790622992935134</v>
      </c>
      <c r="BT399" s="4">
        <f>Tabela13[[#This Row],[V2]]-Tabela13[[#This Row],[V1]]</f>
        <v>1.1779062299293512</v>
      </c>
      <c r="BU399" s="4">
        <f>Tabela13[[#This Row],[V2]]-Tabela13[[#This Row],[V3]]</f>
        <v>0.17790622992935123</v>
      </c>
      <c r="BV399" s="4">
        <f>Tabela13[[#This Row],[V2]]-Tabela13[[#This Row],[V4]]</f>
        <v>1</v>
      </c>
      <c r="BW399" s="4">
        <f>AVERAGE(Tabela13[[#This Row],[V41]],Tabela13[[#This Row],[V42]])</f>
        <v>-1.0889531149646756</v>
      </c>
      <c r="BX399" s="4">
        <f>AVERAGE(Tabela13[[#This Row],[V41]],Tabela13[[#This Row],[V43]])</f>
        <v>-0.67790622992935123</v>
      </c>
      <c r="BY399" s="4">
        <f>AVERAGE(Tabela13[[#This Row],[V41]],Tabela13[[#This Row],[V44]])</f>
        <v>0</v>
      </c>
      <c r="BZ399" s="4">
        <f>AVERAGE(Tabela13[[#This Row],[V41]],Tabela13[[#This Row],[V45]])</f>
        <v>-0.5</v>
      </c>
      <c r="CA399" s="4">
        <f>AVERAGE(Tabela13[[#This Row],[V41]],Tabela13[[#This Row],[V46]])</f>
        <v>-8.8953114964675617E-2</v>
      </c>
      <c r="CB399" s="4">
        <f>AVERAGE(Tabela13[[#This Row],[V42]],Tabela13[[#This Row],[V41]])</f>
        <v>-1.0889531149646756</v>
      </c>
      <c r="CC399" s="4">
        <f>AVERAGE(Tabela13[[#This Row],[V42]],Tabela13[[#This Row],[V43]])</f>
        <v>-0.58895311496467562</v>
      </c>
      <c r="CD399" s="4">
        <f>AVERAGE(Tabela13[[#This Row],[V42]],Tabela13[[#This Row],[V44]])</f>
        <v>8.8953114964675617E-2</v>
      </c>
      <c r="CE399" s="4">
        <f>AVERAGE(Tabela13[[#This Row],[V42]],Tabela13[[#This Row],[V45]])</f>
        <v>-0.41104688503532438</v>
      </c>
      <c r="CF399" s="4">
        <f>AVERAGE(Tabela13[[#This Row],[V42]],Tabela13[[#This Row],[V46]])</f>
        <v>0</v>
      </c>
      <c r="CG399" s="4">
        <f>AVERAGE(Tabela13[[#This Row],[V43]],Tabela13[[#This Row],[V41]])</f>
        <v>-0.67790622992935123</v>
      </c>
      <c r="CH399" s="4">
        <f>AVERAGE(Tabela13[[#This Row],[V43]],Tabela13[[#This Row],[V42]])</f>
        <v>-0.58895311496467562</v>
      </c>
      <c r="CI399" s="4">
        <f>AVERAGE(Tabela13[[#This Row],[V43]],Tabela13[[#This Row],[V44]])</f>
        <v>0.49999999999999994</v>
      </c>
      <c r="CJ399" s="4">
        <f>AVERAGE(Tabela13[[#This Row],[V43]],Tabela13[[#This Row],[V45]])</f>
        <v>0</v>
      </c>
      <c r="CK399" s="4">
        <f>AVERAGE(Tabela13[[#This Row],[V43]],Tabela13[[#This Row],[V46]])</f>
        <v>0.41104688503532433</v>
      </c>
      <c r="CL399" s="4">
        <f>AVERAGE(Tabela13[[#This Row],[V44]],Tabela13[[#This Row],[V41]])</f>
        <v>0</v>
      </c>
      <c r="CM399" s="4">
        <f>AVERAGE(Tabela13[[#This Row],[V44]],Tabela13[[#This Row],[V42]])</f>
        <v>8.8953114964675617E-2</v>
      </c>
      <c r="CN399" s="4">
        <f>AVERAGE(Tabela13[[#This Row],[V44]],Tabela13[[#This Row],[V43]])</f>
        <v>0.49999999999999994</v>
      </c>
      <c r="CO399" s="4">
        <f>AVERAGE(Tabela13[[#This Row],[V44]],Tabela13[[#This Row],[V45]])</f>
        <v>0.67790622992935123</v>
      </c>
      <c r="CP399" s="4">
        <f>AVERAGE(Tabela13[[#This Row],[V44]],Tabela13[[#This Row],[V46]])</f>
        <v>1.0889531149646756</v>
      </c>
      <c r="CQ399" s="4">
        <f>AVERAGE(Tabela13[[#This Row],[V45]],Tabela13[[#This Row],[V41]])</f>
        <v>-0.5</v>
      </c>
      <c r="CR399" s="4">
        <f>AVERAGE(Tabela13[[#This Row],[V45]],Tabela13[[#This Row],[V42]])</f>
        <v>-0.41104688503532438</v>
      </c>
      <c r="CS399" s="4">
        <f>AVERAGE(Tabela13[[#This Row],[V45]],Tabela13[[#This Row],[V43]])</f>
        <v>0</v>
      </c>
      <c r="CT399" s="4">
        <f>AVERAGE(Tabela13[[#This Row],[V45]],Tabela13[[#This Row],[V44]])</f>
        <v>0.67790622992935123</v>
      </c>
      <c r="CU399" s="4">
        <f>AVERAGE(Tabela13[[#This Row],[V45]],Tabela13[[#This Row],[V46]])</f>
        <v>0.58895311496467562</v>
      </c>
      <c r="CV399" s="4">
        <f>AVERAGE(Tabela13[[#This Row],[V46]],Tabela13[[#This Row],[V41]])</f>
        <v>-8.8953114964675617E-2</v>
      </c>
      <c r="CW399" s="4">
        <f>AVERAGE(Tabela13[[#This Row],[V46]],Tabela13[[#This Row],[V42]])</f>
        <v>0</v>
      </c>
      <c r="CX399" s="4">
        <f>AVERAGE(Tabela13[[#This Row],[V46]],Tabela13[[#This Row],[V43]])</f>
        <v>0.41104688503532433</v>
      </c>
      <c r="CY399" s="4">
        <f>AVERAGE(Tabela13[[#This Row],[V46]],Tabela13[[#This Row],[V44]])</f>
        <v>1.0889531149646756</v>
      </c>
      <c r="CZ399" s="4">
        <f>AVERAGE(Tabela13[[#This Row],[V46]],Tabela13[[#This Row],[V45]])</f>
        <v>0.58895311496467562</v>
      </c>
      <c r="DA399" s="3">
        <f>_xlfn.STDEV.S(Tabela13[[#This Row],[V41]],Tabela13[[#This Row],[V42]])</f>
        <v>0.12579870159837736</v>
      </c>
      <c r="DB399" s="3">
        <f>_xlfn.STDEV.S(Tabela13[[#This Row],[V41]],Tabela13[[#This Row],[V43]])</f>
        <v>0.70710678118654757</v>
      </c>
      <c r="DC399" s="3">
        <f>_xlfn.STDEV.S(Tabela13[[#This Row],[V41]],Tabela13[[#This Row],[V44]])</f>
        <v>1.6658109655698499</v>
      </c>
      <c r="DD399" s="3">
        <f>_xlfn.STDEV.S(Tabela13[[#This Row],[V41]],Tabela13[[#This Row],[V45]])</f>
        <v>0.9587041843833024</v>
      </c>
      <c r="DE399" s="3">
        <f>_xlfn.STDEV.S(Tabela13[[#This Row],[V41]],Tabela13[[#This Row],[V46]])</f>
        <v>1.5400122639714724</v>
      </c>
      <c r="DF399" s="3">
        <f>_xlfn.STDEV.S(Tabela13[[#This Row],[V42]],Tabela13[[#This Row],[V41]])</f>
        <v>0.12579870159837736</v>
      </c>
      <c r="DG399" s="3">
        <f>_xlfn.STDEV.S(Tabela13[[#This Row],[V42]],Tabela13[[#This Row],[V43]])</f>
        <v>0.58130807958817021</v>
      </c>
      <c r="DH399" s="3">
        <f>_xlfn.STDEV.S(Tabela13[[#This Row],[V42]],Tabela13[[#This Row],[V44]])</f>
        <v>1.5400122639714724</v>
      </c>
      <c r="DI399" s="3">
        <f>_xlfn.STDEV.S(Tabela13[[#This Row],[V42]],Tabela13[[#This Row],[V45]])</f>
        <v>0.83290548278492493</v>
      </c>
      <c r="DJ399" s="3">
        <f>_xlfn.STDEV.S(Tabela13[[#This Row],[V42]],Tabela13[[#This Row],[V46]])</f>
        <v>1.4142135623730951</v>
      </c>
      <c r="DK399" s="3">
        <f>_xlfn.STDEV.S(Tabela13[[#This Row],[V43]],Tabela13[[#This Row],[V41]])</f>
        <v>0.70710678118654757</v>
      </c>
      <c r="DL399" s="3">
        <f>_xlfn.STDEV.S(Tabela13[[#This Row],[V43]],Tabela13[[#This Row],[V42]])</f>
        <v>0.58130807958817021</v>
      </c>
      <c r="DM399" s="3">
        <f>_xlfn.STDEV.S(Tabela13[[#This Row],[V43]],Tabela13[[#This Row],[V44]])</f>
        <v>0.9587041843833024</v>
      </c>
      <c r="DN399" s="3">
        <f>_xlfn.STDEV.S(Tabela13[[#This Row],[V43]],Tabela13[[#This Row],[V45]])</f>
        <v>0.25159740319675483</v>
      </c>
      <c r="DO399" s="3">
        <f>_xlfn.STDEV.S(Tabela13[[#This Row],[V43]],Tabela13[[#This Row],[V46]])</f>
        <v>0.83290548278492493</v>
      </c>
      <c r="DP399" s="3">
        <f>_xlfn.STDEV.S(Tabela13[[#This Row],[V44]],Tabela13[[#This Row],[V41]])</f>
        <v>1.6658109655698499</v>
      </c>
      <c r="DQ399" s="3">
        <f>_xlfn.STDEV.S(Tabela13[[#This Row],[V44]],Tabela13[[#This Row],[V42]])</f>
        <v>1.5400122639714724</v>
      </c>
      <c r="DR399" s="3">
        <f>_xlfn.STDEV.S(Tabela13[[#This Row],[V44]],Tabela13[[#This Row],[V43]])</f>
        <v>0.9587041843833024</v>
      </c>
      <c r="DS399" s="3">
        <f>_xlfn.STDEV.S(Tabela13[[#This Row],[V44]],Tabela13[[#This Row],[V45]])</f>
        <v>0.70710678118654757</v>
      </c>
      <c r="DT399" s="3">
        <f>_xlfn.STDEV.S(Tabela13[[#This Row],[V44]],Tabela13[[#This Row],[V46]])</f>
        <v>0.12579870159837736</v>
      </c>
      <c r="DU399" s="3">
        <f>_xlfn.STDEV.S(Tabela13[[#This Row],[V45]],Tabela13[[#This Row],[V41]])</f>
        <v>0.9587041843833024</v>
      </c>
      <c r="DV399" s="3">
        <f>_xlfn.STDEV.S(Tabela13[[#This Row],[V45]],Tabela13[[#This Row],[V42]])</f>
        <v>0.83290548278492493</v>
      </c>
      <c r="DW399" s="3">
        <f>_xlfn.STDEV.S(Tabela13[[#This Row],[V45]],Tabela13[[#This Row],[V43]])</f>
        <v>0.25159740319675483</v>
      </c>
      <c r="DX399" s="3">
        <f>_xlfn.STDEV.S(Tabela13[[#This Row],[V45]],Tabela13[[#This Row],[V44]])</f>
        <v>0.70710678118654757</v>
      </c>
      <c r="DY399" s="3">
        <f>_xlfn.STDEV.S(Tabela13[[#This Row],[V45]],Tabela13[[#This Row],[V46]])</f>
        <v>0.58130807958817021</v>
      </c>
      <c r="DZ399" s="3">
        <f>_xlfn.STDEV.S(Tabela13[[#This Row],[V46]],Tabela13[[#This Row],[V41]])</f>
        <v>1.5400122639714724</v>
      </c>
      <c r="EA399" s="3">
        <f>_xlfn.STDEV.S(Tabela13[[#This Row],[V46]],Tabela13[[#This Row],[V42]])</f>
        <v>1.4142135623730951</v>
      </c>
      <c r="EB399" s="3">
        <f>_xlfn.STDEV.S(Tabela13[[#This Row],[V46]],Tabela13[[#This Row],[V43]])</f>
        <v>0.83290548278492493</v>
      </c>
      <c r="EC399" s="3">
        <f>_xlfn.STDEV.S(Tabela13[[#This Row],[V46]],Tabela13[[#This Row],[V44]])</f>
        <v>0.12579870159837736</v>
      </c>
      <c r="ED399" s="3">
        <f>_xlfn.STDEV.S(Tabela13[[#This Row],[V46]],Tabela13[[#This Row],[V45]])</f>
        <v>0.58130807958817021</v>
      </c>
      <c r="EE399" s="3">
        <f t="shared" si="452"/>
        <v>-0.11552260595026456</v>
      </c>
      <c r="EF399" s="3">
        <f t="shared" si="453"/>
        <v>-1.0430746170605918</v>
      </c>
      <c r="EG399" s="3" t="str">
        <f t="shared" si="454"/>
        <v/>
      </c>
      <c r="EH399" s="3">
        <f t="shared" si="455"/>
        <v>-1.9174083687666048</v>
      </c>
      <c r="EI399" s="3">
        <f t="shared" si="456"/>
        <v>-17.312628844791217</v>
      </c>
      <c r="EJ399" s="3">
        <f t="shared" si="457"/>
        <v>-0.11552260595026456</v>
      </c>
      <c r="EK399" s="3">
        <f t="shared" si="458"/>
        <v>-0.98701928017315277</v>
      </c>
      <c r="EL399" s="3">
        <f t="shared" si="459"/>
        <v>17.312628844791217</v>
      </c>
      <c r="EM399" s="3">
        <f t="shared" si="460"/>
        <v>-2.0263028698376999</v>
      </c>
      <c r="EN399" s="3" t="str">
        <f t="shared" si="461"/>
        <v/>
      </c>
      <c r="EO399" s="3">
        <f t="shared" si="462"/>
        <v>-1.0430746170605918</v>
      </c>
      <c r="EP399" s="3">
        <f t="shared" si="463"/>
        <v>-0.98701928017315277</v>
      </c>
      <c r="EQ399" s="3">
        <f t="shared" si="464"/>
        <v>1.917408368766605</v>
      </c>
      <c r="ER399" s="3" t="str">
        <f t="shared" si="465"/>
        <v/>
      </c>
      <c r="ES399" s="3" t="str">
        <f t="shared" si="466"/>
        <v/>
      </c>
      <c r="ET399" s="3" t="str">
        <f t="shared" si="467"/>
        <v/>
      </c>
      <c r="EU399" s="3" t="str">
        <f t="shared" si="468"/>
        <v/>
      </c>
      <c r="EV399" s="3">
        <f t="shared" si="469"/>
        <v>1.917408368766605</v>
      </c>
      <c r="EW399" s="3">
        <f t="shared" si="470"/>
        <v>1.0430746170605918</v>
      </c>
      <c r="EX399" s="3">
        <f t="shared" si="471"/>
        <v>0.11552260595026456</v>
      </c>
      <c r="EY399" s="3">
        <f t="shared" si="472"/>
        <v>-1.9174083687666048</v>
      </c>
      <c r="EZ399" s="3">
        <f t="shared" si="473"/>
        <v>-2.0263028698376999</v>
      </c>
      <c r="FA399" s="3" t="str">
        <f t="shared" si="474"/>
        <v/>
      </c>
      <c r="FB399" s="3">
        <f t="shared" si="475"/>
        <v>1.0430746170605918</v>
      </c>
      <c r="FC399" s="3">
        <f t="shared" si="476"/>
        <v>0.98701928017315277</v>
      </c>
      <c r="FD399" s="3">
        <f t="shared" si="477"/>
        <v>-17.312628844791217</v>
      </c>
      <c r="FE399" s="3" t="str">
        <f t="shared" si="478"/>
        <v/>
      </c>
      <c r="FF399" s="3">
        <f t="shared" si="479"/>
        <v>2.0263028698377004</v>
      </c>
      <c r="FG399" s="3">
        <f t="shared" si="480"/>
        <v>0.11552260595026456</v>
      </c>
      <c r="FH399" s="3">
        <f t="shared" si="481"/>
        <v>0.98701928017315277</v>
      </c>
      <c r="FI399" s="4">
        <f t="shared" si="482"/>
        <v>0</v>
      </c>
      <c r="FJ399" s="4">
        <f t="shared" si="483"/>
        <v>0.44444444444444442</v>
      </c>
      <c r="FK399" s="4">
        <f t="shared" si="484"/>
        <v>0.87280232380369971</v>
      </c>
      <c r="FL399" s="4">
        <f t="shared" si="485"/>
        <v>1.8891606787952913</v>
      </c>
      <c r="FM399" s="4">
        <f>Tabela13[[#This Row],[V139]]-Tabela13[[#This Row],[V140]]</f>
        <v>-1.0163583549915916</v>
      </c>
      <c r="FN399" s="4">
        <f>Tabela13[[#This Row],[V1]]-Tabela13[[#This Row],[V2]]/2</f>
        <v>-0.53339755940912004</v>
      </c>
      <c r="FO399" s="4">
        <f>Tabela13[[#This Row],[V1]]-Tabela13[[#This Row],[V3]]/2</f>
        <v>-0.44444444444444448</v>
      </c>
      <c r="FP399" s="4">
        <f>Tabela13[[#This Row],[V1]]-Tabela13[[#This Row],[V4]]/2</f>
        <v>-3.339755940912012E-2</v>
      </c>
      <c r="FQ399" s="4">
        <f>Tabela13[[#This Row],[V2]]-Tabela13[[#This Row],[V1]]/2</f>
        <v>1.2334617854849068</v>
      </c>
      <c r="FR399" s="4">
        <f>Tabela13[[#This Row],[V2]]-Tabela13[[#This Row],[V3]]/2</f>
        <v>0.73346178548490681</v>
      </c>
      <c r="FS399" s="4">
        <f>Tabela13[[#This Row],[V2]]-Tabela13[[#This Row],[V4]]/2</f>
        <v>1.1445086705202312</v>
      </c>
      <c r="FT399" s="4">
        <f t="shared" si="486"/>
        <v>-0.4900073279204088</v>
      </c>
      <c r="FU399" s="4">
        <f t="shared" si="487"/>
        <v>-0.41822432957922911</v>
      </c>
      <c r="FV399" s="4">
        <f t="shared" si="488"/>
        <v>-3.3385150533648697E-2</v>
      </c>
      <c r="FW399" s="4">
        <f t="shared" si="489"/>
        <v>0.88954904891654007</v>
      </c>
      <c r="FX399" s="4">
        <f t="shared" si="490"/>
        <v>0.63283236090894102</v>
      </c>
      <c r="FY399" s="4">
        <f t="shared" si="491"/>
        <v>0.85268189055740307</v>
      </c>
      <c r="FZ399" s="4">
        <f t="shared" si="492"/>
        <v>-88.201319025673584</v>
      </c>
      <c r="GA399" s="4">
        <f t="shared" si="493"/>
        <v>-75.280379324261247</v>
      </c>
      <c r="GB399" s="4">
        <f t="shared" si="494"/>
        <v>-6.009327096056766</v>
      </c>
      <c r="GC399" s="4">
        <f t="shared" si="495"/>
        <v>160.11882880497723</v>
      </c>
      <c r="GD399" s="4">
        <f t="shared" si="496"/>
        <v>113.90982496360938</v>
      </c>
      <c r="GE399" s="4">
        <f t="shared" si="497"/>
        <v>153.48274030033255</v>
      </c>
      <c r="GF399" s="4">
        <f>Tabela13[[#This Row],[V1]]-Tabela13[[#This Row],[V2]]/Tabela13[[#This Row],[V2]]</f>
        <v>-0.88888888888888884</v>
      </c>
      <c r="GG399" s="4">
        <f>Tabela13[[#This Row],[V1]]-Tabela13[[#This Row],[V3]]/Tabela13[[#This Row],[V3]]</f>
        <v>-0.88888888888888884</v>
      </c>
      <c r="GH399" s="4">
        <f>Tabela13[[#This Row],[V1]]-Tabela13[[#This Row],[V4]]/Tabela13[[#This Row],[V4]]</f>
        <v>-0.88888888888888884</v>
      </c>
      <c r="GI399" s="4">
        <f>Tabela13[[#This Row],[V2]]-Tabela13[[#This Row],[V1]]/Tabela13[[#This Row],[V1]]</f>
        <v>0.28901734104046239</v>
      </c>
      <c r="GJ399" s="4">
        <f>Tabela13[[#This Row],[V2]]-Tabela13[[#This Row],[V3]]/Tabela13[[#This Row],[V3]]</f>
        <v>0.28901734104046239</v>
      </c>
      <c r="GK399" s="4">
        <f>Tabela13[[#This Row],[V2]]-Tabela13[[#This Row],[V4]]/Tabela13[[#This Row],[V4]]</f>
        <v>0.28901734104046239</v>
      </c>
      <c r="GL399" s="4">
        <f t="shared" si="498"/>
        <v>0.58641584410373138</v>
      </c>
      <c r="GM399" s="4">
        <f t="shared" si="499"/>
        <v>0.70006422607578678</v>
      </c>
      <c r="GN399" s="4">
        <f t="shared" si="500"/>
        <v>0.83766006355000899</v>
      </c>
      <c r="GO399" s="3">
        <f t="shared" si="501"/>
        <v>0</v>
      </c>
      <c r="GP399" s="3">
        <v>100</v>
      </c>
      <c r="GQ399" s="3">
        <f t="shared" si="502"/>
        <v>-1</v>
      </c>
      <c r="GR399" s="3">
        <f t="shared" si="503"/>
        <v>-100</v>
      </c>
      <c r="GS399" s="34">
        <f>COUNTIF($D$2:D398,Tabela13[[#This Row],[HomeTeam]])</f>
        <v>19</v>
      </c>
      <c r="GT399" s="34">
        <f>COUNTIF($E$2:E398,Tabela13[[#This Row],[AwayTeam]])</f>
        <v>19</v>
      </c>
      <c r="GU399" s="3">
        <f>IFERROR(AVERAGEIFS($AD$2:AD398,$D$2:D398,Tabela13[[#This Row],[HomeTeam]],$GS$2:GS398,"&gt;="&amp;Tabela13[[#This Row],[Contagem_H]]-5),"")</f>
        <v>1.0484435338520679</v>
      </c>
      <c r="GV399" s="3">
        <f>IFERROR(AVERAGEIFS($G$2:G398,$E$2:E398,Tabela13[[#This Row],[AwayTeam]],$GT$2:GT398,"&gt;="&amp;Tabela13[[#This Row],[Contagem_A]]-5),"")</f>
        <v>1.8</v>
      </c>
      <c r="GW399" s="3">
        <f>IFERROR(AVERAGEIFS($GQ$2:GQ398,$D$2:D398,Tabela13[[#This Row],[HomeTeam]],$GS$2:GS398,"&gt;="&amp;Tabela13[[#This Row],[Contagem_H]]-5),"")</f>
        <v>-0.32799999999999996</v>
      </c>
    </row>
    <row r="400" spans="1:205" x14ac:dyDescent="0.25">
      <c r="A400" t="s">
        <v>127</v>
      </c>
      <c r="B400" t="s">
        <v>277</v>
      </c>
      <c r="C400" t="s">
        <v>138</v>
      </c>
      <c r="D400" t="s">
        <v>13</v>
      </c>
      <c r="E400" t="s">
        <v>20</v>
      </c>
      <c r="F400" s="3">
        <v>1</v>
      </c>
      <c r="G400" s="3">
        <v>1</v>
      </c>
      <c r="H400" s="3" t="str">
        <f t="shared" si="504"/>
        <v>D</v>
      </c>
      <c r="I400" s="3">
        <v>2.5499999999999998</v>
      </c>
      <c r="J400" s="3">
        <v>3.6</v>
      </c>
      <c r="K400" s="3">
        <v>2.6</v>
      </c>
      <c r="L400" s="3">
        <v>1.57</v>
      </c>
      <c r="M400" s="3">
        <v>2.38</v>
      </c>
      <c r="N400" s="3">
        <f t="shared" si="433"/>
        <v>2</v>
      </c>
      <c r="O400" s="3">
        <f t="shared" si="434"/>
        <v>1</v>
      </c>
      <c r="P400" s="3">
        <f t="shared" si="435"/>
        <v>1</v>
      </c>
      <c r="Q400" s="3">
        <f t="shared" si="436"/>
        <v>5.4550025138260461E-2</v>
      </c>
      <c r="R400" s="3">
        <f t="shared" si="437"/>
        <v>5.7110742386126456E-2</v>
      </c>
      <c r="S400" s="3">
        <f t="shared" si="438"/>
        <v>2.6891025641025639</v>
      </c>
      <c r="T400" s="3">
        <f t="shared" si="439"/>
        <v>3.7963800904977378</v>
      </c>
      <c r="U400" s="3">
        <f t="shared" si="440"/>
        <v>2.7418300653594772</v>
      </c>
      <c r="V400" s="3">
        <f t="shared" si="441"/>
        <v>1.655643539467069</v>
      </c>
      <c r="W400" s="3">
        <f t="shared" si="442"/>
        <v>2.5098290598290598</v>
      </c>
      <c r="X400" s="4">
        <f t="shared" si="443"/>
        <v>0.39215686274509809</v>
      </c>
      <c r="Y400" s="4">
        <f t="shared" si="444"/>
        <v>0.27777777777777779</v>
      </c>
      <c r="Z400" s="4">
        <f t="shared" si="445"/>
        <v>0.38461538461538458</v>
      </c>
      <c r="AA400" s="4">
        <f t="shared" si="446"/>
        <v>0.63694267515923564</v>
      </c>
      <c r="AB400" s="4">
        <f t="shared" si="447"/>
        <v>0.42016806722689076</v>
      </c>
      <c r="AC400" s="4">
        <f t="shared" si="448"/>
        <v>0.69607843137254899</v>
      </c>
      <c r="AD400" s="4">
        <f t="shared" si="449"/>
        <v>0.69230769230769229</v>
      </c>
      <c r="AE400" s="4">
        <f t="shared" si="450"/>
        <v>0.69607843137254899</v>
      </c>
      <c r="AF400" s="4">
        <f t="shared" si="451"/>
        <v>0.69230769230769229</v>
      </c>
      <c r="AG400" s="4">
        <f>IFERROR(AVERAGE(Tabela13[[#This Row],[V1]],Tabela13[[#This Row],[V2]]),"")</f>
        <v>0.69419306184012064</v>
      </c>
      <c r="AH400" s="4">
        <f>IFERROR(AVERAGE(Tabela13[[#This Row],[V1]],Tabela13[[#This Row],[V3]]),"")</f>
        <v>0.69607843137254899</v>
      </c>
      <c r="AI400" s="4">
        <f>IFERROR(AVERAGE(Tabela13[[#This Row],[V1]],Tabela13[[#This Row],[V4]]),"")</f>
        <v>0.69419306184012064</v>
      </c>
      <c r="AJ400" s="4">
        <f>IFERROR(AVERAGE(Tabela13[[#This Row],[V2]],Tabela13[[#This Row],[V1]]),"")</f>
        <v>0.69419306184012064</v>
      </c>
      <c r="AK400" s="4">
        <f>IFERROR(AVERAGE(Tabela13[[#This Row],[V2]],Tabela13[[#This Row],[V3]]),"")</f>
        <v>0.69419306184012064</v>
      </c>
      <c r="AL400" s="4">
        <f>IFERROR(AVERAGE(Tabela13[[#This Row],[V2]],Tabela13[[#This Row],[V4]]),"")</f>
        <v>0.69230769230769229</v>
      </c>
      <c r="AM400" s="4">
        <f>IFERROR(AVERAGE(Tabela13[[#This Row],[V3]],Tabela13[[#This Row],[V1]]),"")</f>
        <v>0.69607843137254899</v>
      </c>
      <c r="AN400" s="4">
        <f>IFERROR(AVERAGE(Tabela13[[#This Row],[V3]],Tabela13[[#This Row],[V2]]),"")</f>
        <v>0.69419306184012064</v>
      </c>
      <c r="AO400" s="4">
        <f>IFERROR(AVERAGE(Tabela13[[#This Row],[V3]],Tabela13[[#This Row],[V4]]),"")</f>
        <v>0.69419306184012064</v>
      </c>
      <c r="AP400" s="4">
        <f>IFERROR(AVERAGE(Tabela13[[#This Row],[V4]],Tabela13[[#This Row],[V1]]),"")</f>
        <v>0.69419306184012064</v>
      </c>
      <c r="AQ400" s="4">
        <f>IFERROR(AVERAGE(Tabela13[[#This Row],[V4]],Tabela13[[#This Row],[V2]]),"")</f>
        <v>0.69230769230769229</v>
      </c>
      <c r="AR400" s="4">
        <f>IFERROR(AVERAGE(Tabela13[[#This Row],[V4]],Tabela13[[#This Row],[V3]]),"")</f>
        <v>0.69419306184012064</v>
      </c>
      <c r="AS400" s="4">
        <f>_xlfn.STDEV.S(Tabela13[[#This Row],[V1]:[V2]])</f>
        <v>2.6663151628451925E-3</v>
      </c>
      <c r="AT400" s="4">
        <f>_xlfn.STDEV.S(Tabela13[[#This Row],[V1]],Tabela13[[#This Row],[V3]])</f>
        <v>0</v>
      </c>
      <c r="AU400" s="4">
        <f>_xlfn.STDEV.S(Tabela13[[#This Row],[V1]],Tabela13[[#This Row],[V4]])</f>
        <v>2.6663151628451925E-3</v>
      </c>
      <c r="AV400" s="4">
        <f>_xlfn.STDEV.S(Tabela13[[#This Row],[V2]],Tabela13[[#This Row],[V1]])</f>
        <v>2.6663151628451925E-3</v>
      </c>
      <c r="AW400" s="4">
        <f>_xlfn.STDEV.S(Tabela13[[#This Row],[V2]],Tabela13[[#This Row],[V3]])</f>
        <v>2.6663151628451925E-3</v>
      </c>
      <c r="AX400" s="4">
        <f>_xlfn.STDEV.S(Tabela13[[#This Row],[V42]],Tabela13[[#This Row],[V44]])</f>
        <v>2.6663151628451925E-3</v>
      </c>
      <c r="AY400" s="4">
        <f>_xlfn.STDEV.S(Tabela13[[#This Row],[V3]],Tabela13[[#This Row],[V1]])</f>
        <v>0</v>
      </c>
      <c r="AZ400" s="4">
        <f>_xlfn.STDEV.S(Tabela13[[#This Row],[V3]],Tabela13[[#This Row],[V2]])</f>
        <v>2.6663151628451925E-3</v>
      </c>
      <c r="BA400" s="4">
        <f>_xlfn.STDEV.S(Tabela13[[#This Row],[V3]],Tabela13[[#This Row],[V4]])</f>
        <v>2.6663151628451925E-3</v>
      </c>
      <c r="BB400" s="4">
        <f>_xlfn.STDEV.S(Tabela13[[#This Row],[V4]],Tabela13[[#This Row],[V1]])</f>
        <v>2.6663151628451925E-3</v>
      </c>
      <c r="BC400" s="4">
        <f>_xlfn.STDEV.S(Tabela13[[#This Row],[V4]],Tabela13[[#This Row],[V2]])</f>
        <v>0</v>
      </c>
      <c r="BD400" s="4">
        <f>_xlfn.STDEV.S(Tabela13[[#This Row],[V4]],Tabela13[[#This Row],[V3]])</f>
        <v>2.6663151628451925E-3</v>
      </c>
      <c r="BE400" s="4">
        <f>Tabela13[[#This Row],[V17]]/Tabela13[[#This Row],[V5]]</f>
        <v>3.8408841998182784E-3</v>
      </c>
      <c r="BF400" s="4">
        <f>Tabela13[[#This Row],[V18]]/Tabela13[[#This Row],[V6]]</f>
        <v>0</v>
      </c>
      <c r="BG400" s="4">
        <f>Tabela13[[#This Row],[V19]]/Tabela13[[#This Row],[V7]]</f>
        <v>3.8408841998182784E-3</v>
      </c>
      <c r="BH400" s="4">
        <f>Tabela13[[#This Row],[V20]]/Tabela13[[#This Row],[V8]]</f>
        <v>3.8408841998182784E-3</v>
      </c>
      <c r="BI400" s="4">
        <f>Tabela13[[#This Row],[V21]]/Tabela13[[#This Row],[V9]]</f>
        <v>3.8408841998182784E-3</v>
      </c>
      <c r="BJ400" s="4">
        <f>Tabela13[[#This Row],[V22]]/Tabela13[[#This Row],[V10]]</f>
        <v>3.8513441241097225E-3</v>
      </c>
      <c r="BK400" s="4">
        <f>Tabela13[[#This Row],[V23]]/Tabela13[[#This Row],[V11]]</f>
        <v>0</v>
      </c>
      <c r="BL400" s="4">
        <f>Tabela13[[#This Row],[V24]]/Tabela13[[#This Row],[V12]]</f>
        <v>3.8408841998182784E-3</v>
      </c>
      <c r="BM400" s="4">
        <f>Tabela13[[#This Row],[V25]]/Tabela13[[#This Row],[V13]]</f>
        <v>3.8408841998182784E-3</v>
      </c>
      <c r="BN400" s="4">
        <f>Tabela13[[#This Row],[V26]]/Tabela13[[#This Row],[V14]]</f>
        <v>3.8408841998182784E-3</v>
      </c>
      <c r="BO400" s="4">
        <f>Tabela13[[#This Row],[V27]]/Tabela13[[#This Row],[V15]]</f>
        <v>0</v>
      </c>
      <c r="BP400" s="4">
        <f>Tabela13[[#This Row],[V28]]/Tabela13[[#This Row],[V16]]</f>
        <v>3.8408841998182784E-3</v>
      </c>
      <c r="BQ400" s="4">
        <f>Tabela13[[#This Row],[V1]]-Tabela13[[#This Row],[V2]]</f>
        <v>3.7707390648566985E-3</v>
      </c>
      <c r="BR400" s="4">
        <f>Tabela13[[#This Row],[V1]]-Tabela13[[#This Row],[V3]]</f>
        <v>0</v>
      </c>
      <c r="BS400" s="4">
        <f>Tabela13[[#This Row],[V1]]-Tabela13[[#This Row],[V4]]</f>
        <v>3.7707390648566985E-3</v>
      </c>
      <c r="BT400" s="4">
        <f>Tabela13[[#This Row],[V2]]-Tabela13[[#This Row],[V1]]</f>
        <v>-3.7707390648566985E-3</v>
      </c>
      <c r="BU400" s="4">
        <f>Tabela13[[#This Row],[V2]]-Tabela13[[#This Row],[V3]]</f>
        <v>-3.7707390648566985E-3</v>
      </c>
      <c r="BV400" s="4">
        <f>Tabela13[[#This Row],[V2]]-Tabela13[[#This Row],[V4]]</f>
        <v>0</v>
      </c>
      <c r="BW400" s="4">
        <f>AVERAGE(Tabela13[[#This Row],[V41]],Tabela13[[#This Row],[V42]])</f>
        <v>1.8853695324283493E-3</v>
      </c>
      <c r="BX400" s="4">
        <f>AVERAGE(Tabela13[[#This Row],[V41]],Tabela13[[#This Row],[V43]])</f>
        <v>3.7707390648566985E-3</v>
      </c>
      <c r="BY400" s="4">
        <f>AVERAGE(Tabela13[[#This Row],[V41]],Tabela13[[#This Row],[V44]])</f>
        <v>0</v>
      </c>
      <c r="BZ400" s="4">
        <f>AVERAGE(Tabela13[[#This Row],[V41]],Tabela13[[#This Row],[V45]])</f>
        <v>0</v>
      </c>
      <c r="CA400" s="4">
        <f>AVERAGE(Tabela13[[#This Row],[V41]],Tabela13[[#This Row],[V46]])</f>
        <v>1.8853695324283493E-3</v>
      </c>
      <c r="CB400" s="4">
        <f>AVERAGE(Tabela13[[#This Row],[V42]],Tabela13[[#This Row],[V41]])</f>
        <v>1.8853695324283493E-3</v>
      </c>
      <c r="CC400" s="4">
        <f>AVERAGE(Tabela13[[#This Row],[V42]],Tabela13[[#This Row],[V43]])</f>
        <v>1.8853695324283493E-3</v>
      </c>
      <c r="CD400" s="4">
        <f>AVERAGE(Tabela13[[#This Row],[V42]],Tabela13[[#This Row],[V44]])</f>
        <v>-1.8853695324283493E-3</v>
      </c>
      <c r="CE400" s="4">
        <f>AVERAGE(Tabela13[[#This Row],[V42]],Tabela13[[#This Row],[V45]])</f>
        <v>-1.8853695324283493E-3</v>
      </c>
      <c r="CF400" s="4">
        <f>AVERAGE(Tabela13[[#This Row],[V42]],Tabela13[[#This Row],[V46]])</f>
        <v>0</v>
      </c>
      <c r="CG400" s="4">
        <f>AVERAGE(Tabela13[[#This Row],[V43]],Tabela13[[#This Row],[V41]])</f>
        <v>3.7707390648566985E-3</v>
      </c>
      <c r="CH400" s="4">
        <f>AVERAGE(Tabela13[[#This Row],[V43]],Tabela13[[#This Row],[V42]])</f>
        <v>1.8853695324283493E-3</v>
      </c>
      <c r="CI400" s="4">
        <f>AVERAGE(Tabela13[[#This Row],[V43]],Tabela13[[#This Row],[V44]])</f>
        <v>0</v>
      </c>
      <c r="CJ400" s="4">
        <f>AVERAGE(Tabela13[[#This Row],[V43]],Tabela13[[#This Row],[V45]])</f>
        <v>0</v>
      </c>
      <c r="CK400" s="4">
        <f>AVERAGE(Tabela13[[#This Row],[V43]],Tabela13[[#This Row],[V46]])</f>
        <v>1.8853695324283493E-3</v>
      </c>
      <c r="CL400" s="4">
        <f>AVERAGE(Tabela13[[#This Row],[V44]],Tabela13[[#This Row],[V41]])</f>
        <v>0</v>
      </c>
      <c r="CM400" s="4">
        <f>AVERAGE(Tabela13[[#This Row],[V44]],Tabela13[[#This Row],[V42]])</f>
        <v>-1.8853695324283493E-3</v>
      </c>
      <c r="CN400" s="4">
        <f>AVERAGE(Tabela13[[#This Row],[V44]],Tabela13[[#This Row],[V43]])</f>
        <v>0</v>
      </c>
      <c r="CO400" s="4">
        <f>AVERAGE(Tabela13[[#This Row],[V44]],Tabela13[[#This Row],[V45]])</f>
        <v>-3.7707390648566985E-3</v>
      </c>
      <c r="CP400" s="4">
        <f>AVERAGE(Tabela13[[#This Row],[V44]],Tabela13[[#This Row],[V46]])</f>
        <v>-1.8853695324283493E-3</v>
      </c>
      <c r="CQ400" s="4">
        <f>AVERAGE(Tabela13[[#This Row],[V45]],Tabela13[[#This Row],[V41]])</f>
        <v>0</v>
      </c>
      <c r="CR400" s="4">
        <f>AVERAGE(Tabela13[[#This Row],[V45]],Tabela13[[#This Row],[V42]])</f>
        <v>-1.8853695324283493E-3</v>
      </c>
      <c r="CS400" s="4">
        <f>AVERAGE(Tabela13[[#This Row],[V45]],Tabela13[[#This Row],[V43]])</f>
        <v>0</v>
      </c>
      <c r="CT400" s="4">
        <f>AVERAGE(Tabela13[[#This Row],[V45]],Tabela13[[#This Row],[V44]])</f>
        <v>-3.7707390648566985E-3</v>
      </c>
      <c r="CU400" s="4">
        <f>AVERAGE(Tabela13[[#This Row],[V45]],Tabela13[[#This Row],[V46]])</f>
        <v>-1.8853695324283493E-3</v>
      </c>
      <c r="CV400" s="4">
        <f>AVERAGE(Tabela13[[#This Row],[V46]],Tabela13[[#This Row],[V41]])</f>
        <v>1.8853695324283493E-3</v>
      </c>
      <c r="CW400" s="4">
        <f>AVERAGE(Tabela13[[#This Row],[V46]],Tabela13[[#This Row],[V42]])</f>
        <v>0</v>
      </c>
      <c r="CX400" s="4">
        <f>AVERAGE(Tabela13[[#This Row],[V46]],Tabela13[[#This Row],[V43]])</f>
        <v>1.8853695324283493E-3</v>
      </c>
      <c r="CY400" s="4">
        <f>AVERAGE(Tabela13[[#This Row],[V46]],Tabela13[[#This Row],[V44]])</f>
        <v>-1.8853695324283493E-3</v>
      </c>
      <c r="CZ400" s="4">
        <f>AVERAGE(Tabela13[[#This Row],[V46]],Tabela13[[#This Row],[V45]])</f>
        <v>-1.8853695324283493E-3</v>
      </c>
      <c r="DA400" s="3">
        <f>_xlfn.STDEV.S(Tabela13[[#This Row],[V41]],Tabela13[[#This Row],[V42]])</f>
        <v>2.6663151628451925E-3</v>
      </c>
      <c r="DB400" s="3">
        <f>_xlfn.STDEV.S(Tabela13[[#This Row],[V41]],Tabela13[[#This Row],[V43]])</f>
        <v>0</v>
      </c>
      <c r="DC400" s="3">
        <f>_xlfn.STDEV.S(Tabela13[[#This Row],[V41]],Tabela13[[#This Row],[V44]])</f>
        <v>5.3326303256903849E-3</v>
      </c>
      <c r="DD400" s="3">
        <f>_xlfn.STDEV.S(Tabela13[[#This Row],[V41]],Tabela13[[#This Row],[V45]])</f>
        <v>5.3326303256903849E-3</v>
      </c>
      <c r="DE400" s="3">
        <f>_xlfn.STDEV.S(Tabela13[[#This Row],[V41]],Tabela13[[#This Row],[V46]])</f>
        <v>2.6663151628451925E-3</v>
      </c>
      <c r="DF400" s="3">
        <f>_xlfn.STDEV.S(Tabela13[[#This Row],[V42]],Tabela13[[#This Row],[V41]])</f>
        <v>2.6663151628451925E-3</v>
      </c>
      <c r="DG400" s="3">
        <f>_xlfn.STDEV.S(Tabela13[[#This Row],[V42]],Tabela13[[#This Row],[V43]])</f>
        <v>2.6663151628451925E-3</v>
      </c>
      <c r="DH400" s="3">
        <f>_xlfn.STDEV.S(Tabela13[[#This Row],[V42]],Tabela13[[#This Row],[V44]])</f>
        <v>2.6663151628451925E-3</v>
      </c>
      <c r="DI400" s="3">
        <f>_xlfn.STDEV.S(Tabela13[[#This Row],[V42]],Tabela13[[#This Row],[V45]])</f>
        <v>2.6663151628451925E-3</v>
      </c>
      <c r="DJ400" s="3">
        <f>_xlfn.STDEV.S(Tabela13[[#This Row],[V42]],Tabela13[[#This Row],[V46]])</f>
        <v>0</v>
      </c>
      <c r="DK400" s="3">
        <f>_xlfn.STDEV.S(Tabela13[[#This Row],[V43]],Tabela13[[#This Row],[V41]])</f>
        <v>0</v>
      </c>
      <c r="DL400" s="3">
        <f>_xlfn.STDEV.S(Tabela13[[#This Row],[V43]],Tabela13[[#This Row],[V42]])</f>
        <v>2.6663151628451925E-3</v>
      </c>
      <c r="DM400" s="3">
        <f>_xlfn.STDEV.S(Tabela13[[#This Row],[V43]],Tabela13[[#This Row],[V44]])</f>
        <v>5.3326303256903849E-3</v>
      </c>
      <c r="DN400" s="3">
        <f>_xlfn.STDEV.S(Tabela13[[#This Row],[V43]],Tabela13[[#This Row],[V45]])</f>
        <v>5.3326303256903849E-3</v>
      </c>
      <c r="DO400" s="3">
        <f>_xlfn.STDEV.S(Tabela13[[#This Row],[V43]],Tabela13[[#This Row],[V46]])</f>
        <v>2.6663151628451925E-3</v>
      </c>
      <c r="DP400" s="3">
        <f>_xlfn.STDEV.S(Tabela13[[#This Row],[V44]],Tabela13[[#This Row],[V41]])</f>
        <v>5.3326303256903849E-3</v>
      </c>
      <c r="DQ400" s="3">
        <f>_xlfn.STDEV.S(Tabela13[[#This Row],[V44]],Tabela13[[#This Row],[V42]])</f>
        <v>2.6663151628451925E-3</v>
      </c>
      <c r="DR400" s="3">
        <f>_xlfn.STDEV.S(Tabela13[[#This Row],[V44]],Tabela13[[#This Row],[V43]])</f>
        <v>5.3326303256903849E-3</v>
      </c>
      <c r="DS400" s="3">
        <f>_xlfn.STDEV.S(Tabela13[[#This Row],[V44]],Tabela13[[#This Row],[V45]])</f>
        <v>0</v>
      </c>
      <c r="DT400" s="3">
        <f>_xlfn.STDEV.S(Tabela13[[#This Row],[V44]],Tabela13[[#This Row],[V46]])</f>
        <v>2.6663151628451925E-3</v>
      </c>
      <c r="DU400" s="3">
        <f>_xlfn.STDEV.S(Tabela13[[#This Row],[V45]],Tabela13[[#This Row],[V41]])</f>
        <v>5.3326303256903849E-3</v>
      </c>
      <c r="DV400" s="3">
        <f>_xlfn.STDEV.S(Tabela13[[#This Row],[V45]],Tabela13[[#This Row],[V42]])</f>
        <v>2.6663151628451925E-3</v>
      </c>
      <c r="DW400" s="3">
        <f>_xlfn.STDEV.S(Tabela13[[#This Row],[V45]],Tabela13[[#This Row],[V43]])</f>
        <v>5.3326303256903849E-3</v>
      </c>
      <c r="DX400" s="3">
        <f>_xlfn.STDEV.S(Tabela13[[#This Row],[V45]],Tabela13[[#This Row],[V44]])</f>
        <v>0</v>
      </c>
      <c r="DY400" s="3">
        <f>_xlfn.STDEV.S(Tabela13[[#This Row],[V45]],Tabela13[[#This Row],[V46]])</f>
        <v>2.6663151628451925E-3</v>
      </c>
      <c r="DZ400" s="3">
        <f>_xlfn.STDEV.S(Tabela13[[#This Row],[V46]],Tabela13[[#This Row],[V41]])</f>
        <v>2.6663151628451925E-3</v>
      </c>
      <c r="EA400" s="3">
        <f>_xlfn.STDEV.S(Tabela13[[#This Row],[V46]],Tabela13[[#This Row],[V42]])</f>
        <v>0</v>
      </c>
      <c r="EB400" s="3">
        <f>_xlfn.STDEV.S(Tabela13[[#This Row],[V46]],Tabela13[[#This Row],[V43]])</f>
        <v>2.6663151628451925E-3</v>
      </c>
      <c r="EC400" s="3">
        <f>_xlfn.STDEV.S(Tabela13[[#This Row],[V46]],Tabela13[[#This Row],[V44]])</f>
        <v>2.6663151628451925E-3</v>
      </c>
      <c r="ED400" s="3">
        <f>_xlfn.STDEV.S(Tabela13[[#This Row],[V46]],Tabela13[[#This Row],[V45]])</f>
        <v>2.6663151628451925E-3</v>
      </c>
      <c r="EE400" s="3">
        <f t="shared" si="452"/>
        <v>1.4142135623730951</v>
      </c>
      <c r="EF400" s="3">
        <f t="shared" si="453"/>
        <v>0</v>
      </c>
      <c r="EG400" s="3" t="str">
        <f t="shared" si="454"/>
        <v/>
      </c>
      <c r="EH400" s="3" t="str">
        <f t="shared" si="455"/>
        <v/>
      </c>
      <c r="EI400" s="3">
        <f t="shared" si="456"/>
        <v>1.4142135623730951</v>
      </c>
      <c r="EJ400" s="3">
        <f t="shared" si="457"/>
        <v>1.4142135623730951</v>
      </c>
      <c r="EK400" s="3">
        <f t="shared" si="458"/>
        <v>1.4142135623730951</v>
      </c>
      <c r="EL400" s="3">
        <f t="shared" si="459"/>
        <v>-1.4142135623730951</v>
      </c>
      <c r="EM400" s="3">
        <f t="shared" si="460"/>
        <v>-1.4142135623730951</v>
      </c>
      <c r="EN400" s="3" t="str">
        <f t="shared" si="461"/>
        <v/>
      </c>
      <c r="EO400" s="3">
        <f t="shared" si="462"/>
        <v>0</v>
      </c>
      <c r="EP400" s="3">
        <f t="shared" si="463"/>
        <v>1.4142135623730951</v>
      </c>
      <c r="EQ400" s="3" t="str">
        <f t="shared" si="464"/>
        <v/>
      </c>
      <c r="ER400" s="3" t="str">
        <f t="shared" si="465"/>
        <v/>
      </c>
      <c r="ES400" s="3" t="str">
        <f t="shared" si="466"/>
        <v/>
      </c>
      <c r="ET400" s="3" t="str">
        <f t="shared" si="467"/>
        <v/>
      </c>
      <c r="EU400" s="3" t="str">
        <f t="shared" si="468"/>
        <v/>
      </c>
      <c r="EV400" s="3" t="str">
        <f t="shared" si="469"/>
        <v/>
      </c>
      <c r="EW400" s="3">
        <f t="shared" si="470"/>
        <v>0</v>
      </c>
      <c r="EX400" s="3">
        <f t="shared" si="471"/>
        <v>-1.4142135623730951</v>
      </c>
      <c r="EY400" s="3" t="str">
        <f t="shared" si="472"/>
        <v/>
      </c>
      <c r="EZ400" s="3">
        <f t="shared" si="473"/>
        <v>-1.4142135623730951</v>
      </c>
      <c r="FA400" s="3" t="str">
        <f t="shared" si="474"/>
        <v/>
      </c>
      <c r="FB400" s="3">
        <f t="shared" si="475"/>
        <v>0</v>
      </c>
      <c r="FC400" s="3">
        <f t="shared" si="476"/>
        <v>-1.4142135623730951</v>
      </c>
      <c r="FD400" s="3">
        <f t="shared" si="477"/>
        <v>1.4142135623730951</v>
      </c>
      <c r="FE400" s="3" t="str">
        <f t="shared" si="478"/>
        <v/>
      </c>
      <c r="FF400" s="3">
        <f t="shared" si="479"/>
        <v>1.4142135623730951</v>
      </c>
      <c r="FG400" s="3">
        <f t="shared" si="480"/>
        <v>-1.4142135623730951</v>
      </c>
      <c r="FH400" s="3">
        <f t="shared" si="481"/>
        <v>-1.4142135623730951</v>
      </c>
      <c r="FI400" s="4">
        <f t="shared" si="482"/>
        <v>0.38461538461538458</v>
      </c>
      <c r="FJ400" s="4">
        <f t="shared" si="483"/>
        <v>0.39215686274509809</v>
      </c>
      <c r="FK400" s="4">
        <f t="shared" si="484"/>
        <v>1.3790226460071513</v>
      </c>
      <c r="FL400" s="4">
        <f t="shared" si="485"/>
        <v>1.3575685339690107</v>
      </c>
      <c r="FM400" s="4">
        <f>Tabela13[[#This Row],[V139]]-Tabela13[[#This Row],[V140]]</f>
        <v>2.1454112038140627E-2</v>
      </c>
      <c r="FN400" s="4">
        <f>Tabela13[[#This Row],[V1]]-Tabela13[[#This Row],[V2]]/2</f>
        <v>0.34992458521870284</v>
      </c>
      <c r="FO400" s="4">
        <f>Tabela13[[#This Row],[V1]]-Tabela13[[#This Row],[V3]]/2</f>
        <v>0.34803921568627449</v>
      </c>
      <c r="FP400" s="4">
        <f>Tabela13[[#This Row],[V1]]-Tabela13[[#This Row],[V4]]/2</f>
        <v>0.34992458521870284</v>
      </c>
      <c r="FQ400" s="4">
        <f>Tabela13[[#This Row],[V2]]-Tabela13[[#This Row],[V1]]/2</f>
        <v>0.3442684766214178</v>
      </c>
      <c r="FR400" s="4">
        <f>Tabela13[[#This Row],[V2]]-Tabela13[[#This Row],[V3]]/2</f>
        <v>0.3442684766214178</v>
      </c>
      <c r="FS400" s="4">
        <f>Tabela13[[#This Row],[V2]]-Tabela13[[#This Row],[V4]]/2</f>
        <v>0.34615384615384615</v>
      </c>
      <c r="FT400" s="4">
        <f t="shared" si="486"/>
        <v>0.33660763314657027</v>
      </c>
      <c r="FU400" s="4">
        <f t="shared" si="487"/>
        <v>0.3349269513829653</v>
      </c>
      <c r="FV400" s="4">
        <f t="shared" si="488"/>
        <v>0.33660763314657027</v>
      </c>
      <c r="FW400" s="4">
        <f t="shared" si="489"/>
        <v>0.33155968841715228</v>
      </c>
      <c r="FX400" s="4">
        <f t="shared" si="490"/>
        <v>0.33155968841715228</v>
      </c>
      <c r="FY400" s="4">
        <f t="shared" si="491"/>
        <v>0.33324430111167269</v>
      </c>
      <c r="FZ400" s="4">
        <f t="shared" si="492"/>
        <v>60.589373966382645</v>
      </c>
      <c r="GA400" s="4">
        <f t="shared" si="493"/>
        <v>60.28685124893375</v>
      </c>
      <c r="GB400" s="4">
        <f t="shared" si="494"/>
        <v>60.589373966382645</v>
      </c>
      <c r="GC400" s="4">
        <f t="shared" si="495"/>
        <v>59.680743915087412</v>
      </c>
      <c r="GD400" s="4">
        <f t="shared" si="496"/>
        <v>59.680743915087412</v>
      </c>
      <c r="GE400" s="4">
        <f t="shared" si="497"/>
        <v>59.983974200101088</v>
      </c>
      <c r="GF400" s="4">
        <f>Tabela13[[#This Row],[V1]]-Tabela13[[#This Row],[V2]]/Tabela13[[#This Row],[V2]]</f>
        <v>-0.30392156862745101</v>
      </c>
      <c r="GG400" s="4">
        <f>Tabela13[[#This Row],[V1]]-Tabela13[[#This Row],[V3]]/Tabela13[[#This Row],[V3]]</f>
        <v>-0.30392156862745101</v>
      </c>
      <c r="GH400" s="4">
        <f>Tabela13[[#This Row],[V1]]-Tabela13[[#This Row],[V4]]/Tabela13[[#This Row],[V4]]</f>
        <v>-0.30392156862745101</v>
      </c>
      <c r="GI400" s="4">
        <f>Tabela13[[#This Row],[V2]]-Tabela13[[#This Row],[V1]]/Tabela13[[#This Row],[V1]]</f>
        <v>-0.30769230769230771</v>
      </c>
      <c r="GJ400" s="4">
        <f>Tabela13[[#This Row],[V2]]-Tabela13[[#This Row],[V3]]/Tabela13[[#This Row],[V3]]</f>
        <v>-0.30769230769230771</v>
      </c>
      <c r="GK400" s="4">
        <f>Tabela13[[#This Row],[V2]]-Tabela13[[#This Row],[V4]]/Tabela13[[#This Row],[V4]]</f>
        <v>-0.30769230769230771</v>
      </c>
      <c r="GL400" s="4">
        <f t="shared" si="498"/>
        <v>2.1770372141388526E-3</v>
      </c>
      <c r="GM400" s="4">
        <f t="shared" si="499"/>
        <v>0.69419306184012064</v>
      </c>
      <c r="GN400" s="4">
        <f t="shared" si="500"/>
        <v>3.1360688168909491E-3</v>
      </c>
      <c r="GO400" s="3">
        <f t="shared" si="501"/>
        <v>0</v>
      </c>
      <c r="GP400" s="3">
        <v>100</v>
      </c>
      <c r="GQ400" s="3">
        <f t="shared" si="502"/>
        <v>-1</v>
      </c>
      <c r="GR400" s="3">
        <f t="shared" si="503"/>
        <v>-100</v>
      </c>
      <c r="GS400" s="34">
        <f>COUNTIF($D$2:D399,Tabela13[[#This Row],[HomeTeam]])</f>
        <v>19</v>
      </c>
      <c r="GT400" s="34">
        <f>COUNTIF($E$2:E399,Tabela13[[#This Row],[AwayTeam]])</f>
        <v>19</v>
      </c>
      <c r="GU400" s="3">
        <f>IFERROR(AVERAGEIFS($AD$2:AD399,$D$2:D399,Tabela13[[#This Row],[HomeTeam]],$GS$2:GS399,"&gt;="&amp;Tabela13[[#This Row],[Contagem_H]]-5),"")</f>
        <v>0.65541003173332579</v>
      </c>
      <c r="GV400" s="3">
        <f>IFERROR(AVERAGEIFS($G$2:G399,$E$2:E399,Tabela13[[#This Row],[AwayTeam]],$GT$2:GT399,"&gt;="&amp;Tabela13[[#This Row],[Contagem_A]]-5),"")</f>
        <v>2.2000000000000002</v>
      </c>
      <c r="GW400" s="3">
        <f>IFERROR(AVERAGEIFS($GQ$2:GQ399,$D$2:D399,Tabela13[[#This Row],[HomeTeam]],$GS$2:GS399,"&gt;="&amp;Tabela13[[#This Row],[Contagem_H]]-5),"")</f>
        <v>0.19200000000000003</v>
      </c>
    </row>
    <row r="401" spans="1:205" x14ac:dyDescent="0.25">
      <c r="A401" t="s">
        <v>127</v>
      </c>
      <c r="B401" t="s">
        <v>277</v>
      </c>
      <c r="C401" t="s">
        <v>138</v>
      </c>
      <c r="D401" t="s">
        <v>26</v>
      </c>
      <c r="E401" t="s">
        <v>24</v>
      </c>
      <c r="F401" s="3">
        <v>2</v>
      </c>
      <c r="G401" s="3">
        <v>6</v>
      </c>
      <c r="H401" s="3" t="str">
        <f t="shared" si="504"/>
        <v>A</v>
      </c>
      <c r="I401" s="3">
        <v>3.75</v>
      </c>
      <c r="J401" s="3">
        <v>3.8</v>
      </c>
      <c r="K401" s="3">
        <v>1.9</v>
      </c>
      <c r="L401" s="3">
        <v>1.57</v>
      </c>
      <c r="M401" s="3">
        <v>2.38</v>
      </c>
      <c r="N401" s="3">
        <f t="shared" si="433"/>
        <v>8</v>
      </c>
      <c r="O401" s="3">
        <f t="shared" si="434"/>
        <v>0</v>
      </c>
      <c r="P401" s="3">
        <f t="shared" si="435"/>
        <v>3</v>
      </c>
      <c r="Q401" s="3">
        <f t="shared" si="436"/>
        <v>5.6140350877192935E-2</v>
      </c>
      <c r="R401" s="3">
        <f t="shared" si="437"/>
        <v>5.7110742386126456E-2</v>
      </c>
      <c r="S401" s="3">
        <f t="shared" si="438"/>
        <v>3.9605263157894735</v>
      </c>
      <c r="T401" s="3">
        <f t="shared" si="439"/>
        <v>4.0133333333333328</v>
      </c>
      <c r="U401" s="3">
        <f t="shared" si="440"/>
        <v>2.0066666666666664</v>
      </c>
      <c r="V401" s="3">
        <f t="shared" si="441"/>
        <v>1.658140350877193</v>
      </c>
      <c r="W401" s="3">
        <f t="shared" si="442"/>
        <v>2.513614035087719</v>
      </c>
      <c r="X401" s="4">
        <f t="shared" si="443"/>
        <v>0.26666666666666666</v>
      </c>
      <c r="Y401" s="4">
        <f t="shared" si="444"/>
        <v>0.26315789473684209</v>
      </c>
      <c r="Z401" s="4">
        <f t="shared" si="445"/>
        <v>0.52631578947368418</v>
      </c>
      <c r="AA401" s="4">
        <f t="shared" si="446"/>
        <v>0.63694267515923564</v>
      </c>
      <c r="AB401" s="4">
        <f t="shared" si="447"/>
        <v>0.42016806722689076</v>
      </c>
      <c r="AC401" s="4">
        <f t="shared" si="448"/>
        <v>1.1333333333333333</v>
      </c>
      <c r="AD401" s="4">
        <f t="shared" si="449"/>
        <v>3.263157894736842</v>
      </c>
      <c r="AE401" s="4">
        <f t="shared" si="450"/>
        <v>3.1333333333333333</v>
      </c>
      <c r="AF401" s="4">
        <f t="shared" si="451"/>
        <v>1.263157894736842</v>
      </c>
      <c r="AG401" s="4">
        <f>IFERROR(AVERAGE(Tabela13[[#This Row],[V1]],Tabela13[[#This Row],[V2]]),"")</f>
        <v>2.1982456140350877</v>
      </c>
      <c r="AH401" s="4">
        <f>IFERROR(AVERAGE(Tabela13[[#This Row],[V1]],Tabela13[[#This Row],[V3]]),"")</f>
        <v>2.1333333333333333</v>
      </c>
      <c r="AI401" s="4">
        <f>IFERROR(AVERAGE(Tabela13[[#This Row],[V1]],Tabela13[[#This Row],[V4]]),"")</f>
        <v>1.1982456140350877</v>
      </c>
      <c r="AJ401" s="4">
        <f>IFERROR(AVERAGE(Tabela13[[#This Row],[V2]],Tabela13[[#This Row],[V1]]),"")</f>
        <v>2.1982456140350877</v>
      </c>
      <c r="AK401" s="4">
        <f>IFERROR(AVERAGE(Tabela13[[#This Row],[V2]],Tabela13[[#This Row],[V3]]),"")</f>
        <v>3.1982456140350877</v>
      </c>
      <c r="AL401" s="4">
        <f>IFERROR(AVERAGE(Tabela13[[#This Row],[V2]],Tabela13[[#This Row],[V4]]),"")</f>
        <v>2.263157894736842</v>
      </c>
      <c r="AM401" s="4">
        <f>IFERROR(AVERAGE(Tabela13[[#This Row],[V3]],Tabela13[[#This Row],[V1]]),"")</f>
        <v>2.1333333333333333</v>
      </c>
      <c r="AN401" s="4">
        <f>IFERROR(AVERAGE(Tabela13[[#This Row],[V3]],Tabela13[[#This Row],[V2]]),"")</f>
        <v>3.1982456140350877</v>
      </c>
      <c r="AO401" s="4">
        <f>IFERROR(AVERAGE(Tabela13[[#This Row],[V3]],Tabela13[[#This Row],[V4]]),"")</f>
        <v>2.1982456140350877</v>
      </c>
      <c r="AP401" s="4">
        <f>IFERROR(AVERAGE(Tabela13[[#This Row],[V4]],Tabela13[[#This Row],[V1]]),"")</f>
        <v>1.1982456140350877</v>
      </c>
      <c r="AQ401" s="4">
        <f>IFERROR(AVERAGE(Tabela13[[#This Row],[V4]],Tabela13[[#This Row],[V2]]),"")</f>
        <v>2.263157894736842</v>
      </c>
      <c r="AR401" s="4">
        <f>IFERROR(AVERAGE(Tabela13[[#This Row],[V4]],Tabela13[[#This Row],[V3]]),"")</f>
        <v>2.1982456140350877</v>
      </c>
      <c r="AS401" s="4">
        <f>_xlfn.STDEV.S(Tabela13[[#This Row],[V1]:[V2]])</f>
        <v>1.5060133901060853</v>
      </c>
      <c r="AT401" s="4">
        <f>_xlfn.STDEV.S(Tabela13[[#This Row],[V1]],Tabela13[[#This Row],[V3]])</f>
        <v>1.4142135623730951</v>
      </c>
      <c r="AU401" s="4">
        <f>_xlfn.STDEV.S(Tabela13[[#This Row],[V1]],Tabela13[[#This Row],[V4]])</f>
        <v>9.1799827732990349E-2</v>
      </c>
      <c r="AV401" s="4">
        <f>_xlfn.STDEV.S(Tabela13[[#This Row],[V2]],Tabela13[[#This Row],[V1]])</f>
        <v>1.5060133901060853</v>
      </c>
      <c r="AW401" s="4">
        <f>_xlfn.STDEV.S(Tabela13[[#This Row],[V2]],Tabela13[[#This Row],[V3]])</f>
        <v>9.1799827732990349E-2</v>
      </c>
      <c r="AX401" s="4">
        <f>_xlfn.STDEV.S(Tabela13[[#This Row],[V42]],Tabela13[[#This Row],[V44]])</f>
        <v>2.9202269524791804</v>
      </c>
      <c r="AY401" s="4">
        <f>_xlfn.STDEV.S(Tabela13[[#This Row],[V3]],Tabela13[[#This Row],[V1]])</f>
        <v>1.4142135623730951</v>
      </c>
      <c r="AZ401" s="4">
        <f>_xlfn.STDEV.S(Tabela13[[#This Row],[V3]],Tabela13[[#This Row],[V2]])</f>
        <v>9.1799827732990349E-2</v>
      </c>
      <c r="BA401" s="4">
        <f>_xlfn.STDEV.S(Tabela13[[#This Row],[V3]],Tabela13[[#This Row],[V4]])</f>
        <v>1.3224137346401046</v>
      </c>
      <c r="BB401" s="4">
        <f>_xlfn.STDEV.S(Tabela13[[#This Row],[V4]],Tabela13[[#This Row],[V1]])</f>
        <v>9.1799827732990349E-2</v>
      </c>
      <c r="BC401" s="4">
        <f>_xlfn.STDEV.S(Tabela13[[#This Row],[V4]],Tabela13[[#This Row],[V2]])</f>
        <v>1.4142135623730951</v>
      </c>
      <c r="BD401" s="4">
        <f>_xlfn.STDEV.S(Tabela13[[#This Row],[V4]],Tabela13[[#This Row],[V3]])</f>
        <v>1.3224137346401046</v>
      </c>
      <c r="BE401" s="4">
        <f>Tabela13[[#This Row],[V17]]/Tabela13[[#This Row],[V5]]</f>
        <v>0.6850978709979797</v>
      </c>
      <c r="BF401" s="4">
        <f>Tabela13[[#This Row],[V18]]/Tabela13[[#This Row],[V6]]</f>
        <v>0.66291260736238833</v>
      </c>
      <c r="BG401" s="4">
        <f>Tabela13[[#This Row],[V19]]/Tabela13[[#This Row],[V7]]</f>
        <v>7.6611862090489757E-2</v>
      </c>
      <c r="BH401" s="4">
        <f>Tabela13[[#This Row],[V20]]/Tabela13[[#This Row],[V8]]</f>
        <v>0.6850978709979797</v>
      </c>
      <c r="BI401" s="4">
        <f>Tabela13[[#This Row],[V21]]/Tabela13[[#This Row],[V9]]</f>
        <v>2.8703182560507131E-2</v>
      </c>
      <c r="BJ401" s="4">
        <f>Tabela13[[#This Row],[V22]]/Tabela13[[#This Row],[V10]]</f>
        <v>1.2903328394675448</v>
      </c>
      <c r="BK401" s="4">
        <f>Tabela13[[#This Row],[V23]]/Tabela13[[#This Row],[V11]]</f>
        <v>0.66291260736238833</v>
      </c>
      <c r="BL401" s="4">
        <f>Tabela13[[#This Row],[V24]]/Tabela13[[#This Row],[V12]]</f>
        <v>2.8703182560507131E-2</v>
      </c>
      <c r="BM401" s="4">
        <f>Tabela13[[#This Row],[V25]]/Tabela13[[#This Row],[V13]]</f>
        <v>0.60157687848751762</v>
      </c>
      <c r="BN401" s="4">
        <f>Tabela13[[#This Row],[V26]]/Tabela13[[#This Row],[V14]]</f>
        <v>7.6611862090489757E-2</v>
      </c>
      <c r="BO401" s="4">
        <f>Tabela13[[#This Row],[V27]]/Tabela13[[#This Row],[V15]]</f>
        <v>0.62488506244392583</v>
      </c>
      <c r="BP401" s="4">
        <f>Tabela13[[#This Row],[V28]]/Tabela13[[#This Row],[V16]]</f>
        <v>0.60157687848751762</v>
      </c>
      <c r="BQ401" s="4">
        <f>Tabela13[[#This Row],[V1]]-Tabela13[[#This Row],[V2]]</f>
        <v>-2.1298245614035087</v>
      </c>
      <c r="BR401" s="4">
        <f>Tabela13[[#This Row],[V1]]-Tabela13[[#This Row],[V3]]</f>
        <v>-2</v>
      </c>
      <c r="BS401" s="4">
        <f>Tabela13[[#This Row],[V1]]-Tabela13[[#This Row],[V4]]</f>
        <v>-0.12982456140350873</v>
      </c>
      <c r="BT401" s="4">
        <f>Tabela13[[#This Row],[V2]]-Tabela13[[#This Row],[V1]]</f>
        <v>2.1298245614035087</v>
      </c>
      <c r="BU401" s="4">
        <f>Tabela13[[#This Row],[V2]]-Tabela13[[#This Row],[V3]]</f>
        <v>0.12982456140350873</v>
      </c>
      <c r="BV401" s="4">
        <f>Tabela13[[#This Row],[V2]]-Tabela13[[#This Row],[V4]]</f>
        <v>2</v>
      </c>
      <c r="BW401" s="4">
        <f>AVERAGE(Tabela13[[#This Row],[V41]],Tabela13[[#This Row],[V42]])</f>
        <v>-2.0649122807017544</v>
      </c>
      <c r="BX401" s="4">
        <f>AVERAGE(Tabela13[[#This Row],[V41]],Tabela13[[#This Row],[V43]])</f>
        <v>-1.1298245614035087</v>
      </c>
      <c r="BY401" s="4">
        <f>AVERAGE(Tabela13[[#This Row],[V41]],Tabela13[[#This Row],[V44]])</f>
        <v>0</v>
      </c>
      <c r="BZ401" s="4">
        <f>AVERAGE(Tabela13[[#This Row],[V41]],Tabela13[[#This Row],[V45]])</f>
        <v>-1</v>
      </c>
      <c r="CA401" s="4">
        <f>AVERAGE(Tabela13[[#This Row],[V41]],Tabela13[[#This Row],[V46]])</f>
        <v>-6.4912280701754366E-2</v>
      </c>
      <c r="CB401" s="4">
        <f>AVERAGE(Tabela13[[#This Row],[V42]],Tabela13[[#This Row],[V41]])</f>
        <v>-2.0649122807017544</v>
      </c>
      <c r="CC401" s="4">
        <f>AVERAGE(Tabela13[[#This Row],[V42]],Tabela13[[#This Row],[V43]])</f>
        <v>-1.0649122807017544</v>
      </c>
      <c r="CD401" s="4">
        <f>AVERAGE(Tabela13[[#This Row],[V42]],Tabela13[[#This Row],[V44]])</f>
        <v>6.4912280701754366E-2</v>
      </c>
      <c r="CE401" s="4">
        <f>AVERAGE(Tabela13[[#This Row],[V42]],Tabela13[[#This Row],[V45]])</f>
        <v>-0.93508771929824563</v>
      </c>
      <c r="CF401" s="4">
        <f>AVERAGE(Tabela13[[#This Row],[V42]],Tabela13[[#This Row],[V46]])</f>
        <v>0</v>
      </c>
      <c r="CG401" s="4">
        <f>AVERAGE(Tabela13[[#This Row],[V43]],Tabela13[[#This Row],[V41]])</f>
        <v>-1.1298245614035087</v>
      </c>
      <c r="CH401" s="4">
        <f>AVERAGE(Tabela13[[#This Row],[V43]],Tabela13[[#This Row],[V42]])</f>
        <v>-1.0649122807017544</v>
      </c>
      <c r="CI401" s="4">
        <f>AVERAGE(Tabela13[[#This Row],[V43]],Tabela13[[#This Row],[V44]])</f>
        <v>1</v>
      </c>
      <c r="CJ401" s="4">
        <f>AVERAGE(Tabela13[[#This Row],[V43]],Tabela13[[#This Row],[V45]])</f>
        <v>0</v>
      </c>
      <c r="CK401" s="4">
        <f>AVERAGE(Tabela13[[#This Row],[V43]],Tabela13[[#This Row],[V46]])</f>
        <v>0.93508771929824563</v>
      </c>
      <c r="CL401" s="4">
        <f>AVERAGE(Tabela13[[#This Row],[V44]],Tabela13[[#This Row],[V41]])</f>
        <v>0</v>
      </c>
      <c r="CM401" s="4">
        <f>AVERAGE(Tabela13[[#This Row],[V44]],Tabela13[[#This Row],[V42]])</f>
        <v>6.4912280701754366E-2</v>
      </c>
      <c r="CN401" s="4">
        <f>AVERAGE(Tabela13[[#This Row],[V44]],Tabela13[[#This Row],[V43]])</f>
        <v>1</v>
      </c>
      <c r="CO401" s="4">
        <f>AVERAGE(Tabela13[[#This Row],[V44]],Tabela13[[#This Row],[V45]])</f>
        <v>1.1298245614035087</v>
      </c>
      <c r="CP401" s="4">
        <f>AVERAGE(Tabela13[[#This Row],[V44]],Tabela13[[#This Row],[V46]])</f>
        <v>2.0649122807017544</v>
      </c>
      <c r="CQ401" s="4">
        <f>AVERAGE(Tabela13[[#This Row],[V45]],Tabela13[[#This Row],[V41]])</f>
        <v>-1</v>
      </c>
      <c r="CR401" s="4">
        <f>AVERAGE(Tabela13[[#This Row],[V45]],Tabela13[[#This Row],[V42]])</f>
        <v>-0.93508771929824563</v>
      </c>
      <c r="CS401" s="4">
        <f>AVERAGE(Tabela13[[#This Row],[V45]],Tabela13[[#This Row],[V43]])</f>
        <v>0</v>
      </c>
      <c r="CT401" s="4">
        <f>AVERAGE(Tabela13[[#This Row],[V45]],Tabela13[[#This Row],[V44]])</f>
        <v>1.1298245614035087</v>
      </c>
      <c r="CU401" s="4">
        <f>AVERAGE(Tabela13[[#This Row],[V45]],Tabela13[[#This Row],[V46]])</f>
        <v>1.0649122807017544</v>
      </c>
      <c r="CV401" s="4">
        <f>AVERAGE(Tabela13[[#This Row],[V46]],Tabela13[[#This Row],[V41]])</f>
        <v>-6.4912280701754366E-2</v>
      </c>
      <c r="CW401" s="4">
        <f>AVERAGE(Tabela13[[#This Row],[V46]],Tabela13[[#This Row],[V42]])</f>
        <v>0</v>
      </c>
      <c r="CX401" s="4">
        <f>AVERAGE(Tabela13[[#This Row],[V46]],Tabela13[[#This Row],[V43]])</f>
        <v>0.93508771929824563</v>
      </c>
      <c r="CY401" s="4">
        <f>AVERAGE(Tabela13[[#This Row],[V46]],Tabela13[[#This Row],[V44]])</f>
        <v>2.0649122807017544</v>
      </c>
      <c r="CZ401" s="4">
        <f>AVERAGE(Tabela13[[#This Row],[V46]],Tabela13[[#This Row],[V45]])</f>
        <v>1.0649122807017544</v>
      </c>
      <c r="DA401" s="3">
        <f>_xlfn.STDEV.S(Tabela13[[#This Row],[V41]],Tabela13[[#This Row],[V42]])</f>
        <v>9.1799827732990349E-2</v>
      </c>
      <c r="DB401" s="3">
        <f>_xlfn.STDEV.S(Tabela13[[#This Row],[V41]],Tabela13[[#This Row],[V43]])</f>
        <v>1.4142135623730951</v>
      </c>
      <c r="DC401" s="3">
        <f>_xlfn.STDEV.S(Tabela13[[#This Row],[V41]],Tabela13[[#This Row],[V44]])</f>
        <v>3.012026780212171</v>
      </c>
      <c r="DD401" s="3">
        <f>_xlfn.STDEV.S(Tabela13[[#This Row],[V41]],Tabela13[[#This Row],[V45]])</f>
        <v>1.5978132178390756</v>
      </c>
      <c r="DE401" s="3">
        <f>_xlfn.STDEV.S(Tabela13[[#This Row],[V41]],Tabela13[[#This Row],[V46]])</f>
        <v>2.9202269524791804</v>
      </c>
      <c r="DF401" s="3">
        <f>_xlfn.STDEV.S(Tabela13[[#This Row],[V42]],Tabela13[[#This Row],[V41]])</f>
        <v>9.1799827732990349E-2</v>
      </c>
      <c r="DG401" s="3">
        <f>_xlfn.STDEV.S(Tabela13[[#This Row],[V42]],Tabela13[[#This Row],[V43]])</f>
        <v>1.3224137346401046</v>
      </c>
      <c r="DH401" s="3">
        <f>_xlfn.STDEV.S(Tabela13[[#This Row],[V42]],Tabela13[[#This Row],[V44]])</f>
        <v>2.9202269524791804</v>
      </c>
      <c r="DI401" s="3">
        <f>_xlfn.STDEV.S(Tabela13[[#This Row],[V42]],Tabela13[[#This Row],[V45]])</f>
        <v>1.5060133901060855</v>
      </c>
      <c r="DJ401" s="3">
        <f>_xlfn.STDEV.S(Tabela13[[#This Row],[V42]],Tabela13[[#This Row],[V46]])</f>
        <v>2.8284271247461903</v>
      </c>
      <c r="DK401" s="3">
        <f>_xlfn.STDEV.S(Tabela13[[#This Row],[V43]],Tabela13[[#This Row],[V41]])</f>
        <v>1.4142135623730951</v>
      </c>
      <c r="DL401" s="3">
        <f>_xlfn.STDEV.S(Tabela13[[#This Row],[V43]],Tabela13[[#This Row],[V42]])</f>
        <v>1.3224137346401046</v>
      </c>
      <c r="DM401" s="3">
        <f>_xlfn.STDEV.S(Tabela13[[#This Row],[V43]],Tabela13[[#This Row],[V44]])</f>
        <v>1.5978132178390756</v>
      </c>
      <c r="DN401" s="3">
        <f>_xlfn.STDEV.S(Tabela13[[#This Row],[V43]],Tabela13[[#This Row],[V45]])</f>
        <v>0.1835996554659807</v>
      </c>
      <c r="DO401" s="3">
        <f>_xlfn.STDEV.S(Tabela13[[#This Row],[V43]],Tabela13[[#This Row],[V46]])</f>
        <v>1.5060133901060855</v>
      </c>
      <c r="DP401" s="3">
        <f>_xlfn.STDEV.S(Tabela13[[#This Row],[V44]],Tabela13[[#This Row],[V41]])</f>
        <v>3.012026780212171</v>
      </c>
      <c r="DQ401" s="3">
        <f>_xlfn.STDEV.S(Tabela13[[#This Row],[V44]],Tabela13[[#This Row],[V42]])</f>
        <v>2.9202269524791804</v>
      </c>
      <c r="DR401" s="3">
        <f>_xlfn.STDEV.S(Tabela13[[#This Row],[V44]],Tabela13[[#This Row],[V43]])</f>
        <v>1.5978132178390756</v>
      </c>
      <c r="DS401" s="3">
        <f>_xlfn.STDEV.S(Tabela13[[#This Row],[V44]],Tabela13[[#This Row],[V45]])</f>
        <v>1.4142135623730951</v>
      </c>
      <c r="DT401" s="3">
        <f>_xlfn.STDEV.S(Tabela13[[#This Row],[V44]],Tabela13[[#This Row],[V46]])</f>
        <v>9.1799827732990349E-2</v>
      </c>
      <c r="DU401" s="3">
        <f>_xlfn.STDEV.S(Tabela13[[#This Row],[V45]],Tabela13[[#This Row],[V41]])</f>
        <v>1.5978132178390756</v>
      </c>
      <c r="DV401" s="3">
        <f>_xlfn.STDEV.S(Tabela13[[#This Row],[V45]],Tabela13[[#This Row],[V42]])</f>
        <v>1.5060133901060855</v>
      </c>
      <c r="DW401" s="3">
        <f>_xlfn.STDEV.S(Tabela13[[#This Row],[V45]],Tabela13[[#This Row],[V43]])</f>
        <v>0.1835996554659807</v>
      </c>
      <c r="DX401" s="3">
        <f>_xlfn.STDEV.S(Tabela13[[#This Row],[V45]],Tabela13[[#This Row],[V44]])</f>
        <v>1.4142135623730951</v>
      </c>
      <c r="DY401" s="3">
        <f>_xlfn.STDEV.S(Tabela13[[#This Row],[V45]],Tabela13[[#This Row],[V46]])</f>
        <v>1.3224137346401046</v>
      </c>
      <c r="DZ401" s="3">
        <f>_xlfn.STDEV.S(Tabela13[[#This Row],[V46]],Tabela13[[#This Row],[V41]])</f>
        <v>2.9202269524791804</v>
      </c>
      <c r="EA401" s="3">
        <f>_xlfn.STDEV.S(Tabela13[[#This Row],[V46]],Tabela13[[#This Row],[V42]])</f>
        <v>2.8284271247461903</v>
      </c>
      <c r="EB401" s="3">
        <f>_xlfn.STDEV.S(Tabela13[[#This Row],[V46]],Tabela13[[#This Row],[V43]])</f>
        <v>1.5060133901060855</v>
      </c>
      <c r="EC401" s="3">
        <f>_xlfn.STDEV.S(Tabela13[[#This Row],[V46]],Tabela13[[#This Row],[V44]])</f>
        <v>9.1799827732990349E-2</v>
      </c>
      <c r="ED401" s="3">
        <f>_xlfn.STDEV.S(Tabela13[[#This Row],[V46]],Tabela13[[#This Row],[V45]])</f>
        <v>1.3224137346401046</v>
      </c>
      <c r="EE401" s="3">
        <f t="shared" si="452"/>
        <v>-4.4457010881737043E-2</v>
      </c>
      <c r="EF401" s="3">
        <f t="shared" si="453"/>
        <v>-1.2517107617277394</v>
      </c>
      <c r="EG401" s="3" t="str">
        <f t="shared" si="454"/>
        <v/>
      </c>
      <c r="EH401" s="3">
        <f t="shared" si="455"/>
        <v>-1.5978132178390756</v>
      </c>
      <c r="EI401" s="3">
        <f t="shared" si="456"/>
        <v>-44.987280078733335</v>
      </c>
      <c r="EJ401" s="3">
        <f t="shared" si="457"/>
        <v>-4.4457010881737043E-2</v>
      </c>
      <c r="EK401" s="3">
        <f t="shared" si="458"/>
        <v>-1.2418053191842828</v>
      </c>
      <c r="EL401" s="3">
        <f t="shared" si="459"/>
        <v>44.987280078733335</v>
      </c>
      <c r="EM401" s="3">
        <f t="shared" si="460"/>
        <v>-1.6105584096819301</v>
      </c>
      <c r="EN401" s="3" t="str">
        <f t="shared" si="461"/>
        <v/>
      </c>
      <c r="EO401" s="3">
        <f t="shared" si="462"/>
        <v>-1.2517107617277394</v>
      </c>
      <c r="EP401" s="3">
        <f t="shared" si="463"/>
        <v>-1.2418053191842828</v>
      </c>
      <c r="EQ401" s="3">
        <f t="shared" si="464"/>
        <v>1.5978132178390756</v>
      </c>
      <c r="ER401" s="3" t="str">
        <f t="shared" si="465"/>
        <v/>
      </c>
      <c r="ES401" s="3" t="str">
        <f t="shared" si="466"/>
        <v/>
      </c>
      <c r="ET401" s="3" t="str">
        <f t="shared" si="467"/>
        <v/>
      </c>
      <c r="EU401" s="3" t="str">
        <f t="shared" si="468"/>
        <v/>
      </c>
      <c r="EV401" s="3">
        <f t="shared" si="469"/>
        <v>1.5978132178390756</v>
      </c>
      <c r="EW401" s="3">
        <f t="shared" si="470"/>
        <v>1.2517107617277394</v>
      </c>
      <c r="EX401" s="3">
        <f t="shared" si="471"/>
        <v>4.4457010881737043E-2</v>
      </c>
      <c r="EY401" s="3">
        <f t="shared" si="472"/>
        <v>-1.5978132178390756</v>
      </c>
      <c r="EZ401" s="3">
        <f t="shared" si="473"/>
        <v>-1.6105584096819301</v>
      </c>
      <c r="FA401" s="3" t="str">
        <f t="shared" si="474"/>
        <v/>
      </c>
      <c r="FB401" s="3">
        <f t="shared" si="475"/>
        <v>1.2517107617277394</v>
      </c>
      <c r="FC401" s="3">
        <f t="shared" si="476"/>
        <v>1.2418053191842828</v>
      </c>
      <c r="FD401" s="3">
        <f t="shared" si="477"/>
        <v>-44.987280078733335</v>
      </c>
      <c r="FE401" s="3" t="str">
        <f t="shared" si="478"/>
        <v/>
      </c>
      <c r="FF401" s="3">
        <f t="shared" si="479"/>
        <v>1.6105584096819301</v>
      </c>
      <c r="FG401" s="3">
        <f t="shared" si="480"/>
        <v>4.4457010881737043E-2</v>
      </c>
      <c r="FH401" s="3">
        <f t="shared" si="481"/>
        <v>1.2418053191842828</v>
      </c>
      <c r="FI401" s="4">
        <f t="shared" si="482"/>
        <v>1.0526315789473684</v>
      </c>
      <c r="FJ401" s="4">
        <f t="shared" si="483"/>
        <v>1.6</v>
      </c>
      <c r="FK401" s="4">
        <f t="shared" si="484"/>
        <v>1.0066445182724253</v>
      </c>
      <c r="FL401" s="4">
        <f t="shared" si="485"/>
        <v>1.7441860465116281</v>
      </c>
      <c r="FM401" s="4">
        <f>Tabela13[[#This Row],[V139]]-Tabela13[[#This Row],[V140]]</f>
        <v>-0.73754152823920283</v>
      </c>
      <c r="FN401" s="4">
        <f>Tabela13[[#This Row],[V1]]-Tabela13[[#This Row],[V2]]/2</f>
        <v>-0.49824561403508771</v>
      </c>
      <c r="FO401" s="4">
        <f>Tabela13[[#This Row],[V1]]-Tabela13[[#This Row],[V3]]/2</f>
        <v>-0.43333333333333335</v>
      </c>
      <c r="FP401" s="4">
        <f>Tabela13[[#This Row],[V1]]-Tabela13[[#This Row],[V4]]/2</f>
        <v>0.50175438596491229</v>
      </c>
      <c r="FQ401" s="4">
        <f>Tabela13[[#This Row],[V2]]-Tabela13[[#This Row],[V1]]/2</f>
        <v>2.6964912280701752</v>
      </c>
      <c r="FR401" s="4">
        <f>Tabela13[[#This Row],[V2]]-Tabela13[[#This Row],[V3]]/2</f>
        <v>1.6964912280701754</v>
      </c>
      <c r="FS401" s="4">
        <f>Tabela13[[#This Row],[V2]]-Tabela13[[#This Row],[V4]]/2</f>
        <v>2.6315789473684212</v>
      </c>
      <c r="FT401" s="4">
        <f t="shared" si="486"/>
        <v>-0.46224311554228653</v>
      </c>
      <c r="FU401" s="4">
        <f t="shared" si="487"/>
        <v>-0.40890782895092542</v>
      </c>
      <c r="FV401" s="4">
        <f t="shared" si="488"/>
        <v>0.46505013262536304</v>
      </c>
      <c r="FW401" s="4">
        <f t="shared" si="489"/>
        <v>1.2156669370182627</v>
      </c>
      <c r="FX401" s="4">
        <f t="shared" si="490"/>
        <v>1.03816887661187</v>
      </c>
      <c r="FY401" s="4">
        <f t="shared" si="491"/>
        <v>1.2076493168487203</v>
      </c>
      <c r="FZ401" s="4">
        <f t="shared" si="492"/>
        <v>-83.203760797611579</v>
      </c>
      <c r="GA401" s="4">
        <f t="shared" si="493"/>
        <v>-73.603409211166579</v>
      </c>
      <c r="GB401" s="4">
        <f t="shared" si="494"/>
        <v>83.709023872565353</v>
      </c>
      <c r="GC401" s="4">
        <f t="shared" si="495"/>
        <v>218.82004866328728</v>
      </c>
      <c r="GD401" s="4">
        <f t="shared" si="496"/>
        <v>186.87039779013659</v>
      </c>
      <c r="GE401" s="4">
        <f t="shared" si="497"/>
        <v>217.37687703276964</v>
      </c>
      <c r="GF401" s="4">
        <f>Tabela13[[#This Row],[V1]]-Tabela13[[#This Row],[V2]]/Tabela13[[#This Row],[V2]]</f>
        <v>0.1333333333333333</v>
      </c>
      <c r="GG401" s="4">
        <f>Tabela13[[#This Row],[V1]]-Tabela13[[#This Row],[V3]]/Tabela13[[#This Row],[V3]]</f>
        <v>0.1333333333333333</v>
      </c>
      <c r="GH401" s="4">
        <f>Tabela13[[#This Row],[V1]]-Tabela13[[#This Row],[V4]]/Tabela13[[#This Row],[V4]]</f>
        <v>0.1333333333333333</v>
      </c>
      <c r="GI401" s="4">
        <f>Tabela13[[#This Row],[V2]]-Tabela13[[#This Row],[V1]]/Tabela13[[#This Row],[V1]]</f>
        <v>2.263157894736842</v>
      </c>
      <c r="GJ401" s="4">
        <f>Tabela13[[#This Row],[V2]]-Tabela13[[#This Row],[V3]]/Tabela13[[#This Row],[V3]]</f>
        <v>2.263157894736842</v>
      </c>
      <c r="GK401" s="4">
        <f>Tabela13[[#This Row],[V2]]-Tabela13[[#This Row],[V4]]/Tabela13[[#This Row],[V4]]</f>
        <v>2.263157894736842</v>
      </c>
      <c r="GL401" s="4">
        <f t="shared" si="498"/>
        <v>1.1571307066394318</v>
      </c>
      <c r="GM401" s="4">
        <f t="shared" si="499"/>
        <v>2.1982456140350877</v>
      </c>
      <c r="GN401" s="4">
        <f t="shared" si="500"/>
        <v>0.52638827037867209</v>
      </c>
      <c r="GO401" s="3">
        <f t="shared" si="501"/>
        <v>0</v>
      </c>
      <c r="GP401" s="3">
        <v>100</v>
      </c>
      <c r="GQ401" s="3">
        <f t="shared" si="502"/>
        <v>-1</v>
      </c>
      <c r="GR401" s="3">
        <f t="shared" si="503"/>
        <v>-100</v>
      </c>
      <c r="GS401" s="34">
        <f>COUNTIF($D$2:D400,Tabela13[[#This Row],[HomeTeam]])</f>
        <v>19</v>
      </c>
      <c r="GT401" s="34">
        <f>COUNTIF($E$2:E400,Tabela13[[#This Row],[AwayTeam]])</f>
        <v>19</v>
      </c>
      <c r="GU401" s="3">
        <f>IFERROR(AVERAGEIFS($AD$2:AD400,$D$2:D400,Tabela13[[#This Row],[HomeTeam]],$GS$2:GS400,"&gt;="&amp;Tabela13[[#This Row],[Contagem_H]]-5),"")</f>
        <v>1.1357550919026329</v>
      </c>
      <c r="GV401" s="3">
        <f>IFERROR(AVERAGEIFS($G$2:G400,$E$2:E400,Tabela13[[#This Row],[AwayTeam]],$GT$2:GT400,"&gt;="&amp;Tabela13[[#This Row],[Contagem_A]]-5),"")</f>
        <v>1.8</v>
      </c>
      <c r="GW401" s="3">
        <f>IFERROR(AVERAGEIFS($GQ$2:GQ400,$D$2:D400,Tabela13[[#This Row],[HomeTeam]],$GS$2:GS400,"&gt;="&amp;Tabela13[[#This Row],[Contagem_H]]-5),"")</f>
        <v>-0.61799999999999999</v>
      </c>
    </row>
    <row r="402" spans="1:205" x14ac:dyDescent="0.25">
      <c r="A402" t="s">
        <v>127</v>
      </c>
      <c r="B402" t="s">
        <v>277</v>
      </c>
      <c r="C402" t="s">
        <v>139</v>
      </c>
      <c r="D402" t="s">
        <v>25</v>
      </c>
      <c r="E402" t="s">
        <v>22</v>
      </c>
      <c r="F402" s="3">
        <v>2</v>
      </c>
      <c r="G402" s="3">
        <v>0</v>
      </c>
      <c r="H402" s="3" t="str">
        <f t="shared" si="504"/>
        <v>H</v>
      </c>
      <c r="I402" s="3">
        <v>1.2</v>
      </c>
      <c r="J402" s="3">
        <v>7</v>
      </c>
      <c r="K402" s="3">
        <v>13</v>
      </c>
      <c r="L402" s="3">
        <v>1.3</v>
      </c>
      <c r="M402" s="3">
        <v>3.5</v>
      </c>
      <c r="N402" s="3">
        <f t="shared" si="433"/>
        <v>2</v>
      </c>
      <c r="O402" s="3">
        <f t="shared" si="434"/>
        <v>3</v>
      </c>
      <c r="P402" s="3">
        <f t="shared" si="435"/>
        <v>0</v>
      </c>
      <c r="Q402" s="3">
        <f t="shared" si="436"/>
        <v>5.3113553113553147E-2</v>
      </c>
      <c r="R402" s="3">
        <f t="shared" si="437"/>
        <v>5.4945054945054861E-2</v>
      </c>
      <c r="S402" s="3">
        <f t="shared" si="438"/>
        <v>1.2637362637362637</v>
      </c>
      <c r="T402" s="3">
        <f t="shared" si="439"/>
        <v>7.3717948717948723</v>
      </c>
      <c r="U402" s="3">
        <f t="shared" si="440"/>
        <v>13.690476190476192</v>
      </c>
      <c r="V402" s="3">
        <f t="shared" si="441"/>
        <v>1.3690476190476191</v>
      </c>
      <c r="W402" s="3">
        <f t="shared" si="442"/>
        <v>3.6858974358974361</v>
      </c>
      <c r="X402" s="4">
        <f t="shared" si="443"/>
        <v>0.83333333333333337</v>
      </c>
      <c r="Y402" s="4">
        <f t="shared" si="444"/>
        <v>0.14285714285714285</v>
      </c>
      <c r="Z402" s="4">
        <f t="shared" si="445"/>
        <v>7.6923076923076927E-2</v>
      </c>
      <c r="AA402" s="4">
        <f t="shared" si="446"/>
        <v>0.76923076923076916</v>
      </c>
      <c r="AB402" s="4">
        <f t="shared" si="447"/>
        <v>0.2857142857142857</v>
      </c>
      <c r="AC402" s="4">
        <f t="shared" si="448"/>
        <v>1.4166666666666667</v>
      </c>
      <c r="AD402" s="4">
        <f t="shared" si="449"/>
        <v>3.8461538461538464E-2</v>
      </c>
      <c r="AE402" s="4">
        <f t="shared" si="450"/>
        <v>0.41666666666666669</v>
      </c>
      <c r="AF402" s="4">
        <f t="shared" si="451"/>
        <v>1.0384615384615385</v>
      </c>
      <c r="AG402" s="4">
        <f>IFERROR(AVERAGE(Tabela13[[#This Row],[V1]],Tabela13[[#This Row],[V2]]),"")</f>
        <v>0.72756410256410264</v>
      </c>
      <c r="AH402" s="4">
        <f>IFERROR(AVERAGE(Tabela13[[#This Row],[V1]],Tabela13[[#This Row],[V3]]),"")</f>
        <v>0.91666666666666674</v>
      </c>
      <c r="AI402" s="4">
        <f>IFERROR(AVERAGE(Tabela13[[#This Row],[V1]],Tabela13[[#This Row],[V4]]),"")</f>
        <v>1.2275641025641026</v>
      </c>
      <c r="AJ402" s="4">
        <f>IFERROR(AVERAGE(Tabela13[[#This Row],[V2]],Tabela13[[#This Row],[V1]]),"")</f>
        <v>0.72756410256410264</v>
      </c>
      <c r="AK402" s="4">
        <f>IFERROR(AVERAGE(Tabela13[[#This Row],[V2]],Tabela13[[#This Row],[V3]]),"")</f>
        <v>0.22756410256410259</v>
      </c>
      <c r="AL402" s="4">
        <f>IFERROR(AVERAGE(Tabela13[[#This Row],[V2]],Tabela13[[#This Row],[V4]]),"")</f>
        <v>0.53846153846153855</v>
      </c>
      <c r="AM402" s="4">
        <f>IFERROR(AVERAGE(Tabela13[[#This Row],[V3]],Tabela13[[#This Row],[V1]]),"")</f>
        <v>0.91666666666666674</v>
      </c>
      <c r="AN402" s="4">
        <f>IFERROR(AVERAGE(Tabela13[[#This Row],[V3]],Tabela13[[#This Row],[V2]]),"")</f>
        <v>0.22756410256410259</v>
      </c>
      <c r="AO402" s="4">
        <f>IFERROR(AVERAGE(Tabela13[[#This Row],[V3]],Tabela13[[#This Row],[V4]]),"")</f>
        <v>0.72756410256410264</v>
      </c>
      <c r="AP402" s="4">
        <f>IFERROR(AVERAGE(Tabela13[[#This Row],[V4]],Tabela13[[#This Row],[V1]]),"")</f>
        <v>1.2275641025641026</v>
      </c>
      <c r="AQ402" s="4">
        <f>IFERROR(AVERAGE(Tabela13[[#This Row],[V4]],Tabela13[[#This Row],[V2]]),"")</f>
        <v>0.53846153846153855</v>
      </c>
      <c r="AR402" s="4">
        <f>IFERROR(AVERAGE(Tabela13[[#This Row],[V4]],Tabela13[[#This Row],[V3]]),"")</f>
        <v>0.72756410256410264</v>
      </c>
      <c r="AS402" s="4">
        <f>_xlfn.STDEV.S(Tabela13[[#This Row],[V1]:[V2]])</f>
        <v>0.97453819201992131</v>
      </c>
      <c r="AT402" s="4">
        <f>_xlfn.STDEV.S(Tabela13[[#This Row],[V1]],Tabela13[[#This Row],[V3]])</f>
        <v>0.70710678118654757</v>
      </c>
      <c r="AU402" s="4">
        <f>_xlfn.STDEV.S(Tabela13[[#This Row],[V1]],Tabela13[[#This Row],[V4]])</f>
        <v>0.26743141083337352</v>
      </c>
      <c r="AV402" s="4">
        <f>_xlfn.STDEV.S(Tabela13[[#This Row],[V2]],Tabela13[[#This Row],[V1]])</f>
        <v>0.97453819201992131</v>
      </c>
      <c r="AW402" s="4">
        <f>_xlfn.STDEV.S(Tabela13[[#This Row],[V2]],Tabela13[[#This Row],[V3]])</f>
        <v>0.26743141083337374</v>
      </c>
      <c r="AX402" s="4">
        <f>_xlfn.STDEV.S(Tabela13[[#This Row],[V42]],Tabela13[[#This Row],[V44]])</f>
        <v>1.6816449732064687</v>
      </c>
      <c r="AY402" s="4">
        <f>_xlfn.STDEV.S(Tabela13[[#This Row],[V3]],Tabela13[[#This Row],[V1]])</f>
        <v>0.70710678118654757</v>
      </c>
      <c r="AZ402" s="4">
        <f>_xlfn.STDEV.S(Tabela13[[#This Row],[V3]],Tabela13[[#This Row],[V2]])</f>
        <v>0.26743141083337374</v>
      </c>
      <c r="BA402" s="4">
        <f>_xlfn.STDEV.S(Tabela13[[#This Row],[V3]],Tabela13[[#This Row],[V4]])</f>
        <v>0.43967537035317394</v>
      </c>
      <c r="BB402" s="4">
        <f>_xlfn.STDEV.S(Tabela13[[#This Row],[V4]],Tabela13[[#This Row],[V1]])</f>
        <v>0.26743141083337352</v>
      </c>
      <c r="BC402" s="4">
        <f>_xlfn.STDEV.S(Tabela13[[#This Row],[V4]],Tabela13[[#This Row],[V2]])</f>
        <v>0.70710678118654757</v>
      </c>
      <c r="BD402" s="4">
        <f>_xlfn.STDEV.S(Tabela13[[#This Row],[V4]],Tabela13[[#This Row],[V3]])</f>
        <v>0.43967537035317394</v>
      </c>
      <c r="BE402" s="4">
        <f>Tabela13[[#This Row],[V17]]/Tabela13[[#This Row],[V5]]</f>
        <v>1.3394533740538124</v>
      </c>
      <c r="BF402" s="4">
        <f>Tabela13[[#This Row],[V18]]/Tabela13[[#This Row],[V6]]</f>
        <v>0.77138921583986997</v>
      </c>
      <c r="BG402" s="4">
        <f>Tabela13[[#This Row],[V19]]/Tabela13[[#This Row],[V7]]</f>
        <v>0.21785535295042435</v>
      </c>
      <c r="BH402" s="4">
        <f>Tabela13[[#This Row],[V20]]/Tabela13[[#This Row],[V8]]</f>
        <v>1.3394533740538124</v>
      </c>
      <c r="BI402" s="4">
        <f>Tabela13[[#This Row],[V21]]/Tabela13[[#This Row],[V9]]</f>
        <v>1.1751915518311633</v>
      </c>
      <c r="BJ402" s="4">
        <f>Tabela13[[#This Row],[V22]]/Tabela13[[#This Row],[V10]]</f>
        <v>3.1230549502405842</v>
      </c>
      <c r="BK402" s="4">
        <f>Tabela13[[#This Row],[V23]]/Tabela13[[#This Row],[V11]]</f>
        <v>0.77138921583986997</v>
      </c>
      <c r="BL402" s="4">
        <f>Tabela13[[#This Row],[V24]]/Tabela13[[#This Row],[V12]]</f>
        <v>1.1751915518311633</v>
      </c>
      <c r="BM402" s="4">
        <f>Tabela13[[#This Row],[V25]]/Tabela13[[#This Row],[V13]]</f>
        <v>0.60431152224753415</v>
      </c>
      <c r="BN402" s="4">
        <f>Tabela13[[#This Row],[V26]]/Tabela13[[#This Row],[V14]]</f>
        <v>0.21785535295042435</v>
      </c>
      <c r="BO402" s="4">
        <f>Tabela13[[#This Row],[V27]]/Tabela13[[#This Row],[V15]]</f>
        <v>1.313198307917874</v>
      </c>
      <c r="BP402" s="4">
        <f>Tabela13[[#This Row],[V28]]/Tabela13[[#This Row],[V16]]</f>
        <v>0.60431152224753415</v>
      </c>
      <c r="BQ402" s="4">
        <f>Tabela13[[#This Row],[V1]]-Tabela13[[#This Row],[V2]]</f>
        <v>1.3782051282051282</v>
      </c>
      <c r="BR402" s="4">
        <f>Tabela13[[#This Row],[V1]]-Tabela13[[#This Row],[V3]]</f>
        <v>1</v>
      </c>
      <c r="BS402" s="4">
        <f>Tabela13[[#This Row],[V1]]-Tabela13[[#This Row],[V4]]</f>
        <v>0.37820512820512819</v>
      </c>
      <c r="BT402" s="4">
        <f>Tabela13[[#This Row],[V2]]-Tabela13[[#This Row],[V1]]</f>
        <v>-1.3782051282051282</v>
      </c>
      <c r="BU402" s="4">
        <f>Tabela13[[#This Row],[V2]]-Tabela13[[#This Row],[V3]]</f>
        <v>-0.37820512820512819</v>
      </c>
      <c r="BV402" s="4">
        <f>Tabela13[[#This Row],[V2]]-Tabela13[[#This Row],[V4]]</f>
        <v>-1</v>
      </c>
      <c r="BW402" s="4">
        <f>AVERAGE(Tabela13[[#This Row],[V41]],Tabela13[[#This Row],[V42]])</f>
        <v>1.1891025641025641</v>
      </c>
      <c r="BX402" s="4">
        <f>AVERAGE(Tabela13[[#This Row],[V41]],Tabela13[[#This Row],[V43]])</f>
        <v>0.87820512820512819</v>
      </c>
      <c r="BY402" s="4">
        <f>AVERAGE(Tabela13[[#This Row],[V41]],Tabela13[[#This Row],[V44]])</f>
        <v>0</v>
      </c>
      <c r="BZ402" s="4">
        <f>AVERAGE(Tabela13[[#This Row],[V41]],Tabela13[[#This Row],[V45]])</f>
        <v>0.5</v>
      </c>
      <c r="CA402" s="4">
        <f>AVERAGE(Tabela13[[#This Row],[V41]],Tabela13[[#This Row],[V46]])</f>
        <v>0.1891025641025641</v>
      </c>
      <c r="CB402" s="4">
        <f>AVERAGE(Tabela13[[#This Row],[V42]],Tabela13[[#This Row],[V41]])</f>
        <v>1.1891025641025641</v>
      </c>
      <c r="CC402" s="4">
        <f>AVERAGE(Tabela13[[#This Row],[V42]],Tabela13[[#This Row],[V43]])</f>
        <v>0.6891025641025641</v>
      </c>
      <c r="CD402" s="4">
        <f>AVERAGE(Tabela13[[#This Row],[V42]],Tabela13[[#This Row],[V44]])</f>
        <v>-0.1891025641025641</v>
      </c>
      <c r="CE402" s="4">
        <f>AVERAGE(Tabela13[[#This Row],[V42]],Tabela13[[#This Row],[V45]])</f>
        <v>0.3108974358974359</v>
      </c>
      <c r="CF402" s="4">
        <f>AVERAGE(Tabela13[[#This Row],[V42]],Tabela13[[#This Row],[V46]])</f>
        <v>0</v>
      </c>
      <c r="CG402" s="4">
        <f>AVERAGE(Tabela13[[#This Row],[V43]],Tabela13[[#This Row],[V41]])</f>
        <v>0.87820512820512819</v>
      </c>
      <c r="CH402" s="4">
        <f>AVERAGE(Tabela13[[#This Row],[V43]],Tabela13[[#This Row],[V42]])</f>
        <v>0.6891025641025641</v>
      </c>
      <c r="CI402" s="4">
        <f>AVERAGE(Tabela13[[#This Row],[V43]],Tabela13[[#This Row],[V44]])</f>
        <v>-0.5</v>
      </c>
      <c r="CJ402" s="4">
        <f>AVERAGE(Tabela13[[#This Row],[V43]],Tabela13[[#This Row],[V45]])</f>
        <v>0</v>
      </c>
      <c r="CK402" s="4">
        <f>AVERAGE(Tabela13[[#This Row],[V43]],Tabela13[[#This Row],[V46]])</f>
        <v>-0.3108974358974359</v>
      </c>
      <c r="CL402" s="4">
        <f>AVERAGE(Tabela13[[#This Row],[V44]],Tabela13[[#This Row],[V41]])</f>
        <v>0</v>
      </c>
      <c r="CM402" s="4">
        <f>AVERAGE(Tabela13[[#This Row],[V44]],Tabela13[[#This Row],[V42]])</f>
        <v>-0.1891025641025641</v>
      </c>
      <c r="CN402" s="4">
        <f>AVERAGE(Tabela13[[#This Row],[V44]],Tabela13[[#This Row],[V43]])</f>
        <v>-0.5</v>
      </c>
      <c r="CO402" s="4">
        <f>AVERAGE(Tabela13[[#This Row],[V44]],Tabela13[[#This Row],[V45]])</f>
        <v>-0.87820512820512819</v>
      </c>
      <c r="CP402" s="4">
        <f>AVERAGE(Tabela13[[#This Row],[V44]],Tabela13[[#This Row],[V46]])</f>
        <v>-1.1891025641025641</v>
      </c>
      <c r="CQ402" s="4">
        <f>AVERAGE(Tabela13[[#This Row],[V45]],Tabela13[[#This Row],[V41]])</f>
        <v>0.5</v>
      </c>
      <c r="CR402" s="4">
        <f>AVERAGE(Tabela13[[#This Row],[V45]],Tabela13[[#This Row],[V42]])</f>
        <v>0.3108974358974359</v>
      </c>
      <c r="CS402" s="4">
        <f>AVERAGE(Tabela13[[#This Row],[V45]],Tabela13[[#This Row],[V43]])</f>
        <v>0</v>
      </c>
      <c r="CT402" s="4">
        <f>AVERAGE(Tabela13[[#This Row],[V45]],Tabela13[[#This Row],[V44]])</f>
        <v>-0.87820512820512819</v>
      </c>
      <c r="CU402" s="4">
        <f>AVERAGE(Tabela13[[#This Row],[V45]],Tabela13[[#This Row],[V46]])</f>
        <v>-0.6891025641025641</v>
      </c>
      <c r="CV402" s="4">
        <f>AVERAGE(Tabela13[[#This Row],[V46]],Tabela13[[#This Row],[V41]])</f>
        <v>0.1891025641025641</v>
      </c>
      <c r="CW402" s="4">
        <f>AVERAGE(Tabela13[[#This Row],[V46]],Tabela13[[#This Row],[V42]])</f>
        <v>0</v>
      </c>
      <c r="CX402" s="4">
        <f>AVERAGE(Tabela13[[#This Row],[V46]],Tabela13[[#This Row],[V43]])</f>
        <v>-0.3108974358974359</v>
      </c>
      <c r="CY402" s="4">
        <f>AVERAGE(Tabela13[[#This Row],[V46]],Tabela13[[#This Row],[V44]])</f>
        <v>-1.1891025641025641</v>
      </c>
      <c r="CZ402" s="4">
        <f>AVERAGE(Tabela13[[#This Row],[V46]],Tabela13[[#This Row],[V45]])</f>
        <v>-0.6891025641025641</v>
      </c>
      <c r="DA402" s="3">
        <f>_xlfn.STDEV.S(Tabela13[[#This Row],[V41]],Tabela13[[#This Row],[V42]])</f>
        <v>0.26743141083337352</v>
      </c>
      <c r="DB402" s="3">
        <f>_xlfn.STDEV.S(Tabela13[[#This Row],[V41]],Tabela13[[#This Row],[V43]])</f>
        <v>0.70710678118654757</v>
      </c>
      <c r="DC402" s="3">
        <f>_xlfn.STDEV.S(Tabela13[[#This Row],[V41]],Tabela13[[#This Row],[V44]])</f>
        <v>1.9490763840398426</v>
      </c>
      <c r="DD402" s="3">
        <f>_xlfn.STDEV.S(Tabela13[[#This Row],[V41]],Tabela13[[#This Row],[V45]])</f>
        <v>1.2419696028532949</v>
      </c>
      <c r="DE402" s="3">
        <f>_xlfn.STDEV.S(Tabela13[[#This Row],[V41]],Tabela13[[#This Row],[V46]])</f>
        <v>1.6816449732064687</v>
      </c>
      <c r="DF402" s="3">
        <f>_xlfn.STDEV.S(Tabela13[[#This Row],[V42]],Tabela13[[#This Row],[V41]])</f>
        <v>0.26743141083337352</v>
      </c>
      <c r="DG402" s="3">
        <f>_xlfn.STDEV.S(Tabela13[[#This Row],[V42]],Tabela13[[#This Row],[V43]])</f>
        <v>0.43967537035317378</v>
      </c>
      <c r="DH402" s="3">
        <f>_xlfn.STDEV.S(Tabela13[[#This Row],[V42]],Tabela13[[#This Row],[V44]])</f>
        <v>1.6816449732064687</v>
      </c>
      <c r="DI402" s="3">
        <f>_xlfn.STDEV.S(Tabela13[[#This Row],[V42]],Tabela13[[#This Row],[V45]])</f>
        <v>0.97453819201992131</v>
      </c>
      <c r="DJ402" s="3">
        <f>_xlfn.STDEV.S(Tabela13[[#This Row],[V42]],Tabela13[[#This Row],[V46]])</f>
        <v>1.4142135623730951</v>
      </c>
      <c r="DK402" s="3">
        <f>_xlfn.STDEV.S(Tabela13[[#This Row],[V43]],Tabela13[[#This Row],[V41]])</f>
        <v>0.70710678118654757</v>
      </c>
      <c r="DL402" s="3">
        <f>_xlfn.STDEV.S(Tabela13[[#This Row],[V43]],Tabela13[[#This Row],[V42]])</f>
        <v>0.43967537035317378</v>
      </c>
      <c r="DM402" s="3">
        <f>_xlfn.STDEV.S(Tabela13[[#This Row],[V43]],Tabela13[[#This Row],[V44]])</f>
        <v>1.2419696028532949</v>
      </c>
      <c r="DN402" s="3">
        <f>_xlfn.STDEV.S(Tabela13[[#This Row],[V43]],Tabela13[[#This Row],[V45]])</f>
        <v>0.53486282166674748</v>
      </c>
      <c r="DO402" s="3">
        <f>_xlfn.STDEV.S(Tabela13[[#This Row],[V43]],Tabela13[[#This Row],[V46]])</f>
        <v>0.97453819201992131</v>
      </c>
      <c r="DP402" s="3">
        <f>_xlfn.STDEV.S(Tabela13[[#This Row],[V44]],Tabela13[[#This Row],[V41]])</f>
        <v>1.9490763840398426</v>
      </c>
      <c r="DQ402" s="3">
        <f>_xlfn.STDEV.S(Tabela13[[#This Row],[V44]],Tabela13[[#This Row],[V42]])</f>
        <v>1.6816449732064687</v>
      </c>
      <c r="DR402" s="3">
        <f>_xlfn.STDEV.S(Tabela13[[#This Row],[V44]],Tabela13[[#This Row],[V43]])</f>
        <v>1.2419696028532949</v>
      </c>
      <c r="DS402" s="3">
        <f>_xlfn.STDEV.S(Tabela13[[#This Row],[V44]],Tabela13[[#This Row],[V45]])</f>
        <v>0.70710678118654757</v>
      </c>
      <c r="DT402" s="3">
        <f>_xlfn.STDEV.S(Tabela13[[#This Row],[V44]],Tabela13[[#This Row],[V46]])</f>
        <v>0.26743141083337352</v>
      </c>
      <c r="DU402" s="3">
        <f>_xlfn.STDEV.S(Tabela13[[#This Row],[V45]],Tabela13[[#This Row],[V41]])</f>
        <v>1.2419696028532949</v>
      </c>
      <c r="DV402" s="3">
        <f>_xlfn.STDEV.S(Tabela13[[#This Row],[V45]],Tabela13[[#This Row],[V42]])</f>
        <v>0.97453819201992131</v>
      </c>
      <c r="DW402" s="3">
        <f>_xlfn.STDEV.S(Tabela13[[#This Row],[V45]],Tabela13[[#This Row],[V43]])</f>
        <v>0.53486282166674748</v>
      </c>
      <c r="DX402" s="3">
        <f>_xlfn.STDEV.S(Tabela13[[#This Row],[V45]],Tabela13[[#This Row],[V44]])</f>
        <v>0.70710678118654757</v>
      </c>
      <c r="DY402" s="3">
        <f>_xlfn.STDEV.S(Tabela13[[#This Row],[V45]],Tabela13[[#This Row],[V46]])</f>
        <v>0.43967537035317378</v>
      </c>
      <c r="DZ402" s="3">
        <f>_xlfn.STDEV.S(Tabela13[[#This Row],[V46]],Tabela13[[#This Row],[V41]])</f>
        <v>1.6816449732064687</v>
      </c>
      <c r="EA402" s="3">
        <f>_xlfn.STDEV.S(Tabela13[[#This Row],[V46]],Tabela13[[#This Row],[V42]])</f>
        <v>1.4142135623730951</v>
      </c>
      <c r="EB402" s="3">
        <f>_xlfn.STDEV.S(Tabela13[[#This Row],[V46]],Tabela13[[#This Row],[V43]])</f>
        <v>0.97453819201992131</v>
      </c>
      <c r="EC402" s="3">
        <f>_xlfn.STDEV.S(Tabela13[[#This Row],[V46]],Tabela13[[#This Row],[V44]])</f>
        <v>0.26743141083337352</v>
      </c>
      <c r="ED402" s="3">
        <f>_xlfn.STDEV.S(Tabela13[[#This Row],[V46]],Tabela13[[#This Row],[V45]])</f>
        <v>0.43967537035317378</v>
      </c>
      <c r="EE402" s="3">
        <f t="shared" si="452"/>
        <v>0.22490188727766183</v>
      </c>
      <c r="EF402" s="3">
        <f t="shared" si="453"/>
        <v>0.80517268514672569</v>
      </c>
      <c r="EG402" s="3" t="str">
        <f t="shared" si="454"/>
        <v/>
      </c>
      <c r="EH402" s="3">
        <f t="shared" si="455"/>
        <v>2.4839392057065899</v>
      </c>
      <c r="EI402" s="3">
        <f t="shared" si="456"/>
        <v>8.8927666379731907</v>
      </c>
      <c r="EJ402" s="3">
        <f t="shared" si="457"/>
        <v>0.22490188727766183</v>
      </c>
      <c r="EK402" s="3">
        <f t="shared" si="458"/>
        <v>0.63804053744274525</v>
      </c>
      <c r="EL402" s="3">
        <f t="shared" si="459"/>
        <v>-8.8927666379731907</v>
      </c>
      <c r="EM402" s="3">
        <f t="shared" si="460"/>
        <v>3.1345970712393343</v>
      </c>
      <c r="EN402" s="3" t="str">
        <f t="shared" si="461"/>
        <v/>
      </c>
      <c r="EO402" s="3">
        <f t="shared" si="462"/>
        <v>0.80517268514672569</v>
      </c>
      <c r="EP402" s="3">
        <f t="shared" si="463"/>
        <v>0.63804053744274525</v>
      </c>
      <c r="EQ402" s="3">
        <f t="shared" si="464"/>
        <v>-2.4839392057065899</v>
      </c>
      <c r="ER402" s="3" t="str">
        <f t="shared" si="465"/>
        <v/>
      </c>
      <c r="ES402" s="3" t="str">
        <f t="shared" si="466"/>
        <v/>
      </c>
      <c r="ET402" s="3" t="str">
        <f t="shared" si="467"/>
        <v/>
      </c>
      <c r="EU402" s="3" t="str">
        <f t="shared" si="468"/>
        <v/>
      </c>
      <c r="EV402" s="3">
        <f t="shared" si="469"/>
        <v>-2.4839392057065899</v>
      </c>
      <c r="EW402" s="3">
        <f t="shared" si="470"/>
        <v>-0.80517268514672569</v>
      </c>
      <c r="EX402" s="3">
        <f t="shared" si="471"/>
        <v>-0.22490188727766183</v>
      </c>
      <c r="EY402" s="3">
        <f t="shared" si="472"/>
        <v>2.4839392057065899</v>
      </c>
      <c r="EZ402" s="3">
        <f t="shared" si="473"/>
        <v>3.1345970712393343</v>
      </c>
      <c r="FA402" s="3" t="str">
        <f t="shared" si="474"/>
        <v/>
      </c>
      <c r="FB402" s="3">
        <f t="shared" si="475"/>
        <v>-0.80517268514672569</v>
      </c>
      <c r="FC402" s="3">
        <f t="shared" si="476"/>
        <v>-0.63804053744274525</v>
      </c>
      <c r="FD402" s="3">
        <f t="shared" si="477"/>
        <v>8.8927666379731907</v>
      </c>
      <c r="FE402" s="3" t="str">
        <f t="shared" si="478"/>
        <v/>
      </c>
      <c r="FF402" s="3">
        <f t="shared" si="479"/>
        <v>-3.1345970712393343</v>
      </c>
      <c r="FG402" s="3">
        <f t="shared" si="480"/>
        <v>-0.22490188727766183</v>
      </c>
      <c r="FH402" s="3">
        <f t="shared" si="481"/>
        <v>-0.63804053744274525</v>
      </c>
      <c r="FI402" s="4">
        <f t="shared" si="482"/>
        <v>0.15384615384615385</v>
      </c>
      <c r="FJ402" s="4">
        <f t="shared" si="483"/>
        <v>0</v>
      </c>
      <c r="FK402" s="4">
        <f t="shared" si="484"/>
        <v>2.5095652173913043</v>
      </c>
      <c r="FL402" s="4">
        <f t="shared" si="485"/>
        <v>0.35478260869565215</v>
      </c>
      <c r="FM402" s="4">
        <f>Tabela13[[#This Row],[V139]]-Tabela13[[#This Row],[V140]]</f>
        <v>2.1547826086956521</v>
      </c>
      <c r="FN402" s="4">
        <f>Tabela13[[#This Row],[V1]]-Tabela13[[#This Row],[V2]]/2</f>
        <v>1.3974358974358976</v>
      </c>
      <c r="FO402" s="4">
        <f>Tabela13[[#This Row],[V1]]-Tabela13[[#This Row],[V3]]/2</f>
        <v>1.2083333333333335</v>
      </c>
      <c r="FP402" s="4">
        <f>Tabela13[[#This Row],[V1]]-Tabela13[[#This Row],[V4]]/2</f>
        <v>0.89743589743589747</v>
      </c>
      <c r="FQ402" s="4">
        <f>Tabela13[[#This Row],[V2]]-Tabela13[[#This Row],[V1]]/2</f>
        <v>-0.66987179487179493</v>
      </c>
      <c r="FR402" s="4">
        <f>Tabela13[[#This Row],[V2]]-Tabela13[[#This Row],[V3]]/2</f>
        <v>-0.16987179487179488</v>
      </c>
      <c r="FS402" s="4">
        <f>Tabela13[[#This Row],[V2]]-Tabela13[[#This Row],[V4]]/2</f>
        <v>-0.48076923076923084</v>
      </c>
      <c r="FT402" s="4">
        <f t="shared" si="486"/>
        <v>0.94967953834090246</v>
      </c>
      <c r="FU402" s="4">
        <f t="shared" si="487"/>
        <v>0.87945939802543471</v>
      </c>
      <c r="FV402" s="4">
        <f t="shared" si="488"/>
        <v>0.73139666302147999</v>
      </c>
      <c r="FW402" s="4">
        <f t="shared" si="489"/>
        <v>-0.59021825723359211</v>
      </c>
      <c r="FX402" s="4">
        <f t="shared" si="490"/>
        <v>-0.16826555043810348</v>
      </c>
      <c r="FY402" s="4">
        <f t="shared" si="491"/>
        <v>-0.44814497507578976</v>
      </c>
      <c r="FZ402" s="4">
        <f t="shared" si="492"/>
        <v>170.94231690136243</v>
      </c>
      <c r="GA402" s="4">
        <f t="shared" si="493"/>
        <v>158.30269164457826</v>
      </c>
      <c r="GB402" s="4">
        <f t="shared" si="494"/>
        <v>131.65139934386639</v>
      </c>
      <c r="GC402" s="4">
        <f t="shared" si="495"/>
        <v>-106.23928630204658</v>
      </c>
      <c r="GD402" s="4">
        <f t="shared" si="496"/>
        <v>-30.287799078858626</v>
      </c>
      <c r="GE402" s="4">
        <f t="shared" si="497"/>
        <v>-80.666095513642162</v>
      </c>
      <c r="GF402" s="4">
        <f>Tabela13[[#This Row],[V1]]-Tabela13[[#This Row],[V2]]/Tabela13[[#This Row],[V2]]</f>
        <v>0.41666666666666674</v>
      </c>
      <c r="GG402" s="4">
        <f>Tabela13[[#This Row],[V1]]-Tabela13[[#This Row],[V3]]/Tabela13[[#This Row],[V3]]</f>
        <v>0.41666666666666674</v>
      </c>
      <c r="GH402" s="4">
        <f>Tabela13[[#This Row],[V1]]-Tabela13[[#This Row],[V4]]/Tabela13[[#This Row],[V4]]</f>
        <v>0.41666666666666674</v>
      </c>
      <c r="GI402" s="4">
        <f>Tabela13[[#This Row],[V2]]-Tabela13[[#This Row],[V1]]/Tabela13[[#This Row],[V1]]</f>
        <v>-0.96153846153846156</v>
      </c>
      <c r="GJ402" s="4">
        <f>Tabela13[[#This Row],[V2]]-Tabela13[[#This Row],[V3]]/Tabela13[[#This Row],[V3]]</f>
        <v>-0.96153846153846156</v>
      </c>
      <c r="GK402" s="4">
        <f>Tabela13[[#This Row],[V2]]-Tabela13[[#This Row],[V4]]/Tabela13[[#This Row],[V4]]</f>
        <v>-0.96153846153846156</v>
      </c>
      <c r="GL402" s="4">
        <f t="shared" si="498"/>
        <v>0.61726253706740208</v>
      </c>
      <c r="GM402" s="4">
        <f t="shared" si="499"/>
        <v>0.72756410256410264</v>
      </c>
      <c r="GN402" s="4">
        <f t="shared" si="500"/>
        <v>0.84839608618955697</v>
      </c>
      <c r="GO402" s="3">
        <f t="shared" si="501"/>
        <v>1</v>
      </c>
      <c r="GP402" s="3">
        <v>100</v>
      </c>
      <c r="GQ402" s="3">
        <f t="shared" si="502"/>
        <v>0.19999999999999996</v>
      </c>
      <c r="GR402" s="3">
        <f t="shared" si="503"/>
        <v>19.999999999999996</v>
      </c>
      <c r="GS402" s="34">
        <f>COUNTIF($D$2:D401,Tabela13[[#This Row],[HomeTeam]])</f>
        <v>19</v>
      </c>
      <c r="GT402" s="34">
        <f>COUNTIF($E$2:E401,Tabela13[[#This Row],[AwayTeam]])</f>
        <v>19</v>
      </c>
      <c r="GU402" s="3">
        <f>IFERROR(AVERAGEIFS($AD$2:AD401,$D$2:D401,Tabela13[[#This Row],[HomeTeam]],$GS$2:GS401,"&gt;="&amp;Tabela13[[#This Row],[Contagem_H]]-5),"")</f>
        <v>0.54968169085816143</v>
      </c>
      <c r="GV402" s="3">
        <f>IFERROR(AVERAGEIFS($G$2:G401,$E$2:E401,Tabela13[[#This Row],[AwayTeam]],$GT$2:GT401,"&gt;="&amp;Tabela13[[#This Row],[Contagem_A]]-5),"")</f>
        <v>2.2000000000000002</v>
      </c>
      <c r="GW402" s="3">
        <f>IFERROR(AVERAGEIFS($GQ$2:GQ401,$D$2:D401,Tabela13[[#This Row],[HomeTeam]],$GS$2:GS401,"&gt;="&amp;Tabela13[[#This Row],[Contagem_H]]-5),"")</f>
        <v>-1.2000000000000011E-2</v>
      </c>
    </row>
    <row r="403" spans="1:205" x14ac:dyDescent="0.25">
      <c r="A403" t="s">
        <v>127</v>
      </c>
      <c r="B403" t="s">
        <v>278</v>
      </c>
      <c r="C403" t="s">
        <v>132</v>
      </c>
      <c r="D403" t="s">
        <v>12</v>
      </c>
      <c r="E403" t="s">
        <v>15</v>
      </c>
      <c r="F403" s="3">
        <v>1</v>
      </c>
      <c r="G403" s="3">
        <v>1</v>
      </c>
      <c r="H403" s="3" t="str">
        <f t="shared" si="504"/>
        <v>D</v>
      </c>
      <c r="I403" s="3">
        <v>1.36</v>
      </c>
      <c r="J403" s="3">
        <v>5.25</v>
      </c>
      <c r="K403" s="3">
        <v>7.5</v>
      </c>
      <c r="L403" s="3">
        <v>1.53</v>
      </c>
      <c r="M403" s="3">
        <v>2.5</v>
      </c>
      <c r="N403" s="3">
        <f t="shared" si="433"/>
        <v>2</v>
      </c>
      <c r="O403" s="3">
        <f t="shared" si="434"/>
        <v>1</v>
      </c>
      <c r="P403" s="3">
        <f t="shared" si="435"/>
        <v>1</v>
      </c>
      <c r="Q403" s="3">
        <f t="shared" si="436"/>
        <v>5.9103641456582645E-2</v>
      </c>
      <c r="R403" s="3">
        <f t="shared" si="437"/>
        <v>5.3594771241830097E-2</v>
      </c>
      <c r="S403" s="3">
        <f t="shared" si="438"/>
        <v>1.4403809523809525</v>
      </c>
      <c r="T403" s="3">
        <f t="shared" si="439"/>
        <v>5.5602941176470591</v>
      </c>
      <c r="U403" s="3">
        <f t="shared" si="440"/>
        <v>7.9432773109243699</v>
      </c>
      <c r="V403" s="3">
        <f t="shared" si="441"/>
        <v>1.6204285714285716</v>
      </c>
      <c r="W403" s="3">
        <f t="shared" si="442"/>
        <v>2.6477591036414565</v>
      </c>
      <c r="X403" s="4">
        <f t="shared" si="443"/>
        <v>0.73529411764705876</v>
      </c>
      <c r="Y403" s="4">
        <f t="shared" si="444"/>
        <v>0.19047619047619047</v>
      </c>
      <c r="Z403" s="4">
        <f t="shared" si="445"/>
        <v>0.13333333333333333</v>
      </c>
      <c r="AA403" s="4">
        <f t="shared" si="446"/>
        <v>0.65359477124183007</v>
      </c>
      <c r="AB403" s="4">
        <f t="shared" si="447"/>
        <v>0.4</v>
      </c>
      <c r="AC403" s="4">
        <f t="shared" si="448"/>
        <v>0.86764705882352944</v>
      </c>
      <c r="AD403" s="4">
        <f t="shared" si="449"/>
        <v>0.56666666666666665</v>
      </c>
      <c r="AE403" s="4">
        <f t="shared" si="450"/>
        <v>0.86764705882352944</v>
      </c>
      <c r="AF403" s="4">
        <f t="shared" si="451"/>
        <v>0.56666666666666665</v>
      </c>
      <c r="AG403" s="4">
        <f>IFERROR(AVERAGE(Tabela13[[#This Row],[V1]],Tabela13[[#This Row],[V2]]),"")</f>
        <v>0.71715686274509804</v>
      </c>
      <c r="AH403" s="4">
        <f>IFERROR(AVERAGE(Tabela13[[#This Row],[V1]],Tabela13[[#This Row],[V3]]),"")</f>
        <v>0.86764705882352944</v>
      </c>
      <c r="AI403" s="4">
        <f>IFERROR(AVERAGE(Tabela13[[#This Row],[V1]],Tabela13[[#This Row],[V4]]),"")</f>
        <v>0.71715686274509804</v>
      </c>
      <c r="AJ403" s="4">
        <f>IFERROR(AVERAGE(Tabela13[[#This Row],[V2]],Tabela13[[#This Row],[V1]]),"")</f>
        <v>0.71715686274509804</v>
      </c>
      <c r="AK403" s="4">
        <f>IFERROR(AVERAGE(Tabela13[[#This Row],[V2]],Tabela13[[#This Row],[V3]]),"")</f>
        <v>0.71715686274509804</v>
      </c>
      <c r="AL403" s="4">
        <f>IFERROR(AVERAGE(Tabela13[[#This Row],[V2]],Tabela13[[#This Row],[V4]]),"")</f>
        <v>0.56666666666666665</v>
      </c>
      <c r="AM403" s="4">
        <f>IFERROR(AVERAGE(Tabela13[[#This Row],[V3]],Tabela13[[#This Row],[V1]]),"")</f>
        <v>0.86764705882352944</v>
      </c>
      <c r="AN403" s="4">
        <f>IFERROR(AVERAGE(Tabela13[[#This Row],[V3]],Tabela13[[#This Row],[V2]]),"")</f>
        <v>0.71715686274509804</v>
      </c>
      <c r="AO403" s="4">
        <f>IFERROR(AVERAGE(Tabela13[[#This Row],[V3]],Tabela13[[#This Row],[V4]]),"")</f>
        <v>0.71715686274509804</v>
      </c>
      <c r="AP403" s="4">
        <f>IFERROR(AVERAGE(Tabela13[[#This Row],[V4]],Tabela13[[#This Row],[V1]]),"")</f>
        <v>0.71715686274509804</v>
      </c>
      <c r="AQ403" s="4">
        <f>IFERROR(AVERAGE(Tabela13[[#This Row],[V4]],Tabela13[[#This Row],[V2]]),"")</f>
        <v>0.56666666666666665</v>
      </c>
      <c r="AR403" s="4">
        <f>IFERROR(AVERAGE(Tabela13[[#This Row],[V4]],Tabela13[[#This Row],[V3]]),"")</f>
        <v>0.71715686274509804</v>
      </c>
      <c r="AS403" s="4">
        <f>_xlfn.STDEV.S(Tabela13[[#This Row],[V1]:[V2]])</f>
        <v>0.212825276298304</v>
      </c>
      <c r="AT403" s="4">
        <f>_xlfn.STDEV.S(Tabela13[[#This Row],[V1]],Tabela13[[#This Row],[V3]])</f>
        <v>0</v>
      </c>
      <c r="AU403" s="4">
        <f>_xlfn.STDEV.S(Tabela13[[#This Row],[V1]],Tabela13[[#This Row],[V4]])</f>
        <v>0.212825276298304</v>
      </c>
      <c r="AV403" s="4">
        <f>_xlfn.STDEV.S(Tabela13[[#This Row],[V2]],Tabela13[[#This Row],[V1]])</f>
        <v>0.212825276298304</v>
      </c>
      <c r="AW403" s="4">
        <f>_xlfn.STDEV.S(Tabela13[[#This Row],[V2]],Tabela13[[#This Row],[V3]])</f>
        <v>0.212825276298304</v>
      </c>
      <c r="AX403" s="4">
        <f>_xlfn.STDEV.S(Tabela13[[#This Row],[V42]],Tabela13[[#This Row],[V44]])</f>
        <v>0.21282527629830403</v>
      </c>
      <c r="AY403" s="4">
        <f>_xlfn.STDEV.S(Tabela13[[#This Row],[V3]],Tabela13[[#This Row],[V1]])</f>
        <v>0</v>
      </c>
      <c r="AZ403" s="4">
        <f>_xlfn.STDEV.S(Tabela13[[#This Row],[V3]],Tabela13[[#This Row],[V2]])</f>
        <v>0.212825276298304</v>
      </c>
      <c r="BA403" s="4">
        <f>_xlfn.STDEV.S(Tabela13[[#This Row],[V3]],Tabela13[[#This Row],[V4]])</f>
        <v>0.212825276298304</v>
      </c>
      <c r="BB403" s="4">
        <f>_xlfn.STDEV.S(Tabela13[[#This Row],[V4]],Tabela13[[#This Row],[V1]])</f>
        <v>0.212825276298304</v>
      </c>
      <c r="BC403" s="4">
        <f>_xlfn.STDEV.S(Tabela13[[#This Row],[V4]],Tabela13[[#This Row],[V2]])</f>
        <v>0</v>
      </c>
      <c r="BD403" s="4">
        <f>_xlfn.STDEV.S(Tabela13[[#This Row],[V4]],Tabela13[[#This Row],[V3]])</f>
        <v>0.212825276298304</v>
      </c>
      <c r="BE403" s="4">
        <f>Tabela13[[#This Row],[V17]]/Tabela13[[#This Row],[V5]]</f>
        <v>0.29676251787323321</v>
      </c>
      <c r="BF403" s="4">
        <f>Tabela13[[#This Row],[V18]]/Tabela13[[#This Row],[V6]]</f>
        <v>0</v>
      </c>
      <c r="BG403" s="4">
        <f>Tabela13[[#This Row],[V19]]/Tabela13[[#This Row],[V7]]</f>
        <v>0.29676251787323321</v>
      </c>
      <c r="BH403" s="4">
        <f>Tabela13[[#This Row],[V20]]/Tabela13[[#This Row],[V8]]</f>
        <v>0.29676251787323321</v>
      </c>
      <c r="BI403" s="4">
        <f>Tabela13[[#This Row],[V21]]/Tabela13[[#This Row],[V9]]</f>
        <v>0.29676251787323321</v>
      </c>
      <c r="BJ403" s="4">
        <f>Tabela13[[#This Row],[V22]]/Tabela13[[#This Row],[V10]]</f>
        <v>0.3755740169970071</v>
      </c>
      <c r="BK403" s="4">
        <f>Tabela13[[#This Row],[V23]]/Tabela13[[#This Row],[V11]]</f>
        <v>0</v>
      </c>
      <c r="BL403" s="4">
        <f>Tabela13[[#This Row],[V24]]/Tabela13[[#This Row],[V12]]</f>
        <v>0.29676251787323321</v>
      </c>
      <c r="BM403" s="4">
        <f>Tabela13[[#This Row],[V25]]/Tabela13[[#This Row],[V13]]</f>
        <v>0.29676251787323321</v>
      </c>
      <c r="BN403" s="4">
        <f>Tabela13[[#This Row],[V26]]/Tabela13[[#This Row],[V14]]</f>
        <v>0.29676251787323321</v>
      </c>
      <c r="BO403" s="4">
        <f>Tabela13[[#This Row],[V27]]/Tabela13[[#This Row],[V15]]</f>
        <v>0</v>
      </c>
      <c r="BP403" s="4">
        <f>Tabela13[[#This Row],[V28]]/Tabela13[[#This Row],[V16]]</f>
        <v>0.29676251787323321</v>
      </c>
      <c r="BQ403" s="4">
        <f>Tabela13[[#This Row],[V1]]-Tabela13[[#This Row],[V2]]</f>
        <v>0.30098039215686279</v>
      </c>
      <c r="BR403" s="4">
        <f>Tabela13[[#This Row],[V1]]-Tabela13[[#This Row],[V3]]</f>
        <v>0</v>
      </c>
      <c r="BS403" s="4">
        <f>Tabela13[[#This Row],[V1]]-Tabela13[[#This Row],[V4]]</f>
        <v>0.30098039215686279</v>
      </c>
      <c r="BT403" s="4">
        <f>Tabela13[[#This Row],[V2]]-Tabela13[[#This Row],[V1]]</f>
        <v>-0.30098039215686279</v>
      </c>
      <c r="BU403" s="4">
        <f>Tabela13[[#This Row],[V2]]-Tabela13[[#This Row],[V3]]</f>
        <v>-0.30098039215686279</v>
      </c>
      <c r="BV403" s="4">
        <f>Tabela13[[#This Row],[V2]]-Tabela13[[#This Row],[V4]]</f>
        <v>0</v>
      </c>
      <c r="BW403" s="4">
        <f>AVERAGE(Tabela13[[#This Row],[V41]],Tabela13[[#This Row],[V42]])</f>
        <v>0.15049019607843139</v>
      </c>
      <c r="BX403" s="4">
        <f>AVERAGE(Tabela13[[#This Row],[V41]],Tabela13[[#This Row],[V43]])</f>
        <v>0.30098039215686279</v>
      </c>
      <c r="BY403" s="4">
        <f>AVERAGE(Tabela13[[#This Row],[V41]],Tabela13[[#This Row],[V44]])</f>
        <v>0</v>
      </c>
      <c r="BZ403" s="4">
        <f>AVERAGE(Tabela13[[#This Row],[V41]],Tabela13[[#This Row],[V45]])</f>
        <v>0</v>
      </c>
      <c r="CA403" s="4">
        <f>AVERAGE(Tabela13[[#This Row],[V41]],Tabela13[[#This Row],[V46]])</f>
        <v>0.15049019607843139</v>
      </c>
      <c r="CB403" s="4">
        <f>AVERAGE(Tabela13[[#This Row],[V42]],Tabela13[[#This Row],[V41]])</f>
        <v>0.15049019607843139</v>
      </c>
      <c r="CC403" s="4">
        <f>AVERAGE(Tabela13[[#This Row],[V42]],Tabela13[[#This Row],[V43]])</f>
        <v>0.15049019607843139</v>
      </c>
      <c r="CD403" s="4">
        <f>AVERAGE(Tabela13[[#This Row],[V42]],Tabela13[[#This Row],[V44]])</f>
        <v>-0.15049019607843139</v>
      </c>
      <c r="CE403" s="4">
        <f>AVERAGE(Tabela13[[#This Row],[V42]],Tabela13[[#This Row],[V45]])</f>
        <v>-0.15049019607843139</v>
      </c>
      <c r="CF403" s="4">
        <f>AVERAGE(Tabela13[[#This Row],[V42]],Tabela13[[#This Row],[V46]])</f>
        <v>0</v>
      </c>
      <c r="CG403" s="4">
        <f>AVERAGE(Tabela13[[#This Row],[V43]],Tabela13[[#This Row],[V41]])</f>
        <v>0.30098039215686279</v>
      </c>
      <c r="CH403" s="4">
        <f>AVERAGE(Tabela13[[#This Row],[V43]],Tabela13[[#This Row],[V42]])</f>
        <v>0.15049019607843139</v>
      </c>
      <c r="CI403" s="4">
        <f>AVERAGE(Tabela13[[#This Row],[V43]],Tabela13[[#This Row],[V44]])</f>
        <v>0</v>
      </c>
      <c r="CJ403" s="4">
        <f>AVERAGE(Tabela13[[#This Row],[V43]],Tabela13[[#This Row],[V45]])</f>
        <v>0</v>
      </c>
      <c r="CK403" s="4">
        <f>AVERAGE(Tabela13[[#This Row],[V43]],Tabela13[[#This Row],[V46]])</f>
        <v>0.15049019607843139</v>
      </c>
      <c r="CL403" s="4">
        <f>AVERAGE(Tabela13[[#This Row],[V44]],Tabela13[[#This Row],[V41]])</f>
        <v>0</v>
      </c>
      <c r="CM403" s="4">
        <f>AVERAGE(Tabela13[[#This Row],[V44]],Tabela13[[#This Row],[V42]])</f>
        <v>-0.15049019607843139</v>
      </c>
      <c r="CN403" s="4">
        <f>AVERAGE(Tabela13[[#This Row],[V44]],Tabela13[[#This Row],[V43]])</f>
        <v>0</v>
      </c>
      <c r="CO403" s="4">
        <f>AVERAGE(Tabela13[[#This Row],[V44]],Tabela13[[#This Row],[V45]])</f>
        <v>-0.30098039215686279</v>
      </c>
      <c r="CP403" s="4">
        <f>AVERAGE(Tabela13[[#This Row],[V44]],Tabela13[[#This Row],[V46]])</f>
        <v>-0.15049019607843139</v>
      </c>
      <c r="CQ403" s="4">
        <f>AVERAGE(Tabela13[[#This Row],[V45]],Tabela13[[#This Row],[V41]])</f>
        <v>0</v>
      </c>
      <c r="CR403" s="4">
        <f>AVERAGE(Tabela13[[#This Row],[V45]],Tabela13[[#This Row],[V42]])</f>
        <v>-0.15049019607843139</v>
      </c>
      <c r="CS403" s="4">
        <f>AVERAGE(Tabela13[[#This Row],[V45]],Tabela13[[#This Row],[V43]])</f>
        <v>0</v>
      </c>
      <c r="CT403" s="4">
        <f>AVERAGE(Tabela13[[#This Row],[V45]],Tabela13[[#This Row],[V44]])</f>
        <v>-0.30098039215686279</v>
      </c>
      <c r="CU403" s="4">
        <f>AVERAGE(Tabela13[[#This Row],[V45]],Tabela13[[#This Row],[V46]])</f>
        <v>-0.15049019607843139</v>
      </c>
      <c r="CV403" s="4">
        <f>AVERAGE(Tabela13[[#This Row],[V46]],Tabela13[[#This Row],[V41]])</f>
        <v>0.15049019607843139</v>
      </c>
      <c r="CW403" s="4">
        <f>AVERAGE(Tabela13[[#This Row],[V46]],Tabela13[[#This Row],[V42]])</f>
        <v>0</v>
      </c>
      <c r="CX403" s="4">
        <f>AVERAGE(Tabela13[[#This Row],[V46]],Tabela13[[#This Row],[V43]])</f>
        <v>0.15049019607843139</v>
      </c>
      <c r="CY403" s="4">
        <f>AVERAGE(Tabela13[[#This Row],[V46]],Tabela13[[#This Row],[V44]])</f>
        <v>-0.15049019607843139</v>
      </c>
      <c r="CZ403" s="4">
        <f>AVERAGE(Tabela13[[#This Row],[V46]],Tabela13[[#This Row],[V45]])</f>
        <v>-0.15049019607843139</v>
      </c>
      <c r="DA403" s="3">
        <f>_xlfn.STDEV.S(Tabela13[[#This Row],[V41]],Tabela13[[#This Row],[V42]])</f>
        <v>0.21282527629830403</v>
      </c>
      <c r="DB403" s="3">
        <f>_xlfn.STDEV.S(Tabela13[[#This Row],[V41]],Tabela13[[#This Row],[V43]])</f>
        <v>0</v>
      </c>
      <c r="DC403" s="3">
        <f>_xlfn.STDEV.S(Tabela13[[#This Row],[V41]],Tabela13[[#This Row],[V44]])</f>
        <v>0.42565055259660806</v>
      </c>
      <c r="DD403" s="3">
        <f>_xlfn.STDEV.S(Tabela13[[#This Row],[V41]],Tabela13[[#This Row],[V45]])</f>
        <v>0.42565055259660806</v>
      </c>
      <c r="DE403" s="3">
        <f>_xlfn.STDEV.S(Tabela13[[#This Row],[V41]],Tabela13[[#This Row],[V46]])</f>
        <v>0.21282527629830403</v>
      </c>
      <c r="DF403" s="3">
        <f>_xlfn.STDEV.S(Tabela13[[#This Row],[V42]],Tabela13[[#This Row],[V41]])</f>
        <v>0.21282527629830403</v>
      </c>
      <c r="DG403" s="3">
        <f>_xlfn.STDEV.S(Tabela13[[#This Row],[V42]],Tabela13[[#This Row],[V43]])</f>
        <v>0.21282527629830403</v>
      </c>
      <c r="DH403" s="3">
        <f>_xlfn.STDEV.S(Tabela13[[#This Row],[V42]],Tabela13[[#This Row],[V44]])</f>
        <v>0.21282527629830403</v>
      </c>
      <c r="DI403" s="3">
        <f>_xlfn.STDEV.S(Tabela13[[#This Row],[V42]],Tabela13[[#This Row],[V45]])</f>
        <v>0.21282527629830403</v>
      </c>
      <c r="DJ403" s="3">
        <f>_xlfn.STDEV.S(Tabela13[[#This Row],[V42]],Tabela13[[#This Row],[V46]])</f>
        <v>0</v>
      </c>
      <c r="DK403" s="3">
        <f>_xlfn.STDEV.S(Tabela13[[#This Row],[V43]],Tabela13[[#This Row],[V41]])</f>
        <v>0</v>
      </c>
      <c r="DL403" s="3">
        <f>_xlfn.STDEV.S(Tabela13[[#This Row],[V43]],Tabela13[[#This Row],[V42]])</f>
        <v>0.21282527629830403</v>
      </c>
      <c r="DM403" s="3">
        <f>_xlfn.STDEV.S(Tabela13[[#This Row],[V43]],Tabela13[[#This Row],[V44]])</f>
        <v>0.42565055259660806</v>
      </c>
      <c r="DN403" s="3">
        <f>_xlfn.STDEV.S(Tabela13[[#This Row],[V43]],Tabela13[[#This Row],[V45]])</f>
        <v>0.42565055259660806</v>
      </c>
      <c r="DO403" s="3">
        <f>_xlfn.STDEV.S(Tabela13[[#This Row],[V43]],Tabela13[[#This Row],[V46]])</f>
        <v>0.21282527629830403</v>
      </c>
      <c r="DP403" s="3">
        <f>_xlfn.STDEV.S(Tabela13[[#This Row],[V44]],Tabela13[[#This Row],[V41]])</f>
        <v>0.42565055259660806</v>
      </c>
      <c r="DQ403" s="3">
        <f>_xlfn.STDEV.S(Tabela13[[#This Row],[V44]],Tabela13[[#This Row],[V42]])</f>
        <v>0.21282527629830403</v>
      </c>
      <c r="DR403" s="3">
        <f>_xlfn.STDEV.S(Tabela13[[#This Row],[V44]],Tabela13[[#This Row],[V43]])</f>
        <v>0.42565055259660806</v>
      </c>
      <c r="DS403" s="3">
        <f>_xlfn.STDEV.S(Tabela13[[#This Row],[V44]],Tabela13[[#This Row],[V45]])</f>
        <v>0</v>
      </c>
      <c r="DT403" s="3">
        <f>_xlfn.STDEV.S(Tabela13[[#This Row],[V44]],Tabela13[[#This Row],[V46]])</f>
        <v>0.21282527629830403</v>
      </c>
      <c r="DU403" s="3">
        <f>_xlfn.STDEV.S(Tabela13[[#This Row],[V45]],Tabela13[[#This Row],[V41]])</f>
        <v>0.42565055259660806</v>
      </c>
      <c r="DV403" s="3">
        <f>_xlfn.STDEV.S(Tabela13[[#This Row],[V45]],Tabela13[[#This Row],[V42]])</f>
        <v>0.21282527629830403</v>
      </c>
      <c r="DW403" s="3">
        <f>_xlfn.STDEV.S(Tabela13[[#This Row],[V45]],Tabela13[[#This Row],[V43]])</f>
        <v>0.42565055259660806</v>
      </c>
      <c r="DX403" s="3">
        <f>_xlfn.STDEV.S(Tabela13[[#This Row],[V45]],Tabela13[[#This Row],[V44]])</f>
        <v>0</v>
      </c>
      <c r="DY403" s="3">
        <f>_xlfn.STDEV.S(Tabela13[[#This Row],[V45]],Tabela13[[#This Row],[V46]])</f>
        <v>0.21282527629830403</v>
      </c>
      <c r="DZ403" s="3">
        <f>_xlfn.STDEV.S(Tabela13[[#This Row],[V46]],Tabela13[[#This Row],[V41]])</f>
        <v>0.21282527629830403</v>
      </c>
      <c r="EA403" s="3">
        <f>_xlfn.STDEV.S(Tabela13[[#This Row],[V46]],Tabela13[[#This Row],[V42]])</f>
        <v>0</v>
      </c>
      <c r="EB403" s="3">
        <f>_xlfn.STDEV.S(Tabela13[[#This Row],[V46]],Tabela13[[#This Row],[V43]])</f>
        <v>0.21282527629830403</v>
      </c>
      <c r="EC403" s="3">
        <f>_xlfn.STDEV.S(Tabela13[[#This Row],[V46]],Tabela13[[#This Row],[V44]])</f>
        <v>0.21282527629830403</v>
      </c>
      <c r="ED403" s="3">
        <f>_xlfn.STDEV.S(Tabela13[[#This Row],[V46]],Tabela13[[#This Row],[V45]])</f>
        <v>0.21282527629830403</v>
      </c>
      <c r="EE403" s="3">
        <f t="shared" si="452"/>
        <v>1.4142135623730949</v>
      </c>
      <c r="EF403" s="3">
        <f t="shared" si="453"/>
        <v>0</v>
      </c>
      <c r="EG403" s="3" t="str">
        <f t="shared" si="454"/>
        <v/>
      </c>
      <c r="EH403" s="3" t="str">
        <f t="shared" si="455"/>
        <v/>
      </c>
      <c r="EI403" s="3">
        <f t="shared" si="456"/>
        <v>1.4142135623730949</v>
      </c>
      <c r="EJ403" s="3">
        <f t="shared" si="457"/>
        <v>1.4142135623730949</v>
      </c>
      <c r="EK403" s="3">
        <f t="shared" si="458"/>
        <v>1.4142135623730949</v>
      </c>
      <c r="EL403" s="3">
        <f t="shared" si="459"/>
        <v>-1.4142135623730949</v>
      </c>
      <c r="EM403" s="3">
        <f t="shared" si="460"/>
        <v>-1.4142135623730949</v>
      </c>
      <c r="EN403" s="3" t="str">
        <f t="shared" si="461"/>
        <v/>
      </c>
      <c r="EO403" s="3">
        <f t="shared" si="462"/>
        <v>0</v>
      </c>
      <c r="EP403" s="3">
        <f t="shared" si="463"/>
        <v>1.4142135623730949</v>
      </c>
      <c r="EQ403" s="3" t="str">
        <f t="shared" si="464"/>
        <v/>
      </c>
      <c r="ER403" s="3" t="str">
        <f t="shared" si="465"/>
        <v/>
      </c>
      <c r="ES403" s="3" t="str">
        <f t="shared" si="466"/>
        <v/>
      </c>
      <c r="ET403" s="3" t="str">
        <f t="shared" si="467"/>
        <v/>
      </c>
      <c r="EU403" s="3" t="str">
        <f t="shared" si="468"/>
        <v/>
      </c>
      <c r="EV403" s="3" t="str">
        <f t="shared" si="469"/>
        <v/>
      </c>
      <c r="EW403" s="3">
        <f t="shared" si="470"/>
        <v>0</v>
      </c>
      <c r="EX403" s="3">
        <f t="shared" si="471"/>
        <v>-1.4142135623730949</v>
      </c>
      <c r="EY403" s="3" t="str">
        <f t="shared" si="472"/>
        <v/>
      </c>
      <c r="EZ403" s="3">
        <f t="shared" si="473"/>
        <v>-1.4142135623730949</v>
      </c>
      <c r="FA403" s="3" t="str">
        <f t="shared" si="474"/>
        <v/>
      </c>
      <c r="FB403" s="3">
        <f t="shared" si="475"/>
        <v>0</v>
      </c>
      <c r="FC403" s="3">
        <f t="shared" si="476"/>
        <v>-1.4142135623730949</v>
      </c>
      <c r="FD403" s="3">
        <f t="shared" si="477"/>
        <v>1.4142135623730949</v>
      </c>
      <c r="FE403" s="3" t="str">
        <f t="shared" si="478"/>
        <v/>
      </c>
      <c r="FF403" s="3">
        <f t="shared" si="479"/>
        <v>1.4142135623730949</v>
      </c>
      <c r="FG403" s="3">
        <f t="shared" si="480"/>
        <v>-1.4142135623730949</v>
      </c>
      <c r="FH403" s="3">
        <f t="shared" si="481"/>
        <v>-1.4142135623730949</v>
      </c>
      <c r="FI403" s="4">
        <f t="shared" si="482"/>
        <v>0.13333333333333333</v>
      </c>
      <c r="FJ403" s="4">
        <f t="shared" si="483"/>
        <v>0.73529411764705876</v>
      </c>
      <c r="FK403" s="4">
        <f t="shared" si="484"/>
        <v>2.2626289341444061</v>
      </c>
      <c r="FL403" s="4">
        <f t="shared" si="485"/>
        <v>0.55752446442740022</v>
      </c>
      <c r="FM403" s="4">
        <f>Tabela13[[#This Row],[V139]]-Tabela13[[#This Row],[V140]]</f>
        <v>1.7051044697170059</v>
      </c>
      <c r="FN403" s="4">
        <f>Tabela13[[#This Row],[V1]]-Tabela13[[#This Row],[V2]]/2</f>
        <v>0.58431372549019611</v>
      </c>
      <c r="FO403" s="4">
        <f>Tabela13[[#This Row],[V1]]-Tabela13[[#This Row],[V3]]/2</f>
        <v>0.43382352941176472</v>
      </c>
      <c r="FP403" s="4">
        <f>Tabela13[[#This Row],[V1]]-Tabela13[[#This Row],[V4]]/2</f>
        <v>0.58431372549019611</v>
      </c>
      <c r="FQ403" s="4">
        <f>Tabela13[[#This Row],[V2]]-Tabela13[[#This Row],[V1]]/2</f>
        <v>0.13284313725490193</v>
      </c>
      <c r="FR403" s="4">
        <f>Tabela13[[#This Row],[V2]]-Tabela13[[#This Row],[V3]]/2</f>
        <v>0.13284313725490193</v>
      </c>
      <c r="FS403" s="4">
        <f>Tabela13[[#This Row],[V2]]-Tabela13[[#This Row],[V4]]/2</f>
        <v>0.28333333333333333</v>
      </c>
      <c r="FT403" s="4">
        <f t="shared" si="486"/>
        <v>0.52880562060900338</v>
      </c>
      <c r="FU403" s="4">
        <f t="shared" si="487"/>
        <v>0.40932045529433225</v>
      </c>
      <c r="FV403" s="4">
        <f t="shared" si="488"/>
        <v>0.52880562060900338</v>
      </c>
      <c r="FW403" s="4">
        <f t="shared" si="489"/>
        <v>0.1320698677009513</v>
      </c>
      <c r="FX403" s="4">
        <f t="shared" si="490"/>
        <v>0.1320698677009513</v>
      </c>
      <c r="FY403" s="4">
        <f t="shared" si="491"/>
        <v>0.27609701939543646</v>
      </c>
      <c r="FZ403" s="4">
        <f t="shared" si="492"/>
        <v>95.185011709620611</v>
      </c>
      <c r="GA403" s="4">
        <f t="shared" si="493"/>
        <v>73.67768195297981</v>
      </c>
      <c r="GB403" s="4">
        <f t="shared" si="494"/>
        <v>95.185011709620611</v>
      </c>
      <c r="GC403" s="4">
        <f t="shared" si="495"/>
        <v>23.772576186171236</v>
      </c>
      <c r="GD403" s="4">
        <f t="shared" si="496"/>
        <v>23.772576186171236</v>
      </c>
      <c r="GE403" s="4">
        <f t="shared" si="497"/>
        <v>49.69746349117856</v>
      </c>
      <c r="GF403" s="4">
        <f>Tabela13[[#This Row],[V1]]-Tabela13[[#This Row],[V2]]/Tabela13[[#This Row],[V2]]</f>
        <v>-0.13235294117647056</v>
      </c>
      <c r="GG403" s="4">
        <f>Tabela13[[#This Row],[V1]]-Tabela13[[#This Row],[V3]]/Tabela13[[#This Row],[V3]]</f>
        <v>-0.13235294117647056</v>
      </c>
      <c r="GH403" s="4">
        <f>Tabela13[[#This Row],[V1]]-Tabela13[[#This Row],[V4]]/Tabela13[[#This Row],[V4]]</f>
        <v>-0.13235294117647056</v>
      </c>
      <c r="GI403" s="4">
        <f>Tabela13[[#This Row],[V2]]-Tabela13[[#This Row],[V1]]/Tabela13[[#This Row],[V1]]</f>
        <v>-0.43333333333333335</v>
      </c>
      <c r="GJ403" s="4">
        <f>Tabela13[[#This Row],[V2]]-Tabela13[[#This Row],[V3]]/Tabela13[[#This Row],[V3]]</f>
        <v>-0.43333333333333335</v>
      </c>
      <c r="GK403" s="4">
        <f>Tabela13[[#This Row],[V2]]-Tabela13[[#This Row],[V4]]/Tabela13[[#This Row],[V4]]</f>
        <v>-0.43333333333333335</v>
      </c>
      <c r="GL403" s="4">
        <f t="shared" si="498"/>
        <v>0.17377111043256466</v>
      </c>
      <c r="GM403" s="4">
        <f t="shared" si="499"/>
        <v>0.71715686274509793</v>
      </c>
      <c r="GN403" s="4">
        <f t="shared" si="500"/>
        <v>0.24230558119099929</v>
      </c>
      <c r="GO403" s="3">
        <f t="shared" si="501"/>
        <v>0</v>
      </c>
      <c r="GP403" s="3">
        <v>100</v>
      </c>
      <c r="GQ403" s="3">
        <f t="shared" si="502"/>
        <v>-1</v>
      </c>
      <c r="GR403" s="3">
        <f t="shared" si="503"/>
        <v>-100</v>
      </c>
      <c r="GS403" s="34">
        <f>COUNTIF($D$2:D402,Tabela13[[#This Row],[HomeTeam]])</f>
        <v>20</v>
      </c>
      <c r="GT403" s="34">
        <f>COUNTIF($E$2:E402,Tabela13[[#This Row],[AwayTeam]])</f>
        <v>20</v>
      </c>
      <c r="GU403" s="3">
        <f>IFERROR(AVERAGEIFS($AD$2:AD402,$D$2:D402,Tabela13[[#This Row],[HomeTeam]],$GS$2:GS402,"&gt;="&amp;Tabela13[[#This Row],[Contagem_H]]-5),"")</f>
        <v>0.34864468864468867</v>
      </c>
      <c r="GV403" s="3">
        <f>IFERROR(AVERAGEIFS($G$2:G402,$E$2:E402,Tabela13[[#This Row],[AwayTeam]],$GT$2:GT402,"&gt;="&amp;Tabela13[[#This Row],[Contagem_A]]-5),"")</f>
        <v>1</v>
      </c>
      <c r="GW403" s="3">
        <f>IFERROR(AVERAGEIFS($GQ$2:GQ402,$D$2:D402,Tabela13[[#This Row],[HomeTeam]],$GS$2:GS402,"&gt;="&amp;Tabela13[[#This Row],[Contagem_H]]-5),"")</f>
        <v>-8.0000000000000522E-3</v>
      </c>
    </row>
    <row r="404" spans="1:205" x14ac:dyDescent="0.25">
      <c r="A404" t="s">
        <v>127</v>
      </c>
      <c r="B404" t="s">
        <v>278</v>
      </c>
      <c r="C404" t="s">
        <v>134</v>
      </c>
      <c r="D404" t="s">
        <v>22</v>
      </c>
      <c r="E404" t="s">
        <v>29</v>
      </c>
      <c r="F404" s="3">
        <v>3</v>
      </c>
      <c r="G404" s="3">
        <v>1</v>
      </c>
      <c r="H404" s="3" t="str">
        <f t="shared" si="504"/>
        <v>H</v>
      </c>
      <c r="I404" s="3">
        <v>1.8</v>
      </c>
      <c r="J404" s="3">
        <v>3.9</v>
      </c>
      <c r="K404" s="3">
        <v>4.33</v>
      </c>
      <c r="L404" s="3">
        <v>1.8</v>
      </c>
      <c r="M404" s="3">
        <v>2</v>
      </c>
      <c r="N404" s="3">
        <f t="shared" si="433"/>
        <v>4</v>
      </c>
      <c r="O404" s="3">
        <f t="shared" si="434"/>
        <v>3</v>
      </c>
      <c r="P404" s="3">
        <f t="shared" si="435"/>
        <v>0</v>
      </c>
      <c r="Q404" s="3">
        <f t="shared" si="436"/>
        <v>4.2912694182902111E-2</v>
      </c>
      <c r="R404" s="3">
        <f t="shared" si="437"/>
        <v>5.555555555555558E-2</v>
      </c>
      <c r="S404" s="3">
        <f t="shared" si="438"/>
        <v>1.8772428495292239</v>
      </c>
      <c r="T404" s="3">
        <f t="shared" si="439"/>
        <v>4.0673595073133182</v>
      </c>
      <c r="U404" s="3">
        <f t="shared" si="440"/>
        <v>4.5158119658119666</v>
      </c>
      <c r="V404" s="3">
        <f t="shared" si="441"/>
        <v>1.8772428495292239</v>
      </c>
      <c r="W404" s="3">
        <f t="shared" si="442"/>
        <v>2.0858253883658042</v>
      </c>
      <c r="X404" s="4">
        <f t="shared" si="443"/>
        <v>0.55555555555555558</v>
      </c>
      <c r="Y404" s="4">
        <f t="shared" si="444"/>
        <v>0.25641025641025644</v>
      </c>
      <c r="Z404" s="4">
        <f t="shared" si="445"/>
        <v>0.23094688221709006</v>
      </c>
      <c r="AA404" s="4">
        <f t="shared" si="446"/>
        <v>0.55555555555555558</v>
      </c>
      <c r="AB404" s="4">
        <f t="shared" si="447"/>
        <v>0.5</v>
      </c>
      <c r="AC404" s="4">
        <f t="shared" si="448"/>
        <v>1.7777777777777777</v>
      </c>
      <c r="AD404" s="4">
        <f t="shared" si="449"/>
        <v>0.61547344110854507</v>
      </c>
      <c r="AE404" s="4">
        <f t="shared" si="450"/>
        <v>0.77777777777777779</v>
      </c>
      <c r="AF404" s="4">
        <f t="shared" si="451"/>
        <v>1.615473441108545</v>
      </c>
      <c r="AG404" s="4">
        <f>IFERROR(AVERAGE(Tabela13[[#This Row],[V1]],Tabela13[[#This Row],[V2]]),"")</f>
        <v>1.1966256094431613</v>
      </c>
      <c r="AH404" s="4">
        <f>IFERROR(AVERAGE(Tabela13[[#This Row],[V1]],Tabela13[[#This Row],[V3]]),"")</f>
        <v>1.2777777777777777</v>
      </c>
      <c r="AI404" s="4">
        <f>IFERROR(AVERAGE(Tabela13[[#This Row],[V1]],Tabela13[[#This Row],[V4]]),"")</f>
        <v>1.6966256094431613</v>
      </c>
      <c r="AJ404" s="4">
        <f>IFERROR(AVERAGE(Tabela13[[#This Row],[V2]],Tabela13[[#This Row],[V1]]),"")</f>
        <v>1.1966256094431613</v>
      </c>
      <c r="AK404" s="4">
        <f>IFERROR(AVERAGE(Tabela13[[#This Row],[V2]],Tabela13[[#This Row],[V3]]),"")</f>
        <v>0.69662560944316143</v>
      </c>
      <c r="AL404" s="4">
        <f>IFERROR(AVERAGE(Tabela13[[#This Row],[V2]],Tabela13[[#This Row],[V4]]),"")</f>
        <v>1.115473441108545</v>
      </c>
      <c r="AM404" s="4">
        <f>IFERROR(AVERAGE(Tabela13[[#This Row],[V3]],Tabela13[[#This Row],[V1]]),"")</f>
        <v>1.2777777777777777</v>
      </c>
      <c r="AN404" s="4">
        <f>IFERROR(AVERAGE(Tabela13[[#This Row],[V3]],Tabela13[[#This Row],[V2]]),"")</f>
        <v>0.69662560944316143</v>
      </c>
      <c r="AO404" s="4">
        <f>IFERROR(AVERAGE(Tabela13[[#This Row],[V3]],Tabela13[[#This Row],[V4]]),"")</f>
        <v>1.1966256094431613</v>
      </c>
      <c r="AP404" s="4">
        <f>IFERROR(AVERAGE(Tabela13[[#This Row],[V4]],Tabela13[[#This Row],[V1]]),"")</f>
        <v>1.6966256094431613</v>
      </c>
      <c r="AQ404" s="4">
        <f>IFERROR(AVERAGE(Tabela13[[#This Row],[V4]],Tabela13[[#This Row],[V2]]),"")</f>
        <v>1.115473441108545</v>
      </c>
      <c r="AR404" s="4">
        <f>IFERROR(AVERAGE(Tabela13[[#This Row],[V4]],Tabela13[[#This Row],[V3]]),"")</f>
        <v>1.1966256094431613</v>
      </c>
      <c r="AS404" s="4">
        <f>_xlfn.STDEV.S(Tabela13[[#This Row],[V1]:[V2]])</f>
        <v>0.8218732782613466</v>
      </c>
      <c r="AT404" s="4">
        <f>_xlfn.STDEV.S(Tabela13[[#This Row],[V1]],Tabela13[[#This Row],[V3]])</f>
        <v>0.70710678118654779</v>
      </c>
      <c r="AU404" s="4">
        <f>_xlfn.STDEV.S(Tabela13[[#This Row],[V1]],Tabela13[[#This Row],[V4]])</f>
        <v>0.11476649707479888</v>
      </c>
      <c r="AV404" s="4">
        <f>_xlfn.STDEV.S(Tabela13[[#This Row],[V2]],Tabela13[[#This Row],[V1]])</f>
        <v>0.8218732782613466</v>
      </c>
      <c r="AW404" s="4">
        <f>_xlfn.STDEV.S(Tabela13[[#This Row],[V2]],Tabela13[[#This Row],[V3]])</f>
        <v>0.11476649707479941</v>
      </c>
      <c r="AX404" s="4">
        <f>_xlfn.STDEV.S(Tabela13[[#This Row],[V42]],Tabela13[[#This Row],[V44]])</f>
        <v>1.5289800594478937</v>
      </c>
      <c r="AY404" s="4">
        <f>_xlfn.STDEV.S(Tabela13[[#This Row],[V3]],Tabela13[[#This Row],[V1]])</f>
        <v>0.70710678118654779</v>
      </c>
      <c r="AZ404" s="4">
        <f>_xlfn.STDEV.S(Tabela13[[#This Row],[V3]],Tabela13[[#This Row],[V2]])</f>
        <v>0.11476649707479941</v>
      </c>
      <c r="BA404" s="4">
        <f>_xlfn.STDEV.S(Tabela13[[#This Row],[V3]],Tabela13[[#This Row],[V4]])</f>
        <v>0.59234028411174888</v>
      </c>
      <c r="BB404" s="4">
        <f>_xlfn.STDEV.S(Tabela13[[#This Row],[V4]],Tabela13[[#This Row],[V1]])</f>
        <v>0.11476649707479888</v>
      </c>
      <c r="BC404" s="4">
        <f>_xlfn.STDEV.S(Tabela13[[#This Row],[V4]],Tabela13[[#This Row],[V2]])</f>
        <v>0.70710678118654779</v>
      </c>
      <c r="BD404" s="4">
        <f>_xlfn.STDEV.S(Tabela13[[#This Row],[V4]],Tabela13[[#This Row],[V3]])</f>
        <v>0.59234028411174888</v>
      </c>
      <c r="BE404" s="4">
        <f>Tabela13[[#This Row],[V17]]/Tabela13[[#This Row],[V5]]</f>
        <v>0.68682574714726163</v>
      </c>
      <c r="BF404" s="4">
        <f>Tabela13[[#This Row],[V18]]/Tabela13[[#This Row],[V6]]</f>
        <v>0.55338791571121138</v>
      </c>
      <c r="BG404" s="4">
        <f>Tabela13[[#This Row],[V19]]/Tabela13[[#This Row],[V7]]</f>
        <v>6.7643973093430829E-2</v>
      </c>
      <c r="BH404" s="4">
        <f>Tabela13[[#This Row],[V20]]/Tabela13[[#This Row],[V8]]</f>
        <v>0.68682574714726163</v>
      </c>
      <c r="BI404" s="4">
        <f>Tabela13[[#This Row],[V21]]/Tabela13[[#This Row],[V9]]</f>
        <v>0.16474630780016328</v>
      </c>
      <c r="BJ404" s="4">
        <f>Tabela13[[#This Row],[V22]]/Tabela13[[#This Row],[V10]]</f>
        <v>1.3707005501882774</v>
      </c>
      <c r="BK404" s="4">
        <f>Tabela13[[#This Row],[V23]]/Tabela13[[#This Row],[V11]]</f>
        <v>0.55338791571121138</v>
      </c>
      <c r="BL404" s="4">
        <f>Tabela13[[#This Row],[V24]]/Tabela13[[#This Row],[V12]]</f>
        <v>0.16474630780016328</v>
      </c>
      <c r="BM404" s="4">
        <f>Tabela13[[#This Row],[V25]]/Tabela13[[#This Row],[V13]]</f>
        <v>0.49500886445793935</v>
      </c>
      <c r="BN404" s="4">
        <f>Tabela13[[#This Row],[V26]]/Tabela13[[#This Row],[V14]]</f>
        <v>6.7643973093430829E-2</v>
      </c>
      <c r="BO404" s="4">
        <f>Tabela13[[#This Row],[V27]]/Tabela13[[#This Row],[V15]]</f>
        <v>0.63390732143638762</v>
      </c>
      <c r="BP404" s="4">
        <f>Tabela13[[#This Row],[V28]]/Tabela13[[#This Row],[V16]]</f>
        <v>0.49500886445793935</v>
      </c>
      <c r="BQ404" s="4">
        <f>Tabela13[[#This Row],[V1]]-Tabela13[[#This Row],[V2]]</f>
        <v>1.1623043366692327</v>
      </c>
      <c r="BR404" s="4">
        <f>Tabela13[[#This Row],[V1]]-Tabela13[[#This Row],[V3]]</f>
        <v>0.99999999999999989</v>
      </c>
      <c r="BS404" s="4">
        <f>Tabela13[[#This Row],[V1]]-Tabela13[[#This Row],[V4]]</f>
        <v>0.16230433666923272</v>
      </c>
      <c r="BT404" s="4">
        <f>Tabela13[[#This Row],[V2]]-Tabela13[[#This Row],[V1]]</f>
        <v>-1.1623043366692327</v>
      </c>
      <c r="BU404" s="4">
        <f>Tabela13[[#This Row],[V2]]-Tabela13[[#This Row],[V3]]</f>
        <v>-0.16230433666923272</v>
      </c>
      <c r="BV404" s="4">
        <f>Tabela13[[#This Row],[V2]]-Tabela13[[#This Row],[V4]]</f>
        <v>-0.99999999999999989</v>
      </c>
      <c r="BW404" s="4">
        <f>AVERAGE(Tabela13[[#This Row],[V41]],Tabela13[[#This Row],[V42]])</f>
        <v>1.0811521683346164</v>
      </c>
      <c r="BX404" s="4">
        <f>AVERAGE(Tabela13[[#This Row],[V41]],Tabela13[[#This Row],[V43]])</f>
        <v>0.66230433666923272</v>
      </c>
      <c r="BY404" s="4">
        <f>AVERAGE(Tabela13[[#This Row],[V41]],Tabela13[[#This Row],[V44]])</f>
        <v>0</v>
      </c>
      <c r="BZ404" s="4">
        <f>AVERAGE(Tabela13[[#This Row],[V41]],Tabela13[[#This Row],[V45]])</f>
        <v>0.5</v>
      </c>
      <c r="CA404" s="4">
        <f>AVERAGE(Tabela13[[#This Row],[V41]],Tabela13[[#This Row],[V46]])</f>
        <v>8.1152168334616415E-2</v>
      </c>
      <c r="CB404" s="4">
        <f>AVERAGE(Tabela13[[#This Row],[V42]],Tabela13[[#This Row],[V41]])</f>
        <v>1.0811521683346164</v>
      </c>
      <c r="CC404" s="4">
        <f>AVERAGE(Tabela13[[#This Row],[V42]],Tabela13[[#This Row],[V43]])</f>
        <v>0.58115216833461636</v>
      </c>
      <c r="CD404" s="4">
        <f>AVERAGE(Tabela13[[#This Row],[V42]],Tabela13[[#This Row],[V44]])</f>
        <v>-8.1152168334616415E-2</v>
      </c>
      <c r="CE404" s="4">
        <f>AVERAGE(Tabela13[[#This Row],[V42]],Tabela13[[#This Row],[V45]])</f>
        <v>0.41884783166538359</v>
      </c>
      <c r="CF404" s="4">
        <f>AVERAGE(Tabela13[[#This Row],[V42]],Tabela13[[#This Row],[V46]])</f>
        <v>0</v>
      </c>
      <c r="CG404" s="4">
        <f>AVERAGE(Tabela13[[#This Row],[V43]],Tabela13[[#This Row],[V41]])</f>
        <v>0.66230433666923272</v>
      </c>
      <c r="CH404" s="4">
        <f>AVERAGE(Tabela13[[#This Row],[V43]],Tabela13[[#This Row],[V42]])</f>
        <v>0.58115216833461636</v>
      </c>
      <c r="CI404" s="4">
        <f>AVERAGE(Tabela13[[#This Row],[V43]],Tabela13[[#This Row],[V44]])</f>
        <v>-0.5</v>
      </c>
      <c r="CJ404" s="4">
        <f>AVERAGE(Tabela13[[#This Row],[V43]],Tabela13[[#This Row],[V45]])</f>
        <v>0</v>
      </c>
      <c r="CK404" s="4">
        <f>AVERAGE(Tabela13[[#This Row],[V43]],Tabela13[[#This Row],[V46]])</f>
        <v>-0.41884783166538359</v>
      </c>
      <c r="CL404" s="4">
        <f>AVERAGE(Tabela13[[#This Row],[V44]],Tabela13[[#This Row],[V41]])</f>
        <v>0</v>
      </c>
      <c r="CM404" s="4">
        <f>AVERAGE(Tabela13[[#This Row],[V44]],Tabela13[[#This Row],[V42]])</f>
        <v>-8.1152168334616415E-2</v>
      </c>
      <c r="CN404" s="4">
        <f>AVERAGE(Tabela13[[#This Row],[V44]],Tabela13[[#This Row],[V43]])</f>
        <v>-0.5</v>
      </c>
      <c r="CO404" s="4">
        <f>AVERAGE(Tabela13[[#This Row],[V44]],Tabela13[[#This Row],[V45]])</f>
        <v>-0.66230433666923272</v>
      </c>
      <c r="CP404" s="4">
        <f>AVERAGE(Tabela13[[#This Row],[V44]],Tabela13[[#This Row],[V46]])</f>
        <v>-1.0811521683346164</v>
      </c>
      <c r="CQ404" s="4">
        <f>AVERAGE(Tabela13[[#This Row],[V45]],Tabela13[[#This Row],[V41]])</f>
        <v>0.5</v>
      </c>
      <c r="CR404" s="4">
        <f>AVERAGE(Tabela13[[#This Row],[V45]],Tabela13[[#This Row],[V42]])</f>
        <v>0.41884783166538359</v>
      </c>
      <c r="CS404" s="4">
        <f>AVERAGE(Tabela13[[#This Row],[V45]],Tabela13[[#This Row],[V43]])</f>
        <v>0</v>
      </c>
      <c r="CT404" s="4">
        <f>AVERAGE(Tabela13[[#This Row],[V45]],Tabela13[[#This Row],[V44]])</f>
        <v>-0.66230433666923272</v>
      </c>
      <c r="CU404" s="4">
        <f>AVERAGE(Tabela13[[#This Row],[V45]],Tabela13[[#This Row],[V46]])</f>
        <v>-0.58115216833461636</v>
      </c>
      <c r="CV404" s="4">
        <f>AVERAGE(Tabela13[[#This Row],[V46]],Tabela13[[#This Row],[V41]])</f>
        <v>8.1152168334616415E-2</v>
      </c>
      <c r="CW404" s="4">
        <f>AVERAGE(Tabela13[[#This Row],[V46]],Tabela13[[#This Row],[V42]])</f>
        <v>0</v>
      </c>
      <c r="CX404" s="4">
        <f>AVERAGE(Tabela13[[#This Row],[V46]],Tabela13[[#This Row],[V43]])</f>
        <v>-0.41884783166538359</v>
      </c>
      <c r="CY404" s="4">
        <f>AVERAGE(Tabela13[[#This Row],[V46]],Tabela13[[#This Row],[V44]])</f>
        <v>-1.0811521683346164</v>
      </c>
      <c r="CZ404" s="4">
        <f>AVERAGE(Tabela13[[#This Row],[V46]],Tabela13[[#This Row],[V45]])</f>
        <v>-0.58115216833461636</v>
      </c>
      <c r="DA404" s="3">
        <f>_xlfn.STDEV.S(Tabela13[[#This Row],[V41]],Tabela13[[#This Row],[V42]])</f>
        <v>0.11476649707479895</v>
      </c>
      <c r="DB404" s="3">
        <f>_xlfn.STDEV.S(Tabela13[[#This Row],[V41]],Tabela13[[#This Row],[V43]])</f>
        <v>0.70710678118654757</v>
      </c>
      <c r="DC404" s="3">
        <f>_xlfn.STDEV.S(Tabela13[[#This Row],[V41]],Tabela13[[#This Row],[V44]])</f>
        <v>1.6437465565226927</v>
      </c>
      <c r="DD404" s="3">
        <f>_xlfn.STDEV.S(Tabela13[[#This Row],[V41]],Tabela13[[#This Row],[V45]])</f>
        <v>0.93663977533614529</v>
      </c>
      <c r="DE404" s="3">
        <f>_xlfn.STDEV.S(Tabela13[[#This Row],[V41]],Tabela13[[#This Row],[V46]])</f>
        <v>1.5289800594478937</v>
      </c>
      <c r="DF404" s="3">
        <f>_xlfn.STDEV.S(Tabela13[[#This Row],[V42]],Tabela13[[#This Row],[V41]])</f>
        <v>0.11476649707479895</v>
      </c>
      <c r="DG404" s="3">
        <f>_xlfn.STDEV.S(Tabela13[[#This Row],[V42]],Tabela13[[#This Row],[V43]])</f>
        <v>0.59234028411174844</v>
      </c>
      <c r="DH404" s="3">
        <f>_xlfn.STDEV.S(Tabela13[[#This Row],[V42]],Tabela13[[#This Row],[V44]])</f>
        <v>1.5289800594478937</v>
      </c>
      <c r="DI404" s="3">
        <f>_xlfn.STDEV.S(Tabela13[[#This Row],[V42]],Tabela13[[#This Row],[V45]])</f>
        <v>0.82187327826134637</v>
      </c>
      <c r="DJ404" s="3">
        <f>_xlfn.STDEV.S(Tabela13[[#This Row],[V42]],Tabela13[[#This Row],[V46]])</f>
        <v>1.4142135623730949</v>
      </c>
      <c r="DK404" s="3">
        <f>_xlfn.STDEV.S(Tabela13[[#This Row],[V43]],Tabela13[[#This Row],[V41]])</f>
        <v>0.70710678118654757</v>
      </c>
      <c r="DL404" s="3">
        <f>_xlfn.STDEV.S(Tabela13[[#This Row],[V43]],Tabela13[[#This Row],[V42]])</f>
        <v>0.59234028411174844</v>
      </c>
      <c r="DM404" s="3">
        <f>_xlfn.STDEV.S(Tabela13[[#This Row],[V43]],Tabela13[[#This Row],[V44]])</f>
        <v>0.93663977533614529</v>
      </c>
      <c r="DN404" s="3">
        <f>_xlfn.STDEV.S(Tabela13[[#This Row],[V43]],Tabela13[[#This Row],[V45]])</f>
        <v>0.22953299414959777</v>
      </c>
      <c r="DO404" s="3">
        <f>_xlfn.STDEV.S(Tabela13[[#This Row],[V43]],Tabela13[[#This Row],[V46]])</f>
        <v>0.82187327826134637</v>
      </c>
      <c r="DP404" s="3">
        <f>_xlfn.STDEV.S(Tabela13[[#This Row],[V44]],Tabela13[[#This Row],[V41]])</f>
        <v>1.6437465565226927</v>
      </c>
      <c r="DQ404" s="3">
        <f>_xlfn.STDEV.S(Tabela13[[#This Row],[V44]],Tabela13[[#This Row],[V42]])</f>
        <v>1.5289800594478937</v>
      </c>
      <c r="DR404" s="3">
        <f>_xlfn.STDEV.S(Tabela13[[#This Row],[V44]],Tabela13[[#This Row],[V43]])</f>
        <v>0.93663977533614529</v>
      </c>
      <c r="DS404" s="3">
        <f>_xlfn.STDEV.S(Tabela13[[#This Row],[V44]],Tabela13[[#This Row],[V45]])</f>
        <v>0.70710678118654757</v>
      </c>
      <c r="DT404" s="3">
        <f>_xlfn.STDEV.S(Tabela13[[#This Row],[V44]],Tabela13[[#This Row],[V46]])</f>
        <v>0.11476649707479895</v>
      </c>
      <c r="DU404" s="3">
        <f>_xlfn.STDEV.S(Tabela13[[#This Row],[V45]],Tabela13[[#This Row],[V41]])</f>
        <v>0.93663977533614529</v>
      </c>
      <c r="DV404" s="3">
        <f>_xlfn.STDEV.S(Tabela13[[#This Row],[V45]],Tabela13[[#This Row],[V42]])</f>
        <v>0.82187327826134637</v>
      </c>
      <c r="DW404" s="3">
        <f>_xlfn.STDEV.S(Tabela13[[#This Row],[V45]],Tabela13[[#This Row],[V43]])</f>
        <v>0.22953299414959777</v>
      </c>
      <c r="DX404" s="3">
        <f>_xlfn.STDEV.S(Tabela13[[#This Row],[V45]],Tabela13[[#This Row],[V44]])</f>
        <v>0.70710678118654757</v>
      </c>
      <c r="DY404" s="3">
        <f>_xlfn.STDEV.S(Tabela13[[#This Row],[V45]],Tabela13[[#This Row],[V46]])</f>
        <v>0.59234028411174844</v>
      </c>
      <c r="DZ404" s="3">
        <f>_xlfn.STDEV.S(Tabela13[[#This Row],[V46]],Tabela13[[#This Row],[V41]])</f>
        <v>1.5289800594478937</v>
      </c>
      <c r="EA404" s="3">
        <f>_xlfn.STDEV.S(Tabela13[[#This Row],[V46]],Tabela13[[#This Row],[V42]])</f>
        <v>1.4142135623730949</v>
      </c>
      <c r="EB404" s="3">
        <f>_xlfn.STDEV.S(Tabela13[[#This Row],[V46]],Tabela13[[#This Row],[V43]])</f>
        <v>0.82187327826134637</v>
      </c>
      <c r="EC404" s="3">
        <f>_xlfn.STDEV.S(Tabela13[[#This Row],[V46]],Tabela13[[#This Row],[V44]])</f>
        <v>0.11476649707479895</v>
      </c>
      <c r="ED404" s="3">
        <f>_xlfn.STDEV.S(Tabela13[[#This Row],[V46]],Tabela13[[#This Row],[V45]])</f>
        <v>0.59234028411174844</v>
      </c>
      <c r="EE404" s="3">
        <f t="shared" si="452"/>
        <v>0.10615202969215962</v>
      </c>
      <c r="EF404" s="3">
        <f t="shared" si="453"/>
        <v>1.0676463100674065</v>
      </c>
      <c r="EG404" s="3" t="str">
        <f t="shared" si="454"/>
        <v/>
      </c>
      <c r="EH404" s="3">
        <f t="shared" si="455"/>
        <v>1.8732795506722906</v>
      </c>
      <c r="EI404" s="3">
        <f t="shared" si="456"/>
        <v>18.840902108042492</v>
      </c>
      <c r="EJ404" s="3">
        <f t="shared" si="457"/>
        <v>0.10615202969215962</v>
      </c>
      <c r="EK404" s="3">
        <f t="shared" si="458"/>
        <v>1.0192516115171582</v>
      </c>
      <c r="EL404" s="3">
        <f t="shared" si="459"/>
        <v>-18.840902108042492</v>
      </c>
      <c r="EM404" s="3">
        <f t="shared" si="460"/>
        <v>1.9622240253542456</v>
      </c>
      <c r="EN404" s="3" t="str">
        <f t="shared" si="461"/>
        <v/>
      </c>
      <c r="EO404" s="3">
        <f t="shared" si="462"/>
        <v>1.0676463100674065</v>
      </c>
      <c r="EP404" s="3">
        <f t="shared" si="463"/>
        <v>1.0192516115171582</v>
      </c>
      <c r="EQ404" s="3">
        <f t="shared" si="464"/>
        <v>-1.8732795506722906</v>
      </c>
      <c r="ER404" s="3" t="str">
        <f t="shared" si="465"/>
        <v/>
      </c>
      <c r="ES404" s="3" t="str">
        <f t="shared" si="466"/>
        <v/>
      </c>
      <c r="ET404" s="3" t="str">
        <f t="shared" si="467"/>
        <v/>
      </c>
      <c r="EU404" s="3" t="str">
        <f t="shared" si="468"/>
        <v/>
      </c>
      <c r="EV404" s="3">
        <f t="shared" si="469"/>
        <v>-1.8732795506722906</v>
      </c>
      <c r="EW404" s="3">
        <f t="shared" si="470"/>
        <v>-1.0676463100674065</v>
      </c>
      <c r="EX404" s="3">
        <f t="shared" si="471"/>
        <v>-0.10615202969215962</v>
      </c>
      <c r="EY404" s="3">
        <f t="shared" si="472"/>
        <v>1.8732795506722906</v>
      </c>
      <c r="EZ404" s="3">
        <f t="shared" si="473"/>
        <v>1.9622240253542456</v>
      </c>
      <c r="FA404" s="3" t="str">
        <f t="shared" si="474"/>
        <v/>
      </c>
      <c r="FB404" s="3">
        <f t="shared" si="475"/>
        <v>-1.0676463100674065</v>
      </c>
      <c r="FC404" s="3">
        <f t="shared" si="476"/>
        <v>-1.0192516115171582</v>
      </c>
      <c r="FD404" s="3">
        <f t="shared" si="477"/>
        <v>18.840902108042492</v>
      </c>
      <c r="FE404" s="3" t="str">
        <f t="shared" si="478"/>
        <v/>
      </c>
      <c r="FF404" s="3">
        <f t="shared" si="479"/>
        <v>-1.9622240253542456</v>
      </c>
      <c r="FG404" s="3">
        <f t="shared" si="480"/>
        <v>-0.10615202969215962</v>
      </c>
      <c r="FH404" s="3">
        <f t="shared" si="481"/>
        <v>-1.0192516115171582</v>
      </c>
      <c r="FI404" s="4">
        <f t="shared" si="482"/>
        <v>0.69284064665127021</v>
      </c>
      <c r="FJ404" s="4">
        <f t="shared" si="483"/>
        <v>0.55555555555555558</v>
      </c>
      <c r="FK404" s="4">
        <f t="shared" si="484"/>
        <v>1.84394814043721</v>
      </c>
      <c r="FL404" s="4">
        <f t="shared" si="485"/>
        <v>0.91019210750449497</v>
      </c>
      <c r="FM404" s="4">
        <f>Tabela13[[#This Row],[V139]]-Tabela13[[#This Row],[V140]]</f>
        <v>0.93375603293271503</v>
      </c>
      <c r="FN404" s="4">
        <f>Tabela13[[#This Row],[V1]]-Tabela13[[#This Row],[V2]]/2</f>
        <v>1.4700410572235052</v>
      </c>
      <c r="FO404" s="4">
        <f>Tabela13[[#This Row],[V1]]-Tabela13[[#This Row],[V3]]/2</f>
        <v>1.3888888888888888</v>
      </c>
      <c r="FP404" s="4">
        <f>Tabela13[[#This Row],[V1]]-Tabela13[[#This Row],[V4]]/2</f>
        <v>0.9700410572235052</v>
      </c>
      <c r="FQ404" s="4">
        <f>Tabela13[[#This Row],[V2]]-Tabela13[[#This Row],[V1]]/2</f>
        <v>-0.27341544778034377</v>
      </c>
      <c r="FR404" s="4">
        <f>Tabela13[[#This Row],[V2]]-Tabela13[[#This Row],[V3]]/2</f>
        <v>0.22658455221965618</v>
      </c>
      <c r="FS404" s="4">
        <f>Tabela13[[#This Row],[V2]]-Tabela13[[#This Row],[V4]]/2</f>
        <v>-0.19226327944572741</v>
      </c>
      <c r="FT404" s="4">
        <f t="shared" si="486"/>
        <v>0.9734466110375517</v>
      </c>
      <c r="FU404" s="4">
        <f t="shared" si="487"/>
        <v>0.9467732738181398</v>
      </c>
      <c r="FV404" s="4">
        <f t="shared" si="488"/>
        <v>0.7701920672899788</v>
      </c>
      <c r="FW404" s="4">
        <f t="shared" si="489"/>
        <v>-0.26689246935275485</v>
      </c>
      <c r="FX404" s="4">
        <f t="shared" si="490"/>
        <v>0.2228221291933446</v>
      </c>
      <c r="FY404" s="4">
        <f t="shared" si="491"/>
        <v>-0.18994545861493217</v>
      </c>
      <c r="FZ404" s="4">
        <f t="shared" si="492"/>
        <v>175.22038998675933</v>
      </c>
      <c r="GA404" s="4">
        <f t="shared" si="493"/>
        <v>170.41918928726517</v>
      </c>
      <c r="GB404" s="4">
        <f t="shared" si="494"/>
        <v>138.6345721121962</v>
      </c>
      <c r="GC404" s="4">
        <f t="shared" si="495"/>
        <v>-48.040644483495875</v>
      </c>
      <c r="GD404" s="4">
        <f t="shared" si="496"/>
        <v>40.107983254802029</v>
      </c>
      <c r="GE404" s="4">
        <f t="shared" si="497"/>
        <v>-34.190182550687787</v>
      </c>
      <c r="GF404" s="4">
        <f>Tabela13[[#This Row],[V1]]-Tabela13[[#This Row],[V2]]/Tabela13[[#This Row],[V2]]</f>
        <v>0.77777777777777768</v>
      </c>
      <c r="GG404" s="4">
        <f>Tabela13[[#This Row],[V1]]-Tabela13[[#This Row],[V3]]/Tabela13[[#This Row],[V3]]</f>
        <v>0.77777777777777768</v>
      </c>
      <c r="GH404" s="4">
        <f>Tabela13[[#This Row],[V1]]-Tabela13[[#This Row],[V4]]/Tabela13[[#This Row],[V4]]</f>
        <v>0.77777777777777768</v>
      </c>
      <c r="GI404" s="4">
        <f>Tabela13[[#This Row],[V2]]-Tabela13[[#This Row],[V1]]/Tabela13[[#This Row],[V1]]</f>
        <v>-0.38452655889145493</v>
      </c>
      <c r="GJ404" s="4">
        <f>Tabela13[[#This Row],[V2]]-Tabela13[[#This Row],[V3]]/Tabela13[[#This Row],[V3]]</f>
        <v>-0.38452655889145493</v>
      </c>
      <c r="GK404" s="4">
        <f>Tabela13[[#This Row],[V2]]-Tabela13[[#This Row],[V4]]/Tabela13[[#This Row],[V4]]</f>
        <v>-0.38452655889145493</v>
      </c>
      <c r="GL404" s="4">
        <f t="shared" si="498"/>
        <v>0.584905319318617</v>
      </c>
      <c r="GM404" s="4">
        <f t="shared" si="499"/>
        <v>1.1966256094431613</v>
      </c>
      <c r="GN404" s="4">
        <f t="shared" si="500"/>
        <v>0.48879558878135432</v>
      </c>
      <c r="GO404" s="3">
        <f t="shared" si="501"/>
        <v>1</v>
      </c>
      <c r="GP404" s="3">
        <v>100</v>
      </c>
      <c r="GQ404" s="3">
        <f t="shared" si="502"/>
        <v>0.8</v>
      </c>
      <c r="GR404" s="3">
        <f t="shared" si="503"/>
        <v>80</v>
      </c>
      <c r="GS404" s="34">
        <f>COUNTIF($D$2:D403,Tabela13[[#This Row],[HomeTeam]])</f>
        <v>20</v>
      </c>
      <c r="GT404" s="34">
        <f>COUNTIF($E$2:E403,Tabela13[[#This Row],[AwayTeam]])</f>
        <v>1</v>
      </c>
      <c r="GU404" s="3">
        <f>IFERROR(AVERAGEIFS($AD$2:AD403,$D$2:D403,Tabela13[[#This Row],[HomeTeam]],$GS$2:GS403,"&gt;="&amp;Tabela13[[#This Row],[Contagem_H]]-5),"")</f>
        <v>0.6711860253055969</v>
      </c>
      <c r="GV404" s="3">
        <f>IFERROR(AVERAGEIFS($G$2:G403,$E$2:E403,Tabela13[[#This Row],[AwayTeam]],$GT$2:GT403,"&gt;="&amp;Tabela13[[#This Row],[Contagem_A]]-5),"")</f>
        <v>0</v>
      </c>
      <c r="GW404" s="3">
        <f>IFERROR(AVERAGEIFS($GQ$2:GQ403,$D$2:D403,Tabela13[[#This Row],[HomeTeam]],$GS$2:GS403,"&gt;="&amp;Tabela13[[#This Row],[Contagem_H]]-5),"")</f>
        <v>-0.12400000000000003</v>
      </c>
    </row>
    <row r="405" spans="1:205" x14ac:dyDescent="0.25">
      <c r="A405" t="s">
        <v>127</v>
      </c>
      <c r="B405" t="s">
        <v>278</v>
      </c>
      <c r="C405" t="s">
        <v>134</v>
      </c>
      <c r="D405" t="s">
        <v>17</v>
      </c>
      <c r="E405" t="s">
        <v>13</v>
      </c>
      <c r="F405" s="3">
        <v>2</v>
      </c>
      <c r="G405" s="3">
        <v>3</v>
      </c>
      <c r="H405" s="3" t="str">
        <f t="shared" si="504"/>
        <v>A</v>
      </c>
      <c r="I405" s="3">
        <v>3</v>
      </c>
      <c r="J405" s="3">
        <v>3.4</v>
      </c>
      <c r="K405" s="3">
        <v>2.35</v>
      </c>
      <c r="L405" s="3">
        <v>1.87</v>
      </c>
      <c r="M405" s="3">
        <v>2.0299999999999998</v>
      </c>
      <c r="N405" s="3">
        <f t="shared" si="433"/>
        <v>5</v>
      </c>
      <c r="O405" s="3">
        <f t="shared" si="434"/>
        <v>0</v>
      </c>
      <c r="P405" s="3">
        <f t="shared" si="435"/>
        <v>3</v>
      </c>
      <c r="Q405" s="3">
        <f t="shared" si="436"/>
        <v>5.2982895285773823E-2</v>
      </c>
      <c r="R405" s="3">
        <f t="shared" si="437"/>
        <v>2.737019572719368E-2</v>
      </c>
      <c r="S405" s="3">
        <f t="shared" si="438"/>
        <v>3.1589486858573217</v>
      </c>
      <c r="T405" s="3">
        <f t="shared" si="439"/>
        <v>3.580141843971631</v>
      </c>
      <c r="U405" s="3">
        <f t="shared" si="440"/>
        <v>2.4745098039215687</v>
      </c>
      <c r="V405" s="3">
        <f t="shared" si="441"/>
        <v>1.9690780141843971</v>
      </c>
      <c r="W405" s="3">
        <f t="shared" si="442"/>
        <v>2.1375552774301205</v>
      </c>
      <c r="X405" s="4">
        <f t="shared" si="443"/>
        <v>0.33333333333333331</v>
      </c>
      <c r="Y405" s="4">
        <f t="shared" si="444"/>
        <v>0.29411764705882354</v>
      </c>
      <c r="Z405" s="4">
        <f t="shared" si="445"/>
        <v>0.42553191489361702</v>
      </c>
      <c r="AA405" s="4">
        <f t="shared" si="446"/>
        <v>0.53475935828876997</v>
      </c>
      <c r="AB405" s="4">
        <f t="shared" si="447"/>
        <v>0.49261083743842371</v>
      </c>
      <c r="AC405" s="4">
        <f t="shared" si="448"/>
        <v>1.1666666666666667</v>
      </c>
      <c r="AD405" s="4">
        <f t="shared" si="449"/>
        <v>1.7127659574468086</v>
      </c>
      <c r="AE405" s="4">
        <f t="shared" si="450"/>
        <v>1.6666666666666667</v>
      </c>
      <c r="AF405" s="4">
        <f t="shared" si="451"/>
        <v>1.2127659574468086</v>
      </c>
      <c r="AG405" s="4">
        <f>IFERROR(AVERAGE(Tabela13[[#This Row],[V1]],Tabela13[[#This Row],[V2]]),"")</f>
        <v>1.4397163120567376</v>
      </c>
      <c r="AH405" s="4">
        <f>IFERROR(AVERAGE(Tabela13[[#This Row],[V1]],Tabela13[[#This Row],[V3]]),"")</f>
        <v>1.4166666666666667</v>
      </c>
      <c r="AI405" s="4">
        <f>IFERROR(AVERAGE(Tabela13[[#This Row],[V1]],Tabela13[[#This Row],[V4]]),"")</f>
        <v>1.1897163120567376</v>
      </c>
      <c r="AJ405" s="4">
        <f>IFERROR(AVERAGE(Tabela13[[#This Row],[V2]],Tabela13[[#This Row],[V1]]),"")</f>
        <v>1.4397163120567376</v>
      </c>
      <c r="AK405" s="4">
        <f>IFERROR(AVERAGE(Tabela13[[#This Row],[V2]],Tabela13[[#This Row],[V3]]),"")</f>
        <v>1.6897163120567376</v>
      </c>
      <c r="AL405" s="4">
        <f>IFERROR(AVERAGE(Tabela13[[#This Row],[V2]],Tabela13[[#This Row],[V4]]),"")</f>
        <v>1.4627659574468086</v>
      </c>
      <c r="AM405" s="4">
        <f>IFERROR(AVERAGE(Tabela13[[#This Row],[V3]],Tabela13[[#This Row],[V1]]),"")</f>
        <v>1.4166666666666667</v>
      </c>
      <c r="AN405" s="4">
        <f>IFERROR(AVERAGE(Tabela13[[#This Row],[V3]],Tabela13[[#This Row],[V2]]),"")</f>
        <v>1.6897163120567376</v>
      </c>
      <c r="AO405" s="4">
        <f>IFERROR(AVERAGE(Tabela13[[#This Row],[V3]],Tabela13[[#This Row],[V4]]),"")</f>
        <v>1.4397163120567376</v>
      </c>
      <c r="AP405" s="4">
        <f>IFERROR(AVERAGE(Tabela13[[#This Row],[V4]],Tabela13[[#This Row],[V1]]),"")</f>
        <v>1.1897163120567376</v>
      </c>
      <c r="AQ405" s="4">
        <f>IFERROR(AVERAGE(Tabela13[[#This Row],[V4]],Tabela13[[#This Row],[V2]]),"")</f>
        <v>1.4627659574468086</v>
      </c>
      <c r="AR405" s="4">
        <f>IFERROR(AVERAGE(Tabela13[[#This Row],[V4]],Tabela13[[#This Row],[V3]]),"")</f>
        <v>1.4397163120567376</v>
      </c>
      <c r="AS405" s="4">
        <f>_xlfn.STDEV.S(Tabela13[[#This Row],[V1]:[V2]])</f>
        <v>0.38615051171180409</v>
      </c>
      <c r="AT405" s="4">
        <f>_xlfn.STDEV.S(Tabela13[[#This Row],[V1]],Tabela13[[#This Row],[V3]])</f>
        <v>0.35355339059327379</v>
      </c>
      <c r="AU405" s="4">
        <f>_xlfn.STDEV.S(Tabela13[[#This Row],[V1]],Tabela13[[#This Row],[V4]])</f>
        <v>3.2597121118528798E-2</v>
      </c>
      <c r="AV405" s="4">
        <f>_xlfn.STDEV.S(Tabela13[[#This Row],[V2]],Tabela13[[#This Row],[V1]])</f>
        <v>0.38615051171180409</v>
      </c>
      <c r="AW405" s="4">
        <f>_xlfn.STDEV.S(Tabela13[[#This Row],[V2]],Tabela13[[#This Row],[V3]])</f>
        <v>3.2597121118528798E-2</v>
      </c>
      <c r="AX405" s="4">
        <f>_xlfn.STDEV.S(Tabela13[[#This Row],[V42]],Tabela13[[#This Row],[V44]])</f>
        <v>0.73970390230507632</v>
      </c>
      <c r="AY405" s="4">
        <f>_xlfn.STDEV.S(Tabela13[[#This Row],[V3]],Tabela13[[#This Row],[V1]])</f>
        <v>0.35355339059327379</v>
      </c>
      <c r="AZ405" s="4">
        <f>_xlfn.STDEV.S(Tabela13[[#This Row],[V3]],Tabela13[[#This Row],[V2]])</f>
        <v>3.2597121118528798E-2</v>
      </c>
      <c r="BA405" s="4">
        <f>_xlfn.STDEV.S(Tabela13[[#This Row],[V3]],Tabela13[[#This Row],[V4]])</f>
        <v>0.32095626947474648</v>
      </c>
      <c r="BB405" s="4">
        <f>_xlfn.STDEV.S(Tabela13[[#This Row],[V4]],Tabela13[[#This Row],[V1]])</f>
        <v>3.2597121118528798E-2</v>
      </c>
      <c r="BC405" s="4">
        <f>_xlfn.STDEV.S(Tabela13[[#This Row],[V4]],Tabela13[[#This Row],[V2]])</f>
        <v>0.35355339059327379</v>
      </c>
      <c r="BD405" s="4">
        <f>_xlfn.STDEV.S(Tabela13[[#This Row],[V4]],Tabela13[[#This Row],[V3]])</f>
        <v>0.32095626947474648</v>
      </c>
      <c r="BE405" s="4">
        <f>Tabela13[[#This Row],[V17]]/Tabela13[[#This Row],[V5]]</f>
        <v>0.26821291700179495</v>
      </c>
      <c r="BF405" s="4">
        <f>Tabela13[[#This Row],[V18]]/Tabela13[[#This Row],[V6]]</f>
        <v>0.24956709924231091</v>
      </c>
      <c r="BG405" s="4">
        <f>Tabela13[[#This Row],[V19]]/Tabela13[[#This Row],[V7]]</f>
        <v>2.7399070507973536E-2</v>
      </c>
      <c r="BH405" s="4">
        <f>Tabela13[[#This Row],[V20]]/Tabela13[[#This Row],[V8]]</f>
        <v>0.26821291700179495</v>
      </c>
      <c r="BI405" s="4">
        <f>Tabela13[[#This Row],[V21]]/Tabela13[[#This Row],[V9]]</f>
        <v>1.9291475667209068E-2</v>
      </c>
      <c r="BJ405" s="4">
        <f>Tabela13[[#This Row],[V22]]/Tabela13[[#This Row],[V10]]</f>
        <v>0.50568848593947036</v>
      </c>
      <c r="BK405" s="4">
        <f>Tabela13[[#This Row],[V23]]/Tabela13[[#This Row],[V11]]</f>
        <v>0.24956709924231091</v>
      </c>
      <c r="BL405" s="4">
        <f>Tabela13[[#This Row],[V24]]/Tabela13[[#This Row],[V12]]</f>
        <v>1.9291475667209068E-2</v>
      </c>
      <c r="BM405" s="4">
        <f>Tabela13[[#This Row],[V25]]/Tabela13[[#This Row],[V13]]</f>
        <v>0.22293021672876481</v>
      </c>
      <c r="BN405" s="4">
        <f>Tabela13[[#This Row],[V26]]/Tabela13[[#This Row],[V14]]</f>
        <v>2.7399070507973536E-2</v>
      </c>
      <c r="BO405" s="4">
        <f>Tabela13[[#This Row],[V27]]/Tabela13[[#This Row],[V15]]</f>
        <v>0.2417019542964926</v>
      </c>
      <c r="BP405" s="4">
        <f>Tabela13[[#This Row],[V28]]/Tabela13[[#This Row],[V16]]</f>
        <v>0.22293021672876481</v>
      </c>
      <c r="BQ405" s="4">
        <f>Tabela13[[#This Row],[V1]]-Tabela13[[#This Row],[V2]]</f>
        <v>-0.54609929078014185</v>
      </c>
      <c r="BR405" s="4">
        <f>Tabela13[[#This Row],[V1]]-Tabela13[[#This Row],[V3]]</f>
        <v>-0.5</v>
      </c>
      <c r="BS405" s="4">
        <f>Tabela13[[#This Row],[V1]]-Tabela13[[#This Row],[V4]]</f>
        <v>-4.6099290780141855E-2</v>
      </c>
      <c r="BT405" s="4">
        <f>Tabela13[[#This Row],[V2]]-Tabela13[[#This Row],[V1]]</f>
        <v>0.54609929078014185</v>
      </c>
      <c r="BU405" s="4">
        <f>Tabela13[[#This Row],[V2]]-Tabela13[[#This Row],[V3]]</f>
        <v>4.6099290780141855E-2</v>
      </c>
      <c r="BV405" s="4">
        <f>Tabela13[[#This Row],[V2]]-Tabela13[[#This Row],[V4]]</f>
        <v>0.5</v>
      </c>
      <c r="BW405" s="4">
        <f>AVERAGE(Tabela13[[#This Row],[V41]],Tabela13[[#This Row],[V42]])</f>
        <v>-0.52304964539007093</v>
      </c>
      <c r="BX405" s="4">
        <f>AVERAGE(Tabela13[[#This Row],[V41]],Tabela13[[#This Row],[V43]])</f>
        <v>-0.29609929078014185</v>
      </c>
      <c r="BY405" s="4">
        <f>AVERAGE(Tabela13[[#This Row],[V41]],Tabela13[[#This Row],[V44]])</f>
        <v>0</v>
      </c>
      <c r="BZ405" s="4">
        <f>AVERAGE(Tabela13[[#This Row],[V41]],Tabela13[[#This Row],[V45]])</f>
        <v>-0.25</v>
      </c>
      <c r="CA405" s="4">
        <f>AVERAGE(Tabela13[[#This Row],[V41]],Tabela13[[#This Row],[V46]])</f>
        <v>-2.3049645390070927E-2</v>
      </c>
      <c r="CB405" s="4">
        <f>AVERAGE(Tabela13[[#This Row],[V42]],Tabela13[[#This Row],[V41]])</f>
        <v>-0.52304964539007093</v>
      </c>
      <c r="CC405" s="4">
        <f>AVERAGE(Tabela13[[#This Row],[V42]],Tabela13[[#This Row],[V43]])</f>
        <v>-0.27304964539007093</v>
      </c>
      <c r="CD405" s="4">
        <f>AVERAGE(Tabela13[[#This Row],[V42]],Tabela13[[#This Row],[V44]])</f>
        <v>2.3049645390070927E-2</v>
      </c>
      <c r="CE405" s="4">
        <f>AVERAGE(Tabela13[[#This Row],[V42]],Tabela13[[#This Row],[V45]])</f>
        <v>-0.22695035460992907</v>
      </c>
      <c r="CF405" s="4">
        <f>AVERAGE(Tabela13[[#This Row],[V42]],Tabela13[[#This Row],[V46]])</f>
        <v>0</v>
      </c>
      <c r="CG405" s="4">
        <f>AVERAGE(Tabela13[[#This Row],[V43]],Tabela13[[#This Row],[V41]])</f>
        <v>-0.29609929078014185</v>
      </c>
      <c r="CH405" s="4">
        <f>AVERAGE(Tabela13[[#This Row],[V43]],Tabela13[[#This Row],[V42]])</f>
        <v>-0.27304964539007093</v>
      </c>
      <c r="CI405" s="4">
        <f>AVERAGE(Tabela13[[#This Row],[V43]],Tabela13[[#This Row],[V44]])</f>
        <v>0.25</v>
      </c>
      <c r="CJ405" s="4">
        <f>AVERAGE(Tabela13[[#This Row],[V43]],Tabela13[[#This Row],[V45]])</f>
        <v>0</v>
      </c>
      <c r="CK405" s="4">
        <f>AVERAGE(Tabela13[[#This Row],[V43]],Tabela13[[#This Row],[V46]])</f>
        <v>0.22695035460992907</v>
      </c>
      <c r="CL405" s="4">
        <f>AVERAGE(Tabela13[[#This Row],[V44]],Tabela13[[#This Row],[V41]])</f>
        <v>0</v>
      </c>
      <c r="CM405" s="4">
        <f>AVERAGE(Tabela13[[#This Row],[V44]],Tabela13[[#This Row],[V42]])</f>
        <v>2.3049645390070927E-2</v>
      </c>
      <c r="CN405" s="4">
        <f>AVERAGE(Tabela13[[#This Row],[V44]],Tabela13[[#This Row],[V43]])</f>
        <v>0.25</v>
      </c>
      <c r="CO405" s="4">
        <f>AVERAGE(Tabela13[[#This Row],[V44]],Tabela13[[#This Row],[V45]])</f>
        <v>0.29609929078014185</v>
      </c>
      <c r="CP405" s="4">
        <f>AVERAGE(Tabela13[[#This Row],[V44]],Tabela13[[#This Row],[V46]])</f>
        <v>0.52304964539007093</v>
      </c>
      <c r="CQ405" s="4">
        <f>AVERAGE(Tabela13[[#This Row],[V45]],Tabela13[[#This Row],[V41]])</f>
        <v>-0.25</v>
      </c>
      <c r="CR405" s="4">
        <f>AVERAGE(Tabela13[[#This Row],[V45]],Tabela13[[#This Row],[V42]])</f>
        <v>-0.22695035460992907</v>
      </c>
      <c r="CS405" s="4">
        <f>AVERAGE(Tabela13[[#This Row],[V45]],Tabela13[[#This Row],[V43]])</f>
        <v>0</v>
      </c>
      <c r="CT405" s="4">
        <f>AVERAGE(Tabela13[[#This Row],[V45]],Tabela13[[#This Row],[V44]])</f>
        <v>0.29609929078014185</v>
      </c>
      <c r="CU405" s="4">
        <f>AVERAGE(Tabela13[[#This Row],[V45]],Tabela13[[#This Row],[V46]])</f>
        <v>0.27304964539007093</v>
      </c>
      <c r="CV405" s="4">
        <f>AVERAGE(Tabela13[[#This Row],[V46]],Tabela13[[#This Row],[V41]])</f>
        <v>-2.3049645390070927E-2</v>
      </c>
      <c r="CW405" s="4">
        <f>AVERAGE(Tabela13[[#This Row],[V46]],Tabela13[[#This Row],[V42]])</f>
        <v>0</v>
      </c>
      <c r="CX405" s="4">
        <f>AVERAGE(Tabela13[[#This Row],[V46]],Tabela13[[#This Row],[V43]])</f>
        <v>0.22695035460992907</v>
      </c>
      <c r="CY405" s="4">
        <f>AVERAGE(Tabela13[[#This Row],[V46]],Tabela13[[#This Row],[V44]])</f>
        <v>0.52304964539007093</v>
      </c>
      <c r="CZ405" s="4">
        <f>AVERAGE(Tabela13[[#This Row],[V46]],Tabela13[[#This Row],[V45]])</f>
        <v>0.27304964539007093</v>
      </c>
      <c r="DA405" s="3">
        <f>_xlfn.STDEV.S(Tabela13[[#This Row],[V41]],Tabela13[[#This Row],[V42]])</f>
        <v>3.2597121118528798E-2</v>
      </c>
      <c r="DB405" s="3">
        <f>_xlfn.STDEV.S(Tabela13[[#This Row],[V41]],Tabela13[[#This Row],[V43]])</f>
        <v>0.35355339059327373</v>
      </c>
      <c r="DC405" s="3">
        <f>_xlfn.STDEV.S(Tabela13[[#This Row],[V41]],Tabela13[[#This Row],[V44]])</f>
        <v>0.77230102342360507</v>
      </c>
      <c r="DD405" s="3">
        <f>_xlfn.STDEV.S(Tabela13[[#This Row],[V41]],Tabela13[[#This Row],[V45]])</f>
        <v>0.41874763283033134</v>
      </c>
      <c r="DE405" s="3">
        <f>_xlfn.STDEV.S(Tabela13[[#This Row],[V41]],Tabela13[[#This Row],[V46]])</f>
        <v>0.73970390230507632</v>
      </c>
      <c r="DF405" s="3">
        <f>_xlfn.STDEV.S(Tabela13[[#This Row],[V42]],Tabela13[[#This Row],[V41]])</f>
        <v>3.2597121118528798E-2</v>
      </c>
      <c r="DG405" s="3">
        <f>_xlfn.STDEV.S(Tabela13[[#This Row],[V42]],Tabela13[[#This Row],[V43]])</f>
        <v>0.32095626947474498</v>
      </c>
      <c r="DH405" s="3">
        <f>_xlfn.STDEV.S(Tabela13[[#This Row],[V42]],Tabela13[[#This Row],[V44]])</f>
        <v>0.73970390230507632</v>
      </c>
      <c r="DI405" s="3">
        <f>_xlfn.STDEV.S(Tabela13[[#This Row],[V42]],Tabela13[[#This Row],[V45]])</f>
        <v>0.38615051171180254</v>
      </c>
      <c r="DJ405" s="3">
        <f>_xlfn.STDEV.S(Tabela13[[#This Row],[V42]],Tabela13[[#This Row],[V46]])</f>
        <v>0.70710678118654757</v>
      </c>
      <c r="DK405" s="3">
        <f>_xlfn.STDEV.S(Tabela13[[#This Row],[V43]],Tabela13[[#This Row],[V41]])</f>
        <v>0.35355339059327373</v>
      </c>
      <c r="DL405" s="3">
        <f>_xlfn.STDEV.S(Tabela13[[#This Row],[V43]],Tabela13[[#This Row],[V42]])</f>
        <v>0.32095626947474498</v>
      </c>
      <c r="DM405" s="3">
        <f>_xlfn.STDEV.S(Tabela13[[#This Row],[V43]],Tabela13[[#This Row],[V44]])</f>
        <v>0.41874763283033134</v>
      </c>
      <c r="DN405" s="3">
        <f>_xlfn.STDEV.S(Tabela13[[#This Row],[V43]],Tabela13[[#This Row],[V45]])</f>
        <v>6.5194242237057595E-2</v>
      </c>
      <c r="DO405" s="3">
        <f>_xlfn.STDEV.S(Tabela13[[#This Row],[V43]],Tabela13[[#This Row],[V46]])</f>
        <v>0.38615051171180254</v>
      </c>
      <c r="DP405" s="3">
        <f>_xlfn.STDEV.S(Tabela13[[#This Row],[V44]],Tabela13[[#This Row],[V41]])</f>
        <v>0.77230102342360507</v>
      </c>
      <c r="DQ405" s="3">
        <f>_xlfn.STDEV.S(Tabela13[[#This Row],[V44]],Tabela13[[#This Row],[V42]])</f>
        <v>0.73970390230507632</v>
      </c>
      <c r="DR405" s="3">
        <f>_xlfn.STDEV.S(Tabela13[[#This Row],[V44]],Tabela13[[#This Row],[V43]])</f>
        <v>0.41874763283033134</v>
      </c>
      <c r="DS405" s="3">
        <f>_xlfn.STDEV.S(Tabela13[[#This Row],[V44]],Tabela13[[#This Row],[V45]])</f>
        <v>0.35355339059327373</v>
      </c>
      <c r="DT405" s="3">
        <f>_xlfn.STDEV.S(Tabela13[[#This Row],[V44]],Tabela13[[#This Row],[V46]])</f>
        <v>3.2597121118528798E-2</v>
      </c>
      <c r="DU405" s="3">
        <f>_xlfn.STDEV.S(Tabela13[[#This Row],[V45]],Tabela13[[#This Row],[V41]])</f>
        <v>0.41874763283033134</v>
      </c>
      <c r="DV405" s="3">
        <f>_xlfn.STDEV.S(Tabela13[[#This Row],[V45]],Tabela13[[#This Row],[V42]])</f>
        <v>0.38615051171180254</v>
      </c>
      <c r="DW405" s="3">
        <f>_xlfn.STDEV.S(Tabela13[[#This Row],[V45]],Tabela13[[#This Row],[V43]])</f>
        <v>6.5194242237057595E-2</v>
      </c>
      <c r="DX405" s="3">
        <f>_xlfn.STDEV.S(Tabela13[[#This Row],[V45]],Tabela13[[#This Row],[V44]])</f>
        <v>0.35355339059327373</v>
      </c>
      <c r="DY405" s="3">
        <f>_xlfn.STDEV.S(Tabela13[[#This Row],[V45]],Tabela13[[#This Row],[V46]])</f>
        <v>0.32095626947474498</v>
      </c>
      <c r="DZ405" s="3">
        <f>_xlfn.STDEV.S(Tabela13[[#This Row],[V46]],Tabela13[[#This Row],[V41]])</f>
        <v>0.73970390230507632</v>
      </c>
      <c r="EA405" s="3">
        <f>_xlfn.STDEV.S(Tabela13[[#This Row],[V46]],Tabela13[[#This Row],[V42]])</f>
        <v>0.70710678118654757</v>
      </c>
      <c r="EB405" s="3">
        <f>_xlfn.STDEV.S(Tabela13[[#This Row],[V46]],Tabela13[[#This Row],[V43]])</f>
        <v>0.38615051171180254</v>
      </c>
      <c r="EC405" s="3">
        <f>_xlfn.STDEV.S(Tabela13[[#This Row],[V46]],Tabela13[[#This Row],[V44]])</f>
        <v>3.2597121118528798E-2</v>
      </c>
      <c r="ED405" s="3">
        <f>_xlfn.STDEV.S(Tabela13[[#This Row],[V46]],Tabela13[[#This Row],[V45]])</f>
        <v>0.32095626947474498</v>
      </c>
      <c r="EE405" s="3">
        <f t="shared" si="452"/>
        <v>-6.2321275630000818E-2</v>
      </c>
      <c r="EF405" s="3">
        <f t="shared" si="453"/>
        <v>-1.1940366005665053</v>
      </c>
      <c r="EG405" s="3" t="str">
        <f t="shared" si="454"/>
        <v/>
      </c>
      <c r="EH405" s="3">
        <f t="shared" si="455"/>
        <v>-1.6749905313213254</v>
      </c>
      <c r="EI405" s="3">
        <f t="shared" si="456"/>
        <v>-32.091769300004842</v>
      </c>
      <c r="EJ405" s="3">
        <f t="shared" si="457"/>
        <v>-6.2321275630000818E-2</v>
      </c>
      <c r="EK405" s="3">
        <f t="shared" si="458"/>
        <v>-1.1754502336607544</v>
      </c>
      <c r="EL405" s="3">
        <f t="shared" si="459"/>
        <v>32.091769300004842</v>
      </c>
      <c r="EM405" s="3">
        <f t="shared" si="460"/>
        <v>-1.70147569223013</v>
      </c>
      <c r="EN405" s="3" t="str">
        <f t="shared" si="461"/>
        <v/>
      </c>
      <c r="EO405" s="3">
        <f t="shared" si="462"/>
        <v>-1.1940366005665053</v>
      </c>
      <c r="EP405" s="3">
        <f t="shared" si="463"/>
        <v>-1.1754502336607544</v>
      </c>
      <c r="EQ405" s="3">
        <f t="shared" si="464"/>
        <v>1.6749905313213254</v>
      </c>
      <c r="ER405" s="3" t="str">
        <f t="shared" si="465"/>
        <v/>
      </c>
      <c r="ES405" s="3" t="str">
        <f t="shared" si="466"/>
        <v/>
      </c>
      <c r="ET405" s="3" t="str">
        <f t="shared" si="467"/>
        <v/>
      </c>
      <c r="EU405" s="3" t="str">
        <f t="shared" si="468"/>
        <v/>
      </c>
      <c r="EV405" s="3">
        <f t="shared" si="469"/>
        <v>1.6749905313213254</v>
      </c>
      <c r="EW405" s="3">
        <f t="shared" si="470"/>
        <v>1.1940366005665053</v>
      </c>
      <c r="EX405" s="3">
        <f t="shared" si="471"/>
        <v>6.2321275630000818E-2</v>
      </c>
      <c r="EY405" s="3">
        <f t="shared" si="472"/>
        <v>-1.6749905313213254</v>
      </c>
      <c r="EZ405" s="3">
        <f t="shared" si="473"/>
        <v>-1.70147569223013</v>
      </c>
      <c r="FA405" s="3" t="str">
        <f t="shared" si="474"/>
        <v/>
      </c>
      <c r="FB405" s="3">
        <f t="shared" si="475"/>
        <v>1.1940366005665053</v>
      </c>
      <c r="FC405" s="3">
        <f t="shared" si="476"/>
        <v>1.1754502336607544</v>
      </c>
      <c r="FD405" s="3">
        <f t="shared" si="477"/>
        <v>-32.091769300004842</v>
      </c>
      <c r="FE405" s="3" t="str">
        <f t="shared" si="478"/>
        <v/>
      </c>
      <c r="FF405" s="3">
        <f t="shared" si="479"/>
        <v>1.70147569223013</v>
      </c>
      <c r="FG405" s="3">
        <f t="shared" si="480"/>
        <v>6.2321275630000818E-2</v>
      </c>
      <c r="FH405" s="3">
        <f t="shared" si="481"/>
        <v>1.1754502336607544</v>
      </c>
      <c r="FI405" s="4">
        <f t="shared" si="482"/>
        <v>0.85106382978723405</v>
      </c>
      <c r="FJ405" s="4">
        <f t="shared" si="483"/>
        <v>1</v>
      </c>
      <c r="FK405" s="4">
        <f t="shared" si="484"/>
        <v>1.2290015847860538</v>
      </c>
      <c r="FL405" s="4">
        <f t="shared" si="485"/>
        <v>1.4916798732171157</v>
      </c>
      <c r="FM405" s="4">
        <f>Tabela13[[#This Row],[V139]]-Tabela13[[#This Row],[V140]]</f>
        <v>-0.26267828843106189</v>
      </c>
      <c r="FN405" s="4">
        <f>Tabela13[[#This Row],[V1]]-Tabela13[[#This Row],[V2]]/2</f>
        <v>0.31028368794326244</v>
      </c>
      <c r="FO405" s="4">
        <f>Tabela13[[#This Row],[V1]]-Tabela13[[#This Row],[V3]]/2</f>
        <v>0.33333333333333337</v>
      </c>
      <c r="FP405" s="4">
        <f>Tabela13[[#This Row],[V1]]-Tabela13[[#This Row],[V4]]/2</f>
        <v>0.56028368794326244</v>
      </c>
      <c r="FQ405" s="4">
        <f>Tabela13[[#This Row],[V2]]-Tabela13[[#This Row],[V1]]/2</f>
        <v>1.1294326241134751</v>
      </c>
      <c r="FR405" s="4">
        <f>Tabela13[[#This Row],[V2]]-Tabela13[[#This Row],[V3]]/2</f>
        <v>0.87943262411347523</v>
      </c>
      <c r="FS405" s="4">
        <f>Tabela13[[#This Row],[V2]]-Tabela13[[#This Row],[V4]]/2</f>
        <v>1.1063829787234043</v>
      </c>
      <c r="FT405" s="4">
        <f t="shared" si="486"/>
        <v>0.300864465022465</v>
      </c>
      <c r="FU405" s="4">
        <f t="shared" si="487"/>
        <v>0.32175055439664224</v>
      </c>
      <c r="FV405" s="4">
        <f t="shared" si="488"/>
        <v>0.51070425799633901</v>
      </c>
      <c r="FW405" s="4">
        <f t="shared" si="489"/>
        <v>0.84610615542440182</v>
      </c>
      <c r="FX405" s="4">
        <f t="shared" si="490"/>
        <v>0.72133500440197562</v>
      </c>
      <c r="FY405" s="4">
        <f t="shared" si="491"/>
        <v>0.83586033741430421</v>
      </c>
      <c r="FZ405" s="4">
        <f t="shared" si="492"/>
        <v>54.155603704043699</v>
      </c>
      <c r="GA405" s="4">
        <f t="shared" si="493"/>
        <v>57.915099791395605</v>
      </c>
      <c r="GB405" s="4">
        <f t="shared" si="494"/>
        <v>91.926766439341023</v>
      </c>
      <c r="GC405" s="4">
        <f t="shared" si="495"/>
        <v>152.29910797639232</v>
      </c>
      <c r="GD405" s="4">
        <f t="shared" si="496"/>
        <v>129.84030079235561</v>
      </c>
      <c r="GE405" s="4">
        <f t="shared" si="497"/>
        <v>150.45486073457477</v>
      </c>
      <c r="GF405" s="4">
        <f>Tabela13[[#This Row],[V1]]-Tabela13[[#This Row],[V2]]/Tabela13[[#This Row],[V2]]</f>
        <v>0.16666666666666674</v>
      </c>
      <c r="GG405" s="4">
        <f>Tabela13[[#This Row],[V1]]-Tabela13[[#This Row],[V3]]/Tabela13[[#This Row],[V3]]</f>
        <v>0.16666666666666674</v>
      </c>
      <c r="GH405" s="4">
        <f>Tabela13[[#This Row],[V1]]-Tabela13[[#This Row],[V4]]/Tabela13[[#This Row],[V4]]</f>
        <v>0.16666666666666674</v>
      </c>
      <c r="GI405" s="4">
        <f>Tabela13[[#This Row],[V2]]-Tabela13[[#This Row],[V1]]/Tabela13[[#This Row],[V1]]</f>
        <v>0.7127659574468086</v>
      </c>
      <c r="GJ405" s="4">
        <f>Tabela13[[#This Row],[V2]]-Tabela13[[#This Row],[V3]]/Tabela13[[#This Row],[V3]]</f>
        <v>0.7127659574468086</v>
      </c>
      <c r="GK405" s="4">
        <f>Tabela13[[#This Row],[V2]]-Tabela13[[#This Row],[V4]]/Tabela13[[#This Row],[V4]]</f>
        <v>0.7127659574468086</v>
      </c>
      <c r="GL405" s="4">
        <f t="shared" si="498"/>
        <v>0.28989949097945145</v>
      </c>
      <c r="GM405" s="4">
        <f t="shared" si="499"/>
        <v>1.4397163120567376</v>
      </c>
      <c r="GN405" s="4">
        <f t="shared" si="500"/>
        <v>0.20135875974434805</v>
      </c>
      <c r="GO405" s="3">
        <f t="shared" si="501"/>
        <v>0</v>
      </c>
      <c r="GP405" s="3">
        <v>100</v>
      </c>
      <c r="GQ405" s="3">
        <f t="shared" si="502"/>
        <v>-1</v>
      </c>
      <c r="GR405" s="3">
        <f t="shared" si="503"/>
        <v>-100</v>
      </c>
      <c r="GS405" s="34">
        <f>COUNTIF($D$2:D404,Tabela13[[#This Row],[HomeTeam]])</f>
        <v>20</v>
      </c>
      <c r="GT405" s="34">
        <f>COUNTIF($E$2:E404,Tabela13[[#This Row],[AwayTeam]])</f>
        <v>20</v>
      </c>
      <c r="GU405" s="3">
        <f>IFERROR(AVERAGEIFS($AD$2:AD404,$D$2:D404,Tabela13[[#This Row],[HomeTeam]],$GS$2:GS404,"&gt;="&amp;Tabela13[[#This Row],[Contagem_H]]-5),"")</f>
        <v>0.50027097795639996</v>
      </c>
      <c r="GV405" s="3">
        <f>IFERROR(AVERAGEIFS($G$2:G404,$E$2:E404,Tabela13[[#This Row],[AwayTeam]],$GT$2:GT404,"&gt;="&amp;Tabela13[[#This Row],[Contagem_A]]-5),"")</f>
        <v>0.8</v>
      </c>
      <c r="GW405" s="3">
        <f>IFERROR(AVERAGEIFS($GQ$2:GQ404,$D$2:D404,Tabela13[[#This Row],[HomeTeam]],$GS$2:GS404,"&gt;="&amp;Tabela13[[#This Row],[Contagem_H]]-5),"")</f>
        <v>1.6900000000000002</v>
      </c>
    </row>
    <row r="406" spans="1:205" x14ac:dyDescent="0.25">
      <c r="A406" t="s">
        <v>127</v>
      </c>
      <c r="B406" t="s">
        <v>278</v>
      </c>
      <c r="C406" t="s">
        <v>134</v>
      </c>
      <c r="D406" t="s">
        <v>28</v>
      </c>
      <c r="E406" t="s">
        <v>18</v>
      </c>
      <c r="F406" s="3">
        <v>1</v>
      </c>
      <c r="G406" s="3">
        <v>1</v>
      </c>
      <c r="H406" s="3" t="str">
        <f t="shared" si="504"/>
        <v>D</v>
      </c>
      <c r="I406" s="3">
        <v>3</v>
      </c>
      <c r="J406" s="3">
        <v>3.4</v>
      </c>
      <c r="K406" s="3">
        <v>2.38</v>
      </c>
      <c r="L406" s="3">
        <v>1.95</v>
      </c>
      <c r="M406" s="3">
        <v>1.95</v>
      </c>
      <c r="N406" s="3">
        <f t="shared" si="433"/>
        <v>2</v>
      </c>
      <c r="O406" s="3">
        <f t="shared" si="434"/>
        <v>1</v>
      </c>
      <c r="P406" s="3">
        <f t="shared" si="435"/>
        <v>1</v>
      </c>
      <c r="Q406" s="3">
        <f t="shared" si="436"/>
        <v>4.7619047619047672E-2</v>
      </c>
      <c r="R406" s="3">
        <f t="shared" si="437"/>
        <v>2.5641025641025772E-2</v>
      </c>
      <c r="S406" s="3">
        <f t="shared" si="438"/>
        <v>3.1428571428571432</v>
      </c>
      <c r="T406" s="3">
        <f t="shared" si="439"/>
        <v>3.5619047619047621</v>
      </c>
      <c r="U406" s="3">
        <f t="shared" si="440"/>
        <v>2.4933333333333332</v>
      </c>
      <c r="V406" s="3">
        <f t="shared" si="441"/>
        <v>2.0428571428571427</v>
      </c>
      <c r="W406" s="3">
        <f t="shared" si="442"/>
        <v>2.0428571428571427</v>
      </c>
      <c r="X406" s="4">
        <f t="shared" si="443"/>
        <v>0.33333333333333331</v>
      </c>
      <c r="Y406" s="4">
        <f t="shared" si="444"/>
        <v>0.29411764705882354</v>
      </c>
      <c r="Z406" s="4">
        <f t="shared" si="445"/>
        <v>0.42016806722689076</v>
      </c>
      <c r="AA406" s="4">
        <f t="shared" si="446"/>
        <v>0.51282051282051289</v>
      </c>
      <c r="AB406" s="4">
        <f t="shared" si="447"/>
        <v>0.51282051282051289</v>
      </c>
      <c r="AC406" s="4">
        <f t="shared" si="448"/>
        <v>0.66666666666666663</v>
      </c>
      <c r="AD406" s="4">
        <f t="shared" si="449"/>
        <v>0.71008403361344541</v>
      </c>
      <c r="AE406" s="4">
        <f t="shared" si="450"/>
        <v>0.66666666666666663</v>
      </c>
      <c r="AF406" s="4">
        <f t="shared" si="451"/>
        <v>0.71008403361344541</v>
      </c>
      <c r="AG406" s="4">
        <f>IFERROR(AVERAGE(Tabela13[[#This Row],[V1]],Tabela13[[#This Row],[V2]]),"")</f>
        <v>0.68837535014005602</v>
      </c>
      <c r="AH406" s="4">
        <f>IFERROR(AVERAGE(Tabela13[[#This Row],[V1]],Tabela13[[#This Row],[V3]]),"")</f>
        <v>0.66666666666666663</v>
      </c>
      <c r="AI406" s="4">
        <f>IFERROR(AVERAGE(Tabela13[[#This Row],[V1]],Tabela13[[#This Row],[V4]]),"")</f>
        <v>0.68837535014005602</v>
      </c>
      <c r="AJ406" s="4">
        <f>IFERROR(AVERAGE(Tabela13[[#This Row],[V2]],Tabela13[[#This Row],[V1]]),"")</f>
        <v>0.68837535014005602</v>
      </c>
      <c r="AK406" s="4">
        <f>IFERROR(AVERAGE(Tabela13[[#This Row],[V2]],Tabela13[[#This Row],[V3]]),"")</f>
        <v>0.68837535014005602</v>
      </c>
      <c r="AL406" s="4">
        <f>IFERROR(AVERAGE(Tabela13[[#This Row],[V2]],Tabela13[[#This Row],[V4]]),"")</f>
        <v>0.71008403361344541</v>
      </c>
      <c r="AM406" s="4">
        <f>IFERROR(AVERAGE(Tabela13[[#This Row],[V3]],Tabela13[[#This Row],[V1]]),"")</f>
        <v>0.66666666666666663</v>
      </c>
      <c r="AN406" s="4">
        <f>IFERROR(AVERAGE(Tabela13[[#This Row],[V3]],Tabela13[[#This Row],[V2]]),"")</f>
        <v>0.68837535014005602</v>
      </c>
      <c r="AO406" s="4">
        <f>IFERROR(AVERAGE(Tabela13[[#This Row],[V3]],Tabela13[[#This Row],[V4]]),"")</f>
        <v>0.68837535014005602</v>
      </c>
      <c r="AP406" s="4">
        <f>IFERROR(AVERAGE(Tabela13[[#This Row],[V4]],Tabela13[[#This Row],[V1]]),"")</f>
        <v>0.68837535014005602</v>
      </c>
      <c r="AQ406" s="4">
        <f>IFERROR(AVERAGE(Tabela13[[#This Row],[V4]],Tabela13[[#This Row],[V2]]),"")</f>
        <v>0.71008403361344541</v>
      </c>
      <c r="AR406" s="4">
        <f>IFERROR(AVERAGE(Tabela13[[#This Row],[V4]],Tabela13[[#This Row],[V3]]),"")</f>
        <v>0.68837535014005602</v>
      </c>
      <c r="AS406" s="4">
        <f>_xlfn.STDEV.S(Tabela13[[#This Row],[V1]:[V2]])</f>
        <v>3.0700714589331945E-2</v>
      </c>
      <c r="AT406" s="4">
        <f>_xlfn.STDEV.S(Tabela13[[#This Row],[V1]],Tabela13[[#This Row],[V3]])</f>
        <v>0</v>
      </c>
      <c r="AU406" s="4">
        <f>_xlfn.STDEV.S(Tabela13[[#This Row],[V1]],Tabela13[[#This Row],[V4]])</f>
        <v>3.0700714589331945E-2</v>
      </c>
      <c r="AV406" s="4">
        <f>_xlfn.STDEV.S(Tabela13[[#This Row],[V2]],Tabela13[[#This Row],[V1]])</f>
        <v>3.0700714589331945E-2</v>
      </c>
      <c r="AW406" s="4">
        <f>_xlfn.STDEV.S(Tabela13[[#This Row],[V2]],Tabela13[[#This Row],[V3]])</f>
        <v>3.0700714589331945E-2</v>
      </c>
      <c r="AX406" s="4">
        <f>_xlfn.STDEV.S(Tabela13[[#This Row],[V42]],Tabela13[[#This Row],[V44]])</f>
        <v>3.0700714589331945E-2</v>
      </c>
      <c r="AY406" s="4">
        <f>_xlfn.STDEV.S(Tabela13[[#This Row],[V3]],Tabela13[[#This Row],[V1]])</f>
        <v>0</v>
      </c>
      <c r="AZ406" s="4">
        <f>_xlfn.STDEV.S(Tabela13[[#This Row],[V3]],Tabela13[[#This Row],[V2]])</f>
        <v>3.0700714589331945E-2</v>
      </c>
      <c r="BA406" s="4">
        <f>_xlfn.STDEV.S(Tabela13[[#This Row],[V3]],Tabela13[[#This Row],[V4]])</f>
        <v>3.0700714589331945E-2</v>
      </c>
      <c r="BB406" s="4">
        <f>_xlfn.STDEV.S(Tabela13[[#This Row],[V4]],Tabela13[[#This Row],[V1]])</f>
        <v>3.0700714589331945E-2</v>
      </c>
      <c r="BC406" s="4">
        <f>_xlfn.STDEV.S(Tabela13[[#This Row],[V4]],Tabela13[[#This Row],[V2]])</f>
        <v>0</v>
      </c>
      <c r="BD406" s="4">
        <f>_xlfn.STDEV.S(Tabela13[[#This Row],[V4]],Tabela13[[#This Row],[V3]])</f>
        <v>3.0700714589331945E-2</v>
      </c>
      <c r="BE406" s="4">
        <f>Tabela13[[#This Row],[V17]]/Tabela13[[#This Row],[V5]]</f>
        <v>4.4598800034146506E-2</v>
      </c>
      <c r="BF406" s="4">
        <f>Tabela13[[#This Row],[V18]]/Tabela13[[#This Row],[V6]]</f>
        <v>0</v>
      </c>
      <c r="BG406" s="4">
        <f>Tabela13[[#This Row],[V19]]/Tabela13[[#This Row],[V7]]</f>
        <v>4.4598800034146506E-2</v>
      </c>
      <c r="BH406" s="4">
        <f>Tabela13[[#This Row],[V20]]/Tabela13[[#This Row],[V8]]</f>
        <v>4.4598800034146506E-2</v>
      </c>
      <c r="BI406" s="4">
        <f>Tabela13[[#This Row],[V21]]/Tabela13[[#This Row],[V9]]</f>
        <v>4.4598800034146506E-2</v>
      </c>
      <c r="BJ406" s="4">
        <f>Tabela13[[#This Row],[V22]]/Tabela13[[#This Row],[V10]]</f>
        <v>4.3235325871366879E-2</v>
      </c>
      <c r="BK406" s="4">
        <f>Tabela13[[#This Row],[V23]]/Tabela13[[#This Row],[V11]]</f>
        <v>0</v>
      </c>
      <c r="BL406" s="4">
        <f>Tabela13[[#This Row],[V24]]/Tabela13[[#This Row],[V12]]</f>
        <v>4.4598800034146506E-2</v>
      </c>
      <c r="BM406" s="4">
        <f>Tabela13[[#This Row],[V25]]/Tabela13[[#This Row],[V13]]</f>
        <v>4.4598800034146506E-2</v>
      </c>
      <c r="BN406" s="4">
        <f>Tabela13[[#This Row],[V26]]/Tabela13[[#This Row],[V14]]</f>
        <v>4.4598800034146506E-2</v>
      </c>
      <c r="BO406" s="4">
        <f>Tabela13[[#This Row],[V27]]/Tabela13[[#This Row],[V15]]</f>
        <v>0</v>
      </c>
      <c r="BP406" s="4">
        <f>Tabela13[[#This Row],[V28]]/Tabela13[[#This Row],[V16]]</f>
        <v>4.4598800034146506E-2</v>
      </c>
      <c r="BQ406" s="4">
        <f>Tabela13[[#This Row],[V1]]-Tabela13[[#This Row],[V2]]</f>
        <v>-4.3417366946778779E-2</v>
      </c>
      <c r="BR406" s="4">
        <f>Tabela13[[#This Row],[V1]]-Tabela13[[#This Row],[V3]]</f>
        <v>0</v>
      </c>
      <c r="BS406" s="4">
        <f>Tabela13[[#This Row],[V1]]-Tabela13[[#This Row],[V4]]</f>
        <v>-4.3417366946778779E-2</v>
      </c>
      <c r="BT406" s="4">
        <f>Tabela13[[#This Row],[V2]]-Tabela13[[#This Row],[V1]]</f>
        <v>4.3417366946778779E-2</v>
      </c>
      <c r="BU406" s="4">
        <f>Tabela13[[#This Row],[V2]]-Tabela13[[#This Row],[V3]]</f>
        <v>4.3417366946778779E-2</v>
      </c>
      <c r="BV406" s="4">
        <f>Tabela13[[#This Row],[V2]]-Tabela13[[#This Row],[V4]]</f>
        <v>0</v>
      </c>
      <c r="BW406" s="4">
        <f>AVERAGE(Tabela13[[#This Row],[V41]],Tabela13[[#This Row],[V42]])</f>
        <v>-2.170868347338939E-2</v>
      </c>
      <c r="BX406" s="4">
        <f>AVERAGE(Tabela13[[#This Row],[V41]],Tabela13[[#This Row],[V43]])</f>
        <v>-4.3417366946778779E-2</v>
      </c>
      <c r="BY406" s="4">
        <f>AVERAGE(Tabela13[[#This Row],[V41]],Tabela13[[#This Row],[V44]])</f>
        <v>0</v>
      </c>
      <c r="BZ406" s="4">
        <f>AVERAGE(Tabela13[[#This Row],[V41]],Tabela13[[#This Row],[V45]])</f>
        <v>0</v>
      </c>
      <c r="CA406" s="4">
        <f>AVERAGE(Tabela13[[#This Row],[V41]],Tabela13[[#This Row],[V46]])</f>
        <v>-2.170868347338939E-2</v>
      </c>
      <c r="CB406" s="4">
        <f>AVERAGE(Tabela13[[#This Row],[V42]],Tabela13[[#This Row],[V41]])</f>
        <v>-2.170868347338939E-2</v>
      </c>
      <c r="CC406" s="4">
        <f>AVERAGE(Tabela13[[#This Row],[V42]],Tabela13[[#This Row],[V43]])</f>
        <v>-2.170868347338939E-2</v>
      </c>
      <c r="CD406" s="4">
        <f>AVERAGE(Tabela13[[#This Row],[V42]],Tabela13[[#This Row],[V44]])</f>
        <v>2.170868347338939E-2</v>
      </c>
      <c r="CE406" s="4">
        <f>AVERAGE(Tabela13[[#This Row],[V42]],Tabela13[[#This Row],[V45]])</f>
        <v>2.170868347338939E-2</v>
      </c>
      <c r="CF406" s="4">
        <f>AVERAGE(Tabela13[[#This Row],[V42]],Tabela13[[#This Row],[V46]])</f>
        <v>0</v>
      </c>
      <c r="CG406" s="4">
        <f>AVERAGE(Tabela13[[#This Row],[V43]],Tabela13[[#This Row],[V41]])</f>
        <v>-4.3417366946778779E-2</v>
      </c>
      <c r="CH406" s="4">
        <f>AVERAGE(Tabela13[[#This Row],[V43]],Tabela13[[#This Row],[V42]])</f>
        <v>-2.170868347338939E-2</v>
      </c>
      <c r="CI406" s="4">
        <f>AVERAGE(Tabela13[[#This Row],[V43]],Tabela13[[#This Row],[V44]])</f>
        <v>0</v>
      </c>
      <c r="CJ406" s="4">
        <f>AVERAGE(Tabela13[[#This Row],[V43]],Tabela13[[#This Row],[V45]])</f>
        <v>0</v>
      </c>
      <c r="CK406" s="4">
        <f>AVERAGE(Tabela13[[#This Row],[V43]],Tabela13[[#This Row],[V46]])</f>
        <v>-2.170868347338939E-2</v>
      </c>
      <c r="CL406" s="4">
        <f>AVERAGE(Tabela13[[#This Row],[V44]],Tabela13[[#This Row],[V41]])</f>
        <v>0</v>
      </c>
      <c r="CM406" s="4">
        <f>AVERAGE(Tabela13[[#This Row],[V44]],Tabela13[[#This Row],[V42]])</f>
        <v>2.170868347338939E-2</v>
      </c>
      <c r="CN406" s="4">
        <f>AVERAGE(Tabela13[[#This Row],[V44]],Tabela13[[#This Row],[V43]])</f>
        <v>0</v>
      </c>
      <c r="CO406" s="4">
        <f>AVERAGE(Tabela13[[#This Row],[V44]],Tabela13[[#This Row],[V45]])</f>
        <v>4.3417366946778779E-2</v>
      </c>
      <c r="CP406" s="4">
        <f>AVERAGE(Tabela13[[#This Row],[V44]],Tabela13[[#This Row],[V46]])</f>
        <v>2.170868347338939E-2</v>
      </c>
      <c r="CQ406" s="4">
        <f>AVERAGE(Tabela13[[#This Row],[V45]],Tabela13[[#This Row],[V41]])</f>
        <v>0</v>
      </c>
      <c r="CR406" s="4">
        <f>AVERAGE(Tabela13[[#This Row],[V45]],Tabela13[[#This Row],[V42]])</f>
        <v>2.170868347338939E-2</v>
      </c>
      <c r="CS406" s="4">
        <f>AVERAGE(Tabela13[[#This Row],[V45]],Tabela13[[#This Row],[V43]])</f>
        <v>0</v>
      </c>
      <c r="CT406" s="4">
        <f>AVERAGE(Tabela13[[#This Row],[V45]],Tabela13[[#This Row],[V44]])</f>
        <v>4.3417366946778779E-2</v>
      </c>
      <c r="CU406" s="4">
        <f>AVERAGE(Tabela13[[#This Row],[V45]],Tabela13[[#This Row],[V46]])</f>
        <v>2.170868347338939E-2</v>
      </c>
      <c r="CV406" s="4">
        <f>AVERAGE(Tabela13[[#This Row],[V46]],Tabela13[[#This Row],[V41]])</f>
        <v>-2.170868347338939E-2</v>
      </c>
      <c r="CW406" s="4">
        <f>AVERAGE(Tabela13[[#This Row],[V46]],Tabela13[[#This Row],[V42]])</f>
        <v>0</v>
      </c>
      <c r="CX406" s="4">
        <f>AVERAGE(Tabela13[[#This Row],[V46]],Tabela13[[#This Row],[V43]])</f>
        <v>-2.170868347338939E-2</v>
      </c>
      <c r="CY406" s="4">
        <f>AVERAGE(Tabela13[[#This Row],[V46]],Tabela13[[#This Row],[V44]])</f>
        <v>2.170868347338939E-2</v>
      </c>
      <c r="CZ406" s="4">
        <f>AVERAGE(Tabela13[[#This Row],[V46]],Tabela13[[#This Row],[V45]])</f>
        <v>2.170868347338939E-2</v>
      </c>
      <c r="DA406" s="3">
        <f>_xlfn.STDEV.S(Tabela13[[#This Row],[V41]],Tabela13[[#This Row],[V42]])</f>
        <v>3.0700714589331945E-2</v>
      </c>
      <c r="DB406" s="3">
        <f>_xlfn.STDEV.S(Tabela13[[#This Row],[V41]],Tabela13[[#This Row],[V43]])</f>
        <v>0</v>
      </c>
      <c r="DC406" s="3">
        <f>_xlfn.STDEV.S(Tabela13[[#This Row],[V41]],Tabela13[[#This Row],[V44]])</f>
        <v>6.140142917866389E-2</v>
      </c>
      <c r="DD406" s="3">
        <f>_xlfn.STDEV.S(Tabela13[[#This Row],[V41]],Tabela13[[#This Row],[V45]])</f>
        <v>6.140142917866389E-2</v>
      </c>
      <c r="DE406" s="3">
        <f>_xlfn.STDEV.S(Tabela13[[#This Row],[V41]],Tabela13[[#This Row],[V46]])</f>
        <v>3.0700714589331945E-2</v>
      </c>
      <c r="DF406" s="3">
        <f>_xlfn.STDEV.S(Tabela13[[#This Row],[V42]],Tabela13[[#This Row],[V41]])</f>
        <v>3.0700714589331945E-2</v>
      </c>
      <c r="DG406" s="3">
        <f>_xlfn.STDEV.S(Tabela13[[#This Row],[V42]],Tabela13[[#This Row],[V43]])</f>
        <v>3.0700714589331945E-2</v>
      </c>
      <c r="DH406" s="3">
        <f>_xlfn.STDEV.S(Tabela13[[#This Row],[V42]],Tabela13[[#This Row],[V44]])</f>
        <v>3.0700714589331945E-2</v>
      </c>
      <c r="DI406" s="3">
        <f>_xlfn.STDEV.S(Tabela13[[#This Row],[V42]],Tabela13[[#This Row],[V45]])</f>
        <v>3.0700714589331945E-2</v>
      </c>
      <c r="DJ406" s="3">
        <f>_xlfn.STDEV.S(Tabela13[[#This Row],[V42]],Tabela13[[#This Row],[V46]])</f>
        <v>0</v>
      </c>
      <c r="DK406" s="3">
        <f>_xlfn.STDEV.S(Tabela13[[#This Row],[V43]],Tabela13[[#This Row],[V41]])</f>
        <v>0</v>
      </c>
      <c r="DL406" s="3">
        <f>_xlfn.STDEV.S(Tabela13[[#This Row],[V43]],Tabela13[[#This Row],[V42]])</f>
        <v>3.0700714589331945E-2</v>
      </c>
      <c r="DM406" s="3">
        <f>_xlfn.STDEV.S(Tabela13[[#This Row],[V43]],Tabela13[[#This Row],[V44]])</f>
        <v>6.140142917866389E-2</v>
      </c>
      <c r="DN406" s="3">
        <f>_xlfn.STDEV.S(Tabela13[[#This Row],[V43]],Tabela13[[#This Row],[V45]])</f>
        <v>6.140142917866389E-2</v>
      </c>
      <c r="DO406" s="3">
        <f>_xlfn.STDEV.S(Tabela13[[#This Row],[V43]],Tabela13[[#This Row],[V46]])</f>
        <v>3.0700714589331945E-2</v>
      </c>
      <c r="DP406" s="3">
        <f>_xlfn.STDEV.S(Tabela13[[#This Row],[V44]],Tabela13[[#This Row],[V41]])</f>
        <v>6.140142917866389E-2</v>
      </c>
      <c r="DQ406" s="3">
        <f>_xlfn.STDEV.S(Tabela13[[#This Row],[V44]],Tabela13[[#This Row],[V42]])</f>
        <v>3.0700714589331945E-2</v>
      </c>
      <c r="DR406" s="3">
        <f>_xlfn.STDEV.S(Tabela13[[#This Row],[V44]],Tabela13[[#This Row],[V43]])</f>
        <v>6.140142917866389E-2</v>
      </c>
      <c r="DS406" s="3">
        <f>_xlfn.STDEV.S(Tabela13[[#This Row],[V44]],Tabela13[[#This Row],[V45]])</f>
        <v>0</v>
      </c>
      <c r="DT406" s="3">
        <f>_xlfn.STDEV.S(Tabela13[[#This Row],[V44]],Tabela13[[#This Row],[V46]])</f>
        <v>3.0700714589331945E-2</v>
      </c>
      <c r="DU406" s="3">
        <f>_xlfn.STDEV.S(Tabela13[[#This Row],[V45]],Tabela13[[#This Row],[V41]])</f>
        <v>6.140142917866389E-2</v>
      </c>
      <c r="DV406" s="3">
        <f>_xlfn.STDEV.S(Tabela13[[#This Row],[V45]],Tabela13[[#This Row],[V42]])</f>
        <v>3.0700714589331945E-2</v>
      </c>
      <c r="DW406" s="3">
        <f>_xlfn.STDEV.S(Tabela13[[#This Row],[V45]],Tabela13[[#This Row],[V43]])</f>
        <v>6.140142917866389E-2</v>
      </c>
      <c r="DX406" s="3">
        <f>_xlfn.STDEV.S(Tabela13[[#This Row],[V45]],Tabela13[[#This Row],[V44]])</f>
        <v>0</v>
      </c>
      <c r="DY406" s="3">
        <f>_xlfn.STDEV.S(Tabela13[[#This Row],[V45]],Tabela13[[#This Row],[V46]])</f>
        <v>3.0700714589331945E-2</v>
      </c>
      <c r="DZ406" s="3">
        <f>_xlfn.STDEV.S(Tabela13[[#This Row],[V46]],Tabela13[[#This Row],[V41]])</f>
        <v>3.0700714589331945E-2</v>
      </c>
      <c r="EA406" s="3">
        <f>_xlfn.STDEV.S(Tabela13[[#This Row],[V46]],Tabela13[[#This Row],[V42]])</f>
        <v>0</v>
      </c>
      <c r="EB406" s="3">
        <f>_xlfn.STDEV.S(Tabela13[[#This Row],[V46]],Tabela13[[#This Row],[V43]])</f>
        <v>3.0700714589331945E-2</v>
      </c>
      <c r="EC406" s="3">
        <f>_xlfn.STDEV.S(Tabela13[[#This Row],[V46]],Tabela13[[#This Row],[V44]])</f>
        <v>3.0700714589331945E-2</v>
      </c>
      <c r="ED406" s="3">
        <f>_xlfn.STDEV.S(Tabela13[[#This Row],[V46]],Tabela13[[#This Row],[V45]])</f>
        <v>3.0700714589331945E-2</v>
      </c>
      <c r="EE406" s="3">
        <f t="shared" si="452"/>
        <v>-1.4142135623730951</v>
      </c>
      <c r="EF406" s="3">
        <f t="shared" si="453"/>
        <v>0</v>
      </c>
      <c r="EG406" s="3" t="str">
        <f t="shared" si="454"/>
        <v/>
      </c>
      <c r="EH406" s="3" t="str">
        <f t="shared" si="455"/>
        <v/>
      </c>
      <c r="EI406" s="3">
        <f t="shared" si="456"/>
        <v>-1.4142135623730951</v>
      </c>
      <c r="EJ406" s="3">
        <f t="shared" si="457"/>
        <v>-1.4142135623730951</v>
      </c>
      <c r="EK406" s="3">
        <f t="shared" si="458"/>
        <v>-1.4142135623730951</v>
      </c>
      <c r="EL406" s="3">
        <f t="shared" si="459"/>
        <v>1.4142135623730951</v>
      </c>
      <c r="EM406" s="3">
        <f t="shared" si="460"/>
        <v>1.4142135623730951</v>
      </c>
      <c r="EN406" s="3" t="str">
        <f t="shared" si="461"/>
        <v/>
      </c>
      <c r="EO406" s="3">
        <f t="shared" si="462"/>
        <v>0</v>
      </c>
      <c r="EP406" s="3">
        <f t="shared" si="463"/>
        <v>-1.4142135623730951</v>
      </c>
      <c r="EQ406" s="3" t="str">
        <f t="shared" si="464"/>
        <v/>
      </c>
      <c r="ER406" s="3" t="str">
        <f t="shared" si="465"/>
        <v/>
      </c>
      <c r="ES406" s="3" t="str">
        <f t="shared" si="466"/>
        <v/>
      </c>
      <c r="ET406" s="3" t="str">
        <f t="shared" si="467"/>
        <v/>
      </c>
      <c r="EU406" s="3" t="str">
        <f t="shared" si="468"/>
        <v/>
      </c>
      <c r="EV406" s="3" t="str">
        <f t="shared" si="469"/>
        <v/>
      </c>
      <c r="EW406" s="3">
        <f t="shared" si="470"/>
        <v>0</v>
      </c>
      <c r="EX406" s="3">
        <f t="shared" si="471"/>
        <v>1.4142135623730951</v>
      </c>
      <c r="EY406" s="3" t="str">
        <f t="shared" si="472"/>
        <v/>
      </c>
      <c r="EZ406" s="3">
        <f t="shared" si="473"/>
        <v>1.4142135623730951</v>
      </c>
      <c r="FA406" s="3" t="str">
        <f t="shared" si="474"/>
        <v/>
      </c>
      <c r="FB406" s="3">
        <f t="shared" si="475"/>
        <v>0</v>
      </c>
      <c r="FC406" s="3">
        <f t="shared" si="476"/>
        <v>1.4142135623730951</v>
      </c>
      <c r="FD406" s="3">
        <f t="shared" si="477"/>
        <v>-1.4142135623730951</v>
      </c>
      <c r="FE406" s="3" t="str">
        <f t="shared" si="478"/>
        <v/>
      </c>
      <c r="FF406" s="3">
        <f t="shared" si="479"/>
        <v>-1.4142135623730951</v>
      </c>
      <c r="FG406" s="3">
        <f t="shared" si="480"/>
        <v>1.4142135623730951</v>
      </c>
      <c r="FH406" s="3">
        <f t="shared" si="481"/>
        <v>1.4142135623730951</v>
      </c>
      <c r="FI406" s="4">
        <f t="shared" si="482"/>
        <v>0.42016806722689076</v>
      </c>
      <c r="FJ406" s="4">
        <f t="shared" si="483"/>
        <v>0.33333333333333331</v>
      </c>
      <c r="FK406" s="4">
        <f t="shared" si="484"/>
        <v>1.2352941176470587</v>
      </c>
      <c r="FL406" s="4">
        <f t="shared" si="485"/>
        <v>1.4839572192513371</v>
      </c>
      <c r="FM406" s="4">
        <f>Tabela13[[#This Row],[V139]]-Tabela13[[#This Row],[V140]]</f>
        <v>-0.2486631016042784</v>
      </c>
      <c r="FN406" s="4">
        <f>Tabela13[[#This Row],[V1]]-Tabela13[[#This Row],[V2]]/2</f>
        <v>0.31162464985994393</v>
      </c>
      <c r="FO406" s="4">
        <f>Tabela13[[#This Row],[V1]]-Tabela13[[#This Row],[V3]]/2</f>
        <v>0.33333333333333331</v>
      </c>
      <c r="FP406" s="4">
        <f>Tabela13[[#This Row],[V1]]-Tabela13[[#This Row],[V4]]/2</f>
        <v>0.31162464985994393</v>
      </c>
      <c r="FQ406" s="4">
        <f>Tabela13[[#This Row],[V2]]-Tabela13[[#This Row],[V1]]/2</f>
        <v>0.37675070028011209</v>
      </c>
      <c r="FR406" s="4">
        <f>Tabela13[[#This Row],[V2]]-Tabela13[[#This Row],[V3]]/2</f>
        <v>0.37675070028011209</v>
      </c>
      <c r="FS406" s="4">
        <f>Tabela13[[#This Row],[V2]]-Tabela13[[#This Row],[V4]]/2</f>
        <v>0.3550420168067227</v>
      </c>
      <c r="FT406" s="4">
        <f t="shared" si="486"/>
        <v>0.30208719774289128</v>
      </c>
      <c r="FU406" s="4">
        <f t="shared" si="487"/>
        <v>0.32175055439664219</v>
      </c>
      <c r="FV406" s="4">
        <f t="shared" si="488"/>
        <v>0.30208719774289128</v>
      </c>
      <c r="FW406" s="4">
        <f t="shared" si="489"/>
        <v>0.36030464667130652</v>
      </c>
      <c r="FX406" s="4">
        <f t="shared" si="490"/>
        <v>0.36030464667130652</v>
      </c>
      <c r="FY406" s="4">
        <f t="shared" si="491"/>
        <v>0.34115951322956628</v>
      </c>
      <c r="FZ406" s="4">
        <f t="shared" si="492"/>
        <v>54.37569559372043</v>
      </c>
      <c r="GA406" s="4">
        <f t="shared" si="493"/>
        <v>57.915099791395591</v>
      </c>
      <c r="GB406" s="4">
        <f t="shared" si="494"/>
        <v>54.37569559372043</v>
      </c>
      <c r="GC406" s="4">
        <f t="shared" si="495"/>
        <v>64.854836400835168</v>
      </c>
      <c r="GD406" s="4">
        <f t="shared" si="496"/>
        <v>64.854836400835168</v>
      </c>
      <c r="GE406" s="4">
        <f t="shared" si="497"/>
        <v>61.408712381321934</v>
      </c>
      <c r="GF406" s="4">
        <f>Tabela13[[#This Row],[V1]]-Tabela13[[#This Row],[V2]]/Tabela13[[#This Row],[V2]]</f>
        <v>-0.33333333333333337</v>
      </c>
      <c r="GG406" s="4">
        <f>Tabela13[[#This Row],[V1]]-Tabela13[[#This Row],[V3]]/Tabela13[[#This Row],[V3]]</f>
        <v>-0.33333333333333337</v>
      </c>
      <c r="GH406" s="4">
        <f>Tabela13[[#This Row],[V1]]-Tabela13[[#This Row],[V4]]/Tabela13[[#This Row],[V4]]</f>
        <v>-0.33333333333333337</v>
      </c>
      <c r="GI406" s="4">
        <f>Tabela13[[#This Row],[V2]]-Tabela13[[#This Row],[V1]]/Tabela13[[#This Row],[V1]]</f>
        <v>-0.28991596638655459</v>
      </c>
      <c r="GJ406" s="4">
        <f>Tabela13[[#This Row],[V2]]-Tabela13[[#This Row],[V3]]/Tabela13[[#This Row],[V3]]</f>
        <v>-0.28991596638655459</v>
      </c>
      <c r="GK406" s="4">
        <f>Tabela13[[#This Row],[V2]]-Tabela13[[#This Row],[V4]]/Tabela13[[#This Row],[V4]]</f>
        <v>-0.28991596638655459</v>
      </c>
      <c r="GL406" s="4">
        <f t="shared" si="498"/>
        <v>2.5067028494227487E-2</v>
      </c>
      <c r="GM406" s="4">
        <f t="shared" si="499"/>
        <v>0.68837535014005602</v>
      </c>
      <c r="GN406" s="4">
        <f t="shared" si="500"/>
        <v>3.6414767741359974E-2</v>
      </c>
      <c r="GO406" s="3">
        <f t="shared" si="501"/>
        <v>0</v>
      </c>
      <c r="GP406" s="3">
        <v>100</v>
      </c>
      <c r="GQ406" s="3">
        <f t="shared" si="502"/>
        <v>-1</v>
      </c>
      <c r="GR406" s="3">
        <f t="shared" si="503"/>
        <v>-100</v>
      </c>
      <c r="GS406" s="34">
        <f>COUNTIF($D$2:D405,Tabela13[[#This Row],[HomeTeam]])</f>
        <v>1</v>
      </c>
      <c r="GT406" s="34">
        <f>COUNTIF($E$2:E405,Tabela13[[#This Row],[AwayTeam]])</f>
        <v>20</v>
      </c>
      <c r="GU406" s="3">
        <f>IFERROR(AVERAGEIFS($AD$2:AD405,$D$2:D405,Tabela13[[#This Row],[HomeTeam]],$GS$2:GS405,"&gt;="&amp;Tabela13[[#This Row],[Contagem_H]]-5),"")</f>
        <v>1.3759398496240602</v>
      </c>
      <c r="GV406" s="3">
        <f>IFERROR(AVERAGEIFS($G$2:G405,$E$2:E405,Tabela13[[#This Row],[AwayTeam]],$GT$2:GT405,"&gt;="&amp;Tabela13[[#This Row],[Contagem_A]]-5),"")</f>
        <v>1.4</v>
      </c>
      <c r="GW406" s="3">
        <f>IFERROR(AVERAGEIFS($GQ$2:GQ405,$D$2:D405,Tabela13[[#This Row],[HomeTeam]],$GS$2:GS405,"&gt;="&amp;Tabela13[[#This Row],[Contagem_H]]-5),"")</f>
        <v>-1</v>
      </c>
    </row>
    <row r="407" spans="1:205" x14ac:dyDescent="0.25">
      <c r="A407" t="s">
        <v>127</v>
      </c>
      <c r="B407" t="s">
        <v>278</v>
      </c>
      <c r="C407" t="s">
        <v>134</v>
      </c>
      <c r="D407" t="s">
        <v>27</v>
      </c>
      <c r="E407" t="s">
        <v>21</v>
      </c>
      <c r="F407" s="3">
        <v>1</v>
      </c>
      <c r="G407" s="3">
        <v>2</v>
      </c>
      <c r="H407" s="3" t="str">
        <f t="shared" si="504"/>
        <v>A</v>
      </c>
      <c r="I407" s="3">
        <v>4</v>
      </c>
      <c r="J407" s="3">
        <v>3.7</v>
      </c>
      <c r="K407" s="3">
        <v>1.85</v>
      </c>
      <c r="L407" s="3">
        <v>1.73</v>
      </c>
      <c r="M407" s="3">
        <v>2.1</v>
      </c>
      <c r="N407" s="3">
        <f t="shared" si="433"/>
        <v>3</v>
      </c>
      <c r="O407" s="3">
        <f t="shared" si="434"/>
        <v>0</v>
      </c>
      <c r="P407" s="3">
        <f t="shared" si="435"/>
        <v>3</v>
      </c>
      <c r="Q407" s="3">
        <f t="shared" si="436"/>
        <v>6.0810810810810523E-2</v>
      </c>
      <c r="R407" s="3">
        <f t="shared" si="437"/>
        <v>5.4225158271401064E-2</v>
      </c>
      <c r="S407" s="3">
        <f t="shared" si="438"/>
        <v>4.2432432432432421</v>
      </c>
      <c r="T407" s="3">
        <f t="shared" si="439"/>
        <v>3.9249999999999989</v>
      </c>
      <c r="U407" s="3">
        <f t="shared" si="440"/>
        <v>1.9624999999999995</v>
      </c>
      <c r="V407" s="3">
        <f t="shared" si="441"/>
        <v>1.8352027027027022</v>
      </c>
      <c r="W407" s="3">
        <f t="shared" si="442"/>
        <v>2.2277027027027021</v>
      </c>
      <c r="X407" s="4">
        <f t="shared" si="443"/>
        <v>0.25</v>
      </c>
      <c r="Y407" s="4">
        <f t="shared" si="444"/>
        <v>0.27027027027027023</v>
      </c>
      <c r="Z407" s="4">
        <f t="shared" si="445"/>
        <v>0.54054054054054046</v>
      </c>
      <c r="AA407" s="4">
        <f t="shared" si="446"/>
        <v>0.5780346820809249</v>
      </c>
      <c r="AB407" s="4">
        <f t="shared" si="447"/>
        <v>0.47619047619047616</v>
      </c>
      <c r="AC407" s="4">
        <f t="shared" si="448"/>
        <v>0.625</v>
      </c>
      <c r="AD407" s="4">
        <f t="shared" si="449"/>
        <v>1.2702702702702702</v>
      </c>
      <c r="AE407" s="4">
        <f t="shared" si="450"/>
        <v>1.125</v>
      </c>
      <c r="AF407" s="4">
        <f t="shared" si="451"/>
        <v>0.77027027027027017</v>
      </c>
      <c r="AG407" s="4">
        <f>IFERROR(AVERAGE(Tabela13[[#This Row],[V1]],Tabela13[[#This Row],[V2]]),"")</f>
        <v>0.94763513513513509</v>
      </c>
      <c r="AH407" s="4">
        <f>IFERROR(AVERAGE(Tabela13[[#This Row],[V1]],Tabela13[[#This Row],[V3]]),"")</f>
        <v>0.875</v>
      </c>
      <c r="AI407" s="4">
        <f>IFERROR(AVERAGE(Tabela13[[#This Row],[V1]],Tabela13[[#This Row],[V4]]),"")</f>
        <v>0.69763513513513509</v>
      </c>
      <c r="AJ407" s="4">
        <f>IFERROR(AVERAGE(Tabela13[[#This Row],[V2]],Tabela13[[#This Row],[V1]]),"")</f>
        <v>0.94763513513513509</v>
      </c>
      <c r="AK407" s="4">
        <f>IFERROR(AVERAGE(Tabela13[[#This Row],[V2]],Tabela13[[#This Row],[V3]]),"")</f>
        <v>1.1976351351351351</v>
      </c>
      <c r="AL407" s="4">
        <f>IFERROR(AVERAGE(Tabela13[[#This Row],[V2]],Tabela13[[#This Row],[V4]]),"")</f>
        <v>1.0202702702702702</v>
      </c>
      <c r="AM407" s="4">
        <f>IFERROR(AVERAGE(Tabela13[[#This Row],[V3]],Tabela13[[#This Row],[V1]]),"")</f>
        <v>0.875</v>
      </c>
      <c r="AN407" s="4">
        <f>IFERROR(AVERAGE(Tabela13[[#This Row],[V3]],Tabela13[[#This Row],[V2]]),"")</f>
        <v>1.1976351351351351</v>
      </c>
      <c r="AO407" s="4">
        <f>IFERROR(AVERAGE(Tabela13[[#This Row],[V3]],Tabela13[[#This Row],[V4]]),"")</f>
        <v>0.94763513513513509</v>
      </c>
      <c r="AP407" s="4">
        <f>IFERROR(AVERAGE(Tabela13[[#This Row],[V4]],Tabela13[[#This Row],[V1]]),"")</f>
        <v>0.69763513513513509</v>
      </c>
      <c r="AQ407" s="4">
        <f>IFERROR(AVERAGE(Tabela13[[#This Row],[V4]],Tabela13[[#This Row],[V2]]),"")</f>
        <v>1.0202702702702702</v>
      </c>
      <c r="AR407" s="4">
        <f>IFERROR(AVERAGE(Tabela13[[#This Row],[V4]],Tabela13[[#This Row],[V3]]),"")</f>
        <v>0.94763513513513509</v>
      </c>
      <c r="AS407" s="4">
        <f>_xlfn.STDEV.S(Tabela13[[#This Row],[V1]:[V2]])</f>
        <v>0.45627498380618442</v>
      </c>
      <c r="AT407" s="4">
        <f>_xlfn.STDEV.S(Tabela13[[#This Row],[V1]],Tabela13[[#This Row],[V3]])</f>
        <v>0.35355339059327379</v>
      </c>
      <c r="AU407" s="4">
        <f>_xlfn.STDEV.S(Tabela13[[#This Row],[V1]],Tabela13[[#This Row],[V4]])</f>
        <v>0.10272159321291043</v>
      </c>
      <c r="AV407" s="4">
        <f>_xlfn.STDEV.S(Tabela13[[#This Row],[V2]],Tabela13[[#This Row],[V1]])</f>
        <v>0.45627498380618442</v>
      </c>
      <c r="AW407" s="4">
        <f>_xlfn.STDEV.S(Tabela13[[#This Row],[V2]],Tabela13[[#This Row],[V3]])</f>
        <v>0.10272159321291055</v>
      </c>
      <c r="AX407" s="4">
        <f>_xlfn.STDEV.S(Tabela13[[#This Row],[V42]],Tabela13[[#This Row],[V44]])</f>
        <v>0.8098283743994581</v>
      </c>
      <c r="AY407" s="4">
        <f>_xlfn.STDEV.S(Tabela13[[#This Row],[V3]],Tabela13[[#This Row],[V1]])</f>
        <v>0.35355339059327379</v>
      </c>
      <c r="AZ407" s="4">
        <f>_xlfn.STDEV.S(Tabela13[[#This Row],[V3]],Tabela13[[#This Row],[V2]])</f>
        <v>0.10272159321291055</v>
      </c>
      <c r="BA407" s="4">
        <f>_xlfn.STDEV.S(Tabela13[[#This Row],[V3]],Tabela13[[#This Row],[V4]])</f>
        <v>0.25083179738036293</v>
      </c>
      <c r="BB407" s="4">
        <f>_xlfn.STDEV.S(Tabela13[[#This Row],[V4]],Tabela13[[#This Row],[V1]])</f>
        <v>0.10272159321291043</v>
      </c>
      <c r="BC407" s="4">
        <f>_xlfn.STDEV.S(Tabela13[[#This Row],[V4]],Tabela13[[#This Row],[V2]])</f>
        <v>0.35355339059327379</v>
      </c>
      <c r="BD407" s="4">
        <f>_xlfn.STDEV.S(Tabela13[[#This Row],[V4]],Tabela13[[#This Row],[V3]])</f>
        <v>0.25083179738036293</v>
      </c>
      <c r="BE407" s="4">
        <f>Tabela13[[#This Row],[V17]]/Tabela13[[#This Row],[V5]]</f>
        <v>0.48148803995233724</v>
      </c>
      <c r="BF407" s="4">
        <f>Tabela13[[#This Row],[V18]]/Tabela13[[#This Row],[V6]]</f>
        <v>0.40406101782088433</v>
      </c>
      <c r="BG407" s="4">
        <f>Tabela13[[#This Row],[V19]]/Tabela13[[#This Row],[V7]]</f>
        <v>0.14724257429066095</v>
      </c>
      <c r="BH407" s="4">
        <f>Tabela13[[#This Row],[V20]]/Tabela13[[#This Row],[V8]]</f>
        <v>0.48148803995233724</v>
      </c>
      <c r="BI407" s="4">
        <f>Tabela13[[#This Row],[V21]]/Tabela13[[#This Row],[V9]]</f>
        <v>8.5770357097380887E-2</v>
      </c>
      <c r="BJ407" s="4">
        <f>Tabela13[[#This Row],[V22]]/Tabela13[[#This Row],[V10]]</f>
        <v>0.79373906894781332</v>
      </c>
      <c r="BK407" s="4">
        <f>Tabela13[[#This Row],[V23]]/Tabela13[[#This Row],[V11]]</f>
        <v>0.40406101782088433</v>
      </c>
      <c r="BL407" s="4">
        <f>Tabela13[[#This Row],[V24]]/Tabela13[[#This Row],[V12]]</f>
        <v>8.5770357097380887E-2</v>
      </c>
      <c r="BM407" s="4">
        <f>Tabela13[[#This Row],[V25]]/Tabela13[[#This Row],[V13]]</f>
        <v>0.26469237798426892</v>
      </c>
      <c r="BN407" s="4">
        <f>Tabela13[[#This Row],[V26]]/Tabela13[[#This Row],[V14]]</f>
        <v>0.14724257429066095</v>
      </c>
      <c r="BO407" s="4">
        <f>Tabela13[[#This Row],[V27]]/Tabela13[[#This Row],[V15]]</f>
        <v>0.3465291510450631</v>
      </c>
      <c r="BP407" s="4">
        <f>Tabela13[[#This Row],[V28]]/Tabela13[[#This Row],[V16]]</f>
        <v>0.26469237798426892</v>
      </c>
      <c r="BQ407" s="4">
        <f>Tabela13[[#This Row],[V1]]-Tabela13[[#This Row],[V2]]</f>
        <v>-0.64527027027027017</v>
      </c>
      <c r="BR407" s="4">
        <f>Tabela13[[#This Row],[V1]]-Tabela13[[#This Row],[V3]]</f>
        <v>-0.5</v>
      </c>
      <c r="BS407" s="4">
        <f>Tabela13[[#This Row],[V1]]-Tabela13[[#This Row],[V4]]</f>
        <v>-0.14527027027027017</v>
      </c>
      <c r="BT407" s="4">
        <f>Tabela13[[#This Row],[V2]]-Tabela13[[#This Row],[V1]]</f>
        <v>0.64527027027027017</v>
      </c>
      <c r="BU407" s="4">
        <f>Tabela13[[#This Row],[V2]]-Tabela13[[#This Row],[V3]]</f>
        <v>0.14527027027027017</v>
      </c>
      <c r="BV407" s="4">
        <f>Tabela13[[#This Row],[V2]]-Tabela13[[#This Row],[V4]]</f>
        <v>0.5</v>
      </c>
      <c r="BW407" s="4">
        <f>AVERAGE(Tabela13[[#This Row],[V41]],Tabela13[[#This Row],[V42]])</f>
        <v>-0.57263513513513509</v>
      </c>
      <c r="BX407" s="4">
        <f>AVERAGE(Tabela13[[#This Row],[V41]],Tabela13[[#This Row],[V43]])</f>
        <v>-0.39527027027027017</v>
      </c>
      <c r="BY407" s="4">
        <f>AVERAGE(Tabela13[[#This Row],[V41]],Tabela13[[#This Row],[V44]])</f>
        <v>0</v>
      </c>
      <c r="BZ407" s="4">
        <f>AVERAGE(Tabela13[[#This Row],[V41]],Tabela13[[#This Row],[V45]])</f>
        <v>-0.25</v>
      </c>
      <c r="CA407" s="4">
        <f>AVERAGE(Tabela13[[#This Row],[V41]],Tabela13[[#This Row],[V46]])</f>
        <v>-7.2635135135135087E-2</v>
      </c>
      <c r="CB407" s="4">
        <f>AVERAGE(Tabela13[[#This Row],[V42]],Tabela13[[#This Row],[V41]])</f>
        <v>-0.57263513513513509</v>
      </c>
      <c r="CC407" s="4">
        <f>AVERAGE(Tabela13[[#This Row],[V42]],Tabela13[[#This Row],[V43]])</f>
        <v>-0.32263513513513509</v>
      </c>
      <c r="CD407" s="4">
        <f>AVERAGE(Tabela13[[#This Row],[V42]],Tabela13[[#This Row],[V44]])</f>
        <v>7.2635135135135087E-2</v>
      </c>
      <c r="CE407" s="4">
        <f>AVERAGE(Tabela13[[#This Row],[V42]],Tabela13[[#This Row],[V45]])</f>
        <v>-0.17736486486486491</v>
      </c>
      <c r="CF407" s="4">
        <f>AVERAGE(Tabela13[[#This Row],[V42]],Tabela13[[#This Row],[V46]])</f>
        <v>0</v>
      </c>
      <c r="CG407" s="4">
        <f>AVERAGE(Tabela13[[#This Row],[V43]],Tabela13[[#This Row],[V41]])</f>
        <v>-0.39527027027027017</v>
      </c>
      <c r="CH407" s="4">
        <f>AVERAGE(Tabela13[[#This Row],[V43]],Tabela13[[#This Row],[V42]])</f>
        <v>-0.32263513513513509</v>
      </c>
      <c r="CI407" s="4">
        <f>AVERAGE(Tabela13[[#This Row],[V43]],Tabela13[[#This Row],[V44]])</f>
        <v>0.25</v>
      </c>
      <c r="CJ407" s="4">
        <f>AVERAGE(Tabela13[[#This Row],[V43]],Tabela13[[#This Row],[V45]])</f>
        <v>0</v>
      </c>
      <c r="CK407" s="4">
        <f>AVERAGE(Tabela13[[#This Row],[V43]],Tabela13[[#This Row],[V46]])</f>
        <v>0.17736486486486491</v>
      </c>
      <c r="CL407" s="4">
        <f>AVERAGE(Tabela13[[#This Row],[V44]],Tabela13[[#This Row],[V41]])</f>
        <v>0</v>
      </c>
      <c r="CM407" s="4">
        <f>AVERAGE(Tabela13[[#This Row],[V44]],Tabela13[[#This Row],[V42]])</f>
        <v>7.2635135135135087E-2</v>
      </c>
      <c r="CN407" s="4">
        <f>AVERAGE(Tabela13[[#This Row],[V44]],Tabela13[[#This Row],[V43]])</f>
        <v>0.25</v>
      </c>
      <c r="CO407" s="4">
        <f>AVERAGE(Tabela13[[#This Row],[V44]],Tabela13[[#This Row],[V45]])</f>
        <v>0.39527027027027017</v>
      </c>
      <c r="CP407" s="4">
        <f>AVERAGE(Tabela13[[#This Row],[V44]],Tabela13[[#This Row],[V46]])</f>
        <v>0.57263513513513509</v>
      </c>
      <c r="CQ407" s="4">
        <f>AVERAGE(Tabela13[[#This Row],[V45]],Tabela13[[#This Row],[V41]])</f>
        <v>-0.25</v>
      </c>
      <c r="CR407" s="4">
        <f>AVERAGE(Tabela13[[#This Row],[V45]],Tabela13[[#This Row],[V42]])</f>
        <v>-0.17736486486486491</v>
      </c>
      <c r="CS407" s="4">
        <f>AVERAGE(Tabela13[[#This Row],[V45]],Tabela13[[#This Row],[V43]])</f>
        <v>0</v>
      </c>
      <c r="CT407" s="4">
        <f>AVERAGE(Tabela13[[#This Row],[V45]],Tabela13[[#This Row],[V44]])</f>
        <v>0.39527027027027017</v>
      </c>
      <c r="CU407" s="4">
        <f>AVERAGE(Tabela13[[#This Row],[V45]],Tabela13[[#This Row],[V46]])</f>
        <v>0.32263513513513509</v>
      </c>
      <c r="CV407" s="4">
        <f>AVERAGE(Tabela13[[#This Row],[V46]],Tabela13[[#This Row],[V41]])</f>
        <v>-7.2635135135135087E-2</v>
      </c>
      <c r="CW407" s="4">
        <f>AVERAGE(Tabela13[[#This Row],[V46]],Tabela13[[#This Row],[V42]])</f>
        <v>0</v>
      </c>
      <c r="CX407" s="4">
        <f>AVERAGE(Tabela13[[#This Row],[V46]],Tabela13[[#This Row],[V43]])</f>
        <v>0.17736486486486491</v>
      </c>
      <c r="CY407" s="4">
        <f>AVERAGE(Tabela13[[#This Row],[V46]],Tabela13[[#This Row],[V44]])</f>
        <v>0.57263513513513509</v>
      </c>
      <c r="CZ407" s="4">
        <f>AVERAGE(Tabela13[[#This Row],[V46]],Tabela13[[#This Row],[V45]])</f>
        <v>0.32263513513513509</v>
      </c>
      <c r="DA407" s="3">
        <f>_xlfn.STDEV.S(Tabela13[[#This Row],[V41]],Tabela13[[#This Row],[V42]])</f>
        <v>0.10272159321291043</v>
      </c>
      <c r="DB407" s="3">
        <f>_xlfn.STDEV.S(Tabela13[[#This Row],[V41]],Tabela13[[#This Row],[V43]])</f>
        <v>0.35355339059327379</v>
      </c>
      <c r="DC407" s="3">
        <f>_xlfn.STDEV.S(Tabela13[[#This Row],[V41]],Tabela13[[#This Row],[V44]])</f>
        <v>0.91254996761236862</v>
      </c>
      <c r="DD407" s="3">
        <f>_xlfn.STDEV.S(Tabela13[[#This Row],[V41]],Tabela13[[#This Row],[V45]])</f>
        <v>0.55899657701909489</v>
      </c>
      <c r="DE407" s="3">
        <f>_xlfn.STDEV.S(Tabela13[[#This Row],[V41]],Tabela13[[#This Row],[V46]])</f>
        <v>0.8098283743994581</v>
      </c>
      <c r="DF407" s="3">
        <f>_xlfn.STDEV.S(Tabela13[[#This Row],[V42]],Tabela13[[#This Row],[V41]])</f>
        <v>0.10272159321291043</v>
      </c>
      <c r="DG407" s="3">
        <f>_xlfn.STDEV.S(Tabela13[[#This Row],[V42]],Tabela13[[#This Row],[V43]])</f>
        <v>0.25083179738036321</v>
      </c>
      <c r="DH407" s="3">
        <f>_xlfn.STDEV.S(Tabela13[[#This Row],[V42]],Tabela13[[#This Row],[V44]])</f>
        <v>0.8098283743994581</v>
      </c>
      <c r="DI407" s="3">
        <f>_xlfn.STDEV.S(Tabela13[[#This Row],[V42]],Tabela13[[#This Row],[V45]])</f>
        <v>0.45627498380618431</v>
      </c>
      <c r="DJ407" s="3">
        <f>_xlfn.STDEV.S(Tabela13[[#This Row],[V42]],Tabela13[[#This Row],[V46]])</f>
        <v>0.70710678118654757</v>
      </c>
      <c r="DK407" s="3">
        <f>_xlfn.STDEV.S(Tabela13[[#This Row],[V43]],Tabela13[[#This Row],[V41]])</f>
        <v>0.35355339059327379</v>
      </c>
      <c r="DL407" s="3">
        <f>_xlfn.STDEV.S(Tabela13[[#This Row],[V43]],Tabela13[[#This Row],[V42]])</f>
        <v>0.25083179738036321</v>
      </c>
      <c r="DM407" s="3">
        <f>_xlfn.STDEV.S(Tabela13[[#This Row],[V43]],Tabela13[[#This Row],[V44]])</f>
        <v>0.55899657701909489</v>
      </c>
      <c r="DN407" s="3">
        <f>_xlfn.STDEV.S(Tabela13[[#This Row],[V43]],Tabela13[[#This Row],[V45]])</f>
        <v>0.2054431864258211</v>
      </c>
      <c r="DO407" s="3">
        <f>_xlfn.STDEV.S(Tabela13[[#This Row],[V43]],Tabela13[[#This Row],[V46]])</f>
        <v>0.45627498380618431</v>
      </c>
      <c r="DP407" s="3">
        <f>_xlfn.STDEV.S(Tabela13[[#This Row],[V44]],Tabela13[[#This Row],[V41]])</f>
        <v>0.91254996761236862</v>
      </c>
      <c r="DQ407" s="3">
        <f>_xlfn.STDEV.S(Tabela13[[#This Row],[V44]],Tabela13[[#This Row],[V42]])</f>
        <v>0.8098283743994581</v>
      </c>
      <c r="DR407" s="3">
        <f>_xlfn.STDEV.S(Tabela13[[#This Row],[V44]],Tabela13[[#This Row],[V43]])</f>
        <v>0.55899657701909489</v>
      </c>
      <c r="DS407" s="3">
        <f>_xlfn.STDEV.S(Tabela13[[#This Row],[V44]],Tabela13[[#This Row],[V45]])</f>
        <v>0.35355339059327379</v>
      </c>
      <c r="DT407" s="3">
        <f>_xlfn.STDEV.S(Tabela13[[#This Row],[V44]],Tabela13[[#This Row],[V46]])</f>
        <v>0.10272159321291043</v>
      </c>
      <c r="DU407" s="3">
        <f>_xlfn.STDEV.S(Tabela13[[#This Row],[V45]],Tabela13[[#This Row],[V41]])</f>
        <v>0.55899657701909489</v>
      </c>
      <c r="DV407" s="3">
        <f>_xlfn.STDEV.S(Tabela13[[#This Row],[V45]],Tabela13[[#This Row],[V42]])</f>
        <v>0.45627498380618431</v>
      </c>
      <c r="DW407" s="3">
        <f>_xlfn.STDEV.S(Tabela13[[#This Row],[V45]],Tabela13[[#This Row],[V43]])</f>
        <v>0.2054431864258211</v>
      </c>
      <c r="DX407" s="3">
        <f>_xlfn.STDEV.S(Tabela13[[#This Row],[V45]],Tabela13[[#This Row],[V44]])</f>
        <v>0.35355339059327379</v>
      </c>
      <c r="DY407" s="3">
        <f>_xlfn.STDEV.S(Tabela13[[#This Row],[V45]],Tabela13[[#This Row],[V46]])</f>
        <v>0.25083179738036321</v>
      </c>
      <c r="DZ407" s="3">
        <f>_xlfn.STDEV.S(Tabela13[[#This Row],[V46]],Tabela13[[#This Row],[V41]])</f>
        <v>0.8098283743994581</v>
      </c>
      <c r="EA407" s="3">
        <f>_xlfn.STDEV.S(Tabela13[[#This Row],[V46]],Tabela13[[#This Row],[V42]])</f>
        <v>0.70710678118654757</v>
      </c>
      <c r="EB407" s="3">
        <f>_xlfn.STDEV.S(Tabela13[[#This Row],[V46]],Tabela13[[#This Row],[V43]])</f>
        <v>0.45627498380618431</v>
      </c>
      <c r="EC407" s="3">
        <f>_xlfn.STDEV.S(Tabela13[[#This Row],[V46]],Tabela13[[#This Row],[V44]])</f>
        <v>0.10272159321291043</v>
      </c>
      <c r="ED407" s="3">
        <f>_xlfn.STDEV.S(Tabela13[[#This Row],[V46]],Tabela13[[#This Row],[V45]])</f>
        <v>0.25083179738036321</v>
      </c>
      <c r="EE407" s="3">
        <f t="shared" si="452"/>
        <v>-0.1793840211859675</v>
      </c>
      <c r="EF407" s="3">
        <f t="shared" si="453"/>
        <v>-0.89445985996247068</v>
      </c>
      <c r="EG407" s="3" t="str">
        <f t="shared" si="454"/>
        <v/>
      </c>
      <c r="EH407" s="3">
        <f t="shared" si="455"/>
        <v>-2.2359863080763795</v>
      </c>
      <c r="EI407" s="3">
        <f t="shared" si="456"/>
        <v>-11.149265061499523</v>
      </c>
      <c r="EJ407" s="3">
        <f t="shared" si="457"/>
        <v>-0.1793840211859675</v>
      </c>
      <c r="EK407" s="3">
        <f t="shared" si="458"/>
        <v>-0.77744724633075935</v>
      </c>
      <c r="EL407" s="3">
        <f t="shared" si="459"/>
        <v>11.149265061499523</v>
      </c>
      <c r="EM407" s="3">
        <f t="shared" si="460"/>
        <v>-2.572521813459629</v>
      </c>
      <c r="EN407" s="3" t="str">
        <f t="shared" si="461"/>
        <v/>
      </c>
      <c r="EO407" s="3">
        <f t="shared" si="462"/>
        <v>-0.89445985996247068</v>
      </c>
      <c r="EP407" s="3">
        <f t="shared" si="463"/>
        <v>-0.77744724633075935</v>
      </c>
      <c r="EQ407" s="3">
        <f t="shared" si="464"/>
        <v>2.2359863080763795</v>
      </c>
      <c r="ER407" s="3" t="str">
        <f t="shared" si="465"/>
        <v/>
      </c>
      <c r="ES407" s="3" t="str">
        <f t="shared" si="466"/>
        <v/>
      </c>
      <c r="ET407" s="3" t="str">
        <f t="shared" si="467"/>
        <v/>
      </c>
      <c r="EU407" s="3" t="str">
        <f t="shared" si="468"/>
        <v/>
      </c>
      <c r="EV407" s="3">
        <f t="shared" si="469"/>
        <v>2.2359863080763795</v>
      </c>
      <c r="EW407" s="3">
        <f t="shared" si="470"/>
        <v>0.89445985996247068</v>
      </c>
      <c r="EX407" s="3">
        <f t="shared" si="471"/>
        <v>0.1793840211859675</v>
      </c>
      <c r="EY407" s="3">
        <f t="shared" si="472"/>
        <v>-2.2359863080763795</v>
      </c>
      <c r="EZ407" s="3">
        <f t="shared" si="473"/>
        <v>-2.572521813459629</v>
      </c>
      <c r="FA407" s="3" t="str">
        <f t="shared" si="474"/>
        <v/>
      </c>
      <c r="FB407" s="3">
        <f t="shared" si="475"/>
        <v>0.89445985996247068</v>
      </c>
      <c r="FC407" s="3">
        <f t="shared" si="476"/>
        <v>0.77744724633075935</v>
      </c>
      <c r="FD407" s="3">
        <f t="shared" si="477"/>
        <v>-11.149265061499523</v>
      </c>
      <c r="FE407" s="3" t="str">
        <f t="shared" si="478"/>
        <v/>
      </c>
      <c r="FF407" s="3">
        <f t="shared" si="479"/>
        <v>2.572521813459629</v>
      </c>
      <c r="FG407" s="3">
        <f t="shared" si="480"/>
        <v>0.1793840211859675</v>
      </c>
      <c r="FH407" s="3">
        <f t="shared" si="481"/>
        <v>0.77744724633075935</v>
      </c>
      <c r="FI407" s="4">
        <f t="shared" si="482"/>
        <v>0.54054054054054046</v>
      </c>
      <c r="FJ407" s="4">
        <f t="shared" si="483"/>
        <v>0.5</v>
      </c>
      <c r="FK407" s="4">
        <f t="shared" si="484"/>
        <v>0.96178343949044609</v>
      </c>
      <c r="FL407" s="4">
        <f t="shared" si="485"/>
        <v>1.7834394904458604</v>
      </c>
      <c r="FM407" s="4">
        <f>Tabela13[[#This Row],[V139]]-Tabela13[[#This Row],[V140]]</f>
        <v>-0.82165605095541427</v>
      </c>
      <c r="FN407" s="4">
        <f>Tabela13[[#This Row],[V1]]-Tabela13[[#This Row],[V2]]/2</f>
        <v>-1.0135135135135087E-2</v>
      </c>
      <c r="FO407" s="4">
        <f>Tabela13[[#This Row],[V1]]-Tabela13[[#This Row],[V3]]/2</f>
        <v>6.25E-2</v>
      </c>
      <c r="FP407" s="4">
        <f>Tabela13[[#This Row],[V1]]-Tabela13[[#This Row],[V4]]/2</f>
        <v>0.23986486486486491</v>
      </c>
      <c r="FQ407" s="4">
        <f>Tabela13[[#This Row],[V2]]-Tabela13[[#This Row],[V1]]/2</f>
        <v>0.95777027027027017</v>
      </c>
      <c r="FR407" s="4">
        <f>Tabela13[[#This Row],[V2]]-Tabela13[[#This Row],[V3]]/2</f>
        <v>0.70777027027027017</v>
      </c>
      <c r="FS407" s="4">
        <f>Tabela13[[#This Row],[V2]]-Tabela13[[#This Row],[V4]]/2</f>
        <v>0.88513513513513509</v>
      </c>
      <c r="FT407" s="4">
        <f t="shared" si="486"/>
        <v>-1.0134788126237405E-2</v>
      </c>
      <c r="FU407" s="4">
        <f t="shared" si="487"/>
        <v>6.241880999595735E-2</v>
      </c>
      <c r="FV407" s="4">
        <f t="shared" si="488"/>
        <v>0.23541720152401219</v>
      </c>
      <c r="FW407" s="4">
        <f t="shared" si="489"/>
        <v>0.76383118862627164</v>
      </c>
      <c r="FX407" s="4">
        <f t="shared" si="490"/>
        <v>0.61592189639354356</v>
      </c>
      <c r="FY407" s="4">
        <f t="shared" si="491"/>
        <v>0.72454150343629031</v>
      </c>
      <c r="FZ407" s="4">
        <f t="shared" si="492"/>
        <v>-1.8242618627227329</v>
      </c>
      <c r="GA407" s="4">
        <f t="shared" si="493"/>
        <v>11.235385799272322</v>
      </c>
      <c r="GB407" s="4">
        <f t="shared" si="494"/>
        <v>42.375096274322189</v>
      </c>
      <c r="GC407" s="4">
        <f t="shared" si="495"/>
        <v>137.48961395272889</v>
      </c>
      <c r="GD407" s="4">
        <f t="shared" si="496"/>
        <v>110.86594135083783</v>
      </c>
      <c r="GE407" s="4">
        <f t="shared" si="497"/>
        <v>130.41747061853226</v>
      </c>
      <c r="GF407" s="4">
        <f>Tabela13[[#This Row],[V1]]-Tabela13[[#This Row],[V2]]/Tabela13[[#This Row],[V2]]</f>
        <v>-0.375</v>
      </c>
      <c r="GG407" s="4">
        <f>Tabela13[[#This Row],[V1]]-Tabela13[[#This Row],[V3]]/Tabela13[[#This Row],[V3]]</f>
        <v>-0.375</v>
      </c>
      <c r="GH407" s="4">
        <f>Tabela13[[#This Row],[V1]]-Tabela13[[#This Row],[V4]]/Tabela13[[#This Row],[V4]]</f>
        <v>-0.375</v>
      </c>
      <c r="GI407" s="4">
        <f>Tabela13[[#This Row],[V2]]-Tabela13[[#This Row],[V1]]/Tabela13[[#This Row],[V1]]</f>
        <v>0.27027027027027017</v>
      </c>
      <c r="GJ407" s="4">
        <f>Tabela13[[#This Row],[V2]]-Tabela13[[#This Row],[V3]]/Tabela13[[#This Row],[V3]]</f>
        <v>0.27027027027027017</v>
      </c>
      <c r="GK407" s="4">
        <f>Tabela13[[#This Row],[V2]]-Tabela13[[#This Row],[V4]]/Tabela13[[#This Row],[V4]]</f>
        <v>0.27027027027027017</v>
      </c>
      <c r="GL407" s="4">
        <f t="shared" si="498"/>
        <v>0.3006124035056868</v>
      </c>
      <c r="GM407" s="4">
        <f t="shared" si="499"/>
        <v>0.94763513513513509</v>
      </c>
      <c r="GN407" s="4">
        <f t="shared" si="500"/>
        <v>0.31722378409156254</v>
      </c>
      <c r="GO407" s="3">
        <f t="shared" si="501"/>
        <v>0</v>
      </c>
      <c r="GP407" s="3">
        <v>100</v>
      </c>
      <c r="GQ407" s="3">
        <f t="shared" si="502"/>
        <v>-1</v>
      </c>
      <c r="GR407" s="3">
        <f t="shared" si="503"/>
        <v>-100</v>
      </c>
      <c r="GS407" s="34">
        <f>COUNTIF($D$2:D406,Tabela13[[#This Row],[HomeTeam]])</f>
        <v>1</v>
      </c>
      <c r="GT407" s="34">
        <f>COUNTIF($E$2:E406,Tabela13[[#This Row],[AwayTeam]])</f>
        <v>20</v>
      </c>
      <c r="GU407" s="3">
        <f>IFERROR(AVERAGEIFS($AD$2:AD406,$D$2:D406,Tabela13[[#This Row],[HomeTeam]],$GS$2:GS406,"&gt;="&amp;Tabela13[[#This Row],[Contagem_H]]-5),"")</f>
        <v>0.79411764705882359</v>
      </c>
      <c r="GV407" s="3">
        <f>IFERROR(AVERAGEIFS($G$2:G406,$E$2:E406,Tabela13[[#This Row],[AwayTeam]],$GT$2:GT406,"&gt;="&amp;Tabela13[[#This Row],[Contagem_A]]-5),"")</f>
        <v>1</v>
      </c>
      <c r="GW407" s="3">
        <f>IFERROR(AVERAGEIFS($GQ$2:GQ406,$D$2:D406,Tabela13[[#This Row],[HomeTeam]],$GS$2:GS406,"&gt;="&amp;Tabela13[[#This Row],[Contagem_H]]-5),"")</f>
        <v>-1</v>
      </c>
    </row>
    <row r="408" spans="1:205" x14ac:dyDescent="0.25">
      <c r="A408" t="s">
        <v>127</v>
      </c>
      <c r="B408" t="s">
        <v>278</v>
      </c>
      <c r="C408" t="s">
        <v>134</v>
      </c>
      <c r="D408" t="s">
        <v>133</v>
      </c>
      <c r="E408" t="s">
        <v>26</v>
      </c>
      <c r="F408" s="3">
        <v>1</v>
      </c>
      <c r="G408" s="3">
        <v>1</v>
      </c>
      <c r="H408" s="3" t="str">
        <f t="shared" si="504"/>
        <v>D</v>
      </c>
      <c r="I408" s="3">
        <v>1.95</v>
      </c>
      <c r="J408" s="3">
        <v>3.6</v>
      </c>
      <c r="K408" s="3">
        <v>3.7</v>
      </c>
      <c r="L408" s="3">
        <v>1.91</v>
      </c>
      <c r="M408" s="3">
        <v>1.99</v>
      </c>
      <c r="N408" s="3">
        <f t="shared" si="433"/>
        <v>2</v>
      </c>
      <c r="O408" s="3">
        <f t="shared" si="434"/>
        <v>1</v>
      </c>
      <c r="P408" s="3">
        <f t="shared" si="435"/>
        <v>1</v>
      </c>
      <c r="Q408" s="3">
        <f t="shared" si="436"/>
        <v>6.086856086856085E-2</v>
      </c>
      <c r="R408" s="3">
        <f t="shared" si="437"/>
        <v>2.6072772238154074E-2</v>
      </c>
      <c r="S408" s="3">
        <f t="shared" si="438"/>
        <v>2.0686936936936937</v>
      </c>
      <c r="T408" s="3">
        <f t="shared" si="439"/>
        <v>3.8191268191268191</v>
      </c>
      <c r="U408" s="3">
        <f t="shared" si="440"/>
        <v>3.9252136752136755</v>
      </c>
      <c r="V408" s="3">
        <f t="shared" si="441"/>
        <v>2.0262589512589511</v>
      </c>
      <c r="W408" s="3">
        <f t="shared" si="442"/>
        <v>2.1111284361284359</v>
      </c>
      <c r="X408" s="4">
        <f t="shared" si="443"/>
        <v>0.51282051282051289</v>
      </c>
      <c r="Y408" s="4">
        <f t="shared" si="444"/>
        <v>0.27777777777777779</v>
      </c>
      <c r="Z408" s="4">
        <f t="shared" si="445"/>
        <v>0.27027027027027023</v>
      </c>
      <c r="AA408" s="4">
        <f t="shared" si="446"/>
        <v>0.52356020942408377</v>
      </c>
      <c r="AB408" s="4">
        <f t="shared" si="447"/>
        <v>0.50251256281407031</v>
      </c>
      <c r="AC408" s="4">
        <f t="shared" si="448"/>
        <v>0.75641025641025639</v>
      </c>
      <c r="AD408" s="4">
        <f t="shared" si="449"/>
        <v>0.63513513513513509</v>
      </c>
      <c r="AE408" s="4">
        <f t="shared" si="450"/>
        <v>0.75641025641025639</v>
      </c>
      <c r="AF408" s="4">
        <f t="shared" si="451"/>
        <v>0.63513513513513509</v>
      </c>
      <c r="AG408" s="4">
        <f>IFERROR(AVERAGE(Tabela13[[#This Row],[V1]],Tabela13[[#This Row],[V2]]),"")</f>
        <v>0.69577269577269574</v>
      </c>
      <c r="AH408" s="4">
        <f>IFERROR(AVERAGE(Tabela13[[#This Row],[V1]],Tabela13[[#This Row],[V3]]),"")</f>
        <v>0.75641025641025639</v>
      </c>
      <c r="AI408" s="4">
        <f>IFERROR(AVERAGE(Tabela13[[#This Row],[V1]],Tabela13[[#This Row],[V4]]),"")</f>
        <v>0.69577269577269574</v>
      </c>
      <c r="AJ408" s="4">
        <f>IFERROR(AVERAGE(Tabela13[[#This Row],[V2]],Tabela13[[#This Row],[V1]]),"")</f>
        <v>0.69577269577269574</v>
      </c>
      <c r="AK408" s="4">
        <f>IFERROR(AVERAGE(Tabela13[[#This Row],[V2]],Tabela13[[#This Row],[V3]]),"")</f>
        <v>0.69577269577269574</v>
      </c>
      <c r="AL408" s="4">
        <f>IFERROR(AVERAGE(Tabela13[[#This Row],[V2]],Tabela13[[#This Row],[V4]]),"")</f>
        <v>0.63513513513513509</v>
      </c>
      <c r="AM408" s="4">
        <f>IFERROR(AVERAGE(Tabela13[[#This Row],[V3]],Tabela13[[#This Row],[V1]]),"")</f>
        <v>0.75641025641025639</v>
      </c>
      <c r="AN408" s="4">
        <f>IFERROR(AVERAGE(Tabela13[[#This Row],[V3]],Tabela13[[#This Row],[V2]]),"")</f>
        <v>0.69577269577269574</v>
      </c>
      <c r="AO408" s="4">
        <f>IFERROR(AVERAGE(Tabela13[[#This Row],[V3]],Tabela13[[#This Row],[V4]]),"")</f>
        <v>0.69577269577269574</v>
      </c>
      <c r="AP408" s="4">
        <f>IFERROR(AVERAGE(Tabela13[[#This Row],[V4]],Tabela13[[#This Row],[V1]]),"")</f>
        <v>0.69577269577269574</v>
      </c>
      <c r="AQ408" s="4">
        <f>IFERROR(AVERAGE(Tabela13[[#This Row],[V4]],Tabela13[[#This Row],[V2]]),"")</f>
        <v>0.63513513513513509</v>
      </c>
      <c r="AR408" s="4">
        <f>IFERROR(AVERAGE(Tabela13[[#This Row],[V4]],Tabela13[[#This Row],[V3]]),"")</f>
        <v>0.69577269577269574</v>
      </c>
      <c r="AS408" s="4">
        <f>_xlfn.STDEV.S(Tabela13[[#This Row],[V1]:[V2]])</f>
        <v>8.5754460642859215E-2</v>
      </c>
      <c r="AT408" s="4">
        <f>_xlfn.STDEV.S(Tabela13[[#This Row],[V1]],Tabela13[[#This Row],[V3]])</f>
        <v>0</v>
      </c>
      <c r="AU408" s="4">
        <f>_xlfn.STDEV.S(Tabela13[[#This Row],[V1]],Tabela13[[#This Row],[V4]])</f>
        <v>8.5754460642859215E-2</v>
      </c>
      <c r="AV408" s="4">
        <f>_xlfn.STDEV.S(Tabela13[[#This Row],[V2]],Tabela13[[#This Row],[V1]])</f>
        <v>8.5754460642859215E-2</v>
      </c>
      <c r="AW408" s="4">
        <f>_xlfn.STDEV.S(Tabela13[[#This Row],[V2]],Tabela13[[#This Row],[V3]])</f>
        <v>8.5754460642859215E-2</v>
      </c>
      <c r="AX408" s="4">
        <f>_xlfn.STDEV.S(Tabela13[[#This Row],[V42]],Tabela13[[#This Row],[V44]])</f>
        <v>8.5754460642859215E-2</v>
      </c>
      <c r="AY408" s="4">
        <f>_xlfn.STDEV.S(Tabela13[[#This Row],[V3]],Tabela13[[#This Row],[V1]])</f>
        <v>0</v>
      </c>
      <c r="AZ408" s="4">
        <f>_xlfn.STDEV.S(Tabela13[[#This Row],[V3]],Tabela13[[#This Row],[V2]])</f>
        <v>8.5754460642859215E-2</v>
      </c>
      <c r="BA408" s="4">
        <f>_xlfn.STDEV.S(Tabela13[[#This Row],[V3]],Tabela13[[#This Row],[V4]])</f>
        <v>8.5754460642859215E-2</v>
      </c>
      <c r="BB408" s="4">
        <f>_xlfn.STDEV.S(Tabela13[[#This Row],[V4]],Tabela13[[#This Row],[V1]])</f>
        <v>8.5754460642859215E-2</v>
      </c>
      <c r="BC408" s="4">
        <f>_xlfn.STDEV.S(Tabela13[[#This Row],[V4]],Tabela13[[#This Row],[V2]])</f>
        <v>0</v>
      </c>
      <c r="BD408" s="4">
        <f>_xlfn.STDEV.S(Tabela13[[#This Row],[V4]],Tabela13[[#This Row],[V3]])</f>
        <v>8.5754460642859215E-2</v>
      </c>
      <c r="BE408" s="4">
        <f>Tabela13[[#This Row],[V17]]/Tabela13[[#This Row],[V5]]</f>
        <v>0.12325068397175881</v>
      </c>
      <c r="BF408" s="4">
        <f>Tabela13[[#This Row],[V18]]/Tabela13[[#This Row],[V6]]</f>
        <v>0</v>
      </c>
      <c r="BG408" s="4">
        <f>Tabela13[[#This Row],[V19]]/Tabela13[[#This Row],[V7]]</f>
        <v>0.12325068397175881</v>
      </c>
      <c r="BH408" s="4">
        <f>Tabela13[[#This Row],[V20]]/Tabela13[[#This Row],[V8]]</f>
        <v>0.12325068397175881</v>
      </c>
      <c r="BI408" s="4">
        <f>Tabela13[[#This Row],[V21]]/Tabela13[[#This Row],[V9]]</f>
        <v>0.12325068397175881</v>
      </c>
      <c r="BJ408" s="4">
        <f>Tabela13[[#This Row],[V22]]/Tabela13[[#This Row],[V10]]</f>
        <v>0.13501766143769325</v>
      </c>
      <c r="BK408" s="4">
        <f>Tabela13[[#This Row],[V23]]/Tabela13[[#This Row],[V11]]</f>
        <v>0</v>
      </c>
      <c r="BL408" s="4">
        <f>Tabela13[[#This Row],[V24]]/Tabela13[[#This Row],[V12]]</f>
        <v>0.12325068397175881</v>
      </c>
      <c r="BM408" s="4">
        <f>Tabela13[[#This Row],[V25]]/Tabela13[[#This Row],[V13]]</f>
        <v>0.12325068397175881</v>
      </c>
      <c r="BN408" s="4">
        <f>Tabela13[[#This Row],[V26]]/Tabela13[[#This Row],[V14]]</f>
        <v>0.12325068397175881</v>
      </c>
      <c r="BO408" s="4">
        <f>Tabela13[[#This Row],[V27]]/Tabela13[[#This Row],[V15]]</f>
        <v>0</v>
      </c>
      <c r="BP408" s="4">
        <f>Tabela13[[#This Row],[V28]]/Tabela13[[#This Row],[V16]]</f>
        <v>0.12325068397175881</v>
      </c>
      <c r="BQ408" s="4">
        <f>Tabela13[[#This Row],[V1]]-Tabela13[[#This Row],[V2]]</f>
        <v>0.1212751212751213</v>
      </c>
      <c r="BR408" s="4">
        <f>Tabela13[[#This Row],[V1]]-Tabela13[[#This Row],[V3]]</f>
        <v>0</v>
      </c>
      <c r="BS408" s="4">
        <f>Tabela13[[#This Row],[V1]]-Tabela13[[#This Row],[V4]]</f>
        <v>0.1212751212751213</v>
      </c>
      <c r="BT408" s="4">
        <f>Tabela13[[#This Row],[V2]]-Tabela13[[#This Row],[V1]]</f>
        <v>-0.1212751212751213</v>
      </c>
      <c r="BU408" s="4">
        <f>Tabela13[[#This Row],[V2]]-Tabela13[[#This Row],[V3]]</f>
        <v>-0.1212751212751213</v>
      </c>
      <c r="BV408" s="4">
        <f>Tabela13[[#This Row],[V2]]-Tabela13[[#This Row],[V4]]</f>
        <v>0</v>
      </c>
      <c r="BW408" s="4">
        <f>AVERAGE(Tabela13[[#This Row],[V41]],Tabela13[[#This Row],[V42]])</f>
        <v>6.063756063756065E-2</v>
      </c>
      <c r="BX408" s="4">
        <f>AVERAGE(Tabela13[[#This Row],[V41]],Tabela13[[#This Row],[V43]])</f>
        <v>0.1212751212751213</v>
      </c>
      <c r="BY408" s="4">
        <f>AVERAGE(Tabela13[[#This Row],[V41]],Tabela13[[#This Row],[V44]])</f>
        <v>0</v>
      </c>
      <c r="BZ408" s="4">
        <f>AVERAGE(Tabela13[[#This Row],[V41]],Tabela13[[#This Row],[V45]])</f>
        <v>0</v>
      </c>
      <c r="CA408" s="4">
        <f>AVERAGE(Tabela13[[#This Row],[V41]],Tabela13[[#This Row],[V46]])</f>
        <v>6.063756063756065E-2</v>
      </c>
      <c r="CB408" s="4">
        <f>AVERAGE(Tabela13[[#This Row],[V42]],Tabela13[[#This Row],[V41]])</f>
        <v>6.063756063756065E-2</v>
      </c>
      <c r="CC408" s="4">
        <f>AVERAGE(Tabela13[[#This Row],[V42]],Tabela13[[#This Row],[V43]])</f>
        <v>6.063756063756065E-2</v>
      </c>
      <c r="CD408" s="4">
        <f>AVERAGE(Tabela13[[#This Row],[V42]],Tabela13[[#This Row],[V44]])</f>
        <v>-6.063756063756065E-2</v>
      </c>
      <c r="CE408" s="4">
        <f>AVERAGE(Tabela13[[#This Row],[V42]],Tabela13[[#This Row],[V45]])</f>
        <v>-6.063756063756065E-2</v>
      </c>
      <c r="CF408" s="4">
        <f>AVERAGE(Tabela13[[#This Row],[V42]],Tabela13[[#This Row],[V46]])</f>
        <v>0</v>
      </c>
      <c r="CG408" s="4">
        <f>AVERAGE(Tabela13[[#This Row],[V43]],Tabela13[[#This Row],[V41]])</f>
        <v>0.1212751212751213</v>
      </c>
      <c r="CH408" s="4">
        <f>AVERAGE(Tabela13[[#This Row],[V43]],Tabela13[[#This Row],[V42]])</f>
        <v>6.063756063756065E-2</v>
      </c>
      <c r="CI408" s="4">
        <f>AVERAGE(Tabela13[[#This Row],[V43]],Tabela13[[#This Row],[V44]])</f>
        <v>0</v>
      </c>
      <c r="CJ408" s="4">
        <f>AVERAGE(Tabela13[[#This Row],[V43]],Tabela13[[#This Row],[V45]])</f>
        <v>0</v>
      </c>
      <c r="CK408" s="4">
        <f>AVERAGE(Tabela13[[#This Row],[V43]],Tabela13[[#This Row],[V46]])</f>
        <v>6.063756063756065E-2</v>
      </c>
      <c r="CL408" s="4">
        <f>AVERAGE(Tabela13[[#This Row],[V44]],Tabela13[[#This Row],[V41]])</f>
        <v>0</v>
      </c>
      <c r="CM408" s="4">
        <f>AVERAGE(Tabela13[[#This Row],[V44]],Tabela13[[#This Row],[V42]])</f>
        <v>-6.063756063756065E-2</v>
      </c>
      <c r="CN408" s="4">
        <f>AVERAGE(Tabela13[[#This Row],[V44]],Tabela13[[#This Row],[V43]])</f>
        <v>0</v>
      </c>
      <c r="CO408" s="4">
        <f>AVERAGE(Tabela13[[#This Row],[V44]],Tabela13[[#This Row],[V45]])</f>
        <v>-0.1212751212751213</v>
      </c>
      <c r="CP408" s="4">
        <f>AVERAGE(Tabela13[[#This Row],[V44]],Tabela13[[#This Row],[V46]])</f>
        <v>-6.063756063756065E-2</v>
      </c>
      <c r="CQ408" s="4">
        <f>AVERAGE(Tabela13[[#This Row],[V45]],Tabela13[[#This Row],[V41]])</f>
        <v>0</v>
      </c>
      <c r="CR408" s="4">
        <f>AVERAGE(Tabela13[[#This Row],[V45]],Tabela13[[#This Row],[V42]])</f>
        <v>-6.063756063756065E-2</v>
      </c>
      <c r="CS408" s="4">
        <f>AVERAGE(Tabela13[[#This Row],[V45]],Tabela13[[#This Row],[V43]])</f>
        <v>0</v>
      </c>
      <c r="CT408" s="4">
        <f>AVERAGE(Tabela13[[#This Row],[V45]],Tabela13[[#This Row],[V44]])</f>
        <v>-0.1212751212751213</v>
      </c>
      <c r="CU408" s="4">
        <f>AVERAGE(Tabela13[[#This Row],[V45]],Tabela13[[#This Row],[V46]])</f>
        <v>-6.063756063756065E-2</v>
      </c>
      <c r="CV408" s="4">
        <f>AVERAGE(Tabela13[[#This Row],[V46]],Tabela13[[#This Row],[V41]])</f>
        <v>6.063756063756065E-2</v>
      </c>
      <c r="CW408" s="4">
        <f>AVERAGE(Tabela13[[#This Row],[V46]],Tabela13[[#This Row],[V42]])</f>
        <v>0</v>
      </c>
      <c r="CX408" s="4">
        <f>AVERAGE(Tabela13[[#This Row],[V46]],Tabela13[[#This Row],[V43]])</f>
        <v>6.063756063756065E-2</v>
      </c>
      <c r="CY408" s="4">
        <f>AVERAGE(Tabela13[[#This Row],[V46]],Tabela13[[#This Row],[V44]])</f>
        <v>-6.063756063756065E-2</v>
      </c>
      <c r="CZ408" s="4">
        <f>AVERAGE(Tabela13[[#This Row],[V46]],Tabela13[[#This Row],[V45]])</f>
        <v>-6.063756063756065E-2</v>
      </c>
      <c r="DA408" s="3">
        <f>_xlfn.STDEV.S(Tabela13[[#This Row],[V41]],Tabela13[[#This Row],[V42]])</f>
        <v>8.5754460642859215E-2</v>
      </c>
      <c r="DB408" s="3">
        <f>_xlfn.STDEV.S(Tabela13[[#This Row],[V41]],Tabela13[[#This Row],[V43]])</f>
        <v>0</v>
      </c>
      <c r="DC408" s="3">
        <f>_xlfn.STDEV.S(Tabela13[[#This Row],[V41]],Tabela13[[#This Row],[V44]])</f>
        <v>0.17150892128571843</v>
      </c>
      <c r="DD408" s="3">
        <f>_xlfn.STDEV.S(Tabela13[[#This Row],[V41]],Tabela13[[#This Row],[V45]])</f>
        <v>0.17150892128571843</v>
      </c>
      <c r="DE408" s="3">
        <f>_xlfn.STDEV.S(Tabela13[[#This Row],[V41]],Tabela13[[#This Row],[V46]])</f>
        <v>8.5754460642859215E-2</v>
      </c>
      <c r="DF408" s="3">
        <f>_xlfn.STDEV.S(Tabela13[[#This Row],[V42]],Tabela13[[#This Row],[V41]])</f>
        <v>8.5754460642859215E-2</v>
      </c>
      <c r="DG408" s="3">
        <f>_xlfn.STDEV.S(Tabela13[[#This Row],[V42]],Tabela13[[#This Row],[V43]])</f>
        <v>8.5754460642859215E-2</v>
      </c>
      <c r="DH408" s="3">
        <f>_xlfn.STDEV.S(Tabela13[[#This Row],[V42]],Tabela13[[#This Row],[V44]])</f>
        <v>8.5754460642859215E-2</v>
      </c>
      <c r="DI408" s="3">
        <f>_xlfn.STDEV.S(Tabela13[[#This Row],[V42]],Tabela13[[#This Row],[V45]])</f>
        <v>8.5754460642859215E-2</v>
      </c>
      <c r="DJ408" s="3">
        <f>_xlfn.STDEV.S(Tabela13[[#This Row],[V42]],Tabela13[[#This Row],[V46]])</f>
        <v>0</v>
      </c>
      <c r="DK408" s="3">
        <f>_xlfn.STDEV.S(Tabela13[[#This Row],[V43]],Tabela13[[#This Row],[V41]])</f>
        <v>0</v>
      </c>
      <c r="DL408" s="3">
        <f>_xlfn.STDEV.S(Tabela13[[#This Row],[V43]],Tabela13[[#This Row],[V42]])</f>
        <v>8.5754460642859215E-2</v>
      </c>
      <c r="DM408" s="3">
        <f>_xlfn.STDEV.S(Tabela13[[#This Row],[V43]],Tabela13[[#This Row],[V44]])</f>
        <v>0.17150892128571843</v>
      </c>
      <c r="DN408" s="3">
        <f>_xlfn.STDEV.S(Tabela13[[#This Row],[V43]],Tabela13[[#This Row],[V45]])</f>
        <v>0.17150892128571843</v>
      </c>
      <c r="DO408" s="3">
        <f>_xlfn.STDEV.S(Tabela13[[#This Row],[V43]],Tabela13[[#This Row],[V46]])</f>
        <v>8.5754460642859215E-2</v>
      </c>
      <c r="DP408" s="3">
        <f>_xlfn.STDEV.S(Tabela13[[#This Row],[V44]],Tabela13[[#This Row],[V41]])</f>
        <v>0.17150892128571843</v>
      </c>
      <c r="DQ408" s="3">
        <f>_xlfn.STDEV.S(Tabela13[[#This Row],[V44]],Tabela13[[#This Row],[V42]])</f>
        <v>8.5754460642859215E-2</v>
      </c>
      <c r="DR408" s="3">
        <f>_xlfn.STDEV.S(Tabela13[[#This Row],[V44]],Tabela13[[#This Row],[V43]])</f>
        <v>0.17150892128571843</v>
      </c>
      <c r="DS408" s="3">
        <f>_xlfn.STDEV.S(Tabela13[[#This Row],[V44]],Tabela13[[#This Row],[V45]])</f>
        <v>0</v>
      </c>
      <c r="DT408" s="3">
        <f>_xlfn.STDEV.S(Tabela13[[#This Row],[V44]],Tabela13[[#This Row],[V46]])</f>
        <v>8.5754460642859215E-2</v>
      </c>
      <c r="DU408" s="3">
        <f>_xlfn.STDEV.S(Tabela13[[#This Row],[V45]],Tabela13[[#This Row],[V41]])</f>
        <v>0.17150892128571843</v>
      </c>
      <c r="DV408" s="3">
        <f>_xlfn.STDEV.S(Tabela13[[#This Row],[V45]],Tabela13[[#This Row],[V42]])</f>
        <v>8.5754460642859215E-2</v>
      </c>
      <c r="DW408" s="3">
        <f>_xlfn.STDEV.S(Tabela13[[#This Row],[V45]],Tabela13[[#This Row],[V43]])</f>
        <v>0.17150892128571843</v>
      </c>
      <c r="DX408" s="3">
        <f>_xlfn.STDEV.S(Tabela13[[#This Row],[V45]],Tabela13[[#This Row],[V44]])</f>
        <v>0</v>
      </c>
      <c r="DY408" s="3">
        <f>_xlfn.STDEV.S(Tabela13[[#This Row],[V45]],Tabela13[[#This Row],[V46]])</f>
        <v>8.5754460642859215E-2</v>
      </c>
      <c r="DZ408" s="3">
        <f>_xlfn.STDEV.S(Tabela13[[#This Row],[V46]],Tabela13[[#This Row],[V41]])</f>
        <v>8.5754460642859215E-2</v>
      </c>
      <c r="EA408" s="3">
        <f>_xlfn.STDEV.S(Tabela13[[#This Row],[V46]],Tabela13[[#This Row],[V42]])</f>
        <v>0</v>
      </c>
      <c r="EB408" s="3">
        <f>_xlfn.STDEV.S(Tabela13[[#This Row],[V46]],Tabela13[[#This Row],[V43]])</f>
        <v>8.5754460642859215E-2</v>
      </c>
      <c r="EC408" s="3">
        <f>_xlfn.STDEV.S(Tabela13[[#This Row],[V46]],Tabela13[[#This Row],[V44]])</f>
        <v>8.5754460642859215E-2</v>
      </c>
      <c r="ED408" s="3">
        <f>_xlfn.STDEV.S(Tabela13[[#This Row],[V46]],Tabela13[[#This Row],[V45]])</f>
        <v>8.5754460642859215E-2</v>
      </c>
      <c r="EE408" s="3">
        <f t="shared" si="452"/>
        <v>1.4142135623730951</v>
      </c>
      <c r="EF408" s="3">
        <f t="shared" si="453"/>
        <v>0</v>
      </c>
      <c r="EG408" s="3" t="str">
        <f t="shared" si="454"/>
        <v/>
      </c>
      <c r="EH408" s="3" t="str">
        <f t="shared" si="455"/>
        <v/>
      </c>
      <c r="EI408" s="3">
        <f t="shared" si="456"/>
        <v>1.4142135623730951</v>
      </c>
      <c r="EJ408" s="3">
        <f t="shared" si="457"/>
        <v>1.4142135623730951</v>
      </c>
      <c r="EK408" s="3">
        <f t="shared" si="458"/>
        <v>1.4142135623730951</v>
      </c>
      <c r="EL408" s="3">
        <f t="shared" si="459"/>
        <v>-1.4142135623730951</v>
      </c>
      <c r="EM408" s="3">
        <f t="shared" si="460"/>
        <v>-1.4142135623730951</v>
      </c>
      <c r="EN408" s="3" t="str">
        <f t="shared" si="461"/>
        <v/>
      </c>
      <c r="EO408" s="3">
        <f t="shared" si="462"/>
        <v>0</v>
      </c>
      <c r="EP408" s="3">
        <f t="shared" si="463"/>
        <v>1.4142135623730951</v>
      </c>
      <c r="EQ408" s="3" t="str">
        <f t="shared" si="464"/>
        <v/>
      </c>
      <c r="ER408" s="3" t="str">
        <f t="shared" si="465"/>
        <v/>
      </c>
      <c r="ES408" s="3" t="str">
        <f t="shared" si="466"/>
        <v/>
      </c>
      <c r="ET408" s="3" t="str">
        <f t="shared" si="467"/>
        <v/>
      </c>
      <c r="EU408" s="3" t="str">
        <f t="shared" si="468"/>
        <v/>
      </c>
      <c r="EV408" s="3" t="str">
        <f t="shared" si="469"/>
        <v/>
      </c>
      <c r="EW408" s="3">
        <f t="shared" si="470"/>
        <v>0</v>
      </c>
      <c r="EX408" s="3">
        <f t="shared" si="471"/>
        <v>-1.4142135623730951</v>
      </c>
      <c r="EY408" s="3" t="str">
        <f t="shared" si="472"/>
        <v/>
      </c>
      <c r="EZ408" s="3">
        <f t="shared" si="473"/>
        <v>-1.4142135623730951</v>
      </c>
      <c r="FA408" s="3" t="str">
        <f t="shared" si="474"/>
        <v/>
      </c>
      <c r="FB408" s="3">
        <f t="shared" si="475"/>
        <v>0</v>
      </c>
      <c r="FC408" s="3">
        <f t="shared" si="476"/>
        <v>-1.4142135623730951</v>
      </c>
      <c r="FD408" s="3">
        <f t="shared" si="477"/>
        <v>1.4142135623730951</v>
      </c>
      <c r="FE408" s="3" t="str">
        <f t="shared" si="478"/>
        <v/>
      </c>
      <c r="FF408" s="3">
        <f t="shared" si="479"/>
        <v>1.4142135623730951</v>
      </c>
      <c r="FG408" s="3">
        <f t="shared" si="480"/>
        <v>-1.4142135623730951</v>
      </c>
      <c r="FH408" s="3">
        <f t="shared" si="481"/>
        <v>-1.4142135623730951</v>
      </c>
      <c r="FI408" s="4">
        <f t="shared" si="482"/>
        <v>0.27027027027027023</v>
      </c>
      <c r="FJ408" s="4">
        <f t="shared" si="483"/>
        <v>0.51282051282051289</v>
      </c>
      <c r="FK408" s="4">
        <f t="shared" si="484"/>
        <v>1.7120304844855743</v>
      </c>
      <c r="FL408" s="4">
        <f t="shared" si="485"/>
        <v>1.026129559063691</v>
      </c>
      <c r="FM408" s="4">
        <f>Tabela13[[#This Row],[V139]]-Tabela13[[#This Row],[V140]]</f>
        <v>0.6859009254218833</v>
      </c>
      <c r="FN408" s="4">
        <f>Tabela13[[#This Row],[V1]]-Tabela13[[#This Row],[V2]]/2</f>
        <v>0.43884268884268884</v>
      </c>
      <c r="FO408" s="4">
        <f>Tabela13[[#This Row],[V1]]-Tabela13[[#This Row],[V3]]/2</f>
        <v>0.37820512820512819</v>
      </c>
      <c r="FP408" s="4">
        <f>Tabela13[[#This Row],[V1]]-Tabela13[[#This Row],[V4]]/2</f>
        <v>0.43884268884268884</v>
      </c>
      <c r="FQ408" s="4">
        <f>Tabela13[[#This Row],[V2]]-Tabela13[[#This Row],[V1]]/2</f>
        <v>0.25693000693000689</v>
      </c>
      <c r="FR408" s="4">
        <f>Tabela13[[#This Row],[V2]]-Tabela13[[#This Row],[V3]]/2</f>
        <v>0.25693000693000689</v>
      </c>
      <c r="FS408" s="4">
        <f>Tabela13[[#This Row],[V2]]-Tabela13[[#This Row],[V4]]/2</f>
        <v>0.31756756756756754</v>
      </c>
      <c r="FT408" s="4">
        <f t="shared" si="486"/>
        <v>0.41353686391105188</v>
      </c>
      <c r="FU408" s="4">
        <f t="shared" si="487"/>
        <v>0.36157768044197786</v>
      </c>
      <c r="FV408" s="4">
        <f t="shared" si="488"/>
        <v>0.41353686391105188</v>
      </c>
      <c r="FW408" s="4">
        <f t="shared" si="489"/>
        <v>0.25149031257442778</v>
      </c>
      <c r="FX408" s="4">
        <f t="shared" si="490"/>
        <v>0.25149031257442778</v>
      </c>
      <c r="FY408" s="4">
        <f t="shared" si="491"/>
        <v>0.30749490102586474</v>
      </c>
      <c r="FZ408" s="4">
        <f t="shared" si="492"/>
        <v>74.436635503989336</v>
      </c>
      <c r="GA408" s="4">
        <f t="shared" si="493"/>
        <v>65.083982479556013</v>
      </c>
      <c r="GB408" s="4">
        <f t="shared" si="494"/>
        <v>74.436635503989336</v>
      </c>
      <c r="GC408" s="4">
        <f t="shared" si="495"/>
        <v>45.268256263396999</v>
      </c>
      <c r="GD408" s="4">
        <f t="shared" si="496"/>
        <v>45.268256263396999</v>
      </c>
      <c r="GE408" s="4">
        <f t="shared" si="497"/>
        <v>55.34908218465565</v>
      </c>
      <c r="GF408" s="4">
        <f>Tabela13[[#This Row],[V1]]-Tabela13[[#This Row],[V2]]/Tabela13[[#This Row],[V2]]</f>
        <v>-0.24358974358974361</v>
      </c>
      <c r="GG408" s="4">
        <f>Tabela13[[#This Row],[V1]]-Tabela13[[#This Row],[V3]]/Tabela13[[#This Row],[V3]]</f>
        <v>-0.24358974358974361</v>
      </c>
      <c r="GH408" s="4">
        <f>Tabela13[[#This Row],[V1]]-Tabela13[[#This Row],[V4]]/Tabela13[[#This Row],[V4]]</f>
        <v>-0.24358974358974361</v>
      </c>
      <c r="GI408" s="4">
        <f>Tabela13[[#This Row],[V2]]-Tabela13[[#This Row],[V1]]/Tabela13[[#This Row],[V1]]</f>
        <v>-0.36486486486486491</v>
      </c>
      <c r="GJ408" s="4">
        <f>Tabela13[[#This Row],[V2]]-Tabela13[[#This Row],[V3]]/Tabela13[[#This Row],[V3]]</f>
        <v>-0.36486486486486491</v>
      </c>
      <c r="GK408" s="4">
        <f>Tabela13[[#This Row],[V2]]-Tabela13[[#This Row],[V4]]/Tabela13[[#This Row],[V4]]</f>
        <v>-0.36486486486486491</v>
      </c>
      <c r="GL408" s="4">
        <f t="shared" si="498"/>
        <v>7.0018223914195793E-2</v>
      </c>
      <c r="GM408" s="4">
        <f t="shared" si="499"/>
        <v>0.69577269577269574</v>
      </c>
      <c r="GN408" s="4">
        <f t="shared" si="500"/>
        <v>0.10063376205994476</v>
      </c>
      <c r="GO408" s="3">
        <f t="shared" si="501"/>
        <v>0</v>
      </c>
      <c r="GP408" s="3">
        <v>100</v>
      </c>
      <c r="GQ408" s="3">
        <f t="shared" si="502"/>
        <v>-1</v>
      </c>
      <c r="GR408" s="3">
        <f t="shared" si="503"/>
        <v>-100</v>
      </c>
      <c r="GS408" s="34">
        <f>COUNTIF($D$2:D407,Tabela13[[#This Row],[HomeTeam]])</f>
        <v>20</v>
      </c>
      <c r="GT408" s="34">
        <f>COUNTIF($E$2:E407,Tabela13[[#This Row],[AwayTeam]])</f>
        <v>20</v>
      </c>
      <c r="GU408" s="3">
        <f>IFERROR(AVERAGEIFS($AD$2:AD407,$D$2:D407,Tabela13[[#This Row],[HomeTeam]],$GS$2:GS407,"&gt;="&amp;Tabela13[[#This Row],[Contagem_H]]-5),"")</f>
        <v>1.12995148995149</v>
      </c>
      <c r="GV408" s="3">
        <f>IFERROR(AVERAGEIFS($G$2:G407,$E$2:E407,Tabela13[[#This Row],[AwayTeam]],$GT$2:GT407,"&gt;="&amp;Tabela13[[#This Row],[Contagem_A]]-5),"")</f>
        <v>0.8</v>
      </c>
      <c r="GW408" s="3">
        <f>IFERROR(AVERAGEIFS($GQ$2:GQ407,$D$2:D407,Tabela13[[#This Row],[HomeTeam]],$GS$2:GS407,"&gt;="&amp;Tabela13[[#This Row],[Contagem_H]]-5),"")</f>
        <v>-0.45999999999999996</v>
      </c>
    </row>
    <row r="409" spans="1:205" x14ac:dyDescent="0.25">
      <c r="A409" t="s">
        <v>127</v>
      </c>
      <c r="B409" t="s">
        <v>278</v>
      </c>
      <c r="C409" t="s">
        <v>136</v>
      </c>
      <c r="D409" t="s">
        <v>14</v>
      </c>
      <c r="E409" t="s">
        <v>130</v>
      </c>
      <c r="F409" s="3">
        <v>1</v>
      </c>
      <c r="G409" s="3">
        <v>3</v>
      </c>
      <c r="H409" s="3" t="str">
        <f t="shared" si="504"/>
        <v>A</v>
      </c>
      <c r="I409" s="3">
        <v>7.5</v>
      </c>
      <c r="J409" s="3">
        <v>5</v>
      </c>
      <c r="K409" s="3">
        <v>1.4</v>
      </c>
      <c r="L409" s="3">
        <v>1.53</v>
      </c>
      <c r="M409" s="3">
        <v>2.5</v>
      </c>
      <c r="N409" s="3">
        <f t="shared" si="433"/>
        <v>4</v>
      </c>
      <c r="O409" s="3">
        <f t="shared" si="434"/>
        <v>0</v>
      </c>
      <c r="P409" s="3">
        <f t="shared" si="435"/>
        <v>3</v>
      </c>
      <c r="Q409" s="3">
        <f t="shared" si="436"/>
        <v>4.7619047619047672E-2</v>
      </c>
      <c r="R409" s="3">
        <f t="shared" si="437"/>
        <v>5.3594771241830097E-2</v>
      </c>
      <c r="S409" s="3">
        <f t="shared" si="438"/>
        <v>7.8571428571428577</v>
      </c>
      <c r="T409" s="3">
        <f t="shared" si="439"/>
        <v>5.2380952380952381</v>
      </c>
      <c r="U409" s="3">
        <f t="shared" si="440"/>
        <v>1.4666666666666666</v>
      </c>
      <c r="V409" s="3">
        <f t="shared" si="441"/>
        <v>1.602857142857143</v>
      </c>
      <c r="W409" s="3">
        <f t="shared" si="442"/>
        <v>2.6190476190476191</v>
      </c>
      <c r="X409" s="4">
        <f t="shared" si="443"/>
        <v>0.13333333333333333</v>
      </c>
      <c r="Y409" s="4">
        <f t="shared" si="444"/>
        <v>0.2</v>
      </c>
      <c r="Z409" s="4">
        <f t="shared" si="445"/>
        <v>0.7142857142857143</v>
      </c>
      <c r="AA409" s="4">
        <f t="shared" si="446"/>
        <v>0.65359477124183007</v>
      </c>
      <c r="AB409" s="4">
        <f t="shared" si="447"/>
        <v>0.4</v>
      </c>
      <c r="AC409" s="4">
        <f t="shared" si="448"/>
        <v>0.56666666666666665</v>
      </c>
      <c r="AD409" s="4">
        <f t="shared" si="449"/>
        <v>1.8571428571428572</v>
      </c>
      <c r="AE409" s="4">
        <f t="shared" si="450"/>
        <v>1.5666666666666667</v>
      </c>
      <c r="AF409" s="4">
        <f t="shared" si="451"/>
        <v>0.85714285714285721</v>
      </c>
      <c r="AG409" s="4">
        <f>IFERROR(AVERAGE(Tabela13[[#This Row],[V1]],Tabela13[[#This Row],[V2]]),"")</f>
        <v>1.211904761904762</v>
      </c>
      <c r="AH409" s="4">
        <f>IFERROR(AVERAGE(Tabela13[[#This Row],[V1]],Tabela13[[#This Row],[V3]]),"")</f>
        <v>1.0666666666666667</v>
      </c>
      <c r="AI409" s="4">
        <f>IFERROR(AVERAGE(Tabela13[[#This Row],[V1]],Tabela13[[#This Row],[V4]]),"")</f>
        <v>0.71190476190476193</v>
      </c>
      <c r="AJ409" s="4">
        <f>IFERROR(AVERAGE(Tabela13[[#This Row],[V2]],Tabela13[[#This Row],[V1]]),"")</f>
        <v>1.211904761904762</v>
      </c>
      <c r="AK409" s="4">
        <f>IFERROR(AVERAGE(Tabela13[[#This Row],[V2]],Tabela13[[#This Row],[V3]]),"")</f>
        <v>1.711904761904762</v>
      </c>
      <c r="AL409" s="4">
        <f>IFERROR(AVERAGE(Tabela13[[#This Row],[V2]],Tabela13[[#This Row],[V4]]),"")</f>
        <v>1.3571428571428572</v>
      </c>
      <c r="AM409" s="4">
        <f>IFERROR(AVERAGE(Tabela13[[#This Row],[V3]],Tabela13[[#This Row],[V1]]),"")</f>
        <v>1.0666666666666667</v>
      </c>
      <c r="AN409" s="4">
        <f>IFERROR(AVERAGE(Tabela13[[#This Row],[V3]],Tabela13[[#This Row],[V2]]),"")</f>
        <v>1.711904761904762</v>
      </c>
      <c r="AO409" s="4">
        <f>IFERROR(AVERAGE(Tabela13[[#This Row],[V3]],Tabela13[[#This Row],[V4]]),"")</f>
        <v>1.211904761904762</v>
      </c>
      <c r="AP409" s="4">
        <f>IFERROR(AVERAGE(Tabela13[[#This Row],[V4]],Tabela13[[#This Row],[V1]]),"")</f>
        <v>0.71190476190476193</v>
      </c>
      <c r="AQ409" s="4">
        <f>IFERROR(AVERAGE(Tabela13[[#This Row],[V4]],Tabela13[[#This Row],[V2]]),"")</f>
        <v>1.3571428571428572</v>
      </c>
      <c r="AR409" s="4">
        <f>IFERROR(AVERAGE(Tabela13[[#This Row],[V4]],Tabela13[[#This Row],[V3]]),"")</f>
        <v>1.211904761904762</v>
      </c>
      <c r="AS409" s="4">
        <f>_xlfn.STDEV.S(Tabela13[[#This Row],[V1]:[V2]])</f>
        <v>0.91250446524549678</v>
      </c>
      <c r="AT409" s="4">
        <f>_xlfn.STDEV.S(Tabela13[[#This Row],[V1]],Tabela13[[#This Row],[V3]])</f>
        <v>0.70710678118654757</v>
      </c>
      <c r="AU409" s="4">
        <f>_xlfn.STDEV.S(Tabela13[[#This Row],[V1]],Tabela13[[#This Row],[V4]])</f>
        <v>0.20539768405894987</v>
      </c>
      <c r="AV409" s="4">
        <f>_xlfn.STDEV.S(Tabela13[[#This Row],[V2]],Tabela13[[#This Row],[V1]])</f>
        <v>0.91250446524549678</v>
      </c>
      <c r="AW409" s="4">
        <f>_xlfn.STDEV.S(Tabela13[[#This Row],[V2]],Tabela13[[#This Row],[V3]])</f>
        <v>0.20539768405894956</v>
      </c>
      <c r="AX409" s="4">
        <f>_xlfn.STDEV.S(Tabela13[[#This Row],[V42]],Tabela13[[#This Row],[V44]])</f>
        <v>1.6196112464320445</v>
      </c>
      <c r="AY409" s="4">
        <f>_xlfn.STDEV.S(Tabela13[[#This Row],[V3]],Tabela13[[#This Row],[V1]])</f>
        <v>0.70710678118654757</v>
      </c>
      <c r="AZ409" s="4">
        <f>_xlfn.STDEV.S(Tabela13[[#This Row],[V3]],Tabela13[[#This Row],[V2]])</f>
        <v>0.20539768405894956</v>
      </c>
      <c r="BA409" s="4">
        <f>_xlfn.STDEV.S(Tabela13[[#This Row],[V3]],Tabela13[[#This Row],[V4]])</f>
        <v>0.50170909712759737</v>
      </c>
      <c r="BB409" s="4">
        <f>_xlfn.STDEV.S(Tabela13[[#This Row],[V4]],Tabela13[[#This Row],[V1]])</f>
        <v>0.20539768405894987</v>
      </c>
      <c r="BC409" s="4">
        <f>_xlfn.STDEV.S(Tabela13[[#This Row],[V4]],Tabela13[[#This Row],[V2]])</f>
        <v>0.70710678118654724</v>
      </c>
      <c r="BD409" s="4">
        <f>_xlfn.STDEV.S(Tabela13[[#This Row],[V4]],Tabela13[[#This Row],[V3]])</f>
        <v>0.50170909712759737</v>
      </c>
      <c r="BE409" s="4">
        <f>Tabela13[[#This Row],[V17]]/Tabela13[[#This Row],[V5]]</f>
        <v>0.7529506392988381</v>
      </c>
      <c r="BF409" s="4">
        <f>Tabela13[[#This Row],[V18]]/Tabela13[[#This Row],[V6]]</f>
        <v>0.66291260736238833</v>
      </c>
      <c r="BG409" s="4">
        <f>Tabela13[[#This Row],[V19]]/Tabela13[[#This Row],[V7]]</f>
        <v>0.28851848596909346</v>
      </c>
      <c r="BH409" s="4">
        <f>Tabela13[[#This Row],[V20]]/Tabela13[[#This Row],[V8]]</f>
        <v>0.7529506392988381</v>
      </c>
      <c r="BI409" s="4">
        <f>Tabela13[[#This Row],[V21]]/Tabela13[[#This Row],[V9]]</f>
        <v>0.11998195730842671</v>
      </c>
      <c r="BJ409" s="4">
        <f>Tabela13[[#This Row],[V22]]/Tabela13[[#This Row],[V10]]</f>
        <v>1.1933977605288748</v>
      </c>
      <c r="BK409" s="4">
        <f>Tabela13[[#This Row],[V23]]/Tabela13[[#This Row],[V11]]</f>
        <v>0.66291260736238833</v>
      </c>
      <c r="BL409" s="4">
        <f>Tabela13[[#This Row],[V24]]/Tabela13[[#This Row],[V12]]</f>
        <v>0.11998195730842671</v>
      </c>
      <c r="BM409" s="4">
        <f>Tabela13[[#This Row],[V25]]/Tabela13[[#This Row],[V13]]</f>
        <v>0.41398393083220208</v>
      </c>
      <c r="BN409" s="4">
        <f>Tabela13[[#This Row],[V26]]/Tabela13[[#This Row],[V14]]</f>
        <v>0.28851848596909346</v>
      </c>
      <c r="BO409" s="4">
        <f>Tabela13[[#This Row],[V27]]/Tabela13[[#This Row],[V15]]</f>
        <v>0.52102604929535057</v>
      </c>
      <c r="BP409" s="4">
        <f>Tabela13[[#This Row],[V28]]/Tabela13[[#This Row],[V16]]</f>
        <v>0.41398393083220208</v>
      </c>
      <c r="BQ409" s="4">
        <f>Tabela13[[#This Row],[V1]]-Tabela13[[#This Row],[V2]]</f>
        <v>-1.2904761904761906</v>
      </c>
      <c r="BR409" s="4">
        <f>Tabela13[[#This Row],[V1]]-Tabela13[[#This Row],[V3]]</f>
        <v>-1</v>
      </c>
      <c r="BS409" s="4">
        <f>Tabela13[[#This Row],[V1]]-Tabela13[[#This Row],[V4]]</f>
        <v>-0.29047619047619055</v>
      </c>
      <c r="BT409" s="4">
        <f>Tabela13[[#This Row],[V2]]-Tabela13[[#This Row],[V1]]</f>
        <v>1.2904761904761906</v>
      </c>
      <c r="BU409" s="4">
        <f>Tabela13[[#This Row],[V2]]-Tabela13[[#This Row],[V3]]</f>
        <v>0.29047619047619055</v>
      </c>
      <c r="BV409" s="4">
        <f>Tabela13[[#This Row],[V2]]-Tabela13[[#This Row],[V4]]</f>
        <v>1</v>
      </c>
      <c r="BW409" s="4">
        <f>AVERAGE(Tabela13[[#This Row],[V41]],Tabela13[[#This Row],[V42]])</f>
        <v>-1.1452380952380952</v>
      </c>
      <c r="BX409" s="4">
        <f>AVERAGE(Tabela13[[#This Row],[V41]],Tabela13[[#This Row],[V43]])</f>
        <v>-0.79047619047619055</v>
      </c>
      <c r="BY409" s="4">
        <f>AVERAGE(Tabela13[[#This Row],[V41]],Tabela13[[#This Row],[V44]])</f>
        <v>0</v>
      </c>
      <c r="BZ409" s="4">
        <f>AVERAGE(Tabela13[[#This Row],[V41]],Tabela13[[#This Row],[V45]])</f>
        <v>-0.5</v>
      </c>
      <c r="CA409" s="4">
        <f>AVERAGE(Tabela13[[#This Row],[V41]],Tabela13[[#This Row],[V46]])</f>
        <v>-0.14523809523809528</v>
      </c>
      <c r="CB409" s="4">
        <f>AVERAGE(Tabela13[[#This Row],[V42]],Tabela13[[#This Row],[V41]])</f>
        <v>-1.1452380952380952</v>
      </c>
      <c r="CC409" s="4">
        <f>AVERAGE(Tabela13[[#This Row],[V42]],Tabela13[[#This Row],[V43]])</f>
        <v>-0.64523809523809528</v>
      </c>
      <c r="CD409" s="4">
        <f>AVERAGE(Tabela13[[#This Row],[V42]],Tabela13[[#This Row],[V44]])</f>
        <v>0.14523809523809528</v>
      </c>
      <c r="CE409" s="4">
        <f>AVERAGE(Tabela13[[#This Row],[V42]],Tabela13[[#This Row],[V45]])</f>
        <v>-0.35476190476190472</v>
      </c>
      <c r="CF409" s="4">
        <f>AVERAGE(Tabela13[[#This Row],[V42]],Tabela13[[#This Row],[V46]])</f>
        <v>0</v>
      </c>
      <c r="CG409" s="4">
        <f>AVERAGE(Tabela13[[#This Row],[V43]],Tabela13[[#This Row],[V41]])</f>
        <v>-0.79047619047619055</v>
      </c>
      <c r="CH409" s="4">
        <f>AVERAGE(Tabela13[[#This Row],[V43]],Tabela13[[#This Row],[V42]])</f>
        <v>-0.64523809523809528</v>
      </c>
      <c r="CI409" s="4">
        <f>AVERAGE(Tabela13[[#This Row],[V43]],Tabela13[[#This Row],[V44]])</f>
        <v>0.5</v>
      </c>
      <c r="CJ409" s="4">
        <f>AVERAGE(Tabela13[[#This Row],[V43]],Tabela13[[#This Row],[V45]])</f>
        <v>0</v>
      </c>
      <c r="CK409" s="4">
        <f>AVERAGE(Tabela13[[#This Row],[V43]],Tabela13[[#This Row],[V46]])</f>
        <v>0.35476190476190472</v>
      </c>
      <c r="CL409" s="4">
        <f>AVERAGE(Tabela13[[#This Row],[V44]],Tabela13[[#This Row],[V41]])</f>
        <v>0</v>
      </c>
      <c r="CM409" s="4">
        <f>AVERAGE(Tabela13[[#This Row],[V44]],Tabela13[[#This Row],[V42]])</f>
        <v>0.14523809523809528</v>
      </c>
      <c r="CN409" s="4">
        <f>AVERAGE(Tabela13[[#This Row],[V44]],Tabela13[[#This Row],[V43]])</f>
        <v>0.5</v>
      </c>
      <c r="CO409" s="4">
        <f>AVERAGE(Tabela13[[#This Row],[V44]],Tabela13[[#This Row],[V45]])</f>
        <v>0.79047619047619055</v>
      </c>
      <c r="CP409" s="4">
        <f>AVERAGE(Tabela13[[#This Row],[V44]],Tabela13[[#This Row],[V46]])</f>
        <v>1.1452380952380952</v>
      </c>
      <c r="CQ409" s="4">
        <f>AVERAGE(Tabela13[[#This Row],[V45]],Tabela13[[#This Row],[V41]])</f>
        <v>-0.5</v>
      </c>
      <c r="CR409" s="4">
        <f>AVERAGE(Tabela13[[#This Row],[V45]],Tabela13[[#This Row],[V42]])</f>
        <v>-0.35476190476190472</v>
      </c>
      <c r="CS409" s="4">
        <f>AVERAGE(Tabela13[[#This Row],[V45]],Tabela13[[#This Row],[V43]])</f>
        <v>0</v>
      </c>
      <c r="CT409" s="4">
        <f>AVERAGE(Tabela13[[#This Row],[V45]],Tabela13[[#This Row],[V44]])</f>
        <v>0.79047619047619055</v>
      </c>
      <c r="CU409" s="4">
        <f>AVERAGE(Tabela13[[#This Row],[V45]],Tabela13[[#This Row],[V46]])</f>
        <v>0.64523809523809528</v>
      </c>
      <c r="CV409" s="4">
        <f>AVERAGE(Tabela13[[#This Row],[V46]],Tabela13[[#This Row],[V41]])</f>
        <v>-0.14523809523809528</v>
      </c>
      <c r="CW409" s="4">
        <f>AVERAGE(Tabela13[[#This Row],[V46]],Tabela13[[#This Row],[V42]])</f>
        <v>0</v>
      </c>
      <c r="CX409" s="4">
        <f>AVERAGE(Tabela13[[#This Row],[V46]],Tabela13[[#This Row],[V43]])</f>
        <v>0.35476190476190472</v>
      </c>
      <c r="CY409" s="4">
        <f>AVERAGE(Tabela13[[#This Row],[V46]],Tabela13[[#This Row],[V44]])</f>
        <v>1.1452380952380952</v>
      </c>
      <c r="CZ409" s="4">
        <f>AVERAGE(Tabela13[[#This Row],[V46]],Tabela13[[#This Row],[V45]])</f>
        <v>0.64523809523809528</v>
      </c>
      <c r="DA409" s="3">
        <f>_xlfn.STDEV.S(Tabela13[[#This Row],[V41]],Tabela13[[#This Row],[V42]])</f>
        <v>0.20539768405894987</v>
      </c>
      <c r="DB409" s="3">
        <f>_xlfn.STDEV.S(Tabela13[[#This Row],[V41]],Tabela13[[#This Row],[V43]])</f>
        <v>0.70710678118654757</v>
      </c>
      <c r="DC409" s="3">
        <f>_xlfn.STDEV.S(Tabela13[[#This Row],[V41]],Tabela13[[#This Row],[V44]])</f>
        <v>1.8250089304909942</v>
      </c>
      <c r="DD409" s="3">
        <f>_xlfn.STDEV.S(Tabela13[[#This Row],[V41]],Tabela13[[#This Row],[V45]])</f>
        <v>1.1179021493044468</v>
      </c>
      <c r="DE409" s="3">
        <f>_xlfn.STDEV.S(Tabela13[[#This Row],[V41]],Tabela13[[#This Row],[V46]])</f>
        <v>1.6196112464320445</v>
      </c>
      <c r="DF409" s="3">
        <f>_xlfn.STDEV.S(Tabela13[[#This Row],[V42]],Tabela13[[#This Row],[V41]])</f>
        <v>0.20539768405894987</v>
      </c>
      <c r="DG409" s="3">
        <f>_xlfn.STDEV.S(Tabela13[[#This Row],[V42]],Tabela13[[#This Row],[V43]])</f>
        <v>0.50170909712759792</v>
      </c>
      <c r="DH409" s="3">
        <f>_xlfn.STDEV.S(Tabela13[[#This Row],[V42]],Tabela13[[#This Row],[V44]])</f>
        <v>1.6196112464320445</v>
      </c>
      <c r="DI409" s="3">
        <f>_xlfn.STDEV.S(Tabela13[[#This Row],[V42]],Tabela13[[#This Row],[V45]])</f>
        <v>0.91250446524549711</v>
      </c>
      <c r="DJ409" s="3">
        <f>_xlfn.STDEV.S(Tabela13[[#This Row],[V42]],Tabela13[[#This Row],[V46]])</f>
        <v>1.4142135623730951</v>
      </c>
      <c r="DK409" s="3">
        <f>_xlfn.STDEV.S(Tabela13[[#This Row],[V43]],Tabela13[[#This Row],[V41]])</f>
        <v>0.70710678118654757</v>
      </c>
      <c r="DL409" s="3">
        <f>_xlfn.STDEV.S(Tabela13[[#This Row],[V43]],Tabela13[[#This Row],[V42]])</f>
        <v>0.50170909712759792</v>
      </c>
      <c r="DM409" s="3">
        <f>_xlfn.STDEV.S(Tabela13[[#This Row],[V43]],Tabela13[[#This Row],[V44]])</f>
        <v>1.1179021493044468</v>
      </c>
      <c r="DN409" s="3">
        <f>_xlfn.STDEV.S(Tabela13[[#This Row],[V43]],Tabela13[[#This Row],[V45]])</f>
        <v>0.41079536811789913</v>
      </c>
      <c r="DO409" s="3">
        <f>_xlfn.STDEV.S(Tabela13[[#This Row],[V43]],Tabela13[[#This Row],[V46]])</f>
        <v>0.91250446524549711</v>
      </c>
      <c r="DP409" s="3">
        <f>_xlfn.STDEV.S(Tabela13[[#This Row],[V44]],Tabela13[[#This Row],[V41]])</f>
        <v>1.8250089304909942</v>
      </c>
      <c r="DQ409" s="3">
        <f>_xlfn.STDEV.S(Tabela13[[#This Row],[V44]],Tabela13[[#This Row],[V42]])</f>
        <v>1.6196112464320445</v>
      </c>
      <c r="DR409" s="3">
        <f>_xlfn.STDEV.S(Tabela13[[#This Row],[V44]],Tabela13[[#This Row],[V43]])</f>
        <v>1.1179021493044468</v>
      </c>
      <c r="DS409" s="3">
        <f>_xlfn.STDEV.S(Tabela13[[#This Row],[V44]],Tabela13[[#This Row],[V45]])</f>
        <v>0.70710678118654757</v>
      </c>
      <c r="DT409" s="3">
        <f>_xlfn.STDEV.S(Tabela13[[#This Row],[V44]],Tabela13[[#This Row],[V46]])</f>
        <v>0.20539768405894987</v>
      </c>
      <c r="DU409" s="3">
        <f>_xlfn.STDEV.S(Tabela13[[#This Row],[V45]],Tabela13[[#This Row],[V41]])</f>
        <v>1.1179021493044468</v>
      </c>
      <c r="DV409" s="3">
        <f>_xlfn.STDEV.S(Tabela13[[#This Row],[V45]],Tabela13[[#This Row],[V42]])</f>
        <v>0.91250446524549711</v>
      </c>
      <c r="DW409" s="3">
        <f>_xlfn.STDEV.S(Tabela13[[#This Row],[V45]],Tabela13[[#This Row],[V43]])</f>
        <v>0.41079536811789913</v>
      </c>
      <c r="DX409" s="3">
        <f>_xlfn.STDEV.S(Tabela13[[#This Row],[V45]],Tabela13[[#This Row],[V44]])</f>
        <v>0.70710678118654757</v>
      </c>
      <c r="DY409" s="3">
        <f>_xlfn.STDEV.S(Tabela13[[#This Row],[V45]],Tabela13[[#This Row],[V46]])</f>
        <v>0.50170909712759792</v>
      </c>
      <c r="DZ409" s="3">
        <f>_xlfn.STDEV.S(Tabela13[[#This Row],[V46]],Tabela13[[#This Row],[V41]])</f>
        <v>1.6196112464320445</v>
      </c>
      <c r="EA409" s="3">
        <f>_xlfn.STDEV.S(Tabela13[[#This Row],[V46]],Tabela13[[#This Row],[V42]])</f>
        <v>1.4142135623730951</v>
      </c>
      <c r="EB409" s="3">
        <f>_xlfn.STDEV.S(Tabela13[[#This Row],[V46]],Tabela13[[#This Row],[V43]])</f>
        <v>0.91250446524549711</v>
      </c>
      <c r="EC409" s="3">
        <f>_xlfn.STDEV.S(Tabela13[[#This Row],[V46]],Tabela13[[#This Row],[V44]])</f>
        <v>0.20539768405894987</v>
      </c>
      <c r="ED409" s="3">
        <f>_xlfn.STDEV.S(Tabela13[[#This Row],[V46]],Tabela13[[#This Row],[V45]])</f>
        <v>0.50170909712759792</v>
      </c>
      <c r="EE409" s="3">
        <f t="shared" si="452"/>
        <v>-0.17934932911592297</v>
      </c>
      <c r="EF409" s="3">
        <f t="shared" si="453"/>
        <v>-0.89453267499502997</v>
      </c>
      <c r="EG409" s="3" t="str">
        <f t="shared" si="454"/>
        <v/>
      </c>
      <c r="EH409" s="3">
        <f t="shared" si="455"/>
        <v>-2.2358042986088935</v>
      </c>
      <c r="EI409" s="3">
        <f t="shared" si="456"/>
        <v>-11.151421696745221</v>
      </c>
      <c r="EJ409" s="3">
        <f t="shared" si="457"/>
        <v>-0.17934932911592297</v>
      </c>
      <c r="EK409" s="3">
        <f t="shared" si="458"/>
        <v>-0.7775565342936942</v>
      </c>
      <c r="EL409" s="3">
        <f t="shared" si="459"/>
        <v>11.151421696745221</v>
      </c>
      <c r="EM409" s="3">
        <f t="shared" si="460"/>
        <v>-2.5721602376047574</v>
      </c>
      <c r="EN409" s="3" t="str">
        <f t="shared" si="461"/>
        <v/>
      </c>
      <c r="EO409" s="3">
        <f t="shared" si="462"/>
        <v>-0.89453267499502997</v>
      </c>
      <c r="EP409" s="3">
        <f t="shared" si="463"/>
        <v>-0.7775565342936942</v>
      </c>
      <c r="EQ409" s="3">
        <f t="shared" si="464"/>
        <v>2.2358042986088935</v>
      </c>
      <c r="ER409" s="3" t="str">
        <f t="shared" si="465"/>
        <v/>
      </c>
      <c r="ES409" s="3" t="str">
        <f t="shared" si="466"/>
        <v/>
      </c>
      <c r="ET409" s="3" t="str">
        <f t="shared" si="467"/>
        <v/>
      </c>
      <c r="EU409" s="3" t="str">
        <f t="shared" si="468"/>
        <v/>
      </c>
      <c r="EV409" s="3">
        <f t="shared" si="469"/>
        <v>2.2358042986088935</v>
      </c>
      <c r="EW409" s="3">
        <f t="shared" si="470"/>
        <v>0.89453267499502997</v>
      </c>
      <c r="EX409" s="3">
        <f t="shared" si="471"/>
        <v>0.17934932911592297</v>
      </c>
      <c r="EY409" s="3">
        <f t="shared" si="472"/>
        <v>-2.2358042986088935</v>
      </c>
      <c r="EZ409" s="3">
        <f t="shared" si="473"/>
        <v>-2.5721602376047574</v>
      </c>
      <c r="FA409" s="3" t="str">
        <f t="shared" si="474"/>
        <v/>
      </c>
      <c r="FB409" s="3">
        <f t="shared" si="475"/>
        <v>0.89453267499502997</v>
      </c>
      <c r="FC409" s="3">
        <f t="shared" si="476"/>
        <v>0.7775565342936942</v>
      </c>
      <c r="FD409" s="3">
        <f t="shared" si="477"/>
        <v>-11.151421696745221</v>
      </c>
      <c r="FE409" s="3" t="str">
        <f t="shared" si="478"/>
        <v/>
      </c>
      <c r="FF409" s="3">
        <f t="shared" si="479"/>
        <v>2.5721602376047574</v>
      </c>
      <c r="FG409" s="3">
        <f t="shared" si="480"/>
        <v>0.17934932911592297</v>
      </c>
      <c r="FH409" s="3">
        <f t="shared" si="481"/>
        <v>0.7775565342936942</v>
      </c>
      <c r="FI409" s="4">
        <f t="shared" si="482"/>
        <v>0.7142857142857143</v>
      </c>
      <c r="FJ409" s="4">
        <f t="shared" si="483"/>
        <v>0.4</v>
      </c>
      <c r="FK409" s="4">
        <f t="shared" si="484"/>
        <v>0.57272727272727275</v>
      </c>
      <c r="FL409" s="4">
        <f t="shared" si="485"/>
        <v>2.2363636363636368</v>
      </c>
      <c r="FM409" s="4">
        <f>Tabela13[[#This Row],[V139]]-Tabela13[[#This Row],[V140]]</f>
        <v>-1.663636363636364</v>
      </c>
      <c r="FN409" s="4">
        <f>Tabela13[[#This Row],[V1]]-Tabela13[[#This Row],[V2]]/2</f>
        <v>-0.36190476190476195</v>
      </c>
      <c r="FO409" s="4">
        <f>Tabela13[[#This Row],[V1]]-Tabela13[[#This Row],[V3]]/2</f>
        <v>-0.21666666666666667</v>
      </c>
      <c r="FP409" s="4">
        <f>Tabela13[[#This Row],[V1]]-Tabela13[[#This Row],[V4]]/2</f>
        <v>0.13809523809523805</v>
      </c>
      <c r="FQ409" s="4">
        <f>Tabela13[[#This Row],[V2]]-Tabela13[[#This Row],[V1]]/2</f>
        <v>1.573809523809524</v>
      </c>
      <c r="FR409" s="4">
        <f>Tabela13[[#This Row],[V2]]-Tabela13[[#This Row],[V3]]/2</f>
        <v>1.073809523809524</v>
      </c>
      <c r="FS409" s="4">
        <f>Tabela13[[#This Row],[V2]]-Tabela13[[#This Row],[V4]]/2</f>
        <v>1.4285714285714286</v>
      </c>
      <c r="FT409" s="4">
        <f t="shared" si="486"/>
        <v>-0.34724078289611093</v>
      </c>
      <c r="FU409" s="4">
        <f t="shared" si="487"/>
        <v>-0.21336864215180798</v>
      </c>
      <c r="FV409" s="4">
        <f t="shared" si="488"/>
        <v>0.13722730869487099</v>
      </c>
      <c r="FW409" s="4">
        <f t="shared" si="489"/>
        <v>1.004752644371129</v>
      </c>
      <c r="FX409" s="4">
        <f t="shared" si="490"/>
        <v>0.82097442092361672</v>
      </c>
      <c r="FY409" s="4">
        <f t="shared" si="491"/>
        <v>0.96007036240568799</v>
      </c>
      <c r="FZ409" s="4">
        <f t="shared" si="492"/>
        <v>-62.503340921299973</v>
      </c>
      <c r="GA409" s="4">
        <f t="shared" si="493"/>
        <v>-38.406355587325436</v>
      </c>
      <c r="GB409" s="4">
        <f t="shared" si="494"/>
        <v>24.700915565076777</v>
      </c>
      <c r="GC409" s="4">
        <f t="shared" si="495"/>
        <v>180.85547598680321</v>
      </c>
      <c r="GD409" s="4">
        <f t="shared" si="496"/>
        <v>147.77539576625099</v>
      </c>
      <c r="GE409" s="4">
        <f t="shared" si="497"/>
        <v>172.81266523302384</v>
      </c>
      <c r="GF409" s="4">
        <f>Tabela13[[#This Row],[V1]]-Tabela13[[#This Row],[V2]]/Tabela13[[#This Row],[V2]]</f>
        <v>-0.43333333333333335</v>
      </c>
      <c r="GG409" s="4">
        <f>Tabela13[[#This Row],[V1]]-Tabela13[[#This Row],[V3]]/Tabela13[[#This Row],[V3]]</f>
        <v>-0.43333333333333335</v>
      </c>
      <c r="GH409" s="4">
        <f>Tabela13[[#This Row],[V1]]-Tabela13[[#This Row],[V4]]/Tabela13[[#This Row],[V4]]</f>
        <v>-0.43333333333333335</v>
      </c>
      <c r="GI409" s="4">
        <f>Tabela13[[#This Row],[V2]]-Tabela13[[#This Row],[V1]]/Tabela13[[#This Row],[V1]]</f>
        <v>0.85714285714285721</v>
      </c>
      <c r="GJ409" s="4">
        <f>Tabela13[[#This Row],[V2]]-Tabela13[[#This Row],[V3]]/Tabela13[[#This Row],[V3]]</f>
        <v>0.85714285714285721</v>
      </c>
      <c r="GK409" s="4">
        <f>Tabela13[[#This Row],[V2]]-Tabela13[[#This Row],[V4]]/Tabela13[[#This Row],[V4]]</f>
        <v>0.85714285714285721</v>
      </c>
      <c r="GL409" s="4">
        <f t="shared" si="498"/>
        <v>0.60121444239515698</v>
      </c>
      <c r="GM409" s="4">
        <f t="shared" si="499"/>
        <v>1.211904761904762</v>
      </c>
      <c r="GN409" s="4">
        <f t="shared" si="500"/>
        <v>0.49609050256574833</v>
      </c>
      <c r="GO409" s="3">
        <f t="shared" si="501"/>
        <v>0</v>
      </c>
      <c r="GP409" s="3">
        <v>100</v>
      </c>
      <c r="GQ409" s="3">
        <f t="shared" si="502"/>
        <v>-1</v>
      </c>
      <c r="GR409" s="3">
        <f t="shared" si="503"/>
        <v>-100</v>
      </c>
      <c r="GS409" s="34">
        <f>COUNTIF($D$2:D408,Tabela13[[#This Row],[HomeTeam]])</f>
        <v>20</v>
      </c>
      <c r="GT409" s="34">
        <f>COUNTIF($E$2:E408,Tabela13[[#This Row],[AwayTeam]])</f>
        <v>20</v>
      </c>
      <c r="GU409" s="3">
        <f>IFERROR(AVERAGEIFS($AD$2:AD408,$D$2:D408,Tabela13[[#This Row],[HomeTeam]],$GS$2:GS408,"&gt;="&amp;Tabela13[[#This Row],[Contagem_H]]-5),"")</f>
        <v>1.0135425412165651</v>
      </c>
      <c r="GV409" s="3">
        <f>IFERROR(AVERAGEIFS($G$2:G408,$E$2:E408,Tabela13[[#This Row],[AwayTeam]],$GT$2:GT408,"&gt;="&amp;Tabela13[[#This Row],[Contagem_A]]-5),"")</f>
        <v>2.8</v>
      </c>
      <c r="GW409" s="3">
        <f>IFERROR(AVERAGEIFS($GQ$2:GQ408,$D$2:D408,Tabela13[[#This Row],[HomeTeam]],$GS$2:GS408,"&gt;="&amp;Tabela13[[#This Row],[Contagem_H]]-5),"")</f>
        <v>-0.63</v>
      </c>
    </row>
    <row r="410" spans="1:205" x14ac:dyDescent="0.25">
      <c r="A410" t="s">
        <v>127</v>
      </c>
      <c r="B410" t="s">
        <v>279</v>
      </c>
      <c r="C410" t="s">
        <v>172</v>
      </c>
      <c r="D410" t="s">
        <v>24</v>
      </c>
      <c r="E410" t="s">
        <v>19</v>
      </c>
      <c r="F410" s="3">
        <v>1</v>
      </c>
      <c r="G410" s="3">
        <v>1</v>
      </c>
      <c r="H410" s="3" t="str">
        <f t="shared" si="504"/>
        <v>D</v>
      </c>
      <c r="I410" s="3">
        <v>1.65</v>
      </c>
      <c r="J410" s="3">
        <v>4.33</v>
      </c>
      <c r="K410" s="3">
        <v>4.75</v>
      </c>
      <c r="L410" s="3">
        <v>1.53</v>
      </c>
      <c r="M410" s="3">
        <v>2.5</v>
      </c>
      <c r="N410" s="3">
        <f t="shared" si="433"/>
        <v>2</v>
      </c>
      <c r="O410" s="3">
        <f t="shared" si="434"/>
        <v>1</v>
      </c>
      <c r="P410" s="3">
        <f t="shared" si="435"/>
        <v>1</v>
      </c>
      <c r="Q410" s="3">
        <f t="shared" si="436"/>
        <v>4.7533804067169783E-2</v>
      </c>
      <c r="R410" s="3">
        <f t="shared" si="437"/>
        <v>5.3594771241830097E-2</v>
      </c>
      <c r="S410" s="3">
        <f t="shared" si="438"/>
        <v>1.72843077671083</v>
      </c>
      <c r="T410" s="3">
        <f t="shared" si="439"/>
        <v>4.5358213716108455</v>
      </c>
      <c r="U410" s="3">
        <f t="shared" si="440"/>
        <v>4.975785569319056</v>
      </c>
      <c r="V410" s="3">
        <f t="shared" si="441"/>
        <v>1.6027267202227697</v>
      </c>
      <c r="W410" s="3">
        <f t="shared" si="442"/>
        <v>2.6188345101679245</v>
      </c>
      <c r="X410" s="4">
        <f t="shared" si="443"/>
        <v>0.60606060606060608</v>
      </c>
      <c r="Y410" s="4">
        <f t="shared" si="444"/>
        <v>0.23094688221709006</v>
      </c>
      <c r="Z410" s="4">
        <f t="shared" si="445"/>
        <v>0.21052631578947367</v>
      </c>
      <c r="AA410" s="4">
        <f t="shared" si="446"/>
        <v>0.65359477124183007</v>
      </c>
      <c r="AB410" s="4">
        <f t="shared" si="447"/>
        <v>0.4</v>
      </c>
      <c r="AC410" s="4">
        <f t="shared" si="448"/>
        <v>0.80303030303030298</v>
      </c>
      <c r="AD410" s="4">
        <f t="shared" si="449"/>
        <v>0.60526315789473684</v>
      </c>
      <c r="AE410" s="4">
        <f t="shared" si="450"/>
        <v>0.80303030303030298</v>
      </c>
      <c r="AF410" s="4">
        <f t="shared" si="451"/>
        <v>0.60526315789473684</v>
      </c>
      <c r="AG410" s="4">
        <f>IFERROR(AVERAGE(Tabela13[[#This Row],[V1]],Tabela13[[#This Row],[V2]]),"")</f>
        <v>0.70414673046251997</v>
      </c>
      <c r="AH410" s="4">
        <f>IFERROR(AVERAGE(Tabela13[[#This Row],[V1]],Tabela13[[#This Row],[V3]]),"")</f>
        <v>0.80303030303030298</v>
      </c>
      <c r="AI410" s="4">
        <f>IFERROR(AVERAGE(Tabela13[[#This Row],[V1]],Tabela13[[#This Row],[V4]]),"")</f>
        <v>0.70414673046251997</v>
      </c>
      <c r="AJ410" s="4">
        <f>IFERROR(AVERAGE(Tabela13[[#This Row],[V2]],Tabela13[[#This Row],[V1]]),"")</f>
        <v>0.70414673046251997</v>
      </c>
      <c r="AK410" s="4">
        <f>IFERROR(AVERAGE(Tabela13[[#This Row],[V2]],Tabela13[[#This Row],[V3]]),"")</f>
        <v>0.70414673046251997</v>
      </c>
      <c r="AL410" s="4">
        <f>IFERROR(AVERAGE(Tabela13[[#This Row],[V2]],Tabela13[[#This Row],[V4]]),"")</f>
        <v>0.60526315789473684</v>
      </c>
      <c r="AM410" s="4">
        <f>IFERROR(AVERAGE(Tabela13[[#This Row],[V3]],Tabela13[[#This Row],[V1]]),"")</f>
        <v>0.80303030303030298</v>
      </c>
      <c r="AN410" s="4">
        <f>IFERROR(AVERAGE(Tabela13[[#This Row],[V3]],Tabela13[[#This Row],[V2]]),"")</f>
        <v>0.70414673046251997</v>
      </c>
      <c r="AO410" s="4">
        <f>IFERROR(AVERAGE(Tabela13[[#This Row],[V3]],Tabela13[[#This Row],[V4]]),"")</f>
        <v>0.70414673046251997</v>
      </c>
      <c r="AP410" s="4">
        <f>IFERROR(AVERAGE(Tabela13[[#This Row],[V4]],Tabela13[[#This Row],[V1]]),"")</f>
        <v>0.70414673046251997</v>
      </c>
      <c r="AQ410" s="4">
        <f>IFERROR(AVERAGE(Tabela13[[#This Row],[V4]],Tabela13[[#This Row],[V2]]),"")</f>
        <v>0.60526315789473684</v>
      </c>
      <c r="AR410" s="4">
        <f>IFERROR(AVERAGE(Tabela13[[#This Row],[V4]],Tabela13[[#This Row],[V3]]),"")</f>
        <v>0.70414673046251997</v>
      </c>
      <c r="AS410" s="4">
        <f>_xlfn.STDEV.S(Tabela13[[#This Row],[V1]:[V2]])</f>
        <v>0.13984248942126226</v>
      </c>
      <c r="AT410" s="4">
        <f>_xlfn.STDEV.S(Tabela13[[#This Row],[V1]],Tabela13[[#This Row],[V3]])</f>
        <v>0</v>
      </c>
      <c r="AU410" s="4">
        <f>_xlfn.STDEV.S(Tabela13[[#This Row],[V1]],Tabela13[[#This Row],[V4]])</f>
        <v>0.13984248942126226</v>
      </c>
      <c r="AV410" s="4">
        <f>_xlfn.STDEV.S(Tabela13[[#This Row],[V2]],Tabela13[[#This Row],[V1]])</f>
        <v>0.13984248942126226</v>
      </c>
      <c r="AW410" s="4">
        <f>_xlfn.STDEV.S(Tabela13[[#This Row],[V2]],Tabela13[[#This Row],[V3]])</f>
        <v>0.13984248942126226</v>
      </c>
      <c r="AX410" s="4">
        <f>_xlfn.STDEV.S(Tabela13[[#This Row],[V42]],Tabela13[[#This Row],[V44]])</f>
        <v>0.13984248942126296</v>
      </c>
      <c r="AY410" s="4">
        <f>_xlfn.STDEV.S(Tabela13[[#This Row],[V3]],Tabela13[[#This Row],[V1]])</f>
        <v>0</v>
      </c>
      <c r="AZ410" s="4">
        <f>_xlfn.STDEV.S(Tabela13[[#This Row],[V3]],Tabela13[[#This Row],[V2]])</f>
        <v>0.13984248942126226</v>
      </c>
      <c r="BA410" s="4">
        <f>_xlfn.STDEV.S(Tabela13[[#This Row],[V3]],Tabela13[[#This Row],[V4]])</f>
        <v>0.13984248942126226</v>
      </c>
      <c r="BB410" s="4">
        <f>_xlfn.STDEV.S(Tabela13[[#This Row],[V4]],Tabela13[[#This Row],[V1]])</f>
        <v>0.13984248942126226</v>
      </c>
      <c r="BC410" s="4">
        <f>_xlfn.STDEV.S(Tabela13[[#This Row],[V4]],Tabela13[[#This Row],[V2]])</f>
        <v>0</v>
      </c>
      <c r="BD410" s="4">
        <f>_xlfn.STDEV.S(Tabela13[[#This Row],[V4]],Tabela13[[#This Row],[V3]])</f>
        <v>0.13984248942126226</v>
      </c>
      <c r="BE410" s="4">
        <f>Tabela13[[#This Row],[V17]]/Tabela13[[#This Row],[V5]]</f>
        <v>0.19859850706032034</v>
      </c>
      <c r="BF410" s="4">
        <f>Tabela13[[#This Row],[V18]]/Tabela13[[#This Row],[V6]]</f>
        <v>0</v>
      </c>
      <c r="BG410" s="4">
        <f>Tabela13[[#This Row],[V19]]/Tabela13[[#This Row],[V7]]</f>
        <v>0.19859850706032034</v>
      </c>
      <c r="BH410" s="4">
        <f>Tabela13[[#This Row],[V20]]/Tabela13[[#This Row],[V8]]</f>
        <v>0.19859850706032034</v>
      </c>
      <c r="BI410" s="4">
        <f>Tabela13[[#This Row],[V21]]/Tabela13[[#This Row],[V9]]</f>
        <v>0.19859850706032034</v>
      </c>
      <c r="BJ410" s="4">
        <f>Tabela13[[#This Row],[V22]]/Tabela13[[#This Row],[V10]]</f>
        <v>0.23104411295686925</v>
      </c>
      <c r="BK410" s="4">
        <f>Tabela13[[#This Row],[V23]]/Tabela13[[#This Row],[V11]]</f>
        <v>0</v>
      </c>
      <c r="BL410" s="4">
        <f>Tabela13[[#This Row],[V24]]/Tabela13[[#This Row],[V12]]</f>
        <v>0.19859850706032034</v>
      </c>
      <c r="BM410" s="4">
        <f>Tabela13[[#This Row],[V25]]/Tabela13[[#This Row],[V13]]</f>
        <v>0.19859850706032034</v>
      </c>
      <c r="BN410" s="4">
        <f>Tabela13[[#This Row],[V26]]/Tabela13[[#This Row],[V14]]</f>
        <v>0.19859850706032034</v>
      </c>
      <c r="BO410" s="4">
        <f>Tabela13[[#This Row],[V27]]/Tabela13[[#This Row],[V15]]</f>
        <v>0</v>
      </c>
      <c r="BP410" s="4">
        <f>Tabela13[[#This Row],[V28]]/Tabela13[[#This Row],[V16]]</f>
        <v>0.19859850706032034</v>
      </c>
      <c r="BQ410" s="4">
        <f>Tabela13[[#This Row],[V1]]-Tabela13[[#This Row],[V2]]</f>
        <v>0.19776714513556615</v>
      </c>
      <c r="BR410" s="4">
        <f>Tabela13[[#This Row],[V1]]-Tabela13[[#This Row],[V3]]</f>
        <v>0</v>
      </c>
      <c r="BS410" s="4">
        <f>Tabela13[[#This Row],[V1]]-Tabela13[[#This Row],[V4]]</f>
        <v>0.19776714513556615</v>
      </c>
      <c r="BT410" s="4">
        <f>Tabela13[[#This Row],[V2]]-Tabela13[[#This Row],[V1]]</f>
        <v>-0.19776714513556615</v>
      </c>
      <c r="BU410" s="4">
        <f>Tabela13[[#This Row],[V2]]-Tabela13[[#This Row],[V3]]</f>
        <v>-0.19776714513556615</v>
      </c>
      <c r="BV410" s="4">
        <f>Tabela13[[#This Row],[V2]]-Tabela13[[#This Row],[V4]]</f>
        <v>0</v>
      </c>
      <c r="BW410" s="4">
        <f>AVERAGE(Tabela13[[#This Row],[V41]],Tabela13[[#This Row],[V42]])</f>
        <v>9.8883572567783073E-2</v>
      </c>
      <c r="BX410" s="4">
        <f>AVERAGE(Tabela13[[#This Row],[V41]],Tabela13[[#This Row],[V43]])</f>
        <v>0.19776714513556615</v>
      </c>
      <c r="BY410" s="4">
        <f>AVERAGE(Tabela13[[#This Row],[V41]],Tabela13[[#This Row],[V44]])</f>
        <v>0</v>
      </c>
      <c r="BZ410" s="4">
        <f>AVERAGE(Tabela13[[#This Row],[V41]],Tabela13[[#This Row],[V45]])</f>
        <v>0</v>
      </c>
      <c r="CA410" s="4">
        <f>AVERAGE(Tabela13[[#This Row],[V41]],Tabela13[[#This Row],[V46]])</f>
        <v>9.8883572567783073E-2</v>
      </c>
      <c r="CB410" s="4">
        <f>AVERAGE(Tabela13[[#This Row],[V42]],Tabela13[[#This Row],[V41]])</f>
        <v>9.8883572567783073E-2</v>
      </c>
      <c r="CC410" s="4">
        <f>AVERAGE(Tabela13[[#This Row],[V42]],Tabela13[[#This Row],[V43]])</f>
        <v>9.8883572567783073E-2</v>
      </c>
      <c r="CD410" s="4">
        <f>AVERAGE(Tabela13[[#This Row],[V42]],Tabela13[[#This Row],[V44]])</f>
        <v>-9.8883572567783073E-2</v>
      </c>
      <c r="CE410" s="4">
        <f>AVERAGE(Tabela13[[#This Row],[V42]],Tabela13[[#This Row],[V45]])</f>
        <v>-9.8883572567783073E-2</v>
      </c>
      <c r="CF410" s="4">
        <f>AVERAGE(Tabela13[[#This Row],[V42]],Tabela13[[#This Row],[V46]])</f>
        <v>0</v>
      </c>
      <c r="CG410" s="4">
        <f>AVERAGE(Tabela13[[#This Row],[V43]],Tabela13[[#This Row],[V41]])</f>
        <v>0.19776714513556615</v>
      </c>
      <c r="CH410" s="4">
        <f>AVERAGE(Tabela13[[#This Row],[V43]],Tabela13[[#This Row],[V42]])</f>
        <v>9.8883572567783073E-2</v>
      </c>
      <c r="CI410" s="4">
        <f>AVERAGE(Tabela13[[#This Row],[V43]],Tabela13[[#This Row],[V44]])</f>
        <v>0</v>
      </c>
      <c r="CJ410" s="4">
        <f>AVERAGE(Tabela13[[#This Row],[V43]],Tabela13[[#This Row],[V45]])</f>
        <v>0</v>
      </c>
      <c r="CK410" s="4">
        <f>AVERAGE(Tabela13[[#This Row],[V43]],Tabela13[[#This Row],[V46]])</f>
        <v>9.8883572567783073E-2</v>
      </c>
      <c r="CL410" s="4">
        <f>AVERAGE(Tabela13[[#This Row],[V44]],Tabela13[[#This Row],[V41]])</f>
        <v>0</v>
      </c>
      <c r="CM410" s="4">
        <f>AVERAGE(Tabela13[[#This Row],[V44]],Tabela13[[#This Row],[V42]])</f>
        <v>-9.8883572567783073E-2</v>
      </c>
      <c r="CN410" s="4">
        <f>AVERAGE(Tabela13[[#This Row],[V44]],Tabela13[[#This Row],[V43]])</f>
        <v>0</v>
      </c>
      <c r="CO410" s="4">
        <f>AVERAGE(Tabela13[[#This Row],[V44]],Tabela13[[#This Row],[V45]])</f>
        <v>-0.19776714513556615</v>
      </c>
      <c r="CP410" s="4">
        <f>AVERAGE(Tabela13[[#This Row],[V44]],Tabela13[[#This Row],[V46]])</f>
        <v>-9.8883572567783073E-2</v>
      </c>
      <c r="CQ410" s="4">
        <f>AVERAGE(Tabela13[[#This Row],[V45]],Tabela13[[#This Row],[V41]])</f>
        <v>0</v>
      </c>
      <c r="CR410" s="4">
        <f>AVERAGE(Tabela13[[#This Row],[V45]],Tabela13[[#This Row],[V42]])</f>
        <v>-9.8883572567783073E-2</v>
      </c>
      <c r="CS410" s="4">
        <f>AVERAGE(Tabela13[[#This Row],[V45]],Tabela13[[#This Row],[V43]])</f>
        <v>0</v>
      </c>
      <c r="CT410" s="4">
        <f>AVERAGE(Tabela13[[#This Row],[V45]],Tabela13[[#This Row],[V44]])</f>
        <v>-0.19776714513556615</v>
      </c>
      <c r="CU410" s="4">
        <f>AVERAGE(Tabela13[[#This Row],[V45]],Tabela13[[#This Row],[V46]])</f>
        <v>-9.8883572567783073E-2</v>
      </c>
      <c r="CV410" s="4">
        <f>AVERAGE(Tabela13[[#This Row],[V46]],Tabela13[[#This Row],[V41]])</f>
        <v>9.8883572567783073E-2</v>
      </c>
      <c r="CW410" s="4">
        <f>AVERAGE(Tabela13[[#This Row],[V46]],Tabela13[[#This Row],[V42]])</f>
        <v>0</v>
      </c>
      <c r="CX410" s="4">
        <f>AVERAGE(Tabela13[[#This Row],[V46]],Tabela13[[#This Row],[V43]])</f>
        <v>9.8883572567783073E-2</v>
      </c>
      <c r="CY410" s="4">
        <f>AVERAGE(Tabela13[[#This Row],[V46]],Tabela13[[#This Row],[V44]])</f>
        <v>-9.8883572567783073E-2</v>
      </c>
      <c r="CZ410" s="4">
        <f>AVERAGE(Tabela13[[#This Row],[V46]],Tabela13[[#This Row],[V45]])</f>
        <v>-9.8883572567783073E-2</v>
      </c>
      <c r="DA410" s="3">
        <f>_xlfn.STDEV.S(Tabela13[[#This Row],[V41]],Tabela13[[#This Row],[V42]])</f>
        <v>0.13984248942126296</v>
      </c>
      <c r="DB410" s="3">
        <f>_xlfn.STDEV.S(Tabela13[[#This Row],[V41]],Tabela13[[#This Row],[V43]])</f>
        <v>0</v>
      </c>
      <c r="DC410" s="3">
        <f>_xlfn.STDEV.S(Tabela13[[#This Row],[V41]],Tabela13[[#This Row],[V44]])</f>
        <v>0.27968497884252591</v>
      </c>
      <c r="DD410" s="3">
        <f>_xlfn.STDEV.S(Tabela13[[#This Row],[V41]],Tabela13[[#This Row],[V45]])</f>
        <v>0.27968497884252591</v>
      </c>
      <c r="DE410" s="3">
        <f>_xlfn.STDEV.S(Tabela13[[#This Row],[V41]],Tabela13[[#This Row],[V46]])</f>
        <v>0.13984248942126296</v>
      </c>
      <c r="DF410" s="3">
        <f>_xlfn.STDEV.S(Tabela13[[#This Row],[V42]],Tabela13[[#This Row],[V41]])</f>
        <v>0.13984248942126296</v>
      </c>
      <c r="DG410" s="3">
        <f>_xlfn.STDEV.S(Tabela13[[#This Row],[V42]],Tabela13[[#This Row],[V43]])</f>
        <v>0.13984248942126296</v>
      </c>
      <c r="DH410" s="3">
        <f>_xlfn.STDEV.S(Tabela13[[#This Row],[V42]],Tabela13[[#This Row],[V44]])</f>
        <v>0.13984248942126296</v>
      </c>
      <c r="DI410" s="3">
        <f>_xlfn.STDEV.S(Tabela13[[#This Row],[V42]],Tabela13[[#This Row],[V45]])</f>
        <v>0.13984248942126296</v>
      </c>
      <c r="DJ410" s="3">
        <f>_xlfn.STDEV.S(Tabela13[[#This Row],[V42]],Tabela13[[#This Row],[V46]])</f>
        <v>0</v>
      </c>
      <c r="DK410" s="3">
        <f>_xlfn.STDEV.S(Tabela13[[#This Row],[V43]],Tabela13[[#This Row],[V41]])</f>
        <v>0</v>
      </c>
      <c r="DL410" s="3">
        <f>_xlfn.STDEV.S(Tabela13[[#This Row],[V43]],Tabela13[[#This Row],[V42]])</f>
        <v>0.13984248942126296</v>
      </c>
      <c r="DM410" s="3">
        <f>_xlfn.STDEV.S(Tabela13[[#This Row],[V43]],Tabela13[[#This Row],[V44]])</f>
        <v>0.27968497884252591</v>
      </c>
      <c r="DN410" s="3">
        <f>_xlfn.STDEV.S(Tabela13[[#This Row],[V43]],Tabela13[[#This Row],[V45]])</f>
        <v>0.27968497884252591</v>
      </c>
      <c r="DO410" s="3">
        <f>_xlfn.STDEV.S(Tabela13[[#This Row],[V43]],Tabela13[[#This Row],[V46]])</f>
        <v>0.13984248942126296</v>
      </c>
      <c r="DP410" s="3">
        <f>_xlfn.STDEV.S(Tabela13[[#This Row],[V44]],Tabela13[[#This Row],[V41]])</f>
        <v>0.27968497884252591</v>
      </c>
      <c r="DQ410" s="3">
        <f>_xlfn.STDEV.S(Tabela13[[#This Row],[V44]],Tabela13[[#This Row],[V42]])</f>
        <v>0.13984248942126296</v>
      </c>
      <c r="DR410" s="3">
        <f>_xlfn.STDEV.S(Tabela13[[#This Row],[V44]],Tabela13[[#This Row],[V43]])</f>
        <v>0.27968497884252591</v>
      </c>
      <c r="DS410" s="3">
        <f>_xlfn.STDEV.S(Tabela13[[#This Row],[V44]],Tabela13[[#This Row],[V45]])</f>
        <v>0</v>
      </c>
      <c r="DT410" s="3">
        <f>_xlfn.STDEV.S(Tabela13[[#This Row],[V44]],Tabela13[[#This Row],[V46]])</f>
        <v>0.13984248942126296</v>
      </c>
      <c r="DU410" s="3">
        <f>_xlfn.STDEV.S(Tabela13[[#This Row],[V45]],Tabela13[[#This Row],[V41]])</f>
        <v>0.27968497884252591</v>
      </c>
      <c r="DV410" s="3">
        <f>_xlfn.STDEV.S(Tabela13[[#This Row],[V45]],Tabela13[[#This Row],[V42]])</f>
        <v>0.13984248942126296</v>
      </c>
      <c r="DW410" s="3">
        <f>_xlfn.STDEV.S(Tabela13[[#This Row],[V45]],Tabela13[[#This Row],[V43]])</f>
        <v>0.27968497884252591</v>
      </c>
      <c r="DX410" s="3">
        <f>_xlfn.STDEV.S(Tabela13[[#This Row],[V45]],Tabela13[[#This Row],[V44]])</f>
        <v>0</v>
      </c>
      <c r="DY410" s="3">
        <f>_xlfn.STDEV.S(Tabela13[[#This Row],[V45]],Tabela13[[#This Row],[V46]])</f>
        <v>0.13984248942126296</v>
      </c>
      <c r="DZ410" s="3">
        <f>_xlfn.STDEV.S(Tabela13[[#This Row],[V46]],Tabela13[[#This Row],[V41]])</f>
        <v>0.13984248942126296</v>
      </c>
      <c r="EA410" s="3">
        <f>_xlfn.STDEV.S(Tabela13[[#This Row],[V46]],Tabela13[[#This Row],[V42]])</f>
        <v>0</v>
      </c>
      <c r="EB410" s="3">
        <f>_xlfn.STDEV.S(Tabela13[[#This Row],[V46]],Tabela13[[#This Row],[V43]])</f>
        <v>0.13984248942126296</v>
      </c>
      <c r="EC410" s="3">
        <f>_xlfn.STDEV.S(Tabela13[[#This Row],[V46]],Tabela13[[#This Row],[V44]])</f>
        <v>0.13984248942126296</v>
      </c>
      <c r="ED410" s="3">
        <f>_xlfn.STDEV.S(Tabela13[[#This Row],[V46]],Tabela13[[#This Row],[V45]])</f>
        <v>0.13984248942126296</v>
      </c>
      <c r="EE410" s="3">
        <f t="shared" si="452"/>
        <v>1.4142135623730949</v>
      </c>
      <c r="EF410" s="3">
        <f t="shared" si="453"/>
        <v>0</v>
      </c>
      <c r="EG410" s="3" t="str">
        <f t="shared" si="454"/>
        <v/>
      </c>
      <c r="EH410" s="3" t="str">
        <f t="shared" si="455"/>
        <v/>
      </c>
      <c r="EI410" s="3">
        <f t="shared" si="456"/>
        <v>1.4142135623730949</v>
      </c>
      <c r="EJ410" s="3">
        <f t="shared" si="457"/>
        <v>1.4142135623730949</v>
      </c>
      <c r="EK410" s="3">
        <f t="shared" si="458"/>
        <v>1.4142135623730949</v>
      </c>
      <c r="EL410" s="3">
        <f t="shared" si="459"/>
        <v>-1.4142135623730949</v>
      </c>
      <c r="EM410" s="3">
        <f t="shared" si="460"/>
        <v>-1.4142135623730949</v>
      </c>
      <c r="EN410" s="3" t="str">
        <f t="shared" si="461"/>
        <v/>
      </c>
      <c r="EO410" s="3">
        <f t="shared" si="462"/>
        <v>0</v>
      </c>
      <c r="EP410" s="3">
        <f t="shared" si="463"/>
        <v>1.4142135623730949</v>
      </c>
      <c r="EQ410" s="3" t="str">
        <f t="shared" si="464"/>
        <v/>
      </c>
      <c r="ER410" s="3" t="str">
        <f t="shared" si="465"/>
        <v/>
      </c>
      <c r="ES410" s="3" t="str">
        <f t="shared" si="466"/>
        <v/>
      </c>
      <c r="ET410" s="3" t="str">
        <f t="shared" si="467"/>
        <v/>
      </c>
      <c r="EU410" s="3" t="str">
        <f t="shared" si="468"/>
        <v/>
      </c>
      <c r="EV410" s="3" t="str">
        <f t="shared" si="469"/>
        <v/>
      </c>
      <c r="EW410" s="3">
        <f t="shared" si="470"/>
        <v>0</v>
      </c>
      <c r="EX410" s="3">
        <f t="shared" si="471"/>
        <v>-1.4142135623730949</v>
      </c>
      <c r="EY410" s="3" t="str">
        <f t="shared" si="472"/>
        <v/>
      </c>
      <c r="EZ410" s="3">
        <f t="shared" si="473"/>
        <v>-1.4142135623730949</v>
      </c>
      <c r="FA410" s="3" t="str">
        <f t="shared" si="474"/>
        <v/>
      </c>
      <c r="FB410" s="3">
        <f t="shared" si="475"/>
        <v>0</v>
      </c>
      <c r="FC410" s="3">
        <f t="shared" si="476"/>
        <v>-1.4142135623730949</v>
      </c>
      <c r="FD410" s="3">
        <f t="shared" si="477"/>
        <v>1.4142135623730949</v>
      </c>
      <c r="FE410" s="3" t="str">
        <f t="shared" si="478"/>
        <v/>
      </c>
      <c r="FF410" s="3">
        <f t="shared" si="479"/>
        <v>1.4142135623730949</v>
      </c>
      <c r="FG410" s="3">
        <f t="shared" si="480"/>
        <v>-1.4142135623730949</v>
      </c>
      <c r="FH410" s="3">
        <f t="shared" si="481"/>
        <v>-1.4142135623730949</v>
      </c>
      <c r="FI410" s="4">
        <f t="shared" si="482"/>
        <v>0.21052631578947367</v>
      </c>
      <c r="FJ410" s="4">
        <f t="shared" si="483"/>
        <v>0.60606060606060608</v>
      </c>
      <c r="FK410" s="4">
        <f t="shared" si="484"/>
        <v>1.9561456560570472</v>
      </c>
      <c r="FL410" s="4">
        <f t="shared" si="485"/>
        <v>0.82338710811685123</v>
      </c>
      <c r="FM410" s="4">
        <f>Tabela13[[#This Row],[V139]]-Tabela13[[#This Row],[V140]]</f>
        <v>1.1327585479401958</v>
      </c>
      <c r="FN410" s="4">
        <f>Tabela13[[#This Row],[V1]]-Tabela13[[#This Row],[V2]]/2</f>
        <v>0.50039872408293462</v>
      </c>
      <c r="FO410" s="4">
        <f>Tabela13[[#This Row],[V1]]-Tabela13[[#This Row],[V3]]/2</f>
        <v>0.40151515151515149</v>
      </c>
      <c r="FP410" s="4">
        <f>Tabela13[[#This Row],[V1]]-Tabela13[[#This Row],[V4]]/2</f>
        <v>0.50039872408293462</v>
      </c>
      <c r="FQ410" s="4">
        <f>Tabela13[[#This Row],[V2]]-Tabela13[[#This Row],[V1]]/2</f>
        <v>0.20374800637958534</v>
      </c>
      <c r="FR410" s="4">
        <f>Tabela13[[#This Row],[V2]]-Tabela13[[#This Row],[V3]]/2</f>
        <v>0.20374800637958534</v>
      </c>
      <c r="FS410" s="4">
        <f>Tabela13[[#This Row],[V2]]-Tabela13[[#This Row],[V4]]/2</f>
        <v>0.30263157894736842</v>
      </c>
      <c r="FT410" s="4">
        <f t="shared" si="486"/>
        <v>0.46396653739056687</v>
      </c>
      <c r="FU410" s="4">
        <f t="shared" si="487"/>
        <v>0.38181185939944745</v>
      </c>
      <c r="FV410" s="4">
        <f t="shared" si="488"/>
        <v>0.46396653739056687</v>
      </c>
      <c r="FW410" s="4">
        <f t="shared" si="489"/>
        <v>0.20099680089039956</v>
      </c>
      <c r="FX410" s="4">
        <f t="shared" si="490"/>
        <v>0.20099680089039956</v>
      </c>
      <c r="FY410" s="4">
        <f t="shared" si="491"/>
        <v>0.29386933503246765</v>
      </c>
      <c r="FZ410" s="4">
        <f t="shared" si="492"/>
        <v>83.513976730302034</v>
      </c>
      <c r="GA410" s="4">
        <f t="shared" si="493"/>
        <v>68.72613469190054</v>
      </c>
      <c r="GB410" s="4">
        <f t="shared" si="494"/>
        <v>83.513976730302034</v>
      </c>
      <c r="GC410" s="4">
        <f t="shared" si="495"/>
        <v>36.179424160271921</v>
      </c>
      <c r="GD410" s="4">
        <f t="shared" si="496"/>
        <v>36.179424160271921</v>
      </c>
      <c r="GE410" s="4">
        <f t="shared" si="497"/>
        <v>52.896480305844172</v>
      </c>
      <c r="GF410" s="4">
        <f>Tabela13[[#This Row],[V1]]-Tabela13[[#This Row],[V2]]/Tabela13[[#This Row],[V2]]</f>
        <v>-0.19696969696969702</v>
      </c>
      <c r="GG410" s="4">
        <f>Tabela13[[#This Row],[V1]]-Tabela13[[#This Row],[V3]]/Tabela13[[#This Row],[V3]]</f>
        <v>-0.19696969696969702</v>
      </c>
      <c r="GH410" s="4">
        <f>Tabela13[[#This Row],[V1]]-Tabela13[[#This Row],[V4]]/Tabela13[[#This Row],[V4]]</f>
        <v>-0.19696969696969702</v>
      </c>
      <c r="GI410" s="4">
        <f>Tabela13[[#This Row],[V2]]-Tabela13[[#This Row],[V1]]/Tabela13[[#This Row],[V1]]</f>
        <v>-0.39473684210526316</v>
      </c>
      <c r="GJ410" s="4">
        <f>Tabela13[[#This Row],[V2]]-Tabela13[[#This Row],[V3]]/Tabela13[[#This Row],[V3]]</f>
        <v>-0.39473684210526316</v>
      </c>
      <c r="GK410" s="4">
        <f>Tabela13[[#This Row],[V2]]-Tabela13[[#This Row],[V4]]/Tabela13[[#This Row],[V4]]</f>
        <v>-0.39473684210526316</v>
      </c>
      <c r="GL410" s="4">
        <f t="shared" si="498"/>
        <v>0.11418091448088331</v>
      </c>
      <c r="GM410" s="4">
        <f t="shared" si="499"/>
        <v>0.70414673046251985</v>
      </c>
      <c r="GN410" s="4">
        <f t="shared" si="500"/>
        <v>0.16215500199210384</v>
      </c>
      <c r="GO410" s="3">
        <f t="shared" si="501"/>
        <v>0</v>
      </c>
      <c r="GP410" s="3">
        <v>100</v>
      </c>
      <c r="GQ410" s="3">
        <f t="shared" si="502"/>
        <v>-1</v>
      </c>
      <c r="GR410" s="3">
        <f t="shared" si="503"/>
        <v>-100</v>
      </c>
      <c r="GS410" s="34">
        <f>COUNTIF($D$2:D409,Tabela13[[#This Row],[HomeTeam]])</f>
        <v>20</v>
      </c>
      <c r="GT410" s="34">
        <f>COUNTIF($E$2:E409,Tabela13[[#This Row],[AwayTeam]])</f>
        <v>20</v>
      </c>
      <c r="GU410" s="3">
        <f>IFERROR(AVERAGEIFS($AD$2:AD409,$D$2:D409,Tabela13[[#This Row],[HomeTeam]],$GS$2:GS409,"&gt;="&amp;Tabela13[[#This Row],[Contagem_H]]-5),"")</f>
        <v>0.44221112221112219</v>
      </c>
      <c r="GV410" s="3">
        <f>IFERROR(AVERAGEIFS($G$2:G409,$E$2:E409,Tabela13[[#This Row],[AwayTeam]],$GT$2:GT409,"&gt;="&amp;Tabela13[[#This Row],[Contagem_A]]-5),"")</f>
        <v>1.2</v>
      </c>
      <c r="GW410" s="3">
        <f>IFERROR(AVERAGEIFS($GQ$2:GQ409,$D$2:D409,Tabela13[[#This Row],[HomeTeam]],$GS$2:GS409,"&gt;="&amp;Tabela13[[#This Row],[Contagem_H]]-5),"")</f>
        <v>0.38599999999999995</v>
      </c>
    </row>
    <row r="411" spans="1:205" x14ac:dyDescent="0.25">
      <c r="A411" t="s">
        <v>127</v>
      </c>
      <c r="B411" t="s">
        <v>279</v>
      </c>
      <c r="C411" t="s">
        <v>172</v>
      </c>
      <c r="D411" t="s">
        <v>20</v>
      </c>
      <c r="E411" t="s">
        <v>23</v>
      </c>
      <c r="F411" s="3">
        <v>2</v>
      </c>
      <c r="G411" s="3">
        <v>1</v>
      </c>
      <c r="H411" s="3" t="str">
        <f t="shared" si="504"/>
        <v>H</v>
      </c>
      <c r="I411" s="3">
        <v>2.4500000000000002</v>
      </c>
      <c r="J411" s="3">
        <v>3.9</v>
      </c>
      <c r="K411" s="3">
        <v>2.5499999999999998</v>
      </c>
      <c r="L411" s="3">
        <v>1.4</v>
      </c>
      <c r="M411" s="3">
        <v>3</v>
      </c>
      <c r="N411" s="3">
        <f t="shared" si="433"/>
        <v>3</v>
      </c>
      <c r="O411" s="3">
        <f t="shared" si="434"/>
        <v>3</v>
      </c>
      <c r="P411" s="3">
        <f t="shared" si="435"/>
        <v>0</v>
      </c>
      <c r="Q411" s="3">
        <f t="shared" si="436"/>
        <v>5.6730384461476824E-2</v>
      </c>
      <c r="R411" s="3">
        <f t="shared" si="437"/>
        <v>4.7619047619047561E-2</v>
      </c>
      <c r="S411" s="3">
        <f t="shared" si="438"/>
        <v>2.5889894419306185</v>
      </c>
      <c r="T411" s="3">
        <f t="shared" si="439"/>
        <v>4.1212484993997593</v>
      </c>
      <c r="U411" s="3">
        <f t="shared" si="440"/>
        <v>2.6946624803767656</v>
      </c>
      <c r="V411" s="3">
        <f t="shared" si="441"/>
        <v>1.4794225382460675</v>
      </c>
      <c r="W411" s="3">
        <f t="shared" si="442"/>
        <v>3.1701911533844305</v>
      </c>
      <c r="X411" s="4">
        <f t="shared" si="443"/>
        <v>0.4081632653061224</v>
      </c>
      <c r="Y411" s="4">
        <f t="shared" si="444"/>
        <v>0.25641025641025644</v>
      </c>
      <c r="Z411" s="4">
        <f t="shared" si="445"/>
        <v>0.39215686274509809</v>
      </c>
      <c r="AA411" s="4">
        <f t="shared" si="446"/>
        <v>0.7142857142857143</v>
      </c>
      <c r="AB411" s="4">
        <f t="shared" si="447"/>
        <v>0.33333333333333331</v>
      </c>
      <c r="AC411" s="4">
        <f t="shared" si="448"/>
        <v>1.2040816326530612</v>
      </c>
      <c r="AD411" s="4">
        <f t="shared" si="449"/>
        <v>0.69607843137254899</v>
      </c>
      <c r="AE411" s="4">
        <f t="shared" si="450"/>
        <v>0.70408163265306123</v>
      </c>
      <c r="AF411" s="4">
        <f t="shared" si="451"/>
        <v>1.196078431372549</v>
      </c>
      <c r="AG411" s="4">
        <f>IFERROR(AVERAGE(Tabela13[[#This Row],[V1]],Tabela13[[#This Row],[V2]]),"")</f>
        <v>0.95008003201280511</v>
      </c>
      <c r="AH411" s="4">
        <f>IFERROR(AVERAGE(Tabela13[[#This Row],[V1]],Tabela13[[#This Row],[V3]]),"")</f>
        <v>0.95408163265306123</v>
      </c>
      <c r="AI411" s="4">
        <f>IFERROR(AVERAGE(Tabela13[[#This Row],[V1]],Tabela13[[#This Row],[V4]]),"")</f>
        <v>1.2000800320128051</v>
      </c>
      <c r="AJ411" s="4">
        <f>IFERROR(AVERAGE(Tabela13[[#This Row],[V2]],Tabela13[[#This Row],[V1]]),"")</f>
        <v>0.95008003201280511</v>
      </c>
      <c r="AK411" s="4">
        <f>IFERROR(AVERAGE(Tabela13[[#This Row],[V2]],Tabela13[[#This Row],[V3]]),"")</f>
        <v>0.70008003201280511</v>
      </c>
      <c r="AL411" s="4">
        <f>IFERROR(AVERAGE(Tabela13[[#This Row],[V2]],Tabela13[[#This Row],[V4]]),"")</f>
        <v>0.94607843137254899</v>
      </c>
      <c r="AM411" s="4">
        <f>IFERROR(AVERAGE(Tabela13[[#This Row],[V3]],Tabela13[[#This Row],[V1]]),"")</f>
        <v>0.95408163265306123</v>
      </c>
      <c r="AN411" s="4">
        <f>IFERROR(AVERAGE(Tabela13[[#This Row],[V3]],Tabela13[[#This Row],[V2]]),"")</f>
        <v>0.70008003201280511</v>
      </c>
      <c r="AO411" s="4">
        <f>IFERROR(AVERAGE(Tabela13[[#This Row],[V3]],Tabela13[[#This Row],[V4]]),"")</f>
        <v>0.95008003201280511</v>
      </c>
      <c r="AP411" s="4">
        <f>IFERROR(AVERAGE(Tabela13[[#This Row],[V4]],Tabela13[[#This Row],[V1]]),"")</f>
        <v>1.2000800320128051</v>
      </c>
      <c r="AQ411" s="4">
        <f>IFERROR(AVERAGE(Tabela13[[#This Row],[V4]],Tabela13[[#This Row],[V2]]),"")</f>
        <v>0.94607843137254899</v>
      </c>
      <c r="AR411" s="4">
        <f>IFERROR(AVERAGE(Tabela13[[#This Row],[V4]],Tabela13[[#This Row],[V3]]),"")</f>
        <v>0.95008003201280511</v>
      </c>
      <c r="AS411" s="4">
        <f>_xlfn.STDEV.S(Tabela13[[#This Row],[V1]:[V2]])</f>
        <v>0.35921250848992498</v>
      </c>
      <c r="AT411" s="4">
        <f>_xlfn.STDEV.S(Tabela13[[#This Row],[V1]],Tabela13[[#This Row],[V3]])</f>
        <v>0.35355339059327406</v>
      </c>
      <c r="AU411" s="4">
        <f>_xlfn.STDEV.S(Tabela13[[#This Row],[V1]],Tabela13[[#This Row],[V4]])</f>
        <v>5.6591178966510659E-3</v>
      </c>
      <c r="AV411" s="4">
        <f>_xlfn.STDEV.S(Tabela13[[#This Row],[V2]],Tabela13[[#This Row],[V1]])</f>
        <v>0.35921250848992498</v>
      </c>
      <c r="AW411" s="4">
        <f>_xlfn.STDEV.S(Tabela13[[#This Row],[V2]],Tabela13[[#This Row],[V3]])</f>
        <v>5.6591178966510659E-3</v>
      </c>
      <c r="AX411" s="4">
        <f>_xlfn.STDEV.S(Tabela13[[#This Row],[V42]],Tabela13[[#This Row],[V44]])</f>
        <v>0.71276589908319854</v>
      </c>
      <c r="AY411" s="4">
        <f>_xlfn.STDEV.S(Tabela13[[#This Row],[V3]],Tabela13[[#This Row],[V1]])</f>
        <v>0.35355339059327406</v>
      </c>
      <c r="AZ411" s="4">
        <f>_xlfn.STDEV.S(Tabela13[[#This Row],[V3]],Tabela13[[#This Row],[V2]])</f>
        <v>5.6591178966510659E-3</v>
      </c>
      <c r="BA411" s="4">
        <f>_xlfn.STDEV.S(Tabela13[[#This Row],[V3]],Tabela13[[#This Row],[V4]])</f>
        <v>0.34789427269662287</v>
      </c>
      <c r="BB411" s="4">
        <f>_xlfn.STDEV.S(Tabela13[[#This Row],[V4]],Tabela13[[#This Row],[V1]])</f>
        <v>5.6591178966510659E-3</v>
      </c>
      <c r="BC411" s="4">
        <f>_xlfn.STDEV.S(Tabela13[[#This Row],[V4]],Tabela13[[#This Row],[V2]])</f>
        <v>0.35355339059327406</v>
      </c>
      <c r="BD411" s="4">
        <f>_xlfn.STDEV.S(Tabela13[[#This Row],[V4]],Tabela13[[#This Row],[V3]])</f>
        <v>0.34789427269662287</v>
      </c>
      <c r="BE411" s="4">
        <f>Tabela13[[#This Row],[V17]]/Tabela13[[#This Row],[V5]]</f>
        <v>0.37808657837899234</v>
      </c>
      <c r="BF411" s="4">
        <f>Tabela13[[#This Row],[V18]]/Tabela13[[#This Row],[V6]]</f>
        <v>0.37056932917797708</v>
      </c>
      <c r="BG411" s="4">
        <f>Tabela13[[#This Row],[V19]]/Tabela13[[#This Row],[V7]]</f>
        <v>4.7156170802704284E-3</v>
      </c>
      <c r="BH411" s="4">
        <f>Tabela13[[#This Row],[V20]]/Tabela13[[#This Row],[V8]]</f>
        <v>0.37808657837899234</v>
      </c>
      <c r="BI411" s="4">
        <f>Tabela13[[#This Row],[V21]]/Tabela13[[#This Row],[V9]]</f>
        <v>8.0835299363995507E-3</v>
      </c>
      <c r="BJ411" s="4">
        <f>Tabela13[[#This Row],[V22]]/Tabela13[[#This Row],[V10]]</f>
        <v>0.75338986224338089</v>
      </c>
      <c r="BK411" s="4">
        <f>Tabela13[[#This Row],[V23]]/Tabela13[[#This Row],[V11]]</f>
        <v>0.37056932917797708</v>
      </c>
      <c r="BL411" s="4">
        <f>Tabela13[[#This Row],[V24]]/Tabela13[[#This Row],[V12]]</f>
        <v>8.0835299363995507E-3</v>
      </c>
      <c r="BM411" s="4">
        <f>Tabela13[[#This Row],[V25]]/Tabela13[[#This Row],[V13]]</f>
        <v>0.36617364956043408</v>
      </c>
      <c r="BN411" s="4">
        <f>Tabela13[[#This Row],[V26]]/Tabela13[[#This Row],[V14]]</f>
        <v>4.7156170802704284E-3</v>
      </c>
      <c r="BO411" s="4">
        <f>Tabela13[[#This Row],[V27]]/Tabela13[[#This Row],[V15]]</f>
        <v>0.37370410197423787</v>
      </c>
      <c r="BP411" s="4">
        <f>Tabela13[[#This Row],[V28]]/Tabela13[[#This Row],[V16]]</f>
        <v>0.36617364956043408</v>
      </c>
      <c r="BQ411" s="4">
        <f>Tabela13[[#This Row],[V1]]-Tabela13[[#This Row],[V2]]</f>
        <v>0.50800320128051224</v>
      </c>
      <c r="BR411" s="4">
        <f>Tabela13[[#This Row],[V1]]-Tabela13[[#This Row],[V3]]</f>
        <v>0.5</v>
      </c>
      <c r="BS411" s="4">
        <f>Tabela13[[#This Row],[V1]]-Tabela13[[#This Row],[V4]]</f>
        <v>8.0032012805122399E-3</v>
      </c>
      <c r="BT411" s="4">
        <f>Tabela13[[#This Row],[V2]]-Tabela13[[#This Row],[V1]]</f>
        <v>-0.50800320128051224</v>
      </c>
      <c r="BU411" s="4">
        <f>Tabela13[[#This Row],[V2]]-Tabela13[[#This Row],[V3]]</f>
        <v>-8.0032012805122399E-3</v>
      </c>
      <c r="BV411" s="4">
        <f>Tabela13[[#This Row],[V2]]-Tabela13[[#This Row],[V4]]</f>
        <v>-0.5</v>
      </c>
      <c r="BW411" s="4">
        <f>AVERAGE(Tabela13[[#This Row],[V41]],Tabela13[[#This Row],[V42]])</f>
        <v>0.50400160064025612</v>
      </c>
      <c r="BX411" s="4">
        <f>AVERAGE(Tabela13[[#This Row],[V41]],Tabela13[[#This Row],[V43]])</f>
        <v>0.25800320128051224</v>
      </c>
      <c r="BY411" s="4">
        <f>AVERAGE(Tabela13[[#This Row],[V41]],Tabela13[[#This Row],[V44]])</f>
        <v>0</v>
      </c>
      <c r="BZ411" s="4">
        <f>AVERAGE(Tabela13[[#This Row],[V41]],Tabela13[[#This Row],[V45]])</f>
        <v>0.25</v>
      </c>
      <c r="CA411" s="4">
        <f>AVERAGE(Tabela13[[#This Row],[V41]],Tabela13[[#This Row],[V46]])</f>
        <v>4.0016006402561199E-3</v>
      </c>
      <c r="CB411" s="4">
        <f>AVERAGE(Tabela13[[#This Row],[V42]],Tabela13[[#This Row],[V41]])</f>
        <v>0.50400160064025612</v>
      </c>
      <c r="CC411" s="4">
        <f>AVERAGE(Tabela13[[#This Row],[V42]],Tabela13[[#This Row],[V43]])</f>
        <v>0.25400160064025612</v>
      </c>
      <c r="CD411" s="4">
        <f>AVERAGE(Tabela13[[#This Row],[V42]],Tabela13[[#This Row],[V44]])</f>
        <v>-4.0016006402561199E-3</v>
      </c>
      <c r="CE411" s="4">
        <f>AVERAGE(Tabela13[[#This Row],[V42]],Tabela13[[#This Row],[V45]])</f>
        <v>0.24599839935974388</v>
      </c>
      <c r="CF411" s="4">
        <f>AVERAGE(Tabela13[[#This Row],[V42]],Tabela13[[#This Row],[V46]])</f>
        <v>0</v>
      </c>
      <c r="CG411" s="4">
        <f>AVERAGE(Tabela13[[#This Row],[V43]],Tabela13[[#This Row],[V41]])</f>
        <v>0.25800320128051224</v>
      </c>
      <c r="CH411" s="4">
        <f>AVERAGE(Tabela13[[#This Row],[V43]],Tabela13[[#This Row],[V42]])</f>
        <v>0.25400160064025612</v>
      </c>
      <c r="CI411" s="4">
        <f>AVERAGE(Tabela13[[#This Row],[V43]],Tabela13[[#This Row],[V44]])</f>
        <v>-0.25</v>
      </c>
      <c r="CJ411" s="4">
        <f>AVERAGE(Tabela13[[#This Row],[V43]],Tabela13[[#This Row],[V45]])</f>
        <v>0</v>
      </c>
      <c r="CK411" s="4">
        <f>AVERAGE(Tabela13[[#This Row],[V43]],Tabela13[[#This Row],[V46]])</f>
        <v>-0.24599839935974388</v>
      </c>
      <c r="CL411" s="4">
        <f>AVERAGE(Tabela13[[#This Row],[V44]],Tabela13[[#This Row],[V41]])</f>
        <v>0</v>
      </c>
      <c r="CM411" s="4">
        <f>AVERAGE(Tabela13[[#This Row],[V44]],Tabela13[[#This Row],[V42]])</f>
        <v>-4.0016006402561199E-3</v>
      </c>
      <c r="CN411" s="4">
        <f>AVERAGE(Tabela13[[#This Row],[V44]],Tabela13[[#This Row],[V43]])</f>
        <v>-0.25</v>
      </c>
      <c r="CO411" s="4">
        <f>AVERAGE(Tabela13[[#This Row],[V44]],Tabela13[[#This Row],[V45]])</f>
        <v>-0.25800320128051224</v>
      </c>
      <c r="CP411" s="4">
        <f>AVERAGE(Tabela13[[#This Row],[V44]],Tabela13[[#This Row],[V46]])</f>
        <v>-0.50400160064025612</v>
      </c>
      <c r="CQ411" s="4">
        <f>AVERAGE(Tabela13[[#This Row],[V45]],Tabela13[[#This Row],[V41]])</f>
        <v>0.25</v>
      </c>
      <c r="CR411" s="4">
        <f>AVERAGE(Tabela13[[#This Row],[V45]],Tabela13[[#This Row],[V42]])</f>
        <v>0.24599839935974388</v>
      </c>
      <c r="CS411" s="4">
        <f>AVERAGE(Tabela13[[#This Row],[V45]],Tabela13[[#This Row],[V43]])</f>
        <v>0</v>
      </c>
      <c r="CT411" s="4">
        <f>AVERAGE(Tabela13[[#This Row],[V45]],Tabela13[[#This Row],[V44]])</f>
        <v>-0.25800320128051224</v>
      </c>
      <c r="CU411" s="4">
        <f>AVERAGE(Tabela13[[#This Row],[V45]],Tabela13[[#This Row],[V46]])</f>
        <v>-0.25400160064025612</v>
      </c>
      <c r="CV411" s="4">
        <f>AVERAGE(Tabela13[[#This Row],[V46]],Tabela13[[#This Row],[V41]])</f>
        <v>4.0016006402561199E-3</v>
      </c>
      <c r="CW411" s="4">
        <f>AVERAGE(Tabela13[[#This Row],[V46]],Tabela13[[#This Row],[V42]])</f>
        <v>0</v>
      </c>
      <c r="CX411" s="4">
        <f>AVERAGE(Tabela13[[#This Row],[V46]],Tabela13[[#This Row],[V43]])</f>
        <v>-0.24599839935974388</v>
      </c>
      <c r="CY411" s="4">
        <f>AVERAGE(Tabela13[[#This Row],[V46]],Tabela13[[#This Row],[V44]])</f>
        <v>-0.50400160064025612</v>
      </c>
      <c r="CZ411" s="4">
        <f>AVERAGE(Tabela13[[#This Row],[V46]],Tabela13[[#This Row],[V45]])</f>
        <v>-0.25400160064025612</v>
      </c>
      <c r="DA411" s="3">
        <f>_xlfn.STDEV.S(Tabela13[[#This Row],[V41]],Tabela13[[#This Row],[V42]])</f>
        <v>5.6591178966510659E-3</v>
      </c>
      <c r="DB411" s="3">
        <f>_xlfn.STDEV.S(Tabela13[[#This Row],[V41]],Tabela13[[#This Row],[V43]])</f>
        <v>0.35355339059327373</v>
      </c>
      <c r="DC411" s="3">
        <f>_xlfn.STDEV.S(Tabela13[[#This Row],[V41]],Tabela13[[#This Row],[V44]])</f>
        <v>0.71842501697984962</v>
      </c>
      <c r="DD411" s="3">
        <f>_xlfn.STDEV.S(Tabela13[[#This Row],[V41]],Tabela13[[#This Row],[V45]])</f>
        <v>0.36487162638657589</v>
      </c>
      <c r="DE411" s="3">
        <f>_xlfn.STDEV.S(Tabela13[[#This Row],[V41]],Tabela13[[#This Row],[V46]])</f>
        <v>0.71276589908319854</v>
      </c>
      <c r="DF411" s="3">
        <f>_xlfn.STDEV.S(Tabela13[[#This Row],[V42]],Tabela13[[#This Row],[V41]])</f>
        <v>5.6591178966510659E-3</v>
      </c>
      <c r="DG411" s="3">
        <f>_xlfn.STDEV.S(Tabela13[[#This Row],[V42]],Tabela13[[#This Row],[V43]])</f>
        <v>0.34789427269662271</v>
      </c>
      <c r="DH411" s="3">
        <f>_xlfn.STDEV.S(Tabela13[[#This Row],[V42]],Tabela13[[#This Row],[V44]])</f>
        <v>0.71276589908319854</v>
      </c>
      <c r="DI411" s="3">
        <f>_xlfn.STDEV.S(Tabela13[[#This Row],[V42]],Tabela13[[#This Row],[V45]])</f>
        <v>0.35921250848992481</v>
      </c>
      <c r="DJ411" s="3">
        <f>_xlfn.STDEV.S(Tabela13[[#This Row],[V42]],Tabela13[[#This Row],[V46]])</f>
        <v>0.70710678118654757</v>
      </c>
      <c r="DK411" s="3">
        <f>_xlfn.STDEV.S(Tabela13[[#This Row],[V43]],Tabela13[[#This Row],[V41]])</f>
        <v>0.35355339059327373</v>
      </c>
      <c r="DL411" s="3">
        <f>_xlfn.STDEV.S(Tabela13[[#This Row],[V43]],Tabela13[[#This Row],[V42]])</f>
        <v>0.34789427269662271</v>
      </c>
      <c r="DM411" s="3">
        <f>_xlfn.STDEV.S(Tabela13[[#This Row],[V43]],Tabela13[[#This Row],[V44]])</f>
        <v>0.36487162638657589</v>
      </c>
      <c r="DN411" s="3">
        <f>_xlfn.STDEV.S(Tabela13[[#This Row],[V43]],Tabela13[[#This Row],[V45]])</f>
        <v>1.1318235793302132E-2</v>
      </c>
      <c r="DO411" s="3">
        <f>_xlfn.STDEV.S(Tabela13[[#This Row],[V43]],Tabela13[[#This Row],[V46]])</f>
        <v>0.35921250848992481</v>
      </c>
      <c r="DP411" s="3">
        <f>_xlfn.STDEV.S(Tabela13[[#This Row],[V44]],Tabela13[[#This Row],[V41]])</f>
        <v>0.71842501697984962</v>
      </c>
      <c r="DQ411" s="3">
        <f>_xlfn.STDEV.S(Tabela13[[#This Row],[V44]],Tabela13[[#This Row],[V42]])</f>
        <v>0.71276589908319854</v>
      </c>
      <c r="DR411" s="3">
        <f>_xlfn.STDEV.S(Tabela13[[#This Row],[V44]],Tabela13[[#This Row],[V43]])</f>
        <v>0.36487162638657589</v>
      </c>
      <c r="DS411" s="3">
        <f>_xlfn.STDEV.S(Tabela13[[#This Row],[V44]],Tabela13[[#This Row],[V45]])</f>
        <v>0.35355339059327373</v>
      </c>
      <c r="DT411" s="3">
        <f>_xlfn.STDEV.S(Tabela13[[#This Row],[V44]],Tabela13[[#This Row],[V46]])</f>
        <v>5.6591178966510659E-3</v>
      </c>
      <c r="DU411" s="3">
        <f>_xlfn.STDEV.S(Tabela13[[#This Row],[V45]],Tabela13[[#This Row],[V41]])</f>
        <v>0.36487162638657589</v>
      </c>
      <c r="DV411" s="3">
        <f>_xlfn.STDEV.S(Tabela13[[#This Row],[V45]],Tabela13[[#This Row],[V42]])</f>
        <v>0.35921250848992481</v>
      </c>
      <c r="DW411" s="3">
        <f>_xlfn.STDEV.S(Tabela13[[#This Row],[V45]],Tabela13[[#This Row],[V43]])</f>
        <v>1.1318235793302132E-2</v>
      </c>
      <c r="DX411" s="3">
        <f>_xlfn.STDEV.S(Tabela13[[#This Row],[V45]],Tabela13[[#This Row],[V44]])</f>
        <v>0.35355339059327373</v>
      </c>
      <c r="DY411" s="3">
        <f>_xlfn.STDEV.S(Tabela13[[#This Row],[V45]],Tabela13[[#This Row],[V46]])</f>
        <v>0.34789427269662271</v>
      </c>
      <c r="DZ411" s="3">
        <f>_xlfn.STDEV.S(Tabela13[[#This Row],[V46]],Tabela13[[#This Row],[V41]])</f>
        <v>0.71276589908319854</v>
      </c>
      <c r="EA411" s="3">
        <f>_xlfn.STDEV.S(Tabela13[[#This Row],[V46]],Tabela13[[#This Row],[V42]])</f>
        <v>0.70710678118654757</v>
      </c>
      <c r="EB411" s="3">
        <f>_xlfn.STDEV.S(Tabela13[[#This Row],[V46]],Tabela13[[#This Row],[V43]])</f>
        <v>0.35921250848992481</v>
      </c>
      <c r="EC411" s="3">
        <f>_xlfn.STDEV.S(Tabela13[[#This Row],[V46]],Tabela13[[#This Row],[V44]])</f>
        <v>5.6591178966510659E-3</v>
      </c>
      <c r="ED411" s="3">
        <f>_xlfn.STDEV.S(Tabela13[[#This Row],[V46]],Tabela13[[#This Row],[V45]])</f>
        <v>0.34789427269662271</v>
      </c>
      <c r="EE411" s="3">
        <f t="shared" si="452"/>
        <v>1.1228372865209221E-2</v>
      </c>
      <c r="EF411" s="3">
        <f t="shared" si="453"/>
        <v>1.3703449757155346</v>
      </c>
      <c r="EG411" s="3" t="str">
        <f t="shared" si="454"/>
        <v/>
      </c>
      <c r="EH411" s="3">
        <f t="shared" si="455"/>
        <v>1.4594865055463035</v>
      </c>
      <c r="EI411" s="3">
        <f t="shared" si="456"/>
        <v>178.12019818089053</v>
      </c>
      <c r="EJ411" s="3">
        <f t="shared" si="457"/>
        <v>1.1228372865209221E-2</v>
      </c>
      <c r="EK411" s="3">
        <f t="shared" si="458"/>
        <v>1.3696538597382593</v>
      </c>
      <c r="EL411" s="3">
        <f t="shared" si="459"/>
        <v>-178.12019818089053</v>
      </c>
      <c r="EM411" s="3">
        <f t="shared" si="460"/>
        <v>1.4602229503315529</v>
      </c>
      <c r="EN411" s="3" t="str">
        <f t="shared" si="461"/>
        <v/>
      </c>
      <c r="EO411" s="3">
        <f t="shared" si="462"/>
        <v>1.3703449757155346</v>
      </c>
      <c r="EP411" s="3">
        <f t="shared" si="463"/>
        <v>1.3696538597382593</v>
      </c>
      <c r="EQ411" s="3">
        <f t="shared" si="464"/>
        <v>-1.4594865055463035</v>
      </c>
      <c r="ER411" s="3" t="str">
        <f t="shared" si="465"/>
        <v/>
      </c>
      <c r="ES411" s="3" t="str">
        <f t="shared" si="466"/>
        <v/>
      </c>
      <c r="ET411" s="3" t="str">
        <f t="shared" si="467"/>
        <v/>
      </c>
      <c r="EU411" s="3" t="str">
        <f t="shared" si="468"/>
        <v/>
      </c>
      <c r="EV411" s="3">
        <f t="shared" si="469"/>
        <v>-1.4594865055463035</v>
      </c>
      <c r="EW411" s="3">
        <f t="shared" si="470"/>
        <v>-1.3703449757155346</v>
      </c>
      <c r="EX411" s="3">
        <f t="shared" si="471"/>
        <v>-1.1228372865209221E-2</v>
      </c>
      <c r="EY411" s="3">
        <f t="shared" si="472"/>
        <v>1.4594865055463035</v>
      </c>
      <c r="EZ411" s="3">
        <f t="shared" si="473"/>
        <v>1.4602229503315529</v>
      </c>
      <c r="FA411" s="3" t="str">
        <f t="shared" si="474"/>
        <v/>
      </c>
      <c r="FB411" s="3">
        <f t="shared" si="475"/>
        <v>-1.3703449757155346</v>
      </c>
      <c r="FC411" s="3">
        <f t="shared" si="476"/>
        <v>-1.3696538597382593</v>
      </c>
      <c r="FD411" s="3">
        <f t="shared" si="477"/>
        <v>178.12019818089053</v>
      </c>
      <c r="FE411" s="3" t="str">
        <f t="shared" si="478"/>
        <v/>
      </c>
      <c r="FF411" s="3">
        <f t="shared" si="479"/>
        <v>-1.4602229503315529</v>
      </c>
      <c r="FG411" s="3">
        <f t="shared" si="480"/>
        <v>-1.1228372865209221E-2</v>
      </c>
      <c r="FH411" s="3">
        <f t="shared" si="481"/>
        <v>-1.3696538597382593</v>
      </c>
      <c r="FI411" s="4">
        <f t="shared" si="482"/>
        <v>0.78431372549019618</v>
      </c>
      <c r="FJ411" s="4">
        <f t="shared" si="483"/>
        <v>0.4081632653061224</v>
      </c>
      <c r="FK411" s="4">
        <f t="shared" si="484"/>
        <v>1.4013981939994173</v>
      </c>
      <c r="FL411" s="4">
        <f t="shared" si="485"/>
        <v>1.3559568890183515</v>
      </c>
      <c r="FM411" s="4">
        <f>Tabela13[[#This Row],[V139]]-Tabela13[[#This Row],[V140]]</f>
        <v>4.54413049810658E-2</v>
      </c>
      <c r="FN411" s="4">
        <f>Tabela13[[#This Row],[V1]]-Tabela13[[#This Row],[V2]]/2</f>
        <v>0.85604241696678673</v>
      </c>
      <c r="FO411" s="4">
        <f>Tabela13[[#This Row],[V1]]-Tabela13[[#This Row],[V3]]/2</f>
        <v>0.85204081632653061</v>
      </c>
      <c r="FP411" s="4">
        <f>Tabela13[[#This Row],[V1]]-Tabela13[[#This Row],[V4]]/2</f>
        <v>0.60604241696678673</v>
      </c>
      <c r="FQ411" s="4">
        <f>Tabela13[[#This Row],[V2]]-Tabela13[[#This Row],[V1]]/2</f>
        <v>9.4037615046018375E-2</v>
      </c>
      <c r="FR411" s="4">
        <f>Tabela13[[#This Row],[V2]]-Tabela13[[#This Row],[V3]]/2</f>
        <v>0.34403761504601837</v>
      </c>
      <c r="FS411" s="4">
        <f>Tabela13[[#This Row],[V2]]-Tabela13[[#This Row],[V4]]/2</f>
        <v>9.8039215686274495E-2</v>
      </c>
      <c r="FT411" s="4">
        <f t="shared" si="486"/>
        <v>0.70799155569214101</v>
      </c>
      <c r="FU411" s="4">
        <f t="shared" si="487"/>
        <v>0.70567767073196497</v>
      </c>
      <c r="FV411" s="4">
        <f t="shared" si="488"/>
        <v>0.54485061250804656</v>
      </c>
      <c r="FW411" s="4">
        <f t="shared" si="489"/>
        <v>9.3761882733798374E-2</v>
      </c>
      <c r="FX411" s="4">
        <f t="shared" si="490"/>
        <v>0.33135327474934684</v>
      </c>
      <c r="FY411" s="4">
        <f t="shared" si="491"/>
        <v>9.7726907358718709E-2</v>
      </c>
      <c r="FZ411" s="4">
        <f t="shared" si="492"/>
        <v>127.43848002458539</v>
      </c>
      <c r="GA411" s="4">
        <f t="shared" si="493"/>
        <v>127.0219807317537</v>
      </c>
      <c r="GB411" s="4">
        <f t="shared" si="494"/>
        <v>98.073110251448384</v>
      </c>
      <c r="GC411" s="4">
        <f t="shared" si="495"/>
        <v>16.877138892083707</v>
      </c>
      <c r="GD411" s="4">
        <f t="shared" si="496"/>
        <v>59.643589454882431</v>
      </c>
      <c r="GE411" s="4">
        <f t="shared" si="497"/>
        <v>17.590843324569367</v>
      </c>
      <c r="GF411" s="4">
        <f>Tabela13[[#This Row],[V1]]-Tabela13[[#This Row],[V2]]/Tabela13[[#This Row],[V2]]</f>
        <v>0.20408163265306123</v>
      </c>
      <c r="GG411" s="4">
        <f>Tabela13[[#This Row],[V1]]-Tabela13[[#This Row],[V3]]/Tabela13[[#This Row],[V3]]</f>
        <v>0.20408163265306123</v>
      </c>
      <c r="GH411" s="4">
        <f>Tabela13[[#This Row],[V1]]-Tabela13[[#This Row],[V4]]/Tabela13[[#This Row],[V4]]</f>
        <v>0.20408163265306123</v>
      </c>
      <c r="GI411" s="4">
        <f>Tabela13[[#This Row],[V2]]-Tabela13[[#This Row],[V1]]/Tabela13[[#This Row],[V1]]</f>
        <v>-0.30392156862745101</v>
      </c>
      <c r="GJ411" s="4">
        <f>Tabela13[[#This Row],[V2]]-Tabela13[[#This Row],[V3]]/Tabela13[[#This Row],[V3]]</f>
        <v>-0.30392156862745101</v>
      </c>
      <c r="GK411" s="4">
        <f>Tabela13[[#This Row],[V2]]-Tabela13[[#This Row],[V4]]/Tabela13[[#This Row],[V4]]</f>
        <v>-0.30392156862745101</v>
      </c>
      <c r="GL411" s="4">
        <f t="shared" si="498"/>
        <v>0.28871211222180976</v>
      </c>
      <c r="GM411" s="4">
        <f t="shared" si="499"/>
        <v>0.95008003201280511</v>
      </c>
      <c r="GN411" s="4">
        <f t="shared" si="500"/>
        <v>0.30388188625557655</v>
      </c>
      <c r="GO411" s="3">
        <f t="shared" si="501"/>
        <v>1</v>
      </c>
      <c r="GP411" s="3">
        <v>100</v>
      </c>
      <c r="GQ411" s="3">
        <f t="shared" si="502"/>
        <v>1.4500000000000002</v>
      </c>
      <c r="GR411" s="3">
        <f t="shared" si="503"/>
        <v>145.00000000000003</v>
      </c>
      <c r="GS411" s="34">
        <f>COUNTIF($D$2:D410,Tabela13[[#This Row],[HomeTeam]])</f>
        <v>20</v>
      </c>
      <c r="GT411" s="34">
        <f>COUNTIF($E$2:E410,Tabela13[[#This Row],[AwayTeam]])</f>
        <v>20</v>
      </c>
      <c r="GU411" s="3">
        <f>IFERROR(AVERAGEIFS($AD$2:AD410,$D$2:D410,Tabela13[[#This Row],[HomeTeam]],$GS$2:GS410,"&gt;="&amp;Tabela13[[#This Row],[Contagem_H]]-5),"")</f>
        <v>0.41197072768501342</v>
      </c>
      <c r="GV411" s="3">
        <f>IFERROR(AVERAGEIFS($G$2:G410,$E$2:E410,Tabela13[[#This Row],[AwayTeam]],$GT$2:GT410,"&gt;="&amp;Tabela13[[#This Row],[Contagem_A]]-5),"")</f>
        <v>1.2</v>
      </c>
      <c r="GW411" s="3">
        <f>IFERROR(AVERAGEIFS($GQ$2:GQ410,$D$2:D410,Tabela13[[#This Row],[HomeTeam]],$GS$2:GS410,"&gt;="&amp;Tabela13[[#This Row],[Contagem_H]]-5),"")</f>
        <v>2.9999999999999936E-2</v>
      </c>
    </row>
    <row r="412" spans="1:205" x14ac:dyDescent="0.25">
      <c r="A412" t="s">
        <v>127</v>
      </c>
      <c r="B412" t="s">
        <v>279</v>
      </c>
      <c r="C412" t="s">
        <v>173</v>
      </c>
      <c r="D412" t="s">
        <v>141</v>
      </c>
      <c r="E412" t="s">
        <v>25</v>
      </c>
      <c r="F412" s="3">
        <v>0</v>
      </c>
      <c r="G412" s="3">
        <v>3</v>
      </c>
      <c r="H412" s="3" t="str">
        <f t="shared" si="504"/>
        <v>A</v>
      </c>
      <c r="I412" s="3">
        <v>3.5</v>
      </c>
      <c r="J412" s="3">
        <v>4.0999999999999996</v>
      </c>
      <c r="K412" s="3">
        <v>1.91</v>
      </c>
      <c r="L412" s="3">
        <v>1.44</v>
      </c>
      <c r="M412" s="3">
        <v>2.75</v>
      </c>
      <c r="N412" s="3">
        <f t="shared" si="433"/>
        <v>3</v>
      </c>
      <c r="O412" s="3">
        <f t="shared" si="434"/>
        <v>0</v>
      </c>
      <c r="P412" s="3">
        <f t="shared" si="435"/>
        <v>3</v>
      </c>
      <c r="Q412" s="3">
        <f t="shared" si="436"/>
        <v>5.3176934162759704E-2</v>
      </c>
      <c r="R412" s="3">
        <f t="shared" si="437"/>
        <v>5.8080808080808066E-2</v>
      </c>
      <c r="S412" s="3">
        <f t="shared" si="438"/>
        <v>3.6861192695696587</v>
      </c>
      <c r="T412" s="3">
        <f t="shared" si="439"/>
        <v>4.3180254300673147</v>
      </c>
      <c r="U412" s="3">
        <f t="shared" si="440"/>
        <v>2.0115679442508712</v>
      </c>
      <c r="V412" s="3">
        <f t="shared" si="441"/>
        <v>1.5165747851943738</v>
      </c>
      <c r="W412" s="3">
        <f t="shared" si="442"/>
        <v>2.8962365689475891</v>
      </c>
      <c r="X412" s="4">
        <f t="shared" si="443"/>
        <v>0.2857142857142857</v>
      </c>
      <c r="Y412" s="4">
        <f t="shared" si="444"/>
        <v>0.24390243902439027</v>
      </c>
      <c r="Z412" s="4">
        <f t="shared" si="445"/>
        <v>0.52356020942408377</v>
      </c>
      <c r="AA412" s="4">
        <f t="shared" si="446"/>
        <v>0.69444444444444442</v>
      </c>
      <c r="AB412" s="4">
        <f t="shared" si="447"/>
        <v>0.36363636363636365</v>
      </c>
      <c r="AC412" s="4">
        <f t="shared" si="448"/>
        <v>0.14285714285714285</v>
      </c>
      <c r="AD412" s="4">
        <f t="shared" si="449"/>
        <v>1.7617801047120418</v>
      </c>
      <c r="AE412" s="4">
        <f t="shared" si="450"/>
        <v>1.6428571428571428</v>
      </c>
      <c r="AF412" s="4">
        <f t="shared" si="451"/>
        <v>0.26178010471204188</v>
      </c>
      <c r="AG412" s="4">
        <f>IFERROR(AVERAGE(Tabela13[[#This Row],[V1]],Tabela13[[#This Row],[V2]]),"")</f>
        <v>0.95231862378459231</v>
      </c>
      <c r="AH412" s="4">
        <f>IFERROR(AVERAGE(Tabela13[[#This Row],[V1]],Tabela13[[#This Row],[V3]]),"")</f>
        <v>0.89285714285714279</v>
      </c>
      <c r="AI412" s="4">
        <f>IFERROR(AVERAGE(Tabela13[[#This Row],[V1]],Tabela13[[#This Row],[V4]]),"")</f>
        <v>0.20231862378459237</v>
      </c>
      <c r="AJ412" s="4">
        <f>IFERROR(AVERAGE(Tabela13[[#This Row],[V2]],Tabela13[[#This Row],[V1]]),"")</f>
        <v>0.95231862378459231</v>
      </c>
      <c r="AK412" s="4">
        <f>IFERROR(AVERAGE(Tabela13[[#This Row],[V2]],Tabela13[[#This Row],[V3]]),"")</f>
        <v>1.7023186237845924</v>
      </c>
      <c r="AL412" s="4">
        <f>IFERROR(AVERAGE(Tabela13[[#This Row],[V2]],Tabela13[[#This Row],[V4]]),"")</f>
        <v>1.0117801047120418</v>
      </c>
      <c r="AM412" s="4">
        <f>IFERROR(AVERAGE(Tabela13[[#This Row],[V3]],Tabela13[[#This Row],[V1]]),"")</f>
        <v>0.89285714285714279</v>
      </c>
      <c r="AN412" s="4">
        <f>IFERROR(AVERAGE(Tabela13[[#This Row],[V3]],Tabela13[[#This Row],[V2]]),"")</f>
        <v>1.7023186237845924</v>
      </c>
      <c r="AO412" s="4">
        <f>IFERROR(AVERAGE(Tabela13[[#This Row],[V3]],Tabela13[[#This Row],[V4]]),"")</f>
        <v>0.95231862378459231</v>
      </c>
      <c r="AP412" s="4">
        <f>IFERROR(AVERAGE(Tabela13[[#This Row],[V4]],Tabela13[[#This Row],[V1]]),"")</f>
        <v>0.20231862378459237</v>
      </c>
      <c r="AQ412" s="4">
        <f>IFERROR(AVERAGE(Tabela13[[#This Row],[V4]],Tabela13[[#This Row],[V2]]),"")</f>
        <v>1.0117801047120418</v>
      </c>
      <c r="AR412" s="4">
        <f>IFERROR(AVERAGE(Tabela13[[#This Row],[V4]],Tabela13[[#This Row],[V3]]),"")</f>
        <v>0.95231862378459231</v>
      </c>
      <c r="AS412" s="4">
        <f>_xlfn.STDEV.S(Tabela13[[#This Row],[V1]:[V2]])</f>
        <v>1.1447514045462093</v>
      </c>
      <c r="AT412" s="4">
        <f>_xlfn.STDEV.S(Tabela13[[#This Row],[V1]],Tabela13[[#This Row],[V3]])</f>
        <v>1.060660171779821</v>
      </c>
      <c r="AU412" s="4">
        <f>_xlfn.STDEV.S(Tabela13[[#This Row],[V1]],Tabela13[[#This Row],[V4]])</f>
        <v>8.4091232766388233E-2</v>
      </c>
      <c r="AV412" s="4">
        <f>_xlfn.STDEV.S(Tabela13[[#This Row],[V2]],Tabela13[[#This Row],[V1]])</f>
        <v>1.1447514045462093</v>
      </c>
      <c r="AW412" s="4">
        <f>_xlfn.STDEV.S(Tabela13[[#This Row],[V2]],Tabela13[[#This Row],[V3]])</f>
        <v>8.4091232766388233E-2</v>
      </c>
      <c r="AX412" s="4">
        <f>_xlfn.STDEV.S(Tabela13[[#This Row],[V42]],Tabela13[[#This Row],[V44]])</f>
        <v>2.2054115763260307</v>
      </c>
      <c r="AY412" s="4">
        <f>_xlfn.STDEV.S(Tabela13[[#This Row],[V3]],Tabela13[[#This Row],[V1]])</f>
        <v>1.060660171779821</v>
      </c>
      <c r="AZ412" s="4">
        <f>_xlfn.STDEV.S(Tabela13[[#This Row],[V3]],Tabela13[[#This Row],[V2]])</f>
        <v>8.4091232766388233E-2</v>
      </c>
      <c r="BA412" s="4">
        <f>_xlfn.STDEV.S(Tabela13[[#This Row],[V3]],Tabela13[[#This Row],[V4]])</f>
        <v>0.976568939013433</v>
      </c>
      <c r="BB412" s="4">
        <f>_xlfn.STDEV.S(Tabela13[[#This Row],[V4]],Tabela13[[#This Row],[V1]])</f>
        <v>8.4091232766388233E-2</v>
      </c>
      <c r="BC412" s="4">
        <f>_xlfn.STDEV.S(Tabela13[[#This Row],[V4]],Tabela13[[#This Row],[V2]])</f>
        <v>1.0606601717798212</v>
      </c>
      <c r="BD412" s="4">
        <f>_xlfn.STDEV.S(Tabela13[[#This Row],[V4]],Tabela13[[#This Row],[V3]])</f>
        <v>0.976568939013433</v>
      </c>
      <c r="BE412" s="4">
        <f>Tabela13[[#This Row],[V17]]/Tabela13[[#This Row],[V5]]</f>
        <v>1.2020676441219571</v>
      </c>
      <c r="BF412" s="4">
        <f>Tabela13[[#This Row],[V18]]/Tabela13[[#This Row],[V6]]</f>
        <v>1.1879393923933996</v>
      </c>
      <c r="BG412" s="4">
        <f>Tabela13[[#This Row],[V19]]/Tabela13[[#This Row],[V7]]</f>
        <v>0.41563762738876553</v>
      </c>
      <c r="BH412" s="4">
        <f>Tabela13[[#This Row],[V20]]/Tabela13[[#This Row],[V8]]</f>
        <v>1.2020676441219571</v>
      </c>
      <c r="BI412" s="4">
        <f>Tabela13[[#This Row],[V21]]/Tabela13[[#This Row],[V9]]</f>
        <v>4.9398057209429289E-2</v>
      </c>
      <c r="BJ412" s="4">
        <f>Tabela13[[#This Row],[V22]]/Tabela13[[#This Row],[V10]]</f>
        <v>2.1797340806120151</v>
      </c>
      <c r="BK412" s="4">
        <f>Tabela13[[#This Row],[V23]]/Tabela13[[#This Row],[V11]]</f>
        <v>1.1879393923933996</v>
      </c>
      <c r="BL412" s="4">
        <f>Tabela13[[#This Row],[V24]]/Tabela13[[#This Row],[V12]]</f>
        <v>4.9398057209429289E-2</v>
      </c>
      <c r="BM412" s="4">
        <f>Tabela13[[#This Row],[V25]]/Tabela13[[#This Row],[V13]]</f>
        <v>1.0254644975149891</v>
      </c>
      <c r="BN412" s="4">
        <f>Tabela13[[#This Row],[V26]]/Tabela13[[#This Row],[V14]]</f>
        <v>0.41563762738876553</v>
      </c>
      <c r="BO412" s="4">
        <f>Tabela13[[#This Row],[V27]]/Tabela13[[#This Row],[V15]]</f>
        <v>1.0483109589130446</v>
      </c>
      <c r="BP412" s="4">
        <f>Tabela13[[#This Row],[V28]]/Tabela13[[#This Row],[V16]]</f>
        <v>1.0254644975149891</v>
      </c>
      <c r="BQ412" s="4">
        <f>Tabela13[[#This Row],[V1]]-Tabela13[[#This Row],[V2]]</f>
        <v>-1.618922961854899</v>
      </c>
      <c r="BR412" s="4">
        <f>Tabela13[[#This Row],[V1]]-Tabela13[[#This Row],[V3]]</f>
        <v>-1.5</v>
      </c>
      <c r="BS412" s="4">
        <f>Tabela13[[#This Row],[V1]]-Tabela13[[#This Row],[V4]]</f>
        <v>-0.11892296185489903</v>
      </c>
      <c r="BT412" s="4">
        <f>Tabela13[[#This Row],[V2]]-Tabela13[[#This Row],[V1]]</f>
        <v>1.618922961854899</v>
      </c>
      <c r="BU412" s="4">
        <f>Tabela13[[#This Row],[V2]]-Tabela13[[#This Row],[V3]]</f>
        <v>0.11892296185489903</v>
      </c>
      <c r="BV412" s="4">
        <f>Tabela13[[#This Row],[V2]]-Tabela13[[#This Row],[V4]]</f>
        <v>1.5</v>
      </c>
      <c r="BW412" s="4">
        <f>AVERAGE(Tabela13[[#This Row],[V41]],Tabela13[[#This Row],[V42]])</f>
        <v>-1.5594614809274496</v>
      </c>
      <c r="BX412" s="4">
        <f>AVERAGE(Tabela13[[#This Row],[V41]],Tabela13[[#This Row],[V43]])</f>
        <v>-0.86892296185489903</v>
      </c>
      <c r="BY412" s="4">
        <f>AVERAGE(Tabela13[[#This Row],[V41]],Tabela13[[#This Row],[V44]])</f>
        <v>0</v>
      </c>
      <c r="BZ412" s="4">
        <f>AVERAGE(Tabela13[[#This Row],[V41]],Tabela13[[#This Row],[V45]])</f>
        <v>-0.75</v>
      </c>
      <c r="CA412" s="4">
        <f>AVERAGE(Tabela13[[#This Row],[V41]],Tabela13[[#This Row],[V46]])</f>
        <v>-5.9461480927449517E-2</v>
      </c>
      <c r="CB412" s="4">
        <f>AVERAGE(Tabela13[[#This Row],[V42]],Tabela13[[#This Row],[V41]])</f>
        <v>-1.5594614809274496</v>
      </c>
      <c r="CC412" s="4">
        <f>AVERAGE(Tabela13[[#This Row],[V42]],Tabela13[[#This Row],[V43]])</f>
        <v>-0.80946148092744952</v>
      </c>
      <c r="CD412" s="4">
        <f>AVERAGE(Tabela13[[#This Row],[V42]],Tabela13[[#This Row],[V44]])</f>
        <v>5.9461480927449517E-2</v>
      </c>
      <c r="CE412" s="4">
        <f>AVERAGE(Tabela13[[#This Row],[V42]],Tabela13[[#This Row],[V45]])</f>
        <v>-0.69053851907255048</v>
      </c>
      <c r="CF412" s="4">
        <f>AVERAGE(Tabela13[[#This Row],[V42]],Tabela13[[#This Row],[V46]])</f>
        <v>0</v>
      </c>
      <c r="CG412" s="4">
        <f>AVERAGE(Tabela13[[#This Row],[V43]],Tabela13[[#This Row],[V41]])</f>
        <v>-0.86892296185489903</v>
      </c>
      <c r="CH412" s="4">
        <f>AVERAGE(Tabela13[[#This Row],[V43]],Tabela13[[#This Row],[V42]])</f>
        <v>-0.80946148092744952</v>
      </c>
      <c r="CI412" s="4">
        <f>AVERAGE(Tabela13[[#This Row],[V43]],Tabela13[[#This Row],[V44]])</f>
        <v>0.75</v>
      </c>
      <c r="CJ412" s="4">
        <f>AVERAGE(Tabela13[[#This Row],[V43]],Tabela13[[#This Row],[V45]])</f>
        <v>0</v>
      </c>
      <c r="CK412" s="4">
        <f>AVERAGE(Tabela13[[#This Row],[V43]],Tabela13[[#This Row],[V46]])</f>
        <v>0.69053851907255048</v>
      </c>
      <c r="CL412" s="4">
        <f>AVERAGE(Tabela13[[#This Row],[V44]],Tabela13[[#This Row],[V41]])</f>
        <v>0</v>
      </c>
      <c r="CM412" s="4">
        <f>AVERAGE(Tabela13[[#This Row],[V44]],Tabela13[[#This Row],[V42]])</f>
        <v>5.9461480927449517E-2</v>
      </c>
      <c r="CN412" s="4">
        <f>AVERAGE(Tabela13[[#This Row],[V44]],Tabela13[[#This Row],[V43]])</f>
        <v>0.75</v>
      </c>
      <c r="CO412" s="4">
        <f>AVERAGE(Tabela13[[#This Row],[V44]],Tabela13[[#This Row],[V45]])</f>
        <v>0.86892296185489903</v>
      </c>
      <c r="CP412" s="4">
        <f>AVERAGE(Tabela13[[#This Row],[V44]],Tabela13[[#This Row],[V46]])</f>
        <v>1.5594614809274496</v>
      </c>
      <c r="CQ412" s="4">
        <f>AVERAGE(Tabela13[[#This Row],[V45]],Tabela13[[#This Row],[V41]])</f>
        <v>-0.75</v>
      </c>
      <c r="CR412" s="4">
        <f>AVERAGE(Tabela13[[#This Row],[V45]],Tabela13[[#This Row],[V42]])</f>
        <v>-0.69053851907255048</v>
      </c>
      <c r="CS412" s="4">
        <f>AVERAGE(Tabela13[[#This Row],[V45]],Tabela13[[#This Row],[V43]])</f>
        <v>0</v>
      </c>
      <c r="CT412" s="4">
        <f>AVERAGE(Tabela13[[#This Row],[V45]],Tabela13[[#This Row],[V44]])</f>
        <v>0.86892296185489903</v>
      </c>
      <c r="CU412" s="4">
        <f>AVERAGE(Tabela13[[#This Row],[V45]],Tabela13[[#This Row],[V46]])</f>
        <v>0.80946148092744952</v>
      </c>
      <c r="CV412" s="4">
        <f>AVERAGE(Tabela13[[#This Row],[V46]],Tabela13[[#This Row],[V41]])</f>
        <v>-5.9461480927449517E-2</v>
      </c>
      <c r="CW412" s="4">
        <f>AVERAGE(Tabela13[[#This Row],[V46]],Tabela13[[#This Row],[V42]])</f>
        <v>0</v>
      </c>
      <c r="CX412" s="4">
        <f>AVERAGE(Tabela13[[#This Row],[V46]],Tabela13[[#This Row],[V43]])</f>
        <v>0.69053851907255048</v>
      </c>
      <c r="CY412" s="4">
        <f>AVERAGE(Tabela13[[#This Row],[V46]],Tabela13[[#This Row],[V44]])</f>
        <v>1.5594614809274496</v>
      </c>
      <c r="CZ412" s="4">
        <f>AVERAGE(Tabela13[[#This Row],[V46]],Tabela13[[#This Row],[V45]])</f>
        <v>0.80946148092744952</v>
      </c>
      <c r="DA412" s="3">
        <f>_xlfn.STDEV.S(Tabela13[[#This Row],[V41]],Tabela13[[#This Row],[V42]])</f>
        <v>8.4091232766388233E-2</v>
      </c>
      <c r="DB412" s="3">
        <f>_xlfn.STDEV.S(Tabela13[[#This Row],[V41]],Tabela13[[#This Row],[V43]])</f>
        <v>1.0606601717798212</v>
      </c>
      <c r="DC412" s="3">
        <f>_xlfn.STDEV.S(Tabela13[[#This Row],[V41]],Tabela13[[#This Row],[V44]])</f>
        <v>2.289502809092419</v>
      </c>
      <c r="DD412" s="3">
        <f>_xlfn.STDEV.S(Tabela13[[#This Row],[V41]],Tabela13[[#This Row],[V45]])</f>
        <v>1.2288426373125978</v>
      </c>
      <c r="DE412" s="3">
        <f>_xlfn.STDEV.S(Tabela13[[#This Row],[V41]],Tabela13[[#This Row],[V46]])</f>
        <v>2.2054115763260307</v>
      </c>
      <c r="DF412" s="3">
        <f>_xlfn.STDEV.S(Tabela13[[#This Row],[V42]],Tabela13[[#This Row],[V41]])</f>
        <v>8.4091232766388233E-2</v>
      </c>
      <c r="DG412" s="3">
        <f>_xlfn.STDEV.S(Tabela13[[#This Row],[V42]],Tabela13[[#This Row],[V43]])</f>
        <v>0.976568939013433</v>
      </c>
      <c r="DH412" s="3">
        <f>_xlfn.STDEV.S(Tabela13[[#This Row],[V42]],Tabela13[[#This Row],[V44]])</f>
        <v>2.2054115763260307</v>
      </c>
      <c r="DI412" s="3">
        <f>_xlfn.STDEV.S(Tabela13[[#This Row],[V42]],Tabela13[[#This Row],[V45]])</f>
        <v>1.1447514045462095</v>
      </c>
      <c r="DJ412" s="3">
        <f>_xlfn.STDEV.S(Tabela13[[#This Row],[V42]],Tabela13[[#This Row],[V46]])</f>
        <v>2.1213203435596424</v>
      </c>
      <c r="DK412" s="3">
        <f>_xlfn.STDEV.S(Tabela13[[#This Row],[V43]],Tabela13[[#This Row],[V41]])</f>
        <v>1.0606601717798212</v>
      </c>
      <c r="DL412" s="3">
        <f>_xlfn.STDEV.S(Tabela13[[#This Row],[V43]],Tabela13[[#This Row],[V42]])</f>
        <v>0.976568939013433</v>
      </c>
      <c r="DM412" s="3">
        <f>_xlfn.STDEV.S(Tabela13[[#This Row],[V43]],Tabela13[[#This Row],[V44]])</f>
        <v>1.2288426373125978</v>
      </c>
      <c r="DN412" s="3">
        <f>_xlfn.STDEV.S(Tabela13[[#This Row],[V43]],Tabela13[[#This Row],[V45]])</f>
        <v>0.16818246553277647</v>
      </c>
      <c r="DO412" s="3">
        <f>_xlfn.STDEV.S(Tabela13[[#This Row],[V43]],Tabela13[[#This Row],[V46]])</f>
        <v>1.1447514045462095</v>
      </c>
      <c r="DP412" s="3">
        <f>_xlfn.STDEV.S(Tabela13[[#This Row],[V44]],Tabela13[[#This Row],[V41]])</f>
        <v>2.289502809092419</v>
      </c>
      <c r="DQ412" s="3">
        <f>_xlfn.STDEV.S(Tabela13[[#This Row],[V44]],Tabela13[[#This Row],[V42]])</f>
        <v>2.2054115763260307</v>
      </c>
      <c r="DR412" s="3">
        <f>_xlfn.STDEV.S(Tabela13[[#This Row],[V44]],Tabela13[[#This Row],[V43]])</f>
        <v>1.2288426373125978</v>
      </c>
      <c r="DS412" s="3">
        <f>_xlfn.STDEV.S(Tabela13[[#This Row],[V44]],Tabela13[[#This Row],[V45]])</f>
        <v>1.0606601717798212</v>
      </c>
      <c r="DT412" s="3">
        <f>_xlfn.STDEV.S(Tabela13[[#This Row],[V44]],Tabela13[[#This Row],[V46]])</f>
        <v>8.4091232766388233E-2</v>
      </c>
      <c r="DU412" s="3">
        <f>_xlfn.STDEV.S(Tabela13[[#This Row],[V45]],Tabela13[[#This Row],[V41]])</f>
        <v>1.2288426373125978</v>
      </c>
      <c r="DV412" s="3">
        <f>_xlfn.STDEV.S(Tabela13[[#This Row],[V45]],Tabela13[[#This Row],[V42]])</f>
        <v>1.1447514045462095</v>
      </c>
      <c r="DW412" s="3">
        <f>_xlfn.STDEV.S(Tabela13[[#This Row],[V45]],Tabela13[[#This Row],[V43]])</f>
        <v>0.16818246553277647</v>
      </c>
      <c r="DX412" s="3">
        <f>_xlfn.STDEV.S(Tabela13[[#This Row],[V45]],Tabela13[[#This Row],[V44]])</f>
        <v>1.0606601717798212</v>
      </c>
      <c r="DY412" s="3">
        <f>_xlfn.STDEV.S(Tabela13[[#This Row],[V45]],Tabela13[[#This Row],[V46]])</f>
        <v>0.976568939013433</v>
      </c>
      <c r="DZ412" s="3">
        <f>_xlfn.STDEV.S(Tabela13[[#This Row],[V46]],Tabela13[[#This Row],[V41]])</f>
        <v>2.2054115763260307</v>
      </c>
      <c r="EA412" s="3">
        <f>_xlfn.STDEV.S(Tabela13[[#This Row],[V46]],Tabela13[[#This Row],[V42]])</f>
        <v>2.1213203435596424</v>
      </c>
      <c r="EB412" s="3">
        <f>_xlfn.STDEV.S(Tabela13[[#This Row],[V46]],Tabela13[[#This Row],[V43]])</f>
        <v>1.1447514045462095</v>
      </c>
      <c r="EC412" s="3">
        <f>_xlfn.STDEV.S(Tabela13[[#This Row],[V46]],Tabela13[[#This Row],[V44]])</f>
        <v>8.4091232766388233E-2</v>
      </c>
      <c r="ED412" s="3">
        <f>_xlfn.STDEV.S(Tabela13[[#This Row],[V46]],Tabela13[[#This Row],[V45]])</f>
        <v>0.976568939013433</v>
      </c>
      <c r="EE412" s="3">
        <f t="shared" si="452"/>
        <v>-5.3923250939405781E-2</v>
      </c>
      <c r="EF412" s="3">
        <f t="shared" si="453"/>
        <v>-1.220660770105118</v>
      </c>
      <c r="EG412" s="3" t="str">
        <f t="shared" si="454"/>
        <v/>
      </c>
      <c r="EH412" s="3">
        <f t="shared" si="455"/>
        <v>-1.6384568497501304</v>
      </c>
      <c r="EI412" s="3">
        <f t="shared" si="456"/>
        <v>-37.089751918841543</v>
      </c>
      <c r="EJ412" s="3">
        <f t="shared" si="457"/>
        <v>-5.3923250939405781E-2</v>
      </c>
      <c r="EK412" s="3">
        <f t="shared" si="458"/>
        <v>-1.2064427548726819</v>
      </c>
      <c r="EL412" s="3">
        <f t="shared" si="459"/>
        <v>37.089751918841543</v>
      </c>
      <c r="EM412" s="3">
        <f t="shared" si="460"/>
        <v>-1.6577661823756102</v>
      </c>
      <c r="EN412" s="3" t="str">
        <f t="shared" si="461"/>
        <v/>
      </c>
      <c r="EO412" s="3">
        <f t="shared" si="462"/>
        <v>-1.220660770105118</v>
      </c>
      <c r="EP412" s="3">
        <f t="shared" si="463"/>
        <v>-1.2064427548726819</v>
      </c>
      <c r="EQ412" s="3">
        <f t="shared" si="464"/>
        <v>1.6384568497501304</v>
      </c>
      <c r="ER412" s="3" t="str">
        <f t="shared" si="465"/>
        <v/>
      </c>
      <c r="ES412" s="3" t="str">
        <f t="shared" si="466"/>
        <v/>
      </c>
      <c r="ET412" s="3" t="str">
        <f t="shared" si="467"/>
        <v/>
      </c>
      <c r="EU412" s="3" t="str">
        <f t="shared" si="468"/>
        <v/>
      </c>
      <c r="EV412" s="3">
        <f t="shared" si="469"/>
        <v>1.6384568497501304</v>
      </c>
      <c r="EW412" s="3">
        <f t="shared" si="470"/>
        <v>1.220660770105118</v>
      </c>
      <c r="EX412" s="3">
        <f t="shared" si="471"/>
        <v>5.3923250939405781E-2</v>
      </c>
      <c r="EY412" s="3">
        <f t="shared" si="472"/>
        <v>-1.6384568497501304</v>
      </c>
      <c r="EZ412" s="3">
        <f t="shared" si="473"/>
        <v>-1.6577661823756102</v>
      </c>
      <c r="FA412" s="3" t="str">
        <f t="shared" si="474"/>
        <v/>
      </c>
      <c r="FB412" s="3">
        <f t="shared" si="475"/>
        <v>1.220660770105118</v>
      </c>
      <c r="FC412" s="3">
        <f t="shared" si="476"/>
        <v>1.2064427548726819</v>
      </c>
      <c r="FD412" s="3">
        <f t="shared" si="477"/>
        <v>-37.089751918841543</v>
      </c>
      <c r="FE412" s="3" t="str">
        <f t="shared" si="478"/>
        <v/>
      </c>
      <c r="FF412" s="3">
        <f t="shared" si="479"/>
        <v>1.6577661823756102</v>
      </c>
      <c r="FG412" s="3">
        <f t="shared" si="480"/>
        <v>5.3923250939405781E-2</v>
      </c>
      <c r="FH412" s="3">
        <f t="shared" si="481"/>
        <v>1.2064427548726819</v>
      </c>
      <c r="FI412" s="4">
        <f t="shared" si="482"/>
        <v>0</v>
      </c>
      <c r="FJ412" s="4">
        <f t="shared" si="483"/>
        <v>0.8571428571428571</v>
      </c>
      <c r="FK412" s="4">
        <f t="shared" si="484"/>
        <v>1.0454513961061458</v>
      </c>
      <c r="FL412" s="4">
        <f t="shared" si="485"/>
        <v>1.7229612693133791</v>
      </c>
      <c r="FM412" s="4">
        <f>Tabela13[[#This Row],[V139]]-Tabela13[[#This Row],[V140]]</f>
        <v>-0.67750987320723333</v>
      </c>
      <c r="FN412" s="4">
        <f>Tabela13[[#This Row],[V1]]-Tabela13[[#This Row],[V2]]/2</f>
        <v>-0.73803290949887801</v>
      </c>
      <c r="FO412" s="4">
        <f>Tabela13[[#This Row],[V1]]-Tabela13[[#This Row],[V3]]/2</f>
        <v>-0.6785714285714286</v>
      </c>
      <c r="FP412" s="4">
        <f>Tabela13[[#This Row],[V1]]-Tabela13[[#This Row],[V4]]/2</f>
        <v>1.1967090501121908E-2</v>
      </c>
      <c r="FQ412" s="4">
        <f>Tabela13[[#This Row],[V2]]-Tabela13[[#This Row],[V1]]/2</f>
        <v>1.6903515332834704</v>
      </c>
      <c r="FR412" s="4">
        <f>Tabela13[[#This Row],[V2]]-Tabela13[[#This Row],[V3]]/2</f>
        <v>0.94035153328347043</v>
      </c>
      <c r="FS412" s="4">
        <f>Tabela13[[#This Row],[V2]]-Tabela13[[#This Row],[V4]]/2</f>
        <v>1.6308900523560208</v>
      </c>
      <c r="FT412" s="4">
        <f t="shared" si="486"/>
        <v>-0.63579807456289683</v>
      </c>
      <c r="FU412" s="4">
        <f t="shared" si="487"/>
        <v>-0.5961991412974802</v>
      </c>
      <c r="FV412" s="4">
        <f t="shared" si="488"/>
        <v>1.1966519276187906E-2</v>
      </c>
      <c r="FW412" s="4">
        <f t="shared" si="489"/>
        <v>1.036581436342052</v>
      </c>
      <c r="FX412" s="4">
        <f t="shared" si="490"/>
        <v>0.75466677951314554</v>
      </c>
      <c r="FY412" s="4">
        <f t="shared" si="491"/>
        <v>1.02075496904244</v>
      </c>
      <c r="FZ412" s="4">
        <f t="shared" si="492"/>
        <v>-114.44365342132144</v>
      </c>
      <c r="GA412" s="4">
        <f t="shared" si="493"/>
        <v>-107.31584543354643</v>
      </c>
      <c r="GB412" s="4">
        <f t="shared" si="494"/>
        <v>2.1539734697138231</v>
      </c>
      <c r="GC412" s="4">
        <f t="shared" si="495"/>
        <v>186.58465854156938</v>
      </c>
      <c r="GD412" s="4">
        <f t="shared" si="496"/>
        <v>135.84002031236619</v>
      </c>
      <c r="GE412" s="4">
        <f t="shared" si="497"/>
        <v>183.73589442763921</v>
      </c>
      <c r="GF412" s="4">
        <f>Tabela13[[#This Row],[V1]]-Tabela13[[#This Row],[V2]]/Tabela13[[#This Row],[V2]]</f>
        <v>-0.85714285714285721</v>
      </c>
      <c r="GG412" s="4">
        <f>Tabela13[[#This Row],[V1]]-Tabela13[[#This Row],[V3]]/Tabela13[[#This Row],[V3]]</f>
        <v>-0.85714285714285721</v>
      </c>
      <c r="GH412" s="4">
        <f>Tabela13[[#This Row],[V1]]-Tabela13[[#This Row],[V4]]/Tabela13[[#This Row],[V4]]</f>
        <v>-0.85714285714285721</v>
      </c>
      <c r="GI412" s="4">
        <f>Tabela13[[#This Row],[V2]]-Tabela13[[#This Row],[V1]]/Tabela13[[#This Row],[V1]]</f>
        <v>0.76178010471204183</v>
      </c>
      <c r="GJ412" s="4">
        <f>Tabela13[[#This Row],[V2]]-Tabela13[[#This Row],[V3]]/Tabela13[[#This Row],[V3]]</f>
        <v>0.76178010471204183</v>
      </c>
      <c r="GK412" s="4">
        <f>Tabela13[[#This Row],[V2]]-Tabela13[[#This Row],[V4]]/Tabela13[[#This Row],[V4]]</f>
        <v>0.76178010471204183</v>
      </c>
      <c r="GL412" s="4">
        <f t="shared" si="498"/>
        <v>0.86874289845660346</v>
      </c>
      <c r="GM412" s="4">
        <f t="shared" si="499"/>
        <v>0.95231862378459231</v>
      </c>
      <c r="GN412" s="4">
        <f t="shared" si="500"/>
        <v>0.91223974493342153</v>
      </c>
      <c r="GO412" s="3">
        <f t="shared" si="501"/>
        <v>0</v>
      </c>
      <c r="GP412" s="3">
        <v>100</v>
      </c>
      <c r="GQ412" s="3">
        <f t="shared" si="502"/>
        <v>-1</v>
      </c>
      <c r="GR412" s="3">
        <f t="shared" si="503"/>
        <v>-100</v>
      </c>
      <c r="GS412" s="34">
        <f>COUNTIF($D$2:D411,Tabela13[[#This Row],[HomeTeam]])</f>
        <v>20</v>
      </c>
      <c r="GT412" s="34">
        <f>COUNTIF($E$2:E411,Tabela13[[#This Row],[AwayTeam]])</f>
        <v>20</v>
      </c>
      <c r="GU412" s="3">
        <f>IFERROR(AVERAGEIFS($AD$2:AD411,$D$2:D411,Tabela13[[#This Row],[HomeTeam]],$GS$2:GS411,"&gt;="&amp;Tabela13[[#This Row],[Contagem_H]]-5),"")</f>
        <v>0.77001909539849422</v>
      </c>
      <c r="GV412" s="3">
        <f>IFERROR(AVERAGEIFS($G$2:G411,$E$2:E411,Tabela13[[#This Row],[AwayTeam]],$GT$2:GT411,"&gt;="&amp;Tabela13[[#This Row],[Contagem_A]]-5),"")</f>
        <v>2</v>
      </c>
      <c r="GW412" s="3">
        <f>IFERROR(AVERAGEIFS($GQ$2:GQ411,$D$2:D411,Tabela13[[#This Row],[HomeTeam]],$GS$2:GS411,"&gt;="&amp;Tabela13[[#This Row],[Contagem_H]]-5),"")</f>
        <v>0.13400000000000004</v>
      </c>
    </row>
    <row r="413" spans="1:205" x14ac:dyDescent="0.25">
      <c r="A413" t="s">
        <v>127</v>
      </c>
      <c r="B413" t="s">
        <v>280</v>
      </c>
      <c r="C413" t="s">
        <v>132</v>
      </c>
      <c r="D413" t="s">
        <v>29</v>
      </c>
      <c r="E413" t="s">
        <v>141</v>
      </c>
      <c r="F413" s="3">
        <v>0</v>
      </c>
      <c r="G413" s="3">
        <v>3</v>
      </c>
      <c r="H413" s="3" t="str">
        <f t="shared" si="504"/>
        <v>A</v>
      </c>
      <c r="I413" s="3">
        <v>4</v>
      </c>
      <c r="J413" s="3">
        <v>4.0999999999999996</v>
      </c>
      <c r="K413" s="3">
        <v>1.8</v>
      </c>
      <c r="L413" s="3">
        <v>1.53</v>
      </c>
      <c r="M413" s="3">
        <v>2.5</v>
      </c>
      <c r="N413" s="3">
        <f t="shared" si="433"/>
        <v>3</v>
      </c>
      <c r="O413" s="3">
        <f t="shared" si="434"/>
        <v>0</v>
      </c>
      <c r="P413" s="3">
        <f t="shared" si="435"/>
        <v>3</v>
      </c>
      <c r="Q413" s="3">
        <f t="shared" si="436"/>
        <v>4.9457994579945819E-2</v>
      </c>
      <c r="R413" s="3">
        <f t="shared" si="437"/>
        <v>5.3594771241830097E-2</v>
      </c>
      <c r="S413" s="3">
        <f t="shared" si="438"/>
        <v>4.1978319783197833</v>
      </c>
      <c r="T413" s="3">
        <f t="shared" si="439"/>
        <v>4.3027777777777771</v>
      </c>
      <c r="U413" s="3">
        <f t="shared" si="440"/>
        <v>1.8890243902439026</v>
      </c>
      <c r="V413" s="3">
        <f t="shared" si="441"/>
        <v>1.6056707317073171</v>
      </c>
      <c r="W413" s="3">
        <f t="shared" si="442"/>
        <v>2.6236449864498645</v>
      </c>
      <c r="X413" s="4">
        <f t="shared" si="443"/>
        <v>0.25</v>
      </c>
      <c r="Y413" s="4">
        <f t="shared" si="444"/>
        <v>0.24390243902439027</v>
      </c>
      <c r="Z413" s="4">
        <f t="shared" si="445"/>
        <v>0.55555555555555558</v>
      </c>
      <c r="AA413" s="4">
        <f t="shared" si="446"/>
        <v>0.65359477124183007</v>
      </c>
      <c r="AB413" s="4">
        <f t="shared" si="447"/>
        <v>0.4</v>
      </c>
      <c r="AC413" s="4">
        <f t="shared" si="448"/>
        <v>0.125</v>
      </c>
      <c r="AD413" s="4">
        <f t="shared" si="449"/>
        <v>1.7777777777777777</v>
      </c>
      <c r="AE413" s="4">
        <f t="shared" si="450"/>
        <v>1.625</v>
      </c>
      <c r="AF413" s="4">
        <f t="shared" si="451"/>
        <v>0.27777777777777779</v>
      </c>
      <c r="AG413" s="4">
        <f>IFERROR(AVERAGE(Tabela13[[#This Row],[V1]],Tabela13[[#This Row],[V2]]),"")</f>
        <v>0.95138888888888884</v>
      </c>
      <c r="AH413" s="4">
        <f>IFERROR(AVERAGE(Tabela13[[#This Row],[V1]],Tabela13[[#This Row],[V3]]),"")</f>
        <v>0.875</v>
      </c>
      <c r="AI413" s="4">
        <f>IFERROR(AVERAGE(Tabela13[[#This Row],[V1]],Tabela13[[#This Row],[V4]]),"")</f>
        <v>0.2013888888888889</v>
      </c>
      <c r="AJ413" s="4">
        <f>IFERROR(AVERAGE(Tabela13[[#This Row],[V2]],Tabela13[[#This Row],[V1]]),"")</f>
        <v>0.95138888888888884</v>
      </c>
      <c r="AK413" s="4">
        <f>IFERROR(AVERAGE(Tabela13[[#This Row],[V2]],Tabela13[[#This Row],[V3]]),"")</f>
        <v>1.7013888888888888</v>
      </c>
      <c r="AL413" s="4">
        <f>IFERROR(AVERAGE(Tabela13[[#This Row],[V2]],Tabela13[[#This Row],[V4]]),"")</f>
        <v>1.0277777777777777</v>
      </c>
      <c r="AM413" s="4">
        <f>IFERROR(AVERAGE(Tabela13[[#This Row],[V3]],Tabela13[[#This Row],[V1]]),"")</f>
        <v>0.875</v>
      </c>
      <c r="AN413" s="4">
        <f>IFERROR(AVERAGE(Tabela13[[#This Row],[V3]],Tabela13[[#This Row],[V2]]),"")</f>
        <v>1.7013888888888888</v>
      </c>
      <c r="AO413" s="4">
        <f>IFERROR(AVERAGE(Tabela13[[#This Row],[V3]],Tabela13[[#This Row],[V4]]),"")</f>
        <v>0.95138888888888884</v>
      </c>
      <c r="AP413" s="4">
        <f>IFERROR(AVERAGE(Tabela13[[#This Row],[V4]],Tabela13[[#This Row],[V1]]),"")</f>
        <v>0.2013888888888889</v>
      </c>
      <c r="AQ413" s="4">
        <f>IFERROR(AVERAGE(Tabela13[[#This Row],[V4]],Tabela13[[#This Row],[V2]]),"")</f>
        <v>1.0277777777777777</v>
      </c>
      <c r="AR413" s="4">
        <f>IFERROR(AVERAGE(Tabela13[[#This Row],[V4]],Tabela13[[#This Row],[V3]]),"")</f>
        <v>0.95138888888888884</v>
      </c>
      <c r="AS413" s="4">
        <f>_xlfn.STDEV.S(Tabela13[[#This Row],[V1]:[V2]])</f>
        <v>1.1686903744610995</v>
      </c>
      <c r="AT413" s="4">
        <f>_xlfn.STDEV.S(Tabela13[[#This Row],[V1]],Tabela13[[#This Row],[V3]])</f>
        <v>1.0606601717798212</v>
      </c>
      <c r="AU413" s="4">
        <f>_xlfn.STDEV.S(Tabela13[[#This Row],[V1]],Tabela13[[#This Row],[V4]])</f>
        <v>0.10803020268127811</v>
      </c>
      <c r="AV413" s="4">
        <f>_xlfn.STDEV.S(Tabela13[[#This Row],[V2]],Tabela13[[#This Row],[V1]])</f>
        <v>1.1686903744610995</v>
      </c>
      <c r="AW413" s="4">
        <f>_xlfn.STDEV.S(Tabela13[[#This Row],[V2]],Tabela13[[#This Row],[V3]])</f>
        <v>0.10803020268127803</v>
      </c>
      <c r="AX413" s="4">
        <f>_xlfn.STDEV.S(Tabela13[[#This Row],[V42]],Tabela13[[#This Row],[V44]])</f>
        <v>2.2293505462409207</v>
      </c>
      <c r="AY413" s="4">
        <f>_xlfn.STDEV.S(Tabela13[[#This Row],[V3]],Tabela13[[#This Row],[V1]])</f>
        <v>1.0606601717798212</v>
      </c>
      <c r="AZ413" s="4">
        <f>_xlfn.STDEV.S(Tabela13[[#This Row],[V3]],Tabela13[[#This Row],[V2]])</f>
        <v>0.10803020268127803</v>
      </c>
      <c r="BA413" s="4">
        <f>_xlfn.STDEV.S(Tabela13[[#This Row],[V3]],Tabela13[[#This Row],[V4]])</f>
        <v>0.95262996909854336</v>
      </c>
      <c r="BB413" s="4">
        <f>_xlfn.STDEV.S(Tabela13[[#This Row],[V4]],Tabela13[[#This Row],[V1]])</f>
        <v>0.10803020268127811</v>
      </c>
      <c r="BC413" s="4">
        <f>_xlfn.STDEV.S(Tabela13[[#This Row],[V4]],Tabela13[[#This Row],[V2]])</f>
        <v>1.0606601717798214</v>
      </c>
      <c r="BD413" s="4">
        <f>_xlfn.STDEV.S(Tabela13[[#This Row],[V4]],Tabela13[[#This Row],[V3]])</f>
        <v>0.95262996909854336</v>
      </c>
      <c r="BE413" s="4">
        <f>Tabela13[[#This Row],[V17]]/Tabela13[[#This Row],[V5]]</f>
        <v>1.2284044811853894</v>
      </c>
      <c r="BF413" s="4">
        <f>Tabela13[[#This Row],[V18]]/Tabela13[[#This Row],[V6]]</f>
        <v>1.2121830534626528</v>
      </c>
      <c r="BG413" s="4">
        <f>Tabela13[[#This Row],[V19]]/Tabela13[[#This Row],[V7]]</f>
        <v>0.53642583400358779</v>
      </c>
      <c r="BH413" s="4">
        <f>Tabela13[[#This Row],[V20]]/Tabela13[[#This Row],[V8]]</f>
        <v>1.2284044811853894</v>
      </c>
      <c r="BI413" s="4">
        <f>Tabela13[[#This Row],[V21]]/Tabela13[[#This Row],[V9]]</f>
        <v>6.3495302800424633E-2</v>
      </c>
      <c r="BJ413" s="4">
        <f>Tabela13[[#This Row],[V22]]/Tabela13[[#This Row],[V10]]</f>
        <v>2.1690978287749498</v>
      </c>
      <c r="BK413" s="4">
        <f>Tabela13[[#This Row],[V23]]/Tabela13[[#This Row],[V11]]</f>
        <v>1.2121830534626528</v>
      </c>
      <c r="BL413" s="4">
        <f>Tabela13[[#This Row],[V24]]/Tabela13[[#This Row],[V12]]</f>
        <v>6.3495302800424633E-2</v>
      </c>
      <c r="BM413" s="4">
        <f>Tabela13[[#This Row],[V25]]/Tabela13[[#This Row],[V13]]</f>
        <v>1.001304493067082</v>
      </c>
      <c r="BN413" s="4">
        <f>Tabela13[[#This Row],[V26]]/Tabela13[[#This Row],[V14]]</f>
        <v>0.53642583400358779</v>
      </c>
      <c r="BO413" s="4">
        <f>Tabela13[[#This Row],[V27]]/Tabela13[[#This Row],[V15]]</f>
        <v>1.0319936806506371</v>
      </c>
      <c r="BP413" s="4">
        <f>Tabela13[[#This Row],[V28]]/Tabela13[[#This Row],[V16]]</f>
        <v>1.001304493067082</v>
      </c>
      <c r="BQ413" s="4">
        <f>Tabela13[[#This Row],[V1]]-Tabela13[[#This Row],[V2]]</f>
        <v>-1.6527777777777777</v>
      </c>
      <c r="BR413" s="4">
        <f>Tabela13[[#This Row],[V1]]-Tabela13[[#This Row],[V3]]</f>
        <v>-1.5</v>
      </c>
      <c r="BS413" s="4">
        <f>Tabela13[[#This Row],[V1]]-Tabela13[[#This Row],[V4]]</f>
        <v>-0.15277777777777779</v>
      </c>
      <c r="BT413" s="4">
        <f>Tabela13[[#This Row],[V2]]-Tabela13[[#This Row],[V1]]</f>
        <v>1.6527777777777777</v>
      </c>
      <c r="BU413" s="4">
        <f>Tabela13[[#This Row],[V2]]-Tabela13[[#This Row],[V3]]</f>
        <v>0.15277777777777768</v>
      </c>
      <c r="BV413" s="4">
        <f>Tabela13[[#This Row],[V2]]-Tabela13[[#This Row],[V4]]</f>
        <v>1.5</v>
      </c>
      <c r="BW413" s="4">
        <f>AVERAGE(Tabela13[[#This Row],[V41]],Tabela13[[#This Row],[V42]])</f>
        <v>-1.5763888888888888</v>
      </c>
      <c r="BX413" s="4">
        <f>AVERAGE(Tabela13[[#This Row],[V41]],Tabela13[[#This Row],[V43]])</f>
        <v>-0.90277777777777768</v>
      </c>
      <c r="BY413" s="4">
        <f>AVERAGE(Tabela13[[#This Row],[V41]],Tabela13[[#This Row],[V44]])</f>
        <v>0</v>
      </c>
      <c r="BZ413" s="4">
        <f>AVERAGE(Tabela13[[#This Row],[V41]],Tabela13[[#This Row],[V45]])</f>
        <v>-0.75</v>
      </c>
      <c r="CA413" s="4">
        <f>AVERAGE(Tabela13[[#This Row],[V41]],Tabela13[[#This Row],[V46]])</f>
        <v>-7.638888888888884E-2</v>
      </c>
      <c r="CB413" s="4">
        <f>AVERAGE(Tabela13[[#This Row],[V42]],Tabela13[[#This Row],[V41]])</f>
        <v>-1.5763888888888888</v>
      </c>
      <c r="CC413" s="4">
        <f>AVERAGE(Tabela13[[#This Row],[V42]],Tabela13[[#This Row],[V43]])</f>
        <v>-0.82638888888888884</v>
      </c>
      <c r="CD413" s="4">
        <f>AVERAGE(Tabela13[[#This Row],[V42]],Tabela13[[#This Row],[V44]])</f>
        <v>7.638888888888884E-2</v>
      </c>
      <c r="CE413" s="4">
        <f>AVERAGE(Tabela13[[#This Row],[V42]],Tabela13[[#This Row],[V45]])</f>
        <v>-0.67361111111111116</v>
      </c>
      <c r="CF413" s="4">
        <f>AVERAGE(Tabela13[[#This Row],[V42]],Tabela13[[#This Row],[V46]])</f>
        <v>0</v>
      </c>
      <c r="CG413" s="4">
        <f>AVERAGE(Tabela13[[#This Row],[V43]],Tabela13[[#This Row],[V41]])</f>
        <v>-0.90277777777777768</v>
      </c>
      <c r="CH413" s="4">
        <f>AVERAGE(Tabela13[[#This Row],[V43]],Tabela13[[#This Row],[V42]])</f>
        <v>-0.82638888888888884</v>
      </c>
      <c r="CI413" s="4">
        <f>AVERAGE(Tabela13[[#This Row],[V43]],Tabela13[[#This Row],[V44]])</f>
        <v>0.75</v>
      </c>
      <c r="CJ413" s="4">
        <f>AVERAGE(Tabela13[[#This Row],[V43]],Tabela13[[#This Row],[V45]])</f>
        <v>0</v>
      </c>
      <c r="CK413" s="4">
        <f>AVERAGE(Tabela13[[#This Row],[V43]],Tabela13[[#This Row],[V46]])</f>
        <v>0.67361111111111116</v>
      </c>
      <c r="CL413" s="4">
        <f>AVERAGE(Tabela13[[#This Row],[V44]],Tabela13[[#This Row],[V41]])</f>
        <v>0</v>
      </c>
      <c r="CM413" s="4">
        <f>AVERAGE(Tabela13[[#This Row],[V44]],Tabela13[[#This Row],[V42]])</f>
        <v>7.638888888888884E-2</v>
      </c>
      <c r="CN413" s="4">
        <f>AVERAGE(Tabela13[[#This Row],[V44]],Tabela13[[#This Row],[V43]])</f>
        <v>0.75</v>
      </c>
      <c r="CO413" s="4">
        <f>AVERAGE(Tabela13[[#This Row],[V44]],Tabela13[[#This Row],[V45]])</f>
        <v>0.90277777777777768</v>
      </c>
      <c r="CP413" s="4">
        <f>AVERAGE(Tabela13[[#This Row],[V44]],Tabela13[[#This Row],[V46]])</f>
        <v>1.5763888888888888</v>
      </c>
      <c r="CQ413" s="4">
        <f>AVERAGE(Tabela13[[#This Row],[V45]],Tabela13[[#This Row],[V41]])</f>
        <v>-0.75</v>
      </c>
      <c r="CR413" s="4">
        <f>AVERAGE(Tabela13[[#This Row],[V45]],Tabela13[[#This Row],[V42]])</f>
        <v>-0.67361111111111116</v>
      </c>
      <c r="CS413" s="4">
        <f>AVERAGE(Tabela13[[#This Row],[V45]],Tabela13[[#This Row],[V43]])</f>
        <v>0</v>
      </c>
      <c r="CT413" s="4">
        <f>AVERAGE(Tabela13[[#This Row],[V45]],Tabela13[[#This Row],[V44]])</f>
        <v>0.90277777777777768</v>
      </c>
      <c r="CU413" s="4">
        <f>AVERAGE(Tabela13[[#This Row],[V45]],Tabela13[[#This Row],[V46]])</f>
        <v>0.82638888888888884</v>
      </c>
      <c r="CV413" s="4">
        <f>AVERAGE(Tabela13[[#This Row],[V46]],Tabela13[[#This Row],[V41]])</f>
        <v>-7.638888888888884E-2</v>
      </c>
      <c r="CW413" s="4">
        <f>AVERAGE(Tabela13[[#This Row],[V46]],Tabela13[[#This Row],[V42]])</f>
        <v>0</v>
      </c>
      <c r="CX413" s="4">
        <f>AVERAGE(Tabela13[[#This Row],[V46]],Tabela13[[#This Row],[V43]])</f>
        <v>0.67361111111111116</v>
      </c>
      <c r="CY413" s="4">
        <f>AVERAGE(Tabela13[[#This Row],[V46]],Tabela13[[#This Row],[V44]])</f>
        <v>1.5763888888888888</v>
      </c>
      <c r="CZ413" s="4">
        <f>AVERAGE(Tabela13[[#This Row],[V46]],Tabela13[[#This Row],[V45]])</f>
        <v>0.82638888888888884</v>
      </c>
      <c r="DA413" s="3">
        <f>_xlfn.STDEV.S(Tabela13[[#This Row],[V41]],Tabela13[[#This Row],[V42]])</f>
        <v>0.10803020268127803</v>
      </c>
      <c r="DB413" s="3">
        <f>_xlfn.STDEV.S(Tabela13[[#This Row],[V41]],Tabela13[[#This Row],[V43]])</f>
        <v>1.0606601717798212</v>
      </c>
      <c r="DC413" s="3">
        <f>_xlfn.STDEV.S(Tabela13[[#This Row],[V41]],Tabela13[[#This Row],[V44]])</f>
        <v>2.3373807489221985</v>
      </c>
      <c r="DD413" s="3">
        <f>_xlfn.STDEV.S(Tabela13[[#This Row],[V41]],Tabela13[[#This Row],[V45]])</f>
        <v>1.2767205771423773</v>
      </c>
      <c r="DE413" s="3">
        <f>_xlfn.STDEV.S(Tabela13[[#This Row],[V41]],Tabela13[[#This Row],[V46]])</f>
        <v>2.2293505462409207</v>
      </c>
      <c r="DF413" s="3">
        <f>_xlfn.STDEV.S(Tabela13[[#This Row],[V42]],Tabela13[[#This Row],[V41]])</f>
        <v>0.10803020268127803</v>
      </c>
      <c r="DG413" s="3">
        <f>_xlfn.STDEV.S(Tabela13[[#This Row],[V42]],Tabela13[[#This Row],[V43]])</f>
        <v>0.95262996909854325</v>
      </c>
      <c r="DH413" s="3">
        <f>_xlfn.STDEV.S(Tabela13[[#This Row],[V42]],Tabela13[[#This Row],[V44]])</f>
        <v>2.2293505462409207</v>
      </c>
      <c r="DI413" s="3">
        <f>_xlfn.STDEV.S(Tabela13[[#This Row],[V42]],Tabela13[[#This Row],[V45]])</f>
        <v>1.1686903744610992</v>
      </c>
      <c r="DJ413" s="3">
        <f>_xlfn.STDEV.S(Tabela13[[#This Row],[V42]],Tabela13[[#This Row],[V46]])</f>
        <v>2.1213203435596424</v>
      </c>
      <c r="DK413" s="3">
        <f>_xlfn.STDEV.S(Tabela13[[#This Row],[V43]],Tabela13[[#This Row],[V41]])</f>
        <v>1.0606601717798212</v>
      </c>
      <c r="DL413" s="3">
        <f>_xlfn.STDEV.S(Tabela13[[#This Row],[V43]],Tabela13[[#This Row],[V42]])</f>
        <v>0.95262996909854325</v>
      </c>
      <c r="DM413" s="3">
        <f>_xlfn.STDEV.S(Tabela13[[#This Row],[V43]],Tabela13[[#This Row],[V44]])</f>
        <v>1.2767205771423773</v>
      </c>
      <c r="DN413" s="3">
        <f>_xlfn.STDEV.S(Tabela13[[#This Row],[V43]],Tabela13[[#This Row],[V45]])</f>
        <v>0.21606040536255613</v>
      </c>
      <c r="DO413" s="3">
        <f>_xlfn.STDEV.S(Tabela13[[#This Row],[V43]],Tabela13[[#This Row],[V46]])</f>
        <v>1.1686903744610992</v>
      </c>
      <c r="DP413" s="3">
        <f>_xlfn.STDEV.S(Tabela13[[#This Row],[V44]],Tabela13[[#This Row],[V41]])</f>
        <v>2.3373807489221985</v>
      </c>
      <c r="DQ413" s="3">
        <f>_xlfn.STDEV.S(Tabela13[[#This Row],[V44]],Tabela13[[#This Row],[V42]])</f>
        <v>2.2293505462409207</v>
      </c>
      <c r="DR413" s="3">
        <f>_xlfn.STDEV.S(Tabela13[[#This Row],[V44]],Tabela13[[#This Row],[V43]])</f>
        <v>1.2767205771423773</v>
      </c>
      <c r="DS413" s="3">
        <f>_xlfn.STDEV.S(Tabela13[[#This Row],[V44]],Tabela13[[#This Row],[V45]])</f>
        <v>1.0606601717798212</v>
      </c>
      <c r="DT413" s="3">
        <f>_xlfn.STDEV.S(Tabela13[[#This Row],[V44]],Tabela13[[#This Row],[V46]])</f>
        <v>0.10803020268127803</v>
      </c>
      <c r="DU413" s="3">
        <f>_xlfn.STDEV.S(Tabela13[[#This Row],[V45]],Tabela13[[#This Row],[V41]])</f>
        <v>1.2767205771423773</v>
      </c>
      <c r="DV413" s="3">
        <f>_xlfn.STDEV.S(Tabela13[[#This Row],[V45]],Tabela13[[#This Row],[V42]])</f>
        <v>1.1686903744610992</v>
      </c>
      <c r="DW413" s="3">
        <f>_xlfn.STDEV.S(Tabela13[[#This Row],[V45]],Tabela13[[#This Row],[V43]])</f>
        <v>0.21606040536255613</v>
      </c>
      <c r="DX413" s="3">
        <f>_xlfn.STDEV.S(Tabela13[[#This Row],[V45]],Tabela13[[#This Row],[V44]])</f>
        <v>1.0606601717798212</v>
      </c>
      <c r="DY413" s="3">
        <f>_xlfn.STDEV.S(Tabela13[[#This Row],[V45]],Tabela13[[#This Row],[V46]])</f>
        <v>0.95262996909854325</v>
      </c>
      <c r="DZ413" s="3">
        <f>_xlfn.STDEV.S(Tabela13[[#This Row],[V46]],Tabela13[[#This Row],[V41]])</f>
        <v>2.2293505462409207</v>
      </c>
      <c r="EA413" s="3">
        <f>_xlfn.STDEV.S(Tabela13[[#This Row],[V46]],Tabela13[[#This Row],[V42]])</f>
        <v>2.1213203435596424</v>
      </c>
      <c r="EB413" s="3">
        <f>_xlfn.STDEV.S(Tabela13[[#This Row],[V46]],Tabela13[[#This Row],[V43]])</f>
        <v>1.1686903744610992</v>
      </c>
      <c r="EC413" s="3">
        <f>_xlfn.STDEV.S(Tabela13[[#This Row],[V46]],Tabela13[[#This Row],[V44]])</f>
        <v>0.10803020268127803</v>
      </c>
      <c r="ED413" s="3">
        <f>_xlfn.STDEV.S(Tabela13[[#This Row],[V46]],Tabela13[[#This Row],[V45]])</f>
        <v>0.95262996909854325</v>
      </c>
      <c r="EE413" s="3">
        <f t="shared" si="452"/>
        <v>-6.8530172626008967E-2</v>
      </c>
      <c r="EF413" s="3">
        <f t="shared" si="453"/>
        <v>-1.1748851133561098</v>
      </c>
      <c r="EG413" s="3" t="str">
        <f t="shared" si="454"/>
        <v/>
      </c>
      <c r="EH413" s="3">
        <f t="shared" si="455"/>
        <v>-1.7022941028565031</v>
      </c>
      <c r="EI413" s="3">
        <f t="shared" si="456"/>
        <v>-29.184225332608435</v>
      </c>
      <c r="EJ413" s="3">
        <f t="shared" si="457"/>
        <v>-6.8530172626008967E-2</v>
      </c>
      <c r="EK413" s="3">
        <f t="shared" si="458"/>
        <v>-1.1527623155478171</v>
      </c>
      <c r="EL413" s="3">
        <f t="shared" si="459"/>
        <v>29.184225332608435</v>
      </c>
      <c r="EM413" s="3">
        <f t="shared" si="460"/>
        <v>-1.7349630301278174</v>
      </c>
      <c r="EN413" s="3" t="str">
        <f t="shared" si="461"/>
        <v/>
      </c>
      <c r="EO413" s="3">
        <f t="shared" si="462"/>
        <v>-1.1748851133561098</v>
      </c>
      <c r="EP413" s="3">
        <f t="shared" si="463"/>
        <v>-1.1527623155478171</v>
      </c>
      <c r="EQ413" s="3">
        <f t="shared" si="464"/>
        <v>1.7022941028565031</v>
      </c>
      <c r="ER413" s="3" t="str">
        <f t="shared" si="465"/>
        <v/>
      </c>
      <c r="ES413" s="3" t="str">
        <f t="shared" si="466"/>
        <v/>
      </c>
      <c r="ET413" s="3" t="str">
        <f t="shared" si="467"/>
        <v/>
      </c>
      <c r="EU413" s="3" t="str">
        <f t="shared" si="468"/>
        <v/>
      </c>
      <c r="EV413" s="3">
        <f t="shared" si="469"/>
        <v>1.7022941028565031</v>
      </c>
      <c r="EW413" s="3">
        <f t="shared" si="470"/>
        <v>1.1748851133561098</v>
      </c>
      <c r="EX413" s="3">
        <f t="shared" si="471"/>
        <v>6.8530172626008967E-2</v>
      </c>
      <c r="EY413" s="3">
        <f t="shared" si="472"/>
        <v>-1.7022941028565031</v>
      </c>
      <c r="EZ413" s="3">
        <f t="shared" si="473"/>
        <v>-1.7349630301278174</v>
      </c>
      <c r="FA413" s="3" t="str">
        <f t="shared" si="474"/>
        <v/>
      </c>
      <c r="FB413" s="3">
        <f t="shared" si="475"/>
        <v>1.1748851133561098</v>
      </c>
      <c r="FC413" s="3">
        <f t="shared" si="476"/>
        <v>1.1527623155478171</v>
      </c>
      <c r="FD413" s="3">
        <f t="shared" si="477"/>
        <v>-29.184225332608435</v>
      </c>
      <c r="FE413" s="3" t="str">
        <f t="shared" si="478"/>
        <v/>
      </c>
      <c r="FF413" s="3">
        <f t="shared" si="479"/>
        <v>1.7349630301278174</v>
      </c>
      <c r="FG413" s="3">
        <f t="shared" si="480"/>
        <v>6.8530172626008967E-2</v>
      </c>
      <c r="FH413" s="3">
        <f t="shared" si="481"/>
        <v>1.1527623155478171</v>
      </c>
      <c r="FI413" s="4">
        <f t="shared" si="482"/>
        <v>0</v>
      </c>
      <c r="FJ413" s="4">
        <f t="shared" si="483"/>
        <v>0.75</v>
      </c>
      <c r="FK413" s="4">
        <f t="shared" si="484"/>
        <v>0.94706262104583605</v>
      </c>
      <c r="FL413" s="4">
        <f t="shared" si="485"/>
        <v>1.8205293737895416</v>
      </c>
      <c r="FM413" s="4">
        <f>Tabela13[[#This Row],[V139]]-Tabela13[[#This Row],[V140]]</f>
        <v>-0.87346675274370555</v>
      </c>
      <c r="FN413" s="4">
        <f>Tabela13[[#This Row],[V1]]-Tabela13[[#This Row],[V2]]/2</f>
        <v>-0.76388888888888884</v>
      </c>
      <c r="FO413" s="4">
        <f>Tabela13[[#This Row],[V1]]-Tabela13[[#This Row],[V3]]/2</f>
        <v>-0.6875</v>
      </c>
      <c r="FP413" s="4">
        <f>Tabela13[[#This Row],[V1]]-Tabela13[[#This Row],[V4]]/2</f>
        <v>-1.3888888888888895E-2</v>
      </c>
      <c r="FQ413" s="4">
        <f>Tabela13[[#This Row],[V2]]-Tabela13[[#This Row],[V1]]/2</f>
        <v>1.7152777777777777</v>
      </c>
      <c r="FR413" s="4">
        <f>Tabela13[[#This Row],[V2]]-Tabela13[[#This Row],[V3]]/2</f>
        <v>0.96527777777777768</v>
      </c>
      <c r="FS413" s="4">
        <f>Tabela13[[#This Row],[V2]]-Tabela13[[#This Row],[V4]]/2</f>
        <v>1.6388888888888888</v>
      </c>
      <c r="FT413" s="4">
        <f t="shared" si="486"/>
        <v>-0.65233090138889138</v>
      </c>
      <c r="FU413" s="4">
        <f t="shared" si="487"/>
        <v>-0.60228734613496415</v>
      </c>
      <c r="FV413" s="4">
        <f t="shared" si="488"/>
        <v>-1.388799593096708E-2</v>
      </c>
      <c r="FW413" s="4">
        <f t="shared" si="489"/>
        <v>1.0429736406995722</v>
      </c>
      <c r="FX413" s="4">
        <f t="shared" si="490"/>
        <v>0.76773215688554908</v>
      </c>
      <c r="FY413" s="4">
        <f t="shared" si="491"/>
        <v>1.0229327952930611</v>
      </c>
      <c r="FZ413" s="4">
        <f t="shared" si="492"/>
        <v>-117.41956225000044</v>
      </c>
      <c r="GA413" s="4">
        <f t="shared" si="493"/>
        <v>-108.41172230429355</v>
      </c>
      <c r="GB413" s="4">
        <f t="shared" si="494"/>
        <v>-2.4998392675740746</v>
      </c>
      <c r="GC413" s="4">
        <f t="shared" si="495"/>
        <v>187.73525532592299</v>
      </c>
      <c r="GD413" s="4">
        <f t="shared" si="496"/>
        <v>138.19178823939882</v>
      </c>
      <c r="GE413" s="4">
        <f t="shared" si="497"/>
        <v>184.127903152751</v>
      </c>
      <c r="GF413" s="4">
        <f>Tabela13[[#This Row],[V1]]-Tabela13[[#This Row],[V2]]/Tabela13[[#This Row],[V2]]</f>
        <v>-0.875</v>
      </c>
      <c r="GG413" s="4">
        <f>Tabela13[[#This Row],[V1]]-Tabela13[[#This Row],[V3]]/Tabela13[[#This Row],[V3]]</f>
        <v>-0.875</v>
      </c>
      <c r="GH413" s="4">
        <f>Tabela13[[#This Row],[V1]]-Tabela13[[#This Row],[V4]]/Tabela13[[#This Row],[V4]]</f>
        <v>-0.875</v>
      </c>
      <c r="GI413" s="4">
        <f>Tabela13[[#This Row],[V2]]-Tabela13[[#This Row],[V1]]/Tabela13[[#This Row],[V1]]</f>
        <v>0.77777777777777768</v>
      </c>
      <c r="GJ413" s="4">
        <f>Tabela13[[#This Row],[V2]]-Tabela13[[#This Row],[V3]]/Tabela13[[#This Row],[V3]]</f>
        <v>0.77777777777777768</v>
      </c>
      <c r="GK413" s="4">
        <f>Tabela13[[#This Row],[V2]]-Tabela13[[#This Row],[V4]]/Tabela13[[#This Row],[V4]]</f>
        <v>0.77777777777777768</v>
      </c>
      <c r="GL413" s="4">
        <f t="shared" si="498"/>
        <v>0.87050580112612619</v>
      </c>
      <c r="GM413" s="4">
        <f t="shared" si="499"/>
        <v>0.95138888888888884</v>
      </c>
      <c r="GN413" s="4">
        <f t="shared" si="500"/>
        <v>0.91498419972381151</v>
      </c>
      <c r="GO413" s="3">
        <f t="shared" si="501"/>
        <v>0</v>
      </c>
      <c r="GP413" s="3">
        <v>100</v>
      </c>
      <c r="GQ413" s="3">
        <f t="shared" si="502"/>
        <v>-1</v>
      </c>
      <c r="GR413" s="3">
        <f t="shared" si="503"/>
        <v>-100</v>
      </c>
      <c r="GS413" s="34">
        <f>COUNTIF($D$2:D412,Tabela13[[#This Row],[HomeTeam]])</f>
        <v>1</v>
      </c>
      <c r="GT413" s="34">
        <f>COUNTIF($E$2:E412,Tabela13[[#This Row],[AwayTeam]])</f>
        <v>20</v>
      </c>
      <c r="GU413" s="3">
        <f>IFERROR(AVERAGEIFS($AD$2:AD412,$D$2:D412,Tabela13[[#This Row],[HomeTeam]],$GS$2:GS412,"&gt;="&amp;Tabela13[[#This Row],[Contagem_H]]-5),"")</f>
        <v>0.66666666666666663</v>
      </c>
      <c r="GV413" s="3">
        <f>IFERROR(AVERAGEIFS($G$2:G412,$E$2:E412,Tabela13[[#This Row],[AwayTeam]],$GT$2:GT412,"&gt;="&amp;Tabela13[[#This Row],[Contagem_A]]-5),"")</f>
        <v>1.6</v>
      </c>
      <c r="GW413" s="3">
        <f>IFERROR(AVERAGEIFS($GQ$2:GQ412,$D$2:D412,Tabela13[[#This Row],[HomeTeam]],$GS$2:GS412,"&gt;="&amp;Tabela13[[#This Row],[Contagem_H]]-5),"")</f>
        <v>-1</v>
      </c>
    </row>
    <row r="414" spans="1:205" x14ac:dyDescent="0.25">
      <c r="A414" t="s">
        <v>127</v>
      </c>
      <c r="B414" t="s">
        <v>280</v>
      </c>
      <c r="C414" t="s">
        <v>134</v>
      </c>
      <c r="D414" t="s">
        <v>15</v>
      </c>
      <c r="E414" t="s">
        <v>28</v>
      </c>
      <c r="F414" s="3">
        <v>0</v>
      </c>
      <c r="G414" s="3">
        <v>0</v>
      </c>
      <c r="H414" s="3" t="str">
        <f t="shared" si="504"/>
        <v>D</v>
      </c>
      <c r="I414" s="3">
        <v>1.45</v>
      </c>
      <c r="J414" s="3">
        <v>4.75</v>
      </c>
      <c r="K414" s="3">
        <v>6.5</v>
      </c>
      <c r="L414" s="3">
        <v>1.62</v>
      </c>
      <c r="M414" s="3">
        <v>2.2999999999999998</v>
      </c>
      <c r="N414" s="3">
        <f t="shared" si="433"/>
        <v>0</v>
      </c>
      <c r="O414" s="3">
        <f t="shared" si="434"/>
        <v>1</v>
      </c>
      <c r="P414" s="3">
        <f t="shared" si="435"/>
        <v>1</v>
      </c>
      <c r="Q414" s="3">
        <f t="shared" si="436"/>
        <v>5.4027642049420788E-2</v>
      </c>
      <c r="R414" s="3">
        <f t="shared" si="437"/>
        <v>5.2066559312936134E-2</v>
      </c>
      <c r="S414" s="3">
        <f t="shared" si="438"/>
        <v>1.5283400809716601</v>
      </c>
      <c r="T414" s="3">
        <f t="shared" si="439"/>
        <v>5.0066312997347486</v>
      </c>
      <c r="U414" s="3">
        <f t="shared" si="440"/>
        <v>6.8511796733212353</v>
      </c>
      <c r="V414" s="3">
        <f t="shared" si="441"/>
        <v>1.7075247801200617</v>
      </c>
      <c r="W414" s="3">
        <f t="shared" si="442"/>
        <v>2.4242635767136678</v>
      </c>
      <c r="X414" s="4">
        <f t="shared" si="443"/>
        <v>0.68965517241379315</v>
      </c>
      <c r="Y414" s="4">
        <f t="shared" si="444"/>
        <v>0.21052631578947367</v>
      </c>
      <c r="Z414" s="4">
        <f t="shared" si="445"/>
        <v>0.15384615384615385</v>
      </c>
      <c r="AA414" s="4">
        <f t="shared" si="446"/>
        <v>0.61728395061728392</v>
      </c>
      <c r="AB414" s="4">
        <f t="shared" si="447"/>
        <v>0.43478260869565222</v>
      </c>
      <c r="AC414" s="4">
        <f t="shared" si="448"/>
        <v>0.34482758620689657</v>
      </c>
      <c r="AD414" s="4">
        <f t="shared" si="449"/>
        <v>7.6923076923076927E-2</v>
      </c>
      <c r="AE414" s="4">
        <f t="shared" si="450"/>
        <v>0.34482758620689657</v>
      </c>
      <c r="AF414" s="4">
        <f t="shared" si="451"/>
        <v>7.6923076923076927E-2</v>
      </c>
      <c r="AG414" s="4">
        <f>IFERROR(AVERAGE(Tabela13[[#This Row],[V1]],Tabela13[[#This Row],[V2]]),"")</f>
        <v>0.21087533156498675</v>
      </c>
      <c r="AH414" s="4">
        <f>IFERROR(AVERAGE(Tabela13[[#This Row],[V1]],Tabela13[[#This Row],[V3]]),"")</f>
        <v>0.34482758620689657</v>
      </c>
      <c r="AI414" s="4">
        <f>IFERROR(AVERAGE(Tabela13[[#This Row],[V1]],Tabela13[[#This Row],[V4]]),"")</f>
        <v>0.21087533156498675</v>
      </c>
      <c r="AJ414" s="4">
        <f>IFERROR(AVERAGE(Tabela13[[#This Row],[V2]],Tabela13[[#This Row],[V1]]),"")</f>
        <v>0.21087533156498675</v>
      </c>
      <c r="AK414" s="4">
        <f>IFERROR(AVERAGE(Tabela13[[#This Row],[V2]],Tabela13[[#This Row],[V3]]),"")</f>
        <v>0.21087533156498675</v>
      </c>
      <c r="AL414" s="4">
        <f>IFERROR(AVERAGE(Tabela13[[#This Row],[V2]],Tabela13[[#This Row],[V4]]),"")</f>
        <v>7.6923076923076927E-2</v>
      </c>
      <c r="AM414" s="4">
        <f>IFERROR(AVERAGE(Tabela13[[#This Row],[V3]],Tabela13[[#This Row],[V1]]),"")</f>
        <v>0.34482758620689657</v>
      </c>
      <c r="AN414" s="4">
        <f>IFERROR(AVERAGE(Tabela13[[#This Row],[V3]],Tabela13[[#This Row],[V2]]),"")</f>
        <v>0.21087533156498675</v>
      </c>
      <c r="AO414" s="4">
        <f>IFERROR(AVERAGE(Tabela13[[#This Row],[V3]],Tabela13[[#This Row],[V4]]),"")</f>
        <v>0.21087533156498675</v>
      </c>
      <c r="AP414" s="4">
        <f>IFERROR(AVERAGE(Tabela13[[#This Row],[V4]],Tabela13[[#This Row],[V1]]),"")</f>
        <v>0.21087533156498675</v>
      </c>
      <c r="AQ414" s="4">
        <f>IFERROR(AVERAGE(Tabela13[[#This Row],[V4]],Tabela13[[#This Row],[V2]]),"")</f>
        <v>7.6923076923076927E-2</v>
      </c>
      <c r="AR414" s="4">
        <f>IFERROR(AVERAGE(Tabela13[[#This Row],[V4]],Tabela13[[#This Row],[V3]]),"")</f>
        <v>0.21087533156498675</v>
      </c>
      <c r="AS414" s="4">
        <f>_xlfn.STDEV.S(Tabela13[[#This Row],[V1]:[V2]])</f>
        <v>0.18943709522504323</v>
      </c>
      <c r="AT414" s="4">
        <f>_xlfn.STDEV.S(Tabela13[[#This Row],[V1]],Tabela13[[#This Row],[V3]])</f>
        <v>0</v>
      </c>
      <c r="AU414" s="4">
        <f>_xlfn.STDEV.S(Tabela13[[#This Row],[V1]],Tabela13[[#This Row],[V4]])</f>
        <v>0.18943709522504323</v>
      </c>
      <c r="AV414" s="4">
        <f>_xlfn.STDEV.S(Tabela13[[#This Row],[V2]],Tabela13[[#This Row],[V1]])</f>
        <v>0.18943709522504323</v>
      </c>
      <c r="AW414" s="4">
        <f>_xlfn.STDEV.S(Tabela13[[#This Row],[V2]],Tabela13[[#This Row],[V3]])</f>
        <v>0.18943709522504323</v>
      </c>
      <c r="AX414" s="4">
        <f>_xlfn.STDEV.S(Tabela13[[#This Row],[V42]],Tabela13[[#This Row],[V44]])</f>
        <v>0.18943709522504326</v>
      </c>
      <c r="AY414" s="4">
        <f>_xlfn.STDEV.S(Tabela13[[#This Row],[V3]],Tabela13[[#This Row],[V1]])</f>
        <v>0</v>
      </c>
      <c r="AZ414" s="4">
        <f>_xlfn.STDEV.S(Tabela13[[#This Row],[V3]],Tabela13[[#This Row],[V2]])</f>
        <v>0.18943709522504323</v>
      </c>
      <c r="BA414" s="4">
        <f>_xlfn.STDEV.S(Tabela13[[#This Row],[V3]],Tabela13[[#This Row],[V4]])</f>
        <v>0.18943709522504323</v>
      </c>
      <c r="BB414" s="4">
        <f>_xlfn.STDEV.S(Tabela13[[#This Row],[V4]],Tabela13[[#This Row],[V1]])</f>
        <v>0.18943709522504323</v>
      </c>
      <c r="BC414" s="4">
        <f>_xlfn.STDEV.S(Tabela13[[#This Row],[V4]],Tabela13[[#This Row],[V2]])</f>
        <v>0</v>
      </c>
      <c r="BD414" s="4">
        <f>_xlfn.STDEV.S(Tabela13[[#This Row],[V4]],Tabela13[[#This Row],[V3]])</f>
        <v>0.18943709522504323</v>
      </c>
      <c r="BE414" s="4">
        <f>Tabela13[[#This Row],[V17]]/Tabela13[[#This Row],[V5]]</f>
        <v>0.89833691697913576</v>
      </c>
      <c r="BF414" s="4">
        <f>Tabela13[[#This Row],[V18]]/Tabela13[[#This Row],[V6]]</f>
        <v>0</v>
      </c>
      <c r="BG414" s="4">
        <f>Tabela13[[#This Row],[V19]]/Tabela13[[#This Row],[V7]]</f>
        <v>0.89833691697913576</v>
      </c>
      <c r="BH414" s="4">
        <f>Tabela13[[#This Row],[V20]]/Tabela13[[#This Row],[V8]]</f>
        <v>0.89833691697913576</v>
      </c>
      <c r="BI414" s="4">
        <f>Tabela13[[#This Row],[V21]]/Tabela13[[#This Row],[V9]]</f>
        <v>0.89833691697913576</v>
      </c>
      <c r="BJ414" s="4">
        <f>Tabela13[[#This Row],[V22]]/Tabela13[[#This Row],[V10]]</f>
        <v>2.4626822379255624</v>
      </c>
      <c r="BK414" s="4">
        <f>Tabela13[[#This Row],[V23]]/Tabela13[[#This Row],[V11]]</f>
        <v>0</v>
      </c>
      <c r="BL414" s="4">
        <f>Tabela13[[#This Row],[V24]]/Tabela13[[#This Row],[V12]]</f>
        <v>0.89833691697913576</v>
      </c>
      <c r="BM414" s="4">
        <f>Tabela13[[#This Row],[V25]]/Tabela13[[#This Row],[V13]]</f>
        <v>0.89833691697913576</v>
      </c>
      <c r="BN414" s="4">
        <f>Tabela13[[#This Row],[V26]]/Tabela13[[#This Row],[V14]]</f>
        <v>0.89833691697913576</v>
      </c>
      <c r="BO414" s="4">
        <f>Tabela13[[#This Row],[V27]]/Tabela13[[#This Row],[V15]]</f>
        <v>0</v>
      </c>
      <c r="BP414" s="4">
        <f>Tabela13[[#This Row],[V28]]/Tabela13[[#This Row],[V16]]</f>
        <v>0.89833691697913576</v>
      </c>
      <c r="BQ414" s="4">
        <f>Tabela13[[#This Row],[V1]]-Tabela13[[#This Row],[V2]]</f>
        <v>0.26790450928381965</v>
      </c>
      <c r="BR414" s="4">
        <f>Tabela13[[#This Row],[V1]]-Tabela13[[#This Row],[V3]]</f>
        <v>0</v>
      </c>
      <c r="BS414" s="4">
        <f>Tabela13[[#This Row],[V1]]-Tabela13[[#This Row],[V4]]</f>
        <v>0.26790450928381965</v>
      </c>
      <c r="BT414" s="4">
        <f>Tabela13[[#This Row],[V2]]-Tabela13[[#This Row],[V1]]</f>
        <v>-0.26790450928381965</v>
      </c>
      <c r="BU414" s="4">
        <f>Tabela13[[#This Row],[V2]]-Tabela13[[#This Row],[V3]]</f>
        <v>-0.26790450928381965</v>
      </c>
      <c r="BV414" s="4">
        <f>Tabela13[[#This Row],[V2]]-Tabela13[[#This Row],[V4]]</f>
        <v>0</v>
      </c>
      <c r="BW414" s="4">
        <f>AVERAGE(Tabela13[[#This Row],[V41]],Tabela13[[#This Row],[V42]])</f>
        <v>0.13395225464190982</v>
      </c>
      <c r="BX414" s="4">
        <f>AVERAGE(Tabela13[[#This Row],[V41]],Tabela13[[#This Row],[V43]])</f>
        <v>0.26790450928381965</v>
      </c>
      <c r="BY414" s="4">
        <f>AVERAGE(Tabela13[[#This Row],[V41]],Tabela13[[#This Row],[V44]])</f>
        <v>0</v>
      </c>
      <c r="BZ414" s="4">
        <f>AVERAGE(Tabela13[[#This Row],[V41]],Tabela13[[#This Row],[V45]])</f>
        <v>0</v>
      </c>
      <c r="CA414" s="4">
        <f>AVERAGE(Tabela13[[#This Row],[V41]],Tabela13[[#This Row],[V46]])</f>
        <v>0.13395225464190982</v>
      </c>
      <c r="CB414" s="4">
        <f>AVERAGE(Tabela13[[#This Row],[V42]],Tabela13[[#This Row],[V41]])</f>
        <v>0.13395225464190982</v>
      </c>
      <c r="CC414" s="4">
        <f>AVERAGE(Tabela13[[#This Row],[V42]],Tabela13[[#This Row],[V43]])</f>
        <v>0.13395225464190982</v>
      </c>
      <c r="CD414" s="4">
        <f>AVERAGE(Tabela13[[#This Row],[V42]],Tabela13[[#This Row],[V44]])</f>
        <v>-0.13395225464190982</v>
      </c>
      <c r="CE414" s="4">
        <f>AVERAGE(Tabela13[[#This Row],[V42]],Tabela13[[#This Row],[V45]])</f>
        <v>-0.13395225464190982</v>
      </c>
      <c r="CF414" s="4">
        <f>AVERAGE(Tabela13[[#This Row],[V42]],Tabela13[[#This Row],[V46]])</f>
        <v>0</v>
      </c>
      <c r="CG414" s="4">
        <f>AVERAGE(Tabela13[[#This Row],[V43]],Tabela13[[#This Row],[V41]])</f>
        <v>0.26790450928381965</v>
      </c>
      <c r="CH414" s="4">
        <f>AVERAGE(Tabela13[[#This Row],[V43]],Tabela13[[#This Row],[V42]])</f>
        <v>0.13395225464190982</v>
      </c>
      <c r="CI414" s="4">
        <f>AVERAGE(Tabela13[[#This Row],[V43]],Tabela13[[#This Row],[V44]])</f>
        <v>0</v>
      </c>
      <c r="CJ414" s="4">
        <f>AVERAGE(Tabela13[[#This Row],[V43]],Tabela13[[#This Row],[V45]])</f>
        <v>0</v>
      </c>
      <c r="CK414" s="4">
        <f>AVERAGE(Tabela13[[#This Row],[V43]],Tabela13[[#This Row],[V46]])</f>
        <v>0.13395225464190982</v>
      </c>
      <c r="CL414" s="4">
        <f>AVERAGE(Tabela13[[#This Row],[V44]],Tabela13[[#This Row],[V41]])</f>
        <v>0</v>
      </c>
      <c r="CM414" s="4">
        <f>AVERAGE(Tabela13[[#This Row],[V44]],Tabela13[[#This Row],[V42]])</f>
        <v>-0.13395225464190982</v>
      </c>
      <c r="CN414" s="4">
        <f>AVERAGE(Tabela13[[#This Row],[V44]],Tabela13[[#This Row],[V43]])</f>
        <v>0</v>
      </c>
      <c r="CO414" s="4">
        <f>AVERAGE(Tabela13[[#This Row],[V44]],Tabela13[[#This Row],[V45]])</f>
        <v>-0.26790450928381965</v>
      </c>
      <c r="CP414" s="4">
        <f>AVERAGE(Tabela13[[#This Row],[V44]],Tabela13[[#This Row],[V46]])</f>
        <v>-0.13395225464190982</v>
      </c>
      <c r="CQ414" s="4">
        <f>AVERAGE(Tabela13[[#This Row],[V45]],Tabela13[[#This Row],[V41]])</f>
        <v>0</v>
      </c>
      <c r="CR414" s="4">
        <f>AVERAGE(Tabela13[[#This Row],[V45]],Tabela13[[#This Row],[V42]])</f>
        <v>-0.13395225464190982</v>
      </c>
      <c r="CS414" s="4">
        <f>AVERAGE(Tabela13[[#This Row],[V45]],Tabela13[[#This Row],[V43]])</f>
        <v>0</v>
      </c>
      <c r="CT414" s="4">
        <f>AVERAGE(Tabela13[[#This Row],[V45]],Tabela13[[#This Row],[V44]])</f>
        <v>-0.26790450928381965</v>
      </c>
      <c r="CU414" s="4">
        <f>AVERAGE(Tabela13[[#This Row],[V45]],Tabela13[[#This Row],[V46]])</f>
        <v>-0.13395225464190982</v>
      </c>
      <c r="CV414" s="4">
        <f>AVERAGE(Tabela13[[#This Row],[V46]],Tabela13[[#This Row],[V41]])</f>
        <v>0.13395225464190982</v>
      </c>
      <c r="CW414" s="4">
        <f>AVERAGE(Tabela13[[#This Row],[V46]],Tabela13[[#This Row],[V42]])</f>
        <v>0</v>
      </c>
      <c r="CX414" s="4">
        <f>AVERAGE(Tabela13[[#This Row],[V46]],Tabela13[[#This Row],[V43]])</f>
        <v>0.13395225464190982</v>
      </c>
      <c r="CY414" s="4">
        <f>AVERAGE(Tabela13[[#This Row],[V46]],Tabela13[[#This Row],[V44]])</f>
        <v>-0.13395225464190982</v>
      </c>
      <c r="CZ414" s="4">
        <f>AVERAGE(Tabela13[[#This Row],[V46]],Tabela13[[#This Row],[V45]])</f>
        <v>-0.13395225464190982</v>
      </c>
      <c r="DA414" s="3">
        <f>_xlfn.STDEV.S(Tabela13[[#This Row],[V41]],Tabela13[[#This Row],[V42]])</f>
        <v>0.18943709522504326</v>
      </c>
      <c r="DB414" s="3">
        <f>_xlfn.STDEV.S(Tabela13[[#This Row],[V41]],Tabela13[[#This Row],[V43]])</f>
        <v>0</v>
      </c>
      <c r="DC414" s="3">
        <f>_xlfn.STDEV.S(Tabela13[[#This Row],[V41]],Tabela13[[#This Row],[V44]])</f>
        <v>0.37887419045008652</v>
      </c>
      <c r="DD414" s="3">
        <f>_xlfn.STDEV.S(Tabela13[[#This Row],[V41]],Tabela13[[#This Row],[V45]])</f>
        <v>0.37887419045008652</v>
      </c>
      <c r="DE414" s="3">
        <f>_xlfn.STDEV.S(Tabela13[[#This Row],[V41]],Tabela13[[#This Row],[V46]])</f>
        <v>0.18943709522504326</v>
      </c>
      <c r="DF414" s="3">
        <f>_xlfn.STDEV.S(Tabela13[[#This Row],[V42]],Tabela13[[#This Row],[V41]])</f>
        <v>0.18943709522504326</v>
      </c>
      <c r="DG414" s="3">
        <f>_xlfn.STDEV.S(Tabela13[[#This Row],[V42]],Tabela13[[#This Row],[V43]])</f>
        <v>0.18943709522504326</v>
      </c>
      <c r="DH414" s="3">
        <f>_xlfn.STDEV.S(Tabela13[[#This Row],[V42]],Tabela13[[#This Row],[V44]])</f>
        <v>0.18943709522504326</v>
      </c>
      <c r="DI414" s="3">
        <f>_xlfn.STDEV.S(Tabela13[[#This Row],[V42]],Tabela13[[#This Row],[V45]])</f>
        <v>0.18943709522504326</v>
      </c>
      <c r="DJ414" s="3">
        <f>_xlfn.STDEV.S(Tabela13[[#This Row],[V42]],Tabela13[[#This Row],[V46]])</f>
        <v>0</v>
      </c>
      <c r="DK414" s="3">
        <f>_xlfn.STDEV.S(Tabela13[[#This Row],[V43]],Tabela13[[#This Row],[V41]])</f>
        <v>0</v>
      </c>
      <c r="DL414" s="3">
        <f>_xlfn.STDEV.S(Tabela13[[#This Row],[V43]],Tabela13[[#This Row],[V42]])</f>
        <v>0.18943709522504326</v>
      </c>
      <c r="DM414" s="3">
        <f>_xlfn.STDEV.S(Tabela13[[#This Row],[V43]],Tabela13[[#This Row],[V44]])</f>
        <v>0.37887419045008652</v>
      </c>
      <c r="DN414" s="3">
        <f>_xlfn.STDEV.S(Tabela13[[#This Row],[V43]],Tabela13[[#This Row],[V45]])</f>
        <v>0.37887419045008652</v>
      </c>
      <c r="DO414" s="3">
        <f>_xlfn.STDEV.S(Tabela13[[#This Row],[V43]],Tabela13[[#This Row],[V46]])</f>
        <v>0.18943709522504326</v>
      </c>
      <c r="DP414" s="3">
        <f>_xlfn.STDEV.S(Tabela13[[#This Row],[V44]],Tabela13[[#This Row],[V41]])</f>
        <v>0.37887419045008652</v>
      </c>
      <c r="DQ414" s="3">
        <f>_xlfn.STDEV.S(Tabela13[[#This Row],[V44]],Tabela13[[#This Row],[V42]])</f>
        <v>0.18943709522504326</v>
      </c>
      <c r="DR414" s="3">
        <f>_xlfn.STDEV.S(Tabela13[[#This Row],[V44]],Tabela13[[#This Row],[V43]])</f>
        <v>0.37887419045008652</v>
      </c>
      <c r="DS414" s="3">
        <f>_xlfn.STDEV.S(Tabela13[[#This Row],[V44]],Tabela13[[#This Row],[V45]])</f>
        <v>0</v>
      </c>
      <c r="DT414" s="3">
        <f>_xlfn.STDEV.S(Tabela13[[#This Row],[V44]],Tabela13[[#This Row],[V46]])</f>
        <v>0.18943709522504326</v>
      </c>
      <c r="DU414" s="3">
        <f>_xlfn.STDEV.S(Tabela13[[#This Row],[V45]],Tabela13[[#This Row],[V41]])</f>
        <v>0.37887419045008652</v>
      </c>
      <c r="DV414" s="3">
        <f>_xlfn.STDEV.S(Tabela13[[#This Row],[V45]],Tabela13[[#This Row],[V42]])</f>
        <v>0.18943709522504326</v>
      </c>
      <c r="DW414" s="3">
        <f>_xlfn.STDEV.S(Tabela13[[#This Row],[V45]],Tabela13[[#This Row],[V43]])</f>
        <v>0.37887419045008652</v>
      </c>
      <c r="DX414" s="3">
        <f>_xlfn.STDEV.S(Tabela13[[#This Row],[V45]],Tabela13[[#This Row],[V44]])</f>
        <v>0</v>
      </c>
      <c r="DY414" s="3">
        <f>_xlfn.STDEV.S(Tabela13[[#This Row],[V45]],Tabela13[[#This Row],[V46]])</f>
        <v>0.18943709522504326</v>
      </c>
      <c r="DZ414" s="3">
        <f>_xlfn.STDEV.S(Tabela13[[#This Row],[V46]],Tabela13[[#This Row],[V41]])</f>
        <v>0.18943709522504326</v>
      </c>
      <c r="EA414" s="3">
        <f>_xlfn.STDEV.S(Tabela13[[#This Row],[V46]],Tabela13[[#This Row],[V42]])</f>
        <v>0</v>
      </c>
      <c r="EB414" s="3">
        <f>_xlfn.STDEV.S(Tabela13[[#This Row],[V46]],Tabela13[[#This Row],[V43]])</f>
        <v>0.18943709522504326</v>
      </c>
      <c r="EC414" s="3">
        <f>_xlfn.STDEV.S(Tabela13[[#This Row],[V46]],Tabela13[[#This Row],[V44]])</f>
        <v>0.18943709522504326</v>
      </c>
      <c r="ED414" s="3">
        <f>_xlfn.STDEV.S(Tabela13[[#This Row],[V46]],Tabela13[[#This Row],[V45]])</f>
        <v>0.18943709522504326</v>
      </c>
      <c r="EE414" s="3">
        <f t="shared" si="452"/>
        <v>1.4142135623730951</v>
      </c>
      <c r="EF414" s="3">
        <f t="shared" si="453"/>
        <v>0</v>
      </c>
      <c r="EG414" s="3" t="str">
        <f t="shared" si="454"/>
        <v/>
      </c>
      <c r="EH414" s="3" t="str">
        <f t="shared" si="455"/>
        <v/>
      </c>
      <c r="EI414" s="3">
        <f t="shared" si="456"/>
        <v>1.4142135623730951</v>
      </c>
      <c r="EJ414" s="3">
        <f t="shared" si="457"/>
        <v>1.4142135623730951</v>
      </c>
      <c r="EK414" s="3">
        <f t="shared" si="458"/>
        <v>1.4142135623730951</v>
      </c>
      <c r="EL414" s="3">
        <f t="shared" si="459"/>
        <v>-1.4142135623730951</v>
      </c>
      <c r="EM414" s="3">
        <f t="shared" si="460"/>
        <v>-1.4142135623730951</v>
      </c>
      <c r="EN414" s="3" t="str">
        <f t="shared" si="461"/>
        <v/>
      </c>
      <c r="EO414" s="3">
        <f t="shared" si="462"/>
        <v>0</v>
      </c>
      <c r="EP414" s="3">
        <f t="shared" si="463"/>
        <v>1.4142135623730951</v>
      </c>
      <c r="EQ414" s="3" t="str">
        <f t="shared" si="464"/>
        <v/>
      </c>
      <c r="ER414" s="3" t="str">
        <f t="shared" si="465"/>
        <v/>
      </c>
      <c r="ES414" s="3" t="str">
        <f t="shared" si="466"/>
        <v/>
      </c>
      <c r="ET414" s="3" t="str">
        <f t="shared" si="467"/>
        <v/>
      </c>
      <c r="EU414" s="3" t="str">
        <f t="shared" si="468"/>
        <v/>
      </c>
      <c r="EV414" s="3" t="str">
        <f t="shared" si="469"/>
        <v/>
      </c>
      <c r="EW414" s="3">
        <f t="shared" si="470"/>
        <v>0</v>
      </c>
      <c r="EX414" s="3">
        <f t="shared" si="471"/>
        <v>-1.4142135623730951</v>
      </c>
      <c r="EY414" s="3" t="str">
        <f t="shared" si="472"/>
        <v/>
      </c>
      <c r="EZ414" s="3">
        <f t="shared" si="473"/>
        <v>-1.4142135623730951</v>
      </c>
      <c r="FA414" s="3" t="str">
        <f t="shared" si="474"/>
        <v/>
      </c>
      <c r="FB414" s="3">
        <f t="shared" si="475"/>
        <v>0</v>
      </c>
      <c r="FC414" s="3">
        <f t="shared" si="476"/>
        <v>-1.4142135623730951</v>
      </c>
      <c r="FD414" s="3">
        <f t="shared" si="477"/>
        <v>1.4142135623730951</v>
      </c>
      <c r="FE414" s="3" t="str">
        <f t="shared" si="478"/>
        <v/>
      </c>
      <c r="FF414" s="3">
        <f t="shared" si="479"/>
        <v>1.4142135623730951</v>
      </c>
      <c r="FG414" s="3">
        <f t="shared" si="480"/>
        <v>-1.4142135623730951</v>
      </c>
      <c r="FH414" s="3">
        <f t="shared" si="481"/>
        <v>-1.4142135623730951</v>
      </c>
      <c r="FI414" s="4">
        <f t="shared" si="482"/>
        <v>0</v>
      </c>
      <c r="FJ414" s="4">
        <f t="shared" si="483"/>
        <v>0</v>
      </c>
      <c r="FK414" s="4">
        <f t="shared" si="484"/>
        <v>2.1626490066225164</v>
      </c>
      <c r="FL414" s="4">
        <f t="shared" si="485"/>
        <v>0.63761589403973495</v>
      </c>
      <c r="FM414" s="4">
        <f>Tabela13[[#This Row],[V139]]-Tabela13[[#This Row],[V140]]</f>
        <v>1.5250331125827814</v>
      </c>
      <c r="FN414" s="4">
        <f>Tabela13[[#This Row],[V1]]-Tabela13[[#This Row],[V2]]/2</f>
        <v>0.30636604774535814</v>
      </c>
      <c r="FO414" s="4">
        <f>Tabela13[[#This Row],[V1]]-Tabela13[[#This Row],[V3]]/2</f>
        <v>0.17241379310344829</v>
      </c>
      <c r="FP414" s="4">
        <f>Tabela13[[#This Row],[V1]]-Tabela13[[#This Row],[V4]]/2</f>
        <v>0.30636604774535814</v>
      </c>
      <c r="FQ414" s="4">
        <f>Tabela13[[#This Row],[V2]]-Tabela13[[#This Row],[V1]]/2</f>
        <v>-9.549071618037136E-2</v>
      </c>
      <c r="FR414" s="4">
        <f>Tabela13[[#This Row],[V2]]-Tabela13[[#This Row],[V3]]/2</f>
        <v>-9.549071618037136E-2</v>
      </c>
      <c r="FS414" s="4">
        <f>Tabela13[[#This Row],[V2]]-Tabela13[[#This Row],[V4]]/2</f>
        <v>3.8461538461538464E-2</v>
      </c>
      <c r="FT414" s="4">
        <f t="shared" si="486"/>
        <v>0.297286923975281</v>
      </c>
      <c r="FU414" s="4">
        <f t="shared" si="487"/>
        <v>0.17073521147528281</v>
      </c>
      <c r="FV414" s="4">
        <f t="shared" si="488"/>
        <v>0.297286923975281</v>
      </c>
      <c r="FW414" s="4">
        <f t="shared" si="489"/>
        <v>-9.5202050560833501E-2</v>
      </c>
      <c r="FX414" s="4">
        <f t="shared" si="490"/>
        <v>-9.5202050560833501E-2</v>
      </c>
      <c r="FY414" s="4">
        <f t="shared" si="491"/>
        <v>3.8442590021187988E-2</v>
      </c>
      <c r="FZ414" s="4">
        <f t="shared" si="492"/>
        <v>53.511646315550585</v>
      </c>
      <c r="GA414" s="4">
        <f t="shared" si="493"/>
        <v>30.732338065550906</v>
      </c>
      <c r="GB414" s="4">
        <f t="shared" si="494"/>
        <v>53.511646315550585</v>
      </c>
      <c r="GC414" s="4">
        <f t="shared" si="495"/>
        <v>-17.136369100950031</v>
      </c>
      <c r="GD414" s="4">
        <f t="shared" si="496"/>
        <v>-17.136369100950031</v>
      </c>
      <c r="GE414" s="4">
        <f t="shared" si="497"/>
        <v>6.9196662038138381</v>
      </c>
      <c r="GF414" s="4">
        <f>Tabela13[[#This Row],[V1]]-Tabela13[[#This Row],[V2]]/Tabela13[[#This Row],[V2]]</f>
        <v>-0.65517241379310343</v>
      </c>
      <c r="GG414" s="4">
        <f>Tabela13[[#This Row],[V1]]-Tabela13[[#This Row],[V3]]/Tabela13[[#This Row],[V3]]</f>
        <v>-0.65517241379310343</v>
      </c>
      <c r="GH414" s="4">
        <f>Tabela13[[#This Row],[V1]]-Tabela13[[#This Row],[V4]]/Tabela13[[#This Row],[V4]]</f>
        <v>-0.65517241379310343</v>
      </c>
      <c r="GI414" s="4">
        <f>Tabela13[[#This Row],[V2]]-Tabela13[[#This Row],[V1]]/Tabela13[[#This Row],[V1]]</f>
        <v>-0.92307692307692313</v>
      </c>
      <c r="GJ414" s="4">
        <f>Tabela13[[#This Row],[V2]]-Tabela13[[#This Row],[V3]]/Tabela13[[#This Row],[V3]]</f>
        <v>-0.92307692307692313</v>
      </c>
      <c r="GK414" s="4">
        <f>Tabela13[[#This Row],[V2]]-Tabela13[[#This Row],[V4]]/Tabela13[[#This Row],[V4]]</f>
        <v>-0.92307692307692313</v>
      </c>
      <c r="GL414" s="4">
        <f t="shared" si="498"/>
        <v>0.15467474055212793</v>
      </c>
      <c r="GM414" s="4">
        <f t="shared" si="499"/>
        <v>0.21087533156498672</v>
      </c>
      <c r="GN414" s="4">
        <f t="shared" si="500"/>
        <v>0.73348902123461934</v>
      </c>
      <c r="GO414" s="3">
        <f t="shared" si="501"/>
        <v>0</v>
      </c>
      <c r="GP414" s="3">
        <v>100</v>
      </c>
      <c r="GQ414" s="3">
        <f t="shared" si="502"/>
        <v>-1</v>
      </c>
      <c r="GR414" s="3">
        <f t="shared" si="503"/>
        <v>-100</v>
      </c>
      <c r="GS414" s="34">
        <f>COUNTIF($D$2:D413,Tabela13[[#This Row],[HomeTeam]])</f>
        <v>20</v>
      </c>
      <c r="GT414" s="34">
        <f>COUNTIF($E$2:E413,Tabela13[[#This Row],[AwayTeam]])</f>
        <v>1</v>
      </c>
      <c r="GU414" s="3">
        <f>IFERROR(AVERAGEIFS($AD$2:AD413,$D$2:D413,Tabela13[[#This Row],[HomeTeam]],$GS$2:GS413,"&gt;="&amp;Tabela13[[#This Row],[Contagem_H]]-5),"")</f>
        <v>1.1376412845840089</v>
      </c>
      <c r="GV414" s="3">
        <f>IFERROR(AVERAGEIFS($G$2:G413,$E$2:E413,Tabela13[[#This Row],[AwayTeam]],$GT$2:GT413,"&gt;="&amp;Tabela13[[#This Row],[Contagem_A]]-5),"")</f>
        <v>1</v>
      </c>
      <c r="GW414" s="3">
        <f>IFERROR(AVERAGEIFS($GQ$2:GQ413,$D$2:D413,Tabela13[[#This Row],[HomeTeam]],$GS$2:GS413,"&gt;="&amp;Tabela13[[#This Row],[Contagem_H]]-5),"")</f>
        <v>-8.0000000000000071E-2</v>
      </c>
    </row>
    <row r="415" spans="1:205" x14ac:dyDescent="0.25">
      <c r="A415" t="s">
        <v>127</v>
      </c>
      <c r="B415" t="s">
        <v>280</v>
      </c>
      <c r="C415" t="s">
        <v>134</v>
      </c>
      <c r="D415" t="s">
        <v>19</v>
      </c>
      <c r="E415" t="s">
        <v>27</v>
      </c>
      <c r="F415" s="3">
        <v>2</v>
      </c>
      <c r="G415" s="3">
        <v>2</v>
      </c>
      <c r="H415" s="3" t="str">
        <f t="shared" si="504"/>
        <v>D</v>
      </c>
      <c r="I415" s="3">
        <v>1.65</v>
      </c>
      <c r="J415" s="3">
        <v>3.9</v>
      </c>
      <c r="K415" s="3">
        <v>5.25</v>
      </c>
      <c r="L415" s="3">
        <v>1.88</v>
      </c>
      <c r="M415" s="3">
        <v>2.02</v>
      </c>
      <c r="N415" s="3">
        <f t="shared" si="433"/>
        <v>4</v>
      </c>
      <c r="O415" s="3">
        <f t="shared" si="434"/>
        <v>1</v>
      </c>
      <c r="P415" s="3">
        <f t="shared" si="435"/>
        <v>1</v>
      </c>
      <c r="Q415" s="3">
        <f t="shared" si="436"/>
        <v>5.2947052947053042E-2</v>
      </c>
      <c r="R415" s="3">
        <f t="shared" si="437"/>
        <v>2.6964398567516312E-2</v>
      </c>
      <c r="S415" s="3">
        <f t="shared" si="438"/>
        <v>1.7373626373626374</v>
      </c>
      <c r="T415" s="3">
        <f t="shared" si="439"/>
        <v>4.1064935064935071</v>
      </c>
      <c r="U415" s="3">
        <f t="shared" si="440"/>
        <v>5.5279720279720284</v>
      </c>
      <c r="V415" s="3">
        <f t="shared" si="441"/>
        <v>1.9795404595404595</v>
      </c>
      <c r="W415" s="3">
        <f t="shared" si="442"/>
        <v>2.1269530469530471</v>
      </c>
      <c r="X415" s="4">
        <f t="shared" si="443"/>
        <v>0.60606060606060608</v>
      </c>
      <c r="Y415" s="4">
        <f t="shared" si="444"/>
        <v>0.25641025641025644</v>
      </c>
      <c r="Z415" s="4">
        <f t="shared" si="445"/>
        <v>0.19047619047619047</v>
      </c>
      <c r="AA415" s="4">
        <f t="shared" si="446"/>
        <v>0.53191489361702127</v>
      </c>
      <c r="AB415" s="4">
        <f t="shared" si="447"/>
        <v>0.49504950495049505</v>
      </c>
      <c r="AC415" s="4">
        <f t="shared" si="448"/>
        <v>1.303030303030303</v>
      </c>
      <c r="AD415" s="4">
        <f t="shared" si="449"/>
        <v>1.0952380952380953</v>
      </c>
      <c r="AE415" s="4">
        <f t="shared" si="450"/>
        <v>1.303030303030303</v>
      </c>
      <c r="AF415" s="4">
        <f t="shared" si="451"/>
        <v>1.0952380952380953</v>
      </c>
      <c r="AG415" s="4">
        <f>IFERROR(AVERAGE(Tabela13[[#This Row],[V1]],Tabela13[[#This Row],[V2]]),"")</f>
        <v>1.1991341991341993</v>
      </c>
      <c r="AH415" s="4">
        <f>IFERROR(AVERAGE(Tabela13[[#This Row],[V1]],Tabela13[[#This Row],[V3]]),"")</f>
        <v>1.303030303030303</v>
      </c>
      <c r="AI415" s="4">
        <f>IFERROR(AVERAGE(Tabela13[[#This Row],[V1]],Tabela13[[#This Row],[V4]]),"")</f>
        <v>1.1991341991341993</v>
      </c>
      <c r="AJ415" s="4">
        <f>IFERROR(AVERAGE(Tabela13[[#This Row],[V2]],Tabela13[[#This Row],[V1]]),"")</f>
        <v>1.1991341991341993</v>
      </c>
      <c r="AK415" s="4">
        <f>IFERROR(AVERAGE(Tabela13[[#This Row],[V2]],Tabela13[[#This Row],[V3]]),"")</f>
        <v>1.1991341991341993</v>
      </c>
      <c r="AL415" s="4">
        <f>IFERROR(AVERAGE(Tabela13[[#This Row],[V2]],Tabela13[[#This Row],[V4]]),"")</f>
        <v>1.0952380952380953</v>
      </c>
      <c r="AM415" s="4">
        <f>IFERROR(AVERAGE(Tabela13[[#This Row],[V3]],Tabela13[[#This Row],[V1]]),"")</f>
        <v>1.303030303030303</v>
      </c>
      <c r="AN415" s="4">
        <f>IFERROR(AVERAGE(Tabela13[[#This Row],[V3]],Tabela13[[#This Row],[V2]]),"")</f>
        <v>1.1991341991341993</v>
      </c>
      <c r="AO415" s="4">
        <f>IFERROR(AVERAGE(Tabela13[[#This Row],[V3]],Tabela13[[#This Row],[V4]]),"")</f>
        <v>1.1991341991341993</v>
      </c>
      <c r="AP415" s="4">
        <f>IFERROR(AVERAGE(Tabela13[[#This Row],[V4]],Tabela13[[#This Row],[V1]]),"")</f>
        <v>1.1991341991341993</v>
      </c>
      <c r="AQ415" s="4">
        <f>IFERROR(AVERAGE(Tabela13[[#This Row],[V4]],Tabela13[[#This Row],[V2]]),"")</f>
        <v>1.0952380952380953</v>
      </c>
      <c r="AR415" s="4">
        <f>IFERROR(AVERAGE(Tabela13[[#This Row],[V4]],Tabela13[[#This Row],[V3]]),"")</f>
        <v>1.1991341991341993</v>
      </c>
      <c r="AS415" s="4">
        <f>_xlfn.STDEV.S(Tabela13[[#This Row],[V1]:[V2]])</f>
        <v>0.14693127920759419</v>
      </c>
      <c r="AT415" s="4">
        <f>_xlfn.STDEV.S(Tabela13[[#This Row],[V1]],Tabela13[[#This Row],[V3]])</f>
        <v>0</v>
      </c>
      <c r="AU415" s="4">
        <f>_xlfn.STDEV.S(Tabela13[[#This Row],[V1]],Tabela13[[#This Row],[V4]])</f>
        <v>0.14693127920759419</v>
      </c>
      <c r="AV415" s="4">
        <f>_xlfn.STDEV.S(Tabela13[[#This Row],[V2]],Tabela13[[#This Row],[V1]])</f>
        <v>0.14693127920759419</v>
      </c>
      <c r="AW415" s="4">
        <f>_xlfn.STDEV.S(Tabela13[[#This Row],[V2]],Tabela13[[#This Row],[V3]])</f>
        <v>0.14693127920759419</v>
      </c>
      <c r="AX415" s="4">
        <f>_xlfn.STDEV.S(Tabela13[[#This Row],[V42]],Tabela13[[#This Row],[V44]])</f>
        <v>0.14693127920759419</v>
      </c>
      <c r="AY415" s="4">
        <f>_xlfn.STDEV.S(Tabela13[[#This Row],[V3]],Tabela13[[#This Row],[V1]])</f>
        <v>0</v>
      </c>
      <c r="AZ415" s="4">
        <f>_xlfn.STDEV.S(Tabela13[[#This Row],[V3]],Tabela13[[#This Row],[V2]])</f>
        <v>0.14693127920759419</v>
      </c>
      <c r="BA415" s="4">
        <f>_xlfn.STDEV.S(Tabela13[[#This Row],[V3]],Tabela13[[#This Row],[V4]])</f>
        <v>0.14693127920759419</v>
      </c>
      <c r="BB415" s="4">
        <f>_xlfn.STDEV.S(Tabela13[[#This Row],[V4]],Tabela13[[#This Row],[V1]])</f>
        <v>0.14693127920759419</v>
      </c>
      <c r="BC415" s="4">
        <f>_xlfn.STDEV.S(Tabela13[[#This Row],[V4]],Tabela13[[#This Row],[V2]])</f>
        <v>0</v>
      </c>
      <c r="BD415" s="4">
        <f>_xlfn.STDEV.S(Tabela13[[#This Row],[V4]],Tabela13[[#This Row],[V3]])</f>
        <v>0.14693127920759419</v>
      </c>
      <c r="BE415" s="4">
        <f>Tabela13[[#This Row],[V17]]/Tabela13[[#This Row],[V5]]</f>
        <v>0.12253113897817421</v>
      </c>
      <c r="BF415" s="4">
        <f>Tabela13[[#This Row],[V18]]/Tabela13[[#This Row],[V6]]</f>
        <v>0</v>
      </c>
      <c r="BG415" s="4">
        <f>Tabela13[[#This Row],[V19]]/Tabela13[[#This Row],[V7]]</f>
        <v>0.12253113897817421</v>
      </c>
      <c r="BH415" s="4">
        <f>Tabela13[[#This Row],[V20]]/Tabela13[[#This Row],[V8]]</f>
        <v>0.12253113897817421</v>
      </c>
      <c r="BI415" s="4">
        <f>Tabela13[[#This Row],[V21]]/Tabela13[[#This Row],[V9]]</f>
        <v>0.12253113897817421</v>
      </c>
      <c r="BJ415" s="4">
        <f>Tabela13[[#This Row],[V22]]/Tabela13[[#This Row],[V10]]</f>
        <v>0.13415464623302076</v>
      </c>
      <c r="BK415" s="4">
        <f>Tabela13[[#This Row],[V23]]/Tabela13[[#This Row],[V11]]</f>
        <v>0</v>
      </c>
      <c r="BL415" s="4">
        <f>Tabela13[[#This Row],[V24]]/Tabela13[[#This Row],[V12]]</f>
        <v>0.12253113897817421</v>
      </c>
      <c r="BM415" s="4">
        <f>Tabela13[[#This Row],[V25]]/Tabela13[[#This Row],[V13]]</f>
        <v>0.12253113897817421</v>
      </c>
      <c r="BN415" s="4">
        <f>Tabela13[[#This Row],[V26]]/Tabela13[[#This Row],[V14]]</f>
        <v>0.12253113897817421</v>
      </c>
      <c r="BO415" s="4">
        <f>Tabela13[[#This Row],[V27]]/Tabela13[[#This Row],[V15]]</f>
        <v>0</v>
      </c>
      <c r="BP415" s="4">
        <f>Tabela13[[#This Row],[V28]]/Tabela13[[#This Row],[V16]]</f>
        <v>0.12253113897817421</v>
      </c>
      <c r="BQ415" s="4">
        <f>Tabela13[[#This Row],[V1]]-Tabela13[[#This Row],[V2]]</f>
        <v>0.20779220779220764</v>
      </c>
      <c r="BR415" s="4">
        <f>Tabela13[[#This Row],[V1]]-Tabela13[[#This Row],[V3]]</f>
        <v>0</v>
      </c>
      <c r="BS415" s="4">
        <f>Tabela13[[#This Row],[V1]]-Tabela13[[#This Row],[V4]]</f>
        <v>0.20779220779220764</v>
      </c>
      <c r="BT415" s="4">
        <f>Tabela13[[#This Row],[V2]]-Tabela13[[#This Row],[V1]]</f>
        <v>-0.20779220779220764</v>
      </c>
      <c r="BU415" s="4">
        <f>Tabela13[[#This Row],[V2]]-Tabela13[[#This Row],[V3]]</f>
        <v>-0.20779220779220764</v>
      </c>
      <c r="BV415" s="4">
        <f>Tabela13[[#This Row],[V2]]-Tabela13[[#This Row],[V4]]</f>
        <v>0</v>
      </c>
      <c r="BW415" s="4">
        <f>AVERAGE(Tabela13[[#This Row],[V41]],Tabela13[[#This Row],[V42]])</f>
        <v>0.10389610389610382</v>
      </c>
      <c r="BX415" s="4">
        <f>AVERAGE(Tabela13[[#This Row],[V41]],Tabela13[[#This Row],[V43]])</f>
        <v>0.20779220779220764</v>
      </c>
      <c r="BY415" s="4">
        <f>AVERAGE(Tabela13[[#This Row],[V41]],Tabela13[[#This Row],[V44]])</f>
        <v>0</v>
      </c>
      <c r="BZ415" s="4">
        <f>AVERAGE(Tabela13[[#This Row],[V41]],Tabela13[[#This Row],[V45]])</f>
        <v>0</v>
      </c>
      <c r="CA415" s="4">
        <f>AVERAGE(Tabela13[[#This Row],[V41]],Tabela13[[#This Row],[V46]])</f>
        <v>0.10389610389610382</v>
      </c>
      <c r="CB415" s="4">
        <f>AVERAGE(Tabela13[[#This Row],[V42]],Tabela13[[#This Row],[V41]])</f>
        <v>0.10389610389610382</v>
      </c>
      <c r="CC415" s="4">
        <f>AVERAGE(Tabela13[[#This Row],[V42]],Tabela13[[#This Row],[V43]])</f>
        <v>0.10389610389610382</v>
      </c>
      <c r="CD415" s="4">
        <f>AVERAGE(Tabela13[[#This Row],[V42]],Tabela13[[#This Row],[V44]])</f>
        <v>-0.10389610389610382</v>
      </c>
      <c r="CE415" s="4">
        <f>AVERAGE(Tabela13[[#This Row],[V42]],Tabela13[[#This Row],[V45]])</f>
        <v>-0.10389610389610382</v>
      </c>
      <c r="CF415" s="4">
        <f>AVERAGE(Tabela13[[#This Row],[V42]],Tabela13[[#This Row],[V46]])</f>
        <v>0</v>
      </c>
      <c r="CG415" s="4">
        <f>AVERAGE(Tabela13[[#This Row],[V43]],Tabela13[[#This Row],[V41]])</f>
        <v>0.20779220779220764</v>
      </c>
      <c r="CH415" s="4">
        <f>AVERAGE(Tabela13[[#This Row],[V43]],Tabela13[[#This Row],[V42]])</f>
        <v>0.10389610389610382</v>
      </c>
      <c r="CI415" s="4">
        <f>AVERAGE(Tabela13[[#This Row],[V43]],Tabela13[[#This Row],[V44]])</f>
        <v>0</v>
      </c>
      <c r="CJ415" s="4">
        <f>AVERAGE(Tabela13[[#This Row],[V43]],Tabela13[[#This Row],[V45]])</f>
        <v>0</v>
      </c>
      <c r="CK415" s="4">
        <f>AVERAGE(Tabela13[[#This Row],[V43]],Tabela13[[#This Row],[V46]])</f>
        <v>0.10389610389610382</v>
      </c>
      <c r="CL415" s="4">
        <f>AVERAGE(Tabela13[[#This Row],[V44]],Tabela13[[#This Row],[V41]])</f>
        <v>0</v>
      </c>
      <c r="CM415" s="4">
        <f>AVERAGE(Tabela13[[#This Row],[V44]],Tabela13[[#This Row],[V42]])</f>
        <v>-0.10389610389610382</v>
      </c>
      <c r="CN415" s="4">
        <f>AVERAGE(Tabela13[[#This Row],[V44]],Tabela13[[#This Row],[V43]])</f>
        <v>0</v>
      </c>
      <c r="CO415" s="4">
        <f>AVERAGE(Tabela13[[#This Row],[V44]],Tabela13[[#This Row],[V45]])</f>
        <v>-0.20779220779220764</v>
      </c>
      <c r="CP415" s="4">
        <f>AVERAGE(Tabela13[[#This Row],[V44]],Tabela13[[#This Row],[V46]])</f>
        <v>-0.10389610389610382</v>
      </c>
      <c r="CQ415" s="4">
        <f>AVERAGE(Tabela13[[#This Row],[V45]],Tabela13[[#This Row],[V41]])</f>
        <v>0</v>
      </c>
      <c r="CR415" s="4">
        <f>AVERAGE(Tabela13[[#This Row],[V45]],Tabela13[[#This Row],[V42]])</f>
        <v>-0.10389610389610382</v>
      </c>
      <c r="CS415" s="4">
        <f>AVERAGE(Tabela13[[#This Row],[V45]],Tabela13[[#This Row],[V43]])</f>
        <v>0</v>
      </c>
      <c r="CT415" s="4">
        <f>AVERAGE(Tabela13[[#This Row],[V45]],Tabela13[[#This Row],[V44]])</f>
        <v>-0.20779220779220764</v>
      </c>
      <c r="CU415" s="4">
        <f>AVERAGE(Tabela13[[#This Row],[V45]],Tabela13[[#This Row],[V46]])</f>
        <v>-0.10389610389610382</v>
      </c>
      <c r="CV415" s="4">
        <f>AVERAGE(Tabela13[[#This Row],[V46]],Tabela13[[#This Row],[V41]])</f>
        <v>0.10389610389610382</v>
      </c>
      <c r="CW415" s="4">
        <f>AVERAGE(Tabela13[[#This Row],[V46]],Tabela13[[#This Row],[V42]])</f>
        <v>0</v>
      </c>
      <c r="CX415" s="4">
        <f>AVERAGE(Tabela13[[#This Row],[V46]],Tabela13[[#This Row],[V43]])</f>
        <v>0.10389610389610382</v>
      </c>
      <c r="CY415" s="4">
        <f>AVERAGE(Tabela13[[#This Row],[V46]],Tabela13[[#This Row],[V44]])</f>
        <v>-0.10389610389610382</v>
      </c>
      <c r="CZ415" s="4">
        <f>AVERAGE(Tabela13[[#This Row],[V46]],Tabela13[[#This Row],[V45]])</f>
        <v>-0.10389610389610382</v>
      </c>
      <c r="DA415" s="3">
        <f>_xlfn.STDEV.S(Tabela13[[#This Row],[V41]],Tabela13[[#This Row],[V42]])</f>
        <v>0.14693127920759419</v>
      </c>
      <c r="DB415" s="3">
        <f>_xlfn.STDEV.S(Tabela13[[#This Row],[V41]],Tabela13[[#This Row],[V43]])</f>
        <v>0</v>
      </c>
      <c r="DC415" s="3">
        <f>_xlfn.STDEV.S(Tabela13[[#This Row],[V41]],Tabela13[[#This Row],[V44]])</f>
        <v>0.29386255841518838</v>
      </c>
      <c r="DD415" s="3">
        <f>_xlfn.STDEV.S(Tabela13[[#This Row],[V41]],Tabela13[[#This Row],[V45]])</f>
        <v>0.29386255841518838</v>
      </c>
      <c r="DE415" s="3">
        <f>_xlfn.STDEV.S(Tabela13[[#This Row],[V41]],Tabela13[[#This Row],[V46]])</f>
        <v>0.14693127920759419</v>
      </c>
      <c r="DF415" s="3">
        <f>_xlfn.STDEV.S(Tabela13[[#This Row],[V42]],Tabela13[[#This Row],[V41]])</f>
        <v>0.14693127920759419</v>
      </c>
      <c r="DG415" s="3">
        <f>_xlfn.STDEV.S(Tabela13[[#This Row],[V42]],Tabela13[[#This Row],[V43]])</f>
        <v>0.14693127920759419</v>
      </c>
      <c r="DH415" s="3">
        <f>_xlfn.STDEV.S(Tabela13[[#This Row],[V42]],Tabela13[[#This Row],[V44]])</f>
        <v>0.14693127920759419</v>
      </c>
      <c r="DI415" s="3">
        <f>_xlfn.STDEV.S(Tabela13[[#This Row],[V42]],Tabela13[[#This Row],[V45]])</f>
        <v>0.14693127920759419</v>
      </c>
      <c r="DJ415" s="3">
        <f>_xlfn.STDEV.S(Tabela13[[#This Row],[V42]],Tabela13[[#This Row],[V46]])</f>
        <v>0</v>
      </c>
      <c r="DK415" s="3">
        <f>_xlfn.STDEV.S(Tabela13[[#This Row],[V43]],Tabela13[[#This Row],[V41]])</f>
        <v>0</v>
      </c>
      <c r="DL415" s="3">
        <f>_xlfn.STDEV.S(Tabela13[[#This Row],[V43]],Tabela13[[#This Row],[V42]])</f>
        <v>0.14693127920759419</v>
      </c>
      <c r="DM415" s="3">
        <f>_xlfn.STDEV.S(Tabela13[[#This Row],[V43]],Tabela13[[#This Row],[V44]])</f>
        <v>0.29386255841518838</v>
      </c>
      <c r="DN415" s="3">
        <f>_xlfn.STDEV.S(Tabela13[[#This Row],[V43]],Tabela13[[#This Row],[V45]])</f>
        <v>0.29386255841518838</v>
      </c>
      <c r="DO415" s="3">
        <f>_xlfn.STDEV.S(Tabela13[[#This Row],[V43]],Tabela13[[#This Row],[V46]])</f>
        <v>0.14693127920759419</v>
      </c>
      <c r="DP415" s="3">
        <f>_xlfn.STDEV.S(Tabela13[[#This Row],[V44]],Tabela13[[#This Row],[V41]])</f>
        <v>0.29386255841518838</v>
      </c>
      <c r="DQ415" s="3">
        <f>_xlfn.STDEV.S(Tabela13[[#This Row],[V44]],Tabela13[[#This Row],[V42]])</f>
        <v>0.14693127920759419</v>
      </c>
      <c r="DR415" s="3">
        <f>_xlfn.STDEV.S(Tabela13[[#This Row],[V44]],Tabela13[[#This Row],[V43]])</f>
        <v>0.29386255841518838</v>
      </c>
      <c r="DS415" s="3">
        <f>_xlfn.STDEV.S(Tabela13[[#This Row],[V44]],Tabela13[[#This Row],[V45]])</f>
        <v>0</v>
      </c>
      <c r="DT415" s="3">
        <f>_xlfn.STDEV.S(Tabela13[[#This Row],[V44]],Tabela13[[#This Row],[V46]])</f>
        <v>0.14693127920759419</v>
      </c>
      <c r="DU415" s="3">
        <f>_xlfn.STDEV.S(Tabela13[[#This Row],[V45]],Tabela13[[#This Row],[V41]])</f>
        <v>0.29386255841518838</v>
      </c>
      <c r="DV415" s="3">
        <f>_xlfn.STDEV.S(Tabela13[[#This Row],[V45]],Tabela13[[#This Row],[V42]])</f>
        <v>0.14693127920759419</v>
      </c>
      <c r="DW415" s="3">
        <f>_xlfn.STDEV.S(Tabela13[[#This Row],[V45]],Tabela13[[#This Row],[V43]])</f>
        <v>0.29386255841518838</v>
      </c>
      <c r="DX415" s="3">
        <f>_xlfn.STDEV.S(Tabela13[[#This Row],[V45]],Tabela13[[#This Row],[V44]])</f>
        <v>0</v>
      </c>
      <c r="DY415" s="3">
        <f>_xlfn.STDEV.S(Tabela13[[#This Row],[V45]],Tabela13[[#This Row],[V46]])</f>
        <v>0.14693127920759419</v>
      </c>
      <c r="DZ415" s="3">
        <f>_xlfn.STDEV.S(Tabela13[[#This Row],[V46]],Tabela13[[#This Row],[V41]])</f>
        <v>0.14693127920759419</v>
      </c>
      <c r="EA415" s="3">
        <f>_xlfn.STDEV.S(Tabela13[[#This Row],[V46]],Tabela13[[#This Row],[V42]])</f>
        <v>0</v>
      </c>
      <c r="EB415" s="3">
        <f>_xlfn.STDEV.S(Tabela13[[#This Row],[V46]],Tabela13[[#This Row],[V43]])</f>
        <v>0.14693127920759419</v>
      </c>
      <c r="EC415" s="3">
        <f>_xlfn.STDEV.S(Tabela13[[#This Row],[V46]],Tabela13[[#This Row],[V44]])</f>
        <v>0.14693127920759419</v>
      </c>
      <c r="ED415" s="3">
        <f>_xlfn.STDEV.S(Tabela13[[#This Row],[V46]],Tabela13[[#This Row],[V45]])</f>
        <v>0.14693127920759419</v>
      </c>
      <c r="EE415" s="3">
        <f t="shared" si="452"/>
        <v>1.4142135623730951</v>
      </c>
      <c r="EF415" s="3">
        <f t="shared" si="453"/>
        <v>0</v>
      </c>
      <c r="EG415" s="3" t="str">
        <f t="shared" si="454"/>
        <v/>
      </c>
      <c r="EH415" s="3" t="str">
        <f t="shared" si="455"/>
        <v/>
      </c>
      <c r="EI415" s="3">
        <f t="shared" si="456"/>
        <v>1.4142135623730951</v>
      </c>
      <c r="EJ415" s="3">
        <f t="shared" si="457"/>
        <v>1.4142135623730951</v>
      </c>
      <c r="EK415" s="3">
        <f t="shared" si="458"/>
        <v>1.4142135623730951</v>
      </c>
      <c r="EL415" s="3">
        <f t="shared" si="459"/>
        <v>-1.4142135623730951</v>
      </c>
      <c r="EM415" s="3">
        <f t="shared" si="460"/>
        <v>-1.4142135623730951</v>
      </c>
      <c r="EN415" s="3" t="str">
        <f t="shared" si="461"/>
        <v/>
      </c>
      <c r="EO415" s="3">
        <f t="shared" si="462"/>
        <v>0</v>
      </c>
      <c r="EP415" s="3">
        <f t="shared" si="463"/>
        <v>1.4142135623730951</v>
      </c>
      <c r="EQ415" s="3" t="str">
        <f t="shared" si="464"/>
        <v/>
      </c>
      <c r="ER415" s="3" t="str">
        <f t="shared" si="465"/>
        <v/>
      </c>
      <c r="ES415" s="3" t="str">
        <f t="shared" si="466"/>
        <v/>
      </c>
      <c r="ET415" s="3" t="str">
        <f t="shared" si="467"/>
        <v/>
      </c>
      <c r="EU415" s="3" t="str">
        <f t="shared" si="468"/>
        <v/>
      </c>
      <c r="EV415" s="3" t="str">
        <f t="shared" si="469"/>
        <v/>
      </c>
      <c r="EW415" s="3">
        <f t="shared" si="470"/>
        <v>0</v>
      </c>
      <c r="EX415" s="3">
        <f t="shared" si="471"/>
        <v>-1.4142135623730951</v>
      </c>
      <c r="EY415" s="3" t="str">
        <f t="shared" si="472"/>
        <v/>
      </c>
      <c r="EZ415" s="3">
        <f t="shared" si="473"/>
        <v>-1.4142135623730951</v>
      </c>
      <c r="FA415" s="3" t="str">
        <f t="shared" si="474"/>
        <v/>
      </c>
      <c r="FB415" s="3">
        <f t="shared" si="475"/>
        <v>0</v>
      </c>
      <c r="FC415" s="3">
        <f t="shared" si="476"/>
        <v>-1.4142135623730951</v>
      </c>
      <c r="FD415" s="3">
        <f t="shared" si="477"/>
        <v>1.4142135623730951</v>
      </c>
      <c r="FE415" s="3" t="str">
        <f t="shared" si="478"/>
        <v/>
      </c>
      <c r="FF415" s="3">
        <f t="shared" si="479"/>
        <v>1.4142135623730951</v>
      </c>
      <c r="FG415" s="3">
        <f t="shared" si="480"/>
        <v>-1.4142135623730951</v>
      </c>
      <c r="FH415" s="3">
        <f t="shared" si="481"/>
        <v>-1.4142135623730951</v>
      </c>
      <c r="FI415" s="4">
        <f t="shared" si="482"/>
        <v>0.38095238095238093</v>
      </c>
      <c r="FJ415" s="4">
        <f t="shared" si="483"/>
        <v>1.2121212121212122</v>
      </c>
      <c r="FK415" s="4">
        <f t="shared" si="484"/>
        <v>1.9702719797596455</v>
      </c>
      <c r="FL415" s="4">
        <f t="shared" si="485"/>
        <v>0.78621125869702713</v>
      </c>
      <c r="FM415" s="4">
        <f>Tabela13[[#This Row],[V139]]-Tabela13[[#This Row],[V140]]</f>
        <v>1.1840607210626184</v>
      </c>
      <c r="FN415" s="4">
        <f>Tabela13[[#This Row],[V1]]-Tabela13[[#This Row],[V2]]/2</f>
        <v>0.75541125541125531</v>
      </c>
      <c r="FO415" s="4">
        <f>Tabela13[[#This Row],[V1]]-Tabela13[[#This Row],[V3]]/2</f>
        <v>0.65151515151515149</v>
      </c>
      <c r="FP415" s="4">
        <f>Tabela13[[#This Row],[V1]]-Tabela13[[#This Row],[V4]]/2</f>
        <v>0.75541125541125531</v>
      </c>
      <c r="FQ415" s="4">
        <f>Tabela13[[#This Row],[V2]]-Tabela13[[#This Row],[V1]]/2</f>
        <v>0.44372294372294385</v>
      </c>
      <c r="FR415" s="4">
        <f>Tabela13[[#This Row],[V2]]-Tabela13[[#This Row],[V3]]/2</f>
        <v>0.44372294372294385</v>
      </c>
      <c r="FS415" s="4">
        <f>Tabela13[[#This Row],[V2]]-Tabela13[[#This Row],[V4]]/2</f>
        <v>0.54761904761904767</v>
      </c>
      <c r="FT415" s="4">
        <f t="shared" si="486"/>
        <v>0.64695532648858733</v>
      </c>
      <c r="FU415" s="4">
        <f t="shared" si="487"/>
        <v>0.57743961614451411</v>
      </c>
      <c r="FV415" s="4">
        <f t="shared" si="488"/>
        <v>0.64695532648858733</v>
      </c>
      <c r="FW415" s="4">
        <f t="shared" si="489"/>
        <v>0.41762167798485172</v>
      </c>
      <c r="FX415" s="4">
        <f t="shared" si="490"/>
        <v>0.41762167798485172</v>
      </c>
      <c r="FY415" s="4">
        <f t="shared" si="491"/>
        <v>0.50101338680358953</v>
      </c>
      <c r="FZ415" s="4">
        <f t="shared" si="492"/>
        <v>116.45195876794573</v>
      </c>
      <c r="GA415" s="4">
        <f t="shared" si="493"/>
        <v>103.93913090601255</v>
      </c>
      <c r="GB415" s="4">
        <f t="shared" si="494"/>
        <v>116.45195876794573</v>
      </c>
      <c r="GC415" s="4">
        <f t="shared" si="495"/>
        <v>75.171902037273313</v>
      </c>
      <c r="GD415" s="4">
        <f t="shared" si="496"/>
        <v>75.171902037273313</v>
      </c>
      <c r="GE415" s="4">
        <f t="shared" si="497"/>
        <v>90.182409624646112</v>
      </c>
      <c r="GF415" s="4">
        <f>Tabela13[[#This Row],[V1]]-Tabela13[[#This Row],[V2]]/Tabela13[[#This Row],[V2]]</f>
        <v>0.30303030303030298</v>
      </c>
      <c r="GG415" s="4">
        <f>Tabela13[[#This Row],[V1]]-Tabela13[[#This Row],[V3]]/Tabela13[[#This Row],[V3]]</f>
        <v>0.30303030303030298</v>
      </c>
      <c r="GH415" s="4">
        <f>Tabela13[[#This Row],[V1]]-Tabela13[[#This Row],[V4]]/Tabela13[[#This Row],[V4]]</f>
        <v>0.30303030303030298</v>
      </c>
      <c r="GI415" s="4">
        <f>Tabela13[[#This Row],[V2]]-Tabela13[[#This Row],[V1]]/Tabela13[[#This Row],[V1]]</f>
        <v>9.5238095238095344E-2</v>
      </c>
      <c r="GJ415" s="4">
        <f>Tabela13[[#This Row],[V2]]-Tabela13[[#This Row],[V3]]/Tabela13[[#This Row],[V3]]</f>
        <v>9.5238095238095344E-2</v>
      </c>
      <c r="GK415" s="4">
        <f>Tabela13[[#This Row],[V2]]-Tabela13[[#This Row],[V4]]/Tabela13[[#This Row],[V4]]</f>
        <v>9.5238095238095344E-2</v>
      </c>
      <c r="GL415" s="4">
        <f t="shared" si="498"/>
        <v>0.11996888710433773</v>
      </c>
      <c r="GM415" s="4">
        <f t="shared" si="499"/>
        <v>1.1991341991341993</v>
      </c>
      <c r="GN415" s="4">
        <f t="shared" si="500"/>
        <v>0.10004625603285924</v>
      </c>
      <c r="GO415" s="3">
        <f t="shared" si="501"/>
        <v>0</v>
      </c>
      <c r="GP415" s="3">
        <v>100</v>
      </c>
      <c r="GQ415" s="3">
        <f t="shared" si="502"/>
        <v>-1</v>
      </c>
      <c r="GR415" s="3">
        <f t="shared" si="503"/>
        <v>-100</v>
      </c>
      <c r="GS415" s="34">
        <f>COUNTIF($D$2:D414,Tabela13[[#This Row],[HomeTeam]])</f>
        <v>20</v>
      </c>
      <c r="GT415" s="34">
        <f>COUNTIF($E$2:E414,Tabela13[[#This Row],[AwayTeam]])</f>
        <v>1</v>
      </c>
      <c r="GU415" s="3">
        <f>IFERROR(AVERAGEIFS($AD$2:AD414,$D$2:D414,Tabela13[[#This Row],[HomeTeam]],$GS$2:GS414,"&gt;="&amp;Tabela13[[#This Row],[Contagem_H]]-5),"")</f>
        <v>0.5520812126075284</v>
      </c>
      <c r="GV415" s="3">
        <f>IFERROR(AVERAGEIFS($G$2:G414,$E$2:E414,Tabela13[[#This Row],[AwayTeam]],$GT$2:GT414,"&gt;="&amp;Tabela13[[#This Row],[Contagem_A]]-5),"")</f>
        <v>1</v>
      </c>
      <c r="GW415" s="3">
        <f>IFERROR(AVERAGEIFS($GQ$2:GQ414,$D$2:D414,Tabela13[[#This Row],[HomeTeam]],$GS$2:GS414,"&gt;="&amp;Tabela13[[#This Row],[Contagem_H]]-5),"")</f>
        <v>0.76400000000000001</v>
      </c>
    </row>
    <row r="416" spans="1:205" x14ac:dyDescent="0.25">
      <c r="A416" t="s">
        <v>127</v>
      </c>
      <c r="B416" t="s">
        <v>280</v>
      </c>
      <c r="C416" t="s">
        <v>134</v>
      </c>
      <c r="D416" t="s">
        <v>18</v>
      </c>
      <c r="E416" t="s">
        <v>14</v>
      </c>
      <c r="F416" s="3">
        <v>1</v>
      </c>
      <c r="G416" s="3">
        <v>1</v>
      </c>
      <c r="H416" s="3" t="str">
        <f t="shared" si="504"/>
        <v>D</v>
      </c>
      <c r="I416" s="3">
        <v>2.25</v>
      </c>
      <c r="J416" s="3">
        <v>3.3</v>
      </c>
      <c r="K416" s="3">
        <v>3.2</v>
      </c>
      <c r="L416" s="3">
        <v>1.86</v>
      </c>
      <c r="M416" s="3">
        <v>2.04</v>
      </c>
      <c r="N416" s="3">
        <f t="shared" si="433"/>
        <v>2</v>
      </c>
      <c r="O416" s="3">
        <f t="shared" si="434"/>
        <v>1</v>
      </c>
      <c r="P416" s="3">
        <f t="shared" si="435"/>
        <v>1</v>
      </c>
      <c r="Q416" s="3">
        <f t="shared" si="436"/>
        <v>5.9974747474747403E-2</v>
      </c>
      <c r="R416" s="3">
        <f t="shared" si="437"/>
        <v>2.7830487033523088E-2</v>
      </c>
      <c r="S416" s="3">
        <f t="shared" si="438"/>
        <v>2.3849431818181817</v>
      </c>
      <c r="T416" s="3">
        <f t="shared" si="439"/>
        <v>3.4979166666666663</v>
      </c>
      <c r="U416" s="3">
        <f t="shared" si="440"/>
        <v>3.3919191919191918</v>
      </c>
      <c r="V416" s="3">
        <f t="shared" si="441"/>
        <v>1.9715530303030302</v>
      </c>
      <c r="W416" s="3">
        <f t="shared" si="442"/>
        <v>2.1623484848484846</v>
      </c>
      <c r="X416" s="4">
        <f t="shared" si="443"/>
        <v>0.44444444444444442</v>
      </c>
      <c r="Y416" s="4">
        <f t="shared" si="444"/>
        <v>0.30303030303030304</v>
      </c>
      <c r="Z416" s="4">
        <f t="shared" si="445"/>
        <v>0.3125</v>
      </c>
      <c r="AA416" s="4">
        <f t="shared" si="446"/>
        <v>0.5376344086021505</v>
      </c>
      <c r="AB416" s="4">
        <f t="shared" si="447"/>
        <v>0.49019607843137253</v>
      </c>
      <c r="AC416" s="4">
        <f t="shared" si="448"/>
        <v>0.72222222222222221</v>
      </c>
      <c r="AD416" s="4">
        <f t="shared" si="449"/>
        <v>0.65625</v>
      </c>
      <c r="AE416" s="4">
        <f t="shared" si="450"/>
        <v>0.72222222222222221</v>
      </c>
      <c r="AF416" s="4">
        <f t="shared" si="451"/>
        <v>0.65625</v>
      </c>
      <c r="AG416" s="4">
        <f>IFERROR(AVERAGE(Tabela13[[#This Row],[V1]],Tabela13[[#This Row],[V2]]),"")</f>
        <v>0.68923611111111116</v>
      </c>
      <c r="AH416" s="4">
        <f>IFERROR(AVERAGE(Tabela13[[#This Row],[V1]],Tabela13[[#This Row],[V3]]),"")</f>
        <v>0.72222222222222221</v>
      </c>
      <c r="AI416" s="4">
        <f>IFERROR(AVERAGE(Tabela13[[#This Row],[V1]],Tabela13[[#This Row],[V4]]),"")</f>
        <v>0.68923611111111116</v>
      </c>
      <c r="AJ416" s="4">
        <f>IFERROR(AVERAGE(Tabela13[[#This Row],[V2]],Tabela13[[#This Row],[V1]]),"")</f>
        <v>0.68923611111111116</v>
      </c>
      <c r="AK416" s="4">
        <f>IFERROR(AVERAGE(Tabela13[[#This Row],[V2]],Tabela13[[#This Row],[V3]]),"")</f>
        <v>0.68923611111111116</v>
      </c>
      <c r="AL416" s="4">
        <f>IFERROR(AVERAGE(Tabela13[[#This Row],[V2]],Tabela13[[#This Row],[V4]]),"")</f>
        <v>0.65625</v>
      </c>
      <c r="AM416" s="4">
        <f>IFERROR(AVERAGE(Tabela13[[#This Row],[V3]],Tabela13[[#This Row],[V1]]),"")</f>
        <v>0.72222222222222221</v>
      </c>
      <c r="AN416" s="4">
        <f>IFERROR(AVERAGE(Tabela13[[#This Row],[V3]],Tabela13[[#This Row],[V2]]),"")</f>
        <v>0.68923611111111116</v>
      </c>
      <c r="AO416" s="4">
        <f>IFERROR(AVERAGE(Tabela13[[#This Row],[V3]],Tabela13[[#This Row],[V4]]),"")</f>
        <v>0.68923611111111116</v>
      </c>
      <c r="AP416" s="4">
        <f>IFERROR(AVERAGE(Tabela13[[#This Row],[V4]],Tabela13[[#This Row],[V1]]),"")</f>
        <v>0.68923611111111116</v>
      </c>
      <c r="AQ416" s="4">
        <f>IFERROR(AVERAGE(Tabela13[[#This Row],[V4]],Tabela13[[#This Row],[V2]]),"")</f>
        <v>0.65625</v>
      </c>
      <c r="AR416" s="4">
        <f>IFERROR(AVERAGE(Tabela13[[#This Row],[V4]],Tabela13[[#This Row],[V3]]),"")</f>
        <v>0.68923611111111116</v>
      </c>
      <c r="AS416" s="4">
        <f>_xlfn.STDEV.S(Tabela13[[#This Row],[V1]:[V2]])</f>
        <v>4.6649405703279169E-2</v>
      </c>
      <c r="AT416" s="4">
        <f>_xlfn.STDEV.S(Tabela13[[#This Row],[V1]],Tabela13[[#This Row],[V3]])</f>
        <v>0</v>
      </c>
      <c r="AU416" s="4">
        <f>_xlfn.STDEV.S(Tabela13[[#This Row],[V1]],Tabela13[[#This Row],[V4]])</f>
        <v>4.6649405703279169E-2</v>
      </c>
      <c r="AV416" s="4">
        <f>_xlfn.STDEV.S(Tabela13[[#This Row],[V2]],Tabela13[[#This Row],[V1]])</f>
        <v>4.6649405703279169E-2</v>
      </c>
      <c r="AW416" s="4">
        <f>_xlfn.STDEV.S(Tabela13[[#This Row],[V2]],Tabela13[[#This Row],[V3]])</f>
        <v>4.6649405703279169E-2</v>
      </c>
      <c r="AX416" s="4">
        <f>_xlfn.STDEV.S(Tabela13[[#This Row],[V42]],Tabela13[[#This Row],[V44]])</f>
        <v>4.6649405703279169E-2</v>
      </c>
      <c r="AY416" s="4">
        <f>_xlfn.STDEV.S(Tabela13[[#This Row],[V3]],Tabela13[[#This Row],[V1]])</f>
        <v>0</v>
      </c>
      <c r="AZ416" s="4">
        <f>_xlfn.STDEV.S(Tabela13[[#This Row],[V3]],Tabela13[[#This Row],[V2]])</f>
        <v>4.6649405703279169E-2</v>
      </c>
      <c r="BA416" s="4">
        <f>_xlfn.STDEV.S(Tabela13[[#This Row],[V3]],Tabela13[[#This Row],[V4]])</f>
        <v>4.6649405703279169E-2</v>
      </c>
      <c r="BB416" s="4">
        <f>_xlfn.STDEV.S(Tabela13[[#This Row],[V4]],Tabela13[[#This Row],[V1]])</f>
        <v>4.6649405703279169E-2</v>
      </c>
      <c r="BC416" s="4">
        <f>_xlfn.STDEV.S(Tabela13[[#This Row],[V4]],Tabela13[[#This Row],[V2]])</f>
        <v>0</v>
      </c>
      <c r="BD416" s="4">
        <f>_xlfn.STDEV.S(Tabela13[[#This Row],[V4]],Tabela13[[#This Row],[V3]])</f>
        <v>4.6649405703279169E-2</v>
      </c>
      <c r="BE416" s="4">
        <f>Tabela13[[#This Row],[V17]]/Tabela13[[#This Row],[V5]]</f>
        <v>6.7682764949845847E-2</v>
      </c>
      <c r="BF416" s="4">
        <f>Tabela13[[#This Row],[V18]]/Tabela13[[#This Row],[V6]]</f>
        <v>0</v>
      </c>
      <c r="BG416" s="4">
        <f>Tabela13[[#This Row],[V19]]/Tabela13[[#This Row],[V7]]</f>
        <v>6.7682764949845847E-2</v>
      </c>
      <c r="BH416" s="4">
        <f>Tabela13[[#This Row],[V20]]/Tabela13[[#This Row],[V8]]</f>
        <v>6.7682764949845847E-2</v>
      </c>
      <c r="BI416" s="4">
        <f>Tabela13[[#This Row],[V21]]/Tabela13[[#This Row],[V9]]</f>
        <v>6.7682764949845847E-2</v>
      </c>
      <c r="BJ416" s="4">
        <f>Tabela13[[#This Row],[V22]]/Tabela13[[#This Row],[V10]]</f>
        <v>7.1084808690711113E-2</v>
      </c>
      <c r="BK416" s="4">
        <f>Tabela13[[#This Row],[V23]]/Tabela13[[#This Row],[V11]]</f>
        <v>0</v>
      </c>
      <c r="BL416" s="4">
        <f>Tabela13[[#This Row],[V24]]/Tabela13[[#This Row],[V12]]</f>
        <v>6.7682764949845847E-2</v>
      </c>
      <c r="BM416" s="4">
        <f>Tabela13[[#This Row],[V25]]/Tabela13[[#This Row],[V13]]</f>
        <v>6.7682764949845847E-2</v>
      </c>
      <c r="BN416" s="4">
        <f>Tabela13[[#This Row],[V26]]/Tabela13[[#This Row],[V14]]</f>
        <v>6.7682764949845847E-2</v>
      </c>
      <c r="BO416" s="4">
        <f>Tabela13[[#This Row],[V27]]/Tabela13[[#This Row],[V15]]</f>
        <v>0</v>
      </c>
      <c r="BP416" s="4">
        <f>Tabela13[[#This Row],[V28]]/Tabela13[[#This Row],[V16]]</f>
        <v>6.7682764949845847E-2</v>
      </c>
      <c r="BQ416" s="4">
        <f>Tabela13[[#This Row],[V1]]-Tabela13[[#This Row],[V2]]</f>
        <v>6.597222222222221E-2</v>
      </c>
      <c r="BR416" s="4">
        <f>Tabela13[[#This Row],[V1]]-Tabela13[[#This Row],[V3]]</f>
        <v>0</v>
      </c>
      <c r="BS416" s="4">
        <f>Tabela13[[#This Row],[V1]]-Tabela13[[#This Row],[V4]]</f>
        <v>6.597222222222221E-2</v>
      </c>
      <c r="BT416" s="4">
        <f>Tabela13[[#This Row],[V2]]-Tabela13[[#This Row],[V1]]</f>
        <v>-6.597222222222221E-2</v>
      </c>
      <c r="BU416" s="4">
        <f>Tabela13[[#This Row],[V2]]-Tabela13[[#This Row],[V3]]</f>
        <v>-6.597222222222221E-2</v>
      </c>
      <c r="BV416" s="4">
        <f>Tabela13[[#This Row],[V2]]-Tabela13[[#This Row],[V4]]</f>
        <v>0</v>
      </c>
      <c r="BW416" s="4">
        <f>AVERAGE(Tabela13[[#This Row],[V41]],Tabela13[[#This Row],[V42]])</f>
        <v>3.2986111111111105E-2</v>
      </c>
      <c r="BX416" s="4">
        <f>AVERAGE(Tabela13[[#This Row],[V41]],Tabela13[[#This Row],[V43]])</f>
        <v>6.597222222222221E-2</v>
      </c>
      <c r="BY416" s="4">
        <f>AVERAGE(Tabela13[[#This Row],[V41]],Tabela13[[#This Row],[V44]])</f>
        <v>0</v>
      </c>
      <c r="BZ416" s="4">
        <f>AVERAGE(Tabela13[[#This Row],[V41]],Tabela13[[#This Row],[V45]])</f>
        <v>0</v>
      </c>
      <c r="CA416" s="4">
        <f>AVERAGE(Tabela13[[#This Row],[V41]],Tabela13[[#This Row],[V46]])</f>
        <v>3.2986111111111105E-2</v>
      </c>
      <c r="CB416" s="4">
        <f>AVERAGE(Tabela13[[#This Row],[V42]],Tabela13[[#This Row],[V41]])</f>
        <v>3.2986111111111105E-2</v>
      </c>
      <c r="CC416" s="4">
        <f>AVERAGE(Tabela13[[#This Row],[V42]],Tabela13[[#This Row],[V43]])</f>
        <v>3.2986111111111105E-2</v>
      </c>
      <c r="CD416" s="4">
        <f>AVERAGE(Tabela13[[#This Row],[V42]],Tabela13[[#This Row],[V44]])</f>
        <v>-3.2986111111111105E-2</v>
      </c>
      <c r="CE416" s="4">
        <f>AVERAGE(Tabela13[[#This Row],[V42]],Tabela13[[#This Row],[V45]])</f>
        <v>-3.2986111111111105E-2</v>
      </c>
      <c r="CF416" s="4">
        <f>AVERAGE(Tabela13[[#This Row],[V42]],Tabela13[[#This Row],[V46]])</f>
        <v>0</v>
      </c>
      <c r="CG416" s="4">
        <f>AVERAGE(Tabela13[[#This Row],[V43]],Tabela13[[#This Row],[V41]])</f>
        <v>6.597222222222221E-2</v>
      </c>
      <c r="CH416" s="4">
        <f>AVERAGE(Tabela13[[#This Row],[V43]],Tabela13[[#This Row],[V42]])</f>
        <v>3.2986111111111105E-2</v>
      </c>
      <c r="CI416" s="4">
        <f>AVERAGE(Tabela13[[#This Row],[V43]],Tabela13[[#This Row],[V44]])</f>
        <v>0</v>
      </c>
      <c r="CJ416" s="4">
        <f>AVERAGE(Tabela13[[#This Row],[V43]],Tabela13[[#This Row],[V45]])</f>
        <v>0</v>
      </c>
      <c r="CK416" s="4">
        <f>AVERAGE(Tabela13[[#This Row],[V43]],Tabela13[[#This Row],[V46]])</f>
        <v>3.2986111111111105E-2</v>
      </c>
      <c r="CL416" s="4">
        <f>AVERAGE(Tabela13[[#This Row],[V44]],Tabela13[[#This Row],[V41]])</f>
        <v>0</v>
      </c>
      <c r="CM416" s="4">
        <f>AVERAGE(Tabela13[[#This Row],[V44]],Tabela13[[#This Row],[V42]])</f>
        <v>-3.2986111111111105E-2</v>
      </c>
      <c r="CN416" s="4">
        <f>AVERAGE(Tabela13[[#This Row],[V44]],Tabela13[[#This Row],[V43]])</f>
        <v>0</v>
      </c>
      <c r="CO416" s="4">
        <f>AVERAGE(Tabela13[[#This Row],[V44]],Tabela13[[#This Row],[V45]])</f>
        <v>-6.597222222222221E-2</v>
      </c>
      <c r="CP416" s="4">
        <f>AVERAGE(Tabela13[[#This Row],[V44]],Tabela13[[#This Row],[V46]])</f>
        <v>-3.2986111111111105E-2</v>
      </c>
      <c r="CQ416" s="4">
        <f>AVERAGE(Tabela13[[#This Row],[V45]],Tabela13[[#This Row],[V41]])</f>
        <v>0</v>
      </c>
      <c r="CR416" s="4">
        <f>AVERAGE(Tabela13[[#This Row],[V45]],Tabela13[[#This Row],[V42]])</f>
        <v>-3.2986111111111105E-2</v>
      </c>
      <c r="CS416" s="4">
        <f>AVERAGE(Tabela13[[#This Row],[V45]],Tabela13[[#This Row],[V43]])</f>
        <v>0</v>
      </c>
      <c r="CT416" s="4">
        <f>AVERAGE(Tabela13[[#This Row],[V45]],Tabela13[[#This Row],[V44]])</f>
        <v>-6.597222222222221E-2</v>
      </c>
      <c r="CU416" s="4">
        <f>AVERAGE(Tabela13[[#This Row],[V45]],Tabela13[[#This Row],[V46]])</f>
        <v>-3.2986111111111105E-2</v>
      </c>
      <c r="CV416" s="4">
        <f>AVERAGE(Tabela13[[#This Row],[V46]],Tabela13[[#This Row],[V41]])</f>
        <v>3.2986111111111105E-2</v>
      </c>
      <c r="CW416" s="4">
        <f>AVERAGE(Tabela13[[#This Row],[V46]],Tabela13[[#This Row],[V42]])</f>
        <v>0</v>
      </c>
      <c r="CX416" s="4">
        <f>AVERAGE(Tabela13[[#This Row],[V46]],Tabela13[[#This Row],[V43]])</f>
        <v>3.2986111111111105E-2</v>
      </c>
      <c r="CY416" s="4">
        <f>AVERAGE(Tabela13[[#This Row],[V46]],Tabela13[[#This Row],[V44]])</f>
        <v>-3.2986111111111105E-2</v>
      </c>
      <c r="CZ416" s="4">
        <f>AVERAGE(Tabela13[[#This Row],[V46]],Tabela13[[#This Row],[V45]])</f>
        <v>-3.2986111111111105E-2</v>
      </c>
      <c r="DA416" s="3">
        <f>_xlfn.STDEV.S(Tabela13[[#This Row],[V41]],Tabela13[[#This Row],[V42]])</f>
        <v>4.6649405703279169E-2</v>
      </c>
      <c r="DB416" s="3">
        <f>_xlfn.STDEV.S(Tabela13[[#This Row],[V41]],Tabela13[[#This Row],[V43]])</f>
        <v>0</v>
      </c>
      <c r="DC416" s="3">
        <f>_xlfn.STDEV.S(Tabela13[[#This Row],[V41]],Tabela13[[#This Row],[V44]])</f>
        <v>9.3298811406558338E-2</v>
      </c>
      <c r="DD416" s="3">
        <f>_xlfn.STDEV.S(Tabela13[[#This Row],[V41]],Tabela13[[#This Row],[V45]])</f>
        <v>9.3298811406558338E-2</v>
      </c>
      <c r="DE416" s="3">
        <f>_xlfn.STDEV.S(Tabela13[[#This Row],[V41]],Tabela13[[#This Row],[V46]])</f>
        <v>4.6649405703279169E-2</v>
      </c>
      <c r="DF416" s="3">
        <f>_xlfn.STDEV.S(Tabela13[[#This Row],[V42]],Tabela13[[#This Row],[V41]])</f>
        <v>4.6649405703279169E-2</v>
      </c>
      <c r="DG416" s="3">
        <f>_xlfn.STDEV.S(Tabela13[[#This Row],[V42]],Tabela13[[#This Row],[V43]])</f>
        <v>4.6649405703279169E-2</v>
      </c>
      <c r="DH416" s="3">
        <f>_xlfn.STDEV.S(Tabela13[[#This Row],[V42]],Tabela13[[#This Row],[V44]])</f>
        <v>4.6649405703279169E-2</v>
      </c>
      <c r="DI416" s="3">
        <f>_xlfn.STDEV.S(Tabela13[[#This Row],[V42]],Tabela13[[#This Row],[V45]])</f>
        <v>4.6649405703279169E-2</v>
      </c>
      <c r="DJ416" s="3">
        <f>_xlfn.STDEV.S(Tabela13[[#This Row],[V42]],Tabela13[[#This Row],[V46]])</f>
        <v>0</v>
      </c>
      <c r="DK416" s="3">
        <f>_xlfn.STDEV.S(Tabela13[[#This Row],[V43]],Tabela13[[#This Row],[V41]])</f>
        <v>0</v>
      </c>
      <c r="DL416" s="3">
        <f>_xlfn.STDEV.S(Tabela13[[#This Row],[V43]],Tabela13[[#This Row],[V42]])</f>
        <v>4.6649405703279169E-2</v>
      </c>
      <c r="DM416" s="3">
        <f>_xlfn.STDEV.S(Tabela13[[#This Row],[V43]],Tabela13[[#This Row],[V44]])</f>
        <v>9.3298811406558338E-2</v>
      </c>
      <c r="DN416" s="3">
        <f>_xlfn.STDEV.S(Tabela13[[#This Row],[V43]],Tabela13[[#This Row],[V45]])</f>
        <v>9.3298811406558338E-2</v>
      </c>
      <c r="DO416" s="3">
        <f>_xlfn.STDEV.S(Tabela13[[#This Row],[V43]],Tabela13[[#This Row],[V46]])</f>
        <v>4.6649405703279169E-2</v>
      </c>
      <c r="DP416" s="3">
        <f>_xlfn.STDEV.S(Tabela13[[#This Row],[V44]],Tabela13[[#This Row],[V41]])</f>
        <v>9.3298811406558338E-2</v>
      </c>
      <c r="DQ416" s="3">
        <f>_xlfn.STDEV.S(Tabela13[[#This Row],[V44]],Tabela13[[#This Row],[V42]])</f>
        <v>4.6649405703279169E-2</v>
      </c>
      <c r="DR416" s="3">
        <f>_xlfn.STDEV.S(Tabela13[[#This Row],[V44]],Tabela13[[#This Row],[V43]])</f>
        <v>9.3298811406558338E-2</v>
      </c>
      <c r="DS416" s="3">
        <f>_xlfn.STDEV.S(Tabela13[[#This Row],[V44]],Tabela13[[#This Row],[V45]])</f>
        <v>0</v>
      </c>
      <c r="DT416" s="3">
        <f>_xlfn.STDEV.S(Tabela13[[#This Row],[V44]],Tabela13[[#This Row],[V46]])</f>
        <v>4.6649405703279169E-2</v>
      </c>
      <c r="DU416" s="3">
        <f>_xlfn.STDEV.S(Tabela13[[#This Row],[V45]],Tabela13[[#This Row],[V41]])</f>
        <v>9.3298811406558338E-2</v>
      </c>
      <c r="DV416" s="3">
        <f>_xlfn.STDEV.S(Tabela13[[#This Row],[V45]],Tabela13[[#This Row],[V42]])</f>
        <v>4.6649405703279169E-2</v>
      </c>
      <c r="DW416" s="3">
        <f>_xlfn.STDEV.S(Tabela13[[#This Row],[V45]],Tabela13[[#This Row],[V43]])</f>
        <v>9.3298811406558338E-2</v>
      </c>
      <c r="DX416" s="3">
        <f>_xlfn.STDEV.S(Tabela13[[#This Row],[V45]],Tabela13[[#This Row],[V44]])</f>
        <v>0</v>
      </c>
      <c r="DY416" s="3">
        <f>_xlfn.STDEV.S(Tabela13[[#This Row],[V45]],Tabela13[[#This Row],[V46]])</f>
        <v>4.6649405703279169E-2</v>
      </c>
      <c r="DZ416" s="3">
        <f>_xlfn.STDEV.S(Tabela13[[#This Row],[V46]],Tabela13[[#This Row],[V41]])</f>
        <v>4.6649405703279169E-2</v>
      </c>
      <c r="EA416" s="3">
        <f>_xlfn.STDEV.S(Tabela13[[#This Row],[V46]],Tabela13[[#This Row],[V42]])</f>
        <v>0</v>
      </c>
      <c r="EB416" s="3">
        <f>_xlfn.STDEV.S(Tabela13[[#This Row],[V46]],Tabela13[[#This Row],[V43]])</f>
        <v>4.6649405703279169E-2</v>
      </c>
      <c r="EC416" s="3">
        <f>_xlfn.STDEV.S(Tabela13[[#This Row],[V46]],Tabela13[[#This Row],[V44]])</f>
        <v>4.6649405703279169E-2</v>
      </c>
      <c r="ED416" s="3">
        <f>_xlfn.STDEV.S(Tabela13[[#This Row],[V46]],Tabela13[[#This Row],[V45]])</f>
        <v>4.6649405703279169E-2</v>
      </c>
      <c r="EE416" s="3">
        <f t="shared" si="452"/>
        <v>1.4142135623730951</v>
      </c>
      <c r="EF416" s="3">
        <f t="shared" si="453"/>
        <v>0</v>
      </c>
      <c r="EG416" s="3" t="str">
        <f t="shared" si="454"/>
        <v/>
      </c>
      <c r="EH416" s="3" t="str">
        <f t="shared" si="455"/>
        <v/>
      </c>
      <c r="EI416" s="3">
        <f t="shared" si="456"/>
        <v>1.4142135623730951</v>
      </c>
      <c r="EJ416" s="3">
        <f t="shared" si="457"/>
        <v>1.4142135623730951</v>
      </c>
      <c r="EK416" s="3">
        <f t="shared" si="458"/>
        <v>1.4142135623730951</v>
      </c>
      <c r="EL416" s="3">
        <f t="shared" si="459"/>
        <v>-1.4142135623730951</v>
      </c>
      <c r="EM416" s="3">
        <f t="shared" si="460"/>
        <v>-1.4142135623730951</v>
      </c>
      <c r="EN416" s="3" t="str">
        <f t="shared" si="461"/>
        <v/>
      </c>
      <c r="EO416" s="3">
        <f t="shared" si="462"/>
        <v>0</v>
      </c>
      <c r="EP416" s="3">
        <f t="shared" si="463"/>
        <v>1.4142135623730951</v>
      </c>
      <c r="EQ416" s="3" t="str">
        <f t="shared" si="464"/>
        <v/>
      </c>
      <c r="ER416" s="3" t="str">
        <f t="shared" si="465"/>
        <v/>
      </c>
      <c r="ES416" s="3" t="str">
        <f t="shared" si="466"/>
        <v/>
      </c>
      <c r="ET416" s="3" t="str">
        <f t="shared" si="467"/>
        <v/>
      </c>
      <c r="EU416" s="3" t="str">
        <f t="shared" si="468"/>
        <v/>
      </c>
      <c r="EV416" s="3" t="str">
        <f t="shared" si="469"/>
        <v/>
      </c>
      <c r="EW416" s="3">
        <f t="shared" si="470"/>
        <v>0</v>
      </c>
      <c r="EX416" s="3">
        <f t="shared" si="471"/>
        <v>-1.4142135623730951</v>
      </c>
      <c r="EY416" s="3" t="str">
        <f t="shared" si="472"/>
        <v/>
      </c>
      <c r="EZ416" s="3">
        <f t="shared" si="473"/>
        <v>-1.4142135623730951</v>
      </c>
      <c r="FA416" s="3" t="str">
        <f t="shared" si="474"/>
        <v/>
      </c>
      <c r="FB416" s="3">
        <f t="shared" si="475"/>
        <v>0</v>
      </c>
      <c r="FC416" s="3">
        <f t="shared" si="476"/>
        <v>-1.4142135623730951</v>
      </c>
      <c r="FD416" s="3">
        <f t="shared" si="477"/>
        <v>1.4142135623730951</v>
      </c>
      <c r="FE416" s="3" t="str">
        <f t="shared" si="478"/>
        <v/>
      </c>
      <c r="FF416" s="3">
        <f t="shared" si="479"/>
        <v>1.4142135623730951</v>
      </c>
      <c r="FG416" s="3">
        <f t="shared" si="480"/>
        <v>-1.4142135623730951</v>
      </c>
      <c r="FH416" s="3">
        <f t="shared" si="481"/>
        <v>-1.4142135623730951</v>
      </c>
      <c r="FI416" s="4">
        <f t="shared" si="482"/>
        <v>0.3125</v>
      </c>
      <c r="FJ416" s="4">
        <f t="shared" si="483"/>
        <v>0.44444444444444442</v>
      </c>
      <c r="FK416" s="4">
        <f t="shared" si="484"/>
        <v>1.543776057176891</v>
      </c>
      <c r="FL416" s="4">
        <f t="shared" si="485"/>
        <v>1.1703394877903515</v>
      </c>
      <c r="FM416" s="4">
        <f>Tabela13[[#This Row],[V139]]-Tabela13[[#This Row],[V140]]</f>
        <v>0.37343656938653957</v>
      </c>
      <c r="FN416" s="4">
        <f>Tabela13[[#This Row],[V1]]-Tabela13[[#This Row],[V2]]/2</f>
        <v>0.39409722222222221</v>
      </c>
      <c r="FO416" s="4">
        <f>Tabela13[[#This Row],[V1]]-Tabela13[[#This Row],[V3]]/2</f>
        <v>0.3611111111111111</v>
      </c>
      <c r="FP416" s="4">
        <f>Tabela13[[#This Row],[V1]]-Tabela13[[#This Row],[V4]]/2</f>
        <v>0.39409722222222221</v>
      </c>
      <c r="FQ416" s="4">
        <f>Tabela13[[#This Row],[V2]]-Tabela13[[#This Row],[V1]]/2</f>
        <v>0.2951388888888889</v>
      </c>
      <c r="FR416" s="4">
        <f>Tabela13[[#This Row],[V2]]-Tabela13[[#This Row],[V3]]/2</f>
        <v>0.2951388888888889</v>
      </c>
      <c r="FS416" s="4">
        <f>Tabela13[[#This Row],[V2]]-Tabela13[[#This Row],[V4]]/2</f>
        <v>0.328125</v>
      </c>
      <c r="FT416" s="4">
        <f t="shared" si="486"/>
        <v>0.37540744109819674</v>
      </c>
      <c r="FU416" s="4">
        <f t="shared" si="487"/>
        <v>0.34653886443394183</v>
      </c>
      <c r="FV416" s="4">
        <f t="shared" si="488"/>
        <v>0.37540744109819674</v>
      </c>
      <c r="FW416" s="4">
        <f t="shared" si="489"/>
        <v>0.28699111443454406</v>
      </c>
      <c r="FX416" s="4">
        <f t="shared" si="490"/>
        <v>0.28699111443454406</v>
      </c>
      <c r="FY416" s="4">
        <f t="shared" si="491"/>
        <v>0.31705575320914703</v>
      </c>
      <c r="FZ416" s="4">
        <f t="shared" si="492"/>
        <v>67.573339397675412</v>
      </c>
      <c r="GA416" s="4">
        <f t="shared" si="493"/>
        <v>62.376995598109531</v>
      </c>
      <c r="GB416" s="4">
        <f t="shared" si="494"/>
        <v>67.573339397675412</v>
      </c>
      <c r="GC416" s="4">
        <f t="shared" si="495"/>
        <v>51.658400598217931</v>
      </c>
      <c r="GD416" s="4">
        <f t="shared" si="496"/>
        <v>51.658400598217931</v>
      </c>
      <c r="GE416" s="4">
        <f t="shared" si="497"/>
        <v>57.070035577646465</v>
      </c>
      <c r="GF416" s="4">
        <f>Tabela13[[#This Row],[V1]]-Tabela13[[#This Row],[V2]]/Tabela13[[#This Row],[V2]]</f>
        <v>-0.27777777777777779</v>
      </c>
      <c r="GG416" s="4">
        <f>Tabela13[[#This Row],[V1]]-Tabela13[[#This Row],[V3]]/Tabela13[[#This Row],[V3]]</f>
        <v>-0.27777777777777779</v>
      </c>
      <c r="GH416" s="4">
        <f>Tabela13[[#This Row],[V1]]-Tabela13[[#This Row],[V4]]/Tabela13[[#This Row],[V4]]</f>
        <v>-0.27777777777777779</v>
      </c>
      <c r="GI416" s="4">
        <f>Tabela13[[#This Row],[V2]]-Tabela13[[#This Row],[V1]]/Tabela13[[#This Row],[V1]]</f>
        <v>-0.34375</v>
      </c>
      <c r="GJ416" s="4">
        <f>Tabela13[[#This Row],[V2]]-Tabela13[[#This Row],[V3]]/Tabela13[[#This Row],[V3]]</f>
        <v>-0.34375</v>
      </c>
      <c r="GK416" s="4">
        <f>Tabela13[[#This Row],[V2]]-Tabela13[[#This Row],[V4]]/Tabela13[[#This Row],[V4]]</f>
        <v>-0.34375</v>
      </c>
      <c r="GL416" s="4">
        <f t="shared" si="498"/>
        <v>3.8089080259037802E-2</v>
      </c>
      <c r="GM416" s="4">
        <f t="shared" si="499"/>
        <v>0.68923611111111116</v>
      </c>
      <c r="GN416" s="4">
        <f t="shared" si="500"/>
        <v>5.526274616928406E-2</v>
      </c>
      <c r="GO416" s="3">
        <f t="shared" si="501"/>
        <v>0</v>
      </c>
      <c r="GP416" s="3">
        <v>100</v>
      </c>
      <c r="GQ416" s="3">
        <f t="shared" si="502"/>
        <v>-1</v>
      </c>
      <c r="GR416" s="3">
        <f t="shared" si="503"/>
        <v>-100</v>
      </c>
      <c r="GS416" s="34">
        <f>COUNTIF($D$2:D415,Tabela13[[#This Row],[HomeTeam]])</f>
        <v>20</v>
      </c>
      <c r="GT416" s="34">
        <f>COUNTIF($E$2:E415,Tabela13[[#This Row],[AwayTeam]])</f>
        <v>20</v>
      </c>
      <c r="GU416" s="3">
        <f>IFERROR(AVERAGEIFS($AD$2:AD415,$D$2:D415,Tabela13[[#This Row],[HomeTeam]],$GS$2:GS415,"&gt;="&amp;Tabela13[[#This Row],[Contagem_H]]-5),"")</f>
        <v>1.2308974675503812</v>
      </c>
      <c r="GV416" s="3">
        <f>IFERROR(AVERAGEIFS($G$2:G415,$E$2:E415,Tabela13[[#This Row],[AwayTeam]],$GT$2:GT415,"&gt;="&amp;Tabela13[[#This Row],[Contagem_A]]-5),"")</f>
        <v>1.4</v>
      </c>
      <c r="GW416" s="3">
        <f>IFERROR(AVERAGEIFS($GQ$2:GQ415,$D$2:D415,Tabela13[[#This Row],[HomeTeam]],$GS$2:GS415,"&gt;="&amp;Tabela13[[#This Row],[Contagem_H]]-5),"")</f>
        <v>-0.63</v>
      </c>
    </row>
    <row r="417" spans="1:205" x14ac:dyDescent="0.25">
      <c r="A417" t="s">
        <v>127</v>
      </c>
      <c r="B417" t="s">
        <v>280</v>
      </c>
      <c r="C417" t="s">
        <v>134</v>
      </c>
      <c r="D417" t="s">
        <v>25</v>
      </c>
      <c r="E417" t="s">
        <v>133</v>
      </c>
      <c r="F417" s="3">
        <v>0</v>
      </c>
      <c r="G417" s="3">
        <v>1</v>
      </c>
      <c r="H417" s="3" t="str">
        <f t="shared" si="504"/>
        <v>A</v>
      </c>
      <c r="I417" s="3">
        <v>1.25</v>
      </c>
      <c r="J417" s="3">
        <v>6.25</v>
      </c>
      <c r="K417" s="3">
        <v>11</v>
      </c>
      <c r="L417" s="3">
        <v>1.4</v>
      </c>
      <c r="M417" s="3">
        <v>3</v>
      </c>
      <c r="N417" s="3">
        <f t="shared" si="433"/>
        <v>1</v>
      </c>
      <c r="O417" s="3">
        <f t="shared" si="434"/>
        <v>0</v>
      </c>
      <c r="P417" s="3">
        <f t="shared" si="435"/>
        <v>3</v>
      </c>
      <c r="Q417" s="3">
        <f t="shared" si="436"/>
        <v>5.0909090909091015E-2</v>
      </c>
      <c r="R417" s="3">
        <f t="shared" si="437"/>
        <v>4.7619047619047561E-2</v>
      </c>
      <c r="S417" s="3">
        <f t="shared" si="438"/>
        <v>1.3136363636363637</v>
      </c>
      <c r="T417" s="3">
        <f t="shared" si="439"/>
        <v>6.5681818181818192</v>
      </c>
      <c r="U417" s="3">
        <f t="shared" si="440"/>
        <v>11.56</v>
      </c>
      <c r="V417" s="3">
        <f t="shared" si="441"/>
        <v>1.4712727272727273</v>
      </c>
      <c r="W417" s="3">
        <f t="shared" si="442"/>
        <v>3.1527272727272733</v>
      </c>
      <c r="X417" s="4">
        <f t="shared" si="443"/>
        <v>0.8</v>
      </c>
      <c r="Y417" s="4">
        <f t="shared" si="444"/>
        <v>0.16</v>
      </c>
      <c r="Z417" s="4">
        <f t="shared" si="445"/>
        <v>9.0909090909090912E-2</v>
      </c>
      <c r="AA417" s="4">
        <f t="shared" si="446"/>
        <v>0.7142857142857143</v>
      </c>
      <c r="AB417" s="4">
        <f t="shared" si="447"/>
        <v>0.33333333333333331</v>
      </c>
      <c r="AC417" s="4">
        <f t="shared" si="448"/>
        <v>0.4</v>
      </c>
      <c r="AD417" s="4">
        <f t="shared" si="449"/>
        <v>0.54545454545454541</v>
      </c>
      <c r="AE417" s="4">
        <f t="shared" si="450"/>
        <v>0.9</v>
      </c>
      <c r="AF417" s="4">
        <f t="shared" si="451"/>
        <v>4.5454545454545456E-2</v>
      </c>
      <c r="AG417" s="4">
        <f>IFERROR(AVERAGE(Tabela13[[#This Row],[V1]],Tabela13[[#This Row],[V2]]),"")</f>
        <v>0.47272727272727272</v>
      </c>
      <c r="AH417" s="4">
        <f>IFERROR(AVERAGE(Tabela13[[#This Row],[V1]],Tabela13[[#This Row],[V3]]),"")</f>
        <v>0.65</v>
      </c>
      <c r="AI417" s="4">
        <f>IFERROR(AVERAGE(Tabela13[[#This Row],[V1]],Tabela13[[#This Row],[V4]]),"")</f>
        <v>0.22272727272727275</v>
      </c>
      <c r="AJ417" s="4">
        <f>IFERROR(AVERAGE(Tabela13[[#This Row],[V2]],Tabela13[[#This Row],[V1]]),"")</f>
        <v>0.47272727272727272</v>
      </c>
      <c r="AK417" s="4">
        <f>IFERROR(AVERAGE(Tabela13[[#This Row],[V2]],Tabela13[[#This Row],[V3]]),"")</f>
        <v>0.72272727272727266</v>
      </c>
      <c r="AL417" s="4">
        <f>IFERROR(AVERAGE(Tabela13[[#This Row],[V2]],Tabela13[[#This Row],[V4]]),"")</f>
        <v>0.29545454545454541</v>
      </c>
      <c r="AM417" s="4">
        <f>IFERROR(AVERAGE(Tabela13[[#This Row],[V3]],Tabela13[[#This Row],[V1]]),"")</f>
        <v>0.65</v>
      </c>
      <c r="AN417" s="4">
        <f>IFERROR(AVERAGE(Tabela13[[#This Row],[V3]],Tabela13[[#This Row],[V2]]),"")</f>
        <v>0.72272727272727266</v>
      </c>
      <c r="AO417" s="4">
        <f>IFERROR(AVERAGE(Tabela13[[#This Row],[V3]],Tabela13[[#This Row],[V4]]),"")</f>
        <v>0.47272727272727272</v>
      </c>
      <c r="AP417" s="4">
        <f>IFERROR(AVERAGE(Tabela13[[#This Row],[V4]],Tabela13[[#This Row],[V1]]),"")</f>
        <v>0.22272727272727275</v>
      </c>
      <c r="AQ417" s="4">
        <f>IFERROR(AVERAGE(Tabela13[[#This Row],[V4]],Tabela13[[#This Row],[V2]]),"")</f>
        <v>0.29545454545454541</v>
      </c>
      <c r="AR417" s="4">
        <f>IFERROR(AVERAGE(Tabela13[[#This Row],[V4]],Tabela13[[#This Row],[V3]]),"")</f>
        <v>0.47272727272727272</v>
      </c>
      <c r="AS417" s="4">
        <f>_xlfn.STDEV.S(Tabela13[[#This Row],[V1]:[V2]])</f>
        <v>0.10285189544531602</v>
      </c>
      <c r="AT417" s="4">
        <f>_xlfn.STDEV.S(Tabela13[[#This Row],[V1]],Tabela13[[#This Row],[V3]])</f>
        <v>0.35355339059327379</v>
      </c>
      <c r="AU417" s="4">
        <f>_xlfn.STDEV.S(Tabela13[[#This Row],[V1]],Tabela13[[#This Row],[V4]])</f>
        <v>0.25070149514795775</v>
      </c>
      <c r="AV417" s="4">
        <f>_xlfn.STDEV.S(Tabela13[[#This Row],[V2]],Tabela13[[#This Row],[V1]])</f>
        <v>0.10285189544531602</v>
      </c>
      <c r="AW417" s="4">
        <f>_xlfn.STDEV.S(Tabela13[[#This Row],[V2]],Tabela13[[#This Row],[V3]])</f>
        <v>0.25070149514795803</v>
      </c>
      <c r="AX417" s="4">
        <f>_xlfn.STDEV.S(Tabela13[[#This Row],[V42]],Tabela13[[#This Row],[V44]])</f>
        <v>0.45640528603858971</v>
      </c>
      <c r="AY417" s="4">
        <f>_xlfn.STDEV.S(Tabela13[[#This Row],[V3]],Tabela13[[#This Row],[V1]])</f>
        <v>0.35355339059327379</v>
      </c>
      <c r="AZ417" s="4">
        <f>_xlfn.STDEV.S(Tabela13[[#This Row],[V3]],Tabela13[[#This Row],[V2]])</f>
        <v>0.25070149514795803</v>
      </c>
      <c r="BA417" s="4">
        <f>_xlfn.STDEV.S(Tabela13[[#This Row],[V3]],Tabela13[[#This Row],[V4]])</f>
        <v>0.60425488574123165</v>
      </c>
      <c r="BB417" s="4">
        <f>_xlfn.STDEV.S(Tabela13[[#This Row],[V4]],Tabela13[[#This Row],[V1]])</f>
        <v>0.25070149514795775</v>
      </c>
      <c r="BC417" s="4">
        <f>_xlfn.STDEV.S(Tabela13[[#This Row],[V4]],Tabela13[[#This Row],[V2]])</f>
        <v>0.35355339059327379</v>
      </c>
      <c r="BD417" s="4">
        <f>_xlfn.STDEV.S(Tabela13[[#This Row],[V4]],Tabela13[[#This Row],[V3]])</f>
        <v>0.60425488574123165</v>
      </c>
      <c r="BE417" s="4">
        <f>Tabela13[[#This Row],[V17]]/Tabela13[[#This Row],[V5]]</f>
        <v>0.2175713172881685</v>
      </c>
      <c r="BF417" s="4">
        <f>Tabela13[[#This Row],[V18]]/Tabela13[[#This Row],[V6]]</f>
        <v>0.54392829322042124</v>
      </c>
      <c r="BG417" s="4">
        <f>Tabela13[[#This Row],[V19]]/Tabela13[[#This Row],[V7]]</f>
        <v>1.1255985496438918</v>
      </c>
      <c r="BH417" s="4">
        <f>Tabela13[[#This Row],[V20]]/Tabela13[[#This Row],[V8]]</f>
        <v>0.2175713172881685</v>
      </c>
      <c r="BI417" s="4">
        <f>Tabela13[[#This Row],[V21]]/Tabela13[[#This Row],[V9]]</f>
        <v>0.34688257190283506</v>
      </c>
      <c r="BJ417" s="4">
        <f>Tabela13[[#This Row],[V22]]/Tabela13[[#This Row],[V10]]</f>
        <v>1.5447563527459962</v>
      </c>
      <c r="BK417" s="4">
        <f>Tabela13[[#This Row],[V23]]/Tabela13[[#This Row],[V11]]</f>
        <v>0.54392829322042124</v>
      </c>
      <c r="BL417" s="4">
        <f>Tabela13[[#This Row],[V24]]/Tabela13[[#This Row],[V12]]</f>
        <v>0.34688257190283506</v>
      </c>
      <c r="BM417" s="4">
        <f>Tabela13[[#This Row],[V25]]/Tabela13[[#This Row],[V13]]</f>
        <v>1.27823148906799</v>
      </c>
      <c r="BN417" s="4">
        <f>Tabela13[[#This Row],[V26]]/Tabela13[[#This Row],[V14]]</f>
        <v>1.1255985496438918</v>
      </c>
      <c r="BO417" s="4">
        <f>Tabela13[[#This Row],[V27]]/Tabela13[[#This Row],[V15]]</f>
        <v>1.1966422450849268</v>
      </c>
      <c r="BP417" s="4">
        <f>Tabela13[[#This Row],[V28]]/Tabela13[[#This Row],[V16]]</f>
        <v>1.27823148906799</v>
      </c>
      <c r="BQ417" s="4">
        <f>Tabela13[[#This Row],[V1]]-Tabela13[[#This Row],[V2]]</f>
        <v>-0.14545454545454539</v>
      </c>
      <c r="BR417" s="4">
        <f>Tabela13[[#This Row],[V1]]-Tabela13[[#This Row],[V3]]</f>
        <v>-0.5</v>
      </c>
      <c r="BS417" s="4">
        <f>Tabela13[[#This Row],[V1]]-Tabela13[[#This Row],[V4]]</f>
        <v>0.35454545454545455</v>
      </c>
      <c r="BT417" s="4">
        <f>Tabela13[[#This Row],[V2]]-Tabela13[[#This Row],[V1]]</f>
        <v>0.14545454545454539</v>
      </c>
      <c r="BU417" s="4">
        <f>Tabela13[[#This Row],[V2]]-Tabela13[[#This Row],[V3]]</f>
        <v>-0.35454545454545461</v>
      </c>
      <c r="BV417" s="4">
        <f>Tabela13[[#This Row],[V2]]-Tabela13[[#This Row],[V4]]</f>
        <v>0.49999999999999994</v>
      </c>
      <c r="BW417" s="4">
        <f>AVERAGE(Tabela13[[#This Row],[V41]],Tabela13[[#This Row],[V42]])</f>
        <v>-0.3227272727272727</v>
      </c>
      <c r="BX417" s="4">
        <f>AVERAGE(Tabela13[[#This Row],[V41]],Tabela13[[#This Row],[V43]])</f>
        <v>0.10454545454545458</v>
      </c>
      <c r="BY417" s="4">
        <f>AVERAGE(Tabela13[[#This Row],[V41]],Tabela13[[#This Row],[V44]])</f>
        <v>0</v>
      </c>
      <c r="BZ417" s="4">
        <f>AVERAGE(Tabela13[[#This Row],[V41]],Tabela13[[#This Row],[V45]])</f>
        <v>-0.25</v>
      </c>
      <c r="CA417" s="4">
        <f>AVERAGE(Tabela13[[#This Row],[V41]],Tabela13[[#This Row],[V46]])</f>
        <v>0.17727272727272728</v>
      </c>
      <c r="CB417" s="4">
        <f>AVERAGE(Tabela13[[#This Row],[V42]],Tabela13[[#This Row],[V41]])</f>
        <v>-0.3227272727272727</v>
      </c>
      <c r="CC417" s="4">
        <f>AVERAGE(Tabela13[[#This Row],[V42]],Tabela13[[#This Row],[V43]])</f>
        <v>-7.2727272727272724E-2</v>
      </c>
      <c r="CD417" s="4">
        <f>AVERAGE(Tabela13[[#This Row],[V42]],Tabela13[[#This Row],[V44]])</f>
        <v>-0.1772727272727273</v>
      </c>
      <c r="CE417" s="4">
        <f>AVERAGE(Tabela13[[#This Row],[V42]],Tabela13[[#This Row],[V45]])</f>
        <v>-0.4272727272727273</v>
      </c>
      <c r="CF417" s="4">
        <f>AVERAGE(Tabela13[[#This Row],[V42]],Tabela13[[#This Row],[V46]])</f>
        <v>0</v>
      </c>
      <c r="CG417" s="4">
        <f>AVERAGE(Tabela13[[#This Row],[V43]],Tabela13[[#This Row],[V41]])</f>
        <v>0.10454545454545458</v>
      </c>
      <c r="CH417" s="4">
        <f>AVERAGE(Tabela13[[#This Row],[V43]],Tabela13[[#This Row],[V42]])</f>
        <v>-7.2727272727272724E-2</v>
      </c>
      <c r="CI417" s="4">
        <f>AVERAGE(Tabela13[[#This Row],[V43]],Tabela13[[#This Row],[V44]])</f>
        <v>0.24999999999999997</v>
      </c>
      <c r="CJ417" s="4">
        <f>AVERAGE(Tabela13[[#This Row],[V43]],Tabela13[[#This Row],[V45]])</f>
        <v>0</v>
      </c>
      <c r="CK417" s="4">
        <f>AVERAGE(Tabela13[[#This Row],[V43]],Tabela13[[#This Row],[V46]])</f>
        <v>0.42727272727272725</v>
      </c>
      <c r="CL417" s="4">
        <f>AVERAGE(Tabela13[[#This Row],[V44]],Tabela13[[#This Row],[V41]])</f>
        <v>0</v>
      </c>
      <c r="CM417" s="4">
        <f>AVERAGE(Tabela13[[#This Row],[V44]],Tabela13[[#This Row],[V42]])</f>
        <v>-0.1772727272727273</v>
      </c>
      <c r="CN417" s="4">
        <f>AVERAGE(Tabela13[[#This Row],[V44]],Tabela13[[#This Row],[V43]])</f>
        <v>0.24999999999999997</v>
      </c>
      <c r="CO417" s="4">
        <f>AVERAGE(Tabela13[[#This Row],[V44]],Tabela13[[#This Row],[V45]])</f>
        <v>-0.10454545454545461</v>
      </c>
      <c r="CP417" s="4">
        <f>AVERAGE(Tabela13[[#This Row],[V44]],Tabela13[[#This Row],[V46]])</f>
        <v>0.32272727272727264</v>
      </c>
      <c r="CQ417" s="4">
        <f>AVERAGE(Tabela13[[#This Row],[V45]],Tabela13[[#This Row],[V41]])</f>
        <v>-0.25</v>
      </c>
      <c r="CR417" s="4">
        <f>AVERAGE(Tabela13[[#This Row],[V45]],Tabela13[[#This Row],[V42]])</f>
        <v>-0.4272727272727273</v>
      </c>
      <c r="CS417" s="4">
        <f>AVERAGE(Tabela13[[#This Row],[V45]],Tabela13[[#This Row],[V43]])</f>
        <v>0</v>
      </c>
      <c r="CT417" s="4">
        <f>AVERAGE(Tabela13[[#This Row],[V45]],Tabela13[[#This Row],[V44]])</f>
        <v>-0.10454545454545461</v>
      </c>
      <c r="CU417" s="4">
        <f>AVERAGE(Tabela13[[#This Row],[V45]],Tabela13[[#This Row],[V46]])</f>
        <v>7.2727272727272668E-2</v>
      </c>
      <c r="CV417" s="4">
        <f>AVERAGE(Tabela13[[#This Row],[V46]],Tabela13[[#This Row],[V41]])</f>
        <v>0.17727272727272728</v>
      </c>
      <c r="CW417" s="4">
        <f>AVERAGE(Tabela13[[#This Row],[V46]],Tabela13[[#This Row],[V42]])</f>
        <v>0</v>
      </c>
      <c r="CX417" s="4">
        <f>AVERAGE(Tabela13[[#This Row],[V46]],Tabela13[[#This Row],[V43]])</f>
        <v>0.42727272727272725</v>
      </c>
      <c r="CY417" s="4">
        <f>AVERAGE(Tabela13[[#This Row],[V46]],Tabela13[[#This Row],[V44]])</f>
        <v>0.32272727272727264</v>
      </c>
      <c r="CZ417" s="4">
        <f>AVERAGE(Tabela13[[#This Row],[V46]],Tabela13[[#This Row],[V45]])</f>
        <v>7.2727272727272668E-2</v>
      </c>
      <c r="DA417" s="3">
        <f>_xlfn.STDEV.S(Tabela13[[#This Row],[V41]],Tabela13[[#This Row],[V42]])</f>
        <v>0.25070149514795781</v>
      </c>
      <c r="DB417" s="3">
        <f>_xlfn.STDEV.S(Tabela13[[#This Row],[V41]],Tabela13[[#This Row],[V43]])</f>
        <v>0.35355339059327373</v>
      </c>
      <c r="DC417" s="3">
        <f>_xlfn.STDEV.S(Tabela13[[#This Row],[V41]],Tabela13[[#This Row],[V44]])</f>
        <v>0.20570379089063193</v>
      </c>
      <c r="DD417" s="3">
        <f>_xlfn.STDEV.S(Tabela13[[#This Row],[V41]],Tabela13[[#This Row],[V45]])</f>
        <v>0.1478495997026418</v>
      </c>
      <c r="DE417" s="3">
        <f>_xlfn.STDEV.S(Tabela13[[#This Row],[V41]],Tabela13[[#This Row],[V46]])</f>
        <v>0.45640528603858971</v>
      </c>
      <c r="DF417" s="3">
        <f>_xlfn.STDEV.S(Tabela13[[#This Row],[V42]],Tabela13[[#This Row],[V41]])</f>
        <v>0.25070149514795781</v>
      </c>
      <c r="DG417" s="3">
        <f>_xlfn.STDEV.S(Tabela13[[#This Row],[V42]],Tabela13[[#This Row],[V43]])</f>
        <v>0.60425488574123154</v>
      </c>
      <c r="DH417" s="3">
        <f>_xlfn.STDEV.S(Tabela13[[#This Row],[V42]],Tabela13[[#This Row],[V44]])</f>
        <v>0.45640528603858971</v>
      </c>
      <c r="DI417" s="3">
        <f>_xlfn.STDEV.S(Tabela13[[#This Row],[V42]],Tabela13[[#This Row],[V45]])</f>
        <v>0.10285189544531602</v>
      </c>
      <c r="DJ417" s="3">
        <f>_xlfn.STDEV.S(Tabela13[[#This Row],[V42]],Tabela13[[#This Row],[V46]])</f>
        <v>0.70710678118654746</v>
      </c>
      <c r="DK417" s="3">
        <f>_xlfn.STDEV.S(Tabela13[[#This Row],[V43]],Tabela13[[#This Row],[V41]])</f>
        <v>0.35355339059327373</v>
      </c>
      <c r="DL417" s="3">
        <f>_xlfn.STDEV.S(Tabela13[[#This Row],[V43]],Tabela13[[#This Row],[V42]])</f>
        <v>0.60425488574123154</v>
      </c>
      <c r="DM417" s="3">
        <f>_xlfn.STDEV.S(Tabela13[[#This Row],[V43]],Tabela13[[#This Row],[V44]])</f>
        <v>0.1478495997026418</v>
      </c>
      <c r="DN417" s="3">
        <f>_xlfn.STDEV.S(Tabela13[[#This Row],[V43]],Tabela13[[#This Row],[V45]])</f>
        <v>0.50140299029591551</v>
      </c>
      <c r="DO417" s="3">
        <f>_xlfn.STDEV.S(Tabela13[[#This Row],[V43]],Tabela13[[#This Row],[V46]])</f>
        <v>0.10285189544531602</v>
      </c>
      <c r="DP417" s="3">
        <f>_xlfn.STDEV.S(Tabela13[[#This Row],[V44]],Tabela13[[#This Row],[V41]])</f>
        <v>0.20570379089063193</v>
      </c>
      <c r="DQ417" s="3">
        <f>_xlfn.STDEV.S(Tabela13[[#This Row],[V44]],Tabela13[[#This Row],[V42]])</f>
        <v>0.45640528603858971</v>
      </c>
      <c r="DR417" s="3">
        <f>_xlfn.STDEV.S(Tabela13[[#This Row],[V44]],Tabela13[[#This Row],[V43]])</f>
        <v>0.1478495997026418</v>
      </c>
      <c r="DS417" s="3">
        <f>_xlfn.STDEV.S(Tabela13[[#This Row],[V44]],Tabela13[[#This Row],[V45]])</f>
        <v>0.35355339059327373</v>
      </c>
      <c r="DT417" s="3">
        <f>_xlfn.STDEV.S(Tabela13[[#This Row],[V44]],Tabela13[[#This Row],[V46]])</f>
        <v>0.25070149514795786</v>
      </c>
      <c r="DU417" s="3">
        <f>_xlfn.STDEV.S(Tabela13[[#This Row],[V45]],Tabela13[[#This Row],[V41]])</f>
        <v>0.1478495997026418</v>
      </c>
      <c r="DV417" s="3">
        <f>_xlfn.STDEV.S(Tabela13[[#This Row],[V45]],Tabela13[[#This Row],[V42]])</f>
        <v>0.10285189544531602</v>
      </c>
      <c r="DW417" s="3">
        <f>_xlfn.STDEV.S(Tabela13[[#This Row],[V45]],Tabela13[[#This Row],[V43]])</f>
        <v>0.50140299029591551</v>
      </c>
      <c r="DX417" s="3">
        <f>_xlfn.STDEV.S(Tabela13[[#This Row],[V45]],Tabela13[[#This Row],[V44]])</f>
        <v>0.35355339059327373</v>
      </c>
      <c r="DY417" s="3">
        <f>_xlfn.STDEV.S(Tabela13[[#This Row],[V45]],Tabela13[[#This Row],[V46]])</f>
        <v>0.60425488574123143</v>
      </c>
      <c r="DZ417" s="3">
        <f>_xlfn.STDEV.S(Tabela13[[#This Row],[V46]],Tabela13[[#This Row],[V41]])</f>
        <v>0.45640528603858971</v>
      </c>
      <c r="EA417" s="3">
        <f>_xlfn.STDEV.S(Tabela13[[#This Row],[V46]],Tabela13[[#This Row],[V42]])</f>
        <v>0.70710678118654746</v>
      </c>
      <c r="EB417" s="3">
        <f>_xlfn.STDEV.S(Tabela13[[#This Row],[V46]],Tabela13[[#This Row],[V43]])</f>
        <v>0.10285189544531602</v>
      </c>
      <c r="EC417" s="3">
        <f>_xlfn.STDEV.S(Tabela13[[#This Row],[V46]],Tabela13[[#This Row],[V44]])</f>
        <v>0.25070149514795786</v>
      </c>
      <c r="ED417" s="3">
        <f>_xlfn.STDEV.S(Tabela13[[#This Row],[V46]],Tabela13[[#This Row],[V45]])</f>
        <v>0.60425488574123143</v>
      </c>
      <c r="EE417" s="3">
        <f t="shared" si="452"/>
        <v>-0.77682153426127776</v>
      </c>
      <c r="EF417" s="3">
        <f t="shared" si="453"/>
        <v>3.3818150404573997</v>
      </c>
      <c r="EG417" s="3" t="str">
        <f t="shared" si="454"/>
        <v/>
      </c>
      <c r="EH417" s="3">
        <f t="shared" si="455"/>
        <v>-0.59139839881056722</v>
      </c>
      <c r="EI417" s="3">
        <f t="shared" si="456"/>
        <v>2.5745939212433266</v>
      </c>
      <c r="EJ417" s="3">
        <f t="shared" si="457"/>
        <v>-0.77682153426127776</v>
      </c>
      <c r="EK417" s="3">
        <f t="shared" si="458"/>
        <v>-8.3085046789419348</v>
      </c>
      <c r="EL417" s="3">
        <f t="shared" si="459"/>
        <v>-2.5745939212433262</v>
      </c>
      <c r="EM417" s="3">
        <f t="shared" si="460"/>
        <v>-0.24071720210605874</v>
      </c>
      <c r="EN417" s="3" t="str">
        <f t="shared" si="461"/>
        <v/>
      </c>
      <c r="EO417" s="3">
        <f t="shared" si="462"/>
        <v>3.3818150404573997</v>
      </c>
      <c r="EP417" s="3">
        <f t="shared" si="463"/>
        <v>-8.3085046789419348</v>
      </c>
      <c r="EQ417" s="3">
        <f t="shared" si="464"/>
        <v>0.59139839881056733</v>
      </c>
      <c r="ER417" s="3" t="str">
        <f t="shared" si="465"/>
        <v/>
      </c>
      <c r="ES417" s="3" t="str">
        <f t="shared" si="466"/>
        <v/>
      </c>
      <c r="ET417" s="3" t="str">
        <f t="shared" si="467"/>
        <v/>
      </c>
      <c r="EU417" s="3" t="str">
        <f t="shared" si="468"/>
        <v/>
      </c>
      <c r="EV417" s="3">
        <f t="shared" si="469"/>
        <v>0.59139839881056733</v>
      </c>
      <c r="EW417" s="3">
        <f t="shared" si="470"/>
        <v>-3.3818150404573988</v>
      </c>
      <c r="EX417" s="3">
        <f t="shared" si="471"/>
        <v>0.77682153426127809</v>
      </c>
      <c r="EY417" s="3">
        <f t="shared" si="472"/>
        <v>-0.59139839881056722</v>
      </c>
      <c r="EZ417" s="3">
        <f t="shared" si="473"/>
        <v>-0.24071720210605874</v>
      </c>
      <c r="FA417" s="3" t="str">
        <f t="shared" si="474"/>
        <v/>
      </c>
      <c r="FB417" s="3">
        <f t="shared" si="475"/>
        <v>-3.3818150404573988</v>
      </c>
      <c r="FC417" s="3">
        <f t="shared" si="476"/>
        <v>8.3085046789419383</v>
      </c>
      <c r="FD417" s="3">
        <f t="shared" si="477"/>
        <v>2.5745939212433266</v>
      </c>
      <c r="FE417" s="3" t="str">
        <f t="shared" si="478"/>
        <v/>
      </c>
      <c r="FF417" s="3">
        <f t="shared" si="479"/>
        <v>0.24071720210605879</v>
      </c>
      <c r="FG417" s="3">
        <f t="shared" si="480"/>
        <v>0.77682153426127809</v>
      </c>
      <c r="FH417" s="3">
        <f t="shared" si="481"/>
        <v>8.3085046789419383</v>
      </c>
      <c r="FI417" s="4">
        <f t="shared" si="482"/>
        <v>0</v>
      </c>
      <c r="FJ417" s="4">
        <f t="shared" si="483"/>
        <v>0.8</v>
      </c>
      <c r="FK417" s="4">
        <f t="shared" si="484"/>
        <v>2.4359861591695502</v>
      </c>
      <c r="FL417" s="4">
        <f t="shared" si="485"/>
        <v>0.41176470588235292</v>
      </c>
      <c r="FM417" s="4">
        <f>Tabela13[[#This Row],[V139]]-Tabela13[[#This Row],[V140]]</f>
        <v>2.0242214532871974</v>
      </c>
      <c r="FN417" s="4">
        <f>Tabela13[[#This Row],[V1]]-Tabela13[[#This Row],[V2]]/2</f>
        <v>0.12727272727272732</v>
      </c>
      <c r="FO417" s="4">
        <f>Tabela13[[#This Row],[V1]]-Tabela13[[#This Row],[V3]]/2</f>
        <v>-4.9999999999999989E-2</v>
      </c>
      <c r="FP417" s="4">
        <f>Tabela13[[#This Row],[V1]]-Tabela13[[#This Row],[V4]]/2</f>
        <v>0.37727272727272732</v>
      </c>
      <c r="FQ417" s="4">
        <f>Tabela13[[#This Row],[V2]]-Tabela13[[#This Row],[V1]]/2</f>
        <v>0.3454545454545454</v>
      </c>
      <c r="FR417" s="4">
        <f>Tabela13[[#This Row],[V2]]-Tabela13[[#This Row],[V3]]/2</f>
        <v>9.5454545454545403E-2</v>
      </c>
      <c r="FS417" s="4">
        <f>Tabela13[[#This Row],[V2]]-Tabela13[[#This Row],[V4]]/2</f>
        <v>0.52272727272727271</v>
      </c>
      <c r="FT417" s="4">
        <f t="shared" si="486"/>
        <v>0.12659212727997213</v>
      </c>
      <c r="FU417" s="4">
        <f t="shared" si="487"/>
        <v>-4.9958395721942751E-2</v>
      </c>
      <c r="FV417" s="4">
        <f t="shared" si="488"/>
        <v>0.36076170795815671</v>
      </c>
      <c r="FW417" s="4">
        <f t="shared" si="489"/>
        <v>0.3326196915739123</v>
      </c>
      <c r="FX417" s="4">
        <f t="shared" si="490"/>
        <v>9.5166206553966737E-2</v>
      </c>
      <c r="FY417" s="4">
        <f t="shared" si="491"/>
        <v>0.48166367755486145</v>
      </c>
      <c r="FZ417" s="4">
        <f t="shared" si="492"/>
        <v>22.786582910394984</v>
      </c>
      <c r="GA417" s="4">
        <f t="shared" si="493"/>
        <v>-8.9925112299496952</v>
      </c>
      <c r="GB417" s="4">
        <f t="shared" si="494"/>
        <v>64.93710743246821</v>
      </c>
      <c r="GC417" s="4">
        <f t="shared" si="495"/>
        <v>59.871544483304213</v>
      </c>
      <c r="GD417" s="4">
        <f t="shared" si="496"/>
        <v>17.129917179714013</v>
      </c>
      <c r="GE417" s="4">
        <f t="shared" si="497"/>
        <v>86.699461959875052</v>
      </c>
      <c r="GF417" s="4">
        <f>Tabela13[[#This Row],[V1]]-Tabela13[[#This Row],[V2]]/Tabela13[[#This Row],[V2]]</f>
        <v>-0.6</v>
      </c>
      <c r="GG417" s="4">
        <f>Tabela13[[#This Row],[V1]]-Tabela13[[#This Row],[V3]]/Tabela13[[#This Row],[V3]]</f>
        <v>-0.6</v>
      </c>
      <c r="GH417" s="4">
        <f>Tabela13[[#This Row],[V1]]-Tabela13[[#This Row],[V4]]/Tabela13[[#This Row],[V4]]</f>
        <v>-0.6</v>
      </c>
      <c r="GI417" s="4">
        <f>Tabela13[[#This Row],[V2]]-Tabela13[[#This Row],[V1]]/Tabela13[[#This Row],[V1]]</f>
        <v>-0.45454545454545459</v>
      </c>
      <c r="GJ417" s="4">
        <f>Tabela13[[#This Row],[V2]]-Tabela13[[#This Row],[V3]]/Tabela13[[#This Row],[V3]]</f>
        <v>-0.45454545454545459</v>
      </c>
      <c r="GK417" s="4">
        <f>Tabela13[[#This Row],[V2]]-Tabela13[[#This Row],[V4]]/Tabela13[[#This Row],[V4]]</f>
        <v>-0.45454545454545459</v>
      </c>
      <c r="GL417" s="4">
        <f t="shared" si="498"/>
        <v>0.35388438758952667</v>
      </c>
      <c r="GM417" s="4">
        <f t="shared" si="499"/>
        <v>0.47272727272727272</v>
      </c>
      <c r="GN417" s="4">
        <f t="shared" si="500"/>
        <v>0.74860158913169106</v>
      </c>
      <c r="GO417" s="3">
        <f t="shared" si="501"/>
        <v>0</v>
      </c>
      <c r="GP417" s="3">
        <v>100</v>
      </c>
      <c r="GQ417" s="3">
        <f t="shared" si="502"/>
        <v>-1</v>
      </c>
      <c r="GR417" s="3">
        <f t="shared" si="503"/>
        <v>-100</v>
      </c>
      <c r="GS417" s="34">
        <f>COUNTIF($D$2:D416,Tabela13[[#This Row],[HomeTeam]])</f>
        <v>20</v>
      </c>
      <c r="GT417" s="34">
        <f>COUNTIF($E$2:E416,Tabela13[[#This Row],[AwayTeam]])</f>
        <v>20</v>
      </c>
      <c r="GU417" s="3">
        <f>IFERROR(AVERAGEIFS($AD$2:AD416,$D$2:D416,Tabela13[[#This Row],[HomeTeam]],$GS$2:GS416,"&gt;="&amp;Tabela13[[#This Row],[Contagem_H]]-5),"")</f>
        <v>0.44560929266811611</v>
      </c>
      <c r="GV417" s="3">
        <f>IFERROR(AVERAGEIFS($G$2:G416,$E$2:E416,Tabela13[[#This Row],[AwayTeam]],$GT$2:GT416,"&gt;="&amp;Tabela13[[#This Row],[Contagem_A]]-5),"")</f>
        <v>1.4</v>
      </c>
      <c r="GW417" s="3">
        <f>IFERROR(AVERAGEIFS($GQ$2:GQ416,$D$2:D416,Tabela13[[#This Row],[HomeTeam]],$GS$2:GS416,"&gt;="&amp;Tabela13[[#This Row],[Contagem_H]]-5),"")</f>
        <v>-3.2000000000000028E-2</v>
      </c>
    </row>
    <row r="418" spans="1:205" x14ac:dyDescent="0.25">
      <c r="A418" t="s">
        <v>127</v>
      </c>
      <c r="B418" t="s">
        <v>280</v>
      </c>
      <c r="C418" t="s">
        <v>134</v>
      </c>
      <c r="D418" t="s">
        <v>130</v>
      </c>
      <c r="E418" t="s">
        <v>22</v>
      </c>
      <c r="F418" s="3">
        <v>2</v>
      </c>
      <c r="G418" s="3">
        <v>1</v>
      </c>
      <c r="H418" s="3" t="str">
        <f t="shared" si="504"/>
        <v>H</v>
      </c>
      <c r="I418" s="3">
        <v>1.17</v>
      </c>
      <c r="J418" s="3">
        <v>8</v>
      </c>
      <c r="K418" s="3">
        <v>15</v>
      </c>
      <c r="L418" s="3">
        <v>1.44</v>
      </c>
      <c r="M418" s="3">
        <v>2.75</v>
      </c>
      <c r="N418" s="3">
        <f t="shared" si="433"/>
        <v>3</v>
      </c>
      <c r="O418" s="3">
        <f t="shared" si="434"/>
        <v>3</v>
      </c>
      <c r="P418" s="3">
        <f t="shared" si="435"/>
        <v>0</v>
      </c>
      <c r="Q418" s="3">
        <f t="shared" si="436"/>
        <v>4.6367521367521425E-2</v>
      </c>
      <c r="R418" s="3">
        <f t="shared" si="437"/>
        <v>5.8080808080808066E-2</v>
      </c>
      <c r="S418" s="3">
        <f t="shared" si="438"/>
        <v>1.2242500000000001</v>
      </c>
      <c r="T418" s="3">
        <f t="shared" si="439"/>
        <v>8.3709401709401714</v>
      </c>
      <c r="U418" s="3">
        <f t="shared" si="440"/>
        <v>15.695512820512821</v>
      </c>
      <c r="V418" s="3">
        <f t="shared" si="441"/>
        <v>1.5067692307692309</v>
      </c>
      <c r="W418" s="3">
        <f t="shared" si="442"/>
        <v>2.8775106837606841</v>
      </c>
      <c r="X418" s="4">
        <f t="shared" si="443"/>
        <v>0.85470085470085477</v>
      </c>
      <c r="Y418" s="4">
        <f t="shared" si="444"/>
        <v>0.125</v>
      </c>
      <c r="Z418" s="4">
        <f t="shared" si="445"/>
        <v>6.6666666666666666E-2</v>
      </c>
      <c r="AA418" s="4">
        <f t="shared" si="446"/>
        <v>0.69444444444444442</v>
      </c>
      <c r="AB418" s="4">
        <f t="shared" si="447"/>
        <v>0.36363636363636365</v>
      </c>
      <c r="AC418" s="4">
        <f t="shared" si="448"/>
        <v>1.4273504273504274</v>
      </c>
      <c r="AD418" s="4">
        <f t="shared" si="449"/>
        <v>0.53333333333333333</v>
      </c>
      <c r="AE418" s="4">
        <f t="shared" si="450"/>
        <v>0.92735042735042739</v>
      </c>
      <c r="AF418" s="4">
        <f t="shared" si="451"/>
        <v>1.0333333333333334</v>
      </c>
      <c r="AG418" s="4">
        <f>IFERROR(AVERAGE(Tabela13[[#This Row],[V1]],Tabela13[[#This Row],[V2]]),"")</f>
        <v>0.98034188034188041</v>
      </c>
      <c r="AH418" s="4">
        <f>IFERROR(AVERAGE(Tabela13[[#This Row],[V1]],Tabela13[[#This Row],[V3]]),"")</f>
        <v>1.1773504273504274</v>
      </c>
      <c r="AI418" s="4">
        <f>IFERROR(AVERAGE(Tabela13[[#This Row],[V1]],Tabela13[[#This Row],[V4]]),"")</f>
        <v>1.2303418803418804</v>
      </c>
      <c r="AJ418" s="4">
        <f>IFERROR(AVERAGE(Tabela13[[#This Row],[V2]],Tabela13[[#This Row],[V1]]),"")</f>
        <v>0.98034188034188041</v>
      </c>
      <c r="AK418" s="4">
        <f>IFERROR(AVERAGE(Tabela13[[#This Row],[V2]],Tabela13[[#This Row],[V3]]),"")</f>
        <v>0.73034188034188041</v>
      </c>
      <c r="AL418" s="4">
        <f>IFERROR(AVERAGE(Tabela13[[#This Row],[V2]],Tabela13[[#This Row],[V4]]),"")</f>
        <v>0.78333333333333344</v>
      </c>
      <c r="AM418" s="4">
        <f>IFERROR(AVERAGE(Tabela13[[#This Row],[V3]],Tabela13[[#This Row],[V1]]),"")</f>
        <v>1.1773504273504274</v>
      </c>
      <c r="AN418" s="4">
        <f>IFERROR(AVERAGE(Tabela13[[#This Row],[V3]],Tabela13[[#This Row],[V2]]),"")</f>
        <v>0.73034188034188041</v>
      </c>
      <c r="AO418" s="4">
        <f>IFERROR(AVERAGE(Tabela13[[#This Row],[V3]],Tabela13[[#This Row],[V4]]),"")</f>
        <v>0.98034188034188041</v>
      </c>
      <c r="AP418" s="4">
        <f>IFERROR(AVERAGE(Tabela13[[#This Row],[V4]],Tabela13[[#This Row],[V1]]),"")</f>
        <v>1.2303418803418804</v>
      </c>
      <c r="AQ418" s="4">
        <f>IFERROR(AVERAGE(Tabela13[[#This Row],[V4]],Tabela13[[#This Row],[V2]]),"")</f>
        <v>0.78333333333333344</v>
      </c>
      <c r="AR418" s="4">
        <f>IFERROR(AVERAGE(Tabela13[[#This Row],[V4]],Tabela13[[#This Row],[V3]]),"")</f>
        <v>0.98034188034188041</v>
      </c>
      <c r="AS418" s="4">
        <f>_xlfn.STDEV.S(Tabela13[[#This Row],[V1]:[V2]])</f>
        <v>0.63216554967617811</v>
      </c>
      <c r="AT418" s="4">
        <f>_xlfn.STDEV.S(Tabela13[[#This Row],[V1]],Tabela13[[#This Row],[V3]])</f>
        <v>0.35355339059327379</v>
      </c>
      <c r="AU418" s="4">
        <f>_xlfn.STDEV.S(Tabela13[[#This Row],[V1]],Tabela13[[#This Row],[V4]])</f>
        <v>0.27861215908290415</v>
      </c>
      <c r="AV418" s="4">
        <f>_xlfn.STDEV.S(Tabela13[[#This Row],[V2]],Tabela13[[#This Row],[V1]])</f>
        <v>0.63216554967617811</v>
      </c>
      <c r="AW418" s="4">
        <f>_xlfn.STDEV.S(Tabela13[[#This Row],[V2]],Tabela13[[#This Row],[V3]])</f>
        <v>0.27861215908290415</v>
      </c>
      <c r="AX418" s="4">
        <f>_xlfn.STDEV.S(Tabela13[[#This Row],[V42]],Tabela13[[#This Row],[V44]])</f>
        <v>0.98571894026945217</v>
      </c>
      <c r="AY418" s="4">
        <f>_xlfn.STDEV.S(Tabela13[[#This Row],[V3]],Tabela13[[#This Row],[V1]])</f>
        <v>0.35355339059327379</v>
      </c>
      <c r="AZ418" s="4">
        <f>_xlfn.STDEV.S(Tabela13[[#This Row],[V3]],Tabela13[[#This Row],[V2]])</f>
        <v>0.27861215908290415</v>
      </c>
      <c r="BA418" s="4">
        <f>_xlfn.STDEV.S(Tabela13[[#This Row],[V3]],Tabela13[[#This Row],[V4]])</f>
        <v>7.4941231510369188E-2</v>
      </c>
      <c r="BB418" s="4">
        <f>_xlfn.STDEV.S(Tabela13[[#This Row],[V4]],Tabela13[[#This Row],[V1]])</f>
        <v>0.27861215908290415</v>
      </c>
      <c r="BC418" s="4">
        <f>_xlfn.STDEV.S(Tabela13[[#This Row],[V4]],Tabela13[[#This Row],[V2]])</f>
        <v>0.35355339059327379</v>
      </c>
      <c r="BD418" s="4">
        <f>_xlfn.STDEV.S(Tabela13[[#This Row],[V4]],Tabela13[[#This Row],[V3]])</f>
        <v>7.4941231510369188E-2</v>
      </c>
      <c r="BE418" s="4">
        <f>Tabela13[[#This Row],[V17]]/Tabela13[[#This Row],[V5]]</f>
        <v>0.64484192948659835</v>
      </c>
      <c r="BF418" s="4">
        <f>Tabela13[[#This Row],[V18]]/Tabela13[[#This Row],[V6]]</f>
        <v>0.30029580181062093</v>
      </c>
      <c r="BG418" s="4">
        <f>Tabela13[[#This Row],[V19]]/Tabela13[[#This Row],[V7]]</f>
        <v>0.22645100807710861</v>
      </c>
      <c r="BH418" s="4">
        <f>Tabela13[[#This Row],[V20]]/Tabela13[[#This Row],[V8]]</f>
        <v>0.64484192948659835</v>
      </c>
      <c r="BI418" s="4">
        <f>Tabela13[[#This Row],[V21]]/Tabela13[[#This Row],[V9]]</f>
        <v>0.38148183279929532</v>
      </c>
      <c r="BJ418" s="4">
        <f>Tabela13[[#This Row],[V22]]/Tabela13[[#This Row],[V10]]</f>
        <v>1.2583646045993004</v>
      </c>
      <c r="BK418" s="4">
        <f>Tabela13[[#This Row],[V23]]/Tabela13[[#This Row],[V11]]</f>
        <v>0.30029580181062093</v>
      </c>
      <c r="BL418" s="4">
        <f>Tabela13[[#This Row],[V24]]/Tabela13[[#This Row],[V12]]</f>
        <v>0.38148183279929532</v>
      </c>
      <c r="BM418" s="4">
        <f>Tabela13[[#This Row],[V25]]/Tabela13[[#This Row],[V13]]</f>
        <v>7.6443976344491668E-2</v>
      </c>
      <c r="BN418" s="4">
        <f>Tabela13[[#This Row],[V26]]/Tabela13[[#This Row],[V14]]</f>
        <v>0.22645100807710861</v>
      </c>
      <c r="BO418" s="4">
        <f>Tabela13[[#This Row],[V27]]/Tabela13[[#This Row],[V15]]</f>
        <v>0.45134475394886009</v>
      </c>
      <c r="BP418" s="4">
        <f>Tabela13[[#This Row],[V28]]/Tabela13[[#This Row],[V16]]</f>
        <v>7.6443976344491668E-2</v>
      </c>
      <c r="BQ418" s="4">
        <f>Tabela13[[#This Row],[V1]]-Tabela13[[#This Row],[V2]]</f>
        <v>0.89401709401709406</v>
      </c>
      <c r="BR418" s="4">
        <f>Tabela13[[#This Row],[V1]]-Tabela13[[#This Row],[V3]]</f>
        <v>0.5</v>
      </c>
      <c r="BS418" s="4">
        <f>Tabela13[[#This Row],[V1]]-Tabela13[[#This Row],[V4]]</f>
        <v>0.39401709401709395</v>
      </c>
      <c r="BT418" s="4">
        <f>Tabela13[[#This Row],[V2]]-Tabela13[[#This Row],[V1]]</f>
        <v>-0.89401709401709406</v>
      </c>
      <c r="BU418" s="4">
        <f>Tabela13[[#This Row],[V2]]-Tabela13[[#This Row],[V3]]</f>
        <v>-0.39401709401709406</v>
      </c>
      <c r="BV418" s="4">
        <f>Tabela13[[#This Row],[V2]]-Tabela13[[#This Row],[V4]]</f>
        <v>-0.50000000000000011</v>
      </c>
      <c r="BW418" s="4">
        <f>AVERAGE(Tabela13[[#This Row],[V41]],Tabela13[[#This Row],[V42]])</f>
        <v>0.69700854700854697</v>
      </c>
      <c r="BX418" s="4">
        <f>AVERAGE(Tabela13[[#This Row],[V41]],Tabela13[[#This Row],[V43]])</f>
        <v>0.64401709401709395</v>
      </c>
      <c r="BY418" s="4">
        <f>AVERAGE(Tabela13[[#This Row],[V41]],Tabela13[[#This Row],[V44]])</f>
        <v>0</v>
      </c>
      <c r="BZ418" s="4">
        <f>AVERAGE(Tabela13[[#This Row],[V41]],Tabela13[[#This Row],[V45]])</f>
        <v>0.25</v>
      </c>
      <c r="CA418" s="4">
        <f>AVERAGE(Tabela13[[#This Row],[V41]],Tabela13[[#This Row],[V46]])</f>
        <v>0.19700854700854697</v>
      </c>
      <c r="CB418" s="4">
        <f>AVERAGE(Tabela13[[#This Row],[V42]],Tabela13[[#This Row],[V41]])</f>
        <v>0.69700854700854697</v>
      </c>
      <c r="CC418" s="4">
        <f>AVERAGE(Tabela13[[#This Row],[V42]],Tabela13[[#This Row],[V43]])</f>
        <v>0.44700854700854697</v>
      </c>
      <c r="CD418" s="4">
        <f>AVERAGE(Tabela13[[#This Row],[V42]],Tabela13[[#This Row],[V44]])</f>
        <v>-0.19700854700854703</v>
      </c>
      <c r="CE418" s="4">
        <f>AVERAGE(Tabela13[[#This Row],[V42]],Tabela13[[#This Row],[V45]])</f>
        <v>5.299145299145297E-2</v>
      </c>
      <c r="CF418" s="4">
        <f>AVERAGE(Tabela13[[#This Row],[V42]],Tabela13[[#This Row],[V46]])</f>
        <v>0</v>
      </c>
      <c r="CG418" s="4">
        <f>AVERAGE(Tabela13[[#This Row],[V43]],Tabela13[[#This Row],[V41]])</f>
        <v>0.64401709401709395</v>
      </c>
      <c r="CH418" s="4">
        <f>AVERAGE(Tabela13[[#This Row],[V43]],Tabela13[[#This Row],[V42]])</f>
        <v>0.44700854700854697</v>
      </c>
      <c r="CI418" s="4">
        <f>AVERAGE(Tabela13[[#This Row],[V43]],Tabela13[[#This Row],[V44]])</f>
        <v>-0.25000000000000006</v>
      </c>
      <c r="CJ418" s="4">
        <f>AVERAGE(Tabela13[[#This Row],[V43]],Tabela13[[#This Row],[V45]])</f>
        <v>0</v>
      </c>
      <c r="CK418" s="4">
        <f>AVERAGE(Tabela13[[#This Row],[V43]],Tabela13[[#This Row],[V46]])</f>
        <v>-5.2991452991453081E-2</v>
      </c>
      <c r="CL418" s="4">
        <f>AVERAGE(Tabela13[[#This Row],[V44]],Tabela13[[#This Row],[V41]])</f>
        <v>0</v>
      </c>
      <c r="CM418" s="4">
        <f>AVERAGE(Tabela13[[#This Row],[V44]],Tabela13[[#This Row],[V42]])</f>
        <v>-0.19700854700854703</v>
      </c>
      <c r="CN418" s="4">
        <f>AVERAGE(Tabela13[[#This Row],[V44]],Tabela13[[#This Row],[V43]])</f>
        <v>-0.25000000000000006</v>
      </c>
      <c r="CO418" s="4">
        <f>AVERAGE(Tabela13[[#This Row],[V44]],Tabela13[[#This Row],[V45]])</f>
        <v>-0.64401709401709406</v>
      </c>
      <c r="CP418" s="4">
        <f>AVERAGE(Tabela13[[#This Row],[V44]],Tabela13[[#This Row],[V46]])</f>
        <v>-0.69700854700854709</v>
      </c>
      <c r="CQ418" s="4">
        <f>AVERAGE(Tabela13[[#This Row],[V45]],Tabela13[[#This Row],[V41]])</f>
        <v>0.25</v>
      </c>
      <c r="CR418" s="4">
        <f>AVERAGE(Tabela13[[#This Row],[V45]],Tabela13[[#This Row],[V42]])</f>
        <v>5.299145299145297E-2</v>
      </c>
      <c r="CS418" s="4">
        <f>AVERAGE(Tabela13[[#This Row],[V45]],Tabela13[[#This Row],[V43]])</f>
        <v>0</v>
      </c>
      <c r="CT418" s="4">
        <f>AVERAGE(Tabela13[[#This Row],[V45]],Tabela13[[#This Row],[V44]])</f>
        <v>-0.64401709401709406</v>
      </c>
      <c r="CU418" s="4">
        <f>AVERAGE(Tabela13[[#This Row],[V45]],Tabela13[[#This Row],[V46]])</f>
        <v>-0.44700854700854709</v>
      </c>
      <c r="CV418" s="4">
        <f>AVERAGE(Tabela13[[#This Row],[V46]],Tabela13[[#This Row],[V41]])</f>
        <v>0.19700854700854697</v>
      </c>
      <c r="CW418" s="4">
        <f>AVERAGE(Tabela13[[#This Row],[V46]],Tabela13[[#This Row],[V42]])</f>
        <v>0</v>
      </c>
      <c r="CX418" s="4">
        <f>AVERAGE(Tabela13[[#This Row],[V46]],Tabela13[[#This Row],[V43]])</f>
        <v>-5.2991452991453081E-2</v>
      </c>
      <c r="CY418" s="4">
        <f>AVERAGE(Tabela13[[#This Row],[V46]],Tabela13[[#This Row],[V44]])</f>
        <v>-0.69700854700854709</v>
      </c>
      <c r="CZ418" s="4">
        <f>AVERAGE(Tabela13[[#This Row],[V46]],Tabela13[[#This Row],[V45]])</f>
        <v>-0.44700854700854709</v>
      </c>
      <c r="DA418" s="3">
        <f>_xlfn.STDEV.S(Tabela13[[#This Row],[V41]],Tabela13[[#This Row],[V42]])</f>
        <v>0.27861215908290499</v>
      </c>
      <c r="DB418" s="3">
        <f>_xlfn.STDEV.S(Tabela13[[#This Row],[V41]],Tabela13[[#This Row],[V43]])</f>
        <v>0.35355339059327406</v>
      </c>
      <c r="DC418" s="3">
        <f>_xlfn.STDEV.S(Tabela13[[#This Row],[V41]],Tabela13[[#This Row],[V44]])</f>
        <v>1.2643310993523569</v>
      </c>
      <c r="DD418" s="3">
        <f>_xlfn.STDEV.S(Tabela13[[#This Row],[V41]],Tabela13[[#This Row],[V45]])</f>
        <v>0.91077770875908304</v>
      </c>
      <c r="DE418" s="3">
        <f>_xlfn.STDEV.S(Tabela13[[#This Row],[V41]],Tabela13[[#This Row],[V46]])</f>
        <v>0.98571894026945228</v>
      </c>
      <c r="DF418" s="3">
        <f>_xlfn.STDEV.S(Tabela13[[#This Row],[V42]],Tabela13[[#This Row],[V41]])</f>
        <v>0.27861215908290499</v>
      </c>
      <c r="DG418" s="3">
        <f>_xlfn.STDEV.S(Tabela13[[#This Row],[V42]],Tabela13[[#This Row],[V43]])</f>
        <v>7.4941231510369175E-2</v>
      </c>
      <c r="DH418" s="3">
        <f>_xlfn.STDEV.S(Tabela13[[#This Row],[V42]],Tabela13[[#This Row],[V44]])</f>
        <v>0.98571894026945217</v>
      </c>
      <c r="DI418" s="3">
        <f>_xlfn.STDEV.S(Tabela13[[#This Row],[V42]],Tabela13[[#This Row],[V45]])</f>
        <v>0.63216554967617844</v>
      </c>
      <c r="DJ418" s="3">
        <f>_xlfn.STDEV.S(Tabela13[[#This Row],[V42]],Tabela13[[#This Row],[V46]])</f>
        <v>0.70710678118654757</v>
      </c>
      <c r="DK418" s="3">
        <f>_xlfn.STDEV.S(Tabela13[[#This Row],[V43]],Tabela13[[#This Row],[V41]])</f>
        <v>0.35355339059327406</v>
      </c>
      <c r="DL418" s="3">
        <f>_xlfn.STDEV.S(Tabela13[[#This Row],[V43]],Tabela13[[#This Row],[V42]])</f>
        <v>7.4941231510369175E-2</v>
      </c>
      <c r="DM418" s="3">
        <f>_xlfn.STDEV.S(Tabela13[[#This Row],[V43]],Tabela13[[#This Row],[V44]])</f>
        <v>0.91077770875908304</v>
      </c>
      <c r="DN418" s="3">
        <f>_xlfn.STDEV.S(Tabela13[[#This Row],[V43]],Tabela13[[#This Row],[V45]])</f>
        <v>0.5572243181658092</v>
      </c>
      <c r="DO418" s="3">
        <f>_xlfn.STDEV.S(Tabela13[[#This Row],[V43]],Tabela13[[#This Row],[V46]])</f>
        <v>0.63216554967617844</v>
      </c>
      <c r="DP418" s="3">
        <f>_xlfn.STDEV.S(Tabela13[[#This Row],[V44]],Tabela13[[#This Row],[V41]])</f>
        <v>1.2643310993523569</v>
      </c>
      <c r="DQ418" s="3">
        <f>_xlfn.STDEV.S(Tabela13[[#This Row],[V44]],Tabela13[[#This Row],[V42]])</f>
        <v>0.98571894026945217</v>
      </c>
      <c r="DR418" s="3">
        <f>_xlfn.STDEV.S(Tabela13[[#This Row],[V44]],Tabela13[[#This Row],[V43]])</f>
        <v>0.91077770875908304</v>
      </c>
      <c r="DS418" s="3">
        <f>_xlfn.STDEV.S(Tabela13[[#This Row],[V44]],Tabela13[[#This Row],[V45]])</f>
        <v>0.35355339059327379</v>
      </c>
      <c r="DT418" s="3">
        <f>_xlfn.STDEV.S(Tabela13[[#This Row],[V44]],Tabela13[[#This Row],[V46]])</f>
        <v>0.27861215908290476</v>
      </c>
      <c r="DU418" s="3">
        <f>_xlfn.STDEV.S(Tabela13[[#This Row],[V45]],Tabela13[[#This Row],[V41]])</f>
        <v>0.91077770875908304</v>
      </c>
      <c r="DV418" s="3">
        <f>_xlfn.STDEV.S(Tabela13[[#This Row],[V45]],Tabela13[[#This Row],[V42]])</f>
        <v>0.63216554967617844</v>
      </c>
      <c r="DW418" s="3">
        <f>_xlfn.STDEV.S(Tabela13[[#This Row],[V45]],Tabela13[[#This Row],[V43]])</f>
        <v>0.5572243181658092</v>
      </c>
      <c r="DX418" s="3">
        <f>_xlfn.STDEV.S(Tabela13[[#This Row],[V45]],Tabela13[[#This Row],[V44]])</f>
        <v>0.35355339059327379</v>
      </c>
      <c r="DY418" s="3">
        <f>_xlfn.STDEV.S(Tabela13[[#This Row],[V45]],Tabela13[[#This Row],[V46]])</f>
        <v>7.4941231510369175E-2</v>
      </c>
      <c r="DZ418" s="3">
        <f>_xlfn.STDEV.S(Tabela13[[#This Row],[V46]],Tabela13[[#This Row],[V41]])</f>
        <v>0.98571894026945228</v>
      </c>
      <c r="EA418" s="3">
        <f>_xlfn.STDEV.S(Tabela13[[#This Row],[V46]],Tabela13[[#This Row],[V42]])</f>
        <v>0.70710678118654757</v>
      </c>
      <c r="EB418" s="3">
        <f>_xlfn.STDEV.S(Tabela13[[#This Row],[V46]],Tabela13[[#This Row],[V43]])</f>
        <v>0.63216554967617844</v>
      </c>
      <c r="EC418" s="3">
        <f>_xlfn.STDEV.S(Tabela13[[#This Row],[V46]],Tabela13[[#This Row],[V44]])</f>
        <v>0.27861215908290476</v>
      </c>
      <c r="ED418" s="3">
        <f>_xlfn.STDEV.S(Tabela13[[#This Row],[V46]],Tabela13[[#This Row],[V45]])</f>
        <v>7.4941231510369175E-2</v>
      </c>
      <c r="EE418" s="3">
        <f t="shared" si="452"/>
        <v>0.39972559917473799</v>
      </c>
      <c r="EF418" s="3">
        <f t="shared" si="453"/>
        <v>0.54898137623640442</v>
      </c>
      <c r="EG418" s="3" t="str">
        <f t="shared" si="454"/>
        <v/>
      </c>
      <c r="EH418" s="3">
        <f t="shared" si="455"/>
        <v>3.6431108350363322</v>
      </c>
      <c r="EI418" s="3">
        <f t="shared" si="456"/>
        <v>5.003432364925203</v>
      </c>
      <c r="EJ418" s="3">
        <f t="shared" si="457"/>
        <v>0.39972559917473799</v>
      </c>
      <c r="EK418" s="3">
        <f t="shared" si="458"/>
        <v>0.16765055615130389</v>
      </c>
      <c r="EL418" s="3">
        <f t="shared" si="459"/>
        <v>-5.0034323649252013</v>
      </c>
      <c r="EM418" s="3">
        <f t="shared" si="460"/>
        <v>11.929575695502082</v>
      </c>
      <c r="EN418" s="3" t="str">
        <f t="shared" si="461"/>
        <v/>
      </c>
      <c r="EO418" s="3">
        <f t="shared" si="462"/>
        <v>0.54898137623640442</v>
      </c>
      <c r="EP418" s="3">
        <f t="shared" si="463"/>
        <v>0.16765055615130389</v>
      </c>
      <c r="EQ418" s="3">
        <f t="shared" si="464"/>
        <v>-3.6431108350363313</v>
      </c>
      <c r="ER418" s="3" t="str">
        <f t="shared" si="465"/>
        <v/>
      </c>
      <c r="ES418" s="3" t="str">
        <f t="shared" si="466"/>
        <v/>
      </c>
      <c r="ET418" s="3" t="str">
        <f t="shared" si="467"/>
        <v/>
      </c>
      <c r="EU418" s="3" t="str">
        <f t="shared" si="468"/>
        <v/>
      </c>
      <c r="EV418" s="3">
        <f t="shared" si="469"/>
        <v>-3.6431108350363313</v>
      </c>
      <c r="EW418" s="3">
        <f t="shared" si="470"/>
        <v>-0.54898137623640386</v>
      </c>
      <c r="EX418" s="3">
        <f t="shared" si="471"/>
        <v>-0.39972559917473766</v>
      </c>
      <c r="EY418" s="3">
        <f t="shared" si="472"/>
        <v>3.6431108350363322</v>
      </c>
      <c r="EZ418" s="3">
        <f t="shared" si="473"/>
        <v>11.929575695502082</v>
      </c>
      <c r="FA418" s="3" t="str">
        <f t="shared" si="474"/>
        <v/>
      </c>
      <c r="FB418" s="3">
        <f t="shared" si="475"/>
        <v>-0.54898137623640386</v>
      </c>
      <c r="FC418" s="3">
        <f t="shared" si="476"/>
        <v>-0.16765055615130386</v>
      </c>
      <c r="FD418" s="3">
        <f t="shared" si="477"/>
        <v>5.003432364925203</v>
      </c>
      <c r="FE418" s="3" t="str">
        <f t="shared" si="478"/>
        <v/>
      </c>
      <c r="FF418" s="3">
        <f t="shared" si="479"/>
        <v>-11.929575695502058</v>
      </c>
      <c r="FG418" s="3">
        <f t="shared" si="480"/>
        <v>-0.39972559917473766</v>
      </c>
      <c r="FH418" s="3">
        <f t="shared" si="481"/>
        <v>-0.16765055615130386</v>
      </c>
      <c r="FI418" s="4">
        <f t="shared" si="482"/>
        <v>0.13333333333333333</v>
      </c>
      <c r="FJ418" s="4">
        <f t="shared" si="483"/>
        <v>0.85470085470085477</v>
      </c>
      <c r="FK418" s="4">
        <f t="shared" si="484"/>
        <v>2.5699407800694298</v>
      </c>
      <c r="FL418" s="4">
        <f t="shared" si="485"/>
        <v>0.31059832550541144</v>
      </c>
      <c r="FM418" s="4">
        <f>Tabela13[[#This Row],[V139]]-Tabela13[[#This Row],[V140]]</f>
        <v>2.2593424545640186</v>
      </c>
      <c r="FN418" s="4">
        <f>Tabela13[[#This Row],[V1]]-Tabela13[[#This Row],[V2]]/2</f>
        <v>1.1606837606837608</v>
      </c>
      <c r="FO418" s="4">
        <f>Tabela13[[#This Row],[V1]]-Tabela13[[#This Row],[V3]]/2</f>
        <v>0.96367521367521369</v>
      </c>
      <c r="FP418" s="4">
        <f>Tabela13[[#This Row],[V1]]-Tabela13[[#This Row],[V4]]/2</f>
        <v>0.91068376068376067</v>
      </c>
      <c r="FQ418" s="4">
        <f>Tabela13[[#This Row],[V2]]-Tabela13[[#This Row],[V1]]/2</f>
        <v>-0.18034188034188037</v>
      </c>
      <c r="FR418" s="4">
        <f>Tabela13[[#This Row],[V2]]-Tabela13[[#This Row],[V3]]/2</f>
        <v>6.9658119658119633E-2</v>
      </c>
      <c r="FS418" s="4">
        <f>Tabela13[[#This Row],[V2]]-Tabela13[[#This Row],[V4]]/2</f>
        <v>1.6666666666666607E-2</v>
      </c>
      <c r="FT418" s="4">
        <f t="shared" si="486"/>
        <v>0.85962861030229787</v>
      </c>
      <c r="FU418" s="4">
        <f t="shared" si="487"/>
        <v>0.76690190515636081</v>
      </c>
      <c r="FV418" s="4">
        <f t="shared" si="488"/>
        <v>0.73868647328990311</v>
      </c>
      <c r="FW418" s="4">
        <f t="shared" si="489"/>
        <v>-0.17842406952921597</v>
      </c>
      <c r="FX418" s="4">
        <f t="shared" si="490"/>
        <v>6.954578024869397E-2</v>
      </c>
      <c r="FY418" s="4">
        <f t="shared" si="491"/>
        <v>1.6665123713940688E-2</v>
      </c>
      <c r="FZ418" s="4">
        <f t="shared" si="492"/>
        <v>154.73314985441363</v>
      </c>
      <c r="GA418" s="4">
        <f t="shared" si="493"/>
        <v>138.04234292814493</v>
      </c>
      <c r="GB418" s="4">
        <f t="shared" si="494"/>
        <v>132.96356519218256</v>
      </c>
      <c r="GC418" s="4">
        <f t="shared" si="495"/>
        <v>-32.116332515258875</v>
      </c>
      <c r="GD418" s="4">
        <f t="shared" si="496"/>
        <v>12.518240444764913</v>
      </c>
      <c r="GE418" s="4">
        <f t="shared" si="497"/>
        <v>2.9997222685093239</v>
      </c>
      <c r="GF418" s="4">
        <f>Tabela13[[#This Row],[V1]]-Tabela13[[#This Row],[V2]]/Tabela13[[#This Row],[V2]]</f>
        <v>0.42735042735042739</v>
      </c>
      <c r="GG418" s="4">
        <f>Tabela13[[#This Row],[V1]]-Tabela13[[#This Row],[V3]]/Tabela13[[#This Row],[V3]]</f>
        <v>0.42735042735042739</v>
      </c>
      <c r="GH418" s="4">
        <f>Tabela13[[#This Row],[V1]]-Tabela13[[#This Row],[V4]]/Tabela13[[#This Row],[V4]]</f>
        <v>0.42735042735042739</v>
      </c>
      <c r="GI418" s="4">
        <f>Tabela13[[#This Row],[V2]]-Tabela13[[#This Row],[V1]]/Tabela13[[#This Row],[V1]]</f>
        <v>-0.46666666666666667</v>
      </c>
      <c r="GJ418" s="4">
        <f>Tabela13[[#This Row],[V2]]-Tabela13[[#This Row],[V3]]/Tabela13[[#This Row],[V3]]</f>
        <v>-0.46666666666666667</v>
      </c>
      <c r="GK418" s="4">
        <f>Tabela13[[#This Row],[V2]]-Tabela13[[#This Row],[V4]]/Tabela13[[#This Row],[V4]]</f>
        <v>-0.46666666666666667</v>
      </c>
      <c r="GL418" s="4">
        <f t="shared" si="498"/>
        <v>0.36753660605789795</v>
      </c>
      <c r="GM418" s="4">
        <f t="shared" si="499"/>
        <v>0.98034188034188041</v>
      </c>
      <c r="GN418" s="4">
        <f t="shared" si="500"/>
        <v>0.37490656415670492</v>
      </c>
      <c r="GO418" s="3">
        <f t="shared" si="501"/>
        <v>1</v>
      </c>
      <c r="GP418" s="3">
        <v>100</v>
      </c>
      <c r="GQ418" s="3">
        <f t="shared" si="502"/>
        <v>0.16999999999999993</v>
      </c>
      <c r="GR418" s="3">
        <f t="shared" si="503"/>
        <v>16.999999999999993</v>
      </c>
      <c r="GS418" s="34">
        <f>COUNTIF($D$2:D417,Tabela13[[#This Row],[HomeTeam]])</f>
        <v>20</v>
      </c>
      <c r="GT418" s="34">
        <f>COUNTIF($E$2:E417,Tabela13[[#This Row],[AwayTeam]])</f>
        <v>20</v>
      </c>
      <c r="GU418" s="3">
        <f>IFERROR(AVERAGEIFS($AD$2:AD417,$D$2:D417,Tabela13[[#This Row],[HomeTeam]],$GS$2:GS417,"&gt;="&amp;Tabela13[[#This Row],[Contagem_H]]-5),"")</f>
        <v>0.5298474039085157</v>
      </c>
      <c r="GV418" s="3">
        <f>IFERROR(AVERAGEIFS($G$2:G417,$E$2:E417,Tabela13[[#This Row],[AwayTeam]],$GT$2:GT417,"&gt;="&amp;Tabela13[[#This Row],[Contagem_A]]-5),"")</f>
        <v>2</v>
      </c>
      <c r="GW418" s="3">
        <f>IFERROR(AVERAGEIFS($GQ$2:GQ417,$D$2:D417,Tabela13[[#This Row],[HomeTeam]],$GS$2:GS417,"&gt;="&amp;Tabela13[[#This Row],[Contagem_H]]-5),"")</f>
        <v>0.11000000000000006</v>
      </c>
    </row>
    <row r="419" spans="1:205" x14ac:dyDescent="0.25">
      <c r="A419" t="s">
        <v>127</v>
      </c>
      <c r="B419" t="s">
        <v>280</v>
      </c>
      <c r="C419" t="s">
        <v>136</v>
      </c>
      <c r="D419" t="s">
        <v>21</v>
      </c>
      <c r="E419" t="s">
        <v>17</v>
      </c>
      <c r="F419" s="3">
        <v>3</v>
      </c>
      <c r="G419" s="3">
        <v>2</v>
      </c>
      <c r="H419" s="3" t="str">
        <f t="shared" si="504"/>
        <v>H</v>
      </c>
      <c r="I419" s="3">
        <v>1.67</v>
      </c>
      <c r="J419" s="3">
        <v>3.75</v>
      </c>
      <c r="K419" s="3">
        <v>5.25</v>
      </c>
      <c r="L419" s="3">
        <v>1.8</v>
      </c>
      <c r="M419" s="3">
        <v>2</v>
      </c>
      <c r="N419" s="3">
        <f t="shared" si="433"/>
        <v>5</v>
      </c>
      <c r="O419" s="3">
        <f t="shared" si="434"/>
        <v>3</v>
      </c>
      <c r="P419" s="3">
        <f t="shared" si="435"/>
        <v>0</v>
      </c>
      <c r="Q419" s="3">
        <f t="shared" si="436"/>
        <v>5.5945252352437969E-2</v>
      </c>
      <c r="R419" s="3">
        <f t="shared" si="437"/>
        <v>5.555555555555558E-2</v>
      </c>
      <c r="S419" s="3">
        <f t="shared" si="438"/>
        <v>1.7634285714285713</v>
      </c>
      <c r="T419" s="3">
        <f t="shared" si="439"/>
        <v>3.9597946963216426</v>
      </c>
      <c r="U419" s="3">
        <f t="shared" si="440"/>
        <v>5.5437125748502991</v>
      </c>
      <c r="V419" s="3">
        <f t="shared" si="441"/>
        <v>1.9007014542343883</v>
      </c>
      <c r="W419" s="3">
        <f t="shared" si="442"/>
        <v>2.1118905047048759</v>
      </c>
      <c r="X419" s="4">
        <f t="shared" si="443"/>
        <v>0.5988023952095809</v>
      </c>
      <c r="Y419" s="4">
        <f t="shared" si="444"/>
        <v>0.26666666666666666</v>
      </c>
      <c r="Z419" s="4">
        <f t="shared" si="445"/>
        <v>0.19047619047619047</v>
      </c>
      <c r="AA419" s="4">
        <f t="shared" si="446"/>
        <v>0.55555555555555558</v>
      </c>
      <c r="AB419" s="4">
        <f t="shared" si="447"/>
        <v>0.5</v>
      </c>
      <c r="AC419" s="4">
        <f t="shared" si="448"/>
        <v>1.7994011976047903</v>
      </c>
      <c r="AD419" s="4">
        <f t="shared" si="449"/>
        <v>1.0952380952380953</v>
      </c>
      <c r="AE419" s="4">
        <f t="shared" si="450"/>
        <v>1.2994011976047903</v>
      </c>
      <c r="AF419" s="4">
        <f t="shared" si="451"/>
        <v>1.5952380952380953</v>
      </c>
      <c r="AG419" s="4">
        <f>IFERROR(AVERAGE(Tabela13[[#This Row],[V1]],Tabela13[[#This Row],[V2]]),"")</f>
        <v>1.4473196464214428</v>
      </c>
      <c r="AH419" s="4">
        <f>IFERROR(AVERAGE(Tabela13[[#This Row],[V1]],Tabela13[[#This Row],[V3]]),"")</f>
        <v>1.5494011976047903</v>
      </c>
      <c r="AI419" s="4">
        <f>IFERROR(AVERAGE(Tabela13[[#This Row],[V1]],Tabela13[[#This Row],[V4]]),"")</f>
        <v>1.6973196464214428</v>
      </c>
      <c r="AJ419" s="4">
        <f>IFERROR(AVERAGE(Tabela13[[#This Row],[V2]],Tabela13[[#This Row],[V1]]),"")</f>
        <v>1.4473196464214428</v>
      </c>
      <c r="AK419" s="4">
        <f>IFERROR(AVERAGE(Tabela13[[#This Row],[V2]],Tabela13[[#This Row],[V3]]),"")</f>
        <v>1.1973196464214428</v>
      </c>
      <c r="AL419" s="4">
        <f>IFERROR(AVERAGE(Tabela13[[#This Row],[V2]],Tabela13[[#This Row],[V4]]),"")</f>
        <v>1.3452380952380953</v>
      </c>
      <c r="AM419" s="4">
        <f>IFERROR(AVERAGE(Tabela13[[#This Row],[V3]],Tabela13[[#This Row],[V1]]),"")</f>
        <v>1.5494011976047903</v>
      </c>
      <c r="AN419" s="4">
        <f>IFERROR(AVERAGE(Tabela13[[#This Row],[V3]],Tabela13[[#This Row],[V2]]),"")</f>
        <v>1.1973196464214428</v>
      </c>
      <c r="AO419" s="4">
        <f>IFERROR(AVERAGE(Tabela13[[#This Row],[V3]],Tabela13[[#This Row],[V4]]),"")</f>
        <v>1.4473196464214428</v>
      </c>
      <c r="AP419" s="4">
        <f>IFERROR(AVERAGE(Tabela13[[#This Row],[V4]],Tabela13[[#This Row],[V1]]),"")</f>
        <v>1.6973196464214428</v>
      </c>
      <c r="AQ419" s="4">
        <f>IFERROR(AVERAGE(Tabela13[[#This Row],[V4]],Tabela13[[#This Row],[V2]]),"")</f>
        <v>1.3452380952380953</v>
      </c>
      <c r="AR419" s="4">
        <f>IFERROR(AVERAGE(Tabela13[[#This Row],[V4]],Tabela13[[#This Row],[V3]]),"")</f>
        <v>1.4473196464214428</v>
      </c>
      <c r="AS419" s="4">
        <f>_xlfn.STDEV.S(Tabela13[[#This Row],[V1]:[V2]])</f>
        <v>0.49791850474484711</v>
      </c>
      <c r="AT419" s="4">
        <f>_xlfn.STDEV.S(Tabela13[[#This Row],[V1]],Tabela13[[#This Row],[V3]])</f>
        <v>0.35355339059327379</v>
      </c>
      <c r="AU419" s="4">
        <f>_xlfn.STDEV.S(Tabela13[[#This Row],[V1]],Tabela13[[#This Row],[V4]])</f>
        <v>0.1443651141515733</v>
      </c>
      <c r="AV419" s="4">
        <f>_xlfn.STDEV.S(Tabela13[[#This Row],[V2]],Tabela13[[#This Row],[V1]])</f>
        <v>0.49791850474484711</v>
      </c>
      <c r="AW419" s="4">
        <f>_xlfn.STDEV.S(Tabela13[[#This Row],[V2]],Tabela13[[#This Row],[V3]])</f>
        <v>0.1443651141515733</v>
      </c>
      <c r="AX419" s="4">
        <f>_xlfn.STDEV.S(Tabela13[[#This Row],[V42]],Tabela13[[#This Row],[V44]])</f>
        <v>0.85147189533812073</v>
      </c>
      <c r="AY419" s="4">
        <f>_xlfn.STDEV.S(Tabela13[[#This Row],[V3]],Tabela13[[#This Row],[V1]])</f>
        <v>0.35355339059327379</v>
      </c>
      <c r="AZ419" s="4">
        <f>_xlfn.STDEV.S(Tabela13[[#This Row],[V3]],Tabela13[[#This Row],[V2]])</f>
        <v>0.1443651141515733</v>
      </c>
      <c r="BA419" s="4">
        <f>_xlfn.STDEV.S(Tabela13[[#This Row],[V3]],Tabela13[[#This Row],[V4]])</f>
        <v>0.20918827644170057</v>
      </c>
      <c r="BB419" s="4">
        <f>_xlfn.STDEV.S(Tabela13[[#This Row],[V4]],Tabela13[[#This Row],[V1]])</f>
        <v>0.1443651141515733</v>
      </c>
      <c r="BC419" s="4">
        <f>_xlfn.STDEV.S(Tabela13[[#This Row],[V4]],Tabela13[[#This Row],[V2]])</f>
        <v>0.35355339059327379</v>
      </c>
      <c r="BD419" s="4">
        <f>_xlfn.STDEV.S(Tabela13[[#This Row],[V4]],Tabela13[[#This Row],[V3]])</f>
        <v>0.20918827644170057</v>
      </c>
      <c r="BE419" s="4">
        <f>Tabela13[[#This Row],[V17]]/Tabela13[[#This Row],[V5]]</f>
        <v>0.34402801480375883</v>
      </c>
      <c r="BF419" s="4">
        <f>Tabela13[[#This Row],[V18]]/Tabela13[[#This Row],[V6]]</f>
        <v>0.22818711586116608</v>
      </c>
      <c r="BG419" s="4">
        <f>Tabela13[[#This Row],[V19]]/Tabela13[[#This Row],[V7]]</f>
        <v>8.5054759400179342E-2</v>
      </c>
      <c r="BH419" s="4">
        <f>Tabela13[[#This Row],[V20]]/Tabela13[[#This Row],[V8]]</f>
        <v>0.34402801480375883</v>
      </c>
      <c r="BI419" s="4">
        <f>Tabela13[[#This Row],[V21]]/Tabela13[[#This Row],[V9]]</f>
        <v>0.12057357831139975</v>
      </c>
      <c r="BJ419" s="4">
        <f>Tabela13[[#This Row],[V22]]/Tabela13[[#This Row],[V10]]</f>
        <v>0.63295255936639061</v>
      </c>
      <c r="BK419" s="4">
        <f>Tabela13[[#This Row],[V23]]/Tabela13[[#This Row],[V11]]</f>
        <v>0.22818711586116608</v>
      </c>
      <c r="BL419" s="4">
        <f>Tabela13[[#This Row],[V24]]/Tabela13[[#This Row],[V12]]</f>
        <v>0.12057357831139975</v>
      </c>
      <c r="BM419" s="4">
        <f>Tabela13[[#This Row],[V25]]/Tabela13[[#This Row],[V13]]</f>
        <v>0.14453495256485127</v>
      </c>
      <c r="BN419" s="4">
        <f>Tabela13[[#This Row],[V26]]/Tabela13[[#This Row],[V14]]</f>
        <v>8.5054759400179342E-2</v>
      </c>
      <c r="BO419" s="4">
        <f>Tabela13[[#This Row],[V27]]/Tabela13[[#This Row],[V15]]</f>
        <v>0.26281844964455747</v>
      </c>
      <c r="BP419" s="4">
        <f>Tabela13[[#This Row],[V28]]/Tabela13[[#This Row],[V16]]</f>
        <v>0.14453495256485127</v>
      </c>
      <c r="BQ419" s="4">
        <f>Tabela13[[#This Row],[V1]]-Tabela13[[#This Row],[V2]]</f>
        <v>0.70416310236669499</v>
      </c>
      <c r="BR419" s="4">
        <f>Tabela13[[#This Row],[V1]]-Tabela13[[#This Row],[V3]]</f>
        <v>0.5</v>
      </c>
      <c r="BS419" s="4">
        <f>Tabela13[[#This Row],[V1]]-Tabela13[[#This Row],[V4]]</f>
        <v>0.20416310236669499</v>
      </c>
      <c r="BT419" s="4">
        <f>Tabela13[[#This Row],[V2]]-Tabela13[[#This Row],[V1]]</f>
        <v>-0.70416310236669499</v>
      </c>
      <c r="BU419" s="4">
        <f>Tabela13[[#This Row],[V2]]-Tabela13[[#This Row],[V3]]</f>
        <v>-0.20416310236669499</v>
      </c>
      <c r="BV419" s="4">
        <f>Tabela13[[#This Row],[V2]]-Tabela13[[#This Row],[V4]]</f>
        <v>-0.5</v>
      </c>
      <c r="BW419" s="4">
        <f>AVERAGE(Tabela13[[#This Row],[V41]],Tabela13[[#This Row],[V42]])</f>
        <v>0.6020815511833475</v>
      </c>
      <c r="BX419" s="4">
        <f>AVERAGE(Tabela13[[#This Row],[V41]],Tabela13[[#This Row],[V43]])</f>
        <v>0.45416310236669499</v>
      </c>
      <c r="BY419" s="4">
        <f>AVERAGE(Tabela13[[#This Row],[V41]],Tabela13[[#This Row],[V44]])</f>
        <v>0</v>
      </c>
      <c r="BZ419" s="4">
        <f>AVERAGE(Tabela13[[#This Row],[V41]],Tabela13[[#This Row],[V45]])</f>
        <v>0.25</v>
      </c>
      <c r="CA419" s="4">
        <f>AVERAGE(Tabela13[[#This Row],[V41]],Tabela13[[#This Row],[V46]])</f>
        <v>0.1020815511833475</v>
      </c>
      <c r="CB419" s="4">
        <f>AVERAGE(Tabela13[[#This Row],[V42]],Tabela13[[#This Row],[V41]])</f>
        <v>0.6020815511833475</v>
      </c>
      <c r="CC419" s="4">
        <f>AVERAGE(Tabela13[[#This Row],[V42]],Tabela13[[#This Row],[V43]])</f>
        <v>0.3520815511833475</v>
      </c>
      <c r="CD419" s="4">
        <f>AVERAGE(Tabela13[[#This Row],[V42]],Tabela13[[#This Row],[V44]])</f>
        <v>-0.1020815511833475</v>
      </c>
      <c r="CE419" s="4">
        <f>AVERAGE(Tabela13[[#This Row],[V42]],Tabela13[[#This Row],[V45]])</f>
        <v>0.1479184488166525</v>
      </c>
      <c r="CF419" s="4">
        <f>AVERAGE(Tabela13[[#This Row],[V42]],Tabela13[[#This Row],[V46]])</f>
        <v>0</v>
      </c>
      <c r="CG419" s="4">
        <f>AVERAGE(Tabela13[[#This Row],[V43]],Tabela13[[#This Row],[V41]])</f>
        <v>0.45416310236669499</v>
      </c>
      <c r="CH419" s="4">
        <f>AVERAGE(Tabela13[[#This Row],[V43]],Tabela13[[#This Row],[V42]])</f>
        <v>0.3520815511833475</v>
      </c>
      <c r="CI419" s="4">
        <f>AVERAGE(Tabela13[[#This Row],[V43]],Tabela13[[#This Row],[V44]])</f>
        <v>-0.25</v>
      </c>
      <c r="CJ419" s="4">
        <f>AVERAGE(Tabela13[[#This Row],[V43]],Tabela13[[#This Row],[V45]])</f>
        <v>0</v>
      </c>
      <c r="CK419" s="4">
        <f>AVERAGE(Tabela13[[#This Row],[V43]],Tabela13[[#This Row],[V46]])</f>
        <v>-0.1479184488166525</v>
      </c>
      <c r="CL419" s="4">
        <f>AVERAGE(Tabela13[[#This Row],[V44]],Tabela13[[#This Row],[V41]])</f>
        <v>0</v>
      </c>
      <c r="CM419" s="4">
        <f>AVERAGE(Tabela13[[#This Row],[V44]],Tabela13[[#This Row],[V42]])</f>
        <v>-0.1020815511833475</v>
      </c>
      <c r="CN419" s="4">
        <f>AVERAGE(Tabela13[[#This Row],[V44]],Tabela13[[#This Row],[V43]])</f>
        <v>-0.25</v>
      </c>
      <c r="CO419" s="4">
        <f>AVERAGE(Tabela13[[#This Row],[V44]],Tabela13[[#This Row],[V45]])</f>
        <v>-0.45416310236669499</v>
      </c>
      <c r="CP419" s="4">
        <f>AVERAGE(Tabela13[[#This Row],[V44]],Tabela13[[#This Row],[V46]])</f>
        <v>-0.6020815511833475</v>
      </c>
      <c r="CQ419" s="4">
        <f>AVERAGE(Tabela13[[#This Row],[V45]],Tabela13[[#This Row],[V41]])</f>
        <v>0.25</v>
      </c>
      <c r="CR419" s="4">
        <f>AVERAGE(Tabela13[[#This Row],[V45]],Tabela13[[#This Row],[V42]])</f>
        <v>0.1479184488166525</v>
      </c>
      <c r="CS419" s="4">
        <f>AVERAGE(Tabela13[[#This Row],[V45]],Tabela13[[#This Row],[V43]])</f>
        <v>0</v>
      </c>
      <c r="CT419" s="4">
        <f>AVERAGE(Tabela13[[#This Row],[V45]],Tabela13[[#This Row],[V44]])</f>
        <v>-0.45416310236669499</v>
      </c>
      <c r="CU419" s="4">
        <f>AVERAGE(Tabela13[[#This Row],[V45]],Tabela13[[#This Row],[V46]])</f>
        <v>-0.3520815511833475</v>
      </c>
      <c r="CV419" s="4">
        <f>AVERAGE(Tabela13[[#This Row],[V46]],Tabela13[[#This Row],[V41]])</f>
        <v>0.1020815511833475</v>
      </c>
      <c r="CW419" s="4">
        <f>AVERAGE(Tabela13[[#This Row],[V46]],Tabela13[[#This Row],[V42]])</f>
        <v>0</v>
      </c>
      <c r="CX419" s="4">
        <f>AVERAGE(Tabela13[[#This Row],[V46]],Tabela13[[#This Row],[V43]])</f>
        <v>-0.1479184488166525</v>
      </c>
      <c r="CY419" s="4">
        <f>AVERAGE(Tabela13[[#This Row],[V46]],Tabela13[[#This Row],[V44]])</f>
        <v>-0.6020815511833475</v>
      </c>
      <c r="CZ419" s="4">
        <f>AVERAGE(Tabela13[[#This Row],[V46]],Tabela13[[#This Row],[V45]])</f>
        <v>-0.3520815511833475</v>
      </c>
      <c r="DA419" s="3">
        <f>_xlfn.STDEV.S(Tabela13[[#This Row],[V41]],Tabela13[[#This Row],[V42]])</f>
        <v>0.14436511415157308</v>
      </c>
      <c r="DB419" s="3">
        <f>_xlfn.STDEV.S(Tabela13[[#This Row],[V41]],Tabela13[[#This Row],[V43]])</f>
        <v>0.35355339059327368</v>
      </c>
      <c r="DC419" s="3">
        <f>_xlfn.STDEV.S(Tabela13[[#This Row],[V41]],Tabela13[[#This Row],[V44]])</f>
        <v>0.99583700948969411</v>
      </c>
      <c r="DD419" s="3">
        <f>_xlfn.STDEV.S(Tabela13[[#This Row],[V41]],Tabela13[[#This Row],[V45]])</f>
        <v>0.64228361889642027</v>
      </c>
      <c r="DE419" s="3">
        <f>_xlfn.STDEV.S(Tabela13[[#This Row],[V41]],Tabela13[[#This Row],[V46]])</f>
        <v>0.85147189533812073</v>
      </c>
      <c r="DF419" s="3">
        <f>_xlfn.STDEV.S(Tabela13[[#This Row],[V42]],Tabela13[[#This Row],[V41]])</f>
        <v>0.14436511415157308</v>
      </c>
      <c r="DG419" s="3">
        <f>_xlfn.STDEV.S(Tabela13[[#This Row],[V42]],Tabela13[[#This Row],[V43]])</f>
        <v>0.20918827644170043</v>
      </c>
      <c r="DH419" s="3">
        <f>_xlfn.STDEV.S(Tabela13[[#This Row],[V42]],Tabela13[[#This Row],[V44]])</f>
        <v>0.85147189533812073</v>
      </c>
      <c r="DI419" s="3">
        <f>_xlfn.STDEV.S(Tabela13[[#This Row],[V42]],Tabela13[[#This Row],[V45]])</f>
        <v>0.49791850474484706</v>
      </c>
      <c r="DJ419" s="3">
        <f>_xlfn.STDEV.S(Tabela13[[#This Row],[V42]],Tabela13[[#This Row],[V46]])</f>
        <v>0.70710678118654757</v>
      </c>
      <c r="DK419" s="3">
        <f>_xlfn.STDEV.S(Tabela13[[#This Row],[V43]],Tabela13[[#This Row],[V41]])</f>
        <v>0.35355339059327368</v>
      </c>
      <c r="DL419" s="3">
        <f>_xlfn.STDEV.S(Tabela13[[#This Row],[V43]],Tabela13[[#This Row],[V42]])</f>
        <v>0.20918827644170043</v>
      </c>
      <c r="DM419" s="3">
        <f>_xlfn.STDEV.S(Tabela13[[#This Row],[V43]],Tabela13[[#This Row],[V44]])</f>
        <v>0.64228361889642027</v>
      </c>
      <c r="DN419" s="3">
        <f>_xlfn.STDEV.S(Tabela13[[#This Row],[V43]],Tabela13[[#This Row],[V45]])</f>
        <v>0.2887302283031466</v>
      </c>
      <c r="DO419" s="3">
        <f>_xlfn.STDEV.S(Tabela13[[#This Row],[V43]],Tabela13[[#This Row],[V46]])</f>
        <v>0.49791850474484706</v>
      </c>
      <c r="DP419" s="3">
        <f>_xlfn.STDEV.S(Tabela13[[#This Row],[V44]],Tabela13[[#This Row],[V41]])</f>
        <v>0.99583700948969411</v>
      </c>
      <c r="DQ419" s="3">
        <f>_xlfn.STDEV.S(Tabela13[[#This Row],[V44]],Tabela13[[#This Row],[V42]])</f>
        <v>0.85147189533812073</v>
      </c>
      <c r="DR419" s="3">
        <f>_xlfn.STDEV.S(Tabela13[[#This Row],[V44]],Tabela13[[#This Row],[V43]])</f>
        <v>0.64228361889642027</v>
      </c>
      <c r="DS419" s="3">
        <f>_xlfn.STDEV.S(Tabela13[[#This Row],[V44]],Tabela13[[#This Row],[V45]])</f>
        <v>0.35355339059327368</v>
      </c>
      <c r="DT419" s="3">
        <f>_xlfn.STDEV.S(Tabela13[[#This Row],[V44]],Tabela13[[#This Row],[V46]])</f>
        <v>0.14436511415157308</v>
      </c>
      <c r="DU419" s="3">
        <f>_xlfn.STDEV.S(Tabela13[[#This Row],[V45]],Tabela13[[#This Row],[V41]])</f>
        <v>0.64228361889642027</v>
      </c>
      <c r="DV419" s="3">
        <f>_xlfn.STDEV.S(Tabela13[[#This Row],[V45]],Tabela13[[#This Row],[V42]])</f>
        <v>0.49791850474484706</v>
      </c>
      <c r="DW419" s="3">
        <f>_xlfn.STDEV.S(Tabela13[[#This Row],[V45]],Tabela13[[#This Row],[V43]])</f>
        <v>0.2887302283031466</v>
      </c>
      <c r="DX419" s="3">
        <f>_xlfn.STDEV.S(Tabela13[[#This Row],[V45]],Tabela13[[#This Row],[V44]])</f>
        <v>0.35355339059327368</v>
      </c>
      <c r="DY419" s="3">
        <f>_xlfn.STDEV.S(Tabela13[[#This Row],[V45]],Tabela13[[#This Row],[V46]])</f>
        <v>0.20918827644170043</v>
      </c>
      <c r="DZ419" s="3">
        <f>_xlfn.STDEV.S(Tabela13[[#This Row],[V46]],Tabela13[[#This Row],[V41]])</f>
        <v>0.85147189533812073</v>
      </c>
      <c r="EA419" s="3">
        <f>_xlfn.STDEV.S(Tabela13[[#This Row],[V46]],Tabela13[[#This Row],[V42]])</f>
        <v>0.70710678118654757</v>
      </c>
      <c r="EB419" s="3">
        <f>_xlfn.STDEV.S(Tabela13[[#This Row],[V46]],Tabela13[[#This Row],[V43]])</f>
        <v>0.49791850474484706</v>
      </c>
      <c r="EC419" s="3">
        <f>_xlfn.STDEV.S(Tabela13[[#This Row],[V46]],Tabela13[[#This Row],[V44]])</f>
        <v>0.14436511415157308</v>
      </c>
      <c r="ED419" s="3">
        <f>_xlfn.STDEV.S(Tabela13[[#This Row],[V46]],Tabela13[[#This Row],[V45]])</f>
        <v>0.20918827644170043</v>
      </c>
      <c r="EE419" s="3">
        <f t="shared" si="452"/>
        <v>0.23977667787334447</v>
      </c>
      <c r="EF419" s="3">
        <f t="shared" si="453"/>
        <v>0.77847229057329226</v>
      </c>
      <c r="EG419" s="3" t="str">
        <f t="shared" si="454"/>
        <v/>
      </c>
      <c r="EH419" s="3">
        <f t="shared" si="455"/>
        <v>2.5691344755856811</v>
      </c>
      <c r="EI419" s="3">
        <f t="shared" si="456"/>
        <v>8.3410947959519337</v>
      </c>
      <c r="EJ419" s="3">
        <f t="shared" si="457"/>
        <v>0.23977667787334447</v>
      </c>
      <c r="EK419" s="3">
        <f t="shared" si="458"/>
        <v>0.59414722452402802</v>
      </c>
      <c r="EL419" s="3">
        <f t="shared" si="459"/>
        <v>-8.3410947959519337</v>
      </c>
      <c r="EM419" s="3">
        <f t="shared" si="460"/>
        <v>3.3661690528003421</v>
      </c>
      <c r="EN419" s="3" t="str">
        <f t="shared" si="461"/>
        <v/>
      </c>
      <c r="EO419" s="3">
        <f t="shared" si="462"/>
        <v>0.77847229057329226</v>
      </c>
      <c r="EP419" s="3">
        <f t="shared" si="463"/>
        <v>0.59414722452402802</v>
      </c>
      <c r="EQ419" s="3">
        <f t="shared" si="464"/>
        <v>-2.5691344755856811</v>
      </c>
      <c r="ER419" s="3" t="str">
        <f t="shared" si="465"/>
        <v/>
      </c>
      <c r="ES419" s="3" t="str">
        <f t="shared" si="466"/>
        <v/>
      </c>
      <c r="ET419" s="3" t="str">
        <f t="shared" si="467"/>
        <v/>
      </c>
      <c r="EU419" s="3" t="str">
        <f t="shared" si="468"/>
        <v/>
      </c>
      <c r="EV419" s="3">
        <f t="shared" si="469"/>
        <v>-2.5691344755856811</v>
      </c>
      <c r="EW419" s="3">
        <f t="shared" si="470"/>
        <v>-0.77847229057329226</v>
      </c>
      <c r="EX419" s="3">
        <f t="shared" si="471"/>
        <v>-0.23977667787334447</v>
      </c>
      <c r="EY419" s="3">
        <f t="shared" si="472"/>
        <v>2.5691344755856811</v>
      </c>
      <c r="EZ419" s="3">
        <f t="shared" si="473"/>
        <v>3.3661690528003421</v>
      </c>
      <c r="FA419" s="3" t="str">
        <f t="shared" si="474"/>
        <v/>
      </c>
      <c r="FB419" s="3">
        <f t="shared" si="475"/>
        <v>-0.77847229057329226</v>
      </c>
      <c r="FC419" s="3">
        <f t="shared" si="476"/>
        <v>-0.59414722452402802</v>
      </c>
      <c r="FD419" s="3">
        <f t="shared" si="477"/>
        <v>8.3410947959519337</v>
      </c>
      <c r="FE419" s="3" t="str">
        <f t="shared" si="478"/>
        <v/>
      </c>
      <c r="FF419" s="3">
        <f t="shared" si="479"/>
        <v>-3.3661690528003421</v>
      </c>
      <c r="FG419" s="3">
        <f t="shared" si="480"/>
        <v>-0.23977667787334447</v>
      </c>
      <c r="FH419" s="3">
        <f t="shared" si="481"/>
        <v>-0.59414722452402802</v>
      </c>
      <c r="FI419" s="4">
        <f t="shared" si="482"/>
        <v>0.5714285714285714</v>
      </c>
      <c r="FJ419" s="4">
        <f t="shared" si="483"/>
        <v>1.1976047904191618</v>
      </c>
      <c r="FK419" s="4">
        <f t="shared" si="484"/>
        <v>1.9537697126809246</v>
      </c>
      <c r="FL419" s="4">
        <f t="shared" si="485"/>
        <v>0.79369194210412619</v>
      </c>
      <c r="FM419" s="4">
        <f>Tabela13[[#This Row],[V139]]-Tabela13[[#This Row],[V140]]</f>
        <v>1.1600777705767984</v>
      </c>
      <c r="FN419" s="4">
        <f>Tabela13[[#This Row],[V1]]-Tabela13[[#This Row],[V2]]/2</f>
        <v>1.2517821499857427</v>
      </c>
      <c r="FO419" s="4">
        <f>Tabela13[[#This Row],[V1]]-Tabela13[[#This Row],[V3]]/2</f>
        <v>1.1497005988023952</v>
      </c>
      <c r="FP419" s="4">
        <f>Tabela13[[#This Row],[V1]]-Tabela13[[#This Row],[V4]]/2</f>
        <v>1.0017821499857427</v>
      </c>
      <c r="FQ419" s="4">
        <f>Tabela13[[#This Row],[V2]]-Tabela13[[#This Row],[V1]]/2</f>
        <v>0.19553749643570018</v>
      </c>
      <c r="FR419" s="4">
        <f>Tabela13[[#This Row],[V2]]-Tabela13[[#This Row],[V3]]/2</f>
        <v>0.44553749643570018</v>
      </c>
      <c r="FS419" s="4">
        <f>Tabela13[[#This Row],[V2]]-Tabela13[[#This Row],[V4]]/2</f>
        <v>0.29761904761904767</v>
      </c>
      <c r="FT419" s="4">
        <f t="shared" si="486"/>
        <v>0.89675025354617044</v>
      </c>
      <c r="FU419" s="4">
        <f t="shared" si="487"/>
        <v>0.8549238046873292</v>
      </c>
      <c r="FV419" s="4">
        <f t="shared" si="488"/>
        <v>0.78628844484736071</v>
      </c>
      <c r="FW419" s="4">
        <f t="shared" si="489"/>
        <v>0.1931010319657224</v>
      </c>
      <c r="FX419" s="4">
        <f t="shared" si="490"/>
        <v>0.41913671395568386</v>
      </c>
      <c r="FY419" s="4">
        <f t="shared" si="491"/>
        <v>0.28927100560914182</v>
      </c>
      <c r="FZ419" s="4">
        <f t="shared" si="492"/>
        <v>161.41504563831069</v>
      </c>
      <c r="GA419" s="4">
        <f t="shared" si="493"/>
        <v>153.88628484371927</v>
      </c>
      <c r="GB419" s="4">
        <f t="shared" si="494"/>
        <v>141.53192007252494</v>
      </c>
      <c r="GC419" s="4">
        <f t="shared" si="495"/>
        <v>34.758185753830034</v>
      </c>
      <c r="GD419" s="4">
        <f t="shared" si="496"/>
        <v>75.444608512023095</v>
      </c>
      <c r="GE419" s="4">
        <f t="shared" si="497"/>
        <v>52.068781009645534</v>
      </c>
      <c r="GF419" s="4">
        <f>Tabela13[[#This Row],[V1]]-Tabela13[[#This Row],[V2]]/Tabela13[[#This Row],[V2]]</f>
        <v>0.79940119760479034</v>
      </c>
      <c r="GG419" s="4">
        <f>Tabela13[[#This Row],[V1]]-Tabela13[[#This Row],[V3]]/Tabela13[[#This Row],[V3]]</f>
        <v>0.79940119760479034</v>
      </c>
      <c r="GH419" s="4">
        <f>Tabela13[[#This Row],[V1]]-Tabela13[[#This Row],[V4]]/Tabela13[[#This Row],[V4]]</f>
        <v>0.79940119760479034</v>
      </c>
      <c r="GI419" s="4">
        <f>Tabela13[[#This Row],[V2]]-Tabela13[[#This Row],[V1]]/Tabela13[[#This Row],[V1]]</f>
        <v>9.5238095238095344E-2</v>
      </c>
      <c r="GJ419" s="4">
        <f>Tabela13[[#This Row],[V2]]-Tabela13[[#This Row],[V3]]/Tabela13[[#This Row],[V3]]</f>
        <v>9.5238095238095344E-2</v>
      </c>
      <c r="GK419" s="4">
        <f>Tabela13[[#This Row],[V2]]-Tabela13[[#This Row],[V4]]/Tabela13[[#This Row],[V4]]</f>
        <v>9.5238095238095344E-2</v>
      </c>
      <c r="GL419" s="4">
        <f t="shared" si="498"/>
        <v>0.31181328407023462</v>
      </c>
      <c r="GM419" s="4">
        <f t="shared" si="499"/>
        <v>1.4473196464214428</v>
      </c>
      <c r="GN419" s="4">
        <f t="shared" si="500"/>
        <v>0.21544189277137621</v>
      </c>
      <c r="GO419" s="3">
        <f t="shared" si="501"/>
        <v>1</v>
      </c>
      <c r="GP419" s="3">
        <v>100</v>
      </c>
      <c r="GQ419" s="3">
        <f t="shared" si="502"/>
        <v>0.66999999999999993</v>
      </c>
      <c r="GR419" s="3">
        <f t="shared" si="503"/>
        <v>67</v>
      </c>
      <c r="GS419" s="34">
        <f>COUNTIF($D$2:D418,Tabela13[[#This Row],[HomeTeam]])</f>
        <v>20</v>
      </c>
      <c r="GT419" s="34">
        <f>COUNTIF($E$2:E418,Tabela13[[#This Row],[AwayTeam]])</f>
        <v>20</v>
      </c>
      <c r="GU419" s="3">
        <f>IFERROR(AVERAGEIFS($AD$2:AD418,$D$2:D418,Tabela13[[#This Row],[HomeTeam]],$GS$2:GS418,"&gt;="&amp;Tabela13[[#This Row],[Contagem_H]]-5),"")</f>
        <v>1.2888556977123344</v>
      </c>
      <c r="GV419" s="3">
        <f>IFERROR(AVERAGEIFS($G$2:G418,$E$2:E418,Tabela13[[#This Row],[AwayTeam]],$GT$2:GT418,"&gt;="&amp;Tabela13[[#This Row],[Contagem_A]]-5),"")</f>
        <v>0.6</v>
      </c>
      <c r="GW419" s="3">
        <f>IFERROR(AVERAGEIFS($GQ$2:GQ418,$D$2:D418,Tabela13[[#This Row],[HomeTeam]],$GS$2:GS418,"&gt;="&amp;Tabela13[[#This Row],[Contagem_H]]-5),"")</f>
        <v>-0.63400000000000001</v>
      </c>
    </row>
    <row r="420" spans="1:205" x14ac:dyDescent="0.25">
      <c r="A420" t="s">
        <v>127</v>
      </c>
      <c r="B420" t="s">
        <v>280</v>
      </c>
      <c r="C420" t="s">
        <v>129</v>
      </c>
      <c r="D420" t="s">
        <v>13</v>
      </c>
      <c r="E420" t="s">
        <v>24</v>
      </c>
      <c r="F420" s="3">
        <v>0</v>
      </c>
      <c r="G420" s="3">
        <v>1</v>
      </c>
      <c r="H420" s="3" t="str">
        <f t="shared" si="504"/>
        <v>A</v>
      </c>
      <c r="I420" s="3">
        <v>3.1</v>
      </c>
      <c r="J420" s="3">
        <v>3.6</v>
      </c>
      <c r="K420" s="3">
        <v>2.2000000000000002</v>
      </c>
      <c r="L420" s="3">
        <v>1.5</v>
      </c>
      <c r="M420" s="3">
        <v>2.63</v>
      </c>
      <c r="N420" s="3">
        <f t="shared" si="433"/>
        <v>1</v>
      </c>
      <c r="O420" s="3">
        <f t="shared" si="434"/>
        <v>0</v>
      </c>
      <c r="P420" s="3">
        <f t="shared" si="435"/>
        <v>3</v>
      </c>
      <c r="Q420" s="3">
        <f t="shared" si="436"/>
        <v>5.4903877484522745E-2</v>
      </c>
      <c r="R420" s="3">
        <f t="shared" si="437"/>
        <v>4.6894803548795938E-2</v>
      </c>
      <c r="S420" s="3">
        <f t="shared" si="438"/>
        <v>3.2702020202020208</v>
      </c>
      <c r="T420" s="3">
        <f t="shared" si="439"/>
        <v>3.7976539589442821</v>
      </c>
      <c r="U420" s="3">
        <f t="shared" si="440"/>
        <v>2.3207885304659501</v>
      </c>
      <c r="V420" s="3">
        <f t="shared" si="441"/>
        <v>1.5823558162267841</v>
      </c>
      <c r="W420" s="3">
        <f t="shared" si="442"/>
        <v>2.7743971977842947</v>
      </c>
      <c r="X420" s="4">
        <f t="shared" si="443"/>
        <v>0.32258064516129031</v>
      </c>
      <c r="Y420" s="4">
        <f t="shared" si="444"/>
        <v>0.27777777777777779</v>
      </c>
      <c r="Z420" s="4">
        <f t="shared" si="445"/>
        <v>0.45454545454545453</v>
      </c>
      <c r="AA420" s="4">
        <f t="shared" si="446"/>
        <v>0.66666666666666663</v>
      </c>
      <c r="AB420" s="4">
        <f t="shared" si="447"/>
        <v>0.38022813688212931</v>
      </c>
      <c r="AC420" s="4">
        <f t="shared" si="448"/>
        <v>0.16129032258064516</v>
      </c>
      <c r="AD420" s="4">
        <f t="shared" si="449"/>
        <v>0.72727272727272729</v>
      </c>
      <c r="AE420" s="4">
        <f t="shared" si="450"/>
        <v>0.66129032258064513</v>
      </c>
      <c r="AF420" s="4">
        <f t="shared" si="451"/>
        <v>0.22727272727272727</v>
      </c>
      <c r="AG420" s="4">
        <f>IFERROR(AVERAGE(Tabela13[[#This Row],[V1]],Tabela13[[#This Row],[V2]]),"")</f>
        <v>0.44428152492668621</v>
      </c>
      <c r="AH420" s="4">
        <f>IFERROR(AVERAGE(Tabela13[[#This Row],[V1]],Tabela13[[#This Row],[V3]]),"")</f>
        <v>0.41129032258064513</v>
      </c>
      <c r="AI420" s="4">
        <f>IFERROR(AVERAGE(Tabela13[[#This Row],[V1]],Tabela13[[#This Row],[V4]]),"")</f>
        <v>0.19428152492668621</v>
      </c>
      <c r="AJ420" s="4">
        <f>IFERROR(AVERAGE(Tabela13[[#This Row],[V2]],Tabela13[[#This Row],[V1]]),"")</f>
        <v>0.44428152492668621</v>
      </c>
      <c r="AK420" s="4">
        <f>IFERROR(AVERAGE(Tabela13[[#This Row],[V2]],Tabela13[[#This Row],[V3]]),"")</f>
        <v>0.69428152492668627</v>
      </c>
      <c r="AL420" s="4">
        <f>IFERROR(AVERAGE(Tabela13[[#This Row],[V2]],Tabela13[[#This Row],[V4]]),"")</f>
        <v>0.47727272727272729</v>
      </c>
      <c r="AM420" s="4">
        <f>IFERROR(AVERAGE(Tabela13[[#This Row],[V3]],Tabela13[[#This Row],[V1]]),"")</f>
        <v>0.41129032258064513</v>
      </c>
      <c r="AN420" s="4">
        <f>IFERROR(AVERAGE(Tabela13[[#This Row],[V3]],Tabela13[[#This Row],[V2]]),"")</f>
        <v>0.69428152492668627</v>
      </c>
      <c r="AO420" s="4">
        <f>IFERROR(AVERAGE(Tabela13[[#This Row],[V3]],Tabela13[[#This Row],[V4]]),"")</f>
        <v>0.44428152492668621</v>
      </c>
      <c r="AP420" s="4">
        <f>IFERROR(AVERAGE(Tabela13[[#This Row],[V4]],Tabela13[[#This Row],[V1]]),"")</f>
        <v>0.19428152492668621</v>
      </c>
      <c r="AQ420" s="4">
        <f>IFERROR(AVERAGE(Tabela13[[#This Row],[V4]],Tabela13[[#This Row],[V2]]),"")</f>
        <v>0.47727272727272729</v>
      </c>
      <c r="AR420" s="4">
        <f>IFERROR(AVERAGE(Tabela13[[#This Row],[V4]],Tabela13[[#This Row],[V3]]),"")</f>
        <v>0.44428152492668621</v>
      </c>
      <c r="AS420" s="4">
        <f>_xlfn.STDEV.S(Tabela13[[#This Row],[V1]:[V2]])</f>
        <v>0.40020999639004018</v>
      </c>
      <c r="AT420" s="4">
        <f>_xlfn.STDEV.S(Tabela13[[#This Row],[V1]],Tabela13[[#This Row],[V3]])</f>
        <v>0.35355339059327368</v>
      </c>
      <c r="AU420" s="4">
        <f>_xlfn.STDEV.S(Tabela13[[#This Row],[V1]],Tabela13[[#This Row],[V4]])</f>
        <v>4.6656605796766372E-2</v>
      </c>
      <c r="AV420" s="4">
        <f>_xlfn.STDEV.S(Tabela13[[#This Row],[V2]],Tabela13[[#This Row],[V1]])</f>
        <v>0.40020999639004018</v>
      </c>
      <c r="AW420" s="4">
        <f>_xlfn.STDEV.S(Tabela13[[#This Row],[V2]],Tabela13[[#This Row],[V3]])</f>
        <v>4.6656605796766372E-2</v>
      </c>
      <c r="AX420" s="4">
        <f>_xlfn.STDEV.S(Tabela13[[#This Row],[V42]],Tabela13[[#This Row],[V44]])</f>
        <v>0.75376338698331391</v>
      </c>
      <c r="AY420" s="4">
        <f>_xlfn.STDEV.S(Tabela13[[#This Row],[V3]],Tabela13[[#This Row],[V1]])</f>
        <v>0.35355339059327368</v>
      </c>
      <c r="AZ420" s="4">
        <f>_xlfn.STDEV.S(Tabela13[[#This Row],[V3]],Tabela13[[#This Row],[V2]])</f>
        <v>4.6656605796766372E-2</v>
      </c>
      <c r="BA420" s="4">
        <f>_xlfn.STDEV.S(Tabela13[[#This Row],[V3]],Tabela13[[#This Row],[V4]])</f>
        <v>0.30689678479650739</v>
      </c>
      <c r="BB420" s="4">
        <f>_xlfn.STDEV.S(Tabela13[[#This Row],[V4]],Tabela13[[#This Row],[V1]])</f>
        <v>4.6656605796766372E-2</v>
      </c>
      <c r="BC420" s="4">
        <f>_xlfn.STDEV.S(Tabela13[[#This Row],[V4]],Tabela13[[#This Row],[V2]])</f>
        <v>0.35355339059327368</v>
      </c>
      <c r="BD420" s="4">
        <f>_xlfn.STDEV.S(Tabela13[[#This Row],[V4]],Tabela13[[#This Row],[V3]])</f>
        <v>0.30689678479650739</v>
      </c>
      <c r="BE420" s="4">
        <f>Tabela13[[#This Row],[V17]]/Tabela13[[#This Row],[V5]]</f>
        <v>0.90080269814523894</v>
      </c>
      <c r="BF420" s="4">
        <f>Tabela13[[#This Row],[V18]]/Tabela13[[#This Row],[V6]]</f>
        <v>0.85962000850129294</v>
      </c>
      <c r="BG420" s="4">
        <f>Tabela13[[#This Row],[V19]]/Tabela13[[#This Row],[V7]]</f>
        <v>0.24014947285580882</v>
      </c>
      <c r="BH420" s="4">
        <f>Tabela13[[#This Row],[V20]]/Tabela13[[#This Row],[V8]]</f>
        <v>0.90080269814523894</v>
      </c>
      <c r="BI420" s="4">
        <f>Tabela13[[#This Row],[V21]]/Tabela13[[#This Row],[V9]]</f>
        <v>6.7201278043072146E-2</v>
      </c>
      <c r="BJ420" s="4">
        <f>Tabela13[[#This Row],[V22]]/Tabela13[[#This Row],[V10]]</f>
        <v>1.5793137632031338</v>
      </c>
      <c r="BK420" s="4">
        <f>Tabela13[[#This Row],[V23]]/Tabela13[[#This Row],[V11]]</f>
        <v>0.85962000850129294</v>
      </c>
      <c r="BL420" s="4">
        <f>Tabela13[[#This Row],[V24]]/Tabela13[[#This Row],[V12]]</f>
        <v>6.7201278043072146E-2</v>
      </c>
      <c r="BM420" s="4">
        <f>Tabela13[[#This Row],[V25]]/Tabela13[[#This Row],[V13]]</f>
        <v>0.69077098096111567</v>
      </c>
      <c r="BN420" s="4">
        <f>Tabela13[[#This Row],[V26]]/Tabela13[[#This Row],[V14]]</f>
        <v>0.24014947285580882</v>
      </c>
      <c r="BO420" s="4">
        <f>Tabela13[[#This Row],[V27]]/Tabela13[[#This Row],[V15]]</f>
        <v>0.74077853267162097</v>
      </c>
      <c r="BP420" s="4">
        <f>Tabela13[[#This Row],[V28]]/Tabela13[[#This Row],[V16]]</f>
        <v>0.69077098096111567</v>
      </c>
      <c r="BQ420" s="4">
        <f>Tabela13[[#This Row],[V1]]-Tabela13[[#This Row],[V2]]</f>
        <v>-0.56598240469208216</v>
      </c>
      <c r="BR420" s="4">
        <f>Tabela13[[#This Row],[V1]]-Tabela13[[#This Row],[V3]]</f>
        <v>-0.5</v>
      </c>
      <c r="BS420" s="4">
        <f>Tabela13[[#This Row],[V1]]-Tabela13[[#This Row],[V4]]</f>
        <v>-6.5982404692082108E-2</v>
      </c>
      <c r="BT420" s="4">
        <f>Tabela13[[#This Row],[V2]]-Tabela13[[#This Row],[V1]]</f>
        <v>0.56598240469208216</v>
      </c>
      <c r="BU420" s="4">
        <f>Tabela13[[#This Row],[V2]]-Tabela13[[#This Row],[V3]]</f>
        <v>6.5982404692082164E-2</v>
      </c>
      <c r="BV420" s="4">
        <f>Tabela13[[#This Row],[V2]]-Tabela13[[#This Row],[V4]]</f>
        <v>0.5</v>
      </c>
      <c r="BW420" s="4">
        <f>AVERAGE(Tabela13[[#This Row],[V41]],Tabela13[[#This Row],[V42]])</f>
        <v>-0.53299120234604103</v>
      </c>
      <c r="BX420" s="4">
        <f>AVERAGE(Tabela13[[#This Row],[V41]],Tabela13[[#This Row],[V43]])</f>
        <v>-0.31598240469208216</v>
      </c>
      <c r="BY420" s="4">
        <f>AVERAGE(Tabela13[[#This Row],[V41]],Tabela13[[#This Row],[V44]])</f>
        <v>0</v>
      </c>
      <c r="BZ420" s="4">
        <f>AVERAGE(Tabela13[[#This Row],[V41]],Tabela13[[#This Row],[V45]])</f>
        <v>-0.25</v>
      </c>
      <c r="CA420" s="4">
        <f>AVERAGE(Tabela13[[#This Row],[V41]],Tabela13[[#This Row],[V46]])</f>
        <v>-3.2991202346041082E-2</v>
      </c>
      <c r="CB420" s="4">
        <f>AVERAGE(Tabela13[[#This Row],[V42]],Tabela13[[#This Row],[V41]])</f>
        <v>-0.53299120234604103</v>
      </c>
      <c r="CC420" s="4">
        <f>AVERAGE(Tabela13[[#This Row],[V42]],Tabela13[[#This Row],[V43]])</f>
        <v>-0.28299120234604103</v>
      </c>
      <c r="CD420" s="4">
        <f>AVERAGE(Tabela13[[#This Row],[V42]],Tabela13[[#This Row],[V44]])</f>
        <v>3.2991202346041082E-2</v>
      </c>
      <c r="CE420" s="4">
        <f>AVERAGE(Tabela13[[#This Row],[V42]],Tabela13[[#This Row],[V45]])</f>
        <v>-0.21700879765395892</v>
      </c>
      <c r="CF420" s="4">
        <f>AVERAGE(Tabela13[[#This Row],[V42]],Tabela13[[#This Row],[V46]])</f>
        <v>0</v>
      </c>
      <c r="CG420" s="4">
        <f>AVERAGE(Tabela13[[#This Row],[V43]],Tabela13[[#This Row],[V41]])</f>
        <v>-0.31598240469208216</v>
      </c>
      <c r="CH420" s="4">
        <f>AVERAGE(Tabela13[[#This Row],[V43]],Tabela13[[#This Row],[V42]])</f>
        <v>-0.28299120234604103</v>
      </c>
      <c r="CI420" s="4">
        <f>AVERAGE(Tabela13[[#This Row],[V43]],Tabela13[[#This Row],[V44]])</f>
        <v>0.25</v>
      </c>
      <c r="CJ420" s="4">
        <f>AVERAGE(Tabela13[[#This Row],[V43]],Tabela13[[#This Row],[V45]])</f>
        <v>0</v>
      </c>
      <c r="CK420" s="4">
        <f>AVERAGE(Tabela13[[#This Row],[V43]],Tabela13[[#This Row],[V46]])</f>
        <v>0.21700879765395895</v>
      </c>
      <c r="CL420" s="4">
        <f>AVERAGE(Tabela13[[#This Row],[V44]],Tabela13[[#This Row],[V41]])</f>
        <v>0</v>
      </c>
      <c r="CM420" s="4">
        <f>AVERAGE(Tabela13[[#This Row],[V44]],Tabela13[[#This Row],[V42]])</f>
        <v>3.2991202346041082E-2</v>
      </c>
      <c r="CN420" s="4">
        <f>AVERAGE(Tabela13[[#This Row],[V44]],Tabela13[[#This Row],[V43]])</f>
        <v>0.25</v>
      </c>
      <c r="CO420" s="4">
        <f>AVERAGE(Tabela13[[#This Row],[V44]],Tabela13[[#This Row],[V45]])</f>
        <v>0.31598240469208216</v>
      </c>
      <c r="CP420" s="4">
        <f>AVERAGE(Tabela13[[#This Row],[V44]],Tabela13[[#This Row],[V46]])</f>
        <v>0.53299120234604103</v>
      </c>
      <c r="CQ420" s="4">
        <f>AVERAGE(Tabela13[[#This Row],[V45]],Tabela13[[#This Row],[V41]])</f>
        <v>-0.25</v>
      </c>
      <c r="CR420" s="4">
        <f>AVERAGE(Tabela13[[#This Row],[V45]],Tabela13[[#This Row],[V42]])</f>
        <v>-0.21700879765395892</v>
      </c>
      <c r="CS420" s="4">
        <f>AVERAGE(Tabela13[[#This Row],[V45]],Tabela13[[#This Row],[V43]])</f>
        <v>0</v>
      </c>
      <c r="CT420" s="4">
        <f>AVERAGE(Tabela13[[#This Row],[V45]],Tabela13[[#This Row],[V44]])</f>
        <v>0.31598240469208216</v>
      </c>
      <c r="CU420" s="4">
        <f>AVERAGE(Tabela13[[#This Row],[V45]],Tabela13[[#This Row],[V46]])</f>
        <v>0.28299120234604108</v>
      </c>
      <c r="CV420" s="4">
        <f>AVERAGE(Tabela13[[#This Row],[V46]],Tabela13[[#This Row],[V41]])</f>
        <v>-3.2991202346041082E-2</v>
      </c>
      <c r="CW420" s="4">
        <f>AVERAGE(Tabela13[[#This Row],[V46]],Tabela13[[#This Row],[V42]])</f>
        <v>0</v>
      </c>
      <c r="CX420" s="4">
        <f>AVERAGE(Tabela13[[#This Row],[V46]],Tabela13[[#This Row],[V43]])</f>
        <v>0.21700879765395895</v>
      </c>
      <c r="CY420" s="4">
        <f>AVERAGE(Tabela13[[#This Row],[V46]],Tabela13[[#This Row],[V44]])</f>
        <v>0.53299120234604103</v>
      </c>
      <c r="CZ420" s="4">
        <f>AVERAGE(Tabela13[[#This Row],[V46]],Tabela13[[#This Row],[V45]])</f>
        <v>0.28299120234604108</v>
      </c>
      <c r="DA420" s="3">
        <f>_xlfn.STDEV.S(Tabela13[[#This Row],[V41]],Tabela13[[#This Row],[V42]])</f>
        <v>4.6656605796766372E-2</v>
      </c>
      <c r="DB420" s="3">
        <f>_xlfn.STDEV.S(Tabela13[[#This Row],[V41]],Tabela13[[#This Row],[V43]])</f>
        <v>0.35355339059327368</v>
      </c>
      <c r="DC420" s="3">
        <f>_xlfn.STDEV.S(Tabela13[[#This Row],[V41]],Tabela13[[#This Row],[V44]])</f>
        <v>0.80041999278008025</v>
      </c>
      <c r="DD420" s="3">
        <f>_xlfn.STDEV.S(Tabela13[[#This Row],[V41]],Tabela13[[#This Row],[V45]])</f>
        <v>0.44686660218680646</v>
      </c>
      <c r="DE420" s="3">
        <f>_xlfn.STDEV.S(Tabela13[[#This Row],[V41]],Tabela13[[#This Row],[V46]])</f>
        <v>0.75376338698331391</v>
      </c>
      <c r="DF420" s="3">
        <f>_xlfn.STDEV.S(Tabela13[[#This Row],[V42]],Tabela13[[#This Row],[V41]])</f>
        <v>4.6656605796766372E-2</v>
      </c>
      <c r="DG420" s="3">
        <f>_xlfn.STDEV.S(Tabela13[[#This Row],[V42]],Tabela13[[#This Row],[V43]])</f>
        <v>0.30689678479650745</v>
      </c>
      <c r="DH420" s="3">
        <f>_xlfn.STDEV.S(Tabela13[[#This Row],[V42]],Tabela13[[#This Row],[V44]])</f>
        <v>0.75376338698331391</v>
      </c>
      <c r="DI420" s="3">
        <f>_xlfn.STDEV.S(Tabela13[[#This Row],[V42]],Tabela13[[#This Row],[V45]])</f>
        <v>0.40020999639004012</v>
      </c>
      <c r="DJ420" s="3">
        <f>_xlfn.STDEV.S(Tabela13[[#This Row],[V42]],Tabela13[[#This Row],[V46]])</f>
        <v>0.70710678118654757</v>
      </c>
      <c r="DK420" s="3">
        <f>_xlfn.STDEV.S(Tabela13[[#This Row],[V43]],Tabela13[[#This Row],[V41]])</f>
        <v>0.35355339059327368</v>
      </c>
      <c r="DL420" s="3">
        <f>_xlfn.STDEV.S(Tabela13[[#This Row],[V43]],Tabela13[[#This Row],[V42]])</f>
        <v>0.30689678479650745</v>
      </c>
      <c r="DM420" s="3">
        <f>_xlfn.STDEV.S(Tabela13[[#This Row],[V43]],Tabela13[[#This Row],[V44]])</f>
        <v>0.44686660218680646</v>
      </c>
      <c r="DN420" s="3">
        <f>_xlfn.STDEV.S(Tabela13[[#This Row],[V43]],Tabela13[[#This Row],[V45]])</f>
        <v>9.3313211593532702E-2</v>
      </c>
      <c r="DO420" s="3">
        <f>_xlfn.STDEV.S(Tabela13[[#This Row],[V43]],Tabela13[[#This Row],[V46]])</f>
        <v>0.40020999639004007</v>
      </c>
      <c r="DP420" s="3">
        <f>_xlfn.STDEV.S(Tabela13[[#This Row],[V44]],Tabela13[[#This Row],[V41]])</f>
        <v>0.80041999278008025</v>
      </c>
      <c r="DQ420" s="3">
        <f>_xlfn.STDEV.S(Tabela13[[#This Row],[V44]],Tabela13[[#This Row],[V42]])</f>
        <v>0.75376338698331391</v>
      </c>
      <c r="DR420" s="3">
        <f>_xlfn.STDEV.S(Tabela13[[#This Row],[V44]],Tabela13[[#This Row],[V43]])</f>
        <v>0.44686660218680646</v>
      </c>
      <c r="DS420" s="3">
        <f>_xlfn.STDEV.S(Tabela13[[#This Row],[V44]],Tabela13[[#This Row],[V45]])</f>
        <v>0.35355339059327368</v>
      </c>
      <c r="DT420" s="3">
        <f>_xlfn.STDEV.S(Tabela13[[#This Row],[V44]],Tabela13[[#This Row],[V46]])</f>
        <v>4.6656605796766372E-2</v>
      </c>
      <c r="DU420" s="3">
        <f>_xlfn.STDEV.S(Tabela13[[#This Row],[V45]],Tabela13[[#This Row],[V41]])</f>
        <v>0.44686660218680646</v>
      </c>
      <c r="DV420" s="3">
        <f>_xlfn.STDEV.S(Tabela13[[#This Row],[V45]],Tabela13[[#This Row],[V42]])</f>
        <v>0.40020999639004012</v>
      </c>
      <c r="DW420" s="3">
        <f>_xlfn.STDEV.S(Tabela13[[#This Row],[V45]],Tabela13[[#This Row],[V43]])</f>
        <v>9.3313211593532702E-2</v>
      </c>
      <c r="DX420" s="3">
        <f>_xlfn.STDEV.S(Tabela13[[#This Row],[V45]],Tabela13[[#This Row],[V44]])</f>
        <v>0.35355339059327368</v>
      </c>
      <c r="DY420" s="3">
        <f>_xlfn.STDEV.S(Tabela13[[#This Row],[V45]],Tabela13[[#This Row],[V46]])</f>
        <v>0.30689678479650739</v>
      </c>
      <c r="DZ420" s="3">
        <f>_xlfn.STDEV.S(Tabela13[[#This Row],[V46]],Tabela13[[#This Row],[V41]])</f>
        <v>0.75376338698331391</v>
      </c>
      <c r="EA420" s="3">
        <f>_xlfn.STDEV.S(Tabela13[[#This Row],[V46]],Tabela13[[#This Row],[V42]])</f>
        <v>0.70710678118654757</v>
      </c>
      <c r="EB420" s="3">
        <f>_xlfn.STDEV.S(Tabela13[[#This Row],[V46]],Tabela13[[#This Row],[V43]])</f>
        <v>0.40020999639004007</v>
      </c>
      <c r="EC420" s="3">
        <f>_xlfn.STDEV.S(Tabela13[[#This Row],[V46]],Tabela13[[#This Row],[V44]])</f>
        <v>4.6656605796766372E-2</v>
      </c>
      <c r="ED420" s="3">
        <f>_xlfn.STDEV.S(Tabela13[[#This Row],[V46]],Tabela13[[#This Row],[V45]])</f>
        <v>0.30689678479650739</v>
      </c>
      <c r="EE420" s="3">
        <f t="shared" si="452"/>
        <v>-8.7537290655831268E-2</v>
      </c>
      <c r="EF420" s="3">
        <f t="shared" si="453"/>
        <v>-1.1189021456362533</v>
      </c>
      <c r="EG420" s="3" t="str">
        <f t="shared" si="454"/>
        <v/>
      </c>
      <c r="EH420" s="3">
        <f t="shared" si="455"/>
        <v>-1.7874664087472258</v>
      </c>
      <c r="EI420" s="3">
        <f t="shared" si="456"/>
        <v>-22.847405774338654</v>
      </c>
      <c r="EJ420" s="3">
        <f t="shared" si="457"/>
        <v>-8.7537290655831268E-2</v>
      </c>
      <c r="EK420" s="3">
        <f t="shared" si="458"/>
        <v>-1.084474648866415</v>
      </c>
      <c r="EL420" s="3">
        <f t="shared" si="459"/>
        <v>22.847405774338654</v>
      </c>
      <c r="EM420" s="3">
        <f t="shared" si="460"/>
        <v>-1.8442109293108608</v>
      </c>
      <c r="EN420" s="3" t="str">
        <f t="shared" si="461"/>
        <v/>
      </c>
      <c r="EO420" s="3">
        <f t="shared" si="462"/>
        <v>-1.1189021456362533</v>
      </c>
      <c r="EP420" s="3">
        <f t="shared" si="463"/>
        <v>-1.084474648866415</v>
      </c>
      <c r="EQ420" s="3">
        <f t="shared" si="464"/>
        <v>1.7874664087472258</v>
      </c>
      <c r="ER420" s="3" t="str">
        <f t="shared" si="465"/>
        <v/>
      </c>
      <c r="ES420" s="3" t="str">
        <f t="shared" si="466"/>
        <v/>
      </c>
      <c r="ET420" s="3" t="str">
        <f t="shared" si="467"/>
        <v/>
      </c>
      <c r="EU420" s="3" t="str">
        <f t="shared" si="468"/>
        <v/>
      </c>
      <c r="EV420" s="3">
        <f t="shared" si="469"/>
        <v>1.7874664087472258</v>
      </c>
      <c r="EW420" s="3">
        <f t="shared" si="470"/>
        <v>1.1189021456362533</v>
      </c>
      <c r="EX420" s="3">
        <f t="shared" si="471"/>
        <v>8.7537290655831268E-2</v>
      </c>
      <c r="EY420" s="3">
        <f t="shared" si="472"/>
        <v>-1.7874664087472258</v>
      </c>
      <c r="EZ420" s="3">
        <f t="shared" si="473"/>
        <v>-1.8442109293108608</v>
      </c>
      <c r="FA420" s="3" t="str">
        <f t="shared" si="474"/>
        <v/>
      </c>
      <c r="FB420" s="3">
        <f t="shared" si="475"/>
        <v>1.1189021456362533</v>
      </c>
      <c r="FC420" s="3">
        <f t="shared" si="476"/>
        <v>1.0844746488664145</v>
      </c>
      <c r="FD420" s="3">
        <f t="shared" si="477"/>
        <v>-22.847405774338654</v>
      </c>
      <c r="FE420" s="3" t="str">
        <f t="shared" si="478"/>
        <v/>
      </c>
      <c r="FF420" s="3">
        <f t="shared" si="479"/>
        <v>1.8442109293108604</v>
      </c>
      <c r="FG420" s="3">
        <f t="shared" si="480"/>
        <v>8.7537290655831268E-2</v>
      </c>
      <c r="FH420" s="3">
        <f t="shared" si="481"/>
        <v>1.0844746488664145</v>
      </c>
      <c r="FI420" s="4">
        <f t="shared" si="482"/>
        <v>0</v>
      </c>
      <c r="FJ420" s="4">
        <f t="shared" si="483"/>
        <v>0.32258064516129031</v>
      </c>
      <c r="FK420" s="4">
        <f t="shared" si="484"/>
        <v>1.1806949806949805</v>
      </c>
      <c r="FL420" s="4">
        <f t="shared" si="485"/>
        <v>1.555984555984556</v>
      </c>
      <c r="FM420" s="4">
        <f>Tabela13[[#This Row],[V139]]-Tabela13[[#This Row],[V140]]</f>
        <v>-0.37528957528957552</v>
      </c>
      <c r="FN420" s="4">
        <f>Tabela13[[#This Row],[V1]]-Tabela13[[#This Row],[V2]]/2</f>
        <v>-0.20234604105571849</v>
      </c>
      <c r="FO420" s="4">
        <f>Tabela13[[#This Row],[V1]]-Tabela13[[#This Row],[V3]]/2</f>
        <v>-0.16935483870967741</v>
      </c>
      <c r="FP420" s="4">
        <f>Tabela13[[#This Row],[V1]]-Tabela13[[#This Row],[V4]]/2</f>
        <v>4.7653958944281524E-2</v>
      </c>
      <c r="FQ420" s="4">
        <f>Tabela13[[#This Row],[V2]]-Tabela13[[#This Row],[V1]]/2</f>
        <v>0.64662756598240467</v>
      </c>
      <c r="FR420" s="4">
        <f>Tabela13[[#This Row],[V2]]-Tabela13[[#This Row],[V3]]/2</f>
        <v>0.39662756598240473</v>
      </c>
      <c r="FS420" s="4">
        <f>Tabela13[[#This Row],[V2]]-Tabela13[[#This Row],[V4]]/2</f>
        <v>0.61363636363636365</v>
      </c>
      <c r="FT420" s="4">
        <f t="shared" si="486"/>
        <v>-0.19965034746050167</v>
      </c>
      <c r="FU420" s="4">
        <f t="shared" si="487"/>
        <v>-0.16776305054321072</v>
      </c>
      <c r="FV420" s="4">
        <f t="shared" si="488"/>
        <v>4.7617935559528785E-2</v>
      </c>
      <c r="FW420" s="4">
        <f t="shared" si="489"/>
        <v>0.57400078640176599</v>
      </c>
      <c r="FX420" s="4">
        <f t="shared" si="490"/>
        <v>0.37759572980168699</v>
      </c>
      <c r="FY420" s="4">
        <f t="shared" si="491"/>
        <v>0.55038594767679128</v>
      </c>
      <c r="FZ420" s="4">
        <f t="shared" si="492"/>
        <v>-35.937062542890295</v>
      </c>
      <c r="GA420" s="4">
        <f t="shared" si="493"/>
        <v>-30.197349097777931</v>
      </c>
      <c r="GB420" s="4">
        <f t="shared" si="494"/>
        <v>8.5712284007151798</v>
      </c>
      <c r="GC420" s="4">
        <f t="shared" si="495"/>
        <v>103.32014155231788</v>
      </c>
      <c r="GD420" s="4">
        <f t="shared" si="496"/>
        <v>67.967231364303657</v>
      </c>
      <c r="GE420" s="4">
        <f t="shared" si="497"/>
        <v>99.069470581822429</v>
      </c>
      <c r="GF420" s="4">
        <f>Tabela13[[#This Row],[V1]]-Tabela13[[#This Row],[V2]]/Tabela13[[#This Row],[V2]]</f>
        <v>-0.83870967741935487</v>
      </c>
      <c r="GG420" s="4">
        <f>Tabela13[[#This Row],[V1]]-Tabela13[[#This Row],[V3]]/Tabela13[[#This Row],[V3]]</f>
        <v>-0.83870967741935487</v>
      </c>
      <c r="GH420" s="4">
        <f>Tabela13[[#This Row],[V1]]-Tabela13[[#This Row],[V4]]/Tabela13[[#This Row],[V4]]</f>
        <v>-0.83870967741935487</v>
      </c>
      <c r="GI420" s="4">
        <f>Tabela13[[#This Row],[V2]]-Tabela13[[#This Row],[V1]]/Tabela13[[#This Row],[V1]]</f>
        <v>-0.27272727272727271</v>
      </c>
      <c r="GJ420" s="4">
        <f>Tabela13[[#This Row],[V2]]-Tabela13[[#This Row],[V3]]/Tabela13[[#This Row],[V3]]</f>
        <v>-0.27272727272727271</v>
      </c>
      <c r="GK420" s="4">
        <f>Tabela13[[#This Row],[V2]]-Tabela13[[#This Row],[V4]]/Tabela13[[#This Row],[V4]]</f>
        <v>-0.27272727272727271</v>
      </c>
      <c r="GL420" s="4">
        <f t="shared" si="498"/>
        <v>0.29117788247561527</v>
      </c>
      <c r="GM420" s="4">
        <f t="shared" si="499"/>
        <v>0.44428152492668621</v>
      </c>
      <c r="GN420" s="4">
        <f t="shared" si="500"/>
        <v>0.65539048134775446</v>
      </c>
      <c r="GO420" s="3">
        <f t="shared" si="501"/>
        <v>0</v>
      </c>
      <c r="GP420" s="3">
        <v>100</v>
      </c>
      <c r="GQ420" s="3">
        <f t="shared" si="502"/>
        <v>-1</v>
      </c>
      <c r="GR420" s="3">
        <f t="shared" si="503"/>
        <v>-100</v>
      </c>
      <c r="GS420" s="34">
        <f>COUNTIF($D$2:D419,Tabela13[[#This Row],[HomeTeam]])</f>
        <v>20</v>
      </c>
      <c r="GT420" s="34">
        <f>COUNTIF($E$2:E419,Tabela13[[#This Row],[AwayTeam]])</f>
        <v>20</v>
      </c>
      <c r="GU420" s="3">
        <f>IFERROR(AVERAGEIFS($AD$2:AD419,$D$2:D419,Tabela13[[#This Row],[HomeTeam]],$GS$2:GS419,"&gt;="&amp;Tabela13[[#This Row],[Contagem_H]]-5),"")</f>
        <v>0.66262157019486412</v>
      </c>
      <c r="GV420" s="3">
        <f>IFERROR(AVERAGEIFS($G$2:G419,$E$2:E419,Tabela13[[#This Row],[AwayTeam]],$GT$2:GT419,"&gt;="&amp;Tabela13[[#This Row],[Contagem_A]]-5),"")</f>
        <v>2.6</v>
      </c>
      <c r="GW420" s="3">
        <f>IFERROR(AVERAGEIFS($GQ$2:GQ419,$D$2:D419,Tabela13[[#This Row],[HomeTeam]],$GS$2:GS419,"&gt;="&amp;Tabela13[[#This Row],[Contagem_H]]-5),"")</f>
        <v>-0.248</v>
      </c>
    </row>
    <row r="421" spans="1:205" x14ac:dyDescent="0.25">
      <c r="A421" t="s">
        <v>127</v>
      </c>
      <c r="B421" t="s">
        <v>281</v>
      </c>
      <c r="C421" t="s">
        <v>138</v>
      </c>
      <c r="D421" t="s">
        <v>23</v>
      </c>
      <c r="E421" t="s">
        <v>12</v>
      </c>
      <c r="F421" s="3">
        <v>0</v>
      </c>
      <c r="G421" s="3">
        <v>1</v>
      </c>
      <c r="H421" s="3" t="str">
        <f t="shared" si="504"/>
        <v>A</v>
      </c>
      <c r="I421" s="3">
        <v>2.7</v>
      </c>
      <c r="J421" s="3">
        <v>3.4</v>
      </c>
      <c r="K421" s="3">
        <v>2.6</v>
      </c>
      <c r="L421" s="3">
        <v>1.62</v>
      </c>
      <c r="M421" s="3">
        <v>2.2999999999999998</v>
      </c>
      <c r="N421" s="3">
        <f t="shared" si="433"/>
        <v>1</v>
      </c>
      <c r="O421" s="3">
        <f t="shared" si="434"/>
        <v>0</v>
      </c>
      <c r="P421" s="3">
        <f t="shared" si="435"/>
        <v>3</v>
      </c>
      <c r="Q421" s="3">
        <f t="shared" si="436"/>
        <v>4.9103402044578415E-2</v>
      </c>
      <c r="R421" s="3">
        <f t="shared" si="437"/>
        <v>5.2066559312936134E-2</v>
      </c>
      <c r="S421" s="3">
        <f t="shared" si="438"/>
        <v>2.8325791855203617</v>
      </c>
      <c r="T421" s="3">
        <f t="shared" si="439"/>
        <v>3.5669515669515666</v>
      </c>
      <c r="U421" s="3">
        <f t="shared" si="440"/>
        <v>2.7276688453159039</v>
      </c>
      <c r="V421" s="3">
        <f t="shared" si="441"/>
        <v>1.6995475113122172</v>
      </c>
      <c r="W421" s="3">
        <f t="shared" si="442"/>
        <v>2.4129378247025302</v>
      </c>
      <c r="X421" s="4">
        <f t="shared" si="443"/>
        <v>0.37037037037037035</v>
      </c>
      <c r="Y421" s="4">
        <f t="shared" si="444"/>
        <v>0.29411764705882354</v>
      </c>
      <c r="Z421" s="4">
        <f t="shared" si="445"/>
        <v>0.38461538461538458</v>
      </c>
      <c r="AA421" s="4">
        <f t="shared" si="446"/>
        <v>0.61728395061728392</v>
      </c>
      <c r="AB421" s="4">
        <f t="shared" si="447"/>
        <v>0.43478260869565222</v>
      </c>
      <c r="AC421" s="4">
        <f t="shared" si="448"/>
        <v>0.18518518518518517</v>
      </c>
      <c r="AD421" s="4">
        <f t="shared" si="449"/>
        <v>0.69230769230769229</v>
      </c>
      <c r="AE421" s="4">
        <f t="shared" si="450"/>
        <v>0.68518518518518512</v>
      </c>
      <c r="AF421" s="4">
        <f t="shared" si="451"/>
        <v>0.19230769230769229</v>
      </c>
      <c r="AG421" s="4">
        <f>IFERROR(AVERAGE(Tabela13[[#This Row],[V1]],Tabela13[[#This Row],[V2]]),"")</f>
        <v>0.43874643874643871</v>
      </c>
      <c r="AH421" s="4">
        <f>IFERROR(AVERAGE(Tabela13[[#This Row],[V1]],Tabela13[[#This Row],[V3]]),"")</f>
        <v>0.43518518518518512</v>
      </c>
      <c r="AI421" s="4">
        <f>IFERROR(AVERAGE(Tabela13[[#This Row],[V1]],Tabela13[[#This Row],[V4]]),"")</f>
        <v>0.18874643874643873</v>
      </c>
      <c r="AJ421" s="4">
        <f>IFERROR(AVERAGE(Tabela13[[#This Row],[V2]],Tabela13[[#This Row],[V1]]),"")</f>
        <v>0.43874643874643871</v>
      </c>
      <c r="AK421" s="4">
        <f>IFERROR(AVERAGE(Tabela13[[#This Row],[V2]],Tabela13[[#This Row],[V3]]),"")</f>
        <v>0.68874643874643871</v>
      </c>
      <c r="AL421" s="4">
        <f>IFERROR(AVERAGE(Tabela13[[#This Row],[V2]],Tabela13[[#This Row],[V4]]),"")</f>
        <v>0.44230769230769229</v>
      </c>
      <c r="AM421" s="4">
        <f>IFERROR(AVERAGE(Tabela13[[#This Row],[V3]],Tabela13[[#This Row],[V1]]),"")</f>
        <v>0.43518518518518512</v>
      </c>
      <c r="AN421" s="4">
        <f>IFERROR(AVERAGE(Tabela13[[#This Row],[V3]],Tabela13[[#This Row],[V2]]),"")</f>
        <v>0.68874643874643871</v>
      </c>
      <c r="AO421" s="4">
        <f>IFERROR(AVERAGE(Tabela13[[#This Row],[V3]],Tabela13[[#This Row],[V4]]),"")</f>
        <v>0.43874643874643871</v>
      </c>
      <c r="AP421" s="4">
        <f>IFERROR(AVERAGE(Tabela13[[#This Row],[V4]],Tabela13[[#This Row],[V1]]),"")</f>
        <v>0.18874643874643873</v>
      </c>
      <c r="AQ421" s="4">
        <f>IFERROR(AVERAGE(Tabela13[[#This Row],[V4]],Tabela13[[#This Row],[V2]]),"")</f>
        <v>0.44230769230769229</v>
      </c>
      <c r="AR421" s="4">
        <f>IFERROR(AVERAGE(Tabela13[[#This Row],[V4]],Tabela13[[#This Row],[V3]]),"")</f>
        <v>0.43874643874643871</v>
      </c>
      <c r="AS421" s="4">
        <f>_xlfn.STDEV.S(Tabela13[[#This Row],[V1]:[V2]])</f>
        <v>0.35858976367864798</v>
      </c>
      <c r="AT421" s="4">
        <f>_xlfn.STDEV.S(Tabela13[[#This Row],[V1]],Tabela13[[#This Row],[V3]])</f>
        <v>0.35355339059327379</v>
      </c>
      <c r="AU421" s="4">
        <f>_xlfn.STDEV.S(Tabela13[[#This Row],[V1]],Tabela13[[#This Row],[V4]])</f>
        <v>5.0363730853742652E-3</v>
      </c>
      <c r="AV421" s="4">
        <f>_xlfn.STDEV.S(Tabela13[[#This Row],[V2]],Tabela13[[#This Row],[V1]])</f>
        <v>0.35858976367864798</v>
      </c>
      <c r="AW421" s="4">
        <f>_xlfn.STDEV.S(Tabela13[[#This Row],[V2]],Tabela13[[#This Row],[V3]])</f>
        <v>5.0363730853743042E-3</v>
      </c>
      <c r="AX421" s="4">
        <f>_xlfn.STDEV.S(Tabela13[[#This Row],[V42]],Tabela13[[#This Row],[V44]])</f>
        <v>0.71214315427192187</v>
      </c>
      <c r="AY421" s="4">
        <f>_xlfn.STDEV.S(Tabela13[[#This Row],[V3]],Tabela13[[#This Row],[V1]])</f>
        <v>0.35355339059327379</v>
      </c>
      <c r="AZ421" s="4">
        <f>_xlfn.STDEV.S(Tabela13[[#This Row],[V3]],Tabela13[[#This Row],[V2]])</f>
        <v>5.0363730853743042E-3</v>
      </c>
      <c r="BA421" s="4">
        <f>_xlfn.STDEV.S(Tabela13[[#This Row],[V3]],Tabela13[[#This Row],[V4]])</f>
        <v>0.34851701750789937</v>
      </c>
      <c r="BB421" s="4">
        <f>_xlfn.STDEV.S(Tabela13[[#This Row],[V4]],Tabela13[[#This Row],[V1]])</f>
        <v>5.0363730853742652E-3</v>
      </c>
      <c r="BC421" s="4">
        <f>_xlfn.STDEV.S(Tabela13[[#This Row],[V4]],Tabela13[[#This Row],[V2]])</f>
        <v>0.35355339059327368</v>
      </c>
      <c r="BD421" s="4">
        <f>_xlfn.STDEV.S(Tabela13[[#This Row],[V4]],Tabela13[[#This Row],[V3]])</f>
        <v>0.34851701750789937</v>
      </c>
      <c r="BE421" s="4">
        <f>Tabela13[[#This Row],[V17]]/Tabela13[[#This Row],[V5]]</f>
        <v>0.81730524059224319</v>
      </c>
      <c r="BF421" s="4">
        <f>Tabela13[[#This Row],[V18]]/Tabela13[[#This Row],[V6]]</f>
        <v>0.81242055710794836</v>
      </c>
      <c r="BG421" s="4">
        <f>Tabela13[[#This Row],[V19]]/Tabela13[[#This Row],[V7]]</f>
        <v>2.6683274761756488E-2</v>
      </c>
      <c r="BH421" s="4">
        <f>Tabela13[[#This Row],[V20]]/Tabela13[[#This Row],[V8]]</f>
        <v>0.81730524059224319</v>
      </c>
      <c r="BI421" s="4">
        <f>Tabela13[[#This Row],[V21]]/Tabela13[[#This Row],[V9]]</f>
        <v>7.3123762273686905E-3</v>
      </c>
      <c r="BJ421" s="4">
        <f>Tabela13[[#This Row],[V22]]/Tabela13[[#This Row],[V10]]</f>
        <v>1.6100627835713017</v>
      </c>
      <c r="BK421" s="4">
        <f>Tabela13[[#This Row],[V23]]/Tabela13[[#This Row],[V11]]</f>
        <v>0.81242055710794836</v>
      </c>
      <c r="BL421" s="4">
        <f>Tabela13[[#This Row],[V24]]/Tabela13[[#This Row],[V12]]</f>
        <v>7.3123762273686905E-3</v>
      </c>
      <c r="BM421" s="4">
        <f>Tabela13[[#This Row],[V25]]/Tabela13[[#This Row],[V13]]</f>
        <v>0.79434722821605641</v>
      </c>
      <c r="BN421" s="4">
        <f>Tabela13[[#This Row],[V26]]/Tabela13[[#This Row],[V14]]</f>
        <v>2.6683274761756488E-2</v>
      </c>
      <c r="BO421" s="4">
        <f>Tabela13[[#This Row],[V27]]/Tabela13[[#This Row],[V15]]</f>
        <v>0.79933810047174925</v>
      </c>
      <c r="BP421" s="4">
        <f>Tabela13[[#This Row],[V28]]/Tabela13[[#This Row],[V16]]</f>
        <v>0.79434722821605641</v>
      </c>
      <c r="BQ421" s="4">
        <f>Tabela13[[#This Row],[V1]]-Tabela13[[#This Row],[V2]]</f>
        <v>-0.50712250712250717</v>
      </c>
      <c r="BR421" s="4">
        <f>Tabela13[[#This Row],[V1]]-Tabela13[[#This Row],[V3]]</f>
        <v>-0.49999999999999994</v>
      </c>
      <c r="BS421" s="4">
        <f>Tabela13[[#This Row],[V1]]-Tabela13[[#This Row],[V4]]</f>
        <v>-7.1225071225071157E-3</v>
      </c>
      <c r="BT421" s="4">
        <f>Tabela13[[#This Row],[V2]]-Tabela13[[#This Row],[V1]]</f>
        <v>0.50712250712250717</v>
      </c>
      <c r="BU421" s="4">
        <f>Tabela13[[#This Row],[V2]]-Tabela13[[#This Row],[V3]]</f>
        <v>7.1225071225071712E-3</v>
      </c>
      <c r="BV421" s="4">
        <f>Tabela13[[#This Row],[V2]]-Tabela13[[#This Row],[V4]]</f>
        <v>0.5</v>
      </c>
      <c r="BW421" s="4">
        <f>AVERAGE(Tabela13[[#This Row],[V41]],Tabela13[[#This Row],[V42]])</f>
        <v>-0.50356125356125359</v>
      </c>
      <c r="BX421" s="4">
        <f>AVERAGE(Tabela13[[#This Row],[V41]],Tabela13[[#This Row],[V43]])</f>
        <v>-0.25712250712250717</v>
      </c>
      <c r="BY421" s="4">
        <f>AVERAGE(Tabela13[[#This Row],[V41]],Tabela13[[#This Row],[V44]])</f>
        <v>0</v>
      </c>
      <c r="BZ421" s="4">
        <f>AVERAGE(Tabela13[[#This Row],[V41]],Tabela13[[#This Row],[V45]])</f>
        <v>-0.25</v>
      </c>
      <c r="CA421" s="4">
        <f>AVERAGE(Tabela13[[#This Row],[V41]],Tabela13[[#This Row],[V46]])</f>
        <v>-3.5612535612535856E-3</v>
      </c>
      <c r="CB421" s="4">
        <f>AVERAGE(Tabela13[[#This Row],[V42]],Tabela13[[#This Row],[V41]])</f>
        <v>-0.50356125356125359</v>
      </c>
      <c r="CC421" s="4">
        <f>AVERAGE(Tabela13[[#This Row],[V42]],Tabela13[[#This Row],[V43]])</f>
        <v>-0.25356125356125353</v>
      </c>
      <c r="CD421" s="4">
        <f>AVERAGE(Tabela13[[#This Row],[V42]],Tabela13[[#This Row],[V44]])</f>
        <v>3.5612535612536134E-3</v>
      </c>
      <c r="CE421" s="4">
        <f>AVERAGE(Tabela13[[#This Row],[V42]],Tabela13[[#This Row],[V45]])</f>
        <v>-0.24643874643874639</v>
      </c>
      <c r="CF421" s="4">
        <f>AVERAGE(Tabela13[[#This Row],[V42]],Tabela13[[#This Row],[V46]])</f>
        <v>0</v>
      </c>
      <c r="CG421" s="4">
        <f>AVERAGE(Tabela13[[#This Row],[V43]],Tabela13[[#This Row],[V41]])</f>
        <v>-0.25712250712250717</v>
      </c>
      <c r="CH421" s="4">
        <f>AVERAGE(Tabela13[[#This Row],[V43]],Tabela13[[#This Row],[V42]])</f>
        <v>-0.25356125356125353</v>
      </c>
      <c r="CI421" s="4">
        <f>AVERAGE(Tabela13[[#This Row],[V43]],Tabela13[[#This Row],[V44]])</f>
        <v>0.25</v>
      </c>
      <c r="CJ421" s="4">
        <f>AVERAGE(Tabela13[[#This Row],[V43]],Tabela13[[#This Row],[V45]])</f>
        <v>2.7755575615628914E-17</v>
      </c>
      <c r="CK421" s="4">
        <f>AVERAGE(Tabela13[[#This Row],[V43]],Tabela13[[#This Row],[V46]])</f>
        <v>0.24643874643874644</v>
      </c>
      <c r="CL421" s="4">
        <f>AVERAGE(Tabela13[[#This Row],[V44]],Tabela13[[#This Row],[V41]])</f>
        <v>0</v>
      </c>
      <c r="CM421" s="4">
        <f>AVERAGE(Tabela13[[#This Row],[V44]],Tabela13[[#This Row],[V42]])</f>
        <v>3.5612535612536134E-3</v>
      </c>
      <c r="CN421" s="4">
        <f>AVERAGE(Tabela13[[#This Row],[V44]],Tabela13[[#This Row],[V43]])</f>
        <v>0.25</v>
      </c>
      <c r="CO421" s="4">
        <f>AVERAGE(Tabela13[[#This Row],[V44]],Tabela13[[#This Row],[V45]])</f>
        <v>0.25712250712250717</v>
      </c>
      <c r="CP421" s="4">
        <f>AVERAGE(Tabela13[[#This Row],[V44]],Tabela13[[#This Row],[V46]])</f>
        <v>0.50356125356125359</v>
      </c>
      <c r="CQ421" s="4">
        <f>AVERAGE(Tabela13[[#This Row],[V45]],Tabela13[[#This Row],[V41]])</f>
        <v>-0.25</v>
      </c>
      <c r="CR421" s="4">
        <f>AVERAGE(Tabela13[[#This Row],[V45]],Tabela13[[#This Row],[V42]])</f>
        <v>-0.24643874643874639</v>
      </c>
      <c r="CS421" s="4">
        <f>AVERAGE(Tabela13[[#This Row],[V45]],Tabela13[[#This Row],[V43]])</f>
        <v>2.7755575615628914E-17</v>
      </c>
      <c r="CT421" s="4">
        <f>AVERAGE(Tabela13[[#This Row],[V45]],Tabela13[[#This Row],[V44]])</f>
        <v>0.25712250712250717</v>
      </c>
      <c r="CU421" s="4">
        <f>AVERAGE(Tabela13[[#This Row],[V45]],Tabela13[[#This Row],[V46]])</f>
        <v>0.25356125356125359</v>
      </c>
      <c r="CV421" s="4">
        <f>AVERAGE(Tabela13[[#This Row],[V46]],Tabela13[[#This Row],[V41]])</f>
        <v>-3.5612535612535856E-3</v>
      </c>
      <c r="CW421" s="4">
        <f>AVERAGE(Tabela13[[#This Row],[V46]],Tabela13[[#This Row],[V42]])</f>
        <v>0</v>
      </c>
      <c r="CX421" s="4">
        <f>AVERAGE(Tabela13[[#This Row],[V46]],Tabela13[[#This Row],[V43]])</f>
        <v>0.24643874643874644</v>
      </c>
      <c r="CY421" s="4">
        <f>AVERAGE(Tabela13[[#This Row],[V46]],Tabela13[[#This Row],[V44]])</f>
        <v>0.50356125356125359</v>
      </c>
      <c r="CZ421" s="4">
        <f>AVERAGE(Tabela13[[#This Row],[V46]],Tabela13[[#This Row],[V45]])</f>
        <v>0.25356125356125359</v>
      </c>
      <c r="DA421" s="3">
        <f>_xlfn.STDEV.S(Tabela13[[#This Row],[V41]],Tabela13[[#This Row],[V42]])</f>
        <v>5.0363730853743441E-3</v>
      </c>
      <c r="DB421" s="3">
        <f>_xlfn.STDEV.S(Tabela13[[#This Row],[V41]],Tabela13[[#This Row],[V43]])</f>
        <v>0.35355339059327379</v>
      </c>
      <c r="DC421" s="3">
        <f>_xlfn.STDEV.S(Tabela13[[#This Row],[V41]],Tabela13[[#This Row],[V44]])</f>
        <v>0.71717952735729618</v>
      </c>
      <c r="DD421" s="3">
        <f>_xlfn.STDEV.S(Tabela13[[#This Row],[V41]],Tabela13[[#This Row],[V45]])</f>
        <v>0.36362613676402239</v>
      </c>
      <c r="DE421" s="3">
        <f>_xlfn.STDEV.S(Tabela13[[#This Row],[V41]],Tabela13[[#This Row],[V46]])</f>
        <v>0.71214315427192187</v>
      </c>
      <c r="DF421" s="3">
        <f>_xlfn.STDEV.S(Tabela13[[#This Row],[V42]],Tabela13[[#This Row],[V41]])</f>
        <v>5.0363730853743441E-3</v>
      </c>
      <c r="DG421" s="3">
        <f>_xlfn.STDEV.S(Tabela13[[#This Row],[V42]],Tabela13[[#This Row],[V43]])</f>
        <v>0.34851701750789948</v>
      </c>
      <c r="DH421" s="3">
        <f>_xlfn.STDEV.S(Tabela13[[#This Row],[V42]],Tabela13[[#This Row],[V44]])</f>
        <v>0.71214315427192187</v>
      </c>
      <c r="DI421" s="3">
        <f>_xlfn.STDEV.S(Tabela13[[#This Row],[V42]],Tabela13[[#This Row],[V45]])</f>
        <v>0.35858976367864803</v>
      </c>
      <c r="DJ421" s="3">
        <f>_xlfn.STDEV.S(Tabela13[[#This Row],[V42]],Tabela13[[#This Row],[V46]])</f>
        <v>0.70710678118654746</v>
      </c>
      <c r="DK421" s="3">
        <f>_xlfn.STDEV.S(Tabela13[[#This Row],[V43]],Tabela13[[#This Row],[V41]])</f>
        <v>0.35355339059327379</v>
      </c>
      <c r="DL421" s="3">
        <f>_xlfn.STDEV.S(Tabela13[[#This Row],[V43]],Tabela13[[#This Row],[V42]])</f>
        <v>0.34851701750789948</v>
      </c>
      <c r="DM421" s="3">
        <f>_xlfn.STDEV.S(Tabela13[[#This Row],[V43]],Tabela13[[#This Row],[V44]])</f>
        <v>0.36362613676402239</v>
      </c>
      <c r="DN421" s="3">
        <f>_xlfn.STDEV.S(Tabela13[[#This Row],[V43]],Tabela13[[#This Row],[V45]])</f>
        <v>1.007274617074857E-2</v>
      </c>
      <c r="DO421" s="3">
        <f>_xlfn.STDEV.S(Tabela13[[#This Row],[V43]],Tabela13[[#This Row],[V46]])</f>
        <v>0.35858976367864803</v>
      </c>
      <c r="DP421" s="3">
        <f>_xlfn.STDEV.S(Tabela13[[#This Row],[V44]],Tabela13[[#This Row],[V41]])</f>
        <v>0.71717952735729618</v>
      </c>
      <c r="DQ421" s="3">
        <f>_xlfn.STDEV.S(Tabela13[[#This Row],[V44]],Tabela13[[#This Row],[V42]])</f>
        <v>0.71214315427192187</v>
      </c>
      <c r="DR421" s="3">
        <f>_xlfn.STDEV.S(Tabela13[[#This Row],[V44]],Tabela13[[#This Row],[V43]])</f>
        <v>0.36362613676402239</v>
      </c>
      <c r="DS421" s="3">
        <f>_xlfn.STDEV.S(Tabela13[[#This Row],[V44]],Tabela13[[#This Row],[V45]])</f>
        <v>0.35355339059327379</v>
      </c>
      <c r="DT421" s="3">
        <f>_xlfn.STDEV.S(Tabela13[[#This Row],[V44]],Tabela13[[#This Row],[V46]])</f>
        <v>5.0363730853743042E-3</v>
      </c>
      <c r="DU421" s="3">
        <f>_xlfn.STDEV.S(Tabela13[[#This Row],[V45]],Tabela13[[#This Row],[V41]])</f>
        <v>0.36362613676402239</v>
      </c>
      <c r="DV421" s="3">
        <f>_xlfn.STDEV.S(Tabela13[[#This Row],[V45]],Tabela13[[#This Row],[V42]])</f>
        <v>0.35858976367864803</v>
      </c>
      <c r="DW421" s="3">
        <f>_xlfn.STDEV.S(Tabela13[[#This Row],[V45]],Tabela13[[#This Row],[V43]])</f>
        <v>1.007274617074857E-2</v>
      </c>
      <c r="DX421" s="3">
        <f>_xlfn.STDEV.S(Tabela13[[#This Row],[V45]],Tabela13[[#This Row],[V44]])</f>
        <v>0.35355339059327379</v>
      </c>
      <c r="DY421" s="3">
        <f>_xlfn.STDEV.S(Tabela13[[#This Row],[V45]],Tabela13[[#This Row],[V46]])</f>
        <v>0.34851701750789948</v>
      </c>
      <c r="DZ421" s="3">
        <f>_xlfn.STDEV.S(Tabela13[[#This Row],[V46]],Tabela13[[#This Row],[V41]])</f>
        <v>0.71214315427192187</v>
      </c>
      <c r="EA421" s="3">
        <f>_xlfn.STDEV.S(Tabela13[[#This Row],[V46]],Tabela13[[#This Row],[V42]])</f>
        <v>0.70710678118654746</v>
      </c>
      <c r="EB421" s="3">
        <f>_xlfn.STDEV.S(Tabela13[[#This Row],[V46]],Tabela13[[#This Row],[V43]])</f>
        <v>0.35858976367864803</v>
      </c>
      <c r="EC421" s="3">
        <f>_xlfn.STDEV.S(Tabela13[[#This Row],[V46]],Tabela13[[#This Row],[V44]])</f>
        <v>5.0363730853743042E-3</v>
      </c>
      <c r="ED421" s="3">
        <f>_xlfn.STDEV.S(Tabela13[[#This Row],[V46]],Tabela13[[#This Row],[V45]])</f>
        <v>0.34851701750789948</v>
      </c>
      <c r="EE421" s="3">
        <f t="shared" si="452"/>
        <v>-1.0001510342101243E-2</v>
      </c>
      <c r="EF421" s="3">
        <f t="shared" si="453"/>
        <v>-1.3750386714486325</v>
      </c>
      <c r="EG421" s="3" t="str">
        <f t="shared" si="454"/>
        <v/>
      </c>
      <c r="EH421" s="3">
        <f t="shared" si="455"/>
        <v>-1.4545045470560896</v>
      </c>
      <c r="EI421" s="3">
        <f t="shared" si="456"/>
        <v>-199.96979771955429</v>
      </c>
      <c r="EJ421" s="3">
        <f t="shared" si="457"/>
        <v>-1.0001510342101243E-2</v>
      </c>
      <c r="EK421" s="3">
        <f t="shared" si="458"/>
        <v>-1.3744884623064353</v>
      </c>
      <c r="EL421" s="3">
        <f t="shared" si="459"/>
        <v>199.96979771955273</v>
      </c>
      <c r="EM421" s="3">
        <f t="shared" si="460"/>
        <v>-1.4550867867191386</v>
      </c>
      <c r="EN421" s="3" t="str">
        <f t="shared" si="461"/>
        <v/>
      </c>
      <c r="EO421" s="3">
        <f t="shared" si="462"/>
        <v>-1.3750386714486325</v>
      </c>
      <c r="EP421" s="3">
        <f t="shared" si="463"/>
        <v>-1.3744884623064353</v>
      </c>
      <c r="EQ421" s="3">
        <f t="shared" si="464"/>
        <v>1.4545045470560896</v>
      </c>
      <c r="ER421" s="3">
        <f t="shared" si="465"/>
        <v>362908927209446.81</v>
      </c>
      <c r="ES421" s="3" t="str">
        <f t="shared" si="466"/>
        <v/>
      </c>
      <c r="ET421" s="3" t="str">
        <f t="shared" si="467"/>
        <v/>
      </c>
      <c r="EU421" s="3" t="str">
        <f t="shared" si="468"/>
        <v/>
      </c>
      <c r="EV421" s="3">
        <f t="shared" si="469"/>
        <v>1.4545045470560896</v>
      </c>
      <c r="EW421" s="3">
        <f t="shared" si="470"/>
        <v>1.3750386714486325</v>
      </c>
      <c r="EX421" s="3">
        <f t="shared" si="471"/>
        <v>1.0001510342101163E-2</v>
      </c>
      <c r="EY421" s="3">
        <f t="shared" si="472"/>
        <v>-1.4545045470560896</v>
      </c>
      <c r="EZ421" s="3">
        <f t="shared" si="473"/>
        <v>-1.4550867867191386</v>
      </c>
      <c r="FA421" s="3">
        <f t="shared" si="474"/>
        <v>362908927209446.81</v>
      </c>
      <c r="FB421" s="3">
        <f t="shared" si="475"/>
        <v>1.3750386714486325</v>
      </c>
      <c r="FC421" s="3">
        <f t="shared" si="476"/>
        <v>1.3744884623064348</v>
      </c>
      <c r="FD421" s="3">
        <f t="shared" si="477"/>
        <v>-199.96979771955429</v>
      </c>
      <c r="FE421" s="3" t="str">
        <f t="shared" si="478"/>
        <v/>
      </c>
      <c r="FF421" s="3">
        <f t="shared" si="479"/>
        <v>1.4550867867191382</v>
      </c>
      <c r="FG421" s="3">
        <f t="shared" si="480"/>
        <v>1.0001510342101163E-2</v>
      </c>
      <c r="FH421" s="3">
        <f t="shared" si="481"/>
        <v>1.3744884623064348</v>
      </c>
      <c r="FI421" s="4">
        <f t="shared" si="482"/>
        <v>0</v>
      </c>
      <c r="FJ421" s="4">
        <f t="shared" si="483"/>
        <v>0.37037037037037035</v>
      </c>
      <c r="FK421" s="4">
        <f t="shared" si="484"/>
        <v>1.3394568690095847</v>
      </c>
      <c r="FL421" s="4">
        <f t="shared" si="485"/>
        <v>1.380191693290735</v>
      </c>
      <c r="FM421" s="4">
        <f>Tabela13[[#This Row],[V139]]-Tabela13[[#This Row],[V140]]</f>
        <v>-4.0734824281150273E-2</v>
      </c>
      <c r="FN421" s="4">
        <f>Tabela13[[#This Row],[V1]]-Tabela13[[#This Row],[V2]]/2</f>
        <v>-0.16096866096866097</v>
      </c>
      <c r="FO421" s="4">
        <f>Tabela13[[#This Row],[V1]]-Tabela13[[#This Row],[V3]]/2</f>
        <v>-0.15740740740740738</v>
      </c>
      <c r="FP421" s="4">
        <f>Tabela13[[#This Row],[V1]]-Tabela13[[#This Row],[V4]]/2</f>
        <v>8.903133903133903E-2</v>
      </c>
      <c r="FQ421" s="4">
        <f>Tabela13[[#This Row],[V2]]-Tabela13[[#This Row],[V1]]/2</f>
        <v>0.59971509971509973</v>
      </c>
      <c r="FR421" s="4">
        <f>Tabela13[[#This Row],[V2]]-Tabela13[[#This Row],[V3]]/2</f>
        <v>0.34971509971509973</v>
      </c>
      <c r="FS421" s="4">
        <f>Tabela13[[#This Row],[V2]]-Tabela13[[#This Row],[V4]]/2</f>
        <v>0.59615384615384615</v>
      </c>
      <c r="FT421" s="4">
        <f t="shared" si="486"/>
        <v>-0.15959960142351945</v>
      </c>
      <c r="FU421" s="4">
        <f t="shared" si="487"/>
        <v>-0.15612636584334214</v>
      </c>
      <c r="FV421" s="4">
        <f t="shared" si="488"/>
        <v>8.8797213524787907E-2</v>
      </c>
      <c r="FW421" s="4">
        <f t="shared" si="489"/>
        <v>0.54020998843623091</v>
      </c>
      <c r="FX421" s="4">
        <f t="shared" si="490"/>
        <v>0.3364209881265125</v>
      </c>
      <c r="FY421" s="4">
        <f t="shared" si="491"/>
        <v>0.53758664665874645</v>
      </c>
      <c r="FZ421" s="4">
        <f t="shared" si="492"/>
        <v>-28.727928256233497</v>
      </c>
      <c r="GA421" s="4">
        <f t="shared" si="493"/>
        <v>-28.102745851801583</v>
      </c>
      <c r="GB421" s="4">
        <f t="shared" si="494"/>
        <v>15.983498434461824</v>
      </c>
      <c r="GC421" s="4">
        <f t="shared" si="495"/>
        <v>97.237797918521565</v>
      </c>
      <c r="GD421" s="4">
        <f t="shared" si="496"/>
        <v>60.555777862772253</v>
      </c>
      <c r="GE421" s="4">
        <f t="shared" si="497"/>
        <v>96.76559639857436</v>
      </c>
      <c r="GF421" s="4">
        <f>Tabela13[[#This Row],[V1]]-Tabela13[[#This Row],[V2]]/Tabela13[[#This Row],[V2]]</f>
        <v>-0.81481481481481488</v>
      </c>
      <c r="GG421" s="4">
        <f>Tabela13[[#This Row],[V1]]-Tabela13[[#This Row],[V3]]/Tabela13[[#This Row],[V3]]</f>
        <v>-0.81481481481481488</v>
      </c>
      <c r="GH421" s="4">
        <f>Tabela13[[#This Row],[V1]]-Tabela13[[#This Row],[V4]]/Tabela13[[#This Row],[V4]]</f>
        <v>-0.81481481481481488</v>
      </c>
      <c r="GI421" s="4">
        <f>Tabela13[[#This Row],[V2]]-Tabela13[[#This Row],[V1]]/Tabela13[[#This Row],[V1]]</f>
        <v>-0.30769230769230771</v>
      </c>
      <c r="GJ421" s="4">
        <f>Tabela13[[#This Row],[V2]]-Tabela13[[#This Row],[V3]]/Tabela13[[#This Row],[V3]]</f>
        <v>-0.30769230769230771</v>
      </c>
      <c r="GK421" s="4">
        <f>Tabela13[[#This Row],[V2]]-Tabela13[[#This Row],[V4]]/Tabela13[[#This Row],[V4]]</f>
        <v>-0.30769230769230771</v>
      </c>
      <c r="GL421" s="4">
        <f t="shared" si="498"/>
        <v>0.28870442215046982</v>
      </c>
      <c r="GM421" s="4">
        <f t="shared" si="499"/>
        <v>0.43874643874643871</v>
      </c>
      <c r="GN421" s="4">
        <f t="shared" si="500"/>
        <v>0.65802111801827867</v>
      </c>
      <c r="GO421" s="3">
        <f t="shared" si="501"/>
        <v>0</v>
      </c>
      <c r="GP421" s="3">
        <v>100</v>
      </c>
      <c r="GQ421" s="3">
        <f t="shared" si="502"/>
        <v>-1</v>
      </c>
      <c r="GR421" s="3">
        <f t="shared" si="503"/>
        <v>-100</v>
      </c>
      <c r="GS421" s="34">
        <f>COUNTIF($D$2:D420,Tabela13[[#This Row],[HomeTeam]])</f>
        <v>20</v>
      </c>
      <c r="GT421" s="34">
        <f>COUNTIF($E$2:E420,Tabela13[[#This Row],[AwayTeam]])</f>
        <v>20</v>
      </c>
      <c r="GU421" s="3">
        <f>IFERROR(AVERAGEIFS($AD$2:AD420,$D$2:D420,Tabela13[[#This Row],[HomeTeam]],$GS$2:GS420,"&gt;="&amp;Tabela13[[#This Row],[Contagem_H]]-5),"")</f>
        <v>0.87455751765395784</v>
      </c>
      <c r="GV421" s="3">
        <f>IFERROR(AVERAGEIFS($G$2:G420,$E$2:E420,Tabela13[[#This Row],[AwayTeam]],$GT$2:GT420,"&gt;="&amp;Tabela13[[#This Row],[Contagem_A]]-5),"")</f>
        <v>2.2000000000000002</v>
      </c>
      <c r="GW421" s="3">
        <f>IFERROR(AVERAGEIFS($GQ$2:GQ420,$D$2:D420,Tabela13[[#This Row],[HomeTeam]],$GS$2:GS420,"&gt;="&amp;Tabela13[[#This Row],[Contagem_H]]-5),"")</f>
        <v>-0.18</v>
      </c>
    </row>
    <row r="422" spans="1:205" x14ac:dyDescent="0.25">
      <c r="A422" t="s">
        <v>127</v>
      </c>
      <c r="B422" t="s">
        <v>281</v>
      </c>
      <c r="C422" t="s">
        <v>139</v>
      </c>
      <c r="D422" t="s">
        <v>26</v>
      </c>
      <c r="E422" t="s">
        <v>20</v>
      </c>
      <c r="F422" s="3">
        <v>1</v>
      </c>
      <c r="G422" s="3">
        <v>2</v>
      </c>
      <c r="H422" s="3" t="str">
        <f t="shared" si="504"/>
        <v>A</v>
      </c>
      <c r="I422" s="3">
        <v>3.6</v>
      </c>
      <c r="J422" s="3">
        <v>3.5</v>
      </c>
      <c r="K422" s="3">
        <v>2.0499999999999998</v>
      </c>
      <c r="L422" s="3">
        <v>1.62</v>
      </c>
      <c r="M422" s="3">
        <v>2.2999999999999998</v>
      </c>
      <c r="N422" s="3">
        <f t="shared" si="433"/>
        <v>3</v>
      </c>
      <c r="O422" s="3">
        <f t="shared" si="434"/>
        <v>0</v>
      </c>
      <c r="P422" s="3">
        <f t="shared" si="435"/>
        <v>3</v>
      </c>
      <c r="Q422" s="3">
        <f t="shared" si="436"/>
        <v>5.1296941540843966E-2</v>
      </c>
      <c r="R422" s="3">
        <f t="shared" si="437"/>
        <v>5.2066559312936134E-2</v>
      </c>
      <c r="S422" s="3">
        <f t="shared" si="438"/>
        <v>3.7846689895470385</v>
      </c>
      <c r="T422" s="3">
        <f t="shared" si="439"/>
        <v>3.6795392953929538</v>
      </c>
      <c r="U422" s="3">
        <f t="shared" si="440"/>
        <v>2.1551587301587301</v>
      </c>
      <c r="V422" s="3">
        <f t="shared" si="441"/>
        <v>1.7031010452961672</v>
      </c>
      <c r="W422" s="3">
        <f t="shared" si="442"/>
        <v>2.4179829655439411</v>
      </c>
      <c r="X422" s="4">
        <f t="shared" si="443"/>
        <v>0.27777777777777779</v>
      </c>
      <c r="Y422" s="4">
        <f t="shared" si="444"/>
        <v>0.2857142857142857</v>
      </c>
      <c r="Z422" s="4">
        <f t="shared" si="445"/>
        <v>0.48780487804878053</v>
      </c>
      <c r="AA422" s="4">
        <f t="shared" si="446"/>
        <v>0.61728395061728392</v>
      </c>
      <c r="AB422" s="4">
        <f t="shared" si="447"/>
        <v>0.43478260869565222</v>
      </c>
      <c r="AC422" s="4">
        <f t="shared" si="448"/>
        <v>0.63888888888888884</v>
      </c>
      <c r="AD422" s="4">
        <f t="shared" si="449"/>
        <v>1.2439024390243902</v>
      </c>
      <c r="AE422" s="4">
        <f t="shared" si="450"/>
        <v>1.1388888888888888</v>
      </c>
      <c r="AF422" s="4">
        <f t="shared" si="451"/>
        <v>0.74390243902439024</v>
      </c>
      <c r="AG422" s="4">
        <f>IFERROR(AVERAGE(Tabela13[[#This Row],[V1]],Tabela13[[#This Row],[V2]]),"")</f>
        <v>0.94139566395663954</v>
      </c>
      <c r="AH422" s="4">
        <f>IFERROR(AVERAGE(Tabela13[[#This Row],[V1]],Tabela13[[#This Row],[V3]]),"")</f>
        <v>0.88888888888888884</v>
      </c>
      <c r="AI422" s="4">
        <f>IFERROR(AVERAGE(Tabela13[[#This Row],[V1]],Tabela13[[#This Row],[V4]]),"")</f>
        <v>0.69139566395663954</v>
      </c>
      <c r="AJ422" s="4">
        <f>IFERROR(AVERAGE(Tabela13[[#This Row],[V2]],Tabela13[[#This Row],[V1]]),"")</f>
        <v>0.94139566395663954</v>
      </c>
      <c r="AK422" s="4">
        <f>IFERROR(AVERAGE(Tabela13[[#This Row],[V2]],Tabela13[[#This Row],[V3]]),"")</f>
        <v>1.1913956639566394</v>
      </c>
      <c r="AL422" s="4">
        <f>IFERROR(AVERAGE(Tabela13[[#This Row],[V2]],Tabela13[[#This Row],[V4]]),"")</f>
        <v>0.99390243902439024</v>
      </c>
      <c r="AM422" s="4">
        <f>IFERROR(AVERAGE(Tabela13[[#This Row],[V3]],Tabela13[[#This Row],[V1]]),"")</f>
        <v>0.88888888888888884</v>
      </c>
      <c r="AN422" s="4">
        <f>IFERROR(AVERAGE(Tabela13[[#This Row],[V3]],Tabela13[[#This Row],[V2]]),"")</f>
        <v>1.1913956639566394</v>
      </c>
      <c r="AO422" s="4">
        <f>IFERROR(AVERAGE(Tabela13[[#This Row],[V3]],Tabela13[[#This Row],[V4]]),"")</f>
        <v>0.94139566395663954</v>
      </c>
      <c r="AP422" s="4">
        <f>IFERROR(AVERAGE(Tabela13[[#This Row],[V4]],Tabela13[[#This Row],[V1]]),"")</f>
        <v>0.69139566395663954</v>
      </c>
      <c r="AQ422" s="4">
        <f>IFERROR(AVERAGE(Tabela13[[#This Row],[V4]],Tabela13[[#This Row],[V2]]),"")</f>
        <v>0.99390243902439024</v>
      </c>
      <c r="AR422" s="4">
        <f>IFERROR(AVERAGE(Tabela13[[#This Row],[V4]],Tabela13[[#This Row],[V3]]),"")</f>
        <v>0.94139566395663954</v>
      </c>
      <c r="AS422" s="4">
        <f>_xlfn.STDEV.S(Tabela13[[#This Row],[V1]:[V2]])</f>
        <v>0.42780918401056023</v>
      </c>
      <c r="AT422" s="4">
        <f>_xlfn.STDEV.S(Tabela13[[#This Row],[V1]],Tabela13[[#This Row],[V3]])</f>
        <v>0.35355339059327379</v>
      </c>
      <c r="AU422" s="4">
        <f>_xlfn.STDEV.S(Tabela13[[#This Row],[V1]],Tabela13[[#This Row],[V4]])</f>
        <v>7.4255793417286525E-2</v>
      </c>
      <c r="AV422" s="4">
        <f>_xlfn.STDEV.S(Tabela13[[#This Row],[V2]],Tabela13[[#This Row],[V1]])</f>
        <v>0.42780918401056023</v>
      </c>
      <c r="AW422" s="4">
        <f>_xlfn.STDEV.S(Tabela13[[#This Row],[V2]],Tabela13[[#This Row],[V3]])</f>
        <v>7.4255793417286525E-2</v>
      </c>
      <c r="AX422" s="4">
        <f>_xlfn.STDEV.S(Tabela13[[#This Row],[V42]],Tabela13[[#This Row],[V44]])</f>
        <v>0.78136257460383407</v>
      </c>
      <c r="AY422" s="4">
        <f>_xlfn.STDEV.S(Tabela13[[#This Row],[V3]],Tabela13[[#This Row],[V1]])</f>
        <v>0.35355339059327379</v>
      </c>
      <c r="AZ422" s="4">
        <f>_xlfn.STDEV.S(Tabela13[[#This Row],[V3]],Tabela13[[#This Row],[V2]])</f>
        <v>7.4255793417286525E-2</v>
      </c>
      <c r="BA422" s="4">
        <f>_xlfn.STDEV.S(Tabela13[[#This Row],[V3]],Tabela13[[#This Row],[V4]])</f>
        <v>0.27929759717598757</v>
      </c>
      <c r="BB422" s="4">
        <f>_xlfn.STDEV.S(Tabela13[[#This Row],[V4]],Tabela13[[#This Row],[V1]])</f>
        <v>7.4255793417286525E-2</v>
      </c>
      <c r="BC422" s="4">
        <f>_xlfn.STDEV.S(Tabela13[[#This Row],[V4]],Tabela13[[#This Row],[V2]])</f>
        <v>0.35355339059327379</v>
      </c>
      <c r="BD422" s="4">
        <f>_xlfn.STDEV.S(Tabela13[[#This Row],[V4]],Tabela13[[#This Row],[V3]])</f>
        <v>0.27929759717598757</v>
      </c>
      <c r="BE422" s="4">
        <f>Tabela13[[#This Row],[V17]]/Tabela13[[#This Row],[V5]]</f>
        <v>0.45444142180610791</v>
      </c>
      <c r="BF422" s="4">
        <f>Tabela13[[#This Row],[V18]]/Tabela13[[#This Row],[V6]]</f>
        <v>0.39774756441743303</v>
      </c>
      <c r="BG422" s="4">
        <f>Tabela13[[#This Row],[V19]]/Tabela13[[#This Row],[V7]]</f>
        <v>0.10739985407536984</v>
      </c>
      <c r="BH422" s="4">
        <f>Tabela13[[#This Row],[V20]]/Tabela13[[#This Row],[V8]]</f>
        <v>0.45444142180610791</v>
      </c>
      <c r="BI422" s="4">
        <f>Tabela13[[#This Row],[V21]]/Tabela13[[#This Row],[V9]]</f>
        <v>6.2326727940810303E-2</v>
      </c>
      <c r="BJ422" s="4">
        <f>Tabela13[[#This Row],[V22]]/Tabela13[[#This Row],[V10]]</f>
        <v>0.78615621003085145</v>
      </c>
      <c r="BK422" s="4">
        <f>Tabela13[[#This Row],[V23]]/Tabela13[[#This Row],[V11]]</f>
        <v>0.39774756441743303</v>
      </c>
      <c r="BL422" s="4">
        <f>Tabela13[[#This Row],[V24]]/Tabela13[[#This Row],[V12]]</f>
        <v>6.2326727940810303E-2</v>
      </c>
      <c r="BM422" s="4">
        <f>Tabela13[[#This Row],[V25]]/Tabela13[[#This Row],[V13]]</f>
        <v>0.29668460124631713</v>
      </c>
      <c r="BN422" s="4">
        <f>Tabela13[[#This Row],[V26]]/Tabela13[[#This Row],[V14]]</f>
        <v>0.10739985407536984</v>
      </c>
      <c r="BO422" s="4">
        <f>Tabela13[[#This Row],[V27]]/Tabela13[[#This Row],[V15]]</f>
        <v>0.35572242979936747</v>
      </c>
      <c r="BP422" s="4">
        <f>Tabela13[[#This Row],[V28]]/Tabela13[[#This Row],[V16]]</f>
        <v>0.29668460124631713</v>
      </c>
      <c r="BQ422" s="4">
        <f>Tabela13[[#This Row],[V1]]-Tabela13[[#This Row],[V2]]</f>
        <v>-0.6050135501355014</v>
      </c>
      <c r="BR422" s="4">
        <f>Tabela13[[#This Row],[V1]]-Tabela13[[#This Row],[V3]]</f>
        <v>-0.5</v>
      </c>
      <c r="BS422" s="4">
        <f>Tabela13[[#This Row],[V1]]-Tabela13[[#This Row],[V4]]</f>
        <v>-0.1050135501355014</v>
      </c>
      <c r="BT422" s="4">
        <f>Tabela13[[#This Row],[V2]]-Tabela13[[#This Row],[V1]]</f>
        <v>0.6050135501355014</v>
      </c>
      <c r="BU422" s="4">
        <f>Tabela13[[#This Row],[V2]]-Tabela13[[#This Row],[V3]]</f>
        <v>0.1050135501355014</v>
      </c>
      <c r="BV422" s="4">
        <f>Tabela13[[#This Row],[V2]]-Tabela13[[#This Row],[V4]]</f>
        <v>0.5</v>
      </c>
      <c r="BW422" s="4">
        <f>AVERAGE(Tabela13[[#This Row],[V41]],Tabela13[[#This Row],[V42]])</f>
        <v>-0.5525067750677507</v>
      </c>
      <c r="BX422" s="4">
        <f>AVERAGE(Tabela13[[#This Row],[V41]],Tabela13[[#This Row],[V43]])</f>
        <v>-0.3550135501355014</v>
      </c>
      <c r="BY422" s="4">
        <f>AVERAGE(Tabela13[[#This Row],[V41]],Tabela13[[#This Row],[V44]])</f>
        <v>0</v>
      </c>
      <c r="BZ422" s="4">
        <f>AVERAGE(Tabela13[[#This Row],[V41]],Tabela13[[#This Row],[V45]])</f>
        <v>-0.25</v>
      </c>
      <c r="CA422" s="4">
        <f>AVERAGE(Tabela13[[#This Row],[V41]],Tabela13[[#This Row],[V46]])</f>
        <v>-5.2506775067750699E-2</v>
      </c>
      <c r="CB422" s="4">
        <f>AVERAGE(Tabela13[[#This Row],[V42]],Tabela13[[#This Row],[V41]])</f>
        <v>-0.5525067750677507</v>
      </c>
      <c r="CC422" s="4">
        <f>AVERAGE(Tabela13[[#This Row],[V42]],Tabela13[[#This Row],[V43]])</f>
        <v>-0.3025067750677507</v>
      </c>
      <c r="CD422" s="4">
        <f>AVERAGE(Tabela13[[#This Row],[V42]],Tabela13[[#This Row],[V44]])</f>
        <v>5.2506775067750699E-2</v>
      </c>
      <c r="CE422" s="4">
        <f>AVERAGE(Tabela13[[#This Row],[V42]],Tabela13[[#This Row],[V45]])</f>
        <v>-0.1974932249322493</v>
      </c>
      <c r="CF422" s="4">
        <f>AVERAGE(Tabela13[[#This Row],[V42]],Tabela13[[#This Row],[V46]])</f>
        <v>0</v>
      </c>
      <c r="CG422" s="4">
        <f>AVERAGE(Tabela13[[#This Row],[V43]],Tabela13[[#This Row],[V41]])</f>
        <v>-0.3550135501355014</v>
      </c>
      <c r="CH422" s="4">
        <f>AVERAGE(Tabela13[[#This Row],[V43]],Tabela13[[#This Row],[V42]])</f>
        <v>-0.3025067750677507</v>
      </c>
      <c r="CI422" s="4">
        <f>AVERAGE(Tabela13[[#This Row],[V43]],Tabela13[[#This Row],[V44]])</f>
        <v>0.25</v>
      </c>
      <c r="CJ422" s="4">
        <f>AVERAGE(Tabela13[[#This Row],[V43]],Tabela13[[#This Row],[V45]])</f>
        <v>0</v>
      </c>
      <c r="CK422" s="4">
        <f>AVERAGE(Tabela13[[#This Row],[V43]],Tabela13[[#This Row],[V46]])</f>
        <v>0.1974932249322493</v>
      </c>
      <c r="CL422" s="4">
        <f>AVERAGE(Tabela13[[#This Row],[V44]],Tabela13[[#This Row],[V41]])</f>
        <v>0</v>
      </c>
      <c r="CM422" s="4">
        <f>AVERAGE(Tabela13[[#This Row],[V44]],Tabela13[[#This Row],[V42]])</f>
        <v>5.2506775067750699E-2</v>
      </c>
      <c r="CN422" s="4">
        <f>AVERAGE(Tabela13[[#This Row],[V44]],Tabela13[[#This Row],[V43]])</f>
        <v>0.25</v>
      </c>
      <c r="CO422" s="4">
        <f>AVERAGE(Tabela13[[#This Row],[V44]],Tabela13[[#This Row],[V45]])</f>
        <v>0.3550135501355014</v>
      </c>
      <c r="CP422" s="4">
        <f>AVERAGE(Tabela13[[#This Row],[V44]],Tabela13[[#This Row],[V46]])</f>
        <v>0.5525067750677507</v>
      </c>
      <c r="CQ422" s="4">
        <f>AVERAGE(Tabela13[[#This Row],[V45]],Tabela13[[#This Row],[V41]])</f>
        <v>-0.25</v>
      </c>
      <c r="CR422" s="4">
        <f>AVERAGE(Tabela13[[#This Row],[V45]],Tabela13[[#This Row],[V42]])</f>
        <v>-0.1974932249322493</v>
      </c>
      <c r="CS422" s="4">
        <f>AVERAGE(Tabela13[[#This Row],[V45]],Tabela13[[#This Row],[V43]])</f>
        <v>0</v>
      </c>
      <c r="CT422" s="4">
        <f>AVERAGE(Tabela13[[#This Row],[V45]],Tabela13[[#This Row],[V44]])</f>
        <v>0.3550135501355014</v>
      </c>
      <c r="CU422" s="4">
        <f>AVERAGE(Tabela13[[#This Row],[V45]],Tabela13[[#This Row],[V46]])</f>
        <v>0.3025067750677507</v>
      </c>
      <c r="CV422" s="4">
        <f>AVERAGE(Tabela13[[#This Row],[V46]],Tabela13[[#This Row],[V41]])</f>
        <v>-5.2506775067750699E-2</v>
      </c>
      <c r="CW422" s="4">
        <f>AVERAGE(Tabela13[[#This Row],[V46]],Tabela13[[#This Row],[V42]])</f>
        <v>0</v>
      </c>
      <c r="CX422" s="4">
        <f>AVERAGE(Tabela13[[#This Row],[V46]],Tabela13[[#This Row],[V43]])</f>
        <v>0.1974932249322493</v>
      </c>
      <c r="CY422" s="4">
        <f>AVERAGE(Tabela13[[#This Row],[V46]],Tabela13[[#This Row],[V44]])</f>
        <v>0.5525067750677507</v>
      </c>
      <c r="CZ422" s="4">
        <f>AVERAGE(Tabela13[[#This Row],[V46]],Tabela13[[#This Row],[V45]])</f>
        <v>0.3025067750677507</v>
      </c>
      <c r="DA422" s="3">
        <f>_xlfn.STDEV.S(Tabela13[[#This Row],[V41]],Tabela13[[#This Row],[V42]])</f>
        <v>7.4255793417286525E-2</v>
      </c>
      <c r="DB422" s="3">
        <f>_xlfn.STDEV.S(Tabela13[[#This Row],[V41]],Tabela13[[#This Row],[V43]])</f>
        <v>0.35355339059327368</v>
      </c>
      <c r="DC422" s="3">
        <f>_xlfn.STDEV.S(Tabela13[[#This Row],[V41]],Tabela13[[#This Row],[V44]])</f>
        <v>0.85561836802112057</v>
      </c>
      <c r="DD422" s="3">
        <f>_xlfn.STDEV.S(Tabela13[[#This Row],[V41]],Tabela13[[#This Row],[V45]])</f>
        <v>0.50206497742784673</v>
      </c>
      <c r="DE422" s="3">
        <f>_xlfn.STDEV.S(Tabela13[[#This Row],[V41]],Tabela13[[#This Row],[V46]])</f>
        <v>0.78136257460383407</v>
      </c>
      <c r="DF422" s="3">
        <f>_xlfn.STDEV.S(Tabela13[[#This Row],[V42]],Tabela13[[#This Row],[V41]])</f>
        <v>7.4255793417286525E-2</v>
      </c>
      <c r="DG422" s="3">
        <f>_xlfn.STDEV.S(Tabela13[[#This Row],[V42]],Tabela13[[#This Row],[V43]])</f>
        <v>0.27929759717598723</v>
      </c>
      <c r="DH422" s="3">
        <f>_xlfn.STDEV.S(Tabela13[[#This Row],[V42]],Tabela13[[#This Row],[V44]])</f>
        <v>0.78136257460383407</v>
      </c>
      <c r="DI422" s="3">
        <f>_xlfn.STDEV.S(Tabela13[[#This Row],[V42]],Tabela13[[#This Row],[V45]])</f>
        <v>0.42780918401056023</v>
      </c>
      <c r="DJ422" s="3">
        <f>_xlfn.STDEV.S(Tabela13[[#This Row],[V42]],Tabela13[[#This Row],[V46]])</f>
        <v>0.70710678118654757</v>
      </c>
      <c r="DK422" s="3">
        <f>_xlfn.STDEV.S(Tabela13[[#This Row],[V43]],Tabela13[[#This Row],[V41]])</f>
        <v>0.35355339059327368</v>
      </c>
      <c r="DL422" s="3">
        <f>_xlfn.STDEV.S(Tabela13[[#This Row],[V43]],Tabela13[[#This Row],[V42]])</f>
        <v>0.27929759717598723</v>
      </c>
      <c r="DM422" s="3">
        <f>_xlfn.STDEV.S(Tabela13[[#This Row],[V43]],Tabela13[[#This Row],[V44]])</f>
        <v>0.50206497742784673</v>
      </c>
      <c r="DN422" s="3">
        <f>_xlfn.STDEV.S(Tabela13[[#This Row],[V43]],Tabela13[[#This Row],[V45]])</f>
        <v>0.14851158683457305</v>
      </c>
      <c r="DO422" s="3">
        <f>_xlfn.STDEV.S(Tabela13[[#This Row],[V43]],Tabela13[[#This Row],[V46]])</f>
        <v>0.42780918401056023</v>
      </c>
      <c r="DP422" s="3">
        <f>_xlfn.STDEV.S(Tabela13[[#This Row],[V44]],Tabela13[[#This Row],[V41]])</f>
        <v>0.85561836802112057</v>
      </c>
      <c r="DQ422" s="3">
        <f>_xlfn.STDEV.S(Tabela13[[#This Row],[V44]],Tabela13[[#This Row],[V42]])</f>
        <v>0.78136257460383407</v>
      </c>
      <c r="DR422" s="3">
        <f>_xlfn.STDEV.S(Tabela13[[#This Row],[V44]],Tabela13[[#This Row],[V43]])</f>
        <v>0.50206497742784673</v>
      </c>
      <c r="DS422" s="3">
        <f>_xlfn.STDEV.S(Tabela13[[#This Row],[V44]],Tabela13[[#This Row],[V45]])</f>
        <v>0.35355339059327368</v>
      </c>
      <c r="DT422" s="3">
        <f>_xlfn.STDEV.S(Tabela13[[#This Row],[V44]],Tabela13[[#This Row],[V46]])</f>
        <v>7.4255793417286525E-2</v>
      </c>
      <c r="DU422" s="3">
        <f>_xlfn.STDEV.S(Tabela13[[#This Row],[V45]],Tabela13[[#This Row],[V41]])</f>
        <v>0.50206497742784673</v>
      </c>
      <c r="DV422" s="3">
        <f>_xlfn.STDEV.S(Tabela13[[#This Row],[V45]],Tabela13[[#This Row],[V42]])</f>
        <v>0.42780918401056023</v>
      </c>
      <c r="DW422" s="3">
        <f>_xlfn.STDEV.S(Tabela13[[#This Row],[V45]],Tabela13[[#This Row],[V43]])</f>
        <v>0.14851158683457305</v>
      </c>
      <c r="DX422" s="3">
        <f>_xlfn.STDEV.S(Tabela13[[#This Row],[V45]],Tabela13[[#This Row],[V44]])</f>
        <v>0.35355339059327368</v>
      </c>
      <c r="DY422" s="3">
        <f>_xlfn.STDEV.S(Tabela13[[#This Row],[V45]],Tabela13[[#This Row],[V46]])</f>
        <v>0.27929759717598723</v>
      </c>
      <c r="DZ422" s="3">
        <f>_xlfn.STDEV.S(Tabela13[[#This Row],[V46]],Tabela13[[#This Row],[V41]])</f>
        <v>0.78136257460383407</v>
      </c>
      <c r="EA422" s="3">
        <f>_xlfn.STDEV.S(Tabela13[[#This Row],[V46]],Tabela13[[#This Row],[V42]])</f>
        <v>0.70710678118654757</v>
      </c>
      <c r="EB422" s="3">
        <f>_xlfn.STDEV.S(Tabela13[[#This Row],[V46]],Tabela13[[#This Row],[V43]])</f>
        <v>0.42780918401056023</v>
      </c>
      <c r="EC422" s="3">
        <f>_xlfn.STDEV.S(Tabela13[[#This Row],[V46]],Tabela13[[#This Row],[V44]])</f>
        <v>7.4255793417286525E-2</v>
      </c>
      <c r="ED422" s="3">
        <f>_xlfn.STDEV.S(Tabela13[[#This Row],[V46]],Tabela13[[#This Row],[V45]])</f>
        <v>0.27929759717598723</v>
      </c>
      <c r="EE422" s="3">
        <f t="shared" si="452"/>
        <v>-0.1343979780305517</v>
      </c>
      <c r="EF422" s="3">
        <f t="shared" si="453"/>
        <v>-0.99588703151845781</v>
      </c>
      <c r="EG422" s="3" t="str">
        <f t="shared" si="454"/>
        <v/>
      </c>
      <c r="EH422" s="3">
        <f t="shared" si="455"/>
        <v>-2.0082599097113869</v>
      </c>
      <c r="EI422" s="3">
        <f t="shared" si="456"/>
        <v>-14.881176259551724</v>
      </c>
      <c r="EJ422" s="3">
        <f t="shared" si="457"/>
        <v>-0.1343979780305517</v>
      </c>
      <c r="EK422" s="3">
        <f t="shared" si="458"/>
        <v>-0.92327716334100141</v>
      </c>
      <c r="EL422" s="3">
        <f t="shared" si="459"/>
        <v>14.881176259551724</v>
      </c>
      <c r="EM422" s="3">
        <f t="shared" si="460"/>
        <v>-2.1661967602044148</v>
      </c>
      <c r="EN422" s="3" t="str">
        <f t="shared" si="461"/>
        <v/>
      </c>
      <c r="EO422" s="3">
        <f t="shared" si="462"/>
        <v>-0.99588703151845781</v>
      </c>
      <c r="EP422" s="3">
        <f t="shared" si="463"/>
        <v>-0.92327716334100141</v>
      </c>
      <c r="EQ422" s="3">
        <f t="shared" si="464"/>
        <v>2.0082599097113869</v>
      </c>
      <c r="ER422" s="3" t="str">
        <f t="shared" si="465"/>
        <v/>
      </c>
      <c r="ES422" s="3" t="str">
        <f t="shared" si="466"/>
        <v/>
      </c>
      <c r="ET422" s="3" t="str">
        <f t="shared" si="467"/>
        <v/>
      </c>
      <c r="EU422" s="3" t="str">
        <f t="shared" si="468"/>
        <v/>
      </c>
      <c r="EV422" s="3">
        <f t="shared" si="469"/>
        <v>2.0082599097113869</v>
      </c>
      <c r="EW422" s="3">
        <f t="shared" si="470"/>
        <v>0.99588703151845781</v>
      </c>
      <c r="EX422" s="3">
        <f t="shared" si="471"/>
        <v>0.1343979780305517</v>
      </c>
      <c r="EY422" s="3">
        <f t="shared" si="472"/>
        <v>-2.0082599097113869</v>
      </c>
      <c r="EZ422" s="3">
        <f t="shared" si="473"/>
        <v>-2.1661967602044148</v>
      </c>
      <c r="FA422" s="3" t="str">
        <f t="shared" si="474"/>
        <v/>
      </c>
      <c r="FB422" s="3">
        <f t="shared" si="475"/>
        <v>0.99588703151845781</v>
      </c>
      <c r="FC422" s="3">
        <f t="shared" si="476"/>
        <v>0.92327716334100141</v>
      </c>
      <c r="FD422" s="3">
        <f t="shared" si="477"/>
        <v>-14.881176259551724</v>
      </c>
      <c r="FE422" s="3" t="str">
        <f t="shared" si="478"/>
        <v/>
      </c>
      <c r="FF422" s="3">
        <f t="shared" si="479"/>
        <v>2.1661967602044148</v>
      </c>
      <c r="FG422" s="3">
        <f t="shared" si="480"/>
        <v>0.1343979780305517</v>
      </c>
      <c r="FH422" s="3">
        <f t="shared" si="481"/>
        <v>0.92327716334100141</v>
      </c>
      <c r="FI422" s="4">
        <f t="shared" si="482"/>
        <v>0.48780487804878053</v>
      </c>
      <c r="FJ422" s="4">
        <f t="shared" si="483"/>
        <v>0.55555555555555558</v>
      </c>
      <c r="FK422" s="4">
        <f t="shared" si="484"/>
        <v>1.0644448536181181</v>
      </c>
      <c r="FL422" s="4">
        <f t="shared" si="485"/>
        <v>1.6637819922666175</v>
      </c>
      <c r="FM422" s="4">
        <f>Tabela13[[#This Row],[V139]]-Tabela13[[#This Row],[V140]]</f>
        <v>-0.59933713864849936</v>
      </c>
      <c r="FN422" s="4">
        <f>Tabela13[[#This Row],[V1]]-Tabela13[[#This Row],[V2]]/2</f>
        <v>1.693766937669372E-2</v>
      </c>
      <c r="FO422" s="4">
        <f>Tabela13[[#This Row],[V1]]-Tabela13[[#This Row],[V3]]/2</f>
        <v>6.944444444444442E-2</v>
      </c>
      <c r="FP422" s="4">
        <f>Tabela13[[#This Row],[V1]]-Tabela13[[#This Row],[V4]]/2</f>
        <v>0.26693766937669372</v>
      </c>
      <c r="FQ422" s="4">
        <f>Tabela13[[#This Row],[V2]]-Tabela13[[#This Row],[V1]]/2</f>
        <v>0.92445799457994582</v>
      </c>
      <c r="FR422" s="4">
        <f>Tabela13[[#This Row],[V2]]-Tabela13[[#This Row],[V3]]/2</f>
        <v>0.67445799457994582</v>
      </c>
      <c r="FS422" s="4">
        <f>Tabela13[[#This Row],[V2]]-Tabela13[[#This Row],[V4]]/2</f>
        <v>0.87195121951219512</v>
      </c>
      <c r="FT422" s="4">
        <f t="shared" si="486"/>
        <v>1.6936049936357497E-2</v>
      </c>
      <c r="FU422" s="4">
        <f t="shared" si="487"/>
        <v>6.9333133688208565E-2</v>
      </c>
      <c r="FV422" s="4">
        <f t="shared" si="488"/>
        <v>0.2608553855014305</v>
      </c>
      <c r="FW422" s="4">
        <f t="shared" si="489"/>
        <v>0.74616465357281825</v>
      </c>
      <c r="FX422" s="4">
        <f t="shared" si="490"/>
        <v>0.59337722074720844</v>
      </c>
      <c r="FY422" s="4">
        <f t="shared" si="491"/>
        <v>0.7171006455306409</v>
      </c>
      <c r="FZ422" s="4">
        <f t="shared" si="492"/>
        <v>3.0484889885443494</v>
      </c>
      <c r="GA422" s="4">
        <f t="shared" si="493"/>
        <v>12.479964063877542</v>
      </c>
      <c r="GB422" s="4">
        <f t="shared" si="494"/>
        <v>46.953969390257491</v>
      </c>
      <c r="GC422" s="4">
        <f t="shared" si="495"/>
        <v>134.30963764310727</v>
      </c>
      <c r="GD422" s="4">
        <f t="shared" si="496"/>
        <v>106.80789973449752</v>
      </c>
      <c r="GE422" s="4">
        <f t="shared" si="497"/>
        <v>129.07811619551535</v>
      </c>
      <c r="GF422" s="4">
        <f>Tabela13[[#This Row],[V1]]-Tabela13[[#This Row],[V2]]/Tabela13[[#This Row],[V2]]</f>
        <v>-0.36111111111111116</v>
      </c>
      <c r="GG422" s="4">
        <f>Tabela13[[#This Row],[V1]]-Tabela13[[#This Row],[V3]]/Tabela13[[#This Row],[V3]]</f>
        <v>-0.36111111111111116</v>
      </c>
      <c r="GH422" s="4">
        <f>Tabela13[[#This Row],[V1]]-Tabela13[[#This Row],[V4]]/Tabela13[[#This Row],[V4]]</f>
        <v>-0.36111111111111116</v>
      </c>
      <c r="GI422" s="4">
        <f>Tabela13[[#This Row],[V2]]-Tabela13[[#This Row],[V1]]/Tabela13[[#This Row],[V1]]</f>
        <v>0.24390243902439024</v>
      </c>
      <c r="GJ422" s="4">
        <f>Tabela13[[#This Row],[V2]]-Tabela13[[#This Row],[V3]]/Tabela13[[#This Row],[V3]]</f>
        <v>0.24390243902439024</v>
      </c>
      <c r="GK422" s="4">
        <f>Tabela13[[#This Row],[V2]]-Tabela13[[#This Row],[V4]]/Tabela13[[#This Row],[V4]]</f>
        <v>0.24390243902439024</v>
      </c>
      <c r="GL422" s="4">
        <f t="shared" si="498"/>
        <v>0.2949733579563078</v>
      </c>
      <c r="GM422" s="4">
        <f t="shared" si="499"/>
        <v>0.94139566395663965</v>
      </c>
      <c r="GN422" s="4">
        <f t="shared" si="500"/>
        <v>0.31333621903095377</v>
      </c>
      <c r="GO422" s="3">
        <f t="shared" si="501"/>
        <v>0</v>
      </c>
      <c r="GP422" s="3">
        <v>100</v>
      </c>
      <c r="GQ422" s="3">
        <f t="shared" si="502"/>
        <v>-1</v>
      </c>
      <c r="GR422" s="3">
        <f t="shared" si="503"/>
        <v>-100</v>
      </c>
      <c r="GS422" s="34">
        <f>COUNTIF($D$2:D421,Tabela13[[#This Row],[HomeTeam]])</f>
        <v>20</v>
      </c>
      <c r="GT422" s="34">
        <f>COUNTIF($E$2:E421,Tabela13[[#This Row],[AwayTeam]])</f>
        <v>20</v>
      </c>
      <c r="GU422" s="3">
        <f>IFERROR(AVERAGEIFS($AD$2:AD421,$D$2:D421,Tabela13[[#This Row],[HomeTeam]],$GS$2:GS421,"&gt;="&amp;Tabela13[[#This Row],[Contagem_H]]-5),"")</f>
        <v>1.5483866708500014</v>
      </c>
      <c r="GV422" s="3">
        <f>IFERROR(AVERAGEIFS($G$2:G421,$E$2:E421,Tabela13[[#This Row],[AwayTeam]],$GT$2:GT421,"&gt;="&amp;Tabela13[[#This Row],[Contagem_A]]-5),"")</f>
        <v>2.2000000000000002</v>
      </c>
      <c r="GW422" s="3">
        <f>IFERROR(AVERAGEIFS($GQ$2:GQ421,$D$2:D421,Tabela13[[#This Row],[HomeTeam]],$GS$2:GS421,"&gt;="&amp;Tabela13[[#This Row],[Contagem_H]]-5),"")</f>
        <v>-0.61799999999999999</v>
      </c>
    </row>
    <row r="423" spans="1:205" x14ac:dyDescent="0.25">
      <c r="A423" t="s">
        <v>127</v>
      </c>
      <c r="B423" t="s">
        <v>282</v>
      </c>
      <c r="C423" t="s">
        <v>132</v>
      </c>
      <c r="D423" t="s">
        <v>14</v>
      </c>
      <c r="E423" t="s">
        <v>24</v>
      </c>
      <c r="F423" s="3">
        <v>0</v>
      </c>
      <c r="G423" s="3">
        <v>3</v>
      </c>
      <c r="H423" s="3" t="str">
        <f t="shared" si="504"/>
        <v>A</v>
      </c>
      <c r="I423" s="3">
        <v>3.5</v>
      </c>
      <c r="J423" s="3">
        <v>3.9</v>
      </c>
      <c r="K423" s="3">
        <v>1.95</v>
      </c>
      <c r="L423" s="3">
        <v>1.5</v>
      </c>
      <c r="M423" s="3">
        <v>2.63</v>
      </c>
      <c r="N423" s="3">
        <f t="shared" si="433"/>
        <v>3</v>
      </c>
      <c r="O423" s="3">
        <f t="shared" si="434"/>
        <v>0</v>
      </c>
      <c r="P423" s="3">
        <f t="shared" si="435"/>
        <v>3</v>
      </c>
      <c r="Q423" s="3">
        <f t="shared" si="436"/>
        <v>5.4945054945055194E-2</v>
      </c>
      <c r="R423" s="3">
        <f t="shared" si="437"/>
        <v>4.6894803548795938E-2</v>
      </c>
      <c r="S423" s="3">
        <f t="shared" si="438"/>
        <v>3.6923076923076934</v>
      </c>
      <c r="T423" s="3">
        <f t="shared" si="439"/>
        <v>4.1142857142857148</v>
      </c>
      <c r="U423" s="3">
        <f t="shared" si="440"/>
        <v>2.0571428571428574</v>
      </c>
      <c r="V423" s="3">
        <f t="shared" si="441"/>
        <v>1.5824175824175828</v>
      </c>
      <c r="W423" s="3">
        <f t="shared" si="442"/>
        <v>2.7745054945054952</v>
      </c>
      <c r="X423" s="4">
        <f t="shared" si="443"/>
        <v>0.2857142857142857</v>
      </c>
      <c r="Y423" s="4">
        <f t="shared" si="444"/>
        <v>0.25641025641025644</v>
      </c>
      <c r="Z423" s="4">
        <f t="shared" si="445"/>
        <v>0.51282051282051289</v>
      </c>
      <c r="AA423" s="4">
        <f t="shared" si="446"/>
        <v>0.66666666666666663</v>
      </c>
      <c r="AB423" s="4">
        <f t="shared" si="447"/>
        <v>0.38022813688212931</v>
      </c>
      <c r="AC423" s="4">
        <f t="shared" si="448"/>
        <v>0.14285714285714285</v>
      </c>
      <c r="AD423" s="4">
        <f t="shared" si="449"/>
        <v>1.7564102564102564</v>
      </c>
      <c r="AE423" s="4">
        <f t="shared" si="450"/>
        <v>1.6428571428571428</v>
      </c>
      <c r="AF423" s="4">
        <f t="shared" si="451"/>
        <v>0.25641025641025644</v>
      </c>
      <c r="AG423" s="4">
        <f>IFERROR(AVERAGE(Tabela13[[#This Row],[V1]],Tabela13[[#This Row],[V2]]),"")</f>
        <v>0.94963369963369959</v>
      </c>
      <c r="AH423" s="4">
        <f>IFERROR(AVERAGE(Tabela13[[#This Row],[V1]],Tabela13[[#This Row],[V3]]),"")</f>
        <v>0.89285714285714279</v>
      </c>
      <c r="AI423" s="4">
        <f>IFERROR(AVERAGE(Tabela13[[#This Row],[V1]],Tabela13[[#This Row],[V4]]),"")</f>
        <v>0.19963369963369965</v>
      </c>
      <c r="AJ423" s="4">
        <f>IFERROR(AVERAGE(Tabela13[[#This Row],[V2]],Tabela13[[#This Row],[V1]]),"")</f>
        <v>0.94963369963369959</v>
      </c>
      <c r="AK423" s="4">
        <f>IFERROR(AVERAGE(Tabela13[[#This Row],[V2]],Tabela13[[#This Row],[V3]]),"")</f>
        <v>1.6996336996336996</v>
      </c>
      <c r="AL423" s="4">
        <f>IFERROR(AVERAGE(Tabela13[[#This Row],[V2]],Tabela13[[#This Row],[V4]]),"")</f>
        <v>1.0064102564102564</v>
      </c>
      <c r="AM423" s="4">
        <f>IFERROR(AVERAGE(Tabela13[[#This Row],[V3]],Tabela13[[#This Row],[V1]]),"")</f>
        <v>0.89285714285714279</v>
      </c>
      <c r="AN423" s="4">
        <f>IFERROR(AVERAGE(Tabela13[[#This Row],[V3]],Tabela13[[#This Row],[V2]]),"")</f>
        <v>1.6996336996336996</v>
      </c>
      <c r="AO423" s="4">
        <f>IFERROR(AVERAGE(Tabela13[[#This Row],[V3]],Tabela13[[#This Row],[V4]]),"")</f>
        <v>0.94963369963369959</v>
      </c>
      <c r="AP423" s="4">
        <f>IFERROR(AVERAGE(Tabela13[[#This Row],[V4]],Tabela13[[#This Row],[V1]]),"")</f>
        <v>0.19963369963369965</v>
      </c>
      <c r="AQ423" s="4">
        <f>IFERROR(AVERAGE(Tabela13[[#This Row],[V4]],Tabela13[[#This Row],[V2]]),"")</f>
        <v>1.0064102564102564</v>
      </c>
      <c r="AR423" s="4">
        <f>IFERROR(AVERAGE(Tabela13[[#This Row],[V4]],Tabela13[[#This Row],[V3]]),"")</f>
        <v>0.94963369963369959</v>
      </c>
      <c r="AS423" s="4">
        <f>_xlfn.STDEV.S(Tabela13[[#This Row],[V1]:[V2]])</f>
        <v>1.140954348398074</v>
      </c>
      <c r="AT423" s="4">
        <f>_xlfn.STDEV.S(Tabela13[[#This Row],[V1]],Tabela13[[#This Row],[V3]])</f>
        <v>1.060660171779821</v>
      </c>
      <c r="AU423" s="4">
        <f>_xlfn.STDEV.S(Tabela13[[#This Row],[V1]],Tabela13[[#This Row],[V4]])</f>
        <v>8.0294176618252611E-2</v>
      </c>
      <c r="AV423" s="4">
        <f>_xlfn.STDEV.S(Tabela13[[#This Row],[V2]],Tabela13[[#This Row],[V1]])</f>
        <v>1.140954348398074</v>
      </c>
      <c r="AW423" s="4">
        <f>_xlfn.STDEV.S(Tabela13[[#This Row],[V2]],Tabela13[[#This Row],[V3]])</f>
        <v>8.029417661825268E-2</v>
      </c>
      <c r="AX423" s="4">
        <f>_xlfn.STDEV.S(Tabela13[[#This Row],[V42]],Tabela13[[#This Row],[V44]])</f>
        <v>2.2016145201778952</v>
      </c>
      <c r="AY423" s="4">
        <f>_xlfn.STDEV.S(Tabela13[[#This Row],[V3]],Tabela13[[#This Row],[V1]])</f>
        <v>1.060660171779821</v>
      </c>
      <c r="AZ423" s="4">
        <f>_xlfn.STDEV.S(Tabela13[[#This Row],[V3]],Tabela13[[#This Row],[V2]])</f>
        <v>8.029417661825268E-2</v>
      </c>
      <c r="BA423" s="4">
        <f>_xlfn.STDEV.S(Tabela13[[#This Row],[V3]],Tabela13[[#This Row],[V4]])</f>
        <v>0.98036599516156853</v>
      </c>
      <c r="BB423" s="4">
        <f>_xlfn.STDEV.S(Tabela13[[#This Row],[V4]],Tabela13[[#This Row],[V1]])</f>
        <v>8.0294176618252611E-2</v>
      </c>
      <c r="BC423" s="4">
        <f>_xlfn.STDEV.S(Tabela13[[#This Row],[V4]],Tabela13[[#This Row],[V2]])</f>
        <v>1.0606601717798212</v>
      </c>
      <c r="BD423" s="4">
        <f>_xlfn.STDEV.S(Tabela13[[#This Row],[V4]],Tabela13[[#This Row],[V3]])</f>
        <v>0.98036599516156853</v>
      </c>
      <c r="BE423" s="4">
        <f>Tabela13[[#This Row],[V17]]/Tabela13[[#This Row],[V5]]</f>
        <v>1.2014678384288302</v>
      </c>
      <c r="BF423" s="4">
        <f>Tabela13[[#This Row],[V18]]/Tabela13[[#This Row],[V6]]</f>
        <v>1.1879393923933996</v>
      </c>
      <c r="BG423" s="4">
        <f>Tabela13[[#This Row],[V19]]/Tabela13[[#This Row],[V7]]</f>
        <v>0.40220752691344885</v>
      </c>
      <c r="BH423" s="4">
        <f>Tabela13[[#This Row],[V20]]/Tabela13[[#This Row],[V8]]</f>
        <v>1.2014678384288302</v>
      </c>
      <c r="BI423" s="4">
        <f>Tabela13[[#This Row],[V21]]/Tabela13[[#This Row],[V9]]</f>
        <v>4.7242047880997805E-2</v>
      </c>
      <c r="BJ423" s="4">
        <f>Tabela13[[#This Row],[V22]]/Tabela13[[#This Row],[V10]]</f>
        <v>2.18759149775638</v>
      </c>
      <c r="BK423" s="4">
        <f>Tabela13[[#This Row],[V23]]/Tabela13[[#This Row],[V11]]</f>
        <v>1.1879393923933996</v>
      </c>
      <c r="BL423" s="4">
        <f>Tabela13[[#This Row],[V24]]/Tabela13[[#This Row],[V12]]</f>
        <v>4.7242047880997805E-2</v>
      </c>
      <c r="BM423" s="4">
        <f>Tabela13[[#This Row],[V25]]/Tabela13[[#This Row],[V13]]</f>
        <v>1.0323622629859526</v>
      </c>
      <c r="BN423" s="4">
        <f>Tabela13[[#This Row],[V26]]/Tabela13[[#This Row],[V14]]</f>
        <v>0.40220752691344885</v>
      </c>
      <c r="BO423" s="4">
        <f>Tabela13[[#This Row],[V27]]/Tabela13[[#This Row],[V15]]</f>
        <v>1.0539043745073382</v>
      </c>
      <c r="BP423" s="4">
        <f>Tabela13[[#This Row],[V28]]/Tabela13[[#This Row],[V16]]</f>
        <v>1.0323622629859526</v>
      </c>
      <c r="BQ423" s="4">
        <f>Tabela13[[#This Row],[V1]]-Tabela13[[#This Row],[V2]]</f>
        <v>-1.6135531135531136</v>
      </c>
      <c r="BR423" s="4">
        <f>Tabela13[[#This Row],[V1]]-Tabela13[[#This Row],[V3]]</f>
        <v>-1.5</v>
      </c>
      <c r="BS423" s="4">
        <f>Tabela13[[#This Row],[V1]]-Tabela13[[#This Row],[V4]]</f>
        <v>-0.11355311355311359</v>
      </c>
      <c r="BT423" s="4">
        <f>Tabela13[[#This Row],[V2]]-Tabela13[[#This Row],[V1]]</f>
        <v>1.6135531135531136</v>
      </c>
      <c r="BU423" s="4">
        <f>Tabela13[[#This Row],[V2]]-Tabela13[[#This Row],[V3]]</f>
        <v>0.11355311355311359</v>
      </c>
      <c r="BV423" s="4">
        <f>Tabela13[[#This Row],[V2]]-Tabela13[[#This Row],[V4]]</f>
        <v>1.5</v>
      </c>
      <c r="BW423" s="4">
        <f>AVERAGE(Tabela13[[#This Row],[V41]],Tabela13[[#This Row],[V42]])</f>
        <v>-1.5567765567765568</v>
      </c>
      <c r="BX423" s="4">
        <f>AVERAGE(Tabela13[[#This Row],[V41]],Tabela13[[#This Row],[V43]])</f>
        <v>-0.86355311355311359</v>
      </c>
      <c r="BY423" s="4">
        <f>AVERAGE(Tabela13[[#This Row],[V41]],Tabela13[[#This Row],[V44]])</f>
        <v>0</v>
      </c>
      <c r="BZ423" s="4">
        <f>AVERAGE(Tabela13[[#This Row],[V41]],Tabela13[[#This Row],[V45]])</f>
        <v>-0.75</v>
      </c>
      <c r="CA423" s="4">
        <f>AVERAGE(Tabela13[[#This Row],[V41]],Tabela13[[#This Row],[V46]])</f>
        <v>-5.6776556776556797E-2</v>
      </c>
      <c r="CB423" s="4">
        <f>AVERAGE(Tabela13[[#This Row],[V42]],Tabela13[[#This Row],[V41]])</f>
        <v>-1.5567765567765568</v>
      </c>
      <c r="CC423" s="4">
        <f>AVERAGE(Tabela13[[#This Row],[V42]],Tabela13[[#This Row],[V43]])</f>
        <v>-0.8067765567765568</v>
      </c>
      <c r="CD423" s="4">
        <f>AVERAGE(Tabela13[[#This Row],[V42]],Tabela13[[#This Row],[V44]])</f>
        <v>5.6776556776556797E-2</v>
      </c>
      <c r="CE423" s="4">
        <f>AVERAGE(Tabela13[[#This Row],[V42]],Tabela13[[#This Row],[V45]])</f>
        <v>-0.6932234432234432</v>
      </c>
      <c r="CF423" s="4">
        <f>AVERAGE(Tabela13[[#This Row],[V42]],Tabela13[[#This Row],[V46]])</f>
        <v>0</v>
      </c>
      <c r="CG423" s="4">
        <f>AVERAGE(Tabela13[[#This Row],[V43]],Tabela13[[#This Row],[V41]])</f>
        <v>-0.86355311355311359</v>
      </c>
      <c r="CH423" s="4">
        <f>AVERAGE(Tabela13[[#This Row],[V43]],Tabela13[[#This Row],[V42]])</f>
        <v>-0.8067765567765568</v>
      </c>
      <c r="CI423" s="4">
        <f>AVERAGE(Tabela13[[#This Row],[V43]],Tabela13[[#This Row],[V44]])</f>
        <v>0.75</v>
      </c>
      <c r="CJ423" s="4">
        <f>AVERAGE(Tabela13[[#This Row],[V43]],Tabela13[[#This Row],[V45]])</f>
        <v>0</v>
      </c>
      <c r="CK423" s="4">
        <f>AVERAGE(Tabela13[[#This Row],[V43]],Tabela13[[#This Row],[V46]])</f>
        <v>0.6932234432234432</v>
      </c>
      <c r="CL423" s="4">
        <f>AVERAGE(Tabela13[[#This Row],[V44]],Tabela13[[#This Row],[V41]])</f>
        <v>0</v>
      </c>
      <c r="CM423" s="4">
        <f>AVERAGE(Tabela13[[#This Row],[V44]],Tabela13[[#This Row],[V42]])</f>
        <v>5.6776556776556797E-2</v>
      </c>
      <c r="CN423" s="4">
        <f>AVERAGE(Tabela13[[#This Row],[V44]],Tabela13[[#This Row],[V43]])</f>
        <v>0.75</v>
      </c>
      <c r="CO423" s="4">
        <f>AVERAGE(Tabela13[[#This Row],[V44]],Tabela13[[#This Row],[V45]])</f>
        <v>0.86355311355311359</v>
      </c>
      <c r="CP423" s="4">
        <f>AVERAGE(Tabela13[[#This Row],[V44]],Tabela13[[#This Row],[V46]])</f>
        <v>1.5567765567765568</v>
      </c>
      <c r="CQ423" s="4">
        <f>AVERAGE(Tabela13[[#This Row],[V45]],Tabela13[[#This Row],[V41]])</f>
        <v>-0.75</v>
      </c>
      <c r="CR423" s="4">
        <f>AVERAGE(Tabela13[[#This Row],[V45]],Tabela13[[#This Row],[V42]])</f>
        <v>-0.6932234432234432</v>
      </c>
      <c r="CS423" s="4">
        <f>AVERAGE(Tabela13[[#This Row],[V45]],Tabela13[[#This Row],[V43]])</f>
        <v>0</v>
      </c>
      <c r="CT423" s="4">
        <f>AVERAGE(Tabela13[[#This Row],[V45]],Tabela13[[#This Row],[V44]])</f>
        <v>0.86355311355311359</v>
      </c>
      <c r="CU423" s="4">
        <f>AVERAGE(Tabela13[[#This Row],[V45]],Tabela13[[#This Row],[V46]])</f>
        <v>0.8067765567765568</v>
      </c>
      <c r="CV423" s="4">
        <f>AVERAGE(Tabela13[[#This Row],[V46]],Tabela13[[#This Row],[V41]])</f>
        <v>-5.6776556776556797E-2</v>
      </c>
      <c r="CW423" s="4">
        <f>AVERAGE(Tabela13[[#This Row],[V46]],Tabela13[[#This Row],[V42]])</f>
        <v>0</v>
      </c>
      <c r="CX423" s="4">
        <f>AVERAGE(Tabela13[[#This Row],[V46]],Tabela13[[#This Row],[V43]])</f>
        <v>0.6932234432234432</v>
      </c>
      <c r="CY423" s="4">
        <f>AVERAGE(Tabela13[[#This Row],[V46]],Tabela13[[#This Row],[V44]])</f>
        <v>1.5567765567765568</v>
      </c>
      <c r="CZ423" s="4">
        <f>AVERAGE(Tabela13[[#This Row],[V46]],Tabela13[[#This Row],[V45]])</f>
        <v>0.8067765567765568</v>
      </c>
      <c r="DA423" s="3">
        <f>_xlfn.STDEV.S(Tabela13[[#This Row],[V41]],Tabela13[[#This Row],[V42]])</f>
        <v>8.029417661825268E-2</v>
      </c>
      <c r="DB423" s="3">
        <f>_xlfn.STDEV.S(Tabela13[[#This Row],[V41]],Tabela13[[#This Row],[V43]])</f>
        <v>1.0606601717798214</v>
      </c>
      <c r="DC423" s="3">
        <f>_xlfn.STDEV.S(Tabela13[[#This Row],[V41]],Tabela13[[#This Row],[V44]])</f>
        <v>2.2819086967961479</v>
      </c>
      <c r="DD423" s="3">
        <f>_xlfn.STDEV.S(Tabela13[[#This Row],[V41]],Tabela13[[#This Row],[V45]])</f>
        <v>1.2212485250163267</v>
      </c>
      <c r="DE423" s="3">
        <f>_xlfn.STDEV.S(Tabela13[[#This Row],[V41]],Tabela13[[#This Row],[V46]])</f>
        <v>2.2016145201778952</v>
      </c>
      <c r="DF423" s="3">
        <f>_xlfn.STDEV.S(Tabela13[[#This Row],[V42]],Tabela13[[#This Row],[V41]])</f>
        <v>8.029417661825268E-2</v>
      </c>
      <c r="DG423" s="3">
        <f>_xlfn.STDEV.S(Tabela13[[#This Row],[V42]],Tabela13[[#This Row],[V43]])</f>
        <v>0.98036599516156864</v>
      </c>
      <c r="DH423" s="3">
        <f>_xlfn.STDEV.S(Tabela13[[#This Row],[V42]],Tabela13[[#This Row],[V44]])</f>
        <v>2.2016145201778952</v>
      </c>
      <c r="DI423" s="3">
        <f>_xlfn.STDEV.S(Tabela13[[#This Row],[V42]],Tabela13[[#This Row],[V45]])</f>
        <v>1.140954348398074</v>
      </c>
      <c r="DJ423" s="3">
        <f>_xlfn.STDEV.S(Tabela13[[#This Row],[V42]],Tabela13[[#This Row],[V46]])</f>
        <v>2.1213203435596424</v>
      </c>
      <c r="DK423" s="3">
        <f>_xlfn.STDEV.S(Tabela13[[#This Row],[V43]],Tabela13[[#This Row],[V41]])</f>
        <v>1.0606601717798214</v>
      </c>
      <c r="DL423" s="3">
        <f>_xlfn.STDEV.S(Tabela13[[#This Row],[V43]],Tabela13[[#This Row],[V42]])</f>
        <v>0.98036599516156864</v>
      </c>
      <c r="DM423" s="3">
        <f>_xlfn.STDEV.S(Tabela13[[#This Row],[V43]],Tabela13[[#This Row],[V44]])</f>
        <v>1.2212485250163267</v>
      </c>
      <c r="DN423" s="3">
        <f>_xlfn.STDEV.S(Tabela13[[#This Row],[V43]],Tabela13[[#This Row],[V45]])</f>
        <v>0.16058835323650536</v>
      </c>
      <c r="DO423" s="3">
        <f>_xlfn.STDEV.S(Tabela13[[#This Row],[V43]],Tabela13[[#This Row],[V46]])</f>
        <v>1.140954348398074</v>
      </c>
      <c r="DP423" s="3">
        <f>_xlfn.STDEV.S(Tabela13[[#This Row],[V44]],Tabela13[[#This Row],[V41]])</f>
        <v>2.2819086967961479</v>
      </c>
      <c r="DQ423" s="3">
        <f>_xlfn.STDEV.S(Tabela13[[#This Row],[V44]],Tabela13[[#This Row],[V42]])</f>
        <v>2.2016145201778952</v>
      </c>
      <c r="DR423" s="3">
        <f>_xlfn.STDEV.S(Tabela13[[#This Row],[V44]],Tabela13[[#This Row],[V43]])</f>
        <v>1.2212485250163267</v>
      </c>
      <c r="DS423" s="3">
        <f>_xlfn.STDEV.S(Tabela13[[#This Row],[V44]],Tabela13[[#This Row],[V45]])</f>
        <v>1.0606601717798214</v>
      </c>
      <c r="DT423" s="3">
        <f>_xlfn.STDEV.S(Tabela13[[#This Row],[V44]],Tabela13[[#This Row],[V46]])</f>
        <v>8.029417661825268E-2</v>
      </c>
      <c r="DU423" s="3">
        <f>_xlfn.STDEV.S(Tabela13[[#This Row],[V45]],Tabela13[[#This Row],[V41]])</f>
        <v>1.2212485250163267</v>
      </c>
      <c r="DV423" s="3">
        <f>_xlfn.STDEV.S(Tabela13[[#This Row],[V45]],Tabela13[[#This Row],[V42]])</f>
        <v>1.140954348398074</v>
      </c>
      <c r="DW423" s="3">
        <f>_xlfn.STDEV.S(Tabela13[[#This Row],[V45]],Tabela13[[#This Row],[V43]])</f>
        <v>0.16058835323650536</v>
      </c>
      <c r="DX423" s="3">
        <f>_xlfn.STDEV.S(Tabela13[[#This Row],[V45]],Tabela13[[#This Row],[V44]])</f>
        <v>1.0606601717798214</v>
      </c>
      <c r="DY423" s="3">
        <f>_xlfn.STDEV.S(Tabela13[[#This Row],[V45]],Tabela13[[#This Row],[V46]])</f>
        <v>0.98036599516156864</v>
      </c>
      <c r="DZ423" s="3">
        <f>_xlfn.STDEV.S(Tabela13[[#This Row],[V46]],Tabela13[[#This Row],[V41]])</f>
        <v>2.2016145201778952</v>
      </c>
      <c r="EA423" s="3">
        <f>_xlfn.STDEV.S(Tabela13[[#This Row],[V46]],Tabela13[[#This Row],[V42]])</f>
        <v>2.1213203435596424</v>
      </c>
      <c r="EB423" s="3">
        <f>_xlfn.STDEV.S(Tabela13[[#This Row],[V46]],Tabela13[[#This Row],[V43]])</f>
        <v>1.140954348398074</v>
      </c>
      <c r="EC423" s="3">
        <f>_xlfn.STDEV.S(Tabela13[[#This Row],[V46]],Tabela13[[#This Row],[V44]])</f>
        <v>8.029417661825268E-2</v>
      </c>
      <c r="ED423" s="3">
        <f>_xlfn.STDEV.S(Tabela13[[#This Row],[V46]],Tabela13[[#This Row],[V45]])</f>
        <v>0.98036599516156864</v>
      </c>
      <c r="EE423" s="3">
        <f t="shared" si="452"/>
        <v>-5.1577200510077602E-2</v>
      </c>
      <c r="EF423" s="3">
        <f t="shared" si="453"/>
        <v>-1.2282512275541515</v>
      </c>
      <c r="EG423" s="3" t="str">
        <f t="shared" si="454"/>
        <v/>
      </c>
      <c r="EH423" s="3">
        <f t="shared" si="455"/>
        <v>-1.6283313666884356</v>
      </c>
      <c r="EI423" s="3">
        <f t="shared" si="456"/>
        <v>-38.776823484423559</v>
      </c>
      <c r="EJ423" s="3">
        <f t="shared" si="457"/>
        <v>-5.1577200510077602E-2</v>
      </c>
      <c r="EK423" s="3">
        <f t="shared" si="458"/>
        <v>-1.2151642073966322</v>
      </c>
      <c r="EL423" s="3">
        <f t="shared" si="459"/>
        <v>38.776823484423559</v>
      </c>
      <c r="EM423" s="3">
        <f t="shared" si="460"/>
        <v>-1.6458680957076577</v>
      </c>
      <c r="EN423" s="3" t="str">
        <f t="shared" si="461"/>
        <v/>
      </c>
      <c r="EO423" s="3">
        <f t="shared" si="462"/>
        <v>-1.2282512275541515</v>
      </c>
      <c r="EP423" s="3">
        <f t="shared" si="463"/>
        <v>-1.2151642073966322</v>
      </c>
      <c r="EQ423" s="3">
        <f t="shared" si="464"/>
        <v>1.6283313666884356</v>
      </c>
      <c r="ER423" s="3" t="str">
        <f t="shared" si="465"/>
        <v/>
      </c>
      <c r="ES423" s="3" t="str">
        <f t="shared" si="466"/>
        <v/>
      </c>
      <c r="ET423" s="3" t="str">
        <f t="shared" si="467"/>
        <v/>
      </c>
      <c r="EU423" s="3" t="str">
        <f t="shared" si="468"/>
        <v/>
      </c>
      <c r="EV423" s="3">
        <f t="shared" si="469"/>
        <v>1.6283313666884356</v>
      </c>
      <c r="EW423" s="3">
        <f t="shared" si="470"/>
        <v>1.2282512275541515</v>
      </c>
      <c r="EX423" s="3">
        <f t="shared" si="471"/>
        <v>5.1577200510077602E-2</v>
      </c>
      <c r="EY423" s="3">
        <f t="shared" si="472"/>
        <v>-1.6283313666884356</v>
      </c>
      <c r="EZ423" s="3">
        <f t="shared" si="473"/>
        <v>-1.6458680957076577</v>
      </c>
      <c r="FA423" s="3" t="str">
        <f t="shared" si="474"/>
        <v/>
      </c>
      <c r="FB423" s="3">
        <f t="shared" si="475"/>
        <v>1.2282512275541515</v>
      </c>
      <c r="FC423" s="3">
        <f t="shared" si="476"/>
        <v>1.2151642073966322</v>
      </c>
      <c r="FD423" s="3">
        <f t="shared" si="477"/>
        <v>-38.776823484423559</v>
      </c>
      <c r="FE423" s="3" t="str">
        <f t="shared" si="478"/>
        <v/>
      </c>
      <c r="FF423" s="3">
        <f t="shared" si="479"/>
        <v>1.6458680957076577</v>
      </c>
      <c r="FG423" s="3">
        <f t="shared" si="480"/>
        <v>5.1577200510077602E-2</v>
      </c>
      <c r="FH423" s="3">
        <f t="shared" si="481"/>
        <v>1.2151642073966322</v>
      </c>
      <c r="FI423" s="4">
        <f t="shared" si="482"/>
        <v>0</v>
      </c>
      <c r="FJ423" s="4">
        <f t="shared" si="483"/>
        <v>0.8571428571428571</v>
      </c>
      <c r="FK423" s="4">
        <f t="shared" si="484"/>
        <v>1.0555555555555554</v>
      </c>
      <c r="FL423" s="4">
        <f t="shared" si="485"/>
        <v>1.7013888888888886</v>
      </c>
      <c r="FM423" s="4">
        <f>Tabela13[[#This Row],[V139]]-Tabela13[[#This Row],[V140]]</f>
        <v>-0.64583333333333326</v>
      </c>
      <c r="FN423" s="4">
        <f>Tabela13[[#This Row],[V1]]-Tabela13[[#This Row],[V2]]/2</f>
        <v>-0.7353479853479854</v>
      </c>
      <c r="FO423" s="4">
        <f>Tabela13[[#This Row],[V1]]-Tabela13[[#This Row],[V3]]/2</f>
        <v>-0.6785714285714286</v>
      </c>
      <c r="FP423" s="4">
        <f>Tabela13[[#This Row],[V1]]-Tabela13[[#This Row],[V4]]/2</f>
        <v>1.4652014652014628E-2</v>
      </c>
      <c r="FQ423" s="4">
        <f>Tabela13[[#This Row],[V2]]-Tabela13[[#This Row],[V1]]/2</f>
        <v>1.684981684981685</v>
      </c>
      <c r="FR423" s="4">
        <f>Tabela13[[#This Row],[V2]]-Tabela13[[#This Row],[V3]]/2</f>
        <v>0.93498168498168499</v>
      </c>
      <c r="FS423" s="4">
        <f>Tabela13[[#This Row],[V2]]-Tabela13[[#This Row],[V4]]/2</f>
        <v>1.6282051282051282</v>
      </c>
      <c r="FT423" s="4">
        <f t="shared" si="486"/>
        <v>-0.63405768286463859</v>
      </c>
      <c r="FU423" s="4">
        <f t="shared" si="487"/>
        <v>-0.5961991412974802</v>
      </c>
      <c r="FV423" s="4">
        <f t="shared" si="488"/>
        <v>1.4650966281393353E-2</v>
      </c>
      <c r="FW423" s="4">
        <f t="shared" si="489"/>
        <v>1.0351860231764316</v>
      </c>
      <c r="FX423" s="4">
        <f t="shared" si="490"/>
        <v>0.75180928646479983</v>
      </c>
      <c r="FY423" s="4">
        <f t="shared" si="491"/>
        <v>1.0200204649189935</v>
      </c>
      <c r="FZ423" s="4">
        <f t="shared" si="492"/>
        <v>-114.13038291563494</v>
      </c>
      <c r="GA423" s="4">
        <f t="shared" si="493"/>
        <v>-107.31584543354643</v>
      </c>
      <c r="GB423" s="4">
        <f t="shared" si="494"/>
        <v>2.6371739306508033</v>
      </c>
      <c r="GC423" s="4">
        <f t="shared" si="495"/>
        <v>186.3334841717577</v>
      </c>
      <c r="GD423" s="4">
        <f t="shared" si="496"/>
        <v>135.32567156366397</v>
      </c>
      <c r="GE423" s="4">
        <f t="shared" si="497"/>
        <v>183.60368368541882</v>
      </c>
      <c r="GF423" s="4">
        <f>Tabela13[[#This Row],[V1]]-Tabela13[[#This Row],[V2]]/Tabela13[[#This Row],[V2]]</f>
        <v>-0.85714285714285721</v>
      </c>
      <c r="GG423" s="4">
        <f>Tabela13[[#This Row],[V1]]-Tabela13[[#This Row],[V3]]/Tabela13[[#This Row],[V3]]</f>
        <v>-0.85714285714285721</v>
      </c>
      <c r="GH423" s="4">
        <f>Tabela13[[#This Row],[V1]]-Tabela13[[#This Row],[V4]]/Tabela13[[#This Row],[V4]]</f>
        <v>-0.85714285714285721</v>
      </c>
      <c r="GI423" s="4">
        <f>Tabela13[[#This Row],[V2]]-Tabela13[[#This Row],[V1]]/Tabela13[[#This Row],[V1]]</f>
        <v>0.75641025641025639</v>
      </c>
      <c r="GJ423" s="4">
        <f>Tabela13[[#This Row],[V2]]-Tabela13[[#This Row],[V3]]/Tabela13[[#This Row],[V3]]</f>
        <v>0.75641025641025639</v>
      </c>
      <c r="GK423" s="4">
        <f>Tabela13[[#This Row],[V2]]-Tabela13[[#This Row],[V4]]/Tabela13[[#This Row],[V4]]</f>
        <v>0.75641025641025639</v>
      </c>
      <c r="GL423" s="4">
        <f t="shared" si="498"/>
        <v>0.8685033697109078</v>
      </c>
      <c r="GM423" s="4">
        <f t="shared" si="499"/>
        <v>0.94963369963369959</v>
      </c>
      <c r="GN423" s="4">
        <f t="shared" si="500"/>
        <v>0.91456671140242174</v>
      </c>
      <c r="GO423" s="3">
        <f t="shared" si="501"/>
        <v>0</v>
      </c>
      <c r="GP423" s="3">
        <v>100</v>
      </c>
      <c r="GQ423" s="3">
        <f t="shared" si="502"/>
        <v>-1</v>
      </c>
      <c r="GR423" s="3">
        <f t="shared" si="503"/>
        <v>-100</v>
      </c>
      <c r="GS423" s="34">
        <f>COUNTIF($D$2:D422,Tabela13[[#This Row],[HomeTeam]])</f>
        <v>21</v>
      </c>
      <c r="GT423" s="34">
        <f>COUNTIF($E$2:E422,Tabela13[[#This Row],[AwayTeam]])</f>
        <v>21</v>
      </c>
      <c r="GU423" s="3">
        <f>IFERROR(AVERAGEIFS($AD$2:AD422,$D$2:D422,Tabela13[[#This Row],[HomeTeam]],$GS$2:GS422,"&gt;="&amp;Tabela13[[#This Row],[Contagem_H]]-5),"")</f>
        <v>1.2336890613630853</v>
      </c>
      <c r="GV423" s="3">
        <f>IFERROR(AVERAGEIFS($G$2:G422,$E$2:E422,Tabela13[[#This Row],[AwayTeam]],$GT$2:GT422,"&gt;="&amp;Tabela13[[#This Row],[Contagem_A]]-5),"")</f>
        <v>2.8</v>
      </c>
      <c r="GW423" s="3">
        <f>IFERROR(AVERAGEIFS($GQ$2:GQ422,$D$2:D422,Tabela13[[#This Row],[HomeTeam]],$GS$2:GS422,"&gt;="&amp;Tabela13[[#This Row],[Contagem_H]]-5),"")</f>
        <v>-0.63</v>
      </c>
    </row>
    <row r="424" spans="1:205" x14ac:dyDescent="0.25">
      <c r="A424" t="s">
        <v>127</v>
      </c>
      <c r="B424" t="s">
        <v>282</v>
      </c>
      <c r="C424" t="s">
        <v>134</v>
      </c>
      <c r="D424" t="s">
        <v>21</v>
      </c>
      <c r="E424" t="s">
        <v>26</v>
      </c>
      <c r="F424" s="3">
        <v>3</v>
      </c>
      <c r="G424" s="3">
        <v>1</v>
      </c>
      <c r="H424" s="3" t="str">
        <f t="shared" si="504"/>
        <v>H</v>
      </c>
      <c r="I424" s="3">
        <v>1.65</v>
      </c>
      <c r="J424" s="3">
        <v>4</v>
      </c>
      <c r="K424" s="3">
        <v>4.75</v>
      </c>
      <c r="L424" s="3">
        <v>1.67</v>
      </c>
      <c r="M424" s="3">
        <v>2.2000000000000002</v>
      </c>
      <c r="N424" s="3">
        <f t="shared" si="433"/>
        <v>4</v>
      </c>
      <c r="O424" s="3">
        <f t="shared" si="434"/>
        <v>3</v>
      </c>
      <c r="P424" s="3">
        <f t="shared" si="435"/>
        <v>0</v>
      </c>
      <c r="Q424" s="3">
        <f t="shared" si="436"/>
        <v>6.6586921850079861E-2</v>
      </c>
      <c r="R424" s="3">
        <f t="shared" si="437"/>
        <v>5.3347849755035481E-2</v>
      </c>
      <c r="S424" s="3">
        <f t="shared" si="438"/>
        <v>1.7598684210526316</v>
      </c>
      <c r="T424" s="3">
        <f t="shared" si="439"/>
        <v>4.2663476874003194</v>
      </c>
      <c r="U424" s="3">
        <f t="shared" si="440"/>
        <v>5.0662878787878789</v>
      </c>
      <c r="V424" s="3">
        <f t="shared" si="441"/>
        <v>1.7812001594896334</v>
      </c>
      <c r="W424" s="3">
        <f t="shared" si="442"/>
        <v>2.346491228070176</v>
      </c>
      <c r="X424" s="4">
        <f t="shared" si="443"/>
        <v>0.60606060606060608</v>
      </c>
      <c r="Y424" s="4">
        <f t="shared" si="444"/>
        <v>0.25</v>
      </c>
      <c r="Z424" s="4">
        <f t="shared" si="445"/>
        <v>0.21052631578947367</v>
      </c>
      <c r="AA424" s="4">
        <f t="shared" si="446"/>
        <v>0.5988023952095809</v>
      </c>
      <c r="AB424" s="4">
        <f t="shared" si="447"/>
        <v>0.45454545454545453</v>
      </c>
      <c r="AC424" s="4">
        <f t="shared" si="448"/>
        <v>1.803030303030303</v>
      </c>
      <c r="AD424" s="4">
        <f t="shared" si="449"/>
        <v>0.60526315789473684</v>
      </c>
      <c r="AE424" s="4">
        <f t="shared" si="450"/>
        <v>0.80303030303030298</v>
      </c>
      <c r="AF424" s="4">
        <f t="shared" si="451"/>
        <v>1.6052631578947367</v>
      </c>
      <c r="AG424" s="4">
        <f>IFERROR(AVERAGE(Tabela13[[#This Row],[V1]],Tabela13[[#This Row],[V2]]),"")</f>
        <v>1.20414673046252</v>
      </c>
      <c r="AH424" s="4">
        <f>IFERROR(AVERAGE(Tabela13[[#This Row],[V1]],Tabela13[[#This Row],[V3]]),"")</f>
        <v>1.303030303030303</v>
      </c>
      <c r="AI424" s="4">
        <f>IFERROR(AVERAGE(Tabela13[[#This Row],[V1]],Tabela13[[#This Row],[V4]]),"")</f>
        <v>1.70414673046252</v>
      </c>
      <c r="AJ424" s="4">
        <f>IFERROR(AVERAGE(Tabela13[[#This Row],[V2]],Tabela13[[#This Row],[V1]]),"")</f>
        <v>1.20414673046252</v>
      </c>
      <c r="AK424" s="4">
        <f>IFERROR(AVERAGE(Tabela13[[#This Row],[V2]],Tabela13[[#This Row],[V3]]),"")</f>
        <v>0.70414673046251997</v>
      </c>
      <c r="AL424" s="4">
        <f>IFERROR(AVERAGE(Tabela13[[#This Row],[V2]],Tabela13[[#This Row],[V4]]),"")</f>
        <v>1.1052631578947367</v>
      </c>
      <c r="AM424" s="4">
        <f>IFERROR(AVERAGE(Tabela13[[#This Row],[V3]],Tabela13[[#This Row],[V1]]),"")</f>
        <v>1.303030303030303</v>
      </c>
      <c r="AN424" s="4">
        <f>IFERROR(AVERAGE(Tabela13[[#This Row],[V3]],Tabela13[[#This Row],[V2]]),"")</f>
        <v>0.70414673046251997</v>
      </c>
      <c r="AO424" s="4">
        <f>IFERROR(AVERAGE(Tabela13[[#This Row],[V3]],Tabela13[[#This Row],[V4]]),"")</f>
        <v>1.20414673046252</v>
      </c>
      <c r="AP424" s="4">
        <f>IFERROR(AVERAGE(Tabela13[[#This Row],[V4]],Tabela13[[#This Row],[V1]]),"")</f>
        <v>1.70414673046252</v>
      </c>
      <c r="AQ424" s="4">
        <f>IFERROR(AVERAGE(Tabela13[[#This Row],[V4]],Tabela13[[#This Row],[V2]]),"")</f>
        <v>1.1052631578947367</v>
      </c>
      <c r="AR424" s="4">
        <f>IFERROR(AVERAGE(Tabela13[[#This Row],[V4]],Tabela13[[#This Row],[V3]]),"")</f>
        <v>1.20414673046252</v>
      </c>
      <c r="AS424" s="4">
        <f>_xlfn.STDEV.S(Tabela13[[#This Row],[V1]:[V2]])</f>
        <v>0.84694927060781022</v>
      </c>
      <c r="AT424" s="4">
        <f>_xlfn.STDEV.S(Tabela13[[#This Row],[V1]],Tabela13[[#This Row],[V3]])</f>
        <v>0.70710678118654757</v>
      </c>
      <c r="AU424" s="4">
        <f>_xlfn.STDEV.S(Tabela13[[#This Row],[V1]],Tabela13[[#This Row],[V4]])</f>
        <v>0.13984248942126304</v>
      </c>
      <c r="AV424" s="4">
        <f>_xlfn.STDEV.S(Tabela13[[#This Row],[V2]],Tabela13[[#This Row],[V1]])</f>
        <v>0.84694927060781022</v>
      </c>
      <c r="AW424" s="4">
        <f>_xlfn.STDEV.S(Tabela13[[#This Row],[V2]],Tabela13[[#This Row],[V3]])</f>
        <v>0.13984248942126226</v>
      </c>
      <c r="AX424" s="4">
        <f>_xlfn.STDEV.S(Tabela13[[#This Row],[V42]],Tabela13[[#This Row],[V44]])</f>
        <v>1.554056051794358</v>
      </c>
      <c r="AY424" s="4">
        <f>_xlfn.STDEV.S(Tabela13[[#This Row],[V3]],Tabela13[[#This Row],[V1]])</f>
        <v>0.70710678118654757</v>
      </c>
      <c r="AZ424" s="4">
        <f>_xlfn.STDEV.S(Tabela13[[#This Row],[V3]],Tabela13[[#This Row],[V2]])</f>
        <v>0.13984248942126226</v>
      </c>
      <c r="BA424" s="4">
        <f>_xlfn.STDEV.S(Tabela13[[#This Row],[V3]],Tabela13[[#This Row],[V4]])</f>
        <v>0.56726429176528392</v>
      </c>
      <c r="BB424" s="4">
        <f>_xlfn.STDEV.S(Tabela13[[#This Row],[V4]],Tabela13[[#This Row],[V1]])</f>
        <v>0.13984248942126304</v>
      </c>
      <c r="BC424" s="4">
        <f>_xlfn.STDEV.S(Tabela13[[#This Row],[V4]],Tabela13[[#This Row],[V2]])</f>
        <v>0.70710678118654757</v>
      </c>
      <c r="BD424" s="4">
        <f>_xlfn.STDEV.S(Tabela13[[#This Row],[V4]],Tabela13[[#This Row],[V3]])</f>
        <v>0.56726429176528392</v>
      </c>
      <c r="BE424" s="4">
        <f>Tabela13[[#This Row],[V17]]/Tabela13[[#This Row],[V5]]</f>
        <v>0.70336052009416816</v>
      </c>
      <c r="BF424" s="4">
        <f>Tabela13[[#This Row],[V18]]/Tabela13[[#This Row],[V6]]</f>
        <v>0.54266334370130398</v>
      </c>
      <c r="BG424" s="4">
        <f>Tabela13[[#This Row],[V19]]/Tabela13[[#This Row],[V7]]</f>
        <v>8.2060122477428096E-2</v>
      </c>
      <c r="BH424" s="4">
        <f>Tabela13[[#This Row],[V20]]/Tabela13[[#This Row],[V8]]</f>
        <v>0.70336052009416816</v>
      </c>
      <c r="BI424" s="4">
        <f>Tabela13[[#This Row],[V21]]/Tabela13[[#This Row],[V9]]</f>
        <v>0.19859850706032034</v>
      </c>
      <c r="BJ424" s="4">
        <f>Tabela13[[#This Row],[V22]]/Tabela13[[#This Row],[V10]]</f>
        <v>1.4060507135282287</v>
      </c>
      <c r="BK424" s="4">
        <f>Tabela13[[#This Row],[V23]]/Tabela13[[#This Row],[V11]]</f>
        <v>0.54266334370130398</v>
      </c>
      <c r="BL424" s="4">
        <f>Tabela13[[#This Row],[V24]]/Tabela13[[#This Row],[V12]]</f>
        <v>0.19859850706032034</v>
      </c>
      <c r="BM424" s="4">
        <f>Tabela13[[#This Row],[V25]]/Tabela13[[#This Row],[V13]]</f>
        <v>0.47109233236666626</v>
      </c>
      <c r="BN424" s="4">
        <f>Tabela13[[#This Row],[V26]]/Tabela13[[#This Row],[V14]]</f>
        <v>8.2060122477428096E-2</v>
      </c>
      <c r="BO424" s="4">
        <f>Tabela13[[#This Row],[V27]]/Tabela13[[#This Row],[V15]]</f>
        <v>0.63976327821640022</v>
      </c>
      <c r="BP424" s="4">
        <f>Tabela13[[#This Row],[V28]]/Tabela13[[#This Row],[V16]]</f>
        <v>0.47109233236666626</v>
      </c>
      <c r="BQ424" s="4">
        <f>Tabela13[[#This Row],[V1]]-Tabela13[[#This Row],[V2]]</f>
        <v>1.197767145135566</v>
      </c>
      <c r="BR424" s="4">
        <f>Tabela13[[#This Row],[V1]]-Tabela13[[#This Row],[V3]]</f>
        <v>1</v>
      </c>
      <c r="BS424" s="4">
        <f>Tabela13[[#This Row],[V1]]-Tabela13[[#This Row],[V4]]</f>
        <v>0.19776714513556626</v>
      </c>
      <c r="BT424" s="4">
        <f>Tabela13[[#This Row],[V2]]-Tabela13[[#This Row],[V1]]</f>
        <v>-1.197767145135566</v>
      </c>
      <c r="BU424" s="4">
        <f>Tabela13[[#This Row],[V2]]-Tabela13[[#This Row],[V3]]</f>
        <v>-0.19776714513556615</v>
      </c>
      <c r="BV424" s="4">
        <f>Tabela13[[#This Row],[V2]]-Tabela13[[#This Row],[V4]]</f>
        <v>-0.99999999999999989</v>
      </c>
      <c r="BW424" s="4">
        <f>AVERAGE(Tabela13[[#This Row],[V41]],Tabela13[[#This Row],[V42]])</f>
        <v>1.098883572567783</v>
      </c>
      <c r="BX424" s="4">
        <f>AVERAGE(Tabela13[[#This Row],[V41]],Tabela13[[#This Row],[V43]])</f>
        <v>0.69776714513556615</v>
      </c>
      <c r="BY424" s="4">
        <f>AVERAGE(Tabela13[[#This Row],[V41]],Tabela13[[#This Row],[V44]])</f>
        <v>0</v>
      </c>
      <c r="BZ424" s="4">
        <f>AVERAGE(Tabela13[[#This Row],[V41]],Tabela13[[#This Row],[V45]])</f>
        <v>0.49999999999999994</v>
      </c>
      <c r="CA424" s="4">
        <f>AVERAGE(Tabela13[[#This Row],[V41]],Tabela13[[#This Row],[V46]])</f>
        <v>9.8883572567783073E-2</v>
      </c>
      <c r="CB424" s="4">
        <f>AVERAGE(Tabela13[[#This Row],[V42]],Tabela13[[#This Row],[V41]])</f>
        <v>1.098883572567783</v>
      </c>
      <c r="CC424" s="4">
        <f>AVERAGE(Tabela13[[#This Row],[V42]],Tabela13[[#This Row],[V43]])</f>
        <v>0.59888357256778313</v>
      </c>
      <c r="CD424" s="4">
        <f>AVERAGE(Tabela13[[#This Row],[V42]],Tabela13[[#This Row],[V44]])</f>
        <v>-9.8883572567783018E-2</v>
      </c>
      <c r="CE424" s="4">
        <f>AVERAGE(Tabela13[[#This Row],[V42]],Tabela13[[#This Row],[V45]])</f>
        <v>0.40111642743221693</v>
      </c>
      <c r="CF424" s="4">
        <f>AVERAGE(Tabela13[[#This Row],[V42]],Tabela13[[#This Row],[V46]])</f>
        <v>0</v>
      </c>
      <c r="CG424" s="4">
        <f>AVERAGE(Tabela13[[#This Row],[V43]],Tabela13[[#This Row],[V41]])</f>
        <v>0.69776714513556615</v>
      </c>
      <c r="CH424" s="4">
        <f>AVERAGE(Tabela13[[#This Row],[V43]],Tabela13[[#This Row],[V42]])</f>
        <v>0.59888357256778313</v>
      </c>
      <c r="CI424" s="4">
        <f>AVERAGE(Tabela13[[#This Row],[V43]],Tabela13[[#This Row],[V44]])</f>
        <v>-0.49999999999999989</v>
      </c>
      <c r="CJ424" s="4">
        <f>AVERAGE(Tabela13[[#This Row],[V43]],Tabela13[[#This Row],[V45]])</f>
        <v>0</v>
      </c>
      <c r="CK424" s="4">
        <f>AVERAGE(Tabela13[[#This Row],[V43]],Tabela13[[#This Row],[V46]])</f>
        <v>-0.40111642743221682</v>
      </c>
      <c r="CL424" s="4">
        <f>AVERAGE(Tabela13[[#This Row],[V44]],Tabela13[[#This Row],[V41]])</f>
        <v>0</v>
      </c>
      <c r="CM424" s="4">
        <f>AVERAGE(Tabela13[[#This Row],[V44]],Tabela13[[#This Row],[V42]])</f>
        <v>-9.8883572567783018E-2</v>
      </c>
      <c r="CN424" s="4">
        <f>AVERAGE(Tabela13[[#This Row],[V44]],Tabela13[[#This Row],[V43]])</f>
        <v>-0.49999999999999989</v>
      </c>
      <c r="CO424" s="4">
        <f>AVERAGE(Tabela13[[#This Row],[V44]],Tabela13[[#This Row],[V45]])</f>
        <v>-0.69776714513556604</v>
      </c>
      <c r="CP424" s="4">
        <f>AVERAGE(Tabela13[[#This Row],[V44]],Tabela13[[#This Row],[V46]])</f>
        <v>-1.098883572567783</v>
      </c>
      <c r="CQ424" s="4">
        <f>AVERAGE(Tabela13[[#This Row],[V45]],Tabela13[[#This Row],[V41]])</f>
        <v>0.49999999999999994</v>
      </c>
      <c r="CR424" s="4">
        <f>AVERAGE(Tabela13[[#This Row],[V45]],Tabela13[[#This Row],[V42]])</f>
        <v>0.40111642743221693</v>
      </c>
      <c r="CS424" s="4">
        <f>AVERAGE(Tabela13[[#This Row],[V45]],Tabela13[[#This Row],[V43]])</f>
        <v>0</v>
      </c>
      <c r="CT424" s="4">
        <f>AVERAGE(Tabela13[[#This Row],[V45]],Tabela13[[#This Row],[V44]])</f>
        <v>-0.69776714513556604</v>
      </c>
      <c r="CU424" s="4">
        <f>AVERAGE(Tabela13[[#This Row],[V45]],Tabela13[[#This Row],[V46]])</f>
        <v>-0.59888357256778302</v>
      </c>
      <c r="CV424" s="4">
        <f>AVERAGE(Tabela13[[#This Row],[V46]],Tabela13[[#This Row],[V41]])</f>
        <v>9.8883572567783073E-2</v>
      </c>
      <c r="CW424" s="4">
        <f>AVERAGE(Tabela13[[#This Row],[V46]],Tabela13[[#This Row],[V42]])</f>
        <v>0</v>
      </c>
      <c r="CX424" s="4">
        <f>AVERAGE(Tabela13[[#This Row],[V46]],Tabela13[[#This Row],[V43]])</f>
        <v>-0.40111642743221682</v>
      </c>
      <c r="CY424" s="4">
        <f>AVERAGE(Tabela13[[#This Row],[V46]],Tabela13[[#This Row],[V44]])</f>
        <v>-1.098883572567783</v>
      </c>
      <c r="CZ424" s="4">
        <f>AVERAGE(Tabela13[[#This Row],[V46]],Tabela13[[#This Row],[V45]])</f>
        <v>-0.59888357256778302</v>
      </c>
      <c r="DA424" s="3">
        <f>_xlfn.STDEV.S(Tabela13[[#This Row],[V41]],Tabela13[[#This Row],[V42]])</f>
        <v>0.13984248942126287</v>
      </c>
      <c r="DB424" s="3">
        <f>_xlfn.STDEV.S(Tabela13[[#This Row],[V41]],Tabela13[[#This Row],[V43]])</f>
        <v>0.70710678118654746</v>
      </c>
      <c r="DC424" s="3">
        <f>_xlfn.STDEV.S(Tabela13[[#This Row],[V41]],Tabela13[[#This Row],[V44]])</f>
        <v>1.6938985412156209</v>
      </c>
      <c r="DD424" s="3">
        <f>_xlfn.STDEV.S(Tabela13[[#This Row],[V41]],Tabela13[[#This Row],[V45]])</f>
        <v>0.98679176002907343</v>
      </c>
      <c r="DE424" s="3">
        <f>_xlfn.STDEV.S(Tabela13[[#This Row],[V41]],Tabela13[[#This Row],[V46]])</f>
        <v>1.554056051794358</v>
      </c>
      <c r="DF424" s="3">
        <f>_xlfn.STDEV.S(Tabela13[[#This Row],[V42]],Tabela13[[#This Row],[V41]])</f>
        <v>0.13984248942126287</v>
      </c>
      <c r="DG424" s="3">
        <f>_xlfn.STDEV.S(Tabela13[[#This Row],[V42]],Tabela13[[#This Row],[V43]])</f>
        <v>0.56726429176528448</v>
      </c>
      <c r="DH424" s="3">
        <f>_xlfn.STDEV.S(Tabela13[[#This Row],[V42]],Tabela13[[#This Row],[V44]])</f>
        <v>1.554056051794358</v>
      </c>
      <c r="DI424" s="3">
        <f>_xlfn.STDEV.S(Tabela13[[#This Row],[V42]],Tabela13[[#This Row],[V45]])</f>
        <v>0.84694927060781056</v>
      </c>
      <c r="DJ424" s="3">
        <f>_xlfn.STDEV.S(Tabela13[[#This Row],[V42]],Tabela13[[#This Row],[V46]])</f>
        <v>1.4142135623730949</v>
      </c>
      <c r="DK424" s="3">
        <f>_xlfn.STDEV.S(Tabela13[[#This Row],[V43]],Tabela13[[#This Row],[V41]])</f>
        <v>0.70710678118654746</v>
      </c>
      <c r="DL424" s="3">
        <f>_xlfn.STDEV.S(Tabela13[[#This Row],[V43]],Tabela13[[#This Row],[V42]])</f>
        <v>0.56726429176528448</v>
      </c>
      <c r="DM424" s="3">
        <f>_xlfn.STDEV.S(Tabela13[[#This Row],[V43]],Tabela13[[#This Row],[V44]])</f>
        <v>0.98679176002907354</v>
      </c>
      <c r="DN424" s="3">
        <f>_xlfn.STDEV.S(Tabela13[[#This Row],[V43]],Tabela13[[#This Row],[V45]])</f>
        <v>0.27968497884252597</v>
      </c>
      <c r="DO424" s="3">
        <f>_xlfn.STDEV.S(Tabela13[[#This Row],[V43]],Tabela13[[#This Row],[V46]])</f>
        <v>0.84694927060781056</v>
      </c>
      <c r="DP424" s="3">
        <f>_xlfn.STDEV.S(Tabela13[[#This Row],[V44]],Tabela13[[#This Row],[V41]])</f>
        <v>1.6938985412156209</v>
      </c>
      <c r="DQ424" s="3">
        <f>_xlfn.STDEV.S(Tabela13[[#This Row],[V44]],Tabela13[[#This Row],[V42]])</f>
        <v>1.554056051794358</v>
      </c>
      <c r="DR424" s="3">
        <f>_xlfn.STDEV.S(Tabela13[[#This Row],[V44]],Tabela13[[#This Row],[V43]])</f>
        <v>0.98679176002907354</v>
      </c>
      <c r="DS424" s="3">
        <f>_xlfn.STDEV.S(Tabela13[[#This Row],[V44]],Tabela13[[#This Row],[V45]])</f>
        <v>0.70710678118654768</v>
      </c>
      <c r="DT424" s="3">
        <f>_xlfn.STDEV.S(Tabela13[[#This Row],[V44]],Tabela13[[#This Row],[V46]])</f>
        <v>0.13984248942126296</v>
      </c>
      <c r="DU424" s="3">
        <f>_xlfn.STDEV.S(Tabela13[[#This Row],[V45]],Tabela13[[#This Row],[V41]])</f>
        <v>0.98679176002907343</v>
      </c>
      <c r="DV424" s="3">
        <f>_xlfn.STDEV.S(Tabela13[[#This Row],[V45]],Tabela13[[#This Row],[V42]])</f>
        <v>0.84694927060781056</v>
      </c>
      <c r="DW424" s="3">
        <f>_xlfn.STDEV.S(Tabela13[[#This Row],[V45]],Tabela13[[#This Row],[V43]])</f>
        <v>0.27968497884252597</v>
      </c>
      <c r="DX424" s="3">
        <f>_xlfn.STDEV.S(Tabela13[[#This Row],[V45]],Tabela13[[#This Row],[V44]])</f>
        <v>0.70710678118654768</v>
      </c>
      <c r="DY424" s="3">
        <f>_xlfn.STDEV.S(Tabela13[[#This Row],[V45]],Tabela13[[#This Row],[V46]])</f>
        <v>0.56726429176528448</v>
      </c>
      <c r="DZ424" s="3">
        <f>_xlfn.STDEV.S(Tabela13[[#This Row],[V46]],Tabela13[[#This Row],[V41]])</f>
        <v>1.554056051794358</v>
      </c>
      <c r="EA424" s="3">
        <f>_xlfn.STDEV.S(Tabela13[[#This Row],[V46]],Tabela13[[#This Row],[V42]])</f>
        <v>1.4142135623730949</v>
      </c>
      <c r="EB424" s="3">
        <f>_xlfn.STDEV.S(Tabela13[[#This Row],[V46]],Tabela13[[#This Row],[V43]])</f>
        <v>0.84694927060781056</v>
      </c>
      <c r="EC424" s="3">
        <f>_xlfn.STDEV.S(Tabela13[[#This Row],[V46]],Tabela13[[#This Row],[V44]])</f>
        <v>0.13984248942126296</v>
      </c>
      <c r="ED424" s="3">
        <f>_xlfn.STDEV.S(Tabela13[[#This Row],[V46]],Tabela13[[#This Row],[V45]])</f>
        <v>0.56726429176528448</v>
      </c>
      <c r="EE424" s="3">
        <f t="shared" si="452"/>
        <v>0.12725869501760786</v>
      </c>
      <c r="EF424" s="3">
        <f t="shared" si="453"/>
        <v>1.0133850326947778</v>
      </c>
      <c r="EG424" s="3" t="str">
        <f t="shared" si="454"/>
        <v/>
      </c>
      <c r="EH424" s="3">
        <f t="shared" si="455"/>
        <v>1.9735835200581471</v>
      </c>
      <c r="EI424" s="3">
        <f t="shared" si="456"/>
        <v>15.716018459275205</v>
      </c>
      <c r="EJ424" s="3">
        <f t="shared" si="457"/>
        <v>0.12725869501760786</v>
      </c>
      <c r="EK424" s="3">
        <f t="shared" si="458"/>
        <v>0.94720295855348424</v>
      </c>
      <c r="EL424" s="3">
        <f t="shared" si="459"/>
        <v>-15.716018459275213</v>
      </c>
      <c r="EM424" s="3">
        <f t="shared" si="460"/>
        <v>2.1114798913363706</v>
      </c>
      <c r="EN424" s="3" t="str">
        <f t="shared" si="461"/>
        <v/>
      </c>
      <c r="EO424" s="3">
        <f t="shared" si="462"/>
        <v>1.0133850326947778</v>
      </c>
      <c r="EP424" s="3">
        <f t="shared" si="463"/>
        <v>0.94720295855348424</v>
      </c>
      <c r="EQ424" s="3">
        <f t="shared" si="464"/>
        <v>-1.9735835200581475</v>
      </c>
      <c r="ER424" s="3" t="str">
        <f t="shared" si="465"/>
        <v/>
      </c>
      <c r="ES424" s="3" t="str">
        <f t="shared" si="466"/>
        <v/>
      </c>
      <c r="ET424" s="3" t="str">
        <f t="shared" si="467"/>
        <v/>
      </c>
      <c r="EU424" s="3" t="str">
        <f t="shared" si="468"/>
        <v/>
      </c>
      <c r="EV424" s="3">
        <f t="shared" si="469"/>
        <v>-1.9735835200581475</v>
      </c>
      <c r="EW424" s="3">
        <f t="shared" si="470"/>
        <v>-1.0133850326947782</v>
      </c>
      <c r="EX424" s="3">
        <f t="shared" si="471"/>
        <v>-0.12725869501760795</v>
      </c>
      <c r="EY424" s="3">
        <f t="shared" si="472"/>
        <v>1.9735835200581471</v>
      </c>
      <c r="EZ424" s="3">
        <f t="shared" si="473"/>
        <v>2.1114798913363706</v>
      </c>
      <c r="FA424" s="3" t="str">
        <f t="shared" si="474"/>
        <v/>
      </c>
      <c r="FB424" s="3">
        <f t="shared" si="475"/>
        <v>-1.0133850326947782</v>
      </c>
      <c r="FC424" s="3">
        <f t="shared" si="476"/>
        <v>-0.94720295855348446</v>
      </c>
      <c r="FD424" s="3">
        <f t="shared" si="477"/>
        <v>15.716018459275205</v>
      </c>
      <c r="FE424" s="3" t="str">
        <f t="shared" si="478"/>
        <v/>
      </c>
      <c r="FF424" s="3">
        <f t="shared" si="479"/>
        <v>-2.111479891336371</v>
      </c>
      <c r="FG424" s="3">
        <f t="shared" si="480"/>
        <v>-0.12725869501760795</v>
      </c>
      <c r="FH424" s="3">
        <f t="shared" si="481"/>
        <v>-0.94720295855348446</v>
      </c>
      <c r="FI424" s="4">
        <f t="shared" si="482"/>
        <v>0.63157894736842102</v>
      </c>
      <c r="FJ424" s="4">
        <f t="shared" si="483"/>
        <v>0.60606060606060608</v>
      </c>
      <c r="FK424" s="4">
        <f t="shared" si="484"/>
        <v>1.9390654205607474</v>
      </c>
      <c r="FL424" s="4">
        <f t="shared" si="485"/>
        <v>0.82654205607476627</v>
      </c>
      <c r="FM424" s="4">
        <f>Tabela13[[#This Row],[V139]]-Tabela13[[#This Row],[V140]]</f>
        <v>1.1125233644859811</v>
      </c>
      <c r="FN424" s="4">
        <f>Tabela13[[#This Row],[V1]]-Tabela13[[#This Row],[V2]]/2</f>
        <v>1.5003987240829346</v>
      </c>
      <c r="FO424" s="4">
        <f>Tabela13[[#This Row],[V1]]-Tabela13[[#This Row],[V3]]/2</f>
        <v>1.4015151515151514</v>
      </c>
      <c r="FP424" s="4">
        <f>Tabela13[[#This Row],[V1]]-Tabela13[[#This Row],[V4]]/2</f>
        <v>1.0003987240829346</v>
      </c>
      <c r="FQ424" s="4">
        <f>Tabela13[[#This Row],[V2]]-Tabela13[[#This Row],[V1]]/2</f>
        <v>-0.29625199362041466</v>
      </c>
      <c r="FR424" s="4">
        <f>Tabela13[[#This Row],[V2]]-Tabela13[[#This Row],[V3]]/2</f>
        <v>0.20374800637958534</v>
      </c>
      <c r="FS424" s="4">
        <f>Tabela13[[#This Row],[V2]]-Tabela13[[#This Row],[V4]]/2</f>
        <v>-0.19736842105263153</v>
      </c>
      <c r="FT424" s="4">
        <f t="shared" si="486"/>
        <v>0.98291638500691014</v>
      </c>
      <c r="FU424" s="4">
        <f t="shared" si="487"/>
        <v>0.95105834971887115</v>
      </c>
      <c r="FV424" s="4">
        <f t="shared" si="488"/>
        <v>0.78559748569897447</v>
      </c>
      <c r="FW424" s="4">
        <f t="shared" si="489"/>
        <v>-0.28801471938298612</v>
      </c>
      <c r="FX424" s="4">
        <f t="shared" si="490"/>
        <v>0.20099680089039956</v>
      </c>
      <c r="FY424" s="4">
        <f t="shared" si="491"/>
        <v>-0.19486391968887196</v>
      </c>
      <c r="FZ424" s="4">
        <f t="shared" si="492"/>
        <v>176.92494930124383</v>
      </c>
      <c r="GA424" s="4">
        <f t="shared" si="493"/>
        <v>171.1905029493968</v>
      </c>
      <c r="GB424" s="4">
        <f t="shared" si="494"/>
        <v>141.40754742581541</v>
      </c>
      <c r="GC424" s="4">
        <f t="shared" si="495"/>
        <v>-51.842649488937496</v>
      </c>
      <c r="GD424" s="4">
        <f t="shared" si="496"/>
        <v>36.179424160271921</v>
      </c>
      <c r="GE424" s="4">
        <f t="shared" si="497"/>
        <v>-35.075505543996954</v>
      </c>
      <c r="GF424" s="4">
        <f>Tabela13[[#This Row],[V1]]-Tabela13[[#This Row],[V2]]/Tabela13[[#This Row],[V2]]</f>
        <v>0.80303030303030298</v>
      </c>
      <c r="GG424" s="4">
        <f>Tabela13[[#This Row],[V1]]-Tabela13[[#This Row],[V3]]/Tabela13[[#This Row],[V3]]</f>
        <v>0.80303030303030298</v>
      </c>
      <c r="GH424" s="4">
        <f>Tabela13[[#This Row],[V1]]-Tabela13[[#This Row],[V4]]/Tabela13[[#This Row],[V4]]</f>
        <v>0.80303030303030298</v>
      </c>
      <c r="GI424" s="4">
        <f>Tabela13[[#This Row],[V2]]-Tabela13[[#This Row],[V1]]/Tabela13[[#This Row],[V1]]</f>
        <v>-0.39473684210526316</v>
      </c>
      <c r="GJ424" s="4">
        <f>Tabela13[[#This Row],[V2]]-Tabela13[[#This Row],[V3]]/Tabela13[[#This Row],[V3]]</f>
        <v>-0.39473684210526316</v>
      </c>
      <c r="GK424" s="4">
        <f>Tabela13[[#This Row],[V2]]-Tabela13[[#This Row],[V4]]/Tabela13[[#This Row],[V4]]</f>
        <v>-0.39473684210526316</v>
      </c>
      <c r="GL424" s="4">
        <f t="shared" si="498"/>
        <v>0.58853259430979987</v>
      </c>
      <c r="GM424" s="4">
        <f t="shared" si="499"/>
        <v>1.20414673046252</v>
      </c>
      <c r="GN424" s="4">
        <f t="shared" si="500"/>
        <v>0.48875488295661523</v>
      </c>
      <c r="GO424" s="3">
        <f t="shared" si="501"/>
        <v>1</v>
      </c>
      <c r="GP424" s="3">
        <v>100</v>
      </c>
      <c r="GQ424" s="3">
        <f t="shared" si="502"/>
        <v>0.64999999999999991</v>
      </c>
      <c r="GR424" s="3">
        <f t="shared" si="503"/>
        <v>64.999999999999986</v>
      </c>
      <c r="GS424" s="34">
        <f>COUNTIF($D$2:D423,Tabela13[[#This Row],[HomeTeam]])</f>
        <v>21</v>
      </c>
      <c r="GT424" s="34">
        <f>COUNTIF($E$2:E423,Tabela13[[#This Row],[AwayTeam]])</f>
        <v>21</v>
      </c>
      <c r="GU424" s="3">
        <f>IFERROR(AVERAGEIFS($AD$2:AD423,$D$2:D423,Tabela13[[#This Row],[HomeTeam]],$GS$2:GS423,"&gt;="&amp;Tabela13[[#This Row],[Contagem_H]]-5),"")</f>
        <v>1.189721498578135</v>
      </c>
      <c r="GV424" s="3">
        <f>IFERROR(AVERAGEIFS($G$2:G423,$E$2:E423,Tabela13[[#This Row],[AwayTeam]],$GT$2:GT423,"&gt;="&amp;Tabela13[[#This Row],[Contagem_A]]-5),"")</f>
        <v>0.8</v>
      </c>
      <c r="GW424" s="3">
        <f>IFERROR(AVERAGEIFS($GQ$2:GQ423,$D$2:D423,Tabela13[[#This Row],[HomeTeam]],$GS$2:GS423,"&gt;="&amp;Tabela13[[#This Row],[Contagem_H]]-5),"")</f>
        <v>-0.3</v>
      </c>
    </row>
    <row r="425" spans="1:205" x14ac:dyDescent="0.25">
      <c r="A425" t="s">
        <v>127</v>
      </c>
      <c r="B425" t="s">
        <v>282</v>
      </c>
      <c r="C425" t="s">
        <v>134</v>
      </c>
      <c r="D425" t="s">
        <v>18</v>
      </c>
      <c r="E425" t="s">
        <v>20</v>
      </c>
      <c r="F425" s="3">
        <v>3</v>
      </c>
      <c r="G425" s="3">
        <v>1</v>
      </c>
      <c r="H425" s="3" t="str">
        <f t="shared" si="504"/>
        <v>H</v>
      </c>
      <c r="I425" s="3">
        <v>2.9</v>
      </c>
      <c r="J425" s="3">
        <v>3.4</v>
      </c>
      <c r="K425" s="3">
        <v>2.4</v>
      </c>
      <c r="L425" s="3">
        <v>1.67</v>
      </c>
      <c r="M425" s="3">
        <v>2.2000000000000002</v>
      </c>
      <c r="N425" s="3">
        <f t="shared" si="433"/>
        <v>4</v>
      </c>
      <c r="O425" s="3">
        <f t="shared" si="434"/>
        <v>3</v>
      </c>
      <c r="P425" s="3">
        <f t="shared" si="435"/>
        <v>0</v>
      </c>
      <c r="Q425" s="3">
        <f t="shared" si="436"/>
        <v>5.561189993238691E-2</v>
      </c>
      <c r="R425" s="3">
        <f t="shared" si="437"/>
        <v>5.3347849755035481E-2</v>
      </c>
      <c r="S425" s="3">
        <f t="shared" si="438"/>
        <v>3.0612745098039218</v>
      </c>
      <c r="T425" s="3">
        <f t="shared" si="439"/>
        <v>3.5890804597701154</v>
      </c>
      <c r="U425" s="3">
        <f t="shared" si="440"/>
        <v>2.5334685598377287</v>
      </c>
      <c r="V425" s="3">
        <f t="shared" si="441"/>
        <v>1.762871872887086</v>
      </c>
      <c r="W425" s="3">
        <f t="shared" si="442"/>
        <v>2.3223461798512512</v>
      </c>
      <c r="X425" s="4">
        <f t="shared" si="443"/>
        <v>0.34482758620689657</v>
      </c>
      <c r="Y425" s="4">
        <f t="shared" si="444"/>
        <v>0.29411764705882354</v>
      </c>
      <c r="Z425" s="4">
        <f t="shared" si="445"/>
        <v>0.41666666666666669</v>
      </c>
      <c r="AA425" s="4">
        <f t="shared" si="446"/>
        <v>0.5988023952095809</v>
      </c>
      <c r="AB425" s="4">
        <f t="shared" si="447"/>
        <v>0.45454545454545453</v>
      </c>
      <c r="AC425" s="4">
        <f t="shared" si="448"/>
        <v>1.6724137931034484</v>
      </c>
      <c r="AD425" s="4">
        <f t="shared" si="449"/>
        <v>0.70833333333333337</v>
      </c>
      <c r="AE425" s="4">
        <f t="shared" si="450"/>
        <v>0.67241379310344829</v>
      </c>
      <c r="AF425" s="4">
        <f t="shared" si="451"/>
        <v>1.7083333333333333</v>
      </c>
      <c r="AG425" s="4">
        <f>IFERROR(AVERAGE(Tabela13[[#This Row],[V1]],Tabela13[[#This Row],[V2]]),"")</f>
        <v>1.1903735632183909</v>
      </c>
      <c r="AH425" s="4">
        <f>IFERROR(AVERAGE(Tabela13[[#This Row],[V1]],Tabela13[[#This Row],[V3]]),"")</f>
        <v>1.1724137931034484</v>
      </c>
      <c r="AI425" s="4">
        <f>IFERROR(AVERAGE(Tabela13[[#This Row],[V1]],Tabela13[[#This Row],[V4]]),"")</f>
        <v>1.6903735632183907</v>
      </c>
      <c r="AJ425" s="4">
        <f>IFERROR(AVERAGE(Tabela13[[#This Row],[V2]],Tabela13[[#This Row],[V1]]),"")</f>
        <v>1.1903735632183909</v>
      </c>
      <c r="AK425" s="4">
        <f>IFERROR(AVERAGE(Tabela13[[#This Row],[V2]],Tabela13[[#This Row],[V3]]),"")</f>
        <v>0.69037356321839083</v>
      </c>
      <c r="AL425" s="4">
        <f>IFERROR(AVERAGE(Tabela13[[#This Row],[V2]],Tabela13[[#This Row],[V4]]),"")</f>
        <v>1.2083333333333333</v>
      </c>
      <c r="AM425" s="4">
        <f>IFERROR(AVERAGE(Tabela13[[#This Row],[V3]],Tabela13[[#This Row],[V1]]),"")</f>
        <v>1.1724137931034484</v>
      </c>
      <c r="AN425" s="4">
        <f>IFERROR(AVERAGE(Tabela13[[#This Row],[V3]],Tabela13[[#This Row],[V2]]),"")</f>
        <v>0.69037356321839083</v>
      </c>
      <c r="AO425" s="4">
        <f>IFERROR(AVERAGE(Tabela13[[#This Row],[V3]],Tabela13[[#This Row],[V4]]),"")</f>
        <v>1.1903735632183907</v>
      </c>
      <c r="AP425" s="4">
        <f>IFERROR(AVERAGE(Tabela13[[#This Row],[V4]],Tabela13[[#This Row],[V1]]),"")</f>
        <v>1.6903735632183907</v>
      </c>
      <c r="AQ425" s="4">
        <f>IFERROR(AVERAGE(Tabela13[[#This Row],[V4]],Tabela13[[#This Row],[V2]]),"")</f>
        <v>1.2083333333333333</v>
      </c>
      <c r="AR425" s="4">
        <f>IFERROR(AVERAGE(Tabela13[[#This Row],[V4]],Tabela13[[#This Row],[V3]]),"")</f>
        <v>1.1903735632183907</v>
      </c>
      <c r="AS425" s="4">
        <f>_xlfn.STDEV.S(Tabela13[[#This Row],[V1]:[V2]])</f>
        <v>0.68170783071289265</v>
      </c>
      <c r="AT425" s="4">
        <f>_xlfn.STDEV.S(Tabela13[[#This Row],[V1]],Tabela13[[#This Row],[V3]])</f>
        <v>0.70710678118654757</v>
      </c>
      <c r="AU425" s="4">
        <f>_xlfn.STDEV.S(Tabela13[[#This Row],[V1]],Tabela13[[#This Row],[V4]])</f>
        <v>2.5398950473654588E-2</v>
      </c>
      <c r="AV425" s="4">
        <f>_xlfn.STDEV.S(Tabela13[[#This Row],[V2]],Tabela13[[#This Row],[V1]])</f>
        <v>0.68170783071289265</v>
      </c>
      <c r="AW425" s="4">
        <f>_xlfn.STDEV.S(Tabela13[[#This Row],[V2]],Tabela13[[#This Row],[V3]])</f>
        <v>2.539895047365474E-2</v>
      </c>
      <c r="AX425" s="4">
        <f>_xlfn.STDEV.S(Tabela13[[#This Row],[V42]],Tabela13[[#This Row],[V44]])</f>
        <v>1.3888146118994404</v>
      </c>
      <c r="AY425" s="4">
        <f>_xlfn.STDEV.S(Tabela13[[#This Row],[V3]],Tabela13[[#This Row],[V1]])</f>
        <v>0.70710678118654757</v>
      </c>
      <c r="AZ425" s="4">
        <f>_xlfn.STDEV.S(Tabela13[[#This Row],[V3]],Tabela13[[#This Row],[V2]])</f>
        <v>2.539895047365474E-2</v>
      </c>
      <c r="BA425" s="4">
        <f>_xlfn.STDEV.S(Tabela13[[#This Row],[V3]],Tabela13[[#This Row],[V4]])</f>
        <v>0.73250573166020239</v>
      </c>
      <c r="BB425" s="4">
        <f>_xlfn.STDEV.S(Tabela13[[#This Row],[V4]],Tabela13[[#This Row],[V1]])</f>
        <v>2.5398950473654588E-2</v>
      </c>
      <c r="BC425" s="4">
        <f>_xlfn.STDEV.S(Tabela13[[#This Row],[V4]],Tabela13[[#This Row],[V2]])</f>
        <v>0.70710678118654779</v>
      </c>
      <c r="BD425" s="4">
        <f>_xlfn.STDEV.S(Tabela13[[#This Row],[V4]],Tabela13[[#This Row],[V3]])</f>
        <v>0.73250573166020239</v>
      </c>
      <c r="BE425" s="4">
        <f>Tabela13[[#This Row],[V17]]/Tabela13[[#This Row],[V5]]</f>
        <v>0.57268394710461468</v>
      </c>
      <c r="BF425" s="4">
        <f>Tabela13[[#This Row],[V18]]/Tabela13[[#This Row],[V6]]</f>
        <v>0.60312048983558464</v>
      </c>
      <c r="BG425" s="4">
        <f>Tabela13[[#This Row],[V19]]/Tabela13[[#This Row],[V7]]</f>
        <v>1.5025643459127576E-2</v>
      </c>
      <c r="BH425" s="4">
        <f>Tabela13[[#This Row],[V20]]/Tabela13[[#This Row],[V8]]</f>
        <v>0.57268394710461468</v>
      </c>
      <c r="BI425" s="4">
        <f>Tabela13[[#This Row],[V21]]/Tabela13[[#This Row],[V9]]</f>
        <v>3.679015510856129E-2</v>
      </c>
      <c r="BJ425" s="4">
        <f>Tabela13[[#This Row],[V22]]/Tabela13[[#This Row],[V10]]</f>
        <v>1.1493638167443645</v>
      </c>
      <c r="BK425" s="4">
        <f>Tabela13[[#This Row],[V23]]/Tabela13[[#This Row],[V11]]</f>
        <v>0.60312048983558464</v>
      </c>
      <c r="BL425" s="4">
        <f>Tabela13[[#This Row],[V24]]/Tabela13[[#This Row],[V12]]</f>
        <v>3.679015510856129E-2</v>
      </c>
      <c r="BM425" s="4">
        <f>Tabela13[[#This Row],[V25]]/Tabela13[[#This Row],[V13]]</f>
        <v>0.61535786268618098</v>
      </c>
      <c r="BN425" s="4">
        <f>Tabela13[[#This Row],[V26]]/Tabela13[[#This Row],[V14]]</f>
        <v>1.5025643459127576E-2</v>
      </c>
      <c r="BO425" s="4">
        <f>Tabela13[[#This Row],[V27]]/Tabela13[[#This Row],[V15]]</f>
        <v>0.58519181891300509</v>
      </c>
      <c r="BP425" s="4">
        <f>Tabela13[[#This Row],[V28]]/Tabela13[[#This Row],[V16]]</f>
        <v>0.61535786268618098</v>
      </c>
      <c r="BQ425" s="4">
        <f>Tabela13[[#This Row],[V1]]-Tabela13[[#This Row],[V2]]</f>
        <v>0.96408045977011503</v>
      </c>
      <c r="BR425" s="4">
        <f>Tabela13[[#This Row],[V1]]-Tabela13[[#This Row],[V3]]</f>
        <v>1</v>
      </c>
      <c r="BS425" s="4">
        <f>Tabela13[[#This Row],[V1]]-Tabela13[[#This Row],[V4]]</f>
        <v>-3.5919540229884861E-2</v>
      </c>
      <c r="BT425" s="4">
        <f>Tabela13[[#This Row],[V2]]-Tabela13[[#This Row],[V1]]</f>
        <v>-0.96408045977011503</v>
      </c>
      <c r="BU425" s="4">
        <f>Tabela13[[#This Row],[V2]]-Tabela13[[#This Row],[V3]]</f>
        <v>3.5919540229885083E-2</v>
      </c>
      <c r="BV425" s="4">
        <f>Tabela13[[#This Row],[V2]]-Tabela13[[#This Row],[V4]]</f>
        <v>-0.99999999999999989</v>
      </c>
      <c r="BW425" s="4">
        <f>AVERAGE(Tabela13[[#This Row],[V41]],Tabela13[[#This Row],[V42]])</f>
        <v>0.98204022988505746</v>
      </c>
      <c r="BX425" s="4">
        <f>AVERAGE(Tabela13[[#This Row],[V41]],Tabela13[[#This Row],[V43]])</f>
        <v>0.46408045977011508</v>
      </c>
      <c r="BY425" s="4">
        <f>AVERAGE(Tabela13[[#This Row],[V41]],Tabela13[[#This Row],[V44]])</f>
        <v>0</v>
      </c>
      <c r="BZ425" s="4">
        <f>AVERAGE(Tabela13[[#This Row],[V41]],Tabela13[[#This Row],[V45]])</f>
        <v>0.5</v>
      </c>
      <c r="CA425" s="4">
        <f>AVERAGE(Tabela13[[#This Row],[V41]],Tabela13[[#This Row],[V46]])</f>
        <v>-1.795977011494243E-2</v>
      </c>
      <c r="CB425" s="4">
        <f>AVERAGE(Tabela13[[#This Row],[V42]],Tabela13[[#This Row],[V41]])</f>
        <v>0.98204022988505746</v>
      </c>
      <c r="CC425" s="4">
        <f>AVERAGE(Tabela13[[#This Row],[V42]],Tabela13[[#This Row],[V43]])</f>
        <v>0.48204022988505757</v>
      </c>
      <c r="CD425" s="4">
        <f>AVERAGE(Tabela13[[#This Row],[V42]],Tabela13[[#This Row],[V44]])</f>
        <v>1.7959770114942486E-2</v>
      </c>
      <c r="CE425" s="4">
        <f>AVERAGE(Tabela13[[#This Row],[V42]],Tabela13[[#This Row],[V45]])</f>
        <v>0.51795977011494254</v>
      </c>
      <c r="CF425" s="4">
        <f>AVERAGE(Tabela13[[#This Row],[V42]],Tabela13[[#This Row],[V46]])</f>
        <v>0</v>
      </c>
      <c r="CG425" s="4">
        <f>AVERAGE(Tabela13[[#This Row],[V43]],Tabela13[[#This Row],[V41]])</f>
        <v>0.46408045977011508</v>
      </c>
      <c r="CH425" s="4">
        <f>AVERAGE(Tabela13[[#This Row],[V43]],Tabela13[[#This Row],[V42]])</f>
        <v>0.48204022988505757</v>
      </c>
      <c r="CI425" s="4">
        <f>AVERAGE(Tabela13[[#This Row],[V43]],Tabela13[[#This Row],[V44]])</f>
        <v>-0.49999999999999994</v>
      </c>
      <c r="CJ425" s="4">
        <f>AVERAGE(Tabela13[[#This Row],[V43]],Tabela13[[#This Row],[V45]])</f>
        <v>1.1102230246251565E-16</v>
      </c>
      <c r="CK425" s="4">
        <f>AVERAGE(Tabela13[[#This Row],[V43]],Tabela13[[#This Row],[V46]])</f>
        <v>-0.51795977011494232</v>
      </c>
      <c r="CL425" s="4">
        <f>AVERAGE(Tabela13[[#This Row],[V44]],Tabela13[[#This Row],[V41]])</f>
        <v>0</v>
      </c>
      <c r="CM425" s="4">
        <f>AVERAGE(Tabela13[[#This Row],[V44]],Tabela13[[#This Row],[V42]])</f>
        <v>1.7959770114942486E-2</v>
      </c>
      <c r="CN425" s="4">
        <f>AVERAGE(Tabela13[[#This Row],[V44]],Tabela13[[#This Row],[V43]])</f>
        <v>-0.49999999999999994</v>
      </c>
      <c r="CO425" s="4">
        <f>AVERAGE(Tabela13[[#This Row],[V44]],Tabela13[[#This Row],[V45]])</f>
        <v>-0.46408045977011497</v>
      </c>
      <c r="CP425" s="4">
        <f>AVERAGE(Tabela13[[#This Row],[V44]],Tabela13[[#This Row],[V46]])</f>
        <v>-0.98204022988505746</v>
      </c>
      <c r="CQ425" s="4">
        <f>AVERAGE(Tabela13[[#This Row],[V45]],Tabela13[[#This Row],[V41]])</f>
        <v>0.5</v>
      </c>
      <c r="CR425" s="4">
        <f>AVERAGE(Tabela13[[#This Row],[V45]],Tabela13[[#This Row],[V42]])</f>
        <v>0.51795977011494254</v>
      </c>
      <c r="CS425" s="4">
        <f>AVERAGE(Tabela13[[#This Row],[V45]],Tabela13[[#This Row],[V43]])</f>
        <v>1.1102230246251565E-16</v>
      </c>
      <c r="CT425" s="4">
        <f>AVERAGE(Tabela13[[#This Row],[V45]],Tabela13[[#This Row],[V44]])</f>
        <v>-0.46408045977011497</v>
      </c>
      <c r="CU425" s="4">
        <f>AVERAGE(Tabela13[[#This Row],[V45]],Tabela13[[#This Row],[V46]])</f>
        <v>-0.4820402298850574</v>
      </c>
      <c r="CV425" s="4">
        <f>AVERAGE(Tabela13[[#This Row],[V46]],Tabela13[[#This Row],[V41]])</f>
        <v>-1.795977011494243E-2</v>
      </c>
      <c r="CW425" s="4">
        <f>AVERAGE(Tabela13[[#This Row],[V46]],Tabela13[[#This Row],[V42]])</f>
        <v>0</v>
      </c>
      <c r="CX425" s="4">
        <f>AVERAGE(Tabela13[[#This Row],[V46]],Tabela13[[#This Row],[V43]])</f>
        <v>-0.51795977011494232</v>
      </c>
      <c r="CY425" s="4">
        <f>AVERAGE(Tabela13[[#This Row],[V46]],Tabela13[[#This Row],[V44]])</f>
        <v>-0.98204022988505746</v>
      </c>
      <c r="CZ425" s="4">
        <f>AVERAGE(Tabela13[[#This Row],[V46]],Tabela13[[#This Row],[V45]])</f>
        <v>-0.4820402298850574</v>
      </c>
      <c r="DA425" s="3">
        <f>_xlfn.STDEV.S(Tabela13[[#This Row],[V41]],Tabela13[[#This Row],[V42]])</f>
        <v>2.5398950473654664E-2</v>
      </c>
      <c r="DB425" s="3">
        <f>_xlfn.STDEV.S(Tabela13[[#This Row],[V41]],Tabela13[[#This Row],[V43]])</f>
        <v>0.70710678118654746</v>
      </c>
      <c r="DC425" s="3">
        <f>_xlfn.STDEV.S(Tabela13[[#This Row],[V41]],Tabela13[[#This Row],[V44]])</f>
        <v>1.3634156614257857</v>
      </c>
      <c r="DD425" s="3">
        <f>_xlfn.STDEV.S(Tabela13[[#This Row],[V41]],Tabela13[[#This Row],[V45]])</f>
        <v>0.65630888023923817</v>
      </c>
      <c r="DE425" s="3">
        <f>_xlfn.STDEV.S(Tabela13[[#This Row],[V41]],Tabela13[[#This Row],[V46]])</f>
        <v>1.3888146118994402</v>
      </c>
      <c r="DF425" s="3">
        <f>_xlfn.STDEV.S(Tabela13[[#This Row],[V42]],Tabela13[[#This Row],[V41]])</f>
        <v>2.5398950473654664E-2</v>
      </c>
      <c r="DG425" s="3">
        <f>_xlfn.STDEV.S(Tabela13[[#This Row],[V42]],Tabela13[[#This Row],[V43]])</f>
        <v>0.73250573166020205</v>
      </c>
      <c r="DH425" s="3">
        <f>_xlfn.STDEV.S(Tabela13[[#This Row],[V42]],Tabela13[[#This Row],[V44]])</f>
        <v>1.3888146118994404</v>
      </c>
      <c r="DI425" s="3">
        <f>_xlfn.STDEV.S(Tabela13[[#This Row],[V42]],Tabela13[[#This Row],[V45]])</f>
        <v>0.68170783071289276</v>
      </c>
      <c r="DJ425" s="3">
        <f>_xlfn.STDEV.S(Tabela13[[#This Row],[V42]],Tabela13[[#This Row],[V46]])</f>
        <v>1.4142135623730949</v>
      </c>
      <c r="DK425" s="3">
        <f>_xlfn.STDEV.S(Tabela13[[#This Row],[V43]],Tabela13[[#This Row],[V41]])</f>
        <v>0.70710678118654746</v>
      </c>
      <c r="DL425" s="3">
        <f>_xlfn.STDEV.S(Tabela13[[#This Row],[V43]],Tabela13[[#This Row],[V42]])</f>
        <v>0.73250573166020205</v>
      </c>
      <c r="DM425" s="3">
        <f>_xlfn.STDEV.S(Tabela13[[#This Row],[V43]],Tabela13[[#This Row],[V44]])</f>
        <v>0.65630888023923828</v>
      </c>
      <c r="DN425" s="3">
        <f>_xlfn.STDEV.S(Tabela13[[#This Row],[V43]],Tabela13[[#This Row],[V45]])</f>
        <v>5.0797900947309328E-2</v>
      </c>
      <c r="DO425" s="3">
        <f>_xlfn.STDEV.S(Tabela13[[#This Row],[V43]],Tabela13[[#This Row],[V46]])</f>
        <v>0.68170783071289298</v>
      </c>
      <c r="DP425" s="3">
        <f>_xlfn.STDEV.S(Tabela13[[#This Row],[V44]],Tabela13[[#This Row],[V41]])</f>
        <v>1.3634156614257857</v>
      </c>
      <c r="DQ425" s="3">
        <f>_xlfn.STDEV.S(Tabela13[[#This Row],[V44]],Tabela13[[#This Row],[V42]])</f>
        <v>1.3888146118994404</v>
      </c>
      <c r="DR425" s="3">
        <f>_xlfn.STDEV.S(Tabela13[[#This Row],[V44]],Tabela13[[#This Row],[V43]])</f>
        <v>0.65630888023923828</v>
      </c>
      <c r="DS425" s="3">
        <f>_xlfn.STDEV.S(Tabela13[[#This Row],[V44]],Tabela13[[#This Row],[V45]])</f>
        <v>0.70710678118654757</v>
      </c>
      <c r="DT425" s="3">
        <f>_xlfn.STDEV.S(Tabela13[[#This Row],[V44]],Tabela13[[#This Row],[V46]])</f>
        <v>2.5398950473654588E-2</v>
      </c>
      <c r="DU425" s="3">
        <f>_xlfn.STDEV.S(Tabela13[[#This Row],[V45]],Tabela13[[#This Row],[V41]])</f>
        <v>0.65630888023923817</v>
      </c>
      <c r="DV425" s="3">
        <f>_xlfn.STDEV.S(Tabela13[[#This Row],[V45]],Tabela13[[#This Row],[V42]])</f>
        <v>0.68170783071289276</v>
      </c>
      <c r="DW425" s="3">
        <f>_xlfn.STDEV.S(Tabela13[[#This Row],[V45]],Tabela13[[#This Row],[V43]])</f>
        <v>5.0797900947309328E-2</v>
      </c>
      <c r="DX425" s="3">
        <f>_xlfn.STDEV.S(Tabela13[[#This Row],[V45]],Tabela13[[#This Row],[V44]])</f>
        <v>0.70710678118654757</v>
      </c>
      <c r="DY425" s="3">
        <f>_xlfn.STDEV.S(Tabela13[[#This Row],[V45]],Tabela13[[#This Row],[V46]])</f>
        <v>0.73250573166020216</v>
      </c>
      <c r="DZ425" s="3">
        <f>_xlfn.STDEV.S(Tabela13[[#This Row],[V46]],Tabela13[[#This Row],[V41]])</f>
        <v>1.3888146118994402</v>
      </c>
      <c r="EA425" s="3">
        <f>_xlfn.STDEV.S(Tabela13[[#This Row],[V46]],Tabela13[[#This Row],[V42]])</f>
        <v>1.4142135623730949</v>
      </c>
      <c r="EB425" s="3">
        <f>_xlfn.STDEV.S(Tabela13[[#This Row],[V46]],Tabela13[[#This Row],[V43]])</f>
        <v>0.68170783071289298</v>
      </c>
      <c r="EC425" s="3">
        <f>_xlfn.STDEV.S(Tabela13[[#This Row],[V46]],Tabela13[[#This Row],[V44]])</f>
        <v>2.5398950473654588E-2</v>
      </c>
      <c r="ED425" s="3">
        <f>_xlfn.STDEV.S(Tabela13[[#This Row],[V46]],Tabela13[[#This Row],[V45]])</f>
        <v>0.73250573166020216</v>
      </c>
      <c r="EE425" s="3">
        <f t="shared" si="452"/>
        <v>2.586345212825698E-2</v>
      </c>
      <c r="EF425" s="3">
        <f t="shared" si="453"/>
        <v>1.5236728164267397</v>
      </c>
      <c r="EG425" s="3" t="str">
        <f t="shared" si="454"/>
        <v/>
      </c>
      <c r="EH425" s="3">
        <f t="shared" si="455"/>
        <v>1.3126177604784763</v>
      </c>
      <c r="EI425" s="3">
        <f t="shared" si="456"/>
        <v>-77.32919759056125</v>
      </c>
      <c r="EJ425" s="3">
        <f t="shared" si="457"/>
        <v>2.586345212825698E-2</v>
      </c>
      <c r="EK425" s="3">
        <f t="shared" si="458"/>
        <v>1.5195946027883771</v>
      </c>
      <c r="EL425" s="3">
        <f t="shared" si="459"/>
        <v>77.329197590561023</v>
      </c>
      <c r="EM425" s="3">
        <f t="shared" si="460"/>
        <v>1.3161404997952104</v>
      </c>
      <c r="EN425" s="3" t="str">
        <f t="shared" si="461"/>
        <v/>
      </c>
      <c r="EO425" s="3">
        <f t="shared" si="462"/>
        <v>1.5236728164267397</v>
      </c>
      <c r="EP425" s="3">
        <f t="shared" si="463"/>
        <v>1.5195946027883771</v>
      </c>
      <c r="EQ425" s="3">
        <f t="shared" si="464"/>
        <v>-1.3126177604784768</v>
      </c>
      <c r="ER425" s="3">
        <f t="shared" si="465"/>
        <v>457546815555011.31</v>
      </c>
      <c r="ES425" s="3" t="str">
        <f t="shared" si="466"/>
        <v/>
      </c>
      <c r="ET425" s="3" t="str">
        <f t="shared" si="467"/>
        <v/>
      </c>
      <c r="EU425" s="3" t="str">
        <f t="shared" si="468"/>
        <v/>
      </c>
      <c r="EV425" s="3">
        <f t="shared" si="469"/>
        <v>-1.3126177604784768</v>
      </c>
      <c r="EW425" s="3">
        <f t="shared" si="470"/>
        <v>-1.5236728164267401</v>
      </c>
      <c r="EX425" s="3">
        <f t="shared" si="471"/>
        <v>-2.5863452128256904E-2</v>
      </c>
      <c r="EY425" s="3">
        <f t="shared" si="472"/>
        <v>1.3126177604784763</v>
      </c>
      <c r="EZ425" s="3">
        <f t="shared" si="473"/>
        <v>1.3161404997952104</v>
      </c>
      <c r="FA425" s="3">
        <f t="shared" si="474"/>
        <v>457546815555011.31</v>
      </c>
      <c r="FB425" s="3">
        <f t="shared" si="475"/>
        <v>-1.5236728164267401</v>
      </c>
      <c r="FC425" s="3">
        <f t="shared" si="476"/>
        <v>-1.5195946027883778</v>
      </c>
      <c r="FD425" s="3">
        <f t="shared" si="477"/>
        <v>-77.32919759056125</v>
      </c>
      <c r="FE425" s="3" t="str">
        <f t="shared" si="478"/>
        <v/>
      </c>
      <c r="FF425" s="3">
        <f t="shared" si="479"/>
        <v>-1.3161404997952113</v>
      </c>
      <c r="FG425" s="3">
        <f t="shared" si="480"/>
        <v>-2.5863452128256904E-2</v>
      </c>
      <c r="FH425" s="3">
        <f t="shared" si="481"/>
        <v>-1.5195946027883778</v>
      </c>
      <c r="FI425" s="4">
        <f t="shared" si="482"/>
        <v>1.25</v>
      </c>
      <c r="FJ425" s="4">
        <f t="shared" si="483"/>
        <v>0.34482758620689657</v>
      </c>
      <c r="FK425" s="4">
        <f t="shared" si="484"/>
        <v>1.2586068855084067</v>
      </c>
      <c r="FL425" s="4">
        <f t="shared" si="485"/>
        <v>1.4627702161729381</v>
      </c>
      <c r="FM425" s="4">
        <f>Tabela13[[#This Row],[V139]]-Tabela13[[#This Row],[V140]]</f>
        <v>-0.20416333066453141</v>
      </c>
      <c r="FN425" s="4">
        <f>Tabela13[[#This Row],[V1]]-Tabela13[[#This Row],[V2]]/2</f>
        <v>1.3182471264367817</v>
      </c>
      <c r="FO425" s="4">
        <f>Tabela13[[#This Row],[V1]]-Tabela13[[#This Row],[V3]]/2</f>
        <v>1.3362068965517242</v>
      </c>
      <c r="FP425" s="4">
        <f>Tabela13[[#This Row],[V1]]-Tabela13[[#This Row],[V4]]/2</f>
        <v>0.81824712643678177</v>
      </c>
      <c r="FQ425" s="4">
        <f>Tabela13[[#This Row],[V2]]-Tabela13[[#This Row],[V1]]/2</f>
        <v>-0.12787356321839083</v>
      </c>
      <c r="FR425" s="4">
        <f>Tabela13[[#This Row],[V2]]-Tabela13[[#This Row],[V3]]/2</f>
        <v>0.37212643678160923</v>
      </c>
      <c r="FS425" s="4">
        <f>Tabela13[[#This Row],[V2]]-Tabela13[[#This Row],[V4]]/2</f>
        <v>-0.14583333333333326</v>
      </c>
      <c r="FT425" s="4">
        <f t="shared" si="486"/>
        <v>0.92182462304475632</v>
      </c>
      <c r="FU425" s="4">
        <f t="shared" si="487"/>
        <v>0.92832827548535612</v>
      </c>
      <c r="FV425" s="4">
        <f t="shared" si="488"/>
        <v>0.68576862994550281</v>
      </c>
      <c r="FW425" s="4">
        <f t="shared" si="489"/>
        <v>-0.12718334125627828</v>
      </c>
      <c r="FX425" s="4">
        <f t="shared" si="490"/>
        <v>0.35624900500872692</v>
      </c>
      <c r="FY425" s="4">
        <f t="shared" si="491"/>
        <v>-0.14481249823893896</v>
      </c>
      <c r="FZ425" s="4">
        <f t="shared" si="492"/>
        <v>165.92843214805612</v>
      </c>
      <c r="GA425" s="4">
        <f t="shared" si="493"/>
        <v>167.09908958736409</v>
      </c>
      <c r="GB425" s="4">
        <f t="shared" si="494"/>
        <v>123.43835339019051</v>
      </c>
      <c r="GC425" s="4">
        <f t="shared" si="495"/>
        <v>-22.893001426130091</v>
      </c>
      <c r="GD425" s="4">
        <f t="shared" si="496"/>
        <v>64.124820901570843</v>
      </c>
      <c r="GE425" s="4">
        <f t="shared" si="497"/>
        <v>-26.066249683009016</v>
      </c>
      <c r="GF425" s="4">
        <f>Tabela13[[#This Row],[V1]]-Tabela13[[#This Row],[V2]]/Tabela13[[#This Row],[V2]]</f>
        <v>0.6724137931034484</v>
      </c>
      <c r="GG425" s="4">
        <f>Tabela13[[#This Row],[V1]]-Tabela13[[#This Row],[V3]]/Tabela13[[#This Row],[V3]]</f>
        <v>0.6724137931034484</v>
      </c>
      <c r="GH425" s="4">
        <f>Tabela13[[#This Row],[V1]]-Tabela13[[#This Row],[V4]]/Tabela13[[#This Row],[V4]]</f>
        <v>0.6724137931034484</v>
      </c>
      <c r="GI425" s="4">
        <f>Tabela13[[#This Row],[V2]]-Tabela13[[#This Row],[V1]]/Tabela13[[#This Row],[V1]]</f>
        <v>-0.29166666666666663</v>
      </c>
      <c r="GJ425" s="4">
        <f>Tabela13[[#This Row],[V2]]-Tabela13[[#This Row],[V3]]/Tabela13[[#This Row],[V3]]</f>
        <v>-0.29166666666666663</v>
      </c>
      <c r="GK425" s="4">
        <f>Tabela13[[#This Row],[V2]]-Tabela13[[#This Row],[V4]]/Tabela13[[#This Row],[V4]]</f>
        <v>-0.29166666666666663</v>
      </c>
      <c r="GL425" s="4">
        <f t="shared" si="498"/>
        <v>0.57772260164959355</v>
      </c>
      <c r="GM425" s="4">
        <f t="shared" si="499"/>
        <v>1.1903735632183909</v>
      </c>
      <c r="GN425" s="4">
        <f t="shared" si="500"/>
        <v>0.48532882407738931</v>
      </c>
      <c r="GO425" s="3">
        <f t="shared" si="501"/>
        <v>1</v>
      </c>
      <c r="GP425" s="3">
        <v>100</v>
      </c>
      <c r="GQ425" s="3">
        <f t="shared" si="502"/>
        <v>1.9</v>
      </c>
      <c r="GR425" s="3">
        <f t="shared" si="503"/>
        <v>190</v>
      </c>
      <c r="GS425" s="34">
        <f>COUNTIF($D$2:D424,Tabela13[[#This Row],[HomeTeam]])</f>
        <v>21</v>
      </c>
      <c r="GT425" s="34">
        <f>COUNTIF($E$2:E424,Tabela13[[#This Row],[AwayTeam]])</f>
        <v>21</v>
      </c>
      <c r="GU425" s="3">
        <f>IFERROR(AVERAGEIFS($AD$2:AD424,$D$2:D424,Tabela13[[#This Row],[HomeTeam]],$GS$2:GS424,"&gt;="&amp;Tabela13[[#This Row],[Contagem_H]]-5),"")</f>
        <v>1.2274252453281589</v>
      </c>
      <c r="GV425" s="3">
        <f>IFERROR(AVERAGEIFS($G$2:G424,$E$2:E424,Tabela13[[#This Row],[AwayTeam]],$GT$2:GT424,"&gt;="&amp;Tabela13[[#This Row],[Contagem_A]]-5),"")</f>
        <v>2.6</v>
      </c>
      <c r="GW425" s="3">
        <f>IFERROR(AVERAGEIFS($GQ$2:GQ424,$D$2:D424,Tabela13[[#This Row],[HomeTeam]],$GS$2:GS424,"&gt;="&amp;Tabela13[[#This Row],[Contagem_H]]-5),"")</f>
        <v>-0.63</v>
      </c>
    </row>
    <row r="426" spans="1:205" x14ac:dyDescent="0.25">
      <c r="A426" t="s">
        <v>127</v>
      </c>
      <c r="B426" t="s">
        <v>282</v>
      </c>
      <c r="C426" t="s">
        <v>134</v>
      </c>
      <c r="D426" t="s">
        <v>27</v>
      </c>
      <c r="E426" t="s">
        <v>17</v>
      </c>
      <c r="F426" s="3">
        <v>1</v>
      </c>
      <c r="G426" s="3">
        <v>1</v>
      </c>
      <c r="H426" s="3" t="str">
        <f t="shared" si="504"/>
        <v>D</v>
      </c>
      <c r="I426" s="3">
        <v>2.1</v>
      </c>
      <c r="J426" s="3">
        <v>3.5</v>
      </c>
      <c r="K426" s="3">
        <v>3.5</v>
      </c>
      <c r="L426" s="3">
        <v>1.73</v>
      </c>
      <c r="M426" s="3">
        <v>2.1</v>
      </c>
      <c r="N426" s="3">
        <f t="shared" si="433"/>
        <v>2</v>
      </c>
      <c r="O426" s="3">
        <f t="shared" si="434"/>
        <v>1</v>
      </c>
      <c r="P426" s="3">
        <f t="shared" si="435"/>
        <v>1</v>
      </c>
      <c r="Q426" s="3">
        <f t="shared" si="436"/>
        <v>4.761904761904745E-2</v>
      </c>
      <c r="R426" s="3">
        <f t="shared" si="437"/>
        <v>5.4225158271401064E-2</v>
      </c>
      <c r="S426" s="3">
        <f t="shared" si="438"/>
        <v>2.1999999999999997</v>
      </c>
      <c r="T426" s="3">
        <f t="shared" si="439"/>
        <v>3.6666666666666661</v>
      </c>
      <c r="U426" s="3">
        <f t="shared" si="440"/>
        <v>3.6666666666666661</v>
      </c>
      <c r="V426" s="3">
        <f t="shared" si="441"/>
        <v>1.812380952380952</v>
      </c>
      <c r="W426" s="3">
        <f t="shared" si="442"/>
        <v>2.1999999999999997</v>
      </c>
      <c r="X426" s="4">
        <f t="shared" si="443"/>
        <v>0.47619047619047616</v>
      </c>
      <c r="Y426" s="4">
        <f t="shared" si="444"/>
        <v>0.2857142857142857</v>
      </c>
      <c r="Z426" s="4">
        <f t="shared" si="445"/>
        <v>0.2857142857142857</v>
      </c>
      <c r="AA426" s="4">
        <f t="shared" si="446"/>
        <v>0.5780346820809249</v>
      </c>
      <c r="AB426" s="4">
        <f t="shared" si="447"/>
        <v>0.47619047619047616</v>
      </c>
      <c r="AC426" s="4">
        <f t="shared" si="448"/>
        <v>0.73809523809523814</v>
      </c>
      <c r="AD426" s="4">
        <f t="shared" si="449"/>
        <v>0.64285714285714279</v>
      </c>
      <c r="AE426" s="4">
        <f t="shared" si="450"/>
        <v>0.73809523809523814</v>
      </c>
      <c r="AF426" s="4">
        <f t="shared" si="451"/>
        <v>0.64285714285714279</v>
      </c>
      <c r="AG426" s="4">
        <f>IFERROR(AVERAGE(Tabela13[[#This Row],[V1]],Tabela13[[#This Row],[V2]]),"")</f>
        <v>0.69047619047619047</v>
      </c>
      <c r="AH426" s="4">
        <f>IFERROR(AVERAGE(Tabela13[[#This Row],[V1]],Tabela13[[#This Row],[V3]]),"")</f>
        <v>0.73809523809523814</v>
      </c>
      <c r="AI426" s="4">
        <f>IFERROR(AVERAGE(Tabela13[[#This Row],[V1]],Tabela13[[#This Row],[V4]]),"")</f>
        <v>0.69047619047619047</v>
      </c>
      <c r="AJ426" s="4">
        <f>IFERROR(AVERAGE(Tabela13[[#This Row],[V2]],Tabela13[[#This Row],[V1]]),"")</f>
        <v>0.69047619047619047</v>
      </c>
      <c r="AK426" s="4">
        <f>IFERROR(AVERAGE(Tabela13[[#This Row],[V2]],Tabela13[[#This Row],[V3]]),"")</f>
        <v>0.69047619047619047</v>
      </c>
      <c r="AL426" s="4">
        <f>IFERROR(AVERAGE(Tabela13[[#This Row],[V2]],Tabela13[[#This Row],[V4]]),"")</f>
        <v>0.64285714285714279</v>
      </c>
      <c r="AM426" s="4">
        <f>IFERROR(AVERAGE(Tabela13[[#This Row],[V3]],Tabela13[[#This Row],[V1]]),"")</f>
        <v>0.73809523809523814</v>
      </c>
      <c r="AN426" s="4">
        <f>IFERROR(AVERAGE(Tabela13[[#This Row],[V3]],Tabela13[[#This Row],[V2]]),"")</f>
        <v>0.69047619047619047</v>
      </c>
      <c r="AO426" s="4">
        <f>IFERROR(AVERAGE(Tabela13[[#This Row],[V3]],Tabela13[[#This Row],[V4]]),"")</f>
        <v>0.69047619047619047</v>
      </c>
      <c r="AP426" s="4">
        <f>IFERROR(AVERAGE(Tabela13[[#This Row],[V4]],Tabela13[[#This Row],[V1]]),"")</f>
        <v>0.69047619047619047</v>
      </c>
      <c r="AQ426" s="4">
        <f>IFERROR(AVERAGE(Tabela13[[#This Row],[V4]],Tabela13[[#This Row],[V2]]),"")</f>
        <v>0.64285714285714279</v>
      </c>
      <c r="AR426" s="4">
        <f>IFERROR(AVERAGE(Tabela13[[#This Row],[V4]],Tabela13[[#This Row],[V3]]),"")</f>
        <v>0.69047619047619047</v>
      </c>
      <c r="AS426" s="4">
        <f>_xlfn.STDEV.S(Tabela13[[#This Row],[V1]:[V2]])</f>
        <v>6.7343502970147462E-2</v>
      </c>
      <c r="AT426" s="4">
        <f>_xlfn.STDEV.S(Tabela13[[#This Row],[V1]],Tabela13[[#This Row],[V3]])</f>
        <v>0</v>
      </c>
      <c r="AU426" s="4">
        <f>_xlfn.STDEV.S(Tabela13[[#This Row],[V1]],Tabela13[[#This Row],[V4]])</f>
        <v>6.7343502970147462E-2</v>
      </c>
      <c r="AV426" s="4">
        <f>_xlfn.STDEV.S(Tabela13[[#This Row],[V2]],Tabela13[[#This Row],[V1]])</f>
        <v>6.7343502970147462E-2</v>
      </c>
      <c r="AW426" s="4">
        <f>_xlfn.STDEV.S(Tabela13[[#This Row],[V2]],Tabela13[[#This Row],[V3]])</f>
        <v>6.7343502970147462E-2</v>
      </c>
      <c r="AX426" s="4">
        <f>_xlfn.STDEV.S(Tabela13[[#This Row],[V42]],Tabela13[[#This Row],[V44]])</f>
        <v>6.7343502970147462E-2</v>
      </c>
      <c r="AY426" s="4">
        <f>_xlfn.STDEV.S(Tabela13[[#This Row],[V3]],Tabela13[[#This Row],[V1]])</f>
        <v>0</v>
      </c>
      <c r="AZ426" s="4">
        <f>_xlfn.STDEV.S(Tabela13[[#This Row],[V3]],Tabela13[[#This Row],[V2]])</f>
        <v>6.7343502970147462E-2</v>
      </c>
      <c r="BA426" s="4">
        <f>_xlfn.STDEV.S(Tabela13[[#This Row],[V3]],Tabela13[[#This Row],[V4]])</f>
        <v>6.7343502970147462E-2</v>
      </c>
      <c r="BB426" s="4">
        <f>_xlfn.STDEV.S(Tabela13[[#This Row],[V4]],Tabela13[[#This Row],[V1]])</f>
        <v>6.7343502970147462E-2</v>
      </c>
      <c r="BC426" s="4">
        <f>_xlfn.STDEV.S(Tabela13[[#This Row],[V4]],Tabela13[[#This Row],[V2]])</f>
        <v>0</v>
      </c>
      <c r="BD426" s="4">
        <f>_xlfn.STDEV.S(Tabela13[[#This Row],[V4]],Tabela13[[#This Row],[V3]])</f>
        <v>6.7343502970147462E-2</v>
      </c>
      <c r="BE426" s="4">
        <f>Tabela13[[#This Row],[V17]]/Tabela13[[#This Row],[V5]]</f>
        <v>9.753196981883426E-2</v>
      </c>
      <c r="BF426" s="4">
        <f>Tabela13[[#This Row],[V18]]/Tabela13[[#This Row],[V6]]</f>
        <v>0</v>
      </c>
      <c r="BG426" s="4">
        <f>Tabela13[[#This Row],[V19]]/Tabela13[[#This Row],[V7]]</f>
        <v>9.753196981883426E-2</v>
      </c>
      <c r="BH426" s="4">
        <f>Tabela13[[#This Row],[V20]]/Tabela13[[#This Row],[V8]]</f>
        <v>9.753196981883426E-2</v>
      </c>
      <c r="BI426" s="4">
        <f>Tabela13[[#This Row],[V21]]/Tabela13[[#This Row],[V9]]</f>
        <v>9.753196981883426E-2</v>
      </c>
      <c r="BJ426" s="4">
        <f>Tabela13[[#This Row],[V22]]/Tabela13[[#This Row],[V10]]</f>
        <v>0.10475656017578495</v>
      </c>
      <c r="BK426" s="4">
        <f>Tabela13[[#This Row],[V23]]/Tabela13[[#This Row],[V11]]</f>
        <v>0</v>
      </c>
      <c r="BL426" s="4">
        <f>Tabela13[[#This Row],[V24]]/Tabela13[[#This Row],[V12]]</f>
        <v>9.753196981883426E-2</v>
      </c>
      <c r="BM426" s="4">
        <f>Tabela13[[#This Row],[V25]]/Tabela13[[#This Row],[V13]]</f>
        <v>9.753196981883426E-2</v>
      </c>
      <c r="BN426" s="4">
        <f>Tabela13[[#This Row],[V26]]/Tabela13[[#This Row],[V14]]</f>
        <v>9.753196981883426E-2</v>
      </c>
      <c r="BO426" s="4">
        <f>Tabela13[[#This Row],[V27]]/Tabela13[[#This Row],[V15]]</f>
        <v>0</v>
      </c>
      <c r="BP426" s="4">
        <f>Tabela13[[#This Row],[V28]]/Tabela13[[#This Row],[V16]]</f>
        <v>9.753196981883426E-2</v>
      </c>
      <c r="BQ426" s="4">
        <f>Tabela13[[#This Row],[V1]]-Tabela13[[#This Row],[V2]]</f>
        <v>9.5238095238095344E-2</v>
      </c>
      <c r="BR426" s="4">
        <f>Tabela13[[#This Row],[V1]]-Tabela13[[#This Row],[V3]]</f>
        <v>0</v>
      </c>
      <c r="BS426" s="4">
        <f>Tabela13[[#This Row],[V1]]-Tabela13[[#This Row],[V4]]</f>
        <v>9.5238095238095344E-2</v>
      </c>
      <c r="BT426" s="4">
        <f>Tabela13[[#This Row],[V2]]-Tabela13[[#This Row],[V1]]</f>
        <v>-9.5238095238095344E-2</v>
      </c>
      <c r="BU426" s="4">
        <f>Tabela13[[#This Row],[V2]]-Tabela13[[#This Row],[V3]]</f>
        <v>-9.5238095238095344E-2</v>
      </c>
      <c r="BV426" s="4">
        <f>Tabela13[[#This Row],[V2]]-Tabela13[[#This Row],[V4]]</f>
        <v>0</v>
      </c>
      <c r="BW426" s="4">
        <f>AVERAGE(Tabela13[[#This Row],[V41]],Tabela13[[#This Row],[V42]])</f>
        <v>4.7619047619047672E-2</v>
      </c>
      <c r="BX426" s="4">
        <f>AVERAGE(Tabela13[[#This Row],[V41]],Tabela13[[#This Row],[V43]])</f>
        <v>9.5238095238095344E-2</v>
      </c>
      <c r="BY426" s="4">
        <f>AVERAGE(Tabela13[[#This Row],[V41]],Tabela13[[#This Row],[V44]])</f>
        <v>0</v>
      </c>
      <c r="BZ426" s="4">
        <f>AVERAGE(Tabela13[[#This Row],[V41]],Tabela13[[#This Row],[V45]])</f>
        <v>0</v>
      </c>
      <c r="CA426" s="4">
        <f>AVERAGE(Tabela13[[#This Row],[V41]],Tabela13[[#This Row],[V46]])</f>
        <v>4.7619047619047672E-2</v>
      </c>
      <c r="CB426" s="4">
        <f>AVERAGE(Tabela13[[#This Row],[V42]],Tabela13[[#This Row],[V41]])</f>
        <v>4.7619047619047672E-2</v>
      </c>
      <c r="CC426" s="4">
        <f>AVERAGE(Tabela13[[#This Row],[V42]],Tabela13[[#This Row],[V43]])</f>
        <v>4.7619047619047672E-2</v>
      </c>
      <c r="CD426" s="4">
        <f>AVERAGE(Tabela13[[#This Row],[V42]],Tabela13[[#This Row],[V44]])</f>
        <v>-4.7619047619047672E-2</v>
      </c>
      <c r="CE426" s="4">
        <f>AVERAGE(Tabela13[[#This Row],[V42]],Tabela13[[#This Row],[V45]])</f>
        <v>-4.7619047619047672E-2</v>
      </c>
      <c r="CF426" s="4">
        <f>AVERAGE(Tabela13[[#This Row],[V42]],Tabela13[[#This Row],[V46]])</f>
        <v>0</v>
      </c>
      <c r="CG426" s="4">
        <f>AVERAGE(Tabela13[[#This Row],[V43]],Tabela13[[#This Row],[V41]])</f>
        <v>9.5238095238095344E-2</v>
      </c>
      <c r="CH426" s="4">
        <f>AVERAGE(Tabela13[[#This Row],[V43]],Tabela13[[#This Row],[V42]])</f>
        <v>4.7619047619047672E-2</v>
      </c>
      <c r="CI426" s="4">
        <f>AVERAGE(Tabela13[[#This Row],[V43]],Tabela13[[#This Row],[V44]])</f>
        <v>0</v>
      </c>
      <c r="CJ426" s="4">
        <f>AVERAGE(Tabela13[[#This Row],[V43]],Tabela13[[#This Row],[V45]])</f>
        <v>0</v>
      </c>
      <c r="CK426" s="4">
        <f>AVERAGE(Tabela13[[#This Row],[V43]],Tabela13[[#This Row],[V46]])</f>
        <v>4.7619047619047672E-2</v>
      </c>
      <c r="CL426" s="4">
        <f>AVERAGE(Tabela13[[#This Row],[V44]],Tabela13[[#This Row],[V41]])</f>
        <v>0</v>
      </c>
      <c r="CM426" s="4">
        <f>AVERAGE(Tabela13[[#This Row],[V44]],Tabela13[[#This Row],[V42]])</f>
        <v>-4.7619047619047672E-2</v>
      </c>
      <c r="CN426" s="4">
        <f>AVERAGE(Tabela13[[#This Row],[V44]],Tabela13[[#This Row],[V43]])</f>
        <v>0</v>
      </c>
      <c r="CO426" s="4">
        <f>AVERAGE(Tabela13[[#This Row],[V44]],Tabela13[[#This Row],[V45]])</f>
        <v>-9.5238095238095344E-2</v>
      </c>
      <c r="CP426" s="4">
        <f>AVERAGE(Tabela13[[#This Row],[V44]],Tabela13[[#This Row],[V46]])</f>
        <v>-4.7619047619047672E-2</v>
      </c>
      <c r="CQ426" s="4">
        <f>AVERAGE(Tabela13[[#This Row],[V45]],Tabela13[[#This Row],[V41]])</f>
        <v>0</v>
      </c>
      <c r="CR426" s="4">
        <f>AVERAGE(Tabela13[[#This Row],[V45]],Tabela13[[#This Row],[V42]])</f>
        <v>-4.7619047619047672E-2</v>
      </c>
      <c r="CS426" s="4">
        <f>AVERAGE(Tabela13[[#This Row],[V45]],Tabela13[[#This Row],[V43]])</f>
        <v>0</v>
      </c>
      <c r="CT426" s="4">
        <f>AVERAGE(Tabela13[[#This Row],[V45]],Tabela13[[#This Row],[V44]])</f>
        <v>-9.5238095238095344E-2</v>
      </c>
      <c r="CU426" s="4">
        <f>AVERAGE(Tabela13[[#This Row],[V45]],Tabela13[[#This Row],[V46]])</f>
        <v>-4.7619047619047672E-2</v>
      </c>
      <c r="CV426" s="4">
        <f>AVERAGE(Tabela13[[#This Row],[V46]],Tabela13[[#This Row],[V41]])</f>
        <v>4.7619047619047672E-2</v>
      </c>
      <c r="CW426" s="4">
        <f>AVERAGE(Tabela13[[#This Row],[V46]],Tabela13[[#This Row],[V42]])</f>
        <v>0</v>
      </c>
      <c r="CX426" s="4">
        <f>AVERAGE(Tabela13[[#This Row],[V46]],Tabela13[[#This Row],[V43]])</f>
        <v>4.7619047619047672E-2</v>
      </c>
      <c r="CY426" s="4">
        <f>AVERAGE(Tabela13[[#This Row],[V46]],Tabela13[[#This Row],[V44]])</f>
        <v>-4.7619047619047672E-2</v>
      </c>
      <c r="CZ426" s="4">
        <f>AVERAGE(Tabela13[[#This Row],[V46]],Tabela13[[#This Row],[V45]])</f>
        <v>-4.7619047619047672E-2</v>
      </c>
      <c r="DA426" s="3">
        <f>_xlfn.STDEV.S(Tabela13[[#This Row],[V41]],Tabela13[[#This Row],[V42]])</f>
        <v>6.7343502970147462E-2</v>
      </c>
      <c r="DB426" s="3">
        <f>_xlfn.STDEV.S(Tabela13[[#This Row],[V41]],Tabela13[[#This Row],[V43]])</f>
        <v>0</v>
      </c>
      <c r="DC426" s="3">
        <f>_xlfn.STDEV.S(Tabela13[[#This Row],[V41]],Tabela13[[#This Row],[V44]])</f>
        <v>0.13468700594029492</v>
      </c>
      <c r="DD426" s="3">
        <f>_xlfn.STDEV.S(Tabela13[[#This Row],[V41]],Tabela13[[#This Row],[V45]])</f>
        <v>0.13468700594029492</v>
      </c>
      <c r="DE426" s="3">
        <f>_xlfn.STDEV.S(Tabela13[[#This Row],[V41]],Tabela13[[#This Row],[V46]])</f>
        <v>6.7343502970147462E-2</v>
      </c>
      <c r="DF426" s="3">
        <f>_xlfn.STDEV.S(Tabela13[[#This Row],[V42]],Tabela13[[#This Row],[V41]])</f>
        <v>6.7343502970147462E-2</v>
      </c>
      <c r="DG426" s="3">
        <f>_xlfn.STDEV.S(Tabela13[[#This Row],[V42]],Tabela13[[#This Row],[V43]])</f>
        <v>6.7343502970147462E-2</v>
      </c>
      <c r="DH426" s="3">
        <f>_xlfn.STDEV.S(Tabela13[[#This Row],[V42]],Tabela13[[#This Row],[V44]])</f>
        <v>6.7343502970147462E-2</v>
      </c>
      <c r="DI426" s="3">
        <f>_xlfn.STDEV.S(Tabela13[[#This Row],[V42]],Tabela13[[#This Row],[V45]])</f>
        <v>6.7343502970147462E-2</v>
      </c>
      <c r="DJ426" s="3">
        <f>_xlfn.STDEV.S(Tabela13[[#This Row],[V42]],Tabela13[[#This Row],[V46]])</f>
        <v>0</v>
      </c>
      <c r="DK426" s="3">
        <f>_xlfn.STDEV.S(Tabela13[[#This Row],[V43]],Tabela13[[#This Row],[V41]])</f>
        <v>0</v>
      </c>
      <c r="DL426" s="3">
        <f>_xlfn.STDEV.S(Tabela13[[#This Row],[V43]],Tabela13[[#This Row],[V42]])</f>
        <v>6.7343502970147462E-2</v>
      </c>
      <c r="DM426" s="3">
        <f>_xlfn.STDEV.S(Tabela13[[#This Row],[V43]],Tabela13[[#This Row],[V44]])</f>
        <v>0.13468700594029492</v>
      </c>
      <c r="DN426" s="3">
        <f>_xlfn.STDEV.S(Tabela13[[#This Row],[V43]],Tabela13[[#This Row],[V45]])</f>
        <v>0.13468700594029492</v>
      </c>
      <c r="DO426" s="3">
        <f>_xlfn.STDEV.S(Tabela13[[#This Row],[V43]],Tabela13[[#This Row],[V46]])</f>
        <v>6.7343502970147462E-2</v>
      </c>
      <c r="DP426" s="3">
        <f>_xlfn.STDEV.S(Tabela13[[#This Row],[V44]],Tabela13[[#This Row],[V41]])</f>
        <v>0.13468700594029492</v>
      </c>
      <c r="DQ426" s="3">
        <f>_xlfn.STDEV.S(Tabela13[[#This Row],[V44]],Tabela13[[#This Row],[V42]])</f>
        <v>6.7343502970147462E-2</v>
      </c>
      <c r="DR426" s="3">
        <f>_xlfn.STDEV.S(Tabela13[[#This Row],[V44]],Tabela13[[#This Row],[V43]])</f>
        <v>0.13468700594029492</v>
      </c>
      <c r="DS426" s="3">
        <f>_xlfn.STDEV.S(Tabela13[[#This Row],[V44]],Tabela13[[#This Row],[V45]])</f>
        <v>0</v>
      </c>
      <c r="DT426" s="3">
        <f>_xlfn.STDEV.S(Tabela13[[#This Row],[V44]],Tabela13[[#This Row],[V46]])</f>
        <v>6.7343502970147462E-2</v>
      </c>
      <c r="DU426" s="3">
        <f>_xlfn.STDEV.S(Tabela13[[#This Row],[V45]],Tabela13[[#This Row],[V41]])</f>
        <v>0.13468700594029492</v>
      </c>
      <c r="DV426" s="3">
        <f>_xlfn.STDEV.S(Tabela13[[#This Row],[V45]],Tabela13[[#This Row],[V42]])</f>
        <v>6.7343502970147462E-2</v>
      </c>
      <c r="DW426" s="3">
        <f>_xlfn.STDEV.S(Tabela13[[#This Row],[V45]],Tabela13[[#This Row],[V43]])</f>
        <v>0.13468700594029492</v>
      </c>
      <c r="DX426" s="3">
        <f>_xlfn.STDEV.S(Tabela13[[#This Row],[V45]],Tabela13[[#This Row],[V44]])</f>
        <v>0</v>
      </c>
      <c r="DY426" s="3">
        <f>_xlfn.STDEV.S(Tabela13[[#This Row],[V45]],Tabela13[[#This Row],[V46]])</f>
        <v>6.7343502970147462E-2</v>
      </c>
      <c r="DZ426" s="3">
        <f>_xlfn.STDEV.S(Tabela13[[#This Row],[V46]],Tabela13[[#This Row],[V41]])</f>
        <v>6.7343502970147462E-2</v>
      </c>
      <c r="EA426" s="3">
        <f>_xlfn.STDEV.S(Tabela13[[#This Row],[V46]],Tabela13[[#This Row],[V42]])</f>
        <v>0</v>
      </c>
      <c r="EB426" s="3">
        <f>_xlfn.STDEV.S(Tabela13[[#This Row],[V46]],Tabela13[[#This Row],[V43]])</f>
        <v>6.7343502970147462E-2</v>
      </c>
      <c r="EC426" s="3">
        <f>_xlfn.STDEV.S(Tabela13[[#This Row],[V46]],Tabela13[[#This Row],[V44]])</f>
        <v>6.7343502970147462E-2</v>
      </c>
      <c r="ED426" s="3">
        <f>_xlfn.STDEV.S(Tabela13[[#This Row],[V46]],Tabela13[[#This Row],[V45]])</f>
        <v>6.7343502970147462E-2</v>
      </c>
      <c r="EE426" s="3">
        <f t="shared" si="452"/>
        <v>1.4142135623730951</v>
      </c>
      <c r="EF426" s="3">
        <f t="shared" si="453"/>
        <v>0</v>
      </c>
      <c r="EG426" s="3" t="str">
        <f t="shared" si="454"/>
        <v/>
      </c>
      <c r="EH426" s="3" t="str">
        <f t="shared" si="455"/>
        <v/>
      </c>
      <c r="EI426" s="3">
        <f t="shared" si="456"/>
        <v>1.4142135623730951</v>
      </c>
      <c r="EJ426" s="3">
        <f t="shared" si="457"/>
        <v>1.4142135623730951</v>
      </c>
      <c r="EK426" s="3">
        <f t="shared" si="458"/>
        <v>1.4142135623730951</v>
      </c>
      <c r="EL426" s="3">
        <f t="shared" si="459"/>
        <v>-1.4142135623730951</v>
      </c>
      <c r="EM426" s="3">
        <f t="shared" si="460"/>
        <v>-1.4142135623730951</v>
      </c>
      <c r="EN426" s="3" t="str">
        <f t="shared" si="461"/>
        <v/>
      </c>
      <c r="EO426" s="3">
        <f t="shared" si="462"/>
        <v>0</v>
      </c>
      <c r="EP426" s="3">
        <f t="shared" si="463"/>
        <v>1.4142135623730951</v>
      </c>
      <c r="EQ426" s="3" t="str">
        <f t="shared" si="464"/>
        <v/>
      </c>
      <c r="ER426" s="3" t="str">
        <f t="shared" si="465"/>
        <v/>
      </c>
      <c r="ES426" s="3" t="str">
        <f t="shared" si="466"/>
        <v/>
      </c>
      <c r="ET426" s="3" t="str">
        <f t="shared" si="467"/>
        <v/>
      </c>
      <c r="EU426" s="3" t="str">
        <f t="shared" si="468"/>
        <v/>
      </c>
      <c r="EV426" s="3" t="str">
        <f t="shared" si="469"/>
        <v/>
      </c>
      <c r="EW426" s="3">
        <f t="shared" si="470"/>
        <v>0</v>
      </c>
      <c r="EX426" s="3">
        <f t="shared" si="471"/>
        <v>-1.4142135623730951</v>
      </c>
      <c r="EY426" s="3" t="str">
        <f t="shared" si="472"/>
        <v/>
      </c>
      <c r="EZ426" s="3">
        <f t="shared" si="473"/>
        <v>-1.4142135623730951</v>
      </c>
      <c r="FA426" s="3" t="str">
        <f t="shared" si="474"/>
        <v/>
      </c>
      <c r="FB426" s="3">
        <f t="shared" si="475"/>
        <v>0</v>
      </c>
      <c r="FC426" s="3">
        <f t="shared" si="476"/>
        <v>-1.4142135623730951</v>
      </c>
      <c r="FD426" s="3">
        <f t="shared" si="477"/>
        <v>1.4142135623730951</v>
      </c>
      <c r="FE426" s="3" t="str">
        <f t="shared" si="478"/>
        <v/>
      </c>
      <c r="FF426" s="3">
        <f t="shared" si="479"/>
        <v>1.4142135623730951</v>
      </c>
      <c r="FG426" s="3">
        <f t="shared" si="480"/>
        <v>-1.4142135623730951</v>
      </c>
      <c r="FH426" s="3">
        <f t="shared" si="481"/>
        <v>-1.4142135623730951</v>
      </c>
      <c r="FI426" s="4">
        <f t="shared" si="482"/>
        <v>0.2857142857142857</v>
      </c>
      <c r="FJ426" s="4">
        <f t="shared" si="483"/>
        <v>0.47619047619047616</v>
      </c>
      <c r="FK426" s="4">
        <f t="shared" si="484"/>
        <v>1.6363636363636365</v>
      </c>
      <c r="FL426" s="4">
        <f t="shared" si="485"/>
        <v>1.0909090909090911</v>
      </c>
      <c r="FM426" s="4">
        <f>Tabela13[[#This Row],[V139]]-Tabela13[[#This Row],[V140]]</f>
        <v>0.54545454545454541</v>
      </c>
      <c r="FN426" s="4">
        <f>Tabela13[[#This Row],[V1]]-Tabela13[[#This Row],[V2]]/2</f>
        <v>0.41666666666666674</v>
      </c>
      <c r="FO426" s="4">
        <f>Tabela13[[#This Row],[V1]]-Tabela13[[#This Row],[V3]]/2</f>
        <v>0.36904761904761907</v>
      </c>
      <c r="FP426" s="4">
        <f>Tabela13[[#This Row],[V1]]-Tabela13[[#This Row],[V4]]/2</f>
        <v>0.41666666666666674</v>
      </c>
      <c r="FQ426" s="4">
        <f>Tabela13[[#This Row],[V2]]-Tabela13[[#This Row],[V1]]/2</f>
        <v>0.27380952380952372</v>
      </c>
      <c r="FR426" s="4">
        <f>Tabela13[[#This Row],[V2]]-Tabela13[[#This Row],[V3]]/2</f>
        <v>0.27380952380952372</v>
      </c>
      <c r="FS426" s="4">
        <f>Tabela13[[#This Row],[V2]]-Tabela13[[#This Row],[V4]]/2</f>
        <v>0.3214285714285714</v>
      </c>
      <c r="FT426" s="4">
        <f t="shared" si="486"/>
        <v>0.39479111969976161</v>
      </c>
      <c r="FU426" s="4">
        <f t="shared" si="487"/>
        <v>0.35354195975111868</v>
      </c>
      <c r="FV426" s="4">
        <f t="shared" si="488"/>
        <v>0.39479111969976161</v>
      </c>
      <c r="FW426" s="4">
        <f t="shared" si="489"/>
        <v>0.26725909815591092</v>
      </c>
      <c r="FX426" s="4">
        <f t="shared" si="490"/>
        <v>0.26725909815591092</v>
      </c>
      <c r="FY426" s="4">
        <f t="shared" si="491"/>
        <v>0.31099828060554091</v>
      </c>
      <c r="FZ426" s="4">
        <f t="shared" si="492"/>
        <v>71.062401545957087</v>
      </c>
      <c r="GA426" s="4">
        <f t="shared" si="493"/>
        <v>63.637552755201369</v>
      </c>
      <c r="GB426" s="4">
        <f t="shared" si="494"/>
        <v>71.062401545957087</v>
      </c>
      <c r="GC426" s="4">
        <f t="shared" si="495"/>
        <v>48.106637668063968</v>
      </c>
      <c r="GD426" s="4">
        <f t="shared" si="496"/>
        <v>48.106637668063968</v>
      </c>
      <c r="GE426" s="4">
        <f t="shared" si="497"/>
        <v>55.979690508997358</v>
      </c>
      <c r="GF426" s="4">
        <f>Tabela13[[#This Row],[V1]]-Tabela13[[#This Row],[V2]]/Tabela13[[#This Row],[V2]]</f>
        <v>-0.26190476190476186</v>
      </c>
      <c r="GG426" s="4">
        <f>Tabela13[[#This Row],[V1]]-Tabela13[[#This Row],[V3]]/Tabela13[[#This Row],[V3]]</f>
        <v>-0.26190476190476186</v>
      </c>
      <c r="GH426" s="4">
        <f>Tabela13[[#This Row],[V1]]-Tabela13[[#This Row],[V4]]/Tabela13[[#This Row],[V4]]</f>
        <v>-0.26190476190476186</v>
      </c>
      <c r="GI426" s="4">
        <f>Tabela13[[#This Row],[V2]]-Tabela13[[#This Row],[V1]]/Tabela13[[#This Row],[V1]]</f>
        <v>-0.35714285714285721</v>
      </c>
      <c r="GJ426" s="4">
        <f>Tabela13[[#This Row],[V2]]-Tabela13[[#This Row],[V3]]/Tabela13[[#This Row],[V3]]</f>
        <v>-0.35714285714285721</v>
      </c>
      <c r="GK426" s="4">
        <f>Tabela13[[#This Row],[V2]]-Tabela13[[#This Row],[V4]]/Tabela13[[#This Row],[V4]]</f>
        <v>-0.35714285714285721</v>
      </c>
      <c r="GL426" s="4">
        <f t="shared" si="498"/>
        <v>5.4985739922821561E-2</v>
      </c>
      <c r="GM426" s="4">
        <f t="shared" si="499"/>
        <v>0.69047619047619047</v>
      </c>
      <c r="GN426" s="4">
        <f t="shared" si="500"/>
        <v>7.9634519888224328E-2</v>
      </c>
      <c r="GO426" s="3">
        <f t="shared" si="501"/>
        <v>0</v>
      </c>
      <c r="GP426" s="3">
        <v>100</v>
      </c>
      <c r="GQ426" s="3">
        <f t="shared" si="502"/>
        <v>-1</v>
      </c>
      <c r="GR426" s="3">
        <f t="shared" si="503"/>
        <v>-100</v>
      </c>
      <c r="GS426" s="34">
        <f>COUNTIF($D$2:D425,Tabela13[[#This Row],[HomeTeam]])</f>
        <v>2</v>
      </c>
      <c r="GT426" s="34">
        <f>COUNTIF($E$2:E425,Tabela13[[#This Row],[AwayTeam]])</f>
        <v>21</v>
      </c>
      <c r="GU426" s="3">
        <f>IFERROR(AVERAGEIFS($AD$2:AD425,$D$2:D425,Tabela13[[#This Row],[HomeTeam]],$GS$2:GS425,"&gt;="&amp;Tabela13[[#This Row],[Contagem_H]]-5),"")</f>
        <v>1.0321939586645468</v>
      </c>
      <c r="GV426" s="3">
        <f>IFERROR(AVERAGEIFS($G$2:G425,$E$2:E425,Tabela13[[#This Row],[AwayTeam]],$GT$2:GT425,"&gt;="&amp;Tabela13[[#This Row],[Contagem_A]]-5),"")</f>
        <v>0.8</v>
      </c>
      <c r="GW426" s="3">
        <f>IFERROR(AVERAGEIFS($GQ$2:GQ425,$D$2:D425,Tabela13[[#This Row],[HomeTeam]],$GS$2:GS425,"&gt;="&amp;Tabela13[[#This Row],[Contagem_H]]-5),"")</f>
        <v>-1</v>
      </c>
    </row>
    <row r="427" spans="1:205" x14ac:dyDescent="0.25">
      <c r="A427" t="s">
        <v>127</v>
      </c>
      <c r="B427" t="s">
        <v>282</v>
      </c>
      <c r="C427" t="s">
        <v>134</v>
      </c>
      <c r="D427" t="s">
        <v>25</v>
      </c>
      <c r="E427" t="s">
        <v>13</v>
      </c>
      <c r="F427" s="3">
        <v>3</v>
      </c>
      <c r="G427" s="3">
        <v>0</v>
      </c>
      <c r="H427" s="3" t="str">
        <f t="shared" si="504"/>
        <v>H</v>
      </c>
      <c r="I427" s="3">
        <v>1.25</v>
      </c>
      <c r="J427" s="3">
        <v>6.5</v>
      </c>
      <c r="K427" s="3">
        <v>10</v>
      </c>
      <c r="L427" s="3">
        <v>1.3</v>
      </c>
      <c r="M427" s="3">
        <v>3.5</v>
      </c>
      <c r="N427" s="3">
        <f t="shared" si="433"/>
        <v>3</v>
      </c>
      <c r="O427" s="3">
        <f t="shared" si="434"/>
        <v>3</v>
      </c>
      <c r="P427" s="3">
        <f t="shared" si="435"/>
        <v>0</v>
      </c>
      <c r="Q427" s="3">
        <f t="shared" si="436"/>
        <v>5.3846153846153877E-2</v>
      </c>
      <c r="R427" s="3">
        <f t="shared" si="437"/>
        <v>5.4945054945054861E-2</v>
      </c>
      <c r="S427" s="3">
        <f t="shared" si="438"/>
        <v>1.3173076923076923</v>
      </c>
      <c r="T427" s="3">
        <f t="shared" si="439"/>
        <v>6.8500000000000005</v>
      </c>
      <c r="U427" s="3">
        <f t="shared" si="440"/>
        <v>10.538461538461538</v>
      </c>
      <c r="V427" s="3">
        <f t="shared" si="441"/>
        <v>1.37</v>
      </c>
      <c r="W427" s="3">
        <f t="shared" si="442"/>
        <v>3.6884615384615387</v>
      </c>
      <c r="X427" s="4">
        <f t="shared" si="443"/>
        <v>0.8</v>
      </c>
      <c r="Y427" s="4">
        <f t="shared" si="444"/>
        <v>0.15384615384615385</v>
      </c>
      <c r="Z427" s="4">
        <f t="shared" si="445"/>
        <v>0.1</v>
      </c>
      <c r="AA427" s="4">
        <f t="shared" si="446"/>
        <v>0.76923076923076916</v>
      </c>
      <c r="AB427" s="4">
        <f t="shared" si="447"/>
        <v>0.2857142857142857</v>
      </c>
      <c r="AC427" s="4">
        <f t="shared" si="448"/>
        <v>1.9</v>
      </c>
      <c r="AD427" s="4">
        <f t="shared" si="449"/>
        <v>0.05</v>
      </c>
      <c r="AE427" s="4">
        <f t="shared" si="450"/>
        <v>0.4</v>
      </c>
      <c r="AF427" s="4">
        <f t="shared" si="451"/>
        <v>1.55</v>
      </c>
      <c r="AG427" s="4">
        <f>IFERROR(AVERAGE(Tabela13[[#This Row],[V1]],Tabela13[[#This Row],[V2]]),"")</f>
        <v>0.97499999999999998</v>
      </c>
      <c r="AH427" s="4">
        <f>IFERROR(AVERAGE(Tabela13[[#This Row],[V1]],Tabela13[[#This Row],[V3]]),"")</f>
        <v>1.1499999999999999</v>
      </c>
      <c r="AI427" s="4">
        <f>IFERROR(AVERAGE(Tabela13[[#This Row],[V1]],Tabela13[[#This Row],[V4]]),"")</f>
        <v>1.7250000000000001</v>
      </c>
      <c r="AJ427" s="4">
        <f>IFERROR(AVERAGE(Tabela13[[#This Row],[V2]],Tabela13[[#This Row],[V1]]),"")</f>
        <v>0.97499999999999998</v>
      </c>
      <c r="AK427" s="4">
        <f>IFERROR(AVERAGE(Tabela13[[#This Row],[V2]],Tabela13[[#This Row],[V3]]),"")</f>
        <v>0.22500000000000001</v>
      </c>
      <c r="AL427" s="4">
        <f>IFERROR(AVERAGE(Tabela13[[#This Row],[V2]],Tabela13[[#This Row],[V4]]),"")</f>
        <v>0.8</v>
      </c>
      <c r="AM427" s="4">
        <f>IFERROR(AVERAGE(Tabela13[[#This Row],[V3]],Tabela13[[#This Row],[V1]]),"")</f>
        <v>1.1499999999999999</v>
      </c>
      <c r="AN427" s="4">
        <f>IFERROR(AVERAGE(Tabela13[[#This Row],[V3]],Tabela13[[#This Row],[V2]]),"")</f>
        <v>0.22500000000000001</v>
      </c>
      <c r="AO427" s="4">
        <f>IFERROR(AVERAGE(Tabela13[[#This Row],[V3]],Tabela13[[#This Row],[V4]]),"")</f>
        <v>0.97500000000000009</v>
      </c>
      <c r="AP427" s="4">
        <f>IFERROR(AVERAGE(Tabela13[[#This Row],[V4]],Tabela13[[#This Row],[V1]]),"")</f>
        <v>1.7250000000000001</v>
      </c>
      <c r="AQ427" s="4">
        <f>IFERROR(AVERAGE(Tabela13[[#This Row],[V4]],Tabela13[[#This Row],[V2]]),"")</f>
        <v>0.8</v>
      </c>
      <c r="AR427" s="4">
        <f>IFERROR(AVERAGE(Tabela13[[#This Row],[V4]],Tabela13[[#This Row],[V3]]),"")</f>
        <v>0.97500000000000009</v>
      </c>
      <c r="AS427" s="4">
        <f>_xlfn.STDEV.S(Tabela13[[#This Row],[V1]:[V2]])</f>
        <v>1.308147545195113</v>
      </c>
      <c r="AT427" s="4">
        <f>_xlfn.STDEV.S(Tabela13[[#This Row],[V1]],Tabela13[[#This Row],[V3]])</f>
        <v>1.0606601717798214</v>
      </c>
      <c r="AU427" s="4">
        <f>_xlfn.STDEV.S(Tabela13[[#This Row],[V1]],Tabela13[[#This Row],[V4]])</f>
        <v>0.24748737341529034</v>
      </c>
      <c r="AV427" s="4">
        <f>_xlfn.STDEV.S(Tabela13[[#This Row],[V2]],Tabela13[[#This Row],[V1]])</f>
        <v>1.308147545195113</v>
      </c>
      <c r="AW427" s="4">
        <f>_xlfn.STDEV.S(Tabela13[[#This Row],[V2]],Tabela13[[#This Row],[V3]])</f>
        <v>0.2474873734152917</v>
      </c>
      <c r="AX427" s="4">
        <f>_xlfn.STDEV.S(Tabela13[[#This Row],[V42]],Tabela13[[#This Row],[V44]])</f>
        <v>2.368807716974934</v>
      </c>
      <c r="AY427" s="4">
        <f>_xlfn.STDEV.S(Tabela13[[#This Row],[V3]],Tabela13[[#This Row],[V1]])</f>
        <v>1.0606601717798214</v>
      </c>
      <c r="AZ427" s="4">
        <f>_xlfn.STDEV.S(Tabela13[[#This Row],[V3]],Tabela13[[#This Row],[V2]])</f>
        <v>0.2474873734152917</v>
      </c>
      <c r="BA427" s="4">
        <f>_xlfn.STDEV.S(Tabela13[[#This Row],[V3]],Tabela13[[#This Row],[V4]])</f>
        <v>0.81317279836452971</v>
      </c>
      <c r="BB427" s="4">
        <f>_xlfn.STDEV.S(Tabela13[[#This Row],[V4]],Tabela13[[#This Row],[V1]])</f>
        <v>0.24748737341529034</v>
      </c>
      <c r="BC427" s="4">
        <f>_xlfn.STDEV.S(Tabela13[[#This Row],[V4]],Tabela13[[#This Row],[V2]])</f>
        <v>1.0606601717798212</v>
      </c>
      <c r="BD427" s="4">
        <f>_xlfn.STDEV.S(Tabela13[[#This Row],[V4]],Tabela13[[#This Row],[V3]])</f>
        <v>0.81317279836452971</v>
      </c>
      <c r="BE427" s="4">
        <f>Tabela13[[#This Row],[V17]]/Tabela13[[#This Row],[V5]]</f>
        <v>1.3416897899437057</v>
      </c>
      <c r="BF427" s="4">
        <f>Tabela13[[#This Row],[V18]]/Tabela13[[#This Row],[V6]]</f>
        <v>0.92231319285201874</v>
      </c>
      <c r="BG427" s="4">
        <f>Tabela13[[#This Row],[V19]]/Tabela13[[#This Row],[V7]]</f>
        <v>0.14347094111031322</v>
      </c>
      <c r="BH427" s="4">
        <f>Tabela13[[#This Row],[V20]]/Tabela13[[#This Row],[V8]]</f>
        <v>1.3416897899437057</v>
      </c>
      <c r="BI427" s="4">
        <f>Tabela13[[#This Row],[V21]]/Tabela13[[#This Row],[V9]]</f>
        <v>1.0999438818457408</v>
      </c>
      <c r="BJ427" s="4">
        <f>Tabela13[[#This Row],[V22]]/Tabela13[[#This Row],[V10]]</f>
        <v>2.9610096462186672</v>
      </c>
      <c r="BK427" s="4">
        <f>Tabela13[[#This Row],[V23]]/Tabela13[[#This Row],[V11]]</f>
        <v>0.92231319285201874</v>
      </c>
      <c r="BL427" s="4">
        <f>Tabela13[[#This Row],[V24]]/Tabela13[[#This Row],[V12]]</f>
        <v>1.0999438818457408</v>
      </c>
      <c r="BM427" s="4">
        <f>Tabela13[[#This Row],[V25]]/Tabela13[[#This Row],[V13]]</f>
        <v>0.83402338293797906</v>
      </c>
      <c r="BN427" s="4">
        <f>Tabela13[[#This Row],[V26]]/Tabela13[[#This Row],[V14]]</f>
        <v>0.14347094111031322</v>
      </c>
      <c r="BO427" s="4">
        <f>Tabela13[[#This Row],[V27]]/Tabela13[[#This Row],[V15]]</f>
        <v>1.3258252147247764</v>
      </c>
      <c r="BP427" s="4">
        <f>Tabela13[[#This Row],[V28]]/Tabela13[[#This Row],[V16]]</f>
        <v>0.83402338293797906</v>
      </c>
      <c r="BQ427" s="4">
        <f>Tabela13[[#This Row],[V1]]-Tabela13[[#This Row],[V2]]</f>
        <v>1.8499999999999999</v>
      </c>
      <c r="BR427" s="4">
        <f>Tabela13[[#This Row],[V1]]-Tabela13[[#This Row],[V3]]</f>
        <v>1.5</v>
      </c>
      <c r="BS427" s="4">
        <f>Tabela13[[#This Row],[V1]]-Tabela13[[#This Row],[V4]]</f>
        <v>0.34999999999999987</v>
      </c>
      <c r="BT427" s="4">
        <f>Tabela13[[#This Row],[V2]]-Tabela13[[#This Row],[V1]]</f>
        <v>-1.8499999999999999</v>
      </c>
      <c r="BU427" s="4">
        <f>Tabela13[[#This Row],[V2]]-Tabela13[[#This Row],[V3]]</f>
        <v>-0.35000000000000003</v>
      </c>
      <c r="BV427" s="4">
        <f>Tabela13[[#This Row],[V2]]-Tabela13[[#This Row],[V4]]</f>
        <v>-1.5</v>
      </c>
      <c r="BW427" s="4">
        <f>AVERAGE(Tabela13[[#This Row],[V41]],Tabela13[[#This Row],[V42]])</f>
        <v>1.6749999999999998</v>
      </c>
      <c r="BX427" s="4">
        <f>AVERAGE(Tabela13[[#This Row],[V41]],Tabela13[[#This Row],[V43]])</f>
        <v>1.0999999999999999</v>
      </c>
      <c r="BY427" s="4">
        <f>AVERAGE(Tabela13[[#This Row],[V41]],Tabela13[[#This Row],[V44]])</f>
        <v>0</v>
      </c>
      <c r="BZ427" s="4">
        <f>AVERAGE(Tabela13[[#This Row],[V41]],Tabela13[[#This Row],[V45]])</f>
        <v>0.74999999999999989</v>
      </c>
      <c r="CA427" s="4">
        <f>AVERAGE(Tabela13[[#This Row],[V41]],Tabela13[[#This Row],[V46]])</f>
        <v>0.17499999999999993</v>
      </c>
      <c r="CB427" s="4">
        <f>AVERAGE(Tabela13[[#This Row],[V42]],Tabela13[[#This Row],[V41]])</f>
        <v>1.6749999999999998</v>
      </c>
      <c r="CC427" s="4">
        <f>AVERAGE(Tabela13[[#This Row],[V42]],Tabela13[[#This Row],[V43]])</f>
        <v>0.92499999999999993</v>
      </c>
      <c r="CD427" s="4">
        <f>AVERAGE(Tabela13[[#This Row],[V42]],Tabela13[[#This Row],[V44]])</f>
        <v>-0.17499999999999993</v>
      </c>
      <c r="CE427" s="4">
        <f>AVERAGE(Tabela13[[#This Row],[V42]],Tabela13[[#This Row],[V45]])</f>
        <v>0.57499999999999996</v>
      </c>
      <c r="CF427" s="4">
        <f>AVERAGE(Tabela13[[#This Row],[V42]],Tabela13[[#This Row],[V46]])</f>
        <v>0</v>
      </c>
      <c r="CG427" s="4">
        <f>AVERAGE(Tabela13[[#This Row],[V43]],Tabela13[[#This Row],[V41]])</f>
        <v>1.0999999999999999</v>
      </c>
      <c r="CH427" s="4">
        <f>AVERAGE(Tabela13[[#This Row],[V43]],Tabela13[[#This Row],[V42]])</f>
        <v>0.92499999999999993</v>
      </c>
      <c r="CI427" s="4">
        <f>AVERAGE(Tabela13[[#This Row],[V43]],Tabela13[[#This Row],[V44]])</f>
        <v>-0.75</v>
      </c>
      <c r="CJ427" s="4">
        <f>AVERAGE(Tabela13[[#This Row],[V43]],Tabela13[[#This Row],[V45]])</f>
        <v>0</v>
      </c>
      <c r="CK427" s="4">
        <f>AVERAGE(Tabela13[[#This Row],[V43]],Tabela13[[#This Row],[V46]])</f>
        <v>-0.57500000000000007</v>
      </c>
      <c r="CL427" s="4">
        <f>AVERAGE(Tabela13[[#This Row],[V44]],Tabela13[[#This Row],[V41]])</f>
        <v>0</v>
      </c>
      <c r="CM427" s="4">
        <f>AVERAGE(Tabela13[[#This Row],[V44]],Tabela13[[#This Row],[V42]])</f>
        <v>-0.17499999999999993</v>
      </c>
      <c r="CN427" s="4">
        <f>AVERAGE(Tabela13[[#This Row],[V44]],Tabela13[[#This Row],[V43]])</f>
        <v>-0.75</v>
      </c>
      <c r="CO427" s="4">
        <f>AVERAGE(Tabela13[[#This Row],[V44]],Tabela13[[#This Row],[V45]])</f>
        <v>-1.0999999999999999</v>
      </c>
      <c r="CP427" s="4">
        <f>AVERAGE(Tabela13[[#This Row],[V44]],Tabela13[[#This Row],[V46]])</f>
        <v>-1.6749999999999998</v>
      </c>
      <c r="CQ427" s="4">
        <f>AVERAGE(Tabela13[[#This Row],[V45]],Tabela13[[#This Row],[V41]])</f>
        <v>0.74999999999999989</v>
      </c>
      <c r="CR427" s="4">
        <f>AVERAGE(Tabela13[[#This Row],[V45]],Tabela13[[#This Row],[V42]])</f>
        <v>0.57499999999999996</v>
      </c>
      <c r="CS427" s="4">
        <f>AVERAGE(Tabela13[[#This Row],[V45]],Tabela13[[#This Row],[V43]])</f>
        <v>0</v>
      </c>
      <c r="CT427" s="4">
        <f>AVERAGE(Tabela13[[#This Row],[V45]],Tabela13[[#This Row],[V44]])</f>
        <v>-1.0999999999999999</v>
      </c>
      <c r="CU427" s="4">
        <f>AVERAGE(Tabela13[[#This Row],[V45]],Tabela13[[#This Row],[V46]])</f>
        <v>-0.92500000000000004</v>
      </c>
      <c r="CV427" s="4">
        <f>AVERAGE(Tabela13[[#This Row],[V46]],Tabela13[[#This Row],[V41]])</f>
        <v>0.17499999999999993</v>
      </c>
      <c r="CW427" s="4">
        <f>AVERAGE(Tabela13[[#This Row],[V46]],Tabela13[[#This Row],[V42]])</f>
        <v>0</v>
      </c>
      <c r="CX427" s="4">
        <f>AVERAGE(Tabela13[[#This Row],[V46]],Tabela13[[#This Row],[V43]])</f>
        <v>-0.57500000000000007</v>
      </c>
      <c r="CY427" s="4">
        <f>AVERAGE(Tabela13[[#This Row],[V46]],Tabela13[[#This Row],[V44]])</f>
        <v>-1.6749999999999998</v>
      </c>
      <c r="CZ427" s="4">
        <f>AVERAGE(Tabela13[[#This Row],[V46]],Tabela13[[#This Row],[V45]])</f>
        <v>-0.92500000000000004</v>
      </c>
      <c r="DA427" s="3">
        <f>_xlfn.STDEV.S(Tabela13[[#This Row],[V41]],Tabela13[[#This Row],[V42]])</f>
        <v>0.24748737341529214</v>
      </c>
      <c r="DB427" s="3">
        <f>_xlfn.STDEV.S(Tabela13[[#This Row],[V41]],Tabela13[[#This Row],[V43]])</f>
        <v>1.0606601717798212</v>
      </c>
      <c r="DC427" s="3">
        <f>_xlfn.STDEV.S(Tabela13[[#This Row],[V41]],Tabela13[[#This Row],[V44]])</f>
        <v>2.6162950903902256</v>
      </c>
      <c r="DD427" s="3">
        <f>_xlfn.STDEV.S(Tabela13[[#This Row],[V41]],Tabela13[[#This Row],[V45]])</f>
        <v>1.5556349186104046</v>
      </c>
      <c r="DE427" s="3">
        <f>_xlfn.STDEV.S(Tabela13[[#This Row],[V41]],Tabela13[[#This Row],[V46]])</f>
        <v>2.368807716974934</v>
      </c>
      <c r="DF427" s="3">
        <f>_xlfn.STDEV.S(Tabela13[[#This Row],[V42]],Tabela13[[#This Row],[V41]])</f>
        <v>0.24748737341529214</v>
      </c>
      <c r="DG427" s="3">
        <f>_xlfn.STDEV.S(Tabela13[[#This Row],[V42]],Tabela13[[#This Row],[V43]])</f>
        <v>0.81317279836452983</v>
      </c>
      <c r="DH427" s="3">
        <f>_xlfn.STDEV.S(Tabela13[[#This Row],[V42]],Tabela13[[#This Row],[V44]])</f>
        <v>2.368807716974934</v>
      </c>
      <c r="DI427" s="3">
        <f>_xlfn.STDEV.S(Tabela13[[#This Row],[V42]],Tabela13[[#This Row],[V45]])</f>
        <v>1.308147545195113</v>
      </c>
      <c r="DJ427" s="3">
        <f>_xlfn.STDEV.S(Tabela13[[#This Row],[V42]],Tabela13[[#This Row],[V46]])</f>
        <v>2.1213203435596424</v>
      </c>
      <c r="DK427" s="3">
        <f>_xlfn.STDEV.S(Tabela13[[#This Row],[V43]],Tabela13[[#This Row],[V41]])</f>
        <v>1.0606601717798212</v>
      </c>
      <c r="DL427" s="3">
        <f>_xlfn.STDEV.S(Tabela13[[#This Row],[V43]],Tabela13[[#This Row],[V42]])</f>
        <v>0.81317279836452983</v>
      </c>
      <c r="DM427" s="3">
        <f>_xlfn.STDEV.S(Tabela13[[#This Row],[V43]],Tabela13[[#This Row],[V44]])</f>
        <v>1.5556349186104044</v>
      </c>
      <c r="DN427" s="3">
        <f>_xlfn.STDEV.S(Tabela13[[#This Row],[V43]],Tabela13[[#This Row],[V45]])</f>
        <v>0.49497474683058318</v>
      </c>
      <c r="DO427" s="3">
        <f>_xlfn.STDEV.S(Tabela13[[#This Row],[V43]],Tabela13[[#This Row],[V46]])</f>
        <v>1.308147545195113</v>
      </c>
      <c r="DP427" s="3">
        <f>_xlfn.STDEV.S(Tabela13[[#This Row],[V44]],Tabela13[[#This Row],[V41]])</f>
        <v>2.6162950903902256</v>
      </c>
      <c r="DQ427" s="3">
        <f>_xlfn.STDEV.S(Tabela13[[#This Row],[V44]],Tabela13[[#This Row],[V42]])</f>
        <v>2.368807716974934</v>
      </c>
      <c r="DR427" s="3">
        <f>_xlfn.STDEV.S(Tabela13[[#This Row],[V44]],Tabela13[[#This Row],[V43]])</f>
        <v>1.5556349186104044</v>
      </c>
      <c r="DS427" s="3">
        <f>_xlfn.STDEV.S(Tabela13[[#This Row],[V44]],Tabela13[[#This Row],[V45]])</f>
        <v>1.0606601717798212</v>
      </c>
      <c r="DT427" s="3">
        <f>_xlfn.STDEV.S(Tabela13[[#This Row],[V44]],Tabela13[[#This Row],[V46]])</f>
        <v>0.24748737341529214</v>
      </c>
      <c r="DU427" s="3">
        <f>_xlfn.STDEV.S(Tabela13[[#This Row],[V45]],Tabela13[[#This Row],[V41]])</f>
        <v>1.5556349186104046</v>
      </c>
      <c r="DV427" s="3">
        <f>_xlfn.STDEV.S(Tabela13[[#This Row],[V45]],Tabela13[[#This Row],[V42]])</f>
        <v>1.308147545195113</v>
      </c>
      <c r="DW427" s="3">
        <f>_xlfn.STDEV.S(Tabela13[[#This Row],[V45]],Tabela13[[#This Row],[V43]])</f>
        <v>0.49497474683058318</v>
      </c>
      <c r="DX427" s="3">
        <f>_xlfn.STDEV.S(Tabela13[[#This Row],[V45]],Tabela13[[#This Row],[V44]])</f>
        <v>1.0606601717798212</v>
      </c>
      <c r="DY427" s="3">
        <f>_xlfn.STDEV.S(Tabela13[[#This Row],[V45]],Tabela13[[#This Row],[V46]])</f>
        <v>0.8131727983645296</v>
      </c>
      <c r="DZ427" s="3">
        <f>_xlfn.STDEV.S(Tabela13[[#This Row],[V46]],Tabela13[[#This Row],[V41]])</f>
        <v>2.368807716974934</v>
      </c>
      <c r="EA427" s="3">
        <f>_xlfn.STDEV.S(Tabela13[[#This Row],[V46]],Tabela13[[#This Row],[V42]])</f>
        <v>2.1213203435596424</v>
      </c>
      <c r="EB427" s="3">
        <f>_xlfn.STDEV.S(Tabela13[[#This Row],[V46]],Tabela13[[#This Row],[V43]])</f>
        <v>1.308147545195113</v>
      </c>
      <c r="EC427" s="3">
        <f>_xlfn.STDEV.S(Tabela13[[#This Row],[V46]],Tabela13[[#This Row],[V44]])</f>
        <v>0.24748737341529214</v>
      </c>
      <c r="ED427" s="3">
        <f>_xlfn.STDEV.S(Tabela13[[#This Row],[V46]],Tabela13[[#This Row],[V45]])</f>
        <v>0.8131727983645296</v>
      </c>
      <c r="EE427" s="3">
        <f t="shared" si="452"/>
        <v>0.14775365577032368</v>
      </c>
      <c r="EF427" s="3">
        <f t="shared" si="453"/>
        <v>0.9642365197998376</v>
      </c>
      <c r="EG427" s="3" t="str">
        <f t="shared" si="454"/>
        <v/>
      </c>
      <c r="EH427" s="3">
        <f t="shared" si="455"/>
        <v>2.0741798914805396</v>
      </c>
      <c r="EI427" s="3">
        <f t="shared" si="456"/>
        <v>13.536044096999628</v>
      </c>
      <c r="EJ427" s="3">
        <f t="shared" si="457"/>
        <v>0.14775365577032368</v>
      </c>
      <c r="EK427" s="3">
        <f t="shared" si="458"/>
        <v>0.87910572796165398</v>
      </c>
      <c r="EL427" s="3">
        <f t="shared" si="459"/>
        <v>-13.536044096999628</v>
      </c>
      <c r="EM427" s="3">
        <f t="shared" si="460"/>
        <v>2.2750392090349791</v>
      </c>
      <c r="EN427" s="3" t="str">
        <f t="shared" si="461"/>
        <v/>
      </c>
      <c r="EO427" s="3">
        <f t="shared" si="462"/>
        <v>0.9642365197998376</v>
      </c>
      <c r="EP427" s="3">
        <f t="shared" si="463"/>
        <v>0.87910572796165398</v>
      </c>
      <c r="EQ427" s="3">
        <f t="shared" si="464"/>
        <v>-2.0741798914805392</v>
      </c>
      <c r="ER427" s="3" t="str">
        <f t="shared" si="465"/>
        <v/>
      </c>
      <c r="ES427" s="3" t="str">
        <f t="shared" si="466"/>
        <v/>
      </c>
      <c r="ET427" s="3" t="str">
        <f t="shared" si="467"/>
        <v/>
      </c>
      <c r="EU427" s="3" t="str">
        <f t="shared" si="468"/>
        <v/>
      </c>
      <c r="EV427" s="3">
        <f t="shared" si="469"/>
        <v>-2.0741798914805392</v>
      </c>
      <c r="EW427" s="3">
        <f t="shared" si="470"/>
        <v>-0.9642365197998376</v>
      </c>
      <c r="EX427" s="3">
        <f t="shared" si="471"/>
        <v>-0.14775365577032368</v>
      </c>
      <c r="EY427" s="3">
        <f t="shared" si="472"/>
        <v>2.0741798914805396</v>
      </c>
      <c r="EZ427" s="3">
        <f t="shared" si="473"/>
        <v>2.2750392090349791</v>
      </c>
      <c r="FA427" s="3" t="str">
        <f t="shared" si="474"/>
        <v/>
      </c>
      <c r="FB427" s="3">
        <f t="shared" si="475"/>
        <v>-0.9642365197998376</v>
      </c>
      <c r="FC427" s="3">
        <f t="shared" si="476"/>
        <v>-0.87910572796165354</v>
      </c>
      <c r="FD427" s="3">
        <f t="shared" si="477"/>
        <v>13.536044096999628</v>
      </c>
      <c r="FE427" s="3" t="str">
        <f t="shared" si="478"/>
        <v/>
      </c>
      <c r="FF427" s="3">
        <f t="shared" si="479"/>
        <v>-2.2750392090349787</v>
      </c>
      <c r="FG427" s="3">
        <f t="shared" si="480"/>
        <v>-0.14775365577032368</v>
      </c>
      <c r="FH427" s="3">
        <f t="shared" si="481"/>
        <v>-0.87910572796165354</v>
      </c>
      <c r="FI427" s="4">
        <f t="shared" si="482"/>
        <v>0.30000000000000004</v>
      </c>
      <c r="FJ427" s="4">
        <f t="shared" si="483"/>
        <v>0</v>
      </c>
      <c r="FK427" s="4">
        <f t="shared" si="484"/>
        <v>2.4233576642335763</v>
      </c>
      <c r="FL427" s="4">
        <f t="shared" si="485"/>
        <v>0.43065693430656932</v>
      </c>
      <c r="FM427" s="4">
        <f>Tabela13[[#This Row],[V139]]-Tabela13[[#This Row],[V140]]</f>
        <v>1.992700729927007</v>
      </c>
      <c r="FN427" s="4">
        <f>Tabela13[[#This Row],[V1]]-Tabela13[[#This Row],[V2]]/2</f>
        <v>1.875</v>
      </c>
      <c r="FO427" s="4">
        <f>Tabela13[[#This Row],[V1]]-Tabela13[[#This Row],[V3]]/2</f>
        <v>1.7</v>
      </c>
      <c r="FP427" s="4">
        <f>Tabela13[[#This Row],[V1]]-Tabela13[[#This Row],[V4]]/2</f>
        <v>1.125</v>
      </c>
      <c r="FQ427" s="4">
        <f>Tabela13[[#This Row],[V2]]-Tabela13[[#This Row],[V1]]/2</f>
        <v>-0.89999999999999991</v>
      </c>
      <c r="FR427" s="4">
        <f>Tabela13[[#This Row],[V2]]-Tabela13[[#This Row],[V3]]/2</f>
        <v>-0.15000000000000002</v>
      </c>
      <c r="FS427" s="4">
        <f>Tabela13[[#This Row],[V2]]-Tabela13[[#This Row],[V4]]/2</f>
        <v>-0.72499999999999998</v>
      </c>
      <c r="FT427" s="4">
        <f t="shared" si="486"/>
        <v>1.0808390005411683</v>
      </c>
      <c r="FU427" s="4">
        <f t="shared" si="487"/>
        <v>1.0390722595360911</v>
      </c>
      <c r="FV427" s="4">
        <f t="shared" si="488"/>
        <v>0.84415398611317105</v>
      </c>
      <c r="FW427" s="4">
        <f t="shared" si="489"/>
        <v>-0.73281510178650655</v>
      </c>
      <c r="FX427" s="4">
        <f t="shared" si="490"/>
        <v>-0.14888994760949728</v>
      </c>
      <c r="FY427" s="4">
        <f t="shared" si="491"/>
        <v>-0.62730819227576251</v>
      </c>
      <c r="FZ427" s="4">
        <f t="shared" si="492"/>
        <v>194.55102009741029</v>
      </c>
      <c r="GA427" s="4">
        <f t="shared" si="493"/>
        <v>187.0330067164964</v>
      </c>
      <c r="GB427" s="4">
        <f t="shared" si="494"/>
        <v>151.9477175003708</v>
      </c>
      <c r="GC427" s="4">
        <f t="shared" si="495"/>
        <v>-131.90671832157116</v>
      </c>
      <c r="GD427" s="4">
        <f t="shared" si="496"/>
        <v>-26.800190569709514</v>
      </c>
      <c r="GE427" s="4">
        <f t="shared" si="497"/>
        <v>-112.91547460963724</v>
      </c>
      <c r="GF427" s="4">
        <f>Tabela13[[#This Row],[V1]]-Tabela13[[#This Row],[V2]]/Tabela13[[#This Row],[V2]]</f>
        <v>0.89999999999999991</v>
      </c>
      <c r="GG427" s="4">
        <f>Tabela13[[#This Row],[V1]]-Tabela13[[#This Row],[V3]]/Tabela13[[#This Row],[V3]]</f>
        <v>0.89999999999999991</v>
      </c>
      <c r="GH427" s="4">
        <f>Tabela13[[#This Row],[V1]]-Tabela13[[#This Row],[V4]]/Tabela13[[#This Row],[V4]]</f>
        <v>0.89999999999999991</v>
      </c>
      <c r="GI427" s="4">
        <f>Tabela13[[#This Row],[V2]]-Tabela13[[#This Row],[V1]]/Tabela13[[#This Row],[V1]]</f>
        <v>-0.95</v>
      </c>
      <c r="GJ427" s="4">
        <f>Tabela13[[#This Row],[V2]]-Tabela13[[#This Row],[V3]]/Tabela13[[#This Row],[V3]]</f>
        <v>-0.95</v>
      </c>
      <c r="GK427" s="4">
        <f>Tabela13[[#This Row],[V2]]-Tabela13[[#This Row],[V4]]/Tabela13[[#This Row],[V4]]</f>
        <v>-0.95</v>
      </c>
      <c r="GL427" s="4">
        <f t="shared" si="498"/>
        <v>0.88928810479693998</v>
      </c>
      <c r="GM427" s="4">
        <f t="shared" si="499"/>
        <v>0.97500000000000009</v>
      </c>
      <c r="GN427" s="4">
        <f t="shared" si="500"/>
        <v>0.91209036389429732</v>
      </c>
      <c r="GO427" s="3">
        <f t="shared" si="501"/>
        <v>1</v>
      </c>
      <c r="GP427" s="3">
        <v>100</v>
      </c>
      <c r="GQ427" s="3">
        <f t="shared" si="502"/>
        <v>0.25</v>
      </c>
      <c r="GR427" s="3">
        <f t="shared" si="503"/>
        <v>25</v>
      </c>
      <c r="GS427" s="34">
        <f>COUNTIF($D$2:D426,Tabela13[[#This Row],[HomeTeam]])</f>
        <v>21</v>
      </c>
      <c r="GT427" s="34">
        <f>COUNTIF($E$2:E426,Tabela13[[#This Row],[AwayTeam]])</f>
        <v>21</v>
      </c>
      <c r="GU427" s="3">
        <f>IFERROR(AVERAGEIFS($AD$2:AD426,$D$2:D426,Tabela13[[#This Row],[HomeTeam]],$GS$2:GS426,"&gt;="&amp;Tabela13[[#This Row],[Contagem_H]]-5),"")</f>
        <v>0.44993829699712046</v>
      </c>
      <c r="GV427" s="3">
        <f>IFERROR(AVERAGEIFS($G$2:G426,$E$2:E426,Tabela13[[#This Row],[AwayTeam]],$GT$2:GT426,"&gt;="&amp;Tabela13[[#This Row],[Contagem_A]]-5),"")</f>
        <v>1.2</v>
      </c>
      <c r="GW427" s="3">
        <f>IFERROR(AVERAGEIFS($GQ$2:GQ426,$D$2:D426,Tabela13[[#This Row],[HomeTeam]],$GS$2:GS426,"&gt;="&amp;Tabela13[[#This Row],[Contagem_H]]-5),"")</f>
        <v>-0.24600000000000005</v>
      </c>
    </row>
    <row r="428" spans="1:205" x14ac:dyDescent="0.25">
      <c r="A428" t="s">
        <v>127</v>
      </c>
      <c r="B428" t="s">
        <v>282</v>
      </c>
      <c r="C428" t="s">
        <v>134</v>
      </c>
      <c r="D428" t="s">
        <v>29</v>
      </c>
      <c r="E428" t="s">
        <v>28</v>
      </c>
      <c r="F428" s="3">
        <v>1</v>
      </c>
      <c r="G428" s="3">
        <v>1</v>
      </c>
      <c r="H428" s="3" t="str">
        <f t="shared" si="504"/>
        <v>D</v>
      </c>
      <c r="I428" s="3">
        <v>2.4500000000000002</v>
      </c>
      <c r="J428" s="3">
        <v>3.4</v>
      </c>
      <c r="K428" s="3">
        <v>2.88</v>
      </c>
      <c r="L428" s="3">
        <v>1.8</v>
      </c>
      <c r="M428" s="3">
        <v>2</v>
      </c>
      <c r="N428" s="3">
        <f t="shared" si="433"/>
        <v>2</v>
      </c>
      <c r="O428" s="3">
        <f t="shared" si="434"/>
        <v>1</v>
      </c>
      <c r="P428" s="3">
        <f t="shared" si="435"/>
        <v>1</v>
      </c>
      <c r="Q428" s="3">
        <f t="shared" si="436"/>
        <v>4.9503134587168152E-2</v>
      </c>
      <c r="R428" s="3">
        <f t="shared" si="437"/>
        <v>5.555555555555558E-2</v>
      </c>
      <c r="S428" s="3">
        <f t="shared" si="438"/>
        <v>2.5712826797385619</v>
      </c>
      <c r="T428" s="3">
        <f t="shared" si="439"/>
        <v>3.5683106575963714</v>
      </c>
      <c r="U428" s="3">
        <f t="shared" si="440"/>
        <v>3.022569027611044</v>
      </c>
      <c r="V428" s="3">
        <f t="shared" si="441"/>
        <v>1.8891056422569028</v>
      </c>
      <c r="W428" s="3">
        <f t="shared" si="442"/>
        <v>2.0990062691743363</v>
      </c>
      <c r="X428" s="4">
        <f t="shared" si="443"/>
        <v>0.4081632653061224</v>
      </c>
      <c r="Y428" s="4">
        <f t="shared" si="444"/>
        <v>0.29411764705882354</v>
      </c>
      <c r="Z428" s="4">
        <f t="shared" si="445"/>
        <v>0.34722222222222221</v>
      </c>
      <c r="AA428" s="4">
        <f t="shared" si="446"/>
        <v>0.55555555555555558</v>
      </c>
      <c r="AB428" s="4">
        <f t="shared" si="447"/>
        <v>0.5</v>
      </c>
      <c r="AC428" s="4">
        <f t="shared" si="448"/>
        <v>0.70408163265306123</v>
      </c>
      <c r="AD428" s="4">
        <f t="shared" si="449"/>
        <v>0.67361111111111116</v>
      </c>
      <c r="AE428" s="4">
        <f t="shared" si="450"/>
        <v>0.70408163265306123</v>
      </c>
      <c r="AF428" s="4">
        <f t="shared" si="451"/>
        <v>0.67361111111111116</v>
      </c>
      <c r="AG428" s="4">
        <f>IFERROR(AVERAGE(Tabela13[[#This Row],[V1]],Tabela13[[#This Row],[V2]]),"")</f>
        <v>0.68884637188208619</v>
      </c>
      <c r="AH428" s="4">
        <f>IFERROR(AVERAGE(Tabela13[[#This Row],[V1]],Tabela13[[#This Row],[V3]]),"")</f>
        <v>0.70408163265306123</v>
      </c>
      <c r="AI428" s="4">
        <f>IFERROR(AVERAGE(Tabela13[[#This Row],[V1]],Tabela13[[#This Row],[V4]]),"")</f>
        <v>0.68884637188208619</v>
      </c>
      <c r="AJ428" s="4">
        <f>IFERROR(AVERAGE(Tabela13[[#This Row],[V2]],Tabela13[[#This Row],[V1]]),"")</f>
        <v>0.68884637188208619</v>
      </c>
      <c r="AK428" s="4">
        <f>IFERROR(AVERAGE(Tabela13[[#This Row],[V2]],Tabela13[[#This Row],[V3]]),"")</f>
        <v>0.68884637188208619</v>
      </c>
      <c r="AL428" s="4">
        <f>IFERROR(AVERAGE(Tabela13[[#This Row],[V2]],Tabela13[[#This Row],[V4]]),"")</f>
        <v>0.67361111111111116</v>
      </c>
      <c r="AM428" s="4">
        <f>IFERROR(AVERAGE(Tabela13[[#This Row],[V3]],Tabela13[[#This Row],[V1]]),"")</f>
        <v>0.70408163265306123</v>
      </c>
      <c r="AN428" s="4">
        <f>IFERROR(AVERAGE(Tabela13[[#This Row],[V3]],Tabela13[[#This Row],[V2]]),"")</f>
        <v>0.68884637188208619</v>
      </c>
      <c r="AO428" s="4">
        <f>IFERROR(AVERAGE(Tabela13[[#This Row],[V3]],Tabela13[[#This Row],[V4]]),"")</f>
        <v>0.68884637188208619</v>
      </c>
      <c r="AP428" s="4">
        <f>IFERROR(AVERAGE(Tabela13[[#This Row],[V4]],Tabela13[[#This Row],[V1]]),"")</f>
        <v>0.68884637188208619</v>
      </c>
      <c r="AQ428" s="4">
        <f>IFERROR(AVERAGE(Tabela13[[#This Row],[V4]],Tabela13[[#This Row],[V2]]),"")</f>
        <v>0.67361111111111116</v>
      </c>
      <c r="AR428" s="4">
        <f>IFERROR(AVERAGE(Tabela13[[#This Row],[V4]],Tabela13[[#This Row],[V3]]),"")</f>
        <v>0.68884637188208619</v>
      </c>
      <c r="AS428" s="4">
        <f>_xlfn.STDEV.S(Tabela13[[#This Row],[V1]:[V2]])</f>
        <v>2.1545912408603669E-2</v>
      </c>
      <c r="AT428" s="4">
        <f>_xlfn.STDEV.S(Tabela13[[#This Row],[V1]],Tabela13[[#This Row],[V3]])</f>
        <v>0</v>
      </c>
      <c r="AU428" s="4">
        <f>_xlfn.STDEV.S(Tabela13[[#This Row],[V1]],Tabela13[[#This Row],[V4]])</f>
        <v>2.1545912408603669E-2</v>
      </c>
      <c r="AV428" s="4">
        <f>_xlfn.STDEV.S(Tabela13[[#This Row],[V2]],Tabela13[[#This Row],[V1]])</f>
        <v>2.1545912408603669E-2</v>
      </c>
      <c r="AW428" s="4">
        <f>_xlfn.STDEV.S(Tabela13[[#This Row],[V2]],Tabela13[[#This Row],[V3]])</f>
        <v>2.1545912408603669E-2</v>
      </c>
      <c r="AX428" s="4">
        <f>_xlfn.STDEV.S(Tabela13[[#This Row],[V42]],Tabela13[[#This Row],[V44]])</f>
        <v>2.1545912408603669E-2</v>
      </c>
      <c r="AY428" s="4">
        <f>_xlfn.STDEV.S(Tabela13[[#This Row],[V3]],Tabela13[[#This Row],[V1]])</f>
        <v>0</v>
      </c>
      <c r="AZ428" s="4">
        <f>_xlfn.STDEV.S(Tabela13[[#This Row],[V3]],Tabela13[[#This Row],[V2]])</f>
        <v>2.1545912408603669E-2</v>
      </c>
      <c r="BA428" s="4">
        <f>_xlfn.STDEV.S(Tabela13[[#This Row],[V3]],Tabela13[[#This Row],[V4]])</f>
        <v>2.1545912408603669E-2</v>
      </c>
      <c r="BB428" s="4">
        <f>_xlfn.STDEV.S(Tabela13[[#This Row],[V4]],Tabela13[[#This Row],[V1]])</f>
        <v>2.1545912408603669E-2</v>
      </c>
      <c r="BC428" s="4">
        <f>_xlfn.STDEV.S(Tabela13[[#This Row],[V4]],Tabela13[[#This Row],[V2]])</f>
        <v>0</v>
      </c>
      <c r="BD428" s="4">
        <f>_xlfn.STDEV.S(Tabela13[[#This Row],[V4]],Tabela13[[#This Row],[V3]])</f>
        <v>2.1545912408603669E-2</v>
      </c>
      <c r="BE428" s="4">
        <f>Tabela13[[#This Row],[V17]]/Tabela13[[#This Row],[V5]]</f>
        <v>3.1278254902809895E-2</v>
      </c>
      <c r="BF428" s="4">
        <f>Tabela13[[#This Row],[V18]]/Tabela13[[#This Row],[V6]]</f>
        <v>0</v>
      </c>
      <c r="BG428" s="4">
        <f>Tabela13[[#This Row],[V19]]/Tabela13[[#This Row],[V7]]</f>
        <v>3.1278254902809895E-2</v>
      </c>
      <c r="BH428" s="4">
        <f>Tabela13[[#This Row],[V20]]/Tabela13[[#This Row],[V8]]</f>
        <v>3.1278254902809895E-2</v>
      </c>
      <c r="BI428" s="4">
        <f>Tabela13[[#This Row],[V21]]/Tabela13[[#This Row],[V9]]</f>
        <v>3.1278254902809895E-2</v>
      </c>
      <c r="BJ428" s="4">
        <f>Tabela13[[#This Row],[V22]]/Tabela13[[#This Row],[V10]]</f>
        <v>3.1985684400401324E-2</v>
      </c>
      <c r="BK428" s="4">
        <f>Tabela13[[#This Row],[V23]]/Tabela13[[#This Row],[V11]]</f>
        <v>0</v>
      </c>
      <c r="BL428" s="4">
        <f>Tabela13[[#This Row],[V24]]/Tabela13[[#This Row],[V12]]</f>
        <v>3.1278254902809895E-2</v>
      </c>
      <c r="BM428" s="4">
        <f>Tabela13[[#This Row],[V25]]/Tabela13[[#This Row],[V13]]</f>
        <v>3.1278254902809895E-2</v>
      </c>
      <c r="BN428" s="4">
        <f>Tabela13[[#This Row],[V26]]/Tabela13[[#This Row],[V14]]</f>
        <v>3.1278254902809895E-2</v>
      </c>
      <c r="BO428" s="4">
        <f>Tabela13[[#This Row],[V27]]/Tabela13[[#This Row],[V15]]</f>
        <v>0</v>
      </c>
      <c r="BP428" s="4">
        <f>Tabela13[[#This Row],[V28]]/Tabela13[[#This Row],[V16]]</f>
        <v>3.1278254902809895E-2</v>
      </c>
      <c r="BQ428" s="4">
        <f>Tabela13[[#This Row],[V1]]-Tabela13[[#This Row],[V2]]</f>
        <v>3.0470521541950069E-2</v>
      </c>
      <c r="BR428" s="4">
        <f>Tabela13[[#This Row],[V1]]-Tabela13[[#This Row],[V3]]</f>
        <v>0</v>
      </c>
      <c r="BS428" s="4">
        <f>Tabela13[[#This Row],[V1]]-Tabela13[[#This Row],[V4]]</f>
        <v>3.0470521541950069E-2</v>
      </c>
      <c r="BT428" s="4">
        <f>Tabela13[[#This Row],[V2]]-Tabela13[[#This Row],[V1]]</f>
        <v>-3.0470521541950069E-2</v>
      </c>
      <c r="BU428" s="4">
        <f>Tabela13[[#This Row],[V2]]-Tabela13[[#This Row],[V3]]</f>
        <v>-3.0470521541950069E-2</v>
      </c>
      <c r="BV428" s="4">
        <f>Tabela13[[#This Row],[V2]]-Tabela13[[#This Row],[V4]]</f>
        <v>0</v>
      </c>
      <c r="BW428" s="4">
        <f>AVERAGE(Tabela13[[#This Row],[V41]],Tabela13[[#This Row],[V42]])</f>
        <v>1.5235260770975034E-2</v>
      </c>
      <c r="BX428" s="4">
        <f>AVERAGE(Tabela13[[#This Row],[V41]],Tabela13[[#This Row],[V43]])</f>
        <v>3.0470521541950069E-2</v>
      </c>
      <c r="BY428" s="4">
        <f>AVERAGE(Tabela13[[#This Row],[V41]],Tabela13[[#This Row],[V44]])</f>
        <v>0</v>
      </c>
      <c r="BZ428" s="4">
        <f>AVERAGE(Tabela13[[#This Row],[V41]],Tabela13[[#This Row],[V45]])</f>
        <v>0</v>
      </c>
      <c r="CA428" s="4">
        <f>AVERAGE(Tabela13[[#This Row],[V41]],Tabela13[[#This Row],[V46]])</f>
        <v>1.5235260770975034E-2</v>
      </c>
      <c r="CB428" s="4">
        <f>AVERAGE(Tabela13[[#This Row],[V42]],Tabela13[[#This Row],[V41]])</f>
        <v>1.5235260770975034E-2</v>
      </c>
      <c r="CC428" s="4">
        <f>AVERAGE(Tabela13[[#This Row],[V42]],Tabela13[[#This Row],[V43]])</f>
        <v>1.5235260770975034E-2</v>
      </c>
      <c r="CD428" s="4">
        <f>AVERAGE(Tabela13[[#This Row],[V42]],Tabela13[[#This Row],[V44]])</f>
        <v>-1.5235260770975034E-2</v>
      </c>
      <c r="CE428" s="4">
        <f>AVERAGE(Tabela13[[#This Row],[V42]],Tabela13[[#This Row],[V45]])</f>
        <v>-1.5235260770975034E-2</v>
      </c>
      <c r="CF428" s="4">
        <f>AVERAGE(Tabela13[[#This Row],[V42]],Tabela13[[#This Row],[V46]])</f>
        <v>0</v>
      </c>
      <c r="CG428" s="4">
        <f>AVERAGE(Tabela13[[#This Row],[V43]],Tabela13[[#This Row],[V41]])</f>
        <v>3.0470521541950069E-2</v>
      </c>
      <c r="CH428" s="4">
        <f>AVERAGE(Tabela13[[#This Row],[V43]],Tabela13[[#This Row],[V42]])</f>
        <v>1.5235260770975034E-2</v>
      </c>
      <c r="CI428" s="4">
        <f>AVERAGE(Tabela13[[#This Row],[V43]],Tabela13[[#This Row],[V44]])</f>
        <v>0</v>
      </c>
      <c r="CJ428" s="4">
        <f>AVERAGE(Tabela13[[#This Row],[V43]],Tabela13[[#This Row],[V45]])</f>
        <v>0</v>
      </c>
      <c r="CK428" s="4">
        <f>AVERAGE(Tabela13[[#This Row],[V43]],Tabela13[[#This Row],[V46]])</f>
        <v>1.5235260770975034E-2</v>
      </c>
      <c r="CL428" s="4">
        <f>AVERAGE(Tabela13[[#This Row],[V44]],Tabela13[[#This Row],[V41]])</f>
        <v>0</v>
      </c>
      <c r="CM428" s="4">
        <f>AVERAGE(Tabela13[[#This Row],[V44]],Tabela13[[#This Row],[V42]])</f>
        <v>-1.5235260770975034E-2</v>
      </c>
      <c r="CN428" s="4">
        <f>AVERAGE(Tabela13[[#This Row],[V44]],Tabela13[[#This Row],[V43]])</f>
        <v>0</v>
      </c>
      <c r="CO428" s="4">
        <f>AVERAGE(Tabela13[[#This Row],[V44]],Tabela13[[#This Row],[V45]])</f>
        <v>-3.0470521541950069E-2</v>
      </c>
      <c r="CP428" s="4">
        <f>AVERAGE(Tabela13[[#This Row],[V44]],Tabela13[[#This Row],[V46]])</f>
        <v>-1.5235260770975034E-2</v>
      </c>
      <c r="CQ428" s="4">
        <f>AVERAGE(Tabela13[[#This Row],[V45]],Tabela13[[#This Row],[V41]])</f>
        <v>0</v>
      </c>
      <c r="CR428" s="4">
        <f>AVERAGE(Tabela13[[#This Row],[V45]],Tabela13[[#This Row],[V42]])</f>
        <v>-1.5235260770975034E-2</v>
      </c>
      <c r="CS428" s="4">
        <f>AVERAGE(Tabela13[[#This Row],[V45]],Tabela13[[#This Row],[V43]])</f>
        <v>0</v>
      </c>
      <c r="CT428" s="4">
        <f>AVERAGE(Tabela13[[#This Row],[V45]],Tabela13[[#This Row],[V44]])</f>
        <v>-3.0470521541950069E-2</v>
      </c>
      <c r="CU428" s="4">
        <f>AVERAGE(Tabela13[[#This Row],[V45]],Tabela13[[#This Row],[V46]])</f>
        <v>-1.5235260770975034E-2</v>
      </c>
      <c r="CV428" s="4">
        <f>AVERAGE(Tabela13[[#This Row],[V46]],Tabela13[[#This Row],[V41]])</f>
        <v>1.5235260770975034E-2</v>
      </c>
      <c r="CW428" s="4">
        <f>AVERAGE(Tabela13[[#This Row],[V46]],Tabela13[[#This Row],[V42]])</f>
        <v>0</v>
      </c>
      <c r="CX428" s="4">
        <f>AVERAGE(Tabela13[[#This Row],[V46]],Tabela13[[#This Row],[V43]])</f>
        <v>1.5235260770975034E-2</v>
      </c>
      <c r="CY428" s="4">
        <f>AVERAGE(Tabela13[[#This Row],[V46]],Tabela13[[#This Row],[V44]])</f>
        <v>-1.5235260770975034E-2</v>
      </c>
      <c r="CZ428" s="4">
        <f>AVERAGE(Tabela13[[#This Row],[V46]],Tabela13[[#This Row],[V45]])</f>
        <v>-1.5235260770975034E-2</v>
      </c>
      <c r="DA428" s="3">
        <f>_xlfn.STDEV.S(Tabela13[[#This Row],[V41]],Tabela13[[#This Row],[V42]])</f>
        <v>2.1545912408603669E-2</v>
      </c>
      <c r="DB428" s="3">
        <f>_xlfn.STDEV.S(Tabela13[[#This Row],[V41]],Tabela13[[#This Row],[V43]])</f>
        <v>0</v>
      </c>
      <c r="DC428" s="3">
        <f>_xlfn.STDEV.S(Tabela13[[#This Row],[V41]],Tabela13[[#This Row],[V44]])</f>
        <v>4.3091824817207337E-2</v>
      </c>
      <c r="DD428" s="3">
        <f>_xlfn.STDEV.S(Tabela13[[#This Row],[V41]],Tabela13[[#This Row],[V45]])</f>
        <v>4.3091824817207337E-2</v>
      </c>
      <c r="DE428" s="3">
        <f>_xlfn.STDEV.S(Tabela13[[#This Row],[V41]],Tabela13[[#This Row],[V46]])</f>
        <v>2.1545912408603669E-2</v>
      </c>
      <c r="DF428" s="3">
        <f>_xlfn.STDEV.S(Tabela13[[#This Row],[V42]],Tabela13[[#This Row],[V41]])</f>
        <v>2.1545912408603669E-2</v>
      </c>
      <c r="DG428" s="3">
        <f>_xlfn.STDEV.S(Tabela13[[#This Row],[V42]],Tabela13[[#This Row],[V43]])</f>
        <v>2.1545912408603669E-2</v>
      </c>
      <c r="DH428" s="3">
        <f>_xlfn.STDEV.S(Tabela13[[#This Row],[V42]],Tabela13[[#This Row],[V44]])</f>
        <v>2.1545912408603669E-2</v>
      </c>
      <c r="DI428" s="3">
        <f>_xlfn.STDEV.S(Tabela13[[#This Row],[V42]],Tabela13[[#This Row],[V45]])</f>
        <v>2.1545912408603669E-2</v>
      </c>
      <c r="DJ428" s="3">
        <f>_xlfn.STDEV.S(Tabela13[[#This Row],[V42]],Tabela13[[#This Row],[V46]])</f>
        <v>0</v>
      </c>
      <c r="DK428" s="3">
        <f>_xlfn.STDEV.S(Tabela13[[#This Row],[V43]],Tabela13[[#This Row],[V41]])</f>
        <v>0</v>
      </c>
      <c r="DL428" s="3">
        <f>_xlfn.STDEV.S(Tabela13[[#This Row],[V43]],Tabela13[[#This Row],[V42]])</f>
        <v>2.1545912408603669E-2</v>
      </c>
      <c r="DM428" s="3">
        <f>_xlfn.STDEV.S(Tabela13[[#This Row],[V43]],Tabela13[[#This Row],[V44]])</f>
        <v>4.3091824817207337E-2</v>
      </c>
      <c r="DN428" s="3">
        <f>_xlfn.STDEV.S(Tabela13[[#This Row],[V43]],Tabela13[[#This Row],[V45]])</f>
        <v>4.3091824817207337E-2</v>
      </c>
      <c r="DO428" s="3">
        <f>_xlfn.STDEV.S(Tabela13[[#This Row],[V43]],Tabela13[[#This Row],[V46]])</f>
        <v>2.1545912408603669E-2</v>
      </c>
      <c r="DP428" s="3">
        <f>_xlfn.STDEV.S(Tabela13[[#This Row],[V44]],Tabela13[[#This Row],[V41]])</f>
        <v>4.3091824817207337E-2</v>
      </c>
      <c r="DQ428" s="3">
        <f>_xlfn.STDEV.S(Tabela13[[#This Row],[V44]],Tabela13[[#This Row],[V42]])</f>
        <v>2.1545912408603669E-2</v>
      </c>
      <c r="DR428" s="3">
        <f>_xlfn.STDEV.S(Tabela13[[#This Row],[V44]],Tabela13[[#This Row],[V43]])</f>
        <v>4.3091824817207337E-2</v>
      </c>
      <c r="DS428" s="3">
        <f>_xlfn.STDEV.S(Tabela13[[#This Row],[V44]],Tabela13[[#This Row],[V45]])</f>
        <v>0</v>
      </c>
      <c r="DT428" s="3">
        <f>_xlfn.STDEV.S(Tabela13[[#This Row],[V44]],Tabela13[[#This Row],[V46]])</f>
        <v>2.1545912408603669E-2</v>
      </c>
      <c r="DU428" s="3">
        <f>_xlfn.STDEV.S(Tabela13[[#This Row],[V45]],Tabela13[[#This Row],[V41]])</f>
        <v>4.3091824817207337E-2</v>
      </c>
      <c r="DV428" s="3">
        <f>_xlfn.STDEV.S(Tabela13[[#This Row],[V45]],Tabela13[[#This Row],[V42]])</f>
        <v>2.1545912408603669E-2</v>
      </c>
      <c r="DW428" s="3">
        <f>_xlfn.STDEV.S(Tabela13[[#This Row],[V45]],Tabela13[[#This Row],[V43]])</f>
        <v>4.3091824817207337E-2</v>
      </c>
      <c r="DX428" s="3">
        <f>_xlfn.STDEV.S(Tabela13[[#This Row],[V45]],Tabela13[[#This Row],[V44]])</f>
        <v>0</v>
      </c>
      <c r="DY428" s="3">
        <f>_xlfn.STDEV.S(Tabela13[[#This Row],[V45]],Tabela13[[#This Row],[V46]])</f>
        <v>2.1545912408603669E-2</v>
      </c>
      <c r="DZ428" s="3">
        <f>_xlfn.STDEV.S(Tabela13[[#This Row],[V46]],Tabela13[[#This Row],[V41]])</f>
        <v>2.1545912408603669E-2</v>
      </c>
      <c r="EA428" s="3">
        <f>_xlfn.STDEV.S(Tabela13[[#This Row],[V46]],Tabela13[[#This Row],[V42]])</f>
        <v>0</v>
      </c>
      <c r="EB428" s="3">
        <f>_xlfn.STDEV.S(Tabela13[[#This Row],[V46]],Tabela13[[#This Row],[V43]])</f>
        <v>2.1545912408603669E-2</v>
      </c>
      <c r="EC428" s="3">
        <f>_xlfn.STDEV.S(Tabela13[[#This Row],[V46]],Tabela13[[#This Row],[V44]])</f>
        <v>2.1545912408603669E-2</v>
      </c>
      <c r="ED428" s="3">
        <f>_xlfn.STDEV.S(Tabela13[[#This Row],[V46]],Tabela13[[#This Row],[V45]])</f>
        <v>2.1545912408603669E-2</v>
      </c>
      <c r="EE428" s="3">
        <f t="shared" si="452"/>
        <v>1.4142135623730949</v>
      </c>
      <c r="EF428" s="3">
        <f t="shared" si="453"/>
        <v>0</v>
      </c>
      <c r="EG428" s="3" t="str">
        <f t="shared" si="454"/>
        <v/>
      </c>
      <c r="EH428" s="3" t="str">
        <f t="shared" si="455"/>
        <v/>
      </c>
      <c r="EI428" s="3">
        <f t="shared" si="456"/>
        <v>1.4142135623730949</v>
      </c>
      <c r="EJ428" s="3">
        <f t="shared" si="457"/>
        <v>1.4142135623730949</v>
      </c>
      <c r="EK428" s="3">
        <f t="shared" si="458"/>
        <v>1.4142135623730949</v>
      </c>
      <c r="EL428" s="3">
        <f t="shared" si="459"/>
        <v>-1.4142135623730949</v>
      </c>
      <c r="EM428" s="3">
        <f t="shared" si="460"/>
        <v>-1.4142135623730949</v>
      </c>
      <c r="EN428" s="3" t="str">
        <f t="shared" si="461"/>
        <v/>
      </c>
      <c r="EO428" s="3">
        <f t="shared" si="462"/>
        <v>0</v>
      </c>
      <c r="EP428" s="3">
        <f t="shared" si="463"/>
        <v>1.4142135623730949</v>
      </c>
      <c r="EQ428" s="3" t="str">
        <f t="shared" si="464"/>
        <v/>
      </c>
      <c r="ER428" s="3" t="str">
        <f t="shared" si="465"/>
        <v/>
      </c>
      <c r="ES428" s="3" t="str">
        <f t="shared" si="466"/>
        <v/>
      </c>
      <c r="ET428" s="3" t="str">
        <f t="shared" si="467"/>
        <v/>
      </c>
      <c r="EU428" s="3" t="str">
        <f t="shared" si="468"/>
        <v/>
      </c>
      <c r="EV428" s="3" t="str">
        <f t="shared" si="469"/>
        <v/>
      </c>
      <c r="EW428" s="3">
        <f t="shared" si="470"/>
        <v>0</v>
      </c>
      <c r="EX428" s="3">
        <f t="shared" si="471"/>
        <v>-1.4142135623730949</v>
      </c>
      <c r="EY428" s="3" t="str">
        <f t="shared" si="472"/>
        <v/>
      </c>
      <c r="EZ428" s="3">
        <f t="shared" si="473"/>
        <v>-1.4142135623730949</v>
      </c>
      <c r="FA428" s="3" t="str">
        <f t="shared" si="474"/>
        <v/>
      </c>
      <c r="FB428" s="3">
        <f t="shared" si="475"/>
        <v>0</v>
      </c>
      <c r="FC428" s="3">
        <f t="shared" si="476"/>
        <v>-1.4142135623730949</v>
      </c>
      <c r="FD428" s="3">
        <f t="shared" si="477"/>
        <v>1.4142135623730949</v>
      </c>
      <c r="FE428" s="3" t="str">
        <f t="shared" si="478"/>
        <v/>
      </c>
      <c r="FF428" s="3">
        <f t="shared" si="479"/>
        <v>1.4142135623730949</v>
      </c>
      <c r="FG428" s="3">
        <f t="shared" si="480"/>
        <v>-1.4142135623730949</v>
      </c>
      <c r="FH428" s="3">
        <f t="shared" si="481"/>
        <v>-1.4142135623730949</v>
      </c>
      <c r="FI428" s="4">
        <f t="shared" si="482"/>
        <v>0.34722222222222221</v>
      </c>
      <c r="FJ428" s="4">
        <f t="shared" si="483"/>
        <v>0.4081632653061224</v>
      </c>
      <c r="FK428" s="4">
        <f t="shared" si="484"/>
        <v>1.4469775200571928</v>
      </c>
      <c r="FL428" s="4">
        <f t="shared" si="485"/>
        <v>1.2727778219080152</v>
      </c>
      <c r="FM428" s="4">
        <f>Tabela13[[#This Row],[V139]]-Tabela13[[#This Row],[V140]]</f>
        <v>0.17419969814917757</v>
      </c>
      <c r="FN428" s="4">
        <f>Tabela13[[#This Row],[V1]]-Tabela13[[#This Row],[V2]]/2</f>
        <v>0.36727607709750565</v>
      </c>
      <c r="FO428" s="4">
        <f>Tabela13[[#This Row],[V1]]-Tabela13[[#This Row],[V3]]/2</f>
        <v>0.35204081632653061</v>
      </c>
      <c r="FP428" s="4">
        <f>Tabela13[[#This Row],[V1]]-Tabela13[[#This Row],[V4]]/2</f>
        <v>0.36727607709750565</v>
      </c>
      <c r="FQ428" s="4">
        <f>Tabela13[[#This Row],[V2]]-Tabela13[[#This Row],[V1]]/2</f>
        <v>0.32157029478458055</v>
      </c>
      <c r="FR428" s="4">
        <f>Tabela13[[#This Row],[V2]]-Tabela13[[#This Row],[V3]]/2</f>
        <v>0.32157029478458055</v>
      </c>
      <c r="FS428" s="4">
        <f>Tabela13[[#This Row],[V2]]-Tabela13[[#This Row],[V4]]/2</f>
        <v>0.33680555555555558</v>
      </c>
      <c r="FT428" s="4">
        <f t="shared" si="486"/>
        <v>0.35198187659394009</v>
      </c>
      <c r="FU428" s="4">
        <f t="shared" si="487"/>
        <v>0.33849176038073109</v>
      </c>
      <c r="FV428" s="4">
        <f t="shared" si="488"/>
        <v>0.35198187659394009</v>
      </c>
      <c r="FW428" s="4">
        <f t="shared" si="489"/>
        <v>0.31112672745307007</v>
      </c>
      <c r="FX428" s="4">
        <f t="shared" si="490"/>
        <v>0.31112672745307007</v>
      </c>
      <c r="FY428" s="4">
        <f t="shared" si="491"/>
        <v>0.32487229243487875</v>
      </c>
      <c r="FZ428" s="4">
        <f t="shared" si="492"/>
        <v>63.356737786909221</v>
      </c>
      <c r="GA428" s="4">
        <f t="shared" si="493"/>
        <v>60.928516868531602</v>
      </c>
      <c r="GB428" s="4">
        <f t="shared" si="494"/>
        <v>63.356737786909221</v>
      </c>
      <c r="GC428" s="4">
        <f t="shared" si="495"/>
        <v>56.002810941552617</v>
      </c>
      <c r="GD428" s="4">
        <f t="shared" si="496"/>
        <v>56.002810941552617</v>
      </c>
      <c r="GE428" s="4">
        <f t="shared" si="497"/>
        <v>58.477012638278168</v>
      </c>
      <c r="GF428" s="4">
        <f>Tabela13[[#This Row],[V1]]-Tabela13[[#This Row],[V2]]/Tabela13[[#This Row],[V2]]</f>
        <v>-0.29591836734693877</v>
      </c>
      <c r="GG428" s="4">
        <f>Tabela13[[#This Row],[V1]]-Tabela13[[#This Row],[V3]]/Tabela13[[#This Row],[V3]]</f>
        <v>-0.29591836734693877</v>
      </c>
      <c r="GH428" s="4">
        <f>Tabela13[[#This Row],[V1]]-Tabela13[[#This Row],[V4]]/Tabela13[[#This Row],[V4]]</f>
        <v>-0.29591836734693877</v>
      </c>
      <c r="GI428" s="4">
        <f>Tabela13[[#This Row],[V2]]-Tabela13[[#This Row],[V1]]/Tabela13[[#This Row],[V1]]</f>
        <v>-0.32638888888888884</v>
      </c>
      <c r="GJ428" s="4">
        <f>Tabela13[[#This Row],[V2]]-Tabela13[[#This Row],[V3]]/Tabela13[[#This Row],[V3]]</f>
        <v>-0.32638888888888884</v>
      </c>
      <c r="GK428" s="4">
        <f>Tabela13[[#This Row],[V2]]-Tabela13[[#This Row],[V4]]/Tabela13[[#This Row],[V4]]</f>
        <v>-0.32638888888888884</v>
      </c>
      <c r="GL428" s="4">
        <f t="shared" si="498"/>
        <v>1.7592163814593165E-2</v>
      </c>
      <c r="GM428" s="4">
        <f t="shared" si="499"/>
        <v>0.68884637188208619</v>
      </c>
      <c r="GN428" s="4">
        <f t="shared" si="500"/>
        <v>2.5538588185530165E-2</v>
      </c>
      <c r="GO428" s="3">
        <f t="shared" si="501"/>
        <v>0</v>
      </c>
      <c r="GP428" s="3">
        <v>100</v>
      </c>
      <c r="GQ428" s="3">
        <f t="shared" si="502"/>
        <v>-1</v>
      </c>
      <c r="GR428" s="3">
        <f t="shared" si="503"/>
        <v>-100</v>
      </c>
      <c r="GS428" s="34">
        <f>COUNTIF($D$2:D427,Tabela13[[#This Row],[HomeTeam]])</f>
        <v>2</v>
      </c>
      <c r="GT428" s="34">
        <f>COUNTIF($E$2:E427,Tabela13[[#This Row],[AwayTeam]])</f>
        <v>2</v>
      </c>
      <c r="GU428" s="3">
        <f>IFERROR(AVERAGEIFS($AD$2:AD427,$D$2:D427,Tabela13[[#This Row],[HomeTeam]],$GS$2:GS427,"&gt;="&amp;Tabela13[[#This Row],[Contagem_H]]-5),"")</f>
        <v>1.2222222222222221</v>
      </c>
      <c r="GV428" s="3">
        <f>IFERROR(AVERAGEIFS($G$2:G427,$E$2:E427,Tabela13[[#This Row],[AwayTeam]],$GT$2:GT427,"&gt;="&amp;Tabela13[[#This Row],[Contagem_A]]-5),"")</f>
        <v>0.5</v>
      </c>
      <c r="GW428" s="3">
        <f>IFERROR(AVERAGEIFS($GQ$2:GQ427,$D$2:D427,Tabela13[[#This Row],[HomeTeam]],$GS$2:GS427,"&gt;="&amp;Tabela13[[#This Row],[Contagem_H]]-5),"")</f>
        <v>-1</v>
      </c>
    </row>
    <row r="429" spans="1:205" x14ac:dyDescent="0.25">
      <c r="A429" t="s">
        <v>127</v>
      </c>
      <c r="B429" t="s">
        <v>282</v>
      </c>
      <c r="C429" t="s">
        <v>134</v>
      </c>
      <c r="D429" t="s">
        <v>23</v>
      </c>
      <c r="E429" t="s">
        <v>22</v>
      </c>
      <c r="F429" s="3">
        <v>3</v>
      </c>
      <c r="G429" s="3">
        <v>1</v>
      </c>
      <c r="H429" s="3" t="str">
        <f t="shared" si="504"/>
        <v>H</v>
      </c>
      <c r="I429" s="3">
        <v>1.48</v>
      </c>
      <c r="J429" s="3">
        <v>5</v>
      </c>
      <c r="K429" s="3">
        <v>6</v>
      </c>
      <c r="L429" s="3">
        <v>1.36</v>
      </c>
      <c r="M429" s="3">
        <v>3.2</v>
      </c>
      <c r="N429" s="3">
        <f t="shared" si="433"/>
        <v>4</v>
      </c>
      <c r="O429" s="3">
        <f t="shared" si="434"/>
        <v>3</v>
      </c>
      <c r="P429" s="3">
        <f t="shared" si="435"/>
        <v>0</v>
      </c>
      <c r="Q429" s="3">
        <f t="shared" si="436"/>
        <v>4.2342342342342354E-2</v>
      </c>
      <c r="R429" s="3">
        <f t="shared" si="437"/>
        <v>4.7794117647058765E-2</v>
      </c>
      <c r="S429" s="3">
        <f t="shared" si="438"/>
        <v>1.5426666666666666</v>
      </c>
      <c r="T429" s="3">
        <f t="shared" si="439"/>
        <v>5.211711711711712</v>
      </c>
      <c r="U429" s="3">
        <f t="shared" si="440"/>
        <v>6.2540540540540537</v>
      </c>
      <c r="V429" s="3">
        <f t="shared" si="441"/>
        <v>1.4175855855855857</v>
      </c>
      <c r="W429" s="3">
        <f t="shared" si="442"/>
        <v>3.3354954954954956</v>
      </c>
      <c r="X429" s="4">
        <f t="shared" si="443"/>
        <v>0.67567567567567566</v>
      </c>
      <c r="Y429" s="4">
        <f t="shared" si="444"/>
        <v>0.2</v>
      </c>
      <c r="Z429" s="4">
        <f t="shared" si="445"/>
        <v>0.16666666666666666</v>
      </c>
      <c r="AA429" s="4">
        <f t="shared" si="446"/>
        <v>0.73529411764705876</v>
      </c>
      <c r="AB429" s="4">
        <f t="shared" si="447"/>
        <v>0.3125</v>
      </c>
      <c r="AC429" s="4">
        <f t="shared" si="448"/>
        <v>1.8378378378378377</v>
      </c>
      <c r="AD429" s="4">
        <f t="shared" si="449"/>
        <v>0.58333333333333337</v>
      </c>
      <c r="AE429" s="4">
        <f t="shared" si="450"/>
        <v>0.83783783783783783</v>
      </c>
      <c r="AF429" s="4">
        <f t="shared" si="451"/>
        <v>1.5833333333333333</v>
      </c>
      <c r="AG429" s="4">
        <f>IFERROR(AVERAGE(Tabela13[[#This Row],[V1]],Tabela13[[#This Row],[V2]]),"")</f>
        <v>1.2105855855855856</v>
      </c>
      <c r="AH429" s="4">
        <f>IFERROR(AVERAGE(Tabela13[[#This Row],[V1]],Tabela13[[#This Row],[V3]]),"")</f>
        <v>1.3378378378378377</v>
      </c>
      <c r="AI429" s="4">
        <f>IFERROR(AVERAGE(Tabela13[[#This Row],[V1]],Tabela13[[#This Row],[V4]]),"")</f>
        <v>1.7105855855855854</v>
      </c>
      <c r="AJ429" s="4">
        <f>IFERROR(AVERAGE(Tabela13[[#This Row],[V2]],Tabela13[[#This Row],[V1]]),"")</f>
        <v>1.2105855855855856</v>
      </c>
      <c r="AK429" s="4">
        <f>IFERROR(AVERAGE(Tabela13[[#This Row],[V2]],Tabela13[[#This Row],[V3]]),"")</f>
        <v>0.7105855855855856</v>
      </c>
      <c r="AL429" s="4">
        <f>IFERROR(AVERAGE(Tabela13[[#This Row],[V2]],Tabela13[[#This Row],[V4]]),"")</f>
        <v>1.0833333333333333</v>
      </c>
      <c r="AM429" s="4">
        <f>IFERROR(AVERAGE(Tabela13[[#This Row],[V3]],Tabela13[[#This Row],[V1]]),"")</f>
        <v>1.3378378378378377</v>
      </c>
      <c r="AN429" s="4">
        <f>IFERROR(AVERAGE(Tabela13[[#This Row],[V3]],Tabela13[[#This Row],[V2]]),"")</f>
        <v>0.7105855855855856</v>
      </c>
      <c r="AO429" s="4">
        <f>IFERROR(AVERAGE(Tabela13[[#This Row],[V3]],Tabela13[[#This Row],[V4]]),"")</f>
        <v>1.2105855855855856</v>
      </c>
      <c r="AP429" s="4">
        <f>IFERROR(AVERAGE(Tabela13[[#This Row],[V4]],Tabela13[[#This Row],[V1]]),"")</f>
        <v>1.7105855855855854</v>
      </c>
      <c r="AQ429" s="4">
        <f>IFERROR(AVERAGE(Tabela13[[#This Row],[V4]],Tabela13[[#This Row],[V2]]),"")</f>
        <v>1.0833333333333333</v>
      </c>
      <c r="AR429" s="4">
        <f>IFERROR(AVERAGE(Tabela13[[#This Row],[V4]],Tabela13[[#This Row],[V3]]),"")</f>
        <v>1.2105855855855856</v>
      </c>
      <c r="AS429" s="4">
        <f>_xlfn.STDEV.S(Tabela13[[#This Row],[V1]:[V2]])</f>
        <v>0.88706864216420467</v>
      </c>
      <c r="AT429" s="4">
        <f>_xlfn.STDEV.S(Tabela13[[#This Row],[V1]],Tabela13[[#This Row],[V3]])</f>
        <v>0.70710678118654757</v>
      </c>
      <c r="AU429" s="4">
        <f>_xlfn.STDEV.S(Tabela13[[#This Row],[V1]],Tabela13[[#This Row],[V4]])</f>
        <v>0.17996186097765732</v>
      </c>
      <c r="AV429" s="4">
        <f>_xlfn.STDEV.S(Tabela13[[#This Row],[V2]],Tabela13[[#This Row],[V1]])</f>
        <v>0.88706864216420467</v>
      </c>
      <c r="AW429" s="4">
        <f>_xlfn.STDEV.S(Tabela13[[#This Row],[V2]],Tabela13[[#This Row],[V3]])</f>
        <v>0.17996186097765746</v>
      </c>
      <c r="AX429" s="4">
        <f>_xlfn.STDEV.S(Tabela13[[#This Row],[V42]],Tabela13[[#This Row],[V44]])</f>
        <v>1.5941754233507521</v>
      </c>
      <c r="AY429" s="4">
        <f>_xlfn.STDEV.S(Tabela13[[#This Row],[V3]],Tabela13[[#This Row],[V1]])</f>
        <v>0.70710678118654757</v>
      </c>
      <c r="AZ429" s="4">
        <f>_xlfn.STDEV.S(Tabela13[[#This Row],[V3]],Tabela13[[#This Row],[V2]])</f>
        <v>0.17996186097765746</v>
      </c>
      <c r="BA429" s="4">
        <f>_xlfn.STDEV.S(Tabela13[[#This Row],[V3]],Tabela13[[#This Row],[V4]])</f>
        <v>0.52714492020889026</v>
      </c>
      <c r="BB429" s="4">
        <f>_xlfn.STDEV.S(Tabela13[[#This Row],[V4]],Tabela13[[#This Row],[V1]])</f>
        <v>0.17996186097765732</v>
      </c>
      <c r="BC429" s="4">
        <f>_xlfn.STDEV.S(Tabela13[[#This Row],[V4]],Tabela13[[#This Row],[V2]])</f>
        <v>0.70710678118654757</v>
      </c>
      <c r="BD429" s="4">
        <f>_xlfn.STDEV.S(Tabela13[[#This Row],[V4]],Tabela13[[#This Row],[V3]])</f>
        <v>0.52714492020889026</v>
      </c>
      <c r="BE429" s="4">
        <f>Tabela13[[#This Row],[V17]]/Tabela13[[#This Row],[V5]]</f>
        <v>0.73275995743424538</v>
      </c>
      <c r="BF429" s="4">
        <f>Tabela13[[#This Row],[V18]]/Tabela13[[#This Row],[V6]]</f>
        <v>0.52854446270509625</v>
      </c>
      <c r="BG429" s="4">
        <f>Tabela13[[#This Row],[V19]]/Tabela13[[#This Row],[V7]]</f>
        <v>0.10520482722064498</v>
      </c>
      <c r="BH429" s="4">
        <f>Tabela13[[#This Row],[V20]]/Tabela13[[#This Row],[V8]]</f>
        <v>0.73275995743424538</v>
      </c>
      <c r="BI429" s="4">
        <f>Tabela13[[#This Row],[V21]]/Tabela13[[#This Row],[V9]]</f>
        <v>0.25325853018725802</v>
      </c>
      <c r="BJ429" s="4">
        <f>Tabela13[[#This Row],[V22]]/Tabela13[[#This Row],[V10]]</f>
        <v>1.4715465446314635</v>
      </c>
      <c r="BK429" s="4">
        <f>Tabela13[[#This Row],[V23]]/Tabela13[[#This Row],[V11]]</f>
        <v>0.52854446270509625</v>
      </c>
      <c r="BL429" s="4">
        <f>Tabela13[[#This Row],[V24]]/Tabela13[[#This Row],[V12]]</f>
        <v>0.25325853018725802</v>
      </c>
      <c r="BM429" s="4">
        <f>Tabela13[[#This Row],[V25]]/Tabela13[[#This Row],[V13]]</f>
        <v>0.43544622246092518</v>
      </c>
      <c r="BN429" s="4">
        <f>Tabela13[[#This Row],[V26]]/Tabela13[[#This Row],[V14]]</f>
        <v>0.10520482722064498</v>
      </c>
      <c r="BO429" s="4">
        <f>Tabela13[[#This Row],[V27]]/Tabela13[[#This Row],[V15]]</f>
        <v>0.65271395186450554</v>
      </c>
      <c r="BP429" s="4">
        <f>Tabela13[[#This Row],[V28]]/Tabela13[[#This Row],[V16]]</f>
        <v>0.43544622246092518</v>
      </c>
      <c r="BQ429" s="4">
        <f>Tabela13[[#This Row],[V1]]-Tabela13[[#This Row],[V2]]</f>
        <v>1.2545045045045042</v>
      </c>
      <c r="BR429" s="4">
        <f>Tabela13[[#This Row],[V1]]-Tabela13[[#This Row],[V3]]</f>
        <v>0.99999999999999989</v>
      </c>
      <c r="BS429" s="4">
        <f>Tabela13[[#This Row],[V1]]-Tabela13[[#This Row],[V4]]</f>
        <v>0.25450450450450446</v>
      </c>
      <c r="BT429" s="4">
        <f>Tabela13[[#This Row],[V2]]-Tabela13[[#This Row],[V1]]</f>
        <v>-1.2545045045045042</v>
      </c>
      <c r="BU429" s="4">
        <f>Tabela13[[#This Row],[V2]]-Tabela13[[#This Row],[V3]]</f>
        <v>-0.25450450450450446</v>
      </c>
      <c r="BV429" s="4">
        <f>Tabela13[[#This Row],[V2]]-Tabela13[[#This Row],[V4]]</f>
        <v>-0.99999999999999989</v>
      </c>
      <c r="BW429" s="4">
        <f>AVERAGE(Tabela13[[#This Row],[V41]],Tabela13[[#This Row],[V42]])</f>
        <v>1.1272522522522521</v>
      </c>
      <c r="BX429" s="4">
        <f>AVERAGE(Tabela13[[#This Row],[V41]],Tabela13[[#This Row],[V43]])</f>
        <v>0.75450450450450435</v>
      </c>
      <c r="BY429" s="4">
        <f>AVERAGE(Tabela13[[#This Row],[V41]],Tabela13[[#This Row],[V44]])</f>
        <v>0</v>
      </c>
      <c r="BZ429" s="4">
        <f>AVERAGE(Tabela13[[#This Row],[V41]],Tabela13[[#This Row],[V45]])</f>
        <v>0.49999999999999989</v>
      </c>
      <c r="CA429" s="4">
        <f>AVERAGE(Tabela13[[#This Row],[V41]],Tabela13[[#This Row],[V46]])</f>
        <v>0.12725225225225217</v>
      </c>
      <c r="CB429" s="4">
        <f>AVERAGE(Tabela13[[#This Row],[V42]],Tabela13[[#This Row],[V41]])</f>
        <v>1.1272522522522521</v>
      </c>
      <c r="CC429" s="4">
        <f>AVERAGE(Tabela13[[#This Row],[V42]],Tabela13[[#This Row],[V43]])</f>
        <v>0.62725225225225212</v>
      </c>
      <c r="CD429" s="4">
        <f>AVERAGE(Tabela13[[#This Row],[V42]],Tabela13[[#This Row],[V44]])</f>
        <v>-0.12725225225225217</v>
      </c>
      <c r="CE429" s="4">
        <f>AVERAGE(Tabela13[[#This Row],[V42]],Tabela13[[#This Row],[V45]])</f>
        <v>0.37274774774774772</v>
      </c>
      <c r="CF429" s="4">
        <f>AVERAGE(Tabela13[[#This Row],[V42]],Tabela13[[#This Row],[V46]])</f>
        <v>0</v>
      </c>
      <c r="CG429" s="4">
        <f>AVERAGE(Tabela13[[#This Row],[V43]],Tabela13[[#This Row],[V41]])</f>
        <v>0.75450450450450435</v>
      </c>
      <c r="CH429" s="4">
        <f>AVERAGE(Tabela13[[#This Row],[V43]],Tabela13[[#This Row],[V42]])</f>
        <v>0.62725225225225212</v>
      </c>
      <c r="CI429" s="4">
        <f>AVERAGE(Tabela13[[#This Row],[V43]],Tabela13[[#This Row],[V44]])</f>
        <v>-0.49999999999999989</v>
      </c>
      <c r="CJ429" s="4">
        <f>AVERAGE(Tabela13[[#This Row],[V43]],Tabela13[[#This Row],[V45]])</f>
        <v>0</v>
      </c>
      <c r="CK429" s="4">
        <f>AVERAGE(Tabela13[[#This Row],[V43]],Tabela13[[#This Row],[V46]])</f>
        <v>-0.37274774774774772</v>
      </c>
      <c r="CL429" s="4">
        <f>AVERAGE(Tabela13[[#This Row],[V44]],Tabela13[[#This Row],[V41]])</f>
        <v>0</v>
      </c>
      <c r="CM429" s="4">
        <f>AVERAGE(Tabela13[[#This Row],[V44]],Tabela13[[#This Row],[V42]])</f>
        <v>-0.12725225225225217</v>
      </c>
      <c r="CN429" s="4">
        <f>AVERAGE(Tabela13[[#This Row],[V44]],Tabela13[[#This Row],[V43]])</f>
        <v>-0.49999999999999989</v>
      </c>
      <c r="CO429" s="4">
        <f>AVERAGE(Tabela13[[#This Row],[V44]],Tabela13[[#This Row],[V45]])</f>
        <v>-0.75450450450450435</v>
      </c>
      <c r="CP429" s="4">
        <f>AVERAGE(Tabela13[[#This Row],[V44]],Tabela13[[#This Row],[V46]])</f>
        <v>-1.1272522522522521</v>
      </c>
      <c r="CQ429" s="4">
        <f>AVERAGE(Tabela13[[#This Row],[V45]],Tabela13[[#This Row],[V41]])</f>
        <v>0.49999999999999989</v>
      </c>
      <c r="CR429" s="4">
        <f>AVERAGE(Tabela13[[#This Row],[V45]],Tabela13[[#This Row],[V42]])</f>
        <v>0.37274774774774772</v>
      </c>
      <c r="CS429" s="4">
        <f>AVERAGE(Tabela13[[#This Row],[V45]],Tabela13[[#This Row],[V43]])</f>
        <v>0</v>
      </c>
      <c r="CT429" s="4">
        <f>AVERAGE(Tabela13[[#This Row],[V45]],Tabela13[[#This Row],[V44]])</f>
        <v>-0.75450450450450435</v>
      </c>
      <c r="CU429" s="4">
        <f>AVERAGE(Tabela13[[#This Row],[V45]],Tabela13[[#This Row],[V46]])</f>
        <v>-0.62725225225225212</v>
      </c>
      <c r="CV429" s="4">
        <f>AVERAGE(Tabela13[[#This Row],[V46]],Tabela13[[#This Row],[V41]])</f>
        <v>0.12725225225225217</v>
      </c>
      <c r="CW429" s="4">
        <f>AVERAGE(Tabela13[[#This Row],[V46]],Tabela13[[#This Row],[V42]])</f>
        <v>0</v>
      </c>
      <c r="CX429" s="4">
        <f>AVERAGE(Tabela13[[#This Row],[V46]],Tabela13[[#This Row],[V43]])</f>
        <v>-0.37274774774774772</v>
      </c>
      <c r="CY429" s="4">
        <f>AVERAGE(Tabela13[[#This Row],[V46]],Tabela13[[#This Row],[V44]])</f>
        <v>-1.1272522522522521</v>
      </c>
      <c r="CZ429" s="4">
        <f>AVERAGE(Tabela13[[#This Row],[V46]],Tabela13[[#This Row],[V45]])</f>
        <v>-0.62725225225225212</v>
      </c>
      <c r="DA429" s="3">
        <f>_xlfn.STDEV.S(Tabela13[[#This Row],[V41]],Tabela13[[#This Row],[V42]])</f>
        <v>0.17996186097765685</v>
      </c>
      <c r="DB429" s="3">
        <f>_xlfn.STDEV.S(Tabela13[[#This Row],[V41]],Tabela13[[#This Row],[V43]])</f>
        <v>0.70710678118654735</v>
      </c>
      <c r="DC429" s="3">
        <f>_xlfn.STDEV.S(Tabela13[[#This Row],[V41]],Tabela13[[#This Row],[V44]])</f>
        <v>1.7741372843284093</v>
      </c>
      <c r="DD429" s="3">
        <f>_xlfn.STDEV.S(Tabela13[[#This Row],[V41]],Tabela13[[#This Row],[V45]])</f>
        <v>1.0670305031418621</v>
      </c>
      <c r="DE429" s="3">
        <f>_xlfn.STDEV.S(Tabela13[[#This Row],[V41]],Tabela13[[#This Row],[V46]])</f>
        <v>1.5941754233507521</v>
      </c>
      <c r="DF429" s="3">
        <f>_xlfn.STDEV.S(Tabela13[[#This Row],[V42]],Tabela13[[#This Row],[V41]])</f>
        <v>0.17996186097765685</v>
      </c>
      <c r="DG429" s="3">
        <f>_xlfn.STDEV.S(Tabela13[[#This Row],[V42]],Tabela13[[#This Row],[V43]])</f>
        <v>0.52714492020889037</v>
      </c>
      <c r="DH429" s="3">
        <f>_xlfn.STDEV.S(Tabela13[[#This Row],[V42]],Tabela13[[#This Row],[V44]])</f>
        <v>1.5941754233507521</v>
      </c>
      <c r="DI429" s="3">
        <f>_xlfn.STDEV.S(Tabela13[[#This Row],[V42]],Tabela13[[#This Row],[V45]])</f>
        <v>0.88706864216420478</v>
      </c>
      <c r="DJ429" s="3">
        <f>_xlfn.STDEV.S(Tabela13[[#This Row],[V42]],Tabela13[[#This Row],[V46]])</f>
        <v>1.4142135623730949</v>
      </c>
      <c r="DK429" s="3">
        <f>_xlfn.STDEV.S(Tabela13[[#This Row],[V43]],Tabela13[[#This Row],[V41]])</f>
        <v>0.70710678118654735</v>
      </c>
      <c r="DL429" s="3">
        <f>_xlfn.STDEV.S(Tabela13[[#This Row],[V43]],Tabela13[[#This Row],[V42]])</f>
        <v>0.52714492020889037</v>
      </c>
      <c r="DM429" s="3">
        <f>_xlfn.STDEV.S(Tabela13[[#This Row],[V43]],Tabela13[[#This Row],[V44]])</f>
        <v>1.0670305031418621</v>
      </c>
      <c r="DN429" s="3">
        <f>_xlfn.STDEV.S(Tabela13[[#This Row],[V43]],Tabela13[[#This Row],[V45]])</f>
        <v>0.35992372195531463</v>
      </c>
      <c r="DO429" s="3">
        <f>_xlfn.STDEV.S(Tabela13[[#This Row],[V43]],Tabela13[[#This Row],[V46]])</f>
        <v>0.88706864216420478</v>
      </c>
      <c r="DP429" s="3">
        <f>_xlfn.STDEV.S(Tabela13[[#This Row],[V44]],Tabela13[[#This Row],[V41]])</f>
        <v>1.7741372843284093</v>
      </c>
      <c r="DQ429" s="3">
        <f>_xlfn.STDEV.S(Tabela13[[#This Row],[V44]],Tabela13[[#This Row],[V42]])</f>
        <v>1.5941754233507521</v>
      </c>
      <c r="DR429" s="3">
        <f>_xlfn.STDEV.S(Tabela13[[#This Row],[V44]],Tabela13[[#This Row],[V43]])</f>
        <v>1.0670305031418621</v>
      </c>
      <c r="DS429" s="3">
        <f>_xlfn.STDEV.S(Tabela13[[#This Row],[V44]],Tabela13[[#This Row],[V45]])</f>
        <v>0.70710678118654735</v>
      </c>
      <c r="DT429" s="3">
        <f>_xlfn.STDEV.S(Tabela13[[#This Row],[V44]],Tabela13[[#This Row],[V46]])</f>
        <v>0.17996186097765685</v>
      </c>
      <c r="DU429" s="3">
        <f>_xlfn.STDEV.S(Tabela13[[#This Row],[V45]],Tabela13[[#This Row],[V41]])</f>
        <v>1.0670305031418621</v>
      </c>
      <c r="DV429" s="3">
        <f>_xlfn.STDEV.S(Tabela13[[#This Row],[V45]],Tabela13[[#This Row],[V42]])</f>
        <v>0.88706864216420478</v>
      </c>
      <c r="DW429" s="3">
        <f>_xlfn.STDEV.S(Tabela13[[#This Row],[V45]],Tabela13[[#This Row],[V43]])</f>
        <v>0.35992372195531463</v>
      </c>
      <c r="DX429" s="3">
        <f>_xlfn.STDEV.S(Tabela13[[#This Row],[V45]],Tabela13[[#This Row],[V44]])</f>
        <v>0.70710678118654735</v>
      </c>
      <c r="DY429" s="3">
        <f>_xlfn.STDEV.S(Tabela13[[#This Row],[V45]],Tabela13[[#This Row],[V46]])</f>
        <v>0.52714492020889037</v>
      </c>
      <c r="DZ429" s="3">
        <f>_xlfn.STDEV.S(Tabela13[[#This Row],[V46]],Tabela13[[#This Row],[V41]])</f>
        <v>1.5941754233507521</v>
      </c>
      <c r="EA429" s="3">
        <f>_xlfn.STDEV.S(Tabela13[[#This Row],[V46]],Tabela13[[#This Row],[V42]])</f>
        <v>1.4142135623730949</v>
      </c>
      <c r="EB429" s="3">
        <f>_xlfn.STDEV.S(Tabela13[[#This Row],[V46]],Tabela13[[#This Row],[V43]])</f>
        <v>0.88706864216420478</v>
      </c>
      <c r="EC429" s="3">
        <f>_xlfn.STDEV.S(Tabela13[[#This Row],[V46]],Tabela13[[#This Row],[V44]])</f>
        <v>0.17996186097765685</v>
      </c>
      <c r="ED429" s="3">
        <f>_xlfn.STDEV.S(Tabela13[[#This Row],[V46]],Tabela13[[#This Row],[V45]])</f>
        <v>0.52714492020889037</v>
      </c>
      <c r="EE429" s="3">
        <f t="shared" si="452"/>
        <v>0.15964648606209719</v>
      </c>
      <c r="EF429" s="3">
        <f t="shared" si="453"/>
        <v>0.93718033088605102</v>
      </c>
      <c r="EG429" s="3" t="str">
        <f t="shared" si="454"/>
        <v/>
      </c>
      <c r="EH429" s="3">
        <f t="shared" si="455"/>
        <v>2.1340610062837246</v>
      </c>
      <c r="EI429" s="3">
        <f t="shared" si="456"/>
        <v>12.527679433057246</v>
      </c>
      <c r="EJ429" s="3">
        <f t="shared" si="457"/>
        <v>0.15964648606209719</v>
      </c>
      <c r="EK429" s="3">
        <f t="shared" si="458"/>
        <v>0.8404033916436171</v>
      </c>
      <c r="EL429" s="3">
        <f t="shared" si="459"/>
        <v>-12.527679433057246</v>
      </c>
      <c r="EM429" s="3">
        <f t="shared" si="460"/>
        <v>2.3798095294314621</v>
      </c>
      <c r="EN429" s="3" t="str">
        <f t="shared" si="461"/>
        <v/>
      </c>
      <c r="EO429" s="3">
        <f t="shared" si="462"/>
        <v>0.93718033088605102</v>
      </c>
      <c r="EP429" s="3">
        <f t="shared" si="463"/>
        <v>0.8404033916436171</v>
      </c>
      <c r="EQ429" s="3">
        <f t="shared" si="464"/>
        <v>-2.1340610062837246</v>
      </c>
      <c r="ER429" s="3" t="str">
        <f t="shared" si="465"/>
        <v/>
      </c>
      <c r="ES429" s="3" t="str">
        <f t="shared" si="466"/>
        <v/>
      </c>
      <c r="ET429" s="3" t="str">
        <f t="shared" si="467"/>
        <v/>
      </c>
      <c r="EU429" s="3" t="str">
        <f t="shared" si="468"/>
        <v/>
      </c>
      <c r="EV429" s="3">
        <f t="shared" si="469"/>
        <v>-2.1340610062837246</v>
      </c>
      <c r="EW429" s="3">
        <f t="shared" si="470"/>
        <v>-0.93718033088605102</v>
      </c>
      <c r="EX429" s="3">
        <f t="shared" si="471"/>
        <v>-0.15964648606209719</v>
      </c>
      <c r="EY429" s="3">
        <f t="shared" si="472"/>
        <v>2.1340610062837246</v>
      </c>
      <c r="EZ429" s="3">
        <f t="shared" si="473"/>
        <v>2.3798095294314621</v>
      </c>
      <c r="FA429" s="3" t="str">
        <f t="shared" si="474"/>
        <v/>
      </c>
      <c r="FB429" s="3">
        <f t="shared" si="475"/>
        <v>-0.93718033088605102</v>
      </c>
      <c r="FC429" s="3">
        <f t="shared" si="476"/>
        <v>-0.8404033916436171</v>
      </c>
      <c r="FD429" s="3">
        <f t="shared" si="477"/>
        <v>12.527679433057246</v>
      </c>
      <c r="FE429" s="3" t="str">
        <f t="shared" si="478"/>
        <v/>
      </c>
      <c r="FF429" s="3">
        <f t="shared" si="479"/>
        <v>-2.3798095294314621</v>
      </c>
      <c r="FG429" s="3">
        <f t="shared" si="480"/>
        <v>-0.15964648606209719</v>
      </c>
      <c r="FH429" s="3">
        <f t="shared" si="481"/>
        <v>-0.8404033916436171</v>
      </c>
      <c r="FI429" s="4">
        <f t="shared" si="482"/>
        <v>0.5</v>
      </c>
      <c r="FJ429" s="4">
        <f t="shared" si="483"/>
        <v>0.67567567567567566</v>
      </c>
      <c r="FK429" s="4">
        <f t="shared" si="484"/>
        <v>2.1365600691443389</v>
      </c>
      <c r="FL429" s="4">
        <f t="shared" si="485"/>
        <v>0.67156439066551421</v>
      </c>
      <c r="FM429" s="4">
        <f>Tabela13[[#This Row],[V139]]-Tabela13[[#This Row],[V140]]</f>
        <v>1.4649956784788247</v>
      </c>
      <c r="FN429" s="4">
        <f>Tabela13[[#This Row],[V1]]-Tabela13[[#This Row],[V2]]/2</f>
        <v>1.546171171171171</v>
      </c>
      <c r="FO429" s="4">
        <f>Tabela13[[#This Row],[V1]]-Tabela13[[#This Row],[V3]]/2</f>
        <v>1.4189189189189189</v>
      </c>
      <c r="FP429" s="4">
        <f>Tabela13[[#This Row],[V1]]-Tabela13[[#This Row],[V4]]/2</f>
        <v>1.0461711711711712</v>
      </c>
      <c r="FQ429" s="4">
        <f>Tabela13[[#This Row],[V2]]-Tabela13[[#This Row],[V1]]/2</f>
        <v>-0.33558558558558549</v>
      </c>
      <c r="FR429" s="4">
        <f>Tabela13[[#This Row],[V2]]-Tabela13[[#This Row],[V3]]/2</f>
        <v>0.16441441441441446</v>
      </c>
      <c r="FS429" s="4">
        <f>Tabela13[[#This Row],[V2]]-Tabela13[[#This Row],[V4]]/2</f>
        <v>-0.20833333333333326</v>
      </c>
      <c r="FT429" s="4">
        <f t="shared" si="486"/>
        <v>0.99670291949299983</v>
      </c>
      <c r="FU429" s="4">
        <f t="shared" si="487"/>
        <v>0.95688159770354853</v>
      </c>
      <c r="FV429" s="4">
        <f t="shared" si="488"/>
        <v>0.80795900189369763</v>
      </c>
      <c r="FW429" s="4">
        <f t="shared" si="489"/>
        <v>-0.32377620996498674</v>
      </c>
      <c r="FX429" s="4">
        <f t="shared" si="490"/>
        <v>0.16295649970592732</v>
      </c>
      <c r="FY429" s="4">
        <f t="shared" si="491"/>
        <v>-0.20539538918976732</v>
      </c>
      <c r="FZ429" s="4">
        <f t="shared" si="492"/>
        <v>179.40652550873997</v>
      </c>
      <c r="GA429" s="4">
        <f t="shared" si="493"/>
        <v>172.23868758663875</v>
      </c>
      <c r="GB429" s="4">
        <f t="shared" si="494"/>
        <v>145.43262034086555</v>
      </c>
      <c r="GC429" s="4">
        <f t="shared" si="495"/>
        <v>-58.279717793697614</v>
      </c>
      <c r="GD429" s="4">
        <f t="shared" si="496"/>
        <v>29.332169947066919</v>
      </c>
      <c r="GE429" s="4">
        <f t="shared" si="497"/>
        <v>-36.971170054158115</v>
      </c>
      <c r="GF429" s="4">
        <f>Tabela13[[#This Row],[V1]]-Tabela13[[#This Row],[V2]]/Tabela13[[#This Row],[V2]]</f>
        <v>0.83783783783783772</v>
      </c>
      <c r="GG429" s="4">
        <f>Tabela13[[#This Row],[V1]]-Tabela13[[#This Row],[V3]]/Tabela13[[#This Row],[V3]]</f>
        <v>0.83783783783783772</v>
      </c>
      <c r="GH429" s="4">
        <f>Tabela13[[#This Row],[V1]]-Tabela13[[#This Row],[V4]]/Tabela13[[#This Row],[V4]]</f>
        <v>0.83783783783783772</v>
      </c>
      <c r="GI429" s="4">
        <f>Tabela13[[#This Row],[V2]]-Tabela13[[#This Row],[V1]]/Tabela13[[#This Row],[V1]]</f>
        <v>-0.41666666666666663</v>
      </c>
      <c r="GJ429" s="4">
        <f>Tabela13[[#This Row],[V2]]-Tabela13[[#This Row],[V3]]/Tabela13[[#This Row],[V3]]</f>
        <v>-0.41666666666666663</v>
      </c>
      <c r="GK429" s="4">
        <f>Tabela13[[#This Row],[V2]]-Tabela13[[#This Row],[V4]]/Tabela13[[#This Row],[V4]]</f>
        <v>-0.41666666666666663</v>
      </c>
      <c r="GL429" s="4">
        <f t="shared" si="498"/>
        <v>0.59575513504937072</v>
      </c>
      <c r="GM429" s="4">
        <f t="shared" si="499"/>
        <v>1.2105855855855856</v>
      </c>
      <c r="GN429" s="4">
        <f t="shared" si="500"/>
        <v>0.49212145109194527</v>
      </c>
      <c r="GO429" s="3">
        <f t="shared" si="501"/>
        <v>1</v>
      </c>
      <c r="GP429" s="3">
        <v>100</v>
      </c>
      <c r="GQ429" s="3">
        <f t="shared" si="502"/>
        <v>0.48</v>
      </c>
      <c r="GR429" s="3">
        <f t="shared" si="503"/>
        <v>48</v>
      </c>
      <c r="GS429" s="34">
        <f>COUNTIF($D$2:D428,Tabela13[[#This Row],[HomeTeam]])</f>
        <v>21</v>
      </c>
      <c r="GT429" s="34">
        <f>COUNTIF($E$2:E428,Tabela13[[#This Row],[AwayTeam]])</f>
        <v>21</v>
      </c>
      <c r="GU429" s="3">
        <f>IFERROR(AVERAGEIFS($AD$2:AD428,$D$2:D428,Tabela13[[#This Row],[HomeTeam]],$GS$2:GS428,"&gt;="&amp;Tabela13[[#This Row],[Contagem_H]]-5),"")</f>
        <v>0.89562775176767018</v>
      </c>
      <c r="GV429" s="3">
        <f>IFERROR(AVERAGEIFS($G$2:G428,$E$2:E428,Tabela13[[#This Row],[AwayTeam]],$GT$2:GT428,"&gt;="&amp;Tabela13[[#This Row],[Contagem_A]]-5),"")</f>
        <v>1.6</v>
      </c>
      <c r="GW429" s="3">
        <f>IFERROR(AVERAGEIFS($GQ$2:GQ428,$D$2:D428,Tabela13[[#This Row],[HomeTeam]],$GS$2:GS428,"&gt;="&amp;Tabela13[[#This Row],[Contagem_H]]-5),"")</f>
        <v>-0.46999999999999992</v>
      </c>
    </row>
    <row r="430" spans="1:205" x14ac:dyDescent="0.25">
      <c r="A430" t="s">
        <v>127</v>
      </c>
      <c r="B430" t="s">
        <v>282</v>
      </c>
      <c r="C430" t="s">
        <v>136</v>
      </c>
      <c r="D430" t="s">
        <v>19</v>
      </c>
      <c r="E430" t="s">
        <v>141</v>
      </c>
      <c r="F430" s="3">
        <v>0</v>
      </c>
      <c r="G430" s="3">
        <v>0</v>
      </c>
      <c r="H430" s="3" t="str">
        <f t="shared" si="504"/>
        <v>D</v>
      </c>
      <c r="I430" s="3">
        <v>2.75</v>
      </c>
      <c r="J430" s="3">
        <v>3.5</v>
      </c>
      <c r="K430" s="3">
        <v>2.4500000000000002</v>
      </c>
      <c r="L430" s="3">
        <v>1.67</v>
      </c>
      <c r="M430" s="3">
        <v>2.2000000000000002</v>
      </c>
      <c r="N430" s="3">
        <f t="shared" si="433"/>
        <v>0</v>
      </c>
      <c r="O430" s="3">
        <f t="shared" si="434"/>
        <v>1</v>
      </c>
      <c r="P430" s="3">
        <f t="shared" si="435"/>
        <v>1</v>
      </c>
      <c r="Q430" s="3">
        <f t="shared" si="436"/>
        <v>5.7513914656771803E-2</v>
      </c>
      <c r="R430" s="3">
        <f t="shared" si="437"/>
        <v>5.3347849755035481E-2</v>
      </c>
      <c r="S430" s="3">
        <f t="shared" si="438"/>
        <v>2.9081632653061225</v>
      </c>
      <c r="T430" s="3">
        <f t="shared" si="439"/>
        <v>3.7012987012987013</v>
      </c>
      <c r="U430" s="3">
        <f t="shared" si="440"/>
        <v>2.5909090909090913</v>
      </c>
      <c r="V430" s="3">
        <f t="shared" si="441"/>
        <v>1.7660482374768089</v>
      </c>
      <c r="W430" s="3">
        <f t="shared" si="442"/>
        <v>2.3265306122448983</v>
      </c>
      <c r="X430" s="4">
        <f t="shared" si="443"/>
        <v>0.36363636363636365</v>
      </c>
      <c r="Y430" s="4">
        <f t="shared" si="444"/>
        <v>0.2857142857142857</v>
      </c>
      <c r="Z430" s="4">
        <f t="shared" si="445"/>
        <v>0.4081632653061224</v>
      </c>
      <c r="AA430" s="4">
        <f t="shared" si="446"/>
        <v>0.5988023952095809</v>
      </c>
      <c r="AB430" s="4">
        <f t="shared" si="447"/>
        <v>0.45454545454545453</v>
      </c>
      <c r="AC430" s="4">
        <f t="shared" si="448"/>
        <v>0.18181818181818182</v>
      </c>
      <c r="AD430" s="4">
        <f t="shared" si="449"/>
        <v>0.2040816326530612</v>
      </c>
      <c r="AE430" s="4">
        <f t="shared" si="450"/>
        <v>0.18181818181818182</v>
      </c>
      <c r="AF430" s="4">
        <f t="shared" si="451"/>
        <v>0.2040816326530612</v>
      </c>
      <c r="AG430" s="4">
        <f>IFERROR(AVERAGE(Tabela13[[#This Row],[V1]],Tabela13[[#This Row],[V2]]),"")</f>
        <v>0.1929499072356215</v>
      </c>
      <c r="AH430" s="4">
        <f>IFERROR(AVERAGE(Tabela13[[#This Row],[V1]],Tabela13[[#This Row],[V3]]),"")</f>
        <v>0.18181818181818182</v>
      </c>
      <c r="AI430" s="4">
        <f>IFERROR(AVERAGE(Tabela13[[#This Row],[V1]],Tabela13[[#This Row],[V4]]),"")</f>
        <v>0.1929499072356215</v>
      </c>
      <c r="AJ430" s="4">
        <f>IFERROR(AVERAGE(Tabela13[[#This Row],[V2]],Tabela13[[#This Row],[V1]]),"")</f>
        <v>0.1929499072356215</v>
      </c>
      <c r="AK430" s="4">
        <f>IFERROR(AVERAGE(Tabela13[[#This Row],[V2]],Tabela13[[#This Row],[V3]]),"")</f>
        <v>0.1929499072356215</v>
      </c>
      <c r="AL430" s="4">
        <f>IFERROR(AVERAGE(Tabela13[[#This Row],[V2]],Tabela13[[#This Row],[V4]]),"")</f>
        <v>0.2040816326530612</v>
      </c>
      <c r="AM430" s="4">
        <f>IFERROR(AVERAGE(Tabela13[[#This Row],[V3]],Tabela13[[#This Row],[V1]]),"")</f>
        <v>0.18181818181818182</v>
      </c>
      <c r="AN430" s="4">
        <f>IFERROR(AVERAGE(Tabela13[[#This Row],[V3]],Tabela13[[#This Row],[V2]]),"")</f>
        <v>0.1929499072356215</v>
      </c>
      <c r="AO430" s="4">
        <f>IFERROR(AVERAGE(Tabela13[[#This Row],[V3]],Tabela13[[#This Row],[V4]]),"")</f>
        <v>0.1929499072356215</v>
      </c>
      <c r="AP430" s="4">
        <f>IFERROR(AVERAGE(Tabela13[[#This Row],[V4]],Tabela13[[#This Row],[V1]]),"")</f>
        <v>0.1929499072356215</v>
      </c>
      <c r="AQ430" s="4">
        <f>IFERROR(AVERAGE(Tabela13[[#This Row],[V4]],Tabela13[[#This Row],[V2]]),"")</f>
        <v>0.2040816326530612</v>
      </c>
      <c r="AR430" s="4">
        <f>IFERROR(AVERAGE(Tabela13[[#This Row],[V4]],Tabela13[[#This Row],[V3]]),"")</f>
        <v>0.1929499072356215</v>
      </c>
      <c r="AS430" s="4">
        <f>_xlfn.STDEV.S(Tabela13[[#This Row],[V1]:[V2]])</f>
        <v>1.5742637057956511E-2</v>
      </c>
      <c r="AT430" s="4">
        <f>_xlfn.STDEV.S(Tabela13[[#This Row],[V1]],Tabela13[[#This Row],[V3]])</f>
        <v>0</v>
      </c>
      <c r="AU430" s="4">
        <f>_xlfn.STDEV.S(Tabela13[[#This Row],[V1]],Tabela13[[#This Row],[V4]])</f>
        <v>1.5742637057956511E-2</v>
      </c>
      <c r="AV430" s="4">
        <f>_xlfn.STDEV.S(Tabela13[[#This Row],[V2]],Tabela13[[#This Row],[V1]])</f>
        <v>1.5742637057956511E-2</v>
      </c>
      <c r="AW430" s="4">
        <f>_xlfn.STDEV.S(Tabela13[[#This Row],[V2]],Tabela13[[#This Row],[V3]])</f>
        <v>1.5742637057956511E-2</v>
      </c>
      <c r="AX430" s="4">
        <f>_xlfn.STDEV.S(Tabela13[[#This Row],[V42]],Tabela13[[#This Row],[V44]])</f>
        <v>1.5742637057956511E-2</v>
      </c>
      <c r="AY430" s="4">
        <f>_xlfn.STDEV.S(Tabela13[[#This Row],[V3]],Tabela13[[#This Row],[V1]])</f>
        <v>0</v>
      </c>
      <c r="AZ430" s="4">
        <f>_xlfn.STDEV.S(Tabela13[[#This Row],[V3]],Tabela13[[#This Row],[V2]])</f>
        <v>1.5742637057956511E-2</v>
      </c>
      <c r="BA430" s="4">
        <f>_xlfn.STDEV.S(Tabela13[[#This Row],[V3]],Tabela13[[#This Row],[V4]])</f>
        <v>1.5742637057956511E-2</v>
      </c>
      <c r="BB430" s="4">
        <f>_xlfn.STDEV.S(Tabela13[[#This Row],[V4]],Tabela13[[#This Row],[V1]])</f>
        <v>1.5742637057956511E-2</v>
      </c>
      <c r="BC430" s="4">
        <f>_xlfn.STDEV.S(Tabela13[[#This Row],[V4]],Tabela13[[#This Row],[V2]])</f>
        <v>0</v>
      </c>
      <c r="BD430" s="4">
        <f>_xlfn.STDEV.S(Tabela13[[#This Row],[V4]],Tabela13[[#This Row],[V3]])</f>
        <v>1.5742637057956511E-2</v>
      </c>
      <c r="BE430" s="4">
        <f>Tabela13[[#This Row],[V17]]/Tabela13[[#This Row],[V5]]</f>
        <v>8.1589243983063081E-2</v>
      </c>
      <c r="BF430" s="4">
        <f>Tabela13[[#This Row],[V18]]/Tabela13[[#This Row],[V6]]</f>
        <v>0</v>
      </c>
      <c r="BG430" s="4">
        <f>Tabela13[[#This Row],[V19]]/Tabela13[[#This Row],[V7]]</f>
        <v>8.1589243983063081E-2</v>
      </c>
      <c r="BH430" s="4">
        <f>Tabela13[[#This Row],[V20]]/Tabela13[[#This Row],[V8]]</f>
        <v>8.1589243983063081E-2</v>
      </c>
      <c r="BI430" s="4">
        <f>Tabela13[[#This Row],[V21]]/Tabela13[[#This Row],[V9]]</f>
        <v>8.1589243983063081E-2</v>
      </c>
      <c r="BJ430" s="4">
        <f>Tabela13[[#This Row],[V22]]/Tabela13[[#This Row],[V10]]</f>
        <v>7.7138921583986914E-2</v>
      </c>
      <c r="BK430" s="4">
        <f>Tabela13[[#This Row],[V23]]/Tabela13[[#This Row],[V11]]</f>
        <v>0</v>
      </c>
      <c r="BL430" s="4">
        <f>Tabela13[[#This Row],[V24]]/Tabela13[[#This Row],[V12]]</f>
        <v>8.1589243983063081E-2</v>
      </c>
      <c r="BM430" s="4">
        <f>Tabela13[[#This Row],[V25]]/Tabela13[[#This Row],[V13]]</f>
        <v>8.1589243983063081E-2</v>
      </c>
      <c r="BN430" s="4">
        <f>Tabela13[[#This Row],[V26]]/Tabela13[[#This Row],[V14]]</f>
        <v>8.1589243983063081E-2</v>
      </c>
      <c r="BO430" s="4">
        <f>Tabela13[[#This Row],[V27]]/Tabela13[[#This Row],[V15]]</f>
        <v>0</v>
      </c>
      <c r="BP430" s="4">
        <f>Tabela13[[#This Row],[V28]]/Tabela13[[#This Row],[V16]]</f>
        <v>8.1589243983063081E-2</v>
      </c>
      <c r="BQ430" s="4">
        <f>Tabela13[[#This Row],[V1]]-Tabela13[[#This Row],[V2]]</f>
        <v>-2.2263450834879378E-2</v>
      </c>
      <c r="BR430" s="4">
        <f>Tabela13[[#This Row],[V1]]-Tabela13[[#This Row],[V3]]</f>
        <v>0</v>
      </c>
      <c r="BS430" s="4">
        <f>Tabela13[[#This Row],[V1]]-Tabela13[[#This Row],[V4]]</f>
        <v>-2.2263450834879378E-2</v>
      </c>
      <c r="BT430" s="4">
        <f>Tabela13[[#This Row],[V2]]-Tabela13[[#This Row],[V1]]</f>
        <v>2.2263450834879378E-2</v>
      </c>
      <c r="BU430" s="4">
        <f>Tabela13[[#This Row],[V2]]-Tabela13[[#This Row],[V3]]</f>
        <v>2.2263450834879378E-2</v>
      </c>
      <c r="BV430" s="4">
        <f>Tabela13[[#This Row],[V2]]-Tabela13[[#This Row],[V4]]</f>
        <v>0</v>
      </c>
      <c r="BW430" s="4">
        <f>AVERAGE(Tabela13[[#This Row],[V41]],Tabela13[[#This Row],[V42]])</f>
        <v>-1.1131725417439689E-2</v>
      </c>
      <c r="BX430" s="4">
        <f>AVERAGE(Tabela13[[#This Row],[V41]],Tabela13[[#This Row],[V43]])</f>
        <v>-2.2263450834879378E-2</v>
      </c>
      <c r="BY430" s="4">
        <f>AVERAGE(Tabela13[[#This Row],[V41]],Tabela13[[#This Row],[V44]])</f>
        <v>0</v>
      </c>
      <c r="BZ430" s="4">
        <f>AVERAGE(Tabela13[[#This Row],[V41]],Tabela13[[#This Row],[V45]])</f>
        <v>0</v>
      </c>
      <c r="CA430" s="4">
        <f>AVERAGE(Tabela13[[#This Row],[V41]],Tabela13[[#This Row],[V46]])</f>
        <v>-1.1131725417439689E-2</v>
      </c>
      <c r="CB430" s="4">
        <f>AVERAGE(Tabela13[[#This Row],[V42]],Tabela13[[#This Row],[V41]])</f>
        <v>-1.1131725417439689E-2</v>
      </c>
      <c r="CC430" s="4">
        <f>AVERAGE(Tabela13[[#This Row],[V42]],Tabela13[[#This Row],[V43]])</f>
        <v>-1.1131725417439689E-2</v>
      </c>
      <c r="CD430" s="4">
        <f>AVERAGE(Tabela13[[#This Row],[V42]],Tabela13[[#This Row],[V44]])</f>
        <v>1.1131725417439689E-2</v>
      </c>
      <c r="CE430" s="4">
        <f>AVERAGE(Tabela13[[#This Row],[V42]],Tabela13[[#This Row],[V45]])</f>
        <v>1.1131725417439689E-2</v>
      </c>
      <c r="CF430" s="4">
        <f>AVERAGE(Tabela13[[#This Row],[V42]],Tabela13[[#This Row],[V46]])</f>
        <v>0</v>
      </c>
      <c r="CG430" s="4">
        <f>AVERAGE(Tabela13[[#This Row],[V43]],Tabela13[[#This Row],[V41]])</f>
        <v>-2.2263450834879378E-2</v>
      </c>
      <c r="CH430" s="4">
        <f>AVERAGE(Tabela13[[#This Row],[V43]],Tabela13[[#This Row],[V42]])</f>
        <v>-1.1131725417439689E-2</v>
      </c>
      <c r="CI430" s="4">
        <f>AVERAGE(Tabela13[[#This Row],[V43]],Tabela13[[#This Row],[V44]])</f>
        <v>0</v>
      </c>
      <c r="CJ430" s="4">
        <f>AVERAGE(Tabela13[[#This Row],[V43]],Tabela13[[#This Row],[V45]])</f>
        <v>0</v>
      </c>
      <c r="CK430" s="4">
        <f>AVERAGE(Tabela13[[#This Row],[V43]],Tabela13[[#This Row],[V46]])</f>
        <v>-1.1131725417439689E-2</v>
      </c>
      <c r="CL430" s="4">
        <f>AVERAGE(Tabela13[[#This Row],[V44]],Tabela13[[#This Row],[V41]])</f>
        <v>0</v>
      </c>
      <c r="CM430" s="4">
        <f>AVERAGE(Tabela13[[#This Row],[V44]],Tabela13[[#This Row],[V42]])</f>
        <v>1.1131725417439689E-2</v>
      </c>
      <c r="CN430" s="4">
        <f>AVERAGE(Tabela13[[#This Row],[V44]],Tabela13[[#This Row],[V43]])</f>
        <v>0</v>
      </c>
      <c r="CO430" s="4">
        <f>AVERAGE(Tabela13[[#This Row],[V44]],Tabela13[[#This Row],[V45]])</f>
        <v>2.2263450834879378E-2</v>
      </c>
      <c r="CP430" s="4">
        <f>AVERAGE(Tabela13[[#This Row],[V44]],Tabela13[[#This Row],[V46]])</f>
        <v>1.1131725417439689E-2</v>
      </c>
      <c r="CQ430" s="4">
        <f>AVERAGE(Tabela13[[#This Row],[V45]],Tabela13[[#This Row],[V41]])</f>
        <v>0</v>
      </c>
      <c r="CR430" s="4">
        <f>AVERAGE(Tabela13[[#This Row],[V45]],Tabela13[[#This Row],[V42]])</f>
        <v>1.1131725417439689E-2</v>
      </c>
      <c r="CS430" s="4">
        <f>AVERAGE(Tabela13[[#This Row],[V45]],Tabela13[[#This Row],[V43]])</f>
        <v>0</v>
      </c>
      <c r="CT430" s="4">
        <f>AVERAGE(Tabela13[[#This Row],[V45]],Tabela13[[#This Row],[V44]])</f>
        <v>2.2263450834879378E-2</v>
      </c>
      <c r="CU430" s="4">
        <f>AVERAGE(Tabela13[[#This Row],[V45]],Tabela13[[#This Row],[V46]])</f>
        <v>1.1131725417439689E-2</v>
      </c>
      <c r="CV430" s="4">
        <f>AVERAGE(Tabela13[[#This Row],[V46]],Tabela13[[#This Row],[V41]])</f>
        <v>-1.1131725417439689E-2</v>
      </c>
      <c r="CW430" s="4">
        <f>AVERAGE(Tabela13[[#This Row],[V46]],Tabela13[[#This Row],[V42]])</f>
        <v>0</v>
      </c>
      <c r="CX430" s="4">
        <f>AVERAGE(Tabela13[[#This Row],[V46]],Tabela13[[#This Row],[V43]])</f>
        <v>-1.1131725417439689E-2</v>
      </c>
      <c r="CY430" s="4">
        <f>AVERAGE(Tabela13[[#This Row],[V46]],Tabela13[[#This Row],[V44]])</f>
        <v>1.1131725417439689E-2</v>
      </c>
      <c r="CZ430" s="4">
        <f>AVERAGE(Tabela13[[#This Row],[V46]],Tabela13[[#This Row],[V45]])</f>
        <v>1.1131725417439689E-2</v>
      </c>
      <c r="DA430" s="3">
        <f>_xlfn.STDEV.S(Tabela13[[#This Row],[V41]],Tabela13[[#This Row],[V42]])</f>
        <v>1.5742637057956511E-2</v>
      </c>
      <c r="DB430" s="3">
        <f>_xlfn.STDEV.S(Tabela13[[#This Row],[V41]],Tabela13[[#This Row],[V43]])</f>
        <v>0</v>
      </c>
      <c r="DC430" s="3">
        <f>_xlfn.STDEV.S(Tabela13[[#This Row],[V41]],Tabela13[[#This Row],[V44]])</f>
        <v>3.1485274115913023E-2</v>
      </c>
      <c r="DD430" s="3">
        <f>_xlfn.STDEV.S(Tabela13[[#This Row],[V41]],Tabela13[[#This Row],[V45]])</f>
        <v>3.1485274115913023E-2</v>
      </c>
      <c r="DE430" s="3">
        <f>_xlfn.STDEV.S(Tabela13[[#This Row],[V41]],Tabela13[[#This Row],[V46]])</f>
        <v>1.5742637057956511E-2</v>
      </c>
      <c r="DF430" s="3">
        <f>_xlfn.STDEV.S(Tabela13[[#This Row],[V42]],Tabela13[[#This Row],[V41]])</f>
        <v>1.5742637057956511E-2</v>
      </c>
      <c r="DG430" s="3">
        <f>_xlfn.STDEV.S(Tabela13[[#This Row],[V42]],Tabela13[[#This Row],[V43]])</f>
        <v>1.5742637057956511E-2</v>
      </c>
      <c r="DH430" s="3">
        <f>_xlfn.STDEV.S(Tabela13[[#This Row],[V42]],Tabela13[[#This Row],[V44]])</f>
        <v>1.5742637057956511E-2</v>
      </c>
      <c r="DI430" s="3">
        <f>_xlfn.STDEV.S(Tabela13[[#This Row],[V42]],Tabela13[[#This Row],[V45]])</f>
        <v>1.5742637057956511E-2</v>
      </c>
      <c r="DJ430" s="3">
        <f>_xlfn.STDEV.S(Tabela13[[#This Row],[V42]],Tabela13[[#This Row],[V46]])</f>
        <v>0</v>
      </c>
      <c r="DK430" s="3">
        <f>_xlfn.STDEV.S(Tabela13[[#This Row],[V43]],Tabela13[[#This Row],[V41]])</f>
        <v>0</v>
      </c>
      <c r="DL430" s="3">
        <f>_xlfn.STDEV.S(Tabela13[[#This Row],[V43]],Tabela13[[#This Row],[V42]])</f>
        <v>1.5742637057956511E-2</v>
      </c>
      <c r="DM430" s="3">
        <f>_xlfn.STDEV.S(Tabela13[[#This Row],[V43]],Tabela13[[#This Row],[V44]])</f>
        <v>3.1485274115913023E-2</v>
      </c>
      <c r="DN430" s="3">
        <f>_xlfn.STDEV.S(Tabela13[[#This Row],[V43]],Tabela13[[#This Row],[V45]])</f>
        <v>3.1485274115913023E-2</v>
      </c>
      <c r="DO430" s="3">
        <f>_xlfn.STDEV.S(Tabela13[[#This Row],[V43]],Tabela13[[#This Row],[V46]])</f>
        <v>1.5742637057956511E-2</v>
      </c>
      <c r="DP430" s="3">
        <f>_xlfn.STDEV.S(Tabela13[[#This Row],[V44]],Tabela13[[#This Row],[V41]])</f>
        <v>3.1485274115913023E-2</v>
      </c>
      <c r="DQ430" s="3">
        <f>_xlfn.STDEV.S(Tabela13[[#This Row],[V44]],Tabela13[[#This Row],[V42]])</f>
        <v>1.5742637057956511E-2</v>
      </c>
      <c r="DR430" s="3">
        <f>_xlfn.STDEV.S(Tabela13[[#This Row],[V44]],Tabela13[[#This Row],[V43]])</f>
        <v>3.1485274115913023E-2</v>
      </c>
      <c r="DS430" s="3">
        <f>_xlfn.STDEV.S(Tabela13[[#This Row],[V44]],Tabela13[[#This Row],[V45]])</f>
        <v>0</v>
      </c>
      <c r="DT430" s="3">
        <f>_xlfn.STDEV.S(Tabela13[[#This Row],[V44]],Tabela13[[#This Row],[V46]])</f>
        <v>1.5742637057956511E-2</v>
      </c>
      <c r="DU430" s="3">
        <f>_xlfn.STDEV.S(Tabela13[[#This Row],[V45]],Tabela13[[#This Row],[V41]])</f>
        <v>3.1485274115913023E-2</v>
      </c>
      <c r="DV430" s="3">
        <f>_xlfn.STDEV.S(Tabela13[[#This Row],[V45]],Tabela13[[#This Row],[V42]])</f>
        <v>1.5742637057956511E-2</v>
      </c>
      <c r="DW430" s="3">
        <f>_xlfn.STDEV.S(Tabela13[[#This Row],[V45]],Tabela13[[#This Row],[V43]])</f>
        <v>3.1485274115913023E-2</v>
      </c>
      <c r="DX430" s="3">
        <f>_xlfn.STDEV.S(Tabela13[[#This Row],[V45]],Tabela13[[#This Row],[V44]])</f>
        <v>0</v>
      </c>
      <c r="DY430" s="3">
        <f>_xlfn.STDEV.S(Tabela13[[#This Row],[V45]],Tabela13[[#This Row],[V46]])</f>
        <v>1.5742637057956511E-2</v>
      </c>
      <c r="DZ430" s="3">
        <f>_xlfn.STDEV.S(Tabela13[[#This Row],[V46]],Tabela13[[#This Row],[V41]])</f>
        <v>1.5742637057956511E-2</v>
      </c>
      <c r="EA430" s="3">
        <f>_xlfn.STDEV.S(Tabela13[[#This Row],[V46]],Tabela13[[#This Row],[V42]])</f>
        <v>0</v>
      </c>
      <c r="EB430" s="3">
        <f>_xlfn.STDEV.S(Tabela13[[#This Row],[V46]],Tabela13[[#This Row],[V43]])</f>
        <v>1.5742637057956511E-2</v>
      </c>
      <c r="EC430" s="3">
        <f>_xlfn.STDEV.S(Tabela13[[#This Row],[V46]],Tabela13[[#This Row],[V44]])</f>
        <v>1.5742637057956511E-2</v>
      </c>
      <c r="ED430" s="3">
        <f>_xlfn.STDEV.S(Tabela13[[#This Row],[V46]],Tabela13[[#This Row],[V45]])</f>
        <v>1.5742637057956511E-2</v>
      </c>
      <c r="EE430" s="3">
        <f t="shared" si="452"/>
        <v>-1.4142135623730951</v>
      </c>
      <c r="EF430" s="3">
        <f t="shared" si="453"/>
        <v>0</v>
      </c>
      <c r="EG430" s="3" t="str">
        <f t="shared" si="454"/>
        <v/>
      </c>
      <c r="EH430" s="3" t="str">
        <f t="shared" si="455"/>
        <v/>
      </c>
      <c r="EI430" s="3">
        <f t="shared" si="456"/>
        <v>-1.4142135623730951</v>
      </c>
      <c r="EJ430" s="3">
        <f t="shared" si="457"/>
        <v>-1.4142135623730951</v>
      </c>
      <c r="EK430" s="3">
        <f t="shared" si="458"/>
        <v>-1.4142135623730951</v>
      </c>
      <c r="EL430" s="3">
        <f t="shared" si="459"/>
        <v>1.4142135623730951</v>
      </c>
      <c r="EM430" s="3">
        <f t="shared" si="460"/>
        <v>1.4142135623730951</v>
      </c>
      <c r="EN430" s="3" t="str">
        <f t="shared" si="461"/>
        <v/>
      </c>
      <c r="EO430" s="3">
        <f t="shared" si="462"/>
        <v>0</v>
      </c>
      <c r="EP430" s="3">
        <f t="shared" si="463"/>
        <v>-1.4142135623730951</v>
      </c>
      <c r="EQ430" s="3" t="str">
        <f t="shared" si="464"/>
        <v/>
      </c>
      <c r="ER430" s="3" t="str">
        <f t="shared" si="465"/>
        <v/>
      </c>
      <c r="ES430" s="3" t="str">
        <f t="shared" si="466"/>
        <v/>
      </c>
      <c r="ET430" s="3" t="str">
        <f t="shared" si="467"/>
        <v/>
      </c>
      <c r="EU430" s="3" t="str">
        <f t="shared" si="468"/>
        <v/>
      </c>
      <c r="EV430" s="3" t="str">
        <f t="shared" si="469"/>
        <v/>
      </c>
      <c r="EW430" s="3">
        <f t="shared" si="470"/>
        <v>0</v>
      </c>
      <c r="EX430" s="3">
        <f t="shared" si="471"/>
        <v>1.4142135623730951</v>
      </c>
      <c r="EY430" s="3" t="str">
        <f t="shared" si="472"/>
        <v/>
      </c>
      <c r="EZ430" s="3">
        <f t="shared" si="473"/>
        <v>1.4142135623730951</v>
      </c>
      <c r="FA430" s="3" t="str">
        <f t="shared" si="474"/>
        <v/>
      </c>
      <c r="FB430" s="3">
        <f t="shared" si="475"/>
        <v>0</v>
      </c>
      <c r="FC430" s="3">
        <f t="shared" si="476"/>
        <v>1.4142135623730951</v>
      </c>
      <c r="FD430" s="3">
        <f t="shared" si="477"/>
        <v>-1.4142135623730951</v>
      </c>
      <c r="FE430" s="3" t="str">
        <f t="shared" si="478"/>
        <v/>
      </c>
      <c r="FF430" s="3">
        <f t="shared" si="479"/>
        <v>-1.4142135623730951</v>
      </c>
      <c r="FG430" s="3">
        <f t="shared" si="480"/>
        <v>1.4142135623730951</v>
      </c>
      <c r="FH430" s="3">
        <f t="shared" si="481"/>
        <v>1.4142135623730951</v>
      </c>
      <c r="FI430" s="4">
        <f t="shared" si="482"/>
        <v>0</v>
      </c>
      <c r="FJ430" s="4">
        <f t="shared" si="483"/>
        <v>0</v>
      </c>
      <c r="FK430" s="4">
        <f t="shared" si="484"/>
        <v>1.3017543859649123</v>
      </c>
      <c r="FL430" s="4">
        <f t="shared" si="485"/>
        <v>1.4280701754385963</v>
      </c>
      <c r="FM430" s="4">
        <f>Tabela13[[#This Row],[V139]]-Tabela13[[#This Row],[V140]]</f>
        <v>-0.12631578947368394</v>
      </c>
      <c r="FN430" s="4">
        <f>Tabela13[[#This Row],[V1]]-Tabela13[[#This Row],[V2]]/2</f>
        <v>7.9777365491651223E-2</v>
      </c>
      <c r="FO430" s="4">
        <f>Tabela13[[#This Row],[V1]]-Tabela13[[#This Row],[V3]]/2</f>
        <v>9.0909090909090912E-2</v>
      </c>
      <c r="FP430" s="4">
        <f>Tabela13[[#This Row],[V1]]-Tabela13[[#This Row],[V4]]/2</f>
        <v>7.9777365491651223E-2</v>
      </c>
      <c r="FQ430" s="4">
        <f>Tabela13[[#This Row],[V2]]-Tabela13[[#This Row],[V1]]/2</f>
        <v>0.11317254174397029</v>
      </c>
      <c r="FR430" s="4">
        <f>Tabela13[[#This Row],[V2]]-Tabela13[[#This Row],[V3]]/2</f>
        <v>0.11317254174397029</v>
      </c>
      <c r="FS430" s="4">
        <f>Tabela13[[#This Row],[V2]]-Tabela13[[#This Row],[V4]]/2</f>
        <v>0.1020408163265306</v>
      </c>
      <c r="FT430" s="4">
        <f t="shared" si="486"/>
        <v>7.9608763092145859E-2</v>
      </c>
      <c r="FU430" s="4">
        <f t="shared" si="487"/>
        <v>9.065988720074511E-2</v>
      </c>
      <c r="FV430" s="4">
        <f t="shared" si="488"/>
        <v>7.9608763092145859E-2</v>
      </c>
      <c r="FW430" s="4">
        <f t="shared" si="489"/>
        <v>0.11269304898022298</v>
      </c>
      <c r="FX430" s="4">
        <f t="shared" si="490"/>
        <v>0.11269304898022298</v>
      </c>
      <c r="FY430" s="4">
        <f t="shared" si="491"/>
        <v>0.10168885176307703</v>
      </c>
      <c r="FZ430" s="4">
        <f t="shared" si="492"/>
        <v>14.329577356586254</v>
      </c>
      <c r="GA430" s="4">
        <f t="shared" si="493"/>
        <v>16.318779696134118</v>
      </c>
      <c r="GB430" s="4">
        <f t="shared" si="494"/>
        <v>14.329577356586254</v>
      </c>
      <c r="GC430" s="4">
        <f t="shared" si="495"/>
        <v>20.284748816440135</v>
      </c>
      <c r="GD430" s="4">
        <f t="shared" si="496"/>
        <v>20.284748816440135</v>
      </c>
      <c r="GE430" s="4">
        <f t="shared" si="497"/>
        <v>18.303993317353864</v>
      </c>
      <c r="GF430" s="4">
        <f>Tabela13[[#This Row],[V1]]-Tabela13[[#This Row],[V2]]/Tabela13[[#This Row],[V2]]</f>
        <v>-0.81818181818181812</v>
      </c>
      <c r="GG430" s="4">
        <f>Tabela13[[#This Row],[V1]]-Tabela13[[#This Row],[V3]]/Tabela13[[#This Row],[V3]]</f>
        <v>-0.81818181818181812</v>
      </c>
      <c r="GH430" s="4">
        <f>Tabela13[[#This Row],[V1]]-Tabela13[[#This Row],[V4]]/Tabela13[[#This Row],[V4]]</f>
        <v>-0.81818181818181812</v>
      </c>
      <c r="GI430" s="4">
        <f>Tabela13[[#This Row],[V2]]-Tabela13[[#This Row],[V1]]/Tabela13[[#This Row],[V1]]</f>
        <v>-0.79591836734693877</v>
      </c>
      <c r="GJ430" s="4">
        <f>Tabela13[[#This Row],[V2]]-Tabela13[[#This Row],[V3]]/Tabela13[[#This Row],[V3]]</f>
        <v>-0.79591836734693877</v>
      </c>
      <c r="GK430" s="4">
        <f>Tabela13[[#This Row],[V2]]-Tabela13[[#This Row],[V4]]/Tabela13[[#This Row],[V4]]</f>
        <v>-0.79591836734693877</v>
      </c>
      <c r="GL430" s="4">
        <f t="shared" si="498"/>
        <v>1.2853809332607609E-2</v>
      </c>
      <c r="GM430" s="4">
        <f t="shared" si="499"/>
        <v>0.1929499072356215</v>
      </c>
      <c r="GN430" s="4">
        <f t="shared" si="500"/>
        <v>6.6617338752649052E-2</v>
      </c>
      <c r="GO430" s="3">
        <f t="shared" si="501"/>
        <v>0</v>
      </c>
      <c r="GP430" s="3">
        <v>100</v>
      </c>
      <c r="GQ430" s="3">
        <f t="shared" si="502"/>
        <v>-1</v>
      </c>
      <c r="GR430" s="3">
        <f t="shared" si="503"/>
        <v>-100</v>
      </c>
      <c r="GS430" s="34">
        <f>COUNTIF($D$2:D429,Tabela13[[#This Row],[HomeTeam]])</f>
        <v>21</v>
      </c>
      <c r="GT430" s="34">
        <f>COUNTIF($E$2:E429,Tabela13[[#This Row],[AwayTeam]])</f>
        <v>21</v>
      </c>
      <c r="GU430" s="3">
        <f>IFERROR(AVERAGEIFS($AD$2:AD429,$D$2:D429,Tabela13[[#This Row],[HomeTeam]],$GS$2:GS429,"&gt;="&amp;Tabela13[[#This Row],[Contagem_H]]-5),"")</f>
        <v>0.54035960088591672</v>
      </c>
      <c r="GV430" s="3">
        <f>IFERROR(AVERAGEIFS($G$2:G429,$E$2:E429,Tabela13[[#This Row],[AwayTeam]],$GT$2:GT429,"&gt;="&amp;Tabela13[[#This Row],[Contagem_A]]-5),"")</f>
        <v>1.6</v>
      </c>
      <c r="GW430" s="3">
        <f>IFERROR(AVERAGEIFS($GQ$2:GQ429,$D$2:D429,Tabela13[[#This Row],[HomeTeam]],$GS$2:GS429,"&gt;="&amp;Tabela13[[#This Row],[Contagem_H]]-5),"")</f>
        <v>0.32400000000000001</v>
      </c>
    </row>
    <row r="431" spans="1:205" x14ac:dyDescent="0.25">
      <c r="A431" t="s">
        <v>127</v>
      </c>
      <c r="B431" t="s">
        <v>283</v>
      </c>
      <c r="C431" t="s">
        <v>138</v>
      </c>
      <c r="D431" t="s">
        <v>15</v>
      </c>
      <c r="E431" t="s">
        <v>133</v>
      </c>
      <c r="F431" s="3">
        <v>2</v>
      </c>
      <c r="G431" s="3">
        <v>2</v>
      </c>
      <c r="H431" s="3" t="str">
        <f t="shared" si="504"/>
        <v>D</v>
      </c>
      <c r="I431" s="3">
        <v>1.8</v>
      </c>
      <c r="J431" s="3">
        <v>3.7</v>
      </c>
      <c r="K431" s="3">
        <v>4.33</v>
      </c>
      <c r="L431" s="3">
        <v>1.8</v>
      </c>
      <c r="M431" s="3">
        <v>2</v>
      </c>
      <c r="N431" s="3">
        <f t="shared" si="433"/>
        <v>4</v>
      </c>
      <c r="O431" s="3">
        <f t="shared" si="434"/>
        <v>1</v>
      </c>
      <c r="P431" s="3">
        <f t="shared" si="435"/>
        <v>1</v>
      </c>
      <c r="Q431" s="3">
        <f t="shared" si="436"/>
        <v>5.6772708042915898E-2</v>
      </c>
      <c r="R431" s="3">
        <f t="shared" si="437"/>
        <v>5.555555555555558E-2</v>
      </c>
      <c r="S431" s="3">
        <f t="shared" si="438"/>
        <v>1.9021908744772487</v>
      </c>
      <c r="T431" s="3">
        <f t="shared" si="439"/>
        <v>3.9100590197587892</v>
      </c>
      <c r="U431" s="3">
        <f t="shared" si="440"/>
        <v>4.5758258258258255</v>
      </c>
      <c r="V431" s="3">
        <f t="shared" si="441"/>
        <v>1.9021908744772487</v>
      </c>
      <c r="W431" s="3">
        <f t="shared" si="442"/>
        <v>2.1135454160858318</v>
      </c>
      <c r="X431" s="4">
        <f t="shared" si="443"/>
        <v>0.55555555555555558</v>
      </c>
      <c r="Y431" s="4">
        <f t="shared" si="444"/>
        <v>0.27027027027027023</v>
      </c>
      <c r="Z431" s="4">
        <f t="shared" si="445"/>
        <v>0.23094688221709006</v>
      </c>
      <c r="AA431" s="4">
        <f t="shared" si="446"/>
        <v>0.55555555555555558</v>
      </c>
      <c r="AB431" s="4">
        <f t="shared" si="447"/>
        <v>0.5</v>
      </c>
      <c r="AC431" s="4">
        <f t="shared" si="448"/>
        <v>1.2777777777777777</v>
      </c>
      <c r="AD431" s="4">
        <f t="shared" si="449"/>
        <v>1.115473441108545</v>
      </c>
      <c r="AE431" s="4">
        <f t="shared" si="450"/>
        <v>1.2777777777777777</v>
      </c>
      <c r="AF431" s="4">
        <f t="shared" si="451"/>
        <v>1.115473441108545</v>
      </c>
      <c r="AG431" s="4">
        <f>IFERROR(AVERAGE(Tabela13[[#This Row],[V1]],Tabela13[[#This Row],[V2]]),"")</f>
        <v>1.1966256094431613</v>
      </c>
      <c r="AH431" s="4">
        <f>IFERROR(AVERAGE(Tabela13[[#This Row],[V1]],Tabela13[[#This Row],[V3]]),"")</f>
        <v>1.2777777777777777</v>
      </c>
      <c r="AI431" s="4">
        <f>IFERROR(AVERAGE(Tabela13[[#This Row],[V1]],Tabela13[[#This Row],[V4]]),"")</f>
        <v>1.1966256094431613</v>
      </c>
      <c r="AJ431" s="4">
        <f>IFERROR(AVERAGE(Tabela13[[#This Row],[V2]],Tabela13[[#This Row],[V1]]),"")</f>
        <v>1.1966256094431613</v>
      </c>
      <c r="AK431" s="4">
        <f>IFERROR(AVERAGE(Tabela13[[#This Row],[V2]],Tabela13[[#This Row],[V3]]),"")</f>
        <v>1.1966256094431613</v>
      </c>
      <c r="AL431" s="4">
        <f>IFERROR(AVERAGE(Tabela13[[#This Row],[V2]],Tabela13[[#This Row],[V4]]),"")</f>
        <v>1.115473441108545</v>
      </c>
      <c r="AM431" s="4">
        <f>IFERROR(AVERAGE(Tabela13[[#This Row],[V3]],Tabela13[[#This Row],[V1]]),"")</f>
        <v>1.2777777777777777</v>
      </c>
      <c r="AN431" s="4">
        <f>IFERROR(AVERAGE(Tabela13[[#This Row],[V3]],Tabela13[[#This Row],[V2]]),"")</f>
        <v>1.1966256094431613</v>
      </c>
      <c r="AO431" s="4">
        <f>IFERROR(AVERAGE(Tabela13[[#This Row],[V3]],Tabela13[[#This Row],[V4]]),"")</f>
        <v>1.1966256094431613</v>
      </c>
      <c r="AP431" s="4">
        <f>IFERROR(AVERAGE(Tabela13[[#This Row],[V4]],Tabela13[[#This Row],[V1]]),"")</f>
        <v>1.1966256094431613</v>
      </c>
      <c r="AQ431" s="4">
        <f>IFERROR(AVERAGE(Tabela13[[#This Row],[V4]],Tabela13[[#This Row],[V2]]),"")</f>
        <v>1.115473441108545</v>
      </c>
      <c r="AR431" s="4">
        <f>IFERROR(AVERAGE(Tabela13[[#This Row],[V4]],Tabela13[[#This Row],[V3]]),"")</f>
        <v>1.1966256094431613</v>
      </c>
      <c r="AS431" s="4">
        <f>_xlfn.STDEV.S(Tabela13[[#This Row],[V1]:[V2]])</f>
        <v>0.11476649707479888</v>
      </c>
      <c r="AT431" s="4">
        <f>_xlfn.STDEV.S(Tabela13[[#This Row],[V1]],Tabela13[[#This Row],[V3]])</f>
        <v>0</v>
      </c>
      <c r="AU431" s="4">
        <f>_xlfn.STDEV.S(Tabela13[[#This Row],[V1]],Tabela13[[#This Row],[V4]])</f>
        <v>0.11476649707479888</v>
      </c>
      <c r="AV431" s="4">
        <f>_xlfn.STDEV.S(Tabela13[[#This Row],[V2]],Tabela13[[#This Row],[V1]])</f>
        <v>0.11476649707479888</v>
      </c>
      <c r="AW431" s="4">
        <f>_xlfn.STDEV.S(Tabela13[[#This Row],[V2]],Tabela13[[#This Row],[V3]])</f>
        <v>0.11476649707479888</v>
      </c>
      <c r="AX431" s="4">
        <f>_xlfn.STDEV.S(Tabela13[[#This Row],[V42]],Tabela13[[#This Row],[V44]])</f>
        <v>0.11476649707479888</v>
      </c>
      <c r="AY431" s="4">
        <f>_xlfn.STDEV.S(Tabela13[[#This Row],[V3]],Tabela13[[#This Row],[V1]])</f>
        <v>0</v>
      </c>
      <c r="AZ431" s="4">
        <f>_xlfn.STDEV.S(Tabela13[[#This Row],[V3]],Tabela13[[#This Row],[V2]])</f>
        <v>0.11476649707479888</v>
      </c>
      <c r="BA431" s="4">
        <f>_xlfn.STDEV.S(Tabela13[[#This Row],[V3]],Tabela13[[#This Row],[V4]])</f>
        <v>0.11476649707479888</v>
      </c>
      <c r="BB431" s="4">
        <f>_xlfn.STDEV.S(Tabela13[[#This Row],[V4]],Tabela13[[#This Row],[V1]])</f>
        <v>0.11476649707479888</v>
      </c>
      <c r="BC431" s="4">
        <f>_xlfn.STDEV.S(Tabela13[[#This Row],[V4]],Tabela13[[#This Row],[V2]])</f>
        <v>0</v>
      </c>
      <c r="BD431" s="4">
        <f>_xlfn.STDEV.S(Tabela13[[#This Row],[V4]],Tabela13[[#This Row],[V3]])</f>
        <v>0.11476649707479888</v>
      </c>
      <c r="BE431" s="4">
        <f>Tabela13[[#This Row],[V17]]/Tabela13[[#This Row],[V5]]</f>
        <v>9.5908441344661186E-2</v>
      </c>
      <c r="BF431" s="4">
        <f>Tabela13[[#This Row],[V18]]/Tabela13[[#This Row],[V6]]</f>
        <v>0</v>
      </c>
      <c r="BG431" s="4">
        <f>Tabela13[[#This Row],[V19]]/Tabela13[[#This Row],[V7]]</f>
        <v>9.5908441344661186E-2</v>
      </c>
      <c r="BH431" s="4">
        <f>Tabela13[[#This Row],[V20]]/Tabela13[[#This Row],[V8]]</f>
        <v>9.5908441344661186E-2</v>
      </c>
      <c r="BI431" s="4">
        <f>Tabela13[[#This Row],[V21]]/Tabela13[[#This Row],[V9]]</f>
        <v>9.5908441344661186E-2</v>
      </c>
      <c r="BJ431" s="4">
        <f>Tabela13[[#This Row],[V22]]/Tabela13[[#This Row],[V10]]</f>
        <v>0.10288590731550294</v>
      </c>
      <c r="BK431" s="4">
        <f>Tabela13[[#This Row],[V23]]/Tabela13[[#This Row],[V11]]</f>
        <v>0</v>
      </c>
      <c r="BL431" s="4">
        <f>Tabela13[[#This Row],[V24]]/Tabela13[[#This Row],[V12]]</f>
        <v>9.5908441344661186E-2</v>
      </c>
      <c r="BM431" s="4">
        <f>Tabela13[[#This Row],[V25]]/Tabela13[[#This Row],[V13]]</f>
        <v>9.5908441344661186E-2</v>
      </c>
      <c r="BN431" s="4">
        <f>Tabela13[[#This Row],[V26]]/Tabela13[[#This Row],[V14]]</f>
        <v>9.5908441344661186E-2</v>
      </c>
      <c r="BO431" s="4">
        <f>Tabela13[[#This Row],[V27]]/Tabela13[[#This Row],[V15]]</f>
        <v>0</v>
      </c>
      <c r="BP431" s="4">
        <f>Tabela13[[#This Row],[V28]]/Tabela13[[#This Row],[V16]]</f>
        <v>9.5908441344661186E-2</v>
      </c>
      <c r="BQ431" s="4">
        <f>Tabela13[[#This Row],[V1]]-Tabela13[[#This Row],[V2]]</f>
        <v>0.16230433666923272</v>
      </c>
      <c r="BR431" s="4">
        <f>Tabela13[[#This Row],[V1]]-Tabela13[[#This Row],[V3]]</f>
        <v>0</v>
      </c>
      <c r="BS431" s="4">
        <f>Tabela13[[#This Row],[V1]]-Tabela13[[#This Row],[V4]]</f>
        <v>0.16230433666923272</v>
      </c>
      <c r="BT431" s="4">
        <f>Tabela13[[#This Row],[V2]]-Tabela13[[#This Row],[V1]]</f>
        <v>-0.16230433666923272</v>
      </c>
      <c r="BU431" s="4">
        <f>Tabela13[[#This Row],[V2]]-Tabela13[[#This Row],[V3]]</f>
        <v>-0.16230433666923272</v>
      </c>
      <c r="BV431" s="4">
        <f>Tabela13[[#This Row],[V2]]-Tabela13[[#This Row],[V4]]</f>
        <v>0</v>
      </c>
      <c r="BW431" s="4">
        <f>AVERAGE(Tabela13[[#This Row],[V41]],Tabela13[[#This Row],[V42]])</f>
        <v>8.1152168334616359E-2</v>
      </c>
      <c r="BX431" s="4">
        <f>AVERAGE(Tabela13[[#This Row],[V41]],Tabela13[[#This Row],[V43]])</f>
        <v>0.16230433666923272</v>
      </c>
      <c r="BY431" s="4">
        <f>AVERAGE(Tabela13[[#This Row],[V41]],Tabela13[[#This Row],[V44]])</f>
        <v>0</v>
      </c>
      <c r="BZ431" s="4">
        <f>AVERAGE(Tabela13[[#This Row],[V41]],Tabela13[[#This Row],[V45]])</f>
        <v>0</v>
      </c>
      <c r="CA431" s="4">
        <f>AVERAGE(Tabela13[[#This Row],[V41]],Tabela13[[#This Row],[V46]])</f>
        <v>8.1152168334616359E-2</v>
      </c>
      <c r="CB431" s="4">
        <f>AVERAGE(Tabela13[[#This Row],[V42]],Tabela13[[#This Row],[V41]])</f>
        <v>8.1152168334616359E-2</v>
      </c>
      <c r="CC431" s="4">
        <f>AVERAGE(Tabela13[[#This Row],[V42]],Tabela13[[#This Row],[V43]])</f>
        <v>8.1152168334616359E-2</v>
      </c>
      <c r="CD431" s="4">
        <f>AVERAGE(Tabela13[[#This Row],[V42]],Tabela13[[#This Row],[V44]])</f>
        <v>-8.1152168334616359E-2</v>
      </c>
      <c r="CE431" s="4">
        <f>AVERAGE(Tabela13[[#This Row],[V42]],Tabela13[[#This Row],[V45]])</f>
        <v>-8.1152168334616359E-2</v>
      </c>
      <c r="CF431" s="4">
        <f>AVERAGE(Tabela13[[#This Row],[V42]],Tabela13[[#This Row],[V46]])</f>
        <v>0</v>
      </c>
      <c r="CG431" s="4">
        <f>AVERAGE(Tabela13[[#This Row],[V43]],Tabela13[[#This Row],[V41]])</f>
        <v>0.16230433666923272</v>
      </c>
      <c r="CH431" s="4">
        <f>AVERAGE(Tabela13[[#This Row],[V43]],Tabela13[[#This Row],[V42]])</f>
        <v>8.1152168334616359E-2</v>
      </c>
      <c r="CI431" s="4">
        <f>AVERAGE(Tabela13[[#This Row],[V43]],Tabela13[[#This Row],[V44]])</f>
        <v>0</v>
      </c>
      <c r="CJ431" s="4">
        <f>AVERAGE(Tabela13[[#This Row],[V43]],Tabela13[[#This Row],[V45]])</f>
        <v>0</v>
      </c>
      <c r="CK431" s="4">
        <f>AVERAGE(Tabela13[[#This Row],[V43]],Tabela13[[#This Row],[V46]])</f>
        <v>8.1152168334616359E-2</v>
      </c>
      <c r="CL431" s="4">
        <f>AVERAGE(Tabela13[[#This Row],[V44]],Tabela13[[#This Row],[V41]])</f>
        <v>0</v>
      </c>
      <c r="CM431" s="4">
        <f>AVERAGE(Tabela13[[#This Row],[V44]],Tabela13[[#This Row],[V42]])</f>
        <v>-8.1152168334616359E-2</v>
      </c>
      <c r="CN431" s="4">
        <f>AVERAGE(Tabela13[[#This Row],[V44]],Tabela13[[#This Row],[V43]])</f>
        <v>0</v>
      </c>
      <c r="CO431" s="4">
        <f>AVERAGE(Tabela13[[#This Row],[V44]],Tabela13[[#This Row],[V45]])</f>
        <v>-0.16230433666923272</v>
      </c>
      <c r="CP431" s="4">
        <f>AVERAGE(Tabela13[[#This Row],[V44]],Tabela13[[#This Row],[V46]])</f>
        <v>-8.1152168334616359E-2</v>
      </c>
      <c r="CQ431" s="4">
        <f>AVERAGE(Tabela13[[#This Row],[V45]],Tabela13[[#This Row],[V41]])</f>
        <v>0</v>
      </c>
      <c r="CR431" s="4">
        <f>AVERAGE(Tabela13[[#This Row],[V45]],Tabela13[[#This Row],[V42]])</f>
        <v>-8.1152168334616359E-2</v>
      </c>
      <c r="CS431" s="4">
        <f>AVERAGE(Tabela13[[#This Row],[V45]],Tabela13[[#This Row],[V43]])</f>
        <v>0</v>
      </c>
      <c r="CT431" s="4">
        <f>AVERAGE(Tabela13[[#This Row],[V45]],Tabela13[[#This Row],[V44]])</f>
        <v>-0.16230433666923272</v>
      </c>
      <c r="CU431" s="4">
        <f>AVERAGE(Tabela13[[#This Row],[V45]],Tabela13[[#This Row],[V46]])</f>
        <v>-8.1152168334616359E-2</v>
      </c>
      <c r="CV431" s="4">
        <f>AVERAGE(Tabela13[[#This Row],[V46]],Tabela13[[#This Row],[V41]])</f>
        <v>8.1152168334616359E-2</v>
      </c>
      <c r="CW431" s="4">
        <f>AVERAGE(Tabela13[[#This Row],[V46]],Tabela13[[#This Row],[V42]])</f>
        <v>0</v>
      </c>
      <c r="CX431" s="4">
        <f>AVERAGE(Tabela13[[#This Row],[V46]],Tabela13[[#This Row],[V43]])</f>
        <v>8.1152168334616359E-2</v>
      </c>
      <c r="CY431" s="4">
        <f>AVERAGE(Tabela13[[#This Row],[V46]],Tabela13[[#This Row],[V44]])</f>
        <v>-8.1152168334616359E-2</v>
      </c>
      <c r="CZ431" s="4">
        <f>AVERAGE(Tabela13[[#This Row],[V46]],Tabela13[[#This Row],[V45]])</f>
        <v>-8.1152168334616359E-2</v>
      </c>
      <c r="DA431" s="3">
        <f>_xlfn.STDEV.S(Tabela13[[#This Row],[V41]],Tabela13[[#This Row],[V42]])</f>
        <v>0.11476649707479888</v>
      </c>
      <c r="DB431" s="3">
        <f>_xlfn.STDEV.S(Tabela13[[#This Row],[V41]],Tabela13[[#This Row],[V43]])</f>
        <v>0</v>
      </c>
      <c r="DC431" s="3">
        <f>_xlfn.STDEV.S(Tabela13[[#This Row],[V41]],Tabela13[[#This Row],[V44]])</f>
        <v>0.22953299414959777</v>
      </c>
      <c r="DD431" s="3">
        <f>_xlfn.STDEV.S(Tabela13[[#This Row],[V41]],Tabela13[[#This Row],[V45]])</f>
        <v>0.22953299414959777</v>
      </c>
      <c r="DE431" s="3">
        <f>_xlfn.STDEV.S(Tabela13[[#This Row],[V41]],Tabela13[[#This Row],[V46]])</f>
        <v>0.11476649707479888</v>
      </c>
      <c r="DF431" s="3">
        <f>_xlfn.STDEV.S(Tabela13[[#This Row],[V42]],Tabela13[[#This Row],[V41]])</f>
        <v>0.11476649707479888</v>
      </c>
      <c r="DG431" s="3">
        <f>_xlfn.STDEV.S(Tabela13[[#This Row],[V42]],Tabela13[[#This Row],[V43]])</f>
        <v>0.11476649707479888</v>
      </c>
      <c r="DH431" s="3">
        <f>_xlfn.STDEV.S(Tabela13[[#This Row],[V42]],Tabela13[[#This Row],[V44]])</f>
        <v>0.11476649707479888</v>
      </c>
      <c r="DI431" s="3">
        <f>_xlfn.STDEV.S(Tabela13[[#This Row],[V42]],Tabela13[[#This Row],[V45]])</f>
        <v>0.11476649707479888</v>
      </c>
      <c r="DJ431" s="3">
        <f>_xlfn.STDEV.S(Tabela13[[#This Row],[V42]],Tabela13[[#This Row],[V46]])</f>
        <v>0</v>
      </c>
      <c r="DK431" s="3">
        <f>_xlfn.STDEV.S(Tabela13[[#This Row],[V43]],Tabela13[[#This Row],[V41]])</f>
        <v>0</v>
      </c>
      <c r="DL431" s="3">
        <f>_xlfn.STDEV.S(Tabela13[[#This Row],[V43]],Tabela13[[#This Row],[V42]])</f>
        <v>0.11476649707479888</v>
      </c>
      <c r="DM431" s="3">
        <f>_xlfn.STDEV.S(Tabela13[[#This Row],[V43]],Tabela13[[#This Row],[V44]])</f>
        <v>0.22953299414959777</v>
      </c>
      <c r="DN431" s="3">
        <f>_xlfn.STDEV.S(Tabela13[[#This Row],[V43]],Tabela13[[#This Row],[V45]])</f>
        <v>0.22953299414959777</v>
      </c>
      <c r="DO431" s="3">
        <f>_xlfn.STDEV.S(Tabela13[[#This Row],[V43]],Tabela13[[#This Row],[V46]])</f>
        <v>0.11476649707479888</v>
      </c>
      <c r="DP431" s="3">
        <f>_xlfn.STDEV.S(Tabela13[[#This Row],[V44]],Tabela13[[#This Row],[V41]])</f>
        <v>0.22953299414959777</v>
      </c>
      <c r="DQ431" s="3">
        <f>_xlfn.STDEV.S(Tabela13[[#This Row],[V44]],Tabela13[[#This Row],[V42]])</f>
        <v>0.11476649707479888</v>
      </c>
      <c r="DR431" s="3">
        <f>_xlfn.STDEV.S(Tabela13[[#This Row],[V44]],Tabela13[[#This Row],[V43]])</f>
        <v>0.22953299414959777</v>
      </c>
      <c r="DS431" s="3">
        <f>_xlfn.STDEV.S(Tabela13[[#This Row],[V44]],Tabela13[[#This Row],[V45]])</f>
        <v>0</v>
      </c>
      <c r="DT431" s="3">
        <f>_xlfn.STDEV.S(Tabela13[[#This Row],[V44]],Tabela13[[#This Row],[V46]])</f>
        <v>0.11476649707479888</v>
      </c>
      <c r="DU431" s="3">
        <f>_xlfn.STDEV.S(Tabela13[[#This Row],[V45]],Tabela13[[#This Row],[V41]])</f>
        <v>0.22953299414959777</v>
      </c>
      <c r="DV431" s="3">
        <f>_xlfn.STDEV.S(Tabela13[[#This Row],[V45]],Tabela13[[#This Row],[V42]])</f>
        <v>0.11476649707479888</v>
      </c>
      <c r="DW431" s="3">
        <f>_xlfn.STDEV.S(Tabela13[[#This Row],[V45]],Tabela13[[#This Row],[V43]])</f>
        <v>0.22953299414959777</v>
      </c>
      <c r="DX431" s="3">
        <f>_xlfn.STDEV.S(Tabela13[[#This Row],[V45]],Tabela13[[#This Row],[V44]])</f>
        <v>0</v>
      </c>
      <c r="DY431" s="3">
        <f>_xlfn.STDEV.S(Tabela13[[#This Row],[V45]],Tabela13[[#This Row],[V46]])</f>
        <v>0.11476649707479888</v>
      </c>
      <c r="DZ431" s="3">
        <f>_xlfn.STDEV.S(Tabela13[[#This Row],[V46]],Tabela13[[#This Row],[V41]])</f>
        <v>0.11476649707479888</v>
      </c>
      <c r="EA431" s="3">
        <f>_xlfn.STDEV.S(Tabela13[[#This Row],[V46]],Tabela13[[#This Row],[V42]])</f>
        <v>0</v>
      </c>
      <c r="EB431" s="3">
        <f>_xlfn.STDEV.S(Tabela13[[#This Row],[V46]],Tabela13[[#This Row],[V43]])</f>
        <v>0.11476649707479888</v>
      </c>
      <c r="EC431" s="3">
        <f>_xlfn.STDEV.S(Tabela13[[#This Row],[V46]],Tabela13[[#This Row],[V44]])</f>
        <v>0.11476649707479888</v>
      </c>
      <c r="ED431" s="3">
        <f>_xlfn.STDEV.S(Tabela13[[#This Row],[V46]],Tabela13[[#This Row],[V45]])</f>
        <v>0.11476649707479888</v>
      </c>
      <c r="EE431" s="3">
        <f t="shared" si="452"/>
        <v>1.4142135623730951</v>
      </c>
      <c r="EF431" s="3">
        <f t="shared" si="453"/>
        <v>0</v>
      </c>
      <c r="EG431" s="3" t="str">
        <f t="shared" si="454"/>
        <v/>
      </c>
      <c r="EH431" s="3" t="str">
        <f t="shared" si="455"/>
        <v/>
      </c>
      <c r="EI431" s="3">
        <f t="shared" si="456"/>
        <v>1.4142135623730951</v>
      </c>
      <c r="EJ431" s="3">
        <f t="shared" si="457"/>
        <v>1.4142135623730951</v>
      </c>
      <c r="EK431" s="3">
        <f t="shared" si="458"/>
        <v>1.4142135623730951</v>
      </c>
      <c r="EL431" s="3">
        <f t="shared" si="459"/>
        <v>-1.4142135623730951</v>
      </c>
      <c r="EM431" s="3">
        <f t="shared" si="460"/>
        <v>-1.4142135623730951</v>
      </c>
      <c r="EN431" s="3" t="str">
        <f t="shared" si="461"/>
        <v/>
      </c>
      <c r="EO431" s="3">
        <f t="shared" si="462"/>
        <v>0</v>
      </c>
      <c r="EP431" s="3">
        <f t="shared" si="463"/>
        <v>1.4142135623730951</v>
      </c>
      <c r="EQ431" s="3" t="str">
        <f t="shared" si="464"/>
        <v/>
      </c>
      <c r="ER431" s="3" t="str">
        <f t="shared" si="465"/>
        <v/>
      </c>
      <c r="ES431" s="3" t="str">
        <f t="shared" si="466"/>
        <v/>
      </c>
      <c r="ET431" s="3" t="str">
        <f t="shared" si="467"/>
        <v/>
      </c>
      <c r="EU431" s="3" t="str">
        <f t="shared" si="468"/>
        <v/>
      </c>
      <c r="EV431" s="3" t="str">
        <f t="shared" si="469"/>
        <v/>
      </c>
      <c r="EW431" s="3">
        <f t="shared" si="470"/>
        <v>0</v>
      </c>
      <c r="EX431" s="3">
        <f t="shared" si="471"/>
        <v>-1.4142135623730951</v>
      </c>
      <c r="EY431" s="3" t="str">
        <f t="shared" si="472"/>
        <v/>
      </c>
      <c r="EZ431" s="3">
        <f t="shared" si="473"/>
        <v>-1.4142135623730951</v>
      </c>
      <c r="FA431" s="3" t="str">
        <f t="shared" si="474"/>
        <v/>
      </c>
      <c r="FB431" s="3">
        <f t="shared" si="475"/>
        <v>0</v>
      </c>
      <c r="FC431" s="3">
        <f t="shared" si="476"/>
        <v>-1.4142135623730951</v>
      </c>
      <c r="FD431" s="3">
        <f t="shared" si="477"/>
        <v>1.4142135623730951</v>
      </c>
      <c r="FE431" s="3" t="str">
        <f t="shared" si="478"/>
        <v/>
      </c>
      <c r="FF431" s="3">
        <f t="shared" si="479"/>
        <v>1.4142135623730951</v>
      </c>
      <c r="FG431" s="3">
        <f t="shared" si="480"/>
        <v>-1.4142135623730951</v>
      </c>
      <c r="FH431" s="3">
        <f t="shared" si="481"/>
        <v>-1.4142135623730951</v>
      </c>
      <c r="FI431" s="4">
        <f t="shared" si="482"/>
        <v>0.46189376443418012</v>
      </c>
      <c r="FJ431" s="4">
        <f t="shared" si="483"/>
        <v>1.1111111111111112</v>
      </c>
      <c r="FK431" s="4">
        <f t="shared" si="484"/>
        <v>1.8328794093519281</v>
      </c>
      <c r="FL431" s="4">
        <f t="shared" si="485"/>
        <v>0.91136997538966358</v>
      </c>
      <c r="FM431" s="4">
        <f>Tabela13[[#This Row],[V139]]-Tabela13[[#This Row],[V140]]</f>
        <v>0.92150943396226448</v>
      </c>
      <c r="FN431" s="4">
        <f>Tabela13[[#This Row],[V1]]-Tabela13[[#This Row],[V2]]/2</f>
        <v>0.7200410572235052</v>
      </c>
      <c r="FO431" s="4">
        <f>Tabela13[[#This Row],[V1]]-Tabela13[[#This Row],[V3]]/2</f>
        <v>0.63888888888888884</v>
      </c>
      <c r="FP431" s="4">
        <f>Tabela13[[#This Row],[V1]]-Tabela13[[#This Row],[V4]]/2</f>
        <v>0.7200410572235052</v>
      </c>
      <c r="FQ431" s="4">
        <f>Tabela13[[#This Row],[V2]]-Tabela13[[#This Row],[V1]]/2</f>
        <v>0.47658455221965612</v>
      </c>
      <c r="FR431" s="4">
        <f>Tabela13[[#This Row],[V2]]-Tabela13[[#This Row],[V3]]/2</f>
        <v>0.47658455221965612</v>
      </c>
      <c r="FS431" s="4">
        <f>Tabela13[[#This Row],[V2]]-Tabela13[[#This Row],[V4]]/2</f>
        <v>0.55773672055427248</v>
      </c>
      <c r="FT431" s="4">
        <f t="shared" si="486"/>
        <v>0.6240500922445269</v>
      </c>
      <c r="FU431" s="4">
        <f t="shared" si="487"/>
        <v>0.56852454773104</v>
      </c>
      <c r="FV431" s="4">
        <f t="shared" si="488"/>
        <v>0.6240500922445269</v>
      </c>
      <c r="FW431" s="4">
        <f t="shared" si="489"/>
        <v>0.44474039463850951</v>
      </c>
      <c r="FX431" s="4">
        <f t="shared" si="490"/>
        <v>0.44474039463850951</v>
      </c>
      <c r="FY431" s="4">
        <f t="shared" si="491"/>
        <v>0.50876370022807271</v>
      </c>
      <c r="FZ431" s="4">
        <f t="shared" si="492"/>
        <v>112.32901660401484</v>
      </c>
      <c r="GA431" s="4">
        <f t="shared" si="493"/>
        <v>102.33441859158719</v>
      </c>
      <c r="GB431" s="4">
        <f t="shared" si="494"/>
        <v>112.32901660401484</v>
      </c>
      <c r="GC431" s="4">
        <f t="shared" si="495"/>
        <v>80.053271034931711</v>
      </c>
      <c r="GD431" s="4">
        <f t="shared" si="496"/>
        <v>80.053271034931711</v>
      </c>
      <c r="GE431" s="4">
        <f t="shared" si="497"/>
        <v>91.577466041053086</v>
      </c>
      <c r="GF431" s="4">
        <f>Tabela13[[#This Row],[V1]]-Tabela13[[#This Row],[V2]]/Tabela13[[#This Row],[V2]]</f>
        <v>0.27777777777777768</v>
      </c>
      <c r="GG431" s="4">
        <f>Tabela13[[#This Row],[V1]]-Tabela13[[#This Row],[V3]]/Tabela13[[#This Row],[V3]]</f>
        <v>0.27777777777777768</v>
      </c>
      <c r="GH431" s="4">
        <f>Tabela13[[#This Row],[V1]]-Tabela13[[#This Row],[V4]]/Tabela13[[#This Row],[V4]]</f>
        <v>0.27777777777777768</v>
      </c>
      <c r="GI431" s="4">
        <f>Tabela13[[#This Row],[V2]]-Tabela13[[#This Row],[V1]]/Tabela13[[#This Row],[V1]]</f>
        <v>0.11547344110854496</v>
      </c>
      <c r="GJ431" s="4">
        <f>Tabela13[[#This Row],[V2]]-Tabela13[[#This Row],[V3]]/Tabela13[[#This Row],[V3]]</f>
        <v>0.11547344110854496</v>
      </c>
      <c r="GK431" s="4">
        <f>Tabela13[[#This Row],[V2]]-Tabela13[[#This Row],[V4]]/Tabela13[[#This Row],[V4]]</f>
        <v>0.11547344110854496</v>
      </c>
      <c r="GL431" s="4">
        <f t="shared" si="498"/>
        <v>9.3706452466625165E-2</v>
      </c>
      <c r="GM431" s="4">
        <f t="shared" si="499"/>
        <v>1.1966256094431613</v>
      </c>
      <c r="GN431" s="4">
        <f t="shared" si="500"/>
        <v>7.830891444002322E-2</v>
      </c>
      <c r="GO431" s="3">
        <f t="shared" si="501"/>
        <v>0</v>
      </c>
      <c r="GP431" s="3">
        <v>100</v>
      </c>
      <c r="GQ431" s="3">
        <f t="shared" si="502"/>
        <v>-1</v>
      </c>
      <c r="GR431" s="3">
        <f t="shared" si="503"/>
        <v>-100</v>
      </c>
      <c r="GS431" s="34">
        <f>COUNTIF($D$2:D430,Tabela13[[#This Row],[HomeTeam]])</f>
        <v>21</v>
      </c>
      <c r="GT431" s="34">
        <f>COUNTIF($E$2:E430,Tabela13[[#This Row],[AwayTeam]])</f>
        <v>21</v>
      </c>
      <c r="GU431" s="3">
        <f>IFERROR(AVERAGEIFS($AD$2:AD430,$D$2:D430,Tabela13[[#This Row],[HomeTeam]],$GS$2:GS430,"&gt;="&amp;Tabela13[[#This Row],[Contagem_H]]-5),"")</f>
        <v>0.67783793004381243</v>
      </c>
      <c r="GV431" s="3">
        <f>IFERROR(AVERAGEIFS($G$2:G430,$E$2:E430,Tabela13[[#This Row],[AwayTeam]],$GT$2:GT430,"&gt;="&amp;Tabela13[[#This Row],[Contagem_A]]-5),"")</f>
        <v>1.4</v>
      </c>
      <c r="GW431" s="3">
        <f>IFERROR(AVERAGEIFS($GQ$2:GQ430,$D$2:D430,Tabela13[[#This Row],[HomeTeam]],$GS$2:GS430,"&gt;="&amp;Tabela13[[#This Row],[Contagem_H]]-5),"")</f>
        <v>-8.0000000000000071E-2</v>
      </c>
    </row>
    <row r="432" spans="1:205" x14ac:dyDescent="0.25">
      <c r="A432" t="s">
        <v>127</v>
      </c>
      <c r="B432" t="s">
        <v>283</v>
      </c>
      <c r="C432" t="s">
        <v>139</v>
      </c>
      <c r="D432" t="s">
        <v>130</v>
      </c>
      <c r="E432" t="s">
        <v>12</v>
      </c>
      <c r="F432" s="3">
        <v>2</v>
      </c>
      <c r="G432" s="3">
        <v>2</v>
      </c>
      <c r="H432" s="3" t="str">
        <f t="shared" si="504"/>
        <v>D</v>
      </c>
      <c r="I432" s="3">
        <v>1.75</v>
      </c>
      <c r="J432" s="3">
        <v>3.5</v>
      </c>
      <c r="K432" s="3">
        <v>5</v>
      </c>
      <c r="L432" s="3">
        <v>2.0499999999999998</v>
      </c>
      <c r="M432" s="3">
        <v>1.85</v>
      </c>
      <c r="N432" s="3">
        <f t="shared" si="433"/>
        <v>4</v>
      </c>
      <c r="O432" s="3">
        <f t="shared" si="434"/>
        <v>1</v>
      </c>
      <c r="P432" s="3">
        <f t="shared" si="435"/>
        <v>1</v>
      </c>
      <c r="Q432" s="3">
        <f t="shared" si="436"/>
        <v>5.7142857142857162E-2</v>
      </c>
      <c r="R432" s="3">
        <f t="shared" si="437"/>
        <v>2.8345418589320992E-2</v>
      </c>
      <c r="S432" s="3">
        <f t="shared" si="438"/>
        <v>1.85</v>
      </c>
      <c r="T432" s="3">
        <f t="shared" si="439"/>
        <v>3.7</v>
      </c>
      <c r="U432" s="3">
        <f t="shared" si="440"/>
        <v>5.2857142857142856</v>
      </c>
      <c r="V432" s="3">
        <f t="shared" si="441"/>
        <v>2.1671428571428568</v>
      </c>
      <c r="W432" s="3">
        <f t="shared" si="442"/>
        <v>1.9557142857142857</v>
      </c>
      <c r="X432" s="4">
        <f t="shared" si="443"/>
        <v>0.5714285714285714</v>
      </c>
      <c r="Y432" s="4">
        <f t="shared" si="444"/>
        <v>0.2857142857142857</v>
      </c>
      <c r="Z432" s="4">
        <f t="shared" si="445"/>
        <v>0.2</v>
      </c>
      <c r="AA432" s="4">
        <f t="shared" si="446"/>
        <v>0.48780487804878053</v>
      </c>
      <c r="AB432" s="4">
        <f t="shared" si="447"/>
        <v>0.54054054054054046</v>
      </c>
      <c r="AC432" s="4">
        <f t="shared" si="448"/>
        <v>1.2857142857142856</v>
      </c>
      <c r="AD432" s="4">
        <f t="shared" si="449"/>
        <v>1.1000000000000001</v>
      </c>
      <c r="AE432" s="4">
        <f t="shared" si="450"/>
        <v>1.2857142857142856</v>
      </c>
      <c r="AF432" s="4">
        <f t="shared" si="451"/>
        <v>1.1000000000000001</v>
      </c>
      <c r="AG432" s="4">
        <f>IFERROR(AVERAGE(Tabela13[[#This Row],[V1]],Tabela13[[#This Row],[V2]]),"")</f>
        <v>1.1928571428571428</v>
      </c>
      <c r="AH432" s="4">
        <f>IFERROR(AVERAGE(Tabela13[[#This Row],[V1]],Tabela13[[#This Row],[V3]]),"")</f>
        <v>1.2857142857142856</v>
      </c>
      <c r="AI432" s="4">
        <f>IFERROR(AVERAGE(Tabela13[[#This Row],[V1]],Tabela13[[#This Row],[V4]]),"")</f>
        <v>1.1928571428571428</v>
      </c>
      <c r="AJ432" s="4">
        <f>IFERROR(AVERAGE(Tabela13[[#This Row],[V2]],Tabela13[[#This Row],[V1]]),"")</f>
        <v>1.1928571428571428</v>
      </c>
      <c r="AK432" s="4">
        <f>IFERROR(AVERAGE(Tabela13[[#This Row],[V2]],Tabela13[[#This Row],[V3]]),"")</f>
        <v>1.1928571428571428</v>
      </c>
      <c r="AL432" s="4">
        <f>IFERROR(AVERAGE(Tabela13[[#This Row],[V2]],Tabela13[[#This Row],[V4]]),"")</f>
        <v>1.1000000000000001</v>
      </c>
      <c r="AM432" s="4">
        <f>IFERROR(AVERAGE(Tabela13[[#This Row],[V3]],Tabela13[[#This Row],[V1]]),"")</f>
        <v>1.2857142857142856</v>
      </c>
      <c r="AN432" s="4">
        <f>IFERROR(AVERAGE(Tabela13[[#This Row],[V3]],Tabela13[[#This Row],[V2]]),"")</f>
        <v>1.1928571428571428</v>
      </c>
      <c r="AO432" s="4">
        <f>IFERROR(AVERAGE(Tabela13[[#This Row],[V3]],Tabela13[[#This Row],[V4]]),"")</f>
        <v>1.1928571428571428</v>
      </c>
      <c r="AP432" s="4">
        <f>IFERROR(AVERAGE(Tabela13[[#This Row],[V4]],Tabela13[[#This Row],[V1]]),"")</f>
        <v>1.1928571428571428</v>
      </c>
      <c r="AQ432" s="4">
        <f>IFERROR(AVERAGE(Tabela13[[#This Row],[V4]],Tabela13[[#This Row],[V2]]),"")</f>
        <v>1.1000000000000001</v>
      </c>
      <c r="AR432" s="4">
        <f>IFERROR(AVERAGE(Tabela13[[#This Row],[V4]],Tabela13[[#This Row],[V3]]),"")</f>
        <v>1.1928571428571428</v>
      </c>
      <c r="AS432" s="4">
        <f>_xlfn.STDEV.S(Tabela13[[#This Row],[V1]:[V2]])</f>
        <v>0.13131983079178725</v>
      </c>
      <c r="AT432" s="4">
        <f>_xlfn.STDEV.S(Tabela13[[#This Row],[V1]],Tabela13[[#This Row],[V3]])</f>
        <v>0</v>
      </c>
      <c r="AU432" s="4">
        <f>_xlfn.STDEV.S(Tabela13[[#This Row],[V1]],Tabela13[[#This Row],[V4]])</f>
        <v>0.13131983079178725</v>
      </c>
      <c r="AV432" s="4">
        <f>_xlfn.STDEV.S(Tabela13[[#This Row],[V2]],Tabela13[[#This Row],[V1]])</f>
        <v>0.13131983079178725</v>
      </c>
      <c r="AW432" s="4">
        <f>_xlfn.STDEV.S(Tabela13[[#This Row],[V2]],Tabela13[[#This Row],[V3]])</f>
        <v>0.13131983079178725</v>
      </c>
      <c r="AX432" s="4">
        <f>_xlfn.STDEV.S(Tabela13[[#This Row],[V42]],Tabela13[[#This Row],[V44]])</f>
        <v>0.13131983079178725</v>
      </c>
      <c r="AY432" s="4">
        <f>_xlfn.STDEV.S(Tabela13[[#This Row],[V3]],Tabela13[[#This Row],[V1]])</f>
        <v>0</v>
      </c>
      <c r="AZ432" s="4">
        <f>_xlfn.STDEV.S(Tabela13[[#This Row],[V3]],Tabela13[[#This Row],[V2]])</f>
        <v>0.13131983079178725</v>
      </c>
      <c r="BA432" s="4">
        <f>_xlfn.STDEV.S(Tabela13[[#This Row],[V3]],Tabela13[[#This Row],[V4]])</f>
        <v>0.13131983079178725</v>
      </c>
      <c r="BB432" s="4">
        <f>_xlfn.STDEV.S(Tabela13[[#This Row],[V4]],Tabela13[[#This Row],[V1]])</f>
        <v>0.13131983079178725</v>
      </c>
      <c r="BC432" s="4">
        <f>_xlfn.STDEV.S(Tabela13[[#This Row],[V4]],Tabela13[[#This Row],[V2]])</f>
        <v>0</v>
      </c>
      <c r="BD432" s="4">
        <f>_xlfn.STDEV.S(Tabela13[[#This Row],[V4]],Tabela13[[#This Row],[V3]])</f>
        <v>0.13131983079178725</v>
      </c>
      <c r="BE432" s="4">
        <f>Tabela13[[#This Row],[V17]]/Tabela13[[#This Row],[V5]]</f>
        <v>0.11008848090329471</v>
      </c>
      <c r="BF432" s="4">
        <f>Tabela13[[#This Row],[V18]]/Tabela13[[#This Row],[V6]]</f>
        <v>0</v>
      </c>
      <c r="BG432" s="4">
        <f>Tabela13[[#This Row],[V19]]/Tabela13[[#This Row],[V7]]</f>
        <v>0.11008848090329471</v>
      </c>
      <c r="BH432" s="4">
        <f>Tabela13[[#This Row],[V20]]/Tabela13[[#This Row],[V8]]</f>
        <v>0.11008848090329471</v>
      </c>
      <c r="BI432" s="4">
        <f>Tabela13[[#This Row],[V21]]/Tabela13[[#This Row],[V9]]</f>
        <v>0.11008848090329471</v>
      </c>
      <c r="BJ432" s="4">
        <f>Tabela13[[#This Row],[V22]]/Tabela13[[#This Row],[V10]]</f>
        <v>0.11938166435617022</v>
      </c>
      <c r="BK432" s="4">
        <f>Tabela13[[#This Row],[V23]]/Tabela13[[#This Row],[V11]]</f>
        <v>0</v>
      </c>
      <c r="BL432" s="4">
        <f>Tabela13[[#This Row],[V24]]/Tabela13[[#This Row],[V12]]</f>
        <v>0.11008848090329471</v>
      </c>
      <c r="BM432" s="4">
        <f>Tabela13[[#This Row],[V25]]/Tabela13[[#This Row],[V13]]</f>
        <v>0.11008848090329471</v>
      </c>
      <c r="BN432" s="4">
        <f>Tabela13[[#This Row],[V26]]/Tabela13[[#This Row],[V14]]</f>
        <v>0.11008848090329471</v>
      </c>
      <c r="BO432" s="4">
        <f>Tabela13[[#This Row],[V27]]/Tabela13[[#This Row],[V15]]</f>
        <v>0</v>
      </c>
      <c r="BP432" s="4">
        <f>Tabela13[[#This Row],[V28]]/Tabela13[[#This Row],[V16]]</f>
        <v>0.11008848090329471</v>
      </c>
      <c r="BQ432" s="4">
        <f>Tabela13[[#This Row],[V1]]-Tabela13[[#This Row],[V2]]</f>
        <v>0.1857142857142855</v>
      </c>
      <c r="BR432" s="4">
        <f>Tabela13[[#This Row],[V1]]-Tabela13[[#This Row],[V3]]</f>
        <v>0</v>
      </c>
      <c r="BS432" s="4">
        <f>Tabela13[[#This Row],[V1]]-Tabela13[[#This Row],[V4]]</f>
        <v>0.1857142857142855</v>
      </c>
      <c r="BT432" s="4">
        <f>Tabela13[[#This Row],[V2]]-Tabela13[[#This Row],[V1]]</f>
        <v>-0.1857142857142855</v>
      </c>
      <c r="BU432" s="4">
        <f>Tabela13[[#This Row],[V2]]-Tabela13[[#This Row],[V3]]</f>
        <v>-0.1857142857142855</v>
      </c>
      <c r="BV432" s="4">
        <f>Tabela13[[#This Row],[V2]]-Tabela13[[#This Row],[V4]]</f>
        <v>0</v>
      </c>
      <c r="BW432" s="4">
        <f>AVERAGE(Tabela13[[#This Row],[V41]],Tabela13[[#This Row],[V42]])</f>
        <v>9.2857142857142749E-2</v>
      </c>
      <c r="BX432" s="4">
        <f>AVERAGE(Tabela13[[#This Row],[V41]],Tabela13[[#This Row],[V43]])</f>
        <v>0.1857142857142855</v>
      </c>
      <c r="BY432" s="4">
        <f>AVERAGE(Tabela13[[#This Row],[V41]],Tabela13[[#This Row],[V44]])</f>
        <v>0</v>
      </c>
      <c r="BZ432" s="4">
        <f>AVERAGE(Tabela13[[#This Row],[V41]],Tabela13[[#This Row],[V45]])</f>
        <v>0</v>
      </c>
      <c r="CA432" s="4">
        <f>AVERAGE(Tabela13[[#This Row],[V41]],Tabela13[[#This Row],[V46]])</f>
        <v>9.2857142857142749E-2</v>
      </c>
      <c r="CB432" s="4">
        <f>AVERAGE(Tabela13[[#This Row],[V42]],Tabela13[[#This Row],[V41]])</f>
        <v>9.2857142857142749E-2</v>
      </c>
      <c r="CC432" s="4">
        <f>AVERAGE(Tabela13[[#This Row],[V42]],Tabela13[[#This Row],[V43]])</f>
        <v>9.2857142857142749E-2</v>
      </c>
      <c r="CD432" s="4">
        <f>AVERAGE(Tabela13[[#This Row],[V42]],Tabela13[[#This Row],[V44]])</f>
        <v>-9.2857142857142749E-2</v>
      </c>
      <c r="CE432" s="4">
        <f>AVERAGE(Tabela13[[#This Row],[V42]],Tabela13[[#This Row],[V45]])</f>
        <v>-9.2857142857142749E-2</v>
      </c>
      <c r="CF432" s="4">
        <f>AVERAGE(Tabela13[[#This Row],[V42]],Tabela13[[#This Row],[V46]])</f>
        <v>0</v>
      </c>
      <c r="CG432" s="4">
        <f>AVERAGE(Tabela13[[#This Row],[V43]],Tabela13[[#This Row],[V41]])</f>
        <v>0.1857142857142855</v>
      </c>
      <c r="CH432" s="4">
        <f>AVERAGE(Tabela13[[#This Row],[V43]],Tabela13[[#This Row],[V42]])</f>
        <v>9.2857142857142749E-2</v>
      </c>
      <c r="CI432" s="4">
        <f>AVERAGE(Tabela13[[#This Row],[V43]],Tabela13[[#This Row],[V44]])</f>
        <v>0</v>
      </c>
      <c r="CJ432" s="4">
        <f>AVERAGE(Tabela13[[#This Row],[V43]],Tabela13[[#This Row],[V45]])</f>
        <v>0</v>
      </c>
      <c r="CK432" s="4">
        <f>AVERAGE(Tabela13[[#This Row],[V43]],Tabela13[[#This Row],[V46]])</f>
        <v>9.2857142857142749E-2</v>
      </c>
      <c r="CL432" s="4">
        <f>AVERAGE(Tabela13[[#This Row],[V44]],Tabela13[[#This Row],[V41]])</f>
        <v>0</v>
      </c>
      <c r="CM432" s="4">
        <f>AVERAGE(Tabela13[[#This Row],[V44]],Tabela13[[#This Row],[V42]])</f>
        <v>-9.2857142857142749E-2</v>
      </c>
      <c r="CN432" s="4">
        <f>AVERAGE(Tabela13[[#This Row],[V44]],Tabela13[[#This Row],[V43]])</f>
        <v>0</v>
      </c>
      <c r="CO432" s="4">
        <f>AVERAGE(Tabela13[[#This Row],[V44]],Tabela13[[#This Row],[V45]])</f>
        <v>-0.1857142857142855</v>
      </c>
      <c r="CP432" s="4">
        <f>AVERAGE(Tabela13[[#This Row],[V44]],Tabela13[[#This Row],[V46]])</f>
        <v>-9.2857142857142749E-2</v>
      </c>
      <c r="CQ432" s="4">
        <f>AVERAGE(Tabela13[[#This Row],[V45]],Tabela13[[#This Row],[V41]])</f>
        <v>0</v>
      </c>
      <c r="CR432" s="4">
        <f>AVERAGE(Tabela13[[#This Row],[V45]],Tabela13[[#This Row],[V42]])</f>
        <v>-9.2857142857142749E-2</v>
      </c>
      <c r="CS432" s="4">
        <f>AVERAGE(Tabela13[[#This Row],[V45]],Tabela13[[#This Row],[V43]])</f>
        <v>0</v>
      </c>
      <c r="CT432" s="4">
        <f>AVERAGE(Tabela13[[#This Row],[V45]],Tabela13[[#This Row],[V44]])</f>
        <v>-0.1857142857142855</v>
      </c>
      <c r="CU432" s="4">
        <f>AVERAGE(Tabela13[[#This Row],[V45]],Tabela13[[#This Row],[V46]])</f>
        <v>-9.2857142857142749E-2</v>
      </c>
      <c r="CV432" s="4">
        <f>AVERAGE(Tabela13[[#This Row],[V46]],Tabela13[[#This Row],[V41]])</f>
        <v>9.2857142857142749E-2</v>
      </c>
      <c r="CW432" s="4">
        <f>AVERAGE(Tabela13[[#This Row],[V46]],Tabela13[[#This Row],[V42]])</f>
        <v>0</v>
      </c>
      <c r="CX432" s="4">
        <f>AVERAGE(Tabela13[[#This Row],[V46]],Tabela13[[#This Row],[V43]])</f>
        <v>9.2857142857142749E-2</v>
      </c>
      <c r="CY432" s="4">
        <f>AVERAGE(Tabela13[[#This Row],[V46]],Tabela13[[#This Row],[V44]])</f>
        <v>-9.2857142857142749E-2</v>
      </c>
      <c r="CZ432" s="4">
        <f>AVERAGE(Tabela13[[#This Row],[V46]],Tabela13[[#This Row],[V45]])</f>
        <v>-9.2857142857142749E-2</v>
      </c>
      <c r="DA432" s="3">
        <f>_xlfn.STDEV.S(Tabela13[[#This Row],[V41]],Tabela13[[#This Row],[V42]])</f>
        <v>0.13131983079178725</v>
      </c>
      <c r="DB432" s="3">
        <f>_xlfn.STDEV.S(Tabela13[[#This Row],[V41]],Tabela13[[#This Row],[V43]])</f>
        <v>0</v>
      </c>
      <c r="DC432" s="3">
        <f>_xlfn.STDEV.S(Tabela13[[#This Row],[V41]],Tabela13[[#This Row],[V44]])</f>
        <v>0.26263966158357449</v>
      </c>
      <c r="DD432" s="3">
        <f>_xlfn.STDEV.S(Tabela13[[#This Row],[V41]],Tabela13[[#This Row],[V45]])</f>
        <v>0.26263966158357449</v>
      </c>
      <c r="DE432" s="3">
        <f>_xlfn.STDEV.S(Tabela13[[#This Row],[V41]],Tabela13[[#This Row],[V46]])</f>
        <v>0.13131983079178725</v>
      </c>
      <c r="DF432" s="3">
        <f>_xlfn.STDEV.S(Tabela13[[#This Row],[V42]],Tabela13[[#This Row],[V41]])</f>
        <v>0.13131983079178725</v>
      </c>
      <c r="DG432" s="3">
        <f>_xlfn.STDEV.S(Tabela13[[#This Row],[V42]],Tabela13[[#This Row],[V43]])</f>
        <v>0.13131983079178725</v>
      </c>
      <c r="DH432" s="3">
        <f>_xlfn.STDEV.S(Tabela13[[#This Row],[V42]],Tabela13[[#This Row],[V44]])</f>
        <v>0.13131983079178725</v>
      </c>
      <c r="DI432" s="3">
        <f>_xlfn.STDEV.S(Tabela13[[#This Row],[V42]],Tabela13[[#This Row],[V45]])</f>
        <v>0.13131983079178725</v>
      </c>
      <c r="DJ432" s="3">
        <f>_xlfn.STDEV.S(Tabela13[[#This Row],[V42]],Tabela13[[#This Row],[V46]])</f>
        <v>0</v>
      </c>
      <c r="DK432" s="3">
        <f>_xlfn.STDEV.S(Tabela13[[#This Row],[V43]],Tabela13[[#This Row],[V41]])</f>
        <v>0</v>
      </c>
      <c r="DL432" s="3">
        <f>_xlfn.STDEV.S(Tabela13[[#This Row],[V43]],Tabela13[[#This Row],[V42]])</f>
        <v>0.13131983079178725</v>
      </c>
      <c r="DM432" s="3">
        <f>_xlfn.STDEV.S(Tabela13[[#This Row],[V43]],Tabela13[[#This Row],[V44]])</f>
        <v>0.26263966158357449</v>
      </c>
      <c r="DN432" s="3">
        <f>_xlfn.STDEV.S(Tabela13[[#This Row],[V43]],Tabela13[[#This Row],[V45]])</f>
        <v>0.26263966158357449</v>
      </c>
      <c r="DO432" s="3">
        <f>_xlfn.STDEV.S(Tabela13[[#This Row],[V43]],Tabela13[[#This Row],[V46]])</f>
        <v>0.13131983079178725</v>
      </c>
      <c r="DP432" s="3">
        <f>_xlfn.STDEV.S(Tabela13[[#This Row],[V44]],Tabela13[[#This Row],[V41]])</f>
        <v>0.26263966158357449</v>
      </c>
      <c r="DQ432" s="3">
        <f>_xlfn.STDEV.S(Tabela13[[#This Row],[V44]],Tabela13[[#This Row],[V42]])</f>
        <v>0.13131983079178725</v>
      </c>
      <c r="DR432" s="3">
        <f>_xlfn.STDEV.S(Tabela13[[#This Row],[V44]],Tabela13[[#This Row],[V43]])</f>
        <v>0.26263966158357449</v>
      </c>
      <c r="DS432" s="3">
        <f>_xlfn.STDEV.S(Tabela13[[#This Row],[V44]],Tabela13[[#This Row],[V45]])</f>
        <v>0</v>
      </c>
      <c r="DT432" s="3">
        <f>_xlfn.STDEV.S(Tabela13[[#This Row],[V44]],Tabela13[[#This Row],[V46]])</f>
        <v>0.13131983079178725</v>
      </c>
      <c r="DU432" s="3">
        <f>_xlfn.STDEV.S(Tabela13[[#This Row],[V45]],Tabela13[[#This Row],[V41]])</f>
        <v>0.26263966158357449</v>
      </c>
      <c r="DV432" s="3">
        <f>_xlfn.STDEV.S(Tabela13[[#This Row],[V45]],Tabela13[[#This Row],[V42]])</f>
        <v>0.13131983079178725</v>
      </c>
      <c r="DW432" s="3">
        <f>_xlfn.STDEV.S(Tabela13[[#This Row],[V45]],Tabela13[[#This Row],[V43]])</f>
        <v>0.26263966158357449</v>
      </c>
      <c r="DX432" s="3">
        <f>_xlfn.STDEV.S(Tabela13[[#This Row],[V45]],Tabela13[[#This Row],[V44]])</f>
        <v>0</v>
      </c>
      <c r="DY432" s="3">
        <f>_xlfn.STDEV.S(Tabela13[[#This Row],[V45]],Tabela13[[#This Row],[V46]])</f>
        <v>0.13131983079178725</v>
      </c>
      <c r="DZ432" s="3">
        <f>_xlfn.STDEV.S(Tabela13[[#This Row],[V46]],Tabela13[[#This Row],[V41]])</f>
        <v>0.13131983079178725</v>
      </c>
      <c r="EA432" s="3">
        <f>_xlfn.STDEV.S(Tabela13[[#This Row],[V46]],Tabela13[[#This Row],[V42]])</f>
        <v>0</v>
      </c>
      <c r="EB432" s="3">
        <f>_xlfn.STDEV.S(Tabela13[[#This Row],[V46]],Tabela13[[#This Row],[V43]])</f>
        <v>0.13131983079178725</v>
      </c>
      <c r="EC432" s="3">
        <f>_xlfn.STDEV.S(Tabela13[[#This Row],[V46]],Tabela13[[#This Row],[V44]])</f>
        <v>0.13131983079178725</v>
      </c>
      <c r="ED432" s="3">
        <f>_xlfn.STDEV.S(Tabela13[[#This Row],[V46]],Tabela13[[#This Row],[V45]])</f>
        <v>0.13131983079178725</v>
      </c>
      <c r="EE432" s="3">
        <f t="shared" si="452"/>
        <v>1.4142135623730951</v>
      </c>
      <c r="EF432" s="3">
        <f t="shared" si="453"/>
        <v>0</v>
      </c>
      <c r="EG432" s="3" t="str">
        <f t="shared" si="454"/>
        <v/>
      </c>
      <c r="EH432" s="3" t="str">
        <f t="shared" si="455"/>
        <v/>
      </c>
      <c r="EI432" s="3">
        <f t="shared" si="456"/>
        <v>1.4142135623730951</v>
      </c>
      <c r="EJ432" s="3">
        <f t="shared" si="457"/>
        <v>1.4142135623730951</v>
      </c>
      <c r="EK432" s="3">
        <f t="shared" si="458"/>
        <v>1.4142135623730951</v>
      </c>
      <c r="EL432" s="3">
        <f t="shared" si="459"/>
        <v>-1.4142135623730951</v>
      </c>
      <c r="EM432" s="3">
        <f t="shared" si="460"/>
        <v>-1.4142135623730951</v>
      </c>
      <c r="EN432" s="3" t="str">
        <f t="shared" si="461"/>
        <v/>
      </c>
      <c r="EO432" s="3">
        <f t="shared" si="462"/>
        <v>0</v>
      </c>
      <c r="EP432" s="3">
        <f t="shared" si="463"/>
        <v>1.4142135623730951</v>
      </c>
      <c r="EQ432" s="3" t="str">
        <f t="shared" si="464"/>
        <v/>
      </c>
      <c r="ER432" s="3" t="str">
        <f t="shared" si="465"/>
        <v/>
      </c>
      <c r="ES432" s="3" t="str">
        <f t="shared" si="466"/>
        <v/>
      </c>
      <c r="ET432" s="3" t="str">
        <f t="shared" si="467"/>
        <v/>
      </c>
      <c r="EU432" s="3" t="str">
        <f t="shared" si="468"/>
        <v/>
      </c>
      <c r="EV432" s="3" t="str">
        <f t="shared" si="469"/>
        <v/>
      </c>
      <c r="EW432" s="3">
        <f t="shared" si="470"/>
        <v>0</v>
      </c>
      <c r="EX432" s="3">
        <f t="shared" si="471"/>
        <v>-1.4142135623730951</v>
      </c>
      <c r="EY432" s="3" t="str">
        <f t="shared" si="472"/>
        <v/>
      </c>
      <c r="EZ432" s="3">
        <f t="shared" si="473"/>
        <v>-1.4142135623730951</v>
      </c>
      <c r="FA432" s="3" t="str">
        <f t="shared" si="474"/>
        <v/>
      </c>
      <c r="FB432" s="3">
        <f t="shared" si="475"/>
        <v>0</v>
      </c>
      <c r="FC432" s="3">
        <f t="shared" si="476"/>
        <v>-1.4142135623730951</v>
      </c>
      <c r="FD432" s="3">
        <f t="shared" si="477"/>
        <v>1.4142135623730951</v>
      </c>
      <c r="FE432" s="3" t="str">
        <f t="shared" si="478"/>
        <v/>
      </c>
      <c r="FF432" s="3">
        <f t="shared" si="479"/>
        <v>1.4142135623730951</v>
      </c>
      <c r="FG432" s="3">
        <f t="shared" si="480"/>
        <v>-1.4142135623730951</v>
      </c>
      <c r="FH432" s="3">
        <f t="shared" si="481"/>
        <v>-1.4142135623730951</v>
      </c>
      <c r="FI432" s="4">
        <f t="shared" si="482"/>
        <v>0.4</v>
      </c>
      <c r="FJ432" s="4">
        <f t="shared" si="483"/>
        <v>1.1428571428571428</v>
      </c>
      <c r="FK432" s="4">
        <f t="shared" si="484"/>
        <v>1.8918918918918917</v>
      </c>
      <c r="FL432" s="4">
        <f t="shared" si="485"/>
        <v>0.83783783783783772</v>
      </c>
      <c r="FM432" s="4">
        <f>Tabela13[[#This Row],[V139]]-Tabela13[[#This Row],[V140]]</f>
        <v>1.0540540540540539</v>
      </c>
      <c r="FN432" s="4">
        <f>Tabela13[[#This Row],[V1]]-Tabela13[[#This Row],[V2]]/2</f>
        <v>0.73571428571428554</v>
      </c>
      <c r="FO432" s="4">
        <f>Tabela13[[#This Row],[V1]]-Tabela13[[#This Row],[V3]]/2</f>
        <v>0.64285714285714279</v>
      </c>
      <c r="FP432" s="4">
        <f>Tabela13[[#This Row],[V1]]-Tabela13[[#This Row],[V4]]/2</f>
        <v>0.73571428571428554</v>
      </c>
      <c r="FQ432" s="4">
        <f>Tabela13[[#This Row],[V2]]-Tabela13[[#This Row],[V1]]/2</f>
        <v>0.4571428571428573</v>
      </c>
      <c r="FR432" s="4">
        <f>Tabela13[[#This Row],[V2]]-Tabela13[[#This Row],[V3]]/2</f>
        <v>0.4571428571428573</v>
      </c>
      <c r="FS432" s="4">
        <f>Tabela13[[#This Row],[V2]]-Tabela13[[#This Row],[V4]]/2</f>
        <v>0.55000000000000004</v>
      </c>
      <c r="FT432" s="4">
        <f t="shared" si="486"/>
        <v>0.63429538496000493</v>
      </c>
      <c r="FU432" s="4">
        <f t="shared" si="487"/>
        <v>0.5713374798336267</v>
      </c>
      <c r="FV432" s="4">
        <f t="shared" si="488"/>
        <v>0.63429538496000493</v>
      </c>
      <c r="FW432" s="4">
        <f t="shared" si="489"/>
        <v>0.42877802744601651</v>
      </c>
      <c r="FX432" s="4">
        <f t="shared" si="490"/>
        <v>0.42877802744601651</v>
      </c>
      <c r="FY432" s="4">
        <f t="shared" si="491"/>
        <v>0.50284321092786088</v>
      </c>
      <c r="FZ432" s="4">
        <f t="shared" si="492"/>
        <v>114.17316929280089</v>
      </c>
      <c r="GA432" s="4">
        <f t="shared" si="493"/>
        <v>102.84074637005281</v>
      </c>
      <c r="GB432" s="4">
        <f t="shared" si="494"/>
        <v>114.17316929280089</v>
      </c>
      <c r="GC432" s="4">
        <f t="shared" si="495"/>
        <v>77.180044940282968</v>
      </c>
      <c r="GD432" s="4">
        <f t="shared" si="496"/>
        <v>77.180044940282968</v>
      </c>
      <c r="GE432" s="4">
        <f t="shared" si="497"/>
        <v>90.511777967014964</v>
      </c>
      <c r="GF432" s="4">
        <f>Tabela13[[#This Row],[V1]]-Tabela13[[#This Row],[V2]]/Tabela13[[#This Row],[V2]]</f>
        <v>0.28571428571428559</v>
      </c>
      <c r="GG432" s="4">
        <f>Tabela13[[#This Row],[V1]]-Tabela13[[#This Row],[V3]]/Tabela13[[#This Row],[V3]]</f>
        <v>0.28571428571428559</v>
      </c>
      <c r="GH432" s="4">
        <f>Tabela13[[#This Row],[V1]]-Tabela13[[#This Row],[V4]]/Tabela13[[#This Row],[V4]]</f>
        <v>0.28571428571428559</v>
      </c>
      <c r="GI432" s="4">
        <f>Tabela13[[#This Row],[V2]]-Tabela13[[#This Row],[V1]]/Tabela13[[#This Row],[V1]]</f>
        <v>0.10000000000000009</v>
      </c>
      <c r="GJ432" s="4">
        <f>Tabela13[[#This Row],[V2]]-Tabela13[[#This Row],[V3]]/Tabela13[[#This Row],[V3]]</f>
        <v>0.10000000000000009</v>
      </c>
      <c r="GK432" s="4">
        <f>Tabela13[[#This Row],[V2]]-Tabela13[[#This Row],[V4]]/Tabela13[[#This Row],[V4]]</f>
        <v>0.10000000000000009</v>
      </c>
      <c r="GL432" s="4">
        <f t="shared" si="498"/>
        <v>0.10722219284950181</v>
      </c>
      <c r="GM432" s="4">
        <f t="shared" si="499"/>
        <v>1.1928571428571428</v>
      </c>
      <c r="GN432" s="4">
        <f t="shared" si="500"/>
        <v>8.988686825706739E-2</v>
      </c>
      <c r="GO432" s="3">
        <f t="shared" si="501"/>
        <v>0</v>
      </c>
      <c r="GP432" s="3">
        <v>100</v>
      </c>
      <c r="GQ432" s="3">
        <f t="shared" si="502"/>
        <v>-1</v>
      </c>
      <c r="GR432" s="3">
        <f t="shared" si="503"/>
        <v>-100</v>
      </c>
      <c r="GS432" s="34">
        <f>COUNTIF($D$2:D431,Tabela13[[#This Row],[HomeTeam]])</f>
        <v>21</v>
      </c>
      <c r="GT432" s="34">
        <f>COUNTIF($E$2:E431,Tabela13[[#This Row],[AwayTeam]])</f>
        <v>21</v>
      </c>
      <c r="GU432" s="3">
        <f>IFERROR(AVERAGEIFS($AD$2:AD431,$D$2:D431,Tabela13[[#This Row],[HomeTeam]],$GS$2:GS431,"&gt;="&amp;Tabela13[[#This Row],[Contagem_H]]-5),"")</f>
        <v>0.52742316148427337</v>
      </c>
      <c r="GV432" s="3">
        <f>IFERROR(AVERAGEIFS($G$2:G431,$E$2:E431,Tabela13[[#This Row],[AwayTeam]],$GT$2:GT431,"&gt;="&amp;Tabela13[[#This Row],[Contagem_A]]-5),"")</f>
        <v>1.8</v>
      </c>
      <c r="GW432" s="3">
        <f>IFERROR(AVERAGEIFS($GQ$2:GQ431,$D$2:D431,Tabela13[[#This Row],[HomeTeam]],$GS$2:GS431,"&gt;="&amp;Tabela13[[#This Row],[Contagem_H]]-5),"")</f>
        <v>0.10000000000000005</v>
      </c>
    </row>
    <row r="433" spans="1:205" x14ac:dyDescent="0.25">
      <c r="A433" t="s">
        <v>127</v>
      </c>
      <c r="B433" t="s">
        <v>284</v>
      </c>
      <c r="C433" t="s">
        <v>132</v>
      </c>
      <c r="D433" t="s">
        <v>20</v>
      </c>
      <c r="E433" t="s">
        <v>130</v>
      </c>
      <c r="F433" s="3">
        <v>1</v>
      </c>
      <c r="G433" s="3">
        <v>1</v>
      </c>
      <c r="H433" s="3" t="str">
        <f t="shared" si="504"/>
        <v>D</v>
      </c>
      <c r="I433" s="3">
        <v>4.75</v>
      </c>
      <c r="J433" s="3">
        <v>4.0999999999999996</v>
      </c>
      <c r="K433" s="3">
        <v>1.67</v>
      </c>
      <c r="L433" s="3">
        <v>1.57</v>
      </c>
      <c r="M433" s="3">
        <v>2.38</v>
      </c>
      <c r="N433" s="3">
        <f t="shared" si="433"/>
        <v>2</v>
      </c>
      <c r="O433" s="3">
        <f t="shared" si="434"/>
        <v>1</v>
      </c>
      <c r="P433" s="3">
        <f t="shared" si="435"/>
        <v>1</v>
      </c>
      <c r="Q433" s="3">
        <f t="shared" si="436"/>
        <v>5.3231150023444807E-2</v>
      </c>
      <c r="R433" s="3">
        <f t="shared" si="437"/>
        <v>5.7110742386126456E-2</v>
      </c>
      <c r="S433" s="3">
        <f t="shared" si="438"/>
        <v>5.0028479626113631</v>
      </c>
      <c r="T433" s="3">
        <f t="shared" si="439"/>
        <v>4.3182477150961232</v>
      </c>
      <c r="U433" s="3">
        <f t="shared" si="440"/>
        <v>1.7588960205391528</v>
      </c>
      <c r="V433" s="3">
        <f t="shared" si="441"/>
        <v>1.6535729055368085</v>
      </c>
      <c r="W433" s="3">
        <f t="shared" si="442"/>
        <v>2.5066901370557986</v>
      </c>
      <c r="X433" s="4">
        <f t="shared" si="443"/>
        <v>0.21052631578947367</v>
      </c>
      <c r="Y433" s="4">
        <f t="shared" si="444"/>
        <v>0.24390243902439027</v>
      </c>
      <c r="Z433" s="4">
        <f t="shared" si="445"/>
        <v>0.5988023952095809</v>
      </c>
      <c r="AA433" s="4">
        <f t="shared" si="446"/>
        <v>0.63694267515923564</v>
      </c>
      <c r="AB433" s="4">
        <f t="shared" si="447"/>
        <v>0.42016806722689076</v>
      </c>
      <c r="AC433" s="4">
        <f t="shared" si="448"/>
        <v>0.60526315789473684</v>
      </c>
      <c r="AD433" s="4">
        <f t="shared" si="449"/>
        <v>0.79940119760479045</v>
      </c>
      <c r="AE433" s="4">
        <f t="shared" si="450"/>
        <v>0.60526315789473684</v>
      </c>
      <c r="AF433" s="4">
        <f t="shared" si="451"/>
        <v>0.79940119760479045</v>
      </c>
      <c r="AG433" s="4">
        <f>IFERROR(AVERAGE(Tabela13[[#This Row],[V1]],Tabela13[[#This Row],[V2]]),"")</f>
        <v>0.70233217774976364</v>
      </c>
      <c r="AH433" s="4">
        <f>IFERROR(AVERAGE(Tabela13[[#This Row],[V1]],Tabela13[[#This Row],[V3]]),"")</f>
        <v>0.60526315789473684</v>
      </c>
      <c r="AI433" s="4">
        <f>IFERROR(AVERAGE(Tabela13[[#This Row],[V1]],Tabela13[[#This Row],[V4]]),"")</f>
        <v>0.70233217774976364</v>
      </c>
      <c r="AJ433" s="4">
        <f>IFERROR(AVERAGE(Tabela13[[#This Row],[V2]],Tabela13[[#This Row],[V1]]),"")</f>
        <v>0.70233217774976364</v>
      </c>
      <c r="AK433" s="4">
        <f>IFERROR(AVERAGE(Tabela13[[#This Row],[V2]],Tabela13[[#This Row],[V3]]),"")</f>
        <v>0.70233217774976364</v>
      </c>
      <c r="AL433" s="4">
        <f>IFERROR(AVERAGE(Tabela13[[#This Row],[V2]],Tabela13[[#This Row],[V4]]),"")</f>
        <v>0.79940119760479045</v>
      </c>
      <c r="AM433" s="4">
        <f>IFERROR(AVERAGE(Tabela13[[#This Row],[V3]],Tabela13[[#This Row],[V1]]),"")</f>
        <v>0.60526315789473684</v>
      </c>
      <c r="AN433" s="4">
        <f>IFERROR(AVERAGE(Tabela13[[#This Row],[V3]],Tabela13[[#This Row],[V2]]),"")</f>
        <v>0.70233217774976364</v>
      </c>
      <c r="AO433" s="4">
        <f>IFERROR(AVERAGE(Tabela13[[#This Row],[V3]],Tabela13[[#This Row],[V4]]),"")</f>
        <v>0.70233217774976364</v>
      </c>
      <c r="AP433" s="4">
        <f>IFERROR(AVERAGE(Tabela13[[#This Row],[V4]],Tabela13[[#This Row],[V1]]),"")</f>
        <v>0.70233217774976364</v>
      </c>
      <c r="AQ433" s="4">
        <f>IFERROR(AVERAGE(Tabela13[[#This Row],[V4]],Tabela13[[#This Row],[V2]]),"")</f>
        <v>0.79940119760479045</v>
      </c>
      <c r="AR433" s="4">
        <f>IFERROR(AVERAGE(Tabela13[[#This Row],[V4]],Tabela13[[#This Row],[V3]]),"")</f>
        <v>0.70233217774976364</v>
      </c>
      <c r="AS433" s="4">
        <f>_xlfn.STDEV.S(Tabela13[[#This Row],[V1]:[V2]])</f>
        <v>0.13727632436524234</v>
      </c>
      <c r="AT433" s="4">
        <f>_xlfn.STDEV.S(Tabela13[[#This Row],[V1]],Tabela13[[#This Row],[V3]])</f>
        <v>0</v>
      </c>
      <c r="AU433" s="4">
        <f>_xlfn.STDEV.S(Tabela13[[#This Row],[V1]],Tabela13[[#This Row],[V4]])</f>
        <v>0.13727632436524234</v>
      </c>
      <c r="AV433" s="4">
        <f>_xlfn.STDEV.S(Tabela13[[#This Row],[V2]],Tabela13[[#This Row],[V1]])</f>
        <v>0.13727632436524234</v>
      </c>
      <c r="AW433" s="4">
        <f>_xlfn.STDEV.S(Tabela13[[#This Row],[V2]],Tabela13[[#This Row],[V3]])</f>
        <v>0.13727632436524234</v>
      </c>
      <c r="AX433" s="4">
        <f>_xlfn.STDEV.S(Tabela13[[#This Row],[V42]],Tabela13[[#This Row],[V44]])</f>
        <v>0.13727632436524215</v>
      </c>
      <c r="AY433" s="4">
        <f>_xlfn.STDEV.S(Tabela13[[#This Row],[V3]],Tabela13[[#This Row],[V1]])</f>
        <v>0</v>
      </c>
      <c r="AZ433" s="4">
        <f>_xlfn.STDEV.S(Tabela13[[#This Row],[V3]],Tabela13[[#This Row],[V2]])</f>
        <v>0.13727632436524234</v>
      </c>
      <c r="BA433" s="4">
        <f>_xlfn.STDEV.S(Tabela13[[#This Row],[V3]],Tabela13[[#This Row],[V4]])</f>
        <v>0.13727632436524234</v>
      </c>
      <c r="BB433" s="4">
        <f>_xlfn.STDEV.S(Tabela13[[#This Row],[V4]],Tabela13[[#This Row],[V1]])</f>
        <v>0.13727632436524234</v>
      </c>
      <c r="BC433" s="4">
        <f>_xlfn.STDEV.S(Tabela13[[#This Row],[V4]],Tabela13[[#This Row],[V2]])</f>
        <v>0</v>
      </c>
      <c r="BD433" s="4">
        <f>_xlfn.STDEV.S(Tabela13[[#This Row],[V4]],Tabela13[[#This Row],[V3]])</f>
        <v>0.13727632436524234</v>
      </c>
      <c r="BE433" s="4">
        <f>Tabela13[[#This Row],[V17]]/Tabela13[[#This Row],[V5]]</f>
        <v>0.19545783137128739</v>
      </c>
      <c r="BF433" s="4">
        <f>Tabela13[[#This Row],[V18]]/Tabela13[[#This Row],[V6]]</f>
        <v>0</v>
      </c>
      <c r="BG433" s="4">
        <f>Tabela13[[#This Row],[V19]]/Tabela13[[#This Row],[V7]]</f>
        <v>0.19545783137128739</v>
      </c>
      <c r="BH433" s="4">
        <f>Tabela13[[#This Row],[V20]]/Tabela13[[#This Row],[V8]]</f>
        <v>0.19545783137128739</v>
      </c>
      <c r="BI433" s="4">
        <f>Tabela13[[#This Row],[V21]]/Tabela13[[#This Row],[V9]]</f>
        <v>0.19545783137128739</v>
      </c>
      <c r="BJ433" s="4">
        <f>Tabela13[[#This Row],[V22]]/Tabela13[[#This Row],[V10]]</f>
        <v>0.1717239413407898</v>
      </c>
      <c r="BK433" s="4">
        <f>Tabela13[[#This Row],[V23]]/Tabela13[[#This Row],[V11]]</f>
        <v>0</v>
      </c>
      <c r="BL433" s="4">
        <f>Tabela13[[#This Row],[V24]]/Tabela13[[#This Row],[V12]]</f>
        <v>0.19545783137128739</v>
      </c>
      <c r="BM433" s="4">
        <f>Tabela13[[#This Row],[V25]]/Tabela13[[#This Row],[V13]]</f>
        <v>0.19545783137128739</v>
      </c>
      <c r="BN433" s="4">
        <f>Tabela13[[#This Row],[V26]]/Tabela13[[#This Row],[V14]]</f>
        <v>0.19545783137128739</v>
      </c>
      <c r="BO433" s="4">
        <f>Tabela13[[#This Row],[V27]]/Tabela13[[#This Row],[V15]]</f>
        <v>0</v>
      </c>
      <c r="BP433" s="4">
        <f>Tabela13[[#This Row],[V28]]/Tabela13[[#This Row],[V16]]</f>
        <v>0.19545783137128739</v>
      </c>
      <c r="BQ433" s="4">
        <f>Tabela13[[#This Row],[V1]]-Tabela13[[#This Row],[V2]]</f>
        <v>-0.19413803971005361</v>
      </c>
      <c r="BR433" s="4">
        <f>Tabela13[[#This Row],[V1]]-Tabela13[[#This Row],[V3]]</f>
        <v>0</v>
      </c>
      <c r="BS433" s="4">
        <f>Tabela13[[#This Row],[V1]]-Tabela13[[#This Row],[V4]]</f>
        <v>-0.19413803971005361</v>
      </c>
      <c r="BT433" s="4">
        <f>Tabela13[[#This Row],[V2]]-Tabela13[[#This Row],[V1]]</f>
        <v>0.19413803971005361</v>
      </c>
      <c r="BU433" s="4">
        <f>Tabela13[[#This Row],[V2]]-Tabela13[[#This Row],[V3]]</f>
        <v>0.19413803971005361</v>
      </c>
      <c r="BV433" s="4">
        <f>Tabela13[[#This Row],[V2]]-Tabela13[[#This Row],[V4]]</f>
        <v>0</v>
      </c>
      <c r="BW433" s="4">
        <f>AVERAGE(Tabela13[[#This Row],[V41]],Tabela13[[#This Row],[V42]])</f>
        <v>-9.7069019855026806E-2</v>
      </c>
      <c r="BX433" s="4">
        <f>AVERAGE(Tabela13[[#This Row],[V41]],Tabela13[[#This Row],[V43]])</f>
        <v>-0.19413803971005361</v>
      </c>
      <c r="BY433" s="4">
        <f>AVERAGE(Tabela13[[#This Row],[V41]],Tabela13[[#This Row],[V44]])</f>
        <v>0</v>
      </c>
      <c r="BZ433" s="4">
        <f>AVERAGE(Tabela13[[#This Row],[V41]],Tabela13[[#This Row],[V45]])</f>
        <v>0</v>
      </c>
      <c r="CA433" s="4">
        <f>AVERAGE(Tabela13[[#This Row],[V41]],Tabela13[[#This Row],[V46]])</f>
        <v>-9.7069019855026806E-2</v>
      </c>
      <c r="CB433" s="4">
        <f>AVERAGE(Tabela13[[#This Row],[V42]],Tabela13[[#This Row],[V41]])</f>
        <v>-9.7069019855026806E-2</v>
      </c>
      <c r="CC433" s="4">
        <f>AVERAGE(Tabela13[[#This Row],[V42]],Tabela13[[#This Row],[V43]])</f>
        <v>-9.7069019855026806E-2</v>
      </c>
      <c r="CD433" s="4">
        <f>AVERAGE(Tabela13[[#This Row],[V42]],Tabela13[[#This Row],[V44]])</f>
        <v>9.7069019855026806E-2</v>
      </c>
      <c r="CE433" s="4">
        <f>AVERAGE(Tabela13[[#This Row],[V42]],Tabela13[[#This Row],[V45]])</f>
        <v>9.7069019855026806E-2</v>
      </c>
      <c r="CF433" s="4">
        <f>AVERAGE(Tabela13[[#This Row],[V42]],Tabela13[[#This Row],[V46]])</f>
        <v>0</v>
      </c>
      <c r="CG433" s="4">
        <f>AVERAGE(Tabela13[[#This Row],[V43]],Tabela13[[#This Row],[V41]])</f>
        <v>-0.19413803971005361</v>
      </c>
      <c r="CH433" s="4">
        <f>AVERAGE(Tabela13[[#This Row],[V43]],Tabela13[[#This Row],[V42]])</f>
        <v>-9.7069019855026806E-2</v>
      </c>
      <c r="CI433" s="4">
        <f>AVERAGE(Tabela13[[#This Row],[V43]],Tabela13[[#This Row],[V44]])</f>
        <v>0</v>
      </c>
      <c r="CJ433" s="4">
        <f>AVERAGE(Tabela13[[#This Row],[V43]],Tabela13[[#This Row],[V45]])</f>
        <v>0</v>
      </c>
      <c r="CK433" s="4">
        <f>AVERAGE(Tabela13[[#This Row],[V43]],Tabela13[[#This Row],[V46]])</f>
        <v>-9.7069019855026806E-2</v>
      </c>
      <c r="CL433" s="4">
        <f>AVERAGE(Tabela13[[#This Row],[V44]],Tabela13[[#This Row],[V41]])</f>
        <v>0</v>
      </c>
      <c r="CM433" s="4">
        <f>AVERAGE(Tabela13[[#This Row],[V44]],Tabela13[[#This Row],[V42]])</f>
        <v>9.7069019855026806E-2</v>
      </c>
      <c r="CN433" s="4">
        <f>AVERAGE(Tabela13[[#This Row],[V44]],Tabela13[[#This Row],[V43]])</f>
        <v>0</v>
      </c>
      <c r="CO433" s="4">
        <f>AVERAGE(Tabela13[[#This Row],[V44]],Tabela13[[#This Row],[V45]])</f>
        <v>0.19413803971005361</v>
      </c>
      <c r="CP433" s="4">
        <f>AVERAGE(Tabela13[[#This Row],[V44]],Tabela13[[#This Row],[V46]])</f>
        <v>9.7069019855026806E-2</v>
      </c>
      <c r="CQ433" s="4">
        <f>AVERAGE(Tabela13[[#This Row],[V45]],Tabela13[[#This Row],[V41]])</f>
        <v>0</v>
      </c>
      <c r="CR433" s="4">
        <f>AVERAGE(Tabela13[[#This Row],[V45]],Tabela13[[#This Row],[V42]])</f>
        <v>9.7069019855026806E-2</v>
      </c>
      <c r="CS433" s="4">
        <f>AVERAGE(Tabela13[[#This Row],[V45]],Tabela13[[#This Row],[V43]])</f>
        <v>0</v>
      </c>
      <c r="CT433" s="4">
        <f>AVERAGE(Tabela13[[#This Row],[V45]],Tabela13[[#This Row],[V44]])</f>
        <v>0.19413803971005361</v>
      </c>
      <c r="CU433" s="4">
        <f>AVERAGE(Tabela13[[#This Row],[V45]],Tabela13[[#This Row],[V46]])</f>
        <v>9.7069019855026806E-2</v>
      </c>
      <c r="CV433" s="4">
        <f>AVERAGE(Tabela13[[#This Row],[V46]],Tabela13[[#This Row],[V41]])</f>
        <v>-9.7069019855026806E-2</v>
      </c>
      <c r="CW433" s="4">
        <f>AVERAGE(Tabela13[[#This Row],[V46]],Tabela13[[#This Row],[V42]])</f>
        <v>0</v>
      </c>
      <c r="CX433" s="4">
        <f>AVERAGE(Tabela13[[#This Row],[V46]],Tabela13[[#This Row],[V43]])</f>
        <v>-9.7069019855026806E-2</v>
      </c>
      <c r="CY433" s="4">
        <f>AVERAGE(Tabela13[[#This Row],[V46]],Tabela13[[#This Row],[V44]])</f>
        <v>9.7069019855026806E-2</v>
      </c>
      <c r="CZ433" s="4">
        <f>AVERAGE(Tabela13[[#This Row],[V46]],Tabela13[[#This Row],[V45]])</f>
        <v>9.7069019855026806E-2</v>
      </c>
      <c r="DA433" s="3">
        <f>_xlfn.STDEV.S(Tabela13[[#This Row],[V41]],Tabela13[[#This Row],[V42]])</f>
        <v>0.13727632436524215</v>
      </c>
      <c r="DB433" s="3">
        <f>_xlfn.STDEV.S(Tabela13[[#This Row],[V41]],Tabela13[[#This Row],[V43]])</f>
        <v>0</v>
      </c>
      <c r="DC433" s="3">
        <f>_xlfn.STDEV.S(Tabela13[[#This Row],[V41]],Tabela13[[#This Row],[V44]])</f>
        <v>0.27455264873048429</v>
      </c>
      <c r="DD433" s="3">
        <f>_xlfn.STDEV.S(Tabela13[[#This Row],[V41]],Tabela13[[#This Row],[V45]])</f>
        <v>0.27455264873048429</v>
      </c>
      <c r="DE433" s="3">
        <f>_xlfn.STDEV.S(Tabela13[[#This Row],[V41]],Tabela13[[#This Row],[V46]])</f>
        <v>0.13727632436524215</v>
      </c>
      <c r="DF433" s="3">
        <f>_xlfn.STDEV.S(Tabela13[[#This Row],[V42]],Tabela13[[#This Row],[V41]])</f>
        <v>0.13727632436524215</v>
      </c>
      <c r="DG433" s="3">
        <f>_xlfn.STDEV.S(Tabela13[[#This Row],[V42]],Tabela13[[#This Row],[V43]])</f>
        <v>0.13727632436524215</v>
      </c>
      <c r="DH433" s="3">
        <f>_xlfn.STDEV.S(Tabela13[[#This Row],[V42]],Tabela13[[#This Row],[V44]])</f>
        <v>0.13727632436524215</v>
      </c>
      <c r="DI433" s="3">
        <f>_xlfn.STDEV.S(Tabela13[[#This Row],[V42]],Tabela13[[#This Row],[V45]])</f>
        <v>0.13727632436524215</v>
      </c>
      <c r="DJ433" s="3">
        <f>_xlfn.STDEV.S(Tabela13[[#This Row],[V42]],Tabela13[[#This Row],[V46]])</f>
        <v>0</v>
      </c>
      <c r="DK433" s="3">
        <f>_xlfn.STDEV.S(Tabela13[[#This Row],[V43]],Tabela13[[#This Row],[V41]])</f>
        <v>0</v>
      </c>
      <c r="DL433" s="3">
        <f>_xlfn.STDEV.S(Tabela13[[#This Row],[V43]],Tabela13[[#This Row],[V42]])</f>
        <v>0.13727632436524215</v>
      </c>
      <c r="DM433" s="3">
        <f>_xlfn.STDEV.S(Tabela13[[#This Row],[V43]],Tabela13[[#This Row],[V44]])</f>
        <v>0.27455264873048429</v>
      </c>
      <c r="DN433" s="3">
        <f>_xlfn.STDEV.S(Tabela13[[#This Row],[V43]],Tabela13[[#This Row],[V45]])</f>
        <v>0.27455264873048429</v>
      </c>
      <c r="DO433" s="3">
        <f>_xlfn.STDEV.S(Tabela13[[#This Row],[V43]],Tabela13[[#This Row],[V46]])</f>
        <v>0.13727632436524215</v>
      </c>
      <c r="DP433" s="3">
        <f>_xlfn.STDEV.S(Tabela13[[#This Row],[V44]],Tabela13[[#This Row],[V41]])</f>
        <v>0.27455264873048429</v>
      </c>
      <c r="DQ433" s="3">
        <f>_xlfn.STDEV.S(Tabela13[[#This Row],[V44]],Tabela13[[#This Row],[V42]])</f>
        <v>0.13727632436524215</v>
      </c>
      <c r="DR433" s="3">
        <f>_xlfn.STDEV.S(Tabela13[[#This Row],[V44]],Tabela13[[#This Row],[V43]])</f>
        <v>0.27455264873048429</v>
      </c>
      <c r="DS433" s="3">
        <f>_xlfn.STDEV.S(Tabela13[[#This Row],[V44]],Tabela13[[#This Row],[V45]])</f>
        <v>0</v>
      </c>
      <c r="DT433" s="3">
        <f>_xlfn.STDEV.S(Tabela13[[#This Row],[V44]],Tabela13[[#This Row],[V46]])</f>
        <v>0.13727632436524215</v>
      </c>
      <c r="DU433" s="3">
        <f>_xlfn.STDEV.S(Tabela13[[#This Row],[V45]],Tabela13[[#This Row],[V41]])</f>
        <v>0.27455264873048429</v>
      </c>
      <c r="DV433" s="3">
        <f>_xlfn.STDEV.S(Tabela13[[#This Row],[V45]],Tabela13[[#This Row],[V42]])</f>
        <v>0.13727632436524215</v>
      </c>
      <c r="DW433" s="3">
        <f>_xlfn.STDEV.S(Tabela13[[#This Row],[V45]],Tabela13[[#This Row],[V43]])</f>
        <v>0.27455264873048429</v>
      </c>
      <c r="DX433" s="3">
        <f>_xlfn.STDEV.S(Tabela13[[#This Row],[V45]],Tabela13[[#This Row],[V44]])</f>
        <v>0</v>
      </c>
      <c r="DY433" s="3">
        <f>_xlfn.STDEV.S(Tabela13[[#This Row],[V45]],Tabela13[[#This Row],[V46]])</f>
        <v>0.13727632436524215</v>
      </c>
      <c r="DZ433" s="3">
        <f>_xlfn.STDEV.S(Tabela13[[#This Row],[V46]],Tabela13[[#This Row],[V41]])</f>
        <v>0.13727632436524215</v>
      </c>
      <c r="EA433" s="3">
        <f>_xlfn.STDEV.S(Tabela13[[#This Row],[V46]],Tabela13[[#This Row],[V42]])</f>
        <v>0</v>
      </c>
      <c r="EB433" s="3">
        <f>_xlfn.STDEV.S(Tabela13[[#This Row],[V46]],Tabela13[[#This Row],[V43]])</f>
        <v>0.13727632436524215</v>
      </c>
      <c r="EC433" s="3">
        <f>_xlfn.STDEV.S(Tabela13[[#This Row],[V46]],Tabela13[[#This Row],[V44]])</f>
        <v>0.13727632436524215</v>
      </c>
      <c r="ED433" s="3">
        <f>_xlfn.STDEV.S(Tabela13[[#This Row],[V46]],Tabela13[[#This Row],[V45]])</f>
        <v>0.13727632436524215</v>
      </c>
      <c r="EE433" s="3">
        <f t="shared" si="452"/>
        <v>-1.4142135623730949</v>
      </c>
      <c r="EF433" s="3">
        <f t="shared" si="453"/>
        <v>0</v>
      </c>
      <c r="EG433" s="3" t="str">
        <f t="shared" si="454"/>
        <v/>
      </c>
      <c r="EH433" s="3" t="str">
        <f t="shared" si="455"/>
        <v/>
      </c>
      <c r="EI433" s="3">
        <f t="shared" si="456"/>
        <v>-1.4142135623730949</v>
      </c>
      <c r="EJ433" s="3">
        <f t="shared" si="457"/>
        <v>-1.4142135623730949</v>
      </c>
      <c r="EK433" s="3">
        <f t="shared" si="458"/>
        <v>-1.4142135623730949</v>
      </c>
      <c r="EL433" s="3">
        <f t="shared" si="459"/>
        <v>1.4142135623730949</v>
      </c>
      <c r="EM433" s="3">
        <f t="shared" si="460"/>
        <v>1.4142135623730949</v>
      </c>
      <c r="EN433" s="3" t="str">
        <f t="shared" si="461"/>
        <v/>
      </c>
      <c r="EO433" s="3">
        <f t="shared" si="462"/>
        <v>0</v>
      </c>
      <c r="EP433" s="3">
        <f t="shared" si="463"/>
        <v>-1.4142135623730949</v>
      </c>
      <c r="EQ433" s="3" t="str">
        <f t="shared" si="464"/>
        <v/>
      </c>
      <c r="ER433" s="3" t="str">
        <f t="shared" si="465"/>
        <v/>
      </c>
      <c r="ES433" s="3" t="str">
        <f t="shared" si="466"/>
        <v/>
      </c>
      <c r="ET433" s="3" t="str">
        <f t="shared" si="467"/>
        <v/>
      </c>
      <c r="EU433" s="3" t="str">
        <f t="shared" si="468"/>
        <v/>
      </c>
      <c r="EV433" s="3" t="str">
        <f t="shared" si="469"/>
        <v/>
      </c>
      <c r="EW433" s="3">
        <f t="shared" si="470"/>
        <v>0</v>
      </c>
      <c r="EX433" s="3">
        <f t="shared" si="471"/>
        <v>1.4142135623730949</v>
      </c>
      <c r="EY433" s="3" t="str">
        <f t="shared" si="472"/>
        <v/>
      </c>
      <c r="EZ433" s="3">
        <f t="shared" si="473"/>
        <v>1.4142135623730949</v>
      </c>
      <c r="FA433" s="3" t="str">
        <f t="shared" si="474"/>
        <v/>
      </c>
      <c r="FB433" s="3">
        <f t="shared" si="475"/>
        <v>0</v>
      </c>
      <c r="FC433" s="3">
        <f t="shared" si="476"/>
        <v>1.4142135623730949</v>
      </c>
      <c r="FD433" s="3">
        <f t="shared" si="477"/>
        <v>-1.4142135623730949</v>
      </c>
      <c r="FE433" s="3" t="str">
        <f t="shared" si="478"/>
        <v/>
      </c>
      <c r="FF433" s="3">
        <f t="shared" si="479"/>
        <v>-1.4142135623730949</v>
      </c>
      <c r="FG433" s="3">
        <f t="shared" si="480"/>
        <v>1.4142135623730949</v>
      </c>
      <c r="FH433" s="3">
        <f t="shared" si="481"/>
        <v>1.4142135623730949</v>
      </c>
      <c r="FI433" s="4">
        <f t="shared" si="482"/>
        <v>0.5988023952095809</v>
      </c>
      <c r="FJ433" s="4">
        <f t="shared" si="483"/>
        <v>0.21052631578947367</v>
      </c>
      <c r="FK433" s="4">
        <f t="shared" si="484"/>
        <v>0.83123385248653459</v>
      </c>
      <c r="FL433" s="4">
        <f t="shared" si="485"/>
        <v>1.9371907340641374</v>
      </c>
      <c r="FM433" s="4">
        <f>Tabela13[[#This Row],[V139]]-Tabela13[[#This Row],[V140]]</f>
        <v>-1.1059568815776029</v>
      </c>
      <c r="FN433" s="4">
        <f>Tabela13[[#This Row],[V1]]-Tabela13[[#This Row],[V2]]/2</f>
        <v>0.20556255909234161</v>
      </c>
      <c r="FO433" s="4">
        <f>Tabela13[[#This Row],[V1]]-Tabela13[[#This Row],[V3]]/2</f>
        <v>0.30263157894736842</v>
      </c>
      <c r="FP433" s="4">
        <f>Tabela13[[#This Row],[V1]]-Tabela13[[#This Row],[V4]]/2</f>
        <v>0.20556255909234161</v>
      </c>
      <c r="FQ433" s="4">
        <f>Tabela13[[#This Row],[V2]]-Tabela13[[#This Row],[V1]]/2</f>
        <v>0.49676961865742203</v>
      </c>
      <c r="FR433" s="4">
        <f>Tabela13[[#This Row],[V2]]-Tabela13[[#This Row],[V3]]/2</f>
        <v>0.49676961865742203</v>
      </c>
      <c r="FS433" s="4">
        <f>Tabela13[[#This Row],[V2]]-Tabela13[[#This Row],[V4]]/2</f>
        <v>0.39970059880239522</v>
      </c>
      <c r="FT433" s="4">
        <f t="shared" si="486"/>
        <v>0.20273840810061428</v>
      </c>
      <c r="FU433" s="4">
        <f t="shared" si="487"/>
        <v>0.29386933503246765</v>
      </c>
      <c r="FV433" s="4">
        <f t="shared" si="488"/>
        <v>0.20273840810061428</v>
      </c>
      <c r="FW433" s="4">
        <f t="shared" si="489"/>
        <v>0.46105996606544175</v>
      </c>
      <c r="FX433" s="4">
        <f t="shared" si="490"/>
        <v>0.46105996606544175</v>
      </c>
      <c r="FY433" s="4">
        <f t="shared" si="491"/>
        <v>0.3802482459874838</v>
      </c>
      <c r="FZ433" s="4">
        <f t="shared" si="492"/>
        <v>36.492913458110571</v>
      </c>
      <c r="GA433" s="4">
        <f t="shared" si="493"/>
        <v>52.896480305844172</v>
      </c>
      <c r="GB433" s="4">
        <f t="shared" si="494"/>
        <v>36.492913458110571</v>
      </c>
      <c r="GC433" s="4">
        <f t="shared" si="495"/>
        <v>82.990793891779518</v>
      </c>
      <c r="GD433" s="4">
        <f t="shared" si="496"/>
        <v>82.990793891779518</v>
      </c>
      <c r="GE433" s="4">
        <f t="shared" si="497"/>
        <v>68.444684277747086</v>
      </c>
      <c r="GF433" s="4">
        <f>Tabela13[[#This Row],[V1]]-Tabela13[[#This Row],[V2]]/Tabela13[[#This Row],[V2]]</f>
        <v>-0.39473684210526316</v>
      </c>
      <c r="GG433" s="4">
        <f>Tabela13[[#This Row],[V1]]-Tabela13[[#This Row],[V3]]/Tabela13[[#This Row],[V3]]</f>
        <v>-0.39473684210526316</v>
      </c>
      <c r="GH433" s="4">
        <f>Tabela13[[#This Row],[V1]]-Tabela13[[#This Row],[V4]]/Tabela13[[#This Row],[V4]]</f>
        <v>-0.39473684210526316</v>
      </c>
      <c r="GI433" s="4">
        <f>Tabela13[[#This Row],[V2]]-Tabela13[[#This Row],[V1]]/Tabela13[[#This Row],[V1]]</f>
        <v>-0.20059880239520955</v>
      </c>
      <c r="GJ433" s="4">
        <f>Tabela13[[#This Row],[V2]]-Tabela13[[#This Row],[V3]]/Tabela13[[#This Row],[V3]]</f>
        <v>-0.20059880239520955</v>
      </c>
      <c r="GK433" s="4">
        <f>Tabela13[[#This Row],[V2]]-Tabela13[[#This Row],[V4]]/Tabela13[[#This Row],[V4]]</f>
        <v>-0.20059880239520955</v>
      </c>
      <c r="GL433" s="4">
        <f t="shared" si="498"/>
        <v>0.11208564948654587</v>
      </c>
      <c r="GM433" s="4">
        <f t="shared" si="499"/>
        <v>0.70233217774976364</v>
      </c>
      <c r="GN433" s="4">
        <f t="shared" si="500"/>
        <v>0.1595906510302042</v>
      </c>
      <c r="GO433" s="3">
        <f t="shared" si="501"/>
        <v>0</v>
      </c>
      <c r="GP433" s="3">
        <v>100</v>
      </c>
      <c r="GQ433" s="3">
        <f t="shared" si="502"/>
        <v>-1</v>
      </c>
      <c r="GR433" s="3">
        <f t="shared" si="503"/>
        <v>-100</v>
      </c>
      <c r="GS433" s="34">
        <f>COUNTIF($D$2:D432,Tabela13[[#This Row],[HomeTeam]])</f>
        <v>21</v>
      </c>
      <c r="GT433" s="34">
        <f>COUNTIF($E$2:E432,Tabela13[[#This Row],[AwayTeam]])</f>
        <v>21</v>
      </c>
      <c r="GU433" s="3">
        <f>IFERROR(AVERAGEIFS($AD$2:AD432,$D$2:D432,Tabela13[[#This Row],[HomeTeam]],$GS$2:GS432,"&gt;="&amp;Tabela13[[#This Row],[Contagem_H]]-5),"")</f>
        <v>0.4234086361817454</v>
      </c>
      <c r="GV433" s="3">
        <f>IFERROR(AVERAGEIFS($G$2:G432,$E$2:E432,Tabela13[[#This Row],[AwayTeam]],$GT$2:GT432,"&gt;="&amp;Tabela13[[#This Row],[Contagem_A]]-5),"")</f>
        <v>2.6</v>
      </c>
      <c r="GW433" s="3">
        <f>IFERROR(AVERAGEIFS($GQ$2:GQ432,$D$2:D432,Tabela13[[#This Row],[HomeTeam]],$GS$2:GS432,"&gt;="&amp;Tabela13[[#This Row],[Contagem_H]]-5),"")</f>
        <v>0.51999999999999991</v>
      </c>
    </row>
    <row r="434" spans="1:205" x14ac:dyDescent="0.25">
      <c r="A434" t="s">
        <v>127</v>
      </c>
      <c r="B434" t="s">
        <v>284</v>
      </c>
      <c r="C434" t="s">
        <v>134</v>
      </c>
      <c r="D434" t="s">
        <v>12</v>
      </c>
      <c r="E434" t="s">
        <v>27</v>
      </c>
      <c r="F434" s="3">
        <v>4</v>
      </c>
      <c r="G434" s="3">
        <v>2</v>
      </c>
      <c r="H434" s="3" t="str">
        <f t="shared" si="504"/>
        <v>H</v>
      </c>
      <c r="I434" s="3">
        <v>1.2</v>
      </c>
      <c r="J434" s="3">
        <v>7.5</v>
      </c>
      <c r="K434" s="3">
        <v>13</v>
      </c>
      <c r="L434" s="3">
        <v>1.57</v>
      </c>
      <c r="M434" s="3">
        <v>2.38</v>
      </c>
      <c r="N434" s="3">
        <f t="shared" si="433"/>
        <v>6</v>
      </c>
      <c r="O434" s="3">
        <f t="shared" si="434"/>
        <v>3</v>
      </c>
      <c r="P434" s="3">
        <f t="shared" si="435"/>
        <v>0</v>
      </c>
      <c r="Q434" s="3">
        <f t="shared" si="436"/>
        <v>4.3589743589743657E-2</v>
      </c>
      <c r="R434" s="3">
        <f t="shared" si="437"/>
        <v>5.7110742386126456E-2</v>
      </c>
      <c r="S434" s="3">
        <f t="shared" si="438"/>
        <v>1.2523076923076923</v>
      </c>
      <c r="T434" s="3">
        <f t="shared" si="439"/>
        <v>7.8269230769230775</v>
      </c>
      <c r="U434" s="3">
        <f t="shared" si="440"/>
        <v>13.566666666666668</v>
      </c>
      <c r="V434" s="3">
        <f t="shared" si="441"/>
        <v>1.6384358974358977</v>
      </c>
      <c r="W434" s="3">
        <f t="shared" si="442"/>
        <v>2.48374358974359</v>
      </c>
      <c r="X434" s="4">
        <f t="shared" si="443"/>
        <v>0.83333333333333337</v>
      </c>
      <c r="Y434" s="4">
        <f t="shared" si="444"/>
        <v>0.13333333333333333</v>
      </c>
      <c r="Z434" s="4">
        <f t="shared" si="445"/>
        <v>7.6923076923076927E-2</v>
      </c>
      <c r="AA434" s="4">
        <f t="shared" si="446"/>
        <v>0.63694267515923564</v>
      </c>
      <c r="AB434" s="4">
        <f t="shared" si="447"/>
        <v>0.42016806722689076</v>
      </c>
      <c r="AC434" s="4">
        <f t="shared" si="448"/>
        <v>2.4166666666666665</v>
      </c>
      <c r="AD434" s="4">
        <f t="shared" si="449"/>
        <v>1.0384615384615385</v>
      </c>
      <c r="AE434" s="4">
        <f t="shared" si="450"/>
        <v>1.4166666666666667</v>
      </c>
      <c r="AF434" s="4">
        <f t="shared" si="451"/>
        <v>2.0384615384615383</v>
      </c>
      <c r="AG434" s="4">
        <f>IFERROR(AVERAGE(Tabela13[[#This Row],[V1]],Tabela13[[#This Row],[V2]]),"")</f>
        <v>1.7275641025641026</v>
      </c>
      <c r="AH434" s="4">
        <f>IFERROR(AVERAGE(Tabela13[[#This Row],[V1]],Tabela13[[#This Row],[V3]]),"")</f>
        <v>1.9166666666666665</v>
      </c>
      <c r="AI434" s="4">
        <f>IFERROR(AVERAGE(Tabela13[[#This Row],[V1]],Tabela13[[#This Row],[V4]]),"")</f>
        <v>2.2275641025641022</v>
      </c>
      <c r="AJ434" s="4">
        <f>IFERROR(AVERAGE(Tabela13[[#This Row],[V2]],Tabela13[[#This Row],[V1]]),"")</f>
        <v>1.7275641025641026</v>
      </c>
      <c r="AK434" s="4">
        <f>IFERROR(AVERAGE(Tabela13[[#This Row],[V2]],Tabela13[[#This Row],[V3]]),"")</f>
        <v>1.2275641025641026</v>
      </c>
      <c r="AL434" s="4">
        <f>IFERROR(AVERAGE(Tabela13[[#This Row],[V2]],Tabela13[[#This Row],[V4]]),"")</f>
        <v>1.5384615384615383</v>
      </c>
      <c r="AM434" s="4">
        <f>IFERROR(AVERAGE(Tabela13[[#This Row],[V3]],Tabela13[[#This Row],[V1]]),"")</f>
        <v>1.9166666666666665</v>
      </c>
      <c r="AN434" s="4">
        <f>IFERROR(AVERAGE(Tabela13[[#This Row],[V3]],Tabela13[[#This Row],[V2]]),"")</f>
        <v>1.2275641025641026</v>
      </c>
      <c r="AO434" s="4">
        <f>IFERROR(AVERAGE(Tabela13[[#This Row],[V3]],Tabela13[[#This Row],[V4]]),"")</f>
        <v>1.7275641025641026</v>
      </c>
      <c r="AP434" s="4">
        <f>IFERROR(AVERAGE(Tabela13[[#This Row],[V4]],Tabela13[[#This Row],[V1]]),"")</f>
        <v>2.2275641025641022</v>
      </c>
      <c r="AQ434" s="4">
        <f>IFERROR(AVERAGE(Tabela13[[#This Row],[V4]],Tabela13[[#This Row],[V2]]),"")</f>
        <v>1.5384615384615383</v>
      </c>
      <c r="AR434" s="4">
        <f>IFERROR(AVERAGE(Tabela13[[#This Row],[V4]],Tabela13[[#This Row],[V3]]),"")</f>
        <v>1.7275641025641026</v>
      </c>
      <c r="AS434" s="4">
        <f>_xlfn.STDEV.S(Tabela13[[#This Row],[V1]:[V2]])</f>
        <v>0.97453819201992031</v>
      </c>
      <c r="AT434" s="4">
        <f>_xlfn.STDEV.S(Tabela13[[#This Row],[V1]],Tabela13[[#This Row],[V3]])</f>
        <v>0.70710678118654757</v>
      </c>
      <c r="AU434" s="4">
        <f>_xlfn.STDEV.S(Tabela13[[#This Row],[V1]],Tabela13[[#This Row],[V4]])</f>
        <v>0.26743141083337374</v>
      </c>
      <c r="AV434" s="4">
        <f>_xlfn.STDEV.S(Tabela13[[#This Row],[V2]],Tabela13[[#This Row],[V1]])</f>
        <v>0.97453819201992031</v>
      </c>
      <c r="AW434" s="4">
        <f>_xlfn.STDEV.S(Tabela13[[#This Row],[V2]],Tabela13[[#This Row],[V3]])</f>
        <v>0.26743141083337352</v>
      </c>
      <c r="AX434" s="4">
        <f>_xlfn.STDEV.S(Tabela13[[#This Row],[V42]],Tabela13[[#This Row],[V44]])</f>
        <v>1.6816449732064684</v>
      </c>
      <c r="AY434" s="4">
        <f>_xlfn.STDEV.S(Tabela13[[#This Row],[V3]],Tabela13[[#This Row],[V1]])</f>
        <v>0.70710678118654757</v>
      </c>
      <c r="AZ434" s="4">
        <f>_xlfn.STDEV.S(Tabela13[[#This Row],[V3]],Tabela13[[#This Row],[V2]])</f>
        <v>0.26743141083337352</v>
      </c>
      <c r="BA434" s="4">
        <f>_xlfn.STDEV.S(Tabela13[[#This Row],[V3]],Tabela13[[#This Row],[V4]])</f>
        <v>0.43967537035317267</v>
      </c>
      <c r="BB434" s="4">
        <f>_xlfn.STDEV.S(Tabela13[[#This Row],[V4]],Tabela13[[#This Row],[V1]])</f>
        <v>0.26743141083337374</v>
      </c>
      <c r="BC434" s="4">
        <f>_xlfn.STDEV.S(Tabela13[[#This Row],[V4]],Tabela13[[#This Row],[V2]])</f>
        <v>0.70710678118654757</v>
      </c>
      <c r="BD434" s="4">
        <f>_xlfn.STDEV.S(Tabela13[[#This Row],[V4]],Tabela13[[#This Row],[V3]])</f>
        <v>0.43967537035317267</v>
      </c>
      <c r="BE434" s="4">
        <f>Tabela13[[#This Row],[V17]]/Tabela13[[#This Row],[V5]]</f>
        <v>0.56411116124344174</v>
      </c>
      <c r="BF434" s="4">
        <f>Tabela13[[#This Row],[V18]]/Tabela13[[#This Row],[V6]]</f>
        <v>0.36892527714080747</v>
      </c>
      <c r="BG434" s="4">
        <f>Tabela13[[#This Row],[V19]]/Tabela13[[#This Row],[V7]]</f>
        <v>0.12005553982735628</v>
      </c>
      <c r="BH434" s="4">
        <f>Tabela13[[#This Row],[V20]]/Tabela13[[#This Row],[V8]]</f>
        <v>0.56411116124344174</v>
      </c>
      <c r="BI434" s="4">
        <f>Tabela13[[#This Row],[V21]]/Tabela13[[#This Row],[V9]]</f>
        <v>0.21785535295042435</v>
      </c>
      <c r="BJ434" s="4">
        <f>Tabela13[[#This Row],[V22]]/Tabela13[[#This Row],[V10]]</f>
        <v>1.0930692325842046</v>
      </c>
      <c r="BK434" s="4">
        <f>Tabela13[[#This Row],[V23]]/Tabela13[[#This Row],[V11]]</f>
        <v>0.36892527714080747</v>
      </c>
      <c r="BL434" s="4">
        <f>Tabela13[[#This Row],[V24]]/Tabela13[[#This Row],[V12]]</f>
        <v>0.21785535295042435</v>
      </c>
      <c r="BM434" s="4">
        <f>Tabela13[[#This Row],[V25]]/Tabela13[[#This Row],[V13]]</f>
        <v>0.2545059657702966</v>
      </c>
      <c r="BN434" s="4">
        <f>Tabela13[[#This Row],[V26]]/Tabela13[[#This Row],[V14]]</f>
        <v>0.12005553982735628</v>
      </c>
      <c r="BO434" s="4">
        <f>Tabela13[[#This Row],[V27]]/Tabela13[[#This Row],[V15]]</f>
        <v>0.45961940777125598</v>
      </c>
      <c r="BP434" s="4">
        <f>Tabela13[[#This Row],[V28]]/Tabela13[[#This Row],[V16]]</f>
        <v>0.2545059657702966</v>
      </c>
      <c r="BQ434" s="4">
        <f>Tabela13[[#This Row],[V1]]-Tabela13[[#This Row],[V2]]</f>
        <v>1.378205128205128</v>
      </c>
      <c r="BR434" s="4">
        <f>Tabela13[[#This Row],[V1]]-Tabela13[[#This Row],[V3]]</f>
        <v>0.99999999999999978</v>
      </c>
      <c r="BS434" s="4">
        <f>Tabela13[[#This Row],[V1]]-Tabela13[[#This Row],[V4]]</f>
        <v>0.37820512820512819</v>
      </c>
      <c r="BT434" s="4">
        <f>Tabela13[[#This Row],[V2]]-Tabela13[[#This Row],[V1]]</f>
        <v>-1.378205128205128</v>
      </c>
      <c r="BU434" s="4">
        <f>Tabela13[[#This Row],[V2]]-Tabela13[[#This Row],[V3]]</f>
        <v>-0.37820512820512819</v>
      </c>
      <c r="BV434" s="4">
        <f>Tabela13[[#This Row],[V2]]-Tabela13[[#This Row],[V4]]</f>
        <v>-0.99999999999999978</v>
      </c>
      <c r="BW434" s="4">
        <f>AVERAGE(Tabela13[[#This Row],[V41]],Tabela13[[#This Row],[V42]])</f>
        <v>1.1891025641025639</v>
      </c>
      <c r="BX434" s="4">
        <f>AVERAGE(Tabela13[[#This Row],[V41]],Tabela13[[#This Row],[V43]])</f>
        <v>0.87820512820512808</v>
      </c>
      <c r="BY434" s="4">
        <f>AVERAGE(Tabela13[[#This Row],[V41]],Tabela13[[#This Row],[V44]])</f>
        <v>0</v>
      </c>
      <c r="BZ434" s="4">
        <f>AVERAGE(Tabela13[[#This Row],[V41]],Tabela13[[#This Row],[V45]])</f>
        <v>0.49999999999999989</v>
      </c>
      <c r="CA434" s="4">
        <f>AVERAGE(Tabela13[[#This Row],[V41]],Tabela13[[#This Row],[V46]])</f>
        <v>0.1891025641025641</v>
      </c>
      <c r="CB434" s="4">
        <f>AVERAGE(Tabela13[[#This Row],[V42]],Tabela13[[#This Row],[V41]])</f>
        <v>1.1891025641025639</v>
      </c>
      <c r="CC434" s="4">
        <f>AVERAGE(Tabela13[[#This Row],[V42]],Tabela13[[#This Row],[V43]])</f>
        <v>0.68910256410256399</v>
      </c>
      <c r="CD434" s="4">
        <f>AVERAGE(Tabela13[[#This Row],[V42]],Tabela13[[#This Row],[V44]])</f>
        <v>-0.1891025641025641</v>
      </c>
      <c r="CE434" s="4">
        <f>AVERAGE(Tabela13[[#This Row],[V42]],Tabela13[[#This Row],[V45]])</f>
        <v>0.31089743589743579</v>
      </c>
      <c r="CF434" s="4">
        <f>AVERAGE(Tabela13[[#This Row],[V42]],Tabela13[[#This Row],[V46]])</f>
        <v>0</v>
      </c>
      <c r="CG434" s="4">
        <f>AVERAGE(Tabela13[[#This Row],[V43]],Tabela13[[#This Row],[V41]])</f>
        <v>0.87820512820512808</v>
      </c>
      <c r="CH434" s="4">
        <f>AVERAGE(Tabela13[[#This Row],[V43]],Tabela13[[#This Row],[V42]])</f>
        <v>0.68910256410256399</v>
      </c>
      <c r="CI434" s="4">
        <f>AVERAGE(Tabela13[[#This Row],[V43]],Tabela13[[#This Row],[V44]])</f>
        <v>-0.49999999999999989</v>
      </c>
      <c r="CJ434" s="4">
        <f>AVERAGE(Tabela13[[#This Row],[V43]],Tabela13[[#This Row],[V45]])</f>
        <v>0</v>
      </c>
      <c r="CK434" s="4">
        <f>AVERAGE(Tabela13[[#This Row],[V43]],Tabela13[[#This Row],[V46]])</f>
        <v>-0.31089743589743579</v>
      </c>
      <c r="CL434" s="4">
        <f>AVERAGE(Tabela13[[#This Row],[V44]],Tabela13[[#This Row],[V41]])</f>
        <v>0</v>
      </c>
      <c r="CM434" s="4">
        <f>AVERAGE(Tabela13[[#This Row],[V44]],Tabela13[[#This Row],[V42]])</f>
        <v>-0.1891025641025641</v>
      </c>
      <c r="CN434" s="4">
        <f>AVERAGE(Tabela13[[#This Row],[V44]],Tabela13[[#This Row],[V43]])</f>
        <v>-0.49999999999999989</v>
      </c>
      <c r="CO434" s="4">
        <f>AVERAGE(Tabela13[[#This Row],[V44]],Tabela13[[#This Row],[V45]])</f>
        <v>-0.87820512820512808</v>
      </c>
      <c r="CP434" s="4">
        <f>AVERAGE(Tabela13[[#This Row],[V44]],Tabela13[[#This Row],[V46]])</f>
        <v>-1.1891025641025639</v>
      </c>
      <c r="CQ434" s="4">
        <f>AVERAGE(Tabela13[[#This Row],[V45]],Tabela13[[#This Row],[V41]])</f>
        <v>0.49999999999999989</v>
      </c>
      <c r="CR434" s="4">
        <f>AVERAGE(Tabela13[[#This Row],[V45]],Tabela13[[#This Row],[V42]])</f>
        <v>0.31089743589743579</v>
      </c>
      <c r="CS434" s="4">
        <f>AVERAGE(Tabela13[[#This Row],[V45]],Tabela13[[#This Row],[V43]])</f>
        <v>0</v>
      </c>
      <c r="CT434" s="4">
        <f>AVERAGE(Tabela13[[#This Row],[V45]],Tabela13[[#This Row],[V44]])</f>
        <v>-0.87820512820512808</v>
      </c>
      <c r="CU434" s="4">
        <f>AVERAGE(Tabela13[[#This Row],[V45]],Tabela13[[#This Row],[V46]])</f>
        <v>-0.68910256410256399</v>
      </c>
      <c r="CV434" s="4">
        <f>AVERAGE(Tabela13[[#This Row],[V46]],Tabela13[[#This Row],[V41]])</f>
        <v>0.1891025641025641</v>
      </c>
      <c r="CW434" s="4">
        <f>AVERAGE(Tabela13[[#This Row],[V46]],Tabela13[[#This Row],[V42]])</f>
        <v>0</v>
      </c>
      <c r="CX434" s="4">
        <f>AVERAGE(Tabela13[[#This Row],[V46]],Tabela13[[#This Row],[V43]])</f>
        <v>-0.31089743589743579</v>
      </c>
      <c r="CY434" s="4">
        <f>AVERAGE(Tabela13[[#This Row],[V46]],Tabela13[[#This Row],[V44]])</f>
        <v>-1.1891025641025639</v>
      </c>
      <c r="CZ434" s="4">
        <f>AVERAGE(Tabela13[[#This Row],[V46]],Tabela13[[#This Row],[V45]])</f>
        <v>-0.68910256410256399</v>
      </c>
      <c r="DA434" s="3">
        <f>_xlfn.STDEV.S(Tabela13[[#This Row],[V41]],Tabela13[[#This Row],[V42]])</f>
        <v>0.26743141083337352</v>
      </c>
      <c r="DB434" s="3">
        <f>_xlfn.STDEV.S(Tabela13[[#This Row],[V41]],Tabela13[[#This Row],[V43]])</f>
        <v>0.70710678118654757</v>
      </c>
      <c r="DC434" s="3">
        <f>_xlfn.STDEV.S(Tabela13[[#This Row],[V41]],Tabela13[[#This Row],[V44]])</f>
        <v>1.9490763840398422</v>
      </c>
      <c r="DD434" s="3">
        <f>_xlfn.STDEV.S(Tabela13[[#This Row],[V41]],Tabela13[[#This Row],[V45]])</f>
        <v>1.2419696028532949</v>
      </c>
      <c r="DE434" s="3">
        <f>_xlfn.STDEV.S(Tabela13[[#This Row],[V41]],Tabela13[[#This Row],[V46]])</f>
        <v>1.6816449732064684</v>
      </c>
      <c r="DF434" s="3">
        <f>_xlfn.STDEV.S(Tabela13[[#This Row],[V42]],Tabela13[[#This Row],[V41]])</f>
        <v>0.26743141083337352</v>
      </c>
      <c r="DG434" s="3">
        <f>_xlfn.STDEV.S(Tabela13[[#This Row],[V42]],Tabela13[[#This Row],[V43]])</f>
        <v>0.43967537035317367</v>
      </c>
      <c r="DH434" s="3">
        <f>_xlfn.STDEV.S(Tabela13[[#This Row],[V42]],Tabela13[[#This Row],[V44]])</f>
        <v>1.6816449732064684</v>
      </c>
      <c r="DI434" s="3">
        <f>_xlfn.STDEV.S(Tabela13[[#This Row],[V42]],Tabela13[[#This Row],[V45]])</f>
        <v>0.97453819201992109</v>
      </c>
      <c r="DJ434" s="3">
        <f>_xlfn.STDEV.S(Tabela13[[#This Row],[V42]],Tabela13[[#This Row],[V46]])</f>
        <v>1.4142135623730947</v>
      </c>
      <c r="DK434" s="3">
        <f>_xlfn.STDEV.S(Tabela13[[#This Row],[V43]],Tabela13[[#This Row],[V41]])</f>
        <v>0.70710678118654757</v>
      </c>
      <c r="DL434" s="3">
        <f>_xlfn.STDEV.S(Tabela13[[#This Row],[V43]],Tabela13[[#This Row],[V42]])</f>
        <v>0.43967537035317367</v>
      </c>
      <c r="DM434" s="3">
        <f>_xlfn.STDEV.S(Tabela13[[#This Row],[V43]],Tabela13[[#This Row],[V44]])</f>
        <v>1.2419696028532949</v>
      </c>
      <c r="DN434" s="3">
        <f>_xlfn.STDEV.S(Tabela13[[#This Row],[V43]],Tabela13[[#This Row],[V45]])</f>
        <v>0.53486282166674748</v>
      </c>
      <c r="DO434" s="3">
        <f>_xlfn.STDEV.S(Tabela13[[#This Row],[V43]],Tabela13[[#This Row],[V46]])</f>
        <v>0.97453819201992109</v>
      </c>
      <c r="DP434" s="3">
        <f>_xlfn.STDEV.S(Tabela13[[#This Row],[V44]],Tabela13[[#This Row],[V41]])</f>
        <v>1.9490763840398422</v>
      </c>
      <c r="DQ434" s="3">
        <f>_xlfn.STDEV.S(Tabela13[[#This Row],[V44]],Tabela13[[#This Row],[V42]])</f>
        <v>1.6816449732064684</v>
      </c>
      <c r="DR434" s="3">
        <f>_xlfn.STDEV.S(Tabela13[[#This Row],[V44]],Tabela13[[#This Row],[V43]])</f>
        <v>1.2419696028532949</v>
      </c>
      <c r="DS434" s="3">
        <f>_xlfn.STDEV.S(Tabela13[[#This Row],[V44]],Tabela13[[#This Row],[V45]])</f>
        <v>0.70710678118654757</v>
      </c>
      <c r="DT434" s="3">
        <f>_xlfn.STDEV.S(Tabela13[[#This Row],[V44]],Tabela13[[#This Row],[V46]])</f>
        <v>0.26743141083337352</v>
      </c>
      <c r="DU434" s="3">
        <f>_xlfn.STDEV.S(Tabela13[[#This Row],[V45]],Tabela13[[#This Row],[V41]])</f>
        <v>1.2419696028532949</v>
      </c>
      <c r="DV434" s="3">
        <f>_xlfn.STDEV.S(Tabela13[[#This Row],[V45]],Tabela13[[#This Row],[V42]])</f>
        <v>0.97453819201992109</v>
      </c>
      <c r="DW434" s="3">
        <f>_xlfn.STDEV.S(Tabela13[[#This Row],[V45]],Tabela13[[#This Row],[V43]])</f>
        <v>0.53486282166674748</v>
      </c>
      <c r="DX434" s="3">
        <f>_xlfn.STDEV.S(Tabela13[[#This Row],[V45]],Tabela13[[#This Row],[V44]])</f>
        <v>0.70710678118654757</v>
      </c>
      <c r="DY434" s="3">
        <f>_xlfn.STDEV.S(Tabela13[[#This Row],[V45]],Tabela13[[#This Row],[V46]])</f>
        <v>0.43967537035317367</v>
      </c>
      <c r="DZ434" s="3">
        <f>_xlfn.STDEV.S(Tabela13[[#This Row],[V46]],Tabela13[[#This Row],[V41]])</f>
        <v>1.6816449732064684</v>
      </c>
      <c r="EA434" s="3">
        <f>_xlfn.STDEV.S(Tabela13[[#This Row],[V46]],Tabela13[[#This Row],[V42]])</f>
        <v>1.4142135623730947</v>
      </c>
      <c r="EB434" s="3">
        <f>_xlfn.STDEV.S(Tabela13[[#This Row],[V46]],Tabela13[[#This Row],[V43]])</f>
        <v>0.97453819201992109</v>
      </c>
      <c r="EC434" s="3">
        <f>_xlfn.STDEV.S(Tabela13[[#This Row],[V46]],Tabela13[[#This Row],[V44]])</f>
        <v>0.26743141083337352</v>
      </c>
      <c r="ED434" s="3">
        <f>_xlfn.STDEV.S(Tabela13[[#This Row],[V46]],Tabela13[[#This Row],[V45]])</f>
        <v>0.43967537035317367</v>
      </c>
      <c r="EE434" s="3">
        <f t="shared" si="452"/>
        <v>0.22490188727766186</v>
      </c>
      <c r="EF434" s="3">
        <f t="shared" si="453"/>
        <v>0.8051726851467258</v>
      </c>
      <c r="EG434" s="3" t="str">
        <f t="shared" si="454"/>
        <v/>
      </c>
      <c r="EH434" s="3">
        <f t="shared" si="455"/>
        <v>2.4839392057065903</v>
      </c>
      <c r="EI434" s="3">
        <f t="shared" si="456"/>
        <v>8.8927666379731889</v>
      </c>
      <c r="EJ434" s="3">
        <f t="shared" si="457"/>
        <v>0.22490188727766186</v>
      </c>
      <c r="EK434" s="3">
        <f t="shared" si="458"/>
        <v>0.63804053744274514</v>
      </c>
      <c r="EL434" s="3">
        <f t="shared" si="459"/>
        <v>-8.8927666379731889</v>
      </c>
      <c r="EM434" s="3">
        <f t="shared" si="460"/>
        <v>3.1345970712393347</v>
      </c>
      <c r="EN434" s="3" t="str">
        <f t="shared" si="461"/>
        <v/>
      </c>
      <c r="EO434" s="3">
        <f t="shared" si="462"/>
        <v>0.8051726851467258</v>
      </c>
      <c r="EP434" s="3">
        <f t="shared" si="463"/>
        <v>0.63804053744274514</v>
      </c>
      <c r="EQ434" s="3">
        <f t="shared" si="464"/>
        <v>-2.4839392057065903</v>
      </c>
      <c r="ER434" s="3" t="str">
        <f t="shared" si="465"/>
        <v/>
      </c>
      <c r="ES434" s="3" t="str">
        <f t="shared" si="466"/>
        <v/>
      </c>
      <c r="ET434" s="3" t="str">
        <f t="shared" si="467"/>
        <v/>
      </c>
      <c r="EU434" s="3" t="str">
        <f t="shared" si="468"/>
        <v/>
      </c>
      <c r="EV434" s="3">
        <f t="shared" si="469"/>
        <v>-2.4839392057065903</v>
      </c>
      <c r="EW434" s="3">
        <f t="shared" si="470"/>
        <v>-0.8051726851467258</v>
      </c>
      <c r="EX434" s="3">
        <f t="shared" si="471"/>
        <v>-0.22490188727766186</v>
      </c>
      <c r="EY434" s="3">
        <f t="shared" si="472"/>
        <v>2.4839392057065903</v>
      </c>
      <c r="EZ434" s="3">
        <f t="shared" si="473"/>
        <v>3.1345970712393347</v>
      </c>
      <c r="FA434" s="3" t="str">
        <f t="shared" si="474"/>
        <v/>
      </c>
      <c r="FB434" s="3">
        <f t="shared" si="475"/>
        <v>-0.8051726851467258</v>
      </c>
      <c r="FC434" s="3">
        <f t="shared" si="476"/>
        <v>-0.63804053744274514</v>
      </c>
      <c r="FD434" s="3">
        <f t="shared" si="477"/>
        <v>8.8927666379731889</v>
      </c>
      <c r="FE434" s="3" t="str">
        <f t="shared" si="478"/>
        <v/>
      </c>
      <c r="FF434" s="3">
        <f t="shared" si="479"/>
        <v>-3.1345970712393347</v>
      </c>
      <c r="FG434" s="3">
        <f t="shared" si="480"/>
        <v>-0.22490188727766186</v>
      </c>
      <c r="FH434" s="3">
        <f t="shared" si="481"/>
        <v>-0.63804053744274514</v>
      </c>
      <c r="FI434" s="4">
        <f t="shared" si="482"/>
        <v>0.30769230769230771</v>
      </c>
      <c r="FJ434" s="4">
        <f t="shared" si="483"/>
        <v>1.6666666666666667</v>
      </c>
      <c r="FK434" s="4">
        <f t="shared" si="484"/>
        <v>2.5233415233415233</v>
      </c>
      <c r="FL434" s="4">
        <f t="shared" si="485"/>
        <v>0.34889434889434884</v>
      </c>
      <c r="FM434" s="4">
        <f>Tabela13[[#This Row],[V139]]-Tabela13[[#This Row],[V140]]</f>
        <v>2.1744471744471743</v>
      </c>
      <c r="FN434" s="4">
        <f>Tabela13[[#This Row],[V1]]-Tabela13[[#This Row],[V2]]/2</f>
        <v>1.8974358974358974</v>
      </c>
      <c r="FO434" s="4">
        <f>Tabela13[[#This Row],[V1]]-Tabela13[[#This Row],[V3]]/2</f>
        <v>1.708333333333333</v>
      </c>
      <c r="FP434" s="4">
        <f>Tabela13[[#This Row],[V1]]-Tabela13[[#This Row],[V4]]/2</f>
        <v>1.3974358974358974</v>
      </c>
      <c r="FQ434" s="4">
        <f>Tabela13[[#This Row],[V2]]-Tabela13[[#This Row],[V1]]/2</f>
        <v>-0.16987179487179471</v>
      </c>
      <c r="FR434" s="4">
        <f>Tabela13[[#This Row],[V2]]-Tabela13[[#This Row],[V3]]/2</f>
        <v>0.33012820512820518</v>
      </c>
      <c r="FS434" s="4">
        <f>Tabela13[[#This Row],[V2]]-Tabela13[[#This Row],[V4]]/2</f>
        <v>1.9230769230769384E-2</v>
      </c>
      <c r="FT434" s="4">
        <f t="shared" si="486"/>
        <v>1.0857616049423608</v>
      </c>
      <c r="FU434" s="4">
        <f t="shared" si="487"/>
        <v>1.0412067280128201</v>
      </c>
      <c r="FV434" s="4">
        <f t="shared" si="488"/>
        <v>0.94967953834090246</v>
      </c>
      <c r="FW434" s="4">
        <f t="shared" si="489"/>
        <v>-0.16826555043810332</v>
      </c>
      <c r="FX434" s="4">
        <f t="shared" si="490"/>
        <v>0.31886317069788311</v>
      </c>
      <c r="FY434" s="4">
        <f t="shared" si="491"/>
        <v>1.9228399099707361E-2</v>
      </c>
      <c r="FZ434" s="4">
        <f t="shared" si="492"/>
        <v>195.43708888962496</v>
      </c>
      <c r="GA434" s="4">
        <f t="shared" si="493"/>
        <v>187.4172110423076</v>
      </c>
      <c r="GB434" s="4">
        <f t="shared" si="494"/>
        <v>170.94231690136243</v>
      </c>
      <c r="GC434" s="4">
        <f t="shared" si="495"/>
        <v>-30.287799078858598</v>
      </c>
      <c r="GD434" s="4">
        <f t="shared" si="496"/>
        <v>57.39537072561896</v>
      </c>
      <c r="GE434" s="4">
        <f t="shared" si="497"/>
        <v>3.4611118379473251</v>
      </c>
      <c r="GF434" s="4">
        <f>Tabela13[[#This Row],[V1]]-Tabela13[[#This Row],[V2]]/Tabela13[[#This Row],[V2]]</f>
        <v>1.4166666666666665</v>
      </c>
      <c r="GG434" s="4">
        <f>Tabela13[[#This Row],[V1]]-Tabela13[[#This Row],[V3]]/Tabela13[[#This Row],[V3]]</f>
        <v>1.4166666666666665</v>
      </c>
      <c r="GH434" s="4">
        <f>Tabela13[[#This Row],[V1]]-Tabela13[[#This Row],[V4]]/Tabela13[[#This Row],[V4]]</f>
        <v>1.4166666666666665</v>
      </c>
      <c r="GI434" s="4">
        <f>Tabela13[[#This Row],[V2]]-Tabela13[[#This Row],[V1]]/Tabela13[[#This Row],[V1]]</f>
        <v>3.8461538461538547E-2</v>
      </c>
      <c r="GJ434" s="4">
        <f>Tabela13[[#This Row],[V2]]-Tabela13[[#This Row],[V3]]/Tabela13[[#This Row],[V3]]</f>
        <v>3.8461538461538547E-2</v>
      </c>
      <c r="GK434" s="4">
        <f>Tabela13[[#This Row],[V2]]-Tabela13[[#This Row],[V4]]/Tabela13[[#This Row],[V4]]</f>
        <v>3.8461538461538547E-2</v>
      </c>
      <c r="GL434" s="4">
        <f t="shared" si="498"/>
        <v>0.6172625370674012</v>
      </c>
      <c r="GM434" s="4">
        <f t="shared" si="499"/>
        <v>1.7275641025641026</v>
      </c>
      <c r="GN434" s="4">
        <f t="shared" si="500"/>
        <v>0.35730224780153835</v>
      </c>
      <c r="GO434" s="3">
        <f t="shared" si="501"/>
        <v>1</v>
      </c>
      <c r="GP434" s="3">
        <v>100</v>
      </c>
      <c r="GQ434" s="3">
        <f t="shared" si="502"/>
        <v>0.19999999999999996</v>
      </c>
      <c r="GR434" s="3">
        <f t="shared" si="503"/>
        <v>19.999999999999996</v>
      </c>
      <c r="GS434" s="34">
        <f>COUNTIF($D$2:D433,Tabela13[[#This Row],[HomeTeam]])</f>
        <v>21</v>
      </c>
      <c r="GT434" s="34">
        <f>COUNTIF($E$2:E433,Tabela13[[#This Row],[AwayTeam]])</f>
        <v>2</v>
      </c>
      <c r="GU434" s="3">
        <f>IFERROR(AVERAGEIFS($AD$2:AD433,$D$2:D433,Tabela13[[#This Row],[HomeTeam]],$GS$2:GS433,"&gt;="&amp;Tabela13[[#This Row],[Contagem_H]]-5),"")</f>
        <v>0.25197802197802199</v>
      </c>
      <c r="GV434" s="3">
        <f>IFERROR(AVERAGEIFS($G$2:G433,$E$2:E433,Tabela13[[#This Row],[AwayTeam]],$GT$2:GT433,"&gt;="&amp;Tabela13[[#This Row],[Contagem_A]]-5),"")</f>
        <v>1.5</v>
      </c>
      <c r="GW434" s="3">
        <f>IFERROR(AVERAGEIFS($GQ$2:GQ433,$D$2:D433,Tabela13[[#This Row],[HomeTeam]],$GS$2:GS433,"&gt;="&amp;Tabela13[[#This Row],[Contagem_H]]-5),"")</f>
        <v>-8.0000000000000522E-3</v>
      </c>
    </row>
    <row r="435" spans="1:205" x14ac:dyDescent="0.25">
      <c r="A435" t="s">
        <v>127</v>
      </c>
      <c r="B435" t="s">
        <v>284</v>
      </c>
      <c r="C435" t="s">
        <v>134</v>
      </c>
      <c r="D435" t="s">
        <v>22</v>
      </c>
      <c r="E435" t="s">
        <v>14</v>
      </c>
      <c r="F435" s="3">
        <v>1</v>
      </c>
      <c r="G435" s="3">
        <v>1</v>
      </c>
      <c r="H435" s="3" t="str">
        <f t="shared" si="504"/>
        <v>D</v>
      </c>
      <c r="I435" s="3">
        <v>2.2000000000000002</v>
      </c>
      <c r="J435" s="3">
        <v>3.5</v>
      </c>
      <c r="K435" s="3">
        <v>3.1</v>
      </c>
      <c r="L435" s="3">
        <v>1.62</v>
      </c>
      <c r="M435" s="3">
        <v>2.2999999999999998</v>
      </c>
      <c r="N435" s="3">
        <f t="shared" si="433"/>
        <v>2</v>
      </c>
      <c r="O435" s="3">
        <f t="shared" si="434"/>
        <v>1</v>
      </c>
      <c r="P435" s="3">
        <f t="shared" si="435"/>
        <v>1</v>
      </c>
      <c r="Q435" s="3">
        <f t="shared" si="436"/>
        <v>6.2840385421030431E-2</v>
      </c>
      <c r="R435" s="3">
        <f t="shared" si="437"/>
        <v>5.2066559312936134E-2</v>
      </c>
      <c r="S435" s="3">
        <f t="shared" si="438"/>
        <v>2.3382488479262671</v>
      </c>
      <c r="T435" s="3">
        <f t="shared" si="439"/>
        <v>3.7199413489736064</v>
      </c>
      <c r="U435" s="3">
        <f t="shared" si="440"/>
        <v>3.2948051948051944</v>
      </c>
      <c r="V435" s="3">
        <f t="shared" si="441"/>
        <v>1.7218014243820694</v>
      </c>
      <c r="W435" s="3">
        <f t="shared" si="442"/>
        <v>2.44453288646837</v>
      </c>
      <c r="X435" s="4">
        <f t="shared" si="443"/>
        <v>0.45454545454545453</v>
      </c>
      <c r="Y435" s="4">
        <f t="shared" si="444"/>
        <v>0.2857142857142857</v>
      </c>
      <c r="Z435" s="4">
        <f t="shared" si="445"/>
        <v>0.32258064516129031</v>
      </c>
      <c r="AA435" s="4">
        <f t="shared" si="446"/>
        <v>0.61728395061728392</v>
      </c>
      <c r="AB435" s="4">
        <f t="shared" si="447"/>
        <v>0.43478260869565222</v>
      </c>
      <c r="AC435" s="4">
        <f t="shared" si="448"/>
        <v>0.72727272727272729</v>
      </c>
      <c r="AD435" s="4">
        <f t="shared" si="449"/>
        <v>0.66129032258064513</v>
      </c>
      <c r="AE435" s="4">
        <f t="shared" si="450"/>
        <v>0.72727272727272729</v>
      </c>
      <c r="AF435" s="4">
        <f t="shared" si="451"/>
        <v>0.66129032258064513</v>
      </c>
      <c r="AG435" s="4">
        <f>IFERROR(AVERAGE(Tabela13[[#This Row],[V1]],Tabela13[[#This Row],[V2]]),"")</f>
        <v>0.69428152492668627</v>
      </c>
      <c r="AH435" s="4">
        <f>IFERROR(AVERAGE(Tabela13[[#This Row],[V1]],Tabela13[[#This Row],[V3]]),"")</f>
        <v>0.72727272727272729</v>
      </c>
      <c r="AI435" s="4">
        <f>IFERROR(AVERAGE(Tabela13[[#This Row],[V1]],Tabela13[[#This Row],[V4]]),"")</f>
        <v>0.69428152492668627</v>
      </c>
      <c r="AJ435" s="4">
        <f>IFERROR(AVERAGE(Tabela13[[#This Row],[V2]],Tabela13[[#This Row],[V1]]),"")</f>
        <v>0.69428152492668627</v>
      </c>
      <c r="AK435" s="4">
        <f>IFERROR(AVERAGE(Tabela13[[#This Row],[V2]],Tabela13[[#This Row],[V3]]),"")</f>
        <v>0.69428152492668627</v>
      </c>
      <c r="AL435" s="4">
        <f>IFERROR(AVERAGE(Tabela13[[#This Row],[V2]],Tabela13[[#This Row],[V4]]),"")</f>
        <v>0.66129032258064513</v>
      </c>
      <c r="AM435" s="4">
        <f>IFERROR(AVERAGE(Tabela13[[#This Row],[V3]],Tabela13[[#This Row],[V1]]),"")</f>
        <v>0.72727272727272729</v>
      </c>
      <c r="AN435" s="4">
        <f>IFERROR(AVERAGE(Tabela13[[#This Row],[V3]],Tabela13[[#This Row],[V2]]),"")</f>
        <v>0.69428152492668627</v>
      </c>
      <c r="AO435" s="4">
        <f>IFERROR(AVERAGE(Tabela13[[#This Row],[V3]],Tabela13[[#This Row],[V4]]),"")</f>
        <v>0.69428152492668627</v>
      </c>
      <c r="AP435" s="4">
        <f>IFERROR(AVERAGE(Tabela13[[#This Row],[V4]],Tabela13[[#This Row],[V1]]),"")</f>
        <v>0.69428152492668627</v>
      </c>
      <c r="AQ435" s="4">
        <f>IFERROR(AVERAGE(Tabela13[[#This Row],[V4]],Tabela13[[#This Row],[V2]]),"")</f>
        <v>0.66129032258064513</v>
      </c>
      <c r="AR435" s="4">
        <f>IFERROR(AVERAGE(Tabela13[[#This Row],[V4]],Tabela13[[#This Row],[V3]]),"")</f>
        <v>0.69428152492668627</v>
      </c>
      <c r="AS435" s="4">
        <f>_xlfn.STDEV.S(Tabela13[[#This Row],[V1]:[V2]])</f>
        <v>4.6656605796766372E-2</v>
      </c>
      <c r="AT435" s="4">
        <f>_xlfn.STDEV.S(Tabela13[[#This Row],[V1]],Tabela13[[#This Row],[V3]])</f>
        <v>0</v>
      </c>
      <c r="AU435" s="4">
        <f>_xlfn.STDEV.S(Tabela13[[#This Row],[V1]],Tabela13[[#This Row],[V4]])</f>
        <v>4.6656605796766372E-2</v>
      </c>
      <c r="AV435" s="4">
        <f>_xlfn.STDEV.S(Tabela13[[#This Row],[V2]],Tabela13[[#This Row],[V1]])</f>
        <v>4.6656605796766372E-2</v>
      </c>
      <c r="AW435" s="4">
        <f>_xlfn.STDEV.S(Tabela13[[#This Row],[V2]],Tabela13[[#This Row],[V3]])</f>
        <v>4.6656605796766372E-2</v>
      </c>
      <c r="AX435" s="4">
        <f>_xlfn.STDEV.S(Tabela13[[#This Row],[V42]],Tabela13[[#This Row],[V44]])</f>
        <v>4.6656605796766372E-2</v>
      </c>
      <c r="AY435" s="4">
        <f>_xlfn.STDEV.S(Tabela13[[#This Row],[V3]],Tabela13[[#This Row],[V1]])</f>
        <v>0</v>
      </c>
      <c r="AZ435" s="4">
        <f>_xlfn.STDEV.S(Tabela13[[#This Row],[V3]],Tabela13[[#This Row],[V2]])</f>
        <v>4.6656605796766372E-2</v>
      </c>
      <c r="BA435" s="4">
        <f>_xlfn.STDEV.S(Tabela13[[#This Row],[V3]],Tabela13[[#This Row],[V4]])</f>
        <v>4.6656605796766372E-2</v>
      </c>
      <c r="BB435" s="4">
        <f>_xlfn.STDEV.S(Tabela13[[#This Row],[V4]],Tabela13[[#This Row],[V1]])</f>
        <v>4.6656605796766372E-2</v>
      </c>
      <c r="BC435" s="4">
        <f>_xlfn.STDEV.S(Tabela13[[#This Row],[V4]],Tabela13[[#This Row],[V2]])</f>
        <v>0</v>
      </c>
      <c r="BD435" s="4">
        <f>_xlfn.STDEV.S(Tabela13[[#This Row],[V4]],Tabela13[[#This Row],[V3]])</f>
        <v>4.6656605796766372E-2</v>
      </c>
      <c r="BE435" s="4">
        <f>Tabela13[[#This Row],[V17]]/Tabela13[[#This Row],[V5]]</f>
        <v>6.7201278043072146E-2</v>
      </c>
      <c r="BF435" s="4">
        <f>Tabela13[[#This Row],[V18]]/Tabela13[[#This Row],[V6]]</f>
        <v>0</v>
      </c>
      <c r="BG435" s="4">
        <f>Tabela13[[#This Row],[V19]]/Tabela13[[#This Row],[V7]]</f>
        <v>6.7201278043072146E-2</v>
      </c>
      <c r="BH435" s="4">
        <f>Tabela13[[#This Row],[V20]]/Tabela13[[#This Row],[V8]]</f>
        <v>6.7201278043072146E-2</v>
      </c>
      <c r="BI435" s="4">
        <f>Tabela13[[#This Row],[V21]]/Tabela13[[#This Row],[V9]]</f>
        <v>6.7201278043072146E-2</v>
      </c>
      <c r="BJ435" s="4">
        <f>Tabela13[[#This Row],[V22]]/Tabela13[[#This Row],[V10]]</f>
        <v>7.0553891692671108E-2</v>
      </c>
      <c r="BK435" s="4">
        <f>Tabela13[[#This Row],[V23]]/Tabela13[[#This Row],[V11]]</f>
        <v>0</v>
      </c>
      <c r="BL435" s="4">
        <f>Tabela13[[#This Row],[V24]]/Tabela13[[#This Row],[V12]]</f>
        <v>6.7201278043072146E-2</v>
      </c>
      <c r="BM435" s="4">
        <f>Tabela13[[#This Row],[V25]]/Tabela13[[#This Row],[V13]]</f>
        <v>6.7201278043072146E-2</v>
      </c>
      <c r="BN435" s="4">
        <f>Tabela13[[#This Row],[V26]]/Tabela13[[#This Row],[V14]]</f>
        <v>6.7201278043072146E-2</v>
      </c>
      <c r="BO435" s="4">
        <f>Tabela13[[#This Row],[V27]]/Tabela13[[#This Row],[V15]]</f>
        <v>0</v>
      </c>
      <c r="BP435" s="4">
        <f>Tabela13[[#This Row],[V28]]/Tabela13[[#This Row],[V16]]</f>
        <v>6.7201278043072146E-2</v>
      </c>
      <c r="BQ435" s="4">
        <f>Tabela13[[#This Row],[V1]]-Tabela13[[#This Row],[V2]]</f>
        <v>6.5982404692082164E-2</v>
      </c>
      <c r="BR435" s="4">
        <f>Tabela13[[#This Row],[V1]]-Tabela13[[#This Row],[V3]]</f>
        <v>0</v>
      </c>
      <c r="BS435" s="4">
        <f>Tabela13[[#This Row],[V1]]-Tabela13[[#This Row],[V4]]</f>
        <v>6.5982404692082164E-2</v>
      </c>
      <c r="BT435" s="4">
        <f>Tabela13[[#This Row],[V2]]-Tabela13[[#This Row],[V1]]</f>
        <v>-6.5982404692082164E-2</v>
      </c>
      <c r="BU435" s="4">
        <f>Tabela13[[#This Row],[V2]]-Tabela13[[#This Row],[V3]]</f>
        <v>-6.5982404692082164E-2</v>
      </c>
      <c r="BV435" s="4">
        <f>Tabela13[[#This Row],[V2]]-Tabela13[[#This Row],[V4]]</f>
        <v>0</v>
      </c>
      <c r="BW435" s="4">
        <f>AVERAGE(Tabela13[[#This Row],[V41]],Tabela13[[#This Row],[V42]])</f>
        <v>3.2991202346041082E-2</v>
      </c>
      <c r="BX435" s="4">
        <f>AVERAGE(Tabela13[[#This Row],[V41]],Tabela13[[#This Row],[V43]])</f>
        <v>6.5982404692082164E-2</v>
      </c>
      <c r="BY435" s="4">
        <f>AVERAGE(Tabela13[[#This Row],[V41]],Tabela13[[#This Row],[V44]])</f>
        <v>0</v>
      </c>
      <c r="BZ435" s="4">
        <f>AVERAGE(Tabela13[[#This Row],[V41]],Tabela13[[#This Row],[V45]])</f>
        <v>0</v>
      </c>
      <c r="CA435" s="4">
        <f>AVERAGE(Tabela13[[#This Row],[V41]],Tabela13[[#This Row],[V46]])</f>
        <v>3.2991202346041082E-2</v>
      </c>
      <c r="CB435" s="4">
        <f>AVERAGE(Tabela13[[#This Row],[V42]],Tabela13[[#This Row],[V41]])</f>
        <v>3.2991202346041082E-2</v>
      </c>
      <c r="CC435" s="4">
        <f>AVERAGE(Tabela13[[#This Row],[V42]],Tabela13[[#This Row],[V43]])</f>
        <v>3.2991202346041082E-2</v>
      </c>
      <c r="CD435" s="4">
        <f>AVERAGE(Tabela13[[#This Row],[V42]],Tabela13[[#This Row],[V44]])</f>
        <v>-3.2991202346041082E-2</v>
      </c>
      <c r="CE435" s="4">
        <f>AVERAGE(Tabela13[[#This Row],[V42]],Tabela13[[#This Row],[V45]])</f>
        <v>-3.2991202346041082E-2</v>
      </c>
      <c r="CF435" s="4">
        <f>AVERAGE(Tabela13[[#This Row],[V42]],Tabela13[[#This Row],[V46]])</f>
        <v>0</v>
      </c>
      <c r="CG435" s="4">
        <f>AVERAGE(Tabela13[[#This Row],[V43]],Tabela13[[#This Row],[V41]])</f>
        <v>6.5982404692082164E-2</v>
      </c>
      <c r="CH435" s="4">
        <f>AVERAGE(Tabela13[[#This Row],[V43]],Tabela13[[#This Row],[V42]])</f>
        <v>3.2991202346041082E-2</v>
      </c>
      <c r="CI435" s="4">
        <f>AVERAGE(Tabela13[[#This Row],[V43]],Tabela13[[#This Row],[V44]])</f>
        <v>0</v>
      </c>
      <c r="CJ435" s="4">
        <f>AVERAGE(Tabela13[[#This Row],[V43]],Tabela13[[#This Row],[V45]])</f>
        <v>0</v>
      </c>
      <c r="CK435" s="4">
        <f>AVERAGE(Tabela13[[#This Row],[V43]],Tabela13[[#This Row],[V46]])</f>
        <v>3.2991202346041082E-2</v>
      </c>
      <c r="CL435" s="4">
        <f>AVERAGE(Tabela13[[#This Row],[V44]],Tabela13[[#This Row],[V41]])</f>
        <v>0</v>
      </c>
      <c r="CM435" s="4">
        <f>AVERAGE(Tabela13[[#This Row],[V44]],Tabela13[[#This Row],[V42]])</f>
        <v>-3.2991202346041082E-2</v>
      </c>
      <c r="CN435" s="4">
        <f>AVERAGE(Tabela13[[#This Row],[V44]],Tabela13[[#This Row],[V43]])</f>
        <v>0</v>
      </c>
      <c r="CO435" s="4">
        <f>AVERAGE(Tabela13[[#This Row],[V44]],Tabela13[[#This Row],[V45]])</f>
        <v>-6.5982404692082164E-2</v>
      </c>
      <c r="CP435" s="4">
        <f>AVERAGE(Tabela13[[#This Row],[V44]],Tabela13[[#This Row],[V46]])</f>
        <v>-3.2991202346041082E-2</v>
      </c>
      <c r="CQ435" s="4">
        <f>AVERAGE(Tabela13[[#This Row],[V45]],Tabela13[[#This Row],[V41]])</f>
        <v>0</v>
      </c>
      <c r="CR435" s="4">
        <f>AVERAGE(Tabela13[[#This Row],[V45]],Tabela13[[#This Row],[V42]])</f>
        <v>-3.2991202346041082E-2</v>
      </c>
      <c r="CS435" s="4">
        <f>AVERAGE(Tabela13[[#This Row],[V45]],Tabela13[[#This Row],[V43]])</f>
        <v>0</v>
      </c>
      <c r="CT435" s="4">
        <f>AVERAGE(Tabela13[[#This Row],[V45]],Tabela13[[#This Row],[V44]])</f>
        <v>-6.5982404692082164E-2</v>
      </c>
      <c r="CU435" s="4">
        <f>AVERAGE(Tabela13[[#This Row],[V45]],Tabela13[[#This Row],[V46]])</f>
        <v>-3.2991202346041082E-2</v>
      </c>
      <c r="CV435" s="4">
        <f>AVERAGE(Tabela13[[#This Row],[V46]],Tabela13[[#This Row],[V41]])</f>
        <v>3.2991202346041082E-2</v>
      </c>
      <c r="CW435" s="4">
        <f>AVERAGE(Tabela13[[#This Row],[V46]],Tabela13[[#This Row],[V42]])</f>
        <v>0</v>
      </c>
      <c r="CX435" s="4">
        <f>AVERAGE(Tabela13[[#This Row],[V46]],Tabela13[[#This Row],[V43]])</f>
        <v>3.2991202346041082E-2</v>
      </c>
      <c r="CY435" s="4">
        <f>AVERAGE(Tabela13[[#This Row],[V46]],Tabela13[[#This Row],[V44]])</f>
        <v>-3.2991202346041082E-2</v>
      </c>
      <c r="CZ435" s="4">
        <f>AVERAGE(Tabela13[[#This Row],[V46]],Tabela13[[#This Row],[V45]])</f>
        <v>-3.2991202346041082E-2</v>
      </c>
      <c r="DA435" s="3">
        <f>_xlfn.STDEV.S(Tabela13[[#This Row],[V41]],Tabela13[[#This Row],[V42]])</f>
        <v>4.6656605796766372E-2</v>
      </c>
      <c r="DB435" s="3">
        <f>_xlfn.STDEV.S(Tabela13[[#This Row],[V41]],Tabela13[[#This Row],[V43]])</f>
        <v>0</v>
      </c>
      <c r="DC435" s="3">
        <f>_xlfn.STDEV.S(Tabela13[[#This Row],[V41]],Tabela13[[#This Row],[V44]])</f>
        <v>9.3313211593532744E-2</v>
      </c>
      <c r="DD435" s="3">
        <f>_xlfn.STDEV.S(Tabela13[[#This Row],[V41]],Tabela13[[#This Row],[V45]])</f>
        <v>9.3313211593532744E-2</v>
      </c>
      <c r="DE435" s="3">
        <f>_xlfn.STDEV.S(Tabela13[[#This Row],[V41]],Tabela13[[#This Row],[V46]])</f>
        <v>4.6656605796766372E-2</v>
      </c>
      <c r="DF435" s="3">
        <f>_xlfn.STDEV.S(Tabela13[[#This Row],[V42]],Tabela13[[#This Row],[V41]])</f>
        <v>4.6656605796766372E-2</v>
      </c>
      <c r="DG435" s="3">
        <f>_xlfn.STDEV.S(Tabela13[[#This Row],[V42]],Tabela13[[#This Row],[V43]])</f>
        <v>4.6656605796766372E-2</v>
      </c>
      <c r="DH435" s="3">
        <f>_xlfn.STDEV.S(Tabela13[[#This Row],[V42]],Tabela13[[#This Row],[V44]])</f>
        <v>4.6656605796766372E-2</v>
      </c>
      <c r="DI435" s="3">
        <f>_xlfn.STDEV.S(Tabela13[[#This Row],[V42]],Tabela13[[#This Row],[V45]])</f>
        <v>4.6656605796766372E-2</v>
      </c>
      <c r="DJ435" s="3">
        <f>_xlfn.STDEV.S(Tabela13[[#This Row],[V42]],Tabela13[[#This Row],[V46]])</f>
        <v>0</v>
      </c>
      <c r="DK435" s="3">
        <f>_xlfn.STDEV.S(Tabela13[[#This Row],[V43]],Tabela13[[#This Row],[V41]])</f>
        <v>0</v>
      </c>
      <c r="DL435" s="3">
        <f>_xlfn.STDEV.S(Tabela13[[#This Row],[V43]],Tabela13[[#This Row],[V42]])</f>
        <v>4.6656605796766372E-2</v>
      </c>
      <c r="DM435" s="3">
        <f>_xlfn.STDEV.S(Tabela13[[#This Row],[V43]],Tabela13[[#This Row],[V44]])</f>
        <v>9.3313211593532744E-2</v>
      </c>
      <c r="DN435" s="3">
        <f>_xlfn.STDEV.S(Tabela13[[#This Row],[V43]],Tabela13[[#This Row],[V45]])</f>
        <v>9.3313211593532744E-2</v>
      </c>
      <c r="DO435" s="3">
        <f>_xlfn.STDEV.S(Tabela13[[#This Row],[V43]],Tabela13[[#This Row],[V46]])</f>
        <v>4.6656605796766372E-2</v>
      </c>
      <c r="DP435" s="3">
        <f>_xlfn.STDEV.S(Tabela13[[#This Row],[V44]],Tabela13[[#This Row],[V41]])</f>
        <v>9.3313211593532744E-2</v>
      </c>
      <c r="DQ435" s="3">
        <f>_xlfn.STDEV.S(Tabela13[[#This Row],[V44]],Tabela13[[#This Row],[V42]])</f>
        <v>4.6656605796766372E-2</v>
      </c>
      <c r="DR435" s="3">
        <f>_xlfn.STDEV.S(Tabela13[[#This Row],[V44]],Tabela13[[#This Row],[V43]])</f>
        <v>9.3313211593532744E-2</v>
      </c>
      <c r="DS435" s="3">
        <f>_xlfn.STDEV.S(Tabela13[[#This Row],[V44]],Tabela13[[#This Row],[V45]])</f>
        <v>0</v>
      </c>
      <c r="DT435" s="3">
        <f>_xlfn.STDEV.S(Tabela13[[#This Row],[V44]],Tabela13[[#This Row],[V46]])</f>
        <v>4.6656605796766372E-2</v>
      </c>
      <c r="DU435" s="3">
        <f>_xlfn.STDEV.S(Tabela13[[#This Row],[V45]],Tabela13[[#This Row],[V41]])</f>
        <v>9.3313211593532744E-2</v>
      </c>
      <c r="DV435" s="3">
        <f>_xlfn.STDEV.S(Tabela13[[#This Row],[V45]],Tabela13[[#This Row],[V42]])</f>
        <v>4.6656605796766372E-2</v>
      </c>
      <c r="DW435" s="3">
        <f>_xlfn.STDEV.S(Tabela13[[#This Row],[V45]],Tabela13[[#This Row],[V43]])</f>
        <v>9.3313211593532744E-2</v>
      </c>
      <c r="DX435" s="3">
        <f>_xlfn.STDEV.S(Tabela13[[#This Row],[V45]],Tabela13[[#This Row],[V44]])</f>
        <v>0</v>
      </c>
      <c r="DY435" s="3">
        <f>_xlfn.STDEV.S(Tabela13[[#This Row],[V45]],Tabela13[[#This Row],[V46]])</f>
        <v>4.6656605796766372E-2</v>
      </c>
      <c r="DZ435" s="3">
        <f>_xlfn.STDEV.S(Tabela13[[#This Row],[V46]],Tabela13[[#This Row],[V41]])</f>
        <v>4.6656605796766372E-2</v>
      </c>
      <c r="EA435" s="3">
        <f>_xlfn.STDEV.S(Tabela13[[#This Row],[V46]],Tabela13[[#This Row],[V42]])</f>
        <v>0</v>
      </c>
      <c r="EB435" s="3">
        <f>_xlfn.STDEV.S(Tabela13[[#This Row],[V46]],Tabela13[[#This Row],[V43]])</f>
        <v>4.6656605796766372E-2</v>
      </c>
      <c r="EC435" s="3">
        <f>_xlfn.STDEV.S(Tabela13[[#This Row],[V46]],Tabela13[[#This Row],[V44]])</f>
        <v>4.6656605796766372E-2</v>
      </c>
      <c r="ED435" s="3">
        <f>_xlfn.STDEV.S(Tabela13[[#This Row],[V46]],Tabela13[[#This Row],[V45]])</f>
        <v>4.6656605796766372E-2</v>
      </c>
      <c r="EE435" s="3">
        <f t="shared" si="452"/>
        <v>1.4142135623730951</v>
      </c>
      <c r="EF435" s="3">
        <f t="shared" si="453"/>
        <v>0</v>
      </c>
      <c r="EG435" s="3" t="str">
        <f t="shared" si="454"/>
        <v/>
      </c>
      <c r="EH435" s="3" t="str">
        <f t="shared" si="455"/>
        <v/>
      </c>
      <c r="EI435" s="3">
        <f t="shared" si="456"/>
        <v>1.4142135623730951</v>
      </c>
      <c r="EJ435" s="3">
        <f t="shared" si="457"/>
        <v>1.4142135623730951</v>
      </c>
      <c r="EK435" s="3">
        <f t="shared" si="458"/>
        <v>1.4142135623730951</v>
      </c>
      <c r="EL435" s="3">
        <f t="shared" si="459"/>
        <v>-1.4142135623730951</v>
      </c>
      <c r="EM435" s="3">
        <f t="shared" si="460"/>
        <v>-1.4142135623730951</v>
      </c>
      <c r="EN435" s="3" t="str">
        <f t="shared" si="461"/>
        <v/>
      </c>
      <c r="EO435" s="3">
        <f t="shared" si="462"/>
        <v>0</v>
      </c>
      <c r="EP435" s="3">
        <f t="shared" si="463"/>
        <v>1.4142135623730951</v>
      </c>
      <c r="EQ435" s="3" t="str">
        <f t="shared" si="464"/>
        <v/>
      </c>
      <c r="ER435" s="3" t="str">
        <f t="shared" si="465"/>
        <v/>
      </c>
      <c r="ES435" s="3" t="str">
        <f t="shared" si="466"/>
        <v/>
      </c>
      <c r="ET435" s="3" t="str">
        <f t="shared" si="467"/>
        <v/>
      </c>
      <c r="EU435" s="3" t="str">
        <f t="shared" si="468"/>
        <v/>
      </c>
      <c r="EV435" s="3" t="str">
        <f t="shared" si="469"/>
        <v/>
      </c>
      <c r="EW435" s="3">
        <f t="shared" si="470"/>
        <v>0</v>
      </c>
      <c r="EX435" s="3">
        <f t="shared" si="471"/>
        <v>-1.4142135623730951</v>
      </c>
      <c r="EY435" s="3" t="str">
        <f t="shared" si="472"/>
        <v/>
      </c>
      <c r="EZ435" s="3">
        <f t="shared" si="473"/>
        <v>-1.4142135623730951</v>
      </c>
      <c r="FA435" s="3" t="str">
        <f t="shared" si="474"/>
        <v/>
      </c>
      <c r="FB435" s="3">
        <f t="shared" si="475"/>
        <v>0</v>
      </c>
      <c r="FC435" s="3">
        <f t="shared" si="476"/>
        <v>-1.4142135623730951</v>
      </c>
      <c r="FD435" s="3">
        <f t="shared" si="477"/>
        <v>1.4142135623730951</v>
      </c>
      <c r="FE435" s="3" t="str">
        <f t="shared" si="478"/>
        <v/>
      </c>
      <c r="FF435" s="3">
        <f t="shared" si="479"/>
        <v>1.4142135623730951</v>
      </c>
      <c r="FG435" s="3">
        <f t="shared" si="480"/>
        <v>-1.4142135623730951</v>
      </c>
      <c r="FH435" s="3">
        <f t="shared" si="481"/>
        <v>-1.4142135623730951</v>
      </c>
      <c r="FI435" s="4">
        <f t="shared" si="482"/>
        <v>0.32258064516129031</v>
      </c>
      <c r="FJ435" s="4">
        <f t="shared" si="483"/>
        <v>0.45454545454545453</v>
      </c>
      <c r="FK435" s="4">
        <f t="shared" si="484"/>
        <v>1.5518328734726057</v>
      </c>
      <c r="FL435" s="4">
        <f t="shared" si="485"/>
        <v>1.179345683878597</v>
      </c>
      <c r="FM435" s="4">
        <f>Tabela13[[#This Row],[V139]]-Tabela13[[#This Row],[V140]]</f>
        <v>0.37248718959400873</v>
      </c>
      <c r="FN435" s="4">
        <f>Tabela13[[#This Row],[V1]]-Tabela13[[#This Row],[V2]]/2</f>
        <v>0.39662756598240473</v>
      </c>
      <c r="FO435" s="4">
        <f>Tabela13[[#This Row],[V1]]-Tabela13[[#This Row],[V3]]/2</f>
        <v>0.36363636363636365</v>
      </c>
      <c r="FP435" s="4">
        <f>Tabela13[[#This Row],[V1]]-Tabela13[[#This Row],[V4]]/2</f>
        <v>0.39662756598240473</v>
      </c>
      <c r="FQ435" s="4">
        <f>Tabela13[[#This Row],[V2]]-Tabela13[[#This Row],[V1]]/2</f>
        <v>0.29765395894428148</v>
      </c>
      <c r="FR435" s="4">
        <f>Tabela13[[#This Row],[V2]]-Tabela13[[#This Row],[V3]]/2</f>
        <v>0.29765395894428148</v>
      </c>
      <c r="FS435" s="4">
        <f>Tabela13[[#This Row],[V2]]-Tabela13[[#This Row],[V4]]/2</f>
        <v>0.33064516129032256</v>
      </c>
      <c r="FT435" s="4">
        <f t="shared" si="486"/>
        <v>0.37759572980168699</v>
      </c>
      <c r="FU435" s="4">
        <f t="shared" si="487"/>
        <v>0.348771003583907</v>
      </c>
      <c r="FV435" s="4">
        <f t="shared" si="488"/>
        <v>0.37759572980168699</v>
      </c>
      <c r="FW435" s="4">
        <f t="shared" si="489"/>
        <v>0.28930307590722415</v>
      </c>
      <c r="FX435" s="4">
        <f t="shared" si="490"/>
        <v>0.28930307590722415</v>
      </c>
      <c r="FY435" s="4">
        <f t="shared" si="491"/>
        <v>0.31932925162239634</v>
      </c>
      <c r="FZ435" s="4">
        <f t="shared" si="492"/>
        <v>67.967231364303657</v>
      </c>
      <c r="GA435" s="4">
        <f t="shared" si="493"/>
        <v>62.778780645103261</v>
      </c>
      <c r="GB435" s="4">
        <f t="shared" si="494"/>
        <v>67.967231364303657</v>
      </c>
      <c r="GC435" s="4">
        <f t="shared" si="495"/>
        <v>52.07455366330035</v>
      </c>
      <c r="GD435" s="4">
        <f t="shared" si="496"/>
        <v>52.07455366330035</v>
      </c>
      <c r="GE435" s="4">
        <f t="shared" si="497"/>
        <v>57.479265292031336</v>
      </c>
      <c r="GF435" s="4">
        <f>Tabela13[[#This Row],[V1]]-Tabela13[[#This Row],[V2]]/Tabela13[[#This Row],[V2]]</f>
        <v>-0.27272727272727271</v>
      </c>
      <c r="GG435" s="4">
        <f>Tabela13[[#This Row],[V1]]-Tabela13[[#This Row],[V3]]/Tabela13[[#This Row],[V3]]</f>
        <v>-0.27272727272727271</v>
      </c>
      <c r="GH435" s="4">
        <f>Tabela13[[#This Row],[V1]]-Tabela13[[#This Row],[V4]]/Tabela13[[#This Row],[V4]]</f>
        <v>-0.27272727272727271</v>
      </c>
      <c r="GI435" s="4">
        <f>Tabela13[[#This Row],[V2]]-Tabela13[[#This Row],[V1]]/Tabela13[[#This Row],[V1]]</f>
        <v>-0.33870967741935487</v>
      </c>
      <c r="GJ435" s="4">
        <f>Tabela13[[#This Row],[V2]]-Tabela13[[#This Row],[V3]]/Tabela13[[#This Row],[V3]]</f>
        <v>-0.33870967741935487</v>
      </c>
      <c r="GK435" s="4">
        <f>Tabela13[[#This Row],[V2]]-Tabela13[[#This Row],[V4]]/Tabela13[[#This Row],[V4]]</f>
        <v>-0.33870967741935487</v>
      </c>
      <c r="GL435" s="4">
        <f t="shared" si="498"/>
        <v>3.809495911075246E-2</v>
      </c>
      <c r="GM435" s="4">
        <f t="shared" si="499"/>
        <v>0.69428152492668627</v>
      </c>
      <c r="GN435" s="4">
        <f t="shared" si="500"/>
        <v>5.4869613756141869E-2</v>
      </c>
      <c r="GO435" s="3">
        <f t="shared" si="501"/>
        <v>0</v>
      </c>
      <c r="GP435" s="3">
        <v>100</v>
      </c>
      <c r="GQ435" s="3">
        <f t="shared" si="502"/>
        <v>-1</v>
      </c>
      <c r="GR435" s="3">
        <f t="shared" si="503"/>
        <v>-100</v>
      </c>
      <c r="GS435" s="34">
        <f>COUNTIF($D$2:D434,Tabela13[[#This Row],[HomeTeam]])</f>
        <v>21</v>
      </c>
      <c r="GT435" s="34">
        <f>COUNTIF($E$2:E434,Tabela13[[#This Row],[AwayTeam]])</f>
        <v>21</v>
      </c>
      <c r="GU435" s="3">
        <f>IFERROR(AVERAGEIFS($AD$2:AD434,$D$2:D434,Tabela13[[#This Row],[HomeTeam]],$GS$2:GS434,"&gt;="&amp;Tabela13[[#This Row],[Contagem_H]]-5),"")</f>
        <v>0.75625789983909297</v>
      </c>
      <c r="GV435" s="3">
        <f>IFERROR(AVERAGEIFS($G$2:G434,$E$2:E434,Tabela13[[#This Row],[AwayTeam]],$GT$2:GT434,"&gt;="&amp;Tabela13[[#This Row],[Contagem_A]]-5),"")</f>
        <v>1.2</v>
      </c>
      <c r="GW435" s="3">
        <f>IFERROR(AVERAGEIFS($GQ$2:GQ434,$D$2:D434,Tabela13[[#This Row],[HomeTeam]],$GS$2:GS434,"&gt;="&amp;Tabela13[[#This Row],[Contagem_H]]-5),"")</f>
        <v>0.23599999999999999</v>
      </c>
    </row>
    <row r="436" spans="1:205" x14ac:dyDescent="0.25">
      <c r="A436" t="s">
        <v>127</v>
      </c>
      <c r="B436" t="s">
        <v>284</v>
      </c>
      <c r="C436" t="s">
        <v>134</v>
      </c>
      <c r="D436" t="s">
        <v>24</v>
      </c>
      <c r="E436" t="s">
        <v>15</v>
      </c>
      <c r="F436" s="3">
        <v>4</v>
      </c>
      <c r="G436" s="3">
        <v>2</v>
      </c>
      <c r="H436" s="3" t="str">
        <f t="shared" si="504"/>
        <v>H</v>
      </c>
      <c r="I436" s="3">
        <v>1.75</v>
      </c>
      <c r="J436" s="3">
        <v>4.2</v>
      </c>
      <c r="K436" s="3">
        <v>4</v>
      </c>
      <c r="L436" s="3">
        <v>1.44</v>
      </c>
      <c r="M436" s="3">
        <v>2.75</v>
      </c>
      <c r="N436" s="3">
        <f t="shared" si="433"/>
        <v>6</v>
      </c>
      <c r="O436" s="3">
        <f t="shared" si="434"/>
        <v>3</v>
      </c>
      <c r="P436" s="3">
        <f t="shared" si="435"/>
        <v>0</v>
      </c>
      <c r="Q436" s="3">
        <f t="shared" si="436"/>
        <v>5.9523809523809534E-2</v>
      </c>
      <c r="R436" s="3">
        <f t="shared" si="437"/>
        <v>5.8080808080808066E-2</v>
      </c>
      <c r="S436" s="3">
        <f t="shared" si="438"/>
        <v>1.8541666666666667</v>
      </c>
      <c r="T436" s="3">
        <f t="shared" si="439"/>
        <v>4.45</v>
      </c>
      <c r="U436" s="3">
        <f t="shared" si="440"/>
        <v>4.2380952380952381</v>
      </c>
      <c r="V436" s="3">
        <f t="shared" si="441"/>
        <v>1.5257142857142856</v>
      </c>
      <c r="W436" s="3">
        <f t="shared" si="442"/>
        <v>2.9136904761904763</v>
      </c>
      <c r="X436" s="4">
        <f t="shared" si="443"/>
        <v>0.5714285714285714</v>
      </c>
      <c r="Y436" s="4">
        <f t="shared" si="444"/>
        <v>0.23809523809523808</v>
      </c>
      <c r="Z436" s="4">
        <f t="shared" si="445"/>
        <v>0.25</v>
      </c>
      <c r="AA436" s="4">
        <f t="shared" si="446"/>
        <v>0.69444444444444442</v>
      </c>
      <c r="AB436" s="4">
        <f t="shared" si="447"/>
        <v>0.36363636363636365</v>
      </c>
      <c r="AC436" s="4">
        <f t="shared" si="448"/>
        <v>2.2857142857142856</v>
      </c>
      <c r="AD436" s="4">
        <f t="shared" si="449"/>
        <v>1.125</v>
      </c>
      <c r="AE436" s="4">
        <f t="shared" si="450"/>
        <v>1.2857142857142856</v>
      </c>
      <c r="AF436" s="4">
        <f t="shared" si="451"/>
        <v>2.125</v>
      </c>
      <c r="AG436" s="4">
        <f>IFERROR(AVERAGE(Tabela13[[#This Row],[V1]],Tabela13[[#This Row],[V2]]),"")</f>
        <v>1.7053571428571428</v>
      </c>
      <c r="AH436" s="4">
        <f>IFERROR(AVERAGE(Tabela13[[#This Row],[V1]],Tabela13[[#This Row],[V3]]),"")</f>
        <v>1.7857142857142856</v>
      </c>
      <c r="AI436" s="4">
        <f>IFERROR(AVERAGE(Tabela13[[#This Row],[V1]],Tabela13[[#This Row],[V4]]),"")</f>
        <v>2.2053571428571428</v>
      </c>
      <c r="AJ436" s="4">
        <f>IFERROR(AVERAGE(Tabela13[[#This Row],[V2]],Tabela13[[#This Row],[V1]]),"")</f>
        <v>1.7053571428571428</v>
      </c>
      <c r="AK436" s="4">
        <f>IFERROR(AVERAGE(Tabela13[[#This Row],[V2]],Tabela13[[#This Row],[V3]]),"")</f>
        <v>1.2053571428571428</v>
      </c>
      <c r="AL436" s="4">
        <f>IFERROR(AVERAGE(Tabela13[[#This Row],[V2]],Tabela13[[#This Row],[V4]]),"")</f>
        <v>1.625</v>
      </c>
      <c r="AM436" s="4">
        <f>IFERROR(AVERAGE(Tabela13[[#This Row],[V3]],Tabela13[[#This Row],[V1]]),"")</f>
        <v>1.7857142857142856</v>
      </c>
      <c r="AN436" s="4">
        <f>IFERROR(AVERAGE(Tabela13[[#This Row],[V3]],Tabela13[[#This Row],[V2]]),"")</f>
        <v>1.2053571428571428</v>
      </c>
      <c r="AO436" s="4">
        <f>IFERROR(AVERAGE(Tabela13[[#This Row],[V3]],Tabela13[[#This Row],[V4]]),"")</f>
        <v>1.7053571428571428</v>
      </c>
      <c r="AP436" s="4">
        <f>IFERROR(AVERAGE(Tabela13[[#This Row],[V4]],Tabela13[[#This Row],[V1]]),"")</f>
        <v>2.2053571428571428</v>
      </c>
      <c r="AQ436" s="4">
        <f>IFERROR(AVERAGE(Tabela13[[#This Row],[V4]],Tabela13[[#This Row],[V2]]),"")</f>
        <v>1.625</v>
      </c>
      <c r="AR436" s="4">
        <f>IFERROR(AVERAGE(Tabela13[[#This Row],[V4]],Tabela13[[#This Row],[V3]]),"")</f>
        <v>1.7053571428571428</v>
      </c>
      <c r="AS436" s="4">
        <f>_xlfn.STDEV.S(Tabela13[[#This Row],[V1]:[V2]])</f>
        <v>0.82074894244867103</v>
      </c>
      <c r="AT436" s="4">
        <f>_xlfn.STDEV.S(Tabela13[[#This Row],[V1]],Tabela13[[#This Row],[V3]])</f>
        <v>0.70710678118654757</v>
      </c>
      <c r="AU436" s="4">
        <f>_xlfn.STDEV.S(Tabela13[[#This Row],[V1]],Tabela13[[#This Row],[V4]])</f>
        <v>0.11364216126212362</v>
      </c>
      <c r="AV436" s="4">
        <f>_xlfn.STDEV.S(Tabela13[[#This Row],[V2]],Tabela13[[#This Row],[V1]])</f>
        <v>0.82074894244867103</v>
      </c>
      <c r="AW436" s="4">
        <f>_xlfn.STDEV.S(Tabela13[[#This Row],[V2]],Tabela13[[#This Row],[V3]])</f>
        <v>0.11364216126212362</v>
      </c>
      <c r="AX436" s="4">
        <f>_xlfn.STDEV.S(Tabela13[[#This Row],[V42]],Tabela13[[#This Row],[V44]])</f>
        <v>1.5278557236352186</v>
      </c>
      <c r="AY436" s="4">
        <f>_xlfn.STDEV.S(Tabela13[[#This Row],[V3]],Tabela13[[#This Row],[V1]])</f>
        <v>0.70710678118654757</v>
      </c>
      <c r="AZ436" s="4">
        <f>_xlfn.STDEV.S(Tabela13[[#This Row],[V3]],Tabela13[[#This Row],[V2]])</f>
        <v>0.11364216126212362</v>
      </c>
      <c r="BA436" s="4">
        <f>_xlfn.STDEV.S(Tabela13[[#This Row],[V3]],Tabela13[[#This Row],[V4]])</f>
        <v>0.59346461992442368</v>
      </c>
      <c r="BB436" s="4">
        <f>_xlfn.STDEV.S(Tabela13[[#This Row],[V4]],Tabela13[[#This Row],[V1]])</f>
        <v>0.11364216126212362</v>
      </c>
      <c r="BC436" s="4">
        <f>_xlfn.STDEV.S(Tabela13[[#This Row],[V4]],Tabela13[[#This Row],[V2]])</f>
        <v>0.70710678118654757</v>
      </c>
      <c r="BD436" s="4">
        <f>_xlfn.STDEV.S(Tabela13[[#This Row],[V4]],Tabela13[[#This Row],[V3]])</f>
        <v>0.59346461992442368</v>
      </c>
      <c r="BE436" s="4">
        <f>Tabela13[[#This Row],[V17]]/Tabela13[[#This Row],[V5]]</f>
        <v>0.48127686677618409</v>
      </c>
      <c r="BF436" s="4">
        <f>Tabela13[[#This Row],[V18]]/Tabela13[[#This Row],[V6]]</f>
        <v>0.39597979746446665</v>
      </c>
      <c r="BG436" s="4">
        <f>Tabela13[[#This Row],[V19]]/Tabela13[[#This Row],[V7]]</f>
        <v>5.1530048831408284E-2</v>
      </c>
      <c r="BH436" s="4">
        <f>Tabela13[[#This Row],[V20]]/Tabela13[[#This Row],[V8]]</f>
        <v>0.48127686677618409</v>
      </c>
      <c r="BI436" s="4">
        <f>Tabela13[[#This Row],[V21]]/Tabela13[[#This Row],[V9]]</f>
        <v>9.4280904158206266E-2</v>
      </c>
      <c r="BJ436" s="4">
        <f>Tabela13[[#This Row],[V22]]/Tabela13[[#This Row],[V10]]</f>
        <v>0.94021890685244225</v>
      </c>
      <c r="BK436" s="4">
        <f>Tabela13[[#This Row],[V23]]/Tabela13[[#This Row],[V11]]</f>
        <v>0.39597979746446665</v>
      </c>
      <c r="BL436" s="4">
        <f>Tabela13[[#This Row],[V24]]/Tabela13[[#This Row],[V12]]</f>
        <v>9.4280904158206266E-2</v>
      </c>
      <c r="BM436" s="4">
        <f>Tabela13[[#This Row],[V25]]/Tabela13[[#This Row],[V13]]</f>
        <v>0.3480001959766254</v>
      </c>
      <c r="BN436" s="4">
        <f>Tabela13[[#This Row],[V26]]/Tabela13[[#This Row],[V14]]</f>
        <v>5.1530048831408284E-2</v>
      </c>
      <c r="BO436" s="4">
        <f>Tabela13[[#This Row],[V27]]/Tabela13[[#This Row],[V15]]</f>
        <v>0.43514263457633695</v>
      </c>
      <c r="BP436" s="4">
        <f>Tabela13[[#This Row],[V28]]/Tabela13[[#This Row],[V16]]</f>
        <v>0.3480001959766254</v>
      </c>
      <c r="BQ436" s="4">
        <f>Tabela13[[#This Row],[V1]]-Tabela13[[#This Row],[V2]]</f>
        <v>1.1607142857142856</v>
      </c>
      <c r="BR436" s="4">
        <f>Tabela13[[#This Row],[V1]]-Tabela13[[#This Row],[V3]]</f>
        <v>1</v>
      </c>
      <c r="BS436" s="4">
        <f>Tabela13[[#This Row],[V1]]-Tabela13[[#This Row],[V4]]</f>
        <v>0.16071428571428559</v>
      </c>
      <c r="BT436" s="4">
        <f>Tabela13[[#This Row],[V2]]-Tabela13[[#This Row],[V1]]</f>
        <v>-1.1607142857142856</v>
      </c>
      <c r="BU436" s="4">
        <f>Tabela13[[#This Row],[V2]]-Tabela13[[#This Row],[V3]]</f>
        <v>-0.16071428571428559</v>
      </c>
      <c r="BV436" s="4">
        <f>Tabela13[[#This Row],[V2]]-Tabela13[[#This Row],[V4]]</f>
        <v>-1</v>
      </c>
      <c r="BW436" s="4">
        <f>AVERAGE(Tabela13[[#This Row],[V41]],Tabela13[[#This Row],[V42]])</f>
        <v>1.0803571428571428</v>
      </c>
      <c r="BX436" s="4">
        <f>AVERAGE(Tabela13[[#This Row],[V41]],Tabela13[[#This Row],[V43]])</f>
        <v>0.66071428571428559</v>
      </c>
      <c r="BY436" s="4">
        <f>AVERAGE(Tabela13[[#This Row],[V41]],Tabela13[[#This Row],[V44]])</f>
        <v>0</v>
      </c>
      <c r="BZ436" s="4">
        <f>AVERAGE(Tabela13[[#This Row],[V41]],Tabela13[[#This Row],[V45]])</f>
        <v>0.5</v>
      </c>
      <c r="CA436" s="4">
        <f>AVERAGE(Tabela13[[#This Row],[V41]],Tabela13[[#This Row],[V46]])</f>
        <v>8.0357142857142794E-2</v>
      </c>
      <c r="CB436" s="4">
        <f>AVERAGE(Tabela13[[#This Row],[V42]],Tabela13[[#This Row],[V41]])</f>
        <v>1.0803571428571428</v>
      </c>
      <c r="CC436" s="4">
        <f>AVERAGE(Tabela13[[#This Row],[V42]],Tabela13[[#This Row],[V43]])</f>
        <v>0.58035714285714279</v>
      </c>
      <c r="CD436" s="4">
        <f>AVERAGE(Tabela13[[#This Row],[V42]],Tabela13[[#This Row],[V44]])</f>
        <v>-8.0357142857142794E-2</v>
      </c>
      <c r="CE436" s="4">
        <f>AVERAGE(Tabela13[[#This Row],[V42]],Tabela13[[#This Row],[V45]])</f>
        <v>0.41964285714285721</v>
      </c>
      <c r="CF436" s="4">
        <f>AVERAGE(Tabela13[[#This Row],[V42]],Tabela13[[#This Row],[V46]])</f>
        <v>0</v>
      </c>
      <c r="CG436" s="4">
        <f>AVERAGE(Tabela13[[#This Row],[V43]],Tabela13[[#This Row],[V41]])</f>
        <v>0.66071428571428559</v>
      </c>
      <c r="CH436" s="4">
        <f>AVERAGE(Tabela13[[#This Row],[V43]],Tabela13[[#This Row],[V42]])</f>
        <v>0.58035714285714279</v>
      </c>
      <c r="CI436" s="4">
        <f>AVERAGE(Tabela13[[#This Row],[V43]],Tabela13[[#This Row],[V44]])</f>
        <v>-0.5</v>
      </c>
      <c r="CJ436" s="4">
        <f>AVERAGE(Tabela13[[#This Row],[V43]],Tabela13[[#This Row],[V45]])</f>
        <v>0</v>
      </c>
      <c r="CK436" s="4">
        <f>AVERAGE(Tabela13[[#This Row],[V43]],Tabela13[[#This Row],[V46]])</f>
        <v>-0.41964285714285721</v>
      </c>
      <c r="CL436" s="4">
        <f>AVERAGE(Tabela13[[#This Row],[V44]],Tabela13[[#This Row],[V41]])</f>
        <v>0</v>
      </c>
      <c r="CM436" s="4">
        <f>AVERAGE(Tabela13[[#This Row],[V44]],Tabela13[[#This Row],[V42]])</f>
        <v>-8.0357142857142794E-2</v>
      </c>
      <c r="CN436" s="4">
        <f>AVERAGE(Tabela13[[#This Row],[V44]],Tabela13[[#This Row],[V43]])</f>
        <v>-0.5</v>
      </c>
      <c r="CO436" s="4">
        <f>AVERAGE(Tabela13[[#This Row],[V44]],Tabela13[[#This Row],[V45]])</f>
        <v>-0.66071428571428559</v>
      </c>
      <c r="CP436" s="4">
        <f>AVERAGE(Tabela13[[#This Row],[V44]],Tabela13[[#This Row],[V46]])</f>
        <v>-1.0803571428571428</v>
      </c>
      <c r="CQ436" s="4">
        <f>AVERAGE(Tabela13[[#This Row],[V45]],Tabela13[[#This Row],[V41]])</f>
        <v>0.5</v>
      </c>
      <c r="CR436" s="4">
        <f>AVERAGE(Tabela13[[#This Row],[V45]],Tabela13[[#This Row],[V42]])</f>
        <v>0.41964285714285721</v>
      </c>
      <c r="CS436" s="4">
        <f>AVERAGE(Tabela13[[#This Row],[V45]],Tabela13[[#This Row],[V43]])</f>
        <v>0</v>
      </c>
      <c r="CT436" s="4">
        <f>AVERAGE(Tabela13[[#This Row],[V45]],Tabela13[[#This Row],[V44]])</f>
        <v>-0.66071428571428559</v>
      </c>
      <c r="CU436" s="4">
        <f>AVERAGE(Tabela13[[#This Row],[V45]],Tabela13[[#This Row],[V46]])</f>
        <v>-0.58035714285714279</v>
      </c>
      <c r="CV436" s="4">
        <f>AVERAGE(Tabela13[[#This Row],[V46]],Tabela13[[#This Row],[V41]])</f>
        <v>8.0357142857142794E-2</v>
      </c>
      <c r="CW436" s="4">
        <f>AVERAGE(Tabela13[[#This Row],[V46]],Tabela13[[#This Row],[V42]])</f>
        <v>0</v>
      </c>
      <c r="CX436" s="4">
        <f>AVERAGE(Tabela13[[#This Row],[V46]],Tabela13[[#This Row],[V43]])</f>
        <v>-0.41964285714285721</v>
      </c>
      <c r="CY436" s="4">
        <f>AVERAGE(Tabela13[[#This Row],[V46]],Tabela13[[#This Row],[V44]])</f>
        <v>-1.0803571428571428</v>
      </c>
      <c r="CZ436" s="4">
        <f>AVERAGE(Tabela13[[#This Row],[V46]],Tabela13[[#This Row],[V45]])</f>
        <v>-0.58035714285714279</v>
      </c>
      <c r="DA436" s="3">
        <f>_xlfn.STDEV.S(Tabela13[[#This Row],[V41]],Tabela13[[#This Row],[V42]])</f>
        <v>0.11364216126212362</v>
      </c>
      <c r="DB436" s="3">
        <f>_xlfn.STDEV.S(Tabela13[[#This Row],[V41]],Tabela13[[#This Row],[V43]])</f>
        <v>0.70710678118654746</v>
      </c>
      <c r="DC436" s="3">
        <f>_xlfn.STDEV.S(Tabela13[[#This Row],[V41]],Tabela13[[#This Row],[V44]])</f>
        <v>1.6414978848973423</v>
      </c>
      <c r="DD436" s="3">
        <f>_xlfn.STDEV.S(Tabela13[[#This Row],[V41]],Tabela13[[#This Row],[V45]])</f>
        <v>0.9343911037107947</v>
      </c>
      <c r="DE436" s="3">
        <f>_xlfn.STDEV.S(Tabela13[[#This Row],[V41]],Tabela13[[#This Row],[V46]])</f>
        <v>1.5278557236352186</v>
      </c>
      <c r="DF436" s="3">
        <f>_xlfn.STDEV.S(Tabela13[[#This Row],[V42]],Tabela13[[#This Row],[V41]])</f>
        <v>0.11364216126212362</v>
      </c>
      <c r="DG436" s="3">
        <f>_xlfn.STDEV.S(Tabela13[[#This Row],[V42]],Tabela13[[#This Row],[V43]])</f>
        <v>0.5934646199244239</v>
      </c>
      <c r="DH436" s="3">
        <f>_xlfn.STDEV.S(Tabela13[[#This Row],[V42]],Tabela13[[#This Row],[V44]])</f>
        <v>1.5278557236352186</v>
      </c>
      <c r="DI436" s="3">
        <f>_xlfn.STDEV.S(Tabela13[[#This Row],[V42]],Tabela13[[#This Row],[V45]])</f>
        <v>0.82074894244867114</v>
      </c>
      <c r="DJ436" s="3">
        <f>_xlfn.STDEV.S(Tabela13[[#This Row],[V42]],Tabela13[[#This Row],[V46]])</f>
        <v>1.4142135623730951</v>
      </c>
      <c r="DK436" s="3">
        <f>_xlfn.STDEV.S(Tabela13[[#This Row],[V43]],Tabela13[[#This Row],[V41]])</f>
        <v>0.70710678118654746</v>
      </c>
      <c r="DL436" s="3">
        <f>_xlfn.STDEV.S(Tabela13[[#This Row],[V43]],Tabela13[[#This Row],[V42]])</f>
        <v>0.5934646199244239</v>
      </c>
      <c r="DM436" s="3">
        <f>_xlfn.STDEV.S(Tabela13[[#This Row],[V43]],Tabela13[[#This Row],[V44]])</f>
        <v>0.9343911037107947</v>
      </c>
      <c r="DN436" s="3">
        <f>_xlfn.STDEV.S(Tabela13[[#This Row],[V43]],Tabela13[[#This Row],[V45]])</f>
        <v>0.22728432252424724</v>
      </c>
      <c r="DO436" s="3">
        <f>_xlfn.STDEV.S(Tabela13[[#This Row],[V43]],Tabela13[[#This Row],[V46]])</f>
        <v>0.82074894244867114</v>
      </c>
      <c r="DP436" s="3">
        <f>_xlfn.STDEV.S(Tabela13[[#This Row],[V44]],Tabela13[[#This Row],[V41]])</f>
        <v>1.6414978848973423</v>
      </c>
      <c r="DQ436" s="3">
        <f>_xlfn.STDEV.S(Tabela13[[#This Row],[V44]],Tabela13[[#This Row],[V42]])</f>
        <v>1.5278557236352186</v>
      </c>
      <c r="DR436" s="3">
        <f>_xlfn.STDEV.S(Tabela13[[#This Row],[V44]],Tabela13[[#This Row],[V43]])</f>
        <v>0.9343911037107947</v>
      </c>
      <c r="DS436" s="3">
        <f>_xlfn.STDEV.S(Tabela13[[#This Row],[V44]],Tabela13[[#This Row],[V45]])</f>
        <v>0.70710678118654746</v>
      </c>
      <c r="DT436" s="3">
        <f>_xlfn.STDEV.S(Tabela13[[#This Row],[V44]],Tabela13[[#This Row],[V46]])</f>
        <v>0.11364216126212362</v>
      </c>
      <c r="DU436" s="3">
        <f>_xlfn.STDEV.S(Tabela13[[#This Row],[V45]],Tabela13[[#This Row],[V41]])</f>
        <v>0.9343911037107947</v>
      </c>
      <c r="DV436" s="3">
        <f>_xlfn.STDEV.S(Tabela13[[#This Row],[V45]],Tabela13[[#This Row],[V42]])</f>
        <v>0.82074894244867114</v>
      </c>
      <c r="DW436" s="3">
        <f>_xlfn.STDEV.S(Tabela13[[#This Row],[V45]],Tabela13[[#This Row],[V43]])</f>
        <v>0.22728432252424724</v>
      </c>
      <c r="DX436" s="3">
        <f>_xlfn.STDEV.S(Tabela13[[#This Row],[V45]],Tabela13[[#This Row],[V44]])</f>
        <v>0.70710678118654746</v>
      </c>
      <c r="DY436" s="3">
        <f>_xlfn.STDEV.S(Tabela13[[#This Row],[V45]],Tabela13[[#This Row],[V46]])</f>
        <v>0.5934646199244239</v>
      </c>
      <c r="DZ436" s="3">
        <f>_xlfn.STDEV.S(Tabela13[[#This Row],[V46]],Tabela13[[#This Row],[V41]])</f>
        <v>1.5278557236352186</v>
      </c>
      <c r="EA436" s="3">
        <f>_xlfn.STDEV.S(Tabela13[[#This Row],[V46]],Tabela13[[#This Row],[V42]])</f>
        <v>1.4142135623730951</v>
      </c>
      <c r="EB436" s="3">
        <f>_xlfn.STDEV.S(Tabela13[[#This Row],[V46]],Tabela13[[#This Row],[V43]])</f>
        <v>0.82074894244867114</v>
      </c>
      <c r="EC436" s="3">
        <f>_xlfn.STDEV.S(Tabela13[[#This Row],[V46]],Tabela13[[#This Row],[V44]])</f>
        <v>0.11364216126212362</v>
      </c>
      <c r="ED436" s="3">
        <f>_xlfn.STDEV.S(Tabela13[[#This Row],[V46]],Tabela13[[#This Row],[V45]])</f>
        <v>0.5934646199244239</v>
      </c>
      <c r="EE436" s="3">
        <f t="shared" si="452"/>
        <v>0.10518943852361856</v>
      </c>
      <c r="EF436" s="3">
        <f t="shared" si="453"/>
        <v>1.0702156688228828</v>
      </c>
      <c r="EG436" s="3" t="str">
        <f t="shared" si="454"/>
        <v/>
      </c>
      <c r="EH436" s="3">
        <f t="shared" si="455"/>
        <v>1.8687822074215894</v>
      </c>
      <c r="EI436" s="3">
        <f t="shared" si="456"/>
        <v>19.013315671904959</v>
      </c>
      <c r="EJ436" s="3">
        <f t="shared" si="457"/>
        <v>0.10518943852361856</v>
      </c>
      <c r="EK436" s="3">
        <f t="shared" si="458"/>
        <v>1.022585191254392</v>
      </c>
      <c r="EL436" s="3">
        <f t="shared" si="459"/>
        <v>-19.013315671904959</v>
      </c>
      <c r="EM436" s="3">
        <f t="shared" si="460"/>
        <v>1.9558272671117267</v>
      </c>
      <c r="EN436" s="3" t="str">
        <f t="shared" si="461"/>
        <v/>
      </c>
      <c r="EO436" s="3">
        <f t="shared" si="462"/>
        <v>1.0702156688228828</v>
      </c>
      <c r="EP436" s="3">
        <f t="shared" si="463"/>
        <v>1.022585191254392</v>
      </c>
      <c r="EQ436" s="3">
        <f t="shared" si="464"/>
        <v>-1.8687822074215894</v>
      </c>
      <c r="ER436" s="3" t="str">
        <f t="shared" si="465"/>
        <v/>
      </c>
      <c r="ES436" s="3" t="str">
        <f t="shared" si="466"/>
        <v/>
      </c>
      <c r="ET436" s="3" t="str">
        <f t="shared" si="467"/>
        <v/>
      </c>
      <c r="EU436" s="3" t="str">
        <f t="shared" si="468"/>
        <v/>
      </c>
      <c r="EV436" s="3">
        <f t="shared" si="469"/>
        <v>-1.8687822074215894</v>
      </c>
      <c r="EW436" s="3">
        <f t="shared" si="470"/>
        <v>-1.0702156688228828</v>
      </c>
      <c r="EX436" s="3">
        <f t="shared" si="471"/>
        <v>-0.10518943852361856</v>
      </c>
      <c r="EY436" s="3">
        <f t="shared" si="472"/>
        <v>1.8687822074215894</v>
      </c>
      <c r="EZ436" s="3">
        <f t="shared" si="473"/>
        <v>1.9558272671117267</v>
      </c>
      <c r="FA436" s="3" t="str">
        <f t="shared" si="474"/>
        <v/>
      </c>
      <c r="FB436" s="3">
        <f t="shared" si="475"/>
        <v>-1.0702156688228828</v>
      </c>
      <c r="FC436" s="3">
        <f t="shared" si="476"/>
        <v>-1.022585191254392</v>
      </c>
      <c r="FD436" s="3">
        <f t="shared" si="477"/>
        <v>19.013315671904959</v>
      </c>
      <c r="FE436" s="3" t="str">
        <f t="shared" si="478"/>
        <v/>
      </c>
      <c r="FF436" s="3">
        <f t="shared" si="479"/>
        <v>-1.9558272671117267</v>
      </c>
      <c r="FG436" s="3">
        <f t="shared" si="480"/>
        <v>-0.10518943852361856</v>
      </c>
      <c r="FH436" s="3">
        <f t="shared" si="481"/>
        <v>-1.022585191254392</v>
      </c>
      <c r="FI436" s="4">
        <f t="shared" si="482"/>
        <v>1</v>
      </c>
      <c r="FJ436" s="4">
        <f t="shared" si="483"/>
        <v>1.1428571428571428</v>
      </c>
      <c r="FK436" s="4">
        <f t="shared" si="484"/>
        <v>1.8426966292134832</v>
      </c>
      <c r="FL436" s="4">
        <f t="shared" si="485"/>
        <v>0.93258426966292129</v>
      </c>
      <c r="FM436" s="4">
        <f>Tabela13[[#This Row],[V139]]-Tabela13[[#This Row],[V140]]</f>
        <v>0.91011235955056191</v>
      </c>
      <c r="FN436" s="4">
        <f>Tabela13[[#This Row],[V1]]-Tabela13[[#This Row],[V2]]/2</f>
        <v>1.7232142857142856</v>
      </c>
      <c r="FO436" s="4">
        <f>Tabela13[[#This Row],[V1]]-Tabela13[[#This Row],[V3]]/2</f>
        <v>1.6428571428571428</v>
      </c>
      <c r="FP436" s="4">
        <f>Tabela13[[#This Row],[V1]]-Tabela13[[#This Row],[V4]]/2</f>
        <v>1.2232142857142856</v>
      </c>
      <c r="FQ436" s="4">
        <f>Tabela13[[#This Row],[V2]]-Tabela13[[#This Row],[V1]]/2</f>
        <v>-1.7857142857142794E-2</v>
      </c>
      <c r="FR436" s="4">
        <f>Tabela13[[#This Row],[V2]]-Tabela13[[#This Row],[V3]]/2</f>
        <v>0.48214285714285721</v>
      </c>
      <c r="FS436" s="4">
        <f>Tabela13[[#This Row],[V2]]-Tabela13[[#This Row],[V4]]/2</f>
        <v>6.25E-2</v>
      </c>
      <c r="FT436" s="4">
        <f t="shared" si="486"/>
        <v>1.0449799390468295</v>
      </c>
      <c r="FU436" s="4">
        <f t="shared" si="487"/>
        <v>1.0240074859056492</v>
      </c>
      <c r="FV436" s="4">
        <f t="shared" si="488"/>
        <v>0.88546443018177168</v>
      </c>
      <c r="FW436" s="4">
        <f t="shared" si="489"/>
        <v>-1.7855245139552452E-2</v>
      </c>
      <c r="FX436" s="4">
        <f t="shared" si="490"/>
        <v>0.44926011261188048</v>
      </c>
      <c r="FY436" s="4">
        <f t="shared" si="491"/>
        <v>6.241880999595735E-2</v>
      </c>
      <c r="FZ436" s="4">
        <f t="shared" si="492"/>
        <v>188.09638902842931</v>
      </c>
      <c r="GA436" s="4">
        <f t="shared" si="493"/>
        <v>184.32134746301685</v>
      </c>
      <c r="GB436" s="4">
        <f t="shared" si="494"/>
        <v>159.38359743271889</v>
      </c>
      <c r="GC436" s="4">
        <f t="shared" si="495"/>
        <v>-3.2139441251194416</v>
      </c>
      <c r="GD436" s="4">
        <f t="shared" si="496"/>
        <v>80.86682027013849</v>
      </c>
      <c r="GE436" s="4">
        <f t="shared" si="497"/>
        <v>11.235385799272322</v>
      </c>
      <c r="GF436" s="4">
        <f>Tabela13[[#This Row],[V1]]-Tabela13[[#This Row],[V2]]/Tabela13[[#This Row],[V2]]</f>
        <v>1.2857142857142856</v>
      </c>
      <c r="GG436" s="4">
        <f>Tabela13[[#This Row],[V1]]-Tabela13[[#This Row],[V3]]/Tabela13[[#This Row],[V3]]</f>
        <v>1.2857142857142856</v>
      </c>
      <c r="GH436" s="4">
        <f>Tabela13[[#This Row],[V1]]-Tabela13[[#This Row],[V4]]/Tabela13[[#This Row],[V4]]</f>
        <v>1.2857142857142856</v>
      </c>
      <c r="GI436" s="4">
        <f>Tabela13[[#This Row],[V2]]-Tabela13[[#This Row],[V1]]/Tabela13[[#This Row],[V1]]</f>
        <v>0.125</v>
      </c>
      <c r="GJ436" s="4">
        <f>Tabela13[[#This Row],[V2]]-Tabela13[[#This Row],[V3]]/Tabela13[[#This Row],[V3]]</f>
        <v>0.125</v>
      </c>
      <c r="GK436" s="4">
        <f>Tabela13[[#This Row],[V2]]-Tabela13[[#This Row],[V4]]/Tabela13[[#This Row],[V4]]</f>
        <v>0.125</v>
      </c>
      <c r="GL436" s="4">
        <f t="shared" si="498"/>
        <v>0.58475894795281602</v>
      </c>
      <c r="GM436" s="4">
        <f t="shared" si="499"/>
        <v>1.7053571428571428</v>
      </c>
      <c r="GN436" s="4">
        <f t="shared" si="500"/>
        <v>0.34289529932311724</v>
      </c>
      <c r="GO436" s="3">
        <f t="shared" si="501"/>
        <v>1</v>
      </c>
      <c r="GP436" s="3">
        <v>100</v>
      </c>
      <c r="GQ436" s="3">
        <f t="shared" si="502"/>
        <v>0.75</v>
      </c>
      <c r="GR436" s="3">
        <f t="shared" si="503"/>
        <v>75</v>
      </c>
      <c r="GS436" s="34">
        <f>COUNTIF($D$2:D435,Tabela13[[#This Row],[HomeTeam]])</f>
        <v>21</v>
      </c>
      <c r="GT436" s="34">
        <f>COUNTIF($E$2:E435,Tabela13[[#This Row],[AwayTeam]])</f>
        <v>21</v>
      </c>
      <c r="GU436" s="3">
        <f>IFERROR(AVERAGEIFS($AD$2:AD435,$D$2:D435,Tabela13[[#This Row],[HomeTeam]],$GS$2:GS435,"&gt;="&amp;Tabela13[[#This Row],[Contagem_H]]-5),"")</f>
        <v>0.54326375379006953</v>
      </c>
      <c r="GV436" s="3">
        <f>IFERROR(AVERAGEIFS($G$2:G435,$E$2:E435,Tabela13[[#This Row],[AwayTeam]],$GT$2:GT435,"&gt;="&amp;Tabela13[[#This Row],[Contagem_A]]-5),"")</f>
        <v>1.2</v>
      </c>
      <c r="GW436" s="3">
        <f>IFERROR(AVERAGEIFS($GQ$2:GQ435,$D$2:D435,Tabela13[[#This Row],[HomeTeam]],$GS$2:GS435,"&gt;="&amp;Tabela13[[#This Row],[Contagem_H]]-5),"")</f>
        <v>5.599999999999996E-2</v>
      </c>
    </row>
    <row r="437" spans="1:205" x14ac:dyDescent="0.25">
      <c r="A437" t="s">
        <v>127</v>
      </c>
      <c r="B437" t="s">
        <v>284</v>
      </c>
      <c r="C437" t="s">
        <v>134</v>
      </c>
      <c r="D437" t="s">
        <v>17</v>
      </c>
      <c r="E437" t="s">
        <v>19</v>
      </c>
      <c r="F437" s="3">
        <v>2</v>
      </c>
      <c r="G437" s="3">
        <v>1</v>
      </c>
      <c r="H437" s="3" t="str">
        <f t="shared" si="504"/>
        <v>H</v>
      </c>
      <c r="I437" s="3">
        <v>2.7</v>
      </c>
      <c r="J437" s="3">
        <v>3.25</v>
      </c>
      <c r="K437" s="3">
        <v>2.6</v>
      </c>
      <c r="L437" s="3">
        <v>1.91</v>
      </c>
      <c r="M437" s="3">
        <v>1.99</v>
      </c>
      <c r="N437" s="3">
        <f t="shared" si="433"/>
        <v>3</v>
      </c>
      <c r="O437" s="3">
        <f t="shared" si="434"/>
        <v>3</v>
      </c>
      <c r="P437" s="3">
        <f t="shared" si="435"/>
        <v>0</v>
      </c>
      <c r="Q437" s="3">
        <f t="shared" si="436"/>
        <v>6.2678062678062751E-2</v>
      </c>
      <c r="R437" s="3">
        <f t="shared" si="437"/>
        <v>2.6072772238154074E-2</v>
      </c>
      <c r="S437" s="3">
        <f t="shared" si="438"/>
        <v>2.8692307692307697</v>
      </c>
      <c r="T437" s="3">
        <f t="shared" si="439"/>
        <v>3.4537037037037042</v>
      </c>
      <c r="U437" s="3">
        <f t="shared" si="440"/>
        <v>2.7629629629629631</v>
      </c>
      <c r="V437" s="3">
        <f t="shared" si="441"/>
        <v>2.0297150997150997</v>
      </c>
      <c r="W437" s="3">
        <f t="shared" si="442"/>
        <v>2.1147293447293447</v>
      </c>
      <c r="X437" s="4">
        <f t="shared" si="443"/>
        <v>0.37037037037037035</v>
      </c>
      <c r="Y437" s="4">
        <f t="shared" si="444"/>
        <v>0.30769230769230771</v>
      </c>
      <c r="Z437" s="4">
        <f t="shared" si="445"/>
        <v>0.38461538461538458</v>
      </c>
      <c r="AA437" s="4">
        <f t="shared" si="446"/>
        <v>0.52356020942408377</v>
      </c>
      <c r="AB437" s="4">
        <f t="shared" si="447"/>
        <v>0.50251256281407031</v>
      </c>
      <c r="AC437" s="4">
        <f t="shared" si="448"/>
        <v>1.1851851851851851</v>
      </c>
      <c r="AD437" s="4">
        <f t="shared" si="449"/>
        <v>0.69230769230769229</v>
      </c>
      <c r="AE437" s="4">
        <f t="shared" si="450"/>
        <v>0.68518518518518512</v>
      </c>
      <c r="AF437" s="4">
        <f t="shared" si="451"/>
        <v>1.1923076923076923</v>
      </c>
      <c r="AG437" s="4">
        <f>IFERROR(AVERAGE(Tabela13[[#This Row],[V1]],Tabela13[[#This Row],[V2]]),"")</f>
        <v>0.93874643874643871</v>
      </c>
      <c r="AH437" s="4">
        <f>IFERROR(AVERAGE(Tabela13[[#This Row],[V1]],Tabela13[[#This Row],[V3]]),"")</f>
        <v>0.93518518518518512</v>
      </c>
      <c r="AI437" s="4">
        <f>IFERROR(AVERAGE(Tabela13[[#This Row],[V1]],Tabela13[[#This Row],[V4]]),"")</f>
        <v>1.1887464387464388</v>
      </c>
      <c r="AJ437" s="4">
        <f>IFERROR(AVERAGE(Tabela13[[#This Row],[V2]],Tabela13[[#This Row],[V1]]),"")</f>
        <v>0.93874643874643871</v>
      </c>
      <c r="AK437" s="4">
        <f>IFERROR(AVERAGE(Tabela13[[#This Row],[V2]],Tabela13[[#This Row],[V3]]),"")</f>
        <v>0.68874643874643871</v>
      </c>
      <c r="AL437" s="4">
        <f>IFERROR(AVERAGE(Tabela13[[#This Row],[V2]],Tabela13[[#This Row],[V4]]),"")</f>
        <v>0.94230769230769229</v>
      </c>
      <c r="AM437" s="4">
        <f>IFERROR(AVERAGE(Tabela13[[#This Row],[V3]],Tabela13[[#This Row],[V1]]),"")</f>
        <v>0.93518518518518512</v>
      </c>
      <c r="AN437" s="4">
        <f>IFERROR(AVERAGE(Tabela13[[#This Row],[V3]],Tabela13[[#This Row],[V2]]),"")</f>
        <v>0.68874643874643871</v>
      </c>
      <c r="AO437" s="4">
        <f>IFERROR(AVERAGE(Tabela13[[#This Row],[V3]],Tabela13[[#This Row],[V4]]),"")</f>
        <v>0.93874643874643871</v>
      </c>
      <c r="AP437" s="4">
        <f>IFERROR(AVERAGE(Tabela13[[#This Row],[V4]],Tabela13[[#This Row],[V1]]),"")</f>
        <v>1.1887464387464388</v>
      </c>
      <c r="AQ437" s="4">
        <f>IFERROR(AVERAGE(Tabela13[[#This Row],[V4]],Tabela13[[#This Row],[V2]]),"")</f>
        <v>0.94230769230769229</v>
      </c>
      <c r="AR437" s="4">
        <f>IFERROR(AVERAGE(Tabela13[[#This Row],[V4]],Tabela13[[#This Row],[V3]]),"")</f>
        <v>0.93874643874643871</v>
      </c>
      <c r="AS437" s="4">
        <f>_xlfn.STDEV.S(Tabela13[[#This Row],[V1]:[V2]])</f>
        <v>0.3485170175078996</v>
      </c>
      <c r="AT437" s="4">
        <f>_xlfn.STDEV.S(Tabela13[[#This Row],[V1]],Tabela13[[#This Row],[V3]])</f>
        <v>0.35355339059327379</v>
      </c>
      <c r="AU437" s="4">
        <f>_xlfn.STDEV.S(Tabela13[[#This Row],[V1]],Tabela13[[#This Row],[V4]])</f>
        <v>5.0363730853743042E-3</v>
      </c>
      <c r="AV437" s="4">
        <f>_xlfn.STDEV.S(Tabela13[[#This Row],[V2]],Tabela13[[#This Row],[V1]])</f>
        <v>0.3485170175078996</v>
      </c>
      <c r="AW437" s="4">
        <f>_xlfn.STDEV.S(Tabela13[[#This Row],[V2]],Tabela13[[#This Row],[V3]])</f>
        <v>5.0363730853743042E-3</v>
      </c>
      <c r="AX437" s="4">
        <f>_xlfn.STDEV.S(Tabela13[[#This Row],[V42]],Tabela13[[#This Row],[V44]])</f>
        <v>0.70207040810117327</v>
      </c>
      <c r="AY437" s="4">
        <f>_xlfn.STDEV.S(Tabela13[[#This Row],[V3]],Tabela13[[#This Row],[V1]])</f>
        <v>0.35355339059327379</v>
      </c>
      <c r="AZ437" s="4">
        <f>_xlfn.STDEV.S(Tabela13[[#This Row],[V3]],Tabela13[[#This Row],[V2]])</f>
        <v>5.0363730853743042E-3</v>
      </c>
      <c r="BA437" s="4">
        <f>_xlfn.STDEV.S(Tabela13[[#This Row],[V3]],Tabela13[[#This Row],[V4]])</f>
        <v>0.35858976367864825</v>
      </c>
      <c r="BB437" s="4">
        <f>_xlfn.STDEV.S(Tabela13[[#This Row],[V4]],Tabela13[[#This Row],[V1]])</f>
        <v>5.0363730853743042E-3</v>
      </c>
      <c r="BC437" s="4">
        <f>_xlfn.STDEV.S(Tabela13[[#This Row],[V4]],Tabela13[[#This Row],[V2]])</f>
        <v>0.35355339059327379</v>
      </c>
      <c r="BD437" s="4">
        <f>_xlfn.STDEV.S(Tabela13[[#This Row],[V4]],Tabela13[[#This Row],[V3]])</f>
        <v>0.35858976367864825</v>
      </c>
      <c r="BE437" s="4">
        <f>Tabela13[[#This Row],[V17]]/Tabela13[[#This Row],[V5]]</f>
        <v>0.37125788511463659</v>
      </c>
      <c r="BF437" s="4">
        <f>Tabela13[[#This Row],[V18]]/Tabela13[[#This Row],[V6]]</f>
        <v>0.37805709093142148</v>
      </c>
      <c r="BG437" s="4">
        <f>Tabela13[[#This Row],[V19]]/Tabela13[[#This Row],[V7]]</f>
        <v>4.2367092941075629E-3</v>
      </c>
      <c r="BH437" s="4">
        <f>Tabela13[[#This Row],[V20]]/Tabela13[[#This Row],[V8]]</f>
        <v>0.37125788511463659</v>
      </c>
      <c r="BI437" s="4">
        <f>Tabela13[[#This Row],[V21]]/Tabela13[[#This Row],[V9]]</f>
        <v>7.3123762273686905E-3</v>
      </c>
      <c r="BJ437" s="4">
        <f>Tabela13[[#This Row],[V22]]/Tabela13[[#This Row],[V10]]</f>
        <v>0.74505431063797978</v>
      </c>
      <c r="BK437" s="4">
        <f>Tabela13[[#This Row],[V23]]/Tabela13[[#This Row],[V11]]</f>
        <v>0.37805709093142148</v>
      </c>
      <c r="BL437" s="4">
        <f>Tabela13[[#This Row],[V24]]/Tabela13[[#This Row],[V12]]</f>
        <v>7.3123762273686905E-3</v>
      </c>
      <c r="BM437" s="4">
        <f>Tabela13[[#This Row],[V25]]/Tabela13[[#This Row],[V13]]</f>
        <v>0.38198788179425053</v>
      </c>
      <c r="BN437" s="4">
        <f>Tabela13[[#This Row],[V26]]/Tabela13[[#This Row],[V14]]</f>
        <v>4.2367092941075629E-3</v>
      </c>
      <c r="BO437" s="4">
        <f>Tabela13[[#This Row],[V27]]/Tabela13[[#This Row],[V15]]</f>
        <v>0.37519951654796402</v>
      </c>
      <c r="BP437" s="4">
        <f>Tabela13[[#This Row],[V28]]/Tabela13[[#This Row],[V16]]</f>
        <v>0.38198788179425053</v>
      </c>
      <c r="BQ437" s="4">
        <f>Tabela13[[#This Row],[V1]]-Tabela13[[#This Row],[V2]]</f>
        <v>0.49287749287749283</v>
      </c>
      <c r="BR437" s="4">
        <f>Tabela13[[#This Row],[V1]]-Tabela13[[#This Row],[V3]]</f>
        <v>0.5</v>
      </c>
      <c r="BS437" s="4">
        <f>Tabela13[[#This Row],[V1]]-Tabela13[[#This Row],[V4]]</f>
        <v>-7.1225071225071712E-3</v>
      </c>
      <c r="BT437" s="4">
        <f>Tabela13[[#This Row],[V2]]-Tabela13[[#This Row],[V1]]</f>
        <v>-0.49287749287749283</v>
      </c>
      <c r="BU437" s="4">
        <f>Tabela13[[#This Row],[V2]]-Tabela13[[#This Row],[V3]]</f>
        <v>7.1225071225071712E-3</v>
      </c>
      <c r="BV437" s="4">
        <f>Tabela13[[#This Row],[V2]]-Tabela13[[#This Row],[V4]]</f>
        <v>-0.5</v>
      </c>
      <c r="BW437" s="4">
        <f>AVERAGE(Tabela13[[#This Row],[V41]],Tabela13[[#This Row],[V42]])</f>
        <v>0.49643874643874641</v>
      </c>
      <c r="BX437" s="4">
        <f>AVERAGE(Tabela13[[#This Row],[V41]],Tabela13[[#This Row],[V43]])</f>
        <v>0.24287749287749283</v>
      </c>
      <c r="BY437" s="4">
        <f>AVERAGE(Tabela13[[#This Row],[V41]],Tabela13[[#This Row],[V44]])</f>
        <v>0</v>
      </c>
      <c r="BZ437" s="4">
        <f>AVERAGE(Tabela13[[#This Row],[V41]],Tabela13[[#This Row],[V45]])</f>
        <v>0.25</v>
      </c>
      <c r="CA437" s="4">
        <f>AVERAGE(Tabela13[[#This Row],[V41]],Tabela13[[#This Row],[V46]])</f>
        <v>-3.5612535612535856E-3</v>
      </c>
      <c r="CB437" s="4">
        <f>AVERAGE(Tabela13[[#This Row],[V42]],Tabela13[[#This Row],[V41]])</f>
        <v>0.49643874643874641</v>
      </c>
      <c r="CC437" s="4">
        <f>AVERAGE(Tabela13[[#This Row],[V42]],Tabela13[[#This Row],[V43]])</f>
        <v>0.24643874643874641</v>
      </c>
      <c r="CD437" s="4">
        <f>AVERAGE(Tabela13[[#This Row],[V42]],Tabela13[[#This Row],[V44]])</f>
        <v>3.5612535612535856E-3</v>
      </c>
      <c r="CE437" s="4">
        <f>AVERAGE(Tabela13[[#This Row],[V42]],Tabela13[[#This Row],[V45]])</f>
        <v>0.25356125356125359</v>
      </c>
      <c r="CF437" s="4">
        <f>AVERAGE(Tabela13[[#This Row],[V42]],Tabela13[[#This Row],[V46]])</f>
        <v>0</v>
      </c>
      <c r="CG437" s="4">
        <f>AVERAGE(Tabela13[[#This Row],[V43]],Tabela13[[#This Row],[V41]])</f>
        <v>0.24287749287749283</v>
      </c>
      <c r="CH437" s="4">
        <f>AVERAGE(Tabela13[[#This Row],[V43]],Tabela13[[#This Row],[V42]])</f>
        <v>0.24643874643874641</v>
      </c>
      <c r="CI437" s="4">
        <f>AVERAGE(Tabela13[[#This Row],[V43]],Tabela13[[#This Row],[V44]])</f>
        <v>-0.25</v>
      </c>
      <c r="CJ437" s="4">
        <f>AVERAGE(Tabela13[[#This Row],[V43]],Tabela13[[#This Row],[V45]])</f>
        <v>0</v>
      </c>
      <c r="CK437" s="4">
        <f>AVERAGE(Tabela13[[#This Row],[V43]],Tabela13[[#This Row],[V46]])</f>
        <v>-0.25356125356125359</v>
      </c>
      <c r="CL437" s="4">
        <f>AVERAGE(Tabela13[[#This Row],[V44]],Tabela13[[#This Row],[V41]])</f>
        <v>0</v>
      </c>
      <c r="CM437" s="4">
        <f>AVERAGE(Tabela13[[#This Row],[V44]],Tabela13[[#This Row],[V42]])</f>
        <v>3.5612535612535856E-3</v>
      </c>
      <c r="CN437" s="4">
        <f>AVERAGE(Tabela13[[#This Row],[V44]],Tabela13[[#This Row],[V43]])</f>
        <v>-0.25</v>
      </c>
      <c r="CO437" s="4">
        <f>AVERAGE(Tabela13[[#This Row],[V44]],Tabela13[[#This Row],[V45]])</f>
        <v>-0.24287749287749283</v>
      </c>
      <c r="CP437" s="4">
        <f>AVERAGE(Tabela13[[#This Row],[V44]],Tabela13[[#This Row],[V46]])</f>
        <v>-0.49643874643874641</v>
      </c>
      <c r="CQ437" s="4">
        <f>AVERAGE(Tabela13[[#This Row],[V45]],Tabela13[[#This Row],[V41]])</f>
        <v>0.25</v>
      </c>
      <c r="CR437" s="4">
        <f>AVERAGE(Tabela13[[#This Row],[V45]],Tabela13[[#This Row],[V42]])</f>
        <v>0.25356125356125359</v>
      </c>
      <c r="CS437" s="4">
        <f>AVERAGE(Tabela13[[#This Row],[V45]],Tabela13[[#This Row],[V43]])</f>
        <v>0</v>
      </c>
      <c r="CT437" s="4">
        <f>AVERAGE(Tabela13[[#This Row],[V45]],Tabela13[[#This Row],[V44]])</f>
        <v>-0.24287749287749283</v>
      </c>
      <c r="CU437" s="4">
        <f>AVERAGE(Tabela13[[#This Row],[V45]],Tabela13[[#This Row],[V46]])</f>
        <v>-0.24643874643874641</v>
      </c>
      <c r="CV437" s="4">
        <f>AVERAGE(Tabela13[[#This Row],[V46]],Tabela13[[#This Row],[V41]])</f>
        <v>-3.5612535612535856E-3</v>
      </c>
      <c r="CW437" s="4">
        <f>AVERAGE(Tabela13[[#This Row],[V46]],Tabela13[[#This Row],[V42]])</f>
        <v>0</v>
      </c>
      <c r="CX437" s="4">
        <f>AVERAGE(Tabela13[[#This Row],[V46]],Tabela13[[#This Row],[V43]])</f>
        <v>-0.25356125356125359</v>
      </c>
      <c r="CY437" s="4">
        <f>AVERAGE(Tabela13[[#This Row],[V46]],Tabela13[[#This Row],[V44]])</f>
        <v>-0.49643874643874641</v>
      </c>
      <c r="CZ437" s="4">
        <f>AVERAGE(Tabela13[[#This Row],[V46]],Tabela13[[#This Row],[V45]])</f>
        <v>-0.24643874643874641</v>
      </c>
      <c r="DA437" s="3">
        <f>_xlfn.STDEV.S(Tabela13[[#This Row],[V41]],Tabela13[[#This Row],[V42]])</f>
        <v>5.0363730853743042E-3</v>
      </c>
      <c r="DB437" s="3">
        <f>_xlfn.STDEV.S(Tabela13[[#This Row],[V41]],Tabela13[[#This Row],[V43]])</f>
        <v>0.35355339059327379</v>
      </c>
      <c r="DC437" s="3">
        <f>_xlfn.STDEV.S(Tabela13[[#This Row],[V41]],Tabela13[[#This Row],[V44]])</f>
        <v>0.69703403501579897</v>
      </c>
      <c r="DD437" s="3">
        <f>_xlfn.STDEV.S(Tabela13[[#This Row],[V41]],Tabela13[[#This Row],[V45]])</f>
        <v>0.34348064442252518</v>
      </c>
      <c r="DE437" s="3">
        <f>_xlfn.STDEV.S(Tabela13[[#This Row],[V41]],Tabela13[[#This Row],[V46]])</f>
        <v>0.70207040810117327</v>
      </c>
      <c r="DF437" s="3">
        <f>_xlfn.STDEV.S(Tabela13[[#This Row],[V42]],Tabela13[[#This Row],[V41]])</f>
        <v>5.0363730853743042E-3</v>
      </c>
      <c r="DG437" s="3">
        <f>_xlfn.STDEV.S(Tabela13[[#This Row],[V42]],Tabela13[[#This Row],[V43]])</f>
        <v>0.35858976367864809</v>
      </c>
      <c r="DH437" s="3">
        <f>_xlfn.STDEV.S(Tabela13[[#This Row],[V42]],Tabela13[[#This Row],[V44]])</f>
        <v>0.70207040810117327</v>
      </c>
      <c r="DI437" s="3">
        <f>_xlfn.STDEV.S(Tabela13[[#This Row],[V42]],Tabela13[[#This Row],[V45]])</f>
        <v>0.34851701750789948</v>
      </c>
      <c r="DJ437" s="3">
        <f>_xlfn.STDEV.S(Tabela13[[#This Row],[V42]],Tabela13[[#This Row],[V46]])</f>
        <v>0.70710678118654757</v>
      </c>
      <c r="DK437" s="3">
        <f>_xlfn.STDEV.S(Tabela13[[#This Row],[V43]],Tabela13[[#This Row],[V41]])</f>
        <v>0.35355339059327379</v>
      </c>
      <c r="DL437" s="3">
        <f>_xlfn.STDEV.S(Tabela13[[#This Row],[V43]],Tabela13[[#This Row],[V42]])</f>
        <v>0.35858976367864809</v>
      </c>
      <c r="DM437" s="3">
        <f>_xlfn.STDEV.S(Tabela13[[#This Row],[V43]],Tabela13[[#This Row],[V44]])</f>
        <v>0.34348064442252518</v>
      </c>
      <c r="DN437" s="3">
        <f>_xlfn.STDEV.S(Tabela13[[#This Row],[V43]],Tabela13[[#This Row],[V45]])</f>
        <v>1.0072746170748608E-2</v>
      </c>
      <c r="DO437" s="3">
        <f>_xlfn.STDEV.S(Tabela13[[#This Row],[V43]],Tabela13[[#This Row],[V46]])</f>
        <v>0.34851701750789948</v>
      </c>
      <c r="DP437" s="3">
        <f>_xlfn.STDEV.S(Tabela13[[#This Row],[V44]],Tabela13[[#This Row],[V41]])</f>
        <v>0.69703403501579897</v>
      </c>
      <c r="DQ437" s="3">
        <f>_xlfn.STDEV.S(Tabela13[[#This Row],[V44]],Tabela13[[#This Row],[V42]])</f>
        <v>0.70207040810117327</v>
      </c>
      <c r="DR437" s="3">
        <f>_xlfn.STDEV.S(Tabela13[[#This Row],[V44]],Tabela13[[#This Row],[V43]])</f>
        <v>0.34348064442252518</v>
      </c>
      <c r="DS437" s="3">
        <f>_xlfn.STDEV.S(Tabela13[[#This Row],[V44]],Tabela13[[#This Row],[V45]])</f>
        <v>0.35355339059327379</v>
      </c>
      <c r="DT437" s="3">
        <f>_xlfn.STDEV.S(Tabela13[[#This Row],[V44]],Tabela13[[#This Row],[V46]])</f>
        <v>5.0363730853743042E-3</v>
      </c>
      <c r="DU437" s="3">
        <f>_xlfn.STDEV.S(Tabela13[[#This Row],[V45]],Tabela13[[#This Row],[V41]])</f>
        <v>0.34348064442252518</v>
      </c>
      <c r="DV437" s="3">
        <f>_xlfn.STDEV.S(Tabela13[[#This Row],[V45]],Tabela13[[#This Row],[V42]])</f>
        <v>0.34851701750789948</v>
      </c>
      <c r="DW437" s="3">
        <f>_xlfn.STDEV.S(Tabela13[[#This Row],[V45]],Tabela13[[#This Row],[V43]])</f>
        <v>1.0072746170748608E-2</v>
      </c>
      <c r="DX437" s="3">
        <f>_xlfn.STDEV.S(Tabela13[[#This Row],[V45]],Tabela13[[#This Row],[V44]])</f>
        <v>0.35355339059327379</v>
      </c>
      <c r="DY437" s="3">
        <f>_xlfn.STDEV.S(Tabela13[[#This Row],[V45]],Tabela13[[#This Row],[V46]])</f>
        <v>0.35858976367864809</v>
      </c>
      <c r="DZ437" s="3">
        <f>_xlfn.STDEV.S(Tabela13[[#This Row],[V46]],Tabela13[[#This Row],[V41]])</f>
        <v>0.70207040810117327</v>
      </c>
      <c r="EA437" s="3">
        <f>_xlfn.STDEV.S(Tabela13[[#This Row],[V46]],Tabela13[[#This Row],[V42]])</f>
        <v>0.70710678118654757</v>
      </c>
      <c r="EB437" s="3">
        <f>_xlfn.STDEV.S(Tabela13[[#This Row],[V46]],Tabela13[[#This Row],[V43]])</f>
        <v>0.34851701750789948</v>
      </c>
      <c r="EC437" s="3">
        <f>_xlfn.STDEV.S(Tabela13[[#This Row],[V46]],Tabela13[[#This Row],[V44]])</f>
        <v>5.0363730853743042E-3</v>
      </c>
      <c r="ED437" s="3">
        <f>_xlfn.STDEV.S(Tabela13[[#This Row],[V46]],Tabela13[[#This Row],[V45]])</f>
        <v>0.35858976367864809</v>
      </c>
      <c r="EE437" s="3">
        <f t="shared" si="452"/>
        <v>1.0145004034240349E-2</v>
      </c>
      <c r="EF437" s="3">
        <f t="shared" si="453"/>
        <v>1.45568610085911</v>
      </c>
      <c r="EG437" s="3" t="str">
        <f t="shared" si="454"/>
        <v/>
      </c>
      <c r="EH437" s="3">
        <f t="shared" si="455"/>
        <v>1.3739225776901007</v>
      </c>
      <c r="EI437" s="3">
        <f t="shared" si="456"/>
        <v>-197.14137059480811</v>
      </c>
      <c r="EJ437" s="3">
        <f t="shared" si="457"/>
        <v>1.0145004034240349E-2</v>
      </c>
      <c r="EK437" s="3">
        <f t="shared" si="458"/>
        <v>1.4550867867191386</v>
      </c>
      <c r="EL437" s="3">
        <f t="shared" si="459"/>
        <v>197.14137059480811</v>
      </c>
      <c r="EM437" s="3">
        <f t="shared" si="460"/>
        <v>1.3744884623064348</v>
      </c>
      <c r="EN437" s="3" t="str">
        <f t="shared" si="461"/>
        <v/>
      </c>
      <c r="EO437" s="3">
        <f t="shared" si="462"/>
        <v>1.45568610085911</v>
      </c>
      <c r="EP437" s="3">
        <f t="shared" si="463"/>
        <v>1.4550867867191386</v>
      </c>
      <c r="EQ437" s="3">
        <f t="shared" si="464"/>
        <v>-1.3739225776901007</v>
      </c>
      <c r="ER437" s="3" t="str">
        <f t="shared" si="465"/>
        <v/>
      </c>
      <c r="ES437" s="3" t="str">
        <f t="shared" si="466"/>
        <v/>
      </c>
      <c r="ET437" s="3" t="str">
        <f t="shared" si="467"/>
        <v/>
      </c>
      <c r="EU437" s="3" t="str">
        <f t="shared" si="468"/>
        <v/>
      </c>
      <c r="EV437" s="3">
        <f t="shared" si="469"/>
        <v>-1.3739225776901007</v>
      </c>
      <c r="EW437" s="3">
        <f t="shared" si="470"/>
        <v>-1.45568610085911</v>
      </c>
      <c r="EX437" s="3">
        <f t="shared" si="471"/>
        <v>-1.0145004034240349E-2</v>
      </c>
      <c r="EY437" s="3">
        <f t="shared" si="472"/>
        <v>1.3739225776901007</v>
      </c>
      <c r="EZ437" s="3">
        <f t="shared" si="473"/>
        <v>1.3744884623064348</v>
      </c>
      <c r="FA437" s="3" t="str">
        <f t="shared" si="474"/>
        <v/>
      </c>
      <c r="FB437" s="3">
        <f t="shared" si="475"/>
        <v>-1.45568610085911</v>
      </c>
      <c r="FC437" s="3">
        <f t="shared" si="476"/>
        <v>-1.4550867867191386</v>
      </c>
      <c r="FD437" s="3">
        <f t="shared" si="477"/>
        <v>-197.14137059480811</v>
      </c>
      <c r="FE437" s="3" t="str">
        <f t="shared" si="478"/>
        <v/>
      </c>
      <c r="FF437" s="3">
        <f t="shared" si="479"/>
        <v>-1.3744884623064348</v>
      </c>
      <c r="FG437" s="3">
        <f t="shared" si="480"/>
        <v>-1.0145004034240349E-2</v>
      </c>
      <c r="FH437" s="3">
        <f t="shared" si="481"/>
        <v>-1.4550867867191386</v>
      </c>
      <c r="FI437" s="4">
        <f t="shared" si="482"/>
        <v>0.76923076923076916</v>
      </c>
      <c r="FJ437" s="4">
        <f t="shared" si="483"/>
        <v>0.37037037037037035</v>
      </c>
      <c r="FK437" s="4">
        <f t="shared" si="484"/>
        <v>1.3351206434316352</v>
      </c>
      <c r="FL437" s="4">
        <f t="shared" si="485"/>
        <v>1.3753351206434314</v>
      </c>
      <c r="FM437" s="4">
        <f>Tabela13[[#This Row],[V139]]-Tabela13[[#This Row],[V140]]</f>
        <v>-4.0214477211796273E-2</v>
      </c>
      <c r="FN437" s="4">
        <f>Tabela13[[#This Row],[V1]]-Tabela13[[#This Row],[V2]]/2</f>
        <v>0.83903133903133897</v>
      </c>
      <c r="FO437" s="4">
        <f>Tabela13[[#This Row],[V1]]-Tabela13[[#This Row],[V3]]/2</f>
        <v>0.84259259259259256</v>
      </c>
      <c r="FP437" s="4">
        <f>Tabela13[[#This Row],[V1]]-Tabela13[[#This Row],[V4]]/2</f>
        <v>0.58903133903133897</v>
      </c>
      <c r="FQ437" s="4">
        <f>Tabela13[[#This Row],[V2]]-Tabela13[[#This Row],[V1]]/2</f>
        <v>9.9715099715099731E-2</v>
      </c>
      <c r="FR437" s="4">
        <f>Tabela13[[#This Row],[V2]]-Tabela13[[#This Row],[V3]]/2</f>
        <v>0.34971509971509973</v>
      </c>
      <c r="FS437" s="4">
        <f>Tabela13[[#This Row],[V2]]-Tabela13[[#This Row],[V4]]/2</f>
        <v>9.6153846153846145E-2</v>
      </c>
      <c r="FT437" s="4">
        <f t="shared" si="486"/>
        <v>0.6980916239737609</v>
      </c>
      <c r="FU437" s="4">
        <f t="shared" si="487"/>
        <v>0.70017793242531923</v>
      </c>
      <c r="FV437" s="4">
        <f t="shared" si="488"/>
        <v>0.53231526763799486</v>
      </c>
      <c r="FW437" s="4">
        <f t="shared" si="489"/>
        <v>9.9386565051535647E-2</v>
      </c>
      <c r="FX437" s="4">
        <f t="shared" si="490"/>
        <v>0.3364209881265125</v>
      </c>
      <c r="FY437" s="4">
        <f t="shared" si="491"/>
        <v>9.5859147110013185E-2</v>
      </c>
      <c r="FZ437" s="4">
        <f t="shared" si="492"/>
        <v>125.65649231527695</v>
      </c>
      <c r="GA437" s="4">
        <f t="shared" si="493"/>
        <v>126.03202783655746</v>
      </c>
      <c r="GB437" s="4">
        <f t="shared" si="494"/>
        <v>95.816748174839077</v>
      </c>
      <c r="GC437" s="4">
        <f t="shared" si="495"/>
        <v>17.889581709276417</v>
      </c>
      <c r="GD437" s="4">
        <f t="shared" si="496"/>
        <v>60.555777862772253</v>
      </c>
      <c r="GE437" s="4">
        <f t="shared" si="497"/>
        <v>17.254646479802375</v>
      </c>
      <c r="GF437" s="4">
        <f>Tabela13[[#This Row],[V1]]-Tabela13[[#This Row],[V2]]/Tabela13[[#This Row],[V2]]</f>
        <v>0.18518518518518512</v>
      </c>
      <c r="GG437" s="4">
        <f>Tabela13[[#This Row],[V1]]-Tabela13[[#This Row],[V3]]/Tabela13[[#This Row],[V3]]</f>
        <v>0.18518518518518512</v>
      </c>
      <c r="GH437" s="4">
        <f>Tabela13[[#This Row],[V1]]-Tabela13[[#This Row],[V4]]/Tabela13[[#This Row],[V4]]</f>
        <v>0.18518518518518512</v>
      </c>
      <c r="GI437" s="4">
        <f>Tabela13[[#This Row],[V2]]-Tabela13[[#This Row],[V1]]/Tabela13[[#This Row],[V1]]</f>
        <v>-0.30769230769230771</v>
      </c>
      <c r="GJ437" s="4">
        <f>Tabela13[[#This Row],[V2]]-Tabela13[[#This Row],[V3]]/Tabela13[[#This Row],[V3]]</f>
        <v>-0.30769230769230771</v>
      </c>
      <c r="GK437" s="4">
        <f>Tabela13[[#This Row],[V2]]-Tabela13[[#This Row],[V4]]/Tabela13[[#This Row],[V4]]</f>
        <v>-0.30769230769230771</v>
      </c>
      <c r="GL437" s="4">
        <f t="shared" si="498"/>
        <v>0.28870442215046938</v>
      </c>
      <c r="GM437" s="4">
        <f t="shared" si="499"/>
        <v>0.93874643874643882</v>
      </c>
      <c r="GN437" s="4">
        <f t="shared" si="500"/>
        <v>0.30754249521946814</v>
      </c>
      <c r="GO437" s="3">
        <f t="shared" si="501"/>
        <v>1</v>
      </c>
      <c r="GP437" s="3">
        <v>100</v>
      </c>
      <c r="GQ437" s="3">
        <f t="shared" si="502"/>
        <v>1.7000000000000002</v>
      </c>
      <c r="GR437" s="3">
        <f t="shared" si="503"/>
        <v>170.00000000000003</v>
      </c>
      <c r="GS437" s="34">
        <f>COUNTIF($D$2:D436,Tabela13[[#This Row],[HomeTeam]])</f>
        <v>21</v>
      </c>
      <c r="GT437" s="34">
        <f>COUNTIF($E$2:E436,Tabela13[[#This Row],[AwayTeam]])</f>
        <v>21</v>
      </c>
      <c r="GU437" s="3">
        <f>IFERROR(AVERAGEIFS($AD$2:AD436,$D$2:D436,Tabela13[[#This Row],[HomeTeam]],$GS$2:GS436,"&gt;="&amp;Tabela13[[#This Row],[Contagem_H]]-5),"")</f>
        <v>0.81341240473987919</v>
      </c>
      <c r="GV437" s="3">
        <f>IFERROR(AVERAGEIFS($G$2:G436,$E$2:E436,Tabela13[[#This Row],[AwayTeam]],$GT$2:GT436,"&gt;="&amp;Tabela13[[#This Row],[Contagem_A]]-5),"")</f>
        <v>1.4</v>
      </c>
      <c r="GW437" s="3">
        <f>IFERROR(AVERAGEIFS($GQ$2:GQ436,$D$2:D436,Tabela13[[#This Row],[HomeTeam]],$GS$2:GS436,"&gt;="&amp;Tabela13[[#This Row],[Contagem_H]]-5),"")</f>
        <v>1.2399999999999998</v>
      </c>
    </row>
    <row r="438" spans="1:205" x14ac:dyDescent="0.25">
      <c r="A438" t="s">
        <v>127</v>
      </c>
      <c r="B438" t="s">
        <v>284</v>
      </c>
      <c r="C438" t="s">
        <v>134</v>
      </c>
      <c r="D438" t="s">
        <v>133</v>
      </c>
      <c r="E438" t="s">
        <v>18</v>
      </c>
      <c r="F438" s="3">
        <v>0</v>
      </c>
      <c r="G438" s="3">
        <v>1</v>
      </c>
      <c r="H438" s="3" t="str">
        <f t="shared" si="504"/>
        <v>A</v>
      </c>
      <c r="I438" s="3">
        <v>2.5499999999999998</v>
      </c>
      <c r="J438" s="3">
        <v>3.1</v>
      </c>
      <c r="K438" s="3">
        <v>2.9</v>
      </c>
      <c r="L438" s="3">
        <v>2.2000000000000002</v>
      </c>
      <c r="M438" s="3">
        <v>1.67</v>
      </c>
      <c r="N438" s="3">
        <f t="shared" si="433"/>
        <v>1</v>
      </c>
      <c r="O438" s="3">
        <f t="shared" si="434"/>
        <v>0</v>
      </c>
      <c r="P438" s="3">
        <f t="shared" si="435"/>
        <v>3</v>
      </c>
      <c r="Q438" s="3">
        <f t="shared" si="436"/>
        <v>5.9565094113285033E-2</v>
      </c>
      <c r="R438" s="3">
        <f t="shared" si="437"/>
        <v>5.3347849755035426E-2</v>
      </c>
      <c r="S438" s="3">
        <f t="shared" si="438"/>
        <v>2.7018909899888768</v>
      </c>
      <c r="T438" s="3">
        <f t="shared" si="439"/>
        <v>3.2846517917511835</v>
      </c>
      <c r="U438" s="3">
        <f t="shared" si="440"/>
        <v>3.0727387729285267</v>
      </c>
      <c r="V438" s="3">
        <f t="shared" si="441"/>
        <v>2.3310432070492273</v>
      </c>
      <c r="W438" s="3">
        <f t="shared" si="442"/>
        <v>1.7694737071691859</v>
      </c>
      <c r="X438" s="4">
        <f t="shared" si="443"/>
        <v>0.39215686274509809</v>
      </c>
      <c r="Y438" s="4">
        <f t="shared" si="444"/>
        <v>0.32258064516129031</v>
      </c>
      <c r="Z438" s="4">
        <f t="shared" si="445"/>
        <v>0.34482758620689657</v>
      </c>
      <c r="AA438" s="4">
        <f t="shared" si="446"/>
        <v>0.45454545454545453</v>
      </c>
      <c r="AB438" s="4">
        <f t="shared" si="447"/>
        <v>0.5988023952095809</v>
      </c>
      <c r="AC438" s="4">
        <f t="shared" si="448"/>
        <v>0.19607843137254904</v>
      </c>
      <c r="AD438" s="4">
        <f t="shared" si="449"/>
        <v>0.67241379310344829</v>
      </c>
      <c r="AE438" s="4">
        <f t="shared" si="450"/>
        <v>0.69607843137254899</v>
      </c>
      <c r="AF438" s="4">
        <f t="shared" si="451"/>
        <v>0.17241379310344829</v>
      </c>
      <c r="AG438" s="4">
        <f>IFERROR(AVERAGE(Tabela13[[#This Row],[V1]],Tabela13[[#This Row],[V2]]),"")</f>
        <v>0.43424611223799869</v>
      </c>
      <c r="AH438" s="4">
        <f>IFERROR(AVERAGE(Tabela13[[#This Row],[V1]],Tabela13[[#This Row],[V3]]),"")</f>
        <v>0.44607843137254899</v>
      </c>
      <c r="AI438" s="4">
        <f>IFERROR(AVERAGE(Tabela13[[#This Row],[V1]],Tabela13[[#This Row],[V4]]),"")</f>
        <v>0.18424611223799867</v>
      </c>
      <c r="AJ438" s="4">
        <f>IFERROR(AVERAGE(Tabela13[[#This Row],[V2]],Tabela13[[#This Row],[V1]]),"")</f>
        <v>0.43424611223799869</v>
      </c>
      <c r="AK438" s="4">
        <f>IFERROR(AVERAGE(Tabela13[[#This Row],[V2]],Tabela13[[#This Row],[V3]]),"")</f>
        <v>0.68424611223799858</v>
      </c>
      <c r="AL438" s="4">
        <f>IFERROR(AVERAGE(Tabela13[[#This Row],[V2]],Tabela13[[#This Row],[V4]]),"")</f>
        <v>0.42241379310344829</v>
      </c>
      <c r="AM438" s="4">
        <f>IFERROR(AVERAGE(Tabela13[[#This Row],[V3]],Tabela13[[#This Row],[V1]]),"")</f>
        <v>0.44607843137254899</v>
      </c>
      <c r="AN438" s="4">
        <f>IFERROR(AVERAGE(Tabela13[[#This Row],[V3]],Tabela13[[#This Row],[V2]]),"")</f>
        <v>0.68424611223799858</v>
      </c>
      <c r="AO438" s="4">
        <f>IFERROR(AVERAGE(Tabela13[[#This Row],[V3]],Tabela13[[#This Row],[V4]]),"")</f>
        <v>0.43424611223799864</v>
      </c>
      <c r="AP438" s="4">
        <f>IFERROR(AVERAGE(Tabela13[[#This Row],[V4]],Tabela13[[#This Row],[V1]]),"")</f>
        <v>0.18424611223799867</v>
      </c>
      <c r="AQ438" s="4">
        <f>IFERROR(AVERAGE(Tabela13[[#This Row],[V4]],Tabela13[[#This Row],[V2]]),"")</f>
        <v>0.42241379310344829</v>
      </c>
      <c r="AR438" s="4">
        <f>IFERROR(AVERAGE(Tabela13[[#This Row],[V4]],Tabela13[[#This Row],[V3]]),"")</f>
        <v>0.43424611223799864</v>
      </c>
      <c r="AS438" s="4">
        <f>_xlfn.STDEV.S(Tabela13[[#This Row],[V1]:[V2]])</f>
        <v>0.3368199643988658</v>
      </c>
      <c r="AT438" s="4">
        <f>_xlfn.STDEV.S(Tabela13[[#This Row],[V1]],Tabela13[[#This Row],[V3]])</f>
        <v>0.35355339059327379</v>
      </c>
      <c r="AU438" s="4">
        <f>_xlfn.STDEV.S(Tabela13[[#This Row],[V1]],Tabela13[[#This Row],[V4]])</f>
        <v>1.6733426194407829E-2</v>
      </c>
      <c r="AV438" s="4">
        <f>_xlfn.STDEV.S(Tabela13[[#This Row],[V2]],Tabela13[[#This Row],[V1]])</f>
        <v>0.3368199643988658</v>
      </c>
      <c r="AW438" s="4">
        <f>_xlfn.STDEV.S(Tabela13[[#This Row],[V2]],Tabela13[[#This Row],[V3]])</f>
        <v>1.6733426194407788E-2</v>
      </c>
      <c r="AX438" s="4">
        <f>_xlfn.STDEV.S(Tabela13[[#This Row],[V42]],Tabela13[[#This Row],[V44]])</f>
        <v>0.6903733549921397</v>
      </c>
      <c r="AY438" s="4">
        <f>_xlfn.STDEV.S(Tabela13[[#This Row],[V3]],Tabela13[[#This Row],[V1]])</f>
        <v>0.35355339059327379</v>
      </c>
      <c r="AZ438" s="4">
        <f>_xlfn.STDEV.S(Tabela13[[#This Row],[V3]],Tabela13[[#This Row],[V2]])</f>
        <v>1.6733426194407788E-2</v>
      </c>
      <c r="BA438" s="4">
        <f>_xlfn.STDEV.S(Tabela13[[#This Row],[V3]],Tabela13[[#This Row],[V4]])</f>
        <v>0.37028681678768149</v>
      </c>
      <c r="BB438" s="4">
        <f>_xlfn.STDEV.S(Tabela13[[#This Row],[V4]],Tabela13[[#This Row],[V1]])</f>
        <v>1.6733426194407829E-2</v>
      </c>
      <c r="BC438" s="4">
        <f>_xlfn.STDEV.S(Tabela13[[#This Row],[V4]],Tabela13[[#This Row],[V2]])</f>
        <v>0.35355339059327379</v>
      </c>
      <c r="BD438" s="4">
        <f>_xlfn.STDEV.S(Tabela13[[#This Row],[V4]],Tabela13[[#This Row],[V3]])</f>
        <v>0.37028681678768149</v>
      </c>
      <c r="BE438" s="4">
        <f>Tabela13[[#This Row],[V17]]/Tabela13[[#This Row],[V5]]</f>
        <v>0.77564301649812761</v>
      </c>
      <c r="BF438" s="4">
        <f>Tabela13[[#This Row],[V18]]/Tabela13[[#This Row],[V6]]</f>
        <v>0.79258122726404234</v>
      </c>
      <c r="BG438" s="4">
        <f>Tabela13[[#This Row],[V19]]/Tabela13[[#This Row],[V7]]</f>
        <v>9.0821054464327255E-2</v>
      </c>
      <c r="BH438" s="4">
        <f>Tabela13[[#This Row],[V20]]/Tabela13[[#This Row],[V8]]</f>
        <v>0.77564301649812761</v>
      </c>
      <c r="BI438" s="4">
        <f>Tabela13[[#This Row],[V21]]/Tabela13[[#This Row],[V9]]</f>
        <v>2.4455274052894389E-2</v>
      </c>
      <c r="BJ438" s="4">
        <f>Tabela13[[#This Row],[V22]]/Tabela13[[#This Row],[V10]]</f>
        <v>1.6343532485528205</v>
      </c>
      <c r="BK438" s="4">
        <f>Tabela13[[#This Row],[V23]]/Tabela13[[#This Row],[V11]]</f>
        <v>0.79258122726404234</v>
      </c>
      <c r="BL438" s="4">
        <f>Tabela13[[#This Row],[V24]]/Tabela13[[#This Row],[V12]]</f>
        <v>2.4455274052894389E-2</v>
      </c>
      <c r="BM438" s="4">
        <f>Tabela13[[#This Row],[V25]]/Tabela13[[#This Row],[V13]]</f>
        <v>0.85271187548303762</v>
      </c>
      <c r="BN438" s="4">
        <f>Tabela13[[#This Row],[V26]]/Tabela13[[#This Row],[V14]]</f>
        <v>9.0821054464327255E-2</v>
      </c>
      <c r="BO438" s="4">
        <f>Tabela13[[#This Row],[V27]]/Tabela13[[#This Row],[V15]]</f>
        <v>0.83698353691468896</v>
      </c>
      <c r="BP438" s="4">
        <f>Tabela13[[#This Row],[V28]]/Tabela13[[#This Row],[V16]]</f>
        <v>0.85271187548303762</v>
      </c>
      <c r="BQ438" s="4">
        <f>Tabela13[[#This Row],[V1]]-Tabela13[[#This Row],[V2]]</f>
        <v>-0.47633536173089924</v>
      </c>
      <c r="BR438" s="4">
        <f>Tabela13[[#This Row],[V1]]-Tabela13[[#This Row],[V3]]</f>
        <v>-0.49999999999999994</v>
      </c>
      <c r="BS438" s="4">
        <f>Tabela13[[#This Row],[V1]]-Tabela13[[#This Row],[V4]]</f>
        <v>2.3664638269100757E-2</v>
      </c>
      <c r="BT438" s="4">
        <f>Tabela13[[#This Row],[V2]]-Tabela13[[#This Row],[V1]]</f>
        <v>0.47633536173089924</v>
      </c>
      <c r="BU438" s="4">
        <f>Tabela13[[#This Row],[V2]]-Tabela13[[#This Row],[V3]]</f>
        <v>-2.3664638269100702E-2</v>
      </c>
      <c r="BV438" s="4">
        <f>Tabela13[[#This Row],[V2]]-Tabela13[[#This Row],[V4]]</f>
        <v>0.5</v>
      </c>
      <c r="BW438" s="4">
        <f>AVERAGE(Tabela13[[#This Row],[V41]],Tabela13[[#This Row],[V42]])</f>
        <v>-0.48816768086544959</v>
      </c>
      <c r="BX438" s="4">
        <f>AVERAGE(Tabela13[[#This Row],[V41]],Tabela13[[#This Row],[V43]])</f>
        <v>-0.22633536173089924</v>
      </c>
      <c r="BY438" s="4">
        <f>AVERAGE(Tabela13[[#This Row],[V41]],Tabela13[[#This Row],[V44]])</f>
        <v>0</v>
      </c>
      <c r="BZ438" s="4">
        <f>AVERAGE(Tabela13[[#This Row],[V41]],Tabela13[[#This Row],[V45]])</f>
        <v>-0.24999999999999997</v>
      </c>
      <c r="CA438" s="4">
        <f>AVERAGE(Tabela13[[#This Row],[V41]],Tabela13[[#This Row],[V46]])</f>
        <v>1.1832319134550379E-2</v>
      </c>
      <c r="CB438" s="4">
        <f>AVERAGE(Tabela13[[#This Row],[V42]],Tabela13[[#This Row],[V41]])</f>
        <v>-0.48816768086544959</v>
      </c>
      <c r="CC438" s="4">
        <f>AVERAGE(Tabela13[[#This Row],[V42]],Tabela13[[#This Row],[V43]])</f>
        <v>-0.23816768086544959</v>
      </c>
      <c r="CD438" s="4">
        <f>AVERAGE(Tabela13[[#This Row],[V42]],Tabela13[[#This Row],[V44]])</f>
        <v>-1.1832319134550351E-2</v>
      </c>
      <c r="CE438" s="4">
        <f>AVERAGE(Tabela13[[#This Row],[V42]],Tabela13[[#This Row],[V45]])</f>
        <v>-0.2618323191345503</v>
      </c>
      <c r="CF438" s="4">
        <f>AVERAGE(Tabela13[[#This Row],[V42]],Tabela13[[#This Row],[V46]])</f>
        <v>0</v>
      </c>
      <c r="CG438" s="4">
        <f>AVERAGE(Tabela13[[#This Row],[V43]],Tabela13[[#This Row],[V41]])</f>
        <v>-0.22633536173089924</v>
      </c>
      <c r="CH438" s="4">
        <f>AVERAGE(Tabela13[[#This Row],[V43]],Tabela13[[#This Row],[V42]])</f>
        <v>-0.23816768086544959</v>
      </c>
      <c r="CI438" s="4">
        <f>AVERAGE(Tabela13[[#This Row],[V43]],Tabela13[[#This Row],[V44]])</f>
        <v>0.25</v>
      </c>
      <c r="CJ438" s="4">
        <f>AVERAGE(Tabela13[[#This Row],[V43]],Tabela13[[#This Row],[V45]])</f>
        <v>2.7755575615628914E-17</v>
      </c>
      <c r="CK438" s="4">
        <f>AVERAGE(Tabela13[[#This Row],[V43]],Tabela13[[#This Row],[V46]])</f>
        <v>0.26183231913455041</v>
      </c>
      <c r="CL438" s="4">
        <f>AVERAGE(Tabela13[[#This Row],[V44]],Tabela13[[#This Row],[V41]])</f>
        <v>0</v>
      </c>
      <c r="CM438" s="4">
        <f>AVERAGE(Tabela13[[#This Row],[V44]],Tabela13[[#This Row],[V42]])</f>
        <v>-1.1832319134550351E-2</v>
      </c>
      <c r="CN438" s="4">
        <f>AVERAGE(Tabela13[[#This Row],[V44]],Tabela13[[#This Row],[V43]])</f>
        <v>0.25</v>
      </c>
      <c r="CO438" s="4">
        <f>AVERAGE(Tabela13[[#This Row],[V44]],Tabela13[[#This Row],[V45]])</f>
        <v>0.22633536173089927</v>
      </c>
      <c r="CP438" s="4">
        <f>AVERAGE(Tabela13[[#This Row],[V44]],Tabela13[[#This Row],[V46]])</f>
        <v>0.48816768086544959</v>
      </c>
      <c r="CQ438" s="4">
        <f>AVERAGE(Tabela13[[#This Row],[V45]],Tabela13[[#This Row],[V41]])</f>
        <v>-0.24999999999999997</v>
      </c>
      <c r="CR438" s="4">
        <f>AVERAGE(Tabela13[[#This Row],[V45]],Tabela13[[#This Row],[V42]])</f>
        <v>-0.2618323191345503</v>
      </c>
      <c r="CS438" s="4">
        <f>AVERAGE(Tabela13[[#This Row],[V45]],Tabela13[[#This Row],[V43]])</f>
        <v>2.7755575615628914E-17</v>
      </c>
      <c r="CT438" s="4">
        <f>AVERAGE(Tabela13[[#This Row],[V45]],Tabela13[[#This Row],[V44]])</f>
        <v>0.22633536173089927</v>
      </c>
      <c r="CU438" s="4">
        <f>AVERAGE(Tabela13[[#This Row],[V45]],Tabela13[[#This Row],[V46]])</f>
        <v>0.23816768086544965</v>
      </c>
      <c r="CV438" s="4">
        <f>AVERAGE(Tabela13[[#This Row],[V46]],Tabela13[[#This Row],[V41]])</f>
        <v>1.1832319134550379E-2</v>
      </c>
      <c r="CW438" s="4">
        <f>AVERAGE(Tabela13[[#This Row],[V46]],Tabela13[[#This Row],[V42]])</f>
        <v>0</v>
      </c>
      <c r="CX438" s="4">
        <f>AVERAGE(Tabela13[[#This Row],[V46]],Tabela13[[#This Row],[V43]])</f>
        <v>0.26183231913455041</v>
      </c>
      <c r="CY438" s="4">
        <f>AVERAGE(Tabela13[[#This Row],[V46]],Tabela13[[#This Row],[V44]])</f>
        <v>0.48816768086544959</v>
      </c>
      <c r="CZ438" s="4">
        <f>AVERAGE(Tabela13[[#This Row],[V46]],Tabela13[[#This Row],[V45]])</f>
        <v>0.23816768086544965</v>
      </c>
      <c r="DA438" s="3">
        <f>_xlfn.STDEV.S(Tabela13[[#This Row],[V41]],Tabela13[[#This Row],[V42]])</f>
        <v>1.6733426194407788E-2</v>
      </c>
      <c r="DB438" s="3">
        <f>_xlfn.STDEV.S(Tabela13[[#This Row],[V41]],Tabela13[[#This Row],[V43]])</f>
        <v>0.35355339059327379</v>
      </c>
      <c r="DC438" s="3">
        <f>_xlfn.STDEV.S(Tabela13[[#This Row],[V41]],Tabela13[[#This Row],[V44]])</f>
        <v>0.67363992879773194</v>
      </c>
      <c r="DD438" s="3">
        <f>_xlfn.STDEV.S(Tabela13[[#This Row],[V41]],Tabela13[[#This Row],[V45]])</f>
        <v>0.32008653820445815</v>
      </c>
      <c r="DE438" s="3">
        <f>_xlfn.STDEV.S(Tabela13[[#This Row],[V41]],Tabela13[[#This Row],[V46]])</f>
        <v>0.6903733549921397</v>
      </c>
      <c r="DF438" s="3">
        <f>_xlfn.STDEV.S(Tabela13[[#This Row],[V42]],Tabela13[[#This Row],[V41]])</f>
        <v>1.6733426194407788E-2</v>
      </c>
      <c r="DG438" s="3">
        <f>_xlfn.STDEV.S(Tabela13[[#This Row],[V42]],Tabela13[[#This Row],[V43]])</f>
        <v>0.37028681678768155</v>
      </c>
      <c r="DH438" s="3">
        <f>_xlfn.STDEV.S(Tabela13[[#This Row],[V42]],Tabela13[[#This Row],[V44]])</f>
        <v>0.6903733549921397</v>
      </c>
      <c r="DI438" s="3">
        <f>_xlfn.STDEV.S(Tabela13[[#This Row],[V42]],Tabela13[[#This Row],[V45]])</f>
        <v>0.33681996439886597</v>
      </c>
      <c r="DJ438" s="3">
        <f>_xlfn.STDEV.S(Tabela13[[#This Row],[V42]],Tabela13[[#This Row],[V46]])</f>
        <v>0.70710678118654746</v>
      </c>
      <c r="DK438" s="3">
        <f>_xlfn.STDEV.S(Tabela13[[#This Row],[V43]],Tabela13[[#This Row],[V41]])</f>
        <v>0.35355339059327379</v>
      </c>
      <c r="DL438" s="3">
        <f>_xlfn.STDEV.S(Tabela13[[#This Row],[V43]],Tabela13[[#This Row],[V42]])</f>
        <v>0.37028681678768155</v>
      </c>
      <c r="DM438" s="3">
        <f>_xlfn.STDEV.S(Tabela13[[#This Row],[V43]],Tabela13[[#This Row],[V44]])</f>
        <v>0.32008653820445815</v>
      </c>
      <c r="DN438" s="3">
        <f>_xlfn.STDEV.S(Tabela13[[#This Row],[V43]],Tabela13[[#This Row],[V45]])</f>
        <v>3.3466852388815617E-2</v>
      </c>
      <c r="DO438" s="3">
        <f>_xlfn.STDEV.S(Tabela13[[#This Row],[V43]],Tabela13[[#This Row],[V46]])</f>
        <v>0.33681996439886591</v>
      </c>
      <c r="DP438" s="3">
        <f>_xlfn.STDEV.S(Tabela13[[#This Row],[V44]],Tabela13[[#This Row],[V41]])</f>
        <v>0.67363992879773194</v>
      </c>
      <c r="DQ438" s="3">
        <f>_xlfn.STDEV.S(Tabela13[[#This Row],[V44]],Tabela13[[#This Row],[V42]])</f>
        <v>0.6903733549921397</v>
      </c>
      <c r="DR438" s="3">
        <f>_xlfn.STDEV.S(Tabela13[[#This Row],[V44]],Tabela13[[#This Row],[V43]])</f>
        <v>0.32008653820445815</v>
      </c>
      <c r="DS438" s="3">
        <f>_xlfn.STDEV.S(Tabela13[[#This Row],[V44]],Tabela13[[#This Row],[V45]])</f>
        <v>0.35355339059327373</v>
      </c>
      <c r="DT438" s="3">
        <f>_xlfn.STDEV.S(Tabela13[[#This Row],[V44]],Tabela13[[#This Row],[V46]])</f>
        <v>1.6733426194407829E-2</v>
      </c>
      <c r="DU438" s="3">
        <f>_xlfn.STDEV.S(Tabela13[[#This Row],[V45]],Tabela13[[#This Row],[V41]])</f>
        <v>0.32008653820445815</v>
      </c>
      <c r="DV438" s="3">
        <f>_xlfn.STDEV.S(Tabela13[[#This Row],[V45]],Tabela13[[#This Row],[V42]])</f>
        <v>0.33681996439886597</v>
      </c>
      <c r="DW438" s="3">
        <f>_xlfn.STDEV.S(Tabela13[[#This Row],[V45]],Tabela13[[#This Row],[V43]])</f>
        <v>3.3466852388815617E-2</v>
      </c>
      <c r="DX438" s="3">
        <f>_xlfn.STDEV.S(Tabela13[[#This Row],[V45]],Tabela13[[#This Row],[V44]])</f>
        <v>0.35355339059327373</v>
      </c>
      <c r="DY438" s="3">
        <f>_xlfn.STDEV.S(Tabela13[[#This Row],[V45]],Tabela13[[#This Row],[V46]])</f>
        <v>0.37028681678768155</v>
      </c>
      <c r="DZ438" s="3">
        <f>_xlfn.STDEV.S(Tabela13[[#This Row],[V46]],Tabela13[[#This Row],[V41]])</f>
        <v>0.6903733549921397</v>
      </c>
      <c r="EA438" s="3">
        <f>_xlfn.STDEV.S(Tabela13[[#This Row],[V46]],Tabela13[[#This Row],[V42]])</f>
        <v>0.70710678118654746</v>
      </c>
      <c r="EB438" s="3">
        <f>_xlfn.STDEV.S(Tabela13[[#This Row],[V46]],Tabela13[[#This Row],[V43]])</f>
        <v>0.33681996439886591</v>
      </c>
      <c r="EC438" s="3">
        <f>_xlfn.STDEV.S(Tabela13[[#This Row],[V46]],Tabela13[[#This Row],[V44]])</f>
        <v>1.6733426194407829E-2</v>
      </c>
      <c r="ED438" s="3">
        <f>_xlfn.STDEV.S(Tabela13[[#This Row],[V46]],Tabela13[[#This Row],[V45]])</f>
        <v>0.37028681678768155</v>
      </c>
      <c r="EE438" s="3">
        <f t="shared" si="452"/>
        <v>-3.4278029558904598E-2</v>
      </c>
      <c r="EF438" s="3">
        <f t="shared" si="453"/>
        <v>-1.562077564413598</v>
      </c>
      <c r="EG438" s="3" t="str">
        <f t="shared" si="454"/>
        <v/>
      </c>
      <c r="EH438" s="3">
        <f t="shared" si="455"/>
        <v>-1.2803461528178328</v>
      </c>
      <c r="EI438" s="3">
        <f t="shared" si="456"/>
        <v>58.346410973335658</v>
      </c>
      <c r="EJ438" s="3">
        <f t="shared" si="457"/>
        <v>-3.4278029558904598E-2</v>
      </c>
      <c r="EK438" s="3">
        <f t="shared" si="458"/>
        <v>-1.5547315884428137</v>
      </c>
      <c r="EL438" s="3">
        <f t="shared" si="459"/>
        <v>-58.346410973335793</v>
      </c>
      <c r="EM438" s="3">
        <f t="shared" si="460"/>
        <v>-1.2863956806866956</v>
      </c>
      <c r="EN438" s="3" t="str">
        <f t="shared" si="461"/>
        <v/>
      </c>
      <c r="EO438" s="3">
        <f t="shared" si="462"/>
        <v>-1.562077564413598</v>
      </c>
      <c r="EP438" s="3">
        <f t="shared" si="463"/>
        <v>-1.5547315884428137</v>
      </c>
      <c r="EQ438" s="3">
        <f t="shared" si="464"/>
        <v>1.2803461528178326</v>
      </c>
      <c r="ER438" s="3">
        <f t="shared" si="465"/>
        <v>1205770431580267.3</v>
      </c>
      <c r="ES438" s="3" t="str">
        <f t="shared" si="466"/>
        <v/>
      </c>
      <c r="ET438" s="3" t="str">
        <f t="shared" si="467"/>
        <v/>
      </c>
      <c r="EU438" s="3" t="str">
        <f t="shared" si="468"/>
        <v/>
      </c>
      <c r="EV438" s="3">
        <f t="shared" si="469"/>
        <v>1.2803461528178326</v>
      </c>
      <c r="EW438" s="3">
        <f t="shared" si="470"/>
        <v>1.5620775644135976</v>
      </c>
      <c r="EX438" s="3">
        <f t="shared" si="471"/>
        <v>3.4278029558904681E-2</v>
      </c>
      <c r="EY438" s="3">
        <f t="shared" si="472"/>
        <v>-1.2803461528178328</v>
      </c>
      <c r="EZ438" s="3">
        <f t="shared" si="473"/>
        <v>-1.2863956806866956</v>
      </c>
      <c r="FA438" s="3">
        <f t="shared" si="474"/>
        <v>1205770431580267.3</v>
      </c>
      <c r="FB438" s="3">
        <f t="shared" si="475"/>
        <v>1.5620775644135976</v>
      </c>
      <c r="FC438" s="3">
        <f t="shared" si="476"/>
        <v>1.5547315884428132</v>
      </c>
      <c r="FD438" s="3">
        <f t="shared" si="477"/>
        <v>58.346410973335658</v>
      </c>
      <c r="FE438" s="3" t="str">
        <f t="shared" si="478"/>
        <v/>
      </c>
      <c r="FF438" s="3">
        <f t="shared" si="479"/>
        <v>1.286395680686695</v>
      </c>
      <c r="FG438" s="3">
        <f t="shared" si="480"/>
        <v>3.4278029558904681E-2</v>
      </c>
      <c r="FH438" s="3">
        <f t="shared" si="481"/>
        <v>1.5547315884428132</v>
      </c>
      <c r="FI438" s="4">
        <f t="shared" si="482"/>
        <v>0</v>
      </c>
      <c r="FJ438" s="4">
        <f t="shared" si="483"/>
        <v>0.39215686274509809</v>
      </c>
      <c r="FK438" s="4">
        <f t="shared" si="484"/>
        <v>1.414779744750926</v>
      </c>
      <c r="FL438" s="4">
        <f t="shared" si="485"/>
        <v>1.2807739810621652</v>
      </c>
      <c r="FM438" s="4">
        <f>Tabela13[[#This Row],[V139]]-Tabela13[[#This Row],[V140]]</f>
        <v>0.13400576368876083</v>
      </c>
      <c r="FN438" s="4">
        <f>Tabela13[[#This Row],[V1]]-Tabela13[[#This Row],[V2]]/2</f>
        <v>-0.1401284651791751</v>
      </c>
      <c r="FO438" s="4">
        <f>Tabela13[[#This Row],[V1]]-Tabela13[[#This Row],[V3]]/2</f>
        <v>-0.15196078431372545</v>
      </c>
      <c r="FP438" s="4">
        <f>Tabela13[[#This Row],[V1]]-Tabela13[[#This Row],[V4]]/2</f>
        <v>0.1098715348208249</v>
      </c>
      <c r="FQ438" s="4">
        <f>Tabela13[[#This Row],[V2]]-Tabela13[[#This Row],[V1]]/2</f>
        <v>0.57437457741717379</v>
      </c>
      <c r="FR438" s="4">
        <f>Tabela13[[#This Row],[V2]]-Tabela13[[#This Row],[V3]]/2</f>
        <v>0.32437457741717379</v>
      </c>
      <c r="FS438" s="4">
        <f>Tabela13[[#This Row],[V2]]-Tabela13[[#This Row],[V4]]/2</f>
        <v>0.5862068965517242</v>
      </c>
      <c r="FT438" s="4">
        <f t="shared" si="486"/>
        <v>-0.13922193492311441</v>
      </c>
      <c r="FU438" s="4">
        <f t="shared" si="487"/>
        <v>-0.15080703129016773</v>
      </c>
      <c r="FV438" s="4">
        <f t="shared" si="488"/>
        <v>0.10943259566815423</v>
      </c>
      <c r="FW438" s="4">
        <f t="shared" si="489"/>
        <v>0.52136413111686419</v>
      </c>
      <c r="FX438" s="4">
        <f t="shared" si="490"/>
        <v>0.31366612179338654</v>
      </c>
      <c r="FY438" s="4">
        <f t="shared" si="491"/>
        <v>0.53021577277663001</v>
      </c>
      <c r="FZ438" s="4">
        <f t="shared" si="492"/>
        <v>-25.059948286160594</v>
      </c>
      <c r="GA438" s="4">
        <f t="shared" si="493"/>
        <v>-27.145265632230188</v>
      </c>
      <c r="GB438" s="4">
        <f t="shared" si="494"/>
        <v>19.697867220267764</v>
      </c>
      <c r="GC438" s="4">
        <f t="shared" si="495"/>
        <v>93.845543601035544</v>
      </c>
      <c r="GD438" s="4">
        <f t="shared" si="496"/>
        <v>56.459901922809578</v>
      </c>
      <c r="GE438" s="4">
        <f t="shared" si="497"/>
        <v>95.438839099793398</v>
      </c>
      <c r="GF438" s="4">
        <f>Tabela13[[#This Row],[V1]]-Tabela13[[#This Row],[V2]]/Tabela13[[#This Row],[V2]]</f>
        <v>-0.80392156862745101</v>
      </c>
      <c r="GG438" s="4">
        <f>Tabela13[[#This Row],[V1]]-Tabela13[[#This Row],[V3]]/Tabela13[[#This Row],[V3]]</f>
        <v>-0.80392156862745101</v>
      </c>
      <c r="GH438" s="4">
        <f>Tabela13[[#This Row],[V1]]-Tabela13[[#This Row],[V4]]/Tabela13[[#This Row],[V4]]</f>
        <v>-0.80392156862745101</v>
      </c>
      <c r="GI438" s="4">
        <f>Tabela13[[#This Row],[V2]]-Tabela13[[#This Row],[V1]]/Tabela13[[#This Row],[V1]]</f>
        <v>-0.32758620689655171</v>
      </c>
      <c r="GJ438" s="4">
        <f>Tabela13[[#This Row],[V2]]-Tabela13[[#This Row],[V3]]/Tabela13[[#This Row],[V3]]</f>
        <v>-0.32758620689655171</v>
      </c>
      <c r="GK438" s="4">
        <f>Tabela13[[#This Row],[V2]]-Tabela13[[#This Row],[V4]]/Tabela13[[#This Row],[V4]]</f>
        <v>-0.32758620689655171</v>
      </c>
      <c r="GL438" s="4">
        <f t="shared" si="498"/>
        <v>0.28899827860179789</v>
      </c>
      <c r="GM438" s="4">
        <f t="shared" si="499"/>
        <v>0.43424611223799869</v>
      </c>
      <c r="GN438" s="4">
        <f t="shared" si="500"/>
        <v>0.66551725037299969</v>
      </c>
      <c r="GO438" s="3">
        <f t="shared" si="501"/>
        <v>0</v>
      </c>
      <c r="GP438" s="3">
        <v>100</v>
      </c>
      <c r="GQ438" s="3">
        <f t="shared" si="502"/>
        <v>-1</v>
      </c>
      <c r="GR438" s="3">
        <f t="shared" si="503"/>
        <v>-100</v>
      </c>
      <c r="GS438" s="34">
        <f>COUNTIF($D$2:D437,Tabela13[[#This Row],[HomeTeam]])</f>
        <v>21</v>
      </c>
      <c r="GT438" s="34">
        <f>COUNTIF($E$2:E437,Tabela13[[#This Row],[AwayTeam]])</f>
        <v>21</v>
      </c>
      <c r="GU438" s="3">
        <f>IFERROR(AVERAGEIFS($AD$2:AD437,$D$2:D437,Tabela13[[#This Row],[HomeTeam]],$GS$2:GS437,"&gt;="&amp;Tabela13[[#This Row],[Contagem_H]]-5),"")</f>
        <v>1.1185169785169786</v>
      </c>
      <c r="GV438" s="3">
        <f>IFERROR(AVERAGEIFS($G$2:G437,$E$2:E437,Tabela13[[#This Row],[AwayTeam]],$GT$2:GT437,"&gt;="&amp;Tabela13[[#This Row],[Contagem_A]]-5),"")</f>
        <v>1.4</v>
      </c>
      <c r="GW438" s="3">
        <f>IFERROR(AVERAGEIFS($GQ$2:GQ437,$D$2:D437,Tabela13[[#This Row],[HomeTeam]],$GS$2:GS437,"&gt;="&amp;Tabela13[[#This Row],[Contagem_H]]-5),"")</f>
        <v>-1</v>
      </c>
    </row>
    <row r="439" spans="1:205" x14ac:dyDescent="0.25">
      <c r="A439" t="s">
        <v>127</v>
      </c>
      <c r="B439" t="s">
        <v>284</v>
      </c>
      <c r="C439" t="s">
        <v>136</v>
      </c>
      <c r="D439" t="s">
        <v>26</v>
      </c>
      <c r="E439" t="s">
        <v>25</v>
      </c>
      <c r="F439" s="3">
        <v>1</v>
      </c>
      <c r="G439" s="3">
        <v>2</v>
      </c>
      <c r="H439" s="3" t="str">
        <f t="shared" si="504"/>
        <v>A</v>
      </c>
      <c r="I439" s="3">
        <v>8</v>
      </c>
      <c r="J439" s="3">
        <v>5.75</v>
      </c>
      <c r="K439" s="3">
        <v>1.33</v>
      </c>
      <c r="L439" s="3">
        <v>1.4</v>
      </c>
      <c r="M439" s="3">
        <v>3</v>
      </c>
      <c r="N439" s="3">
        <f t="shared" si="433"/>
        <v>3</v>
      </c>
      <c r="O439" s="3">
        <f t="shared" si="434"/>
        <v>0</v>
      </c>
      <c r="P439" s="3">
        <f t="shared" si="435"/>
        <v>3</v>
      </c>
      <c r="Q439" s="3">
        <f t="shared" si="436"/>
        <v>5.0792742726381235E-2</v>
      </c>
      <c r="R439" s="3">
        <f t="shared" si="437"/>
        <v>4.7619047619047561E-2</v>
      </c>
      <c r="S439" s="3">
        <f t="shared" si="438"/>
        <v>8.4063419418110499</v>
      </c>
      <c r="T439" s="3">
        <f t="shared" si="439"/>
        <v>6.0420582706766925</v>
      </c>
      <c r="U439" s="3">
        <f t="shared" si="440"/>
        <v>1.397554347826087</v>
      </c>
      <c r="V439" s="3">
        <f t="shared" si="441"/>
        <v>1.4711098398169336</v>
      </c>
      <c r="W439" s="3">
        <f t="shared" si="442"/>
        <v>3.1523782281791437</v>
      </c>
      <c r="X439" s="4">
        <f t="shared" si="443"/>
        <v>0.125</v>
      </c>
      <c r="Y439" s="4">
        <f t="shared" si="444"/>
        <v>0.17391304347826086</v>
      </c>
      <c r="Z439" s="4">
        <f t="shared" si="445"/>
        <v>0.75187969924812026</v>
      </c>
      <c r="AA439" s="4">
        <f t="shared" si="446"/>
        <v>0.7142857142857143</v>
      </c>
      <c r="AB439" s="4">
        <f t="shared" si="447"/>
        <v>0.33333333333333331</v>
      </c>
      <c r="AC439" s="4">
        <f t="shared" si="448"/>
        <v>0.5625</v>
      </c>
      <c r="AD439" s="4">
        <f t="shared" si="449"/>
        <v>1.3759398496240602</v>
      </c>
      <c r="AE439" s="4">
        <f t="shared" si="450"/>
        <v>1.0625</v>
      </c>
      <c r="AF439" s="4">
        <f t="shared" si="451"/>
        <v>0.87593984962406013</v>
      </c>
      <c r="AG439" s="4">
        <f>IFERROR(AVERAGE(Tabela13[[#This Row],[V1]],Tabela13[[#This Row],[V2]]),"")</f>
        <v>0.96921992481203012</v>
      </c>
      <c r="AH439" s="4">
        <f>IFERROR(AVERAGE(Tabela13[[#This Row],[V1]],Tabela13[[#This Row],[V3]]),"")</f>
        <v>0.8125</v>
      </c>
      <c r="AI439" s="4">
        <f>IFERROR(AVERAGE(Tabela13[[#This Row],[V1]],Tabela13[[#This Row],[V4]]),"")</f>
        <v>0.71921992481203012</v>
      </c>
      <c r="AJ439" s="4">
        <f>IFERROR(AVERAGE(Tabela13[[#This Row],[V2]],Tabela13[[#This Row],[V1]]),"")</f>
        <v>0.96921992481203012</v>
      </c>
      <c r="AK439" s="4">
        <f>IFERROR(AVERAGE(Tabela13[[#This Row],[V2]],Tabela13[[#This Row],[V3]]),"")</f>
        <v>1.2192199248120301</v>
      </c>
      <c r="AL439" s="4">
        <f>IFERROR(AVERAGE(Tabela13[[#This Row],[V2]],Tabela13[[#This Row],[V4]]),"")</f>
        <v>1.1259398496240602</v>
      </c>
      <c r="AM439" s="4">
        <f>IFERROR(AVERAGE(Tabela13[[#This Row],[V3]],Tabela13[[#This Row],[V1]]),"")</f>
        <v>0.8125</v>
      </c>
      <c r="AN439" s="4">
        <f>IFERROR(AVERAGE(Tabela13[[#This Row],[V3]],Tabela13[[#This Row],[V2]]),"")</f>
        <v>1.2192199248120301</v>
      </c>
      <c r="AO439" s="4">
        <f>IFERROR(AVERAGE(Tabela13[[#This Row],[V3]],Tabela13[[#This Row],[V4]]),"")</f>
        <v>0.96921992481203012</v>
      </c>
      <c r="AP439" s="4">
        <f>IFERROR(AVERAGE(Tabela13[[#This Row],[V4]],Tabela13[[#This Row],[V1]]),"")</f>
        <v>0.71921992481203012</v>
      </c>
      <c r="AQ439" s="4">
        <f>IFERROR(AVERAGE(Tabela13[[#This Row],[V4]],Tabela13[[#This Row],[V2]]),"")</f>
        <v>1.1259398496240602</v>
      </c>
      <c r="AR439" s="4">
        <f>IFERROR(AVERAGE(Tabela13[[#This Row],[V4]],Tabela13[[#This Row],[V3]]),"")</f>
        <v>0.96921992481203012</v>
      </c>
      <c r="AS439" s="4">
        <f>_xlfn.STDEV.S(Tabela13[[#This Row],[V1]:[V2]])</f>
        <v>0.5751888337565384</v>
      </c>
      <c r="AT439" s="4">
        <f>_xlfn.STDEV.S(Tabela13[[#This Row],[V1]],Tabela13[[#This Row],[V3]])</f>
        <v>0.35355339059327379</v>
      </c>
      <c r="AU439" s="4">
        <f>_xlfn.STDEV.S(Tabela13[[#This Row],[V1]],Tabela13[[#This Row],[V4]])</f>
        <v>0.22163544316326442</v>
      </c>
      <c r="AV439" s="4">
        <f>_xlfn.STDEV.S(Tabela13[[#This Row],[V2]],Tabela13[[#This Row],[V1]])</f>
        <v>0.5751888337565384</v>
      </c>
      <c r="AW439" s="4">
        <f>_xlfn.STDEV.S(Tabela13[[#This Row],[V2]],Tabela13[[#This Row],[V3]])</f>
        <v>0.22163544316326442</v>
      </c>
      <c r="AX439" s="4">
        <f>_xlfn.STDEV.S(Tabela13[[#This Row],[V42]],Tabela13[[#This Row],[V44]])</f>
        <v>0.92874222434981224</v>
      </c>
      <c r="AY439" s="4">
        <f>_xlfn.STDEV.S(Tabela13[[#This Row],[V3]],Tabela13[[#This Row],[V1]])</f>
        <v>0.35355339059327379</v>
      </c>
      <c r="AZ439" s="4">
        <f>_xlfn.STDEV.S(Tabela13[[#This Row],[V3]],Tabela13[[#This Row],[V2]])</f>
        <v>0.22163544316326442</v>
      </c>
      <c r="BA439" s="4">
        <f>_xlfn.STDEV.S(Tabela13[[#This Row],[V3]],Tabela13[[#This Row],[V4]])</f>
        <v>0.13191794743000912</v>
      </c>
      <c r="BB439" s="4">
        <f>_xlfn.STDEV.S(Tabela13[[#This Row],[V4]],Tabela13[[#This Row],[V1]])</f>
        <v>0.22163544316326442</v>
      </c>
      <c r="BC439" s="4">
        <f>_xlfn.STDEV.S(Tabela13[[#This Row],[V4]],Tabela13[[#This Row],[V2]])</f>
        <v>0.35355339059327379</v>
      </c>
      <c r="BD439" s="4">
        <f>_xlfn.STDEV.S(Tabela13[[#This Row],[V4]],Tabela13[[#This Row],[V3]])</f>
        <v>0.13191794743000912</v>
      </c>
      <c r="BE439" s="4">
        <f>Tabela13[[#This Row],[V17]]/Tabela13[[#This Row],[V5]]</f>
        <v>0.59345543671947332</v>
      </c>
      <c r="BF439" s="4">
        <f>Tabela13[[#This Row],[V18]]/Tabela13[[#This Row],[V6]]</f>
        <v>0.43514263457633695</v>
      </c>
      <c r="BG439" s="4">
        <f>Tabela13[[#This Row],[V19]]/Tabela13[[#This Row],[V7]]</f>
        <v>0.30816087752461724</v>
      </c>
      <c r="BH439" s="4">
        <f>Tabela13[[#This Row],[V20]]/Tabela13[[#This Row],[V8]]</f>
        <v>0.59345543671947332</v>
      </c>
      <c r="BI439" s="4">
        <f>Tabela13[[#This Row],[V21]]/Tabela13[[#This Row],[V9]]</f>
        <v>0.1817846301990467</v>
      </c>
      <c r="BJ439" s="4">
        <f>Tabela13[[#This Row],[V22]]/Tabela13[[#This Row],[V10]]</f>
        <v>0.82485953815375634</v>
      </c>
      <c r="BK439" s="4">
        <f>Tabela13[[#This Row],[V23]]/Tabela13[[#This Row],[V11]]</f>
        <v>0.43514263457633695</v>
      </c>
      <c r="BL439" s="4">
        <f>Tabela13[[#This Row],[V24]]/Tabela13[[#This Row],[V12]]</f>
        <v>0.1817846301990467</v>
      </c>
      <c r="BM439" s="4">
        <f>Tabela13[[#This Row],[V25]]/Tabela13[[#This Row],[V13]]</f>
        <v>0.13610734163930152</v>
      </c>
      <c r="BN439" s="4">
        <f>Tabela13[[#This Row],[V26]]/Tabela13[[#This Row],[V14]]</f>
        <v>0.30816087752461724</v>
      </c>
      <c r="BO439" s="4">
        <f>Tabela13[[#This Row],[V27]]/Tabela13[[#This Row],[V15]]</f>
        <v>0.31400735191255702</v>
      </c>
      <c r="BP439" s="4">
        <f>Tabela13[[#This Row],[V28]]/Tabela13[[#This Row],[V16]]</f>
        <v>0.13610734163930152</v>
      </c>
      <c r="BQ439" s="4">
        <f>Tabela13[[#This Row],[V1]]-Tabela13[[#This Row],[V2]]</f>
        <v>-0.81343984962406024</v>
      </c>
      <c r="BR439" s="4">
        <f>Tabela13[[#This Row],[V1]]-Tabela13[[#This Row],[V3]]</f>
        <v>-0.5</v>
      </c>
      <c r="BS439" s="4">
        <f>Tabela13[[#This Row],[V1]]-Tabela13[[#This Row],[V4]]</f>
        <v>-0.31343984962406013</v>
      </c>
      <c r="BT439" s="4">
        <f>Tabela13[[#This Row],[V2]]-Tabela13[[#This Row],[V1]]</f>
        <v>0.81343984962406024</v>
      </c>
      <c r="BU439" s="4">
        <f>Tabela13[[#This Row],[V2]]-Tabela13[[#This Row],[V3]]</f>
        <v>0.31343984962406024</v>
      </c>
      <c r="BV439" s="4">
        <f>Tabela13[[#This Row],[V2]]-Tabela13[[#This Row],[V4]]</f>
        <v>0.50000000000000011</v>
      </c>
      <c r="BW439" s="4">
        <f>AVERAGE(Tabela13[[#This Row],[V41]],Tabela13[[#This Row],[V42]])</f>
        <v>-0.65671992481203012</v>
      </c>
      <c r="BX439" s="4">
        <f>AVERAGE(Tabela13[[#This Row],[V41]],Tabela13[[#This Row],[V43]])</f>
        <v>-0.56343984962406024</v>
      </c>
      <c r="BY439" s="4">
        <f>AVERAGE(Tabela13[[#This Row],[V41]],Tabela13[[#This Row],[V44]])</f>
        <v>0</v>
      </c>
      <c r="BZ439" s="4">
        <f>AVERAGE(Tabela13[[#This Row],[V41]],Tabela13[[#This Row],[V45]])</f>
        <v>-0.25</v>
      </c>
      <c r="CA439" s="4">
        <f>AVERAGE(Tabela13[[#This Row],[V41]],Tabela13[[#This Row],[V46]])</f>
        <v>-0.15671992481203006</v>
      </c>
      <c r="CB439" s="4">
        <f>AVERAGE(Tabela13[[#This Row],[V42]],Tabela13[[#This Row],[V41]])</f>
        <v>-0.65671992481203012</v>
      </c>
      <c r="CC439" s="4">
        <f>AVERAGE(Tabela13[[#This Row],[V42]],Tabela13[[#This Row],[V43]])</f>
        <v>-0.40671992481203006</v>
      </c>
      <c r="CD439" s="4">
        <f>AVERAGE(Tabela13[[#This Row],[V42]],Tabela13[[#This Row],[V44]])</f>
        <v>0.15671992481203012</v>
      </c>
      <c r="CE439" s="4">
        <f>AVERAGE(Tabela13[[#This Row],[V42]],Tabela13[[#This Row],[V45]])</f>
        <v>-9.328007518796988E-2</v>
      </c>
      <c r="CF439" s="4">
        <f>AVERAGE(Tabela13[[#This Row],[V42]],Tabela13[[#This Row],[V46]])</f>
        <v>0</v>
      </c>
      <c r="CG439" s="4">
        <f>AVERAGE(Tabela13[[#This Row],[V43]],Tabela13[[#This Row],[V41]])</f>
        <v>-0.56343984962406024</v>
      </c>
      <c r="CH439" s="4">
        <f>AVERAGE(Tabela13[[#This Row],[V43]],Tabela13[[#This Row],[V42]])</f>
        <v>-0.40671992481203006</v>
      </c>
      <c r="CI439" s="4">
        <f>AVERAGE(Tabela13[[#This Row],[V43]],Tabela13[[#This Row],[V44]])</f>
        <v>0.25000000000000006</v>
      </c>
      <c r="CJ439" s="4">
        <f>AVERAGE(Tabela13[[#This Row],[V43]],Tabela13[[#This Row],[V45]])</f>
        <v>0</v>
      </c>
      <c r="CK439" s="4">
        <f>AVERAGE(Tabela13[[#This Row],[V43]],Tabela13[[#This Row],[V46]])</f>
        <v>9.3280075187969991E-2</v>
      </c>
      <c r="CL439" s="4">
        <f>AVERAGE(Tabela13[[#This Row],[V44]],Tabela13[[#This Row],[V41]])</f>
        <v>0</v>
      </c>
      <c r="CM439" s="4">
        <f>AVERAGE(Tabela13[[#This Row],[V44]],Tabela13[[#This Row],[V42]])</f>
        <v>0.15671992481203012</v>
      </c>
      <c r="CN439" s="4">
        <f>AVERAGE(Tabela13[[#This Row],[V44]],Tabela13[[#This Row],[V43]])</f>
        <v>0.25000000000000006</v>
      </c>
      <c r="CO439" s="4">
        <f>AVERAGE(Tabela13[[#This Row],[V44]],Tabela13[[#This Row],[V45]])</f>
        <v>0.56343984962406024</v>
      </c>
      <c r="CP439" s="4">
        <f>AVERAGE(Tabela13[[#This Row],[V44]],Tabela13[[#This Row],[V46]])</f>
        <v>0.65671992481203012</v>
      </c>
      <c r="CQ439" s="4">
        <f>AVERAGE(Tabela13[[#This Row],[V45]],Tabela13[[#This Row],[V41]])</f>
        <v>-0.25</v>
      </c>
      <c r="CR439" s="4">
        <f>AVERAGE(Tabela13[[#This Row],[V45]],Tabela13[[#This Row],[V42]])</f>
        <v>-9.328007518796988E-2</v>
      </c>
      <c r="CS439" s="4">
        <f>AVERAGE(Tabela13[[#This Row],[V45]],Tabela13[[#This Row],[V43]])</f>
        <v>0</v>
      </c>
      <c r="CT439" s="4">
        <f>AVERAGE(Tabela13[[#This Row],[V45]],Tabela13[[#This Row],[V44]])</f>
        <v>0.56343984962406024</v>
      </c>
      <c r="CU439" s="4">
        <f>AVERAGE(Tabela13[[#This Row],[V45]],Tabela13[[#This Row],[V46]])</f>
        <v>0.40671992481203018</v>
      </c>
      <c r="CV439" s="4">
        <f>AVERAGE(Tabela13[[#This Row],[V46]],Tabela13[[#This Row],[V41]])</f>
        <v>-0.15671992481203006</v>
      </c>
      <c r="CW439" s="4">
        <f>AVERAGE(Tabela13[[#This Row],[V46]],Tabela13[[#This Row],[V42]])</f>
        <v>0</v>
      </c>
      <c r="CX439" s="4">
        <f>AVERAGE(Tabela13[[#This Row],[V46]],Tabela13[[#This Row],[V43]])</f>
        <v>9.3280075187969991E-2</v>
      </c>
      <c r="CY439" s="4">
        <f>AVERAGE(Tabela13[[#This Row],[V46]],Tabela13[[#This Row],[V44]])</f>
        <v>0.65671992481203012</v>
      </c>
      <c r="CZ439" s="4">
        <f>AVERAGE(Tabela13[[#This Row],[V46]],Tabela13[[#This Row],[V45]])</f>
        <v>0.40671992481203018</v>
      </c>
      <c r="DA439" s="3">
        <f>_xlfn.STDEV.S(Tabela13[[#This Row],[V41]],Tabela13[[#This Row],[V42]])</f>
        <v>0.22163544316326467</v>
      </c>
      <c r="DB439" s="3">
        <f>_xlfn.STDEV.S(Tabela13[[#This Row],[V41]],Tabela13[[#This Row],[V43]])</f>
        <v>0.35355339059327362</v>
      </c>
      <c r="DC439" s="3">
        <f>_xlfn.STDEV.S(Tabela13[[#This Row],[V41]],Tabela13[[#This Row],[V44]])</f>
        <v>1.150377667513077</v>
      </c>
      <c r="DD439" s="3">
        <f>_xlfn.STDEV.S(Tabela13[[#This Row],[V41]],Tabela13[[#This Row],[V45]])</f>
        <v>0.79682427691980318</v>
      </c>
      <c r="DE439" s="3">
        <f>_xlfn.STDEV.S(Tabela13[[#This Row],[V41]],Tabela13[[#This Row],[V46]])</f>
        <v>0.92874222434981224</v>
      </c>
      <c r="DF439" s="3">
        <f>_xlfn.STDEV.S(Tabela13[[#This Row],[V42]],Tabela13[[#This Row],[V41]])</f>
        <v>0.22163544316326467</v>
      </c>
      <c r="DG439" s="3">
        <f>_xlfn.STDEV.S(Tabela13[[#This Row],[V42]],Tabela13[[#This Row],[V43]])</f>
        <v>0.13191794743000915</v>
      </c>
      <c r="DH439" s="3">
        <f>_xlfn.STDEV.S(Tabela13[[#This Row],[V42]],Tabela13[[#This Row],[V44]])</f>
        <v>0.92874222434981224</v>
      </c>
      <c r="DI439" s="3">
        <f>_xlfn.STDEV.S(Tabela13[[#This Row],[V42]],Tabela13[[#This Row],[V45]])</f>
        <v>0.57518883375653851</v>
      </c>
      <c r="DJ439" s="3">
        <f>_xlfn.STDEV.S(Tabela13[[#This Row],[V42]],Tabela13[[#This Row],[V46]])</f>
        <v>0.70710678118654757</v>
      </c>
      <c r="DK439" s="3">
        <f>_xlfn.STDEV.S(Tabela13[[#This Row],[V43]],Tabela13[[#This Row],[V41]])</f>
        <v>0.35355339059327362</v>
      </c>
      <c r="DL439" s="3">
        <f>_xlfn.STDEV.S(Tabela13[[#This Row],[V43]],Tabela13[[#This Row],[V42]])</f>
        <v>0.13191794743000915</v>
      </c>
      <c r="DM439" s="3">
        <f>_xlfn.STDEV.S(Tabela13[[#This Row],[V43]],Tabela13[[#This Row],[V44]])</f>
        <v>0.79682427691980318</v>
      </c>
      <c r="DN439" s="3">
        <f>_xlfn.STDEV.S(Tabela13[[#This Row],[V43]],Tabela13[[#This Row],[V45]])</f>
        <v>0.44327088632652939</v>
      </c>
      <c r="DO439" s="3">
        <f>_xlfn.STDEV.S(Tabela13[[#This Row],[V43]],Tabela13[[#This Row],[V46]])</f>
        <v>0.57518883375653851</v>
      </c>
      <c r="DP439" s="3">
        <f>_xlfn.STDEV.S(Tabela13[[#This Row],[V44]],Tabela13[[#This Row],[V41]])</f>
        <v>1.150377667513077</v>
      </c>
      <c r="DQ439" s="3">
        <f>_xlfn.STDEV.S(Tabela13[[#This Row],[V44]],Tabela13[[#This Row],[V42]])</f>
        <v>0.92874222434981224</v>
      </c>
      <c r="DR439" s="3">
        <f>_xlfn.STDEV.S(Tabela13[[#This Row],[V44]],Tabela13[[#This Row],[V43]])</f>
        <v>0.79682427691980318</v>
      </c>
      <c r="DS439" s="3">
        <f>_xlfn.STDEV.S(Tabela13[[#This Row],[V44]],Tabela13[[#This Row],[V45]])</f>
        <v>0.35355339059327362</v>
      </c>
      <c r="DT439" s="3">
        <f>_xlfn.STDEV.S(Tabela13[[#This Row],[V44]],Tabela13[[#This Row],[V46]])</f>
        <v>0.22163544316326492</v>
      </c>
      <c r="DU439" s="3">
        <f>_xlfn.STDEV.S(Tabela13[[#This Row],[V45]],Tabela13[[#This Row],[V41]])</f>
        <v>0.79682427691980318</v>
      </c>
      <c r="DV439" s="3">
        <f>_xlfn.STDEV.S(Tabela13[[#This Row],[V45]],Tabela13[[#This Row],[V42]])</f>
        <v>0.57518883375653851</v>
      </c>
      <c r="DW439" s="3">
        <f>_xlfn.STDEV.S(Tabela13[[#This Row],[V45]],Tabela13[[#This Row],[V43]])</f>
        <v>0.44327088632652939</v>
      </c>
      <c r="DX439" s="3">
        <f>_xlfn.STDEV.S(Tabela13[[#This Row],[V45]],Tabela13[[#This Row],[V44]])</f>
        <v>0.35355339059327362</v>
      </c>
      <c r="DY439" s="3">
        <f>_xlfn.STDEV.S(Tabela13[[#This Row],[V45]],Tabela13[[#This Row],[V46]])</f>
        <v>0.13191794743000915</v>
      </c>
      <c r="DZ439" s="3">
        <f>_xlfn.STDEV.S(Tabela13[[#This Row],[V46]],Tabela13[[#This Row],[V41]])</f>
        <v>0.92874222434981224</v>
      </c>
      <c r="EA439" s="3">
        <f>_xlfn.STDEV.S(Tabela13[[#This Row],[V46]],Tabela13[[#This Row],[V42]])</f>
        <v>0.70710678118654757</v>
      </c>
      <c r="EB439" s="3">
        <f>_xlfn.STDEV.S(Tabela13[[#This Row],[V46]],Tabela13[[#This Row],[V43]])</f>
        <v>0.57518883375653851</v>
      </c>
      <c r="EC439" s="3">
        <f>_xlfn.STDEV.S(Tabela13[[#This Row],[V46]],Tabela13[[#This Row],[V44]])</f>
        <v>0.22163544316326492</v>
      </c>
      <c r="ED439" s="3">
        <f>_xlfn.STDEV.S(Tabela13[[#This Row],[V46]],Tabela13[[#This Row],[V45]])</f>
        <v>0.13191794743000915</v>
      </c>
      <c r="EE439" s="3">
        <f t="shared" si="452"/>
        <v>-0.33748853170048454</v>
      </c>
      <c r="EF439" s="3">
        <f t="shared" si="453"/>
        <v>-0.62749092175353305</v>
      </c>
      <c r="EG439" s="3" t="str">
        <f t="shared" si="454"/>
        <v/>
      </c>
      <c r="EH439" s="3">
        <f t="shared" si="455"/>
        <v>-3.1872971076792127</v>
      </c>
      <c r="EI439" s="3">
        <f t="shared" si="456"/>
        <v>-5.9261272966009013</v>
      </c>
      <c r="EJ439" s="3">
        <f t="shared" si="457"/>
        <v>-0.33748853170048454</v>
      </c>
      <c r="EK439" s="3">
        <f t="shared" si="458"/>
        <v>-0.32434591811791968</v>
      </c>
      <c r="EL439" s="3">
        <f t="shared" si="459"/>
        <v>5.9261272966008995</v>
      </c>
      <c r="EM439" s="3">
        <f t="shared" si="460"/>
        <v>-6.1662561120096449</v>
      </c>
      <c r="EN439" s="3" t="str">
        <f t="shared" si="461"/>
        <v/>
      </c>
      <c r="EO439" s="3">
        <f t="shared" si="462"/>
        <v>-0.62749092175353305</v>
      </c>
      <c r="EP439" s="3">
        <f t="shared" si="463"/>
        <v>-0.32434591811791968</v>
      </c>
      <c r="EQ439" s="3">
        <f t="shared" si="464"/>
        <v>3.1872971076792118</v>
      </c>
      <c r="ER439" s="3" t="str">
        <f t="shared" si="465"/>
        <v/>
      </c>
      <c r="ES439" s="3" t="str">
        <f t="shared" si="466"/>
        <v/>
      </c>
      <c r="ET439" s="3" t="str">
        <f t="shared" si="467"/>
        <v/>
      </c>
      <c r="EU439" s="3" t="str">
        <f t="shared" si="468"/>
        <v/>
      </c>
      <c r="EV439" s="3">
        <f t="shared" si="469"/>
        <v>3.1872971076792118</v>
      </c>
      <c r="EW439" s="3">
        <f t="shared" si="470"/>
        <v>0.62749092175353305</v>
      </c>
      <c r="EX439" s="3">
        <f t="shared" si="471"/>
        <v>0.33748853170048493</v>
      </c>
      <c r="EY439" s="3">
        <f t="shared" si="472"/>
        <v>-3.1872971076792127</v>
      </c>
      <c r="EZ439" s="3">
        <f t="shared" si="473"/>
        <v>-6.1662561120096449</v>
      </c>
      <c r="FA439" s="3" t="str">
        <f t="shared" si="474"/>
        <v/>
      </c>
      <c r="FB439" s="3">
        <f t="shared" si="475"/>
        <v>0.62749092175353305</v>
      </c>
      <c r="FC439" s="3">
        <f t="shared" si="476"/>
        <v>0.32434591811791957</v>
      </c>
      <c r="FD439" s="3">
        <f t="shared" si="477"/>
        <v>-5.9261272966009013</v>
      </c>
      <c r="FE439" s="3" t="str">
        <f t="shared" si="478"/>
        <v/>
      </c>
      <c r="FF439" s="3">
        <f t="shared" si="479"/>
        <v>6.1662561120096377</v>
      </c>
      <c r="FG439" s="3">
        <f t="shared" si="480"/>
        <v>0.33748853170048493</v>
      </c>
      <c r="FH439" s="3">
        <f t="shared" si="481"/>
        <v>0.32434591811791957</v>
      </c>
      <c r="FI439" s="4">
        <f t="shared" si="482"/>
        <v>0.75187969924812026</v>
      </c>
      <c r="FJ439" s="4">
        <f t="shared" si="483"/>
        <v>0.25</v>
      </c>
      <c r="FK439" s="4">
        <f t="shared" si="484"/>
        <v>0.52237993389072523</v>
      </c>
      <c r="FL439" s="4">
        <f t="shared" si="485"/>
        <v>2.3121135524013221</v>
      </c>
      <c r="FM439" s="4">
        <f>Tabela13[[#This Row],[V139]]-Tabela13[[#This Row],[V140]]</f>
        <v>-1.789733618510597</v>
      </c>
      <c r="FN439" s="4">
        <f>Tabela13[[#This Row],[V1]]-Tabela13[[#This Row],[V2]]/2</f>
        <v>-0.12546992481203012</v>
      </c>
      <c r="FO439" s="4">
        <f>Tabela13[[#This Row],[V1]]-Tabela13[[#This Row],[V3]]/2</f>
        <v>3.125E-2</v>
      </c>
      <c r="FP439" s="4">
        <f>Tabela13[[#This Row],[V1]]-Tabela13[[#This Row],[V4]]/2</f>
        <v>0.12453007518796994</v>
      </c>
      <c r="FQ439" s="4">
        <f>Tabela13[[#This Row],[V2]]-Tabela13[[#This Row],[V1]]/2</f>
        <v>1.0946898496240602</v>
      </c>
      <c r="FR439" s="4">
        <f>Tabela13[[#This Row],[V2]]-Tabela13[[#This Row],[V3]]/2</f>
        <v>0.84468984962406024</v>
      </c>
      <c r="FS439" s="4">
        <f>Tabela13[[#This Row],[V2]]-Tabela13[[#This Row],[V4]]/2</f>
        <v>0.93796992481203012</v>
      </c>
      <c r="FT439" s="4">
        <f t="shared" si="486"/>
        <v>-0.12481766295397725</v>
      </c>
      <c r="FU439" s="4">
        <f t="shared" si="487"/>
        <v>3.1239833430268277E-2</v>
      </c>
      <c r="FV439" s="4">
        <f t="shared" si="488"/>
        <v>0.12389227261784504</v>
      </c>
      <c r="FW439" s="4">
        <f t="shared" si="489"/>
        <v>0.83057212082737664</v>
      </c>
      <c r="FX439" s="4">
        <f t="shared" si="490"/>
        <v>0.7014031587778935</v>
      </c>
      <c r="FY439" s="4">
        <f t="shared" si="491"/>
        <v>0.75340132784077385</v>
      </c>
      <c r="FZ439" s="4">
        <f t="shared" si="492"/>
        <v>-22.467179331715908</v>
      </c>
      <c r="GA439" s="4">
        <f t="shared" si="493"/>
        <v>5.6231700174482899</v>
      </c>
      <c r="GB439" s="4">
        <f t="shared" si="494"/>
        <v>22.300609071212104</v>
      </c>
      <c r="GC439" s="4">
        <f t="shared" si="495"/>
        <v>149.50298174892779</v>
      </c>
      <c r="GD439" s="4">
        <f t="shared" si="496"/>
        <v>126.25256858002084</v>
      </c>
      <c r="GE439" s="4">
        <f t="shared" si="497"/>
        <v>135.61223901133931</v>
      </c>
      <c r="GF439" s="4">
        <f>Tabela13[[#This Row],[V1]]-Tabela13[[#This Row],[V2]]/Tabela13[[#This Row],[V2]]</f>
        <v>-0.4375</v>
      </c>
      <c r="GG439" s="4">
        <f>Tabela13[[#This Row],[V1]]-Tabela13[[#This Row],[V3]]/Tabela13[[#This Row],[V3]]</f>
        <v>-0.4375</v>
      </c>
      <c r="GH439" s="4">
        <f>Tabela13[[#This Row],[V1]]-Tabela13[[#This Row],[V4]]/Tabela13[[#This Row],[V4]]</f>
        <v>-0.4375</v>
      </c>
      <c r="GI439" s="4">
        <f>Tabela13[[#This Row],[V2]]-Tabela13[[#This Row],[V1]]/Tabela13[[#This Row],[V1]]</f>
        <v>0.37593984962406024</v>
      </c>
      <c r="GJ439" s="4">
        <f>Tabela13[[#This Row],[V2]]-Tabela13[[#This Row],[V3]]/Tabela13[[#This Row],[V3]]</f>
        <v>0.37593984962406024</v>
      </c>
      <c r="GK439" s="4">
        <f>Tabela13[[#This Row],[V2]]-Tabela13[[#This Row],[V4]]/Tabela13[[#This Row],[V4]]</f>
        <v>0.37593984962406024</v>
      </c>
      <c r="GL439" s="4">
        <f t="shared" si="498"/>
        <v>0.34070737167074072</v>
      </c>
      <c r="GM439" s="4">
        <f t="shared" si="499"/>
        <v>0.96921992481203012</v>
      </c>
      <c r="GN439" s="4">
        <f t="shared" si="500"/>
        <v>0.35152741183773878</v>
      </c>
      <c r="GO439" s="3">
        <f t="shared" si="501"/>
        <v>0</v>
      </c>
      <c r="GP439" s="3">
        <v>100</v>
      </c>
      <c r="GQ439" s="3">
        <f t="shared" si="502"/>
        <v>-1</v>
      </c>
      <c r="GR439" s="3">
        <f t="shared" si="503"/>
        <v>-100</v>
      </c>
      <c r="GS439" s="34">
        <f>COUNTIF($D$2:D438,Tabela13[[#This Row],[HomeTeam]])</f>
        <v>21</v>
      </c>
      <c r="GT439" s="34">
        <f>COUNTIF($E$2:E438,Tabela13[[#This Row],[AwayTeam]])</f>
        <v>21</v>
      </c>
      <c r="GU439" s="3">
        <f>IFERROR(AVERAGEIFS($AD$2:AD438,$D$2:D438,Tabela13[[#This Row],[HomeTeam]],$GS$2:GS438,"&gt;="&amp;Tabela13[[#This Row],[Contagem_H]]-5),"")</f>
        <v>1.5151999455401253</v>
      </c>
      <c r="GV439" s="3">
        <f>IFERROR(AVERAGEIFS($G$2:G438,$E$2:E438,Tabela13[[#This Row],[AwayTeam]],$GT$2:GT438,"&gt;="&amp;Tabela13[[#This Row],[Contagem_A]]-5),"")</f>
        <v>2</v>
      </c>
      <c r="GW439" s="3">
        <f>IFERROR(AVERAGEIFS($GQ$2:GQ438,$D$2:D438,Tabela13[[#This Row],[HomeTeam]],$GS$2:GS438,"&gt;="&amp;Tabela13[[#This Row],[Contagem_H]]-5),"")</f>
        <v>-0.61799999999999999</v>
      </c>
    </row>
    <row r="440" spans="1:205" x14ac:dyDescent="0.25">
      <c r="A440" t="s">
        <v>127</v>
      </c>
      <c r="B440" t="s">
        <v>285</v>
      </c>
      <c r="C440" t="s">
        <v>138</v>
      </c>
      <c r="D440" t="s">
        <v>28</v>
      </c>
      <c r="E440" t="s">
        <v>21</v>
      </c>
      <c r="F440" s="3">
        <v>2</v>
      </c>
      <c r="G440" s="3">
        <v>2</v>
      </c>
      <c r="H440" s="3" t="str">
        <f t="shared" si="504"/>
        <v>D</v>
      </c>
      <c r="I440" s="3">
        <v>3.5</v>
      </c>
      <c r="J440" s="3">
        <v>3.5</v>
      </c>
      <c r="K440" s="3">
        <v>2.1</v>
      </c>
      <c r="L440" s="3">
        <v>1.8</v>
      </c>
      <c r="M440" s="3">
        <v>2</v>
      </c>
      <c r="N440" s="3">
        <f t="shared" si="433"/>
        <v>4</v>
      </c>
      <c r="O440" s="3">
        <f t="shared" si="434"/>
        <v>1</v>
      </c>
      <c r="P440" s="3">
        <f t="shared" si="435"/>
        <v>1</v>
      </c>
      <c r="Q440" s="3">
        <f t="shared" si="436"/>
        <v>4.761904761904745E-2</v>
      </c>
      <c r="R440" s="3">
        <f t="shared" si="437"/>
        <v>5.555555555555558E-2</v>
      </c>
      <c r="S440" s="3">
        <f t="shared" si="438"/>
        <v>3.6666666666666661</v>
      </c>
      <c r="T440" s="3">
        <f t="shared" si="439"/>
        <v>3.6666666666666661</v>
      </c>
      <c r="U440" s="3">
        <f t="shared" si="440"/>
        <v>2.1999999999999997</v>
      </c>
      <c r="V440" s="3">
        <f t="shared" si="441"/>
        <v>1.8857142857142855</v>
      </c>
      <c r="W440" s="3">
        <f t="shared" si="442"/>
        <v>2.0952380952380949</v>
      </c>
      <c r="X440" s="4">
        <f t="shared" si="443"/>
        <v>0.2857142857142857</v>
      </c>
      <c r="Y440" s="4">
        <f t="shared" si="444"/>
        <v>0.2857142857142857</v>
      </c>
      <c r="Z440" s="4">
        <f t="shared" si="445"/>
        <v>0.47619047619047616</v>
      </c>
      <c r="AA440" s="4">
        <f t="shared" si="446"/>
        <v>0.55555555555555558</v>
      </c>
      <c r="AB440" s="4">
        <f t="shared" si="447"/>
        <v>0.5</v>
      </c>
      <c r="AC440" s="4">
        <f t="shared" si="448"/>
        <v>1.1428571428571428</v>
      </c>
      <c r="AD440" s="4">
        <f t="shared" si="449"/>
        <v>1.2380952380952381</v>
      </c>
      <c r="AE440" s="4">
        <f t="shared" si="450"/>
        <v>1.1428571428571428</v>
      </c>
      <c r="AF440" s="4">
        <f t="shared" si="451"/>
        <v>1.2380952380952381</v>
      </c>
      <c r="AG440" s="4">
        <f>IFERROR(AVERAGE(Tabela13[[#This Row],[V1]],Tabela13[[#This Row],[V2]]),"")</f>
        <v>1.1904761904761905</v>
      </c>
      <c r="AH440" s="4">
        <f>IFERROR(AVERAGE(Tabela13[[#This Row],[V1]],Tabela13[[#This Row],[V3]]),"")</f>
        <v>1.1428571428571428</v>
      </c>
      <c r="AI440" s="4">
        <f>IFERROR(AVERAGE(Tabela13[[#This Row],[V1]],Tabela13[[#This Row],[V4]]),"")</f>
        <v>1.1904761904761905</v>
      </c>
      <c r="AJ440" s="4">
        <f>IFERROR(AVERAGE(Tabela13[[#This Row],[V2]],Tabela13[[#This Row],[V1]]),"")</f>
        <v>1.1904761904761905</v>
      </c>
      <c r="AK440" s="4">
        <f>IFERROR(AVERAGE(Tabela13[[#This Row],[V2]],Tabela13[[#This Row],[V3]]),"")</f>
        <v>1.1904761904761905</v>
      </c>
      <c r="AL440" s="4">
        <f>IFERROR(AVERAGE(Tabela13[[#This Row],[V2]],Tabela13[[#This Row],[V4]]),"")</f>
        <v>1.2380952380952381</v>
      </c>
      <c r="AM440" s="4">
        <f>IFERROR(AVERAGE(Tabela13[[#This Row],[V3]],Tabela13[[#This Row],[V1]]),"")</f>
        <v>1.1428571428571428</v>
      </c>
      <c r="AN440" s="4">
        <f>IFERROR(AVERAGE(Tabela13[[#This Row],[V3]],Tabela13[[#This Row],[V2]]),"")</f>
        <v>1.1904761904761905</v>
      </c>
      <c r="AO440" s="4">
        <f>IFERROR(AVERAGE(Tabela13[[#This Row],[V3]],Tabela13[[#This Row],[V4]]),"")</f>
        <v>1.1904761904761905</v>
      </c>
      <c r="AP440" s="4">
        <f>IFERROR(AVERAGE(Tabela13[[#This Row],[V4]],Tabela13[[#This Row],[V1]]),"")</f>
        <v>1.1904761904761905</v>
      </c>
      <c r="AQ440" s="4">
        <f>IFERROR(AVERAGE(Tabela13[[#This Row],[V4]],Tabela13[[#This Row],[V2]]),"")</f>
        <v>1.2380952380952381</v>
      </c>
      <c r="AR440" s="4">
        <f>IFERROR(AVERAGE(Tabela13[[#This Row],[V4]],Tabela13[[#This Row],[V3]]),"")</f>
        <v>1.1904761904761905</v>
      </c>
      <c r="AS440" s="4">
        <f>_xlfn.STDEV.S(Tabela13[[#This Row],[V1]:[V2]])</f>
        <v>6.7343502970147462E-2</v>
      </c>
      <c r="AT440" s="4">
        <f>_xlfn.STDEV.S(Tabela13[[#This Row],[V1]],Tabela13[[#This Row],[V3]])</f>
        <v>0</v>
      </c>
      <c r="AU440" s="4">
        <f>_xlfn.STDEV.S(Tabela13[[#This Row],[V1]],Tabela13[[#This Row],[V4]])</f>
        <v>6.7343502970147462E-2</v>
      </c>
      <c r="AV440" s="4">
        <f>_xlfn.STDEV.S(Tabela13[[#This Row],[V2]],Tabela13[[#This Row],[V1]])</f>
        <v>6.7343502970147462E-2</v>
      </c>
      <c r="AW440" s="4">
        <f>_xlfn.STDEV.S(Tabela13[[#This Row],[V2]],Tabela13[[#This Row],[V3]])</f>
        <v>6.7343502970147462E-2</v>
      </c>
      <c r="AX440" s="4">
        <f>_xlfn.STDEV.S(Tabela13[[#This Row],[V42]],Tabela13[[#This Row],[V44]])</f>
        <v>6.7343502970147462E-2</v>
      </c>
      <c r="AY440" s="4">
        <f>_xlfn.STDEV.S(Tabela13[[#This Row],[V3]],Tabela13[[#This Row],[V1]])</f>
        <v>0</v>
      </c>
      <c r="AZ440" s="4">
        <f>_xlfn.STDEV.S(Tabela13[[#This Row],[V3]],Tabela13[[#This Row],[V2]])</f>
        <v>6.7343502970147462E-2</v>
      </c>
      <c r="BA440" s="4">
        <f>_xlfn.STDEV.S(Tabela13[[#This Row],[V3]],Tabela13[[#This Row],[V4]])</f>
        <v>6.7343502970147462E-2</v>
      </c>
      <c r="BB440" s="4">
        <f>_xlfn.STDEV.S(Tabela13[[#This Row],[V4]],Tabela13[[#This Row],[V1]])</f>
        <v>6.7343502970147462E-2</v>
      </c>
      <c r="BC440" s="4">
        <f>_xlfn.STDEV.S(Tabela13[[#This Row],[V4]],Tabela13[[#This Row],[V2]])</f>
        <v>0</v>
      </c>
      <c r="BD440" s="4">
        <f>_xlfn.STDEV.S(Tabela13[[#This Row],[V4]],Tabela13[[#This Row],[V3]])</f>
        <v>6.7343502970147462E-2</v>
      </c>
      <c r="BE440" s="4">
        <f>Tabela13[[#This Row],[V17]]/Tabela13[[#This Row],[V5]]</f>
        <v>5.6568542494923865E-2</v>
      </c>
      <c r="BF440" s="4">
        <f>Tabela13[[#This Row],[V18]]/Tabela13[[#This Row],[V6]]</f>
        <v>0</v>
      </c>
      <c r="BG440" s="4">
        <f>Tabela13[[#This Row],[V19]]/Tabela13[[#This Row],[V7]]</f>
        <v>5.6568542494923865E-2</v>
      </c>
      <c r="BH440" s="4">
        <f>Tabela13[[#This Row],[V20]]/Tabela13[[#This Row],[V8]]</f>
        <v>5.6568542494923865E-2</v>
      </c>
      <c r="BI440" s="4">
        <f>Tabela13[[#This Row],[V21]]/Tabela13[[#This Row],[V9]]</f>
        <v>5.6568542494923865E-2</v>
      </c>
      <c r="BJ440" s="4">
        <f>Tabela13[[#This Row],[V22]]/Tabela13[[#This Row],[V10]]</f>
        <v>5.4392829322042181E-2</v>
      </c>
      <c r="BK440" s="4">
        <f>Tabela13[[#This Row],[V23]]/Tabela13[[#This Row],[V11]]</f>
        <v>0</v>
      </c>
      <c r="BL440" s="4">
        <f>Tabela13[[#This Row],[V24]]/Tabela13[[#This Row],[V12]]</f>
        <v>5.6568542494923865E-2</v>
      </c>
      <c r="BM440" s="4">
        <f>Tabela13[[#This Row],[V25]]/Tabela13[[#This Row],[V13]]</f>
        <v>5.6568542494923865E-2</v>
      </c>
      <c r="BN440" s="4">
        <f>Tabela13[[#This Row],[V26]]/Tabela13[[#This Row],[V14]]</f>
        <v>5.6568542494923865E-2</v>
      </c>
      <c r="BO440" s="4">
        <f>Tabela13[[#This Row],[V27]]/Tabela13[[#This Row],[V15]]</f>
        <v>0</v>
      </c>
      <c r="BP440" s="4">
        <f>Tabela13[[#This Row],[V28]]/Tabela13[[#This Row],[V16]]</f>
        <v>5.6568542494923865E-2</v>
      </c>
      <c r="BQ440" s="4">
        <f>Tabela13[[#This Row],[V1]]-Tabela13[[#This Row],[V2]]</f>
        <v>-9.5238095238095344E-2</v>
      </c>
      <c r="BR440" s="4">
        <f>Tabela13[[#This Row],[V1]]-Tabela13[[#This Row],[V3]]</f>
        <v>0</v>
      </c>
      <c r="BS440" s="4">
        <f>Tabela13[[#This Row],[V1]]-Tabela13[[#This Row],[V4]]</f>
        <v>-9.5238095238095344E-2</v>
      </c>
      <c r="BT440" s="4">
        <f>Tabela13[[#This Row],[V2]]-Tabela13[[#This Row],[V1]]</f>
        <v>9.5238095238095344E-2</v>
      </c>
      <c r="BU440" s="4">
        <f>Tabela13[[#This Row],[V2]]-Tabela13[[#This Row],[V3]]</f>
        <v>9.5238095238095344E-2</v>
      </c>
      <c r="BV440" s="4">
        <f>Tabela13[[#This Row],[V2]]-Tabela13[[#This Row],[V4]]</f>
        <v>0</v>
      </c>
      <c r="BW440" s="4">
        <f>AVERAGE(Tabela13[[#This Row],[V41]],Tabela13[[#This Row],[V42]])</f>
        <v>-4.7619047619047672E-2</v>
      </c>
      <c r="BX440" s="4">
        <f>AVERAGE(Tabela13[[#This Row],[V41]],Tabela13[[#This Row],[V43]])</f>
        <v>-9.5238095238095344E-2</v>
      </c>
      <c r="BY440" s="4">
        <f>AVERAGE(Tabela13[[#This Row],[V41]],Tabela13[[#This Row],[V44]])</f>
        <v>0</v>
      </c>
      <c r="BZ440" s="4">
        <f>AVERAGE(Tabela13[[#This Row],[V41]],Tabela13[[#This Row],[V45]])</f>
        <v>0</v>
      </c>
      <c r="CA440" s="4">
        <f>AVERAGE(Tabela13[[#This Row],[V41]],Tabela13[[#This Row],[V46]])</f>
        <v>-4.7619047619047672E-2</v>
      </c>
      <c r="CB440" s="4">
        <f>AVERAGE(Tabela13[[#This Row],[V42]],Tabela13[[#This Row],[V41]])</f>
        <v>-4.7619047619047672E-2</v>
      </c>
      <c r="CC440" s="4">
        <f>AVERAGE(Tabela13[[#This Row],[V42]],Tabela13[[#This Row],[V43]])</f>
        <v>-4.7619047619047672E-2</v>
      </c>
      <c r="CD440" s="4">
        <f>AVERAGE(Tabela13[[#This Row],[V42]],Tabela13[[#This Row],[V44]])</f>
        <v>4.7619047619047672E-2</v>
      </c>
      <c r="CE440" s="4">
        <f>AVERAGE(Tabela13[[#This Row],[V42]],Tabela13[[#This Row],[V45]])</f>
        <v>4.7619047619047672E-2</v>
      </c>
      <c r="CF440" s="4">
        <f>AVERAGE(Tabela13[[#This Row],[V42]],Tabela13[[#This Row],[V46]])</f>
        <v>0</v>
      </c>
      <c r="CG440" s="4">
        <f>AVERAGE(Tabela13[[#This Row],[V43]],Tabela13[[#This Row],[V41]])</f>
        <v>-9.5238095238095344E-2</v>
      </c>
      <c r="CH440" s="4">
        <f>AVERAGE(Tabela13[[#This Row],[V43]],Tabela13[[#This Row],[V42]])</f>
        <v>-4.7619047619047672E-2</v>
      </c>
      <c r="CI440" s="4">
        <f>AVERAGE(Tabela13[[#This Row],[V43]],Tabela13[[#This Row],[V44]])</f>
        <v>0</v>
      </c>
      <c r="CJ440" s="4">
        <f>AVERAGE(Tabela13[[#This Row],[V43]],Tabela13[[#This Row],[V45]])</f>
        <v>0</v>
      </c>
      <c r="CK440" s="4">
        <f>AVERAGE(Tabela13[[#This Row],[V43]],Tabela13[[#This Row],[V46]])</f>
        <v>-4.7619047619047672E-2</v>
      </c>
      <c r="CL440" s="4">
        <f>AVERAGE(Tabela13[[#This Row],[V44]],Tabela13[[#This Row],[V41]])</f>
        <v>0</v>
      </c>
      <c r="CM440" s="4">
        <f>AVERAGE(Tabela13[[#This Row],[V44]],Tabela13[[#This Row],[V42]])</f>
        <v>4.7619047619047672E-2</v>
      </c>
      <c r="CN440" s="4">
        <f>AVERAGE(Tabela13[[#This Row],[V44]],Tabela13[[#This Row],[V43]])</f>
        <v>0</v>
      </c>
      <c r="CO440" s="4">
        <f>AVERAGE(Tabela13[[#This Row],[V44]],Tabela13[[#This Row],[V45]])</f>
        <v>9.5238095238095344E-2</v>
      </c>
      <c r="CP440" s="4">
        <f>AVERAGE(Tabela13[[#This Row],[V44]],Tabela13[[#This Row],[V46]])</f>
        <v>4.7619047619047672E-2</v>
      </c>
      <c r="CQ440" s="4">
        <f>AVERAGE(Tabela13[[#This Row],[V45]],Tabela13[[#This Row],[V41]])</f>
        <v>0</v>
      </c>
      <c r="CR440" s="4">
        <f>AVERAGE(Tabela13[[#This Row],[V45]],Tabela13[[#This Row],[V42]])</f>
        <v>4.7619047619047672E-2</v>
      </c>
      <c r="CS440" s="4">
        <f>AVERAGE(Tabela13[[#This Row],[V45]],Tabela13[[#This Row],[V43]])</f>
        <v>0</v>
      </c>
      <c r="CT440" s="4">
        <f>AVERAGE(Tabela13[[#This Row],[V45]],Tabela13[[#This Row],[V44]])</f>
        <v>9.5238095238095344E-2</v>
      </c>
      <c r="CU440" s="4">
        <f>AVERAGE(Tabela13[[#This Row],[V45]],Tabela13[[#This Row],[V46]])</f>
        <v>4.7619047619047672E-2</v>
      </c>
      <c r="CV440" s="4">
        <f>AVERAGE(Tabela13[[#This Row],[V46]],Tabela13[[#This Row],[V41]])</f>
        <v>-4.7619047619047672E-2</v>
      </c>
      <c r="CW440" s="4">
        <f>AVERAGE(Tabela13[[#This Row],[V46]],Tabela13[[#This Row],[V42]])</f>
        <v>0</v>
      </c>
      <c r="CX440" s="4">
        <f>AVERAGE(Tabela13[[#This Row],[V46]],Tabela13[[#This Row],[V43]])</f>
        <v>-4.7619047619047672E-2</v>
      </c>
      <c r="CY440" s="4">
        <f>AVERAGE(Tabela13[[#This Row],[V46]],Tabela13[[#This Row],[V44]])</f>
        <v>4.7619047619047672E-2</v>
      </c>
      <c r="CZ440" s="4">
        <f>AVERAGE(Tabela13[[#This Row],[V46]],Tabela13[[#This Row],[V45]])</f>
        <v>4.7619047619047672E-2</v>
      </c>
      <c r="DA440" s="3">
        <f>_xlfn.STDEV.S(Tabela13[[#This Row],[V41]],Tabela13[[#This Row],[V42]])</f>
        <v>6.7343502970147462E-2</v>
      </c>
      <c r="DB440" s="3">
        <f>_xlfn.STDEV.S(Tabela13[[#This Row],[V41]],Tabela13[[#This Row],[V43]])</f>
        <v>0</v>
      </c>
      <c r="DC440" s="3">
        <f>_xlfn.STDEV.S(Tabela13[[#This Row],[V41]],Tabela13[[#This Row],[V44]])</f>
        <v>0.13468700594029492</v>
      </c>
      <c r="DD440" s="3">
        <f>_xlfn.STDEV.S(Tabela13[[#This Row],[V41]],Tabela13[[#This Row],[V45]])</f>
        <v>0.13468700594029492</v>
      </c>
      <c r="DE440" s="3">
        <f>_xlfn.STDEV.S(Tabela13[[#This Row],[V41]],Tabela13[[#This Row],[V46]])</f>
        <v>6.7343502970147462E-2</v>
      </c>
      <c r="DF440" s="3">
        <f>_xlfn.STDEV.S(Tabela13[[#This Row],[V42]],Tabela13[[#This Row],[V41]])</f>
        <v>6.7343502970147462E-2</v>
      </c>
      <c r="DG440" s="3">
        <f>_xlfn.STDEV.S(Tabela13[[#This Row],[V42]],Tabela13[[#This Row],[V43]])</f>
        <v>6.7343502970147462E-2</v>
      </c>
      <c r="DH440" s="3">
        <f>_xlfn.STDEV.S(Tabela13[[#This Row],[V42]],Tabela13[[#This Row],[V44]])</f>
        <v>6.7343502970147462E-2</v>
      </c>
      <c r="DI440" s="3">
        <f>_xlfn.STDEV.S(Tabela13[[#This Row],[V42]],Tabela13[[#This Row],[V45]])</f>
        <v>6.7343502970147462E-2</v>
      </c>
      <c r="DJ440" s="3">
        <f>_xlfn.STDEV.S(Tabela13[[#This Row],[V42]],Tabela13[[#This Row],[V46]])</f>
        <v>0</v>
      </c>
      <c r="DK440" s="3">
        <f>_xlfn.STDEV.S(Tabela13[[#This Row],[V43]],Tabela13[[#This Row],[V41]])</f>
        <v>0</v>
      </c>
      <c r="DL440" s="3">
        <f>_xlfn.STDEV.S(Tabela13[[#This Row],[V43]],Tabela13[[#This Row],[V42]])</f>
        <v>6.7343502970147462E-2</v>
      </c>
      <c r="DM440" s="3">
        <f>_xlfn.STDEV.S(Tabela13[[#This Row],[V43]],Tabela13[[#This Row],[V44]])</f>
        <v>0.13468700594029492</v>
      </c>
      <c r="DN440" s="3">
        <f>_xlfn.STDEV.S(Tabela13[[#This Row],[V43]],Tabela13[[#This Row],[V45]])</f>
        <v>0.13468700594029492</v>
      </c>
      <c r="DO440" s="3">
        <f>_xlfn.STDEV.S(Tabela13[[#This Row],[V43]],Tabela13[[#This Row],[V46]])</f>
        <v>6.7343502970147462E-2</v>
      </c>
      <c r="DP440" s="3">
        <f>_xlfn.STDEV.S(Tabela13[[#This Row],[V44]],Tabela13[[#This Row],[V41]])</f>
        <v>0.13468700594029492</v>
      </c>
      <c r="DQ440" s="3">
        <f>_xlfn.STDEV.S(Tabela13[[#This Row],[V44]],Tabela13[[#This Row],[V42]])</f>
        <v>6.7343502970147462E-2</v>
      </c>
      <c r="DR440" s="3">
        <f>_xlfn.STDEV.S(Tabela13[[#This Row],[V44]],Tabela13[[#This Row],[V43]])</f>
        <v>0.13468700594029492</v>
      </c>
      <c r="DS440" s="3">
        <f>_xlfn.STDEV.S(Tabela13[[#This Row],[V44]],Tabela13[[#This Row],[V45]])</f>
        <v>0</v>
      </c>
      <c r="DT440" s="3">
        <f>_xlfn.STDEV.S(Tabela13[[#This Row],[V44]],Tabela13[[#This Row],[V46]])</f>
        <v>6.7343502970147462E-2</v>
      </c>
      <c r="DU440" s="3">
        <f>_xlfn.STDEV.S(Tabela13[[#This Row],[V45]],Tabela13[[#This Row],[V41]])</f>
        <v>0.13468700594029492</v>
      </c>
      <c r="DV440" s="3">
        <f>_xlfn.STDEV.S(Tabela13[[#This Row],[V45]],Tabela13[[#This Row],[V42]])</f>
        <v>6.7343502970147462E-2</v>
      </c>
      <c r="DW440" s="3">
        <f>_xlfn.STDEV.S(Tabela13[[#This Row],[V45]],Tabela13[[#This Row],[V43]])</f>
        <v>0.13468700594029492</v>
      </c>
      <c r="DX440" s="3">
        <f>_xlfn.STDEV.S(Tabela13[[#This Row],[V45]],Tabela13[[#This Row],[V44]])</f>
        <v>0</v>
      </c>
      <c r="DY440" s="3">
        <f>_xlfn.STDEV.S(Tabela13[[#This Row],[V45]],Tabela13[[#This Row],[V46]])</f>
        <v>6.7343502970147462E-2</v>
      </c>
      <c r="DZ440" s="3">
        <f>_xlfn.STDEV.S(Tabela13[[#This Row],[V46]],Tabela13[[#This Row],[V41]])</f>
        <v>6.7343502970147462E-2</v>
      </c>
      <c r="EA440" s="3">
        <f>_xlfn.STDEV.S(Tabela13[[#This Row],[V46]],Tabela13[[#This Row],[V42]])</f>
        <v>0</v>
      </c>
      <c r="EB440" s="3">
        <f>_xlfn.STDEV.S(Tabela13[[#This Row],[V46]],Tabela13[[#This Row],[V43]])</f>
        <v>6.7343502970147462E-2</v>
      </c>
      <c r="EC440" s="3">
        <f>_xlfn.STDEV.S(Tabela13[[#This Row],[V46]],Tabela13[[#This Row],[V44]])</f>
        <v>6.7343502970147462E-2</v>
      </c>
      <c r="ED440" s="3">
        <f>_xlfn.STDEV.S(Tabela13[[#This Row],[V46]],Tabela13[[#This Row],[V45]])</f>
        <v>6.7343502970147462E-2</v>
      </c>
      <c r="EE440" s="3">
        <f t="shared" si="452"/>
        <v>-1.4142135623730951</v>
      </c>
      <c r="EF440" s="3">
        <f t="shared" si="453"/>
        <v>0</v>
      </c>
      <c r="EG440" s="3" t="str">
        <f t="shared" si="454"/>
        <v/>
      </c>
      <c r="EH440" s="3" t="str">
        <f t="shared" si="455"/>
        <v/>
      </c>
      <c r="EI440" s="3">
        <f t="shared" si="456"/>
        <v>-1.4142135623730951</v>
      </c>
      <c r="EJ440" s="3">
        <f t="shared" si="457"/>
        <v>-1.4142135623730951</v>
      </c>
      <c r="EK440" s="3">
        <f t="shared" si="458"/>
        <v>-1.4142135623730951</v>
      </c>
      <c r="EL440" s="3">
        <f t="shared" si="459"/>
        <v>1.4142135623730951</v>
      </c>
      <c r="EM440" s="3">
        <f t="shared" si="460"/>
        <v>1.4142135623730951</v>
      </c>
      <c r="EN440" s="3" t="str">
        <f t="shared" si="461"/>
        <v/>
      </c>
      <c r="EO440" s="3">
        <f t="shared" si="462"/>
        <v>0</v>
      </c>
      <c r="EP440" s="3">
        <f t="shared" si="463"/>
        <v>-1.4142135623730951</v>
      </c>
      <c r="EQ440" s="3" t="str">
        <f t="shared" si="464"/>
        <v/>
      </c>
      <c r="ER440" s="3" t="str">
        <f t="shared" si="465"/>
        <v/>
      </c>
      <c r="ES440" s="3" t="str">
        <f t="shared" si="466"/>
        <v/>
      </c>
      <c r="ET440" s="3" t="str">
        <f t="shared" si="467"/>
        <v/>
      </c>
      <c r="EU440" s="3" t="str">
        <f t="shared" si="468"/>
        <v/>
      </c>
      <c r="EV440" s="3" t="str">
        <f t="shared" si="469"/>
        <v/>
      </c>
      <c r="EW440" s="3">
        <f t="shared" si="470"/>
        <v>0</v>
      </c>
      <c r="EX440" s="3">
        <f t="shared" si="471"/>
        <v>1.4142135623730951</v>
      </c>
      <c r="EY440" s="3" t="str">
        <f t="shared" si="472"/>
        <v/>
      </c>
      <c r="EZ440" s="3">
        <f t="shared" si="473"/>
        <v>1.4142135623730951</v>
      </c>
      <c r="FA440" s="3" t="str">
        <f t="shared" si="474"/>
        <v/>
      </c>
      <c r="FB440" s="3">
        <f t="shared" si="475"/>
        <v>0</v>
      </c>
      <c r="FC440" s="3">
        <f t="shared" si="476"/>
        <v>1.4142135623730951</v>
      </c>
      <c r="FD440" s="3">
        <f t="shared" si="477"/>
        <v>-1.4142135623730951</v>
      </c>
      <c r="FE440" s="3" t="str">
        <f t="shared" si="478"/>
        <v/>
      </c>
      <c r="FF440" s="3">
        <f t="shared" si="479"/>
        <v>-1.4142135623730951</v>
      </c>
      <c r="FG440" s="3">
        <f t="shared" si="480"/>
        <v>1.4142135623730951</v>
      </c>
      <c r="FH440" s="3">
        <f t="shared" si="481"/>
        <v>1.4142135623730951</v>
      </c>
      <c r="FI440" s="4">
        <f t="shared" si="482"/>
        <v>0.95238095238095233</v>
      </c>
      <c r="FJ440" s="4">
        <f t="shared" si="483"/>
        <v>0.5714285714285714</v>
      </c>
      <c r="FK440" s="4">
        <f t="shared" si="484"/>
        <v>1.0909090909090911</v>
      </c>
      <c r="FL440" s="4">
        <f t="shared" si="485"/>
        <v>1.6363636363636365</v>
      </c>
      <c r="FM440" s="4">
        <f>Tabela13[[#This Row],[V139]]-Tabela13[[#This Row],[V140]]</f>
        <v>-0.54545454545454541</v>
      </c>
      <c r="FN440" s="4">
        <f>Tabela13[[#This Row],[V1]]-Tabela13[[#This Row],[V2]]/2</f>
        <v>0.52380952380952372</v>
      </c>
      <c r="FO440" s="4">
        <f>Tabela13[[#This Row],[V1]]-Tabela13[[#This Row],[V3]]/2</f>
        <v>0.5714285714285714</v>
      </c>
      <c r="FP440" s="4">
        <f>Tabela13[[#This Row],[V1]]-Tabela13[[#This Row],[V4]]/2</f>
        <v>0.52380952380952372</v>
      </c>
      <c r="FQ440" s="4">
        <f>Tabela13[[#This Row],[V2]]-Tabela13[[#This Row],[V1]]/2</f>
        <v>0.66666666666666674</v>
      </c>
      <c r="FR440" s="4">
        <f>Tabela13[[#This Row],[V2]]-Tabela13[[#This Row],[V3]]/2</f>
        <v>0.66666666666666674</v>
      </c>
      <c r="FS440" s="4">
        <f>Tabela13[[#This Row],[V2]]-Tabela13[[#This Row],[V4]]/2</f>
        <v>0.61904761904761907</v>
      </c>
      <c r="FT440" s="4">
        <f t="shared" si="486"/>
        <v>0.48251329502247686</v>
      </c>
      <c r="FU440" s="4">
        <f t="shared" si="487"/>
        <v>0.51914611424652291</v>
      </c>
      <c r="FV440" s="4">
        <f t="shared" si="488"/>
        <v>0.48251329502247686</v>
      </c>
      <c r="FW440" s="4">
        <f t="shared" si="489"/>
        <v>0.58800260354756761</v>
      </c>
      <c r="FX440" s="4">
        <f t="shared" si="490"/>
        <v>0.58800260354756761</v>
      </c>
      <c r="FY440" s="4">
        <f t="shared" si="491"/>
        <v>0.55430749620155129</v>
      </c>
      <c r="FZ440" s="4">
        <f t="shared" si="492"/>
        <v>86.852393104045845</v>
      </c>
      <c r="GA440" s="4">
        <f t="shared" si="493"/>
        <v>93.446300564374127</v>
      </c>
      <c r="GB440" s="4">
        <f t="shared" si="494"/>
        <v>86.852393104045845</v>
      </c>
      <c r="GC440" s="4">
        <f t="shared" si="495"/>
        <v>105.84046863856217</v>
      </c>
      <c r="GD440" s="4">
        <f t="shared" si="496"/>
        <v>105.84046863856217</v>
      </c>
      <c r="GE440" s="4">
        <f t="shared" si="497"/>
        <v>99.775349316279232</v>
      </c>
      <c r="GF440" s="4">
        <f>Tabela13[[#This Row],[V1]]-Tabela13[[#This Row],[V2]]/Tabela13[[#This Row],[V2]]</f>
        <v>0.14285714285714279</v>
      </c>
      <c r="GG440" s="4">
        <f>Tabela13[[#This Row],[V1]]-Tabela13[[#This Row],[V3]]/Tabela13[[#This Row],[V3]]</f>
        <v>0.14285714285714279</v>
      </c>
      <c r="GH440" s="4">
        <f>Tabela13[[#This Row],[V1]]-Tabela13[[#This Row],[V4]]/Tabela13[[#This Row],[V4]]</f>
        <v>0.14285714285714279</v>
      </c>
      <c r="GI440" s="4">
        <f>Tabela13[[#This Row],[V2]]-Tabela13[[#This Row],[V1]]/Tabela13[[#This Row],[V1]]</f>
        <v>0.23809523809523814</v>
      </c>
      <c r="GJ440" s="4">
        <f>Tabela13[[#This Row],[V2]]-Tabela13[[#This Row],[V3]]/Tabela13[[#This Row],[V3]]</f>
        <v>0.23809523809523814</v>
      </c>
      <c r="GK440" s="4">
        <f>Tabela13[[#This Row],[V2]]-Tabela13[[#This Row],[V4]]/Tabela13[[#This Row],[V4]]</f>
        <v>0.23809523809523814</v>
      </c>
      <c r="GL440" s="4">
        <f t="shared" si="498"/>
        <v>5.4985739922821561E-2</v>
      </c>
      <c r="GM440" s="4">
        <f t="shared" si="499"/>
        <v>1.1904761904761905</v>
      </c>
      <c r="GN440" s="4">
        <f t="shared" si="500"/>
        <v>4.6188021535170112E-2</v>
      </c>
      <c r="GO440" s="3">
        <f t="shared" si="501"/>
        <v>0</v>
      </c>
      <c r="GP440" s="3">
        <v>100</v>
      </c>
      <c r="GQ440" s="3">
        <f t="shared" si="502"/>
        <v>-1</v>
      </c>
      <c r="GR440" s="3">
        <f t="shared" si="503"/>
        <v>-100</v>
      </c>
      <c r="GS440" s="34">
        <f>COUNTIF($D$2:D439,Tabela13[[#This Row],[HomeTeam]])</f>
        <v>2</v>
      </c>
      <c r="GT440" s="34">
        <f>COUNTIF($E$2:E439,Tabela13[[#This Row],[AwayTeam]])</f>
        <v>21</v>
      </c>
      <c r="GU440" s="3">
        <f>IFERROR(AVERAGEIFS($AD$2:AD439,$D$2:D439,Tabela13[[#This Row],[HomeTeam]],$GS$2:GS439,"&gt;="&amp;Tabela13[[#This Row],[Contagem_H]]-5),"")</f>
        <v>1.0430119416187529</v>
      </c>
      <c r="GV440" s="3">
        <f>IFERROR(AVERAGEIFS($G$2:G439,$E$2:E439,Tabela13[[#This Row],[AwayTeam]],$GT$2:GT439,"&gt;="&amp;Tabela13[[#This Row],[Contagem_A]]-5),"")</f>
        <v>1.2</v>
      </c>
      <c r="GW440" s="3">
        <f>IFERROR(AVERAGEIFS($GQ$2:GQ439,$D$2:D439,Tabela13[[#This Row],[HomeTeam]],$GS$2:GS439,"&gt;="&amp;Tabela13[[#This Row],[Contagem_H]]-5),"")</f>
        <v>-1</v>
      </c>
    </row>
    <row r="441" spans="1:205" x14ac:dyDescent="0.25">
      <c r="A441" t="s">
        <v>127</v>
      </c>
      <c r="B441" t="s">
        <v>285</v>
      </c>
      <c r="C441" t="s">
        <v>139</v>
      </c>
      <c r="D441" t="s">
        <v>141</v>
      </c>
      <c r="E441" t="s">
        <v>23</v>
      </c>
      <c r="F441" s="3">
        <v>0</v>
      </c>
      <c r="G441" s="3">
        <v>3</v>
      </c>
      <c r="H441" s="3" t="str">
        <f t="shared" si="504"/>
        <v>A</v>
      </c>
      <c r="I441" s="3">
        <v>2.0499999999999998</v>
      </c>
      <c r="J441" s="3">
        <v>3.9</v>
      </c>
      <c r="K441" s="3">
        <v>3.2</v>
      </c>
      <c r="L441" s="3">
        <v>1.44</v>
      </c>
      <c r="M441" s="3">
        <v>2.75</v>
      </c>
      <c r="N441" s="3">
        <f t="shared" si="433"/>
        <v>3</v>
      </c>
      <c r="O441" s="3">
        <f t="shared" si="434"/>
        <v>0</v>
      </c>
      <c r="P441" s="3">
        <f t="shared" si="435"/>
        <v>3</v>
      </c>
      <c r="Q441" s="3">
        <f t="shared" si="436"/>
        <v>5.6715134459036864E-2</v>
      </c>
      <c r="R441" s="3">
        <f t="shared" si="437"/>
        <v>5.8080808080808066E-2</v>
      </c>
      <c r="S441" s="3">
        <f t="shared" si="438"/>
        <v>2.1662660256410255</v>
      </c>
      <c r="T441" s="3">
        <f t="shared" si="439"/>
        <v>4.1211890243902438</v>
      </c>
      <c r="U441" s="3">
        <f t="shared" si="440"/>
        <v>3.3814884302689183</v>
      </c>
      <c r="V441" s="3">
        <f t="shared" si="441"/>
        <v>1.5216697936210131</v>
      </c>
      <c r="W441" s="3">
        <f t="shared" si="442"/>
        <v>2.9059666197623515</v>
      </c>
      <c r="X441" s="4">
        <f t="shared" si="443"/>
        <v>0.48780487804878053</v>
      </c>
      <c r="Y441" s="4">
        <f t="shared" si="444"/>
        <v>0.25641025641025644</v>
      </c>
      <c r="Z441" s="4">
        <f t="shared" si="445"/>
        <v>0.3125</v>
      </c>
      <c r="AA441" s="4">
        <f t="shared" si="446"/>
        <v>0.69444444444444442</v>
      </c>
      <c r="AB441" s="4">
        <f t="shared" si="447"/>
        <v>0.36363636363636365</v>
      </c>
      <c r="AC441" s="4">
        <f t="shared" si="448"/>
        <v>0.24390243902439027</v>
      </c>
      <c r="AD441" s="4">
        <f t="shared" si="449"/>
        <v>1.65625</v>
      </c>
      <c r="AE441" s="4">
        <f t="shared" si="450"/>
        <v>1.7439024390243902</v>
      </c>
      <c r="AF441" s="4">
        <f t="shared" si="451"/>
        <v>0.15625</v>
      </c>
      <c r="AG441" s="4">
        <f>IFERROR(AVERAGE(Tabela13[[#This Row],[V1]],Tabela13[[#This Row],[V2]]),"")</f>
        <v>0.95007621951219512</v>
      </c>
      <c r="AH441" s="4">
        <f>IFERROR(AVERAGE(Tabela13[[#This Row],[V1]],Tabela13[[#This Row],[V3]]),"")</f>
        <v>0.99390243902439024</v>
      </c>
      <c r="AI441" s="4">
        <f>IFERROR(AVERAGE(Tabela13[[#This Row],[V1]],Tabela13[[#This Row],[V4]]),"")</f>
        <v>0.20007621951219512</v>
      </c>
      <c r="AJ441" s="4">
        <f>IFERROR(AVERAGE(Tabela13[[#This Row],[V2]],Tabela13[[#This Row],[V1]]),"")</f>
        <v>0.95007621951219512</v>
      </c>
      <c r="AK441" s="4">
        <f>IFERROR(AVERAGE(Tabela13[[#This Row],[V2]],Tabela13[[#This Row],[V3]]),"")</f>
        <v>1.7000762195121952</v>
      </c>
      <c r="AL441" s="4">
        <f>IFERROR(AVERAGE(Tabela13[[#This Row],[V2]],Tabela13[[#This Row],[V4]]),"")</f>
        <v>0.90625</v>
      </c>
      <c r="AM441" s="4">
        <f>IFERROR(AVERAGE(Tabela13[[#This Row],[V3]],Tabela13[[#This Row],[V1]]),"")</f>
        <v>0.99390243902439024</v>
      </c>
      <c r="AN441" s="4">
        <f>IFERROR(AVERAGE(Tabela13[[#This Row],[V3]],Tabela13[[#This Row],[V2]]),"")</f>
        <v>1.7000762195121952</v>
      </c>
      <c r="AO441" s="4">
        <f>IFERROR(AVERAGE(Tabela13[[#This Row],[V3]],Tabela13[[#This Row],[V4]]),"")</f>
        <v>0.95007621951219512</v>
      </c>
      <c r="AP441" s="4">
        <f>IFERROR(AVERAGE(Tabela13[[#This Row],[V4]],Tabela13[[#This Row],[V1]]),"")</f>
        <v>0.20007621951219512</v>
      </c>
      <c r="AQ441" s="4">
        <f>IFERROR(AVERAGE(Tabela13[[#This Row],[V4]],Tabela13[[#This Row],[V2]]),"")</f>
        <v>0.90625</v>
      </c>
      <c r="AR441" s="4">
        <f>IFERROR(AVERAGE(Tabela13[[#This Row],[V4]],Tabela13[[#This Row],[V3]]),"")</f>
        <v>0.95007621951219512</v>
      </c>
      <c r="AS441" s="4">
        <f>_xlfn.STDEV.S(Tabela13[[#This Row],[V1]:[V2]])</f>
        <v>0.9986805377581347</v>
      </c>
      <c r="AT441" s="4">
        <f>_xlfn.STDEV.S(Tabela13[[#This Row],[V1]],Tabela13[[#This Row],[V3]])</f>
        <v>1.0606601717798212</v>
      </c>
      <c r="AU441" s="4">
        <f>_xlfn.STDEV.S(Tabela13[[#This Row],[V1]],Tabela13[[#This Row],[V4]])</f>
        <v>6.1979634021686755E-2</v>
      </c>
      <c r="AV441" s="4">
        <f>_xlfn.STDEV.S(Tabela13[[#This Row],[V2]],Tabela13[[#This Row],[V1]])</f>
        <v>0.9986805377581347</v>
      </c>
      <c r="AW441" s="4">
        <f>_xlfn.STDEV.S(Tabela13[[#This Row],[V2]],Tabela13[[#This Row],[V3]])</f>
        <v>6.1979634021686707E-2</v>
      </c>
      <c r="AX441" s="4">
        <f>_xlfn.STDEV.S(Tabela13[[#This Row],[V42]],Tabela13[[#This Row],[V44]])</f>
        <v>2.0593407095379561</v>
      </c>
      <c r="AY441" s="4">
        <f>_xlfn.STDEV.S(Tabela13[[#This Row],[V3]],Tabela13[[#This Row],[V1]])</f>
        <v>1.0606601717798212</v>
      </c>
      <c r="AZ441" s="4">
        <f>_xlfn.STDEV.S(Tabela13[[#This Row],[V3]],Tabela13[[#This Row],[V2]])</f>
        <v>6.1979634021686707E-2</v>
      </c>
      <c r="BA441" s="4">
        <f>_xlfn.STDEV.S(Tabela13[[#This Row],[V3]],Tabela13[[#This Row],[V4]])</f>
        <v>1.1226398058015079</v>
      </c>
      <c r="BB441" s="4">
        <f>_xlfn.STDEV.S(Tabela13[[#This Row],[V4]],Tabela13[[#This Row],[V1]])</f>
        <v>6.1979634021686755E-2</v>
      </c>
      <c r="BC441" s="4">
        <f>_xlfn.STDEV.S(Tabela13[[#This Row],[V4]],Tabela13[[#This Row],[V2]])</f>
        <v>1.0606601717798212</v>
      </c>
      <c r="BD441" s="4">
        <f>_xlfn.STDEV.S(Tabela13[[#This Row],[V4]],Tabela13[[#This Row],[V3]])</f>
        <v>1.1226398058015079</v>
      </c>
      <c r="BE441" s="4">
        <f>Tabela13[[#This Row],[V17]]/Tabela13[[#This Row],[V5]]</f>
        <v>1.0511583357710972</v>
      </c>
      <c r="BF441" s="4">
        <f>Tabela13[[#This Row],[V18]]/Tabela13[[#This Row],[V6]]</f>
        <v>1.0671672893981023</v>
      </c>
      <c r="BG441" s="4">
        <f>Tabela13[[#This Row],[V19]]/Tabela13[[#This Row],[V7]]</f>
        <v>0.30978011366267821</v>
      </c>
      <c r="BH441" s="4">
        <f>Tabela13[[#This Row],[V20]]/Tabela13[[#This Row],[V8]]</f>
        <v>1.0511583357710972</v>
      </c>
      <c r="BI441" s="4">
        <f>Tabela13[[#This Row],[V21]]/Tabela13[[#This Row],[V9]]</f>
        <v>3.645697369937366E-2</v>
      </c>
      <c r="BJ441" s="4">
        <f>Tabela13[[#This Row],[V22]]/Tabela13[[#This Row],[V10]]</f>
        <v>2.2723759553522274</v>
      </c>
      <c r="BK441" s="4">
        <f>Tabela13[[#This Row],[V23]]/Tabela13[[#This Row],[V11]]</f>
        <v>1.0671672893981023</v>
      </c>
      <c r="BL441" s="4">
        <f>Tabela13[[#This Row],[V24]]/Tabela13[[#This Row],[V12]]</f>
        <v>3.645697369937366E-2</v>
      </c>
      <c r="BM441" s="4">
        <f>Tabela13[[#This Row],[V25]]/Tabela13[[#This Row],[V13]]</f>
        <v>1.18163130783119</v>
      </c>
      <c r="BN441" s="4">
        <f>Tabela13[[#This Row],[V26]]/Tabela13[[#This Row],[V14]]</f>
        <v>0.30978011366267821</v>
      </c>
      <c r="BO441" s="4">
        <f>Tabela13[[#This Row],[V27]]/Tabela13[[#This Row],[V15]]</f>
        <v>1.1703836378260095</v>
      </c>
      <c r="BP441" s="4">
        <f>Tabela13[[#This Row],[V28]]/Tabela13[[#This Row],[V16]]</f>
        <v>1.18163130783119</v>
      </c>
      <c r="BQ441" s="4">
        <f>Tabela13[[#This Row],[V1]]-Tabela13[[#This Row],[V2]]</f>
        <v>-1.4123475609756098</v>
      </c>
      <c r="BR441" s="4">
        <f>Tabela13[[#This Row],[V1]]-Tabela13[[#This Row],[V3]]</f>
        <v>-1.5</v>
      </c>
      <c r="BS441" s="4">
        <f>Tabela13[[#This Row],[V1]]-Tabela13[[#This Row],[V4]]</f>
        <v>8.7652439024390266E-2</v>
      </c>
      <c r="BT441" s="4">
        <f>Tabela13[[#This Row],[V2]]-Tabela13[[#This Row],[V1]]</f>
        <v>1.4123475609756098</v>
      </c>
      <c r="BU441" s="4">
        <f>Tabela13[[#This Row],[V2]]-Tabela13[[#This Row],[V3]]</f>
        <v>-8.7652439024390238E-2</v>
      </c>
      <c r="BV441" s="4">
        <f>Tabela13[[#This Row],[V2]]-Tabela13[[#This Row],[V4]]</f>
        <v>1.5</v>
      </c>
      <c r="BW441" s="4">
        <f>AVERAGE(Tabela13[[#This Row],[V41]],Tabela13[[#This Row],[V42]])</f>
        <v>-1.4561737804878048</v>
      </c>
      <c r="BX441" s="4">
        <f>AVERAGE(Tabela13[[#This Row],[V41]],Tabela13[[#This Row],[V43]])</f>
        <v>-0.66234756097560976</v>
      </c>
      <c r="BY441" s="4">
        <f>AVERAGE(Tabela13[[#This Row],[V41]],Tabela13[[#This Row],[V44]])</f>
        <v>0</v>
      </c>
      <c r="BZ441" s="4">
        <f>AVERAGE(Tabela13[[#This Row],[V41]],Tabela13[[#This Row],[V45]])</f>
        <v>-0.75</v>
      </c>
      <c r="CA441" s="4">
        <f>AVERAGE(Tabela13[[#This Row],[V41]],Tabela13[[#This Row],[V46]])</f>
        <v>4.3826219512195119E-2</v>
      </c>
      <c r="CB441" s="4">
        <f>AVERAGE(Tabela13[[#This Row],[V42]],Tabela13[[#This Row],[V41]])</f>
        <v>-1.4561737804878048</v>
      </c>
      <c r="CC441" s="4">
        <f>AVERAGE(Tabela13[[#This Row],[V42]],Tabela13[[#This Row],[V43]])</f>
        <v>-0.70617378048780488</v>
      </c>
      <c r="CD441" s="4">
        <f>AVERAGE(Tabela13[[#This Row],[V42]],Tabela13[[#This Row],[V44]])</f>
        <v>-4.3826219512195119E-2</v>
      </c>
      <c r="CE441" s="4">
        <f>AVERAGE(Tabela13[[#This Row],[V42]],Tabela13[[#This Row],[V45]])</f>
        <v>-0.79382621951219512</v>
      </c>
      <c r="CF441" s="4">
        <f>AVERAGE(Tabela13[[#This Row],[V42]],Tabela13[[#This Row],[V46]])</f>
        <v>0</v>
      </c>
      <c r="CG441" s="4">
        <f>AVERAGE(Tabela13[[#This Row],[V43]],Tabela13[[#This Row],[V41]])</f>
        <v>-0.66234756097560976</v>
      </c>
      <c r="CH441" s="4">
        <f>AVERAGE(Tabela13[[#This Row],[V43]],Tabela13[[#This Row],[V42]])</f>
        <v>-0.70617378048780488</v>
      </c>
      <c r="CI441" s="4">
        <f>AVERAGE(Tabela13[[#This Row],[V43]],Tabela13[[#This Row],[V44]])</f>
        <v>0.75</v>
      </c>
      <c r="CJ441" s="4">
        <f>AVERAGE(Tabela13[[#This Row],[V43]],Tabela13[[#This Row],[V45]])</f>
        <v>0</v>
      </c>
      <c r="CK441" s="4">
        <f>AVERAGE(Tabela13[[#This Row],[V43]],Tabela13[[#This Row],[V46]])</f>
        <v>0.79382621951219512</v>
      </c>
      <c r="CL441" s="4">
        <f>AVERAGE(Tabela13[[#This Row],[V44]],Tabela13[[#This Row],[V41]])</f>
        <v>0</v>
      </c>
      <c r="CM441" s="4">
        <f>AVERAGE(Tabela13[[#This Row],[V44]],Tabela13[[#This Row],[V42]])</f>
        <v>-4.3826219512195119E-2</v>
      </c>
      <c r="CN441" s="4">
        <f>AVERAGE(Tabela13[[#This Row],[V44]],Tabela13[[#This Row],[V43]])</f>
        <v>0.75</v>
      </c>
      <c r="CO441" s="4">
        <f>AVERAGE(Tabela13[[#This Row],[V44]],Tabela13[[#This Row],[V45]])</f>
        <v>0.66234756097560976</v>
      </c>
      <c r="CP441" s="4">
        <f>AVERAGE(Tabela13[[#This Row],[V44]],Tabela13[[#This Row],[V46]])</f>
        <v>1.4561737804878048</v>
      </c>
      <c r="CQ441" s="4">
        <f>AVERAGE(Tabela13[[#This Row],[V45]],Tabela13[[#This Row],[V41]])</f>
        <v>-0.75</v>
      </c>
      <c r="CR441" s="4">
        <f>AVERAGE(Tabela13[[#This Row],[V45]],Tabela13[[#This Row],[V42]])</f>
        <v>-0.79382621951219512</v>
      </c>
      <c r="CS441" s="4">
        <f>AVERAGE(Tabela13[[#This Row],[V45]],Tabela13[[#This Row],[V43]])</f>
        <v>0</v>
      </c>
      <c r="CT441" s="4">
        <f>AVERAGE(Tabela13[[#This Row],[V45]],Tabela13[[#This Row],[V44]])</f>
        <v>0.66234756097560976</v>
      </c>
      <c r="CU441" s="4">
        <f>AVERAGE(Tabela13[[#This Row],[V45]],Tabela13[[#This Row],[V46]])</f>
        <v>0.70617378048780488</v>
      </c>
      <c r="CV441" s="4">
        <f>AVERAGE(Tabela13[[#This Row],[V46]],Tabela13[[#This Row],[V41]])</f>
        <v>4.3826219512195119E-2</v>
      </c>
      <c r="CW441" s="4">
        <f>AVERAGE(Tabela13[[#This Row],[V46]],Tabela13[[#This Row],[V42]])</f>
        <v>0</v>
      </c>
      <c r="CX441" s="4">
        <f>AVERAGE(Tabela13[[#This Row],[V46]],Tabela13[[#This Row],[V43]])</f>
        <v>0.79382621951219512</v>
      </c>
      <c r="CY441" s="4">
        <f>AVERAGE(Tabela13[[#This Row],[V46]],Tabela13[[#This Row],[V44]])</f>
        <v>1.4561737804878048</v>
      </c>
      <c r="CZ441" s="4">
        <f>AVERAGE(Tabela13[[#This Row],[V46]],Tabela13[[#This Row],[V45]])</f>
        <v>0.70617378048780488</v>
      </c>
      <c r="DA441" s="3">
        <f>_xlfn.STDEV.S(Tabela13[[#This Row],[V41]],Tabela13[[#This Row],[V42]])</f>
        <v>6.1979634021686707E-2</v>
      </c>
      <c r="DB441" s="3">
        <f>_xlfn.STDEV.S(Tabela13[[#This Row],[V41]],Tabela13[[#This Row],[V43]])</f>
        <v>1.0606601717798214</v>
      </c>
      <c r="DC441" s="3">
        <f>_xlfn.STDEV.S(Tabela13[[#This Row],[V41]],Tabela13[[#This Row],[V44]])</f>
        <v>1.9973610755162692</v>
      </c>
      <c r="DD441" s="3">
        <f>_xlfn.STDEV.S(Tabela13[[#This Row],[V41]],Tabela13[[#This Row],[V45]])</f>
        <v>0.93670090373644799</v>
      </c>
      <c r="DE441" s="3">
        <f>_xlfn.STDEV.S(Tabela13[[#This Row],[V41]],Tabela13[[#This Row],[V46]])</f>
        <v>2.0593407095379561</v>
      </c>
      <c r="DF441" s="3">
        <f>_xlfn.STDEV.S(Tabela13[[#This Row],[V42]],Tabela13[[#This Row],[V41]])</f>
        <v>6.1979634021686707E-2</v>
      </c>
      <c r="DG441" s="3">
        <f>_xlfn.STDEV.S(Tabela13[[#This Row],[V42]],Tabela13[[#This Row],[V43]])</f>
        <v>1.1226398058015081</v>
      </c>
      <c r="DH441" s="3">
        <f>_xlfn.STDEV.S(Tabela13[[#This Row],[V42]],Tabela13[[#This Row],[V44]])</f>
        <v>2.0593407095379561</v>
      </c>
      <c r="DI441" s="3">
        <f>_xlfn.STDEV.S(Tabela13[[#This Row],[V42]],Tabela13[[#This Row],[V45]])</f>
        <v>0.9986805377581347</v>
      </c>
      <c r="DJ441" s="3">
        <f>_xlfn.STDEV.S(Tabela13[[#This Row],[V42]],Tabela13[[#This Row],[V46]])</f>
        <v>2.1213203435596424</v>
      </c>
      <c r="DK441" s="3">
        <f>_xlfn.STDEV.S(Tabela13[[#This Row],[V43]],Tabela13[[#This Row],[V41]])</f>
        <v>1.0606601717798214</v>
      </c>
      <c r="DL441" s="3">
        <f>_xlfn.STDEV.S(Tabela13[[#This Row],[V43]],Tabela13[[#This Row],[V42]])</f>
        <v>1.1226398058015081</v>
      </c>
      <c r="DM441" s="3">
        <f>_xlfn.STDEV.S(Tabela13[[#This Row],[V43]],Tabela13[[#This Row],[V44]])</f>
        <v>0.93670090373644799</v>
      </c>
      <c r="DN441" s="3">
        <f>_xlfn.STDEV.S(Tabela13[[#This Row],[V43]],Tabela13[[#This Row],[V45]])</f>
        <v>0.12395926804337344</v>
      </c>
      <c r="DO441" s="3">
        <f>_xlfn.STDEV.S(Tabela13[[#This Row],[V43]],Tabela13[[#This Row],[V46]])</f>
        <v>0.9986805377581347</v>
      </c>
      <c r="DP441" s="3">
        <f>_xlfn.STDEV.S(Tabela13[[#This Row],[V44]],Tabela13[[#This Row],[V41]])</f>
        <v>1.9973610755162692</v>
      </c>
      <c r="DQ441" s="3">
        <f>_xlfn.STDEV.S(Tabela13[[#This Row],[V44]],Tabela13[[#This Row],[V42]])</f>
        <v>2.0593407095379561</v>
      </c>
      <c r="DR441" s="3">
        <f>_xlfn.STDEV.S(Tabela13[[#This Row],[V44]],Tabela13[[#This Row],[V43]])</f>
        <v>0.93670090373644799</v>
      </c>
      <c r="DS441" s="3">
        <f>_xlfn.STDEV.S(Tabela13[[#This Row],[V44]],Tabela13[[#This Row],[V45]])</f>
        <v>1.0606601717798214</v>
      </c>
      <c r="DT441" s="3">
        <f>_xlfn.STDEV.S(Tabela13[[#This Row],[V44]],Tabela13[[#This Row],[V46]])</f>
        <v>6.1979634021686707E-2</v>
      </c>
      <c r="DU441" s="3">
        <f>_xlfn.STDEV.S(Tabela13[[#This Row],[V45]],Tabela13[[#This Row],[V41]])</f>
        <v>0.93670090373644799</v>
      </c>
      <c r="DV441" s="3">
        <f>_xlfn.STDEV.S(Tabela13[[#This Row],[V45]],Tabela13[[#This Row],[V42]])</f>
        <v>0.9986805377581347</v>
      </c>
      <c r="DW441" s="3">
        <f>_xlfn.STDEV.S(Tabela13[[#This Row],[V45]],Tabela13[[#This Row],[V43]])</f>
        <v>0.12395926804337344</v>
      </c>
      <c r="DX441" s="3">
        <f>_xlfn.STDEV.S(Tabela13[[#This Row],[V45]],Tabela13[[#This Row],[V44]])</f>
        <v>1.0606601717798214</v>
      </c>
      <c r="DY441" s="3">
        <f>_xlfn.STDEV.S(Tabela13[[#This Row],[V45]],Tabela13[[#This Row],[V46]])</f>
        <v>1.1226398058015081</v>
      </c>
      <c r="DZ441" s="3">
        <f>_xlfn.STDEV.S(Tabela13[[#This Row],[V46]],Tabela13[[#This Row],[V41]])</f>
        <v>2.0593407095379561</v>
      </c>
      <c r="EA441" s="3">
        <f>_xlfn.STDEV.S(Tabela13[[#This Row],[V46]],Tabela13[[#This Row],[V42]])</f>
        <v>2.1213203435596424</v>
      </c>
      <c r="EB441" s="3">
        <f>_xlfn.STDEV.S(Tabela13[[#This Row],[V46]],Tabela13[[#This Row],[V43]])</f>
        <v>0.9986805377581347</v>
      </c>
      <c r="EC441" s="3">
        <f>_xlfn.STDEV.S(Tabela13[[#This Row],[V46]],Tabela13[[#This Row],[V44]])</f>
        <v>6.1979634021686707E-2</v>
      </c>
      <c r="ED441" s="3">
        <f>_xlfn.STDEV.S(Tabela13[[#This Row],[V46]],Tabela13[[#This Row],[V45]])</f>
        <v>1.1226398058015081</v>
      </c>
      <c r="EE441" s="3">
        <f t="shared" si="452"/>
        <v>-4.256334982279663E-2</v>
      </c>
      <c r="EF441" s="3">
        <f t="shared" si="453"/>
        <v>-1.6013649544017556</v>
      </c>
      <c r="EG441" s="3" t="str">
        <f t="shared" si="454"/>
        <v/>
      </c>
      <c r="EH441" s="3">
        <f t="shared" si="455"/>
        <v>-1.2489345383152639</v>
      </c>
      <c r="EI441" s="3">
        <f t="shared" si="456"/>
        <v>46.988782798500843</v>
      </c>
      <c r="EJ441" s="3">
        <f t="shared" si="457"/>
        <v>-4.256334982279663E-2</v>
      </c>
      <c r="EK441" s="3">
        <f t="shared" si="458"/>
        <v>-1.5897500541949041</v>
      </c>
      <c r="EL441" s="3">
        <f t="shared" si="459"/>
        <v>-46.988782798500843</v>
      </c>
      <c r="EM441" s="3">
        <f t="shared" si="460"/>
        <v>-1.2580594004211931</v>
      </c>
      <c r="EN441" s="3" t="str">
        <f t="shared" si="461"/>
        <v/>
      </c>
      <c r="EO441" s="3">
        <f t="shared" si="462"/>
        <v>-1.6013649544017556</v>
      </c>
      <c r="EP441" s="3">
        <f t="shared" si="463"/>
        <v>-1.5897500541949041</v>
      </c>
      <c r="EQ441" s="3">
        <f t="shared" si="464"/>
        <v>1.2489345383152639</v>
      </c>
      <c r="ER441" s="3" t="str">
        <f t="shared" si="465"/>
        <v/>
      </c>
      <c r="ES441" s="3" t="str">
        <f t="shared" si="466"/>
        <v/>
      </c>
      <c r="ET441" s="3" t="str">
        <f t="shared" si="467"/>
        <v/>
      </c>
      <c r="EU441" s="3" t="str">
        <f t="shared" si="468"/>
        <v/>
      </c>
      <c r="EV441" s="3">
        <f t="shared" si="469"/>
        <v>1.2489345383152639</v>
      </c>
      <c r="EW441" s="3">
        <f t="shared" si="470"/>
        <v>1.6013649544017556</v>
      </c>
      <c r="EX441" s="3">
        <f t="shared" si="471"/>
        <v>4.256334982279663E-2</v>
      </c>
      <c r="EY441" s="3">
        <f t="shared" si="472"/>
        <v>-1.2489345383152639</v>
      </c>
      <c r="EZ441" s="3">
        <f t="shared" si="473"/>
        <v>-1.2580594004211931</v>
      </c>
      <c r="FA441" s="3" t="str">
        <f t="shared" si="474"/>
        <v/>
      </c>
      <c r="FB441" s="3">
        <f t="shared" si="475"/>
        <v>1.6013649544017556</v>
      </c>
      <c r="FC441" s="3">
        <f t="shared" si="476"/>
        <v>1.5897500541949041</v>
      </c>
      <c r="FD441" s="3">
        <f t="shared" si="477"/>
        <v>46.988782798500843</v>
      </c>
      <c r="FE441" s="3" t="str">
        <f t="shared" si="478"/>
        <v/>
      </c>
      <c r="FF441" s="3">
        <f t="shared" si="479"/>
        <v>1.2580594004211931</v>
      </c>
      <c r="FG441" s="3">
        <f t="shared" si="480"/>
        <v>4.256334982279663E-2</v>
      </c>
      <c r="FH441" s="3">
        <f t="shared" si="481"/>
        <v>1.5897500541949041</v>
      </c>
      <c r="FI441" s="4">
        <f t="shared" si="482"/>
        <v>0</v>
      </c>
      <c r="FJ441" s="4">
        <f t="shared" si="483"/>
        <v>1.4634146341463417</v>
      </c>
      <c r="FK441" s="4">
        <f t="shared" si="484"/>
        <v>1.6275198816349177</v>
      </c>
      <c r="FL441" s="4">
        <f t="shared" si="485"/>
        <v>1.1298316996486035</v>
      </c>
      <c r="FM441" s="4">
        <f>Tabela13[[#This Row],[V139]]-Tabela13[[#This Row],[V140]]</f>
        <v>0.49768818198631415</v>
      </c>
      <c r="FN441" s="4">
        <f>Tabela13[[#This Row],[V1]]-Tabela13[[#This Row],[V2]]/2</f>
        <v>-0.58422256097560976</v>
      </c>
      <c r="FO441" s="4">
        <f>Tabela13[[#This Row],[V1]]-Tabela13[[#This Row],[V3]]/2</f>
        <v>-0.62804878048780488</v>
      </c>
      <c r="FP441" s="4">
        <f>Tabela13[[#This Row],[V1]]-Tabela13[[#This Row],[V4]]/2</f>
        <v>0.16577743902439027</v>
      </c>
      <c r="FQ441" s="4">
        <f>Tabela13[[#This Row],[V2]]-Tabela13[[#This Row],[V1]]/2</f>
        <v>1.5342987804878048</v>
      </c>
      <c r="FR441" s="4">
        <f>Tabela13[[#This Row],[V2]]-Tabela13[[#This Row],[V3]]/2</f>
        <v>0.78429878048780488</v>
      </c>
      <c r="FS441" s="4">
        <f>Tabela13[[#This Row],[V2]]-Tabela13[[#This Row],[V4]]/2</f>
        <v>1.578125</v>
      </c>
      <c r="FT441" s="4">
        <f t="shared" si="486"/>
        <v>-0.52873765683714102</v>
      </c>
      <c r="FU441" s="4">
        <f t="shared" si="487"/>
        <v>-0.56078869334511139</v>
      </c>
      <c r="FV441" s="4">
        <f t="shared" si="488"/>
        <v>0.16428335838961253</v>
      </c>
      <c r="FW441" s="4">
        <f t="shared" si="489"/>
        <v>0.99318236023951978</v>
      </c>
      <c r="FX441" s="4">
        <f t="shared" si="490"/>
        <v>0.66509343337896221</v>
      </c>
      <c r="FY441" s="4">
        <f t="shared" si="491"/>
        <v>1.005991417351594</v>
      </c>
      <c r="FZ441" s="4">
        <f t="shared" si="492"/>
        <v>-95.172778230685381</v>
      </c>
      <c r="GA441" s="4">
        <f t="shared" si="493"/>
        <v>-100.94196480212005</v>
      </c>
      <c r="GB441" s="4">
        <f t="shared" si="494"/>
        <v>29.571004510130255</v>
      </c>
      <c r="GC441" s="4">
        <f t="shared" si="495"/>
        <v>178.77282484311357</v>
      </c>
      <c r="GD441" s="4">
        <f t="shared" si="496"/>
        <v>119.71681800821321</v>
      </c>
      <c r="GE441" s="4">
        <f t="shared" si="497"/>
        <v>181.07845512328694</v>
      </c>
      <c r="GF441" s="4">
        <f>Tabela13[[#This Row],[V1]]-Tabela13[[#This Row],[V2]]/Tabela13[[#This Row],[V2]]</f>
        <v>-0.75609756097560976</v>
      </c>
      <c r="GG441" s="4">
        <f>Tabela13[[#This Row],[V1]]-Tabela13[[#This Row],[V3]]/Tabela13[[#This Row],[V3]]</f>
        <v>-0.75609756097560976</v>
      </c>
      <c r="GH441" s="4">
        <f>Tabela13[[#This Row],[V1]]-Tabela13[[#This Row],[V4]]/Tabela13[[#This Row],[V4]]</f>
        <v>-0.75609756097560976</v>
      </c>
      <c r="GI441" s="4">
        <f>Tabela13[[#This Row],[V2]]-Tabela13[[#This Row],[V1]]/Tabela13[[#This Row],[V1]]</f>
        <v>0.65625</v>
      </c>
      <c r="GJ441" s="4">
        <f>Tabela13[[#This Row],[V2]]-Tabela13[[#This Row],[V3]]/Tabela13[[#This Row],[V3]]</f>
        <v>0.65625</v>
      </c>
      <c r="GK441" s="4">
        <f>Tabela13[[#This Row],[V2]]-Tabela13[[#This Row],[V4]]/Tabela13[[#This Row],[V4]]</f>
        <v>0.65625</v>
      </c>
      <c r="GL441" s="4">
        <f t="shared" si="498"/>
        <v>0.8675027281545814</v>
      </c>
      <c r="GM441" s="4">
        <f t="shared" si="499"/>
        <v>0.95007621951219512</v>
      </c>
      <c r="GN441" s="4">
        <f t="shared" si="500"/>
        <v>0.91308750849483422</v>
      </c>
      <c r="GO441" s="3">
        <f t="shared" si="501"/>
        <v>0</v>
      </c>
      <c r="GP441" s="3">
        <v>100</v>
      </c>
      <c r="GQ441" s="3">
        <f t="shared" si="502"/>
        <v>-1</v>
      </c>
      <c r="GR441" s="3">
        <f t="shared" si="503"/>
        <v>-100</v>
      </c>
      <c r="GS441" s="34">
        <f>COUNTIF($D$2:D440,Tabela13[[#This Row],[HomeTeam]])</f>
        <v>21</v>
      </c>
      <c r="GT441" s="34">
        <f>COUNTIF($E$2:E440,Tabela13[[#This Row],[AwayTeam]])</f>
        <v>21</v>
      </c>
      <c r="GU441" s="3">
        <f>IFERROR(AVERAGEIFS($AD$2:AD440,$D$2:D440,Tabela13[[#This Row],[HomeTeam]],$GS$2:GS440,"&gt;="&amp;Tabela13[[#This Row],[Contagem_H]]-5),"")</f>
        <v>0.91061041045854962</v>
      </c>
      <c r="GV441" s="3">
        <f>IFERROR(AVERAGEIFS($G$2:G440,$E$2:E440,Tabela13[[#This Row],[AwayTeam]],$GT$2:GT440,"&gt;="&amp;Tabela13[[#This Row],[Contagem_A]]-5),"")</f>
        <v>1.4</v>
      </c>
      <c r="GW441" s="3">
        <f>IFERROR(AVERAGEIFS($GQ$2:GQ440,$D$2:D440,Tabela13[[#This Row],[HomeTeam]],$GS$2:GS440,"&gt;="&amp;Tabela13[[#This Row],[Contagem_H]]-5),"")</f>
        <v>-0.12599999999999997</v>
      </c>
    </row>
    <row r="442" spans="1:205" x14ac:dyDescent="0.25">
      <c r="A442" t="s">
        <v>127</v>
      </c>
      <c r="B442" t="s">
        <v>286</v>
      </c>
      <c r="C442" t="s">
        <v>129</v>
      </c>
      <c r="D442" t="s">
        <v>13</v>
      </c>
      <c r="E442" t="s">
        <v>29</v>
      </c>
      <c r="F442" s="3">
        <v>3</v>
      </c>
      <c r="G442" s="3">
        <v>1</v>
      </c>
      <c r="H442" s="3" t="str">
        <f t="shared" si="504"/>
        <v>H</v>
      </c>
      <c r="I442" s="3">
        <v>1.48</v>
      </c>
      <c r="J442" s="3">
        <v>4.33</v>
      </c>
      <c r="K442" s="3">
        <v>6.5</v>
      </c>
      <c r="L442" s="3">
        <v>1.57</v>
      </c>
      <c r="M442" s="3">
        <v>2.38</v>
      </c>
      <c r="N442" s="3">
        <f t="shared" si="433"/>
        <v>4</v>
      </c>
      <c r="O442" s="3">
        <f t="shared" si="434"/>
        <v>3</v>
      </c>
      <c r="P442" s="3">
        <f t="shared" si="435"/>
        <v>0</v>
      </c>
      <c r="Q442" s="3">
        <f t="shared" si="436"/>
        <v>6.0468711738919545E-2</v>
      </c>
      <c r="R442" s="3">
        <f t="shared" si="437"/>
        <v>5.7110742386126456E-2</v>
      </c>
      <c r="S442" s="3">
        <f t="shared" si="438"/>
        <v>1.569493693373601</v>
      </c>
      <c r="T442" s="3">
        <f t="shared" si="439"/>
        <v>4.5918295218295215</v>
      </c>
      <c r="U442" s="3">
        <f t="shared" si="440"/>
        <v>6.8930466263029775</v>
      </c>
      <c r="V442" s="3">
        <f t="shared" si="441"/>
        <v>1.6649358774301037</v>
      </c>
      <c r="W442" s="3">
        <f t="shared" si="442"/>
        <v>2.5239155339386286</v>
      </c>
      <c r="X442" s="4">
        <f t="shared" si="443"/>
        <v>0.67567567567567566</v>
      </c>
      <c r="Y442" s="4">
        <f t="shared" si="444"/>
        <v>0.23094688221709006</v>
      </c>
      <c r="Z442" s="4">
        <f t="shared" si="445"/>
        <v>0.15384615384615385</v>
      </c>
      <c r="AA442" s="4">
        <f t="shared" si="446"/>
        <v>0.63694267515923564</v>
      </c>
      <c r="AB442" s="4">
        <f t="shared" si="447"/>
        <v>0.42016806722689076</v>
      </c>
      <c r="AC442" s="4">
        <f t="shared" si="448"/>
        <v>1.8378378378378377</v>
      </c>
      <c r="AD442" s="4">
        <f t="shared" si="449"/>
        <v>0.57692307692307687</v>
      </c>
      <c r="AE442" s="4">
        <f t="shared" si="450"/>
        <v>0.83783783783783783</v>
      </c>
      <c r="AF442" s="4">
        <f t="shared" si="451"/>
        <v>1.5769230769230769</v>
      </c>
      <c r="AG442" s="4">
        <f>IFERROR(AVERAGE(Tabela13[[#This Row],[V1]],Tabela13[[#This Row],[V2]]),"")</f>
        <v>1.2073804573804572</v>
      </c>
      <c r="AH442" s="4">
        <f>IFERROR(AVERAGE(Tabela13[[#This Row],[V1]],Tabela13[[#This Row],[V3]]),"")</f>
        <v>1.3378378378378377</v>
      </c>
      <c r="AI442" s="4">
        <f>IFERROR(AVERAGE(Tabela13[[#This Row],[V1]],Tabela13[[#This Row],[V4]]),"")</f>
        <v>1.7073804573804572</v>
      </c>
      <c r="AJ442" s="4">
        <f>IFERROR(AVERAGE(Tabela13[[#This Row],[V2]],Tabela13[[#This Row],[V1]]),"")</f>
        <v>1.2073804573804572</v>
      </c>
      <c r="AK442" s="4">
        <f>IFERROR(AVERAGE(Tabela13[[#This Row],[V2]],Tabela13[[#This Row],[V3]]),"")</f>
        <v>0.70738045738045741</v>
      </c>
      <c r="AL442" s="4">
        <f>IFERROR(AVERAGE(Tabela13[[#This Row],[V2]],Tabela13[[#This Row],[V4]]),"")</f>
        <v>1.0769230769230769</v>
      </c>
      <c r="AM442" s="4">
        <f>IFERROR(AVERAGE(Tabela13[[#This Row],[V3]],Tabela13[[#This Row],[V1]]),"")</f>
        <v>1.3378378378378377</v>
      </c>
      <c r="AN442" s="4">
        <f>IFERROR(AVERAGE(Tabela13[[#This Row],[V3]],Tabela13[[#This Row],[V2]]),"")</f>
        <v>0.70738045738045741</v>
      </c>
      <c r="AO442" s="4">
        <f>IFERROR(AVERAGE(Tabela13[[#This Row],[V3]],Tabela13[[#This Row],[V4]]),"")</f>
        <v>1.2073804573804574</v>
      </c>
      <c r="AP442" s="4">
        <f>IFERROR(AVERAGE(Tabela13[[#This Row],[V4]],Tabela13[[#This Row],[V1]]),"")</f>
        <v>1.7073804573804572</v>
      </c>
      <c r="AQ442" s="4">
        <f>IFERROR(AVERAGE(Tabela13[[#This Row],[V4]],Tabela13[[#This Row],[V2]]),"")</f>
        <v>1.0769230769230769</v>
      </c>
      <c r="AR442" s="4">
        <f>IFERROR(AVERAGE(Tabela13[[#This Row],[V4]],Tabela13[[#This Row],[V3]]),"")</f>
        <v>1.2073804573804574</v>
      </c>
      <c r="AS442" s="4">
        <f>_xlfn.STDEV.S(Tabela13[[#This Row],[V1]:[V2]])</f>
        <v>0.89160137794104199</v>
      </c>
      <c r="AT442" s="4">
        <f>_xlfn.STDEV.S(Tabela13[[#This Row],[V1]],Tabela13[[#This Row],[V3]])</f>
        <v>0.70710678118654757</v>
      </c>
      <c r="AU442" s="4">
        <f>_xlfn.STDEV.S(Tabela13[[#This Row],[V1]],Tabela13[[#This Row],[V4]])</f>
        <v>0.18449459675449414</v>
      </c>
      <c r="AV442" s="4">
        <f>_xlfn.STDEV.S(Tabela13[[#This Row],[V2]],Tabela13[[#This Row],[V1]])</f>
        <v>0.89160137794104199</v>
      </c>
      <c r="AW442" s="4">
        <f>_xlfn.STDEV.S(Tabela13[[#This Row],[V2]],Tabela13[[#This Row],[V3]])</f>
        <v>0.18449459675449381</v>
      </c>
      <c r="AX442" s="4">
        <f>_xlfn.STDEV.S(Tabela13[[#This Row],[V42]],Tabela13[[#This Row],[V44]])</f>
        <v>1.5987081591275891</v>
      </c>
      <c r="AY442" s="4">
        <f>_xlfn.STDEV.S(Tabela13[[#This Row],[V3]],Tabela13[[#This Row],[V1]])</f>
        <v>0.70710678118654757</v>
      </c>
      <c r="AZ442" s="4">
        <f>_xlfn.STDEV.S(Tabela13[[#This Row],[V3]],Tabela13[[#This Row],[V2]])</f>
        <v>0.18449459675449381</v>
      </c>
      <c r="BA442" s="4">
        <f>_xlfn.STDEV.S(Tabela13[[#This Row],[V3]],Tabela13[[#This Row],[V4]])</f>
        <v>0.52261218443205348</v>
      </c>
      <c r="BB442" s="4">
        <f>_xlfn.STDEV.S(Tabela13[[#This Row],[V4]],Tabela13[[#This Row],[V1]])</f>
        <v>0.18449459675449414</v>
      </c>
      <c r="BC442" s="4">
        <f>_xlfn.STDEV.S(Tabela13[[#This Row],[V4]],Tabela13[[#This Row],[V2]])</f>
        <v>0.70710678118654757</v>
      </c>
      <c r="BD442" s="4">
        <f>_xlfn.STDEV.S(Tabela13[[#This Row],[V4]],Tabela13[[#This Row],[V3]])</f>
        <v>0.52261218443205348</v>
      </c>
      <c r="BE442" s="4">
        <f>Tabela13[[#This Row],[V17]]/Tabela13[[#This Row],[V5]]</f>
        <v>0.73845934186765605</v>
      </c>
      <c r="BF442" s="4">
        <f>Tabela13[[#This Row],[V18]]/Tabela13[[#This Row],[V6]]</f>
        <v>0.52854446270509625</v>
      </c>
      <c r="BG442" s="4">
        <f>Tabela13[[#This Row],[V19]]/Tabela13[[#This Row],[V7]]</f>
        <v>0.10805710933200816</v>
      </c>
      <c r="BH442" s="4">
        <f>Tabela13[[#This Row],[V20]]/Tabela13[[#This Row],[V8]]</f>
        <v>0.73845934186765605</v>
      </c>
      <c r="BI442" s="4">
        <f>Tabela13[[#This Row],[V21]]/Tabela13[[#This Row],[V9]]</f>
        <v>0.26081381642589718</v>
      </c>
      <c r="BJ442" s="4">
        <f>Tabela13[[#This Row],[V22]]/Tabela13[[#This Row],[V10]]</f>
        <v>1.4845147191899042</v>
      </c>
      <c r="BK442" s="4">
        <f>Tabela13[[#This Row],[V23]]/Tabela13[[#This Row],[V11]]</f>
        <v>0.52854446270509625</v>
      </c>
      <c r="BL442" s="4">
        <f>Tabela13[[#This Row],[V24]]/Tabela13[[#This Row],[V12]]</f>
        <v>0.26081381642589718</v>
      </c>
      <c r="BM442" s="4">
        <f>Tabela13[[#This Row],[V25]]/Tabela13[[#This Row],[V13]]</f>
        <v>0.43284797367510586</v>
      </c>
      <c r="BN442" s="4">
        <f>Tabela13[[#This Row],[V26]]/Tabela13[[#This Row],[V14]]</f>
        <v>0.10805710933200816</v>
      </c>
      <c r="BO442" s="4">
        <f>Tabela13[[#This Row],[V27]]/Tabela13[[#This Row],[V15]]</f>
        <v>0.65659915395893709</v>
      </c>
      <c r="BP442" s="4">
        <f>Tabela13[[#This Row],[V28]]/Tabela13[[#This Row],[V16]]</f>
        <v>0.43284797367510586</v>
      </c>
      <c r="BQ442" s="4">
        <f>Tabela13[[#This Row],[V1]]-Tabela13[[#This Row],[V2]]</f>
        <v>1.2609147609147608</v>
      </c>
      <c r="BR442" s="4">
        <f>Tabela13[[#This Row],[V1]]-Tabela13[[#This Row],[V3]]</f>
        <v>0.99999999999999989</v>
      </c>
      <c r="BS442" s="4">
        <f>Tabela13[[#This Row],[V1]]-Tabela13[[#This Row],[V4]]</f>
        <v>0.26091476091476085</v>
      </c>
      <c r="BT442" s="4">
        <f>Tabela13[[#This Row],[V2]]-Tabela13[[#This Row],[V1]]</f>
        <v>-1.2609147609147608</v>
      </c>
      <c r="BU442" s="4">
        <f>Tabela13[[#This Row],[V2]]-Tabela13[[#This Row],[V3]]</f>
        <v>-0.26091476091476096</v>
      </c>
      <c r="BV442" s="4">
        <f>Tabela13[[#This Row],[V2]]-Tabela13[[#This Row],[V4]]</f>
        <v>-1</v>
      </c>
      <c r="BW442" s="4">
        <f>AVERAGE(Tabela13[[#This Row],[V41]],Tabela13[[#This Row],[V42]])</f>
        <v>1.1304573804573803</v>
      </c>
      <c r="BX442" s="4">
        <f>AVERAGE(Tabela13[[#This Row],[V41]],Tabela13[[#This Row],[V43]])</f>
        <v>0.76091476091476085</v>
      </c>
      <c r="BY442" s="4">
        <f>AVERAGE(Tabela13[[#This Row],[V41]],Tabela13[[#This Row],[V44]])</f>
        <v>0</v>
      </c>
      <c r="BZ442" s="4">
        <f>AVERAGE(Tabela13[[#This Row],[V41]],Tabela13[[#This Row],[V45]])</f>
        <v>0.49999999999999994</v>
      </c>
      <c r="CA442" s="4">
        <f>AVERAGE(Tabela13[[#This Row],[V41]],Tabela13[[#This Row],[V46]])</f>
        <v>0.13045738045738042</v>
      </c>
      <c r="CB442" s="4">
        <f>AVERAGE(Tabela13[[#This Row],[V42]],Tabela13[[#This Row],[V41]])</f>
        <v>1.1304573804573803</v>
      </c>
      <c r="CC442" s="4">
        <f>AVERAGE(Tabela13[[#This Row],[V42]],Tabela13[[#This Row],[V43]])</f>
        <v>0.63045738045738031</v>
      </c>
      <c r="CD442" s="4">
        <f>AVERAGE(Tabela13[[#This Row],[V42]],Tabela13[[#This Row],[V44]])</f>
        <v>-0.13045738045738048</v>
      </c>
      <c r="CE442" s="4">
        <f>AVERAGE(Tabela13[[#This Row],[V42]],Tabela13[[#This Row],[V45]])</f>
        <v>0.36954261954261947</v>
      </c>
      <c r="CF442" s="4">
        <f>AVERAGE(Tabela13[[#This Row],[V42]],Tabela13[[#This Row],[V46]])</f>
        <v>0</v>
      </c>
      <c r="CG442" s="4">
        <f>AVERAGE(Tabela13[[#This Row],[V43]],Tabela13[[#This Row],[V41]])</f>
        <v>0.76091476091476085</v>
      </c>
      <c r="CH442" s="4">
        <f>AVERAGE(Tabela13[[#This Row],[V43]],Tabela13[[#This Row],[V42]])</f>
        <v>0.63045738045738031</v>
      </c>
      <c r="CI442" s="4">
        <f>AVERAGE(Tabela13[[#This Row],[V43]],Tabela13[[#This Row],[V44]])</f>
        <v>-0.5</v>
      </c>
      <c r="CJ442" s="4">
        <f>AVERAGE(Tabela13[[#This Row],[V43]],Tabela13[[#This Row],[V45]])</f>
        <v>0</v>
      </c>
      <c r="CK442" s="4">
        <f>AVERAGE(Tabela13[[#This Row],[V43]],Tabela13[[#This Row],[V46]])</f>
        <v>-0.36954261954261958</v>
      </c>
      <c r="CL442" s="4">
        <f>AVERAGE(Tabela13[[#This Row],[V44]],Tabela13[[#This Row],[V41]])</f>
        <v>0</v>
      </c>
      <c r="CM442" s="4">
        <f>AVERAGE(Tabela13[[#This Row],[V44]],Tabela13[[#This Row],[V42]])</f>
        <v>-0.13045738045738048</v>
      </c>
      <c r="CN442" s="4">
        <f>AVERAGE(Tabela13[[#This Row],[V44]],Tabela13[[#This Row],[V43]])</f>
        <v>-0.5</v>
      </c>
      <c r="CO442" s="4">
        <f>AVERAGE(Tabela13[[#This Row],[V44]],Tabela13[[#This Row],[V45]])</f>
        <v>-0.76091476091476085</v>
      </c>
      <c r="CP442" s="4">
        <f>AVERAGE(Tabela13[[#This Row],[V44]],Tabela13[[#This Row],[V46]])</f>
        <v>-1.1304573804573805</v>
      </c>
      <c r="CQ442" s="4">
        <f>AVERAGE(Tabela13[[#This Row],[V45]],Tabela13[[#This Row],[V41]])</f>
        <v>0.49999999999999994</v>
      </c>
      <c r="CR442" s="4">
        <f>AVERAGE(Tabela13[[#This Row],[V45]],Tabela13[[#This Row],[V42]])</f>
        <v>0.36954261954261947</v>
      </c>
      <c r="CS442" s="4">
        <f>AVERAGE(Tabela13[[#This Row],[V45]],Tabela13[[#This Row],[V43]])</f>
        <v>0</v>
      </c>
      <c r="CT442" s="4">
        <f>AVERAGE(Tabela13[[#This Row],[V45]],Tabela13[[#This Row],[V44]])</f>
        <v>-0.76091476091476085</v>
      </c>
      <c r="CU442" s="4">
        <f>AVERAGE(Tabela13[[#This Row],[V45]],Tabela13[[#This Row],[V46]])</f>
        <v>-0.63045738045738053</v>
      </c>
      <c r="CV442" s="4">
        <f>AVERAGE(Tabela13[[#This Row],[V46]],Tabela13[[#This Row],[V41]])</f>
        <v>0.13045738045738042</v>
      </c>
      <c r="CW442" s="4">
        <f>AVERAGE(Tabela13[[#This Row],[V46]],Tabela13[[#This Row],[V42]])</f>
        <v>0</v>
      </c>
      <c r="CX442" s="4">
        <f>AVERAGE(Tabela13[[#This Row],[V46]],Tabela13[[#This Row],[V43]])</f>
        <v>-0.36954261954261958</v>
      </c>
      <c r="CY442" s="4">
        <f>AVERAGE(Tabela13[[#This Row],[V46]],Tabela13[[#This Row],[V44]])</f>
        <v>-1.1304573804573805</v>
      </c>
      <c r="CZ442" s="4">
        <f>AVERAGE(Tabela13[[#This Row],[V46]],Tabela13[[#This Row],[V45]])</f>
        <v>-0.63045738045738053</v>
      </c>
      <c r="DA442" s="3">
        <f>_xlfn.STDEV.S(Tabela13[[#This Row],[V41]],Tabela13[[#This Row],[V42]])</f>
        <v>0.18449459675449503</v>
      </c>
      <c r="DB442" s="3">
        <f>_xlfn.STDEV.S(Tabela13[[#This Row],[V41]],Tabela13[[#This Row],[V43]])</f>
        <v>0.70710678118654757</v>
      </c>
      <c r="DC442" s="3">
        <f>_xlfn.STDEV.S(Tabela13[[#This Row],[V41]],Tabela13[[#This Row],[V44]])</f>
        <v>1.7832027558820833</v>
      </c>
      <c r="DD442" s="3">
        <f>_xlfn.STDEV.S(Tabela13[[#This Row],[V41]],Tabela13[[#This Row],[V45]])</f>
        <v>1.0760959746955359</v>
      </c>
      <c r="DE442" s="3">
        <f>_xlfn.STDEV.S(Tabela13[[#This Row],[V41]],Tabela13[[#This Row],[V46]])</f>
        <v>1.5987081591275893</v>
      </c>
      <c r="DF442" s="3">
        <f>_xlfn.STDEV.S(Tabela13[[#This Row],[V42]],Tabela13[[#This Row],[V41]])</f>
        <v>0.18449459675449503</v>
      </c>
      <c r="DG442" s="3">
        <f>_xlfn.STDEV.S(Tabela13[[#This Row],[V42]],Tabela13[[#This Row],[V43]])</f>
        <v>0.52261218443205337</v>
      </c>
      <c r="DH442" s="3">
        <f>_xlfn.STDEV.S(Tabela13[[#This Row],[V42]],Tabela13[[#This Row],[V44]])</f>
        <v>1.5987081591275891</v>
      </c>
      <c r="DI442" s="3">
        <f>_xlfn.STDEV.S(Tabela13[[#This Row],[V42]],Tabela13[[#This Row],[V45]])</f>
        <v>0.89160137794104166</v>
      </c>
      <c r="DJ442" s="3">
        <f>_xlfn.STDEV.S(Tabela13[[#This Row],[V42]],Tabela13[[#This Row],[V46]])</f>
        <v>1.4142135623730949</v>
      </c>
      <c r="DK442" s="3">
        <f>_xlfn.STDEV.S(Tabela13[[#This Row],[V43]],Tabela13[[#This Row],[V41]])</f>
        <v>0.70710678118654757</v>
      </c>
      <c r="DL442" s="3">
        <f>_xlfn.STDEV.S(Tabela13[[#This Row],[V43]],Tabela13[[#This Row],[V42]])</f>
        <v>0.52261218443205337</v>
      </c>
      <c r="DM442" s="3">
        <f>_xlfn.STDEV.S(Tabela13[[#This Row],[V43]],Tabela13[[#This Row],[V44]])</f>
        <v>1.0760959746955359</v>
      </c>
      <c r="DN442" s="3">
        <f>_xlfn.STDEV.S(Tabela13[[#This Row],[V43]],Tabela13[[#This Row],[V45]])</f>
        <v>0.3689891935089884</v>
      </c>
      <c r="DO442" s="3">
        <f>_xlfn.STDEV.S(Tabela13[[#This Row],[V43]],Tabela13[[#This Row],[V46]])</f>
        <v>0.89160137794104166</v>
      </c>
      <c r="DP442" s="3">
        <f>_xlfn.STDEV.S(Tabela13[[#This Row],[V44]],Tabela13[[#This Row],[V41]])</f>
        <v>1.7832027558820833</v>
      </c>
      <c r="DQ442" s="3">
        <f>_xlfn.STDEV.S(Tabela13[[#This Row],[V44]],Tabela13[[#This Row],[V42]])</f>
        <v>1.5987081591275891</v>
      </c>
      <c r="DR442" s="3">
        <f>_xlfn.STDEV.S(Tabela13[[#This Row],[V44]],Tabela13[[#This Row],[V43]])</f>
        <v>1.0760959746955359</v>
      </c>
      <c r="DS442" s="3">
        <f>_xlfn.STDEV.S(Tabela13[[#This Row],[V44]],Tabela13[[#This Row],[V45]])</f>
        <v>0.70710678118654757</v>
      </c>
      <c r="DT442" s="3">
        <f>_xlfn.STDEV.S(Tabela13[[#This Row],[V44]],Tabela13[[#This Row],[V46]])</f>
        <v>0.18449459675449381</v>
      </c>
      <c r="DU442" s="3">
        <f>_xlfn.STDEV.S(Tabela13[[#This Row],[V45]],Tabela13[[#This Row],[V41]])</f>
        <v>1.0760959746955359</v>
      </c>
      <c r="DV442" s="3">
        <f>_xlfn.STDEV.S(Tabela13[[#This Row],[V45]],Tabela13[[#This Row],[V42]])</f>
        <v>0.89160137794104166</v>
      </c>
      <c r="DW442" s="3">
        <f>_xlfn.STDEV.S(Tabela13[[#This Row],[V45]],Tabela13[[#This Row],[V43]])</f>
        <v>0.3689891935089884</v>
      </c>
      <c r="DX442" s="3">
        <f>_xlfn.STDEV.S(Tabela13[[#This Row],[V45]],Tabela13[[#This Row],[V44]])</f>
        <v>0.70710678118654757</v>
      </c>
      <c r="DY442" s="3">
        <f>_xlfn.STDEV.S(Tabela13[[#This Row],[V45]],Tabela13[[#This Row],[V46]])</f>
        <v>0.52261218443205304</v>
      </c>
      <c r="DZ442" s="3">
        <f>_xlfn.STDEV.S(Tabela13[[#This Row],[V46]],Tabela13[[#This Row],[V41]])</f>
        <v>1.5987081591275893</v>
      </c>
      <c r="EA442" s="3">
        <f>_xlfn.STDEV.S(Tabela13[[#This Row],[V46]],Tabela13[[#This Row],[V42]])</f>
        <v>1.4142135623730949</v>
      </c>
      <c r="EB442" s="3">
        <f>_xlfn.STDEV.S(Tabela13[[#This Row],[V46]],Tabela13[[#This Row],[V43]])</f>
        <v>0.89160137794104166</v>
      </c>
      <c r="EC442" s="3">
        <f>_xlfn.STDEV.S(Tabela13[[#This Row],[V46]],Tabela13[[#This Row],[V44]])</f>
        <v>0.18449459675449381</v>
      </c>
      <c r="ED442" s="3">
        <f>_xlfn.STDEV.S(Tabela13[[#This Row],[V46]],Tabela13[[#This Row],[V45]])</f>
        <v>0.52261218443205304</v>
      </c>
      <c r="EE442" s="3">
        <f t="shared" si="452"/>
        <v>0.16320349616351654</v>
      </c>
      <c r="EF442" s="3">
        <f t="shared" si="453"/>
        <v>0.92928514139543561</v>
      </c>
      <c r="EG442" s="3" t="str">
        <f t="shared" si="454"/>
        <v/>
      </c>
      <c r="EH442" s="3">
        <f t="shared" si="455"/>
        <v>2.1521919493910722</v>
      </c>
      <c r="EI442" s="3">
        <f t="shared" si="456"/>
        <v>12.254639434906306</v>
      </c>
      <c r="EJ442" s="3">
        <f t="shared" si="457"/>
        <v>0.16320349616351654</v>
      </c>
      <c r="EK442" s="3">
        <f t="shared" si="458"/>
        <v>0.82894133787903623</v>
      </c>
      <c r="EL442" s="3">
        <f t="shared" si="459"/>
        <v>-12.254639434906299</v>
      </c>
      <c r="EM442" s="3">
        <f t="shared" si="460"/>
        <v>2.4127159650612722</v>
      </c>
      <c r="EN442" s="3" t="str">
        <f t="shared" si="461"/>
        <v/>
      </c>
      <c r="EO442" s="3">
        <f t="shared" si="462"/>
        <v>0.92928514139543561</v>
      </c>
      <c r="EP442" s="3">
        <f t="shared" si="463"/>
        <v>0.82894133787903623</v>
      </c>
      <c r="EQ442" s="3">
        <f t="shared" si="464"/>
        <v>-2.1521919493910717</v>
      </c>
      <c r="ER442" s="3" t="str">
        <f t="shared" si="465"/>
        <v/>
      </c>
      <c r="ES442" s="3" t="str">
        <f t="shared" si="466"/>
        <v/>
      </c>
      <c r="ET442" s="3" t="str">
        <f t="shared" si="467"/>
        <v/>
      </c>
      <c r="EU442" s="3" t="str">
        <f t="shared" si="468"/>
        <v/>
      </c>
      <c r="EV442" s="3">
        <f t="shared" si="469"/>
        <v>-2.1521919493910717</v>
      </c>
      <c r="EW442" s="3">
        <f t="shared" si="470"/>
        <v>-0.92928514139543561</v>
      </c>
      <c r="EX442" s="3">
        <f t="shared" si="471"/>
        <v>-0.16320349616351543</v>
      </c>
      <c r="EY442" s="3">
        <f t="shared" si="472"/>
        <v>2.1521919493910722</v>
      </c>
      <c r="EZ442" s="3">
        <f t="shared" si="473"/>
        <v>2.4127159650612722</v>
      </c>
      <c r="FA442" s="3" t="str">
        <f t="shared" si="474"/>
        <v/>
      </c>
      <c r="FB442" s="3">
        <f t="shared" si="475"/>
        <v>-0.92928514139543561</v>
      </c>
      <c r="FC442" s="3">
        <f t="shared" si="476"/>
        <v>-0.82894133787903534</v>
      </c>
      <c r="FD442" s="3">
        <f t="shared" si="477"/>
        <v>12.254639434906306</v>
      </c>
      <c r="FE442" s="3" t="str">
        <f t="shared" si="478"/>
        <v/>
      </c>
      <c r="FF442" s="3">
        <f t="shared" si="479"/>
        <v>-2.4127159650612713</v>
      </c>
      <c r="FG442" s="3">
        <f t="shared" si="480"/>
        <v>-0.16320349616351543</v>
      </c>
      <c r="FH442" s="3">
        <f t="shared" si="481"/>
        <v>-0.82894133787903534</v>
      </c>
      <c r="FI442" s="4">
        <f t="shared" si="482"/>
        <v>0.46153846153846156</v>
      </c>
      <c r="FJ442" s="4">
        <f t="shared" si="483"/>
        <v>0.67567567567567566</v>
      </c>
      <c r="FK442" s="4">
        <f t="shared" si="484"/>
        <v>2.1292225638053672</v>
      </c>
      <c r="FL442" s="4">
        <f t="shared" si="485"/>
        <v>0.65299931633064234</v>
      </c>
      <c r="FM442" s="4">
        <f>Tabela13[[#This Row],[V139]]-Tabela13[[#This Row],[V140]]</f>
        <v>1.4762232474747248</v>
      </c>
      <c r="FN442" s="4">
        <f>Tabela13[[#This Row],[V1]]-Tabela13[[#This Row],[V2]]/2</f>
        <v>1.5493762993762994</v>
      </c>
      <c r="FO442" s="4">
        <f>Tabela13[[#This Row],[V1]]-Tabela13[[#This Row],[V3]]/2</f>
        <v>1.4189189189189189</v>
      </c>
      <c r="FP442" s="4">
        <f>Tabela13[[#This Row],[V1]]-Tabela13[[#This Row],[V4]]/2</f>
        <v>1.0493762993762994</v>
      </c>
      <c r="FQ442" s="4">
        <f>Tabela13[[#This Row],[V2]]-Tabela13[[#This Row],[V1]]/2</f>
        <v>-0.34199584199584199</v>
      </c>
      <c r="FR442" s="4">
        <f>Tabela13[[#This Row],[V2]]-Tabela13[[#This Row],[V3]]/2</f>
        <v>0.15800415800415796</v>
      </c>
      <c r="FS442" s="4">
        <f>Tabela13[[#This Row],[V2]]-Tabela13[[#This Row],[V4]]/2</f>
        <v>-0.21153846153846156</v>
      </c>
      <c r="FT442" s="4">
        <f t="shared" si="486"/>
        <v>0.99764682523576209</v>
      </c>
      <c r="FU442" s="4">
        <f t="shared" si="487"/>
        <v>0.95688159770354853</v>
      </c>
      <c r="FV442" s="4">
        <f t="shared" si="488"/>
        <v>0.80948683300494517</v>
      </c>
      <c r="FW442" s="4">
        <f t="shared" si="489"/>
        <v>-0.32952644743770926</v>
      </c>
      <c r="FX442" s="4">
        <f t="shared" si="490"/>
        <v>0.15670863474823726</v>
      </c>
      <c r="FY442" s="4">
        <f t="shared" si="491"/>
        <v>-0.20846521837998774</v>
      </c>
      <c r="FZ442" s="4">
        <f t="shared" si="492"/>
        <v>179.57642854243716</v>
      </c>
      <c r="GA442" s="4">
        <f t="shared" si="493"/>
        <v>172.23868758663875</v>
      </c>
      <c r="GB442" s="4">
        <f t="shared" si="494"/>
        <v>145.70762994089014</v>
      </c>
      <c r="GC442" s="4">
        <f t="shared" si="495"/>
        <v>-59.314760538787667</v>
      </c>
      <c r="GD442" s="4">
        <f t="shared" si="496"/>
        <v>28.207554254682709</v>
      </c>
      <c r="GE442" s="4">
        <f t="shared" si="497"/>
        <v>-37.523739308397793</v>
      </c>
      <c r="GF442" s="4">
        <f>Tabela13[[#This Row],[V1]]-Tabela13[[#This Row],[V2]]/Tabela13[[#This Row],[V2]]</f>
        <v>0.83783783783783772</v>
      </c>
      <c r="GG442" s="4">
        <f>Tabela13[[#This Row],[V1]]-Tabela13[[#This Row],[V3]]/Tabela13[[#This Row],[V3]]</f>
        <v>0.83783783783783772</v>
      </c>
      <c r="GH442" s="4">
        <f>Tabela13[[#This Row],[V1]]-Tabela13[[#This Row],[V4]]/Tabela13[[#This Row],[V4]]</f>
        <v>0.83783783783783772</v>
      </c>
      <c r="GI442" s="4">
        <f>Tabela13[[#This Row],[V2]]-Tabela13[[#This Row],[V1]]/Tabela13[[#This Row],[V1]]</f>
        <v>-0.42307692307692313</v>
      </c>
      <c r="GJ442" s="4">
        <f>Tabela13[[#This Row],[V2]]-Tabela13[[#This Row],[V3]]/Tabela13[[#This Row],[V3]]</f>
        <v>-0.42307692307692313</v>
      </c>
      <c r="GK442" s="4">
        <f>Tabela13[[#This Row],[V2]]-Tabela13[[#This Row],[V4]]/Tabela13[[#This Row],[V4]]</f>
        <v>-0.42307692307692313</v>
      </c>
      <c r="GL442" s="4">
        <f t="shared" si="498"/>
        <v>0.59667872775422659</v>
      </c>
      <c r="GM442" s="4">
        <f t="shared" si="499"/>
        <v>1.2073804573804572</v>
      </c>
      <c r="GN442" s="4">
        <f t="shared" si="500"/>
        <v>0.49419279905257518</v>
      </c>
      <c r="GO442" s="3">
        <f t="shared" si="501"/>
        <v>1</v>
      </c>
      <c r="GP442" s="3">
        <v>100</v>
      </c>
      <c r="GQ442" s="3">
        <f t="shared" si="502"/>
        <v>0.48</v>
      </c>
      <c r="GR442" s="3">
        <f t="shared" si="503"/>
        <v>48</v>
      </c>
      <c r="GS442" s="34">
        <f>COUNTIF($D$2:D441,Tabela13[[#This Row],[HomeTeam]])</f>
        <v>21</v>
      </c>
      <c r="GT442" s="34">
        <f>COUNTIF($E$2:E441,Tabela13[[#This Row],[AwayTeam]])</f>
        <v>2</v>
      </c>
      <c r="GU442" s="3">
        <f>IFERROR(AVERAGEIFS($AD$2:AD441,$D$2:D441,Tabela13[[#This Row],[HomeTeam]],$GS$2:GS441,"&gt;="&amp;Tabela13[[#This Row],[Contagem_H]]-5),"")</f>
        <v>0.78176032617572544</v>
      </c>
      <c r="GV442" s="3">
        <f>IFERROR(AVERAGEIFS($G$2:G441,$E$2:E441,Tabela13[[#This Row],[AwayTeam]],$GT$2:GT441,"&gt;="&amp;Tabela13[[#This Row],[Contagem_A]]-5),"")</f>
        <v>0.5</v>
      </c>
      <c r="GW442" s="3">
        <f>IFERROR(AVERAGEIFS($GQ$2:GQ441,$D$2:D441,Tabela13[[#This Row],[HomeTeam]],$GS$2:GS441,"&gt;="&amp;Tabela13[[#This Row],[Contagem_H]]-5),"")</f>
        <v>-0.61799999999999999</v>
      </c>
    </row>
    <row r="443" spans="1:205" x14ac:dyDescent="0.25">
      <c r="A443" t="s">
        <v>127</v>
      </c>
      <c r="B443" t="s">
        <v>287</v>
      </c>
      <c r="C443" t="s">
        <v>132</v>
      </c>
      <c r="D443" t="s">
        <v>19</v>
      </c>
      <c r="E443" t="s">
        <v>25</v>
      </c>
      <c r="F443" s="3">
        <v>0</v>
      </c>
      <c r="G443" s="3">
        <v>1</v>
      </c>
      <c r="H443" s="3" t="str">
        <f t="shared" si="504"/>
        <v>A</v>
      </c>
      <c r="I443" s="3">
        <v>5</v>
      </c>
      <c r="J443" s="3">
        <v>4</v>
      </c>
      <c r="K443" s="3">
        <v>1.67</v>
      </c>
      <c r="L443" s="3">
        <v>1.67</v>
      </c>
      <c r="M443" s="3">
        <v>2.2000000000000002</v>
      </c>
      <c r="N443" s="3">
        <f t="shared" si="433"/>
        <v>1</v>
      </c>
      <c r="O443" s="3">
        <f t="shared" si="434"/>
        <v>0</v>
      </c>
      <c r="P443" s="3">
        <f t="shared" si="435"/>
        <v>3</v>
      </c>
      <c r="Q443" s="3">
        <f t="shared" si="436"/>
        <v>4.8802395209580851E-2</v>
      </c>
      <c r="R443" s="3">
        <f t="shared" si="437"/>
        <v>5.3347849755035481E-2</v>
      </c>
      <c r="S443" s="3">
        <f t="shared" si="438"/>
        <v>5.2440119760479043</v>
      </c>
      <c r="T443" s="3">
        <f t="shared" si="439"/>
        <v>4.1952095808383234</v>
      </c>
      <c r="U443" s="3">
        <f t="shared" si="440"/>
        <v>1.7515000000000001</v>
      </c>
      <c r="V443" s="3">
        <f t="shared" si="441"/>
        <v>1.7515000000000001</v>
      </c>
      <c r="W443" s="3">
        <f t="shared" si="442"/>
        <v>2.3073652694610782</v>
      </c>
      <c r="X443" s="4">
        <f t="shared" si="443"/>
        <v>0.2</v>
      </c>
      <c r="Y443" s="4">
        <f t="shared" si="444"/>
        <v>0.25</v>
      </c>
      <c r="Z443" s="4">
        <f t="shared" si="445"/>
        <v>0.5988023952095809</v>
      </c>
      <c r="AA443" s="4">
        <f t="shared" si="446"/>
        <v>0.5988023952095809</v>
      </c>
      <c r="AB443" s="4">
        <f t="shared" si="447"/>
        <v>0.45454545454545453</v>
      </c>
      <c r="AC443" s="4">
        <f t="shared" si="448"/>
        <v>0.1</v>
      </c>
      <c r="AD443" s="4">
        <f t="shared" si="449"/>
        <v>0.79940119760479045</v>
      </c>
      <c r="AE443" s="4">
        <f t="shared" si="450"/>
        <v>0.6</v>
      </c>
      <c r="AF443" s="4">
        <f t="shared" si="451"/>
        <v>0.29940119760479045</v>
      </c>
      <c r="AG443" s="4">
        <f>IFERROR(AVERAGE(Tabela13[[#This Row],[V1]],Tabela13[[#This Row],[V2]]),"")</f>
        <v>0.44970059880239521</v>
      </c>
      <c r="AH443" s="4">
        <f>IFERROR(AVERAGE(Tabela13[[#This Row],[V1]],Tabela13[[#This Row],[V3]]),"")</f>
        <v>0.35</v>
      </c>
      <c r="AI443" s="4">
        <f>IFERROR(AVERAGE(Tabela13[[#This Row],[V1]],Tabela13[[#This Row],[V4]]),"")</f>
        <v>0.19970059880239521</v>
      </c>
      <c r="AJ443" s="4">
        <f>IFERROR(AVERAGE(Tabela13[[#This Row],[V2]],Tabela13[[#This Row],[V1]]),"")</f>
        <v>0.44970059880239521</v>
      </c>
      <c r="AK443" s="4">
        <f>IFERROR(AVERAGE(Tabela13[[#This Row],[V2]],Tabela13[[#This Row],[V3]]),"")</f>
        <v>0.69970059880239521</v>
      </c>
      <c r="AL443" s="4">
        <f>IFERROR(AVERAGE(Tabela13[[#This Row],[V2]],Tabela13[[#This Row],[V4]]),"")</f>
        <v>0.54940119760479045</v>
      </c>
      <c r="AM443" s="4">
        <f>IFERROR(AVERAGE(Tabela13[[#This Row],[V3]],Tabela13[[#This Row],[V1]]),"")</f>
        <v>0.35</v>
      </c>
      <c r="AN443" s="4">
        <f>IFERROR(AVERAGE(Tabela13[[#This Row],[V3]],Tabela13[[#This Row],[V2]]),"")</f>
        <v>0.69970059880239521</v>
      </c>
      <c r="AO443" s="4">
        <f>IFERROR(AVERAGE(Tabela13[[#This Row],[V3]],Tabela13[[#This Row],[V4]]),"")</f>
        <v>0.44970059880239521</v>
      </c>
      <c r="AP443" s="4">
        <f>IFERROR(AVERAGE(Tabela13[[#This Row],[V4]],Tabela13[[#This Row],[V1]]),"")</f>
        <v>0.19970059880239521</v>
      </c>
      <c r="AQ443" s="4">
        <f>IFERROR(AVERAGE(Tabela13[[#This Row],[V4]],Tabela13[[#This Row],[V2]]),"")</f>
        <v>0.54940119760479045</v>
      </c>
      <c r="AR443" s="4">
        <f>IFERROR(AVERAGE(Tabela13[[#This Row],[V4]],Tabela13[[#This Row],[V3]]),"")</f>
        <v>0.44970059880239521</v>
      </c>
      <c r="AS443" s="4">
        <f>_xlfn.STDEV.S(Tabela13[[#This Row],[V1]:[V2]])</f>
        <v>0.49455132959633979</v>
      </c>
      <c r="AT443" s="4">
        <f>_xlfn.STDEV.S(Tabela13[[#This Row],[V1]],Tabela13[[#This Row],[V3]])</f>
        <v>0.35355339059327379</v>
      </c>
      <c r="AU443" s="4">
        <f>_xlfn.STDEV.S(Tabela13[[#This Row],[V1]],Tabela13[[#This Row],[V4]])</f>
        <v>0.14099793900306615</v>
      </c>
      <c r="AV443" s="4">
        <f>_xlfn.STDEV.S(Tabela13[[#This Row],[V2]],Tabela13[[#This Row],[V1]])</f>
        <v>0.49455132959633979</v>
      </c>
      <c r="AW443" s="4">
        <f>_xlfn.STDEV.S(Tabela13[[#This Row],[V2]],Tabela13[[#This Row],[V3]])</f>
        <v>0.14099793900306595</v>
      </c>
      <c r="AX443" s="4">
        <f>_xlfn.STDEV.S(Tabela13[[#This Row],[V42]],Tabela13[[#This Row],[V44]])</f>
        <v>0.84810472018961358</v>
      </c>
      <c r="AY443" s="4">
        <f>_xlfn.STDEV.S(Tabela13[[#This Row],[V3]],Tabela13[[#This Row],[V1]])</f>
        <v>0.35355339059327379</v>
      </c>
      <c r="AZ443" s="4">
        <f>_xlfn.STDEV.S(Tabela13[[#This Row],[V3]],Tabela13[[#This Row],[V2]])</f>
        <v>0.14099793900306595</v>
      </c>
      <c r="BA443" s="4">
        <f>_xlfn.STDEV.S(Tabela13[[#This Row],[V3]],Tabela13[[#This Row],[V4]])</f>
        <v>0.21255545159020769</v>
      </c>
      <c r="BB443" s="4">
        <f>_xlfn.STDEV.S(Tabela13[[#This Row],[V4]],Tabela13[[#This Row],[V1]])</f>
        <v>0.14099793900306615</v>
      </c>
      <c r="BC443" s="4">
        <f>_xlfn.STDEV.S(Tabela13[[#This Row],[V4]],Tabela13[[#This Row],[V2]])</f>
        <v>0.35355339059327379</v>
      </c>
      <c r="BD443" s="4">
        <f>_xlfn.STDEV.S(Tabela13[[#This Row],[V4]],Tabela13[[#This Row],[V3]])</f>
        <v>0.21255545159020769</v>
      </c>
      <c r="BE443" s="4">
        <f>Tabela13[[#This Row],[V17]]/Tabela13[[#This Row],[V5]]</f>
        <v>1.0997346477042442</v>
      </c>
      <c r="BF443" s="4">
        <f>Tabela13[[#This Row],[V18]]/Tabela13[[#This Row],[V6]]</f>
        <v>1.0101525445522108</v>
      </c>
      <c r="BG443" s="4">
        <f>Tabela13[[#This Row],[V19]]/Tabela13[[#This Row],[V7]]</f>
        <v>0.70604665107982145</v>
      </c>
      <c r="BH443" s="4">
        <f>Tabela13[[#This Row],[V20]]/Tabela13[[#This Row],[V8]]</f>
        <v>1.0997346477042442</v>
      </c>
      <c r="BI443" s="4">
        <f>Tabela13[[#This Row],[V21]]/Tabela13[[#This Row],[V9]]</f>
        <v>0.20151181697485676</v>
      </c>
      <c r="BJ443" s="4">
        <f>Tabela13[[#This Row],[V22]]/Tabela13[[#This Row],[V10]]</f>
        <v>1.5436892454677433</v>
      </c>
      <c r="BK443" s="4">
        <f>Tabela13[[#This Row],[V23]]/Tabela13[[#This Row],[V11]]</f>
        <v>1.0101525445522108</v>
      </c>
      <c r="BL443" s="4">
        <f>Tabela13[[#This Row],[V24]]/Tabela13[[#This Row],[V12]]</f>
        <v>0.20151181697485676</v>
      </c>
      <c r="BM443" s="4">
        <f>Tabela13[[#This Row],[V25]]/Tabela13[[#This Row],[V13]]</f>
        <v>0.47265992564000914</v>
      </c>
      <c r="BN443" s="4">
        <f>Tabela13[[#This Row],[V26]]/Tabela13[[#This Row],[V14]]</f>
        <v>0.70604665107982145</v>
      </c>
      <c r="BO443" s="4">
        <f>Tabela13[[#This Row],[V27]]/Tabela13[[#This Row],[V15]]</f>
        <v>0.64352497252399699</v>
      </c>
      <c r="BP443" s="4">
        <f>Tabela13[[#This Row],[V28]]/Tabela13[[#This Row],[V16]]</f>
        <v>0.47265992564000914</v>
      </c>
      <c r="BQ443" s="4">
        <f>Tabela13[[#This Row],[V1]]-Tabela13[[#This Row],[V2]]</f>
        <v>-0.69940119760479047</v>
      </c>
      <c r="BR443" s="4">
        <f>Tabela13[[#This Row],[V1]]-Tabela13[[#This Row],[V3]]</f>
        <v>-0.5</v>
      </c>
      <c r="BS443" s="4">
        <f>Tabela13[[#This Row],[V1]]-Tabela13[[#This Row],[V4]]</f>
        <v>-0.19940119760479044</v>
      </c>
      <c r="BT443" s="4">
        <f>Tabela13[[#This Row],[V2]]-Tabela13[[#This Row],[V1]]</f>
        <v>0.69940119760479047</v>
      </c>
      <c r="BU443" s="4">
        <f>Tabela13[[#This Row],[V2]]-Tabela13[[#This Row],[V3]]</f>
        <v>0.19940119760479047</v>
      </c>
      <c r="BV443" s="4">
        <f>Tabela13[[#This Row],[V2]]-Tabela13[[#This Row],[V4]]</f>
        <v>0.5</v>
      </c>
      <c r="BW443" s="4">
        <f>AVERAGE(Tabela13[[#This Row],[V41]],Tabela13[[#This Row],[V42]])</f>
        <v>-0.59970059880239523</v>
      </c>
      <c r="BX443" s="4">
        <f>AVERAGE(Tabela13[[#This Row],[V41]],Tabela13[[#This Row],[V43]])</f>
        <v>-0.44940119760479047</v>
      </c>
      <c r="BY443" s="4">
        <f>AVERAGE(Tabela13[[#This Row],[V41]],Tabela13[[#This Row],[V44]])</f>
        <v>0</v>
      </c>
      <c r="BZ443" s="4">
        <f>AVERAGE(Tabela13[[#This Row],[V41]],Tabela13[[#This Row],[V45]])</f>
        <v>-0.25</v>
      </c>
      <c r="CA443" s="4">
        <f>AVERAGE(Tabela13[[#This Row],[V41]],Tabela13[[#This Row],[V46]])</f>
        <v>-9.9700598802395235E-2</v>
      </c>
      <c r="CB443" s="4">
        <f>AVERAGE(Tabela13[[#This Row],[V42]],Tabela13[[#This Row],[V41]])</f>
        <v>-0.59970059880239523</v>
      </c>
      <c r="CC443" s="4">
        <f>AVERAGE(Tabela13[[#This Row],[V42]],Tabela13[[#This Row],[V43]])</f>
        <v>-0.34970059880239523</v>
      </c>
      <c r="CD443" s="4">
        <f>AVERAGE(Tabela13[[#This Row],[V42]],Tabela13[[#This Row],[V44]])</f>
        <v>9.9700598802395235E-2</v>
      </c>
      <c r="CE443" s="4">
        <f>AVERAGE(Tabela13[[#This Row],[V42]],Tabela13[[#This Row],[V45]])</f>
        <v>-0.15029940119760477</v>
      </c>
      <c r="CF443" s="4">
        <f>AVERAGE(Tabela13[[#This Row],[V42]],Tabela13[[#This Row],[V46]])</f>
        <v>0</v>
      </c>
      <c r="CG443" s="4">
        <f>AVERAGE(Tabela13[[#This Row],[V43]],Tabela13[[#This Row],[V41]])</f>
        <v>-0.44940119760479047</v>
      </c>
      <c r="CH443" s="4">
        <f>AVERAGE(Tabela13[[#This Row],[V43]],Tabela13[[#This Row],[V42]])</f>
        <v>-0.34970059880239523</v>
      </c>
      <c r="CI443" s="4">
        <f>AVERAGE(Tabela13[[#This Row],[V43]],Tabela13[[#This Row],[V44]])</f>
        <v>0.25</v>
      </c>
      <c r="CJ443" s="4">
        <f>AVERAGE(Tabela13[[#This Row],[V43]],Tabela13[[#This Row],[V45]])</f>
        <v>0</v>
      </c>
      <c r="CK443" s="4">
        <f>AVERAGE(Tabela13[[#This Row],[V43]],Tabela13[[#This Row],[V46]])</f>
        <v>0.15029940119760477</v>
      </c>
      <c r="CL443" s="4">
        <f>AVERAGE(Tabela13[[#This Row],[V44]],Tabela13[[#This Row],[V41]])</f>
        <v>0</v>
      </c>
      <c r="CM443" s="4">
        <f>AVERAGE(Tabela13[[#This Row],[V44]],Tabela13[[#This Row],[V42]])</f>
        <v>9.9700598802395235E-2</v>
      </c>
      <c r="CN443" s="4">
        <f>AVERAGE(Tabela13[[#This Row],[V44]],Tabela13[[#This Row],[V43]])</f>
        <v>0.25</v>
      </c>
      <c r="CO443" s="4">
        <f>AVERAGE(Tabela13[[#This Row],[V44]],Tabela13[[#This Row],[V45]])</f>
        <v>0.44940119760479047</v>
      </c>
      <c r="CP443" s="4">
        <f>AVERAGE(Tabela13[[#This Row],[V44]],Tabela13[[#This Row],[V46]])</f>
        <v>0.59970059880239523</v>
      </c>
      <c r="CQ443" s="4">
        <f>AVERAGE(Tabela13[[#This Row],[V45]],Tabela13[[#This Row],[V41]])</f>
        <v>-0.25</v>
      </c>
      <c r="CR443" s="4">
        <f>AVERAGE(Tabela13[[#This Row],[V45]],Tabela13[[#This Row],[V42]])</f>
        <v>-0.15029940119760477</v>
      </c>
      <c r="CS443" s="4">
        <f>AVERAGE(Tabela13[[#This Row],[V45]],Tabela13[[#This Row],[V43]])</f>
        <v>0</v>
      </c>
      <c r="CT443" s="4">
        <f>AVERAGE(Tabela13[[#This Row],[V45]],Tabela13[[#This Row],[V44]])</f>
        <v>0.44940119760479047</v>
      </c>
      <c r="CU443" s="4">
        <f>AVERAGE(Tabela13[[#This Row],[V45]],Tabela13[[#This Row],[V46]])</f>
        <v>0.34970059880239523</v>
      </c>
      <c r="CV443" s="4">
        <f>AVERAGE(Tabela13[[#This Row],[V46]],Tabela13[[#This Row],[V41]])</f>
        <v>-9.9700598802395235E-2</v>
      </c>
      <c r="CW443" s="4">
        <f>AVERAGE(Tabela13[[#This Row],[V46]],Tabela13[[#This Row],[V42]])</f>
        <v>0</v>
      </c>
      <c r="CX443" s="4">
        <f>AVERAGE(Tabela13[[#This Row],[V46]],Tabela13[[#This Row],[V43]])</f>
        <v>0.15029940119760477</v>
      </c>
      <c r="CY443" s="4">
        <f>AVERAGE(Tabela13[[#This Row],[V46]],Tabela13[[#This Row],[V44]])</f>
        <v>0.59970059880239523</v>
      </c>
      <c r="CZ443" s="4">
        <f>AVERAGE(Tabela13[[#This Row],[V46]],Tabela13[[#This Row],[V45]])</f>
        <v>0.34970059880239523</v>
      </c>
      <c r="DA443" s="3">
        <f>_xlfn.STDEV.S(Tabela13[[#This Row],[V41]],Tabela13[[#This Row],[V42]])</f>
        <v>0.14099793900306595</v>
      </c>
      <c r="DB443" s="3">
        <f>_xlfn.STDEV.S(Tabela13[[#This Row],[V41]],Tabela13[[#This Row],[V43]])</f>
        <v>0.35355339059327368</v>
      </c>
      <c r="DC443" s="3">
        <f>_xlfn.STDEV.S(Tabela13[[#This Row],[V41]],Tabela13[[#This Row],[V44]])</f>
        <v>0.9891026591926797</v>
      </c>
      <c r="DD443" s="3">
        <f>_xlfn.STDEV.S(Tabela13[[#This Row],[V41]],Tabela13[[#This Row],[V45]])</f>
        <v>0.63554926859940597</v>
      </c>
      <c r="DE443" s="3">
        <f>_xlfn.STDEV.S(Tabela13[[#This Row],[V41]],Tabela13[[#This Row],[V46]])</f>
        <v>0.84810472018961358</v>
      </c>
      <c r="DF443" s="3">
        <f>_xlfn.STDEV.S(Tabela13[[#This Row],[V42]],Tabela13[[#This Row],[V41]])</f>
        <v>0.14099793900306595</v>
      </c>
      <c r="DG443" s="3">
        <f>_xlfn.STDEV.S(Tabela13[[#This Row],[V42]],Tabela13[[#This Row],[V43]])</f>
        <v>0.21255545159020764</v>
      </c>
      <c r="DH443" s="3">
        <f>_xlfn.STDEV.S(Tabela13[[#This Row],[V42]],Tabela13[[#This Row],[V44]])</f>
        <v>0.84810472018961358</v>
      </c>
      <c r="DI443" s="3">
        <f>_xlfn.STDEV.S(Tabela13[[#This Row],[V42]],Tabela13[[#This Row],[V45]])</f>
        <v>0.49455132959633979</v>
      </c>
      <c r="DJ443" s="3">
        <f>_xlfn.STDEV.S(Tabela13[[#This Row],[V42]],Tabela13[[#This Row],[V46]])</f>
        <v>0.70710678118654757</v>
      </c>
      <c r="DK443" s="3">
        <f>_xlfn.STDEV.S(Tabela13[[#This Row],[V43]],Tabela13[[#This Row],[V41]])</f>
        <v>0.35355339059327368</v>
      </c>
      <c r="DL443" s="3">
        <f>_xlfn.STDEV.S(Tabela13[[#This Row],[V43]],Tabela13[[#This Row],[V42]])</f>
        <v>0.21255545159020764</v>
      </c>
      <c r="DM443" s="3">
        <f>_xlfn.STDEV.S(Tabela13[[#This Row],[V43]],Tabela13[[#This Row],[V44]])</f>
        <v>0.63554926859940597</v>
      </c>
      <c r="DN443" s="3">
        <f>_xlfn.STDEV.S(Tabela13[[#This Row],[V43]],Tabela13[[#This Row],[V45]])</f>
        <v>0.28199587800613218</v>
      </c>
      <c r="DO443" s="3">
        <f>_xlfn.STDEV.S(Tabela13[[#This Row],[V43]],Tabela13[[#This Row],[V46]])</f>
        <v>0.49455132959633979</v>
      </c>
      <c r="DP443" s="3">
        <f>_xlfn.STDEV.S(Tabela13[[#This Row],[V44]],Tabela13[[#This Row],[V41]])</f>
        <v>0.9891026591926797</v>
      </c>
      <c r="DQ443" s="3">
        <f>_xlfn.STDEV.S(Tabela13[[#This Row],[V44]],Tabela13[[#This Row],[V42]])</f>
        <v>0.84810472018961358</v>
      </c>
      <c r="DR443" s="3">
        <f>_xlfn.STDEV.S(Tabela13[[#This Row],[V44]],Tabela13[[#This Row],[V43]])</f>
        <v>0.63554926859940597</v>
      </c>
      <c r="DS443" s="3">
        <f>_xlfn.STDEV.S(Tabela13[[#This Row],[V44]],Tabela13[[#This Row],[V45]])</f>
        <v>0.35355339059327368</v>
      </c>
      <c r="DT443" s="3">
        <f>_xlfn.STDEV.S(Tabela13[[#This Row],[V44]],Tabela13[[#This Row],[V46]])</f>
        <v>0.14099793900306595</v>
      </c>
      <c r="DU443" s="3">
        <f>_xlfn.STDEV.S(Tabela13[[#This Row],[V45]],Tabela13[[#This Row],[V41]])</f>
        <v>0.63554926859940597</v>
      </c>
      <c r="DV443" s="3">
        <f>_xlfn.STDEV.S(Tabela13[[#This Row],[V45]],Tabela13[[#This Row],[V42]])</f>
        <v>0.49455132959633979</v>
      </c>
      <c r="DW443" s="3">
        <f>_xlfn.STDEV.S(Tabela13[[#This Row],[V45]],Tabela13[[#This Row],[V43]])</f>
        <v>0.28199587800613218</v>
      </c>
      <c r="DX443" s="3">
        <f>_xlfn.STDEV.S(Tabela13[[#This Row],[V45]],Tabela13[[#This Row],[V44]])</f>
        <v>0.35355339059327368</v>
      </c>
      <c r="DY443" s="3">
        <f>_xlfn.STDEV.S(Tabela13[[#This Row],[V45]],Tabela13[[#This Row],[V46]])</f>
        <v>0.21255545159020764</v>
      </c>
      <c r="DZ443" s="3">
        <f>_xlfn.STDEV.S(Tabela13[[#This Row],[V46]],Tabela13[[#This Row],[V41]])</f>
        <v>0.84810472018961358</v>
      </c>
      <c r="EA443" s="3">
        <f>_xlfn.STDEV.S(Tabela13[[#This Row],[V46]],Tabela13[[#This Row],[V42]])</f>
        <v>0.70710678118654757</v>
      </c>
      <c r="EB443" s="3">
        <f>_xlfn.STDEV.S(Tabela13[[#This Row],[V46]],Tabela13[[#This Row],[V43]])</f>
        <v>0.49455132959633979</v>
      </c>
      <c r="EC443" s="3">
        <f>_xlfn.STDEV.S(Tabela13[[#This Row],[V46]],Tabela13[[#This Row],[V44]])</f>
        <v>0.14099793900306595</v>
      </c>
      <c r="ED443" s="3">
        <f>_xlfn.STDEV.S(Tabela13[[#This Row],[V46]],Tabela13[[#This Row],[V45]])</f>
        <v>0.21255545159020764</v>
      </c>
      <c r="EE443" s="3">
        <f t="shared" si="452"/>
        <v>-0.23511388730416388</v>
      </c>
      <c r="EF443" s="3">
        <f t="shared" si="453"/>
        <v>-0.78672106900835037</v>
      </c>
      <c r="EG443" s="3" t="str">
        <f t="shared" si="454"/>
        <v/>
      </c>
      <c r="EH443" s="3">
        <f t="shared" si="455"/>
        <v>-2.5421970743976239</v>
      </c>
      <c r="EI443" s="3">
        <f t="shared" si="456"/>
        <v>-8.5065158121120383</v>
      </c>
      <c r="EJ443" s="3">
        <f t="shared" si="457"/>
        <v>-0.23511388730416388</v>
      </c>
      <c r="EK443" s="3">
        <f t="shared" si="458"/>
        <v>-0.60782123999254578</v>
      </c>
      <c r="EL443" s="3">
        <f t="shared" si="459"/>
        <v>8.5065158121120383</v>
      </c>
      <c r="EM443" s="3">
        <f t="shared" si="460"/>
        <v>-3.2904411172346117</v>
      </c>
      <c r="EN443" s="3" t="str">
        <f t="shared" si="461"/>
        <v/>
      </c>
      <c r="EO443" s="3">
        <f t="shared" si="462"/>
        <v>-0.78672106900835037</v>
      </c>
      <c r="EP443" s="3">
        <f t="shared" si="463"/>
        <v>-0.60782123999254578</v>
      </c>
      <c r="EQ443" s="3">
        <f t="shared" si="464"/>
        <v>2.5421970743976239</v>
      </c>
      <c r="ER443" s="3" t="str">
        <f t="shared" si="465"/>
        <v/>
      </c>
      <c r="ES443" s="3" t="str">
        <f t="shared" si="466"/>
        <v/>
      </c>
      <c r="ET443" s="3" t="str">
        <f t="shared" si="467"/>
        <v/>
      </c>
      <c r="EU443" s="3" t="str">
        <f t="shared" si="468"/>
        <v/>
      </c>
      <c r="EV443" s="3">
        <f t="shared" si="469"/>
        <v>2.5421970743976239</v>
      </c>
      <c r="EW443" s="3">
        <f t="shared" si="470"/>
        <v>0.78672106900835037</v>
      </c>
      <c r="EX443" s="3">
        <f t="shared" si="471"/>
        <v>0.23511388730416388</v>
      </c>
      <c r="EY443" s="3">
        <f t="shared" si="472"/>
        <v>-2.5421970743976239</v>
      </c>
      <c r="EZ443" s="3">
        <f t="shared" si="473"/>
        <v>-3.2904411172346117</v>
      </c>
      <c r="FA443" s="3" t="str">
        <f t="shared" si="474"/>
        <v/>
      </c>
      <c r="FB443" s="3">
        <f t="shared" si="475"/>
        <v>0.78672106900835037</v>
      </c>
      <c r="FC443" s="3">
        <f t="shared" si="476"/>
        <v>0.60782123999254578</v>
      </c>
      <c r="FD443" s="3">
        <f t="shared" si="477"/>
        <v>-8.5065158121120383</v>
      </c>
      <c r="FE443" s="3" t="str">
        <f t="shared" si="478"/>
        <v/>
      </c>
      <c r="FF443" s="3">
        <f t="shared" si="479"/>
        <v>3.2904411172346117</v>
      </c>
      <c r="FG443" s="3">
        <f t="shared" si="480"/>
        <v>0.23511388730416388</v>
      </c>
      <c r="FH443" s="3">
        <f t="shared" si="481"/>
        <v>0.60782123999254578</v>
      </c>
      <c r="FI443" s="4">
        <f t="shared" si="482"/>
        <v>0</v>
      </c>
      <c r="FJ443" s="4">
        <f t="shared" si="483"/>
        <v>0.2</v>
      </c>
      <c r="FK443" s="4">
        <f t="shared" si="484"/>
        <v>0.81044818726805601</v>
      </c>
      <c r="FL443" s="4">
        <f t="shared" si="485"/>
        <v>1.9511846988295745</v>
      </c>
      <c r="FM443" s="4">
        <f>Tabela13[[#This Row],[V139]]-Tabela13[[#This Row],[V140]]</f>
        <v>-1.1407365115615185</v>
      </c>
      <c r="FN443" s="4">
        <f>Tabela13[[#This Row],[V1]]-Tabela13[[#This Row],[V2]]/2</f>
        <v>-0.29970059880239519</v>
      </c>
      <c r="FO443" s="4">
        <f>Tabela13[[#This Row],[V1]]-Tabela13[[#This Row],[V3]]/2</f>
        <v>-0.19999999999999998</v>
      </c>
      <c r="FP443" s="4">
        <f>Tabela13[[#This Row],[V1]]-Tabela13[[#This Row],[V4]]/2</f>
        <v>-4.9700598802395218E-2</v>
      </c>
      <c r="FQ443" s="4">
        <f>Tabela13[[#This Row],[V2]]-Tabela13[[#This Row],[V1]]/2</f>
        <v>0.7494011976047904</v>
      </c>
      <c r="FR443" s="4">
        <f>Tabela13[[#This Row],[V2]]-Tabela13[[#This Row],[V3]]/2</f>
        <v>0.49940119760479046</v>
      </c>
      <c r="FS443" s="4">
        <f>Tabela13[[#This Row],[V2]]-Tabela13[[#This Row],[V4]]/2</f>
        <v>0.64970059880239517</v>
      </c>
      <c r="FT443" s="4">
        <f t="shared" si="486"/>
        <v>-0.29118209185037863</v>
      </c>
      <c r="FU443" s="4">
        <f t="shared" si="487"/>
        <v>-0.19739555984988075</v>
      </c>
      <c r="FV443" s="4">
        <f t="shared" si="488"/>
        <v>-4.9659736709826888E-2</v>
      </c>
      <c r="FW443" s="4">
        <f t="shared" si="489"/>
        <v>0.6431177650965032</v>
      </c>
      <c r="FX443" s="4">
        <f t="shared" si="490"/>
        <v>0.46316845235324045</v>
      </c>
      <c r="FY443" s="4">
        <f t="shared" si="491"/>
        <v>0.57616471643683587</v>
      </c>
      <c r="FZ443" s="4">
        <f t="shared" si="492"/>
        <v>-52.412776533068147</v>
      </c>
      <c r="GA443" s="4">
        <f t="shared" si="493"/>
        <v>-35.531200772978536</v>
      </c>
      <c r="GB443" s="4">
        <f t="shared" si="494"/>
        <v>-8.9387526077688388</v>
      </c>
      <c r="GC443" s="4">
        <f t="shared" si="495"/>
        <v>115.76119771737058</v>
      </c>
      <c r="GD443" s="4">
        <f t="shared" si="496"/>
        <v>83.370321423583277</v>
      </c>
      <c r="GE443" s="4">
        <f t="shared" si="497"/>
        <v>103.70964895863047</v>
      </c>
      <c r="GF443" s="4">
        <f>Tabela13[[#This Row],[V1]]-Tabela13[[#This Row],[V2]]/Tabela13[[#This Row],[V2]]</f>
        <v>-0.9</v>
      </c>
      <c r="GG443" s="4">
        <f>Tabela13[[#This Row],[V1]]-Tabela13[[#This Row],[V3]]/Tabela13[[#This Row],[V3]]</f>
        <v>-0.9</v>
      </c>
      <c r="GH443" s="4">
        <f>Tabela13[[#This Row],[V1]]-Tabela13[[#This Row],[V4]]/Tabela13[[#This Row],[V4]]</f>
        <v>-0.9</v>
      </c>
      <c r="GI443" s="4">
        <f>Tabela13[[#This Row],[V2]]-Tabela13[[#This Row],[V1]]/Tabela13[[#This Row],[V1]]</f>
        <v>-0.20059880239520955</v>
      </c>
      <c r="GJ443" s="4">
        <f>Tabela13[[#This Row],[V2]]-Tabela13[[#This Row],[V3]]/Tabela13[[#This Row],[V3]]</f>
        <v>-0.20059880239520955</v>
      </c>
      <c r="GK443" s="4">
        <f>Tabela13[[#This Row],[V2]]-Tabela13[[#This Row],[V4]]/Tabela13[[#This Row],[V4]]</f>
        <v>-0.20059880239520955</v>
      </c>
      <c r="GL443" s="4">
        <f t="shared" si="498"/>
        <v>0.31078440415944547</v>
      </c>
      <c r="GM443" s="4">
        <f t="shared" si="499"/>
        <v>0.44970059880239521</v>
      </c>
      <c r="GN443" s="4">
        <f t="shared" si="500"/>
        <v>0.69109181750502524</v>
      </c>
      <c r="GO443" s="3">
        <f t="shared" si="501"/>
        <v>0</v>
      </c>
      <c r="GP443" s="3">
        <v>100</v>
      </c>
      <c r="GQ443" s="3">
        <f t="shared" si="502"/>
        <v>-1</v>
      </c>
      <c r="GR443" s="3">
        <f t="shared" si="503"/>
        <v>-100</v>
      </c>
      <c r="GS443" s="34">
        <f>COUNTIF($D$2:D442,Tabela13[[#This Row],[HomeTeam]])</f>
        <v>22</v>
      </c>
      <c r="GT443" s="34">
        <f>COUNTIF($E$2:E442,Tabela13[[#This Row],[AwayTeam]])</f>
        <v>22</v>
      </c>
      <c r="GU443" s="3">
        <f>IFERROR(AVERAGEIFS($AD$2:AD442,$D$2:D442,Tabela13[[#This Row],[HomeTeam]],$GS$2:GS442,"&gt;="&amp;Tabela13[[#This Row],[Contagem_H]]-5),"")</f>
        <v>0.53572138196198349</v>
      </c>
      <c r="GV443" s="3">
        <f>IFERROR(AVERAGEIFS($G$2:G442,$E$2:E442,Tabela13[[#This Row],[AwayTeam]],$GT$2:GT442,"&gt;="&amp;Tabela13[[#This Row],[Contagem_A]]-5),"")</f>
        <v>2.4</v>
      </c>
      <c r="GW443" s="3">
        <f>IFERROR(AVERAGEIFS($GQ$2:GQ442,$D$2:D442,Tabela13[[#This Row],[HomeTeam]],$GS$2:GS442,"&gt;="&amp;Tabela13[[#This Row],[Contagem_H]]-5),"")</f>
        <v>-0.29599999999999999</v>
      </c>
    </row>
    <row r="444" spans="1:205" x14ac:dyDescent="0.25">
      <c r="A444" t="s">
        <v>127</v>
      </c>
      <c r="B444" t="s">
        <v>287</v>
      </c>
      <c r="C444" t="s">
        <v>134</v>
      </c>
      <c r="D444" t="s">
        <v>12</v>
      </c>
      <c r="E444" t="s">
        <v>29</v>
      </c>
      <c r="F444" s="3">
        <v>3</v>
      </c>
      <c r="G444" s="3">
        <v>1</v>
      </c>
      <c r="H444" s="3" t="str">
        <f t="shared" si="504"/>
        <v>H</v>
      </c>
      <c r="I444" s="3">
        <v>1.18</v>
      </c>
      <c r="J444" s="3">
        <v>7.5</v>
      </c>
      <c r="K444" s="3">
        <v>13</v>
      </c>
      <c r="L444" s="3">
        <v>1.44</v>
      </c>
      <c r="M444" s="3">
        <v>2.75</v>
      </c>
      <c r="N444" s="3">
        <f t="shared" si="433"/>
        <v>4</v>
      </c>
      <c r="O444" s="3">
        <f t="shared" si="434"/>
        <v>3</v>
      </c>
      <c r="P444" s="3">
        <f t="shared" si="435"/>
        <v>0</v>
      </c>
      <c r="Q444" s="3">
        <f t="shared" si="436"/>
        <v>5.7714037375054428E-2</v>
      </c>
      <c r="R444" s="3">
        <f t="shared" si="437"/>
        <v>5.8080808080808066E-2</v>
      </c>
      <c r="S444" s="3">
        <f t="shared" si="438"/>
        <v>1.2481025641025643</v>
      </c>
      <c r="T444" s="3">
        <f t="shared" si="439"/>
        <v>7.932855280312908</v>
      </c>
      <c r="U444" s="3">
        <f t="shared" si="440"/>
        <v>13.750282485875708</v>
      </c>
      <c r="V444" s="3">
        <f t="shared" si="441"/>
        <v>1.5231082138200782</v>
      </c>
      <c r="W444" s="3">
        <f t="shared" si="442"/>
        <v>2.9087136027813996</v>
      </c>
      <c r="X444" s="4">
        <f t="shared" si="443"/>
        <v>0.84745762711864414</v>
      </c>
      <c r="Y444" s="4">
        <f t="shared" si="444"/>
        <v>0.13333333333333333</v>
      </c>
      <c r="Z444" s="4">
        <f t="shared" si="445"/>
        <v>7.6923076923076927E-2</v>
      </c>
      <c r="AA444" s="4">
        <f t="shared" si="446"/>
        <v>0.69444444444444442</v>
      </c>
      <c r="AB444" s="4">
        <f t="shared" si="447"/>
        <v>0.36363636363636365</v>
      </c>
      <c r="AC444" s="4">
        <f t="shared" si="448"/>
        <v>1.923728813559322</v>
      </c>
      <c r="AD444" s="4">
        <f t="shared" si="449"/>
        <v>0.53846153846153844</v>
      </c>
      <c r="AE444" s="4">
        <f t="shared" si="450"/>
        <v>0.92372881355932202</v>
      </c>
      <c r="AF444" s="4">
        <f t="shared" si="451"/>
        <v>1.5384615384615385</v>
      </c>
      <c r="AG444" s="4">
        <f>IFERROR(AVERAGE(Tabela13[[#This Row],[V1]],Tabela13[[#This Row],[V2]]),"")</f>
        <v>1.2310951760104303</v>
      </c>
      <c r="AH444" s="4">
        <f>IFERROR(AVERAGE(Tabela13[[#This Row],[V1]],Tabela13[[#This Row],[V3]]),"")</f>
        <v>1.423728813559322</v>
      </c>
      <c r="AI444" s="4">
        <f>IFERROR(AVERAGE(Tabela13[[#This Row],[V1]],Tabela13[[#This Row],[V4]]),"")</f>
        <v>1.7310951760104303</v>
      </c>
      <c r="AJ444" s="4">
        <f>IFERROR(AVERAGE(Tabela13[[#This Row],[V2]],Tabela13[[#This Row],[V1]]),"")</f>
        <v>1.2310951760104303</v>
      </c>
      <c r="AK444" s="4">
        <f>IFERROR(AVERAGE(Tabela13[[#This Row],[V2]],Tabela13[[#This Row],[V3]]),"")</f>
        <v>0.73109517601043028</v>
      </c>
      <c r="AL444" s="4">
        <f>IFERROR(AVERAGE(Tabela13[[#This Row],[V2]],Tabela13[[#This Row],[V4]]),"")</f>
        <v>1.0384615384615385</v>
      </c>
      <c r="AM444" s="4">
        <f>IFERROR(AVERAGE(Tabela13[[#This Row],[V3]],Tabela13[[#This Row],[V1]]),"")</f>
        <v>1.423728813559322</v>
      </c>
      <c r="AN444" s="4">
        <f>IFERROR(AVERAGE(Tabela13[[#This Row],[V3]],Tabela13[[#This Row],[V2]]),"")</f>
        <v>0.73109517601043028</v>
      </c>
      <c r="AO444" s="4">
        <f>IFERROR(AVERAGE(Tabela13[[#This Row],[V3]],Tabela13[[#This Row],[V4]]),"")</f>
        <v>1.2310951760104303</v>
      </c>
      <c r="AP444" s="4">
        <f>IFERROR(AVERAGE(Tabela13[[#This Row],[V4]],Tabela13[[#This Row],[V1]]),"")</f>
        <v>1.7310951760104303</v>
      </c>
      <c r="AQ444" s="4">
        <f>IFERROR(AVERAGE(Tabela13[[#This Row],[V4]],Tabela13[[#This Row],[V2]]),"")</f>
        <v>1.0384615384615385</v>
      </c>
      <c r="AR444" s="4">
        <f>IFERROR(AVERAGE(Tabela13[[#This Row],[V4]],Tabela13[[#This Row],[V3]]),"")</f>
        <v>1.2310951760104303</v>
      </c>
      <c r="AS444" s="4">
        <f>_xlfn.STDEV.S(Tabela13[[#This Row],[V1]:[V2]])</f>
        <v>0.97953188397745317</v>
      </c>
      <c r="AT444" s="4">
        <f>_xlfn.STDEV.S(Tabela13[[#This Row],[V1]],Tabela13[[#This Row],[V3]])</f>
        <v>0.70710678118654757</v>
      </c>
      <c r="AU444" s="4">
        <f>_xlfn.STDEV.S(Tabela13[[#This Row],[V1]],Tabela13[[#This Row],[V4]])</f>
        <v>0.27242510279090537</v>
      </c>
      <c r="AV444" s="4">
        <f>_xlfn.STDEV.S(Tabela13[[#This Row],[V2]],Tabela13[[#This Row],[V1]])</f>
        <v>0.97953188397745317</v>
      </c>
      <c r="AW444" s="4">
        <f>_xlfn.STDEV.S(Tabela13[[#This Row],[V2]],Tabela13[[#This Row],[V3]])</f>
        <v>0.27242510279090576</v>
      </c>
      <c r="AX444" s="4">
        <f>_xlfn.STDEV.S(Tabela13[[#This Row],[V42]],Tabela13[[#This Row],[V44]])</f>
        <v>1.6866386651640008</v>
      </c>
      <c r="AY444" s="4">
        <f>_xlfn.STDEV.S(Tabela13[[#This Row],[V3]],Tabela13[[#This Row],[V1]])</f>
        <v>0.70710678118654757</v>
      </c>
      <c r="AZ444" s="4">
        <f>_xlfn.STDEV.S(Tabela13[[#This Row],[V3]],Tabela13[[#This Row],[V2]])</f>
        <v>0.27242510279090576</v>
      </c>
      <c r="BA444" s="4">
        <f>_xlfn.STDEV.S(Tabela13[[#This Row],[V3]],Tabela13[[#This Row],[V4]])</f>
        <v>0.43468167839564148</v>
      </c>
      <c r="BB444" s="4">
        <f>_xlfn.STDEV.S(Tabela13[[#This Row],[V4]],Tabela13[[#This Row],[V1]])</f>
        <v>0.27242510279090537</v>
      </c>
      <c r="BC444" s="4">
        <f>_xlfn.STDEV.S(Tabela13[[#This Row],[V4]],Tabela13[[#This Row],[V2]])</f>
        <v>0.70710678118654724</v>
      </c>
      <c r="BD444" s="4">
        <f>_xlfn.STDEV.S(Tabela13[[#This Row],[V4]],Tabela13[[#This Row],[V3]])</f>
        <v>0.43468167839564148</v>
      </c>
      <c r="BE444" s="4">
        <f>Tabela13[[#This Row],[V17]]/Tabela13[[#This Row],[V5]]</f>
        <v>0.7956589409697713</v>
      </c>
      <c r="BF444" s="4">
        <f>Tabela13[[#This Row],[V18]]/Tabela13[[#This Row],[V6]]</f>
        <v>0.49665833440483698</v>
      </c>
      <c r="BG444" s="4">
        <f>Tabela13[[#This Row],[V19]]/Tabela13[[#This Row],[V7]]</f>
        <v>0.15737153367774387</v>
      </c>
      <c r="BH444" s="4">
        <f>Tabela13[[#This Row],[V20]]/Tabela13[[#This Row],[V8]]</f>
        <v>0.7956589409697713</v>
      </c>
      <c r="BI444" s="4">
        <f>Tabela13[[#This Row],[V21]]/Tabela13[[#This Row],[V9]]</f>
        <v>0.37262604340726652</v>
      </c>
      <c r="BJ444" s="4">
        <f>Tabela13[[#This Row],[V22]]/Tabela13[[#This Row],[V10]]</f>
        <v>1.624170566454223</v>
      </c>
      <c r="BK444" s="4">
        <f>Tabela13[[#This Row],[V23]]/Tabela13[[#This Row],[V11]]</f>
        <v>0.49665833440483698</v>
      </c>
      <c r="BL444" s="4">
        <f>Tabela13[[#This Row],[V24]]/Tabela13[[#This Row],[V12]]</f>
        <v>0.37262604340726652</v>
      </c>
      <c r="BM444" s="4">
        <f>Tabela13[[#This Row],[V25]]/Tabela13[[#This Row],[V13]]</f>
        <v>0.35308535592211493</v>
      </c>
      <c r="BN444" s="4">
        <f>Tabela13[[#This Row],[V26]]/Tabela13[[#This Row],[V14]]</f>
        <v>0.15737153367774387</v>
      </c>
      <c r="BO444" s="4">
        <f>Tabela13[[#This Row],[V27]]/Tabela13[[#This Row],[V15]]</f>
        <v>0.680917641142601</v>
      </c>
      <c r="BP444" s="4">
        <f>Tabela13[[#This Row],[V28]]/Tabela13[[#This Row],[V16]]</f>
        <v>0.35308535592211493</v>
      </c>
      <c r="BQ444" s="4">
        <f>Tabela13[[#This Row],[V1]]-Tabela13[[#This Row],[V2]]</f>
        <v>1.3852672750977835</v>
      </c>
      <c r="BR444" s="4">
        <f>Tabela13[[#This Row],[V1]]-Tabela13[[#This Row],[V3]]</f>
        <v>1</v>
      </c>
      <c r="BS444" s="4">
        <f>Tabela13[[#This Row],[V1]]-Tabela13[[#This Row],[V4]]</f>
        <v>0.38526727509778347</v>
      </c>
      <c r="BT444" s="4">
        <f>Tabela13[[#This Row],[V2]]-Tabela13[[#This Row],[V1]]</f>
        <v>-1.3852672750977835</v>
      </c>
      <c r="BU444" s="4">
        <f>Tabela13[[#This Row],[V2]]-Tabela13[[#This Row],[V3]]</f>
        <v>-0.38526727509778358</v>
      </c>
      <c r="BV444" s="4">
        <f>Tabela13[[#This Row],[V2]]-Tabela13[[#This Row],[V4]]</f>
        <v>-1</v>
      </c>
      <c r="BW444" s="4">
        <f>AVERAGE(Tabela13[[#This Row],[V41]],Tabela13[[#This Row],[V42]])</f>
        <v>1.1926336375488917</v>
      </c>
      <c r="BX444" s="4">
        <f>AVERAGE(Tabela13[[#This Row],[V41]],Tabela13[[#This Row],[V43]])</f>
        <v>0.88526727509778347</v>
      </c>
      <c r="BY444" s="4">
        <f>AVERAGE(Tabela13[[#This Row],[V41]],Tabela13[[#This Row],[V44]])</f>
        <v>0</v>
      </c>
      <c r="BZ444" s="4">
        <f>AVERAGE(Tabela13[[#This Row],[V41]],Tabela13[[#This Row],[V45]])</f>
        <v>0.49999999999999994</v>
      </c>
      <c r="CA444" s="4">
        <f>AVERAGE(Tabela13[[#This Row],[V41]],Tabela13[[#This Row],[V46]])</f>
        <v>0.19263363754889173</v>
      </c>
      <c r="CB444" s="4">
        <f>AVERAGE(Tabela13[[#This Row],[V42]],Tabela13[[#This Row],[V41]])</f>
        <v>1.1926336375488917</v>
      </c>
      <c r="CC444" s="4">
        <f>AVERAGE(Tabela13[[#This Row],[V42]],Tabela13[[#This Row],[V43]])</f>
        <v>0.69263363754889173</v>
      </c>
      <c r="CD444" s="4">
        <f>AVERAGE(Tabela13[[#This Row],[V42]],Tabela13[[#This Row],[V44]])</f>
        <v>-0.19263363754889173</v>
      </c>
      <c r="CE444" s="4">
        <f>AVERAGE(Tabela13[[#This Row],[V42]],Tabela13[[#This Row],[V45]])</f>
        <v>0.30736636245110821</v>
      </c>
      <c r="CF444" s="4">
        <f>AVERAGE(Tabela13[[#This Row],[V42]],Tabela13[[#This Row],[V46]])</f>
        <v>0</v>
      </c>
      <c r="CG444" s="4">
        <f>AVERAGE(Tabela13[[#This Row],[V43]],Tabela13[[#This Row],[V41]])</f>
        <v>0.88526727509778347</v>
      </c>
      <c r="CH444" s="4">
        <f>AVERAGE(Tabela13[[#This Row],[V43]],Tabela13[[#This Row],[V42]])</f>
        <v>0.69263363754889173</v>
      </c>
      <c r="CI444" s="4">
        <f>AVERAGE(Tabela13[[#This Row],[V43]],Tabela13[[#This Row],[V44]])</f>
        <v>-0.5</v>
      </c>
      <c r="CJ444" s="4">
        <f>AVERAGE(Tabela13[[#This Row],[V43]],Tabela13[[#This Row],[V45]])</f>
        <v>0</v>
      </c>
      <c r="CK444" s="4">
        <f>AVERAGE(Tabela13[[#This Row],[V43]],Tabela13[[#This Row],[V46]])</f>
        <v>-0.30736636245110827</v>
      </c>
      <c r="CL444" s="4">
        <f>AVERAGE(Tabela13[[#This Row],[V44]],Tabela13[[#This Row],[V41]])</f>
        <v>0</v>
      </c>
      <c r="CM444" s="4">
        <f>AVERAGE(Tabela13[[#This Row],[V44]],Tabela13[[#This Row],[V42]])</f>
        <v>-0.19263363754889173</v>
      </c>
      <c r="CN444" s="4">
        <f>AVERAGE(Tabela13[[#This Row],[V44]],Tabela13[[#This Row],[V43]])</f>
        <v>-0.5</v>
      </c>
      <c r="CO444" s="4">
        <f>AVERAGE(Tabela13[[#This Row],[V44]],Tabela13[[#This Row],[V45]])</f>
        <v>-0.88526727509778347</v>
      </c>
      <c r="CP444" s="4">
        <f>AVERAGE(Tabela13[[#This Row],[V44]],Tabela13[[#This Row],[V46]])</f>
        <v>-1.1926336375488917</v>
      </c>
      <c r="CQ444" s="4">
        <f>AVERAGE(Tabela13[[#This Row],[V45]],Tabela13[[#This Row],[V41]])</f>
        <v>0.49999999999999994</v>
      </c>
      <c r="CR444" s="4">
        <f>AVERAGE(Tabela13[[#This Row],[V45]],Tabela13[[#This Row],[V42]])</f>
        <v>0.30736636245110821</v>
      </c>
      <c r="CS444" s="4">
        <f>AVERAGE(Tabela13[[#This Row],[V45]],Tabela13[[#This Row],[V43]])</f>
        <v>0</v>
      </c>
      <c r="CT444" s="4">
        <f>AVERAGE(Tabela13[[#This Row],[V45]],Tabela13[[#This Row],[V44]])</f>
        <v>-0.88526727509778347</v>
      </c>
      <c r="CU444" s="4">
        <f>AVERAGE(Tabela13[[#This Row],[V45]],Tabela13[[#This Row],[V46]])</f>
        <v>-0.69263363754889173</v>
      </c>
      <c r="CV444" s="4">
        <f>AVERAGE(Tabela13[[#This Row],[V46]],Tabela13[[#This Row],[V41]])</f>
        <v>0.19263363754889173</v>
      </c>
      <c r="CW444" s="4">
        <f>AVERAGE(Tabela13[[#This Row],[V46]],Tabela13[[#This Row],[V42]])</f>
        <v>0</v>
      </c>
      <c r="CX444" s="4">
        <f>AVERAGE(Tabela13[[#This Row],[V46]],Tabela13[[#This Row],[V43]])</f>
        <v>-0.30736636245110827</v>
      </c>
      <c r="CY444" s="4">
        <f>AVERAGE(Tabela13[[#This Row],[V46]],Tabela13[[#This Row],[V44]])</f>
        <v>-1.1926336375488917</v>
      </c>
      <c r="CZ444" s="4">
        <f>AVERAGE(Tabela13[[#This Row],[V46]],Tabela13[[#This Row],[V45]])</f>
        <v>-0.69263363754889173</v>
      </c>
      <c r="DA444" s="3">
        <f>_xlfn.STDEV.S(Tabela13[[#This Row],[V41]],Tabela13[[#This Row],[V42]])</f>
        <v>0.27242510279090537</v>
      </c>
      <c r="DB444" s="3">
        <f>_xlfn.STDEV.S(Tabela13[[#This Row],[V41]],Tabela13[[#This Row],[V43]])</f>
        <v>0.70710678118654757</v>
      </c>
      <c r="DC444" s="3">
        <f>_xlfn.STDEV.S(Tabela13[[#This Row],[V41]],Tabela13[[#This Row],[V44]])</f>
        <v>1.9590637679549066</v>
      </c>
      <c r="DD444" s="3">
        <f>_xlfn.STDEV.S(Tabela13[[#This Row],[V41]],Tabela13[[#This Row],[V45]])</f>
        <v>1.2519569867683591</v>
      </c>
      <c r="DE444" s="3">
        <f>_xlfn.STDEV.S(Tabela13[[#This Row],[V41]],Tabela13[[#This Row],[V46]])</f>
        <v>1.6866386651640008</v>
      </c>
      <c r="DF444" s="3">
        <f>_xlfn.STDEV.S(Tabela13[[#This Row],[V42]],Tabela13[[#This Row],[V41]])</f>
        <v>0.27242510279090537</v>
      </c>
      <c r="DG444" s="3">
        <f>_xlfn.STDEV.S(Tabela13[[#This Row],[V42]],Tabela13[[#This Row],[V43]])</f>
        <v>0.4346816783956417</v>
      </c>
      <c r="DH444" s="3">
        <f>_xlfn.STDEV.S(Tabela13[[#This Row],[V42]],Tabela13[[#This Row],[V44]])</f>
        <v>1.6866386651640008</v>
      </c>
      <c r="DI444" s="3">
        <f>_xlfn.STDEV.S(Tabela13[[#This Row],[V42]],Tabela13[[#This Row],[V45]])</f>
        <v>0.97953188397745328</v>
      </c>
      <c r="DJ444" s="3">
        <f>_xlfn.STDEV.S(Tabela13[[#This Row],[V42]],Tabela13[[#This Row],[V46]])</f>
        <v>1.4142135623730951</v>
      </c>
      <c r="DK444" s="3">
        <f>_xlfn.STDEV.S(Tabela13[[#This Row],[V43]],Tabela13[[#This Row],[V41]])</f>
        <v>0.70710678118654757</v>
      </c>
      <c r="DL444" s="3">
        <f>_xlfn.STDEV.S(Tabela13[[#This Row],[V43]],Tabela13[[#This Row],[V42]])</f>
        <v>0.4346816783956417</v>
      </c>
      <c r="DM444" s="3">
        <f>_xlfn.STDEV.S(Tabela13[[#This Row],[V43]],Tabela13[[#This Row],[V44]])</f>
        <v>1.2519569867683591</v>
      </c>
      <c r="DN444" s="3">
        <f>_xlfn.STDEV.S(Tabela13[[#This Row],[V43]],Tabela13[[#This Row],[V45]])</f>
        <v>0.54485020558181163</v>
      </c>
      <c r="DO444" s="3">
        <f>_xlfn.STDEV.S(Tabela13[[#This Row],[V43]],Tabela13[[#This Row],[V46]])</f>
        <v>0.97953188397745328</v>
      </c>
      <c r="DP444" s="3">
        <f>_xlfn.STDEV.S(Tabela13[[#This Row],[V44]],Tabela13[[#This Row],[V41]])</f>
        <v>1.9590637679549066</v>
      </c>
      <c r="DQ444" s="3">
        <f>_xlfn.STDEV.S(Tabela13[[#This Row],[V44]],Tabela13[[#This Row],[V42]])</f>
        <v>1.6866386651640008</v>
      </c>
      <c r="DR444" s="3">
        <f>_xlfn.STDEV.S(Tabela13[[#This Row],[V44]],Tabela13[[#This Row],[V43]])</f>
        <v>1.2519569867683591</v>
      </c>
      <c r="DS444" s="3">
        <f>_xlfn.STDEV.S(Tabela13[[#This Row],[V44]],Tabela13[[#This Row],[V45]])</f>
        <v>0.70710678118654757</v>
      </c>
      <c r="DT444" s="3">
        <f>_xlfn.STDEV.S(Tabela13[[#This Row],[V44]],Tabela13[[#This Row],[V46]])</f>
        <v>0.27242510279090537</v>
      </c>
      <c r="DU444" s="3">
        <f>_xlfn.STDEV.S(Tabela13[[#This Row],[V45]],Tabela13[[#This Row],[V41]])</f>
        <v>1.2519569867683591</v>
      </c>
      <c r="DV444" s="3">
        <f>_xlfn.STDEV.S(Tabela13[[#This Row],[V45]],Tabela13[[#This Row],[V42]])</f>
        <v>0.97953188397745328</v>
      </c>
      <c r="DW444" s="3">
        <f>_xlfn.STDEV.S(Tabela13[[#This Row],[V45]],Tabela13[[#This Row],[V43]])</f>
        <v>0.54485020558181163</v>
      </c>
      <c r="DX444" s="3">
        <f>_xlfn.STDEV.S(Tabela13[[#This Row],[V45]],Tabela13[[#This Row],[V44]])</f>
        <v>0.70710678118654757</v>
      </c>
      <c r="DY444" s="3">
        <f>_xlfn.STDEV.S(Tabela13[[#This Row],[V45]],Tabela13[[#This Row],[V46]])</f>
        <v>0.4346816783956417</v>
      </c>
      <c r="DZ444" s="3">
        <f>_xlfn.STDEV.S(Tabela13[[#This Row],[V46]],Tabela13[[#This Row],[V41]])</f>
        <v>1.6866386651640008</v>
      </c>
      <c r="EA444" s="3">
        <f>_xlfn.STDEV.S(Tabela13[[#This Row],[V46]],Tabela13[[#This Row],[V42]])</f>
        <v>1.4142135623730951</v>
      </c>
      <c r="EB444" s="3">
        <f>_xlfn.STDEV.S(Tabela13[[#This Row],[V46]],Tabela13[[#This Row],[V43]])</f>
        <v>0.97953188397745328</v>
      </c>
      <c r="EC444" s="3">
        <f>_xlfn.STDEV.S(Tabela13[[#This Row],[V46]],Tabela13[[#This Row],[V44]])</f>
        <v>0.27242510279090537</v>
      </c>
      <c r="ED444" s="3">
        <f>_xlfn.STDEV.S(Tabela13[[#This Row],[V46]],Tabela13[[#This Row],[V45]])</f>
        <v>0.4346816783956417</v>
      </c>
      <c r="EE444" s="3">
        <f t="shared" si="452"/>
        <v>0.22842312526988184</v>
      </c>
      <c r="EF444" s="3">
        <f t="shared" si="453"/>
        <v>0.79874948625932551</v>
      </c>
      <c r="EG444" s="3" t="str">
        <f t="shared" si="454"/>
        <v/>
      </c>
      <c r="EH444" s="3">
        <f t="shared" si="455"/>
        <v>2.5039139735367186</v>
      </c>
      <c r="EI444" s="3">
        <f t="shared" si="456"/>
        <v>8.7556809216973868</v>
      </c>
      <c r="EJ444" s="3">
        <f t="shared" si="457"/>
        <v>0.22842312526988184</v>
      </c>
      <c r="EK444" s="3">
        <f t="shared" si="458"/>
        <v>0.62757806556133122</v>
      </c>
      <c r="EL444" s="3">
        <f t="shared" si="459"/>
        <v>-8.7556809216973868</v>
      </c>
      <c r="EM444" s="3">
        <f t="shared" si="460"/>
        <v>3.1868545281472183</v>
      </c>
      <c r="EN444" s="3" t="str">
        <f t="shared" si="461"/>
        <v/>
      </c>
      <c r="EO444" s="3">
        <f t="shared" si="462"/>
        <v>0.79874948625932551</v>
      </c>
      <c r="EP444" s="3">
        <f t="shared" si="463"/>
        <v>0.62757806556133122</v>
      </c>
      <c r="EQ444" s="3">
        <f t="shared" si="464"/>
        <v>-2.5039139735367182</v>
      </c>
      <c r="ER444" s="3" t="str">
        <f t="shared" si="465"/>
        <v/>
      </c>
      <c r="ES444" s="3" t="str">
        <f t="shared" si="466"/>
        <v/>
      </c>
      <c r="ET444" s="3" t="str">
        <f t="shared" si="467"/>
        <v/>
      </c>
      <c r="EU444" s="3" t="str">
        <f t="shared" si="468"/>
        <v/>
      </c>
      <c r="EV444" s="3">
        <f t="shared" si="469"/>
        <v>-2.5039139735367182</v>
      </c>
      <c r="EW444" s="3">
        <f t="shared" si="470"/>
        <v>-0.79874948625932551</v>
      </c>
      <c r="EX444" s="3">
        <f t="shared" si="471"/>
        <v>-0.22842312526988184</v>
      </c>
      <c r="EY444" s="3">
        <f t="shared" si="472"/>
        <v>2.5039139735367186</v>
      </c>
      <c r="EZ444" s="3">
        <f t="shared" si="473"/>
        <v>3.1868545281472183</v>
      </c>
      <c r="FA444" s="3" t="str">
        <f t="shared" si="474"/>
        <v/>
      </c>
      <c r="FB444" s="3">
        <f t="shared" si="475"/>
        <v>-0.79874948625932551</v>
      </c>
      <c r="FC444" s="3">
        <f t="shared" si="476"/>
        <v>-0.62757806556133122</v>
      </c>
      <c r="FD444" s="3">
        <f t="shared" si="477"/>
        <v>8.7556809216973868</v>
      </c>
      <c r="FE444" s="3" t="str">
        <f t="shared" si="478"/>
        <v/>
      </c>
      <c r="FF444" s="3">
        <f t="shared" si="479"/>
        <v>-3.1868545281472174</v>
      </c>
      <c r="FG444" s="3">
        <f t="shared" si="480"/>
        <v>-0.22842312526988184</v>
      </c>
      <c r="FH444" s="3">
        <f t="shared" si="481"/>
        <v>-0.62757806556133122</v>
      </c>
      <c r="FI444" s="4">
        <f t="shared" si="482"/>
        <v>0.23076923076923078</v>
      </c>
      <c r="FJ444" s="4">
        <f t="shared" si="483"/>
        <v>0.84745762711864414</v>
      </c>
      <c r="FK444" s="4">
        <f t="shared" si="484"/>
        <v>2.5297066316048973</v>
      </c>
      <c r="FL444" s="4">
        <f t="shared" si="485"/>
        <v>0.3442353521242501</v>
      </c>
      <c r="FM444" s="4">
        <f>Tabela13[[#This Row],[V139]]-Tabela13[[#This Row],[V140]]</f>
        <v>2.1854712794806472</v>
      </c>
      <c r="FN444" s="4">
        <f>Tabela13[[#This Row],[V1]]-Tabela13[[#This Row],[V2]]/2</f>
        <v>1.6544980443285529</v>
      </c>
      <c r="FO444" s="4">
        <f>Tabela13[[#This Row],[V1]]-Tabela13[[#This Row],[V3]]/2</f>
        <v>1.4618644067796609</v>
      </c>
      <c r="FP444" s="4">
        <f>Tabela13[[#This Row],[V1]]-Tabela13[[#This Row],[V4]]/2</f>
        <v>1.1544980443285526</v>
      </c>
      <c r="FQ444" s="4">
        <f>Tabela13[[#This Row],[V2]]-Tabela13[[#This Row],[V1]]/2</f>
        <v>-0.42340286831812257</v>
      </c>
      <c r="FR444" s="4">
        <f>Tabela13[[#This Row],[V2]]-Tabela13[[#This Row],[V3]]/2</f>
        <v>7.6597131681877428E-2</v>
      </c>
      <c r="FS444" s="4">
        <f>Tabela13[[#This Row],[V2]]-Tabela13[[#This Row],[V4]]/2</f>
        <v>-0.23076923076923084</v>
      </c>
      <c r="FT444" s="4">
        <f t="shared" si="486"/>
        <v>1.0271383460577139</v>
      </c>
      <c r="FU444" s="4">
        <f t="shared" si="487"/>
        <v>0.97085003108995283</v>
      </c>
      <c r="FV444" s="4">
        <f t="shared" si="488"/>
        <v>0.85698515598847558</v>
      </c>
      <c r="FW444" s="4">
        <f t="shared" si="489"/>
        <v>-0.40051708515030532</v>
      </c>
      <c r="FX444" s="4">
        <f t="shared" si="490"/>
        <v>7.6447855288198155E-2</v>
      </c>
      <c r="FY444" s="4">
        <f t="shared" si="491"/>
        <v>-0.22679884805388595</v>
      </c>
      <c r="FZ444" s="4">
        <f t="shared" si="492"/>
        <v>184.88490229038851</v>
      </c>
      <c r="GA444" s="4">
        <f t="shared" si="493"/>
        <v>174.75300559619151</v>
      </c>
      <c r="GB444" s="4">
        <f t="shared" si="494"/>
        <v>154.25732807792562</v>
      </c>
      <c r="GC444" s="4">
        <f t="shared" si="495"/>
        <v>-72.093075327054962</v>
      </c>
      <c r="GD444" s="4">
        <f t="shared" si="496"/>
        <v>13.760613951875667</v>
      </c>
      <c r="GE444" s="4">
        <f t="shared" si="497"/>
        <v>-40.82379264969947</v>
      </c>
      <c r="GF444" s="4">
        <f>Tabela13[[#This Row],[V1]]-Tabela13[[#This Row],[V2]]/Tabela13[[#This Row],[V2]]</f>
        <v>0.92372881355932202</v>
      </c>
      <c r="GG444" s="4">
        <f>Tabela13[[#This Row],[V1]]-Tabela13[[#This Row],[V3]]/Tabela13[[#This Row],[V3]]</f>
        <v>0.92372881355932202</v>
      </c>
      <c r="GH444" s="4">
        <f>Tabela13[[#This Row],[V1]]-Tabela13[[#This Row],[V4]]/Tabela13[[#This Row],[V4]]</f>
        <v>0.92372881355932202</v>
      </c>
      <c r="GI444" s="4">
        <f>Tabela13[[#This Row],[V2]]-Tabela13[[#This Row],[V1]]/Tabela13[[#This Row],[V1]]</f>
        <v>-0.46153846153846156</v>
      </c>
      <c r="GJ444" s="4">
        <f>Tabela13[[#This Row],[V2]]-Tabela13[[#This Row],[V3]]/Tabela13[[#This Row],[V3]]</f>
        <v>-0.46153846153846156</v>
      </c>
      <c r="GK444" s="4">
        <f>Tabela13[[#This Row],[V2]]-Tabela13[[#This Row],[V4]]/Tabela13[[#This Row],[V4]]</f>
        <v>-0.46153846153846156</v>
      </c>
      <c r="GL444" s="4">
        <f t="shared" si="498"/>
        <v>0.61871664846445651</v>
      </c>
      <c r="GM444" s="4">
        <f t="shared" si="499"/>
        <v>1.2310951760104303</v>
      </c>
      <c r="GN444" s="4">
        <f t="shared" si="500"/>
        <v>0.50257417990176134</v>
      </c>
      <c r="GO444" s="3">
        <f t="shared" si="501"/>
        <v>1</v>
      </c>
      <c r="GP444" s="3">
        <v>100</v>
      </c>
      <c r="GQ444" s="3">
        <f t="shared" si="502"/>
        <v>0.17999999999999994</v>
      </c>
      <c r="GR444" s="3">
        <f t="shared" si="503"/>
        <v>17.999999999999993</v>
      </c>
      <c r="GS444" s="34">
        <f>COUNTIF($D$2:D443,Tabela13[[#This Row],[HomeTeam]])</f>
        <v>22</v>
      </c>
      <c r="GT444" s="34">
        <f>COUNTIF($E$2:E443,Tabela13[[#This Row],[AwayTeam]])</f>
        <v>3</v>
      </c>
      <c r="GU444" s="3">
        <f>IFERROR(AVERAGEIFS($AD$2:AD443,$D$2:D443,Tabela13[[#This Row],[HomeTeam]],$GS$2:GS443,"&gt;="&amp;Tabela13[[#This Row],[Contagem_H]]-5),"")</f>
        <v>0.44538461538461538</v>
      </c>
      <c r="GV444" s="3">
        <f>IFERROR(AVERAGEIFS($G$2:G443,$E$2:E443,Tabela13[[#This Row],[AwayTeam]],$GT$2:GT443,"&gt;="&amp;Tabela13[[#This Row],[Contagem_A]]-5),"")</f>
        <v>0.66666666666666663</v>
      </c>
      <c r="GW444" s="3">
        <f>IFERROR(AVERAGEIFS($GQ$2:GQ443,$D$2:D443,Tabela13[[#This Row],[HomeTeam]],$GS$2:GS443,"&gt;="&amp;Tabela13[[#This Row],[Contagem_H]]-5),"")</f>
        <v>-4.8000000000000043E-2</v>
      </c>
    </row>
    <row r="445" spans="1:205" x14ac:dyDescent="0.25">
      <c r="A445" t="s">
        <v>127</v>
      </c>
      <c r="B445" t="s">
        <v>287</v>
      </c>
      <c r="C445" t="s">
        <v>134</v>
      </c>
      <c r="D445" t="s">
        <v>22</v>
      </c>
      <c r="E445" t="s">
        <v>26</v>
      </c>
      <c r="F445" s="3">
        <v>5</v>
      </c>
      <c r="G445" s="3">
        <v>3</v>
      </c>
      <c r="H445" s="3" t="str">
        <f t="shared" si="504"/>
        <v>H</v>
      </c>
      <c r="I445" s="3">
        <v>2.1</v>
      </c>
      <c r="J445" s="3">
        <v>3.5</v>
      </c>
      <c r="K445" s="3">
        <v>3.4</v>
      </c>
      <c r="L445" s="3">
        <v>1.73</v>
      </c>
      <c r="M445" s="3">
        <v>2.1</v>
      </c>
      <c r="N445" s="3">
        <f t="shared" si="433"/>
        <v>8</v>
      </c>
      <c r="O445" s="3">
        <f t="shared" si="434"/>
        <v>3</v>
      </c>
      <c r="P445" s="3">
        <f t="shared" si="435"/>
        <v>0</v>
      </c>
      <c r="Q445" s="3">
        <f t="shared" si="436"/>
        <v>5.6022408963585457E-2</v>
      </c>
      <c r="R445" s="3">
        <f t="shared" si="437"/>
        <v>5.4225158271401064E-2</v>
      </c>
      <c r="S445" s="3">
        <f t="shared" si="438"/>
        <v>2.2176470588235295</v>
      </c>
      <c r="T445" s="3">
        <f t="shared" si="439"/>
        <v>3.6960784313725492</v>
      </c>
      <c r="U445" s="3">
        <f t="shared" si="440"/>
        <v>3.5904761904761906</v>
      </c>
      <c r="V445" s="3">
        <f t="shared" si="441"/>
        <v>1.8269187675070029</v>
      </c>
      <c r="W445" s="3">
        <f t="shared" si="442"/>
        <v>2.2176470588235295</v>
      </c>
      <c r="X445" s="4">
        <f t="shared" si="443"/>
        <v>0.47619047619047616</v>
      </c>
      <c r="Y445" s="4">
        <f t="shared" si="444"/>
        <v>0.2857142857142857</v>
      </c>
      <c r="Z445" s="4">
        <f t="shared" si="445"/>
        <v>0.29411764705882354</v>
      </c>
      <c r="AA445" s="4">
        <f t="shared" si="446"/>
        <v>0.5780346820809249</v>
      </c>
      <c r="AB445" s="4">
        <f t="shared" si="447"/>
        <v>0.47619047619047616</v>
      </c>
      <c r="AC445" s="4">
        <f t="shared" si="448"/>
        <v>2.7380952380952381</v>
      </c>
      <c r="AD445" s="4">
        <f t="shared" si="449"/>
        <v>1.6470588235294117</v>
      </c>
      <c r="AE445" s="4">
        <f t="shared" si="450"/>
        <v>1.7380952380952381</v>
      </c>
      <c r="AF445" s="4">
        <f t="shared" si="451"/>
        <v>2.6470588235294117</v>
      </c>
      <c r="AG445" s="4">
        <f>IFERROR(AVERAGE(Tabela13[[#This Row],[V1]],Tabela13[[#This Row],[V2]]),"")</f>
        <v>2.1925770308123251</v>
      </c>
      <c r="AH445" s="4">
        <f>IFERROR(AVERAGE(Tabela13[[#This Row],[V1]],Tabela13[[#This Row],[V3]]),"")</f>
        <v>2.2380952380952381</v>
      </c>
      <c r="AI445" s="4">
        <f>IFERROR(AVERAGE(Tabela13[[#This Row],[V1]],Tabela13[[#This Row],[V4]]),"")</f>
        <v>2.6925770308123251</v>
      </c>
      <c r="AJ445" s="4">
        <f>IFERROR(AVERAGE(Tabela13[[#This Row],[V2]],Tabela13[[#This Row],[V1]]),"")</f>
        <v>2.1925770308123251</v>
      </c>
      <c r="AK445" s="4">
        <f>IFERROR(AVERAGE(Tabela13[[#This Row],[V2]],Tabela13[[#This Row],[V3]]),"")</f>
        <v>1.6925770308123249</v>
      </c>
      <c r="AL445" s="4">
        <f>IFERROR(AVERAGE(Tabela13[[#This Row],[V2]],Tabela13[[#This Row],[V4]]),"")</f>
        <v>2.1470588235294117</v>
      </c>
      <c r="AM445" s="4">
        <f>IFERROR(AVERAGE(Tabela13[[#This Row],[V3]],Tabela13[[#This Row],[V1]]),"")</f>
        <v>2.2380952380952381</v>
      </c>
      <c r="AN445" s="4">
        <f>IFERROR(AVERAGE(Tabela13[[#This Row],[V3]],Tabela13[[#This Row],[V2]]),"")</f>
        <v>1.6925770308123249</v>
      </c>
      <c r="AO445" s="4">
        <f>IFERROR(AVERAGE(Tabela13[[#This Row],[V3]],Tabela13[[#This Row],[V4]]),"")</f>
        <v>2.1925770308123251</v>
      </c>
      <c r="AP445" s="4">
        <f>IFERROR(AVERAGE(Tabela13[[#This Row],[V4]],Tabela13[[#This Row],[V1]]),"")</f>
        <v>2.6925770308123251</v>
      </c>
      <c r="AQ445" s="4">
        <f>IFERROR(AVERAGE(Tabela13[[#This Row],[V4]],Tabela13[[#This Row],[V2]]),"")</f>
        <v>2.1470588235294117</v>
      </c>
      <c r="AR445" s="4">
        <f>IFERROR(AVERAGE(Tabela13[[#This Row],[V4]],Tabela13[[#This Row],[V3]]),"")</f>
        <v>2.1925770308123251</v>
      </c>
      <c r="AS445" s="4">
        <f>_xlfn.STDEV.S(Tabela13[[#This Row],[V1]:[V2]])</f>
        <v>0.77147924726095185</v>
      </c>
      <c r="AT445" s="4">
        <f>_xlfn.STDEV.S(Tabela13[[#This Row],[V1]],Tabela13[[#This Row],[V3]])</f>
        <v>0.70710678118654757</v>
      </c>
      <c r="AU445" s="4">
        <f>_xlfn.STDEV.S(Tabela13[[#This Row],[V1]],Tabela13[[#This Row],[V4]])</f>
        <v>6.4372466074405665E-2</v>
      </c>
      <c r="AV445" s="4">
        <f>_xlfn.STDEV.S(Tabela13[[#This Row],[V2]],Tabela13[[#This Row],[V1]])</f>
        <v>0.77147924726095185</v>
      </c>
      <c r="AW445" s="4">
        <f>_xlfn.STDEV.S(Tabela13[[#This Row],[V2]],Tabela13[[#This Row],[V3]])</f>
        <v>6.4372466074405679E-2</v>
      </c>
      <c r="AX445" s="4">
        <f>_xlfn.STDEV.S(Tabela13[[#This Row],[V42]],Tabela13[[#This Row],[V44]])</f>
        <v>1.4785860284475008</v>
      </c>
      <c r="AY445" s="4">
        <f>_xlfn.STDEV.S(Tabela13[[#This Row],[V3]],Tabela13[[#This Row],[V1]])</f>
        <v>0.70710678118654757</v>
      </c>
      <c r="AZ445" s="4">
        <f>_xlfn.STDEV.S(Tabela13[[#This Row],[V3]],Tabela13[[#This Row],[V2]])</f>
        <v>6.4372466074405679E-2</v>
      </c>
      <c r="BA445" s="4">
        <f>_xlfn.STDEV.S(Tabela13[[#This Row],[V3]],Tabela13[[#This Row],[V4]])</f>
        <v>0.64273431511214096</v>
      </c>
      <c r="BB445" s="4">
        <f>_xlfn.STDEV.S(Tabela13[[#This Row],[V4]],Tabela13[[#This Row],[V1]])</f>
        <v>6.4372466074405665E-2</v>
      </c>
      <c r="BC445" s="4">
        <f>_xlfn.STDEV.S(Tabela13[[#This Row],[V4]],Tabela13[[#This Row],[V2]])</f>
        <v>0.70710678118654879</v>
      </c>
      <c r="BD445" s="4">
        <f>_xlfn.STDEV.S(Tabela13[[#This Row],[V4]],Tabela13[[#This Row],[V3]])</f>
        <v>0.64273431511214096</v>
      </c>
      <c r="BE445" s="4">
        <f>Tabela13[[#This Row],[V17]]/Tabela13[[#This Row],[V5]]</f>
        <v>0.35185958642243348</v>
      </c>
      <c r="BF445" s="4">
        <f>Tabela13[[#This Row],[V18]]/Tabela13[[#This Row],[V6]]</f>
        <v>0.31594132776420208</v>
      </c>
      <c r="BG445" s="4">
        <f>Tabela13[[#This Row],[V19]]/Tabela13[[#This Row],[V7]]</f>
        <v>2.3907381418530892E-2</v>
      </c>
      <c r="BH445" s="4">
        <f>Tabela13[[#This Row],[V20]]/Tabela13[[#This Row],[V8]]</f>
        <v>0.35185958642243348</v>
      </c>
      <c r="BI445" s="4">
        <f>Tabela13[[#This Row],[V21]]/Tabela13[[#This Row],[V9]]</f>
        <v>3.8032222405565294E-2</v>
      </c>
      <c r="BJ445" s="4">
        <f>Tabela13[[#This Row],[V22]]/Tabela13[[#This Row],[V10]]</f>
        <v>0.68865650640020581</v>
      </c>
      <c r="BK445" s="4">
        <f>Tabela13[[#This Row],[V23]]/Tabela13[[#This Row],[V11]]</f>
        <v>0.31594132776420208</v>
      </c>
      <c r="BL445" s="4">
        <f>Tabela13[[#This Row],[V24]]/Tabela13[[#This Row],[V12]]</f>
        <v>3.8032222405565294E-2</v>
      </c>
      <c r="BM445" s="4">
        <f>Tabela13[[#This Row],[V25]]/Tabela13[[#This Row],[V13]]</f>
        <v>0.2931410418333239</v>
      </c>
      <c r="BN445" s="4">
        <f>Tabela13[[#This Row],[V26]]/Tabela13[[#This Row],[V14]]</f>
        <v>2.3907381418530892E-2</v>
      </c>
      <c r="BO445" s="4">
        <f>Tabela13[[#This Row],[V27]]/Tabela13[[#This Row],[V15]]</f>
        <v>0.32933740493620084</v>
      </c>
      <c r="BP445" s="4">
        <f>Tabela13[[#This Row],[V28]]/Tabela13[[#This Row],[V16]]</f>
        <v>0.2931410418333239</v>
      </c>
      <c r="BQ445" s="4">
        <f>Tabela13[[#This Row],[V1]]-Tabela13[[#This Row],[V2]]</f>
        <v>1.0910364145658265</v>
      </c>
      <c r="BR445" s="4">
        <f>Tabela13[[#This Row],[V1]]-Tabela13[[#This Row],[V3]]</f>
        <v>1</v>
      </c>
      <c r="BS445" s="4">
        <f>Tabela13[[#This Row],[V1]]-Tabela13[[#This Row],[V4]]</f>
        <v>9.1036414565826451E-2</v>
      </c>
      <c r="BT445" s="4">
        <f>Tabela13[[#This Row],[V2]]-Tabela13[[#This Row],[V1]]</f>
        <v>-1.0910364145658265</v>
      </c>
      <c r="BU445" s="4">
        <f>Tabela13[[#This Row],[V2]]-Tabela13[[#This Row],[V3]]</f>
        <v>-9.1036414565826451E-2</v>
      </c>
      <c r="BV445" s="4">
        <f>Tabela13[[#This Row],[V2]]-Tabela13[[#This Row],[V4]]</f>
        <v>-1</v>
      </c>
      <c r="BW445" s="4">
        <f>AVERAGE(Tabela13[[#This Row],[V41]],Tabela13[[#This Row],[V42]])</f>
        <v>1.0455182072829132</v>
      </c>
      <c r="BX445" s="4">
        <f>AVERAGE(Tabela13[[#This Row],[V41]],Tabela13[[#This Row],[V43]])</f>
        <v>0.59103641456582645</v>
      </c>
      <c r="BY445" s="4">
        <f>AVERAGE(Tabela13[[#This Row],[V41]],Tabela13[[#This Row],[V44]])</f>
        <v>0</v>
      </c>
      <c r="BZ445" s="4">
        <f>AVERAGE(Tabela13[[#This Row],[V41]],Tabela13[[#This Row],[V45]])</f>
        <v>0.5</v>
      </c>
      <c r="CA445" s="4">
        <f>AVERAGE(Tabela13[[#This Row],[V41]],Tabela13[[#This Row],[V46]])</f>
        <v>4.5518207282913226E-2</v>
      </c>
      <c r="CB445" s="4">
        <f>AVERAGE(Tabela13[[#This Row],[V42]],Tabela13[[#This Row],[V41]])</f>
        <v>1.0455182072829132</v>
      </c>
      <c r="CC445" s="4">
        <f>AVERAGE(Tabela13[[#This Row],[V42]],Tabela13[[#This Row],[V43]])</f>
        <v>0.54551820728291323</v>
      </c>
      <c r="CD445" s="4">
        <f>AVERAGE(Tabela13[[#This Row],[V42]],Tabela13[[#This Row],[V44]])</f>
        <v>-4.5518207282913226E-2</v>
      </c>
      <c r="CE445" s="4">
        <f>AVERAGE(Tabela13[[#This Row],[V42]],Tabela13[[#This Row],[V45]])</f>
        <v>0.45448179271708677</v>
      </c>
      <c r="CF445" s="4">
        <f>AVERAGE(Tabela13[[#This Row],[V42]],Tabela13[[#This Row],[V46]])</f>
        <v>0</v>
      </c>
      <c r="CG445" s="4">
        <f>AVERAGE(Tabela13[[#This Row],[V43]],Tabela13[[#This Row],[V41]])</f>
        <v>0.59103641456582645</v>
      </c>
      <c r="CH445" s="4">
        <f>AVERAGE(Tabela13[[#This Row],[V43]],Tabela13[[#This Row],[V42]])</f>
        <v>0.54551820728291323</v>
      </c>
      <c r="CI445" s="4">
        <f>AVERAGE(Tabela13[[#This Row],[V43]],Tabela13[[#This Row],[V44]])</f>
        <v>-0.5</v>
      </c>
      <c r="CJ445" s="4">
        <f>AVERAGE(Tabela13[[#This Row],[V43]],Tabela13[[#This Row],[V45]])</f>
        <v>0</v>
      </c>
      <c r="CK445" s="4">
        <f>AVERAGE(Tabela13[[#This Row],[V43]],Tabela13[[#This Row],[V46]])</f>
        <v>-0.45448179271708677</v>
      </c>
      <c r="CL445" s="4">
        <f>AVERAGE(Tabela13[[#This Row],[V44]],Tabela13[[#This Row],[V41]])</f>
        <v>0</v>
      </c>
      <c r="CM445" s="4">
        <f>AVERAGE(Tabela13[[#This Row],[V44]],Tabela13[[#This Row],[V42]])</f>
        <v>-4.5518207282913226E-2</v>
      </c>
      <c r="CN445" s="4">
        <f>AVERAGE(Tabela13[[#This Row],[V44]],Tabela13[[#This Row],[V43]])</f>
        <v>-0.5</v>
      </c>
      <c r="CO445" s="4">
        <f>AVERAGE(Tabela13[[#This Row],[V44]],Tabela13[[#This Row],[V45]])</f>
        <v>-0.59103641456582645</v>
      </c>
      <c r="CP445" s="4">
        <f>AVERAGE(Tabela13[[#This Row],[V44]],Tabela13[[#This Row],[V46]])</f>
        <v>-1.0455182072829132</v>
      </c>
      <c r="CQ445" s="4">
        <f>AVERAGE(Tabela13[[#This Row],[V45]],Tabela13[[#This Row],[V41]])</f>
        <v>0.5</v>
      </c>
      <c r="CR445" s="4">
        <f>AVERAGE(Tabela13[[#This Row],[V45]],Tabela13[[#This Row],[V42]])</f>
        <v>0.45448179271708677</v>
      </c>
      <c r="CS445" s="4">
        <f>AVERAGE(Tabela13[[#This Row],[V45]],Tabela13[[#This Row],[V43]])</f>
        <v>0</v>
      </c>
      <c r="CT445" s="4">
        <f>AVERAGE(Tabela13[[#This Row],[V45]],Tabela13[[#This Row],[V44]])</f>
        <v>-0.59103641456582645</v>
      </c>
      <c r="CU445" s="4">
        <f>AVERAGE(Tabela13[[#This Row],[V45]],Tabela13[[#This Row],[V46]])</f>
        <v>-0.54551820728291323</v>
      </c>
      <c r="CV445" s="4">
        <f>AVERAGE(Tabela13[[#This Row],[V46]],Tabela13[[#This Row],[V41]])</f>
        <v>4.5518207282913226E-2</v>
      </c>
      <c r="CW445" s="4">
        <f>AVERAGE(Tabela13[[#This Row],[V46]],Tabela13[[#This Row],[V42]])</f>
        <v>0</v>
      </c>
      <c r="CX445" s="4">
        <f>AVERAGE(Tabela13[[#This Row],[V46]],Tabela13[[#This Row],[V43]])</f>
        <v>-0.45448179271708677</v>
      </c>
      <c r="CY445" s="4">
        <f>AVERAGE(Tabela13[[#This Row],[V46]],Tabela13[[#This Row],[V44]])</f>
        <v>-1.0455182072829132</v>
      </c>
      <c r="CZ445" s="4">
        <f>AVERAGE(Tabela13[[#This Row],[V46]],Tabela13[[#This Row],[V45]])</f>
        <v>-0.54551820728291323</v>
      </c>
      <c r="DA445" s="3">
        <f>_xlfn.STDEV.S(Tabela13[[#This Row],[V41]],Tabela13[[#This Row],[V42]])</f>
        <v>6.4372466074405679E-2</v>
      </c>
      <c r="DB445" s="3">
        <f>_xlfn.STDEV.S(Tabela13[[#This Row],[V41]],Tabela13[[#This Row],[V43]])</f>
        <v>0.70710678118654757</v>
      </c>
      <c r="DC445" s="3">
        <f>_xlfn.STDEV.S(Tabela13[[#This Row],[V41]],Tabela13[[#This Row],[V44]])</f>
        <v>1.5429584945219064</v>
      </c>
      <c r="DD445" s="3">
        <f>_xlfn.STDEV.S(Tabela13[[#This Row],[V41]],Tabela13[[#This Row],[V45]])</f>
        <v>0.8358517133353589</v>
      </c>
      <c r="DE445" s="3">
        <f>_xlfn.STDEV.S(Tabela13[[#This Row],[V41]],Tabela13[[#This Row],[V46]])</f>
        <v>1.4785860284475008</v>
      </c>
      <c r="DF445" s="3">
        <f>_xlfn.STDEV.S(Tabela13[[#This Row],[V42]],Tabela13[[#This Row],[V41]])</f>
        <v>6.4372466074405679E-2</v>
      </c>
      <c r="DG445" s="3">
        <f>_xlfn.STDEV.S(Tabela13[[#This Row],[V42]],Tabela13[[#This Row],[V43]])</f>
        <v>0.64273431511214185</v>
      </c>
      <c r="DH445" s="3">
        <f>_xlfn.STDEV.S(Tabela13[[#This Row],[V42]],Tabela13[[#This Row],[V44]])</f>
        <v>1.4785860284475008</v>
      </c>
      <c r="DI445" s="3">
        <f>_xlfn.STDEV.S(Tabela13[[#This Row],[V42]],Tabela13[[#This Row],[V45]])</f>
        <v>0.77147924726095318</v>
      </c>
      <c r="DJ445" s="3">
        <f>_xlfn.STDEV.S(Tabela13[[#This Row],[V42]],Tabela13[[#This Row],[V46]])</f>
        <v>1.4142135623730951</v>
      </c>
      <c r="DK445" s="3">
        <f>_xlfn.STDEV.S(Tabela13[[#This Row],[V43]],Tabela13[[#This Row],[V41]])</f>
        <v>0.70710678118654757</v>
      </c>
      <c r="DL445" s="3">
        <f>_xlfn.STDEV.S(Tabela13[[#This Row],[V43]],Tabela13[[#This Row],[V42]])</f>
        <v>0.64273431511214185</v>
      </c>
      <c r="DM445" s="3">
        <f>_xlfn.STDEV.S(Tabela13[[#This Row],[V43]],Tabela13[[#This Row],[V44]])</f>
        <v>0.8358517133353589</v>
      </c>
      <c r="DN445" s="3">
        <f>_xlfn.STDEV.S(Tabela13[[#This Row],[V43]],Tabela13[[#This Row],[V45]])</f>
        <v>0.12874493214881136</v>
      </c>
      <c r="DO445" s="3">
        <f>_xlfn.STDEV.S(Tabela13[[#This Row],[V43]],Tabela13[[#This Row],[V46]])</f>
        <v>0.77147924726095318</v>
      </c>
      <c r="DP445" s="3">
        <f>_xlfn.STDEV.S(Tabela13[[#This Row],[V44]],Tabela13[[#This Row],[V41]])</f>
        <v>1.5429584945219064</v>
      </c>
      <c r="DQ445" s="3">
        <f>_xlfn.STDEV.S(Tabela13[[#This Row],[V44]],Tabela13[[#This Row],[V42]])</f>
        <v>1.4785860284475008</v>
      </c>
      <c r="DR445" s="3">
        <f>_xlfn.STDEV.S(Tabela13[[#This Row],[V44]],Tabela13[[#This Row],[V43]])</f>
        <v>0.8358517133353589</v>
      </c>
      <c r="DS445" s="3">
        <f>_xlfn.STDEV.S(Tabela13[[#This Row],[V44]],Tabela13[[#This Row],[V45]])</f>
        <v>0.70710678118654757</v>
      </c>
      <c r="DT445" s="3">
        <f>_xlfn.STDEV.S(Tabela13[[#This Row],[V44]],Tabela13[[#This Row],[V46]])</f>
        <v>6.4372466074405679E-2</v>
      </c>
      <c r="DU445" s="3">
        <f>_xlfn.STDEV.S(Tabela13[[#This Row],[V45]],Tabela13[[#This Row],[V41]])</f>
        <v>0.8358517133353589</v>
      </c>
      <c r="DV445" s="3">
        <f>_xlfn.STDEV.S(Tabela13[[#This Row],[V45]],Tabela13[[#This Row],[V42]])</f>
        <v>0.77147924726095318</v>
      </c>
      <c r="DW445" s="3">
        <f>_xlfn.STDEV.S(Tabela13[[#This Row],[V45]],Tabela13[[#This Row],[V43]])</f>
        <v>0.12874493214881136</v>
      </c>
      <c r="DX445" s="3">
        <f>_xlfn.STDEV.S(Tabela13[[#This Row],[V45]],Tabela13[[#This Row],[V44]])</f>
        <v>0.70710678118654757</v>
      </c>
      <c r="DY445" s="3">
        <f>_xlfn.STDEV.S(Tabela13[[#This Row],[V45]],Tabela13[[#This Row],[V46]])</f>
        <v>0.64273431511214185</v>
      </c>
      <c r="DZ445" s="3">
        <f>_xlfn.STDEV.S(Tabela13[[#This Row],[V46]],Tabela13[[#This Row],[V41]])</f>
        <v>1.4785860284475008</v>
      </c>
      <c r="EA445" s="3">
        <f>_xlfn.STDEV.S(Tabela13[[#This Row],[V46]],Tabela13[[#This Row],[V42]])</f>
        <v>1.4142135623730951</v>
      </c>
      <c r="EB445" s="3">
        <f>_xlfn.STDEV.S(Tabela13[[#This Row],[V46]],Tabela13[[#This Row],[V43]])</f>
        <v>0.77147924726095318</v>
      </c>
      <c r="EC445" s="3">
        <f>_xlfn.STDEV.S(Tabela13[[#This Row],[V46]],Tabela13[[#This Row],[V44]])</f>
        <v>6.4372466074405679E-2</v>
      </c>
      <c r="ED445" s="3">
        <f>_xlfn.STDEV.S(Tabela13[[#This Row],[V46]],Tabela13[[#This Row],[V45]])</f>
        <v>0.64273431511214185</v>
      </c>
      <c r="EE445" s="3">
        <f t="shared" si="452"/>
        <v>6.1569913968018287E-2</v>
      </c>
      <c r="EF445" s="3">
        <f t="shared" si="453"/>
        <v>1.196384459163969</v>
      </c>
      <c r="EG445" s="3" t="str">
        <f t="shared" si="454"/>
        <v/>
      </c>
      <c r="EH445" s="3">
        <f t="shared" si="455"/>
        <v>1.6717034266707178</v>
      </c>
      <c r="EI445" s="3">
        <f t="shared" si="456"/>
        <v>32.483397671123512</v>
      </c>
      <c r="EJ445" s="3">
        <f t="shared" si="457"/>
        <v>6.1569913968018287E-2</v>
      </c>
      <c r="EK445" s="3">
        <f t="shared" si="458"/>
        <v>1.1782087316818208</v>
      </c>
      <c r="EL445" s="3">
        <f t="shared" si="459"/>
        <v>-32.483397671123512</v>
      </c>
      <c r="EM445" s="3">
        <f t="shared" si="460"/>
        <v>1.6974920879640081</v>
      </c>
      <c r="EN445" s="3" t="str">
        <f t="shared" si="461"/>
        <v/>
      </c>
      <c r="EO445" s="3">
        <f t="shared" si="462"/>
        <v>1.196384459163969</v>
      </c>
      <c r="EP445" s="3">
        <f t="shared" si="463"/>
        <v>1.1782087316818208</v>
      </c>
      <c r="EQ445" s="3">
        <f t="shared" si="464"/>
        <v>-1.6717034266707178</v>
      </c>
      <c r="ER445" s="3" t="str">
        <f t="shared" si="465"/>
        <v/>
      </c>
      <c r="ES445" s="3" t="str">
        <f t="shared" si="466"/>
        <v/>
      </c>
      <c r="ET445" s="3" t="str">
        <f t="shared" si="467"/>
        <v/>
      </c>
      <c r="EU445" s="3" t="str">
        <f t="shared" si="468"/>
        <v/>
      </c>
      <c r="EV445" s="3">
        <f t="shared" si="469"/>
        <v>-1.6717034266707178</v>
      </c>
      <c r="EW445" s="3">
        <f t="shared" si="470"/>
        <v>-1.196384459163969</v>
      </c>
      <c r="EX445" s="3">
        <f t="shared" si="471"/>
        <v>-6.1569913968018287E-2</v>
      </c>
      <c r="EY445" s="3">
        <f t="shared" si="472"/>
        <v>1.6717034266707178</v>
      </c>
      <c r="EZ445" s="3">
        <f t="shared" si="473"/>
        <v>1.6974920879640081</v>
      </c>
      <c r="FA445" s="3" t="str">
        <f t="shared" si="474"/>
        <v/>
      </c>
      <c r="FB445" s="3">
        <f t="shared" si="475"/>
        <v>-1.196384459163969</v>
      </c>
      <c r="FC445" s="3">
        <f t="shared" si="476"/>
        <v>-1.1782087316818208</v>
      </c>
      <c r="FD445" s="3">
        <f t="shared" si="477"/>
        <v>32.483397671123512</v>
      </c>
      <c r="FE445" s="3" t="str">
        <f t="shared" si="478"/>
        <v/>
      </c>
      <c r="FF445" s="3">
        <f t="shared" si="479"/>
        <v>-1.6974920879640081</v>
      </c>
      <c r="FG445" s="3">
        <f t="shared" si="480"/>
        <v>-6.1569913968018287E-2</v>
      </c>
      <c r="FH445" s="3">
        <f t="shared" si="481"/>
        <v>-1.1782087316818208</v>
      </c>
      <c r="FI445" s="4">
        <f t="shared" si="482"/>
        <v>1.4705882352941178</v>
      </c>
      <c r="FJ445" s="4">
        <f t="shared" si="483"/>
        <v>1.4285714285714284</v>
      </c>
      <c r="FK445" s="4">
        <f t="shared" si="484"/>
        <v>1.6233421750663131</v>
      </c>
      <c r="FL445" s="4">
        <f t="shared" si="485"/>
        <v>1.1061007957559681</v>
      </c>
      <c r="FM445" s="4">
        <f>Tabela13[[#This Row],[V139]]-Tabela13[[#This Row],[V140]]</f>
        <v>0.51724137931034497</v>
      </c>
      <c r="FN445" s="4">
        <f>Tabela13[[#This Row],[V1]]-Tabela13[[#This Row],[V2]]/2</f>
        <v>1.9145658263305323</v>
      </c>
      <c r="FO445" s="4">
        <f>Tabela13[[#This Row],[V1]]-Tabela13[[#This Row],[V3]]/2</f>
        <v>1.8690476190476191</v>
      </c>
      <c r="FP445" s="4">
        <f>Tabela13[[#This Row],[V1]]-Tabela13[[#This Row],[V4]]/2</f>
        <v>1.4145658263305323</v>
      </c>
      <c r="FQ445" s="4">
        <f>Tabela13[[#This Row],[V2]]-Tabela13[[#This Row],[V1]]/2</f>
        <v>0.27801120448179262</v>
      </c>
      <c r="FR445" s="4">
        <f>Tabela13[[#This Row],[V2]]-Tabela13[[#This Row],[V3]]/2</f>
        <v>0.77801120448179262</v>
      </c>
      <c r="FS445" s="4">
        <f>Tabela13[[#This Row],[V2]]-Tabela13[[#This Row],[V4]]/2</f>
        <v>0.32352941176470584</v>
      </c>
      <c r="FT445" s="4">
        <f t="shared" si="486"/>
        <v>1.0894591478571392</v>
      </c>
      <c r="FU445" s="4">
        <f t="shared" si="487"/>
        <v>1.0795175609403327</v>
      </c>
      <c r="FV445" s="4">
        <f t="shared" si="488"/>
        <v>0.9554340199475071</v>
      </c>
      <c r="FW445" s="4">
        <f t="shared" si="489"/>
        <v>0.27116354288441663</v>
      </c>
      <c r="FX445" s="4">
        <f t="shared" si="490"/>
        <v>0.66118859519121964</v>
      </c>
      <c r="FY445" s="4">
        <f t="shared" si="491"/>
        <v>0.31290122788038444</v>
      </c>
      <c r="FZ445" s="4">
        <f t="shared" si="492"/>
        <v>196.10264661428505</v>
      </c>
      <c r="GA445" s="4">
        <f t="shared" si="493"/>
        <v>194.31316096925988</v>
      </c>
      <c r="GB445" s="4">
        <f t="shared" si="494"/>
        <v>171.97812359055129</v>
      </c>
      <c r="GC445" s="4">
        <f t="shared" si="495"/>
        <v>48.809437719194996</v>
      </c>
      <c r="GD445" s="4">
        <f t="shared" si="496"/>
        <v>119.01394713441954</v>
      </c>
      <c r="GE445" s="4">
        <f t="shared" si="497"/>
        <v>56.3222210184692</v>
      </c>
      <c r="GF445" s="4">
        <f>Tabela13[[#This Row],[V1]]-Tabela13[[#This Row],[V2]]/Tabela13[[#This Row],[V2]]</f>
        <v>1.7380952380952381</v>
      </c>
      <c r="GG445" s="4">
        <f>Tabela13[[#This Row],[V1]]-Tabela13[[#This Row],[V3]]/Tabela13[[#This Row],[V3]]</f>
        <v>1.7380952380952381</v>
      </c>
      <c r="GH445" s="4">
        <f>Tabela13[[#This Row],[V1]]-Tabela13[[#This Row],[V4]]/Tabela13[[#This Row],[V4]]</f>
        <v>1.7380952380952381</v>
      </c>
      <c r="GI445" s="4">
        <f>Tabela13[[#This Row],[V2]]-Tabela13[[#This Row],[V1]]/Tabela13[[#This Row],[V1]]</f>
        <v>0.64705882352941169</v>
      </c>
      <c r="GJ445" s="4">
        <f>Tabela13[[#This Row],[V2]]-Tabela13[[#This Row],[V3]]/Tabela13[[#This Row],[V3]]</f>
        <v>0.64705882352941169</v>
      </c>
      <c r="GK445" s="4">
        <f>Tabela13[[#This Row],[V2]]-Tabela13[[#This Row],[V4]]/Tabela13[[#This Row],[V4]]</f>
        <v>0.64705882352941169</v>
      </c>
      <c r="GL445" s="4">
        <f t="shared" si="498"/>
        <v>0.57973776507917718</v>
      </c>
      <c r="GM445" s="4">
        <f t="shared" si="499"/>
        <v>2.1925770308123251</v>
      </c>
      <c r="GN445" s="4">
        <f t="shared" si="500"/>
        <v>0.26440930326830564</v>
      </c>
      <c r="GO445" s="3">
        <f t="shared" si="501"/>
        <v>1</v>
      </c>
      <c r="GP445" s="3">
        <v>100</v>
      </c>
      <c r="GQ445" s="3">
        <f t="shared" si="502"/>
        <v>1.1000000000000001</v>
      </c>
      <c r="GR445" s="3">
        <f t="shared" si="503"/>
        <v>110.00000000000001</v>
      </c>
      <c r="GS445" s="34">
        <f>COUNTIF($D$2:D444,Tabela13[[#This Row],[HomeTeam]])</f>
        <v>22</v>
      </c>
      <c r="GT445" s="34">
        <f>COUNTIF($E$2:E444,Tabela13[[#This Row],[AwayTeam]])</f>
        <v>22</v>
      </c>
      <c r="GU445" s="3">
        <f>IFERROR(AVERAGEIFS($AD$2:AD444,$D$2:D444,Tabela13[[#This Row],[HomeTeam]],$GS$2:GS444,"&gt;="&amp;Tabela13[[#This Row],[Contagem_H]]-5),"")</f>
        <v>0.87184929768855535</v>
      </c>
      <c r="GV445" s="3">
        <f>IFERROR(AVERAGEIFS($G$2:G444,$E$2:E444,Tabela13[[#This Row],[AwayTeam]],$GT$2:GT444,"&gt;="&amp;Tabela13[[#This Row],[Contagem_A]]-5),"")</f>
        <v>0.6</v>
      </c>
      <c r="GW445" s="3">
        <f>IFERROR(AVERAGEIFS($GQ$2:GQ444,$D$2:D444,Tabela13[[#This Row],[HomeTeam]],$GS$2:GS444,"&gt;="&amp;Tabela13[[#This Row],[Contagem_H]]-5),"")</f>
        <v>-6.4000000000000015E-2</v>
      </c>
    </row>
    <row r="446" spans="1:205" x14ac:dyDescent="0.25">
      <c r="A446" t="s">
        <v>127</v>
      </c>
      <c r="B446" t="s">
        <v>287</v>
      </c>
      <c r="C446" t="s">
        <v>134</v>
      </c>
      <c r="D446" t="s">
        <v>27</v>
      </c>
      <c r="E446" t="s">
        <v>13</v>
      </c>
      <c r="F446" s="3">
        <v>1</v>
      </c>
      <c r="G446" s="3">
        <v>0</v>
      </c>
      <c r="H446" s="3" t="str">
        <f t="shared" si="504"/>
        <v>H</v>
      </c>
      <c r="I446" s="3">
        <v>3.5</v>
      </c>
      <c r="J446" s="3">
        <v>3.9</v>
      </c>
      <c r="K446" s="3">
        <v>2</v>
      </c>
      <c r="L446" s="3">
        <v>1.62</v>
      </c>
      <c r="M446" s="3">
        <v>2.2999999999999998</v>
      </c>
      <c r="N446" s="3">
        <f t="shared" si="433"/>
        <v>1</v>
      </c>
      <c r="O446" s="3">
        <f t="shared" si="434"/>
        <v>3</v>
      </c>
      <c r="P446" s="3">
        <f t="shared" si="435"/>
        <v>0</v>
      </c>
      <c r="Q446" s="3">
        <f t="shared" si="436"/>
        <v>4.2124542124542197E-2</v>
      </c>
      <c r="R446" s="3">
        <f t="shared" si="437"/>
        <v>5.2066559312936134E-2</v>
      </c>
      <c r="S446" s="3">
        <f t="shared" si="438"/>
        <v>3.6474358974358978</v>
      </c>
      <c r="T446" s="3">
        <f t="shared" si="439"/>
        <v>4.0642857142857141</v>
      </c>
      <c r="U446" s="3">
        <f t="shared" si="440"/>
        <v>2.0842490842490844</v>
      </c>
      <c r="V446" s="3">
        <f t="shared" si="441"/>
        <v>1.6882417582417584</v>
      </c>
      <c r="W446" s="3">
        <f t="shared" si="442"/>
        <v>2.3968864468864468</v>
      </c>
      <c r="X446" s="4">
        <f t="shared" si="443"/>
        <v>0.2857142857142857</v>
      </c>
      <c r="Y446" s="4">
        <f t="shared" si="444"/>
        <v>0.25641025641025644</v>
      </c>
      <c r="Z446" s="4">
        <f t="shared" si="445"/>
        <v>0.5</v>
      </c>
      <c r="AA446" s="4">
        <f t="shared" si="446"/>
        <v>0.61728395061728392</v>
      </c>
      <c r="AB446" s="4">
        <f t="shared" si="447"/>
        <v>0.43478260869565222</v>
      </c>
      <c r="AC446" s="4">
        <f t="shared" si="448"/>
        <v>0.64285714285714279</v>
      </c>
      <c r="AD446" s="4">
        <f t="shared" si="449"/>
        <v>0.25</v>
      </c>
      <c r="AE446" s="4">
        <f t="shared" si="450"/>
        <v>0.14285714285714285</v>
      </c>
      <c r="AF446" s="4">
        <f t="shared" si="451"/>
        <v>0.75</v>
      </c>
      <c r="AG446" s="4">
        <f>IFERROR(AVERAGE(Tabela13[[#This Row],[V1]],Tabela13[[#This Row],[V2]]),"")</f>
        <v>0.4464285714285714</v>
      </c>
      <c r="AH446" s="4">
        <f>IFERROR(AVERAGE(Tabela13[[#This Row],[V1]],Tabela13[[#This Row],[V3]]),"")</f>
        <v>0.39285714285714279</v>
      </c>
      <c r="AI446" s="4">
        <f>IFERROR(AVERAGE(Tabela13[[#This Row],[V1]],Tabela13[[#This Row],[V4]]),"")</f>
        <v>0.6964285714285714</v>
      </c>
      <c r="AJ446" s="4">
        <f>IFERROR(AVERAGE(Tabela13[[#This Row],[V2]],Tabela13[[#This Row],[V1]]),"")</f>
        <v>0.4464285714285714</v>
      </c>
      <c r="AK446" s="4">
        <f>IFERROR(AVERAGE(Tabela13[[#This Row],[V2]],Tabela13[[#This Row],[V3]]),"")</f>
        <v>0.19642857142857142</v>
      </c>
      <c r="AL446" s="4">
        <f>IFERROR(AVERAGE(Tabela13[[#This Row],[V2]],Tabela13[[#This Row],[V4]]),"")</f>
        <v>0.5</v>
      </c>
      <c r="AM446" s="4">
        <f>IFERROR(AVERAGE(Tabela13[[#This Row],[V3]],Tabela13[[#This Row],[V1]]),"")</f>
        <v>0.39285714285714279</v>
      </c>
      <c r="AN446" s="4">
        <f>IFERROR(AVERAGE(Tabela13[[#This Row],[V3]],Tabela13[[#This Row],[V2]]),"")</f>
        <v>0.19642857142857142</v>
      </c>
      <c r="AO446" s="4">
        <f>IFERROR(AVERAGE(Tabela13[[#This Row],[V3]],Tabela13[[#This Row],[V4]]),"")</f>
        <v>0.4464285714285714</v>
      </c>
      <c r="AP446" s="4">
        <f>IFERROR(AVERAGE(Tabela13[[#This Row],[V4]],Tabela13[[#This Row],[V1]]),"")</f>
        <v>0.6964285714285714</v>
      </c>
      <c r="AQ446" s="4">
        <f>IFERROR(AVERAGE(Tabela13[[#This Row],[V4]],Tabela13[[#This Row],[V2]]),"")</f>
        <v>0.5</v>
      </c>
      <c r="AR446" s="4">
        <f>IFERROR(AVERAGE(Tabela13[[#This Row],[V4]],Tabela13[[#This Row],[V3]]),"")</f>
        <v>0.4464285714285714</v>
      </c>
      <c r="AS446" s="4">
        <f>_xlfn.STDEV.S(Tabela13[[#This Row],[V1]:[V2]])</f>
        <v>0.27779194975185784</v>
      </c>
      <c r="AT446" s="4">
        <f>_xlfn.STDEV.S(Tabela13[[#This Row],[V1]],Tabela13[[#This Row],[V3]])</f>
        <v>0.35355339059327379</v>
      </c>
      <c r="AU446" s="4">
        <f>_xlfn.STDEV.S(Tabela13[[#This Row],[V1]],Tabela13[[#This Row],[V4]])</f>
        <v>7.5761440841415853E-2</v>
      </c>
      <c r="AV446" s="4">
        <f>_xlfn.STDEV.S(Tabela13[[#This Row],[V2]],Tabela13[[#This Row],[V1]])</f>
        <v>0.27779194975185784</v>
      </c>
      <c r="AW446" s="4">
        <f>_xlfn.STDEV.S(Tabela13[[#This Row],[V2]],Tabela13[[#This Row],[V3]])</f>
        <v>7.5761440841415797E-2</v>
      </c>
      <c r="AX446" s="4">
        <f>_xlfn.STDEV.S(Tabela13[[#This Row],[V42]],Tabela13[[#This Row],[V44]])</f>
        <v>0.63134534034513157</v>
      </c>
      <c r="AY446" s="4">
        <f>_xlfn.STDEV.S(Tabela13[[#This Row],[V3]],Tabela13[[#This Row],[V1]])</f>
        <v>0.35355339059327379</v>
      </c>
      <c r="AZ446" s="4">
        <f>_xlfn.STDEV.S(Tabela13[[#This Row],[V3]],Tabela13[[#This Row],[V2]])</f>
        <v>7.5761440841415797E-2</v>
      </c>
      <c r="BA446" s="4">
        <f>_xlfn.STDEV.S(Tabela13[[#This Row],[V3]],Tabela13[[#This Row],[V4]])</f>
        <v>0.42931483143468963</v>
      </c>
      <c r="BB446" s="4">
        <f>_xlfn.STDEV.S(Tabela13[[#This Row],[V4]],Tabela13[[#This Row],[V1]])</f>
        <v>7.5761440841415853E-2</v>
      </c>
      <c r="BC446" s="4">
        <f>_xlfn.STDEV.S(Tabela13[[#This Row],[V4]],Tabela13[[#This Row],[V2]])</f>
        <v>0.35355339059327379</v>
      </c>
      <c r="BD446" s="4">
        <f>_xlfn.STDEV.S(Tabela13[[#This Row],[V4]],Tabela13[[#This Row],[V3]])</f>
        <v>0.42931483143468963</v>
      </c>
      <c r="BE446" s="4">
        <f>Tabela13[[#This Row],[V17]]/Tabela13[[#This Row],[V5]]</f>
        <v>0.62225396744416162</v>
      </c>
      <c r="BF446" s="4">
        <f>Tabela13[[#This Row],[V18]]/Tabela13[[#This Row],[V6]]</f>
        <v>0.8999540851465152</v>
      </c>
      <c r="BG446" s="4">
        <f>Tabela13[[#This Row],[V19]]/Tabela13[[#This Row],[V7]]</f>
        <v>0.10878565864408431</v>
      </c>
      <c r="BH446" s="4">
        <f>Tabela13[[#This Row],[V20]]/Tabela13[[#This Row],[V8]]</f>
        <v>0.62225396744416162</v>
      </c>
      <c r="BI446" s="4">
        <f>Tabela13[[#This Row],[V21]]/Tabela13[[#This Row],[V9]]</f>
        <v>0.38569460791993498</v>
      </c>
      <c r="BJ446" s="4">
        <f>Tabela13[[#This Row],[V22]]/Tabela13[[#This Row],[V10]]</f>
        <v>1.2626906806902631</v>
      </c>
      <c r="BK446" s="4">
        <f>Tabela13[[#This Row],[V23]]/Tabela13[[#This Row],[V11]]</f>
        <v>0.8999540851465152</v>
      </c>
      <c r="BL446" s="4">
        <f>Tabela13[[#This Row],[V24]]/Tabela13[[#This Row],[V12]]</f>
        <v>0.38569460791993498</v>
      </c>
      <c r="BM446" s="4">
        <f>Tabela13[[#This Row],[V25]]/Tabela13[[#This Row],[V13]]</f>
        <v>0.96166522241370478</v>
      </c>
      <c r="BN446" s="4">
        <f>Tabela13[[#This Row],[V26]]/Tabela13[[#This Row],[V14]]</f>
        <v>0.10878565864408431</v>
      </c>
      <c r="BO446" s="4">
        <f>Tabela13[[#This Row],[V27]]/Tabela13[[#This Row],[V15]]</f>
        <v>0.70710678118654757</v>
      </c>
      <c r="BP446" s="4">
        <f>Tabela13[[#This Row],[V28]]/Tabela13[[#This Row],[V16]]</f>
        <v>0.96166522241370478</v>
      </c>
      <c r="BQ446" s="4">
        <f>Tabela13[[#This Row],[V1]]-Tabela13[[#This Row],[V2]]</f>
        <v>0.39285714285714279</v>
      </c>
      <c r="BR446" s="4">
        <f>Tabela13[[#This Row],[V1]]-Tabela13[[#This Row],[V3]]</f>
        <v>0.49999999999999994</v>
      </c>
      <c r="BS446" s="4">
        <f>Tabela13[[#This Row],[V1]]-Tabela13[[#This Row],[V4]]</f>
        <v>-0.10714285714285721</v>
      </c>
      <c r="BT446" s="4">
        <f>Tabela13[[#This Row],[V2]]-Tabela13[[#This Row],[V1]]</f>
        <v>-0.39285714285714279</v>
      </c>
      <c r="BU446" s="4">
        <f>Tabela13[[#This Row],[V2]]-Tabela13[[#This Row],[V3]]</f>
        <v>0.10714285714285715</v>
      </c>
      <c r="BV446" s="4">
        <f>Tabela13[[#This Row],[V2]]-Tabela13[[#This Row],[V4]]</f>
        <v>-0.5</v>
      </c>
      <c r="BW446" s="4">
        <f>AVERAGE(Tabela13[[#This Row],[V41]],Tabela13[[#This Row],[V42]])</f>
        <v>0.4464285714285714</v>
      </c>
      <c r="BX446" s="4">
        <f>AVERAGE(Tabela13[[#This Row],[V41]],Tabela13[[#This Row],[V43]])</f>
        <v>0.14285714285714279</v>
      </c>
      <c r="BY446" s="4">
        <f>AVERAGE(Tabela13[[#This Row],[V41]],Tabela13[[#This Row],[V44]])</f>
        <v>0</v>
      </c>
      <c r="BZ446" s="4">
        <f>AVERAGE(Tabela13[[#This Row],[V41]],Tabela13[[#This Row],[V45]])</f>
        <v>0.24999999999999997</v>
      </c>
      <c r="CA446" s="4">
        <f>AVERAGE(Tabela13[[#This Row],[V41]],Tabela13[[#This Row],[V46]])</f>
        <v>-5.3571428571428603E-2</v>
      </c>
      <c r="CB446" s="4">
        <f>AVERAGE(Tabela13[[#This Row],[V42]],Tabela13[[#This Row],[V41]])</f>
        <v>0.4464285714285714</v>
      </c>
      <c r="CC446" s="4">
        <f>AVERAGE(Tabela13[[#This Row],[V42]],Tabela13[[#This Row],[V43]])</f>
        <v>0.19642857142857137</v>
      </c>
      <c r="CD446" s="4">
        <f>AVERAGE(Tabela13[[#This Row],[V42]],Tabela13[[#This Row],[V44]])</f>
        <v>5.3571428571428575E-2</v>
      </c>
      <c r="CE446" s="4">
        <f>AVERAGE(Tabela13[[#This Row],[V42]],Tabela13[[#This Row],[V45]])</f>
        <v>0.30357142857142855</v>
      </c>
      <c r="CF446" s="4">
        <f>AVERAGE(Tabela13[[#This Row],[V42]],Tabela13[[#This Row],[V46]])</f>
        <v>0</v>
      </c>
      <c r="CG446" s="4">
        <f>AVERAGE(Tabela13[[#This Row],[V43]],Tabela13[[#This Row],[V41]])</f>
        <v>0.14285714285714279</v>
      </c>
      <c r="CH446" s="4">
        <f>AVERAGE(Tabela13[[#This Row],[V43]],Tabela13[[#This Row],[V42]])</f>
        <v>0.19642857142857137</v>
      </c>
      <c r="CI446" s="4">
        <f>AVERAGE(Tabela13[[#This Row],[V43]],Tabela13[[#This Row],[V44]])</f>
        <v>-0.25</v>
      </c>
      <c r="CJ446" s="4">
        <f>AVERAGE(Tabela13[[#This Row],[V43]],Tabela13[[#This Row],[V45]])</f>
        <v>0</v>
      </c>
      <c r="CK446" s="4">
        <f>AVERAGE(Tabela13[[#This Row],[V43]],Tabela13[[#This Row],[V46]])</f>
        <v>-0.3035714285714286</v>
      </c>
      <c r="CL446" s="4">
        <f>AVERAGE(Tabela13[[#This Row],[V44]],Tabela13[[#This Row],[V41]])</f>
        <v>0</v>
      </c>
      <c r="CM446" s="4">
        <f>AVERAGE(Tabela13[[#This Row],[V44]],Tabela13[[#This Row],[V42]])</f>
        <v>5.3571428571428575E-2</v>
      </c>
      <c r="CN446" s="4">
        <f>AVERAGE(Tabela13[[#This Row],[V44]],Tabela13[[#This Row],[V43]])</f>
        <v>-0.25</v>
      </c>
      <c r="CO446" s="4">
        <f>AVERAGE(Tabela13[[#This Row],[V44]],Tabela13[[#This Row],[V45]])</f>
        <v>-0.14285714285714282</v>
      </c>
      <c r="CP446" s="4">
        <f>AVERAGE(Tabela13[[#This Row],[V44]],Tabela13[[#This Row],[V46]])</f>
        <v>-0.4464285714285714</v>
      </c>
      <c r="CQ446" s="4">
        <f>AVERAGE(Tabela13[[#This Row],[V45]],Tabela13[[#This Row],[V41]])</f>
        <v>0.24999999999999997</v>
      </c>
      <c r="CR446" s="4">
        <f>AVERAGE(Tabela13[[#This Row],[V45]],Tabela13[[#This Row],[V42]])</f>
        <v>0.30357142857142855</v>
      </c>
      <c r="CS446" s="4">
        <f>AVERAGE(Tabela13[[#This Row],[V45]],Tabela13[[#This Row],[V43]])</f>
        <v>0</v>
      </c>
      <c r="CT446" s="4">
        <f>AVERAGE(Tabela13[[#This Row],[V45]],Tabela13[[#This Row],[V44]])</f>
        <v>-0.14285714285714282</v>
      </c>
      <c r="CU446" s="4">
        <f>AVERAGE(Tabela13[[#This Row],[V45]],Tabela13[[#This Row],[V46]])</f>
        <v>-0.19642857142857142</v>
      </c>
      <c r="CV446" s="4">
        <f>AVERAGE(Tabela13[[#This Row],[V46]],Tabela13[[#This Row],[V41]])</f>
        <v>-5.3571428571428603E-2</v>
      </c>
      <c r="CW446" s="4">
        <f>AVERAGE(Tabela13[[#This Row],[V46]],Tabela13[[#This Row],[V42]])</f>
        <v>0</v>
      </c>
      <c r="CX446" s="4">
        <f>AVERAGE(Tabela13[[#This Row],[V46]],Tabela13[[#This Row],[V43]])</f>
        <v>-0.3035714285714286</v>
      </c>
      <c r="CY446" s="4">
        <f>AVERAGE(Tabela13[[#This Row],[V46]],Tabela13[[#This Row],[V44]])</f>
        <v>-0.4464285714285714</v>
      </c>
      <c r="CZ446" s="4">
        <f>AVERAGE(Tabela13[[#This Row],[V46]],Tabela13[[#This Row],[V45]])</f>
        <v>-0.19642857142857142</v>
      </c>
      <c r="DA446" s="3">
        <f>_xlfn.STDEV.S(Tabela13[[#This Row],[V41]],Tabela13[[#This Row],[V42]])</f>
        <v>7.5761440841415256E-2</v>
      </c>
      <c r="DB446" s="3">
        <f>_xlfn.STDEV.S(Tabela13[[#This Row],[V41]],Tabela13[[#This Row],[V43]])</f>
        <v>0.35355339059327379</v>
      </c>
      <c r="DC446" s="3">
        <f>_xlfn.STDEV.S(Tabela13[[#This Row],[V41]],Tabela13[[#This Row],[V44]])</f>
        <v>0.55558389950371589</v>
      </c>
      <c r="DD446" s="3">
        <f>_xlfn.STDEV.S(Tabela13[[#This Row],[V41]],Tabela13[[#This Row],[V45]])</f>
        <v>0.20203050891044214</v>
      </c>
      <c r="DE446" s="3">
        <f>_xlfn.STDEV.S(Tabela13[[#This Row],[V41]],Tabela13[[#This Row],[V46]])</f>
        <v>0.63134534034513168</v>
      </c>
      <c r="DF446" s="3">
        <f>_xlfn.STDEV.S(Tabela13[[#This Row],[V42]],Tabela13[[#This Row],[V41]])</f>
        <v>7.5761440841415256E-2</v>
      </c>
      <c r="DG446" s="3">
        <f>_xlfn.STDEV.S(Tabela13[[#This Row],[V42]],Tabela13[[#This Row],[V43]])</f>
        <v>0.42931483143468957</v>
      </c>
      <c r="DH446" s="3">
        <f>_xlfn.STDEV.S(Tabela13[[#This Row],[V42]],Tabela13[[#This Row],[V44]])</f>
        <v>0.63134534034513157</v>
      </c>
      <c r="DI446" s="3">
        <f>_xlfn.STDEV.S(Tabela13[[#This Row],[V42]],Tabela13[[#This Row],[V45]])</f>
        <v>0.27779194975185789</v>
      </c>
      <c r="DJ446" s="3">
        <f>_xlfn.STDEV.S(Tabela13[[#This Row],[V42]],Tabela13[[#This Row],[V46]])</f>
        <v>0.70710678118654746</v>
      </c>
      <c r="DK446" s="3">
        <f>_xlfn.STDEV.S(Tabela13[[#This Row],[V43]],Tabela13[[#This Row],[V41]])</f>
        <v>0.35355339059327379</v>
      </c>
      <c r="DL446" s="3">
        <f>_xlfn.STDEV.S(Tabela13[[#This Row],[V43]],Tabela13[[#This Row],[V42]])</f>
        <v>0.42931483143468957</v>
      </c>
      <c r="DM446" s="3">
        <f>_xlfn.STDEV.S(Tabela13[[#This Row],[V43]],Tabela13[[#This Row],[V44]])</f>
        <v>0.20203050891044214</v>
      </c>
      <c r="DN446" s="3">
        <f>_xlfn.STDEV.S(Tabela13[[#This Row],[V43]],Tabela13[[#This Row],[V45]])</f>
        <v>0.15152288168283165</v>
      </c>
      <c r="DO446" s="3">
        <f>_xlfn.STDEV.S(Tabela13[[#This Row],[V43]],Tabela13[[#This Row],[V46]])</f>
        <v>0.27779194975185789</v>
      </c>
      <c r="DP446" s="3">
        <f>_xlfn.STDEV.S(Tabela13[[#This Row],[V44]],Tabela13[[#This Row],[V41]])</f>
        <v>0.55558389950371589</v>
      </c>
      <c r="DQ446" s="3">
        <f>_xlfn.STDEV.S(Tabela13[[#This Row],[V44]],Tabela13[[#This Row],[V42]])</f>
        <v>0.63134534034513157</v>
      </c>
      <c r="DR446" s="3">
        <f>_xlfn.STDEV.S(Tabela13[[#This Row],[V44]],Tabela13[[#This Row],[V43]])</f>
        <v>0.20203050891044214</v>
      </c>
      <c r="DS446" s="3">
        <f>_xlfn.STDEV.S(Tabela13[[#This Row],[V44]],Tabela13[[#This Row],[V45]])</f>
        <v>0.35355339059327373</v>
      </c>
      <c r="DT446" s="3">
        <f>_xlfn.STDEV.S(Tabela13[[#This Row],[V44]],Tabela13[[#This Row],[V46]])</f>
        <v>7.5761440841415992E-2</v>
      </c>
      <c r="DU446" s="3">
        <f>_xlfn.STDEV.S(Tabela13[[#This Row],[V45]],Tabela13[[#This Row],[V41]])</f>
        <v>0.20203050891044214</v>
      </c>
      <c r="DV446" s="3">
        <f>_xlfn.STDEV.S(Tabela13[[#This Row],[V45]],Tabela13[[#This Row],[V42]])</f>
        <v>0.27779194975185789</v>
      </c>
      <c r="DW446" s="3">
        <f>_xlfn.STDEV.S(Tabela13[[#This Row],[V45]],Tabela13[[#This Row],[V43]])</f>
        <v>0.15152288168283165</v>
      </c>
      <c r="DX446" s="3">
        <f>_xlfn.STDEV.S(Tabela13[[#This Row],[V45]],Tabela13[[#This Row],[V44]])</f>
        <v>0.35355339059327373</v>
      </c>
      <c r="DY446" s="3">
        <f>_xlfn.STDEV.S(Tabela13[[#This Row],[V45]],Tabela13[[#This Row],[V46]])</f>
        <v>0.42931483143468957</v>
      </c>
      <c r="DZ446" s="3">
        <f>_xlfn.STDEV.S(Tabela13[[#This Row],[V46]],Tabela13[[#This Row],[V41]])</f>
        <v>0.63134534034513168</v>
      </c>
      <c r="EA446" s="3">
        <f>_xlfn.STDEV.S(Tabela13[[#This Row],[V46]],Tabela13[[#This Row],[V42]])</f>
        <v>0.70710678118654746</v>
      </c>
      <c r="EB446" s="3">
        <f>_xlfn.STDEV.S(Tabela13[[#This Row],[V46]],Tabela13[[#This Row],[V43]])</f>
        <v>0.27779194975185789</v>
      </c>
      <c r="EC446" s="3">
        <f>_xlfn.STDEV.S(Tabela13[[#This Row],[V46]],Tabela13[[#This Row],[V44]])</f>
        <v>7.5761440841415992E-2</v>
      </c>
      <c r="ED446" s="3">
        <f>_xlfn.STDEV.S(Tabela13[[#This Row],[V46]],Tabela13[[#This Row],[V45]])</f>
        <v>0.42931483143468957</v>
      </c>
      <c r="EE446" s="3">
        <f t="shared" si="452"/>
        <v>0.16970562748477019</v>
      </c>
      <c r="EF446" s="3">
        <f t="shared" si="453"/>
        <v>2.4748737341529177</v>
      </c>
      <c r="EG446" s="3" t="str">
        <f t="shared" si="454"/>
        <v/>
      </c>
      <c r="EH446" s="3">
        <f t="shared" si="455"/>
        <v>0.80812203564176865</v>
      </c>
      <c r="EI446" s="3">
        <f t="shared" si="456"/>
        <v>-11.785113019775784</v>
      </c>
      <c r="EJ446" s="3">
        <f t="shared" si="457"/>
        <v>0.16970562748477019</v>
      </c>
      <c r="EK446" s="3">
        <f t="shared" si="458"/>
        <v>2.1856027782129659</v>
      </c>
      <c r="EL446" s="3">
        <f t="shared" si="459"/>
        <v>11.785113019775789</v>
      </c>
      <c r="EM446" s="3">
        <f t="shared" si="460"/>
        <v>0.91507936388847311</v>
      </c>
      <c r="EN446" s="3" t="str">
        <f t="shared" si="461"/>
        <v/>
      </c>
      <c r="EO446" s="3">
        <f t="shared" si="462"/>
        <v>2.4748737341529177</v>
      </c>
      <c r="EP446" s="3">
        <f t="shared" si="463"/>
        <v>2.1856027782129659</v>
      </c>
      <c r="EQ446" s="3">
        <f t="shared" si="464"/>
        <v>-0.80812203564176854</v>
      </c>
      <c r="ER446" s="3" t="str">
        <f t="shared" si="465"/>
        <v/>
      </c>
      <c r="ES446" s="3" t="str">
        <f t="shared" si="466"/>
        <v/>
      </c>
      <c r="ET446" s="3" t="str">
        <f t="shared" si="467"/>
        <v/>
      </c>
      <c r="EU446" s="3" t="str">
        <f t="shared" si="468"/>
        <v/>
      </c>
      <c r="EV446" s="3">
        <f t="shared" si="469"/>
        <v>-0.80812203564176854</v>
      </c>
      <c r="EW446" s="3">
        <f t="shared" si="470"/>
        <v>-2.4748737341529168</v>
      </c>
      <c r="EX446" s="3">
        <f t="shared" si="471"/>
        <v>-0.16970562748477183</v>
      </c>
      <c r="EY446" s="3">
        <f t="shared" si="472"/>
        <v>0.80812203564176865</v>
      </c>
      <c r="EZ446" s="3">
        <f t="shared" si="473"/>
        <v>0.91507936388847311</v>
      </c>
      <c r="FA446" s="3" t="str">
        <f t="shared" si="474"/>
        <v/>
      </c>
      <c r="FB446" s="3">
        <f t="shared" si="475"/>
        <v>-2.4748737341529168</v>
      </c>
      <c r="FC446" s="3">
        <f t="shared" si="476"/>
        <v>-2.185602778212965</v>
      </c>
      <c r="FD446" s="3">
        <f t="shared" si="477"/>
        <v>-11.785113019775784</v>
      </c>
      <c r="FE446" s="3" t="str">
        <f t="shared" si="478"/>
        <v/>
      </c>
      <c r="FF446" s="3">
        <f t="shared" si="479"/>
        <v>-0.915079363888473</v>
      </c>
      <c r="FG446" s="3">
        <f t="shared" si="480"/>
        <v>-0.16970562748477183</v>
      </c>
      <c r="FH446" s="3">
        <f t="shared" si="481"/>
        <v>-2.185602778212965</v>
      </c>
      <c r="FI446" s="4">
        <f t="shared" si="482"/>
        <v>0.5</v>
      </c>
      <c r="FJ446" s="4">
        <f t="shared" si="483"/>
        <v>0</v>
      </c>
      <c r="FK446" s="4">
        <f t="shared" si="484"/>
        <v>1.0685413005272406</v>
      </c>
      <c r="FL446" s="4">
        <f t="shared" si="485"/>
        <v>1.6854130052724077</v>
      </c>
      <c r="FM446" s="4">
        <f>Tabela13[[#This Row],[V139]]-Tabela13[[#This Row],[V140]]</f>
        <v>-0.61687170474516706</v>
      </c>
      <c r="FN446" s="4">
        <f>Tabela13[[#This Row],[V1]]-Tabela13[[#This Row],[V2]]/2</f>
        <v>0.51785714285714279</v>
      </c>
      <c r="FO446" s="4">
        <f>Tabela13[[#This Row],[V1]]-Tabela13[[#This Row],[V3]]/2</f>
        <v>0.5714285714285714</v>
      </c>
      <c r="FP446" s="4">
        <f>Tabela13[[#This Row],[V1]]-Tabela13[[#This Row],[V4]]/2</f>
        <v>0.26785714285714279</v>
      </c>
      <c r="FQ446" s="4">
        <f>Tabela13[[#This Row],[V2]]-Tabela13[[#This Row],[V1]]/2</f>
        <v>-7.1428571428571397E-2</v>
      </c>
      <c r="FR446" s="4">
        <f>Tabela13[[#This Row],[V2]]-Tabela13[[#This Row],[V3]]/2</f>
        <v>0.17857142857142858</v>
      </c>
      <c r="FS446" s="4">
        <f>Tabela13[[#This Row],[V2]]-Tabela13[[#This Row],[V4]]/2</f>
        <v>-0.125</v>
      </c>
      <c r="FT446" s="4">
        <f t="shared" si="486"/>
        <v>0.47783105499211481</v>
      </c>
      <c r="FU446" s="4">
        <f t="shared" si="487"/>
        <v>0.51914611424652291</v>
      </c>
      <c r="FV446" s="4">
        <f t="shared" si="488"/>
        <v>0.261713502401205</v>
      </c>
      <c r="FW446" s="4">
        <f t="shared" si="489"/>
        <v>-7.1307464785290292E-2</v>
      </c>
      <c r="FX446" s="4">
        <f t="shared" si="490"/>
        <v>0.17670885607003661</v>
      </c>
      <c r="FY446" s="4">
        <f t="shared" si="491"/>
        <v>-0.12435499454676144</v>
      </c>
      <c r="FZ446" s="4">
        <f t="shared" si="492"/>
        <v>86.009589898580657</v>
      </c>
      <c r="GA446" s="4">
        <f t="shared" si="493"/>
        <v>93.446300564374127</v>
      </c>
      <c r="GB446" s="4">
        <f t="shared" si="494"/>
        <v>47.108430432216899</v>
      </c>
      <c r="GC446" s="4">
        <f t="shared" si="495"/>
        <v>-12.835343661352253</v>
      </c>
      <c r="GD446" s="4">
        <f t="shared" si="496"/>
        <v>31.807594092606593</v>
      </c>
      <c r="GE446" s="4">
        <f t="shared" si="497"/>
        <v>-22.383899018417058</v>
      </c>
      <c r="GF446" s="4">
        <f>Tabela13[[#This Row],[V1]]-Tabela13[[#This Row],[V2]]/Tabela13[[#This Row],[V2]]</f>
        <v>-0.35714285714285721</v>
      </c>
      <c r="GG446" s="4">
        <f>Tabela13[[#This Row],[V1]]-Tabela13[[#This Row],[V3]]/Tabela13[[#This Row],[V3]]</f>
        <v>-0.35714285714285721</v>
      </c>
      <c r="GH446" s="4">
        <f>Tabela13[[#This Row],[V1]]-Tabela13[[#This Row],[V4]]/Tabela13[[#This Row],[V4]]</f>
        <v>-0.35714285714285721</v>
      </c>
      <c r="GI446" s="4">
        <f>Tabela13[[#This Row],[V2]]-Tabela13[[#This Row],[V1]]/Tabela13[[#This Row],[V1]]</f>
        <v>-0.75</v>
      </c>
      <c r="GJ446" s="4">
        <f>Tabela13[[#This Row],[V2]]-Tabela13[[#This Row],[V3]]/Tabela13[[#This Row],[V3]]</f>
        <v>-0.75</v>
      </c>
      <c r="GK446" s="4">
        <f>Tabela13[[#This Row],[V2]]-Tabela13[[#This Row],[V4]]/Tabela13[[#This Row],[V4]]</f>
        <v>-0.75</v>
      </c>
      <c r="GL446" s="4">
        <f t="shared" si="498"/>
        <v>0.29522849446755345</v>
      </c>
      <c r="GM446" s="4">
        <f t="shared" si="499"/>
        <v>0.4464285714285714</v>
      </c>
      <c r="GN446" s="4">
        <f t="shared" si="500"/>
        <v>0.66131182760731977</v>
      </c>
      <c r="GO446" s="3">
        <f t="shared" si="501"/>
        <v>1</v>
      </c>
      <c r="GP446" s="3">
        <v>100</v>
      </c>
      <c r="GQ446" s="3">
        <f t="shared" si="502"/>
        <v>2.5</v>
      </c>
      <c r="GR446" s="3">
        <f t="shared" si="503"/>
        <v>250</v>
      </c>
      <c r="GS446" s="34">
        <f>COUNTIF($D$2:D445,Tabela13[[#This Row],[HomeTeam]])</f>
        <v>3</v>
      </c>
      <c r="GT446" s="34">
        <f>COUNTIF($E$2:E445,Tabela13[[#This Row],[AwayTeam]])</f>
        <v>22</v>
      </c>
      <c r="GU446" s="3">
        <f>IFERROR(AVERAGEIFS($AD$2:AD445,$D$2:D445,Tabela13[[#This Row],[HomeTeam]],$GS$2:GS445,"&gt;="&amp;Tabela13[[#This Row],[Contagem_H]]-5),"")</f>
        <v>0.90241502006207874</v>
      </c>
      <c r="GV446" s="3">
        <f>IFERROR(AVERAGEIFS($G$2:G445,$E$2:E445,Tabela13[[#This Row],[AwayTeam]],$GT$2:GT445,"&gt;="&amp;Tabela13[[#This Row],[Contagem_A]]-5),"")</f>
        <v>1</v>
      </c>
      <c r="GW446" s="3">
        <f>IFERROR(AVERAGEIFS($GQ$2:GQ445,$D$2:D445,Tabela13[[#This Row],[HomeTeam]],$GS$2:GS445,"&gt;="&amp;Tabela13[[#This Row],[Contagem_H]]-5),"")</f>
        <v>-1</v>
      </c>
    </row>
    <row r="447" spans="1:205" x14ac:dyDescent="0.25">
      <c r="A447" t="s">
        <v>127</v>
      </c>
      <c r="B447" t="s">
        <v>287</v>
      </c>
      <c r="C447" t="s">
        <v>134</v>
      </c>
      <c r="D447" t="s">
        <v>130</v>
      </c>
      <c r="E447" t="s">
        <v>18</v>
      </c>
      <c r="F447" s="3">
        <v>3</v>
      </c>
      <c r="G447" s="3">
        <v>2</v>
      </c>
      <c r="H447" s="3" t="str">
        <f t="shared" si="504"/>
        <v>H</v>
      </c>
      <c r="I447" s="3">
        <v>1.25</v>
      </c>
      <c r="J447" s="3">
        <v>6.5</v>
      </c>
      <c r="K447" s="3">
        <v>10</v>
      </c>
      <c r="L447" s="3">
        <v>1.5</v>
      </c>
      <c r="M447" s="3">
        <v>2.63</v>
      </c>
      <c r="N447" s="3">
        <f t="shared" si="433"/>
        <v>5</v>
      </c>
      <c r="O447" s="3">
        <f t="shared" si="434"/>
        <v>3</v>
      </c>
      <c r="P447" s="3">
        <f t="shared" si="435"/>
        <v>0</v>
      </c>
      <c r="Q447" s="3">
        <f t="shared" si="436"/>
        <v>5.3846153846153877E-2</v>
      </c>
      <c r="R447" s="3">
        <f t="shared" si="437"/>
        <v>4.6894803548795938E-2</v>
      </c>
      <c r="S447" s="3">
        <f t="shared" si="438"/>
        <v>1.3173076923076923</v>
      </c>
      <c r="T447" s="3">
        <f t="shared" si="439"/>
        <v>6.8500000000000005</v>
      </c>
      <c r="U447" s="3">
        <f t="shared" si="440"/>
        <v>10.538461538461538</v>
      </c>
      <c r="V447" s="3">
        <f t="shared" si="441"/>
        <v>1.5807692307692309</v>
      </c>
      <c r="W447" s="3">
        <f t="shared" si="442"/>
        <v>2.7716153846153846</v>
      </c>
      <c r="X447" s="4">
        <f t="shared" si="443"/>
        <v>0.8</v>
      </c>
      <c r="Y447" s="4">
        <f t="shared" si="444"/>
        <v>0.15384615384615385</v>
      </c>
      <c r="Z447" s="4">
        <f t="shared" si="445"/>
        <v>0.1</v>
      </c>
      <c r="AA447" s="4">
        <f t="shared" si="446"/>
        <v>0.66666666666666663</v>
      </c>
      <c r="AB447" s="4">
        <f t="shared" si="447"/>
        <v>0.38022813688212931</v>
      </c>
      <c r="AC447" s="4">
        <f t="shared" si="448"/>
        <v>1.9</v>
      </c>
      <c r="AD447" s="4">
        <f t="shared" si="449"/>
        <v>1.05</v>
      </c>
      <c r="AE447" s="4">
        <f t="shared" si="450"/>
        <v>1.4</v>
      </c>
      <c r="AF447" s="4">
        <f t="shared" si="451"/>
        <v>1.55</v>
      </c>
      <c r="AG447" s="4">
        <f>IFERROR(AVERAGE(Tabela13[[#This Row],[V1]],Tabela13[[#This Row],[V2]]),"")</f>
        <v>1.4750000000000001</v>
      </c>
      <c r="AH447" s="4">
        <f>IFERROR(AVERAGE(Tabela13[[#This Row],[V1]],Tabela13[[#This Row],[V3]]),"")</f>
        <v>1.65</v>
      </c>
      <c r="AI447" s="4">
        <f>IFERROR(AVERAGE(Tabela13[[#This Row],[V1]],Tabela13[[#This Row],[V4]]),"")</f>
        <v>1.7250000000000001</v>
      </c>
      <c r="AJ447" s="4">
        <f>IFERROR(AVERAGE(Tabela13[[#This Row],[V2]],Tabela13[[#This Row],[V1]]),"")</f>
        <v>1.4750000000000001</v>
      </c>
      <c r="AK447" s="4">
        <f>IFERROR(AVERAGE(Tabela13[[#This Row],[V2]],Tabela13[[#This Row],[V3]]),"")</f>
        <v>1.2250000000000001</v>
      </c>
      <c r="AL447" s="4">
        <f>IFERROR(AVERAGE(Tabela13[[#This Row],[V2]],Tabela13[[#This Row],[V4]]),"")</f>
        <v>1.3</v>
      </c>
      <c r="AM447" s="4">
        <f>IFERROR(AVERAGE(Tabela13[[#This Row],[V3]],Tabela13[[#This Row],[V1]]),"")</f>
        <v>1.65</v>
      </c>
      <c r="AN447" s="4">
        <f>IFERROR(AVERAGE(Tabela13[[#This Row],[V3]],Tabela13[[#This Row],[V2]]),"")</f>
        <v>1.2250000000000001</v>
      </c>
      <c r="AO447" s="4">
        <f>IFERROR(AVERAGE(Tabela13[[#This Row],[V3]],Tabela13[[#This Row],[V4]]),"")</f>
        <v>1.4750000000000001</v>
      </c>
      <c r="AP447" s="4">
        <f>IFERROR(AVERAGE(Tabela13[[#This Row],[V4]],Tabela13[[#This Row],[V1]]),"")</f>
        <v>1.7250000000000001</v>
      </c>
      <c r="AQ447" s="4">
        <f>IFERROR(AVERAGE(Tabela13[[#This Row],[V4]],Tabela13[[#This Row],[V2]]),"")</f>
        <v>1.3</v>
      </c>
      <c r="AR447" s="4">
        <f>IFERROR(AVERAGE(Tabela13[[#This Row],[V4]],Tabela13[[#This Row],[V3]]),"")</f>
        <v>1.4750000000000001</v>
      </c>
      <c r="AS447" s="4">
        <f>_xlfn.STDEV.S(Tabela13[[#This Row],[V1]:[V2]])</f>
        <v>0.60104076400856543</v>
      </c>
      <c r="AT447" s="4">
        <f>_xlfn.STDEV.S(Tabela13[[#This Row],[V1]],Tabela13[[#This Row],[V3]])</f>
        <v>0.35355339059327379</v>
      </c>
      <c r="AU447" s="4">
        <f>_xlfn.STDEV.S(Tabela13[[#This Row],[V1]],Tabela13[[#This Row],[V4]])</f>
        <v>0.24748737341529034</v>
      </c>
      <c r="AV447" s="4">
        <f>_xlfn.STDEV.S(Tabela13[[#This Row],[V2]],Tabela13[[#This Row],[V1]])</f>
        <v>0.60104076400856543</v>
      </c>
      <c r="AW447" s="4">
        <f>_xlfn.STDEV.S(Tabela13[[#This Row],[V2]],Tabela13[[#This Row],[V3]])</f>
        <v>0.24748737341529034</v>
      </c>
      <c r="AX447" s="4">
        <f>_xlfn.STDEV.S(Tabela13[[#This Row],[V42]],Tabela13[[#This Row],[V44]])</f>
        <v>0.95459415460183905</v>
      </c>
      <c r="AY447" s="4">
        <f>_xlfn.STDEV.S(Tabela13[[#This Row],[V3]],Tabela13[[#This Row],[V1]])</f>
        <v>0.35355339059327379</v>
      </c>
      <c r="AZ447" s="4">
        <f>_xlfn.STDEV.S(Tabela13[[#This Row],[V3]],Tabela13[[#This Row],[V2]])</f>
        <v>0.24748737341529034</v>
      </c>
      <c r="BA447" s="4">
        <f>_xlfn.STDEV.S(Tabela13[[#This Row],[V3]],Tabela13[[#This Row],[V4]])</f>
        <v>0.10606601717798222</v>
      </c>
      <c r="BB447" s="4">
        <f>_xlfn.STDEV.S(Tabela13[[#This Row],[V4]],Tabela13[[#This Row],[V1]])</f>
        <v>0.24748737341529034</v>
      </c>
      <c r="BC447" s="4">
        <f>_xlfn.STDEV.S(Tabela13[[#This Row],[V4]],Tabela13[[#This Row],[V2]])</f>
        <v>0.35355339059327379</v>
      </c>
      <c r="BD447" s="4">
        <f>_xlfn.STDEV.S(Tabela13[[#This Row],[V4]],Tabela13[[#This Row],[V3]])</f>
        <v>0.10606601717798222</v>
      </c>
      <c r="BE447" s="4">
        <f>Tabela13[[#This Row],[V17]]/Tabela13[[#This Row],[V5]]</f>
        <v>0.40748526373462063</v>
      </c>
      <c r="BF447" s="4">
        <f>Tabela13[[#This Row],[V18]]/Tabela13[[#This Row],[V6]]</f>
        <v>0.21427478217774171</v>
      </c>
      <c r="BG447" s="4">
        <f>Tabela13[[#This Row],[V19]]/Tabela13[[#This Row],[V7]]</f>
        <v>0.14347094111031322</v>
      </c>
      <c r="BH447" s="4">
        <f>Tabela13[[#This Row],[V20]]/Tabela13[[#This Row],[V8]]</f>
        <v>0.40748526373462063</v>
      </c>
      <c r="BI447" s="4">
        <f>Tabela13[[#This Row],[V21]]/Tabela13[[#This Row],[V9]]</f>
        <v>0.20203050891044108</v>
      </c>
      <c r="BJ447" s="4">
        <f>Tabela13[[#This Row],[V22]]/Tabela13[[#This Row],[V10]]</f>
        <v>0.73430319584756842</v>
      </c>
      <c r="BK447" s="4">
        <f>Tabela13[[#This Row],[V23]]/Tabela13[[#This Row],[V11]]</f>
        <v>0.21427478217774171</v>
      </c>
      <c r="BL447" s="4">
        <f>Tabela13[[#This Row],[V24]]/Tabela13[[#This Row],[V12]]</f>
        <v>0.20203050891044108</v>
      </c>
      <c r="BM447" s="4">
        <f>Tabela13[[#This Row],[V25]]/Tabela13[[#This Row],[V13]]</f>
        <v>7.1909164188462521E-2</v>
      </c>
      <c r="BN447" s="4">
        <f>Tabela13[[#This Row],[V26]]/Tabela13[[#This Row],[V14]]</f>
        <v>0.14347094111031322</v>
      </c>
      <c r="BO447" s="4">
        <f>Tabela13[[#This Row],[V27]]/Tabela13[[#This Row],[V15]]</f>
        <v>0.27196414661021062</v>
      </c>
      <c r="BP447" s="4">
        <f>Tabela13[[#This Row],[V28]]/Tabela13[[#This Row],[V16]]</f>
        <v>7.1909164188462521E-2</v>
      </c>
      <c r="BQ447" s="4">
        <f>Tabela13[[#This Row],[V1]]-Tabela13[[#This Row],[V2]]</f>
        <v>0.84999999999999987</v>
      </c>
      <c r="BR447" s="4">
        <f>Tabela13[[#This Row],[V1]]-Tabela13[[#This Row],[V3]]</f>
        <v>0.5</v>
      </c>
      <c r="BS447" s="4">
        <f>Tabela13[[#This Row],[V1]]-Tabela13[[#This Row],[V4]]</f>
        <v>0.34999999999999987</v>
      </c>
      <c r="BT447" s="4">
        <f>Tabela13[[#This Row],[V2]]-Tabela13[[#This Row],[V1]]</f>
        <v>-0.84999999999999987</v>
      </c>
      <c r="BU447" s="4">
        <f>Tabela13[[#This Row],[V2]]-Tabela13[[#This Row],[V3]]</f>
        <v>-0.34999999999999987</v>
      </c>
      <c r="BV447" s="4">
        <f>Tabela13[[#This Row],[V2]]-Tabela13[[#This Row],[V4]]</f>
        <v>-0.5</v>
      </c>
      <c r="BW447" s="4">
        <f>AVERAGE(Tabela13[[#This Row],[V41]],Tabela13[[#This Row],[V42]])</f>
        <v>0.67499999999999993</v>
      </c>
      <c r="BX447" s="4">
        <f>AVERAGE(Tabela13[[#This Row],[V41]],Tabela13[[#This Row],[V43]])</f>
        <v>0.59999999999999987</v>
      </c>
      <c r="BY447" s="4">
        <f>AVERAGE(Tabela13[[#This Row],[V41]],Tabela13[[#This Row],[V44]])</f>
        <v>0</v>
      </c>
      <c r="BZ447" s="4">
        <f>AVERAGE(Tabela13[[#This Row],[V41]],Tabela13[[#This Row],[V45]])</f>
        <v>0.25</v>
      </c>
      <c r="CA447" s="4">
        <f>AVERAGE(Tabela13[[#This Row],[V41]],Tabela13[[#This Row],[V46]])</f>
        <v>0.17499999999999993</v>
      </c>
      <c r="CB447" s="4">
        <f>AVERAGE(Tabela13[[#This Row],[V42]],Tabela13[[#This Row],[V41]])</f>
        <v>0.67499999999999993</v>
      </c>
      <c r="CC447" s="4">
        <f>AVERAGE(Tabela13[[#This Row],[V42]],Tabela13[[#This Row],[V43]])</f>
        <v>0.42499999999999993</v>
      </c>
      <c r="CD447" s="4">
        <f>AVERAGE(Tabela13[[#This Row],[V42]],Tabela13[[#This Row],[V44]])</f>
        <v>-0.17499999999999993</v>
      </c>
      <c r="CE447" s="4">
        <f>AVERAGE(Tabela13[[#This Row],[V42]],Tabela13[[#This Row],[V45]])</f>
        <v>7.5000000000000067E-2</v>
      </c>
      <c r="CF447" s="4">
        <f>AVERAGE(Tabela13[[#This Row],[V42]],Tabela13[[#This Row],[V46]])</f>
        <v>0</v>
      </c>
      <c r="CG447" s="4">
        <f>AVERAGE(Tabela13[[#This Row],[V43]],Tabela13[[#This Row],[V41]])</f>
        <v>0.59999999999999987</v>
      </c>
      <c r="CH447" s="4">
        <f>AVERAGE(Tabela13[[#This Row],[V43]],Tabela13[[#This Row],[V42]])</f>
        <v>0.42499999999999993</v>
      </c>
      <c r="CI447" s="4">
        <f>AVERAGE(Tabela13[[#This Row],[V43]],Tabela13[[#This Row],[V44]])</f>
        <v>-0.25</v>
      </c>
      <c r="CJ447" s="4">
        <f>AVERAGE(Tabela13[[#This Row],[V43]],Tabela13[[#This Row],[V45]])</f>
        <v>0</v>
      </c>
      <c r="CK447" s="4">
        <f>AVERAGE(Tabela13[[#This Row],[V43]],Tabela13[[#This Row],[V46]])</f>
        <v>-7.5000000000000067E-2</v>
      </c>
      <c r="CL447" s="4">
        <f>AVERAGE(Tabela13[[#This Row],[V44]],Tabela13[[#This Row],[V41]])</f>
        <v>0</v>
      </c>
      <c r="CM447" s="4">
        <f>AVERAGE(Tabela13[[#This Row],[V44]],Tabela13[[#This Row],[V42]])</f>
        <v>-0.17499999999999993</v>
      </c>
      <c r="CN447" s="4">
        <f>AVERAGE(Tabela13[[#This Row],[V44]],Tabela13[[#This Row],[V43]])</f>
        <v>-0.25</v>
      </c>
      <c r="CO447" s="4">
        <f>AVERAGE(Tabela13[[#This Row],[V44]],Tabela13[[#This Row],[V45]])</f>
        <v>-0.59999999999999987</v>
      </c>
      <c r="CP447" s="4">
        <f>AVERAGE(Tabela13[[#This Row],[V44]],Tabela13[[#This Row],[V46]])</f>
        <v>-0.67499999999999993</v>
      </c>
      <c r="CQ447" s="4">
        <f>AVERAGE(Tabela13[[#This Row],[V45]],Tabela13[[#This Row],[V41]])</f>
        <v>0.25</v>
      </c>
      <c r="CR447" s="4">
        <f>AVERAGE(Tabela13[[#This Row],[V45]],Tabela13[[#This Row],[V42]])</f>
        <v>7.5000000000000067E-2</v>
      </c>
      <c r="CS447" s="4">
        <f>AVERAGE(Tabela13[[#This Row],[V45]],Tabela13[[#This Row],[V43]])</f>
        <v>0</v>
      </c>
      <c r="CT447" s="4">
        <f>AVERAGE(Tabela13[[#This Row],[V45]],Tabela13[[#This Row],[V44]])</f>
        <v>-0.59999999999999987</v>
      </c>
      <c r="CU447" s="4">
        <f>AVERAGE(Tabela13[[#This Row],[V45]],Tabela13[[#This Row],[V46]])</f>
        <v>-0.42499999999999993</v>
      </c>
      <c r="CV447" s="4">
        <f>AVERAGE(Tabela13[[#This Row],[V46]],Tabela13[[#This Row],[V41]])</f>
        <v>0.17499999999999993</v>
      </c>
      <c r="CW447" s="4">
        <f>AVERAGE(Tabela13[[#This Row],[V46]],Tabela13[[#This Row],[V42]])</f>
        <v>0</v>
      </c>
      <c r="CX447" s="4">
        <f>AVERAGE(Tabela13[[#This Row],[V46]],Tabela13[[#This Row],[V43]])</f>
        <v>-7.5000000000000067E-2</v>
      </c>
      <c r="CY447" s="4">
        <f>AVERAGE(Tabela13[[#This Row],[V46]],Tabela13[[#This Row],[V44]])</f>
        <v>-0.67499999999999993</v>
      </c>
      <c r="CZ447" s="4">
        <f>AVERAGE(Tabela13[[#This Row],[V46]],Tabela13[[#This Row],[V45]])</f>
        <v>-0.42499999999999993</v>
      </c>
      <c r="DA447" s="3">
        <f>_xlfn.STDEV.S(Tabela13[[#This Row],[V41]],Tabela13[[#This Row],[V42]])</f>
        <v>0.2474873734152917</v>
      </c>
      <c r="DB447" s="3">
        <f>_xlfn.STDEV.S(Tabela13[[#This Row],[V41]],Tabela13[[#This Row],[V43]])</f>
        <v>0.3535533905932739</v>
      </c>
      <c r="DC447" s="3">
        <f>_xlfn.STDEV.S(Tabela13[[#This Row],[V41]],Tabela13[[#This Row],[V44]])</f>
        <v>1.2020815280171306</v>
      </c>
      <c r="DD447" s="3">
        <f>_xlfn.STDEV.S(Tabela13[[#This Row],[V41]],Tabela13[[#This Row],[V45]])</f>
        <v>0.84852813742385691</v>
      </c>
      <c r="DE447" s="3">
        <f>_xlfn.STDEV.S(Tabela13[[#This Row],[V41]],Tabela13[[#This Row],[V46]])</f>
        <v>0.95459415460183905</v>
      </c>
      <c r="DF447" s="3">
        <f>_xlfn.STDEV.S(Tabela13[[#This Row],[V42]],Tabela13[[#This Row],[V41]])</f>
        <v>0.2474873734152917</v>
      </c>
      <c r="DG447" s="3">
        <f>_xlfn.STDEV.S(Tabela13[[#This Row],[V42]],Tabela13[[#This Row],[V43]])</f>
        <v>0.10606601717798204</v>
      </c>
      <c r="DH447" s="3">
        <f>_xlfn.STDEV.S(Tabela13[[#This Row],[V42]],Tabela13[[#This Row],[V44]])</f>
        <v>0.95459415460183905</v>
      </c>
      <c r="DI447" s="3">
        <f>_xlfn.STDEV.S(Tabela13[[#This Row],[V42]],Tabela13[[#This Row],[V45]])</f>
        <v>0.60104076400856532</v>
      </c>
      <c r="DJ447" s="3">
        <f>_xlfn.STDEV.S(Tabela13[[#This Row],[V42]],Tabela13[[#This Row],[V46]])</f>
        <v>0.70710678118654757</v>
      </c>
      <c r="DK447" s="3">
        <f>_xlfn.STDEV.S(Tabela13[[#This Row],[V43]],Tabela13[[#This Row],[V41]])</f>
        <v>0.3535533905932739</v>
      </c>
      <c r="DL447" s="3">
        <f>_xlfn.STDEV.S(Tabela13[[#This Row],[V43]],Tabela13[[#This Row],[V42]])</f>
        <v>0.10606601717798204</v>
      </c>
      <c r="DM447" s="3">
        <f>_xlfn.STDEV.S(Tabela13[[#This Row],[V43]],Tabela13[[#This Row],[V44]])</f>
        <v>0.84852813742385691</v>
      </c>
      <c r="DN447" s="3">
        <f>_xlfn.STDEV.S(Tabela13[[#This Row],[V43]],Tabela13[[#This Row],[V45]])</f>
        <v>0.49497474683058307</v>
      </c>
      <c r="DO447" s="3">
        <f>_xlfn.STDEV.S(Tabela13[[#This Row],[V43]],Tabela13[[#This Row],[V46]])</f>
        <v>0.60104076400856532</v>
      </c>
      <c r="DP447" s="3">
        <f>_xlfn.STDEV.S(Tabela13[[#This Row],[V44]],Tabela13[[#This Row],[V41]])</f>
        <v>1.2020815280171306</v>
      </c>
      <c r="DQ447" s="3">
        <f>_xlfn.STDEV.S(Tabela13[[#This Row],[V44]],Tabela13[[#This Row],[V42]])</f>
        <v>0.95459415460183905</v>
      </c>
      <c r="DR447" s="3">
        <f>_xlfn.STDEV.S(Tabela13[[#This Row],[V44]],Tabela13[[#This Row],[V43]])</f>
        <v>0.84852813742385691</v>
      </c>
      <c r="DS447" s="3">
        <f>_xlfn.STDEV.S(Tabela13[[#This Row],[V44]],Tabela13[[#This Row],[V45]])</f>
        <v>0.3535533905932739</v>
      </c>
      <c r="DT447" s="3">
        <f>_xlfn.STDEV.S(Tabela13[[#This Row],[V44]],Tabela13[[#This Row],[V46]])</f>
        <v>0.2474873734152917</v>
      </c>
      <c r="DU447" s="3">
        <f>_xlfn.STDEV.S(Tabela13[[#This Row],[V45]],Tabela13[[#This Row],[V41]])</f>
        <v>0.84852813742385691</v>
      </c>
      <c r="DV447" s="3">
        <f>_xlfn.STDEV.S(Tabela13[[#This Row],[V45]],Tabela13[[#This Row],[V42]])</f>
        <v>0.60104076400856532</v>
      </c>
      <c r="DW447" s="3">
        <f>_xlfn.STDEV.S(Tabela13[[#This Row],[V45]],Tabela13[[#This Row],[V43]])</f>
        <v>0.49497474683058307</v>
      </c>
      <c r="DX447" s="3">
        <f>_xlfn.STDEV.S(Tabela13[[#This Row],[V45]],Tabela13[[#This Row],[V44]])</f>
        <v>0.3535533905932739</v>
      </c>
      <c r="DY447" s="3">
        <f>_xlfn.STDEV.S(Tabela13[[#This Row],[V45]],Tabela13[[#This Row],[V46]])</f>
        <v>0.10606601717798204</v>
      </c>
      <c r="DZ447" s="3">
        <f>_xlfn.STDEV.S(Tabela13[[#This Row],[V46]],Tabela13[[#This Row],[V41]])</f>
        <v>0.95459415460183905</v>
      </c>
      <c r="EA447" s="3">
        <f>_xlfn.STDEV.S(Tabela13[[#This Row],[V46]],Tabela13[[#This Row],[V42]])</f>
        <v>0.70710678118654757</v>
      </c>
      <c r="EB447" s="3">
        <f>_xlfn.STDEV.S(Tabela13[[#This Row],[V46]],Tabela13[[#This Row],[V43]])</f>
        <v>0.60104076400856532</v>
      </c>
      <c r="EC447" s="3">
        <f>_xlfn.STDEV.S(Tabela13[[#This Row],[V46]],Tabela13[[#This Row],[V44]])</f>
        <v>0.2474873734152917</v>
      </c>
      <c r="ED447" s="3">
        <f>_xlfn.STDEV.S(Tabela13[[#This Row],[V46]],Tabela13[[#This Row],[V45]])</f>
        <v>0.10606601717798204</v>
      </c>
      <c r="EE447" s="3">
        <f t="shared" si="452"/>
        <v>0.36664796061524701</v>
      </c>
      <c r="EF447" s="3">
        <f t="shared" si="453"/>
        <v>0.58925565098878996</v>
      </c>
      <c r="EG447" s="3" t="str">
        <f t="shared" si="454"/>
        <v/>
      </c>
      <c r="EH447" s="3">
        <f t="shared" si="455"/>
        <v>3.3941125496954276</v>
      </c>
      <c r="EI447" s="3">
        <f t="shared" si="456"/>
        <v>5.4548237405819391</v>
      </c>
      <c r="EJ447" s="3">
        <f t="shared" si="457"/>
        <v>0.36664796061524701</v>
      </c>
      <c r="EK447" s="3">
        <f t="shared" si="458"/>
        <v>0.24956709924231074</v>
      </c>
      <c r="EL447" s="3">
        <f t="shared" si="459"/>
        <v>-5.4548237405819391</v>
      </c>
      <c r="EM447" s="3">
        <f t="shared" si="460"/>
        <v>8.0138768534475311</v>
      </c>
      <c r="EN447" s="3" t="str">
        <f t="shared" si="461"/>
        <v/>
      </c>
      <c r="EO447" s="3">
        <f t="shared" si="462"/>
        <v>0.58925565098878996</v>
      </c>
      <c r="EP447" s="3">
        <f t="shared" si="463"/>
        <v>0.24956709924231074</v>
      </c>
      <c r="EQ447" s="3">
        <f t="shared" si="464"/>
        <v>-3.3941125496954276</v>
      </c>
      <c r="ER447" s="3" t="str">
        <f t="shared" si="465"/>
        <v/>
      </c>
      <c r="ES447" s="3" t="str">
        <f t="shared" si="466"/>
        <v/>
      </c>
      <c r="ET447" s="3" t="str">
        <f t="shared" si="467"/>
        <v/>
      </c>
      <c r="EU447" s="3" t="str">
        <f t="shared" si="468"/>
        <v/>
      </c>
      <c r="EV447" s="3">
        <f t="shared" si="469"/>
        <v>-3.3941125496954276</v>
      </c>
      <c r="EW447" s="3">
        <f t="shared" si="470"/>
        <v>-0.58925565098878996</v>
      </c>
      <c r="EX447" s="3">
        <f t="shared" si="471"/>
        <v>-0.36664796061524701</v>
      </c>
      <c r="EY447" s="3">
        <f t="shared" si="472"/>
        <v>3.3941125496954276</v>
      </c>
      <c r="EZ447" s="3">
        <f t="shared" si="473"/>
        <v>8.0138768534475311</v>
      </c>
      <c r="FA447" s="3" t="str">
        <f t="shared" si="474"/>
        <v/>
      </c>
      <c r="FB447" s="3">
        <f t="shared" si="475"/>
        <v>-0.58925565098878996</v>
      </c>
      <c r="FC447" s="3">
        <f t="shared" si="476"/>
        <v>-0.24956709924231074</v>
      </c>
      <c r="FD447" s="3">
        <f t="shared" si="477"/>
        <v>5.4548237405819391</v>
      </c>
      <c r="FE447" s="3" t="str">
        <f t="shared" si="478"/>
        <v/>
      </c>
      <c r="FF447" s="3">
        <f t="shared" si="479"/>
        <v>-8.0138768534475311</v>
      </c>
      <c r="FG447" s="3">
        <f t="shared" si="480"/>
        <v>-0.36664796061524701</v>
      </c>
      <c r="FH447" s="3">
        <f t="shared" si="481"/>
        <v>-0.24956709924231074</v>
      </c>
      <c r="FI447" s="4">
        <f t="shared" si="482"/>
        <v>0.30000000000000004</v>
      </c>
      <c r="FJ447" s="4">
        <f t="shared" si="483"/>
        <v>1.6</v>
      </c>
      <c r="FK447" s="4">
        <f t="shared" si="484"/>
        <v>2.4233576642335763</v>
      </c>
      <c r="FL447" s="4">
        <f t="shared" si="485"/>
        <v>0.43065693430656932</v>
      </c>
      <c r="FM447" s="4">
        <f>Tabela13[[#This Row],[V139]]-Tabela13[[#This Row],[V140]]</f>
        <v>1.992700729927007</v>
      </c>
      <c r="FN447" s="4">
        <f>Tabela13[[#This Row],[V1]]-Tabela13[[#This Row],[V2]]/2</f>
        <v>1.375</v>
      </c>
      <c r="FO447" s="4">
        <f>Tabela13[[#This Row],[V1]]-Tabela13[[#This Row],[V3]]/2</f>
        <v>1.2</v>
      </c>
      <c r="FP447" s="4">
        <f>Tabela13[[#This Row],[V1]]-Tabela13[[#This Row],[V4]]/2</f>
        <v>1.125</v>
      </c>
      <c r="FQ447" s="4">
        <f>Tabela13[[#This Row],[V2]]-Tabela13[[#This Row],[V1]]/2</f>
        <v>0.10000000000000009</v>
      </c>
      <c r="FR447" s="4">
        <f>Tabela13[[#This Row],[V2]]-Tabela13[[#This Row],[V3]]/2</f>
        <v>0.35000000000000009</v>
      </c>
      <c r="FS447" s="4">
        <f>Tabela13[[#This Row],[V2]]-Tabela13[[#This Row],[V4]]/2</f>
        <v>0.27500000000000002</v>
      </c>
      <c r="FT447" s="4">
        <f t="shared" si="486"/>
        <v>0.94200004037946361</v>
      </c>
      <c r="FU447" s="4">
        <f t="shared" si="487"/>
        <v>0.87605805059819342</v>
      </c>
      <c r="FV447" s="4">
        <f t="shared" si="488"/>
        <v>0.84415398611317105</v>
      </c>
      <c r="FW447" s="4">
        <f t="shared" si="489"/>
        <v>9.9668652491162121E-2</v>
      </c>
      <c r="FX447" s="4">
        <f t="shared" si="490"/>
        <v>0.33667481938672728</v>
      </c>
      <c r="FY447" s="4">
        <f t="shared" si="491"/>
        <v>0.2683662109059069</v>
      </c>
      <c r="FZ447" s="4">
        <f t="shared" si="492"/>
        <v>169.56000726830345</v>
      </c>
      <c r="GA447" s="4">
        <f t="shared" si="493"/>
        <v>157.69044910767482</v>
      </c>
      <c r="GB447" s="4">
        <f t="shared" si="494"/>
        <v>151.9477175003708</v>
      </c>
      <c r="GC447" s="4">
        <f t="shared" si="495"/>
        <v>17.940357448409184</v>
      </c>
      <c r="GD447" s="4">
        <f t="shared" si="496"/>
        <v>60.601467489610904</v>
      </c>
      <c r="GE447" s="4">
        <f t="shared" si="497"/>
        <v>48.305917963063237</v>
      </c>
      <c r="GF447" s="4">
        <f>Tabela13[[#This Row],[V1]]-Tabela13[[#This Row],[V2]]/Tabela13[[#This Row],[V2]]</f>
        <v>0.89999999999999991</v>
      </c>
      <c r="GG447" s="4">
        <f>Tabela13[[#This Row],[V1]]-Tabela13[[#This Row],[V3]]/Tabela13[[#This Row],[V3]]</f>
        <v>0.89999999999999991</v>
      </c>
      <c r="GH447" s="4">
        <f>Tabela13[[#This Row],[V1]]-Tabela13[[#This Row],[V4]]/Tabela13[[#This Row],[V4]]</f>
        <v>0.89999999999999991</v>
      </c>
      <c r="GI447" s="4">
        <f>Tabela13[[#This Row],[V2]]-Tabela13[[#This Row],[V1]]/Tabela13[[#This Row],[V1]]</f>
        <v>5.0000000000000044E-2</v>
      </c>
      <c r="GJ447" s="4">
        <f>Tabela13[[#This Row],[V2]]-Tabela13[[#This Row],[V3]]/Tabela13[[#This Row],[V3]]</f>
        <v>5.0000000000000044E-2</v>
      </c>
      <c r="GK447" s="4">
        <f>Tabela13[[#This Row],[V2]]-Tabela13[[#This Row],[V4]]/Tabela13[[#This Row],[V4]]</f>
        <v>5.0000000000000044E-2</v>
      </c>
      <c r="GL447" s="4">
        <f t="shared" si="498"/>
        <v>0.35237290853110065</v>
      </c>
      <c r="GM447" s="4">
        <f t="shared" si="499"/>
        <v>1.4749999999999999</v>
      </c>
      <c r="GN447" s="4">
        <f t="shared" si="500"/>
        <v>0.23889688713972929</v>
      </c>
      <c r="GO447" s="3">
        <f t="shared" si="501"/>
        <v>1</v>
      </c>
      <c r="GP447" s="3">
        <v>100</v>
      </c>
      <c r="GQ447" s="3">
        <f t="shared" si="502"/>
        <v>0.25</v>
      </c>
      <c r="GR447" s="3">
        <f t="shared" si="503"/>
        <v>25</v>
      </c>
      <c r="GS447" s="34">
        <f>COUNTIF($D$2:D446,Tabela13[[#This Row],[HomeTeam]])</f>
        <v>22</v>
      </c>
      <c r="GT447" s="34">
        <f>COUNTIF($E$2:E446,Tabela13[[#This Row],[AwayTeam]])</f>
        <v>22</v>
      </c>
      <c r="GU447" s="3">
        <f>IFERROR(AVERAGEIFS($AD$2:AD446,$D$2:D446,Tabela13[[#This Row],[HomeTeam]],$GS$2:GS446,"&gt;="&amp;Tabela13[[#This Row],[Contagem_H]]-5),"")</f>
        <v>0.64154080854309681</v>
      </c>
      <c r="GV447" s="3">
        <f>IFERROR(AVERAGEIFS($G$2:G446,$E$2:E446,Tabela13[[#This Row],[AwayTeam]],$GT$2:GT446,"&gt;="&amp;Tabela13[[#This Row],[Contagem_A]]-5),"")</f>
        <v>1.2</v>
      </c>
      <c r="GW447" s="3">
        <f>IFERROR(AVERAGEIFS($GQ$2:GQ446,$D$2:D446,Tabela13[[#This Row],[HomeTeam]],$GS$2:GS446,"&gt;="&amp;Tabela13[[#This Row],[Contagem_H]]-5),"")</f>
        <v>-0.11599999999999996</v>
      </c>
    </row>
    <row r="448" spans="1:205" x14ac:dyDescent="0.25">
      <c r="A448" t="s">
        <v>127</v>
      </c>
      <c r="B448" t="s">
        <v>287</v>
      </c>
      <c r="C448" t="s">
        <v>134</v>
      </c>
      <c r="D448" t="s">
        <v>14</v>
      </c>
      <c r="E448" t="s">
        <v>28</v>
      </c>
      <c r="F448" s="3">
        <v>4</v>
      </c>
      <c r="G448" s="3">
        <v>1</v>
      </c>
      <c r="H448" s="3" t="str">
        <f t="shared" si="504"/>
        <v>H</v>
      </c>
      <c r="I448" s="3">
        <v>1.9</v>
      </c>
      <c r="J448" s="3">
        <v>3.8</v>
      </c>
      <c r="K448" s="3">
        <v>3.8</v>
      </c>
      <c r="L448" s="3">
        <v>1.73</v>
      </c>
      <c r="M448" s="3">
        <v>2.1</v>
      </c>
      <c r="N448" s="3">
        <f t="shared" si="433"/>
        <v>5</v>
      </c>
      <c r="O448" s="3">
        <f t="shared" si="434"/>
        <v>3</v>
      </c>
      <c r="P448" s="3">
        <f t="shared" si="435"/>
        <v>0</v>
      </c>
      <c r="Q448" s="3">
        <f t="shared" si="436"/>
        <v>5.2631578947368363E-2</v>
      </c>
      <c r="R448" s="3">
        <f t="shared" si="437"/>
        <v>5.4225158271401064E-2</v>
      </c>
      <c r="S448" s="3">
        <f t="shared" si="438"/>
        <v>1.9999999999999998</v>
      </c>
      <c r="T448" s="3">
        <f t="shared" si="439"/>
        <v>3.9999999999999996</v>
      </c>
      <c r="U448" s="3">
        <f t="shared" si="440"/>
        <v>3.9999999999999996</v>
      </c>
      <c r="V448" s="3">
        <f t="shared" si="441"/>
        <v>1.8210526315789473</v>
      </c>
      <c r="W448" s="3">
        <f t="shared" si="442"/>
        <v>2.2105263157894735</v>
      </c>
      <c r="X448" s="4">
        <f t="shared" si="443"/>
        <v>0.52631578947368418</v>
      </c>
      <c r="Y448" s="4">
        <f t="shared" si="444"/>
        <v>0.26315789473684209</v>
      </c>
      <c r="Z448" s="4">
        <f t="shared" si="445"/>
        <v>0.26315789473684209</v>
      </c>
      <c r="AA448" s="4">
        <f t="shared" si="446"/>
        <v>0.5780346820809249</v>
      </c>
      <c r="AB448" s="4">
        <f t="shared" si="447"/>
        <v>0.47619047619047616</v>
      </c>
      <c r="AC448" s="4">
        <f t="shared" si="448"/>
        <v>2.263157894736842</v>
      </c>
      <c r="AD448" s="4">
        <f t="shared" si="449"/>
        <v>0.63157894736842102</v>
      </c>
      <c r="AE448" s="4">
        <f t="shared" si="450"/>
        <v>0.76315789473684204</v>
      </c>
      <c r="AF448" s="4">
        <f t="shared" si="451"/>
        <v>2.1315789473684212</v>
      </c>
      <c r="AG448" s="4">
        <f>IFERROR(AVERAGE(Tabela13[[#This Row],[V1]],Tabela13[[#This Row],[V2]]),"")</f>
        <v>1.4473684210526314</v>
      </c>
      <c r="AH448" s="4">
        <f>IFERROR(AVERAGE(Tabela13[[#This Row],[V1]],Tabela13[[#This Row],[V3]]),"")</f>
        <v>1.513157894736842</v>
      </c>
      <c r="AI448" s="4">
        <f>IFERROR(AVERAGE(Tabela13[[#This Row],[V1]],Tabela13[[#This Row],[V4]]),"")</f>
        <v>2.1973684210526319</v>
      </c>
      <c r="AJ448" s="4">
        <f>IFERROR(AVERAGE(Tabela13[[#This Row],[V2]],Tabela13[[#This Row],[V1]]),"")</f>
        <v>1.4473684210526314</v>
      </c>
      <c r="AK448" s="4">
        <f>IFERROR(AVERAGE(Tabela13[[#This Row],[V2]],Tabela13[[#This Row],[V3]]),"")</f>
        <v>0.69736842105263153</v>
      </c>
      <c r="AL448" s="4">
        <f>IFERROR(AVERAGE(Tabela13[[#This Row],[V2]],Tabela13[[#This Row],[V4]]),"")</f>
        <v>1.3815789473684212</v>
      </c>
      <c r="AM448" s="4">
        <f>IFERROR(AVERAGE(Tabela13[[#This Row],[V3]],Tabela13[[#This Row],[V1]]),"")</f>
        <v>1.513157894736842</v>
      </c>
      <c r="AN448" s="4">
        <f>IFERROR(AVERAGE(Tabela13[[#This Row],[V3]],Tabela13[[#This Row],[V2]]),"")</f>
        <v>0.69736842105263153</v>
      </c>
      <c r="AO448" s="4">
        <f>IFERROR(AVERAGE(Tabela13[[#This Row],[V3]],Tabela13[[#This Row],[V4]]),"")</f>
        <v>1.4473684210526316</v>
      </c>
      <c r="AP448" s="4">
        <f>IFERROR(AVERAGE(Tabela13[[#This Row],[V4]],Tabela13[[#This Row],[V1]]),"")</f>
        <v>2.1973684210526319</v>
      </c>
      <c r="AQ448" s="4">
        <f>IFERROR(AVERAGE(Tabela13[[#This Row],[V4]],Tabela13[[#This Row],[V2]]),"")</f>
        <v>1.3815789473684212</v>
      </c>
      <c r="AR448" s="4">
        <f>IFERROR(AVERAGE(Tabela13[[#This Row],[V4]],Tabela13[[#This Row],[V3]]),"")</f>
        <v>1.4473684210526316</v>
      </c>
      <c r="AS448" s="4">
        <f>_xlfn.STDEV.S(Tabela13[[#This Row],[V1]:[V2]])</f>
        <v>1.1537005377254197</v>
      </c>
      <c r="AT448" s="4">
        <f>_xlfn.STDEV.S(Tabela13[[#This Row],[V1]],Tabela13[[#This Row],[V3]])</f>
        <v>1.0606601717798216</v>
      </c>
      <c r="AU448" s="4">
        <f>_xlfn.STDEV.S(Tabela13[[#This Row],[V1]],Tabela13[[#This Row],[V4]])</f>
        <v>9.3040365945598169E-2</v>
      </c>
      <c r="AV448" s="4">
        <f>_xlfn.STDEV.S(Tabela13[[#This Row],[V2]],Tabela13[[#This Row],[V1]])</f>
        <v>1.1537005377254197</v>
      </c>
      <c r="AW448" s="4">
        <f>_xlfn.STDEV.S(Tabela13[[#This Row],[V2]],Tabela13[[#This Row],[V3]])</f>
        <v>9.3040365945598336E-2</v>
      </c>
      <c r="AX448" s="4">
        <f>_xlfn.STDEV.S(Tabela13[[#This Row],[V42]],Tabela13[[#This Row],[V44]])</f>
        <v>2.2143607095052409</v>
      </c>
      <c r="AY448" s="4">
        <f>_xlfn.STDEV.S(Tabela13[[#This Row],[V3]],Tabela13[[#This Row],[V1]])</f>
        <v>1.0606601717798216</v>
      </c>
      <c r="AZ448" s="4">
        <f>_xlfn.STDEV.S(Tabela13[[#This Row],[V3]],Tabela13[[#This Row],[V2]])</f>
        <v>9.3040365945598336E-2</v>
      </c>
      <c r="BA448" s="4">
        <f>_xlfn.STDEV.S(Tabela13[[#This Row],[V3]],Tabela13[[#This Row],[V4]])</f>
        <v>0.96761980583422313</v>
      </c>
      <c r="BB448" s="4">
        <f>_xlfn.STDEV.S(Tabela13[[#This Row],[V4]],Tabela13[[#This Row],[V1]])</f>
        <v>9.3040365945598169E-2</v>
      </c>
      <c r="BC448" s="4">
        <f>_xlfn.STDEV.S(Tabela13[[#This Row],[V4]],Tabela13[[#This Row],[V2]])</f>
        <v>1.0606601717798212</v>
      </c>
      <c r="BD448" s="4">
        <f>_xlfn.STDEV.S(Tabela13[[#This Row],[V4]],Tabela13[[#This Row],[V3]])</f>
        <v>0.96761980583422313</v>
      </c>
      <c r="BE448" s="4">
        <f>Tabela13[[#This Row],[V17]]/Tabela13[[#This Row],[V5]]</f>
        <v>0.79710218970119917</v>
      </c>
      <c r="BF448" s="4">
        <f>Tabela13[[#This Row],[V18]]/Tabela13[[#This Row],[V6]]</f>
        <v>0.70095802656753436</v>
      </c>
      <c r="BG448" s="4">
        <f>Tabela13[[#This Row],[V19]]/Tabela13[[#This Row],[V7]]</f>
        <v>4.2341723424344072E-2</v>
      </c>
      <c r="BH448" s="4">
        <f>Tabela13[[#This Row],[V20]]/Tabela13[[#This Row],[V8]]</f>
        <v>0.79710218970119917</v>
      </c>
      <c r="BI448" s="4">
        <f>Tabela13[[#This Row],[V21]]/Tabela13[[#This Row],[V9]]</f>
        <v>0.13341637380878252</v>
      </c>
      <c r="BJ448" s="4">
        <f>Tabela13[[#This Row],[V22]]/Tabela13[[#This Row],[V10]]</f>
        <v>1.6027753706895074</v>
      </c>
      <c r="BK448" s="4">
        <f>Tabela13[[#This Row],[V23]]/Tabela13[[#This Row],[V11]]</f>
        <v>0.70095802656753436</v>
      </c>
      <c r="BL448" s="4">
        <f>Tabela13[[#This Row],[V24]]/Tabela13[[#This Row],[V12]]</f>
        <v>0.13341637380878252</v>
      </c>
      <c r="BM448" s="4">
        <f>Tabela13[[#This Row],[V25]]/Tabela13[[#This Row],[V13]]</f>
        <v>0.66853732039455416</v>
      </c>
      <c r="BN448" s="4">
        <f>Tabela13[[#This Row],[V26]]/Tabela13[[#This Row],[V14]]</f>
        <v>4.2341723424344072E-2</v>
      </c>
      <c r="BO448" s="4">
        <f>Tabela13[[#This Row],[V27]]/Tabela13[[#This Row],[V15]]</f>
        <v>0.76771593385967996</v>
      </c>
      <c r="BP448" s="4">
        <f>Tabela13[[#This Row],[V28]]/Tabela13[[#This Row],[V16]]</f>
        <v>0.66853732039455416</v>
      </c>
      <c r="BQ448" s="4">
        <f>Tabela13[[#This Row],[V1]]-Tabela13[[#This Row],[V2]]</f>
        <v>1.631578947368421</v>
      </c>
      <c r="BR448" s="4">
        <f>Tabela13[[#This Row],[V1]]-Tabela13[[#This Row],[V3]]</f>
        <v>1.5</v>
      </c>
      <c r="BS448" s="4">
        <f>Tabela13[[#This Row],[V1]]-Tabela13[[#This Row],[V4]]</f>
        <v>0.1315789473684208</v>
      </c>
      <c r="BT448" s="4">
        <f>Tabela13[[#This Row],[V2]]-Tabela13[[#This Row],[V1]]</f>
        <v>-1.631578947368421</v>
      </c>
      <c r="BU448" s="4">
        <f>Tabela13[[#This Row],[V2]]-Tabela13[[#This Row],[V3]]</f>
        <v>-0.13157894736842102</v>
      </c>
      <c r="BV448" s="4">
        <f>Tabela13[[#This Row],[V2]]-Tabela13[[#This Row],[V4]]</f>
        <v>-1.5000000000000002</v>
      </c>
      <c r="BW448" s="4">
        <f>AVERAGE(Tabela13[[#This Row],[V41]],Tabela13[[#This Row],[V42]])</f>
        <v>1.5657894736842106</v>
      </c>
      <c r="BX448" s="4">
        <f>AVERAGE(Tabela13[[#This Row],[V41]],Tabela13[[#This Row],[V43]])</f>
        <v>0.88157894736842091</v>
      </c>
      <c r="BY448" s="4">
        <f>AVERAGE(Tabela13[[#This Row],[V41]],Tabela13[[#This Row],[V44]])</f>
        <v>0</v>
      </c>
      <c r="BZ448" s="4">
        <f>AVERAGE(Tabela13[[#This Row],[V41]],Tabela13[[#This Row],[V45]])</f>
        <v>0.75</v>
      </c>
      <c r="CA448" s="4">
        <f>AVERAGE(Tabela13[[#This Row],[V41]],Tabela13[[#This Row],[V46]])</f>
        <v>6.5789473684210398E-2</v>
      </c>
      <c r="CB448" s="4">
        <f>AVERAGE(Tabela13[[#This Row],[V42]],Tabela13[[#This Row],[V41]])</f>
        <v>1.5657894736842106</v>
      </c>
      <c r="CC448" s="4">
        <f>AVERAGE(Tabela13[[#This Row],[V42]],Tabela13[[#This Row],[V43]])</f>
        <v>0.8157894736842104</v>
      </c>
      <c r="CD448" s="4">
        <f>AVERAGE(Tabela13[[#This Row],[V42]],Tabela13[[#This Row],[V44]])</f>
        <v>-6.5789473684210509E-2</v>
      </c>
      <c r="CE448" s="4">
        <f>AVERAGE(Tabela13[[#This Row],[V42]],Tabela13[[#This Row],[V45]])</f>
        <v>0.68421052631578949</v>
      </c>
      <c r="CF448" s="4">
        <f>AVERAGE(Tabela13[[#This Row],[V42]],Tabela13[[#This Row],[V46]])</f>
        <v>0</v>
      </c>
      <c r="CG448" s="4">
        <f>AVERAGE(Tabela13[[#This Row],[V43]],Tabela13[[#This Row],[V41]])</f>
        <v>0.88157894736842091</v>
      </c>
      <c r="CH448" s="4">
        <f>AVERAGE(Tabela13[[#This Row],[V43]],Tabela13[[#This Row],[V42]])</f>
        <v>0.8157894736842104</v>
      </c>
      <c r="CI448" s="4">
        <f>AVERAGE(Tabela13[[#This Row],[V43]],Tabela13[[#This Row],[V44]])</f>
        <v>-0.75000000000000011</v>
      </c>
      <c r="CJ448" s="4">
        <f>AVERAGE(Tabela13[[#This Row],[V43]],Tabela13[[#This Row],[V45]])</f>
        <v>-1.1102230246251565E-16</v>
      </c>
      <c r="CK448" s="4">
        <f>AVERAGE(Tabela13[[#This Row],[V43]],Tabela13[[#This Row],[V46]])</f>
        <v>-0.68421052631578971</v>
      </c>
      <c r="CL448" s="4">
        <f>AVERAGE(Tabela13[[#This Row],[V44]],Tabela13[[#This Row],[V41]])</f>
        <v>0</v>
      </c>
      <c r="CM448" s="4">
        <f>AVERAGE(Tabela13[[#This Row],[V44]],Tabela13[[#This Row],[V42]])</f>
        <v>-6.5789473684210509E-2</v>
      </c>
      <c r="CN448" s="4">
        <f>AVERAGE(Tabela13[[#This Row],[V44]],Tabela13[[#This Row],[V43]])</f>
        <v>-0.75000000000000011</v>
      </c>
      <c r="CO448" s="4">
        <f>AVERAGE(Tabela13[[#This Row],[V44]],Tabela13[[#This Row],[V45]])</f>
        <v>-0.88157894736842102</v>
      </c>
      <c r="CP448" s="4">
        <f>AVERAGE(Tabela13[[#This Row],[V44]],Tabela13[[#This Row],[V46]])</f>
        <v>-1.5657894736842106</v>
      </c>
      <c r="CQ448" s="4">
        <f>AVERAGE(Tabela13[[#This Row],[V45]],Tabela13[[#This Row],[V41]])</f>
        <v>0.75</v>
      </c>
      <c r="CR448" s="4">
        <f>AVERAGE(Tabela13[[#This Row],[V45]],Tabela13[[#This Row],[V42]])</f>
        <v>0.68421052631578949</v>
      </c>
      <c r="CS448" s="4">
        <f>AVERAGE(Tabela13[[#This Row],[V45]],Tabela13[[#This Row],[V43]])</f>
        <v>-1.1102230246251565E-16</v>
      </c>
      <c r="CT448" s="4">
        <f>AVERAGE(Tabela13[[#This Row],[V45]],Tabela13[[#This Row],[V44]])</f>
        <v>-0.88157894736842102</v>
      </c>
      <c r="CU448" s="4">
        <f>AVERAGE(Tabela13[[#This Row],[V45]],Tabela13[[#This Row],[V46]])</f>
        <v>-0.81578947368421062</v>
      </c>
      <c r="CV448" s="4">
        <f>AVERAGE(Tabela13[[#This Row],[V46]],Tabela13[[#This Row],[V41]])</f>
        <v>6.5789473684210398E-2</v>
      </c>
      <c r="CW448" s="4">
        <f>AVERAGE(Tabela13[[#This Row],[V46]],Tabela13[[#This Row],[V42]])</f>
        <v>0</v>
      </c>
      <c r="CX448" s="4">
        <f>AVERAGE(Tabela13[[#This Row],[V46]],Tabela13[[#This Row],[V43]])</f>
        <v>-0.68421052631578971</v>
      </c>
      <c r="CY448" s="4">
        <f>AVERAGE(Tabela13[[#This Row],[V46]],Tabela13[[#This Row],[V44]])</f>
        <v>-1.5657894736842106</v>
      </c>
      <c r="CZ448" s="4">
        <f>AVERAGE(Tabela13[[#This Row],[V46]],Tabela13[[#This Row],[V45]])</f>
        <v>-0.81578947368421062</v>
      </c>
      <c r="DA448" s="3">
        <f>_xlfn.STDEV.S(Tabela13[[#This Row],[V41]],Tabela13[[#This Row],[V42]])</f>
        <v>9.3040365945598336E-2</v>
      </c>
      <c r="DB448" s="3">
        <f>_xlfn.STDEV.S(Tabela13[[#This Row],[V41]],Tabela13[[#This Row],[V43]])</f>
        <v>1.0606601717798214</v>
      </c>
      <c r="DC448" s="3">
        <f>_xlfn.STDEV.S(Tabela13[[#This Row],[V41]],Tabela13[[#This Row],[V44]])</f>
        <v>2.3074010754508389</v>
      </c>
      <c r="DD448" s="3">
        <f>_xlfn.STDEV.S(Tabela13[[#This Row],[V41]],Tabela13[[#This Row],[V45]])</f>
        <v>1.246740903671018</v>
      </c>
      <c r="DE448" s="3">
        <f>_xlfn.STDEV.S(Tabela13[[#This Row],[V41]],Tabela13[[#This Row],[V46]])</f>
        <v>2.2143607095052409</v>
      </c>
      <c r="DF448" s="3">
        <f>_xlfn.STDEV.S(Tabela13[[#This Row],[V42]],Tabela13[[#This Row],[V41]])</f>
        <v>9.3040365945598336E-2</v>
      </c>
      <c r="DG448" s="3">
        <f>_xlfn.STDEV.S(Tabela13[[#This Row],[V42]],Tabela13[[#This Row],[V43]])</f>
        <v>0.96761980583422313</v>
      </c>
      <c r="DH448" s="3">
        <f>_xlfn.STDEV.S(Tabela13[[#This Row],[V42]],Tabela13[[#This Row],[V44]])</f>
        <v>2.2143607095052409</v>
      </c>
      <c r="DI448" s="3">
        <f>_xlfn.STDEV.S(Tabela13[[#This Row],[V42]],Tabela13[[#This Row],[V45]])</f>
        <v>1.1537005377254197</v>
      </c>
      <c r="DJ448" s="3">
        <f>_xlfn.STDEV.S(Tabela13[[#This Row],[V42]],Tabela13[[#This Row],[V46]])</f>
        <v>2.1213203435596428</v>
      </c>
      <c r="DK448" s="3">
        <f>_xlfn.STDEV.S(Tabela13[[#This Row],[V43]],Tabela13[[#This Row],[V41]])</f>
        <v>1.0606601717798214</v>
      </c>
      <c r="DL448" s="3">
        <f>_xlfn.STDEV.S(Tabela13[[#This Row],[V43]],Tabela13[[#This Row],[V42]])</f>
        <v>0.96761980583422313</v>
      </c>
      <c r="DM448" s="3">
        <f>_xlfn.STDEV.S(Tabela13[[#This Row],[V43]],Tabela13[[#This Row],[V44]])</f>
        <v>1.2467409036710178</v>
      </c>
      <c r="DN448" s="3">
        <f>_xlfn.STDEV.S(Tabela13[[#This Row],[V43]],Tabela13[[#This Row],[V45]])</f>
        <v>0.1860807318911965</v>
      </c>
      <c r="DO448" s="3">
        <f>_xlfn.STDEV.S(Tabela13[[#This Row],[V43]],Tabela13[[#This Row],[V46]])</f>
        <v>1.1537005377254197</v>
      </c>
      <c r="DP448" s="3">
        <f>_xlfn.STDEV.S(Tabela13[[#This Row],[V44]],Tabela13[[#This Row],[V41]])</f>
        <v>2.3074010754508389</v>
      </c>
      <c r="DQ448" s="3">
        <f>_xlfn.STDEV.S(Tabela13[[#This Row],[V44]],Tabela13[[#This Row],[V42]])</f>
        <v>2.2143607095052409</v>
      </c>
      <c r="DR448" s="3">
        <f>_xlfn.STDEV.S(Tabela13[[#This Row],[V44]],Tabela13[[#This Row],[V43]])</f>
        <v>1.2467409036710178</v>
      </c>
      <c r="DS448" s="3">
        <f>_xlfn.STDEV.S(Tabela13[[#This Row],[V44]],Tabela13[[#This Row],[V45]])</f>
        <v>1.0606601717798212</v>
      </c>
      <c r="DT448" s="3">
        <f>_xlfn.STDEV.S(Tabela13[[#This Row],[V44]],Tabela13[[#This Row],[V46]])</f>
        <v>9.3040365945598169E-2</v>
      </c>
      <c r="DU448" s="3">
        <f>_xlfn.STDEV.S(Tabela13[[#This Row],[V45]],Tabela13[[#This Row],[V41]])</f>
        <v>1.246740903671018</v>
      </c>
      <c r="DV448" s="3">
        <f>_xlfn.STDEV.S(Tabela13[[#This Row],[V45]],Tabela13[[#This Row],[V42]])</f>
        <v>1.1537005377254197</v>
      </c>
      <c r="DW448" s="3">
        <f>_xlfn.STDEV.S(Tabela13[[#This Row],[V45]],Tabela13[[#This Row],[V43]])</f>
        <v>0.1860807318911965</v>
      </c>
      <c r="DX448" s="3">
        <f>_xlfn.STDEV.S(Tabela13[[#This Row],[V45]],Tabela13[[#This Row],[V44]])</f>
        <v>1.0606601717798212</v>
      </c>
      <c r="DY448" s="3">
        <f>_xlfn.STDEV.S(Tabela13[[#This Row],[V45]],Tabela13[[#This Row],[V46]])</f>
        <v>0.96761980583422325</v>
      </c>
      <c r="DZ448" s="3">
        <f>_xlfn.STDEV.S(Tabela13[[#This Row],[V46]],Tabela13[[#This Row],[V41]])</f>
        <v>2.2143607095052409</v>
      </c>
      <c r="EA448" s="3">
        <f>_xlfn.STDEV.S(Tabela13[[#This Row],[V46]],Tabela13[[#This Row],[V42]])</f>
        <v>2.1213203435596428</v>
      </c>
      <c r="EB448" s="3">
        <f>_xlfn.STDEV.S(Tabela13[[#This Row],[V46]],Tabela13[[#This Row],[V43]])</f>
        <v>1.1537005377254197</v>
      </c>
      <c r="EC448" s="3">
        <f>_xlfn.STDEV.S(Tabela13[[#This Row],[V46]],Tabela13[[#This Row],[V44]])</f>
        <v>9.3040365945598169E-2</v>
      </c>
      <c r="ED448" s="3">
        <f>_xlfn.STDEV.S(Tabela13[[#This Row],[V46]],Tabela13[[#This Row],[V45]])</f>
        <v>0.96761980583422325</v>
      </c>
      <c r="EE448" s="3">
        <f t="shared" si="452"/>
        <v>5.942073791483591E-2</v>
      </c>
      <c r="EF448" s="3">
        <f t="shared" si="453"/>
        <v>1.2031369112726333</v>
      </c>
      <c r="EG448" s="3" t="str">
        <f t="shared" si="454"/>
        <v/>
      </c>
      <c r="EH448" s="3">
        <f t="shared" si="455"/>
        <v>1.6623212048946907</v>
      </c>
      <c r="EI448" s="3">
        <f t="shared" si="456"/>
        <v>33.658282784479731</v>
      </c>
      <c r="EJ448" s="3">
        <f t="shared" si="457"/>
        <v>5.942073791483591E-2</v>
      </c>
      <c r="EK448" s="3">
        <f t="shared" si="458"/>
        <v>1.1861146007000156</v>
      </c>
      <c r="EL448" s="3">
        <f t="shared" si="459"/>
        <v>-33.658282784479674</v>
      </c>
      <c r="EM448" s="3">
        <f t="shared" si="460"/>
        <v>1.6861777089833057</v>
      </c>
      <c r="EN448" s="3" t="str">
        <f t="shared" si="461"/>
        <v/>
      </c>
      <c r="EO448" s="3">
        <f t="shared" si="462"/>
        <v>1.2031369112726333</v>
      </c>
      <c r="EP448" s="3">
        <f t="shared" si="463"/>
        <v>1.1861146007000156</v>
      </c>
      <c r="EQ448" s="3">
        <f t="shared" si="464"/>
        <v>-1.66232120489469</v>
      </c>
      <c r="ER448" s="3">
        <f t="shared" si="465"/>
        <v>-1676066229612043.5</v>
      </c>
      <c r="ES448" s="3" t="str">
        <f t="shared" si="466"/>
        <v/>
      </c>
      <c r="ET448" s="3" t="str">
        <f t="shared" si="467"/>
        <v/>
      </c>
      <c r="EU448" s="3" t="str">
        <f t="shared" si="468"/>
        <v/>
      </c>
      <c r="EV448" s="3">
        <f t="shared" si="469"/>
        <v>-1.66232120489469</v>
      </c>
      <c r="EW448" s="3">
        <f t="shared" si="470"/>
        <v>-1.2031369112726331</v>
      </c>
      <c r="EX448" s="3">
        <f t="shared" si="471"/>
        <v>-5.9420737914835799E-2</v>
      </c>
      <c r="EY448" s="3">
        <f t="shared" si="472"/>
        <v>1.6623212048946907</v>
      </c>
      <c r="EZ448" s="3">
        <f t="shared" si="473"/>
        <v>1.6861777089833057</v>
      </c>
      <c r="FA448" s="3">
        <f t="shared" si="474"/>
        <v>-1676066229612043.5</v>
      </c>
      <c r="FB448" s="3">
        <f t="shared" si="475"/>
        <v>-1.2031369112726331</v>
      </c>
      <c r="FC448" s="3">
        <f t="shared" si="476"/>
        <v>-1.1861146007000154</v>
      </c>
      <c r="FD448" s="3">
        <f t="shared" si="477"/>
        <v>33.658282784479731</v>
      </c>
      <c r="FE448" s="3" t="str">
        <f t="shared" si="478"/>
        <v/>
      </c>
      <c r="FF448" s="3">
        <f t="shared" si="479"/>
        <v>-1.6861777089833052</v>
      </c>
      <c r="FG448" s="3">
        <f t="shared" si="480"/>
        <v>-5.9420737914835799E-2</v>
      </c>
      <c r="FH448" s="3">
        <f t="shared" si="481"/>
        <v>-1.1861146007000154</v>
      </c>
      <c r="FI448" s="4">
        <f t="shared" si="482"/>
        <v>1.0526315789473684</v>
      </c>
      <c r="FJ448" s="4">
        <f t="shared" si="483"/>
        <v>0.52631578947368418</v>
      </c>
      <c r="FK448" s="4">
        <f t="shared" si="484"/>
        <v>1.7500000000000004</v>
      </c>
      <c r="FL448" s="4">
        <f t="shared" si="485"/>
        <v>1.0000000000000002</v>
      </c>
      <c r="FM448" s="4">
        <f>Tabela13[[#This Row],[V139]]-Tabela13[[#This Row],[V140]]</f>
        <v>0.75000000000000022</v>
      </c>
      <c r="FN448" s="4">
        <f>Tabela13[[#This Row],[V1]]-Tabela13[[#This Row],[V2]]/2</f>
        <v>1.9473684210526314</v>
      </c>
      <c r="FO448" s="4">
        <f>Tabela13[[#This Row],[V1]]-Tabela13[[#This Row],[V3]]/2</f>
        <v>1.881578947368421</v>
      </c>
      <c r="FP448" s="4">
        <f>Tabela13[[#This Row],[V1]]-Tabela13[[#This Row],[V4]]/2</f>
        <v>1.1973684210526314</v>
      </c>
      <c r="FQ448" s="4">
        <f>Tabela13[[#This Row],[V2]]-Tabela13[[#This Row],[V1]]/2</f>
        <v>-0.5</v>
      </c>
      <c r="FR448" s="4">
        <f>Tabela13[[#This Row],[V2]]-Tabela13[[#This Row],[V3]]/2</f>
        <v>0.25</v>
      </c>
      <c r="FS448" s="4">
        <f>Tabela13[[#This Row],[V2]]-Tabela13[[#This Row],[V4]]/2</f>
        <v>-0.4342105263157896</v>
      </c>
      <c r="FT448" s="4">
        <f t="shared" si="486"/>
        <v>1.0963964440029892</v>
      </c>
      <c r="FU448" s="4">
        <f t="shared" si="487"/>
        <v>1.0822919599255532</v>
      </c>
      <c r="FV448" s="4">
        <f t="shared" si="488"/>
        <v>0.87497813741108488</v>
      </c>
      <c r="FW448" s="4">
        <f t="shared" si="489"/>
        <v>-0.46364760900080609</v>
      </c>
      <c r="FX448" s="4">
        <f t="shared" si="490"/>
        <v>0.24497866312686414</v>
      </c>
      <c r="FY448" s="4">
        <f t="shared" si="491"/>
        <v>-0.40964610862483791</v>
      </c>
      <c r="FZ448" s="4">
        <f t="shared" si="492"/>
        <v>197.35135992053807</v>
      </c>
      <c r="GA448" s="4">
        <f t="shared" si="493"/>
        <v>194.81255278659958</v>
      </c>
      <c r="GB448" s="4">
        <f t="shared" si="494"/>
        <v>157.4960647339953</v>
      </c>
      <c r="GC448" s="4">
        <f t="shared" si="495"/>
        <v>-83.456569620145103</v>
      </c>
      <c r="GD448" s="4">
        <f t="shared" si="496"/>
        <v>44.096159362835543</v>
      </c>
      <c r="GE448" s="4">
        <f t="shared" si="497"/>
        <v>-73.736299552470825</v>
      </c>
      <c r="GF448" s="4">
        <f>Tabela13[[#This Row],[V1]]-Tabela13[[#This Row],[V2]]/Tabela13[[#This Row],[V2]]</f>
        <v>1.263157894736842</v>
      </c>
      <c r="GG448" s="4">
        <f>Tabela13[[#This Row],[V1]]-Tabela13[[#This Row],[V3]]/Tabela13[[#This Row],[V3]]</f>
        <v>1.263157894736842</v>
      </c>
      <c r="GH448" s="4">
        <f>Tabela13[[#This Row],[V1]]-Tabela13[[#This Row],[V4]]/Tabela13[[#This Row],[V4]]</f>
        <v>1.263157894736842</v>
      </c>
      <c r="GI448" s="4">
        <f>Tabela13[[#This Row],[V2]]-Tabela13[[#This Row],[V1]]/Tabela13[[#This Row],[V1]]</f>
        <v>-0.36842105263157898</v>
      </c>
      <c r="GJ448" s="4">
        <f>Tabela13[[#This Row],[V2]]-Tabela13[[#This Row],[V3]]/Tabela13[[#This Row],[V3]]</f>
        <v>-0.36842105263157898</v>
      </c>
      <c r="GK448" s="4">
        <f>Tabela13[[#This Row],[V2]]-Tabela13[[#This Row],[V4]]/Tabela13[[#This Row],[V4]]</f>
        <v>-0.36842105263157898</v>
      </c>
      <c r="GL448" s="4">
        <f t="shared" si="498"/>
        <v>0.86935091100402506</v>
      </c>
      <c r="GM448" s="4">
        <f t="shared" si="499"/>
        <v>1.4473684210526314</v>
      </c>
      <c r="GN448" s="4">
        <f t="shared" si="500"/>
        <v>0.60064244760278107</v>
      </c>
      <c r="GO448" s="3">
        <f t="shared" si="501"/>
        <v>1</v>
      </c>
      <c r="GP448" s="3">
        <v>100</v>
      </c>
      <c r="GQ448" s="3">
        <f t="shared" si="502"/>
        <v>0.89999999999999991</v>
      </c>
      <c r="GR448" s="3">
        <f t="shared" si="503"/>
        <v>89.999999999999986</v>
      </c>
      <c r="GS448" s="34">
        <f>COUNTIF($D$2:D447,Tabela13[[#This Row],[HomeTeam]])</f>
        <v>22</v>
      </c>
      <c r="GT448" s="34">
        <f>COUNTIF($E$2:E447,Tabela13[[#This Row],[AwayTeam]])</f>
        <v>3</v>
      </c>
      <c r="GU448" s="3">
        <f>IFERROR(AVERAGEIFS($AD$2:AD447,$D$2:D447,Tabela13[[#This Row],[HomeTeam]],$GS$2:GS447,"&gt;="&amp;Tabela13[[#This Row],[Contagem_H]]-5),"")</f>
        <v>1.3492568269308509</v>
      </c>
      <c r="GV448" s="3">
        <f>IFERROR(AVERAGEIFS($G$2:G447,$E$2:E447,Tabela13[[#This Row],[AwayTeam]],$GT$2:GT447,"&gt;="&amp;Tabela13[[#This Row],[Contagem_A]]-5),"")</f>
        <v>0.66666666666666663</v>
      </c>
      <c r="GW448" s="3">
        <f>IFERROR(AVERAGEIFS($GQ$2:GQ447,$D$2:D447,Tabela13[[#This Row],[HomeTeam]],$GS$2:GS447,"&gt;="&amp;Tabela13[[#This Row],[Contagem_H]]-5),"")</f>
        <v>-0.63</v>
      </c>
    </row>
    <row r="449" spans="1:205" x14ac:dyDescent="0.25">
      <c r="A449" t="s">
        <v>127</v>
      </c>
      <c r="B449" t="s">
        <v>287</v>
      </c>
      <c r="C449" t="s">
        <v>136</v>
      </c>
      <c r="D449" t="s">
        <v>17</v>
      </c>
      <c r="E449" t="s">
        <v>20</v>
      </c>
      <c r="F449" s="3">
        <v>0</v>
      </c>
      <c r="G449" s="3">
        <v>0</v>
      </c>
      <c r="H449" s="3" t="str">
        <f t="shared" si="504"/>
        <v>D</v>
      </c>
      <c r="I449" s="3">
        <v>3.7</v>
      </c>
      <c r="J449" s="3">
        <v>3.7</v>
      </c>
      <c r="K449" s="3">
        <v>1.95</v>
      </c>
      <c r="L449" s="3">
        <v>1.73</v>
      </c>
      <c r="M449" s="3">
        <v>2.1</v>
      </c>
      <c r="N449" s="3">
        <f t="shared" si="433"/>
        <v>0</v>
      </c>
      <c r="O449" s="3">
        <f t="shared" si="434"/>
        <v>1</v>
      </c>
      <c r="P449" s="3">
        <f t="shared" si="435"/>
        <v>1</v>
      </c>
      <c r="Q449" s="3">
        <f t="shared" si="436"/>
        <v>5.3361053361053346E-2</v>
      </c>
      <c r="R449" s="3">
        <f t="shared" si="437"/>
        <v>5.4225158271401064E-2</v>
      </c>
      <c r="S449" s="3">
        <f t="shared" si="438"/>
        <v>3.8974358974358974</v>
      </c>
      <c r="T449" s="3">
        <f t="shared" si="439"/>
        <v>3.8974358974358974</v>
      </c>
      <c r="U449" s="3">
        <f t="shared" si="440"/>
        <v>2.0540540540540539</v>
      </c>
      <c r="V449" s="3">
        <f t="shared" si="441"/>
        <v>1.8223146223146223</v>
      </c>
      <c r="W449" s="3">
        <f t="shared" si="442"/>
        <v>2.2120582120582122</v>
      </c>
      <c r="X449" s="4">
        <f t="shared" si="443"/>
        <v>0.27027027027027023</v>
      </c>
      <c r="Y449" s="4">
        <f t="shared" si="444"/>
        <v>0.27027027027027023</v>
      </c>
      <c r="Z449" s="4">
        <f t="shared" si="445"/>
        <v>0.51282051282051289</v>
      </c>
      <c r="AA449" s="4">
        <f t="shared" si="446"/>
        <v>0.5780346820809249</v>
      </c>
      <c r="AB449" s="4">
        <f t="shared" si="447"/>
        <v>0.47619047619047616</v>
      </c>
      <c r="AC449" s="4">
        <f t="shared" si="448"/>
        <v>0.13513513513513511</v>
      </c>
      <c r="AD449" s="4">
        <f t="shared" si="449"/>
        <v>0.25641025641025644</v>
      </c>
      <c r="AE449" s="4">
        <f t="shared" si="450"/>
        <v>0.13513513513513511</v>
      </c>
      <c r="AF449" s="4">
        <f t="shared" si="451"/>
        <v>0.25641025641025644</v>
      </c>
      <c r="AG449" s="4">
        <f>IFERROR(AVERAGE(Tabela13[[#This Row],[V1]],Tabela13[[#This Row],[V2]]),"")</f>
        <v>0.19577269577269579</v>
      </c>
      <c r="AH449" s="4">
        <f>IFERROR(AVERAGE(Tabela13[[#This Row],[V1]],Tabela13[[#This Row],[V3]]),"")</f>
        <v>0.13513513513513511</v>
      </c>
      <c r="AI449" s="4">
        <f>IFERROR(AVERAGE(Tabela13[[#This Row],[V1]],Tabela13[[#This Row],[V4]]),"")</f>
        <v>0.19577269577269579</v>
      </c>
      <c r="AJ449" s="4">
        <f>IFERROR(AVERAGE(Tabela13[[#This Row],[V2]],Tabela13[[#This Row],[V1]]),"")</f>
        <v>0.19577269577269579</v>
      </c>
      <c r="AK449" s="4">
        <f>IFERROR(AVERAGE(Tabela13[[#This Row],[V2]],Tabela13[[#This Row],[V3]]),"")</f>
        <v>0.19577269577269579</v>
      </c>
      <c r="AL449" s="4">
        <f>IFERROR(AVERAGE(Tabela13[[#This Row],[V2]],Tabela13[[#This Row],[V4]]),"")</f>
        <v>0.25641025641025644</v>
      </c>
      <c r="AM449" s="4">
        <f>IFERROR(AVERAGE(Tabela13[[#This Row],[V3]],Tabela13[[#This Row],[V1]]),"")</f>
        <v>0.13513513513513511</v>
      </c>
      <c r="AN449" s="4">
        <f>IFERROR(AVERAGE(Tabela13[[#This Row],[V3]],Tabela13[[#This Row],[V2]]),"")</f>
        <v>0.19577269577269579</v>
      </c>
      <c r="AO449" s="4">
        <f>IFERROR(AVERAGE(Tabela13[[#This Row],[V3]],Tabela13[[#This Row],[V4]]),"")</f>
        <v>0.19577269577269579</v>
      </c>
      <c r="AP449" s="4">
        <f>IFERROR(AVERAGE(Tabela13[[#This Row],[V4]],Tabela13[[#This Row],[V1]]),"")</f>
        <v>0.19577269577269579</v>
      </c>
      <c r="AQ449" s="4">
        <f>IFERROR(AVERAGE(Tabela13[[#This Row],[V4]],Tabela13[[#This Row],[V2]]),"")</f>
        <v>0.25641025641025644</v>
      </c>
      <c r="AR449" s="4">
        <f>IFERROR(AVERAGE(Tabela13[[#This Row],[V4]],Tabela13[[#This Row],[V3]]),"")</f>
        <v>0.19577269577269579</v>
      </c>
      <c r="AS449" s="4">
        <f>_xlfn.STDEV.S(Tabela13[[#This Row],[V1]:[V2]])</f>
        <v>8.5754460642859173E-2</v>
      </c>
      <c r="AT449" s="4">
        <f>_xlfn.STDEV.S(Tabela13[[#This Row],[V1]],Tabela13[[#This Row],[V3]])</f>
        <v>0</v>
      </c>
      <c r="AU449" s="4">
        <f>_xlfn.STDEV.S(Tabela13[[#This Row],[V1]],Tabela13[[#This Row],[V4]])</f>
        <v>8.5754460642859173E-2</v>
      </c>
      <c r="AV449" s="4">
        <f>_xlfn.STDEV.S(Tabela13[[#This Row],[V2]],Tabela13[[#This Row],[V1]])</f>
        <v>8.5754460642859173E-2</v>
      </c>
      <c r="AW449" s="4">
        <f>_xlfn.STDEV.S(Tabela13[[#This Row],[V2]],Tabela13[[#This Row],[V3]])</f>
        <v>8.5754460642859173E-2</v>
      </c>
      <c r="AX449" s="4">
        <f>_xlfn.STDEV.S(Tabela13[[#This Row],[V42]],Tabela13[[#This Row],[V44]])</f>
        <v>8.5754460642859229E-2</v>
      </c>
      <c r="AY449" s="4">
        <f>_xlfn.STDEV.S(Tabela13[[#This Row],[V3]],Tabela13[[#This Row],[V1]])</f>
        <v>0</v>
      </c>
      <c r="AZ449" s="4">
        <f>_xlfn.STDEV.S(Tabela13[[#This Row],[V3]],Tabela13[[#This Row],[V2]])</f>
        <v>8.5754460642859173E-2</v>
      </c>
      <c r="BA449" s="4">
        <f>_xlfn.STDEV.S(Tabela13[[#This Row],[V3]],Tabela13[[#This Row],[V4]])</f>
        <v>8.5754460642859173E-2</v>
      </c>
      <c r="BB449" s="4">
        <f>_xlfn.STDEV.S(Tabela13[[#This Row],[V4]],Tabela13[[#This Row],[V1]])</f>
        <v>8.5754460642859173E-2</v>
      </c>
      <c r="BC449" s="4">
        <f>_xlfn.STDEV.S(Tabela13[[#This Row],[V4]],Tabela13[[#This Row],[V2]])</f>
        <v>0</v>
      </c>
      <c r="BD449" s="4">
        <f>_xlfn.STDEV.S(Tabela13[[#This Row],[V4]],Tabela13[[#This Row],[V3]])</f>
        <v>8.5754460642859173E-2</v>
      </c>
      <c r="BE449" s="4">
        <f>Tabela13[[#This Row],[V17]]/Tabela13[[#This Row],[V5]]</f>
        <v>0.43803074940759568</v>
      </c>
      <c r="BF449" s="4">
        <f>Tabela13[[#This Row],[V18]]/Tabela13[[#This Row],[V6]]</f>
        <v>0</v>
      </c>
      <c r="BG449" s="4">
        <f>Tabela13[[#This Row],[V19]]/Tabela13[[#This Row],[V7]]</f>
        <v>0.43803074940759568</v>
      </c>
      <c r="BH449" s="4">
        <f>Tabela13[[#This Row],[V20]]/Tabela13[[#This Row],[V8]]</f>
        <v>0.43803074940759568</v>
      </c>
      <c r="BI449" s="4">
        <f>Tabela13[[#This Row],[V21]]/Tabela13[[#This Row],[V9]]</f>
        <v>0.43803074940759568</v>
      </c>
      <c r="BJ449" s="4">
        <f>Tabela13[[#This Row],[V22]]/Tabela13[[#This Row],[V10]]</f>
        <v>0.33444239650715096</v>
      </c>
      <c r="BK449" s="4">
        <f>Tabela13[[#This Row],[V23]]/Tabela13[[#This Row],[V11]]</f>
        <v>0</v>
      </c>
      <c r="BL449" s="4">
        <f>Tabela13[[#This Row],[V24]]/Tabela13[[#This Row],[V12]]</f>
        <v>0.43803074940759568</v>
      </c>
      <c r="BM449" s="4">
        <f>Tabela13[[#This Row],[V25]]/Tabela13[[#This Row],[V13]]</f>
        <v>0.43803074940759568</v>
      </c>
      <c r="BN449" s="4">
        <f>Tabela13[[#This Row],[V26]]/Tabela13[[#This Row],[V14]]</f>
        <v>0.43803074940759568</v>
      </c>
      <c r="BO449" s="4">
        <f>Tabela13[[#This Row],[V27]]/Tabela13[[#This Row],[V15]]</f>
        <v>0</v>
      </c>
      <c r="BP449" s="4">
        <f>Tabela13[[#This Row],[V28]]/Tabela13[[#This Row],[V16]]</f>
        <v>0.43803074940759568</v>
      </c>
      <c r="BQ449" s="4">
        <f>Tabela13[[#This Row],[V1]]-Tabela13[[#This Row],[V2]]</f>
        <v>-0.12127512127512133</v>
      </c>
      <c r="BR449" s="4">
        <f>Tabela13[[#This Row],[V1]]-Tabela13[[#This Row],[V3]]</f>
        <v>0</v>
      </c>
      <c r="BS449" s="4">
        <f>Tabela13[[#This Row],[V1]]-Tabela13[[#This Row],[V4]]</f>
        <v>-0.12127512127512133</v>
      </c>
      <c r="BT449" s="4">
        <f>Tabela13[[#This Row],[V2]]-Tabela13[[#This Row],[V1]]</f>
        <v>0.12127512127512133</v>
      </c>
      <c r="BU449" s="4">
        <f>Tabela13[[#This Row],[V2]]-Tabela13[[#This Row],[V3]]</f>
        <v>0.12127512127512133</v>
      </c>
      <c r="BV449" s="4">
        <f>Tabela13[[#This Row],[V2]]-Tabela13[[#This Row],[V4]]</f>
        <v>0</v>
      </c>
      <c r="BW449" s="4">
        <f>AVERAGE(Tabela13[[#This Row],[V41]],Tabela13[[#This Row],[V42]])</f>
        <v>-6.0637560637560664E-2</v>
      </c>
      <c r="BX449" s="4">
        <f>AVERAGE(Tabela13[[#This Row],[V41]],Tabela13[[#This Row],[V43]])</f>
        <v>-0.12127512127512133</v>
      </c>
      <c r="BY449" s="4">
        <f>AVERAGE(Tabela13[[#This Row],[V41]],Tabela13[[#This Row],[V44]])</f>
        <v>0</v>
      </c>
      <c r="BZ449" s="4">
        <f>AVERAGE(Tabela13[[#This Row],[V41]],Tabela13[[#This Row],[V45]])</f>
        <v>0</v>
      </c>
      <c r="CA449" s="4">
        <f>AVERAGE(Tabela13[[#This Row],[V41]],Tabela13[[#This Row],[V46]])</f>
        <v>-6.0637560637560664E-2</v>
      </c>
      <c r="CB449" s="4">
        <f>AVERAGE(Tabela13[[#This Row],[V42]],Tabela13[[#This Row],[V41]])</f>
        <v>-6.0637560637560664E-2</v>
      </c>
      <c r="CC449" s="4">
        <f>AVERAGE(Tabela13[[#This Row],[V42]],Tabela13[[#This Row],[V43]])</f>
        <v>-6.0637560637560664E-2</v>
      </c>
      <c r="CD449" s="4">
        <f>AVERAGE(Tabela13[[#This Row],[V42]],Tabela13[[#This Row],[V44]])</f>
        <v>6.0637560637560664E-2</v>
      </c>
      <c r="CE449" s="4">
        <f>AVERAGE(Tabela13[[#This Row],[V42]],Tabela13[[#This Row],[V45]])</f>
        <v>6.0637560637560664E-2</v>
      </c>
      <c r="CF449" s="4">
        <f>AVERAGE(Tabela13[[#This Row],[V42]],Tabela13[[#This Row],[V46]])</f>
        <v>0</v>
      </c>
      <c r="CG449" s="4">
        <f>AVERAGE(Tabela13[[#This Row],[V43]],Tabela13[[#This Row],[V41]])</f>
        <v>-0.12127512127512133</v>
      </c>
      <c r="CH449" s="4">
        <f>AVERAGE(Tabela13[[#This Row],[V43]],Tabela13[[#This Row],[V42]])</f>
        <v>-6.0637560637560664E-2</v>
      </c>
      <c r="CI449" s="4">
        <f>AVERAGE(Tabela13[[#This Row],[V43]],Tabela13[[#This Row],[V44]])</f>
        <v>0</v>
      </c>
      <c r="CJ449" s="4">
        <f>AVERAGE(Tabela13[[#This Row],[V43]],Tabela13[[#This Row],[V45]])</f>
        <v>0</v>
      </c>
      <c r="CK449" s="4">
        <f>AVERAGE(Tabela13[[#This Row],[V43]],Tabela13[[#This Row],[V46]])</f>
        <v>-6.0637560637560664E-2</v>
      </c>
      <c r="CL449" s="4">
        <f>AVERAGE(Tabela13[[#This Row],[V44]],Tabela13[[#This Row],[V41]])</f>
        <v>0</v>
      </c>
      <c r="CM449" s="4">
        <f>AVERAGE(Tabela13[[#This Row],[V44]],Tabela13[[#This Row],[V42]])</f>
        <v>6.0637560637560664E-2</v>
      </c>
      <c r="CN449" s="4">
        <f>AVERAGE(Tabela13[[#This Row],[V44]],Tabela13[[#This Row],[V43]])</f>
        <v>0</v>
      </c>
      <c r="CO449" s="4">
        <f>AVERAGE(Tabela13[[#This Row],[V44]],Tabela13[[#This Row],[V45]])</f>
        <v>0.12127512127512133</v>
      </c>
      <c r="CP449" s="4">
        <f>AVERAGE(Tabela13[[#This Row],[V44]],Tabela13[[#This Row],[V46]])</f>
        <v>6.0637560637560664E-2</v>
      </c>
      <c r="CQ449" s="4">
        <f>AVERAGE(Tabela13[[#This Row],[V45]],Tabela13[[#This Row],[V41]])</f>
        <v>0</v>
      </c>
      <c r="CR449" s="4">
        <f>AVERAGE(Tabela13[[#This Row],[V45]],Tabela13[[#This Row],[V42]])</f>
        <v>6.0637560637560664E-2</v>
      </c>
      <c r="CS449" s="4">
        <f>AVERAGE(Tabela13[[#This Row],[V45]],Tabela13[[#This Row],[V43]])</f>
        <v>0</v>
      </c>
      <c r="CT449" s="4">
        <f>AVERAGE(Tabela13[[#This Row],[V45]],Tabela13[[#This Row],[V44]])</f>
        <v>0.12127512127512133</v>
      </c>
      <c r="CU449" s="4">
        <f>AVERAGE(Tabela13[[#This Row],[V45]],Tabela13[[#This Row],[V46]])</f>
        <v>6.0637560637560664E-2</v>
      </c>
      <c r="CV449" s="4">
        <f>AVERAGE(Tabela13[[#This Row],[V46]],Tabela13[[#This Row],[V41]])</f>
        <v>-6.0637560637560664E-2</v>
      </c>
      <c r="CW449" s="4">
        <f>AVERAGE(Tabela13[[#This Row],[V46]],Tabela13[[#This Row],[V42]])</f>
        <v>0</v>
      </c>
      <c r="CX449" s="4">
        <f>AVERAGE(Tabela13[[#This Row],[V46]],Tabela13[[#This Row],[V43]])</f>
        <v>-6.0637560637560664E-2</v>
      </c>
      <c r="CY449" s="4">
        <f>AVERAGE(Tabela13[[#This Row],[V46]],Tabela13[[#This Row],[V44]])</f>
        <v>6.0637560637560664E-2</v>
      </c>
      <c r="CZ449" s="4">
        <f>AVERAGE(Tabela13[[#This Row],[V46]],Tabela13[[#This Row],[V45]])</f>
        <v>6.0637560637560664E-2</v>
      </c>
      <c r="DA449" s="3">
        <f>_xlfn.STDEV.S(Tabela13[[#This Row],[V41]],Tabela13[[#This Row],[V42]])</f>
        <v>8.5754460642859229E-2</v>
      </c>
      <c r="DB449" s="3">
        <f>_xlfn.STDEV.S(Tabela13[[#This Row],[V41]],Tabela13[[#This Row],[V43]])</f>
        <v>0</v>
      </c>
      <c r="DC449" s="3">
        <f>_xlfn.STDEV.S(Tabela13[[#This Row],[V41]],Tabela13[[#This Row],[V44]])</f>
        <v>0.17150892128571846</v>
      </c>
      <c r="DD449" s="3">
        <f>_xlfn.STDEV.S(Tabela13[[#This Row],[V41]],Tabela13[[#This Row],[V45]])</f>
        <v>0.17150892128571846</v>
      </c>
      <c r="DE449" s="3">
        <f>_xlfn.STDEV.S(Tabela13[[#This Row],[V41]],Tabela13[[#This Row],[V46]])</f>
        <v>8.5754460642859229E-2</v>
      </c>
      <c r="DF449" s="3">
        <f>_xlfn.STDEV.S(Tabela13[[#This Row],[V42]],Tabela13[[#This Row],[V41]])</f>
        <v>8.5754460642859229E-2</v>
      </c>
      <c r="DG449" s="3">
        <f>_xlfn.STDEV.S(Tabela13[[#This Row],[V42]],Tabela13[[#This Row],[V43]])</f>
        <v>8.5754460642859229E-2</v>
      </c>
      <c r="DH449" s="3">
        <f>_xlfn.STDEV.S(Tabela13[[#This Row],[V42]],Tabela13[[#This Row],[V44]])</f>
        <v>8.5754460642859229E-2</v>
      </c>
      <c r="DI449" s="3">
        <f>_xlfn.STDEV.S(Tabela13[[#This Row],[V42]],Tabela13[[#This Row],[V45]])</f>
        <v>8.5754460642859229E-2</v>
      </c>
      <c r="DJ449" s="3">
        <f>_xlfn.STDEV.S(Tabela13[[#This Row],[V42]],Tabela13[[#This Row],[V46]])</f>
        <v>0</v>
      </c>
      <c r="DK449" s="3">
        <f>_xlfn.STDEV.S(Tabela13[[#This Row],[V43]],Tabela13[[#This Row],[V41]])</f>
        <v>0</v>
      </c>
      <c r="DL449" s="3">
        <f>_xlfn.STDEV.S(Tabela13[[#This Row],[V43]],Tabela13[[#This Row],[V42]])</f>
        <v>8.5754460642859229E-2</v>
      </c>
      <c r="DM449" s="3">
        <f>_xlfn.STDEV.S(Tabela13[[#This Row],[V43]],Tabela13[[#This Row],[V44]])</f>
        <v>0.17150892128571846</v>
      </c>
      <c r="DN449" s="3">
        <f>_xlfn.STDEV.S(Tabela13[[#This Row],[V43]],Tabela13[[#This Row],[V45]])</f>
        <v>0.17150892128571846</v>
      </c>
      <c r="DO449" s="3">
        <f>_xlfn.STDEV.S(Tabela13[[#This Row],[V43]],Tabela13[[#This Row],[V46]])</f>
        <v>8.5754460642859229E-2</v>
      </c>
      <c r="DP449" s="3">
        <f>_xlfn.STDEV.S(Tabela13[[#This Row],[V44]],Tabela13[[#This Row],[V41]])</f>
        <v>0.17150892128571846</v>
      </c>
      <c r="DQ449" s="3">
        <f>_xlfn.STDEV.S(Tabela13[[#This Row],[V44]],Tabela13[[#This Row],[V42]])</f>
        <v>8.5754460642859229E-2</v>
      </c>
      <c r="DR449" s="3">
        <f>_xlfn.STDEV.S(Tabela13[[#This Row],[V44]],Tabela13[[#This Row],[V43]])</f>
        <v>0.17150892128571846</v>
      </c>
      <c r="DS449" s="3">
        <f>_xlfn.STDEV.S(Tabela13[[#This Row],[V44]],Tabela13[[#This Row],[V45]])</f>
        <v>0</v>
      </c>
      <c r="DT449" s="3">
        <f>_xlfn.STDEV.S(Tabela13[[#This Row],[V44]],Tabela13[[#This Row],[V46]])</f>
        <v>8.5754460642859229E-2</v>
      </c>
      <c r="DU449" s="3">
        <f>_xlfn.STDEV.S(Tabela13[[#This Row],[V45]],Tabela13[[#This Row],[V41]])</f>
        <v>0.17150892128571846</v>
      </c>
      <c r="DV449" s="3">
        <f>_xlfn.STDEV.S(Tabela13[[#This Row],[V45]],Tabela13[[#This Row],[V42]])</f>
        <v>8.5754460642859229E-2</v>
      </c>
      <c r="DW449" s="3">
        <f>_xlfn.STDEV.S(Tabela13[[#This Row],[V45]],Tabela13[[#This Row],[V43]])</f>
        <v>0.17150892128571846</v>
      </c>
      <c r="DX449" s="3">
        <f>_xlfn.STDEV.S(Tabela13[[#This Row],[V45]],Tabela13[[#This Row],[V44]])</f>
        <v>0</v>
      </c>
      <c r="DY449" s="3">
        <f>_xlfn.STDEV.S(Tabela13[[#This Row],[V45]],Tabela13[[#This Row],[V46]])</f>
        <v>8.5754460642859229E-2</v>
      </c>
      <c r="DZ449" s="3">
        <f>_xlfn.STDEV.S(Tabela13[[#This Row],[V46]],Tabela13[[#This Row],[V41]])</f>
        <v>8.5754460642859229E-2</v>
      </c>
      <c r="EA449" s="3">
        <f>_xlfn.STDEV.S(Tabela13[[#This Row],[V46]],Tabela13[[#This Row],[V42]])</f>
        <v>0</v>
      </c>
      <c r="EB449" s="3">
        <f>_xlfn.STDEV.S(Tabela13[[#This Row],[V46]],Tabela13[[#This Row],[V43]])</f>
        <v>8.5754460642859229E-2</v>
      </c>
      <c r="EC449" s="3">
        <f>_xlfn.STDEV.S(Tabela13[[#This Row],[V46]],Tabela13[[#This Row],[V44]])</f>
        <v>8.5754460642859229E-2</v>
      </c>
      <c r="ED449" s="3">
        <f>_xlfn.STDEV.S(Tabela13[[#This Row],[V46]],Tabela13[[#This Row],[V45]])</f>
        <v>8.5754460642859229E-2</v>
      </c>
      <c r="EE449" s="3">
        <f t="shared" si="452"/>
        <v>-1.4142135623730949</v>
      </c>
      <c r="EF449" s="3">
        <f t="shared" si="453"/>
        <v>0</v>
      </c>
      <c r="EG449" s="3" t="str">
        <f t="shared" si="454"/>
        <v/>
      </c>
      <c r="EH449" s="3" t="str">
        <f t="shared" si="455"/>
        <v/>
      </c>
      <c r="EI449" s="3">
        <f t="shared" si="456"/>
        <v>-1.4142135623730949</v>
      </c>
      <c r="EJ449" s="3">
        <f t="shared" si="457"/>
        <v>-1.4142135623730949</v>
      </c>
      <c r="EK449" s="3">
        <f t="shared" si="458"/>
        <v>-1.4142135623730949</v>
      </c>
      <c r="EL449" s="3">
        <f t="shared" si="459"/>
        <v>1.4142135623730949</v>
      </c>
      <c r="EM449" s="3">
        <f t="shared" si="460"/>
        <v>1.4142135623730949</v>
      </c>
      <c r="EN449" s="3" t="str">
        <f t="shared" si="461"/>
        <v/>
      </c>
      <c r="EO449" s="3">
        <f t="shared" si="462"/>
        <v>0</v>
      </c>
      <c r="EP449" s="3">
        <f t="shared" si="463"/>
        <v>-1.4142135623730949</v>
      </c>
      <c r="EQ449" s="3" t="str">
        <f t="shared" si="464"/>
        <v/>
      </c>
      <c r="ER449" s="3" t="str">
        <f t="shared" si="465"/>
        <v/>
      </c>
      <c r="ES449" s="3" t="str">
        <f t="shared" si="466"/>
        <v/>
      </c>
      <c r="ET449" s="3" t="str">
        <f t="shared" si="467"/>
        <v/>
      </c>
      <c r="EU449" s="3" t="str">
        <f t="shared" si="468"/>
        <v/>
      </c>
      <c r="EV449" s="3" t="str">
        <f t="shared" si="469"/>
        <v/>
      </c>
      <c r="EW449" s="3">
        <f t="shared" si="470"/>
        <v>0</v>
      </c>
      <c r="EX449" s="3">
        <f t="shared" si="471"/>
        <v>1.4142135623730949</v>
      </c>
      <c r="EY449" s="3" t="str">
        <f t="shared" si="472"/>
        <v/>
      </c>
      <c r="EZ449" s="3">
        <f t="shared" si="473"/>
        <v>1.4142135623730949</v>
      </c>
      <c r="FA449" s="3" t="str">
        <f t="shared" si="474"/>
        <v/>
      </c>
      <c r="FB449" s="3">
        <f t="shared" si="475"/>
        <v>0</v>
      </c>
      <c r="FC449" s="3">
        <f t="shared" si="476"/>
        <v>1.4142135623730949</v>
      </c>
      <c r="FD449" s="3">
        <f t="shared" si="477"/>
        <v>-1.4142135623730949</v>
      </c>
      <c r="FE449" s="3" t="str">
        <f t="shared" si="478"/>
        <v/>
      </c>
      <c r="FF449" s="3">
        <f t="shared" si="479"/>
        <v>-1.4142135623730949</v>
      </c>
      <c r="FG449" s="3">
        <f t="shared" si="480"/>
        <v>1.4142135623730949</v>
      </c>
      <c r="FH449" s="3">
        <f t="shared" si="481"/>
        <v>1.4142135623730949</v>
      </c>
      <c r="FI449" s="4">
        <f t="shared" si="482"/>
        <v>0</v>
      </c>
      <c r="FJ449" s="4">
        <f t="shared" si="483"/>
        <v>0</v>
      </c>
      <c r="FK449" s="4">
        <f t="shared" si="484"/>
        <v>1.0263157894736843</v>
      </c>
      <c r="FL449" s="4">
        <f t="shared" si="485"/>
        <v>1.7171052631578947</v>
      </c>
      <c r="FM449" s="4">
        <f>Tabela13[[#This Row],[V139]]-Tabela13[[#This Row],[V140]]</f>
        <v>-0.6907894736842104</v>
      </c>
      <c r="FN449" s="4">
        <f>Tabela13[[#This Row],[V1]]-Tabela13[[#This Row],[V2]]/2</f>
        <v>6.9300069300068934E-3</v>
      </c>
      <c r="FO449" s="4">
        <f>Tabela13[[#This Row],[V1]]-Tabela13[[#This Row],[V3]]/2</f>
        <v>6.7567567567567557E-2</v>
      </c>
      <c r="FP449" s="4">
        <f>Tabela13[[#This Row],[V1]]-Tabela13[[#This Row],[V4]]/2</f>
        <v>6.9300069300068934E-3</v>
      </c>
      <c r="FQ449" s="4">
        <f>Tabela13[[#This Row],[V2]]-Tabela13[[#This Row],[V1]]/2</f>
        <v>0.1888426888426889</v>
      </c>
      <c r="FR449" s="4">
        <f>Tabela13[[#This Row],[V2]]-Tabela13[[#This Row],[V3]]/2</f>
        <v>0.1888426888426889</v>
      </c>
      <c r="FS449" s="4">
        <f>Tabela13[[#This Row],[V2]]-Tabela13[[#This Row],[V4]]/2</f>
        <v>0.12820512820512822</v>
      </c>
      <c r="FT449" s="4">
        <f t="shared" si="486"/>
        <v>6.9298959953516441E-3</v>
      </c>
      <c r="FU449" s="4">
        <f t="shared" si="487"/>
        <v>6.746502452190474E-2</v>
      </c>
      <c r="FV449" s="4">
        <f t="shared" si="488"/>
        <v>6.9298959953516441E-3</v>
      </c>
      <c r="FW449" s="4">
        <f t="shared" si="489"/>
        <v>0.18664472197801199</v>
      </c>
      <c r="FX449" s="4">
        <f t="shared" si="490"/>
        <v>0.18664472197801199</v>
      </c>
      <c r="FY449" s="4">
        <f t="shared" si="491"/>
        <v>0.12750955821523827</v>
      </c>
      <c r="FZ449" s="4">
        <f t="shared" si="492"/>
        <v>1.2473812791632961</v>
      </c>
      <c r="GA449" s="4">
        <f t="shared" si="493"/>
        <v>12.143704413942853</v>
      </c>
      <c r="GB449" s="4">
        <f t="shared" si="494"/>
        <v>1.2473812791632961</v>
      </c>
      <c r="GC449" s="4">
        <f t="shared" si="495"/>
        <v>33.596049956042158</v>
      </c>
      <c r="GD449" s="4">
        <f t="shared" si="496"/>
        <v>33.596049956042158</v>
      </c>
      <c r="GE449" s="4">
        <f t="shared" si="497"/>
        <v>22.951720478742889</v>
      </c>
      <c r="GF449" s="4">
        <f>Tabela13[[#This Row],[V1]]-Tabela13[[#This Row],[V2]]/Tabela13[[#This Row],[V2]]</f>
        <v>-0.86486486486486491</v>
      </c>
      <c r="GG449" s="4">
        <f>Tabela13[[#This Row],[V1]]-Tabela13[[#This Row],[V3]]/Tabela13[[#This Row],[V3]]</f>
        <v>-0.86486486486486491</v>
      </c>
      <c r="GH449" s="4">
        <f>Tabela13[[#This Row],[V1]]-Tabela13[[#This Row],[V4]]/Tabela13[[#This Row],[V4]]</f>
        <v>-0.86486486486486491</v>
      </c>
      <c r="GI449" s="4">
        <f>Tabela13[[#This Row],[V2]]-Tabela13[[#This Row],[V1]]/Tabela13[[#This Row],[V1]]</f>
        <v>-0.74358974358974361</v>
      </c>
      <c r="GJ449" s="4">
        <f>Tabela13[[#This Row],[V2]]-Tabela13[[#This Row],[V3]]/Tabela13[[#This Row],[V3]]</f>
        <v>-0.74358974358974361</v>
      </c>
      <c r="GK449" s="4">
        <f>Tabela13[[#This Row],[V2]]-Tabela13[[#This Row],[V4]]/Tabela13[[#This Row],[V4]]</f>
        <v>-0.74358974358974361</v>
      </c>
      <c r="GL449" s="4">
        <f t="shared" si="498"/>
        <v>7.0018223914195751E-2</v>
      </c>
      <c r="GM449" s="4">
        <f t="shared" si="499"/>
        <v>0.19577269577269579</v>
      </c>
      <c r="GN449" s="4">
        <f t="shared" si="500"/>
        <v>0.35765060923251135</v>
      </c>
      <c r="GO449" s="3">
        <f t="shared" si="501"/>
        <v>0</v>
      </c>
      <c r="GP449" s="3">
        <v>100</v>
      </c>
      <c r="GQ449" s="3">
        <f t="shared" si="502"/>
        <v>-1</v>
      </c>
      <c r="GR449" s="3">
        <f t="shared" si="503"/>
        <v>-100</v>
      </c>
      <c r="GS449" s="34">
        <f>COUNTIF($D$2:D448,Tabela13[[#This Row],[HomeTeam]])</f>
        <v>22</v>
      </c>
      <c r="GT449" s="34">
        <f>COUNTIF($E$2:E448,Tabela13[[#This Row],[AwayTeam]])</f>
        <v>22</v>
      </c>
      <c r="GU449" s="3">
        <f>IFERROR(AVERAGEIFS($AD$2:AD448,$D$2:D448,Tabela13[[#This Row],[HomeTeam]],$GS$2:GS448,"&gt;="&amp;Tabela13[[#This Row],[Contagem_H]]-5),"")</f>
        <v>0.88044537177284643</v>
      </c>
      <c r="GV449" s="3">
        <f>IFERROR(AVERAGEIFS($G$2:G448,$E$2:E448,Tabela13[[#This Row],[AwayTeam]],$GT$2:GT448,"&gt;="&amp;Tabela13[[#This Row],[Contagem_A]]-5),"")</f>
        <v>2</v>
      </c>
      <c r="GW449" s="3">
        <f>IFERROR(AVERAGEIFS($GQ$2:GQ448,$D$2:D448,Tabela13[[#This Row],[HomeTeam]],$GS$2:GS448,"&gt;="&amp;Tabela13[[#This Row],[Contagem_H]]-5),"")</f>
        <v>0.38</v>
      </c>
    </row>
    <row r="450" spans="1:205" x14ac:dyDescent="0.25">
      <c r="A450" t="s">
        <v>127</v>
      </c>
      <c r="B450" t="s">
        <v>288</v>
      </c>
      <c r="C450" t="s">
        <v>138</v>
      </c>
      <c r="D450" t="s">
        <v>21</v>
      </c>
      <c r="E450" t="s">
        <v>141</v>
      </c>
      <c r="F450" s="3">
        <v>0</v>
      </c>
      <c r="G450" s="3">
        <v>0</v>
      </c>
      <c r="H450" s="3" t="str">
        <f t="shared" si="504"/>
        <v>D</v>
      </c>
      <c r="I450" s="3">
        <v>2.1</v>
      </c>
      <c r="J450" s="3">
        <v>3.9</v>
      </c>
      <c r="K450" s="3">
        <v>3.1</v>
      </c>
      <c r="L450" s="3">
        <v>1.44</v>
      </c>
      <c r="M450" s="3">
        <v>2.75</v>
      </c>
      <c r="N450" s="3">
        <f t="shared" si="433"/>
        <v>0</v>
      </c>
      <c r="O450" s="3">
        <f t="shared" si="434"/>
        <v>1</v>
      </c>
      <c r="P450" s="3">
        <f t="shared" si="435"/>
        <v>1</v>
      </c>
      <c r="Q450" s="3">
        <f t="shared" si="436"/>
        <v>5.5181377762022921E-2</v>
      </c>
      <c r="R450" s="3">
        <f t="shared" si="437"/>
        <v>5.8080808080808066E-2</v>
      </c>
      <c r="S450" s="3">
        <f t="shared" si="438"/>
        <v>2.2158808933002483</v>
      </c>
      <c r="T450" s="3">
        <f t="shared" si="439"/>
        <v>4.1152073732718897</v>
      </c>
      <c r="U450" s="3">
        <f t="shared" si="440"/>
        <v>3.271062271062271</v>
      </c>
      <c r="V450" s="3">
        <f t="shared" si="441"/>
        <v>1.5194611839773129</v>
      </c>
      <c r="W450" s="3">
        <f t="shared" si="442"/>
        <v>2.9017487888455631</v>
      </c>
      <c r="X450" s="4">
        <f t="shared" si="443"/>
        <v>0.47619047619047616</v>
      </c>
      <c r="Y450" s="4">
        <f t="shared" si="444"/>
        <v>0.25641025641025644</v>
      </c>
      <c r="Z450" s="4">
        <f t="shared" si="445"/>
        <v>0.32258064516129031</v>
      </c>
      <c r="AA450" s="4">
        <f t="shared" si="446"/>
        <v>0.69444444444444442</v>
      </c>
      <c r="AB450" s="4">
        <f t="shared" si="447"/>
        <v>0.36363636363636365</v>
      </c>
      <c r="AC450" s="4">
        <f t="shared" si="448"/>
        <v>0.23809523809523808</v>
      </c>
      <c r="AD450" s="4">
        <f t="shared" si="449"/>
        <v>0.16129032258064516</v>
      </c>
      <c r="AE450" s="4">
        <f t="shared" si="450"/>
        <v>0.23809523809523808</v>
      </c>
      <c r="AF450" s="4">
        <f t="shared" si="451"/>
        <v>0.16129032258064516</v>
      </c>
      <c r="AG450" s="4">
        <f>IFERROR(AVERAGE(Tabela13[[#This Row],[V1]],Tabela13[[#This Row],[V2]]),"")</f>
        <v>0.19969278033794163</v>
      </c>
      <c r="AH450" s="4">
        <f>IFERROR(AVERAGE(Tabela13[[#This Row],[V1]],Tabela13[[#This Row],[V3]]),"")</f>
        <v>0.23809523809523808</v>
      </c>
      <c r="AI450" s="4">
        <f>IFERROR(AVERAGE(Tabela13[[#This Row],[V1]],Tabela13[[#This Row],[V4]]),"")</f>
        <v>0.19969278033794163</v>
      </c>
      <c r="AJ450" s="4">
        <f>IFERROR(AVERAGE(Tabela13[[#This Row],[V2]],Tabela13[[#This Row],[V1]]),"")</f>
        <v>0.19969278033794163</v>
      </c>
      <c r="AK450" s="4">
        <f>IFERROR(AVERAGE(Tabela13[[#This Row],[V2]],Tabela13[[#This Row],[V3]]),"")</f>
        <v>0.19969278033794163</v>
      </c>
      <c r="AL450" s="4">
        <f>IFERROR(AVERAGE(Tabela13[[#This Row],[V2]],Tabela13[[#This Row],[V4]]),"")</f>
        <v>0.16129032258064516</v>
      </c>
      <c r="AM450" s="4">
        <f>IFERROR(AVERAGE(Tabela13[[#This Row],[V3]],Tabela13[[#This Row],[V1]]),"")</f>
        <v>0.23809523809523808</v>
      </c>
      <c r="AN450" s="4">
        <f>IFERROR(AVERAGE(Tabela13[[#This Row],[V3]],Tabela13[[#This Row],[V2]]),"")</f>
        <v>0.19969278033794163</v>
      </c>
      <c r="AO450" s="4">
        <f>IFERROR(AVERAGE(Tabela13[[#This Row],[V3]],Tabela13[[#This Row],[V4]]),"")</f>
        <v>0.19969278033794163</v>
      </c>
      <c r="AP450" s="4">
        <f>IFERROR(AVERAGE(Tabela13[[#This Row],[V4]],Tabela13[[#This Row],[V1]]),"")</f>
        <v>0.19969278033794163</v>
      </c>
      <c r="AQ450" s="4">
        <f>IFERROR(AVERAGE(Tabela13[[#This Row],[V4]],Tabela13[[#This Row],[V2]]),"")</f>
        <v>0.16129032258064516</v>
      </c>
      <c r="AR450" s="4">
        <f>IFERROR(AVERAGE(Tabela13[[#This Row],[V4]],Tabela13[[#This Row],[V3]]),"")</f>
        <v>0.19969278033794163</v>
      </c>
      <c r="AS450" s="4">
        <f>_xlfn.STDEV.S(Tabela13[[#This Row],[V1]:[V2]])</f>
        <v>5.4309276588828406E-2</v>
      </c>
      <c r="AT450" s="4">
        <f>_xlfn.STDEV.S(Tabela13[[#This Row],[V1]],Tabela13[[#This Row],[V3]])</f>
        <v>0</v>
      </c>
      <c r="AU450" s="4">
        <f>_xlfn.STDEV.S(Tabela13[[#This Row],[V1]],Tabela13[[#This Row],[V4]])</f>
        <v>5.4309276588828406E-2</v>
      </c>
      <c r="AV450" s="4">
        <f>_xlfn.STDEV.S(Tabela13[[#This Row],[V2]],Tabela13[[#This Row],[V1]])</f>
        <v>5.4309276588828406E-2</v>
      </c>
      <c r="AW450" s="4">
        <f>_xlfn.STDEV.S(Tabela13[[#This Row],[V2]],Tabela13[[#This Row],[V3]])</f>
        <v>5.4309276588828406E-2</v>
      </c>
      <c r="AX450" s="4">
        <f>_xlfn.STDEV.S(Tabela13[[#This Row],[V42]],Tabela13[[#This Row],[V44]])</f>
        <v>5.4309276588828531E-2</v>
      </c>
      <c r="AY450" s="4">
        <f>_xlfn.STDEV.S(Tabela13[[#This Row],[V3]],Tabela13[[#This Row],[V1]])</f>
        <v>0</v>
      </c>
      <c r="AZ450" s="4">
        <f>_xlfn.STDEV.S(Tabela13[[#This Row],[V3]],Tabela13[[#This Row],[V2]])</f>
        <v>5.4309276588828406E-2</v>
      </c>
      <c r="BA450" s="4">
        <f>_xlfn.STDEV.S(Tabela13[[#This Row],[V3]],Tabela13[[#This Row],[V4]])</f>
        <v>5.4309276588828406E-2</v>
      </c>
      <c r="BB450" s="4">
        <f>_xlfn.STDEV.S(Tabela13[[#This Row],[V4]],Tabela13[[#This Row],[V1]])</f>
        <v>5.4309276588828406E-2</v>
      </c>
      <c r="BC450" s="4">
        <f>_xlfn.STDEV.S(Tabela13[[#This Row],[V4]],Tabela13[[#This Row],[V2]])</f>
        <v>0</v>
      </c>
      <c r="BD450" s="4">
        <f>_xlfn.STDEV.S(Tabela13[[#This Row],[V4]],Tabela13[[#This Row],[V3]])</f>
        <v>5.4309276588828406E-2</v>
      </c>
      <c r="BE450" s="4">
        <f>Tabela13[[#This Row],[V17]]/Tabela13[[#This Row],[V5]]</f>
        <v>0.27196414661020996</v>
      </c>
      <c r="BF450" s="4">
        <f>Tabela13[[#This Row],[V18]]/Tabela13[[#This Row],[V6]]</f>
        <v>0</v>
      </c>
      <c r="BG450" s="4">
        <f>Tabela13[[#This Row],[V19]]/Tabela13[[#This Row],[V7]]</f>
        <v>0.27196414661020996</v>
      </c>
      <c r="BH450" s="4">
        <f>Tabela13[[#This Row],[V20]]/Tabela13[[#This Row],[V8]]</f>
        <v>0.27196414661020996</v>
      </c>
      <c r="BI450" s="4">
        <f>Tabela13[[#This Row],[V21]]/Tabela13[[#This Row],[V9]]</f>
        <v>0.27196414661020996</v>
      </c>
      <c r="BJ450" s="4">
        <f>Tabela13[[#This Row],[V22]]/Tabela13[[#This Row],[V10]]</f>
        <v>0.33671751485073692</v>
      </c>
      <c r="BK450" s="4">
        <f>Tabela13[[#This Row],[V23]]/Tabela13[[#This Row],[V11]]</f>
        <v>0</v>
      </c>
      <c r="BL450" s="4">
        <f>Tabela13[[#This Row],[V24]]/Tabela13[[#This Row],[V12]]</f>
        <v>0.27196414661020996</v>
      </c>
      <c r="BM450" s="4">
        <f>Tabela13[[#This Row],[V25]]/Tabela13[[#This Row],[V13]]</f>
        <v>0.27196414661020996</v>
      </c>
      <c r="BN450" s="4">
        <f>Tabela13[[#This Row],[V26]]/Tabela13[[#This Row],[V14]]</f>
        <v>0.27196414661020996</v>
      </c>
      <c r="BO450" s="4">
        <f>Tabela13[[#This Row],[V27]]/Tabela13[[#This Row],[V15]]</f>
        <v>0</v>
      </c>
      <c r="BP450" s="4">
        <f>Tabela13[[#This Row],[V28]]/Tabela13[[#This Row],[V16]]</f>
        <v>0.27196414661020996</v>
      </c>
      <c r="BQ450" s="4">
        <f>Tabela13[[#This Row],[V1]]-Tabela13[[#This Row],[V2]]</f>
        <v>7.6804915514592925E-2</v>
      </c>
      <c r="BR450" s="4">
        <f>Tabela13[[#This Row],[V1]]-Tabela13[[#This Row],[V3]]</f>
        <v>0</v>
      </c>
      <c r="BS450" s="4">
        <f>Tabela13[[#This Row],[V1]]-Tabela13[[#This Row],[V4]]</f>
        <v>7.6804915514592925E-2</v>
      </c>
      <c r="BT450" s="4">
        <f>Tabela13[[#This Row],[V2]]-Tabela13[[#This Row],[V1]]</f>
        <v>-7.6804915514592925E-2</v>
      </c>
      <c r="BU450" s="4">
        <f>Tabela13[[#This Row],[V2]]-Tabela13[[#This Row],[V3]]</f>
        <v>-7.6804915514592925E-2</v>
      </c>
      <c r="BV450" s="4">
        <f>Tabela13[[#This Row],[V2]]-Tabela13[[#This Row],[V4]]</f>
        <v>0</v>
      </c>
      <c r="BW450" s="4">
        <f>AVERAGE(Tabela13[[#This Row],[V41]],Tabela13[[#This Row],[V42]])</f>
        <v>3.8402457757296463E-2</v>
      </c>
      <c r="BX450" s="4">
        <f>AVERAGE(Tabela13[[#This Row],[V41]],Tabela13[[#This Row],[V43]])</f>
        <v>7.6804915514592925E-2</v>
      </c>
      <c r="BY450" s="4">
        <f>AVERAGE(Tabela13[[#This Row],[V41]],Tabela13[[#This Row],[V44]])</f>
        <v>0</v>
      </c>
      <c r="BZ450" s="4">
        <f>AVERAGE(Tabela13[[#This Row],[V41]],Tabela13[[#This Row],[V45]])</f>
        <v>0</v>
      </c>
      <c r="CA450" s="4">
        <f>AVERAGE(Tabela13[[#This Row],[V41]],Tabela13[[#This Row],[V46]])</f>
        <v>3.8402457757296463E-2</v>
      </c>
      <c r="CB450" s="4">
        <f>AVERAGE(Tabela13[[#This Row],[V42]],Tabela13[[#This Row],[V41]])</f>
        <v>3.8402457757296463E-2</v>
      </c>
      <c r="CC450" s="4">
        <f>AVERAGE(Tabela13[[#This Row],[V42]],Tabela13[[#This Row],[V43]])</f>
        <v>3.8402457757296463E-2</v>
      </c>
      <c r="CD450" s="4">
        <f>AVERAGE(Tabela13[[#This Row],[V42]],Tabela13[[#This Row],[V44]])</f>
        <v>-3.8402457757296463E-2</v>
      </c>
      <c r="CE450" s="4">
        <f>AVERAGE(Tabela13[[#This Row],[V42]],Tabela13[[#This Row],[V45]])</f>
        <v>-3.8402457757296463E-2</v>
      </c>
      <c r="CF450" s="4">
        <f>AVERAGE(Tabela13[[#This Row],[V42]],Tabela13[[#This Row],[V46]])</f>
        <v>0</v>
      </c>
      <c r="CG450" s="4">
        <f>AVERAGE(Tabela13[[#This Row],[V43]],Tabela13[[#This Row],[V41]])</f>
        <v>7.6804915514592925E-2</v>
      </c>
      <c r="CH450" s="4">
        <f>AVERAGE(Tabela13[[#This Row],[V43]],Tabela13[[#This Row],[V42]])</f>
        <v>3.8402457757296463E-2</v>
      </c>
      <c r="CI450" s="4">
        <f>AVERAGE(Tabela13[[#This Row],[V43]],Tabela13[[#This Row],[V44]])</f>
        <v>0</v>
      </c>
      <c r="CJ450" s="4">
        <f>AVERAGE(Tabela13[[#This Row],[V43]],Tabela13[[#This Row],[V45]])</f>
        <v>0</v>
      </c>
      <c r="CK450" s="4">
        <f>AVERAGE(Tabela13[[#This Row],[V43]],Tabela13[[#This Row],[V46]])</f>
        <v>3.8402457757296463E-2</v>
      </c>
      <c r="CL450" s="4">
        <f>AVERAGE(Tabela13[[#This Row],[V44]],Tabela13[[#This Row],[V41]])</f>
        <v>0</v>
      </c>
      <c r="CM450" s="4">
        <f>AVERAGE(Tabela13[[#This Row],[V44]],Tabela13[[#This Row],[V42]])</f>
        <v>-3.8402457757296463E-2</v>
      </c>
      <c r="CN450" s="4">
        <f>AVERAGE(Tabela13[[#This Row],[V44]],Tabela13[[#This Row],[V43]])</f>
        <v>0</v>
      </c>
      <c r="CO450" s="4">
        <f>AVERAGE(Tabela13[[#This Row],[V44]],Tabela13[[#This Row],[V45]])</f>
        <v>-7.6804915514592925E-2</v>
      </c>
      <c r="CP450" s="4">
        <f>AVERAGE(Tabela13[[#This Row],[V44]],Tabela13[[#This Row],[V46]])</f>
        <v>-3.8402457757296463E-2</v>
      </c>
      <c r="CQ450" s="4">
        <f>AVERAGE(Tabela13[[#This Row],[V45]],Tabela13[[#This Row],[V41]])</f>
        <v>0</v>
      </c>
      <c r="CR450" s="4">
        <f>AVERAGE(Tabela13[[#This Row],[V45]],Tabela13[[#This Row],[V42]])</f>
        <v>-3.8402457757296463E-2</v>
      </c>
      <c r="CS450" s="4">
        <f>AVERAGE(Tabela13[[#This Row],[V45]],Tabela13[[#This Row],[V43]])</f>
        <v>0</v>
      </c>
      <c r="CT450" s="4">
        <f>AVERAGE(Tabela13[[#This Row],[V45]],Tabela13[[#This Row],[V44]])</f>
        <v>-7.6804915514592925E-2</v>
      </c>
      <c r="CU450" s="4">
        <f>AVERAGE(Tabela13[[#This Row],[V45]],Tabela13[[#This Row],[V46]])</f>
        <v>-3.8402457757296463E-2</v>
      </c>
      <c r="CV450" s="4">
        <f>AVERAGE(Tabela13[[#This Row],[V46]],Tabela13[[#This Row],[V41]])</f>
        <v>3.8402457757296463E-2</v>
      </c>
      <c r="CW450" s="4">
        <f>AVERAGE(Tabela13[[#This Row],[V46]],Tabela13[[#This Row],[V42]])</f>
        <v>0</v>
      </c>
      <c r="CX450" s="4">
        <f>AVERAGE(Tabela13[[#This Row],[V46]],Tabela13[[#This Row],[V43]])</f>
        <v>3.8402457757296463E-2</v>
      </c>
      <c r="CY450" s="4">
        <f>AVERAGE(Tabela13[[#This Row],[V46]],Tabela13[[#This Row],[V44]])</f>
        <v>-3.8402457757296463E-2</v>
      </c>
      <c r="CZ450" s="4">
        <f>AVERAGE(Tabela13[[#This Row],[V46]],Tabela13[[#This Row],[V45]])</f>
        <v>-3.8402457757296463E-2</v>
      </c>
      <c r="DA450" s="3">
        <f>_xlfn.STDEV.S(Tabela13[[#This Row],[V41]],Tabela13[[#This Row],[V42]])</f>
        <v>5.4309276588828531E-2</v>
      </c>
      <c r="DB450" s="3">
        <f>_xlfn.STDEV.S(Tabela13[[#This Row],[V41]],Tabela13[[#This Row],[V43]])</f>
        <v>0</v>
      </c>
      <c r="DC450" s="3">
        <f>_xlfn.STDEV.S(Tabela13[[#This Row],[V41]],Tabela13[[#This Row],[V44]])</f>
        <v>0.10861855317765706</v>
      </c>
      <c r="DD450" s="3">
        <f>_xlfn.STDEV.S(Tabela13[[#This Row],[V41]],Tabela13[[#This Row],[V45]])</f>
        <v>0.10861855317765706</v>
      </c>
      <c r="DE450" s="3">
        <f>_xlfn.STDEV.S(Tabela13[[#This Row],[V41]],Tabela13[[#This Row],[V46]])</f>
        <v>5.4309276588828531E-2</v>
      </c>
      <c r="DF450" s="3">
        <f>_xlfn.STDEV.S(Tabela13[[#This Row],[V42]],Tabela13[[#This Row],[V41]])</f>
        <v>5.4309276588828531E-2</v>
      </c>
      <c r="DG450" s="3">
        <f>_xlfn.STDEV.S(Tabela13[[#This Row],[V42]],Tabela13[[#This Row],[V43]])</f>
        <v>5.4309276588828531E-2</v>
      </c>
      <c r="DH450" s="3">
        <f>_xlfn.STDEV.S(Tabela13[[#This Row],[V42]],Tabela13[[#This Row],[V44]])</f>
        <v>5.4309276588828531E-2</v>
      </c>
      <c r="DI450" s="3">
        <f>_xlfn.STDEV.S(Tabela13[[#This Row],[V42]],Tabela13[[#This Row],[V45]])</f>
        <v>5.4309276588828531E-2</v>
      </c>
      <c r="DJ450" s="3">
        <f>_xlfn.STDEV.S(Tabela13[[#This Row],[V42]],Tabela13[[#This Row],[V46]])</f>
        <v>0</v>
      </c>
      <c r="DK450" s="3">
        <f>_xlfn.STDEV.S(Tabela13[[#This Row],[V43]],Tabela13[[#This Row],[V41]])</f>
        <v>0</v>
      </c>
      <c r="DL450" s="3">
        <f>_xlfn.STDEV.S(Tabela13[[#This Row],[V43]],Tabela13[[#This Row],[V42]])</f>
        <v>5.4309276588828531E-2</v>
      </c>
      <c r="DM450" s="3">
        <f>_xlfn.STDEV.S(Tabela13[[#This Row],[V43]],Tabela13[[#This Row],[V44]])</f>
        <v>0.10861855317765706</v>
      </c>
      <c r="DN450" s="3">
        <f>_xlfn.STDEV.S(Tabela13[[#This Row],[V43]],Tabela13[[#This Row],[V45]])</f>
        <v>0.10861855317765706</v>
      </c>
      <c r="DO450" s="3">
        <f>_xlfn.STDEV.S(Tabela13[[#This Row],[V43]],Tabela13[[#This Row],[V46]])</f>
        <v>5.4309276588828531E-2</v>
      </c>
      <c r="DP450" s="3">
        <f>_xlfn.STDEV.S(Tabela13[[#This Row],[V44]],Tabela13[[#This Row],[V41]])</f>
        <v>0.10861855317765706</v>
      </c>
      <c r="DQ450" s="3">
        <f>_xlfn.STDEV.S(Tabela13[[#This Row],[V44]],Tabela13[[#This Row],[V42]])</f>
        <v>5.4309276588828531E-2</v>
      </c>
      <c r="DR450" s="3">
        <f>_xlfn.STDEV.S(Tabela13[[#This Row],[V44]],Tabela13[[#This Row],[V43]])</f>
        <v>0.10861855317765706</v>
      </c>
      <c r="DS450" s="3">
        <f>_xlfn.STDEV.S(Tabela13[[#This Row],[V44]],Tabela13[[#This Row],[V45]])</f>
        <v>0</v>
      </c>
      <c r="DT450" s="3">
        <f>_xlfn.STDEV.S(Tabela13[[#This Row],[V44]],Tabela13[[#This Row],[V46]])</f>
        <v>5.4309276588828531E-2</v>
      </c>
      <c r="DU450" s="3">
        <f>_xlfn.STDEV.S(Tabela13[[#This Row],[V45]],Tabela13[[#This Row],[V41]])</f>
        <v>0.10861855317765706</v>
      </c>
      <c r="DV450" s="3">
        <f>_xlfn.STDEV.S(Tabela13[[#This Row],[V45]],Tabela13[[#This Row],[V42]])</f>
        <v>5.4309276588828531E-2</v>
      </c>
      <c r="DW450" s="3">
        <f>_xlfn.STDEV.S(Tabela13[[#This Row],[V45]],Tabela13[[#This Row],[V43]])</f>
        <v>0.10861855317765706</v>
      </c>
      <c r="DX450" s="3">
        <f>_xlfn.STDEV.S(Tabela13[[#This Row],[V45]],Tabela13[[#This Row],[V44]])</f>
        <v>0</v>
      </c>
      <c r="DY450" s="3">
        <f>_xlfn.STDEV.S(Tabela13[[#This Row],[V45]],Tabela13[[#This Row],[V46]])</f>
        <v>5.4309276588828531E-2</v>
      </c>
      <c r="DZ450" s="3">
        <f>_xlfn.STDEV.S(Tabela13[[#This Row],[V46]],Tabela13[[#This Row],[V41]])</f>
        <v>5.4309276588828531E-2</v>
      </c>
      <c r="EA450" s="3">
        <f>_xlfn.STDEV.S(Tabela13[[#This Row],[V46]],Tabela13[[#This Row],[V42]])</f>
        <v>0</v>
      </c>
      <c r="EB450" s="3">
        <f>_xlfn.STDEV.S(Tabela13[[#This Row],[V46]],Tabela13[[#This Row],[V43]])</f>
        <v>5.4309276588828531E-2</v>
      </c>
      <c r="EC450" s="3">
        <f>_xlfn.STDEV.S(Tabela13[[#This Row],[V46]],Tabela13[[#This Row],[V44]])</f>
        <v>5.4309276588828531E-2</v>
      </c>
      <c r="ED450" s="3">
        <f>_xlfn.STDEV.S(Tabela13[[#This Row],[V46]],Tabela13[[#This Row],[V45]])</f>
        <v>5.4309276588828531E-2</v>
      </c>
      <c r="EE450" s="3">
        <f t="shared" si="452"/>
        <v>1.4142135623730951</v>
      </c>
      <c r="EF450" s="3">
        <f t="shared" si="453"/>
        <v>0</v>
      </c>
      <c r="EG450" s="3" t="str">
        <f t="shared" si="454"/>
        <v/>
      </c>
      <c r="EH450" s="3" t="str">
        <f t="shared" si="455"/>
        <v/>
      </c>
      <c r="EI450" s="3">
        <f t="shared" si="456"/>
        <v>1.4142135623730951</v>
      </c>
      <c r="EJ450" s="3">
        <f t="shared" si="457"/>
        <v>1.4142135623730951</v>
      </c>
      <c r="EK450" s="3">
        <f t="shared" si="458"/>
        <v>1.4142135623730951</v>
      </c>
      <c r="EL450" s="3">
        <f t="shared" si="459"/>
        <v>-1.4142135623730951</v>
      </c>
      <c r="EM450" s="3">
        <f t="shared" si="460"/>
        <v>-1.4142135623730951</v>
      </c>
      <c r="EN450" s="3" t="str">
        <f t="shared" si="461"/>
        <v/>
      </c>
      <c r="EO450" s="3">
        <f t="shared" si="462"/>
        <v>0</v>
      </c>
      <c r="EP450" s="3">
        <f t="shared" si="463"/>
        <v>1.4142135623730951</v>
      </c>
      <c r="EQ450" s="3" t="str">
        <f t="shared" si="464"/>
        <v/>
      </c>
      <c r="ER450" s="3" t="str">
        <f t="shared" si="465"/>
        <v/>
      </c>
      <c r="ES450" s="3" t="str">
        <f t="shared" si="466"/>
        <v/>
      </c>
      <c r="ET450" s="3" t="str">
        <f t="shared" si="467"/>
        <v/>
      </c>
      <c r="EU450" s="3" t="str">
        <f t="shared" si="468"/>
        <v/>
      </c>
      <c r="EV450" s="3" t="str">
        <f t="shared" si="469"/>
        <v/>
      </c>
      <c r="EW450" s="3">
        <f t="shared" si="470"/>
        <v>0</v>
      </c>
      <c r="EX450" s="3">
        <f t="shared" si="471"/>
        <v>-1.4142135623730951</v>
      </c>
      <c r="EY450" s="3" t="str">
        <f t="shared" si="472"/>
        <v/>
      </c>
      <c r="EZ450" s="3">
        <f t="shared" si="473"/>
        <v>-1.4142135623730951</v>
      </c>
      <c r="FA450" s="3" t="str">
        <f t="shared" si="474"/>
        <v/>
      </c>
      <c r="FB450" s="3">
        <f t="shared" si="475"/>
        <v>0</v>
      </c>
      <c r="FC450" s="3">
        <f t="shared" si="476"/>
        <v>-1.4142135623730951</v>
      </c>
      <c r="FD450" s="3">
        <f t="shared" si="477"/>
        <v>1.4142135623730951</v>
      </c>
      <c r="FE450" s="3" t="str">
        <f t="shared" si="478"/>
        <v/>
      </c>
      <c r="FF450" s="3">
        <f t="shared" si="479"/>
        <v>1.4142135623730951</v>
      </c>
      <c r="FG450" s="3">
        <f t="shared" si="480"/>
        <v>-1.4142135623730951</v>
      </c>
      <c r="FH450" s="3">
        <f t="shared" si="481"/>
        <v>-1.4142135623730951</v>
      </c>
      <c r="FI450" s="4">
        <f t="shared" si="482"/>
        <v>0</v>
      </c>
      <c r="FJ450" s="4">
        <f t="shared" si="483"/>
        <v>0</v>
      </c>
      <c r="FK450" s="4">
        <f t="shared" si="484"/>
        <v>1.5968645016797309</v>
      </c>
      <c r="FL450" s="4">
        <f t="shared" si="485"/>
        <v>1.16013437849944</v>
      </c>
      <c r="FM450" s="4">
        <f>Tabela13[[#This Row],[V139]]-Tabela13[[#This Row],[V140]]</f>
        <v>0.43673012318029092</v>
      </c>
      <c r="FN450" s="4">
        <f>Tabela13[[#This Row],[V1]]-Tabela13[[#This Row],[V2]]/2</f>
        <v>0.15745007680491552</v>
      </c>
      <c r="FO450" s="4">
        <f>Tabela13[[#This Row],[V1]]-Tabela13[[#This Row],[V3]]/2</f>
        <v>0.11904761904761904</v>
      </c>
      <c r="FP450" s="4">
        <f>Tabela13[[#This Row],[V1]]-Tabela13[[#This Row],[V4]]/2</f>
        <v>0.15745007680491552</v>
      </c>
      <c r="FQ450" s="4">
        <f>Tabela13[[#This Row],[V2]]-Tabela13[[#This Row],[V1]]/2</f>
        <v>4.2242703533026116E-2</v>
      </c>
      <c r="FR450" s="4">
        <f>Tabela13[[#This Row],[V2]]-Tabela13[[#This Row],[V3]]/2</f>
        <v>4.2242703533026116E-2</v>
      </c>
      <c r="FS450" s="4">
        <f>Tabela13[[#This Row],[V2]]-Tabela13[[#This Row],[V4]]/2</f>
        <v>8.0645161290322578E-2</v>
      </c>
      <c r="FT450" s="4">
        <f t="shared" si="486"/>
        <v>0.15616800330593114</v>
      </c>
      <c r="FU450" s="4">
        <f t="shared" si="487"/>
        <v>0.11848995915813776</v>
      </c>
      <c r="FV450" s="4">
        <f t="shared" si="488"/>
        <v>0.15616800330593114</v>
      </c>
      <c r="FW450" s="4">
        <f t="shared" si="489"/>
        <v>4.2217603793220877E-2</v>
      </c>
      <c r="FX450" s="4">
        <f t="shared" si="490"/>
        <v>4.2217603793220877E-2</v>
      </c>
      <c r="FY450" s="4">
        <f t="shared" si="491"/>
        <v>8.0471011265460871E-2</v>
      </c>
      <c r="FZ450" s="4">
        <f t="shared" si="492"/>
        <v>28.110240595067609</v>
      </c>
      <c r="GA450" s="4">
        <f t="shared" si="493"/>
        <v>21.328192648464796</v>
      </c>
      <c r="GB450" s="4">
        <f t="shared" si="494"/>
        <v>28.110240595067609</v>
      </c>
      <c r="GC450" s="4">
        <f t="shared" si="495"/>
        <v>7.5991686827797578</v>
      </c>
      <c r="GD450" s="4">
        <f t="shared" si="496"/>
        <v>7.5991686827797578</v>
      </c>
      <c r="GE450" s="4">
        <f t="shared" si="497"/>
        <v>14.484782027782956</v>
      </c>
      <c r="GF450" s="4">
        <f>Tabela13[[#This Row],[V1]]-Tabela13[[#This Row],[V2]]/Tabela13[[#This Row],[V2]]</f>
        <v>-0.76190476190476186</v>
      </c>
      <c r="GG450" s="4">
        <f>Tabela13[[#This Row],[V1]]-Tabela13[[#This Row],[V3]]/Tabela13[[#This Row],[V3]]</f>
        <v>-0.76190476190476186</v>
      </c>
      <c r="GH450" s="4">
        <f>Tabela13[[#This Row],[V1]]-Tabela13[[#This Row],[V4]]/Tabela13[[#This Row],[V4]]</f>
        <v>-0.76190476190476186</v>
      </c>
      <c r="GI450" s="4">
        <f>Tabela13[[#This Row],[V2]]-Tabela13[[#This Row],[V1]]/Tabela13[[#This Row],[V1]]</f>
        <v>-0.83870967741935487</v>
      </c>
      <c r="GJ450" s="4">
        <f>Tabela13[[#This Row],[V2]]-Tabela13[[#This Row],[V3]]/Tabela13[[#This Row],[V3]]</f>
        <v>-0.83870967741935487</v>
      </c>
      <c r="GK450" s="4">
        <f>Tabela13[[#This Row],[V2]]-Tabela13[[#This Row],[V4]]/Tabela13[[#This Row],[V4]]</f>
        <v>-0.83870967741935487</v>
      </c>
      <c r="GL450" s="4">
        <f t="shared" si="498"/>
        <v>4.4343338647436802E-2</v>
      </c>
      <c r="GM450" s="4">
        <f t="shared" si="499"/>
        <v>0.19969278033794161</v>
      </c>
      <c r="GN450" s="4">
        <f t="shared" si="500"/>
        <v>0.22205779584216431</v>
      </c>
      <c r="GO450" s="3">
        <f t="shared" si="501"/>
        <v>0</v>
      </c>
      <c r="GP450" s="3">
        <v>100</v>
      </c>
      <c r="GQ450" s="3">
        <f t="shared" si="502"/>
        <v>-1</v>
      </c>
      <c r="GR450" s="3">
        <f t="shared" si="503"/>
        <v>-100</v>
      </c>
      <c r="GS450" s="34">
        <f>COUNTIF($D$2:D449,Tabela13[[#This Row],[HomeTeam]])</f>
        <v>22</v>
      </c>
      <c r="GT450" s="34">
        <f>COUNTIF($E$2:E449,Tabela13[[#This Row],[AwayTeam]])</f>
        <v>22</v>
      </c>
      <c r="GU450" s="3">
        <f>IFERROR(AVERAGEIFS($AD$2:AD449,$D$2:D449,Tabela13[[#This Row],[HomeTeam]],$GS$2:GS449,"&gt;="&amp;Tabela13[[#This Row],[Contagem_H]]-5),"")</f>
        <v>1.1844583406833986</v>
      </c>
      <c r="GV450" s="3">
        <f>IFERROR(AVERAGEIFS($G$2:G449,$E$2:E449,Tabela13[[#This Row],[AwayTeam]],$GT$2:GT449,"&gt;="&amp;Tabela13[[#This Row],[Contagem_A]]-5),"")</f>
        <v>1.2</v>
      </c>
      <c r="GW450" s="3">
        <f>IFERROR(AVERAGEIFS($GQ$2:GQ449,$D$2:D449,Tabela13[[#This Row],[HomeTeam]],$GS$2:GS449,"&gt;="&amp;Tabela13[[#This Row],[Contagem_H]]-5),"")</f>
        <v>-0.33600000000000002</v>
      </c>
    </row>
    <row r="451" spans="1:205" x14ac:dyDescent="0.25">
      <c r="A451" t="s">
        <v>127</v>
      </c>
      <c r="B451" t="s">
        <v>288</v>
      </c>
      <c r="C451" t="s">
        <v>138</v>
      </c>
      <c r="D451" t="s">
        <v>24</v>
      </c>
      <c r="E451" t="s">
        <v>133</v>
      </c>
      <c r="F451" s="3">
        <v>1</v>
      </c>
      <c r="G451" s="3">
        <v>1</v>
      </c>
      <c r="H451" s="3" t="str">
        <f t="shared" si="504"/>
        <v>D</v>
      </c>
      <c r="I451" s="3">
        <v>1.48</v>
      </c>
      <c r="J451" s="3">
        <v>4.5</v>
      </c>
      <c r="K451" s="3">
        <v>6.5</v>
      </c>
      <c r="L451" s="3">
        <v>1.57</v>
      </c>
      <c r="M451" s="3">
        <v>2.38</v>
      </c>
      <c r="N451" s="3">
        <f t="shared" ref="N451:N514" si="505">SUM(F451:G451)</f>
        <v>2</v>
      </c>
      <c r="O451" s="3">
        <f t="shared" ref="O451:O514" si="506">IF(H451="H",3,IF(H451="D",1,0))</f>
        <v>1</v>
      </c>
      <c r="P451" s="3">
        <f t="shared" ref="P451:P514" si="507">IF(H451="A",3,IF(H451="D",1,0))</f>
        <v>1</v>
      </c>
      <c r="Q451" s="3">
        <f t="shared" ref="Q451:Q514" si="508">((1/I451)+(1/J451)+(1/K451))-1</f>
        <v>5.1744051744051722E-2</v>
      </c>
      <c r="R451" s="3">
        <f t="shared" ref="R451:R514" si="509">((1/L451)+(1/M451-1))</f>
        <v>5.7110742386126456E-2</v>
      </c>
      <c r="S451" s="3">
        <f t="shared" ref="S451:S514" si="510">I451*(1+Q451)</f>
        <v>1.5565811965811964</v>
      </c>
      <c r="T451" s="3">
        <f t="shared" ref="T451:T514" si="511">J451*(1+Q451)</f>
        <v>4.7328482328482329</v>
      </c>
      <c r="U451" s="3">
        <f t="shared" ref="U451:U514" si="512">K451*(1+Q451)</f>
        <v>6.8363363363363359</v>
      </c>
      <c r="V451" s="3">
        <f t="shared" ref="V451:V514" si="513">L451*(1+Q451)</f>
        <v>1.6512381612381613</v>
      </c>
      <c r="W451" s="3">
        <f t="shared" ref="W451:W514" si="514">M451*(1+Q451)</f>
        <v>2.5031508431508431</v>
      </c>
      <c r="X451" s="4">
        <f t="shared" ref="X451:X514" si="515">1/I451</f>
        <v>0.67567567567567566</v>
      </c>
      <c r="Y451" s="4">
        <f t="shared" ref="Y451:Y514" si="516">1/J451</f>
        <v>0.22222222222222221</v>
      </c>
      <c r="Z451" s="4">
        <f t="shared" ref="Z451:Z514" si="517">1/K451</f>
        <v>0.15384615384615385</v>
      </c>
      <c r="AA451" s="4">
        <f t="shared" ref="AA451:AA514" si="518">1/L451</f>
        <v>0.63694267515923564</v>
      </c>
      <c r="AB451" s="4">
        <f t="shared" ref="AB451:AB514" si="519">1/M451</f>
        <v>0.42016806722689076</v>
      </c>
      <c r="AC451" s="4">
        <f t="shared" ref="AC451:AC514" si="520">(X451+F451)/2</f>
        <v>0.83783783783783783</v>
      </c>
      <c r="AD451" s="4">
        <f t="shared" ref="AD451:AD514" si="521">(Z451+G451)/2</f>
        <v>0.57692307692307687</v>
      </c>
      <c r="AE451" s="4">
        <f t="shared" ref="AE451:AE514" si="522">(X451+G451)/2</f>
        <v>0.83783783783783783</v>
      </c>
      <c r="AF451" s="4">
        <f t="shared" ref="AF451:AF514" si="523">(Z451+F451)/2</f>
        <v>0.57692307692307687</v>
      </c>
      <c r="AG451" s="4">
        <f>IFERROR(AVERAGE(Tabela13[[#This Row],[V1]],Tabela13[[#This Row],[V2]]),"")</f>
        <v>0.70738045738045741</v>
      </c>
      <c r="AH451" s="4">
        <f>IFERROR(AVERAGE(Tabela13[[#This Row],[V1]],Tabela13[[#This Row],[V3]]),"")</f>
        <v>0.83783783783783783</v>
      </c>
      <c r="AI451" s="4">
        <f>IFERROR(AVERAGE(Tabela13[[#This Row],[V1]],Tabela13[[#This Row],[V4]]),"")</f>
        <v>0.70738045738045741</v>
      </c>
      <c r="AJ451" s="4">
        <f>IFERROR(AVERAGE(Tabela13[[#This Row],[V2]],Tabela13[[#This Row],[V1]]),"")</f>
        <v>0.70738045738045741</v>
      </c>
      <c r="AK451" s="4">
        <f>IFERROR(AVERAGE(Tabela13[[#This Row],[V2]],Tabela13[[#This Row],[V3]]),"")</f>
        <v>0.70738045738045741</v>
      </c>
      <c r="AL451" s="4">
        <f>IFERROR(AVERAGE(Tabela13[[#This Row],[V2]],Tabela13[[#This Row],[V4]]),"")</f>
        <v>0.57692307692307687</v>
      </c>
      <c r="AM451" s="4">
        <f>IFERROR(AVERAGE(Tabela13[[#This Row],[V3]],Tabela13[[#This Row],[V1]]),"")</f>
        <v>0.83783783783783783</v>
      </c>
      <c r="AN451" s="4">
        <f>IFERROR(AVERAGE(Tabela13[[#This Row],[V3]],Tabela13[[#This Row],[V2]]),"")</f>
        <v>0.70738045738045741</v>
      </c>
      <c r="AO451" s="4">
        <f>IFERROR(AVERAGE(Tabela13[[#This Row],[V3]],Tabela13[[#This Row],[V4]]),"")</f>
        <v>0.70738045738045741</v>
      </c>
      <c r="AP451" s="4">
        <f>IFERROR(AVERAGE(Tabela13[[#This Row],[V4]],Tabela13[[#This Row],[V1]]),"")</f>
        <v>0.70738045738045741</v>
      </c>
      <c r="AQ451" s="4">
        <f>IFERROR(AVERAGE(Tabela13[[#This Row],[V4]],Tabela13[[#This Row],[V2]]),"")</f>
        <v>0.57692307692307687</v>
      </c>
      <c r="AR451" s="4">
        <f>IFERROR(AVERAGE(Tabela13[[#This Row],[V4]],Tabela13[[#This Row],[V3]]),"")</f>
        <v>0.70738045738045741</v>
      </c>
      <c r="AS451" s="4">
        <f>_xlfn.STDEV.S(Tabela13[[#This Row],[V1]:[V2]])</f>
        <v>0.18449459675449381</v>
      </c>
      <c r="AT451" s="4">
        <f>_xlfn.STDEV.S(Tabela13[[#This Row],[V1]],Tabela13[[#This Row],[V3]])</f>
        <v>0</v>
      </c>
      <c r="AU451" s="4">
        <f>_xlfn.STDEV.S(Tabela13[[#This Row],[V1]],Tabela13[[#This Row],[V4]])</f>
        <v>0.18449459675449381</v>
      </c>
      <c r="AV451" s="4">
        <f>_xlfn.STDEV.S(Tabela13[[#This Row],[V2]],Tabela13[[#This Row],[V1]])</f>
        <v>0.18449459675449381</v>
      </c>
      <c r="AW451" s="4">
        <f>_xlfn.STDEV.S(Tabela13[[#This Row],[V2]],Tabela13[[#This Row],[V3]])</f>
        <v>0.18449459675449381</v>
      </c>
      <c r="AX451" s="4">
        <f>_xlfn.STDEV.S(Tabela13[[#This Row],[V42]],Tabela13[[#This Row],[V44]])</f>
        <v>0.18449459675449423</v>
      </c>
      <c r="AY451" s="4">
        <f>_xlfn.STDEV.S(Tabela13[[#This Row],[V3]],Tabela13[[#This Row],[V1]])</f>
        <v>0</v>
      </c>
      <c r="AZ451" s="4">
        <f>_xlfn.STDEV.S(Tabela13[[#This Row],[V3]],Tabela13[[#This Row],[V2]])</f>
        <v>0.18449459675449381</v>
      </c>
      <c r="BA451" s="4">
        <f>_xlfn.STDEV.S(Tabela13[[#This Row],[V3]],Tabela13[[#This Row],[V4]])</f>
        <v>0.18449459675449381</v>
      </c>
      <c r="BB451" s="4">
        <f>_xlfn.STDEV.S(Tabela13[[#This Row],[V4]],Tabela13[[#This Row],[V1]])</f>
        <v>0.18449459675449381</v>
      </c>
      <c r="BC451" s="4">
        <f>_xlfn.STDEV.S(Tabela13[[#This Row],[V4]],Tabela13[[#This Row],[V2]])</f>
        <v>0</v>
      </c>
      <c r="BD451" s="4">
        <f>_xlfn.STDEV.S(Tabela13[[#This Row],[V4]],Tabela13[[#This Row],[V3]])</f>
        <v>0.18449459675449381</v>
      </c>
      <c r="BE451" s="4">
        <f>Tabela13[[#This Row],[V17]]/Tabela13[[#This Row],[V5]]</f>
        <v>0.26081381642589718</v>
      </c>
      <c r="BF451" s="4">
        <f>Tabela13[[#This Row],[V18]]/Tabela13[[#This Row],[V6]]</f>
        <v>0</v>
      </c>
      <c r="BG451" s="4">
        <f>Tabela13[[#This Row],[V19]]/Tabela13[[#This Row],[V7]]</f>
        <v>0.26081381642589718</v>
      </c>
      <c r="BH451" s="4">
        <f>Tabela13[[#This Row],[V20]]/Tabela13[[#This Row],[V8]]</f>
        <v>0.26081381642589718</v>
      </c>
      <c r="BI451" s="4">
        <f>Tabela13[[#This Row],[V21]]/Tabela13[[#This Row],[V9]]</f>
        <v>0.26081381642589718</v>
      </c>
      <c r="BJ451" s="4">
        <f>Tabela13[[#This Row],[V22]]/Tabela13[[#This Row],[V10]]</f>
        <v>0.31979063437445671</v>
      </c>
      <c r="BK451" s="4">
        <f>Tabela13[[#This Row],[V23]]/Tabela13[[#This Row],[V11]]</f>
        <v>0</v>
      </c>
      <c r="BL451" s="4">
        <f>Tabela13[[#This Row],[V24]]/Tabela13[[#This Row],[V12]]</f>
        <v>0.26081381642589718</v>
      </c>
      <c r="BM451" s="4">
        <f>Tabela13[[#This Row],[V25]]/Tabela13[[#This Row],[V13]]</f>
        <v>0.26081381642589718</v>
      </c>
      <c r="BN451" s="4">
        <f>Tabela13[[#This Row],[V26]]/Tabela13[[#This Row],[V14]]</f>
        <v>0.26081381642589718</v>
      </c>
      <c r="BO451" s="4">
        <f>Tabela13[[#This Row],[V27]]/Tabela13[[#This Row],[V15]]</f>
        <v>0</v>
      </c>
      <c r="BP451" s="4">
        <f>Tabela13[[#This Row],[V28]]/Tabela13[[#This Row],[V16]]</f>
        <v>0.26081381642589718</v>
      </c>
      <c r="BQ451" s="4">
        <f>Tabela13[[#This Row],[V1]]-Tabela13[[#This Row],[V2]]</f>
        <v>0.26091476091476096</v>
      </c>
      <c r="BR451" s="4">
        <f>Tabela13[[#This Row],[V1]]-Tabela13[[#This Row],[V3]]</f>
        <v>0</v>
      </c>
      <c r="BS451" s="4">
        <f>Tabela13[[#This Row],[V1]]-Tabela13[[#This Row],[V4]]</f>
        <v>0.26091476091476096</v>
      </c>
      <c r="BT451" s="4">
        <f>Tabela13[[#This Row],[V2]]-Tabela13[[#This Row],[V1]]</f>
        <v>-0.26091476091476096</v>
      </c>
      <c r="BU451" s="4">
        <f>Tabela13[[#This Row],[V2]]-Tabela13[[#This Row],[V3]]</f>
        <v>-0.26091476091476096</v>
      </c>
      <c r="BV451" s="4">
        <f>Tabela13[[#This Row],[V2]]-Tabela13[[#This Row],[V4]]</f>
        <v>0</v>
      </c>
      <c r="BW451" s="4">
        <f>AVERAGE(Tabela13[[#This Row],[V41]],Tabela13[[#This Row],[V42]])</f>
        <v>0.13045738045738048</v>
      </c>
      <c r="BX451" s="4">
        <f>AVERAGE(Tabela13[[#This Row],[V41]],Tabela13[[#This Row],[V43]])</f>
        <v>0.26091476091476096</v>
      </c>
      <c r="BY451" s="4">
        <f>AVERAGE(Tabela13[[#This Row],[V41]],Tabela13[[#This Row],[V44]])</f>
        <v>0</v>
      </c>
      <c r="BZ451" s="4">
        <f>AVERAGE(Tabela13[[#This Row],[V41]],Tabela13[[#This Row],[V45]])</f>
        <v>0</v>
      </c>
      <c r="CA451" s="4">
        <f>AVERAGE(Tabela13[[#This Row],[V41]],Tabela13[[#This Row],[V46]])</f>
        <v>0.13045738045738048</v>
      </c>
      <c r="CB451" s="4">
        <f>AVERAGE(Tabela13[[#This Row],[V42]],Tabela13[[#This Row],[V41]])</f>
        <v>0.13045738045738048</v>
      </c>
      <c r="CC451" s="4">
        <f>AVERAGE(Tabela13[[#This Row],[V42]],Tabela13[[#This Row],[V43]])</f>
        <v>0.13045738045738048</v>
      </c>
      <c r="CD451" s="4">
        <f>AVERAGE(Tabela13[[#This Row],[V42]],Tabela13[[#This Row],[V44]])</f>
        <v>-0.13045738045738048</v>
      </c>
      <c r="CE451" s="4">
        <f>AVERAGE(Tabela13[[#This Row],[V42]],Tabela13[[#This Row],[V45]])</f>
        <v>-0.13045738045738048</v>
      </c>
      <c r="CF451" s="4">
        <f>AVERAGE(Tabela13[[#This Row],[V42]],Tabela13[[#This Row],[V46]])</f>
        <v>0</v>
      </c>
      <c r="CG451" s="4">
        <f>AVERAGE(Tabela13[[#This Row],[V43]],Tabela13[[#This Row],[V41]])</f>
        <v>0.26091476091476096</v>
      </c>
      <c r="CH451" s="4">
        <f>AVERAGE(Tabela13[[#This Row],[V43]],Tabela13[[#This Row],[V42]])</f>
        <v>0.13045738045738048</v>
      </c>
      <c r="CI451" s="4">
        <f>AVERAGE(Tabela13[[#This Row],[V43]],Tabela13[[#This Row],[V44]])</f>
        <v>0</v>
      </c>
      <c r="CJ451" s="4">
        <f>AVERAGE(Tabela13[[#This Row],[V43]],Tabela13[[#This Row],[V45]])</f>
        <v>0</v>
      </c>
      <c r="CK451" s="4">
        <f>AVERAGE(Tabela13[[#This Row],[V43]],Tabela13[[#This Row],[V46]])</f>
        <v>0.13045738045738048</v>
      </c>
      <c r="CL451" s="4">
        <f>AVERAGE(Tabela13[[#This Row],[V44]],Tabela13[[#This Row],[V41]])</f>
        <v>0</v>
      </c>
      <c r="CM451" s="4">
        <f>AVERAGE(Tabela13[[#This Row],[V44]],Tabela13[[#This Row],[V42]])</f>
        <v>-0.13045738045738048</v>
      </c>
      <c r="CN451" s="4">
        <f>AVERAGE(Tabela13[[#This Row],[V44]],Tabela13[[#This Row],[V43]])</f>
        <v>0</v>
      </c>
      <c r="CO451" s="4">
        <f>AVERAGE(Tabela13[[#This Row],[V44]],Tabela13[[#This Row],[V45]])</f>
        <v>-0.26091476091476096</v>
      </c>
      <c r="CP451" s="4">
        <f>AVERAGE(Tabela13[[#This Row],[V44]],Tabela13[[#This Row],[V46]])</f>
        <v>-0.13045738045738048</v>
      </c>
      <c r="CQ451" s="4">
        <f>AVERAGE(Tabela13[[#This Row],[V45]],Tabela13[[#This Row],[V41]])</f>
        <v>0</v>
      </c>
      <c r="CR451" s="4">
        <f>AVERAGE(Tabela13[[#This Row],[V45]],Tabela13[[#This Row],[V42]])</f>
        <v>-0.13045738045738048</v>
      </c>
      <c r="CS451" s="4">
        <f>AVERAGE(Tabela13[[#This Row],[V45]],Tabela13[[#This Row],[V43]])</f>
        <v>0</v>
      </c>
      <c r="CT451" s="4">
        <f>AVERAGE(Tabela13[[#This Row],[V45]],Tabela13[[#This Row],[V44]])</f>
        <v>-0.26091476091476096</v>
      </c>
      <c r="CU451" s="4">
        <f>AVERAGE(Tabela13[[#This Row],[V45]],Tabela13[[#This Row],[V46]])</f>
        <v>-0.13045738045738048</v>
      </c>
      <c r="CV451" s="4">
        <f>AVERAGE(Tabela13[[#This Row],[V46]],Tabela13[[#This Row],[V41]])</f>
        <v>0.13045738045738048</v>
      </c>
      <c r="CW451" s="4">
        <f>AVERAGE(Tabela13[[#This Row],[V46]],Tabela13[[#This Row],[V42]])</f>
        <v>0</v>
      </c>
      <c r="CX451" s="4">
        <f>AVERAGE(Tabela13[[#This Row],[V46]],Tabela13[[#This Row],[V43]])</f>
        <v>0.13045738045738048</v>
      </c>
      <c r="CY451" s="4">
        <f>AVERAGE(Tabela13[[#This Row],[V46]],Tabela13[[#This Row],[V44]])</f>
        <v>-0.13045738045738048</v>
      </c>
      <c r="CZ451" s="4">
        <f>AVERAGE(Tabela13[[#This Row],[V46]],Tabela13[[#This Row],[V45]])</f>
        <v>-0.13045738045738048</v>
      </c>
      <c r="DA451" s="3">
        <f>_xlfn.STDEV.S(Tabela13[[#This Row],[V41]],Tabela13[[#This Row],[V42]])</f>
        <v>0.18449459675449423</v>
      </c>
      <c r="DB451" s="3">
        <f>_xlfn.STDEV.S(Tabela13[[#This Row],[V41]],Tabela13[[#This Row],[V43]])</f>
        <v>0</v>
      </c>
      <c r="DC451" s="3">
        <f>_xlfn.STDEV.S(Tabela13[[#This Row],[V41]],Tabela13[[#This Row],[V44]])</f>
        <v>0.36898919350898846</v>
      </c>
      <c r="DD451" s="3">
        <f>_xlfn.STDEV.S(Tabela13[[#This Row],[V41]],Tabela13[[#This Row],[V45]])</f>
        <v>0.36898919350898846</v>
      </c>
      <c r="DE451" s="3">
        <f>_xlfn.STDEV.S(Tabela13[[#This Row],[V41]],Tabela13[[#This Row],[V46]])</f>
        <v>0.18449459675449423</v>
      </c>
      <c r="DF451" s="3">
        <f>_xlfn.STDEV.S(Tabela13[[#This Row],[V42]],Tabela13[[#This Row],[V41]])</f>
        <v>0.18449459675449423</v>
      </c>
      <c r="DG451" s="3">
        <f>_xlfn.STDEV.S(Tabela13[[#This Row],[V42]],Tabela13[[#This Row],[V43]])</f>
        <v>0.18449459675449423</v>
      </c>
      <c r="DH451" s="3">
        <f>_xlfn.STDEV.S(Tabela13[[#This Row],[V42]],Tabela13[[#This Row],[V44]])</f>
        <v>0.18449459675449423</v>
      </c>
      <c r="DI451" s="3">
        <f>_xlfn.STDEV.S(Tabela13[[#This Row],[V42]],Tabela13[[#This Row],[V45]])</f>
        <v>0.18449459675449423</v>
      </c>
      <c r="DJ451" s="3">
        <f>_xlfn.STDEV.S(Tabela13[[#This Row],[V42]],Tabela13[[#This Row],[V46]])</f>
        <v>0</v>
      </c>
      <c r="DK451" s="3">
        <f>_xlfn.STDEV.S(Tabela13[[#This Row],[V43]],Tabela13[[#This Row],[V41]])</f>
        <v>0</v>
      </c>
      <c r="DL451" s="3">
        <f>_xlfn.STDEV.S(Tabela13[[#This Row],[V43]],Tabela13[[#This Row],[V42]])</f>
        <v>0.18449459675449423</v>
      </c>
      <c r="DM451" s="3">
        <f>_xlfn.STDEV.S(Tabela13[[#This Row],[V43]],Tabela13[[#This Row],[V44]])</f>
        <v>0.36898919350898846</v>
      </c>
      <c r="DN451" s="3">
        <f>_xlfn.STDEV.S(Tabela13[[#This Row],[V43]],Tabela13[[#This Row],[V45]])</f>
        <v>0.36898919350898846</v>
      </c>
      <c r="DO451" s="3">
        <f>_xlfn.STDEV.S(Tabela13[[#This Row],[V43]],Tabela13[[#This Row],[V46]])</f>
        <v>0.18449459675449423</v>
      </c>
      <c r="DP451" s="3">
        <f>_xlfn.STDEV.S(Tabela13[[#This Row],[V44]],Tabela13[[#This Row],[V41]])</f>
        <v>0.36898919350898846</v>
      </c>
      <c r="DQ451" s="3">
        <f>_xlfn.STDEV.S(Tabela13[[#This Row],[V44]],Tabela13[[#This Row],[V42]])</f>
        <v>0.18449459675449423</v>
      </c>
      <c r="DR451" s="3">
        <f>_xlfn.STDEV.S(Tabela13[[#This Row],[V44]],Tabela13[[#This Row],[V43]])</f>
        <v>0.36898919350898846</v>
      </c>
      <c r="DS451" s="3">
        <f>_xlfn.STDEV.S(Tabela13[[#This Row],[V44]],Tabela13[[#This Row],[V45]])</f>
        <v>0</v>
      </c>
      <c r="DT451" s="3">
        <f>_xlfn.STDEV.S(Tabela13[[#This Row],[V44]],Tabela13[[#This Row],[V46]])</f>
        <v>0.18449459675449423</v>
      </c>
      <c r="DU451" s="3">
        <f>_xlfn.STDEV.S(Tabela13[[#This Row],[V45]],Tabela13[[#This Row],[V41]])</f>
        <v>0.36898919350898846</v>
      </c>
      <c r="DV451" s="3">
        <f>_xlfn.STDEV.S(Tabela13[[#This Row],[V45]],Tabela13[[#This Row],[V42]])</f>
        <v>0.18449459675449423</v>
      </c>
      <c r="DW451" s="3">
        <f>_xlfn.STDEV.S(Tabela13[[#This Row],[V45]],Tabela13[[#This Row],[V43]])</f>
        <v>0.36898919350898846</v>
      </c>
      <c r="DX451" s="3">
        <f>_xlfn.STDEV.S(Tabela13[[#This Row],[V45]],Tabela13[[#This Row],[V44]])</f>
        <v>0</v>
      </c>
      <c r="DY451" s="3">
        <f>_xlfn.STDEV.S(Tabela13[[#This Row],[V45]],Tabela13[[#This Row],[V46]])</f>
        <v>0.18449459675449423</v>
      </c>
      <c r="DZ451" s="3">
        <f>_xlfn.STDEV.S(Tabela13[[#This Row],[V46]],Tabela13[[#This Row],[V41]])</f>
        <v>0.18449459675449423</v>
      </c>
      <c r="EA451" s="3">
        <f>_xlfn.STDEV.S(Tabela13[[#This Row],[V46]],Tabela13[[#This Row],[V42]])</f>
        <v>0</v>
      </c>
      <c r="EB451" s="3">
        <f>_xlfn.STDEV.S(Tabela13[[#This Row],[V46]],Tabela13[[#This Row],[V43]])</f>
        <v>0.18449459675449423</v>
      </c>
      <c r="EC451" s="3">
        <f>_xlfn.STDEV.S(Tabela13[[#This Row],[V46]],Tabela13[[#This Row],[V44]])</f>
        <v>0.18449459675449423</v>
      </c>
      <c r="ED451" s="3">
        <f>_xlfn.STDEV.S(Tabela13[[#This Row],[V46]],Tabela13[[#This Row],[V45]])</f>
        <v>0.18449459675449423</v>
      </c>
      <c r="EE451" s="3">
        <f t="shared" ref="EE451:EE514" si="524">DA451/BW451</f>
        <v>1.4142135623730949</v>
      </c>
      <c r="EF451" s="3">
        <f t="shared" ref="EF451:EF514" si="525">DB451/BX451</f>
        <v>0</v>
      </c>
      <c r="EG451" s="3" t="str">
        <f t="shared" ref="EG451:EG514" si="526">IFERROR(DC451/BY451,"")</f>
        <v/>
      </c>
      <c r="EH451" s="3" t="str">
        <f t="shared" ref="EH451:EH514" si="527">IFERROR(DD451/BZ451,"")</f>
        <v/>
      </c>
      <c r="EI451" s="3">
        <f t="shared" ref="EI451:EI514" si="528">IFERROR(DE451/CA451,"")</f>
        <v>1.4142135623730949</v>
      </c>
      <c r="EJ451" s="3">
        <f t="shared" ref="EJ451:EJ514" si="529">IFERROR(DF451/CB451,"")</f>
        <v>1.4142135623730949</v>
      </c>
      <c r="EK451" s="3">
        <f t="shared" ref="EK451:EK514" si="530">IFERROR(DG451/CC451,"")</f>
        <v>1.4142135623730949</v>
      </c>
      <c r="EL451" s="3">
        <f t="shared" ref="EL451:EL514" si="531">IFERROR(DH451/CD451,"")</f>
        <v>-1.4142135623730949</v>
      </c>
      <c r="EM451" s="3">
        <f t="shared" ref="EM451:EM514" si="532">IFERROR(DI451/CE451,"")</f>
        <v>-1.4142135623730949</v>
      </c>
      <c r="EN451" s="3" t="str">
        <f t="shared" ref="EN451:EN514" si="533">IFERROR(DJ451/CF451,"")</f>
        <v/>
      </c>
      <c r="EO451" s="3">
        <f t="shared" ref="EO451:EO514" si="534">IFERROR(DK451/CG451,"")</f>
        <v>0</v>
      </c>
      <c r="EP451" s="3">
        <f t="shared" ref="EP451:EP514" si="535">IFERROR(DL451/CH451,"")</f>
        <v>1.4142135623730949</v>
      </c>
      <c r="EQ451" s="3" t="str">
        <f t="shared" ref="EQ451:EQ514" si="536">IFERROR(DM451/CI451,"")</f>
        <v/>
      </c>
      <c r="ER451" s="3" t="str">
        <f t="shared" ref="ER451:ER514" si="537">IFERROR(DN451/CJ451,"")</f>
        <v/>
      </c>
      <c r="ES451" s="3" t="str">
        <f t="shared" ref="ES451:ES514" si="538">IFERROR(D451/CK451,"")</f>
        <v/>
      </c>
      <c r="ET451" s="3" t="str">
        <f t="shared" ref="ET451:ET514" si="539">IFERROR(DP451/CL451,"")</f>
        <v/>
      </c>
      <c r="EU451" s="3" t="str">
        <f t="shared" ref="EU451:EU514" si="540">IFERROR(D461/CM451,"")</f>
        <v/>
      </c>
      <c r="EV451" s="3" t="str">
        <f t="shared" ref="EV451:EV514" si="541">IFERROR(DR451/CN451,"")</f>
        <v/>
      </c>
      <c r="EW451" s="3">
        <f t="shared" ref="EW451:EW514" si="542">IFERROR(DS451/CO451,"")</f>
        <v>0</v>
      </c>
      <c r="EX451" s="3">
        <f t="shared" ref="EX451:EX514" si="543">IFERROR(DT451/CP451,"")</f>
        <v>-1.4142135623730949</v>
      </c>
      <c r="EY451" s="3" t="str">
        <f t="shared" ref="EY451:EY514" si="544">IFERROR(DU451/CQ451,"")</f>
        <v/>
      </c>
      <c r="EZ451" s="3">
        <f t="shared" ref="EZ451:EZ514" si="545">IFERROR(DV451/CR451,"")</f>
        <v>-1.4142135623730949</v>
      </c>
      <c r="FA451" s="3" t="str">
        <f t="shared" ref="FA451:FA514" si="546">IFERROR(DW451/CS451,"")</f>
        <v/>
      </c>
      <c r="FB451" s="3">
        <f t="shared" ref="FB451:FB514" si="547">IFERROR(DX451/CT451,"")</f>
        <v>0</v>
      </c>
      <c r="FC451" s="3">
        <f t="shared" ref="FC451:FC514" si="548">IFERROR(DY451/CU451,"")</f>
        <v>-1.4142135623730949</v>
      </c>
      <c r="FD451" s="3">
        <f t="shared" ref="FD451:FD514" si="549">IFERROR(DZ451/CV451,"")</f>
        <v>1.4142135623730949</v>
      </c>
      <c r="FE451" s="3" t="str">
        <f t="shared" ref="FE451:FE514" si="550">IFERROR(EA451/CW451,"")</f>
        <v/>
      </c>
      <c r="FF451" s="3">
        <f t="shared" ref="FF451:FF514" si="551">IFERROR(EB451/CX451,"")</f>
        <v>1.4142135623730949</v>
      </c>
      <c r="FG451" s="3">
        <f t="shared" ref="FG451:FG514" si="552">IFERROR(EC451/CY451,"")</f>
        <v>-1.4142135623730949</v>
      </c>
      <c r="FH451" s="3">
        <f t="shared" ref="FH451:FH514" si="553">IFERROR(ED451/CZ451,"")</f>
        <v>-1.4142135623730949</v>
      </c>
      <c r="FI451" s="4">
        <f t="shared" ref="FI451:FI514" si="554">(F451*Z451)</f>
        <v>0.15384615384615385</v>
      </c>
      <c r="FJ451" s="4">
        <f t="shared" ref="FJ451:FJ514" si="555">(G451*X451)</f>
        <v>0.67567567567567566</v>
      </c>
      <c r="FK451" s="4">
        <f t="shared" ref="FK451:FK514" si="556">((1/S451)*3+(1/T451))</f>
        <v>2.1385899406984406</v>
      </c>
      <c r="FL451" s="4">
        <f t="shared" ref="FL451:FL514" si="557">((1/U451)*3+(1/T451))</f>
        <v>0.65012079947287504</v>
      </c>
      <c r="FM451" s="4">
        <f>Tabela13[[#This Row],[V139]]-Tabela13[[#This Row],[V140]]</f>
        <v>1.4884691412255655</v>
      </c>
      <c r="FN451" s="4">
        <f>Tabela13[[#This Row],[V1]]-Tabela13[[#This Row],[V2]]/2</f>
        <v>0.54937629937629939</v>
      </c>
      <c r="FO451" s="4">
        <f>Tabela13[[#This Row],[V1]]-Tabela13[[#This Row],[V3]]/2</f>
        <v>0.41891891891891891</v>
      </c>
      <c r="FP451" s="4">
        <f>Tabela13[[#This Row],[V1]]-Tabela13[[#This Row],[V4]]/2</f>
        <v>0.54937629937629939</v>
      </c>
      <c r="FQ451" s="4">
        <f>Tabela13[[#This Row],[V2]]-Tabela13[[#This Row],[V1]]/2</f>
        <v>0.15800415800415796</v>
      </c>
      <c r="FR451" s="4">
        <f>Tabela13[[#This Row],[V2]]-Tabela13[[#This Row],[V3]]/2</f>
        <v>0.15800415800415796</v>
      </c>
      <c r="FS451" s="4">
        <f>Tabela13[[#This Row],[V2]]-Tabela13[[#This Row],[V4]]/2</f>
        <v>0.28846153846153844</v>
      </c>
      <c r="FT451" s="4">
        <f t="shared" ref="FT451:FT514" si="558">ATAN(FN451)</f>
        <v>0.50236423597097535</v>
      </c>
      <c r="FU451" s="4">
        <f t="shared" ref="FU451:FU514" si="559">ATAN(FO451)</f>
        <v>0.39670866289121387</v>
      </c>
      <c r="FV451" s="4">
        <f t="shared" ref="FV451:FV514" si="560">ATAN(FP451)</f>
        <v>0.50236423597097535</v>
      </c>
      <c r="FW451" s="4">
        <f t="shared" ref="FW451:FW514" si="561">ATAN(FQ451)</f>
        <v>0.15670863474823726</v>
      </c>
      <c r="FX451" s="4">
        <f t="shared" ref="FX451:FX514" si="562">ATAN(FR451)</f>
        <v>0.15670863474823726</v>
      </c>
      <c r="FY451" s="4">
        <f t="shared" ref="FY451:FY514" si="563">ATAN(FS451)</f>
        <v>0.28083772462120282</v>
      </c>
      <c r="FZ451" s="4">
        <f t="shared" ref="FZ451:FZ514" si="564">DEGREES(FT451)*PI()</f>
        <v>90.42556247477556</v>
      </c>
      <c r="GA451" s="4">
        <f t="shared" ref="GA451:GA514" si="565">DEGREES(FU451)*PI()</f>
        <v>71.4075593204185</v>
      </c>
      <c r="GB451" s="4">
        <f t="shared" ref="GB451:GB514" si="566">DEGREES(FV451)*PI()</f>
        <v>90.42556247477556</v>
      </c>
      <c r="GC451" s="4">
        <f t="shared" ref="GC451:GC514" si="567">DEGREES(FW451)*PI()</f>
        <v>28.207554254682709</v>
      </c>
      <c r="GD451" s="4">
        <f t="shared" ref="GD451:GD514" si="568">DEGREES(FX451)*PI()</f>
        <v>28.207554254682709</v>
      </c>
      <c r="GE451" s="4">
        <f t="shared" ref="GE451:GE514" si="569">DEGREES(FY451)*PI()</f>
        <v>50.550790431816509</v>
      </c>
      <c r="GF451" s="4">
        <f>Tabela13[[#This Row],[V1]]-Tabela13[[#This Row],[V2]]/Tabela13[[#This Row],[V2]]</f>
        <v>-0.16216216216216217</v>
      </c>
      <c r="GG451" s="4">
        <f>Tabela13[[#This Row],[V1]]-Tabela13[[#This Row],[V3]]/Tabela13[[#This Row],[V3]]</f>
        <v>-0.16216216216216217</v>
      </c>
      <c r="GH451" s="4">
        <f>Tabela13[[#This Row],[V1]]-Tabela13[[#This Row],[V4]]/Tabela13[[#This Row],[V4]]</f>
        <v>-0.16216216216216217</v>
      </c>
      <c r="GI451" s="4">
        <f>Tabela13[[#This Row],[V2]]-Tabela13[[#This Row],[V1]]/Tabela13[[#This Row],[V1]]</f>
        <v>-0.42307692307692313</v>
      </c>
      <c r="GJ451" s="4">
        <f>Tabela13[[#This Row],[V2]]-Tabela13[[#This Row],[V3]]/Tabela13[[#This Row],[V3]]</f>
        <v>-0.42307692307692313</v>
      </c>
      <c r="GK451" s="4">
        <f>Tabela13[[#This Row],[V2]]-Tabela13[[#This Row],[V4]]/Tabela13[[#This Row],[V4]]</f>
        <v>-0.42307692307692313</v>
      </c>
      <c r="GL451" s="4">
        <f t="shared" ref="GL451:GL514" si="570">_xlfn.STDEV.S(AC451:AF451)</f>
        <v>0.15063920744968373</v>
      </c>
      <c r="GM451" s="4">
        <f t="shared" ref="GM451:GM514" si="571">AVERAGE(AC451:AF451)</f>
        <v>0.70738045738045741</v>
      </c>
      <c r="GN451" s="4">
        <f t="shared" ref="GN451:GN514" si="572">GL451/GM451</f>
        <v>0.21295358937045664</v>
      </c>
      <c r="GO451" s="3">
        <f t="shared" ref="GO451:GO514" si="573">IF(H451="H",1,0)</f>
        <v>0</v>
      </c>
      <c r="GP451" s="3">
        <v>100</v>
      </c>
      <c r="GQ451" s="3">
        <f t="shared" ref="GQ451:GQ514" si="574">IF(H451="H",I451-1,-1)</f>
        <v>-1</v>
      </c>
      <c r="GR451" s="3">
        <f t="shared" ref="GR451:GR514" si="575">GQ451*100</f>
        <v>-100</v>
      </c>
      <c r="GS451" s="34">
        <f>COUNTIF($D$2:D450,Tabela13[[#This Row],[HomeTeam]])</f>
        <v>22</v>
      </c>
      <c r="GT451" s="34">
        <f>COUNTIF($E$2:E450,Tabela13[[#This Row],[AwayTeam]])</f>
        <v>22</v>
      </c>
      <c r="GU451" s="3">
        <f>IFERROR(AVERAGEIFS($AD$2:AD450,$D$2:D450,Tabela13[[#This Row],[HomeTeam]],$GS$2:GS450,"&gt;="&amp;Tabela13[[#This Row],[Contagem_H]]-5),"")</f>
        <v>0.72980221532853107</v>
      </c>
      <c r="GV451" s="3">
        <f>IFERROR(AVERAGEIFS($G$2:G450,$E$2:E450,Tabela13[[#This Row],[AwayTeam]],$GT$2:GT450,"&gt;="&amp;Tabela13[[#This Row],[Contagem_A]]-5),"")</f>
        <v>1.8</v>
      </c>
      <c r="GW451" s="3">
        <f>IFERROR(AVERAGEIFS($GQ$2:GQ450,$D$2:D450,Tabela13[[#This Row],[HomeTeam]],$GS$2:GS450,"&gt;="&amp;Tabela13[[#This Row],[Contagem_H]]-5),"")</f>
        <v>-7.4000000000000024E-2</v>
      </c>
    </row>
    <row r="452" spans="1:205" x14ac:dyDescent="0.25">
      <c r="A452" t="s">
        <v>127</v>
      </c>
      <c r="B452" t="s">
        <v>288</v>
      </c>
      <c r="C452" t="s">
        <v>139</v>
      </c>
      <c r="D452" t="s">
        <v>15</v>
      </c>
      <c r="E452" t="s">
        <v>23</v>
      </c>
      <c r="F452" s="3">
        <v>3</v>
      </c>
      <c r="G452" s="3">
        <v>2</v>
      </c>
      <c r="H452" s="3" t="str">
        <f t="shared" ref="H452:H515" si="576">IF(F452&gt;G452,"H",IF(F452=G452,"D","A"))</f>
        <v>H</v>
      </c>
      <c r="I452" s="3">
        <v>2.9</v>
      </c>
      <c r="J452" s="3">
        <v>3.9</v>
      </c>
      <c r="K452" s="3">
        <v>2.15</v>
      </c>
      <c r="L452" s="3">
        <v>1.4</v>
      </c>
      <c r="M452" s="3">
        <v>3</v>
      </c>
      <c r="N452" s="3">
        <f t="shared" si="505"/>
        <v>5</v>
      </c>
      <c r="O452" s="3">
        <f t="shared" si="506"/>
        <v>3</v>
      </c>
      <c r="P452" s="3">
        <f t="shared" si="507"/>
        <v>0</v>
      </c>
      <c r="Q452" s="3">
        <f t="shared" si="508"/>
        <v>6.6354121686920342E-2</v>
      </c>
      <c r="R452" s="3">
        <f t="shared" si="509"/>
        <v>4.7619047619047561E-2</v>
      </c>
      <c r="S452" s="3">
        <f t="shared" si="510"/>
        <v>3.0924269528920689</v>
      </c>
      <c r="T452" s="3">
        <f t="shared" si="511"/>
        <v>4.1587810745789895</v>
      </c>
      <c r="U452" s="3">
        <f t="shared" si="512"/>
        <v>2.2926613616268785</v>
      </c>
      <c r="V452" s="3">
        <f t="shared" si="513"/>
        <v>1.4928957703616883</v>
      </c>
      <c r="W452" s="3">
        <f t="shared" si="514"/>
        <v>3.1990623650607608</v>
      </c>
      <c r="X452" s="4">
        <f t="shared" si="515"/>
        <v>0.34482758620689657</v>
      </c>
      <c r="Y452" s="4">
        <f t="shared" si="516"/>
        <v>0.25641025641025644</v>
      </c>
      <c r="Z452" s="4">
        <f t="shared" si="517"/>
        <v>0.46511627906976744</v>
      </c>
      <c r="AA452" s="4">
        <f t="shared" si="518"/>
        <v>0.7142857142857143</v>
      </c>
      <c r="AB452" s="4">
        <f t="shared" si="519"/>
        <v>0.33333333333333331</v>
      </c>
      <c r="AC452" s="4">
        <f t="shared" si="520"/>
        <v>1.6724137931034484</v>
      </c>
      <c r="AD452" s="4">
        <f t="shared" si="521"/>
        <v>1.2325581395348837</v>
      </c>
      <c r="AE452" s="4">
        <f t="shared" si="522"/>
        <v>1.1724137931034484</v>
      </c>
      <c r="AF452" s="4">
        <f t="shared" si="523"/>
        <v>1.7325581395348837</v>
      </c>
      <c r="AG452" s="4">
        <f>IFERROR(AVERAGE(Tabela13[[#This Row],[V1]],Tabela13[[#This Row],[V2]]),"")</f>
        <v>1.452485966319166</v>
      </c>
      <c r="AH452" s="4">
        <f>IFERROR(AVERAGE(Tabela13[[#This Row],[V1]],Tabela13[[#This Row],[V3]]),"")</f>
        <v>1.4224137931034484</v>
      </c>
      <c r="AI452" s="4">
        <f>IFERROR(AVERAGE(Tabela13[[#This Row],[V1]],Tabela13[[#This Row],[V4]]),"")</f>
        <v>1.702485966319166</v>
      </c>
      <c r="AJ452" s="4">
        <f>IFERROR(AVERAGE(Tabela13[[#This Row],[V2]],Tabela13[[#This Row],[V1]]),"")</f>
        <v>1.452485966319166</v>
      </c>
      <c r="AK452" s="4">
        <f>IFERROR(AVERAGE(Tabela13[[#This Row],[V2]],Tabela13[[#This Row],[V3]]),"")</f>
        <v>1.202485966319166</v>
      </c>
      <c r="AL452" s="4">
        <f>IFERROR(AVERAGE(Tabela13[[#This Row],[V2]],Tabela13[[#This Row],[V4]]),"")</f>
        <v>1.4825581395348837</v>
      </c>
      <c r="AM452" s="4">
        <f>IFERROR(AVERAGE(Tabela13[[#This Row],[V3]],Tabela13[[#This Row],[V1]]),"")</f>
        <v>1.4224137931034484</v>
      </c>
      <c r="AN452" s="4">
        <f>IFERROR(AVERAGE(Tabela13[[#This Row],[V3]],Tabela13[[#This Row],[V2]]),"")</f>
        <v>1.202485966319166</v>
      </c>
      <c r="AO452" s="4">
        <f>IFERROR(AVERAGE(Tabela13[[#This Row],[V3]],Tabela13[[#This Row],[V4]]),"")</f>
        <v>1.452485966319166</v>
      </c>
      <c r="AP452" s="4">
        <f>IFERROR(AVERAGE(Tabela13[[#This Row],[V4]],Tabela13[[#This Row],[V1]]),"")</f>
        <v>1.702485966319166</v>
      </c>
      <c r="AQ452" s="4">
        <f>IFERROR(AVERAGE(Tabela13[[#This Row],[V4]],Tabela13[[#This Row],[V2]]),"")</f>
        <v>1.4825581395348837</v>
      </c>
      <c r="AR452" s="4">
        <f>IFERROR(AVERAGE(Tabela13[[#This Row],[V4]],Tabela13[[#This Row],[V3]]),"")</f>
        <v>1.452485966319166</v>
      </c>
      <c r="AS452" s="4">
        <f>_xlfn.STDEV.S(Tabela13[[#This Row],[V1]:[V2]])</f>
        <v>0.31102491538157306</v>
      </c>
      <c r="AT452" s="4">
        <f>_xlfn.STDEV.S(Tabela13[[#This Row],[V1]],Tabela13[[#This Row],[V3]])</f>
        <v>0.35355339059327379</v>
      </c>
      <c r="AU452" s="4">
        <f>_xlfn.STDEV.S(Tabela13[[#This Row],[V1]],Tabela13[[#This Row],[V4]])</f>
        <v>4.2528475211700827E-2</v>
      </c>
      <c r="AV452" s="4">
        <f>_xlfn.STDEV.S(Tabela13[[#This Row],[V2]],Tabela13[[#This Row],[V1]])</f>
        <v>0.31102491538157306</v>
      </c>
      <c r="AW452" s="4">
        <f>_xlfn.STDEV.S(Tabela13[[#This Row],[V2]],Tabela13[[#This Row],[V3]])</f>
        <v>4.2528475211700827E-2</v>
      </c>
      <c r="AX452" s="4">
        <f>_xlfn.STDEV.S(Tabela13[[#This Row],[V42]],Tabela13[[#This Row],[V44]])</f>
        <v>0.66457830597484668</v>
      </c>
      <c r="AY452" s="4">
        <f>_xlfn.STDEV.S(Tabela13[[#This Row],[V3]],Tabela13[[#This Row],[V1]])</f>
        <v>0.35355339059327379</v>
      </c>
      <c r="AZ452" s="4">
        <f>_xlfn.STDEV.S(Tabela13[[#This Row],[V3]],Tabela13[[#This Row],[V2]])</f>
        <v>4.2528475211700827E-2</v>
      </c>
      <c r="BA452" s="4">
        <f>_xlfn.STDEV.S(Tabela13[[#This Row],[V3]],Tabela13[[#This Row],[V4]])</f>
        <v>0.39608186580497523</v>
      </c>
      <c r="BB452" s="4">
        <f>_xlfn.STDEV.S(Tabela13[[#This Row],[V4]],Tabela13[[#This Row],[V1]])</f>
        <v>4.2528475211700827E-2</v>
      </c>
      <c r="BC452" s="4">
        <f>_xlfn.STDEV.S(Tabela13[[#This Row],[V4]],Tabela13[[#This Row],[V2]])</f>
        <v>0.35355339059327251</v>
      </c>
      <c r="BD452" s="4">
        <f>_xlfn.STDEV.S(Tabela13[[#This Row],[V4]],Tabela13[[#This Row],[V3]])</f>
        <v>0.39608186580497523</v>
      </c>
      <c r="BE452" s="4">
        <f>Tabela13[[#This Row],[V17]]/Tabela13[[#This Row],[V5]]</f>
        <v>0.21413281958913546</v>
      </c>
      <c r="BF452" s="4">
        <f>Tabela13[[#This Row],[V18]]/Tabela13[[#This Row],[V6]]</f>
        <v>0.24855874732618033</v>
      </c>
      <c r="BG452" s="4">
        <f>Tabela13[[#This Row],[V19]]/Tabela13[[#This Row],[V7]]</f>
        <v>2.4980220720202981E-2</v>
      </c>
      <c r="BH452" s="4">
        <f>Tabela13[[#This Row],[V20]]/Tabela13[[#This Row],[V8]]</f>
        <v>0.21413281958913546</v>
      </c>
      <c r="BI452" s="4">
        <f>Tabela13[[#This Row],[V21]]/Tabela13[[#This Row],[V9]]</f>
        <v>3.536712810202796E-2</v>
      </c>
      <c r="BJ452" s="4">
        <f>Tabela13[[#This Row],[V22]]/Tabela13[[#This Row],[V10]]</f>
        <v>0.44826458285362208</v>
      </c>
      <c r="BK452" s="4">
        <f>Tabela13[[#This Row],[V23]]/Tabela13[[#This Row],[V11]]</f>
        <v>0.24855874732618033</v>
      </c>
      <c r="BL452" s="4">
        <f>Tabela13[[#This Row],[V24]]/Tabela13[[#This Row],[V12]]</f>
        <v>3.536712810202796E-2</v>
      </c>
      <c r="BM452" s="4">
        <f>Tabela13[[#This Row],[V25]]/Tabela13[[#This Row],[V13]]</f>
        <v>0.27269238738926382</v>
      </c>
      <c r="BN452" s="4">
        <f>Tabela13[[#This Row],[V26]]/Tabela13[[#This Row],[V14]]</f>
        <v>2.4980220720202981E-2</v>
      </c>
      <c r="BO452" s="4">
        <f>Tabela13[[#This Row],[V27]]/Tabela13[[#This Row],[V15]]</f>
        <v>0.23847522816487401</v>
      </c>
      <c r="BP452" s="4">
        <f>Tabela13[[#This Row],[V28]]/Tabela13[[#This Row],[V16]]</f>
        <v>0.27269238738926382</v>
      </c>
      <c r="BQ452" s="4">
        <f>Tabela13[[#This Row],[V1]]-Tabela13[[#This Row],[V2]]</f>
        <v>0.43985565356856471</v>
      </c>
      <c r="BR452" s="4">
        <f>Tabela13[[#This Row],[V1]]-Tabela13[[#This Row],[V3]]</f>
        <v>0.5</v>
      </c>
      <c r="BS452" s="4">
        <f>Tabela13[[#This Row],[V1]]-Tabela13[[#This Row],[V4]]</f>
        <v>-6.0144346431435292E-2</v>
      </c>
      <c r="BT452" s="4">
        <f>Tabela13[[#This Row],[V2]]-Tabela13[[#This Row],[V1]]</f>
        <v>-0.43985565356856471</v>
      </c>
      <c r="BU452" s="4">
        <f>Tabela13[[#This Row],[V2]]-Tabela13[[#This Row],[V3]]</f>
        <v>6.0144346431435292E-2</v>
      </c>
      <c r="BV452" s="4">
        <f>Tabela13[[#This Row],[V2]]-Tabela13[[#This Row],[V4]]</f>
        <v>-0.5</v>
      </c>
      <c r="BW452" s="4">
        <f>AVERAGE(Tabela13[[#This Row],[V41]],Tabela13[[#This Row],[V42]])</f>
        <v>0.46992782678428235</v>
      </c>
      <c r="BX452" s="4">
        <f>AVERAGE(Tabela13[[#This Row],[V41]],Tabela13[[#This Row],[V43]])</f>
        <v>0.18985565356856471</v>
      </c>
      <c r="BY452" s="4">
        <f>AVERAGE(Tabela13[[#This Row],[V41]],Tabela13[[#This Row],[V44]])</f>
        <v>0</v>
      </c>
      <c r="BZ452" s="4">
        <f>AVERAGE(Tabela13[[#This Row],[V41]],Tabela13[[#This Row],[V45]])</f>
        <v>0.25</v>
      </c>
      <c r="CA452" s="4">
        <f>AVERAGE(Tabela13[[#This Row],[V41]],Tabela13[[#This Row],[V46]])</f>
        <v>-3.0072173215717646E-2</v>
      </c>
      <c r="CB452" s="4">
        <f>AVERAGE(Tabela13[[#This Row],[V42]],Tabela13[[#This Row],[V41]])</f>
        <v>0.46992782678428235</v>
      </c>
      <c r="CC452" s="4">
        <f>AVERAGE(Tabela13[[#This Row],[V42]],Tabela13[[#This Row],[V43]])</f>
        <v>0.21992782678428235</v>
      </c>
      <c r="CD452" s="4">
        <f>AVERAGE(Tabela13[[#This Row],[V42]],Tabela13[[#This Row],[V44]])</f>
        <v>3.0072173215717646E-2</v>
      </c>
      <c r="CE452" s="4">
        <f>AVERAGE(Tabela13[[#This Row],[V42]],Tabela13[[#This Row],[V45]])</f>
        <v>0.28007217321571765</v>
      </c>
      <c r="CF452" s="4">
        <f>AVERAGE(Tabela13[[#This Row],[V42]],Tabela13[[#This Row],[V46]])</f>
        <v>0</v>
      </c>
      <c r="CG452" s="4">
        <f>AVERAGE(Tabela13[[#This Row],[V43]],Tabela13[[#This Row],[V41]])</f>
        <v>0.18985565356856471</v>
      </c>
      <c r="CH452" s="4">
        <f>AVERAGE(Tabela13[[#This Row],[V43]],Tabela13[[#This Row],[V42]])</f>
        <v>0.21992782678428235</v>
      </c>
      <c r="CI452" s="4">
        <f>AVERAGE(Tabela13[[#This Row],[V43]],Tabela13[[#This Row],[V44]])</f>
        <v>-0.25</v>
      </c>
      <c r="CJ452" s="4">
        <f>AVERAGE(Tabela13[[#This Row],[V43]],Tabela13[[#This Row],[V45]])</f>
        <v>0</v>
      </c>
      <c r="CK452" s="4">
        <f>AVERAGE(Tabela13[[#This Row],[V43]],Tabela13[[#This Row],[V46]])</f>
        <v>-0.28007217321571765</v>
      </c>
      <c r="CL452" s="4">
        <f>AVERAGE(Tabela13[[#This Row],[V44]],Tabela13[[#This Row],[V41]])</f>
        <v>0</v>
      </c>
      <c r="CM452" s="4">
        <f>AVERAGE(Tabela13[[#This Row],[V44]],Tabela13[[#This Row],[V42]])</f>
        <v>3.0072173215717646E-2</v>
      </c>
      <c r="CN452" s="4">
        <f>AVERAGE(Tabela13[[#This Row],[V44]],Tabela13[[#This Row],[V43]])</f>
        <v>-0.25</v>
      </c>
      <c r="CO452" s="4">
        <f>AVERAGE(Tabela13[[#This Row],[V44]],Tabela13[[#This Row],[V45]])</f>
        <v>-0.18985565356856471</v>
      </c>
      <c r="CP452" s="4">
        <f>AVERAGE(Tabela13[[#This Row],[V44]],Tabela13[[#This Row],[V46]])</f>
        <v>-0.46992782678428235</v>
      </c>
      <c r="CQ452" s="4">
        <f>AVERAGE(Tabela13[[#This Row],[V45]],Tabela13[[#This Row],[V41]])</f>
        <v>0.25</v>
      </c>
      <c r="CR452" s="4">
        <f>AVERAGE(Tabela13[[#This Row],[V45]],Tabela13[[#This Row],[V42]])</f>
        <v>0.28007217321571765</v>
      </c>
      <c r="CS452" s="4">
        <f>AVERAGE(Tabela13[[#This Row],[V45]],Tabela13[[#This Row],[V43]])</f>
        <v>0</v>
      </c>
      <c r="CT452" s="4">
        <f>AVERAGE(Tabela13[[#This Row],[V45]],Tabela13[[#This Row],[V44]])</f>
        <v>-0.18985565356856471</v>
      </c>
      <c r="CU452" s="4">
        <f>AVERAGE(Tabela13[[#This Row],[V45]],Tabela13[[#This Row],[V46]])</f>
        <v>-0.21992782678428235</v>
      </c>
      <c r="CV452" s="4">
        <f>AVERAGE(Tabela13[[#This Row],[V46]],Tabela13[[#This Row],[V41]])</f>
        <v>-3.0072173215717646E-2</v>
      </c>
      <c r="CW452" s="4">
        <f>AVERAGE(Tabela13[[#This Row],[V46]],Tabela13[[#This Row],[V42]])</f>
        <v>0</v>
      </c>
      <c r="CX452" s="4">
        <f>AVERAGE(Tabela13[[#This Row],[V46]],Tabela13[[#This Row],[V43]])</f>
        <v>-0.28007217321571765</v>
      </c>
      <c r="CY452" s="4">
        <f>AVERAGE(Tabela13[[#This Row],[V46]],Tabela13[[#This Row],[V44]])</f>
        <v>-0.46992782678428235</v>
      </c>
      <c r="CZ452" s="4">
        <f>AVERAGE(Tabela13[[#This Row],[V46]],Tabela13[[#This Row],[V45]])</f>
        <v>-0.21992782678428235</v>
      </c>
      <c r="DA452" s="3">
        <f>_xlfn.STDEV.S(Tabela13[[#This Row],[V41]],Tabela13[[#This Row],[V42]])</f>
        <v>4.2528475211700827E-2</v>
      </c>
      <c r="DB452" s="3">
        <f>_xlfn.STDEV.S(Tabela13[[#This Row],[V41]],Tabela13[[#This Row],[V43]])</f>
        <v>0.35355339059327379</v>
      </c>
      <c r="DC452" s="3">
        <f>_xlfn.STDEV.S(Tabela13[[#This Row],[V41]],Tabela13[[#This Row],[V44]])</f>
        <v>0.62204983076314591</v>
      </c>
      <c r="DD452" s="3">
        <f>_xlfn.STDEV.S(Tabela13[[#This Row],[V41]],Tabela13[[#This Row],[V45]])</f>
        <v>0.26849644016987212</v>
      </c>
      <c r="DE452" s="3">
        <f>_xlfn.STDEV.S(Tabela13[[#This Row],[V41]],Tabela13[[#This Row],[V46]])</f>
        <v>0.66457830597484668</v>
      </c>
      <c r="DF452" s="3">
        <f>_xlfn.STDEV.S(Tabela13[[#This Row],[V42]],Tabela13[[#This Row],[V41]])</f>
        <v>4.2528475211700827E-2</v>
      </c>
      <c r="DG452" s="3">
        <f>_xlfn.STDEV.S(Tabela13[[#This Row],[V42]],Tabela13[[#This Row],[V43]])</f>
        <v>0.39608186580497456</v>
      </c>
      <c r="DH452" s="3">
        <f>_xlfn.STDEV.S(Tabela13[[#This Row],[V42]],Tabela13[[#This Row],[V44]])</f>
        <v>0.66457830597484668</v>
      </c>
      <c r="DI452" s="3">
        <f>_xlfn.STDEV.S(Tabela13[[#This Row],[V42]],Tabela13[[#This Row],[V45]])</f>
        <v>0.3110249153815729</v>
      </c>
      <c r="DJ452" s="3">
        <f>_xlfn.STDEV.S(Tabela13[[#This Row],[V42]],Tabela13[[#This Row],[V46]])</f>
        <v>0.70710678118654757</v>
      </c>
      <c r="DK452" s="3">
        <f>_xlfn.STDEV.S(Tabela13[[#This Row],[V43]],Tabela13[[#This Row],[V41]])</f>
        <v>0.35355339059327379</v>
      </c>
      <c r="DL452" s="3">
        <f>_xlfn.STDEV.S(Tabela13[[#This Row],[V43]],Tabela13[[#This Row],[V42]])</f>
        <v>0.39608186580497456</v>
      </c>
      <c r="DM452" s="3">
        <f>_xlfn.STDEV.S(Tabela13[[#This Row],[V43]],Tabela13[[#This Row],[V44]])</f>
        <v>0.26849644016987212</v>
      </c>
      <c r="DN452" s="3">
        <f>_xlfn.STDEV.S(Tabela13[[#This Row],[V43]],Tabela13[[#This Row],[V45]])</f>
        <v>8.5056950423401653E-2</v>
      </c>
      <c r="DO452" s="3">
        <f>_xlfn.STDEV.S(Tabela13[[#This Row],[V43]],Tabela13[[#This Row],[V46]])</f>
        <v>0.3110249153815729</v>
      </c>
      <c r="DP452" s="3">
        <f>_xlfn.STDEV.S(Tabela13[[#This Row],[V44]],Tabela13[[#This Row],[V41]])</f>
        <v>0.62204983076314591</v>
      </c>
      <c r="DQ452" s="3">
        <f>_xlfn.STDEV.S(Tabela13[[#This Row],[V44]],Tabela13[[#This Row],[V42]])</f>
        <v>0.66457830597484668</v>
      </c>
      <c r="DR452" s="3">
        <f>_xlfn.STDEV.S(Tabela13[[#This Row],[V44]],Tabela13[[#This Row],[V43]])</f>
        <v>0.26849644016987212</v>
      </c>
      <c r="DS452" s="3">
        <f>_xlfn.STDEV.S(Tabela13[[#This Row],[V44]],Tabela13[[#This Row],[V45]])</f>
        <v>0.35355339059327379</v>
      </c>
      <c r="DT452" s="3">
        <f>_xlfn.STDEV.S(Tabela13[[#This Row],[V44]],Tabela13[[#This Row],[V46]])</f>
        <v>4.2528475211700827E-2</v>
      </c>
      <c r="DU452" s="3">
        <f>_xlfn.STDEV.S(Tabela13[[#This Row],[V45]],Tabela13[[#This Row],[V41]])</f>
        <v>0.26849644016987212</v>
      </c>
      <c r="DV452" s="3">
        <f>_xlfn.STDEV.S(Tabela13[[#This Row],[V45]],Tabela13[[#This Row],[V42]])</f>
        <v>0.3110249153815729</v>
      </c>
      <c r="DW452" s="3">
        <f>_xlfn.STDEV.S(Tabela13[[#This Row],[V45]],Tabela13[[#This Row],[V43]])</f>
        <v>8.5056950423401653E-2</v>
      </c>
      <c r="DX452" s="3">
        <f>_xlfn.STDEV.S(Tabela13[[#This Row],[V45]],Tabela13[[#This Row],[V44]])</f>
        <v>0.35355339059327379</v>
      </c>
      <c r="DY452" s="3">
        <f>_xlfn.STDEV.S(Tabela13[[#This Row],[V45]],Tabela13[[#This Row],[V46]])</f>
        <v>0.39608186580497456</v>
      </c>
      <c r="DZ452" s="3">
        <f>_xlfn.STDEV.S(Tabela13[[#This Row],[V46]],Tabela13[[#This Row],[V41]])</f>
        <v>0.66457830597484668</v>
      </c>
      <c r="EA452" s="3">
        <f>_xlfn.STDEV.S(Tabela13[[#This Row],[V46]],Tabela13[[#This Row],[V42]])</f>
        <v>0.70710678118654757</v>
      </c>
      <c r="EB452" s="3">
        <f>_xlfn.STDEV.S(Tabela13[[#This Row],[V46]],Tabela13[[#This Row],[V43]])</f>
        <v>0.3110249153815729</v>
      </c>
      <c r="EC452" s="3">
        <f>_xlfn.STDEV.S(Tabela13[[#This Row],[V46]],Tabela13[[#This Row],[V44]])</f>
        <v>4.2528475211700827E-2</v>
      </c>
      <c r="ED452" s="3">
        <f>_xlfn.STDEV.S(Tabela13[[#This Row],[V46]],Tabela13[[#This Row],[V45]])</f>
        <v>0.39608186580497456</v>
      </c>
      <c r="EE452" s="3">
        <f t="shared" si="524"/>
        <v>9.0500014656981098E-2</v>
      </c>
      <c r="EF452" s="3">
        <f t="shared" si="525"/>
        <v>1.8622220826602409</v>
      </c>
      <c r="EG452" s="3" t="str">
        <f t="shared" si="526"/>
        <v/>
      </c>
      <c r="EH452" s="3">
        <f t="shared" si="527"/>
        <v>1.0739857606794885</v>
      </c>
      <c r="EI452" s="3">
        <f t="shared" si="528"/>
        <v>-22.099443934683624</v>
      </c>
      <c r="EJ452" s="3">
        <f t="shared" si="529"/>
        <v>9.0500014656981098E-2</v>
      </c>
      <c r="EK452" s="3">
        <f t="shared" si="530"/>
        <v>1.8009629413265382</v>
      </c>
      <c r="EL452" s="3">
        <f t="shared" si="531"/>
        <v>22.099443934683624</v>
      </c>
      <c r="EM452" s="3">
        <f t="shared" si="532"/>
        <v>1.1105170207038555</v>
      </c>
      <c r="EN452" s="3" t="str">
        <f t="shared" si="533"/>
        <v/>
      </c>
      <c r="EO452" s="3">
        <f t="shared" si="534"/>
        <v>1.8622220826602409</v>
      </c>
      <c r="EP452" s="3">
        <f t="shared" si="535"/>
        <v>1.8009629413265382</v>
      </c>
      <c r="EQ452" s="3">
        <f t="shared" si="536"/>
        <v>-1.0739857606794885</v>
      </c>
      <c r="ER452" s="3" t="str">
        <f t="shared" si="537"/>
        <v/>
      </c>
      <c r="ES452" s="3" t="str">
        <f t="shared" si="538"/>
        <v/>
      </c>
      <c r="ET452" s="3" t="str">
        <f t="shared" si="539"/>
        <v/>
      </c>
      <c r="EU452" s="3" t="str">
        <f t="shared" si="540"/>
        <v/>
      </c>
      <c r="EV452" s="3">
        <f t="shared" si="541"/>
        <v>-1.0739857606794885</v>
      </c>
      <c r="EW452" s="3">
        <f t="shared" si="542"/>
        <v>-1.8622220826602409</v>
      </c>
      <c r="EX452" s="3">
        <f t="shared" si="543"/>
        <v>-9.0500014656981098E-2</v>
      </c>
      <c r="EY452" s="3">
        <f t="shared" si="544"/>
        <v>1.0739857606794885</v>
      </c>
      <c r="EZ452" s="3">
        <f t="shared" si="545"/>
        <v>1.1105170207038555</v>
      </c>
      <c r="FA452" s="3" t="str">
        <f t="shared" si="546"/>
        <v/>
      </c>
      <c r="FB452" s="3">
        <f t="shared" si="547"/>
        <v>-1.8622220826602409</v>
      </c>
      <c r="FC452" s="3">
        <f t="shared" si="548"/>
        <v>-1.8009629413265382</v>
      </c>
      <c r="FD452" s="3">
        <f t="shared" si="549"/>
        <v>-22.099443934683624</v>
      </c>
      <c r="FE452" s="3" t="str">
        <f t="shared" si="550"/>
        <v/>
      </c>
      <c r="FF452" s="3">
        <f t="shared" si="551"/>
        <v>-1.1105170207038555</v>
      </c>
      <c r="FG452" s="3">
        <f t="shared" si="552"/>
        <v>-9.0500014656981098E-2</v>
      </c>
      <c r="FH452" s="3">
        <f t="shared" si="553"/>
        <v>-1.8009629413265382</v>
      </c>
      <c r="FI452" s="4">
        <f t="shared" si="554"/>
        <v>1.3953488372093024</v>
      </c>
      <c r="FJ452" s="4">
        <f t="shared" si="555"/>
        <v>0.68965517241379315</v>
      </c>
      <c r="FK452" s="4">
        <f t="shared" si="556"/>
        <v>1.2105669109139994</v>
      </c>
      <c r="FL452" s="4">
        <f t="shared" si="557"/>
        <v>1.5489780177400694</v>
      </c>
      <c r="FM452" s="4">
        <f>Tabela13[[#This Row],[V139]]-Tabela13[[#This Row],[V140]]</f>
        <v>-0.33841110682607001</v>
      </c>
      <c r="FN452" s="4">
        <f>Tabela13[[#This Row],[V1]]-Tabela13[[#This Row],[V2]]/2</f>
        <v>1.0561347233360066</v>
      </c>
      <c r="FO452" s="4">
        <f>Tabela13[[#This Row],[V1]]-Tabela13[[#This Row],[V3]]/2</f>
        <v>1.0862068965517242</v>
      </c>
      <c r="FP452" s="4">
        <f>Tabela13[[#This Row],[V1]]-Tabela13[[#This Row],[V4]]/2</f>
        <v>0.80613472333600655</v>
      </c>
      <c r="FQ452" s="4">
        <f>Tabela13[[#This Row],[V2]]-Tabela13[[#This Row],[V1]]/2</f>
        <v>0.39635124298315949</v>
      </c>
      <c r="FR452" s="4">
        <f>Tabela13[[#This Row],[V2]]-Tabela13[[#This Row],[V3]]/2</f>
        <v>0.64635124298315949</v>
      </c>
      <c r="FS452" s="4">
        <f>Tabela13[[#This Row],[V2]]-Tabela13[[#This Row],[V4]]/2</f>
        <v>0.36627906976744184</v>
      </c>
      <c r="FT452" s="4">
        <f t="shared" si="558"/>
        <v>0.81269247551999713</v>
      </c>
      <c r="FU452" s="4">
        <f t="shared" si="559"/>
        <v>0.82669698176705442</v>
      </c>
      <c r="FV452" s="4">
        <f t="shared" si="560"/>
        <v>0.6784704491129111</v>
      </c>
      <c r="FW452" s="4">
        <f t="shared" si="561"/>
        <v>0.37735694473450904</v>
      </c>
      <c r="FX452" s="4">
        <f t="shared" si="562"/>
        <v>0.57380591120728441</v>
      </c>
      <c r="FY452" s="4">
        <f t="shared" si="563"/>
        <v>0.35110308890835978</v>
      </c>
      <c r="FZ452" s="4">
        <f t="shared" si="564"/>
        <v>146.28464559359946</v>
      </c>
      <c r="GA452" s="4">
        <f t="shared" si="565"/>
        <v>148.80545671806979</v>
      </c>
      <c r="GB452" s="4">
        <f t="shared" si="566"/>
        <v>122.124680840324</v>
      </c>
      <c r="GC452" s="4">
        <f t="shared" si="567"/>
        <v>67.924250052211619</v>
      </c>
      <c r="GD452" s="4">
        <f t="shared" si="568"/>
        <v>103.2850640173112</v>
      </c>
      <c r="GE452" s="4">
        <f t="shared" si="569"/>
        <v>63.198556003504756</v>
      </c>
      <c r="GF452" s="4">
        <f>Tabela13[[#This Row],[V1]]-Tabela13[[#This Row],[V2]]/Tabela13[[#This Row],[V2]]</f>
        <v>0.6724137931034484</v>
      </c>
      <c r="GG452" s="4">
        <f>Tabela13[[#This Row],[V1]]-Tabela13[[#This Row],[V3]]/Tabela13[[#This Row],[V3]]</f>
        <v>0.6724137931034484</v>
      </c>
      <c r="GH452" s="4">
        <f>Tabela13[[#This Row],[V1]]-Tabela13[[#This Row],[V4]]/Tabela13[[#This Row],[V4]]</f>
        <v>0.6724137931034484</v>
      </c>
      <c r="GI452" s="4">
        <f>Tabela13[[#This Row],[V2]]-Tabela13[[#This Row],[V1]]/Tabela13[[#This Row],[V1]]</f>
        <v>0.23255813953488369</v>
      </c>
      <c r="GJ452" s="4">
        <f>Tabela13[[#This Row],[V2]]-Tabela13[[#This Row],[V3]]/Tabela13[[#This Row],[V3]]</f>
        <v>0.23255813953488369</v>
      </c>
      <c r="GK452" s="4">
        <f>Tabela13[[#This Row],[V2]]-Tabela13[[#This Row],[V4]]/Tabela13[[#This Row],[V4]]</f>
        <v>0.23255813953488369</v>
      </c>
      <c r="GL452" s="4">
        <f t="shared" si="570"/>
        <v>0.29075610765018811</v>
      </c>
      <c r="GM452" s="4">
        <f t="shared" si="571"/>
        <v>1.4524859663191663</v>
      </c>
      <c r="GN452" s="4">
        <f t="shared" si="572"/>
        <v>0.20017825603300732</v>
      </c>
      <c r="GO452" s="3">
        <f t="shared" si="573"/>
        <v>1</v>
      </c>
      <c r="GP452" s="3">
        <v>100</v>
      </c>
      <c r="GQ452" s="3">
        <f t="shared" si="574"/>
        <v>1.9</v>
      </c>
      <c r="GR452" s="3">
        <f t="shared" si="575"/>
        <v>190</v>
      </c>
      <c r="GS452" s="34">
        <f>COUNTIF($D$2:D451,Tabela13[[#This Row],[HomeTeam]])</f>
        <v>22</v>
      </c>
      <c r="GT452" s="34">
        <f>COUNTIF($E$2:E451,Tabela13[[#This Row],[AwayTeam]])</f>
        <v>22</v>
      </c>
      <c r="GU452" s="3">
        <f>IFERROR(AVERAGEIFS($AD$2:AD451,$D$2:D451,Tabela13[[#This Row],[HomeTeam]],$GS$2:GS451,"&gt;="&amp;Tabela13[[#This Row],[Contagem_H]]-5),"")</f>
        <v>0.8652183325512357</v>
      </c>
      <c r="GV452" s="3">
        <f>IFERROR(AVERAGEIFS($G$2:G451,$E$2:E451,Tabela13[[#This Row],[AwayTeam]],$GT$2:GT451,"&gt;="&amp;Tabela13[[#This Row],[Contagem_A]]-5),"")</f>
        <v>2</v>
      </c>
      <c r="GW452" s="3">
        <f>IFERROR(AVERAGEIFS($GQ$2:GQ451,$D$2:D451,Tabela13[[#This Row],[HomeTeam]],$GS$2:GS451,"&gt;="&amp;Tabela13[[#This Row],[Contagem_H]]-5),"")</f>
        <v>-0.54</v>
      </c>
    </row>
    <row r="453" spans="1:205" x14ac:dyDescent="0.25">
      <c r="A453" t="s">
        <v>127</v>
      </c>
      <c r="B453" t="s">
        <v>289</v>
      </c>
      <c r="C453" t="s">
        <v>132</v>
      </c>
      <c r="D453" t="s">
        <v>23</v>
      </c>
      <c r="E453" t="s">
        <v>14</v>
      </c>
      <c r="F453" s="3">
        <v>4</v>
      </c>
      <c r="G453" s="3">
        <v>1</v>
      </c>
      <c r="H453" s="3" t="str">
        <f t="shared" si="576"/>
        <v>H</v>
      </c>
      <c r="I453" s="3">
        <v>1.45</v>
      </c>
      <c r="J453" s="3">
        <v>5.25</v>
      </c>
      <c r="K453" s="3">
        <v>5.75</v>
      </c>
      <c r="L453" s="3">
        <v>1.33</v>
      </c>
      <c r="M453" s="3">
        <v>3.4</v>
      </c>
      <c r="N453" s="3">
        <f t="shared" si="505"/>
        <v>5</v>
      </c>
      <c r="O453" s="3">
        <f t="shared" si="506"/>
        <v>3</v>
      </c>
      <c r="P453" s="3">
        <f t="shared" si="507"/>
        <v>0</v>
      </c>
      <c r="Q453" s="3">
        <f t="shared" si="508"/>
        <v>5.4044406368244591E-2</v>
      </c>
      <c r="R453" s="3">
        <f t="shared" si="509"/>
        <v>4.5997346306943854E-2</v>
      </c>
      <c r="S453" s="3">
        <f t="shared" si="510"/>
        <v>1.5283643892339547</v>
      </c>
      <c r="T453" s="3">
        <f t="shared" si="511"/>
        <v>5.5337331334332838</v>
      </c>
      <c r="U453" s="3">
        <f t="shared" si="512"/>
        <v>6.0607553366174063</v>
      </c>
      <c r="V453" s="3">
        <f t="shared" si="513"/>
        <v>1.4018790604697653</v>
      </c>
      <c r="W453" s="3">
        <f t="shared" si="514"/>
        <v>3.5837509816520314</v>
      </c>
      <c r="X453" s="4">
        <f t="shared" si="515"/>
        <v>0.68965517241379315</v>
      </c>
      <c r="Y453" s="4">
        <f t="shared" si="516"/>
        <v>0.19047619047619047</v>
      </c>
      <c r="Z453" s="4">
        <f t="shared" si="517"/>
        <v>0.17391304347826086</v>
      </c>
      <c r="AA453" s="4">
        <f t="shared" si="518"/>
        <v>0.75187969924812026</v>
      </c>
      <c r="AB453" s="4">
        <f t="shared" si="519"/>
        <v>0.29411764705882354</v>
      </c>
      <c r="AC453" s="4">
        <f t="shared" si="520"/>
        <v>2.3448275862068968</v>
      </c>
      <c r="AD453" s="4">
        <f t="shared" si="521"/>
        <v>0.58695652173913038</v>
      </c>
      <c r="AE453" s="4">
        <f t="shared" si="522"/>
        <v>0.84482758620689657</v>
      </c>
      <c r="AF453" s="4">
        <f t="shared" si="523"/>
        <v>2.0869565217391304</v>
      </c>
      <c r="AG453" s="4">
        <f>IFERROR(AVERAGE(Tabela13[[#This Row],[V1]],Tabela13[[#This Row],[V2]]),"")</f>
        <v>1.4658920539730136</v>
      </c>
      <c r="AH453" s="4">
        <f>IFERROR(AVERAGE(Tabela13[[#This Row],[V1]],Tabela13[[#This Row],[V3]]),"")</f>
        <v>1.5948275862068968</v>
      </c>
      <c r="AI453" s="4">
        <f>IFERROR(AVERAGE(Tabela13[[#This Row],[V1]],Tabela13[[#This Row],[V4]]),"")</f>
        <v>2.2158920539730138</v>
      </c>
      <c r="AJ453" s="4">
        <f>IFERROR(AVERAGE(Tabela13[[#This Row],[V2]],Tabela13[[#This Row],[V1]]),"")</f>
        <v>1.4658920539730136</v>
      </c>
      <c r="AK453" s="4">
        <f>IFERROR(AVERAGE(Tabela13[[#This Row],[V2]],Tabela13[[#This Row],[V3]]),"")</f>
        <v>0.71589205397301348</v>
      </c>
      <c r="AL453" s="4">
        <f>IFERROR(AVERAGE(Tabela13[[#This Row],[V2]],Tabela13[[#This Row],[V4]]),"")</f>
        <v>1.3369565217391304</v>
      </c>
      <c r="AM453" s="4">
        <f>IFERROR(AVERAGE(Tabela13[[#This Row],[V3]],Tabela13[[#This Row],[V1]]),"")</f>
        <v>1.5948275862068968</v>
      </c>
      <c r="AN453" s="4">
        <f>IFERROR(AVERAGE(Tabela13[[#This Row],[V3]],Tabela13[[#This Row],[V2]]),"")</f>
        <v>0.71589205397301348</v>
      </c>
      <c r="AO453" s="4">
        <f>IFERROR(AVERAGE(Tabela13[[#This Row],[V3]],Tabela13[[#This Row],[V4]]),"")</f>
        <v>1.4658920539730134</v>
      </c>
      <c r="AP453" s="4">
        <f>IFERROR(AVERAGE(Tabela13[[#This Row],[V4]],Tabela13[[#This Row],[V1]]),"")</f>
        <v>2.2158920539730138</v>
      </c>
      <c r="AQ453" s="4">
        <f>IFERROR(AVERAGE(Tabela13[[#This Row],[V4]],Tabela13[[#This Row],[V2]]),"")</f>
        <v>1.3369565217391304</v>
      </c>
      <c r="AR453" s="4">
        <f>IFERROR(AVERAGE(Tabela13[[#This Row],[V4]],Tabela13[[#This Row],[V3]]),"")</f>
        <v>1.4658920539730134</v>
      </c>
      <c r="AS453" s="4">
        <f>_xlfn.STDEV.S(Tabela13[[#This Row],[V1]:[V2]])</f>
        <v>1.2430025501367725</v>
      </c>
      <c r="AT453" s="4">
        <f>_xlfn.STDEV.S(Tabela13[[#This Row],[V1]],Tabela13[[#This Row],[V3]])</f>
        <v>1.0606601717798212</v>
      </c>
      <c r="AU453" s="4">
        <f>_xlfn.STDEV.S(Tabela13[[#This Row],[V1]],Tabela13[[#This Row],[V4]])</f>
        <v>0.182342378356951</v>
      </c>
      <c r="AV453" s="4">
        <f>_xlfn.STDEV.S(Tabela13[[#This Row],[V2]],Tabela13[[#This Row],[V1]])</f>
        <v>1.2430025501367725</v>
      </c>
      <c r="AW453" s="4">
        <f>_xlfn.STDEV.S(Tabela13[[#This Row],[V2]],Tabela13[[#This Row],[V3]])</f>
        <v>0.18234237835695127</v>
      </c>
      <c r="AX453" s="4">
        <f>_xlfn.STDEV.S(Tabela13[[#This Row],[V42]],Tabela13[[#This Row],[V44]])</f>
        <v>2.3036627219165937</v>
      </c>
      <c r="AY453" s="4">
        <f>_xlfn.STDEV.S(Tabela13[[#This Row],[V3]],Tabela13[[#This Row],[V1]])</f>
        <v>1.0606601717798212</v>
      </c>
      <c r="AZ453" s="4">
        <f>_xlfn.STDEV.S(Tabela13[[#This Row],[V3]],Tabela13[[#This Row],[V2]])</f>
        <v>0.18234237835695127</v>
      </c>
      <c r="BA453" s="4">
        <f>_xlfn.STDEV.S(Tabela13[[#This Row],[V3]],Tabela13[[#This Row],[V4]])</f>
        <v>0.87831779342287075</v>
      </c>
      <c r="BB453" s="4">
        <f>_xlfn.STDEV.S(Tabela13[[#This Row],[V4]],Tabela13[[#This Row],[V1]])</f>
        <v>0.182342378356951</v>
      </c>
      <c r="BC453" s="4">
        <f>_xlfn.STDEV.S(Tabela13[[#This Row],[V4]],Tabela13[[#This Row],[V2]])</f>
        <v>1.060660171779821</v>
      </c>
      <c r="BD453" s="4">
        <f>_xlfn.STDEV.S(Tabela13[[#This Row],[V4]],Tabela13[[#This Row],[V3]])</f>
        <v>0.87831779342287075</v>
      </c>
      <c r="BE453" s="4">
        <f>Tabela13[[#This Row],[V17]]/Tabela13[[#This Row],[V5]]</f>
        <v>0.84794957907566071</v>
      </c>
      <c r="BF453" s="4">
        <f>Tabela13[[#This Row],[V18]]/Tabela13[[#This Row],[V6]]</f>
        <v>0.66506259419707692</v>
      </c>
      <c r="BG453" s="4">
        <f>Tabela13[[#This Row],[V19]]/Tabela13[[#This Row],[V7]]</f>
        <v>8.228847521250765E-2</v>
      </c>
      <c r="BH453" s="4">
        <f>Tabela13[[#This Row],[V20]]/Tabela13[[#This Row],[V8]]</f>
        <v>0.84794957907566071</v>
      </c>
      <c r="BI453" s="4">
        <f>Tabela13[[#This Row],[V21]]/Tabela13[[#This Row],[V9]]</f>
        <v>0.25470652641693509</v>
      </c>
      <c r="BJ453" s="4">
        <f>Tabela13[[#This Row],[V22]]/Tabela13[[#This Row],[V10]]</f>
        <v>1.7230648001327369</v>
      </c>
      <c r="BK453" s="4">
        <f>Tabela13[[#This Row],[V23]]/Tabela13[[#This Row],[V11]]</f>
        <v>0.66506259419707692</v>
      </c>
      <c r="BL453" s="4">
        <f>Tabela13[[#This Row],[V24]]/Tabela13[[#This Row],[V12]]</f>
        <v>0.25470652641693509</v>
      </c>
      <c r="BM453" s="4">
        <f>Tabela13[[#This Row],[V25]]/Tabela13[[#This Row],[V13]]</f>
        <v>0.59916948935111725</v>
      </c>
      <c r="BN453" s="4">
        <f>Tabela13[[#This Row],[V26]]/Tabela13[[#This Row],[V14]]</f>
        <v>8.228847521250765E-2</v>
      </c>
      <c r="BO453" s="4">
        <f>Tabela13[[#This Row],[V27]]/Tabela13[[#This Row],[V15]]</f>
        <v>0.79333931547758973</v>
      </c>
      <c r="BP453" s="4">
        <f>Tabela13[[#This Row],[V28]]/Tabela13[[#This Row],[V16]]</f>
        <v>0.59916948935111725</v>
      </c>
      <c r="BQ453" s="4">
        <f>Tabela13[[#This Row],[V1]]-Tabela13[[#This Row],[V2]]</f>
        <v>1.7578710644677664</v>
      </c>
      <c r="BR453" s="4">
        <f>Tabela13[[#This Row],[V1]]-Tabela13[[#This Row],[V3]]</f>
        <v>1.5000000000000002</v>
      </c>
      <c r="BS453" s="4">
        <f>Tabela13[[#This Row],[V1]]-Tabela13[[#This Row],[V4]]</f>
        <v>0.25787106446776642</v>
      </c>
      <c r="BT453" s="4">
        <f>Tabela13[[#This Row],[V2]]-Tabela13[[#This Row],[V1]]</f>
        <v>-1.7578710644677664</v>
      </c>
      <c r="BU453" s="4">
        <f>Tabela13[[#This Row],[V2]]-Tabela13[[#This Row],[V3]]</f>
        <v>-0.2578710644677662</v>
      </c>
      <c r="BV453" s="4">
        <f>Tabela13[[#This Row],[V2]]-Tabela13[[#This Row],[V4]]</f>
        <v>-1.5</v>
      </c>
      <c r="BW453" s="4">
        <f>AVERAGE(Tabela13[[#This Row],[V41]],Tabela13[[#This Row],[V42]])</f>
        <v>1.6289355322338834</v>
      </c>
      <c r="BX453" s="4">
        <f>AVERAGE(Tabela13[[#This Row],[V41]],Tabela13[[#This Row],[V43]])</f>
        <v>1.0078710644677664</v>
      </c>
      <c r="BY453" s="4">
        <f>AVERAGE(Tabela13[[#This Row],[V41]],Tabela13[[#This Row],[V44]])</f>
        <v>0</v>
      </c>
      <c r="BZ453" s="4">
        <f>AVERAGE(Tabela13[[#This Row],[V41]],Tabela13[[#This Row],[V45]])</f>
        <v>0.75000000000000011</v>
      </c>
      <c r="CA453" s="4">
        <f>AVERAGE(Tabela13[[#This Row],[V41]],Tabela13[[#This Row],[V46]])</f>
        <v>0.12893553223388321</v>
      </c>
      <c r="CB453" s="4">
        <f>AVERAGE(Tabela13[[#This Row],[V42]],Tabela13[[#This Row],[V41]])</f>
        <v>1.6289355322338834</v>
      </c>
      <c r="CC453" s="4">
        <f>AVERAGE(Tabela13[[#This Row],[V42]],Tabela13[[#This Row],[V43]])</f>
        <v>0.87893553223388332</v>
      </c>
      <c r="CD453" s="4">
        <f>AVERAGE(Tabela13[[#This Row],[V42]],Tabela13[[#This Row],[V44]])</f>
        <v>-0.1289355322338831</v>
      </c>
      <c r="CE453" s="4">
        <f>AVERAGE(Tabela13[[#This Row],[V42]],Tabela13[[#This Row],[V45]])</f>
        <v>0.62106446776611701</v>
      </c>
      <c r="CF453" s="4">
        <f>AVERAGE(Tabela13[[#This Row],[V42]],Tabela13[[#This Row],[V46]])</f>
        <v>0</v>
      </c>
      <c r="CG453" s="4">
        <f>AVERAGE(Tabela13[[#This Row],[V43]],Tabela13[[#This Row],[V41]])</f>
        <v>1.0078710644677664</v>
      </c>
      <c r="CH453" s="4">
        <f>AVERAGE(Tabela13[[#This Row],[V43]],Tabela13[[#This Row],[V42]])</f>
        <v>0.87893553223388332</v>
      </c>
      <c r="CI453" s="4">
        <f>AVERAGE(Tabela13[[#This Row],[V43]],Tabela13[[#This Row],[V44]])</f>
        <v>-0.75</v>
      </c>
      <c r="CJ453" s="4">
        <f>AVERAGE(Tabela13[[#This Row],[V43]],Tabela13[[#This Row],[V45]])</f>
        <v>0</v>
      </c>
      <c r="CK453" s="4">
        <f>AVERAGE(Tabela13[[#This Row],[V43]],Tabela13[[#This Row],[V46]])</f>
        <v>-0.62106446776611679</v>
      </c>
      <c r="CL453" s="4">
        <f>AVERAGE(Tabela13[[#This Row],[V44]],Tabela13[[#This Row],[V41]])</f>
        <v>0</v>
      </c>
      <c r="CM453" s="4">
        <f>AVERAGE(Tabela13[[#This Row],[V44]],Tabela13[[#This Row],[V42]])</f>
        <v>-0.1289355322338831</v>
      </c>
      <c r="CN453" s="4">
        <f>AVERAGE(Tabela13[[#This Row],[V44]],Tabela13[[#This Row],[V43]])</f>
        <v>-0.75</v>
      </c>
      <c r="CO453" s="4">
        <f>AVERAGE(Tabela13[[#This Row],[V44]],Tabela13[[#This Row],[V45]])</f>
        <v>-1.0078710644677664</v>
      </c>
      <c r="CP453" s="4">
        <f>AVERAGE(Tabela13[[#This Row],[V44]],Tabela13[[#This Row],[V46]])</f>
        <v>-1.6289355322338832</v>
      </c>
      <c r="CQ453" s="4">
        <f>AVERAGE(Tabela13[[#This Row],[V45]],Tabela13[[#This Row],[V41]])</f>
        <v>0.75000000000000011</v>
      </c>
      <c r="CR453" s="4">
        <f>AVERAGE(Tabela13[[#This Row],[V45]],Tabela13[[#This Row],[V42]])</f>
        <v>0.62106446776611701</v>
      </c>
      <c r="CS453" s="4">
        <f>AVERAGE(Tabela13[[#This Row],[V45]],Tabela13[[#This Row],[V43]])</f>
        <v>0</v>
      </c>
      <c r="CT453" s="4">
        <f>AVERAGE(Tabela13[[#This Row],[V45]],Tabela13[[#This Row],[V44]])</f>
        <v>-1.0078710644677664</v>
      </c>
      <c r="CU453" s="4">
        <f>AVERAGE(Tabela13[[#This Row],[V45]],Tabela13[[#This Row],[V46]])</f>
        <v>-0.8789355322338831</v>
      </c>
      <c r="CV453" s="4">
        <f>AVERAGE(Tabela13[[#This Row],[V46]],Tabela13[[#This Row],[V41]])</f>
        <v>0.12893553223388321</v>
      </c>
      <c r="CW453" s="4">
        <f>AVERAGE(Tabela13[[#This Row],[V46]],Tabela13[[#This Row],[V42]])</f>
        <v>0</v>
      </c>
      <c r="CX453" s="4">
        <f>AVERAGE(Tabela13[[#This Row],[V46]],Tabela13[[#This Row],[V43]])</f>
        <v>-0.62106446776611679</v>
      </c>
      <c r="CY453" s="4">
        <f>AVERAGE(Tabela13[[#This Row],[V46]],Tabela13[[#This Row],[V44]])</f>
        <v>-1.6289355322338832</v>
      </c>
      <c r="CZ453" s="4">
        <f>AVERAGE(Tabela13[[#This Row],[V46]],Tabela13[[#This Row],[V45]])</f>
        <v>-0.8789355322338831</v>
      </c>
      <c r="DA453" s="3">
        <f>_xlfn.STDEV.S(Tabela13[[#This Row],[V41]],Tabela13[[#This Row],[V42]])</f>
        <v>0.18234237835695086</v>
      </c>
      <c r="DB453" s="3">
        <f>_xlfn.STDEV.S(Tabela13[[#This Row],[V41]],Tabela13[[#This Row],[V43]])</f>
        <v>1.0606601717798214</v>
      </c>
      <c r="DC453" s="3">
        <f>_xlfn.STDEV.S(Tabela13[[#This Row],[V41]],Tabela13[[#This Row],[V44]])</f>
        <v>2.4860051002735446</v>
      </c>
      <c r="DD453" s="3">
        <f>_xlfn.STDEV.S(Tabela13[[#This Row],[V41]],Tabela13[[#This Row],[V45]])</f>
        <v>1.4253449284937232</v>
      </c>
      <c r="DE453" s="3">
        <f>_xlfn.STDEV.S(Tabela13[[#This Row],[V41]],Tabela13[[#This Row],[V46]])</f>
        <v>2.3036627219165937</v>
      </c>
      <c r="DF453" s="3">
        <f>_xlfn.STDEV.S(Tabela13[[#This Row],[V42]],Tabela13[[#This Row],[V41]])</f>
        <v>0.18234237835695086</v>
      </c>
      <c r="DG453" s="3">
        <f>_xlfn.STDEV.S(Tabela13[[#This Row],[V42]],Tabela13[[#This Row],[V43]])</f>
        <v>0.87831779342287075</v>
      </c>
      <c r="DH453" s="3">
        <f>_xlfn.STDEV.S(Tabela13[[#This Row],[V42]],Tabela13[[#This Row],[V44]])</f>
        <v>2.3036627219165937</v>
      </c>
      <c r="DI453" s="3">
        <f>_xlfn.STDEV.S(Tabela13[[#This Row],[V42]],Tabela13[[#This Row],[V45]])</f>
        <v>1.2430025501367723</v>
      </c>
      <c r="DJ453" s="3">
        <f>_xlfn.STDEV.S(Tabela13[[#This Row],[V42]],Tabela13[[#This Row],[V46]])</f>
        <v>2.1213203435596428</v>
      </c>
      <c r="DK453" s="3">
        <f>_xlfn.STDEV.S(Tabela13[[#This Row],[V43]],Tabela13[[#This Row],[V41]])</f>
        <v>1.0606601717798214</v>
      </c>
      <c r="DL453" s="3">
        <f>_xlfn.STDEV.S(Tabela13[[#This Row],[V43]],Tabela13[[#This Row],[V42]])</f>
        <v>0.87831779342287075</v>
      </c>
      <c r="DM453" s="3">
        <f>_xlfn.STDEV.S(Tabela13[[#This Row],[V43]],Tabela13[[#This Row],[V44]])</f>
        <v>1.4253449284937234</v>
      </c>
      <c r="DN453" s="3">
        <f>_xlfn.STDEV.S(Tabela13[[#This Row],[V43]],Tabela13[[#This Row],[V45]])</f>
        <v>0.36468475671390183</v>
      </c>
      <c r="DO453" s="3">
        <f>_xlfn.STDEV.S(Tabela13[[#This Row],[V43]],Tabela13[[#This Row],[V46]])</f>
        <v>1.2430025501367725</v>
      </c>
      <c r="DP453" s="3">
        <f>_xlfn.STDEV.S(Tabela13[[#This Row],[V44]],Tabela13[[#This Row],[V41]])</f>
        <v>2.4860051002735446</v>
      </c>
      <c r="DQ453" s="3">
        <f>_xlfn.STDEV.S(Tabela13[[#This Row],[V44]],Tabela13[[#This Row],[V42]])</f>
        <v>2.3036627219165937</v>
      </c>
      <c r="DR453" s="3">
        <f>_xlfn.STDEV.S(Tabela13[[#This Row],[V44]],Tabela13[[#This Row],[V43]])</f>
        <v>1.4253449284937234</v>
      </c>
      <c r="DS453" s="3">
        <f>_xlfn.STDEV.S(Tabela13[[#This Row],[V44]],Tabela13[[#This Row],[V45]])</f>
        <v>1.0606601717798212</v>
      </c>
      <c r="DT453" s="3">
        <f>_xlfn.STDEV.S(Tabela13[[#This Row],[V44]],Tabela13[[#This Row],[V46]])</f>
        <v>0.182342378356951</v>
      </c>
      <c r="DU453" s="3">
        <f>_xlfn.STDEV.S(Tabela13[[#This Row],[V45]],Tabela13[[#This Row],[V41]])</f>
        <v>1.4253449284937232</v>
      </c>
      <c r="DV453" s="3">
        <f>_xlfn.STDEV.S(Tabela13[[#This Row],[V45]],Tabela13[[#This Row],[V42]])</f>
        <v>1.2430025501367723</v>
      </c>
      <c r="DW453" s="3">
        <f>_xlfn.STDEV.S(Tabela13[[#This Row],[V45]],Tabela13[[#This Row],[V43]])</f>
        <v>0.36468475671390183</v>
      </c>
      <c r="DX453" s="3">
        <f>_xlfn.STDEV.S(Tabela13[[#This Row],[V45]],Tabela13[[#This Row],[V44]])</f>
        <v>1.0606601717798212</v>
      </c>
      <c r="DY453" s="3">
        <f>_xlfn.STDEV.S(Tabela13[[#This Row],[V45]],Tabela13[[#This Row],[V46]])</f>
        <v>0.87831779342287031</v>
      </c>
      <c r="DZ453" s="3">
        <f>_xlfn.STDEV.S(Tabela13[[#This Row],[V46]],Tabela13[[#This Row],[V41]])</f>
        <v>2.3036627219165937</v>
      </c>
      <c r="EA453" s="3">
        <f>_xlfn.STDEV.S(Tabela13[[#This Row],[V46]],Tabela13[[#This Row],[V42]])</f>
        <v>2.1213203435596428</v>
      </c>
      <c r="EB453" s="3">
        <f>_xlfn.STDEV.S(Tabela13[[#This Row],[V46]],Tabela13[[#This Row],[V43]])</f>
        <v>1.2430025501367725</v>
      </c>
      <c r="EC453" s="3">
        <f>_xlfn.STDEV.S(Tabela13[[#This Row],[V46]],Tabela13[[#This Row],[V44]])</f>
        <v>0.182342378356951</v>
      </c>
      <c r="ED453" s="3">
        <f>_xlfn.STDEV.S(Tabela13[[#This Row],[V46]],Tabela13[[#This Row],[V45]])</f>
        <v>0.87831779342287031</v>
      </c>
      <c r="EE453" s="3">
        <f t="shared" si="524"/>
        <v>0.11193959168346636</v>
      </c>
      <c r="EF453" s="3">
        <f t="shared" si="525"/>
        <v>1.0523768457822844</v>
      </c>
      <c r="EG453" s="3" t="str">
        <f t="shared" si="526"/>
        <v/>
      </c>
      <c r="EH453" s="3">
        <f t="shared" si="527"/>
        <v>1.9004599046582973</v>
      </c>
      <c r="EI453" s="3">
        <f t="shared" si="528"/>
        <v>17.866779482771701</v>
      </c>
      <c r="EJ453" s="3">
        <f t="shared" si="529"/>
        <v>0.11193959168346636</v>
      </c>
      <c r="EK453" s="3">
        <f t="shared" si="530"/>
        <v>0.99929717392418693</v>
      </c>
      <c r="EL453" s="3">
        <f t="shared" si="531"/>
        <v>-17.866779482771715</v>
      </c>
      <c r="EM453" s="3">
        <f t="shared" si="532"/>
        <v>2.0014066407754423</v>
      </c>
      <c r="EN453" s="3" t="str">
        <f t="shared" si="533"/>
        <v/>
      </c>
      <c r="EO453" s="3">
        <f t="shared" si="534"/>
        <v>1.0523768457822844</v>
      </c>
      <c r="EP453" s="3">
        <f t="shared" si="535"/>
        <v>0.99929717392418693</v>
      </c>
      <c r="EQ453" s="3">
        <f t="shared" si="536"/>
        <v>-1.9004599046582979</v>
      </c>
      <c r="ER453" s="3" t="str">
        <f t="shared" si="537"/>
        <v/>
      </c>
      <c r="ES453" s="3" t="str">
        <f t="shared" si="538"/>
        <v/>
      </c>
      <c r="ET453" s="3" t="str">
        <f t="shared" si="539"/>
        <v/>
      </c>
      <c r="EU453" s="3" t="str">
        <f t="shared" si="540"/>
        <v/>
      </c>
      <c r="EV453" s="3">
        <f t="shared" si="541"/>
        <v>-1.9004599046582979</v>
      </c>
      <c r="EW453" s="3">
        <f t="shared" si="542"/>
        <v>-1.0523768457822842</v>
      </c>
      <c r="EX453" s="3">
        <f t="shared" si="543"/>
        <v>-0.11193959168346646</v>
      </c>
      <c r="EY453" s="3">
        <f t="shared" si="544"/>
        <v>1.9004599046582973</v>
      </c>
      <c r="EZ453" s="3">
        <f t="shared" si="545"/>
        <v>2.0014066407754423</v>
      </c>
      <c r="FA453" s="3" t="str">
        <f t="shared" si="546"/>
        <v/>
      </c>
      <c r="FB453" s="3">
        <f t="shared" si="547"/>
        <v>-1.0523768457822842</v>
      </c>
      <c r="FC453" s="3">
        <f t="shared" si="548"/>
        <v>-0.99929717392418671</v>
      </c>
      <c r="FD453" s="3">
        <f t="shared" si="549"/>
        <v>17.866779482771701</v>
      </c>
      <c r="FE453" s="3" t="str">
        <f t="shared" si="550"/>
        <v/>
      </c>
      <c r="FF453" s="3">
        <f t="shared" si="551"/>
        <v>-2.0014066407754436</v>
      </c>
      <c r="FG453" s="3">
        <f t="shared" si="552"/>
        <v>-0.11193959168346646</v>
      </c>
      <c r="FH453" s="3">
        <f t="shared" si="553"/>
        <v>-0.99929717392418671</v>
      </c>
      <c r="FI453" s="4">
        <f t="shared" si="554"/>
        <v>0.69565217391304346</v>
      </c>
      <c r="FJ453" s="4">
        <f t="shared" si="555"/>
        <v>0.68965517241379315</v>
      </c>
      <c r="FK453" s="4">
        <f t="shared" si="556"/>
        <v>2.1435925223516659</v>
      </c>
      <c r="FL453" s="4">
        <f t="shared" si="557"/>
        <v>0.67569764291519907</v>
      </c>
      <c r="FM453" s="4">
        <f>Tabela13[[#This Row],[V139]]-Tabela13[[#This Row],[V140]]</f>
        <v>1.4678948794364668</v>
      </c>
      <c r="FN453" s="4">
        <f>Tabela13[[#This Row],[V1]]-Tabela13[[#This Row],[V2]]/2</f>
        <v>2.0513493253373314</v>
      </c>
      <c r="FO453" s="4">
        <f>Tabela13[[#This Row],[V1]]-Tabela13[[#This Row],[V3]]/2</f>
        <v>1.9224137931034484</v>
      </c>
      <c r="FP453" s="4">
        <f>Tabela13[[#This Row],[V1]]-Tabela13[[#This Row],[V4]]/2</f>
        <v>1.3013493253373316</v>
      </c>
      <c r="FQ453" s="4">
        <f>Tabela13[[#This Row],[V2]]-Tabela13[[#This Row],[V1]]/2</f>
        <v>-0.58545727136431802</v>
      </c>
      <c r="FR453" s="4">
        <f>Tabela13[[#This Row],[V2]]-Tabela13[[#This Row],[V3]]/2</f>
        <v>0.16454272863568209</v>
      </c>
      <c r="FS453" s="4">
        <f>Tabela13[[#This Row],[V2]]-Tabela13[[#This Row],[V4]]/2</f>
        <v>-0.45652173913043481</v>
      </c>
      <c r="FT453" s="4">
        <f t="shared" si="558"/>
        <v>1.1172115483902827</v>
      </c>
      <c r="FU453" s="4">
        <f t="shared" si="559"/>
        <v>1.0911358516887391</v>
      </c>
      <c r="FV453" s="4">
        <f t="shared" si="560"/>
        <v>0.91560198156294903</v>
      </c>
      <c r="FW453" s="4">
        <f t="shared" si="561"/>
        <v>-0.52965768342479924</v>
      </c>
      <c r="FX453" s="4">
        <f t="shared" si="562"/>
        <v>0.16308143405309936</v>
      </c>
      <c r="FY453" s="4">
        <f t="shared" si="563"/>
        <v>-0.42826415287665481</v>
      </c>
      <c r="FZ453" s="4">
        <f t="shared" si="564"/>
        <v>201.09807871025089</v>
      </c>
      <c r="GA453" s="4">
        <f t="shared" si="565"/>
        <v>196.40445330397301</v>
      </c>
      <c r="GB453" s="4">
        <f t="shared" si="566"/>
        <v>164.80835668133082</v>
      </c>
      <c r="GC453" s="4">
        <f t="shared" si="567"/>
        <v>-95.338383016463865</v>
      </c>
      <c r="GD453" s="4">
        <f t="shared" si="568"/>
        <v>29.354658129557883</v>
      </c>
      <c r="GE453" s="4">
        <f t="shared" si="569"/>
        <v>-77.087547517797859</v>
      </c>
      <c r="GF453" s="4">
        <f>Tabela13[[#This Row],[V1]]-Tabela13[[#This Row],[V2]]/Tabela13[[#This Row],[V2]]</f>
        <v>1.3448275862068968</v>
      </c>
      <c r="GG453" s="4">
        <f>Tabela13[[#This Row],[V1]]-Tabela13[[#This Row],[V3]]/Tabela13[[#This Row],[V3]]</f>
        <v>1.3448275862068968</v>
      </c>
      <c r="GH453" s="4">
        <f>Tabela13[[#This Row],[V1]]-Tabela13[[#This Row],[V4]]/Tabela13[[#This Row],[V4]]</f>
        <v>1.3448275862068968</v>
      </c>
      <c r="GI453" s="4">
        <f>Tabela13[[#This Row],[V2]]-Tabela13[[#This Row],[V1]]/Tabela13[[#This Row],[V1]]</f>
        <v>-0.41304347826086962</v>
      </c>
      <c r="GJ453" s="4">
        <f>Tabela13[[#This Row],[V2]]-Tabela13[[#This Row],[V3]]/Tabela13[[#This Row],[V3]]</f>
        <v>-0.41304347826086962</v>
      </c>
      <c r="GK453" s="4">
        <f>Tabela13[[#This Row],[V2]]-Tabela13[[#This Row],[V4]]/Tabela13[[#This Row],[V4]]</f>
        <v>-0.41304347826086962</v>
      </c>
      <c r="GL453" s="4">
        <f t="shared" si="570"/>
        <v>0.87872966754850934</v>
      </c>
      <c r="GM453" s="4">
        <f t="shared" si="571"/>
        <v>1.4658920539730134</v>
      </c>
      <c r="GN453" s="4">
        <f t="shared" si="572"/>
        <v>0.59945046101238131</v>
      </c>
      <c r="GO453" s="3">
        <f t="shared" si="573"/>
        <v>1</v>
      </c>
      <c r="GP453" s="3">
        <v>100</v>
      </c>
      <c r="GQ453" s="3">
        <f t="shared" si="574"/>
        <v>0.44999999999999996</v>
      </c>
      <c r="GR453" s="3">
        <f t="shared" si="575"/>
        <v>44.999999999999993</v>
      </c>
      <c r="GS453" s="34">
        <f>COUNTIF($D$2:D452,Tabela13[[#This Row],[HomeTeam]])</f>
        <v>22</v>
      </c>
      <c r="GT453" s="34">
        <f>COUNTIF($E$2:E452,Tabela13[[#This Row],[AwayTeam]])</f>
        <v>22</v>
      </c>
      <c r="GU453" s="3">
        <f>IFERROR(AVERAGEIFS($AD$2:AD452,$D$2:D452,Tabela13[[#This Row],[HomeTeam]],$GS$2:GS452,"&gt;="&amp;Tabela13[[#This Row],[Contagem_H]]-5),"")</f>
        <v>0.65449095022624437</v>
      </c>
      <c r="GV453" s="3">
        <f>IFERROR(AVERAGEIFS($G$2:G452,$E$2:E452,Tabela13[[#This Row],[AwayTeam]],$GT$2:GT452,"&gt;="&amp;Tabela13[[#This Row],[Contagem_A]]-5),"")</f>
        <v>1</v>
      </c>
      <c r="GW453" s="3">
        <f>IFERROR(AVERAGEIFS($GQ$2:GQ452,$D$2:D452,Tabela13[[#This Row],[HomeTeam]],$GS$2:GS452,"&gt;="&amp;Tabela13[[#This Row],[Contagem_H]]-5),"")</f>
        <v>-0.17399999999999999</v>
      </c>
    </row>
    <row r="454" spans="1:205" x14ac:dyDescent="0.25">
      <c r="A454" t="s">
        <v>127</v>
      </c>
      <c r="B454" t="s">
        <v>289</v>
      </c>
      <c r="C454" t="s">
        <v>134</v>
      </c>
      <c r="D454" t="s">
        <v>18</v>
      </c>
      <c r="E454" t="s">
        <v>21</v>
      </c>
      <c r="F454" s="3">
        <v>1</v>
      </c>
      <c r="G454" s="3">
        <v>3</v>
      </c>
      <c r="H454" s="3" t="str">
        <f t="shared" si="576"/>
        <v>A</v>
      </c>
      <c r="I454" s="3">
        <v>2.4500000000000002</v>
      </c>
      <c r="J454" s="3">
        <v>3.4</v>
      </c>
      <c r="K454" s="3">
        <v>2.8</v>
      </c>
      <c r="L454" s="3">
        <v>1.8</v>
      </c>
      <c r="M454" s="3">
        <v>2</v>
      </c>
      <c r="N454" s="3">
        <f t="shared" si="505"/>
        <v>4</v>
      </c>
      <c r="O454" s="3">
        <f t="shared" si="506"/>
        <v>0</v>
      </c>
      <c r="P454" s="3">
        <f t="shared" si="507"/>
        <v>3</v>
      </c>
      <c r="Q454" s="3">
        <f t="shared" si="508"/>
        <v>5.9423769507803037E-2</v>
      </c>
      <c r="R454" s="3">
        <f t="shared" si="509"/>
        <v>5.555555555555558E-2</v>
      </c>
      <c r="S454" s="3">
        <f t="shared" si="510"/>
        <v>2.5955882352941178</v>
      </c>
      <c r="T454" s="3">
        <f t="shared" si="511"/>
        <v>3.6020408163265301</v>
      </c>
      <c r="U454" s="3">
        <f t="shared" si="512"/>
        <v>2.9663865546218484</v>
      </c>
      <c r="V454" s="3">
        <f t="shared" si="513"/>
        <v>1.9069627851140456</v>
      </c>
      <c r="W454" s="3">
        <f t="shared" si="514"/>
        <v>2.1188475390156061</v>
      </c>
      <c r="X454" s="4">
        <f t="shared" si="515"/>
        <v>0.4081632653061224</v>
      </c>
      <c r="Y454" s="4">
        <f t="shared" si="516"/>
        <v>0.29411764705882354</v>
      </c>
      <c r="Z454" s="4">
        <f t="shared" si="517"/>
        <v>0.35714285714285715</v>
      </c>
      <c r="AA454" s="4">
        <f t="shared" si="518"/>
        <v>0.55555555555555558</v>
      </c>
      <c r="AB454" s="4">
        <f t="shared" si="519"/>
        <v>0.5</v>
      </c>
      <c r="AC454" s="4">
        <f t="shared" si="520"/>
        <v>0.70408163265306123</v>
      </c>
      <c r="AD454" s="4">
        <f t="shared" si="521"/>
        <v>1.6785714285714286</v>
      </c>
      <c r="AE454" s="4">
        <f t="shared" si="522"/>
        <v>1.7040816326530612</v>
      </c>
      <c r="AF454" s="4">
        <f t="shared" si="523"/>
        <v>0.6785714285714286</v>
      </c>
      <c r="AG454" s="4">
        <f>IFERROR(AVERAGE(Tabela13[[#This Row],[V1]],Tabela13[[#This Row],[V2]]),"")</f>
        <v>1.1913265306122449</v>
      </c>
      <c r="AH454" s="4">
        <f>IFERROR(AVERAGE(Tabela13[[#This Row],[V1]],Tabela13[[#This Row],[V3]]),"")</f>
        <v>1.2040816326530612</v>
      </c>
      <c r="AI454" s="4">
        <f>IFERROR(AVERAGE(Tabela13[[#This Row],[V1]],Tabela13[[#This Row],[V4]]),"")</f>
        <v>0.69132653061224492</v>
      </c>
      <c r="AJ454" s="4">
        <f>IFERROR(AVERAGE(Tabela13[[#This Row],[V2]],Tabela13[[#This Row],[V1]]),"")</f>
        <v>1.1913265306122449</v>
      </c>
      <c r="AK454" s="4">
        <f>IFERROR(AVERAGE(Tabela13[[#This Row],[V2]],Tabela13[[#This Row],[V3]]),"")</f>
        <v>1.6913265306122449</v>
      </c>
      <c r="AL454" s="4">
        <f>IFERROR(AVERAGE(Tabela13[[#This Row],[V2]],Tabela13[[#This Row],[V4]]),"")</f>
        <v>1.1785714285714286</v>
      </c>
      <c r="AM454" s="4">
        <f>IFERROR(AVERAGE(Tabela13[[#This Row],[V3]],Tabela13[[#This Row],[V1]]),"")</f>
        <v>1.2040816326530612</v>
      </c>
      <c r="AN454" s="4">
        <f>IFERROR(AVERAGE(Tabela13[[#This Row],[V3]],Tabela13[[#This Row],[V2]]),"")</f>
        <v>1.6913265306122449</v>
      </c>
      <c r="AO454" s="4">
        <f>IFERROR(AVERAGE(Tabela13[[#This Row],[V3]],Tabela13[[#This Row],[V4]]),"")</f>
        <v>1.1913265306122449</v>
      </c>
      <c r="AP454" s="4">
        <f>IFERROR(AVERAGE(Tabela13[[#This Row],[V4]],Tabela13[[#This Row],[V1]]),"")</f>
        <v>0.69132653061224492</v>
      </c>
      <c r="AQ454" s="4">
        <f>IFERROR(AVERAGE(Tabela13[[#This Row],[V4]],Tabela13[[#This Row],[V2]]),"")</f>
        <v>1.1785714285714286</v>
      </c>
      <c r="AR454" s="4">
        <f>IFERROR(AVERAGE(Tabela13[[#This Row],[V4]],Tabela13[[#This Row],[V3]]),"")</f>
        <v>1.1913265306122449</v>
      </c>
      <c r="AS454" s="4">
        <f>_xlfn.STDEV.S(Tabela13[[#This Row],[V1]:[V2]])</f>
        <v>0.68906834289097219</v>
      </c>
      <c r="AT454" s="4">
        <f>_xlfn.STDEV.S(Tabela13[[#This Row],[V1]],Tabela13[[#This Row],[V3]])</f>
        <v>0.70710678118654724</v>
      </c>
      <c r="AU454" s="4">
        <f>_xlfn.STDEV.S(Tabela13[[#This Row],[V1]],Tabela13[[#This Row],[V4]])</f>
        <v>1.8038438295575172E-2</v>
      </c>
      <c r="AV454" s="4">
        <f>_xlfn.STDEV.S(Tabela13[[#This Row],[V2]],Tabela13[[#This Row],[V1]])</f>
        <v>0.68906834289097219</v>
      </c>
      <c r="AW454" s="4">
        <f>_xlfn.STDEV.S(Tabela13[[#This Row],[V2]],Tabela13[[#This Row],[V3]])</f>
        <v>1.8038438295575172E-2</v>
      </c>
      <c r="AX454" s="4">
        <f>_xlfn.STDEV.S(Tabela13[[#This Row],[V42]],Tabela13[[#This Row],[V44]])</f>
        <v>1.39617512407752</v>
      </c>
      <c r="AY454" s="4">
        <f>_xlfn.STDEV.S(Tabela13[[#This Row],[V3]],Tabela13[[#This Row],[V1]])</f>
        <v>0.70710678118654724</v>
      </c>
      <c r="AZ454" s="4">
        <f>_xlfn.STDEV.S(Tabela13[[#This Row],[V3]],Tabela13[[#This Row],[V2]])</f>
        <v>1.8038438295575172E-2</v>
      </c>
      <c r="BA454" s="4">
        <f>_xlfn.STDEV.S(Tabela13[[#This Row],[V3]],Tabela13[[#This Row],[V4]])</f>
        <v>0.72514521948212263</v>
      </c>
      <c r="BB454" s="4">
        <f>_xlfn.STDEV.S(Tabela13[[#This Row],[V4]],Tabela13[[#This Row],[V1]])</f>
        <v>1.8038438295575172E-2</v>
      </c>
      <c r="BC454" s="4">
        <f>_xlfn.STDEV.S(Tabela13[[#This Row],[V4]],Tabela13[[#This Row],[V2]])</f>
        <v>0.70710678118654757</v>
      </c>
      <c r="BD454" s="4">
        <f>_xlfn.STDEV.S(Tabela13[[#This Row],[V4]],Tabela13[[#This Row],[V3]])</f>
        <v>0.72514521948212263</v>
      </c>
      <c r="BE454" s="4">
        <f>Tabela13[[#This Row],[V17]]/Tabela13[[#This Row],[V5]]</f>
        <v>0.57840426212689744</v>
      </c>
      <c r="BF454" s="4">
        <f>Tabela13[[#This Row],[V18]]/Tabela13[[#This Row],[V6]]</f>
        <v>0.58725817420577653</v>
      </c>
      <c r="BG454" s="4">
        <f>Tabela13[[#This Row],[V19]]/Tabela13[[#This Row],[V7]]</f>
        <v>2.6092501150795082E-2</v>
      </c>
      <c r="BH454" s="4">
        <f>Tabela13[[#This Row],[V20]]/Tabela13[[#This Row],[V8]]</f>
        <v>0.57840426212689744</v>
      </c>
      <c r="BI454" s="4">
        <f>Tabela13[[#This Row],[V21]]/Tabela13[[#This Row],[V9]]</f>
        <v>1.0665260651380796E-2</v>
      </c>
      <c r="BJ454" s="4">
        <f>Tabela13[[#This Row],[V22]]/Tabela13[[#This Row],[V10]]</f>
        <v>1.1846334386112289</v>
      </c>
      <c r="BK454" s="4">
        <f>Tabela13[[#This Row],[V23]]/Tabela13[[#This Row],[V11]]</f>
        <v>0.58725817420577653</v>
      </c>
      <c r="BL454" s="4">
        <f>Tabela13[[#This Row],[V24]]/Tabela13[[#This Row],[V12]]</f>
        <v>1.0665260651380796E-2</v>
      </c>
      <c r="BM454" s="4">
        <f>Tabela13[[#This Row],[V25]]/Tabela13[[#This Row],[V13]]</f>
        <v>0.60868720778799157</v>
      </c>
      <c r="BN454" s="4">
        <f>Tabela13[[#This Row],[V26]]/Tabela13[[#This Row],[V14]]</f>
        <v>2.6092501150795082E-2</v>
      </c>
      <c r="BO454" s="4">
        <f>Tabela13[[#This Row],[V27]]/Tabela13[[#This Row],[V15]]</f>
        <v>0.59996939009767669</v>
      </c>
      <c r="BP454" s="4">
        <f>Tabela13[[#This Row],[V28]]/Tabela13[[#This Row],[V16]]</f>
        <v>0.60868720778799157</v>
      </c>
      <c r="BQ454" s="4">
        <f>Tabela13[[#This Row],[V1]]-Tabela13[[#This Row],[V2]]</f>
        <v>-0.97448979591836737</v>
      </c>
      <c r="BR454" s="4">
        <f>Tabela13[[#This Row],[V1]]-Tabela13[[#This Row],[V3]]</f>
        <v>-1</v>
      </c>
      <c r="BS454" s="4">
        <f>Tabela13[[#This Row],[V1]]-Tabela13[[#This Row],[V4]]</f>
        <v>2.5510204081632626E-2</v>
      </c>
      <c r="BT454" s="4">
        <f>Tabela13[[#This Row],[V2]]-Tabela13[[#This Row],[V1]]</f>
        <v>0.97448979591836737</v>
      </c>
      <c r="BU454" s="4">
        <f>Tabela13[[#This Row],[V2]]-Tabela13[[#This Row],[V3]]</f>
        <v>-2.5510204081632626E-2</v>
      </c>
      <c r="BV454" s="4">
        <f>Tabela13[[#This Row],[V2]]-Tabela13[[#This Row],[V4]]</f>
        <v>1</v>
      </c>
      <c r="BW454" s="4">
        <f>AVERAGE(Tabela13[[#This Row],[V41]],Tabela13[[#This Row],[V42]])</f>
        <v>-0.98724489795918369</v>
      </c>
      <c r="BX454" s="4">
        <f>AVERAGE(Tabela13[[#This Row],[V41]],Tabela13[[#This Row],[V43]])</f>
        <v>-0.47448979591836737</v>
      </c>
      <c r="BY454" s="4">
        <f>AVERAGE(Tabela13[[#This Row],[V41]],Tabela13[[#This Row],[V44]])</f>
        <v>0</v>
      </c>
      <c r="BZ454" s="4">
        <f>AVERAGE(Tabela13[[#This Row],[V41]],Tabela13[[#This Row],[V45]])</f>
        <v>-0.5</v>
      </c>
      <c r="CA454" s="4">
        <f>AVERAGE(Tabela13[[#This Row],[V41]],Tabela13[[#This Row],[V46]])</f>
        <v>1.2755102040816313E-2</v>
      </c>
      <c r="CB454" s="4">
        <f>AVERAGE(Tabela13[[#This Row],[V42]],Tabela13[[#This Row],[V41]])</f>
        <v>-0.98724489795918369</v>
      </c>
      <c r="CC454" s="4">
        <f>AVERAGE(Tabela13[[#This Row],[V42]],Tabela13[[#This Row],[V43]])</f>
        <v>-0.48724489795918369</v>
      </c>
      <c r="CD454" s="4">
        <f>AVERAGE(Tabela13[[#This Row],[V42]],Tabela13[[#This Row],[V44]])</f>
        <v>-1.2755102040816313E-2</v>
      </c>
      <c r="CE454" s="4">
        <f>AVERAGE(Tabela13[[#This Row],[V42]],Tabela13[[#This Row],[V45]])</f>
        <v>-0.51275510204081631</v>
      </c>
      <c r="CF454" s="4">
        <f>AVERAGE(Tabela13[[#This Row],[V42]],Tabela13[[#This Row],[V46]])</f>
        <v>0</v>
      </c>
      <c r="CG454" s="4">
        <f>AVERAGE(Tabela13[[#This Row],[V43]],Tabela13[[#This Row],[V41]])</f>
        <v>-0.47448979591836737</v>
      </c>
      <c r="CH454" s="4">
        <f>AVERAGE(Tabela13[[#This Row],[V43]],Tabela13[[#This Row],[V42]])</f>
        <v>-0.48724489795918369</v>
      </c>
      <c r="CI454" s="4">
        <f>AVERAGE(Tabela13[[#This Row],[V43]],Tabela13[[#This Row],[V44]])</f>
        <v>0.5</v>
      </c>
      <c r="CJ454" s="4">
        <f>AVERAGE(Tabela13[[#This Row],[V43]],Tabela13[[#This Row],[V45]])</f>
        <v>0</v>
      </c>
      <c r="CK454" s="4">
        <f>AVERAGE(Tabela13[[#This Row],[V43]],Tabela13[[#This Row],[V46]])</f>
        <v>0.51275510204081631</v>
      </c>
      <c r="CL454" s="4">
        <f>AVERAGE(Tabela13[[#This Row],[V44]],Tabela13[[#This Row],[V41]])</f>
        <v>0</v>
      </c>
      <c r="CM454" s="4">
        <f>AVERAGE(Tabela13[[#This Row],[V44]],Tabela13[[#This Row],[V42]])</f>
        <v>-1.2755102040816313E-2</v>
      </c>
      <c r="CN454" s="4">
        <f>AVERAGE(Tabela13[[#This Row],[V44]],Tabela13[[#This Row],[V43]])</f>
        <v>0.5</v>
      </c>
      <c r="CO454" s="4">
        <f>AVERAGE(Tabela13[[#This Row],[V44]],Tabela13[[#This Row],[V45]])</f>
        <v>0.47448979591836737</v>
      </c>
      <c r="CP454" s="4">
        <f>AVERAGE(Tabela13[[#This Row],[V44]],Tabela13[[#This Row],[V46]])</f>
        <v>0.98724489795918369</v>
      </c>
      <c r="CQ454" s="4">
        <f>AVERAGE(Tabela13[[#This Row],[V45]],Tabela13[[#This Row],[V41]])</f>
        <v>-0.5</v>
      </c>
      <c r="CR454" s="4">
        <f>AVERAGE(Tabela13[[#This Row],[V45]],Tabela13[[#This Row],[V42]])</f>
        <v>-0.51275510204081631</v>
      </c>
      <c r="CS454" s="4">
        <f>AVERAGE(Tabela13[[#This Row],[V45]],Tabela13[[#This Row],[V43]])</f>
        <v>0</v>
      </c>
      <c r="CT454" s="4">
        <f>AVERAGE(Tabela13[[#This Row],[V45]],Tabela13[[#This Row],[V44]])</f>
        <v>0.47448979591836737</v>
      </c>
      <c r="CU454" s="4">
        <f>AVERAGE(Tabela13[[#This Row],[V45]],Tabela13[[#This Row],[V46]])</f>
        <v>0.48724489795918369</v>
      </c>
      <c r="CV454" s="4">
        <f>AVERAGE(Tabela13[[#This Row],[V46]],Tabela13[[#This Row],[V41]])</f>
        <v>1.2755102040816313E-2</v>
      </c>
      <c r="CW454" s="4">
        <f>AVERAGE(Tabela13[[#This Row],[V46]],Tabela13[[#This Row],[V42]])</f>
        <v>0</v>
      </c>
      <c r="CX454" s="4">
        <f>AVERAGE(Tabela13[[#This Row],[V46]],Tabela13[[#This Row],[V43]])</f>
        <v>0.51275510204081631</v>
      </c>
      <c r="CY454" s="4">
        <f>AVERAGE(Tabela13[[#This Row],[V46]],Tabela13[[#This Row],[V44]])</f>
        <v>0.98724489795918369</v>
      </c>
      <c r="CZ454" s="4">
        <f>AVERAGE(Tabela13[[#This Row],[V46]],Tabela13[[#This Row],[V45]])</f>
        <v>0.48724489795918369</v>
      </c>
      <c r="DA454" s="3">
        <f>_xlfn.STDEV.S(Tabela13[[#This Row],[V41]],Tabela13[[#This Row],[V42]])</f>
        <v>1.8038438295575172E-2</v>
      </c>
      <c r="DB454" s="3">
        <f>_xlfn.STDEV.S(Tabela13[[#This Row],[V41]],Tabela13[[#This Row],[V43]])</f>
        <v>0.70710678118654757</v>
      </c>
      <c r="DC454" s="3">
        <f>_xlfn.STDEV.S(Tabela13[[#This Row],[V41]],Tabela13[[#This Row],[V44]])</f>
        <v>1.3781366857819448</v>
      </c>
      <c r="DD454" s="3">
        <f>_xlfn.STDEV.S(Tabela13[[#This Row],[V41]],Tabela13[[#This Row],[V45]])</f>
        <v>0.67102990459539724</v>
      </c>
      <c r="DE454" s="3">
        <f>_xlfn.STDEV.S(Tabela13[[#This Row],[V41]],Tabela13[[#This Row],[V46]])</f>
        <v>1.39617512407752</v>
      </c>
      <c r="DF454" s="3">
        <f>_xlfn.STDEV.S(Tabela13[[#This Row],[V42]],Tabela13[[#This Row],[V41]])</f>
        <v>1.8038438295575172E-2</v>
      </c>
      <c r="DG454" s="3">
        <f>_xlfn.STDEV.S(Tabela13[[#This Row],[V42]],Tabela13[[#This Row],[V43]])</f>
        <v>0.72514521948212263</v>
      </c>
      <c r="DH454" s="3">
        <f>_xlfn.STDEV.S(Tabela13[[#This Row],[V42]],Tabela13[[#This Row],[V44]])</f>
        <v>1.39617512407752</v>
      </c>
      <c r="DI454" s="3">
        <f>_xlfn.STDEV.S(Tabela13[[#This Row],[V42]],Tabela13[[#This Row],[V45]])</f>
        <v>0.6890683428909723</v>
      </c>
      <c r="DJ454" s="3">
        <f>_xlfn.STDEV.S(Tabela13[[#This Row],[V42]],Tabela13[[#This Row],[V46]])</f>
        <v>1.4142135623730951</v>
      </c>
      <c r="DK454" s="3">
        <f>_xlfn.STDEV.S(Tabela13[[#This Row],[V43]],Tabela13[[#This Row],[V41]])</f>
        <v>0.70710678118654757</v>
      </c>
      <c r="DL454" s="3">
        <f>_xlfn.STDEV.S(Tabela13[[#This Row],[V43]],Tabela13[[#This Row],[V42]])</f>
        <v>0.72514521948212263</v>
      </c>
      <c r="DM454" s="3">
        <f>_xlfn.STDEV.S(Tabela13[[#This Row],[V43]],Tabela13[[#This Row],[V44]])</f>
        <v>0.67102990459539724</v>
      </c>
      <c r="DN454" s="3">
        <f>_xlfn.STDEV.S(Tabela13[[#This Row],[V43]],Tabela13[[#This Row],[V45]])</f>
        <v>3.6076876591150345E-2</v>
      </c>
      <c r="DO454" s="3">
        <f>_xlfn.STDEV.S(Tabela13[[#This Row],[V43]],Tabela13[[#This Row],[V46]])</f>
        <v>0.6890683428909723</v>
      </c>
      <c r="DP454" s="3">
        <f>_xlfn.STDEV.S(Tabela13[[#This Row],[V44]],Tabela13[[#This Row],[V41]])</f>
        <v>1.3781366857819448</v>
      </c>
      <c r="DQ454" s="3">
        <f>_xlfn.STDEV.S(Tabela13[[#This Row],[V44]],Tabela13[[#This Row],[V42]])</f>
        <v>1.39617512407752</v>
      </c>
      <c r="DR454" s="3">
        <f>_xlfn.STDEV.S(Tabela13[[#This Row],[V44]],Tabela13[[#This Row],[V43]])</f>
        <v>0.67102990459539724</v>
      </c>
      <c r="DS454" s="3">
        <f>_xlfn.STDEV.S(Tabela13[[#This Row],[V44]],Tabela13[[#This Row],[V45]])</f>
        <v>0.70710678118654757</v>
      </c>
      <c r="DT454" s="3">
        <f>_xlfn.STDEV.S(Tabela13[[#This Row],[V44]],Tabela13[[#This Row],[V46]])</f>
        <v>1.8038438295575172E-2</v>
      </c>
      <c r="DU454" s="3">
        <f>_xlfn.STDEV.S(Tabela13[[#This Row],[V45]],Tabela13[[#This Row],[V41]])</f>
        <v>0.67102990459539724</v>
      </c>
      <c r="DV454" s="3">
        <f>_xlfn.STDEV.S(Tabela13[[#This Row],[V45]],Tabela13[[#This Row],[V42]])</f>
        <v>0.6890683428909723</v>
      </c>
      <c r="DW454" s="3">
        <f>_xlfn.STDEV.S(Tabela13[[#This Row],[V45]],Tabela13[[#This Row],[V43]])</f>
        <v>3.6076876591150345E-2</v>
      </c>
      <c r="DX454" s="3">
        <f>_xlfn.STDEV.S(Tabela13[[#This Row],[V45]],Tabela13[[#This Row],[V44]])</f>
        <v>0.70710678118654757</v>
      </c>
      <c r="DY454" s="3">
        <f>_xlfn.STDEV.S(Tabela13[[#This Row],[V45]],Tabela13[[#This Row],[V46]])</f>
        <v>0.72514521948212263</v>
      </c>
      <c r="DZ454" s="3">
        <f>_xlfn.STDEV.S(Tabela13[[#This Row],[V46]],Tabela13[[#This Row],[V41]])</f>
        <v>1.39617512407752</v>
      </c>
      <c r="EA454" s="3">
        <f>_xlfn.STDEV.S(Tabela13[[#This Row],[V46]],Tabela13[[#This Row],[V42]])</f>
        <v>1.4142135623730951</v>
      </c>
      <c r="EB454" s="3">
        <f>_xlfn.STDEV.S(Tabela13[[#This Row],[V46]],Tabela13[[#This Row],[V43]])</f>
        <v>0.6890683428909723</v>
      </c>
      <c r="EC454" s="3">
        <f>_xlfn.STDEV.S(Tabela13[[#This Row],[V46]],Tabela13[[#This Row],[V44]])</f>
        <v>1.8038438295575172E-2</v>
      </c>
      <c r="ED454" s="3">
        <f>_xlfn.STDEV.S(Tabela13[[#This Row],[V46]],Tabela13[[#This Row],[V45]])</f>
        <v>0.72514521948212263</v>
      </c>
      <c r="EE454" s="3">
        <f t="shared" si="524"/>
        <v>-1.8271493053915937E-2</v>
      </c>
      <c r="EF454" s="3">
        <f t="shared" si="525"/>
        <v>-1.4902465495974551</v>
      </c>
      <c r="EG454" s="3" t="str">
        <f t="shared" si="526"/>
        <v/>
      </c>
      <c r="EH454" s="3">
        <f t="shared" si="527"/>
        <v>-1.3420598091907945</v>
      </c>
      <c r="EI454" s="3">
        <f t="shared" si="528"/>
        <v>109.46012972767768</v>
      </c>
      <c r="EJ454" s="3">
        <f t="shared" si="529"/>
        <v>-1.8271493053915937E-2</v>
      </c>
      <c r="EK454" s="3">
        <f t="shared" si="530"/>
        <v>-1.4882561572617385</v>
      </c>
      <c r="EL454" s="3">
        <f t="shared" si="531"/>
        <v>-109.46012972767768</v>
      </c>
      <c r="EM454" s="3">
        <f t="shared" si="532"/>
        <v>-1.3438546786729411</v>
      </c>
      <c r="EN454" s="3" t="str">
        <f t="shared" si="533"/>
        <v/>
      </c>
      <c r="EO454" s="3">
        <f t="shared" si="534"/>
        <v>-1.4902465495974551</v>
      </c>
      <c r="EP454" s="3">
        <f t="shared" si="535"/>
        <v>-1.4882561572617385</v>
      </c>
      <c r="EQ454" s="3">
        <f t="shared" si="536"/>
        <v>1.3420598091907945</v>
      </c>
      <c r="ER454" s="3" t="str">
        <f t="shared" si="537"/>
        <v/>
      </c>
      <c r="ES454" s="3" t="str">
        <f t="shared" si="538"/>
        <v/>
      </c>
      <c r="ET454" s="3" t="str">
        <f t="shared" si="539"/>
        <v/>
      </c>
      <c r="EU454" s="3" t="str">
        <f t="shared" si="540"/>
        <v/>
      </c>
      <c r="EV454" s="3">
        <f t="shared" si="541"/>
        <v>1.3420598091907945</v>
      </c>
      <c r="EW454" s="3">
        <f t="shared" si="542"/>
        <v>1.4902465495974551</v>
      </c>
      <c r="EX454" s="3">
        <f t="shared" si="543"/>
        <v>1.8271493053915937E-2</v>
      </c>
      <c r="EY454" s="3">
        <f t="shared" si="544"/>
        <v>-1.3420598091907945</v>
      </c>
      <c r="EZ454" s="3">
        <f t="shared" si="545"/>
        <v>-1.3438546786729411</v>
      </c>
      <c r="FA454" s="3" t="str">
        <f t="shared" si="546"/>
        <v/>
      </c>
      <c r="FB454" s="3">
        <f t="shared" si="547"/>
        <v>1.4902465495974551</v>
      </c>
      <c r="FC454" s="3">
        <f t="shared" si="548"/>
        <v>1.4882561572617385</v>
      </c>
      <c r="FD454" s="3">
        <f t="shared" si="549"/>
        <v>109.46012972767768</v>
      </c>
      <c r="FE454" s="3" t="str">
        <f t="shared" si="550"/>
        <v/>
      </c>
      <c r="FF454" s="3">
        <f t="shared" si="551"/>
        <v>1.3438546786729411</v>
      </c>
      <c r="FG454" s="3">
        <f t="shared" si="552"/>
        <v>1.8271493053915937E-2</v>
      </c>
      <c r="FH454" s="3">
        <f t="shared" si="553"/>
        <v>1.4882561572617385</v>
      </c>
      <c r="FI454" s="4">
        <f t="shared" si="554"/>
        <v>0.35714285714285715</v>
      </c>
      <c r="FJ454" s="4">
        <f t="shared" si="555"/>
        <v>1.2244897959183672</v>
      </c>
      <c r="FK454" s="4">
        <f t="shared" si="556"/>
        <v>1.43342776203966</v>
      </c>
      <c r="FL454" s="4">
        <f t="shared" si="557"/>
        <v>1.2889518413597734</v>
      </c>
      <c r="FM454" s="4">
        <f>Tabela13[[#This Row],[V139]]-Tabela13[[#This Row],[V140]]</f>
        <v>0.14447592067988668</v>
      </c>
      <c r="FN454" s="4">
        <f>Tabela13[[#This Row],[V1]]-Tabela13[[#This Row],[V2]]/2</f>
        <v>-0.13520408163265307</v>
      </c>
      <c r="FO454" s="4">
        <f>Tabela13[[#This Row],[V1]]-Tabela13[[#This Row],[V3]]/2</f>
        <v>-0.14795918367346939</v>
      </c>
      <c r="FP454" s="4">
        <f>Tabela13[[#This Row],[V1]]-Tabela13[[#This Row],[V4]]/2</f>
        <v>0.36479591836734693</v>
      </c>
      <c r="FQ454" s="4">
        <f>Tabela13[[#This Row],[V2]]-Tabela13[[#This Row],[V1]]/2</f>
        <v>1.3265306122448979</v>
      </c>
      <c r="FR454" s="4">
        <f>Tabela13[[#This Row],[V2]]-Tabela13[[#This Row],[V3]]/2</f>
        <v>0.82653061224489799</v>
      </c>
      <c r="FS454" s="4">
        <f>Tabela13[[#This Row],[V2]]-Tabela13[[#This Row],[V4]]/2</f>
        <v>1.3392857142857144</v>
      </c>
      <c r="FT454" s="4">
        <f t="shared" si="558"/>
        <v>-0.13438915134415763</v>
      </c>
      <c r="FU454" s="4">
        <f t="shared" si="559"/>
        <v>-0.14689344414790645</v>
      </c>
      <c r="FV454" s="4">
        <f t="shared" si="560"/>
        <v>0.34979475425000528</v>
      </c>
      <c r="FW454" s="4">
        <f t="shared" si="561"/>
        <v>0.92483822048878606</v>
      </c>
      <c r="FX454" s="4">
        <f t="shared" si="562"/>
        <v>0.69071010060249871</v>
      </c>
      <c r="FY454" s="4">
        <f t="shared" si="563"/>
        <v>0.92943196688644336</v>
      </c>
      <c r="FZ454" s="4">
        <f t="shared" si="564"/>
        <v>-24.190047241948374</v>
      </c>
      <c r="GA454" s="4">
        <f t="shared" si="565"/>
        <v>-26.440819946623158</v>
      </c>
      <c r="GB454" s="4">
        <f t="shared" si="566"/>
        <v>62.963055765000952</v>
      </c>
      <c r="GC454" s="4">
        <f t="shared" si="567"/>
        <v>166.47087968798149</v>
      </c>
      <c r="GD454" s="4">
        <f t="shared" si="568"/>
        <v>124.32781810844976</v>
      </c>
      <c r="GE454" s="4">
        <f t="shared" si="569"/>
        <v>167.29775403955981</v>
      </c>
      <c r="GF454" s="4">
        <f>Tabela13[[#This Row],[V1]]-Tabela13[[#This Row],[V2]]/Tabela13[[#This Row],[V2]]</f>
        <v>-0.29591836734693877</v>
      </c>
      <c r="GG454" s="4">
        <f>Tabela13[[#This Row],[V1]]-Tabela13[[#This Row],[V3]]/Tabela13[[#This Row],[V3]]</f>
        <v>-0.29591836734693877</v>
      </c>
      <c r="GH454" s="4">
        <f>Tabela13[[#This Row],[V1]]-Tabela13[[#This Row],[V4]]/Tabela13[[#This Row],[V4]]</f>
        <v>-0.29591836734693877</v>
      </c>
      <c r="GI454" s="4">
        <f>Tabela13[[#This Row],[V2]]-Tabela13[[#This Row],[V1]]/Tabela13[[#This Row],[V1]]</f>
        <v>0.6785714285714286</v>
      </c>
      <c r="GJ454" s="4">
        <f>Tabela13[[#This Row],[V2]]-Tabela13[[#This Row],[V3]]/Tabela13[[#This Row],[V3]]</f>
        <v>0.6785714285714286</v>
      </c>
      <c r="GK454" s="4">
        <f>Tabela13[[#This Row],[V2]]-Tabela13[[#This Row],[V4]]/Tabela13[[#This Row],[V4]]</f>
        <v>0.6785714285714286</v>
      </c>
      <c r="GL454" s="4">
        <f t="shared" si="570"/>
        <v>0.57753809990114824</v>
      </c>
      <c r="GM454" s="4">
        <f t="shared" si="571"/>
        <v>1.1913265306122449</v>
      </c>
      <c r="GN454" s="4">
        <f t="shared" si="572"/>
        <v>0.48478572839668116</v>
      </c>
      <c r="GO454" s="3">
        <f t="shared" si="573"/>
        <v>0</v>
      </c>
      <c r="GP454" s="3">
        <v>100</v>
      </c>
      <c r="GQ454" s="3">
        <f t="shared" si="574"/>
        <v>-1</v>
      </c>
      <c r="GR454" s="3">
        <f t="shared" si="575"/>
        <v>-100</v>
      </c>
      <c r="GS454" s="34">
        <f>COUNTIF($D$2:D453,Tabela13[[#This Row],[HomeTeam]])</f>
        <v>22</v>
      </c>
      <c r="GT454" s="34">
        <f>COUNTIF($E$2:E453,Tabela13[[#This Row],[AwayTeam]])</f>
        <v>22</v>
      </c>
      <c r="GU454" s="3">
        <f>IFERROR(AVERAGEIFS($AD$2:AD453,$D$2:D453,Tabela13[[#This Row],[HomeTeam]],$GS$2:GS453,"&gt;="&amp;Tabela13[[#This Row],[Contagem_H]]-5),"")</f>
        <v>1.0092116724738676</v>
      </c>
      <c r="GV454" s="3">
        <f>IFERROR(AVERAGEIFS($G$2:G453,$E$2:E453,Tabela13[[#This Row],[AwayTeam]],$GT$2:GT453,"&gt;="&amp;Tabela13[[#This Row],[Contagem_A]]-5),"")</f>
        <v>1.2</v>
      </c>
      <c r="GW454" s="3">
        <f>IFERROR(AVERAGEIFS($GQ$2:GQ453,$D$2:D453,Tabela13[[#This Row],[HomeTeam]],$GS$2:GS453,"&gt;="&amp;Tabela13[[#This Row],[Contagem_H]]-5),"")</f>
        <v>-0.05</v>
      </c>
    </row>
    <row r="455" spans="1:205" x14ac:dyDescent="0.25">
      <c r="A455" t="s">
        <v>127</v>
      </c>
      <c r="B455" t="s">
        <v>289</v>
      </c>
      <c r="C455" t="s">
        <v>134</v>
      </c>
      <c r="D455" t="s">
        <v>28</v>
      </c>
      <c r="E455" t="s">
        <v>17</v>
      </c>
      <c r="F455" s="3">
        <v>0</v>
      </c>
      <c r="G455" s="3">
        <v>2</v>
      </c>
      <c r="H455" s="3" t="str">
        <f t="shared" si="576"/>
        <v>A</v>
      </c>
      <c r="I455" s="3">
        <v>2.38</v>
      </c>
      <c r="J455" s="3">
        <v>3.4</v>
      </c>
      <c r="K455" s="3">
        <v>2.9</v>
      </c>
      <c r="L455" s="3">
        <v>1.88</v>
      </c>
      <c r="M455" s="3">
        <v>2.02</v>
      </c>
      <c r="N455" s="3">
        <f t="shared" si="505"/>
        <v>2</v>
      </c>
      <c r="O455" s="3">
        <f t="shared" si="506"/>
        <v>0</v>
      </c>
      <c r="P455" s="3">
        <f t="shared" si="507"/>
        <v>3</v>
      </c>
      <c r="Q455" s="3">
        <f t="shared" si="508"/>
        <v>5.9113300492610765E-2</v>
      </c>
      <c r="R455" s="3">
        <f t="shared" si="509"/>
        <v>2.6964398567516312E-2</v>
      </c>
      <c r="S455" s="3">
        <f t="shared" si="510"/>
        <v>2.5206896551724136</v>
      </c>
      <c r="T455" s="3">
        <f t="shared" si="511"/>
        <v>3.6009852216748763</v>
      </c>
      <c r="U455" s="3">
        <f t="shared" si="512"/>
        <v>3.0714285714285712</v>
      </c>
      <c r="V455" s="3">
        <f t="shared" si="513"/>
        <v>1.9911330049261082</v>
      </c>
      <c r="W455" s="3">
        <f t="shared" si="514"/>
        <v>2.1394088669950739</v>
      </c>
      <c r="X455" s="4">
        <f t="shared" si="515"/>
        <v>0.42016806722689076</v>
      </c>
      <c r="Y455" s="4">
        <f t="shared" si="516"/>
        <v>0.29411764705882354</v>
      </c>
      <c r="Z455" s="4">
        <f t="shared" si="517"/>
        <v>0.34482758620689657</v>
      </c>
      <c r="AA455" s="4">
        <f t="shared" si="518"/>
        <v>0.53191489361702127</v>
      </c>
      <c r="AB455" s="4">
        <f t="shared" si="519"/>
        <v>0.49504950495049505</v>
      </c>
      <c r="AC455" s="4">
        <f t="shared" si="520"/>
        <v>0.21008403361344538</v>
      </c>
      <c r="AD455" s="4">
        <f t="shared" si="521"/>
        <v>1.1724137931034484</v>
      </c>
      <c r="AE455" s="4">
        <f t="shared" si="522"/>
        <v>1.2100840336134453</v>
      </c>
      <c r="AF455" s="4">
        <f t="shared" si="523"/>
        <v>0.17241379310344829</v>
      </c>
      <c r="AG455" s="4">
        <f>IFERROR(AVERAGE(Tabela13[[#This Row],[V1]],Tabela13[[#This Row],[V2]]),"")</f>
        <v>0.69124891335844685</v>
      </c>
      <c r="AH455" s="4">
        <f>IFERROR(AVERAGE(Tabela13[[#This Row],[V1]],Tabela13[[#This Row],[V3]]),"")</f>
        <v>0.7100840336134453</v>
      </c>
      <c r="AI455" s="4">
        <f>IFERROR(AVERAGE(Tabela13[[#This Row],[V1]],Tabela13[[#This Row],[V4]]),"")</f>
        <v>0.19124891335844685</v>
      </c>
      <c r="AJ455" s="4">
        <f>IFERROR(AVERAGE(Tabela13[[#This Row],[V2]],Tabela13[[#This Row],[V1]]),"")</f>
        <v>0.69124891335844685</v>
      </c>
      <c r="AK455" s="4">
        <f>IFERROR(AVERAGE(Tabela13[[#This Row],[V2]],Tabela13[[#This Row],[V3]]),"")</f>
        <v>1.191248913358447</v>
      </c>
      <c r="AL455" s="4">
        <f>IFERROR(AVERAGE(Tabela13[[#This Row],[V2]],Tabela13[[#This Row],[V4]]),"")</f>
        <v>0.6724137931034484</v>
      </c>
      <c r="AM455" s="4">
        <f>IFERROR(AVERAGE(Tabela13[[#This Row],[V3]],Tabela13[[#This Row],[V1]]),"")</f>
        <v>0.7100840336134453</v>
      </c>
      <c r="AN455" s="4">
        <f>IFERROR(AVERAGE(Tabela13[[#This Row],[V3]],Tabela13[[#This Row],[V2]]),"")</f>
        <v>1.191248913358447</v>
      </c>
      <c r="AO455" s="4">
        <f>IFERROR(AVERAGE(Tabela13[[#This Row],[V3]],Tabela13[[#This Row],[V4]]),"")</f>
        <v>0.69124891335844674</v>
      </c>
      <c r="AP455" s="4">
        <f>IFERROR(AVERAGE(Tabela13[[#This Row],[V4]],Tabela13[[#This Row],[V1]]),"")</f>
        <v>0.19124891335844685</v>
      </c>
      <c r="AQ455" s="4">
        <f>IFERROR(AVERAGE(Tabela13[[#This Row],[V4]],Tabela13[[#This Row],[V2]]),"")</f>
        <v>0.6724137931034484</v>
      </c>
      <c r="AR455" s="4">
        <f>IFERROR(AVERAGE(Tabela13[[#This Row],[V4]],Tabela13[[#This Row],[V3]]),"")</f>
        <v>0.69124891335844674</v>
      </c>
      <c r="AS455" s="4">
        <f>_xlfn.STDEV.S(Tabela13[[#This Row],[V1]:[V2]])</f>
        <v>0.68046989867300067</v>
      </c>
      <c r="AT455" s="4">
        <f>_xlfn.STDEV.S(Tabela13[[#This Row],[V1]],Tabela13[[#This Row],[V3]])</f>
        <v>0.70710678118654768</v>
      </c>
      <c r="AU455" s="4">
        <f>_xlfn.STDEV.S(Tabela13[[#This Row],[V1]],Tabela13[[#This Row],[V4]])</f>
        <v>2.6636882513547133E-2</v>
      </c>
      <c r="AV455" s="4">
        <f>_xlfn.STDEV.S(Tabela13[[#This Row],[V2]],Tabela13[[#This Row],[V1]])</f>
        <v>0.68046989867300067</v>
      </c>
      <c r="AW455" s="4">
        <f>_xlfn.STDEV.S(Tabela13[[#This Row],[V2]],Tabela13[[#This Row],[V3]])</f>
        <v>2.6636882513546997E-2</v>
      </c>
      <c r="AX455" s="4">
        <f>_xlfn.STDEV.S(Tabela13[[#This Row],[V42]],Tabela13[[#This Row],[V44]])</f>
        <v>1.3875766798595479</v>
      </c>
      <c r="AY455" s="4">
        <f>_xlfn.STDEV.S(Tabela13[[#This Row],[V3]],Tabela13[[#This Row],[V1]])</f>
        <v>0.70710678118654768</v>
      </c>
      <c r="AZ455" s="4">
        <f>_xlfn.STDEV.S(Tabela13[[#This Row],[V3]],Tabela13[[#This Row],[V2]])</f>
        <v>2.6636882513546997E-2</v>
      </c>
      <c r="BA455" s="4">
        <f>_xlfn.STDEV.S(Tabela13[[#This Row],[V3]],Tabela13[[#This Row],[V4]])</f>
        <v>0.73374366370009469</v>
      </c>
      <c r="BB455" s="4">
        <f>_xlfn.STDEV.S(Tabela13[[#This Row],[V4]],Tabela13[[#This Row],[V1]])</f>
        <v>2.6636882513547133E-2</v>
      </c>
      <c r="BC455" s="4">
        <f>_xlfn.STDEV.S(Tabela13[[#This Row],[V4]],Tabela13[[#This Row],[V2]])</f>
        <v>0.70710678118654757</v>
      </c>
      <c r="BD455" s="4">
        <f>_xlfn.STDEV.S(Tabela13[[#This Row],[V4]],Tabela13[[#This Row],[V3]])</f>
        <v>0.73374366370009469</v>
      </c>
      <c r="BE455" s="4">
        <f>Tabela13[[#This Row],[V17]]/Tabela13[[#This Row],[V5]]</f>
        <v>0.98440646418802147</v>
      </c>
      <c r="BF455" s="4">
        <f>Tabela13[[#This Row],[V18]]/Tabela13[[#This Row],[V6]]</f>
        <v>0.99580718297277138</v>
      </c>
      <c r="BG455" s="4">
        <f>Tabela13[[#This Row],[V19]]/Tabela13[[#This Row],[V7]]</f>
        <v>0.13927860841553202</v>
      </c>
      <c r="BH455" s="4">
        <f>Tabela13[[#This Row],[V20]]/Tabela13[[#This Row],[V8]]</f>
        <v>0.98440646418802147</v>
      </c>
      <c r="BI455" s="4">
        <f>Tabela13[[#This Row],[V21]]/Tabela13[[#This Row],[V9]]</f>
        <v>2.2360467417720915E-2</v>
      </c>
      <c r="BJ455" s="4">
        <f>Tabela13[[#This Row],[V22]]/Tabela13[[#This Row],[V10]]</f>
        <v>2.0635755751757374</v>
      </c>
      <c r="BK455" s="4">
        <f>Tabela13[[#This Row],[V23]]/Tabela13[[#This Row],[V11]]</f>
        <v>0.99580718297277138</v>
      </c>
      <c r="BL455" s="4">
        <f>Tabela13[[#This Row],[V24]]/Tabela13[[#This Row],[V12]]</f>
        <v>2.2360467417720915E-2</v>
      </c>
      <c r="BM455" s="4">
        <f>Tabela13[[#This Row],[V25]]/Tabela13[[#This Row],[V13]]</f>
        <v>1.061475323172931</v>
      </c>
      <c r="BN455" s="4">
        <f>Tabela13[[#This Row],[V26]]/Tabela13[[#This Row],[V14]]</f>
        <v>0.13927860841553202</v>
      </c>
      <c r="BO455" s="4">
        <f>Tabela13[[#This Row],[V27]]/Tabela13[[#This Row],[V15]]</f>
        <v>1.0515947002261474</v>
      </c>
      <c r="BP455" s="4">
        <f>Tabela13[[#This Row],[V28]]/Tabela13[[#This Row],[V16]]</f>
        <v>1.061475323172931</v>
      </c>
      <c r="BQ455" s="4">
        <f>Tabela13[[#This Row],[V1]]-Tabela13[[#This Row],[V2]]</f>
        <v>-0.96232975949000299</v>
      </c>
      <c r="BR455" s="4">
        <f>Tabela13[[#This Row],[V1]]-Tabela13[[#This Row],[V3]]</f>
        <v>-0.99999999999999989</v>
      </c>
      <c r="BS455" s="4">
        <f>Tabela13[[#This Row],[V1]]-Tabela13[[#This Row],[V4]]</f>
        <v>3.7670240509997094E-2</v>
      </c>
      <c r="BT455" s="4">
        <f>Tabela13[[#This Row],[V2]]-Tabela13[[#This Row],[V1]]</f>
        <v>0.96232975949000299</v>
      </c>
      <c r="BU455" s="4">
        <f>Tabela13[[#This Row],[V2]]-Tabela13[[#This Row],[V3]]</f>
        <v>-3.76702405099969E-2</v>
      </c>
      <c r="BV455" s="4">
        <f>Tabela13[[#This Row],[V2]]-Tabela13[[#This Row],[V4]]</f>
        <v>1</v>
      </c>
      <c r="BW455" s="4">
        <f>AVERAGE(Tabela13[[#This Row],[V41]],Tabela13[[#This Row],[V42]])</f>
        <v>-0.98116487974500144</v>
      </c>
      <c r="BX455" s="4">
        <f>AVERAGE(Tabela13[[#This Row],[V41]],Tabela13[[#This Row],[V43]])</f>
        <v>-0.46232975949000293</v>
      </c>
      <c r="BY455" s="4">
        <f>AVERAGE(Tabela13[[#This Row],[V41]],Tabela13[[#This Row],[V44]])</f>
        <v>0</v>
      </c>
      <c r="BZ455" s="4">
        <f>AVERAGE(Tabela13[[#This Row],[V41]],Tabela13[[#This Row],[V45]])</f>
        <v>-0.49999999999999994</v>
      </c>
      <c r="CA455" s="4">
        <f>AVERAGE(Tabela13[[#This Row],[V41]],Tabela13[[#This Row],[V46]])</f>
        <v>1.8835120254998505E-2</v>
      </c>
      <c r="CB455" s="4">
        <f>AVERAGE(Tabela13[[#This Row],[V42]],Tabela13[[#This Row],[V41]])</f>
        <v>-0.98116487974500144</v>
      </c>
      <c r="CC455" s="4">
        <f>AVERAGE(Tabela13[[#This Row],[V42]],Tabela13[[#This Row],[V43]])</f>
        <v>-0.48116487974500138</v>
      </c>
      <c r="CD455" s="4">
        <f>AVERAGE(Tabela13[[#This Row],[V42]],Tabela13[[#This Row],[V44]])</f>
        <v>-1.883512025499845E-2</v>
      </c>
      <c r="CE455" s="4">
        <f>AVERAGE(Tabela13[[#This Row],[V42]],Tabela13[[#This Row],[V45]])</f>
        <v>-0.51883512025499834</v>
      </c>
      <c r="CF455" s="4">
        <f>AVERAGE(Tabela13[[#This Row],[V42]],Tabela13[[#This Row],[V46]])</f>
        <v>0</v>
      </c>
      <c r="CG455" s="4">
        <f>AVERAGE(Tabela13[[#This Row],[V43]],Tabela13[[#This Row],[V41]])</f>
        <v>-0.46232975949000293</v>
      </c>
      <c r="CH455" s="4">
        <f>AVERAGE(Tabela13[[#This Row],[V43]],Tabela13[[#This Row],[V42]])</f>
        <v>-0.48116487974500138</v>
      </c>
      <c r="CI455" s="4">
        <f>AVERAGE(Tabela13[[#This Row],[V43]],Tabela13[[#This Row],[V44]])</f>
        <v>0.5</v>
      </c>
      <c r="CJ455" s="4">
        <f>AVERAGE(Tabela13[[#This Row],[V43]],Tabela13[[#This Row],[V45]])</f>
        <v>9.7144514654701197E-17</v>
      </c>
      <c r="CK455" s="4">
        <f>AVERAGE(Tabela13[[#This Row],[V43]],Tabela13[[#This Row],[V46]])</f>
        <v>0.51883512025499856</v>
      </c>
      <c r="CL455" s="4">
        <f>AVERAGE(Tabela13[[#This Row],[V44]],Tabela13[[#This Row],[V41]])</f>
        <v>0</v>
      </c>
      <c r="CM455" s="4">
        <f>AVERAGE(Tabela13[[#This Row],[V44]],Tabela13[[#This Row],[V42]])</f>
        <v>-1.883512025499845E-2</v>
      </c>
      <c r="CN455" s="4">
        <f>AVERAGE(Tabela13[[#This Row],[V44]],Tabela13[[#This Row],[V43]])</f>
        <v>0.5</v>
      </c>
      <c r="CO455" s="4">
        <f>AVERAGE(Tabela13[[#This Row],[V44]],Tabela13[[#This Row],[V45]])</f>
        <v>0.46232975949000304</v>
      </c>
      <c r="CP455" s="4">
        <f>AVERAGE(Tabela13[[#This Row],[V44]],Tabela13[[#This Row],[V46]])</f>
        <v>0.98116487974500144</v>
      </c>
      <c r="CQ455" s="4">
        <f>AVERAGE(Tabela13[[#This Row],[V45]],Tabela13[[#This Row],[V41]])</f>
        <v>-0.49999999999999994</v>
      </c>
      <c r="CR455" s="4">
        <f>AVERAGE(Tabela13[[#This Row],[V45]],Tabela13[[#This Row],[V42]])</f>
        <v>-0.51883512025499834</v>
      </c>
      <c r="CS455" s="4">
        <f>AVERAGE(Tabela13[[#This Row],[V45]],Tabela13[[#This Row],[V43]])</f>
        <v>9.7144514654701197E-17</v>
      </c>
      <c r="CT455" s="4">
        <f>AVERAGE(Tabela13[[#This Row],[V45]],Tabela13[[#This Row],[V44]])</f>
        <v>0.46232975949000304</v>
      </c>
      <c r="CU455" s="4">
        <f>AVERAGE(Tabela13[[#This Row],[V45]],Tabela13[[#This Row],[V46]])</f>
        <v>0.48116487974500155</v>
      </c>
      <c r="CV455" s="4">
        <f>AVERAGE(Tabela13[[#This Row],[V46]],Tabela13[[#This Row],[V41]])</f>
        <v>1.8835120254998505E-2</v>
      </c>
      <c r="CW455" s="4">
        <f>AVERAGE(Tabela13[[#This Row],[V46]],Tabela13[[#This Row],[V42]])</f>
        <v>0</v>
      </c>
      <c r="CX455" s="4">
        <f>AVERAGE(Tabela13[[#This Row],[V46]],Tabela13[[#This Row],[V43]])</f>
        <v>0.51883512025499856</v>
      </c>
      <c r="CY455" s="4">
        <f>AVERAGE(Tabela13[[#This Row],[V46]],Tabela13[[#This Row],[V44]])</f>
        <v>0.98116487974500144</v>
      </c>
      <c r="CZ455" s="4">
        <f>AVERAGE(Tabela13[[#This Row],[V46]],Tabela13[[#This Row],[V45]])</f>
        <v>0.48116487974500155</v>
      </c>
      <c r="DA455" s="3">
        <f>_xlfn.STDEV.S(Tabela13[[#This Row],[V41]],Tabela13[[#This Row],[V42]])</f>
        <v>2.6636882513546994E-2</v>
      </c>
      <c r="DB455" s="3">
        <f>_xlfn.STDEV.S(Tabela13[[#This Row],[V41]],Tabela13[[#This Row],[V43]])</f>
        <v>0.70710678118654757</v>
      </c>
      <c r="DC455" s="3">
        <f>_xlfn.STDEV.S(Tabela13[[#This Row],[V41]],Tabela13[[#This Row],[V44]])</f>
        <v>1.3609397973460009</v>
      </c>
      <c r="DD455" s="3">
        <f>_xlfn.STDEV.S(Tabela13[[#This Row],[V41]],Tabela13[[#This Row],[V45]])</f>
        <v>0.65383301615945344</v>
      </c>
      <c r="DE455" s="3">
        <f>_xlfn.STDEV.S(Tabela13[[#This Row],[V41]],Tabela13[[#This Row],[V46]])</f>
        <v>1.3875766798595479</v>
      </c>
      <c r="DF455" s="3">
        <f>_xlfn.STDEV.S(Tabela13[[#This Row],[V42]],Tabela13[[#This Row],[V41]])</f>
        <v>2.6636882513546994E-2</v>
      </c>
      <c r="DG455" s="3">
        <f>_xlfn.STDEV.S(Tabela13[[#This Row],[V42]],Tabela13[[#This Row],[V43]])</f>
        <v>0.73374366370009458</v>
      </c>
      <c r="DH455" s="3">
        <f>_xlfn.STDEV.S(Tabela13[[#This Row],[V42]],Tabela13[[#This Row],[V44]])</f>
        <v>1.3875766798595479</v>
      </c>
      <c r="DI455" s="3">
        <f>_xlfn.STDEV.S(Tabela13[[#This Row],[V42]],Tabela13[[#This Row],[V45]])</f>
        <v>0.68046989867300056</v>
      </c>
      <c r="DJ455" s="3">
        <f>_xlfn.STDEV.S(Tabela13[[#This Row],[V42]],Tabela13[[#This Row],[V46]])</f>
        <v>1.4142135623730949</v>
      </c>
      <c r="DK455" s="3">
        <f>_xlfn.STDEV.S(Tabela13[[#This Row],[V43]],Tabela13[[#This Row],[V41]])</f>
        <v>0.70710678118654757</v>
      </c>
      <c r="DL455" s="3">
        <f>_xlfn.STDEV.S(Tabela13[[#This Row],[V43]],Tabela13[[#This Row],[V42]])</f>
        <v>0.73374366370009458</v>
      </c>
      <c r="DM455" s="3">
        <f>_xlfn.STDEV.S(Tabela13[[#This Row],[V43]],Tabela13[[#This Row],[V44]])</f>
        <v>0.65383301615945333</v>
      </c>
      <c r="DN455" s="3">
        <f>_xlfn.STDEV.S(Tabela13[[#This Row],[V43]],Tabela13[[#This Row],[V45]])</f>
        <v>5.3273765027094126E-2</v>
      </c>
      <c r="DO455" s="3">
        <f>_xlfn.STDEV.S(Tabela13[[#This Row],[V43]],Tabela13[[#This Row],[V46]])</f>
        <v>0.68046989867300034</v>
      </c>
      <c r="DP455" s="3">
        <f>_xlfn.STDEV.S(Tabela13[[#This Row],[V44]],Tabela13[[#This Row],[V41]])</f>
        <v>1.3609397973460009</v>
      </c>
      <c r="DQ455" s="3">
        <f>_xlfn.STDEV.S(Tabela13[[#This Row],[V44]],Tabela13[[#This Row],[V42]])</f>
        <v>1.3875766798595479</v>
      </c>
      <c r="DR455" s="3">
        <f>_xlfn.STDEV.S(Tabela13[[#This Row],[V44]],Tabela13[[#This Row],[V43]])</f>
        <v>0.65383301615945333</v>
      </c>
      <c r="DS455" s="3">
        <f>_xlfn.STDEV.S(Tabela13[[#This Row],[V44]],Tabela13[[#This Row],[V45]])</f>
        <v>0.70710678118654746</v>
      </c>
      <c r="DT455" s="3">
        <f>_xlfn.STDEV.S(Tabela13[[#This Row],[V44]],Tabela13[[#This Row],[V46]])</f>
        <v>2.6636882513547074E-2</v>
      </c>
      <c r="DU455" s="3">
        <f>_xlfn.STDEV.S(Tabela13[[#This Row],[V45]],Tabela13[[#This Row],[V41]])</f>
        <v>0.65383301615945344</v>
      </c>
      <c r="DV455" s="3">
        <f>_xlfn.STDEV.S(Tabela13[[#This Row],[V45]],Tabela13[[#This Row],[V42]])</f>
        <v>0.68046989867300056</v>
      </c>
      <c r="DW455" s="3">
        <f>_xlfn.STDEV.S(Tabela13[[#This Row],[V45]],Tabela13[[#This Row],[V43]])</f>
        <v>5.3273765027094126E-2</v>
      </c>
      <c r="DX455" s="3">
        <f>_xlfn.STDEV.S(Tabela13[[#This Row],[V45]],Tabela13[[#This Row],[V44]])</f>
        <v>0.70710678118654746</v>
      </c>
      <c r="DY455" s="3">
        <f>_xlfn.STDEV.S(Tabela13[[#This Row],[V45]],Tabela13[[#This Row],[V46]])</f>
        <v>0.73374366370009447</v>
      </c>
      <c r="DZ455" s="3">
        <f>_xlfn.STDEV.S(Tabela13[[#This Row],[V46]],Tabela13[[#This Row],[V41]])</f>
        <v>1.3875766798595479</v>
      </c>
      <c r="EA455" s="3">
        <f>_xlfn.STDEV.S(Tabela13[[#This Row],[V46]],Tabela13[[#This Row],[V42]])</f>
        <v>1.4142135623730949</v>
      </c>
      <c r="EB455" s="3">
        <f>_xlfn.STDEV.S(Tabela13[[#This Row],[V46]],Tabela13[[#This Row],[V43]])</f>
        <v>0.68046989867300034</v>
      </c>
      <c r="EC455" s="3">
        <f>_xlfn.STDEV.S(Tabela13[[#This Row],[V46]],Tabela13[[#This Row],[V44]])</f>
        <v>2.6636882513547074E-2</v>
      </c>
      <c r="ED455" s="3">
        <f>_xlfn.STDEV.S(Tabela13[[#This Row],[V46]],Tabela13[[#This Row],[V45]])</f>
        <v>0.73374366370009447</v>
      </c>
      <c r="EE455" s="3">
        <f t="shared" si="524"/>
        <v>-2.7148222549985432E-2</v>
      </c>
      <c r="EF455" s="3">
        <f t="shared" si="525"/>
        <v>-1.5294424956908652</v>
      </c>
      <c r="EG455" s="3" t="str">
        <f t="shared" si="526"/>
        <v/>
      </c>
      <c r="EH455" s="3">
        <f t="shared" si="527"/>
        <v>-1.3076660323189071</v>
      </c>
      <c r="EI455" s="3">
        <f t="shared" si="528"/>
        <v>73.669648033774024</v>
      </c>
      <c r="EJ455" s="3">
        <f t="shared" si="529"/>
        <v>-2.7148222549985432E-2</v>
      </c>
      <c r="EK455" s="3">
        <f t="shared" si="530"/>
        <v>-1.5249318780060384</v>
      </c>
      <c r="EL455" s="3">
        <f t="shared" si="531"/>
        <v>-73.669648033774237</v>
      </c>
      <c r="EM455" s="3">
        <f t="shared" si="532"/>
        <v>-1.3115339962694923</v>
      </c>
      <c r="EN455" s="3" t="str">
        <f t="shared" si="533"/>
        <v/>
      </c>
      <c r="EO455" s="3">
        <f t="shared" si="534"/>
        <v>-1.5294424956908652</v>
      </c>
      <c r="EP455" s="3">
        <f t="shared" si="535"/>
        <v>-1.5249318780060384</v>
      </c>
      <c r="EQ455" s="3">
        <f t="shared" si="536"/>
        <v>1.3076660323189067</v>
      </c>
      <c r="ER455" s="3">
        <f t="shared" si="537"/>
        <v>548397047599187.38</v>
      </c>
      <c r="ES455" s="3" t="str">
        <f t="shared" si="538"/>
        <v/>
      </c>
      <c r="ET455" s="3" t="str">
        <f t="shared" si="539"/>
        <v/>
      </c>
      <c r="EU455" s="3" t="str">
        <f t="shared" si="540"/>
        <v/>
      </c>
      <c r="EV455" s="3">
        <f t="shared" si="541"/>
        <v>1.3076660323189067</v>
      </c>
      <c r="EW455" s="3">
        <f t="shared" si="542"/>
        <v>1.5294424956908645</v>
      </c>
      <c r="EX455" s="3">
        <f t="shared" si="543"/>
        <v>2.7148222549985515E-2</v>
      </c>
      <c r="EY455" s="3">
        <f t="shared" si="544"/>
        <v>-1.3076660323189071</v>
      </c>
      <c r="EZ455" s="3">
        <f t="shared" si="545"/>
        <v>-1.3115339962694923</v>
      </c>
      <c r="FA455" s="3">
        <f t="shared" si="546"/>
        <v>548397047599187.38</v>
      </c>
      <c r="FB455" s="3">
        <f t="shared" si="547"/>
        <v>1.5294424956908645</v>
      </c>
      <c r="FC455" s="3">
        <f t="shared" si="548"/>
        <v>1.5249318780060377</v>
      </c>
      <c r="FD455" s="3">
        <f t="shared" si="549"/>
        <v>73.669648033774024</v>
      </c>
      <c r="FE455" s="3" t="str">
        <f t="shared" si="550"/>
        <v/>
      </c>
      <c r="FF455" s="3">
        <f t="shared" si="551"/>
        <v>1.3115339962694912</v>
      </c>
      <c r="FG455" s="3">
        <f t="shared" si="552"/>
        <v>2.7148222549985515E-2</v>
      </c>
      <c r="FH455" s="3">
        <f t="shared" si="553"/>
        <v>1.5249318780060377</v>
      </c>
      <c r="FI455" s="4">
        <f t="shared" si="554"/>
        <v>0</v>
      </c>
      <c r="FJ455" s="4">
        <f t="shared" si="555"/>
        <v>0.84033613445378152</v>
      </c>
      <c r="FK455" s="4">
        <f t="shared" si="556"/>
        <v>1.4678522571819426</v>
      </c>
      <c r="FL455" s="4">
        <f t="shared" si="557"/>
        <v>1.2544459644322847</v>
      </c>
      <c r="FM455" s="4">
        <f>Tabela13[[#This Row],[V139]]-Tabela13[[#This Row],[V140]]</f>
        <v>0.21340629274965783</v>
      </c>
      <c r="FN455" s="4">
        <f>Tabela13[[#This Row],[V1]]-Tabela13[[#This Row],[V2]]/2</f>
        <v>-0.37612286293827879</v>
      </c>
      <c r="FO455" s="4">
        <f>Tabela13[[#This Row],[V1]]-Tabela13[[#This Row],[V3]]/2</f>
        <v>-0.39495798319327724</v>
      </c>
      <c r="FP455" s="4">
        <f>Tabela13[[#This Row],[V1]]-Tabela13[[#This Row],[V4]]/2</f>
        <v>0.12387713706172124</v>
      </c>
      <c r="FQ455" s="4">
        <f>Tabela13[[#This Row],[V2]]-Tabela13[[#This Row],[V1]]/2</f>
        <v>1.0673717762967256</v>
      </c>
      <c r="FR455" s="4">
        <f>Tabela13[[#This Row],[V2]]-Tabela13[[#This Row],[V3]]/2</f>
        <v>0.56737177629672575</v>
      </c>
      <c r="FS455" s="4">
        <f>Tabela13[[#This Row],[V2]]-Tabela13[[#This Row],[V4]]/2</f>
        <v>1.0862068965517242</v>
      </c>
      <c r="FT455" s="4">
        <f t="shared" si="558"/>
        <v>-0.35975473445676304</v>
      </c>
      <c r="FU455" s="4">
        <f t="shared" si="559"/>
        <v>-0.37615226819841474</v>
      </c>
      <c r="FV455" s="4">
        <f t="shared" si="560"/>
        <v>0.12324925406181111</v>
      </c>
      <c r="FW455" s="4">
        <f t="shared" si="561"/>
        <v>0.81797476280614712</v>
      </c>
      <c r="FX455" s="4">
        <f t="shared" si="562"/>
        <v>0.51608257073427266</v>
      </c>
      <c r="FY455" s="4">
        <f t="shared" si="563"/>
        <v>0.82669698176705442</v>
      </c>
      <c r="FZ455" s="4">
        <f t="shared" si="564"/>
        <v>-64.755852202217355</v>
      </c>
      <c r="GA455" s="4">
        <f t="shared" si="565"/>
        <v>-67.707408275714656</v>
      </c>
      <c r="GB455" s="4">
        <f t="shared" si="566"/>
        <v>22.184865731125999</v>
      </c>
      <c r="GC455" s="4">
        <f t="shared" si="567"/>
        <v>147.23545730510648</v>
      </c>
      <c r="GD455" s="4">
        <f t="shared" si="568"/>
        <v>92.894862732169074</v>
      </c>
      <c r="GE455" s="4">
        <f t="shared" si="569"/>
        <v>148.80545671806979</v>
      </c>
      <c r="GF455" s="4">
        <f>Tabela13[[#This Row],[V1]]-Tabela13[[#This Row],[V2]]/Tabela13[[#This Row],[V2]]</f>
        <v>-0.78991596638655459</v>
      </c>
      <c r="GG455" s="4">
        <f>Tabela13[[#This Row],[V1]]-Tabela13[[#This Row],[V3]]/Tabela13[[#This Row],[V3]]</f>
        <v>-0.78991596638655459</v>
      </c>
      <c r="GH455" s="4">
        <f>Tabela13[[#This Row],[V1]]-Tabela13[[#This Row],[V4]]/Tabela13[[#This Row],[V4]]</f>
        <v>-0.78991596638655459</v>
      </c>
      <c r="GI455" s="4">
        <f>Tabela13[[#This Row],[V2]]-Tabela13[[#This Row],[V1]]/Tabela13[[#This Row],[V1]]</f>
        <v>0.1724137931034484</v>
      </c>
      <c r="GJ455" s="4">
        <f>Tabela13[[#This Row],[V2]]-Tabela13[[#This Row],[V3]]/Tabela13[[#This Row],[V3]]</f>
        <v>0.1724137931034484</v>
      </c>
      <c r="GK455" s="4">
        <f>Tabela13[[#This Row],[V2]]-Tabela13[[#This Row],[V4]]/Tabela13[[#This Row],[V4]]</f>
        <v>0.1724137931034484</v>
      </c>
      <c r="GL455" s="4">
        <f t="shared" si="570"/>
        <v>0.57775976755628611</v>
      </c>
      <c r="GM455" s="4">
        <f t="shared" si="571"/>
        <v>0.69124891335844685</v>
      </c>
      <c r="GN455" s="4">
        <f t="shared" si="572"/>
        <v>0.83582014581292952</v>
      </c>
      <c r="GO455" s="3">
        <f t="shared" si="573"/>
        <v>0</v>
      </c>
      <c r="GP455" s="3">
        <v>100</v>
      </c>
      <c r="GQ455" s="3">
        <f t="shared" si="574"/>
        <v>-1</v>
      </c>
      <c r="GR455" s="3">
        <f t="shared" si="575"/>
        <v>-100</v>
      </c>
      <c r="GS455" s="34">
        <f>COUNTIF($D$2:D454,Tabela13[[#This Row],[HomeTeam]])</f>
        <v>3</v>
      </c>
      <c r="GT455" s="34">
        <f>COUNTIF($E$2:E454,Tabela13[[#This Row],[AwayTeam]])</f>
        <v>22</v>
      </c>
      <c r="GU455" s="3">
        <f>IFERROR(AVERAGEIFS($AD$2:AD454,$D$2:D454,Tabela13[[#This Row],[HomeTeam]],$GS$2:GS454,"&gt;="&amp;Tabela13[[#This Row],[Contagem_H]]-5),"")</f>
        <v>1.1080397071109147</v>
      </c>
      <c r="GV455" s="3">
        <f>IFERROR(AVERAGEIFS($G$2:G454,$E$2:E454,Tabela13[[#This Row],[AwayTeam]],$GT$2:GT454,"&gt;="&amp;Tabela13[[#This Row],[Contagem_A]]-5),"")</f>
        <v>1</v>
      </c>
      <c r="GW455" s="3">
        <f>IFERROR(AVERAGEIFS($GQ$2:GQ454,$D$2:D454,Tabela13[[#This Row],[HomeTeam]],$GS$2:GS454,"&gt;="&amp;Tabela13[[#This Row],[Contagem_H]]-5),"")</f>
        <v>-1</v>
      </c>
    </row>
    <row r="456" spans="1:205" x14ac:dyDescent="0.25">
      <c r="A456" t="s">
        <v>127</v>
      </c>
      <c r="B456" t="s">
        <v>289</v>
      </c>
      <c r="C456" t="s">
        <v>134</v>
      </c>
      <c r="D456" t="s">
        <v>141</v>
      </c>
      <c r="E456" t="s">
        <v>22</v>
      </c>
      <c r="F456" s="3">
        <v>2</v>
      </c>
      <c r="G456" s="3">
        <v>1</v>
      </c>
      <c r="H456" s="3" t="str">
        <f t="shared" si="576"/>
        <v>H</v>
      </c>
      <c r="I456" s="3">
        <v>1.62</v>
      </c>
      <c r="J456" s="3">
        <v>4.2</v>
      </c>
      <c r="K456" s="3">
        <v>5</v>
      </c>
      <c r="L456" s="3">
        <v>1.5</v>
      </c>
      <c r="M456" s="3">
        <v>2.63</v>
      </c>
      <c r="N456" s="3">
        <f t="shared" si="505"/>
        <v>3</v>
      </c>
      <c r="O456" s="3">
        <f t="shared" si="506"/>
        <v>3</v>
      </c>
      <c r="P456" s="3">
        <f t="shared" si="507"/>
        <v>0</v>
      </c>
      <c r="Q456" s="3">
        <f t="shared" si="508"/>
        <v>5.5379188712521898E-2</v>
      </c>
      <c r="R456" s="3">
        <f t="shared" si="509"/>
        <v>4.6894803548795938E-2</v>
      </c>
      <c r="S456" s="3">
        <f t="shared" si="510"/>
        <v>1.7097142857142855</v>
      </c>
      <c r="T456" s="3">
        <f t="shared" si="511"/>
        <v>4.4325925925925924</v>
      </c>
      <c r="U456" s="3">
        <f t="shared" si="512"/>
        <v>5.276895943562609</v>
      </c>
      <c r="V456" s="3">
        <f t="shared" si="513"/>
        <v>1.5830687830687828</v>
      </c>
      <c r="W456" s="3">
        <f t="shared" si="514"/>
        <v>2.7756472663139324</v>
      </c>
      <c r="X456" s="4">
        <f t="shared" si="515"/>
        <v>0.61728395061728392</v>
      </c>
      <c r="Y456" s="4">
        <f t="shared" si="516"/>
        <v>0.23809523809523808</v>
      </c>
      <c r="Z456" s="4">
        <f t="shared" si="517"/>
        <v>0.2</v>
      </c>
      <c r="AA456" s="4">
        <f t="shared" si="518"/>
        <v>0.66666666666666663</v>
      </c>
      <c r="AB456" s="4">
        <f t="shared" si="519"/>
        <v>0.38022813688212931</v>
      </c>
      <c r="AC456" s="4">
        <f t="shared" si="520"/>
        <v>1.308641975308642</v>
      </c>
      <c r="AD456" s="4">
        <f t="shared" si="521"/>
        <v>0.6</v>
      </c>
      <c r="AE456" s="4">
        <f t="shared" si="522"/>
        <v>0.80864197530864201</v>
      </c>
      <c r="AF456" s="4">
        <f t="shared" si="523"/>
        <v>1.1000000000000001</v>
      </c>
      <c r="AG456" s="4">
        <f>IFERROR(AVERAGE(Tabela13[[#This Row],[V1]],Tabela13[[#This Row],[V2]]),"")</f>
        <v>0.95432098765432105</v>
      </c>
      <c r="AH456" s="4">
        <f>IFERROR(AVERAGE(Tabela13[[#This Row],[V1]],Tabela13[[#This Row],[V3]]),"")</f>
        <v>1.058641975308642</v>
      </c>
      <c r="AI456" s="4">
        <f>IFERROR(AVERAGE(Tabela13[[#This Row],[V1]],Tabela13[[#This Row],[V4]]),"")</f>
        <v>1.2043209876543211</v>
      </c>
      <c r="AJ456" s="4">
        <f>IFERROR(AVERAGE(Tabela13[[#This Row],[V2]],Tabela13[[#This Row],[V1]]),"")</f>
        <v>0.95432098765432105</v>
      </c>
      <c r="AK456" s="4">
        <f>IFERROR(AVERAGE(Tabela13[[#This Row],[V2]],Tabela13[[#This Row],[V3]]),"")</f>
        <v>0.70432098765432105</v>
      </c>
      <c r="AL456" s="4">
        <f>IFERROR(AVERAGE(Tabela13[[#This Row],[V2]],Tabela13[[#This Row],[V4]]),"")</f>
        <v>0.85000000000000009</v>
      </c>
      <c r="AM456" s="4">
        <f>IFERROR(AVERAGE(Tabela13[[#This Row],[V3]],Tabela13[[#This Row],[V1]]),"")</f>
        <v>1.058641975308642</v>
      </c>
      <c r="AN456" s="4">
        <f>IFERROR(AVERAGE(Tabela13[[#This Row],[V3]],Tabela13[[#This Row],[V2]]),"")</f>
        <v>0.70432098765432105</v>
      </c>
      <c r="AO456" s="4">
        <f>IFERROR(AVERAGE(Tabela13[[#This Row],[V3]],Tabela13[[#This Row],[V4]]),"")</f>
        <v>0.95432098765432105</v>
      </c>
      <c r="AP456" s="4">
        <f>IFERROR(AVERAGE(Tabela13[[#This Row],[V4]],Tabela13[[#This Row],[V1]]),"")</f>
        <v>1.2043209876543211</v>
      </c>
      <c r="AQ456" s="4">
        <f>IFERROR(AVERAGE(Tabela13[[#This Row],[V4]],Tabela13[[#This Row],[V2]]),"")</f>
        <v>0.85000000000000009</v>
      </c>
      <c r="AR456" s="4">
        <f>IFERROR(AVERAGE(Tabela13[[#This Row],[V4]],Tabela13[[#This Row],[V3]]),"")</f>
        <v>0.95432098765432105</v>
      </c>
      <c r="AS456" s="4">
        <f>_xlfn.STDEV.S(Tabela13[[#This Row],[V1]:[V2]])</f>
        <v>0.50108554617417078</v>
      </c>
      <c r="AT456" s="4">
        <f>_xlfn.STDEV.S(Tabela13[[#This Row],[V1]],Tabela13[[#This Row],[V3]])</f>
        <v>0.35355339059327379</v>
      </c>
      <c r="AU456" s="4">
        <f>_xlfn.STDEV.S(Tabela13[[#This Row],[V1]],Tabela13[[#This Row],[V4]])</f>
        <v>0.14753215558089691</v>
      </c>
      <c r="AV456" s="4">
        <f>_xlfn.STDEV.S(Tabela13[[#This Row],[V2]],Tabela13[[#This Row],[V1]])</f>
        <v>0.50108554617417078</v>
      </c>
      <c r="AW456" s="4">
        <f>_xlfn.STDEV.S(Tabela13[[#This Row],[V2]],Tabela13[[#This Row],[V3]])</f>
        <v>0.14753215558089627</v>
      </c>
      <c r="AX456" s="4">
        <f>_xlfn.STDEV.S(Tabela13[[#This Row],[V42]],Tabela13[[#This Row],[V44]])</f>
        <v>0.85463893676744451</v>
      </c>
      <c r="AY456" s="4">
        <f>_xlfn.STDEV.S(Tabela13[[#This Row],[V3]],Tabela13[[#This Row],[V1]])</f>
        <v>0.35355339059327379</v>
      </c>
      <c r="AZ456" s="4">
        <f>_xlfn.STDEV.S(Tabela13[[#This Row],[V3]],Tabela13[[#This Row],[V2]])</f>
        <v>0.14753215558089627</v>
      </c>
      <c r="BA456" s="4">
        <f>_xlfn.STDEV.S(Tabela13[[#This Row],[V3]],Tabela13[[#This Row],[V4]])</f>
        <v>0.20602123501237718</v>
      </c>
      <c r="BB456" s="4">
        <f>_xlfn.STDEV.S(Tabela13[[#This Row],[V4]],Tabela13[[#This Row],[V1]])</f>
        <v>0.14753215558089691</v>
      </c>
      <c r="BC456" s="4">
        <f>_xlfn.STDEV.S(Tabela13[[#This Row],[V4]],Tabela13[[#This Row],[V2]])</f>
        <v>0.35355339059327379</v>
      </c>
      <c r="BD456" s="4">
        <f>_xlfn.STDEV.S(Tabela13[[#This Row],[V4]],Tabela13[[#This Row],[V3]])</f>
        <v>0.20602123501237718</v>
      </c>
      <c r="BE456" s="4">
        <f>Tabela13[[#This Row],[V17]]/Tabela13[[#This Row],[V5]]</f>
        <v>0.52507023596517244</v>
      </c>
      <c r="BF456" s="4">
        <f>Tabela13[[#This Row],[V18]]/Tabela13[[#This Row],[V6]]</f>
        <v>0.33396880044379212</v>
      </c>
      <c r="BG456" s="4">
        <f>Tabela13[[#This Row],[V19]]/Tabela13[[#This Row],[V7]]</f>
        <v>0.1225023536858293</v>
      </c>
      <c r="BH456" s="4">
        <f>Tabela13[[#This Row],[V20]]/Tabela13[[#This Row],[V8]]</f>
        <v>0.52507023596517244</v>
      </c>
      <c r="BI456" s="4">
        <f>Tabela13[[#This Row],[V21]]/Tabela13[[#This Row],[V9]]</f>
        <v>0.20946721475990529</v>
      </c>
      <c r="BJ456" s="4">
        <f>Tabela13[[#This Row],[V22]]/Tabela13[[#This Row],[V10]]</f>
        <v>1.0054575726675816</v>
      </c>
      <c r="BK456" s="4">
        <f>Tabela13[[#This Row],[V23]]/Tabela13[[#This Row],[V11]]</f>
        <v>0.33396880044379212</v>
      </c>
      <c r="BL456" s="4">
        <f>Tabela13[[#This Row],[V24]]/Tabela13[[#This Row],[V12]]</f>
        <v>0.20946721475990529</v>
      </c>
      <c r="BM456" s="4">
        <f>Tabela13[[#This Row],[V25]]/Tabela13[[#This Row],[V13]]</f>
        <v>0.21588253604143015</v>
      </c>
      <c r="BN456" s="4">
        <f>Tabela13[[#This Row],[V26]]/Tabela13[[#This Row],[V14]]</f>
        <v>0.1225023536858293</v>
      </c>
      <c r="BO456" s="4">
        <f>Tabela13[[#This Row],[V27]]/Tabela13[[#This Row],[V15]]</f>
        <v>0.41594516540385146</v>
      </c>
      <c r="BP456" s="4">
        <f>Tabela13[[#This Row],[V28]]/Tabela13[[#This Row],[V16]]</f>
        <v>0.21588253604143015</v>
      </c>
      <c r="BQ456" s="4">
        <f>Tabela13[[#This Row],[V1]]-Tabela13[[#This Row],[V2]]</f>
        <v>0.70864197530864204</v>
      </c>
      <c r="BR456" s="4">
        <f>Tabela13[[#This Row],[V1]]-Tabela13[[#This Row],[V3]]</f>
        <v>0.5</v>
      </c>
      <c r="BS456" s="4">
        <f>Tabela13[[#This Row],[V1]]-Tabela13[[#This Row],[V4]]</f>
        <v>0.20864197530864192</v>
      </c>
      <c r="BT456" s="4">
        <f>Tabela13[[#This Row],[V2]]-Tabela13[[#This Row],[V1]]</f>
        <v>-0.70864197530864204</v>
      </c>
      <c r="BU456" s="4">
        <f>Tabela13[[#This Row],[V2]]-Tabela13[[#This Row],[V3]]</f>
        <v>-0.20864197530864204</v>
      </c>
      <c r="BV456" s="4">
        <f>Tabela13[[#This Row],[V2]]-Tabela13[[#This Row],[V4]]</f>
        <v>-0.50000000000000011</v>
      </c>
      <c r="BW456" s="4">
        <f>AVERAGE(Tabela13[[#This Row],[V41]],Tabela13[[#This Row],[V42]])</f>
        <v>0.60432098765432096</v>
      </c>
      <c r="BX456" s="4">
        <f>AVERAGE(Tabela13[[#This Row],[V41]],Tabela13[[#This Row],[V43]])</f>
        <v>0.45864197530864198</v>
      </c>
      <c r="BY456" s="4">
        <f>AVERAGE(Tabela13[[#This Row],[V41]],Tabela13[[#This Row],[V44]])</f>
        <v>0</v>
      </c>
      <c r="BZ456" s="4">
        <f>AVERAGE(Tabela13[[#This Row],[V41]],Tabela13[[#This Row],[V45]])</f>
        <v>0.25</v>
      </c>
      <c r="CA456" s="4">
        <f>AVERAGE(Tabela13[[#This Row],[V41]],Tabela13[[#This Row],[V46]])</f>
        <v>0.10432098765432096</v>
      </c>
      <c r="CB456" s="4">
        <f>AVERAGE(Tabela13[[#This Row],[V42]],Tabela13[[#This Row],[V41]])</f>
        <v>0.60432098765432096</v>
      </c>
      <c r="CC456" s="4">
        <f>AVERAGE(Tabela13[[#This Row],[V42]],Tabela13[[#This Row],[V43]])</f>
        <v>0.35432098765432096</v>
      </c>
      <c r="CD456" s="4">
        <f>AVERAGE(Tabela13[[#This Row],[V42]],Tabela13[[#This Row],[V44]])</f>
        <v>-0.10432098765432102</v>
      </c>
      <c r="CE456" s="4">
        <f>AVERAGE(Tabela13[[#This Row],[V42]],Tabela13[[#This Row],[V45]])</f>
        <v>0.14567901234567898</v>
      </c>
      <c r="CF456" s="4">
        <f>AVERAGE(Tabela13[[#This Row],[V42]],Tabela13[[#This Row],[V46]])</f>
        <v>0</v>
      </c>
      <c r="CG456" s="4">
        <f>AVERAGE(Tabela13[[#This Row],[V43]],Tabela13[[#This Row],[V41]])</f>
        <v>0.45864197530864198</v>
      </c>
      <c r="CH456" s="4">
        <f>AVERAGE(Tabela13[[#This Row],[V43]],Tabela13[[#This Row],[V42]])</f>
        <v>0.35432098765432096</v>
      </c>
      <c r="CI456" s="4">
        <f>AVERAGE(Tabela13[[#This Row],[V43]],Tabela13[[#This Row],[V44]])</f>
        <v>-0.25000000000000006</v>
      </c>
      <c r="CJ456" s="4">
        <f>AVERAGE(Tabela13[[#This Row],[V43]],Tabela13[[#This Row],[V45]])</f>
        <v>0</v>
      </c>
      <c r="CK456" s="4">
        <f>AVERAGE(Tabela13[[#This Row],[V43]],Tabela13[[#This Row],[V46]])</f>
        <v>-0.14567901234567909</v>
      </c>
      <c r="CL456" s="4">
        <f>AVERAGE(Tabela13[[#This Row],[V44]],Tabela13[[#This Row],[V41]])</f>
        <v>0</v>
      </c>
      <c r="CM456" s="4">
        <f>AVERAGE(Tabela13[[#This Row],[V44]],Tabela13[[#This Row],[V42]])</f>
        <v>-0.10432098765432102</v>
      </c>
      <c r="CN456" s="4">
        <f>AVERAGE(Tabela13[[#This Row],[V44]],Tabela13[[#This Row],[V43]])</f>
        <v>-0.25000000000000006</v>
      </c>
      <c r="CO456" s="4">
        <f>AVERAGE(Tabela13[[#This Row],[V44]],Tabela13[[#This Row],[V45]])</f>
        <v>-0.45864197530864204</v>
      </c>
      <c r="CP456" s="4">
        <f>AVERAGE(Tabela13[[#This Row],[V44]],Tabela13[[#This Row],[V46]])</f>
        <v>-0.60432098765432107</v>
      </c>
      <c r="CQ456" s="4">
        <f>AVERAGE(Tabela13[[#This Row],[V45]],Tabela13[[#This Row],[V41]])</f>
        <v>0.25</v>
      </c>
      <c r="CR456" s="4">
        <f>AVERAGE(Tabela13[[#This Row],[V45]],Tabela13[[#This Row],[V42]])</f>
        <v>0.14567901234567898</v>
      </c>
      <c r="CS456" s="4">
        <f>AVERAGE(Tabela13[[#This Row],[V45]],Tabela13[[#This Row],[V43]])</f>
        <v>0</v>
      </c>
      <c r="CT456" s="4">
        <f>AVERAGE(Tabela13[[#This Row],[V45]],Tabela13[[#This Row],[V44]])</f>
        <v>-0.45864197530864204</v>
      </c>
      <c r="CU456" s="4">
        <f>AVERAGE(Tabela13[[#This Row],[V45]],Tabela13[[#This Row],[V46]])</f>
        <v>-0.35432098765432107</v>
      </c>
      <c r="CV456" s="4">
        <f>AVERAGE(Tabela13[[#This Row],[V46]],Tabela13[[#This Row],[V41]])</f>
        <v>0.10432098765432096</v>
      </c>
      <c r="CW456" s="4">
        <f>AVERAGE(Tabela13[[#This Row],[V46]],Tabela13[[#This Row],[V42]])</f>
        <v>0</v>
      </c>
      <c r="CX456" s="4">
        <f>AVERAGE(Tabela13[[#This Row],[V46]],Tabela13[[#This Row],[V43]])</f>
        <v>-0.14567901234567909</v>
      </c>
      <c r="CY456" s="4">
        <f>AVERAGE(Tabela13[[#This Row],[V46]],Tabela13[[#This Row],[V44]])</f>
        <v>-0.60432098765432107</v>
      </c>
      <c r="CZ456" s="4">
        <f>AVERAGE(Tabela13[[#This Row],[V46]],Tabela13[[#This Row],[V45]])</f>
        <v>-0.35432098765432107</v>
      </c>
      <c r="DA456" s="3">
        <f>_xlfn.STDEV.S(Tabela13[[#This Row],[V41]],Tabela13[[#This Row],[V42]])</f>
        <v>0.14753215558089738</v>
      </c>
      <c r="DB456" s="3">
        <f>_xlfn.STDEV.S(Tabela13[[#This Row],[V41]],Tabela13[[#This Row],[V43]])</f>
        <v>0.35355339059327379</v>
      </c>
      <c r="DC456" s="3">
        <f>_xlfn.STDEV.S(Tabela13[[#This Row],[V41]],Tabela13[[#This Row],[V44]])</f>
        <v>1.0021710923483416</v>
      </c>
      <c r="DD456" s="3">
        <f>_xlfn.STDEV.S(Tabela13[[#This Row],[V41]],Tabela13[[#This Row],[V45]])</f>
        <v>0.64861770175506772</v>
      </c>
      <c r="DE456" s="3">
        <f>_xlfn.STDEV.S(Tabela13[[#This Row],[V41]],Tabela13[[#This Row],[V46]])</f>
        <v>0.85463893676744462</v>
      </c>
      <c r="DF456" s="3">
        <f>_xlfn.STDEV.S(Tabela13[[#This Row],[V42]],Tabela13[[#This Row],[V41]])</f>
        <v>0.14753215558089738</v>
      </c>
      <c r="DG456" s="3">
        <f>_xlfn.STDEV.S(Tabela13[[#This Row],[V42]],Tabela13[[#This Row],[V43]])</f>
        <v>0.2060212350123769</v>
      </c>
      <c r="DH456" s="3">
        <f>_xlfn.STDEV.S(Tabela13[[#This Row],[V42]],Tabela13[[#This Row],[V44]])</f>
        <v>0.85463893676744451</v>
      </c>
      <c r="DI456" s="3">
        <f>_xlfn.STDEV.S(Tabela13[[#This Row],[V42]],Tabela13[[#This Row],[V45]])</f>
        <v>0.50108554617417078</v>
      </c>
      <c r="DJ456" s="3">
        <f>_xlfn.STDEV.S(Tabela13[[#This Row],[V42]],Tabela13[[#This Row],[V46]])</f>
        <v>0.70710678118654757</v>
      </c>
      <c r="DK456" s="3">
        <f>_xlfn.STDEV.S(Tabela13[[#This Row],[V43]],Tabela13[[#This Row],[V41]])</f>
        <v>0.35355339059327379</v>
      </c>
      <c r="DL456" s="3">
        <f>_xlfn.STDEV.S(Tabela13[[#This Row],[V43]],Tabela13[[#This Row],[V42]])</f>
        <v>0.2060212350123769</v>
      </c>
      <c r="DM456" s="3">
        <f>_xlfn.STDEV.S(Tabela13[[#This Row],[V43]],Tabela13[[#This Row],[V44]])</f>
        <v>0.64861770175506761</v>
      </c>
      <c r="DN456" s="3">
        <f>_xlfn.STDEV.S(Tabela13[[#This Row],[V43]],Tabela13[[#This Row],[V45]])</f>
        <v>0.29506431116179394</v>
      </c>
      <c r="DO456" s="3">
        <f>_xlfn.STDEV.S(Tabela13[[#This Row],[V43]],Tabela13[[#This Row],[V46]])</f>
        <v>0.50108554617417078</v>
      </c>
      <c r="DP456" s="3">
        <f>_xlfn.STDEV.S(Tabela13[[#This Row],[V44]],Tabela13[[#This Row],[V41]])</f>
        <v>1.0021710923483416</v>
      </c>
      <c r="DQ456" s="3">
        <f>_xlfn.STDEV.S(Tabela13[[#This Row],[V44]],Tabela13[[#This Row],[V42]])</f>
        <v>0.85463893676744451</v>
      </c>
      <c r="DR456" s="3">
        <f>_xlfn.STDEV.S(Tabela13[[#This Row],[V44]],Tabela13[[#This Row],[V43]])</f>
        <v>0.64861770175506761</v>
      </c>
      <c r="DS456" s="3">
        <f>_xlfn.STDEV.S(Tabela13[[#This Row],[V44]],Tabela13[[#This Row],[V45]])</f>
        <v>0.35355339059327379</v>
      </c>
      <c r="DT456" s="3">
        <f>_xlfn.STDEV.S(Tabela13[[#This Row],[V44]],Tabela13[[#This Row],[V46]])</f>
        <v>0.14753215558089702</v>
      </c>
      <c r="DU456" s="3">
        <f>_xlfn.STDEV.S(Tabela13[[#This Row],[V45]],Tabela13[[#This Row],[V41]])</f>
        <v>0.64861770175506772</v>
      </c>
      <c r="DV456" s="3">
        <f>_xlfn.STDEV.S(Tabela13[[#This Row],[V45]],Tabela13[[#This Row],[V42]])</f>
        <v>0.50108554617417078</v>
      </c>
      <c r="DW456" s="3">
        <f>_xlfn.STDEV.S(Tabela13[[#This Row],[V45]],Tabela13[[#This Row],[V43]])</f>
        <v>0.29506431116179394</v>
      </c>
      <c r="DX456" s="3">
        <f>_xlfn.STDEV.S(Tabela13[[#This Row],[V45]],Tabela13[[#This Row],[V44]])</f>
        <v>0.35355339059327379</v>
      </c>
      <c r="DY456" s="3">
        <f>_xlfn.STDEV.S(Tabela13[[#This Row],[V45]],Tabela13[[#This Row],[V46]])</f>
        <v>0.2060212350123769</v>
      </c>
      <c r="DZ456" s="3">
        <f>_xlfn.STDEV.S(Tabela13[[#This Row],[V46]],Tabela13[[#This Row],[V41]])</f>
        <v>0.85463893676744462</v>
      </c>
      <c r="EA456" s="3">
        <f>_xlfn.STDEV.S(Tabela13[[#This Row],[V46]],Tabela13[[#This Row],[V42]])</f>
        <v>0.70710678118654757</v>
      </c>
      <c r="EB456" s="3">
        <f>_xlfn.STDEV.S(Tabela13[[#This Row],[V46]],Tabela13[[#This Row],[V43]])</f>
        <v>0.50108554617417078</v>
      </c>
      <c r="EC456" s="3">
        <f>_xlfn.STDEV.S(Tabela13[[#This Row],[V46]],Tabela13[[#This Row],[V44]])</f>
        <v>0.14753215558089702</v>
      </c>
      <c r="ED456" s="3">
        <f>_xlfn.STDEV.S(Tabela13[[#This Row],[V46]],Tabela13[[#This Row],[V45]])</f>
        <v>0.2060212350123769</v>
      </c>
      <c r="EE456" s="3">
        <f t="shared" si="524"/>
        <v>0.24412879677329291</v>
      </c>
      <c r="EF456" s="3">
        <f t="shared" si="525"/>
        <v>0.77087011138775707</v>
      </c>
      <c r="EG456" s="3" t="str">
        <f t="shared" si="526"/>
        <v/>
      </c>
      <c r="EH456" s="3">
        <f t="shared" si="527"/>
        <v>2.5944708070202709</v>
      </c>
      <c r="EI456" s="3">
        <f t="shared" si="528"/>
        <v>8.1923969086583472</v>
      </c>
      <c r="EJ456" s="3">
        <f t="shared" si="529"/>
        <v>0.24412879677329291</v>
      </c>
      <c r="EK456" s="3">
        <f t="shared" si="530"/>
        <v>0.58145365979102892</v>
      </c>
      <c r="EL456" s="3">
        <f t="shared" si="531"/>
        <v>-8.1923969086583419</v>
      </c>
      <c r="EM456" s="3">
        <f t="shared" si="532"/>
        <v>3.439655020348122</v>
      </c>
      <c r="EN456" s="3" t="str">
        <f t="shared" si="533"/>
        <v/>
      </c>
      <c r="EO456" s="3">
        <f t="shared" si="534"/>
        <v>0.77087011138775707</v>
      </c>
      <c r="EP456" s="3">
        <f t="shared" si="535"/>
        <v>0.58145365979102892</v>
      </c>
      <c r="EQ456" s="3">
        <f t="shared" si="536"/>
        <v>-2.59447080702027</v>
      </c>
      <c r="ER456" s="3" t="str">
        <f t="shared" si="537"/>
        <v/>
      </c>
      <c r="ES456" s="3" t="str">
        <f t="shared" si="538"/>
        <v/>
      </c>
      <c r="ET456" s="3" t="str">
        <f t="shared" si="539"/>
        <v/>
      </c>
      <c r="EU456" s="3" t="str">
        <f t="shared" si="540"/>
        <v/>
      </c>
      <c r="EV456" s="3">
        <f t="shared" si="541"/>
        <v>-2.59447080702027</v>
      </c>
      <c r="EW456" s="3">
        <f t="shared" si="542"/>
        <v>-0.77087011138775696</v>
      </c>
      <c r="EX456" s="3">
        <f t="shared" si="543"/>
        <v>-0.24412879677329227</v>
      </c>
      <c r="EY456" s="3">
        <f t="shared" si="544"/>
        <v>2.5944708070202709</v>
      </c>
      <c r="EZ456" s="3">
        <f t="shared" si="545"/>
        <v>3.439655020348122</v>
      </c>
      <c r="FA456" s="3" t="str">
        <f t="shared" si="546"/>
        <v/>
      </c>
      <c r="FB456" s="3">
        <f t="shared" si="547"/>
        <v>-0.77087011138775696</v>
      </c>
      <c r="FC456" s="3">
        <f t="shared" si="548"/>
        <v>-0.5814536597910287</v>
      </c>
      <c r="FD456" s="3">
        <f t="shared" si="549"/>
        <v>8.1923969086583472</v>
      </c>
      <c r="FE456" s="3" t="str">
        <f t="shared" si="550"/>
        <v/>
      </c>
      <c r="FF456" s="3">
        <f t="shared" si="551"/>
        <v>-3.4396550203481198</v>
      </c>
      <c r="FG456" s="3">
        <f t="shared" si="552"/>
        <v>-0.24412879677329227</v>
      </c>
      <c r="FH456" s="3">
        <f t="shared" si="553"/>
        <v>-0.5814536597910287</v>
      </c>
      <c r="FI456" s="4">
        <f t="shared" si="554"/>
        <v>0.4</v>
      </c>
      <c r="FJ456" s="4">
        <f t="shared" si="555"/>
        <v>0.61728395061728392</v>
      </c>
      <c r="FK456" s="4">
        <f t="shared" si="556"/>
        <v>1.9802807486631018</v>
      </c>
      <c r="FL456" s="4">
        <f t="shared" si="557"/>
        <v>0.79411764705882359</v>
      </c>
      <c r="FM456" s="4">
        <f>Tabela13[[#This Row],[V139]]-Tabela13[[#This Row],[V140]]</f>
        <v>1.1861631016042782</v>
      </c>
      <c r="FN456" s="4">
        <f>Tabela13[[#This Row],[V1]]-Tabela13[[#This Row],[V2]]/2</f>
        <v>1.008641975308642</v>
      </c>
      <c r="FO456" s="4">
        <f>Tabela13[[#This Row],[V1]]-Tabela13[[#This Row],[V3]]/2</f>
        <v>0.90432098765432101</v>
      </c>
      <c r="FP456" s="4">
        <f>Tabela13[[#This Row],[V1]]-Tabela13[[#This Row],[V4]]/2</f>
        <v>0.75864197530864197</v>
      </c>
      <c r="FQ456" s="4">
        <f>Tabela13[[#This Row],[V2]]-Tabela13[[#This Row],[V1]]/2</f>
        <v>-5.4320987654321029E-2</v>
      </c>
      <c r="FR456" s="4">
        <f>Tabela13[[#This Row],[V2]]-Tabela13[[#This Row],[V3]]/2</f>
        <v>0.19567901234567897</v>
      </c>
      <c r="FS456" s="4">
        <f>Tabela13[[#This Row],[V2]]-Tabela13[[#This Row],[V4]]/2</f>
        <v>4.9999999999999933E-2</v>
      </c>
      <c r="FT456" s="4">
        <f t="shared" si="558"/>
        <v>0.78970053390084849</v>
      </c>
      <c r="FU456" s="4">
        <f t="shared" si="559"/>
        <v>0.73519726505314742</v>
      </c>
      <c r="FV456" s="4">
        <f t="shared" si="560"/>
        <v>0.64900906922374213</v>
      </c>
      <c r="FW456" s="4">
        <f t="shared" si="561"/>
        <v>-5.4267652475612403E-2</v>
      </c>
      <c r="FX456" s="4">
        <f t="shared" si="562"/>
        <v>0.19323733265810875</v>
      </c>
      <c r="FY456" s="4">
        <f t="shared" si="563"/>
        <v>4.9958395721942696E-2</v>
      </c>
      <c r="FZ456" s="4">
        <f t="shared" si="564"/>
        <v>142.14609610215274</v>
      </c>
      <c r="GA456" s="4">
        <f t="shared" si="565"/>
        <v>132.33550770956654</v>
      </c>
      <c r="GB456" s="4">
        <f t="shared" si="566"/>
        <v>116.82163246027358</v>
      </c>
      <c r="GC456" s="4">
        <f t="shared" si="567"/>
        <v>-9.7681774456102328</v>
      </c>
      <c r="GD456" s="4">
        <f t="shared" si="568"/>
        <v>34.782719878459574</v>
      </c>
      <c r="GE456" s="4">
        <f t="shared" si="569"/>
        <v>8.9925112299496845</v>
      </c>
      <c r="GF456" s="4">
        <f>Tabela13[[#This Row],[V1]]-Tabela13[[#This Row],[V2]]/Tabela13[[#This Row],[V2]]</f>
        <v>0.30864197530864201</v>
      </c>
      <c r="GG456" s="4">
        <f>Tabela13[[#This Row],[V1]]-Tabela13[[#This Row],[V3]]/Tabela13[[#This Row],[V3]]</f>
        <v>0.30864197530864201</v>
      </c>
      <c r="GH456" s="4">
        <f>Tabela13[[#This Row],[V1]]-Tabela13[[#This Row],[V4]]/Tabela13[[#This Row],[V4]]</f>
        <v>0.30864197530864201</v>
      </c>
      <c r="GI456" s="4">
        <f>Tabela13[[#This Row],[V2]]-Tabela13[[#This Row],[V1]]/Tabela13[[#This Row],[V1]]</f>
        <v>-0.4</v>
      </c>
      <c r="GJ456" s="4">
        <f>Tabela13[[#This Row],[V2]]-Tabela13[[#This Row],[V3]]/Tabela13[[#This Row],[V3]]</f>
        <v>-0.4</v>
      </c>
      <c r="GK456" s="4">
        <f>Tabela13[[#This Row],[V2]]-Tabela13[[#This Row],[V4]]/Tabela13[[#This Row],[V4]]</f>
        <v>-0.4</v>
      </c>
      <c r="GL456" s="4">
        <f t="shared" si="570"/>
        <v>0.31279997541596888</v>
      </c>
      <c r="GM456" s="4">
        <f t="shared" si="571"/>
        <v>0.95432098765432105</v>
      </c>
      <c r="GN456" s="4">
        <f t="shared" si="572"/>
        <v>0.32777228989254176</v>
      </c>
      <c r="GO456" s="3">
        <f t="shared" si="573"/>
        <v>1</v>
      </c>
      <c r="GP456" s="3">
        <v>100</v>
      </c>
      <c r="GQ456" s="3">
        <f t="shared" si="574"/>
        <v>0.62000000000000011</v>
      </c>
      <c r="GR456" s="3">
        <f t="shared" si="575"/>
        <v>62.000000000000014</v>
      </c>
      <c r="GS456" s="34">
        <f>COUNTIF($D$2:D455,Tabela13[[#This Row],[HomeTeam]])</f>
        <v>22</v>
      </c>
      <c r="GT456" s="34">
        <f>COUNTIF($E$2:E455,Tabela13[[#This Row],[AwayTeam]])</f>
        <v>22</v>
      </c>
      <c r="GU456" s="3">
        <f>IFERROR(AVERAGEIFS($AD$2:AD455,$D$2:D455,Tabela13[[#This Row],[HomeTeam]],$GS$2:GS455,"&gt;="&amp;Tabela13[[#This Row],[Contagem_H]]-5),"")</f>
        <v>1.1236785922767314</v>
      </c>
      <c r="GV456" s="3">
        <f>IFERROR(AVERAGEIFS($G$2:G455,$E$2:E455,Tabela13[[#This Row],[AwayTeam]],$GT$2:GT455,"&gt;="&amp;Tabela13[[#This Row],[Contagem_A]]-5),"")</f>
        <v>0.8</v>
      </c>
      <c r="GW456" s="3">
        <f>IFERROR(AVERAGEIFS($GQ$2:GQ455,$D$2:D455,Tabela13[[#This Row],[HomeTeam]],$GS$2:GS455,"&gt;="&amp;Tabela13[[#This Row],[Contagem_H]]-5),"")</f>
        <v>-0.12599999999999997</v>
      </c>
    </row>
    <row r="457" spans="1:205" x14ac:dyDescent="0.25">
      <c r="A457" t="s">
        <v>127</v>
      </c>
      <c r="B457" t="s">
        <v>289</v>
      </c>
      <c r="C457" t="s">
        <v>134</v>
      </c>
      <c r="D457" t="s">
        <v>20</v>
      </c>
      <c r="E457" t="s">
        <v>15</v>
      </c>
      <c r="F457" s="3">
        <v>0</v>
      </c>
      <c r="G457" s="3">
        <v>1</v>
      </c>
      <c r="H457" s="3" t="str">
        <f t="shared" si="576"/>
        <v>A</v>
      </c>
      <c r="I457" s="3">
        <v>1.73</v>
      </c>
      <c r="J457" s="3">
        <v>4</v>
      </c>
      <c r="K457" s="3">
        <v>4.5</v>
      </c>
      <c r="L457" s="3">
        <v>1.53</v>
      </c>
      <c r="M457" s="3">
        <v>2.5</v>
      </c>
      <c r="N457" s="3">
        <f t="shared" si="505"/>
        <v>1</v>
      </c>
      <c r="O457" s="3">
        <f t="shared" si="506"/>
        <v>0</v>
      </c>
      <c r="P457" s="3">
        <f t="shared" si="507"/>
        <v>3</v>
      </c>
      <c r="Q457" s="3">
        <f t="shared" si="508"/>
        <v>5.025690430314711E-2</v>
      </c>
      <c r="R457" s="3">
        <f t="shared" si="509"/>
        <v>5.3594771241830097E-2</v>
      </c>
      <c r="S457" s="3">
        <f t="shared" si="510"/>
        <v>1.8169444444444445</v>
      </c>
      <c r="T457" s="3">
        <f t="shared" si="511"/>
        <v>4.2010276172125884</v>
      </c>
      <c r="U457" s="3">
        <f t="shared" si="512"/>
        <v>4.726156069364162</v>
      </c>
      <c r="V457" s="3">
        <f t="shared" si="513"/>
        <v>1.606893063583815</v>
      </c>
      <c r="W457" s="3">
        <f t="shared" si="514"/>
        <v>2.6256422607578678</v>
      </c>
      <c r="X457" s="4">
        <f t="shared" si="515"/>
        <v>0.5780346820809249</v>
      </c>
      <c r="Y457" s="4">
        <f t="shared" si="516"/>
        <v>0.25</v>
      </c>
      <c r="Z457" s="4">
        <f t="shared" si="517"/>
        <v>0.22222222222222221</v>
      </c>
      <c r="AA457" s="4">
        <f t="shared" si="518"/>
        <v>0.65359477124183007</v>
      </c>
      <c r="AB457" s="4">
        <f t="shared" si="519"/>
        <v>0.4</v>
      </c>
      <c r="AC457" s="4">
        <f t="shared" si="520"/>
        <v>0.28901734104046245</v>
      </c>
      <c r="AD457" s="4">
        <f t="shared" si="521"/>
        <v>0.61111111111111116</v>
      </c>
      <c r="AE457" s="4">
        <f t="shared" si="522"/>
        <v>0.78901734104046239</v>
      </c>
      <c r="AF457" s="4">
        <f t="shared" si="523"/>
        <v>0.1111111111111111</v>
      </c>
      <c r="AG457" s="4">
        <f>IFERROR(AVERAGE(Tabela13[[#This Row],[V1]],Tabela13[[#This Row],[V2]]),"")</f>
        <v>0.45006422607578678</v>
      </c>
      <c r="AH457" s="4">
        <f>IFERROR(AVERAGE(Tabela13[[#This Row],[V1]],Tabela13[[#This Row],[V3]]),"")</f>
        <v>0.53901734104046239</v>
      </c>
      <c r="AI457" s="4">
        <f>IFERROR(AVERAGE(Tabela13[[#This Row],[V1]],Tabela13[[#This Row],[V4]]),"")</f>
        <v>0.20006422607578678</v>
      </c>
      <c r="AJ457" s="4">
        <f>IFERROR(AVERAGE(Tabela13[[#This Row],[V2]],Tabela13[[#This Row],[V1]]),"")</f>
        <v>0.45006422607578678</v>
      </c>
      <c r="AK457" s="4">
        <f>IFERROR(AVERAGE(Tabela13[[#This Row],[V2]],Tabela13[[#This Row],[V3]]),"")</f>
        <v>0.70006422607578678</v>
      </c>
      <c r="AL457" s="4">
        <f>IFERROR(AVERAGE(Tabela13[[#This Row],[V2]],Tabela13[[#This Row],[V4]]),"")</f>
        <v>0.36111111111111116</v>
      </c>
      <c r="AM457" s="4">
        <f>IFERROR(AVERAGE(Tabela13[[#This Row],[V3]],Tabela13[[#This Row],[V1]]),"")</f>
        <v>0.53901734104046239</v>
      </c>
      <c r="AN457" s="4">
        <f>IFERROR(AVERAGE(Tabela13[[#This Row],[V3]],Tabela13[[#This Row],[V2]]),"")</f>
        <v>0.70006422607578678</v>
      </c>
      <c r="AO457" s="4">
        <f>IFERROR(AVERAGE(Tabela13[[#This Row],[V3]],Tabela13[[#This Row],[V4]]),"")</f>
        <v>0.45006422607578678</v>
      </c>
      <c r="AP457" s="4">
        <f>IFERROR(AVERAGE(Tabela13[[#This Row],[V4]],Tabela13[[#This Row],[V1]]),"")</f>
        <v>0.20006422607578678</v>
      </c>
      <c r="AQ457" s="4">
        <f>IFERROR(AVERAGE(Tabela13[[#This Row],[V4]],Tabela13[[#This Row],[V2]]),"")</f>
        <v>0.36111111111111116</v>
      </c>
      <c r="AR457" s="4">
        <f>IFERROR(AVERAGE(Tabela13[[#This Row],[V4]],Tabela13[[#This Row],[V3]]),"")</f>
        <v>0.45006422607578678</v>
      </c>
      <c r="AS457" s="4">
        <f>_xlfn.STDEV.S(Tabela13[[#This Row],[V1]:[V2]])</f>
        <v>0.22775468899489645</v>
      </c>
      <c r="AT457" s="4">
        <f>_xlfn.STDEV.S(Tabela13[[#This Row],[V1]],Tabela13[[#This Row],[V3]])</f>
        <v>0.35355339059327379</v>
      </c>
      <c r="AU457" s="4">
        <f>_xlfn.STDEV.S(Tabela13[[#This Row],[V1]],Tabela13[[#This Row],[V4]])</f>
        <v>0.12579870159837747</v>
      </c>
      <c r="AV457" s="4">
        <f>_xlfn.STDEV.S(Tabela13[[#This Row],[V2]],Tabela13[[#This Row],[V1]])</f>
        <v>0.22775468899489645</v>
      </c>
      <c r="AW457" s="4">
        <f>_xlfn.STDEV.S(Tabela13[[#This Row],[V2]],Tabela13[[#This Row],[V3]])</f>
        <v>0.12579870159837753</v>
      </c>
      <c r="AX457" s="4">
        <f>_xlfn.STDEV.S(Tabela13[[#This Row],[V42]],Tabela13[[#This Row],[V44]])</f>
        <v>0.5813080795881701</v>
      </c>
      <c r="AY457" s="4">
        <f>_xlfn.STDEV.S(Tabela13[[#This Row],[V3]],Tabela13[[#This Row],[V1]])</f>
        <v>0.35355339059327379</v>
      </c>
      <c r="AZ457" s="4">
        <f>_xlfn.STDEV.S(Tabela13[[#This Row],[V3]],Tabela13[[#This Row],[V2]])</f>
        <v>0.12579870159837753</v>
      </c>
      <c r="BA457" s="4">
        <f>_xlfn.STDEV.S(Tabela13[[#This Row],[V3]],Tabela13[[#This Row],[V4]])</f>
        <v>0.4793520921916512</v>
      </c>
      <c r="BB457" s="4">
        <f>_xlfn.STDEV.S(Tabela13[[#This Row],[V4]],Tabela13[[#This Row],[V1]])</f>
        <v>0.12579870159837747</v>
      </c>
      <c r="BC457" s="4">
        <f>_xlfn.STDEV.S(Tabela13[[#This Row],[V4]],Tabela13[[#This Row],[V2]])</f>
        <v>0.35355339059327379</v>
      </c>
      <c r="BD457" s="4">
        <f>_xlfn.STDEV.S(Tabela13[[#This Row],[V4]],Tabela13[[#This Row],[V3]])</f>
        <v>0.4793520921916512</v>
      </c>
      <c r="BE457" s="4">
        <f>Tabela13[[#This Row],[V17]]/Tabela13[[#This Row],[V5]]</f>
        <v>0.50604930540856763</v>
      </c>
      <c r="BF457" s="4">
        <f>Tabela13[[#This Row],[V18]]/Tabela13[[#This Row],[V6]]</f>
        <v>0.65592210801754824</v>
      </c>
      <c r="BG457" s="4">
        <f>Tabela13[[#This Row],[V19]]/Tabela13[[#This Row],[V7]]</f>
        <v>0.62879158391227519</v>
      </c>
      <c r="BH457" s="4">
        <f>Tabela13[[#This Row],[V20]]/Tabela13[[#This Row],[V8]]</f>
        <v>0.50604930540856763</v>
      </c>
      <c r="BI457" s="4">
        <f>Tabela13[[#This Row],[V21]]/Tabela13[[#This Row],[V9]]</f>
        <v>0.17969594347584752</v>
      </c>
      <c r="BJ457" s="4">
        <f>Tabela13[[#This Row],[V22]]/Tabela13[[#This Row],[V10]]</f>
        <v>1.6097762203980093</v>
      </c>
      <c r="BK457" s="4">
        <f>Tabela13[[#This Row],[V23]]/Tabela13[[#This Row],[V11]]</f>
        <v>0.65592210801754824</v>
      </c>
      <c r="BL457" s="4">
        <f>Tabela13[[#This Row],[V24]]/Tabela13[[#This Row],[V12]]</f>
        <v>0.17969594347584752</v>
      </c>
      <c r="BM457" s="4">
        <f>Tabela13[[#This Row],[V25]]/Tabela13[[#This Row],[V13]]</f>
        <v>1.0650748591400656</v>
      </c>
      <c r="BN457" s="4">
        <f>Tabela13[[#This Row],[V26]]/Tabela13[[#This Row],[V14]]</f>
        <v>0.62879158391227519</v>
      </c>
      <c r="BO457" s="4">
        <f>Tabela13[[#This Row],[V27]]/Tabela13[[#This Row],[V15]]</f>
        <v>0.97907092779675808</v>
      </c>
      <c r="BP457" s="4">
        <f>Tabela13[[#This Row],[V28]]/Tabela13[[#This Row],[V16]]</f>
        <v>1.0650748591400656</v>
      </c>
      <c r="BQ457" s="4">
        <f>Tabela13[[#This Row],[V1]]-Tabela13[[#This Row],[V2]]</f>
        <v>-0.32209377007064871</v>
      </c>
      <c r="BR457" s="4">
        <f>Tabela13[[#This Row],[V1]]-Tabela13[[#This Row],[V3]]</f>
        <v>-0.49999999999999994</v>
      </c>
      <c r="BS457" s="4">
        <f>Tabela13[[#This Row],[V1]]-Tabela13[[#This Row],[V4]]</f>
        <v>0.17790622992935134</v>
      </c>
      <c r="BT457" s="4">
        <f>Tabela13[[#This Row],[V2]]-Tabela13[[#This Row],[V1]]</f>
        <v>0.32209377007064871</v>
      </c>
      <c r="BU457" s="4">
        <f>Tabela13[[#This Row],[V2]]-Tabela13[[#This Row],[V3]]</f>
        <v>-0.17790622992935123</v>
      </c>
      <c r="BV457" s="4">
        <f>Tabela13[[#This Row],[V2]]-Tabela13[[#This Row],[V4]]</f>
        <v>0.5</v>
      </c>
      <c r="BW457" s="4">
        <f>AVERAGE(Tabela13[[#This Row],[V41]],Tabela13[[#This Row],[V42]])</f>
        <v>-0.41104688503532433</v>
      </c>
      <c r="BX457" s="4">
        <f>AVERAGE(Tabela13[[#This Row],[V41]],Tabela13[[#This Row],[V43]])</f>
        <v>-7.2093770070648683E-2</v>
      </c>
      <c r="BY457" s="4">
        <f>AVERAGE(Tabela13[[#This Row],[V41]],Tabela13[[#This Row],[V44]])</f>
        <v>0</v>
      </c>
      <c r="BZ457" s="4">
        <f>AVERAGE(Tabela13[[#This Row],[V41]],Tabela13[[#This Row],[V45]])</f>
        <v>-0.24999999999999997</v>
      </c>
      <c r="CA457" s="4">
        <f>AVERAGE(Tabela13[[#This Row],[V41]],Tabela13[[#This Row],[V46]])</f>
        <v>8.8953114964675645E-2</v>
      </c>
      <c r="CB457" s="4">
        <f>AVERAGE(Tabela13[[#This Row],[V42]],Tabela13[[#This Row],[V41]])</f>
        <v>-0.41104688503532433</v>
      </c>
      <c r="CC457" s="4">
        <f>AVERAGE(Tabela13[[#This Row],[V42]],Tabela13[[#This Row],[V43]])</f>
        <v>-0.1610468850353243</v>
      </c>
      <c r="CD457" s="4">
        <f>AVERAGE(Tabela13[[#This Row],[V42]],Tabela13[[#This Row],[V44]])</f>
        <v>-8.8953114964675617E-2</v>
      </c>
      <c r="CE457" s="4">
        <f>AVERAGE(Tabela13[[#This Row],[V42]],Tabela13[[#This Row],[V45]])</f>
        <v>-0.33895311496467562</v>
      </c>
      <c r="CF457" s="4">
        <f>AVERAGE(Tabela13[[#This Row],[V42]],Tabela13[[#This Row],[V46]])</f>
        <v>0</v>
      </c>
      <c r="CG457" s="4">
        <f>AVERAGE(Tabela13[[#This Row],[V43]],Tabela13[[#This Row],[V41]])</f>
        <v>-7.2093770070648683E-2</v>
      </c>
      <c r="CH457" s="4">
        <f>AVERAGE(Tabela13[[#This Row],[V43]],Tabela13[[#This Row],[V42]])</f>
        <v>-0.1610468850353243</v>
      </c>
      <c r="CI457" s="4">
        <f>AVERAGE(Tabela13[[#This Row],[V43]],Tabela13[[#This Row],[V44]])</f>
        <v>0.25</v>
      </c>
      <c r="CJ457" s="4">
        <f>AVERAGE(Tabela13[[#This Row],[V43]],Tabela13[[#This Row],[V45]])</f>
        <v>0</v>
      </c>
      <c r="CK457" s="4">
        <f>AVERAGE(Tabela13[[#This Row],[V43]],Tabela13[[#This Row],[V46]])</f>
        <v>0.33895311496467567</v>
      </c>
      <c r="CL457" s="4">
        <f>AVERAGE(Tabela13[[#This Row],[V44]],Tabela13[[#This Row],[V41]])</f>
        <v>0</v>
      </c>
      <c r="CM457" s="4">
        <f>AVERAGE(Tabela13[[#This Row],[V44]],Tabela13[[#This Row],[V42]])</f>
        <v>-8.8953114964675617E-2</v>
      </c>
      <c r="CN457" s="4">
        <f>AVERAGE(Tabela13[[#This Row],[V44]],Tabela13[[#This Row],[V43]])</f>
        <v>0.25</v>
      </c>
      <c r="CO457" s="4">
        <f>AVERAGE(Tabela13[[#This Row],[V44]],Tabela13[[#This Row],[V45]])</f>
        <v>7.2093770070648738E-2</v>
      </c>
      <c r="CP457" s="4">
        <f>AVERAGE(Tabela13[[#This Row],[V44]],Tabela13[[#This Row],[V46]])</f>
        <v>0.41104688503532438</v>
      </c>
      <c r="CQ457" s="4">
        <f>AVERAGE(Tabela13[[#This Row],[V45]],Tabela13[[#This Row],[V41]])</f>
        <v>-0.24999999999999997</v>
      </c>
      <c r="CR457" s="4">
        <f>AVERAGE(Tabela13[[#This Row],[V45]],Tabela13[[#This Row],[V42]])</f>
        <v>-0.33895311496467562</v>
      </c>
      <c r="CS457" s="4">
        <f>AVERAGE(Tabela13[[#This Row],[V45]],Tabela13[[#This Row],[V43]])</f>
        <v>0</v>
      </c>
      <c r="CT457" s="4">
        <f>AVERAGE(Tabela13[[#This Row],[V45]],Tabela13[[#This Row],[V44]])</f>
        <v>7.2093770070648738E-2</v>
      </c>
      <c r="CU457" s="4">
        <f>AVERAGE(Tabela13[[#This Row],[V45]],Tabela13[[#This Row],[V46]])</f>
        <v>0.16104688503532438</v>
      </c>
      <c r="CV457" s="4">
        <f>AVERAGE(Tabela13[[#This Row],[V46]],Tabela13[[#This Row],[V41]])</f>
        <v>8.8953114964675645E-2</v>
      </c>
      <c r="CW457" s="4">
        <f>AVERAGE(Tabela13[[#This Row],[V46]],Tabela13[[#This Row],[V42]])</f>
        <v>0</v>
      </c>
      <c r="CX457" s="4">
        <f>AVERAGE(Tabela13[[#This Row],[V46]],Tabela13[[#This Row],[V43]])</f>
        <v>0.33895311496467567</v>
      </c>
      <c r="CY457" s="4">
        <f>AVERAGE(Tabela13[[#This Row],[V46]],Tabela13[[#This Row],[V44]])</f>
        <v>0.41104688503532438</v>
      </c>
      <c r="CZ457" s="4">
        <f>AVERAGE(Tabela13[[#This Row],[V46]],Tabela13[[#This Row],[V45]])</f>
        <v>0.16104688503532438</v>
      </c>
      <c r="DA457" s="3">
        <f>_xlfn.STDEV.S(Tabela13[[#This Row],[V41]],Tabela13[[#This Row],[V42]])</f>
        <v>0.1257987015983773</v>
      </c>
      <c r="DB457" s="3">
        <f>_xlfn.STDEV.S(Tabela13[[#This Row],[V41]],Tabela13[[#This Row],[V43]])</f>
        <v>0.35355339059327379</v>
      </c>
      <c r="DC457" s="3">
        <f>_xlfn.STDEV.S(Tabela13[[#This Row],[V41]],Tabela13[[#This Row],[V44]])</f>
        <v>0.45550937798979269</v>
      </c>
      <c r="DD457" s="3">
        <f>_xlfn.STDEV.S(Tabela13[[#This Row],[V41]],Tabela13[[#This Row],[V45]])</f>
        <v>0.10195598739651891</v>
      </c>
      <c r="DE457" s="3">
        <f>_xlfn.STDEV.S(Tabela13[[#This Row],[V41]],Tabela13[[#This Row],[V46]])</f>
        <v>0.5813080795881701</v>
      </c>
      <c r="DF457" s="3">
        <f>_xlfn.STDEV.S(Tabela13[[#This Row],[V42]],Tabela13[[#This Row],[V41]])</f>
        <v>0.1257987015983773</v>
      </c>
      <c r="DG457" s="3">
        <f>_xlfn.STDEV.S(Tabela13[[#This Row],[V42]],Tabela13[[#This Row],[V43]])</f>
        <v>0.47935209219165115</v>
      </c>
      <c r="DH457" s="3">
        <f>_xlfn.STDEV.S(Tabela13[[#This Row],[V42]],Tabela13[[#This Row],[V44]])</f>
        <v>0.5813080795881701</v>
      </c>
      <c r="DI457" s="3">
        <f>_xlfn.STDEV.S(Tabela13[[#This Row],[V42]],Tabela13[[#This Row],[V45]])</f>
        <v>0.22775468899489629</v>
      </c>
      <c r="DJ457" s="3">
        <f>_xlfn.STDEV.S(Tabela13[[#This Row],[V42]],Tabela13[[#This Row],[V46]])</f>
        <v>0.70710678118654746</v>
      </c>
      <c r="DK457" s="3">
        <f>_xlfn.STDEV.S(Tabela13[[#This Row],[V43]],Tabela13[[#This Row],[V41]])</f>
        <v>0.35355339059327379</v>
      </c>
      <c r="DL457" s="3">
        <f>_xlfn.STDEV.S(Tabela13[[#This Row],[V43]],Tabela13[[#This Row],[V42]])</f>
        <v>0.47935209219165115</v>
      </c>
      <c r="DM457" s="3">
        <f>_xlfn.STDEV.S(Tabela13[[#This Row],[V43]],Tabela13[[#This Row],[V44]])</f>
        <v>0.10195598739651905</v>
      </c>
      <c r="DN457" s="3">
        <f>_xlfn.STDEV.S(Tabela13[[#This Row],[V43]],Tabela13[[#This Row],[V45]])</f>
        <v>0.25159740319675483</v>
      </c>
      <c r="DO457" s="3">
        <f>_xlfn.STDEV.S(Tabela13[[#This Row],[V43]],Tabela13[[#This Row],[V46]])</f>
        <v>0.22775468899489629</v>
      </c>
      <c r="DP457" s="3">
        <f>_xlfn.STDEV.S(Tabela13[[#This Row],[V44]],Tabela13[[#This Row],[V41]])</f>
        <v>0.45550937798979269</v>
      </c>
      <c r="DQ457" s="3">
        <f>_xlfn.STDEV.S(Tabela13[[#This Row],[V44]],Tabela13[[#This Row],[V42]])</f>
        <v>0.5813080795881701</v>
      </c>
      <c r="DR457" s="3">
        <f>_xlfn.STDEV.S(Tabela13[[#This Row],[V44]],Tabela13[[#This Row],[V43]])</f>
        <v>0.10195598739651905</v>
      </c>
      <c r="DS457" s="3">
        <f>_xlfn.STDEV.S(Tabela13[[#This Row],[V44]],Tabela13[[#This Row],[V45]])</f>
        <v>0.35355339059327373</v>
      </c>
      <c r="DT457" s="3">
        <f>_xlfn.STDEV.S(Tabela13[[#This Row],[V44]],Tabela13[[#This Row],[V46]])</f>
        <v>0.1257987015983773</v>
      </c>
      <c r="DU457" s="3">
        <f>_xlfn.STDEV.S(Tabela13[[#This Row],[V45]],Tabela13[[#This Row],[V41]])</f>
        <v>0.10195598739651891</v>
      </c>
      <c r="DV457" s="3">
        <f>_xlfn.STDEV.S(Tabela13[[#This Row],[V45]],Tabela13[[#This Row],[V42]])</f>
        <v>0.22775468899489629</v>
      </c>
      <c r="DW457" s="3">
        <f>_xlfn.STDEV.S(Tabela13[[#This Row],[V45]],Tabela13[[#This Row],[V43]])</f>
        <v>0.25159740319675483</v>
      </c>
      <c r="DX457" s="3">
        <f>_xlfn.STDEV.S(Tabela13[[#This Row],[V45]],Tabela13[[#This Row],[V44]])</f>
        <v>0.35355339059327373</v>
      </c>
      <c r="DY457" s="3">
        <f>_xlfn.STDEV.S(Tabela13[[#This Row],[V45]],Tabela13[[#This Row],[V46]])</f>
        <v>0.47935209219165115</v>
      </c>
      <c r="DZ457" s="3">
        <f>_xlfn.STDEV.S(Tabela13[[#This Row],[V46]],Tabela13[[#This Row],[V41]])</f>
        <v>0.5813080795881701</v>
      </c>
      <c r="EA457" s="3">
        <f>_xlfn.STDEV.S(Tabela13[[#This Row],[V46]],Tabela13[[#This Row],[V42]])</f>
        <v>0.70710678118654746</v>
      </c>
      <c r="EB457" s="3">
        <f>_xlfn.STDEV.S(Tabela13[[#This Row],[V46]],Tabela13[[#This Row],[V43]])</f>
        <v>0.22775468899489629</v>
      </c>
      <c r="EC457" s="3">
        <f>_xlfn.STDEV.S(Tabela13[[#This Row],[V46]],Tabela13[[#This Row],[V44]])</f>
        <v>0.1257987015983773</v>
      </c>
      <c r="ED457" s="3">
        <f>_xlfn.STDEV.S(Tabela13[[#This Row],[V46]],Tabela13[[#This Row],[V45]])</f>
        <v>0.47935209219165115</v>
      </c>
      <c r="EE457" s="3">
        <f t="shared" si="524"/>
        <v>-0.30604465373230227</v>
      </c>
      <c r="EF457" s="3">
        <f t="shared" si="525"/>
        <v>-4.904076874420733</v>
      </c>
      <c r="EG457" s="3" t="str">
        <f t="shared" si="526"/>
        <v/>
      </c>
      <c r="EH457" s="3">
        <f t="shared" si="527"/>
        <v>-0.40782394958607571</v>
      </c>
      <c r="EI457" s="3">
        <f t="shared" si="528"/>
        <v>6.5349940788359637</v>
      </c>
      <c r="EJ457" s="3">
        <f t="shared" si="529"/>
        <v>-0.30604465373230227</v>
      </c>
      <c r="EK457" s="3">
        <f t="shared" si="530"/>
        <v>-2.976475403957731</v>
      </c>
      <c r="EL457" s="3">
        <f t="shared" si="531"/>
        <v>-6.5349940788359655</v>
      </c>
      <c r="EM457" s="3">
        <f t="shared" si="532"/>
        <v>-0.67193567174808821</v>
      </c>
      <c r="EN457" s="3" t="str">
        <f t="shared" si="533"/>
        <v/>
      </c>
      <c r="EO457" s="3">
        <f t="shared" si="534"/>
        <v>-4.904076874420733</v>
      </c>
      <c r="EP457" s="3">
        <f t="shared" si="535"/>
        <v>-2.976475403957731</v>
      </c>
      <c r="EQ457" s="3">
        <f t="shared" si="536"/>
        <v>0.40782394958607621</v>
      </c>
      <c r="ER457" s="3" t="str">
        <f t="shared" si="537"/>
        <v/>
      </c>
      <c r="ES457" s="3" t="str">
        <f t="shared" si="538"/>
        <v/>
      </c>
      <c r="ET457" s="3" t="str">
        <f t="shared" si="539"/>
        <v/>
      </c>
      <c r="EU457" s="3" t="str">
        <f t="shared" si="540"/>
        <v/>
      </c>
      <c r="EV457" s="3">
        <f t="shared" si="541"/>
        <v>0.40782394958607621</v>
      </c>
      <c r="EW457" s="3">
        <f t="shared" si="542"/>
        <v>4.9040768744207286</v>
      </c>
      <c r="EX457" s="3">
        <f t="shared" si="543"/>
        <v>0.30604465373230227</v>
      </c>
      <c r="EY457" s="3">
        <f t="shared" si="544"/>
        <v>-0.40782394958607571</v>
      </c>
      <c r="EZ457" s="3">
        <f t="shared" si="545"/>
        <v>-0.67193567174808821</v>
      </c>
      <c r="FA457" s="3" t="str">
        <f t="shared" si="546"/>
        <v/>
      </c>
      <c r="FB457" s="3">
        <f t="shared" si="547"/>
        <v>4.9040768744207286</v>
      </c>
      <c r="FC457" s="3">
        <f t="shared" si="548"/>
        <v>2.9764754039577292</v>
      </c>
      <c r="FD457" s="3">
        <f t="shared" si="549"/>
        <v>6.5349940788359637</v>
      </c>
      <c r="FE457" s="3" t="str">
        <f t="shared" si="550"/>
        <v/>
      </c>
      <c r="FF457" s="3">
        <f t="shared" si="551"/>
        <v>0.6719356717480881</v>
      </c>
      <c r="FG457" s="3">
        <f t="shared" si="552"/>
        <v>0.30604465373230227</v>
      </c>
      <c r="FH457" s="3">
        <f t="shared" si="553"/>
        <v>2.9764754039577292</v>
      </c>
      <c r="FI457" s="4">
        <f t="shared" si="554"/>
        <v>0</v>
      </c>
      <c r="FJ457" s="4">
        <f t="shared" si="555"/>
        <v>0.5780346820809249</v>
      </c>
      <c r="FK457" s="4">
        <f t="shared" si="556"/>
        <v>1.8891606787952913</v>
      </c>
      <c r="FL457" s="4">
        <f t="shared" si="557"/>
        <v>0.87280232380369971</v>
      </c>
      <c r="FM457" s="4">
        <f>Tabela13[[#This Row],[V139]]-Tabela13[[#This Row],[V140]]</f>
        <v>1.0163583549915916</v>
      </c>
      <c r="FN457" s="4">
        <f>Tabela13[[#This Row],[V1]]-Tabela13[[#This Row],[V2]]/2</f>
        <v>-1.653821451509313E-2</v>
      </c>
      <c r="FO457" s="4">
        <f>Tabela13[[#This Row],[V1]]-Tabela13[[#This Row],[V3]]/2</f>
        <v>-0.10549132947976875</v>
      </c>
      <c r="FP457" s="4">
        <f>Tabela13[[#This Row],[V1]]-Tabela13[[#This Row],[V4]]/2</f>
        <v>0.2334617854849069</v>
      </c>
      <c r="FQ457" s="4">
        <f>Tabela13[[#This Row],[V2]]-Tabela13[[#This Row],[V1]]/2</f>
        <v>0.46660244059087996</v>
      </c>
      <c r="FR457" s="4">
        <f>Tabela13[[#This Row],[V2]]-Tabela13[[#This Row],[V3]]/2</f>
        <v>0.21660244059087996</v>
      </c>
      <c r="FS457" s="4">
        <f>Tabela13[[#This Row],[V2]]-Tabela13[[#This Row],[V4]]/2</f>
        <v>0.55555555555555558</v>
      </c>
      <c r="FT457" s="4">
        <f t="shared" si="558"/>
        <v>-1.6536706959470522E-2</v>
      </c>
      <c r="FU457" s="4">
        <f t="shared" si="559"/>
        <v>-0.10510260444025905</v>
      </c>
      <c r="FV457" s="4">
        <f t="shared" si="560"/>
        <v>0.22935374955713872</v>
      </c>
      <c r="FW457" s="4">
        <f t="shared" si="561"/>
        <v>0.43657441812480141</v>
      </c>
      <c r="FX457" s="4">
        <f t="shared" si="562"/>
        <v>0.21330729512453189</v>
      </c>
      <c r="FY457" s="4">
        <f t="shared" si="563"/>
        <v>0.50709850439233695</v>
      </c>
      <c r="FZ457" s="4">
        <f t="shared" si="564"/>
        <v>-2.9766072527046936</v>
      </c>
      <c r="GA457" s="4">
        <f t="shared" si="565"/>
        <v>-18.918468799246629</v>
      </c>
      <c r="GB457" s="4">
        <f t="shared" si="566"/>
        <v>41.283674920284966</v>
      </c>
      <c r="GC457" s="4">
        <f t="shared" si="567"/>
        <v>78.583395262464265</v>
      </c>
      <c r="GD457" s="4">
        <f t="shared" si="568"/>
        <v>38.395313122415743</v>
      </c>
      <c r="GE457" s="4">
        <f t="shared" si="569"/>
        <v>91.277730790620652</v>
      </c>
      <c r="GF457" s="4">
        <f>Tabela13[[#This Row],[V1]]-Tabela13[[#This Row],[V2]]/Tabela13[[#This Row],[V2]]</f>
        <v>-0.71098265895953761</v>
      </c>
      <c r="GG457" s="4">
        <f>Tabela13[[#This Row],[V1]]-Tabela13[[#This Row],[V3]]/Tabela13[[#This Row],[V3]]</f>
        <v>-0.71098265895953761</v>
      </c>
      <c r="GH457" s="4">
        <f>Tabela13[[#This Row],[V1]]-Tabela13[[#This Row],[V4]]/Tabela13[[#This Row],[V4]]</f>
        <v>-0.71098265895953761</v>
      </c>
      <c r="GI457" s="4">
        <f>Tabela13[[#This Row],[V2]]-Tabela13[[#This Row],[V1]]/Tabela13[[#This Row],[V1]]</f>
        <v>-0.38888888888888884</v>
      </c>
      <c r="GJ457" s="4">
        <f>Tabela13[[#This Row],[V2]]-Tabela13[[#This Row],[V3]]/Tabela13[[#This Row],[V3]]</f>
        <v>-0.38888888888888884</v>
      </c>
      <c r="GK457" s="4">
        <f>Tabela13[[#This Row],[V2]]-Tabela13[[#This Row],[V4]]/Tabela13[[#This Row],[V4]]</f>
        <v>-0.38888888888888884</v>
      </c>
      <c r="GL457" s="4">
        <f t="shared" si="570"/>
        <v>0.30640421376980398</v>
      </c>
      <c r="GM457" s="4">
        <f t="shared" si="571"/>
        <v>0.45006422607578678</v>
      </c>
      <c r="GN457" s="4">
        <f t="shared" si="572"/>
        <v>0.68080108575038856</v>
      </c>
      <c r="GO457" s="3">
        <f t="shared" si="573"/>
        <v>0</v>
      </c>
      <c r="GP457" s="3">
        <v>100</v>
      </c>
      <c r="GQ457" s="3">
        <f t="shared" si="574"/>
        <v>-1</v>
      </c>
      <c r="GR457" s="3">
        <f t="shared" si="575"/>
        <v>-100</v>
      </c>
      <c r="GS457" s="34">
        <f>COUNTIF($D$2:D456,Tabela13[[#This Row],[HomeTeam]])</f>
        <v>22</v>
      </c>
      <c r="GT457" s="34">
        <f>COUNTIF($E$2:E456,Tabela13[[#This Row],[AwayTeam]])</f>
        <v>22</v>
      </c>
      <c r="GU457" s="3">
        <f>IFERROR(AVERAGEIFS($AD$2:AD456,$D$2:D456,Tabela13[[#This Row],[HomeTeam]],$GS$2:GS456,"&gt;="&amp;Tabela13[[#This Row],[Contagem_H]]-5),"")</f>
        <v>0.5424725491720912</v>
      </c>
      <c r="GV457" s="3">
        <f>IFERROR(AVERAGEIFS($G$2:G456,$E$2:E456,Tabela13[[#This Row],[AwayTeam]],$GT$2:GT456,"&gt;="&amp;Tabela13[[#This Row],[Contagem_A]]-5),"")</f>
        <v>1.4</v>
      </c>
      <c r="GW457" s="3">
        <f>IFERROR(AVERAGEIFS($GQ$2:GQ456,$D$2:D456,Tabela13[[#This Row],[HomeTeam]],$GS$2:GS456,"&gt;="&amp;Tabela13[[#This Row],[Contagem_H]]-5),"")</f>
        <v>1.0000000000000009E-2</v>
      </c>
    </row>
    <row r="458" spans="1:205" x14ac:dyDescent="0.25">
      <c r="A458" t="s">
        <v>127</v>
      </c>
      <c r="B458" t="s">
        <v>289</v>
      </c>
      <c r="C458" t="s">
        <v>134</v>
      </c>
      <c r="D458" t="s">
        <v>29</v>
      </c>
      <c r="E458" t="s">
        <v>27</v>
      </c>
      <c r="F458" s="3">
        <v>2</v>
      </c>
      <c r="G458" s="3">
        <v>3</v>
      </c>
      <c r="H458" s="3" t="str">
        <f t="shared" si="576"/>
        <v>A</v>
      </c>
      <c r="I458" s="3">
        <v>2.15</v>
      </c>
      <c r="J458" s="3">
        <v>3.6</v>
      </c>
      <c r="K458" s="3">
        <v>3.25</v>
      </c>
      <c r="L458" s="3">
        <v>1.73</v>
      </c>
      <c r="M458" s="3">
        <v>2.1</v>
      </c>
      <c r="N458" s="3">
        <f t="shared" si="505"/>
        <v>5</v>
      </c>
      <c r="O458" s="3">
        <f t="shared" si="506"/>
        <v>0</v>
      </c>
      <c r="P458" s="3">
        <f t="shared" si="507"/>
        <v>3</v>
      </c>
      <c r="Q458" s="3">
        <f t="shared" si="508"/>
        <v>5.058636453985299E-2</v>
      </c>
      <c r="R458" s="3">
        <f t="shared" si="509"/>
        <v>5.4225158271401064E-2</v>
      </c>
      <c r="S458" s="3">
        <f t="shared" si="510"/>
        <v>2.2587606837606837</v>
      </c>
      <c r="T458" s="3">
        <f t="shared" si="511"/>
        <v>3.7821109123434709</v>
      </c>
      <c r="U458" s="3">
        <f t="shared" si="512"/>
        <v>3.4144056847545223</v>
      </c>
      <c r="V458" s="3">
        <f t="shared" si="513"/>
        <v>1.8175144106539456</v>
      </c>
      <c r="W458" s="3">
        <f t="shared" si="514"/>
        <v>2.2062313655336916</v>
      </c>
      <c r="X458" s="4">
        <f t="shared" si="515"/>
        <v>0.46511627906976744</v>
      </c>
      <c r="Y458" s="4">
        <f t="shared" si="516"/>
        <v>0.27777777777777779</v>
      </c>
      <c r="Z458" s="4">
        <f t="shared" si="517"/>
        <v>0.30769230769230771</v>
      </c>
      <c r="AA458" s="4">
        <f t="shared" si="518"/>
        <v>0.5780346820809249</v>
      </c>
      <c r="AB458" s="4">
        <f t="shared" si="519"/>
        <v>0.47619047619047616</v>
      </c>
      <c r="AC458" s="4">
        <f t="shared" si="520"/>
        <v>1.2325581395348837</v>
      </c>
      <c r="AD458" s="4">
        <f t="shared" si="521"/>
        <v>1.6538461538461537</v>
      </c>
      <c r="AE458" s="4">
        <f t="shared" si="522"/>
        <v>1.7325581395348837</v>
      </c>
      <c r="AF458" s="4">
        <f t="shared" si="523"/>
        <v>1.1538461538461537</v>
      </c>
      <c r="AG458" s="4">
        <f>IFERROR(AVERAGE(Tabela13[[#This Row],[V1]],Tabela13[[#This Row],[V2]]),"")</f>
        <v>1.4432021466905187</v>
      </c>
      <c r="AH458" s="4">
        <f>IFERROR(AVERAGE(Tabela13[[#This Row],[V1]],Tabela13[[#This Row],[V3]]),"")</f>
        <v>1.4825581395348837</v>
      </c>
      <c r="AI458" s="4">
        <f>IFERROR(AVERAGE(Tabela13[[#This Row],[V1]],Tabela13[[#This Row],[V4]]),"")</f>
        <v>1.1932021466905187</v>
      </c>
      <c r="AJ458" s="4">
        <f>IFERROR(AVERAGE(Tabela13[[#This Row],[V2]],Tabela13[[#This Row],[V1]]),"")</f>
        <v>1.4432021466905187</v>
      </c>
      <c r="AK458" s="4">
        <f>IFERROR(AVERAGE(Tabela13[[#This Row],[V2]],Tabela13[[#This Row],[V3]]),"")</f>
        <v>1.6932021466905187</v>
      </c>
      <c r="AL458" s="4">
        <f>IFERROR(AVERAGE(Tabela13[[#This Row],[V2]],Tabela13[[#This Row],[V4]]),"")</f>
        <v>1.4038461538461537</v>
      </c>
      <c r="AM458" s="4">
        <f>IFERROR(AVERAGE(Tabela13[[#This Row],[V3]],Tabela13[[#This Row],[V1]]),"")</f>
        <v>1.4825581395348837</v>
      </c>
      <c r="AN458" s="4">
        <f>IFERROR(AVERAGE(Tabela13[[#This Row],[V3]],Tabela13[[#This Row],[V2]]),"")</f>
        <v>1.6932021466905187</v>
      </c>
      <c r="AO458" s="4">
        <f>IFERROR(AVERAGE(Tabela13[[#This Row],[V3]],Tabela13[[#This Row],[V4]]),"")</f>
        <v>1.4432021466905187</v>
      </c>
      <c r="AP458" s="4">
        <f>IFERROR(AVERAGE(Tabela13[[#This Row],[V4]],Tabela13[[#This Row],[V1]]),"")</f>
        <v>1.1932021466905187</v>
      </c>
      <c r="AQ458" s="4">
        <f>IFERROR(AVERAGE(Tabela13[[#This Row],[V4]],Tabela13[[#This Row],[V2]]),"")</f>
        <v>1.4038461538461537</v>
      </c>
      <c r="AR458" s="4">
        <f>IFERROR(AVERAGE(Tabela13[[#This Row],[V4]],Tabela13[[#This Row],[V3]]),"")</f>
        <v>1.4432021466905187</v>
      </c>
      <c r="AS458" s="4">
        <f>_xlfn.STDEV.S(Tabela13[[#This Row],[V1]:[V2]])</f>
        <v>0.2978956117521151</v>
      </c>
      <c r="AT458" s="4">
        <f>_xlfn.STDEV.S(Tabela13[[#This Row],[V1]],Tabela13[[#This Row],[V3]])</f>
        <v>0.35355339059327251</v>
      </c>
      <c r="AU458" s="4">
        <f>_xlfn.STDEV.S(Tabela13[[#This Row],[V1]],Tabela13[[#This Row],[V4]])</f>
        <v>5.5657778841159425E-2</v>
      </c>
      <c r="AV458" s="4">
        <f>_xlfn.STDEV.S(Tabela13[[#This Row],[V2]],Tabela13[[#This Row],[V1]])</f>
        <v>0.2978956117521151</v>
      </c>
      <c r="AW458" s="4">
        <f>_xlfn.STDEV.S(Tabela13[[#This Row],[V2]],Tabela13[[#This Row],[V3]])</f>
        <v>5.5657778841159425E-2</v>
      </c>
      <c r="AX458" s="4">
        <f>_xlfn.STDEV.S(Tabela13[[#This Row],[V42]],Tabela13[[#This Row],[V44]])</f>
        <v>0.65144900234538816</v>
      </c>
      <c r="AY458" s="4">
        <f>_xlfn.STDEV.S(Tabela13[[#This Row],[V3]],Tabela13[[#This Row],[V1]])</f>
        <v>0.35355339059327251</v>
      </c>
      <c r="AZ458" s="4">
        <f>_xlfn.STDEV.S(Tabela13[[#This Row],[V3]],Tabela13[[#This Row],[V2]])</f>
        <v>5.5657778841159425E-2</v>
      </c>
      <c r="BA458" s="4">
        <f>_xlfn.STDEV.S(Tabela13[[#This Row],[V3]],Tabela13[[#This Row],[V4]])</f>
        <v>0.40921116943443375</v>
      </c>
      <c r="BB458" s="4">
        <f>_xlfn.STDEV.S(Tabela13[[#This Row],[V4]],Tabela13[[#This Row],[V1]])</f>
        <v>5.5657778841159425E-2</v>
      </c>
      <c r="BC458" s="4">
        <f>_xlfn.STDEV.S(Tabela13[[#This Row],[V4]],Tabela13[[#This Row],[V2]])</f>
        <v>0.35355339059327379</v>
      </c>
      <c r="BD458" s="4">
        <f>_xlfn.STDEV.S(Tabela13[[#This Row],[V4]],Tabela13[[#This Row],[V3]])</f>
        <v>0.40921116943443375</v>
      </c>
      <c r="BE458" s="4">
        <f>Tabela13[[#This Row],[V17]]/Tabela13[[#This Row],[V5]]</f>
        <v>0.20641294945079933</v>
      </c>
      <c r="BF458" s="4">
        <f>Tabela13[[#This Row],[V18]]/Tabela13[[#This Row],[V6]]</f>
        <v>0.23847522816487401</v>
      </c>
      <c r="BG458" s="4">
        <f>Tabela13[[#This Row],[V19]]/Tabela13[[#This Row],[V7]]</f>
        <v>4.6645724695964196E-2</v>
      </c>
      <c r="BH458" s="4">
        <f>Tabela13[[#This Row],[V20]]/Tabela13[[#This Row],[V8]]</f>
        <v>0.20641294945079933</v>
      </c>
      <c r="BI458" s="4">
        <f>Tabela13[[#This Row],[V21]]/Tabela13[[#This Row],[V9]]</f>
        <v>3.2871313652623475E-2</v>
      </c>
      <c r="BJ458" s="4">
        <f>Tabela13[[#This Row],[V22]]/Tabela13[[#This Row],[V10]]</f>
        <v>0.46404586468438613</v>
      </c>
      <c r="BK458" s="4">
        <f>Tabela13[[#This Row],[V23]]/Tabela13[[#This Row],[V11]]</f>
        <v>0.23847522816487401</v>
      </c>
      <c r="BL458" s="4">
        <f>Tabela13[[#This Row],[V24]]/Tabela13[[#This Row],[V12]]</f>
        <v>3.2871313652623475E-2</v>
      </c>
      <c r="BM458" s="4">
        <f>Tabela13[[#This Row],[V25]]/Tabela13[[#This Row],[V13]]</f>
        <v>0.28354390296107651</v>
      </c>
      <c r="BN458" s="4">
        <f>Tabela13[[#This Row],[V26]]/Tabela13[[#This Row],[V14]]</f>
        <v>4.6645724695964196E-2</v>
      </c>
      <c r="BO458" s="4">
        <f>Tabela13[[#This Row],[V27]]/Tabela13[[#This Row],[V15]]</f>
        <v>0.25184625083356493</v>
      </c>
      <c r="BP458" s="4">
        <f>Tabela13[[#This Row],[V28]]/Tabela13[[#This Row],[V16]]</f>
        <v>0.28354390296107651</v>
      </c>
      <c r="BQ458" s="4">
        <f>Tabela13[[#This Row],[V1]]-Tabela13[[#This Row],[V2]]</f>
        <v>-0.42128801431127005</v>
      </c>
      <c r="BR458" s="4">
        <f>Tabela13[[#This Row],[V1]]-Tabela13[[#This Row],[V3]]</f>
        <v>-0.5</v>
      </c>
      <c r="BS458" s="4">
        <f>Tabela13[[#This Row],[V1]]-Tabela13[[#This Row],[V4]]</f>
        <v>7.8711985688729946E-2</v>
      </c>
      <c r="BT458" s="4">
        <f>Tabela13[[#This Row],[V2]]-Tabela13[[#This Row],[V1]]</f>
        <v>0.42128801431127005</v>
      </c>
      <c r="BU458" s="4">
        <f>Tabela13[[#This Row],[V2]]-Tabela13[[#This Row],[V3]]</f>
        <v>-7.8711985688729946E-2</v>
      </c>
      <c r="BV458" s="4">
        <f>Tabela13[[#This Row],[V2]]-Tabela13[[#This Row],[V4]]</f>
        <v>0.5</v>
      </c>
      <c r="BW458" s="4">
        <f>AVERAGE(Tabela13[[#This Row],[V41]],Tabela13[[#This Row],[V42]])</f>
        <v>-0.46064400715563503</v>
      </c>
      <c r="BX458" s="4">
        <f>AVERAGE(Tabela13[[#This Row],[V41]],Tabela13[[#This Row],[V43]])</f>
        <v>-0.17128801431127005</v>
      </c>
      <c r="BY458" s="4">
        <f>AVERAGE(Tabela13[[#This Row],[V41]],Tabela13[[#This Row],[V44]])</f>
        <v>0</v>
      </c>
      <c r="BZ458" s="4">
        <f>AVERAGE(Tabela13[[#This Row],[V41]],Tabela13[[#This Row],[V45]])</f>
        <v>-0.25</v>
      </c>
      <c r="CA458" s="4">
        <f>AVERAGE(Tabela13[[#This Row],[V41]],Tabela13[[#This Row],[V46]])</f>
        <v>3.9355992844364973E-2</v>
      </c>
      <c r="CB458" s="4">
        <f>AVERAGE(Tabela13[[#This Row],[V42]],Tabela13[[#This Row],[V41]])</f>
        <v>-0.46064400715563503</v>
      </c>
      <c r="CC458" s="4">
        <f>AVERAGE(Tabela13[[#This Row],[V42]],Tabela13[[#This Row],[V43]])</f>
        <v>-0.21064400715563503</v>
      </c>
      <c r="CD458" s="4">
        <f>AVERAGE(Tabela13[[#This Row],[V42]],Tabela13[[#This Row],[V44]])</f>
        <v>-3.9355992844364973E-2</v>
      </c>
      <c r="CE458" s="4">
        <f>AVERAGE(Tabela13[[#This Row],[V42]],Tabela13[[#This Row],[V45]])</f>
        <v>-0.28935599284436497</v>
      </c>
      <c r="CF458" s="4">
        <f>AVERAGE(Tabela13[[#This Row],[V42]],Tabela13[[#This Row],[V46]])</f>
        <v>0</v>
      </c>
      <c r="CG458" s="4">
        <f>AVERAGE(Tabela13[[#This Row],[V43]],Tabela13[[#This Row],[V41]])</f>
        <v>-0.17128801431127005</v>
      </c>
      <c r="CH458" s="4">
        <f>AVERAGE(Tabela13[[#This Row],[V43]],Tabela13[[#This Row],[V42]])</f>
        <v>-0.21064400715563503</v>
      </c>
      <c r="CI458" s="4">
        <f>AVERAGE(Tabela13[[#This Row],[V43]],Tabela13[[#This Row],[V44]])</f>
        <v>0.25</v>
      </c>
      <c r="CJ458" s="4">
        <f>AVERAGE(Tabela13[[#This Row],[V43]],Tabela13[[#This Row],[V45]])</f>
        <v>0</v>
      </c>
      <c r="CK458" s="4">
        <f>AVERAGE(Tabela13[[#This Row],[V43]],Tabela13[[#This Row],[V46]])</f>
        <v>0.28935599284436497</v>
      </c>
      <c r="CL458" s="4">
        <f>AVERAGE(Tabela13[[#This Row],[V44]],Tabela13[[#This Row],[V41]])</f>
        <v>0</v>
      </c>
      <c r="CM458" s="4">
        <f>AVERAGE(Tabela13[[#This Row],[V44]],Tabela13[[#This Row],[V42]])</f>
        <v>-3.9355992844364973E-2</v>
      </c>
      <c r="CN458" s="4">
        <f>AVERAGE(Tabela13[[#This Row],[V44]],Tabela13[[#This Row],[V43]])</f>
        <v>0.25</v>
      </c>
      <c r="CO458" s="4">
        <f>AVERAGE(Tabela13[[#This Row],[V44]],Tabela13[[#This Row],[V45]])</f>
        <v>0.17128801431127005</v>
      </c>
      <c r="CP458" s="4">
        <f>AVERAGE(Tabela13[[#This Row],[V44]],Tabela13[[#This Row],[V46]])</f>
        <v>0.46064400715563503</v>
      </c>
      <c r="CQ458" s="4">
        <f>AVERAGE(Tabela13[[#This Row],[V45]],Tabela13[[#This Row],[V41]])</f>
        <v>-0.25</v>
      </c>
      <c r="CR458" s="4">
        <f>AVERAGE(Tabela13[[#This Row],[V45]],Tabela13[[#This Row],[V42]])</f>
        <v>-0.28935599284436497</v>
      </c>
      <c r="CS458" s="4">
        <f>AVERAGE(Tabela13[[#This Row],[V45]],Tabela13[[#This Row],[V43]])</f>
        <v>0</v>
      </c>
      <c r="CT458" s="4">
        <f>AVERAGE(Tabela13[[#This Row],[V45]],Tabela13[[#This Row],[V44]])</f>
        <v>0.17128801431127005</v>
      </c>
      <c r="CU458" s="4">
        <f>AVERAGE(Tabela13[[#This Row],[V45]],Tabela13[[#This Row],[V46]])</f>
        <v>0.21064400715563503</v>
      </c>
      <c r="CV458" s="4">
        <f>AVERAGE(Tabela13[[#This Row],[V46]],Tabela13[[#This Row],[V41]])</f>
        <v>3.9355992844364973E-2</v>
      </c>
      <c r="CW458" s="4">
        <f>AVERAGE(Tabela13[[#This Row],[V46]],Tabela13[[#This Row],[V42]])</f>
        <v>0</v>
      </c>
      <c r="CX458" s="4">
        <f>AVERAGE(Tabela13[[#This Row],[V46]],Tabela13[[#This Row],[V43]])</f>
        <v>0.28935599284436497</v>
      </c>
      <c r="CY458" s="4">
        <f>AVERAGE(Tabela13[[#This Row],[V46]],Tabela13[[#This Row],[V44]])</f>
        <v>0.46064400715563503</v>
      </c>
      <c r="CZ458" s="4">
        <f>AVERAGE(Tabela13[[#This Row],[V46]],Tabela13[[#This Row],[V45]])</f>
        <v>0.21064400715563503</v>
      </c>
      <c r="DA458" s="3">
        <f>_xlfn.STDEV.S(Tabela13[[#This Row],[V41]],Tabela13[[#This Row],[V42]])</f>
        <v>5.5657778841159425E-2</v>
      </c>
      <c r="DB458" s="3">
        <f>_xlfn.STDEV.S(Tabela13[[#This Row],[V41]],Tabela13[[#This Row],[V43]])</f>
        <v>0.35355339059327379</v>
      </c>
      <c r="DC458" s="3">
        <f>_xlfn.STDEV.S(Tabela13[[#This Row],[V41]],Tabela13[[#This Row],[V44]])</f>
        <v>0.59579122350422864</v>
      </c>
      <c r="DD458" s="3">
        <f>_xlfn.STDEV.S(Tabela13[[#This Row],[V41]],Tabela13[[#This Row],[V45]])</f>
        <v>0.24223783291095491</v>
      </c>
      <c r="DE458" s="3">
        <f>_xlfn.STDEV.S(Tabela13[[#This Row],[V41]],Tabela13[[#This Row],[V46]])</f>
        <v>0.65144900234538816</v>
      </c>
      <c r="DF458" s="3">
        <f>_xlfn.STDEV.S(Tabela13[[#This Row],[V42]],Tabela13[[#This Row],[V41]])</f>
        <v>5.5657778841159425E-2</v>
      </c>
      <c r="DG458" s="3">
        <f>_xlfn.STDEV.S(Tabela13[[#This Row],[V42]],Tabela13[[#This Row],[V43]])</f>
        <v>0.4092111694344332</v>
      </c>
      <c r="DH458" s="3">
        <f>_xlfn.STDEV.S(Tabela13[[#This Row],[V42]],Tabela13[[#This Row],[V44]])</f>
        <v>0.65144900234538816</v>
      </c>
      <c r="DI458" s="3">
        <f>_xlfn.STDEV.S(Tabela13[[#This Row],[V42]],Tabela13[[#This Row],[V45]])</f>
        <v>0.29789561175211438</v>
      </c>
      <c r="DJ458" s="3">
        <f>_xlfn.STDEV.S(Tabela13[[#This Row],[V42]],Tabela13[[#This Row],[V46]])</f>
        <v>0.70710678118654757</v>
      </c>
      <c r="DK458" s="3">
        <f>_xlfn.STDEV.S(Tabela13[[#This Row],[V43]],Tabela13[[#This Row],[V41]])</f>
        <v>0.35355339059327379</v>
      </c>
      <c r="DL458" s="3">
        <f>_xlfn.STDEV.S(Tabela13[[#This Row],[V43]],Tabela13[[#This Row],[V42]])</f>
        <v>0.4092111694344332</v>
      </c>
      <c r="DM458" s="3">
        <f>_xlfn.STDEV.S(Tabela13[[#This Row],[V43]],Tabela13[[#This Row],[V44]])</f>
        <v>0.24223783291095491</v>
      </c>
      <c r="DN458" s="3">
        <f>_xlfn.STDEV.S(Tabela13[[#This Row],[V43]],Tabela13[[#This Row],[V45]])</f>
        <v>0.11131555768231885</v>
      </c>
      <c r="DO458" s="3">
        <f>_xlfn.STDEV.S(Tabela13[[#This Row],[V43]],Tabela13[[#This Row],[V46]])</f>
        <v>0.29789561175211438</v>
      </c>
      <c r="DP458" s="3">
        <f>_xlfn.STDEV.S(Tabela13[[#This Row],[V44]],Tabela13[[#This Row],[V41]])</f>
        <v>0.59579122350422864</v>
      </c>
      <c r="DQ458" s="3">
        <f>_xlfn.STDEV.S(Tabela13[[#This Row],[V44]],Tabela13[[#This Row],[V42]])</f>
        <v>0.65144900234538816</v>
      </c>
      <c r="DR458" s="3">
        <f>_xlfn.STDEV.S(Tabela13[[#This Row],[V44]],Tabela13[[#This Row],[V43]])</f>
        <v>0.24223783291095491</v>
      </c>
      <c r="DS458" s="3">
        <f>_xlfn.STDEV.S(Tabela13[[#This Row],[V44]],Tabela13[[#This Row],[V45]])</f>
        <v>0.35355339059327379</v>
      </c>
      <c r="DT458" s="3">
        <f>_xlfn.STDEV.S(Tabela13[[#This Row],[V44]],Tabela13[[#This Row],[V46]])</f>
        <v>5.5657778841159425E-2</v>
      </c>
      <c r="DU458" s="3">
        <f>_xlfn.STDEV.S(Tabela13[[#This Row],[V45]],Tabela13[[#This Row],[V41]])</f>
        <v>0.24223783291095491</v>
      </c>
      <c r="DV458" s="3">
        <f>_xlfn.STDEV.S(Tabela13[[#This Row],[V45]],Tabela13[[#This Row],[V42]])</f>
        <v>0.29789561175211438</v>
      </c>
      <c r="DW458" s="3">
        <f>_xlfn.STDEV.S(Tabela13[[#This Row],[V45]],Tabela13[[#This Row],[V43]])</f>
        <v>0.11131555768231885</v>
      </c>
      <c r="DX458" s="3">
        <f>_xlfn.STDEV.S(Tabela13[[#This Row],[V45]],Tabela13[[#This Row],[V44]])</f>
        <v>0.35355339059327379</v>
      </c>
      <c r="DY458" s="3">
        <f>_xlfn.STDEV.S(Tabela13[[#This Row],[V45]],Tabela13[[#This Row],[V46]])</f>
        <v>0.4092111694344332</v>
      </c>
      <c r="DZ458" s="3">
        <f>_xlfn.STDEV.S(Tabela13[[#This Row],[V46]],Tabela13[[#This Row],[V41]])</f>
        <v>0.65144900234538816</v>
      </c>
      <c r="EA458" s="3">
        <f>_xlfn.STDEV.S(Tabela13[[#This Row],[V46]],Tabela13[[#This Row],[V42]])</f>
        <v>0.70710678118654757</v>
      </c>
      <c r="EB458" s="3">
        <f>_xlfn.STDEV.S(Tabela13[[#This Row],[V46]],Tabela13[[#This Row],[V43]])</f>
        <v>0.29789561175211438</v>
      </c>
      <c r="EC458" s="3">
        <f>_xlfn.STDEV.S(Tabela13[[#This Row],[V46]],Tabela13[[#This Row],[V44]])</f>
        <v>5.5657778841159425E-2</v>
      </c>
      <c r="ED458" s="3">
        <f>_xlfn.STDEV.S(Tabela13[[#This Row],[V46]],Tabela13[[#This Row],[V45]])</f>
        <v>0.4092111694344332</v>
      </c>
      <c r="EE458" s="3">
        <f t="shared" si="524"/>
        <v>-0.12082601309595387</v>
      </c>
      <c r="EF458" s="3">
        <f t="shared" si="525"/>
        <v>-2.0640871576150404</v>
      </c>
      <c r="EG458" s="3" t="str">
        <f t="shared" si="526"/>
        <v/>
      </c>
      <c r="EH458" s="3">
        <f t="shared" si="527"/>
        <v>-0.96895133164381964</v>
      </c>
      <c r="EI458" s="3">
        <f t="shared" si="528"/>
        <v>16.55272692323053</v>
      </c>
      <c r="EJ458" s="3">
        <f t="shared" si="529"/>
        <v>-0.12082601309595387</v>
      </c>
      <c r="EK458" s="3">
        <f t="shared" si="530"/>
        <v>-1.9426670379095388</v>
      </c>
      <c r="EL458" s="3">
        <f t="shared" si="531"/>
        <v>-16.55272692323053</v>
      </c>
      <c r="EM458" s="3">
        <f t="shared" si="532"/>
        <v>-1.0295125005838139</v>
      </c>
      <c r="EN458" s="3" t="str">
        <f t="shared" si="533"/>
        <v/>
      </c>
      <c r="EO458" s="3">
        <f t="shared" si="534"/>
        <v>-2.0640871576150404</v>
      </c>
      <c r="EP458" s="3">
        <f t="shared" si="535"/>
        <v>-1.9426670379095388</v>
      </c>
      <c r="EQ458" s="3">
        <f t="shared" si="536"/>
        <v>0.96895133164381964</v>
      </c>
      <c r="ER458" s="3" t="str">
        <f t="shared" si="537"/>
        <v/>
      </c>
      <c r="ES458" s="3" t="str">
        <f t="shared" si="538"/>
        <v/>
      </c>
      <c r="ET458" s="3" t="str">
        <f t="shared" si="539"/>
        <v/>
      </c>
      <c r="EU458" s="3" t="str">
        <f t="shared" si="540"/>
        <v/>
      </c>
      <c r="EV458" s="3">
        <f t="shared" si="541"/>
        <v>0.96895133164381964</v>
      </c>
      <c r="EW458" s="3">
        <f t="shared" si="542"/>
        <v>2.0640871576150404</v>
      </c>
      <c r="EX458" s="3">
        <f t="shared" si="543"/>
        <v>0.12082601309595387</v>
      </c>
      <c r="EY458" s="3">
        <f t="shared" si="544"/>
        <v>-0.96895133164381964</v>
      </c>
      <c r="EZ458" s="3">
        <f t="shared" si="545"/>
        <v>-1.0295125005838139</v>
      </c>
      <c r="FA458" s="3" t="str">
        <f t="shared" si="546"/>
        <v/>
      </c>
      <c r="FB458" s="3">
        <f t="shared" si="547"/>
        <v>2.0640871576150404</v>
      </c>
      <c r="FC458" s="3">
        <f t="shared" si="548"/>
        <v>1.9426670379095388</v>
      </c>
      <c r="FD458" s="3">
        <f t="shared" si="549"/>
        <v>16.55272692323053</v>
      </c>
      <c r="FE458" s="3" t="str">
        <f t="shared" si="550"/>
        <v/>
      </c>
      <c r="FF458" s="3">
        <f t="shared" si="551"/>
        <v>1.0295125005838139</v>
      </c>
      <c r="FG458" s="3">
        <f t="shared" si="552"/>
        <v>0.12082601309595387</v>
      </c>
      <c r="FH458" s="3">
        <f t="shared" si="553"/>
        <v>1.9426670379095388</v>
      </c>
      <c r="FI458" s="4">
        <f t="shared" si="554"/>
        <v>0.61538461538461542</v>
      </c>
      <c r="FJ458" s="4">
        <f t="shared" si="555"/>
        <v>1.3953488372093024</v>
      </c>
      <c r="FK458" s="4">
        <f t="shared" si="556"/>
        <v>1.592564563428247</v>
      </c>
      <c r="FL458" s="4">
        <f t="shared" si="557"/>
        <v>1.1430328256550939</v>
      </c>
      <c r="FM458" s="4">
        <f>Tabela13[[#This Row],[V139]]-Tabela13[[#This Row],[V140]]</f>
        <v>0.44953173777315314</v>
      </c>
      <c r="FN458" s="4">
        <f>Tabela13[[#This Row],[V1]]-Tabela13[[#This Row],[V2]]/2</f>
        <v>0.40563506261180682</v>
      </c>
      <c r="FO458" s="4">
        <f>Tabela13[[#This Row],[V1]]-Tabela13[[#This Row],[V3]]/2</f>
        <v>0.36627906976744184</v>
      </c>
      <c r="FP458" s="4">
        <f>Tabela13[[#This Row],[V1]]-Tabela13[[#This Row],[V4]]/2</f>
        <v>0.65563506261180682</v>
      </c>
      <c r="FQ458" s="4">
        <f>Tabela13[[#This Row],[V2]]-Tabela13[[#This Row],[V1]]/2</f>
        <v>1.0375670840787119</v>
      </c>
      <c r="FR458" s="4">
        <f>Tabela13[[#This Row],[V2]]-Tabela13[[#This Row],[V3]]/2</f>
        <v>0.7875670840787119</v>
      </c>
      <c r="FS458" s="4">
        <f>Tabela13[[#This Row],[V2]]-Tabela13[[#This Row],[V4]]/2</f>
        <v>1.0769230769230769</v>
      </c>
      <c r="FT458" s="4">
        <f t="shared" si="558"/>
        <v>0.38535473068801873</v>
      </c>
      <c r="FU458" s="4">
        <f t="shared" si="559"/>
        <v>0.35110308890835978</v>
      </c>
      <c r="FV458" s="4">
        <f t="shared" si="560"/>
        <v>0.58032640577419392</v>
      </c>
      <c r="FW458" s="4">
        <f t="shared" si="561"/>
        <v>0.80383330033000466</v>
      </c>
      <c r="FX458" s="4">
        <f t="shared" si="562"/>
        <v>0.66711378547330846</v>
      </c>
      <c r="FY458" s="4">
        <f t="shared" si="563"/>
        <v>0.82241827927137834</v>
      </c>
      <c r="FZ458" s="4">
        <f t="shared" si="564"/>
        <v>69.36385152384338</v>
      </c>
      <c r="GA458" s="4">
        <f t="shared" si="565"/>
        <v>63.198556003504756</v>
      </c>
      <c r="GB458" s="4">
        <f t="shared" si="566"/>
        <v>104.45875303935492</v>
      </c>
      <c r="GC458" s="4">
        <f t="shared" si="567"/>
        <v>144.68999405940085</v>
      </c>
      <c r="GD458" s="4">
        <f t="shared" si="568"/>
        <v>120.08048138519551</v>
      </c>
      <c r="GE458" s="4">
        <f t="shared" si="569"/>
        <v>148.03529026884812</v>
      </c>
      <c r="GF458" s="4">
        <f>Tabela13[[#This Row],[V1]]-Tabela13[[#This Row],[V2]]/Tabela13[[#This Row],[V2]]</f>
        <v>0.23255813953488369</v>
      </c>
      <c r="GG458" s="4">
        <f>Tabela13[[#This Row],[V1]]-Tabela13[[#This Row],[V3]]/Tabela13[[#This Row],[V3]]</f>
        <v>0.23255813953488369</v>
      </c>
      <c r="GH458" s="4">
        <f>Tabela13[[#This Row],[V1]]-Tabela13[[#This Row],[V4]]/Tabela13[[#This Row],[V4]]</f>
        <v>0.23255813953488369</v>
      </c>
      <c r="GI458" s="4">
        <f>Tabela13[[#This Row],[V2]]-Tabela13[[#This Row],[V1]]/Tabela13[[#This Row],[V1]]</f>
        <v>0.65384615384615374</v>
      </c>
      <c r="GJ458" s="4">
        <f>Tabela13[[#This Row],[V2]]-Tabela13[[#This Row],[V3]]/Tabela13[[#This Row],[V3]]</f>
        <v>0.65384615384615374</v>
      </c>
      <c r="GK458" s="4">
        <f>Tabela13[[#This Row],[V2]]-Tabela13[[#This Row],[V4]]/Tabela13[[#This Row],[V4]]</f>
        <v>0.65384615384615374</v>
      </c>
      <c r="GL458" s="4">
        <f t="shared" si="570"/>
        <v>0.29223026120456386</v>
      </c>
      <c r="GM458" s="4">
        <f t="shared" si="571"/>
        <v>1.4432021466905187</v>
      </c>
      <c r="GN458" s="4">
        <f t="shared" si="572"/>
        <v>0.20248740751577465</v>
      </c>
      <c r="GO458" s="3">
        <f t="shared" si="573"/>
        <v>0</v>
      </c>
      <c r="GP458" s="3">
        <v>100</v>
      </c>
      <c r="GQ458" s="3">
        <f t="shared" si="574"/>
        <v>-1</v>
      </c>
      <c r="GR458" s="3">
        <f t="shared" si="575"/>
        <v>-100</v>
      </c>
      <c r="GS458" s="34">
        <f>COUNTIF($D$2:D457,Tabela13[[#This Row],[HomeTeam]])</f>
        <v>3</v>
      </c>
      <c r="GT458" s="34">
        <f>COUNTIF($E$2:E457,Tabela13[[#This Row],[AwayTeam]])</f>
        <v>3</v>
      </c>
      <c r="GU458" s="3">
        <f>IFERROR(AVERAGEIFS($AD$2:AD457,$D$2:D457,Tabela13[[#This Row],[HomeTeam]],$GS$2:GS457,"&gt;="&amp;Tabela13[[#This Row],[Contagem_H]]-5),"")</f>
        <v>1.0393518518518519</v>
      </c>
      <c r="GV458" s="3">
        <f>IFERROR(AVERAGEIFS($G$2:G457,$E$2:E457,Tabela13[[#This Row],[AwayTeam]],$GT$2:GT457,"&gt;="&amp;Tabela13[[#This Row],[Contagem_A]]-5),"")</f>
        <v>1.6666666666666667</v>
      </c>
      <c r="GW458" s="3">
        <f>IFERROR(AVERAGEIFS($GQ$2:GQ457,$D$2:D457,Tabela13[[#This Row],[HomeTeam]],$GS$2:GS457,"&gt;="&amp;Tabela13[[#This Row],[Contagem_H]]-5),"")</f>
        <v>-1</v>
      </c>
    </row>
    <row r="459" spans="1:205" x14ac:dyDescent="0.25">
      <c r="A459" t="s">
        <v>127</v>
      </c>
      <c r="B459" t="s">
        <v>289</v>
      </c>
      <c r="C459" t="s">
        <v>136</v>
      </c>
      <c r="D459" t="s">
        <v>13</v>
      </c>
      <c r="E459" t="s">
        <v>12</v>
      </c>
      <c r="F459" s="3">
        <v>2</v>
      </c>
      <c r="G459" s="3">
        <v>0</v>
      </c>
      <c r="H459" s="3" t="str">
        <f t="shared" si="576"/>
        <v>H</v>
      </c>
      <c r="I459" s="3">
        <v>4.75</v>
      </c>
      <c r="J459" s="3">
        <v>3.7</v>
      </c>
      <c r="K459" s="3">
        <v>1.75</v>
      </c>
      <c r="L459" s="3">
        <v>1.99</v>
      </c>
      <c r="M459" s="3">
        <v>1.91</v>
      </c>
      <c r="N459" s="3">
        <f t="shared" si="505"/>
        <v>2</v>
      </c>
      <c r="O459" s="3">
        <f t="shared" si="506"/>
        <v>3</v>
      </c>
      <c r="P459" s="3">
        <f t="shared" si="507"/>
        <v>0</v>
      </c>
      <c r="Q459" s="3">
        <f t="shared" si="508"/>
        <v>5.2225157488315244E-2</v>
      </c>
      <c r="R459" s="3">
        <f t="shared" si="509"/>
        <v>2.6072772238154074E-2</v>
      </c>
      <c r="S459" s="3">
        <f t="shared" si="510"/>
        <v>4.9980694980694977</v>
      </c>
      <c r="T459" s="3">
        <f t="shared" si="511"/>
        <v>3.8932330827067667</v>
      </c>
      <c r="U459" s="3">
        <f t="shared" si="512"/>
        <v>1.8413940256045516</v>
      </c>
      <c r="V459" s="3">
        <f t="shared" si="513"/>
        <v>2.0939280634017474</v>
      </c>
      <c r="W459" s="3">
        <f t="shared" si="514"/>
        <v>2.009750050802682</v>
      </c>
      <c r="X459" s="4">
        <f t="shared" si="515"/>
        <v>0.21052631578947367</v>
      </c>
      <c r="Y459" s="4">
        <f t="shared" si="516"/>
        <v>0.27027027027027023</v>
      </c>
      <c r="Z459" s="4">
        <f t="shared" si="517"/>
        <v>0.5714285714285714</v>
      </c>
      <c r="AA459" s="4">
        <f t="shared" si="518"/>
        <v>0.50251256281407031</v>
      </c>
      <c r="AB459" s="4">
        <f t="shared" si="519"/>
        <v>0.52356020942408377</v>
      </c>
      <c r="AC459" s="4">
        <f t="shared" si="520"/>
        <v>1.1052631578947367</v>
      </c>
      <c r="AD459" s="4">
        <f t="shared" si="521"/>
        <v>0.2857142857142857</v>
      </c>
      <c r="AE459" s="4">
        <f t="shared" si="522"/>
        <v>0.10526315789473684</v>
      </c>
      <c r="AF459" s="4">
        <f t="shared" si="523"/>
        <v>1.2857142857142856</v>
      </c>
      <c r="AG459" s="4">
        <f>IFERROR(AVERAGE(Tabela13[[#This Row],[V1]],Tabela13[[#This Row],[V2]]),"")</f>
        <v>0.69548872180451116</v>
      </c>
      <c r="AH459" s="4">
        <f>IFERROR(AVERAGE(Tabela13[[#This Row],[V1]],Tabela13[[#This Row],[V3]]),"")</f>
        <v>0.60526315789473673</v>
      </c>
      <c r="AI459" s="4">
        <f>IFERROR(AVERAGE(Tabela13[[#This Row],[V1]],Tabela13[[#This Row],[V4]]),"")</f>
        <v>1.1954887218045112</v>
      </c>
      <c r="AJ459" s="4">
        <f>IFERROR(AVERAGE(Tabela13[[#This Row],[V2]],Tabela13[[#This Row],[V1]]),"")</f>
        <v>0.69548872180451116</v>
      </c>
      <c r="AK459" s="4">
        <f>IFERROR(AVERAGE(Tabela13[[#This Row],[V2]],Tabela13[[#This Row],[V3]]),"")</f>
        <v>0.19548872180451127</v>
      </c>
      <c r="AL459" s="4">
        <f>IFERROR(AVERAGE(Tabela13[[#This Row],[V2]],Tabela13[[#This Row],[V4]]),"")</f>
        <v>0.78571428571428559</v>
      </c>
      <c r="AM459" s="4">
        <f>IFERROR(AVERAGE(Tabela13[[#This Row],[V3]],Tabela13[[#This Row],[V1]]),"")</f>
        <v>0.60526315789473673</v>
      </c>
      <c r="AN459" s="4">
        <f>IFERROR(AVERAGE(Tabela13[[#This Row],[V3]],Tabela13[[#This Row],[V2]]),"")</f>
        <v>0.19548872180451127</v>
      </c>
      <c r="AO459" s="4">
        <f>IFERROR(AVERAGE(Tabela13[[#This Row],[V3]],Tabela13[[#This Row],[V4]]),"")</f>
        <v>0.69548872180451116</v>
      </c>
      <c r="AP459" s="4">
        <f>IFERROR(AVERAGE(Tabela13[[#This Row],[V4]],Tabela13[[#This Row],[V1]]),"")</f>
        <v>1.1954887218045112</v>
      </c>
      <c r="AQ459" s="4">
        <f>IFERROR(AVERAGE(Tabela13[[#This Row],[V4]],Tabela13[[#This Row],[V2]]),"")</f>
        <v>0.78571428571428559</v>
      </c>
      <c r="AR459" s="4">
        <f>IFERROR(AVERAGE(Tabela13[[#This Row],[V4]],Tabela13[[#This Row],[V3]]),"")</f>
        <v>0.69548872180451116</v>
      </c>
      <c r="AS459" s="4">
        <f>_xlfn.STDEV.S(Tabela13[[#This Row],[V1]:[V2]])</f>
        <v>0.57950856503258419</v>
      </c>
      <c r="AT459" s="4">
        <f>_xlfn.STDEV.S(Tabela13[[#This Row],[V1]],Tabela13[[#This Row],[V3]])</f>
        <v>0.70710678118654746</v>
      </c>
      <c r="AU459" s="4">
        <f>_xlfn.STDEV.S(Tabela13[[#This Row],[V1]],Tabela13[[#This Row],[V4]])</f>
        <v>0.12759821615396344</v>
      </c>
      <c r="AV459" s="4">
        <f>_xlfn.STDEV.S(Tabela13[[#This Row],[V2]],Tabela13[[#This Row],[V1]])</f>
        <v>0.57950856503258419</v>
      </c>
      <c r="AW459" s="4">
        <f>_xlfn.STDEV.S(Tabela13[[#This Row],[V2]],Tabela13[[#This Row],[V3]])</f>
        <v>0.12759821615396344</v>
      </c>
      <c r="AX459" s="4">
        <f>_xlfn.STDEV.S(Tabela13[[#This Row],[V42]],Tabela13[[#This Row],[V44]])</f>
        <v>1.2866153462191314</v>
      </c>
      <c r="AY459" s="4">
        <f>_xlfn.STDEV.S(Tabela13[[#This Row],[V3]],Tabela13[[#This Row],[V1]])</f>
        <v>0.70710678118654746</v>
      </c>
      <c r="AZ459" s="4">
        <f>_xlfn.STDEV.S(Tabela13[[#This Row],[V3]],Tabela13[[#This Row],[V2]])</f>
        <v>0.12759821615396344</v>
      </c>
      <c r="BA459" s="4">
        <f>_xlfn.STDEV.S(Tabela13[[#This Row],[V3]],Tabela13[[#This Row],[V4]])</f>
        <v>0.83470499734051096</v>
      </c>
      <c r="BB459" s="4">
        <f>_xlfn.STDEV.S(Tabela13[[#This Row],[V4]],Tabela13[[#This Row],[V1]])</f>
        <v>0.12759821615396344</v>
      </c>
      <c r="BC459" s="4">
        <f>_xlfn.STDEV.S(Tabela13[[#This Row],[V4]],Tabela13[[#This Row],[V2]])</f>
        <v>0.70710678118654757</v>
      </c>
      <c r="BD459" s="4">
        <f>_xlfn.STDEV.S(Tabela13[[#This Row],[V4]],Tabela13[[#This Row],[V3]])</f>
        <v>0.83470499734051096</v>
      </c>
      <c r="BE459" s="4">
        <f>Tabela13[[#This Row],[V17]]/Tabela13[[#This Row],[V5]]</f>
        <v>0.83323934215495898</v>
      </c>
      <c r="BF459" s="4">
        <f>Tabela13[[#This Row],[V18]]/Tabela13[[#This Row],[V6]]</f>
        <v>1.1682633776125568</v>
      </c>
      <c r="BG459" s="4">
        <f>Tabela13[[#This Row],[V19]]/Tabela13[[#This Row],[V7]]</f>
        <v>0.10673309904702603</v>
      </c>
      <c r="BH459" s="4">
        <f>Tabela13[[#This Row],[V20]]/Tabela13[[#This Row],[V8]]</f>
        <v>0.83323934215495898</v>
      </c>
      <c r="BI459" s="4">
        <f>Tabela13[[#This Row],[V21]]/Tabela13[[#This Row],[V9]]</f>
        <v>0.65271395186450532</v>
      </c>
      <c r="BJ459" s="4">
        <f>Tabela13[[#This Row],[V22]]/Tabela13[[#This Row],[V10]]</f>
        <v>1.6375104406425312</v>
      </c>
      <c r="BK459" s="4">
        <f>Tabela13[[#This Row],[V23]]/Tabela13[[#This Row],[V11]]</f>
        <v>1.1682633776125568</v>
      </c>
      <c r="BL459" s="4">
        <f>Tabela13[[#This Row],[V24]]/Tabela13[[#This Row],[V12]]</f>
        <v>0.65271395186450532</v>
      </c>
      <c r="BM459" s="4">
        <f>Tabela13[[#This Row],[V25]]/Tabela13[[#This Row],[V13]]</f>
        <v>1.2001704286085186</v>
      </c>
      <c r="BN459" s="4">
        <f>Tabela13[[#This Row],[V26]]/Tabela13[[#This Row],[V14]]</f>
        <v>0.10673309904702603</v>
      </c>
      <c r="BO459" s="4">
        <f>Tabela13[[#This Row],[V27]]/Tabela13[[#This Row],[V15]]</f>
        <v>0.8999540851465152</v>
      </c>
      <c r="BP459" s="4">
        <f>Tabela13[[#This Row],[V28]]/Tabela13[[#This Row],[V16]]</f>
        <v>1.2001704286085186</v>
      </c>
      <c r="BQ459" s="4">
        <f>Tabela13[[#This Row],[V1]]-Tabela13[[#This Row],[V2]]</f>
        <v>0.81954887218045103</v>
      </c>
      <c r="BR459" s="4">
        <f>Tabela13[[#This Row],[V1]]-Tabela13[[#This Row],[V3]]</f>
        <v>0.99999999999999989</v>
      </c>
      <c r="BS459" s="4">
        <f>Tabela13[[#This Row],[V1]]-Tabela13[[#This Row],[V4]]</f>
        <v>-0.18045112781954886</v>
      </c>
      <c r="BT459" s="4">
        <f>Tabela13[[#This Row],[V2]]-Tabela13[[#This Row],[V1]]</f>
        <v>-0.81954887218045103</v>
      </c>
      <c r="BU459" s="4">
        <f>Tabela13[[#This Row],[V2]]-Tabela13[[#This Row],[V3]]</f>
        <v>0.18045112781954886</v>
      </c>
      <c r="BV459" s="4">
        <f>Tabela13[[#This Row],[V2]]-Tabela13[[#This Row],[V4]]</f>
        <v>-0.99999999999999989</v>
      </c>
      <c r="BW459" s="4">
        <f>AVERAGE(Tabela13[[#This Row],[V41]],Tabela13[[#This Row],[V42]])</f>
        <v>0.90977443609022546</v>
      </c>
      <c r="BX459" s="4">
        <f>AVERAGE(Tabela13[[#This Row],[V41]],Tabela13[[#This Row],[V43]])</f>
        <v>0.31954887218045108</v>
      </c>
      <c r="BY459" s="4">
        <f>AVERAGE(Tabela13[[#This Row],[V41]],Tabela13[[#This Row],[V44]])</f>
        <v>0</v>
      </c>
      <c r="BZ459" s="4">
        <f>AVERAGE(Tabela13[[#This Row],[V41]],Tabela13[[#This Row],[V45]])</f>
        <v>0.49999999999999994</v>
      </c>
      <c r="CA459" s="4">
        <f>AVERAGE(Tabela13[[#This Row],[V41]],Tabela13[[#This Row],[V46]])</f>
        <v>-9.0225563909774431E-2</v>
      </c>
      <c r="CB459" s="4">
        <f>AVERAGE(Tabela13[[#This Row],[V42]],Tabela13[[#This Row],[V41]])</f>
        <v>0.90977443609022546</v>
      </c>
      <c r="CC459" s="4">
        <f>AVERAGE(Tabela13[[#This Row],[V42]],Tabela13[[#This Row],[V43]])</f>
        <v>0.40977443609022551</v>
      </c>
      <c r="CD459" s="4">
        <f>AVERAGE(Tabela13[[#This Row],[V42]],Tabela13[[#This Row],[V44]])</f>
        <v>9.0225563909774431E-2</v>
      </c>
      <c r="CE459" s="4">
        <f>AVERAGE(Tabela13[[#This Row],[V42]],Tabela13[[#This Row],[V45]])</f>
        <v>0.59022556390977443</v>
      </c>
      <c r="CF459" s="4">
        <f>AVERAGE(Tabela13[[#This Row],[V42]],Tabela13[[#This Row],[V46]])</f>
        <v>0</v>
      </c>
      <c r="CG459" s="4">
        <f>AVERAGE(Tabela13[[#This Row],[V43]],Tabela13[[#This Row],[V41]])</f>
        <v>0.31954887218045108</v>
      </c>
      <c r="CH459" s="4">
        <f>AVERAGE(Tabela13[[#This Row],[V43]],Tabela13[[#This Row],[V42]])</f>
        <v>0.40977443609022551</v>
      </c>
      <c r="CI459" s="4">
        <f>AVERAGE(Tabela13[[#This Row],[V43]],Tabela13[[#This Row],[V44]])</f>
        <v>-0.49999999999999994</v>
      </c>
      <c r="CJ459" s="4">
        <f>AVERAGE(Tabela13[[#This Row],[V43]],Tabela13[[#This Row],[V45]])</f>
        <v>0</v>
      </c>
      <c r="CK459" s="4">
        <f>AVERAGE(Tabela13[[#This Row],[V43]],Tabela13[[#This Row],[V46]])</f>
        <v>-0.59022556390977443</v>
      </c>
      <c r="CL459" s="4">
        <f>AVERAGE(Tabela13[[#This Row],[V44]],Tabela13[[#This Row],[V41]])</f>
        <v>0</v>
      </c>
      <c r="CM459" s="4">
        <f>AVERAGE(Tabela13[[#This Row],[V44]],Tabela13[[#This Row],[V42]])</f>
        <v>9.0225563909774431E-2</v>
      </c>
      <c r="CN459" s="4">
        <f>AVERAGE(Tabela13[[#This Row],[V44]],Tabela13[[#This Row],[V43]])</f>
        <v>-0.49999999999999994</v>
      </c>
      <c r="CO459" s="4">
        <f>AVERAGE(Tabela13[[#This Row],[V44]],Tabela13[[#This Row],[V45]])</f>
        <v>-0.31954887218045108</v>
      </c>
      <c r="CP459" s="4">
        <f>AVERAGE(Tabela13[[#This Row],[V44]],Tabela13[[#This Row],[V46]])</f>
        <v>-0.90977443609022546</v>
      </c>
      <c r="CQ459" s="4">
        <f>AVERAGE(Tabela13[[#This Row],[V45]],Tabela13[[#This Row],[V41]])</f>
        <v>0.49999999999999994</v>
      </c>
      <c r="CR459" s="4">
        <f>AVERAGE(Tabela13[[#This Row],[V45]],Tabela13[[#This Row],[V42]])</f>
        <v>0.59022556390977443</v>
      </c>
      <c r="CS459" s="4">
        <f>AVERAGE(Tabela13[[#This Row],[V45]],Tabela13[[#This Row],[V43]])</f>
        <v>0</v>
      </c>
      <c r="CT459" s="4">
        <f>AVERAGE(Tabela13[[#This Row],[V45]],Tabela13[[#This Row],[V44]])</f>
        <v>-0.31954887218045108</v>
      </c>
      <c r="CU459" s="4">
        <f>AVERAGE(Tabela13[[#This Row],[V45]],Tabela13[[#This Row],[V46]])</f>
        <v>-0.40977443609022551</v>
      </c>
      <c r="CV459" s="4">
        <f>AVERAGE(Tabela13[[#This Row],[V46]],Tabela13[[#This Row],[V41]])</f>
        <v>-9.0225563909774431E-2</v>
      </c>
      <c r="CW459" s="4">
        <f>AVERAGE(Tabela13[[#This Row],[V46]],Tabela13[[#This Row],[V42]])</f>
        <v>0</v>
      </c>
      <c r="CX459" s="4">
        <f>AVERAGE(Tabela13[[#This Row],[V46]],Tabela13[[#This Row],[V43]])</f>
        <v>-0.59022556390977443</v>
      </c>
      <c r="CY459" s="4">
        <f>AVERAGE(Tabela13[[#This Row],[V46]],Tabela13[[#This Row],[V44]])</f>
        <v>-0.90977443609022546</v>
      </c>
      <c r="CZ459" s="4">
        <f>AVERAGE(Tabela13[[#This Row],[V46]],Tabela13[[#This Row],[V45]])</f>
        <v>-0.40977443609022551</v>
      </c>
      <c r="DA459" s="3">
        <f>_xlfn.STDEV.S(Tabela13[[#This Row],[V41]],Tabela13[[#This Row],[V42]])</f>
        <v>0.12759821615396344</v>
      </c>
      <c r="DB459" s="3">
        <f>_xlfn.STDEV.S(Tabela13[[#This Row],[V41]],Tabela13[[#This Row],[V43]])</f>
        <v>0.70710678118654746</v>
      </c>
      <c r="DC459" s="3">
        <f>_xlfn.STDEV.S(Tabela13[[#This Row],[V41]],Tabela13[[#This Row],[V44]])</f>
        <v>1.1590171300651679</v>
      </c>
      <c r="DD459" s="3">
        <f>_xlfn.STDEV.S(Tabela13[[#This Row],[V41]],Tabela13[[#This Row],[V45]])</f>
        <v>0.45191034887862047</v>
      </c>
      <c r="DE459" s="3">
        <f>_xlfn.STDEV.S(Tabela13[[#This Row],[V41]],Tabela13[[#This Row],[V46]])</f>
        <v>1.2866153462191314</v>
      </c>
      <c r="DF459" s="3">
        <f>_xlfn.STDEV.S(Tabela13[[#This Row],[V42]],Tabela13[[#This Row],[V41]])</f>
        <v>0.12759821615396344</v>
      </c>
      <c r="DG459" s="3">
        <f>_xlfn.STDEV.S(Tabela13[[#This Row],[V42]],Tabela13[[#This Row],[V43]])</f>
        <v>0.83470499734051096</v>
      </c>
      <c r="DH459" s="3">
        <f>_xlfn.STDEV.S(Tabela13[[#This Row],[V42]],Tabela13[[#This Row],[V44]])</f>
        <v>1.2866153462191314</v>
      </c>
      <c r="DI459" s="3">
        <f>_xlfn.STDEV.S(Tabela13[[#This Row],[V42]],Tabela13[[#This Row],[V45]])</f>
        <v>0.57950856503258386</v>
      </c>
      <c r="DJ459" s="3">
        <f>_xlfn.STDEV.S(Tabela13[[#This Row],[V42]],Tabela13[[#This Row],[V46]])</f>
        <v>1.4142135623730949</v>
      </c>
      <c r="DK459" s="3">
        <f>_xlfn.STDEV.S(Tabela13[[#This Row],[V43]],Tabela13[[#This Row],[V41]])</f>
        <v>0.70710678118654746</v>
      </c>
      <c r="DL459" s="3">
        <f>_xlfn.STDEV.S(Tabela13[[#This Row],[V43]],Tabela13[[#This Row],[V42]])</f>
        <v>0.83470499734051096</v>
      </c>
      <c r="DM459" s="3">
        <f>_xlfn.STDEV.S(Tabela13[[#This Row],[V43]],Tabela13[[#This Row],[V44]])</f>
        <v>0.45191034887862047</v>
      </c>
      <c r="DN459" s="3">
        <f>_xlfn.STDEV.S(Tabela13[[#This Row],[V43]],Tabela13[[#This Row],[V45]])</f>
        <v>0.25519643230792688</v>
      </c>
      <c r="DO459" s="3">
        <f>_xlfn.STDEV.S(Tabela13[[#This Row],[V43]],Tabela13[[#This Row],[V46]])</f>
        <v>0.57950856503258386</v>
      </c>
      <c r="DP459" s="3">
        <f>_xlfn.STDEV.S(Tabela13[[#This Row],[V44]],Tabela13[[#This Row],[V41]])</f>
        <v>1.1590171300651679</v>
      </c>
      <c r="DQ459" s="3">
        <f>_xlfn.STDEV.S(Tabela13[[#This Row],[V44]],Tabela13[[#This Row],[V42]])</f>
        <v>1.2866153462191314</v>
      </c>
      <c r="DR459" s="3">
        <f>_xlfn.STDEV.S(Tabela13[[#This Row],[V44]],Tabela13[[#This Row],[V43]])</f>
        <v>0.45191034887862047</v>
      </c>
      <c r="DS459" s="3">
        <f>_xlfn.STDEV.S(Tabela13[[#This Row],[V44]],Tabela13[[#This Row],[V45]])</f>
        <v>0.70710678118654746</v>
      </c>
      <c r="DT459" s="3">
        <f>_xlfn.STDEV.S(Tabela13[[#This Row],[V44]],Tabela13[[#This Row],[V46]])</f>
        <v>0.12759821615396344</v>
      </c>
      <c r="DU459" s="3">
        <f>_xlfn.STDEV.S(Tabela13[[#This Row],[V45]],Tabela13[[#This Row],[V41]])</f>
        <v>0.45191034887862047</v>
      </c>
      <c r="DV459" s="3">
        <f>_xlfn.STDEV.S(Tabela13[[#This Row],[V45]],Tabela13[[#This Row],[V42]])</f>
        <v>0.57950856503258386</v>
      </c>
      <c r="DW459" s="3">
        <f>_xlfn.STDEV.S(Tabela13[[#This Row],[V45]],Tabela13[[#This Row],[V43]])</f>
        <v>0.25519643230792688</v>
      </c>
      <c r="DX459" s="3">
        <f>_xlfn.STDEV.S(Tabela13[[#This Row],[V45]],Tabela13[[#This Row],[V44]])</f>
        <v>0.70710678118654746</v>
      </c>
      <c r="DY459" s="3">
        <f>_xlfn.STDEV.S(Tabela13[[#This Row],[V45]],Tabela13[[#This Row],[V46]])</f>
        <v>0.83470499734051096</v>
      </c>
      <c r="DZ459" s="3">
        <f>_xlfn.STDEV.S(Tabela13[[#This Row],[V46]],Tabela13[[#This Row],[V41]])</f>
        <v>1.2866153462191314</v>
      </c>
      <c r="EA459" s="3">
        <f>_xlfn.STDEV.S(Tabela13[[#This Row],[V46]],Tabela13[[#This Row],[V42]])</f>
        <v>1.4142135623730949</v>
      </c>
      <c r="EB459" s="3">
        <f>_xlfn.STDEV.S(Tabela13[[#This Row],[V46]],Tabela13[[#This Row],[V43]])</f>
        <v>0.57950856503258386</v>
      </c>
      <c r="EC459" s="3">
        <f>_xlfn.STDEV.S(Tabela13[[#This Row],[V46]],Tabela13[[#This Row],[V44]])</f>
        <v>0.12759821615396344</v>
      </c>
      <c r="ED459" s="3">
        <f>_xlfn.STDEV.S(Tabela13[[#This Row],[V46]],Tabela13[[#This Row],[V45]])</f>
        <v>0.83470499734051096</v>
      </c>
      <c r="EE459" s="3">
        <f t="shared" si="524"/>
        <v>0.14025258469815818</v>
      </c>
      <c r="EF459" s="3">
        <f t="shared" si="525"/>
        <v>2.2128282799484902</v>
      </c>
      <c r="EG459" s="3" t="str">
        <f t="shared" si="526"/>
        <v/>
      </c>
      <c r="EH459" s="3">
        <f t="shared" si="527"/>
        <v>0.90382069775724105</v>
      </c>
      <c r="EI459" s="3">
        <f t="shared" si="528"/>
        <v>-14.259986753928708</v>
      </c>
      <c r="EJ459" s="3">
        <f t="shared" si="529"/>
        <v>0.14025258469815818</v>
      </c>
      <c r="EK459" s="3">
        <f t="shared" si="530"/>
        <v>2.0369865072713389</v>
      </c>
      <c r="EL459" s="3">
        <f t="shared" si="531"/>
        <v>14.259986753928708</v>
      </c>
      <c r="EM459" s="3">
        <f t="shared" si="532"/>
        <v>0.98184253693418666</v>
      </c>
      <c r="EN459" s="3" t="str">
        <f t="shared" si="533"/>
        <v/>
      </c>
      <c r="EO459" s="3">
        <f t="shared" si="534"/>
        <v>2.2128282799484902</v>
      </c>
      <c r="EP459" s="3">
        <f t="shared" si="535"/>
        <v>2.0369865072713389</v>
      </c>
      <c r="EQ459" s="3">
        <f t="shared" si="536"/>
        <v>-0.90382069775724105</v>
      </c>
      <c r="ER459" s="3" t="str">
        <f t="shared" si="537"/>
        <v/>
      </c>
      <c r="ES459" s="3" t="str">
        <f t="shared" si="538"/>
        <v/>
      </c>
      <c r="ET459" s="3" t="str">
        <f t="shared" si="539"/>
        <v/>
      </c>
      <c r="EU459" s="3" t="str">
        <f t="shared" si="540"/>
        <v/>
      </c>
      <c r="EV459" s="3">
        <f t="shared" si="541"/>
        <v>-0.90382069775724105</v>
      </c>
      <c r="EW459" s="3">
        <f t="shared" si="542"/>
        <v>-2.2128282799484902</v>
      </c>
      <c r="EX459" s="3">
        <f t="shared" si="543"/>
        <v>-0.14025258469815818</v>
      </c>
      <c r="EY459" s="3">
        <f t="shared" si="544"/>
        <v>0.90382069775724105</v>
      </c>
      <c r="EZ459" s="3">
        <f t="shared" si="545"/>
        <v>0.98184253693418666</v>
      </c>
      <c r="FA459" s="3" t="str">
        <f t="shared" si="546"/>
        <v/>
      </c>
      <c r="FB459" s="3">
        <f t="shared" si="547"/>
        <v>-2.2128282799484902</v>
      </c>
      <c r="FC459" s="3">
        <f t="shared" si="548"/>
        <v>-2.0369865072713389</v>
      </c>
      <c r="FD459" s="3">
        <f t="shared" si="549"/>
        <v>-14.259986753928708</v>
      </c>
      <c r="FE459" s="3" t="str">
        <f t="shared" si="550"/>
        <v/>
      </c>
      <c r="FF459" s="3">
        <f t="shared" si="551"/>
        <v>-0.98184253693418666</v>
      </c>
      <c r="FG459" s="3">
        <f t="shared" si="552"/>
        <v>-0.14025258469815818</v>
      </c>
      <c r="FH459" s="3">
        <f t="shared" si="553"/>
        <v>-2.0369865072713389</v>
      </c>
      <c r="FI459" s="4">
        <f t="shared" si="554"/>
        <v>1.1428571428571428</v>
      </c>
      <c r="FJ459" s="4">
        <f t="shared" si="555"/>
        <v>0</v>
      </c>
      <c r="FK459" s="4">
        <f t="shared" si="556"/>
        <v>0.85708767864040181</v>
      </c>
      <c r="FL459" s="4">
        <f t="shared" si="557"/>
        <v>1.88605639242951</v>
      </c>
      <c r="FM459" s="4">
        <f>Tabela13[[#This Row],[V139]]-Tabela13[[#This Row],[V140]]</f>
        <v>-1.0289687137891081</v>
      </c>
      <c r="FN459" s="4">
        <f>Tabela13[[#This Row],[V1]]-Tabela13[[#This Row],[V2]]/2</f>
        <v>0.96240601503759393</v>
      </c>
      <c r="FO459" s="4">
        <f>Tabela13[[#This Row],[V1]]-Tabela13[[#This Row],[V3]]/2</f>
        <v>1.0526315789473684</v>
      </c>
      <c r="FP459" s="4">
        <f>Tabela13[[#This Row],[V1]]-Tabela13[[#This Row],[V4]]/2</f>
        <v>0.46240601503759393</v>
      </c>
      <c r="FQ459" s="4">
        <f>Tabela13[[#This Row],[V2]]-Tabela13[[#This Row],[V1]]/2</f>
        <v>-0.26691729323308266</v>
      </c>
      <c r="FR459" s="4">
        <f>Tabela13[[#This Row],[V2]]-Tabela13[[#This Row],[V3]]/2</f>
        <v>0.23308270676691728</v>
      </c>
      <c r="FS459" s="4">
        <f>Tabela13[[#This Row],[V2]]-Tabela13[[#This Row],[V4]]/2</f>
        <v>-0.3571428571428571</v>
      </c>
      <c r="FT459" s="4">
        <f t="shared" si="558"/>
        <v>0.76624341827123976</v>
      </c>
      <c r="FU459" s="4">
        <f t="shared" si="559"/>
        <v>0.81103357191912573</v>
      </c>
      <c r="FV459" s="4">
        <f t="shared" si="560"/>
        <v>0.4331227420836033</v>
      </c>
      <c r="FW459" s="4">
        <f t="shared" si="561"/>
        <v>-0.26083636460221982</v>
      </c>
      <c r="FX459" s="4">
        <f t="shared" si="562"/>
        <v>0.22899423420849843</v>
      </c>
      <c r="FY459" s="4">
        <f t="shared" si="563"/>
        <v>-0.34302394042070333</v>
      </c>
      <c r="FZ459" s="4">
        <f t="shared" si="564"/>
        <v>137.92381528882316</v>
      </c>
      <c r="GA459" s="4">
        <f t="shared" si="565"/>
        <v>145.98604294544262</v>
      </c>
      <c r="GB459" s="4">
        <f t="shared" si="566"/>
        <v>77.962093575048584</v>
      </c>
      <c r="GC459" s="4">
        <f t="shared" si="567"/>
        <v>-46.950545628399567</v>
      </c>
      <c r="GD459" s="4">
        <f t="shared" si="568"/>
        <v>41.218962157529717</v>
      </c>
      <c r="GE459" s="4">
        <f t="shared" si="569"/>
        <v>-61.7443092757266</v>
      </c>
      <c r="GF459" s="4">
        <f>Tabela13[[#This Row],[V1]]-Tabela13[[#This Row],[V2]]/Tabela13[[#This Row],[V2]]</f>
        <v>0.10526315789473673</v>
      </c>
      <c r="GG459" s="4">
        <f>Tabela13[[#This Row],[V1]]-Tabela13[[#This Row],[V3]]/Tabela13[[#This Row],[V3]]</f>
        <v>0.10526315789473673</v>
      </c>
      <c r="GH459" s="4">
        <f>Tabela13[[#This Row],[V1]]-Tabela13[[#This Row],[V4]]/Tabela13[[#This Row],[V4]]</f>
        <v>0.10526315789473673</v>
      </c>
      <c r="GI459" s="4">
        <f>Tabela13[[#This Row],[V2]]-Tabela13[[#This Row],[V1]]/Tabela13[[#This Row],[V1]]</f>
        <v>-0.7142857142857143</v>
      </c>
      <c r="GJ459" s="4">
        <f>Tabela13[[#This Row],[V2]]-Tabela13[[#This Row],[V3]]/Tabela13[[#This Row],[V3]]</f>
        <v>-0.7142857142857143</v>
      </c>
      <c r="GK459" s="4">
        <f>Tabela13[[#This Row],[V2]]-Tabela13[[#This Row],[V4]]/Tabela13[[#This Row],[V4]]</f>
        <v>-0.7142857142857143</v>
      </c>
      <c r="GL459" s="4">
        <f t="shared" si="570"/>
        <v>0.58667498370942084</v>
      </c>
      <c r="GM459" s="4">
        <f t="shared" si="571"/>
        <v>0.69548872180451116</v>
      </c>
      <c r="GN459" s="4">
        <f t="shared" si="572"/>
        <v>0.84354349009030249</v>
      </c>
      <c r="GO459" s="3">
        <f t="shared" si="573"/>
        <v>1</v>
      </c>
      <c r="GP459" s="3">
        <v>100</v>
      </c>
      <c r="GQ459" s="3">
        <f t="shared" si="574"/>
        <v>3.75</v>
      </c>
      <c r="GR459" s="3">
        <f t="shared" si="575"/>
        <v>375</v>
      </c>
      <c r="GS459" s="34">
        <f>COUNTIF($D$2:D458,Tabela13[[#This Row],[HomeTeam]])</f>
        <v>22</v>
      </c>
      <c r="GT459" s="34">
        <f>COUNTIF($E$2:E458,Tabela13[[#This Row],[AwayTeam]])</f>
        <v>22</v>
      </c>
      <c r="GU459" s="3">
        <f>IFERROR(AVERAGEIFS($AD$2:AD458,$D$2:D458,Tabela13[[#This Row],[HomeTeam]],$GS$2:GS458,"&gt;="&amp;Tabela13[[#This Row],[Contagem_H]]-5),"")</f>
        <v>0.65912212787212776</v>
      </c>
      <c r="GV459" s="3">
        <f>IFERROR(AVERAGEIFS($G$2:G458,$E$2:E458,Tabela13[[#This Row],[AwayTeam]],$GT$2:GT458,"&gt;="&amp;Tabela13[[#This Row],[Contagem_A]]-5),"")</f>
        <v>1.8</v>
      </c>
      <c r="GW459" s="3">
        <f>IFERROR(AVERAGEIFS($GQ$2:GQ458,$D$2:D458,Tabela13[[#This Row],[HomeTeam]],$GS$2:GS458,"&gt;="&amp;Tabela13[[#This Row],[Contagem_H]]-5),"")</f>
        <v>-0.32199999999999995</v>
      </c>
    </row>
    <row r="460" spans="1:205" x14ac:dyDescent="0.25">
      <c r="A460" t="s">
        <v>127</v>
      </c>
      <c r="B460" t="s">
        <v>290</v>
      </c>
      <c r="C460" t="s">
        <v>138</v>
      </c>
      <c r="D460" t="s">
        <v>26</v>
      </c>
      <c r="E460" t="s">
        <v>130</v>
      </c>
      <c r="F460" s="3">
        <v>1</v>
      </c>
      <c r="G460" s="3">
        <v>2</v>
      </c>
      <c r="H460" s="3" t="str">
        <f t="shared" si="576"/>
        <v>A</v>
      </c>
      <c r="I460" s="3">
        <v>8.5</v>
      </c>
      <c r="J460" s="3">
        <v>5.5</v>
      </c>
      <c r="K460" s="3">
        <v>1.33</v>
      </c>
      <c r="L460" s="3">
        <v>1.5</v>
      </c>
      <c r="M460" s="3">
        <v>2.63</v>
      </c>
      <c r="N460" s="3">
        <f t="shared" si="505"/>
        <v>3</v>
      </c>
      <c r="O460" s="3">
        <f t="shared" si="506"/>
        <v>0</v>
      </c>
      <c r="P460" s="3">
        <f t="shared" si="507"/>
        <v>3</v>
      </c>
      <c r="Q460" s="3">
        <f t="shared" si="508"/>
        <v>5.1344939889831576E-2</v>
      </c>
      <c r="R460" s="3">
        <f t="shared" si="509"/>
        <v>4.6894803548795938E-2</v>
      </c>
      <c r="S460" s="3">
        <f t="shared" si="510"/>
        <v>8.9364319890635677</v>
      </c>
      <c r="T460" s="3">
        <f t="shared" si="511"/>
        <v>5.7823971693940734</v>
      </c>
      <c r="U460" s="3">
        <f t="shared" si="512"/>
        <v>1.3982887700534761</v>
      </c>
      <c r="V460" s="3">
        <f t="shared" si="513"/>
        <v>1.5770174098347474</v>
      </c>
      <c r="W460" s="3">
        <f t="shared" si="514"/>
        <v>2.765037191910257</v>
      </c>
      <c r="X460" s="4">
        <f t="shared" si="515"/>
        <v>0.11764705882352941</v>
      </c>
      <c r="Y460" s="4">
        <f t="shared" si="516"/>
        <v>0.18181818181818182</v>
      </c>
      <c r="Z460" s="4">
        <f t="shared" si="517"/>
        <v>0.75187969924812026</v>
      </c>
      <c r="AA460" s="4">
        <f t="shared" si="518"/>
        <v>0.66666666666666663</v>
      </c>
      <c r="AB460" s="4">
        <f t="shared" si="519"/>
        <v>0.38022813688212931</v>
      </c>
      <c r="AC460" s="4">
        <f t="shared" si="520"/>
        <v>0.55882352941176472</v>
      </c>
      <c r="AD460" s="4">
        <f t="shared" si="521"/>
        <v>1.3759398496240602</v>
      </c>
      <c r="AE460" s="4">
        <f t="shared" si="522"/>
        <v>1.0588235294117647</v>
      </c>
      <c r="AF460" s="4">
        <f t="shared" si="523"/>
        <v>0.87593984962406013</v>
      </c>
      <c r="AG460" s="4">
        <f>IFERROR(AVERAGE(Tabela13[[#This Row],[V1]],Tabela13[[#This Row],[V2]]),"")</f>
        <v>0.96738168951791248</v>
      </c>
      <c r="AH460" s="4">
        <f>IFERROR(AVERAGE(Tabela13[[#This Row],[V1]],Tabela13[[#This Row],[V3]]),"")</f>
        <v>0.80882352941176472</v>
      </c>
      <c r="AI460" s="4">
        <f>IFERROR(AVERAGE(Tabela13[[#This Row],[V1]],Tabela13[[#This Row],[V4]]),"")</f>
        <v>0.71738168951791237</v>
      </c>
      <c r="AJ460" s="4">
        <f>IFERROR(AVERAGE(Tabela13[[#This Row],[V2]],Tabela13[[#This Row],[V1]]),"")</f>
        <v>0.96738168951791248</v>
      </c>
      <c r="AK460" s="4">
        <f>IFERROR(AVERAGE(Tabela13[[#This Row],[V2]],Tabela13[[#This Row],[V3]]),"")</f>
        <v>1.2173816895179126</v>
      </c>
      <c r="AL460" s="4">
        <f>IFERROR(AVERAGE(Tabela13[[#This Row],[V2]],Tabela13[[#This Row],[V4]]),"")</f>
        <v>1.1259398496240602</v>
      </c>
      <c r="AM460" s="4">
        <f>IFERROR(AVERAGE(Tabela13[[#This Row],[V3]],Tabela13[[#This Row],[V1]]),"")</f>
        <v>0.80882352941176472</v>
      </c>
      <c r="AN460" s="4">
        <f>IFERROR(AVERAGE(Tabela13[[#This Row],[V3]],Tabela13[[#This Row],[V2]]),"")</f>
        <v>1.2173816895179126</v>
      </c>
      <c r="AO460" s="4">
        <f>IFERROR(AVERAGE(Tabela13[[#This Row],[V3]],Tabela13[[#This Row],[V4]]),"")</f>
        <v>0.96738168951791237</v>
      </c>
      <c r="AP460" s="4">
        <f>IFERROR(AVERAGE(Tabela13[[#This Row],[V4]],Tabela13[[#This Row],[V1]]),"")</f>
        <v>0.71738168951791237</v>
      </c>
      <c r="AQ460" s="4">
        <f>IFERROR(AVERAGE(Tabela13[[#This Row],[V4]],Tabela13[[#This Row],[V2]]),"")</f>
        <v>1.1259398496240602</v>
      </c>
      <c r="AR460" s="4">
        <f>IFERROR(AVERAGE(Tabela13[[#This Row],[V4]],Tabela13[[#This Row],[V3]]),"")</f>
        <v>0.96738168951791237</v>
      </c>
      <c r="AS460" s="4">
        <f>_xlfn.STDEV.S(Tabela13[[#This Row],[V1]:[V2]])</f>
        <v>0.57778849104031238</v>
      </c>
      <c r="AT460" s="4">
        <f>_xlfn.STDEV.S(Tabela13[[#This Row],[V1]],Tabela13[[#This Row],[V3]])</f>
        <v>0.35355339059327379</v>
      </c>
      <c r="AU460" s="4">
        <f>_xlfn.STDEV.S(Tabela13[[#This Row],[V1]],Tabela13[[#This Row],[V4]])</f>
        <v>0.22423510044703915</v>
      </c>
      <c r="AV460" s="4">
        <f>_xlfn.STDEV.S(Tabela13[[#This Row],[V2]],Tabela13[[#This Row],[V1]])</f>
        <v>0.57778849104031238</v>
      </c>
      <c r="AW460" s="4">
        <f>_xlfn.STDEV.S(Tabela13[[#This Row],[V2]],Tabela13[[#This Row],[V3]])</f>
        <v>0.22423510044703765</v>
      </c>
      <c r="AX460" s="4">
        <f>_xlfn.STDEV.S(Tabela13[[#This Row],[V42]],Tabela13[[#This Row],[V44]])</f>
        <v>0.93134188163358633</v>
      </c>
      <c r="AY460" s="4">
        <f>_xlfn.STDEV.S(Tabela13[[#This Row],[V3]],Tabela13[[#This Row],[V1]])</f>
        <v>0.35355339059327379</v>
      </c>
      <c r="AZ460" s="4">
        <f>_xlfn.STDEV.S(Tabela13[[#This Row],[V3]],Tabela13[[#This Row],[V2]])</f>
        <v>0.22423510044703765</v>
      </c>
      <c r="BA460" s="4">
        <f>_xlfn.STDEV.S(Tabela13[[#This Row],[V3]],Tabela13[[#This Row],[V4]])</f>
        <v>0.12931829014623505</v>
      </c>
      <c r="BB460" s="4">
        <f>_xlfn.STDEV.S(Tabela13[[#This Row],[V4]],Tabela13[[#This Row],[V1]])</f>
        <v>0.22423510044703915</v>
      </c>
      <c r="BC460" s="4">
        <f>_xlfn.STDEV.S(Tabela13[[#This Row],[V4]],Tabela13[[#This Row],[V2]])</f>
        <v>0.35355339059327379</v>
      </c>
      <c r="BD460" s="4">
        <f>_xlfn.STDEV.S(Tabela13[[#This Row],[V4]],Tabela13[[#This Row],[V3]])</f>
        <v>0.12931829014623505</v>
      </c>
      <c r="BE460" s="4">
        <f>Tabela13[[#This Row],[V17]]/Tabela13[[#This Row],[V5]]</f>
        <v>0.59727044381856043</v>
      </c>
      <c r="BF460" s="4">
        <f>Tabela13[[#This Row],[V18]]/Tabela13[[#This Row],[V6]]</f>
        <v>0.43712055564259306</v>
      </c>
      <c r="BG460" s="4">
        <f>Tabela13[[#This Row],[V19]]/Tabela13[[#This Row],[V7]]</f>
        <v>0.31257432929146456</v>
      </c>
      <c r="BH460" s="4">
        <f>Tabela13[[#This Row],[V20]]/Tabela13[[#This Row],[V8]]</f>
        <v>0.59727044381856043</v>
      </c>
      <c r="BI460" s="4">
        <f>Tabela13[[#This Row],[V21]]/Tabela13[[#This Row],[V9]]</f>
        <v>0.18419457297393355</v>
      </c>
      <c r="BJ460" s="4">
        <f>Tabela13[[#This Row],[V22]]/Tabela13[[#This Row],[V10]]</f>
        <v>0.82716841574134869</v>
      </c>
      <c r="BK460" s="4">
        <f>Tabela13[[#This Row],[V23]]/Tabela13[[#This Row],[V11]]</f>
        <v>0.43712055564259306</v>
      </c>
      <c r="BL460" s="4">
        <f>Tabela13[[#This Row],[V24]]/Tabela13[[#This Row],[V12]]</f>
        <v>0.18419457297393355</v>
      </c>
      <c r="BM460" s="4">
        <f>Tabela13[[#This Row],[V25]]/Tabela13[[#This Row],[V13]]</f>
        <v>0.13367866225654931</v>
      </c>
      <c r="BN460" s="4">
        <f>Tabela13[[#This Row],[V26]]/Tabela13[[#This Row],[V14]]</f>
        <v>0.31257432929146456</v>
      </c>
      <c r="BO460" s="4">
        <f>Tabela13[[#This Row],[V27]]/Tabela13[[#This Row],[V15]]</f>
        <v>0.31400735191255702</v>
      </c>
      <c r="BP460" s="4">
        <f>Tabela13[[#This Row],[V28]]/Tabela13[[#This Row],[V16]]</f>
        <v>0.13367866225654931</v>
      </c>
      <c r="BQ460" s="4">
        <f>Tabela13[[#This Row],[V1]]-Tabela13[[#This Row],[V2]]</f>
        <v>-0.81711632021229552</v>
      </c>
      <c r="BR460" s="4">
        <f>Tabela13[[#This Row],[V1]]-Tabela13[[#This Row],[V3]]</f>
        <v>-0.5</v>
      </c>
      <c r="BS460" s="4">
        <f>Tabela13[[#This Row],[V1]]-Tabela13[[#This Row],[V4]]</f>
        <v>-0.31711632021229541</v>
      </c>
      <c r="BT460" s="4">
        <f>Tabela13[[#This Row],[V2]]-Tabela13[[#This Row],[V1]]</f>
        <v>0.81711632021229552</v>
      </c>
      <c r="BU460" s="4">
        <f>Tabela13[[#This Row],[V2]]-Tabela13[[#This Row],[V3]]</f>
        <v>0.31711632021229552</v>
      </c>
      <c r="BV460" s="4">
        <f>Tabela13[[#This Row],[V2]]-Tabela13[[#This Row],[V4]]</f>
        <v>0.50000000000000011</v>
      </c>
      <c r="BW460" s="4">
        <f>AVERAGE(Tabela13[[#This Row],[V41]],Tabela13[[#This Row],[V42]])</f>
        <v>-0.65855816010614776</v>
      </c>
      <c r="BX460" s="4">
        <f>AVERAGE(Tabela13[[#This Row],[V41]],Tabela13[[#This Row],[V43]])</f>
        <v>-0.56711632021229552</v>
      </c>
      <c r="BY460" s="4">
        <f>AVERAGE(Tabela13[[#This Row],[V41]],Tabela13[[#This Row],[V44]])</f>
        <v>0</v>
      </c>
      <c r="BZ460" s="4">
        <f>AVERAGE(Tabela13[[#This Row],[V41]],Tabela13[[#This Row],[V45]])</f>
        <v>-0.25</v>
      </c>
      <c r="CA460" s="4">
        <f>AVERAGE(Tabela13[[#This Row],[V41]],Tabela13[[#This Row],[V46]])</f>
        <v>-0.15855816010614771</v>
      </c>
      <c r="CB460" s="4">
        <f>AVERAGE(Tabela13[[#This Row],[V42]],Tabela13[[#This Row],[V41]])</f>
        <v>-0.65855816010614776</v>
      </c>
      <c r="CC460" s="4">
        <f>AVERAGE(Tabela13[[#This Row],[V42]],Tabela13[[#This Row],[V43]])</f>
        <v>-0.40855816010614771</v>
      </c>
      <c r="CD460" s="4">
        <f>AVERAGE(Tabela13[[#This Row],[V42]],Tabela13[[#This Row],[V44]])</f>
        <v>0.15855816010614776</v>
      </c>
      <c r="CE460" s="4">
        <f>AVERAGE(Tabela13[[#This Row],[V42]],Tabela13[[#This Row],[V45]])</f>
        <v>-9.1441839893852239E-2</v>
      </c>
      <c r="CF460" s="4">
        <f>AVERAGE(Tabela13[[#This Row],[V42]],Tabela13[[#This Row],[V46]])</f>
        <v>0</v>
      </c>
      <c r="CG460" s="4">
        <f>AVERAGE(Tabela13[[#This Row],[V43]],Tabela13[[#This Row],[V41]])</f>
        <v>-0.56711632021229552</v>
      </c>
      <c r="CH460" s="4">
        <f>AVERAGE(Tabela13[[#This Row],[V43]],Tabela13[[#This Row],[V42]])</f>
        <v>-0.40855816010614771</v>
      </c>
      <c r="CI460" s="4">
        <f>AVERAGE(Tabela13[[#This Row],[V43]],Tabela13[[#This Row],[V44]])</f>
        <v>0.25000000000000006</v>
      </c>
      <c r="CJ460" s="4">
        <f>AVERAGE(Tabela13[[#This Row],[V43]],Tabela13[[#This Row],[V45]])</f>
        <v>0</v>
      </c>
      <c r="CK460" s="4">
        <f>AVERAGE(Tabela13[[#This Row],[V43]],Tabela13[[#This Row],[V46]])</f>
        <v>9.144183989385235E-2</v>
      </c>
      <c r="CL460" s="4">
        <f>AVERAGE(Tabela13[[#This Row],[V44]],Tabela13[[#This Row],[V41]])</f>
        <v>0</v>
      </c>
      <c r="CM460" s="4">
        <f>AVERAGE(Tabela13[[#This Row],[V44]],Tabela13[[#This Row],[V42]])</f>
        <v>0.15855816010614776</v>
      </c>
      <c r="CN460" s="4">
        <f>AVERAGE(Tabela13[[#This Row],[V44]],Tabela13[[#This Row],[V43]])</f>
        <v>0.25000000000000006</v>
      </c>
      <c r="CO460" s="4">
        <f>AVERAGE(Tabela13[[#This Row],[V44]],Tabela13[[#This Row],[V45]])</f>
        <v>0.56711632021229552</v>
      </c>
      <c r="CP460" s="4">
        <f>AVERAGE(Tabela13[[#This Row],[V44]],Tabela13[[#This Row],[V46]])</f>
        <v>0.65855816010614787</v>
      </c>
      <c r="CQ460" s="4">
        <f>AVERAGE(Tabela13[[#This Row],[V45]],Tabela13[[#This Row],[V41]])</f>
        <v>-0.25</v>
      </c>
      <c r="CR460" s="4">
        <f>AVERAGE(Tabela13[[#This Row],[V45]],Tabela13[[#This Row],[V42]])</f>
        <v>-9.1441839893852239E-2</v>
      </c>
      <c r="CS460" s="4">
        <f>AVERAGE(Tabela13[[#This Row],[V45]],Tabela13[[#This Row],[V43]])</f>
        <v>0</v>
      </c>
      <c r="CT460" s="4">
        <f>AVERAGE(Tabela13[[#This Row],[V45]],Tabela13[[#This Row],[V44]])</f>
        <v>0.56711632021229552</v>
      </c>
      <c r="CU460" s="4">
        <f>AVERAGE(Tabela13[[#This Row],[V45]],Tabela13[[#This Row],[V46]])</f>
        <v>0.40855816010614782</v>
      </c>
      <c r="CV460" s="4">
        <f>AVERAGE(Tabela13[[#This Row],[V46]],Tabela13[[#This Row],[V41]])</f>
        <v>-0.15855816010614771</v>
      </c>
      <c r="CW460" s="4">
        <f>AVERAGE(Tabela13[[#This Row],[V46]],Tabela13[[#This Row],[V42]])</f>
        <v>0</v>
      </c>
      <c r="CX460" s="4">
        <f>AVERAGE(Tabela13[[#This Row],[V46]],Tabela13[[#This Row],[V43]])</f>
        <v>9.144183989385235E-2</v>
      </c>
      <c r="CY460" s="4">
        <f>AVERAGE(Tabela13[[#This Row],[V46]],Tabela13[[#This Row],[V44]])</f>
        <v>0.65855816010614787</v>
      </c>
      <c r="CZ460" s="4">
        <f>AVERAGE(Tabela13[[#This Row],[V46]],Tabela13[[#This Row],[V45]])</f>
        <v>0.40855816010614782</v>
      </c>
      <c r="DA460" s="3">
        <f>_xlfn.STDEV.S(Tabela13[[#This Row],[V41]],Tabela13[[#This Row],[V42]])</f>
        <v>0.22423510044703865</v>
      </c>
      <c r="DB460" s="3">
        <f>_xlfn.STDEV.S(Tabela13[[#This Row],[V41]],Tabela13[[#This Row],[V43]])</f>
        <v>0.35355339059327379</v>
      </c>
      <c r="DC460" s="3">
        <f>_xlfn.STDEV.S(Tabela13[[#This Row],[V41]],Tabela13[[#This Row],[V44]])</f>
        <v>1.155576982080625</v>
      </c>
      <c r="DD460" s="3">
        <f>_xlfn.STDEV.S(Tabela13[[#This Row],[V41]],Tabela13[[#This Row],[V45]])</f>
        <v>0.80202359148735136</v>
      </c>
      <c r="DE460" s="3">
        <f>_xlfn.STDEV.S(Tabela13[[#This Row],[V41]],Tabela13[[#This Row],[V46]])</f>
        <v>0.93134188163358644</v>
      </c>
      <c r="DF460" s="3">
        <f>_xlfn.STDEV.S(Tabela13[[#This Row],[V42]],Tabela13[[#This Row],[V41]])</f>
        <v>0.22423510044703865</v>
      </c>
      <c r="DG460" s="3">
        <f>_xlfn.STDEV.S(Tabela13[[#This Row],[V42]],Tabela13[[#This Row],[V43]])</f>
        <v>0.12931829014623517</v>
      </c>
      <c r="DH460" s="3">
        <f>_xlfn.STDEV.S(Tabela13[[#This Row],[V42]],Tabela13[[#This Row],[V44]])</f>
        <v>0.93134188163358633</v>
      </c>
      <c r="DI460" s="3">
        <f>_xlfn.STDEV.S(Tabela13[[#This Row],[V42]],Tabela13[[#This Row],[V45]])</f>
        <v>0.57778849104031249</v>
      </c>
      <c r="DJ460" s="3">
        <f>_xlfn.STDEV.S(Tabela13[[#This Row],[V42]],Tabela13[[#This Row],[V46]])</f>
        <v>0.70710678118654757</v>
      </c>
      <c r="DK460" s="3">
        <f>_xlfn.STDEV.S(Tabela13[[#This Row],[V43]],Tabela13[[#This Row],[V41]])</f>
        <v>0.35355339059327379</v>
      </c>
      <c r="DL460" s="3">
        <f>_xlfn.STDEV.S(Tabela13[[#This Row],[V43]],Tabela13[[#This Row],[V42]])</f>
        <v>0.12931829014623517</v>
      </c>
      <c r="DM460" s="3">
        <f>_xlfn.STDEV.S(Tabela13[[#This Row],[V43]],Tabela13[[#This Row],[V44]])</f>
        <v>0.80202359148735136</v>
      </c>
      <c r="DN460" s="3">
        <f>_xlfn.STDEV.S(Tabela13[[#This Row],[V43]],Tabela13[[#This Row],[V45]])</f>
        <v>0.44847020089407746</v>
      </c>
      <c r="DO460" s="3">
        <f>_xlfn.STDEV.S(Tabela13[[#This Row],[V43]],Tabela13[[#This Row],[V46]])</f>
        <v>0.57778849104031249</v>
      </c>
      <c r="DP460" s="3">
        <f>_xlfn.STDEV.S(Tabela13[[#This Row],[V44]],Tabela13[[#This Row],[V41]])</f>
        <v>1.155576982080625</v>
      </c>
      <c r="DQ460" s="3">
        <f>_xlfn.STDEV.S(Tabela13[[#This Row],[V44]],Tabela13[[#This Row],[V42]])</f>
        <v>0.93134188163358633</v>
      </c>
      <c r="DR460" s="3">
        <f>_xlfn.STDEV.S(Tabela13[[#This Row],[V44]],Tabela13[[#This Row],[V43]])</f>
        <v>0.80202359148735136</v>
      </c>
      <c r="DS460" s="3">
        <f>_xlfn.STDEV.S(Tabela13[[#This Row],[V44]],Tabela13[[#This Row],[V45]])</f>
        <v>0.35355339059327379</v>
      </c>
      <c r="DT460" s="3">
        <f>_xlfn.STDEV.S(Tabela13[[#This Row],[V44]],Tabela13[[#This Row],[V46]])</f>
        <v>0.2242351004470384</v>
      </c>
      <c r="DU460" s="3">
        <f>_xlfn.STDEV.S(Tabela13[[#This Row],[V45]],Tabela13[[#This Row],[V41]])</f>
        <v>0.80202359148735136</v>
      </c>
      <c r="DV460" s="3">
        <f>_xlfn.STDEV.S(Tabela13[[#This Row],[V45]],Tabela13[[#This Row],[V42]])</f>
        <v>0.57778849104031249</v>
      </c>
      <c r="DW460" s="3">
        <f>_xlfn.STDEV.S(Tabela13[[#This Row],[V45]],Tabela13[[#This Row],[V43]])</f>
        <v>0.44847020089407746</v>
      </c>
      <c r="DX460" s="3">
        <f>_xlfn.STDEV.S(Tabela13[[#This Row],[V45]],Tabela13[[#This Row],[V44]])</f>
        <v>0.35355339059327379</v>
      </c>
      <c r="DY460" s="3">
        <f>_xlfn.STDEV.S(Tabela13[[#This Row],[V45]],Tabela13[[#This Row],[V46]])</f>
        <v>0.12931829014623494</v>
      </c>
      <c r="DZ460" s="3">
        <f>_xlfn.STDEV.S(Tabela13[[#This Row],[V46]],Tabela13[[#This Row],[V41]])</f>
        <v>0.93134188163358644</v>
      </c>
      <c r="EA460" s="3">
        <f>_xlfn.STDEV.S(Tabela13[[#This Row],[V46]],Tabela13[[#This Row],[V42]])</f>
        <v>0.70710678118654757</v>
      </c>
      <c r="EB460" s="3">
        <f>_xlfn.STDEV.S(Tabela13[[#This Row],[V46]],Tabela13[[#This Row],[V43]])</f>
        <v>0.57778849104031249</v>
      </c>
      <c r="EC460" s="3">
        <f>_xlfn.STDEV.S(Tabela13[[#This Row],[V46]],Tabela13[[#This Row],[V44]])</f>
        <v>0.2242351004470384</v>
      </c>
      <c r="ED460" s="3">
        <f>_xlfn.STDEV.S(Tabela13[[#This Row],[V46]],Tabela13[[#This Row],[V45]])</f>
        <v>0.12931829014623494</v>
      </c>
      <c r="EE460" s="3">
        <f t="shared" si="524"/>
        <v>-0.340493997388015</v>
      </c>
      <c r="EF460" s="3">
        <f t="shared" si="525"/>
        <v>-0.6234230580084944</v>
      </c>
      <c r="EG460" s="3" t="str">
        <f t="shared" si="526"/>
        <v/>
      </c>
      <c r="EH460" s="3">
        <f t="shared" si="527"/>
        <v>-3.2080943659494054</v>
      </c>
      <c r="EI460" s="3">
        <f t="shared" si="528"/>
        <v>-5.8738186732874178</v>
      </c>
      <c r="EJ460" s="3">
        <f t="shared" si="529"/>
        <v>-0.340493997388015</v>
      </c>
      <c r="EK460" s="3">
        <f t="shared" si="530"/>
        <v>-0.3165235767476457</v>
      </c>
      <c r="EL460" s="3">
        <f t="shared" si="531"/>
        <v>5.8738186732874151</v>
      </c>
      <c r="EM460" s="3">
        <f t="shared" si="532"/>
        <v>-6.3186446347866845</v>
      </c>
      <c r="EN460" s="3" t="str">
        <f t="shared" si="533"/>
        <v/>
      </c>
      <c r="EO460" s="3">
        <f t="shared" si="534"/>
        <v>-0.6234230580084944</v>
      </c>
      <c r="EP460" s="3">
        <f t="shared" si="535"/>
        <v>-0.3165235767476457</v>
      </c>
      <c r="EQ460" s="3">
        <f t="shared" si="536"/>
        <v>3.2080943659494046</v>
      </c>
      <c r="ER460" s="3" t="str">
        <f t="shared" si="537"/>
        <v/>
      </c>
      <c r="ES460" s="3" t="str">
        <f t="shared" si="538"/>
        <v/>
      </c>
      <c r="ET460" s="3" t="str">
        <f t="shared" si="539"/>
        <v/>
      </c>
      <c r="EU460" s="3" t="str">
        <f t="shared" si="540"/>
        <v/>
      </c>
      <c r="EV460" s="3">
        <f t="shared" si="541"/>
        <v>3.2080943659494046</v>
      </c>
      <c r="EW460" s="3">
        <f t="shared" si="542"/>
        <v>0.6234230580084944</v>
      </c>
      <c r="EX460" s="3">
        <f t="shared" si="543"/>
        <v>0.34049399738801456</v>
      </c>
      <c r="EY460" s="3">
        <f t="shared" si="544"/>
        <v>-3.2080943659494054</v>
      </c>
      <c r="EZ460" s="3">
        <f t="shared" si="545"/>
        <v>-6.3186446347866845</v>
      </c>
      <c r="FA460" s="3" t="str">
        <f t="shared" si="546"/>
        <v/>
      </c>
      <c r="FB460" s="3">
        <f t="shared" si="547"/>
        <v>0.6234230580084944</v>
      </c>
      <c r="FC460" s="3">
        <f t="shared" si="548"/>
        <v>0.31652357674764509</v>
      </c>
      <c r="FD460" s="3">
        <f t="shared" si="549"/>
        <v>-5.8738186732874178</v>
      </c>
      <c r="FE460" s="3" t="str">
        <f t="shared" si="550"/>
        <v/>
      </c>
      <c r="FF460" s="3">
        <f t="shared" si="551"/>
        <v>6.3186446347866774</v>
      </c>
      <c r="FG460" s="3">
        <f t="shared" si="552"/>
        <v>0.34049399738801456</v>
      </c>
      <c r="FH460" s="3">
        <f t="shared" si="553"/>
        <v>0.31652357674764509</v>
      </c>
      <c r="FI460" s="4">
        <f t="shared" si="554"/>
        <v>0.75187969924812026</v>
      </c>
      <c r="FJ460" s="4">
        <f t="shared" si="555"/>
        <v>0.23529411764705882</v>
      </c>
      <c r="FK460" s="4">
        <f t="shared" si="556"/>
        <v>0.50864310845953797</v>
      </c>
      <c r="FL460" s="4">
        <f t="shared" si="557"/>
        <v>2.318418234664219</v>
      </c>
      <c r="FM460" s="4">
        <f>Tabela13[[#This Row],[V139]]-Tabela13[[#This Row],[V140]]</f>
        <v>-1.8097751262046811</v>
      </c>
      <c r="FN460" s="4">
        <f>Tabela13[[#This Row],[V1]]-Tabela13[[#This Row],[V2]]/2</f>
        <v>-0.1291463954002654</v>
      </c>
      <c r="FO460" s="4">
        <f>Tabela13[[#This Row],[V1]]-Tabela13[[#This Row],[V3]]/2</f>
        <v>2.9411764705882359E-2</v>
      </c>
      <c r="FP460" s="4">
        <f>Tabela13[[#This Row],[V1]]-Tabela13[[#This Row],[V4]]/2</f>
        <v>0.12085360459973465</v>
      </c>
      <c r="FQ460" s="4">
        <f>Tabela13[[#This Row],[V2]]-Tabela13[[#This Row],[V1]]/2</f>
        <v>1.096528084918178</v>
      </c>
      <c r="FR460" s="4">
        <f>Tabela13[[#This Row],[V2]]-Tabela13[[#This Row],[V3]]/2</f>
        <v>0.84652808491817788</v>
      </c>
      <c r="FS460" s="4">
        <f>Tabela13[[#This Row],[V2]]-Tabela13[[#This Row],[V4]]/2</f>
        <v>0.93796992481203012</v>
      </c>
      <c r="FT460" s="4">
        <f t="shared" si="558"/>
        <v>-0.12843549420604336</v>
      </c>
      <c r="FU460" s="4">
        <f t="shared" si="559"/>
        <v>2.9403288204005121E-2</v>
      </c>
      <c r="FV460" s="4">
        <f t="shared" si="560"/>
        <v>0.12027032804055821</v>
      </c>
      <c r="FW460" s="4">
        <f t="shared" si="561"/>
        <v>0.83140754612140955</v>
      </c>
      <c r="FX460" s="4">
        <f t="shared" si="562"/>
        <v>0.70247498213294246</v>
      </c>
      <c r="FY460" s="4">
        <f t="shared" si="563"/>
        <v>0.75340132784077385</v>
      </c>
      <c r="FZ460" s="4">
        <f t="shared" si="564"/>
        <v>-23.118388957087802</v>
      </c>
      <c r="GA460" s="4">
        <f t="shared" si="565"/>
        <v>5.2925918767209224</v>
      </c>
      <c r="GB460" s="4">
        <f t="shared" si="566"/>
        <v>21.648659047300477</v>
      </c>
      <c r="GC460" s="4">
        <f t="shared" si="567"/>
        <v>149.6533583018537</v>
      </c>
      <c r="GD460" s="4">
        <f t="shared" si="568"/>
        <v>126.44549678392964</v>
      </c>
      <c r="GE460" s="4">
        <f t="shared" si="569"/>
        <v>135.61223901133931</v>
      </c>
      <c r="GF460" s="4">
        <f>Tabela13[[#This Row],[V1]]-Tabela13[[#This Row],[V2]]/Tabela13[[#This Row],[V2]]</f>
        <v>-0.44117647058823528</v>
      </c>
      <c r="GG460" s="4">
        <f>Tabela13[[#This Row],[V1]]-Tabela13[[#This Row],[V3]]/Tabela13[[#This Row],[V3]]</f>
        <v>-0.44117647058823528</v>
      </c>
      <c r="GH460" s="4">
        <f>Tabela13[[#This Row],[V1]]-Tabela13[[#This Row],[V4]]/Tabela13[[#This Row],[V4]]</f>
        <v>-0.44117647058823528</v>
      </c>
      <c r="GI460" s="4">
        <f>Tabela13[[#This Row],[V2]]-Tabela13[[#This Row],[V1]]/Tabela13[[#This Row],[V1]]</f>
        <v>0.37593984962406024</v>
      </c>
      <c r="GJ460" s="4">
        <f>Tabela13[[#This Row],[V2]]-Tabela13[[#This Row],[V3]]/Tabela13[[#This Row],[V3]]</f>
        <v>0.37593984962406024</v>
      </c>
      <c r="GK460" s="4">
        <f>Tabela13[[#This Row],[V2]]-Tabela13[[#This Row],[V4]]/Tabela13[[#This Row],[V4]]</f>
        <v>0.37593984962406024</v>
      </c>
      <c r="GL460" s="4">
        <f t="shared" si="570"/>
        <v>0.34183951426801973</v>
      </c>
      <c r="GM460" s="4">
        <f t="shared" si="571"/>
        <v>0.96738168951791248</v>
      </c>
      <c r="GN460" s="4">
        <f t="shared" si="572"/>
        <v>0.35336570659960798</v>
      </c>
      <c r="GO460" s="3">
        <f t="shared" si="573"/>
        <v>0</v>
      </c>
      <c r="GP460" s="3">
        <v>100</v>
      </c>
      <c r="GQ460" s="3">
        <f t="shared" si="574"/>
        <v>-1</v>
      </c>
      <c r="GR460" s="3">
        <f t="shared" si="575"/>
        <v>-100</v>
      </c>
      <c r="GS460" s="34">
        <f>COUNTIF($D$2:D459,Tabela13[[#This Row],[HomeTeam]])</f>
        <v>22</v>
      </c>
      <c r="GT460" s="34">
        <f>COUNTIF($E$2:E459,Tabela13[[#This Row],[AwayTeam]])</f>
        <v>22</v>
      </c>
      <c r="GU460" s="3">
        <f>IFERROR(AVERAGEIFS($AD$2:AD459,$D$2:D459,Tabela13[[#This Row],[HomeTeam]],$GS$2:GS459,"&gt;="&amp;Tabela13[[#This Row],[Contagem_H]]-5),"")</f>
        <v>1.6487212487982705</v>
      </c>
      <c r="GV460" s="3">
        <f>IFERROR(AVERAGEIFS($G$2:G459,$E$2:E459,Tabela13[[#This Row],[AwayTeam]],$GT$2:GT459,"&gt;="&amp;Tabela13[[#This Row],[Contagem_A]]-5),"")</f>
        <v>2.4</v>
      </c>
      <c r="GW460" s="3">
        <f>IFERROR(AVERAGEIFS($GQ$2:GQ459,$D$2:D459,Tabela13[[#This Row],[HomeTeam]],$GS$2:GS459,"&gt;="&amp;Tabela13[[#This Row],[Contagem_H]]-5),"")</f>
        <v>-0.61799999999999999</v>
      </c>
    </row>
    <row r="461" spans="1:205" x14ac:dyDescent="0.25">
      <c r="A461" t="s">
        <v>127</v>
      </c>
      <c r="B461" t="s">
        <v>290</v>
      </c>
      <c r="C461" t="s">
        <v>139</v>
      </c>
      <c r="D461" t="s">
        <v>25</v>
      </c>
      <c r="E461" t="s">
        <v>24</v>
      </c>
      <c r="F461" s="3">
        <v>2</v>
      </c>
      <c r="G461" s="3">
        <v>1</v>
      </c>
      <c r="H461" s="3" t="str">
        <f t="shared" si="576"/>
        <v>H</v>
      </c>
      <c r="I461" s="3">
        <v>1.67</v>
      </c>
      <c r="J461" s="3">
        <v>4.33</v>
      </c>
      <c r="K461" s="3">
        <v>4.2</v>
      </c>
      <c r="L461" s="3">
        <v>1.4</v>
      </c>
      <c r="M461" s="3">
        <v>3</v>
      </c>
      <c r="N461" s="3">
        <f t="shared" si="505"/>
        <v>3</v>
      </c>
      <c r="O461" s="3">
        <f t="shared" si="506"/>
        <v>3</v>
      </c>
      <c r="P461" s="3">
        <f t="shared" si="507"/>
        <v>0</v>
      </c>
      <c r="Q461" s="3">
        <f t="shared" si="508"/>
        <v>6.7844515521908955E-2</v>
      </c>
      <c r="R461" s="3">
        <f t="shared" si="509"/>
        <v>4.7619047619047561E-2</v>
      </c>
      <c r="S461" s="3">
        <f t="shared" si="510"/>
        <v>1.783300340921588</v>
      </c>
      <c r="T461" s="3">
        <f t="shared" si="511"/>
        <v>4.6237667522098658</v>
      </c>
      <c r="U461" s="3">
        <f t="shared" si="512"/>
        <v>4.4849469651920177</v>
      </c>
      <c r="V461" s="3">
        <f t="shared" si="513"/>
        <v>1.4949823217306724</v>
      </c>
      <c r="W461" s="3">
        <f t="shared" si="514"/>
        <v>3.2035335465657271</v>
      </c>
      <c r="X461" s="4">
        <f t="shared" si="515"/>
        <v>0.5988023952095809</v>
      </c>
      <c r="Y461" s="4">
        <f t="shared" si="516"/>
        <v>0.23094688221709006</v>
      </c>
      <c r="Z461" s="4">
        <f t="shared" si="517"/>
        <v>0.23809523809523808</v>
      </c>
      <c r="AA461" s="4">
        <f t="shared" si="518"/>
        <v>0.7142857142857143</v>
      </c>
      <c r="AB461" s="4">
        <f t="shared" si="519"/>
        <v>0.33333333333333331</v>
      </c>
      <c r="AC461" s="4">
        <f t="shared" si="520"/>
        <v>1.2994011976047903</v>
      </c>
      <c r="AD461" s="4">
        <f t="shared" si="521"/>
        <v>0.61904761904761907</v>
      </c>
      <c r="AE461" s="4">
        <f t="shared" si="522"/>
        <v>0.79940119760479045</v>
      </c>
      <c r="AF461" s="4">
        <f t="shared" si="523"/>
        <v>1.1190476190476191</v>
      </c>
      <c r="AG461" s="4">
        <f>IFERROR(AVERAGE(Tabela13[[#This Row],[V1]],Tabela13[[#This Row],[V2]]),"")</f>
        <v>0.9592244083262047</v>
      </c>
      <c r="AH461" s="4">
        <f>IFERROR(AVERAGE(Tabela13[[#This Row],[V1]],Tabela13[[#This Row],[V3]]),"")</f>
        <v>1.0494011976047903</v>
      </c>
      <c r="AI461" s="4">
        <f>IFERROR(AVERAGE(Tabela13[[#This Row],[V1]],Tabela13[[#This Row],[V4]]),"")</f>
        <v>1.2092244083262047</v>
      </c>
      <c r="AJ461" s="4">
        <f>IFERROR(AVERAGE(Tabela13[[#This Row],[V2]],Tabela13[[#This Row],[V1]]),"")</f>
        <v>0.9592244083262047</v>
      </c>
      <c r="AK461" s="4">
        <f>IFERROR(AVERAGE(Tabela13[[#This Row],[V2]],Tabela13[[#This Row],[V3]]),"")</f>
        <v>0.7092244083262047</v>
      </c>
      <c r="AL461" s="4">
        <f>IFERROR(AVERAGE(Tabela13[[#This Row],[V2]],Tabela13[[#This Row],[V4]]),"")</f>
        <v>0.86904761904761907</v>
      </c>
      <c r="AM461" s="4">
        <f>IFERROR(AVERAGE(Tabela13[[#This Row],[V3]],Tabela13[[#This Row],[V1]]),"")</f>
        <v>1.0494011976047903</v>
      </c>
      <c r="AN461" s="4">
        <f>IFERROR(AVERAGE(Tabela13[[#This Row],[V3]],Tabela13[[#This Row],[V2]]),"")</f>
        <v>0.7092244083262047</v>
      </c>
      <c r="AO461" s="4">
        <f>IFERROR(AVERAGE(Tabela13[[#This Row],[V3]],Tabela13[[#This Row],[V4]]),"")</f>
        <v>0.9592244083262047</v>
      </c>
      <c r="AP461" s="4">
        <f>IFERROR(AVERAGE(Tabela13[[#This Row],[V4]],Tabela13[[#This Row],[V1]]),"")</f>
        <v>1.2092244083262047</v>
      </c>
      <c r="AQ461" s="4">
        <f>IFERROR(AVERAGE(Tabela13[[#This Row],[V4]],Tabela13[[#This Row],[V2]]),"")</f>
        <v>0.86904761904761907</v>
      </c>
      <c r="AR461" s="4">
        <f>IFERROR(AVERAGE(Tabela13[[#This Row],[V4]],Tabela13[[#This Row],[V3]]),"")</f>
        <v>0.9592244083262047</v>
      </c>
      <c r="AS461" s="4">
        <f>_xlfn.STDEV.S(Tabela13[[#This Row],[V1]:[V2]])</f>
        <v>0.48108262900231025</v>
      </c>
      <c r="AT461" s="4">
        <f>_xlfn.STDEV.S(Tabela13[[#This Row],[V1]],Tabela13[[#This Row],[V3]])</f>
        <v>0.35355339059327379</v>
      </c>
      <c r="AU461" s="4">
        <f>_xlfn.STDEV.S(Tabela13[[#This Row],[V1]],Tabela13[[#This Row],[V4]])</f>
        <v>0.12752923840903652</v>
      </c>
      <c r="AV461" s="4">
        <f>_xlfn.STDEV.S(Tabela13[[#This Row],[V2]],Tabela13[[#This Row],[V1]])</f>
        <v>0.48108262900231025</v>
      </c>
      <c r="AW461" s="4">
        <f>_xlfn.STDEV.S(Tabela13[[#This Row],[V2]],Tabela13[[#This Row],[V3]])</f>
        <v>0.12752923840903732</v>
      </c>
      <c r="AX461" s="4">
        <f>_xlfn.STDEV.S(Tabela13[[#This Row],[V42]],Tabela13[[#This Row],[V44]])</f>
        <v>0.83463601959558398</v>
      </c>
      <c r="AY461" s="4">
        <f>_xlfn.STDEV.S(Tabela13[[#This Row],[V3]],Tabela13[[#This Row],[V1]])</f>
        <v>0.35355339059327379</v>
      </c>
      <c r="AZ461" s="4">
        <f>_xlfn.STDEV.S(Tabela13[[#This Row],[V3]],Tabela13[[#This Row],[V2]])</f>
        <v>0.12752923840903732</v>
      </c>
      <c r="BA461" s="4">
        <f>_xlfn.STDEV.S(Tabela13[[#This Row],[V3]],Tabela13[[#This Row],[V4]])</f>
        <v>0.22602415218423819</v>
      </c>
      <c r="BB461" s="4">
        <f>_xlfn.STDEV.S(Tabela13[[#This Row],[V4]],Tabela13[[#This Row],[V1]])</f>
        <v>0.12752923840903652</v>
      </c>
      <c r="BC461" s="4">
        <f>_xlfn.STDEV.S(Tabela13[[#This Row],[V4]],Tabela13[[#This Row],[V2]])</f>
        <v>0.35355339059327406</v>
      </c>
      <c r="BD461" s="4">
        <f>_xlfn.STDEV.S(Tabela13[[#This Row],[V4]],Tabela13[[#This Row],[V3]])</f>
        <v>0.22602415218423819</v>
      </c>
      <c r="BE461" s="4">
        <f>Tabela13[[#This Row],[V17]]/Tabela13[[#This Row],[V5]]</f>
        <v>0.50153293100805652</v>
      </c>
      <c r="BF461" s="4">
        <f>Tabela13[[#This Row],[V18]]/Tabela13[[#This Row],[V6]]</f>
        <v>0.33690965037989573</v>
      </c>
      <c r="BG461" s="4">
        <f>Tabela13[[#This Row],[V19]]/Tabela13[[#This Row],[V7]]</f>
        <v>0.10546366541307341</v>
      </c>
      <c r="BH461" s="4">
        <f>Tabela13[[#This Row],[V20]]/Tabela13[[#This Row],[V8]]</f>
        <v>0.50153293100805652</v>
      </c>
      <c r="BI461" s="4">
        <f>Tabela13[[#This Row],[V21]]/Tabela13[[#This Row],[V9]]</f>
        <v>0.17981507250999856</v>
      </c>
      <c r="BJ461" s="4">
        <f>Tabela13[[#This Row],[V22]]/Tabela13[[#This Row],[V10]]</f>
        <v>0.96040309104149391</v>
      </c>
      <c r="BK461" s="4">
        <f>Tabela13[[#This Row],[V23]]/Tabela13[[#This Row],[V11]]</f>
        <v>0.33690965037989573</v>
      </c>
      <c r="BL461" s="4">
        <f>Tabela13[[#This Row],[V24]]/Tabela13[[#This Row],[V12]]</f>
        <v>0.17981507250999856</v>
      </c>
      <c r="BM461" s="4">
        <f>Tabela13[[#This Row],[V25]]/Tabela13[[#This Row],[V13]]</f>
        <v>0.23563219432524476</v>
      </c>
      <c r="BN461" s="4">
        <f>Tabela13[[#This Row],[V26]]/Tabela13[[#This Row],[V14]]</f>
        <v>0.10546366541307341</v>
      </c>
      <c r="BO461" s="4">
        <f>Tabela13[[#This Row],[V27]]/Tabela13[[#This Row],[V15]]</f>
        <v>0.40682855903883591</v>
      </c>
      <c r="BP461" s="4">
        <f>Tabela13[[#This Row],[V28]]/Tabela13[[#This Row],[V16]]</f>
        <v>0.23563219432524476</v>
      </c>
      <c r="BQ461" s="4">
        <f>Tabela13[[#This Row],[V1]]-Tabela13[[#This Row],[V2]]</f>
        <v>0.68035357855717127</v>
      </c>
      <c r="BR461" s="4">
        <f>Tabela13[[#This Row],[V1]]-Tabela13[[#This Row],[V3]]</f>
        <v>0.49999999999999989</v>
      </c>
      <c r="BS461" s="4">
        <f>Tabela13[[#This Row],[V1]]-Tabela13[[#This Row],[V4]]</f>
        <v>0.18035357855717127</v>
      </c>
      <c r="BT461" s="4">
        <f>Tabela13[[#This Row],[V2]]-Tabela13[[#This Row],[V1]]</f>
        <v>-0.68035357855717127</v>
      </c>
      <c r="BU461" s="4">
        <f>Tabela13[[#This Row],[V2]]-Tabela13[[#This Row],[V3]]</f>
        <v>-0.18035357855717138</v>
      </c>
      <c r="BV461" s="4">
        <f>Tabela13[[#This Row],[V2]]-Tabela13[[#This Row],[V4]]</f>
        <v>-0.5</v>
      </c>
      <c r="BW461" s="4">
        <f>AVERAGE(Tabela13[[#This Row],[V41]],Tabela13[[#This Row],[V42]])</f>
        <v>0.59017678927858563</v>
      </c>
      <c r="BX461" s="4">
        <f>AVERAGE(Tabela13[[#This Row],[V41]],Tabela13[[#This Row],[V43]])</f>
        <v>0.43035357855717127</v>
      </c>
      <c r="BY461" s="4">
        <f>AVERAGE(Tabela13[[#This Row],[V41]],Tabela13[[#This Row],[V44]])</f>
        <v>0</v>
      </c>
      <c r="BZ461" s="4">
        <f>AVERAGE(Tabela13[[#This Row],[V41]],Tabela13[[#This Row],[V45]])</f>
        <v>0.24999999999999994</v>
      </c>
      <c r="CA461" s="4">
        <f>AVERAGE(Tabela13[[#This Row],[V41]],Tabela13[[#This Row],[V46]])</f>
        <v>9.0176789278585634E-2</v>
      </c>
      <c r="CB461" s="4">
        <f>AVERAGE(Tabela13[[#This Row],[V42]],Tabela13[[#This Row],[V41]])</f>
        <v>0.59017678927858563</v>
      </c>
      <c r="CC461" s="4">
        <f>AVERAGE(Tabela13[[#This Row],[V42]],Tabela13[[#This Row],[V43]])</f>
        <v>0.34017678927858558</v>
      </c>
      <c r="CD461" s="4">
        <f>AVERAGE(Tabela13[[#This Row],[V42]],Tabela13[[#This Row],[V44]])</f>
        <v>-9.0176789278585689E-2</v>
      </c>
      <c r="CE461" s="4">
        <f>AVERAGE(Tabela13[[#This Row],[V42]],Tabela13[[#This Row],[V45]])</f>
        <v>0.15982321072141425</v>
      </c>
      <c r="CF461" s="4">
        <f>AVERAGE(Tabela13[[#This Row],[V42]],Tabela13[[#This Row],[V46]])</f>
        <v>0</v>
      </c>
      <c r="CG461" s="4">
        <f>AVERAGE(Tabela13[[#This Row],[V43]],Tabela13[[#This Row],[V41]])</f>
        <v>0.43035357855717127</v>
      </c>
      <c r="CH461" s="4">
        <f>AVERAGE(Tabela13[[#This Row],[V43]],Tabela13[[#This Row],[V42]])</f>
        <v>0.34017678927858558</v>
      </c>
      <c r="CI461" s="4">
        <f>AVERAGE(Tabela13[[#This Row],[V43]],Tabela13[[#This Row],[V44]])</f>
        <v>-0.25</v>
      </c>
      <c r="CJ461" s="4">
        <f>AVERAGE(Tabela13[[#This Row],[V43]],Tabela13[[#This Row],[V45]])</f>
        <v>0</v>
      </c>
      <c r="CK461" s="4">
        <f>AVERAGE(Tabela13[[#This Row],[V43]],Tabela13[[#This Row],[V46]])</f>
        <v>-0.15982321072141437</v>
      </c>
      <c r="CL461" s="4">
        <f>AVERAGE(Tabela13[[#This Row],[V44]],Tabela13[[#This Row],[V41]])</f>
        <v>0</v>
      </c>
      <c r="CM461" s="4">
        <f>AVERAGE(Tabela13[[#This Row],[V44]],Tabela13[[#This Row],[V42]])</f>
        <v>-9.0176789278585689E-2</v>
      </c>
      <c r="CN461" s="4">
        <f>AVERAGE(Tabela13[[#This Row],[V44]],Tabela13[[#This Row],[V43]])</f>
        <v>-0.25</v>
      </c>
      <c r="CO461" s="4">
        <f>AVERAGE(Tabela13[[#This Row],[V44]],Tabela13[[#This Row],[V45]])</f>
        <v>-0.43035357855717132</v>
      </c>
      <c r="CP461" s="4">
        <f>AVERAGE(Tabela13[[#This Row],[V44]],Tabela13[[#This Row],[V46]])</f>
        <v>-0.59017678927858563</v>
      </c>
      <c r="CQ461" s="4">
        <f>AVERAGE(Tabela13[[#This Row],[V45]],Tabela13[[#This Row],[V41]])</f>
        <v>0.24999999999999994</v>
      </c>
      <c r="CR461" s="4">
        <f>AVERAGE(Tabela13[[#This Row],[V45]],Tabela13[[#This Row],[V42]])</f>
        <v>0.15982321072141425</v>
      </c>
      <c r="CS461" s="4">
        <f>AVERAGE(Tabela13[[#This Row],[V45]],Tabela13[[#This Row],[V43]])</f>
        <v>0</v>
      </c>
      <c r="CT461" s="4">
        <f>AVERAGE(Tabela13[[#This Row],[V45]],Tabela13[[#This Row],[V44]])</f>
        <v>-0.43035357855717132</v>
      </c>
      <c r="CU461" s="4">
        <f>AVERAGE(Tabela13[[#This Row],[V45]],Tabela13[[#This Row],[V46]])</f>
        <v>-0.34017678927858569</v>
      </c>
      <c r="CV461" s="4">
        <f>AVERAGE(Tabela13[[#This Row],[V46]],Tabela13[[#This Row],[V41]])</f>
        <v>9.0176789278585634E-2</v>
      </c>
      <c r="CW461" s="4">
        <f>AVERAGE(Tabela13[[#This Row],[V46]],Tabela13[[#This Row],[V42]])</f>
        <v>0</v>
      </c>
      <c r="CX461" s="4">
        <f>AVERAGE(Tabela13[[#This Row],[V46]],Tabela13[[#This Row],[V43]])</f>
        <v>-0.15982321072141437</v>
      </c>
      <c r="CY461" s="4">
        <f>AVERAGE(Tabela13[[#This Row],[V46]],Tabela13[[#This Row],[V44]])</f>
        <v>-0.59017678927858563</v>
      </c>
      <c r="CZ461" s="4">
        <f>AVERAGE(Tabela13[[#This Row],[V46]],Tabela13[[#This Row],[V45]])</f>
        <v>-0.34017678927858569</v>
      </c>
      <c r="DA461" s="3">
        <f>_xlfn.STDEV.S(Tabela13[[#This Row],[V41]],Tabela13[[#This Row],[V42]])</f>
        <v>0.12752923840903646</v>
      </c>
      <c r="DB461" s="3">
        <f>_xlfn.STDEV.S(Tabela13[[#This Row],[V41]],Tabela13[[#This Row],[V43]])</f>
        <v>0.35355339059327384</v>
      </c>
      <c r="DC461" s="3">
        <f>_xlfn.STDEV.S(Tabela13[[#This Row],[V41]],Tabela13[[#This Row],[V44]])</f>
        <v>0.9621652580046206</v>
      </c>
      <c r="DD461" s="3">
        <f>_xlfn.STDEV.S(Tabela13[[#This Row],[V41]],Tabela13[[#This Row],[V45]])</f>
        <v>0.60861186741134687</v>
      </c>
      <c r="DE461" s="3">
        <f>_xlfn.STDEV.S(Tabela13[[#This Row],[V41]],Tabela13[[#This Row],[V46]])</f>
        <v>0.83463601959558398</v>
      </c>
      <c r="DF461" s="3">
        <f>_xlfn.STDEV.S(Tabela13[[#This Row],[V42]],Tabela13[[#This Row],[V41]])</f>
        <v>0.12752923840903646</v>
      </c>
      <c r="DG461" s="3">
        <f>_xlfn.STDEV.S(Tabela13[[#This Row],[V42]],Tabela13[[#This Row],[V43]])</f>
        <v>0.22602415218423721</v>
      </c>
      <c r="DH461" s="3">
        <f>_xlfn.STDEV.S(Tabela13[[#This Row],[V42]],Tabela13[[#This Row],[V44]])</f>
        <v>0.83463601959558398</v>
      </c>
      <c r="DI461" s="3">
        <f>_xlfn.STDEV.S(Tabela13[[#This Row],[V42]],Tabela13[[#This Row],[V45]])</f>
        <v>0.48108262900231025</v>
      </c>
      <c r="DJ461" s="3">
        <f>_xlfn.STDEV.S(Tabela13[[#This Row],[V42]],Tabela13[[#This Row],[V46]])</f>
        <v>0.70710678118654746</v>
      </c>
      <c r="DK461" s="3">
        <f>_xlfn.STDEV.S(Tabela13[[#This Row],[V43]],Tabela13[[#This Row],[V41]])</f>
        <v>0.35355339059327384</v>
      </c>
      <c r="DL461" s="3">
        <f>_xlfn.STDEV.S(Tabela13[[#This Row],[V43]],Tabela13[[#This Row],[V42]])</f>
        <v>0.22602415218423721</v>
      </c>
      <c r="DM461" s="3">
        <f>_xlfn.STDEV.S(Tabela13[[#This Row],[V43]],Tabela13[[#This Row],[V44]])</f>
        <v>0.60861186741134687</v>
      </c>
      <c r="DN461" s="3">
        <f>_xlfn.STDEV.S(Tabela13[[#This Row],[V43]],Tabela13[[#This Row],[V45]])</f>
        <v>0.25505847681807314</v>
      </c>
      <c r="DO461" s="3">
        <f>_xlfn.STDEV.S(Tabela13[[#This Row],[V43]],Tabela13[[#This Row],[V46]])</f>
        <v>0.4810826290023103</v>
      </c>
      <c r="DP461" s="3">
        <f>_xlfn.STDEV.S(Tabela13[[#This Row],[V44]],Tabela13[[#This Row],[V41]])</f>
        <v>0.9621652580046206</v>
      </c>
      <c r="DQ461" s="3">
        <f>_xlfn.STDEV.S(Tabela13[[#This Row],[V44]],Tabela13[[#This Row],[V42]])</f>
        <v>0.83463601959558398</v>
      </c>
      <c r="DR461" s="3">
        <f>_xlfn.STDEV.S(Tabela13[[#This Row],[V44]],Tabela13[[#This Row],[V43]])</f>
        <v>0.60861186741134687</v>
      </c>
      <c r="DS461" s="3">
        <f>_xlfn.STDEV.S(Tabela13[[#This Row],[V44]],Tabela13[[#This Row],[V45]])</f>
        <v>0.35355339059327368</v>
      </c>
      <c r="DT461" s="3">
        <f>_xlfn.STDEV.S(Tabela13[[#This Row],[V44]],Tabela13[[#This Row],[V46]])</f>
        <v>0.12752923840903646</v>
      </c>
      <c r="DU461" s="3">
        <f>_xlfn.STDEV.S(Tabela13[[#This Row],[V45]],Tabela13[[#This Row],[V41]])</f>
        <v>0.60861186741134687</v>
      </c>
      <c r="DV461" s="3">
        <f>_xlfn.STDEV.S(Tabela13[[#This Row],[V45]],Tabela13[[#This Row],[V42]])</f>
        <v>0.48108262900231025</v>
      </c>
      <c r="DW461" s="3">
        <f>_xlfn.STDEV.S(Tabela13[[#This Row],[V45]],Tabela13[[#This Row],[V43]])</f>
        <v>0.25505847681807314</v>
      </c>
      <c r="DX461" s="3">
        <f>_xlfn.STDEV.S(Tabela13[[#This Row],[V45]],Tabela13[[#This Row],[V44]])</f>
        <v>0.35355339059327368</v>
      </c>
      <c r="DY461" s="3">
        <f>_xlfn.STDEV.S(Tabela13[[#This Row],[V45]],Tabela13[[#This Row],[V46]])</f>
        <v>0.22602415218423716</v>
      </c>
      <c r="DZ461" s="3">
        <f>_xlfn.STDEV.S(Tabela13[[#This Row],[V46]],Tabela13[[#This Row],[V41]])</f>
        <v>0.83463601959558398</v>
      </c>
      <c r="EA461" s="3">
        <f>_xlfn.STDEV.S(Tabela13[[#This Row],[V46]],Tabela13[[#This Row],[V42]])</f>
        <v>0.70710678118654746</v>
      </c>
      <c r="EB461" s="3">
        <f>_xlfn.STDEV.S(Tabela13[[#This Row],[V46]],Tabela13[[#This Row],[V43]])</f>
        <v>0.4810826290023103</v>
      </c>
      <c r="EC461" s="3">
        <f>_xlfn.STDEV.S(Tabela13[[#This Row],[V46]],Tabela13[[#This Row],[V44]])</f>
        <v>0.12752923840903646</v>
      </c>
      <c r="ED461" s="3">
        <f>_xlfn.STDEV.S(Tabela13[[#This Row],[V46]],Tabela13[[#This Row],[V45]])</f>
        <v>0.22602415218423716</v>
      </c>
      <c r="EE461" s="3">
        <f t="shared" si="524"/>
        <v>0.21608650276627173</v>
      </c>
      <c r="EF461" s="3">
        <f t="shared" si="525"/>
        <v>0.82154165367607201</v>
      </c>
      <c r="EG461" s="3" t="str">
        <f t="shared" si="526"/>
        <v/>
      </c>
      <c r="EH461" s="3">
        <f t="shared" si="527"/>
        <v>2.4344474696453879</v>
      </c>
      <c r="EI461" s="3">
        <f t="shared" si="528"/>
        <v>9.2555526346931689</v>
      </c>
      <c r="EJ461" s="3">
        <f t="shared" si="529"/>
        <v>0.21608650276627173</v>
      </c>
      <c r="EK461" s="3">
        <f t="shared" si="530"/>
        <v>0.6644314347947361</v>
      </c>
      <c r="EL461" s="3">
        <f t="shared" si="531"/>
        <v>-9.2555526346931636</v>
      </c>
      <c r="EM461" s="3">
        <f t="shared" si="532"/>
        <v>3.0100923816433589</v>
      </c>
      <c r="EN461" s="3" t="str">
        <f t="shared" si="533"/>
        <v/>
      </c>
      <c r="EO461" s="3">
        <f t="shared" si="534"/>
        <v>0.82154165367607201</v>
      </c>
      <c r="EP461" s="3">
        <f t="shared" si="535"/>
        <v>0.6644314347947361</v>
      </c>
      <c r="EQ461" s="3">
        <f t="shared" si="536"/>
        <v>-2.4344474696453875</v>
      </c>
      <c r="ER461" s="3" t="str">
        <f t="shared" si="537"/>
        <v/>
      </c>
      <c r="ES461" s="3" t="str">
        <f t="shared" si="538"/>
        <v/>
      </c>
      <c r="ET461" s="3" t="str">
        <f t="shared" si="539"/>
        <v/>
      </c>
      <c r="EU461" s="3" t="str">
        <f t="shared" si="540"/>
        <v/>
      </c>
      <c r="EV461" s="3">
        <f t="shared" si="541"/>
        <v>-2.4344474696453875</v>
      </c>
      <c r="EW461" s="3">
        <f t="shared" si="542"/>
        <v>-0.82154165367607146</v>
      </c>
      <c r="EX461" s="3">
        <f t="shared" si="543"/>
        <v>-0.21608650276627173</v>
      </c>
      <c r="EY461" s="3">
        <f t="shared" si="544"/>
        <v>2.4344474696453879</v>
      </c>
      <c r="EZ461" s="3">
        <f t="shared" si="545"/>
        <v>3.0100923816433589</v>
      </c>
      <c r="FA461" s="3" t="str">
        <f t="shared" si="546"/>
        <v/>
      </c>
      <c r="FB461" s="3">
        <f t="shared" si="547"/>
        <v>-0.82154165367607146</v>
      </c>
      <c r="FC461" s="3">
        <f t="shared" si="548"/>
        <v>-0.66443143479473576</v>
      </c>
      <c r="FD461" s="3">
        <f t="shared" si="549"/>
        <v>9.2555526346931689</v>
      </c>
      <c r="FE461" s="3" t="str">
        <f t="shared" si="550"/>
        <v/>
      </c>
      <c r="FF461" s="3">
        <f t="shared" si="551"/>
        <v>-3.0100923816433571</v>
      </c>
      <c r="FG461" s="3">
        <f t="shared" si="552"/>
        <v>-0.21608650276627173</v>
      </c>
      <c r="FH461" s="3">
        <f t="shared" si="553"/>
        <v>-0.66443143479473576</v>
      </c>
      <c r="FI461" s="4">
        <f t="shared" si="554"/>
        <v>0.47619047619047616</v>
      </c>
      <c r="FJ461" s="4">
        <f t="shared" si="555"/>
        <v>0.5988023952095809</v>
      </c>
      <c r="FK461" s="4">
        <f t="shared" si="556"/>
        <v>1.8985479986802793</v>
      </c>
      <c r="FL461" s="4">
        <f t="shared" si="557"/>
        <v>0.88517811606760177</v>
      </c>
      <c r="FM461" s="4">
        <f>Tabela13[[#This Row],[V139]]-Tabela13[[#This Row],[V140]]</f>
        <v>1.0133698826126776</v>
      </c>
      <c r="FN461" s="4">
        <f>Tabela13[[#This Row],[V1]]-Tabela13[[#This Row],[V2]]/2</f>
        <v>0.9898773880809808</v>
      </c>
      <c r="FO461" s="4">
        <f>Tabela13[[#This Row],[V1]]-Tabela13[[#This Row],[V3]]/2</f>
        <v>0.89970059880239517</v>
      </c>
      <c r="FP461" s="4">
        <f>Tabela13[[#This Row],[V1]]-Tabela13[[#This Row],[V4]]/2</f>
        <v>0.7398773880809808</v>
      </c>
      <c r="FQ461" s="4">
        <f>Tabela13[[#This Row],[V2]]-Tabela13[[#This Row],[V1]]/2</f>
        <v>-3.06529797547761E-2</v>
      </c>
      <c r="FR461" s="4">
        <f>Tabela13[[#This Row],[V2]]-Tabela13[[#This Row],[V3]]/2</f>
        <v>0.21934702024522384</v>
      </c>
      <c r="FS461" s="4">
        <f>Tabela13[[#This Row],[V2]]-Tabela13[[#This Row],[V4]]/2</f>
        <v>5.9523809523809534E-2</v>
      </c>
      <c r="FT461" s="4">
        <f t="shared" si="558"/>
        <v>0.78031115418623342</v>
      </c>
      <c r="FU461" s="4">
        <f t="shared" si="559"/>
        <v>0.73264966213213045</v>
      </c>
      <c r="FV461" s="4">
        <f t="shared" si="560"/>
        <v>0.63699109749248006</v>
      </c>
      <c r="FW461" s="4">
        <f t="shared" si="561"/>
        <v>-3.0643384597528606E-2</v>
      </c>
      <c r="FX461" s="4">
        <f t="shared" si="562"/>
        <v>0.21592738513995138</v>
      </c>
      <c r="FY461" s="4">
        <f t="shared" si="563"/>
        <v>5.9453659308656891E-2</v>
      </c>
      <c r="FZ461" s="4">
        <f t="shared" si="564"/>
        <v>140.45600775352202</v>
      </c>
      <c r="GA461" s="4">
        <f t="shared" si="565"/>
        <v>131.87693918378346</v>
      </c>
      <c r="GB461" s="4">
        <f t="shared" si="566"/>
        <v>114.65839754864642</v>
      </c>
      <c r="GC461" s="4">
        <f t="shared" si="567"/>
        <v>-5.5158092275551489</v>
      </c>
      <c r="GD461" s="4">
        <f t="shared" si="568"/>
        <v>38.866929325191251</v>
      </c>
      <c r="GE461" s="4">
        <f t="shared" si="569"/>
        <v>10.701658675558241</v>
      </c>
      <c r="GF461" s="4">
        <f>Tabela13[[#This Row],[V1]]-Tabela13[[#This Row],[V2]]/Tabela13[[#This Row],[V2]]</f>
        <v>0.29940119760479034</v>
      </c>
      <c r="GG461" s="4">
        <f>Tabela13[[#This Row],[V1]]-Tabela13[[#This Row],[V3]]/Tabela13[[#This Row],[V3]]</f>
        <v>0.29940119760479034</v>
      </c>
      <c r="GH461" s="4">
        <f>Tabela13[[#This Row],[V1]]-Tabela13[[#This Row],[V4]]/Tabela13[[#This Row],[V4]]</f>
        <v>0.29940119760479034</v>
      </c>
      <c r="GI461" s="4">
        <f>Tabela13[[#This Row],[V2]]-Tabela13[[#This Row],[V1]]/Tabela13[[#This Row],[V1]]</f>
        <v>-0.38095238095238093</v>
      </c>
      <c r="GJ461" s="4">
        <f>Tabela13[[#This Row],[V2]]-Tabela13[[#This Row],[V3]]/Tabela13[[#This Row],[V3]]</f>
        <v>-0.38095238095238093</v>
      </c>
      <c r="GK461" s="4">
        <f>Tabela13[[#This Row],[V2]]-Tabela13[[#This Row],[V4]]/Tabela13[[#This Row],[V4]]</f>
        <v>-0.38095238095238093</v>
      </c>
      <c r="GL461" s="4">
        <f t="shared" si="570"/>
        <v>0.30688076582411056</v>
      </c>
      <c r="GM461" s="4">
        <f t="shared" si="571"/>
        <v>0.9592244083262047</v>
      </c>
      <c r="GN461" s="4">
        <f t="shared" si="572"/>
        <v>0.31992593512043871</v>
      </c>
      <c r="GO461" s="3">
        <f t="shared" si="573"/>
        <v>1</v>
      </c>
      <c r="GP461" s="3">
        <v>100</v>
      </c>
      <c r="GQ461" s="3">
        <f t="shared" si="574"/>
        <v>0.66999999999999993</v>
      </c>
      <c r="GR461" s="3">
        <f t="shared" si="575"/>
        <v>67</v>
      </c>
      <c r="GS461" s="34">
        <f>COUNTIF($D$2:D460,Tabela13[[#This Row],[HomeTeam]])</f>
        <v>22</v>
      </c>
      <c r="GT461" s="34">
        <f>COUNTIF($E$2:E460,Tabela13[[#This Row],[AwayTeam]])</f>
        <v>22</v>
      </c>
      <c r="GU461" s="3">
        <f>IFERROR(AVERAGEIFS($AD$2:AD460,$D$2:D460,Tabela13[[#This Row],[HomeTeam]],$GS$2:GS460,"&gt;="&amp;Tabela13[[#This Row],[Contagem_H]]-5),"")</f>
        <v>0.35084738790621139</v>
      </c>
      <c r="GV461" s="3">
        <f>IFERROR(AVERAGEIFS($G$2:G460,$E$2:E460,Tabela13[[#This Row],[AwayTeam]],$GT$2:GT460,"&gt;="&amp;Tabela13[[#This Row],[Contagem_A]]-5),"")</f>
        <v>3</v>
      </c>
      <c r="GW461" s="3">
        <f>IFERROR(AVERAGEIFS($GQ$2:GQ460,$D$2:D460,Tabela13[[#This Row],[HomeTeam]],$GS$2:GS460,"&gt;="&amp;Tabela13[[#This Row],[Contagem_H]]-5),"")</f>
        <v>3.9999999999999593E-3</v>
      </c>
    </row>
    <row r="462" spans="1:205" x14ac:dyDescent="0.25">
      <c r="A462" t="s">
        <v>127</v>
      </c>
      <c r="B462" t="s">
        <v>291</v>
      </c>
      <c r="C462" t="s">
        <v>129</v>
      </c>
      <c r="D462" t="s">
        <v>133</v>
      </c>
      <c r="E462" t="s">
        <v>19</v>
      </c>
      <c r="F462" s="3">
        <v>1</v>
      </c>
      <c r="G462" s="3">
        <v>0</v>
      </c>
      <c r="H462" s="3" t="str">
        <f t="shared" si="576"/>
        <v>H</v>
      </c>
      <c r="I462" s="3">
        <v>2.2999999999999998</v>
      </c>
      <c r="J462" s="3">
        <v>3.3</v>
      </c>
      <c r="K462" s="3">
        <v>3.1</v>
      </c>
      <c r="L462" s="3">
        <v>2.2999999999999998</v>
      </c>
      <c r="M462" s="3">
        <v>1.62</v>
      </c>
      <c r="N462" s="3">
        <f t="shared" si="505"/>
        <v>1</v>
      </c>
      <c r="O462" s="3">
        <f t="shared" si="506"/>
        <v>3</v>
      </c>
      <c r="P462" s="3">
        <f t="shared" si="507"/>
        <v>0</v>
      </c>
      <c r="Q462" s="3">
        <f t="shared" si="508"/>
        <v>6.039355688724557E-2</v>
      </c>
      <c r="R462" s="3">
        <f t="shared" si="509"/>
        <v>5.2066559312936134E-2</v>
      </c>
      <c r="S462" s="3">
        <f t="shared" si="510"/>
        <v>2.4389051808406648</v>
      </c>
      <c r="T462" s="3">
        <f t="shared" si="511"/>
        <v>3.4992987377279103</v>
      </c>
      <c r="U462" s="3">
        <f t="shared" si="512"/>
        <v>3.2872200263504614</v>
      </c>
      <c r="V462" s="3">
        <f t="shared" si="513"/>
        <v>2.4389051808406648</v>
      </c>
      <c r="W462" s="3">
        <f t="shared" si="514"/>
        <v>1.7178375621573378</v>
      </c>
      <c r="X462" s="4">
        <f t="shared" si="515"/>
        <v>0.43478260869565222</v>
      </c>
      <c r="Y462" s="4">
        <f t="shared" si="516"/>
        <v>0.30303030303030304</v>
      </c>
      <c r="Z462" s="4">
        <f t="shared" si="517"/>
        <v>0.32258064516129031</v>
      </c>
      <c r="AA462" s="4">
        <f t="shared" si="518"/>
        <v>0.43478260869565222</v>
      </c>
      <c r="AB462" s="4">
        <f t="shared" si="519"/>
        <v>0.61728395061728392</v>
      </c>
      <c r="AC462" s="4">
        <f t="shared" si="520"/>
        <v>0.71739130434782616</v>
      </c>
      <c r="AD462" s="4">
        <f t="shared" si="521"/>
        <v>0.16129032258064516</v>
      </c>
      <c r="AE462" s="4">
        <f t="shared" si="522"/>
        <v>0.21739130434782611</v>
      </c>
      <c r="AF462" s="4">
        <f t="shared" si="523"/>
        <v>0.66129032258064513</v>
      </c>
      <c r="AG462" s="4">
        <f>IFERROR(AVERAGE(Tabela13[[#This Row],[V1]],Tabela13[[#This Row],[V2]]),"")</f>
        <v>0.43934081346423565</v>
      </c>
      <c r="AH462" s="4">
        <f>IFERROR(AVERAGE(Tabela13[[#This Row],[V1]],Tabela13[[#This Row],[V3]]),"")</f>
        <v>0.46739130434782616</v>
      </c>
      <c r="AI462" s="4">
        <f>IFERROR(AVERAGE(Tabela13[[#This Row],[V1]],Tabela13[[#This Row],[V4]]),"")</f>
        <v>0.68934081346423559</v>
      </c>
      <c r="AJ462" s="4">
        <f>IFERROR(AVERAGE(Tabela13[[#This Row],[V2]],Tabela13[[#This Row],[V1]]),"")</f>
        <v>0.43934081346423565</v>
      </c>
      <c r="AK462" s="4">
        <f>IFERROR(AVERAGE(Tabela13[[#This Row],[V2]],Tabela13[[#This Row],[V3]]),"")</f>
        <v>0.18934081346423565</v>
      </c>
      <c r="AL462" s="4">
        <f>IFERROR(AVERAGE(Tabela13[[#This Row],[V2]],Tabela13[[#This Row],[V4]]),"")</f>
        <v>0.41129032258064513</v>
      </c>
      <c r="AM462" s="4">
        <f>IFERROR(AVERAGE(Tabela13[[#This Row],[V3]],Tabela13[[#This Row],[V1]]),"")</f>
        <v>0.46739130434782616</v>
      </c>
      <c r="AN462" s="4">
        <f>IFERROR(AVERAGE(Tabela13[[#This Row],[V3]],Tabela13[[#This Row],[V2]]),"")</f>
        <v>0.18934081346423565</v>
      </c>
      <c r="AO462" s="4">
        <f>IFERROR(AVERAGE(Tabela13[[#This Row],[V3]],Tabela13[[#This Row],[V4]]),"")</f>
        <v>0.43934081346423559</v>
      </c>
      <c r="AP462" s="4">
        <f>IFERROR(AVERAGE(Tabela13[[#This Row],[V4]],Tabela13[[#This Row],[V1]]),"")</f>
        <v>0.68934081346423559</v>
      </c>
      <c r="AQ462" s="4">
        <f>IFERROR(AVERAGE(Tabela13[[#This Row],[V4]],Tabela13[[#This Row],[V2]]),"")</f>
        <v>0.41129032258064513</v>
      </c>
      <c r="AR462" s="4">
        <f>IFERROR(AVERAGE(Tabela13[[#This Row],[V4]],Tabela13[[#This Row],[V3]]),"")</f>
        <v>0.43934081346423559</v>
      </c>
      <c r="AS462" s="4">
        <f>_xlfn.STDEV.S(Tabela13[[#This Row],[V1]:[V2]])</f>
        <v>0.39322277523207039</v>
      </c>
      <c r="AT462" s="4">
        <f>_xlfn.STDEV.S(Tabela13[[#This Row],[V1]],Tabela13[[#This Row],[V3]])</f>
        <v>0.35355339059327368</v>
      </c>
      <c r="AU462" s="4">
        <f>_xlfn.STDEV.S(Tabela13[[#This Row],[V1]],Tabela13[[#This Row],[V4]])</f>
        <v>3.9669384638796573E-2</v>
      </c>
      <c r="AV462" s="4">
        <f>_xlfn.STDEV.S(Tabela13[[#This Row],[V2]],Tabela13[[#This Row],[V1]])</f>
        <v>0.39322277523207039</v>
      </c>
      <c r="AW462" s="4">
        <f>_xlfn.STDEV.S(Tabela13[[#This Row],[V2]],Tabela13[[#This Row],[V3]])</f>
        <v>3.9669384638796393E-2</v>
      </c>
      <c r="AX462" s="4">
        <f>_xlfn.STDEV.S(Tabela13[[#This Row],[V42]],Tabela13[[#This Row],[V44]])</f>
        <v>0.74677616582534401</v>
      </c>
      <c r="AY462" s="4">
        <f>_xlfn.STDEV.S(Tabela13[[#This Row],[V3]],Tabela13[[#This Row],[V1]])</f>
        <v>0.35355339059327368</v>
      </c>
      <c r="AZ462" s="4">
        <f>_xlfn.STDEV.S(Tabela13[[#This Row],[V3]],Tabela13[[#This Row],[V2]])</f>
        <v>3.9669384638796393E-2</v>
      </c>
      <c r="BA462" s="4">
        <f>_xlfn.STDEV.S(Tabela13[[#This Row],[V3]],Tabela13[[#This Row],[V4]])</f>
        <v>0.31388400595447724</v>
      </c>
      <c r="BB462" s="4">
        <f>_xlfn.STDEV.S(Tabela13[[#This Row],[V4]],Tabela13[[#This Row],[V1]])</f>
        <v>3.9669384638796573E-2</v>
      </c>
      <c r="BC462" s="4">
        <f>_xlfn.STDEV.S(Tabela13[[#This Row],[V4]],Tabela13[[#This Row],[V2]])</f>
        <v>0.35355339059327368</v>
      </c>
      <c r="BD462" s="4">
        <f>_xlfn.STDEV.S(Tabela13[[#This Row],[V4]],Tabela13[[#This Row],[V3]])</f>
        <v>0.31388400595447724</v>
      </c>
      <c r="BE462" s="4">
        <f>Tabela13[[#This Row],[V17]]/Tabela13[[#This Row],[V5]]</f>
        <v>0.89502901433508752</v>
      </c>
      <c r="BF462" s="4">
        <f>Tabela13[[#This Row],[V18]]/Tabela13[[#This Row],[V6]]</f>
        <v>0.75643981243212033</v>
      </c>
      <c r="BG462" s="4">
        <f>Tabela13[[#This Row],[V19]]/Tabela13[[#This Row],[V7]]</f>
        <v>5.754683875373745E-2</v>
      </c>
      <c r="BH462" s="4">
        <f>Tabela13[[#This Row],[V20]]/Tabela13[[#This Row],[V8]]</f>
        <v>0.89502901433508752</v>
      </c>
      <c r="BI462" s="4">
        <f>Tabela13[[#This Row],[V21]]/Tabela13[[#This Row],[V9]]</f>
        <v>0.20951312035156908</v>
      </c>
      <c r="BJ462" s="4">
        <f>Tabela13[[#This Row],[V22]]/Tabela13[[#This Row],[V10]]</f>
        <v>1.8156910698498561</v>
      </c>
      <c r="BK462" s="4">
        <f>Tabela13[[#This Row],[V23]]/Tabela13[[#This Row],[V11]]</f>
        <v>0.75643981243212033</v>
      </c>
      <c r="BL462" s="4">
        <f>Tabela13[[#This Row],[V24]]/Tabela13[[#This Row],[V12]]</f>
        <v>0.20951312035156908</v>
      </c>
      <c r="BM462" s="4">
        <f>Tabela13[[#This Row],[V25]]/Tabela13[[#This Row],[V13]]</f>
        <v>0.71444308458273675</v>
      </c>
      <c r="BN462" s="4">
        <f>Tabela13[[#This Row],[V26]]/Tabela13[[#This Row],[V14]]</f>
        <v>5.754683875373745E-2</v>
      </c>
      <c r="BO462" s="4">
        <f>Tabela13[[#This Row],[V27]]/Tabela13[[#This Row],[V15]]</f>
        <v>0.85962000850129294</v>
      </c>
      <c r="BP462" s="4">
        <f>Tabela13[[#This Row],[V28]]/Tabela13[[#This Row],[V16]]</f>
        <v>0.71444308458273675</v>
      </c>
      <c r="BQ462" s="4">
        <f>Tabela13[[#This Row],[V1]]-Tabela13[[#This Row],[V2]]</f>
        <v>0.55610098176718104</v>
      </c>
      <c r="BR462" s="4">
        <f>Tabela13[[#This Row],[V1]]-Tabela13[[#This Row],[V3]]</f>
        <v>0.5</v>
      </c>
      <c r="BS462" s="4">
        <f>Tabela13[[#This Row],[V1]]-Tabela13[[#This Row],[V4]]</f>
        <v>5.6100981767181035E-2</v>
      </c>
      <c r="BT462" s="4">
        <f>Tabela13[[#This Row],[V2]]-Tabela13[[#This Row],[V1]]</f>
        <v>-0.55610098176718104</v>
      </c>
      <c r="BU462" s="4">
        <f>Tabela13[[#This Row],[V2]]-Tabela13[[#This Row],[V3]]</f>
        <v>-5.6100981767180952E-2</v>
      </c>
      <c r="BV462" s="4">
        <f>Tabela13[[#This Row],[V2]]-Tabela13[[#This Row],[V4]]</f>
        <v>-0.5</v>
      </c>
      <c r="BW462" s="4">
        <f>AVERAGE(Tabela13[[#This Row],[V41]],Tabela13[[#This Row],[V42]])</f>
        <v>0.52805049088359057</v>
      </c>
      <c r="BX462" s="4">
        <f>AVERAGE(Tabela13[[#This Row],[V41]],Tabela13[[#This Row],[V43]])</f>
        <v>0.30610098176718104</v>
      </c>
      <c r="BY462" s="4">
        <f>AVERAGE(Tabela13[[#This Row],[V41]],Tabela13[[#This Row],[V44]])</f>
        <v>0</v>
      </c>
      <c r="BZ462" s="4">
        <f>AVERAGE(Tabela13[[#This Row],[V41]],Tabela13[[#This Row],[V45]])</f>
        <v>0.25000000000000006</v>
      </c>
      <c r="CA462" s="4">
        <f>AVERAGE(Tabela13[[#This Row],[V41]],Tabela13[[#This Row],[V46]])</f>
        <v>2.8050490883590518E-2</v>
      </c>
      <c r="CB462" s="4">
        <f>AVERAGE(Tabela13[[#This Row],[V42]],Tabela13[[#This Row],[V41]])</f>
        <v>0.52805049088359057</v>
      </c>
      <c r="CC462" s="4">
        <f>AVERAGE(Tabela13[[#This Row],[V42]],Tabela13[[#This Row],[V43]])</f>
        <v>0.27805049088359052</v>
      </c>
      <c r="CD462" s="4">
        <f>AVERAGE(Tabela13[[#This Row],[V42]],Tabela13[[#This Row],[V44]])</f>
        <v>-2.8050490883590518E-2</v>
      </c>
      <c r="CE462" s="4">
        <f>AVERAGE(Tabela13[[#This Row],[V42]],Tabela13[[#This Row],[V45]])</f>
        <v>0.22194950911640954</v>
      </c>
      <c r="CF462" s="4">
        <f>AVERAGE(Tabela13[[#This Row],[V42]],Tabela13[[#This Row],[V46]])</f>
        <v>0</v>
      </c>
      <c r="CG462" s="4">
        <f>AVERAGE(Tabela13[[#This Row],[V43]],Tabela13[[#This Row],[V41]])</f>
        <v>0.30610098176718104</v>
      </c>
      <c r="CH462" s="4">
        <f>AVERAGE(Tabela13[[#This Row],[V43]],Tabela13[[#This Row],[V42]])</f>
        <v>0.27805049088359052</v>
      </c>
      <c r="CI462" s="4">
        <f>AVERAGE(Tabela13[[#This Row],[V43]],Tabela13[[#This Row],[V44]])</f>
        <v>-0.25</v>
      </c>
      <c r="CJ462" s="4">
        <f>AVERAGE(Tabela13[[#This Row],[V43]],Tabela13[[#This Row],[V45]])</f>
        <v>4.163336342344337E-17</v>
      </c>
      <c r="CK462" s="4">
        <f>AVERAGE(Tabela13[[#This Row],[V43]],Tabela13[[#This Row],[V46]])</f>
        <v>-0.22194950911640948</v>
      </c>
      <c r="CL462" s="4">
        <f>AVERAGE(Tabela13[[#This Row],[V44]],Tabela13[[#This Row],[V41]])</f>
        <v>0</v>
      </c>
      <c r="CM462" s="4">
        <f>AVERAGE(Tabela13[[#This Row],[V44]],Tabela13[[#This Row],[V42]])</f>
        <v>-2.8050490883590518E-2</v>
      </c>
      <c r="CN462" s="4">
        <f>AVERAGE(Tabela13[[#This Row],[V44]],Tabela13[[#This Row],[V43]])</f>
        <v>-0.25</v>
      </c>
      <c r="CO462" s="4">
        <f>AVERAGE(Tabela13[[#This Row],[V44]],Tabela13[[#This Row],[V45]])</f>
        <v>-0.30610098176718098</v>
      </c>
      <c r="CP462" s="4">
        <f>AVERAGE(Tabela13[[#This Row],[V44]],Tabela13[[#This Row],[V46]])</f>
        <v>-0.52805049088359057</v>
      </c>
      <c r="CQ462" s="4">
        <f>AVERAGE(Tabela13[[#This Row],[V45]],Tabela13[[#This Row],[V41]])</f>
        <v>0.25000000000000006</v>
      </c>
      <c r="CR462" s="4">
        <f>AVERAGE(Tabela13[[#This Row],[V45]],Tabela13[[#This Row],[V42]])</f>
        <v>0.22194950911640954</v>
      </c>
      <c r="CS462" s="4">
        <f>AVERAGE(Tabela13[[#This Row],[V45]],Tabela13[[#This Row],[V43]])</f>
        <v>4.163336342344337E-17</v>
      </c>
      <c r="CT462" s="4">
        <f>AVERAGE(Tabela13[[#This Row],[V45]],Tabela13[[#This Row],[V44]])</f>
        <v>-0.30610098176718098</v>
      </c>
      <c r="CU462" s="4">
        <f>AVERAGE(Tabela13[[#This Row],[V45]],Tabela13[[#This Row],[V46]])</f>
        <v>-0.27805049088359046</v>
      </c>
      <c r="CV462" s="4">
        <f>AVERAGE(Tabela13[[#This Row],[V46]],Tabela13[[#This Row],[V41]])</f>
        <v>2.8050490883590518E-2</v>
      </c>
      <c r="CW462" s="4">
        <f>AVERAGE(Tabela13[[#This Row],[V46]],Tabela13[[#This Row],[V42]])</f>
        <v>0</v>
      </c>
      <c r="CX462" s="4">
        <f>AVERAGE(Tabela13[[#This Row],[V46]],Tabela13[[#This Row],[V43]])</f>
        <v>-0.22194950911640948</v>
      </c>
      <c r="CY462" s="4">
        <f>AVERAGE(Tabela13[[#This Row],[V46]],Tabela13[[#This Row],[V44]])</f>
        <v>-0.52805049088359057</v>
      </c>
      <c r="CZ462" s="4">
        <f>AVERAGE(Tabela13[[#This Row],[V46]],Tabela13[[#This Row],[V45]])</f>
        <v>-0.27805049088359046</v>
      </c>
      <c r="DA462" s="3">
        <f>_xlfn.STDEV.S(Tabela13[[#This Row],[V41]],Tabela13[[#This Row],[V42]])</f>
        <v>3.9669384638796573E-2</v>
      </c>
      <c r="DB462" s="3">
        <f>_xlfn.STDEV.S(Tabela13[[#This Row],[V41]],Tabela13[[#This Row],[V43]])</f>
        <v>0.35355339059327384</v>
      </c>
      <c r="DC462" s="3">
        <f>_xlfn.STDEV.S(Tabela13[[#This Row],[V41]],Tabela13[[#This Row],[V44]])</f>
        <v>0.78644555046414066</v>
      </c>
      <c r="DD462" s="3">
        <f>_xlfn.STDEV.S(Tabela13[[#This Row],[V41]],Tabela13[[#This Row],[V45]])</f>
        <v>0.43289215987086682</v>
      </c>
      <c r="DE462" s="3">
        <f>_xlfn.STDEV.S(Tabela13[[#This Row],[V41]],Tabela13[[#This Row],[V46]])</f>
        <v>0.74677616582534401</v>
      </c>
      <c r="DF462" s="3">
        <f>_xlfn.STDEV.S(Tabela13[[#This Row],[V42]],Tabela13[[#This Row],[V41]])</f>
        <v>3.9669384638796573E-2</v>
      </c>
      <c r="DG462" s="3">
        <f>_xlfn.STDEV.S(Tabela13[[#This Row],[V42]],Tabela13[[#This Row],[V43]])</f>
        <v>0.31388400595447719</v>
      </c>
      <c r="DH462" s="3">
        <f>_xlfn.STDEV.S(Tabela13[[#This Row],[V42]],Tabela13[[#This Row],[V44]])</f>
        <v>0.74677616582534401</v>
      </c>
      <c r="DI462" s="3">
        <f>_xlfn.STDEV.S(Tabela13[[#This Row],[V42]],Tabela13[[#This Row],[V45]])</f>
        <v>0.39322277523207022</v>
      </c>
      <c r="DJ462" s="3">
        <f>_xlfn.STDEV.S(Tabela13[[#This Row],[V42]],Tabela13[[#This Row],[V46]])</f>
        <v>0.70710678118654757</v>
      </c>
      <c r="DK462" s="3">
        <f>_xlfn.STDEV.S(Tabela13[[#This Row],[V43]],Tabela13[[#This Row],[V41]])</f>
        <v>0.35355339059327384</v>
      </c>
      <c r="DL462" s="3">
        <f>_xlfn.STDEV.S(Tabela13[[#This Row],[V43]],Tabela13[[#This Row],[V42]])</f>
        <v>0.31388400595447719</v>
      </c>
      <c r="DM462" s="3">
        <f>_xlfn.STDEV.S(Tabela13[[#This Row],[V43]],Tabela13[[#This Row],[V44]])</f>
        <v>0.43289215987086699</v>
      </c>
      <c r="DN462" s="3">
        <f>_xlfn.STDEV.S(Tabela13[[#This Row],[V43]],Tabela13[[#This Row],[V45]])</f>
        <v>7.9338769277593091E-2</v>
      </c>
      <c r="DO462" s="3">
        <f>_xlfn.STDEV.S(Tabela13[[#This Row],[V43]],Tabela13[[#This Row],[V46]])</f>
        <v>0.39322277523207039</v>
      </c>
      <c r="DP462" s="3">
        <f>_xlfn.STDEV.S(Tabela13[[#This Row],[V44]],Tabela13[[#This Row],[V41]])</f>
        <v>0.78644555046414066</v>
      </c>
      <c r="DQ462" s="3">
        <f>_xlfn.STDEV.S(Tabela13[[#This Row],[V44]],Tabela13[[#This Row],[V42]])</f>
        <v>0.74677616582534401</v>
      </c>
      <c r="DR462" s="3">
        <f>_xlfn.STDEV.S(Tabela13[[#This Row],[V44]],Tabela13[[#This Row],[V43]])</f>
        <v>0.43289215987086699</v>
      </c>
      <c r="DS462" s="3">
        <f>_xlfn.STDEV.S(Tabela13[[#This Row],[V44]],Tabela13[[#This Row],[V45]])</f>
        <v>0.35355339059327384</v>
      </c>
      <c r="DT462" s="3">
        <f>_xlfn.STDEV.S(Tabela13[[#This Row],[V44]],Tabela13[[#This Row],[V46]])</f>
        <v>3.9669384638796573E-2</v>
      </c>
      <c r="DU462" s="3">
        <f>_xlfn.STDEV.S(Tabela13[[#This Row],[V45]],Tabela13[[#This Row],[V41]])</f>
        <v>0.43289215987086682</v>
      </c>
      <c r="DV462" s="3">
        <f>_xlfn.STDEV.S(Tabela13[[#This Row],[V45]],Tabela13[[#This Row],[V42]])</f>
        <v>0.39322277523207022</v>
      </c>
      <c r="DW462" s="3">
        <f>_xlfn.STDEV.S(Tabela13[[#This Row],[V45]],Tabela13[[#This Row],[V43]])</f>
        <v>7.9338769277593091E-2</v>
      </c>
      <c r="DX462" s="3">
        <f>_xlfn.STDEV.S(Tabela13[[#This Row],[V45]],Tabela13[[#This Row],[V44]])</f>
        <v>0.35355339059327384</v>
      </c>
      <c r="DY462" s="3">
        <f>_xlfn.STDEV.S(Tabela13[[#This Row],[V45]],Tabela13[[#This Row],[V46]])</f>
        <v>0.31388400595447724</v>
      </c>
      <c r="DZ462" s="3">
        <f>_xlfn.STDEV.S(Tabela13[[#This Row],[V46]],Tabela13[[#This Row],[V41]])</f>
        <v>0.74677616582534401</v>
      </c>
      <c r="EA462" s="3">
        <f>_xlfn.STDEV.S(Tabela13[[#This Row],[V46]],Tabela13[[#This Row],[V42]])</f>
        <v>0.70710678118654757</v>
      </c>
      <c r="EB462" s="3">
        <f>_xlfn.STDEV.S(Tabela13[[#This Row],[V46]],Tabela13[[#This Row],[V43]])</f>
        <v>0.39322277523207039</v>
      </c>
      <c r="EC462" s="3">
        <f>_xlfn.STDEV.S(Tabela13[[#This Row],[V46]],Tabela13[[#This Row],[V44]])</f>
        <v>3.9669384638796573E-2</v>
      </c>
      <c r="ED462" s="3">
        <f>_xlfn.STDEV.S(Tabela13[[#This Row],[V46]],Tabela13[[#This Row],[V45]])</f>
        <v>0.31388400595447724</v>
      </c>
      <c r="EE462" s="3">
        <f t="shared" si="524"/>
        <v>7.5124226420881679E-2</v>
      </c>
      <c r="EF462" s="3">
        <f t="shared" si="525"/>
        <v>1.1550220732783696</v>
      </c>
      <c r="EG462" s="3" t="str">
        <f t="shared" si="526"/>
        <v/>
      </c>
      <c r="EH462" s="3">
        <f t="shared" si="527"/>
        <v>1.7315686394834668</v>
      </c>
      <c r="EI462" s="3">
        <f t="shared" si="528"/>
        <v>26.622570311673464</v>
      </c>
      <c r="EJ462" s="3">
        <f t="shared" si="529"/>
        <v>7.5124226420881679E-2</v>
      </c>
      <c r="EK462" s="3">
        <f t="shared" si="530"/>
        <v>1.128874129864021</v>
      </c>
      <c r="EL462" s="3">
        <f t="shared" si="531"/>
        <v>-26.622570311673464</v>
      </c>
      <c r="EM462" s="3">
        <f t="shared" si="532"/>
        <v>1.7716767061008913</v>
      </c>
      <c r="EN462" s="3" t="str">
        <f t="shared" si="533"/>
        <v/>
      </c>
      <c r="EO462" s="3">
        <f t="shared" si="534"/>
        <v>1.1550220732783696</v>
      </c>
      <c r="EP462" s="3">
        <f t="shared" si="535"/>
        <v>1.128874129864021</v>
      </c>
      <c r="EQ462" s="3">
        <f t="shared" si="536"/>
        <v>-1.731568639483468</v>
      </c>
      <c r="ER462" s="3">
        <f t="shared" si="537"/>
        <v>1905653609357877.3</v>
      </c>
      <c r="ES462" s="3" t="str">
        <f t="shared" si="538"/>
        <v/>
      </c>
      <c r="ET462" s="3" t="str">
        <f t="shared" si="539"/>
        <v/>
      </c>
      <c r="EU462" s="3" t="str">
        <f t="shared" si="540"/>
        <v/>
      </c>
      <c r="EV462" s="3">
        <f t="shared" si="541"/>
        <v>-1.731568639483468</v>
      </c>
      <c r="EW462" s="3">
        <f t="shared" si="542"/>
        <v>-1.1550220732783698</v>
      </c>
      <c r="EX462" s="3">
        <f t="shared" si="543"/>
        <v>-7.5124226420881679E-2</v>
      </c>
      <c r="EY462" s="3">
        <f t="shared" si="544"/>
        <v>1.7315686394834668</v>
      </c>
      <c r="EZ462" s="3">
        <f t="shared" si="545"/>
        <v>1.7716767061008913</v>
      </c>
      <c r="FA462" s="3">
        <f t="shared" si="546"/>
        <v>1905653609357877.3</v>
      </c>
      <c r="FB462" s="3">
        <f t="shared" si="547"/>
        <v>-1.1550220732783698</v>
      </c>
      <c r="FC462" s="3">
        <f t="shared" si="548"/>
        <v>-1.1288741298640215</v>
      </c>
      <c r="FD462" s="3">
        <f t="shared" si="549"/>
        <v>26.622570311673464</v>
      </c>
      <c r="FE462" s="3" t="str">
        <f t="shared" si="550"/>
        <v/>
      </c>
      <c r="FF462" s="3">
        <f t="shared" si="551"/>
        <v>-1.7716767061008927</v>
      </c>
      <c r="FG462" s="3">
        <f t="shared" si="552"/>
        <v>-7.5124226420881679E-2</v>
      </c>
      <c r="FH462" s="3">
        <f t="shared" si="553"/>
        <v>-1.1288741298640215</v>
      </c>
      <c r="FI462" s="4">
        <f t="shared" si="554"/>
        <v>0.32258064516129031</v>
      </c>
      <c r="FJ462" s="4">
        <f t="shared" si="555"/>
        <v>0</v>
      </c>
      <c r="FK462" s="4">
        <f t="shared" si="556"/>
        <v>1.5158316633266531</v>
      </c>
      <c r="FL462" s="4">
        <f t="shared" si="557"/>
        <v>1.1983967935871742</v>
      </c>
      <c r="FM462" s="4">
        <f>Tabela13[[#This Row],[V139]]-Tabela13[[#This Row],[V140]]</f>
        <v>0.31743486973947888</v>
      </c>
      <c r="FN462" s="4">
        <f>Tabela13[[#This Row],[V1]]-Tabela13[[#This Row],[V2]]/2</f>
        <v>0.63674614305750354</v>
      </c>
      <c r="FO462" s="4">
        <f>Tabela13[[#This Row],[V1]]-Tabela13[[#This Row],[V3]]/2</f>
        <v>0.60869565217391308</v>
      </c>
      <c r="FP462" s="4">
        <f>Tabela13[[#This Row],[V1]]-Tabela13[[#This Row],[V4]]/2</f>
        <v>0.3867461430575036</v>
      </c>
      <c r="FQ462" s="4">
        <f>Tabela13[[#This Row],[V2]]-Tabela13[[#This Row],[V1]]/2</f>
        <v>-0.19740532959326793</v>
      </c>
      <c r="FR462" s="4">
        <f>Tabela13[[#This Row],[V2]]-Tabela13[[#This Row],[V3]]/2</f>
        <v>5.2594670406732102E-2</v>
      </c>
      <c r="FS462" s="4">
        <f>Tabela13[[#This Row],[V2]]-Tabela13[[#This Row],[V4]]/2</f>
        <v>-0.16935483870967741</v>
      </c>
      <c r="FT462" s="4">
        <f t="shared" si="558"/>
        <v>0.56700142512044882</v>
      </c>
      <c r="FU462" s="4">
        <f t="shared" si="559"/>
        <v>0.5467888408892474</v>
      </c>
      <c r="FV462" s="4">
        <f t="shared" si="560"/>
        <v>0.36902868365506253</v>
      </c>
      <c r="FW462" s="4">
        <f t="shared" si="561"/>
        <v>-0.19489944414078142</v>
      </c>
      <c r="FX462" s="4">
        <f t="shared" si="562"/>
        <v>5.2546254956315167E-2</v>
      </c>
      <c r="FY462" s="4">
        <f t="shared" si="563"/>
        <v>-0.16776305054321072</v>
      </c>
      <c r="FZ462" s="4">
        <f t="shared" si="564"/>
        <v>102.06025652168078</v>
      </c>
      <c r="GA462" s="4">
        <f t="shared" si="565"/>
        <v>98.421991360064538</v>
      </c>
      <c r="GB462" s="4">
        <f t="shared" si="566"/>
        <v>66.425163057911249</v>
      </c>
      <c r="GC462" s="4">
        <f t="shared" si="567"/>
        <v>-35.081899945340659</v>
      </c>
      <c r="GD462" s="4">
        <f t="shared" si="568"/>
        <v>9.4583258921367293</v>
      </c>
      <c r="GE462" s="4">
        <f t="shared" si="569"/>
        <v>-30.197349097777931</v>
      </c>
      <c r="GF462" s="4">
        <f>Tabela13[[#This Row],[V1]]-Tabela13[[#This Row],[V2]]/Tabela13[[#This Row],[V2]]</f>
        <v>-0.28260869565217384</v>
      </c>
      <c r="GG462" s="4">
        <f>Tabela13[[#This Row],[V1]]-Tabela13[[#This Row],[V3]]/Tabela13[[#This Row],[V3]]</f>
        <v>-0.28260869565217384</v>
      </c>
      <c r="GH462" s="4">
        <f>Tabela13[[#This Row],[V1]]-Tabela13[[#This Row],[V4]]/Tabela13[[#This Row],[V4]]</f>
        <v>-0.28260869565217384</v>
      </c>
      <c r="GI462" s="4">
        <f>Tabela13[[#This Row],[V2]]-Tabela13[[#This Row],[V1]]/Tabela13[[#This Row],[V1]]</f>
        <v>-0.83870967741935487</v>
      </c>
      <c r="GJ462" s="4">
        <f>Tabela13[[#This Row],[V2]]-Tabela13[[#This Row],[V3]]/Tabela13[[#This Row],[V3]]</f>
        <v>-0.83870967741935487</v>
      </c>
      <c r="GK462" s="4">
        <f>Tabela13[[#This Row],[V2]]-Tabela13[[#This Row],[V4]]/Tabela13[[#This Row],[V4]]</f>
        <v>-0.83870967741935487</v>
      </c>
      <c r="GL462" s="4">
        <f t="shared" si="570"/>
        <v>0.29048655743725427</v>
      </c>
      <c r="GM462" s="4">
        <f t="shared" si="571"/>
        <v>0.43934081346423559</v>
      </c>
      <c r="GN462" s="4">
        <f t="shared" si="572"/>
        <v>0.66118727997689486</v>
      </c>
      <c r="GO462" s="3">
        <f t="shared" si="573"/>
        <v>1</v>
      </c>
      <c r="GP462" s="3">
        <v>100</v>
      </c>
      <c r="GQ462" s="3">
        <f t="shared" si="574"/>
        <v>1.2999999999999998</v>
      </c>
      <c r="GR462" s="3">
        <f t="shared" si="575"/>
        <v>129.99999999999997</v>
      </c>
      <c r="GS462" s="34">
        <f>COUNTIF($D$2:D461,Tabela13[[#This Row],[HomeTeam]])</f>
        <v>22</v>
      </c>
      <c r="GT462" s="34">
        <f>COUNTIF($E$2:E461,Tabela13[[#This Row],[AwayTeam]])</f>
        <v>22</v>
      </c>
      <c r="GU462" s="3">
        <f>IFERROR(AVERAGEIFS($AD$2:AD461,$D$2:D461,Tabela13[[#This Row],[HomeTeam]],$GS$2:GS461,"&gt;="&amp;Tabela13[[#This Row],[Contagem_H]]-5),"")</f>
        <v>1.0263330704710014</v>
      </c>
      <c r="GV462" s="3">
        <f>IFERROR(AVERAGEIFS($G$2:G461,$E$2:E461,Tabela13[[#This Row],[AwayTeam]],$GT$2:GT461,"&gt;="&amp;Tabela13[[#This Row],[Contagem_A]]-5),"")</f>
        <v>1.4</v>
      </c>
      <c r="GW462" s="3">
        <f>IFERROR(AVERAGEIFS($GQ$2:GQ461,$D$2:D461,Tabela13[[#This Row],[HomeTeam]],$GS$2:GS461,"&gt;="&amp;Tabela13[[#This Row],[Contagem_H]]-5),"")</f>
        <v>-1</v>
      </c>
    </row>
    <row r="463" spans="1:205" x14ac:dyDescent="0.25">
      <c r="A463" t="s">
        <v>127</v>
      </c>
      <c r="B463" t="s">
        <v>292</v>
      </c>
      <c r="C463" t="s">
        <v>129</v>
      </c>
      <c r="D463" t="s">
        <v>27</v>
      </c>
      <c r="E463" t="s">
        <v>133</v>
      </c>
      <c r="F463" s="3">
        <v>1</v>
      </c>
      <c r="G463" s="3">
        <v>3</v>
      </c>
      <c r="H463" s="3" t="str">
        <f t="shared" si="576"/>
        <v>A</v>
      </c>
      <c r="I463" s="3">
        <v>2.88</v>
      </c>
      <c r="J463" s="3">
        <v>3.4</v>
      </c>
      <c r="K463" s="3">
        <v>2.4500000000000002</v>
      </c>
      <c r="L463" s="3">
        <v>2.0099999999999998</v>
      </c>
      <c r="M463" s="3">
        <v>1.89</v>
      </c>
      <c r="N463" s="3">
        <f t="shared" si="505"/>
        <v>4</v>
      </c>
      <c r="O463" s="3">
        <f t="shared" si="506"/>
        <v>0</v>
      </c>
      <c r="P463" s="3">
        <f t="shared" si="507"/>
        <v>3</v>
      </c>
      <c r="Q463" s="3">
        <f t="shared" si="508"/>
        <v>4.9503134587168152E-2</v>
      </c>
      <c r="R463" s="3">
        <f t="shared" si="509"/>
        <v>2.6612966911474523E-2</v>
      </c>
      <c r="S463" s="3">
        <f t="shared" si="510"/>
        <v>3.022569027611044</v>
      </c>
      <c r="T463" s="3">
        <f t="shared" si="511"/>
        <v>3.5683106575963714</v>
      </c>
      <c r="U463" s="3">
        <f t="shared" si="512"/>
        <v>2.5712826797385619</v>
      </c>
      <c r="V463" s="3">
        <f t="shared" si="513"/>
        <v>2.1095013005202077</v>
      </c>
      <c r="W463" s="3">
        <f t="shared" si="514"/>
        <v>1.9835609243697476</v>
      </c>
      <c r="X463" s="4">
        <f t="shared" si="515"/>
        <v>0.34722222222222221</v>
      </c>
      <c r="Y463" s="4">
        <f t="shared" si="516"/>
        <v>0.29411764705882354</v>
      </c>
      <c r="Z463" s="4">
        <f t="shared" si="517"/>
        <v>0.4081632653061224</v>
      </c>
      <c r="AA463" s="4">
        <f t="shared" si="518"/>
        <v>0.49751243781094534</v>
      </c>
      <c r="AB463" s="4">
        <f t="shared" si="519"/>
        <v>0.52910052910052918</v>
      </c>
      <c r="AC463" s="4">
        <f t="shared" si="520"/>
        <v>0.67361111111111116</v>
      </c>
      <c r="AD463" s="4">
        <f t="shared" si="521"/>
        <v>1.7040816326530612</v>
      </c>
      <c r="AE463" s="4">
        <f t="shared" si="522"/>
        <v>1.6736111111111112</v>
      </c>
      <c r="AF463" s="4">
        <f t="shared" si="523"/>
        <v>0.70408163265306123</v>
      </c>
      <c r="AG463" s="4">
        <f>IFERROR(AVERAGE(Tabela13[[#This Row],[V1]],Tabela13[[#This Row],[V2]]),"")</f>
        <v>1.1888463718820863</v>
      </c>
      <c r="AH463" s="4">
        <f>IFERROR(AVERAGE(Tabela13[[#This Row],[V1]],Tabela13[[#This Row],[V3]]),"")</f>
        <v>1.1736111111111112</v>
      </c>
      <c r="AI463" s="4">
        <f>IFERROR(AVERAGE(Tabela13[[#This Row],[V1]],Tabela13[[#This Row],[V4]]),"")</f>
        <v>0.68884637188208619</v>
      </c>
      <c r="AJ463" s="4">
        <f>IFERROR(AVERAGE(Tabela13[[#This Row],[V2]],Tabela13[[#This Row],[V1]]),"")</f>
        <v>1.1888463718820863</v>
      </c>
      <c r="AK463" s="4">
        <f>IFERROR(AVERAGE(Tabela13[[#This Row],[V2]],Tabela13[[#This Row],[V3]]),"")</f>
        <v>1.6888463718820863</v>
      </c>
      <c r="AL463" s="4">
        <f>IFERROR(AVERAGE(Tabela13[[#This Row],[V2]],Tabela13[[#This Row],[V4]]),"")</f>
        <v>1.2040816326530612</v>
      </c>
      <c r="AM463" s="4">
        <f>IFERROR(AVERAGE(Tabela13[[#This Row],[V3]],Tabela13[[#This Row],[V1]]),"")</f>
        <v>1.1736111111111112</v>
      </c>
      <c r="AN463" s="4">
        <f>IFERROR(AVERAGE(Tabela13[[#This Row],[V3]],Tabela13[[#This Row],[V2]]),"")</f>
        <v>1.6888463718820863</v>
      </c>
      <c r="AO463" s="4">
        <f>IFERROR(AVERAGE(Tabela13[[#This Row],[V3]],Tabela13[[#This Row],[V4]]),"")</f>
        <v>1.1888463718820863</v>
      </c>
      <c r="AP463" s="4">
        <f>IFERROR(AVERAGE(Tabela13[[#This Row],[V4]],Tabela13[[#This Row],[V1]]),"")</f>
        <v>0.68884637188208619</v>
      </c>
      <c r="AQ463" s="4">
        <f>IFERROR(AVERAGE(Tabela13[[#This Row],[V4]],Tabela13[[#This Row],[V2]]),"")</f>
        <v>1.2040816326530612</v>
      </c>
      <c r="AR463" s="4">
        <f>IFERROR(AVERAGE(Tabela13[[#This Row],[V4]],Tabela13[[#This Row],[V3]]),"")</f>
        <v>1.1888463718820863</v>
      </c>
      <c r="AS463" s="4">
        <f>_xlfn.STDEV.S(Tabela13[[#This Row],[V1]:[V2]])</f>
        <v>0.72865269359515084</v>
      </c>
      <c r="AT463" s="4">
        <f>_xlfn.STDEV.S(Tabela13[[#This Row],[V1]],Tabela13[[#This Row],[V3]])</f>
        <v>0.70710678118654757</v>
      </c>
      <c r="AU463" s="4">
        <f>_xlfn.STDEV.S(Tabela13[[#This Row],[V1]],Tabela13[[#This Row],[V4]])</f>
        <v>2.1545912408603669E-2</v>
      </c>
      <c r="AV463" s="4">
        <f>_xlfn.STDEV.S(Tabela13[[#This Row],[V2]],Tabela13[[#This Row],[V1]])</f>
        <v>0.72865269359515084</v>
      </c>
      <c r="AW463" s="4">
        <f>_xlfn.STDEV.S(Tabela13[[#This Row],[V2]],Tabela13[[#This Row],[V3]])</f>
        <v>2.1545912408603669E-2</v>
      </c>
      <c r="AX463" s="4">
        <f>_xlfn.STDEV.S(Tabela13[[#This Row],[V42]],Tabela13[[#This Row],[V44]])</f>
        <v>1.4357594747816986</v>
      </c>
      <c r="AY463" s="4">
        <f>_xlfn.STDEV.S(Tabela13[[#This Row],[V3]],Tabela13[[#This Row],[V1]])</f>
        <v>0.70710678118654757</v>
      </c>
      <c r="AZ463" s="4">
        <f>_xlfn.STDEV.S(Tabela13[[#This Row],[V3]],Tabela13[[#This Row],[V2]])</f>
        <v>2.1545912408603669E-2</v>
      </c>
      <c r="BA463" s="4">
        <f>_xlfn.STDEV.S(Tabela13[[#This Row],[V3]],Tabela13[[#This Row],[V4]])</f>
        <v>0.68556086877794342</v>
      </c>
      <c r="BB463" s="4">
        <f>_xlfn.STDEV.S(Tabela13[[#This Row],[V4]],Tabela13[[#This Row],[V1]])</f>
        <v>2.1545912408603669E-2</v>
      </c>
      <c r="BC463" s="4">
        <f>_xlfn.STDEV.S(Tabela13[[#This Row],[V4]],Tabela13[[#This Row],[V2]])</f>
        <v>0.70710678118654724</v>
      </c>
      <c r="BD463" s="4">
        <f>_xlfn.STDEV.S(Tabela13[[#This Row],[V4]],Tabela13[[#This Row],[V3]])</f>
        <v>0.68556086877794342</v>
      </c>
      <c r="BE463" s="4">
        <f>Tabela13[[#This Row],[V17]]/Tabela13[[#This Row],[V5]]</f>
        <v>0.61290736198454832</v>
      </c>
      <c r="BF463" s="4">
        <f>Tabela13[[#This Row],[V18]]/Tabela13[[#This Row],[V6]]</f>
        <v>0.60250518633646655</v>
      </c>
      <c r="BG463" s="4">
        <f>Tabela13[[#This Row],[V19]]/Tabela13[[#This Row],[V7]]</f>
        <v>3.1278254902809895E-2</v>
      </c>
      <c r="BH463" s="4">
        <f>Tabela13[[#This Row],[V20]]/Tabela13[[#This Row],[V8]]</f>
        <v>0.61290736198454832</v>
      </c>
      <c r="BI463" s="4">
        <f>Tabela13[[#This Row],[V21]]/Tabela13[[#This Row],[V9]]</f>
        <v>1.2757769307691643E-2</v>
      </c>
      <c r="BJ463" s="4">
        <f>Tabela13[[#This Row],[V22]]/Tabela13[[#This Row],[V10]]</f>
        <v>1.1924104112593767</v>
      </c>
      <c r="BK463" s="4">
        <f>Tabela13[[#This Row],[V23]]/Tabela13[[#This Row],[V11]]</f>
        <v>0.60250518633646655</v>
      </c>
      <c r="BL463" s="4">
        <f>Tabela13[[#This Row],[V24]]/Tabela13[[#This Row],[V12]]</f>
        <v>1.2757769307691643E-2</v>
      </c>
      <c r="BM463" s="4">
        <f>Tabela13[[#This Row],[V25]]/Tabela13[[#This Row],[V13]]</f>
        <v>0.57666060560257115</v>
      </c>
      <c r="BN463" s="4">
        <f>Tabela13[[#This Row],[V26]]/Tabela13[[#This Row],[V14]]</f>
        <v>3.1278254902809895E-2</v>
      </c>
      <c r="BO463" s="4">
        <f>Tabela13[[#This Row],[V27]]/Tabela13[[#This Row],[V15]]</f>
        <v>0.58725817420577653</v>
      </c>
      <c r="BP463" s="4">
        <f>Tabela13[[#This Row],[V28]]/Tabela13[[#This Row],[V16]]</f>
        <v>0.57666060560257115</v>
      </c>
      <c r="BQ463" s="4">
        <f>Tabela13[[#This Row],[V1]]-Tabela13[[#This Row],[V2]]</f>
        <v>-1.0304705215419501</v>
      </c>
      <c r="BR463" s="4">
        <f>Tabela13[[#This Row],[V1]]-Tabela13[[#This Row],[V3]]</f>
        <v>-1</v>
      </c>
      <c r="BS463" s="4">
        <f>Tabela13[[#This Row],[V1]]-Tabela13[[#This Row],[V4]]</f>
        <v>-3.0470521541950069E-2</v>
      </c>
      <c r="BT463" s="4">
        <f>Tabela13[[#This Row],[V2]]-Tabela13[[#This Row],[V1]]</f>
        <v>1.0304705215419501</v>
      </c>
      <c r="BU463" s="4">
        <f>Tabela13[[#This Row],[V2]]-Tabela13[[#This Row],[V3]]</f>
        <v>3.0470521541950069E-2</v>
      </c>
      <c r="BV463" s="4">
        <f>Tabela13[[#This Row],[V2]]-Tabela13[[#This Row],[V4]]</f>
        <v>1</v>
      </c>
      <c r="BW463" s="4">
        <f>AVERAGE(Tabela13[[#This Row],[V41]],Tabela13[[#This Row],[V42]])</f>
        <v>-1.0152352607709751</v>
      </c>
      <c r="BX463" s="4">
        <f>AVERAGE(Tabela13[[#This Row],[V41]],Tabela13[[#This Row],[V43]])</f>
        <v>-0.53047052154195007</v>
      </c>
      <c r="BY463" s="4">
        <f>AVERAGE(Tabela13[[#This Row],[V41]],Tabela13[[#This Row],[V44]])</f>
        <v>0</v>
      </c>
      <c r="BZ463" s="4">
        <f>AVERAGE(Tabela13[[#This Row],[V41]],Tabela13[[#This Row],[V45]])</f>
        <v>-0.5</v>
      </c>
      <c r="CA463" s="4">
        <f>AVERAGE(Tabela13[[#This Row],[V41]],Tabela13[[#This Row],[V46]])</f>
        <v>-1.5235260770975034E-2</v>
      </c>
      <c r="CB463" s="4">
        <f>AVERAGE(Tabela13[[#This Row],[V42]],Tabela13[[#This Row],[V41]])</f>
        <v>-1.0152352607709751</v>
      </c>
      <c r="CC463" s="4">
        <f>AVERAGE(Tabela13[[#This Row],[V42]],Tabela13[[#This Row],[V43]])</f>
        <v>-0.51523526077097503</v>
      </c>
      <c r="CD463" s="4">
        <f>AVERAGE(Tabela13[[#This Row],[V42]],Tabela13[[#This Row],[V44]])</f>
        <v>1.5235260770975034E-2</v>
      </c>
      <c r="CE463" s="4">
        <f>AVERAGE(Tabela13[[#This Row],[V42]],Tabela13[[#This Row],[V45]])</f>
        <v>-0.48476473922902497</v>
      </c>
      <c r="CF463" s="4">
        <f>AVERAGE(Tabela13[[#This Row],[V42]],Tabela13[[#This Row],[V46]])</f>
        <v>0</v>
      </c>
      <c r="CG463" s="4">
        <f>AVERAGE(Tabela13[[#This Row],[V43]],Tabela13[[#This Row],[V41]])</f>
        <v>-0.53047052154195007</v>
      </c>
      <c r="CH463" s="4">
        <f>AVERAGE(Tabela13[[#This Row],[V43]],Tabela13[[#This Row],[V42]])</f>
        <v>-0.51523526077097503</v>
      </c>
      <c r="CI463" s="4">
        <f>AVERAGE(Tabela13[[#This Row],[V43]],Tabela13[[#This Row],[V44]])</f>
        <v>0.5</v>
      </c>
      <c r="CJ463" s="4">
        <f>AVERAGE(Tabela13[[#This Row],[V43]],Tabela13[[#This Row],[V45]])</f>
        <v>0</v>
      </c>
      <c r="CK463" s="4">
        <f>AVERAGE(Tabela13[[#This Row],[V43]],Tabela13[[#This Row],[V46]])</f>
        <v>0.48476473922902497</v>
      </c>
      <c r="CL463" s="4">
        <f>AVERAGE(Tabela13[[#This Row],[V44]],Tabela13[[#This Row],[V41]])</f>
        <v>0</v>
      </c>
      <c r="CM463" s="4">
        <f>AVERAGE(Tabela13[[#This Row],[V44]],Tabela13[[#This Row],[V42]])</f>
        <v>1.5235260770975034E-2</v>
      </c>
      <c r="CN463" s="4">
        <f>AVERAGE(Tabela13[[#This Row],[V44]],Tabela13[[#This Row],[V43]])</f>
        <v>0.5</v>
      </c>
      <c r="CO463" s="4">
        <f>AVERAGE(Tabela13[[#This Row],[V44]],Tabela13[[#This Row],[V45]])</f>
        <v>0.53047052154195007</v>
      </c>
      <c r="CP463" s="4">
        <f>AVERAGE(Tabela13[[#This Row],[V44]],Tabela13[[#This Row],[V46]])</f>
        <v>1.0152352607709751</v>
      </c>
      <c r="CQ463" s="4">
        <f>AVERAGE(Tabela13[[#This Row],[V45]],Tabela13[[#This Row],[V41]])</f>
        <v>-0.5</v>
      </c>
      <c r="CR463" s="4">
        <f>AVERAGE(Tabela13[[#This Row],[V45]],Tabela13[[#This Row],[V42]])</f>
        <v>-0.48476473922902497</v>
      </c>
      <c r="CS463" s="4">
        <f>AVERAGE(Tabela13[[#This Row],[V45]],Tabela13[[#This Row],[V43]])</f>
        <v>0</v>
      </c>
      <c r="CT463" s="4">
        <f>AVERAGE(Tabela13[[#This Row],[V45]],Tabela13[[#This Row],[V44]])</f>
        <v>0.53047052154195007</v>
      </c>
      <c r="CU463" s="4">
        <f>AVERAGE(Tabela13[[#This Row],[V45]],Tabela13[[#This Row],[V46]])</f>
        <v>0.51523526077097503</v>
      </c>
      <c r="CV463" s="4">
        <f>AVERAGE(Tabela13[[#This Row],[V46]],Tabela13[[#This Row],[V41]])</f>
        <v>-1.5235260770975034E-2</v>
      </c>
      <c r="CW463" s="4">
        <f>AVERAGE(Tabela13[[#This Row],[V46]],Tabela13[[#This Row],[V42]])</f>
        <v>0</v>
      </c>
      <c r="CX463" s="4">
        <f>AVERAGE(Tabela13[[#This Row],[V46]],Tabela13[[#This Row],[V43]])</f>
        <v>0.48476473922902497</v>
      </c>
      <c r="CY463" s="4">
        <f>AVERAGE(Tabela13[[#This Row],[V46]],Tabela13[[#This Row],[V44]])</f>
        <v>1.0152352607709751</v>
      </c>
      <c r="CZ463" s="4">
        <f>AVERAGE(Tabela13[[#This Row],[V46]],Tabela13[[#This Row],[V45]])</f>
        <v>0.51523526077097503</v>
      </c>
      <c r="DA463" s="3">
        <f>_xlfn.STDEV.S(Tabela13[[#This Row],[V41]],Tabela13[[#This Row],[V42]])</f>
        <v>2.1545912408603669E-2</v>
      </c>
      <c r="DB463" s="3">
        <f>_xlfn.STDEV.S(Tabela13[[#This Row],[V41]],Tabela13[[#This Row],[V43]])</f>
        <v>0.70710678118654757</v>
      </c>
      <c r="DC463" s="3">
        <f>_xlfn.STDEV.S(Tabela13[[#This Row],[V41]],Tabela13[[#This Row],[V44]])</f>
        <v>1.4573053871903023</v>
      </c>
      <c r="DD463" s="3">
        <f>_xlfn.STDEV.S(Tabela13[[#This Row],[V41]],Tabela13[[#This Row],[V45]])</f>
        <v>0.75019860600375488</v>
      </c>
      <c r="DE463" s="3">
        <f>_xlfn.STDEV.S(Tabela13[[#This Row],[V41]],Tabela13[[#This Row],[V46]])</f>
        <v>1.4357594747816986</v>
      </c>
      <c r="DF463" s="3">
        <f>_xlfn.STDEV.S(Tabela13[[#This Row],[V42]],Tabela13[[#This Row],[V41]])</f>
        <v>2.1545912408603669E-2</v>
      </c>
      <c r="DG463" s="3">
        <f>_xlfn.STDEV.S(Tabela13[[#This Row],[V42]],Tabela13[[#This Row],[V43]])</f>
        <v>0.68556086877794387</v>
      </c>
      <c r="DH463" s="3">
        <f>_xlfn.STDEV.S(Tabela13[[#This Row],[V42]],Tabela13[[#This Row],[V44]])</f>
        <v>1.4357594747816986</v>
      </c>
      <c r="DI463" s="3">
        <f>_xlfn.STDEV.S(Tabela13[[#This Row],[V42]],Tabela13[[#This Row],[V45]])</f>
        <v>0.72865269359515117</v>
      </c>
      <c r="DJ463" s="3">
        <f>_xlfn.STDEV.S(Tabela13[[#This Row],[V42]],Tabela13[[#This Row],[V46]])</f>
        <v>1.4142135623730951</v>
      </c>
      <c r="DK463" s="3">
        <f>_xlfn.STDEV.S(Tabela13[[#This Row],[V43]],Tabela13[[#This Row],[V41]])</f>
        <v>0.70710678118654757</v>
      </c>
      <c r="DL463" s="3">
        <f>_xlfn.STDEV.S(Tabela13[[#This Row],[V43]],Tabela13[[#This Row],[V42]])</f>
        <v>0.68556086877794387</v>
      </c>
      <c r="DM463" s="3">
        <f>_xlfn.STDEV.S(Tabela13[[#This Row],[V43]],Tabela13[[#This Row],[V44]])</f>
        <v>0.75019860600375488</v>
      </c>
      <c r="DN463" s="3">
        <f>_xlfn.STDEV.S(Tabela13[[#This Row],[V43]],Tabela13[[#This Row],[V45]])</f>
        <v>4.3091824817207337E-2</v>
      </c>
      <c r="DO463" s="3">
        <f>_xlfn.STDEV.S(Tabela13[[#This Row],[V43]],Tabela13[[#This Row],[V46]])</f>
        <v>0.72865269359515117</v>
      </c>
      <c r="DP463" s="3">
        <f>_xlfn.STDEV.S(Tabela13[[#This Row],[V44]],Tabela13[[#This Row],[V41]])</f>
        <v>1.4573053871903023</v>
      </c>
      <c r="DQ463" s="3">
        <f>_xlfn.STDEV.S(Tabela13[[#This Row],[V44]],Tabela13[[#This Row],[V42]])</f>
        <v>1.4357594747816986</v>
      </c>
      <c r="DR463" s="3">
        <f>_xlfn.STDEV.S(Tabela13[[#This Row],[V44]],Tabela13[[#This Row],[V43]])</f>
        <v>0.75019860600375488</v>
      </c>
      <c r="DS463" s="3">
        <f>_xlfn.STDEV.S(Tabela13[[#This Row],[V44]],Tabela13[[#This Row],[V45]])</f>
        <v>0.70710678118654757</v>
      </c>
      <c r="DT463" s="3">
        <f>_xlfn.STDEV.S(Tabela13[[#This Row],[V44]],Tabela13[[#This Row],[V46]])</f>
        <v>2.1545912408603669E-2</v>
      </c>
      <c r="DU463" s="3">
        <f>_xlfn.STDEV.S(Tabela13[[#This Row],[V45]],Tabela13[[#This Row],[V41]])</f>
        <v>0.75019860600375488</v>
      </c>
      <c r="DV463" s="3">
        <f>_xlfn.STDEV.S(Tabela13[[#This Row],[V45]],Tabela13[[#This Row],[V42]])</f>
        <v>0.72865269359515117</v>
      </c>
      <c r="DW463" s="3">
        <f>_xlfn.STDEV.S(Tabela13[[#This Row],[V45]],Tabela13[[#This Row],[V43]])</f>
        <v>4.3091824817207337E-2</v>
      </c>
      <c r="DX463" s="3">
        <f>_xlfn.STDEV.S(Tabela13[[#This Row],[V45]],Tabela13[[#This Row],[V44]])</f>
        <v>0.70710678118654757</v>
      </c>
      <c r="DY463" s="3">
        <f>_xlfn.STDEV.S(Tabela13[[#This Row],[V45]],Tabela13[[#This Row],[V46]])</f>
        <v>0.68556086877794387</v>
      </c>
      <c r="DZ463" s="3">
        <f>_xlfn.STDEV.S(Tabela13[[#This Row],[V46]],Tabela13[[#This Row],[V41]])</f>
        <v>1.4357594747816986</v>
      </c>
      <c r="EA463" s="3">
        <f>_xlfn.STDEV.S(Tabela13[[#This Row],[V46]],Tabela13[[#This Row],[V42]])</f>
        <v>1.4142135623730951</v>
      </c>
      <c r="EB463" s="3">
        <f>_xlfn.STDEV.S(Tabela13[[#This Row],[V46]],Tabela13[[#This Row],[V43]])</f>
        <v>0.72865269359515117</v>
      </c>
      <c r="EC463" s="3">
        <f>_xlfn.STDEV.S(Tabela13[[#This Row],[V46]],Tabela13[[#This Row],[V44]])</f>
        <v>2.1545912408603669E-2</v>
      </c>
      <c r="ED463" s="3">
        <f>_xlfn.STDEV.S(Tabela13[[#This Row],[V46]],Tabela13[[#This Row],[V45]])</f>
        <v>0.68556086877794387</v>
      </c>
      <c r="EE463" s="3">
        <f t="shared" si="524"/>
        <v>-2.1222580855043967E-2</v>
      </c>
      <c r="EF463" s="3">
        <f t="shared" si="525"/>
        <v>-1.3329803494662784</v>
      </c>
      <c r="EG463" s="3" t="str">
        <f t="shared" si="526"/>
        <v/>
      </c>
      <c r="EH463" s="3">
        <f t="shared" si="527"/>
        <v>-1.5003972120075098</v>
      </c>
      <c r="EI463" s="3">
        <f t="shared" si="528"/>
        <v>-94.239245154043545</v>
      </c>
      <c r="EJ463" s="3">
        <f t="shared" si="529"/>
        <v>-2.1222580855043967E-2</v>
      </c>
      <c r="EK463" s="3">
        <f t="shared" si="530"/>
        <v>-1.3305783221282277</v>
      </c>
      <c r="EL463" s="3">
        <f t="shared" si="531"/>
        <v>94.239245154043545</v>
      </c>
      <c r="EM463" s="3">
        <f t="shared" si="532"/>
        <v>-1.5031058050014285</v>
      </c>
      <c r="EN463" s="3" t="str">
        <f t="shared" si="533"/>
        <v/>
      </c>
      <c r="EO463" s="3">
        <f t="shared" si="534"/>
        <v>-1.3329803494662784</v>
      </c>
      <c r="EP463" s="3">
        <f t="shared" si="535"/>
        <v>-1.3305783221282277</v>
      </c>
      <c r="EQ463" s="3">
        <f t="shared" si="536"/>
        <v>1.5003972120075098</v>
      </c>
      <c r="ER463" s="3" t="str">
        <f t="shared" si="537"/>
        <v/>
      </c>
      <c r="ES463" s="3" t="str">
        <f t="shared" si="538"/>
        <v/>
      </c>
      <c r="ET463" s="3" t="str">
        <f t="shared" si="539"/>
        <v/>
      </c>
      <c r="EU463" s="3" t="str">
        <f t="shared" si="540"/>
        <v/>
      </c>
      <c r="EV463" s="3">
        <f t="shared" si="541"/>
        <v>1.5003972120075098</v>
      </c>
      <c r="EW463" s="3">
        <f t="shared" si="542"/>
        <v>1.3329803494662784</v>
      </c>
      <c r="EX463" s="3">
        <f t="shared" si="543"/>
        <v>2.1222580855043967E-2</v>
      </c>
      <c r="EY463" s="3">
        <f t="shared" si="544"/>
        <v>-1.5003972120075098</v>
      </c>
      <c r="EZ463" s="3">
        <f t="shared" si="545"/>
        <v>-1.5031058050014285</v>
      </c>
      <c r="FA463" s="3" t="str">
        <f t="shared" si="546"/>
        <v/>
      </c>
      <c r="FB463" s="3">
        <f t="shared" si="547"/>
        <v>1.3329803494662784</v>
      </c>
      <c r="FC463" s="3">
        <f t="shared" si="548"/>
        <v>1.3305783221282277</v>
      </c>
      <c r="FD463" s="3">
        <f t="shared" si="549"/>
        <v>-94.239245154043545</v>
      </c>
      <c r="FE463" s="3" t="str">
        <f t="shared" si="550"/>
        <v/>
      </c>
      <c r="FF463" s="3">
        <f t="shared" si="551"/>
        <v>1.5031058050014285</v>
      </c>
      <c r="FG463" s="3">
        <f t="shared" si="552"/>
        <v>2.1222580855043967E-2</v>
      </c>
      <c r="FH463" s="3">
        <f t="shared" si="553"/>
        <v>1.3305783221282277</v>
      </c>
      <c r="FI463" s="4">
        <f t="shared" si="554"/>
        <v>0.4081632653061224</v>
      </c>
      <c r="FJ463" s="4">
        <f t="shared" si="555"/>
        <v>1.0416666666666665</v>
      </c>
      <c r="FK463" s="4">
        <f t="shared" si="556"/>
        <v>1.2727778219080152</v>
      </c>
      <c r="FL463" s="4">
        <f t="shared" si="557"/>
        <v>1.4469775200571928</v>
      </c>
      <c r="FM463" s="4">
        <f>Tabela13[[#This Row],[V139]]-Tabela13[[#This Row],[V140]]</f>
        <v>-0.17419969814917757</v>
      </c>
      <c r="FN463" s="4">
        <f>Tabela13[[#This Row],[V1]]-Tabela13[[#This Row],[V2]]/2</f>
        <v>-0.17842970521541945</v>
      </c>
      <c r="FO463" s="4">
        <f>Tabela13[[#This Row],[V1]]-Tabela13[[#This Row],[V3]]/2</f>
        <v>-0.16319444444444442</v>
      </c>
      <c r="FP463" s="4">
        <f>Tabela13[[#This Row],[V1]]-Tabela13[[#This Row],[V4]]/2</f>
        <v>0.32157029478458055</v>
      </c>
      <c r="FQ463" s="4">
        <f>Tabela13[[#This Row],[V2]]-Tabela13[[#This Row],[V1]]/2</f>
        <v>1.3672760770975056</v>
      </c>
      <c r="FR463" s="4">
        <f>Tabela13[[#This Row],[V2]]-Tabela13[[#This Row],[V3]]/2</f>
        <v>0.86727607709750565</v>
      </c>
      <c r="FS463" s="4">
        <f>Tabela13[[#This Row],[V2]]-Tabela13[[#This Row],[V4]]/2</f>
        <v>1.3520408163265305</v>
      </c>
      <c r="FT463" s="4">
        <f t="shared" si="558"/>
        <v>-0.17657150893090914</v>
      </c>
      <c r="FU463" s="4">
        <f t="shared" si="559"/>
        <v>-0.16176840859910677</v>
      </c>
      <c r="FV463" s="4">
        <f t="shared" si="560"/>
        <v>0.31112672745307007</v>
      </c>
      <c r="FW463" s="4">
        <f t="shared" si="561"/>
        <v>0.93931813342419601</v>
      </c>
      <c r="FX463" s="4">
        <f t="shared" si="562"/>
        <v>0.71443860723569452</v>
      </c>
      <c r="FY463" s="4">
        <f t="shared" si="563"/>
        <v>0.93396987616036375</v>
      </c>
      <c r="FZ463" s="4">
        <f t="shared" si="564"/>
        <v>-31.782871607563646</v>
      </c>
      <c r="GA463" s="4">
        <f t="shared" si="565"/>
        <v>-29.118313547839218</v>
      </c>
      <c r="GB463" s="4">
        <f t="shared" si="566"/>
        <v>56.002810941552617</v>
      </c>
      <c r="GC463" s="4">
        <f t="shared" si="567"/>
        <v>169.07726401635529</v>
      </c>
      <c r="GD463" s="4">
        <f t="shared" si="568"/>
        <v>128.59894930242501</v>
      </c>
      <c r="GE463" s="4">
        <f t="shared" si="569"/>
        <v>168.11457770886548</v>
      </c>
      <c r="GF463" s="4">
        <f>Tabela13[[#This Row],[V1]]-Tabela13[[#This Row],[V2]]/Tabela13[[#This Row],[V2]]</f>
        <v>-0.32638888888888884</v>
      </c>
      <c r="GG463" s="4">
        <f>Tabela13[[#This Row],[V1]]-Tabela13[[#This Row],[V3]]/Tabela13[[#This Row],[V3]]</f>
        <v>-0.32638888888888884</v>
      </c>
      <c r="GH463" s="4">
        <f>Tabela13[[#This Row],[V1]]-Tabela13[[#This Row],[V4]]/Tabela13[[#This Row],[V4]]</f>
        <v>-0.32638888888888884</v>
      </c>
      <c r="GI463" s="4">
        <f>Tabela13[[#This Row],[V2]]-Tabela13[[#This Row],[V1]]/Tabela13[[#This Row],[V1]]</f>
        <v>0.70408163265306123</v>
      </c>
      <c r="GJ463" s="4">
        <f>Tabela13[[#This Row],[V2]]-Tabela13[[#This Row],[V3]]/Tabela13[[#This Row],[V3]]</f>
        <v>0.70408163265306123</v>
      </c>
      <c r="GK463" s="4">
        <f>Tabela13[[#This Row],[V2]]-Tabela13[[#This Row],[V4]]/Tabela13[[#This Row],[V4]]</f>
        <v>0.70408163265306123</v>
      </c>
      <c r="GL463" s="4">
        <f t="shared" si="570"/>
        <v>0.5776182282104787</v>
      </c>
      <c r="GM463" s="4">
        <f t="shared" si="571"/>
        <v>1.1888463718820863</v>
      </c>
      <c r="GN463" s="4">
        <f t="shared" si="572"/>
        <v>0.48586448331085857</v>
      </c>
      <c r="GO463" s="3">
        <f t="shared" si="573"/>
        <v>0</v>
      </c>
      <c r="GP463" s="3">
        <v>100</v>
      </c>
      <c r="GQ463" s="3">
        <f t="shared" si="574"/>
        <v>-1</v>
      </c>
      <c r="GR463" s="3">
        <f t="shared" si="575"/>
        <v>-100</v>
      </c>
      <c r="GS463" s="34">
        <f>COUNTIF($D$2:D462,Tabela13[[#This Row],[HomeTeam]])</f>
        <v>4</v>
      </c>
      <c r="GT463" s="34">
        <f>COUNTIF($E$2:E462,Tabela13[[#This Row],[AwayTeam]])</f>
        <v>23</v>
      </c>
      <c r="GU463" s="3">
        <f>IFERROR(AVERAGEIFS($AD$2:AD462,$D$2:D462,Tabela13[[#This Row],[HomeTeam]],$GS$2:GS462,"&gt;="&amp;Tabela13[[#This Row],[Contagem_H]]-5),"")</f>
        <v>0.73931126504655909</v>
      </c>
      <c r="GV463" s="3">
        <f>IFERROR(AVERAGEIFS($G$2:G462,$E$2:E462,Tabela13[[#This Row],[AwayTeam]],$GT$2:GT462,"&gt;="&amp;Tabela13[[#This Row],[Contagem_A]]-5),"")</f>
        <v>1.4</v>
      </c>
      <c r="GW463" s="3">
        <f>IFERROR(AVERAGEIFS($GQ$2:GQ462,$D$2:D462,Tabela13[[#This Row],[HomeTeam]],$GS$2:GS462,"&gt;="&amp;Tabela13[[#This Row],[Contagem_H]]-5),"")</f>
        <v>-0.125</v>
      </c>
    </row>
    <row r="464" spans="1:205" x14ac:dyDescent="0.25">
      <c r="A464" t="s">
        <v>127</v>
      </c>
      <c r="B464" t="s">
        <v>293</v>
      </c>
      <c r="C464" t="s">
        <v>134</v>
      </c>
      <c r="D464" t="s">
        <v>21</v>
      </c>
      <c r="E464" t="s">
        <v>13</v>
      </c>
      <c r="F464" s="3">
        <v>1</v>
      </c>
      <c r="G464" s="3">
        <v>1</v>
      </c>
      <c r="H464" s="3" t="str">
        <f t="shared" si="576"/>
        <v>D</v>
      </c>
      <c r="I464" s="3">
        <v>1.75</v>
      </c>
      <c r="J464" s="3">
        <v>3.9</v>
      </c>
      <c r="K464" s="3">
        <v>4.33</v>
      </c>
      <c r="L464" s="3">
        <v>1.62</v>
      </c>
      <c r="M464" s="3">
        <v>2.2999999999999998</v>
      </c>
      <c r="N464" s="3">
        <f t="shared" si="505"/>
        <v>2</v>
      </c>
      <c r="O464" s="3">
        <f t="shared" si="506"/>
        <v>1</v>
      </c>
      <c r="P464" s="3">
        <f t="shared" si="507"/>
        <v>1</v>
      </c>
      <c r="Q464" s="3">
        <f t="shared" si="508"/>
        <v>5.8785710055917928E-2</v>
      </c>
      <c r="R464" s="3">
        <f t="shared" si="509"/>
        <v>5.2066559312936134E-2</v>
      </c>
      <c r="S464" s="3">
        <f t="shared" si="510"/>
        <v>1.8528749925978563</v>
      </c>
      <c r="T464" s="3">
        <f t="shared" si="511"/>
        <v>4.1292642692180799</v>
      </c>
      <c r="U464" s="3">
        <f t="shared" si="512"/>
        <v>4.584542124542125</v>
      </c>
      <c r="V464" s="3">
        <f t="shared" si="513"/>
        <v>1.7152328502905871</v>
      </c>
      <c r="W464" s="3">
        <f t="shared" si="514"/>
        <v>2.4352071331286109</v>
      </c>
      <c r="X464" s="4">
        <f t="shared" si="515"/>
        <v>0.5714285714285714</v>
      </c>
      <c r="Y464" s="4">
        <f t="shared" si="516"/>
        <v>0.25641025641025644</v>
      </c>
      <c r="Z464" s="4">
        <f t="shared" si="517"/>
        <v>0.23094688221709006</v>
      </c>
      <c r="AA464" s="4">
        <f t="shared" si="518"/>
        <v>0.61728395061728392</v>
      </c>
      <c r="AB464" s="4">
        <f t="shared" si="519"/>
        <v>0.43478260869565222</v>
      </c>
      <c r="AC464" s="4">
        <f t="shared" si="520"/>
        <v>0.7857142857142857</v>
      </c>
      <c r="AD464" s="4">
        <f t="shared" si="521"/>
        <v>0.61547344110854507</v>
      </c>
      <c r="AE464" s="4">
        <f t="shared" si="522"/>
        <v>0.7857142857142857</v>
      </c>
      <c r="AF464" s="4">
        <f t="shared" si="523"/>
        <v>0.61547344110854507</v>
      </c>
      <c r="AG464" s="4">
        <f>IFERROR(AVERAGE(Tabela13[[#This Row],[V1]],Tabela13[[#This Row],[V2]]),"")</f>
        <v>0.70059386341141539</v>
      </c>
      <c r="AH464" s="4">
        <f>IFERROR(AVERAGE(Tabela13[[#This Row],[V1]],Tabela13[[#This Row],[V3]]),"")</f>
        <v>0.7857142857142857</v>
      </c>
      <c r="AI464" s="4">
        <f>IFERROR(AVERAGE(Tabela13[[#This Row],[V1]],Tabela13[[#This Row],[V4]]),"")</f>
        <v>0.70059386341141539</v>
      </c>
      <c r="AJ464" s="4">
        <f>IFERROR(AVERAGE(Tabela13[[#This Row],[V2]],Tabela13[[#This Row],[V1]]),"")</f>
        <v>0.70059386341141539</v>
      </c>
      <c r="AK464" s="4">
        <f>IFERROR(AVERAGE(Tabela13[[#This Row],[V2]],Tabela13[[#This Row],[V3]]),"")</f>
        <v>0.70059386341141539</v>
      </c>
      <c r="AL464" s="4">
        <f>IFERROR(AVERAGE(Tabela13[[#This Row],[V2]],Tabela13[[#This Row],[V4]]),"")</f>
        <v>0.61547344110854507</v>
      </c>
      <c r="AM464" s="4">
        <f>IFERROR(AVERAGE(Tabela13[[#This Row],[V3]],Tabela13[[#This Row],[V1]]),"")</f>
        <v>0.7857142857142857</v>
      </c>
      <c r="AN464" s="4">
        <f>IFERROR(AVERAGE(Tabela13[[#This Row],[V3]],Tabela13[[#This Row],[V2]]),"")</f>
        <v>0.70059386341141539</v>
      </c>
      <c r="AO464" s="4">
        <f>IFERROR(AVERAGE(Tabela13[[#This Row],[V3]],Tabela13[[#This Row],[V4]]),"")</f>
        <v>0.70059386341141539</v>
      </c>
      <c r="AP464" s="4">
        <f>IFERROR(AVERAGE(Tabela13[[#This Row],[V4]],Tabela13[[#This Row],[V1]]),"")</f>
        <v>0.70059386341141539</v>
      </c>
      <c r="AQ464" s="4">
        <f>IFERROR(AVERAGE(Tabela13[[#This Row],[V4]],Tabela13[[#This Row],[V2]]),"")</f>
        <v>0.61547344110854507</v>
      </c>
      <c r="AR464" s="4">
        <f>IFERROR(AVERAGE(Tabela13[[#This Row],[V4]],Tabela13[[#This Row],[V3]]),"")</f>
        <v>0.70059386341141539</v>
      </c>
      <c r="AS464" s="4">
        <f>_xlfn.STDEV.S(Tabela13[[#This Row],[V1]:[V2]])</f>
        <v>0.1203784556556448</v>
      </c>
      <c r="AT464" s="4">
        <f>_xlfn.STDEV.S(Tabela13[[#This Row],[V1]],Tabela13[[#This Row],[V3]])</f>
        <v>0</v>
      </c>
      <c r="AU464" s="4">
        <f>_xlfn.STDEV.S(Tabela13[[#This Row],[V1]],Tabela13[[#This Row],[V4]])</f>
        <v>0.1203784556556448</v>
      </c>
      <c r="AV464" s="4">
        <f>_xlfn.STDEV.S(Tabela13[[#This Row],[V2]],Tabela13[[#This Row],[V1]])</f>
        <v>0.1203784556556448</v>
      </c>
      <c r="AW464" s="4">
        <f>_xlfn.STDEV.S(Tabela13[[#This Row],[V2]],Tabela13[[#This Row],[V3]])</f>
        <v>0.1203784556556448</v>
      </c>
      <c r="AX464" s="4">
        <f>_xlfn.STDEV.S(Tabela13[[#This Row],[V42]],Tabela13[[#This Row],[V44]])</f>
        <v>0.12037845565564448</v>
      </c>
      <c r="AY464" s="4">
        <f>_xlfn.STDEV.S(Tabela13[[#This Row],[V3]],Tabela13[[#This Row],[V1]])</f>
        <v>0</v>
      </c>
      <c r="AZ464" s="4">
        <f>_xlfn.STDEV.S(Tabela13[[#This Row],[V3]],Tabela13[[#This Row],[V2]])</f>
        <v>0.1203784556556448</v>
      </c>
      <c r="BA464" s="4">
        <f>_xlfn.STDEV.S(Tabela13[[#This Row],[V3]],Tabela13[[#This Row],[V4]])</f>
        <v>0.1203784556556448</v>
      </c>
      <c r="BB464" s="4">
        <f>_xlfn.STDEV.S(Tabela13[[#This Row],[V4]],Tabela13[[#This Row],[V1]])</f>
        <v>0.1203784556556448</v>
      </c>
      <c r="BC464" s="4">
        <f>_xlfn.STDEV.S(Tabela13[[#This Row],[V4]],Tabela13[[#This Row],[V2]])</f>
        <v>0</v>
      </c>
      <c r="BD464" s="4">
        <f>_xlfn.STDEV.S(Tabela13[[#This Row],[V4]],Tabela13[[#This Row],[V3]])</f>
        <v>0.1203784556556448</v>
      </c>
      <c r="BE464" s="4">
        <f>Tabela13[[#This Row],[V17]]/Tabela13[[#This Row],[V5]]</f>
        <v>0.17182345142088976</v>
      </c>
      <c r="BF464" s="4">
        <f>Tabela13[[#This Row],[V18]]/Tabela13[[#This Row],[V6]]</f>
        <v>0</v>
      </c>
      <c r="BG464" s="4">
        <f>Tabela13[[#This Row],[V19]]/Tabela13[[#This Row],[V7]]</f>
        <v>0.17182345142088976</v>
      </c>
      <c r="BH464" s="4">
        <f>Tabela13[[#This Row],[V20]]/Tabela13[[#This Row],[V8]]</f>
        <v>0.17182345142088976</v>
      </c>
      <c r="BI464" s="4">
        <f>Tabela13[[#This Row],[V21]]/Tabela13[[#This Row],[V9]]</f>
        <v>0.17182345142088976</v>
      </c>
      <c r="BJ464" s="4">
        <f>Tabela13[[#This Row],[V22]]/Tabela13[[#This Row],[V10]]</f>
        <v>0.19558675909528728</v>
      </c>
      <c r="BK464" s="4">
        <f>Tabela13[[#This Row],[V23]]/Tabela13[[#This Row],[V11]]</f>
        <v>0</v>
      </c>
      <c r="BL464" s="4">
        <f>Tabela13[[#This Row],[V24]]/Tabela13[[#This Row],[V12]]</f>
        <v>0.17182345142088976</v>
      </c>
      <c r="BM464" s="4">
        <f>Tabela13[[#This Row],[V25]]/Tabela13[[#This Row],[V13]]</f>
        <v>0.17182345142088976</v>
      </c>
      <c r="BN464" s="4">
        <f>Tabela13[[#This Row],[V26]]/Tabela13[[#This Row],[V14]]</f>
        <v>0.17182345142088976</v>
      </c>
      <c r="BO464" s="4">
        <f>Tabela13[[#This Row],[V27]]/Tabela13[[#This Row],[V15]]</f>
        <v>0</v>
      </c>
      <c r="BP464" s="4">
        <f>Tabela13[[#This Row],[V28]]/Tabela13[[#This Row],[V16]]</f>
        <v>0.17182345142088976</v>
      </c>
      <c r="BQ464" s="4">
        <f>Tabela13[[#This Row],[V1]]-Tabela13[[#This Row],[V2]]</f>
        <v>0.17024084460574063</v>
      </c>
      <c r="BR464" s="4">
        <f>Tabela13[[#This Row],[V1]]-Tabela13[[#This Row],[V3]]</f>
        <v>0</v>
      </c>
      <c r="BS464" s="4">
        <f>Tabela13[[#This Row],[V1]]-Tabela13[[#This Row],[V4]]</f>
        <v>0.17024084460574063</v>
      </c>
      <c r="BT464" s="4">
        <f>Tabela13[[#This Row],[V2]]-Tabela13[[#This Row],[V1]]</f>
        <v>-0.17024084460574063</v>
      </c>
      <c r="BU464" s="4">
        <f>Tabela13[[#This Row],[V2]]-Tabela13[[#This Row],[V3]]</f>
        <v>-0.17024084460574063</v>
      </c>
      <c r="BV464" s="4">
        <f>Tabela13[[#This Row],[V2]]-Tabela13[[#This Row],[V4]]</f>
        <v>0</v>
      </c>
      <c r="BW464" s="4">
        <f>AVERAGE(Tabela13[[#This Row],[V41]],Tabela13[[#This Row],[V42]])</f>
        <v>8.5120422302870313E-2</v>
      </c>
      <c r="BX464" s="4">
        <f>AVERAGE(Tabela13[[#This Row],[V41]],Tabela13[[#This Row],[V43]])</f>
        <v>0.17024084460574063</v>
      </c>
      <c r="BY464" s="4">
        <f>AVERAGE(Tabela13[[#This Row],[V41]],Tabela13[[#This Row],[V44]])</f>
        <v>0</v>
      </c>
      <c r="BZ464" s="4">
        <f>AVERAGE(Tabela13[[#This Row],[V41]],Tabela13[[#This Row],[V45]])</f>
        <v>0</v>
      </c>
      <c r="CA464" s="4">
        <f>AVERAGE(Tabela13[[#This Row],[V41]],Tabela13[[#This Row],[V46]])</f>
        <v>8.5120422302870313E-2</v>
      </c>
      <c r="CB464" s="4">
        <f>AVERAGE(Tabela13[[#This Row],[V42]],Tabela13[[#This Row],[V41]])</f>
        <v>8.5120422302870313E-2</v>
      </c>
      <c r="CC464" s="4">
        <f>AVERAGE(Tabela13[[#This Row],[V42]],Tabela13[[#This Row],[V43]])</f>
        <v>8.5120422302870313E-2</v>
      </c>
      <c r="CD464" s="4">
        <f>AVERAGE(Tabela13[[#This Row],[V42]],Tabela13[[#This Row],[V44]])</f>
        <v>-8.5120422302870313E-2</v>
      </c>
      <c r="CE464" s="4">
        <f>AVERAGE(Tabela13[[#This Row],[V42]],Tabela13[[#This Row],[V45]])</f>
        <v>-8.5120422302870313E-2</v>
      </c>
      <c r="CF464" s="4">
        <f>AVERAGE(Tabela13[[#This Row],[V42]],Tabela13[[#This Row],[V46]])</f>
        <v>0</v>
      </c>
      <c r="CG464" s="4">
        <f>AVERAGE(Tabela13[[#This Row],[V43]],Tabela13[[#This Row],[V41]])</f>
        <v>0.17024084460574063</v>
      </c>
      <c r="CH464" s="4">
        <f>AVERAGE(Tabela13[[#This Row],[V43]],Tabela13[[#This Row],[V42]])</f>
        <v>8.5120422302870313E-2</v>
      </c>
      <c r="CI464" s="4">
        <f>AVERAGE(Tabela13[[#This Row],[V43]],Tabela13[[#This Row],[V44]])</f>
        <v>0</v>
      </c>
      <c r="CJ464" s="4">
        <f>AVERAGE(Tabela13[[#This Row],[V43]],Tabela13[[#This Row],[V45]])</f>
        <v>0</v>
      </c>
      <c r="CK464" s="4">
        <f>AVERAGE(Tabela13[[#This Row],[V43]],Tabela13[[#This Row],[V46]])</f>
        <v>8.5120422302870313E-2</v>
      </c>
      <c r="CL464" s="4">
        <f>AVERAGE(Tabela13[[#This Row],[V44]],Tabela13[[#This Row],[V41]])</f>
        <v>0</v>
      </c>
      <c r="CM464" s="4">
        <f>AVERAGE(Tabela13[[#This Row],[V44]],Tabela13[[#This Row],[V42]])</f>
        <v>-8.5120422302870313E-2</v>
      </c>
      <c r="CN464" s="4">
        <f>AVERAGE(Tabela13[[#This Row],[V44]],Tabela13[[#This Row],[V43]])</f>
        <v>0</v>
      </c>
      <c r="CO464" s="4">
        <f>AVERAGE(Tabela13[[#This Row],[V44]],Tabela13[[#This Row],[V45]])</f>
        <v>-0.17024084460574063</v>
      </c>
      <c r="CP464" s="4">
        <f>AVERAGE(Tabela13[[#This Row],[V44]],Tabela13[[#This Row],[V46]])</f>
        <v>-8.5120422302870313E-2</v>
      </c>
      <c r="CQ464" s="4">
        <f>AVERAGE(Tabela13[[#This Row],[V45]],Tabela13[[#This Row],[V41]])</f>
        <v>0</v>
      </c>
      <c r="CR464" s="4">
        <f>AVERAGE(Tabela13[[#This Row],[V45]],Tabela13[[#This Row],[V42]])</f>
        <v>-8.5120422302870313E-2</v>
      </c>
      <c r="CS464" s="4">
        <f>AVERAGE(Tabela13[[#This Row],[V45]],Tabela13[[#This Row],[V43]])</f>
        <v>0</v>
      </c>
      <c r="CT464" s="4">
        <f>AVERAGE(Tabela13[[#This Row],[V45]],Tabela13[[#This Row],[V44]])</f>
        <v>-0.17024084460574063</v>
      </c>
      <c r="CU464" s="4">
        <f>AVERAGE(Tabela13[[#This Row],[V45]],Tabela13[[#This Row],[V46]])</f>
        <v>-8.5120422302870313E-2</v>
      </c>
      <c r="CV464" s="4">
        <f>AVERAGE(Tabela13[[#This Row],[V46]],Tabela13[[#This Row],[V41]])</f>
        <v>8.5120422302870313E-2</v>
      </c>
      <c r="CW464" s="4">
        <f>AVERAGE(Tabela13[[#This Row],[V46]],Tabela13[[#This Row],[V42]])</f>
        <v>0</v>
      </c>
      <c r="CX464" s="4">
        <f>AVERAGE(Tabela13[[#This Row],[V46]],Tabela13[[#This Row],[V43]])</f>
        <v>8.5120422302870313E-2</v>
      </c>
      <c r="CY464" s="4">
        <f>AVERAGE(Tabela13[[#This Row],[V46]],Tabela13[[#This Row],[V44]])</f>
        <v>-8.5120422302870313E-2</v>
      </c>
      <c r="CZ464" s="4">
        <f>AVERAGE(Tabela13[[#This Row],[V46]],Tabela13[[#This Row],[V45]])</f>
        <v>-8.5120422302870313E-2</v>
      </c>
      <c r="DA464" s="3">
        <f>_xlfn.STDEV.S(Tabela13[[#This Row],[V41]],Tabela13[[#This Row],[V42]])</f>
        <v>0.12037845565564448</v>
      </c>
      <c r="DB464" s="3">
        <f>_xlfn.STDEV.S(Tabela13[[#This Row],[V41]],Tabela13[[#This Row],[V43]])</f>
        <v>0</v>
      </c>
      <c r="DC464" s="3">
        <f>_xlfn.STDEV.S(Tabela13[[#This Row],[V41]],Tabela13[[#This Row],[V44]])</f>
        <v>0.24075691131128896</v>
      </c>
      <c r="DD464" s="3">
        <f>_xlfn.STDEV.S(Tabela13[[#This Row],[V41]],Tabela13[[#This Row],[V45]])</f>
        <v>0.24075691131128896</v>
      </c>
      <c r="DE464" s="3">
        <f>_xlfn.STDEV.S(Tabela13[[#This Row],[V41]],Tabela13[[#This Row],[V46]])</f>
        <v>0.12037845565564448</v>
      </c>
      <c r="DF464" s="3">
        <f>_xlfn.STDEV.S(Tabela13[[#This Row],[V42]],Tabela13[[#This Row],[V41]])</f>
        <v>0.12037845565564448</v>
      </c>
      <c r="DG464" s="3">
        <f>_xlfn.STDEV.S(Tabela13[[#This Row],[V42]],Tabela13[[#This Row],[V43]])</f>
        <v>0.12037845565564448</v>
      </c>
      <c r="DH464" s="3">
        <f>_xlfn.STDEV.S(Tabela13[[#This Row],[V42]],Tabela13[[#This Row],[V44]])</f>
        <v>0.12037845565564448</v>
      </c>
      <c r="DI464" s="3">
        <f>_xlfn.STDEV.S(Tabela13[[#This Row],[V42]],Tabela13[[#This Row],[V45]])</f>
        <v>0.12037845565564448</v>
      </c>
      <c r="DJ464" s="3">
        <f>_xlfn.STDEV.S(Tabela13[[#This Row],[V42]],Tabela13[[#This Row],[V46]])</f>
        <v>0</v>
      </c>
      <c r="DK464" s="3">
        <f>_xlfn.STDEV.S(Tabela13[[#This Row],[V43]],Tabela13[[#This Row],[V41]])</f>
        <v>0</v>
      </c>
      <c r="DL464" s="3">
        <f>_xlfn.STDEV.S(Tabela13[[#This Row],[V43]],Tabela13[[#This Row],[V42]])</f>
        <v>0.12037845565564448</v>
      </c>
      <c r="DM464" s="3">
        <f>_xlfn.STDEV.S(Tabela13[[#This Row],[V43]],Tabela13[[#This Row],[V44]])</f>
        <v>0.24075691131128896</v>
      </c>
      <c r="DN464" s="3">
        <f>_xlfn.STDEV.S(Tabela13[[#This Row],[V43]],Tabela13[[#This Row],[V45]])</f>
        <v>0.24075691131128896</v>
      </c>
      <c r="DO464" s="3">
        <f>_xlfn.STDEV.S(Tabela13[[#This Row],[V43]],Tabela13[[#This Row],[V46]])</f>
        <v>0.12037845565564448</v>
      </c>
      <c r="DP464" s="3">
        <f>_xlfn.STDEV.S(Tabela13[[#This Row],[V44]],Tabela13[[#This Row],[V41]])</f>
        <v>0.24075691131128896</v>
      </c>
      <c r="DQ464" s="3">
        <f>_xlfn.STDEV.S(Tabela13[[#This Row],[V44]],Tabela13[[#This Row],[V42]])</f>
        <v>0.12037845565564448</v>
      </c>
      <c r="DR464" s="3">
        <f>_xlfn.STDEV.S(Tabela13[[#This Row],[V44]],Tabela13[[#This Row],[V43]])</f>
        <v>0.24075691131128896</v>
      </c>
      <c r="DS464" s="3">
        <f>_xlfn.STDEV.S(Tabela13[[#This Row],[V44]],Tabela13[[#This Row],[V45]])</f>
        <v>0</v>
      </c>
      <c r="DT464" s="3">
        <f>_xlfn.STDEV.S(Tabela13[[#This Row],[V44]],Tabela13[[#This Row],[V46]])</f>
        <v>0.12037845565564448</v>
      </c>
      <c r="DU464" s="3">
        <f>_xlfn.STDEV.S(Tabela13[[#This Row],[V45]],Tabela13[[#This Row],[V41]])</f>
        <v>0.24075691131128896</v>
      </c>
      <c r="DV464" s="3">
        <f>_xlfn.STDEV.S(Tabela13[[#This Row],[V45]],Tabela13[[#This Row],[V42]])</f>
        <v>0.12037845565564448</v>
      </c>
      <c r="DW464" s="3">
        <f>_xlfn.STDEV.S(Tabela13[[#This Row],[V45]],Tabela13[[#This Row],[V43]])</f>
        <v>0.24075691131128896</v>
      </c>
      <c r="DX464" s="3">
        <f>_xlfn.STDEV.S(Tabela13[[#This Row],[V45]],Tabela13[[#This Row],[V44]])</f>
        <v>0</v>
      </c>
      <c r="DY464" s="3">
        <f>_xlfn.STDEV.S(Tabela13[[#This Row],[V45]],Tabela13[[#This Row],[V46]])</f>
        <v>0.12037845565564448</v>
      </c>
      <c r="DZ464" s="3">
        <f>_xlfn.STDEV.S(Tabela13[[#This Row],[V46]],Tabela13[[#This Row],[V41]])</f>
        <v>0.12037845565564448</v>
      </c>
      <c r="EA464" s="3">
        <f>_xlfn.STDEV.S(Tabela13[[#This Row],[V46]],Tabela13[[#This Row],[V42]])</f>
        <v>0</v>
      </c>
      <c r="EB464" s="3">
        <f>_xlfn.STDEV.S(Tabela13[[#This Row],[V46]],Tabela13[[#This Row],[V43]])</f>
        <v>0.12037845565564448</v>
      </c>
      <c r="EC464" s="3">
        <f>_xlfn.STDEV.S(Tabela13[[#This Row],[V46]],Tabela13[[#This Row],[V44]])</f>
        <v>0.12037845565564448</v>
      </c>
      <c r="ED464" s="3">
        <f>_xlfn.STDEV.S(Tabela13[[#This Row],[V46]],Tabela13[[#This Row],[V45]])</f>
        <v>0.12037845565564448</v>
      </c>
      <c r="EE464" s="3">
        <f t="shared" si="524"/>
        <v>1.4142135623730951</v>
      </c>
      <c r="EF464" s="3">
        <f t="shared" si="525"/>
        <v>0</v>
      </c>
      <c r="EG464" s="3" t="str">
        <f t="shared" si="526"/>
        <v/>
      </c>
      <c r="EH464" s="3" t="str">
        <f t="shared" si="527"/>
        <v/>
      </c>
      <c r="EI464" s="3">
        <f t="shared" si="528"/>
        <v>1.4142135623730951</v>
      </c>
      <c r="EJ464" s="3">
        <f t="shared" si="529"/>
        <v>1.4142135623730951</v>
      </c>
      <c r="EK464" s="3">
        <f t="shared" si="530"/>
        <v>1.4142135623730951</v>
      </c>
      <c r="EL464" s="3">
        <f t="shared" si="531"/>
        <v>-1.4142135623730951</v>
      </c>
      <c r="EM464" s="3">
        <f t="shared" si="532"/>
        <v>-1.4142135623730951</v>
      </c>
      <c r="EN464" s="3" t="str">
        <f t="shared" si="533"/>
        <v/>
      </c>
      <c r="EO464" s="3">
        <f t="shared" si="534"/>
        <v>0</v>
      </c>
      <c r="EP464" s="3">
        <f t="shared" si="535"/>
        <v>1.4142135623730951</v>
      </c>
      <c r="EQ464" s="3" t="str">
        <f t="shared" si="536"/>
        <v/>
      </c>
      <c r="ER464" s="3" t="str">
        <f t="shared" si="537"/>
        <v/>
      </c>
      <c r="ES464" s="3" t="str">
        <f t="shared" si="538"/>
        <v/>
      </c>
      <c r="ET464" s="3" t="str">
        <f t="shared" si="539"/>
        <v/>
      </c>
      <c r="EU464" s="3" t="str">
        <f t="shared" si="540"/>
        <v/>
      </c>
      <c r="EV464" s="3" t="str">
        <f t="shared" si="541"/>
        <v/>
      </c>
      <c r="EW464" s="3">
        <f t="shared" si="542"/>
        <v>0</v>
      </c>
      <c r="EX464" s="3">
        <f t="shared" si="543"/>
        <v>-1.4142135623730951</v>
      </c>
      <c r="EY464" s="3" t="str">
        <f t="shared" si="544"/>
        <v/>
      </c>
      <c r="EZ464" s="3">
        <f t="shared" si="545"/>
        <v>-1.4142135623730951</v>
      </c>
      <c r="FA464" s="3" t="str">
        <f t="shared" si="546"/>
        <v/>
      </c>
      <c r="FB464" s="3">
        <f t="shared" si="547"/>
        <v>0</v>
      </c>
      <c r="FC464" s="3">
        <f t="shared" si="548"/>
        <v>-1.4142135623730951</v>
      </c>
      <c r="FD464" s="3">
        <f t="shared" si="549"/>
        <v>1.4142135623730951</v>
      </c>
      <c r="FE464" s="3" t="str">
        <f t="shared" si="550"/>
        <v/>
      </c>
      <c r="FF464" s="3">
        <f t="shared" si="551"/>
        <v>1.4142135623730951</v>
      </c>
      <c r="FG464" s="3">
        <f t="shared" si="552"/>
        <v>-1.4142135623730951</v>
      </c>
      <c r="FH464" s="3">
        <f t="shared" si="553"/>
        <v>-1.4142135623730951</v>
      </c>
      <c r="FI464" s="4">
        <f t="shared" si="554"/>
        <v>0.23094688221709006</v>
      </c>
      <c r="FJ464" s="4">
        <f t="shared" si="555"/>
        <v>0.5714285714285714</v>
      </c>
      <c r="FK464" s="4">
        <f t="shared" si="556"/>
        <v>1.861279342910561</v>
      </c>
      <c r="FL464" s="4">
        <f t="shared" si="557"/>
        <v>0.89654676488918006</v>
      </c>
      <c r="FM464" s="4">
        <f>Tabela13[[#This Row],[V139]]-Tabela13[[#This Row],[V140]]</f>
        <v>0.9647325780213809</v>
      </c>
      <c r="FN464" s="4">
        <f>Tabela13[[#This Row],[V1]]-Tabela13[[#This Row],[V2]]/2</f>
        <v>0.47797756516001316</v>
      </c>
      <c r="FO464" s="4">
        <f>Tabela13[[#This Row],[V1]]-Tabela13[[#This Row],[V3]]/2</f>
        <v>0.39285714285714285</v>
      </c>
      <c r="FP464" s="4">
        <f>Tabela13[[#This Row],[V1]]-Tabela13[[#This Row],[V4]]/2</f>
        <v>0.47797756516001316</v>
      </c>
      <c r="FQ464" s="4">
        <f>Tabela13[[#This Row],[V2]]-Tabela13[[#This Row],[V1]]/2</f>
        <v>0.22261629825140222</v>
      </c>
      <c r="FR464" s="4">
        <f>Tabela13[[#This Row],[V2]]-Tabela13[[#This Row],[V3]]/2</f>
        <v>0.22261629825140222</v>
      </c>
      <c r="FS464" s="4">
        <f>Tabela13[[#This Row],[V2]]-Tabela13[[#This Row],[V4]]/2</f>
        <v>0.30773672055427254</v>
      </c>
      <c r="FT464" s="4">
        <f t="shared" si="558"/>
        <v>0.44587495731942617</v>
      </c>
      <c r="FU464" s="4">
        <f t="shared" si="559"/>
        <v>0.37433361600758391</v>
      </c>
      <c r="FV464" s="4">
        <f t="shared" si="560"/>
        <v>0.44587495731942617</v>
      </c>
      <c r="FW464" s="4">
        <f t="shared" si="561"/>
        <v>0.21904444579516558</v>
      </c>
      <c r="FX464" s="4">
        <f t="shared" si="562"/>
        <v>0.21904444579516558</v>
      </c>
      <c r="FY464" s="4">
        <f t="shared" si="563"/>
        <v>0.29853950282925995</v>
      </c>
      <c r="FZ464" s="4">
        <f t="shared" si="564"/>
        <v>80.257492317496713</v>
      </c>
      <c r="GA464" s="4">
        <f t="shared" si="565"/>
        <v>67.380050881365094</v>
      </c>
      <c r="GB464" s="4">
        <f t="shared" si="566"/>
        <v>80.257492317496713</v>
      </c>
      <c r="GC464" s="4">
        <f t="shared" si="567"/>
        <v>39.428000243129809</v>
      </c>
      <c r="GD464" s="4">
        <f t="shared" si="568"/>
        <v>39.428000243129809</v>
      </c>
      <c r="GE464" s="4">
        <f t="shared" si="569"/>
        <v>53.737110509266792</v>
      </c>
      <c r="GF464" s="4">
        <f>Tabela13[[#This Row],[V1]]-Tabela13[[#This Row],[V2]]/Tabela13[[#This Row],[V2]]</f>
        <v>-0.2142857142857143</v>
      </c>
      <c r="GG464" s="4">
        <f>Tabela13[[#This Row],[V1]]-Tabela13[[#This Row],[V3]]/Tabela13[[#This Row],[V3]]</f>
        <v>-0.2142857142857143</v>
      </c>
      <c r="GH464" s="4">
        <f>Tabela13[[#This Row],[V1]]-Tabela13[[#This Row],[V4]]/Tabela13[[#This Row],[V4]]</f>
        <v>-0.2142857142857143</v>
      </c>
      <c r="GI464" s="4">
        <f>Tabela13[[#This Row],[V2]]-Tabela13[[#This Row],[V1]]/Tabela13[[#This Row],[V1]]</f>
        <v>-0.38452655889145493</v>
      </c>
      <c r="GJ464" s="4">
        <f>Tabela13[[#This Row],[V2]]-Tabela13[[#This Row],[V3]]/Tabela13[[#This Row],[V3]]</f>
        <v>-0.38452655889145493</v>
      </c>
      <c r="GK464" s="4">
        <f>Tabela13[[#This Row],[V2]]-Tabela13[[#This Row],[V4]]/Tabela13[[#This Row],[V4]]</f>
        <v>-0.38452655889145493</v>
      </c>
      <c r="GL464" s="4">
        <f t="shared" si="570"/>
        <v>9.8288597460193861E-2</v>
      </c>
      <c r="GM464" s="4">
        <f t="shared" si="571"/>
        <v>0.70059386341141539</v>
      </c>
      <c r="GN464" s="4">
        <f t="shared" si="572"/>
        <v>0.1402932606083577</v>
      </c>
      <c r="GO464" s="3">
        <f t="shared" si="573"/>
        <v>0</v>
      </c>
      <c r="GP464" s="3">
        <v>100</v>
      </c>
      <c r="GQ464" s="3">
        <f t="shared" si="574"/>
        <v>-1</v>
      </c>
      <c r="GR464" s="3">
        <f t="shared" si="575"/>
        <v>-100</v>
      </c>
      <c r="GS464" s="34">
        <f>COUNTIF($D$2:D463,Tabela13[[#This Row],[HomeTeam]])</f>
        <v>23</v>
      </c>
      <c r="GT464" s="34">
        <f>COUNTIF($E$2:E463,Tabela13[[#This Row],[AwayTeam]])</f>
        <v>23</v>
      </c>
      <c r="GU464" s="3">
        <f>IFERROR(AVERAGEIFS($AD$2:AD463,$D$2:D463,Tabela13[[#This Row],[HomeTeam]],$GS$2:GS463,"&gt;="&amp;Tabela13[[#This Row],[Contagem_H]]-5),"")</f>
        <v>0.98730464049364508</v>
      </c>
      <c r="GV464" s="3">
        <f>IFERROR(AVERAGEIFS($G$2:G463,$E$2:E463,Tabela13[[#This Row],[AwayTeam]],$GT$2:GT463,"&gt;="&amp;Tabela13[[#This Row],[Contagem_A]]-5),"")</f>
        <v>1</v>
      </c>
      <c r="GW464" s="3">
        <f>IFERROR(AVERAGEIFS($GQ$2:GQ463,$D$2:D463,Tabela13[[#This Row],[HomeTeam]],$GS$2:GS463,"&gt;="&amp;Tabela13[[#This Row],[Contagem_H]]-5),"")</f>
        <v>-0.33600000000000002</v>
      </c>
    </row>
    <row r="465" spans="1:205" x14ac:dyDescent="0.25">
      <c r="A465" t="s">
        <v>127</v>
      </c>
      <c r="B465" t="s">
        <v>293</v>
      </c>
      <c r="C465" t="s">
        <v>134</v>
      </c>
      <c r="D465" t="s">
        <v>22</v>
      </c>
      <c r="E465" t="s">
        <v>28</v>
      </c>
      <c r="F465" s="3">
        <v>4</v>
      </c>
      <c r="G465" s="3">
        <v>3</v>
      </c>
      <c r="H465" s="3" t="str">
        <f t="shared" si="576"/>
        <v>H</v>
      </c>
      <c r="I465" s="3">
        <v>1.67</v>
      </c>
      <c r="J465" s="3">
        <v>4.2</v>
      </c>
      <c r="K465" s="3">
        <v>4.75</v>
      </c>
      <c r="L465" s="3">
        <v>1.67</v>
      </c>
      <c r="M465" s="3">
        <v>2.2000000000000002</v>
      </c>
      <c r="N465" s="3">
        <f t="shared" si="505"/>
        <v>7</v>
      </c>
      <c r="O465" s="3">
        <f t="shared" si="506"/>
        <v>3</v>
      </c>
      <c r="P465" s="3">
        <f t="shared" si="507"/>
        <v>0</v>
      </c>
      <c r="Q465" s="3">
        <f t="shared" si="508"/>
        <v>4.7423949094292706E-2</v>
      </c>
      <c r="R465" s="3">
        <f t="shared" si="509"/>
        <v>5.3347849755035481E-2</v>
      </c>
      <c r="S465" s="3">
        <f t="shared" si="510"/>
        <v>1.7491979949874688</v>
      </c>
      <c r="T465" s="3">
        <f t="shared" si="511"/>
        <v>4.3991805861960298</v>
      </c>
      <c r="U465" s="3">
        <f t="shared" si="512"/>
        <v>4.9752637581978902</v>
      </c>
      <c r="V465" s="3">
        <f t="shared" si="513"/>
        <v>1.7491979949874688</v>
      </c>
      <c r="W465" s="3">
        <f t="shared" si="514"/>
        <v>2.304332688007444</v>
      </c>
      <c r="X465" s="4">
        <f t="shared" si="515"/>
        <v>0.5988023952095809</v>
      </c>
      <c r="Y465" s="4">
        <f t="shared" si="516"/>
        <v>0.23809523809523808</v>
      </c>
      <c r="Z465" s="4">
        <f t="shared" si="517"/>
        <v>0.21052631578947367</v>
      </c>
      <c r="AA465" s="4">
        <f t="shared" si="518"/>
        <v>0.5988023952095809</v>
      </c>
      <c r="AB465" s="4">
        <f t="shared" si="519"/>
        <v>0.45454545454545453</v>
      </c>
      <c r="AC465" s="4">
        <f t="shared" si="520"/>
        <v>2.2994011976047903</v>
      </c>
      <c r="AD465" s="4">
        <f t="shared" si="521"/>
        <v>1.6052631578947367</v>
      </c>
      <c r="AE465" s="4">
        <f t="shared" si="522"/>
        <v>1.7994011976047903</v>
      </c>
      <c r="AF465" s="4">
        <f t="shared" si="523"/>
        <v>2.1052631578947367</v>
      </c>
      <c r="AG465" s="4">
        <f>IFERROR(AVERAGE(Tabela13[[#This Row],[V1]],Tabela13[[#This Row],[V2]]),"")</f>
        <v>1.9523321777497635</v>
      </c>
      <c r="AH465" s="4">
        <f>IFERROR(AVERAGE(Tabela13[[#This Row],[V1]],Tabela13[[#This Row],[V3]]),"")</f>
        <v>2.0494011976047903</v>
      </c>
      <c r="AI465" s="4">
        <f>IFERROR(AVERAGE(Tabela13[[#This Row],[V1]],Tabela13[[#This Row],[V4]]),"")</f>
        <v>2.2023321777497635</v>
      </c>
      <c r="AJ465" s="4">
        <f>IFERROR(AVERAGE(Tabela13[[#This Row],[V2]],Tabela13[[#This Row],[V1]]),"")</f>
        <v>1.9523321777497635</v>
      </c>
      <c r="AK465" s="4">
        <f>IFERROR(AVERAGE(Tabela13[[#This Row],[V2]],Tabela13[[#This Row],[V3]]),"")</f>
        <v>1.7023321777497635</v>
      </c>
      <c r="AL465" s="4">
        <f>IFERROR(AVERAGE(Tabela13[[#This Row],[V2]],Tabela13[[#This Row],[V4]]),"")</f>
        <v>1.8552631578947367</v>
      </c>
      <c r="AM465" s="4">
        <f>IFERROR(AVERAGE(Tabela13[[#This Row],[V3]],Tabela13[[#This Row],[V1]]),"")</f>
        <v>2.0494011976047903</v>
      </c>
      <c r="AN465" s="4">
        <f>IFERROR(AVERAGE(Tabela13[[#This Row],[V3]],Tabela13[[#This Row],[V2]]),"")</f>
        <v>1.7023321777497635</v>
      </c>
      <c r="AO465" s="4">
        <f>IFERROR(AVERAGE(Tabela13[[#This Row],[V3]],Tabela13[[#This Row],[V4]]),"")</f>
        <v>1.9523321777497635</v>
      </c>
      <c r="AP465" s="4">
        <f>IFERROR(AVERAGE(Tabela13[[#This Row],[V4]],Tabela13[[#This Row],[V1]]),"")</f>
        <v>2.2023321777497635</v>
      </c>
      <c r="AQ465" s="4">
        <f>IFERROR(AVERAGE(Tabela13[[#This Row],[V4]],Tabela13[[#This Row],[V2]]),"")</f>
        <v>1.8552631578947367</v>
      </c>
      <c r="AR465" s="4">
        <f>IFERROR(AVERAGE(Tabela13[[#This Row],[V4]],Tabela13[[#This Row],[V3]]),"")</f>
        <v>1.9523321777497635</v>
      </c>
      <c r="AS465" s="4">
        <f>_xlfn.STDEV.S(Tabela13[[#This Row],[V1]:[V2]])</f>
        <v>0.49082971495851541</v>
      </c>
      <c r="AT465" s="4">
        <f>_xlfn.STDEV.S(Tabela13[[#This Row],[V1]],Tabela13[[#This Row],[V3]])</f>
        <v>0.35355339059327379</v>
      </c>
      <c r="AU465" s="4">
        <f>_xlfn.STDEV.S(Tabela13[[#This Row],[V1]],Tabela13[[#This Row],[V4]])</f>
        <v>0.13727632436524215</v>
      </c>
      <c r="AV465" s="4">
        <f>_xlfn.STDEV.S(Tabela13[[#This Row],[V2]],Tabela13[[#This Row],[V1]])</f>
        <v>0.49082971495851541</v>
      </c>
      <c r="AW465" s="4">
        <f>_xlfn.STDEV.S(Tabela13[[#This Row],[V2]],Tabela13[[#This Row],[V3]])</f>
        <v>0.13727632436524215</v>
      </c>
      <c r="AX465" s="4">
        <f>_xlfn.STDEV.S(Tabela13[[#This Row],[V42]],Tabela13[[#This Row],[V44]])</f>
        <v>0.84438310555178964</v>
      </c>
      <c r="AY465" s="4">
        <f>_xlfn.STDEV.S(Tabela13[[#This Row],[V3]],Tabela13[[#This Row],[V1]])</f>
        <v>0.35355339059327379</v>
      </c>
      <c r="AZ465" s="4">
        <f>_xlfn.STDEV.S(Tabela13[[#This Row],[V3]],Tabela13[[#This Row],[V2]])</f>
        <v>0.13727632436524215</v>
      </c>
      <c r="BA465" s="4">
        <f>_xlfn.STDEV.S(Tabela13[[#This Row],[V3]],Tabela13[[#This Row],[V4]])</f>
        <v>0.21627706622803161</v>
      </c>
      <c r="BB465" s="4">
        <f>_xlfn.STDEV.S(Tabela13[[#This Row],[V4]],Tabela13[[#This Row],[V1]])</f>
        <v>0.13727632436524215</v>
      </c>
      <c r="BC465" s="4">
        <f>_xlfn.STDEV.S(Tabela13[[#This Row],[V4]],Tabela13[[#This Row],[V2]])</f>
        <v>0.35355339059327379</v>
      </c>
      <c r="BD465" s="4">
        <f>_xlfn.STDEV.S(Tabela13[[#This Row],[V4]],Tabela13[[#This Row],[V3]])</f>
        <v>0.21627706622803161</v>
      </c>
      <c r="BE465" s="4">
        <f>Tabela13[[#This Row],[V17]]/Tabela13[[#This Row],[V5]]</f>
        <v>0.25140686638901805</v>
      </c>
      <c r="BF465" s="4">
        <f>Tabela13[[#This Row],[V18]]/Tabela13[[#This Row],[V6]]</f>
        <v>0.17251546012878516</v>
      </c>
      <c r="BG465" s="4">
        <f>Tabela13[[#This Row],[V19]]/Tabela13[[#This Row],[V7]]</f>
        <v>6.2332252033616677E-2</v>
      </c>
      <c r="BH465" s="4">
        <f>Tabela13[[#This Row],[V20]]/Tabela13[[#This Row],[V8]]</f>
        <v>0.25140686638901805</v>
      </c>
      <c r="BI465" s="4">
        <f>Tabela13[[#This Row],[V21]]/Tabela13[[#This Row],[V9]]</f>
        <v>8.0640151293328396E-2</v>
      </c>
      <c r="BJ465" s="4">
        <f>Tabela13[[#This Row],[V22]]/Tabela13[[#This Row],[V10]]</f>
        <v>0.45512848242507814</v>
      </c>
      <c r="BK465" s="4">
        <f>Tabela13[[#This Row],[V23]]/Tabela13[[#This Row],[V11]]</f>
        <v>0.17251546012878516</v>
      </c>
      <c r="BL465" s="4">
        <f>Tabela13[[#This Row],[V24]]/Tabela13[[#This Row],[V12]]</f>
        <v>8.0640151293328396E-2</v>
      </c>
      <c r="BM465" s="4">
        <f>Tabela13[[#This Row],[V25]]/Tabela13[[#This Row],[V13]]</f>
        <v>0.11077882580274334</v>
      </c>
      <c r="BN465" s="4">
        <f>Tabela13[[#This Row],[V26]]/Tabela13[[#This Row],[V14]]</f>
        <v>6.2332252033616677E-2</v>
      </c>
      <c r="BO465" s="4">
        <f>Tabela13[[#This Row],[V27]]/Tabela13[[#This Row],[V15]]</f>
        <v>0.19056778500062985</v>
      </c>
      <c r="BP465" s="4">
        <f>Tabela13[[#This Row],[V28]]/Tabela13[[#This Row],[V16]]</f>
        <v>0.11077882580274334</v>
      </c>
      <c r="BQ465" s="4">
        <f>Tabela13[[#This Row],[V1]]-Tabela13[[#This Row],[V2]]</f>
        <v>0.69413803971005361</v>
      </c>
      <c r="BR465" s="4">
        <f>Tabela13[[#This Row],[V1]]-Tabela13[[#This Row],[V3]]</f>
        <v>0.5</v>
      </c>
      <c r="BS465" s="4">
        <f>Tabela13[[#This Row],[V1]]-Tabela13[[#This Row],[V4]]</f>
        <v>0.19413803971005361</v>
      </c>
      <c r="BT465" s="4">
        <f>Tabela13[[#This Row],[V2]]-Tabela13[[#This Row],[V1]]</f>
        <v>-0.69413803971005361</v>
      </c>
      <c r="BU465" s="4">
        <f>Tabela13[[#This Row],[V2]]-Tabela13[[#This Row],[V3]]</f>
        <v>-0.19413803971005361</v>
      </c>
      <c r="BV465" s="4">
        <f>Tabela13[[#This Row],[V2]]-Tabela13[[#This Row],[V4]]</f>
        <v>-0.5</v>
      </c>
      <c r="BW465" s="4">
        <f>AVERAGE(Tabela13[[#This Row],[V41]],Tabela13[[#This Row],[V42]])</f>
        <v>0.59706901985502681</v>
      </c>
      <c r="BX465" s="4">
        <f>AVERAGE(Tabela13[[#This Row],[V41]],Tabela13[[#This Row],[V43]])</f>
        <v>0.44413803971005361</v>
      </c>
      <c r="BY465" s="4">
        <f>AVERAGE(Tabela13[[#This Row],[V41]],Tabela13[[#This Row],[V44]])</f>
        <v>0</v>
      </c>
      <c r="BZ465" s="4">
        <f>AVERAGE(Tabela13[[#This Row],[V41]],Tabela13[[#This Row],[V45]])</f>
        <v>0.25</v>
      </c>
      <c r="CA465" s="4">
        <f>AVERAGE(Tabela13[[#This Row],[V41]],Tabela13[[#This Row],[V46]])</f>
        <v>9.7069019855026806E-2</v>
      </c>
      <c r="CB465" s="4">
        <f>AVERAGE(Tabela13[[#This Row],[V42]],Tabela13[[#This Row],[V41]])</f>
        <v>0.59706901985502681</v>
      </c>
      <c r="CC465" s="4">
        <f>AVERAGE(Tabela13[[#This Row],[V42]],Tabela13[[#This Row],[V43]])</f>
        <v>0.34706901985502681</v>
      </c>
      <c r="CD465" s="4">
        <f>AVERAGE(Tabela13[[#This Row],[V42]],Tabela13[[#This Row],[V44]])</f>
        <v>-9.7069019855026806E-2</v>
      </c>
      <c r="CE465" s="4">
        <f>AVERAGE(Tabela13[[#This Row],[V42]],Tabela13[[#This Row],[V45]])</f>
        <v>0.15293098014497319</v>
      </c>
      <c r="CF465" s="4">
        <f>AVERAGE(Tabela13[[#This Row],[V42]],Tabela13[[#This Row],[V46]])</f>
        <v>0</v>
      </c>
      <c r="CG465" s="4">
        <f>AVERAGE(Tabela13[[#This Row],[V43]],Tabela13[[#This Row],[V41]])</f>
        <v>0.44413803971005361</v>
      </c>
      <c r="CH465" s="4">
        <f>AVERAGE(Tabela13[[#This Row],[V43]],Tabela13[[#This Row],[V42]])</f>
        <v>0.34706901985502681</v>
      </c>
      <c r="CI465" s="4">
        <f>AVERAGE(Tabela13[[#This Row],[V43]],Tabela13[[#This Row],[V44]])</f>
        <v>-0.25</v>
      </c>
      <c r="CJ465" s="4">
        <f>AVERAGE(Tabela13[[#This Row],[V43]],Tabela13[[#This Row],[V45]])</f>
        <v>0</v>
      </c>
      <c r="CK465" s="4">
        <f>AVERAGE(Tabela13[[#This Row],[V43]],Tabela13[[#This Row],[V46]])</f>
        <v>-0.15293098014497319</v>
      </c>
      <c r="CL465" s="4">
        <f>AVERAGE(Tabela13[[#This Row],[V44]],Tabela13[[#This Row],[V41]])</f>
        <v>0</v>
      </c>
      <c r="CM465" s="4">
        <f>AVERAGE(Tabela13[[#This Row],[V44]],Tabela13[[#This Row],[V42]])</f>
        <v>-9.7069019855026806E-2</v>
      </c>
      <c r="CN465" s="4">
        <f>AVERAGE(Tabela13[[#This Row],[V44]],Tabela13[[#This Row],[V43]])</f>
        <v>-0.25</v>
      </c>
      <c r="CO465" s="4">
        <f>AVERAGE(Tabela13[[#This Row],[V44]],Tabela13[[#This Row],[V45]])</f>
        <v>-0.44413803971005361</v>
      </c>
      <c r="CP465" s="4">
        <f>AVERAGE(Tabela13[[#This Row],[V44]],Tabela13[[#This Row],[V46]])</f>
        <v>-0.59706901985502681</v>
      </c>
      <c r="CQ465" s="4">
        <f>AVERAGE(Tabela13[[#This Row],[V45]],Tabela13[[#This Row],[V41]])</f>
        <v>0.25</v>
      </c>
      <c r="CR465" s="4">
        <f>AVERAGE(Tabela13[[#This Row],[V45]],Tabela13[[#This Row],[V42]])</f>
        <v>0.15293098014497319</v>
      </c>
      <c r="CS465" s="4">
        <f>AVERAGE(Tabela13[[#This Row],[V45]],Tabela13[[#This Row],[V43]])</f>
        <v>0</v>
      </c>
      <c r="CT465" s="4">
        <f>AVERAGE(Tabela13[[#This Row],[V45]],Tabela13[[#This Row],[V44]])</f>
        <v>-0.44413803971005361</v>
      </c>
      <c r="CU465" s="4">
        <f>AVERAGE(Tabela13[[#This Row],[V45]],Tabela13[[#This Row],[V46]])</f>
        <v>-0.34706901985502681</v>
      </c>
      <c r="CV465" s="4">
        <f>AVERAGE(Tabela13[[#This Row],[V46]],Tabela13[[#This Row],[V41]])</f>
        <v>9.7069019855026806E-2</v>
      </c>
      <c r="CW465" s="4">
        <f>AVERAGE(Tabela13[[#This Row],[V46]],Tabela13[[#This Row],[V42]])</f>
        <v>0</v>
      </c>
      <c r="CX465" s="4">
        <f>AVERAGE(Tabela13[[#This Row],[V46]],Tabela13[[#This Row],[V43]])</f>
        <v>-0.15293098014497319</v>
      </c>
      <c r="CY465" s="4">
        <f>AVERAGE(Tabela13[[#This Row],[V46]],Tabela13[[#This Row],[V44]])</f>
        <v>-0.59706901985502681</v>
      </c>
      <c r="CZ465" s="4">
        <f>AVERAGE(Tabela13[[#This Row],[V46]],Tabela13[[#This Row],[V45]])</f>
        <v>-0.34706901985502681</v>
      </c>
      <c r="DA465" s="3">
        <f>_xlfn.STDEV.S(Tabela13[[#This Row],[V41]],Tabela13[[#This Row],[V42]])</f>
        <v>0.13727632436524195</v>
      </c>
      <c r="DB465" s="3">
        <f>_xlfn.STDEV.S(Tabela13[[#This Row],[V41]],Tabela13[[#This Row],[V43]])</f>
        <v>0.35355339059327379</v>
      </c>
      <c r="DC465" s="3">
        <f>_xlfn.STDEV.S(Tabela13[[#This Row],[V41]],Tabela13[[#This Row],[V44]])</f>
        <v>0.98165942991703181</v>
      </c>
      <c r="DD465" s="3">
        <f>_xlfn.STDEV.S(Tabela13[[#This Row],[V41]],Tabela13[[#This Row],[V45]])</f>
        <v>0.62810603932375808</v>
      </c>
      <c r="DE465" s="3">
        <f>_xlfn.STDEV.S(Tabela13[[#This Row],[V41]],Tabela13[[#This Row],[V46]])</f>
        <v>0.84438310555178964</v>
      </c>
      <c r="DF465" s="3">
        <f>_xlfn.STDEV.S(Tabela13[[#This Row],[V42]],Tabela13[[#This Row],[V41]])</f>
        <v>0.13727632436524195</v>
      </c>
      <c r="DG465" s="3">
        <f>_xlfn.STDEV.S(Tabela13[[#This Row],[V42]],Tabela13[[#This Row],[V43]])</f>
        <v>0.21627706622803161</v>
      </c>
      <c r="DH465" s="3">
        <f>_xlfn.STDEV.S(Tabela13[[#This Row],[V42]],Tabela13[[#This Row],[V44]])</f>
        <v>0.84438310555178964</v>
      </c>
      <c r="DI465" s="3">
        <f>_xlfn.STDEV.S(Tabela13[[#This Row],[V42]],Tabela13[[#This Row],[V45]])</f>
        <v>0.49082971495851591</v>
      </c>
      <c r="DJ465" s="3">
        <f>_xlfn.STDEV.S(Tabela13[[#This Row],[V42]],Tabela13[[#This Row],[V46]])</f>
        <v>0.70710678118654757</v>
      </c>
      <c r="DK465" s="3">
        <f>_xlfn.STDEV.S(Tabela13[[#This Row],[V43]],Tabela13[[#This Row],[V41]])</f>
        <v>0.35355339059327379</v>
      </c>
      <c r="DL465" s="3">
        <f>_xlfn.STDEV.S(Tabela13[[#This Row],[V43]],Tabela13[[#This Row],[V42]])</f>
        <v>0.21627706622803161</v>
      </c>
      <c r="DM465" s="3">
        <f>_xlfn.STDEV.S(Tabela13[[#This Row],[V43]],Tabela13[[#This Row],[V44]])</f>
        <v>0.62810603932375808</v>
      </c>
      <c r="DN465" s="3">
        <f>_xlfn.STDEV.S(Tabela13[[#This Row],[V43]],Tabela13[[#This Row],[V45]])</f>
        <v>0.27455264873048429</v>
      </c>
      <c r="DO465" s="3">
        <f>_xlfn.STDEV.S(Tabela13[[#This Row],[V43]],Tabela13[[#This Row],[V46]])</f>
        <v>0.49082971495851591</v>
      </c>
      <c r="DP465" s="3">
        <f>_xlfn.STDEV.S(Tabela13[[#This Row],[V44]],Tabela13[[#This Row],[V41]])</f>
        <v>0.98165942991703181</v>
      </c>
      <c r="DQ465" s="3">
        <f>_xlfn.STDEV.S(Tabela13[[#This Row],[V44]],Tabela13[[#This Row],[V42]])</f>
        <v>0.84438310555178964</v>
      </c>
      <c r="DR465" s="3">
        <f>_xlfn.STDEV.S(Tabela13[[#This Row],[V44]],Tabela13[[#This Row],[V43]])</f>
        <v>0.62810603932375808</v>
      </c>
      <c r="DS465" s="3">
        <f>_xlfn.STDEV.S(Tabela13[[#This Row],[V44]],Tabela13[[#This Row],[V45]])</f>
        <v>0.35355339059327379</v>
      </c>
      <c r="DT465" s="3">
        <f>_xlfn.STDEV.S(Tabela13[[#This Row],[V44]],Tabela13[[#This Row],[V46]])</f>
        <v>0.13727632436524195</v>
      </c>
      <c r="DU465" s="3">
        <f>_xlfn.STDEV.S(Tabela13[[#This Row],[V45]],Tabela13[[#This Row],[V41]])</f>
        <v>0.62810603932375808</v>
      </c>
      <c r="DV465" s="3">
        <f>_xlfn.STDEV.S(Tabela13[[#This Row],[V45]],Tabela13[[#This Row],[V42]])</f>
        <v>0.49082971495851591</v>
      </c>
      <c r="DW465" s="3">
        <f>_xlfn.STDEV.S(Tabela13[[#This Row],[V45]],Tabela13[[#This Row],[V43]])</f>
        <v>0.27455264873048429</v>
      </c>
      <c r="DX465" s="3">
        <f>_xlfn.STDEV.S(Tabela13[[#This Row],[V45]],Tabela13[[#This Row],[V44]])</f>
        <v>0.35355339059327379</v>
      </c>
      <c r="DY465" s="3">
        <f>_xlfn.STDEV.S(Tabela13[[#This Row],[V45]],Tabela13[[#This Row],[V46]])</f>
        <v>0.21627706622803161</v>
      </c>
      <c r="DZ465" s="3">
        <f>_xlfn.STDEV.S(Tabela13[[#This Row],[V46]],Tabela13[[#This Row],[V41]])</f>
        <v>0.84438310555178964</v>
      </c>
      <c r="EA465" s="3">
        <f>_xlfn.STDEV.S(Tabela13[[#This Row],[V46]],Tabela13[[#This Row],[V42]])</f>
        <v>0.70710678118654757</v>
      </c>
      <c r="EB465" s="3">
        <f>_xlfn.STDEV.S(Tabela13[[#This Row],[V46]],Tabela13[[#This Row],[V43]])</f>
        <v>0.49082971495851591</v>
      </c>
      <c r="EC465" s="3">
        <f>_xlfn.STDEV.S(Tabela13[[#This Row],[V46]],Tabela13[[#This Row],[V44]])</f>
        <v>0.13727632436524195</v>
      </c>
      <c r="ED465" s="3">
        <f>_xlfn.STDEV.S(Tabela13[[#This Row],[V46]],Tabela13[[#This Row],[V45]])</f>
        <v>0.21627706622803161</v>
      </c>
      <c r="EE465" s="3">
        <f t="shared" si="524"/>
        <v>0.22991701093212599</v>
      </c>
      <c r="EF465" s="3">
        <f t="shared" si="525"/>
        <v>0.79604392999996998</v>
      </c>
      <c r="EG465" s="3" t="str">
        <f t="shared" si="526"/>
        <v/>
      </c>
      <c r="EH465" s="3">
        <f t="shared" si="527"/>
        <v>2.5124241572950323</v>
      </c>
      <c r="EI465" s="3">
        <f t="shared" si="528"/>
        <v>8.6987908893371042</v>
      </c>
      <c r="EJ465" s="3">
        <f t="shared" si="529"/>
        <v>0.22991701093212599</v>
      </c>
      <c r="EK465" s="3">
        <f t="shared" si="530"/>
        <v>0.62315290001502321</v>
      </c>
      <c r="EL465" s="3">
        <f t="shared" si="531"/>
        <v>-8.6987908893371042</v>
      </c>
      <c r="EM465" s="3">
        <f t="shared" si="532"/>
        <v>3.2094851840564065</v>
      </c>
      <c r="EN465" s="3" t="str">
        <f t="shared" si="533"/>
        <v/>
      </c>
      <c r="EO465" s="3">
        <f t="shared" si="534"/>
        <v>0.79604392999996998</v>
      </c>
      <c r="EP465" s="3">
        <f t="shared" si="535"/>
        <v>0.62315290001502321</v>
      </c>
      <c r="EQ465" s="3">
        <f t="shared" si="536"/>
        <v>-2.5124241572950323</v>
      </c>
      <c r="ER465" s="3" t="str">
        <f t="shared" si="537"/>
        <v/>
      </c>
      <c r="ES465" s="3" t="str">
        <f t="shared" si="538"/>
        <v/>
      </c>
      <c r="ET465" s="3" t="str">
        <f t="shared" si="539"/>
        <v/>
      </c>
      <c r="EU465" s="3" t="str">
        <f t="shared" si="540"/>
        <v/>
      </c>
      <c r="EV465" s="3">
        <f t="shared" si="541"/>
        <v>-2.5124241572950323</v>
      </c>
      <c r="EW465" s="3">
        <f t="shared" si="542"/>
        <v>-0.79604392999996998</v>
      </c>
      <c r="EX465" s="3">
        <f t="shared" si="543"/>
        <v>-0.22991701093212599</v>
      </c>
      <c r="EY465" s="3">
        <f t="shared" si="544"/>
        <v>2.5124241572950323</v>
      </c>
      <c r="EZ465" s="3">
        <f t="shared" si="545"/>
        <v>3.2094851840564065</v>
      </c>
      <c r="FA465" s="3" t="str">
        <f t="shared" si="546"/>
        <v/>
      </c>
      <c r="FB465" s="3">
        <f t="shared" si="547"/>
        <v>-0.79604392999996998</v>
      </c>
      <c r="FC465" s="3">
        <f t="shared" si="548"/>
        <v>-0.62315290001502321</v>
      </c>
      <c r="FD465" s="3">
        <f t="shared" si="549"/>
        <v>8.6987908893371042</v>
      </c>
      <c r="FE465" s="3" t="str">
        <f t="shared" si="550"/>
        <v/>
      </c>
      <c r="FF465" s="3">
        <f t="shared" si="551"/>
        <v>-3.2094851840564065</v>
      </c>
      <c r="FG465" s="3">
        <f t="shared" si="552"/>
        <v>-0.22991701093212599</v>
      </c>
      <c r="FH465" s="3">
        <f t="shared" si="553"/>
        <v>-0.62315290001502321</v>
      </c>
      <c r="FI465" s="4">
        <f t="shared" si="554"/>
        <v>0.84210526315789469</v>
      </c>
      <c r="FJ465" s="4">
        <f t="shared" si="555"/>
        <v>1.7964071856287427</v>
      </c>
      <c r="FK465" s="4">
        <f t="shared" si="556"/>
        <v>1.9423867723124095</v>
      </c>
      <c r="FL465" s="4">
        <f t="shared" si="557"/>
        <v>0.83029816743799523</v>
      </c>
      <c r="FM465" s="4">
        <f>Tabela13[[#This Row],[V139]]-Tabela13[[#This Row],[V140]]</f>
        <v>1.1120886048744143</v>
      </c>
      <c r="FN465" s="4">
        <f>Tabela13[[#This Row],[V1]]-Tabela13[[#This Row],[V2]]/2</f>
        <v>1.496769618657422</v>
      </c>
      <c r="FO465" s="4">
        <f>Tabela13[[#This Row],[V1]]-Tabela13[[#This Row],[V3]]/2</f>
        <v>1.3997005988023952</v>
      </c>
      <c r="FP465" s="4">
        <f>Tabela13[[#This Row],[V1]]-Tabela13[[#This Row],[V4]]/2</f>
        <v>1.246769618657422</v>
      </c>
      <c r="FQ465" s="4">
        <f>Tabela13[[#This Row],[V2]]-Tabela13[[#This Row],[V1]]/2</f>
        <v>0.45556255909234156</v>
      </c>
      <c r="FR465" s="4">
        <f>Tabela13[[#This Row],[V2]]-Tabela13[[#This Row],[V3]]/2</f>
        <v>0.70556255909234156</v>
      </c>
      <c r="FS465" s="4">
        <f>Tabela13[[#This Row],[V2]]-Tabela13[[#This Row],[V4]]/2</f>
        <v>0.55263157894736836</v>
      </c>
      <c r="FT465" s="4">
        <f t="shared" si="558"/>
        <v>0.98179827592817914</v>
      </c>
      <c r="FU465" s="4">
        <f t="shared" si="559"/>
        <v>0.95044567743356334</v>
      </c>
      <c r="FV465" s="4">
        <f t="shared" si="560"/>
        <v>0.89479275897968724</v>
      </c>
      <c r="FW465" s="4">
        <f t="shared" si="561"/>
        <v>0.42747011288211839</v>
      </c>
      <c r="FX465" s="4">
        <f t="shared" si="562"/>
        <v>0.61444947767844638</v>
      </c>
      <c r="FY465" s="4">
        <f t="shared" si="563"/>
        <v>0.50486137165912626</v>
      </c>
      <c r="FZ465" s="4">
        <f t="shared" si="564"/>
        <v>176.72368966707225</v>
      </c>
      <c r="GA465" s="4">
        <f t="shared" si="565"/>
        <v>171.0802219380414</v>
      </c>
      <c r="GB465" s="4">
        <f t="shared" si="566"/>
        <v>161.06269661634371</v>
      </c>
      <c r="GC465" s="4">
        <f t="shared" si="567"/>
        <v>76.944620318781304</v>
      </c>
      <c r="GD465" s="4">
        <f t="shared" si="568"/>
        <v>110.60090598212034</v>
      </c>
      <c r="GE465" s="4">
        <f t="shared" si="569"/>
        <v>90.875046898642722</v>
      </c>
      <c r="GF465" s="4">
        <f>Tabela13[[#This Row],[V1]]-Tabela13[[#This Row],[V2]]/Tabela13[[#This Row],[V2]]</f>
        <v>1.2994011976047903</v>
      </c>
      <c r="GG465" s="4">
        <f>Tabela13[[#This Row],[V1]]-Tabela13[[#This Row],[V3]]/Tabela13[[#This Row],[V3]]</f>
        <v>1.2994011976047903</v>
      </c>
      <c r="GH465" s="4">
        <f>Tabela13[[#This Row],[V1]]-Tabela13[[#This Row],[V4]]/Tabela13[[#This Row],[V4]]</f>
        <v>1.2994011976047903</v>
      </c>
      <c r="GI465" s="4">
        <f>Tabela13[[#This Row],[V2]]-Tabela13[[#This Row],[V1]]/Tabela13[[#This Row],[V1]]</f>
        <v>0.60526315789473673</v>
      </c>
      <c r="GJ465" s="4">
        <f>Tabela13[[#This Row],[V2]]-Tabela13[[#This Row],[V3]]/Tabela13[[#This Row],[V3]]</f>
        <v>0.60526315789473673</v>
      </c>
      <c r="GK465" s="4">
        <f>Tabela13[[#This Row],[V2]]-Tabela13[[#This Row],[V4]]/Tabela13[[#This Row],[V4]]</f>
        <v>0.60526315789473673</v>
      </c>
      <c r="GL465" s="4">
        <f t="shared" si="570"/>
        <v>0.30967164247659729</v>
      </c>
      <c r="GM465" s="4">
        <f t="shared" si="571"/>
        <v>1.9523321777497635</v>
      </c>
      <c r="GN465" s="4">
        <f t="shared" si="572"/>
        <v>0.15861626725505359</v>
      </c>
      <c r="GO465" s="3">
        <f t="shared" si="573"/>
        <v>1</v>
      </c>
      <c r="GP465" s="3">
        <v>100</v>
      </c>
      <c r="GQ465" s="3">
        <f t="shared" si="574"/>
        <v>0.66999999999999993</v>
      </c>
      <c r="GR465" s="3">
        <f t="shared" si="575"/>
        <v>67</v>
      </c>
      <c r="GS465" s="34">
        <f>COUNTIF($D$2:D464,Tabela13[[#This Row],[HomeTeam]])</f>
        <v>23</v>
      </c>
      <c r="GT465" s="34">
        <f>COUNTIF($E$2:E464,Tabela13[[#This Row],[AwayTeam]])</f>
        <v>4</v>
      </c>
      <c r="GU465" s="3">
        <f>IFERROR(AVERAGEIFS($AD$2:AD464,$D$2:D464,Tabela13[[#This Row],[HomeTeam]],$GS$2:GS464,"&gt;="&amp;Tabela13[[#This Row],[Contagem_H]]-5),"")</f>
        <v>1.1704918316252069</v>
      </c>
      <c r="GV465" s="3">
        <f>IFERROR(AVERAGEIFS($G$2:G464,$E$2:E464,Tabela13[[#This Row],[AwayTeam]],$GT$2:GT464,"&gt;="&amp;Tabela13[[#This Row],[Contagem_A]]-5),"")</f>
        <v>0.75</v>
      </c>
      <c r="GW465" s="3">
        <f>IFERROR(AVERAGEIFS($GQ$2:GQ464,$D$2:D464,Tabela13[[#This Row],[HomeTeam]],$GS$2:GS464,"&gt;="&amp;Tabela13[[#This Row],[Contagem_H]]-5),"")</f>
        <v>0.35599999999999998</v>
      </c>
    </row>
    <row r="466" spans="1:205" x14ac:dyDescent="0.25">
      <c r="A466" t="s">
        <v>127</v>
      </c>
      <c r="B466" t="s">
        <v>293</v>
      </c>
      <c r="C466" t="s">
        <v>134</v>
      </c>
      <c r="D466" t="s">
        <v>15</v>
      </c>
      <c r="E466" t="s">
        <v>26</v>
      </c>
      <c r="F466" s="3">
        <v>2</v>
      </c>
      <c r="G466" s="3">
        <v>2</v>
      </c>
      <c r="H466" s="3" t="str">
        <f t="shared" si="576"/>
        <v>D</v>
      </c>
      <c r="I466" s="3">
        <v>1.55</v>
      </c>
      <c r="J466" s="3">
        <v>4.33</v>
      </c>
      <c r="K466" s="3">
        <v>5.5</v>
      </c>
      <c r="L466" s="3">
        <v>1.62</v>
      </c>
      <c r="M466" s="3">
        <v>2.2999999999999998</v>
      </c>
      <c r="N466" s="3">
        <f t="shared" si="505"/>
        <v>4</v>
      </c>
      <c r="O466" s="3">
        <f t="shared" si="506"/>
        <v>1</v>
      </c>
      <c r="P466" s="3">
        <f t="shared" si="507"/>
        <v>1</v>
      </c>
      <c r="Q466" s="3">
        <f t="shared" si="508"/>
        <v>5.7926354357852539E-2</v>
      </c>
      <c r="R466" s="3">
        <f t="shared" si="509"/>
        <v>5.2066559312936134E-2</v>
      </c>
      <c r="S466" s="3">
        <f t="shared" si="510"/>
        <v>1.6397858492546715</v>
      </c>
      <c r="T466" s="3">
        <f t="shared" si="511"/>
        <v>4.5808211143695017</v>
      </c>
      <c r="U466" s="3">
        <f t="shared" si="512"/>
        <v>5.8185949489681885</v>
      </c>
      <c r="V466" s="3">
        <f t="shared" si="513"/>
        <v>1.7138406940597213</v>
      </c>
      <c r="W466" s="3">
        <f t="shared" si="514"/>
        <v>2.4332306150230605</v>
      </c>
      <c r="X466" s="4">
        <f t="shared" si="515"/>
        <v>0.64516129032258063</v>
      </c>
      <c r="Y466" s="4">
        <f t="shared" si="516"/>
        <v>0.23094688221709006</v>
      </c>
      <c r="Z466" s="4">
        <f t="shared" si="517"/>
        <v>0.18181818181818182</v>
      </c>
      <c r="AA466" s="4">
        <f t="shared" si="518"/>
        <v>0.61728395061728392</v>
      </c>
      <c r="AB466" s="4">
        <f t="shared" si="519"/>
        <v>0.43478260869565222</v>
      </c>
      <c r="AC466" s="4">
        <f t="shared" si="520"/>
        <v>1.3225806451612903</v>
      </c>
      <c r="AD466" s="4">
        <f t="shared" si="521"/>
        <v>1.0909090909090908</v>
      </c>
      <c r="AE466" s="4">
        <f t="shared" si="522"/>
        <v>1.3225806451612903</v>
      </c>
      <c r="AF466" s="4">
        <f t="shared" si="523"/>
        <v>1.0909090909090908</v>
      </c>
      <c r="AG466" s="4">
        <f>IFERROR(AVERAGE(Tabela13[[#This Row],[V1]],Tabela13[[#This Row],[V2]]),"")</f>
        <v>1.2067448680351904</v>
      </c>
      <c r="AH466" s="4">
        <f>IFERROR(AVERAGE(Tabela13[[#This Row],[V1]],Tabela13[[#This Row],[V3]]),"")</f>
        <v>1.3225806451612903</v>
      </c>
      <c r="AI466" s="4">
        <f>IFERROR(AVERAGE(Tabela13[[#This Row],[V1]],Tabela13[[#This Row],[V4]]),"")</f>
        <v>1.2067448680351904</v>
      </c>
      <c r="AJ466" s="4">
        <f>IFERROR(AVERAGE(Tabela13[[#This Row],[V2]],Tabela13[[#This Row],[V1]]),"")</f>
        <v>1.2067448680351904</v>
      </c>
      <c r="AK466" s="4">
        <f>IFERROR(AVERAGE(Tabela13[[#This Row],[V2]],Tabela13[[#This Row],[V3]]),"")</f>
        <v>1.2067448680351904</v>
      </c>
      <c r="AL466" s="4">
        <f>IFERROR(AVERAGE(Tabela13[[#This Row],[V2]],Tabela13[[#This Row],[V4]]),"")</f>
        <v>1.0909090909090908</v>
      </c>
      <c r="AM466" s="4">
        <f>IFERROR(AVERAGE(Tabela13[[#This Row],[V3]],Tabela13[[#This Row],[V1]]),"")</f>
        <v>1.3225806451612903</v>
      </c>
      <c r="AN466" s="4">
        <f>IFERROR(AVERAGE(Tabela13[[#This Row],[V3]],Tabela13[[#This Row],[V2]]),"")</f>
        <v>1.2067448680351904</v>
      </c>
      <c r="AO466" s="4">
        <f>IFERROR(AVERAGE(Tabela13[[#This Row],[V3]],Tabela13[[#This Row],[V4]]),"")</f>
        <v>1.2067448680351904</v>
      </c>
      <c r="AP466" s="4">
        <f>IFERROR(AVERAGE(Tabela13[[#This Row],[V4]],Tabela13[[#This Row],[V1]]),"")</f>
        <v>1.2067448680351904</v>
      </c>
      <c r="AQ466" s="4">
        <f>IFERROR(AVERAGE(Tabela13[[#This Row],[V4]],Tabela13[[#This Row],[V2]]),"")</f>
        <v>1.0909090909090908</v>
      </c>
      <c r="AR466" s="4">
        <f>IFERROR(AVERAGE(Tabela13[[#This Row],[V4]],Tabela13[[#This Row],[V3]]),"")</f>
        <v>1.2067448680351904</v>
      </c>
      <c r="AS466" s="4">
        <f>_xlfn.STDEV.S(Tabela13[[#This Row],[V1]:[V2]])</f>
        <v>0.16381652701975735</v>
      </c>
      <c r="AT466" s="4">
        <f>_xlfn.STDEV.S(Tabela13[[#This Row],[V1]],Tabela13[[#This Row],[V3]])</f>
        <v>0</v>
      </c>
      <c r="AU466" s="4">
        <f>_xlfn.STDEV.S(Tabela13[[#This Row],[V1]],Tabela13[[#This Row],[V4]])</f>
        <v>0.16381652701975735</v>
      </c>
      <c r="AV466" s="4">
        <f>_xlfn.STDEV.S(Tabela13[[#This Row],[V2]],Tabela13[[#This Row],[V1]])</f>
        <v>0.16381652701975735</v>
      </c>
      <c r="AW466" s="4">
        <f>_xlfn.STDEV.S(Tabela13[[#This Row],[V2]],Tabela13[[#This Row],[V3]])</f>
        <v>0.16381652701975735</v>
      </c>
      <c r="AX466" s="4">
        <f>_xlfn.STDEV.S(Tabela13[[#This Row],[V42]],Tabela13[[#This Row],[V44]])</f>
        <v>0.16381652701975735</v>
      </c>
      <c r="AY466" s="4">
        <f>_xlfn.STDEV.S(Tabela13[[#This Row],[V3]],Tabela13[[#This Row],[V1]])</f>
        <v>0</v>
      </c>
      <c r="AZ466" s="4">
        <f>_xlfn.STDEV.S(Tabela13[[#This Row],[V3]],Tabela13[[#This Row],[V2]])</f>
        <v>0.16381652701975735</v>
      </c>
      <c r="BA466" s="4">
        <f>_xlfn.STDEV.S(Tabela13[[#This Row],[V3]],Tabela13[[#This Row],[V4]])</f>
        <v>0.16381652701975735</v>
      </c>
      <c r="BB466" s="4">
        <f>_xlfn.STDEV.S(Tabela13[[#This Row],[V4]],Tabela13[[#This Row],[V1]])</f>
        <v>0.16381652701975735</v>
      </c>
      <c r="BC466" s="4">
        <f>_xlfn.STDEV.S(Tabela13[[#This Row],[V4]],Tabela13[[#This Row],[V2]])</f>
        <v>0</v>
      </c>
      <c r="BD466" s="4">
        <f>_xlfn.STDEV.S(Tabela13[[#This Row],[V4]],Tabela13[[#This Row],[V3]])</f>
        <v>0.16381652701975735</v>
      </c>
      <c r="BE466" s="4">
        <f>Tabela13[[#This Row],[V17]]/Tabela13[[#This Row],[V5]]</f>
        <v>0.13575075507591072</v>
      </c>
      <c r="BF466" s="4">
        <f>Tabela13[[#This Row],[V18]]/Tabela13[[#This Row],[V6]]</f>
        <v>0</v>
      </c>
      <c r="BG466" s="4">
        <f>Tabela13[[#This Row],[V19]]/Tabela13[[#This Row],[V7]]</f>
        <v>0.13575075507591072</v>
      </c>
      <c r="BH466" s="4">
        <f>Tabela13[[#This Row],[V20]]/Tabela13[[#This Row],[V8]]</f>
        <v>0.13575075507591072</v>
      </c>
      <c r="BI466" s="4">
        <f>Tabela13[[#This Row],[V21]]/Tabela13[[#This Row],[V9]]</f>
        <v>0.13575075507591072</v>
      </c>
      <c r="BJ466" s="4">
        <f>Tabela13[[#This Row],[V22]]/Tabela13[[#This Row],[V10]]</f>
        <v>0.15016514976811091</v>
      </c>
      <c r="BK466" s="4">
        <f>Tabela13[[#This Row],[V23]]/Tabela13[[#This Row],[V11]]</f>
        <v>0</v>
      </c>
      <c r="BL466" s="4">
        <f>Tabela13[[#This Row],[V24]]/Tabela13[[#This Row],[V12]]</f>
        <v>0.13575075507591072</v>
      </c>
      <c r="BM466" s="4">
        <f>Tabela13[[#This Row],[V25]]/Tabela13[[#This Row],[V13]]</f>
        <v>0.13575075507591072</v>
      </c>
      <c r="BN466" s="4">
        <f>Tabela13[[#This Row],[V26]]/Tabela13[[#This Row],[V14]]</f>
        <v>0.13575075507591072</v>
      </c>
      <c r="BO466" s="4">
        <f>Tabela13[[#This Row],[V27]]/Tabela13[[#This Row],[V15]]</f>
        <v>0</v>
      </c>
      <c r="BP466" s="4">
        <f>Tabela13[[#This Row],[V28]]/Tabela13[[#This Row],[V16]]</f>
        <v>0.13575075507591072</v>
      </c>
      <c r="BQ466" s="4">
        <f>Tabela13[[#This Row],[V1]]-Tabela13[[#This Row],[V2]]</f>
        <v>0.23167155425219943</v>
      </c>
      <c r="BR466" s="4">
        <f>Tabela13[[#This Row],[V1]]-Tabela13[[#This Row],[V3]]</f>
        <v>0</v>
      </c>
      <c r="BS466" s="4">
        <f>Tabela13[[#This Row],[V1]]-Tabela13[[#This Row],[V4]]</f>
        <v>0.23167155425219943</v>
      </c>
      <c r="BT466" s="4">
        <f>Tabela13[[#This Row],[V2]]-Tabela13[[#This Row],[V1]]</f>
        <v>-0.23167155425219943</v>
      </c>
      <c r="BU466" s="4">
        <f>Tabela13[[#This Row],[V2]]-Tabela13[[#This Row],[V3]]</f>
        <v>-0.23167155425219943</v>
      </c>
      <c r="BV466" s="4">
        <f>Tabela13[[#This Row],[V2]]-Tabela13[[#This Row],[V4]]</f>
        <v>0</v>
      </c>
      <c r="BW466" s="4">
        <f>AVERAGE(Tabela13[[#This Row],[V41]],Tabela13[[#This Row],[V42]])</f>
        <v>0.11583577712609971</v>
      </c>
      <c r="BX466" s="4">
        <f>AVERAGE(Tabela13[[#This Row],[V41]],Tabela13[[#This Row],[V43]])</f>
        <v>0.23167155425219943</v>
      </c>
      <c r="BY466" s="4">
        <f>AVERAGE(Tabela13[[#This Row],[V41]],Tabela13[[#This Row],[V44]])</f>
        <v>0</v>
      </c>
      <c r="BZ466" s="4">
        <f>AVERAGE(Tabela13[[#This Row],[V41]],Tabela13[[#This Row],[V45]])</f>
        <v>0</v>
      </c>
      <c r="CA466" s="4">
        <f>AVERAGE(Tabela13[[#This Row],[V41]],Tabela13[[#This Row],[V46]])</f>
        <v>0.11583577712609971</v>
      </c>
      <c r="CB466" s="4">
        <f>AVERAGE(Tabela13[[#This Row],[V42]],Tabela13[[#This Row],[V41]])</f>
        <v>0.11583577712609971</v>
      </c>
      <c r="CC466" s="4">
        <f>AVERAGE(Tabela13[[#This Row],[V42]],Tabela13[[#This Row],[V43]])</f>
        <v>0.11583577712609971</v>
      </c>
      <c r="CD466" s="4">
        <f>AVERAGE(Tabela13[[#This Row],[V42]],Tabela13[[#This Row],[V44]])</f>
        <v>-0.11583577712609971</v>
      </c>
      <c r="CE466" s="4">
        <f>AVERAGE(Tabela13[[#This Row],[V42]],Tabela13[[#This Row],[V45]])</f>
        <v>-0.11583577712609971</v>
      </c>
      <c r="CF466" s="4">
        <f>AVERAGE(Tabela13[[#This Row],[V42]],Tabela13[[#This Row],[V46]])</f>
        <v>0</v>
      </c>
      <c r="CG466" s="4">
        <f>AVERAGE(Tabela13[[#This Row],[V43]],Tabela13[[#This Row],[V41]])</f>
        <v>0.23167155425219943</v>
      </c>
      <c r="CH466" s="4">
        <f>AVERAGE(Tabela13[[#This Row],[V43]],Tabela13[[#This Row],[V42]])</f>
        <v>0.11583577712609971</v>
      </c>
      <c r="CI466" s="4">
        <f>AVERAGE(Tabela13[[#This Row],[V43]],Tabela13[[#This Row],[V44]])</f>
        <v>0</v>
      </c>
      <c r="CJ466" s="4">
        <f>AVERAGE(Tabela13[[#This Row],[V43]],Tabela13[[#This Row],[V45]])</f>
        <v>0</v>
      </c>
      <c r="CK466" s="4">
        <f>AVERAGE(Tabela13[[#This Row],[V43]],Tabela13[[#This Row],[V46]])</f>
        <v>0.11583577712609971</v>
      </c>
      <c r="CL466" s="4">
        <f>AVERAGE(Tabela13[[#This Row],[V44]],Tabela13[[#This Row],[V41]])</f>
        <v>0</v>
      </c>
      <c r="CM466" s="4">
        <f>AVERAGE(Tabela13[[#This Row],[V44]],Tabela13[[#This Row],[V42]])</f>
        <v>-0.11583577712609971</v>
      </c>
      <c r="CN466" s="4">
        <f>AVERAGE(Tabela13[[#This Row],[V44]],Tabela13[[#This Row],[V43]])</f>
        <v>0</v>
      </c>
      <c r="CO466" s="4">
        <f>AVERAGE(Tabela13[[#This Row],[V44]],Tabela13[[#This Row],[V45]])</f>
        <v>-0.23167155425219943</v>
      </c>
      <c r="CP466" s="4">
        <f>AVERAGE(Tabela13[[#This Row],[V44]],Tabela13[[#This Row],[V46]])</f>
        <v>-0.11583577712609971</v>
      </c>
      <c r="CQ466" s="4">
        <f>AVERAGE(Tabela13[[#This Row],[V45]],Tabela13[[#This Row],[V41]])</f>
        <v>0</v>
      </c>
      <c r="CR466" s="4">
        <f>AVERAGE(Tabela13[[#This Row],[V45]],Tabela13[[#This Row],[V42]])</f>
        <v>-0.11583577712609971</v>
      </c>
      <c r="CS466" s="4">
        <f>AVERAGE(Tabela13[[#This Row],[V45]],Tabela13[[#This Row],[V43]])</f>
        <v>0</v>
      </c>
      <c r="CT466" s="4">
        <f>AVERAGE(Tabela13[[#This Row],[V45]],Tabela13[[#This Row],[V44]])</f>
        <v>-0.23167155425219943</v>
      </c>
      <c r="CU466" s="4">
        <f>AVERAGE(Tabela13[[#This Row],[V45]],Tabela13[[#This Row],[V46]])</f>
        <v>-0.11583577712609971</v>
      </c>
      <c r="CV466" s="4">
        <f>AVERAGE(Tabela13[[#This Row],[V46]],Tabela13[[#This Row],[V41]])</f>
        <v>0.11583577712609971</v>
      </c>
      <c r="CW466" s="4">
        <f>AVERAGE(Tabela13[[#This Row],[V46]],Tabela13[[#This Row],[V42]])</f>
        <v>0</v>
      </c>
      <c r="CX466" s="4">
        <f>AVERAGE(Tabela13[[#This Row],[V46]],Tabela13[[#This Row],[V43]])</f>
        <v>0.11583577712609971</v>
      </c>
      <c r="CY466" s="4">
        <f>AVERAGE(Tabela13[[#This Row],[V46]],Tabela13[[#This Row],[V44]])</f>
        <v>-0.11583577712609971</v>
      </c>
      <c r="CZ466" s="4">
        <f>AVERAGE(Tabela13[[#This Row],[V46]],Tabela13[[#This Row],[V45]])</f>
        <v>-0.11583577712609971</v>
      </c>
      <c r="DA466" s="3">
        <f>_xlfn.STDEV.S(Tabela13[[#This Row],[V41]],Tabela13[[#This Row],[V42]])</f>
        <v>0.16381652701975735</v>
      </c>
      <c r="DB466" s="3">
        <f>_xlfn.STDEV.S(Tabela13[[#This Row],[V41]],Tabela13[[#This Row],[V43]])</f>
        <v>0</v>
      </c>
      <c r="DC466" s="3">
        <f>_xlfn.STDEV.S(Tabela13[[#This Row],[V41]],Tabela13[[#This Row],[V44]])</f>
        <v>0.3276330540395147</v>
      </c>
      <c r="DD466" s="3">
        <f>_xlfn.STDEV.S(Tabela13[[#This Row],[V41]],Tabela13[[#This Row],[V45]])</f>
        <v>0.3276330540395147</v>
      </c>
      <c r="DE466" s="3">
        <f>_xlfn.STDEV.S(Tabela13[[#This Row],[V41]],Tabela13[[#This Row],[V46]])</f>
        <v>0.16381652701975735</v>
      </c>
      <c r="DF466" s="3">
        <f>_xlfn.STDEV.S(Tabela13[[#This Row],[V42]],Tabela13[[#This Row],[V41]])</f>
        <v>0.16381652701975735</v>
      </c>
      <c r="DG466" s="3">
        <f>_xlfn.STDEV.S(Tabela13[[#This Row],[V42]],Tabela13[[#This Row],[V43]])</f>
        <v>0.16381652701975735</v>
      </c>
      <c r="DH466" s="3">
        <f>_xlfn.STDEV.S(Tabela13[[#This Row],[V42]],Tabela13[[#This Row],[V44]])</f>
        <v>0.16381652701975735</v>
      </c>
      <c r="DI466" s="3">
        <f>_xlfn.STDEV.S(Tabela13[[#This Row],[V42]],Tabela13[[#This Row],[V45]])</f>
        <v>0.16381652701975735</v>
      </c>
      <c r="DJ466" s="3">
        <f>_xlfn.STDEV.S(Tabela13[[#This Row],[V42]],Tabela13[[#This Row],[V46]])</f>
        <v>0</v>
      </c>
      <c r="DK466" s="3">
        <f>_xlfn.STDEV.S(Tabela13[[#This Row],[V43]],Tabela13[[#This Row],[V41]])</f>
        <v>0</v>
      </c>
      <c r="DL466" s="3">
        <f>_xlfn.STDEV.S(Tabela13[[#This Row],[V43]],Tabela13[[#This Row],[V42]])</f>
        <v>0.16381652701975735</v>
      </c>
      <c r="DM466" s="3">
        <f>_xlfn.STDEV.S(Tabela13[[#This Row],[V43]],Tabela13[[#This Row],[V44]])</f>
        <v>0.3276330540395147</v>
      </c>
      <c r="DN466" s="3">
        <f>_xlfn.STDEV.S(Tabela13[[#This Row],[V43]],Tabela13[[#This Row],[V45]])</f>
        <v>0.3276330540395147</v>
      </c>
      <c r="DO466" s="3">
        <f>_xlfn.STDEV.S(Tabela13[[#This Row],[V43]],Tabela13[[#This Row],[V46]])</f>
        <v>0.16381652701975735</v>
      </c>
      <c r="DP466" s="3">
        <f>_xlfn.STDEV.S(Tabela13[[#This Row],[V44]],Tabela13[[#This Row],[V41]])</f>
        <v>0.3276330540395147</v>
      </c>
      <c r="DQ466" s="3">
        <f>_xlfn.STDEV.S(Tabela13[[#This Row],[V44]],Tabela13[[#This Row],[V42]])</f>
        <v>0.16381652701975735</v>
      </c>
      <c r="DR466" s="3">
        <f>_xlfn.STDEV.S(Tabela13[[#This Row],[V44]],Tabela13[[#This Row],[V43]])</f>
        <v>0.3276330540395147</v>
      </c>
      <c r="DS466" s="3">
        <f>_xlfn.STDEV.S(Tabela13[[#This Row],[V44]],Tabela13[[#This Row],[V45]])</f>
        <v>0</v>
      </c>
      <c r="DT466" s="3">
        <f>_xlfn.STDEV.S(Tabela13[[#This Row],[V44]],Tabela13[[#This Row],[V46]])</f>
        <v>0.16381652701975735</v>
      </c>
      <c r="DU466" s="3">
        <f>_xlfn.STDEV.S(Tabela13[[#This Row],[V45]],Tabela13[[#This Row],[V41]])</f>
        <v>0.3276330540395147</v>
      </c>
      <c r="DV466" s="3">
        <f>_xlfn.STDEV.S(Tabela13[[#This Row],[V45]],Tabela13[[#This Row],[V42]])</f>
        <v>0.16381652701975735</v>
      </c>
      <c r="DW466" s="3">
        <f>_xlfn.STDEV.S(Tabela13[[#This Row],[V45]],Tabela13[[#This Row],[V43]])</f>
        <v>0.3276330540395147</v>
      </c>
      <c r="DX466" s="3">
        <f>_xlfn.STDEV.S(Tabela13[[#This Row],[V45]],Tabela13[[#This Row],[V44]])</f>
        <v>0</v>
      </c>
      <c r="DY466" s="3">
        <f>_xlfn.STDEV.S(Tabela13[[#This Row],[V45]],Tabela13[[#This Row],[V46]])</f>
        <v>0.16381652701975735</v>
      </c>
      <c r="DZ466" s="3">
        <f>_xlfn.STDEV.S(Tabela13[[#This Row],[V46]],Tabela13[[#This Row],[V41]])</f>
        <v>0.16381652701975735</v>
      </c>
      <c r="EA466" s="3">
        <f>_xlfn.STDEV.S(Tabela13[[#This Row],[V46]],Tabela13[[#This Row],[V42]])</f>
        <v>0</v>
      </c>
      <c r="EB466" s="3">
        <f>_xlfn.STDEV.S(Tabela13[[#This Row],[V46]],Tabela13[[#This Row],[V43]])</f>
        <v>0.16381652701975735</v>
      </c>
      <c r="EC466" s="3">
        <f>_xlfn.STDEV.S(Tabela13[[#This Row],[V46]],Tabela13[[#This Row],[V44]])</f>
        <v>0.16381652701975735</v>
      </c>
      <c r="ED466" s="3">
        <f>_xlfn.STDEV.S(Tabela13[[#This Row],[V46]],Tabela13[[#This Row],[V45]])</f>
        <v>0.16381652701975735</v>
      </c>
      <c r="EE466" s="3">
        <f t="shared" si="524"/>
        <v>1.4142135623730949</v>
      </c>
      <c r="EF466" s="3">
        <f t="shared" si="525"/>
        <v>0</v>
      </c>
      <c r="EG466" s="3" t="str">
        <f t="shared" si="526"/>
        <v/>
      </c>
      <c r="EH466" s="3" t="str">
        <f t="shared" si="527"/>
        <v/>
      </c>
      <c r="EI466" s="3">
        <f t="shared" si="528"/>
        <v>1.4142135623730949</v>
      </c>
      <c r="EJ466" s="3">
        <f t="shared" si="529"/>
        <v>1.4142135623730949</v>
      </c>
      <c r="EK466" s="3">
        <f t="shared" si="530"/>
        <v>1.4142135623730949</v>
      </c>
      <c r="EL466" s="3">
        <f t="shared" si="531"/>
        <v>-1.4142135623730949</v>
      </c>
      <c r="EM466" s="3">
        <f t="shared" si="532"/>
        <v>-1.4142135623730949</v>
      </c>
      <c r="EN466" s="3" t="str">
        <f t="shared" si="533"/>
        <v/>
      </c>
      <c r="EO466" s="3">
        <f t="shared" si="534"/>
        <v>0</v>
      </c>
      <c r="EP466" s="3">
        <f t="shared" si="535"/>
        <v>1.4142135623730949</v>
      </c>
      <c r="EQ466" s="3" t="str">
        <f t="shared" si="536"/>
        <v/>
      </c>
      <c r="ER466" s="3" t="str">
        <f t="shared" si="537"/>
        <v/>
      </c>
      <c r="ES466" s="3" t="str">
        <f t="shared" si="538"/>
        <v/>
      </c>
      <c r="ET466" s="3" t="str">
        <f t="shared" si="539"/>
        <v/>
      </c>
      <c r="EU466" s="3" t="str">
        <f t="shared" si="540"/>
        <v/>
      </c>
      <c r="EV466" s="3" t="str">
        <f t="shared" si="541"/>
        <v/>
      </c>
      <c r="EW466" s="3">
        <f t="shared" si="542"/>
        <v>0</v>
      </c>
      <c r="EX466" s="3">
        <f t="shared" si="543"/>
        <v>-1.4142135623730949</v>
      </c>
      <c r="EY466" s="3" t="str">
        <f t="shared" si="544"/>
        <v/>
      </c>
      <c r="EZ466" s="3">
        <f t="shared" si="545"/>
        <v>-1.4142135623730949</v>
      </c>
      <c r="FA466" s="3" t="str">
        <f t="shared" si="546"/>
        <v/>
      </c>
      <c r="FB466" s="3">
        <f t="shared" si="547"/>
        <v>0</v>
      </c>
      <c r="FC466" s="3">
        <f t="shared" si="548"/>
        <v>-1.4142135623730949</v>
      </c>
      <c r="FD466" s="3">
        <f t="shared" si="549"/>
        <v>1.4142135623730949</v>
      </c>
      <c r="FE466" s="3" t="str">
        <f t="shared" si="550"/>
        <v/>
      </c>
      <c r="FF466" s="3">
        <f t="shared" si="551"/>
        <v>1.4142135623730949</v>
      </c>
      <c r="FG466" s="3">
        <f t="shared" si="552"/>
        <v>-1.4142135623730949</v>
      </c>
      <c r="FH466" s="3">
        <f t="shared" si="553"/>
        <v>-1.4142135623730949</v>
      </c>
      <c r="FI466" s="4">
        <f t="shared" si="554"/>
        <v>0.36363636363636365</v>
      </c>
      <c r="FJ466" s="4">
        <f t="shared" si="555"/>
        <v>1.2903225806451613</v>
      </c>
      <c r="FK466" s="4">
        <f t="shared" si="556"/>
        <v>2.0478086629194778</v>
      </c>
      <c r="FL466" s="4">
        <f t="shared" si="557"/>
        <v>0.73388986338552942</v>
      </c>
      <c r="FM466" s="4">
        <f>Tabela13[[#This Row],[V139]]-Tabela13[[#This Row],[V140]]</f>
        <v>1.3139187995339485</v>
      </c>
      <c r="FN466" s="4">
        <f>Tabela13[[#This Row],[V1]]-Tabela13[[#This Row],[V2]]/2</f>
        <v>0.77712609970674484</v>
      </c>
      <c r="FO466" s="4">
        <f>Tabela13[[#This Row],[V1]]-Tabela13[[#This Row],[V3]]/2</f>
        <v>0.66129032258064513</v>
      </c>
      <c r="FP466" s="4">
        <f>Tabela13[[#This Row],[V1]]-Tabela13[[#This Row],[V4]]/2</f>
        <v>0.77712609970674484</v>
      </c>
      <c r="FQ466" s="4">
        <f>Tabela13[[#This Row],[V2]]-Tabela13[[#This Row],[V1]]/2</f>
        <v>0.4296187683284457</v>
      </c>
      <c r="FR466" s="4">
        <f>Tabela13[[#This Row],[V2]]-Tabela13[[#This Row],[V3]]/2</f>
        <v>0.4296187683284457</v>
      </c>
      <c r="FS466" s="4">
        <f>Tabela13[[#This Row],[V2]]-Tabela13[[#This Row],[V4]]/2</f>
        <v>0.54545454545454541</v>
      </c>
      <c r="FT466" s="4">
        <f t="shared" si="558"/>
        <v>0.66063699503061879</v>
      </c>
      <c r="FU466" s="4">
        <f t="shared" si="559"/>
        <v>0.5842712775809088</v>
      </c>
      <c r="FV466" s="4">
        <f t="shared" si="560"/>
        <v>0.66063699503061879</v>
      </c>
      <c r="FW466" s="4">
        <f t="shared" si="561"/>
        <v>0.40577627216800238</v>
      </c>
      <c r="FX466" s="4">
        <f t="shared" si="562"/>
        <v>0.40577627216800238</v>
      </c>
      <c r="FY466" s="4">
        <f t="shared" si="563"/>
        <v>0.49934672168013006</v>
      </c>
      <c r="FZ466" s="4">
        <f t="shared" si="564"/>
        <v>118.91465910551139</v>
      </c>
      <c r="GA466" s="4">
        <f t="shared" si="565"/>
        <v>105.16882996456359</v>
      </c>
      <c r="GB466" s="4">
        <f t="shared" si="566"/>
        <v>118.91465910551139</v>
      </c>
      <c r="GC466" s="4">
        <f t="shared" si="567"/>
        <v>73.03972899024042</v>
      </c>
      <c r="GD466" s="4">
        <f t="shared" si="568"/>
        <v>73.03972899024042</v>
      </c>
      <c r="GE466" s="4">
        <f t="shared" si="569"/>
        <v>89.882409902423404</v>
      </c>
      <c r="GF466" s="4">
        <f>Tabela13[[#This Row],[V1]]-Tabela13[[#This Row],[V2]]/Tabela13[[#This Row],[V2]]</f>
        <v>0.32258064516129026</v>
      </c>
      <c r="GG466" s="4">
        <f>Tabela13[[#This Row],[V1]]-Tabela13[[#This Row],[V3]]/Tabela13[[#This Row],[V3]]</f>
        <v>0.32258064516129026</v>
      </c>
      <c r="GH466" s="4">
        <f>Tabela13[[#This Row],[V1]]-Tabela13[[#This Row],[V4]]/Tabela13[[#This Row],[V4]]</f>
        <v>0.32258064516129026</v>
      </c>
      <c r="GI466" s="4">
        <f>Tabela13[[#This Row],[V2]]-Tabela13[[#This Row],[V1]]/Tabela13[[#This Row],[V1]]</f>
        <v>9.0909090909090828E-2</v>
      </c>
      <c r="GJ466" s="4">
        <f>Tabela13[[#This Row],[V2]]-Tabela13[[#This Row],[V3]]/Tabela13[[#This Row],[V3]]</f>
        <v>9.0909090909090828E-2</v>
      </c>
      <c r="GK466" s="4">
        <f>Tabela13[[#This Row],[V2]]-Tabela13[[#This Row],[V4]]/Tabela13[[#This Row],[V4]]</f>
        <v>9.0909090909090828E-2</v>
      </c>
      <c r="GL466" s="4">
        <f t="shared" si="570"/>
        <v>0.13375563421108633</v>
      </c>
      <c r="GM466" s="4">
        <f t="shared" si="571"/>
        <v>1.2067448680351904</v>
      </c>
      <c r="GN466" s="4">
        <f t="shared" si="572"/>
        <v>0.11084002737783825</v>
      </c>
      <c r="GO466" s="3">
        <f t="shared" si="573"/>
        <v>0</v>
      </c>
      <c r="GP466" s="3">
        <v>100</v>
      </c>
      <c r="GQ466" s="3">
        <f t="shared" si="574"/>
        <v>-1</v>
      </c>
      <c r="GR466" s="3">
        <f t="shared" si="575"/>
        <v>-100</v>
      </c>
      <c r="GS466" s="34">
        <f>COUNTIF($D$2:D465,Tabela13[[#This Row],[HomeTeam]])</f>
        <v>23</v>
      </c>
      <c r="GT466" s="34">
        <f>COUNTIF($E$2:E465,Tabela13[[#This Row],[AwayTeam]])</f>
        <v>23</v>
      </c>
      <c r="GU466" s="3">
        <f>IFERROR(AVERAGEIFS($AD$2:AD465,$D$2:D465,Tabela13[[#This Row],[HomeTeam]],$GS$2:GS465,"&gt;="&amp;Tabela13[[#This Row],[Contagem_H]]-5),"")</f>
        <v>0.86172996045821237</v>
      </c>
      <c r="GV466" s="3">
        <f>IFERROR(AVERAGEIFS($G$2:G465,$E$2:E465,Tabela13[[#This Row],[AwayTeam]],$GT$2:GT465,"&gt;="&amp;Tabela13[[#This Row],[Contagem_A]]-5),"")</f>
        <v>1</v>
      </c>
      <c r="GW466" s="3">
        <f>IFERROR(AVERAGEIFS($GQ$2:GQ465,$D$2:D465,Tabela13[[#This Row],[HomeTeam]],$GS$2:GS465,"&gt;="&amp;Tabela13[[#This Row],[Contagem_H]]-5),"")</f>
        <v>3.9999999999999945E-2</v>
      </c>
    </row>
    <row r="467" spans="1:205" x14ac:dyDescent="0.25">
      <c r="A467" t="s">
        <v>127</v>
      </c>
      <c r="B467" t="s">
        <v>293</v>
      </c>
      <c r="C467" t="s">
        <v>134</v>
      </c>
      <c r="D467" t="s">
        <v>130</v>
      </c>
      <c r="E467" t="s">
        <v>29</v>
      </c>
      <c r="F467" s="3">
        <v>1</v>
      </c>
      <c r="G467" s="3">
        <v>0</v>
      </c>
      <c r="H467" s="3" t="str">
        <f t="shared" si="576"/>
        <v>H</v>
      </c>
      <c r="I467" s="3">
        <v>1.1299999999999999</v>
      </c>
      <c r="J467" s="3">
        <v>9.5</v>
      </c>
      <c r="K467" s="3">
        <v>15</v>
      </c>
      <c r="L467" s="3">
        <v>1.25</v>
      </c>
      <c r="M467" s="3">
        <v>4</v>
      </c>
      <c r="N467" s="3">
        <f t="shared" si="505"/>
        <v>1</v>
      </c>
      <c r="O467" s="3">
        <f t="shared" si="506"/>
        <v>3</v>
      </c>
      <c r="P467" s="3">
        <f t="shared" si="507"/>
        <v>0</v>
      </c>
      <c r="Q467" s="3">
        <f t="shared" si="508"/>
        <v>5.6885576773793023E-2</v>
      </c>
      <c r="R467" s="3">
        <f t="shared" si="509"/>
        <v>5.0000000000000044E-2</v>
      </c>
      <c r="S467" s="3">
        <f t="shared" si="510"/>
        <v>1.1942807017543859</v>
      </c>
      <c r="T467" s="3">
        <f t="shared" si="511"/>
        <v>10.040412979351034</v>
      </c>
      <c r="U467" s="3">
        <f t="shared" si="512"/>
        <v>15.853283651606896</v>
      </c>
      <c r="V467" s="3">
        <f t="shared" si="513"/>
        <v>1.3211069709672412</v>
      </c>
      <c r="W467" s="3">
        <f t="shared" si="514"/>
        <v>4.2275423070951721</v>
      </c>
      <c r="X467" s="4">
        <f t="shared" si="515"/>
        <v>0.88495575221238942</v>
      </c>
      <c r="Y467" s="4">
        <f t="shared" si="516"/>
        <v>0.10526315789473684</v>
      </c>
      <c r="Z467" s="4">
        <f t="shared" si="517"/>
        <v>6.6666666666666666E-2</v>
      </c>
      <c r="AA467" s="4">
        <f t="shared" si="518"/>
        <v>0.8</v>
      </c>
      <c r="AB467" s="4">
        <f t="shared" si="519"/>
        <v>0.25</v>
      </c>
      <c r="AC467" s="4">
        <f t="shared" si="520"/>
        <v>0.94247787610619471</v>
      </c>
      <c r="AD467" s="4">
        <f t="shared" si="521"/>
        <v>3.3333333333333333E-2</v>
      </c>
      <c r="AE467" s="4">
        <f t="shared" si="522"/>
        <v>0.44247787610619471</v>
      </c>
      <c r="AF467" s="4">
        <f t="shared" si="523"/>
        <v>0.53333333333333333</v>
      </c>
      <c r="AG467" s="4">
        <f>IFERROR(AVERAGE(Tabela13[[#This Row],[V1]],Tabela13[[#This Row],[V2]]),"")</f>
        <v>0.48790560471976402</v>
      </c>
      <c r="AH467" s="4">
        <f>IFERROR(AVERAGE(Tabela13[[#This Row],[V1]],Tabela13[[#This Row],[V3]]),"")</f>
        <v>0.69247787610619471</v>
      </c>
      <c r="AI467" s="4">
        <f>IFERROR(AVERAGE(Tabela13[[#This Row],[V1]],Tabela13[[#This Row],[V4]]),"")</f>
        <v>0.73790560471976407</v>
      </c>
      <c r="AJ467" s="4">
        <f>IFERROR(AVERAGE(Tabela13[[#This Row],[V2]],Tabela13[[#This Row],[V1]]),"")</f>
        <v>0.48790560471976402</v>
      </c>
      <c r="AK467" s="4">
        <f>IFERROR(AVERAGE(Tabela13[[#This Row],[V2]],Tabela13[[#This Row],[V3]]),"")</f>
        <v>0.23790560471976402</v>
      </c>
      <c r="AL467" s="4">
        <f>IFERROR(AVERAGE(Tabela13[[#This Row],[V2]],Tabela13[[#This Row],[V4]]),"")</f>
        <v>0.28333333333333333</v>
      </c>
      <c r="AM467" s="4">
        <f>IFERROR(AVERAGE(Tabela13[[#This Row],[V3]],Tabela13[[#This Row],[V1]]),"")</f>
        <v>0.69247787610619471</v>
      </c>
      <c r="AN467" s="4">
        <f>IFERROR(AVERAGE(Tabela13[[#This Row],[V3]],Tabela13[[#This Row],[V2]]),"")</f>
        <v>0.23790560471976402</v>
      </c>
      <c r="AO467" s="4">
        <f>IFERROR(AVERAGE(Tabela13[[#This Row],[V3]],Tabela13[[#This Row],[V4]]),"")</f>
        <v>0.48790560471976402</v>
      </c>
      <c r="AP467" s="4">
        <f>IFERROR(AVERAGE(Tabela13[[#This Row],[V4]],Tabela13[[#This Row],[V1]]),"")</f>
        <v>0.73790560471976407</v>
      </c>
      <c r="AQ467" s="4">
        <f>IFERROR(AVERAGE(Tabela13[[#This Row],[V4]],Tabela13[[#This Row],[V2]]),"")</f>
        <v>0.28333333333333333</v>
      </c>
      <c r="AR467" s="4">
        <f>IFERROR(AVERAGE(Tabela13[[#This Row],[V4]],Tabela13[[#This Row],[V3]]),"")</f>
        <v>0.48790560471976402</v>
      </c>
      <c r="AS467" s="4">
        <f>_xlfn.STDEV.S(Tabela13[[#This Row],[V1]:[V2]])</f>
        <v>0.64286227127343354</v>
      </c>
      <c r="AT467" s="4">
        <f>_xlfn.STDEV.S(Tabela13[[#This Row],[V1]],Tabela13[[#This Row],[V3]])</f>
        <v>0.3535533905932739</v>
      </c>
      <c r="AU467" s="4">
        <f>_xlfn.STDEV.S(Tabela13[[#This Row],[V1]],Tabela13[[#This Row],[V4]])</f>
        <v>0.28930888068015953</v>
      </c>
      <c r="AV467" s="4">
        <f>_xlfn.STDEV.S(Tabela13[[#This Row],[V2]],Tabela13[[#This Row],[V1]])</f>
        <v>0.64286227127343354</v>
      </c>
      <c r="AW467" s="4">
        <f>_xlfn.STDEV.S(Tabela13[[#This Row],[V2]],Tabela13[[#This Row],[V3]])</f>
        <v>0.28930888068015975</v>
      </c>
      <c r="AX467" s="4">
        <f>_xlfn.STDEV.S(Tabela13[[#This Row],[V42]],Tabela13[[#This Row],[V44]])</f>
        <v>0.99641566186670727</v>
      </c>
      <c r="AY467" s="4">
        <f>_xlfn.STDEV.S(Tabela13[[#This Row],[V3]],Tabela13[[#This Row],[V1]])</f>
        <v>0.3535533905932739</v>
      </c>
      <c r="AZ467" s="4">
        <f>_xlfn.STDEV.S(Tabela13[[#This Row],[V3]],Tabela13[[#This Row],[V2]])</f>
        <v>0.28930888068015975</v>
      </c>
      <c r="BA467" s="4">
        <f>_xlfn.STDEV.S(Tabela13[[#This Row],[V3]],Tabela13[[#This Row],[V4]])</f>
        <v>6.4244509913114034E-2</v>
      </c>
      <c r="BB467" s="4">
        <f>_xlfn.STDEV.S(Tabela13[[#This Row],[V4]],Tabela13[[#This Row],[V1]])</f>
        <v>0.28930888068015953</v>
      </c>
      <c r="BC467" s="4">
        <f>_xlfn.STDEV.S(Tabela13[[#This Row],[V4]],Tabela13[[#This Row],[V2]])</f>
        <v>0.35355339059327379</v>
      </c>
      <c r="BD467" s="4">
        <f>_xlfn.STDEV.S(Tabela13[[#This Row],[V4]],Tabela13[[#This Row],[V3]])</f>
        <v>6.4244509913114034E-2</v>
      </c>
      <c r="BE467" s="4">
        <f>Tabela13[[#This Row],[V17]]/Tabela13[[#This Row],[V5]]</f>
        <v>1.3175955862254773</v>
      </c>
      <c r="BF467" s="4">
        <f>Tabela13[[#This Row],[V18]]/Tabela13[[#This Row],[V6]]</f>
        <v>0.51056272379603773</v>
      </c>
      <c r="BG467" s="4">
        <f>Tabela13[[#This Row],[V19]]/Tabela13[[#This Row],[V7]]</f>
        <v>0.39206760164131149</v>
      </c>
      <c r="BH467" s="4">
        <f>Tabela13[[#This Row],[V20]]/Tabela13[[#This Row],[V8]]</f>
        <v>1.3175955862254773</v>
      </c>
      <c r="BI467" s="4">
        <f>Tabela13[[#This Row],[V21]]/Tabela13[[#This Row],[V9]]</f>
        <v>1.2160658468763068</v>
      </c>
      <c r="BJ467" s="4">
        <f>Tabela13[[#This Row],[V22]]/Tabela13[[#This Row],[V10]]</f>
        <v>3.5167611595295551</v>
      </c>
      <c r="BK467" s="4">
        <f>Tabela13[[#This Row],[V23]]/Tabela13[[#This Row],[V11]]</f>
        <v>0.51056272379603773</v>
      </c>
      <c r="BL467" s="4">
        <f>Tabela13[[#This Row],[V24]]/Tabela13[[#This Row],[V12]]</f>
        <v>1.2160658468763068</v>
      </c>
      <c r="BM467" s="4">
        <f>Tabela13[[#This Row],[V25]]/Tabela13[[#This Row],[V13]]</f>
        <v>0.13167405598878873</v>
      </c>
      <c r="BN467" s="4">
        <f>Tabela13[[#This Row],[V26]]/Tabela13[[#This Row],[V14]]</f>
        <v>0.39206760164131149</v>
      </c>
      <c r="BO467" s="4">
        <f>Tabela13[[#This Row],[V27]]/Tabela13[[#This Row],[V15]]</f>
        <v>1.2478354962115545</v>
      </c>
      <c r="BP467" s="4">
        <f>Tabela13[[#This Row],[V28]]/Tabela13[[#This Row],[V16]]</f>
        <v>0.13167405598878873</v>
      </c>
      <c r="BQ467" s="4">
        <f>Tabela13[[#This Row],[V1]]-Tabela13[[#This Row],[V2]]</f>
        <v>0.90914454277286139</v>
      </c>
      <c r="BR467" s="4">
        <f>Tabela13[[#This Row],[V1]]-Tabela13[[#This Row],[V3]]</f>
        <v>0.5</v>
      </c>
      <c r="BS467" s="4">
        <f>Tabela13[[#This Row],[V1]]-Tabela13[[#This Row],[V4]]</f>
        <v>0.40914454277286139</v>
      </c>
      <c r="BT467" s="4">
        <f>Tabela13[[#This Row],[V2]]-Tabela13[[#This Row],[V1]]</f>
        <v>-0.90914454277286139</v>
      </c>
      <c r="BU467" s="4">
        <f>Tabela13[[#This Row],[V2]]-Tabela13[[#This Row],[V3]]</f>
        <v>-0.40914454277286139</v>
      </c>
      <c r="BV467" s="4">
        <f>Tabela13[[#This Row],[V2]]-Tabela13[[#This Row],[V4]]</f>
        <v>-0.5</v>
      </c>
      <c r="BW467" s="4">
        <f>AVERAGE(Tabela13[[#This Row],[V41]],Tabela13[[#This Row],[V42]])</f>
        <v>0.70457227138643064</v>
      </c>
      <c r="BX467" s="4">
        <f>AVERAGE(Tabela13[[#This Row],[V41]],Tabela13[[#This Row],[V43]])</f>
        <v>0.65914454277286139</v>
      </c>
      <c r="BY467" s="4">
        <f>AVERAGE(Tabela13[[#This Row],[V41]],Tabela13[[#This Row],[V44]])</f>
        <v>0</v>
      </c>
      <c r="BZ467" s="4">
        <f>AVERAGE(Tabela13[[#This Row],[V41]],Tabela13[[#This Row],[V45]])</f>
        <v>0.25</v>
      </c>
      <c r="CA467" s="4">
        <f>AVERAGE(Tabela13[[#This Row],[V41]],Tabela13[[#This Row],[V46]])</f>
        <v>0.20457227138643069</v>
      </c>
      <c r="CB467" s="4">
        <f>AVERAGE(Tabela13[[#This Row],[V42]],Tabela13[[#This Row],[V41]])</f>
        <v>0.70457227138643064</v>
      </c>
      <c r="CC467" s="4">
        <f>AVERAGE(Tabela13[[#This Row],[V42]],Tabela13[[#This Row],[V43]])</f>
        <v>0.45457227138643069</v>
      </c>
      <c r="CD467" s="4">
        <f>AVERAGE(Tabela13[[#This Row],[V42]],Tabela13[[#This Row],[V44]])</f>
        <v>-0.20457227138643069</v>
      </c>
      <c r="CE467" s="4">
        <f>AVERAGE(Tabela13[[#This Row],[V42]],Tabela13[[#This Row],[V45]])</f>
        <v>4.5427728613569307E-2</v>
      </c>
      <c r="CF467" s="4">
        <f>AVERAGE(Tabela13[[#This Row],[V42]],Tabela13[[#This Row],[V46]])</f>
        <v>0</v>
      </c>
      <c r="CG467" s="4">
        <f>AVERAGE(Tabela13[[#This Row],[V43]],Tabela13[[#This Row],[V41]])</f>
        <v>0.65914454277286139</v>
      </c>
      <c r="CH467" s="4">
        <f>AVERAGE(Tabela13[[#This Row],[V43]],Tabela13[[#This Row],[V42]])</f>
        <v>0.45457227138643069</v>
      </c>
      <c r="CI467" s="4">
        <f>AVERAGE(Tabela13[[#This Row],[V43]],Tabela13[[#This Row],[V44]])</f>
        <v>-0.25</v>
      </c>
      <c r="CJ467" s="4">
        <f>AVERAGE(Tabela13[[#This Row],[V43]],Tabela13[[#This Row],[V45]])</f>
        <v>0</v>
      </c>
      <c r="CK467" s="4">
        <f>AVERAGE(Tabela13[[#This Row],[V43]],Tabela13[[#This Row],[V46]])</f>
        <v>-4.5427728613569307E-2</v>
      </c>
      <c r="CL467" s="4">
        <f>AVERAGE(Tabela13[[#This Row],[V44]],Tabela13[[#This Row],[V41]])</f>
        <v>0</v>
      </c>
      <c r="CM467" s="4">
        <f>AVERAGE(Tabela13[[#This Row],[V44]],Tabela13[[#This Row],[V42]])</f>
        <v>-0.20457227138643069</v>
      </c>
      <c r="CN467" s="4">
        <f>AVERAGE(Tabela13[[#This Row],[V44]],Tabela13[[#This Row],[V43]])</f>
        <v>-0.25</v>
      </c>
      <c r="CO467" s="4">
        <f>AVERAGE(Tabela13[[#This Row],[V44]],Tabela13[[#This Row],[V45]])</f>
        <v>-0.65914454277286139</v>
      </c>
      <c r="CP467" s="4">
        <f>AVERAGE(Tabela13[[#This Row],[V44]],Tabela13[[#This Row],[V46]])</f>
        <v>-0.70457227138643064</v>
      </c>
      <c r="CQ467" s="4">
        <f>AVERAGE(Tabela13[[#This Row],[V45]],Tabela13[[#This Row],[V41]])</f>
        <v>0.25</v>
      </c>
      <c r="CR467" s="4">
        <f>AVERAGE(Tabela13[[#This Row],[V45]],Tabela13[[#This Row],[V42]])</f>
        <v>4.5427728613569307E-2</v>
      </c>
      <c r="CS467" s="4">
        <f>AVERAGE(Tabela13[[#This Row],[V45]],Tabela13[[#This Row],[V43]])</f>
        <v>0</v>
      </c>
      <c r="CT467" s="4">
        <f>AVERAGE(Tabela13[[#This Row],[V45]],Tabela13[[#This Row],[V44]])</f>
        <v>-0.65914454277286139</v>
      </c>
      <c r="CU467" s="4">
        <f>AVERAGE(Tabela13[[#This Row],[V45]],Tabela13[[#This Row],[V46]])</f>
        <v>-0.45457227138643069</v>
      </c>
      <c r="CV467" s="4">
        <f>AVERAGE(Tabela13[[#This Row],[V46]],Tabela13[[#This Row],[V41]])</f>
        <v>0.20457227138643069</v>
      </c>
      <c r="CW467" s="4">
        <f>AVERAGE(Tabela13[[#This Row],[V46]],Tabela13[[#This Row],[V42]])</f>
        <v>0</v>
      </c>
      <c r="CX467" s="4">
        <f>AVERAGE(Tabela13[[#This Row],[V46]],Tabela13[[#This Row],[V43]])</f>
        <v>-4.5427728613569307E-2</v>
      </c>
      <c r="CY467" s="4">
        <f>AVERAGE(Tabela13[[#This Row],[V46]],Tabela13[[#This Row],[V44]])</f>
        <v>-0.70457227138643064</v>
      </c>
      <c r="CZ467" s="4">
        <f>AVERAGE(Tabela13[[#This Row],[V46]],Tabela13[[#This Row],[V45]])</f>
        <v>-0.45457227138643069</v>
      </c>
      <c r="DA467" s="3">
        <f>_xlfn.STDEV.S(Tabela13[[#This Row],[V41]],Tabela13[[#This Row],[V42]])</f>
        <v>0.28930888068016014</v>
      </c>
      <c r="DB467" s="3">
        <f>_xlfn.STDEV.S(Tabela13[[#This Row],[V41]],Tabela13[[#This Row],[V43]])</f>
        <v>0.35355339059327379</v>
      </c>
      <c r="DC467" s="3">
        <f>_xlfn.STDEV.S(Tabela13[[#This Row],[V41]],Tabela13[[#This Row],[V44]])</f>
        <v>1.2857245425468671</v>
      </c>
      <c r="DD467" s="3">
        <f>_xlfn.STDEV.S(Tabela13[[#This Row],[V41]],Tabela13[[#This Row],[V45]])</f>
        <v>0.93217115195359324</v>
      </c>
      <c r="DE467" s="3">
        <f>_xlfn.STDEV.S(Tabela13[[#This Row],[V41]],Tabela13[[#This Row],[V46]])</f>
        <v>0.99641566186670727</v>
      </c>
      <c r="DF467" s="3">
        <f>_xlfn.STDEV.S(Tabela13[[#This Row],[V42]],Tabela13[[#This Row],[V41]])</f>
        <v>0.28930888068016014</v>
      </c>
      <c r="DG467" s="3">
        <f>_xlfn.STDEV.S(Tabela13[[#This Row],[V42]],Tabela13[[#This Row],[V43]])</f>
        <v>6.4244509913114034E-2</v>
      </c>
      <c r="DH467" s="3">
        <f>_xlfn.STDEV.S(Tabela13[[#This Row],[V42]],Tabela13[[#This Row],[V44]])</f>
        <v>0.99641566186670727</v>
      </c>
      <c r="DI467" s="3">
        <f>_xlfn.STDEV.S(Tabela13[[#This Row],[V42]],Tabela13[[#This Row],[V45]])</f>
        <v>0.64286227127343354</v>
      </c>
      <c r="DJ467" s="3">
        <f>_xlfn.STDEV.S(Tabela13[[#This Row],[V42]],Tabela13[[#This Row],[V46]])</f>
        <v>0.70710678118654757</v>
      </c>
      <c r="DK467" s="3">
        <f>_xlfn.STDEV.S(Tabela13[[#This Row],[V43]],Tabela13[[#This Row],[V41]])</f>
        <v>0.35355339059327379</v>
      </c>
      <c r="DL467" s="3">
        <f>_xlfn.STDEV.S(Tabela13[[#This Row],[V43]],Tabela13[[#This Row],[V42]])</f>
        <v>6.4244509913114034E-2</v>
      </c>
      <c r="DM467" s="3">
        <f>_xlfn.STDEV.S(Tabela13[[#This Row],[V43]],Tabela13[[#This Row],[V44]])</f>
        <v>0.93217115195359324</v>
      </c>
      <c r="DN467" s="3">
        <f>_xlfn.STDEV.S(Tabela13[[#This Row],[V43]],Tabela13[[#This Row],[V45]])</f>
        <v>0.5786177613603195</v>
      </c>
      <c r="DO467" s="3">
        <f>_xlfn.STDEV.S(Tabela13[[#This Row],[V43]],Tabela13[[#This Row],[V46]])</f>
        <v>0.64286227127343354</v>
      </c>
      <c r="DP467" s="3">
        <f>_xlfn.STDEV.S(Tabela13[[#This Row],[V44]],Tabela13[[#This Row],[V41]])</f>
        <v>1.2857245425468671</v>
      </c>
      <c r="DQ467" s="3">
        <f>_xlfn.STDEV.S(Tabela13[[#This Row],[V44]],Tabela13[[#This Row],[V42]])</f>
        <v>0.99641566186670727</v>
      </c>
      <c r="DR467" s="3">
        <f>_xlfn.STDEV.S(Tabela13[[#This Row],[V44]],Tabela13[[#This Row],[V43]])</f>
        <v>0.93217115195359324</v>
      </c>
      <c r="DS467" s="3">
        <f>_xlfn.STDEV.S(Tabela13[[#This Row],[V44]],Tabela13[[#This Row],[V45]])</f>
        <v>0.35355339059327379</v>
      </c>
      <c r="DT467" s="3">
        <f>_xlfn.STDEV.S(Tabela13[[#This Row],[V44]],Tabela13[[#This Row],[V46]])</f>
        <v>0.28930888068016014</v>
      </c>
      <c r="DU467" s="3">
        <f>_xlfn.STDEV.S(Tabela13[[#This Row],[V45]],Tabela13[[#This Row],[V41]])</f>
        <v>0.93217115195359324</v>
      </c>
      <c r="DV467" s="3">
        <f>_xlfn.STDEV.S(Tabela13[[#This Row],[V45]],Tabela13[[#This Row],[V42]])</f>
        <v>0.64286227127343354</v>
      </c>
      <c r="DW467" s="3">
        <f>_xlfn.STDEV.S(Tabela13[[#This Row],[V45]],Tabela13[[#This Row],[V43]])</f>
        <v>0.5786177613603195</v>
      </c>
      <c r="DX467" s="3">
        <f>_xlfn.STDEV.S(Tabela13[[#This Row],[V45]],Tabela13[[#This Row],[V44]])</f>
        <v>0.35355339059327379</v>
      </c>
      <c r="DY467" s="3">
        <f>_xlfn.STDEV.S(Tabela13[[#This Row],[V45]],Tabela13[[#This Row],[V46]])</f>
        <v>6.4244509913114034E-2</v>
      </c>
      <c r="DZ467" s="3">
        <f>_xlfn.STDEV.S(Tabela13[[#This Row],[V46]],Tabela13[[#This Row],[V41]])</f>
        <v>0.99641566186670727</v>
      </c>
      <c r="EA467" s="3">
        <f>_xlfn.STDEV.S(Tabela13[[#This Row],[V46]],Tabela13[[#This Row],[V42]])</f>
        <v>0.70710678118654757</v>
      </c>
      <c r="EB467" s="3">
        <f>_xlfn.STDEV.S(Tabela13[[#This Row],[V46]],Tabela13[[#This Row],[V43]])</f>
        <v>0.64286227127343354</v>
      </c>
      <c r="EC467" s="3">
        <f>_xlfn.STDEV.S(Tabela13[[#This Row],[V46]],Tabela13[[#This Row],[V44]])</f>
        <v>0.28930888068016014</v>
      </c>
      <c r="ED467" s="3">
        <f>_xlfn.STDEV.S(Tabela13[[#This Row],[V46]],Tabela13[[#This Row],[V45]])</f>
        <v>6.4244509913114034E-2</v>
      </c>
      <c r="EE467" s="3">
        <f t="shared" si="524"/>
        <v>0.41061633054458568</v>
      </c>
      <c r="EF467" s="3">
        <f t="shared" si="525"/>
        <v>0.53638218577363983</v>
      </c>
      <c r="EG467" s="3" t="str">
        <f t="shared" si="526"/>
        <v/>
      </c>
      <c r="EH467" s="3">
        <f t="shared" si="527"/>
        <v>3.7286846078143729</v>
      </c>
      <c r="EI467" s="3">
        <f t="shared" si="528"/>
        <v>4.8707268835301187</v>
      </c>
      <c r="EJ467" s="3">
        <f t="shared" si="529"/>
        <v>0.41061633054458568</v>
      </c>
      <c r="EK467" s="3">
        <f t="shared" si="530"/>
        <v>0.14132958378030927</v>
      </c>
      <c r="EL467" s="3">
        <f t="shared" si="531"/>
        <v>-4.8707268835301187</v>
      </c>
      <c r="EM467" s="3">
        <f t="shared" si="532"/>
        <v>14.151318828681431</v>
      </c>
      <c r="EN467" s="3" t="str">
        <f t="shared" si="533"/>
        <v/>
      </c>
      <c r="EO467" s="3">
        <f t="shared" si="534"/>
        <v>0.53638218577363983</v>
      </c>
      <c r="EP467" s="3">
        <f t="shared" si="535"/>
        <v>0.14132958378030927</v>
      </c>
      <c r="EQ467" s="3">
        <f t="shared" si="536"/>
        <v>-3.7286846078143729</v>
      </c>
      <c r="ER467" s="3" t="str">
        <f t="shared" si="537"/>
        <v/>
      </c>
      <c r="ES467" s="3" t="str">
        <f t="shared" si="538"/>
        <v/>
      </c>
      <c r="ET467" s="3" t="str">
        <f t="shared" si="539"/>
        <v/>
      </c>
      <c r="EU467" s="3" t="str">
        <f t="shared" si="540"/>
        <v/>
      </c>
      <c r="EV467" s="3">
        <f t="shared" si="541"/>
        <v>-3.7286846078143729</v>
      </c>
      <c r="EW467" s="3">
        <f t="shared" si="542"/>
        <v>-0.53638218577363983</v>
      </c>
      <c r="EX467" s="3">
        <f t="shared" si="543"/>
        <v>-0.41061633054458568</v>
      </c>
      <c r="EY467" s="3">
        <f t="shared" si="544"/>
        <v>3.7286846078143729</v>
      </c>
      <c r="EZ467" s="3">
        <f t="shared" si="545"/>
        <v>14.151318828681431</v>
      </c>
      <c r="FA467" s="3" t="str">
        <f t="shared" si="546"/>
        <v/>
      </c>
      <c r="FB467" s="3">
        <f t="shared" si="547"/>
        <v>-0.53638218577363983</v>
      </c>
      <c r="FC467" s="3">
        <f t="shared" si="548"/>
        <v>-0.14132958378030927</v>
      </c>
      <c r="FD467" s="3">
        <f t="shared" si="549"/>
        <v>4.8707268835301187</v>
      </c>
      <c r="FE467" s="3" t="str">
        <f t="shared" si="550"/>
        <v/>
      </c>
      <c r="FF467" s="3">
        <f t="shared" si="551"/>
        <v>-14.151318828681431</v>
      </c>
      <c r="FG467" s="3">
        <f t="shared" si="552"/>
        <v>-0.41061633054458568</v>
      </c>
      <c r="FH467" s="3">
        <f t="shared" si="553"/>
        <v>-0.14132958378030927</v>
      </c>
      <c r="FI467" s="4">
        <f t="shared" si="554"/>
        <v>6.6666666666666666E-2</v>
      </c>
      <c r="FJ467" s="4">
        <f t="shared" si="555"/>
        <v>0</v>
      </c>
      <c r="FK467" s="4">
        <f t="shared" si="556"/>
        <v>2.6115697623174783</v>
      </c>
      <c r="FL467" s="4">
        <f t="shared" si="557"/>
        <v>0.28883274084084959</v>
      </c>
      <c r="FM467" s="4">
        <f>Tabela13[[#This Row],[V139]]-Tabela13[[#This Row],[V140]]</f>
        <v>2.3227370214766285</v>
      </c>
      <c r="FN467" s="4">
        <f>Tabela13[[#This Row],[V1]]-Tabela13[[#This Row],[V2]]/2</f>
        <v>0.92581120943952799</v>
      </c>
      <c r="FO467" s="4">
        <f>Tabela13[[#This Row],[V1]]-Tabela13[[#This Row],[V3]]/2</f>
        <v>0.72123893805309736</v>
      </c>
      <c r="FP467" s="4">
        <f>Tabela13[[#This Row],[V1]]-Tabela13[[#This Row],[V4]]/2</f>
        <v>0.6758112094395281</v>
      </c>
      <c r="FQ467" s="4">
        <f>Tabela13[[#This Row],[V2]]-Tabela13[[#This Row],[V1]]/2</f>
        <v>-0.43790560471976403</v>
      </c>
      <c r="FR467" s="4">
        <f>Tabela13[[#This Row],[V2]]-Tabela13[[#This Row],[V3]]/2</f>
        <v>-0.18790560471976403</v>
      </c>
      <c r="FS467" s="4">
        <f>Tabela13[[#This Row],[V2]]-Tabela13[[#This Row],[V4]]/2</f>
        <v>-0.23333333333333334</v>
      </c>
      <c r="FT467" s="4">
        <f t="shared" si="558"/>
        <v>0.74689380594542276</v>
      </c>
      <c r="FU467" s="4">
        <f t="shared" si="559"/>
        <v>0.62483852343905322</v>
      </c>
      <c r="FV467" s="4">
        <f t="shared" si="560"/>
        <v>0.59430674996748434</v>
      </c>
      <c r="FW467" s="4">
        <f t="shared" si="561"/>
        <v>-0.41275083287950692</v>
      </c>
      <c r="FX467" s="4">
        <f t="shared" si="562"/>
        <v>-0.18573975065595508</v>
      </c>
      <c r="FY467" s="4">
        <f t="shared" si="563"/>
        <v>-0.22923193327699534</v>
      </c>
      <c r="FZ467" s="4">
        <f t="shared" si="564"/>
        <v>134.44088507017611</v>
      </c>
      <c r="GA467" s="4">
        <f t="shared" si="565"/>
        <v>112.47093421902959</v>
      </c>
      <c r="GB467" s="4">
        <f t="shared" si="566"/>
        <v>106.97521499414718</v>
      </c>
      <c r="GC467" s="4">
        <f t="shared" si="567"/>
        <v>-74.295149918311239</v>
      </c>
      <c r="GD467" s="4">
        <f t="shared" si="568"/>
        <v>-33.433155118071909</v>
      </c>
      <c r="GE467" s="4">
        <f t="shared" si="569"/>
        <v>-41.26174798985916</v>
      </c>
      <c r="GF467" s="4">
        <f>Tabela13[[#This Row],[V1]]-Tabela13[[#This Row],[V2]]/Tabela13[[#This Row],[V2]]</f>
        <v>-5.7522123893805288E-2</v>
      </c>
      <c r="GG467" s="4">
        <f>Tabela13[[#This Row],[V1]]-Tabela13[[#This Row],[V3]]/Tabela13[[#This Row],[V3]]</f>
        <v>-5.7522123893805288E-2</v>
      </c>
      <c r="GH467" s="4">
        <f>Tabela13[[#This Row],[V1]]-Tabela13[[#This Row],[V4]]/Tabela13[[#This Row],[V4]]</f>
        <v>-5.7522123893805288E-2</v>
      </c>
      <c r="GI467" s="4">
        <f>Tabela13[[#This Row],[V2]]-Tabela13[[#This Row],[V1]]/Tabela13[[#This Row],[V1]]</f>
        <v>-0.96666666666666667</v>
      </c>
      <c r="GJ467" s="4">
        <f>Tabela13[[#This Row],[V2]]-Tabela13[[#This Row],[V3]]/Tabela13[[#This Row],[V3]]</f>
        <v>-0.96666666666666667</v>
      </c>
      <c r="GK467" s="4">
        <f>Tabela13[[#This Row],[V2]]-Tabela13[[#This Row],[V4]]/Tabela13[[#This Row],[V4]]</f>
        <v>-0.96666666666666667</v>
      </c>
      <c r="GL467" s="4">
        <f t="shared" si="570"/>
        <v>0.37300547667150685</v>
      </c>
      <c r="GM467" s="4">
        <f t="shared" si="571"/>
        <v>0.48790560471976396</v>
      </c>
      <c r="GN467" s="4">
        <f t="shared" si="572"/>
        <v>0.76450336512479344</v>
      </c>
      <c r="GO467" s="3">
        <f t="shared" si="573"/>
        <v>1</v>
      </c>
      <c r="GP467" s="3">
        <v>100</v>
      </c>
      <c r="GQ467" s="3">
        <f t="shared" si="574"/>
        <v>0.12999999999999989</v>
      </c>
      <c r="GR467" s="3">
        <f t="shared" si="575"/>
        <v>12.999999999999989</v>
      </c>
      <c r="GS467" s="34">
        <f>COUNTIF($D$2:D466,Tabela13[[#This Row],[HomeTeam]])</f>
        <v>23</v>
      </c>
      <c r="GT467" s="34">
        <f>COUNTIF($E$2:E466,Tabela13[[#This Row],[AwayTeam]])</f>
        <v>4</v>
      </c>
      <c r="GU467" s="3">
        <f>IFERROR(AVERAGEIFS($AD$2:AD466,$D$2:D466,Tabela13[[#This Row],[HomeTeam]],$GS$2:GS466,"&gt;="&amp;Tabela13[[#This Row],[Contagem_H]]-5),"")</f>
        <v>0.74627765064835994</v>
      </c>
      <c r="GV467" s="3">
        <f>IFERROR(AVERAGEIFS($G$2:G466,$E$2:E466,Tabela13[[#This Row],[AwayTeam]],$GT$2:GT466,"&gt;="&amp;Tabela13[[#This Row],[Contagem_A]]-5),"")</f>
        <v>0.75</v>
      </c>
      <c r="GW467" s="3">
        <f>IFERROR(AVERAGEIFS($GQ$2:GQ466,$D$2:D466,Tabela13[[#This Row],[HomeTeam]],$GS$2:GS466,"&gt;="&amp;Tabela13[[#This Row],[Contagem_H]]-5),"")</f>
        <v>-8.199999999999999E-2</v>
      </c>
    </row>
    <row r="468" spans="1:205" x14ac:dyDescent="0.25">
      <c r="A468" t="s">
        <v>127</v>
      </c>
      <c r="B468" t="s">
        <v>293</v>
      </c>
      <c r="C468" t="s">
        <v>136</v>
      </c>
      <c r="D468" t="s">
        <v>17</v>
      </c>
      <c r="E468" t="s">
        <v>18</v>
      </c>
      <c r="F468" s="3">
        <v>1</v>
      </c>
      <c r="G468" s="3">
        <v>1</v>
      </c>
      <c r="H468" s="3" t="str">
        <f t="shared" si="576"/>
        <v>D</v>
      </c>
      <c r="I468" s="3">
        <v>2.6</v>
      </c>
      <c r="J468" s="3">
        <v>3.4</v>
      </c>
      <c r="K468" s="3">
        <v>2.63</v>
      </c>
      <c r="L468" s="3">
        <v>1.8</v>
      </c>
      <c r="M468" s="3">
        <v>2</v>
      </c>
      <c r="N468" s="3">
        <f t="shared" si="505"/>
        <v>2</v>
      </c>
      <c r="O468" s="3">
        <f t="shared" si="506"/>
        <v>1</v>
      </c>
      <c r="P468" s="3">
        <f t="shared" si="507"/>
        <v>1</v>
      </c>
      <c r="Q468" s="3">
        <f t="shared" si="508"/>
        <v>5.8961168556337373E-2</v>
      </c>
      <c r="R468" s="3">
        <f t="shared" si="509"/>
        <v>5.555555555555558E-2</v>
      </c>
      <c r="S468" s="3">
        <f t="shared" si="510"/>
        <v>2.7532990382464773</v>
      </c>
      <c r="T468" s="3">
        <f t="shared" si="511"/>
        <v>3.600467973091547</v>
      </c>
      <c r="U468" s="3">
        <f t="shared" si="512"/>
        <v>2.7850678733031673</v>
      </c>
      <c r="V468" s="3">
        <f t="shared" si="513"/>
        <v>1.9061301034014073</v>
      </c>
      <c r="W468" s="3">
        <f t="shared" si="514"/>
        <v>2.1179223371126747</v>
      </c>
      <c r="X468" s="4">
        <f t="shared" si="515"/>
        <v>0.38461538461538458</v>
      </c>
      <c r="Y468" s="4">
        <f t="shared" si="516"/>
        <v>0.29411764705882354</v>
      </c>
      <c r="Z468" s="4">
        <f t="shared" si="517"/>
        <v>0.38022813688212931</v>
      </c>
      <c r="AA468" s="4">
        <f t="shared" si="518"/>
        <v>0.55555555555555558</v>
      </c>
      <c r="AB468" s="4">
        <f t="shared" si="519"/>
        <v>0.5</v>
      </c>
      <c r="AC468" s="4">
        <f t="shared" si="520"/>
        <v>0.69230769230769229</v>
      </c>
      <c r="AD468" s="4">
        <f t="shared" si="521"/>
        <v>0.69011406844106471</v>
      </c>
      <c r="AE468" s="4">
        <f t="shared" si="522"/>
        <v>0.69230769230769229</v>
      </c>
      <c r="AF468" s="4">
        <f t="shared" si="523"/>
        <v>0.69011406844106471</v>
      </c>
      <c r="AG468" s="4">
        <f>IFERROR(AVERAGE(Tabela13[[#This Row],[V1]],Tabela13[[#This Row],[V2]]),"")</f>
        <v>0.6912108803743785</v>
      </c>
      <c r="AH468" s="4">
        <f>IFERROR(AVERAGE(Tabela13[[#This Row],[V1]],Tabela13[[#This Row],[V3]]),"")</f>
        <v>0.69230769230769229</v>
      </c>
      <c r="AI468" s="4">
        <f>IFERROR(AVERAGE(Tabela13[[#This Row],[V1]],Tabela13[[#This Row],[V4]]),"")</f>
        <v>0.6912108803743785</v>
      </c>
      <c r="AJ468" s="4">
        <f>IFERROR(AVERAGE(Tabela13[[#This Row],[V2]],Tabela13[[#This Row],[V1]]),"")</f>
        <v>0.6912108803743785</v>
      </c>
      <c r="AK468" s="4">
        <f>IFERROR(AVERAGE(Tabela13[[#This Row],[V2]],Tabela13[[#This Row],[V3]]),"")</f>
        <v>0.6912108803743785</v>
      </c>
      <c r="AL468" s="4">
        <f>IFERROR(AVERAGE(Tabela13[[#This Row],[V2]],Tabela13[[#This Row],[V4]]),"")</f>
        <v>0.69011406844106471</v>
      </c>
      <c r="AM468" s="4">
        <f>IFERROR(AVERAGE(Tabela13[[#This Row],[V3]],Tabela13[[#This Row],[V1]]),"")</f>
        <v>0.69230769230769229</v>
      </c>
      <c r="AN468" s="4">
        <f>IFERROR(AVERAGE(Tabela13[[#This Row],[V3]],Tabela13[[#This Row],[V2]]),"")</f>
        <v>0.6912108803743785</v>
      </c>
      <c r="AO468" s="4">
        <f>IFERROR(AVERAGE(Tabela13[[#This Row],[V3]],Tabela13[[#This Row],[V4]]),"")</f>
        <v>0.6912108803743785</v>
      </c>
      <c r="AP468" s="4">
        <f>IFERROR(AVERAGE(Tabela13[[#This Row],[V4]],Tabela13[[#This Row],[V1]]),"")</f>
        <v>0.6912108803743785</v>
      </c>
      <c r="AQ468" s="4">
        <f>IFERROR(AVERAGE(Tabela13[[#This Row],[V4]],Tabela13[[#This Row],[V2]]),"")</f>
        <v>0.69011406844106471</v>
      </c>
      <c r="AR468" s="4">
        <f>IFERROR(AVERAGE(Tabela13[[#This Row],[V4]],Tabela13[[#This Row],[V3]]),"")</f>
        <v>0.6912108803743785</v>
      </c>
      <c r="AS468" s="4">
        <f>_xlfn.STDEV.S(Tabela13[[#This Row],[V1]:[V2]])</f>
        <v>1.5511263114650171E-3</v>
      </c>
      <c r="AT468" s="4">
        <f>_xlfn.STDEV.S(Tabela13[[#This Row],[V1]],Tabela13[[#This Row],[V3]])</f>
        <v>0</v>
      </c>
      <c r="AU468" s="4">
        <f>_xlfn.STDEV.S(Tabela13[[#This Row],[V1]],Tabela13[[#This Row],[V4]])</f>
        <v>1.5511263114650171E-3</v>
      </c>
      <c r="AV468" s="4">
        <f>_xlfn.STDEV.S(Tabela13[[#This Row],[V2]],Tabela13[[#This Row],[V1]])</f>
        <v>1.5511263114650171E-3</v>
      </c>
      <c r="AW468" s="4">
        <f>_xlfn.STDEV.S(Tabela13[[#This Row],[V2]],Tabela13[[#This Row],[V3]])</f>
        <v>1.5511263114650171E-3</v>
      </c>
      <c r="AX468" s="4">
        <f>_xlfn.STDEV.S(Tabela13[[#This Row],[V42]],Tabela13[[#This Row],[V44]])</f>
        <v>1.5511263114650171E-3</v>
      </c>
      <c r="AY468" s="4">
        <f>_xlfn.STDEV.S(Tabela13[[#This Row],[V3]],Tabela13[[#This Row],[V1]])</f>
        <v>0</v>
      </c>
      <c r="AZ468" s="4">
        <f>_xlfn.STDEV.S(Tabela13[[#This Row],[V3]],Tabela13[[#This Row],[V2]])</f>
        <v>1.5511263114650171E-3</v>
      </c>
      <c r="BA468" s="4">
        <f>_xlfn.STDEV.S(Tabela13[[#This Row],[V3]],Tabela13[[#This Row],[V4]])</f>
        <v>1.5511263114650171E-3</v>
      </c>
      <c r="BB468" s="4">
        <f>_xlfn.STDEV.S(Tabela13[[#This Row],[V4]],Tabela13[[#This Row],[V1]])</f>
        <v>1.5511263114650171E-3</v>
      </c>
      <c r="BC468" s="4">
        <f>_xlfn.STDEV.S(Tabela13[[#This Row],[V4]],Tabela13[[#This Row],[V2]])</f>
        <v>0</v>
      </c>
      <c r="BD468" s="4">
        <f>_xlfn.STDEV.S(Tabela13[[#This Row],[V4]],Tabela13[[#This Row],[V3]])</f>
        <v>1.5511263114650171E-3</v>
      </c>
      <c r="BE468" s="4">
        <f>Tabela13[[#This Row],[V17]]/Tabela13[[#This Row],[V5]]</f>
        <v>2.2440710288369379E-3</v>
      </c>
      <c r="BF468" s="4">
        <f>Tabela13[[#This Row],[V18]]/Tabela13[[#This Row],[V6]]</f>
        <v>0</v>
      </c>
      <c r="BG468" s="4">
        <f>Tabela13[[#This Row],[V19]]/Tabela13[[#This Row],[V7]]</f>
        <v>2.2440710288369379E-3</v>
      </c>
      <c r="BH468" s="4">
        <f>Tabela13[[#This Row],[V20]]/Tabela13[[#This Row],[V8]]</f>
        <v>2.2440710288369379E-3</v>
      </c>
      <c r="BI468" s="4">
        <f>Tabela13[[#This Row],[V21]]/Tabela13[[#This Row],[V9]]</f>
        <v>2.2440710288369379E-3</v>
      </c>
      <c r="BJ468" s="4">
        <f>Tabela13[[#This Row],[V22]]/Tabela13[[#This Row],[V10]]</f>
        <v>2.2476375752909059E-3</v>
      </c>
      <c r="BK468" s="4">
        <f>Tabela13[[#This Row],[V23]]/Tabela13[[#This Row],[V11]]</f>
        <v>0</v>
      </c>
      <c r="BL468" s="4">
        <f>Tabela13[[#This Row],[V24]]/Tabela13[[#This Row],[V12]]</f>
        <v>2.2440710288369379E-3</v>
      </c>
      <c r="BM468" s="4">
        <f>Tabela13[[#This Row],[V25]]/Tabela13[[#This Row],[V13]]</f>
        <v>2.2440710288369379E-3</v>
      </c>
      <c r="BN468" s="4">
        <f>Tabela13[[#This Row],[V26]]/Tabela13[[#This Row],[V14]]</f>
        <v>2.2440710288369379E-3</v>
      </c>
      <c r="BO468" s="4">
        <f>Tabela13[[#This Row],[V27]]/Tabela13[[#This Row],[V15]]</f>
        <v>0</v>
      </c>
      <c r="BP468" s="4">
        <f>Tabela13[[#This Row],[V28]]/Tabela13[[#This Row],[V16]]</f>
        <v>2.2440710288369379E-3</v>
      </c>
      <c r="BQ468" s="4">
        <f>Tabela13[[#This Row],[V1]]-Tabela13[[#This Row],[V2]]</f>
        <v>2.1936238666275809E-3</v>
      </c>
      <c r="BR468" s="4">
        <f>Tabela13[[#This Row],[V1]]-Tabela13[[#This Row],[V3]]</f>
        <v>0</v>
      </c>
      <c r="BS468" s="4">
        <f>Tabela13[[#This Row],[V1]]-Tabela13[[#This Row],[V4]]</f>
        <v>2.1936238666275809E-3</v>
      </c>
      <c r="BT468" s="4">
        <f>Tabela13[[#This Row],[V2]]-Tabela13[[#This Row],[V1]]</f>
        <v>-2.1936238666275809E-3</v>
      </c>
      <c r="BU468" s="4">
        <f>Tabela13[[#This Row],[V2]]-Tabela13[[#This Row],[V3]]</f>
        <v>-2.1936238666275809E-3</v>
      </c>
      <c r="BV468" s="4">
        <f>Tabela13[[#This Row],[V2]]-Tabela13[[#This Row],[V4]]</f>
        <v>0</v>
      </c>
      <c r="BW468" s="4">
        <f>AVERAGE(Tabela13[[#This Row],[V41]],Tabela13[[#This Row],[V42]])</f>
        <v>1.0968119333137905E-3</v>
      </c>
      <c r="BX468" s="4">
        <f>AVERAGE(Tabela13[[#This Row],[V41]],Tabela13[[#This Row],[V43]])</f>
        <v>2.1936238666275809E-3</v>
      </c>
      <c r="BY468" s="4">
        <f>AVERAGE(Tabela13[[#This Row],[V41]],Tabela13[[#This Row],[V44]])</f>
        <v>0</v>
      </c>
      <c r="BZ468" s="4">
        <f>AVERAGE(Tabela13[[#This Row],[V41]],Tabela13[[#This Row],[V45]])</f>
        <v>0</v>
      </c>
      <c r="CA468" s="4">
        <f>AVERAGE(Tabela13[[#This Row],[V41]],Tabela13[[#This Row],[V46]])</f>
        <v>1.0968119333137905E-3</v>
      </c>
      <c r="CB468" s="4">
        <f>AVERAGE(Tabela13[[#This Row],[V42]],Tabela13[[#This Row],[V41]])</f>
        <v>1.0968119333137905E-3</v>
      </c>
      <c r="CC468" s="4">
        <f>AVERAGE(Tabela13[[#This Row],[V42]],Tabela13[[#This Row],[V43]])</f>
        <v>1.0968119333137905E-3</v>
      </c>
      <c r="CD468" s="4">
        <f>AVERAGE(Tabela13[[#This Row],[V42]],Tabela13[[#This Row],[V44]])</f>
        <v>-1.0968119333137905E-3</v>
      </c>
      <c r="CE468" s="4">
        <f>AVERAGE(Tabela13[[#This Row],[V42]],Tabela13[[#This Row],[V45]])</f>
        <v>-1.0968119333137905E-3</v>
      </c>
      <c r="CF468" s="4">
        <f>AVERAGE(Tabela13[[#This Row],[V42]],Tabela13[[#This Row],[V46]])</f>
        <v>0</v>
      </c>
      <c r="CG468" s="4">
        <f>AVERAGE(Tabela13[[#This Row],[V43]],Tabela13[[#This Row],[V41]])</f>
        <v>2.1936238666275809E-3</v>
      </c>
      <c r="CH468" s="4">
        <f>AVERAGE(Tabela13[[#This Row],[V43]],Tabela13[[#This Row],[V42]])</f>
        <v>1.0968119333137905E-3</v>
      </c>
      <c r="CI468" s="4">
        <f>AVERAGE(Tabela13[[#This Row],[V43]],Tabela13[[#This Row],[V44]])</f>
        <v>0</v>
      </c>
      <c r="CJ468" s="4">
        <f>AVERAGE(Tabela13[[#This Row],[V43]],Tabela13[[#This Row],[V45]])</f>
        <v>0</v>
      </c>
      <c r="CK468" s="4">
        <f>AVERAGE(Tabela13[[#This Row],[V43]],Tabela13[[#This Row],[V46]])</f>
        <v>1.0968119333137905E-3</v>
      </c>
      <c r="CL468" s="4">
        <f>AVERAGE(Tabela13[[#This Row],[V44]],Tabela13[[#This Row],[V41]])</f>
        <v>0</v>
      </c>
      <c r="CM468" s="4">
        <f>AVERAGE(Tabela13[[#This Row],[V44]],Tabela13[[#This Row],[V42]])</f>
        <v>-1.0968119333137905E-3</v>
      </c>
      <c r="CN468" s="4">
        <f>AVERAGE(Tabela13[[#This Row],[V44]],Tabela13[[#This Row],[V43]])</f>
        <v>0</v>
      </c>
      <c r="CO468" s="4">
        <f>AVERAGE(Tabela13[[#This Row],[V44]],Tabela13[[#This Row],[V45]])</f>
        <v>-2.1936238666275809E-3</v>
      </c>
      <c r="CP468" s="4">
        <f>AVERAGE(Tabela13[[#This Row],[V44]],Tabela13[[#This Row],[V46]])</f>
        <v>-1.0968119333137905E-3</v>
      </c>
      <c r="CQ468" s="4">
        <f>AVERAGE(Tabela13[[#This Row],[V45]],Tabela13[[#This Row],[V41]])</f>
        <v>0</v>
      </c>
      <c r="CR468" s="4">
        <f>AVERAGE(Tabela13[[#This Row],[V45]],Tabela13[[#This Row],[V42]])</f>
        <v>-1.0968119333137905E-3</v>
      </c>
      <c r="CS468" s="4">
        <f>AVERAGE(Tabela13[[#This Row],[V45]],Tabela13[[#This Row],[V43]])</f>
        <v>0</v>
      </c>
      <c r="CT468" s="4">
        <f>AVERAGE(Tabela13[[#This Row],[V45]],Tabela13[[#This Row],[V44]])</f>
        <v>-2.1936238666275809E-3</v>
      </c>
      <c r="CU468" s="4">
        <f>AVERAGE(Tabela13[[#This Row],[V45]],Tabela13[[#This Row],[V46]])</f>
        <v>-1.0968119333137905E-3</v>
      </c>
      <c r="CV468" s="4">
        <f>AVERAGE(Tabela13[[#This Row],[V46]],Tabela13[[#This Row],[V41]])</f>
        <v>1.0968119333137905E-3</v>
      </c>
      <c r="CW468" s="4">
        <f>AVERAGE(Tabela13[[#This Row],[V46]],Tabela13[[#This Row],[V42]])</f>
        <v>0</v>
      </c>
      <c r="CX468" s="4">
        <f>AVERAGE(Tabela13[[#This Row],[V46]],Tabela13[[#This Row],[V43]])</f>
        <v>1.0968119333137905E-3</v>
      </c>
      <c r="CY468" s="4">
        <f>AVERAGE(Tabela13[[#This Row],[V46]],Tabela13[[#This Row],[V44]])</f>
        <v>-1.0968119333137905E-3</v>
      </c>
      <c r="CZ468" s="4">
        <f>AVERAGE(Tabela13[[#This Row],[V46]],Tabela13[[#This Row],[V45]])</f>
        <v>-1.0968119333137905E-3</v>
      </c>
      <c r="DA468" s="3">
        <f>_xlfn.STDEV.S(Tabela13[[#This Row],[V41]],Tabela13[[#This Row],[V42]])</f>
        <v>1.5511263114650171E-3</v>
      </c>
      <c r="DB468" s="3">
        <f>_xlfn.STDEV.S(Tabela13[[#This Row],[V41]],Tabela13[[#This Row],[V43]])</f>
        <v>0</v>
      </c>
      <c r="DC468" s="3">
        <f>_xlfn.STDEV.S(Tabela13[[#This Row],[V41]],Tabela13[[#This Row],[V44]])</f>
        <v>3.1022526229300342E-3</v>
      </c>
      <c r="DD468" s="3">
        <f>_xlfn.STDEV.S(Tabela13[[#This Row],[V41]],Tabela13[[#This Row],[V45]])</f>
        <v>3.1022526229300342E-3</v>
      </c>
      <c r="DE468" s="3">
        <f>_xlfn.STDEV.S(Tabela13[[#This Row],[V41]],Tabela13[[#This Row],[V46]])</f>
        <v>1.5511263114650171E-3</v>
      </c>
      <c r="DF468" s="3">
        <f>_xlfn.STDEV.S(Tabela13[[#This Row],[V42]],Tabela13[[#This Row],[V41]])</f>
        <v>1.5511263114650171E-3</v>
      </c>
      <c r="DG468" s="3">
        <f>_xlfn.STDEV.S(Tabela13[[#This Row],[V42]],Tabela13[[#This Row],[V43]])</f>
        <v>1.5511263114650171E-3</v>
      </c>
      <c r="DH468" s="3">
        <f>_xlfn.STDEV.S(Tabela13[[#This Row],[V42]],Tabela13[[#This Row],[V44]])</f>
        <v>1.5511263114650171E-3</v>
      </c>
      <c r="DI468" s="3">
        <f>_xlfn.STDEV.S(Tabela13[[#This Row],[V42]],Tabela13[[#This Row],[V45]])</f>
        <v>1.5511263114650171E-3</v>
      </c>
      <c r="DJ468" s="3">
        <f>_xlfn.STDEV.S(Tabela13[[#This Row],[V42]],Tabela13[[#This Row],[V46]])</f>
        <v>0</v>
      </c>
      <c r="DK468" s="3">
        <f>_xlfn.STDEV.S(Tabela13[[#This Row],[V43]],Tabela13[[#This Row],[V41]])</f>
        <v>0</v>
      </c>
      <c r="DL468" s="3">
        <f>_xlfn.STDEV.S(Tabela13[[#This Row],[V43]],Tabela13[[#This Row],[V42]])</f>
        <v>1.5511263114650171E-3</v>
      </c>
      <c r="DM468" s="3">
        <f>_xlfn.STDEV.S(Tabela13[[#This Row],[V43]],Tabela13[[#This Row],[V44]])</f>
        <v>3.1022526229300342E-3</v>
      </c>
      <c r="DN468" s="3">
        <f>_xlfn.STDEV.S(Tabela13[[#This Row],[V43]],Tabela13[[#This Row],[V45]])</f>
        <v>3.1022526229300342E-3</v>
      </c>
      <c r="DO468" s="3">
        <f>_xlfn.STDEV.S(Tabela13[[#This Row],[V43]],Tabela13[[#This Row],[V46]])</f>
        <v>1.5511263114650171E-3</v>
      </c>
      <c r="DP468" s="3">
        <f>_xlfn.STDEV.S(Tabela13[[#This Row],[V44]],Tabela13[[#This Row],[V41]])</f>
        <v>3.1022526229300342E-3</v>
      </c>
      <c r="DQ468" s="3">
        <f>_xlfn.STDEV.S(Tabela13[[#This Row],[V44]],Tabela13[[#This Row],[V42]])</f>
        <v>1.5511263114650171E-3</v>
      </c>
      <c r="DR468" s="3">
        <f>_xlfn.STDEV.S(Tabela13[[#This Row],[V44]],Tabela13[[#This Row],[V43]])</f>
        <v>3.1022526229300342E-3</v>
      </c>
      <c r="DS468" s="3">
        <f>_xlfn.STDEV.S(Tabela13[[#This Row],[V44]],Tabela13[[#This Row],[V45]])</f>
        <v>0</v>
      </c>
      <c r="DT468" s="3">
        <f>_xlfn.STDEV.S(Tabela13[[#This Row],[V44]],Tabela13[[#This Row],[V46]])</f>
        <v>1.5511263114650171E-3</v>
      </c>
      <c r="DU468" s="3">
        <f>_xlfn.STDEV.S(Tabela13[[#This Row],[V45]],Tabela13[[#This Row],[V41]])</f>
        <v>3.1022526229300342E-3</v>
      </c>
      <c r="DV468" s="3">
        <f>_xlfn.STDEV.S(Tabela13[[#This Row],[V45]],Tabela13[[#This Row],[V42]])</f>
        <v>1.5511263114650171E-3</v>
      </c>
      <c r="DW468" s="3">
        <f>_xlfn.STDEV.S(Tabela13[[#This Row],[V45]],Tabela13[[#This Row],[V43]])</f>
        <v>3.1022526229300342E-3</v>
      </c>
      <c r="DX468" s="3">
        <f>_xlfn.STDEV.S(Tabela13[[#This Row],[V45]],Tabela13[[#This Row],[V44]])</f>
        <v>0</v>
      </c>
      <c r="DY468" s="3">
        <f>_xlfn.STDEV.S(Tabela13[[#This Row],[V45]],Tabela13[[#This Row],[V46]])</f>
        <v>1.5511263114650171E-3</v>
      </c>
      <c r="DZ468" s="3">
        <f>_xlfn.STDEV.S(Tabela13[[#This Row],[V46]],Tabela13[[#This Row],[V41]])</f>
        <v>1.5511263114650171E-3</v>
      </c>
      <c r="EA468" s="3">
        <f>_xlfn.STDEV.S(Tabela13[[#This Row],[V46]],Tabela13[[#This Row],[V42]])</f>
        <v>0</v>
      </c>
      <c r="EB468" s="3">
        <f>_xlfn.STDEV.S(Tabela13[[#This Row],[V46]],Tabela13[[#This Row],[V43]])</f>
        <v>1.5511263114650171E-3</v>
      </c>
      <c r="EC468" s="3">
        <f>_xlfn.STDEV.S(Tabela13[[#This Row],[V46]],Tabela13[[#This Row],[V44]])</f>
        <v>1.5511263114650171E-3</v>
      </c>
      <c r="ED468" s="3">
        <f>_xlfn.STDEV.S(Tabela13[[#This Row],[V46]],Tabela13[[#This Row],[V45]])</f>
        <v>1.5511263114650171E-3</v>
      </c>
      <c r="EE468" s="3">
        <f t="shared" si="524"/>
        <v>1.4142135623730949</v>
      </c>
      <c r="EF468" s="3">
        <f t="shared" si="525"/>
        <v>0</v>
      </c>
      <c r="EG468" s="3" t="str">
        <f t="shared" si="526"/>
        <v/>
      </c>
      <c r="EH468" s="3" t="str">
        <f t="shared" si="527"/>
        <v/>
      </c>
      <c r="EI468" s="3">
        <f t="shared" si="528"/>
        <v>1.4142135623730949</v>
      </c>
      <c r="EJ468" s="3">
        <f t="shared" si="529"/>
        <v>1.4142135623730949</v>
      </c>
      <c r="EK468" s="3">
        <f t="shared" si="530"/>
        <v>1.4142135623730949</v>
      </c>
      <c r="EL468" s="3">
        <f t="shared" si="531"/>
        <v>-1.4142135623730949</v>
      </c>
      <c r="EM468" s="3">
        <f t="shared" si="532"/>
        <v>-1.4142135623730949</v>
      </c>
      <c r="EN468" s="3" t="str">
        <f t="shared" si="533"/>
        <v/>
      </c>
      <c r="EO468" s="3">
        <f t="shared" si="534"/>
        <v>0</v>
      </c>
      <c r="EP468" s="3">
        <f t="shared" si="535"/>
        <v>1.4142135623730949</v>
      </c>
      <c r="EQ468" s="3" t="str">
        <f t="shared" si="536"/>
        <v/>
      </c>
      <c r="ER468" s="3" t="str">
        <f t="shared" si="537"/>
        <v/>
      </c>
      <c r="ES468" s="3" t="str">
        <f t="shared" si="538"/>
        <v/>
      </c>
      <c r="ET468" s="3" t="str">
        <f t="shared" si="539"/>
        <v/>
      </c>
      <c r="EU468" s="3" t="str">
        <f t="shared" si="540"/>
        <v/>
      </c>
      <c r="EV468" s="3" t="str">
        <f t="shared" si="541"/>
        <v/>
      </c>
      <c r="EW468" s="3">
        <f t="shared" si="542"/>
        <v>0</v>
      </c>
      <c r="EX468" s="3">
        <f t="shared" si="543"/>
        <v>-1.4142135623730949</v>
      </c>
      <c r="EY468" s="3" t="str">
        <f t="shared" si="544"/>
        <v/>
      </c>
      <c r="EZ468" s="3">
        <f t="shared" si="545"/>
        <v>-1.4142135623730949</v>
      </c>
      <c r="FA468" s="3" t="str">
        <f t="shared" si="546"/>
        <v/>
      </c>
      <c r="FB468" s="3">
        <f t="shared" si="547"/>
        <v>0</v>
      </c>
      <c r="FC468" s="3">
        <f t="shared" si="548"/>
        <v>-1.4142135623730949</v>
      </c>
      <c r="FD468" s="3">
        <f t="shared" si="549"/>
        <v>1.4142135623730949</v>
      </c>
      <c r="FE468" s="3" t="str">
        <f t="shared" si="550"/>
        <v/>
      </c>
      <c r="FF468" s="3">
        <f t="shared" si="551"/>
        <v>1.4142135623730949</v>
      </c>
      <c r="FG468" s="3">
        <f t="shared" si="552"/>
        <v>-1.4142135623730949</v>
      </c>
      <c r="FH468" s="3">
        <f t="shared" si="553"/>
        <v>-1.4142135623730949</v>
      </c>
      <c r="FI468" s="4">
        <f t="shared" si="554"/>
        <v>0.38022813688212931</v>
      </c>
      <c r="FJ468" s="4">
        <f t="shared" si="555"/>
        <v>0.38461538461538458</v>
      </c>
      <c r="FK468" s="4">
        <f t="shared" si="556"/>
        <v>1.3673436230706744</v>
      </c>
      <c r="FL468" s="4">
        <f t="shared" si="557"/>
        <v>1.3549147034930951</v>
      </c>
      <c r="FM468" s="4">
        <f>Tabela13[[#This Row],[V139]]-Tabela13[[#This Row],[V140]]</f>
        <v>1.24289195775793E-2</v>
      </c>
      <c r="FN468" s="4">
        <f>Tabela13[[#This Row],[V1]]-Tabela13[[#This Row],[V2]]/2</f>
        <v>0.34725065808715994</v>
      </c>
      <c r="FO468" s="4">
        <f>Tabela13[[#This Row],[V1]]-Tabela13[[#This Row],[V3]]/2</f>
        <v>0.34615384615384615</v>
      </c>
      <c r="FP468" s="4">
        <f>Tabela13[[#This Row],[V1]]-Tabela13[[#This Row],[V4]]/2</f>
        <v>0.34725065808715994</v>
      </c>
      <c r="FQ468" s="4">
        <f>Tabela13[[#This Row],[V2]]-Tabela13[[#This Row],[V1]]/2</f>
        <v>0.34396022228721856</v>
      </c>
      <c r="FR468" s="4">
        <f>Tabela13[[#This Row],[V2]]-Tabela13[[#This Row],[V3]]/2</f>
        <v>0.34396022228721856</v>
      </c>
      <c r="FS468" s="4">
        <f>Tabela13[[#This Row],[V2]]-Tabela13[[#This Row],[V4]]/2</f>
        <v>0.34505703422053235</v>
      </c>
      <c r="FT468" s="4">
        <f t="shared" si="558"/>
        <v>0.33422342044469711</v>
      </c>
      <c r="FU468" s="4">
        <f t="shared" si="559"/>
        <v>0.33324430111167269</v>
      </c>
      <c r="FV468" s="4">
        <f t="shared" si="560"/>
        <v>0.33422342044469711</v>
      </c>
      <c r="FW468" s="4">
        <f t="shared" si="561"/>
        <v>0.33128407120920839</v>
      </c>
      <c r="FX468" s="4">
        <f t="shared" si="562"/>
        <v>0.33128407120920839</v>
      </c>
      <c r="FY468" s="4">
        <f t="shared" si="563"/>
        <v>0.3322645176308196</v>
      </c>
      <c r="FZ468" s="4">
        <f t="shared" si="564"/>
        <v>60.160215680045475</v>
      </c>
      <c r="GA468" s="4">
        <f t="shared" si="565"/>
        <v>59.983974200101088</v>
      </c>
      <c r="GB468" s="4">
        <f t="shared" si="566"/>
        <v>60.160215680045475</v>
      </c>
      <c r="GC468" s="4">
        <f t="shared" si="567"/>
        <v>59.631132817657509</v>
      </c>
      <c r="GD468" s="4">
        <f t="shared" si="568"/>
        <v>59.631132817657509</v>
      </c>
      <c r="GE468" s="4">
        <f t="shared" si="569"/>
        <v>59.80761317354753</v>
      </c>
      <c r="GF468" s="4">
        <f>Tabela13[[#This Row],[V1]]-Tabela13[[#This Row],[V2]]/Tabela13[[#This Row],[V2]]</f>
        <v>-0.30769230769230771</v>
      </c>
      <c r="GG468" s="4">
        <f>Tabela13[[#This Row],[V1]]-Tabela13[[#This Row],[V3]]/Tabela13[[#This Row],[V3]]</f>
        <v>-0.30769230769230771</v>
      </c>
      <c r="GH468" s="4">
        <f>Tabela13[[#This Row],[V1]]-Tabela13[[#This Row],[V4]]/Tabela13[[#This Row],[V4]]</f>
        <v>-0.30769230769230771</v>
      </c>
      <c r="GI468" s="4">
        <f>Tabela13[[#This Row],[V2]]-Tabela13[[#This Row],[V1]]/Tabela13[[#This Row],[V1]]</f>
        <v>-0.30988593155893529</v>
      </c>
      <c r="GJ468" s="4">
        <f>Tabela13[[#This Row],[V2]]-Tabela13[[#This Row],[V3]]/Tabela13[[#This Row],[V3]]</f>
        <v>-0.30988593155893529</v>
      </c>
      <c r="GK468" s="4">
        <f>Tabela13[[#This Row],[V2]]-Tabela13[[#This Row],[V4]]/Tabela13[[#This Row],[V4]]</f>
        <v>-0.30988593155893529</v>
      </c>
      <c r="GL468" s="4">
        <f t="shared" si="570"/>
        <v>1.2664893298982216E-3</v>
      </c>
      <c r="GM468" s="4">
        <f t="shared" si="571"/>
        <v>0.6912108803743785</v>
      </c>
      <c r="GN468" s="4">
        <f t="shared" si="572"/>
        <v>1.8322763224043242E-3</v>
      </c>
      <c r="GO468" s="3">
        <f t="shared" si="573"/>
        <v>0</v>
      </c>
      <c r="GP468" s="3">
        <v>100</v>
      </c>
      <c r="GQ468" s="3">
        <f t="shared" si="574"/>
        <v>-1</v>
      </c>
      <c r="GR468" s="3">
        <f t="shared" si="575"/>
        <v>-100</v>
      </c>
      <c r="GS468" s="34">
        <f>COUNTIF($D$2:D467,Tabela13[[#This Row],[HomeTeam]])</f>
        <v>23</v>
      </c>
      <c r="GT468" s="34">
        <f>COUNTIF($E$2:E467,Tabela13[[#This Row],[AwayTeam]])</f>
        <v>23</v>
      </c>
      <c r="GU468" s="3">
        <f>IFERROR(AVERAGEIFS($AD$2:AD467,$D$2:D467,Tabela13[[#This Row],[HomeTeam]],$GS$2:GS467,"&gt;="&amp;Tabela13[[#This Row],[Contagem_H]]-5),"")</f>
        <v>0.89006075638823101</v>
      </c>
      <c r="GV468" s="3">
        <f>IFERROR(AVERAGEIFS($G$2:G467,$E$2:E467,Tabela13[[#This Row],[AwayTeam]],$GT$2:GT467,"&gt;="&amp;Tabela13[[#This Row],[Contagem_A]]-5),"")</f>
        <v>1.6</v>
      </c>
      <c r="GW468" s="3">
        <f>IFERROR(AVERAGEIFS($GQ$2:GQ467,$D$2:D467,Tabela13[[#This Row],[HomeTeam]],$GS$2:GS467,"&gt;="&amp;Tabela13[[#This Row],[Contagem_H]]-5),"")</f>
        <v>-0.18</v>
      </c>
    </row>
    <row r="469" spans="1:205" x14ac:dyDescent="0.25">
      <c r="A469" t="s">
        <v>127</v>
      </c>
      <c r="B469" t="s">
        <v>294</v>
      </c>
      <c r="C469" t="s">
        <v>134</v>
      </c>
      <c r="D469" t="s">
        <v>24</v>
      </c>
      <c r="E469" t="s">
        <v>20</v>
      </c>
      <c r="F469" s="3">
        <v>2</v>
      </c>
      <c r="G469" s="3">
        <v>1</v>
      </c>
      <c r="H469" s="3" t="str">
        <f t="shared" si="576"/>
        <v>H</v>
      </c>
      <c r="I469" s="3">
        <v>1.75</v>
      </c>
      <c r="J469" s="3">
        <v>4.2</v>
      </c>
      <c r="K469" s="3">
        <v>4</v>
      </c>
      <c r="L469" s="3">
        <v>1.5</v>
      </c>
      <c r="M469" s="3">
        <v>2.63</v>
      </c>
      <c r="N469" s="3">
        <f t="shared" si="505"/>
        <v>3</v>
      </c>
      <c r="O469" s="3">
        <f t="shared" si="506"/>
        <v>3</v>
      </c>
      <c r="P469" s="3">
        <f t="shared" si="507"/>
        <v>0</v>
      </c>
      <c r="Q469" s="3">
        <f t="shared" si="508"/>
        <v>5.9523809523809534E-2</v>
      </c>
      <c r="R469" s="3">
        <f t="shared" si="509"/>
        <v>4.6894803548795938E-2</v>
      </c>
      <c r="S469" s="3">
        <f t="shared" si="510"/>
        <v>1.8541666666666667</v>
      </c>
      <c r="T469" s="3">
        <f t="shared" si="511"/>
        <v>4.45</v>
      </c>
      <c r="U469" s="3">
        <f t="shared" si="512"/>
        <v>4.2380952380952381</v>
      </c>
      <c r="V469" s="3">
        <f t="shared" si="513"/>
        <v>1.5892857142857144</v>
      </c>
      <c r="W469" s="3">
        <f t="shared" si="514"/>
        <v>2.7865476190476191</v>
      </c>
      <c r="X469" s="4">
        <f t="shared" si="515"/>
        <v>0.5714285714285714</v>
      </c>
      <c r="Y469" s="4">
        <f t="shared" si="516"/>
        <v>0.23809523809523808</v>
      </c>
      <c r="Z469" s="4">
        <f t="shared" si="517"/>
        <v>0.25</v>
      </c>
      <c r="AA469" s="4">
        <f t="shared" si="518"/>
        <v>0.66666666666666663</v>
      </c>
      <c r="AB469" s="4">
        <f t="shared" si="519"/>
        <v>0.38022813688212931</v>
      </c>
      <c r="AC469" s="4">
        <f t="shared" si="520"/>
        <v>1.2857142857142856</v>
      </c>
      <c r="AD469" s="4">
        <f t="shared" si="521"/>
        <v>0.625</v>
      </c>
      <c r="AE469" s="4">
        <f t="shared" si="522"/>
        <v>0.7857142857142857</v>
      </c>
      <c r="AF469" s="4">
        <f t="shared" si="523"/>
        <v>1.125</v>
      </c>
      <c r="AG469" s="4">
        <f>IFERROR(AVERAGE(Tabela13[[#This Row],[V1]],Tabela13[[#This Row],[V2]]),"")</f>
        <v>0.95535714285714279</v>
      </c>
      <c r="AH469" s="4">
        <f>IFERROR(AVERAGE(Tabela13[[#This Row],[V1]],Tabela13[[#This Row],[V3]]),"")</f>
        <v>1.0357142857142856</v>
      </c>
      <c r="AI469" s="4">
        <f>IFERROR(AVERAGE(Tabela13[[#This Row],[V1]],Tabela13[[#This Row],[V4]]),"")</f>
        <v>1.2053571428571428</v>
      </c>
      <c r="AJ469" s="4">
        <f>IFERROR(AVERAGE(Tabela13[[#This Row],[V2]],Tabela13[[#This Row],[V1]]),"")</f>
        <v>0.95535714285714279</v>
      </c>
      <c r="AK469" s="4">
        <f>IFERROR(AVERAGE(Tabela13[[#This Row],[V2]],Tabela13[[#This Row],[V3]]),"")</f>
        <v>0.70535714285714279</v>
      </c>
      <c r="AL469" s="4">
        <f>IFERROR(AVERAGE(Tabela13[[#This Row],[V2]],Tabela13[[#This Row],[V4]]),"")</f>
        <v>0.875</v>
      </c>
      <c r="AM469" s="4">
        <f>IFERROR(AVERAGE(Tabela13[[#This Row],[V3]],Tabela13[[#This Row],[V1]]),"")</f>
        <v>1.0357142857142856</v>
      </c>
      <c r="AN469" s="4">
        <f>IFERROR(AVERAGE(Tabela13[[#This Row],[V3]],Tabela13[[#This Row],[V2]]),"")</f>
        <v>0.70535714285714279</v>
      </c>
      <c r="AO469" s="4">
        <f>IFERROR(AVERAGE(Tabela13[[#This Row],[V3]],Tabela13[[#This Row],[V4]]),"")</f>
        <v>0.95535714285714279</v>
      </c>
      <c r="AP469" s="4">
        <f>IFERROR(AVERAGE(Tabela13[[#This Row],[V4]],Tabela13[[#This Row],[V1]]),"")</f>
        <v>1.2053571428571428</v>
      </c>
      <c r="AQ469" s="4">
        <f>IFERROR(AVERAGE(Tabela13[[#This Row],[V4]],Tabela13[[#This Row],[V2]]),"")</f>
        <v>0.875</v>
      </c>
      <c r="AR469" s="4">
        <f>IFERROR(AVERAGE(Tabela13[[#This Row],[V4]],Tabela13[[#This Row],[V3]]),"")</f>
        <v>0.95535714285714279</v>
      </c>
      <c r="AS469" s="4">
        <f>_xlfn.STDEV.S(Tabela13[[#This Row],[V1]:[V2]])</f>
        <v>0.46719555185539757</v>
      </c>
      <c r="AT469" s="4">
        <f>_xlfn.STDEV.S(Tabela13[[#This Row],[V1]],Tabela13[[#This Row],[V3]])</f>
        <v>0.3535533905932744</v>
      </c>
      <c r="AU469" s="4">
        <f>_xlfn.STDEV.S(Tabela13[[#This Row],[V1]],Tabela13[[#This Row],[V4]])</f>
        <v>0.11364216126212362</v>
      </c>
      <c r="AV469" s="4">
        <f>_xlfn.STDEV.S(Tabela13[[#This Row],[V2]],Tabela13[[#This Row],[V1]])</f>
        <v>0.46719555185539757</v>
      </c>
      <c r="AW469" s="4">
        <f>_xlfn.STDEV.S(Tabela13[[#This Row],[V2]],Tabela13[[#This Row],[V3]])</f>
        <v>0.11364216126212447</v>
      </c>
      <c r="AX469" s="4">
        <f>_xlfn.STDEV.S(Tabela13[[#This Row],[V42]],Tabela13[[#This Row],[V44]])</f>
        <v>0.82074894244867114</v>
      </c>
      <c r="AY469" s="4">
        <f>_xlfn.STDEV.S(Tabela13[[#This Row],[V3]],Tabela13[[#This Row],[V1]])</f>
        <v>0.3535533905932744</v>
      </c>
      <c r="AZ469" s="4">
        <f>_xlfn.STDEV.S(Tabela13[[#This Row],[V3]],Tabela13[[#This Row],[V2]])</f>
        <v>0.11364216126212447</v>
      </c>
      <c r="BA469" s="4">
        <f>_xlfn.STDEV.S(Tabela13[[#This Row],[V3]],Tabela13[[#This Row],[V4]])</f>
        <v>0.23991122933115056</v>
      </c>
      <c r="BB469" s="4">
        <f>_xlfn.STDEV.S(Tabela13[[#This Row],[V4]],Tabela13[[#This Row],[V1]])</f>
        <v>0.11364216126212362</v>
      </c>
      <c r="BC469" s="4">
        <f>_xlfn.STDEV.S(Tabela13[[#This Row],[V4]],Tabela13[[#This Row],[V2]])</f>
        <v>0.35355339059327379</v>
      </c>
      <c r="BD469" s="4">
        <f>_xlfn.STDEV.S(Tabela13[[#This Row],[V4]],Tabela13[[#This Row],[V3]])</f>
        <v>0.23991122933115056</v>
      </c>
      <c r="BE469" s="4">
        <f>Tabela13[[#This Row],[V17]]/Tabela13[[#This Row],[V5]]</f>
        <v>0.48902711969910778</v>
      </c>
      <c r="BF469" s="4">
        <f>Tabela13[[#This Row],[V18]]/Tabela13[[#This Row],[V6]]</f>
        <v>0.34136189436592013</v>
      </c>
      <c r="BG469" s="4">
        <f>Tabela13[[#This Row],[V19]]/Tabela13[[#This Row],[V7]]</f>
        <v>9.4280904158206266E-2</v>
      </c>
      <c r="BH469" s="4">
        <f>Tabela13[[#This Row],[V20]]/Tabela13[[#This Row],[V8]]</f>
        <v>0.48902711969910778</v>
      </c>
      <c r="BI469" s="4">
        <f>Tabela13[[#This Row],[V21]]/Tabela13[[#This Row],[V9]]</f>
        <v>0.16111293748554356</v>
      </c>
      <c r="BJ469" s="4">
        <f>Tabela13[[#This Row],[V22]]/Tabela13[[#This Row],[V10]]</f>
        <v>0.93799879136990982</v>
      </c>
      <c r="BK469" s="4">
        <f>Tabela13[[#This Row],[V23]]/Tabela13[[#This Row],[V11]]</f>
        <v>0.34136189436592013</v>
      </c>
      <c r="BL469" s="4">
        <f>Tabela13[[#This Row],[V24]]/Tabela13[[#This Row],[V12]]</f>
        <v>0.16111293748554356</v>
      </c>
      <c r="BM469" s="4">
        <f>Tabela13[[#This Row],[V25]]/Tabela13[[#This Row],[V13]]</f>
        <v>0.25112203444008285</v>
      </c>
      <c r="BN469" s="4">
        <f>Tabela13[[#This Row],[V26]]/Tabela13[[#This Row],[V14]]</f>
        <v>9.4280904158206266E-2</v>
      </c>
      <c r="BO469" s="4">
        <f>Tabela13[[#This Row],[V27]]/Tabela13[[#This Row],[V15]]</f>
        <v>0.40406101782088433</v>
      </c>
      <c r="BP469" s="4">
        <f>Tabela13[[#This Row],[V28]]/Tabela13[[#This Row],[V16]]</f>
        <v>0.25112203444008285</v>
      </c>
      <c r="BQ469" s="4">
        <f>Tabela13[[#This Row],[V1]]-Tabela13[[#This Row],[V2]]</f>
        <v>0.66071428571428559</v>
      </c>
      <c r="BR469" s="4">
        <f>Tabela13[[#This Row],[V1]]-Tabela13[[#This Row],[V3]]</f>
        <v>0.49999999999999989</v>
      </c>
      <c r="BS469" s="4">
        <f>Tabela13[[#This Row],[V1]]-Tabela13[[#This Row],[V4]]</f>
        <v>0.16071428571428559</v>
      </c>
      <c r="BT469" s="4">
        <f>Tabela13[[#This Row],[V2]]-Tabela13[[#This Row],[V1]]</f>
        <v>-0.66071428571428559</v>
      </c>
      <c r="BU469" s="4">
        <f>Tabela13[[#This Row],[V2]]-Tabela13[[#This Row],[V3]]</f>
        <v>-0.1607142857142857</v>
      </c>
      <c r="BV469" s="4">
        <f>Tabela13[[#This Row],[V2]]-Tabela13[[#This Row],[V4]]</f>
        <v>-0.5</v>
      </c>
      <c r="BW469" s="4">
        <f>AVERAGE(Tabela13[[#This Row],[V41]],Tabela13[[#This Row],[V42]])</f>
        <v>0.58035714285714279</v>
      </c>
      <c r="BX469" s="4">
        <f>AVERAGE(Tabela13[[#This Row],[V41]],Tabela13[[#This Row],[V43]])</f>
        <v>0.41071428571428559</v>
      </c>
      <c r="BY469" s="4">
        <f>AVERAGE(Tabela13[[#This Row],[V41]],Tabela13[[#This Row],[V44]])</f>
        <v>0</v>
      </c>
      <c r="BZ469" s="4">
        <f>AVERAGE(Tabela13[[#This Row],[V41]],Tabela13[[#This Row],[V45]])</f>
        <v>0.24999999999999994</v>
      </c>
      <c r="CA469" s="4">
        <f>AVERAGE(Tabela13[[#This Row],[V41]],Tabela13[[#This Row],[V46]])</f>
        <v>8.0357142857142794E-2</v>
      </c>
      <c r="CB469" s="4">
        <f>AVERAGE(Tabela13[[#This Row],[V42]],Tabela13[[#This Row],[V41]])</f>
        <v>0.58035714285714279</v>
      </c>
      <c r="CC469" s="4">
        <f>AVERAGE(Tabela13[[#This Row],[V42]],Tabela13[[#This Row],[V43]])</f>
        <v>0.33035714285714274</v>
      </c>
      <c r="CD469" s="4">
        <f>AVERAGE(Tabela13[[#This Row],[V42]],Tabela13[[#This Row],[V44]])</f>
        <v>-8.0357142857142849E-2</v>
      </c>
      <c r="CE469" s="4">
        <f>AVERAGE(Tabela13[[#This Row],[V42]],Tabela13[[#This Row],[V45]])</f>
        <v>0.1696428571428571</v>
      </c>
      <c r="CF469" s="4">
        <f>AVERAGE(Tabela13[[#This Row],[V42]],Tabela13[[#This Row],[V46]])</f>
        <v>0</v>
      </c>
      <c r="CG469" s="4">
        <f>AVERAGE(Tabela13[[#This Row],[V43]],Tabela13[[#This Row],[V41]])</f>
        <v>0.41071428571428559</v>
      </c>
      <c r="CH469" s="4">
        <f>AVERAGE(Tabela13[[#This Row],[V43]],Tabela13[[#This Row],[V42]])</f>
        <v>0.33035714285714274</v>
      </c>
      <c r="CI469" s="4">
        <f>AVERAGE(Tabela13[[#This Row],[V43]],Tabela13[[#This Row],[V44]])</f>
        <v>-0.25</v>
      </c>
      <c r="CJ469" s="4">
        <f>AVERAGE(Tabela13[[#This Row],[V43]],Tabela13[[#This Row],[V45]])</f>
        <v>0</v>
      </c>
      <c r="CK469" s="4">
        <f>AVERAGE(Tabela13[[#This Row],[V43]],Tabela13[[#This Row],[V46]])</f>
        <v>-0.16964285714285721</v>
      </c>
      <c r="CL469" s="4">
        <f>AVERAGE(Tabela13[[#This Row],[V44]],Tabela13[[#This Row],[V41]])</f>
        <v>0</v>
      </c>
      <c r="CM469" s="4">
        <f>AVERAGE(Tabela13[[#This Row],[V44]],Tabela13[[#This Row],[V42]])</f>
        <v>-8.0357142857142849E-2</v>
      </c>
      <c r="CN469" s="4">
        <f>AVERAGE(Tabela13[[#This Row],[V44]],Tabela13[[#This Row],[V43]])</f>
        <v>-0.25</v>
      </c>
      <c r="CO469" s="4">
        <f>AVERAGE(Tabela13[[#This Row],[V44]],Tabela13[[#This Row],[V45]])</f>
        <v>-0.41071428571428564</v>
      </c>
      <c r="CP469" s="4">
        <f>AVERAGE(Tabela13[[#This Row],[V44]],Tabela13[[#This Row],[V46]])</f>
        <v>-0.58035714285714279</v>
      </c>
      <c r="CQ469" s="4">
        <f>AVERAGE(Tabela13[[#This Row],[V45]],Tabela13[[#This Row],[V41]])</f>
        <v>0.24999999999999994</v>
      </c>
      <c r="CR469" s="4">
        <f>AVERAGE(Tabela13[[#This Row],[V45]],Tabela13[[#This Row],[V42]])</f>
        <v>0.1696428571428571</v>
      </c>
      <c r="CS469" s="4">
        <f>AVERAGE(Tabela13[[#This Row],[V45]],Tabela13[[#This Row],[V43]])</f>
        <v>0</v>
      </c>
      <c r="CT469" s="4">
        <f>AVERAGE(Tabela13[[#This Row],[V45]],Tabela13[[#This Row],[V44]])</f>
        <v>-0.41071428571428564</v>
      </c>
      <c r="CU469" s="4">
        <f>AVERAGE(Tabela13[[#This Row],[V45]],Tabela13[[#This Row],[V46]])</f>
        <v>-0.33035714285714285</v>
      </c>
      <c r="CV469" s="4">
        <f>AVERAGE(Tabela13[[#This Row],[V46]],Tabela13[[#This Row],[V41]])</f>
        <v>8.0357142857142794E-2</v>
      </c>
      <c r="CW469" s="4">
        <f>AVERAGE(Tabela13[[#This Row],[V46]],Tabela13[[#This Row],[V42]])</f>
        <v>0</v>
      </c>
      <c r="CX469" s="4">
        <f>AVERAGE(Tabela13[[#This Row],[V46]],Tabela13[[#This Row],[V43]])</f>
        <v>-0.16964285714285721</v>
      </c>
      <c r="CY469" s="4">
        <f>AVERAGE(Tabela13[[#This Row],[V46]],Tabela13[[#This Row],[V44]])</f>
        <v>-0.58035714285714279</v>
      </c>
      <c r="CZ469" s="4">
        <f>AVERAGE(Tabela13[[#This Row],[V46]],Tabela13[[#This Row],[V45]])</f>
        <v>-0.33035714285714285</v>
      </c>
      <c r="DA469" s="3">
        <f>_xlfn.STDEV.S(Tabela13[[#This Row],[V41]],Tabela13[[#This Row],[V42]])</f>
        <v>0.1136421612621235</v>
      </c>
      <c r="DB469" s="3">
        <f>_xlfn.STDEV.S(Tabela13[[#This Row],[V41]],Tabela13[[#This Row],[V43]])</f>
        <v>0.35355339059327379</v>
      </c>
      <c r="DC469" s="3">
        <f>_xlfn.STDEV.S(Tabela13[[#This Row],[V41]],Tabela13[[#This Row],[V44]])</f>
        <v>0.93439110371079481</v>
      </c>
      <c r="DD469" s="3">
        <f>_xlfn.STDEV.S(Tabela13[[#This Row],[V41]],Tabela13[[#This Row],[V45]])</f>
        <v>0.58083771311752108</v>
      </c>
      <c r="DE469" s="3">
        <f>_xlfn.STDEV.S(Tabela13[[#This Row],[V41]],Tabela13[[#This Row],[V46]])</f>
        <v>0.82074894244867114</v>
      </c>
      <c r="DF469" s="3">
        <f>_xlfn.STDEV.S(Tabela13[[#This Row],[V42]],Tabela13[[#This Row],[V41]])</f>
        <v>0.1136421612621235</v>
      </c>
      <c r="DG469" s="3">
        <f>_xlfn.STDEV.S(Tabela13[[#This Row],[V42]],Tabela13[[#This Row],[V43]])</f>
        <v>0.23991122933115008</v>
      </c>
      <c r="DH469" s="3">
        <f>_xlfn.STDEV.S(Tabela13[[#This Row],[V42]],Tabela13[[#This Row],[V44]])</f>
        <v>0.82074894244867114</v>
      </c>
      <c r="DI469" s="3">
        <f>_xlfn.STDEV.S(Tabela13[[#This Row],[V42]],Tabela13[[#This Row],[V45]])</f>
        <v>0.46719555185539741</v>
      </c>
      <c r="DJ469" s="3">
        <f>_xlfn.STDEV.S(Tabela13[[#This Row],[V42]],Tabela13[[#This Row],[V46]])</f>
        <v>0.70710678118654746</v>
      </c>
      <c r="DK469" s="3">
        <f>_xlfn.STDEV.S(Tabela13[[#This Row],[V43]],Tabela13[[#This Row],[V41]])</f>
        <v>0.35355339059327379</v>
      </c>
      <c r="DL469" s="3">
        <f>_xlfn.STDEV.S(Tabela13[[#This Row],[V43]],Tabela13[[#This Row],[V42]])</f>
        <v>0.23991122933115008</v>
      </c>
      <c r="DM469" s="3">
        <f>_xlfn.STDEV.S(Tabela13[[#This Row],[V43]],Tabela13[[#This Row],[V44]])</f>
        <v>0.58083771311752097</v>
      </c>
      <c r="DN469" s="3">
        <f>_xlfn.STDEV.S(Tabela13[[#This Row],[V43]],Tabela13[[#This Row],[V45]])</f>
        <v>0.22728432252424732</v>
      </c>
      <c r="DO469" s="3">
        <f>_xlfn.STDEV.S(Tabela13[[#This Row],[V43]],Tabela13[[#This Row],[V46]])</f>
        <v>0.46719555185539741</v>
      </c>
      <c r="DP469" s="3">
        <f>_xlfn.STDEV.S(Tabela13[[#This Row],[V44]],Tabela13[[#This Row],[V41]])</f>
        <v>0.93439110371079481</v>
      </c>
      <c r="DQ469" s="3">
        <f>_xlfn.STDEV.S(Tabela13[[#This Row],[V44]],Tabela13[[#This Row],[V42]])</f>
        <v>0.82074894244867114</v>
      </c>
      <c r="DR469" s="3">
        <f>_xlfn.STDEV.S(Tabela13[[#This Row],[V44]],Tabela13[[#This Row],[V43]])</f>
        <v>0.58083771311752097</v>
      </c>
      <c r="DS469" s="3">
        <f>_xlfn.STDEV.S(Tabela13[[#This Row],[V44]],Tabela13[[#This Row],[V45]])</f>
        <v>0.35355339059327368</v>
      </c>
      <c r="DT469" s="3">
        <f>_xlfn.STDEV.S(Tabela13[[#This Row],[V44]],Tabela13[[#This Row],[V46]])</f>
        <v>0.1136421612621235</v>
      </c>
      <c r="DU469" s="3">
        <f>_xlfn.STDEV.S(Tabela13[[#This Row],[V45]],Tabela13[[#This Row],[V41]])</f>
        <v>0.58083771311752108</v>
      </c>
      <c r="DV469" s="3">
        <f>_xlfn.STDEV.S(Tabela13[[#This Row],[V45]],Tabela13[[#This Row],[V42]])</f>
        <v>0.46719555185539741</v>
      </c>
      <c r="DW469" s="3">
        <f>_xlfn.STDEV.S(Tabela13[[#This Row],[V45]],Tabela13[[#This Row],[V43]])</f>
        <v>0.22728432252424732</v>
      </c>
      <c r="DX469" s="3">
        <f>_xlfn.STDEV.S(Tabela13[[#This Row],[V45]],Tabela13[[#This Row],[V44]])</f>
        <v>0.35355339059327368</v>
      </c>
      <c r="DY469" s="3">
        <f>_xlfn.STDEV.S(Tabela13[[#This Row],[V45]],Tabela13[[#This Row],[V46]])</f>
        <v>0.23991122933115008</v>
      </c>
      <c r="DZ469" s="3">
        <f>_xlfn.STDEV.S(Tabela13[[#This Row],[V46]],Tabela13[[#This Row],[V41]])</f>
        <v>0.82074894244867114</v>
      </c>
      <c r="EA469" s="3">
        <f>_xlfn.STDEV.S(Tabela13[[#This Row],[V46]],Tabela13[[#This Row],[V42]])</f>
        <v>0.70710678118654746</v>
      </c>
      <c r="EB469" s="3">
        <f>_xlfn.STDEV.S(Tabela13[[#This Row],[V46]],Tabela13[[#This Row],[V43]])</f>
        <v>0.46719555185539741</v>
      </c>
      <c r="EC469" s="3">
        <f>_xlfn.STDEV.S(Tabela13[[#This Row],[V46]],Tabela13[[#This Row],[V44]])</f>
        <v>0.1136421612621235</v>
      </c>
      <c r="ED469" s="3">
        <f>_xlfn.STDEV.S(Tabela13[[#This Row],[V46]],Tabela13[[#This Row],[V45]])</f>
        <v>0.23991122933115008</v>
      </c>
      <c r="EE469" s="3">
        <f t="shared" si="524"/>
        <v>0.19581418555935126</v>
      </c>
      <c r="EF469" s="3">
        <f t="shared" si="525"/>
        <v>0.86082564666188421</v>
      </c>
      <c r="EG469" s="3" t="str">
        <f t="shared" si="526"/>
        <v/>
      </c>
      <c r="EH469" s="3">
        <f t="shared" si="527"/>
        <v>2.3233508524700848</v>
      </c>
      <c r="EI469" s="3">
        <f t="shared" si="528"/>
        <v>10.213764617139027</v>
      </c>
      <c r="EJ469" s="3">
        <f t="shared" si="529"/>
        <v>0.19581418555935126</v>
      </c>
      <c r="EK469" s="3">
        <f t="shared" si="530"/>
        <v>0.72621777527267073</v>
      </c>
      <c r="EL469" s="3">
        <f t="shared" si="531"/>
        <v>-10.21376461713902</v>
      </c>
      <c r="EM469" s="3">
        <f t="shared" si="532"/>
        <v>2.7539948319897118</v>
      </c>
      <c r="EN469" s="3" t="str">
        <f t="shared" si="533"/>
        <v/>
      </c>
      <c r="EO469" s="3">
        <f t="shared" si="534"/>
        <v>0.86082564666188421</v>
      </c>
      <c r="EP469" s="3">
        <f t="shared" si="535"/>
        <v>0.72621777527267073</v>
      </c>
      <c r="EQ469" s="3">
        <f t="shared" si="536"/>
        <v>-2.3233508524700839</v>
      </c>
      <c r="ER469" s="3" t="str">
        <f t="shared" si="537"/>
        <v/>
      </c>
      <c r="ES469" s="3" t="str">
        <f t="shared" si="538"/>
        <v/>
      </c>
      <c r="ET469" s="3" t="str">
        <f t="shared" si="539"/>
        <v/>
      </c>
      <c r="EU469" s="3" t="str">
        <f t="shared" si="540"/>
        <v/>
      </c>
      <c r="EV469" s="3">
        <f t="shared" si="541"/>
        <v>-2.3233508524700839</v>
      </c>
      <c r="EW469" s="3">
        <f t="shared" si="542"/>
        <v>-0.86082564666188388</v>
      </c>
      <c r="EX469" s="3">
        <f t="shared" si="543"/>
        <v>-0.19581418555935126</v>
      </c>
      <c r="EY469" s="3">
        <f t="shared" si="544"/>
        <v>2.3233508524700848</v>
      </c>
      <c r="EZ469" s="3">
        <f t="shared" si="545"/>
        <v>2.7539948319897118</v>
      </c>
      <c r="FA469" s="3" t="str">
        <f t="shared" si="546"/>
        <v/>
      </c>
      <c r="FB469" s="3">
        <f t="shared" si="547"/>
        <v>-0.86082564666188388</v>
      </c>
      <c r="FC469" s="3">
        <f t="shared" si="548"/>
        <v>-0.72621777527267051</v>
      </c>
      <c r="FD469" s="3">
        <f t="shared" si="549"/>
        <v>10.213764617139027</v>
      </c>
      <c r="FE469" s="3" t="str">
        <f t="shared" si="550"/>
        <v/>
      </c>
      <c r="FF469" s="3">
        <f t="shared" si="551"/>
        <v>-2.7539948319897101</v>
      </c>
      <c r="FG469" s="3">
        <f t="shared" si="552"/>
        <v>-0.19581418555935126</v>
      </c>
      <c r="FH469" s="3">
        <f t="shared" si="553"/>
        <v>-0.72621777527267051</v>
      </c>
      <c r="FI469" s="4">
        <f t="shared" si="554"/>
        <v>0.5</v>
      </c>
      <c r="FJ469" s="4">
        <f t="shared" si="555"/>
        <v>0.5714285714285714</v>
      </c>
      <c r="FK469" s="4">
        <f t="shared" si="556"/>
        <v>1.8426966292134832</v>
      </c>
      <c r="FL469" s="4">
        <f t="shared" si="557"/>
        <v>0.93258426966292129</v>
      </c>
      <c r="FM469" s="4">
        <f>Tabela13[[#This Row],[V139]]-Tabela13[[#This Row],[V140]]</f>
        <v>0.91011235955056191</v>
      </c>
      <c r="FN469" s="4">
        <f>Tabela13[[#This Row],[V1]]-Tabela13[[#This Row],[V2]]/2</f>
        <v>0.97321428571428559</v>
      </c>
      <c r="FO469" s="4">
        <f>Tabela13[[#This Row],[V1]]-Tabela13[[#This Row],[V3]]/2</f>
        <v>0.89285714285714279</v>
      </c>
      <c r="FP469" s="4">
        <f>Tabela13[[#This Row],[V1]]-Tabela13[[#This Row],[V4]]/2</f>
        <v>0.72321428571428559</v>
      </c>
      <c r="FQ469" s="4">
        <f>Tabela13[[#This Row],[V2]]-Tabela13[[#This Row],[V1]]/2</f>
        <v>-1.7857142857142794E-2</v>
      </c>
      <c r="FR469" s="4">
        <f>Tabela13[[#This Row],[V2]]-Tabela13[[#This Row],[V3]]/2</f>
        <v>0.23214285714285715</v>
      </c>
      <c r="FS469" s="4">
        <f>Tabela13[[#This Row],[V2]]-Tabela13[[#This Row],[V4]]/2</f>
        <v>6.25E-2</v>
      </c>
      <c r="FT469" s="4">
        <f t="shared" si="558"/>
        <v>0.77182433647907911</v>
      </c>
      <c r="FU469" s="4">
        <f t="shared" si="559"/>
        <v>0.72885472645263094</v>
      </c>
      <c r="FV469" s="4">
        <f t="shared" si="560"/>
        <v>0.62613671821800942</v>
      </c>
      <c r="FW469" s="4">
        <f t="shared" si="561"/>
        <v>-1.7855245139552452E-2</v>
      </c>
      <c r="FX469" s="4">
        <f t="shared" si="562"/>
        <v>0.22810262827994279</v>
      </c>
      <c r="FY469" s="4">
        <f t="shared" si="563"/>
        <v>6.241880999595735E-2</v>
      </c>
      <c r="FZ469" s="4">
        <f t="shared" si="564"/>
        <v>138.92838056623424</v>
      </c>
      <c r="GA469" s="4">
        <f t="shared" si="565"/>
        <v>131.19385076147356</v>
      </c>
      <c r="GB469" s="4">
        <f t="shared" si="566"/>
        <v>112.70460927924169</v>
      </c>
      <c r="GC469" s="4">
        <f t="shared" si="567"/>
        <v>-3.2139441251194416</v>
      </c>
      <c r="GD469" s="4">
        <f t="shared" si="568"/>
        <v>41.058473090389704</v>
      </c>
      <c r="GE469" s="4">
        <f t="shared" si="569"/>
        <v>11.235385799272322</v>
      </c>
      <c r="GF469" s="4">
        <f>Tabela13[[#This Row],[V1]]-Tabela13[[#This Row],[V2]]/Tabela13[[#This Row],[V2]]</f>
        <v>0.28571428571428559</v>
      </c>
      <c r="GG469" s="4">
        <f>Tabela13[[#This Row],[V1]]-Tabela13[[#This Row],[V3]]/Tabela13[[#This Row],[V3]]</f>
        <v>0.28571428571428559</v>
      </c>
      <c r="GH469" s="4">
        <f>Tabela13[[#This Row],[V1]]-Tabela13[[#This Row],[V4]]/Tabela13[[#This Row],[V4]]</f>
        <v>0.28571428571428559</v>
      </c>
      <c r="GI469" s="4">
        <f>Tabela13[[#This Row],[V2]]-Tabela13[[#This Row],[V1]]/Tabela13[[#This Row],[V1]]</f>
        <v>-0.375</v>
      </c>
      <c r="GJ469" s="4">
        <f>Tabela13[[#This Row],[V2]]-Tabela13[[#This Row],[V3]]/Tabela13[[#This Row],[V3]]</f>
        <v>-0.375</v>
      </c>
      <c r="GK469" s="4">
        <f>Tabela13[[#This Row],[V2]]-Tabela13[[#This Row],[V4]]/Tabela13[[#This Row],[V4]]</f>
        <v>-0.375</v>
      </c>
      <c r="GL469" s="4">
        <f t="shared" si="570"/>
        <v>0.3032210863559533</v>
      </c>
      <c r="GM469" s="4">
        <f t="shared" si="571"/>
        <v>0.95535714285714279</v>
      </c>
      <c r="GN469" s="4">
        <f t="shared" si="572"/>
        <v>0.31739029599875485</v>
      </c>
      <c r="GO469" s="3">
        <f t="shared" si="573"/>
        <v>1</v>
      </c>
      <c r="GP469" s="3">
        <v>100</v>
      </c>
      <c r="GQ469" s="3">
        <f t="shared" si="574"/>
        <v>0.75</v>
      </c>
      <c r="GR469" s="3">
        <f t="shared" si="575"/>
        <v>75</v>
      </c>
      <c r="GS469" s="34">
        <f>COUNTIF($D$2:D468,Tabela13[[#This Row],[HomeTeam]])</f>
        <v>23</v>
      </c>
      <c r="GT469" s="34">
        <f>COUNTIF($E$2:E468,Tabela13[[#This Row],[AwayTeam]])</f>
        <v>23</v>
      </c>
      <c r="GU469" s="3">
        <f>IFERROR(AVERAGEIFS($AD$2:AD468,$D$2:D468,Tabela13[[#This Row],[HomeTeam]],$GS$2:GS468,"&gt;="&amp;Tabela13[[#This Row],[Contagem_H]]-5),"")</f>
        <v>0.8270050125313283</v>
      </c>
      <c r="GV469" s="3">
        <f>IFERROR(AVERAGEIFS($G$2:G468,$E$2:E468,Tabela13[[#This Row],[AwayTeam]],$GT$2:GT468,"&gt;="&amp;Tabela13[[#This Row],[Contagem_A]]-5),"")</f>
        <v>1.6</v>
      </c>
      <c r="GW469" s="3">
        <f>IFERROR(AVERAGEIFS($GQ$2:GQ468,$D$2:D468,Tabela13[[#This Row],[HomeTeam]],$GS$2:GS468,"&gt;="&amp;Tabela13[[#This Row],[Contagem_H]]-5),"")</f>
        <v>-0.374</v>
      </c>
    </row>
    <row r="470" spans="1:205" x14ac:dyDescent="0.25">
      <c r="A470" t="s">
        <v>127</v>
      </c>
      <c r="B470" t="s">
        <v>294</v>
      </c>
      <c r="C470" t="s">
        <v>134</v>
      </c>
      <c r="D470" t="s">
        <v>19</v>
      </c>
      <c r="E470" t="s">
        <v>23</v>
      </c>
      <c r="F470" s="3">
        <v>1</v>
      </c>
      <c r="G470" s="3">
        <v>0</v>
      </c>
      <c r="H470" s="3" t="str">
        <f t="shared" si="576"/>
        <v>H</v>
      </c>
      <c r="I470" s="3">
        <v>3.6</v>
      </c>
      <c r="J470" s="3">
        <v>4</v>
      </c>
      <c r="K470" s="3">
        <v>1.91</v>
      </c>
      <c r="L470" s="3">
        <v>1.5</v>
      </c>
      <c r="M470" s="3">
        <v>2.63</v>
      </c>
      <c r="N470" s="3">
        <f t="shared" si="505"/>
        <v>1</v>
      </c>
      <c r="O470" s="3">
        <f t="shared" si="506"/>
        <v>3</v>
      </c>
      <c r="P470" s="3">
        <f t="shared" si="507"/>
        <v>0</v>
      </c>
      <c r="Q470" s="3">
        <f t="shared" si="508"/>
        <v>5.1337987201861557E-2</v>
      </c>
      <c r="R470" s="3">
        <f t="shared" si="509"/>
        <v>4.6894803548795938E-2</v>
      </c>
      <c r="S470" s="3">
        <f t="shared" si="510"/>
        <v>3.7848167539267017</v>
      </c>
      <c r="T470" s="3">
        <f t="shared" si="511"/>
        <v>4.2053519488074462</v>
      </c>
      <c r="U470" s="3">
        <f t="shared" si="512"/>
        <v>2.0080555555555555</v>
      </c>
      <c r="V470" s="3">
        <f t="shared" si="513"/>
        <v>1.5770069808027922</v>
      </c>
      <c r="W470" s="3">
        <f t="shared" si="514"/>
        <v>2.7650189063408956</v>
      </c>
      <c r="X470" s="4">
        <f t="shared" si="515"/>
        <v>0.27777777777777779</v>
      </c>
      <c r="Y470" s="4">
        <f t="shared" si="516"/>
        <v>0.25</v>
      </c>
      <c r="Z470" s="4">
        <f t="shared" si="517"/>
        <v>0.52356020942408377</v>
      </c>
      <c r="AA470" s="4">
        <f t="shared" si="518"/>
        <v>0.66666666666666663</v>
      </c>
      <c r="AB470" s="4">
        <f t="shared" si="519"/>
        <v>0.38022813688212931</v>
      </c>
      <c r="AC470" s="4">
        <f t="shared" si="520"/>
        <v>0.63888888888888884</v>
      </c>
      <c r="AD470" s="4">
        <f t="shared" si="521"/>
        <v>0.26178010471204188</v>
      </c>
      <c r="AE470" s="4">
        <f t="shared" si="522"/>
        <v>0.1388888888888889</v>
      </c>
      <c r="AF470" s="4">
        <f t="shared" si="523"/>
        <v>0.76178010471204183</v>
      </c>
      <c r="AG470" s="4">
        <f>IFERROR(AVERAGE(Tabela13[[#This Row],[V1]],Tabela13[[#This Row],[V2]]),"")</f>
        <v>0.45033449680046533</v>
      </c>
      <c r="AH470" s="4">
        <f>IFERROR(AVERAGE(Tabela13[[#This Row],[V1]],Tabela13[[#This Row],[V3]]),"")</f>
        <v>0.38888888888888884</v>
      </c>
      <c r="AI470" s="4">
        <f>IFERROR(AVERAGE(Tabela13[[#This Row],[V1]],Tabela13[[#This Row],[V4]]),"")</f>
        <v>0.70033449680046533</v>
      </c>
      <c r="AJ470" s="4">
        <f>IFERROR(AVERAGE(Tabela13[[#This Row],[V2]],Tabela13[[#This Row],[V1]]),"")</f>
        <v>0.45033449680046533</v>
      </c>
      <c r="AK470" s="4">
        <f>IFERROR(AVERAGE(Tabela13[[#This Row],[V2]],Tabela13[[#This Row],[V3]]),"")</f>
        <v>0.20033449680046539</v>
      </c>
      <c r="AL470" s="4">
        <f>IFERROR(AVERAGE(Tabela13[[#This Row],[V2]],Tabela13[[#This Row],[V4]]),"")</f>
        <v>0.51178010471204183</v>
      </c>
      <c r="AM470" s="4">
        <f>IFERROR(AVERAGE(Tabela13[[#This Row],[V3]],Tabela13[[#This Row],[V1]]),"")</f>
        <v>0.38888888888888884</v>
      </c>
      <c r="AN470" s="4">
        <f>IFERROR(AVERAGE(Tabela13[[#This Row],[V3]],Tabela13[[#This Row],[V2]]),"")</f>
        <v>0.20033449680046539</v>
      </c>
      <c r="AO470" s="4">
        <f>IFERROR(AVERAGE(Tabela13[[#This Row],[V3]],Tabela13[[#This Row],[V4]]),"")</f>
        <v>0.45033449680046533</v>
      </c>
      <c r="AP470" s="4">
        <f>IFERROR(AVERAGE(Tabela13[[#This Row],[V4]],Tabela13[[#This Row],[V1]]),"")</f>
        <v>0.70033449680046533</v>
      </c>
      <c r="AQ470" s="4">
        <f>IFERROR(AVERAGE(Tabela13[[#This Row],[V4]],Tabela13[[#This Row],[V2]]),"")</f>
        <v>0.51178010471204183</v>
      </c>
      <c r="AR470" s="4">
        <f>IFERROR(AVERAGE(Tabela13[[#This Row],[V4]],Tabela13[[#This Row],[V3]]),"")</f>
        <v>0.45033449680046533</v>
      </c>
      <c r="AS470" s="4">
        <f>_xlfn.STDEV.S(Tabela13[[#This Row],[V1]:[V2]])</f>
        <v>0.26665617853646273</v>
      </c>
      <c r="AT470" s="4">
        <f>_xlfn.STDEV.S(Tabela13[[#This Row],[V1]],Tabela13[[#This Row],[V3]])</f>
        <v>0.35355339059327379</v>
      </c>
      <c r="AU470" s="4">
        <f>_xlfn.STDEV.S(Tabela13[[#This Row],[V1]],Tabela13[[#This Row],[V4]])</f>
        <v>8.689721205681103E-2</v>
      </c>
      <c r="AV470" s="4">
        <f>_xlfn.STDEV.S(Tabela13[[#This Row],[V2]],Tabela13[[#This Row],[V1]])</f>
        <v>0.26665617853646273</v>
      </c>
      <c r="AW470" s="4">
        <f>_xlfn.STDEV.S(Tabela13[[#This Row],[V2]],Tabela13[[#This Row],[V3]])</f>
        <v>8.6897212056810988E-2</v>
      </c>
      <c r="AX470" s="4">
        <f>_xlfn.STDEV.S(Tabela13[[#This Row],[V42]],Tabela13[[#This Row],[V44]])</f>
        <v>0.62020956912973635</v>
      </c>
      <c r="AY470" s="4">
        <f>_xlfn.STDEV.S(Tabela13[[#This Row],[V3]],Tabela13[[#This Row],[V1]])</f>
        <v>0.35355339059327379</v>
      </c>
      <c r="AZ470" s="4">
        <f>_xlfn.STDEV.S(Tabela13[[#This Row],[V3]],Tabela13[[#This Row],[V2]])</f>
        <v>8.6897212056810988E-2</v>
      </c>
      <c r="BA470" s="4">
        <f>_xlfn.STDEV.S(Tabela13[[#This Row],[V3]],Tabela13[[#This Row],[V4]])</f>
        <v>0.44045060265008479</v>
      </c>
      <c r="BB470" s="4">
        <f>_xlfn.STDEV.S(Tabela13[[#This Row],[V4]],Tabela13[[#This Row],[V1]])</f>
        <v>8.689721205681103E-2</v>
      </c>
      <c r="BC470" s="4">
        <f>_xlfn.STDEV.S(Tabela13[[#This Row],[V4]],Tabela13[[#This Row],[V2]])</f>
        <v>0.35355339059327379</v>
      </c>
      <c r="BD470" s="4">
        <f>_xlfn.STDEV.S(Tabela13[[#This Row],[V4]],Tabela13[[#This Row],[V3]])</f>
        <v>0.44045060265008479</v>
      </c>
      <c r="BE470" s="4">
        <f>Tabela13[[#This Row],[V17]]/Tabela13[[#This Row],[V5]]</f>
        <v>0.59212914051888199</v>
      </c>
      <c r="BF470" s="4">
        <f>Tabela13[[#This Row],[V18]]/Tabela13[[#This Row],[V6]]</f>
        <v>0.90913729009698985</v>
      </c>
      <c r="BG470" s="4">
        <f>Tabela13[[#This Row],[V19]]/Tabela13[[#This Row],[V7]]</f>
        <v>0.12407958261917405</v>
      </c>
      <c r="BH470" s="4">
        <f>Tabela13[[#This Row],[V20]]/Tabela13[[#This Row],[V8]]</f>
        <v>0.59212914051888199</v>
      </c>
      <c r="BI470" s="4">
        <f>Tabela13[[#This Row],[V21]]/Tabela13[[#This Row],[V9]]</f>
        <v>0.43376060261534111</v>
      </c>
      <c r="BJ470" s="4">
        <f>Tabela13[[#This Row],[V22]]/Tabela13[[#This Row],[V10]]</f>
        <v>1.2118672910872599</v>
      </c>
      <c r="BK470" s="4">
        <f>Tabela13[[#This Row],[V23]]/Tabela13[[#This Row],[V11]]</f>
        <v>0.90913729009698985</v>
      </c>
      <c r="BL470" s="4">
        <f>Tabela13[[#This Row],[V24]]/Tabela13[[#This Row],[V12]]</f>
        <v>0.43376060261534111</v>
      </c>
      <c r="BM470" s="4">
        <f>Tabela13[[#This Row],[V25]]/Tabela13[[#This Row],[V13]]</f>
        <v>0.97805210522266539</v>
      </c>
      <c r="BN470" s="4">
        <f>Tabela13[[#This Row],[V26]]/Tabela13[[#This Row],[V14]]</f>
        <v>0.12407958261917405</v>
      </c>
      <c r="BO470" s="4">
        <f>Tabela13[[#This Row],[V27]]/Tabela13[[#This Row],[V15]]</f>
        <v>0.6908306660185709</v>
      </c>
      <c r="BP470" s="4">
        <f>Tabela13[[#This Row],[V28]]/Tabela13[[#This Row],[V16]]</f>
        <v>0.97805210522266539</v>
      </c>
      <c r="BQ470" s="4">
        <f>Tabela13[[#This Row],[V1]]-Tabela13[[#This Row],[V2]]</f>
        <v>0.37710878417684696</v>
      </c>
      <c r="BR470" s="4">
        <f>Tabela13[[#This Row],[V1]]-Tabela13[[#This Row],[V3]]</f>
        <v>0.49999999999999994</v>
      </c>
      <c r="BS470" s="4">
        <f>Tabela13[[#This Row],[V1]]-Tabela13[[#This Row],[V4]]</f>
        <v>-0.12289121582315299</v>
      </c>
      <c r="BT470" s="4">
        <f>Tabela13[[#This Row],[V2]]-Tabela13[[#This Row],[V1]]</f>
        <v>-0.37710878417684696</v>
      </c>
      <c r="BU470" s="4">
        <f>Tabela13[[#This Row],[V2]]-Tabela13[[#This Row],[V3]]</f>
        <v>0.12289121582315299</v>
      </c>
      <c r="BV470" s="4">
        <f>Tabela13[[#This Row],[V2]]-Tabela13[[#This Row],[V4]]</f>
        <v>-0.49999999999999994</v>
      </c>
      <c r="BW470" s="4">
        <f>AVERAGE(Tabela13[[#This Row],[V41]],Tabela13[[#This Row],[V42]])</f>
        <v>0.43855439208842345</v>
      </c>
      <c r="BX470" s="4">
        <f>AVERAGE(Tabela13[[#This Row],[V41]],Tabela13[[#This Row],[V43]])</f>
        <v>0.12710878417684698</v>
      </c>
      <c r="BY470" s="4">
        <f>AVERAGE(Tabela13[[#This Row],[V41]],Tabela13[[#This Row],[V44]])</f>
        <v>0</v>
      </c>
      <c r="BZ470" s="4">
        <f>AVERAGE(Tabela13[[#This Row],[V41]],Tabela13[[#This Row],[V45]])</f>
        <v>0.24999999999999997</v>
      </c>
      <c r="CA470" s="4">
        <f>AVERAGE(Tabela13[[#This Row],[V41]],Tabela13[[#This Row],[V46]])</f>
        <v>-6.1445607911576494E-2</v>
      </c>
      <c r="CB470" s="4">
        <f>AVERAGE(Tabela13[[#This Row],[V42]],Tabela13[[#This Row],[V41]])</f>
        <v>0.43855439208842345</v>
      </c>
      <c r="CC470" s="4">
        <f>AVERAGE(Tabela13[[#This Row],[V42]],Tabela13[[#This Row],[V43]])</f>
        <v>0.18855439208842348</v>
      </c>
      <c r="CD470" s="4">
        <f>AVERAGE(Tabela13[[#This Row],[V42]],Tabela13[[#This Row],[V44]])</f>
        <v>6.1445607911576494E-2</v>
      </c>
      <c r="CE470" s="4">
        <f>AVERAGE(Tabela13[[#This Row],[V42]],Tabela13[[#This Row],[V45]])</f>
        <v>0.31144560791157649</v>
      </c>
      <c r="CF470" s="4">
        <f>AVERAGE(Tabela13[[#This Row],[V42]],Tabela13[[#This Row],[V46]])</f>
        <v>0</v>
      </c>
      <c r="CG470" s="4">
        <f>AVERAGE(Tabela13[[#This Row],[V43]],Tabela13[[#This Row],[V41]])</f>
        <v>0.12710878417684698</v>
      </c>
      <c r="CH470" s="4">
        <f>AVERAGE(Tabela13[[#This Row],[V43]],Tabela13[[#This Row],[V42]])</f>
        <v>0.18855439208842348</v>
      </c>
      <c r="CI470" s="4">
        <f>AVERAGE(Tabela13[[#This Row],[V43]],Tabela13[[#This Row],[V44]])</f>
        <v>-0.24999999999999997</v>
      </c>
      <c r="CJ470" s="4">
        <f>AVERAGE(Tabela13[[#This Row],[V43]],Tabela13[[#This Row],[V45]])</f>
        <v>0</v>
      </c>
      <c r="CK470" s="4">
        <f>AVERAGE(Tabela13[[#This Row],[V43]],Tabela13[[#This Row],[V46]])</f>
        <v>-0.31144560791157649</v>
      </c>
      <c r="CL470" s="4">
        <f>AVERAGE(Tabela13[[#This Row],[V44]],Tabela13[[#This Row],[V41]])</f>
        <v>0</v>
      </c>
      <c r="CM470" s="4">
        <f>AVERAGE(Tabela13[[#This Row],[V44]],Tabela13[[#This Row],[V42]])</f>
        <v>6.1445607911576494E-2</v>
      </c>
      <c r="CN470" s="4">
        <f>AVERAGE(Tabela13[[#This Row],[V44]],Tabela13[[#This Row],[V43]])</f>
        <v>-0.24999999999999997</v>
      </c>
      <c r="CO470" s="4">
        <f>AVERAGE(Tabela13[[#This Row],[V44]],Tabela13[[#This Row],[V45]])</f>
        <v>-0.12710878417684698</v>
      </c>
      <c r="CP470" s="4">
        <f>AVERAGE(Tabela13[[#This Row],[V44]],Tabela13[[#This Row],[V46]])</f>
        <v>-0.43855439208842345</v>
      </c>
      <c r="CQ470" s="4">
        <f>AVERAGE(Tabela13[[#This Row],[V45]],Tabela13[[#This Row],[V41]])</f>
        <v>0.24999999999999997</v>
      </c>
      <c r="CR470" s="4">
        <f>AVERAGE(Tabela13[[#This Row],[V45]],Tabela13[[#This Row],[V42]])</f>
        <v>0.31144560791157649</v>
      </c>
      <c r="CS470" s="4">
        <f>AVERAGE(Tabela13[[#This Row],[V45]],Tabela13[[#This Row],[V43]])</f>
        <v>0</v>
      </c>
      <c r="CT470" s="4">
        <f>AVERAGE(Tabela13[[#This Row],[V45]],Tabela13[[#This Row],[V44]])</f>
        <v>-0.12710878417684698</v>
      </c>
      <c r="CU470" s="4">
        <f>AVERAGE(Tabela13[[#This Row],[V45]],Tabela13[[#This Row],[V46]])</f>
        <v>-0.18855439208842348</v>
      </c>
      <c r="CV470" s="4">
        <f>AVERAGE(Tabela13[[#This Row],[V46]],Tabela13[[#This Row],[V41]])</f>
        <v>-6.1445607911576494E-2</v>
      </c>
      <c r="CW470" s="4">
        <f>AVERAGE(Tabela13[[#This Row],[V46]],Tabela13[[#This Row],[V42]])</f>
        <v>0</v>
      </c>
      <c r="CX470" s="4">
        <f>AVERAGE(Tabela13[[#This Row],[V46]],Tabela13[[#This Row],[V43]])</f>
        <v>-0.31144560791157649</v>
      </c>
      <c r="CY470" s="4">
        <f>AVERAGE(Tabela13[[#This Row],[V46]],Tabela13[[#This Row],[V44]])</f>
        <v>-0.43855439208842345</v>
      </c>
      <c r="CZ470" s="4">
        <f>AVERAGE(Tabela13[[#This Row],[V46]],Tabela13[[#This Row],[V45]])</f>
        <v>-0.18855439208842348</v>
      </c>
      <c r="DA470" s="3">
        <f>_xlfn.STDEV.S(Tabela13[[#This Row],[V41]],Tabela13[[#This Row],[V42]])</f>
        <v>8.6897212056810988E-2</v>
      </c>
      <c r="DB470" s="3">
        <f>_xlfn.STDEV.S(Tabela13[[#This Row],[V41]],Tabela13[[#This Row],[V43]])</f>
        <v>0.35355339059327373</v>
      </c>
      <c r="DC470" s="3">
        <f>_xlfn.STDEV.S(Tabela13[[#This Row],[V41]],Tabela13[[#This Row],[V44]])</f>
        <v>0.53331235707292535</v>
      </c>
      <c r="DD470" s="3">
        <f>_xlfn.STDEV.S(Tabela13[[#This Row],[V41]],Tabela13[[#This Row],[V45]])</f>
        <v>0.17975896647965164</v>
      </c>
      <c r="DE470" s="3">
        <f>_xlfn.STDEV.S(Tabela13[[#This Row],[V41]],Tabela13[[#This Row],[V46]])</f>
        <v>0.62020956912973635</v>
      </c>
      <c r="DF470" s="3">
        <f>_xlfn.STDEV.S(Tabela13[[#This Row],[V42]],Tabela13[[#This Row],[V41]])</f>
        <v>8.6897212056810988E-2</v>
      </c>
      <c r="DG470" s="3">
        <f>_xlfn.STDEV.S(Tabela13[[#This Row],[V42]],Tabela13[[#This Row],[V43]])</f>
        <v>0.44045060265008473</v>
      </c>
      <c r="DH470" s="3">
        <f>_xlfn.STDEV.S(Tabela13[[#This Row],[V42]],Tabela13[[#This Row],[V44]])</f>
        <v>0.62020956912973635</v>
      </c>
      <c r="DI470" s="3">
        <f>_xlfn.STDEV.S(Tabela13[[#This Row],[V42]],Tabela13[[#This Row],[V45]])</f>
        <v>0.26665617853646262</v>
      </c>
      <c r="DJ470" s="3">
        <f>_xlfn.STDEV.S(Tabela13[[#This Row],[V42]],Tabela13[[#This Row],[V46]])</f>
        <v>0.70710678118654746</v>
      </c>
      <c r="DK470" s="3">
        <f>_xlfn.STDEV.S(Tabela13[[#This Row],[V43]],Tabela13[[#This Row],[V41]])</f>
        <v>0.35355339059327373</v>
      </c>
      <c r="DL470" s="3">
        <f>_xlfn.STDEV.S(Tabela13[[#This Row],[V43]],Tabela13[[#This Row],[V42]])</f>
        <v>0.44045060265008473</v>
      </c>
      <c r="DM470" s="3">
        <f>_xlfn.STDEV.S(Tabela13[[#This Row],[V43]],Tabela13[[#This Row],[V44]])</f>
        <v>0.17975896647965164</v>
      </c>
      <c r="DN470" s="3">
        <f>_xlfn.STDEV.S(Tabela13[[#This Row],[V43]],Tabela13[[#This Row],[V45]])</f>
        <v>0.17379442411362206</v>
      </c>
      <c r="DO470" s="3">
        <f>_xlfn.STDEV.S(Tabela13[[#This Row],[V43]],Tabela13[[#This Row],[V46]])</f>
        <v>0.26665617853646262</v>
      </c>
      <c r="DP470" s="3">
        <f>_xlfn.STDEV.S(Tabela13[[#This Row],[V44]],Tabela13[[#This Row],[V41]])</f>
        <v>0.53331235707292535</v>
      </c>
      <c r="DQ470" s="3">
        <f>_xlfn.STDEV.S(Tabela13[[#This Row],[V44]],Tabela13[[#This Row],[V42]])</f>
        <v>0.62020956912973635</v>
      </c>
      <c r="DR470" s="3">
        <f>_xlfn.STDEV.S(Tabela13[[#This Row],[V44]],Tabela13[[#This Row],[V43]])</f>
        <v>0.17975896647965164</v>
      </c>
      <c r="DS470" s="3">
        <f>_xlfn.STDEV.S(Tabela13[[#This Row],[V44]],Tabela13[[#This Row],[V45]])</f>
        <v>0.35355339059327373</v>
      </c>
      <c r="DT470" s="3">
        <f>_xlfn.STDEV.S(Tabela13[[#This Row],[V44]],Tabela13[[#This Row],[V46]])</f>
        <v>8.6897212056810988E-2</v>
      </c>
      <c r="DU470" s="3">
        <f>_xlfn.STDEV.S(Tabela13[[#This Row],[V45]],Tabela13[[#This Row],[V41]])</f>
        <v>0.17975896647965164</v>
      </c>
      <c r="DV470" s="3">
        <f>_xlfn.STDEV.S(Tabela13[[#This Row],[V45]],Tabela13[[#This Row],[V42]])</f>
        <v>0.26665617853646262</v>
      </c>
      <c r="DW470" s="3">
        <f>_xlfn.STDEV.S(Tabela13[[#This Row],[V45]],Tabela13[[#This Row],[V43]])</f>
        <v>0.17379442411362206</v>
      </c>
      <c r="DX470" s="3">
        <f>_xlfn.STDEV.S(Tabela13[[#This Row],[V45]],Tabela13[[#This Row],[V44]])</f>
        <v>0.35355339059327373</v>
      </c>
      <c r="DY470" s="3">
        <f>_xlfn.STDEV.S(Tabela13[[#This Row],[V45]],Tabela13[[#This Row],[V46]])</f>
        <v>0.44045060265008473</v>
      </c>
      <c r="DZ470" s="3">
        <f>_xlfn.STDEV.S(Tabela13[[#This Row],[V46]],Tabela13[[#This Row],[V41]])</f>
        <v>0.62020956912973635</v>
      </c>
      <c r="EA470" s="3">
        <f>_xlfn.STDEV.S(Tabela13[[#This Row],[V46]],Tabela13[[#This Row],[V42]])</f>
        <v>0.70710678118654746</v>
      </c>
      <c r="EB470" s="3">
        <f>_xlfn.STDEV.S(Tabela13[[#This Row],[V46]],Tabela13[[#This Row],[V43]])</f>
        <v>0.26665617853646262</v>
      </c>
      <c r="EC470" s="3">
        <f>_xlfn.STDEV.S(Tabela13[[#This Row],[V46]],Tabela13[[#This Row],[V44]])</f>
        <v>8.6897212056810988E-2</v>
      </c>
      <c r="ED470" s="3">
        <f>_xlfn.STDEV.S(Tabela13[[#This Row],[V46]],Tabela13[[#This Row],[V45]])</f>
        <v>0.44045060265008473</v>
      </c>
      <c r="EE470" s="3">
        <f t="shared" si="524"/>
        <v>0.19814466261072208</v>
      </c>
      <c r="EF470" s="3">
        <f t="shared" si="525"/>
        <v>2.7815024184431927</v>
      </c>
      <c r="EG470" s="3" t="str">
        <f t="shared" si="526"/>
        <v/>
      </c>
      <c r="EH470" s="3">
        <f t="shared" si="527"/>
        <v>0.71903586591860669</v>
      </c>
      <c r="EI470" s="3">
        <f t="shared" si="528"/>
        <v>-10.093635496653414</v>
      </c>
      <c r="EJ470" s="3">
        <f t="shared" si="529"/>
        <v>0.19814466261072208</v>
      </c>
      <c r="EK470" s="3">
        <f t="shared" si="530"/>
        <v>2.3359339327589534</v>
      </c>
      <c r="EL470" s="3">
        <f t="shared" si="531"/>
        <v>10.093635496653414</v>
      </c>
      <c r="EM470" s="3">
        <f t="shared" si="532"/>
        <v>0.85618859846683026</v>
      </c>
      <c r="EN470" s="3" t="str">
        <f t="shared" si="533"/>
        <v/>
      </c>
      <c r="EO470" s="3">
        <f t="shared" si="534"/>
        <v>2.7815024184431927</v>
      </c>
      <c r="EP470" s="3">
        <f t="shared" si="535"/>
        <v>2.3359339327589534</v>
      </c>
      <c r="EQ470" s="3">
        <f t="shared" si="536"/>
        <v>-0.71903586591860669</v>
      </c>
      <c r="ER470" s="3" t="str">
        <f t="shared" si="537"/>
        <v/>
      </c>
      <c r="ES470" s="3" t="str">
        <f t="shared" si="538"/>
        <v/>
      </c>
      <c r="ET470" s="3" t="str">
        <f t="shared" si="539"/>
        <v/>
      </c>
      <c r="EU470" s="3" t="str">
        <f t="shared" si="540"/>
        <v/>
      </c>
      <c r="EV470" s="3">
        <f t="shared" si="541"/>
        <v>-0.71903586591860669</v>
      </c>
      <c r="EW470" s="3">
        <f t="shared" si="542"/>
        <v>-2.7815024184431927</v>
      </c>
      <c r="EX470" s="3">
        <f t="shared" si="543"/>
        <v>-0.19814466261072208</v>
      </c>
      <c r="EY470" s="3">
        <f t="shared" si="544"/>
        <v>0.71903586591860669</v>
      </c>
      <c r="EZ470" s="3">
        <f t="shared" si="545"/>
        <v>0.85618859846683026</v>
      </c>
      <c r="FA470" s="3" t="str">
        <f t="shared" si="546"/>
        <v/>
      </c>
      <c r="FB470" s="3">
        <f t="shared" si="547"/>
        <v>-2.7815024184431927</v>
      </c>
      <c r="FC470" s="3">
        <f t="shared" si="548"/>
        <v>-2.3359339327589534</v>
      </c>
      <c r="FD470" s="3">
        <f t="shared" si="549"/>
        <v>-10.093635496653414</v>
      </c>
      <c r="FE470" s="3" t="str">
        <f t="shared" si="550"/>
        <v/>
      </c>
      <c r="FF470" s="3">
        <f t="shared" si="551"/>
        <v>-0.85618859846683026</v>
      </c>
      <c r="FG470" s="3">
        <f t="shared" si="552"/>
        <v>-0.19814466261072208</v>
      </c>
      <c r="FH470" s="3">
        <f t="shared" si="553"/>
        <v>-2.3359339327589534</v>
      </c>
      <c r="FI470" s="4">
        <f t="shared" si="554"/>
        <v>0.52356020942408377</v>
      </c>
      <c r="FJ470" s="4">
        <f t="shared" si="555"/>
        <v>0</v>
      </c>
      <c r="FK470" s="4">
        <f t="shared" si="556"/>
        <v>1.0304329782819202</v>
      </c>
      <c r="FL470" s="4">
        <f t="shared" si="557"/>
        <v>1.7317747959607137</v>
      </c>
      <c r="FM470" s="4">
        <f>Tabela13[[#This Row],[V139]]-Tabela13[[#This Row],[V140]]</f>
        <v>-0.70134181767879356</v>
      </c>
      <c r="FN470" s="4">
        <f>Tabela13[[#This Row],[V1]]-Tabela13[[#This Row],[V2]]/2</f>
        <v>0.50799883653286793</v>
      </c>
      <c r="FO470" s="4">
        <f>Tabela13[[#This Row],[V1]]-Tabela13[[#This Row],[V3]]/2</f>
        <v>0.56944444444444442</v>
      </c>
      <c r="FP470" s="4">
        <f>Tabela13[[#This Row],[V1]]-Tabela13[[#This Row],[V4]]/2</f>
        <v>0.25799883653286793</v>
      </c>
      <c r="FQ470" s="4">
        <f>Tabela13[[#This Row],[V2]]-Tabela13[[#This Row],[V1]]/2</f>
        <v>-5.7664339732402536E-2</v>
      </c>
      <c r="FR470" s="4">
        <f>Tabela13[[#This Row],[V2]]-Tabela13[[#This Row],[V3]]/2</f>
        <v>0.19233566026759744</v>
      </c>
      <c r="FS470" s="4">
        <f>Tabela13[[#This Row],[V2]]-Tabela13[[#This Row],[V4]]/2</f>
        <v>-0.11910994764397903</v>
      </c>
      <c r="FT470" s="4">
        <f t="shared" si="558"/>
        <v>0.47002618297403909</v>
      </c>
      <c r="FU470" s="4">
        <f t="shared" si="559"/>
        <v>0.51764910937677444</v>
      </c>
      <c r="FV470" s="4">
        <f t="shared" si="560"/>
        <v>0.2524926961733025</v>
      </c>
      <c r="FW470" s="4">
        <f t="shared" si="561"/>
        <v>-5.7600552252562942E-2</v>
      </c>
      <c r="FX470" s="4">
        <f t="shared" si="562"/>
        <v>0.19001525830791888</v>
      </c>
      <c r="FY470" s="4">
        <f t="shared" si="563"/>
        <v>-0.11855141630706323</v>
      </c>
      <c r="FZ470" s="4">
        <f t="shared" si="564"/>
        <v>84.604712935327029</v>
      </c>
      <c r="GA470" s="4">
        <f t="shared" si="565"/>
        <v>93.176839687819395</v>
      </c>
      <c r="GB470" s="4">
        <f t="shared" si="566"/>
        <v>45.448685311194446</v>
      </c>
      <c r="GC470" s="4">
        <f t="shared" si="567"/>
        <v>-10.368099405461329</v>
      </c>
      <c r="GD470" s="4">
        <f t="shared" si="568"/>
        <v>34.202746495425394</v>
      </c>
      <c r="GE470" s="4">
        <f t="shared" si="569"/>
        <v>-21.339254935271381</v>
      </c>
      <c r="GF470" s="4">
        <f>Tabela13[[#This Row],[V1]]-Tabela13[[#This Row],[V2]]/Tabela13[[#This Row],[V2]]</f>
        <v>-0.36111111111111116</v>
      </c>
      <c r="GG470" s="4">
        <f>Tabela13[[#This Row],[V1]]-Tabela13[[#This Row],[V3]]/Tabela13[[#This Row],[V3]]</f>
        <v>-0.36111111111111116</v>
      </c>
      <c r="GH470" s="4">
        <f>Tabela13[[#This Row],[V1]]-Tabela13[[#This Row],[V4]]/Tabela13[[#This Row],[V4]]</f>
        <v>-0.36111111111111116</v>
      </c>
      <c r="GI470" s="4">
        <f>Tabela13[[#This Row],[V2]]-Tabela13[[#This Row],[V1]]/Tabela13[[#This Row],[V1]]</f>
        <v>-0.73821989528795817</v>
      </c>
      <c r="GJ470" s="4">
        <f>Tabela13[[#This Row],[V2]]-Tabela13[[#This Row],[V3]]/Tabela13[[#This Row],[V3]]</f>
        <v>-0.73821989528795817</v>
      </c>
      <c r="GK470" s="4">
        <f>Tabela13[[#This Row],[V2]]-Tabela13[[#This Row],[V4]]/Tabela13[[#This Row],[V4]]</f>
        <v>-0.73821989528795817</v>
      </c>
      <c r="GL470" s="4">
        <f t="shared" si="570"/>
        <v>0.29726657561101211</v>
      </c>
      <c r="GM470" s="4">
        <f t="shared" si="571"/>
        <v>0.45033449680046533</v>
      </c>
      <c r="GN470" s="4">
        <f t="shared" si="572"/>
        <v>0.66010171932869999</v>
      </c>
      <c r="GO470" s="3">
        <f t="shared" si="573"/>
        <v>1</v>
      </c>
      <c r="GP470" s="3">
        <v>100</v>
      </c>
      <c r="GQ470" s="3">
        <f t="shared" si="574"/>
        <v>2.6</v>
      </c>
      <c r="GR470" s="3">
        <f t="shared" si="575"/>
        <v>260</v>
      </c>
      <c r="GS470" s="34">
        <f>COUNTIF($D$2:D469,Tabela13[[#This Row],[HomeTeam]])</f>
        <v>23</v>
      </c>
      <c r="GT470" s="34">
        <f>COUNTIF($E$2:E469,Tabela13[[#This Row],[AwayTeam]])</f>
        <v>23</v>
      </c>
      <c r="GU470" s="3">
        <f>IFERROR(AVERAGEIFS($AD$2:AD469,$D$2:D469,Tabela13[[#This Row],[HomeTeam]],$GS$2:GS469,"&gt;="&amp;Tabela13[[#This Row],[Contagem_H]]-5),"")</f>
        <v>0.66782384370516368</v>
      </c>
      <c r="GV470" s="3">
        <f>IFERROR(AVERAGEIFS($G$2:G469,$E$2:E469,Tabela13[[#This Row],[AwayTeam]],$GT$2:GT469,"&gt;="&amp;Tabela13[[#This Row],[Contagem_A]]-5),"")</f>
        <v>2</v>
      </c>
      <c r="GW470" s="3">
        <f>IFERROR(AVERAGEIFS($GQ$2:GQ469,$D$2:D469,Tabela13[[#This Row],[HomeTeam]],$GS$2:GS469,"&gt;="&amp;Tabela13[[#This Row],[Contagem_H]]-5),"")</f>
        <v>-0.68599999999999994</v>
      </c>
    </row>
    <row r="471" spans="1:205" x14ac:dyDescent="0.25">
      <c r="A471" t="s">
        <v>127</v>
      </c>
      <c r="B471" t="s">
        <v>294</v>
      </c>
      <c r="C471" t="s">
        <v>134</v>
      </c>
      <c r="D471" t="s">
        <v>14</v>
      </c>
      <c r="E471" t="s">
        <v>141</v>
      </c>
      <c r="F471" s="3">
        <v>2</v>
      </c>
      <c r="G471" s="3">
        <v>1</v>
      </c>
      <c r="H471" s="3" t="str">
        <f t="shared" si="576"/>
        <v>H</v>
      </c>
      <c r="I471" s="3">
        <v>3.3</v>
      </c>
      <c r="J471" s="3">
        <v>3.75</v>
      </c>
      <c r="K471" s="3">
        <v>2.1</v>
      </c>
      <c r="L471" s="3">
        <v>1.62</v>
      </c>
      <c r="M471" s="3">
        <v>2.2999999999999998</v>
      </c>
      <c r="N471" s="3">
        <f t="shared" si="505"/>
        <v>3</v>
      </c>
      <c r="O471" s="3">
        <f t="shared" si="506"/>
        <v>3</v>
      </c>
      <c r="P471" s="3">
        <f t="shared" si="507"/>
        <v>0</v>
      </c>
      <c r="Q471" s="3">
        <f t="shared" si="508"/>
        <v>4.5887445887445866E-2</v>
      </c>
      <c r="R471" s="3">
        <f t="shared" si="509"/>
        <v>5.2066559312936134E-2</v>
      </c>
      <c r="S471" s="3">
        <f t="shared" si="510"/>
        <v>3.4514285714285711</v>
      </c>
      <c r="T471" s="3">
        <f t="shared" si="511"/>
        <v>3.9220779220779218</v>
      </c>
      <c r="U471" s="3">
        <f t="shared" si="512"/>
        <v>2.1963636363636363</v>
      </c>
      <c r="V471" s="3">
        <f t="shared" si="513"/>
        <v>1.6943376623376625</v>
      </c>
      <c r="W471" s="3">
        <f t="shared" si="514"/>
        <v>2.4055411255411254</v>
      </c>
      <c r="X471" s="4">
        <f t="shared" si="515"/>
        <v>0.30303030303030304</v>
      </c>
      <c r="Y471" s="4">
        <f t="shared" si="516"/>
        <v>0.26666666666666666</v>
      </c>
      <c r="Z471" s="4">
        <f t="shared" si="517"/>
        <v>0.47619047619047616</v>
      </c>
      <c r="AA471" s="4">
        <f t="shared" si="518"/>
        <v>0.61728395061728392</v>
      </c>
      <c r="AB471" s="4">
        <f t="shared" si="519"/>
        <v>0.43478260869565222</v>
      </c>
      <c r="AC471" s="4">
        <f t="shared" si="520"/>
        <v>1.1515151515151516</v>
      </c>
      <c r="AD471" s="4">
        <f t="shared" si="521"/>
        <v>0.73809523809523814</v>
      </c>
      <c r="AE471" s="4">
        <f t="shared" si="522"/>
        <v>0.65151515151515149</v>
      </c>
      <c r="AF471" s="4">
        <f t="shared" si="523"/>
        <v>1.2380952380952381</v>
      </c>
      <c r="AG471" s="4">
        <f>IFERROR(AVERAGE(Tabela13[[#This Row],[V1]],Tabela13[[#This Row],[V2]]),"")</f>
        <v>0.94480519480519487</v>
      </c>
      <c r="AH471" s="4">
        <f>IFERROR(AVERAGE(Tabela13[[#This Row],[V1]],Tabela13[[#This Row],[V3]]),"")</f>
        <v>0.9015151515151516</v>
      </c>
      <c r="AI471" s="4">
        <f>IFERROR(AVERAGE(Tabela13[[#This Row],[V1]],Tabela13[[#This Row],[V4]]),"")</f>
        <v>1.1948051948051948</v>
      </c>
      <c r="AJ471" s="4">
        <f>IFERROR(AVERAGE(Tabela13[[#This Row],[V2]],Tabela13[[#This Row],[V1]]),"")</f>
        <v>0.94480519480519487</v>
      </c>
      <c r="AK471" s="4">
        <f>IFERROR(AVERAGE(Tabela13[[#This Row],[V2]],Tabela13[[#This Row],[V3]]),"")</f>
        <v>0.69480519480519476</v>
      </c>
      <c r="AL471" s="4">
        <f>IFERROR(AVERAGE(Tabela13[[#This Row],[V2]],Tabela13[[#This Row],[V4]]),"")</f>
        <v>0.98809523809523814</v>
      </c>
      <c r="AM471" s="4">
        <f>IFERROR(AVERAGE(Tabela13[[#This Row],[V3]],Tabela13[[#This Row],[V1]]),"")</f>
        <v>0.9015151515151516</v>
      </c>
      <c r="AN471" s="4">
        <f>IFERROR(AVERAGE(Tabela13[[#This Row],[V3]],Tabela13[[#This Row],[V2]]),"")</f>
        <v>0.69480519480519476</v>
      </c>
      <c r="AO471" s="4">
        <f>IFERROR(AVERAGE(Tabela13[[#This Row],[V3]],Tabela13[[#This Row],[V4]]),"")</f>
        <v>0.94480519480519476</v>
      </c>
      <c r="AP471" s="4">
        <f>IFERROR(AVERAGE(Tabela13[[#This Row],[V4]],Tabela13[[#This Row],[V1]]),"")</f>
        <v>1.1948051948051948</v>
      </c>
      <c r="AQ471" s="4">
        <f>IFERROR(AVERAGE(Tabela13[[#This Row],[V4]],Tabela13[[#This Row],[V2]]),"")</f>
        <v>0.98809523809523814</v>
      </c>
      <c r="AR471" s="4">
        <f>IFERROR(AVERAGE(Tabela13[[#This Row],[V4]],Tabela13[[#This Row],[V3]]),"")</f>
        <v>0.94480519480519476</v>
      </c>
      <c r="AS471" s="4">
        <f>_xlfn.STDEV.S(Tabela13[[#This Row],[V1]:[V2]])</f>
        <v>0.29233202425677629</v>
      </c>
      <c r="AT471" s="4">
        <f>_xlfn.STDEV.S(Tabela13[[#This Row],[V1]],Tabela13[[#This Row],[V3]])</f>
        <v>0.35355339059327345</v>
      </c>
      <c r="AU471" s="4">
        <f>_xlfn.STDEV.S(Tabela13[[#This Row],[V1]],Tabela13[[#This Row],[V4]])</f>
        <v>6.1221366336497593E-2</v>
      </c>
      <c r="AV471" s="4">
        <f>_xlfn.STDEV.S(Tabela13[[#This Row],[V2]],Tabela13[[#This Row],[V1]])</f>
        <v>0.29233202425677629</v>
      </c>
      <c r="AW471" s="4">
        <f>_xlfn.STDEV.S(Tabela13[[#This Row],[V2]],Tabela13[[#This Row],[V3]])</f>
        <v>6.1221366336497669E-2</v>
      </c>
      <c r="AX471" s="4">
        <f>_xlfn.STDEV.S(Tabela13[[#This Row],[V42]],Tabela13[[#This Row],[V44]])</f>
        <v>0.64588541485005002</v>
      </c>
      <c r="AY471" s="4">
        <f>_xlfn.STDEV.S(Tabela13[[#This Row],[V3]],Tabela13[[#This Row],[V1]])</f>
        <v>0.35355339059327345</v>
      </c>
      <c r="AZ471" s="4">
        <f>_xlfn.STDEV.S(Tabela13[[#This Row],[V3]],Tabela13[[#This Row],[V2]])</f>
        <v>6.1221366336497669E-2</v>
      </c>
      <c r="BA471" s="4">
        <f>_xlfn.STDEV.S(Tabela13[[#This Row],[V3]],Tabela13[[#This Row],[V4]])</f>
        <v>0.41477475692977167</v>
      </c>
      <c r="BB471" s="4">
        <f>_xlfn.STDEV.S(Tabela13[[#This Row],[V4]],Tabela13[[#This Row],[V1]])</f>
        <v>6.1221366336497593E-2</v>
      </c>
      <c r="BC471" s="4">
        <f>_xlfn.STDEV.S(Tabela13[[#This Row],[V4]],Tabela13[[#This Row],[V2]])</f>
        <v>0.35355339059327379</v>
      </c>
      <c r="BD471" s="4">
        <f>_xlfn.STDEV.S(Tabela13[[#This Row],[V4]],Tabela13[[#This Row],[V3]])</f>
        <v>0.41477475692977167</v>
      </c>
      <c r="BE471" s="4">
        <f>Tabela13[[#This Row],[V17]]/Tabela13[[#This Row],[V5]]</f>
        <v>0.30940984010682848</v>
      </c>
      <c r="BF471" s="4">
        <f>Tabela13[[#This Row],[V18]]/Tabela13[[#This Row],[V6]]</f>
        <v>0.39217687023791675</v>
      </c>
      <c r="BG471" s="4">
        <f>Tabela13[[#This Row],[V19]]/Tabela13[[#This Row],[V7]]</f>
        <v>5.1239621825112117E-2</v>
      </c>
      <c r="BH471" s="4">
        <f>Tabela13[[#This Row],[V20]]/Tabela13[[#This Row],[V8]]</f>
        <v>0.30940984010682848</v>
      </c>
      <c r="BI471" s="4">
        <f>Tabela13[[#This Row],[V21]]/Tabela13[[#This Row],[V9]]</f>
        <v>8.8112994540379824E-2</v>
      </c>
      <c r="BJ471" s="4">
        <f>Tabela13[[#This Row],[V22]]/Tabela13[[#This Row],[V10]]</f>
        <v>0.65366716683619519</v>
      </c>
      <c r="BK471" s="4">
        <f>Tabela13[[#This Row],[V23]]/Tabela13[[#This Row],[V11]]</f>
        <v>0.39217687023791675</v>
      </c>
      <c r="BL471" s="4">
        <f>Tabela13[[#This Row],[V24]]/Tabela13[[#This Row],[V12]]</f>
        <v>8.8112994540379824E-2</v>
      </c>
      <c r="BM471" s="4">
        <f>Tabela13[[#This Row],[V25]]/Tabela13[[#This Row],[V13]]</f>
        <v>0.43900558465419132</v>
      </c>
      <c r="BN471" s="4">
        <f>Tabela13[[#This Row],[V26]]/Tabela13[[#This Row],[V14]]</f>
        <v>5.1239621825112117E-2</v>
      </c>
      <c r="BO471" s="4">
        <f>Tabela13[[#This Row],[V27]]/Tabela13[[#This Row],[V15]]</f>
        <v>0.35781306999801199</v>
      </c>
      <c r="BP471" s="4">
        <f>Tabela13[[#This Row],[V28]]/Tabela13[[#This Row],[V16]]</f>
        <v>0.43900558465419132</v>
      </c>
      <c r="BQ471" s="4">
        <f>Tabela13[[#This Row],[V1]]-Tabela13[[#This Row],[V2]]</f>
        <v>0.41341991341991347</v>
      </c>
      <c r="BR471" s="4">
        <f>Tabela13[[#This Row],[V1]]-Tabela13[[#This Row],[V3]]</f>
        <v>0.50000000000000011</v>
      </c>
      <c r="BS471" s="4">
        <f>Tabela13[[#This Row],[V1]]-Tabela13[[#This Row],[V4]]</f>
        <v>-8.6580086580086535E-2</v>
      </c>
      <c r="BT471" s="4">
        <f>Tabela13[[#This Row],[V2]]-Tabela13[[#This Row],[V1]]</f>
        <v>-0.41341991341991347</v>
      </c>
      <c r="BU471" s="4">
        <f>Tabela13[[#This Row],[V2]]-Tabela13[[#This Row],[V3]]</f>
        <v>8.6580086580086646E-2</v>
      </c>
      <c r="BV471" s="4">
        <f>Tabela13[[#This Row],[V2]]-Tabela13[[#This Row],[V4]]</f>
        <v>-0.5</v>
      </c>
      <c r="BW471" s="4">
        <f>AVERAGE(Tabela13[[#This Row],[V41]],Tabela13[[#This Row],[V42]])</f>
        <v>0.45670995670995679</v>
      </c>
      <c r="BX471" s="4">
        <f>AVERAGE(Tabela13[[#This Row],[V41]],Tabela13[[#This Row],[V43]])</f>
        <v>0.16341991341991347</v>
      </c>
      <c r="BY471" s="4">
        <f>AVERAGE(Tabela13[[#This Row],[V41]],Tabela13[[#This Row],[V44]])</f>
        <v>0</v>
      </c>
      <c r="BZ471" s="4">
        <f>AVERAGE(Tabela13[[#This Row],[V41]],Tabela13[[#This Row],[V45]])</f>
        <v>0.25000000000000006</v>
      </c>
      <c r="CA471" s="4">
        <f>AVERAGE(Tabela13[[#This Row],[V41]],Tabela13[[#This Row],[V46]])</f>
        <v>-4.3290043290043267E-2</v>
      </c>
      <c r="CB471" s="4">
        <f>AVERAGE(Tabela13[[#This Row],[V42]],Tabela13[[#This Row],[V41]])</f>
        <v>0.45670995670995679</v>
      </c>
      <c r="CC471" s="4">
        <f>AVERAGE(Tabela13[[#This Row],[V42]],Tabela13[[#This Row],[V43]])</f>
        <v>0.20670995670995679</v>
      </c>
      <c r="CD471" s="4">
        <f>AVERAGE(Tabela13[[#This Row],[V42]],Tabela13[[#This Row],[V44]])</f>
        <v>4.3290043290043323E-2</v>
      </c>
      <c r="CE471" s="4">
        <f>AVERAGE(Tabela13[[#This Row],[V42]],Tabela13[[#This Row],[V45]])</f>
        <v>0.29329004329004338</v>
      </c>
      <c r="CF471" s="4">
        <f>AVERAGE(Tabela13[[#This Row],[V42]],Tabela13[[#This Row],[V46]])</f>
        <v>0</v>
      </c>
      <c r="CG471" s="4">
        <f>AVERAGE(Tabela13[[#This Row],[V43]],Tabela13[[#This Row],[V41]])</f>
        <v>0.16341991341991347</v>
      </c>
      <c r="CH471" s="4">
        <f>AVERAGE(Tabela13[[#This Row],[V43]],Tabela13[[#This Row],[V42]])</f>
        <v>0.20670995670995679</v>
      </c>
      <c r="CI471" s="4">
        <f>AVERAGE(Tabela13[[#This Row],[V43]],Tabela13[[#This Row],[V44]])</f>
        <v>-0.25</v>
      </c>
      <c r="CJ471" s="4">
        <f>AVERAGE(Tabela13[[#This Row],[V43]],Tabela13[[#This Row],[V45]])</f>
        <v>5.5511151231257827E-17</v>
      </c>
      <c r="CK471" s="4">
        <f>AVERAGE(Tabela13[[#This Row],[V43]],Tabela13[[#This Row],[V46]])</f>
        <v>-0.29329004329004327</v>
      </c>
      <c r="CL471" s="4">
        <f>AVERAGE(Tabela13[[#This Row],[V44]],Tabela13[[#This Row],[V41]])</f>
        <v>0</v>
      </c>
      <c r="CM471" s="4">
        <f>AVERAGE(Tabela13[[#This Row],[V44]],Tabela13[[#This Row],[V42]])</f>
        <v>4.3290043290043323E-2</v>
      </c>
      <c r="CN471" s="4">
        <f>AVERAGE(Tabela13[[#This Row],[V44]],Tabela13[[#This Row],[V43]])</f>
        <v>-0.25</v>
      </c>
      <c r="CO471" s="4">
        <f>AVERAGE(Tabela13[[#This Row],[V44]],Tabela13[[#This Row],[V45]])</f>
        <v>-0.16341991341991341</v>
      </c>
      <c r="CP471" s="4">
        <f>AVERAGE(Tabela13[[#This Row],[V44]],Tabela13[[#This Row],[V46]])</f>
        <v>-0.45670995670995673</v>
      </c>
      <c r="CQ471" s="4">
        <f>AVERAGE(Tabela13[[#This Row],[V45]],Tabela13[[#This Row],[V41]])</f>
        <v>0.25000000000000006</v>
      </c>
      <c r="CR471" s="4">
        <f>AVERAGE(Tabela13[[#This Row],[V45]],Tabela13[[#This Row],[V42]])</f>
        <v>0.29329004329004338</v>
      </c>
      <c r="CS471" s="4">
        <f>AVERAGE(Tabela13[[#This Row],[V45]],Tabela13[[#This Row],[V43]])</f>
        <v>5.5511151231257827E-17</v>
      </c>
      <c r="CT471" s="4">
        <f>AVERAGE(Tabela13[[#This Row],[V45]],Tabela13[[#This Row],[V44]])</f>
        <v>-0.16341991341991341</v>
      </c>
      <c r="CU471" s="4">
        <f>AVERAGE(Tabela13[[#This Row],[V45]],Tabela13[[#This Row],[V46]])</f>
        <v>-0.20670995670995668</v>
      </c>
      <c r="CV471" s="4">
        <f>AVERAGE(Tabela13[[#This Row],[V46]],Tabela13[[#This Row],[V41]])</f>
        <v>-4.3290043290043267E-2</v>
      </c>
      <c r="CW471" s="4">
        <f>AVERAGE(Tabela13[[#This Row],[V46]],Tabela13[[#This Row],[V42]])</f>
        <v>0</v>
      </c>
      <c r="CX471" s="4">
        <f>AVERAGE(Tabela13[[#This Row],[V46]],Tabela13[[#This Row],[V43]])</f>
        <v>-0.29329004329004327</v>
      </c>
      <c r="CY471" s="4">
        <f>AVERAGE(Tabela13[[#This Row],[V46]],Tabela13[[#This Row],[V44]])</f>
        <v>-0.45670995670995673</v>
      </c>
      <c r="CZ471" s="4">
        <f>AVERAGE(Tabela13[[#This Row],[V46]],Tabela13[[#This Row],[V45]])</f>
        <v>-0.20670995670995668</v>
      </c>
      <c r="DA471" s="3">
        <f>_xlfn.STDEV.S(Tabela13[[#This Row],[V41]],Tabela13[[#This Row],[V42]])</f>
        <v>6.1221366336497669E-2</v>
      </c>
      <c r="DB471" s="3">
        <f>_xlfn.STDEV.S(Tabela13[[#This Row],[V41]],Tabela13[[#This Row],[V43]])</f>
        <v>0.35355339059327379</v>
      </c>
      <c r="DC471" s="3">
        <f>_xlfn.STDEV.S(Tabela13[[#This Row],[V41]],Tabela13[[#This Row],[V44]])</f>
        <v>0.58466404851355236</v>
      </c>
      <c r="DD471" s="3">
        <f>_xlfn.STDEV.S(Tabela13[[#This Row],[V41]],Tabela13[[#This Row],[V45]])</f>
        <v>0.23111065792027849</v>
      </c>
      <c r="DE471" s="3">
        <f>_xlfn.STDEV.S(Tabela13[[#This Row],[V41]],Tabela13[[#This Row],[V46]])</f>
        <v>0.64588541485004991</v>
      </c>
      <c r="DF471" s="3">
        <f>_xlfn.STDEV.S(Tabela13[[#This Row],[V42]],Tabela13[[#This Row],[V41]])</f>
        <v>6.1221366336497669E-2</v>
      </c>
      <c r="DG471" s="3">
        <f>_xlfn.STDEV.S(Tabela13[[#This Row],[V42]],Tabela13[[#This Row],[V43]])</f>
        <v>0.41477475692977145</v>
      </c>
      <c r="DH471" s="3">
        <f>_xlfn.STDEV.S(Tabela13[[#This Row],[V42]],Tabela13[[#This Row],[V44]])</f>
        <v>0.64588541485005002</v>
      </c>
      <c r="DI471" s="3">
        <f>_xlfn.STDEV.S(Tabela13[[#This Row],[V42]],Tabela13[[#This Row],[V45]])</f>
        <v>0.29233202425677612</v>
      </c>
      <c r="DJ471" s="3">
        <f>_xlfn.STDEV.S(Tabela13[[#This Row],[V42]],Tabela13[[#This Row],[V46]])</f>
        <v>0.70710678118654757</v>
      </c>
      <c r="DK471" s="3">
        <f>_xlfn.STDEV.S(Tabela13[[#This Row],[V43]],Tabela13[[#This Row],[V41]])</f>
        <v>0.35355339059327379</v>
      </c>
      <c r="DL471" s="3">
        <f>_xlfn.STDEV.S(Tabela13[[#This Row],[V43]],Tabela13[[#This Row],[V42]])</f>
        <v>0.41477475692977145</v>
      </c>
      <c r="DM471" s="3">
        <f>_xlfn.STDEV.S(Tabela13[[#This Row],[V43]],Tabela13[[#This Row],[V44]])</f>
        <v>0.23111065792027863</v>
      </c>
      <c r="DN471" s="3">
        <f>_xlfn.STDEV.S(Tabela13[[#This Row],[V43]],Tabela13[[#This Row],[V45]])</f>
        <v>0.12244273267299526</v>
      </c>
      <c r="DO471" s="3">
        <f>_xlfn.STDEV.S(Tabela13[[#This Row],[V43]],Tabela13[[#This Row],[V46]])</f>
        <v>0.29233202425677618</v>
      </c>
      <c r="DP471" s="3">
        <f>_xlfn.STDEV.S(Tabela13[[#This Row],[V44]],Tabela13[[#This Row],[V41]])</f>
        <v>0.58466404851355236</v>
      </c>
      <c r="DQ471" s="3">
        <f>_xlfn.STDEV.S(Tabela13[[#This Row],[V44]],Tabela13[[#This Row],[V42]])</f>
        <v>0.64588541485005002</v>
      </c>
      <c r="DR471" s="3">
        <f>_xlfn.STDEV.S(Tabela13[[#This Row],[V44]],Tabela13[[#This Row],[V43]])</f>
        <v>0.23111065792027863</v>
      </c>
      <c r="DS471" s="3">
        <f>_xlfn.STDEV.S(Tabela13[[#This Row],[V44]],Tabela13[[#This Row],[V45]])</f>
        <v>0.35355339059327384</v>
      </c>
      <c r="DT471" s="3">
        <f>_xlfn.STDEV.S(Tabela13[[#This Row],[V44]],Tabela13[[#This Row],[V46]])</f>
        <v>6.1221366336497593E-2</v>
      </c>
      <c r="DU471" s="3">
        <f>_xlfn.STDEV.S(Tabela13[[#This Row],[V45]],Tabela13[[#This Row],[V41]])</f>
        <v>0.23111065792027849</v>
      </c>
      <c r="DV471" s="3">
        <f>_xlfn.STDEV.S(Tabela13[[#This Row],[V45]],Tabela13[[#This Row],[V42]])</f>
        <v>0.29233202425677612</v>
      </c>
      <c r="DW471" s="3">
        <f>_xlfn.STDEV.S(Tabela13[[#This Row],[V45]],Tabela13[[#This Row],[V43]])</f>
        <v>0.12244273267299526</v>
      </c>
      <c r="DX471" s="3">
        <f>_xlfn.STDEV.S(Tabela13[[#This Row],[V45]],Tabela13[[#This Row],[V44]])</f>
        <v>0.35355339059327384</v>
      </c>
      <c r="DY471" s="3">
        <f>_xlfn.STDEV.S(Tabela13[[#This Row],[V45]],Tabela13[[#This Row],[V46]])</f>
        <v>0.41477475692977145</v>
      </c>
      <c r="DZ471" s="3">
        <f>_xlfn.STDEV.S(Tabela13[[#This Row],[V46]],Tabela13[[#This Row],[V41]])</f>
        <v>0.64588541485004991</v>
      </c>
      <c r="EA471" s="3">
        <f>_xlfn.STDEV.S(Tabela13[[#This Row],[V46]],Tabela13[[#This Row],[V42]])</f>
        <v>0.70710678118654757</v>
      </c>
      <c r="EB471" s="3">
        <f>_xlfn.STDEV.S(Tabela13[[#This Row],[V46]],Tabela13[[#This Row],[V43]])</f>
        <v>0.29233202425677618</v>
      </c>
      <c r="EC471" s="3">
        <f>_xlfn.STDEV.S(Tabela13[[#This Row],[V46]],Tabela13[[#This Row],[V44]])</f>
        <v>6.1221366336497593E-2</v>
      </c>
      <c r="ED471" s="3">
        <f>_xlfn.STDEV.S(Tabela13[[#This Row],[V46]],Tabela13[[#This Row],[V45]])</f>
        <v>0.41477475692977145</v>
      </c>
      <c r="EE471" s="3">
        <f t="shared" si="524"/>
        <v>0.1340486788979238</v>
      </c>
      <c r="EF471" s="3">
        <f t="shared" si="525"/>
        <v>2.1634657808489064</v>
      </c>
      <c r="EG471" s="3" t="str">
        <f t="shared" si="526"/>
        <v/>
      </c>
      <c r="EH471" s="3">
        <f t="shared" si="527"/>
        <v>0.92444263168111374</v>
      </c>
      <c r="EI471" s="3">
        <f t="shared" si="528"/>
        <v>-14.919953083036161</v>
      </c>
      <c r="EJ471" s="3">
        <f t="shared" si="529"/>
        <v>0.1340486788979238</v>
      </c>
      <c r="EK471" s="3">
        <f t="shared" si="530"/>
        <v>2.0065543214822443</v>
      </c>
      <c r="EL471" s="3">
        <f t="shared" si="531"/>
        <v>14.919953083036145</v>
      </c>
      <c r="EM471" s="3">
        <f t="shared" si="532"/>
        <v>0.99673354396037295</v>
      </c>
      <c r="EN471" s="3" t="str">
        <f t="shared" si="533"/>
        <v/>
      </c>
      <c r="EO471" s="3">
        <f t="shared" si="534"/>
        <v>2.1634657808489064</v>
      </c>
      <c r="EP471" s="3">
        <f t="shared" si="535"/>
        <v>2.0065543214822443</v>
      </c>
      <c r="EQ471" s="3">
        <f t="shared" si="536"/>
        <v>-0.92444263168111451</v>
      </c>
      <c r="ER471" s="3">
        <f t="shared" si="537"/>
        <v>2205732180961306.8</v>
      </c>
      <c r="ES471" s="3" t="str">
        <f t="shared" si="538"/>
        <v/>
      </c>
      <c r="ET471" s="3" t="str">
        <f t="shared" si="539"/>
        <v/>
      </c>
      <c r="EU471" s="3" t="str">
        <f t="shared" si="540"/>
        <v/>
      </c>
      <c r="EV471" s="3">
        <f t="shared" si="541"/>
        <v>-0.92444263168111451</v>
      </c>
      <c r="EW471" s="3">
        <f t="shared" si="542"/>
        <v>-2.1634657808489077</v>
      </c>
      <c r="EX471" s="3">
        <f t="shared" si="543"/>
        <v>-0.13404867889792363</v>
      </c>
      <c r="EY471" s="3">
        <f t="shared" si="544"/>
        <v>0.92444263168111374</v>
      </c>
      <c r="EZ471" s="3">
        <f t="shared" si="545"/>
        <v>0.99673354396037295</v>
      </c>
      <c r="FA471" s="3">
        <f t="shared" si="546"/>
        <v>2205732180961306.8</v>
      </c>
      <c r="FB471" s="3">
        <f t="shared" si="547"/>
        <v>-2.1634657808489077</v>
      </c>
      <c r="FC471" s="3">
        <f t="shared" si="548"/>
        <v>-2.0065543214822457</v>
      </c>
      <c r="FD471" s="3">
        <f t="shared" si="549"/>
        <v>-14.919953083036161</v>
      </c>
      <c r="FE471" s="3" t="str">
        <f t="shared" si="550"/>
        <v/>
      </c>
      <c r="FF471" s="3">
        <f t="shared" si="551"/>
        <v>-0.9967335439603735</v>
      </c>
      <c r="FG471" s="3">
        <f t="shared" si="552"/>
        <v>-0.13404867889792363</v>
      </c>
      <c r="FH471" s="3">
        <f t="shared" si="553"/>
        <v>-2.0065543214822457</v>
      </c>
      <c r="FI471" s="4">
        <f t="shared" si="554"/>
        <v>0.95238095238095233</v>
      </c>
      <c r="FJ471" s="4">
        <f t="shared" si="555"/>
        <v>0.30303030303030304</v>
      </c>
      <c r="FK471" s="4">
        <f t="shared" si="556"/>
        <v>1.1241721854304638</v>
      </c>
      <c r="FL471" s="4">
        <f t="shared" si="557"/>
        <v>1.620860927152318</v>
      </c>
      <c r="FM471" s="4">
        <f>Tabela13[[#This Row],[V139]]-Tabela13[[#This Row],[V140]]</f>
        <v>-0.49668874172185418</v>
      </c>
      <c r="FN471" s="4">
        <f>Tabela13[[#This Row],[V1]]-Tabela13[[#This Row],[V2]]/2</f>
        <v>0.78246753246753253</v>
      </c>
      <c r="FO471" s="4">
        <f>Tabela13[[#This Row],[V1]]-Tabela13[[#This Row],[V3]]/2</f>
        <v>0.82575757575757591</v>
      </c>
      <c r="FP471" s="4">
        <f>Tabela13[[#This Row],[V1]]-Tabela13[[#This Row],[V4]]/2</f>
        <v>0.53246753246753253</v>
      </c>
      <c r="FQ471" s="4">
        <f>Tabela13[[#This Row],[V2]]-Tabela13[[#This Row],[V1]]/2</f>
        <v>0.16233766233766234</v>
      </c>
      <c r="FR471" s="4">
        <f>Tabela13[[#This Row],[V2]]-Tabela13[[#This Row],[V3]]/2</f>
        <v>0.41233766233766239</v>
      </c>
      <c r="FS471" s="4">
        <f>Tabela13[[#This Row],[V2]]-Tabela13[[#This Row],[V4]]/2</f>
        <v>0.11904761904761907</v>
      </c>
      <c r="FT471" s="4">
        <f t="shared" si="558"/>
        <v>0.66395861248546206</v>
      </c>
      <c r="FU471" s="4">
        <f t="shared" si="559"/>
        <v>0.69025064738419672</v>
      </c>
      <c r="FV471" s="4">
        <f t="shared" si="560"/>
        <v>0.48928301752248365</v>
      </c>
      <c r="FW471" s="4">
        <f t="shared" si="561"/>
        <v>0.16093373925617896</v>
      </c>
      <c r="FX471" s="4">
        <f t="shared" si="562"/>
        <v>0.39109683957688685</v>
      </c>
      <c r="FY471" s="4">
        <f t="shared" si="563"/>
        <v>0.11848995915813779</v>
      </c>
      <c r="FZ471" s="4">
        <f t="shared" si="564"/>
        <v>119.51255024738317</v>
      </c>
      <c r="GA471" s="4">
        <f t="shared" si="565"/>
        <v>124.2451165291554</v>
      </c>
      <c r="GB471" s="4">
        <f t="shared" si="566"/>
        <v>88.070943154047058</v>
      </c>
      <c r="GC471" s="4">
        <f t="shared" si="567"/>
        <v>28.968073066112215</v>
      </c>
      <c r="GD471" s="4">
        <f t="shared" si="568"/>
        <v>70.397431123839624</v>
      </c>
      <c r="GE471" s="4">
        <f t="shared" si="569"/>
        <v>21.328192648464803</v>
      </c>
      <c r="GF471" s="4">
        <f>Tabela13[[#This Row],[V1]]-Tabela13[[#This Row],[V2]]/Tabela13[[#This Row],[V2]]</f>
        <v>0.1515151515151516</v>
      </c>
      <c r="GG471" s="4">
        <f>Tabela13[[#This Row],[V1]]-Tabela13[[#This Row],[V3]]/Tabela13[[#This Row],[V3]]</f>
        <v>0.1515151515151516</v>
      </c>
      <c r="GH471" s="4">
        <f>Tabela13[[#This Row],[V1]]-Tabela13[[#This Row],[V4]]/Tabela13[[#This Row],[V4]]</f>
        <v>0.1515151515151516</v>
      </c>
      <c r="GI471" s="4">
        <f>Tabela13[[#This Row],[V2]]-Tabela13[[#This Row],[V1]]/Tabela13[[#This Row],[V1]]</f>
        <v>-0.26190476190476186</v>
      </c>
      <c r="GJ471" s="4">
        <f>Tabela13[[#This Row],[V2]]-Tabela13[[#This Row],[V3]]/Tabela13[[#This Row],[V3]]</f>
        <v>-0.26190476190476186</v>
      </c>
      <c r="GK471" s="4">
        <f>Tabela13[[#This Row],[V2]]-Tabela13[[#This Row],[V4]]/Tabela13[[#This Row],[V4]]</f>
        <v>-0.26190476190476186</v>
      </c>
      <c r="GL471" s="4">
        <f t="shared" si="570"/>
        <v>0.29297105169408527</v>
      </c>
      <c r="GM471" s="4">
        <f t="shared" si="571"/>
        <v>0.94480519480519487</v>
      </c>
      <c r="GN471" s="4">
        <f t="shared" si="572"/>
        <v>0.31008619904391155</v>
      </c>
      <c r="GO471" s="3">
        <f t="shared" si="573"/>
        <v>1</v>
      </c>
      <c r="GP471" s="3">
        <v>100</v>
      </c>
      <c r="GQ471" s="3">
        <f t="shared" si="574"/>
        <v>2.2999999999999998</v>
      </c>
      <c r="GR471" s="3">
        <f t="shared" si="575"/>
        <v>229.99999999999997</v>
      </c>
      <c r="GS471" s="34">
        <f>COUNTIF($D$2:D470,Tabela13[[#This Row],[HomeTeam]])</f>
        <v>23</v>
      </c>
      <c r="GT471" s="34">
        <f>COUNTIF($E$2:E470,Tabela13[[#This Row],[AwayTeam]])</f>
        <v>23</v>
      </c>
      <c r="GU471" s="3">
        <f>IFERROR(AVERAGEIFS($AD$2:AD470,$D$2:D470,Tabela13[[#This Row],[HomeTeam]],$GS$2:GS470,"&gt;="&amp;Tabela13[[#This Row],[Contagem_H]]-5),"")</f>
        <v>1.2110564873722769</v>
      </c>
      <c r="GV471" s="3">
        <f>IFERROR(AVERAGEIFS($G$2:G470,$E$2:E470,Tabela13[[#This Row],[AwayTeam]],$GT$2:GT470,"&gt;="&amp;Tabela13[[#This Row],[Contagem_A]]-5),"")</f>
        <v>1.2</v>
      </c>
      <c r="GW471" s="3">
        <f>IFERROR(AVERAGEIFS($GQ$2:GQ470,$D$2:D470,Tabela13[[#This Row],[HomeTeam]],$GS$2:GS470,"&gt;="&amp;Tabela13[[#This Row],[Contagem_H]]-5),"")</f>
        <v>-0.25</v>
      </c>
    </row>
    <row r="472" spans="1:205" x14ac:dyDescent="0.25">
      <c r="A472" t="s">
        <v>127</v>
      </c>
      <c r="B472" t="s">
        <v>294</v>
      </c>
      <c r="C472" t="s">
        <v>136</v>
      </c>
      <c r="D472" t="s">
        <v>12</v>
      </c>
      <c r="E472" t="s">
        <v>25</v>
      </c>
      <c r="F472" s="3">
        <v>2</v>
      </c>
      <c r="G472" s="3">
        <v>2</v>
      </c>
      <c r="H472" s="3" t="str">
        <f t="shared" si="576"/>
        <v>D</v>
      </c>
      <c r="I472" s="3">
        <v>2.2000000000000002</v>
      </c>
      <c r="J472" s="3">
        <v>3.3</v>
      </c>
      <c r="K472" s="3">
        <v>3.3</v>
      </c>
      <c r="L472" s="3">
        <v>1.84</v>
      </c>
      <c r="M472" s="3">
        <v>1.94</v>
      </c>
      <c r="N472" s="3">
        <f t="shared" si="505"/>
        <v>4</v>
      </c>
      <c r="O472" s="3">
        <f t="shared" si="506"/>
        <v>1</v>
      </c>
      <c r="P472" s="3">
        <f t="shared" si="507"/>
        <v>1</v>
      </c>
      <c r="Q472" s="3">
        <f t="shared" si="508"/>
        <v>6.0606060606060552E-2</v>
      </c>
      <c r="R472" s="3">
        <f t="shared" si="509"/>
        <v>5.894217839533844E-2</v>
      </c>
      <c r="S472" s="3">
        <f t="shared" si="510"/>
        <v>2.3333333333333335</v>
      </c>
      <c r="T472" s="3">
        <f t="shared" si="511"/>
        <v>3.4999999999999996</v>
      </c>
      <c r="U472" s="3">
        <f t="shared" si="512"/>
        <v>3.4999999999999996</v>
      </c>
      <c r="V472" s="3">
        <f t="shared" si="513"/>
        <v>1.9515151515151514</v>
      </c>
      <c r="W472" s="3">
        <f t="shared" si="514"/>
        <v>2.0575757575757576</v>
      </c>
      <c r="X472" s="4">
        <f t="shared" si="515"/>
        <v>0.45454545454545453</v>
      </c>
      <c r="Y472" s="4">
        <f t="shared" si="516"/>
        <v>0.30303030303030304</v>
      </c>
      <c r="Z472" s="4">
        <f t="shared" si="517"/>
        <v>0.30303030303030304</v>
      </c>
      <c r="AA472" s="4">
        <f t="shared" si="518"/>
        <v>0.54347826086956519</v>
      </c>
      <c r="AB472" s="4">
        <f t="shared" si="519"/>
        <v>0.51546391752577325</v>
      </c>
      <c r="AC472" s="4">
        <f t="shared" si="520"/>
        <v>1.2272727272727273</v>
      </c>
      <c r="AD472" s="4">
        <f t="shared" si="521"/>
        <v>1.1515151515151516</v>
      </c>
      <c r="AE472" s="4">
        <f t="shared" si="522"/>
        <v>1.2272727272727273</v>
      </c>
      <c r="AF472" s="4">
        <f t="shared" si="523"/>
        <v>1.1515151515151516</v>
      </c>
      <c r="AG472" s="4">
        <f>IFERROR(AVERAGE(Tabela13[[#This Row],[V1]],Tabela13[[#This Row],[V2]]),"")</f>
        <v>1.1893939393939394</v>
      </c>
      <c r="AH472" s="4">
        <f>IFERROR(AVERAGE(Tabela13[[#This Row],[V1]],Tabela13[[#This Row],[V3]]),"")</f>
        <v>1.2272727272727273</v>
      </c>
      <c r="AI472" s="4">
        <f>IFERROR(AVERAGE(Tabela13[[#This Row],[V1]],Tabela13[[#This Row],[V4]]),"")</f>
        <v>1.1893939393939394</v>
      </c>
      <c r="AJ472" s="4">
        <f>IFERROR(AVERAGE(Tabela13[[#This Row],[V2]],Tabela13[[#This Row],[V1]]),"")</f>
        <v>1.1893939393939394</v>
      </c>
      <c r="AK472" s="4">
        <f>IFERROR(AVERAGE(Tabela13[[#This Row],[V2]],Tabela13[[#This Row],[V3]]),"")</f>
        <v>1.1893939393939394</v>
      </c>
      <c r="AL472" s="4">
        <f>IFERROR(AVERAGE(Tabela13[[#This Row],[V2]],Tabela13[[#This Row],[V4]]),"")</f>
        <v>1.1515151515151516</v>
      </c>
      <c r="AM472" s="4">
        <f>IFERROR(AVERAGE(Tabela13[[#This Row],[V3]],Tabela13[[#This Row],[V1]]),"")</f>
        <v>1.2272727272727273</v>
      </c>
      <c r="AN472" s="4">
        <f>IFERROR(AVERAGE(Tabela13[[#This Row],[V3]],Tabela13[[#This Row],[V2]]),"")</f>
        <v>1.1893939393939394</v>
      </c>
      <c r="AO472" s="4">
        <f>IFERROR(AVERAGE(Tabela13[[#This Row],[V3]],Tabela13[[#This Row],[V4]]),"")</f>
        <v>1.1893939393939394</v>
      </c>
      <c r="AP472" s="4">
        <f>IFERROR(AVERAGE(Tabela13[[#This Row],[V4]],Tabela13[[#This Row],[V1]]),"")</f>
        <v>1.1893939393939394</v>
      </c>
      <c r="AQ472" s="4">
        <f>IFERROR(AVERAGE(Tabela13[[#This Row],[V4]],Tabela13[[#This Row],[V2]]),"")</f>
        <v>1.1515151515151516</v>
      </c>
      <c r="AR472" s="4">
        <f>IFERROR(AVERAGE(Tabela13[[#This Row],[V4]],Tabela13[[#This Row],[V3]]),"")</f>
        <v>1.1893939393939394</v>
      </c>
      <c r="AS472" s="4">
        <f>_xlfn.STDEV.S(Tabela13[[#This Row],[V1]:[V2]])</f>
        <v>5.3568695544435371E-2</v>
      </c>
      <c r="AT472" s="4">
        <f>_xlfn.STDEV.S(Tabela13[[#This Row],[V1]],Tabela13[[#This Row],[V3]])</f>
        <v>0</v>
      </c>
      <c r="AU472" s="4">
        <f>_xlfn.STDEV.S(Tabela13[[#This Row],[V1]],Tabela13[[#This Row],[V4]])</f>
        <v>5.3568695544435371E-2</v>
      </c>
      <c r="AV472" s="4">
        <f>_xlfn.STDEV.S(Tabela13[[#This Row],[V2]],Tabela13[[#This Row],[V1]])</f>
        <v>5.3568695544435371E-2</v>
      </c>
      <c r="AW472" s="4">
        <f>_xlfn.STDEV.S(Tabela13[[#This Row],[V2]],Tabela13[[#This Row],[V3]])</f>
        <v>5.3568695544435371E-2</v>
      </c>
      <c r="AX472" s="4">
        <f>_xlfn.STDEV.S(Tabela13[[#This Row],[V42]],Tabela13[[#This Row],[V44]])</f>
        <v>5.3568695544435371E-2</v>
      </c>
      <c r="AY472" s="4">
        <f>_xlfn.STDEV.S(Tabela13[[#This Row],[V3]],Tabela13[[#This Row],[V1]])</f>
        <v>0</v>
      </c>
      <c r="AZ472" s="4">
        <f>_xlfn.STDEV.S(Tabela13[[#This Row],[V3]],Tabela13[[#This Row],[V2]])</f>
        <v>5.3568695544435371E-2</v>
      </c>
      <c r="BA472" s="4">
        <f>_xlfn.STDEV.S(Tabela13[[#This Row],[V3]],Tabela13[[#This Row],[V4]])</f>
        <v>5.3568695544435371E-2</v>
      </c>
      <c r="BB472" s="4">
        <f>_xlfn.STDEV.S(Tabela13[[#This Row],[V4]],Tabela13[[#This Row],[V1]])</f>
        <v>5.3568695544435371E-2</v>
      </c>
      <c r="BC472" s="4">
        <f>_xlfn.STDEV.S(Tabela13[[#This Row],[V4]],Tabela13[[#This Row],[V2]])</f>
        <v>0</v>
      </c>
      <c r="BD472" s="4">
        <f>_xlfn.STDEV.S(Tabela13[[#This Row],[V4]],Tabela13[[#This Row],[V3]])</f>
        <v>5.3568695544435371E-2</v>
      </c>
      <c r="BE472" s="4">
        <f>Tabela13[[#This Row],[V17]]/Tabela13[[#This Row],[V5]]</f>
        <v>4.5038648483219548E-2</v>
      </c>
      <c r="BF472" s="4">
        <f>Tabela13[[#This Row],[V18]]/Tabela13[[#This Row],[V6]]</f>
        <v>0</v>
      </c>
      <c r="BG472" s="4">
        <f>Tabela13[[#This Row],[V19]]/Tabela13[[#This Row],[V7]]</f>
        <v>4.5038648483219548E-2</v>
      </c>
      <c r="BH472" s="4">
        <f>Tabela13[[#This Row],[V20]]/Tabela13[[#This Row],[V8]]</f>
        <v>4.5038648483219548E-2</v>
      </c>
      <c r="BI472" s="4">
        <f>Tabela13[[#This Row],[V21]]/Tabela13[[#This Row],[V9]]</f>
        <v>4.5038648483219548E-2</v>
      </c>
      <c r="BJ472" s="4">
        <f>Tabela13[[#This Row],[V22]]/Tabela13[[#This Row],[V10]]</f>
        <v>4.6520182972799133E-2</v>
      </c>
      <c r="BK472" s="4">
        <f>Tabela13[[#This Row],[V23]]/Tabela13[[#This Row],[V11]]</f>
        <v>0</v>
      </c>
      <c r="BL472" s="4">
        <f>Tabela13[[#This Row],[V24]]/Tabela13[[#This Row],[V12]]</f>
        <v>4.5038648483219548E-2</v>
      </c>
      <c r="BM472" s="4">
        <f>Tabela13[[#This Row],[V25]]/Tabela13[[#This Row],[V13]]</f>
        <v>4.5038648483219548E-2</v>
      </c>
      <c r="BN472" s="4">
        <f>Tabela13[[#This Row],[V26]]/Tabela13[[#This Row],[V14]]</f>
        <v>4.5038648483219548E-2</v>
      </c>
      <c r="BO472" s="4">
        <f>Tabela13[[#This Row],[V27]]/Tabela13[[#This Row],[V15]]</f>
        <v>0</v>
      </c>
      <c r="BP472" s="4">
        <f>Tabela13[[#This Row],[V28]]/Tabela13[[#This Row],[V16]]</f>
        <v>4.5038648483219548E-2</v>
      </c>
      <c r="BQ472" s="4">
        <f>Tabela13[[#This Row],[V1]]-Tabela13[[#This Row],[V2]]</f>
        <v>7.575757575757569E-2</v>
      </c>
      <c r="BR472" s="4">
        <f>Tabela13[[#This Row],[V1]]-Tabela13[[#This Row],[V3]]</f>
        <v>0</v>
      </c>
      <c r="BS472" s="4">
        <f>Tabela13[[#This Row],[V1]]-Tabela13[[#This Row],[V4]]</f>
        <v>7.575757575757569E-2</v>
      </c>
      <c r="BT472" s="4">
        <f>Tabela13[[#This Row],[V2]]-Tabela13[[#This Row],[V1]]</f>
        <v>-7.575757575757569E-2</v>
      </c>
      <c r="BU472" s="4">
        <f>Tabela13[[#This Row],[V2]]-Tabela13[[#This Row],[V3]]</f>
        <v>-7.575757575757569E-2</v>
      </c>
      <c r="BV472" s="4">
        <f>Tabela13[[#This Row],[V2]]-Tabela13[[#This Row],[V4]]</f>
        <v>0</v>
      </c>
      <c r="BW472" s="4">
        <f>AVERAGE(Tabela13[[#This Row],[V41]],Tabela13[[#This Row],[V42]])</f>
        <v>3.7878787878787845E-2</v>
      </c>
      <c r="BX472" s="4">
        <f>AVERAGE(Tabela13[[#This Row],[V41]],Tabela13[[#This Row],[V43]])</f>
        <v>7.575757575757569E-2</v>
      </c>
      <c r="BY472" s="4">
        <f>AVERAGE(Tabela13[[#This Row],[V41]],Tabela13[[#This Row],[V44]])</f>
        <v>0</v>
      </c>
      <c r="BZ472" s="4">
        <f>AVERAGE(Tabela13[[#This Row],[V41]],Tabela13[[#This Row],[V45]])</f>
        <v>0</v>
      </c>
      <c r="CA472" s="4">
        <f>AVERAGE(Tabela13[[#This Row],[V41]],Tabela13[[#This Row],[V46]])</f>
        <v>3.7878787878787845E-2</v>
      </c>
      <c r="CB472" s="4">
        <f>AVERAGE(Tabela13[[#This Row],[V42]],Tabela13[[#This Row],[V41]])</f>
        <v>3.7878787878787845E-2</v>
      </c>
      <c r="CC472" s="4">
        <f>AVERAGE(Tabela13[[#This Row],[V42]],Tabela13[[#This Row],[V43]])</f>
        <v>3.7878787878787845E-2</v>
      </c>
      <c r="CD472" s="4">
        <f>AVERAGE(Tabela13[[#This Row],[V42]],Tabela13[[#This Row],[V44]])</f>
        <v>-3.7878787878787845E-2</v>
      </c>
      <c r="CE472" s="4">
        <f>AVERAGE(Tabela13[[#This Row],[V42]],Tabela13[[#This Row],[V45]])</f>
        <v>-3.7878787878787845E-2</v>
      </c>
      <c r="CF472" s="4">
        <f>AVERAGE(Tabela13[[#This Row],[V42]],Tabela13[[#This Row],[V46]])</f>
        <v>0</v>
      </c>
      <c r="CG472" s="4">
        <f>AVERAGE(Tabela13[[#This Row],[V43]],Tabela13[[#This Row],[V41]])</f>
        <v>7.575757575757569E-2</v>
      </c>
      <c r="CH472" s="4">
        <f>AVERAGE(Tabela13[[#This Row],[V43]],Tabela13[[#This Row],[V42]])</f>
        <v>3.7878787878787845E-2</v>
      </c>
      <c r="CI472" s="4">
        <f>AVERAGE(Tabela13[[#This Row],[V43]],Tabela13[[#This Row],[V44]])</f>
        <v>0</v>
      </c>
      <c r="CJ472" s="4">
        <f>AVERAGE(Tabela13[[#This Row],[V43]],Tabela13[[#This Row],[V45]])</f>
        <v>0</v>
      </c>
      <c r="CK472" s="4">
        <f>AVERAGE(Tabela13[[#This Row],[V43]],Tabela13[[#This Row],[V46]])</f>
        <v>3.7878787878787845E-2</v>
      </c>
      <c r="CL472" s="4">
        <f>AVERAGE(Tabela13[[#This Row],[V44]],Tabela13[[#This Row],[V41]])</f>
        <v>0</v>
      </c>
      <c r="CM472" s="4">
        <f>AVERAGE(Tabela13[[#This Row],[V44]],Tabela13[[#This Row],[V42]])</f>
        <v>-3.7878787878787845E-2</v>
      </c>
      <c r="CN472" s="4">
        <f>AVERAGE(Tabela13[[#This Row],[V44]],Tabela13[[#This Row],[V43]])</f>
        <v>0</v>
      </c>
      <c r="CO472" s="4">
        <f>AVERAGE(Tabela13[[#This Row],[V44]],Tabela13[[#This Row],[V45]])</f>
        <v>-7.575757575757569E-2</v>
      </c>
      <c r="CP472" s="4">
        <f>AVERAGE(Tabela13[[#This Row],[V44]],Tabela13[[#This Row],[V46]])</f>
        <v>-3.7878787878787845E-2</v>
      </c>
      <c r="CQ472" s="4">
        <f>AVERAGE(Tabela13[[#This Row],[V45]],Tabela13[[#This Row],[V41]])</f>
        <v>0</v>
      </c>
      <c r="CR472" s="4">
        <f>AVERAGE(Tabela13[[#This Row],[V45]],Tabela13[[#This Row],[V42]])</f>
        <v>-3.7878787878787845E-2</v>
      </c>
      <c r="CS472" s="4">
        <f>AVERAGE(Tabela13[[#This Row],[V45]],Tabela13[[#This Row],[V43]])</f>
        <v>0</v>
      </c>
      <c r="CT472" s="4">
        <f>AVERAGE(Tabela13[[#This Row],[V45]],Tabela13[[#This Row],[V44]])</f>
        <v>-7.575757575757569E-2</v>
      </c>
      <c r="CU472" s="4">
        <f>AVERAGE(Tabela13[[#This Row],[V45]],Tabela13[[#This Row],[V46]])</f>
        <v>-3.7878787878787845E-2</v>
      </c>
      <c r="CV472" s="4">
        <f>AVERAGE(Tabela13[[#This Row],[V46]],Tabela13[[#This Row],[V41]])</f>
        <v>3.7878787878787845E-2</v>
      </c>
      <c r="CW472" s="4">
        <f>AVERAGE(Tabela13[[#This Row],[V46]],Tabela13[[#This Row],[V42]])</f>
        <v>0</v>
      </c>
      <c r="CX472" s="4">
        <f>AVERAGE(Tabela13[[#This Row],[V46]],Tabela13[[#This Row],[V43]])</f>
        <v>3.7878787878787845E-2</v>
      </c>
      <c r="CY472" s="4">
        <f>AVERAGE(Tabela13[[#This Row],[V46]],Tabela13[[#This Row],[V44]])</f>
        <v>-3.7878787878787845E-2</v>
      </c>
      <c r="CZ472" s="4">
        <f>AVERAGE(Tabela13[[#This Row],[V46]],Tabela13[[#This Row],[V45]])</f>
        <v>-3.7878787878787845E-2</v>
      </c>
      <c r="DA472" s="3">
        <f>_xlfn.STDEV.S(Tabela13[[#This Row],[V41]],Tabela13[[#This Row],[V42]])</f>
        <v>5.3568695544435371E-2</v>
      </c>
      <c r="DB472" s="3">
        <f>_xlfn.STDEV.S(Tabela13[[#This Row],[V41]],Tabela13[[#This Row],[V43]])</f>
        <v>0</v>
      </c>
      <c r="DC472" s="3">
        <f>_xlfn.STDEV.S(Tabela13[[#This Row],[V41]],Tabela13[[#This Row],[V44]])</f>
        <v>0.10713739108887074</v>
      </c>
      <c r="DD472" s="3">
        <f>_xlfn.STDEV.S(Tabela13[[#This Row],[V41]],Tabela13[[#This Row],[V45]])</f>
        <v>0.10713739108887074</v>
      </c>
      <c r="DE472" s="3">
        <f>_xlfn.STDEV.S(Tabela13[[#This Row],[V41]],Tabela13[[#This Row],[V46]])</f>
        <v>5.3568695544435371E-2</v>
      </c>
      <c r="DF472" s="3">
        <f>_xlfn.STDEV.S(Tabela13[[#This Row],[V42]],Tabela13[[#This Row],[V41]])</f>
        <v>5.3568695544435371E-2</v>
      </c>
      <c r="DG472" s="3">
        <f>_xlfn.STDEV.S(Tabela13[[#This Row],[V42]],Tabela13[[#This Row],[V43]])</f>
        <v>5.3568695544435371E-2</v>
      </c>
      <c r="DH472" s="3">
        <f>_xlfn.STDEV.S(Tabela13[[#This Row],[V42]],Tabela13[[#This Row],[V44]])</f>
        <v>5.3568695544435371E-2</v>
      </c>
      <c r="DI472" s="3">
        <f>_xlfn.STDEV.S(Tabela13[[#This Row],[V42]],Tabela13[[#This Row],[V45]])</f>
        <v>5.3568695544435371E-2</v>
      </c>
      <c r="DJ472" s="3">
        <f>_xlfn.STDEV.S(Tabela13[[#This Row],[V42]],Tabela13[[#This Row],[V46]])</f>
        <v>0</v>
      </c>
      <c r="DK472" s="3">
        <f>_xlfn.STDEV.S(Tabela13[[#This Row],[V43]],Tabela13[[#This Row],[V41]])</f>
        <v>0</v>
      </c>
      <c r="DL472" s="3">
        <f>_xlfn.STDEV.S(Tabela13[[#This Row],[V43]],Tabela13[[#This Row],[V42]])</f>
        <v>5.3568695544435371E-2</v>
      </c>
      <c r="DM472" s="3">
        <f>_xlfn.STDEV.S(Tabela13[[#This Row],[V43]],Tabela13[[#This Row],[V44]])</f>
        <v>0.10713739108887074</v>
      </c>
      <c r="DN472" s="3">
        <f>_xlfn.STDEV.S(Tabela13[[#This Row],[V43]],Tabela13[[#This Row],[V45]])</f>
        <v>0.10713739108887074</v>
      </c>
      <c r="DO472" s="3">
        <f>_xlfn.STDEV.S(Tabela13[[#This Row],[V43]],Tabela13[[#This Row],[V46]])</f>
        <v>5.3568695544435371E-2</v>
      </c>
      <c r="DP472" s="3">
        <f>_xlfn.STDEV.S(Tabela13[[#This Row],[V44]],Tabela13[[#This Row],[V41]])</f>
        <v>0.10713739108887074</v>
      </c>
      <c r="DQ472" s="3">
        <f>_xlfn.STDEV.S(Tabela13[[#This Row],[V44]],Tabela13[[#This Row],[V42]])</f>
        <v>5.3568695544435371E-2</v>
      </c>
      <c r="DR472" s="3">
        <f>_xlfn.STDEV.S(Tabela13[[#This Row],[V44]],Tabela13[[#This Row],[V43]])</f>
        <v>0.10713739108887074</v>
      </c>
      <c r="DS472" s="3">
        <f>_xlfn.STDEV.S(Tabela13[[#This Row],[V44]],Tabela13[[#This Row],[V45]])</f>
        <v>0</v>
      </c>
      <c r="DT472" s="3">
        <f>_xlfn.STDEV.S(Tabela13[[#This Row],[V44]],Tabela13[[#This Row],[V46]])</f>
        <v>5.3568695544435371E-2</v>
      </c>
      <c r="DU472" s="3">
        <f>_xlfn.STDEV.S(Tabela13[[#This Row],[V45]],Tabela13[[#This Row],[V41]])</f>
        <v>0.10713739108887074</v>
      </c>
      <c r="DV472" s="3">
        <f>_xlfn.STDEV.S(Tabela13[[#This Row],[V45]],Tabela13[[#This Row],[V42]])</f>
        <v>5.3568695544435371E-2</v>
      </c>
      <c r="DW472" s="3">
        <f>_xlfn.STDEV.S(Tabela13[[#This Row],[V45]],Tabela13[[#This Row],[V43]])</f>
        <v>0.10713739108887074</v>
      </c>
      <c r="DX472" s="3">
        <f>_xlfn.STDEV.S(Tabela13[[#This Row],[V45]],Tabela13[[#This Row],[V44]])</f>
        <v>0</v>
      </c>
      <c r="DY472" s="3">
        <f>_xlfn.STDEV.S(Tabela13[[#This Row],[V45]],Tabela13[[#This Row],[V46]])</f>
        <v>5.3568695544435371E-2</v>
      </c>
      <c r="DZ472" s="3">
        <f>_xlfn.STDEV.S(Tabela13[[#This Row],[V46]],Tabela13[[#This Row],[V41]])</f>
        <v>5.3568695544435371E-2</v>
      </c>
      <c r="EA472" s="3">
        <f>_xlfn.STDEV.S(Tabela13[[#This Row],[V46]],Tabela13[[#This Row],[V42]])</f>
        <v>0</v>
      </c>
      <c r="EB472" s="3">
        <f>_xlfn.STDEV.S(Tabela13[[#This Row],[V46]],Tabela13[[#This Row],[V43]])</f>
        <v>5.3568695544435371E-2</v>
      </c>
      <c r="EC472" s="3">
        <f>_xlfn.STDEV.S(Tabela13[[#This Row],[V46]],Tabela13[[#This Row],[V44]])</f>
        <v>5.3568695544435371E-2</v>
      </c>
      <c r="ED472" s="3">
        <f>_xlfn.STDEV.S(Tabela13[[#This Row],[V46]],Tabela13[[#This Row],[V45]])</f>
        <v>5.3568695544435371E-2</v>
      </c>
      <c r="EE472" s="3">
        <f t="shared" si="524"/>
        <v>1.4142135623730951</v>
      </c>
      <c r="EF472" s="3">
        <f t="shared" si="525"/>
        <v>0</v>
      </c>
      <c r="EG472" s="3" t="str">
        <f t="shared" si="526"/>
        <v/>
      </c>
      <c r="EH472" s="3" t="str">
        <f t="shared" si="527"/>
        <v/>
      </c>
      <c r="EI472" s="3">
        <f t="shared" si="528"/>
        <v>1.4142135623730951</v>
      </c>
      <c r="EJ472" s="3">
        <f t="shared" si="529"/>
        <v>1.4142135623730951</v>
      </c>
      <c r="EK472" s="3">
        <f t="shared" si="530"/>
        <v>1.4142135623730951</v>
      </c>
      <c r="EL472" s="3">
        <f t="shared" si="531"/>
        <v>-1.4142135623730951</v>
      </c>
      <c r="EM472" s="3">
        <f t="shared" si="532"/>
        <v>-1.4142135623730951</v>
      </c>
      <c r="EN472" s="3" t="str">
        <f t="shared" si="533"/>
        <v/>
      </c>
      <c r="EO472" s="3">
        <f t="shared" si="534"/>
        <v>0</v>
      </c>
      <c r="EP472" s="3">
        <f t="shared" si="535"/>
        <v>1.4142135623730951</v>
      </c>
      <c r="EQ472" s="3" t="str">
        <f t="shared" si="536"/>
        <v/>
      </c>
      <c r="ER472" s="3" t="str">
        <f t="shared" si="537"/>
        <v/>
      </c>
      <c r="ES472" s="3" t="str">
        <f t="shared" si="538"/>
        <v/>
      </c>
      <c r="ET472" s="3" t="str">
        <f t="shared" si="539"/>
        <v/>
      </c>
      <c r="EU472" s="3" t="str">
        <f t="shared" si="540"/>
        <v/>
      </c>
      <c r="EV472" s="3" t="str">
        <f t="shared" si="541"/>
        <v/>
      </c>
      <c r="EW472" s="3">
        <f t="shared" si="542"/>
        <v>0</v>
      </c>
      <c r="EX472" s="3">
        <f t="shared" si="543"/>
        <v>-1.4142135623730951</v>
      </c>
      <c r="EY472" s="3" t="str">
        <f t="shared" si="544"/>
        <v/>
      </c>
      <c r="EZ472" s="3">
        <f t="shared" si="545"/>
        <v>-1.4142135623730951</v>
      </c>
      <c r="FA472" s="3" t="str">
        <f t="shared" si="546"/>
        <v/>
      </c>
      <c r="FB472" s="3">
        <f t="shared" si="547"/>
        <v>0</v>
      </c>
      <c r="FC472" s="3">
        <f t="shared" si="548"/>
        <v>-1.4142135623730951</v>
      </c>
      <c r="FD472" s="3">
        <f t="shared" si="549"/>
        <v>1.4142135623730951</v>
      </c>
      <c r="FE472" s="3" t="str">
        <f t="shared" si="550"/>
        <v/>
      </c>
      <c r="FF472" s="3">
        <f t="shared" si="551"/>
        <v>1.4142135623730951</v>
      </c>
      <c r="FG472" s="3">
        <f t="shared" si="552"/>
        <v>-1.4142135623730951</v>
      </c>
      <c r="FH472" s="3">
        <f t="shared" si="553"/>
        <v>-1.4142135623730951</v>
      </c>
      <c r="FI472" s="4">
        <f t="shared" si="554"/>
        <v>0.60606060606060608</v>
      </c>
      <c r="FJ472" s="4">
        <f t="shared" si="555"/>
        <v>0.90909090909090906</v>
      </c>
      <c r="FK472" s="4">
        <f t="shared" si="556"/>
        <v>1.5714285714285714</v>
      </c>
      <c r="FL472" s="4">
        <f t="shared" si="557"/>
        <v>1.142857142857143</v>
      </c>
      <c r="FM472" s="4">
        <f>Tabela13[[#This Row],[V139]]-Tabela13[[#This Row],[V140]]</f>
        <v>0.42857142857142838</v>
      </c>
      <c r="FN472" s="4">
        <f>Tabela13[[#This Row],[V1]]-Tabela13[[#This Row],[V2]]/2</f>
        <v>0.65151515151515149</v>
      </c>
      <c r="FO472" s="4">
        <f>Tabela13[[#This Row],[V1]]-Tabela13[[#This Row],[V3]]/2</f>
        <v>0.61363636363636365</v>
      </c>
      <c r="FP472" s="4">
        <f>Tabela13[[#This Row],[V1]]-Tabela13[[#This Row],[V4]]/2</f>
        <v>0.65151515151515149</v>
      </c>
      <c r="FQ472" s="4">
        <f>Tabela13[[#This Row],[V2]]-Tabela13[[#This Row],[V1]]/2</f>
        <v>0.53787878787878796</v>
      </c>
      <c r="FR472" s="4">
        <f>Tabela13[[#This Row],[V2]]-Tabela13[[#This Row],[V3]]/2</f>
        <v>0.53787878787878796</v>
      </c>
      <c r="FS472" s="4">
        <f>Tabela13[[#This Row],[V2]]-Tabela13[[#This Row],[V4]]/2</f>
        <v>0.5757575757575758</v>
      </c>
      <c r="FT472" s="4">
        <f t="shared" si="558"/>
        <v>0.57743961614451411</v>
      </c>
      <c r="FU472" s="4">
        <f t="shared" si="559"/>
        <v>0.55038594767679128</v>
      </c>
      <c r="FV472" s="4">
        <f t="shared" si="560"/>
        <v>0.57743961614451411</v>
      </c>
      <c r="FW472" s="4">
        <f t="shared" si="561"/>
        <v>0.49348949366791556</v>
      </c>
      <c r="FX472" s="4">
        <f t="shared" si="562"/>
        <v>0.49348949366791556</v>
      </c>
      <c r="FY472" s="4">
        <f t="shared" si="563"/>
        <v>0.52240343171652881</v>
      </c>
      <c r="FZ472" s="4">
        <f t="shared" si="564"/>
        <v>103.93913090601255</v>
      </c>
      <c r="GA472" s="4">
        <f t="shared" si="565"/>
        <v>99.069470581822429</v>
      </c>
      <c r="GB472" s="4">
        <f t="shared" si="566"/>
        <v>103.93913090601255</v>
      </c>
      <c r="GC472" s="4">
        <f t="shared" si="567"/>
        <v>88.828108860224802</v>
      </c>
      <c r="GD472" s="4">
        <f t="shared" si="568"/>
        <v>88.828108860224802</v>
      </c>
      <c r="GE472" s="4">
        <f t="shared" si="569"/>
        <v>94.032617708975181</v>
      </c>
      <c r="GF472" s="4">
        <f>Tabela13[[#This Row],[V1]]-Tabela13[[#This Row],[V2]]/Tabela13[[#This Row],[V2]]</f>
        <v>0.22727272727272729</v>
      </c>
      <c r="GG472" s="4">
        <f>Tabela13[[#This Row],[V1]]-Tabela13[[#This Row],[V3]]/Tabela13[[#This Row],[V3]]</f>
        <v>0.22727272727272729</v>
      </c>
      <c r="GH472" s="4">
        <f>Tabela13[[#This Row],[V1]]-Tabela13[[#This Row],[V4]]/Tabela13[[#This Row],[V4]]</f>
        <v>0.22727272727272729</v>
      </c>
      <c r="GI472" s="4">
        <f>Tabela13[[#This Row],[V2]]-Tabela13[[#This Row],[V1]]/Tabela13[[#This Row],[V1]]</f>
        <v>0.1515151515151516</v>
      </c>
      <c r="GJ472" s="4">
        <f>Tabela13[[#This Row],[V2]]-Tabela13[[#This Row],[V3]]/Tabela13[[#This Row],[V3]]</f>
        <v>0.1515151515151516</v>
      </c>
      <c r="GK472" s="4">
        <f>Tabela13[[#This Row],[V2]]-Tabela13[[#This Row],[V4]]/Tabela13[[#This Row],[V4]]</f>
        <v>0.1515151515151516</v>
      </c>
      <c r="GL472" s="4">
        <f t="shared" si="570"/>
        <v>4.3738656756789791E-2</v>
      </c>
      <c r="GM472" s="4">
        <f t="shared" si="571"/>
        <v>1.1893939393939394</v>
      </c>
      <c r="GN472" s="4">
        <f t="shared" si="572"/>
        <v>3.6773902496154476E-2</v>
      </c>
      <c r="GO472" s="3">
        <f t="shared" si="573"/>
        <v>0</v>
      </c>
      <c r="GP472" s="3">
        <v>100</v>
      </c>
      <c r="GQ472" s="3">
        <f t="shared" si="574"/>
        <v>-1</v>
      </c>
      <c r="GR472" s="3">
        <f t="shared" si="575"/>
        <v>-100</v>
      </c>
      <c r="GS472" s="34">
        <f>COUNTIF($D$2:D471,Tabela13[[#This Row],[HomeTeam]])</f>
        <v>23</v>
      </c>
      <c r="GT472" s="34">
        <f>COUNTIF($E$2:E471,Tabela13[[#This Row],[AwayTeam]])</f>
        <v>23</v>
      </c>
      <c r="GU472" s="3">
        <f>IFERROR(AVERAGEIFS($AD$2:AD471,$D$2:D471,Tabela13[[#This Row],[HomeTeam]],$GS$2:GS471,"&gt;="&amp;Tabela13[[#This Row],[Contagem_H]]-5),"")</f>
        <v>0.54538461538461536</v>
      </c>
      <c r="GV472" s="3">
        <f>IFERROR(AVERAGEIFS($G$2:G471,$E$2:E471,Tabela13[[#This Row],[AwayTeam]],$GT$2:GT471,"&gt;="&amp;Tabela13[[#This Row],[Contagem_A]]-5),"")</f>
        <v>2.2000000000000002</v>
      </c>
      <c r="GW472" s="3">
        <f>IFERROR(AVERAGEIFS($GQ$2:GQ471,$D$2:D471,Tabela13[[#This Row],[HomeTeam]],$GS$2:GS471,"&gt;="&amp;Tabela13[[#This Row],[Contagem_H]]-5),"")</f>
        <v>-5.2000000000000046E-2</v>
      </c>
    </row>
    <row r="473" spans="1:205" x14ac:dyDescent="0.25">
      <c r="A473" t="s">
        <v>127</v>
      </c>
      <c r="B473" t="s">
        <v>295</v>
      </c>
      <c r="C473" t="s">
        <v>172</v>
      </c>
      <c r="D473" t="s">
        <v>20</v>
      </c>
      <c r="E473" t="s">
        <v>12</v>
      </c>
      <c r="F473" s="3">
        <v>1</v>
      </c>
      <c r="G473" s="3">
        <v>0</v>
      </c>
      <c r="H473" s="3" t="str">
        <f t="shared" si="576"/>
        <v>H</v>
      </c>
      <c r="I473" s="3">
        <v>4</v>
      </c>
      <c r="J473" s="3">
        <v>3.6</v>
      </c>
      <c r="K473" s="3">
        <v>1.95</v>
      </c>
      <c r="L473" s="3">
        <v>1.95</v>
      </c>
      <c r="M473" s="3">
        <v>1.95</v>
      </c>
      <c r="N473" s="3">
        <f t="shared" si="505"/>
        <v>1</v>
      </c>
      <c r="O473" s="3">
        <f t="shared" si="506"/>
        <v>3</v>
      </c>
      <c r="P473" s="3">
        <f t="shared" si="507"/>
        <v>0</v>
      </c>
      <c r="Q473" s="3">
        <f t="shared" si="508"/>
        <v>4.0598290598290676E-2</v>
      </c>
      <c r="R473" s="3">
        <f t="shared" si="509"/>
        <v>2.5641025641025772E-2</v>
      </c>
      <c r="S473" s="3">
        <f t="shared" si="510"/>
        <v>4.1623931623931627</v>
      </c>
      <c r="T473" s="3">
        <f t="shared" si="511"/>
        <v>3.7461538461538466</v>
      </c>
      <c r="U473" s="3">
        <f t="shared" si="512"/>
        <v>2.0291666666666668</v>
      </c>
      <c r="V473" s="3">
        <f t="shared" si="513"/>
        <v>2.0291666666666668</v>
      </c>
      <c r="W473" s="3">
        <f t="shared" si="514"/>
        <v>2.0291666666666668</v>
      </c>
      <c r="X473" s="4">
        <f t="shared" si="515"/>
        <v>0.25</v>
      </c>
      <c r="Y473" s="4">
        <f t="shared" si="516"/>
        <v>0.27777777777777779</v>
      </c>
      <c r="Z473" s="4">
        <f t="shared" si="517"/>
        <v>0.51282051282051289</v>
      </c>
      <c r="AA473" s="4">
        <f t="shared" si="518"/>
        <v>0.51282051282051289</v>
      </c>
      <c r="AB473" s="4">
        <f t="shared" si="519"/>
        <v>0.51282051282051289</v>
      </c>
      <c r="AC473" s="4">
        <f t="shared" si="520"/>
        <v>0.625</v>
      </c>
      <c r="AD473" s="4">
        <f t="shared" si="521"/>
        <v>0.25641025641025644</v>
      </c>
      <c r="AE473" s="4">
        <f t="shared" si="522"/>
        <v>0.125</v>
      </c>
      <c r="AF473" s="4">
        <f t="shared" si="523"/>
        <v>0.75641025641025639</v>
      </c>
      <c r="AG473" s="4">
        <f>IFERROR(AVERAGE(Tabela13[[#This Row],[V1]],Tabela13[[#This Row],[V2]]),"")</f>
        <v>0.44070512820512819</v>
      </c>
      <c r="AH473" s="4">
        <f>IFERROR(AVERAGE(Tabela13[[#This Row],[V1]],Tabela13[[#This Row],[V3]]),"")</f>
        <v>0.375</v>
      </c>
      <c r="AI473" s="4">
        <f>IFERROR(AVERAGE(Tabela13[[#This Row],[V1]],Tabela13[[#This Row],[V4]]),"")</f>
        <v>0.69070512820512819</v>
      </c>
      <c r="AJ473" s="4">
        <f>IFERROR(AVERAGE(Tabela13[[#This Row],[V2]],Tabela13[[#This Row],[V1]]),"")</f>
        <v>0.44070512820512819</v>
      </c>
      <c r="AK473" s="4">
        <f>IFERROR(AVERAGE(Tabela13[[#This Row],[V2]],Tabela13[[#This Row],[V3]]),"")</f>
        <v>0.19070512820512822</v>
      </c>
      <c r="AL473" s="4">
        <f>IFERROR(AVERAGE(Tabela13[[#This Row],[V2]],Tabela13[[#This Row],[V4]]),"")</f>
        <v>0.50641025641025639</v>
      </c>
      <c r="AM473" s="4">
        <f>IFERROR(AVERAGE(Tabela13[[#This Row],[V3]],Tabela13[[#This Row],[V1]]),"")</f>
        <v>0.375</v>
      </c>
      <c r="AN473" s="4">
        <f>IFERROR(AVERAGE(Tabela13[[#This Row],[V3]],Tabela13[[#This Row],[V2]]),"")</f>
        <v>0.19070512820512822</v>
      </c>
      <c r="AO473" s="4">
        <f>IFERROR(AVERAGE(Tabela13[[#This Row],[V3]],Tabela13[[#This Row],[V4]]),"")</f>
        <v>0.44070512820512819</v>
      </c>
      <c r="AP473" s="4">
        <f>IFERROR(AVERAGE(Tabela13[[#This Row],[V4]],Tabela13[[#This Row],[V1]]),"")</f>
        <v>0.69070512820512819</v>
      </c>
      <c r="AQ473" s="4">
        <f>IFERROR(AVERAGE(Tabela13[[#This Row],[V4]],Tabela13[[#This Row],[V2]]),"")</f>
        <v>0.50641025641025639</v>
      </c>
      <c r="AR473" s="4">
        <f>IFERROR(AVERAGE(Tabela13[[#This Row],[V4]],Tabela13[[#This Row],[V3]]),"")</f>
        <v>0.44070512820512819</v>
      </c>
      <c r="AS473" s="4">
        <f>_xlfn.STDEV.S(Tabela13[[#This Row],[V1]:[V2]])</f>
        <v>0.26063230716811853</v>
      </c>
      <c r="AT473" s="4">
        <f>_xlfn.STDEV.S(Tabela13[[#This Row],[V1]],Tabela13[[#This Row],[V3]])</f>
        <v>0.35355339059327379</v>
      </c>
      <c r="AU473" s="4">
        <f>_xlfn.STDEV.S(Tabela13[[#This Row],[V1]],Tabela13[[#This Row],[V4]])</f>
        <v>9.292108342515526E-2</v>
      </c>
      <c r="AV473" s="4">
        <f>_xlfn.STDEV.S(Tabela13[[#This Row],[V2]],Tabela13[[#This Row],[V1]])</f>
        <v>0.26063230716811853</v>
      </c>
      <c r="AW473" s="4">
        <f>_xlfn.STDEV.S(Tabela13[[#This Row],[V2]],Tabela13[[#This Row],[V3]])</f>
        <v>9.292108342515526E-2</v>
      </c>
      <c r="AX473" s="4">
        <f>_xlfn.STDEV.S(Tabela13[[#This Row],[V42]],Tabela13[[#This Row],[V44]])</f>
        <v>0.6141856977613922</v>
      </c>
      <c r="AY473" s="4">
        <f>_xlfn.STDEV.S(Tabela13[[#This Row],[V3]],Tabela13[[#This Row],[V1]])</f>
        <v>0.35355339059327379</v>
      </c>
      <c r="AZ473" s="4">
        <f>_xlfn.STDEV.S(Tabela13[[#This Row],[V3]],Tabela13[[#This Row],[V2]])</f>
        <v>9.292108342515526E-2</v>
      </c>
      <c r="BA473" s="4">
        <f>_xlfn.STDEV.S(Tabela13[[#This Row],[V3]],Tabela13[[#This Row],[V4]])</f>
        <v>0.44647447401842905</v>
      </c>
      <c r="BB473" s="4">
        <f>_xlfn.STDEV.S(Tabela13[[#This Row],[V4]],Tabela13[[#This Row],[V1]])</f>
        <v>9.292108342515526E-2</v>
      </c>
      <c r="BC473" s="4">
        <f>_xlfn.STDEV.S(Tabela13[[#This Row],[V4]],Tabela13[[#This Row],[V2]])</f>
        <v>0.3535533905932739</v>
      </c>
      <c r="BD473" s="4">
        <f>_xlfn.STDEV.S(Tabela13[[#This Row],[V4]],Tabela13[[#This Row],[V3]])</f>
        <v>0.44647447401842905</v>
      </c>
      <c r="BE473" s="4">
        <f>Tabela13[[#This Row],[V17]]/Tabela13[[#This Row],[V5]]</f>
        <v>0.59139839881056711</v>
      </c>
      <c r="BF473" s="4">
        <f>Tabela13[[#This Row],[V18]]/Tabela13[[#This Row],[V6]]</f>
        <v>0.94280904158206347</v>
      </c>
      <c r="BG473" s="4">
        <f>Tabela13[[#This Row],[V19]]/Tabela13[[#This Row],[V7]]</f>
        <v>0.13453075651344984</v>
      </c>
      <c r="BH473" s="4">
        <f>Tabela13[[#This Row],[V20]]/Tabela13[[#This Row],[V8]]</f>
        <v>0.59139839881056711</v>
      </c>
      <c r="BI473" s="4">
        <f>Tabela13[[#This Row],[V21]]/Tabela13[[#This Row],[V9]]</f>
        <v>0.48725005090165441</v>
      </c>
      <c r="BJ473" s="4">
        <f>Tabela13[[#This Row],[V22]]/Tabela13[[#This Row],[V10]]</f>
        <v>1.212822390516167</v>
      </c>
      <c r="BK473" s="4">
        <f>Tabela13[[#This Row],[V23]]/Tabela13[[#This Row],[V11]]</f>
        <v>0.94280904158206347</v>
      </c>
      <c r="BL473" s="4">
        <f>Tabela13[[#This Row],[V24]]/Tabela13[[#This Row],[V12]]</f>
        <v>0.48725005090165441</v>
      </c>
      <c r="BM473" s="4">
        <f>Tabela13[[#This Row],[V25]]/Tabela13[[#This Row],[V13]]</f>
        <v>1.0130911701363627</v>
      </c>
      <c r="BN473" s="4">
        <f>Tabela13[[#This Row],[V26]]/Tabela13[[#This Row],[V14]]</f>
        <v>0.13453075651344984</v>
      </c>
      <c r="BO473" s="4">
        <f>Tabela13[[#This Row],[V27]]/Tabela13[[#This Row],[V15]]</f>
        <v>0.69815606243735107</v>
      </c>
      <c r="BP473" s="4">
        <f>Tabela13[[#This Row],[V28]]/Tabela13[[#This Row],[V16]]</f>
        <v>1.0130911701363627</v>
      </c>
      <c r="BQ473" s="4">
        <f>Tabela13[[#This Row],[V1]]-Tabela13[[#This Row],[V2]]</f>
        <v>0.36858974358974356</v>
      </c>
      <c r="BR473" s="4">
        <f>Tabela13[[#This Row],[V1]]-Tabela13[[#This Row],[V3]]</f>
        <v>0.5</v>
      </c>
      <c r="BS473" s="4">
        <f>Tabela13[[#This Row],[V1]]-Tabela13[[#This Row],[V4]]</f>
        <v>-0.13141025641025639</v>
      </c>
      <c r="BT473" s="4">
        <f>Tabela13[[#This Row],[V2]]-Tabela13[[#This Row],[V1]]</f>
        <v>-0.36858974358974356</v>
      </c>
      <c r="BU473" s="4">
        <f>Tabela13[[#This Row],[V2]]-Tabela13[[#This Row],[V3]]</f>
        <v>0.13141025641025644</v>
      </c>
      <c r="BV473" s="4">
        <f>Tabela13[[#This Row],[V2]]-Tabela13[[#This Row],[V4]]</f>
        <v>-0.49999999999999994</v>
      </c>
      <c r="BW473" s="4">
        <f>AVERAGE(Tabela13[[#This Row],[V41]],Tabela13[[#This Row],[V42]])</f>
        <v>0.43429487179487181</v>
      </c>
      <c r="BX473" s="4">
        <f>AVERAGE(Tabela13[[#This Row],[V41]],Tabela13[[#This Row],[V43]])</f>
        <v>0.11858974358974358</v>
      </c>
      <c r="BY473" s="4">
        <f>AVERAGE(Tabela13[[#This Row],[V41]],Tabela13[[#This Row],[V44]])</f>
        <v>0</v>
      </c>
      <c r="BZ473" s="4">
        <f>AVERAGE(Tabela13[[#This Row],[V41]],Tabela13[[#This Row],[V45]])</f>
        <v>0.25</v>
      </c>
      <c r="CA473" s="4">
        <f>AVERAGE(Tabela13[[#This Row],[V41]],Tabela13[[#This Row],[V46]])</f>
        <v>-6.5705128205128194E-2</v>
      </c>
      <c r="CB473" s="4">
        <f>AVERAGE(Tabela13[[#This Row],[V42]],Tabela13[[#This Row],[V41]])</f>
        <v>0.43429487179487181</v>
      </c>
      <c r="CC473" s="4">
        <f>AVERAGE(Tabela13[[#This Row],[V42]],Tabela13[[#This Row],[V43]])</f>
        <v>0.18429487179487181</v>
      </c>
      <c r="CD473" s="4">
        <f>AVERAGE(Tabela13[[#This Row],[V42]],Tabela13[[#This Row],[V44]])</f>
        <v>6.5705128205128221E-2</v>
      </c>
      <c r="CE473" s="4">
        <f>AVERAGE(Tabela13[[#This Row],[V42]],Tabela13[[#This Row],[V45]])</f>
        <v>0.31570512820512819</v>
      </c>
      <c r="CF473" s="4">
        <f>AVERAGE(Tabela13[[#This Row],[V42]],Tabela13[[#This Row],[V46]])</f>
        <v>0</v>
      </c>
      <c r="CG473" s="4">
        <f>AVERAGE(Tabela13[[#This Row],[V43]],Tabela13[[#This Row],[V41]])</f>
        <v>0.11858974358974358</v>
      </c>
      <c r="CH473" s="4">
        <f>AVERAGE(Tabela13[[#This Row],[V43]],Tabela13[[#This Row],[V42]])</f>
        <v>0.18429487179487181</v>
      </c>
      <c r="CI473" s="4">
        <f>AVERAGE(Tabela13[[#This Row],[V43]],Tabela13[[#This Row],[V44]])</f>
        <v>-0.24999999999999997</v>
      </c>
      <c r="CJ473" s="4">
        <f>AVERAGE(Tabela13[[#This Row],[V43]],Tabela13[[#This Row],[V45]])</f>
        <v>0</v>
      </c>
      <c r="CK473" s="4">
        <f>AVERAGE(Tabela13[[#This Row],[V43]],Tabela13[[#This Row],[V46]])</f>
        <v>-0.31570512820512819</v>
      </c>
      <c r="CL473" s="4">
        <f>AVERAGE(Tabela13[[#This Row],[V44]],Tabela13[[#This Row],[V41]])</f>
        <v>0</v>
      </c>
      <c r="CM473" s="4">
        <f>AVERAGE(Tabela13[[#This Row],[V44]],Tabela13[[#This Row],[V42]])</f>
        <v>6.5705128205128221E-2</v>
      </c>
      <c r="CN473" s="4">
        <f>AVERAGE(Tabela13[[#This Row],[V44]],Tabela13[[#This Row],[V43]])</f>
        <v>-0.24999999999999997</v>
      </c>
      <c r="CO473" s="4">
        <f>AVERAGE(Tabela13[[#This Row],[V44]],Tabela13[[#This Row],[V45]])</f>
        <v>-0.11858974358974356</v>
      </c>
      <c r="CP473" s="4">
        <f>AVERAGE(Tabela13[[#This Row],[V44]],Tabela13[[#This Row],[V46]])</f>
        <v>-0.43429487179487175</v>
      </c>
      <c r="CQ473" s="4">
        <f>AVERAGE(Tabela13[[#This Row],[V45]],Tabela13[[#This Row],[V41]])</f>
        <v>0.25</v>
      </c>
      <c r="CR473" s="4">
        <f>AVERAGE(Tabela13[[#This Row],[V45]],Tabela13[[#This Row],[V42]])</f>
        <v>0.31570512820512819</v>
      </c>
      <c r="CS473" s="4">
        <f>AVERAGE(Tabela13[[#This Row],[V45]],Tabela13[[#This Row],[V43]])</f>
        <v>0</v>
      </c>
      <c r="CT473" s="4">
        <f>AVERAGE(Tabela13[[#This Row],[V45]],Tabela13[[#This Row],[V44]])</f>
        <v>-0.11858974358974356</v>
      </c>
      <c r="CU473" s="4">
        <f>AVERAGE(Tabela13[[#This Row],[V45]],Tabela13[[#This Row],[V46]])</f>
        <v>-0.18429487179487175</v>
      </c>
      <c r="CV473" s="4">
        <f>AVERAGE(Tabela13[[#This Row],[V46]],Tabela13[[#This Row],[V41]])</f>
        <v>-6.5705128205128194E-2</v>
      </c>
      <c r="CW473" s="4">
        <f>AVERAGE(Tabela13[[#This Row],[V46]],Tabela13[[#This Row],[V42]])</f>
        <v>0</v>
      </c>
      <c r="CX473" s="4">
        <f>AVERAGE(Tabela13[[#This Row],[V46]],Tabela13[[#This Row],[V43]])</f>
        <v>-0.31570512820512819</v>
      </c>
      <c r="CY473" s="4">
        <f>AVERAGE(Tabela13[[#This Row],[V46]],Tabela13[[#This Row],[V44]])</f>
        <v>-0.43429487179487175</v>
      </c>
      <c r="CZ473" s="4">
        <f>AVERAGE(Tabela13[[#This Row],[V46]],Tabela13[[#This Row],[V45]])</f>
        <v>-0.18429487179487175</v>
      </c>
      <c r="DA473" s="3">
        <f>_xlfn.STDEV.S(Tabela13[[#This Row],[V41]],Tabela13[[#This Row],[V42]])</f>
        <v>9.2921083425154802E-2</v>
      </c>
      <c r="DB473" s="3">
        <f>_xlfn.STDEV.S(Tabela13[[#This Row],[V41]],Tabela13[[#This Row],[V43]])</f>
        <v>0.35355339059327373</v>
      </c>
      <c r="DC473" s="3">
        <f>_xlfn.STDEV.S(Tabela13[[#This Row],[V41]],Tabela13[[#This Row],[V44]])</f>
        <v>0.52126461433623694</v>
      </c>
      <c r="DD473" s="3">
        <f>_xlfn.STDEV.S(Tabela13[[#This Row],[V41]],Tabela13[[#This Row],[V45]])</f>
        <v>0.16771122374296321</v>
      </c>
      <c r="DE473" s="3">
        <f>_xlfn.STDEV.S(Tabela13[[#This Row],[V41]],Tabela13[[#This Row],[V46]])</f>
        <v>0.6141856977613922</v>
      </c>
      <c r="DF473" s="3">
        <f>_xlfn.STDEV.S(Tabela13[[#This Row],[V42]],Tabela13[[#This Row],[V41]])</f>
        <v>9.2921083425154802E-2</v>
      </c>
      <c r="DG473" s="3">
        <f>_xlfn.STDEV.S(Tabela13[[#This Row],[V42]],Tabela13[[#This Row],[V43]])</f>
        <v>0.44647447401842905</v>
      </c>
      <c r="DH473" s="3">
        <f>_xlfn.STDEV.S(Tabela13[[#This Row],[V42]],Tabela13[[#This Row],[V44]])</f>
        <v>0.6141856977613922</v>
      </c>
      <c r="DI473" s="3">
        <f>_xlfn.STDEV.S(Tabela13[[#This Row],[V42]],Tabela13[[#This Row],[V45]])</f>
        <v>0.26063230716811847</v>
      </c>
      <c r="DJ473" s="3">
        <f>_xlfn.STDEV.S(Tabela13[[#This Row],[V42]],Tabela13[[#This Row],[V46]])</f>
        <v>0.70710678118654746</v>
      </c>
      <c r="DK473" s="3">
        <f>_xlfn.STDEV.S(Tabela13[[#This Row],[V43]],Tabela13[[#This Row],[V41]])</f>
        <v>0.35355339059327373</v>
      </c>
      <c r="DL473" s="3">
        <f>_xlfn.STDEV.S(Tabela13[[#This Row],[V43]],Tabela13[[#This Row],[V42]])</f>
        <v>0.44647447401842905</v>
      </c>
      <c r="DM473" s="3">
        <f>_xlfn.STDEV.S(Tabela13[[#This Row],[V43]],Tabela13[[#This Row],[V44]])</f>
        <v>0.16771122374296321</v>
      </c>
      <c r="DN473" s="3">
        <f>_xlfn.STDEV.S(Tabela13[[#This Row],[V43]],Tabela13[[#This Row],[V45]])</f>
        <v>0.18584216685031058</v>
      </c>
      <c r="DO473" s="3">
        <f>_xlfn.STDEV.S(Tabela13[[#This Row],[V43]],Tabela13[[#This Row],[V46]])</f>
        <v>0.26063230716811836</v>
      </c>
      <c r="DP473" s="3">
        <f>_xlfn.STDEV.S(Tabela13[[#This Row],[V44]],Tabela13[[#This Row],[V41]])</f>
        <v>0.52126461433623694</v>
      </c>
      <c r="DQ473" s="3">
        <f>_xlfn.STDEV.S(Tabela13[[#This Row],[V44]],Tabela13[[#This Row],[V42]])</f>
        <v>0.6141856977613922</v>
      </c>
      <c r="DR473" s="3">
        <f>_xlfn.STDEV.S(Tabela13[[#This Row],[V44]],Tabela13[[#This Row],[V43]])</f>
        <v>0.16771122374296321</v>
      </c>
      <c r="DS473" s="3">
        <f>_xlfn.STDEV.S(Tabela13[[#This Row],[V44]],Tabela13[[#This Row],[V45]])</f>
        <v>0.35355339059327379</v>
      </c>
      <c r="DT473" s="3">
        <f>_xlfn.STDEV.S(Tabela13[[#This Row],[V44]],Tabela13[[#This Row],[V46]])</f>
        <v>9.2921083425155412E-2</v>
      </c>
      <c r="DU473" s="3">
        <f>_xlfn.STDEV.S(Tabela13[[#This Row],[V45]],Tabela13[[#This Row],[V41]])</f>
        <v>0.16771122374296321</v>
      </c>
      <c r="DV473" s="3">
        <f>_xlfn.STDEV.S(Tabela13[[#This Row],[V45]],Tabela13[[#This Row],[V42]])</f>
        <v>0.26063230716811847</v>
      </c>
      <c r="DW473" s="3">
        <f>_xlfn.STDEV.S(Tabela13[[#This Row],[V45]],Tabela13[[#This Row],[V43]])</f>
        <v>0.18584216685031058</v>
      </c>
      <c r="DX473" s="3">
        <f>_xlfn.STDEV.S(Tabela13[[#This Row],[V45]],Tabela13[[#This Row],[V44]])</f>
        <v>0.35355339059327379</v>
      </c>
      <c r="DY473" s="3">
        <f>_xlfn.STDEV.S(Tabela13[[#This Row],[V45]],Tabela13[[#This Row],[V46]])</f>
        <v>0.44647447401842899</v>
      </c>
      <c r="DZ473" s="3">
        <f>_xlfn.STDEV.S(Tabela13[[#This Row],[V46]],Tabela13[[#This Row],[V41]])</f>
        <v>0.6141856977613922</v>
      </c>
      <c r="EA473" s="3">
        <f>_xlfn.STDEV.S(Tabela13[[#This Row],[V46]],Tabela13[[#This Row],[V42]])</f>
        <v>0.70710678118654746</v>
      </c>
      <c r="EB473" s="3">
        <f>_xlfn.STDEV.S(Tabela13[[#This Row],[V46]],Tabela13[[#This Row],[V43]])</f>
        <v>0.26063230716811836</v>
      </c>
      <c r="EC473" s="3">
        <f>_xlfn.STDEV.S(Tabela13[[#This Row],[V46]],Tabela13[[#This Row],[V44]])</f>
        <v>9.2921083425155412E-2</v>
      </c>
      <c r="ED473" s="3">
        <f>_xlfn.STDEV.S(Tabela13[[#This Row],[V46]],Tabela13[[#This Row],[V45]])</f>
        <v>0.44647447401842899</v>
      </c>
      <c r="EE473" s="3">
        <f t="shared" si="524"/>
        <v>0.21395850943651881</v>
      </c>
      <c r="EF473" s="3">
        <f t="shared" si="525"/>
        <v>2.9813150774351733</v>
      </c>
      <c r="EG473" s="3" t="str">
        <f t="shared" si="526"/>
        <v/>
      </c>
      <c r="EH473" s="3">
        <f t="shared" si="527"/>
        <v>0.67084489497185285</v>
      </c>
      <c r="EI473" s="3">
        <f t="shared" si="528"/>
        <v>-9.3476067171489952</v>
      </c>
      <c r="EJ473" s="3">
        <f t="shared" si="529"/>
        <v>0.21395850943651881</v>
      </c>
      <c r="EK473" s="3">
        <f t="shared" si="530"/>
        <v>2.4226093198913019</v>
      </c>
      <c r="EL473" s="3">
        <f t="shared" si="531"/>
        <v>9.3476067171489916</v>
      </c>
      <c r="EM473" s="3">
        <f t="shared" si="532"/>
        <v>0.82555614047160375</v>
      </c>
      <c r="EN473" s="3" t="str">
        <f t="shared" si="533"/>
        <v/>
      </c>
      <c r="EO473" s="3">
        <f t="shared" si="534"/>
        <v>2.9813150774351733</v>
      </c>
      <c r="EP473" s="3">
        <f t="shared" si="535"/>
        <v>2.4226093198913019</v>
      </c>
      <c r="EQ473" s="3">
        <f t="shared" si="536"/>
        <v>-0.67084489497185296</v>
      </c>
      <c r="ER473" s="3" t="str">
        <f t="shared" si="537"/>
        <v/>
      </c>
      <c r="ES473" s="3" t="str">
        <f t="shared" si="538"/>
        <v/>
      </c>
      <c r="ET473" s="3" t="str">
        <f t="shared" si="539"/>
        <v/>
      </c>
      <c r="EU473" s="3" t="str">
        <f t="shared" si="540"/>
        <v/>
      </c>
      <c r="EV473" s="3">
        <f t="shared" si="541"/>
        <v>-0.67084489497185296</v>
      </c>
      <c r="EW473" s="3">
        <f t="shared" si="542"/>
        <v>-2.9813150774351742</v>
      </c>
      <c r="EX473" s="3">
        <f t="shared" si="543"/>
        <v>-0.21395850943652023</v>
      </c>
      <c r="EY473" s="3">
        <f t="shared" si="544"/>
        <v>0.67084489497185285</v>
      </c>
      <c r="EZ473" s="3">
        <f t="shared" si="545"/>
        <v>0.82555614047160375</v>
      </c>
      <c r="FA473" s="3" t="str">
        <f t="shared" si="546"/>
        <v/>
      </c>
      <c r="FB473" s="3">
        <f t="shared" si="547"/>
        <v>-2.9813150774351742</v>
      </c>
      <c r="FC473" s="3">
        <f t="shared" si="548"/>
        <v>-2.4226093198913023</v>
      </c>
      <c r="FD473" s="3">
        <f t="shared" si="549"/>
        <v>-9.3476067171489952</v>
      </c>
      <c r="FE473" s="3" t="str">
        <f t="shared" si="550"/>
        <v/>
      </c>
      <c r="FF473" s="3">
        <f t="shared" si="551"/>
        <v>-0.82555614047160342</v>
      </c>
      <c r="FG473" s="3">
        <f t="shared" si="552"/>
        <v>-0.21395850943652023</v>
      </c>
      <c r="FH473" s="3">
        <f t="shared" si="553"/>
        <v>-2.4226093198913023</v>
      </c>
      <c r="FI473" s="4">
        <f t="shared" si="554"/>
        <v>0.51282051282051289</v>
      </c>
      <c r="FJ473" s="4">
        <f t="shared" si="555"/>
        <v>0</v>
      </c>
      <c r="FK473" s="4">
        <f t="shared" si="556"/>
        <v>0.98767967145790547</v>
      </c>
      <c r="FL473" s="4">
        <f t="shared" si="557"/>
        <v>1.7453798767967146</v>
      </c>
      <c r="FM473" s="4">
        <f>Tabela13[[#This Row],[V139]]-Tabela13[[#This Row],[V140]]</f>
        <v>-0.75770020533880911</v>
      </c>
      <c r="FN473" s="4">
        <f>Tabela13[[#This Row],[V1]]-Tabela13[[#This Row],[V2]]/2</f>
        <v>0.49679487179487181</v>
      </c>
      <c r="FO473" s="4">
        <f>Tabela13[[#This Row],[V1]]-Tabela13[[#This Row],[V3]]/2</f>
        <v>0.5625</v>
      </c>
      <c r="FP473" s="4">
        <f>Tabela13[[#This Row],[V1]]-Tabela13[[#This Row],[V4]]/2</f>
        <v>0.24679487179487181</v>
      </c>
      <c r="FQ473" s="4">
        <f>Tabela13[[#This Row],[V2]]-Tabela13[[#This Row],[V1]]/2</f>
        <v>-5.6089743589743557E-2</v>
      </c>
      <c r="FR473" s="4">
        <f>Tabela13[[#This Row],[V2]]-Tabela13[[#This Row],[V3]]/2</f>
        <v>0.19391025641025644</v>
      </c>
      <c r="FS473" s="4">
        <f>Tabela13[[#This Row],[V2]]-Tabela13[[#This Row],[V4]]/2</f>
        <v>-0.12179487179487175</v>
      </c>
      <c r="FT473" s="4">
        <f t="shared" si="558"/>
        <v>0.4610802205467936</v>
      </c>
      <c r="FU473" s="4">
        <f t="shared" si="559"/>
        <v>0.51238946031073773</v>
      </c>
      <c r="FV473" s="4">
        <f t="shared" si="560"/>
        <v>0.24195980437316728</v>
      </c>
      <c r="FW473" s="4">
        <f t="shared" si="561"/>
        <v>-5.6031033818790967E-2</v>
      </c>
      <c r="FX473" s="4">
        <f t="shared" si="562"/>
        <v>0.19153323885541793</v>
      </c>
      <c r="FY473" s="4">
        <f t="shared" si="563"/>
        <v>-0.12119794110502823</v>
      </c>
      <c r="FZ473" s="4">
        <f t="shared" si="564"/>
        <v>82.994439698422838</v>
      </c>
      <c r="GA473" s="4">
        <f t="shared" si="565"/>
        <v>92.230102855932799</v>
      </c>
      <c r="GB473" s="4">
        <f t="shared" si="566"/>
        <v>43.552764787170112</v>
      </c>
      <c r="GC473" s="4">
        <f t="shared" si="567"/>
        <v>-10.085586087382374</v>
      </c>
      <c r="GD473" s="4">
        <f t="shared" si="568"/>
        <v>34.475982993975222</v>
      </c>
      <c r="GE473" s="4">
        <f t="shared" si="569"/>
        <v>-21.815629398905081</v>
      </c>
      <c r="GF473" s="4">
        <f>Tabela13[[#This Row],[V1]]-Tabela13[[#This Row],[V2]]/Tabela13[[#This Row],[V2]]</f>
        <v>-0.375</v>
      </c>
      <c r="GG473" s="4">
        <f>Tabela13[[#This Row],[V1]]-Tabela13[[#This Row],[V3]]/Tabela13[[#This Row],[V3]]</f>
        <v>-0.375</v>
      </c>
      <c r="GH473" s="4">
        <f>Tabela13[[#This Row],[V1]]-Tabela13[[#This Row],[V4]]/Tabela13[[#This Row],[V4]]</f>
        <v>-0.375</v>
      </c>
      <c r="GI473" s="4">
        <f>Tabela13[[#This Row],[V2]]-Tabela13[[#This Row],[V1]]/Tabela13[[#This Row],[V1]]</f>
        <v>-0.74358974358974361</v>
      </c>
      <c r="GJ473" s="4">
        <f>Tabela13[[#This Row],[V2]]-Tabela13[[#This Row],[V3]]/Tabela13[[#This Row],[V3]]</f>
        <v>-0.74358974358974361</v>
      </c>
      <c r="GK473" s="4">
        <f>Tabela13[[#This Row],[V2]]-Tabela13[[#This Row],[V4]]/Tabela13[[#This Row],[V4]]</f>
        <v>-0.74358974358974361</v>
      </c>
      <c r="GL473" s="4">
        <f t="shared" si="570"/>
        <v>0.29847872927553221</v>
      </c>
      <c r="GM473" s="4">
        <f t="shared" si="571"/>
        <v>0.44070512820512819</v>
      </c>
      <c r="GN473" s="4">
        <f t="shared" si="572"/>
        <v>0.67727537115611669</v>
      </c>
      <c r="GO473" s="3">
        <f t="shared" si="573"/>
        <v>1</v>
      </c>
      <c r="GP473" s="3">
        <v>100</v>
      </c>
      <c r="GQ473" s="3">
        <f t="shared" si="574"/>
        <v>3</v>
      </c>
      <c r="GR473" s="3">
        <f t="shared" si="575"/>
        <v>300</v>
      </c>
      <c r="GS473" s="34">
        <f>COUNTIF($D$2:D472,Tabela13[[#This Row],[HomeTeam]])</f>
        <v>23</v>
      </c>
      <c r="GT473" s="34">
        <f>COUNTIF($E$2:E472,Tabela13[[#This Row],[AwayTeam]])</f>
        <v>23</v>
      </c>
      <c r="GU473" s="3">
        <f>IFERROR(AVERAGEIFS($AD$2:AD472,$D$2:D472,Tabela13[[#This Row],[HomeTeam]],$GS$2:GS472,"&gt;="&amp;Tabela13[[#This Row],[Contagem_H]]-5),"")</f>
        <v>0.55560386230340442</v>
      </c>
      <c r="GV473" s="3">
        <f>IFERROR(AVERAGEIFS($G$2:G472,$E$2:E472,Tabela13[[#This Row],[AwayTeam]],$GT$2:GT472,"&gt;="&amp;Tabela13[[#This Row],[Contagem_A]]-5),"")</f>
        <v>1.2</v>
      </c>
      <c r="GW473" s="3">
        <f>IFERROR(AVERAGEIFS($GQ$2:GQ472,$D$2:D472,Tabela13[[#This Row],[HomeTeam]],$GS$2:GS472,"&gt;="&amp;Tabela13[[#This Row],[Contagem_H]]-5),"")</f>
        <v>-0.22999999999999998</v>
      </c>
    </row>
    <row r="474" spans="1:205" x14ac:dyDescent="0.25">
      <c r="A474" t="s">
        <v>127</v>
      </c>
      <c r="B474" t="s">
        <v>295</v>
      </c>
      <c r="C474" t="s">
        <v>173</v>
      </c>
      <c r="D474" t="s">
        <v>13</v>
      </c>
      <c r="E474" t="s">
        <v>130</v>
      </c>
      <c r="F474" s="3">
        <v>2</v>
      </c>
      <c r="G474" s="3">
        <v>1</v>
      </c>
      <c r="H474" s="3" t="str">
        <f t="shared" si="576"/>
        <v>H</v>
      </c>
      <c r="I474" s="3">
        <v>5.75</v>
      </c>
      <c r="J474" s="3">
        <v>4.2</v>
      </c>
      <c r="K474" s="3">
        <v>1.55</v>
      </c>
      <c r="L474" s="3">
        <v>1.57</v>
      </c>
      <c r="M474" s="3">
        <v>2.38</v>
      </c>
      <c r="N474" s="3">
        <f t="shared" si="505"/>
        <v>3</v>
      </c>
      <c r="O474" s="3">
        <f t="shared" si="506"/>
        <v>3</v>
      </c>
      <c r="P474" s="3">
        <f t="shared" si="507"/>
        <v>0</v>
      </c>
      <c r="Q474" s="3">
        <f t="shared" si="508"/>
        <v>5.716957189607963E-2</v>
      </c>
      <c r="R474" s="3">
        <f t="shared" si="509"/>
        <v>5.7110742386126456E-2</v>
      </c>
      <c r="S474" s="3">
        <f t="shared" si="510"/>
        <v>6.0787250384024576</v>
      </c>
      <c r="T474" s="3">
        <f t="shared" si="511"/>
        <v>4.4401122019635348</v>
      </c>
      <c r="U474" s="3">
        <f t="shared" si="512"/>
        <v>1.6386128364389234</v>
      </c>
      <c r="V474" s="3">
        <f t="shared" si="513"/>
        <v>1.6597562278768452</v>
      </c>
      <c r="W474" s="3">
        <f t="shared" si="514"/>
        <v>2.5160635811126695</v>
      </c>
      <c r="X474" s="4">
        <f t="shared" si="515"/>
        <v>0.17391304347826086</v>
      </c>
      <c r="Y474" s="4">
        <f t="shared" si="516"/>
        <v>0.23809523809523808</v>
      </c>
      <c r="Z474" s="4">
        <f t="shared" si="517"/>
        <v>0.64516129032258063</v>
      </c>
      <c r="AA474" s="4">
        <f t="shared" si="518"/>
        <v>0.63694267515923564</v>
      </c>
      <c r="AB474" s="4">
        <f t="shared" si="519"/>
        <v>0.42016806722689076</v>
      </c>
      <c r="AC474" s="4">
        <f t="shared" si="520"/>
        <v>1.0869565217391304</v>
      </c>
      <c r="AD474" s="4">
        <f t="shared" si="521"/>
        <v>0.82258064516129026</v>
      </c>
      <c r="AE474" s="4">
        <f t="shared" si="522"/>
        <v>0.58695652173913038</v>
      </c>
      <c r="AF474" s="4">
        <f t="shared" si="523"/>
        <v>1.3225806451612903</v>
      </c>
      <c r="AG474" s="4">
        <f>IFERROR(AVERAGE(Tabela13[[#This Row],[V1]],Tabela13[[#This Row],[V2]]),"")</f>
        <v>0.95476858345021032</v>
      </c>
      <c r="AH474" s="4">
        <f>IFERROR(AVERAGE(Tabela13[[#This Row],[V1]],Tabela13[[#This Row],[V3]]),"")</f>
        <v>0.83695652173913038</v>
      </c>
      <c r="AI474" s="4">
        <f>IFERROR(AVERAGE(Tabela13[[#This Row],[V1]],Tabela13[[#This Row],[V4]]),"")</f>
        <v>1.2047685834502104</v>
      </c>
      <c r="AJ474" s="4">
        <f>IFERROR(AVERAGE(Tabela13[[#This Row],[V2]],Tabela13[[#This Row],[V1]]),"")</f>
        <v>0.95476858345021032</v>
      </c>
      <c r="AK474" s="4">
        <f>IFERROR(AVERAGE(Tabela13[[#This Row],[V2]],Tabela13[[#This Row],[V3]]),"")</f>
        <v>0.70476858345021032</v>
      </c>
      <c r="AL474" s="4">
        <f>IFERROR(AVERAGE(Tabela13[[#This Row],[V2]],Tabela13[[#This Row],[V4]]),"")</f>
        <v>1.0725806451612903</v>
      </c>
      <c r="AM474" s="4">
        <f>IFERROR(AVERAGE(Tabela13[[#This Row],[V3]],Tabela13[[#This Row],[V1]]),"")</f>
        <v>0.83695652173913038</v>
      </c>
      <c r="AN474" s="4">
        <f>IFERROR(AVERAGE(Tabela13[[#This Row],[V3]],Tabela13[[#This Row],[V2]]),"")</f>
        <v>0.70476858345021032</v>
      </c>
      <c r="AO474" s="4">
        <f>IFERROR(AVERAGE(Tabela13[[#This Row],[V3]],Tabela13[[#This Row],[V4]]),"")</f>
        <v>0.95476858345021032</v>
      </c>
      <c r="AP474" s="4">
        <f>IFERROR(AVERAGE(Tabela13[[#This Row],[V4]],Tabela13[[#This Row],[V1]]),"")</f>
        <v>1.2047685834502104</v>
      </c>
      <c r="AQ474" s="4">
        <f>IFERROR(AVERAGE(Tabela13[[#This Row],[V4]],Tabela13[[#This Row],[V2]]),"")</f>
        <v>1.0725806451612903</v>
      </c>
      <c r="AR474" s="4">
        <f>IFERROR(AVERAGE(Tabela13[[#This Row],[V4]],Tabela13[[#This Row],[V3]]),"")</f>
        <v>0.95476858345021032</v>
      </c>
      <c r="AS474" s="4">
        <f>_xlfn.STDEV.S(Tabela13[[#This Row],[V1]:[V2]])</f>
        <v>0.18694197511032876</v>
      </c>
      <c r="AT474" s="4">
        <f>_xlfn.STDEV.S(Tabela13[[#This Row],[V1]],Tabela13[[#This Row],[V3]])</f>
        <v>0.35355339059327406</v>
      </c>
      <c r="AU474" s="4">
        <f>_xlfn.STDEV.S(Tabela13[[#This Row],[V1]],Tabela13[[#This Row],[V4]])</f>
        <v>0.16661141548294528</v>
      </c>
      <c r="AV474" s="4">
        <f>_xlfn.STDEV.S(Tabela13[[#This Row],[V2]],Tabela13[[#This Row],[V1]])</f>
        <v>0.18694197511032876</v>
      </c>
      <c r="AW474" s="4">
        <f>_xlfn.STDEV.S(Tabela13[[#This Row],[V2]],Tabela13[[#This Row],[V3]])</f>
        <v>0.16661141548294525</v>
      </c>
      <c r="AX474" s="4">
        <f>_xlfn.STDEV.S(Tabela13[[#This Row],[V42]],Tabela13[[#This Row],[V44]])</f>
        <v>0.54049536570360224</v>
      </c>
      <c r="AY474" s="4">
        <f>_xlfn.STDEV.S(Tabela13[[#This Row],[V3]],Tabela13[[#This Row],[V1]])</f>
        <v>0.35355339059327406</v>
      </c>
      <c r="AZ474" s="4">
        <f>_xlfn.STDEV.S(Tabela13[[#This Row],[V3]],Tabela13[[#This Row],[V2]])</f>
        <v>0.16661141548294525</v>
      </c>
      <c r="BA474" s="4">
        <f>_xlfn.STDEV.S(Tabela13[[#This Row],[V3]],Tabela13[[#This Row],[V4]])</f>
        <v>0.52016480607621896</v>
      </c>
      <c r="BB474" s="4">
        <f>_xlfn.STDEV.S(Tabela13[[#This Row],[V4]],Tabela13[[#This Row],[V1]])</f>
        <v>0.16661141548294528</v>
      </c>
      <c r="BC474" s="4">
        <f>_xlfn.STDEV.S(Tabela13[[#This Row],[V4]],Tabela13[[#This Row],[V2]])</f>
        <v>0.35355339059327379</v>
      </c>
      <c r="BD474" s="4">
        <f>_xlfn.STDEV.S(Tabela13[[#This Row],[V4]],Tabela13[[#This Row],[V3]])</f>
        <v>0.52016480607621896</v>
      </c>
      <c r="BE474" s="4">
        <f>Tabela13[[#This Row],[V17]]/Tabela13[[#This Row],[V5]]</f>
        <v>0.19579820529366787</v>
      </c>
      <c r="BF474" s="4">
        <f>Tabela13[[#This Row],[V18]]/Tabela13[[#This Row],[V6]]</f>
        <v>0.422427427721834</v>
      </c>
      <c r="BG474" s="4">
        <f>Tabela13[[#This Row],[V19]]/Tabela13[[#This Row],[V7]]</f>
        <v>0.13829329364300347</v>
      </c>
      <c r="BH474" s="4">
        <f>Tabela13[[#This Row],[V20]]/Tabela13[[#This Row],[V8]]</f>
        <v>0.19579820529366787</v>
      </c>
      <c r="BI474" s="4">
        <f>Tabela13[[#This Row],[V21]]/Tabela13[[#This Row],[V9]]</f>
        <v>0.23640584923251737</v>
      </c>
      <c r="BJ474" s="4">
        <f>Tabela13[[#This Row],[V22]]/Tabela13[[#This Row],[V10]]</f>
        <v>0.5039204913326818</v>
      </c>
      <c r="BK474" s="4">
        <f>Tabela13[[#This Row],[V23]]/Tabela13[[#This Row],[V11]]</f>
        <v>0.422427427721834</v>
      </c>
      <c r="BL474" s="4">
        <f>Tabela13[[#This Row],[V24]]/Tabela13[[#This Row],[V12]]</f>
        <v>0.23640584923251737</v>
      </c>
      <c r="BM474" s="4">
        <f>Tabela13[[#This Row],[V25]]/Tabela13[[#This Row],[V13]]</f>
        <v>0.54480720783304315</v>
      </c>
      <c r="BN474" s="4">
        <f>Tabela13[[#This Row],[V26]]/Tabela13[[#This Row],[V14]]</f>
        <v>0.13829329364300347</v>
      </c>
      <c r="BO474" s="4">
        <f>Tabela13[[#This Row],[V27]]/Tabela13[[#This Row],[V15]]</f>
        <v>0.32962872506440566</v>
      </c>
      <c r="BP474" s="4">
        <f>Tabela13[[#This Row],[V28]]/Tabela13[[#This Row],[V16]]</f>
        <v>0.54480720783304315</v>
      </c>
      <c r="BQ474" s="4">
        <f>Tabela13[[#This Row],[V1]]-Tabela13[[#This Row],[V2]]</f>
        <v>0.26437587657784012</v>
      </c>
      <c r="BR474" s="4">
        <f>Tabela13[[#This Row],[V1]]-Tabela13[[#This Row],[V3]]</f>
        <v>0.5</v>
      </c>
      <c r="BS474" s="4">
        <f>Tabela13[[#This Row],[V1]]-Tabela13[[#This Row],[V4]]</f>
        <v>-0.23562412342215988</v>
      </c>
      <c r="BT474" s="4">
        <f>Tabela13[[#This Row],[V2]]-Tabela13[[#This Row],[V1]]</f>
        <v>-0.26437587657784012</v>
      </c>
      <c r="BU474" s="4">
        <f>Tabela13[[#This Row],[V2]]-Tabela13[[#This Row],[V3]]</f>
        <v>0.23562412342215988</v>
      </c>
      <c r="BV474" s="4">
        <f>Tabela13[[#This Row],[V2]]-Tabela13[[#This Row],[V4]]</f>
        <v>-0.5</v>
      </c>
      <c r="BW474" s="4">
        <f>AVERAGE(Tabela13[[#This Row],[V41]],Tabela13[[#This Row],[V42]])</f>
        <v>0.38218793828892006</v>
      </c>
      <c r="BX474" s="4">
        <f>AVERAGE(Tabela13[[#This Row],[V41]],Tabela13[[#This Row],[V43]])</f>
        <v>1.4375876577840119E-2</v>
      </c>
      <c r="BY474" s="4">
        <f>AVERAGE(Tabela13[[#This Row],[V41]],Tabela13[[#This Row],[V44]])</f>
        <v>0</v>
      </c>
      <c r="BZ474" s="4">
        <f>AVERAGE(Tabela13[[#This Row],[V41]],Tabela13[[#This Row],[V45]])</f>
        <v>0.25</v>
      </c>
      <c r="CA474" s="4">
        <f>AVERAGE(Tabela13[[#This Row],[V41]],Tabela13[[#This Row],[V46]])</f>
        <v>-0.11781206171107994</v>
      </c>
      <c r="CB474" s="4">
        <f>AVERAGE(Tabela13[[#This Row],[V42]],Tabela13[[#This Row],[V41]])</f>
        <v>0.38218793828892006</v>
      </c>
      <c r="CC474" s="4">
        <f>AVERAGE(Tabela13[[#This Row],[V42]],Tabela13[[#This Row],[V43]])</f>
        <v>0.13218793828892006</v>
      </c>
      <c r="CD474" s="4">
        <f>AVERAGE(Tabela13[[#This Row],[V42]],Tabela13[[#This Row],[V44]])</f>
        <v>0.11781206171107994</v>
      </c>
      <c r="CE474" s="4">
        <f>AVERAGE(Tabela13[[#This Row],[V42]],Tabela13[[#This Row],[V45]])</f>
        <v>0.36781206171107994</v>
      </c>
      <c r="CF474" s="4">
        <f>AVERAGE(Tabela13[[#This Row],[V42]],Tabela13[[#This Row],[V46]])</f>
        <v>0</v>
      </c>
      <c r="CG474" s="4">
        <f>AVERAGE(Tabela13[[#This Row],[V43]],Tabela13[[#This Row],[V41]])</f>
        <v>1.4375876577840119E-2</v>
      </c>
      <c r="CH474" s="4">
        <f>AVERAGE(Tabela13[[#This Row],[V43]],Tabela13[[#This Row],[V42]])</f>
        <v>0.13218793828892006</v>
      </c>
      <c r="CI474" s="4">
        <f>AVERAGE(Tabela13[[#This Row],[V43]],Tabela13[[#This Row],[V44]])</f>
        <v>-0.25</v>
      </c>
      <c r="CJ474" s="4">
        <f>AVERAGE(Tabela13[[#This Row],[V43]],Tabela13[[#This Row],[V45]])</f>
        <v>0</v>
      </c>
      <c r="CK474" s="4">
        <f>AVERAGE(Tabela13[[#This Row],[V43]],Tabela13[[#This Row],[V46]])</f>
        <v>-0.36781206171107994</v>
      </c>
      <c r="CL474" s="4">
        <f>AVERAGE(Tabela13[[#This Row],[V44]],Tabela13[[#This Row],[V41]])</f>
        <v>0</v>
      </c>
      <c r="CM474" s="4">
        <f>AVERAGE(Tabela13[[#This Row],[V44]],Tabela13[[#This Row],[V42]])</f>
        <v>0.11781206171107994</v>
      </c>
      <c r="CN474" s="4">
        <f>AVERAGE(Tabela13[[#This Row],[V44]],Tabela13[[#This Row],[V43]])</f>
        <v>-0.25</v>
      </c>
      <c r="CO474" s="4">
        <f>AVERAGE(Tabela13[[#This Row],[V44]],Tabela13[[#This Row],[V45]])</f>
        <v>-1.4375876577840119E-2</v>
      </c>
      <c r="CP474" s="4">
        <f>AVERAGE(Tabela13[[#This Row],[V44]],Tabela13[[#This Row],[V46]])</f>
        <v>-0.38218793828892006</v>
      </c>
      <c r="CQ474" s="4">
        <f>AVERAGE(Tabela13[[#This Row],[V45]],Tabela13[[#This Row],[V41]])</f>
        <v>0.25</v>
      </c>
      <c r="CR474" s="4">
        <f>AVERAGE(Tabela13[[#This Row],[V45]],Tabela13[[#This Row],[V42]])</f>
        <v>0.36781206171107994</v>
      </c>
      <c r="CS474" s="4">
        <f>AVERAGE(Tabela13[[#This Row],[V45]],Tabela13[[#This Row],[V43]])</f>
        <v>0</v>
      </c>
      <c r="CT474" s="4">
        <f>AVERAGE(Tabela13[[#This Row],[V45]],Tabela13[[#This Row],[V44]])</f>
        <v>-1.4375876577840119E-2</v>
      </c>
      <c r="CU474" s="4">
        <f>AVERAGE(Tabela13[[#This Row],[V45]],Tabela13[[#This Row],[V46]])</f>
        <v>-0.13218793828892006</v>
      </c>
      <c r="CV474" s="4">
        <f>AVERAGE(Tabela13[[#This Row],[V46]],Tabela13[[#This Row],[V41]])</f>
        <v>-0.11781206171107994</v>
      </c>
      <c r="CW474" s="4">
        <f>AVERAGE(Tabela13[[#This Row],[V46]],Tabela13[[#This Row],[V42]])</f>
        <v>0</v>
      </c>
      <c r="CX474" s="4">
        <f>AVERAGE(Tabela13[[#This Row],[V46]],Tabela13[[#This Row],[V43]])</f>
        <v>-0.36781206171107994</v>
      </c>
      <c r="CY474" s="4">
        <f>AVERAGE(Tabela13[[#This Row],[V46]],Tabela13[[#This Row],[V44]])</f>
        <v>-0.38218793828892006</v>
      </c>
      <c r="CZ474" s="4">
        <f>AVERAGE(Tabela13[[#This Row],[V46]],Tabela13[[#This Row],[V45]])</f>
        <v>-0.13218793828892006</v>
      </c>
      <c r="DA474" s="3">
        <f>_xlfn.STDEV.S(Tabela13[[#This Row],[V41]],Tabela13[[#This Row],[V42]])</f>
        <v>0.16661141548294525</v>
      </c>
      <c r="DB474" s="3">
        <f>_xlfn.STDEV.S(Tabela13[[#This Row],[V41]],Tabela13[[#This Row],[V43]])</f>
        <v>0.35355339059327379</v>
      </c>
      <c r="DC474" s="3">
        <f>_xlfn.STDEV.S(Tabela13[[#This Row],[V41]],Tabela13[[#This Row],[V44]])</f>
        <v>0.37388395022065701</v>
      </c>
      <c r="DD474" s="3">
        <f>_xlfn.STDEV.S(Tabela13[[#This Row],[V41]],Tabela13[[#This Row],[V45]])</f>
        <v>2.0330559627383213E-2</v>
      </c>
      <c r="DE474" s="3">
        <f>_xlfn.STDEV.S(Tabela13[[#This Row],[V41]],Tabela13[[#This Row],[V46]])</f>
        <v>0.54049536570360224</v>
      </c>
      <c r="DF474" s="3">
        <f>_xlfn.STDEV.S(Tabela13[[#This Row],[V42]],Tabela13[[#This Row],[V41]])</f>
        <v>0.16661141548294525</v>
      </c>
      <c r="DG474" s="3">
        <f>_xlfn.STDEV.S(Tabela13[[#This Row],[V42]],Tabela13[[#This Row],[V43]])</f>
        <v>0.52016480607621907</v>
      </c>
      <c r="DH474" s="3">
        <f>_xlfn.STDEV.S(Tabela13[[#This Row],[V42]],Tabela13[[#This Row],[V44]])</f>
        <v>0.54049536570360224</v>
      </c>
      <c r="DI474" s="3">
        <f>_xlfn.STDEV.S(Tabela13[[#This Row],[V42]],Tabela13[[#This Row],[V45]])</f>
        <v>0.18694197511032845</v>
      </c>
      <c r="DJ474" s="3">
        <f>_xlfn.STDEV.S(Tabela13[[#This Row],[V42]],Tabela13[[#This Row],[V46]])</f>
        <v>0.70710678118654757</v>
      </c>
      <c r="DK474" s="3">
        <f>_xlfn.STDEV.S(Tabela13[[#This Row],[V43]],Tabela13[[#This Row],[V41]])</f>
        <v>0.35355339059327379</v>
      </c>
      <c r="DL474" s="3">
        <f>_xlfn.STDEV.S(Tabela13[[#This Row],[V43]],Tabela13[[#This Row],[V42]])</f>
        <v>0.52016480607621907</v>
      </c>
      <c r="DM474" s="3">
        <f>_xlfn.STDEV.S(Tabela13[[#This Row],[V43]],Tabela13[[#This Row],[V44]])</f>
        <v>2.0330559627383213E-2</v>
      </c>
      <c r="DN474" s="3">
        <f>_xlfn.STDEV.S(Tabela13[[#This Row],[V43]],Tabela13[[#This Row],[V45]])</f>
        <v>0.33322283096589056</v>
      </c>
      <c r="DO474" s="3">
        <f>_xlfn.STDEV.S(Tabela13[[#This Row],[V43]],Tabela13[[#This Row],[V46]])</f>
        <v>0.18694197511032845</v>
      </c>
      <c r="DP474" s="3">
        <f>_xlfn.STDEV.S(Tabela13[[#This Row],[V44]],Tabela13[[#This Row],[V41]])</f>
        <v>0.37388395022065701</v>
      </c>
      <c r="DQ474" s="3">
        <f>_xlfn.STDEV.S(Tabela13[[#This Row],[V44]],Tabela13[[#This Row],[V42]])</f>
        <v>0.54049536570360224</v>
      </c>
      <c r="DR474" s="3">
        <f>_xlfn.STDEV.S(Tabela13[[#This Row],[V44]],Tabela13[[#This Row],[V43]])</f>
        <v>2.0330559627383213E-2</v>
      </c>
      <c r="DS474" s="3">
        <f>_xlfn.STDEV.S(Tabela13[[#This Row],[V44]],Tabela13[[#This Row],[V45]])</f>
        <v>0.35355339059327379</v>
      </c>
      <c r="DT474" s="3">
        <f>_xlfn.STDEV.S(Tabela13[[#This Row],[V44]],Tabela13[[#This Row],[V46]])</f>
        <v>0.16661141548294525</v>
      </c>
      <c r="DU474" s="3">
        <f>_xlfn.STDEV.S(Tabela13[[#This Row],[V45]],Tabela13[[#This Row],[V41]])</f>
        <v>2.0330559627383213E-2</v>
      </c>
      <c r="DV474" s="3">
        <f>_xlfn.STDEV.S(Tabela13[[#This Row],[V45]],Tabela13[[#This Row],[V42]])</f>
        <v>0.18694197511032845</v>
      </c>
      <c r="DW474" s="3">
        <f>_xlfn.STDEV.S(Tabela13[[#This Row],[V45]],Tabela13[[#This Row],[V43]])</f>
        <v>0.33322283096589056</v>
      </c>
      <c r="DX474" s="3">
        <f>_xlfn.STDEV.S(Tabela13[[#This Row],[V45]],Tabela13[[#This Row],[V44]])</f>
        <v>0.35355339059327379</v>
      </c>
      <c r="DY474" s="3">
        <f>_xlfn.STDEV.S(Tabela13[[#This Row],[V45]],Tabela13[[#This Row],[V46]])</f>
        <v>0.52016480607621907</v>
      </c>
      <c r="DZ474" s="3">
        <f>_xlfn.STDEV.S(Tabela13[[#This Row],[V46]],Tabela13[[#This Row],[V41]])</f>
        <v>0.54049536570360224</v>
      </c>
      <c r="EA474" s="3">
        <f>_xlfn.STDEV.S(Tabela13[[#This Row],[V46]],Tabela13[[#This Row],[V42]])</f>
        <v>0.70710678118654757</v>
      </c>
      <c r="EB474" s="3">
        <f>_xlfn.STDEV.S(Tabela13[[#This Row],[V46]],Tabela13[[#This Row],[V43]])</f>
        <v>0.18694197511032845</v>
      </c>
      <c r="EC474" s="3">
        <f>_xlfn.STDEV.S(Tabela13[[#This Row],[V46]],Tabela13[[#This Row],[V44]])</f>
        <v>0.16661141548294525</v>
      </c>
      <c r="ED474" s="3">
        <f>_xlfn.STDEV.S(Tabela13[[#This Row],[V46]],Tabela13[[#This Row],[V45]])</f>
        <v>0.52016480607621907</v>
      </c>
      <c r="EE474" s="3">
        <f t="shared" si="524"/>
        <v>0.43594106142877048</v>
      </c>
      <c r="EF474" s="3">
        <f t="shared" si="525"/>
        <v>24.593518779805276</v>
      </c>
      <c r="EG474" s="3" t="str">
        <f t="shared" si="526"/>
        <v/>
      </c>
      <c r="EH474" s="3">
        <f t="shared" si="527"/>
        <v>8.1322238509532851E-2</v>
      </c>
      <c r="EI474" s="3">
        <f t="shared" si="528"/>
        <v>-4.5877761398412904</v>
      </c>
      <c r="EJ474" s="3">
        <f t="shared" si="529"/>
        <v>0.43594106142877048</v>
      </c>
      <c r="EK474" s="3">
        <f t="shared" si="530"/>
        <v>3.935039859229116</v>
      </c>
      <c r="EL474" s="3">
        <f t="shared" si="531"/>
        <v>4.5877761398412904</v>
      </c>
      <c r="EM474" s="3">
        <f t="shared" si="532"/>
        <v>0.50825406388432481</v>
      </c>
      <c r="EN474" s="3" t="str">
        <f t="shared" si="533"/>
        <v/>
      </c>
      <c r="EO474" s="3">
        <f t="shared" si="534"/>
        <v>24.593518779805276</v>
      </c>
      <c r="EP474" s="3">
        <f t="shared" si="535"/>
        <v>3.935039859229116</v>
      </c>
      <c r="EQ474" s="3">
        <f t="shared" si="536"/>
        <v>-8.1322238509532851E-2</v>
      </c>
      <c r="ER474" s="3" t="str">
        <f t="shared" si="537"/>
        <v/>
      </c>
      <c r="ES474" s="3" t="str">
        <f t="shared" si="538"/>
        <v/>
      </c>
      <c r="ET474" s="3" t="str">
        <f t="shared" si="539"/>
        <v/>
      </c>
      <c r="EU474" s="3" t="str">
        <f t="shared" si="540"/>
        <v/>
      </c>
      <c r="EV474" s="3">
        <f t="shared" si="541"/>
        <v>-8.1322238509532851E-2</v>
      </c>
      <c r="EW474" s="3">
        <f t="shared" si="542"/>
        <v>-24.593518779805276</v>
      </c>
      <c r="EX474" s="3">
        <f t="shared" si="543"/>
        <v>-0.43594106142877048</v>
      </c>
      <c r="EY474" s="3">
        <f t="shared" si="544"/>
        <v>8.1322238509532851E-2</v>
      </c>
      <c r="EZ474" s="3">
        <f t="shared" si="545"/>
        <v>0.50825406388432481</v>
      </c>
      <c r="FA474" s="3" t="str">
        <f t="shared" si="546"/>
        <v/>
      </c>
      <c r="FB474" s="3">
        <f t="shared" si="547"/>
        <v>-24.593518779805276</v>
      </c>
      <c r="FC474" s="3">
        <f t="shared" si="548"/>
        <v>-3.935039859229116</v>
      </c>
      <c r="FD474" s="3">
        <f t="shared" si="549"/>
        <v>-4.5877761398412904</v>
      </c>
      <c r="FE474" s="3" t="str">
        <f t="shared" si="550"/>
        <v/>
      </c>
      <c r="FF474" s="3">
        <f t="shared" si="551"/>
        <v>-0.50825406388432481</v>
      </c>
      <c r="FG474" s="3">
        <f t="shared" si="552"/>
        <v>-0.43594106142877048</v>
      </c>
      <c r="FH474" s="3">
        <f t="shared" si="553"/>
        <v>-3.935039859229116</v>
      </c>
      <c r="FI474" s="4">
        <f t="shared" si="554"/>
        <v>1.2903225806451613</v>
      </c>
      <c r="FJ474" s="4">
        <f t="shared" si="555"/>
        <v>0.17391304347826086</v>
      </c>
      <c r="FK474" s="4">
        <f t="shared" si="556"/>
        <v>0.7187440773264262</v>
      </c>
      <c r="FL474" s="4">
        <f t="shared" si="557"/>
        <v>2.0560363889064375</v>
      </c>
      <c r="FM474" s="4">
        <f>Tabela13[[#This Row],[V139]]-Tabela13[[#This Row],[V140]]</f>
        <v>-1.3372923115800113</v>
      </c>
      <c r="FN474" s="4">
        <f>Tabela13[[#This Row],[V1]]-Tabela13[[#This Row],[V2]]/2</f>
        <v>0.67566619915848525</v>
      </c>
      <c r="FO474" s="4">
        <f>Tabela13[[#This Row],[V1]]-Tabela13[[#This Row],[V3]]/2</f>
        <v>0.79347826086956519</v>
      </c>
      <c r="FP474" s="4">
        <f>Tabela13[[#This Row],[V1]]-Tabela13[[#This Row],[V4]]/2</f>
        <v>0.42566619915848525</v>
      </c>
      <c r="FQ474" s="4">
        <f>Tabela13[[#This Row],[V2]]-Tabela13[[#This Row],[V1]]/2</f>
        <v>0.27910238429172507</v>
      </c>
      <c r="FR474" s="4">
        <f>Tabela13[[#This Row],[V2]]-Tabela13[[#This Row],[V3]]/2</f>
        <v>0.52910238429172507</v>
      </c>
      <c r="FS474" s="4">
        <f>Tabela13[[#This Row],[V2]]-Tabela13[[#This Row],[V4]]/2</f>
        <v>0.16129032258064513</v>
      </c>
      <c r="FT474" s="4">
        <f t="shared" si="558"/>
        <v>0.59420719757723151</v>
      </c>
      <c r="FU474" s="4">
        <f t="shared" si="559"/>
        <v>0.67075160168479575</v>
      </c>
      <c r="FV474" s="4">
        <f t="shared" si="560"/>
        <v>0.40243478877225719</v>
      </c>
      <c r="FW474" s="4">
        <f t="shared" si="561"/>
        <v>0.27217615046400101</v>
      </c>
      <c r="FX474" s="4">
        <f t="shared" si="562"/>
        <v>0.48665754970850661</v>
      </c>
      <c r="FY474" s="4">
        <f t="shared" si="563"/>
        <v>0.15991312315821923</v>
      </c>
      <c r="FZ474" s="4">
        <f t="shared" si="564"/>
        <v>106.95729556390167</v>
      </c>
      <c r="GA474" s="4">
        <f t="shared" si="565"/>
        <v>120.73528830326323</v>
      </c>
      <c r="GB474" s="4">
        <f t="shared" si="566"/>
        <v>72.438261979006285</v>
      </c>
      <c r="GC474" s="4">
        <f t="shared" si="567"/>
        <v>48.991707083520183</v>
      </c>
      <c r="GD474" s="4">
        <f t="shared" si="568"/>
        <v>87.598358947531182</v>
      </c>
      <c r="GE474" s="4">
        <f t="shared" si="569"/>
        <v>28.784362168479461</v>
      </c>
      <c r="GF474" s="4">
        <f>Tabela13[[#This Row],[V1]]-Tabela13[[#This Row],[V2]]/Tabela13[[#This Row],[V2]]</f>
        <v>8.6956521739130377E-2</v>
      </c>
      <c r="GG474" s="4">
        <f>Tabela13[[#This Row],[V1]]-Tabela13[[#This Row],[V3]]/Tabela13[[#This Row],[V3]]</f>
        <v>8.6956521739130377E-2</v>
      </c>
      <c r="GH474" s="4">
        <f>Tabela13[[#This Row],[V1]]-Tabela13[[#This Row],[V4]]/Tabela13[[#This Row],[V4]]</f>
        <v>8.6956521739130377E-2</v>
      </c>
      <c r="GI474" s="4">
        <f>Tabela13[[#This Row],[V2]]-Tabela13[[#This Row],[V1]]/Tabela13[[#This Row],[V1]]</f>
        <v>-0.17741935483870974</v>
      </c>
      <c r="GJ474" s="4">
        <f>Tabela13[[#This Row],[V2]]-Tabela13[[#This Row],[V3]]/Tabela13[[#This Row],[V3]]</f>
        <v>-0.17741935483870974</v>
      </c>
      <c r="GK474" s="4">
        <f>Tabela13[[#This Row],[V2]]-Tabela13[[#This Row],[V4]]/Tabela13[[#This Row],[V4]]</f>
        <v>-0.17741935483870974</v>
      </c>
      <c r="GL474" s="4">
        <f t="shared" si="570"/>
        <v>0.31912313586788749</v>
      </c>
      <c r="GM474" s="4">
        <f t="shared" si="571"/>
        <v>0.95476858345021021</v>
      </c>
      <c r="GN474" s="4">
        <f t="shared" si="572"/>
        <v>0.33424134538935557</v>
      </c>
      <c r="GO474" s="3">
        <f t="shared" si="573"/>
        <v>1</v>
      </c>
      <c r="GP474" s="3">
        <v>100</v>
      </c>
      <c r="GQ474" s="3">
        <f t="shared" si="574"/>
        <v>4.75</v>
      </c>
      <c r="GR474" s="3">
        <f t="shared" si="575"/>
        <v>475</v>
      </c>
      <c r="GS474" s="34">
        <f>COUNTIF($D$2:D473,Tabela13[[#This Row],[HomeTeam]])</f>
        <v>23</v>
      </c>
      <c r="GT474" s="34">
        <f>COUNTIF($E$2:E473,Tabela13[[#This Row],[AwayTeam]])</f>
        <v>23</v>
      </c>
      <c r="GU474" s="3">
        <f>IFERROR(AVERAGEIFS($AD$2:AD473,$D$2:D473,Tabela13[[#This Row],[HomeTeam]],$GS$2:GS473,"&gt;="&amp;Tabela13[[#This Row],[Contagem_H]]-5),"")</f>
        <v>0.68769355644355645</v>
      </c>
      <c r="GV474" s="3">
        <f>IFERROR(AVERAGEIFS($G$2:G473,$E$2:E473,Tabela13[[#This Row],[AwayTeam]],$GT$2:GT473,"&gt;="&amp;Tabela13[[#This Row],[Contagem_A]]-5),"")</f>
        <v>2</v>
      </c>
      <c r="GW474" s="3">
        <f>IFERROR(AVERAGEIFS($GQ$2:GQ473,$D$2:D473,Tabela13[[#This Row],[HomeTeam]],$GS$2:GS473,"&gt;="&amp;Tabela13[[#This Row],[Contagem_H]]-5),"")</f>
        <v>0.246</v>
      </c>
    </row>
    <row r="475" spans="1:205" x14ac:dyDescent="0.25">
      <c r="A475" t="s">
        <v>127</v>
      </c>
      <c r="B475" t="s">
        <v>295</v>
      </c>
      <c r="C475" t="s">
        <v>173</v>
      </c>
      <c r="D475" t="s">
        <v>28</v>
      </c>
      <c r="E475" t="s">
        <v>27</v>
      </c>
      <c r="F475" s="3">
        <v>1</v>
      </c>
      <c r="G475" s="3">
        <v>1</v>
      </c>
      <c r="H475" s="3" t="str">
        <f t="shared" si="576"/>
        <v>D</v>
      </c>
      <c r="I475" s="3">
        <v>2.2999999999999998</v>
      </c>
      <c r="J475" s="3">
        <v>3.7</v>
      </c>
      <c r="K475" s="3">
        <v>2.9</v>
      </c>
      <c r="L475" s="3">
        <v>1.67</v>
      </c>
      <c r="M475" s="3">
        <v>2.2000000000000002</v>
      </c>
      <c r="N475" s="3">
        <f t="shared" si="505"/>
        <v>2</v>
      </c>
      <c r="O475" s="3">
        <f t="shared" si="506"/>
        <v>1</v>
      </c>
      <c r="P475" s="3">
        <f t="shared" si="507"/>
        <v>1</v>
      </c>
      <c r="Q475" s="3">
        <f t="shared" si="508"/>
        <v>4.9880465172819077E-2</v>
      </c>
      <c r="R475" s="3">
        <f t="shared" si="509"/>
        <v>5.3347849755035481E-2</v>
      </c>
      <c r="S475" s="3">
        <f t="shared" si="510"/>
        <v>2.4147250698974836</v>
      </c>
      <c r="T475" s="3">
        <f t="shared" si="511"/>
        <v>3.8845577211394309</v>
      </c>
      <c r="U475" s="3">
        <f t="shared" si="512"/>
        <v>3.0446533490011753</v>
      </c>
      <c r="V475" s="3">
        <f t="shared" si="513"/>
        <v>1.7533003768386077</v>
      </c>
      <c r="W475" s="3">
        <f t="shared" si="514"/>
        <v>2.3097370233802024</v>
      </c>
      <c r="X475" s="4">
        <f t="shared" si="515"/>
        <v>0.43478260869565222</v>
      </c>
      <c r="Y475" s="4">
        <f t="shared" si="516"/>
        <v>0.27027027027027023</v>
      </c>
      <c r="Z475" s="4">
        <f t="shared" si="517"/>
        <v>0.34482758620689657</v>
      </c>
      <c r="AA475" s="4">
        <f t="shared" si="518"/>
        <v>0.5988023952095809</v>
      </c>
      <c r="AB475" s="4">
        <f t="shared" si="519"/>
        <v>0.45454545454545453</v>
      </c>
      <c r="AC475" s="4">
        <f t="shared" si="520"/>
        <v>0.71739130434782616</v>
      </c>
      <c r="AD475" s="4">
        <f t="shared" si="521"/>
        <v>0.67241379310344829</v>
      </c>
      <c r="AE475" s="4">
        <f t="shared" si="522"/>
        <v>0.71739130434782616</v>
      </c>
      <c r="AF475" s="4">
        <f t="shared" si="523"/>
        <v>0.67241379310344829</v>
      </c>
      <c r="AG475" s="4">
        <f>IFERROR(AVERAGE(Tabela13[[#This Row],[V1]],Tabela13[[#This Row],[V2]]),"")</f>
        <v>0.69490254872563728</v>
      </c>
      <c r="AH475" s="4">
        <f>IFERROR(AVERAGE(Tabela13[[#This Row],[V1]],Tabela13[[#This Row],[V3]]),"")</f>
        <v>0.71739130434782616</v>
      </c>
      <c r="AI475" s="4">
        <f>IFERROR(AVERAGE(Tabela13[[#This Row],[V1]],Tabela13[[#This Row],[V4]]),"")</f>
        <v>0.69490254872563728</v>
      </c>
      <c r="AJ475" s="4">
        <f>IFERROR(AVERAGE(Tabela13[[#This Row],[V2]],Tabela13[[#This Row],[V1]]),"")</f>
        <v>0.69490254872563728</v>
      </c>
      <c r="AK475" s="4">
        <f>IFERROR(AVERAGE(Tabela13[[#This Row],[V2]],Tabela13[[#This Row],[V3]]),"")</f>
        <v>0.69490254872563728</v>
      </c>
      <c r="AL475" s="4">
        <f>IFERROR(AVERAGE(Tabela13[[#This Row],[V2]],Tabela13[[#This Row],[V4]]),"")</f>
        <v>0.67241379310344829</v>
      </c>
      <c r="AM475" s="4">
        <f>IFERROR(AVERAGE(Tabela13[[#This Row],[V3]],Tabela13[[#This Row],[V1]]),"")</f>
        <v>0.71739130434782616</v>
      </c>
      <c r="AN475" s="4">
        <f>IFERROR(AVERAGE(Tabela13[[#This Row],[V3]],Tabela13[[#This Row],[V2]]),"")</f>
        <v>0.69490254872563728</v>
      </c>
      <c r="AO475" s="4">
        <f>IFERROR(AVERAGE(Tabela13[[#This Row],[V3]],Tabela13[[#This Row],[V4]]),"")</f>
        <v>0.69490254872563728</v>
      </c>
      <c r="AP475" s="4">
        <f>IFERROR(AVERAGE(Tabela13[[#This Row],[V4]],Tabela13[[#This Row],[V1]]),"")</f>
        <v>0.69490254872563728</v>
      </c>
      <c r="AQ475" s="4">
        <f>IFERROR(AVERAGE(Tabela13[[#This Row],[V4]],Tabela13[[#This Row],[V2]]),"")</f>
        <v>0.67241379310344829</v>
      </c>
      <c r="AR475" s="4">
        <f>IFERROR(AVERAGE(Tabela13[[#This Row],[V4]],Tabela13[[#This Row],[V3]]),"")</f>
        <v>0.69490254872563728</v>
      </c>
      <c r="AS475" s="4">
        <f>_xlfn.STDEV.S(Tabela13[[#This Row],[V1]:[V2]])</f>
        <v>3.1803903201793791E-2</v>
      </c>
      <c r="AT475" s="4">
        <f>_xlfn.STDEV.S(Tabela13[[#This Row],[V1]],Tabela13[[#This Row],[V3]])</f>
        <v>0</v>
      </c>
      <c r="AU475" s="4">
        <f>_xlfn.STDEV.S(Tabela13[[#This Row],[V1]],Tabela13[[#This Row],[V4]])</f>
        <v>3.1803903201793791E-2</v>
      </c>
      <c r="AV475" s="4">
        <f>_xlfn.STDEV.S(Tabela13[[#This Row],[V2]],Tabela13[[#This Row],[V1]])</f>
        <v>3.1803903201793791E-2</v>
      </c>
      <c r="AW475" s="4">
        <f>_xlfn.STDEV.S(Tabela13[[#This Row],[V2]],Tabela13[[#This Row],[V3]])</f>
        <v>3.1803903201793791E-2</v>
      </c>
      <c r="AX475" s="4">
        <f>_xlfn.STDEV.S(Tabela13[[#This Row],[V42]],Tabela13[[#This Row],[V44]])</f>
        <v>3.1803903201793791E-2</v>
      </c>
      <c r="AY475" s="4">
        <f>_xlfn.STDEV.S(Tabela13[[#This Row],[V3]],Tabela13[[#This Row],[V1]])</f>
        <v>0</v>
      </c>
      <c r="AZ475" s="4">
        <f>_xlfn.STDEV.S(Tabela13[[#This Row],[V3]],Tabela13[[#This Row],[V2]])</f>
        <v>3.1803903201793791E-2</v>
      </c>
      <c r="BA475" s="4">
        <f>_xlfn.STDEV.S(Tabela13[[#This Row],[V3]],Tabela13[[#This Row],[V4]])</f>
        <v>3.1803903201793791E-2</v>
      </c>
      <c r="BB475" s="4">
        <f>_xlfn.STDEV.S(Tabela13[[#This Row],[V4]],Tabela13[[#This Row],[V1]])</f>
        <v>3.1803903201793791E-2</v>
      </c>
      <c r="BC475" s="4">
        <f>_xlfn.STDEV.S(Tabela13[[#This Row],[V4]],Tabela13[[#This Row],[V2]])</f>
        <v>0</v>
      </c>
      <c r="BD475" s="4">
        <f>_xlfn.STDEV.S(Tabela13[[#This Row],[V4]],Tabela13[[#This Row],[V3]])</f>
        <v>3.1803903201793791E-2</v>
      </c>
      <c r="BE475" s="4">
        <f>Tabela13[[#This Row],[V17]]/Tabela13[[#This Row],[V5]]</f>
        <v>4.5767429203012848E-2</v>
      </c>
      <c r="BF475" s="4">
        <f>Tabela13[[#This Row],[V18]]/Tabela13[[#This Row],[V6]]</f>
        <v>0</v>
      </c>
      <c r="BG475" s="4">
        <f>Tabela13[[#This Row],[V19]]/Tabela13[[#This Row],[V7]]</f>
        <v>4.5767429203012848E-2</v>
      </c>
      <c r="BH475" s="4">
        <f>Tabela13[[#This Row],[V20]]/Tabela13[[#This Row],[V8]]</f>
        <v>4.5767429203012848E-2</v>
      </c>
      <c r="BI475" s="4">
        <f>Tabela13[[#This Row],[V21]]/Tabela13[[#This Row],[V9]]</f>
        <v>4.5767429203012848E-2</v>
      </c>
      <c r="BJ475" s="4">
        <f>Tabela13[[#This Row],[V22]]/Tabela13[[#This Row],[V10]]</f>
        <v>4.7298112453949742E-2</v>
      </c>
      <c r="BK475" s="4">
        <f>Tabela13[[#This Row],[V23]]/Tabela13[[#This Row],[V11]]</f>
        <v>0</v>
      </c>
      <c r="BL475" s="4">
        <f>Tabela13[[#This Row],[V24]]/Tabela13[[#This Row],[V12]]</f>
        <v>4.5767429203012848E-2</v>
      </c>
      <c r="BM475" s="4">
        <f>Tabela13[[#This Row],[V25]]/Tabela13[[#This Row],[V13]]</f>
        <v>4.5767429203012848E-2</v>
      </c>
      <c r="BN475" s="4">
        <f>Tabela13[[#This Row],[V26]]/Tabela13[[#This Row],[V14]]</f>
        <v>4.5767429203012848E-2</v>
      </c>
      <c r="BO475" s="4">
        <f>Tabela13[[#This Row],[V27]]/Tabela13[[#This Row],[V15]]</f>
        <v>0</v>
      </c>
      <c r="BP475" s="4">
        <f>Tabela13[[#This Row],[V28]]/Tabela13[[#This Row],[V16]]</f>
        <v>4.5767429203012848E-2</v>
      </c>
      <c r="BQ475" s="4">
        <f>Tabela13[[#This Row],[V1]]-Tabela13[[#This Row],[V2]]</f>
        <v>4.4977511244377877E-2</v>
      </c>
      <c r="BR475" s="4">
        <f>Tabela13[[#This Row],[V1]]-Tabela13[[#This Row],[V3]]</f>
        <v>0</v>
      </c>
      <c r="BS475" s="4">
        <f>Tabela13[[#This Row],[V1]]-Tabela13[[#This Row],[V4]]</f>
        <v>4.4977511244377877E-2</v>
      </c>
      <c r="BT475" s="4">
        <f>Tabela13[[#This Row],[V2]]-Tabela13[[#This Row],[V1]]</f>
        <v>-4.4977511244377877E-2</v>
      </c>
      <c r="BU475" s="4">
        <f>Tabela13[[#This Row],[V2]]-Tabela13[[#This Row],[V3]]</f>
        <v>-4.4977511244377877E-2</v>
      </c>
      <c r="BV475" s="4">
        <f>Tabela13[[#This Row],[V2]]-Tabela13[[#This Row],[V4]]</f>
        <v>0</v>
      </c>
      <c r="BW475" s="4">
        <f>AVERAGE(Tabela13[[#This Row],[V41]],Tabela13[[#This Row],[V42]])</f>
        <v>2.2488755622188938E-2</v>
      </c>
      <c r="BX475" s="4">
        <f>AVERAGE(Tabela13[[#This Row],[V41]],Tabela13[[#This Row],[V43]])</f>
        <v>4.4977511244377877E-2</v>
      </c>
      <c r="BY475" s="4">
        <f>AVERAGE(Tabela13[[#This Row],[V41]],Tabela13[[#This Row],[V44]])</f>
        <v>0</v>
      </c>
      <c r="BZ475" s="4">
        <f>AVERAGE(Tabela13[[#This Row],[V41]],Tabela13[[#This Row],[V45]])</f>
        <v>0</v>
      </c>
      <c r="CA475" s="4">
        <f>AVERAGE(Tabela13[[#This Row],[V41]],Tabela13[[#This Row],[V46]])</f>
        <v>2.2488755622188938E-2</v>
      </c>
      <c r="CB475" s="4">
        <f>AVERAGE(Tabela13[[#This Row],[V42]],Tabela13[[#This Row],[V41]])</f>
        <v>2.2488755622188938E-2</v>
      </c>
      <c r="CC475" s="4">
        <f>AVERAGE(Tabela13[[#This Row],[V42]],Tabela13[[#This Row],[V43]])</f>
        <v>2.2488755622188938E-2</v>
      </c>
      <c r="CD475" s="4">
        <f>AVERAGE(Tabela13[[#This Row],[V42]],Tabela13[[#This Row],[V44]])</f>
        <v>-2.2488755622188938E-2</v>
      </c>
      <c r="CE475" s="4">
        <f>AVERAGE(Tabela13[[#This Row],[V42]],Tabela13[[#This Row],[V45]])</f>
        <v>-2.2488755622188938E-2</v>
      </c>
      <c r="CF475" s="4">
        <f>AVERAGE(Tabela13[[#This Row],[V42]],Tabela13[[#This Row],[V46]])</f>
        <v>0</v>
      </c>
      <c r="CG475" s="4">
        <f>AVERAGE(Tabela13[[#This Row],[V43]],Tabela13[[#This Row],[V41]])</f>
        <v>4.4977511244377877E-2</v>
      </c>
      <c r="CH475" s="4">
        <f>AVERAGE(Tabela13[[#This Row],[V43]],Tabela13[[#This Row],[V42]])</f>
        <v>2.2488755622188938E-2</v>
      </c>
      <c r="CI475" s="4">
        <f>AVERAGE(Tabela13[[#This Row],[V43]],Tabela13[[#This Row],[V44]])</f>
        <v>0</v>
      </c>
      <c r="CJ475" s="4">
        <f>AVERAGE(Tabela13[[#This Row],[V43]],Tabela13[[#This Row],[V45]])</f>
        <v>0</v>
      </c>
      <c r="CK475" s="4">
        <f>AVERAGE(Tabela13[[#This Row],[V43]],Tabela13[[#This Row],[V46]])</f>
        <v>2.2488755622188938E-2</v>
      </c>
      <c r="CL475" s="4">
        <f>AVERAGE(Tabela13[[#This Row],[V44]],Tabela13[[#This Row],[V41]])</f>
        <v>0</v>
      </c>
      <c r="CM475" s="4">
        <f>AVERAGE(Tabela13[[#This Row],[V44]],Tabela13[[#This Row],[V42]])</f>
        <v>-2.2488755622188938E-2</v>
      </c>
      <c r="CN475" s="4">
        <f>AVERAGE(Tabela13[[#This Row],[V44]],Tabela13[[#This Row],[V43]])</f>
        <v>0</v>
      </c>
      <c r="CO475" s="4">
        <f>AVERAGE(Tabela13[[#This Row],[V44]],Tabela13[[#This Row],[V45]])</f>
        <v>-4.4977511244377877E-2</v>
      </c>
      <c r="CP475" s="4">
        <f>AVERAGE(Tabela13[[#This Row],[V44]],Tabela13[[#This Row],[V46]])</f>
        <v>-2.2488755622188938E-2</v>
      </c>
      <c r="CQ475" s="4">
        <f>AVERAGE(Tabela13[[#This Row],[V45]],Tabela13[[#This Row],[V41]])</f>
        <v>0</v>
      </c>
      <c r="CR475" s="4">
        <f>AVERAGE(Tabela13[[#This Row],[V45]],Tabela13[[#This Row],[V42]])</f>
        <v>-2.2488755622188938E-2</v>
      </c>
      <c r="CS475" s="4">
        <f>AVERAGE(Tabela13[[#This Row],[V45]],Tabela13[[#This Row],[V43]])</f>
        <v>0</v>
      </c>
      <c r="CT475" s="4">
        <f>AVERAGE(Tabela13[[#This Row],[V45]],Tabela13[[#This Row],[V44]])</f>
        <v>-4.4977511244377877E-2</v>
      </c>
      <c r="CU475" s="4">
        <f>AVERAGE(Tabela13[[#This Row],[V45]],Tabela13[[#This Row],[V46]])</f>
        <v>-2.2488755622188938E-2</v>
      </c>
      <c r="CV475" s="4">
        <f>AVERAGE(Tabela13[[#This Row],[V46]],Tabela13[[#This Row],[V41]])</f>
        <v>2.2488755622188938E-2</v>
      </c>
      <c r="CW475" s="4">
        <f>AVERAGE(Tabela13[[#This Row],[V46]],Tabela13[[#This Row],[V42]])</f>
        <v>0</v>
      </c>
      <c r="CX475" s="4">
        <f>AVERAGE(Tabela13[[#This Row],[V46]],Tabela13[[#This Row],[V43]])</f>
        <v>2.2488755622188938E-2</v>
      </c>
      <c r="CY475" s="4">
        <f>AVERAGE(Tabela13[[#This Row],[V46]],Tabela13[[#This Row],[V44]])</f>
        <v>-2.2488755622188938E-2</v>
      </c>
      <c r="CZ475" s="4">
        <f>AVERAGE(Tabela13[[#This Row],[V46]],Tabela13[[#This Row],[V45]])</f>
        <v>-2.2488755622188938E-2</v>
      </c>
      <c r="DA475" s="3">
        <f>_xlfn.STDEV.S(Tabela13[[#This Row],[V41]],Tabela13[[#This Row],[V42]])</f>
        <v>3.1803903201793791E-2</v>
      </c>
      <c r="DB475" s="3">
        <f>_xlfn.STDEV.S(Tabela13[[#This Row],[V41]],Tabela13[[#This Row],[V43]])</f>
        <v>0</v>
      </c>
      <c r="DC475" s="3">
        <f>_xlfn.STDEV.S(Tabela13[[#This Row],[V41]],Tabela13[[#This Row],[V44]])</f>
        <v>6.3607806403587583E-2</v>
      </c>
      <c r="DD475" s="3">
        <f>_xlfn.STDEV.S(Tabela13[[#This Row],[V41]],Tabela13[[#This Row],[V45]])</f>
        <v>6.3607806403587583E-2</v>
      </c>
      <c r="DE475" s="3">
        <f>_xlfn.STDEV.S(Tabela13[[#This Row],[V41]],Tabela13[[#This Row],[V46]])</f>
        <v>3.1803903201793791E-2</v>
      </c>
      <c r="DF475" s="3">
        <f>_xlfn.STDEV.S(Tabela13[[#This Row],[V42]],Tabela13[[#This Row],[V41]])</f>
        <v>3.1803903201793791E-2</v>
      </c>
      <c r="DG475" s="3">
        <f>_xlfn.STDEV.S(Tabela13[[#This Row],[V42]],Tabela13[[#This Row],[V43]])</f>
        <v>3.1803903201793791E-2</v>
      </c>
      <c r="DH475" s="3">
        <f>_xlfn.STDEV.S(Tabela13[[#This Row],[V42]],Tabela13[[#This Row],[V44]])</f>
        <v>3.1803903201793791E-2</v>
      </c>
      <c r="DI475" s="3">
        <f>_xlfn.STDEV.S(Tabela13[[#This Row],[V42]],Tabela13[[#This Row],[V45]])</f>
        <v>3.1803903201793791E-2</v>
      </c>
      <c r="DJ475" s="3">
        <f>_xlfn.STDEV.S(Tabela13[[#This Row],[V42]],Tabela13[[#This Row],[V46]])</f>
        <v>0</v>
      </c>
      <c r="DK475" s="3">
        <f>_xlfn.STDEV.S(Tabela13[[#This Row],[V43]],Tabela13[[#This Row],[V41]])</f>
        <v>0</v>
      </c>
      <c r="DL475" s="3">
        <f>_xlfn.STDEV.S(Tabela13[[#This Row],[V43]],Tabela13[[#This Row],[V42]])</f>
        <v>3.1803903201793791E-2</v>
      </c>
      <c r="DM475" s="3">
        <f>_xlfn.STDEV.S(Tabela13[[#This Row],[V43]],Tabela13[[#This Row],[V44]])</f>
        <v>6.3607806403587583E-2</v>
      </c>
      <c r="DN475" s="3">
        <f>_xlfn.STDEV.S(Tabela13[[#This Row],[V43]],Tabela13[[#This Row],[V45]])</f>
        <v>6.3607806403587583E-2</v>
      </c>
      <c r="DO475" s="3">
        <f>_xlfn.STDEV.S(Tabela13[[#This Row],[V43]],Tabela13[[#This Row],[V46]])</f>
        <v>3.1803903201793791E-2</v>
      </c>
      <c r="DP475" s="3">
        <f>_xlfn.STDEV.S(Tabela13[[#This Row],[V44]],Tabela13[[#This Row],[V41]])</f>
        <v>6.3607806403587583E-2</v>
      </c>
      <c r="DQ475" s="3">
        <f>_xlfn.STDEV.S(Tabela13[[#This Row],[V44]],Tabela13[[#This Row],[V42]])</f>
        <v>3.1803903201793791E-2</v>
      </c>
      <c r="DR475" s="3">
        <f>_xlfn.STDEV.S(Tabela13[[#This Row],[V44]],Tabela13[[#This Row],[V43]])</f>
        <v>6.3607806403587583E-2</v>
      </c>
      <c r="DS475" s="3">
        <f>_xlfn.STDEV.S(Tabela13[[#This Row],[V44]],Tabela13[[#This Row],[V45]])</f>
        <v>0</v>
      </c>
      <c r="DT475" s="3">
        <f>_xlfn.STDEV.S(Tabela13[[#This Row],[V44]],Tabela13[[#This Row],[V46]])</f>
        <v>3.1803903201793791E-2</v>
      </c>
      <c r="DU475" s="3">
        <f>_xlfn.STDEV.S(Tabela13[[#This Row],[V45]],Tabela13[[#This Row],[V41]])</f>
        <v>6.3607806403587583E-2</v>
      </c>
      <c r="DV475" s="3">
        <f>_xlfn.STDEV.S(Tabela13[[#This Row],[V45]],Tabela13[[#This Row],[V42]])</f>
        <v>3.1803903201793791E-2</v>
      </c>
      <c r="DW475" s="3">
        <f>_xlfn.STDEV.S(Tabela13[[#This Row],[V45]],Tabela13[[#This Row],[V43]])</f>
        <v>6.3607806403587583E-2</v>
      </c>
      <c r="DX475" s="3">
        <f>_xlfn.STDEV.S(Tabela13[[#This Row],[V45]],Tabela13[[#This Row],[V44]])</f>
        <v>0</v>
      </c>
      <c r="DY475" s="3">
        <f>_xlfn.STDEV.S(Tabela13[[#This Row],[V45]],Tabela13[[#This Row],[V46]])</f>
        <v>3.1803903201793791E-2</v>
      </c>
      <c r="DZ475" s="3">
        <f>_xlfn.STDEV.S(Tabela13[[#This Row],[V46]],Tabela13[[#This Row],[V41]])</f>
        <v>3.1803903201793791E-2</v>
      </c>
      <c r="EA475" s="3">
        <f>_xlfn.STDEV.S(Tabela13[[#This Row],[V46]],Tabela13[[#This Row],[V42]])</f>
        <v>0</v>
      </c>
      <c r="EB475" s="3">
        <f>_xlfn.STDEV.S(Tabela13[[#This Row],[V46]],Tabela13[[#This Row],[V43]])</f>
        <v>3.1803903201793791E-2</v>
      </c>
      <c r="EC475" s="3">
        <f>_xlfn.STDEV.S(Tabela13[[#This Row],[V46]],Tabela13[[#This Row],[V44]])</f>
        <v>3.1803903201793791E-2</v>
      </c>
      <c r="ED475" s="3">
        <f>_xlfn.STDEV.S(Tabela13[[#This Row],[V46]],Tabela13[[#This Row],[V45]])</f>
        <v>3.1803903201793791E-2</v>
      </c>
      <c r="EE475" s="3">
        <f t="shared" si="524"/>
        <v>1.4142135623730951</v>
      </c>
      <c r="EF475" s="3">
        <f t="shared" si="525"/>
        <v>0</v>
      </c>
      <c r="EG475" s="3" t="str">
        <f t="shared" si="526"/>
        <v/>
      </c>
      <c r="EH475" s="3" t="str">
        <f t="shared" si="527"/>
        <v/>
      </c>
      <c r="EI475" s="3">
        <f t="shared" si="528"/>
        <v>1.4142135623730951</v>
      </c>
      <c r="EJ475" s="3">
        <f t="shared" si="529"/>
        <v>1.4142135623730951</v>
      </c>
      <c r="EK475" s="3">
        <f t="shared" si="530"/>
        <v>1.4142135623730951</v>
      </c>
      <c r="EL475" s="3">
        <f t="shared" si="531"/>
        <v>-1.4142135623730951</v>
      </c>
      <c r="EM475" s="3">
        <f t="shared" si="532"/>
        <v>-1.4142135623730951</v>
      </c>
      <c r="EN475" s="3" t="str">
        <f t="shared" si="533"/>
        <v/>
      </c>
      <c r="EO475" s="3">
        <f t="shared" si="534"/>
        <v>0</v>
      </c>
      <c r="EP475" s="3">
        <f t="shared" si="535"/>
        <v>1.4142135623730951</v>
      </c>
      <c r="EQ475" s="3" t="str">
        <f t="shared" si="536"/>
        <v/>
      </c>
      <c r="ER475" s="3" t="str">
        <f t="shared" si="537"/>
        <v/>
      </c>
      <c r="ES475" s="3" t="str">
        <f t="shared" si="538"/>
        <v/>
      </c>
      <c r="ET475" s="3" t="str">
        <f t="shared" si="539"/>
        <v/>
      </c>
      <c r="EU475" s="3" t="str">
        <f t="shared" si="540"/>
        <v/>
      </c>
      <c r="EV475" s="3" t="str">
        <f t="shared" si="541"/>
        <v/>
      </c>
      <c r="EW475" s="3">
        <f t="shared" si="542"/>
        <v>0</v>
      </c>
      <c r="EX475" s="3">
        <f t="shared" si="543"/>
        <v>-1.4142135623730951</v>
      </c>
      <c r="EY475" s="3" t="str">
        <f t="shared" si="544"/>
        <v/>
      </c>
      <c r="EZ475" s="3">
        <f t="shared" si="545"/>
        <v>-1.4142135623730951</v>
      </c>
      <c r="FA475" s="3" t="str">
        <f t="shared" si="546"/>
        <v/>
      </c>
      <c r="FB475" s="3">
        <f t="shared" si="547"/>
        <v>0</v>
      </c>
      <c r="FC475" s="3">
        <f t="shared" si="548"/>
        <v>-1.4142135623730951</v>
      </c>
      <c r="FD475" s="3">
        <f t="shared" si="549"/>
        <v>1.4142135623730951</v>
      </c>
      <c r="FE475" s="3" t="str">
        <f t="shared" si="550"/>
        <v/>
      </c>
      <c r="FF475" s="3">
        <f t="shared" si="551"/>
        <v>1.4142135623730951</v>
      </c>
      <c r="FG475" s="3">
        <f t="shared" si="552"/>
        <v>-1.4142135623730951</v>
      </c>
      <c r="FH475" s="3">
        <f t="shared" si="553"/>
        <v>-1.4142135623730951</v>
      </c>
      <c r="FI475" s="4">
        <f t="shared" si="554"/>
        <v>0.34482758620689657</v>
      </c>
      <c r="FJ475" s="4">
        <f t="shared" si="555"/>
        <v>0.43478260869565222</v>
      </c>
      <c r="FK475" s="4">
        <f t="shared" si="556"/>
        <v>1.4998070243149364</v>
      </c>
      <c r="FL475" s="4">
        <f t="shared" si="557"/>
        <v>1.2427634118101119</v>
      </c>
      <c r="FM475" s="4">
        <f>Tabela13[[#This Row],[V139]]-Tabela13[[#This Row],[V140]]</f>
        <v>0.25704361250482455</v>
      </c>
      <c r="FN475" s="4">
        <f>Tabela13[[#This Row],[V1]]-Tabela13[[#This Row],[V2]]/2</f>
        <v>0.38118440779610202</v>
      </c>
      <c r="FO475" s="4">
        <f>Tabela13[[#This Row],[V1]]-Tabela13[[#This Row],[V3]]/2</f>
        <v>0.35869565217391308</v>
      </c>
      <c r="FP475" s="4">
        <f>Tabela13[[#This Row],[V1]]-Tabela13[[#This Row],[V4]]/2</f>
        <v>0.38118440779610202</v>
      </c>
      <c r="FQ475" s="4">
        <f>Tabela13[[#This Row],[V2]]-Tabela13[[#This Row],[V1]]/2</f>
        <v>0.31371814092953521</v>
      </c>
      <c r="FR475" s="4">
        <f>Tabela13[[#This Row],[V2]]-Tabela13[[#This Row],[V3]]/2</f>
        <v>0.31371814092953521</v>
      </c>
      <c r="FS475" s="4">
        <f>Tabela13[[#This Row],[V2]]-Tabela13[[#This Row],[V4]]/2</f>
        <v>0.33620689655172414</v>
      </c>
      <c r="FT475" s="4">
        <f t="shared" si="558"/>
        <v>0.36418156232945154</v>
      </c>
      <c r="FU475" s="4">
        <f t="shared" si="559"/>
        <v>0.34440040204279709</v>
      </c>
      <c r="FV475" s="4">
        <f t="shared" si="560"/>
        <v>0.36418156232945154</v>
      </c>
      <c r="FW475" s="4">
        <f t="shared" si="561"/>
        <v>0.30399424858676583</v>
      </c>
      <c r="FX475" s="4">
        <f t="shared" si="562"/>
        <v>0.30399424858676583</v>
      </c>
      <c r="FY475" s="4">
        <f t="shared" si="563"/>
        <v>0.32433452797379775</v>
      </c>
      <c r="FZ475" s="4">
        <f t="shared" si="564"/>
        <v>65.552681219301277</v>
      </c>
      <c r="GA475" s="4">
        <f t="shared" si="565"/>
        <v>61.992072367703479</v>
      </c>
      <c r="GB475" s="4">
        <f t="shared" si="566"/>
        <v>65.552681219301277</v>
      </c>
      <c r="GC475" s="4">
        <f t="shared" si="567"/>
        <v>54.718964745617853</v>
      </c>
      <c r="GD475" s="4">
        <f t="shared" si="568"/>
        <v>54.718964745617853</v>
      </c>
      <c r="GE475" s="4">
        <f t="shared" si="569"/>
        <v>58.380215035283598</v>
      </c>
      <c r="GF475" s="4">
        <f>Tabela13[[#This Row],[V1]]-Tabela13[[#This Row],[V2]]/Tabela13[[#This Row],[V2]]</f>
        <v>-0.28260869565217384</v>
      </c>
      <c r="GG475" s="4">
        <f>Tabela13[[#This Row],[V1]]-Tabela13[[#This Row],[V3]]/Tabela13[[#This Row],[V3]]</f>
        <v>-0.28260869565217384</v>
      </c>
      <c r="GH475" s="4">
        <f>Tabela13[[#This Row],[V1]]-Tabela13[[#This Row],[V4]]/Tabela13[[#This Row],[V4]]</f>
        <v>-0.28260869565217384</v>
      </c>
      <c r="GI475" s="4">
        <f>Tabela13[[#This Row],[V2]]-Tabela13[[#This Row],[V1]]/Tabela13[[#This Row],[V1]]</f>
        <v>-0.32758620689655171</v>
      </c>
      <c r="GJ475" s="4">
        <f>Tabela13[[#This Row],[V2]]-Tabela13[[#This Row],[V3]]/Tabela13[[#This Row],[V3]]</f>
        <v>-0.32758620689655171</v>
      </c>
      <c r="GK475" s="4">
        <f>Tabela13[[#This Row],[V2]]-Tabela13[[#This Row],[V4]]/Tabela13[[#This Row],[V4]]</f>
        <v>-0.32758620689655171</v>
      </c>
      <c r="GL475" s="4">
        <f t="shared" si="570"/>
        <v>2.5967778224420986E-2</v>
      </c>
      <c r="GM475" s="4">
        <f t="shared" si="571"/>
        <v>0.69490254872563728</v>
      </c>
      <c r="GN475" s="4">
        <f t="shared" si="572"/>
        <v>3.736894946211175E-2</v>
      </c>
      <c r="GO475" s="3">
        <f t="shared" si="573"/>
        <v>0</v>
      </c>
      <c r="GP475" s="3">
        <v>100</v>
      </c>
      <c r="GQ475" s="3">
        <f t="shared" si="574"/>
        <v>-1</v>
      </c>
      <c r="GR475" s="3">
        <f t="shared" si="575"/>
        <v>-100</v>
      </c>
      <c r="GS475" s="34">
        <f>COUNTIF($D$2:D474,Tabela13[[#This Row],[HomeTeam]])</f>
        <v>4</v>
      </c>
      <c r="GT475" s="34">
        <f>COUNTIF($E$2:E474,Tabela13[[#This Row],[AwayTeam]])</f>
        <v>4</v>
      </c>
      <c r="GU475" s="3">
        <f>IFERROR(AVERAGEIFS($AD$2:AD474,$D$2:D474,Tabela13[[#This Row],[HomeTeam]],$GS$2:GS474,"&gt;="&amp;Tabela13[[#This Row],[Contagem_H]]-5),"")</f>
        <v>1.1241332286090482</v>
      </c>
      <c r="GV475" s="3">
        <f>IFERROR(AVERAGEIFS($G$2:G474,$E$2:E474,Tabela13[[#This Row],[AwayTeam]],$GT$2:GT474,"&gt;="&amp;Tabela13[[#This Row],[Contagem_A]]-5),"")</f>
        <v>2</v>
      </c>
      <c r="GW475" s="3">
        <f>IFERROR(AVERAGEIFS($GQ$2:GQ474,$D$2:D474,Tabela13[[#This Row],[HomeTeam]],$GS$2:GS474,"&gt;="&amp;Tabela13[[#This Row],[Contagem_H]]-5),"")</f>
        <v>-1</v>
      </c>
    </row>
    <row r="476" spans="1:205" x14ac:dyDescent="0.25">
      <c r="A476" t="s">
        <v>127</v>
      </c>
      <c r="B476" t="s">
        <v>295</v>
      </c>
      <c r="C476" t="s">
        <v>173</v>
      </c>
      <c r="D476" t="s">
        <v>25</v>
      </c>
      <c r="E476" t="s">
        <v>15</v>
      </c>
      <c r="F476" s="3">
        <v>2</v>
      </c>
      <c r="G476" s="3">
        <v>1</v>
      </c>
      <c r="H476" s="3" t="str">
        <f t="shared" si="576"/>
        <v>H</v>
      </c>
      <c r="I476" s="3">
        <v>1.36</v>
      </c>
      <c r="J476" s="3">
        <v>5.25</v>
      </c>
      <c r="K476" s="3">
        <v>7.5</v>
      </c>
      <c r="L476" s="3">
        <v>1.4</v>
      </c>
      <c r="M476" s="3">
        <v>3</v>
      </c>
      <c r="N476" s="3">
        <f t="shared" si="505"/>
        <v>3</v>
      </c>
      <c r="O476" s="3">
        <f t="shared" si="506"/>
        <v>3</v>
      </c>
      <c r="P476" s="3">
        <f t="shared" si="507"/>
        <v>0</v>
      </c>
      <c r="Q476" s="3">
        <f t="shared" si="508"/>
        <v>5.9103641456582645E-2</v>
      </c>
      <c r="R476" s="3">
        <f t="shared" si="509"/>
        <v>4.7619047619047561E-2</v>
      </c>
      <c r="S476" s="3">
        <f t="shared" si="510"/>
        <v>1.4403809523809525</v>
      </c>
      <c r="T476" s="3">
        <f t="shared" si="511"/>
        <v>5.5602941176470591</v>
      </c>
      <c r="U476" s="3">
        <f t="shared" si="512"/>
        <v>7.9432773109243699</v>
      </c>
      <c r="V476" s="3">
        <f t="shared" si="513"/>
        <v>1.4827450980392156</v>
      </c>
      <c r="W476" s="3">
        <f t="shared" si="514"/>
        <v>3.1773109243697482</v>
      </c>
      <c r="X476" s="4">
        <f t="shared" si="515"/>
        <v>0.73529411764705876</v>
      </c>
      <c r="Y476" s="4">
        <f t="shared" si="516"/>
        <v>0.19047619047619047</v>
      </c>
      <c r="Z476" s="4">
        <f t="shared" si="517"/>
        <v>0.13333333333333333</v>
      </c>
      <c r="AA476" s="4">
        <f t="shared" si="518"/>
        <v>0.7142857142857143</v>
      </c>
      <c r="AB476" s="4">
        <f t="shared" si="519"/>
        <v>0.33333333333333331</v>
      </c>
      <c r="AC476" s="4">
        <f t="shared" si="520"/>
        <v>1.3676470588235294</v>
      </c>
      <c r="AD476" s="4">
        <f t="shared" si="521"/>
        <v>0.56666666666666665</v>
      </c>
      <c r="AE476" s="4">
        <f t="shared" si="522"/>
        <v>0.86764705882352944</v>
      </c>
      <c r="AF476" s="4">
        <f t="shared" si="523"/>
        <v>1.0666666666666667</v>
      </c>
      <c r="AG476" s="4">
        <f>IFERROR(AVERAGE(Tabela13[[#This Row],[V1]],Tabela13[[#This Row],[V2]]),"")</f>
        <v>0.96715686274509804</v>
      </c>
      <c r="AH476" s="4">
        <f>IFERROR(AVERAGE(Tabela13[[#This Row],[V1]],Tabela13[[#This Row],[V3]]),"")</f>
        <v>1.1176470588235294</v>
      </c>
      <c r="AI476" s="4">
        <f>IFERROR(AVERAGE(Tabela13[[#This Row],[V1]],Tabela13[[#This Row],[V4]]),"")</f>
        <v>1.2171568627450982</v>
      </c>
      <c r="AJ476" s="4">
        <f>IFERROR(AVERAGE(Tabela13[[#This Row],[V2]],Tabela13[[#This Row],[V1]]),"")</f>
        <v>0.96715686274509804</v>
      </c>
      <c r="AK476" s="4">
        <f>IFERROR(AVERAGE(Tabela13[[#This Row],[V2]],Tabela13[[#This Row],[V3]]),"")</f>
        <v>0.71715686274509804</v>
      </c>
      <c r="AL476" s="4">
        <f>IFERROR(AVERAGE(Tabela13[[#This Row],[V2]],Tabela13[[#This Row],[V4]]),"")</f>
        <v>0.81666666666666665</v>
      </c>
      <c r="AM476" s="4">
        <f>IFERROR(AVERAGE(Tabela13[[#This Row],[V3]],Tabela13[[#This Row],[V1]]),"")</f>
        <v>1.1176470588235294</v>
      </c>
      <c r="AN476" s="4">
        <f>IFERROR(AVERAGE(Tabela13[[#This Row],[V3]],Tabela13[[#This Row],[V2]]),"")</f>
        <v>0.71715686274509804</v>
      </c>
      <c r="AO476" s="4">
        <f>IFERROR(AVERAGE(Tabela13[[#This Row],[V3]],Tabela13[[#This Row],[V4]]),"")</f>
        <v>0.96715686274509804</v>
      </c>
      <c r="AP476" s="4">
        <f>IFERROR(AVERAGE(Tabela13[[#This Row],[V4]],Tabela13[[#This Row],[V1]]),"")</f>
        <v>1.2171568627450982</v>
      </c>
      <c r="AQ476" s="4">
        <f>IFERROR(AVERAGE(Tabela13[[#This Row],[V4]],Tabela13[[#This Row],[V2]]),"")</f>
        <v>0.81666666666666665</v>
      </c>
      <c r="AR476" s="4">
        <f>IFERROR(AVERAGE(Tabela13[[#This Row],[V4]],Tabela13[[#This Row],[V3]]),"")</f>
        <v>0.96715686274509804</v>
      </c>
      <c r="AS476" s="4">
        <f>_xlfn.STDEV.S(Tabela13[[#This Row],[V1]:[V2]])</f>
        <v>0.5663786668915779</v>
      </c>
      <c r="AT476" s="4">
        <f>_xlfn.STDEV.S(Tabela13[[#This Row],[V1]],Tabela13[[#This Row],[V3]])</f>
        <v>0.35355339059327379</v>
      </c>
      <c r="AU476" s="4">
        <f>_xlfn.STDEV.S(Tabela13[[#This Row],[V1]],Tabela13[[#This Row],[V4]])</f>
        <v>0.21282527629830295</v>
      </c>
      <c r="AV476" s="4">
        <f>_xlfn.STDEV.S(Tabela13[[#This Row],[V2]],Tabela13[[#This Row],[V1]])</f>
        <v>0.5663786668915779</v>
      </c>
      <c r="AW476" s="4">
        <f>_xlfn.STDEV.S(Tabela13[[#This Row],[V2]],Tabela13[[#This Row],[V3]])</f>
        <v>0.212825276298304</v>
      </c>
      <c r="AX476" s="4">
        <f>_xlfn.STDEV.S(Tabela13[[#This Row],[V42]],Tabela13[[#This Row],[V44]])</f>
        <v>0.91993205748485152</v>
      </c>
      <c r="AY476" s="4">
        <f>_xlfn.STDEV.S(Tabela13[[#This Row],[V3]],Tabela13[[#This Row],[V1]])</f>
        <v>0.35355339059327379</v>
      </c>
      <c r="AZ476" s="4">
        <f>_xlfn.STDEV.S(Tabela13[[#This Row],[V3]],Tabela13[[#This Row],[V2]])</f>
        <v>0.212825276298304</v>
      </c>
      <c r="BA476" s="4">
        <f>_xlfn.STDEV.S(Tabela13[[#This Row],[V3]],Tabela13[[#This Row],[V4]])</f>
        <v>0.14072811429497004</v>
      </c>
      <c r="BB476" s="4">
        <f>_xlfn.STDEV.S(Tabela13[[#This Row],[V4]],Tabela13[[#This Row],[V1]])</f>
        <v>0.21282527629830295</v>
      </c>
      <c r="BC476" s="4">
        <f>_xlfn.STDEV.S(Tabela13[[#This Row],[V4]],Tabela13[[#This Row],[V2]])</f>
        <v>0.35355339059327379</v>
      </c>
      <c r="BD476" s="4">
        <f>_xlfn.STDEV.S(Tabela13[[#This Row],[V4]],Tabela13[[#This Row],[V3]])</f>
        <v>0.14072811429497004</v>
      </c>
      <c r="BE476" s="4">
        <f>Tabela13[[#This Row],[V17]]/Tabela13[[#This Row],[V5]]</f>
        <v>0.58561200225991838</v>
      </c>
      <c r="BF476" s="4">
        <f>Tabela13[[#This Row],[V18]]/Tabela13[[#This Row],[V6]]</f>
        <v>0.31633724421503445</v>
      </c>
      <c r="BG476" s="4">
        <f>Tabela13[[#This Row],[V19]]/Tabela13[[#This Row],[V7]]</f>
        <v>0.17485443562164235</v>
      </c>
      <c r="BH476" s="4">
        <f>Tabela13[[#This Row],[V20]]/Tabela13[[#This Row],[V8]]</f>
        <v>0.58561200225991838</v>
      </c>
      <c r="BI476" s="4">
        <f>Tabela13[[#This Row],[V21]]/Tabela13[[#This Row],[V9]]</f>
        <v>0.29676251787323321</v>
      </c>
      <c r="BJ476" s="4">
        <f>Tabela13[[#This Row],[V22]]/Tabela13[[#This Row],[V10]]</f>
        <v>1.1264474173283896</v>
      </c>
      <c r="BK476" s="4">
        <f>Tabela13[[#This Row],[V23]]/Tabela13[[#This Row],[V11]]</f>
        <v>0.31633724421503445</v>
      </c>
      <c r="BL476" s="4">
        <f>Tabela13[[#This Row],[V24]]/Tabela13[[#This Row],[V12]]</f>
        <v>0.29676251787323321</v>
      </c>
      <c r="BM476" s="4">
        <f>Tabela13[[#This Row],[V25]]/Tabela13[[#This Row],[V13]]</f>
        <v>0.14550702136935573</v>
      </c>
      <c r="BN476" s="4">
        <f>Tabela13[[#This Row],[V26]]/Tabela13[[#This Row],[V14]]</f>
        <v>0.17485443562164235</v>
      </c>
      <c r="BO476" s="4">
        <f>Tabela13[[#This Row],[V27]]/Tabela13[[#This Row],[V15]]</f>
        <v>0.43292251909380464</v>
      </c>
      <c r="BP476" s="4">
        <f>Tabela13[[#This Row],[V28]]/Tabela13[[#This Row],[V16]]</f>
        <v>0.14550702136935573</v>
      </c>
      <c r="BQ476" s="4">
        <f>Tabela13[[#This Row],[V1]]-Tabela13[[#This Row],[V2]]</f>
        <v>0.80098039215686279</v>
      </c>
      <c r="BR476" s="4">
        <f>Tabela13[[#This Row],[V1]]-Tabela13[[#This Row],[V3]]</f>
        <v>0.5</v>
      </c>
      <c r="BS476" s="4">
        <f>Tabela13[[#This Row],[V1]]-Tabela13[[#This Row],[V4]]</f>
        <v>0.30098039215686279</v>
      </c>
      <c r="BT476" s="4">
        <f>Tabela13[[#This Row],[V2]]-Tabela13[[#This Row],[V1]]</f>
        <v>-0.80098039215686279</v>
      </c>
      <c r="BU476" s="4">
        <f>Tabela13[[#This Row],[V2]]-Tabela13[[#This Row],[V3]]</f>
        <v>-0.30098039215686279</v>
      </c>
      <c r="BV476" s="4">
        <f>Tabela13[[#This Row],[V2]]-Tabela13[[#This Row],[V4]]</f>
        <v>-0.5</v>
      </c>
      <c r="BW476" s="4">
        <f>AVERAGE(Tabela13[[#This Row],[V41]],Tabela13[[#This Row],[V42]])</f>
        <v>0.65049019607843139</v>
      </c>
      <c r="BX476" s="4">
        <f>AVERAGE(Tabela13[[#This Row],[V41]],Tabela13[[#This Row],[V43]])</f>
        <v>0.55098039215686279</v>
      </c>
      <c r="BY476" s="4">
        <f>AVERAGE(Tabela13[[#This Row],[V41]],Tabela13[[#This Row],[V44]])</f>
        <v>0</v>
      </c>
      <c r="BZ476" s="4">
        <f>AVERAGE(Tabela13[[#This Row],[V41]],Tabela13[[#This Row],[V45]])</f>
        <v>0.25</v>
      </c>
      <c r="CA476" s="4">
        <f>AVERAGE(Tabela13[[#This Row],[V41]],Tabela13[[#This Row],[V46]])</f>
        <v>0.15049019607843139</v>
      </c>
      <c r="CB476" s="4">
        <f>AVERAGE(Tabela13[[#This Row],[V42]],Tabela13[[#This Row],[V41]])</f>
        <v>0.65049019607843139</v>
      </c>
      <c r="CC476" s="4">
        <f>AVERAGE(Tabela13[[#This Row],[V42]],Tabela13[[#This Row],[V43]])</f>
        <v>0.40049019607843139</v>
      </c>
      <c r="CD476" s="4">
        <f>AVERAGE(Tabela13[[#This Row],[V42]],Tabela13[[#This Row],[V44]])</f>
        <v>-0.15049019607843139</v>
      </c>
      <c r="CE476" s="4">
        <f>AVERAGE(Tabela13[[#This Row],[V42]],Tabela13[[#This Row],[V45]])</f>
        <v>9.9509803921568607E-2</v>
      </c>
      <c r="CF476" s="4">
        <f>AVERAGE(Tabela13[[#This Row],[V42]],Tabela13[[#This Row],[V46]])</f>
        <v>0</v>
      </c>
      <c r="CG476" s="4">
        <f>AVERAGE(Tabela13[[#This Row],[V43]],Tabela13[[#This Row],[V41]])</f>
        <v>0.55098039215686279</v>
      </c>
      <c r="CH476" s="4">
        <f>AVERAGE(Tabela13[[#This Row],[V43]],Tabela13[[#This Row],[V42]])</f>
        <v>0.40049019607843139</v>
      </c>
      <c r="CI476" s="4">
        <f>AVERAGE(Tabela13[[#This Row],[V43]],Tabela13[[#This Row],[V44]])</f>
        <v>-0.25</v>
      </c>
      <c r="CJ476" s="4">
        <f>AVERAGE(Tabela13[[#This Row],[V43]],Tabela13[[#This Row],[V45]])</f>
        <v>0</v>
      </c>
      <c r="CK476" s="4">
        <f>AVERAGE(Tabela13[[#This Row],[V43]],Tabela13[[#This Row],[V46]])</f>
        <v>-9.9509803921568607E-2</v>
      </c>
      <c r="CL476" s="4">
        <f>AVERAGE(Tabela13[[#This Row],[V44]],Tabela13[[#This Row],[V41]])</f>
        <v>0</v>
      </c>
      <c r="CM476" s="4">
        <f>AVERAGE(Tabela13[[#This Row],[V44]],Tabela13[[#This Row],[V42]])</f>
        <v>-0.15049019607843139</v>
      </c>
      <c r="CN476" s="4">
        <f>AVERAGE(Tabela13[[#This Row],[V44]],Tabela13[[#This Row],[V43]])</f>
        <v>-0.25</v>
      </c>
      <c r="CO476" s="4">
        <f>AVERAGE(Tabela13[[#This Row],[V44]],Tabela13[[#This Row],[V45]])</f>
        <v>-0.55098039215686279</v>
      </c>
      <c r="CP476" s="4">
        <f>AVERAGE(Tabela13[[#This Row],[V44]],Tabela13[[#This Row],[V46]])</f>
        <v>-0.65049019607843139</v>
      </c>
      <c r="CQ476" s="4">
        <f>AVERAGE(Tabela13[[#This Row],[V45]],Tabela13[[#This Row],[V41]])</f>
        <v>0.25</v>
      </c>
      <c r="CR476" s="4">
        <f>AVERAGE(Tabela13[[#This Row],[V45]],Tabela13[[#This Row],[V42]])</f>
        <v>9.9509803921568607E-2</v>
      </c>
      <c r="CS476" s="4">
        <f>AVERAGE(Tabela13[[#This Row],[V45]],Tabela13[[#This Row],[V43]])</f>
        <v>0</v>
      </c>
      <c r="CT476" s="4">
        <f>AVERAGE(Tabela13[[#This Row],[V45]],Tabela13[[#This Row],[V44]])</f>
        <v>-0.55098039215686279</v>
      </c>
      <c r="CU476" s="4">
        <f>AVERAGE(Tabela13[[#This Row],[V45]],Tabela13[[#This Row],[V46]])</f>
        <v>-0.40049019607843139</v>
      </c>
      <c r="CV476" s="4">
        <f>AVERAGE(Tabela13[[#This Row],[V46]],Tabela13[[#This Row],[V41]])</f>
        <v>0.15049019607843139</v>
      </c>
      <c r="CW476" s="4">
        <f>AVERAGE(Tabela13[[#This Row],[V46]],Tabela13[[#This Row],[V42]])</f>
        <v>0</v>
      </c>
      <c r="CX476" s="4">
        <f>AVERAGE(Tabela13[[#This Row],[V46]],Tabela13[[#This Row],[V43]])</f>
        <v>-9.9509803921568607E-2</v>
      </c>
      <c r="CY476" s="4">
        <f>AVERAGE(Tabela13[[#This Row],[V46]],Tabela13[[#This Row],[V44]])</f>
        <v>-0.65049019607843139</v>
      </c>
      <c r="CZ476" s="4">
        <f>AVERAGE(Tabela13[[#This Row],[V46]],Tabela13[[#This Row],[V45]])</f>
        <v>-0.40049019607843139</v>
      </c>
      <c r="DA476" s="3">
        <f>_xlfn.STDEV.S(Tabela13[[#This Row],[V41]],Tabela13[[#This Row],[V42]])</f>
        <v>0.212825276298304</v>
      </c>
      <c r="DB476" s="3">
        <f>_xlfn.STDEV.S(Tabela13[[#This Row],[V41]],Tabela13[[#This Row],[V43]])</f>
        <v>0.35355339059327362</v>
      </c>
      <c r="DC476" s="3">
        <f>_xlfn.STDEV.S(Tabela13[[#This Row],[V41]],Tabela13[[#This Row],[V44]])</f>
        <v>1.1327573337831556</v>
      </c>
      <c r="DD476" s="3">
        <f>_xlfn.STDEV.S(Tabela13[[#This Row],[V41]],Tabela13[[#This Row],[V45]])</f>
        <v>0.77920394318988184</v>
      </c>
      <c r="DE476" s="3">
        <f>_xlfn.STDEV.S(Tabela13[[#This Row],[V41]],Tabela13[[#This Row],[V46]])</f>
        <v>0.91993205748485152</v>
      </c>
      <c r="DF476" s="3">
        <f>_xlfn.STDEV.S(Tabela13[[#This Row],[V42]],Tabela13[[#This Row],[V41]])</f>
        <v>0.212825276298304</v>
      </c>
      <c r="DG476" s="3">
        <f>_xlfn.STDEV.S(Tabela13[[#This Row],[V42]],Tabela13[[#This Row],[V43]])</f>
        <v>0.14072811429496984</v>
      </c>
      <c r="DH476" s="3">
        <f>_xlfn.STDEV.S(Tabela13[[#This Row],[V42]],Tabela13[[#This Row],[V44]])</f>
        <v>0.91993205748485152</v>
      </c>
      <c r="DI476" s="3">
        <f>_xlfn.STDEV.S(Tabela13[[#This Row],[V42]],Tabela13[[#This Row],[V45]])</f>
        <v>0.56637866689157779</v>
      </c>
      <c r="DJ476" s="3">
        <f>_xlfn.STDEV.S(Tabela13[[#This Row],[V42]],Tabela13[[#This Row],[V46]])</f>
        <v>0.70710678118654757</v>
      </c>
      <c r="DK476" s="3">
        <f>_xlfn.STDEV.S(Tabela13[[#This Row],[V43]],Tabela13[[#This Row],[V41]])</f>
        <v>0.35355339059327362</v>
      </c>
      <c r="DL476" s="3">
        <f>_xlfn.STDEV.S(Tabela13[[#This Row],[V43]],Tabela13[[#This Row],[V42]])</f>
        <v>0.14072811429496984</v>
      </c>
      <c r="DM476" s="3">
        <f>_xlfn.STDEV.S(Tabela13[[#This Row],[V43]],Tabela13[[#This Row],[V44]])</f>
        <v>0.77920394318988184</v>
      </c>
      <c r="DN476" s="3">
        <f>_xlfn.STDEV.S(Tabela13[[#This Row],[V43]],Tabela13[[#This Row],[V45]])</f>
        <v>0.42565055259660806</v>
      </c>
      <c r="DO476" s="3">
        <f>_xlfn.STDEV.S(Tabela13[[#This Row],[V43]],Tabela13[[#This Row],[V46]])</f>
        <v>0.56637866689157779</v>
      </c>
      <c r="DP476" s="3">
        <f>_xlfn.STDEV.S(Tabela13[[#This Row],[V44]],Tabela13[[#This Row],[V41]])</f>
        <v>1.1327573337831556</v>
      </c>
      <c r="DQ476" s="3">
        <f>_xlfn.STDEV.S(Tabela13[[#This Row],[V44]],Tabela13[[#This Row],[V42]])</f>
        <v>0.91993205748485152</v>
      </c>
      <c r="DR476" s="3">
        <f>_xlfn.STDEV.S(Tabela13[[#This Row],[V44]],Tabela13[[#This Row],[V43]])</f>
        <v>0.77920394318988184</v>
      </c>
      <c r="DS476" s="3">
        <f>_xlfn.STDEV.S(Tabela13[[#This Row],[V44]],Tabela13[[#This Row],[V45]])</f>
        <v>0.35355339059327362</v>
      </c>
      <c r="DT476" s="3">
        <f>_xlfn.STDEV.S(Tabela13[[#This Row],[V44]],Tabela13[[#This Row],[V46]])</f>
        <v>0.212825276298304</v>
      </c>
      <c r="DU476" s="3">
        <f>_xlfn.STDEV.S(Tabela13[[#This Row],[V45]],Tabela13[[#This Row],[V41]])</f>
        <v>0.77920394318988184</v>
      </c>
      <c r="DV476" s="3">
        <f>_xlfn.STDEV.S(Tabela13[[#This Row],[V45]],Tabela13[[#This Row],[V42]])</f>
        <v>0.56637866689157779</v>
      </c>
      <c r="DW476" s="3">
        <f>_xlfn.STDEV.S(Tabela13[[#This Row],[V45]],Tabela13[[#This Row],[V43]])</f>
        <v>0.42565055259660806</v>
      </c>
      <c r="DX476" s="3">
        <f>_xlfn.STDEV.S(Tabela13[[#This Row],[V45]],Tabela13[[#This Row],[V44]])</f>
        <v>0.35355339059327362</v>
      </c>
      <c r="DY476" s="3">
        <f>_xlfn.STDEV.S(Tabela13[[#This Row],[V45]],Tabela13[[#This Row],[V46]])</f>
        <v>0.14072811429496984</v>
      </c>
      <c r="DZ476" s="3">
        <f>_xlfn.STDEV.S(Tabela13[[#This Row],[V46]],Tabela13[[#This Row],[V41]])</f>
        <v>0.91993205748485152</v>
      </c>
      <c r="EA476" s="3">
        <f>_xlfn.STDEV.S(Tabela13[[#This Row],[V46]],Tabela13[[#This Row],[V42]])</f>
        <v>0.70710678118654757</v>
      </c>
      <c r="EB476" s="3">
        <f>_xlfn.STDEV.S(Tabela13[[#This Row],[V46]],Tabela13[[#This Row],[V43]])</f>
        <v>0.56637866689157779</v>
      </c>
      <c r="EC476" s="3">
        <f>_xlfn.STDEV.S(Tabela13[[#This Row],[V46]],Tabela13[[#This Row],[V44]])</f>
        <v>0.212825276298304</v>
      </c>
      <c r="ED476" s="3">
        <f>_xlfn.STDEV.S(Tabela13[[#This Row],[V46]],Tabela13[[#This Row],[V45]])</f>
        <v>0.14072811429496984</v>
      </c>
      <c r="EE476" s="3">
        <f t="shared" si="524"/>
        <v>0.32717676235760373</v>
      </c>
      <c r="EF476" s="3">
        <f t="shared" si="525"/>
        <v>0.64168053096999833</v>
      </c>
      <c r="EG476" s="3" t="str">
        <f t="shared" si="526"/>
        <v/>
      </c>
      <c r="EH476" s="3">
        <f t="shared" si="527"/>
        <v>3.1168157727595274</v>
      </c>
      <c r="EI476" s="3">
        <f t="shared" si="528"/>
        <v>6.112903574166439</v>
      </c>
      <c r="EJ476" s="3">
        <f t="shared" si="529"/>
        <v>0.32717676235760373</v>
      </c>
      <c r="EK476" s="3">
        <f t="shared" si="530"/>
        <v>0.35138966115267867</v>
      </c>
      <c r="EL476" s="3">
        <f t="shared" si="531"/>
        <v>-6.112903574166439</v>
      </c>
      <c r="EM476" s="3">
        <f t="shared" si="532"/>
        <v>5.6916870958562509</v>
      </c>
      <c r="EN476" s="3" t="str">
        <f t="shared" si="533"/>
        <v/>
      </c>
      <c r="EO476" s="3">
        <f t="shared" si="534"/>
        <v>0.64168053096999833</v>
      </c>
      <c r="EP476" s="3">
        <f t="shared" si="535"/>
        <v>0.35138966115267867</v>
      </c>
      <c r="EQ476" s="3">
        <f t="shared" si="536"/>
        <v>-3.1168157727595274</v>
      </c>
      <c r="ER476" s="3" t="str">
        <f t="shared" si="537"/>
        <v/>
      </c>
      <c r="ES476" s="3" t="str">
        <f t="shared" si="538"/>
        <v/>
      </c>
      <c r="ET476" s="3" t="str">
        <f t="shared" si="539"/>
        <v/>
      </c>
      <c r="EU476" s="3" t="str">
        <f t="shared" si="540"/>
        <v/>
      </c>
      <c r="EV476" s="3">
        <f t="shared" si="541"/>
        <v>-3.1168157727595274</v>
      </c>
      <c r="EW476" s="3">
        <f t="shared" si="542"/>
        <v>-0.64168053096999833</v>
      </c>
      <c r="EX476" s="3">
        <f t="shared" si="543"/>
        <v>-0.32717676235760373</v>
      </c>
      <c r="EY476" s="3">
        <f t="shared" si="544"/>
        <v>3.1168157727595274</v>
      </c>
      <c r="EZ476" s="3">
        <f t="shared" si="545"/>
        <v>5.6916870958562509</v>
      </c>
      <c r="FA476" s="3" t="str">
        <f t="shared" si="546"/>
        <v/>
      </c>
      <c r="FB476" s="3">
        <f t="shared" si="547"/>
        <v>-0.64168053096999833</v>
      </c>
      <c r="FC476" s="3">
        <f t="shared" si="548"/>
        <v>-0.35138966115267867</v>
      </c>
      <c r="FD476" s="3">
        <f t="shared" si="549"/>
        <v>6.112903574166439</v>
      </c>
      <c r="FE476" s="3" t="str">
        <f t="shared" si="550"/>
        <v/>
      </c>
      <c r="FF476" s="3">
        <f t="shared" si="551"/>
        <v>-5.6916870958562509</v>
      </c>
      <c r="FG476" s="3">
        <f t="shared" si="552"/>
        <v>-0.32717676235760373</v>
      </c>
      <c r="FH476" s="3">
        <f t="shared" si="553"/>
        <v>-0.35138966115267867</v>
      </c>
      <c r="FI476" s="4">
        <f t="shared" si="554"/>
        <v>0.26666666666666666</v>
      </c>
      <c r="FJ476" s="4">
        <f t="shared" si="555"/>
        <v>0.73529411764705876</v>
      </c>
      <c r="FK476" s="4">
        <f t="shared" si="556"/>
        <v>2.2626289341444061</v>
      </c>
      <c r="FL476" s="4">
        <f t="shared" si="557"/>
        <v>0.55752446442740022</v>
      </c>
      <c r="FM476" s="4">
        <f>Tabela13[[#This Row],[V139]]-Tabela13[[#This Row],[V140]]</f>
        <v>1.7051044697170059</v>
      </c>
      <c r="FN476" s="4">
        <f>Tabela13[[#This Row],[V1]]-Tabela13[[#This Row],[V2]]/2</f>
        <v>1.0843137254901962</v>
      </c>
      <c r="FO476" s="4">
        <f>Tabela13[[#This Row],[V1]]-Tabela13[[#This Row],[V3]]/2</f>
        <v>0.93382352941176472</v>
      </c>
      <c r="FP476" s="4">
        <f>Tabela13[[#This Row],[V1]]-Tabela13[[#This Row],[V4]]/2</f>
        <v>0.83431372549019611</v>
      </c>
      <c r="FQ476" s="4">
        <f>Tabela13[[#This Row],[V2]]-Tabela13[[#This Row],[V1]]/2</f>
        <v>-0.11715686274509807</v>
      </c>
      <c r="FR476" s="4">
        <f>Tabela13[[#This Row],[V2]]-Tabela13[[#This Row],[V3]]/2</f>
        <v>0.13284313725490193</v>
      </c>
      <c r="FS476" s="4">
        <f>Tabela13[[#This Row],[V2]]-Tabela13[[#This Row],[V4]]/2</f>
        <v>3.3333333333333326E-2</v>
      </c>
      <c r="FT476" s="4">
        <f t="shared" si="558"/>
        <v>0.82582767324171802</v>
      </c>
      <c r="FU476" s="4">
        <f t="shared" si="559"/>
        <v>0.75119097962610504</v>
      </c>
      <c r="FV476" s="4">
        <f t="shared" si="560"/>
        <v>0.69531658938524377</v>
      </c>
      <c r="FW476" s="4">
        <f t="shared" si="561"/>
        <v>-0.11662521311811529</v>
      </c>
      <c r="FX476" s="4">
        <f t="shared" si="562"/>
        <v>0.1320698677009513</v>
      </c>
      <c r="FY476" s="4">
        <f t="shared" si="563"/>
        <v>3.3320995878247189E-2</v>
      </c>
      <c r="FZ476" s="4">
        <f t="shared" si="564"/>
        <v>148.64898118350925</v>
      </c>
      <c r="GA476" s="4">
        <f t="shared" si="565"/>
        <v>135.21437633269892</v>
      </c>
      <c r="GB476" s="4">
        <f t="shared" si="566"/>
        <v>125.15698608934387</v>
      </c>
      <c r="GC476" s="4">
        <f t="shared" si="567"/>
        <v>-20.992538361260753</v>
      </c>
      <c r="GD476" s="4">
        <f t="shared" si="568"/>
        <v>23.772576186171236</v>
      </c>
      <c r="GE476" s="4">
        <f t="shared" si="569"/>
        <v>5.9977792580844937</v>
      </c>
      <c r="GF476" s="4">
        <f>Tabela13[[#This Row],[V1]]-Tabela13[[#This Row],[V2]]/Tabela13[[#This Row],[V2]]</f>
        <v>0.36764705882352944</v>
      </c>
      <c r="GG476" s="4">
        <f>Tabela13[[#This Row],[V1]]-Tabela13[[#This Row],[V3]]/Tabela13[[#This Row],[V3]]</f>
        <v>0.36764705882352944</v>
      </c>
      <c r="GH476" s="4">
        <f>Tabela13[[#This Row],[V1]]-Tabela13[[#This Row],[V4]]/Tabela13[[#This Row],[V4]]</f>
        <v>0.36764705882352944</v>
      </c>
      <c r="GI476" s="4">
        <f>Tabela13[[#This Row],[V2]]-Tabela13[[#This Row],[V1]]/Tabela13[[#This Row],[V1]]</f>
        <v>-0.43333333333333335</v>
      </c>
      <c r="GJ476" s="4">
        <f>Tabela13[[#This Row],[V2]]-Tabela13[[#This Row],[V3]]/Tabela13[[#This Row],[V3]]</f>
        <v>-0.43333333333333335</v>
      </c>
      <c r="GK476" s="4">
        <f>Tabela13[[#This Row],[V2]]-Tabela13[[#This Row],[V4]]/Tabela13[[#This Row],[V4]]</f>
        <v>-0.43333333333333335</v>
      </c>
      <c r="GL476" s="4">
        <f t="shared" si="570"/>
        <v>0.33694173406436323</v>
      </c>
      <c r="GM476" s="4">
        <f t="shared" si="571"/>
        <v>0.96715686274509793</v>
      </c>
      <c r="GN476" s="4">
        <f t="shared" si="572"/>
        <v>0.34838374936203803</v>
      </c>
      <c r="GO476" s="3">
        <f t="shared" si="573"/>
        <v>1</v>
      </c>
      <c r="GP476" s="3">
        <v>100</v>
      </c>
      <c r="GQ476" s="3">
        <f t="shared" si="574"/>
        <v>0.3600000000000001</v>
      </c>
      <c r="GR476" s="3">
        <f t="shared" si="575"/>
        <v>36.000000000000007</v>
      </c>
      <c r="GS476" s="34">
        <f>COUNTIF($D$2:D475,Tabela13[[#This Row],[HomeTeam]])</f>
        <v>23</v>
      </c>
      <c r="GT476" s="34">
        <f>COUNTIF($E$2:E475,Tabela13[[#This Row],[AwayTeam]])</f>
        <v>23</v>
      </c>
      <c r="GU476" s="3">
        <f>IFERROR(AVERAGEIFS($AD$2:AD475,$D$2:D475,Tabela13[[#This Row],[HomeTeam]],$GS$2:GS475,"&gt;="&amp;Tabela13[[#This Row],[Contagem_H]]-5),"")</f>
        <v>0.25647509353391706</v>
      </c>
      <c r="GV476" s="3">
        <f>IFERROR(AVERAGEIFS($G$2:G475,$E$2:E475,Tabela13[[#This Row],[AwayTeam]],$GT$2:GT475,"&gt;="&amp;Tabela13[[#This Row],[Contagem_A]]-5),"")</f>
        <v>1.6</v>
      </c>
      <c r="GW476" s="3">
        <f>IFERROR(AVERAGEIFS($GQ$2:GQ475,$D$2:D475,Tabela13[[#This Row],[HomeTeam]],$GS$2:GS475,"&gt;="&amp;Tabela13[[#This Row],[Contagem_H]]-5),"")</f>
        <v>4.9999999999999954E-2</v>
      </c>
    </row>
    <row r="477" spans="1:205" x14ac:dyDescent="0.25">
      <c r="A477" t="s">
        <v>127</v>
      </c>
      <c r="B477" t="s">
        <v>295</v>
      </c>
      <c r="C477" t="s">
        <v>173</v>
      </c>
      <c r="D477" t="s">
        <v>133</v>
      </c>
      <c r="E477" t="s">
        <v>14</v>
      </c>
      <c r="F477" s="3">
        <v>3</v>
      </c>
      <c r="G477" s="3">
        <v>0</v>
      </c>
      <c r="H477" s="3" t="str">
        <f t="shared" si="576"/>
        <v>H</v>
      </c>
      <c r="I477" s="3">
        <v>2</v>
      </c>
      <c r="J477" s="3">
        <v>3.5</v>
      </c>
      <c r="K477" s="3">
        <v>3.75</v>
      </c>
      <c r="L477" s="3">
        <v>2.0299999999999998</v>
      </c>
      <c r="M477" s="3">
        <v>1.87</v>
      </c>
      <c r="N477" s="3">
        <f t="shared" si="505"/>
        <v>3</v>
      </c>
      <c r="O477" s="3">
        <f t="shared" si="506"/>
        <v>3</v>
      </c>
      <c r="P477" s="3">
        <f t="shared" si="507"/>
        <v>0</v>
      </c>
      <c r="Q477" s="3">
        <f t="shared" si="508"/>
        <v>5.2380952380952417E-2</v>
      </c>
      <c r="R477" s="3">
        <f t="shared" si="509"/>
        <v>2.737019572719368E-2</v>
      </c>
      <c r="S477" s="3">
        <f t="shared" si="510"/>
        <v>2.1047619047619048</v>
      </c>
      <c r="T477" s="3">
        <f t="shared" si="511"/>
        <v>3.6833333333333336</v>
      </c>
      <c r="U477" s="3">
        <f t="shared" si="512"/>
        <v>3.9464285714285716</v>
      </c>
      <c r="V477" s="3">
        <f t="shared" si="513"/>
        <v>2.1363333333333334</v>
      </c>
      <c r="W477" s="3">
        <f t="shared" si="514"/>
        <v>1.9679523809523811</v>
      </c>
      <c r="X477" s="4">
        <f t="shared" si="515"/>
        <v>0.5</v>
      </c>
      <c r="Y477" s="4">
        <f t="shared" si="516"/>
        <v>0.2857142857142857</v>
      </c>
      <c r="Z477" s="4">
        <f t="shared" si="517"/>
        <v>0.26666666666666666</v>
      </c>
      <c r="AA477" s="4">
        <f t="shared" si="518"/>
        <v>0.49261083743842371</v>
      </c>
      <c r="AB477" s="4">
        <f t="shared" si="519"/>
        <v>0.53475935828876997</v>
      </c>
      <c r="AC477" s="4">
        <f t="shared" si="520"/>
        <v>1.75</v>
      </c>
      <c r="AD477" s="4">
        <f t="shared" si="521"/>
        <v>0.13333333333333333</v>
      </c>
      <c r="AE477" s="4">
        <f t="shared" si="522"/>
        <v>0.25</v>
      </c>
      <c r="AF477" s="4">
        <f t="shared" si="523"/>
        <v>1.6333333333333333</v>
      </c>
      <c r="AG477" s="4">
        <f>IFERROR(AVERAGE(Tabela13[[#This Row],[V1]],Tabela13[[#This Row],[V2]]),"")</f>
        <v>0.94166666666666665</v>
      </c>
      <c r="AH477" s="4">
        <f>IFERROR(AVERAGE(Tabela13[[#This Row],[V1]],Tabela13[[#This Row],[V3]]),"")</f>
        <v>1</v>
      </c>
      <c r="AI477" s="4">
        <f>IFERROR(AVERAGE(Tabela13[[#This Row],[V1]],Tabela13[[#This Row],[V4]]),"")</f>
        <v>1.6916666666666667</v>
      </c>
      <c r="AJ477" s="4">
        <f>IFERROR(AVERAGE(Tabela13[[#This Row],[V2]],Tabela13[[#This Row],[V1]]),"")</f>
        <v>0.94166666666666665</v>
      </c>
      <c r="AK477" s="4">
        <f>IFERROR(AVERAGE(Tabela13[[#This Row],[V2]],Tabela13[[#This Row],[V3]]),"")</f>
        <v>0.19166666666666665</v>
      </c>
      <c r="AL477" s="4">
        <f>IFERROR(AVERAGE(Tabela13[[#This Row],[V2]],Tabela13[[#This Row],[V4]]),"")</f>
        <v>0.8833333333333333</v>
      </c>
      <c r="AM477" s="4">
        <f>IFERROR(AVERAGE(Tabela13[[#This Row],[V3]],Tabela13[[#This Row],[V1]]),"")</f>
        <v>1</v>
      </c>
      <c r="AN477" s="4">
        <f>IFERROR(AVERAGE(Tabela13[[#This Row],[V3]],Tabela13[[#This Row],[V2]]),"")</f>
        <v>0.19166666666666665</v>
      </c>
      <c r="AO477" s="4">
        <f>IFERROR(AVERAGE(Tabela13[[#This Row],[V3]],Tabela13[[#This Row],[V4]]),"")</f>
        <v>0.94166666666666665</v>
      </c>
      <c r="AP477" s="4">
        <f>IFERROR(AVERAGE(Tabela13[[#This Row],[V4]],Tabela13[[#This Row],[V1]]),"")</f>
        <v>1.6916666666666667</v>
      </c>
      <c r="AQ477" s="4">
        <f>IFERROR(AVERAGE(Tabela13[[#This Row],[V4]],Tabela13[[#This Row],[V2]]),"")</f>
        <v>0.8833333333333333</v>
      </c>
      <c r="AR477" s="4">
        <f>IFERROR(AVERAGE(Tabela13[[#This Row],[V4]],Tabela13[[#This Row],[V3]]),"")</f>
        <v>0.94166666666666665</v>
      </c>
      <c r="AS477" s="4">
        <f>_xlfn.STDEV.S(Tabela13[[#This Row],[V1]:[V2]])</f>
        <v>1.1431559629182519</v>
      </c>
      <c r="AT477" s="4">
        <f>_xlfn.STDEV.S(Tabela13[[#This Row],[V1]],Tabela13[[#This Row],[V3]])</f>
        <v>1.0606601717798212</v>
      </c>
      <c r="AU477" s="4">
        <f>_xlfn.STDEV.S(Tabela13[[#This Row],[V1]],Tabela13[[#This Row],[V4]])</f>
        <v>8.2495791138430558E-2</v>
      </c>
      <c r="AV477" s="4">
        <f>_xlfn.STDEV.S(Tabela13[[#This Row],[V2]],Tabela13[[#This Row],[V1]])</f>
        <v>1.1431559629182519</v>
      </c>
      <c r="AW477" s="4">
        <f>_xlfn.STDEV.S(Tabela13[[#This Row],[V2]],Tabela13[[#This Row],[V3]])</f>
        <v>8.2495791138430599E-2</v>
      </c>
      <c r="AX477" s="4">
        <f>_xlfn.STDEV.S(Tabela13[[#This Row],[V42]],Tabela13[[#This Row],[V44]])</f>
        <v>2.2038161346980734</v>
      </c>
      <c r="AY477" s="4">
        <f>_xlfn.STDEV.S(Tabela13[[#This Row],[V3]],Tabela13[[#This Row],[V1]])</f>
        <v>1.0606601717798212</v>
      </c>
      <c r="AZ477" s="4">
        <f>_xlfn.STDEV.S(Tabela13[[#This Row],[V3]],Tabela13[[#This Row],[V2]])</f>
        <v>8.2495791138430599E-2</v>
      </c>
      <c r="BA477" s="4">
        <f>_xlfn.STDEV.S(Tabela13[[#This Row],[V3]],Tabela13[[#This Row],[V4]])</f>
        <v>0.97816438064139077</v>
      </c>
      <c r="BB477" s="4">
        <f>_xlfn.STDEV.S(Tabela13[[#This Row],[V4]],Tabela13[[#This Row],[V1]])</f>
        <v>8.2495791138430558E-2</v>
      </c>
      <c r="BC477" s="4">
        <f>_xlfn.STDEV.S(Tabela13[[#This Row],[V4]],Tabela13[[#This Row],[V2]])</f>
        <v>1.0606601717798214</v>
      </c>
      <c r="BD477" s="4">
        <f>_xlfn.STDEV.S(Tabela13[[#This Row],[V4]],Tabela13[[#This Row],[V3]])</f>
        <v>0.97816438064139077</v>
      </c>
      <c r="BE477" s="4">
        <f>Tabela13[[#This Row],[V17]]/Tabela13[[#This Row],[V5]]</f>
        <v>1.21397093407248</v>
      </c>
      <c r="BF477" s="4">
        <f>Tabela13[[#This Row],[V18]]/Tabela13[[#This Row],[V6]]</f>
        <v>1.0606601717798212</v>
      </c>
      <c r="BG477" s="4">
        <f>Tabela13[[#This Row],[V19]]/Tabela13[[#This Row],[V7]]</f>
        <v>4.8765984909417082E-2</v>
      </c>
      <c r="BH477" s="4">
        <f>Tabela13[[#This Row],[V20]]/Tabela13[[#This Row],[V8]]</f>
        <v>1.21397093407248</v>
      </c>
      <c r="BI477" s="4">
        <f>Tabela13[[#This Row],[V21]]/Tabela13[[#This Row],[V9]]</f>
        <v>0.43041282333094227</v>
      </c>
      <c r="BJ477" s="4">
        <f>Tabela13[[#This Row],[V22]]/Tabela13[[#This Row],[V10]]</f>
        <v>2.4948861902242339</v>
      </c>
      <c r="BK477" s="4">
        <f>Tabela13[[#This Row],[V23]]/Tabela13[[#This Row],[V11]]</f>
        <v>1.0606601717798212</v>
      </c>
      <c r="BL477" s="4">
        <f>Tabela13[[#This Row],[V24]]/Tabela13[[#This Row],[V12]]</f>
        <v>0.43041282333094227</v>
      </c>
      <c r="BM477" s="4">
        <f>Tabela13[[#This Row],[V25]]/Tabela13[[#This Row],[V13]]</f>
        <v>1.0387586343094415</v>
      </c>
      <c r="BN477" s="4">
        <f>Tabela13[[#This Row],[V26]]/Tabela13[[#This Row],[V14]]</f>
        <v>4.8765984909417082E-2</v>
      </c>
      <c r="BO477" s="4">
        <f>Tabela13[[#This Row],[V27]]/Tabela13[[#This Row],[V15]]</f>
        <v>1.2007473642790432</v>
      </c>
      <c r="BP477" s="4">
        <f>Tabela13[[#This Row],[V28]]/Tabela13[[#This Row],[V16]]</f>
        <v>1.0387586343094415</v>
      </c>
      <c r="BQ477" s="4">
        <f>Tabela13[[#This Row],[V1]]-Tabela13[[#This Row],[V2]]</f>
        <v>1.6166666666666667</v>
      </c>
      <c r="BR477" s="4">
        <f>Tabela13[[#This Row],[V1]]-Tabela13[[#This Row],[V3]]</f>
        <v>1.5</v>
      </c>
      <c r="BS477" s="4">
        <f>Tabela13[[#This Row],[V1]]-Tabela13[[#This Row],[V4]]</f>
        <v>0.1166666666666667</v>
      </c>
      <c r="BT477" s="4">
        <f>Tabela13[[#This Row],[V2]]-Tabela13[[#This Row],[V1]]</f>
        <v>-1.6166666666666667</v>
      </c>
      <c r="BU477" s="4">
        <f>Tabela13[[#This Row],[V2]]-Tabela13[[#This Row],[V3]]</f>
        <v>-0.11666666666666667</v>
      </c>
      <c r="BV477" s="4">
        <f>Tabela13[[#This Row],[V2]]-Tabela13[[#This Row],[V4]]</f>
        <v>-1.5</v>
      </c>
      <c r="BW477" s="4">
        <f>AVERAGE(Tabela13[[#This Row],[V41]],Tabela13[[#This Row],[V42]])</f>
        <v>1.5583333333333333</v>
      </c>
      <c r="BX477" s="4">
        <f>AVERAGE(Tabela13[[#This Row],[V41]],Tabela13[[#This Row],[V43]])</f>
        <v>0.8666666666666667</v>
      </c>
      <c r="BY477" s="4">
        <f>AVERAGE(Tabela13[[#This Row],[V41]],Tabela13[[#This Row],[V44]])</f>
        <v>0</v>
      </c>
      <c r="BZ477" s="4">
        <f>AVERAGE(Tabela13[[#This Row],[V41]],Tabela13[[#This Row],[V45]])</f>
        <v>0.75</v>
      </c>
      <c r="CA477" s="4">
        <f>AVERAGE(Tabela13[[#This Row],[V41]],Tabela13[[#This Row],[V46]])</f>
        <v>5.8333333333333348E-2</v>
      </c>
      <c r="CB477" s="4">
        <f>AVERAGE(Tabela13[[#This Row],[V42]],Tabela13[[#This Row],[V41]])</f>
        <v>1.5583333333333333</v>
      </c>
      <c r="CC477" s="4">
        <f>AVERAGE(Tabela13[[#This Row],[V42]],Tabela13[[#This Row],[V43]])</f>
        <v>0.80833333333333335</v>
      </c>
      <c r="CD477" s="4">
        <f>AVERAGE(Tabela13[[#This Row],[V42]],Tabela13[[#This Row],[V44]])</f>
        <v>-5.8333333333333348E-2</v>
      </c>
      <c r="CE477" s="4">
        <f>AVERAGE(Tabela13[[#This Row],[V42]],Tabela13[[#This Row],[V45]])</f>
        <v>0.69166666666666665</v>
      </c>
      <c r="CF477" s="4">
        <f>AVERAGE(Tabela13[[#This Row],[V42]],Tabela13[[#This Row],[V46]])</f>
        <v>0</v>
      </c>
      <c r="CG477" s="4">
        <f>AVERAGE(Tabela13[[#This Row],[V43]],Tabela13[[#This Row],[V41]])</f>
        <v>0.8666666666666667</v>
      </c>
      <c r="CH477" s="4">
        <f>AVERAGE(Tabela13[[#This Row],[V43]],Tabela13[[#This Row],[V42]])</f>
        <v>0.80833333333333335</v>
      </c>
      <c r="CI477" s="4">
        <f>AVERAGE(Tabela13[[#This Row],[V43]],Tabela13[[#This Row],[V44]])</f>
        <v>-0.75</v>
      </c>
      <c r="CJ477" s="4">
        <f>AVERAGE(Tabela13[[#This Row],[V43]],Tabela13[[#This Row],[V45]])</f>
        <v>0</v>
      </c>
      <c r="CK477" s="4">
        <f>AVERAGE(Tabela13[[#This Row],[V43]],Tabela13[[#This Row],[V46]])</f>
        <v>-0.69166666666666665</v>
      </c>
      <c r="CL477" s="4">
        <f>AVERAGE(Tabela13[[#This Row],[V44]],Tabela13[[#This Row],[V41]])</f>
        <v>0</v>
      </c>
      <c r="CM477" s="4">
        <f>AVERAGE(Tabela13[[#This Row],[V44]],Tabela13[[#This Row],[V42]])</f>
        <v>-5.8333333333333348E-2</v>
      </c>
      <c r="CN477" s="4">
        <f>AVERAGE(Tabela13[[#This Row],[V44]],Tabela13[[#This Row],[V43]])</f>
        <v>-0.75</v>
      </c>
      <c r="CO477" s="4">
        <f>AVERAGE(Tabela13[[#This Row],[V44]],Tabela13[[#This Row],[V45]])</f>
        <v>-0.8666666666666667</v>
      </c>
      <c r="CP477" s="4">
        <f>AVERAGE(Tabela13[[#This Row],[V44]],Tabela13[[#This Row],[V46]])</f>
        <v>-1.5583333333333333</v>
      </c>
      <c r="CQ477" s="4">
        <f>AVERAGE(Tabela13[[#This Row],[V45]],Tabela13[[#This Row],[V41]])</f>
        <v>0.75</v>
      </c>
      <c r="CR477" s="4">
        <f>AVERAGE(Tabela13[[#This Row],[V45]],Tabela13[[#This Row],[V42]])</f>
        <v>0.69166666666666665</v>
      </c>
      <c r="CS477" s="4">
        <f>AVERAGE(Tabela13[[#This Row],[V45]],Tabela13[[#This Row],[V43]])</f>
        <v>0</v>
      </c>
      <c r="CT477" s="4">
        <f>AVERAGE(Tabela13[[#This Row],[V45]],Tabela13[[#This Row],[V44]])</f>
        <v>-0.8666666666666667</v>
      </c>
      <c r="CU477" s="4">
        <f>AVERAGE(Tabela13[[#This Row],[V45]],Tabela13[[#This Row],[V46]])</f>
        <v>-0.80833333333333335</v>
      </c>
      <c r="CV477" s="4">
        <f>AVERAGE(Tabela13[[#This Row],[V46]],Tabela13[[#This Row],[V41]])</f>
        <v>5.8333333333333348E-2</v>
      </c>
      <c r="CW477" s="4">
        <f>AVERAGE(Tabela13[[#This Row],[V46]],Tabela13[[#This Row],[V42]])</f>
        <v>0</v>
      </c>
      <c r="CX477" s="4">
        <f>AVERAGE(Tabela13[[#This Row],[V46]],Tabela13[[#This Row],[V43]])</f>
        <v>-0.69166666666666665</v>
      </c>
      <c r="CY477" s="4">
        <f>AVERAGE(Tabela13[[#This Row],[V46]],Tabela13[[#This Row],[V44]])</f>
        <v>-1.5583333333333333</v>
      </c>
      <c r="CZ477" s="4">
        <f>AVERAGE(Tabela13[[#This Row],[V46]],Tabela13[[#This Row],[V45]])</f>
        <v>-0.80833333333333335</v>
      </c>
      <c r="DA477" s="3">
        <f>_xlfn.STDEV.S(Tabela13[[#This Row],[V41]],Tabela13[[#This Row],[V42]])</f>
        <v>8.2495791138430558E-2</v>
      </c>
      <c r="DB477" s="3">
        <f>_xlfn.STDEV.S(Tabela13[[#This Row],[V41]],Tabela13[[#This Row],[V43]])</f>
        <v>1.0606601717798212</v>
      </c>
      <c r="DC477" s="3">
        <f>_xlfn.STDEV.S(Tabela13[[#This Row],[V41]],Tabela13[[#This Row],[V44]])</f>
        <v>2.2863119258365034</v>
      </c>
      <c r="DD477" s="3">
        <f>_xlfn.STDEV.S(Tabela13[[#This Row],[V41]],Tabela13[[#This Row],[V45]])</f>
        <v>1.2256517540566823</v>
      </c>
      <c r="DE477" s="3">
        <f>_xlfn.STDEV.S(Tabela13[[#This Row],[V41]],Tabela13[[#This Row],[V46]])</f>
        <v>2.2038161346980734</v>
      </c>
      <c r="DF477" s="3">
        <f>_xlfn.STDEV.S(Tabela13[[#This Row],[V42]],Tabela13[[#This Row],[V41]])</f>
        <v>8.2495791138430558E-2</v>
      </c>
      <c r="DG477" s="3">
        <f>_xlfn.STDEV.S(Tabela13[[#This Row],[V42]],Tabela13[[#This Row],[V43]])</f>
        <v>0.97816438064139066</v>
      </c>
      <c r="DH477" s="3">
        <f>_xlfn.STDEV.S(Tabela13[[#This Row],[V42]],Tabela13[[#This Row],[V44]])</f>
        <v>2.2038161346980734</v>
      </c>
      <c r="DI477" s="3">
        <f>_xlfn.STDEV.S(Tabela13[[#This Row],[V42]],Tabela13[[#This Row],[V45]])</f>
        <v>1.1431559629182517</v>
      </c>
      <c r="DJ477" s="3">
        <f>_xlfn.STDEV.S(Tabela13[[#This Row],[V42]],Tabela13[[#This Row],[V46]])</f>
        <v>2.1213203435596424</v>
      </c>
      <c r="DK477" s="3">
        <f>_xlfn.STDEV.S(Tabela13[[#This Row],[V43]],Tabela13[[#This Row],[V41]])</f>
        <v>1.0606601717798212</v>
      </c>
      <c r="DL477" s="3">
        <f>_xlfn.STDEV.S(Tabela13[[#This Row],[V43]],Tabela13[[#This Row],[V42]])</f>
        <v>0.97816438064139066</v>
      </c>
      <c r="DM477" s="3">
        <f>_xlfn.STDEV.S(Tabela13[[#This Row],[V43]],Tabela13[[#This Row],[V44]])</f>
        <v>1.2256517540566823</v>
      </c>
      <c r="DN477" s="3">
        <f>_xlfn.STDEV.S(Tabela13[[#This Row],[V43]],Tabela13[[#This Row],[V45]])</f>
        <v>0.16499158227686112</v>
      </c>
      <c r="DO477" s="3">
        <f>_xlfn.STDEV.S(Tabela13[[#This Row],[V43]],Tabela13[[#This Row],[V46]])</f>
        <v>1.1431559629182517</v>
      </c>
      <c r="DP477" s="3">
        <f>_xlfn.STDEV.S(Tabela13[[#This Row],[V44]],Tabela13[[#This Row],[V41]])</f>
        <v>2.2863119258365034</v>
      </c>
      <c r="DQ477" s="3">
        <f>_xlfn.STDEV.S(Tabela13[[#This Row],[V44]],Tabela13[[#This Row],[V42]])</f>
        <v>2.2038161346980734</v>
      </c>
      <c r="DR477" s="3">
        <f>_xlfn.STDEV.S(Tabela13[[#This Row],[V44]],Tabela13[[#This Row],[V43]])</f>
        <v>1.2256517540566823</v>
      </c>
      <c r="DS477" s="3">
        <f>_xlfn.STDEV.S(Tabela13[[#This Row],[V44]],Tabela13[[#This Row],[V45]])</f>
        <v>1.0606601717798212</v>
      </c>
      <c r="DT477" s="3">
        <f>_xlfn.STDEV.S(Tabela13[[#This Row],[V44]],Tabela13[[#This Row],[V46]])</f>
        <v>8.2495791138430558E-2</v>
      </c>
      <c r="DU477" s="3">
        <f>_xlfn.STDEV.S(Tabela13[[#This Row],[V45]],Tabela13[[#This Row],[V41]])</f>
        <v>1.2256517540566823</v>
      </c>
      <c r="DV477" s="3">
        <f>_xlfn.STDEV.S(Tabela13[[#This Row],[V45]],Tabela13[[#This Row],[V42]])</f>
        <v>1.1431559629182517</v>
      </c>
      <c r="DW477" s="3">
        <f>_xlfn.STDEV.S(Tabela13[[#This Row],[V45]],Tabela13[[#This Row],[V43]])</f>
        <v>0.16499158227686112</v>
      </c>
      <c r="DX477" s="3">
        <f>_xlfn.STDEV.S(Tabela13[[#This Row],[V45]],Tabela13[[#This Row],[V44]])</f>
        <v>1.0606601717798212</v>
      </c>
      <c r="DY477" s="3">
        <f>_xlfn.STDEV.S(Tabela13[[#This Row],[V45]],Tabela13[[#This Row],[V46]])</f>
        <v>0.97816438064139066</v>
      </c>
      <c r="DZ477" s="3">
        <f>_xlfn.STDEV.S(Tabela13[[#This Row],[V46]],Tabela13[[#This Row],[V41]])</f>
        <v>2.2038161346980734</v>
      </c>
      <c r="EA477" s="3">
        <f>_xlfn.STDEV.S(Tabela13[[#This Row],[V46]],Tabela13[[#This Row],[V42]])</f>
        <v>2.1213203435596424</v>
      </c>
      <c r="EB477" s="3">
        <f>_xlfn.STDEV.S(Tabela13[[#This Row],[V46]],Tabela13[[#This Row],[V43]])</f>
        <v>1.1431559629182517</v>
      </c>
      <c r="EC477" s="3">
        <f>_xlfn.STDEV.S(Tabela13[[#This Row],[V46]],Tabela13[[#This Row],[V44]])</f>
        <v>8.2495791138430558E-2</v>
      </c>
      <c r="ED477" s="3">
        <f>_xlfn.STDEV.S(Tabela13[[#This Row],[V46]],Tabela13[[#This Row],[V45]])</f>
        <v>0.97816438064139066</v>
      </c>
      <c r="EE477" s="3">
        <f t="shared" si="524"/>
        <v>5.2938475596853836E-2</v>
      </c>
      <c r="EF477" s="3">
        <f t="shared" si="525"/>
        <v>1.2238386597459474</v>
      </c>
      <c r="EG477" s="3" t="str">
        <f t="shared" si="526"/>
        <v/>
      </c>
      <c r="EH477" s="3">
        <f t="shared" si="527"/>
        <v>1.6342023387422431</v>
      </c>
      <c r="EI477" s="3">
        <f t="shared" si="528"/>
        <v>37.779705166252675</v>
      </c>
      <c r="EJ477" s="3">
        <f t="shared" si="529"/>
        <v>5.2938475596853836E-2</v>
      </c>
      <c r="EK477" s="3">
        <f t="shared" si="530"/>
        <v>1.2101002647109986</v>
      </c>
      <c r="EL477" s="3">
        <f t="shared" si="531"/>
        <v>-37.779705166252675</v>
      </c>
      <c r="EM477" s="3">
        <f t="shared" si="532"/>
        <v>1.6527556090384363</v>
      </c>
      <c r="EN477" s="3" t="str">
        <f t="shared" si="533"/>
        <v/>
      </c>
      <c r="EO477" s="3">
        <f t="shared" si="534"/>
        <v>1.2238386597459474</v>
      </c>
      <c r="EP477" s="3">
        <f t="shared" si="535"/>
        <v>1.2101002647109986</v>
      </c>
      <c r="EQ477" s="3">
        <f t="shared" si="536"/>
        <v>-1.6342023387422431</v>
      </c>
      <c r="ER477" s="3" t="str">
        <f t="shared" si="537"/>
        <v/>
      </c>
      <c r="ES477" s="3" t="str">
        <f t="shared" si="538"/>
        <v/>
      </c>
      <c r="ET477" s="3" t="str">
        <f t="shared" si="539"/>
        <v/>
      </c>
      <c r="EU477" s="3" t="str">
        <f t="shared" si="540"/>
        <v/>
      </c>
      <c r="EV477" s="3">
        <f t="shared" si="541"/>
        <v>-1.6342023387422431</v>
      </c>
      <c r="EW477" s="3">
        <f t="shared" si="542"/>
        <v>-1.2238386597459474</v>
      </c>
      <c r="EX477" s="3">
        <f t="shared" si="543"/>
        <v>-5.2938475596853836E-2</v>
      </c>
      <c r="EY477" s="3">
        <f t="shared" si="544"/>
        <v>1.6342023387422431</v>
      </c>
      <c r="EZ477" s="3">
        <f t="shared" si="545"/>
        <v>1.6527556090384363</v>
      </c>
      <c r="FA477" s="3" t="str">
        <f t="shared" si="546"/>
        <v/>
      </c>
      <c r="FB477" s="3">
        <f t="shared" si="547"/>
        <v>-1.2238386597459474</v>
      </c>
      <c r="FC477" s="3">
        <f t="shared" si="548"/>
        <v>-1.2101002647109986</v>
      </c>
      <c r="FD477" s="3">
        <f t="shared" si="549"/>
        <v>37.779705166252675</v>
      </c>
      <c r="FE477" s="3" t="str">
        <f t="shared" si="550"/>
        <v/>
      </c>
      <c r="FF477" s="3">
        <f t="shared" si="551"/>
        <v>-1.6527556090384363</v>
      </c>
      <c r="FG477" s="3">
        <f t="shared" si="552"/>
        <v>-5.2938475596853836E-2</v>
      </c>
      <c r="FH477" s="3">
        <f t="shared" si="553"/>
        <v>-1.2101002647109986</v>
      </c>
      <c r="FI477" s="4">
        <f t="shared" si="554"/>
        <v>0.8</v>
      </c>
      <c r="FJ477" s="4">
        <f t="shared" si="555"/>
        <v>0</v>
      </c>
      <c r="FK477" s="4">
        <f t="shared" si="556"/>
        <v>1.6968325791855201</v>
      </c>
      <c r="FL477" s="4">
        <f t="shared" si="557"/>
        <v>1.0316742081447963</v>
      </c>
      <c r="FM477" s="4">
        <f>Tabela13[[#This Row],[V139]]-Tabela13[[#This Row],[V140]]</f>
        <v>0.66515837104072384</v>
      </c>
      <c r="FN477" s="4">
        <f>Tabela13[[#This Row],[V1]]-Tabela13[[#This Row],[V2]]/2</f>
        <v>1.6833333333333333</v>
      </c>
      <c r="FO477" s="4">
        <f>Tabela13[[#This Row],[V1]]-Tabela13[[#This Row],[V3]]/2</f>
        <v>1.625</v>
      </c>
      <c r="FP477" s="4">
        <f>Tabela13[[#This Row],[V1]]-Tabela13[[#This Row],[V4]]/2</f>
        <v>0.93333333333333335</v>
      </c>
      <c r="FQ477" s="4">
        <f>Tabela13[[#This Row],[V2]]-Tabela13[[#This Row],[V1]]/2</f>
        <v>-0.7416666666666667</v>
      </c>
      <c r="FR477" s="4">
        <f>Tabela13[[#This Row],[V2]]-Tabela13[[#This Row],[V3]]/2</f>
        <v>8.3333333333333315E-3</v>
      </c>
      <c r="FS477" s="4">
        <f>Tabela13[[#This Row],[V2]]-Tabela13[[#This Row],[V4]]/2</f>
        <v>-0.68333333333333335</v>
      </c>
      <c r="FT477" s="4">
        <f t="shared" si="558"/>
        <v>1.0347563605676073</v>
      </c>
      <c r="FU477" s="4">
        <f t="shared" si="559"/>
        <v>1.0191413442663497</v>
      </c>
      <c r="FV477" s="4">
        <f t="shared" si="560"/>
        <v>0.75092906239794033</v>
      </c>
      <c r="FW477" s="4">
        <f t="shared" si="561"/>
        <v>-0.63814640762930286</v>
      </c>
      <c r="FX477" s="4">
        <f t="shared" si="562"/>
        <v>8.3331404401359166E-3</v>
      </c>
      <c r="FY477" s="4">
        <f t="shared" si="563"/>
        <v>-0.59945248484173752</v>
      </c>
      <c r="FZ477" s="4">
        <f t="shared" si="564"/>
        <v>186.25614490216932</v>
      </c>
      <c r="GA477" s="4">
        <f t="shared" si="565"/>
        <v>183.44544196794297</v>
      </c>
      <c r="GB477" s="4">
        <f t="shared" si="566"/>
        <v>135.16723123162924</v>
      </c>
      <c r="GC477" s="4">
        <f t="shared" si="567"/>
        <v>-114.86635337327451</v>
      </c>
      <c r="GD477" s="4">
        <f t="shared" si="568"/>
        <v>1.4999652792244651</v>
      </c>
      <c r="GE477" s="4">
        <f t="shared" si="569"/>
        <v>-107.90144727151275</v>
      </c>
      <c r="GF477" s="4">
        <f>Tabela13[[#This Row],[V1]]-Tabela13[[#This Row],[V2]]/Tabela13[[#This Row],[V2]]</f>
        <v>0.75</v>
      </c>
      <c r="GG477" s="4">
        <f>Tabela13[[#This Row],[V1]]-Tabela13[[#This Row],[V3]]/Tabela13[[#This Row],[V3]]</f>
        <v>0.75</v>
      </c>
      <c r="GH477" s="4">
        <f>Tabela13[[#This Row],[V1]]-Tabela13[[#This Row],[V4]]/Tabela13[[#This Row],[V4]]</f>
        <v>0.75</v>
      </c>
      <c r="GI477" s="4">
        <f>Tabela13[[#This Row],[V2]]-Tabela13[[#This Row],[V1]]/Tabela13[[#This Row],[V1]]</f>
        <v>-0.8666666666666667</v>
      </c>
      <c r="GJ477" s="4">
        <f>Tabela13[[#This Row],[V2]]-Tabela13[[#This Row],[V3]]/Tabela13[[#This Row],[V3]]</f>
        <v>-0.8666666666666667</v>
      </c>
      <c r="GK477" s="4">
        <f>Tabela13[[#This Row],[V2]]-Tabela13[[#This Row],[V4]]/Tabela13[[#This Row],[V4]]</f>
        <v>-0.8666666666666667</v>
      </c>
      <c r="GL477" s="4">
        <f t="shared" si="570"/>
        <v>0.86864091374804431</v>
      </c>
      <c r="GM477" s="4">
        <f t="shared" si="571"/>
        <v>0.94166666666666665</v>
      </c>
      <c r="GN477" s="4">
        <f t="shared" si="572"/>
        <v>0.92245052787402937</v>
      </c>
      <c r="GO477" s="3">
        <f t="shared" si="573"/>
        <v>1</v>
      </c>
      <c r="GP477" s="3">
        <v>100</v>
      </c>
      <c r="GQ477" s="3">
        <f t="shared" si="574"/>
        <v>1</v>
      </c>
      <c r="GR477" s="3">
        <f t="shared" si="575"/>
        <v>100</v>
      </c>
      <c r="GS477" s="34">
        <f>COUNTIF($D$2:D476,Tabela13[[#This Row],[HomeTeam]])</f>
        <v>23</v>
      </c>
      <c r="GT477" s="34">
        <f>COUNTIF($E$2:E476,Tabela13[[#This Row],[AwayTeam]])</f>
        <v>23</v>
      </c>
      <c r="GU477" s="3">
        <f>IFERROR(AVERAGEIFS($AD$2:AD476,$D$2:D476,Tabela13[[#This Row],[HomeTeam]],$GS$2:GS476,"&gt;="&amp;Tabela13[[#This Row],[Contagem_H]]-5),"")</f>
        <v>0.77859113498713051</v>
      </c>
      <c r="GV477" s="3">
        <f>IFERROR(AVERAGEIFS($G$2:G476,$E$2:E476,Tabela13[[#This Row],[AwayTeam]],$GT$2:GT476,"&gt;="&amp;Tabela13[[#This Row],[Contagem_A]]-5),"")</f>
        <v>1.2</v>
      </c>
      <c r="GW477" s="3">
        <f>IFERROR(AVERAGEIFS($GQ$2:GQ476,$D$2:D476,Tabela13[[#This Row],[HomeTeam]],$GS$2:GS476,"&gt;="&amp;Tabela13[[#This Row],[Contagem_H]]-5),"")</f>
        <v>-0.54</v>
      </c>
    </row>
    <row r="478" spans="1:205" x14ac:dyDescent="0.25">
      <c r="A478" t="s">
        <v>127</v>
      </c>
      <c r="B478" t="s">
        <v>295</v>
      </c>
      <c r="C478" t="s">
        <v>173</v>
      </c>
      <c r="D478" t="s">
        <v>29</v>
      </c>
      <c r="E478" t="s">
        <v>17</v>
      </c>
      <c r="F478" s="3">
        <v>1</v>
      </c>
      <c r="G478" s="3">
        <v>0</v>
      </c>
      <c r="H478" s="3" t="str">
        <f t="shared" si="576"/>
        <v>H</v>
      </c>
      <c r="I478" s="3">
        <v>2.63</v>
      </c>
      <c r="J478" s="3">
        <v>3.25</v>
      </c>
      <c r="K478" s="3">
        <v>2.63</v>
      </c>
      <c r="L478" s="3">
        <v>1.99</v>
      </c>
      <c r="M478" s="3">
        <v>1.91</v>
      </c>
      <c r="N478" s="3">
        <f t="shared" si="505"/>
        <v>1</v>
      </c>
      <c r="O478" s="3">
        <f t="shared" si="506"/>
        <v>3</v>
      </c>
      <c r="P478" s="3">
        <f t="shared" si="507"/>
        <v>0</v>
      </c>
      <c r="Q478" s="3">
        <f t="shared" si="508"/>
        <v>6.8148581456566326E-2</v>
      </c>
      <c r="R478" s="3">
        <f t="shared" si="509"/>
        <v>2.6072772238154074E-2</v>
      </c>
      <c r="S478" s="3">
        <f t="shared" si="510"/>
        <v>2.8092307692307692</v>
      </c>
      <c r="T478" s="3">
        <f t="shared" si="511"/>
        <v>3.4714828897338403</v>
      </c>
      <c r="U478" s="3">
        <f t="shared" si="512"/>
        <v>2.8092307692307692</v>
      </c>
      <c r="V478" s="3">
        <f t="shared" si="513"/>
        <v>2.1256156770985668</v>
      </c>
      <c r="W478" s="3">
        <f t="shared" si="514"/>
        <v>2.0401637905820418</v>
      </c>
      <c r="X478" s="4">
        <f t="shared" si="515"/>
        <v>0.38022813688212931</v>
      </c>
      <c r="Y478" s="4">
        <f t="shared" si="516"/>
        <v>0.30769230769230771</v>
      </c>
      <c r="Z478" s="4">
        <f t="shared" si="517"/>
        <v>0.38022813688212931</v>
      </c>
      <c r="AA478" s="4">
        <f t="shared" si="518"/>
        <v>0.50251256281407031</v>
      </c>
      <c r="AB478" s="4">
        <f t="shared" si="519"/>
        <v>0.52356020942408377</v>
      </c>
      <c r="AC478" s="4">
        <f t="shared" si="520"/>
        <v>0.69011406844106471</v>
      </c>
      <c r="AD478" s="4">
        <f t="shared" si="521"/>
        <v>0.19011406844106465</v>
      </c>
      <c r="AE478" s="4">
        <f t="shared" si="522"/>
        <v>0.19011406844106465</v>
      </c>
      <c r="AF478" s="4">
        <f t="shared" si="523"/>
        <v>0.69011406844106471</v>
      </c>
      <c r="AG478" s="4">
        <f>IFERROR(AVERAGE(Tabela13[[#This Row],[V1]],Tabela13[[#This Row],[V2]]),"")</f>
        <v>0.44011406844106471</v>
      </c>
      <c r="AH478" s="4">
        <f>IFERROR(AVERAGE(Tabela13[[#This Row],[V1]],Tabela13[[#This Row],[V3]]),"")</f>
        <v>0.44011406844106471</v>
      </c>
      <c r="AI478" s="4">
        <f>IFERROR(AVERAGE(Tabela13[[#This Row],[V1]],Tabela13[[#This Row],[V4]]),"")</f>
        <v>0.69011406844106471</v>
      </c>
      <c r="AJ478" s="4">
        <f>IFERROR(AVERAGE(Tabela13[[#This Row],[V2]],Tabela13[[#This Row],[V1]]),"")</f>
        <v>0.44011406844106471</v>
      </c>
      <c r="AK478" s="4">
        <f>IFERROR(AVERAGE(Tabela13[[#This Row],[V2]],Tabela13[[#This Row],[V3]]),"")</f>
        <v>0.19011406844106465</v>
      </c>
      <c r="AL478" s="4">
        <f>IFERROR(AVERAGE(Tabela13[[#This Row],[V2]],Tabela13[[#This Row],[V4]]),"")</f>
        <v>0.44011406844106471</v>
      </c>
      <c r="AM478" s="4">
        <f>IFERROR(AVERAGE(Tabela13[[#This Row],[V3]],Tabela13[[#This Row],[V1]]),"")</f>
        <v>0.44011406844106471</v>
      </c>
      <c r="AN478" s="4">
        <f>IFERROR(AVERAGE(Tabela13[[#This Row],[V3]],Tabela13[[#This Row],[V2]]),"")</f>
        <v>0.19011406844106465</v>
      </c>
      <c r="AO478" s="4">
        <f>IFERROR(AVERAGE(Tabela13[[#This Row],[V3]],Tabela13[[#This Row],[V4]]),"")</f>
        <v>0.44011406844106471</v>
      </c>
      <c r="AP478" s="4">
        <f>IFERROR(AVERAGE(Tabela13[[#This Row],[V4]],Tabela13[[#This Row],[V1]]),"")</f>
        <v>0.69011406844106471</v>
      </c>
      <c r="AQ478" s="4">
        <f>IFERROR(AVERAGE(Tabela13[[#This Row],[V4]],Tabela13[[#This Row],[V2]]),"")</f>
        <v>0.44011406844106471</v>
      </c>
      <c r="AR478" s="4">
        <f>IFERROR(AVERAGE(Tabela13[[#This Row],[V4]],Tabela13[[#This Row],[V3]]),"")</f>
        <v>0.44011406844106471</v>
      </c>
      <c r="AS478" s="4">
        <f>_xlfn.STDEV.S(Tabela13[[#This Row],[V1]:[V2]])</f>
        <v>0.35355339059327379</v>
      </c>
      <c r="AT478" s="4">
        <f>_xlfn.STDEV.S(Tabela13[[#This Row],[V1]],Tabela13[[#This Row],[V3]])</f>
        <v>0.35355339059327379</v>
      </c>
      <c r="AU478" s="4">
        <f>_xlfn.STDEV.S(Tabela13[[#This Row],[V1]],Tabela13[[#This Row],[V4]])</f>
        <v>0</v>
      </c>
      <c r="AV478" s="4">
        <f>_xlfn.STDEV.S(Tabela13[[#This Row],[V2]],Tabela13[[#This Row],[V1]])</f>
        <v>0.35355339059327379</v>
      </c>
      <c r="AW478" s="4">
        <f>_xlfn.STDEV.S(Tabela13[[#This Row],[V2]],Tabela13[[#This Row],[V3]])</f>
        <v>0</v>
      </c>
      <c r="AX478" s="4">
        <f>_xlfn.STDEV.S(Tabela13[[#This Row],[V42]],Tabela13[[#This Row],[V44]])</f>
        <v>0.70710678118654757</v>
      </c>
      <c r="AY478" s="4">
        <f>_xlfn.STDEV.S(Tabela13[[#This Row],[V3]],Tabela13[[#This Row],[V1]])</f>
        <v>0.35355339059327379</v>
      </c>
      <c r="AZ478" s="4">
        <f>_xlfn.STDEV.S(Tabela13[[#This Row],[V3]],Tabela13[[#This Row],[V2]])</f>
        <v>0</v>
      </c>
      <c r="BA478" s="4">
        <f>_xlfn.STDEV.S(Tabela13[[#This Row],[V3]],Tabela13[[#This Row],[V4]])</f>
        <v>0.35355339059327379</v>
      </c>
      <c r="BB478" s="4">
        <f>_xlfn.STDEV.S(Tabela13[[#This Row],[V4]],Tabela13[[#This Row],[V1]])</f>
        <v>0</v>
      </c>
      <c r="BC478" s="4">
        <f>_xlfn.STDEV.S(Tabela13[[#This Row],[V4]],Tabela13[[#This Row],[V2]])</f>
        <v>0.35355339059327379</v>
      </c>
      <c r="BD478" s="4">
        <f>_xlfn.STDEV.S(Tabela13[[#This Row],[V4]],Tabela13[[#This Row],[V3]])</f>
        <v>0.35355339059327379</v>
      </c>
      <c r="BE478" s="4">
        <f>Tabela13[[#This Row],[V17]]/Tabela13[[#This Row],[V5]]</f>
        <v>0.80332217473892864</v>
      </c>
      <c r="BF478" s="4">
        <f>Tabela13[[#This Row],[V18]]/Tabela13[[#This Row],[V6]]</f>
        <v>0.80332217473892864</v>
      </c>
      <c r="BG478" s="4">
        <f>Tabela13[[#This Row],[V19]]/Tabela13[[#This Row],[V7]]</f>
        <v>0</v>
      </c>
      <c r="BH478" s="4">
        <f>Tabela13[[#This Row],[V20]]/Tabela13[[#This Row],[V8]]</f>
        <v>0.80332217473892864</v>
      </c>
      <c r="BI478" s="4">
        <f>Tabela13[[#This Row],[V21]]/Tabela13[[#This Row],[V9]]</f>
        <v>0</v>
      </c>
      <c r="BJ478" s="4">
        <f>Tabela13[[#This Row],[V22]]/Tabela13[[#This Row],[V10]]</f>
        <v>1.6066443494778573</v>
      </c>
      <c r="BK478" s="4">
        <f>Tabela13[[#This Row],[V23]]/Tabela13[[#This Row],[V11]]</f>
        <v>0.80332217473892864</v>
      </c>
      <c r="BL478" s="4">
        <f>Tabela13[[#This Row],[V24]]/Tabela13[[#This Row],[V12]]</f>
        <v>0</v>
      </c>
      <c r="BM478" s="4">
        <f>Tabela13[[#This Row],[V25]]/Tabela13[[#This Row],[V13]]</f>
        <v>0.80332217473892864</v>
      </c>
      <c r="BN478" s="4">
        <f>Tabela13[[#This Row],[V26]]/Tabela13[[#This Row],[V14]]</f>
        <v>0</v>
      </c>
      <c r="BO478" s="4">
        <f>Tabela13[[#This Row],[V27]]/Tabela13[[#This Row],[V15]]</f>
        <v>0.80332217473892864</v>
      </c>
      <c r="BP478" s="4">
        <f>Tabela13[[#This Row],[V28]]/Tabela13[[#This Row],[V16]]</f>
        <v>0.80332217473892864</v>
      </c>
      <c r="BQ478" s="4">
        <f>Tabela13[[#This Row],[V1]]-Tabela13[[#This Row],[V2]]</f>
        <v>0.5</v>
      </c>
      <c r="BR478" s="4">
        <f>Tabela13[[#This Row],[V1]]-Tabela13[[#This Row],[V3]]</f>
        <v>0.5</v>
      </c>
      <c r="BS478" s="4">
        <f>Tabela13[[#This Row],[V1]]-Tabela13[[#This Row],[V4]]</f>
        <v>0</v>
      </c>
      <c r="BT478" s="4">
        <f>Tabela13[[#This Row],[V2]]-Tabela13[[#This Row],[V1]]</f>
        <v>-0.5</v>
      </c>
      <c r="BU478" s="4">
        <f>Tabela13[[#This Row],[V2]]-Tabela13[[#This Row],[V3]]</f>
        <v>0</v>
      </c>
      <c r="BV478" s="4">
        <f>Tabela13[[#This Row],[V2]]-Tabela13[[#This Row],[V4]]</f>
        <v>-0.5</v>
      </c>
      <c r="BW478" s="4">
        <f>AVERAGE(Tabela13[[#This Row],[V41]],Tabela13[[#This Row],[V42]])</f>
        <v>0.5</v>
      </c>
      <c r="BX478" s="4">
        <f>AVERAGE(Tabela13[[#This Row],[V41]],Tabela13[[#This Row],[V43]])</f>
        <v>0.25</v>
      </c>
      <c r="BY478" s="4">
        <f>AVERAGE(Tabela13[[#This Row],[V41]],Tabela13[[#This Row],[V44]])</f>
        <v>0</v>
      </c>
      <c r="BZ478" s="4">
        <f>AVERAGE(Tabela13[[#This Row],[V41]],Tabela13[[#This Row],[V45]])</f>
        <v>0.25</v>
      </c>
      <c r="CA478" s="4">
        <f>AVERAGE(Tabela13[[#This Row],[V41]],Tabela13[[#This Row],[V46]])</f>
        <v>0</v>
      </c>
      <c r="CB478" s="4">
        <f>AVERAGE(Tabela13[[#This Row],[V42]],Tabela13[[#This Row],[V41]])</f>
        <v>0.5</v>
      </c>
      <c r="CC478" s="4">
        <f>AVERAGE(Tabela13[[#This Row],[V42]],Tabela13[[#This Row],[V43]])</f>
        <v>0.25</v>
      </c>
      <c r="CD478" s="4">
        <f>AVERAGE(Tabela13[[#This Row],[V42]],Tabela13[[#This Row],[V44]])</f>
        <v>0</v>
      </c>
      <c r="CE478" s="4">
        <f>AVERAGE(Tabela13[[#This Row],[V42]],Tabela13[[#This Row],[V45]])</f>
        <v>0.25</v>
      </c>
      <c r="CF478" s="4">
        <f>AVERAGE(Tabela13[[#This Row],[V42]],Tabela13[[#This Row],[V46]])</f>
        <v>0</v>
      </c>
      <c r="CG478" s="4">
        <f>AVERAGE(Tabela13[[#This Row],[V43]],Tabela13[[#This Row],[V41]])</f>
        <v>0.25</v>
      </c>
      <c r="CH478" s="4">
        <f>AVERAGE(Tabela13[[#This Row],[V43]],Tabela13[[#This Row],[V42]])</f>
        <v>0.25</v>
      </c>
      <c r="CI478" s="4">
        <f>AVERAGE(Tabela13[[#This Row],[V43]],Tabela13[[#This Row],[V44]])</f>
        <v>-0.25</v>
      </c>
      <c r="CJ478" s="4">
        <f>AVERAGE(Tabela13[[#This Row],[V43]],Tabela13[[#This Row],[V45]])</f>
        <v>0</v>
      </c>
      <c r="CK478" s="4">
        <f>AVERAGE(Tabela13[[#This Row],[V43]],Tabela13[[#This Row],[V46]])</f>
        <v>-0.25</v>
      </c>
      <c r="CL478" s="4">
        <f>AVERAGE(Tabela13[[#This Row],[V44]],Tabela13[[#This Row],[V41]])</f>
        <v>0</v>
      </c>
      <c r="CM478" s="4">
        <f>AVERAGE(Tabela13[[#This Row],[V44]],Tabela13[[#This Row],[V42]])</f>
        <v>0</v>
      </c>
      <c r="CN478" s="4">
        <f>AVERAGE(Tabela13[[#This Row],[V44]],Tabela13[[#This Row],[V43]])</f>
        <v>-0.25</v>
      </c>
      <c r="CO478" s="4">
        <f>AVERAGE(Tabela13[[#This Row],[V44]],Tabela13[[#This Row],[V45]])</f>
        <v>-0.25</v>
      </c>
      <c r="CP478" s="4">
        <f>AVERAGE(Tabela13[[#This Row],[V44]],Tabela13[[#This Row],[V46]])</f>
        <v>-0.5</v>
      </c>
      <c r="CQ478" s="4">
        <f>AVERAGE(Tabela13[[#This Row],[V45]],Tabela13[[#This Row],[V41]])</f>
        <v>0.25</v>
      </c>
      <c r="CR478" s="4">
        <f>AVERAGE(Tabela13[[#This Row],[V45]],Tabela13[[#This Row],[V42]])</f>
        <v>0.25</v>
      </c>
      <c r="CS478" s="4">
        <f>AVERAGE(Tabela13[[#This Row],[V45]],Tabela13[[#This Row],[V43]])</f>
        <v>0</v>
      </c>
      <c r="CT478" s="4">
        <f>AVERAGE(Tabela13[[#This Row],[V45]],Tabela13[[#This Row],[V44]])</f>
        <v>-0.25</v>
      </c>
      <c r="CU478" s="4">
        <f>AVERAGE(Tabela13[[#This Row],[V45]],Tabela13[[#This Row],[V46]])</f>
        <v>-0.25</v>
      </c>
      <c r="CV478" s="4">
        <f>AVERAGE(Tabela13[[#This Row],[V46]],Tabela13[[#This Row],[V41]])</f>
        <v>0</v>
      </c>
      <c r="CW478" s="4">
        <f>AVERAGE(Tabela13[[#This Row],[V46]],Tabela13[[#This Row],[V42]])</f>
        <v>0</v>
      </c>
      <c r="CX478" s="4">
        <f>AVERAGE(Tabela13[[#This Row],[V46]],Tabela13[[#This Row],[V43]])</f>
        <v>-0.25</v>
      </c>
      <c r="CY478" s="4">
        <f>AVERAGE(Tabela13[[#This Row],[V46]],Tabela13[[#This Row],[V44]])</f>
        <v>-0.5</v>
      </c>
      <c r="CZ478" s="4">
        <f>AVERAGE(Tabela13[[#This Row],[V46]],Tabela13[[#This Row],[V45]])</f>
        <v>-0.25</v>
      </c>
      <c r="DA478" s="3">
        <f>_xlfn.STDEV.S(Tabela13[[#This Row],[V41]],Tabela13[[#This Row],[V42]])</f>
        <v>0</v>
      </c>
      <c r="DB478" s="3">
        <f>_xlfn.STDEV.S(Tabela13[[#This Row],[V41]],Tabela13[[#This Row],[V43]])</f>
        <v>0.35355339059327379</v>
      </c>
      <c r="DC478" s="3">
        <f>_xlfn.STDEV.S(Tabela13[[#This Row],[V41]],Tabela13[[#This Row],[V44]])</f>
        <v>0.70710678118654757</v>
      </c>
      <c r="DD478" s="3">
        <f>_xlfn.STDEV.S(Tabela13[[#This Row],[V41]],Tabela13[[#This Row],[V45]])</f>
        <v>0.35355339059327379</v>
      </c>
      <c r="DE478" s="3">
        <f>_xlfn.STDEV.S(Tabela13[[#This Row],[V41]],Tabela13[[#This Row],[V46]])</f>
        <v>0.70710678118654757</v>
      </c>
      <c r="DF478" s="3">
        <f>_xlfn.STDEV.S(Tabela13[[#This Row],[V42]],Tabela13[[#This Row],[V41]])</f>
        <v>0</v>
      </c>
      <c r="DG478" s="3">
        <f>_xlfn.STDEV.S(Tabela13[[#This Row],[V42]],Tabela13[[#This Row],[V43]])</f>
        <v>0.35355339059327379</v>
      </c>
      <c r="DH478" s="3">
        <f>_xlfn.STDEV.S(Tabela13[[#This Row],[V42]],Tabela13[[#This Row],[V44]])</f>
        <v>0.70710678118654757</v>
      </c>
      <c r="DI478" s="3">
        <f>_xlfn.STDEV.S(Tabela13[[#This Row],[V42]],Tabela13[[#This Row],[V45]])</f>
        <v>0.35355339059327379</v>
      </c>
      <c r="DJ478" s="3">
        <f>_xlfn.STDEV.S(Tabela13[[#This Row],[V42]],Tabela13[[#This Row],[V46]])</f>
        <v>0.70710678118654757</v>
      </c>
      <c r="DK478" s="3">
        <f>_xlfn.STDEV.S(Tabela13[[#This Row],[V43]],Tabela13[[#This Row],[V41]])</f>
        <v>0.35355339059327379</v>
      </c>
      <c r="DL478" s="3">
        <f>_xlfn.STDEV.S(Tabela13[[#This Row],[V43]],Tabela13[[#This Row],[V42]])</f>
        <v>0.35355339059327379</v>
      </c>
      <c r="DM478" s="3">
        <f>_xlfn.STDEV.S(Tabela13[[#This Row],[V43]],Tabela13[[#This Row],[V44]])</f>
        <v>0.35355339059327379</v>
      </c>
      <c r="DN478" s="3">
        <f>_xlfn.STDEV.S(Tabela13[[#This Row],[V43]],Tabela13[[#This Row],[V45]])</f>
        <v>0</v>
      </c>
      <c r="DO478" s="3">
        <f>_xlfn.STDEV.S(Tabela13[[#This Row],[V43]],Tabela13[[#This Row],[V46]])</f>
        <v>0.35355339059327379</v>
      </c>
      <c r="DP478" s="3">
        <f>_xlfn.STDEV.S(Tabela13[[#This Row],[V44]],Tabela13[[#This Row],[V41]])</f>
        <v>0.70710678118654757</v>
      </c>
      <c r="DQ478" s="3">
        <f>_xlfn.STDEV.S(Tabela13[[#This Row],[V44]],Tabela13[[#This Row],[V42]])</f>
        <v>0.70710678118654757</v>
      </c>
      <c r="DR478" s="3">
        <f>_xlfn.STDEV.S(Tabela13[[#This Row],[V44]],Tabela13[[#This Row],[V43]])</f>
        <v>0.35355339059327379</v>
      </c>
      <c r="DS478" s="3">
        <f>_xlfn.STDEV.S(Tabela13[[#This Row],[V44]],Tabela13[[#This Row],[V45]])</f>
        <v>0.35355339059327379</v>
      </c>
      <c r="DT478" s="3">
        <f>_xlfn.STDEV.S(Tabela13[[#This Row],[V44]],Tabela13[[#This Row],[V46]])</f>
        <v>0</v>
      </c>
      <c r="DU478" s="3">
        <f>_xlfn.STDEV.S(Tabela13[[#This Row],[V45]],Tabela13[[#This Row],[V41]])</f>
        <v>0.35355339059327379</v>
      </c>
      <c r="DV478" s="3">
        <f>_xlfn.STDEV.S(Tabela13[[#This Row],[V45]],Tabela13[[#This Row],[V42]])</f>
        <v>0.35355339059327379</v>
      </c>
      <c r="DW478" s="3">
        <f>_xlfn.STDEV.S(Tabela13[[#This Row],[V45]],Tabela13[[#This Row],[V43]])</f>
        <v>0</v>
      </c>
      <c r="DX478" s="3">
        <f>_xlfn.STDEV.S(Tabela13[[#This Row],[V45]],Tabela13[[#This Row],[V44]])</f>
        <v>0.35355339059327379</v>
      </c>
      <c r="DY478" s="3">
        <f>_xlfn.STDEV.S(Tabela13[[#This Row],[V45]],Tabela13[[#This Row],[V46]])</f>
        <v>0.35355339059327379</v>
      </c>
      <c r="DZ478" s="3">
        <f>_xlfn.STDEV.S(Tabela13[[#This Row],[V46]],Tabela13[[#This Row],[V41]])</f>
        <v>0.70710678118654757</v>
      </c>
      <c r="EA478" s="3">
        <f>_xlfn.STDEV.S(Tabela13[[#This Row],[V46]],Tabela13[[#This Row],[V42]])</f>
        <v>0.70710678118654757</v>
      </c>
      <c r="EB478" s="3">
        <f>_xlfn.STDEV.S(Tabela13[[#This Row],[V46]],Tabela13[[#This Row],[V43]])</f>
        <v>0.35355339059327379</v>
      </c>
      <c r="EC478" s="3">
        <f>_xlfn.STDEV.S(Tabela13[[#This Row],[V46]],Tabela13[[#This Row],[V44]])</f>
        <v>0</v>
      </c>
      <c r="ED478" s="3">
        <f>_xlfn.STDEV.S(Tabela13[[#This Row],[V46]],Tabela13[[#This Row],[V45]])</f>
        <v>0.35355339059327379</v>
      </c>
      <c r="EE478" s="3">
        <f t="shared" si="524"/>
        <v>0</v>
      </c>
      <c r="EF478" s="3">
        <f t="shared" si="525"/>
        <v>1.4142135623730951</v>
      </c>
      <c r="EG478" s="3" t="str">
        <f t="shared" si="526"/>
        <v/>
      </c>
      <c r="EH478" s="3">
        <f t="shared" si="527"/>
        <v>1.4142135623730951</v>
      </c>
      <c r="EI478" s="3" t="str">
        <f t="shared" si="528"/>
        <v/>
      </c>
      <c r="EJ478" s="3">
        <f t="shared" si="529"/>
        <v>0</v>
      </c>
      <c r="EK478" s="3">
        <f t="shared" si="530"/>
        <v>1.4142135623730951</v>
      </c>
      <c r="EL478" s="3" t="str">
        <f t="shared" si="531"/>
        <v/>
      </c>
      <c r="EM478" s="3">
        <f t="shared" si="532"/>
        <v>1.4142135623730951</v>
      </c>
      <c r="EN478" s="3" t="str">
        <f t="shared" si="533"/>
        <v/>
      </c>
      <c r="EO478" s="3">
        <f t="shared" si="534"/>
        <v>1.4142135623730951</v>
      </c>
      <c r="EP478" s="3">
        <f t="shared" si="535"/>
        <v>1.4142135623730951</v>
      </c>
      <c r="EQ478" s="3">
        <f t="shared" si="536"/>
        <v>-1.4142135623730951</v>
      </c>
      <c r="ER478" s="3" t="str">
        <f t="shared" si="537"/>
        <v/>
      </c>
      <c r="ES478" s="3" t="str">
        <f t="shared" si="538"/>
        <v/>
      </c>
      <c r="ET478" s="3" t="str">
        <f t="shared" si="539"/>
        <v/>
      </c>
      <c r="EU478" s="3" t="str">
        <f t="shared" si="540"/>
        <v/>
      </c>
      <c r="EV478" s="3">
        <f t="shared" si="541"/>
        <v>-1.4142135623730951</v>
      </c>
      <c r="EW478" s="3">
        <f t="shared" si="542"/>
        <v>-1.4142135623730951</v>
      </c>
      <c r="EX478" s="3">
        <f t="shared" si="543"/>
        <v>0</v>
      </c>
      <c r="EY478" s="3">
        <f t="shared" si="544"/>
        <v>1.4142135623730951</v>
      </c>
      <c r="EZ478" s="3">
        <f t="shared" si="545"/>
        <v>1.4142135623730951</v>
      </c>
      <c r="FA478" s="3" t="str">
        <f t="shared" si="546"/>
        <v/>
      </c>
      <c r="FB478" s="3">
        <f t="shared" si="547"/>
        <v>-1.4142135623730951</v>
      </c>
      <c r="FC478" s="3">
        <f t="shared" si="548"/>
        <v>-1.4142135623730951</v>
      </c>
      <c r="FD478" s="3" t="str">
        <f t="shared" si="549"/>
        <v/>
      </c>
      <c r="FE478" s="3" t="str">
        <f t="shared" si="550"/>
        <v/>
      </c>
      <c r="FF478" s="3">
        <f t="shared" si="551"/>
        <v>-1.4142135623730951</v>
      </c>
      <c r="FG478" s="3">
        <f t="shared" si="552"/>
        <v>0</v>
      </c>
      <c r="FH478" s="3">
        <f t="shared" si="553"/>
        <v>-1.4142135623730951</v>
      </c>
      <c r="FI478" s="4">
        <f t="shared" si="554"/>
        <v>0.38022813688212931</v>
      </c>
      <c r="FJ478" s="4">
        <f t="shared" si="555"/>
        <v>0</v>
      </c>
      <c r="FK478" s="4">
        <f t="shared" si="556"/>
        <v>1.3559693318729462</v>
      </c>
      <c r="FL478" s="4">
        <f t="shared" si="557"/>
        <v>1.3559693318729462</v>
      </c>
      <c r="FM478" s="4">
        <f>Tabela13[[#This Row],[V139]]-Tabela13[[#This Row],[V140]]</f>
        <v>0</v>
      </c>
      <c r="FN478" s="4">
        <f>Tabela13[[#This Row],[V1]]-Tabela13[[#This Row],[V2]]/2</f>
        <v>0.59505703422053235</v>
      </c>
      <c r="FO478" s="4">
        <f>Tabela13[[#This Row],[V1]]-Tabela13[[#This Row],[V3]]/2</f>
        <v>0.59505703422053235</v>
      </c>
      <c r="FP478" s="4">
        <f>Tabela13[[#This Row],[V1]]-Tabela13[[#This Row],[V4]]/2</f>
        <v>0.34505703422053235</v>
      </c>
      <c r="FQ478" s="4">
        <f>Tabela13[[#This Row],[V2]]-Tabela13[[#This Row],[V1]]/2</f>
        <v>-0.1549429657794677</v>
      </c>
      <c r="FR478" s="4">
        <f>Tabela13[[#This Row],[V2]]-Tabela13[[#This Row],[V3]]/2</f>
        <v>9.5057034220532327E-2</v>
      </c>
      <c r="FS478" s="4">
        <f>Tabela13[[#This Row],[V2]]-Tabela13[[#This Row],[V4]]/2</f>
        <v>-0.1549429657794677</v>
      </c>
      <c r="FT478" s="4">
        <f t="shared" si="558"/>
        <v>0.53677703949519606</v>
      </c>
      <c r="FU478" s="4">
        <f t="shared" si="559"/>
        <v>0.53677703949519606</v>
      </c>
      <c r="FV478" s="4">
        <f t="shared" si="560"/>
        <v>0.3322645176308196</v>
      </c>
      <c r="FW478" s="4">
        <f t="shared" si="561"/>
        <v>-0.15372060351752254</v>
      </c>
      <c r="FX478" s="4">
        <f t="shared" si="562"/>
        <v>9.477226977550933E-2</v>
      </c>
      <c r="FY478" s="4">
        <f t="shared" si="563"/>
        <v>-0.15372060351752254</v>
      </c>
      <c r="FZ478" s="4">
        <f t="shared" si="564"/>
        <v>96.619867109135285</v>
      </c>
      <c r="GA478" s="4">
        <f t="shared" si="565"/>
        <v>96.619867109135285</v>
      </c>
      <c r="GB478" s="4">
        <f t="shared" si="566"/>
        <v>59.80761317354753</v>
      </c>
      <c r="GC478" s="4">
        <f t="shared" si="567"/>
        <v>-27.669708633154055</v>
      </c>
      <c r="GD478" s="4">
        <f t="shared" si="568"/>
        <v>17.059008559591678</v>
      </c>
      <c r="GE478" s="4">
        <f t="shared" si="569"/>
        <v>-27.669708633154055</v>
      </c>
      <c r="GF478" s="4">
        <f>Tabela13[[#This Row],[V1]]-Tabela13[[#This Row],[V2]]/Tabela13[[#This Row],[V2]]</f>
        <v>-0.30988593155893529</v>
      </c>
      <c r="GG478" s="4">
        <f>Tabela13[[#This Row],[V1]]-Tabela13[[#This Row],[V3]]/Tabela13[[#This Row],[V3]]</f>
        <v>-0.30988593155893529</v>
      </c>
      <c r="GH478" s="4">
        <f>Tabela13[[#This Row],[V1]]-Tabela13[[#This Row],[V4]]/Tabela13[[#This Row],[V4]]</f>
        <v>-0.30988593155893529</v>
      </c>
      <c r="GI478" s="4">
        <f>Tabela13[[#This Row],[V2]]-Tabela13[[#This Row],[V1]]/Tabela13[[#This Row],[V1]]</f>
        <v>-0.80988593155893529</v>
      </c>
      <c r="GJ478" s="4">
        <f>Tabela13[[#This Row],[V2]]-Tabela13[[#This Row],[V3]]/Tabela13[[#This Row],[V3]]</f>
        <v>-0.80988593155893529</v>
      </c>
      <c r="GK478" s="4">
        <f>Tabela13[[#This Row],[V2]]-Tabela13[[#This Row],[V4]]/Tabela13[[#This Row],[V4]]</f>
        <v>-0.80988593155893529</v>
      </c>
      <c r="GL478" s="4">
        <f t="shared" si="570"/>
        <v>0.28867513459481287</v>
      </c>
      <c r="GM478" s="4">
        <f t="shared" si="571"/>
        <v>0.44011406844106471</v>
      </c>
      <c r="GN478" s="4">
        <f t="shared" si="572"/>
        <v>0.65590980905776042</v>
      </c>
      <c r="GO478" s="3">
        <f t="shared" si="573"/>
        <v>1</v>
      </c>
      <c r="GP478" s="3">
        <v>100</v>
      </c>
      <c r="GQ478" s="3">
        <f t="shared" si="574"/>
        <v>1.63</v>
      </c>
      <c r="GR478" s="3">
        <f t="shared" si="575"/>
        <v>163</v>
      </c>
      <c r="GS478" s="34">
        <f>COUNTIF($D$2:D477,Tabela13[[#This Row],[HomeTeam]])</f>
        <v>4</v>
      </c>
      <c r="GT478" s="34">
        <f>COUNTIF($E$2:E477,Tabela13[[#This Row],[AwayTeam]])</f>
        <v>23</v>
      </c>
      <c r="GU478" s="3">
        <f>IFERROR(AVERAGEIFS($AD$2:AD477,$D$2:D477,Tabela13[[#This Row],[HomeTeam]],$GS$2:GS477,"&gt;="&amp;Tabela13[[#This Row],[Contagem_H]]-5),"")</f>
        <v>1.1929754273504272</v>
      </c>
      <c r="GV478" s="3">
        <f>IFERROR(AVERAGEIFS($G$2:G477,$E$2:E477,Tabela13[[#This Row],[AwayTeam]],$GT$2:GT477,"&gt;="&amp;Tabela13[[#This Row],[Contagem_A]]-5),"")</f>
        <v>1.2</v>
      </c>
      <c r="GW478" s="3">
        <f>IFERROR(AVERAGEIFS($GQ$2:GQ477,$D$2:D477,Tabela13[[#This Row],[HomeTeam]],$GS$2:GS477,"&gt;="&amp;Tabela13[[#This Row],[Contagem_H]]-5),"")</f>
        <v>-1</v>
      </c>
    </row>
    <row r="479" spans="1:205" x14ac:dyDescent="0.25">
      <c r="A479" t="s">
        <v>127</v>
      </c>
      <c r="B479" t="s">
        <v>295</v>
      </c>
      <c r="C479" t="s">
        <v>174</v>
      </c>
      <c r="D479" t="s">
        <v>26</v>
      </c>
      <c r="E479" t="s">
        <v>19</v>
      </c>
      <c r="F479" s="3">
        <v>2</v>
      </c>
      <c r="G479" s="3">
        <v>2</v>
      </c>
      <c r="H479" s="3" t="str">
        <f t="shared" si="576"/>
        <v>D</v>
      </c>
      <c r="I479" s="3">
        <v>2.35</v>
      </c>
      <c r="J479" s="3">
        <v>3.4</v>
      </c>
      <c r="K479" s="3">
        <v>3</v>
      </c>
      <c r="L479" s="3">
        <v>1.99</v>
      </c>
      <c r="M479" s="3">
        <v>1.91</v>
      </c>
      <c r="N479" s="3">
        <f t="shared" si="505"/>
        <v>4</v>
      </c>
      <c r="O479" s="3">
        <f t="shared" si="506"/>
        <v>1</v>
      </c>
      <c r="P479" s="3">
        <f t="shared" si="507"/>
        <v>1</v>
      </c>
      <c r="Q479" s="3">
        <f t="shared" si="508"/>
        <v>5.2982895285773823E-2</v>
      </c>
      <c r="R479" s="3">
        <f t="shared" si="509"/>
        <v>2.6072772238154074E-2</v>
      </c>
      <c r="S479" s="3">
        <f t="shared" si="510"/>
        <v>2.4745098039215687</v>
      </c>
      <c r="T479" s="3">
        <f t="shared" si="511"/>
        <v>3.580141843971631</v>
      </c>
      <c r="U479" s="3">
        <f t="shared" si="512"/>
        <v>3.1589486858573217</v>
      </c>
      <c r="V479" s="3">
        <f t="shared" si="513"/>
        <v>2.0954359616186897</v>
      </c>
      <c r="W479" s="3">
        <f t="shared" si="514"/>
        <v>2.0111973299958281</v>
      </c>
      <c r="X479" s="4">
        <f t="shared" si="515"/>
        <v>0.42553191489361702</v>
      </c>
      <c r="Y479" s="4">
        <f t="shared" si="516"/>
        <v>0.29411764705882354</v>
      </c>
      <c r="Z479" s="4">
        <f t="shared" si="517"/>
        <v>0.33333333333333331</v>
      </c>
      <c r="AA479" s="4">
        <f t="shared" si="518"/>
        <v>0.50251256281407031</v>
      </c>
      <c r="AB479" s="4">
        <f t="shared" si="519"/>
        <v>0.52356020942408377</v>
      </c>
      <c r="AC479" s="4">
        <f t="shared" si="520"/>
        <v>1.2127659574468086</v>
      </c>
      <c r="AD479" s="4">
        <f t="shared" si="521"/>
        <v>1.1666666666666667</v>
      </c>
      <c r="AE479" s="4">
        <f t="shared" si="522"/>
        <v>1.2127659574468086</v>
      </c>
      <c r="AF479" s="4">
        <f t="shared" si="523"/>
        <v>1.1666666666666667</v>
      </c>
      <c r="AG479" s="4">
        <f>IFERROR(AVERAGE(Tabela13[[#This Row],[V1]],Tabela13[[#This Row],[V2]]),"")</f>
        <v>1.1897163120567376</v>
      </c>
      <c r="AH479" s="4">
        <f>IFERROR(AVERAGE(Tabela13[[#This Row],[V1]],Tabela13[[#This Row],[V3]]),"")</f>
        <v>1.2127659574468086</v>
      </c>
      <c r="AI479" s="4">
        <f>IFERROR(AVERAGE(Tabela13[[#This Row],[V1]],Tabela13[[#This Row],[V4]]),"")</f>
        <v>1.1897163120567376</v>
      </c>
      <c r="AJ479" s="4">
        <f>IFERROR(AVERAGE(Tabela13[[#This Row],[V2]],Tabela13[[#This Row],[V1]]),"")</f>
        <v>1.1897163120567376</v>
      </c>
      <c r="AK479" s="4">
        <f>IFERROR(AVERAGE(Tabela13[[#This Row],[V2]],Tabela13[[#This Row],[V3]]),"")</f>
        <v>1.1897163120567376</v>
      </c>
      <c r="AL479" s="4">
        <f>IFERROR(AVERAGE(Tabela13[[#This Row],[V2]],Tabela13[[#This Row],[V4]]),"")</f>
        <v>1.1666666666666667</v>
      </c>
      <c r="AM479" s="4">
        <f>IFERROR(AVERAGE(Tabela13[[#This Row],[V3]],Tabela13[[#This Row],[V1]]),"")</f>
        <v>1.2127659574468086</v>
      </c>
      <c r="AN479" s="4">
        <f>IFERROR(AVERAGE(Tabela13[[#This Row],[V3]],Tabela13[[#This Row],[V2]]),"")</f>
        <v>1.1897163120567376</v>
      </c>
      <c r="AO479" s="4">
        <f>IFERROR(AVERAGE(Tabela13[[#This Row],[V3]],Tabela13[[#This Row],[V4]]),"")</f>
        <v>1.1897163120567376</v>
      </c>
      <c r="AP479" s="4">
        <f>IFERROR(AVERAGE(Tabela13[[#This Row],[V4]],Tabela13[[#This Row],[V1]]),"")</f>
        <v>1.1897163120567376</v>
      </c>
      <c r="AQ479" s="4">
        <f>IFERROR(AVERAGE(Tabela13[[#This Row],[V4]],Tabela13[[#This Row],[V2]]),"")</f>
        <v>1.1666666666666667</v>
      </c>
      <c r="AR479" s="4">
        <f>IFERROR(AVERAGE(Tabela13[[#This Row],[V4]],Tabela13[[#This Row],[V3]]),"")</f>
        <v>1.1897163120567376</v>
      </c>
      <c r="AS479" s="4">
        <f>_xlfn.STDEV.S(Tabela13[[#This Row],[V1]:[V2]])</f>
        <v>3.2597121118528798E-2</v>
      </c>
      <c r="AT479" s="4">
        <f>_xlfn.STDEV.S(Tabela13[[#This Row],[V1]],Tabela13[[#This Row],[V3]])</f>
        <v>0</v>
      </c>
      <c r="AU479" s="4">
        <f>_xlfn.STDEV.S(Tabela13[[#This Row],[V1]],Tabela13[[#This Row],[V4]])</f>
        <v>3.2597121118528798E-2</v>
      </c>
      <c r="AV479" s="4">
        <f>_xlfn.STDEV.S(Tabela13[[#This Row],[V2]],Tabela13[[#This Row],[V1]])</f>
        <v>3.2597121118528798E-2</v>
      </c>
      <c r="AW479" s="4">
        <f>_xlfn.STDEV.S(Tabela13[[#This Row],[V2]],Tabela13[[#This Row],[V3]])</f>
        <v>3.2597121118528798E-2</v>
      </c>
      <c r="AX479" s="4">
        <f>_xlfn.STDEV.S(Tabela13[[#This Row],[V42]],Tabela13[[#This Row],[V44]])</f>
        <v>3.2597121118528798E-2</v>
      </c>
      <c r="AY479" s="4">
        <f>_xlfn.STDEV.S(Tabela13[[#This Row],[V3]],Tabela13[[#This Row],[V1]])</f>
        <v>0</v>
      </c>
      <c r="AZ479" s="4">
        <f>_xlfn.STDEV.S(Tabela13[[#This Row],[V3]],Tabela13[[#This Row],[V2]])</f>
        <v>3.2597121118528798E-2</v>
      </c>
      <c r="BA479" s="4">
        <f>_xlfn.STDEV.S(Tabela13[[#This Row],[V3]],Tabela13[[#This Row],[V4]])</f>
        <v>3.2597121118528798E-2</v>
      </c>
      <c r="BB479" s="4">
        <f>_xlfn.STDEV.S(Tabela13[[#This Row],[V4]],Tabela13[[#This Row],[V1]])</f>
        <v>3.2597121118528798E-2</v>
      </c>
      <c r="BC479" s="4">
        <f>_xlfn.STDEV.S(Tabela13[[#This Row],[V4]],Tabela13[[#This Row],[V2]])</f>
        <v>0</v>
      </c>
      <c r="BD479" s="4">
        <f>_xlfn.STDEV.S(Tabela13[[#This Row],[V4]],Tabela13[[#This Row],[V3]])</f>
        <v>3.2597121118528798E-2</v>
      </c>
      <c r="BE479" s="4">
        <f>Tabela13[[#This Row],[V17]]/Tabela13[[#This Row],[V5]]</f>
        <v>2.7399070507973536E-2</v>
      </c>
      <c r="BF479" s="4">
        <f>Tabela13[[#This Row],[V18]]/Tabela13[[#This Row],[V6]]</f>
        <v>0</v>
      </c>
      <c r="BG479" s="4">
        <f>Tabela13[[#This Row],[V19]]/Tabela13[[#This Row],[V7]]</f>
        <v>2.7399070507973536E-2</v>
      </c>
      <c r="BH479" s="4">
        <f>Tabela13[[#This Row],[V20]]/Tabela13[[#This Row],[V8]]</f>
        <v>2.7399070507973536E-2</v>
      </c>
      <c r="BI479" s="4">
        <f>Tabela13[[#This Row],[V21]]/Tabela13[[#This Row],[V9]]</f>
        <v>2.7399070507973536E-2</v>
      </c>
      <c r="BJ479" s="4">
        <f>Tabela13[[#This Row],[V22]]/Tabela13[[#This Row],[V10]]</f>
        <v>2.7940389530167538E-2</v>
      </c>
      <c r="BK479" s="4">
        <f>Tabela13[[#This Row],[V23]]/Tabela13[[#This Row],[V11]]</f>
        <v>0</v>
      </c>
      <c r="BL479" s="4">
        <f>Tabela13[[#This Row],[V24]]/Tabela13[[#This Row],[V12]]</f>
        <v>2.7399070507973536E-2</v>
      </c>
      <c r="BM479" s="4">
        <f>Tabela13[[#This Row],[V25]]/Tabela13[[#This Row],[V13]]</f>
        <v>2.7399070507973536E-2</v>
      </c>
      <c r="BN479" s="4">
        <f>Tabela13[[#This Row],[V26]]/Tabela13[[#This Row],[V14]]</f>
        <v>2.7399070507973536E-2</v>
      </c>
      <c r="BO479" s="4">
        <f>Tabela13[[#This Row],[V27]]/Tabela13[[#This Row],[V15]]</f>
        <v>0</v>
      </c>
      <c r="BP479" s="4">
        <f>Tabela13[[#This Row],[V28]]/Tabela13[[#This Row],[V16]]</f>
        <v>2.7399070507973536E-2</v>
      </c>
      <c r="BQ479" s="4">
        <f>Tabela13[[#This Row],[V1]]-Tabela13[[#This Row],[V2]]</f>
        <v>4.6099290780141855E-2</v>
      </c>
      <c r="BR479" s="4">
        <f>Tabela13[[#This Row],[V1]]-Tabela13[[#This Row],[V3]]</f>
        <v>0</v>
      </c>
      <c r="BS479" s="4">
        <f>Tabela13[[#This Row],[V1]]-Tabela13[[#This Row],[V4]]</f>
        <v>4.6099290780141855E-2</v>
      </c>
      <c r="BT479" s="4">
        <f>Tabela13[[#This Row],[V2]]-Tabela13[[#This Row],[V1]]</f>
        <v>-4.6099290780141855E-2</v>
      </c>
      <c r="BU479" s="4">
        <f>Tabela13[[#This Row],[V2]]-Tabela13[[#This Row],[V3]]</f>
        <v>-4.6099290780141855E-2</v>
      </c>
      <c r="BV479" s="4">
        <f>Tabela13[[#This Row],[V2]]-Tabela13[[#This Row],[V4]]</f>
        <v>0</v>
      </c>
      <c r="BW479" s="4">
        <f>AVERAGE(Tabela13[[#This Row],[V41]],Tabela13[[#This Row],[V42]])</f>
        <v>2.3049645390070927E-2</v>
      </c>
      <c r="BX479" s="4">
        <f>AVERAGE(Tabela13[[#This Row],[V41]],Tabela13[[#This Row],[V43]])</f>
        <v>4.6099290780141855E-2</v>
      </c>
      <c r="BY479" s="4">
        <f>AVERAGE(Tabela13[[#This Row],[V41]],Tabela13[[#This Row],[V44]])</f>
        <v>0</v>
      </c>
      <c r="BZ479" s="4">
        <f>AVERAGE(Tabela13[[#This Row],[V41]],Tabela13[[#This Row],[V45]])</f>
        <v>0</v>
      </c>
      <c r="CA479" s="4">
        <f>AVERAGE(Tabela13[[#This Row],[V41]],Tabela13[[#This Row],[V46]])</f>
        <v>2.3049645390070927E-2</v>
      </c>
      <c r="CB479" s="4">
        <f>AVERAGE(Tabela13[[#This Row],[V42]],Tabela13[[#This Row],[V41]])</f>
        <v>2.3049645390070927E-2</v>
      </c>
      <c r="CC479" s="4">
        <f>AVERAGE(Tabela13[[#This Row],[V42]],Tabela13[[#This Row],[V43]])</f>
        <v>2.3049645390070927E-2</v>
      </c>
      <c r="CD479" s="4">
        <f>AVERAGE(Tabela13[[#This Row],[V42]],Tabela13[[#This Row],[V44]])</f>
        <v>-2.3049645390070927E-2</v>
      </c>
      <c r="CE479" s="4">
        <f>AVERAGE(Tabela13[[#This Row],[V42]],Tabela13[[#This Row],[V45]])</f>
        <v>-2.3049645390070927E-2</v>
      </c>
      <c r="CF479" s="4">
        <f>AVERAGE(Tabela13[[#This Row],[V42]],Tabela13[[#This Row],[V46]])</f>
        <v>0</v>
      </c>
      <c r="CG479" s="4">
        <f>AVERAGE(Tabela13[[#This Row],[V43]],Tabela13[[#This Row],[V41]])</f>
        <v>4.6099290780141855E-2</v>
      </c>
      <c r="CH479" s="4">
        <f>AVERAGE(Tabela13[[#This Row],[V43]],Tabela13[[#This Row],[V42]])</f>
        <v>2.3049645390070927E-2</v>
      </c>
      <c r="CI479" s="4">
        <f>AVERAGE(Tabela13[[#This Row],[V43]],Tabela13[[#This Row],[V44]])</f>
        <v>0</v>
      </c>
      <c r="CJ479" s="4">
        <f>AVERAGE(Tabela13[[#This Row],[V43]],Tabela13[[#This Row],[V45]])</f>
        <v>0</v>
      </c>
      <c r="CK479" s="4">
        <f>AVERAGE(Tabela13[[#This Row],[V43]],Tabela13[[#This Row],[V46]])</f>
        <v>2.3049645390070927E-2</v>
      </c>
      <c r="CL479" s="4">
        <f>AVERAGE(Tabela13[[#This Row],[V44]],Tabela13[[#This Row],[V41]])</f>
        <v>0</v>
      </c>
      <c r="CM479" s="4">
        <f>AVERAGE(Tabela13[[#This Row],[V44]],Tabela13[[#This Row],[V42]])</f>
        <v>-2.3049645390070927E-2</v>
      </c>
      <c r="CN479" s="4">
        <f>AVERAGE(Tabela13[[#This Row],[V44]],Tabela13[[#This Row],[V43]])</f>
        <v>0</v>
      </c>
      <c r="CO479" s="4">
        <f>AVERAGE(Tabela13[[#This Row],[V44]],Tabela13[[#This Row],[V45]])</f>
        <v>-4.6099290780141855E-2</v>
      </c>
      <c r="CP479" s="4">
        <f>AVERAGE(Tabela13[[#This Row],[V44]],Tabela13[[#This Row],[V46]])</f>
        <v>-2.3049645390070927E-2</v>
      </c>
      <c r="CQ479" s="4">
        <f>AVERAGE(Tabela13[[#This Row],[V45]],Tabela13[[#This Row],[V41]])</f>
        <v>0</v>
      </c>
      <c r="CR479" s="4">
        <f>AVERAGE(Tabela13[[#This Row],[V45]],Tabela13[[#This Row],[V42]])</f>
        <v>-2.3049645390070927E-2</v>
      </c>
      <c r="CS479" s="4">
        <f>AVERAGE(Tabela13[[#This Row],[V45]],Tabela13[[#This Row],[V43]])</f>
        <v>0</v>
      </c>
      <c r="CT479" s="4">
        <f>AVERAGE(Tabela13[[#This Row],[V45]],Tabela13[[#This Row],[V44]])</f>
        <v>-4.6099290780141855E-2</v>
      </c>
      <c r="CU479" s="4">
        <f>AVERAGE(Tabela13[[#This Row],[V45]],Tabela13[[#This Row],[V46]])</f>
        <v>-2.3049645390070927E-2</v>
      </c>
      <c r="CV479" s="4">
        <f>AVERAGE(Tabela13[[#This Row],[V46]],Tabela13[[#This Row],[V41]])</f>
        <v>2.3049645390070927E-2</v>
      </c>
      <c r="CW479" s="4">
        <f>AVERAGE(Tabela13[[#This Row],[V46]],Tabela13[[#This Row],[V42]])</f>
        <v>0</v>
      </c>
      <c r="CX479" s="4">
        <f>AVERAGE(Tabela13[[#This Row],[V46]],Tabela13[[#This Row],[V43]])</f>
        <v>2.3049645390070927E-2</v>
      </c>
      <c r="CY479" s="4">
        <f>AVERAGE(Tabela13[[#This Row],[V46]],Tabela13[[#This Row],[V44]])</f>
        <v>-2.3049645390070927E-2</v>
      </c>
      <c r="CZ479" s="4">
        <f>AVERAGE(Tabela13[[#This Row],[V46]],Tabela13[[#This Row],[V45]])</f>
        <v>-2.3049645390070927E-2</v>
      </c>
      <c r="DA479" s="3">
        <f>_xlfn.STDEV.S(Tabela13[[#This Row],[V41]],Tabela13[[#This Row],[V42]])</f>
        <v>3.2597121118528798E-2</v>
      </c>
      <c r="DB479" s="3">
        <f>_xlfn.STDEV.S(Tabela13[[#This Row],[V41]],Tabela13[[#This Row],[V43]])</f>
        <v>0</v>
      </c>
      <c r="DC479" s="3">
        <f>_xlfn.STDEV.S(Tabela13[[#This Row],[V41]],Tabela13[[#This Row],[V44]])</f>
        <v>6.5194242237057595E-2</v>
      </c>
      <c r="DD479" s="3">
        <f>_xlfn.STDEV.S(Tabela13[[#This Row],[V41]],Tabela13[[#This Row],[V45]])</f>
        <v>6.5194242237057595E-2</v>
      </c>
      <c r="DE479" s="3">
        <f>_xlfn.STDEV.S(Tabela13[[#This Row],[V41]],Tabela13[[#This Row],[V46]])</f>
        <v>3.2597121118528798E-2</v>
      </c>
      <c r="DF479" s="3">
        <f>_xlfn.STDEV.S(Tabela13[[#This Row],[V42]],Tabela13[[#This Row],[V41]])</f>
        <v>3.2597121118528798E-2</v>
      </c>
      <c r="DG479" s="3">
        <f>_xlfn.STDEV.S(Tabela13[[#This Row],[V42]],Tabela13[[#This Row],[V43]])</f>
        <v>3.2597121118528798E-2</v>
      </c>
      <c r="DH479" s="3">
        <f>_xlfn.STDEV.S(Tabela13[[#This Row],[V42]],Tabela13[[#This Row],[V44]])</f>
        <v>3.2597121118528798E-2</v>
      </c>
      <c r="DI479" s="3">
        <f>_xlfn.STDEV.S(Tabela13[[#This Row],[V42]],Tabela13[[#This Row],[V45]])</f>
        <v>3.2597121118528798E-2</v>
      </c>
      <c r="DJ479" s="3">
        <f>_xlfn.STDEV.S(Tabela13[[#This Row],[V42]],Tabela13[[#This Row],[V46]])</f>
        <v>0</v>
      </c>
      <c r="DK479" s="3">
        <f>_xlfn.STDEV.S(Tabela13[[#This Row],[V43]],Tabela13[[#This Row],[V41]])</f>
        <v>0</v>
      </c>
      <c r="DL479" s="3">
        <f>_xlfn.STDEV.S(Tabela13[[#This Row],[V43]],Tabela13[[#This Row],[V42]])</f>
        <v>3.2597121118528798E-2</v>
      </c>
      <c r="DM479" s="3">
        <f>_xlfn.STDEV.S(Tabela13[[#This Row],[V43]],Tabela13[[#This Row],[V44]])</f>
        <v>6.5194242237057595E-2</v>
      </c>
      <c r="DN479" s="3">
        <f>_xlfn.STDEV.S(Tabela13[[#This Row],[V43]],Tabela13[[#This Row],[V45]])</f>
        <v>6.5194242237057595E-2</v>
      </c>
      <c r="DO479" s="3">
        <f>_xlfn.STDEV.S(Tabela13[[#This Row],[V43]],Tabela13[[#This Row],[V46]])</f>
        <v>3.2597121118528798E-2</v>
      </c>
      <c r="DP479" s="3">
        <f>_xlfn.STDEV.S(Tabela13[[#This Row],[V44]],Tabela13[[#This Row],[V41]])</f>
        <v>6.5194242237057595E-2</v>
      </c>
      <c r="DQ479" s="3">
        <f>_xlfn.STDEV.S(Tabela13[[#This Row],[V44]],Tabela13[[#This Row],[V42]])</f>
        <v>3.2597121118528798E-2</v>
      </c>
      <c r="DR479" s="3">
        <f>_xlfn.STDEV.S(Tabela13[[#This Row],[V44]],Tabela13[[#This Row],[V43]])</f>
        <v>6.5194242237057595E-2</v>
      </c>
      <c r="DS479" s="3">
        <f>_xlfn.STDEV.S(Tabela13[[#This Row],[V44]],Tabela13[[#This Row],[V45]])</f>
        <v>0</v>
      </c>
      <c r="DT479" s="3">
        <f>_xlfn.STDEV.S(Tabela13[[#This Row],[V44]],Tabela13[[#This Row],[V46]])</f>
        <v>3.2597121118528798E-2</v>
      </c>
      <c r="DU479" s="3">
        <f>_xlfn.STDEV.S(Tabela13[[#This Row],[V45]],Tabela13[[#This Row],[V41]])</f>
        <v>6.5194242237057595E-2</v>
      </c>
      <c r="DV479" s="3">
        <f>_xlfn.STDEV.S(Tabela13[[#This Row],[V45]],Tabela13[[#This Row],[V42]])</f>
        <v>3.2597121118528798E-2</v>
      </c>
      <c r="DW479" s="3">
        <f>_xlfn.STDEV.S(Tabela13[[#This Row],[V45]],Tabela13[[#This Row],[V43]])</f>
        <v>6.5194242237057595E-2</v>
      </c>
      <c r="DX479" s="3">
        <f>_xlfn.STDEV.S(Tabela13[[#This Row],[V45]],Tabela13[[#This Row],[V44]])</f>
        <v>0</v>
      </c>
      <c r="DY479" s="3">
        <f>_xlfn.STDEV.S(Tabela13[[#This Row],[V45]],Tabela13[[#This Row],[V46]])</f>
        <v>3.2597121118528798E-2</v>
      </c>
      <c r="DZ479" s="3">
        <f>_xlfn.STDEV.S(Tabela13[[#This Row],[V46]],Tabela13[[#This Row],[V41]])</f>
        <v>3.2597121118528798E-2</v>
      </c>
      <c r="EA479" s="3">
        <f>_xlfn.STDEV.S(Tabela13[[#This Row],[V46]],Tabela13[[#This Row],[V42]])</f>
        <v>0</v>
      </c>
      <c r="EB479" s="3">
        <f>_xlfn.STDEV.S(Tabela13[[#This Row],[V46]],Tabela13[[#This Row],[V43]])</f>
        <v>3.2597121118528798E-2</v>
      </c>
      <c r="EC479" s="3">
        <f>_xlfn.STDEV.S(Tabela13[[#This Row],[V46]],Tabela13[[#This Row],[V44]])</f>
        <v>3.2597121118528798E-2</v>
      </c>
      <c r="ED479" s="3">
        <f>_xlfn.STDEV.S(Tabela13[[#This Row],[V46]],Tabela13[[#This Row],[V45]])</f>
        <v>3.2597121118528798E-2</v>
      </c>
      <c r="EE479" s="3">
        <f t="shared" si="524"/>
        <v>1.4142135623730951</v>
      </c>
      <c r="EF479" s="3">
        <f t="shared" si="525"/>
        <v>0</v>
      </c>
      <c r="EG479" s="3" t="str">
        <f t="shared" si="526"/>
        <v/>
      </c>
      <c r="EH479" s="3" t="str">
        <f t="shared" si="527"/>
        <v/>
      </c>
      <c r="EI479" s="3">
        <f t="shared" si="528"/>
        <v>1.4142135623730951</v>
      </c>
      <c r="EJ479" s="3">
        <f t="shared" si="529"/>
        <v>1.4142135623730951</v>
      </c>
      <c r="EK479" s="3">
        <f t="shared" si="530"/>
        <v>1.4142135623730951</v>
      </c>
      <c r="EL479" s="3">
        <f t="shared" si="531"/>
        <v>-1.4142135623730951</v>
      </c>
      <c r="EM479" s="3">
        <f t="shared" si="532"/>
        <v>-1.4142135623730951</v>
      </c>
      <c r="EN479" s="3" t="str">
        <f t="shared" si="533"/>
        <v/>
      </c>
      <c r="EO479" s="3">
        <f t="shared" si="534"/>
        <v>0</v>
      </c>
      <c r="EP479" s="3">
        <f t="shared" si="535"/>
        <v>1.4142135623730951</v>
      </c>
      <c r="EQ479" s="3" t="str">
        <f t="shared" si="536"/>
        <v/>
      </c>
      <c r="ER479" s="3" t="str">
        <f t="shared" si="537"/>
        <v/>
      </c>
      <c r="ES479" s="3" t="str">
        <f t="shared" si="538"/>
        <v/>
      </c>
      <c r="ET479" s="3" t="str">
        <f t="shared" si="539"/>
        <v/>
      </c>
      <c r="EU479" s="3" t="str">
        <f t="shared" si="540"/>
        <v/>
      </c>
      <c r="EV479" s="3" t="str">
        <f t="shared" si="541"/>
        <v/>
      </c>
      <c r="EW479" s="3">
        <f t="shared" si="542"/>
        <v>0</v>
      </c>
      <c r="EX479" s="3">
        <f t="shared" si="543"/>
        <v>-1.4142135623730951</v>
      </c>
      <c r="EY479" s="3" t="str">
        <f t="shared" si="544"/>
        <v/>
      </c>
      <c r="EZ479" s="3">
        <f t="shared" si="545"/>
        <v>-1.4142135623730951</v>
      </c>
      <c r="FA479" s="3" t="str">
        <f t="shared" si="546"/>
        <v/>
      </c>
      <c r="FB479" s="3">
        <f t="shared" si="547"/>
        <v>0</v>
      </c>
      <c r="FC479" s="3">
        <f t="shared" si="548"/>
        <v>-1.4142135623730951</v>
      </c>
      <c r="FD479" s="3">
        <f t="shared" si="549"/>
        <v>1.4142135623730951</v>
      </c>
      <c r="FE479" s="3" t="str">
        <f t="shared" si="550"/>
        <v/>
      </c>
      <c r="FF479" s="3">
        <f t="shared" si="551"/>
        <v>1.4142135623730951</v>
      </c>
      <c r="FG479" s="3">
        <f t="shared" si="552"/>
        <v>-1.4142135623730951</v>
      </c>
      <c r="FH479" s="3">
        <f t="shared" si="553"/>
        <v>-1.4142135623730951</v>
      </c>
      <c r="FI479" s="4">
        <f t="shared" si="554"/>
        <v>0.66666666666666663</v>
      </c>
      <c r="FJ479" s="4">
        <f t="shared" si="555"/>
        <v>0.85106382978723405</v>
      </c>
      <c r="FK479" s="4">
        <f t="shared" si="556"/>
        <v>1.4916798732171157</v>
      </c>
      <c r="FL479" s="4">
        <f t="shared" si="557"/>
        <v>1.2290015847860538</v>
      </c>
      <c r="FM479" s="4">
        <f>Tabela13[[#This Row],[V139]]-Tabela13[[#This Row],[V140]]</f>
        <v>0.26267828843106189</v>
      </c>
      <c r="FN479" s="4">
        <f>Tabela13[[#This Row],[V1]]-Tabela13[[#This Row],[V2]]/2</f>
        <v>0.62943262411347523</v>
      </c>
      <c r="FO479" s="4">
        <f>Tabela13[[#This Row],[V1]]-Tabela13[[#This Row],[V3]]/2</f>
        <v>0.6063829787234043</v>
      </c>
      <c r="FP479" s="4">
        <f>Tabela13[[#This Row],[V1]]-Tabela13[[#This Row],[V4]]/2</f>
        <v>0.62943262411347523</v>
      </c>
      <c r="FQ479" s="4">
        <f>Tabela13[[#This Row],[V2]]-Tabela13[[#This Row],[V1]]/2</f>
        <v>0.56028368794326244</v>
      </c>
      <c r="FR479" s="4">
        <f>Tabela13[[#This Row],[V2]]-Tabela13[[#This Row],[V3]]/2</f>
        <v>0.56028368794326244</v>
      </c>
      <c r="FS479" s="4">
        <f>Tabela13[[#This Row],[V2]]-Tabela13[[#This Row],[V4]]/2</f>
        <v>0.58333333333333337</v>
      </c>
      <c r="FT479" s="4">
        <f t="shared" si="558"/>
        <v>0.56178047210114146</v>
      </c>
      <c r="FU479" s="4">
        <f t="shared" si="559"/>
        <v>0.54509965330667709</v>
      </c>
      <c r="FV479" s="4">
        <f t="shared" si="560"/>
        <v>0.56178047210114146</v>
      </c>
      <c r="FW479" s="4">
        <f t="shared" si="561"/>
        <v>0.51070425799633901</v>
      </c>
      <c r="FX479" s="4">
        <f t="shared" si="562"/>
        <v>0.51070425799633901</v>
      </c>
      <c r="FY479" s="4">
        <f t="shared" si="563"/>
        <v>0.52807444842635964</v>
      </c>
      <c r="FZ479" s="4">
        <f t="shared" si="564"/>
        <v>101.12048497820545</v>
      </c>
      <c r="GA479" s="4">
        <f t="shared" si="565"/>
        <v>98.117937595201866</v>
      </c>
      <c r="GB479" s="4">
        <f t="shared" si="566"/>
        <v>101.12048497820545</v>
      </c>
      <c r="GC479" s="4">
        <f t="shared" si="567"/>
        <v>91.926766439341023</v>
      </c>
      <c r="GD479" s="4">
        <f t="shared" si="568"/>
        <v>91.926766439341023</v>
      </c>
      <c r="GE479" s="4">
        <f t="shared" si="569"/>
        <v>95.053400716744733</v>
      </c>
      <c r="GF479" s="4">
        <f>Tabela13[[#This Row],[V1]]-Tabela13[[#This Row],[V2]]/Tabela13[[#This Row],[V2]]</f>
        <v>0.2127659574468086</v>
      </c>
      <c r="GG479" s="4">
        <f>Tabela13[[#This Row],[V1]]-Tabela13[[#This Row],[V3]]/Tabela13[[#This Row],[V3]]</f>
        <v>0.2127659574468086</v>
      </c>
      <c r="GH479" s="4">
        <f>Tabela13[[#This Row],[V1]]-Tabela13[[#This Row],[V4]]/Tabela13[[#This Row],[V4]]</f>
        <v>0.2127659574468086</v>
      </c>
      <c r="GI479" s="4">
        <f>Tabela13[[#This Row],[V2]]-Tabela13[[#This Row],[V1]]/Tabela13[[#This Row],[V1]]</f>
        <v>0.16666666666666674</v>
      </c>
      <c r="GJ479" s="4">
        <f>Tabela13[[#This Row],[V2]]-Tabela13[[#This Row],[V3]]/Tabela13[[#This Row],[V3]]</f>
        <v>0.16666666666666674</v>
      </c>
      <c r="GK479" s="4">
        <f>Tabela13[[#This Row],[V2]]-Tabela13[[#This Row],[V4]]/Tabela13[[#This Row],[V4]]</f>
        <v>0.16666666666666674</v>
      </c>
      <c r="GL479" s="4">
        <f t="shared" si="570"/>
        <v>2.6615437941365734E-2</v>
      </c>
      <c r="GM479" s="4">
        <f t="shared" si="571"/>
        <v>1.1897163120567376</v>
      </c>
      <c r="GN479" s="4">
        <f t="shared" si="572"/>
        <v>2.2371247390358083E-2</v>
      </c>
      <c r="GO479" s="3">
        <f t="shared" si="573"/>
        <v>0</v>
      </c>
      <c r="GP479" s="3">
        <v>100</v>
      </c>
      <c r="GQ479" s="3">
        <f t="shared" si="574"/>
        <v>-1</v>
      </c>
      <c r="GR479" s="3">
        <f t="shared" si="575"/>
        <v>-100</v>
      </c>
      <c r="GS479" s="34">
        <f>COUNTIF($D$2:D478,Tabela13[[#This Row],[HomeTeam]])</f>
        <v>23</v>
      </c>
      <c r="GT479" s="34">
        <f>COUNTIF($E$2:E478,Tabela13[[#This Row],[AwayTeam]])</f>
        <v>23</v>
      </c>
      <c r="GU479" s="3">
        <f>IFERROR(AVERAGEIFS($AD$2:AD478,$D$2:D478,Tabela13[[#This Row],[HomeTeam]],$GS$2:GS478,"&gt;="&amp;Tabela13[[#This Row],[Contagem_H]]-5),"")</f>
        <v>1.7972425520564161</v>
      </c>
      <c r="GV479" s="3">
        <f>IFERROR(AVERAGEIFS($G$2:G478,$E$2:E478,Tabela13[[#This Row],[AwayTeam]],$GT$2:GT478,"&gt;="&amp;Tabela13[[#This Row],[Contagem_A]]-5),"")</f>
        <v>1.2</v>
      </c>
      <c r="GW479" s="3">
        <f>IFERROR(AVERAGEIFS($GQ$2:GQ478,$D$2:D478,Tabela13[[#This Row],[HomeTeam]],$GS$2:GS478,"&gt;="&amp;Tabela13[[#This Row],[Contagem_H]]-5),"")</f>
        <v>-1</v>
      </c>
    </row>
    <row r="480" spans="1:205" x14ac:dyDescent="0.25">
      <c r="A480" t="s">
        <v>127</v>
      </c>
      <c r="B480" t="s">
        <v>296</v>
      </c>
      <c r="C480" t="s">
        <v>134</v>
      </c>
      <c r="D480" t="s">
        <v>23</v>
      </c>
      <c r="E480" t="s">
        <v>21</v>
      </c>
      <c r="F480" s="3">
        <v>4</v>
      </c>
      <c r="G480" s="3">
        <v>1</v>
      </c>
      <c r="H480" s="3" t="str">
        <f t="shared" si="576"/>
        <v>H</v>
      </c>
      <c r="I480" s="3">
        <v>1.91</v>
      </c>
      <c r="J480" s="3">
        <v>4</v>
      </c>
      <c r="K480" s="3">
        <v>3.5</v>
      </c>
      <c r="L480" s="3">
        <v>1.44</v>
      </c>
      <c r="M480" s="3">
        <v>2.75</v>
      </c>
      <c r="N480" s="3">
        <f t="shared" si="505"/>
        <v>5</v>
      </c>
      <c r="O480" s="3">
        <f t="shared" si="506"/>
        <v>3</v>
      </c>
      <c r="P480" s="3">
        <f t="shared" si="507"/>
        <v>0</v>
      </c>
      <c r="Q480" s="3">
        <f t="shared" si="508"/>
        <v>5.9274495138369465E-2</v>
      </c>
      <c r="R480" s="3">
        <f t="shared" si="509"/>
        <v>5.8080808080808066E-2</v>
      </c>
      <c r="S480" s="3">
        <f t="shared" si="510"/>
        <v>2.0232142857142854</v>
      </c>
      <c r="T480" s="3">
        <f t="shared" si="511"/>
        <v>4.2370979805534779</v>
      </c>
      <c r="U480" s="3">
        <f t="shared" si="512"/>
        <v>3.707460732984293</v>
      </c>
      <c r="V480" s="3">
        <f t="shared" si="513"/>
        <v>1.5253552729992519</v>
      </c>
      <c r="W480" s="3">
        <f t="shared" si="514"/>
        <v>2.9130048616305162</v>
      </c>
      <c r="X480" s="4">
        <f t="shared" si="515"/>
        <v>0.52356020942408377</v>
      </c>
      <c r="Y480" s="4">
        <f t="shared" si="516"/>
        <v>0.25</v>
      </c>
      <c r="Z480" s="4">
        <f t="shared" si="517"/>
        <v>0.2857142857142857</v>
      </c>
      <c r="AA480" s="4">
        <f t="shared" si="518"/>
        <v>0.69444444444444442</v>
      </c>
      <c r="AB480" s="4">
        <f t="shared" si="519"/>
        <v>0.36363636363636365</v>
      </c>
      <c r="AC480" s="4">
        <f t="shared" si="520"/>
        <v>2.261780104712042</v>
      </c>
      <c r="AD480" s="4">
        <f t="shared" si="521"/>
        <v>0.64285714285714279</v>
      </c>
      <c r="AE480" s="4">
        <f t="shared" si="522"/>
        <v>0.76178010471204183</v>
      </c>
      <c r="AF480" s="4">
        <f t="shared" si="523"/>
        <v>2.1428571428571428</v>
      </c>
      <c r="AG480" s="4">
        <f>IFERROR(AVERAGE(Tabela13[[#This Row],[V1]],Tabela13[[#This Row],[V2]]),"")</f>
        <v>1.4523186237845924</v>
      </c>
      <c r="AH480" s="4">
        <f>IFERROR(AVERAGE(Tabela13[[#This Row],[V1]],Tabela13[[#This Row],[V3]]),"")</f>
        <v>1.511780104712042</v>
      </c>
      <c r="AI480" s="4">
        <f>IFERROR(AVERAGE(Tabela13[[#This Row],[V1]],Tabela13[[#This Row],[V4]]),"")</f>
        <v>2.2023186237845924</v>
      </c>
      <c r="AJ480" s="4">
        <f>IFERROR(AVERAGE(Tabela13[[#This Row],[V2]],Tabela13[[#This Row],[V1]]),"")</f>
        <v>1.4523186237845924</v>
      </c>
      <c r="AK480" s="4">
        <f>IFERROR(AVERAGE(Tabela13[[#This Row],[V2]],Tabela13[[#This Row],[V3]]),"")</f>
        <v>0.70231862378459231</v>
      </c>
      <c r="AL480" s="4">
        <f>IFERROR(AVERAGE(Tabela13[[#This Row],[V2]],Tabela13[[#This Row],[V4]]),"")</f>
        <v>1.3928571428571428</v>
      </c>
      <c r="AM480" s="4">
        <f>IFERROR(AVERAGE(Tabela13[[#This Row],[V3]],Tabela13[[#This Row],[V1]]),"")</f>
        <v>1.511780104712042</v>
      </c>
      <c r="AN480" s="4">
        <f>IFERROR(AVERAGE(Tabela13[[#This Row],[V3]],Tabela13[[#This Row],[V2]]),"")</f>
        <v>0.70231862378459231</v>
      </c>
      <c r="AO480" s="4">
        <f>IFERROR(AVERAGE(Tabela13[[#This Row],[V3]],Tabela13[[#This Row],[V4]]),"")</f>
        <v>1.4523186237845924</v>
      </c>
      <c r="AP480" s="4">
        <f>IFERROR(AVERAGE(Tabela13[[#This Row],[V4]],Tabela13[[#This Row],[V1]]),"")</f>
        <v>2.2023186237845924</v>
      </c>
      <c r="AQ480" s="4">
        <f>IFERROR(AVERAGE(Tabela13[[#This Row],[V4]],Tabela13[[#This Row],[V2]]),"")</f>
        <v>1.3928571428571428</v>
      </c>
      <c r="AR480" s="4">
        <f>IFERROR(AVERAGE(Tabela13[[#This Row],[V4]],Tabela13[[#This Row],[V3]]),"")</f>
        <v>1.4523186237845924</v>
      </c>
      <c r="AS480" s="4">
        <f>_xlfn.STDEV.S(Tabela13[[#This Row],[V1]:[V2]])</f>
        <v>1.1447514045462099</v>
      </c>
      <c r="AT480" s="4">
        <f>_xlfn.STDEV.S(Tabela13[[#This Row],[V1]],Tabela13[[#This Row],[V3]])</f>
        <v>1.060660171779821</v>
      </c>
      <c r="AU480" s="4">
        <f>_xlfn.STDEV.S(Tabela13[[#This Row],[V1]],Tabela13[[#This Row],[V4]])</f>
        <v>8.4091232766388385E-2</v>
      </c>
      <c r="AV480" s="4">
        <f>_xlfn.STDEV.S(Tabela13[[#This Row],[V2]],Tabela13[[#This Row],[V1]])</f>
        <v>1.1447514045462099</v>
      </c>
      <c r="AW480" s="4">
        <f>_xlfn.STDEV.S(Tabela13[[#This Row],[V2]],Tabela13[[#This Row],[V3]])</f>
        <v>8.4091232766388233E-2</v>
      </c>
      <c r="AX480" s="4">
        <f>_xlfn.STDEV.S(Tabela13[[#This Row],[V42]],Tabela13[[#This Row],[V44]])</f>
        <v>2.2054115763260311</v>
      </c>
      <c r="AY480" s="4">
        <f>_xlfn.STDEV.S(Tabela13[[#This Row],[V3]],Tabela13[[#This Row],[V1]])</f>
        <v>1.060660171779821</v>
      </c>
      <c r="AZ480" s="4">
        <f>_xlfn.STDEV.S(Tabela13[[#This Row],[V3]],Tabela13[[#This Row],[V2]])</f>
        <v>8.4091232766388233E-2</v>
      </c>
      <c r="BA480" s="4">
        <f>_xlfn.STDEV.S(Tabela13[[#This Row],[V3]],Tabela13[[#This Row],[V4]])</f>
        <v>0.97656893901343267</v>
      </c>
      <c r="BB480" s="4">
        <f>_xlfn.STDEV.S(Tabela13[[#This Row],[V4]],Tabela13[[#This Row],[V1]])</f>
        <v>8.4091232766388385E-2</v>
      </c>
      <c r="BC480" s="4">
        <f>_xlfn.STDEV.S(Tabela13[[#This Row],[V4]],Tabela13[[#This Row],[V2]])</f>
        <v>1.0606601717798212</v>
      </c>
      <c r="BD480" s="4">
        <f>_xlfn.STDEV.S(Tabela13[[#This Row],[V4]],Tabela13[[#This Row],[V3]])</f>
        <v>0.97656893901343267</v>
      </c>
      <c r="BE480" s="4">
        <f>Tabela13[[#This Row],[V17]]/Tabela13[[#This Row],[V5]]</f>
        <v>0.78822331807816792</v>
      </c>
      <c r="BF480" s="4">
        <f>Tabela13[[#This Row],[V18]]/Tabela13[[#This Row],[V6]]</f>
        <v>0.7015968582162625</v>
      </c>
      <c r="BG480" s="4">
        <f>Tabela13[[#This Row],[V19]]/Tabela13[[#This Row],[V7]]</f>
        <v>3.8183045749248183E-2</v>
      </c>
      <c r="BH480" s="4">
        <f>Tabela13[[#This Row],[V20]]/Tabela13[[#This Row],[V8]]</f>
        <v>0.78822331807816792</v>
      </c>
      <c r="BI480" s="4">
        <f>Tabela13[[#This Row],[V21]]/Tabela13[[#This Row],[V9]]</f>
        <v>0.11973373611146014</v>
      </c>
      <c r="BJ480" s="4">
        <f>Tabela13[[#This Row],[V22]]/Tabela13[[#This Row],[V10]]</f>
        <v>1.5833724137725353</v>
      </c>
      <c r="BK480" s="4">
        <f>Tabela13[[#This Row],[V23]]/Tabela13[[#This Row],[V11]]</f>
        <v>0.7015968582162625</v>
      </c>
      <c r="BL480" s="4">
        <f>Tabela13[[#This Row],[V24]]/Tabela13[[#This Row],[V12]]</f>
        <v>0.11973373611146014</v>
      </c>
      <c r="BM480" s="4">
        <f>Tabela13[[#This Row],[V25]]/Tabela13[[#This Row],[V13]]</f>
        <v>0.67242058527666249</v>
      </c>
      <c r="BN480" s="4">
        <f>Tabela13[[#This Row],[V26]]/Tabela13[[#This Row],[V14]]</f>
        <v>3.8183045749248183E-2</v>
      </c>
      <c r="BO480" s="4">
        <f>Tabela13[[#This Row],[V27]]/Tabela13[[#This Row],[V15]]</f>
        <v>0.76149961050858961</v>
      </c>
      <c r="BP480" s="4">
        <f>Tabela13[[#This Row],[V28]]/Tabela13[[#This Row],[V16]]</f>
        <v>0.67242058527666249</v>
      </c>
      <c r="BQ480" s="4">
        <f>Tabela13[[#This Row],[V1]]-Tabela13[[#This Row],[V2]]</f>
        <v>1.6189229618548993</v>
      </c>
      <c r="BR480" s="4">
        <f>Tabela13[[#This Row],[V1]]-Tabela13[[#This Row],[V3]]</f>
        <v>1.5000000000000002</v>
      </c>
      <c r="BS480" s="4">
        <f>Tabela13[[#This Row],[V1]]-Tabela13[[#This Row],[V4]]</f>
        <v>0.11892296185489926</v>
      </c>
      <c r="BT480" s="4">
        <f>Tabela13[[#This Row],[V2]]-Tabela13[[#This Row],[V1]]</f>
        <v>-1.6189229618548993</v>
      </c>
      <c r="BU480" s="4">
        <f>Tabela13[[#This Row],[V2]]-Tabela13[[#This Row],[V3]]</f>
        <v>-0.11892296185489903</v>
      </c>
      <c r="BV480" s="4">
        <f>Tabela13[[#This Row],[V2]]-Tabela13[[#This Row],[V4]]</f>
        <v>-1.5</v>
      </c>
      <c r="BW480" s="4">
        <f>AVERAGE(Tabela13[[#This Row],[V41]],Tabela13[[#This Row],[V42]])</f>
        <v>1.5594614809274496</v>
      </c>
      <c r="BX480" s="4">
        <f>AVERAGE(Tabela13[[#This Row],[V41]],Tabela13[[#This Row],[V43]])</f>
        <v>0.86892296185489926</v>
      </c>
      <c r="BY480" s="4">
        <f>AVERAGE(Tabela13[[#This Row],[V41]],Tabela13[[#This Row],[V44]])</f>
        <v>0</v>
      </c>
      <c r="BZ480" s="4">
        <f>AVERAGE(Tabela13[[#This Row],[V41]],Tabela13[[#This Row],[V45]])</f>
        <v>0.75000000000000011</v>
      </c>
      <c r="CA480" s="4">
        <f>AVERAGE(Tabela13[[#This Row],[V41]],Tabela13[[#This Row],[V46]])</f>
        <v>5.9461480927449628E-2</v>
      </c>
      <c r="CB480" s="4">
        <f>AVERAGE(Tabela13[[#This Row],[V42]],Tabela13[[#This Row],[V41]])</f>
        <v>1.5594614809274496</v>
      </c>
      <c r="CC480" s="4">
        <f>AVERAGE(Tabela13[[#This Row],[V42]],Tabela13[[#This Row],[V43]])</f>
        <v>0.80946148092744974</v>
      </c>
      <c r="CD480" s="4">
        <f>AVERAGE(Tabela13[[#This Row],[V42]],Tabela13[[#This Row],[V44]])</f>
        <v>-5.9461480927449517E-2</v>
      </c>
      <c r="CE480" s="4">
        <f>AVERAGE(Tabela13[[#This Row],[V42]],Tabela13[[#This Row],[V45]])</f>
        <v>0.69053851907255059</v>
      </c>
      <c r="CF480" s="4">
        <f>AVERAGE(Tabela13[[#This Row],[V42]],Tabela13[[#This Row],[V46]])</f>
        <v>0</v>
      </c>
      <c r="CG480" s="4">
        <f>AVERAGE(Tabela13[[#This Row],[V43]],Tabela13[[#This Row],[V41]])</f>
        <v>0.86892296185489926</v>
      </c>
      <c r="CH480" s="4">
        <f>AVERAGE(Tabela13[[#This Row],[V43]],Tabela13[[#This Row],[V42]])</f>
        <v>0.80946148092744974</v>
      </c>
      <c r="CI480" s="4">
        <f>AVERAGE(Tabela13[[#This Row],[V43]],Tabela13[[#This Row],[V44]])</f>
        <v>-0.75</v>
      </c>
      <c r="CJ480" s="4">
        <f>AVERAGE(Tabela13[[#This Row],[V43]],Tabela13[[#This Row],[V45]])</f>
        <v>1.1102230246251565E-16</v>
      </c>
      <c r="CK480" s="4">
        <f>AVERAGE(Tabela13[[#This Row],[V43]],Tabela13[[#This Row],[V46]])</f>
        <v>-0.69053851907255037</v>
      </c>
      <c r="CL480" s="4">
        <f>AVERAGE(Tabela13[[#This Row],[V44]],Tabela13[[#This Row],[V41]])</f>
        <v>0</v>
      </c>
      <c r="CM480" s="4">
        <f>AVERAGE(Tabela13[[#This Row],[V44]],Tabela13[[#This Row],[V42]])</f>
        <v>-5.9461480927449517E-2</v>
      </c>
      <c r="CN480" s="4">
        <f>AVERAGE(Tabela13[[#This Row],[V44]],Tabela13[[#This Row],[V43]])</f>
        <v>-0.75</v>
      </c>
      <c r="CO480" s="4">
        <f>AVERAGE(Tabela13[[#This Row],[V44]],Tabela13[[#This Row],[V45]])</f>
        <v>-0.86892296185489915</v>
      </c>
      <c r="CP480" s="4">
        <f>AVERAGE(Tabela13[[#This Row],[V44]],Tabela13[[#This Row],[V46]])</f>
        <v>-1.5594614809274496</v>
      </c>
      <c r="CQ480" s="4">
        <f>AVERAGE(Tabela13[[#This Row],[V45]],Tabela13[[#This Row],[V41]])</f>
        <v>0.75000000000000011</v>
      </c>
      <c r="CR480" s="4">
        <f>AVERAGE(Tabela13[[#This Row],[V45]],Tabela13[[#This Row],[V42]])</f>
        <v>0.69053851907255059</v>
      </c>
      <c r="CS480" s="4">
        <f>AVERAGE(Tabela13[[#This Row],[V45]],Tabela13[[#This Row],[V43]])</f>
        <v>1.1102230246251565E-16</v>
      </c>
      <c r="CT480" s="4">
        <f>AVERAGE(Tabela13[[#This Row],[V45]],Tabela13[[#This Row],[V44]])</f>
        <v>-0.86892296185489915</v>
      </c>
      <c r="CU480" s="4">
        <f>AVERAGE(Tabela13[[#This Row],[V45]],Tabela13[[#This Row],[V46]])</f>
        <v>-0.80946148092744952</v>
      </c>
      <c r="CV480" s="4">
        <f>AVERAGE(Tabela13[[#This Row],[V46]],Tabela13[[#This Row],[V41]])</f>
        <v>5.9461480927449628E-2</v>
      </c>
      <c r="CW480" s="4">
        <f>AVERAGE(Tabela13[[#This Row],[V46]],Tabela13[[#This Row],[V42]])</f>
        <v>0</v>
      </c>
      <c r="CX480" s="4">
        <f>AVERAGE(Tabela13[[#This Row],[V46]],Tabela13[[#This Row],[V43]])</f>
        <v>-0.69053851907255037</v>
      </c>
      <c r="CY480" s="4">
        <f>AVERAGE(Tabela13[[#This Row],[V46]],Tabela13[[#This Row],[V44]])</f>
        <v>-1.5594614809274496</v>
      </c>
      <c r="CZ480" s="4">
        <f>AVERAGE(Tabela13[[#This Row],[V46]],Tabela13[[#This Row],[V45]])</f>
        <v>-0.80946148092744952</v>
      </c>
      <c r="DA480" s="3">
        <f>_xlfn.STDEV.S(Tabela13[[#This Row],[V41]],Tabela13[[#This Row],[V42]])</f>
        <v>8.4091232766388233E-2</v>
      </c>
      <c r="DB480" s="3">
        <f>_xlfn.STDEV.S(Tabela13[[#This Row],[V41]],Tabela13[[#This Row],[V43]])</f>
        <v>1.0606601717798212</v>
      </c>
      <c r="DC480" s="3">
        <f>_xlfn.STDEV.S(Tabela13[[#This Row],[V41]],Tabela13[[#This Row],[V44]])</f>
        <v>2.2895028090924194</v>
      </c>
      <c r="DD480" s="3">
        <f>_xlfn.STDEV.S(Tabela13[[#This Row],[V41]],Tabela13[[#This Row],[V45]])</f>
        <v>1.2288426373125978</v>
      </c>
      <c r="DE480" s="3">
        <f>_xlfn.STDEV.S(Tabela13[[#This Row],[V41]],Tabela13[[#This Row],[V46]])</f>
        <v>2.2054115763260307</v>
      </c>
      <c r="DF480" s="3">
        <f>_xlfn.STDEV.S(Tabela13[[#This Row],[V42]],Tabela13[[#This Row],[V41]])</f>
        <v>8.4091232766388233E-2</v>
      </c>
      <c r="DG480" s="3">
        <f>_xlfn.STDEV.S(Tabela13[[#This Row],[V42]],Tabela13[[#This Row],[V43]])</f>
        <v>0.97656893901343311</v>
      </c>
      <c r="DH480" s="3">
        <f>_xlfn.STDEV.S(Tabela13[[#This Row],[V42]],Tabela13[[#This Row],[V44]])</f>
        <v>2.2054115763260311</v>
      </c>
      <c r="DI480" s="3">
        <f>_xlfn.STDEV.S(Tabela13[[#This Row],[V42]],Tabela13[[#This Row],[V45]])</f>
        <v>1.1447514045462097</v>
      </c>
      <c r="DJ480" s="3">
        <f>_xlfn.STDEV.S(Tabela13[[#This Row],[V42]],Tabela13[[#This Row],[V46]])</f>
        <v>2.1213203435596428</v>
      </c>
      <c r="DK480" s="3">
        <f>_xlfn.STDEV.S(Tabela13[[#This Row],[V43]],Tabela13[[#This Row],[V41]])</f>
        <v>1.0606601717798212</v>
      </c>
      <c r="DL480" s="3">
        <f>_xlfn.STDEV.S(Tabela13[[#This Row],[V43]],Tabela13[[#This Row],[V42]])</f>
        <v>0.97656893901343311</v>
      </c>
      <c r="DM480" s="3">
        <f>_xlfn.STDEV.S(Tabela13[[#This Row],[V43]],Tabela13[[#This Row],[V44]])</f>
        <v>1.228842637312598</v>
      </c>
      <c r="DN480" s="3">
        <f>_xlfn.STDEV.S(Tabela13[[#This Row],[V43]],Tabela13[[#This Row],[V45]])</f>
        <v>0.1681824655327766</v>
      </c>
      <c r="DO480" s="3">
        <f>_xlfn.STDEV.S(Tabela13[[#This Row],[V43]],Tabela13[[#This Row],[V46]])</f>
        <v>1.1447514045462097</v>
      </c>
      <c r="DP480" s="3">
        <f>_xlfn.STDEV.S(Tabela13[[#This Row],[V44]],Tabela13[[#This Row],[V41]])</f>
        <v>2.2895028090924194</v>
      </c>
      <c r="DQ480" s="3">
        <f>_xlfn.STDEV.S(Tabela13[[#This Row],[V44]],Tabela13[[#This Row],[V42]])</f>
        <v>2.2054115763260311</v>
      </c>
      <c r="DR480" s="3">
        <f>_xlfn.STDEV.S(Tabela13[[#This Row],[V44]],Tabela13[[#This Row],[V43]])</f>
        <v>1.228842637312598</v>
      </c>
      <c r="DS480" s="3">
        <f>_xlfn.STDEV.S(Tabela13[[#This Row],[V44]],Tabela13[[#This Row],[V45]])</f>
        <v>1.0606601717798214</v>
      </c>
      <c r="DT480" s="3">
        <f>_xlfn.STDEV.S(Tabela13[[#This Row],[V44]],Tabela13[[#This Row],[V46]])</f>
        <v>8.4091232766388385E-2</v>
      </c>
      <c r="DU480" s="3">
        <f>_xlfn.STDEV.S(Tabela13[[#This Row],[V45]],Tabela13[[#This Row],[V41]])</f>
        <v>1.2288426373125978</v>
      </c>
      <c r="DV480" s="3">
        <f>_xlfn.STDEV.S(Tabela13[[#This Row],[V45]],Tabela13[[#This Row],[V42]])</f>
        <v>1.1447514045462097</v>
      </c>
      <c r="DW480" s="3">
        <f>_xlfn.STDEV.S(Tabela13[[#This Row],[V45]],Tabela13[[#This Row],[V43]])</f>
        <v>0.1681824655327766</v>
      </c>
      <c r="DX480" s="3">
        <f>_xlfn.STDEV.S(Tabela13[[#This Row],[V45]],Tabela13[[#This Row],[V44]])</f>
        <v>1.0606601717798214</v>
      </c>
      <c r="DY480" s="3">
        <f>_xlfn.STDEV.S(Tabela13[[#This Row],[V45]],Tabela13[[#This Row],[V46]])</f>
        <v>0.976568939013433</v>
      </c>
      <c r="DZ480" s="3">
        <f>_xlfn.STDEV.S(Tabela13[[#This Row],[V46]],Tabela13[[#This Row],[V41]])</f>
        <v>2.2054115763260307</v>
      </c>
      <c r="EA480" s="3">
        <f>_xlfn.STDEV.S(Tabela13[[#This Row],[V46]],Tabela13[[#This Row],[V42]])</f>
        <v>2.1213203435596428</v>
      </c>
      <c r="EB480" s="3">
        <f>_xlfn.STDEV.S(Tabela13[[#This Row],[V46]],Tabela13[[#This Row],[V43]])</f>
        <v>1.1447514045462097</v>
      </c>
      <c r="EC480" s="3">
        <f>_xlfn.STDEV.S(Tabela13[[#This Row],[V46]],Tabela13[[#This Row],[V44]])</f>
        <v>8.4091232766388385E-2</v>
      </c>
      <c r="ED480" s="3">
        <f>_xlfn.STDEV.S(Tabela13[[#This Row],[V46]],Tabela13[[#This Row],[V45]])</f>
        <v>0.976568939013433</v>
      </c>
      <c r="EE480" s="3">
        <f t="shared" si="524"/>
        <v>5.3923250939405781E-2</v>
      </c>
      <c r="EF480" s="3">
        <f t="shared" si="525"/>
        <v>1.2206607701051178</v>
      </c>
      <c r="EG480" s="3" t="str">
        <f t="shared" si="526"/>
        <v/>
      </c>
      <c r="EH480" s="3">
        <f t="shared" si="527"/>
        <v>1.6384568497501302</v>
      </c>
      <c r="EI480" s="3">
        <f t="shared" si="528"/>
        <v>37.089751918841479</v>
      </c>
      <c r="EJ480" s="3">
        <f t="shared" si="529"/>
        <v>5.3923250939405781E-2</v>
      </c>
      <c r="EK480" s="3">
        <f t="shared" si="530"/>
        <v>1.2064427548726817</v>
      </c>
      <c r="EL480" s="3">
        <f t="shared" si="531"/>
        <v>-37.08975191884155</v>
      </c>
      <c r="EM480" s="3">
        <f t="shared" si="532"/>
        <v>1.6577661823756102</v>
      </c>
      <c r="EN480" s="3" t="str">
        <f t="shared" si="533"/>
        <v/>
      </c>
      <c r="EO480" s="3">
        <f t="shared" si="534"/>
        <v>1.2206607701051178</v>
      </c>
      <c r="EP480" s="3">
        <f t="shared" si="535"/>
        <v>1.2064427548726817</v>
      </c>
      <c r="EQ480" s="3">
        <f t="shared" si="536"/>
        <v>-1.6384568497501306</v>
      </c>
      <c r="ER480" s="3">
        <f t="shared" si="537"/>
        <v>1514852978207328</v>
      </c>
      <c r="ES480" s="3" t="str">
        <f t="shared" si="538"/>
        <v/>
      </c>
      <c r="ET480" s="3" t="str">
        <f t="shared" si="539"/>
        <v/>
      </c>
      <c r="EU480" s="3" t="str">
        <f t="shared" si="540"/>
        <v/>
      </c>
      <c r="EV480" s="3">
        <f t="shared" si="541"/>
        <v>-1.6384568497501306</v>
      </c>
      <c r="EW480" s="3">
        <f t="shared" si="542"/>
        <v>-1.2206607701051182</v>
      </c>
      <c r="EX480" s="3">
        <f t="shared" si="543"/>
        <v>-5.3923250939405878E-2</v>
      </c>
      <c r="EY480" s="3">
        <f t="shared" si="544"/>
        <v>1.6384568497501302</v>
      </c>
      <c r="EZ480" s="3">
        <f t="shared" si="545"/>
        <v>1.6577661823756102</v>
      </c>
      <c r="FA480" s="3">
        <f t="shared" si="546"/>
        <v>1514852978207328</v>
      </c>
      <c r="FB480" s="3">
        <f t="shared" si="547"/>
        <v>-1.2206607701051182</v>
      </c>
      <c r="FC480" s="3">
        <f t="shared" si="548"/>
        <v>-1.2064427548726819</v>
      </c>
      <c r="FD480" s="3">
        <f t="shared" si="549"/>
        <v>37.089751918841479</v>
      </c>
      <c r="FE480" s="3" t="str">
        <f t="shared" si="550"/>
        <v/>
      </c>
      <c r="FF480" s="3">
        <f t="shared" si="551"/>
        <v>-1.6577661823756107</v>
      </c>
      <c r="FG480" s="3">
        <f t="shared" si="552"/>
        <v>-5.3923250939405878E-2</v>
      </c>
      <c r="FH480" s="3">
        <f t="shared" si="553"/>
        <v>-1.2064427548726819</v>
      </c>
      <c r="FI480" s="4">
        <f t="shared" si="554"/>
        <v>1.1428571428571428</v>
      </c>
      <c r="FJ480" s="4">
        <f t="shared" si="555"/>
        <v>0.52356020942408377</v>
      </c>
      <c r="FK480" s="4">
        <f t="shared" si="556"/>
        <v>1.7187996469549869</v>
      </c>
      <c r="FL480" s="4">
        <f t="shared" si="557"/>
        <v>1.0451897616946162</v>
      </c>
      <c r="FM480" s="4">
        <f>Tabela13[[#This Row],[V139]]-Tabela13[[#This Row],[V140]]</f>
        <v>0.67360988526037069</v>
      </c>
      <c r="FN480" s="4">
        <f>Tabela13[[#This Row],[V1]]-Tabela13[[#This Row],[V2]]/2</f>
        <v>1.9403515332834707</v>
      </c>
      <c r="FO480" s="4">
        <f>Tabela13[[#This Row],[V1]]-Tabela13[[#This Row],[V3]]/2</f>
        <v>1.8808900523560212</v>
      </c>
      <c r="FP480" s="4">
        <f>Tabela13[[#This Row],[V1]]-Tabela13[[#This Row],[V4]]/2</f>
        <v>1.1903515332834707</v>
      </c>
      <c r="FQ480" s="4">
        <f>Tabela13[[#This Row],[V2]]-Tabela13[[#This Row],[V1]]/2</f>
        <v>-0.48803290949887823</v>
      </c>
      <c r="FR480" s="4">
        <f>Tabela13[[#This Row],[V2]]-Tabela13[[#This Row],[V3]]/2</f>
        <v>0.26196709050112188</v>
      </c>
      <c r="FS480" s="4">
        <f>Tabela13[[#This Row],[V2]]-Tabela13[[#This Row],[V4]]/2</f>
        <v>-0.4285714285714286</v>
      </c>
      <c r="FT480" s="4">
        <f t="shared" si="558"/>
        <v>1.094928040470702</v>
      </c>
      <c r="FU480" s="4">
        <f t="shared" si="559"/>
        <v>1.0821401889491238</v>
      </c>
      <c r="FV480" s="4">
        <f t="shared" si="560"/>
        <v>0.87208492871774834</v>
      </c>
      <c r="FW480" s="4">
        <f t="shared" si="561"/>
        <v>-0.45402818529062711</v>
      </c>
      <c r="FX480" s="4">
        <f t="shared" si="562"/>
        <v>0.25620970933710879</v>
      </c>
      <c r="FY480" s="4">
        <f t="shared" si="563"/>
        <v>-0.40489178628508343</v>
      </c>
      <c r="FZ480" s="4">
        <f t="shared" si="564"/>
        <v>197.08704728472637</v>
      </c>
      <c r="GA480" s="4">
        <f t="shared" si="565"/>
        <v>194.78523401084229</v>
      </c>
      <c r="GB480" s="4">
        <f t="shared" si="566"/>
        <v>156.9752871691947</v>
      </c>
      <c r="GC480" s="4">
        <f t="shared" si="567"/>
        <v>-81.725073352312876</v>
      </c>
      <c r="GD480" s="4">
        <f t="shared" si="568"/>
        <v>46.117747680679585</v>
      </c>
      <c r="GE480" s="4">
        <f t="shared" si="569"/>
        <v>-72.880521531315011</v>
      </c>
      <c r="GF480" s="4">
        <f>Tabela13[[#This Row],[V1]]-Tabela13[[#This Row],[V2]]/Tabela13[[#This Row],[V2]]</f>
        <v>1.261780104712042</v>
      </c>
      <c r="GG480" s="4">
        <f>Tabela13[[#This Row],[V1]]-Tabela13[[#This Row],[V3]]/Tabela13[[#This Row],[V3]]</f>
        <v>1.261780104712042</v>
      </c>
      <c r="GH480" s="4">
        <f>Tabela13[[#This Row],[V1]]-Tabela13[[#This Row],[V4]]/Tabela13[[#This Row],[V4]]</f>
        <v>1.261780104712042</v>
      </c>
      <c r="GI480" s="4">
        <f>Tabela13[[#This Row],[V2]]-Tabela13[[#This Row],[V1]]/Tabela13[[#This Row],[V1]]</f>
        <v>-0.35714285714285721</v>
      </c>
      <c r="GJ480" s="4">
        <f>Tabela13[[#This Row],[V2]]-Tabela13[[#This Row],[V3]]/Tabela13[[#This Row],[V3]]</f>
        <v>-0.35714285714285721</v>
      </c>
      <c r="GK480" s="4">
        <f>Tabela13[[#This Row],[V2]]-Tabela13[[#This Row],[V4]]/Tabela13[[#This Row],[V4]]</f>
        <v>-0.35714285714285721</v>
      </c>
      <c r="GL480" s="4">
        <f t="shared" si="570"/>
        <v>0.86874289845660368</v>
      </c>
      <c r="GM480" s="4">
        <f t="shared" si="571"/>
        <v>1.4523186237845924</v>
      </c>
      <c r="GN480" s="4">
        <f t="shared" si="572"/>
        <v>0.59817651872613831</v>
      </c>
      <c r="GO480" s="3">
        <f t="shared" si="573"/>
        <v>1</v>
      </c>
      <c r="GP480" s="3">
        <v>100</v>
      </c>
      <c r="GQ480" s="3">
        <f t="shared" si="574"/>
        <v>0.90999999999999992</v>
      </c>
      <c r="GR480" s="3">
        <f t="shared" si="575"/>
        <v>90.999999999999986</v>
      </c>
      <c r="GS480" s="34">
        <f>COUNTIF($D$2:D479,Tabela13[[#This Row],[HomeTeam]])</f>
        <v>23</v>
      </c>
      <c r="GT480" s="34">
        <f>COUNTIF($E$2:E479,Tabela13[[#This Row],[AwayTeam]])</f>
        <v>23</v>
      </c>
      <c r="GU480" s="3">
        <f>IFERROR(AVERAGEIFS($AD$2:AD479,$D$2:D479,Tabela13[[#This Row],[HomeTeam]],$GS$2:GS479,"&gt;="&amp;Tabela13[[#This Row],[Contagem_H]]-5),"")</f>
        <v>0.6593822545740704</v>
      </c>
      <c r="GV480" s="3">
        <f>IFERROR(AVERAGEIFS($G$2:G479,$E$2:E479,Tabela13[[#This Row],[AwayTeam]],$GT$2:GT479,"&gt;="&amp;Tabela13[[#This Row],[Contagem_A]]-5),"")</f>
        <v>1.8</v>
      </c>
      <c r="GW480" s="3">
        <f>IFERROR(AVERAGEIFS($GQ$2:GQ479,$D$2:D479,Tabela13[[#This Row],[HomeTeam]],$GS$2:GS479,"&gt;="&amp;Tabela13[[#This Row],[Contagem_H]]-5),"")</f>
        <v>-0.14199999999999999</v>
      </c>
    </row>
    <row r="481" spans="1:205" x14ac:dyDescent="0.25">
      <c r="A481" t="s">
        <v>127</v>
      </c>
      <c r="B481" t="s">
        <v>296</v>
      </c>
      <c r="C481" t="s">
        <v>136</v>
      </c>
      <c r="D481" t="s">
        <v>141</v>
      </c>
      <c r="E481" t="s">
        <v>24</v>
      </c>
      <c r="F481" s="3">
        <v>1</v>
      </c>
      <c r="G481" s="3">
        <v>1</v>
      </c>
      <c r="H481" s="3" t="str">
        <f t="shared" si="576"/>
        <v>D</v>
      </c>
      <c r="I481" s="3">
        <v>2.63</v>
      </c>
      <c r="J481" s="3">
        <v>3.5</v>
      </c>
      <c r="K481" s="3">
        <v>2.6</v>
      </c>
      <c r="L481" s="3">
        <v>1.5</v>
      </c>
      <c r="M481" s="3">
        <v>2.63</v>
      </c>
      <c r="N481" s="3">
        <f t="shared" si="505"/>
        <v>2</v>
      </c>
      <c r="O481" s="3">
        <f t="shared" si="506"/>
        <v>1</v>
      </c>
      <c r="P481" s="3">
        <f t="shared" si="507"/>
        <v>1</v>
      </c>
      <c r="Q481" s="3">
        <f t="shared" si="508"/>
        <v>5.0557807211799588E-2</v>
      </c>
      <c r="R481" s="3">
        <f t="shared" si="509"/>
        <v>4.6894803548795938E-2</v>
      </c>
      <c r="S481" s="3">
        <f t="shared" si="510"/>
        <v>2.7629670329670328</v>
      </c>
      <c r="T481" s="3">
        <f t="shared" si="511"/>
        <v>3.6769523252412988</v>
      </c>
      <c r="U481" s="3">
        <f t="shared" si="512"/>
        <v>2.731450298750679</v>
      </c>
      <c r="V481" s="3">
        <f t="shared" si="513"/>
        <v>1.5758367108176994</v>
      </c>
      <c r="W481" s="3">
        <f t="shared" si="514"/>
        <v>2.7629670329670328</v>
      </c>
      <c r="X481" s="4">
        <f t="shared" si="515"/>
        <v>0.38022813688212931</v>
      </c>
      <c r="Y481" s="4">
        <f t="shared" si="516"/>
        <v>0.2857142857142857</v>
      </c>
      <c r="Z481" s="4">
        <f t="shared" si="517"/>
        <v>0.38461538461538458</v>
      </c>
      <c r="AA481" s="4">
        <f t="shared" si="518"/>
        <v>0.66666666666666663</v>
      </c>
      <c r="AB481" s="4">
        <f t="shared" si="519"/>
        <v>0.38022813688212931</v>
      </c>
      <c r="AC481" s="4">
        <f t="shared" si="520"/>
        <v>0.69011406844106471</v>
      </c>
      <c r="AD481" s="4">
        <f t="shared" si="521"/>
        <v>0.69230769230769229</v>
      </c>
      <c r="AE481" s="4">
        <f t="shared" si="522"/>
        <v>0.69011406844106471</v>
      </c>
      <c r="AF481" s="4">
        <f t="shared" si="523"/>
        <v>0.69230769230769229</v>
      </c>
      <c r="AG481" s="4">
        <f>IFERROR(AVERAGE(Tabela13[[#This Row],[V1]],Tabela13[[#This Row],[V2]]),"")</f>
        <v>0.6912108803743785</v>
      </c>
      <c r="AH481" s="4">
        <f>IFERROR(AVERAGE(Tabela13[[#This Row],[V1]],Tabela13[[#This Row],[V3]]),"")</f>
        <v>0.69011406844106471</v>
      </c>
      <c r="AI481" s="4">
        <f>IFERROR(AVERAGE(Tabela13[[#This Row],[V1]],Tabela13[[#This Row],[V4]]),"")</f>
        <v>0.6912108803743785</v>
      </c>
      <c r="AJ481" s="4">
        <f>IFERROR(AVERAGE(Tabela13[[#This Row],[V2]],Tabela13[[#This Row],[V1]]),"")</f>
        <v>0.6912108803743785</v>
      </c>
      <c r="AK481" s="4">
        <f>IFERROR(AVERAGE(Tabela13[[#This Row],[V2]],Tabela13[[#This Row],[V3]]),"")</f>
        <v>0.6912108803743785</v>
      </c>
      <c r="AL481" s="4">
        <f>IFERROR(AVERAGE(Tabela13[[#This Row],[V2]],Tabela13[[#This Row],[V4]]),"")</f>
        <v>0.69230769230769229</v>
      </c>
      <c r="AM481" s="4">
        <f>IFERROR(AVERAGE(Tabela13[[#This Row],[V3]],Tabela13[[#This Row],[V1]]),"")</f>
        <v>0.69011406844106471</v>
      </c>
      <c r="AN481" s="4">
        <f>IFERROR(AVERAGE(Tabela13[[#This Row],[V3]],Tabela13[[#This Row],[V2]]),"")</f>
        <v>0.6912108803743785</v>
      </c>
      <c r="AO481" s="4">
        <f>IFERROR(AVERAGE(Tabela13[[#This Row],[V3]],Tabela13[[#This Row],[V4]]),"")</f>
        <v>0.6912108803743785</v>
      </c>
      <c r="AP481" s="4">
        <f>IFERROR(AVERAGE(Tabela13[[#This Row],[V4]],Tabela13[[#This Row],[V1]]),"")</f>
        <v>0.6912108803743785</v>
      </c>
      <c r="AQ481" s="4">
        <f>IFERROR(AVERAGE(Tabela13[[#This Row],[V4]],Tabela13[[#This Row],[V2]]),"")</f>
        <v>0.69230769230769229</v>
      </c>
      <c r="AR481" s="4">
        <f>IFERROR(AVERAGE(Tabela13[[#This Row],[V4]],Tabela13[[#This Row],[V3]]),"")</f>
        <v>0.6912108803743785</v>
      </c>
      <c r="AS481" s="4">
        <f>_xlfn.STDEV.S(Tabela13[[#This Row],[V1]:[V2]])</f>
        <v>1.5511263114650171E-3</v>
      </c>
      <c r="AT481" s="4">
        <f>_xlfn.STDEV.S(Tabela13[[#This Row],[V1]],Tabela13[[#This Row],[V3]])</f>
        <v>0</v>
      </c>
      <c r="AU481" s="4">
        <f>_xlfn.STDEV.S(Tabela13[[#This Row],[V1]],Tabela13[[#This Row],[V4]])</f>
        <v>1.5511263114650171E-3</v>
      </c>
      <c r="AV481" s="4">
        <f>_xlfn.STDEV.S(Tabela13[[#This Row],[V2]],Tabela13[[#This Row],[V1]])</f>
        <v>1.5511263114650171E-3</v>
      </c>
      <c r="AW481" s="4">
        <f>_xlfn.STDEV.S(Tabela13[[#This Row],[V2]],Tabela13[[#This Row],[V3]])</f>
        <v>1.5511263114650171E-3</v>
      </c>
      <c r="AX481" s="4">
        <f>_xlfn.STDEV.S(Tabela13[[#This Row],[V42]],Tabela13[[#This Row],[V44]])</f>
        <v>1.5511263114650171E-3</v>
      </c>
      <c r="AY481" s="4">
        <f>_xlfn.STDEV.S(Tabela13[[#This Row],[V3]],Tabela13[[#This Row],[V1]])</f>
        <v>0</v>
      </c>
      <c r="AZ481" s="4">
        <f>_xlfn.STDEV.S(Tabela13[[#This Row],[V3]],Tabela13[[#This Row],[V2]])</f>
        <v>1.5511263114650171E-3</v>
      </c>
      <c r="BA481" s="4">
        <f>_xlfn.STDEV.S(Tabela13[[#This Row],[V3]],Tabela13[[#This Row],[V4]])</f>
        <v>1.5511263114650171E-3</v>
      </c>
      <c r="BB481" s="4">
        <f>_xlfn.STDEV.S(Tabela13[[#This Row],[V4]],Tabela13[[#This Row],[V1]])</f>
        <v>1.5511263114650171E-3</v>
      </c>
      <c r="BC481" s="4">
        <f>_xlfn.STDEV.S(Tabela13[[#This Row],[V4]],Tabela13[[#This Row],[V2]])</f>
        <v>0</v>
      </c>
      <c r="BD481" s="4">
        <f>_xlfn.STDEV.S(Tabela13[[#This Row],[V4]],Tabela13[[#This Row],[V3]])</f>
        <v>1.5511263114650171E-3</v>
      </c>
      <c r="BE481" s="4">
        <f>Tabela13[[#This Row],[V17]]/Tabela13[[#This Row],[V5]]</f>
        <v>2.2440710288369379E-3</v>
      </c>
      <c r="BF481" s="4">
        <f>Tabela13[[#This Row],[V18]]/Tabela13[[#This Row],[V6]]</f>
        <v>0</v>
      </c>
      <c r="BG481" s="4">
        <f>Tabela13[[#This Row],[V19]]/Tabela13[[#This Row],[V7]]</f>
        <v>2.2440710288369379E-3</v>
      </c>
      <c r="BH481" s="4">
        <f>Tabela13[[#This Row],[V20]]/Tabela13[[#This Row],[V8]]</f>
        <v>2.2440710288369379E-3</v>
      </c>
      <c r="BI481" s="4">
        <f>Tabela13[[#This Row],[V21]]/Tabela13[[#This Row],[V9]]</f>
        <v>2.2440710288369379E-3</v>
      </c>
      <c r="BJ481" s="4">
        <f>Tabela13[[#This Row],[V22]]/Tabela13[[#This Row],[V10]]</f>
        <v>2.2405157832272472E-3</v>
      </c>
      <c r="BK481" s="4">
        <f>Tabela13[[#This Row],[V23]]/Tabela13[[#This Row],[V11]]</f>
        <v>0</v>
      </c>
      <c r="BL481" s="4">
        <f>Tabela13[[#This Row],[V24]]/Tabela13[[#This Row],[V12]]</f>
        <v>2.2440710288369379E-3</v>
      </c>
      <c r="BM481" s="4">
        <f>Tabela13[[#This Row],[V25]]/Tabela13[[#This Row],[V13]]</f>
        <v>2.2440710288369379E-3</v>
      </c>
      <c r="BN481" s="4">
        <f>Tabela13[[#This Row],[V26]]/Tabela13[[#This Row],[V14]]</f>
        <v>2.2440710288369379E-3</v>
      </c>
      <c r="BO481" s="4">
        <f>Tabela13[[#This Row],[V27]]/Tabela13[[#This Row],[V15]]</f>
        <v>0</v>
      </c>
      <c r="BP481" s="4">
        <f>Tabela13[[#This Row],[V28]]/Tabela13[[#This Row],[V16]]</f>
        <v>2.2440710288369379E-3</v>
      </c>
      <c r="BQ481" s="4">
        <f>Tabela13[[#This Row],[V1]]-Tabela13[[#This Row],[V2]]</f>
        <v>-2.1936238666275809E-3</v>
      </c>
      <c r="BR481" s="4">
        <f>Tabela13[[#This Row],[V1]]-Tabela13[[#This Row],[V3]]</f>
        <v>0</v>
      </c>
      <c r="BS481" s="4">
        <f>Tabela13[[#This Row],[V1]]-Tabela13[[#This Row],[V4]]</f>
        <v>-2.1936238666275809E-3</v>
      </c>
      <c r="BT481" s="4">
        <f>Tabela13[[#This Row],[V2]]-Tabela13[[#This Row],[V1]]</f>
        <v>2.1936238666275809E-3</v>
      </c>
      <c r="BU481" s="4">
        <f>Tabela13[[#This Row],[V2]]-Tabela13[[#This Row],[V3]]</f>
        <v>2.1936238666275809E-3</v>
      </c>
      <c r="BV481" s="4">
        <f>Tabela13[[#This Row],[V2]]-Tabela13[[#This Row],[V4]]</f>
        <v>0</v>
      </c>
      <c r="BW481" s="4">
        <f>AVERAGE(Tabela13[[#This Row],[V41]],Tabela13[[#This Row],[V42]])</f>
        <v>-1.0968119333137905E-3</v>
      </c>
      <c r="BX481" s="4">
        <f>AVERAGE(Tabela13[[#This Row],[V41]],Tabela13[[#This Row],[V43]])</f>
        <v>-2.1936238666275809E-3</v>
      </c>
      <c r="BY481" s="4">
        <f>AVERAGE(Tabela13[[#This Row],[V41]],Tabela13[[#This Row],[V44]])</f>
        <v>0</v>
      </c>
      <c r="BZ481" s="4">
        <f>AVERAGE(Tabela13[[#This Row],[V41]],Tabela13[[#This Row],[V45]])</f>
        <v>0</v>
      </c>
      <c r="CA481" s="4">
        <f>AVERAGE(Tabela13[[#This Row],[V41]],Tabela13[[#This Row],[V46]])</f>
        <v>-1.0968119333137905E-3</v>
      </c>
      <c r="CB481" s="4">
        <f>AVERAGE(Tabela13[[#This Row],[V42]],Tabela13[[#This Row],[V41]])</f>
        <v>-1.0968119333137905E-3</v>
      </c>
      <c r="CC481" s="4">
        <f>AVERAGE(Tabela13[[#This Row],[V42]],Tabela13[[#This Row],[V43]])</f>
        <v>-1.0968119333137905E-3</v>
      </c>
      <c r="CD481" s="4">
        <f>AVERAGE(Tabela13[[#This Row],[V42]],Tabela13[[#This Row],[V44]])</f>
        <v>1.0968119333137905E-3</v>
      </c>
      <c r="CE481" s="4">
        <f>AVERAGE(Tabela13[[#This Row],[V42]],Tabela13[[#This Row],[V45]])</f>
        <v>1.0968119333137905E-3</v>
      </c>
      <c r="CF481" s="4">
        <f>AVERAGE(Tabela13[[#This Row],[V42]],Tabela13[[#This Row],[V46]])</f>
        <v>0</v>
      </c>
      <c r="CG481" s="4">
        <f>AVERAGE(Tabela13[[#This Row],[V43]],Tabela13[[#This Row],[V41]])</f>
        <v>-2.1936238666275809E-3</v>
      </c>
      <c r="CH481" s="4">
        <f>AVERAGE(Tabela13[[#This Row],[V43]],Tabela13[[#This Row],[V42]])</f>
        <v>-1.0968119333137905E-3</v>
      </c>
      <c r="CI481" s="4">
        <f>AVERAGE(Tabela13[[#This Row],[V43]],Tabela13[[#This Row],[V44]])</f>
        <v>0</v>
      </c>
      <c r="CJ481" s="4">
        <f>AVERAGE(Tabela13[[#This Row],[V43]],Tabela13[[#This Row],[V45]])</f>
        <v>0</v>
      </c>
      <c r="CK481" s="4">
        <f>AVERAGE(Tabela13[[#This Row],[V43]],Tabela13[[#This Row],[V46]])</f>
        <v>-1.0968119333137905E-3</v>
      </c>
      <c r="CL481" s="4">
        <f>AVERAGE(Tabela13[[#This Row],[V44]],Tabela13[[#This Row],[V41]])</f>
        <v>0</v>
      </c>
      <c r="CM481" s="4">
        <f>AVERAGE(Tabela13[[#This Row],[V44]],Tabela13[[#This Row],[V42]])</f>
        <v>1.0968119333137905E-3</v>
      </c>
      <c r="CN481" s="4">
        <f>AVERAGE(Tabela13[[#This Row],[V44]],Tabela13[[#This Row],[V43]])</f>
        <v>0</v>
      </c>
      <c r="CO481" s="4">
        <f>AVERAGE(Tabela13[[#This Row],[V44]],Tabela13[[#This Row],[V45]])</f>
        <v>2.1936238666275809E-3</v>
      </c>
      <c r="CP481" s="4">
        <f>AVERAGE(Tabela13[[#This Row],[V44]],Tabela13[[#This Row],[V46]])</f>
        <v>1.0968119333137905E-3</v>
      </c>
      <c r="CQ481" s="4">
        <f>AVERAGE(Tabela13[[#This Row],[V45]],Tabela13[[#This Row],[V41]])</f>
        <v>0</v>
      </c>
      <c r="CR481" s="4">
        <f>AVERAGE(Tabela13[[#This Row],[V45]],Tabela13[[#This Row],[V42]])</f>
        <v>1.0968119333137905E-3</v>
      </c>
      <c r="CS481" s="4">
        <f>AVERAGE(Tabela13[[#This Row],[V45]],Tabela13[[#This Row],[V43]])</f>
        <v>0</v>
      </c>
      <c r="CT481" s="4">
        <f>AVERAGE(Tabela13[[#This Row],[V45]],Tabela13[[#This Row],[V44]])</f>
        <v>2.1936238666275809E-3</v>
      </c>
      <c r="CU481" s="4">
        <f>AVERAGE(Tabela13[[#This Row],[V45]],Tabela13[[#This Row],[V46]])</f>
        <v>1.0968119333137905E-3</v>
      </c>
      <c r="CV481" s="4">
        <f>AVERAGE(Tabela13[[#This Row],[V46]],Tabela13[[#This Row],[V41]])</f>
        <v>-1.0968119333137905E-3</v>
      </c>
      <c r="CW481" s="4">
        <f>AVERAGE(Tabela13[[#This Row],[V46]],Tabela13[[#This Row],[V42]])</f>
        <v>0</v>
      </c>
      <c r="CX481" s="4">
        <f>AVERAGE(Tabela13[[#This Row],[V46]],Tabela13[[#This Row],[V43]])</f>
        <v>-1.0968119333137905E-3</v>
      </c>
      <c r="CY481" s="4">
        <f>AVERAGE(Tabela13[[#This Row],[V46]],Tabela13[[#This Row],[V44]])</f>
        <v>1.0968119333137905E-3</v>
      </c>
      <c r="CZ481" s="4">
        <f>AVERAGE(Tabela13[[#This Row],[V46]],Tabela13[[#This Row],[V45]])</f>
        <v>1.0968119333137905E-3</v>
      </c>
      <c r="DA481" s="3">
        <f>_xlfn.STDEV.S(Tabela13[[#This Row],[V41]],Tabela13[[#This Row],[V42]])</f>
        <v>1.5511263114650171E-3</v>
      </c>
      <c r="DB481" s="3">
        <f>_xlfn.STDEV.S(Tabela13[[#This Row],[V41]],Tabela13[[#This Row],[V43]])</f>
        <v>0</v>
      </c>
      <c r="DC481" s="3">
        <f>_xlfn.STDEV.S(Tabela13[[#This Row],[V41]],Tabela13[[#This Row],[V44]])</f>
        <v>3.1022526229300342E-3</v>
      </c>
      <c r="DD481" s="3">
        <f>_xlfn.STDEV.S(Tabela13[[#This Row],[V41]],Tabela13[[#This Row],[V45]])</f>
        <v>3.1022526229300342E-3</v>
      </c>
      <c r="DE481" s="3">
        <f>_xlfn.STDEV.S(Tabela13[[#This Row],[V41]],Tabela13[[#This Row],[V46]])</f>
        <v>1.5511263114650171E-3</v>
      </c>
      <c r="DF481" s="3">
        <f>_xlfn.STDEV.S(Tabela13[[#This Row],[V42]],Tabela13[[#This Row],[V41]])</f>
        <v>1.5511263114650171E-3</v>
      </c>
      <c r="DG481" s="3">
        <f>_xlfn.STDEV.S(Tabela13[[#This Row],[V42]],Tabela13[[#This Row],[V43]])</f>
        <v>1.5511263114650171E-3</v>
      </c>
      <c r="DH481" s="3">
        <f>_xlfn.STDEV.S(Tabela13[[#This Row],[V42]],Tabela13[[#This Row],[V44]])</f>
        <v>1.5511263114650171E-3</v>
      </c>
      <c r="DI481" s="3">
        <f>_xlfn.STDEV.S(Tabela13[[#This Row],[V42]],Tabela13[[#This Row],[V45]])</f>
        <v>1.5511263114650171E-3</v>
      </c>
      <c r="DJ481" s="3">
        <f>_xlfn.STDEV.S(Tabela13[[#This Row],[V42]],Tabela13[[#This Row],[V46]])</f>
        <v>0</v>
      </c>
      <c r="DK481" s="3">
        <f>_xlfn.STDEV.S(Tabela13[[#This Row],[V43]],Tabela13[[#This Row],[V41]])</f>
        <v>0</v>
      </c>
      <c r="DL481" s="3">
        <f>_xlfn.STDEV.S(Tabela13[[#This Row],[V43]],Tabela13[[#This Row],[V42]])</f>
        <v>1.5511263114650171E-3</v>
      </c>
      <c r="DM481" s="3">
        <f>_xlfn.STDEV.S(Tabela13[[#This Row],[V43]],Tabela13[[#This Row],[V44]])</f>
        <v>3.1022526229300342E-3</v>
      </c>
      <c r="DN481" s="3">
        <f>_xlfn.STDEV.S(Tabela13[[#This Row],[V43]],Tabela13[[#This Row],[V45]])</f>
        <v>3.1022526229300342E-3</v>
      </c>
      <c r="DO481" s="3">
        <f>_xlfn.STDEV.S(Tabela13[[#This Row],[V43]],Tabela13[[#This Row],[V46]])</f>
        <v>1.5511263114650171E-3</v>
      </c>
      <c r="DP481" s="3">
        <f>_xlfn.STDEV.S(Tabela13[[#This Row],[V44]],Tabela13[[#This Row],[V41]])</f>
        <v>3.1022526229300342E-3</v>
      </c>
      <c r="DQ481" s="3">
        <f>_xlfn.STDEV.S(Tabela13[[#This Row],[V44]],Tabela13[[#This Row],[V42]])</f>
        <v>1.5511263114650171E-3</v>
      </c>
      <c r="DR481" s="3">
        <f>_xlfn.STDEV.S(Tabela13[[#This Row],[V44]],Tabela13[[#This Row],[V43]])</f>
        <v>3.1022526229300342E-3</v>
      </c>
      <c r="DS481" s="3">
        <f>_xlfn.STDEV.S(Tabela13[[#This Row],[V44]],Tabela13[[#This Row],[V45]])</f>
        <v>0</v>
      </c>
      <c r="DT481" s="3">
        <f>_xlfn.STDEV.S(Tabela13[[#This Row],[V44]],Tabela13[[#This Row],[V46]])</f>
        <v>1.5511263114650171E-3</v>
      </c>
      <c r="DU481" s="3">
        <f>_xlfn.STDEV.S(Tabela13[[#This Row],[V45]],Tabela13[[#This Row],[V41]])</f>
        <v>3.1022526229300342E-3</v>
      </c>
      <c r="DV481" s="3">
        <f>_xlfn.STDEV.S(Tabela13[[#This Row],[V45]],Tabela13[[#This Row],[V42]])</f>
        <v>1.5511263114650171E-3</v>
      </c>
      <c r="DW481" s="3">
        <f>_xlfn.STDEV.S(Tabela13[[#This Row],[V45]],Tabela13[[#This Row],[V43]])</f>
        <v>3.1022526229300342E-3</v>
      </c>
      <c r="DX481" s="3">
        <f>_xlfn.STDEV.S(Tabela13[[#This Row],[V45]],Tabela13[[#This Row],[V44]])</f>
        <v>0</v>
      </c>
      <c r="DY481" s="3">
        <f>_xlfn.STDEV.S(Tabela13[[#This Row],[V45]],Tabela13[[#This Row],[V46]])</f>
        <v>1.5511263114650171E-3</v>
      </c>
      <c r="DZ481" s="3">
        <f>_xlfn.STDEV.S(Tabela13[[#This Row],[V46]],Tabela13[[#This Row],[V41]])</f>
        <v>1.5511263114650171E-3</v>
      </c>
      <c r="EA481" s="3">
        <f>_xlfn.STDEV.S(Tabela13[[#This Row],[V46]],Tabela13[[#This Row],[V42]])</f>
        <v>0</v>
      </c>
      <c r="EB481" s="3">
        <f>_xlfn.STDEV.S(Tabela13[[#This Row],[V46]],Tabela13[[#This Row],[V43]])</f>
        <v>1.5511263114650171E-3</v>
      </c>
      <c r="EC481" s="3">
        <f>_xlfn.STDEV.S(Tabela13[[#This Row],[V46]],Tabela13[[#This Row],[V44]])</f>
        <v>1.5511263114650171E-3</v>
      </c>
      <c r="ED481" s="3">
        <f>_xlfn.STDEV.S(Tabela13[[#This Row],[V46]],Tabela13[[#This Row],[V45]])</f>
        <v>1.5511263114650171E-3</v>
      </c>
      <c r="EE481" s="3">
        <f t="shared" si="524"/>
        <v>-1.4142135623730949</v>
      </c>
      <c r="EF481" s="3">
        <f t="shared" si="525"/>
        <v>0</v>
      </c>
      <c r="EG481" s="3" t="str">
        <f t="shared" si="526"/>
        <v/>
      </c>
      <c r="EH481" s="3" t="str">
        <f t="shared" si="527"/>
        <v/>
      </c>
      <c r="EI481" s="3">
        <f t="shared" si="528"/>
        <v>-1.4142135623730949</v>
      </c>
      <c r="EJ481" s="3">
        <f t="shared" si="529"/>
        <v>-1.4142135623730949</v>
      </c>
      <c r="EK481" s="3">
        <f t="shared" si="530"/>
        <v>-1.4142135623730949</v>
      </c>
      <c r="EL481" s="3">
        <f t="shared" si="531"/>
        <v>1.4142135623730949</v>
      </c>
      <c r="EM481" s="3">
        <f t="shared" si="532"/>
        <v>1.4142135623730949</v>
      </c>
      <c r="EN481" s="3" t="str">
        <f t="shared" si="533"/>
        <v/>
      </c>
      <c r="EO481" s="3">
        <f t="shared" si="534"/>
        <v>0</v>
      </c>
      <c r="EP481" s="3">
        <f t="shared" si="535"/>
        <v>-1.4142135623730949</v>
      </c>
      <c r="EQ481" s="3" t="str">
        <f t="shared" si="536"/>
        <v/>
      </c>
      <c r="ER481" s="3" t="str">
        <f t="shared" si="537"/>
        <v/>
      </c>
      <c r="ES481" s="3" t="str">
        <f t="shared" si="538"/>
        <v/>
      </c>
      <c r="ET481" s="3" t="str">
        <f t="shared" si="539"/>
        <v/>
      </c>
      <c r="EU481" s="3" t="str">
        <f t="shared" si="540"/>
        <v/>
      </c>
      <c r="EV481" s="3" t="str">
        <f t="shared" si="541"/>
        <v/>
      </c>
      <c r="EW481" s="3">
        <f t="shared" si="542"/>
        <v>0</v>
      </c>
      <c r="EX481" s="3">
        <f t="shared" si="543"/>
        <v>1.4142135623730949</v>
      </c>
      <c r="EY481" s="3" t="str">
        <f t="shared" si="544"/>
        <v/>
      </c>
      <c r="EZ481" s="3">
        <f t="shared" si="545"/>
        <v>1.4142135623730949</v>
      </c>
      <c r="FA481" s="3" t="str">
        <f t="shared" si="546"/>
        <v/>
      </c>
      <c r="FB481" s="3">
        <f t="shared" si="547"/>
        <v>0</v>
      </c>
      <c r="FC481" s="3">
        <f t="shared" si="548"/>
        <v>1.4142135623730949</v>
      </c>
      <c r="FD481" s="3">
        <f t="shared" si="549"/>
        <v>-1.4142135623730949</v>
      </c>
      <c r="FE481" s="3" t="str">
        <f t="shared" si="550"/>
        <v/>
      </c>
      <c r="FF481" s="3">
        <f t="shared" si="551"/>
        <v>-1.4142135623730949</v>
      </c>
      <c r="FG481" s="3">
        <f t="shared" si="552"/>
        <v>1.4142135623730949</v>
      </c>
      <c r="FH481" s="3">
        <f t="shared" si="553"/>
        <v>1.4142135623730949</v>
      </c>
      <c r="FI481" s="4">
        <f t="shared" si="554"/>
        <v>0.38461538461538458</v>
      </c>
      <c r="FJ481" s="4">
        <f t="shared" si="555"/>
        <v>0.38022813688212931</v>
      </c>
      <c r="FK481" s="4">
        <f t="shared" si="556"/>
        <v>1.3577536491269937</v>
      </c>
      <c r="FL481" s="4">
        <f t="shared" si="557"/>
        <v>1.3702819870341645</v>
      </c>
      <c r="FM481" s="4">
        <f>Tabela13[[#This Row],[V139]]-Tabela13[[#This Row],[V140]]</f>
        <v>-1.2528337907170783E-2</v>
      </c>
      <c r="FN481" s="4">
        <f>Tabela13[[#This Row],[V1]]-Tabela13[[#This Row],[V2]]/2</f>
        <v>0.34396022228721856</v>
      </c>
      <c r="FO481" s="4">
        <f>Tabela13[[#This Row],[V1]]-Tabela13[[#This Row],[V3]]/2</f>
        <v>0.34505703422053235</v>
      </c>
      <c r="FP481" s="4">
        <f>Tabela13[[#This Row],[V1]]-Tabela13[[#This Row],[V4]]/2</f>
        <v>0.34396022228721856</v>
      </c>
      <c r="FQ481" s="4">
        <f>Tabela13[[#This Row],[V2]]-Tabela13[[#This Row],[V1]]/2</f>
        <v>0.34725065808715994</v>
      </c>
      <c r="FR481" s="4">
        <f>Tabela13[[#This Row],[V2]]-Tabela13[[#This Row],[V3]]/2</f>
        <v>0.34725065808715994</v>
      </c>
      <c r="FS481" s="4">
        <f>Tabela13[[#This Row],[V2]]-Tabela13[[#This Row],[V4]]/2</f>
        <v>0.34615384615384615</v>
      </c>
      <c r="FT481" s="4">
        <f t="shared" si="558"/>
        <v>0.33128407120920839</v>
      </c>
      <c r="FU481" s="4">
        <f t="shared" si="559"/>
        <v>0.3322645176308196</v>
      </c>
      <c r="FV481" s="4">
        <f t="shared" si="560"/>
        <v>0.33128407120920839</v>
      </c>
      <c r="FW481" s="4">
        <f t="shared" si="561"/>
        <v>0.33422342044469711</v>
      </c>
      <c r="FX481" s="4">
        <f t="shared" si="562"/>
        <v>0.33422342044469711</v>
      </c>
      <c r="FY481" s="4">
        <f t="shared" si="563"/>
        <v>0.33324430111167269</v>
      </c>
      <c r="FZ481" s="4">
        <f t="shared" si="564"/>
        <v>59.631132817657509</v>
      </c>
      <c r="GA481" s="4">
        <f t="shared" si="565"/>
        <v>59.80761317354753</v>
      </c>
      <c r="GB481" s="4">
        <f t="shared" si="566"/>
        <v>59.631132817657509</v>
      </c>
      <c r="GC481" s="4">
        <f t="shared" si="567"/>
        <v>60.160215680045475</v>
      </c>
      <c r="GD481" s="4">
        <f t="shared" si="568"/>
        <v>60.160215680045475</v>
      </c>
      <c r="GE481" s="4">
        <f t="shared" si="569"/>
        <v>59.983974200101088</v>
      </c>
      <c r="GF481" s="4">
        <f>Tabela13[[#This Row],[V1]]-Tabela13[[#This Row],[V2]]/Tabela13[[#This Row],[V2]]</f>
        <v>-0.30988593155893529</v>
      </c>
      <c r="GG481" s="4">
        <f>Tabela13[[#This Row],[V1]]-Tabela13[[#This Row],[V3]]/Tabela13[[#This Row],[V3]]</f>
        <v>-0.30988593155893529</v>
      </c>
      <c r="GH481" s="4">
        <f>Tabela13[[#This Row],[V1]]-Tabela13[[#This Row],[V4]]/Tabela13[[#This Row],[V4]]</f>
        <v>-0.30988593155893529</v>
      </c>
      <c r="GI481" s="4">
        <f>Tabela13[[#This Row],[V2]]-Tabela13[[#This Row],[V1]]/Tabela13[[#This Row],[V1]]</f>
        <v>-0.30769230769230771</v>
      </c>
      <c r="GJ481" s="4">
        <f>Tabela13[[#This Row],[V2]]-Tabela13[[#This Row],[V3]]/Tabela13[[#This Row],[V3]]</f>
        <v>-0.30769230769230771</v>
      </c>
      <c r="GK481" s="4">
        <f>Tabela13[[#This Row],[V2]]-Tabela13[[#This Row],[V4]]/Tabela13[[#This Row],[V4]]</f>
        <v>-0.30769230769230771</v>
      </c>
      <c r="GL481" s="4">
        <f t="shared" si="570"/>
        <v>1.2664893298982216E-3</v>
      </c>
      <c r="GM481" s="4">
        <f t="shared" si="571"/>
        <v>0.69121088037437861</v>
      </c>
      <c r="GN481" s="4">
        <f t="shared" si="572"/>
        <v>1.832276322404324E-3</v>
      </c>
      <c r="GO481" s="3">
        <f t="shared" si="573"/>
        <v>0</v>
      </c>
      <c r="GP481" s="3">
        <v>100</v>
      </c>
      <c r="GQ481" s="3">
        <f t="shared" si="574"/>
        <v>-1</v>
      </c>
      <c r="GR481" s="3">
        <f t="shared" si="575"/>
        <v>-100</v>
      </c>
      <c r="GS481" s="34">
        <f>COUNTIF($D$2:D480,Tabela13[[#This Row],[HomeTeam]])</f>
        <v>23</v>
      </c>
      <c r="GT481" s="34">
        <f>COUNTIF($E$2:E480,Tabela13[[#This Row],[AwayTeam]])</f>
        <v>23</v>
      </c>
      <c r="GU481" s="3">
        <f>IFERROR(AVERAGEIFS($AD$2:AD480,$D$2:D480,Tabela13[[#This Row],[HomeTeam]],$GS$2:GS480,"&gt;="&amp;Tabela13[[#This Row],[Contagem_H]]-5),"")</f>
        <v>1.06615921243177</v>
      </c>
      <c r="GV481" s="3">
        <f>IFERROR(AVERAGEIFS($G$2:G480,$E$2:E480,Tabela13[[#This Row],[AwayTeam]],$GT$2:GT480,"&gt;="&amp;Tabela13[[#This Row],[Contagem_A]]-5),"")</f>
        <v>2.6</v>
      </c>
      <c r="GW481" s="3">
        <f>IFERROR(AVERAGEIFS($GQ$2:GQ480,$D$2:D480,Tabela13[[#This Row],[HomeTeam]],$GS$2:GS480,"&gt;="&amp;Tabela13[[#This Row],[Contagem_H]]-5),"")</f>
        <v>0.19800000000000004</v>
      </c>
    </row>
    <row r="482" spans="1:205" x14ac:dyDescent="0.25">
      <c r="A482" t="s">
        <v>127</v>
      </c>
      <c r="B482" t="s">
        <v>297</v>
      </c>
      <c r="C482" t="s">
        <v>177</v>
      </c>
      <c r="D482" t="s">
        <v>18</v>
      </c>
      <c r="E482" t="s">
        <v>22</v>
      </c>
      <c r="F482" s="3">
        <v>2</v>
      </c>
      <c r="G482" s="3">
        <v>1</v>
      </c>
      <c r="H482" s="3" t="str">
        <f t="shared" si="576"/>
        <v>H</v>
      </c>
      <c r="I482" s="3">
        <v>1.95</v>
      </c>
      <c r="J482" s="3">
        <v>3.8</v>
      </c>
      <c r="K482" s="3">
        <v>3.6</v>
      </c>
      <c r="L482" s="3">
        <v>1.67</v>
      </c>
      <c r="M482" s="3">
        <v>2.2000000000000002</v>
      </c>
      <c r="N482" s="3">
        <f t="shared" si="505"/>
        <v>3</v>
      </c>
      <c r="O482" s="3">
        <f t="shared" si="506"/>
        <v>3</v>
      </c>
      <c r="P482" s="3">
        <f t="shared" si="507"/>
        <v>0</v>
      </c>
      <c r="Q482" s="3">
        <f t="shared" si="508"/>
        <v>5.3756185335132933E-2</v>
      </c>
      <c r="R482" s="3">
        <f t="shared" si="509"/>
        <v>5.3347849755035481E-2</v>
      </c>
      <c r="S482" s="3">
        <f t="shared" si="510"/>
        <v>2.054824561403509</v>
      </c>
      <c r="T482" s="3">
        <f t="shared" si="511"/>
        <v>4.0042735042735051</v>
      </c>
      <c r="U482" s="3">
        <f t="shared" si="512"/>
        <v>3.7935222672064786</v>
      </c>
      <c r="V482" s="3">
        <f t="shared" si="513"/>
        <v>1.759772829509672</v>
      </c>
      <c r="W482" s="3">
        <f t="shared" si="514"/>
        <v>2.3182636077372925</v>
      </c>
      <c r="X482" s="4">
        <f t="shared" si="515"/>
        <v>0.51282051282051289</v>
      </c>
      <c r="Y482" s="4">
        <f t="shared" si="516"/>
        <v>0.26315789473684209</v>
      </c>
      <c r="Z482" s="4">
        <f t="shared" si="517"/>
        <v>0.27777777777777779</v>
      </c>
      <c r="AA482" s="4">
        <f t="shared" si="518"/>
        <v>0.5988023952095809</v>
      </c>
      <c r="AB482" s="4">
        <f t="shared" si="519"/>
        <v>0.45454545454545453</v>
      </c>
      <c r="AC482" s="4">
        <f t="shared" si="520"/>
        <v>1.2564102564102564</v>
      </c>
      <c r="AD482" s="4">
        <f t="shared" si="521"/>
        <v>0.63888888888888884</v>
      </c>
      <c r="AE482" s="4">
        <f t="shared" si="522"/>
        <v>0.75641025641025639</v>
      </c>
      <c r="AF482" s="4">
        <f t="shared" si="523"/>
        <v>1.1388888888888888</v>
      </c>
      <c r="AG482" s="4">
        <f>IFERROR(AVERAGE(Tabela13[[#This Row],[V1]],Tabela13[[#This Row],[V2]]),"")</f>
        <v>0.94764957264957261</v>
      </c>
      <c r="AH482" s="4">
        <f>IFERROR(AVERAGE(Tabela13[[#This Row],[V1]],Tabela13[[#This Row],[V3]]),"")</f>
        <v>1.0064102564102564</v>
      </c>
      <c r="AI482" s="4">
        <f>IFERROR(AVERAGE(Tabela13[[#This Row],[V1]],Tabela13[[#This Row],[V4]]),"")</f>
        <v>1.1976495726495726</v>
      </c>
      <c r="AJ482" s="4">
        <f>IFERROR(AVERAGE(Tabela13[[#This Row],[V2]],Tabela13[[#This Row],[V1]]),"")</f>
        <v>0.94764957264957261</v>
      </c>
      <c r="AK482" s="4">
        <f>IFERROR(AVERAGE(Tabela13[[#This Row],[V2]],Tabela13[[#This Row],[V3]]),"")</f>
        <v>0.69764957264957261</v>
      </c>
      <c r="AL482" s="4">
        <f>IFERROR(AVERAGE(Tabela13[[#This Row],[V2]],Tabela13[[#This Row],[V4]]),"")</f>
        <v>0.88888888888888884</v>
      </c>
      <c r="AM482" s="4">
        <f>IFERROR(AVERAGE(Tabela13[[#This Row],[V3]],Tabela13[[#This Row],[V1]]),"")</f>
        <v>1.0064102564102564</v>
      </c>
      <c r="AN482" s="4">
        <f>IFERROR(AVERAGE(Tabela13[[#This Row],[V3]],Tabela13[[#This Row],[V2]]),"")</f>
        <v>0.69764957264957261</v>
      </c>
      <c r="AO482" s="4">
        <f>IFERROR(AVERAGE(Tabela13[[#This Row],[V3]],Tabela13[[#This Row],[V4]]),"")</f>
        <v>0.94764957264957261</v>
      </c>
      <c r="AP482" s="4">
        <f>IFERROR(AVERAGE(Tabela13[[#This Row],[V4]],Tabela13[[#This Row],[V1]]),"")</f>
        <v>1.1976495726495726</v>
      </c>
      <c r="AQ482" s="4">
        <f>IFERROR(AVERAGE(Tabela13[[#This Row],[V4]],Tabela13[[#This Row],[V2]]),"")</f>
        <v>0.88888888888888884</v>
      </c>
      <c r="AR482" s="4">
        <f>IFERROR(AVERAGE(Tabela13[[#This Row],[V4]],Tabela13[[#This Row],[V3]]),"")</f>
        <v>0.94764957264957261</v>
      </c>
      <c r="AS482" s="4">
        <f>_xlfn.STDEV.S(Tabela13[[#This Row],[V1]:[V2]])</f>
        <v>0.43665354650194937</v>
      </c>
      <c r="AT482" s="4">
        <f>_xlfn.STDEV.S(Tabela13[[#This Row],[V1]],Tabela13[[#This Row],[V3]])</f>
        <v>0.35355339059327379</v>
      </c>
      <c r="AU482" s="4">
        <f>_xlfn.STDEV.S(Tabela13[[#This Row],[V1]],Tabela13[[#This Row],[V4]])</f>
        <v>8.3100155908675477E-2</v>
      </c>
      <c r="AV482" s="4">
        <f>_xlfn.STDEV.S(Tabela13[[#This Row],[V2]],Tabela13[[#This Row],[V1]])</f>
        <v>0.43665354650194937</v>
      </c>
      <c r="AW482" s="4">
        <f>_xlfn.STDEV.S(Tabela13[[#This Row],[V2]],Tabela13[[#This Row],[V3]])</f>
        <v>8.3100155908675477E-2</v>
      </c>
      <c r="AX482" s="4">
        <f>_xlfn.STDEV.S(Tabela13[[#This Row],[V42]],Tabela13[[#This Row],[V44]])</f>
        <v>0.79020693709522305</v>
      </c>
      <c r="AY482" s="4">
        <f>_xlfn.STDEV.S(Tabela13[[#This Row],[V3]],Tabela13[[#This Row],[V1]])</f>
        <v>0.35355339059327379</v>
      </c>
      <c r="AZ482" s="4">
        <f>_xlfn.STDEV.S(Tabela13[[#This Row],[V3]],Tabela13[[#This Row],[V2]])</f>
        <v>8.3100155908675477E-2</v>
      </c>
      <c r="BA482" s="4">
        <f>_xlfn.STDEV.S(Tabela13[[#This Row],[V3]],Tabela13[[#This Row],[V4]])</f>
        <v>0.27045323468459853</v>
      </c>
      <c r="BB482" s="4">
        <f>_xlfn.STDEV.S(Tabela13[[#This Row],[V4]],Tabela13[[#This Row],[V1]])</f>
        <v>8.3100155908675477E-2</v>
      </c>
      <c r="BC482" s="4">
        <f>_xlfn.STDEV.S(Tabela13[[#This Row],[V4]],Tabela13[[#This Row],[V2]])</f>
        <v>0.35355339059327379</v>
      </c>
      <c r="BD482" s="4">
        <f>_xlfn.STDEV.S(Tabela13[[#This Row],[V4]],Tabela13[[#This Row],[V3]])</f>
        <v>0.27045323468459853</v>
      </c>
      <c r="BE482" s="4">
        <f>Tabela13[[#This Row],[V17]]/Tabela13[[#This Row],[V5]]</f>
        <v>0.46077533204715293</v>
      </c>
      <c r="BF482" s="4">
        <f>Tabela13[[#This Row],[V18]]/Tabela13[[#This Row],[V6]]</f>
        <v>0.35130145816911279</v>
      </c>
      <c r="BG482" s="4">
        <f>Tabela13[[#This Row],[V19]]/Tabela13[[#This Row],[V7]]</f>
        <v>6.9386035620446249E-2</v>
      </c>
      <c r="BH482" s="4">
        <f>Tabela13[[#This Row],[V20]]/Tabela13[[#This Row],[V8]]</f>
        <v>0.46077533204715293</v>
      </c>
      <c r="BI482" s="4">
        <f>Tabela13[[#This Row],[V21]]/Tabela13[[#This Row],[V9]]</f>
        <v>0.11911446543724387</v>
      </c>
      <c r="BJ482" s="4">
        <f>Tabela13[[#This Row],[V22]]/Tabela13[[#This Row],[V10]]</f>
        <v>0.88898280423212594</v>
      </c>
      <c r="BK482" s="4">
        <f>Tabela13[[#This Row],[V23]]/Tabela13[[#This Row],[V11]]</f>
        <v>0.35130145816911279</v>
      </c>
      <c r="BL482" s="4">
        <f>Tabela13[[#This Row],[V24]]/Tabela13[[#This Row],[V12]]</f>
        <v>0.11911446543724387</v>
      </c>
      <c r="BM482" s="4">
        <f>Tabela13[[#This Row],[V25]]/Tabela13[[#This Row],[V13]]</f>
        <v>0.2853937177731502</v>
      </c>
      <c r="BN482" s="4">
        <f>Tabela13[[#This Row],[V26]]/Tabela13[[#This Row],[V14]]</f>
        <v>6.9386035620446249E-2</v>
      </c>
      <c r="BO482" s="4">
        <f>Tabela13[[#This Row],[V27]]/Tabela13[[#This Row],[V15]]</f>
        <v>0.39774756441743303</v>
      </c>
      <c r="BP482" s="4">
        <f>Tabela13[[#This Row],[V28]]/Tabela13[[#This Row],[V16]]</f>
        <v>0.2853937177731502</v>
      </c>
      <c r="BQ482" s="4">
        <f>Tabela13[[#This Row],[V1]]-Tabela13[[#This Row],[V2]]</f>
        <v>0.61752136752136755</v>
      </c>
      <c r="BR482" s="4">
        <f>Tabela13[[#This Row],[V1]]-Tabela13[[#This Row],[V3]]</f>
        <v>0.5</v>
      </c>
      <c r="BS482" s="4">
        <f>Tabela13[[#This Row],[V1]]-Tabela13[[#This Row],[V4]]</f>
        <v>0.11752136752136755</v>
      </c>
      <c r="BT482" s="4">
        <f>Tabela13[[#This Row],[V2]]-Tabela13[[#This Row],[V1]]</f>
        <v>-0.61752136752136755</v>
      </c>
      <c r="BU482" s="4">
        <f>Tabela13[[#This Row],[V2]]-Tabela13[[#This Row],[V3]]</f>
        <v>-0.11752136752136755</v>
      </c>
      <c r="BV482" s="4">
        <f>Tabela13[[#This Row],[V2]]-Tabela13[[#This Row],[V4]]</f>
        <v>-0.5</v>
      </c>
      <c r="BW482" s="4">
        <f>AVERAGE(Tabela13[[#This Row],[V41]],Tabela13[[#This Row],[V42]])</f>
        <v>0.55876068376068377</v>
      </c>
      <c r="BX482" s="4">
        <f>AVERAGE(Tabela13[[#This Row],[V41]],Tabela13[[#This Row],[V43]])</f>
        <v>0.36752136752136755</v>
      </c>
      <c r="BY482" s="4">
        <f>AVERAGE(Tabela13[[#This Row],[V41]],Tabela13[[#This Row],[V44]])</f>
        <v>0</v>
      </c>
      <c r="BZ482" s="4">
        <f>AVERAGE(Tabela13[[#This Row],[V41]],Tabela13[[#This Row],[V45]])</f>
        <v>0.25</v>
      </c>
      <c r="CA482" s="4">
        <f>AVERAGE(Tabela13[[#This Row],[V41]],Tabela13[[#This Row],[V46]])</f>
        <v>5.8760683760683774E-2</v>
      </c>
      <c r="CB482" s="4">
        <f>AVERAGE(Tabela13[[#This Row],[V42]],Tabela13[[#This Row],[V41]])</f>
        <v>0.55876068376068377</v>
      </c>
      <c r="CC482" s="4">
        <f>AVERAGE(Tabela13[[#This Row],[V42]],Tabela13[[#This Row],[V43]])</f>
        <v>0.30876068376068377</v>
      </c>
      <c r="CD482" s="4">
        <f>AVERAGE(Tabela13[[#This Row],[V42]],Tabela13[[#This Row],[V44]])</f>
        <v>-5.8760683760683774E-2</v>
      </c>
      <c r="CE482" s="4">
        <f>AVERAGE(Tabela13[[#This Row],[V42]],Tabela13[[#This Row],[V45]])</f>
        <v>0.19123931623931623</v>
      </c>
      <c r="CF482" s="4">
        <f>AVERAGE(Tabela13[[#This Row],[V42]],Tabela13[[#This Row],[V46]])</f>
        <v>0</v>
      </c>
      <c r="CG482" s="4">
        <f>AVERAGE(Tabela13[[#This Row],[V43]],Tabela13[[#This Row],[V41]])</f>
        <v>0.36752136752136755</v>
      </c>
      <c r="CH482" s="4">
        <f>AVERAGE(Tabela13[[#This Row],[V43]],Tabela13[[#This Row],[V42]])</f>
        <v>0.30876068376068377</v>
      </c>
      <c r="CI482" s="4">
        <f>AVERAGE(Tabela13[[#This Row],[V43]],Tabela13[[#This Row],[V44]])</f>
        <v>-0.25</v>
      </c>
      <c r="CJ482" s="4">
        <f>AVERAGE(Tabela13[[#This Row],[V43]],Tabela13[[#This Row],[V45]])</f>
        <v>0</v>
      </c>
      <c r="CK482" s="4">
        <f>AVERAGE(Tabela13[[#This Row],[V43]],Tabela13[[#This Row],[V46]])</f>
        <v>-0.19123931623931623</v>
      </c>
      <c r="CL482" s="4">
        <f>AVERAGE(Tabela13[[#This Row],[V44]],Tabela13[[#This Row],[V41]])</f>
        <v>0</v>
      </c>
      <c r="CM482" s="4">
        <f>AVERAGE(Tabela13[[#This Row],[V44]],Tabela13[[#This Row],[V42]])</f>
        <v>-5.8760683760683774E-2</v>
      </c>
      <c r="CN482" s="4">
        <f>AVERAGE(Tabela13[[#This Row],[V44]],Tabela13[[#This Row],[V43]])</f>
        <v>-0.25</v>
      </c>
      <c r="CO482" s="4">
        <f>AVERAGE(Tabela13[[#This Row],[V44]],Tabela13[[#This Row],[V45]])</f>
        <v>-0.36752136752136755</v>
      </c>
      <c r="CP482" s="4">
        <f>AVERAGE(Tabela13[[#This Row],[V44]],Tabela13[[#This Row],[V46]])</f>
        <v>-0.55876068376068377</v>
      </c>
      <c r="CQ482" s="4">
        <f>AVERAGE(Tabela13[[#This Row],[V45]],Tabela13[[#This Row],[V41]])</f>
        <v>0.25</v>
      </c>
      <c r="CR482" s="4">
        <f>AVERAGE(Tabela13[[#This Row],[V45]],Tabela13[[#This Row],[V42]])</f>
        <v>0.19123931623931623</v>
      </c>
      <c r="CS482" s="4">
        <f>AVERAGE(Tabela13[[#This Row],[V45]],Tabela13[[#This Row],[V43]])</f>
        <v>0</v>
      </c>
      <c r="CT482" s="4">
        <f>AVERAGE(Tabela13[[#This Row],[V45]],Tabela13[[#This Row],[V44]])</f>
        <v>-0.36752136752136755</v>
      </c>
      <c r="CU482" s="4">
        <f>AVERAGE(Tabela13[[#This Row],[V45]],Tabela13[[#This Row],[V46]])</f>
        <v>-0.30876068376068377</v>
      </c>
      <c r="CV482" s="4">
        <f>AVERAGE(Tabela13[[#This Row],[V46]],Tabela13[[#This Row],[V41]])</f>
        <v>5.8760683760683774E-2</v>
      </c>
      <c r="CW482" s="4">
        <f>AVERAGE(Tabela13[[#This Row],[V46]],Tabela13[[#This Row],[V42]])</f>
        <v>0</v>
      </c>
      <c r="CX482" s="4">
        <f>AVERAGE(Tabela13[[#This Row],[V46]],Tabela13[[#This Row],[V43]])</f>
        <v>-0.19123931623931623</v>
      </c>
      <c r="CY482" s="4">
        <f>AVERAGE(Tabela13[[#This Row],[V46]],Tabela13[[#This Row],[V44]])</f>
        <v>-0.55876068376068377</v>
      </c>
      <c r="CZ482" s="4">
        <f>AVERAGE(Tabela13[[#This Row],[V46]],Tabela13[[#This Row],[V45]])</f>
        <v>-0.30876068376068377</v>
      </c>
      <c r="DA482" s="3">
        <f>_xlfn.STDEV.S(Tabela13[[#This Row],[V41]],Tabela13[[#This Row],[V42]])</f>
        <v>8.3100155908675533E-2</v>
      </c>
      <c r="DB482" s="3">
        <f>_xlfn.STDEV.S(Tabela13[[#This Row],[V41]],Tabela13[[#This Row],[V43]])</f>
        <v>0.35355339059327384</v>
      </c>
      <c r="DC482" s="3">
        <f>_xlfn.STDEV.S(Tabela13[[#This Row],[V41]],Tabela13[[#This Row],[V44]])</f>
        <v>0.87330709300389853</v>
      </c>
      <c r="DD482" s="3">
        <f>_xlfn.STDEV.S(Tabela13[[#This Row],[V41]],Tabela13[[#This Row],[V45]])</f>
        <v>0.5197537024106248</v>
      </c>
      <c r="DE482" s="3">
        <f>_xlfn.STDEV.S(Tabela13[[#This Row],[V41]],Tabela13[[#This Row],[V46]])</f>
        <v>0.79020693709522305</v>
      </c>
      <c r="DF482" s="3">
        <f>_xlfn.STDEV.S(Tabela13[[#This Row],[V42]],Tabela13[[#This Row],[V41]])</f>
        <v>8.3100155908675533E-2</v>
      </c>
      <c r="DG482" s="3">
        <f>_xlfn.STDEV.S(Tabela13[[#This Row],[V42]],Tabela13[[#This Row],[V43]])</f>
        <v>0.27045323468459831</v>
      </c>
      <c r="DH482" s="3">
        <f>_xlfn.STDEV.S(Tabela13[[#This Row],[V42]],Tabela13[[#This Row],[V44]])</f>
        <v>0.79020693709522305</v>
      </c>
      <c r="DI482" s="3">
        <f>_xlfn.STDEV.S(Tabela13[[#This Row],[V42]],Tabela13[[#This Row],[V45]])</f>
        <v>0.43665354650194926</v>
      </c>
      <c r="DJ482" s="3">
        <f>_xlfn.STDEV.S(Tabela13[[#This Row],[V42]],Tabela13[[#This Row],[V46]])</f>
        <v>0.70710678118654757</v>
      </c>
      <c r="DK482" s="3">
        <f>_xlfn.STDEV.S(Tabela13[[#This Row],[V43]],Tabela13[[#This Row],[V41]])</f>
        <v>0.35355339059327384</v>
      </c>
      <c r="DL482" s="3">
        <f>_xlfn.STDEV.S(Tabela13[[#This Row],[V43]],Tabela13[[#This Row],[V42]])</f>
        <v>0.27045323468459831</v>
      </c>
      <c r="DM482" s="3">
        <f>_xlfn.STDEV.S(Tabela13[[#This Row],[V43]],Tabela13[[#This Row],[V44]])</f>
        <v>0.5197537024106248</v>
      </c>
      <c r="DN482" s="3">
        <f>_xlfn.STDEV.S(Tabela13[[#This Row],[V43]],Tabela13[[#This Row],[V45]])</f>
        <v>0.16620031181735095</v>
      </c>
      <c r="DO482" s="3">
        <f>_xlfn.STDEV.S(Tabela13[[#This Row],[V43]],Tabela13[[#This Row],[V46]])</f>
        <v>0.43665354650194926</v>
      </c>
      <c r="DP482" s="3">
        <f>_xlfn.STDEV.S(Tabela13[[#This Row],[V44]],Tabela13[[#This Row],[V41]])</f>
        <v>0.87330709300389853</v>
      </c>
      <c r="DQ482" s="3">
        <f>_xlfn.STDEV.S(Tabela13[[#This Row],[V44]],Tabela13[[#This Row],[V42]])</f>
        <v>0.79020693709522305</v>
      </c>
      <c r="DR482" s="3">
        <f>_xlfn.STDEV.S(Tabela13[[#This Row],[V44]],Tabela13[[#This Row],[V43]])</f>
        <v>0.5197537024106248</v>
      </c>
      <c r="DS482" s="3">
        <f>_xlfn.STDEV.S(Tabela13[[#This Row],[V44]],Tabela13[[#This Row],[V45]])</f>
        <v>0.35355339059327384</v>
      </c>
      <c r="DT482" s="3">
        <f>_xlfn.STDEV.S(Tabela13[[#This Row],[V44]],Tabela13[[#This Row],[V46]])</f>
        <v>8.3100155908675533E-2</v>
      </c>
      <c r="DU482" s="3">
        <f>_xlfn.STDEV.S(Tabela13[[#This Row],[V45]],Tabela13[[#This Row],[V41]])</f>
        <v>0.5197537024106248</v>
      </c>
      <c r="DV482" s="3">
        <f>_xlfn.STDEV.S(Tabela13[[#This Row],[V45]],Tabela13[[#This Row],[V42]])</f>
        <v>0.43665354650194926</v>
      </c>
      <c r="DW482" s="3">
        <f>_xlfn.STDEV.S(Tabela13[[#This Row],[V45]],Tabela13[[#This Row],[V43]])</f>
        <v>0.16620031181735095</v>
      </c>
      <c r="DX482" s="3">
        <f>_xlfn.STDEV.S(Tabela13[[#This Row],[V45]],Tabela13[[#This Row],[V44]])</f>
        <v>0.35355339059327384</v>
      </c>
      <c r="DY482" s="3">
        <f>_xlfn.STDEV.S(Tabela13[[#This Row],[V45]],Tabela13[[#This Row],[V46]])</f>
        <v>0.27045323468459831</v>
      </c>
      <c r="DZ482" s="3">
        <f>_xlfn.STDEV.S(Tabela13[[#This Row],[V46]],Tabela13[[#This Row],[V41]])</f>
        <v>0.79020693709522305</v>
      </c>
      <c r="EA482" s="3">
        <f>_xlfn.STDEV.S(Tabela13[[#This Row],[V46]],Tabela13[[#This Row],[V42]])</f>
        <v>0.70710678118654757</v>
      </c>
      <c r="EB482" s="3">
        <f>_xlfn.STDEV.S(Tabela13[[#This Row],[V46]],Tabela13[[#This Row],[V43]])</f>
        <v>0.43665354650194926</v>
      </c>
      <c r="EC482" s="3">
        <f>_xlfn.STDEV.S(Tabela13[[#This Row],[V46]],Tabela13[[#This Row],[V44]])</f>
        <v>8.3100155908675533E-2</v>
      </c>
      <c r="ED482" s="3">
        <f>_xlfn.STDEV.S(Tabela13[[#This Row],[V46]],Tabela13[[#This Row],[V45]])</f>
        <v>0.27045323468459831</v>
      </c>
      <c r="EE482" s="3">
        <f t="shared" si="524"/>
        <v>0.14872226755357609</v>
      </c>
      <c r="EF482" s="3">
        <f t="shared" si="525"/>
        <v>0.96199410928867524</v>
      </c>
      <c r="EG482" s="3" t="str">
        <f t="shared" si="526"/>
        <v/>
      </c>
      <c r="EH482" s="3">
        <f t="shared" si="527"/>
        <v>2.0790148096424992</v>
      </c>
      <c r="EI482" s="3">
        <f t="shared" si="528"/>
        <v>13.447885329475065</v>
      </c>
      <c r="EJ482" s="3">
        <f t="shared" si="529"/>
        <v>0.14872226755357609</v>
      </c>
      <c r="EK482" s="3">
        <f t="shared" si="530"/>
        <v>0.87593158361516954</v>
      </c>
      <c r="EL482" s="3">
        <f t="shared" si="531"/>
        <v>-13.447885329475065</v>
      </c>
      <c r="EM482" s="3">
        <f t="shared" si="532"/>
        <v>2.2832833493062825</v>
      </c>
      <c r="EN482" s="3" t="str">
        <f t="shared" si="533"/>
        <v/>
      </c>
      <c r="EO482" s="3">
        <f t="shared" si="534"/>
        <v>0.96199410928867524</v>
      </c>
      <c r="EP482" s="3">
        <f t="shared" si="535"/>
        <v>0.87593158361516954</v>
      </c>
      <c r="EQ482" s="3">
        <f t="shared" si="536"/>
        <v>-2.0790148096424992</v>
      </c>
      <c r="ER482" s="3" t="str">
        <f t="shared" si="537"/>
        <v/>
      </c>
      <c r="ES482" s="3" t="str">
        <f t="shared" si="538"/>
        <v/>
      </c>
      <c r="ET482" s="3" t="str">
        <f t="shared" si="539"/>
        <v/>
      </c>
      <c r="EU482" s="3" t="str">
        <f t="shared" si="540"/>
        <v/>
      </c>
      <c r="EV482" s="3">
        <f t="shared" si="541"/>
        <v>-2.0790148096424992</v>
      </c>
      <c r="EW482" s="3">
        <f t="shared" si="542"/>
        <v>-0.96199410928867524</v>
      </c>
      <c r="EX482" s="3">
        <f t="shared" si="543"/>
        <v>-0.14872226755357609</v>
      </c>
      <c r="EY482" s="3">
        <f t="shared" si="544"/>
        <v>2.0790148096424992</v>
      </c>
      <c r="EZ482" s="3">
        <f t="shared" si="545"/>
        <v>2.2832833493062825</v>
      </c>
      <c r="FA482" s="3" t="str">
        <f t="shared" si="546"/>
        <v/>
      </c>
      <c r="FB482" s="3">
        <f t="shared" si="547"/>
        <v>-0.96199410928867524</v>
      </c>
      <c r="FC482" s="3">
        <f t="shared" si="548"/>
        <v>-0.87593158361516954</v>
      </c>
      <c r="FD482" s="3">
        <f t="shared" si="549"/>
        <v>13.447885329475065</v>
      </c>
      <c r="FE482" s="3" t="str">
        <f t="shared" si="550"/>
        <v/>
      </c>
      <c r="FF482" s="3">
        <f t="shared" si="551"/>
        <v>-2.2832833493062825</v>
      </c>
      <c r="FG482" s="3">
        <f t="shared" si="552"/>
        <v>-0.14872226755357609</v>
      </c>
      <c r="FH482" s="3">
        <f t="shared" si="553"/>
        <v>-0.87593158361516954</v>
      </c>
      <c r="FI482" s="4">
        <f t="shared" si="554"/>
        <v>0.55555555555555558</v>
      </c>
      <c r="FJ482" s="4">
        <f t="shared" si="555"/>
        <v>0.51282051282051289</v>
      </c>
      <c r="FK482" s="4">
        <f t="shared" si="556"/>
        <v>1.7097118463180361</v>
      </c>
      <c r="FL482" s="4">
        <f t="shared" si="557"/>
        <v>1.0405549626467447</v>
      </c>
      <c r="FM482" s="4">
        <f>Tabela13[[#This Row],[V139]]-Tabela13[[#This Row],[V140]]</f>
        <v>0.66915688367129134</v>
      </c>
      <c r="FN482" s="4">
        <f>Tabela13[[#This Row],[V1]]-Tabela13[[#This Row],[V2]]/2</f>
        <v>0.93696581196581197</v>
      </c>
      <c r="FO482" s="4">
        <f>Tabela13[[#This Row],[V1]]-Tabela13[[#This Row],[V3]]/2</f>
        <v>0.87820512820512819</v>
      </c>
      <c r="FP482" s="4">
        <f>Tabela13[[#This Row],[V1]]-Tabela13[[#This Row],[V4]]/2</f>
        <v>0.68696581196581197</v>
      </c>
      <c r="FQ482" s="4">
        <f>Tabela13[[#This Row],[V2]]-Tabela13[[#This Row],[V1]]/2</f>
        <v>1.0683760683760646E-2</v>
      </c>
      <c r="FR482" s="4">
        <f>Tabela13[[#This Row],[V2]]-Tabela13[[#This Row],[V3]]/2</f>
        <v>0.26068376068376065</v>
      </c>
      <c r="FS482" s="4">
        <f>Tabela13[[#This Row],[V2]]-Tabela13[[#This Row],[V4]]/2</f>
        <v>6.944444444444442E-2</v>
      </c>
      <c r="FT482" s="4">
        <f t="shared" si="558"/>
        <v>0.75286689719395528</v>
      </c>
      <c r="FU482" s="4">
        <f t="shared" si="559"/>
        <v>0.72064241268017049</v>
      </c>
      <c r="FV482" s="4">
        <f t="shared" si="560"/>
        <v>0.60192451790470669</v>
      </c>
      <c r="FW482" s="4">
        <f t="shared" si="561"/>
        <v>1.0683354220349514E-2</v>
      </c>
      <c r="FX482" s="4">
        <f t="shared" si="562"/>
        <v>0.25500841706655408</v>
      </c>
      <c r="FY482" s="4">
        <f t="shared" si="563"/>
        <v>6.9333133688208565E-2</v>
      </c>
      <c r="FZ482" s="4">
        <f t="shared" si="564"/>
        <v>135.51604149491195</v>
      </c>
      <c r="GA482" s="4">
        <f t="shared" si="565"/>
        <v>129.7156342824307</v>
      </c>
      <c r="GB482" s="4">
        <f t="shared" si="566"/>
        <v>108.34641322284719</v>
      </c>
      <c r="GC482" s="4">
        <f t="shared" si="567"/>
        <v>1.9230037596629124</v>
      </c>
      <c r="GD482" s="4">
        <f t="shared" si="568"/>
        <v>45.901515071979738</v>
      </c>
      <c r="GE482" s="4">
        <f t="shared" si="569"/>
        <v>12.479964063877542</v>
      </c>
      <c r="GF482" s="4">
        <f>Tabela13[[#This Row],[V1]]-Tabela13[[#This Row],[V2]]/Tabela13[[#This Row],[V2]]</f>
        <v>0.25641025641025639</v>
      </c>
      <c r="GG482" s="4">
        <f>Tabela13[[#This Row],[V1]]-Tabela13[[#This Row],[V3]]/Tabela13[[#This Row],[V3]]</f>
        <v>0.25641025641025639</v>
      </c>
      <c r="GH482" s="4">
        <f>Tabela13[[#This Row],[V1]]-Tabela13[[#This Row],[V4]]/Tabela13[[#This Row],[V4]]</f>
        <v>0.25641025641025639</v>
      </c>
      <c r="GI482" s="4">
        <f>Tabela13[[#This Row],[V2]]-Tabela13[[#This Row],[V1]]/Tabela13[[#This Row],[V1]]</f>
        <v>-0.36111111111111116</v>
      </c>
      <c r="GJ482" s="4">
        <f>Tabela13[[#This Row],[V2]]-Tabela13[[#This Row],[V3]]/Tabela13[[#This Row],[V3]]</f>
        <v>-0.36111111111111116</v>
      </c>
      <c r="GK482" s="4">
        <f>Tabela13[[#This Row],[V2]]-Tabela13[[#This Row],[V4]]/Tabela13[[#This Row],[V4]]</f>
        <v>-0.36111111111111116</v>
      </c>
      <c r="GL482" s="4">
        <f t="shared" si="570"/>
        <v>0.29654188676817794</v>
      </c>
      <c r="GM482" s="4">
        <f t="shared" si="571"/>
        <v>0.94764957264957261</v>
      </c>
      <c r="GN482" s="4">
        <f t="shared" si="572"/>
        <v>0.31292356935176391</v>
      </c>
      <c r="GO482" s="3">
        <f t="shared" si="573"/>
        <v>1</v>
      </c>
      <c r="GP482" s="3">
        <v>100</v>
      </c>
      <c r="GQ482" s="3">
        <f t="shared" si="574"/>
        <v>0.95</v>
      </c>
      <c r="GR482" s="3">
        <f t="shared" si="575"/>
        <v>95</v>
      </c>
      <c r="GS482" s="34">
        <f>COUNTIF($D$2:D481,Tabela13[[#This Row],[HomeTeam]])</f>
        <v>23</v>
      </c>
      <c r="GT482" s="34">
        <f>COUNTIF($E$2:E481,Tabela13[[#This Row],[AwayTeam]])</f>
        <v>23</v>
      </c>
      <c r="GU482" s="3">
        <f>IFERROR(AVERAGEIFS($AD$2:AD481,$D$2:D481,Tabela13[[#This Row],[HomeTeam]],$GS$2:GS481,"&gt;="&amp;Tabela13[[#This Row],[Contagem_H]]-5),"")</f>
        <v>1.2163545296167249</v>
      </c>
      <c r="GV482" s="3">
        <f>IFERROR(AVERAGEIFS($G$2:G481,$E$2:E481,Tabela13[[#This Row],[AwayTeam]],$GT$2:GT481,"&gt;="&amp;Tabela13[[#This Row],[Contagem_A]]-5),"")</f>
        <v>1</v>
      </c>
      <c r="GW482" s="3">
        <f>IFERROR(AVERAGEIFS($GQ$2:GQ481,$D$2:D481,Tabela13[[#This Row],[HomeTeam]],$GS$2:GS481,"&gt;="&amp;Tabela13[[#This Row],[Contagem_H]]-5),"")</f>
        <v>-0.05</v>
      </c>
    </row>
    <row r="483" spans="1:205" x14ac:dyDescent="0.25">
      <c r="A483" t="s">
        <v>127</v>
      </c>
      <c r="B483" t="s">
        <v>298</v>
      </c>
      <c r="C483" t="s">
        <v>173</v>
      </c>
      <c r="D483" t="s">
        <v>22</v>
      </c>
      <c r="E483" t="s">
        <v>13</v>
      </c>
      <c r="F483" s="3">
        <v>3</v>
      </c>
      <c r="G483" s="3">
        <v>2</v>
      </c>
      <c r="H483" s="3" t="str">
        <f t="shared" si="576"/>
        <v>H</v>
      </c>
      <c r="I483" s="3">
        <v>2.6</v>
      </c>
      <c r="J483" s="3">
        <v>3.5</v>
      </c>
      <c r="K483" s="3">
        <v>2.63</v>
      </c>
      <c r="L483" s="3">
        <v>1.67</v>
      </c>
      <c r="M483" s="3">
        <v>2.2000000000000002</v>
      </c>
      <c r="N483" s="3">
        <f t="shared" si="505"/>
        <v>5</v>
      </c>
      <c r="O483" s="3">
        <f t="shared" si="506"/>
        <v>3</v>
      </c>
      <c r="P483" s="3">
        <f t="shared" si="507"/>
        <v>0</v>
      </c>
      <c r="Q483" s="3">
        <f t="shared" si="508"/>
        <v>5.0557807211799588E-2</v>
      </c>
      <c r="R483" s="3">
        <f t="shared" si="509"/>
        <v>5.3347849755035481E-2</v>
      </c>
      <c r="S483" s="3">
        <f t="shared" si="510"/>
        <v>2.731450298750679</v>
      </c>
      <c r="T483" s="3">
        <f t="shared" si="511"/>
        <v>3.6769523252412988</v>
      </c>
      <c r="U483" s="3">
        <f t="shared" si="512"/>
        <v>2.7629670329670328</v>
      </c>
      <c r="V483" s="3">
        <f t="shared" si="513"/>
        <v>1.7544315380437052</v>
      </c>
      <c r="W483" s="3">
        <f t="shared" si="514"/>
        <v>2.3112271758659593</v>
      </c>
      <c r="X483" s="4">
        <f t="shared" si="515"/>
        <v>0.38461538461538458</v>
      </c>
      <c r="Y483" s="4">
        <f t="shared" si="516"/>
        <v>0.2857142857142857</v>
      </c>
      <c r="Z483" s="4">
        <f t="shared" si="517"/>
        <v>0.38022813688212931</v>
      </c>
      <c r="AA483" s="4">
        <f t="shared" si="518"/>
        <v>0.5988023952095809</v>
      </c>
      <c r="AB483" s="4">
        <f t="shared" si="519"/>
        <v>0.45454545454545453</v>
      </c>
      <c r="AC483" s="4">
        <f t="shared" si="520"/>
        <v>1.6923076923076923</v>
      </c>
      <c r="AD483" s="4">
        <f t="shared" si="521"/>
        <v>1.1901140684410647</v>
      </c>
      <c r="AE483" s="4">
        <f t="shared" si="522"/>
        <v>1.1923076923076923</v>
      </c>
      <c r="AF483" s="4">
        <f t="shared" si="523"/>
        <v>1.6901140684410647</v>
      </c>
      <c r="AG483" s="4">
        <f>IFERROR(AVERAGE(Tabela13[[#This Row],[V1]],Tabela13[[#This Row],[V2]]),"")</f>
        <v>1.4412108803743786</v>
      </c>
      <c r="AH483" s="4">
        <f>IFERROR(AVERAGE(Tabela13[[#This Row],[V1]],Tabela13[[#This Row],[V3]]),"")</f>
        <v>1.4423076923076923</v>
      </c>
      <c r="AI483" s="4">
        <f>IFERROR(AVERAGE(Tabela13[[#This Row],[V1]],Tabela13[[#This Row],[V4]]),"")</f>
        <v>1.6912108803743786</v>
      </c>
      <c r="AJ483" s="4">
        <f>IFERROR(AVERAGE(Tabela13[[#This Row],[V2]],Tabela13[[#This Row],[V1]]),"")</f>
        <v>1.4412108803743786</v>
      </c>
      <c r="AK483" s="4">
        <f>IFERROR(AVERAGE(Tabela13[[#This Row],[V2]],Tabela13[[#This Row],[V3]]),"")</f>
        <v>1.1912108803743786</v>
      </c>
      <c r="AL483" s="4">
        <f>IFERROR(AVERAGE(Tabela13[[#This Row],[V2]],Tabela13[[#This Row],[V4]]),"")</f>
        <v>1.4401140684410647</v>
      </c>
      <c r="AM483" s="4">
        <f>IFERROR(AVERAGE(Tabela13[[#This Row],[V3]],Tabela13[[#This Row],[V1]]),"")</f>
        <v>1.4423076923076923</v>
      </c>
      <c r="AN483" s="4">
        <f>IFERROR(AVERAGE(Tabela13[[#This Row],[V3]],Tabela13[[#This Row],[V2]]),"")</f>
        <v>1.1912108803743786</v>
      </c>
      <c r="AO483" s="4">
        <f>IFERROR(AVERAGE(Tabela13[[#This Row],[V3]],Tabela13[[#This Row],[V4]]),"")</f>
        <v>1.4412108803743786</v>
      </c>
      <c r="AP483" s="4">
        <f>IFERROR(AVERAGE(Tabela13[[#This Row],[V4]],Tabela13[[#This Row],[V1]]),"")</f>
        <v>1.6912108803743786</v>
      </c>
      <c r="AQ483" s="4">
        <f>IFERROR(AVERAGE(Tabela13[[#This Row],[V4]],Tabela13[[#This Row],[V2]]),"")</f>
        <v>1.4401140684410647</v>
      </c>
      <c r="AR483" s="4">
        <f>IFERROR(AVERAGE(Tabela13[[#This Row],[V4]],Tabela13[[#This Row],[V3]]),"")</f>
        <v>1.4412108803743786</v>
      </c>
      <c r="AS483" s="4">
        <f>_xlfn.STDEV.S(Tabela13[[#This Row],[V1]:[V2]])</f>
        <v>0.35510451690473793</v>
      </c>
      <c r="AT483" s="4">
        <f>_xlfn.STDEV.S(Tabela13[[#This Row],[V1]],Tabela13[[#This Row],[V3]])</f>
        <v>0.35355339059327379</v>
      </c>
      <c r="AU483" s="4">
        <f>_xlfn.STDEV.S(Tabela13[[#This Row],[V1]],Tabela13[[#This Row],[V4]])</f>
        <v>1.5511263114650171E-3</v>
      </c>
      <c r="AV483" s="4">
        <f>_xlfn.STDEV.S(Tabela13[[#This Row],[V2]],Tabela13[[#This Row],[V1]])</f>
        <v>0.35510451690473793</v>
      </c>
      <c r="AW483" s="4">
        <f>_xlfn.STDEV.S(Tabela13[[#This Row],[V2]],Tabela13[[#This Row],[V3]])</f>
        <v>1.5511263114650171E-3</v>
      </c>
      <c r="AX483" s="4">
        <f>_xlfn.STDEV.S(Tabela13[[#This Row],[V42]],Tabela13[[#This Row],[V44]])</f>
        <v>0.70865790749801261</v>
      </c>
      <c r="AY483" s="4">
        <f>_xlfn.STDEV.S(Tabela13[[#This Row],[V3]],Tabela13[[#This Row],[V1]])</f>
        <v>0.35355339059327379</v>
      </c>
      <c r="AZ483" s="4">
        <f>_xlfn.STDEV.S(Tabela13[[#This Row],[V3]],Tabela13[[#This Row],[V2]])</f>
        <v>1.5511263114650171E-3</v>
      </c>
      <c r="BA483" s="4">
        <f>_xlfn.STDEV.S(Tabela13[[#This Row],[V3]],Tabela13[[#This Row],[V4]])</f>
        <v>0.35200226428180759</v>
      </c>
      <c r="BB483" s="4">
        <f>_xlfn.STDEV.S(Tabela13[[#This Row],[V4]],Tabela13[[#This Row],[V1]])</f>
        <v>1.5511263114650171E-3</v>
      </c>
      <c r="BC483" s="4">
        <f>_xlfn.STDEV.S(Tabela13[[#This Row],[V4]],Tabela13[[#This Row],[V2]])</f>
        <v>0.35355339059327379</v>
      </c>
      <c r="BD483" s="4">
        <f>_xlfn.STDEV.S(Tabela13[[#This Row],[V4]],Tabela13[[#This Row],[V3]])</f>
        <v>0.35200226428180759</v>
      </c>
      <c r="BE483" s="4">
        <f>Tabela13[[#This Row],[V17]]/Tabela13[[#This Row],[V5]]</f>
        <v>0.24639316961893432</v>
      </c>
      <c r="BF483" s="4">
        <f>Tabela13[[#This Row],[V18]]/Tabela13[[#This Row],[V6]]</f>
        <v>0.24513035081133649</v>
      </c>
      <c r="BG483" s="4">
        <f>Tabela13[[#This Row],[V19]]/Tabela13[[#This Row],[V7]]</f>
        <v>9.1716907067298939E-4</v>
      </c>
      <c r="BH483" s="4">
        <f>Tabela13[[#This Row],[V20]]/Tabela13[[#This Row],[V8]]</f>
        <v>0.24639316961893432</v>
      </c>
      <c r="BI483" s="4">
        <f>Tabela13[[#This Row],[V21]]/Tabela13[[#This Row],[V9]]</f>
        <v>1.3021424980415917E-3</v>
      </c>
      <c r="BJ483" s="4">
        <f>Tabela13[[#This Row],[V22]]/Tabela13[[#This Row],[V10]]</f>
        <v>0.49208456679069917</v>
      </c>
      <c r="BK483" s="4">
        <f>Tabela13[[#This Row],[V23]]/Tabela13[[#This Row],[V11]]</f>
        <v>0.24513035081133649</v>
      </c>
      <c r="BL483" s="4">
        <f>Tabela13[[#This Row],[V24]]/Tabela13[[#This Row],[V12]]</f>
        <v>1.3021424980415917E-3</v>
      </c>
      <c r="BM483" s="4">
        <f>Tabela13[[#This Row],[V25]]/Tabela13[[#This Row],[V13]]</f>
        <v>0.24424063756052766</v>
      </c>
      <c r="BN483" s="4">
        <f>Tabela13[[#This Row],[V26]]/Tabela13[[#This Row],[V14]]</f>
        <v>9.1716907067298939E-4</v>
      </c>
      <c r="BO483" s="4">
        <f>Tabela13[[#This Row],[V27]]/Tabela13[[#This Row],[V15]]</f>
        <v>0.24550374053077492</v>
      </c>
      <c r="BP483" s="4">
        <f>Tabela13[[#This Row],[V28]]/Tabela13[[#This Row],[V16]]</f>
        <v>0.24424063756052766</v>
      </c>
      <c r="BQ483" s="4">
        <f>Tabela13[[#This Row],[V1]]-Tabela13[[#This Row],[V2]]</f>
        <v>0.50219362386662758</v>
      </c>
      <c r="BR483" s="4">
        <f>Tabela13[[#This Row],[V1]]-Tabela13[[#This Row],[V3]]</f>
        <v>0.5</v>
      </c>
      <c r="BS483" s="4">
        <f>Tabela13[[#This Row],[V1]]-Tabela13[[#This Row],[V4]]</f>
        <v>2.1936238666275809E-3</v>
      </c>
      <c r="BT483" s="4">
        <f>Tabela13[[#This Row],[V2]]-Tabela13[[#This Row],[V1]]</f>
        <v>-0.50219362386662758</v>
      </c>
      <c r="BU483" s="4">
        <f>Tabela13[[#This Row],[V2]]-Tabela13[[#This Row],[V3]]</f>
        <v>-2.1936238666275809E-3</v>
      </c>
      <c r="BV483" s="4">
        <f>Tabela13[[#This Row],[V2]]-Tabela13[[#This Row],[V4]]</f>
        <v>-0.5</v>
      </c>
      <c r="BW483" s="4">
        <f>AVERAGE(Tabela13[[#This Row],[V41]],Tabela13[[#This Row],[V42]])</f>
        <v>0.50109681193331379</v>
      </c>
      <c r="BX483" s="4">
        <f>AVERAGE(Tabela13[[#This Row],[V41]],Tabela13[[#This Row],[V43]])</f>
        <v>0.25219362386662758</v>
      </c>
      <c r="BY483" s="4">
        <f>AVERAGE(Tabela13[[#This Row],[V41]],Tabela13[[#This Row],[V44]])</f>
        <v>0</v>
      </c>
      <c r="BZ483" s="4">
        <f>AVERAGE(Tabela13[[#This Row],[V41]],Tabela13[[#This Row],[V45]])</f>
        <v>0.25</v>
      </c>
      <c r="CA483" s="4">
        <f>AVERAGE(Tabela13[[#This Row],[V41]],Tabela13[[#This Row],[V46]])</f>
        <v>1.0968119333137905E-3</v>
      </c>
      <c r="CB483" s="4">
        <f>AVERAGE(Tabela13[[#This Row],[V42]],Tabela13[[#This Row],[V41]])</f>
        <v>0.50109681193331379</v>
      </c>
      <c r="CC483" s="4">
        <f>AVERAGE(Tabela13[[#This Row],[V42]],Tabela13[[#This Row],[V43]])</f>
        <v>0.25109681193331379</v>
      </c>
      <c r="CD483" s="4">
        <f>AVERAGE(Tabela13[[#This Row],[V42]],Tabela13[[#This Row],[V44]])</f>
        <v>-1.0968119333137905E-3</v>
      </c>
      <c r="CE483" s="4">
        <f>AVERAGE(Tabela13[[#This Row],[V42]],Tabela13[[#This Row],[V45]])</f>
        <v>0.24890318806668621</v>
      </c>
      <c r="CF483" s="4">
        <f>AVERAGE(Tabela13[[#This Row],[V42]],Tabela13[[#This Row],[V46]])</f>
        <v>0</v>
      </c>
      <c r="CG483" s="4">
        <f>AVERAGE(Tabela13[[#This Row],[V43]],Tabela13[[#This Row],[V41]])</f>
        <v>0.25219362386662758</v>
      </c>
      <c r="CH483" s="4">
        <f>AVERAGE(Tabela13[[#This Row],[V43]],Tabela13[[#This Row],[V42]])</f>
        <v>0.25109681193331379</v>
      </c>
      <c r="CI483" s="4">
        <f>AVERAGE(Tabela13[[#This Row],[V43]],Tabela13[[#This Row],[V44]])</f>
        <v>-0.25</v>
      </c>
      <c r="CJ483" s="4">
        <f>AVERAGE(Tabela13[[#This Row],[V43]],Tabela13[[#This Row],[V45]])</f>
        <v>0</v>
      </c>
      <c r="CK483" s="4">
        <f>AVERAGE(Tabela13[[#This Row],[V43]],Tabela13[[#This Row],[V46]])</f>
        <v>-0.24890318806668621</v>
      </c>
      <c r="CL483" s="4">
        <f>AVERAGE(Tabela13[[#This Row],[V44]],Tabela13[[#This Row],[V41]])</f>
        <v>0</v>
      </c>
      <c r="CM483" s="4">
        <f>AVERAGE(Tabela13[[#This Row],[V44]],Tabela13[[#This Row],[V42]])</f>
        <v>-1.0968119333137905E-3</v>
      </c>
      <c r="CN483" s="4">
        <f>AVERAGE(Tabela13[[#This Row],[V44]],Tabela13[[#This Row],[V43]])</f>
        <v>-0.25</v>
      </c>
      <c r="CO483" s="4">
        <f>AVERAGE(Tabela13[[#This Row],[V44]],Tabela13[[#This Row],[V45]])</f>
        <v>-0.25219362386662758</v>
      </c>
      <c r="CP483" s="4">
        <f>AVERAGE(Tabela13[[#This Row],[V44]],Tabela13[[#This Row],[V46]])</f>
        <v>-0.50109681193331379</v>
      </c>
      <c r="CQ483" s="4">
        <f>AVERAGE(Tabela13[[#This Row],[V45]],Tabela13[[#This Row],[V41]])</f>
        <v>0.25</v>
      </c>
      <c r="CR483" s="4">
        <f>AVERAGE(Tabela13[[#This Row],[V45]],Tabela13[[#This Row],[V42]])</f>
        <v>0.24890318806668621</v>
      </c>
      <c r="CS483" s="4">
        <f>AVERAGE(Tabela13[[#This Row],[V45]],Tabela13[[#This Row],[V43]])</f>
        <v>0</v>
      </c>
      <c r="CT483" s="4">
        <f>AVERAGE(Tabela13[[#This Row],[V45]],Tabela13[[#This Row],[V44]])</f>
        <v>-0.25219362386662758</v>
      </c>
      <c r="CU483" s="4">
        <f>AVERAGE(Tabela13[[#This Row],[V45]],Tabela13[[#This Row],[V46]])</f>
        <v>-0.25109681193331379</v>
      </c>
      <c r="CV483" s="4">
        <f>AVERAGE(Tabela13[[#This Row],[V46]],Tabela13[[#This Row],[V41]])</f>
        <v>1.0968119333137905E-3</v>
      </c>
      <c r="CW483" s="4">
        <f>AVERAGE(Tabela13[[#This Row],[V46]],Tabela13[[#This Row],[V42]])</f>
        <v>0</v>
      </c>
      <c r="CX483" s="4">
        <f>AVERAGE(Tabela13[[#This Row],[V46]],Tabela13[[#This Row],[V43]])</f>
        <v>-0.24890318806668621</v>
      </c>
      <c r="CY483" s="4">
        <f>AVERAGE(Tabela13[[#This Row],[V46]],Tabela13[[#This Row],[V44]])</f>
        <v>-0.50109681193331379</v>
      </c>
      <c r="CZ483" s="4">
        <f>AVERAGE(Tabela13[[#This Row],[V46]],Tabela13[[#This Row],[V45]])</f>
        <v>-0.25109681193331379</v>
      </c>
      <c r="DA483" s="3">
        <f>_xlfn.STDEV.S(Tabela13[[#This Row],[V41]],Tabela13[[#This Row],[V42]])</f>
        <v>1.5511263114650171E-3</v>
      </c>
      <c r="DB483" s="3">
        <f>_xlfn.STDEV.S(Tabela13[[#This Row],[V41]],Tabela13[[#This Row],[V43]])</f>
        <v>0.35355339059327384</v>
      </c>
      <c r="DC483" s="3">
        <f>_xlfn.STDEV.S(Tabela13[[#This Row],[V41]],Tabela13[[#This Row],[V44]])</f>
        <v>0.71020903380947764</v>
      </c>
      <c r="DD483" s="3">
        <f>_xlfn.STDEV.S(Tabela13[[#This Row],[V41]],Tabela13[[#This Row],[V45]])</f>
        <v>0.35665564321620385</v>
      </c>
      <c r="DE483" s="3">
        <f>_xlfn.STDEV.S(Tabela13[[#This Row],[V41]],Tabela13[[#This Row],[V46]])</f>
        <v>0.70865790749801261</v>
      </c>
      <c r="DF483" s="3">
        <f>_xlfn.STDEV.S(Tabela13[[#This Row],[V42]],Tabela13[[#This Row],[V41]])</f>
        <v>1.5511263114650171E-3</v>
      </c>
      <c r="DG483" s="3">
        <f>_xlfn.STDEV.S(Tabela13[[#This Row],[V42]],Tabela13[[#This Row],[V43]])</f>
        <v>0.35200226428180875</v>
      </c>
      <c r="DH483" s="3">
        <f>_xlfn.STDEV.S(Tabela13[[#This Row],[V42]],Tabela13[[#This Row],[V44]])</f>
        <v>0.70865790749801261</v>
      </c>
      <c r="DI483" s="3">
        <f>_xlfn.STDEV.S(Tabela13[[#This Row],[V42]],Tabela13[[#This Row],[V45]])</f>
        <v>0.35510451690473882</v>
      </c>
      <c r="DJ483" s="3">
        <f>_xlfn.STDEV.S(Tabela13[[#This Row],[V42]],Tabela13[[#This Row],[V46]])</f>
        <v>0.70710678118654757</v>
      </c>
      <c r="DK483" s="3">
        <f>_xlfn.STDEV.S(Tabela13[[#This Row],[V43]],Tabela13[[#This Row],[V41]])</f>
        <v>0.35355339059327384</v>
      </c>
      <c r="DL483" s="3">
        <f>_xlfn.STDEV.S(Tabela13[[#This Row],[V43]],Tabela13[[#This Row],[V42]])</f>
        <v>0.35200226428180875</v>
      </c>
      <c r="DM483" s="3">
        <f>_xlfn.STDEV.S(Tabela13[[#This Row],[V43]],Tabela13[[#This Row],[V44]])</f>
        <v>0.35665564321620385</v>
      </c>
      <c r="DN483" s="3">
        <f>_xlfn.STDEV.S(Tabela13[[#This Row],[V43]],Tabela13[[#This Row],[V45]])</f>
        <v>3.1022526229300342E-3</v>
      </c>
      <c r="DO483" s="3">
        <f>_xlfn.STDEV.S(Tabela13[[#This Row],[V43]],Tabela13[[#This Row],[V46]])</f>
        <v>0.35510451690473882</v>
      </c>
      <c r="DP483" s="3">
        <f>_xlfn.STDEV.S(Tabela13[[#This Row],[V44]],Tabela13[[#This Row],[V41]])</f>
        <v>0.71020903380947764</v>
      </c>
      <c r="DQ483" s="3">
        <f>_xlfn.STDEV.S(Tabela13[[#This Row],[V44]],Tabela13[[#This Row],[V42]])</f>
        <v>0.70865790749801261</v>
      </c>
      <c r="DR483" s="3">
        <f>_xlfn.STDEV.S(Tabela13[[#This Row],[V44]],Tabela13[[#This Row],[V43]])</f>
        <v>0.35665564321620385</v>
      </c>
      <c r="DS483" s="3">
        <f>_xlfn.STDEV.S(Tabela13[[#This Row],[V44]],Tabela13[[#This Row],[V45]])</f>
        <v>0.35355339059327384</v>
      </c>
      <c r="DT483" s="3">
        <f>_xlfn.STDEV.S(Tabela13[[#This Row],[V44]],Tabela13[[#This Row],[V46]])</f>
        <v>1.5511263114650171E-3</v>
      </c>
      <c r="DU483" s="3">
        <f>_xlfn.STDEV.S(Tabela13[[#This Row],[V45]],Tabela13[[#This Row],[V41]])</f>
        <v>0.35665564321620385</v>
      </c>
      <c r="DV483" s="3">
        <f>_xlfn.STDEV.S(Tabela13[[#This Row],[V45]],Tabela13[[#This Row],[V42]])</f>
        <v>0.35510451690473882</v>
      </c>
      <c r="DW483" s="3">
        <f>_xlfn.STDEV.S(Tabela13[[#This Row],[V45]],Tabela13[[#This Row],[V43]])</f>
        <v>3.1022526229300342E-3</v>
      </c>
      <c r="DX483" s="3">
        <f>_xlfn.STDEV.S(Tabela13[[#This Row],[V45]],Tabela13[[#This Row],[V44]])</f>
        <v>0.35355339059327384</v>
      </c>
      <c r="DY483" s="3">
        <f>_xlfn.STDEV.S(Tabela13[[#This Row],[V45]],Tabela13[[#This Row],[V46]])</f>
        <v>0.35200226428180875</v>
      </c>
      <c r="DZ483" s="3">
        <f>_xlfn.STDEV.S(Tabela13[[#This Row],[V46]],Tabela13[[#This Row],[V41]])</f>
        <v>0.70865790749801261</v>
      </c>
      <c r="EA483" s="3">
        <f>_xlfn.STDEV.S(Tabela13[[#This Row],[V46]],Tabela13[[#This Row],[V42]])</f>
        <v>0.70710678118654757</v>
      </c>
      <c r="EB483" s="3">
        <f>_xlfn.STDEV.S(Tabela13[[#This Row],[V46]],Tabela13[[#This Row],[V43]])</f>
        <v>0.35510451690473882</v>
      </c>
      <c r="EC483" s="3">
        <f>_xlfn.STDEV.S(Tabela13[[#This Row],[V46]],Tabela13[[#This Row],[V44]])</f>
        <v>1.5511263114650171E-3</v>
      </c>
      <c r="ED483" s="3">
        <f>_xlfn.STDEV.S(Tabela13[[#This Row],[V46]],Tabela13[[#This Row],[V45]])</f>
        <v>0.35200226428180875</v>
      </c>
      <c r="EE483" s="3">
        <f t="shared" si="524"/>
        <v>3.0954623428564973E-3</v>
      </c>
      <c r="EF483" s="3">
        <f t="shared" si="525"/>
        <v>1.4019124876061511</v>
      </c>
      <c r="EG483" s="3" t="str">
        <f t="shared" si="526"/>
        <v/>
      </c>
      <c r="EH483" s="3">
        <f t="shared" si="527"/>
        <v>1.4266225728648154</v>
      </c>
      <c r="EI483" s="3">
        <f t="shared" si="528"/>
        <v>646.10703619621393</v>
      </c>
      <c r="EJ483" s="3">
        <f t="shared" si="529"/>
        <v>3.0954623428564973E-3</v>
      </c>
      <c r="EK483" s="3">
        <f t="shared" si="530"/>
        <v>1.4018587554799118</v>
      </c>
      <c r="EL483" s="3">
        <f t="shared" si="531"/>
        <v>-646.10703619621393</v>
      </c>
      <c r="EM483" s="3">
        <f t="shared" si="532"/>
        <v>1.4266772541683923</v>
      </c>
      <c r="EN483" s="3" t="str">
        <f t="shared" si="533"/>
        <v/>
      </c>
      <c r="EO483" s="3">
        <f t="shared" si="534"/>
        <v>1.4019124876061511</v>
      </c>
      <c r="EP483" s="3">
        <f t="shared" si="535"/>
        <v>1.4018587554799118</v>
      </c>
      <c r="EQ483" s="3">
        <f t="shared" si="536"/>
        <v>-1.4266225728648154</v>
      </c>
      <c r="ER483" s="3" t="str">
        <f t="shared" si="537"/>
        <v/>
      </c>
      <c r="ES483" s="3" t="str">
        <f t="shared" si="538"/>
        <v/>
      </c>
      <c r="ET483" s="3" t="str">
        <f t="shared" si="539"/>
        <v/>
      </c>
      <c r="EU483" s="3" t="str">
        <f t="shared" si="540"/>
        <v/>
      </c>
      <c r="EV483" s="3">
        <f t="shared" si="541"/>
        <v>-1.4266225728648154</v>
      </c>
      <c r="EW483" s="3">
        <f t="shared" si="542"/>
        <v>-1.4019124876061511</v>
      </c>
      <c r="EX483" s="3">
        <f t="shared" si="543"/>
        <v>-3.0954623428564973E-3</v>
      </c>
      <c r="EY483" s="3">
        <f t="shared" si="544"/>
        <v>1.4266225728648154</v>
      </c>
      <c r="EZ483" s="3">
        <f t="shared" si="545"/>
        <v>1.4266772541683923</v>
      </c>
      <c r="FA483" s="3" t="str">
        <f t="shared" si="546"/>
        <v/>
      </c>
      <c r="FB483" s="3">
        <f t="shared" si="547"/>
        <v>-1.4019124876061511</v>
      </c>
      <c r="FC483" s="3">
        <f t="shared" si="548"/>
        <v>-1.4018587554799118</v>
      </c>
      <c r="FD483" s="3">
        <f t="shared" si="549"/>
        <v>646.10703619621393</v>
      </c>
      <c r="FE483" s="3" t="str">
        <f t="shared" si="550"/>
        <v/>
      </c>
      <c r="FF483" s="3">
        <f t="shared" si="551"/>
        <v>-1.4266772541683923</v>
      </c>
      <c r="FG483" s="3">
        <f t="shared" si="552"/>
        <v>-3.0954623428564973E-3</v>
      </c>
      <c r="FH483" s="3">
        <f t="shared" si="553"/>
        <v>-1.4018587554799118</v>
      </c>
      <c r="FI483" s="4">
        <f t="shared" si="554"/>
        <v>1.1406844106463878</v>
      </c>
      <c r="FJ483" s="4">
        <f t="shared" si="555"/>
        <v>0.76923076923076916</v>
      </c>
      <c r="FK483" s="4">
        <f t="shared" si="556"/>
        <v>1.3702819870341645</v>
      </c>
      <c r="FL483" s="4">
        <f t="shared" si="557"/>
        <v>1.3577536491269937</v>
      </c>
      <c r="FM483" s="4">
        <f>Tabela13[[#This Row],[V139]]-Tabela13[[#This Row],[V140]]</f>
        <v>1.2528337907170783E-2</v>
      </c>
      <c r="FN483" s="4">
        <f>Tabela13[[#This Row],[V1]]-Tabela13[[#This Row],[V2]]/2</f>
        <v>1.0972506580871599</v>
      </c>
      <c r="FO483" s="4">
        <f>Tabela13[[#This Row],[V1]]-Tabela13[[#This Row],[V3]]/2</f>
        <v>1.0961538461538463</v>
      </c>
      <c r="FP483" s="4">
        <f>Tabela13[[#This Row],[V1]]-Tabela13[[#This Row],[V4]]/2</f>
        <v>0.84725065808715994</v>
      </c>
      <c r="FQ483" s="4">
        <f>Tabela13[[#This Row],[V2]]-Tabela13[[#This Row],[V1]]/2</f>
        <v>0.34396022228721856</v>
      </c>
      <c r="FR483" s="4">
        <f>Tabela13[[#This Row],[V2]]-Tabela13[[#This Row],[V3]]/2</f>
        <v>0.59396022228721856</v>
      </c>
      <c r="FS483" s="4">
        <f>Tabela13[[#This Row],[V2]]-Tabela13[[#This Row],[V4]]/2</f>
        <v>0.34505703422053235</v>
      </c>
      <c r="FT483" s="4">
        <f t="shared" si="558"/>
        <v>0.83173551645577593</v>
      </c>
      <c r="FU483" s="4">
        <f t="shared" si="559"/>
        <v>0.83123758927856517</v>
      </c>
      <c r="FV483" s="4">
        <f t="shared" si="560"/>
        <v>0.7028957625249882</v>
      </c>
      <c r="FW483" s="4">
        <f t="shared" si="561"/>
        <v>0.33128407120920839</v>
      </c>
      <c r="FX483" s="4">
        <f t="shared" si="562"/>
        <v>0.53596665150282707</v>
      </c>
      <c r="FY483" s="4">
        <f t="shared" si="563"/>
        <v>0.3322645176308196</v>
      </c>
      <c r="FZ483" s="4">
        <f t="shared" si="564"/>
        <v>149.71239296203967</v>
      </c>
      <c r="GA483" s="4">
        <f t="shared" si="565"/>
        <v>149.62276607014175</v>
      </c>
      <c r="GB483" s="4">
        <f t="shared" si="566"/>
        <v>126.52123725449786</v>
      </c>
      <c r="GC483" s="4">
        <f t="shared" si="567"/>
        <v>59.631132817657509</v>
      </c>
      <c r="GD483" s="4">
        <f t="shared" si="568"/>
        <v>96.473997270508875</v>
      </c>
      <c r="GE483" s="4">
        <f t="shared" si="569"/>
        <v>59.80761317354753</v>
      </c>
      <c r="GF483" s="4">
        <f>Tabela13[[#This Row],[V1]]-Tabela13[[#This Row],[V2]]/Tabela13[[#This Row],[V2]]</f>
        <v>0.69230769230769229</v>
      </c>
      <c r="GG483" s="4">
        <f>Tabela13[[#This Row],[V1]]-Tabela13[[#This Row],[V3]]/Tabela13[[#This Row],[V3]]</f>
        <v>0.69230769230769229</v>
      </c>
      <c r="GH483" s="4">
        <f>Tabela13[[#This Row],[V1]]-Tabela13[[#This Row],[V4]]/Tabela13[[#This Row],[V4]]</f>
        <v>0.69230769230769229</v>
      </c>
      <c r="GI483" s="4">
        <f>Tabela13[[#This Row],[V2]]-Tabela13[[#This Row],[V1]]/Tabela13[[#This Row],[V1]]</f>
        <v>0.19011406844106471</v>
      </c>
      <c r="GJ483" s="4">
        <f>Tabela13[[#This Row],[V2]]-Tabela13[[#This Row],[V3]]/Tabela13[[#This Row],[V3]]</f>
        <v>0.19011406844106471</v>
      </c>
      <c r="GK483" s="4">
        <f>Tabela13[[#This Row],[V2]]-Tabela13[[#This Row],[V4]]/Tabela13[[#This Row],[V4]]</f>
        <v>0.19011406844106471</v>
      </c>
      <c r="GL483" s="4">
        <f t="shared" si="570"/>
        <v>0.28867791278266441</v>
      </c>
      <c r="GM483" s="4">
        <f t="shared" si="571"/>
        <v>1.4412108803743786</v>
      </c>
      <c r="GN483" s="4">
        <f t="shared" si="572"/>
        <v>0.20030234070094968</v>
      </c>
      <c r="GO483" s="3">
        <f t="shared" si="573"/>
        <v>1</v>
      </c>
      <c r="GP483" s="3">
        <v>100</v>
      </c>
      <c r="GQ483" s="3">
        <f t="shared" si="574"/>
        <v>1.6</v>
      </c>
      <c r="GR483" s="3">
        <f t="shared" si="575"/>
        <v>160</v>
      </c>
      <c r="GS483" s="34">
        <f>COUNTIF($D$2:D482,Tabela13[[#This Row],[HomeTeam]])</f>
        <v>24</v>
      </c>
      <c r="GT483" s="34">
        <f>COUNTIF($E$2:E482,Tabela13[[#This Row],[AwayTeam]])</f>
        <v>24</v>
      </c>
      <c r="GU483" s="3">
        <f>IFERROR(AVERAGEIFS($AD$2:AD482,$D$2:D482,Tabela13[[#This Row],[HomeTeam]],$GS$2:GS482,"&gt;="&amp;Tabela13[[#This Row],[Contagem_H]]-5),"")</f>
        <v>1.0450328352971776</v>
      </c>
      <c r="GV483" s="3">
        <f>IFERROR(AVERAGEIFS($G$2:G482,$E$2:E482,Tabela13[[#This Row],[AwayTeam]],$GT$2:GT482,"&gt;="&amp;Tabela13[[#This Row],[Contagem_A]]-5),"")</f>
        <v>1</v>
      </c>
      <c r="GW483" s="3">
        <f>IFERROR(AVERAGEIFS($GQ$2:GQ482,$D$2:D482,Tabela13[[#This Row],[HomeTeam]],$GS$2:GS482,"&gt;="&amp;Tabela13[[#This Row],[Contagem_H]]-5),"")</f>
        <v>0.69</v>
      </c>
    </row>
    <row r="484" spans="1:205" x14ac:dyDescent="0.25">
      <c r="A484" t="s">
        <v>127</v>
      </c>
      <c r="B484" t="s">
        <v>298</v>
      </c>
      <c r="C484" t="s">
        <v>173</v>
      </c>
      <c r="D484" t="s">
        <v>19</v>
      </c>
      <c r="E484" t="s">
        <v>18</v>
      </c>
      <c r="F484" s="3">
        <v>0</v>
      </c>
      <c r="G484" s="3">
        <v>2</v>
      </c>
      <c r="H484" s="3" t="str">
        <f t="shared" si="576"/>
        <v>A</v>
      </c>
      <c r="I484" s="3">
        <v>3.3</v>
      </c>
      <c r="J484" s="3">
        <v>3.25</v>
      </c>
      <c r="K484" s="3">
        <v>2.25</v>
      </c>
      <c r="L484" s="3">
        <v>2.1</v>
      </c>
      <c r="M484" s="3">
        <v>1.73</v>
      </c>
      <c r="N484" s="3">
        <f t="shared" si="505"/>
        <v>2</v>
      </c>
      <c r="O484" s="3">
        <f t="shared" si="506"/>
        <v>0</v>
      </c>
      <c r="P484" s="3">
        <f t="shared" si="507"/>
        <v>3</v>
      </c>
      <c r="Q484" s="3">
        <f t="shared" si="508"/>
        <v>5.5167055167055112E-2</v>
      </c>
      <c r="R484" s="3">
        <f t="shared" si="509"/>
        <v>5.4225158271401064E-2</v>
      </c>
      <c r="S484" s="3">
        <f t="shared" si="510"/>
        <v>3.4820512820512817</v>
      </c>
      <c r="T484" s="3">
        <f t="shared" si="511"/>
        <v>3.4292929292929291</v>
      </c>
      <c r="U484" s="3">
        <f t="shared" si="512"/>
        <v>2.3741258741258742</v>
      </c>
      <c r="V484" s="3">
        <f t="shared" si="513"/>
        <v>2.2158508158508159</v>
      </c>
      <c r="W484" s="3">
        <f t="shared" si="514"/>
        <v>1.8254390054390053</v>
      </c>
      <c r="X484" s="4">
        <f t="shared" si="515"/>
        <v>0.30303030303030304</v>
      </c>
      <c r="Y484" s="4">
        <f t="shared" si="516"/>
        <v>0.30769230769230771</v>
      </c>
      <c r="Z484" s="4">
        <f t="shared" si="517"/>
        <v>0.44444444444444442</v>
      </c>
      <c r="AA484" s="4">
        <f t="shared" si="518"/>
        <v>0.47619047619047616</v>
      </c>
      <c r="AB484" s="4">
        <f t="shared" si="519"/>
        <v>0.5780346820809249</v>
      </c>
      <c r="AC484" s="4">
        <f t="shared" si="520"/>
        <v>0.15151515151515152</v>
      </c>
      <c r="AD484" s="4">
        <f t="shared" si="521"/>
        <v>1.2222222222222223</v>
      </c>
      <c r="AE484" s="4">
        <f t="shared" si="522"/>
        <v>1.1515151515151516</v>
      </c>
      <c r="AF484" s="4">
        <f t="shared" si="523"/>
        <v>0.22222222222222221</v>
      </c>
      <c r="AG484" s="4">
        <f>IFERROR(AVERAGE(Tabela13[[#This Row],[V1]],Tabela13[[#This Row],[V2]]),"")</f>
        <v>0.68686868686868696</v>
      </c>
      <c r="AH484" s="4">
        <f>IFERROR(AVERAGE(Tabela13[[#This Row],[V1]],Tabela13[[#This Row],[V3]]),"")</f>
        <v>0.6515151515151516</v>
      </c>
      <c r="AI484" s="4">
        <f>IFERROR(AVERAGE(Tabela13[[#This Row],[V1]],Tabela13[[#This Row],[V4]]),"")</f>
        <v>0.18686868686868685</v>
      </c>
      <c r="AJ484" s="4">
        <f>IFERROR(AVERAGE(Tabela13[[#This Row],[V2]],Tabela13[[#This Row],[V1]]),"")</f>
        <v>0.68686868686868696</v>
      </c>
      <c r="AK484" s="4">
        <f>IFERROR(AVERAGE(Tabela13[[#This Row],[V2]],Tabela13[[#This Row],[V3]]),"")</f>
        <v>1.1868686868686869</v>
      </c>
      <c r="AL484" s="4">
        <f>IFERROR(AVERAGE(Tabela13[[#This Row],[V2]],Tabela13[[#This Row],[V4]]),"")</f>
        <v>0.72222222222222232</v>
      </c>
      <c r="AM484" s="4">
        <f>IFERROR(AVERAGE(Tabela13[[#This Row],[V3]],Tabela13[[#This Row],[V1]]),"")</f>
        <v>0.6515151515151516</v>
      </c>
      <c r="AN484" s="4">
        <f>IFERROR(AVERAGE(Tabela13[[#This Row],[V3]],Tabela13[[#This Row],[V2]]),"")</f>
        <v>1.1868686868686869</v>
      </c>
      <c r="AO484" s="4">
        <f>IFERROR(AVERAGE(Tabela13[[#This Row],[V3]],Tabela13[[#This Row],[V4]]),"")</f>
        <v>0.68686868686868685</v>
      </c>
      <c r="AP484" s="4">
        <f>IFERROR(AVERAGE(Tabela13[[#This Row],[V4]],Tabela13[[#This Row],[V1]]),"")</f>
        <v>0.18686868686868685</v>
      </c>
      <c r="AQ484" s="4">
        <f>IFERROR(AVERAGE(Tabela13[[#This Row],[V4]],Tabela13[[#This Row],[V2]]),"")</f>
        <v>0.72222222222222232</v>
      </c>
      <c r="AR484" s="4">
        <f>IFERROR(AVERAGE(Tabela13[[#This Row],[V4]],Tabela13[[#This Row],[V3]]),"")</f>
        <v>0.68686868686868685</v>
      </c>
      <c r="AS484" s="4">
        <f>_xlfn.STDEV.S(Tabela13[[#This Row],[V1]:[V2]])</f>
        <v>0.75710423036135388</v>
      </c>
      <c r="AT484" s="4">
        <f>_xlfn.STDEV.S(Tabela13[[#This Row],[V1]],Tabela13[[#This Row],[V3]])</f>
        <v>0.70710678118654757</v>
      </c>
      <c r="AU484" s="4">
        <f>_xlfn.STDEV.S(Tabela13[[#This Row],[V1]],Tabela13[[#This Row],[V4]])</f>
        <v>4.999744917480662E-2</v>
      </c>
      <c r="AV484" s="4">
        <f>_xlfn.STDEV.S(Tabela13[[#This Row],[V2]],Tabela13[[#This Row],[V1]])</f>
        <v>0.75710423036135388</v>
      </c>
      <c r="AW484" s="4">
        <f>_xlfn.STDEV.S(Tabela13[[#This Row],[V2]],Tabela13[[#This Row],[V3]])</f>
        <v>4.9997449174806398E-2</v>
      </c>
      <c r="AX484" s="4">
        <f>_xlfn.STDEV.S(Tabela13[[#This Row],[V42]],Tabela13[[#This Row],[V44]])</f>
        <v>1.4642110115479015</v>
      </c>
      <c r="AY484" s="4">
        <f>_xlfn.STDEV.S(Tabela13[[#This Row],[V3]],Tabela13[[#This Row],[V1]])</f>
        <v>0.70710678118654757</v>
      </c>
      <c r="AZ484" s="4">
        <f>_xlfn.STDEV.S(Tabela13[[#This Row],[V3]],Tabela13[[#This Row],[V2]])</f>
        <v>4.9997449174806398E-2</v>
      </c>
      <c r="BA484" s="4">
        <f>_xlfn.STDEV.S(Tabela13[[#This Row],[V3]],Tabela13[[#This Row],[V4]])</f>
        <v>0.65710933201174138</v>
      </c>
      <c r="BB484" s="4">
        <f>_xlfn.STDEV.S(Tabela13[[#This Row],[V4]],Tabela13[[#This Row],[V1]])</f>
        <v>4.999744917480662E-2</v>
      </c>
      <c r="BC484" s="4">
        <f>_xlfn.STDEV.S(Tabela13[[#This Row],[V4]],Tabela13[[#This Row],[V2]])</f>
        <v>0.70710678118654757</v>
      </c>
      <c r="BD484" s="4">
        <f>_xlfn.STDEV.S(Tabela13[[#This Row],[V4]],Tabela13[[#This Row],[V3]])</f>
        <v>0.65710933201174138</v>
      </c>
      <c r="BE484" s="4">
        <f>Tabela13[[#This Row],[V17]]/Tabela13[[#This Row],[V5]]</f>
        <v>1.1022546883202062</v>
      </c>
      <c r="BF484" s="4">
        <f>Tabela13[[#This Row],[V18]]/Tabela13[[#This Row],[V6]]</f>
        <v>1.0853266874026077</v>
      </c>
      <c r="BG484" s="4">
        <f>Tabela13[[#This Row],[V19]]/Tabela13[[#This Row],[V7]]</f>
        <v>0.26755391720572191</v>
      </c>
      <c r="BH484" s="4">
        <f>Tabela13[[#This Row],[V20]]/Tabela13[[#This Row],[V8]]</f>
        <v>1.1022546883202062</v>
      </c>
      <c r="BI484" s="4">
        <f>Tabela13[[#This Row],[V21]]/Tabela13[[#This Row],[V9]]</f>
        <v>4.2125510368560284E-2</v>
      </c>
      <c r="BJ484" s="4">
        <f>Tabela13[[#This Row],[V22]]/Tabela13[[#This Row],[V10]]</f>
        <v>2.0273690929124788</v>
      </c>
      <c r="BK484" s="4">
        <f>Tabela13[[#This Row],[V23]]/Tabela13[[#This Row],[V11]]</f>
        <v>1.0853266874026077</v>
      </c>
      <c r="BL484" s="4">
        <f>Tabela13[[#This Row],[V24]]/Tabela13[[#This Row],[V12]]</f>
        <v>4.2125510368560284E-2</v>
      </c>
      <c r="BM484" s="4">
        <f>Tabela13[[#This Row],[V25]]/Tabela13[[#This Row],[V13]]</f>
        <v>0.95667388042885881</v>
      </c>
      <c r="BN484" s="4">
        <f>Tabela13[[#This Row],[V26]]/Tabela13[[#This Row],[V14]]</f>
        <v>0.26755391720572191</v>
      </c>
      <c r="BO484" s="4">
        <f>Tabela13[[#This Row],[V27]]/Tabela13[[#This Row],[V15]]</f>
        <v>0.97907092779675808</v>
      </c>
      <c r="BP484" s="4">
        <f>Tabela13[[#This Row],[V28]]/Tabela13[[#This Row],[V16]]</f>
        <v>0.95667388042885881</v>
      </c>
      <c r="BQ484" s="4">
        <f>Tabela13[[#This Row],[V1]]-Tabela13[[#This Row],[V2]]</f>
        <v>-1.0707070707070707</v>
      </c>
      <c r="BR484" s="4">
        <f>Tabela13[[#This Row],[V1]]-Tabela13[[#This Row],[V3]]</f>
        <v>-1</v>
      </c>
      <c r="BS484" s="4">
        <f>Tabela13[[#This Row],[V1]]-Tabela13[[#This Row],[V4]]</f>
        <v>-7.0707070707070691E-2</v>
      </c>
      <c r="BT484" s="4">
        <f>Tabela13[[#This Row],[V2]]-Tabela13[[#This Row],[V1]]</f>
        <v>1.0707070707070707</v>
      </c>
      <c r="BU484" s="4">
        <f>Tabela13[[#This Row],[V2]]-Tabela13[[#This Row],[V3]]</f>
        <v>7.0707070707070718E-2</v>
      </c>
      <c r="BV484" s="4">
        <f>Tabela13[[#This Row],[V2]]-Tabela13[[#This Row],[V4]]</f>
        <v>1</v>
      </c>
      <c r="BW484" s="4">
        <f>AVERAGE(Tabela13[[#This Row],[V41]],Tabela13[[#This Row],[V42]])</f>
        <v>-1.0353535353535355</v>
      </c>
      <c r="BX484" s="4">
        <f>AVERAGE(Tabela13[[#This Row],[V41]],Tabela13[[#This Row],[V43]])</f>
        <v>-0.57070707070707072</v>
      </c>
      <c r="BY484" s="4">
        <f>AVERAGE(Tabela13[[#This Row],[V41]],Tabela13[[#This Row],[V44]])</f>
        <v>0</v>
      </c>
      <c r="BZ484" s="4">
        <f>AVERAGE(Tabela13[[#This Row],[V41]],Tabela13[[#This Row],[V45]])</f>
        <v>-0.5</v>
      </c>
      <c r="CA484" s="4">
        <f>AVERAGE(Tabela13[[#This Row],[V41]],Tabela13[[#This Row],[V46]])</f>
        <v>-3.5353535353535359E-2</v>
      </c>
      <c r="CB484" s="4">
        <f>AVERAGE(Tabela13[[#This Row],[V42]],Tabela13[[#This Row],[V41]])</f>
        <v>-1.0353535353535355</v>
      </c>
      <c r="CC484" s="4">
        <f>AVERAGE(Tabela13[[#This Row],[V42]],Tabela13[[#This Row],[V43]])</f>
        <v>-0.53535353535353536</v>
      </c>
      <c r="CD484" s="4">
        <f>AVERAGE(Tabela13[[#This Row],[V42]],Tabela13[[#This Row],[V44]])</f>
        <v>3.5353535353535359E-2</v>
      </c>
      <c r="CE484" s="4">
        <f>AVERAGE(Tabela13[[#This Row],[V42]],Tabela13[[#This Row],[V45]])</f>
        <v>-0.46464646464646464</v>
      </c>
      <c r="CF484" s="4">
        <f>AVERAGE(Tabela13[[#This Row],[V42]],Tabela13[[#This Row],[V46]])</f>
        <v>0</v>
      </c>
      <c r="CG484" s="4">
        <f>AVERAGE(Tabela13[[#This Row],[V43]],Tabela13[[#This Row],[V41]])</f>
        <v>-0.57070707070707072</v>
      </c>
      <c r="CH484" s="4">
        <f>AVERAGE(Tabela13[[#This Row],[V43]],Tabela13[[#This Row],[V42]])</f>
        <v>-0.53535353535353536</v>
      </c>
      <c r="CI484" s="4">
        <f>AVERAGE(Tabela13[[#This Row],[V43]],Tabela13[[#This Row],[V44]])</f>
        <v>0.5</v>
      </c>
      <c r="CJ484" s="4">
        <f>AVERAGE(Tabela13[[#This Row],[V43]],Tabela13[[#This Row],[V45]])</f>
        <v>0</v>
      </c>
      <c r="CK484" s="4">
        <f>AVERAGE(Tabela13[[#This Row],[V43]],Tabela13[[#This Row],[V46]])</f>
        <v>0.46464646464646464</v>
      </c>
      <c r="CL484" s="4">
        <f>AVERAGE(Tabela13[[#This Row],[V44]],Tabela13[[#This Row],[V41]])</f>
        <v>0</v>
      </c>
      <c r="CM484" s="4">
        <f>AVERAGE(Tabela13[[#This Row],[V44]],Tabela13[[#This Row],[V42]])</f>
        <v>3.5353535353535359E-2</v>
      </c>
      <c r="CN484" s="4">
        <f>AVERAGE(Tabela13[[#This Row],[V44]],Tabela13[[#This Row],[V43]])</f>
        <v>0.5</v>
      </c>
      <c r="CO484" s="4">
        <f>AVERAGE(Tabela13[[#This Row],[V44]],Tabela13[[#This Row],[V45]])</f>
        <v>0.57070707070707072</v>
      </c>
      <c r="CP484" s="4">
        <f>AVERAGE(Tabela13[[#This Row],[V44]],Tabela13[[#This Row],[V46]])</f>
        <v>1.0353535353535355</v>
      </c>
      <c r="CQ484" s="4">
        <f>AVERAGE(Tabela13[[#This Row],[V45]],Tabela13[[#This Row],[V41]])</f>
        <v>-0.5</v>
      </c>
      <c r="CR484" s="4">
        <f>AVERAGE(Tabela13[[#This Row],[V45]],Tabela13[[#This Row],[V42]])</f>
        <v>-0.46464646464646464</v>
      </c>
      <c r="CS484" s="4">
        <f>AVERAGE(Tabela13[[#This Row],[V45]],Tabela13[[#This Row],[V43]])</f>
        <v>0</v>
      </c>
      <c r="CT484" s="4">
        <f>AVERAGE(Tabela13[[#This Row],[V45]],Tabela13[[#This Row],[V44]])</f>
        <v>0.57070707070707072</v>
      </c>
      <c r="CU484" s="4">
        <f>AVERAGE(Tabela13[[#This Row],[V45]],Tabela13[[#This Row],[V46]])</f>
        <v>0.53535353535353536</v>
      </c>
      <c r="CV484" s="4">
        <f>AVERAGE(Tabela13[[#This Row],[V46]],Tabela13[[#This Row],[V41]])</f>
        <v>-3.5353535353535359E-2</v>
      </c>
      <c r="CW484" s="4">
        <f>AVERAGE(Tabela13[[#This Row],[V46]],Tabela13[[#This Row],[V42]])</f>
        <v>0</v>
      </c>
      <c r="CX484" s="4">
        <f>AVERAGE(Tabela13[[#This Row],[V46]],Tabela13[[#This Row],[V43]])</f>
        <v>0.46464646464646464</v>
      </c>
      <c r="CY484" s="4">
        <f>AVERAGE(Tabela13[[#This Row],[V46]],Tabela13[[#This Row],[V44]])</f>
        <v>1.0353535353535355</v>
      </c>
      <c r="CZ484" s="4">
        <f>AVERAGE(Tabela13[[#This Row],[V46]],Tabela13[[#This Row],[V45]])</f>
        <v>0.53535353535353536</v>
      </c>
      <c r="DA484" s="3">
        <f>_xlfn.STDEV.S(Tabela13[[#This Row],[V41]],Tabela13[[#This Row],[V42]])</f>
        <v>4.9997449174806398E-2</v>
      </c>
      <c r="DB484" s="3">
        <f>_xlfn.STDEV.S(Tabela13[[#This Row],[V41]],Tabela13[[#This Row],[V43]])</f>
        <v>0.70710678118654735</v>
      </c>
      <c r="DC484" s="3">
        <f>_xlfn.STDEV.S(Tabela13[[#This Row],[V41]],Tabela13[[#This Row],[V44]])</f>
        <v>1.5142084607227078</v>
      </c>
      <c r="DD484" s="3">
        <f>_xlfn.STDEV.S(Tabela13[[#This Row],[V41]],Tabela13[[#This Row],[V45]])</f>
        <v>0.80710167953616019</v>
      </c>
      <c r="DE484" s="3">
        <f>_xlfn.STDEV.S(Tabela13[[#This Row],[V41]],Tabela13[[#This Row],[V46]])</f>
        <v>1.4642110115479015</v>
      </c>
      <c r="DF484" s="3">
        <f>_xlfn.STDEV.S(Tabela13[[#This Row],[V42]],Tabela13[[#This Row],[V41]])</f>
        <v>4.9997449174806398E-2</v>
      </c>
      <c r="DG484" s="3">
        <f>_xlfn.STDEV.S(Tabela13[[#This Row],[V42]],Tabela13[[#This Row],[V43]])</f>
        <v>0.65710933201174104</v>
      </c>
      <c r="DH484" s="3">
        <f>_xlfn.STDEV.S(Tabela13[[#This Row],[V42]],Tabela13[[#This Row],[V44]])</f>
        <v>1.4642110115479015</v>
      </c>
      <c r="DI484" s="3">
        <f>_xlfn.STDEV.S(Tabela13[[#This Row],[V42]],Tabela13[[#This Row],[V45]])</f>
        <v>0.75710423036135377</v>
      </c>
      <c r="DJ484" s="3">
        <f>_xlfn.STDEV.S(Tabela13[[#This Row],[V42]],Tabela13[[#This Row],[V46]])</f>
        <v>1.4142135623730951</v>
      </c>
      <c r="DK484" s="3">
        <f>_xlfn.STDEV.S(Tabela13[[#This Row],[V43]],Tabela13[[#This Row],[V41]])</f>
        <v>0.70710678118654735</v>
      </c>
      <c r="DL484" s="3">
        <f>_xlfn.STDEV.S(Tabela13[[#This Row],[V43]],Tabela13[[#This Row],[V42]])</f>
        <v>0.65710933201174104</v>
      </c>
      <c r="DM484" s="3">
        <f>_xlfn.STDEV.S(Tabela13[[#This Row],[V43]],Tabela13[[#This Row],[V44]])</f>
        <v>0.80710167953616019</v>
      </c>
      <c r="DN484" s="3">
        <f>_xlfn.STDEV.S(Tabela13[[#This Row],[V43]],Tabela13[[#This Row],[V45]])</f>
        <v>9.9994898349612782E-2</v>
      </c>
      <c r="DO484" s="3">
        <f>_xlfn.STDEV.S(Tabela13[[#This Row],[V43]],Tabela13[[#This Row],[V46]])</f>
        <v>0.75710423036135377</v>
      </c>
      <c r="DP484" s="3">
        <f>_xlfn.STDEV.S(Tabela13[[#This Row],[V44]],Tabela13[[#This Row],[V41]])</f>
        <v>1.5142084607227078</v>
      </c>
      <c r="DQ484" s="3">
        <f>_xlfn.STDEV.S(Tabela13[[#This Row],[V44]],Tabela13[[#This Row],[V42]])</f>
        <v>1.4642110115479015</v>
      </c>
      <c r="DR484" s="3">
        <f>_xlfn.STDEV.S(Tabela13[[#This Row],[V44]],Tabela13[[#This Row],[V43]])</f>
        <v>0.80710167953616019</v>
      </c>
      <c r="DS484" s="3">
        <f>_xlfn.STDEV.S(Tabela13[[#This Row],[V44]],Tabela13[[#This Row],[V45]])</f>
        <v>0.70710678118654735</v>
      </c>
      <c r="DT484" s="3">
        <f>_xlfn.STDEV.S(Tabela13[[#This Row],[V44]],Tabela13[[#This Row],[V46]])</f>
        <v>4.9997449174806398E-2</v>
      </c>
      <c r="DU484" s="3">
        <f>_xlfn.STDEV.S(Tabela13[[#This Row],[V45]],Tabela13[[#This Row],[V41]])</f>
        <v>0.80710167953616019</v>
      </c>
      <c r="DV484" s="3">
        <f>_xlfn.STDEV.S(Tabela13[[#This Row],[V45]],Tabela13[[#This Row],[V42]])</f>
        <v>0.75710423036135377</v>
      </c>
      <c r="DW484" s="3">
        <f>_xlfn.STDEV.S(Tabela13[[#This Row],[V45]],Tabela13[[#This Row],[V43]])</f>
        <v>9.9994898349612782E-2</v>
      </c>
      <c r="DX484" s="3">
        <f>_xlfn.STDEV.S(Tabela13[[#This Row],[V45]],Tabela13[[#This Row],[V44]])</f>
        <v>0.70710678118654735</v>
      </c>
      <c r="DY484" s="3">
        <f>_xlfn.STDEV.S(Tabela13[[#This Row],[V45]],Tabela13[[#This Row],[V46]])</f>
        <v>0.65710933201174104</v>
      </c>
      <c r="DZ484" s="3">
        <f>_xlfn.STDEV.S(Tabela13[[#This Row],[V46]],Tabela13[[#This Row],[V41]])</f>
        <v>1.4642110115479015</v>
      </c>
      <c r="EA484" s="3">
        <f>_xlfn.STDEV.S(Tabela13[[#This Row],[V46]],Tabela13[[#This Row],[V42]])</f>
        <v>1.4142135623730951</v>
      </c>
      <c r="EB484" s="3">
        <f>_xlfn.STDEV.S(Tabela13[[#This Row],[V46]],Tabela13[[#This Row],[V43]])</f>
        <v>0.75710423036135377</v>
      </c>
      <c r="EC484" s="3">
        <f>_xlfn.STDEV.S(Tabela13[[#This Row],[V46]],Tabela13[[#This Row],[V44]])</f>
        <v>4.9997449174806398E-2</v>
      </c>
      <c r="ED484" s="3">
        <f>_xlfn.STDEV.S(Tabela13[[#This Row],[V46]],Tabela13[[#This Row],[V45]])</f>
        <v>0.65710933201174104</v>
      </c>
      <c r="EE484" s="3">
        <f t="shared" si="524"/>
        <v>-4.8290219202983736E-2</v>
      </c>
      <c r="EF484" s="3">
        <f t="shared" si="525"/>
        <v>-1.2390012626100564</v>
      </c>
      <c r="EG484" s="3" t="str">
        <f t="shared" si="526"/>
        <v/>
      </c>
      <c r="EH484" s="3">
        <f t="shared" si="527"/>
        <v>-1.6142033590723204</v>
      </c>
      <c r="EI484" s="3">
        <f t="shared" si="528"/>
        <v>-41.416254326640633</v>
      </c>
      <c r="EJ484" s="3">
        <f t="shared" si="529"/>
        <v>-4.8290219202983736E-2</v>
      </c>
      <c r="EK484" s="3">
        <f t="shared" si="530"/>
        <v>-1.2274306390407992</v>
      </c>
      <c r="EL484" s="3">
        <f t="shared" si="531"/>
        <v>41.416254326640633</v>
      </c>
      <c r="EM484" s="3">
        <f t="shared" si="532"/>
        <v>-1.6294199740385658</v>
      </c>
      <c r="EN484" s="3" t="str">
        <f t="shared" si="533"/>
        <v/>
      </c>
      <c r="EO484" s="3">
        <f t="shared" si="534"/>
        <v>-1.2390012626100564</v>
      </c>
      <c r="EP484" s="3">
        <f t="shared" si="535"/>
        <v>-1.2274306390407992</v>
      </c>
      <c r="EQ484" s="3">
        <f t="shared" si="536"/>
        <v>1.6142033590723204</v>
      </c>
      <c r="ER484" s="3" t="str">
        <f t="shared" si="537"/>
        <v/>
      </c>
      <c r="ES484" s="3" t="str">
        <f t="shared" si="538"/>
        <v/>
      </c>
      <c r="ET484" s="3" t="str">
        <f t="shared" si="539"/>
        <v/>
      </c>
      <c r="EU484" s="3" t="str">
        <f t="shared" si="540"/>
        <v/>
      </c>
      <c r="EV484" s="3">
        <f t="shared" si="541"/>
        <v>1.6142033590723204</v>
      </c>
      <c r="EW484" s="3">
        <f t="shared" si="542"/>
        <v>1.2390012626100564</v>
      </c>
      <c r="EX484" s="3">
        <f t="shared" si="543"/>
        <v>4.8290219202983736E-2</v>
      </c>
      <c r="EY484" s="3">
        <f t="shared" si="544"/>
        <v>-1.6142033590723204</v>
      </c>
      <c r="EZ484" s="3">
        <f t="shared" si="545"/>
        <v>-1.6294199740385658</v>
      </c>
      <c r="FA484" s="3" t="str">
        <f t="shared" si="546"/>
        <v/>
      </c>
      <c r="FB484" s="3">
        <f t="shared" si="547"/>
        <v>1.2390012626100564</v>
      </c>
      <c r="FC484" s="3">
        <f t="shared" si="548"/>
        <v>1.2274306390407992</v>
      </c>
      <c r="FD484" s="3">
        <f t="shared" si="549"/>
        <v>-41.416254326640633</v>
      </c>
      <c r="FE484" s="3" t="str">
        <f t="shared" si="550"/>
        <v/>
      </c>
      <c r="FF484" s="3">
        <f t="shared" si="551"/>
        <v>1.6294199740385658</v>
      </c>
      <c r="FG484" s="3">
        <f t="shared" si="552"/>
        <v>4.8290219202983736E-2</v>
      </c>
      <c r="FH484" s="3">
        <f t="shared" si="553"/>
        <v>1.2274306390407992</v>
      </c>
      <c r="FI484" s="4">
        <f t="shared" si="554"/>
        <v>0</v>
      </c>
      <c r="FJ484" s="4">
        <f t="shared" si="555"/>
        <v>0.60606060606060608</v>
      </c>
      <c r="FK484" s="4">
        <f t="shared" si="556"/>
        <v>1.1531664212076584</v>
      </c>
      <c r="FL484" s="4">
        <f t="shared" si="557"/>
        <v>1.5552282768777614</v>
      </c>
      <c r="FM484" s="4">
        <f>Tabela13[[#This Row],[V139]]-Tabela13[[#This Row],[V140]]</f>
        <v>-0.402061855670103</v>
      </c>
      <c r="FN484" s="4">
        <f>Tabela13[[#This Row],[V1]]-Tabela13[[#This Row],[V2]]/2</f>
        <v>-0.45959595959595967</v>
      </c>
      <c r="FO484" s="4">
        <f>Tabela13[[#This Row],[V1]]-Tabela13[[#This Row],[V3]]/2</f>
        <v>-0.42424242424242431</v>
      </c>
      <c r="FP484" s="4">
        <f>Tabela13[[#This Row],[V1]]-Tabela13[[#This Row],[V4]]/2</f>
        <v>4.0404040404040414E-2</v>
      </c>
      <c r="FQ484" s="4">
        <f>Tabela13[[#This Row],[V2]]-Tabela13[[#This Row],[V1]]/2</f>
        <v>1.1464646464646466</v>
      </c>
      <c r="FR484" s="4">
        <f>Tabela13[[#This Row],[V2]]-Tabela13[[#This Row],[V3]]/2</f>
        <v>0.64646464646464652</v>
      </c>
      <c r="FS484" s="4">
        <f>Tabela13[[#This Row],[V2]]-Tabela13[[#This Row],[V4]]/2</f>
        <v>1.1111111111111112</v>
      </c>
      <c r="FT484" s="4">
        <f t="shared" si="558"/>
        <v>-0.43080521283987966</v>
      </c>
      <c r="FU484" s="4">
        <f t="shared" si="559"/>
        <v>-0.40122879900484881</v>
      </c>
      <c r="FV484" s="4">
        <f t="shared" si="560"/>
        <v>4.0382075564499915E-2</v>
      </c>
      <c r="FW484" s="4">
        <f t="shared" si="561"/>
        <v>0.85352784995155984</v>
      </c>
      <c r="FX484" s="4">
        <f t="shared" si="562"/>
        <v>0.57388589429640369</v>
      </c>
      <c r="FY484" s="4">
        <f t="shared" si="563"/>
        <v>0.83798122500839001</v>
      </c>
      <c r="FZ484" s="4">
        <f t="shared" si="564"/>
        <v>-77.544938311178342</v>
      </c>
      <c r="GA484" s="4">
        <f t="shared" si="565"/>
        <v>-72.221183820872781</v>
      </c>
      <c r="GB484" s="4">
        <f t="shared" si="566"/>
        <v>7.2687736016099844</v>
      </c>
      <c r="GC484" s="4">
        <f t="shared" si="567"/>
        <v>153.63501299128077</v>
      </c>
      <c r="GD484" s="4">
        <f t="shared" si="568"/>
        <v>103.29946097335265</v>
      </c>
      <c r="GE484" s="4">
        <f t="shared" si="569"/>
        <v>150.8366205015102</v>
      </c>
      <c r="GF484" s="4">
        <f>Tabela13[[#This Row],[V1]]-Tabela13[[#This Row],[V2]]/Tabela13[[#This Row],[V2]]</f>
        <v>-0.84848484848484851</v>
      </c>
      <c r="GG484" s="4">
        <f>Tabela13[[#This Row],[V1]]-Tabela13[[#This Row],[V3]]/Tabela13[[#This Row],[V3]]</f>
        <v>-0.84848484848484851</v>
      </c>
      <c r="GH484" s="4">
        <f>Tabela13[[#This Row],[V1]]-Tabela13[[#This Row],[V4]]/Tabela13[[#This Row],[V4]]</f>
        <v>-0.84848484848484851</v>
      </c>
      <c r="GI484" s="4">
        <f>Tabela13[[#This Row],[V2]]-Tabela13[[#This Row],[V1]]/Tabela13[[#This Row],[V1]]</f>
        <v>0.22222222222222232</v>
      </c>
      <c r="GJ484" s="4">
        <f>Tabela13[[#This Row],[V2]]-Tabela13[[#This Row],[V3]]/Tabela13[[#This Row],[V3]]</f>
        <v>0.22222222222222232</v>
      </c>
      <c r="GK484" s="4">
        <f>Tabela13[[#This Row],[V2]]-Tabela13[[#This Row],[V4]]/Tabela13[[#This Row],[V4]]</f>
        <v>0.22222222222222232</v>
      </c>
      <c r="GL484" s="4">
        <f t="shared" si="570"/>
        <v>0.57879169823808363</v>
      </c>
      <c r="GM484" s="4">
        <f t="shared" si="571"/>
        <v>0.68686868686868696</v>
      </c>
      <c r="GN484" s="4">
        <f t="shared" si="572"/>
        <v>0.84265261949368042</v>
      </c>
      <c r="GO484" s="3">
        <f t="shared" si="573"/>
        <v>0</v>
      </c>
      <c r="GP484" s="3">
        <v>100</v>
      </c>
      <c r="GQ484" s="3">
        <f t="shared" si="574"/>
        <v>-1</v>
      </c>
      <c r="GR484" s="3">
        <f t="shared" si="575"/>
        <v>-100</v>
      </c>
      <c r="GS484" s="34">
        <f>COUNTIF($D$2:D483,Tabela13[[#This Row],[HomeTeam]])</f>
        <v>24</v>
      </c>
      <c r="GT484" s="34">
        <f>COUNTIF($E$2:E483,Tabela13[[#This Row],[AwayTeam]])</f>
        <v>24</v>
      </c>
      <c r="GU484" s="3">
        <f>IFERROR(AVERAGEIFS($AD$2:AD483,$D$2:D483,Tabela13[[#This Row],[HomeTeam]],$GS$2:GS483,"&gt;="&amp;Tabela13[[#This Row],[Contagem_H]]-5),"")</f>
        <v>0.69912723306862479</v>
      </c>
      <c r="GV484" s="3">
        <f>IFERROR(AVERAGEIFS($G$2:G483,$E$2:E483,Tabela13[[#This Row],[AwayTeam]],$GT$2:GT483,"&gt;="&amp;Tabela13[[#This Row],[Contagem_A]]-5),"")</f>
        <v>1</v>
      </c>
      <c r="GW484" s="3">
        <f>IFERROR(AVERAGEIFS($GQ$2:GQ483,$D$2:D483,Tabela13[[#This Row],[HomeTeam]],$GS$2:GS483,"&gt;="&amp;Tabela13[[#This Row],[Contagem_H]]-5),"")</f>
        <v>-0.27999999999999997</v>
      </c>
    </row>
    <row r="485" spans="1:205" x14ac:dyDescent="0.25">
      <c r="A485" t="s">
        <v>127</v>
      </c>
      <c r="B485" t="s">
        <v>298</v>
      </c>
      <c r="C485" t="s">
        <v>173</v>
      </c>
      <c r="D485" t="s">
        <v>14</v>
      </c>
      <c r="E485" t="s">
        <v>17</v>
      </c>
      <c r="F485" s="3">
        <v>0</v>
      </c>
      <c r="G485" s="3">
        <v>0</v>
      </c>
      <c r="H485" s="3" t="str">
        <f t="shared" si="576"/>
        <v>D</v>
      </c>
      <c r="I485" s="3">
        <v>2.15</v>
      </c>
      <c r="J485" s="3">
        <v>3.3</v>
      </c>
      <c r="K485" s="3">
        <v>3.5</v>
      </c>
      <c r="L485" s="3">
        <v>1.95</v>
      </c>
      <c r="M485" s="3">
        <v>1.95</v>
      </c>
      <c r="N485" s="3">
        <f t="shared" si="505"/>
        <v>0</v>
      </c>
      <c r="O485" s="3">
        <f t="shared" si="506"/>
        <v>1</v>
      </c>
      <c r="P485" s="3">
        <f t="shared" si="507"/>
        <v>1</v>
      </c>
      <c r="Q485" s="3">
        <f t="shared" si="508"/>
        <v>5.3860867814356173E-2</v>
      </c>
      <c r="R485" s="3">
        <f t="shared" si="509"/>
        <v>2.5641025641025772E-2</v>
      </c>
      <c r="S485" s="3">
        <f t="shared" si="510"/>
        <v>2.2658008658008657</v>
      </c>
      <c r="T485" s="3">
        <f t="shared" si="511"/>
        <v>3.4777408637873752</v>
      </c>
      <c r="U485" s="3">
        <f t="shared" si="512"/>
        <v>3.6885130373502468</v>
      </c>
      <c r="V485" s="3">
        <f t="shared" si="513"/>
        <v>2.0550286922379946</v>
      </c>
      <c r="W485" s="3">
        <f t="shared" si="514"/>
        <v>2.0550286922379946</v>
      </c>
      <c r="X485" s="4">
        <f t="shared" si="515"/>
        <v>0.46511627906976744</v>
      </c>
      <c r="Y485" s="4">
        <f t="shared" si="516"/>
        <v>0.30303030303030304</v>
      </c>
      <c r="Z485" s="4">
        <f t="shared" si="517"/>
        <v>0.2857142857142857</v>
      </c>
      <c r="AA485" s="4">
        <f t="shared" si="518"/>
        <v>0.51282051282051289</v>
      </c>
      <c r="AB485" s="4">
        <f t="shared" si="519"/>
        <v>0.51282051282051289</v>
      </c>
      <c r="AC485" s="4">
        <f t="shared" si="520"/>
        <v>0.23255813953488372</v>
      </c>
      <c r="AD485" s="4">
        <f t="shared" si="521"/>
        <v>0.14285714285714285</v>
      </c>
      <c r="AE485" s="4">
        <f t="shared" si="522"/>
        <v>0.23255813953488372</v>
      </c>
      <c r="AF485" s="4">
        <f t="shared" si="523"/>
        <v>0.14285714285714285</v>
      </c>
      <c r="AG485" s="4">
        <f>IFERROR(AVERAGE(Tabela13[[#This Row],[V1]],Tabela13[[#This Row],[V2]]),"")</f>
        <v>0.1877076411960133</v>
      </c>
      <c r="AH485" s="4">
        <f>IFERROR(AVERAGE(Tabela13[[#This Row],[V1]],Tabela13[[#This Row],[V3]]),"")</f>
        <v>0.23255813953488372</v>
      </c>
      <c r="AI485" s="4">
        <f>IFERROR(AVERAGE(Tabela13[[#This Row],[V1]],Tabela13[[#This Row],[V4]]),"")</f>
        <v>0.1877076411960133</v>
      </c>
      <c r="AJ485" s="4">
        <f>IFERROR(AVERAGE(Tabela13[[#This Row],[V2]],Tabela13[[#This Row],[V1]]),"")</f>
        <v>0.1877076411960133</v>
      </c>
      <c r="AK485" s="4">
        <f>IFERROR(AVERAGE(Tabela13[[#This Row],[V2]],Tabela13[[#This Row],[V3]]),"")</f>
        <v>0.1877076411960133</v>
      </c>
      <c r="AL485" s="4">
        <f>IFERROR(AVERAGE(Tabela13[[#This Row],[V2]],Tabela13[[#This Row],[V4]]),"")</f>
        <v>0.14285714285714285</v>
      </c>
      <c r="AM485" s="4">
        <f>IFERROR(AVERAGE(Tabela13[[#This Row],[V3]],Tabela13[[#This Row],[V1]]),"")</f>
        <v>0.23255813953488372</v>
      </c>
      <c r="AN485" s="4">
        <f>IFERROR(AVERAGE(Tabela13[[#This Row],[V3]],Tabela13[[#This Row],[V2]]),"")</f>
        <v>0.1877076411960133</v>
      </c>
      <c r="AO485" s="4">
        <f>IFERROR(AVERAGE(Tabela13[[#This Row],[V3]],Tabela13[[#This Row],[V4]]),"")</f>
        <v>0.1877076411960133</v>
      </c>
      <c r="AP485" s="4">
        <f>IFERROR(AVERAGE(Tabela13[[#This Row],[V4]],Tabela13[[#This Row],[V1]]),"")</f>
        <v>0.1877076411960133</v>
      </c>
      <c r="AQ485" s="4">
        <f>IFERROR(AVERAGE(Tabela13[[#This Row],[V4]],Tabela13[[#This Row],[V2]]),"")</f>
        <v>0.14285714285714285</v>
      </c>
      <c r="AR485" s="4">
        <f>IFERROR(AVERAGE(Tabela13[[#This Row],[V4]],Tabela13[[#This Row],[V3]]),"")</f>
        <v>0.1877076411960133</v>
      </c>
      <c r="AS485" s="4">
        <f>_xlfn.STDEV.S(Tabela13[[#This Row],[V1]:[V2]])</f>
        <v>6.3428183030022428E-2</v>
      </c>
      <c r="AT485" s="4">
        <f>_xlfn.STDEV.S(Tabela13[[#This Row],[V1]],Tabela13[[#This Row],[V3]])</f>
        <v>0</v>
      </c>
      <c r="AU485" s="4">
        <f>_xlfn.STDEV.S(Tabela13[[#This Row],[V1]],Tabela13[[#This Row],[V4]])</f>
        <v>6.3428183030022428E-2</v>
      </c>
      <c r="AV485" s="4">
        <f>_xlfn.STDEV.S(Tabela13[[#This Row],[V2]],Tabela13[[#This Row],[V1]])</f>
        <v>6.3428183030022428E-2</v>
      </c>
      <c r="AW485" s="4">
        <f>_xlfn.STDEV.S(Tabela13[[#This Row],[V2]],Tabela13[[#This Row],[V3]])</f>
        <v>6.3428183030022428E-2</v>
      </c>
      <c r="AX485" s="4">
        <f>_xlfn.STDEV.S(Tabela13[[#This Row],[V42]],Tabela13[[#This Row],[V44]])</f>
        <v>6.3428183030022539E-2</v>
      </c>
      <c r="AY485" s="4">
        <f>_xlfn.STDEV.S(Tabela13[[#This Row],[V3]],Tabela13[[#This Row],[V1]])</f>
        <v>0</v>
      </c>
      <c r="AZ485" s="4">
        <f>_xlfn.STDEV.S(Tabela13[[#This Row],[V3]],Tabela13[[#This Row],[V2]])</f>
        <v>6.3428183030022428E-2</v>
      </c>
      <c r="BA485" s="4">
        <f>_xlfn.STDEV.S(Tabela13[[#This Row],[V3]],Tabela13[[#This Row],[V4]])</f>
        <v>6.3428183030022428E-2</v>
      </c>
      <c r="BB485" s="4">
        <f>_xlfn.STDEV.S(Tabela13[[#This Row],[V4]],Tabela13[[#This Row],[V1]])</f>
        <v>6.3428183030022428E-2</v>
      </c>
      <c r="BC485" s="4">
        <f>_xlfn.STDEV.S(Tabela13[[#This Row],[V4]],Tabela13[[#This Row],[V2]])</f>
        <v>0</v>
      </c>
      <c r="BD485" s="4">
        <f>_xlfn.STDEV.S(Tabela13[[#This Row],[V4]],Tabela13[[#This Row],[V3]])</f>
        <v>6.3428183030022428E-2</v>
      </c>
      <c r="BE485" s="4">
        <f>Tabela13[[#This Row],[V17]]/Tabela13[[#This Row],[V5]]</f>
        <v>0.33790943525728762</v>
      </c>
      <c r="BF485" s="4">
        <f>Tabela13[[#This Row],[V18]]/Tabela13[[#This Row],[V6]]</f>
        <v>0</v>
      </c>
      <c r="BG485" s="4">
        <f>Tabela13[[#This Row],[V19]]/Tabela13[[#This Row],[V7]]</f>
        <v>0.33790943525728762</v>
      </c>
      <c r="BH485" s="4">
        <f>Tabela13[[#This Row],[V20]]/Tabela13[[#This Row],[V8]]</f>
        <v>0.33790943525728762</v>
      </c>
      <c r="BI485" s="4">
        <f>Tabela13[[#This Row],[V21]]/Tabela13[[#This Row],[V9]]</f>
        <v>0.33790943525728762</v>
      </c>
      <c r="BJ485" s="4">
        <f>Tabela13[[#This Row],[V22]]/Tabela13[[#This Row],[V10]]</f>
        <v>0.4439972812101578</v>
      </c>
      <c r="BK485" s="4">
        <f>Tabela13[[#This Row],[V23]]/Tabela13[[#This Row],[V11]]</f>
        <v>0</v>
      </c>
      <c r="BL485" s="4">
        <f>Tabela13[[#This Row],[V24]]/Tabela13[[#This Row],[V12]]</f>
        <v>0.33790943525728762</v>
      </c>
      <c r="BM485" s="4">
        <f>Tabela13[[#This Row],[V25]]/Tabela13[[#This Row],[V13]]</f>
        <v>0.33790943525728762</v>
      </c>
      <c r="BN485" s="4">
        <f>Tabela13[[#This Row],[V26]]/Tabela13[[#This Row],[V14]]</f>
        <v>0.33790943525728762</v>
      </c>
      <c r="BO485" s="4">
        <f>Tabela13[[#This Row],[V27]]/Tabela13[[#This Row],[V15]]</f>
        <v>0</v>
      </c>
      <c r="BP485" s="4">
        <f>Tabela13[[#This Row],[V28]]/Tabela13[[#This Row],[V16]]</f>
        <v>0.33790943525728762</v>
      </c>
      <c r="BQ485" s="4">
        <f>Tabela13[[#This Row],[V1]]-Tabela13[[#This Row],[V2]]</f>
        <v>8.9700996677740868E-2</v>
      </c>
      <c r="BR485" s="4">
        <f>Tabela13[[#This Row],[V1]]-Tabela13[[#This Row],[V3]]</f>
        <v>0</v>
      </c>
      <c r="BS485" s="4">
        <f>Tabela13[[#This Row],[V1]]-Tabela13[[#This Row],[V4]]</f>
        <v>8.9700996677740868E-2</v>
      </c>
      <c r="BT485" s="4">
        <f>Tabela13[[#This Row],[V2]]-Tabela13[[#This Row],[V1]]</f>
        <v>-8.9700996677740868E-2</v>
      </c>
      <c r="BU485" s="4">
        <f>Tabela13[[#This Row],[V2]]-Tabela13[[#This Row],[V3]]</f>
        <v>-8.9700996677740868E-2</v>
      </c>
      <c r="BV485" s="4">
        <f>Tabela13[[#This Row],[V2]]-Tabela13[[#This Row],[V4]]</f>
        <v>0</v>
      </c>
      <c r="BW485" s="4">
        <f>AVERAGE(Tabela13[[#This Row],[V41]],Tabela13[[#This Row],[V42]])</f>
        <v>4.4850498338870434E-2</v>
      </c>
      <c r="BX485" s="4">
        <f>AVERAGE(Tabela13[[#This Row],[V41]],Tabela13[[#This Row],[V43]])</f>
        <v>8.9700996677740868E-2</v>
      </c>
      <c r="BY485" s="4">
        <f>AVERAGE(Tabela13[[#This Row],[V41]],Tabela13[[#This Row],[V44]])</f>
        <v>0</v>
      </c>
      <c r="BZ485" s="4">
        <f>AVERAGE(Tabela13[[#This Row],[V41]],Tabela13[[#This Row],[V45]])</f>
        <v>0</v>
      </c>
      <c r="CA485" s="4">
        <f>AVERAGE(Tabela13[[#This Row],[V41]],Tabela13[[#This Row],[V46]])</f>
        <v>4.4850498338870434E-2</v>
      </c>
      <c r="CB485" s="4">
        <f>AVERAGE(Tabela13[[#This Row],[V42]],Tabela13[[#This Row],[V41]])</f>
        <v>4.4850498338870434E-2</v>
      </c>
      <c r="CC485" s="4">
        <f>AVERAGE(Tabela13[[#This Row],[V42]],Tabela13[[#This Row],[V43]])</f>
        <v>4.4850498338870434E-2</v>
      </c>
      <c r="CD485" s="4">
        <f>AVERAGE(Tabela13[[#This Row],[V42]],Tabela13[[#This Row],[V44]])</f>
        <v>-4.4850498338870434E-2</v>
      </c>
      <c r="CE485" s="4">
        <f>AVERAGE(Tabela13[[#This Row],[V42]],Tabela13[[#This Row],[V45]])</f>
        <v>-4.4850498338870434E-2</v>
      </c>
      <c r="CF485" s="4">
        <f>AVERAGE(Tabela13[[#This Row],[V42]],Tabela13[[#This Row],[V46]])</f>
        <v>0</v>
      </c>
      <c r="CG485" s="4">
        <f>AVERAGE(Tabela13[[#This Row],[V43]],Tabela13[[#This Row],[V41]])</f>
        <v>8.9700996677740868E-2</v>
      </c>
      <c r="CH485" s="4">
        <f>AVERAGE(Tabela13[[#This Row],[V43]],Tabela13[[#This Row],[V42]])</f>
        <v>4.4850498338870434E-2</v>
      </c>
      <c r="CI485" s="4">
        <f>AVERAGE(Tabela13[[#This Row],[V43]],Tabela13[[#This Row],[V44]])</f>
        <v>0</v>
      </c>
      <c r="CJ485" s="4">
        <f>AVERAGE(Tabela13[[#This Row],[V43]],Tabela13[[#This Row],[V45]])</f>
        <v>0</v>
      </c>
      <c r="CK485" s="4">
        <f>AVERAGE(Tabela13[[#This Row],[V43]],Tabela13[[#This Row],[V46]])</f>
        <v>4.4850498338870434E-2</v>
      </c>
      <c r="CL485" s="4">
        <f>AVERAGE(Tabela13[[#This Row],[V44]],Tabela13[[#This Row],[V41]])</f>
        <v>0</v>
      </c>
      <c r="CM485" s="4">
        <f>AVERAGE(Tabela13[[#This Row],[V44]],Tabela13[[#This Row],[V42]])</f>
        <v>-4.4850498338870434E-2</v>
      </c>
      <c r="CN485" s="4">
        <f>AVERAGE(Tabela13[[#This Row],[V44]],Tabela13[[#This Row],[V43]])</f>
        <v>0</v>
      </c>
      <c r="CO485" s="4">
        <f>AVERAGE(Tabela13[[#This Row],[V44]],Tabela13[[#This Row],[V45]])</f>
        <v>-8.9700996677740868E-2</v>
      </c>
      <c r="CP485" s="4">
        <f>AVERAGE(Tabela13[[#This Row],[V44]],Tabela13[[#This Row],[V46]])</f>
        <v>-4.4850498338870434E-2</v>
      </c>
      <c r="CQ485" s="4">
        <f>AVERAGE(Tabela13[[#This Row],[V45]],Tabela13[[#This Row],[V41]])</f>
        <v>0</v>
      </c>
      <c r="CR485" s="4">
        <f>AVERAGE(Tabela13[[#This Row],[V45]],Tabela13[[#This Row],[V42]])</f>
        <v>-4.4850498338870434E-2</v>
      </c>
      <c r="CS485" s="4">
        <f>AVERAGE(Tabela13[[#This Row],[V45]],Tabela13[[#This Row],[V43]])</f>
        <v>0</v>
      </c>
      <c r="CT485" s="4">
        <f>AVERAGE(Tabela13[[#This Row],[V45]],Tabela13[[#This Row],[V44]])</f>
        <v>-8.9700996677740868E-2</v>
      </c>
      <c r="CU485" s="4">
        <f>AVERAGE(Tabela13[[#This Row],[V45]],Tabela13[[#This Row],[V46]])</f>
        <v>-4.4850498338870434E-2</v>
      </c>
      <c r="CV485" s="4">
        <f>AVERAGE(Tabela13[[#This Row],[V46]],Tabela13[[#This Row],[V41]])</f>
        <v>4.4850498338870434E-2</v>
      </c>
      <c r="CW485" s="4">
        <f>AVERAGE(Tabela13[[#This Row],[V46]],Tabela13[[#This Row],[V42]])</f>
        <v>0</v>
      </c>
      <c r="CX485" s="4">
        <f>AVERAGE(Tabela13[[#This Row],[V46]],Tabela13[[#This Row],[V43]])</f>
        <v>4.4850498338870434E-2</v>
      </c>
      <c r="CY485" s="4">
        <f>AVERAGE(Tabela13[[#This Row],[V46]],Tabela13[[#This Row],[V44]])</f>
        <v>-4.4850498338870434E-2</v>
      </c>
      <c r="CZ485" s="4">
        <f>AVERAGE(Tabela13[[#This Row],[V46]],Tabela13[[#This Row],[V45]])</f>
        <v>-4.4850498338870434E-2</v>
      </c>
      <c r="DA485" s="3">
        <f>_xlfn.STDEV.S(Tabela13[[#This Row],[V41]],Tabela13[[#This Row],[V42]])</f>
        <v>6.3428183030022539E-2</v>
      </c>
      <c r="DB485" s="3">
        <f>_xlfn.STDEV.S(Tabela13[[#This Row],[V41]],Tabela13[[#This Row],[V43]])</f>
        <v>0</v>
      </c>
      <c r="DC485" s="3">
        <f>_xlfn.STDEV.S(Tabela13[[#This Row],[V41]],Tabela13[[#This Row],[V44]])</f>
        <v>0.12685636606004508</v>
      </c>
      <c r="DD485" s="3">
        <f>_xlfn.STDEV.S(Tabela13[[#This Row],[V41]],Tabela13[[#This Row],[V45]])</f>
        <v>0.12685636606004508</v>
      </c>
      <c r="DE485" s="3">
        <f>_xlfn.STDEV.S(Tabela13[[#This Row],[V41]],Tabela13[[#This Row],[V46]])</f>
        <v>6.3428183030022539E-2</v>
      </c>
      <c r="DF485" s="3">
        <f>_xlfn.STDEV.S(Tabela13[[#This Row],[V42]],Tabela13[[#This Row],[V41]])</f>
        <v>6.3428183030022539E-2</v>
      </c>
      <c r="DG485" s="3">
        <f>_xlfn.STDEV.S(Tabela13[[#This Row],[V42]],Tabela13[[#This Row],[V43]])</f>
        <v>6.3428183030022539E-2</v>
      </c>
      <c r="DH485" s="3">
        <f>_xlfn.STDEV.S(Tabela13[[#This Row],[V42]],Tabela13[[#This Row],[V44]])</f>
        <v>6.3428183030022539E-2</v>
      </c>
      <c r="DI485" s="3">
        <f>_xlfn.STDEV.S(Tabela13[[#This Row],[V42]],Tabela13[[#This Row],[V45]])</f>
        <v>6.3428183030022539E-2</v>
      </c>
      <c r="DJ485" s="3">
        <f>_xlfn.STDEV.S(Tabela13[[#This Row],[V42]],Tabela13[[#This Row],[V46]])</f>
        <v>0</v>
      </c>
      <c r="DK485" s="3">
        <f>_xlfn.STDEV.S(Tabela13[[#This Row],[V43]],Tabela13[[#This Row],[V41]])</f>
        <v>0</v>
      </c>
      <c r="DL485" s="3">
        <f>_xlfn.STDEV.S(Tabela13[[#This Row],[V43]],Tabela13[[#This Row],[V42]])</f>
        <v>6.3428183030022539E-2</v>
      </c>
      <c r="DM485" s="3">
        <f>_xlfn.STDEV.S(Tabela13[[#This Row],[V43]],Tabela13[[#This Row],[V44]])</f>
        <v>0.12685636606004508</v>
      </c>
      <c r="DN485" s="3">
        <f>_xlfn.STDEV.S(Tabela13[[#This Row],[V43]],Tabela13[[#This Row],[V45]])</f>
        <v>0.12685636606004508</v>
      </c>
      <c r="DO485" s="3">
        <f>_xlfn.STDEV.S(Tabela13[[#This Row],[V43]],Tabela13[[#This Row],[V46]])</f>
        <v>6.3428183030022539E-2</v>
      </c>
      <c r="DP485" s="3">
        <f>_xlfn.STDEV.S(Tabela13[[#This Row],[V44]],Tabela13[[#This Row],[V41]])</f>
        <v>0.12685636606004508</v>
      </c>
      <c r="DQ485" s="3">
        <f>_xlfn.STDEV.S(Tabela13[[#This Row],[V44]],Tabela13[[#This Row],[V42]])</f>
        <v>6.3428183030022539E-2</v>
      </c>
      <c r="DR485" s="3">
        <f>_xlfn.STDEV.S(Tabela13[[#This Row],[V44]],Tabela13[[#This Row],[V43]])</f>
        <v>0.12685636606004508</v>
      </c>
      <c r="DS485" s="3">
        <f>_xlfn.STDEV.S(Tabela13[[#This Row],[V44]],Tabela13[[#This Row],[V45]])</f>
        <v>0</v>
      </c>
      <c r="DT485" s="3">
        <f>_xlfn.STDEV.S(Tabela13[[#This Row],[V44]],Tabela13[[#This Row],[V46]])</f>
        <v>6.3428183030022539E-2</v>
      </c>
      <c r="DU485" s="3">
        <f>_xlfn.STDEV.S(Tabela13[[#This Row],[V45]],Tabela13[[#This Row],[V41]])</f>
        <v>0.12685636606004508</v>
      </c>
      <c r="DV485" s="3">
        <f>_xlfn.STDEV.S(Tabela13[[#This Row],[V45]],Tabela13[[#This Row],[V42]])</f>
        <v>6.3428183030022539E-2</v>
      </c>
      <c r="DW485" s="3">
        <f>_xlfn.STDEV.S(Tabela13[[#This Row],[V45]],Tabela13[[#This Row],[V43]])</f>
        <v>0.12685636606004508</v>
      </c>
      <c r="DX485" s="3">
        <f>_xlfn.STDEV.S(Tabela13[[#This Row],[V45]],Tabela13[[#This Row],[V44]])</f>
        <v>0</v>
      </c>
      <c r="DY485" s="3">
        <f>_xlfn.STDEV.S(Tabela13[[#This Row],[V45]],Tabela13[[#This Row],[V46]])</f>
        <v>6.3428183030022539E-2</v>
      </c>
      <c r="DZ485" s="3">
        <f>_xlfn.STDEV.S(Tabela13[[#This Row],[V46]],Tabela13[[#This Row],[V41]])</f>
        <v>6.3428183030022539E-2</v>
      </c>
      <c r="EA485" s="3">
        <f>_xlfn.STDEV.S(Tabela13[[#This Row],[V46]],Tabela13[[#This Row],[V42]])</f>
        <v>0</v>
      </c>
      <c r="EB485" s="3">
        <f>_xlfn.STDEV.S(Tabela13[[#This Row],[V46]],Tabela13[[#This Row],[V43]])</f>
        <v>6.3428183030022539E-2</v>
      </c>
      <c r="EC485" s="3">
        <f>_xlfn.STDEV.S(Tabela13[[#This Row],[V46]],Tabela13[[#This Row],[V44]])</f>
        <v>6.3428183030022539E-2</v>
      </c>
      <c r="ED485" s="3">
        <f>_xlfn.STDEV.S(Tabela13[[#This Row],[V46]],Tabela13[[#This Row],[V45]])</f>
        <v>6.3428183030022539E-2</v>
      </c>
      <c r="EE485" s="3">
        <f t="shared" si="524"/>
        <v>1.4142135623730951</v>
      </c>
      <c r="EF485" s="3">
        <f t="shared" si="525"/>
        <v>0</v>
      </c>
      <c r="EG485" s="3" t="str">
        <f t="shared" si="526"/>
        <v/>
      </c>
      <c r="EH485" s="3" t="str">
        <f t="shared" si="527"/>
        <v/>
      </c>
      <c r="EI485" s="3">
        <f t="shared" si="528"/>
        <v>1.4142135623730951</v>
      </c>
      <c r="EJ485" s="3">
        <f t="shared" si="529"/>
        <v>1.4142135623730951</v>
      </c>
      <c r="EK485" s="3">
        <f t="shared" si="530"/>
        <v>1.4142135623730951</v>
      </c>
      <c r="EL485" s="3">
        <f t="shared" si="531"/>
        <v>-1.4142135623730951</v>
      </c>
      <c r="EM485" s="3">
        <f t="shared" si="532"/>
        <v>-1.4142135623730951</v>
      </c>
      <c r="EN485" s="3" t="str">
        <f t="shared" si="533"/>
        <v/>
      </c>
      <c r="EO485" s="3">
        <f t="shared" si="534"/>
        <v>0</v>
      </c>
      <c r="EP485" s="3">
        <f t="shared" si="535"/>
        <v>1.4142135623730951</v>
      </c>
      <c r="EQ485" s="3" t="str">
        <f t="shared" si="536"/>
        <v/>
      </c>
      <c r="ER485" s="3" t="str">
        <f t="shared" si="537"/>
        <v/>
      </c>
      <c r="ES485" s="3" t="str">
        <f t="shared" si="538"/>
        <v/>
      </c>
      <c r="ET485" s="3" t="str">
        <f t="shared" si="539"/>
        <v/>
      </c>
      <c r="EU485" s="3" t="str">
        <f t="shared" si="540"/>
        <v/>
      </c>
      <c r="EV485" s="3" t="str">
        <f t="shared" si="541"/>
        <v/>
      </c>
      <c r="EW485" s="3">
        <f t="shared" si="542"/>
        <v>0</v>
      </c>
      <c r="EX485" s="3">
        <f t="shared" si="543"/>
        <v>-1.4142135623730951</v>
      </c>
      <c r="EY485" s="3" t="str">
        <f t="shared" si="544"/>
        <v/>
      </c>
      <c r="EZ485" s="3">
        <f t="shared" si="545"/>
        <v>-1.4142135623730951</v>
      </c>
      <c r="FA485" s="3" t="str">
        <f t="shared" si="546"/>
        <v/>
      </c>
      <c r="FB485" s="3">
        <f t="shared" si="547"/>
        <v>0</v>
      </c>
      <c r="FC485" s="3">
        <f t="shared" si="548"/>
        <v>-1.4142135623730951</v>
      </c>
      <c r="FD485" s="3">
        <f t="shared" si="549"/>
        <v>1.4142135623730951</v>
      </c>
      <c r="FE485" s="3" t="str">
        <f t="shared" si="550"/>
        <v/>
      </c>
      <c r="FF485" s="3">
        <f t="shared" si="551"/>
        <v>1.4142135623730951</v>
      </c>
      <c r="FG485" s="3">
        <f t="shared" si="552"/>
        <v>-1.4142135623730951</v>
      </c>
      <c r="FH485" s="3">
        <f t="shared" si="553"/>
        <v>-1.4142135623730951</v>
      </c>
      <c r="FI485" s="4">
        <f t="shared" si="554"/>
        <v>0</v>
      </c>
      <c r="FJ485" s="4">
        <f t="shared" si="555"/>
        <v>0</v>
      </c>
      <c r="FK485" s="4">
        <f t="shared" si="556"/>
        <v>1.6115781429117308</v>
      </c>
      <c r="FL485" s="4">
        <f t="shared" si="557"/>
        <v>1.1008788689338938</v>
      </c>
      <c r="FM485" s="4">
        <f>Tabela13[[#This Row],[V139]]-Tabela13[[#This Row],[V140]]</f>
        <v>0.5106992739778371</v>
      </c>
      <c r="FN485" s="4">
        <f>Tabela13[[#This Row],[V1]]-Tabela13[[#This Row],[V2]]/2</f>
        <v>0.16112956810631229</v>
      </c>
      <c r="FO485" s="4">
        <f>Tabela13[[#This Row],[V1]]-Tabela13[[#This Row],[V3]]/2</f>
        <v>0.11627906976744186</v>
      </c>
      <c r="FP485" s="4">
        <f>Tabela13[[#This Row],[V1]]-Tabela13[[#This Row],[V4]]/2</f>
        <v>0.16112956810631229</v>
      </c>
      <c r="FQ485" s="4">
        <f>Tabela13[[#This Row],[V2]]-Tabela13[[#This Row],[V1]]/2</f>
        <v>2.657807308970099E-2</v>
      </c>
      <c r="FR485" s="4">
        <f>Tabela13[[#This Row],[V2]]-Tabela13[[#This Row],[V3]]/2</f>
        <v>2.657807308970099E-2</v>
      </c>
      <c r="FS485" s="4">
        <f>Tabela13[[#This Row],[V2]]-Tabela13[[#This Row],[V4]]/2</f>
        <v>7.1428571428571425E-2</v>
      </c>
      <c r="FT485" s="4">
        <f t="shared" si="558"/>
        <v>0.15975644065049219</v>
      </c>
      <c r="FU485" s="4">
        <f t="shared" si="559"/>
        <v>0.11575921772081071</v>
      </c>
      <c r="FV485" s="4">
        <f t="shared" si="560"/>
        <v>0.15975644065049219</v>
      </c>
      <c r="FW485" s="4">
        <f t="shared" si="561"/>
        <v>2.6571817543967393E-2</v>
      </c>
      <c r="FX485" s="4">
        <f t="shared" si="562"/>
        <v>2.6571817543967393E-2</v>
      </c>
      <c r="FY485" s="4">
        <f t="shared" si="563"/>
        <v>7.130746478529032E-2</v>
      </c>
      <c r="FZ485" s="4">
        <f t="shared" si="564"/>
        <v>28.756159317088592</v>
      </c>
      <c r="GA485" s="4">
        <f t="shared" si="565"/>
        <v>20.836659189745927</v>
      </c>
      <c r="GB485" s="4">
        <f t="shared" si="566"/>
        <v>28.756159317088592</v>
      </c>
      <c r="GC485" s="4">
        <f t="shared" si="567"/>
        <v>4.7829271579141306</v>
      </c>
      <c r="GD485" s="4">
        <f t="shared" si="568"/>
        <v>4.7829271579141306</v>
      </c>
      <c r="GE485" s="4">
        <f t="shared" si="569"/>
        <v>12.835343661352258</v>
      </c>
      <c r="GF485" s="4">
        <f>Tabela13[[#This Row],[V1]]-Tabela13[[#This Row],[V2]]/Tabela13[[#This Row],[V2]]</f>
        <v>-0.76744186046511631</v>
      </c>
      <c r="GG485" s="4">
        <f>Tabela13[[#This Row],[V1]]-Tabela13[[#This Row],[V3]]/Tabela13[[#This Row],[V3]]</f>
        <v>-0.76744186046511631</v>
      </c>
      <c r="GH485" s="4">
        <f>Tabela13[[#This Row],[V1]]-Tabela13[[#This Row],[V4]]/Tabela13[[#This Row],[V4]]</f>
        <v>-0.76744186046511631</v>
      </c>
      <c r="GI485" s="4">
        <f>Tabela13[[#This Row],[V2]]-Tabela13[[#This Row],[V1]]/Tabela13[[#This Row],[V1]]</f>
        <v>-0.85714285714285721</v>
      </c>
      <c r="GJ485" s="4">
        <f>Tabela13[[#This Row],[V2]]-Tabela13[[#This Row],[V3]]/Tabela13[[#This Row],[V3]]</f>
        <v>-0.85714285714285721</v>
      </c>
      <c r="GK485" s="4">
        <f>Tabela13[[#This Row],[V2]]-Tabela13[[#This Row],[V4]]/Tabela13[[#This Row],[V4]]</f>
        <v>-0.85714285714285721</v>
      </c>
      <c r="GL485" s="4">
        <f t="shared" si="570"/>
        <v>5.1788894578471328E-2</v>
      </c>
      <c r="GM485" s="4">
        <f t="shared" si="571"/>
        <v>0.1877076411960133</v>
      </c>
      <c r="GN485" s="4">
        <f t="shared" si="572"/>
        <v>0.27590189855079417</v>
      </c>
      <c r="GO485" s="3">
        <f t="shared" si="573"/>
        <v>0</v>
      </c>
      <c r="GP485" s="3">
        <v>100</v>
      </c>
      <c r="GQ485" s="3">
        <f t="shared" si="574"/>
        <v>-1</v>
      </c>
      <c r="GR485" s="3">
        <f t="shared" si="575"/>
        <v>-100</v>
      </c>
      <c r="GS485" s="34">
        <f>COUNTIF($D$2:D484,Tabela13[[#This Row],[HomeTeam]])</f>
        <v>24</v>
      </c>
      <c r="GT485" s="34">
        <f>COUNTIF($E$2:E484,Tabela13[[#This Row],[AwayTeam]])</f>
        <v>24</v>
      </c>
      <c r="GU485" s="3">
        <f>IFERROR(AVERAGEIFS($AD$2:AD484,$D$2:D484,Tabela13[[#This Row],[HomeTeam]],$GS$2:GS484,"&gt;="&amp;Tabela13[[#This Row],[Contagem_H]]-5),"")</f>
        <v>1.2323597455176403</v>
      </c>
      <c r="GV485" s="3">
        <f>IFERROR(AVERAGEIFS($G$2:G484,$E$2:E484,Tabela13[[#This Row],[AwayTeam]],$GT$2:GT484,"&gt;="&amp;Tabela13[[#This Row],[Contagem_A]]-5),"")</f>
        <v>1</v>
      </c>
      <c r="GW485" s="3">
        <f>IFERROR(AVERAGEIFS($GQ$2:GQ484,$D$2:D484,Tabela13[[#This Row],[HomeTeam]],$GS$2:GS484,"&gt;="&amp;Tabela13[[#This Row],[Contagem_H]]-5),"")</f>
        <v>3.9999999999999945E-2</v>
      </c>
    </row>
    <row r="486" spans="1:205" x14ac:dyDescent="0.25">
      <c r="A486" t="s">
        <v>127</v>
      </c>
      <c r="B486" t="s">
        <v>298</v>
      </c>
      <c r="C486" t="s">
        <v>173</v>
      </c>
      <c r="D486" t="s">
        <v>26</v>
      </c>
      <c r="E486" t="s">
        <v>29</v>
      </c>
      <c r="F486" s="3">
        <v>2</v>
      </c>
      <c r="G486" s="3">
        <v>0</v>
      </c>
      <c r="H486" s="3" t="str">
        <f t="shared" si="576"/>
        <v>H</v>
      </c>
      <c r="I486" s="3">
        <v>1.91</v>
      </c>
      <c r="J486" s="3">
        <v>3.75</v>
      </c>
      <c r="K486" s="3">
        <v>3.8</v>
      </c>
      <c r="L486" s="3">
        <v>1.73</v>
      </c>
      <c r="M486" s="3">
        <v>2.1</v>
      </c>
      <c r="N486" s="3">
        <f t="shared" si="505"/>
        <v>2</v>
      </c>
      <c r="O486" s="3">
        <f t="shared" si="506"/>
        <v>3</v>
      </c>
      <c r="P486" s="3">
        <f t="shared" si="507"/>
        <v>0</v>
      </c>
      <c r="Q486" s="3">
        <f t="shared" si="508"/>
        <v>5.338477082759252E-2</v>
      </c>
      <c r="R486" s="3">
        <f t="shared" si="509"/>
        <v>5.4225158271401064E-2</v>
      </c>
      <c r="S486" s="3">
        <f t="shared" si="510"/>
        <v>2.0119649122807015</v>
      </c>
      <c r="T486" s="3">
        <f t="shared" si="511"/>
        <v>3.9501928906034718</v>
      </c>
      <c r="U486" s="3">
        <f t="shared" si="512"/>
        <v>4.0028621291448516</v>
      </c>
      <c r="V486" s="3">
        <f t="shared" si="513"/>
        <v>1.8223556535317351</v>
      </c>
      <c r="W486" s="3">
        <f t="shared" si="514"/>
        <v>2.2121080187379443</v>
      </c>
      <c r="X486" s="4">
        <f t="shared" si="515"/>
        <v>0.52356020942408377</v>
      </c>
      <c r="Y486" s="4">
        <f t="shared" si="516"/>
        <v>0.26666666666666666</v>
      </c>
      <c r="Z486" s="4">
        <f t="shared" si="517"/>
        <v>0.26315789473684209</v>
      </c>
      <c r="AA486" s="4">
        <f t="shared" si="518"/>
        <v>0.5780346820809249</v>
      </c>
      <c r="AB486" s="4">
        <f t="shared" si="519"/>
        <v>0.47619047619047616</v>
      </c>
      <c r="AC486" s="4">
        <f t="shared" si="520"/>
        <v>1.2617801047120418</v>
      </c>
      <c r="AD486" s="4">
        <f t="shared" si="521"/>
        <v>0.13157894736842105</v>
      </c>
      <c r="AE486" s="4">
        <f t="shared" si="522"/>
        <v>0.26178010471204188</v>
      </c>
      <c r="AF486" s="4">
        <f t="shared" si="523"/>
        <v>1.131578947368421</v>
      </c>
      <c r="AG486" s="4">
        <f>IFERROR(AVERAGE(Tabela13[[#This Row],[V1]],Tabela13[[#This Row],[V2]]),"")</f>
        <v>0.69667952604023142</v>
      </c>
      <c r="AH486" s="4">
        <f>IFERROR(AVERAGE(Tabela13[[#This Row],[V1]],Tabela13[[#This Row],[V3]]),"")</f>
        <v>0.76178010471204183</v>
      </c>
      <c r="AI486" s="4">
        <f>IFERROR(AVERAGE(Tabela13[[#This Row],[V1]],Tabela13[[#This Row],[V4]]),"")</f>
        <v>1.1966795260402314</v>
      </c>
      <c r="AJ486" s="4">
        <f>IFERROR(AVERAGE(Tabela13[[#This Row],[V2]],Tabela13[[#This Row],[V1]]),"")</f>
        <v>0.69667952604023142</v>
      </c>
      <c r="AK486" s="4">
        <f>IFERROR(AVERAGE(Tabela13[[#This Row],[V2]],Tabela13[[#This Row],[V3]]),"")</f>
        <v>0.19667952604023148</v>
      </c>
      <c r="AL486" s="4">
        <f>IFERROR(AVERAGE(Tabela13[[#This Row],[V2]],Tabela13[[#This Row],[V4]]),"")</f>
        <v>0.63157894736842102</v>
      </c>
      <c r="AM486" s="4">
        <f>IFERROR(AVERAGE(Tabela13[[#This Row],[V3]],Tabela13[[#This Row],[V1]]),"")</f>
        <v>0.76178010471204183</v>
      </c>
      <c r="AN486" s="4">
        <f>IFERROR(AVERAGE(Tabela13[[#This Row],[V3]],Tabela13[[#This Row],[V2]]),"")</f>
        <v>0.19667952604023148</v>
      </c>
      <c r="AO486" s="4">
        <f>IFERROR(AVERAGE(Tabela13[[#This Row],[V3]],Tabela13[[#This Row],[V4]]),"")</f>
        <v>0.69667952604023142</v>
      </c>
      <c r="AP486" s="4">
        <f>IFERROR(AVERAGE(Tabela13[[#This Row],[V4]],Tabela13[[#This Row],[V1]]),"")</f>
        <v>1.1966795260402314</v>
      </c>
      <c r="AQ486" s="4">
        <f>IFERROR(AVERAGE(Tabela13[[#This Row],[V4]],Tabela13[[#This Row],[V2]]),"")</f>
        <v>0.63157894736842102</v>
      </c>
      <c r="AR486" s="4">
        <f>IFERROR(AVERAGE(Tabela13[[#This Row],[V4]],Tabela13[[#This Row],[V3]]),"")</f>
        <v>0.69667952604023142</v>
      </c>
      <c r="AS486" s="4">
        <f>_xlfn.STDEV.S(Tabela13[[#This Row],[V1]:[V2]])</f>
        <v>0.79917290246255857</v>
      </c>
      <c r="AT486" s="4">
        <f>_xlfn.STDEV.S(Tabela13[[#This Row],[V1]],Tabela13[[#This Row],[V3]])</f>
        <v>0.70710678118654768</v>
      </c>
      <c r="AU486" s="4">
        <f>_xlfn.STDEV.S(Tabela13[[#This Row],[V1]],Tabela13[[#This Row],[V4]])</f>
        <v>9.2066121276010923E-2</v>
      </c>
      <c r="AV486" s="4">
        <f>_xlfn.STDEV.S(Tabela13[[#This Row],[V2]],Tabela13[[#This Row],[V1]])</f>
        <v>0.79917290246255857</v>
      </c>
      <c r="AW486" s="4">
        <f>_xlfn.STDEV.S(Tabela13[[#This Row],[V2]],Tabela13[[#This Row],[V3]])</f>
        <v>9.2066121276010882E-2</v>
      </c>
      <c r="AX486" s="4">
        <f>_xlfn.STDEV.S(Tabela13[[#This Row],[V42]],Tabela13[[#This Row],[V44]])</f>
        <v>1.5062796836491059</v>
      </c>
      <c r="AY486" s="4">
        <f>_xlfn.STDEV.S(Tabela13[[#This Row],[V3]],Tabela13[[#This Row],[V1]])</f>
        <v>0.70710678118654768</v>
      </c>
      <c r="AZ486" s="4">
        <f>_xlfn.STDEV.S(Tabela13[[#This Row],[V3]],Tabela13[[#This Row],[V2]])</f>
        <v>9.2066121276010882E-2</v>
      </c>
      <c r="BA486" s="4">
        <f>_xlfn.STDEV.S(Tabela13[[#This Row],[V3]],Tabela13[[#This Row],[V4]])</f>
        <v>0.61504065991053669</v>
      </c>
      <c r="BB486" s="4">
        <f>_xlfn.STDEV.S(Tabela13[[#This Row],[V4]],Tabela13[[#This Row],[V1]])</f>
        <v>9.2066121276010923E-2</v>
      </c>
      <c r="BC486" s="4">
        <f>_xlfn.STDEV.S(Tabela13[[#This Row],[V4]],Tabela13[[#This Row],[V2]])</f>
        <v>0.70710678118654757</v>
      </c>
      <c r="BD486" s="4">
        <f>_xlfn.STDEV.S(Tabela13[[#This Row],[V4]],Tabela13[[#This Row],[V3]])</f>
        <v>0.61504065991053669</v>
      </c>
      <c r="BE486" s="4">
        <f>Tabela13[[#This Row],[V17]]/Tabela13[[#This Row],[V5]]</f>
        <v>1.1471169635267973</v>
      </c>
      <c r="BF486" s="4">
        <f>Tabela13[[#This Row],[V18]]/Tabela13[[#This Row],[V6]]</f>
        <v>0.92822952032048534</v>
      </c>
      <c r="BG486" s="4">
        <f>Tabela13[[#This Row],[V19]]/Tabela13[[#This Row],[V7]]</f>
        <v>7.6934650650082009E-2</v>
      </c>
      <c r="BH486" s="4">
        <f>Tabela13[[#This Row],[V20]]/Tabela13[[#This Row],[V8]]</f>
        <v>1.1471169635267973</v>
      </c>
      <c r="BI486" s="4">
        <f>Tabela13[[#This Row],[V21]]/Tabela13[[#This Row],[V9]]</f>
        <v>0.46810221241421152</v>
      </c>
      <c r="BJ486" s="4">
        <f>Tabela13[[#This Row],[V22]]/Tabela13[[#This Row],[V10]]</f>
        <v>2.384942832444418</v>
      </c>
      <c r="BK486" s="4">
        <f>Tabela13[[#This Row],[V23]]/Tabela13[[#This Row],[V11]]</f>
        <v>0.92822952032048534</v>
      </c>
      <c r="BL486" s="4">
        <f>Tabela13[[#This Row],[V24]]/Tabela13[[#This Row],[V12]]</f>
        <v>0.46810221241421152</v>
      </c>
      <c r="BM486" s="4">
        <f>Tabela13[[#This Row],[V25]]/Tabela13[[#This Row],[V13]]</f>
        <v>0.8828171877050679</v>
      </c>
      <c r="BN486" s="4">
        <f>Tabela13[[#This Row],[V26]]/Tabela13[[#This Row],[V14]]</f>
        <v>7.6934650650082009E-2</v>
      </c>
      <c r="BO486" s="4">
        <f>Tabela13[[#This Row],[V27]]/Tabela13[[#This Row],[V15]]</f>
        <v>1.1195857368787003</v>
      </c>
      <c r="BP486" s="4">
        <f>Tabela13[[#This Row],[V28]]/Tabela13[[#This Row],[V16]]</f>
        <v>0.8828171877050679</v>
      </c>
      <c r="BQ486" s="4">
        <f>Tabela13[[#This Row],[V1]]-Tabela13[[#This Row],[V2]]</f>
        <v>1.1302011573436208</v>
      </c>
      <c r="BR486" s="4">
        <f>Tabela13[[#This Row],[V1]]-Tabela13[[#This Row],[V3]]</f>
        <v>1</v>
      </c>
      <c r="BS486" s="4">
        <f>Tabela13[[#This Row],[V1]]-Tabela13[[#This Row],[V4]]</f>
        <v>0.13020115734362081</v>
      </c>
      <c r="BT486" s="4">
        <f>Tabela13[[#This Row],[V2]]-Tabela13[[#This Row],[V1]]</f>
        <v>-1.1302011573436208</v>
      </c>
      <c r="BU486" s="4">
        <f>Tabela13[[#This Row],[V2]]-Tabela13[[#This Row],[V3]]</f>
        <v>-0.13020115734362084</v>
      </c>
      <c r="BV486" s="4">
        <f>Tabela13[[#This Row],[V2]]-Tabela13[[#This Row],[V4]]</f>
        <v>-1</v>
      </c>
      <c r="BW486" s="4">
        <f>AVERAGE(Tabela13[[#This Row],[V41]],Tabela13[[#This Row],[V42]])</f>
        <v>1.0651005786718104</v>
      </c>
      <c r="BX486" s="4">
        <f>AVERAGE(Tabela13[[#This Row],[V41]],Tabela13[[#This Row],[V43]])</f>
        <v>0.63020115734362081</v>
      </c>
      <c r="BY486" s="4">
        <f>AVERAGE(Tabela13[[#This Row],[V41]],Tabela13[[#This Row],[V44]])</f>
        <v>0</v>
      </c>
      <c r="BZ486" s="4">
        <f>AVERAGE(Tabela13[[#This Row],[V41]],Tabela13[[#This Row],[V45]])</f>
        <v>0.5</v>
      </c>
      <c r="CA486" s="4">
        <f>AVERAGE(Tabela13[[#This Row],[V41]],Tabela13[[#This Row],[V46]])</f>
        <v>6.5100578671810405E-2</v>
      </c>
      <c r="CB486" s="4">
        <f>AVERAGE(Tabela13[[#This Row],[V42]],Tabela13[[#This Row],[V41]])</f>
        <v>1.0651005786718104</v>
      </c>
      <c r="CC486" s="4">
        <f>AVERAGE(Tabela13[[#This Row],[V42]],Tabela13[[#This Row],[V43]])</f>
        <v>0.56510057867181041</v>
      </c>
      <c r="CD486" s="4">
        <f>AVERAGE(Tabela13[[#This Row],[V42]],Tabela13[[#This Row],[V44]])</f>
        <v>-6.5100578671810405E-2</v>
      </c>
      <c r="CE486" s="4">
        <f>AVERAGE(Tabela13[[#This Row],[V42]],Tabela13[[#This Row],[V45]])</f>
        <v>0.43489942132818959</v>
      </c>
      <c r="CF486" s="4">
        <f>AVERAGE(Tabela13[[#This Row],[V42]],Tabela13[[#This Row],[V46]])</f>
        <v>0</v>
      </c>
      <c r="CG486" s="4">
        <f>AVERAGE(Tabela13[[#This Row],[V43]],Tabela13[[#This Row],[V41]])</f>
        <v>0.63020115734362081</v>
      </c>
      <c r="CH486" s="4">
        <f>AVERAGE(Tabela13[[#This Row],[V43]],Tabela13[[#This Row],[V42]])</f>
        <v>0.56510057867181041</v>
      </c>
      <c r="CI486" s="4">
        <f>AVERAGE(Tabela13[[#This Row],[V43]],Tabela13[[#This Row],[V44]])</f>
        <v>-0.5</v>
      </c>
      <c r="CJ486" s="4">
        <f>AVERAGE(Tabela13[[#This Row],[V43]],Tabela13[[#This Row],[V45]])</f>
        <v>0</v>
      </c>
      <c r="CK486" s="4">
        <f>AVERAGE(Tabela13[[#This Row],[V43]],Tabela13[[#This Row],[V46]])</f>
        <v>-0.43489942132818959</v>
      </c>
      <c r="CL486" s="4">
        <f>AVERAGE(Tabela13[[#This Row],[V44]],Tabela13[[#This Row],[V41]])</f>
        <v>0</v>
      </c>
      <c r="CM486" s="4">
        <f>AVERAGE(Tabela13[[#This Row],[V44]],Tabela13[[#This Row],[V42]])</f>
        <v>-6.5100578671810405E-2</v>
      </c>
      <c r="CN486" s="4">
        <f>AVERAGE(Tabela13[[#This Row],[V44]],Tabela13[[#This Row],[V43]])</f>
        <v>-0.5</v>
      </c>
      <c r="CO486" s="4">
        <f>AVERAGE(Tabela13[[#This Row],[V44]],Tabela13[[#This Row],[V45]])</f>
        <v>-0.63020115734362081</v>
      </c>
      <c r="CP486" s="4">
        <f>AVERAGE(Tabela13[[#This Row],[V44]],Tabela13[[#This Row],[V46]])</f>
        <v>-1.0651005786718104</v>
      </c>
      <c r="CQ486" s="4">
        <f>AVERAGE(Tabela13[[#This Row],[V45]],Tabela13[[#This Row],[V41]])</f>
        <v>0.5</v>
      </c>
      <c r="CR486" s="4">
        <f>AVERAGE(Tabela13[[#This Row],[V45]],Tabela13[[#This Row],[V42]])</f>
        <v>0.43489942132818959</v>
      </c>
      <c r="CS486" s="4">
        <f>AVERAGE(Tabela13[[#This Row],[V45]],Tabela13[[#This Row],[V43]])</f>
        <v>0</v>
      </c>
      <c r="CT486" s="4">
        <f>AVERAGE(Tabela13[[#This Row],[V45]],Tabela13[[#This Row],[V44]])</f>
        <v>-0.63020115734362081</v>
      </c>
      <c r="CU486" s="4">
        <f>AVERAGE(Tabela13[[#This Row],[V45]],Tabela13[[#This Row],[V46]])</f>
        <v>-0.56510057867181041</v>
      </c>
      <c r="CV486" s="4">
        <f>AVERAGE(Tabela13[[#This Row],[V46]],Tabela13[[#This Row],[V41]])</f>
        <v>6.5100578671810405E-2</v>
      </c>
      <c r="CW486" s="4">
        <f>AVERAGE(Tabela13[[#This Row],[V46]],Tabela13[[#This Row],[V42]])</f>
        <v>0</v>
      </c>
      <c r="CX486" s="4">
        <f>AVERAGE(Tabela13[[#This Row],[V46]],Tabela13[[#This Row],[V43]])</f>
        <v>-0.43489942132818959</v>
      </c>
      <c r="CY486" s="4">
        <f>AVERAGE(Tabela13[[#This Row],[V46]],Tabela13[[#This Row],[V44]])</f>
        <v>-1.0651005786718104</v>
      </c>
      <c r="CZ486" s="4">
        <f>AVERAGE(Tabela13[[#This Row],[V46]],Tabela13[[#This Row],[V45]])</f>
        <v>-0.56510057867181041</v>
      </c>
      <c r="DA486" s="3">
        <f>_xlfn.STDEV.S(Tabela13[[#This Row],[V41]],Tabela13[[#This Row],[V42]])</f>
        <v>9.2066121276010923E-2</v>
      </c>
      <c r="DB486" s="3">
        <f>_xlfn.STDEV.S(Tabela13[[#This Row],[V41]],Tabela13[[#This Row],[V43]])</f>
        <v>0.70710678118654757</v>
      </c>
      <c r="DC486" s="3">
        <f>_xlfn.STDEV.S(Tabela13[[#This Row],[V41]],Tabela13[[#This Row],[V44]])</f>
        <v>1.5983458049251169</v>
      </c>
      <c r="DD486" s="3">
        <f>_xlfn.STDEV.S(Tabela13[[#This Row],[V41]],Tabela13[[#This Row],[V45]])</f>
        <v>0.89123902373856945</v>
      </c>
      <c r="DE486" s="3">
        <f>_xlfn.STDEV.S(Tabela13[[#This Row],[V41]],Tabela13[[#This Row],[V46]])</f>
        <v>1.5062796836491059</v>
      </c>
      <c r="DF486" s="3">
        <f>_xlfn.STDEV.S(Tabela13[[#This Row],[V42]],Tabela13[[#This Row],[V41]])</f>
        <v>9.2066121276010923E-2</v>
      </c>
      <c r="DG486" s="3">
        <f>_xlfn.STDEV.S(Tabela13[[#This Row],[V42]],Tabela13[[#This Row],[V43]])</f>
        <v>0.61504065991053658</v>
      </c>
      <c r="DH486" s="3">
        <f>_xlfn.STDEV.S(Tabela13[[#This Row],[V42]],Tabela13[[#This Row],[V44]])</f>
        <v>1.5062796836491059</v>
      </c>
      <c r="DI486" s="3">
        <f>_xlfn.STDEV.S(Tabela13[[#This Row],[V42]],Tabela13[[#This Row],[V45]])</f>
        <v>0.79917290246255845</v>
      </c>
      <c r="DJ486" s="3">
        <f>_xlfn.STDEV.S(Tabela13[[#This Row],[V42]],Tabela13[[#This Row],[V46]])</f>
        <v>1.4142135623730951</v>
      </c>
      <c r="DK486" s="3">
        <f>_xlfn.STDEV.S(Tabela13[[#This Row],[V43]],Tabela13[[#This Row],[V41]])</f>
        <v>0.70710678118654757</v>
      </c>
      <c r="DL486" s="3">
        <f>_xlfn.STDEV.S(Tabela13[[#This Row],[V43]],Tabela13[[#This Row],[V42]])</f>
        <v>0.61504065991053658</v>
      </c>
      <c r="DM486" s="3">
        <f>_xlfn.STDEV.S(Tabela13[[#This Row],[V43]],Tabela13[[#This Row],[V44]])</f>
        <v>0.89123902373856945</v>
      </c>
      <c r="DN486" s="3">
        <f>_xlfn.STDEV.S(Tabela13[[#This Row],[V43]],Tabela13[[#This Row],[V45]])</f>
        <v>0.18413224255202187</v>
      </c>
      <c r="DO486" s="3">
        <f>_xlfn.STDEV.S(Tabela13[[#This Row],[V43]],Tabela13[[#This Row],[V46]])</f>
        <v>0.79917290246255845</v>
      </c>
      <c r="DP486" s="3">
        <f>_xlfn.STDEV.S(Tabela13[[#This Row],[V44]],Tabela13[[#This Row],[V41]])</f>
        <v>1.5983458049251169</v>
      </c>
      <c r="DQ486" s="3">
        <f>_xlfn.STDEV.S(Tabela13[[#This Row],[V44]],Tabela13[[#This Row],[V42]])</f>
        <v>1.5062796836491059</v>
      </c>
      <c r="DR486" s="3">
        <f>_xlfn.STDEV.S(Tabela13[[#This Row],[V44]],Tabela13[[#This Row],[V43]])</f>
        <v>0.89123902373856945</v>
      </c>
      <c r="DS486" s="3">
        <f>_xlfn.STDEV.S(Tabela13[[#This Row],[V44]],Tabela13[[#This Row],[V45]])</f>
        <v>0.70710678118654757</v>
      </c>
      <c r="DT486" s="3">
        <f>_xlfn.STDEV.S(Tabela13[[#This Row],[V44]],Tabela13[[#This Row],[V46]])</f>
        <v>9.2066121276010923E-2</v>
      </c>
      <c r="DU486" s="3">
        <f>_xlfn.STDEV.S(Tabela13[[#This Row],[V45]],Tabela13[[#This Row],[V41]])</f>
        <v>0.89123902373856945</v>
      </c>
      <c r="DV486" s="3">
        <f>_xlfn.STDEV.S(Tabela13[[#This Row],[V45]],Tabela13[[#This Row],[V42]])</f>
        <v>0.79917290246255845</v>
      </c>
      <c r="DW486" s="3">
        <f>_xlfn.STDEV.S(Tabela13[[#This Row],[V45]],Tabela13[[#This Row],[V43]])</f>
        <v>0.18413224255202187</v>
      </c>
      <c r="DX486" s="3">
        <f>_xlfn.STDEV.S(Tabela13[[#This Row],[V45]],Tabela13[[#This Row],[V44]])</f>
        <v>0.70710678118654757</v>
      </c>
      <c r="DY486" s="3">
        <f>_xlfn.STDEV.S(Tabela13[[#This Row],[V45]],Tabela13[[#This Row],[V46]])</f>
        <v>0.61504065991053658</v>
      </c>
      <c r="DZ486" s="3">
        <f>_xlfn.STDEV.S(Tabela13[[#This Row],[V46]],Tabela13[[#This Row],[V41]])</f>
        <v>1.5062796836491059</v>
      </c>
      <c r="EA486" s="3">
        <f>_xlfn.STDEV.S(Tabela13[[#This Row],[V46]],Tabela13[[#This Row],[V42]])</f>
        <v>1.4142135623730951</v>
      </c>
      <c r="EB486" s="3">
        <f>_xlfn.STDEV.S(Tabela13[[#This Row],[V46]],Tabela13[[#This Row],[V43]])</f>
        <v>0.79917290246255845</v>
      </c>
      <c r="EC486" s="3">
        <f>_xlfn.STDEV.S(Tabela13[[#This Row],[V46]],Tabela13[[#This Row],[V44]])</f>
        <v>9.2066121276010923E-2</v>
      </c>
      <c r="ED486" s="3">
        <f>_xlfn.STDEV.S(Tabela13[[#This Row],[V46]],Tabela13[[#This Row],[V45]])</f>
        <v>0.61504065991053658</v>
      </c>
      <c r="EE486" s="3">
        <f t="shared" si="524"/>
        <v>8.643889893555233E-2</v>
      </c>
      <c r="EF486" s="3">
        <f t="shared" si="525"/>
        <v>1.1220334538373333</v>
      </c>
      <c r="EG486" s="3" t="str">
        <f t="shared" si="526"/>
        <v/>
      </c>
      <c r="EH486" s="3">
        <f t="shared" si="527"/>
        <v>1.7824780474771389</v>
      </c>
      <c r="EI486" s="3">
        <f t="shared" si="528"/>
        <v>23.137731098254417</v>
      </c>
      <c r="EJ486" s="3">
        <f t="shared" si="529"/>
        <v>8.643889893555233E-2</v>
      </c>
      <c r="EK486" s="3">
        <f t="shared" si="530"/>
        <v>1.0883737924248871</v>
      </c>
      <c r="EL486" s="3">
        <f t="shared" si="531"/>
        <v>-23.137731098254417</v>
      </c>
      <c r="EM486" s="3">
        <f t="shared" si="532"/>
        <v>1.8376039683425469</v>
      </c>
      <c r="EN486" s="3" t="str">
        <f t="shared" si="533"/>
        <v/>
      </c>
      <c r="EO486" s="3">
        <f t="shared" si="534"/>
        <v>1.1220334538373333</v>
      </c>
      <c r="EP486" s="3">
        <f t="shared" si="535"/>
        <v>1.0883737924248871</v>
      </c>
      <c r="EQ486" s="3">
        <f t="shared" si="536"/>
        <v>-1.7824780474771389</v>
      </c>
      <c r="ER486" s="3" t="str">
        <f t="shared" si="537"/>
        <v/>
      </c>
      <c r="ES486" s="3" t="str">
        <f t="shared" si="538"/>
        <v/>
      </c>
      <c r="ET486" s="3" t="str">
        <f t="shared" si="539"/>
        <v/>
      </c>
      <c r="EU486" s="3" t="str">
        <f t="shared" si="540"/>
        <v/>
      </c>
      <c r="EV486" s="3">
        <f t="shared" si="541"/>
        <v>-1.7824780474771389</v>
      </c>
      <c r="EW486" s="3">
        <f t="shared" si="542"/>
        <v>-1.1220334538373333</v>
      </c>
      <c r="EX486" s="3">
        <f t="shared" si="543"/>
        <v>-8.643889893555233E-2</v>
      </c>
      <c r="EY486" s="3">
        <f t="shared" si="544"/>
        <v>1.7824780474771389</v>
      </c>
      <c r="EZ486" s="3">
        <f t="shared" si="545"/>
        <v>1.8376039683425469</v>
      </c>
      <c r="FA486" s="3" t="str">
        <f t="shared" si="546"/>
        <v/>
      </c>
      <c r="FB486" s="3">
        <f t="shared" si="547"/>
        <v>-1.1220334538373333</v>
      </c>
      <c r="FC486" s="3">
        <f t="shared" si="548"/>
        <v>-1.0883737924248871</v>
      </c>
      <c r="FD486" s="3">
        <f t="shared" si="549"/>
        <v>23.137731098254417</v>
      </c>
      <c r="FE486" s="3" t="str">
        <f t="shared" si="550"/>
        <v/>
      </c>
      <c r="FF486" s="3">
        <f t="shared" si="551"/>
        <v>-1.8376039683425469</v>
      </c>
      <c r="FG486" s="3">
        <f t="shared" si="552"/>
        <v>-8.643889893555233E-2</v>
      </c>
      <c r="FH486" s="3">
        <f t="shared" si="553"/>
        <v>-1.0883737924248871</v>
      </c>
      <c r="FI486" s="4">
        <f t="shared" si="554"/>
        <v>0.52631578947368418</v>
      </c>
      <c r="FJ486" s="4">
        <f t="shared" si="555"/>
        <v>0</v>
      </c>
      <c r="FK486" s="4">
        <f t="shared" si="556"/>
        <v>1.7442318759700741</v>
      </c>
      <c r="FL486" s="4">
        <f t="shared" si="557"/>
        <v>1.0026159292652728</v>
      </c>
      <c r="FM486" s="4">
        <f>Tabela13[[#This Row],[V139]]-Tabela13[[#This Row],[V140]]</f>
        <v>0.74161594670480135</v>
      </c>
      <c r="FN486" s="4">
        <f>Tabela13[[#This Row],[V1]]-Tabela13[[#This Row],[V2]]/2</f>
        <v>1.1959906310278312</v>
      </c>
      <c r="FO486" s="4">
        <f>Tabela13[[#This Row],[V1]]-Tabela13[[#This Row],[V3]]/2</f>
        <v>1.1308900523560208</v>
      </c>
      <c r="FP486" s="4">
        <f>Tabela13[[#This Row],[V1]]-Tabela13[[#This Row],[V4]]/2</f>
        <v>0.69599063102783132</v>
      </c>
      <c r="FQ486" s="4">
        <f>Tabela13[[#This Row],[V2]]-Tabela13[[#This Row],[V1]]/2</f>
        <v>-0.4993111049875999</v>
      </c>
      <c r="FR486" s="4">
        <f>Tabela13[[#This Row],[V2]]-Tabela13[[#This Row],[V3]]/2</f>
        <v>6.8889501240010365E-4</v>
      </c>
      <c r="FS486" s="4">
        <f>Tabela13[[#This Row],[V2]]-Tabela13[[#This Row],[V4]]/2</f>
        <v>-0.43421052631578949</v>
      </c>
      <c r="FT486" s="4">
        <f t="shared" si="558"/>
        <v>0.87441162161502373</v>
      </c>
      <c r="FU486" s="4">
        <f t="shared" si="559"/>
        <v>0.84674614620594435</v>
      </c>
      <c r="FV486" s="4">
        <f t="shared" si="560"/>
        <v>0.60803004121854054</v>
      </c>
      <c r="FW486" s="4">
        <f t="shared" si="561"/>
        <v>-0.46309634114044157</v>
      </c>
      <c r="FX486" s="4">
        <f t="shared" si="562"/>
        <v>6.8889490342237728E-4</v>
      </c>
      <c r="FY486" s="4">
        <f t="shared" si="563"/>
        <v>-0.40964610862483786</v>
      </c>
      <c r="FZ486" s="4">
        <f t="shared" si="564"/>
        <v>157.39409189070426</v>
      </c>
      <c r="GA486" s="4">
        <f t="shared" si="565"/>
        <v>152.41430631706999</v>
      </c>
      <c r="GB486" s="4">
        <f t="shared" si="566"/>
        <v>109.4454074193373</v>
      </c>
      <c r="GC486" s="4">
        <f t="shared" si="567"/>
        <v>-83.357341405279485</v>
      </c>
      <c r="GD486" s="4">
        <f t="shared" si="568"/>
        <v>0.12400108261602791</v>
      </c>
      <c r="GE486" s="4">
        <f t="shared" si="569"/>
        <v>-73.736299552470811</v>
      </c>
      <c r="GF486" s="4">
        <f>Tabela13[[#This Row],[V1]]-Tabela13[[#This Row],[V2]]/Tabela13[[#This Row],[V2]]</f>
        <v>0.26178010471204183</v>
      </c>
      <c r="GG486" s="4">
        <f>Tabela13[[#This Row],[V1]]-Tabela13[[#This Row],[V3]]/Tabela13[[#This Row],[V3]]</f>
        <v>0.26178010471204183</v>
      </c>
      <c r="GH486" s="4">
        <f>Tabela13[[#This Row],[V1]]-Tabela13[[#This Row],[V4]]/Tabela13[[#This Row],[V4]]</f>
        <v>0.26178010471204183</v>
      </c>
      <c r="GI486" s="4">
        <f>Tabela13[[#This Row],[V2]]-Tabela13[[#This Row],[V1]]/Tabela13[[#This Row],[V1]]</f>
        <v>-0.86842105263157898</v>
      </c>
      <c r="GJ486" s="4">
        <f>Tabela13[[#This Row],[V2]]-Tabela13[[#This Row],[V3]]/Tabela13[[#This Row],[V3]]</f>
        <v>-0.86842105263157898</v>
      </c>
      <c r="GK486" s="4">
        <f>Tabela13[[#This Row],[V2]]-Tabela13[[#This Row],[V4]]/Tabela13[[#This Row],[V4]]</f>
        <v>-0.86842105263157898</v>
      </c>
      <c r="GL486" s="4">
        <f t="shared" si="570"/>
        <v>0.5822234225717875</v>
      </c>
      <c r="GM486" s="4">
        <f t="shared" si="571"/>
        <v>0.69667952604023142</v>
      </c>
      <c r="GN486" s="4">
        <f t="shared" si="572"/>
        <v>0.83571197488896154</v>
      </c>
      <c r="GO486" s="3">
        <f t="shared" si="573"/>
        <v>1</v>
      </c>
      <c r="GP486" s="3">
        <v>100</v>
      </c>
      <c r="GQ486" s="3">
        <f t="shared" si="574"/>
        <v>0.90999999999999992</v>
      </c>
      <c r="GR486" s="3">
        <f t="shared" si="575"/>
        <v>90.999999999999986</v>
      </c>
      <c r="GS486" s="34">
        <f>COUNTIF($D$2:D485,Tabela13[[#This Row],[HomeTeam]])</f>
        <v>24</v>
      </c>
      <c r="GT486" s="34">
        <f>COUNTIF($E$2:E485,Tabela13[[#This Row],[AwayTeam]])</f>
        <v>5</v>
      </c>
      <c r="GU486" s="3">
        <f>IFERROR(AVERAGEIFS($AD$2:AD485,$D$2:D485,Tabela13[[#This Row],[HomeTeam]],$GS$2:GS485,"&gt;="&amp;Tabela13[[#This Row],[Contagem_H]]-5),"")</f>
        <v>1.6851213399352036</v>
      </c>
      <c r="GV486" s="3">
        <f>IFERROR(AVERAGEIFS($G$2:G485,$E$2:E485,Tabela13[[#This Row],[AwayTeam]],$GT$2:GT485,"&gt;="&amp;Tabela13[[#This Row],[Contagem_A]]-5),"")</f>
        <v>0.6</v>
      </c>
      <c r="GW486" s="3">
        <f>IFERROR(AVERAGEIFS($GQ$2:GQ485,$D$2:D485,Tabela13[[#This Row],[HomeTeam]],$GS$2:GS485,"&gt;="&amp;Tabela13[[#This Row],[Contagem_H]]-5),"")</f>
        <v>-1</v>
      </c>
    </row>
    <row r="487" spans="1:205" x14ac:dyDescent="0.25">
      <c r="A487" t="s">
        <v>127</v>
      </c>
      <c r="B487" t="s">
        <v>298</v>
      </c>
      <c r="C487" t="s">
        <v>174</v>
      </c>
      <c r="D487" t="s">
        <v>15</v>
      </c>
      <c r="E487" t="s">
        <v>130</v>
      </c>
      <c r="F487" s="3">
        <v>2</v>
      </c>
      <c r="G487" s="3">
        <v>1</v>
      </c>
      <c r="H487" s="3" t="str">
        <f t="shared" si="576"/>
        <v>H</v>
      </c>
      <c r="I487" s="3">
        <v>4</v>
      </c>
      <c r="J487" s="3">
        <v>4</v>
      </c>
      <c r="K487" s="3">
        <v>1.8</v>
      </c>
      <c r="L487" s="3">
        <v>1.44</v>
      </c>
      <c r="M487" s="3">
        <v>2.75</v>
      </c>
      <c r="N487" s="3">
        <f t="shared" si="505"/>
        <v>3</v>
      </c>
      <c r="O487" s="3">
        <f t="shared" si="506"/>
        <v>3</v>
      </c>
      <c r="P487" s="3">
        <f t="shared" si="507"/>
        <v>0</v>
      </c>
      <c r="Q487" s="3">
        <f t="shared" si="508"/>
        <v>5.555555555555558E-2</v>
      </c>
      <c r="R487" s="3">
        <f t="shared" si="509"/>
        <v>5.8080808080808066E-2</v>
      </c>
      <c r="S487" s="3">
        <f t="shared" si="510"/>
        <v>4.2222222222222223</v>
      </c>
      <c r="T487" s="3">
        <f t="shared" si="511"/>
        <v>4.2222222222222223</v>
      </c>
      <c r="U487" s="3">
        <f t="shared" si="512"/>
        <v>1.9000000000000001</v>
      </c>
      <c r="V487" s="3">
        <f t="shared" si="513"/>
        <v>1.52</v>
      </c>
      <c r="W487" s="3">
        <f t="shared" si="514"/>
        <v>2.9027777777777777</v>
      </c>
      <c r="X487" s="4">
        <f t="shared" si="515"/>
        <v>0.25</v>
      </c>
      <c r="Y487" s="4">
        <f t="shared" si="516"/>
        <v>0.25</v>
      </c>
      <c r="Z487" s="4">
        <f t="shared" si="517"/>
        <v>0.55555555555555558</v>
      </c>
      <c r="AA487" s="4">
        <f t="shared" si="518"/>
        <v>0.69444444444444442</v>
      </c>
      <c r="AB487" s="4">
        <f t="shared" si="519"/>
        <v>0.36363636363636365</v>
      </c>
      <c r="AC487" s="4">
        <f t="shared" si="520"/>
        <v>1.125</v>
      </c>
      <c r="AD487" s="4">
        <f t="shared" si="521"/>
        <v>0.77777777777777779</v>
      </c>
      <c r="AE487" s="4">
        <f t="shared" si="522"/>
        <v>0.625</v>
      </c>
      <c r="AF487" s="4">
        <f t="shared" si="523"/>
        <v>1.2777777777777777</v>
      </c>
      <c r="AG487" s="4">
        <f>IFERROR(AVERAGE(Tabela13[[#This Row],[V1]],Tabela13[[#This Row],[V2]]),"")</f>
        <v>0.95138888888888884</v>
      </c>
      <c r="AH487" s="4">
        <f>IFERROR(AVERAGE(Tabela13[[#This Row],[V1]],Tabela13[[#This Row],[V3]]),"")</f>
        <v>0.875</v>
      </c>
      <c r="AI487" s="4">
        <f>IFERROR(AVERAGE(Tabela13[[#This Row],[V1]],Tabela13[[#This Row],[V4]]),"")</f>
        <v>1.2013888888888888</v>
      </c>
      <c r="AJ487" s="4">
        <f>IFERROR(AVERAGE(Tabela13[[#This Row],[V2]],Tabela13[[#This Row],[V1]]),"")</f>
        <v>0.95138888888888884</v>
      </c>
      <c r="AK487" s="4">
        <f>IFERROR(AVERAGE(Tabela13[[#This Row],[V2]],Tabela13[[#This Row],[V3]]),"")</f>
        <v>0.70138888888888884</v>
      </c>
      <c r="AL487" s="4">
        <f>IFERROR(AVERAGE(Tabela13[[#This Row],[V2]],Tabela13[[#This Row],[V4]]),"")</f>
        <v>1.0277777777777777</v>
      </c>
      <c r="AM487" s="4">
        <f>IFERROR(AVERAGE(Tabela13[[#This Row],[V3]],Tabela13[[#This Row],[V1]]),"")</f>
        <v>0.875</v>
      </c>
      <c r="AN487" s="4">
        <f>IFERROR(AVERAGE(Tabela13[[#This Row],[V3]],Tabela13[[#This Row],[V2]]),"")</f>
        <v>0.70138888888888884</v>
      </c>
      <c r="AO487" s="4">
        <f>IFERROR(AVERAGE(Tabela13[[#This Row],[V3]],Tabela13[[#This Row],[V4]]),"")</f>
        <v>0.95138888888888884</v>
      </c>
      <c r="AP487" s="4">
        <f>IFERROR(AVERAGE(Tabela13[[#This Row],[V4]],Tabela13[[#This Row],[V1]]),"")</f>
        <v>1.2013888888888888</v>
      </c>
      <c r="AQ487" s="4">
        <f>IFERROR(AVERAGE(Tabela13[[#This Row],[V4]],Tabela13[[#This Row],[V2]]),"")</f>
        <v>1.0277777777777777</v>
      </c>
      <c r="AR487" s="4">
        <f>IFERROR(AVERAGE(Tabela13[[#This Row],[V4]],Tabela13[[#This Row],[V3]]),"")</f>
        <v>0.95138888888888884</v>
      </c>
      <c r="AS487" s="4">
        <f>_xlfn.STDEV.S(Tabela13[[#This Row],[V1]:[V2]])</f>
        <v>0.24552318791199615</v>
      </c>
      <c r="AT487" s="4">
        <f>_xlfn.STDEV.S(Tabela13[[#This Row],[V1]],Tabela13[[#This Row],[V3]])</f>
        <v>0.35355339059327379</v>
      </c>
      <c r="AU487" s="4">
        <f>_xlfn.STDEV.S(Tabela13[[#This Row],[V1]],Tabela13[[#This Row],[V4]])</f>
        <v>0.10803020268127803</v>
      </c>
      <c r="AV487" s="4">
        <f>_xlfn.STDEV.S(Tabela13[[#This Row],[V2]],Tabela13[[#This Row],[V1]])</f>
        <v>0.24552318791199615</v>
      </c>
      <c r="AW487" s="4">
        <f>_xlfn.STDEV.S(Tabela13[[#This Row],[V2]],Tabela13[[#This Row],[V3]])</f>
        <v>0.10803020268127894</v>
      </c>
      <c r="AX487" s="4">
        <f>_xlfn.STDEV.S(Tabela13[[#This Row],[V42]],Tabela13[[#This Row],[V44]])</f>
        <v>0.59907657850526941</v>
      </c>
      <c r="AY487" s="4">
        <f>_xlfn.STDEV.S(Tabela13[[#This Row],[V3]],Tabela13[[#This Row],[V1]])</f>
        <v>0.35355339059327379</v>
      </c>
      <c r="AZ487" s="4">
        <f>_xlfn.STDEV.S(Tabela13[[#This Row],[V3]],Tabela13[[#This Row],[V2]])</f>
        <v>0.10803020268127894</v>
      </c>
      <c r="BA487" s="4">
        <f>_xlfn.STDEV.S(Tabela13[[#This Row],[V3]],Tabela13[[#This Row],[V4]])</f>
        <v>0.46158359327455201</v>
      </c>
      <c r="BB487" s="4">
        <f>_xlfn.STDEV.S(Tabela13[[#This Row],[V4]],Tabela13[[#This Row],[V1]])</f>
        <v>0.10803020268127803</v>
      </c>
      <c r="BC487" s="4">
        <f>_xlfn.STDEV.S(Tabela13[[#This Row],[V4]],Tabela13[[#This Row],[V2]])</f>
        <v>0.3535533905932744</v>
      </c>
      <c r="BD487" s="4">
        <f>_xlfn.STDEV.S(Tabela13[[#This Row],[V4]],Tabela13[[#This Row],[V3]])</f>
        <v>0.46158359327455201</v>
      </c>
      <c r="BE487" s="4">
        <f>Tabela13[[#This Row],[V17]]/Tabela13[[#This Row],[V5]]</f>
        <v>0.25806816831625873</v>
      </c>
      <c r="BF487" s="4">
        <f>Tabela13[[#This Row],[V18]]/Tabela13[[#This Row],[V6]]</f>
        <v>0.40406101782088433</v>
      </c>
      <c r="BG487" s="4">
        <f>Tabela13[[#This Row],[V19]]/Tabela13[[#This Row],[V7]]</f>
        <v>8.9921093561295004E-2</v>
      </c>
      <c r="BH487" s="4">
        <f>Tabela13[[#This Row],[V20]]/Tabela13[[#This Row],[V8]]</f>
        <v>0.25806816831625873</v>
      </c>
      <c r="BI487" s="4">
        <f>Tabela13[[#This Row],[V21]]/Tabela13[[#This Row],[V9]]</f>
        <v>0.15402325926835811</v>
      </c>
      <c r="BJ487" s="4">
        <f>Tabela13[[#This Row],[V22]]/Tabela13[[#This Row],[V10]]</f>
        <v>0.58288531962674872</v>
      </c>
      <c r="BK487" s="4">
        <f>Tabela13[[#This Row],[V23]]/Tabela13[[#This Row],[V11]]</f>
        <v>0.40406101782088433</v>
      </c>
      <c r="BL487" s="4">
        <f>Tabela13[[#This Row],[V24]]/Tabela13[[#This Row],[V12]]</f>
        <v>0.15402325926835811</v>
      </c>
      <c r="BM487" s="4">
        <f>Tabela13[[#This Row],[V25]]/Tabela13[[#This Row],[V13]]</f>
        <v>0.48516815643456562</v>
      </c>
      <c r="BN487" s="4">
        <f>Tabela13[[#This Row],[V26]]/Tabela13[[#This Row],[V14]]</f>
        <v>8.9921093561295004E-2</v>
      </c>
      <c r="BO487" s="4">
        <f>Tabela13[[#This Row],[V27]]/Tabela13[[#This Row],[V15]]</f>
        <v>0.34399789355021299</v>
      </c>
      <c r="BP487" s="4">
        <f>Tabela13[[#This Row],[V28]]/Tabela13[[#This Row],[V16]]</f>
        <v>0.48516815643456562</v>
      </c>
      <c r="BQ487" s="4">
        <f>Tabela13[[#This Row],[V1]]-Tabela13[[#This Row],[V2]]</f>
        <v>0.34722222222222221</v>
      </c>
      <c r="BR487" s="4">
        <f>Tabela13[[#This Row],[V1]]-Tabela13[[#This Row],[V3]]</f>
        <v>0.5</v>
      </c>
      <c r="BS487" s="4">
        <f>Tabela13[[#This Row],[V1]]-Tabela13[[#This Row],[V4]]</f>
        <v>-0.15277777777777768</v>
      </c>
      <c r="BT487" s="4">
        <f>Tabela13[[#This Row],[V2]]-Tabela13[[#This Row],[V1]]</f>
        <v>-0.34722222222222221</v>
      </c>
      <c r="BU487" s="4">
        <f>Tabela13[[#This Row],[V2]]-Tabela13[[#This Row],[V3]]</f>
        <v>0.15277777777777779</v>
      </c>
      <c r="BV487" s="4">
        <f>Tabela13[[#This Row],[V2]]-Tabela13[[#This Row],[V4]]</f>
        <v>-0.49999999999999989</v>
      </c>
      <c r="BW487" s="4">
        <f>AVERAGE(Tabela13[[#This Row],[V41]],Tabela13[[#This Row],[V42]])</f>
        <v>0.4236111111111111</v>
      </c>
      <c r="BX487" s="4">
        <f>AVERAGE(Tabela13[[#This Row],[V41]],Tabela13[[#This Row],[V43]])</f>
        <v>9.7222222222222265E-2</v>
      </c>
      <c r="BY487" s="4">
        <f>AVERAGE(Tabela13[[#This Row],[V41]],Tabela13[[#This Row],[V44]])</f>
        <v>0</v>
      </c>
      <c r="BZ487" s="4">
        <f>AVERAGE(Tabela13[[#This Row],[V41]],Tabela13[[#This Row],[V45]])</f>
        <v>0.25</v>
      </c>
      <c r="CA487" s="4">
        <f>AVERAGE(Tabela13[[#This Row],[V41]],Tabela13[[#This Row],[V46]])</f>
        <v>-7.638888888888884E-2</v>
      </c>
      <c r="CB487" s="4">
        <f>AVERAGE(Tabela13[[#This Row],[V42]],Tabela13[[#This Row],[V41]])</f>
        <v>0.4236111111111111</v>
      </c>
      <c r="CC487" s="4">
        <f>AVERAGE(Tabela13[[#This Row],[V42]],Tabela13[[#This Row],[V43]])</f>
        <v>0.17361111111111116</v>
      </c>
      <c r="CD487" s="4">
        <f>AVERAGE(Tabela13[[#This Row],[V42]],Tabela13[[#This Row],[V44]])</f>
        <v>7.6388888888888895E-2</v>
      </c>
      <c r="CE487" s="4">
        <f>AVERAGE(Tabela13[[#This Row],[V42]],Tabela13[[#This Row],[V45]])</f>
        <v>0.3263888888888889</v>
      </c>
      <c r="CF487" s="4">
        <f>AVERAGE(Tabela13[[#This Row],[V42]],Tabela13[[#This Row],[V46]])</f>
        <v>0</v>
      </c>
      <c r="CG487" s="4">
        <f>AVERAGE(Tabela13[[#This Row],[V43]],Tabela13[[#This Row],[V41]])</f>
        <v>9.7222222222222265E-2</v>
      </c>
      <c r="CH487" s="4">
        <f>AVERAGE(Tabela13[[#This Row],[V43]],Tabela13[[#This Row],[V42]])</f>
        <v>0.17361111111111116</v>
      </c>
      <c r="CI487" s="4">
        <f>AVERAGE(Tabela13[[#This Row],[V43]],Tabela13[[#This Row],[V44]])</f>
        <v>-0.24999999999999994</v>
      </c>
      <c r="CJ487" s="4">
        <f>AVERAGE(Tabela13[[#This Row],[V43]],Tabela13[[#This Row],[V45]])</f>
        <v>0</v>
      </c>
      <c r="CK487" s="4">
        <f>AVERAGE(Tabela13[[#This Row],[V43]],Tabela13[[#This Row],[V46]])</f>
        <v>-0.32638888888888878</v>
      </c>
      <c r="CL487" s="4">
        <f>AVERAGE(Tabela13[[#This Row],[V44]],Tabela13[[#This Row],[V41]])</f>
        <v>0</v>
      </c>
      <c r="CM487" s="4">
        <f>AVERAGE(Tabela13[[#This Row],[V44]],Tabela13[[#This Row],[V42]])</f>
        <v>7.6388888888888895E-2</v>
      </c>
      <c r="CN487" s="4">
        <f>AVERAGE(Tabela13[[#This Row],[V44]],Tabela13[[#This Row],[V43]])</f>
        <v>-0.24999999999999994</v>
      </c>
      <c r="CO487" s="4">
        <f>AVERAGE(Tabela13[[#This Row],[V44]],Tabela13[[#This Row],[V45]])</f>
        <v>-9.722222222222221E-2</v>
      </c>
      <c r="CP487" s="4">
        <f>AVERAGE(Tabela13[[#This Row],[V44]],Tabela13[[#This Row],[V46]])</f>
        <v>-0.42361111111111105</v>
      </c>
      <c r="CQ487" s="4">
        <f>AVERAGE(Tabela13[[#This Row],[V45]],Tabela13[[#This Row],[V41]])</f>
        <v>0.25</v>
      </c>
      <c r="CR487" s="4">
        <f>AVERAGE(Tabela13[[#This Row],[V45]],Tabela13[[#This Row],[V42]])</f>
        <v>0.3263888888888889</v>
      </c>
      <c r="CS487" s="4">
        <f>AVERAGE(Tabela13[[#This Row],[V45]],Tabela13[[#This Row],[V43]])</f>
        <v>0</v>
      </c>
      <c r="CT487" s="4">
        <f>AVERAGE(Tabela13[[#This Row],[V45]],Tabela13[[#This Row],[V44]])</f>
        <v>-9.722222222222221E-2</v>
      </c>
      <c r="CU487" s="4">
        <f>AVERAGE(Tabela13[[#This Row],[V45]],Tabela13[[#This Row],[V46]])</f>
        <v>-0.17361111111111105</v>
      </c>
      <c r="CV487" s="4">
        <f>AVERAGE(Tabela13[[#This Row],[V46]],Tabela13[[#This Row],[V41]])</f>
        <v>-7.638888888888884E-2</v>
      </c>
      <c r="CW487" s="4">
        <f>AVERAGE(Tabela13[[#This Row],[V46]],Tabela13[[#This Row],[V42]])</f>
        <v>0</v>
      </c>
      <c r="CX487" s="4">
        <f>AVERAGE(Tabela13[[#This Row],[V46]],Tabela13[[#This Row],[V43]])</f>
        <v>-0.32638888888888878</v>
      </c>
      <c r="CY487" s="4">
        <f>AVERAGE(Tabela13[[#This Row],[V46]],Tabela13[[#This Row],[V44]])</f>
        <v>-0.42361111111111105</v>
      </c>
      <c r="CZ487" s="4">
        <f>AVERAGE(Tabela13[[#This Row],[V46]],Tabela13[[#This Row],[V45]])</f>
        <v>-0.17361111111111105</v>
      </c>
      <c r="DA487" s="3">
        <f>_xlfn.STDEV.S(Tabela13[[#This Row],[V41]],Tabela13[[#This Row],[V42]])</f>
        <v>0.10803020268127818</v>
      </c>
      <c r="DB487" s="3">
        <f>_xlfn.STDEV.S(Tabela13[[#This Row],[V41]],Tabela13[[#This Row],[V43]])</f>
        <v>0.35355339059327373</v>
      </c>
      <c r="DC487" s="3">
        <f>_xlfn.STDEV.S(Tabela13[[#This Row],[V41]],Tabela13[[#This Row],[V44]])</f>
        <v>0.4910463758239913</v>
      </c>
      <c r="DD487" s="3">
        <f>_xlfn.STDEV.S(Tabela13[[#This Row],[V41]],Tabela13[[#This Row],[V45]])</f>
        <v>0.13749298523071757</v>
      </c>
      <c r="DE487" s="3">
        <f>_xlfn.STDEV.S(Tabela13[[#This Row],[V41]],Tabela13[[#This Row],[V46]])</f>
        <v>0.59907657850526941</v>
      </c>
      <c r="DF487" s="3">
        <f>_xlfn.STDEV.S(Tabela13[[#This Row],[V42]],Tabela13[[#This Row],[V41]])</f>
        <v>0.10803020268127818</v>
      </c>
      <c r="DG487" s="3">
        <f>_xlfn.STDEV.S(Tabela13[[#This Row],[V42]],Tabela13[[#This Row],[V43]])</f>
        <v>0.46158359327455178</v>
      </c>
      <c r="DH487" s="3">
        <f>_xlfn.STDEV.S(Tabela13[[#This Row],[V42]],Tabela13[[#This Row],[V44]])</f>
        <v>0.59907657850526941</v>
      </c>
      <c r="DI487" s="3">
        <f>_xlfn.STDEV.S(Tabela13[[#This Row],[V42]],Tabela13[[#This Row],[V45]])</f>
        <v>0.24552318791199562</v>
      </c>
      <c r="DJ487" s="3">
        <f>_xlfn.STDEV.S(Tabela13[[#This Row],[V42]],Tabela13[[#This Row],[V46]])</f>
        <v>0.70710678118654746</v>
      </c>
      <c r="DK487" s="3">
        <f>_xlfn.STDEV.S(Tabela13[[#This Row],[V43]],Tabela13[[#This Row],[V41]])</f>
        <v>0.35355339059327373</v>
      </c>
      <c r="DL487" s="3">
        <f>_xlfn.STDEV.S(Tabela13[[#This Row],[V43]],Tabela13[[#This Row],[V42]])</f>
        <v>0.46158359327455178</v>
      </c>
      <c r="DM487" s="3">
        <f>_xlfn.STDEV.S(Tabela13[[#This Row],[V43]],Tabela13[[#This Row],[V44]])</f>
        <v>0.13749298523071768</v>
      </c>
      <c r="DN487" s="3">
        <f>_xlfn.STDEV.S(Tabela13[[#This Row],[V43]],Tabela13[[#This Row],[V45]])</f>
        <v>0.21606040536255613</v>
      </c>
      <c r="DO487" s="3">
        <f>_xlfn.STDEV.S(Tabela13[[#This Row],[V43]],Tabela13[[#This Row],[V46]])</f>
        <v>0.24552318791199568</v>
      </c>
      <c r="DP487" s="3">
        <f>_xlfn.STDEV.S(Tabela13[[#This Row],[V44]],Tabela13[[#This Row],[V41]])</f>
        <v>0.4910463758239913</v>
      </c>
      <c r="DQ487" s="3">
        <f>_xlfn.STDEV.S(Tabela13[[#This Row],[V44]],Tabela13[[#This Row],[V42]])</f>
        <v>0.59907657850526941</v>
      </c>
      <c r="DR487" s="3">
        <f>_xlfn.STDEV.S(Tabela13[[#This Row],[V44]],Tabela13[[#This Row],[V43]])</f>
        <v>0.13749298523071768</v>
      </c>
      <c r="DS487" s="3">
        <f>_xlfn.STDEV.S(Tabela13[[#This Row],[V44]],Tabela13[[#This Row],[V45]])</f>
        <v>0.35355339059327379</v>
      </c>
      <c r="DT487" s="3">
        <f>_xlfn.STDEV.S(Tabela13[[#This Row],[V44]],Tabela13[[#This Row],[V46]])</f>
        <v>0.10803020268127818</v>
      </c>
      <c r="DU487" s="3">
        <f>_xlfn.STDEV.S(Tabela13[[#This Row],[V45]],Tabela13[[#This Row],[V41]])</f>
        <v>0.13749298523071757</v>
      </c>
      <c r="DV487" s="3">
        <f>_xlfn.STDEV.S(Tabela13[[#This Row],[V45]],Tabela13[[#This Row],[V42]])</f>
        <v>0.24552318791199562</v>
      </c>
      <c r="DW487" s="3">
        <f>_xlfn.STDEV.S(Tabela13[[#This Row],[V45]],Tabela13[[#This Row],[V43]])</f>
        <v>0.21606040536255613</v>
      </c>
      <c r="DX487" s="3">
        <f>_xlfn.STDEV.S(Tabela13[[#This Row],[V45]],Tabela13[[#This Row],[V44]])</f>
        <v>0.35355339059327379</v>
      </c>
      <c r="DY487" s="3">
        <f>_xlfn.STDEV.S(Tabela13[[#This Row],[V45]],Tabela13[[#This Row],[V46]])</f>
        <v>0.46158359327455178</v>
      </c>
      <c r="DZ487" s="3">
        <f>_xlfn.STDEV.S(Tabela13[[#This Row],[V46]],Tabela13[[#This Row],[V41]])</f>
        <v>0.59907657850526941</v>
      </c>
      <c r="EA487" s="3">
        <f>_xlfn.STDEV.S(Tabela13[[#This Row],[V46]],Tabela13[[#This Row],[V42]])</f>
        <v>0.70710678118654746</v>
      </c>
      <c r="EB487" s="3">
        <f>_xlfn.STDEV.S(Tabela13[[#This Row],[V46]],Tabela13[[#This Row],[V43]])</f>
        <v>0.24552318791199568</v>
      </c>
      <c r="EC487" s="3">
        <f>_xlfn.STDEV.S(Tabela13[[#This Row],[V46]],Tabela13[[#This Row],[V44]])</f>
        <v>0.10803020268127818</v>
      </c>
      <c r="ED487" s="3">
        <f>_xlfn.STDEV.S(Tabela13[[#This Row],[V46]],Tabela13[[#This Row],[V45]])</f>
        <v>0.46158359327455178</v>
      </c>
      <c r="EE487" s="3">
        <f t="shared" si="524"/>
        <v>0.25502211780498457</v>
      </c>
      <c r="EF487" s="3">
        <f t="shared" si="525"/>
        <v>3.6365491603879567</v>
      </c>
      <c r="EG487" s="3" t="str">
        <f t="shared" si="526"/>
        <v/>
      </c>
      <c r="EH487" s="3">
        <f t="shared" si="527"/>
        <v>0.54997194092287027</v>
      </c>
      <c r="EI487" s="3">
        <f t="shared" si="528"/>
        <v>-7.8424570277053505</v>
      </c>
      <c r="EJ487" s="3">
        <f t="shared" si="529"/>
        <v>0.25502211780498457</v>
      </c>
      <c r="EK487" s="3">
        <f t="shared" si="530"/>
        <v>2.6587214972614177</v>
      </c>
      <c r="EL487" s="3">
        <f t="shared" si="531"/>
        <v>7.8424570277053443</v>
      </c>
      <c r="EM487" s="3">
        <f t="shared" si="532"/>
        <v>0.75224125658143337</v>
      </c>
      <c r="EN487" s="3" t="str">
        <f t="shared" si="533"/>
        <v/>
      </c>
      <c r="EO487" s="3">
        <f t="shared" si="534"/>
        <v>3.6365491603879567</v>
      </c>
      <c r="EP487" s="3">
        <f t="shared" si="535"/>
        <v>2.6587214972614177</v>
      </c>
      <c r="EQ487" s="3">
        <f t="shared" si="536"/>
        <v>-0.54997194092287083</v>
      </c>
      <c r="ER487" s="3" t="str">
        <f t="shared" si="537"/>
        <v/>
      </c>
      <c r="ES487" s="3" t="str">
        <f t="shared" si="538"/>
        <v/>
      </c>
      <c r="ET487" s="3" t="str">
        <f t="shared" si="539"/>
        <v/>
      </c>
      <c r="EU487" s="3" t="str">
        <f t="shared" si="540"/>
        <v/>
      </c>
      <c r="EV487" s="3">
        <f t="shared" si="541"/>
        <v>-0.54997194092287083</v>
      </c>
      <c r="EW487" s="3">
        <f t="shared" si="542"/>
        <v>-3.6365491603879594</v>
      </c>
      <c r="EX487" s="3">
        <f t="shared" si="543"/>
        <v>-0.25502211780498457</v>
      </c>
      <c r="EY487" s="3">
        <f t="shared" si="544"/>
        <v>0.54997194092287027</v>
      </c>
      <c r="EZ487" s="3">
        <f t="shared" si="545"/>
        <v>0.75224125658143337</v>
      </c>
      <c r="FA487" s="3" t="str">
        <f t="shared" si="546"/>
        <v/>
      </c>
      <c r="FB487" s="3">
        <f t="shared" si="547"/>
        <v>-3.6365491603879594</v>
      </c>
      <c r="FC487" s="3">
        <f t="shared" si="548"/>
        <v>-2.658721497261419</v>
      </c>
      <c r="FD487" s="3">
        <f t="shared" si="549"/>
        <v>-7.8424570277053505</v>
      </c>
      <c r="FE487" s="3" t="str">
        <f t="shared" si="550"/>
        <v/>
      </c>
      <c r="FF487" s="3">
        <f t="shared" si="551"/>
        <v>-0.75224125658143381</v>
      </c>
      <c r="FG487" s="3">
        <f t="shared" si="552"/>
        <v>-0.25502211780498457</v>
      </c>
      <c r="FH487" s="3">
        <f t="shared" si="553"/>
        <v>-2.658721497261419</v>
      </c>
      <c r="FI487" s="4">
        <f t="shared" si="554"/>
        <v>1.1111111111111112</v>
      </c>
      <c r="FJ487" s="4">
        <f t="shared" si="555"/>
        <v>0.25</v>
      </c>
      <c r="FK487" s="4">
        <f t="shared" si="556"/>
        <v>0.94736842105263153</v>
      </c>
      <c r="FL487" s="4">
        <f t="shared" si="557"/>
        <v>1.8157894736842106</v>
      </c>
      <c r="FM487" s="4">
        <f>Tabela13[[#This Row],[V139]]-Tabela13[[#This Row],[V140]]</f>
        <v>-0.86842105263157909</v>
      </c>
      <c r="FN487" s="4">
        <f>Tabela13[[#This Row],[V1]]-Tabela13[[#This Row],[V2]]/2</f>
        <v>0.73611111111111116</v>
      </c>
      <c r="FO487" s="4">
        <f>Tabela13[[#This Row],[V1]]-Tabela13[[#This Row],[V3]]/2</f>
        <v>0.8125</v>
      </c>
      <c r="FP487" s="4">
        <f>Tabela13[[#This Row],[V1]]-Tabela13[[#This Row],[V4]]/2</f>
        <v>0.48611111111111116</v>
      </c>
      <c r="FQ487" s="4">
        <f>Tabela13[[#This Row],[V2]]-Tabela13[[#This Row],[V1]]/2</f>
        <v>0.21527777777777779</v>
      </c>
      <c r="FR487" s="4">
        <f>Tabela13[[#This Row],[V2]]-Tabela13[[#This Row],[V3]]/2</f>
        <v>0.46527777777777779</v>
      </c>
      <c r="FS487" s="4">
        <f>Tabela13[[#This Row],[V2]]-Tabela13[[#This Row],[V4]]/2</f>
        <v>0.13888888888888895</v>
      </c>
      <c r="FT487" s="4">
        <f t="shared" si="558"/>
        <v>0.63455280177650863</v>
      </c>
      <c r="FU487" s="4">
        <f t="shared" si="559"/>
        <v>0.68231655487474807</v>
      </c>
      <c r="FV487" s="4">
        <f t="shared" si="560"/>
        <v>0.45247488956206688</v>
      </c>
      <c r="FW487" s="4">
        <f t="shared" si="561"/>
        <v>0.21204164967626193</v>
      </c>
      <c r="FX487" s="4">
        <f t="shared" si="562"/>
        <v>0.43548604201291369</v>
      </c>
      <c r="FY487" s="4">
        <f t="shared" si="563"/>
        <v>0.13800602365751952</v>
      </c>
      <c r="FZ487" s="4">
        <f t="shared" si="564"/>
        <v>114.21950431977156</v>
      </c>
      <c r="GA487" s="4">
        <f t="shared" si="565"/>
        <v>122.81697987745464</v>
      </c>
      <c r="GB487" s="4">
        <f t="shared" si="566"/>
        <v>81.445480121172039</v>
      </c>
      <c r="GC487" s="4">
        <f t="shared" si="567"/>
        <v>38.167496941727144</v>
      </c>
      <c r="GD487" s="4">
        <f t="shared" si="568"/>
        <v>78.387487562324466</v>
      </c>
      <c r="GE487" s="4">
        <f t="shared" si="569"/>
        <v>24.841084258353511</v>
      </c>
      <c r="GF487" s="4">
        <f>Tabela13[[#This Row],[V1]]-Tabela13[[#This Row],[V2]]/Tabela13[[#This Row],[V2]]</f>
        <v>0.125</v>
      </c>
      <c r="GG487" s="4">
        <f>Tabela13[[#This Row],[V1]]-Tabela13[[#This Row],[V3]]/Tabela13[[#This Row],[V3]]</f>
        <v>0.125</v>
      </c>
      <c r="GH487" s="4">
        <f>Tabela13[[#This Row],[V1]]-Tabela13[[#This Row],[V4]]/Tabela13[[#This Row],[V4]]</f>
        <v>0.125</v>
      </c>
      <c r="GI487" s="4">
        <f>Tabela13[[#This Row],[V2]]-Tabela13[[#This Row],[V1]]/Tabela13[[#This Row],[V1]]</f>
        <v>-0.22222222222222221</v>
      </c>
      <c r="GJ487" s="4">
        <f>Tabela13[[#This Row],[V2]]-Tabela13[[#This Row],[V3]]/Tabela13[[#This Row],[V3]]</f>
        <v>-0.22222222222222221</v>
      </c>
      <c r="GK487" s="4">
        <f>Tabela13[[#This Row],[V2]]-Tabela13[[#This Row],[V4]]/Tabela13[[#This Row],[V4]]</f>
        <v>-0.22222222222222221</v>
      </c>
      <c r="GL487" s="4">
        <f t="shared" si="570"/>
        <v>0.30185043171672316</v>
      </c>
      <c r="GM487" s="4">
        <f t="shared" si="571"/>
        <v>0.95138888888888884</v>
      </c>
      <c r="GN487" s="4">
        <f t="shared" si="572"/>
        <v>0.31727344647597178</v>
      </c>
      <c r="GO487" s="3">
        <f t="shared" si="573"/>
        <v>1</v>
      </c>
      <c r="GP487" s="3">
        <v>100</v>
      </c>
      <c r="GQ487" s="3">
        <f t="shared" si="574"/>
        <v>3</v>
      </c>
      <c r="GR487" s="3">
        <f t="shared" si="575"/>
        <v>300</v>
      </c>
      <c r="GS487" s="34">
        <f>COUNTIF($D$2:D486,Tabela13[[#This Row],[HomeTeam]])</f>
        <v>24</v>
      </c>
      <c r="GT487" s="34">
        <f>COUNTIF($E$2:E486,Tabela13[[#This Row],[AwayTeam]])</f>
        <v>24</v>
      </c>
      <c r="GU487" s="3">
        <f>IFERROR(AVERAGEIFS($AD$2:AD486,$D$2:D486,Tabela13[[#This Row],[HomeTeam]],$GS$2:GS486,"&gt;="&amp;Tabela13[[#This Row],[Contagem_H]]-5),"")</f>
        <v>0.83789497191734141</v>
      </c>
      <c r="GV487" s="3">
        <f>IFERROR(AVERAGEIFS($G$2:G486,$E$2:E486,Tabela13[[#This Row],[AwayTeam]],$GT$2:GT486,"&gt;="&amp;Tabela13[[#This Row],[Contagem_A]]-5),"")</f>
        <v>1.8</v>
      </c>
      <c r="GW487" s="3">
        <f>IFERROR(AVERAGEIFS($GQ$2:GQ486,$D$2:D486,Tabela13[[#This Row],[HomeTeam]],$GS$2:GS486,"&gt;="&amp;Tabela13[[#This Row],[Contagem_H]]-5),"")</f>
        <v>3.9999999999999945E-2</v>
      </c>
    </row>
    <row r="488" spans="1:205" x14ac:dyDescent="0.25">
      <c r="A488" t="s">
        <v>127</v>
      </c>
      <c r="B488" t="s">
        <v>298</v>
      </c>
      <c r="C488" t="s">
        <v>177</v>
      </c>
      <c r="D488" t="s">
        <v>25</v>
      </c>
      <c r="E488" t="s">
        <v>21</v>
      </c>
      <c r="F488" s="3">
        <v>2</v>
      </c>
      <c r="G488" s="3">
        <v>0</v>
      </c>
      <c r="H488" s="3" t="str">
        <f t="shared" si="576"/>
        <v>H</v>
      </c>
      <c r="I488" s="3">
        <v>1.45</v>
      </c>
      <c r="J488" s="3">
        <v>4.75</v>
      </c>
      <c r="K488" s="3">
        <v>6.25</v>
      </c>
      <c r="L488" s="3">
        <v>1.57</v>
      </c>
      <c r="M488" s="3">
        <v>2.38</v>
      </c>
      <c r="N488" s="3">
        <f t="shared" si="505"/>
        <v>2</v>
      </c>
      <c r="O488" s="3">
        <f t="shared" si="506"/>
        <v>3</v>
      </c>
      <c r="P488" s="3">
        <f t="shared" si="507"/>
        <v>0</v>
      </c>
      <c r="Q488" s="3">
        <f t="shared" si="508"/>
        <v>6.0181488203266742E-2</v>
      </c>
      <c r="R488" s="3">
        <f t="shared" si="509"/>
        <v>5.7110742386126456E-2</v>
      </c>
      <c r="S488" s="3">
        <f t="shared" si="510"/>
        <v>1.5372631578947367</v>
      </c>
      <c r="T488" s="3">
        <f t="shared" si="511"/>
        <v>5.0358620689655167</v>
      </c>
      <c r="U488" s="3">
        <f t="shared" si="512"/>
        <v>6.626134301270417</v>
      </c>
      <c r="V488" s="3">
        <f t="shared" si="513"/>
        <v>1.6644849364791288</v>
      </c>
      <c r="W488" s="3">
        <f t="shared" si="514"/>
        <v>2.5232319419237745</v>
      </c>
      <c r="X488" s="4">
        <f t="shared" si="515"/>
        <v>0.68965517241379315</v>
      </c>
      <c r="Y488" s="4">
        <f t="shared" si="516"/>
        <v>0.21052631578947367</v>
      </c>
      <c r="Z488" s="4">
        <f t="shared" si="517"/>
        <v>0.16</v>
      </c>
      <c r="AA488" s="4">
        <f t="shared" si="518"/>
        <v>0.63694267515923564</v>
      </c>
      <c r="AB488" s="4">
        <f t="shared" si="519"/>
        <v>0.42016806722689076</v>
      </c>
      <c r="AC488" s="4">
        <f t="shared" si="520"/>
        <v>1.3448275862068966</v>
      </c>
      <c r="AD488" s="4">
        <f t="shared" si="521"/>
        <v>0.08</v>
      </c>
      <c r="AE488" s="4">
        <f t="shared" si="522"/>
        <v>0.34482758620689657</v>
      </c>
      <c r="AF488" s="4">
        <f t="shared" si="523"/>
        <v>1.08</v>
      </c>
      <c r="AG488" s="4">
        <f>IFERROR(AVERAGE(Tabela13[[#This Row],[V1]],Tabela13[[#This Row],[V2]]),"")</f>
        <v>0.71241379310344832</v>
      </c>
      <c r="AH488" s="4">
        <f>IFERROR(AVERAGE(Tabela13[[#This Row],[V1]],Tabela13[[#This Row],[V3]]),"")</f>
        <v>0.84482758620689657</v>
      </c>
      <c r="AI488" s="4">
        <f>IFERROR(AVERAGE(Tabela13[[#This Row],[V1]],Tabela13[[#This Row],[V4]]),"")</f>
        <v>1.2124137931034484</v>
      </c>
      <c r="AJ488" s="4">
        <f>IFERROR(AVERAGE(Tabela13[[#This Row],[V2]],Tabela13[[#This Row],[V1]]),"")</f>
        <v>0.71241379310344832</v>
      </c>
      <c r="AK488" s="4">
        <f>IFERROR(AVERAGE(Tabela13[[#This Row],[V2]],Tabela13[[#This Row],[V3]]),"")</f>
        <v>0.2124137931034483</v>
      </c>
      <c r="AL488" s="4">
        <f>IFERROR(AVERAGE(Tabela13[[#This Row],[V2]],Tabela13[[#This Row],[V4]]),"")</f>
        <v>0.58000000000000007</v>
      </c>
      <c r="AM488" s="4">
        <f>IFERROR(AVERAGE(Tabela13[[#This Row],[V3]],Tabela13[[#This Row],[V1]]),"")</f>
        <v>0.84482758620689657</v>
      </c>
      <c r="AN488" s="4">
        <f>IFERROR(AVERAGE(Tabela13[[#This Row],[V3]],Tabela13[[#This Row],[V2]]),"")</f>
        <v>0.2124137931034483</v>
      </c>
      <c r="AO488" s="4">
        <f>IFERROR(AVERAGE(Tabela13[[#This Row],[V3]],Tabela13[[#This Row],[V4]]),"")</f>
        <v>0.71241379310344832</v>
      </c>
      <c r="AP488" s="4">
        <f>IFERROR(AVERAGE(Tabela13[[#This Row],[V4]],Tabela13[[#This Row],[V1]]),"")</f>
        <v>1.2124137931034484</v>
      </c>
      <c r="AQ488" s="4">
        <f>IFERROR(AVERAGE(Tabela13[[#This Row],[V4]],Tabela13[[#This Row],[V2]]),"")</f>
        <v>0.58000000000000007</v>
      </c>
      <c r="AR488" s="4">
        <f>IFERROR(AVERAGE(Tabela13[[#This Row],[V4]],Tabela13[[#This Row],[V3]]),"")</f>
        <v>0.71241379310344832</v>
      </c>
      <c r="AS488" s="4">
        <f>_xlfn.STDEV.S(Tabela13[[#This Row],[V1]:[V2]])</f>
        <v>0.89436816323870905</v>
      </c>
      <c r="AT488" s="4">
        <f>_xlfn.STDEV.S(Tabela13[[#This Row],[V1]],Tabela13[[#This Row],[V3]])</f>
        <v>0.70710678118654757</v>
      </c>
      <c r="AU488" s="4">
        <f>_xlfn.STDEV.S(Tabela13[[#This Row],[V1]],Tabela13[[#This Row],[V4]])</f>
        <v>0.18726138205216114</v>
      </c>
      <c r="AV488" s="4">
        <f>_xlfn.STDEV.S(Tabela13[[#This Row],[V2]],Tabela13[[#This Row],[V1]])</f>
        <v>0.89436816323870905</v>
      </c>
      <c r="AW488" s="4">
        <f>_xlfn.STDEV.S(Tabela13[[#This Row],[V2]],Tabela13[[#This Row],[V3]])</f>
        <v>0.18726138205216153</v>
      </c>
      <c r="AX488" s="4">
        <f>_xlfn.STDEV.S(Tabela13[[#This Row],[V42]],Tabela13[[#This Row],[V44]])</f>
        <v>1.6014749444252567</v>
      </c>
      <c r="AY488" s="4">
        <f>_xlfn.STDEV.S(Tabela13[[#This Row],[V3]],Tabela13[[#This Row],[V1]])</f>
        <v>0.70710678118654757</v>
      </c>
      <c r="AZ488" s="4">
        <f>_xlfn.STDEV.S(Tabela13[[#This Row],[V3]],Tabela13[[#This Row],[V2]])</f>
        <v>0.18726138205216153</v>
      </c>
      <c r="BA488" s="4">
        <f>_xlfn.STDEV.S(Tabela13[[#This Row],[V3]],Tabela13[[#This Row],[V4]])</f>
        <v>0.5198453991343861</v>
      </c>
      <c r="BB488" s="4">
        <f>_xlfn.STDEV.S(Tabela13[[#This Row],[V4]],Tabela13[[#This Row],[V1]])</f>
        <v>0.18726138205216114</v>
      </c>
      <c r="BC488" s="4">
        <f>_xlfn.STDEV.S(Tabela13[[#This Row],[V4]],Tabela13[[#This Row],[V2]])</f>
        <v>0.70710678118654746</v>
      </c>
      <c r="BD488" s="4">
        <f>_xlfn.STDEV.S(Tabela13[[#This Row],[V4]],Tabela13[[#This Row],[V3]])</f>
        <v>0.5198453991343861</v>
      </c>
      <c r="BE488" s="4">
        <f>Tabela13[[#This Row],[V17]]/Tabela13[[#This Row],[V5]]</f>
        <v>1.2554054566274231</v>
      </c>
      <c r="BF488" s="4">
        <f>Tabela13[[#This Row],[V18]]/Tabela13[[#This Row],[V6]]</f>
        <v>0.83698353691468896</v>
      </c>
      <c r="BG488" s="4">
        <f>Tabela13[[#This Row],[V19]]/Tabela13[[#This Row],[V7]]</f>
        <v>0.15445335834791446</v>
      </c>
      <c r="BH488" s="4">
        <f>Tabela13[[#This Row],[V20]]/Tabela13[[#This Row],[V8]]</f>
        <v>1.2554054566274231</v>
      </c>
      <c r="BI488" s="4">
        <f>Tabela13[[#This Row],[V21]]/Tabela13[[#This Row],[V9]]</f>
        <v>0.88158767524556558</v>
      </c>
      <c r="BJ488" s="4">
        <f>Tabela13[[#This Row],[V22]]/Tabela13[[#This Row],[V10]]</f>
        <v>2.7611636972849252</v>
      </c>
      <c r="BK488" s="4">
        <f>Tabela13[[#This Row],[V23]]/Tabela13[[#This Row],[V11]]</f>
        <v>0.83698353691468896</v>
      </c>
      <c r="BL488" s="4">
        <f>Tabela13[[#This Row],[V24]]/Tabela13[[#This Row],[V12]]</f>
        <v>0.88158767524556558</v>
      </c>
      <c r="BM488" s="4">
        <f>Tabela13[[#This Row],[V25]]/Tabela13[[#This Row],[V13]]</f>
        <v>0.72969586519347507</v>
      </c>
      <c r="BN488" s="4">
        <f>Tabela13[[#This Row],[V26]]/Tabela13[[#This Row],[V14]]</f>
        <v>0.15445335834791446</v>
      </c>
      <c r="BO488" s="4">
        <f>Tabela13[[#This Row],[V27]]/Tabela13[[#This Row],[V15]]</f>
        <v>1.2191496227354266</v>
      </c>
      <c r="BP488" s="4">
        <f>Tabela13[[#This Row],[V28]]/Tabela13[[#This Row],[V16]]</f>
        <v>0.72969586519347507</v>
      </c>
      <c r="BQ488" s="4">
        <f>Tabela13[[#This Row],[V1]]-Tabela13[[#This Row],[V2]]</f>
        <v>1.2648275862068965</v>
      </c>
      <c r="BR488" s="4">
        <f>Tabela13[[#This Row],[V1]]-Tabela13[[#This Row],[V3]]</f>
        <v>1</v>
      </c>
      <c r="BS488" s="4">
        <f>Tabela13[[#This Row],[V1]]-Tabela13[[#This Row],[V4]]</f>
        <v>0.2648275862068965</v>
      </c>
      <c r="BT488" s="4">
        <f>Tabela13[[#This Row],[V2]]-Tabela13[[#This Row],[V1]]</f>
        <v>-1.2648275862068965</v>
      </c>
      <c r="BU488" s="4">
        <f>Tabela13[[#This Row],[V2]]-Tabela13[[#This Row],[V3]]</f>
        <v>-0.26482758620689656</v>
      </c>
      <c r="BV488" s="4">
        <f>Tabela13[[#This Row],[V2]]-Tabela13[[#This Row],[V4]]</f>
        <v>-1</v>
      </c>
      <c r="BW488" s="4">
        <f>AVERAGE(Tabela13[[#This Row],[V41]],Tabela13[[#This Row],[V42]])</f>
        <v>1.1324137931034484</v>
      </c>
      <c r="BX488" s="4">
        <f>AVERAGE(Tabela13[[#This Row],[V41]],Tabela13[[#This Row],[V43]])</f>
        <v>0.7648275862068965</v>
      </c>
      <c r="BY488" s="4">
        <f>AVERAGE(Tabela13[[#This Row],[V41]],Tabela13[[#This Row],[V44]])</f>
        <v>0</v>
      </c>
      <c r="BZ488" s="4">
        <f>AVERAGE(Tabela13[[#This Row],[V41]],Tabela13[[#This Row],[V45]])</f>
        <v>0.5</v>
      </c>
      <c r="CA488" s="4">
        <f>AVERAGE(Tabela13[[#This Row],[V41]],Tabela13[[#This Row],[V46]])</f>
        <v>0.13241379310344825</v>
      </c>
      <c r="CB488" s="4">
        <f>AVERAGE(Tabela13[[#This Row],[V42]],Tabela13[[#This Row],[V41]])</f>
        <v>1.1324137931034484</v>
      </c>
      <c r="CC488" s="4">
        <f>AVERAGE(Tabela13[[#This Row],[V42]],Tabela13[[#This Row],[V43]])</f>
        <v>0.63241379310344825</v>
      </c>
      <c r="CD488" s="4">
        <f>AVERAGE(Tabela13[[#This Row],[V42]],Tabela13[[#This Row],[V44]])</f>
        <v>-0.13241379310344825</v>
      </c>
      <c r="CE488" s="4">
        <f>AVERAGE(Tabela13[[#This Row],[V42]],Tabela13[[#This Row],[V45]])</f>
        <v>0.36758620689655175</v>
      </c>
      <c r="CF488" s="4">
        <f>AVERAGE(Tabela13[[#This Row],[V42]],Tabela13[[#This Row],[V46]])</f>
        <v>0</v>
      </c>
      <c r="CG488" s="4">
        <f>AVERAGE(Tabela13[[#This Row],[V43]],Tabela13[[#This Row],[V41]])</f>
        <v>0.7648275862068965</v>
      </c>
      <c r="CH488" s="4">
        <f>AVERAGE(Tabela13[[#This Row],[V43]],Tabela13[[#This Row],[V42]])</f>
        <v>0.63241379310344825</v>
      </c>
      <c r="CI488" s="4">
        <f>AVERAGE(Tabela13[[#This Row],[V43]],Tabela13[[#This Row],[V44]])</f>
        <v>-0.5</v>
      </c>
      <c r="CJ488" s="4">
        <f>AVERAGE(Tabela13[[#This Row],[V43]],Tabela13[[#This Row],[V45]])</f>
        <v>0</v>
      </c>
      <c r="CK488" s="4">
        <f>AVERAGE(Tabela13[[#This Row],[V43]],Tabela13[[#This Row],[V46]])</f>
        <v>-0.36758620689655175</v>
      </c>
      <c r="CL488" s="4">
        <f>AVERAGE(Tabela13[[#This Row],[V44]],Tabela13[[#This Row],[V41]])</f>
        <v>0</v>
      </c>
      <c r="CM488" s="4">
        <f>AVERAGE(Tabela13[[#This Row],[V44]],Tabela13[[#This Row],[V42]])</f>
        <v>-0.13241379310344825</v>
      </c>
      <c r="CN488" s="4">
        <f>AVERAGE(Tabela13[[#This Row],[V44]],Tabela13[[#This Row],[V43]])</f>
        <v>-0.5</v>
      </c>
      <c r="CO488" s="4">
        <f>AVERAGE(Tabela13[[#This Row],[V44]],Tabela13[[#This Row],[V45]])</f>
        <v>-0.7648275862068965</v>
      </c>
      <c r="CP488" s="4">
        <f>AVERAGE(Tabela13[[#This Row],[V44]],Tabela13[[#This Row],[V46]])</f>
        <v>-1.1324137931034484</v>
      </c>
      <c r="CQ488" s="4">
        <f>AVERAGE(Tabela13[[#This Row],[V45]],Tabela13[[#This Row],[V41]])</f>
        <v>0.5</v>
      </c>
      <c r="CR488" s="4">
        <f>AVERAGE(Tabela13[[#This Row],[V45]],Tabela13[[#This Row],[V42]])</f>
        <v>0.36758620689655175</v>
      </c>
      <c r="CS488" s="4">
        <f>AVERAGE(Tabela13[[#This Row],[V45]],Tabela13[[#This Row],[V43]])</f>
        <v>0</v>
      </c>
      <c r="CT488" s="4">
        <f>AVERAGE(Tabela13[[#This Row],[V45]],Tabela13[[#This Row],[V44]])</f>
        <v>-0.7648275862068965</v>
      </c>
      <c r="CU488" s="4">
        <f>AVERAGE(Tabela13[[#This Row],[V45]],Tabela13[[#This Row],[V46]])</f>
        <v>-0.63241379310344825</v>
      </c>
      <c r="CV488" s="4">
        <f>AVERAGE(Tabela13[[#This Row],[V46]],Tabela13[[#This Row],[V41]])</f>
        <v>0.13241379310344825</v>
      </c>
      <c r="CW488" s="4">
        <f>AVERAGE(Tabela13[[#This Row],[V46]],Tabela13[[#This Row],[V42]])</f>
        <v>0</v>
      </c>
      <c r="CX488" s="4">
        <f>AVERAGE(Tabela13[[#This Row],[V46]],Tabela13[[#This Row],[V43]])</f>
        <v>-0.36758620689655175</v>
      </c>
      <c r="CY488" s="4">
        <f>AVERAGE(Tabela13[[#This Row],[V46]],Tabela13[[#This Row],[V44]])</f>
        <v>-1.1324137931034484</v>
      </c>
      <c r="CZ488" s="4">
        <f>AVERAGE(Tabela13[[#This Row],[V46]],Tabela13[[#This Row],[V45]])</f>
        <v>-0.63241379310344825</v>
      </c>
      <c r="DA488" s="3">
        <f>_xlfn.STDEV.S(Tabela13[[#This Row],[V41]],Tabela13[[#This Row],[V42]])</f>
        <v>0.18726138205216114</v>
      </c>
      <c r="DB488" s="3">
        <f>_xlfn.STDEV.S(Tabela13[[#This Row],[V41]],Tabela13[[#This Row],[V43]])</f>
        <v>0.70710678118654757</v>
      </c>
      <c r="DC488" s="3">
        <f>_xlfn.STDEV.S(Tabela13[[#This Row],[V41]],Tabela13[[#This Row],[V44]])</f>
        <v>1.7887363264774181</v>
      </c>
      <c r="DD488" s="3">
        <f>_xlfn.STDEV.S(Tabela13[[#This Row],[V41]],Tabela13[[#This Row],[V45]])</f>
        <v>1.0816295452908704</v>
      </c>
      <c r="DE488" s="3">
        <f>_xlfn.STDEV.S(Tabela13[[#This Row],[V41]],Tabela13[[#This Row],[V46]])</f>
        <v>1.6014749444252567</v>
      </c>
      <c r="DF488" s="3">
        <f>_xlfn.STDEV.S(Tabela13[[#This Row],[V42]],Tabela13[[#This Row],[V41]])</f>
        <v>0.18726138205216114</v>
      </c>
      <c r="DG488" s="3">
        <f>_xlfn.STDEV.S(Tabela13[[#This Row],[V42]],Tabela13[[#This Row],[V43]])</f>
        <v>0.51984539913438599</v>
      </c>
      <c r="DH488" s="3">
        <f>_xlfn.STDEV.S(Tabela13[[#This Row],[V42]],Tabela13[[#This Row],[V44]])</f>
        <v>1.6014749444252567</v>
      </c>
      <c r="DI488" s="3">
        <f>_xlfn.STDEV.S(Tabela13[[#This Row],[V42]],Tabela13[[#This Row],[V45]])</f>
        <v>0.89436816323870905</v>
      </c>
      <c r="DJ488" s="3">
        <f>_xlfn.STDEV.S(Tabela13[[#This Row],[V42]],Tabela13[[#This Row],[V46]])</f>
        <v>1.4142135623730951</v>
      </c>
      <c r="DK488" s="3">
        <f>_xlfn.STDEV.S(Tabela13[[#This Row],[V43]],Tabela13[[#This Row],[V41]])</f>
        <v>0.70710678118654757</v>
      </c>
      <c r="DL488" s="3">
        <f>_xlfn.STDEV.S(Tabela13[[#This Row],[V43]],Tabela13[[#This Row],[V42]])</f>
        <v>0.51984539913438599</v>
      </c>
      <c r="DM488" s="3">
        <f>_xlfn.STDEV.S(Tabela13[[#This Row],[V43]],Tabela13[[#This Row],[V44]])</f>
        <v>1.0816295452908704</v>
      </c>
      <c r="DN488" s="3">
        <f>_xlfn.STDEV.S(Tabela13[[#This Row],[V43]],Tabela13[[#This Row],[V45]])</f>
        <v>0.37452276410432306</v>
      </c>
      <c r="DO488" s="3">
        <f>_xlfn.STDEV.S(Tabela13[[#This Row],[V43]],Tabela13[[#This Row],[V46]])</f>
        <v>0.89436816323870905</v>
      </c>
      <c r="DP488" s="3">
        <f>_xlfn.STDEV.S(Tabela13[[#This Row],[V44]],Tabela13[[#This Row],[V41]])</f>
        <v>1.7887363264774181</v>
      </c>
      <c r="DQ488" s="3">
        <f>_xlfn.STDEV.S(Tabela13[[#This Row],[V44]],Tabela13[[#This Row],[V42]])</f>
        <v>1.6014749444252567</v>
      </c>
      <c r="DR488" s="3">
        <f>_xlfn.STDEV.S(Tabela13[[#This Row],[V44]],Tabela13[[#This Row],[V43]])</f>
        <v>1.0816295452908704</v>
      </c>
      <c r="DS488" s="3">
        <f>_xlfn.STDEV.S(Tabela13[[#This Row],[V44]],Tabela13[[#This Row],[V45]])</f>
        <v>0.70710678118654757</v>
      </c>
      <c r="DT488" s="3">
        <f>_xlfn.STDEV.S(Tabela13[[#This Row],[V44]],Tabela13[[#This Row],[V46]])</f>
        <v>0.18726138205216114</v>
      </c>
      <c r="DU488" s="3">
        <f>_xlfn.STDEV.S(Tabela13[[#This Row],[V45]],Tabela13[[#This Row],[V41]])</f>
        <v>1.0816295452908704</v>
      </c>
      <c r="DV488" s="3">
        <f>_xlfn.STDEV.S(Tabela13[[#This Row],[V45]],Tabela13[[#This Row],[V42]])</f>
        <v>0.89436816323870905</v>
      </c>
      <c r="DW488" s="3">
        <f>_xlfn.STDEV.S(Tabela13[[#This Row],[V45]],Tabela13[[#This Row],[V43]])</f>
        <v>0.37452276410432306</v>
      </c>
      <c r="DX488" s="3">
        <f>_xlfn.STDEV.S(Tabela13[[#This Row],[V45]],Tabela13[[#This Row],[V44]])</f>
        <v>0.70710678118654757</v>
      </c>
      <c r="DY488" s="3">
        <f>_xlfn.STDEV.S(Tabela13[[#This Row],[V45]],Tabela13[[#This Row],[V46]])</f>
        <v>0.51984539913438599</v>
      </c>
      <c r="DZ488" s="3">
        <f>_xlfn.STDEV.S(Tabela13[[#This Row],[V46]],Tabela13[[#This Row],[V41]])</f>
        <v>1.6014749444252567</v>
      </c>
      <c r="EA488" s="3">
        <f>_xlfn.STDEV.S(Tabela13[[#This Row],[V46]],Tabela13[[#This Row],[V42]])</f>
        <v>1.4142135623730951</v>
      </c>
      <c r="EB488" s="3">
        <f>_xlfn.STDEV.S(Tabela13[[#This Row],[V46]],Tabela13[[#This Row],[V43]])</f>
        <v>0.89436816323870905</v>
      </c>
      <c r="EC488" s="3">
        <f>_xlfn.STDEV.S(Tabela13[[#This Row],[V46]],Tabela13[[#This Row],[V44]])</f>
        <v>0.18726138205216114</v>
      </c>
      <c r="ED488" s="3">
        <f>_xlfn.STDEV.S(Tabela13[[#This Row],[V46]],Tabela13[[#This Row],[V45]])</f>
        <v>0.51984539913438599</v>
      </c>
      <c r="EE488" s="3">
        <f t="shared" si="524"/>
        <v>0.16536480144679272</v>
      </c>
      <c r="EF488" s="3">
        <f t="shared" si="525"/>
        <v>0.92453095826915599</v>
      </c>
      <c r="EG488" s="3" t="str">
        <f t="shared" si="526"/>
        <v/>
      </c>
      <c r="EH488" s="3">
        <f t="shared" si="527"/>
        <v>2.1632590905817408</v>
      </c>
      <c r="EI488" s="3">
        <f t="shared" si="528"/>
        <v>12.09447223654491</v>
      </c>
      <c r="EJ488" s="3">
        <f t="shared" si="529"/>
        <v>0.16536480144679272</v>
      </c>
      <c r="EK488" s="3">
        <f t="shared" si="530"/>
        <v>0.82200199426920362</v>
      </c>
      <c r="EL488" s="3">
        <f t="shared" si="531"/>
        <v>-12.09447223654491</v>
      </c>
      <c r="EM488" s="3">
        <f t="shared" si="532"/>
        <v>2.4330841213811034</v>
      </c>
      <c r="EN488" s="3" t="str">
        <f t="shared" si="533"/>
        <v/>
      </c>
      <c r="EO488" s="3">
        <f t="shared" si="534"/>
        <v>0.92453095826915599</v>
      </c>
      <c r="EP488" s="3">
        <f t="shared" si="535"/>
        <v>0.82200199426920362</v>
      </c>
      <c r="EQ488" s="3">
        <f t="shared" si="536"/>
        <v>-2.1632590905817408</v>
      </c>
      <c r="ER488" s="3" t="str">
        <f t="shared" si="537"/>
        <v/>
      </c>
      <c r="ES488" s="3" t="str">
        <f t="shared" si="538"/>
        <v/>
      </c>
      <c r="ET488" s="3" t="str">
        <f t="shared" si="539"/>
        <v/>
      </c>
      <c r="EU488" s="3" t="str">
        <f t="shared" si="540"/>
        <v/>
      </c>
      <c r="EV488" s="3">
        <f t="shared" si="541"/>
        <v>-2.1632590905817408</v>
      </c>
      <c r="EW488" s="3">
        <f t="shared" si="542"/>
        <v>-0.92453095826915599</v>
      </c>
      <c r="EX488" s="3">
        <f t="shared" si="543"/>
        <v>-0.16536480144679272</v>
      </c>
      <c r="EY488" s="3">
        <f t="shared" si="544"/>
        <v>2.1632590905817408</v>
      </c>
      <c r="EZ488" s="3">
        <f t="shared" si="545"/>
        <v>2.4330841213811034</v>
      </c>
      <c r="FA488" s="3" t="str">
        <f t="shared" si="546"/>
        <v/>
      </c>
      <c r="FB488" s="3">
        <f t="shared" si="547"/>
        <v>-0.92453095826915599</v>
      </c>
      <c r="FC488" s="3">
        <f t="shared" si="548"/>
        <v>-0.82200199426920362</v>
      </c>
      <c r="FD488" s="3">
        <f t="shared" si="549"/>
        <v>12.09447223654491</v>
      </c>
      <c r="FE488" s="3" t="str">
        <f t="shared" si="550"/>
        <v/>
      </c>
      <c r="FF488" s="3">
        <f t="shared" si="551"/>
        <v>-2.4330841213811034</v>
      </c>
      <c r="FG488" s="3">
        <f t="shared" si="552"/>
        <v>-0.16536480144679272</v>
      </c>
      <c r="FH488" s="3">
        <f t="shared" si="553"/>
        <v>-0.82200199426920362</v>
      </c>
      <c r="FI488" s="4">
        <f t="shared" si="554"/>
        <v>0.32</v>
      </c>
      <c r="FJ488" s="4">
        <f t="shared" si="555"/>
        <v>0</v>
      </c>
      <c r="FK488" s="4">
        <f t="shared" si="556"/>
        <v>2.1500958641468095</v>
      </c>
      <c r="FL488" s="4">
        <f t="shared" si="557"/>
        <v>0.65132840317721175</v>
      </c>
      <c r="FM488" s="4">
        <f>Tabela13[[#This Row],[V139]]-Tabela13[[#This Row],[V140]]</f>
        <v>1.4987674609695978</v>
      </c>
      <c r="FN488" s="4">
        <f>Tabela13[[#This Row],[V1]]-Tabela13[[#This Row],[V2]]/2</f>
        <v>1.3048275862068965</v>
      </c>
      <c r="FO488" s="4">
        <f>Tabela13[[#This Row],[V1]]-Tabela13[[#This Row],[V3]]/2</f>
        <v>1.1724137931034484</v>
      </c>
      <c r="FP488" s="4">
        <f>Tabela13[[#This Row],[V1]]-Tabela13[[#This Row],[V4]]/2</f>
        <v>0.80482758620689654</v>
      </c>
      <c r="FQ488" s="4">
        <f>Tabela13[[#This Row],[V2]]-Tabela13[[#This Row],[V1]]/2</f>
        <v>-0.59241379310344833</v>
      </c>
      <c r="FR488" s="4">
        <f>Tabela13[[#This Row],[V2]]-Tabela13[[#This Row],[V3]]/2</f>
        <v>-9.2413793103448286E-2</v>
      </c>
      <c r="FS488" s="4">
        <f>Tabela13[[#This Row],[V2]]-Tabela13[[#This Row],[V4]]/2</f>
        <v>-0.46</v>
      </c>
      <c r="FT488" s="4">
        <f t="shared" si="558"/>
        <v>0.91689116313774255</v>
      </c>
      <c r="FU488" s="4">
        <f t="shared" si="559"/>
        <v>0.86459723436689984</v>
      </c>
      <c r="FV488" s="4">
        <f t="shared" si="560"/>
        <v>0.67767766813246522</v>
      </c>
      <c r="FW488" s="4">
        <f t="shared" si="561"/>
        <v>-0.53482273363486699</v>
      </c>
      <c r="FX488" s="4">
        <f t="shared" si="562"/>
        <v>-9.2152052221109823E-2</v>
      </c>
      <c r="FY488" s="4">
        <f t="shared" si="563"/>
        <v>-0.43113874071878222</v>
      </c>
      <c r="FZ488" s="4">
        <f t="shared" si="564"/>
        <v>165.04040936479365</v>
      </c>
      <c r="GA488" s="4">
        <f t="shared" si="565"/>
        <v>155.62750218604197</v>
      </c>
      <c r="GB488" s="4">
        <f t="shared" si="566"/>
        <v>121.98198026384375</v>
      </c>
      <c r="GC488" s="4">
        <f t="shared" si="567"/>
        <v>-96.268092054276053</v>
      </c>
      <c r="GD488" s="4">
        <f t="shared" si="568"/>
        <v>-16.587369399799769</v>
      </c>
      <c r="GE488" s="4">
        <f t="shared" si="569"/>
        <v>-77.604973329380798</v>
      </c>
      <c r="GF488" s="4">
        <f>Tabela13[[#This Row],[V1]]-Tabela13[[#This Row],[V2]]/Tabela13[[#This Row],[V2]]</f>
        <v>0.34482758620689657</v>
      </c>
      <c r="GG488" s="4">
        <f>Tabela13[[#This Row],[V1]]-Tabela13[[#This Row],[V3]]/Tabela13[[#This Row],[V3]]</f>
        <v>0.34482758620689657</v>
      </c>
      <c r="GH488" s="4">
        <f>Tabela13[[#This Row],[V1]]-Tabela13[[#This Row],[V4]]/Tabela13[[#This Row],[V4]]</f>
        <v>0.34482758620689657</v>
      </c>
      <c r="GI488" s="4">
        <f>Tabela13[[#This Row],[V2]]-Tabela13[[#This Row],[V1]]/Tabela13[[#This Row],[V1]]</f>
        <v>-0.92</v>
      </c>
      <c r="GJ488" s="4">
        <f>Tabela13[[#This Row],[V2]]-Tabela13[[#This Row],[V3]]/Tabela13[[#This Row],[V3]]</f>
        <v>-0.92</v>
      </c>
      <c r="GK488" s="4">
        <f>Tabela13[[#This Row],[V2]]-Tabela13[[#This Row],[V4]]/Tabela13[[#This Row],[V4]]</f>
        <v>-0.92</v>
      </c>
      <c r="GL488" s="4">
        <f t="shared" si="570"/>
        <v>0.59725305926833938</v>
      </c>
      <c r="GM488" s="4">
        <f t="shared" si="571"/>
        <v>0.71241379310344832</v>
      </c>
      <c r="GN488" s="4">
        <f t="shared" si="572"/>
        <v>0.83835134166417424</v>
      </c>
      <c r="GO488" s="3">
        <f t="shared" si="573"/>
        <v>1</v>
      </c>
      <c r="GP488" s="3">
        <v>100</v>
      </c>
      <c r="GQ488" s="3">
        <f t="shared" si="574"/>
        <v>0.44999999999999996</v>
      </c>
      <c r="GR488" s="3">
        <f t="shared" si="575"/>
        <v>44.999999999999993</v>
      </c>
      <c r="GS488" s="34">
        <f>COUNTIF($D$2:D487,Tabela13[[#This Row],[HomeTeam]])</f>
        <v>24</v>
      </c>
      <c r="GT488" s="34">
        <f>COUNTIF($E$2:E487,Tabela13[[#This Row],[AwayTeam]])</f>
        <v>24</v>
      </c>
      <c r="GU488" s="3">
        <f>IFERROR(AVERAGEIFS($AD$2:AD487,$D$2:D487,Tabela13[[#This Row],[HomeTeam]],$GS$2:GS487,"&gt;="&amp;Tabela13[[#This Row],[Contagem_H]]-5),"")</f>
        <v>0.36392607392607396</v>
      </c>
      <c r="GV488" s="3">
        <f>IFERROR(AVERAGEIFS($G$2:G487,$E$2:E487,Tabela13[[#This Row],[AwayTeam]],$GT$2:GT487,"&gt;="&amp;Tabela13[[#This Row],[Contagem_A]]-5),"")</f>
        <v>2</v>
      </c>
      <c r="GW488" s="3">
        <f>IFERROR(AVERAGEIFS($GQ$2:GQ487,$D$2:D487,Tabela13[[#This Row],[HomeTeam]],$GS$2:GS487,"&gt;="&amp;Tabela13[[#This Row],[Contagem_H]]-5),"")</f>
        <v>9.6000000000000002E-2</v>
      </c>
    </row>
    <row r="489" spans="1:205" x14ac:dyDescent="0.25">
      <c r="A489" t="s">
        <v>127</v>
      </c>
      <c r="B489" t="s">
        <v>299</v>
      </c>
      <c r="C489" t="s">
        <v>134</v>
      </c>
      <c r="D489" t="s">
        <v>141</v>
      </c>
      <c r="E489" t="s">
        <v>27</v>
      </c>
      <c r="F489" s="3">
        <v>3</v>
      </c>
      <c r="G489" s="3">
        <v>0</v>
      </c>
      <c r="H489" s="3" t="str">
        <f t="shared" si="576"/>
        <v>H</v>
      </c>
      <c r="I489" s="3">
        <v>1.33</v>
      </c>
      <c r="J489" s="3">
        <v>5.75</v>
      </c>
      <c r="K489" s="3">
        <v>8</v>
      </c>
      <c r="L489" s="3">
        <v>1.5</v>
      </c>
      <c r="M489" s="3">
        <v>2.63</v>
      </c>
      <c r="N489" s="3">
        <f t="shared" si="505"/>
        <v>3</v>
      </c>
      <c r="O489" s="3">
        <f t="shared" si="506"/>
        <v>3</v>
      </c>
      <c r="P489" s="3">
        <f t="shared" si="507"/>
        <v>0</v>
      </c>
      <c r="Q489" s="3">
        <f t="shared" si="508"/>
        <v>5.0792742726381235E-2</v>
      </c>
      <c r="R489" s="3">
        <f t="shared" si="509"/>
        <v>4.6894803548795938E-2</v>
      </c>
      <c r="S489" s="3">
        <f t="shared" si="510"/>
        <v>1.397554347826087</v>
      </c>
      <c r="T489" s="3">
        <f t="shared" si="511"/>
        <v>6.0420582706766925</v>
      </c>
      <c r="U489" s="3">
        <f t="shared" si="512"/>
        <v>8.4063419418110499</v>
      </c>
      <c r="V489" s="3">
        <f t="shared" si="513"/>
        <v>1.5761891140895719</v>
      </c>
      <c r="W489" s="3">
        <f t="shared" si="514"/>
        <v>2.7635849133703827</v>
      </c>
      <c r="X489" s="4">
        <f t="shared" si="515"/>
        <v>0.75187969924812026</v>
      </c>
      <c r="Y489" s="4">
        <f t="shared" si="516"/>
        <v>0.17391304347826086</v>
      </c>
      <c r="Z489" s="4">
        <f t="shared" si="517"/>
        <v>0.125</v>
      </c>
      <c r="AA489" s="4">
        <f t="shared" si="518"/>
        <v>0.66666666666666663</v>
      </c>
      <c r="AB489" s="4">
        <f t="shared" si="519"/>
        <v>0.38022813688212931</v>
      </c>
      <c r="AC489" s="4">
        <f t="shared" si="520"/>
        <v>1.8759398496240602</v>
      </c>
      <c r="AD489" s="4">
        <f t="shared" si="521"/>
        <v>6.25E-2</v>
      </c>
      <c r="AE489" s="4">
        <f t="shared" si="522"/>
        <v>0.37593984962406013</v>
      </c>
      <c r="AF489" s="4">
        <f t="shared" si="523"/>
        <v>1.5625</v>
      </c>
      <c r="AG489" s="4">
        <f>IFERROR(AVERAGE(Tabela13[[#This Row],[V1]],Tabela13[[#This Row],[V2]]),"")</f>
        <v>0.96921992481203012</v>
      </c>
      <c r="AH489" s="4">
        <f>IFERROR(AVERAGE(Tabela13[[#This Row],[V1]],Tabela13[[#This Row],[V3]]),"")</f>
        <v>1.1259398496240602</v>
      </c>
      <c r="AI489" s="4">
        <f>IFERROR(AVERAGE(Tabela13[[#This Row],[V1]],Tabela13[[#This Row],[V4]]),"")</f>
        <v>1.7192199248120301</v>
      </c>
      <c r="AJ489" s="4">
        <f>IFERROR(AVERAGE(Tabela13[[#This Row],[V2]],Tabela13[[#This Row],[V1]]),"")</f>
        <v>0.96921992481203012</v>
      </c>
      <c r="AK489" s="4">
        <f>IFERROR(AVERAGE(Tabela13[[#This Row],[V2]],Tabela13[[#This Row],[V3]]),"")</f>
        <v>0.21921992481203006</v>
      </c>
      <c r="AL489" s="4">
        <f>IFERROR(AVERAGE(Tabela13[[#This Row],[V2]],Tabela13[[#This Row],[V4]]),"")</f>
        <v>0.8125</v>
      </c>
      <c r="AM489" s="4">
        <f>IFERROR(AVERAGE(Tabela13[[#This Row],[V3]],Tabela13[[#This Row],[V1]]),"")</f>
        <v>1.1259398496240602</v>
      </c>
      <c r="AN489" s="4">
        <f>IFERROR(AVERAGE(Tabela13[[#This Row],[V3]],Tabela13[[#This Row],[V2]]),"")</f>
        <v>0.21921992481203006</v>
      </c>
      <c r="AO489" s="4">
        <f>IFERROR(AVERAGE(Tabela13[[#This Row],[V3]],Tabela13[[#This Row],[V4]]),"")</f>
        <v>0.96921992481203012</v>
      </c>
      <c r="AP489" s="4">
        <f>IFERROR(AVERAGE(Tabela13[[#This Row],[V4]],Tabela13[[#This Row],[V1]]),"")</f>
        <v>1.7192199248120301</v>
      </c>
      <c r="AQ489" s="4">
        <f>IFERROR(AVERAGE(Tabela13[[#This Row],[V4]],Tabela13[[#This Row],[V2]]),"")</f>
        <v>0.8125</v>
      </c>
      <c r="AR489" s="4">
        <f>IFERROR(AVERAGE(Tabela13[[#This Row],[V4]],Tabela13[[#This Row],[V3]]),"")</f>
        <v>0.96921992481203012</v>
      </c>
      <c r="AS489" s="4">
        <f>_xlfn.STDEV.S(Tabela13[[#This Row],[V1]:[V2]])</f>
        <v>1.282295614943086</v>
      </c>
      <c r="AT489" s="4">
        <f>_xlfn.STDEV.S(Tabela13[[#This Row],[V1]],Tabela13[[#This Row],[V3]])</f>
        <v>1.060660171779821</v>
      </c>
      <c r="AU489" s="4">
        <f>_xlfn.STDEV.S(Tabela13[[#This Row],[V1]],Tabela13[[#This Row],[V4]])</f>
        <v>0.22163544316326472</v>
      </c>
      <c r="AV489" s="4">
        <f>_xlfn.STDEV.S(Tabela13[[#This Row],[V2]],Tabela13[[#This Row],[V1]])</f>
        <v>1.282295614943086</v>
      </c>
      <c r="AW489" s="4">
        <f>_xlfn.STDEV.S(Tabela13[[#This Row],[V2]],Tabela13[[#This Row],[V3]])</f>
        <v>0.22163544316326467</v>
      </c>
      <c r="AX489" s="4">
        <f>_xlfn.STDEV.S(Tabela13[[#This Row],[V42]],Tabela13[[#This Row],[V44]])</f>
        <v>2.3429557867229072</v>
      </c>
      <c r="AY489" s="4">
        <f>_xlfn.STDEV.S(Tabela13[[#This Row],[V3]],Tabela13[[#This Row],[V1]])</f>
        <v>1.060660171779821</v>
      </c>
      <c r="AZ489" s="4">
        <f>_xlfn.STDEV.S(Tabela13[[#This Row],[V3]],Tabela13[[#This Row],[V2]])</f>
        <v>0.22163544316326467</v>
      </c>
      <c r="BA489" s="4">
        <f>_xlfn.STDEV.S(Tabela13[[#This Row],[V3]],Tabela13[[#This Row],[V4]])</f>
        <v>0.83902472861655653</v>
      </c>
      <c r="BB489" s="4">
        <f>_xlfn.STDEV.S(Tabela13[[#This Row],[V4]],Tabela13[[#This Row],[V1]])</f>
        <v>0.22163544316326472</v>
      </c>
      <c r="BC489" s="4">
        <f>_xlfn.STDEV.S(Tabela13[[#This Row],[V4]],Tabela13[[#This Row],[V2]])</f>
        <v>1.0606601717798212</v>
      </c>
      <c r="BD489" s="4">
        <f>_xlfn.STDEV.S(Tabela13[[#This Row],[V4]],Tabela13[[#This Row],[V3]])</f>
        <v>0.83902472861655653</v>
      </c>
      <c r="BE489" s="4">
        <f>Tabela13[[#This Row],[V17]]/Tabela13[[#This Row],[V5]]</f>
        <v>1.3230182150782481</v>
      </c>
      <c r="BF489" s="4">
        <f>Tabela13[[#This Row],[V18]]/Tabela13[[#This Row],[V6]]</f>
        <v>0.94202205573767062</v>
      </c>
      <c r="BG489" s="4">
        <f>Tabela13[[#This Row],[V19]]/Tabela13[[#This Row],[V7]]</f>
        <v>0.1289162834635581</v>
      </c>
      <c r="BH489" s="4">
        <f>Tabela13[[#This Row],[V20]]/Tabela13[[#This Row],[V8]]</f>
        <v>1.3230182150782481</v>
      </c>
      <c r="BI489" s="4">
        <f>Tabela13[[#This Row],[V21]]/Tabela13[[#This Row],[V9]]</f>
        <v>1.0110186989312482</v>
      </c>
      <c r="BJ489" s="4">
        <f>Tabela13[[#This Row],[V22]]/Tabela13[[#This Row],[V10]]</f>
        <v>2.8836378913512704</v>
      </c>
      <c r="BK489" s="4">
        <f>Tabela13[[#This Row],[V23]]/Tabela13[[#This Row],[V11]]</f>
        <v>0.94202205573767062</v>
      </c>
      <c r="BL489" s="4">
        <f>Tabela13[[#This Row],[V24]]/Tabela13[[#This Row],[V12]]</f>
        <v>1.0110186989312482</v>
      </c>
      <c r="BM489" s="4">
        <f>Tabela13[[#This Row],[V25]]/Tabela13[[#This Row],[V13]]</f>
        <v>0.86567011999807619</v>
      </c>
      <c r="BN489" s="4">
        <f>Tabela13[[#This Row],[V26]]/Tabela13[[#This Row],[V14]]</f>
        <v>0.1289162834635581</v>
      </c>
      <c r="BO489" s="4">
        <f>Tabela13[[#This Row],[V27]]/Tabela13[[#This Row],[V15]]</f>
        <v>1.3054279037290106</v>
      </c>
      <c r="BP489" s="4">
        <f>Tabela13[[#This Row],[V28]]/Tabela13[[#This Row],[V16]]</f>
        <v>0.86567011999807619</v>
      </c>
      <c r="BQ489" s="4">
        <f>Tabela13[[#This Row],[V1]]-Tabela13[[#This Row],[V2]]</f>
        <v>1.8134398496240602</v>
      </c>
      <c r="BR489" s="4">
        <f>Tabela13[[#This Row],[V1]]-Tabela13[[#This Row],[V3]]</f>
        <v>1.5</v>
      </c>
      <c r="BS489" s="4">
        <f>Tabela13[[#This Row],[V1]]-Tabela13[[#This Row],[V4]]</f>
        <v>0.31343984962406024</v>
      </c>
      <c r="BT489" s="4">
        <f>Tabela13[[#This Row],[V2]]-Tabela13[[#This Row],[V1]]</f>
        <v>-1.8134398496240602</v>
      </c>
      <c r="BU489" s="4">
        <f>Tabela13[[#This Row],[V2]]-Tabela13[[#This Row],[V3]]</f>
        <v>-0.31343984962406013</v>
      </c>
      <c r="BV489" s="4">
        <f>Tabela13[[#This Row],[V2]]-Tabela13[[#This Row],[V4]]</f>
        <v>-1.5</v>
      </c>
      <c r="BW489" s="4">
        <f>AVERAGE(Tabela13[[#This Row],[V41]],Tabela13[[#This Row],[V42]])</f>
        <v>1.6567199248120301</v>
      </c>
      <c r="BX489" s="4">
        <f>AVERAGE(Tabela13[[#This Row],[V41]],Tabela13[[#This Row],[V43]])</f>
        <v>1.0634398496240602</v>
      </c>
      <c r="BY489" s="4">
        <f>AVERAGE(Tabela13[[#This Row],[V41]],Tabela13[[#This Row],[V44]])</f>
        <v>0</v>
      </c>
      <c r="BZ489" s="4">
        <f>AVERAGE(Tabela13[[#This Row],[V41]],Tabela13[[#This Row],[V45]])</f>
        <v>0.75</v>
      </c>
      <c r="CA489" s="4">
        <f>AVERAGE(Tabela13[[#This Row],[V41]],Tabela13[[#This Row],[V46]])</f>
        <v>0.15671992481203012</v>
      </c>
      <c r="CB489" s="4">
        <f>AVERAGE(Tabela13[[#This Row],[V42]],Tabela13[[#This Row],[V41]])</f>
        <v>1.6567199248120301</v>
      </c>
      <c r="CC489" s="4">
        <f>AVERAGE(Tabela13[[#This Row],[V42]],Tabela13[[#This Row],[V43]])</f>
        <v>0.90671992481203012</v>
      </c>
      <c r="CD489" s="4">
        <f>AVERAGE(Tabela13[[#This Row],[V42]],Tabela13[[#This Row],[V44]])</f>
        <v>-0.15671992481203012</v>
      </c>
      <c r="CE489" s="4">
        <f>AVERAGE(Tabela13[[#This Row],[V42]],Tabela13[[#This Row],[V45]])</f>
        <v>0.59328007518796988</v>
      </c>
      <c r="CF489" s="4">
        <f>AVERAGE(Tabela13[[#This Row],[V42]],Tabela13[[#This Row],[V46]])</f>
        <v>0</v>
      </c>
      <c r="CG489" s="4">
        <f>AVERAGE(Tabela13[[#This Row],[V43]],Tabela13[[#This Row],[V41]])</f>
        <v>1.0634398496240602</v>
      </c>
      <c r="CH489" s="4">
        <f>AVERAGE(Tabela13[[#This Row],[V43]],Tabela13[[#This Row],[V42]])</f>
        <v>0.90671992481203012</v>
      </c>
      <c r="CI489" s="4">
        <f>AVERAGE(Tabela13[[#This Row],[V43]],Tabela13[[#This Row],[V44]])</f>
        <v>-0.75</v>
      </c>
      <c r="CJ489" s="4">
        <f>AVERAGE(Tabela13[[#This Row],[V43]],Tabela13[[#This Row],[V45]])</f>
        <v>0</v>
      </c>
      <c r="CK489" s="4">
        <f>AVERAGE(Tabela13[[#This Row],[V43]],Tabela13[[#This Row],[V46]])</f>
        <v>-0.59328007518796988</v>
      </c>
      <c r="CL489" s="4">
        <f>AVERAGE(Tabela13[[#This Row],[V44]],Tabela13[[#This Row],[V41]])</f>
        <v>0</v>
      </c>
      <c r="CM489" s="4">
        <f>AVERAGE(Tabela13[[#This Row],[V44]],Tabela13[[#This Row],[V42]])</f>
        <v>-0.15671992481203012</v>
      </c>
      <c r="CN489" s="4">
        <f>AVERAGE(Tabela13[[#This Row],[V44]],Tabela13[[#This Row],[V43]])</f>
        <v>-0.75</v>
      </c>
      <c r="CO489" s="4">
        <f>AVERAGE(Tabela13[[#This Row],[V44]],Tabela13[[#This Row],[V45]])</f>
        <v>-1.0634398496240602</v>
      </c>
      <c r="CP489" s="4">
        <f>AVERAGE(Tabela13[[#This Row],[V44]],Tabela13[[#This Row],[V46]])</f>
        <v>-1.6567199248120301</v>
      </c>
      <c r="CQ489" s="4">
        <f>AVERAGE(Tabela13[[#This Row],[V45]],Tabela13[[#This Row],[V41]])</f>
        <v>0.75</v>
      </c>
      <c r="CR489" s="4">
        <f>AVERAGE(Tabela13[[#This Row],[V45]],Tabela13[[#This Row],[V42]])</f>
        <v>0.59328007518796988</v>
      </c>
      <c r="CS489" s="4">
        <f>AVERAGE(Tabela13[[#This Row],[V45]],Tabela13[[#This Row],[V43]])</f>
        <v>0</v>
      </c>
      <c r="CT489" s="4">
        <f>AVERAGE(Tabela13[[#This Row],[V45]],Tabela13[[#This Row],[V44]])</f>
        <v>-1.0634398496240602</v>
      </c>
      <c r="CU489" s="4">
        <f>AVERAGE(Tabela13[[#This Row],[V45]],Tabela13[[#This Row],[V46]])</f>
        <v>-0.90671992481203012</v>
      </c>
      <c r="CV489" s="4">
        <f>AVERAGE(Tabela13[[#This Row],[V46]],Tabela13[[#This Row],[V41]])</f>
        <v>0.15671992481203012</v>
      </c>
      <c r="CW489" s="4">
        <f>AVERAGE(Tabela13[[#This Row],[V46]],Tabela13[[#This Row],[V42]])</f>
        <v>0</v>
      </c>
      <c r="CX489" s="4">
        <f>AVERAGE(Tabela13[[#This Row],[V46]],Tabela13[[#This Row],[V43]])</f>
        <v>-0.59328007518796988</v>
      </c>
      <c r="CY489" s="4">
        <f>AVERAGE(Tabela13[[#This Row],[V46]],Tabela13[[#This Row],[V44]])</f>
        <v>-1.6567199248120301</v>
      </c>
      <c r="CZ489" s="4">
        <f>AVERAGE(Tabela13[[#This Row],[V46]],Tabela13[[#This Row],[V45]])</f>
        <v>-0.90671992481203012</v>
      </c>
      <c r="DA489" s="3">
        <f>_xlfn.STDEV.S(Tabela13[[#This Row],[V41]],Tabela13[[#This Row],[V42]])</f>
        <v>0.22163544316326472</v>
      </c>
      <c r="DB489" s="3">
        <f>_xlfn.STDEV.S(Tabela13[[#This Row],[V41]],Tabela13[[#This Row],[V43]])</f>
        <v>1.0606601717798214</v>
      </c>
      <c r="DC489" s="3">
        <f>_xlfn.STDEV.S(Tabela13[[#This Row],[V41]],Tabela13[[#This Row],[V44]])</f>
        <v>2.5645912298861719</v>
      </c>
      <c r="DD489" s="3">
        <f>_xlfn.STDEV.S(Tabela13[[#This Row],[V41]],Tabela13[[#This Row],[V45]])</f>
        <v>1.5039310581063507</v>
      </c>
      <c r="DE489" s="3">
        <f>_xlfn.STDEV.S(Tabela13[[#This Row],[V41]],Tabela13[[#This Row],[V46]])</f>
        <v>2.3429557867229072</v>
      </c>
      <c r="DF489" s="3">
        <f>_xlfn.STDEV.S(Tabela13[[#This Row],[V42]],Tabela13[[#This Row],[V41]])</f>
        <v>0.22163544316326472</v>
      </c>
      <c r="DG489" s="3">
        <f>_xlfn.STDEV.S(Tabela13[[#This Row],[V42]],Tabela13[[#This Row],[V43]])</f>
        <v>0.83902472861655664</v>
      </c>
      <c r="DH489" s="3">
        <f>_xlfn.STDEV.S(Tabela13[[#This Row],[V42]],Tabela13[[#This Row],[V44]])</f>
        <v>2.3429557867229072</v>
      </c>
      <c r="DI489" s="3">
        <f>_xlfn.STDEV.S(Tabela13[[#This Row],[V42]],Tabela13[[#This Row],[V45]])</f>
        <v>1.282295614943086</v>
      </c>
      <c r="DJ489" s="3">
        <f>_xlfn.STDEV.S(Tabela13[[#This Row],[V42]],Tabela13[[#This Row],[V46]])</f>
        <v>2.1213203435596424</v>
      </c>
      <c r="DK489" s="3">
        <f>_xlfn.STDEV.S(Tabela13[[#This Row],[V43]],Tabela13[[#This Row],[V41]])</f>
        <v>1.0606601717798214</v>
      </c>
      <c r="DL489" s="3">
        <f>_xlfn.STDEV.S(Tabela13[[#This Row],[V43]],Tabela13[[#This Row],[V42]])</f>
        <v>0.83902472861655664</v>
      </c>
      <c r="DM489" s="3">
        <f>_xlfn.STDEV.S(Tabela13[[#This Row],[V43]],Tabela13[[#This Row],[V44]])</f>
        <v>1.5039310581063507</v>
      </c>
      <c r="DN489" s="3">
        <f>_xlfn.STDEV.S(Tabela13[[#This Row],[V43]],Tabela13[[#This Row],[V45]])</f>
        <v>0.44327088632652939</v>
      </c>
      <c r="DO489" s="3">
        <f>_xlfn.STDEV.S(Tabela13[[#This Row],[V43]],Tabela13[[#This Row],[V46]])</f>
        <v>1.282295614943086</v>
      </c>
      <c r="DP489" s="3">
        <f>_xlfn.STDEV.S(Tabela13[[#This Row],[V44]],Tabela13[[#This Row],[V41]])</f>
        <v>2.5645912298861719</v>
      </c>
      <c r="DQ489" s="3">
        <f>_xlfn.STDEV.S(Tabela13[[#This Row],[V44]],Tabela13[[#This Row],[V42]])</f>
        <v>2.3429557867229072</v>
      </c>
      <c r="DR489" s="3">
        <f>_xlfn.STDEV.S(Tabela13[[#This Row],[V44]],Tabela13[[#This Row],[V43]])</f>
        <v>1.5039310581063507</v>
      </c>
      <c r="DS489" s="3">
        <f>_xlfn.STDEV.S(Tabela13[[#This Row],[V44]],Tabela13[[#This Row],[V45]])</f>
        <v>1.0606601717798212</v>
      </c>
      <c r="DT489" s="3">
        <f>_xlfn.STDEV.S(Tabela13[[#This Row],[V44]],Tabela13[[#This Row],[V46]])</f>
        <v>0.22163544316326472</v>
      </c>
      <c r="DU489" s="3">
        <f>_xlfn.STDEV.S(Tabela13[[#This Row],[V45]],Tabela13[[#This Row],[V41]])</f>
        <v>1.5039310581063507</v>
      </c>
      <c r="DV489" s="3">
        <f>_xlfn.STDEV.S(Tabela13[[#This Row],[V45]],Tabela13[[#This Row],[V42]])</f>
        <v>1.282295614943086</v>
      </c>
      <c r="DW489" s="3">
        <f>_xlfn.STDEV.S(Tabela13[[#This Row],[V45]],Tabela13[[#This Row],[V43]])</f>
        <v>0.44327088632652939</v>
      </c>
      <c r="DX489" s="3">
        <f>_xlfn.STDEV.S(Tabela13[[#This Row],[V45]],Tabela13[[#This Row],[V44]])</f>
        <v>1.0606601717798212</v>
      </c>
      <c r="DY489" s="3">
        <f>_xlfn.STDEV.S(Tabela13[[#This Row],[V45]],Tabela13[[#This Row],[V46]])</f>
        <v>0.8390247286165563</v>
      </c>
      <c r="DZ489" s="3">
        <f>_xlfn.STDEV.S(Tabela13[[#This Row],[V46]],Tabela13[[#This Row],[V41]])</f>
        <v>2.3429557867229072</v>
      </c>
      <c r="EA489" s="3">
        <f>_xlfn.STDEV.S(Tabela13[[#This Row],[V46]],Tabela13[[#This Row],[V42]])</f>
        <v>2.1213203435596424</v>
      </c>
      <c r="EB489" s="3">
        <f>_xlfn.STDEV.S(Tabela13[[#This Row],[V46]],Tabela13[[#This Row],[V43]])</f>
        <v>1.282295614943086</v>
      </c>
      <c r="EC489" s="3">
        <f>_xlfn.STDEV.S(Tabela13[[#This Row],[V46]],Tabela13[[#This Row],[V44]])</f>
        <v>0.22163544316326472</v>
      </c>
      <c r="ED489" s="3">
        <f>_xlfn.STDEV.S(Tabela13[[#This Row],[V46]],Tabela13[[#This Row],[V45]])</f>
        <v>0.8390247286165563</v>
      </c>
      <c r="EE489" s="3">
        <f t="shared" si="524"/>
        <v>0.13377966899771021</v>
      </c>
      <c r="EF489" s="3">
        <f t="shared" si="525"/>
        <v>0.99738614474037113</v>
      </c>
      <c r="EG489" s="3" t="str">
        <f t="shared" si="526"/>
        <v/>
      </c>
      <c r="EH489" s="3">
        <f t="shared" si="527"/>
        <v>2.0052414108084675</v>
      </c>
      <c r="EI489" s="3">
        <f t="shared" si="528"/>
        <v>14.949954765056507</v>
      </c>
      <c r="EJ489" s="3">
        <f t="shared" si="529"/>
        <v>0.13377966899771021</v>
      </c>
      <c r="EK489" s="3">
        <f t="shared" si="530"/>
        <v>0.92534056620680616</v>
      </c>
      <c r="EL489" s="3">
        <f t="shared" si="531"/>
        <v>-14.949954765056507</v>
      </c>
      <c r="EM489" s="3">
        <f t="shared" si="532"/>
        <v>2.1613663909694156</v>
      </c>
      <c r="EN489" s="3" t="str">
        <f t="shared" si="533"/>
        <v/>
      </c>
      <c r="EO489" s="3">
        <f t="shared" si="534"/>
        <v>0.99738614474037113</v>
      </c>
      <c r="EP489" s="3">
        <f t="shared" si="535"/>
        <v>0.92534056620680616</v>
      </c>
      <c r="EQ489" s="3">
        <f t="shared" si="536"/>
        <v>-2.0052414108084675</v>
      </c>
      <c r="ER489" s="3" t="str">
        <f t="shared" si="537"/>
        <v/>
      </c>
      <c r="ES489" s="3" t="str">
        <f t="shared" si="538"/>
        <v/>
      </c>
      <c r="ET489" s="3" t="str">
        <f t="shared" si="539"/>
        <v/>
      </c>
      <c r="EU489" s="3" t="str">
        <f t="shared" si="540"/>
        <v/>
      </c>
      <c r="EV489" s="3">
        <f t="shared" si="541"/>
        <v>-2.0052414108084675</v>
      </c>
      <c r="EW489" s="3">
        <f t="shared" si="542"/>
        <v>-0.99738614474037091</v>
      </c>
      <c r="EX489" s="3">
        <f t="shared" si="543"/>
        <v>-0.13377966899771021</v>
      </c>
      <c r="EY489" s="3">
        <f t="shared" si="544"/>
        <v>2.0052414108084675</v>
      </c>
      <c r="EZ489" s="3">
        <f t="shared" si="545"/>
        <v>2.1613663909694156</v>
      </c>
      <c r="FA489" s="3" t="str">
        <f t="shared" si="546"/>
        <v/>
      </c>
      <c r="FB489" s="3">
        <f t="shared" si="547"/>
        <v>-0.99738614474037091</v>
      </c>
      <c r="FC489" s="3">
        <f t="shared" si="548"/>
        <v>-0.92534056620680571</v>
      </c>
      <c r="FD489" s="3">
        <f t="shared" si="549"/>
        <v>14.949954765056507</v>
      </c>
      <c r="FE489" s="3" t="str">
        <f t="shared" si="550"/>
        <v/>
      </c>
      <c r="FF489" s="3">
        <f t="shared" si="551"/>
        <v>-2.1613663909694156</v>
      </c>
      <c r="FG489" s="3">
        <f t="shared" si="552"/>
        <v>-0.13377966899771021</v>
      </c>
      <c r="FH489" s="3">
        <f t="shared" si="553"/>
        <v>-0.92534056620680571</v>
      </c>
      <c r="FI489" s="4">
        <f t="shared" si="554"/>
        <v>0.375</v>
      </c>
      <c r="FJ489" s="4">
        <f t="shared" si="555"/>
        <v>0</v>
      </c>
      <c r="FK489" s="4">
        <f t="shared" si="556"/>
        <v>2.3121135524013221</v>
      </c>
      <c r="FL489" s="4">
        <f t="shared" si="557"/>
        <v>0.52237993389072523</v>
      </c>
      <c r="FM489" s="4">
        <f>Tabela13[[#This Row],[V139]]-Tabela13[[#This Row],[V140]]</f>
        <v>1.789733618510597</v>
      </c>
      <c r="FN489" s="4">
        <f>Tabela13[[#This Row],[V1]]-Tabela13[[#This Row],[V2]]/2</f>
        <v>1.8446898496240602</v>
      </c>
      <c r="FO489" s="4">
        <f>Tabela13[[#This Row],[V1]]-Tabela13[[#This Row],[V3]]/2</f>
        <v>1.6879699248120301</v>
      </c>
      <c r="FP489" s="4">
        <f>Tabela13[[#This Row],[V1]]-Tabela13[[#This Row],[V4]]/2</f>
        <v>1.0946898496240602</v>
      </c>
      <c r="FQ489" s="4">
        <f>Tabela13[[#This Row],[V2]]-Tabela13[[#This Row],[V1]]/2</f>
        <v>-0.87546992481203012</v>
      </c>
      <c r="FR489" s="4">
        <f>Tabela13[[#This Row],[V2]]-Tabela13[[#This Row],[V3]]/2</f>
        <v>-0.12546992481203006</v>
      </c>
      <c r="FS489" s="4">
        <f>Tabela13[[#This Row],[V2]]-Tabela13[[#This Row],[V4]]/2</f>
        <v>-0.71875</v>
      </c>
      <c r="FT489" s="4">
        <f t="shared" si="558"/>
        <v>1.0740412684365437</v>
      </c>
      <c r="FU489" s="4">
        <f t="shared" si="559"/>
        <v>1.0359633605849685</v>
      </c>
      <c r="FV489" s="4">
        <f t="shared" si="560"/>
        <v>0.83057212082737664</v>
      </c>
      <c r="FW489" s="4">
        <f t="shared" si="561"/>
        <v>-0.71909608975337869</v>
      </c>
      <c r="FX489" s="4">
        <f t="shared" si="562"/>
        <v>-0.1248176629539772</v>
      </c>
      <c r="FY489" s="4">
        <f t="shared" si="563"/>
        <v>-0.6231993299340659</v>
      </c>
      <c r="FZ489" s="4">
        <f t="shared" si="564"/>
        <v>193.32742831857786</v>
      </c>
      <c r="GA489" s="4">
        <f t="shared" si="565"/>
        <v>186.47340490529433</v>
      </c>
      <c r="GB489" s="4">
        <f t="shared" si="566"/>
        <v>149.50298174892779</v>
      </c>
      <c r="GC489" s="4">
        <f t="shared" si="567"/>
        <v>-129.43729615560815</v>
      </c>
      <c r="GD489" s="4">
        <f t="shared" si="568"/>
        <v>-22.467179331715894</v>
      </c>
      <c r="GE489" s="4">
        <f t="shared" si="569"/>
        <v>-112.17587938813186</v>
      </c>
      <c r="GF489" s="4">
        <f>Tabela13[[#This Row],[V1]]-Tabela13[[#This Row],[V2]]/Tabela13[[#This Row],[V2]]</f>
        <v>0.87593984962406024</v>
      </c>
      <c r="GG489" s="4">
        <f>Tabela13[[#This Row],[V1]]-Tabela13[[#This Row],[V3]]/Tabela13[[#This Row],[V3]]</f>
        <v>0.87593984962406024</v>
      </c>
      <c r="GH489" s="4">
        <f>Tabela13[[#This Row],[V1]]-Tabela13[[#This Row],[V4]]/Tabela13[[#This Row],[V4]]</f>
        <v>0.87593984962406024</v>
      </c>
      <c r="GI489" s="4">
        <f>Tabela13[[#This Row],[V2]]-Tabela13[[#This Row],[V1]]/Tabela13[[#This Row],[V1]]</f>
        <v>-0.9375</v>
      </c>
      <c r="GJ489" s="4">
        <f>Tabela13[[#This Row],[V2]]-Tabela13[[#This Row],[V3]]/Tabela13[[#This Row],[V3]]</f>
        <v>-0.9375</v>
      </c>
      <c r="GK489" s="4">
        <f>Tabela13[[#This Row],[V2]]-Tabela13[[#This Row],[V4]]/Tabela13[[#This Row],[V4]]</f>
        <v>-0.9375</v>
      </c>
      <c r="GL489" s="4">
        <f t="shared" si="570"/>
        <v>0.88473056903073655</v>
      </c>
      <c r="GM489" s="4">
        <f t="shared" si="571"/>
        <v>0.96921992481203012</v>
      </c>
      <c r="GN489" s="4">
        <f t="shared" si="572"/>
        <v>0.9128274671017732</v>
      </c>
      <c r="GO489" s="3">
        <f t="shared" si="573"/>
        <v>1</v>
      </c>
      <c r="GP489" s="3">
        <v>100</v>
      </c>
      <c r="GQ489" s="3">
        <f t="shared" si="574"/>
        <v>0.33000000000000007</v>
      </c>
      <c r="GR489" s="3">
        <f t="shared" si="575"/>
        <v>33.000000000000007</v>
      </c>
      <c r="GS489" s="34">
        <f>COUNTIF($D$2:D488,Tabela13[[#This Row],[HomeTeam]])</f>
        <v>24</v>
      </c>
      <c r="GT489" s="34">
        <f>COUNTIF($E$2:E488,Tabela13[[#This Row],[AwayTeam]])</f>
        <v>5</v>
      </c>
      <c r="GU489" s="3">
        <f>IFERROR(AVERAGEIFS($AD$2:AD488,$D$2:D488,Tabela13[[#This Row],[HomeTeam]],$GS$2:GS488,"&gt;="&amp;Tabela13[[#This Row],[Contagem_H]]-5),"")</f>
        <v>0.96206755940394684</v>
      </c>
      <c r="GV489" s="3">
        <f>IFERROR(AVERAGEIFS($G$2:G488,$E$2:E488,Tabela13[[#This Row],[AwayTeam]],$GT$2:GT488,"&gt;="&amp;Tabela13[[#This Row],[Contagem_A]]-5),"")</f>
        <v>1.8</v>
      </c>
      <c r="GW489" s="3">
        <f>IFERROR(AVERAGEIFS($GQ$2:GQ488,$D$2:D488,Tabela13[[#This Row],[HomeTeam]],$GS$2:GS488,"&gt;="&amp;Tabela13[[#This Row],[Contagem_H]]-5),"")</f>
        <v>-0.34199999999999997</v>
      </c>
    </row>
    <row r="490" spans="1:205" x14ac:dyDescent="0.25">
      <c r="A490" t="s">
        <v>127</v>
      </c>
      <c r="B490" t="s">
        <v>299</v>
      </c>
      <c r="C490" t="s">
        <v>134</v>
      </c>
      <c r="D490" t="s">
        <v>133</v>
      </c>
      <c r="E490" t="s">
        <v>20</v>
      </c>
      <c r="F490" s="3">
        <v>1</v>
      </c>
      <c r="G490" s="3">
        <v>3</v>
      </c>
      <c r="H490" s="3" t="str">
        <f t="shared" si="576"/>
        <v>A</v>
      </c>
      <c r="I490" s="3">
        <v>2.7</v>
      </c>
      <c r="J490" s="3">
        <v>3.3</v>
      </c>
      <c r="K490" s="3">
        <v>2.6</v>
      </c>
      <c r="L490" s="3">
        <v>1.97</v>
      </c>
      <c r="M490" s="3">
        <v>1.93</v>
      </c>
      <c r="N490" s="3">
        <f t="shared" si="505"/>
        <v>4</v>
      </c>
      <c r="O490" s="3">
        <f t="shared" si="506"/>
        <v>0</v>
      </c>
      <c r="P490" s="3">
        <f t="shared" si="507"/>
        <v>3</v>
      </c>
      <c r="Q490" s="3">
        <f t="shared" si="508"/>
        <v>5.8016058016058025E-2</v>
      </c>
      <c r="R490" s="3">
        <f t="shared" si="509"/>
        <v>2.5748928223876311E-2</v>
      </c>
      <c r="S490" s="3">
        <f t="shared" si="510"/>
        <v>2.8566433566433567</v>
      </c>
      <c r="T490" s="3">
        <f t="shared" si="511"/>
        <v>3.4914529914529915</v>
      </c>
      <c r="U490" s="3">
        <f t="shared" si="512"/>
        <v>2.7508417508417509</v>
      </c>
      <c r="V490" s="3">
        <f t="shared" si="513"/>
        <v>2.0842916342916342</v>
      </c>
      <c r="W490" s="3">
        <f t="shared" si="514"/>
        <v>2.0419709919709921</v>
      </c>
      <c r="X490" s="4">
        <f t="shared" si="515"/>
        <v>0.37037037037037035</v>
      </c>
      <c r="Y490" s="4">
        <f t="shared" si="516"/>
        <v>0.30303030303030304</v>
      </c>
      <c r="Z490" s="4">
        <f t="shared" si="517"/>
        <v>0.38461538461538458</v>
      </c>
      <c r="AA490" s="4">
        <f t="shared" si="518"/>
        <v>0.50761421319796951</v>
      </c>
      <c r="AB490" s="4">
        <f t="shared" si="519"/>
        <v>0.5181347150259068</v>
      </c>
      <c r="AC490" s="4">
        <f t="shared" si="520"/>
        <v>0.68518518518518512</v>
      </c>
      <c r="AD490" s="4">
        <f t="shared" si="521"/>
        <v>1.6923076923076923</v>
      </c>
      <c r="AE490" s="4">
        <f t="shared" si="522"/>
        <v>1.6851851851851851</v>
      </c>
      <c r="AF490" s="4">
        <f t="shared" si="523"/>
        <v>0.69230769230769229</v>
      </c>
      <c r="AG490" s="4">
        <f>IFERROR(AVERAGE(Tabela13[[#This Row],[V1]],Tabela13[[#This Row],[V2]]),"")</f>
        <v>1.1887464387464388</v>
      </c>
      <c r="AH490" s="4">
        <f>IFERROR(AVERAGE(Tabela13[[#This Row],[V1]],Tabela13[[#This Row],[V3]]),"")</f>
        <v>1.1851851851851851</v>
      </c>
      <c r="AI490" s="4">
        <f>IFERROR(AVERAGE(Tabela13[[#This Row],[V1]],Tabela13[[#This Row],[V4]]),"")</f>
        <v>0.68874643874643871</v>
      </c>
      <c r="AJ490" s="4">
        <f>IFERROR(AVERAGE(Tabela13[[#This Row],[V2]],Tabela13[[#This Row],[V1]]),"")</f>
        <v>1.1887464387464388</v>
      </c>
      <c r="AK490" s="4">
        <f>IFERROR(AVERAGE(Tabela13[[#This Row],[V2]],Tabela13[[#This Row],[V3]]),"")</f>
        <v>1.6887464387464388</v>
      </c>
      <c r="AL490" s="4">
        <f>IFERROR(AVERAGE(Tabela13[[#This Row],[V2]],Tabela13[[#This Row],[V4]]),"")</f>
        <v>1.1923076923076923</v>
      </c>
      <c r="AM490" s="4">
        <f>IFERROR(AVERAGE(Tabela13[[#This Row],[V3]],Tabela13[[#This Row],[V1]]),"")</f>
        <v>1.1851851851851851</v>
      </c>
      <c r="AN490" s="4">
        <f>IFERROR(AVERAGE(Tabela13[[#This Row],[V3]],Tabela13[[#This Row],[V2]]),"")</f>
        <v>1.6887464387464388</v>
      </c>
      <c r="AO490" s="4">
        <f>IFERROR(AVERAGE(Tabela13[[#This Row],[V3]],Tabela13[[#This Row],[V4]]),"")</f>
        <v>1.1887464387464388</v>
      </c>
      <c r="AP490" s="4">
        <f>IFERROR(AVERAGE(Tabela13[[#This Row],[V4]],Tabela13[[#This Row],[V1]]),"")</f>
        <v>0.68874643874643871</v>
      </c>
      <c r="AQ490" s="4">
        <f>IFERROR(AVERAGE(Tabela13[[#This Row],[V4]],Tabela13[[#This Row],[V2]]),"")</f>
        <v>1.1923076923076923</v>
      </c>
      <c r="AR490" s="4">
        <f>IFERROR(AVERAGE(Tabela13[[#This Row],[V4]],Tabela13[[#This Row],[V3]]),"")</f>
        <v>1.1887464387464388</v>
      </c>
      <c r="AS490" s="4">
        <f>_xlfn.STDEV.S(Tabela13[[#This Row],[V1]:[V2]])</f>
        <v>0.71214315427192132</v>
      </c>
      <c r="AT490" s="4">
        <f>_xlfn.STDEV.S(Tabela13[[#This Row],[V1]],Tabela13[[#This Row],[V3]])</f>
        <v>0.70710678118654724</v>
      </c>
      <c r="AU490" s="4">
        <f>_xlfn.STDEV.S(Tabela13[[#This Row],[V1]],Tabela13[[#This Row],[V4]])</f>
        <v>5.0363730853743042E-3</v>
      </c>
      <c r="AV490" s="4">
        <f>_xlfn.STDEV.S(Tabela13[[#This Row],[V2]],Tabela13[[#This Row],[V1]])</f>
        <v>0.71214315427192132</v>
      </c>
      <c r="AW490" s="4">
        <f>_xlfn.STDEV.S(Tabela13[[#This Row],[V2]],Tabela13[[#This Row],[V3]])</f>
        <v>5.0363730853743042E-3</v>
      </c>
      <c r="AX490" s="4">
        <f>_xlfn.STDEV.S(Tabela13[[#This Row],[V42]],Tabela13[[#This Row],[V44]])</f>
        <v>1.4192499354584693</v>
      </c>
      <c r="AY490" s="4">
        <f>_xlfn.STDEV.S(Tabela13[[#This Row],[V3]],Tabela13[[#This Row],[V1]])</f>
        <v>0.70710678118654724</v>
      </c>
      <c r="AZ490" s="4">
        <f>_xlfn.STDEV.S(Tabela13[[#This Row],[V3]],Tabela13[[#This Row],[V2]])</f>
        <v>5.0363730853743042E-3</v>
      </c>
      <c r="BA490" s="4">
        <f>_xlfn.STDEV.S(Tabela13[[#This Row],[V3]],Tabela13[[#This Row],[V4]])</f>
        <v>0.70207040810117272</v>
      </c>
      <c r="BB490" s="4">
        <f>_xlfn.STDEV.S(Tabela13[[#This Row],[V4]],Tabela13[[#This Row],[V1]])</f>
        <v>5.0363730853743042E-3</v>
      </c>
      <c r="BC490" s="4">
        <f>_xlfn.STDEV.S(Tabela13[[#This Row],[V4]],Tabela13[[#This Row],[V2]])</f>
        <v>0.70710678118654757</v>
      </c>
      <c r="BD490" s="4">
        <f>_xlfn.STDEV.S(Tabela13[[#This Row],[V4]],Tabela13[[#This Row],[V3]])</f>
        <v>0.70207040810117272</v>
      </c>
      <c r="BE490" s="4">
        <f>Tabela13[[#This Row],[V17]]/Tabela13[[#This Row],[V5]]</f>
        <v>0.59907069418680492</v>
      </c>
      <c r="BF490" s="4">
        <f>Tabela13[[#This Row],[V18]]/Tabela13[[#This Row],[V6]]</f>
        <v>0.5966213466261493</v>
      </c>
      <c r="BG490" s="4">
        <f>Tabela13[[#This Row],[V19]]/Tabela13[[#This Row],[V7]]</f>
        <v>7.3123762273686905E-3</v>
      </c>
      <c r="BH490" s="4">
        <f>Tabela13[[#This Row],[V20]]/Tabela13[[#This Row],[V8]]</f>
        <v>0.59907069418680492</v>
      </c>
      <c r="BI490" s="4">
        <f>Tabela13[[#This Row],[V21]]/Tabela13[[#This Row],[V9]]</f>
        <v>2.9823145558268761E-3</v>
      </c>
      <c r="BJ490" s="4">
        <f>Tabela13[[#This Row],[V22]]/Tabela13[[#This Row],[V10]]</f>
        <v>1.1903386555458131</v>
      </c>
      <c r="BK490" s="4">
        <f>Tabela13[[#This Row],[V23]]/Tabela13[[#This Row],[V11]]</f>
        <v>0.5966213466261493</v>
      </c>
      <c r="BL490" s="4">
        <f>Tabela13[[#This Row],[V24]]/Tabela13[[#This Row],[V12]]</f>
        <v>2.9823145558268761E-3</v>
      </c>
      <c r="BM490" s="4">
        <f>Tabela13[[#This Row],[V25]]/Tabela13[[#This Row],[V13]]</f>
        <v>0.59059727559858988</v>
      </c>
      <c r="BN490" s="4">
        <f>Tabela13[[#This Row],[V26]]/Tabela13[[#This Row],[V14]]</f>
        <v>7.3123762273686905E-3</v>
      </c>
      <c r="BO490" s="4">
        <f>Tabela13[[#This Row],[V27]]/Tabela13[[#This Row],[V15]]</f>
        <v>0.5930573003500077</v>
      </c>
      <c r="BP490" s="4">
        <f>Tabela13[[#This Row],[V28]]/Tabela13[[#This Row],[V16]]</f>
        <v>0.59059727559858988</v>
      </c>
      <c r="BQ490" s="4">
        <f>Tabela13[[#This Row],[V1]]-Tabela13[[#This Row],[V2]]</f>
        <v>-1.0071225071225072</v>
      </c>
      <c r="BR490" s="4">
        <f>Tabela13[[#This Row],[V1]]-Tabela13[[#This Row],[V3]]</f>
        <v>-1</v>
      </c>
      <c r="BS490" s="4">
        <f>Tabela13[[#This Row],[V1]]-Tabela13[[#This Row],[V4]]</f>
        <v>-7.1225071225071712E-3</v>
      </c>
      <c r="BT490" s="4">
        <f>Tabela13[[#This Row],[V2]]-Tabela13[[#This Row],[V1]]</f>
        <v>1.0071225071225072</v>
      </c>
      <c r="BU490" s="4">
        <f>Tabela13[[#This Row],[V2]]-Tabela13[[#This Row],[V3]]</f>
        <v>7.1225071225071712E-3</v>
      </c>
      <c r="BV490" s="4">
        <f>Tabela13[[#This Row],[V2]]-Tabela13[[#This Row],[V4]]</f>
        <v>1</v>
      </c>
      <c r="BW490" s="4">
        <f>AVERAGE(Tabela13[[#This Row],[V41]],Tabela13[[#This Row],[V42]])</f>
        <v>-1.0035612535612537</v>
      </c>
      <c r="BX490" s="4">
        <f>AVERAGE(Tabela13[[#This Row],[V41]],Tabela13[[#This Row],[V43]])</f>
        <v>-0.50712250712250717</v>
      </c>
      <c r="BY490" s="4">
        <f>AVERAGE(Tabela13[[#This Row],[V41]],Tabela13[[#This Row],[V44]])</f>
        <v>0</v>
      </c>
      <c r="BZ490" s="4">
        <f>AVERAGE(Tabela13[[#This Row],[V41]],Tabela13[[#This Row],[V45]])</f>
        <v>-0.5</v>
      </c>
      <c r="CA490" s="4">
        <f>AVERAGE(Tabela13[[#This Row],[V41]],Tabela13[[#This Row],[V46]])</f>
        <v>-3.5612535612535856E-3</v>
      </c>
      <c r="CB490" s="4">
        <f>AVERAGE(Tabela13[[#This Row],[V42]],Tabela13[[#This Row],[V41]])</f>
        <v>-1.0035612535612537</v>
      </c>
      <c r="CC490" s="4">
        <f>AVERAGE(Tabela13[[#This Row],[V42]],Tabela13[[#This Row],[V43]])</f>
        <v>-0.50356125356125359</v>
      </c>
      <c r="CD490" s="4">
        <f>AVERAGE(Tabela13[[#This Row],[V42]],Tabela13[[#This Row],[V44]])</f>
        <v>3.5612535612535856E-3</v>
      </c>
      <c r="CE490" s="4">
        <f>AVERAGE(Tabela13[[#This Row],[V42]],Tabela13[[#This Row],[V45]])</f>
        <v>-0.49643874643874641</v>
      </c>
      <c r="CF490" s="4">
        <f>AVERAGE(Tabela13[[#This Row],[V42]],Tabela13[[#This Row],[V46]])</f>
        <v>0</v>
      </c>
      <c r="CG490" s="4">
        <f>AVERAGE(Tabela13[[#This Row],[V43]],Tabela13[[#This Row],[V41]])</f>
        <v>-0.50712250712250717</v>
      </c>
      <c r="CH490" s="4">
        <f>AVERAGE(Tabela13[[#This Row],[V43]],Tabela13[[#This Row],[V42]])</f>
        <v>-0.50356125356125359</v>
      </c>
      <c r="CI490" s="4">
        <f>AVERAGE(Tabela13[[#This Row],[V43]],Tabela13[[#This Row],[V44]])</f>
        <v>0.5</v>
      </c>
      <c r="CJ490" s="4">
        <f>AVERAGE(Tabela13[[#This Row],[V43]],Tabela13[[#This Row],[V45]])</f>
        <v>0</v>
      </c>
      <c r="CK490" s="4">
        <f>AVERAGE(Tabela13[[#This Row],[V43]],Tabela13[[#This Row],[V46]])</f>
        <v>0.49643874643874641</v>
      </c>
      <c r="CL490" s="4">
        <f>AVERAGE(Tabela13[[#This Row],[V44]],Tabela13[[#This Row],[V41]])</f>
        <v>0</v>
      </c>
      <c r="CM490" s="4">
        <f>AVERAGE(Tabela13[[#This Row],[V44]],Tabela13[[#This Row],[V42]])</f>
        <v>3.5612535612535856E-3</v>
      </c>
      <c r="CN490" s="4">
        <f>AVERAGE(Tabela13[[#This Row],[V44]],Tabela13[[#This Row],[V43]])</f>
        <v>0.5</v>
      </c>
      <c r="CO490" s="4">
        <f>AVERAGE(Tabela13[[#This Row],[V44]],Tabela13[[#This Row],[V45]])</f>
        <v>0.50712250712250717</v>
      </c>
      <c r="CP490" s="4">
        <f>AVERAGE(Tabela13[[#This Row],[V44]],Tabela13[[#This Row],[V46]])</f>
        <v>1.0035612535612537</v>
      </c>
      <c r="CQ490" s="4">
        <f>AVERAGE(Tabela13[[#This Row],[V45]],Tabela13[[#This Row],[V41]])</f>
        <v>-0.5</v>
      </c>
      <c r="CR490" s="4">
        <f>AVERAGE(Tabela13[[#This Row],[V45]],Tabela13[[#This Row],[V42]])</f>
        <v>-0.49643874643874641</v>
      </c>
      <c r="CS490" s="4">
        <f>AVERAGE(Tabela13[[#This Row],[V45]],Tabela13[[#This Row],[V43]])</f>
        <v>0</v>
      </c>
      <c r="CT490" s="4">
        <f>AVERAGE(Tabela13[[#This Row],[V45]],Tabela13[[#This Row],[V44]])</f>
        <v>0.50712250712250717</v>
      </c>
      <c r="CU490" s="4">
        <f>AVERAGE(Tabela13[[#This Row],[V45]],Tabela13[[#This Row],[V46]])</f>
        <v>0.50356125356125359</v>
      </c>
      <c r="CV490" s="4">
        <f>AVERAGE(Tabela13[[#This Row],[V46]],Tabela13[[#This Row],[V41]])</f>
        <v>-3.5612535612535856E-3</v>
      </c>
      <c r="CW490" s="4">
        <f>AVERAGE(Tabela13[[#This Row],[V46]],Tabela13[[#This Row],[V42]])</f>
        <v>0</v>
      </c>
      <c r="CX490" s="4">
        <f>AVERAGE(Tabela13[[#This Row],[V46]],Tabela13[[#This Row],[V43]])</f>
        <v>0.49643874643874641</v>
      </c>
      <c r="CY490" s="4">
        <f>AVERAGE(Tabela13[[#This Row],[V46]],Tabela13[[#This Row],[V44]])</f>
        <v>1.0035612535612537</v>
      </c>
      <c r="CZ490" s="4">
        <f>AVERAGE(Tabela13[[#This Row],[V46]],Tabela13[[#This Row],[V45]])</f>
        <v>0.50356125356125359</v>
      </c>
      <c r="DA490" s="3">
        <f>_xlfn.STDEV.S(Tabela13[[#This Row],[V41]],Tabela13[[#This Row],[V42]])</f>
        <v>5.0363730853743042E-3</v>
      </c>
      <c r="DB490" s="3">
        <f>_xlfn.STDEV.S(Tabela13[[#This Row],[V41]],Tabela13[[#This Row],[V43]])</f>
        <v>0.70710678118654757</v>
      </c>
      <c r="DC490" s="3">
        <f>_xlfn.STDEV.S(Tabela13[[#This Row],[V41]],Tabela13[[#This Row],[V44]])</f>
        <v>1.4242863085438437</v>
      </c>
      <c r="DD490" s="3">
        <f>_xlfn.STDEV.S(Tabela13[[#This Row],[V41]],Tabela13[[#This Row],[V45]])</f>
        <v>0.71717952735729618</v>
      </c>
      <c r="DE490" s="3">
        <f>_xlfn.STDEV.S(Tabela13[[#This Row],[V41]],Tabela13[[#This Row],[V46]])</f>
        <v>1.4192499354584693</v>
      </c>
      <c r="DF490" s="3">
        <f>_xlfn.STDEV.S(Tabela13[[#This Row],[V42]],Tabela13[[#This Row],[V41]])</f>
        <v>5.0363730853743042E-3</v>
      </c>
      <c r="DG490" s="3">
        <f>_xlfn.STDEV.S(Tabela13[[#This Row],[V42]],Tabela13[[#This Row],[V43]])</f>
        <v>0.70207040810117327</v>
      </c>
      <c r="DH490" s="3">
        <f>_xlfn.STDEV.S(Tabela13[[#This Row],[V42]],Tabela13[[#This Row],[V44]])</f>
        <v>1.4192499354584693</v>
      </c>
      <c r="DI490" s="3">
        <f>_xlfn.STDEV.S(Tabela13[[#This Row],[V42]],Tabela13[[#This Row],[V45]])</f>
        <v>0.71214315427192187</v>
      </c>
      <c r="DJ490" s="3">
        <f>_xlfn.STDEV.S(Tabela13[[#This Row],[V42]],Tabela13[[#This Row],[V46]])</f>
        <v>1.4142135623730951</v>
      </c>
      <c r="DK490" s="3">
        <f>_xlfn.STDEV.S(Tabela13[[#This Row],[V43]],Tabela13[[#This Row],[V41]])</f>
        <v>0.70710678118654757</v>
      </c>
      <c r="DL490" s="3">
        <f>_xlfn.STDEV.S(Tabela13[[#This Row],[V43]],Tabela13[[#This Row],[V42]])</f>
        <v>0.70207040810117327</v>
      </c>
      <c r="DM490" s="3">
        <f>_xlfn.STDEV.S(Tabela13[[#This Row],[V43]],Tabela13[[#This Row],[V44]])</f>
        <v>0.71717952735729618</v>
      </c>
      <c r="DN490" s="3">
        <f>_xlfn.STDEV.S(Tabela13[[#This Row],[V43]],Tabela13[[#This Row],[V45]])</f>
        <v>1.0072746170748608E-2</v>
      </c>
      <c r="DO490" s="3">
        <f>_xlfn.STDEV.S(Tabela13[[#This Row],[V43]],Tabela13[[#This Row],[V46]])</f>
        <v>0.71214315427192187</v>
      </c>
      <c r="DP490" s="3">
        <f>_xlfn.STDEV.S(Tabela13[[#This Row],[V44]],Tabela13[[#This Row],[V41]])</f>
        <v>1.4242863085438437</v>
      </c>
      <c r="DQ490" s="3">
        <f>_xlfn.STDEV.S(Tabela13[[#This Row],[V44]],Tabela13[[#This Row],[V42]])</f>
        <v>1.4192499354584693</v>
      </c>
      <c r="DR490" s="3">
        <f>_xlfn.STDEV.S(Tabela13[[#This Row],[V44]],Tabela13[[#This Row],[V43]])</f>
        <v>0.71717952735729618</v>
      </c>
      <c r="DS490" s="3">
        <f>_xlfn.STDEV.S(Tabela13[[#This Row],[V44]],Tabela13[[#This Row],[V45]])</f>
        <v>0.70710678118654757</v>
      </c>
      <c r="DT490" s="3">
        <f>_xlfn.STDEV.S(Tabela13[[#This Row],[V44]],Tabela13[[#This Row],[V46]])</f>
        <v>5.0363730853743042E-3</v>
      </c>
      <c r="DU490" s="3">
        <f>_xlfn.STDEV.S(Tabela13[[#This Row],[V45]],Tabela13[[#This Row],[V41]])</f>
        <v>0.71717952735729618</v>
      </c>
      <c r="DV490" s="3">
        <f>_xlfn.STDEV.S(Tabela13[[#This Row],[V45]],Tabela13[[#This Row],[V42]])</f>
        <v>0.71214315427192187</v>
      </c>
      <c r="DW490" s="3">
        <f>_xlfn.STDEV.S(Tabela13[[#This Row],[V45]],Tabela13[[#This Row],[V43]])</f>
        <v>1.0072746170748608E-2</v>
      </c>
      <c r="DX490" s="3">
        <f>_xlfn.STDEV.S(Tabela13[[#This Row],[V45]],Tabela13[[#This Row],[V44]])</f>
        <v>0.70710678118654757</v>
      </c>
      <c r="DY490" s="3">
        <f>_xlfn.STDEV.S(Tabela13[[#This Row],[V45]],Tabela13[[#This Row],[V46]])</f>
        <v>0.70207040810117327</v>
      </c>
      <c r="DZ490" s="3">
        <f>_xlfn.STDEV.S(Tabela13[[#This Row],[V46]],Tabela13[[#This Row],[V41]])</f>
        <v>1.4192499354584693</v>
      </c>
      <c r="EA490" s="3">
        <f>_xlfn.STDEV.S(Tabela13[[#This Row],[V46]],Tabela13[[#This Row],[V42]])</f>
        <v>1.4142135623730951</v>
      </c>
      <c r="EB490" s="3">
        <f>_xlfn.STDEV.S(Tabela13[[#This Row],[V46]],Tabela13[[#This Row],[V43]])</f>
        <v>0.71214315427192187</v>
      </c>
      <c r="EC490" s="3">
        <f>_xlfn.STDEV.S(Tabela13[[#This Row],[V46]],Tabela13[[#This Row],[V44]])</f>
        <v>5.0363730853743042E-3</v>
      </c>
      <c r="ED490" s="3">
        <f>_xlfn.STDEV.S(Tabela13[[#This Row],[V46]],Tabela13[[#This Row],[V45]])</f>
        <v>0.70207040810117327</v>
      </c>
      <c r="EE490" s="3">
        <f t="shared" si="524"/>
        <v>-5.0185009310614072E-3</v>
      </c>
      <c r="EF490" s="3">
        <f t="shared" si="525"/>
        <v>-1.3943510123397651</v>
      </c>
      <c r="EG490" s="3" t="str">
        <f t="shared" si="526"/>
        <v/>
      </c>
      <c r="EH490" s="3">
        <f t="shared" si="527"/>
        <v>-1.4343590547145924</v>
      </c>
      <c r="EI490" s="3">
        <f t="shared" si="528"/>
        <v>-398.52538187673548</v>
      </c>
      <c r="EJ490" s="3">
        <f t="shared" si="529"/>
        <v>-5.0185009310614072E-3</v>
      </c>
      <c r="EK490" s="3">
        <f t="shared" si="530"/>
        <v>-1.3942105416888928</v>
      </c>
      <c r="EL490" s="3">
        <f t="shared" si="531"/>
        <v>398.52538187673548</v>
      </c>
      <c r="EM490" s="3">
        <f t="shared" si="532"/>
        <v>-1.4345035704415758</v>
      </c>
      <c r="EN490" s="3" t="str">
        <f t="shared" si="533"/>
        <v/>
      </c>
      <c r="EO490" s="3">
        <f t="shared" si="534"/>
        <v>-1.3943510123397651</v>
      </c>
      <c r="EP490" s="3">
        <f t="shared" si="535"/>
        <v>-1.3942105416888928</v>
      </c>
      <c r="EQ490" s="3">
        <f t="shared" si="536"/>
        <v>1.4343590547145924</v>
      </c>
      <c r="ER490" s="3" t="str">
        <f t="shared" si="537"/>
        <v/>
      </c>
      <c r="ES490" s="3" t="str">
        <f t="shared" si="538"/>
        <v/>
      </c>
      <c r="ET490" s="3" t="str">
        <f t="shared" si="539"/>
        <v/>
      </c>
      <c r="EU490" s="3" t="str">
        <f t="shared" si="540"/>
        <v/>
      </c>
      <c r="EV490" s="3">
        <f t="shared" si="541"/>
        <v>1.4343590547145924</v>
      </c>
      <c r="EW490" s="3">
        <f t="shared" si="542"/>
        <v>1.3943510123397651</v>
      </c>
      <c r="EX490" s="3">
        <f t="shared" si="543"/>
        <v>5.0185009310614072E-3</v>
      </c>
      <c r="EY490" s="3">
        <f t="shared" si="544"/>
        <v>-1.4343590547145924</v>
      </c>
      <c r="EZ490" s="3">
        <f t="shared" si="545"/>
        <v>-1.4345035704415758</v>
      </c>
      <c r="FA490" s="3" t="str">
        <f t="shared" si="546"/>
        <v/>
      </c>
      <c r="FB490" s="3">
        <f t="shared" si="547"/>
        <v>1.3943510123397651</v>
      </c>
      <c r="FC490" s="3">
        <f t="shared" si="548"/>
        <v>1.3942105416888928</v>
      </c>
      <c r="FD490" s="3">
        <f t="shared" si="549"/>
        <v>-398.52538187673548</v>
      </c>
      <c r="FE490" s="3" t="str">
        <f t="shared" si="550"/>
        <v/>
      </c>
      <c r="FF490" s="3">
        <f t="shared" si="551"/>
        <v>1.4345035704415758</v>
      </c>
      <c r="FG490" s="3">
        <f t="shared" si="552"/>
        <v>5.0185009310614072E-3</v>
      </c>
      <c r="FH490" s="3">
        <f t="shared" si="553"/>
        <v>1.3942105416888928</v>
      </c>
      <c r="FI490" s="4">
        <f t="shared" si="554"/>
        <v>0.38461538461538458</v>
      </c>
      <c r="FJ490" s="4">
        <f t="shared" si="555"/>
        <v>1.1111111111111112</v>
      </c>
      <c r="FK490" s="4">
        <f t="shared" si="556"/>
        <v>1.3365973072215422</v>
      </c>
      <c r="FL490" s="4">
        <f t="shared" si="557"/>
        <v>1.3769889840881273</v>
      </c>
      <c r="FM490" s="4">
        <f>Tabela13[[#This Row],[V139]]-Tabela13[[#This Row],[V140]]</f>
        <v>-4.0391676866585069E-2</v>
      </c>
      <c r="FN490" s="4">
        <f>Tabela13[[#This Row],[V1]]-Tabela13[[#This Row],[V2]]/2</f>
        <v>-0.16096866096866103</v>
      </c>
      <c r="FO490" s="4">
        <f>Tabela13[[#This Row],[V1]]-Tabela13[[#This Row],[V3]]/2</f>
        <v>-0.15740740740740744</v>
      </c>
      <c r="FP490" s="4">
        <f>Tabela13[[#This Row],[V1]]-Tabela13[[#This Row],[V4]]/2</f>
        <v>0.33903133903133897</v>
      </c>
      <c r="FQ490" s="4">
        <f>Tabela13[[#This Row],[V2]]-Tabela13[[#This Row],[V1]]/2</f>
        <v>1.3497150997150997</v>
      </c>
      <c r="FR490" s="4">
        <f>Tabela13[[#This Row],[V2]]-Tabela13[[#This Row],[V3]]/2</f>
        <v>0.84971509971509973</v>
      </c>
      <c r="FS490" s="4">
        <f>Tabela13[[#This Row],[V2]]-Tabela13[[#This Row],[V4]]/2</f>
        <v>1.3461538461538463</v>
      </c>
      <c r="FT490" s="4">
        <f t="shared" si="558"/>
        <v>-0.1595996014235195</v>
      </c>
      <c r="FU490" s="4">
        <f t="shared" si="559"/>
        <v>-0.15612636584334219</v>
      </c>
      <c r="FV490" s="4">
        <f t="shared" si="560"/>
        <v>0.32686996359733095</v>
      </c>
      <c r="FW490" s="4">
        <f t="shared" si="561"/>
        <v>0.9331465759150489</v>
      </c>
      <c r="FX490" s="4">
        <f t="shared" si="562"/>
        <v>0.70432864169249731</v>
      </c>
      <c r="FY490" s="4">
        <f t="shared" si="563"/>
        <v>0.93188234179100959</v>
      </c>
      <c r="FZ490" s="4">
        <f t="shared" si="564"/>
        <v>-28.727928256233508</v>
      </c>
      <c r="GA490" s="4">
        <f t="shared" si="565"/>
        <v>-28.102745851801597</v>
      </c>
      <c r="GB490" s="4">
        <f t="shared" si="566"/>
        <v>58.836593447519569</v>
      </c>
      <c r="GC490" s="4">
        <f t="shared" si="567"/>
        <v>167.96638366470879</v>
      </c>
      <c r="GD490" s="4">
        <f t="shared" si="568"/>
        <v>126.77915550464952</v>
      </c>
      <c r="GE490" s="4">
        <f t="shared" si="569"/>
        <v>167.73882152238173</v>
      </c>
      <c r="GF490" s="4">
        <f>Tabela13[[#This Row],[V1]]-Tabela13[[#This Row],[V2]]/Tabela13[[#This Row],[V2]]</f>
        <v>-0.31481481481481488</v>
      </c>
      <c r="GG490" s="4">
        <f>Tabela13[[#This Row],[V1]]-Tabela13[[#This Row],[V3]]/Tabela13[[#This Row],[V3]]</f>
        <v>-0.31481481481481488</v>
      </c>
      <c r="GH490" s="4">
        <f>Tabela13[[#This Row],[V1]]-Tabela13[[#This Row],[V4]]/Tabela13[[#This Row],[V4]]</f>
        <v>-0.31481481481481488</v>
      </c>
      <c r="GI490" s="4">
        <f>Tabela13[[#This Row],[V2]]-Tabela13[[#This Row],[V1]]/Tabela13[[#This Row],[V1]]</f>
        <v>0.69230769230769229</v>
      </c>
      <c r="GJ490" s="4">
        <f>Tabela13[[#This Row],[V2]]-Tabela13[[#This Row],[V3]]/Tabela13[[#This Row],[V3]]</f>
        <v>0.69230769230769229</v>
      </c>
      <c r="GK490" s="4">
        <f>Tabela13[[#This Row],[V2]]-Tabela13[[#This Row],[V4]]/Tabela13[[#This Row],[V4]]</f>
        <v>0.69230769230769229</v>
      </c>
      <c r="GL490" s="4">
        <f t="shared" si="570"/>
        <v>0.57736491352457187</v>
      </c>
      <c r="GM490" s="4">
        <f t="shared" si="571"/>
        <v>1.1887464387464388</v>
      </c>
      <c r="GN490" s="4">
        <f t="shared" si="572"/>
        <v>0.48569223402546369</v>
      </c>
      <c r="GO490" s="3">
        <f t="shared" si="573"/>
        <v>0</v>
      </c>
      <c r="GP490" s="3">
        <v>100</v>
      </c>
      <c r="GQ490" s="3">
        <f t="shared" si="574"/>
        <v>-1</v>
      </c>
      <c r="GR490" s="3">
        <f t="shared" si="575"/>
        <v>-100</v>
      </c>
      <c r="GS490" s="34">
        <f>COUNTIF($D$2:D489,Tabela13[[#This Row],[HomeTeam]])</f>
        <v>24</v>
      </c>
      <c r="GT490" s="34">
        <f>COUNTIF($E$2:E489,Tabela13[[#This Row],[AwayTeam]])</f>
        <v>24</v>
      </c>
      <c r="GU490" s="3">
        <f>IFERROR(AVERAGEIFS($AD$2:AD489,$D$2:D489,Tabela13[[#This Row],[HomeTeam]],$GS$2:GS489,"&gt;="&amp;Tabela13[[#This Row],[Contagem_H]]-5),"")</f>
        <v>0.45120374759974313</v>
      </c>
      <c r="GV490" s="3">
        <f>IFERROR(AVERAGEIFS($G$2:G489,$E$2:E489,Tabela13[[#This Row],[AwayTeam]],$GT$2:GT489,"&gt;="&amp;Tabela13[[#This Row],[Contagem_A]]-5),"")</f>
        <v>1</v>
      </c>
      <c r="GW490" s="3">
        <f>IFERROR(AVERAGEIFS($GQ$2:GQ489,$D$2:D489,Tabela13[[#This Row],[HomeTeam]],$GS$2:GS489,"&gt;="&amp;Tabela13[[#This Row],[Contagem_H]]-5),"")</f>
        <v>-0.14000000000000004</v>
      </c>
    </row>
    <row r="491" spans="1:205" x14ac:dyDescent="0.25">
      <c r="A491" t="s">
        <v>127</v>
      </c>
      <c r="B491" t="s">
        <v>299</v>
      </c>
      <c r="C491" t="s">
        <v>134</v>
      </c>
      <c r="D491" t="s">
        <v>23</v>
      </c>
      <c r="E491" t="s">
        <v>28</v>
      </c>
      <c r="F491" s="3">
        <v>1</v>
      </c>
      <c r="G491" s="3">
        <v>2</v>
      </c>
      <c r="H491" s="3" t="str">
        <f t="shared" si="576"/>
        <v>A</v>
      </c>
      <c r="I491" s="3">
        <v>1.25</v>
      </c>
      <c r="J491" s="3">
        <v>6.5</v>
      </c>
      <c r="K491" s="3">
        <v>9.5</v>
      </c>
      <c r="L491" s="3">
        <v>1.33</v>
      </c>
      <c r="M491" s="3">
        <v>3.4</v>
      </c>
      <c r="N491" s="3">
        <f t="shared" si="505"/>
        <v>3</v>
      </c>
      <c r="O491" s="3">
        <f t="shared" si="506"/>
        <v>0</v>
      </c>
      <c r="P491" s="3">
        <f t="shared" si="507"/>
        <v>3</v>
      </c>
      <c r="Q491" s="3">
        <f t="shared" si="508"/>
        <v>5.9109311740890735E-2</v>
      </c>
      <c r="R491" s="3">
        <f t="shared" si="509"/>
        <v>4.5997346306943854E-2</v>
      </c>
      <c r="S491" s="3">
        <f t="shared" si="510"/>
        <v>1.3238866396761133</v>
      </c>
      <c r="T491" s="3">
        <f t="shared" si="511"/>
        <v>6.8842105263157896</v>
      </c>
      <c r="U491" s="3">
        <f t="shared" si="512"/>
        <v>10.061538461538461</v>
      </c>
      <c r="V491" s="3">
        <f t="shared" si="513"/>
        <v>1.4086153846153848</v>
      </c>
      <c r="W491" s="3">
        <f t="shared" si="514"/>
        <v>3.6009716599190282</v>
      </c>
      <c r="X491" s="4">
        <f t="shared" si="515"/>
        <v>0.8</v>
      </c>
      <c r="Y491" s="4">
        <f t="shared" si="516"/>
        <v>0.15384615384615385</v>
      </c>
      <c r="Z491" s="4">
        <f t="shared" si="517"/>
        <v>0.10526315789473684</v>
      </c>
      <c r="AA491" s="4">
        <f t="shared" si="518"/>
        <v>0.75187969924812026</v>
      </c>
      <c r="AB491" s="4">
        <f t="shared" si="519"/>
        <v>0.29411764705882354</v>
      </c>
      <c r="AC491" s="4">
        <f t="shared" si="520"/>
        <v>0.9</v>
      </c>
      <c r="AD491" s="4">
        <f t="shared" si="521"/>
        <v>1.0526315789473684</v>
      </c>
      <c r="AE491" s="4">
        <f t="shared" si="522"/>
        <v>1.4</v>
      </c>
      <c r="AF491" s="4">
        <f t="shared" si="523"/>
        <v>0.55263157894736836</v>
      </c>
      <c r="AG491" s="4">
        <f>IFERROR(AVERAGE(Tabela13[[#This Row],[V1]],Tabela13[[#This Row],[V2]]),"")</f>
        <v>0.97631578947368425</v>
      </c>
      <c r="AH491" s="4">
        <f>IFERROR(AVERAGE(Tabela13[[#This Row],[V1]],Tabela13[[#This Row],[V3]]),"")</f>
        <v>1.1499999999999999</v>
      </c>
      <c r="AI491" s="4">
        <f>IFERROR(AVERAGE(Tabela13[[#This Row],[V1]],Tabela13[[#This Row],[V4]]),"")</f>
        <v>0.72631578947368425</v>
      </c>
      <c r="AJ491" s="4">
        <f>IFERROR(AVERAGE(Tabela13[[#This Row],[V2]],Tabela13[[#This Row],[V1]]),"")</f>
        <v>0.97631578947368425</v>
      </c>
      <c r="AK491" s="4">
        <f>IFERROR(AVERAGE(Tabela13[[#This Row],[V2]],Tabela13[[#This Row],[V3]]),"")</f>
        <v>1.2263157894736842</v>
      </c>
      <c r="AL491" s="4">
        <f>IFERROR(AVERAGE(Tabela13[[#This Row],[V2]],Tabela13[[#This Row],[V4]]),"")</f>
        <v>0.80263157894736836</v>
      </c>
      <c r="AM491" s="4">
        <f>IFERROR(AVERAGE(Tabela13[[#This Row],[V3]],Tabela13[[#This Row],[V1]]),"")</f>
        <v>1.1499999999999999</v>
      </c>
      <c r="AN491" s="4">
        <f>IFERROR(AVERAGE(Tabela13[[#This Row],[V3]],Tabela13[[#This Row],[V2]]),"")</f>
        <v>1.2263157894736842</v>
      </c>
      <c r="AO491" s="4">
        <f>IFERROR(AVERAGE(Tabela13[[#This Row],[V3]],Tabela13[[#This Row],[V4]]),"")</f>
        <v>0.97631578947368414</v>
      </c>
      <c r="AP491" s="4">
        <f>IFERROR(AVERAGE(Tabela13[[#This Row],[V4]],Tabela13[[#This Row],[V1]]),"")</f>
        <v>0.72631578947368425</v>
      </c>
      <c r="AQ491" s="4">
        <f>IFERROR(AVERAGE(Tabela13[[#This Row],[V4]],Tabela13[[#This Row],[V2]]),"")</f>
        <v>0.80263157894736836</v>
      </c>
      <c r="AR491" s="4">
        <f>IFERROR(AVERAGE(Tabela13[[#This Row],[V4]],Tabela13[[#This Row],[V3]]),"")</f>
        <v>0.97631578947368414</v>
      </c>
      <c r="AS491" s="4">
        <f>_xlfn.STDEV.S(Tabela13[[#This Row],[V1]:[V2]])</f>
        <v>0.10792682449689403</v>
      </c>
      <c r="AT491" s="4">
        <f>_xlfn.STDEV.S(Tabela13[[#This Row],[V1]],Tabela13[[#This Row],[V3]])</f>
        <v>0.35355339059327379</v>
      </c>
      <c r="AU491" s="4">
        <f>_xlfn.STDEV.S(Tabela13[[#This Row],[V1]],Tabela13[[#This Row],[V4]])</f>
        <v>0.24562656609637942</v>
      </c>
      <c r="AV491" s="4">
        <f>_xlfn.STDEV.S(Tabela13[[#This Row],[V2]],Tabela13[[#This Row],[V1]])</f>
        <v>0.10792682449689403</v>
      </c>
      <c r="AW491" s="4">
        <f>_xlfn.STDEV.S(Tabela13[[#This Row],[V2]],Tabela13[[#This Row],[V3]])</f>
        <v>0.24562656609637853</v>
      </c>
      <c r="AX491" s="4">
        <f>_xlfn.STDEV.S(Tabela13[[#This Row],[V42]],Tabela13[[#This Row],[V44]])</f>
        <v>0.46148021509016768</v>
      </c>
      <c r="AY491" s="4">
        <f>_xlfn.STDEV.S(Tabela13[[#This Row],[V3]],Tabela13[[#This Row],[V1]])</f>
        <v>0.35355339059327379</v>
      </c>
      <c r="AZ491" s="4">
        <f>_xlfn.STDEV.S(Tabela13[[#This Row],[V3]],Tabela13[[#This Row],[V2]])</f>
        <v>0.24562656609637853</v>
      </c>
      <c r="BA491" s="4">
        <f>_xlfn.STDEV.S(Tabela13[[#This Row],[V3]],Tabela13[[#This Row],[V4]])</f>
        <v>0.59917995668965318</v>
      </c>
      <c r="BB491" s="4">
        <f>_xlfn.STDEV.S(Tabela13[[#This Row],[V4]],Tabela13[[#This Row],[V1]])</f>
        <v>0.24562656609637942</v>
      </c>
      <c r="BC491" s="4">
        <f>_xlfn.STDEV.S(Tabela13[[#This Row],[V4]],Tabela13[[#This Row],[V2]])</f>
        <v>0.35355339059327379</v>
      </c>
      <c r="BD491" s="4">
        <f>_xlfn.STDEV.S(Tabela13[[#This Row],[V4]],Tabela13[[#This Row],[V3]])</f>
        <v>0.59917995668965318</v>
      </c>
      <c r="BE491" s="4">
        <f>Tabela13[[#This Row],[V17]]/Tabela13[[#This Row],[V5]]</f>
        <v>0.11054499544156261</v>
      </c>
      <c r="BF491" s="4">
        <f>Tabela13[[#This Row],[V18]]/Tabela13[[#This Row],[V6]]</f>
        <v>0.30743773095067289</v>
      </c>
      <c r="BG491" s="4">
        <f>Tabela13[[#This Row],[V19]]/Tabela13[[#This Row],[V7]]</f>
        <v>0.33818150404573977</v>
      </c>
      <c r="BH491" s="4">
        <f>Tabela13[[#This Row],[V20]]/Tabela13[[#This Row],[V8]]</f>
        <v>0.11054499544156261</v>
      </c>
      <c r="BI491" s="4">
        <f>Tabela13[[#This Row],[V21]]/Tabela13[[#This Row],[V9]]</f>
        <v>0.2002963414519825</v>
      </c>
      <c r="BJ491" s="4">
        <f>Tabela13[[#This Row],[V22]]/Tabela13[[#This Row],[V10]]</f>
        <v>0.57495895650578277</v>
      </c>
      <c r="BK491" s="4">
        <f>Tabela13[[#This Row],[V23]]/Tabela13[[#This Row],[V11]]</f>
        <v>0.30743773095067289</v>
      </c>
      <c r="BL491" s="4">
        <f>Tabela13[[#This Row],[V24]]/Tabela13[[#This Row],[V12]]</f>
        <v>0.2002963414519825</v>
      </c>
      <c r="BM491" s="4">
        <f>Tabela13[[#This Row],[V25]]/Tabela13[[#This Row],[V13]]</f>
        <v>0.61371531952039948</v>
      </c>
      <c r="BN491" s="4">
        <f>Tabela13[[#This Row],[V26]]/Tabela13[[#This Row],[V14]]</f>
        <v>0.33818150404573977</v>
      </c>
      <c r="BO491" s="4">
        <f>Tabela13[[#This Row],[V27]]/Tabela13[[#This Row],[V15]]</f>
        <v>0.44049274893588214</v>
      </c>
      <c r="BP491" s="4">
        <f>Tabela13[[#This Row],[V28]]/Tabela13[[#This Row],[V16]]</f>
        <v>0.61371531952039948</v>
      </c>
      <c r="BQ491" s="4">
        <f>Tabela13[[#This Row],[V1]]-Tabela13[[#This Row],[V2]]</f>
        <v>-0.15263157894736834</v>
      </c>
      <c r="BR491" s="4">
        <f>Tabela13[[#This Row],[V1]]-Tabela13[[#This Row],[V3]]</f>
        <v>-0.49999999999999989</v>
      </c>
      <c r="BS491" s="4">
        <f>Tabela13[[#This Row],[V1]]-Tabela13[[#This Row],[V4]]</f>
        <v>0.34736842105263166</v>
      </c>
      <c r="BT491" s="4">
        <f>Tabela13[[#This Row],[V2]]-Tabela13[[#This Row],[V1]]</f>
        <v>0.15263157894736834</v>
      </c>
      <c r="BU491" s="4">
        <f>Tabela13[[#This Row],[V2]]-Tabela13[[#This Row],[V3]]</f>
        <v>-0.34736842105263155</v>
      </c>
      <c r="BV491" s="4">
        <f>Tabela13[[#This Row],[V2]]-Tabela13[[#This Row],[V4]]</f>
        <v>0.5</v>
      </c>
      <c r="BW491" s="4">
        <f>AVERAGE(Tabela13[[#This Row],[V41]],Tabela13[[#This Row],[V42]])</f>
        <v>-0.32631578947368411</v>
      </c>
      <c r="BX491" s="4">
        <f>AVERAGE(Tabela13[[#This Row],[V41]],Tabela13[[#This Row],[V43]])</f>
        <v>9.736842105263166E-2</v>
      </c>
      <c r="BY491" s="4">
        <f>AVERAGE(Tabela13[[#This Row],[V41]],Tabela13[[#This Row],[V44]])</f>
        <v>0</v>
      </c>
      <c r="BZ491" s="4">
        <f>AVERAGE(Tabela13[[#This Row],[V41]],Tabela13[[#This Row],[V45]])</f>
        <v>-0.24999999999999994</v>
      </c>
      <c r="CA491" s="4">
        <f>AVERAGE(Tabela13[[#This Row],[V41]],Tabela13[[#This Row],[V46]])</f>
        <v>0.17368421052631583</v>
      </c>
      <c r="CB491" s="4">
        <f>AVERAGE(Tabela13[[#This Row],[V42]],Tabela13[[#This Row],[V41]])</f>
        <v>-0.32631578947368411</v>
      </c>
      <c r="CC491" s="4">
        <f>AVERAGE(Tabela13[[#This Row],[V42]],Tabela13[[#This Row],[V43]])</f>
        <v>-7.6315789473684115E-2</v>
      </c>
      <c r="CD491" s="4">
        <f>AVERAGE(Tabela13[[#This Row],[V42]],Tabela13[[#This Row],[V44]])</f>
        <v>-0.17368421052631577</v>
      </c>
      <c r="CE491" s="4">
        <f>AVERAGE(Tabela13[[#This Row],[V42]],Tabela13[[#This Row],[V45]])</f>
        <v>-0.42368421052631572</v>
      </c>
      <c r="CF491" s="4">
        <f>AVERAGE(Tabela13[[#This Row],[V42]],Tabela13[[#This Row],[V46]])</f>
        <v>0</v>
      </c>
      <c r="CG491" s="4">
        <f>AVERAGE(Tabela13[[#This Row],[V43]],Tabela13[[#This Row],[V41]])</f>
        <v>9.736842105263166E-2</v>
      </c>
      <c r="CH491" s="4">
        <f>AVERAGE(Tabela13[[#This Row],[V43]],Tabela13[[#This Row],[V42]])</f>
        <v>-7.6315789473684115E-2</v>
      </c>
      <c r="CI491" s="4">
        <f>AVERAGE(Tabela13[[#This Row],[V43]],Tabela13[[#This Row],[V44]])</f>
        <v>0.25</v>
      </c>
      <c r="CJ491" s="4">
        <f>AVERAGE(Tabela13[[#This Row],[V43]],Tabela13[[#This Row],[V45]])</f>
        <v>0</v>
      </c>
      <c r="CK491" s="4">
        <f>AVERAGE(Tabela13[[#This Row],[V43]],Tabela13[[#This Row],[V46]])</f>
        <v>0.42368421052631583</v>
      </c>
      <c r="CL491" s="4">
        <f>AVERAGE(Tabela13[[#This Row],[V44]],Tabela13[[#This Row],[V41]])</f>
        <v>0</v>
      </c>
      <c r="CM491" s="4">
        <f>AVERAGE(Tabela13[[#This Row],[V44]],Tabela13[[#This Row],[V42]])</f>
        <v>-0.17368421052631577</v>
      </c>
      <c r="CN491" s="4">
        <f>AVERAGE(Tabela13[[#This Row],[V44]],Tabela13[[#This Row],[V43]])</f>
        <v>0.25</v>
      </c>
      <c r="CO491" s="4">
        <f>AVERAGE(Tabela13[[#This Row],[V44]],Tabela13[[#This Row],[V45]])</f>
        <v>-9.7368421052631604E-2</v>
      </c>
      <c r="CP491" s="4">
        <f>AVERAGE(Tabela13[[#This Row],[V44]],Tabela13[[#This Row],[V46]])</f>
        <v>0.32631578947368417</v>
      </c>
      <c r="CQ491" s="4">
        <f>AVERAGE(Tabela13[[#This Row],[V45]],Tabela13[[#This Row],[V41]])</f>
        <v>-0.24999999999999994</v>
      </c>
      <c r="CR491" s="4">
        <f>AVERAGE(Tabela13[[#This Row],[V45]],Tabela13[[#This Row],[V42]])</f>
        <v>-0.42368421052631572</v>
      </c>
      <c r="CS491" s="4">
        <f>AVERAGE(Tabela13[[#This Row],[V45]],Tabela13[[#This Row],[V43]])</f>
        <v>0</v>
      </c>
      <c r="CT491" s="4">
        <f>AVERAGE(Tabela13[[#This Row],[V45]],Tabela13[[#This Row],[V44]])</f>
        <v>-9.7368421052631604E-2</v>
      </c>
      <c r="CU491" s="4">
        <f>AVERAGE(Tabela13[[#This Row],[V45]],Tabela13[[#This Row],[V46]])</f>
        <v>7.6315789473684226E-2</v>
      </c>
      <c r="CV491" s="4">
        <f>AVERAGE(Tabela13[[#This Row],[V46]],Tabela13[[#This Row],[V41]])</f>
        <v>0.17368421052631583</v>
      </c>
      <c r="CW491" s="4">
        <f>AVERAGE(Tabela13[[#This Row],[V46]],Tabela13[[#This Row],[V42]])</f>
        <v>0</v>
      </c>
      <c r="CX491" s="4">
        <f>AVERAGE(Tabela13[[#This Row],[V46]],Tabela13[[#This Row],[V43]])</f>
        <v>0.42368421052631583</v>
      </c>
      <c r="CY491" s="4">
        <f>AVERAGE(Tabela13[[#This Row],[V46]],Tabela13[[#This Row],[V44]])</f>
        <v>0.32631578947368417</v>
      </c>
      <c r="CZ491" s="4">
        <f>AVERAGE(Tabela13[[#This Row],[V46]],Tabela13[[#This Row],[V45]])</f>
        <v>7.6315789473684226E-2</v>
      </c>
      <c r="DA491" s="3">
        <f>_xlfn.STDEV.S(Tabela13[[#This Row],[V41]],Tabela13[[#This Row],[V42]])</f>
        <v>0.24562656609637959</v>
      </c>
      <c r="DB491" s="3">
        <f>_xlfn.STDEV.S(Tabela13[[#This Row],[V41]],Tabela13[[#This Row],[V43]])</f>
        <v>0.35355339059327379</v>
      </c>
      <c r="DC491" s="3">
        <f>_xlfn.STDEV.S(Tabela13[[#This Row],[V41]],Tabela13[[#This Row],[V44]])</f>
        <v>0.21585364899378809</v>
      </c>
      <c r="DD491" s="3">
        <f>_xlfn.STDEV.S(Tabela13[[#This Row],[V41]],Tabela13[[#This Row],[V45]])</f>
        <v>0.13769974159948567</v>
      </c>
      <c r="DE491" s="3">
        <f>_xlfn.STDEV.S(Tabela13[[#This Row],[V41]],Tabela13[[#This Row],[V46]])</f>
        <v>0.46148021509016779</v>
      </c>
      <c r="DF491" s="3">
        <f>_xlfn.STDEV.S(Tabela13[[#This Row],[V42]],Tabela13[[#This Row],[V41]])</f>
        <v>0.24562656609637959</v>
      </c>
      <c r="DG491" s="3">
        <f>_xlfn.STDEV.S(Tabela13[[#This Row],[V42]],Tabela13[[#This Row],[V43]])</f>
        <v>0.5991799566896534</v>
      </c>
      <c r="DH491" s="3">
        <f>_xlfn.STDEV.S(Tabela13[[#This Row],[V42]],Tabela13[[#This Row],[V44]])</f>
        <v>0.46148021509016768</v>
      </c>
      <c r="DI491" s="3">
        <f>_xlfn.STDEV.S(Tabela13[[#This Row],[V42]],Tabela13[[#This Row],[V45]])</f>
        <v>0.10792682449689413</v>
      </c>
      <c r="DJ491" s="3">
        <f>_xlfn.STDEV.S(Tabela13[[#This Row],[V42]],Tabela13[[#This Row],[V46]])</f>
        <v>0.70710678118654746</v>
      </c>
      <c r="DK491" s="3">
        <f>_xlfn.STDEV.S(Tabela13[[#This Row],[V43]],Tabela13[[#This Row],[V41]])</f>
        <v>0.35355339059327379</v>
      </c>
      <c r="DL491" s="3">
        <f>_xlfn.STDEV.S(Tabela13[[#This Row],[V43]],Tabela13[[#This Row],[V42]])</f>
        <v>0.5991799566896534</v>
      </c>
      <c r="DM491" s="3">
        <f>_xlfn.STDEV.S(Tabela13[[#This Row],[V43]],Tabela13[[#This Row],[V44]])</f>
        <v>0.13769974159948567</v>
      </c>
      <c r="DN491" s="3">
        <f>_xlfn.STDEV.S(Tabela13[[#This Row],[V43]],Tabela13[[#This Row],[V45]])</f>
        <v>0.49125313219275935</v>
      </c>
      <c r="DO491" s="3">
        <f>_xlfn.STDEV.S(Tabela13[[#This Row],[V43]],Tabela13[[#This Row],[V46]])</f>
        <v>0.10792682449689388</v>
      </c>
      <c r="DP491" s="3">
        <f>_xlfn.STDEV.S(Tabela13[[#This Row],[V44]],Tabela13[[#This Row],[V41]])</f>
        <v>0.21585364899378809</v>
      </c>
      <c r="DQ491" s="3">
        <f>_xlfn.STDEV.S(Tabela13[[#This Row],[V44]],Tabela13[[#This Row],[V42]])</f>
        <v>0.46148021509016768</v>
      </c>
      <c r="DR491" s="3">
        <f>_xlfn.STDEV.S(Tabela13[[#This Row],[V44]],Tabela13[[#This Row],[V43]])</f>
        <v>0.13769974159948567</v>
      </c>
      <c r="DS491" s="3">
        <f>_xlfn.STDEV.S(Tabela13[[#This Row],[V44]],Tabela13[[#This Row],[V45]])</f>
        <v>0.35355339059327373</v>
      </c>
      <c r="DT491" s="3">
        <f>_xlfn.STDEV.S(Tabela13[[#This Row],[V44]],Tabela13[[#This Row],[V46]])</f>
        <v>0.2456265660963797</v>
      </c>
      <c r="DU491" s="3">
        <f>_xlfn.STDEV.S(Tabela13[[#This Row],[V45]],Tabela13[[#This Row],[V41]])</f>
        <v>0.13769974159948567</v>
      </c>
      <c r="DV491" s="3">
        <f>_xlfn.STDEV.S(Tabela13[[#This Row],[V45]],Tabela13[[#This Row],[V42]])</f>
        <v>0.10792682449689413</v>
      </c>
      <c r="DW491" s="3">
        <f>_xlfn.STDEV.S(Tabela13[[#This Row],[V45]],Tabela13[[#This Row],[V43]])</f>
        <v>0.49125313219275935</v>
      </c>
      <c r="DX491" s="3">
        <f>_xlfn.STDEV.S(Tabela13[[#This Row],[V45]],Tabela13[[#This Row],[V44]])</f>
        <v>0.35355339059327373</v>
      </c>
      <c r="DY491" s="3">
        <f>_xlfn.STDEV.S(Tabela13[[#This Row],[V45]],Tabela13[[#This Row],[V46]])</f>
        <v>0.5991799566896534</v>
      </c>
      <c r="DZ491" s="3">
        <f>_xlfn.STDEV.S(Tabela13[[#This Row],[V46]],Tabela13[[#This Row],[V41]])</f>
        <v>0.46148021509016779</v>
      </c>
      <c r="EA491" s="3">
        <f>_xlfn.STDEV.S(Tabela13[[#This Row],[V46]],Tabela13[[#This Row],[V42]])</f>
        <v>0.70710678118654746</v>
      </c>
      <c r="EB491" s="3">
        <f>_xlfn.STDEV.S(Tabela13[[#This Row],[V46]],Tabela13[[#This Row],[V43]])</f>
        <v>0.10792682449689388</v>
      </c>
      <c r="EC491" s="3">
        <f>_xlfn.STDEV.S(Tabela13[[#This Row],[V46]],Tabela13[[#This Row],[V44]])</f>
        <v>0.2456265660963797</v>
      </c>
      <c r="ED491" s="3">
        <f>_xlfn.STDEV.S(Tabela13[[#This Row],[V46]],Tabela13[[#This Row],[V45]])</f>
        <v>0.5991799566896534</v>
      </c>
      <c r="EE491" s="3">
        <f t="shared" si="524"/>
        <v>-0.75272657352116346</v>
      </c>
      <c r="EF491" s="3">
        <f t="shared" si="525"/>
        <v>3.6310888763633495</v>
      </c>
      <c r="EG491" s="3" t="str">
        <f t="shared" si="526"/>
        <v/>
      </c>
      <c r="EH491" s="3">
        <f t="shared" si="527"/>
        <v>-0.55079896639794279</v>
      </c>
      <c r="EI491" s="3">
        <f t="shared" si="528"/>
        <v>2.6570072990039959</v>
      </c>
      <c r="EJ491" s="3">
        <f t="shared" si="529"/>
        <v>-0.75272657352116346</v>
      </c>
      <c r="EK491" s="3">
        <f t="shared" si="530"/>
        <v>-7.8513235704161577</v>
      </c>
      <c r="EL491" s="3">
        <f t="shared" si="531"/>
        <v>-2.6570072990039959</v>
      </c>
      <c r="EM491" s="3">
        <f t="shared" si="532"/>
        <v>-0.25473411993055761</v>
      </c>
      <c r="EN491" s="3" t="str">
        <f t="shared" si="533"/>
        <v/>
      </c>
      <c r="EO491" s="3">
        <f t="shared" si="534"/>
        <v>3.6310888763633495</v>
      </c>
      <c r="EP491" s="3">
        <f t="shared" si="535"/>
        <v>-7.8513235704161577</v>
      </c>
      <c r="EQ491" s="3">
        <f t="shared" si="536"/>
        <v>0.55079896639794268</v>
      </c>
      <c r="ER491" s="3" t="str">
        <f t="shared" si="537"/>
        <v/>
      </c>
      <c r="ES491" s="3" t="str">
        <f t="shared" si="538"/>
        <v/>
      </c>
      <c r="ET491" s="3" t="str">
        <f t="shared" si="539"/>
        <v/>
      </c>
      <c r="EU491" s="3" t="str">
        <f t="shared" si="540"/>
        <v/>
      </c>
      <c r="EV491" s="3">
        <f t="shared" si="541"/>
        <v>0.55079896639794268</v>
      </c>
      <c r="EW491" s="3">
        <f t="shared" si="542"/>
        <v>-3.6310888763633509</v>
      </c>
      <c r="EX491" s="3">
        <f t="shared" si="543"/>
        <v>0.75272657352116368</v>
      </c>
      <c r="EY491" s="3">
        <f t="shared" si="544"/>
        <v>-0.55079896639794279</v>
      </c>
      <c r="EZ491" s="3">
        <f t="shared" si="545"/>
        <v>-0.25473411993055761</v>
      </c>
      <c r="FA491" s="3" t="str">
        <f t="shared" si="546"/>
        <v/>
      </c>
      <c r="FB491" s="3">
        <f t="shared" si="547"/>
        <v>-3.6310888763633509</v>
      </c>
      <c r="FC491" s="3">
        <f t="shared" si="548"/>
        <v>7.8513235704161461</v>
      </c>
      <c r="FD491" s="3">
        <f t="shared" si="549"/>
        <v>2.6570072990039959</v>
      </c>
      <c r="FE491" s="3" t="str">
        <f t="shared" si="550"/>
        <v/>
      </c>
      <c r="FF491" s="3">
        <f t="shared" si="551"/>
        <v>0.25473411993055695</v>
      </c>
      <c r="FG491" s="3">
        <f t="shared" si="552"/>
        <v>0.75272657352116368</v>
      </c>
      <c r="FH491" s="3">
        <f t="shared" si="553"/>
        <v>7.8513235704161461</v>
      </c>
      <c r="FI491" s="4">
        <f t="shared" si="554"/>
        <v>0.10526315789473684</v>
      </c>
      <c r="FJ491" s="4">
        <f t="shared" si="555"/>
        <v>1.6</v>
      </c>
      <c r="FK491" s="4">
        <f t="shared" si="556"/>
        <v>2.4113149847094801</v>
      </c>
      <c r="FL491" s="4">
        <f t="shared" si="557"/>
        <v>0.44342507645259938</v>
      </c>
      <c r="FM491" s="4">
        <f>Tabela13[[#This Row],[V139]]-Tabela13[[#This Row],[V140]]</f>
        <v>1.9678899082568808</v>
      </c>
      <c r="FN491" s="4">
        <f>Tabela13[[#This Row],[V1]]-Tabela13[[#This Row],[V2]]/2</f>
        <v>0.37368421052631584</v>
      </c>
      <c r="FO491" s="4">
        <f>Tabela13[[#This Row],[V1]]-Tabela13[[#This Row],[V3]]/2</f>
        <v>0.20000000000000007</v>
      </c>
      <c r="FP491" s="4">
        <f>Tabela13[[#This Row],[V1]]-Tabela13[[#This Row],[V4]]/2</f>
        <v>0.62368421052631584</v>
      </c>
      <c r="FQ491" s="4">
        <f>Tabela13[[#This Row],[V2]]-Tabela13[[#This Row],[V1]]/2</f>
        <v>0.60263157894736841</v>
      </c>
      <c r="FR491" s="4">
        <f>Tabela13[[#This Row],[V2]]-Tabela13[[#This Row],[V3]]/2</f>
        <v>0.35263157894736841</v>
      </c>
      <c r="FS491" s="4">
        <f>Tabela13[[#This Row],[V2]]-Tabela13[[#This Row],[V4]]/2</f>
        <v>0.77631578947368418</v>
      </c>
      <c r="FT491" s="4">
        <f t="shared" si="558"/>
        <v>0.35761660269291196</v>
      </c>
      <c r="FU491" s="4">
        <f t="shared" si="559"/>
        <v>0.19739555984988083</v>
      </c>
      <c r="FV491" s="4">
        <f t="shared" si="560"/>
        <v>0.55765257006429669</v>
      </c>
      <c r="FW491" s="4">
        <f t="shared" si="561"/>
        <v>0.54235223849022207</v>
      </c>
      <c r="FX491" s="4">
        <f t="shared" si="562"/>
        <v>0.33901728406452619</v>
      </c>
      <c r="FY491" s="4">
        <f t="shared" si="563"/>
        <v>0.66013159207492633</v>
      </c>
      <c r="FZ491" s="4">
        <f t="shared" si="564"/>
        <v>64.370988484724151</v>
      </c>
      <c r="GA491" s="4">
        <f t="shared" si="565"/>
        <v>35.531200772978544</v>
      </c>
      <c r="GB491" s="4">
        <f t="shared" si="566"/>
        <v>100.37746261157341</v>
      </c>
      <c r="GC491" s="4">
        <f t="shared" si="567"/>
        <v>97.623402928239969</v>
      </c>
      <c r="GD491" s="4">
        <f t="shared" si="568"/>
        <v>61.023111131614712</v>
      </c>
      <c r="GE491" s="4">
        <f t="shared" si="569"/>
        <v>118.82368657348675</v>
      </c>
      <c r="GF491" s="4">
        <f>Tabela13[[#This Row],[V1]]-Tabela13[[#This Row],[V2]]/Tabela13[[#This Row],[V2]]</f>
        <v>-9.9999999999999978E-2</v>
      </c>
      <c r="GG491" s="4">
        <f>Tabela13[[#This Row],[V1]]-Tabela13[[#This Row],[V3]]/Tabela13[[#This Row],[V3]]</f>
        <v>-9.9999999999999978E-2</v>
      </c>
      <c r="GH491" s="4">
        <f>Tabela13[[#This Row],[V1]]-Tabela13[[#This Row],[V4]]/Tabela13[[#This Row],[V4]]</f>
        <v>-9.9999999999999978E-2</v>
      </c>
      <c r="GI491" s="4">
        <f>Tabela13[[#This Row],[V2]]-Tabela13[[#This Row],[V1]]/Tabela13[[#This Row],[V1]]</f>
        <v>5.2631578947368363E-2</v>
      </c>
      <c r="GJ491" s="4">
        <f>Tabela13[[#This Row],[V2]]-Tabela13[[#This Row],[V3]]/Tabela13[[#This Row],[V3]]</f>
        <v>5.2631578947368363E-2</v>
      </c>
      <c r="GK491" s="4">
        <f>Tabela13[[#This Row],[V2]]-Tabela13[[#This Row],[V4]]/Tabela13[[#This Row],[V4]]</f>
        <v>5.2631578947368363E-2</v>
      </c>
      <c r="GL491" s="4">
        <f t="shared" si="570"/>
        <v>0.35150382641094063</v>
      </c>
      <c r="GM491" s="4">
        <f t="shared" si="571"/>
        <v>0.97631578947368425</v>
      </c>
      <c r="GN491" s="4">
        <f t="shared" si="572"/>
        <v>0.3600308734128233</v>
      </c>
      <c r="GO491" s="3">
        <f t="shared" si="573"/>
        <v>0</v>
      </c>
      <c r="GP491" s="3">
        <v>100</v>
      </c>
      <c r="GQ491" s="3">
        <f t="shared" si="574"/>
        <v>-1</v>
      </c>
      <c r="GR491" s="3">
        <f t="shared" si="575"/>
        <v>-100</v>
      </c>
      <c r="GS491" s="34">
        <f>COUNTIF($D$2:D490,Tabela13[[#This Row],[HomeTeam]])</f>
        <v>24</v>
      </c>
      <c r="GT491" s="34">
        <f>COUNTIF($E$2:E490,Tabela13[[#This Row],[AwayTeam]])</f>
        <v>5</v>
      </c>
      <c r="GU491" s="3">
        <f>IFERROR(AVERAGEIFS($AD$2:AD490,$D$2:D490,Tabela13[[#This Row],[HomeTeam]],$GS$2:GS490,"&gt;="&amp;Tabela13[[#This Row],[Contagem_H]]-5),"")</f>
        <v>0.51442427138079316</v>
      </c>
      <c r="GV491" s="3">
        <f>IFERROR(AVERAGEIFS($G$2:G490,$E$2:E490,Tabela13[[#This Row],[AwayTeam]],$GT$2:GT490,"&gt;="&amp;Tabela13[[#This Row],[Contagem_A]]-5),"")</f>
        <v>1.2</v>
      </c>
      <c r="GW491" s="3">
        <f>IFERROR(AVERAGEIFS($GQ$2:GQ490,$D$2:D490,Tabela13[[#This Row],[HomeTeam]],$GS$2:GS490,"&gt;="&amp;Tabela13[[#This Row],[Contagem_H]]-5),"")</f>
        <v>0.24</v>
      </c>
    </row>
    <row r="492" spans="1:205" x14ac:dyDescent="0.25">
      <c r="A492" t="s">
        <v>127</v>
      </c>
      <c r="B492" t="s">
        <v>299</v>
      </c>
      <c r="C492" t="s">
        <v>136</v>
      </c>
      <c r="D492" t="s">
        <v>24</v>
      </c>
      <c r="E492" t="s">
        <v>12</v>
      </c>
      <c r="F492" s="3">
        <v>1</v>
      </c>
      <c r="G492" s="3">
        <v>1</v>
      </c>
      <c r="H492" s="3" t="str">
        <f t="shared" si="576"/>
        <v>D</v>
      </c>
      <c r="I492" s="3">
        <v>2.8</v>
      </c>
      <c r="J492" s="3">
        <v>3.4</v>
      </c>
      <c r="K492" s="3">
        <v>2.5</v>
      </c>
      <c r="L492" s="3">
        <v>1.8</v>
      </c>
      <c r="M492" s="3">
        <v>2</v>
      </c>
      <c r="N492" s="3">
        <f t="shared" si="505"/>
        <v>2</v>
      </c>
      <c r="O492" s="3">
        <f t="shared" si="506"/>
        <v>1</v>
      </c>
      <c r="P492" s="3">
        <f t="shared" si="507"/>
        <v>1</v>
      </c>
      <c r="Q492" s="3">
        <f t="shared" si="508"/>
        <v>5.1260504201680712E-2</v>
      </c>
      <c r="R492" s="3">
        <f t="shared" si="509"/>
        <v>5.555555555555558E-2</v>
      </c>
      <c r="S492" s="3">
        <f t="shared" si="510"/>
        <v>2.9435294117647057</v>
      </c>
      <c r="T492" s="3">
        <f t="shared" si="511"/>
        <v>3.5742857142857143</v>
      </c>
      <c r="U492" s="3">
        <f t="shared" si="512"/>
        <v>2.6281512605042017</v>
      </c>
      <c r="V492" s="3">
        <f t="shared" si="513"/>
        <v>1.8922689075630252</v>
      </c>
      <c r="W492" s="3">
        <f t="shared" si="514"/>
        <v>2.1025210084033614</v>
      </c>
      <c r="X492" s="4">
        <f t="shared" si="515"/>
        <v>0.35714285714285715</v>
      </c>
      <c r="Y492" s="4">
        <f t="shared" si="516"/>
        <v>0.29411764705882354</v>
      </c>
      <c r="Z492" s="4">
        <f t="shared" si="517"/>
        <v>0.4</v>
      </c>
      <c r="AA492" s="4">
        <f t="shared" si="518"/>
        <v>0.55555555555555558</v>
      </c>
      <c r="AB492" s="4">
        <f t="shared" si="519"/>
        <v>0.5</v>
      </c>
      <c r="AC492" s="4">
        <f t="shared" si="520"/>
        <v>0.6785714285714286</v>
      </c>
      <c r="AD492" s="4">
        <f t="shared" si="521"/>
        <v>0.7</v>
      </c>
      <c r="AE492" s="4">
        <f t="shared" si="522"/>
        <v>0.6785714285714286</v>
      </c>
      <c r="AF492" s="4">
        <f t="shared" si="523"/>
        <v>0.7</v>
      </c>
      <c r="AG492" s="4">
        <f>IFERROR(AVERAGE(Tabela13[[#This Row],[V1]],Tabela13[[#This Row],[V2]]),"")</f>
        <v>0.68928571428571428</v>
      </c>
      <c r="AH492" s="4">
        <f>IFERROR(AVERAGE(Tabela13[[#This Row],[V1]],Tabela13[[#This Row],[V3]]),"")</f>
        <v>0.6785714285714286</v>
      </c>
      <c r="AI492" s="4">
        <f>IFERROR(AVERAGE(Tabela13[[#This Row],[V1]],Tabela13[[#This Row],[V4]]),"")</f>
        <v>0.68928571428571428</v>
      </c>
      <c r="AJ492" s="4">
        <f>IFERROR(AVERAGE(Tabela13[[#This Row],[V2]],Tabela13[[#This Row],[V1]]),"")</f>
        <v>0.68928571428571428</v>
      </c>
      <c r="AK492" s="4">
        <f>IFERROR(AVERAGE(Tabela13[[#This Row],[V2]],Tabela13[[#This Row],[V3]]),"")</f>
        <v>0.68928571428571428</v>
      </c>
      <c r="AL492" s="4">
        <f>IFERROR(AVERAGE(Tabela13[[#This Row],[V2]],Tabela13[[#This Row],[V4]]),"")</f>
        <v>0.7</v>
      </c>
      <c r="AM492" s="4">
        <f>IFERROR(AVERAGE(Tabela13[[#This Row],[V3]],Tabela13[[#This Row],[V1]]),"")</f>
        <v>0.6785714285714286</v>
      </c>
      <c r="AN492" s="4">
        <f>IFERROR(AVERAGE(Tabela13[[#This Row],[V3]],Tabela13[[#This Row],[V2]]),"")</f>
        <v>0.68928571428571428</v>
      </c>
      <c r="AO492" s="4">
        <f>IFERROR(AVERAGE(Tabela13[[#This Row],[V3]],Tabela13[[#This Row],[V4]]),"")</f>
        <v>0.68928571428571428</v>
      </c>
      <c r="AP492" s="4">
        <f>IFERROR(AVERAGE(Tabela13[[#This Row],[V4]],Tabela13[[#This Row],[V1]]),"")</f>
        <v>0.68928571428571428</v>
      </c>
      <c r="AQ492" s="4">
        <f>IFERROR(AVERAGE(Tabela13[[#This Row],[V4]],Tabela13[[#This Row],[V2]]),"")</f>
        <v>0.7</v>
      </c>
      <c r="AR492" s="4">
        <f>IFERROR(AVERAGE(Tabela13[[#This Row],[V4]],Tabela13[[#This Row],[V3]]),"")</f>
        <v>0.68928571428571428</v>
      </c>
      <c r="AS492" s="4">
        <f>_xlfn.STDEV.S(Tabela13[[#This Row],[V1]:[V2]])</f>
        <v>1.5152288168283108E-2</v>
      </c>
      <c r="AT492" s="4">
        <f>_xlfn.STDEV.S(Tabela13[[#This Row],[V1]],Tabela13[[#This Row],[V3]])</f>
        <v>0</v>
      </c>
      <c r="AU492" s="4">
        <f>_xlfn.STDEV.S(Tabela13[[#This Row],[V1]],Tabela13[[#This Row],[V4]])</f>
        <v>1.5152288168283108E-2</v>
      </c>
      <c r="AV492" s="4">
        <f>_xlfn.STDEV.S(Tabela13[[#This Row],[V2]],Tabela13[[#This Row],[V1]])</f>
        <v>1.5152288168283108E-2</v>
      </c>
      <c r="AW492" s="4">
        <f>_xlfn.STDEV.S(Tabela13[[#This Row],[V2]],Tabela13[[#This Row],[V3]])</f>
        <v>1.5152288168283108E-2</v>
      </c>
      <c r="AX492" s="4">
        <f>_xlfn.STDEV.S(Tabela13[[#This Row],[V42]],Tabela13[[#This Row],[V44]])</f>
        <v>1.5152288168283108E-2</v>
      </c>
      <c r="AY492" s="4">
        <f>_xlfn.STDEV.S(Tabela13[[#This Row],[V3]],Tabela13[[#This Row],[V1]])</f>
        <v>0</v>
      </c>
      <c r="AZ492" s="4">
        <f>_xlfn.STDEV.S(Tabela13[[#This Row],[V3]],Tabela13[[#This Row],[V2]])</f>
        <v>1.5152288168283108E-2</v>
      </c>
      <c r="BA492" s="4">
        <f>_xlfn.STDEV.S(Tabela13[[#This Row],[V3]],Tabela13[[#This Row],[V4]])</f>
        <v>1.5152288168283108E-2</v>
      </c>
      <c r="BB492" s="4">
        <f>_xlfn.STDEV.S(Tabela13[[#This Row],[V4]],Tabela13[[#This Row],[V1]])</f>
        <v>1.5152288168283108E-2</v>
      </c>
      <c r="BC492" s="4">
        <f>_xlfn.STDEV.S(Tabela13[[#This Row],[V4]],Tabela13[[#This Row],[V2]])</f>
        <v>0</v>
      </c>
      <c r="BD492" s="4">
        <f>_xlfn.STDEV.S(Tabela13[[#This Row],[V4]],Tabela13[[#This Row],[V3]])</f>
        <v>1.5152288168283108E-2</v>
      </c>
      <c r="BE492" s="4">
        <f>Tabela13[[#This Row],[V17]]/Tabela13[[#This Row],[V5]]</f>
        <v>2.1982594233778602E-2</v>
      </c>
      <c r="BF492" s="4">
        <f>Tabela13[[#This Row],[V18]]/Tabela13[[#This Row],[V6]]</f>
        <v>0</v>
      </c>
      <c r="BG492" s="4">
        <f>Tabela13[[#This Row],[V19]]/Tabela13[[#This Row],[V7]]</f>
        <v>2.1982594233778602E-2</v>
      </c>
      <c r="BH492" s="4">
        <f>Tabela13[[#This Row],[V20]]/Tabela13[[#This Row],[V8]]</f>
        <v>2.1982594233778602E-2</v>
      </c>
      <c r="BI492" s="4">
        <f>Tabela13[[#This Row],[V21]]/Tabela13[[#This Row],[V9]]</f>
        <v>2.1982594233778602E-2</v>
      </c>
      <c r="BJ492" s="4">
        <f>Tabela13[[#This Row],[V22]]/Tabela13[[#This Row],[V10]]</f>
        <v>2.1646125954690155E-2</v>
      </c>
      <c r="BK492" s="4">
        <f>Tabela13[[#This Row],[V23]]/Tabela13[[#This Row],[V11]]</f>
        <v>0</v>
      </c>
      <c r="BL492" s="4">
        <f>Tabela13[[#This Row],[V24]]/Tabela13[[#This Row],[V12]]</f>
        <v>2.1982594233778602E-2</v>
      </c>
      <c r="BM492" s="4">
        <f>Tabela13[[#This Row],[V25]]/Tabela13[[#This Row],[V13]]</f>
        <v>2.1982594233778602E-2</v>
      </c>
      <c r="BN492" s="4">
        <f>Tabela13[[#This Row],[V26]]/Tabela13[[#This Row],[V14]]</f>
        <v>2.1982594233778602E-2</v>
      </c>
      <c r="BO492" s="4">
        <f>Tabela13[[#This Row],[V27]]/Tabela13[[#This Row],[V15]]</f>
        <v>0</v>
      </c>
      <c r="BP492" s="4">
        <f>Tabela13[[#This Row],[V28]]/Tabela13[[#This Row],[V16]]</f>
        <v>2.1982594233778602E-2</v>
      </c>
      <c r="BQ492" s="4">
        <f>Tabela13[[#This Row],[V1]]-Tabela13[[#This Row],[V2]]</f>
        <v>-2.1428571428571352E-2</v>
      </c>
      <c r="BR492" s="4">
        <f>Tabela13[[#This Row],[V1]]-Tabela13[[#This Row],[V3]]</f>
        <v>0</v>
      </c>
      <c r="BS492" s="4">
        <f>Tabela13[[#This Row],[V1]]-Tabela13[[#This Row],[V4]]</f>
        <v>-2.1428571428571352E-2</v>
      </c>
      <c r="BT492" s="4">
        <f>Tabela13[[#This Row],[V2]]-Tabela13[[#This Row],[V1]]</f>
        <v>2.1428571428571352E-2</v>
      </c>
      <c r="BU492" s="4">
        <f>Tabela13[[#This Row],[V2]]-Tabela13[[#This Row],[V3]]</f>
        <v>2.1428571428571352E-2</v>
      </c>
      <c r="BV492" s="4">
        <f>Tabela13[[#This Row],[V2]]-Tabela13[[#This Row],[V4]]</f>
        <v>0</v>
      </c>
      <c r="BW492" s="4">
        <f>AVERAGE(Tabela13[[#This Row],[V41]],Tabela13[[#This Row],[V42]])</f>
        <v>-1.0714285714285676E-2</v>
      </c>
      <c r="BX492" s="4">
        <f>AVERAGE(Tabela13[[#This Row],[V41]],Tabela13[[#This Row],[V43]])</f>
        <v>-2.1428571428571352E-2</v>
      </c>
      <c r="BY492" s="4">
        <f>AVERAGE(Tabela13[[#This Row],[V41]],Tabela13[[#This Row],[V44]])</f>
        <v>0</v>
      </c>
      <c r="BZ492" s="4">
        <f>AVERAGE(Tabela13[[#This Row],[V41]],Tabela13[[#This Row],[V45]])</f>
        <v>0</v>
      </c>
      <c r="CA492" s="4">
        <f>AVERAGE(Tabela13[[#This Row],[V41]],Tabela13[[#This Row],[V46]])</f>
        <v>-1.0714285714285676E-2</v>
      </c>
      <c r="CB492" s="4">
        <f>AVERAGE(Tabela13[[#This Row],[V42]],Tabela13[[#This Row],[V41]])</f>
        <v>-1.0714285714285676E-2</v>
      </c>
      <c r="CC492" s="4">
        <f>AVERAGE(Tabela13[[#This Row],[V42]],Tabela13[[#This Row],[V43]])</f>
        <v>-1.0714285714285676E-2</v>
      </c>
      <c r="CD492" s="4">
        <f>AVERAGE(Tabela13[[#This Row],[V42]],Tabela13[[#This Row],[V44]])</f>
        <v>1.0714285714285676E-2</v>
      </c>
      <c r="CE492" s="4">
        <f>AVERAGE(Tabela13[[#This Row],[V42]],Tabela13[[#This Row],[V45]])</f>
        <v>1.0714285714285676E-2</v>
      </c>
      <c r="CF492" s="4">
        <f>AVERAGE(Tabela13[[#This Row],[V42]],Tabela13[[#This Row],[V46]])</f>
        <v>0</v>
      </c>
      <c r="CG492" s="4">
        <f>AVERAGE(Tabela13[[#This Row],[V43]],Tabela13[[#This Row],[V41]])</f>
        <v>-2.1428571428571352E-2</v>
      </c>
      <c r="CH492" s="4">
        <f>AVERAGE(Tabela13[[#This Row],[V43]],Tabela13[[#This Row],[V42]])</f>
        <v>-1.0714285714285676E-2</v>
      </c>
      <c r="CI492" s="4">
        <f>AVERAGE(Tabela13[[#This Row],[V43]],Tabela13[[#This Row],[V44]])</f>
        <v>0</v>
      </c>
      <c r="CJ492" s="4">
        <f>AVERAGE(Tabela13[[#This Row],[V43]],Tabela13[[#This Row],[V45]])</f>
        <v>0</v>
      </c>
      <c r="CK492" s="4">
        <f>AVERAGE(Tabela13[[#This Row],[V43]],Tabela13[[#This Row],[V46]])</f>
        <v>-1.0714285714285676E-2</v>
      </c>
      <c r="CL492" s="4">
        <f>AVERAGE(Tabela13[[#This Row],[V44]],Tabela13[[#This Row],[V41]])</f>
        <v>0</v>
      </c>
      <c r="CM492" s="4">
        <f>AVERAGE(Tabela13[[#This Row],[V44]],Tabela13[[#This Row],[V42]])</f>
        <v>1.0714285714285676E-2</v>
      </c>
      <c r="CN492" s="4">
        <f>AVERAGE(Tabela13[[#This Row],[V44]],Tabela13[[#This Row],[V43]])</f>
        <v>0</v>
      </c>
      <c r="CO492" s="4">
        <f>AVERAGE(Tabela13[[#This Row],[V44]],Tabela13[[#This Row],[V45]])</f>
        <v>2.1428571428571352E-2</v>
      </c>
      <c r="CP492" s="4">
        <f>AVERAGE(Tabela13[[#This Row],[V44]],Tabela13[[#This Row],[V46]])</f>
        <v>1.0714285714285676E-2</v>
      </c>
      <c r="CQ492" s="4">
        <f>AVERAGE(Tabela13[[#This Row],[V45]],Tabela13[[#This Row],[V41]])</f>
        <v>0</v>
      </c>
      <c r="CR492" s="4">
        <f>AVERAGE(Tabela13[[#This Row],[V45]],Tabela13[[#This Row],[V42]])</f>
        <v>1.0714285714285676E-2</v>
      </c>
      <c r="CS492" s="4">
        <f>AVERAGE(Tabela13[[#This Row],[V45]],Tabela13[[#This Row],[V43]])</f>
        <v>0</v>
      </c>
      <c r="CT492" s="4">
        <f>AVERAGE(Tabela13[[#This Row],[V45]],Tabela13[[#This Row],[V44]])</f>
        <v>2.1428571428571352E-2</v>
      </c>
      <c r="CU492" s="4">
        <f>AVERAGE(Tabela13[[#This Row],[V45]],Tabela13[[#This Row],[V46]])</f>
        <v>1.0714285714285676E-2</v>
      </c>
      <c r="CV492" s="4">
        <f>AVERAGE(Tabela13[[#This Row],[V46]],Tabela13[[#This Row],[V41]])</f>
        <v>-1.0714285714285676E-2</v>
      </c>
      <c r="CW492" s="4">
        <f>AVERAGE(Tabela13[[#This Row],[V46]],Tabela13[[#This Row],[V42]])</f>
        <v>0</v>
      </c>
      <c r="CX492" s="4">
        <f>AVERAGE(Tabela13[[#This Row],[V46]],Tabela13[[#This Row],[V43]])</f>
        <v>-1.0714285714285676E-2</v>
      </c>
      <c r="CY492" s="4">
        <f>AVERAGE(Tabela13[[#This Row],[V46]],Tabela13[[#This Row],[V44]])</f>
        <v>1.0714285714285676E-2</v>
      </c>
      <c r="CZ492" s="4">
        <f>AVERAGE(Tabela13[[#This Row],[V46]],Tabela13[[#This Row],[V45]])</f>
        <v>1.0714285714285676E-2</v>
      </c>
      <c r="DA492" s="3">
        <f>_xlfn.STDEV.S(Tabela13[[#This Row],[V41]],Tabela13[[#This Row],[V42]])</f>
        <v>1.5152288168283108E-2</v>
      </c>
      <c r="DB492" s="3">
        <f>_xlfn.STDEV.S(Tabela13[[#This Row],[V41]],Tabela13[[#This Row],[V43]])</f>
        <v>0</v>
      </c>
      <c r="DC492" s="3">
        <f>_xlfn.STDEV.S(Tabela13[[#This Row],[V41]],Tabela13[[#This Row],[V44]])</f>
        <v>3.0304576336566216E-2</v>
      </c>
      <c r="DD492" s="3">
        <f>_xlfn.STDEV.S(Tabela13[[#This Row],[V41]],Tabela13[[#This Row],[V45]])</f>
        <v>3.0304576336566216E-2</v>
      </c>
      <c r="DE492" s="3">
        <f>_xlfn.STDEV.S(Tabela13[[#This Row],[V41]],Tabela13[[#This Row],[V46]])</f>
        <v>1.5152288168283108E-2</v>
      </c>
      <c r="DF492" s="3">
        <f>_xlfn.STDEV.S(Tabela13[[#This Row],[V42]],Tabela13[[#This Row],[V41]])</f>
        <v>1.5152288168283108E-2</v>
      </c>
      <c r="DG492" s="3">
        <f>_xlfn.STDEV.S(Tabela13[[#This Row],[V42]],Tabela13[[#This Row],[V43]])</f>
        <v>1.5152288168283108E-2</v>
      </c>
      <c r="DH492" s="3">
        <f>_xlfn.STDEV.S(Tabela13[[#This Row],[V42]],Tabela13[[#This Row],[V44]])</f>
        <v>1.5152288168283108E-2</v>
      </c>
      <c r="DI492" s="3">
        <f>_xlfn.STDEV.S(Tabela13[[#This Row],[V42]],Tabela13[[#This Row],[V45]])</f>
        <v>1.5152288168283108E-2</v>
      </c>
      <c r="DJ492" s="3">
        <f>_xlfn.STDEV.S(Tabela13[[#This Row],[V42]],Tabela13[[#This Row],[V46]])</f>
        <v>0</v>
      </c>
      <c r="DK492" s="3">
        <f>_xlfn.STDEV.S(Tabela13[[#This Row],[V43]],Tabela13[[#This Row],[V41]])</f>
        <v>0</v>
      </c>
      <c r="DL492" s="3">
        <f>_xlfn.STDEV.S(Tabela13[[#This Row],[V43]],Tabela13[[#This Row],[V42]])</f>
        <v>1.5152288168283108E-2</v>
      </c>
      <c r="DM492" s="3">
        <f>_xlfn.STDEV.S(Tabela13[[#This Row],[V43]],Tabela13[[#This Row],[V44]])</f>
        <v>3.0304576336566216E-2</v>
      </c>
      <c r="DN492" s="3">
        <f>_xlfn.STDEV.S(Tabela13[[#This Row],[V43]],Tabela13[[#This Row],[V45]])</f>
        <v>3.0304576336566216E-2</v>
      </c>
      <c r="DO492" s="3">
        <f>_xlfn.STDEV.S(Tabela13[[#This Row],[V43]],Tabela13[[#This Row],[V46]])</f>
        <v>1.5152288168283108E-2</v>
      </c>
      <c r="DP492" s="3">
        <f>_xlfn.STDEV.S(Tabela13[[#This Row],[V44]],Tabela13[[#This Row],[V41]])</f>
        <v>3.0304576336566216E-2</v>
      </c>
      <c r="DQ492" s="3">
        <f>_xlfn.STDEV.S(Tabela13[[#This Row],[V44]],Tabela13[[#This Row],[V42]])</f>
        <v>1.5152288168283108E-2</v>
      </c>
      <c r="DR492" s="3">
        <f>_xlfn.STDEV.S(Tabela13[[#This Row],[V44]],Tabela13[[#This Row],[V43]])</f>
        <v>3.0304576336566216E-2</v>
      </c>
      <c r="DS492" s="3">
        <f>_xlfn.STDEV.S(Tabela13[[#This Row],[V44]],Tabela13[[#This Row],[V45]])</f>
        <v>0</v>
      </c>
      <c r="DT492" s="3">
        <f>_xlfn.STDEV.S(Tabela13[[#This Row],[V44]],Tabela13[[#This Row],[V46]])</f>
        <v>1.5152288168283108E-2</v>
      </c>
      <c r="DU492" s="3">
        <f>_xlfn.STDEV.S(Tabela13[[#This Row],[V45]],Tabela13[[#This Row],[V41]])</f>
        <v>3.0304576336566216E-2</v>
      </c>
      <c r="DV492" s="3">
        <f>_xlfn.STDEV.S(Tabela13[[#This Row],[V45]],Tabela13[[#This Row],[V42]])</f>
        <v>1.5152288168283108E-2</v>
      </c>
      <c r="DW492" s="3">
        <f>_xlfn.STDEV.S(Tabela13[[#This Row],[V45]],Tabela13[[#This Row],[V43]])</f>
        <v>3.0304576336566216E-2</v>
      </c>
      <c r="DX492" s="3">
        <f>_xlfn.STDEV.S(Tabela13[[#This Row],[V45]],Tabela13[[#This Row],[V44]])</f>
        <v>0</v>
      </c>
      <c r="DY492" s="3">
        <f>_xlfn.STDEV.S(Tabela13[[#This Row],[V45]],Tabela13[[#This Row],[V46]])</f>
        <v>1.5152288168283108E-2</v>
      </c>
      <c r="DZ492" s="3">
        <f>_xlfn.STDEV.S(Tabela13[[#This Row],[V46]],Tabela13[[#This Row],[V41]])</f>
        <v>1.5152288168283108E-2</v>
      </c>
      <c r="EA492" s="3">
        <f>_xlfn.STDEV.S(Tabela13[[#This Row],[V46]],Tabela13[[#This Row],[V42]])</f>
        <v>0</v>
      </c>
      <c r="EB492" s="3">
        <f>_xlfn.STDEV.S(Tabela13[[#This Row],[V46]],Tabela13[[#This Row],[V43]])</f>
        <v>1.5152288168283108E-2</v>
      </c>
      <c r="EC492" s="3">
        <f>_xlfn.STDEV.S(Tabela13[[#This Row],[V46]],Tabela13[[#This Row],[V44]])</f>
        <v>1.5152288168283108E-2</v>
      </c>
      <c r="ED492" s="3">
        <f>_xlfn.STDEV.S(Tabela13[[#This Row],[V46]],Tabela13[[#This Row],[V45]])</f>
        <v>1.5152288168283108E-2</v>
      </c>
      <c r="EE492" s="3">
        <f t="shared" si="524"/>
        <v>-1.4142135623730951</v>
      </c>
      <c r="EF492" s="3">
        <f t="shared" si="525"/>
        <v>0</v>
      </c>
      <c r="EG492" s="3" t="str">
        <f t="shared" si="526"/>
        <v/>
      </c>
      <c r="EH492" s="3" t="str">
        <f t="shared" si="527"/>
        <v/>
      </c>
      <c r="EI492" s="3">
        <f t="shared" si="528"/>
        <v>-1.4142135623730951</v>
      </c>
      <c r="EJ492" s="3">
        <f t="shared" si="529"/>
        <v>-1.4142135623730951</v>
      </c>
      <c r="EK492" s="3">
        <f t="shared" si="530"/>
        <v>-1.4142135623730951</v>
      </c>
      <c r="EL492" s="3">
        <f t="shared" si="531"/>
        <v>1.4142135623730951</v>
      </c>
      <c r="EM492" s="3">
        <f t="shared" si="532"/>
        <v>1.4142135623730951</v>
      </c>
      <c r="EN492" s="3" t="str">
        <f t="shared" si="533"/>
        <v/>
      </c>
      <c r="EO492" s="3">
        <f t="shared" si="534"/>
        <v>0</v>
      </c>
      <c r="EP492" s="3">
        <f t="shared" si="535"/>
        <v>-1.4142135623730951</v>
      </c>
      <c r="EQ492" s="3" t="str">
        <f t="shared" si="536"/>
        <v/>
      </c>
      <c r="ER492" s="3" t="str">
        <f t="shared" si="537"/>
        <v/>
      </c>
      <c r="ES492" s="3" t="str">
        <f t="shared" si="538"/>
        <v/>
      </c>
      <c r="ET492" s="3" t="str">
        <f t="shared" si="539"/>
        <v/>
      </c>
      <c r="EU492" s="3" t="str">
        <f t="shared" si="540"/>
        <v/>
      </c>
      <c r="EV492" s="3" t="str">
        <f t="shared" si="541"/>
        <v/>
      </c>
      <c r="EW492" s="3">
        <f t="shared" si="542"/>
        <v>0</v>
      </c>
      <c r="EX492" s="3">
        <f t="shared" si="543"/>
        <v>1.4142135623730951</v>
      </c>
      <c r="EY492" s="3" t="str">
        <f t="shared" si="544"/>
        <v/>
      </c>
      <c r="EZ492" s="3">
        <f t="shared" si="545"/>
        <v>1.4142135623730951</v>
      </c>
      <c r="FA492" s="3" t="str">
        <f t="shared" si="546"/>
        <v/>
      </c>
      <c r="FB492" s="3">
        <f t="shared" si="547"/>
        <v>0</v>
      </c>
      <c r="FC492" s="3">
        <f t="shared" si="548"/>
        <v>1.4142135623730951</v>
      </c>
      <c r="FD492" s="3">
        <f t="shared" si="549"/>
        <v>-1.4142135623730951</v>
      </c>
      <c r="FE492" s="3" t="str">
        <f t="shared" si="550"/>
        <v/>
      </c>
      <c r="FF492" s="3">
        <f t="shared" si="551"/>
        <v>-1.4142135623730951</v>
      </c>
      <c r="FG492" s="3">
        <f t="shared" si="552"/>
        <v>1.4142135623730951</v>
      </c>
      <c r="FH492" s="3">
        <f t="shared" si="553"/>
        <v>1.4142135623730951</v>
      </c>
      <c r="FI492" s="4">
        <f t="shared" si="554"/>
        <v>0.4</v>
      </c>
      <c r="FJ492" s="4">
        <f t="shared" si="555"/>
        <v>0.35714285714285715</v>
      </c>
      <c r="FK492" s="4">
        <f t="shared" si="556"/>
        <v>1.2989608313349321</v>
      </c>
      <c r="FL492" s="4">
        <f t="shared" si="557"/>
        <v>1.4212629896083133</v>
      </c>
      <c r="FM492" s="4">
        <f>Tabela13[[#This Row],[V139]]-Tabela13[[#This Row],[V140]]</f>
        <v>-0.1223021582733812</v>
      </c>
      <c r="FN492" s="4">
        <f>Tabela13[[#This Row],[V1]]-Tabela13[[#This Row],[V2]]/2</f>
        <v>0.32857142857142863</v>
      </c>
      <c r="FO492" s="4">
        <f>Tabela13[[#This Row],[V1]]-Tabela13[[#This Row],[V3]]/2</f>
        <v>0.3392857142857143</v>
      </c>
      <c r="FP492" s="4">
        <f>Tabela13[[#This Row],[V1]]-Tabela13[[#This Row],[V4]]/2</f>
        <v>0.32857142857142863</v>
      </c>
      <c r="FQ492" s="4">
        <f>Tabela13[[#This Row],[V2]]-Tabela13[[#This Row],[V1]]/2</f>
        <v>0.36071428571428565</v>
      </c>
      <c r="FR492" s="4">
        <f>Tabela13[[#This Row],[V2]]-Tabela13[[#This Row],[V3]]/2</f>
        <v>0.36071428571428565</v>
      </c>
      <c r="FS492" s="4">
        <f>Tabela13[[#This Row],[V2]]-Tabela13[[#This Row],[V4]]/2</f>
        <v>0.35</v>
      </c>
      <c r="FT492" s="4">
        <f t="shared" si="558"/>
        <v>0.31745873525463103</v>
      </c>
      <c r="FU492" s="4">
        <f t="shared" si="559"/>
        <v>0.3270980970057929</v>
      </c>
      <c r="FV492" s="4">
        <f t="shared" si="560"/>
        <v>0.31745873525463103</v>
      </c>
      <c r="FW492" s="4">
        <f t="shared" si="561"/>
        <v>0.34618777167210157</v>
      </c>
      <c r="FX492" s="4">
        <f t="shared" si="562"/>
        <v>0.34618777167210157</v>
      </c>
      <c r="FY492" s="4">
        <f t="shared" si="563"/>
        <v>0.33667481938672716</v>
      </c>
      <c r="FZ492" s="4">
        <f t="shared" si="564"/>
        <v>57.142572345833585</v>
      </c>
      <c r="GA492" s="4">
        <f t="shared" si="565"/>
        <v>58.877657461042723</v>
      </c>
      <c r="GB492" s="4">
        <f t="shared" si="566"/>
        <v>57.142572345833585</v>
      </c>
      <c r="GC492" s="4">
        <f t="shared" si="567"/>
        <v>62.313798900978284</v>
      </c>
      <c r="GD492" s="4">
        <f t="shared" si="568"/>
        <v>62.313798900978284</v>
      </c>
      <c r="GE492" s="4">
        <f t="shared" si="569"/>
        <v>60.601467489610897</v>
      </c>
      <c r="GF492" s="4">
        <f>Tabela13[[#This Row],[V1]]-Tabela13[[#This Row],[V2]]/Tabela13[[#This Row],[V2]]</f>
        <v>-0.3214285714285714</v>
      </c>
      <c r="GG492" s="4">
        <f>Tabela13[[#This Row],[V1]]-Tabela13[[#This Row],[V3]]/Tabela13[[#This Row],[V3]]</f>
        <v>-0.3214285714285714</v>
      </c>
      <c r="GH492" s="4">
        <f>Tabela13[[#This Row],[V1]]-Tabela13[[#This Row],[V4]]/Tabela13[[#This Row],[V4]]</f>
        <v>-0.3214285714285714</v>
      </c>
      <c r="GI492" s="4">
        <f>Tabela13[[#This Row],[V2]]-Tabela13[[#This Row],[V1]]/Tabela13[[#This Row],[V1]]</f>
        <v>-0.30000000000000004</v>
      </c>
      <c r="GJ492" s="4">
        <f>Tabela13[[#This Row],[V2]]-Tabela13[[#This Row],[V3]]/Tabela13[[#This Row],[V3]]</f>
        <v>-0.30000000000000004</v>
      </c>
      <c r="GK492" s="4">
        <f>Tabela13[[#This Row],[V2]]-Tabela13[[#This Row],[V4]]/Tabela13[[#This Row],[V4]]</f>
        <v>-0.30000000000000004</v>
      </c>
      <c r="GL492" s="4">
        <f t="shared" si="570"/>
        <v>1.2371791482634793E-2</v>
      </c>
      <c r="GM492" s="4">
        <f t="shared" si="571"/>
        <v>0.68928571428571428</v>
      </c>
      <c r="GN492" s="4">
        <f t="shared" si="572"/>
        <v>1.7948713031801771E-2</v>
      </c>
      <c r="GO492" s="3">
        <f t="shared" si="573"/>
        <v>0</v>
      </c>
      <c r="GP492" s="3">
        <v>100</v>
      </c>
      <c r="GQ492" s="3">
        <f t="shared" si="574"/>
        <v>-1</v>
      </c>
      <c r="GR492" s="3">
        <f t="shared" si="575"/>
        <v>-100</v>
      </c>
      <c r="GS492" s="34">
        <f>COUNTIF($D$2:D491,Tabela13[[#This Row],[HomeTeam]])</f>
        <v>24</v>
      </c>
      <c r="GT492" s="34">
        <f>COUNTIF($E$2:E491,Tabela13[[#This Row],[AwayTeam]])</f>
        <v>24</v>
      </c>
      <c r="GU492" s="3">
        <f>IFERROR(AVERAGEIFS($AD$2:AD491,$D$2:D491,Tabela13[[#This Row],[HomeTeam]],$GS$2:GS491,"&gt;="&amp;Tabela13[[#This Row],[Contagem_H]]-5),"")</f>
        <v>0.83771929824561409</v>
      </c>
      <c r="GV492" s="3">
        <f>IFERROR(AVERAGEIFS($G$2:G491,$E$2:E491,Tabela13[[#This Row],[AwayTeam]],$GT$2:GT491,"&gt;="&amp;Tabela13[[#This Row],[Contagem_A]]-5),"")</f>
        <v>1</v>
      </c>
      <c r="GW492" s="3">
        <f>IFERROR(AVERAGEIFS($GQ$2:GQ491,$D$2:D491,Tabela13[[#This Row],[HomeTeam]],$GS$2:GS491,"&gt;="&amp;Tabela13[[#This Row],[Contagem_H]]-5),"")</f>
        <v>-0.3</v>
      </c>
    </row>
    <row r="493" spans="1:205" x14ac:dyDescent="0.25">
      <c r="A493" t="s">
        <v>127</v>
      </c>
      <c r="B493" t="s">
        <v>300</v>
      </c>
      <c r="C493" t="s">
        <v>172</v>
      </c>
      <c r="D493" t="s">
        <v>27</v>
      </c>
      <c r="E493" t="s">
        <v>24</v>
      </c>
      <c r="F493" s="3">
        <v>1</v>
      </c>
      <c r="G493" s="3">
        <v>2</v>
      </c>
      <c r="H493" s="3" t="str">
        <f t="shared" si="576"/>
        <v>A</v>
      </c>
      <c r="I493" s="3">
        <v>7</v>
      </c>
      <c r="J493" s="3">
        <v>4.75</v>
      </c>
      <c r="K493" s="3">
        <v>1.44</v>
      </c>
      <c r="L493" s="3">
        <v>1.57</v>
      </c>
      <c r="M493" s="3">
        <v>2.38</v>
      </c>
      <c r="N493" s="3">
        <f t="shared" si="505"/>
        <v>3</v>
      </c>
      <c r="O493" s="3">
        <f t="shared" si="506"/>
        <v>0</v>
      </c>
      <c r="P493" s="3">
        <f t="shared" si="507"/>
        <v>3</v>
      </c>
      <c r="Q493" s="3">
        <f t="shared" si="508"/>
        <v>4.7827903091060886E-2</v>
      </c>
      <c r="R493" s="3">
        <f t="shared" si="509"/>
        <v>5.7110742386126456E-2</v>
      </c>
      <c r="S493" s="3">
        <f t="shared" si="510"/>
        <v>7.3347953216374258</v>
      </c>
      <c r="T493" s="3">
        <f t="shared" si="511"/>
        <v>4.9771825396825395</v>
      </c>
      <c r="U493" s="3">
        <f t="shared" si="512"/>
        <v>1.5088721804511276</v>
      </c>
      <c r="V493" s="3">
        <f t="shared" si="513"/>
        <v>1.6450898078529657</v>
      </c>
      <c r="W493" s="3">
        <f t="shared" si="514"/>
        <v>2.493830409356725</v>
      </c>
      <c r="X493" s="4">
        <f t="shared" si="515"/>
        <v>0.14285714285714285</v>
      </c>
      <c r="Y493" s="4">
        <f t="shared" si="516"/>
        <v>0.21052631578947367</v>
      </c>
      <c r="Z493" s="4">
        <f t="shared" si="517"/>
        <v>0.69444444444444442</v>
      </c>
      <c r="AA493" s="4">
        <f t="shared" si="518"/>
        <v>0.63694267515923564</v>
      </c>
      <c r="AB493" s="4">
        <f t="shared" si="519"/>
        <v>0.42016806722689076</v>
      </c>
      <c r="AC493" s="4">
        <f t="shared" si="520"/>
        <v>0.5714285714285714</v>
      </c>
      <c r="AD493" s="4">
        <f t="shared" si="521"/>
        <v>1.3472222222222223</v>
      </c>
      <c r="AE493" s="4">
        <f t="shared" si="522"/>
        <v>1.0714285714285714</v>
      </c>
      <c r="AF493" s="4">
        <f t="shared" si="523"/>
        <v>0.84722222222222221</v>
      </c>
      <c r="AG493" s="4">
        <f>IFERROR(AVERAGE(Tabela13[[#This Row],[V1]],Tabela13[[#This Row],[V2]]),"")</f>
        <v>0.95932539682539686</v>
      </c>
      <c r="AH493" s="4">
        <f>IFERROR(AVERAGE(Tabela13[[#This Row],[V1]],Tabela13[[#This Row],[V3]]),"")</f>
        <v>0.8214285714285714</v>
      </c>
      <c r="AI493" s="4">
        <f>IFERROR(AVERAGE(Tabela13[[#This Row],[V1]],Tabela13[[#This Row],[V4]]),"")</f>
        <v>0.70932539682539675</v>
      </c>
      <c r="AJ493" s="4">
        <f>IFERROR(AVERAGE(Tabela13[[#This Row],[V2]],Tabela13[[#This Row],[V1]]),"")</f>
        <v>0.95932539682539686</v>
      </c>
      <c r="AK493" s="4">
        <f>IFERROR(AVERAGE(Tabela13[[#This Row],[V2]],Tabela13[[#This Row],[V3]]),"")</f>
        <v>1.2093253968253967</v>
      </c>
      <c r="AL493" s="4">
        <f>IFERROR(AVERAGE(Tabela13[[#This Row],[V2]],Tabela13[[#This Row],[V4]]),"")</f>
        <v>1.0972222222222223</v>
      </c>
      <c r="AM493" s="4">
        <f>IFERROR(AVERAGE(Tabela13[[#This Row],[V3]],Tabela13[[#This Row],[V1]]),"")</f>
        <v>0.8214285714285714</v>
      </c>
      <c r="AN493" s="4">
        <f>IFERROR(AVERAGE(Tabela13[[#This Row],[V3]],Tabela13[[#This Row],[V2]]),"")</f>
        <v>1.2093253968253967</v>
      </c>
      <c r="AO493" s="4">
        <f>IFERROR(AVERAGE(Tabela13[[#This Row],[V3]],Tabela13[[#This Row],[V4]]),"")</f>
        <v>0.95932539682539675</v>
      </c>
      <c r="AP493" s="4">
        <f>IFERROR(AVERAGE(Tabela13[[#This Row],[V4]],Tabela13[[#This Row],[V1]]),"")</f>
        <v>0.70932539682539675</v>
      </c>
      <c r="AQ493" s="4">
        <f>IFERROR(AVERAGE(Tabela13[[#This Row],[V4]],Tabela13[[#This Row],[V2]]),"")</f>
        <v>1.0972222222222223</v>
      </c>
      <c r="AR493" s="4">
        <f>IFERROR(AVERAGE(Tabela13[[#This Row],[V4]],Tabela13[[#This Row],[V3]]),"")</f>
        <v>0.95932539682539675</v>
      </c>
      <c r="AS493" s="4">
        <f>_xlfn.STDEV.S(Tabela13[[#This Row],[V1]:[V2]])</f>
        <v>0.54856895127765881</v>
      </c>
      <c r="AT493" s="4">
        <f>_xlfn.STDEV.S(Tabela13[[#This Row],[V1]],Tabela13[[#This Row],[V3]])</f>
        <v>0.35355339059327379</v>
      </c>
      <c r="AU493" s="4">
        <f>_xlfn.STDEV.S(Tabela13[[#This Row],[V1]],Tabela13[[#This Row],[V4]])</f>
        <v>0.19501556068438561</v>
      </c>
      <c r="AV493" s="4">
        <f>_xlfn.STDEV.S(Tabela13[[#This Row],[V2]],Tabela13[[#This Row],[V1]])</f>
        <v>0.54856895127765881</v>
      </c>
      <c r="AW493" s="4">
        <f>_xlfn.STDEV.S(Tabela13[[#This Row],[V2]],Tabela13[[#This Row],[V3]])</f>
        <v>0.19501556068438675</v>
      </c>
      <c r="AX493" s="4">
        <f>_xlfn.STDEV.S(Tabela13[[#This Row],[V42]],Tabela13[[#This Row],[V44]])</f>
        <v>0.90212234187093265</v>
      </c>
      <c r="AY493" s="4">
        <f>_xlfn.STDEV.S(Tabela13[[#This Row],[V3]],Tabela13[[#This Row],[V1]])</f>
        <v>0.35355339059327379</v>
      </c>
      <c r="AZ493" s="4">
        <f>_xlfn.STDEV.S(Tabela13[[#This Row],[V3]],Tabela13[[#This Row],[V2]])</f>
        <v>0.19501556068438675</v>
      </c>
      <c r="BA493" s="4">
        <f>_xlfn.STDEV.S(Tabela13[[#This Row],[V3]],Tabela13[[#This Row],[V4]])</f>
        <v>0.15853782990888865</v>
      </c>
      <c r="BB493" s="4">
        <f>_xlfn.STDEV.S(Tabela13[[#This Row],[V4]],Tabela13[[#This Row],[V1]])</f>
        <v>0.19501556068438561</v>
      </c>
      <c r="BC493" s="4">
        <f>_xlfn.STDEV.S(Tabela13[[#This Row],[V4]],Tabela13[[#This Row],[V2]])</f>
        <v>0.35355339059327379</v>
      </c>
      <c r="BD493" s="4">
        <f>_xlfn.STDEV.S(Tabela13[[#This Row],[V4]],Tabela13[[#This Row],[V3]])</f>
        <v>0.15853782990888865</v>
      </c>
      <c r="BE493" s="4">
        <f>Tabela13[[#This Row],[V17]]/Tabela13[[#This Row],[V5]]</f>
        <v>0.57182782098022755</v>
      </c>
      <c r="BF493" s="4">
        <f>Tabela13[[#This Row],[V18]]/Tabela13[[#This Row],[V6]]</f>
        <v>0.430412823330942</v>
      </c>
      <c r="BG493" s="4">
        <f>Tabela13[[#This Row],[V19]]/Tabela13[[#This Row],[V7]]</f>
        <v>0.27493102820959542</v>
      </c>
      <c r="BH493" s="4">
        <f>Tabela13[[#This Row],[V20]]/Tabela13[[#This Row],[V8]]</f>
        <v>0.57182782098022755</v>
      </c>
      <c r="BI493" s="4">
        <f>Tabela13[[#This Row],[V21]]/Tabela13[[#This Row],[V9]]</f>
        <v>0.16125979095148635</v>
      </c>
      <c r="BJ493" s="4">
        <f>Tabela13[[#This Row],[V22]]/Tabela13[[#This Row],[V10]]</f>
        <v>0.82218745081907774</v>
      </c>
      <c r="BK493" s="4">
        <f>Tabela13[[#This Row],[V23]]/Tabela13[[#This Row],[V11]]</f>
        <v>0.430412823330942</v>
      </c>
      <c r="BL493" s="4">
        <f>Tabela13[[#This Row],[V24]]/Tabela13[[#This Row],[V12]]</f>
        <v>0.16125979095148635</v>
      </c>
      <c r="BM493" s="4">
        <f>Tabela13[[#This Row],[V25]]/Tabela13[[#This Row],[V13]]</f>
        <v>0.1652597027385313</v>
      </c>
      <c r="BN493" s="4">
        <f>Tabela13[[#This Row],[V26]]/Tabela13[[#This Row],[V14]]</f>
        <v>0.27493102820959542</v>
      </c>
      <c r="BO493" s="4">
        <f>Tabela13[[#This Row],[V27]]/Tabela13[[#This Row],[V15]]</f>
        <v>0.32222587497108496</v>
      </c>
      <c r="BP493" s="4">
        <f>Tabela13[[#This Row],[V28]]/Tabela13[[#This Row],[V16]]</f>
        <v>0.1652597027385313</v>
      </c>
      <c r="BQ493" s="4">
        <f>Tabela13[[#This Row],[V1]]-Tabela13[[#This Row],[V2]]</f>
        <v>-0.77579365079365092</v>
      </c>
      <c r="BR493" s="4">
        <f>Tabela13[[#This Row],[V1]]-Tabela13[[#This Row],[V3]]</f>
        <v>-0.5</v>
      </c>
      <c r="BS493" s="4">
        <f>Tabela13[[#This Row],[V1]]-Tabela13[[#This Row],[V4]]</f>
        <v>-0.27579365079365081</v>
      </c>
      <c r="BT493" s="4">
        <f>Tabela13[[#This Row],[V2]]-Tabela13[[#This Row],[V1]]</f>
        <v>0.77579365079365092</v>
      </c>
      <c r="BU493" s="4">
        <f>Tabela13[[#This Row],[V2]]-Tabela13[[#This Row],[V3]]</f>
        <v>0.27579365079365092</v>
      </c>
      <c r="BV493" s="4">
        <f>Tabela13[[#This Row],[V2]]-Tabela13[[#This Row],[V4]]</f>
        <v>0.50000000000000011</v>
      </c>
      <c r="BW493" s="4">
        <f>AVERAGE(Tabela13[[#This Row],[V41]],Tabela13[[#This Row],[V42]])</f>
        <v>-0.63789682539682546</v>
      </c>
      <c r="BX493" s="4">
        <f>AVERAGE(Tabela13[[#This Row],[V41]],Tabela13[[#This Row],[V43]])</f>
        <v>-0.52579365079365092</v>
      </c>
      <c r="BY493" s="4">
        <f>AVERAGE(Tabela13[[#This Row],[V41]],Tabela13[[#This Row],[V44]])</f>
        <v>0</v>
      </c>
      <c r="BZ493" s="4">
        <f>AVERAGE(Tabela13[[#This Row],[V41]],Tabela13[[#This Row],[V45]])</f>
        <v>-0.25</v>
      </c>
      <c r="CA493" s="4">
        <f>AVERAGE(Tabela13[[#This Row],[V41]],Tabela13[[#This Row],[V46]])</f>
        <v>-0.13789682539682541</v>
      </c>
      <c r="CB493" s="4">
        <f>AVERAGE(Tabela13[[#This Row],[V42]],Tabela13[[#This Row],[V41]])</f>
        <v>-0.63789682539682546</v>
      </c>
      <c r="CC493" s="4">
        <f>AVERAGE(Tabela13[[#This Row],[V42]],Tabela13[[#This Row],[V43]])</f>
        <v>-0.38789682539682541</v>
      </c>
      <c r="CD493" s="4">
        <f>AVERAGE(Tabela13[[#This Row],[V42]],Tabela13[[#This Row],[V44]])</f>
        <v>0.13789682539682546</v>
      </c>
      <c r="CE493" s="4">
        <f>AVERAGE(Tabela13[[#This Row],[V42]],Tabela13[[#This Row],[V45]])</f>
        <v>-0.11210317460317454</v>
      </c>
      <c r="CF493" s="4">
        <f>AVERAGE(Tabela13[[#This Row],[V42]],Tabela13[[#This Row],[V46]])</f>
        <v>0</v>
      </c>
      <c r="CG493" s="4">
        <f>AVERAGE(Tabela13[[#This Row],[V43]],Tabela13[[#This Row],[V41]])</f>
        <v>-0.52579365079365092</v>
      </c>
      <c r="CH493" s="4">
        <f>AVERAGE(Tabela13[[#This Row],[V43]],Tabela13[[#This Row],[V42]])</f>
        <v>-0.38789682539682541</v>
      </c>
      <c r="CI493" s="4">
        <f>AVERAGE(Tabela13[[#This Row],[V43]],Tabela13[[#This Row],[V44]])</f>
        <v>0.25000000000000006</v>
      </c>
      <c r="CJ493" s="4">
        <f>AVERAGE(Tabela13[[#This Row],[V43]],Tabela13[[#This Row],[V45]])</f>
        <v>0</v>
      </c>
      <c r="CK493" s="4">
        <f>AVERAGE(Tabela13[[#This Row],[V43]],Tabela13[[#This Row],[V46]])</f>
        <v>0.11210317460317465</v>
      </c>
      <c r="CL493" s="4">
        <f>AVERAGE(Tabela13[[#This Row],[V44]],Tabela13[[#This Row],[V41]])</f>
        <v>0</v>
      </c>
      <c r="CM493" s="4">
        <f>AVERAGE(Tabela13[[#This Row],[V44]],Tabela13[[#This Row],[V42]])</f>
        <v>0.13789682539682546</v>
      </c>
      <c r="CN493" s="4">
        <f>AVERAGE(Tabela13[[#This Row],[V44]],Tabela13[[#This Row],[V43]])</f>
        <v>0.25000000000000006</v>
      </c>
      <c r="CO493" s="4">
        <f>AVERAGE(Tabela13[[#This Row],[V44]],Tabela13[[#This Row],[V45]])</f>
        <v>0.52579365079365092</v>
      </c>
      <c r="CP493" s="4">
        <f>AVERAGE(Tabela13[[#This Row],[V44]],Tabela13[[#This Row],[V46]])</f>
        <v>0.63789682539682557</v>
      </c>
      <c r="CQ493" s="4">
        <f>AVERAGE(Tabela13[[#This Row],[V45]],Tabela13[[#This Row],[V41]])</f>
        <v>-0.25</v>
      </c>
      <c r="CR493" s="4">
        <f>AVERAGE(Tabela13[[#This Row],[V45]],Tabela13[[#This Row],[V42]])</f>
        <v>-0.11210317460317454</v>
      </c>
      <c r="CS493" s="4">
        <f>AVERAGE(Tabela13[[#This Row],[V45]],Tabela13[[#This Row],[V43]])</f>
        <v>0</v>
      </c>
      <c r="CT493" s="4">
        <f>AVERAGE(Tabela13[[#This Row],[V45]],Tabela13[[#This Row],[V44]])</f>
        <v>0.52579365079365092</v>
      </c>
      <c r="CU493" s="4">
        <f>AVERAGE(Tabela13[[#This Row],[V45]],Tabela13[[#This Row],[V46]])</f>
        <v>0.38789682539682552</v>
      </c>
      <c r="CV493" s="4">
        <f>AVERAGE(Tabela13[[#This Row],[V46]],Tabela13[[#This Row],[V41]])</f>
        <v>-0.13789682539682541</v>
      </c>
      <c r="CW493" s="4">
        <f>AVERAGE(Tabela13[[#This Row],[V46]],Tabela13[[#This Row],[V42]])</f>
        <v>0</v>
      </c>
      <c r="CX493" s="4">
        <f>AVERAGE(Tabela13[[#This Row],[V46]],Tabela13[[#This Row],[V43]])</f>
        <v>0.11210317460317465</v>
      </c>
      <c r="CY493" s="4">
        <f>AVERAGE(Tabela13[[#This Row],[V46]],Tabela13[[#This Row],[V44]])</f>
        <v>0.63789682539682557</v>
      </c>
      <c r="CZ493" s="4">
        <f>AVERAGE(Tabela13[[#This Row],[V46]],Tabela13[[#This Row],[V45]])</f>
        <v>0.38789682539682552</v>
      </c>
      <c r="DA493" s="3">
        <f>_xlfn.STDEV.S(Tabela13[[#This Row],[V41]],Tabela13[[#This Row],[V42]])</f>
        <v>0.19501556068438503</v>
      </c>
      <c r="DB493" s="3">
        <f>_xlfn.STDEV.S(Tabela13[[#This Row],[V41]],Tabela13[[#This Row],[V43]])</f>
        <v>0.35355339059327362</v>
      </c>
      <c r="DC493" s="3">
        <f>_xlfn.STDEV.S(Tabela13[[#This Row],[V41]],Tabela13[[#This Row],[V44]])</f>
        <v>1.0971379025553178</v>
      </c>
      <c r="DD493" s="3">
        <f>_xlfn.STDEV.S(Tabela13[[#This Row],[V41]],Tabela13[[#This Row],[V45]])</f>
        <v>0.74358451196204411</v>
      </c>
      <c r="DE493" s="3">
        <f>_xlfn.STDEV.S(Tabela13[[#This Row],[V41]],Tabela13[[#This Row],[V46]])</f>
        <v>0.90212234187093288</v>
      </c>
      <c r="DF493" s="3">
        <f>_xlfn.STDEV.S(Tabela13[[#This Row],[V42]],Tabela13[[#This Row],[V41]])</f>
        <v>0.19501556068438503</v>
      </c>
      <c r="DG493" s="3">
        <f>_xlfn.STDEV.S(Tabela13[[#This Row],[V42]],Tabela13[[#This Row],[V43]])</f>
        <v>0.15853782990888865</v>
      </c>
      <c r="DH493" s="3">
        <f>_xlfn.STDEV.S(Tabela13[[#This Row],[V42]],Tabela13[[#This Row],[V44]])</f>
        <v>0.90212234187093265</v>
      </c>
      <c r="DI493" s="3">
        <f>_xlfn.STDEV.S(Tabela13[[#This Row],[V42]],Tabela13[[#This Row],[V45]])</f>
        <v>0.54856895127765892</v>
      </c>
      <c r="DJ493" s="3">
        <f>_xlfn.STDEV.S(Tabela13[[#This Row],[V42]],Tabela13[[#This Row],[V46]])</f>
        <v>0.70710678118654757</v>
      </c>
      <c r="DK493" s="3">
        <f>_xlfn.STDEV.S(Tabela13[[#This Row],[V43]],Tabela13[[#This Row],[V41]])</f>
        <v>0.35355339059327362</v>
      </c>
      <c r="DL493" s="3">
        <f>_xlfn.STDEV.S(Tabela13[[#This Row],[V43]],Tabela13[[#This Row],[V42]])</f>
        <v>0.15853782990888865</v>
      </c>
      <c r="DM493" s="3">
        <f>_xlfn.STDEV.S(Tabela13[[#This Row],[V43]],Tabela13[[#This Row],[V44]])</f>
        <v>0.74358451196204411</v>
      </c>
      <c r="DN493" s="3">
        <f>_xlfn.STDEV.S(Tabela13[[#This Row],[V43]],Tabela13[[#This Row],[V45]])</f>
        <v>0.39003112136877038</v>
      </c>
      <c r="DO493" s="3">
        <f>_xlfn.STDEV.S(Tabela13[[#This Row],[V43]],Tabela13[[#This Row],[V46]])</f>
        <v>0.54856895127765903</v>
      </c>
      <c r="DP493" s="3">
        <f>_xlfn.STDEV.S(Tabela13[[#This Row],[V44]],Tabela13[[#This Row],[V41]])</f>
        <v>1.0971379025553178</v>
      </c>
      <c r="DQ493" s="3">
        <f>_xlfn.STDEV.S(Tabela13[[#This Row],[V44]],Tabela13[[#This Row],[V42]])</f>
        <v>0.90212234187093265</v>
      </c>
      <c r="DR493" s="3">
        <f>_xlfn.STDEV.S(Tabela13[[#This Row],[V44]],Tabela13[[#This Row],[V43]])</f>
        <v>0.74358451196204411</v>
      </c>
      <c r="DS493" s="3">
        <f>_xlfn.STDEV.S(Tabela13[[#This Row],[V44]],Tabela13[[#This Row],[V45]])</f>
        <v>0.35355339059327362</v>
      </c>
      <c r="DT493" s="3">
        <f>_xlfn.STDEV.S(Tabela13[[#This Row],[V44]],Tabela13[[#This Row],[V46]])</f>
        <v>0.19501556068438475</v>
      </c>
      <c r="DU493" s="3">
        <f>_xlfn.STDEV.S(Tabela13[[#This Row],[V45]],Tabela13[[#This Row],[V41]])</f>
        <v>0.74358451196204411</v>
      </c>
      <c r="DV493" s="3">
        <f>_xlfn.STDEV.S(Tabela13[[#This Row],[V45]],Tabela13[[#This Row],[V42]])</f>
        <v>0.54856895127765892</v>
      </c>
      <c r="DW493" s="3">
        <f>_xlfn.STDEV.S(Tabela13[[#This Row],[V45]],Tabela13[[#This Row],[V43]])</f>
        <v>0.39003112136877038</v>
      </c>
      <c r="DX493" s="3">
        <f>_xlfn.STDEV.S(Tabela13[[#This Row],[V45]],Tabela13[[#This Row],[V44]])</f>
        <v>0.35355339059327362</v>
      </c>
      <c r="DY493" s="3">
        <f>_xlfn.STDEV.S(Tabela13[[#This Row],[V45]],Tabela13[[#This Row],[V46]])</f>
        <v>0.15853782990888848</v>
      </c>
      <c r="DZ493" s="3">
        <f>_xlfn.STDEV.S(Tabela13[[#This Row],[V46]],Tabela13[[#This Row],[V41]])</f>
        <v>0.90212234187093288</v>
      </c>
      <c r="EA493" s="3">
        <f>_xlfn.STDEV.S(Tabela13[[#This Row],[V46]],Tabela13[[#This Row],[V42]])</f>
        <v>0.70710678118654757</v>
      </c>
      <c r="EB493" s="3">
        <f>_xlfn.STDEV.S(Tabela13[[#This Row],[V46]],Tabela13[[#This Row],[V43]])</f>
        <v>0.54856895127765903</v>
      </c>
      <c r="EC493" s="3">
        <f>_xlfn.STDEV.S(Tabela13[[#This Row],[V46]],Tabela13[[#This Row],[V44]])</f>
        <v>0.19501556068438475</v>
      </c>
      <c r="ED493" s="3">
        <f>_xlfn.STDEV.S(Tabela13[[#This Row],[V46]],Tabela13[[#This Row],[V45]])</f>
        <v>0.15853782990888848</v>
      </c>
      <c r="EE493" s="3">
        <f t="shared" si="524"/>
        <v>-0.30571646216152426</v>
      </c>
      <c r="EF493" s="3">
        <f t="shared" si="525"/>
        <v>-0.67241852399626367</v>
      </c>
      <c r="EG493" s="3" t="str">
        <f t="shared" si="526"/>
        <v/>
      </c>
      <c r="EH493" s="3">
        <f t="shared" si="527"/>
        <v>-2.9743380478481765</v>
      </c>
      <c r="EI493" s="3">
        <f t="shared" si="528"/>
        <v>-6.5420095007618722</v>
      </c>
      <c r="EJ493" s="3">
        <f t="shared" si="529"/>
        <v>-0.30571646216152426</v>
      </c>
      <c r="EK493" s="3">
        <f t="shared" si="530"/>
        <v>-0.40871133644030627</v>
      </c>
      <c r="EL493" s="3">
        <f t="shared" si="531"/>
        <v>6.5420095007618686</v>
      </c>
      <c r="EM493" s="3">
        <f t="shared" si="532"/>
        <v>-4.893429229096288</v>
      </c>
      <c r="EN493" s="3" t="str">
        <f t="shared" si="533"/>
        <v/>
      </c>
      <c r="EO493" s="3">
        <f t="shared" si="534"/>
        <v>-0.67241852399626367</v>
      </c>
      <c r="EP493" s="3">
        <f t="shared" si="535"/>
        <v>-0.40871133644030627</v>
      </c>
      <c r="EQ493" s="3">
        <f t="shared" si="536"/>
        <v>2.974338047848176</v>
      </c>
      <c r="ER493" s="3" t="str">
        <f t="shared" si="537"/>
        <v/>
      </c>
      <c r="ES493" s="3" t="str">
        <f t="shared" si="538"/>
        <v/>
      </c>
      <c r="ET493" s="3" t="str">
        <f t="shared" si="539"/>
        <v/>
      </c>
      <c r="EU493" s="3" t="str">
        <f t="shared" si="540"/>
        <v/>
      </c>
      <c r="EV493" s="3">
        <f t="shared" si="541"/>
        <v>2.974338047848176</v>
      </c>
      <c r="EW493" s="3">
        <f t="shared" si="542"/>
        <v>0.67241852399626367</v>
      </c>
      <c r="EX493" s="3">
        <f t="shared" si="543"/>
        <v>0.30571646216152376</v>
      </c>
      <c r="EY493" s="3">
        <f t="shared" si="544"/>
        <v>-2.9743380478481765</v>
      </c>
      <c r="EZ493" s="3">
        <f t="shared" si="545"/>
        <v>-4.893429229096288</v>
      </c>
      <c r="FA493" s="3" t="str">
        <f t="shared" si="546"/>
        <v/>
      </c>
      <c r="FB493" s="3">
        <f t="shared" si="547"/>
        <v>0.67241852399626367</v>
      </c>
      <c r="FC493" s="3">
        <f t="shared" si="548"/>
        <v>0.40871133644030572</v>
      </c>
      <c r="FD493" s="3">
        <f t="shared" si="549"/>
        <v>-6.5420095007618722</v>
      </c>
      <c r="FE493" s="3" t="str">
        <f t="shared" si="550"/>
        <v/>
      </c>
      <c r="FF493" s="3">
        <f t="shared" si="551"/>
        <v>4.8934292290962835</v>
      </c>
      <c r="FG493" s="3">
        <f t="shared" si="552"/>
        <v>0.30571646216152376</v>
      </c>
      <c r="FH493" s="3">
        <f t="shared" si="553"/>
        <v>0.40871133644030572</v>
      </c>
      <c r="FI493" s="4">
        <f t="shared" si="554"/>
        <v>0.69444444444444442</v>
      </c>
      <c r="FJ493" s="4">
        <f t="shared" si="555"/>
        <v>0.2857142857142857</v>
      </c>
      <c r="FK493" s="4">
        <f t="shared" si="556"/>
        <v>0.60992625074745876</v>
      </c>
      <c r="FL493" s="4">
        <f t="shared" si="557"/>
        <v>2.1891568666533789</v>
      </c>
      <c r="FM493" s="4">
        <f>Tabela13[[#This Row],[V139]]-Tabela13[[#This Row],[V140]]</f>
        <v>-1.5792306159059202</v>
      </c>
      <c r="FN493" s="4">
        <f>Tabela13[[#This Row],[V1]]-Tabela13[[#This Row],[V2]]/2</f>
        <v>-0.10218253968253976</v>
      </c>
      <c r="FO493" s="4">
        <f>Tabela13[[#This Row],[V1]]-Tabela13[[#This Row],[V3]]/2</f>
        <v>3.5714285714285698E-2</v>
      </c>
      <c r="FP493" s="4">
        <f>Tabela13[[#This Row],[V1]]-Tabela13[[#This Row],[V4]]/2</f>
        <v>0.14781746031746029</v>
      </c>
      <c r="FQ493" s="4">
        <f>Tabela13[[#This Row],[V2]]-Tabela13[[#This Row],[V1]]/2</f>
        <v>1.0615079365079367</v>
      </c>
      <c r="FR493" s="4">
        <f>Tabela13[[#This Row],[V2]]-Tabela13[[#This Row],[V3]]/2</f>
        <v>0.81150793650793662</v>
      </c>
      <c r="FS493" s="4">
        <f>Tabela13[[#This Row],[V2]]-Tabela13[[#This Row],[V4]]/2</f>
        <v>0.92361111111111116</v>
      </c>
      <c r="FT493" s="4">
        <f t="shared" si="558"/>
        <v>-0.10182911264740389</v>
      </c>
      <c r="FU493" s="4">
        <f t="shared" si="559"/>
        <v>3.5699112679323956E-2</v>
      </c>
      <c r="FV493" s="4">
        <f t="shared" si="560"/>
        <v>0.14675475407652822</v>
      </c>
      <c r="FW493" s="4">
        <f t="shared" si="561"/>
        <v>0.81522569571436143</v>
      </c>
      <c r="FX493" s="4">
        <f t="shared" si="562"/>
        <v>0.68171869230492321</v>
      </c>
      <c r="FY493" s="4">
        <f t="shared" si="563"/>
        <v>0.74570782690053794</v>
      </c>
      <c r="FZ493" s="4">
        <f t="shared" si="564"/>
        <v>-18.329240276532701</v>
      </c>
      <c r="GA493" s="4">
        <f t="shared" si="565"/>
        <v>6.4258402822783118</v>
      </c>
      <c r="GB493" s="4">
        <f t="shared" si="566"/>
        <v>26.415855733775079</v>
      </c>
      <c r="GC493" s="4">
        <f t="shared" si="567"/>
        <v>146.74062522858506</v>
      </c>
      <c r="GD493" s="4">
        <f t="shared" si="568"/>
        <v>122.70936461488617</v>
      </c>
      <c r="GE493" s="4">
        <f t="shared" si="569"/>
        <v>134.22740884209682</v>
      </c>
      <c r="GF493" s="4">
        <f>Tabela13[[#This Row],[V1]]-Tabela13[[#This Row],[V2]]/Tabela13[[#This Row],[V2]]</f>
        <v>-0.4285714285714286</v>
      </c>
      <c r="GG493" s="4">
        <f>Tabela13[[#This Row],[V1]]-Tabela13[[#This Row],[V3]]/Tabela13[[#This Row],[V3]]</f>
        <v>-0.4285714285714286</v>
      </c>
      <c r="GH493" s="4">
        <f>Tabela13[[#This Row],[V1]]-Tabela13[[#This Row],[V4]]/Tabela13[[#This Row],[V4]]</f>
        <v>-0.4285714285714286</v>
      </c>
      <c r="GI493" s="4">
        <f>Tabela13[[#This Row],[V2]]-Tabela13[[#This Row],[V1]]/Tabela13[[#This Row],[V1]]</f>
        <v>0.34722222222222232</v>
      </c>
      <c r="GJ493" s="4">
        <f>Tabela13[[#This Row],[V2]]-Tabela13[[#This Row],[V3]]/Tabela13[[#This Row],[V3]]</f>
        <v>0.34722222222222232</v>
      </c>
      <c r="GK493" s="4">
        <f>Tabela13[[#This Row],[V2]]-Tabela13[[#This Row],[V4]]/Tabela13[[#This Row],[V4]]</f>
        <v>0.34722222222222232</v>
      </c>
      <c r="GL493" s="4">
        <f t="shared" si="570"/>
        <v>0.32967768998325708</v>
      </c>
      <c r="GM493" s="4">
        <f t="shared" si="571"/>
        <v>0.95932539682539686</v>
      </c>
      <c r="GN493" s="4">
        <f t="shared" si="572"/>
        <v>0.34365575129588743</v>
      </c>
      <c r="GO493" s="3">
        <f t="shared" si="573"/>
        <v>0</v>
      </c>
      <c r="GP493" s="3">
        <v>100</v>
      </c>
      <c r="GQ493" s="3">
        <f t="shared" si="574"/>
        <v>-1</v>
      </c>
      <c r="GR493" s="3">
        <f t="shared" si="575"/>
        <v>-100</v>
      </c>
      <c r="GS493" s="34">
        <f>COUNTIF($D$2:D492,Tabela13[[#This Row],[HomeTeam]])</f>
        <v>5</v>
      </c>
      <c r="GT493" s="34">
        <f>COUNTIF($E$2:E492,Tabela13[[#This Row],[AwayTeam]])</f>
        <v>24</v>
      </c>
      <c r="GU493" s="3">
        <f>IFERROR(AVERAGEIFS($AD$2:AD492,$D$2:D492,Tabela13[[#This Row],[HomeTeam]],$GS$2:GS492,"&gt;="&amp;Tabela13[[#This Row],[Contagem_H]]-5),"")</f>
        <v>0.93226533856785954</v>
      </c>
      <c r="GV493" s="3">
        <f>IFERROR(AVERAGEIFS($G$2:G492,$E$2:E492,Tabela13[[#This Row],[AwayTeam]],$GT$2:GT492,"&gt;="&amp;Tabela13[[#This Row],[Contagem_A]]-5),"")</f>
        <v>2.4</v>
      </c>
      <c r="GW493" s="3">
        <f>IFERROR(AVERAGEIFS($GQ$2:GQ492,$D$2:D492,Tabela13[[#This Row],[HomeTeam]],$GS$2:GS492,"&gt;="&amp;Tabela13[[#This Row],[Contagem_H]]-5),"")</f>
        <v>-0.3</v>
      </c>
    </row>
    <row r="494" spans="1:205" x14ac:dyDescent="0.25">
      <c r="A494" t="s">
        <v>127</v>
      </c>
      <c r="B494" t="s">
        <v>300</v>
      </c>
      <c r="C494" t="s">
        <v>173</v>
      </c>
      <c r="D494" t="s">
        <v>12</v>
      </c>
      <c r="E494" t="s">
        <v>133</v>
      </c>
      <c r="F494" s="3">
        <v>3</v>
      </c>
      <c r="G494" s="3">
        <v>0</v>
      </c>
      <c r="H494" s="3" t="str">
        <f t="shared" si="576"/>
        <v>H</v>
      </c>
      <c r="I494" s="3">
        <v>1.4</v>
      </c>
      <c r="J494" s="3">
        <v>4.75</v>
      </c>
      <c r="K494" s="3">
        <v>7.5</v>
      </c>
      <c r="L494" s="3">
        <v>1.87</v>
      </c>
      <c r="M494" s="3">
        <v>2.0299999999999998</v>
      </c>
      <c r="N494" s="3">
        <f t="shared" si="505"/>
        <v>3</v>
      </c>
      <c r="O494" s="3">
        <f t="shared" si="506"/>
        <v>3</v>
      </c>
      <c r="P494" s="3">
        <f t="shared" si="507"/>
        <v>0</v>
      </c>
      <c r="Q494" s="3">
        <f t="shared" si="508"/>
        <v>5.8145363408521389E-2</v>
      </c>
      <c r="R494" s="3">
        <f t="shared" si="509"/>
        <v>2.737019572719368E-2</v>
      </c>
      <c r="S494" s="3">
        <f t="shared" si="510"/>
        <v>1.4814035087719299</v>
      </c>
      <c r="T494" s="3">
        <f t="shared" si="511"/>
        <v>5.026190476190477</v>
      </c>
      <c r="U494" s="3">
        <f t="shared" si="512"/>
        <v>7.9360902255639107</v>
      </c>
      <c r="V494" s="3">
        <f t="shared" si="513"/>
        <v>1.9787318295739351</v>
      </c>
      <c r="W494" s="3">
        <f t="shared" si="514"/>
        <v>2.1480350877192982</v>
      </c>
      <c r="X494" s="4">
        <f t="shared" si="515"/>
        <v>0.7142857142857143</v>
      </c>
      <c r="Y494" s="4">
        <f t="shared" si="516"/>
        <v>0.21052631578947367</v>
      </c>
      <c r="Z494" s="4">
        <f t="shared" si="517"/>
        <v>0.13333333333333333</v>
      </c>
      <c r="AA494" s="4">
        <f t="shared" si="518"/>
        <v>0.53475935828876997</v>
      </c>
      <c r="AB494" s="4">
        <f t="shared" si="519"/>
        <v>0.49261083743842371</v>
      </c>
      <c r="AC494" s="4">
        <f t="shared" si="520"/>
        <v>1.8571428571428572</v>
      </c>
      <c r="AD494" s="4">
        <f t="shared" si="521"/>
        <v>6.6666666666666666E-2</v>
      </c>
      <c r="AE494" s="4">
        <f t="shared" si="522"/>
        <v>0.35714285714285715</v>
      </c>
      <c r="AF494" s="4">
        <f t="shared" si="523"/>
        <v>1.5666666666666667</v>
      </c>
      <c r="AG494" s="4">
        <f>IFERROR(AVERAGE(Tabela13[[#This Row],[V1]],Tabela13[[#This Row],[V2]]),"")</f>
        <v>0.96190476190476193</v>
      </c>
      <c r="AH494" s="4">
        <f>IFERROR(AVERAGE(Tabela13[[#This Row],[V1]],Tabela13[[#This Row],[V3]]),"")</f>
        <v>1.1071428571428572</v>
      </c>
      <c r="AI494" s="4">
        <f>IFERROR(AVERAGE(Tabela13[[#This Row],[V1]],Tabela13[[#This Row],[V4]]),"")</f>
        <v>1.711904761904762</v>
      </c>
      <c r="AJ494" s="4">
        <f>IFERROR(AVERAGE(Tabela13[[#This Row],[V2]],Tabela13[[#This Row],[V1]]),"")</f>
        <v>0.96190476190476193</v>
      </c>
      <c r="AK494" s="4">
        <f>IFERROR(AVERAGE(Tabela13[[#This Row],[V2]],Tabela13[[#This Row],[V3]]),"")</f>
        <v>0.2119047619047619</v>
      </c>
      <c r="AL494" s="4">
        <f>IFERROR(AVERAGE(Tabela13[[#This Row],[V2]],Tabela13[[#This Row],[V4]]),"")</f>
        <v>0.81666666666666665</v>
      </c>
      <c r="AM494" s="4">
        <f>IFERROR(AVERAGE(Tabela13[[#This Row],[V3]],Tabela13[[#This Row],[V1]]),"")</f>
        <v>1.1071428571428572</v>
      </c>
      <c r="AN494" s="4">
        <f>IFERROR(AVERAGE(Tabela13[[#This Row],[V3]],Tabela13[[#This Row],[V2]]),"")</f>
        <v>0.2119047619047619</v>
      </c>
      <c r="AO494" s="4">
        <f>IFERROR(AVERAGE(Tabela13[[#This Row],[V3]],Tabela13[[#This Row],[V4]]),"")</f>
        <v>0.96190476190476193</v>
      </c>
      <c r="AP494" s="4">
        <f>IFERROR(AVERAGE(Tabela13[[#This Row],[V4]],Tabela13[[#This Row],[V1]]),"")</f>
        <v>1.711904761904762</v>
      </c>
      <c r="AQ494" s="4">
        <f>IFERROR(AVERAGE(Tabela13[[#This Row],[V4]],Tabela13[[#This Row],[V2]]),"")</f>
        <v>0.81666666666666665</v>
      </c>
      <c r="AR494" s="4">
        <f>IFERROR(AVERAGE(Tabela13[[#This Row],[V4]],Tabela13[[#This Row],[V3]]),"")</f>
        <v>0.96190476190476193</v>
      </c>
      <c r="AS494" s="4">
        <f>_xlfn.STDEV.S(Tabela13[[#This Row],[V1]:[V2]])</f>
        <v>1.2660578558387707</v>
      </c>
      <c r="AT494" s="4">
        <f>_xlfn.STDEV.S(Tabela13[[#This Row],[V1]],Tabela13[[#This Row],[V3]])</f>
        <v>1.060660171779821</v>
      </c>
      <c r="AU494" s="4">
        <f>_xlfn.STDEV.S(Tabela13[[#This Row],[V1]],Tabela13[[#This Row],[V4]])</f>
        <v>0.20539768405894956</v>
      </c>
      <c r="AV494" s="4">
        <f>_xlfn.STDEV.S(Tabela13[[#This Row],[V2]],Tabela13[[#This Row],[V1]])</f>
        <v>1.2660578558387707</v>
      </c>
      <c r="AW494" s="4">
        <f>_xlfn.STDEV.S(Tabela13[[#This Row],[V2]],Tabela13[[#This Row],[V3]])</f>
        <v>0.20539768405894954</v>
      </c>
      <c r="AX494" s="4">
        <f>_xlfn.STDEV.S(Tabela13[[#This Row],[V42]],Tabela13[[#This Row],[V44]])</f>
        <v>2.3267180276185924</v>
      </c>
      <c r="AY494" s="4">
        <f>_xlfn.STDEV.S(Tabela13[[#This Row],[V3]],Tabela13[[#This Row],[V1]])</f>
        <v>1.060660171779821</v>
      </c>
      <c r="AZ494" s="4">
        <f>_xlfn.STDEV.S(Tabela13[[#This Row],[V3]],Tabela13[[#This Row],[V2]])</f>
        <v>0.20539768405894954</v>
      </c>
      <c r="BA494" s="4">
        <f>_xlfn.STDEV.S(Tabela13[[#This Row],[V3]],Tabela13[[#This Row],[V4]])</f>
        <v>0.85526248772087154</v>
      </c>
      <c r="BB494" s="4">
        <f>_xlfn.STDEV.S(Tabela13[[#This Row],[V4]],Tabela13[[#This Row],[V1]])</f>
        <v>0.20539768405894956</v>
      </c>
      <c r="BC494" s="4">
        <f>_xlfn.STDEV.S(Tabela13[[#This Row],[V4]],Tabela13[[#This Row],[V2]])</f>
        <v>1.0606601717798212</v>
      </c>
      <c r="BD494" s="4">
        <f>_xlfn.STDEV.S(Tabela13[[#This Row],[V4]],Tabela13[[#This Row],[V3]])</f>
        <v>0.85526248772087154</v>
      </c>
      <c r="BE494" s="4">
        <f>Tabela13[[#This Row],[V17]]/Tabela13[[#This Row],[V5]]</f>
        <v>1.3161987610205041</v>
      </c>
      <c r="BF494" s="4">
        <f>Tabela13[[#This Row],[V18]]/Tabela13[[#This Row],[V6]]</f>
        <v>0.95801563902693498</v>
      </c>
      <c r="BG494" s="4">
        <f>Tabela13[[#This Row],[V19]]/Tabela13[[#This Row],[V7]]</f>
        <v>0.11998195730842671</v>
      </c>
      <c r="BH494" s="4">
        <f>Tabela13[[#This Row],[V20]]/Tabela13[[#This Row],[V8]]</f>
        <v>1.3161987610205041</v>
      </c>
      <c r="BI494" s="4">
        <f>Tabela13[[#This Row],[V21]]/Tabela13[[#This Row],[V9]]</f>
        <v>0.96929244162650341</v>
      </c>
      <c r="BJ494" s="4">
        <f>Tabela13[[#This Row],[V22]]/Tabela13[[#This Row],[V10]]</f>
        <v>2.8490424827982763</v>
      </c>
      <c r="BK494" s="4">
        <f>Tabela13[[#This Row],[V23]]/Tabela13[[#This Row],[V11]]</f>
        <v>0.95801563902693498</v>
      </c>
      <c r="BL494" s="4">
        <f>Tabela13[[#This Row],[V24]]/Tabela13[[#This Row],[V12]]</f>
        <v>0.96929244162650341</v>
      </c>
      <c r="BM494" s="4">
        <f>Tabela13[[#This Row],[V25]]/Tabela13[[#This Row],[V13]]</f>
        <v>0.88913426941278728</v>
      </c>
      <c r="BN494" s="4">
        <f>Tabela13[[#This Row],[V26]]/Tabela13[[#This Row],[V14]]</f>
        <v>0.11998195730842671</v>
      </c>
      <c r="BO494" s="4">
        <f>Tabela13[[#This Row],[V27]]/Tabela13[[#This Row],[V15]]</f>
        <v>1.2987675572814137</v>
      </c>
      <c r="BP494" s="4">
        <f>Tabela13[[#This Row],[V28]]/Tabela13[[#This Row],[V16]]</f>
        <v>0.88913426941278728</v>
      </c>
      <c r="BQ494" s="4">
        <f>Tabela13[[#This Row],[V1]]-Tabela13[[#This Row],[V2]]</f>
        <v>1.7904761904761906</v>
      </c>
      <c r="BR494" s="4">
        <f>Tabela13[[#This Row],[V1]]-Tabela13[[#This Row],[V3]]</f>
        <v>1.5</v>
      </c>
      <c r="BS494" s="4">
        <f>Tabela13[[#This Row],[V1]]-Tabela13[[#This Row],[V4]]</f>
        <v>0.29047619047619055</v>
      </c>
      <c r="BT494" s="4">
        <f>Tabela13[[#This Row],[V2]]-Tabela13[[#This Row],[V1]]</f>
        <v>-1.7904761904761906</v>
      </c>
      <c r="BU494" s="4">
        <f>Tabela13[[#This Row],[V2]]-Tabela13[[#This Row],[V3]]</f>
        <v>-0.2904761904761905</v>
      </c>
      <c r="BV494" s="4">
        <f>Tabela13[[#This Row],[V2]]-Tabela13[[#This Row],[V4]]</f>
        <v>-1.5</v>
      </c>
      <c r="BW494" s="4">
        <f>AVERAGE(Tabela13[[#This Row],[V41]],Tabela13[[#This Row],[V42]])</f>
        <v>1.6452380952380952</v>
      </c>
      <c r="BX494" s="4">
        <f>AVERAGE(Tabela13[[#This Row],[V41]],Tabela13[[#This Row],[V43]])</f>
        <v>1.0404761904761906</v>
      </c>
      <c r="BY494" s="4">
        <f>AVERAGE(Tabela13[[#This Row],[V41]],Tabela13[[#This Row],[V44]])</f>
        <v>0</v>
      </c>
      <c r="BZ494" s="4">
        <f>AVERAGE(Tabela13[[#This Row],[V41]],Tabela13[[#This Row],[V45]])</f>
        <v>0.75</v>
      </c>
      <c r="CA494" s="4">
        <f>AVERAGE(Tabela13[[#This Row],[V41]],Tabela13[[#This Row],[V46]])</f>
        <v>0.14523809523809528</v>
      </c>
      <c r="CB494" s="4">
        <f>AVERAGE(Tabela13[[#This Row],[V42]],Tabela13[[#This Row],[V41]])</f>
        <v>1.6452380952380952</v>
      </c>
      <c r="CC494" s="4">
        <f>AVERAGE(Tabela13[[#This Row],[V42]],Tabela13[[#This Row],[V43]])</f>
        <v>0.89523809523809528</v>
      </c>
      <c r="CD494" s="4">
        <f>AVERAGE(Tabela13[[#This Row],[V42]],Tabela13[[#This Row],[V44]])</f>
        <v>-0.14523809523809528</v>
      </c>
      <c r="CE494" s="4">
        <f>AVERAGE(Tabela13[[#This Row],[V42]],Tabela13[[#This Row],[V45]])</f>
        <v>0.60476190476190472</v>
      </c>
      <c r="CF494" s="4">
        <f>AVERAGE(Tabela13[[#This Row],[V42]],Tabela13[[#This Row],[V46]])</f>
        <v>0</v>
      </c>
      <c r="CG494" s="4">
        <f>AVERAGE(Tabela13[[#This Row],[V43]],Tabela13[[#This Row],[V41]])</f>
        <v>1.0404761904761906</v>
      </c>
      <c r="CH494" s="4">
        <f>AVERAGE(Tabela13[[#This Row],[V43]],Tabela13[[#This Row],[V42]])</f>
        <v>0.89523809523809528</v>
      </c>
      <c r="CI494" s="4">
        <f>AVERAGE(Tabela13[[#This Row],[V43]],Tabela13[[#This Row],[V44]])</f>
        <v>-0.75</v>
      </c>
      <c r="CJ494" s="4">
        <f>AVERAGE(Tabela13[[#This Row],[V43]],Tabela13[[#This Row],[V45]])</f>
        <v>0</v>
      </c>
      <c r="CK494" s="4">
        <f>AVERAGE(Tabela13[[#This Row],[V43]],Tabela13[[#This Row],[V46]])</f>
        <v>-0.60476190476190472</v>
      </c>
      <c r="CL494" s="4">
        <f>AVERAGE(Tabela13[[#This Row],[V44]],Tabela13[[#This Row],[V41]])</f>
        <v>0</v>
      </c>
      <c r="CM494" s="4">
        <f>AVERAGE(Tabela13[[#This Row],[V44]],Tabela13[[#This Row],[V42]])</f>
        <v>-0.14523809523809528</v>
      </c>
      <c r="CN494" s="4">
        <f>AVERAGE(Tabela13[[#This Row],[V44]],Tabela13[[#This Row],[V43]])</f>
        <v>-0.75</v>
      </c>
      <c r="CO494" s="4">
        <f>AVERAGE(Tabela13[[#This Row],[V44]],Tabela13[[#This Row],[V45]])</f>
        <v>-1.0404761904761906</v>
      </c>
      <c r="CP494" s="4">
        <f>AVERAGE(Tabela13[[#This Row],[V44]],Tabela13[[#This Row],[V46]])</f>
        <v>-1.6452380952380952</v>
      </c>
      <c r="CQ494" s="4">
        <f>AVERAGE(Tabela13[[#This Row],[V45]],Tabela13[[#This Row],[V41]])</f>
        <v>0.75</v>
      </c>
      <c r="CR494" s="4">
        <f>AVERAGE(Tabela13[[#This Row],[V45]],Tabela13[[#This Row],[V42]])</f>
        <v>0.60476190476190472</v>
      </c>
      <c r="CS494" s="4">
        <f>AVERAGE(Tabela13[[#This Row],[V45]],Tabela13[[#This Row],[V43]])</f>
        <v>0</v>
      </c>
      <c r="CT494" s="4">
        <f>AVERAGE(Tabela13[[#This Row],[V45]],Tabela13[[#This Row],[V44]])</f>
        <v>-1.0404761904761906</v>
      </c>
      <c r="CU494" s="4">
        <f>AVERAGE(Tabela13[[#This Row],[V45]],Tabela13[[#This Row],[V46]])</f>
        <v>-0.89523809523809528</v>
      </c>
      <c r="CV494" s="4">
        <f>AVERAGE(Tabela13[[#This Row],[V46]],Tabela13[[#This Row],[V41]])</f>
        <v>0.14523809523809528</v>
      </c>
      <c r="CW494" s="4">
        <f>AVERAGE(Tabela13[[#This Row],[V46]],Tabela13[[#This Row],[V42]])</f>
        <v>0</v>
      </c>
      <c r="CX494" s="4">
        <f>AVERAGE(Tabela13[[#This Row],[V46]],Tabela13[[#This Row],[V43]])</f>
        <v>-0.60476190476190472</v>
      </c>
      <c r="CY494" s="4">
        <f>AVERAGE(Tabela13[[#This Row],[V46]],Tabela13[[#This Row],[V44]])</f>
        <v>-1.6452380952380952</v>
      </c>
      <c r="CZ494" s="4">
        <f>AVERAGE(Tabela13[[#This Row],[V46]],Tabela13[[#This Row],[V45]])</f>
        <v>-0.89523809523809528</v>
      </c>
      <c r="DA494" s="3">
        <f>_xlfn.STDEV.S(Tabela13[[#This Row],[V41]],Tabela13[[#This Row],[V42]])</f>
        <v>0.20539768405894956</v>
      </c>
      <c r="DB494" s="3">
        <f>_xlfn.STDEV.S(Tabela13[[#This Row],[V41]],Tabela13[[#This Row],[V43]])</f>
        <v>1.0606601717798212</v>
      </c>
      <c r="DC494" s="3">
        <f>_xlfn.STDEV.S(Tabela13[[#This Row],[V41]],Tabela13[[#This Row],[V44]])</f>
        <v>2.5321157116775419</v>
      </c>
      <c r="DD494" s="3">
        <f>_xlfn.STDEV.S(Tabela13[[#This Row],[V41]],Tabela13[[#This Row],[V45]])</f>
        <v>1.4714555398977203</v>
      </c>
      <c r="DE494" s="3">
        <f>_xlfn.STDEV.S(Tabela13[[#This Row],[V41]],Tabela13[[#This Row],[V46]])</f>
        <v>2.3267180276185924</v>
      </c>
      <c r="DF494" s="3">
        <f>_xlfn.STDEV.S(Tabela13[[#This Row],[V42]],Tabela13[[#This Row],[V41]])</f>
        <v>0.20539768405894956</v>
      </c>
      <c r="DG494" s="3">
        <f>_xlfn.STDEV.S(Tabela13[[#This Row],[V42]],Tabela13[[#This Row],[V43]])</f>
        <v>0.85526248772087154</v>
      </c>
      <c r="DH494" s="3">
        <f>_xlfn.STDEV.S(Tabela13[[#This Row],[V42]],Tabela13[[#This Row],[V44]])</f>
        <v>2.3267180276185924</v>
      </c>
      <c r="DI494" s="3">
        <f>_xlfn.STDEV.S(Tabela13[[#This Row],[V42]],Tabela13[[#This Row],[V45]])</f>
        <v>1.2660578558387707</v>
      </c>
      <c r="DJ494" s="3">
        <f>_xlfn.STDEV.S(Tabela13[[#This Row],[V42]],Tabela13[[#This Row],[V46]])</f>
        <v>2.1213203435596424</v>
      </c>
      <c r="DK494" s="3">
        <f>_xlfn.STDEV.S(Tabela13[[#This Row],[V43]],Tabela13[[#This Row],[V41]])</f>
        <v>1.0606601717798212</v>
      </c>
      <c r="DL494" s="3">
        <f>_xlfn.STDEV.S(Tabela13[[#This Row],[V43]],Tabela13[[#This Row],[V42]])</f>
        <v>0.85526248772087154</v>
      </c>
      <c r="DM494" s="3">
        <f>_xlfn.STDEV.S(Tabela13[[#This Row],[V43]],Tabela13[[#This Row],[V44]])</f>
        <v>1.4714555398977203</v>
      </c>
      <c r="DN494" s="3">
        <f>_xlfn.STDEV.S(Tabela13[[#This Row],[V43]],Tabela13[[#This Row],[V45]])</f>
        <v>0.41079536811789913</v>
      </c>
      <c r="DO494" s="3">
        <f>_xlfn.STDEV.S(Tabela13[[#This Row],[V43]],Tabela13[[#This Row],[V46]])</f>
        <v>1.2660578558387707</v>
      </c>
      <c r="DP494" s="3">
        <f>_xlfn.STDEV.S(Tabela13[[#This Row],[V44]],Tabela13[[#This Row],[V41]])</f>
        <v>2.5321157116775419</v>
      </c>
      <c r="DQ494" s="3">
        <f>_xlfn.STDEV.S(Tabela13[[#This Row],[V44]],Tabela13[[#This Row],[V42]])</f>
        <v>2.3267180276185924</v>
      </c>
      <c r="DR494" s="3">
        <f>_xlfn.STDEV.S(Tabela13[[#This Row],[V44]],Tabela13[[#This Row],[V43]])</f>
        <v>1.4714555398977203</v>
      </c>
      <c r="DS494" s="3">
        <f>_xlfn.STDEV.S(Tabela13[[#This Row],[V44]],Tabela13[[#This Row],[V45]])</f>
        <v>1.0606601717798212</v>
      </c>
      <c r="DT494" s="3">
        <f>_xlfn.STDEV.S(Tabela13[[#This Row],[V44]],Tabela13[[#This Row],[V46]])</f>
        <v>0.20539768405894956</v>
      </c>
      <c r="DU494" s="3">
        <f>_xlfn.STDEV.S(Tabela13[[#This Row],[V45]],Tabela13[[#This Row],[V41]])</f>
        <v>1.4714555398977203</v>
      </c>
      <c r="DV494" s="3">
        <f>_xlfn.STDEV.S(Tabela13[[#This Row],[V45]],Tabela13[[#This Row],[V42]])</f>
        <v>1.2660578558387707</v>
      </c>
      <c r="DW494" s="3">
        <f>_xlfn.STDEV.S(Tabela13[[#This Row],[V45]],Tabela13[[#This Row],[V43]])</f>
        <v>0.41079536811789913</v>
      </c>
      <c r="DX494" s="3">
        <f>_xlfn.STDEV.S(Tabela13[[#This Row],[V45]],Tabela13[[#This Row],[V44]])</f>
        <v>1.0606601717798212</v>
      </c>
      <c r="DY494" s="3">
        <f>_xlfn.STDEV.S(Tabela13[[#This Row],[V45]],Tabela13[[#This Row],[V46]])</f>
        <v>0.85526248772087154</v>
      </c>
      <c r="DZ494" s="3">
        <f>_xlfn.STDEV.S(Tabela13[[#This Row],[V46]],Tabela13[[#This Row],[V41]])</f>
        <v>2.3267180276185924</v>
      </c>
      <c r="EA494" s="3">
        <f>_xlfn.STDEV.S(Tabela13[[#This Row],[V46]],Tabela13[[#This Row],[V42]])</f>
        <v>2.1213203435596424</v>
      </c>
      <c r="EB494" s="3">
        <f>_xlfn.STDEV.S(Tabela13[[#This Row],[V46]],Tabela13[[#This Row],[V43]])</f>
        <v>1.2660578558387707</v>
      </c>
      <c r="EC494" s="3">
        <f>_xlfn.STDEV.S(Tabela13[[#This Row],[V46]],Tabela13[[#This Row],[V44]])</f>
        <v>0.20539768405894956</v>
      </c>
      <c r="ED494" s="3">
        <f>_xlfn.STDEV.S(Tabela13[[#This Row],[V46]],Tabela13[[#This Row],[V45]])</f>
        <v>0.85526248772087154</v>
      </c>
      <c r="EE494" s="3">
        <f t="shared" si="524"/>
        <v>0.12484374429053376</v>
      </c>
      <c r="EF494" s="3">
        <f t="shared" si="525"/>
        <v>1.0193987920995993</v>
      </c>
      <c r="EG494" s="3" t="str">
        <f t="shared" si="526"/>
        <v/>
      </c>
      <c r="EH494" s="3">
        <f t="shared" si="527"/>
        <v>1.9619407198636269</v>
      </c>
      <c r="EI494" s="3">
        <f t="shared" si="528"/>
        <v>16.020025763931287</v>
      </c>
      <c r="EJ494" s="3">
        <f t="shared" si="529"/>
        <v>0.12484374429053376</v>
      </c>
      <c r="EK494" s="3">
        <f t="shared" si="530"/>
        <v>0.95534639585842029</v>
      </c>
      <c r="EL494" s="3">
        <f t="shared" si="531"/>
        <v>-16.020025763931287</v>
      </c>
      <c r="EM494" s="3">
        <f t="shared" si="532"/>
        <v>2.0934814939066291</v>
      </c>
      <c r="EN494" s="3" t="str">
        <f t="shared" si="533"/>
        <v/>
      </c>
      <c r="EO494" s="3">
        <f t="shared" si="534"/>
        <v>1.0193987920995993</v>
      </c>
      <c r="EP494" s="3">
        <f t="shared" si="535"/>
        <v>0.95534639585842029</v>
      </c>
      <c r="EQ494" s="3">
        <f t="shared" si="536"/>
        <v>-1.9619407198636269</v>
      </c>
      <c r="ER494" s="3" t="str">
        <f t="shared" si="537"/>
        <v/>
      </c>
      <c r="ES494" s="3" t="str">
        <f t="shared" si="538"/>
        <v/>
      </c>
      <c r="ET494" s="3" t="str">
        <f t="shared" si="539"/>
        <v/>
      </c>
      <c r="EU494" s="3" t="str">
        <f t="shared" si="540"/>
        <v/>
      </c>
      <c r="EV494" s="3">
        <f t="shared" si="541"/>
        <v>-1.9619407198636269</v>
      </c>
      <c r="EW494" s="3">
        <f t="shared" si="542"/>
        <v>-1.0193987920995993</v>
      </c>
      <c r="EX494" s="3">
        <f t="shared" si="543"/>
        <v>-0.12484374429053376</v>
      </c>
      <c r="EY494" s="3">
        <f t="shared" si="544"/>
        <v>1.9619407198636269</v>
      </c>
      <c r="EZ494" s="3">
        <f t="shared" si="545"/>
        <v>2.0934814939066291</v>
      </c>
      <c r="FA494" s="3" t="str">
        <f t="shared" si="546"/>
        <v/>
      </c>
      <c r="FB494" s="3">
        <f t="shared" si="547"/>
        <v>-1.0193987920995993</v>
      </c>
      <c r="FC494" s="3">
        <f t="shared" si="548"/>
        <v>-0.95534639585842029</v>
      </c>
      <c r="FD494" s="3">
        <f t="shared" si="549"/>
        <v>16.020025763931287</v>
      </c>
      <c r="FE494" s="3" t="str">
        <f t="shared" si="550"/>
        <v/>
      </c>
      <c r="FF494" s="3">
        <f t="shared" si="551"/>
        <v>-2.0934814939066291</v>
      </c>
      <c r="FG494" s="3">
        <f t="shared" si="552"/>
        <v>-0.12484374429053376</v>
      </c>
      <c r="FH494" s="3">
        <f t="shared" si="553"/>
        <v>-0.95534639585842029</v>
      </c>
      <c r="FI494" s="4">
        <f t="shared" si="554"/>
        <v>0.4</v>
      </c>
      <c r="FJ494" s="4">
        <f t="shared" si="555"/>
        <v>0</v>
      </c>
      <c r="FK494" s="4">
        <f t="shared" si="556"/>
        <v>2.2240644244433918</v>
      </c>
      <c r="FL494" s="4">
        <f t="shared" si="557"/>
        <v>0.57697773567029831</v>
      </c>
      <c r="FM494" s="4">
        <f>Tabela13[[#This Row],[V139]]-Tabela13[[#This Row],[V140]]</f>
        <v>1.6470866887730935</v>
      </c>
      <c r="FN494" s="4">
        <f>Tabela13[[#This Row],[V1]]-Tabela13[[#This Row],[V2]]/2</f>
        <v>1.8238095238095238</v>
      </c>
      <c r="FO494" s="4">
        <f>Tabela13[[#This Row],[V1]]-Tabela13[[#This Row],[V3]]/2</f>
        <v>1.6785714285714286</v>
      </c>
      <c r="FP494" s="4">
        <f>Tabela13[[#This Row],[V1]]-Tabela13[[#This Row],[V4]]/2</f>
        <v>1.073809523809524</v>
      </c>
      <c r="FQ494" s="4">
        <f>Tabela13[[#This Row],[V2]]-Tabela13[[#This Row],[V1]]/2</f>
        <v>-0.86190476190476195</v>
      </c>
      <c r="FR494" s="4">
        <f>Tabela13[[#This Row],[V2]]-Tabela13[[#This Row],[V3]]/2</f>
        <v>-0.11190476190476191</v>
      </c>
      <c r="FS494" s="4">
        <f>Tabela13[[#This Row],[V2]]-Tabela13[[#This Row],[V4]]/2</f>
        <v>-0.71666666666666667</v>
      </c>
      <c r="FT494" s="4">
        <f t="shared" si="558"/>
        <v>1.0692570268632782</v>
      </c>
      <c r="FU494" s="4">
        <f t="shared" si="559"/>
        <v>1.0335116124941248</v>
      </c>
      <c r="FV494" s="4">
        <f t="shared" si="560"/>
        <v>0.82097442092361672</v>
      </c>
      <c r="FW494" s="4">
        <f t="shared" si="561"/>
        <v>-0.71136491942796376</v>
      </c>
      <c r="FX494" s="4">
        <f t="shared" si="562"/>
        <v>-0.11144112485445352</v>
      </c>
      <c r="FY494" s="4">
        <f t="shared" si="563"/>
        <v>-0.62182428783058985</v>
      </c>
      <c r="FZ494" s="4">
        <f t="shared" si="564"/>
        <v>192.46626483539006</v>
      </c>
      <c r="GA494" s="4">
        <f t="shared" si="565"/>
        <v>186.03209024894247</v>
      </c>
      <c r="GB494" s="4">
        <f t="shared" si="566"/>
        <v>147.77539576625099</v>
      </c>
      <c r="GC494" s="4">
        <f t="shared" si="567"/>
        <v>-128.04568549703347</v>
      </c>
      <c r="GD494" s="4">
        <f t="shared" si="568"/>
        <v>-20.059402473801637</v>
      </c>
      <c r="GE494" s="4">
        <f t="shared" si="569"/>
        <v>-111.92837180950617</v>
      </c>
      <c r="GF494" s="4">
        <f>Tabela13[[#This Row],[V1]]-Tabela13[[#This Row],[V2]]/Tabela13[[#This Row],[V2]]</f>
        <v>0.85714285714285721</v>
      </c>
      <c r="GG494" s="4">
        <f>Tabela13[[#This Row],[V1]]-Tabela13[[#This Row],[V3]]/Tabela13[[#This Row],[V3]]</f>
        <v>0.85714285714285721</v>
      </c>
      <c r="GH494" s="4">
        <f>Tabela13[[#This Row],[V1]]-Tabela13[[#This Row],[V4]]/Tabela13[[#This Row],[V4]]</f>
        <v>0.85714285714285721</v>
      </c>
      <c r="GI494" s="4">
        <f>Tabela13[[#This Row],[V2]]-Tabela13[[#This Row],[V1]]/Tabela13[[#This Row],[V1]]</f>
        <v>-0.93333333333333335</v>
      </c>
      <c r="GJ494" s="4">
        <f>Tabela13[[#This Row],[V2]]-Tabela13[[#This Row],[V3]]/Tabela13[[#This Row],[V3]]</f>
        <v>-0.93333333333333335</v>
      </c>
      <c r="GK494" s="4">
        <f>Tabela13[[#This Row],[V2]]-Tabela13[[#This Row],[V4]]/Tabela13[[#This Row],[V4]]</f>
        <v>-0.93333333333333335</v>
      </c>
      <c r="GL494" s="4">
        <f t="shared" si="570"/>
        <v>0.88211420599103074</v>
      </c>
      <c r="GM494" s="4">
        <f t="shared" si="571"/>
        <v>0.96190476190476182</v>
      </c>
      <c r="GN494" s="4">
        <f t="shared" si="572"/>
        <v>0.91704942206988349</v>
      </c>
      <c r="GO494" s="3">
        <f t="shared" si="573"/>
        <v>1</v>
      </c>
      <c r="GP494" s="3">
        <v>100</v>
      </c>
      <c r="GQ494" s="3">
        <f t="shared" si="574"/>
        <v>0.39999999999999991</v>
      </c>
      <c r="GR494" s="3">
        <f t="shared" si="575"/>
        <v>39.999999999999993</v>
      </c>
      <c r="GS494" s="34">
        <f>COUNTIF($D$2:D493,Tabela13[[#This Row],[HomeTeam]])</f>
        <v>24</v>
      </c>
      <c r="GT494" s="34">
        <f>COUNTIF($E$2:E493,Tabela13[[#This Row],[AwayTeam]])</f>
        <v>24</v>
      </c>
      <c r="GU494" s="3">
        <f>IFERROR(AVERAGEIFS($AD$2:AD493,$D$2:D493,Tabela13[[#This Row],[HomeTeam]],$GS$2:GS493,"&gt;="&amp;Tabela13[[#This Row],[Contagem_H]]-5),"")</f>
        <v>0.66568764568764571</v>
      </c>
      <c r="GV494" s="3">
        <f>IFERROR(AVERAGEIFS($G$2:G493,$E$2:E493,Tabela13[[#This Row],[AwayTeam]],$GT$2:GT493,"&gt;="&amp;Tabela13[[#This Row],[Contagem_A]]-5),"")</f>
        <v>1.6</v>
      </c>
      <c r="GW494" s="3">
        <f>IFERROR(AVERAGEIFS($GQ$2:GQ493,$D$2:D493,Tabela13[[#This Row],[HomeTeam]],$GS$2:GS493,"&gt;="&amp;Tabela13[[#This Row],[Contagem_H]]-5),"")</f>
        <v>-0.29600000000000004</v>
      </c>
    </row>
    <row r="495" spans="1:205" x14ac:dyDescent="0.25">
      <c r="A495" t="s">
        <v>127</v>
      </c>
      <c r="B495" t="s">
        <v>300</v>
      </c>
      <c r="C495" t="s">
        <v>173</v>
      </c>
      <c r="D495" t="s">
        <v>21</v>
      </c>
      <c r="E495" t="s">
        <v>19</v>
      </c>
      <c r="F495" s="3">
        <v>2</v>
      </c>
      <c r="G495" s="3">
        <v>2</v>
      </c>
      <c r="H495" s="3" t="str">
        <f t="shared" si="576"/>
        <v>D</v>
      </c>
      <c r="I495" s="3">
        <v>1.73</v>
      </c>
      <c r="J495" s="3">
        <v>3.7</v>
      </c>
      <c r="K495" s="3">
        <v>5</v>
      </c>
      <c r="L495" s="3">
        <v>1.88</v>
      </c>
      <c r="M495" s="3">
        <v>2.02</v>
      </c>
      <c r="N495" s="3">
        <f t="shared" si="505"/>
        <v>4</v>
      </c>
      <c r="O495" s="3">
        <f t="shared" si="506"/>
        <v>1</v>
      </c>
      <c r="P495" s="3">
        <f t="shared" si="507"/>
        <v>1</v>
      </c>
      <c r="Q495" s="3">
        <f t="shared" si="508"/>
        <v>4.8304952351195141E-2</v>
      </c>
      <c r="R495" s="3">
        <f t="shared" si="509"/>
        <v>2.6964398567516312E-2</v>
      </c>
      <c r="S495" s="3">
        <f t="shared" si="510"/>
        <v>1.8135675675675675</v>
      </c>
      <c r="T495" s="3">
        <f t="shared" si="511"/>
        <v>3.8787283236994221</v>
      </c>
      <c r="U495" s="3">
        <f t="shared" si="512"/>
        <v>5.2415247617559757</v>
      </c>
      <c r="V495" s="3">
        <f t="shared" si="513"/>
        <v>1.9708133104202468</v>
      </c>
      <c r="W495" s="3">
        <f t="shared" si="514"/>
        <v>2.1175760037494142</v>
      </c>
      <c r="X495" s="4">
        <f t="shared" si="515"/>
        <v>0.5780346820809249</v>
      </c>
      <c r="Y495" s="4">
        <f t="shared" si="516"/>
        <v>0.27027027027027023</v>
      </c>
      <c r="Z495" s="4">
        <f t="shared" si="517"/>
        <v>0.2</v>
      </c>
      <c r="AA495" s="4">
        <f t="shared" si="518"/>
        <v>0.53191489361702127</v>
      </c>
      <c r="AB495" s="4">
        <f t="shared" si="519"/>
        <v>0.49504950495049505</v>
      </c>
      <c r="AC495" s="4">
        <f t="shared" si="520"/>
        <v>1.2890173410404624</v>
      </c>
      <c r="AD495" s="4">
        <f t="shared" si="521"/>
        <v>1.1000000000000001</v>
      </c>
      <c r="AE495" s="4">
        <f t="shared" si="522"/>
        <v>1.2890173410404624</v>
      </c>
      <c r="AF495" s="4">
        <f t="shared" si="523"/>
        <v>1.1000000000000001</v>
      </c>
      <c r="AG495" s="4">
        <f>IFERROR(AVERAGE(Tabela13[[#This Row],[V1]],Tabela13[[#This Row],[V2]]),"")</f>
        <v>1.1945086705202312</v>
      </c>
      <c r="AH495" s="4">
        <f>IFERROR(AVERAGE(Tabela13[[#This Row],[V1]],Tabela13[[#This Row],[V3]]),"")</f>
        <v>1.2890173410404624</v>
      </c>
      <c r="AI495" s="4">
        <f>IFERROR(AVERAGE(Tabela13[[#This Row],[V1]],Tabela13[[#This Row],[V4]]),"")</f>
        <v>1.1945086705202312</v>
      </c>
      <c r="AJ495" s="4">
        <f>IFERROR(AVERAGE(Tabela13[[#This Row],[V2]],Tabela13[[#This Row],[V1]]),"")</f>
        <v>1.1945086705202312</v>
      </c>
      <c r="AK495" s="4">
        <f>IFERROR(AVERAGE(Tabela13[[#This Row],[V2]],Tabela13[[#This Row],[V3]]),"")</f>
        <v>1.1945086705202312</v>
      </c>
      <c r="AL495" s="4">
        <f>IFERROR(AVERAGE(Tabela13[[#This Row],[V2]],Tabela13[[#This Row],[V4]]),"")</f>
        <v>1.1000000000000001</v>
      </c>
      <c r="AM495" s="4">
        <f>IFERROR(AVERAGE(Tabela13[[#This Row],[V3]],Tabela13[[#This Row],[V1]]),"")</f>
        <v>1.2890173410404624</v>
      </c>
      <c r="AN495" s="4">
        <f>IFERROR(AVERAGE(Tabela13[[#This Row],[V3]],Tabela13[[#This Row],[V2]]),"")</f>
        <v>1.1945086705202312</v>
      </c>
      <c r="AO495" s="4">
        <f>IFERROR(AVERAGE(Tabela13[[#This Row],[V3]],Tabela13[[#This Row],[V4]]),"")</f>
        <v>1.1945086705202312</v>
      </c>
      <c r="AP495" s="4">
        <f>IFERROR(AVERAGE(Tabela13[[#This Row],[V4]],Tabela13[[#This Row],[V1]]),"")</f>
        <v>1.1945086705202312</v>
      </c>
      <c r="AQ495" s="4">
        <f>IFERROR(AVERAGE(Tabela13[[#This Row],[V4]],Tabela13[[#This Row],[V2]]),"")</f>
        <v>1.1000000000000001</v>
      </c>
      <c r="AR495" s="4">
        <f>IFERROR(AVERAGE(Tabela13[[#This Row],[V4]],Tabela13[[#This Row],[V3]]),"")</f>
        <v>1.1945086705202312</v>
      </c>
      <c r="AS495" s="4">
        <f>_xlfn.STDEV.S(Tabela13[[#This Row],[V1]:[V2]])</f>
        <v>0.1336554436115612</v>
      </c>
      <c r="AT495" s="4">
        <f>_xlfn.STDEV.S(Tabela13[[#This Row],[V1]],Tabela13[[#This Row],[V3]])</f>
        <v>0</v>
      </c>
      <c r="AU495" s="4">
        <f>_xlfn.STDEV.S(Tabela13[[#This Row],[V1]],Tabela13[[#This Row],[V4]])</f>
        <v>0.1336554436115612</v>
      </c>
      <c r="AV495" s="4">
        <f>_xlfn.STDEV.S(Tabela13[[#This Row],[V2]],Tabela13[[#This Row],[V1]])</f>
        <v>0.1336554436115612</v>
      </c>
      <c r="AW495" s="4">
        <f>_xlfn.STDEV.S(Tabela13[[#This Row],[V2]],Tabela13[[#This Row],[V3]])</f>
        <v>0.1336554436115612</v>
      </c>
      <c r="AX495" s="4">
        <f>_xlfn.STDEV.S(Tabela13[[#This Row],[V42]],Tabela13[[#This Row],[V44]])</f>
        <v>0.1336554436115612</v>
      </c>
      <c r="AY495" s="4">
        <f>_xlfn.STDEV.S(Tabela13[[#This Row],[V3]],Tabela13[[#This Row],[V1]])</f>
        <v>0</v>
      </c>
      <c r="AZ495" s="4">
        <f>_xlfn.STDEV.S(Tabela13[[#This Row],[V3]],Tabela13[[#This Row],[V2]])</f>
        <v>0.1336554436115612</v>
      </c>
      <c r="BA495" s="4">
        <f>_xlfn.STDEV.S(Tabela13[[#This Row],[V3]],Tabela13[[#This Row],[V4]])</f>
        <v>0.1336554436115612</v>
      </c>
      <c r="BB495" s="4">
        <f>_xlfn.STDEV.S(Tabela13[[#This Row],[V4]],Tabela13[[#This Row],[V1]])</f>
        <v>0.1336554436115612</v>
      </c>
      <c r="BC495" s="4">
        <f>_xlfn.STDEV.S(Tabela13[[#This Row],[V4]],Tabela13[[#This Row],[V2]])</f>
        <v>0</v>
      </c>
      <c r="BD495" s="4">
        <f>_xlfn.STDEV.S(Tabela13[[#This Row],[V4]],Tabela13[[#This Row],[V3]])</f>
        <v>0.1336554436115612</v>
      </c>
      <c r="BE495" s="4">
        <f>Tabela13[[#This Row],[V17]]/Tabela13[[#This Row],[V5]]</f>
        <v>0.11189156421388864</v>
      </c>
      <c r="BF495" s="4">
        <f>Tabela13[[#This Row],[V18]]/Tabela13[[#This Row],[V6]]</f>
        <v>0</v>
      </c>
      <c r="BG495" s="4">
        <f>Tabela13[[#This Row],[V19]]/Tabela13[[#This Row],[V7]]</f>
        <v>0.11189156421388864</v>
      </c>
      <c r="BH495" s="4">
        <f>Tabela13[[#This Row],[V20]]/Tabela13[[#This Row],[V8]]</f>
        <v>0.11189156421388864</v>
      </c>
      <c r="BI495" s="4">
        <f>Tabela13[[#This Row],[V21]]/Tabela13[[#This Row],[V9]]</f>
        <v>0.11189156421388864</v>
      </c>
      <c r="BJ495" s="4">
        <f>Tabela13[[#This Row],[V22]]/Tabela13[[#This Row],[V10]]</f>
        <v>0.12150494873778291</v>
      </c>
      <c r="BK495" s="4">
        <f>Tabela13[[#This Row],[V23]]/Tabela13[[#This Row],[V11]]</f>
        <v>0</v>
      </c>
      <c r="BL495" s="4">
        <f>Tabela13[[#This Row],[V24]]/Tabela13[[#This Row],[V12]]</f>
        <v>0.11189156421388864</v>
      </c>
      <c r="BM495" s="4">
        <f>Tabela13[[#This Row],[V25]]/Tabela13[[#This Row],[V13]]</f>
        <v>0.11189156421388864</v>
      </c>
      <c r="BN495" s="4">
        <f>Tabela13[[#This Row],[V26]]/Tabela13[[#This Row],[V14]]</f>
        <v>0.11189156421388864</v>
      </c>
      <c r="BO495" s="4">
        <f>Tabela13[[#This Row],[V27]]/Tabela13[[#This Row],[V15]]</f>
        <v>0</v>
      </c>
      <c r="BP495" s="4">
        <f>Tabela13[[#This Row],[V28]]/Tabela13[[#This Row],[V16]]</f>
        <v>0.11189156421388864</v>
      </c>
      <c r="BQ495" s="4">
        <f>Tabela13[[#This Row],[V1]]-Tabela13[[#This Row],[V2]]</f>
        <v>0.18901734104046231</v>
      </c>
      <c r="BR495" s="4">
        <f>Tabela13[[#This Row],[V1]]-Tabela13[[#This Row],[V3]]</f>
        <v>0</v>
      </c>
      <c r="BS495" s="4">
        <f>Tabela13[[#This Row],[V1]]-Tabela13[[#This Row],[V4]]</f>
        <v>0.18901734104046231</v>
      </c>
      <c r="BT495" s="4">
        <f>Tabela13[[#This Row],[V2]]-Tabela13[[#This Row],[V1]]</f>
        <v>-0.18901734104046231</v>
      </c>
      <c r="BU495" s="4">
        <f>Tabela13[[#This Row],[V2]]-Tabela13[[#This Row],[V3]]</f>
        <v>-0.18901734104046231</v>
      </c>
      <c r="BV495" s="4">
        <f>Tabela13[[#This Row],[V2]]-Tabela13[[#This Row],[V4]]</f>
        <v>0</v>
      </c>
      <c r="BW495" s="4">
        <f>AVERAGE(Tabela13[[#This Row],[V41]],Tabela13[[#This Row],[V42]])</f>
        <v>9.4508670520231153E-2</v>
      </c>
      <c r="BX495" s="4">
        <f>AVERAGE(Tabela13[[#This Row],[V41]],Tabela13[[#This Row],[V43]])</f>
        <v>0.18901734104046231</v>
      </c>
      <c r="BY495" s="4">
        <f>AVERAGE(Tabela13[[#This Row],[V41]],Tabela13[[#This Row],[V44]])</f>
        <v>0</v>
      </c>
      <c r="BZ495" s="4">
        <f>AVERAGE(Tabela13[[#This Row],[V41]],Tabela13[[#This Row],[V45]])</f>
        <v>0</v>
      </c>
      <c r="CA495" s="4">
        <f>AVERAGE(Tabela13[[#This Row],[V41]],Tabela13[[#This Row],[V46]])</f>
        <v>9.4508670520231153E-2</v>
      </c>
      <c r="CB495" s="4">
        <f>AVERAGE(Tabela13[[#This Row],[V42]],Tabela13[[#This Row],[V41]])</f>
        <v>9.4508670520231153E-2</v>
      </c>
      <c r="CC495" s="4">
        <f>AVERAGE(Tabela13[[#This Row],[V42]],Tabela13[[#This Row],[V43]])</f>
        <v>9.4508670520231153E-2</v>
      </c>
      <c r="CD495" s="4">
        <f>AVERAGE(Tabela13[[#This Row],[V42]],Tabela13[[#This Row],[V44]])</f>
        <v>-9.4508670520231153E-2</v>
      </c>
      <c r="CE495" s="4">
        <f>AVERAGE(Tabela13[[#This Row],[V42]],Tabela13[[#This Row],[V45]])</f>
        <v>-9.4508670520231153E-2</v>
      </c>
      <c r="CF495" s="4">
        <f>AVERAGE(Tabela13[[#This Row],[V42]],Tabela13[[#This Row],[V46]])</f>
        <v>0</v>
      </c>
      <c r="CG495" s="4">
        <f>AVERAGE(Tabela13[[#This Row],[V43]],Tabela13[[#This Row],[V41]])</f>
        <v>0.18901734104046231</v>
      </c>
      <c r="CH495" s="4">
        <f>AVERAGE(Tabela13[[#This Row],[V43]],Tabela13[[#This Row],[V42]])</f>
        <v>9.4508670520231153E-2</v>
      </c>
      <c r="CI495" s="4">
        <f>AVERAGE(Tabela13[[#This Row],[V43]],Tabela13[[#This Row],[V44]])</f>
        <v>0</v>
      </c>
      <c r="CJ495" s="4">
        <f>AVERAGE(Tabela13[[#This Row],[V43]],Tabela13[[#This Row],[V45]])</f>
        <v>0</v>
      </c>
      <c r="CK495" s="4">
        <f>AVERAGE(Tabela13[[#This Row],[V43]],Tabela13[[#This Row],[V46]])</f>
        <v>9.4508670520231153E-2</v>
      </c>
      <c r="CL495" s="4">
        <f>AVERAGE(Tabela13[[#This Row],[V44]],Tabela13[[#This Row],[V41]])</f>
        <v>0</v>
      </c>
      <c r="CM495" s="4">
        <f>AVERAGE(Tabela13[[#This Row],[V44]],Tabela13[[#This Row],[V42]])</f>
        <v>-9.4508670520231153E-2</v>
      </c>
      <c r="CN495" s="4">
        <f>AVERAGE(Tabela13[[#This Row],[V44]],Tabela13[[#This Row],[V43]])</f>
        <v>0</v>
      </c>
      <c r="CO495" s="4">
        <f>AVERAGE(Tabela13[[#This Row],[V44]],Tabela13[[#This Row],[V45]])</f>
        <v>-0.18901734104046231</v>
      </c>
      <c r="CP495" s="4">
        <f>AVERAGE(Tabela13[[#This Row],[V44]],Tabela13[[#This Row],[V46]])</f>
        <v>-9.4508670520231153E-2</v>
      </c>
      <c r="CQ495" s="4">
        <f>AVERAGE(Tabela13[[#This Row],[V45]],Tabela13[[#This Row],[V41]])</f>
        <v>0</v>
      </c>
      <c r="CR495" s="4">
        <f>AVERAGE(Tabela13[[#This Row],[V45]],Tabela13[[#This Row],[V42]])</f>
        <v>-9.4508670520231153E-2</v>
      </c>
      <c r="CS495" s="4">
        <f>AVERAGE(Tabela13[[#This Row],[V45]],Tabela13[[#This Row],[V43]])</f>
        <v>0</v>
      </c>
      <c r="CT495" s="4">
        <f>AVERAGE(Tabela13[[#This Row],[V45]],Tabela13[[#This Row],[V44]])</f>
        <v>-0.18901734104046231</v>
      </c>
      <c r="CU495" s="4">
        <f>AVERAGE(Tabela13[[#This Row],[V45]],Tabela13[[#This Row],[V46]])</f>
        <v>-9.4508670520231153E-2</v>
      </c>
      <c r="CV495" s="4">
        <f>AVERAGE(Tabela13[[#This Row],[V46]],Tabela13[[#This Row],[V41]])</f>
        <v>9.4508670520231153E-2</v>
      </c>
      <c r="CW495" s="4">
        <f>AVERAGE(Tabela13[[#This Row],[V46]],Tabela13[[#This Row],[V42]])</f>
        <v>0</v>
      </c>
      <c r="CX495" s="4">
        <f>AVERAGE(Tabela13[[#This Row],[V46]],Tabela13[[#This Row],[V43]])</f>
        <v>9.4508670520231153E-2</v>
      </c>
      <c r="CY495" s="4">
        <f>AVERAGE(Tabela13[[#This Row],[V46]],Tabela13[[#This Row],[V44]])</f>
        <v>-9.4508670520231153E-2</v>
      </c>
      <c r="CZ495" s="4">
        <f>AVERAGE(Tabela13[[#This Row],[V46]],Tabela13[[#This Row],[V45]])</f>
        <v>-9.4508670520231153E-2</v>
      </c>
      <c r="DA495" s="3">
        <f>_xlfn.STDEV.S(Tabela13[[#This Row],[V41]],Tabela13[[#This Row],[V42]])</f>
        <v>0.1336554436115612</v>
      </c>
      <c r="DB495" s="3">
        <f>_xlfn.STDEV.S(Tabela13[[#This Row],[V41]],Tabela13[[#This Row],[V43]])</f>
        <v>0</v>
      </c>
      <c r="DC495" s="3">
        <f>_xlfn.STDEV.S(Tabela13[[#This Row],[V41]],Tabela13[[#This Row],[V44]])</f>
        <v>0.26731088722312241</v>
      </c>
      <c r="DD495" s="3">
        <f>_xlfn.STDEV.S(Tabela13[[#This Row],[V41]],Tabela13[[#This Row],[V45]])</f>
        <v>0.26731088722312241</v>
      </c>
      <c r="DE495" s="3">
        <f>_xlfn.STDEV.S(Tabela13[[#This Row],[V41]],Tabela13[[#This Row],[V46]])</f>
        <v>0.1336554436115612</v>
      </c>
      <c r="DF495" s="3">
        <f>_xlfn.STDEV.S(Tabela13[[#This Row],[V42]],Tabela13[[#This Row],[V41]])</f>
        <v>0.1336554436115612</v>
      </c>
      <c r="DG495" s="3">
        <f>_xlfn.STDEV.S(Tabela13[[#This Row],[V42]],Tabela13[[#This Row],[V43]])</f>
        <v>0.1336554436115612</v>
      </c>
      <c r="DH495" s="3">
        <f>_xlfn.STDEV.S(Tabela13[[#This Row],[V42]],Tabela13[[#This Row],[V44]])</f>
        <v>0.1336554436115612</v>
      </c>
      <c r="DI495" s="3">
        <f>_xlfn.STDEV.S(Tabela13[[#This Row],[V42]],Tabela13[[#This Row],[V45]])</f>
        <v>0.1336554436115612</v>
      </c>
      <c r="DJ495" s="3">
        <f>_xlfn.STDEV.S(Tabela13[[#This Row],[V42]],Tabela13[[#This Row],[V46]])</f>
        <v>0</v>
      </c>
      <c r="DK495" s="3">
        <f>_xlfn.STDEV.S(Tabela13[[#This Row],[V43]],Tabela13[[#This Row],[V41]])</f>
        <v>0</v>
      </c>
      <c r="DL495" s="3">
        <f>_xlfn.STDEV.S(Tabela13[[#This Row],[V43]],Tabela13[[#This Row],[V42]])</f>
        <v>0.1336554436115612</v>
      </c>
      <c r="DM495" s="3">
        <f>_xlfn.STDEV.S(Tabela13[[#This Row],[V43]],Tabela13[[#This Row],[V44]])</f>
        <v>0.26731088722312241</v>
      </c>
      <c r="DN495" s="3">
        <f>_xlfn.STDEV.S(Tabela13[[#This Row],[V43]],Tabela13[[#This Row],[V45]])</f>
        <v>0.26731088722312241</v>
      </c>
      <c r="DO495" s="3">
        <f>_xlfn.STDEV.S(Tabela13[[#This Row],[V43]],Tabela13[[#This Row],[V46]])</f>
        <v>0.1336554436115612</v>
      </c>
      <c r="DP495" s="3">
        <f>_xlfn.STDEV.S(Tabela13[[#This Row],[V44]],Tabela13[[#This Row],[V41]])</f>
        <v>0.26731088722312241</v>
      </c>
      <c r="DQ495" s="3">
        <f>_xlfn.STDEV.S(Tabela13[[#This Row],[V44]],Tabela13[[#This Row],[V42]])</f>
        <v>0.1336554436115612</v>
      </c>
      <c r="DR495" s="3">
        <f>_xlfn.STDEV.S(Tabela13[[#This Row],[V44]],Tabela13[[#This Row],[V43]])</f>
        <v>0.26731088722312241</v>
      </c>
      <c r="DS495" s="3">
        <f>_xlfn.STDEV.S(Tabela13[[#This Row],[V44]],Tabela13[[#This Row],[V45]])</f>
        <v>0</v>
      </c>
      <c r="DT495" s="3">
        <f>_xlfn.STDEV.S(Tabela13[[#This Row],[V44]],Tabela13[[#This Row],[V46]])</f>
        <v>0.1336554436115612</v>
      </c>
      <c r="DU495" s="3">
        <f>_xlfn.STDEV.S(Tabela13[[#This Row],[V45]],Tabela13[[#This Row],[V41]])</f>
        <v>0.26731088722312241</v>
      </c>
      <c r="DV495" s="3">
        <f>_xlfn.STDEV.S(Tabela13[[#This Row],[V45]],Tabela13[[#This Row],[V42]])</f>
        <v>0.1336554436115612</v>
      </c>
      <c r="DW495" s="3">
        <f>_xlfn.STDEV.S(Tabela13[[#This Row],[V45]],Tabela13[[#This Row],[V43]])</f>
        <v>0.26731088722312241</v>
      </c>
      <c r="DX495" s="3">
        <f>_xlfn.STDEV.S(Tabela13[[#This Row],[V45]],Tabela13[[#This Row],[V44]])</f>
        <v>0</v>
      </c>
      <c r="DY495" s="3">
        <f>_xlfn.STDEV.S(Tabela13[[#This Row],[V45]],Tabela13[[#This Row],[V46]])</f>
        <v>0.1336554436115612</v>
      </c>
      <c r="DZ495" s="3">
        <f>_xlfn.STDEV.S(Tabela13[[#This Row],[V46]],Tabela13[[#This Row],[V41]])</f>
        <v>0.1336554436115612</v>
      </c>
      <c r="EA495" s="3">
        <f>_xlfn.STDEV.S(Tabela13[[#This Row],[V46]],Tabela13[[#This Row],[V42]])</f>
        <v>0</v>
      </c>
      <c r="EB495" s="3">
        <f>_xlfn.STDEV.S(Tabela13[[#This Row],[V46]],Tabela13[[#This Row],[V43]])</f>
        <v>0.1336554436115612</v>
      </c>
      <c r="EC495" s="3">
        <f>_xlfn.STDEV.S(Tabela13[[#This Row],[V46]],Tabela13[[#This Row],[V44]])</f>
        <v>0.1336554436115612</v>
      </c>
      <c r="ED495" s="3">
        <f>_xlfn.STDEV.S(Tabela13[[#This Row],[V46]],Tabela13[[#This Row],[V45]])</f>
        <v>0.1336554436115612</v>
      </c>
      <c r="EE495" s="3">
        <f t="shared" si="524"/>
        <v>1.4142135623730949</v>
      </c>
      <c r="EF495" s="3">
        <f t="shared" si="525"/>
        <v>0</v>
      </c>
      <c r="EG495" s="3" t="str">
        <f t="shared" si="526"/>
        <v/>
      </c>
      <c r="EH495" s="3" t="str">
        <f t="shared" si="527"/>
        <v/>
      </c>
      <c r="EI495" s="3">
        <f t="shared" si="528"/>
        <v>1.4142135623730949</v>
      </c>
      <c r="EJ495" s="3">
        <f t="shared" si="529"/>
        <v>1.4142135623730949</v>
      </c>
      <c r="EK495" s="3">
        <f t="shared" si="530"/>
        <v>1.4142135623730949</v>
      </c>
      <c r="EL495" s="3">
        <f t="shared" si="531"/>
        <v>-1.4142135623730949</v>
      </c>
      <c r="EM495" s="3">
        <f t="shared" si="532"/>
        <v>-1.4142135623730949</v>
      </c>
      <c r="EN495" s="3" t="str">
        <f t="shared" si="533"/>
        <v/>
      </c>
      <c r="EO495" s="3">
        <f t="shared" si="534"/>
        <v>0</v>
      </c>
      <c r="EP495" s="3">
        <f t="shared" si="535"/>
        <v>1.4142135623730949</v>
      </c>
      <c r="EQ495" s="3" t="str">
        <f t="shared" si="536"/>
        <v/>
      </c>
      <c r="ER495" s="3" t="str">
        <f t="shared" si="537"/>
        <v/>
      </c>
      <c r="ES495" s="3" t="str">
        <f t="shared" si="538"/>
        <v/>
      </c>
      <c r="ET495" s="3" t="str">
        <f t="shared" si="539"/>
        <v/>
      </c>
      <c r="EU495" s="3" t="str">
        <f t="shared" si="540"/>
        <v/>
      </c>
      <c r="EV495" s="3" t="str">
        <f t="shared" si="541"/>
        <v/>
      </c>
      <c r="EW495" s="3">
        <f t="shared" si="542"/>
        <v>0</v>
      </c>
      <c r="EX495" s="3">
        <f t="shared" si="543"/>
        <v>-1.4142135623730949</v>
      </c>
      <c r="EY495" s="3" t="str">
        <f t="shared" si="544"/>
        <v/>
      </c>
      <c r="EZ495" s="3">
        <f t="shared" si="545"/>
        <v>-1.4142135623730949</v>
      </c>
      <c r="FA495" s="3" t="str">
        <f t="shared" si="546"/>
        <v/>
      </c>
      <c r="FB495" s="3">
        <f t="shared" si="547"/>
        <v>0</v>
      </c>
      <c r="FC495" s="3">
        <f t="shared" si="548"/>
        <v>-1.4142135623730949</v>
      </c>
      <c r="FD495" s="3">
        <f t="shared" si="549"/>
        <v>1.4142135623730949</v>
      </c>
      <c r="FE495" s="3" t="str">
        <f t="shared" si="550"/>
        <v/>
      </c>
      <c r="FF495" s="3">
        <f t="shared" si="551"/>
        <v>1.4142135623730949</v>
      </c>
      <c r="FG495" s="3">
        <f t="shared" si="552"/>
        <v>-1.4142135623730949</v>
      </c>
      <c r="FH495" s="3">
        <f t="shared" si="553"/>
        <v>-1.4142135623730949</v>
      </c>
      <c r="FI495" s="4">
        <f t="shared" si="554"/>
        <v>0.4</v>
      </c>
      <c r="FJ495" s="4">
        <f t="shared" si="555"/>
        <v>1.1560693641618498</v>
      </c>
      <c r="FK495" s="4">
        <f t="shared" si="556"/>
        <v>1.9120145450210129</v>
      </c>
      <c r="FL495" s="4">
        <f t="shared" si="557"/>
        <v>0.83016899645316089</v>
      </c>
      <c r="FM495" s="4">
        <f>Tabela13[[#This Row],[V139]]-Tabela13[[#This Row],[V140]]</f>
        <v>1.081845548567852</v>
      </c>
      <c r="FN495" s="4">
        <f>Tabela13[[#This Row],[V1]]-Tabela13[[#This Row],[V2]]/2</f>
        <v>0.73901734104046235</v>
      </c>
      <c r="FO495" s="4">
        <f>Tabela13[[#This Row],[V1]]-Tabela13[[#This Row],[V3]]/2</f>
        <v>0.6445086705202312</v>
      </c>
      <c r="FP495" s="4">
        <f>Tabela13[[#This Row],[V1]]-Tabela13[[#This Row],[V4]]/2</f>
        <v>0.73901734104046235</v>
      </c>
      <c r="FQ495" s="4">
        <f>Tabela13[[#This Row],[V2]]-Tabela13[[#This Row],[V1]]/2</f>
        <v>0.45549132947976889</v>
      </c>
      <c r="FR495" s="4">
        <f>Tabela13[[#This Row],[V2]]-Tabela13[[#This Row],[V3]]/2</f>
        <v>0.45549132947976889</v>
      </c>
      <c r="FS495" s="4">
        <f>Tabela13[[#This Row],[V2]]-Tabela13[[#This Row],[V4]]/2</f>
        <v>0.55000000000000004</v>
      </c>
      <c r="FT495" s="4">
        <f t="shared" si="558"/>
        <v>0.6364350741940823</v>
      </c>
      <c r="FU495" s="4">
        <f t="shared" si="559"/>
        <v>0.5725051920455464</v>
      </c>
      <c r="FV495" s="4">
        <f t="shared" si="560"/>
        <v>0.6364350741940823</v>
      </c>
      <c r="FW495" s="4">
        <f t="shared" si="561"/>
        <v>0.42741112378928531</v>
      </c>
      <c r="FX495" s="4">
        <f t="shared" si="562"/>
        <v>0.42741112378928531</v>
      </c>
      <c r="FY495" s="4">
        <f t="shared" si="563"/>
        <v>0.50284321092786088</v>
      </c>
      <c r="FZ495" s="4">
        <f t="shared" si="564"/>
        <v>114.55831335493481</v>
      </c>
      <c r="GA495" s="4">
        <f t="shared" si="565"/>
        <v>103.05093456819836</v>
      </c>
      <c r="GB495" s="4">
        <f t="shared" si="566"/>
        <v>114.55831335493481</v>
      </c>
      <c r="GC495" s="4">
        <f t="shared" si="567"/>
        <v>76.934002282071347</v>
      </c>
      <c r="GD495" s="4">
        <f t="shared" si="568"/>
        <v>76.934002282071347</v>
      </c>
      <c r="GE495" s="4">
        <f t="shared" si="569"/>
        <v>90.511777967014964</v>
      </c>
      <c r="GF495" s="4">
        <f>Tabela13[[#This Row],[V1]]-Tabela13[[#This Row],[V2]]/Tabela13[[#This Row],[V2]]</f>
        <v>0.28901734104046239</v>
      </c>
      <c r="GG495" s="4">
        <f>Tabela13[[#This Row],[V1]]-Tabela13[[#This Row],[V3]]/Tabela13[[#This Row],[V3]]</f>
        <v>0.28901734104046239</v>
      </c>
      <c r="GH495" s="4">
        <f>Tabela13[[#This Row],[V1]]-Tabela13[[#This Row],[V4]]/Tabela13[[#This Row],[V4]]</f>
        <v>0.28901734104046239</v>
      </c>
      <c r="GI495" s="4">
        <f>Tabela13[[#This Row],[V2]]-Tabela13[[#This Row],[V1]]/Tabela13[[#This Row],[V1]]</f>
        <v>0.10000000000000009</v>
      </c>
      <c r="GJ495" s="4">
        <f>Tabela13[[#This Row],[V2]]-Tabela13[[#This Row],[V3]]/Tabela13[[#This Row],[V3]]</f>
        <v>0.10000000000000009</v>
      </c>
      <c r="GK495" s="4">
        <f>Tabela13[[#This Row],[V2]]-Tabela13[[#This Row],[V4]]/Tabela13[[#This Row],[V4]]</f>
        <v>0.10000000000000009</v>
      </c>
      <c r="GL495" s="4">
        <f t="shared" si="570"/>
        <v>0.10912921273121821</v>
      </c>
      <c r="GM495" s="4">
        <f t="shared" si="571"/>
        <v>1.1945086705202312</v>
      </c>
      <c r="GN495" s="4">
        <f t="shared" si="572"/>
        <v>9.1359079615295186E-2</v>
      </c>
      <c r="GO495" s="3">
        <f t="shared" si="573"/>
        <v>0</v>
      </c>
      <c r="GP495" s="3">
        <v>100</v>
      </c>
      <c r="GQ495" s="3">
        <f t="shared" si="574"/>
        <v>-1</v>
      </c>
      <c r="GR495" s="3">
        <f t="shared" si="575"/>
        <v>-100</v>
      </c>
      <c r="GS495" s="34">
        <f>COUNTIF($D$2:D494,Tabela13[[#This Row],[HomeTeam]])</f>
        <v>24</v>
      </c>
      <c r="GT495" s="34">
        <f>COUNTIF($E$2:E494,Tabela13[[#This Row],[AwayTeam]])</f>
        <v>24</v>
      </c>
      <c r="GU495" s="3">
        <f>IFERROR(AVERAGEIFS($AD$2:AD494,$D$2:D494,Tabela13[[#This Row],[HomeTeam]],$GS$2:GS494,"&gt;="&amp;Tabela13[[#This Row],[Contagem_H]]-5),"")</f>
        <v>0.75325647157249687</v>
      </c>
      <c r="GV495" s="3">
        <f>IFERROR(AVERAGEIFS($G$2:G494,$E$2:E494,Tabela13[[#This Row],[AwayTeam]],$GT$2:GT494,"&gt;="&amp;Tabela13[[#This Row],[Contagem_A]]-5),"")</f>
        <v>1</v>
      </c>
      <c r="GW495" s="3">
        <f>IFERROR(AVERAGEIFS($GQ$2:GQ494,$D$2:D494,Tabela13[[#This Row],[HomeTeam]],$GS$2:GS494,"&gt;="&amp;Tabela13[[#This Row],[Contagem_H]]-5),"")</f>
        <v>-0.33600000000000002</v>
      </c>
    </row>
    <row r="496" spans="1:205" x14ac:dyDescent="0.25">
      <c r="A496" t="s">
        <v>127</v>
      </c>
      <c r="B496" t="s">
        <v>300</v>
      </c>
      <c r="C496" t="s">
        <v>173</v>
      </c>
      <c r="D496" t="s">
        <v>13</v>
      </c>
      <c r="E496" t="s">
        <v>15</v>
      </c>
      <c r="F496" s="3">
        <v>1</v>
      </c>
      <c r="G496" s="3">
        <v>2</v>
      </c>
      <c r="H496" s="3" t="str">
        <f t="shared" si="576"/>
        <v>A</v>
      </c>
      <c r="I496" s="3">
        <v>2.35</v>
      </c>
      <c r="J496" s="3">
        <v>3.6</v>
      </c>
      <c r="K496" s="3">
        <v>2.88</v>
      </c>
      <c r="L496" s="3">
        <v>1.57</v>
      </c>
      <c r="M496" s="3">
        <v>2.38</v>
      </c>
      <c r="N496" s="3">
        <f t="shared" si="505"/>
        <v>3</v>
      </c>
      <c r="O496" s="3">
        <f t="shared" si="506"/>
        <v>0</v>
      </c>
      <c r="P496" s="3">
        <f t="shared" si="507"/>
        <v>3</v>
      </c>
      <c r="Q496" s="3">
        <f t="shared" si="508"/>
        <v>5.0531914893617191E-2</v>
      </c>
      <c r="R496" s="3">
        <f t="shared" si="509"/>
        <v>5.7110742386126456E-2</v>
      </c>
      <c r="S496" s="3">
        <f t="shared" si="510"/>
        <v>2.4687500000000004</v>
      </c>
      <c r="T496" s="3">
        <f t="shared" si="511"/>
        <v>3.7819148936170222</v>
      </c>
      <c r="U496" s="3">
        <f t="shared" si="512"/>
        <v>3.0255319148936173</v>
      </c>
      <c r="V496" s="3">
        <f t="shared" si="513"/>
        <v>1.6493351063829791</v>
      </c>
      <c r="W496" s="3">
        <f t="shared" si="514"/>
        <v>2.5002659574468087</v>
      </c>
      <c r="X496" s="4">
        <f t="shared" si="515"/>
        <v>0.42553191489361702</v>
      </c>
      <c r="Y496" s="4">
        <f t="shared" si="516"/>
        <v>0.27777777777777779</v>
      </c>
      <c r="Z496" s="4">
        <f t="shared" si="517"/>
        <v>0.34722222222222221</v>
      </c>
      <c r="AA496" s="4">
        <f t="shared" si="518"/>
        <v>0.63694267515923564</v>
      </c>
      <c r="AB496" s="4">
        <f t="shared" si="519"/>
        <v>0.42016806722689076</v>
      </c>
      <c r="AC496" s="4">
        <f t="shared" si="520"/>
        <v>0.71276595744680848</v>
      </c>
      <c r="AD496" s="4">
        <f t="shared" si="521"/>
        <v>1.1736111111111112</v>
      </c>
      <c r="AE496" s="4">
        <f t="shared" si="522"/>
        <v>1.2127659574468086</v>
      </c>
      <c r="AF496" s="4">
        <f t="shared" si="523"/>
        <v>0.67361111111111116</v>
      </c>
      <c r="AG496" s="4">
        <f>IFERROR(AVERAGE(Tabela13[[#This Row],[V1]],Tabela13[[#This Row],[V2]]),"")</f>
        <v>0.94318853427895988</v>
      </c>
      <c r="AH496" s="4">
        <f>IFERROR(AVERAGE(Tabela13[[#This Row],[V1]],Tabela13[[#This Row],[V3]]),"")</f>
        <v>0.9627659574468086</v>
      </c>
      <c r="AI496" s="4">
        <f>IFERROR(AVERAGE(Tabela13[[#This Row],[V1]],Tabela13[[#This Row],[V4]]),"")</f>
        <v>0.69318853427895988</v>
      </c>
      <c r="AJ496" s="4">
        <f>IFERROR(AVERAGE(Tabela13[[#This Row],[V2]],Tabela13[[#This Row],[V1]]),"")</f>
        <v>0.94318853427895988</v>
      </c>
      <c r="AK496" s="4">
        <f>IFERROR(AVERAGE(Tabela13[[#This Row],[V2]],Tabela13[[#This Row],[V3]]),"")</f>
        <v>1.1931885342789599</v>
      </c>
      <c r="AL496" s="4">
        <f>IFERROR(AVERAGE(Tabela13[[#This Row],[V2]],Tabela13[[#This Row],[V4]]),"")</f>
        <v>0.92361111111111116</v>
      </c>
      <c r="AM496" s="4">
        <f>IFERROR(AVERAGE(Tabela13[[#This Row],[V3]],Tabela13[[#This Row],[V1]]),"")</f>
        <v>0.9627659574468086</v>
      </c>
      <c r="AN496" s="4">
        <f>IFERROR(AVERAGE(Tabela13[[#This Row],[V3]],Tabela13[[#This Row],[V2]]),"")</f>
        <v>1.1931885342789599</v>
      </c>
      <c r="AO496" s="4">
        <f>IFERROR(AVERAGE(Tabela13[[#This Row],[V3]],Tabela13[[#This Row],[V4]]),"")</f>
        <v>0.94318853427895988</v>
      </c>
      <c r="AP496" s="4">
        <f>IFERROR(AVERAGE(Tabela13[[#This Row],[V4]],Tabela13[[#This Row],[V1]]),"")</f>
        <v>0.69318853427895988</v>
      </c>
      <c r="AQ496" s="4">
        <f>IFERROR(AVERAGE(Tabela13[[#This Row],[V4]],Tabela13[[#This Row],[V2]]),"")</f>
        <v>0.92361111111111116</v>
      </c>
      <c r="AR496" s="4">
        <f>IFERROR(AVERAGE(Tabela13[[#This Row],[V4]],Tabela13[[#This Row],[V3]]),"")</f>
        <v>0.94318853427895988</v>
      </c>
      <c r="AS496" s="4">
        <f>_xlfn.STDEV.S(Tabela13[[#This Row],[V1]:[V2]])</f>
        <v>0.32586673323298471</v>
      </c>
      <c r="AT496" s="4">
        <f>_xlfn.STDEV.S(Tabela13[[#This Row],[V1]],Tabela13[[#This Row],[V3]])</f>
        <v>0.35355339059327379</v>
      </c>
      <c r="AU496" s="4">
        <f>_xlfn.STDEV.S(Tabela13[[#This Row],[V1]],Tabela13[[#This Row],[V4]])</f>
        <v>2.768665736028882E-2</v>
      </c>
      <c r="AV496" s="4">
        <f>_xlfn.STDEV.S(Tabela13[[#This Row],[V2]],Tabela13[[#This Row],[V1]])</f>
        <v>0.32586673323298471</v>
      </c>
      <c r="AW496" s="4">
        <f>_xlfn.STDEV.S(Tabela13[[#This Row],[V2]],Tabela13[[#This Row],[V3]])</f>
        <v>2.7686657360288899E-2</v>
      </c>
      <c r="AX496" s="4">
        <f>_xlfn.STDEV.S(Tabela13[[#This Row],[V42]],Tabela13[[#This Row],[V44]])</f>
        <v>0.67942012382625883</v>
      </c>
      <c r="AY496" s="4">
        <f>_xlfn.STDEV.S(Tabela13[[#This Row],[V3]],Tabela13[[#This Row],[V1]])</f>
        <v>0.35355339059327379</v>
      </c>
      <c r="AZ496" s="4">
        <f>_xlfn.STDEV.S(Tabela13[[#This Row],[V3]],Tabela13[[#This Row],[V2]])</f>
        <v>2.7686657360288899E-2</v>
      </c>
      <c r="BA496" s="4">
        <f>_xlfn.STDEV.S(Tabela13[[#This Row],[V3]],Tabela13[[#This Row],[V4]])</f>
        <v>0.38124004795356281</v>
      </c>
      <c r="BB496" s="4">
        <f>_xlfn.STDEV.S(Tabela13[[#This Row],[V4]],Tabela13[[#This Row],[V1]])</f>
        <v>2.768665736028882E-2</v>
      </c>
      <c r="BC496" s="4">
        <f>_xlfn.STDEV.S(Tabela13[[#This Row],[V4]],Tabela13[[#This Row],[V2]])</f>
        <v>0.35355339059327379</v>
      </c>
      <c r="BD496" s="4">
        <f>_xlfn.STDEV.S(Tabela13[[#This Row],[V4]],Tabela13[[#This Row],[V3]])</f>
        <v>0.38124004795356281</v>
      </c>
      <c r="BE496" s="4">
        <f>Tabela13[[#This Row],[V17]]/Tabela13[[#This Row],[V5]]</f>
        <v>0.34549479917299919</v>
      </c>
      <c r="BF496" s="4">
        <f>Tabela13[[#This Row],[V18]]/Tabela13[[#This Row],[V6]]</f>
        <v>0.36722672614107993</v>
      </c>
      <c r="BG496" s="4">
        <f>Tabela13[[#This Row],[V19]]/Tabela13[[#This Row],[V7]]</f>
        <v>3.9941020359039694E-2</v>
      </c>
      <c r="BH496" s="4">
        <f>Tabela13[[#This Row],[V20]]/Tabela13[[#This Row],[V8]]</f>
        <v>0.34549479917299919</v>
      </c>
      <c r="BI496" s="4">
        <f>Tabela13[[#This Row],[V21]]/Tabela13[[#This Row],[V9]]</f>
        <v>2.3203925083825801E-2</v>
      </c>
      <c r="BJ496" s="4">
        <f>Tabela13[[#This Row],[V22]]/Tabela13[[#This Row],[V10]]</f>
        <v>0.73561276564647571</v>
      </c>
      <c r="BK496" s="4">
        <f>Tabela13[[#This Row],[V23]]/Tabela13[[#This Row],[V11]]</f>
        <v>0.36722672614107993</v>
      </c>
      <c r="BL496" s="4">
        <f>Tabela13[[#This Row],[V24]]/Tabela13[[#This Row],[V12]]</f>
        <v>2.3203925083825801E-2</v>
      </c>
      <c r="BM496" s="4">
        <f>Tabela13[[#This Row],[V25]]/Tabela13[[#This Row],[V13]]</f>
        <v>0.40420343769870964</v>
      </c>
      <c r="BN496" s="4">
        <f>Tabela13[[#This Row],[V26]]/Tabela13[[#This Row],[V14]]</f>
        <v>3.9941020359039694E-2</v>
      </c>
      <c r="BO496" s="4">
        <f>Tabela13[[#This Row],[V27]]/Tabela13[[#This Row],[V15]]</f>
        <v>0.38279464846189037</v>
      </c>
      <c r="BP496" s="4">
        <f>Tabela13[[#This Row],[V28]]/Tabela13[[#This Row],[V16]]</f>
        <v>0.40420343769870964</v>
      </c>
      <c r="BQ496" s="4">
        <f>Tabela13[[#This Row],[V1]]-Tabela13[[#This Row],[V2]]</f>
        <v>-0.46084515366430268</v>
      </c>
      <c r="BR496" s="4">
        <f>Tabela13[[#This Row],[V1]]-Tabela13[[#This Row],[V3]]</f>
        <v>-0.50000000000000011</v>
      </c>
      <c r="BS496" s="4">
        <f>Tabela13[[#This Row],[V1]]-Tabela13[[#This Row],[V4]]</f>
        <v>3.9154846335697324E-2</v>
      </c>
      <c r="BT496" s="4">
        <f>Tabela13[[#This Row],[V2]]-Tabela13[[#This Row],[V1]]</f>
        <v>0.46084515366430268</v>
      </c>
      <c r="BU496" s="4">
        <f>Tabela13[[#This Row],[V2]]-Tabela13[[#This Row],[V3]]</f>
        <v>-3.9154846335697435E-2</v>
      </c>
      <c r="BV496" s="4">
        <f>Tabela13[[#This Row],[V2]]-Tabela13[[#This Row],[V4]]</f>
        <v>0.5</v>
      </c>
      <c r="BW496" s="4">
        <f>AVERAGE(Tabela13[[#This Row],[V41]],Tabela13[[#This Row],[V42]])</f>
        <v>-0.48042257683215139</v>
      </c>
      <c r="BX496" s="4">
        <f>AVERAGE(Tabela13[[#This Row],[V41]],Tabela13[[#This Row],[V43]])</f>
        <v>-0.21084515366430268</v>
      </c>
      <c r="BY496" s="4">
        <f>AVERAGE(Tabela13[[#This Row],[V41]],Tabela13[[#This Row],[V44]])</f>
        <v>0</v>
      </c>
      <c r="BZ496" s="4">
        <f>AVERAGE(Tabela13[[#This Row],[V41]],Tabela13[[#This Row],[V45]])</f>
        <v>-0.25000000000000006</v>
      </c>
      <c r="CA496" s="4">
        <f>AVERAGE(Tabela13[[#This Row],[V41]],Tabela13[[#This Row],[V46]])</f>
        <v>1.9577423167848662E-2</v>
      </c>
      <c r="CB496" s="4">
        <f>AVERAGE(Tabela13[[#This Row],[V42]],Tabela13[[#This Row],[V41]])</f>
        <v>-0.48042257683215139</v>
      </c>
      <c r="CC496" s="4">
        <f>AVERAGE(Tabela13[[#This Row],[V42]],Tabela13[[#This Row],[V43]])</f>
        <v>-0.23042257683215139</v>
      </c>
      <c r="CD496" s="4">
        <f>AVERAGE(Tabela13[[#This Row],[V42]],Tabela13[[#This Row],[V44]])</f>
        <v>-1.9577423167848718E-2</v>
      </c>
      <c r="CE496" s="4">
        <f>AVERAGE(Tabela13[[#This Row],[V42]],Tabela13[[#This Row],[V45]])</f>
        <v>-0.26957742316784877</v>
      </c>
      <c r="CF496" s="4">
        <f>AVERAGE(Tabela13[[#This Row],[V42]],Tabela13[[#This Row],[V46]])</f>
        <v>0</v>
      </c>
      <c r="CG496" s="4">
        <f>AVERAGE(Tabela13[[#This Row],[V43]],Tabela13[[#This Row],[V41]])</f>
        <v>-0.21084515366430268</v>
      </c>
      <c r="CH496" s="4">
        <f>AVERAGE(Tabela13[[#This Row],[V43]],Tabela13[[#This Row],[V42]])</f>
        <v>-0.23042257683215139</v>
      </c>
      <c r="CI496" s="4">
        <f>AVERAGE(Tabela13[[#This Row],[V43]],Tabela13[[#This Row],[V44]])</f>
        <v>0.25</v>
      </c>
      <c r="CJ496" s="4">
        <f>AVERAGE(Tabela13[[#This Row],[V43]],Tabela13[[#This Row],[V45]])</f>
        <v>-5.5511151231257827E-17</v>
      </c>
      <c r="CK496" s="4">
        <f>AVERAGE(Tabela13[[#This Row],[V43]],Tabela13[[#This Row],[V46]])</f>
        <v>0.26957742316784866</v>
      </c>
      <c r="CL496" s="4">
        <f>AVERAGE(Tabela13[[#This Row],[V44]],Tabela13[[#This Row],[V41]])</f>
        <v>0</v>
      </c>
      <c r="CM496" s="4">
        <f>AVERAGE(Tabela13[[#This Row],[V44]],Tabela13[[#This Row],[V42]])</f>
        <v>-1.9577423167848718E-2</v>
      </c>
      <c r="CN496" s="4">
        <f>AVERAGE(Tabela13[[#This Row],[V44]],Tabela13[[#This Row],[V43]])</f>
        <v>0.25</v>
      </c>
      <c r="CO496" s="4">
        <f>AVERAGE(Tabela13[[#This Row],[V44]],Tabela13[[#This Row],[V45]])</f>
        <v>0.21084515366430262</v>
      </c>
      <c r="CP496" s="4">
        <f>AVERAGE(Tabela13[[#This Row],[V44]],Tabela13[[#This Row],[V46]])</f>
        <v>0.48042257683215134</v>
      </c>
      <c r="CQ496" s="4">
        <f>AVERAGE(Tabela13[[#This Row],[V45]],Tabela13[[#This Row],[V41]])</f>
        <v>-0.25000000000000006</v>
      </c>
      <c r="CR496" s="4">
        <f>AVERAGE(Tabela13[[#This Row],[V45]],Tabela13[[#This Row],[V42]])</f>
        <v>-0.26957742316784877</v>
      </c>
      <c r="CS496" s="4">
        <f>AVERAGE(Tabela13[[#This Row],[V45]],Tabela13[[#This Row],[V43]])</f>
        <v>-5.5511151231257827E-17</v>
      </c>
      <c r="CT496" s="4">
        <f>AVERAGE(Tabela13[[#This Row],[V45]],Tabela13[[#This Row],[V44]])</f>
        <v>0.21084515366430262</v>
      </c>
      <c r="CU496" s="4">
        <f>AVERAGE(Tabela13[[#This Row],[V45]],Tabela13[[#This Row],[V46]])</f>
        <v>0.23042257683215128</v>
      </c>
      <c r="CV496" s="4">
        <f>AVERAGE(Tabela13[[#This Row],[V46]],Tabela13[[#This Row],[V41]])</f>
        <v>1.9577423167848662E-2</v>
      </c>
      <c r="CW496" s="4">
        <f>AVERAGE(Tabela13[[#This Row],[V46]],Tabela13[[#This Row],[V42]])</f>
        <v>0</v>
      </c>
      <c r="CX496" s="4">
        <f>AVERAGE(Tabela13[[#This Row],[V46]],Tabela13[[#This Row],[V43]])</f>
        <v>0.26957742316784866</v>
      </c>
      <c r="CY496" s="4">
        <f>AVERAGE(Tabela13[[#This Row],[V46]],Tabela13[[#This Row],[V44]])</f>
        <v>0.48042257683215134</v>
      </c>
      <c r="CZ496" s="4">
        <f>AVERAGE(Tabela13[[#This Row],[V46]],Tabela13[[#This Row],[V45]])</f>
        <v>0.23042257683215128</v>
      </c>
      <c r="DA496" s="3">
        <f>_xlfn.STDEV.S(Tabela13[[#This Row],[V41]],Tabela13[[#This Row],[V42]])</f>
        <v>2.7686657360288899E-2</v>
      </c>
      <c r="DB496" s="3">
        <f>_xlfn.STDEV.S(Tabela13[[#This Row],[V41]],Tabela13[[#This Row],[V43]])</f>
        <v>0.35355339059327379</v>
      </c>
      <c r="DC496" s="3">
        <f>_xlfn.STDEV.S(Tabela13[[#This Row],[V41]],Tabela13[[#This Row],[V44]])</f>
        <v>0.65173346646596986</v>
      </c>
      <c r="DD496" s="3">
        <f>_xlfn.STDEV.S(Tabela13[[#This Row],[V41]],Tabela13[[#This Row],[V45]])</f>
        <v>0.29818007587269607</v>
      </c>
      <c r="DE496" s="3">
        <f>_xlfn.STDEV.S(Tabela13[[#This Row],[V41]],Tabela13[[#This Row],[V46]])</f>
        <v>0.67942012382625872</v>
      </c>
      <c r="DF496" s="3">
        <f>_xlfn.STDEV.S(Tabela13[[#This Row],[V42]],Tabela13[[#This Row],[V41]])</f>
        <v>2.7686657360288899E-2</v>
      </c>
      <c r="DG496" s="3">
        <f>_xlfn.STDEV.S(Tabela13[[#This Row],[V42]],Tabela13[[#This Row],[V43]])</f>
        <v>0.38124004795356264</v>
      </c>
      <c r="DH496" s="3">
        <f>_xlfn.STDEV.S(Tabela13[[#This Row],[V42]],Tabela13[[#This Row],[V44]])</f>
        <v>0.67942012382625883</v>
      </c>
      <c r="DI496" s="3">
        <f>_xlfn.STDEV.S(Tabela13[[#This Row],[V42]],Tabela13[[#This Row],[V45]])</f>
        <v>0.32586673323298493</v>
      </c>
      <c r="DJ496" s="3">
        <f>_xlfn.STDEV.S(Tabela13[[#This Row],[V42]],Tabela13[[#This Row],[V46]])</f>
        <v>0.70710678118654757</v>
      </c>
      <c r="DK496" s="3">
        <f>_xlfn.STDEV.S(Tabela13[[#This Row],[V43]],Tabela13[[#This Row],[V41]])</f>
        <v>0.35355339059327379</v>
      </c>
      <c r="DL496" s="3">
        <f>_xlfn.STDEV.S(Tabela13[[#This Row],[V43]],Tabela13[[#This Row],[V42]])</f>
        <v>0.38124004795356264</v>
      </c>
      <c r="DM496" s="3">
        <f>_xlfn.STDEV.S(Tabela13[[#This Row],[V43]],Tabela13[[#This Row],[V44]])</f>
        <v>0.29818007587269618</v>
      </c>
      <c r="DN496" s="3">
        <f>_xlfn.STDEV.S(Tabela13[[#This Row],[V43]],Tabela13[[#This Row],[V45]])</f>
        <v>5.5373314720577715E-2</v>
      </c>
      <c r="DO496" s="3">
        <f>_xlfn.STDEV.S(Tabela13[[#This Row],[V43]],Tabela13[[#This Row],[V46]])</f>
        <v>0.32586673323298493</v>
      </c>
      <c r="DP496" s="3">
        <f>_xlfn.STDEV.S(Tabela13[[#This Row],[V44]],Tabela13[[#This Row],[V41]])</f>
        <v>0.65173346646596986</v>
      </c>
      <c r="DQ496" s="3">
        <f>_xlfn.STDEV.S(Tabela13[[#This Row],[V44]],Tabela13[[#This Row],[V42]])</f>
        <v>0.67942012382625883</v>
      </c>
      <c r="DR496" s="3">
        <f>_xlfn.STDEV.S(Tabela13[[#This Row],[V44]],Tabela13[[#This Row],[V43]])</f>
        <v>0.29818007587269618</v>
      </c>
      <c r="DS496" s="3">
        <f>_xlfn.STDEV.S(Tabela13[[#This Row],[V44]],Tabela13[[#This Row],[V45]])</f>
        <v>0.35355339059327384</v>
      </c>
      <c r="DT496" s="3">
        <f>_xlfn.STDEV.S(Tabela13[[#This Row],[V44]],Tabela13[[#This Row],[V46]])</f>
        <v>2.768665736028882E-2</v>
      </c>
      <c r="DU496" s="3">
        <f>_xlfn.STDEV.S(Tabela13[[#This Row],[V45]],Tabela13[[#This Row],[V41]])</f>
        <v>0.29818007587269607</v>
      </c>
      <c r="DV496" s="3">
        <f>_xlfn.STDEV.S(Tabela13[[#This Row],[V45]],Tabela13[[#This Row],[V42]])</f>
        <v>0.32586673323298493</v>
      </c>
      <c r="DW496" s="3">
        <f>_xlfn.STDEV.S(Tabela13[[#This Row],[V45]],Tabela13[[#This Row],[V43]])</f>
        <v>5.5373314720577715E-2</v>
      </c>
      <c r="DX496" s="3">
        <f>_xlfn.STDEV.S(Tabela13[[#This Row],[V45]],Tabela13[[#This Row],[V44]])</f>
        <v>0.35355339059327384</v>
      </c>
      <c r="DY496" s="3">
        <f>_xlfn.STDEV.S(Tabela13[[#This Row],[V45]],Tabela13[[#This Row],[V46]])</f>
        <v>0.38124004795356264</v>
      </c>
      <c r="DZ496" s="3">
        <f>_xlfn.STDEV.S(Tabela13[[#This Row],[V46]],Tabela13[[#This Row],[V41]])</f>
        <v>0.67942012382625872</v>
      </c>
      <c r="EA496" s="3">
        <f>_xlfn.STDEV.S(Tabela13[[#This Row],[V46]],Tabela13[[#This Row],[V42]])</f>
        <v>0.70710678118654757</v>
      </c>
      <c r="EB496" s="3">
        <f>_xlfn.STDEV.S(Tabela13[[#This Row],[V46]],Tabela13[[#This Row],[V43]])</f>
        <v>0.32586673323298493</v>
      </c>
      <c r="EC496" s="3">
        <f>_xlfn.STDEV.S(Tabela13[[#This Row],[V46]],Tabela13[[#This Row],[V44]])</f>
        <v>2.768665736028882E-2</v>
      </c>
      <c r="ED496" s="3">
        <f>_xlfn.STDEV.S(Tabela13[[#This Row],[V46]],Tabela13[[#This Row],[V45]])</f>
        <v>0.38124004795356264</v>
      </c>
      <c r="EE496" s="3">
        <f t="shared" si="524"/>
        <v>-5.7629800711805394E-2</v>
      </c>
      <c r="EF496" s="3">
        <f t="shared" si="525"/>
        <v>-1.6768390662475656</v>
      </c>
      <c r="EG496" s="3" t="str">
        <f t="shared" si="526"/>
        <v/>
      </c>
      <c r="EH496" s="3">
        <f t="shared" si="527"/>
        <v>-1.1927203034907841</v>
      </c>
      <c r="EI496" s="3">
        <f t="shared" si="528"/>
        <v>34.704267155140585</v>
      </c>
      <c r="EJ496" s="3">
        <f t="shared" si="529"/>
        <v>-5.7629800711805394E-2</v>
      </c>
      <c r="EK496" s="3">
        <f t="shared" si="530"/>
        <v>-1.6545255816285418</v>
      </c>
      <c r="EL496" s="3">
        <f t="shared" si="531"/>
        <v>-34.704267155140492</v>
      </c>
      <c r="EM496" s="3">
        <f t="shared" si="532"/>
        <v>-1.2088057278820725</v>
      </c>
      <c r="EN496" s="3" t="str">
        <f t="shared" si="533"/>
        <v/>
      </c>
      <c r="EO496" s="3">
        <f t="shared" si="534"/>
        <v>-1.6768390662475656</v>
      </c>
      <c r="EP496" s="3">
        <f t="shared" si="535"/>
        <v>-1.6545255816285418</v>
      </c>
      <c r="EQ496" s="3">
        <f t="shared" si="536"/>
        <v>1.1927203034907847</v>
      </c>
      <c r="ER496" s="3">
        <f t="shared" si="537"/>
        <v>-997516958167452</v>
      </c>
      <c r="ES496" s="3" t="str">
        <f t="shared" si="538"/>
        <v/>
      </c>
      <c r="ET496" s="3" t="str">
        <f t="shared" si="539"/>
        <v/>
      </c>
      <c r="EU496" s="3" t="str">
        <f t="shared" si="540"/>
        <v/>
      </c>
      <c r="EV496" s="3">
        <f t="shared" si="541"/>
        <v>1.1927203034907847</v>
      </c>
      <c r="EW496" s="3">
        <f t="shared" si="542"/>
        <v>1.6768390662475663</v>
      </c>
      <c r="EX496" s="3">
        <f t="shared" si="543"/>
        <v>5.7629800711805235E-2</v>
      </c>
      <c r="EY496" s="3">
        <f t="shared" si="544"/>
        <v>-1.1927203034907841</v>
      </c>
      <c r="EZ496" s="3">
        <f t="shared" si="545"/>
        <v>-1.2088057278820725</v>
      </c>
      <c r="FA496" s="3">
        <f t="shared" si="546"/>
        <v>-997516958167452</v>
      </c>
      <c r="FB496" s="3">
        <f t="shared" si="547"/>
        <v>1.6768390662475663</v>
      </c>
      <c r="FC496" s="3">
        <f t="shared" si="548"/>
        <v>1.6545255816285427</v>
      </c>
      <c r="FD496" s="3">
        <f t="shared" si="549"/>
        <v>34.704267155140585</v>
      </c>
      <c r="FE496" s="3" t="str">
        <f t="shared" si="550"/>
        <v/>
      </c>
      <c r="FF496" s="3">
        <f t="shared" si="551"/>
        <v>1.208805727882073</v>
      </c>
      <c r="FG496" s="3">
        <f t="shared" si="552"/>
        <v>5.7629800711805235E-2</v>
      </c>
      <c r="FH496" s="3">
        <f t="shared" si="553"/>
        <v>1.6545255816285427</v>
      </c>
      <c r="FI496" s="4">
        <f t="shared" si="554"/>
        <v>0.34722222222222221</v>
      </c>
      <c r="FJ496" s="4">
        <f t="shared" si="555"/>
        <v>0.85106382978723405</v>
      </c>
      <c r="FK496" s="4">
        <f t="shared" si="556"/>
        <v>1.4796061884669478</v>
      </c>
      <c r="FL496" s="4">
        <f t="shared" si="557"/>
        <v>1.2559774964838253</v>
      </c>
      <c r="FM496" s="4">
        <f>Tabela13[[#This Row],[V139]]-Tabela13[[#This Row],[V140]]</f>
        <v>0.22362869198312252</v>
      </c>
      <c r="FN496" s="4">
        <f>Tabela13[[#This Row],[V1]]-Tabela13[[#This Row],[V2]]/2</f>
        <v>0.1259604018912529</v>
      </c>
      <c r="FO496" s="4">
        <f>Tabela13[[#This Row],[V1]]-Tabela13[[#This Row],[V3]]/2</f>
        <v>0.10638297872340419</v>
      </c>
      <c r="FP496" s="4">
        <f>Tabela13[[#This Row],[V1]]-Tabela13[[#This Row],[V4]]/2</f>
        <v>0.3759604018912529</v>
      </c>
      <c r="FQ496" s="4">
        <f>Tabela13[[#This Row],[V2]]-Tabela13[[#This Row],[V1]]/2</f>
        <v>0.81722813238770686</v>
      </c>
      <c r="FR496" s="4">
        <f>Tabela13[[#This Row],[V2]]-Tabela13[[#This Row],[V3]]/2</f>
        <v>0.56722813238770686</v>
      </c>
      <c r="FS496" s="4">
        <f>Tabela13[[#This Row],[V2]]-Tabela13[[#This Row],[V4]]/2</f>
        <v>0.83680555555555558</v>
      </c>
      <c r="FT496" s="4">
        <f t="shared" si="558"/>
        <v>0.12530050897957151</v>
      </c>
      <c r="FU496" s="4">
        <f t="shared" si="559"/>
        <v>0.10598435798959982</v>
      </c>
      <c r="FV496" s="4">
        <f t="shared" si="560"/>
        <v>0.35961240047524484</v>
      </c>
      <c r="FW496" s="4">
        <f t="shared" si="561"/>
        <v>0.68515797659998212</v>
      </c>
      <c r="FX496" s="4">
        <f t="shared" si="562"/>
        <v>0.51597390018526135</v>
      </c>
      <c r="FY496" s="4">
        <f t="shared" si="563"/>
        <v>0.69678396035297674</v>
      </c>
      <c r="FZ496" s="4">
        <f t="shared" si="564"/>
        <v>22.554091616322872</v>
      </c>
      <c r="GA496" s="4">
        <f t="shared" si="565"/>
        <v>19.077184438127965</v>
      </c>
      <c r="GB496" s="4">
        <f t="shared" si="566"/>
        <v>64.730232085544074</v>
      </c>
      <c r="GC496" s="4">
        <f t="shared" si="567"/>
        <v>123.32843578799678</v>
      </c>
      <c r="GD496" s="4">
        <f t="shared" si="568"/>
        <v>92.87530203334704</v>
      </c>
      <c r="GE496" s="4">
        <f t="shared" si="569"/>
        <v>125.42111286353581</v>
      </c>
      <c r="GF496" s="4">
        <f>Tabela13[[#This Row],[V1]]-Tabela13[[#This Row],[V2]]/Tabela13[[#This Row],[V2]]</f>
        <v>-0.28723404255319152</v>
      </c>
      <c r="GG496" s="4">
        <f>Tabela13[[#This Row],[V1]]-Tabela13[[#This Row],[V3]]/Tabela13[[#This Row],[V3]]</f>
        <v>-0.28723404255319152</v>
      </c>
      <c r="GH496" s="4">
        <f>Tabela13[[#This Row],[V1]]-Tabela13[[#This Row],[V4]]/Tabela13[[#This Row],[V4]]</f>
        <v>-0.28723404255319152</v>
      </c>
      <c r="GI496" s="4">
        <f>Tabela13[[#This Row],[V2]]-Tabela13[[#This Row],[V1]]/Tabela13[[#This Row],[V1]]</f>
        <v>0.17361111111111116</v>
      </c>
      <c r="GJ496" s="4">
        <f>Tabela13[[#This Row],[V2]]-Tabela13[[#This Row],[V3]]/Tabela13[[#This Row],[V3]]</f>
        <v>0.17361111111111116</v>
      </c>
      <c r="GK496" s="4">
        <f>Tabela13[[#This Row],[V2]]-Tabela13[[#This Row],[V4]]/Tabela13[[#This Row],[V4]]</f>
        <v>0.17361111111111116</v>
      </c>
      <c r="GL496" s="4">
        <f t="shared" si="570"/>
        <v>0.28955891858225324</v>
      </c>
      <c r="GM496" s="4">
        <f t="shared" si="571"/>
        <v>0.94318853427895988</v>
      </c>
      <c r="GN496" s="4">
        <f t="shared" si="572"/>
        <v>0.30700004088112942</v>
      </c>
      <c r="GO496" s="3">
        <f t="shared" si="573"/>
        <v>0</v>
      </c>
      <c r="GP496" s="3">
        <v>100</v>
      </c>
      <c r="GQ496" s="3">
        <f t="shared" si="574"/>
        <v>-1</v>
      </c>
      <c r="GR496" s="3">
        <f t="shared" si="575"/>
        <v>-100</v>
      </c>
      <c r="GS496" s="34">
        <f>COUNTIF($D$2:D495,Tabela13[[#This Row],[HomeTeam]])</f>
        <v>24</v>
      </c>
      <c r="GT496" s="34">
        <f>COUNTIF($E$2:E495,Tabela13[[#This Row],[AwayTeam]])</f>
        <v>24</v>
      </c>
      <c r="GU496" s="3">
        <f>IFERROR(AVERAGEIFS($AD$2:AD495,$D$2:D495,Tabela13[[#This Row],[HomeTeam]],$GS$2:GS495,"&gt;="&amp;Tabela13[[#This Row],[Contagem_H]]-5),"")</f>
        <v>0.62095968547581448</v>
      </c>
      <c r="GV496" s="3">
        <f>IFERROR(AVERAGEIFS($G$2:G495,$E$2:E495,Tabela13[[#This Row],[AwayTeam]],$GT$2:GT495,"&gt;="&amp;Tabela13[[#This Row],[Contagem_A]]-5),"")</f>
        <v>1.6</v>
      </c>
      <c r="GW496" s="3">
        <f>IFERROR(AVERAGEIFS($GQ$2:GQ495,$D$2:D495,Tabela13[[#This Row],[HomeTeam]],$GS$2:GS495,"&gt;="&amp;Tabela13[[#This Row],[Contagem_H]]-5),"")</f>
        <v>1.3960000000000001</v>
      </c>
    </row>
    <row r="497" spans="1:205" x14ac:dyDescent="0.25">
      <c r="A497" t="s">
        <v>127</v>
      </c>
      <c r="B497" t="s">
        <v>300</v>
      </c>
      <c r="C497" t="s">
        <v>173</v>
      </c>
      <c r="D497" t="s">
        <v>17</v>
      </c>
      <c r="E497" t="s">
        <v>22</v>
      </c>
      <c r="F497" s="3">
        <v>0</v>
      </c>
      <c r="G497" s="3">
        <v>0</v>
      </c>
      <c r="H497" s="3" t="str">
        <f t="shared" si="576"/>
        <v>D</v>
      </c>
      <c r="I497" s="3">
        <v>2.2999999999999998</v>
      </c>
      <c r="J497" s="3">
        <v>3.4</v>
      </c>
      <c r="K497" s="3">
        <v>3.1</v>
      </c>
      <c r="L497" s="3">
        <v>1.88</v>
      </c>
      <c r="M497" s="3">
        <v>2.02</v>
      </c>
      <c r="N497" s="3">
        <f t="shared" si="505"/>
        <v>0</v>
      </c>
      <c r="O497" s="3">
        <f t="shared" si="506"/>
        <v>1</v>
      </c>
      <c r="P497" s="3">
        <f t="shared" si="507"/>
        <v>1</v>
      </c>
      <c r="Q497" s="3">
        <f t="shared" si="508"/>
        <v>5.1480900915765959E-2</v>
      </c>
      <c r="R497" s="3">
        <f t="shared" si="509"/>
        <v>2.6964398567516312E-2</v>
      </c>
      <c r="S497" s="3">
        <f t="shared" si="510"/>
        <v>2.4184060721062615</v>
      </c>
      <c r="T497" s="3">
        <f t="shared" si="511"/>
        <v>3.5750350631136043</v>
      </c>
      <c r="U497" s="3">
        <f t="shared" si="512"/>
        <v>3.2595907928388748</v>
      </c>
      <c r="V497" s="3">
        <f t="shared" si="513"/>
        <v>1.9767840937216399</v>
      </c>
      <c r="W497" s="3">
        <f t="shared" si="514"/>
        <v>2.1239914198498471</v>
      </c>
      <c r="X497" s="4">
        <f t="shared" si="515"/>
        <v>0.43478260869565222</v>
      </c>
      <c r="Y497" s="4">
        <f t="shared" si="516"/>
        <v>0.29411764705882354</v>
      </c>
      <c r="Z497" s="4">
        <f t="shared" si="517"/>
        <v>0.32258064516129031</v>
      </c>
      <c r="AA497" s="4">
        <f t="shared" si="518"/>
        <v>0.53191489361702127</v>
      </c>
      <c r="AB497" s="4">
        <f t="shared" si="519"/>
        <v>0.49504950495049505</v>
      </c>
      <c r="AC497" s="4">
        <f t="shared" si="520"/>
        <v>0.21739130434782611</v>
      </c>
      <c r="AD497" s="4">
        <f t="shared" si="521"/>
        <v>0.16129032258064516</v>
      </c>
      <c r="AE497" s="4">
        <f t="shared" si="522"/>
        <v>0.21739130434782611</v>
      </c>
      <c r="AF497" s="4">
        <f t="shared" si="523"/>
        <v>0.16129032258064516</v>
      </c>
      <c r="AG497" s="4">
        <f>IFERROR(AVERAGE(Tabela13[[#This Row],[V1]],Tabela13[[#This Row],[V2]]),"")</f>
        <v>0.18934081346423565</v>
      </c>
      <c r="AH497" s="4">
        <f>IFERROR(AVERAGE(Tabela13[[#This Row],[V1]],Tabela13[[#This Row],[V3]]),"")</f>
        <v>0.21739130434782611</v>
      </c>
      <c r="AI497" s="4">
        <f>IFERROR(AVERAGE(Tabela13[[#This Row],[V1]],Tabela13[[#This Row],[V4]]),"")</f>
        <v>0.18934081346423565</v>
      </c>
      <c r="AJ497" s="4">
        <f>IFERROR(AVERAGE(Tabela13[[#This Row],[V2]],Tabela13[[#This Row],[V1]]),"")</f>
        <v>0.18934081346423565</v>
      </c>
      <c r="AK497" s="4">
        <f>IFERROR(AVERAGE(Tabela13[[#This Row],[V2]],Tabela13[[#This Row],[V3]]),"")</f>
        <v>0.18934081346423565</v>
      </c>
      <c r="AL497" s="4">
        <f>IFERROR(AVERAGE(Tabela13[[#This Row],[V2]],Tabela13[[#This Row],[V4]]),"")</f>
        <v>0.16129032258064516</v>
      </c>
      <c r="AM497" s="4">
        <f>IFERROR(AVERAGE(Tabela13[[#This Row],[V3]],Tabela13[[#This Row],[V1]]),"")</f>
        <v>0.21739130434782611</v>
      </c>
      <c r="AN497" s="4">
        <f>IFERROR(AVERAGE(Tabela13[[#This Row],[V3]],Tabela13[[#This Row],[V2]]),"")</f>
        <v>0.18934081346423565</v>
      </c>
      <c r="AO497" s="4">
        <f>IFERROR(AVERAGE(Tabela13[[#This Row],[V3]],Tabela13[[#This Row],[V4]]),"")</f>
        <v>0.18934081346423565</v>
      </c>
      <c r="AP497" s="4">
        <f>IFERROR(AVERAGE(Tabela13[[#This Row],[V4]],Tabela13[[#This Row],[V1]]),"")</f>
        <v>0.18934081346423565</v>
      </c>
      <c r="AQ497" s="4">
        <f>IFERROR(AVERAGE(Tabela13[[#This Row],[V4]],Tabela13[[#This Row],[V2]]),"")</f>
        <v>0.16129032258064516</v>
      </c>
      <c r="AR497" s="4">
        <f>IFERROR(AVERAGE(Tabela13[[#This Row],[V4]],Tabela13[[#This Row],[V3]]),"")</f>
        <v>0.18934081346423565</v>
      </c>
      <c r="AS497" s="4">
        <f>_xlfn.STDEV.S(Tabela13[[#This Row],[V1]:[V2]])</f>
        <v>3.9669384638796393E-2</v>
      </c>
      <c r="AT497" s="4">
        <f>_xlfn.STDEV.S(Tabela13[[#This Row],[V1]],Tabela13[[#This Row],[V3]])</f>
        <v>0</v>
      </c>
      <c r="AU497" s="4">
        <f>_xlfn.STDEV.S(Tabela13[[#This Row],[V1]],Tabela13[[#This Row],[V4]])</f>
        <v>3.9669384638796393E-2</v>
      </c>
      <c r="AV497" s="4">
        <f>_xlfn.STDEV.S(Tabela13[[#This Row],[V2]],Tabela13[[#This Row],[V1]])</f>
        <v>3.9669384638796393E-2</v>
      </c>
      <c r="AW497" s="4">
        <f>_xlfn.STDEV.S(Tabela13[[#This Row],[V2]],Tabela13[[#This Row],[V3]])</f>
        <v>3.9669384638796393E-2</v>
      </c>
      <c r="AX497" s="4">
        <f>_xlfn.STDEV.S(Tabela13[[#This Row],[V42]],Tabela13[[#This Row],[V44]])</f>
        <v>3.9669384638796511E-2</v>
      </c>
      <c r="AY497" s="4">
        <f>_xlfn.STDEV.S(Tabela13[[#This Row],[V3]],Tabela13[[#This Row],[V1]])</f>
        <v>0</v>
      </c>
      <c r="AZ497" s="4">
        <f>_xlfn.STDEV.S(Tabela13[[#This Row],[V3]],Tabela13[[#This Row],[V2]])</f>
        <v>3.9669384638796393E-2</v>
      </c>
      <c r="BA497" s="4">
        <f>_xlfn.STDEV.S(Tabela13[[#This Row],[V3]],Tabela13[[#This Row],[V4]])</f>
        <v>3.9669384638796393E-2</v>
      </c>
      <c r="BB497" s="4">
        <f>_xlfn.STDEV.S(Tabela13[[#This Row],[V4]],Tabela13[[#This Row],[V1]])</f>
        <v>3.9669384638796393E-2</v>
      </c>
      <c r="BC497" s="4">
        <f>_xlfn.STDEV.S(Tabela13[[#This Row],[V4]],Tabela13[[#This Row],[V2]])</f>
        <v>0</v>
      </c>
      <c r="BD497" s="4">
        <f>_xlfn.STDEV.S(Tabela13[[#This Row],[V4]],Tabela13[[#This Row],[V3]])</f>
        <v>3.9669384638796393E-2</v>
      </c>
      <c r="BE497" s="4">
        <f>Tabela13[[#This Row],[V17]]/Tabela13[[#This Row],[V5]]</f>
        <v>0.20951312035156908</v>
      </c>
      <c r="BF497" s="4">
        <f>Tabela13[[#This Row],[V18]]/Tabela13[[#This Row],[V6]]</f>
        <v>0</v>
      </c>
      <c r="BG497" s="4">
        <f>Tabela13[[#This Row],[V19]]/Tabela13[[#This Row],[V7]]</f>
        <v>0.20951312035156908</v>
      </c>
      <c r="BH497" s="4">
        <f>Tabela13[[#This Row],[V20]]/Tabela13[[#This Row],[V8]]</f>
        <v>0.20951312035156908</v>
      </c>
      <c r="BI497" s="4">
        <f>Tabela13[[#This Row],[V21]]/Tabela13[[#This Row],[V9]]</f>
        <v>0.20951312035156908</v>
      </c>
      <c r="BJ497" s="4">
        <f>Tabela13[[#This Row],[V22]]/Tabela13[[#This Row],[V10]]</f>
        <v>0.24595018476053837</v>
      </c>
      <c r="BK497" s="4">
        <f>Tabela13[[#This Row],[V23]]/Tabela13[[#This Row],[V11]]</f>
        <v>0</v>
      </c>
      <c r="BL497" s="4">
        <f>Tabela13[[#This Row],[V24]]/Tabela13[[#This Row],[V12]]</f>
        <v>0.20951312035156908</v>
      </c>
      <c r="BM497" s="4">
        <f>Tabela13[[#This Row],[V25]]/Tabela13[[#This Row],[V13]]</f>
        <v>0.20951312035156908</v>
      </c>
      <c r="BN497" s="4">
        <f>Tabela13[[#This Row],[V26]]/Tabela13[[#This Row],[V14]]</f>
        <v>0.20951312035156908</v>
      </c>
      <c r="BO497" s="4">
        <f>Tabela13[[#This Row],[V27]]/Tabela13[[#This Row],[V15]]</f>
        <v>0</v>
      </c>
      <c r="BP497" s="4">
        <f>Tabela13[[#This Row],[V28]]/Tabela13[[#This Row],[V16]]</f>
        <v>0.20951312035156908</v>
      </c>
      <c r="BQ497" s="4">
        <f>Tabela13[[#This Row],[V1]]-Tabela13[[#This Row],[V2]]</f>
        <v>5.6100981767180952E-2</v>
      </c>
      <c r="BR497" s="4">
        <f>Tabela13[[#This Row],[V1]]-Tabela13[[#This Row],[V3]]</f>
        <v>0</v>
      </c>
      <c r="BS497" s="4">
        <f>Tabela13[[#This Row],[V1]]-Tabela13[[#This Row],[V4]]</f>
        <v>5.6100981767180952E-2</v>
      </c>
      <c r="BT497" s="4">
        <f>Tabela13[[#This Row],[V2]]-Tabela13[[#This Row],[V1]]</f>
        <v>-5.6100981767180952E-2</v>
      </c>
      <c r="BU497" s="4">
        <f>Tabela13[[#This Row],[V2]]-Tabela13[[#This Row],[V3]]</f>
        <v>-5.6100981767180952E-2</v>
      </c>
      <c r="BV497" s="4">
        <f>Tabela13[[#This Row],[V2]]-Tabela13[[#This Row],[V4]]</f>
        <v>0</v>
      </c>
      <c r="BW497" s="4">
        <f>AVERAGE(Tabela13[[#This Row],[V41]],Tabela13[[#This Row],[V42]])</f>
        <v>2.8050490883590476E-2</v>
      </c>
      <c r="BX497" s="4">
        <f>AVERAGE(Tabela13[[#This Row],[V41]],Tabela13[[#This Row],[V43]])</f>
        <v>5.6100981767180952E-2</v>
      </c>
      <c r="BY497" s="4">
        <f>AVERAGE(Tabela13[[#This Row],[V41]],Tabela13[[#This Row],[V44]])</f>
        <v>0</v>
      </c>
      <c r="BZ497" s="4">
        <f>AVERAGE(Tabela13[[#This Row],[V41]],Tabela13[[#This Row],[V45]])</f>
        <v>0</v>
      </c>
      <c r="CA497" s="4">
        <f>AVERAGE(Tabela13[[#This Row],[V41]],Tabela13[[#This Row],[V46]])</f>
        <v>2.8050490883590476E-2</v>
      </c>
      <c r="CB497" s="4">
        <f>AVERAGE(Tabela13[[#This Row],[V42]],Tabela13[[#This Row],[V41]])</f>
        <v>2.8050490883590476E-2</v>
      </c>
      <c r="CC497" s="4">
        <f>AVERAGE(Tabela13[[#This Row],[V42]],Tabela13[[#This Row],[V43]])</f>
        <v>2.8050490883590476E-2</v>
      </c>
      <c r="CD497" s="4">
        <f>AVERAGE(Tabela13[[#This Row],[V42]],Tabela13[[#This Row],[V44]])</f>
        <v>-2.8050490883590476E-2</v>
      </c>
      <c r="CE497" s="4">
        <f>AVERAGE(Tabela13[[#This Row],[V42]],Tabela13[[#This Row],[V45]])</f>
        <v>-2.8050490883590476E-2</v>
      </c>
      <c r="CF497" s="4">
        <f>AVERAGE(Tabela13[[#This Row],[V42]],Tabela13[[#This Row],[V46]])</f>
        <v>0</v>
      </c>
      <c r="CG497" s="4">
        <f>AVERAGE(Tabela13[[#This Row],[V43]],Tabela13[[#This Row],[V41]])</f>
        <v>5.6100981767180952E-2</v>
      </c>
      <c r="CH497" s="4">
        <f>AVERAGE(Tabela13[[#This Row],[V43]],Tabela13[[#This Row],[V42]])</f>
        <v>2.8050490883590476E-2</v>
      </c>
      <c r="CI497" s="4">
        <f>AVERAGE(Tabela13[[#This Row],[V43]],Tabela13[[#This Row],[V44]])</f>
        <v>0</v>
      </c>
      <c r="CJ497" s="4">
        <f>AVERAGE(Tabela13[[#This Row],[V43]],Tabela13[[#This Row],[V45]])</f>
        <v>0</v>
      </c>
      <c r="CK497" s="4">
        <f>AVERAGE(Tabela13[[#This Row],[V43]],Tabela13[[#This Row],[V46]])</f>
        <v>2.8050490883590476E-2</v>
      </c>
      <c r="CL497" s="4">
        <f>AVERAGE(Tabela13[[#This Row],[V44]],Tabela13[[#This Row],[V41]])</f>
        <v>0</v>
      </c>
      <c r="CM497" s="4">
        <f>AVERAGE(Tabela13[[#This Row],[V44]],Tabela13[[#This Row],[V42]])</f>
        <v>-2.8050490883590476E-2</v>
      </c>
      <c r="CN497" s="4">
        <f>AVERAGE(Tabela13[[#This Row],[V44]],Tabela13[[#This Row],[V43]])</f>
        <v>0</v>
      </c>
      <c r="CO497" s="4">
        <f>AVERAGE(Tabela13[[#This Row],[V44]],Tabela13[[#This Row],[V45]])</f>
        <v>-5.6100981767180952E-2</v>
      </c>
      <c r="CP497" s="4">
        <f>AVERAGE(Tabela13[[#This Row],[V44]],Tabela13[[#This Row],[V46]])</f>
        <v>-2.8050490883590476E-2</v>
      </c>
      <c r="CQ497" s="4">
        <f>AVERAGE(Tabela13[[#This Row],[V45]],Tabela13[[#This Row],[V41]])</f>
        <v>0</v>
      </c>
      <c r="CR497" s="4">
        <f>AVERAGE(Tabela13[[#This Row],[V45]],Tabela13[[#This Row],[V42]])</f>
        <v>-2.8050490883590476E-2</v>
      </c>
      <c r="CS497" s="4">
        <f>AVERAGE(Tabela13[[#This Row],[V45]],Tabela13[[#This Row],[V43]])</f>
        <v>0</v>
      </c>
      <c r="CT497" s="4">
        <f>AVERAGE(Tabela13[[#This Row],[V45]],Tabela13[[#This Row],[V44]])</f>
        <v>-5.6100981767180952E-2</v>
      </c>
      <c r="CU497" s="4">
        <f>AVERAGE(Tabela13[[#This Row],[V45]],Tabela13[[#This Row],[V46]])</f>
        <v>-2.8050490883590476E-2</v>
      </c>
      <c r="CV497" s="4">
        <f>AVERAGE(Tabela13[[#This Row],[V46]],Tabela13[[#This Row],[V41]])</f>
        <v>2.8050490883590476E-2</v>
      </c>
      <c r="CW497" s="4">
        <f>AVERAGE(Tabela13[[#This Row],[V46]],Tabela13[[#This Row],[V42]])</f>
        <v>0</v>
      </c>
      <c r="CX497" s="4">
        <f>AVERAGE(Tabela13[[#This Row],[V46]],Tabela13[[#This Row],[V43]])</f>
        <v>2.8050490883590476E-2</v>
      </c>
      <c r="CY497" s="4">
        <f>AVERAGE(Tabela13[[#This Row],[V46]],Tabela13[[#This Row],[V44]])</f>
        <v>-2.8050490883590476E-2</v>
      </c>
      <c r="CZ497" s="4">
        <f>AVERAGE(Tabela13[[#This Row],[V46]],Tabela13[[#This Row],[V45]])</f>
        <v>-2.8050490883590476E-2</v>
      </c>
      <c r="DA497" s="3">
        <f>_xlfn.STDEV.S(Tabela13[[#This Row],[V41]],Tabela13[[#This Row],[V42]])</f>
        <v>3.9669384638796511E-2</v>
      </c>
      <c r="DB497" s="3">
        <f>_xlfn.STDEV.S(Tabela13[[#This Row],[V41]],Tabela13[[#This Row],[V43]])</f>
        <v>0</v>
      </c>
      <c r="DC497" s="3">
        <f>_xlfn.STDEV.S(Tabela13[[#This Row],[V41]],Tabela13[[#This Row],[V44]])</f>
        <v>7.9338769277593021E-2</v>
      </c>
      <c r="DD497" s="3">
        <f>_xlfn.STDEV.S(Tabela13[[#This Row],[V41]],Tabela13[[#This Row],[V45]])</f>
        <v>7.9338769277593021E-2</v>
      </c>
      <c r="DE497" s="3">
        <f>_xlfn.STDEV.S(Tabela13[[#This Row],[V41]],Tabela13[[#This Row],[V46]])</f>
        <v>3.9669384638796511E-2</v>
      </c>
      <c r="DF497" s="3">
        <f>_xlfn.STDEV.S(Tabela13[[#This Row],[V42]],Tabela13[[#This Row],[V41]])</f>
        <v>3.9669384638796511E-2</v>
      </c>
      <c r="DG497" s="3">
        <f>_xlfn.STDEV.S(Tabela13[[#This Row],[V42]],Tabela13[[#This Row],[V43]])</f>
        <v>3.9669384638796511E-2</v>
      </c>
      <c r="DH497" s="3">
        <f>_xlfn.STDEV.S(Tabela13[[#This Row],[V42]],Tabela13[[#This Row],[V44]])</f>
        <v>3.9669384638796511E-2</v>
      </c>
      <c r="DI497" s="3">
        <f>_xlfn.STDEV.S(Tabela13[[#This Row],[V42]],Tabela13[[#This Row],[V45]])</f>
        <v>3.9669384638796511E-2</v>
      </c>
      <c r="DJ497" s="3">
        <f>_xlfn.STDEV.S(Tabela13[[#This Row],[V42]],Tabela13[[#This Row],[V46]])</f>
        <v>0</v>
      </c>
      <c r="DK497" s="3">
        <f>_xlfn.STDEV.S(Tabela13[[#This Row],[V43]],Tabela13[[#This Row],[V41]])</f>
        <v>0</v>
      </c>
      <c r="DL497" s="3">
        <f>_xlfn.STDEV.S(Tabela13[[#This Row],[V43]],Tabela13[[#This Row],[V42]])</f>
        <v>3.9669384638796511E-2</v>
      </c>
      <c r="DM497" s="3">
        <f>_xlfn.STDEV.S(Tabela13[[#This Row],[V43]],Tabela13[[#This Row],[V44]])</f>
        <v>7.9338769277593021E-2</v>
      </c>
      <c r="DN497" s="3">
        <f>_xlfn.STDEV.S(Tabela13[[#This Row],[V43]],Tabela13[[#This Row],[V45]])</f>
        <v>7.9338769277593021E-2</v>
      </c>
      <c r="DO497" s="3">
        <f>_xlfn.STDEV.S(Tabela13[[#This Row],[V43]],Tabela13[[#This Row],[V46]])</f>
        <v>3.9669384638796511E-2</v>
      </c>
      <c r="DP497" s="3">
        <f>_xlfn.STDEV.S(Tabela13[[#This Row],[V44]],Tabela13[[#This Row],[V41]])</f>
        <v>7.9338769277593021E-2</v>
      </c>
      <c r="DQ497" s="3">
        <f>_xlfn.STDEV.S(Tabela13[[#This Row],[V44]],Tabela13[[#This Row],[V42]])</f>
        <v>3.9669384638796511E-2</v>
      </c>
      <c r="DR497" s="3">
        <f>_xlfn.STDEV.S(Tabela13[[#This Row],[V44]],Tabela13[[#This Row],[V43]])</f>
        <v>7.9338769277593021E-2</v>
      </c>
      <c r="DS497" s="3">
        <f>_xlfn.STDEV.S(Tabela13[[#This Row],[V44]],Tabela13[[#This Row],[V45]])</f>
        <v>0</v>
      </c>
      <c r="DT497" s="3">
        <f>_xlfn.STDEV.S(Tabela13[[#This Row],[V44]],Tabela13[[#This Row],[V46]])</f>
        <v>3.9669384638796511E-2</v>
      </c>
      <c r="DU497" s="3">
        <f>_xlfn.STDEV.S(Tabela13[[#This Row],[V45]],Tabela13[[#This Row],[V41]])</f>
        <v>7.9338769277593021E-2</v>
      </c>
      <c r="DV497" s="3">
        <f>_xlfn.STDEV.S(Tabela13[[#This Row],[V45]],Tabela13[[#This Row],[V42]])</f>
        <v>3.9669384638796511E-2</v>
      </c>
      <c r="DW497" s="3">
        <f>_xlfn.STDEV.S(Tabela13[[#This Row],[V45]],Tabela13[[#This Row],[V43]])</f>
        <v>7.9338769277593021E-2</v>
      </c>
      <c r="DX497" s="3">
        <f>_xlfn.STDEV.S(Tabela13[[#This Row],[V45]],Tabela13[[#This Row],[V44]])</f>
        <v>0</v>
      </c>
      <c r="DY497" s="3">
        <f>_xlfn.STDEV.S(Tabela13[[#This Row],[V45]],Tabela13[[#This Row],[V46]])</f>
        <v>3.9669384638796511E-2</v>
      </c>
      <c r="DZ497" s="3">
        <f>_xlfn.STDEV.S(Tabela13[[#This Row],[V46]],Tabela13[[#This Row],[V41]])</f>
        <v>3.9669384638796511E-2</v>
      </c>
      <c r="EA497" s="3">
        <f>_xlfn.STDEV.S(Tabela13[[#This Row],[V46]],Tabela13[[#This Row],[V42]])</f>
        <v>0</v>
      </c>
      <c r="EB497" s="3">
        <f>_xlfn.STDEV.S(Tabela13[[#This Row],[V46]],Tabela13[[#This Row],[V43]])</f>
        <v>3.9669384638796511E-2</v>
      </c>
      <c r="EC497" s="3">
        <f>_xlfn.STDEV.S(Tabela13[[#This Row],[V46]],Tabela13[[#This Row],[V44]])</f>
        <v>3.9669384638796511E-2</v>
      </c>
      <c r="ED497" s="3">
        <f>_xlfn.STDEV.S(Tabela13[[#This Row],[V46]],Tabela13[[#This Row],[V45]])</f>
        <v>3.9669384638796511E-2</v>
      </c>
      <c r="EE497" s="3">
        <f t="shared" si="524"/>
        <v>1.4142135623730949</v>
      </c>
      <c r="EF497" s="3">
        <f t="shared" si="525"/>
        <v>0</v>
      </c>
      <c r="EG497" s="3" t="str">
        <f t="shared" si="526"/>
        <v/>
      </c>
      <c r="EH497" s="3" t="str">
        <f t="shared" si="527"/>
        <v/>
      </c>
      <c r="EI497" s="3">
        <f t="shared" si="528"/>
        <v>1.4142135623730949</v>
      </c>
      <c r="EJ497" s="3">
        <f t="shared" si="529"/>
        <v>1.4142135623730949</v>
      </c>
      <c r="EK497" s="3">
        <f t="shared" si="530"/>
        <v>1.4142135623730949</v>
      </c>
      <c r="EL497" s="3">
        <f t="shared" si="531"/>
        <v>-1.4142135623730949</v>
      </c>
      <c r="EM497" s="3">
        <f t="shared" si="532"/>
        <v>-1.4142135623730949</v>
      </c>
      <c r="EN497" s="3" t="str">
        <f t="shared" si="533"/>
        <v/>
      </c>
      <c r="EO497" s="3">
        <f t="shared" si="534"/>
        <v>0</v>
      </c>
      <c r="EP497" s="3">
        <f t="shared" si="535"/>
        <v>1.4142135623730949</v>
      </c>
      <c r="EQ497" s="3" t="str">
        <f t="shared" si="536"/>
        <v/>
      </c>
      <c r="ER497" s="3" t="str">
        <f t="shared" si="537"/>
        <v/>
      </c>
      <c r="ES497" s="3" t="str">
        <f t="shared" si="538"/>
        <v/>
      </c>
      <c r="ET497" s="3" t="str">
        <f t="shared" si="539"/>
        <v/>
      </c>
      <c r="EU497" s="3" t="str">
        <f t="shared" si="540"/>
        <v/>
      </c>
      <c r="EV497" s="3" t="str">
        <f t="shared" si="541"/>
        <v/>
      </c>
      <c r="EW497" s="3">
        <f t="shared" si="542"/>
        <v>0</v>
      </c>
      <c r="EX497" s="3">
        <f t="shared" si="543"/>
        <v>-1.4142135623730949</v>
      </c>
      <c r="EY497" s="3" t="str">
        <f t="shared" si="544"/>
        <v/>
      </c>
      <c r="EZ497" s="3">
        <f t="shared" si="545"/>
        <v>-1.4142135623730949</v>
      </c>
      <c r="FA497" s="3" t="str">
        <f t="shared" si="546"/>
        <v/>
      </c>
      <c r="FB497" s="3">
        <f t="shared" si="547"/>
        <v>0</v>
      </c>
      <c r="FC497" s="3">
        <f t="shared" si="548"/>
        <v>-1.4142135623730949</v>
      </c>
      <c r="FD497" s="3">
        <f t="shared" si="549"/>
        <v>1.4142135623730949</v>
      </c>
      <c r="FE497" s="3" t="str">
        <f t="shared" si="550"/>
        <v/>
      </c>
      <c r="FF497" s="3">
        <f t="shared" si="551"/>
        <v>1.4142135623730949</v>
      </c>
      <c r="FG497" s="3">
        <f t="shared" si="552"/>
        <v>-1.4142135623730949</v>
      </c>
      <c r="FH497" s="3">
        <f t="shared" si="553"/>
        <v>-1.4142135623730949</v>
      </c>
      <c r="FI497" s="4">
        <f t="shared" si="554"/>
        <v>0</v>
      </c>
      <c r="FJ497" s="4">
        <f t="shared" si="555"/>
        <v>0</v>
      </c>
      <c r="FK497" s="4">
        <f t="shared" si="556"/>
        <v>1.5202040015692431</v>
      </c>
      <c r="FL497" s="4">
        <f t="shared" si="557"/>
        <v>1.2000784621420166</v>
      </c>
      <c r="FM497" s="4">
        <f>Tabela13[[#This Row],[V139]]-Tabela13[[#This Row],[V140]]</f>
        <v>0.32012553942722644</v>
      </c>
      <c r="FN497" s="4">
        <f>Tabela13[[#This Row],[V1]]-Tabela13[[#This Row],[V2]]/2</f>
        <v>0.13674614305750354</v>
      </c>
      <c r="FO497" s="4">
        <f>Tabela13[[#This Row],[V1]]-Tabela13[[#This Row],[V3]]/2</f>
        <v>0.10869565217391305</v>
      </c>
      <c r="FP497" s="4">
        <f>Tabela13[[#This Row],[V1]]-Tabela13[[#This Row],[V4]]/2</f>
        <v>0.13674614305750354</v>
      </c>
      <c r="FQ497" s="4">
        <f>Tabela13[[#This Row],[V2]]-Tabela13[[#This Row],[V1]]/2</f>
        <v>5.2594670406732102E-2</v>
      </c>
      <c r="FR497" s="4">
        <f>Tabela13[[#This Row],[V2]]-Tabela13[[#This Row],[V3]]/2</f>
        <v>5.2594670406732102E-2</v>
      </c>
      <c r="FS497" s="4">
        <f>Tabela13[[#This Row],[V2]]-Tabela13[[#This Row],[V4]]/2</f>
        <v>8.0645161290322578E-2</v>
      </c>
      <c r="FT497" s="4">
        <f t="shared" si="558"/>
        <v>0.13590321855213672</v>
      </c>
      <c r="FU497" s="4">
        <f t="shared" si="559"/>
        <v>0.10827059086045605</v>
      </c>
      <c r="FV497" s="4">
        <f t="shared" si="560"/>
        <v>0.13590321855213672</v>
      </c>
      <c r="FW497" s="4">
        <f t="shared" si="561"/>
        <v>5.2546254956315167E-2</v>
      </c>
      <c r="FX497" s="4">
        <f t="shared" si="562"/>
        <v>5.2546254956315167E-2</v>
      </c>
      <c r="FY497" s="4">
        <f t="shared" si="563"/>
        <v>8.0471011265460871E-2</v>
      </c>
      <c r="FZ497" s="4">
        <f t="shared" si="564"/>
        <v>24.462579339384607</v>
      </c>
      <c r="GA497" s="4">
        <f t="shared" si="565"/>
        <v>19.48870635488209</v>
      </c>
      <c r="GB497" s="4">
        <f t="shared" si="566"/>
        <v>24.462579339384607</v>
      </c>
      <c r="GC497" s="4">
        <f t="shared" si="567"/>
        <v>9.4583258921367293</v>
      </c>
      <c r="GD497" s="4">
        <f t="shared" si="568"/>
        <v>9.4583258921367293</v>
      </c>
      <c r="GE497" s="4">
        <f t="shared" si="569"/>
        <v>14.484782027782956</v>
      </c>
      <c r="GF497" s="4">
        <f>Tabela13[[#This Row],[V1]]-Tabela13[[#This Row],[V2]]/Tabela13[[#This Row],[V2]]</f>
        <v>-0.78260869565217384</v>
      </c>
      <c r="GG497" s="4">
        <f>Tabela13[[#This Row],[V1]]-Tabela13[[#This Row],[V3]]/Tabela13[[#This Row],[V3]]</f>
        <v>-0.78260869565217384</v>
      </c>
      <c r="GH497" s="4">
        <f>Tabela13[[#This Row],[V1]]-Tabela13[[#This Row],[V4]]/Tabela13[[#This Row],[V4]]</f>
        <v>-0.78260869565217384</v>
      </c>
      <c r="GI497" s="4">
        <f>Tabela13[[#This Row],[V2]]-Tabela13[[#This Row],[V1]]/Tabela13[[#This Row],[V1]]</f>
        <v>-0.83870967741935487</v>
      </c>
      <c r="GJ497" s="4">
        <f>Tabela13[[#This Row],[V2]]-Tabela13[[#This Row],[V3]]/Tabela13[[#This Row],[V3]]</f>
        <v>-0.83870967741935487</v>
      </c>
      <c r="GK497" s="4">
        <f>Tabela13[[#This Row],[V2]]-Tabela13[[#This Row],[V4]]/Tabela13[[#This Row],[V4]]</f>
        <v>-0.83870967741935487</v>
      </c>
      <c r="GL497" s="4">
        <f t="shared" si="570"/>
        <v>3.2389916925084396E-2</v>
      </c>
      <c r="GM497" s="4">
        <f t="shared" si="571"/>
        <v>0.18934081346423562</v>
      </c>
      <c r="GN497" s="4">
        <f t="shared" si="572"/>
        <v>0.17106674642655684</v>
      </c>
      <c r="GO497" s="3">
        <f t="shared" si="573"/>
        <v>0</v>
      </c>
      <c r="GP497" s="3">
        <v>100</v>
      </c>
      <c r="GQ497" s="3">
        <f t="shared" si="574"/>
        <v>-1</v>
      </c>
      <c r="GR497" s="3">
        <f t="shared" si="575"/>
        <v>-100</v>
      </c>
      <c r="GS497" s="34">
        <f>COUNTIF($D$2:D496,Tabela13[[#This Row],[HomeTeam]])</f>
        <v>24</v>
      </c>
      <c r="GT497" s="34">
        <f>COUNTIF($E$2:E496,Tabela13[[#This Row],[AwayTeam]])</f>
        <v>24</v>
      </c>
      <c r="GU497" s="3">
        <f>IFERROR(AVERAGEIFS($AD$2:AD496,$D$2:D496,Tabela13[[#This Row],[HomeTeam]],$GS$2:GS496,"&gt;="&amp;Tabela13[[#This Row],[Contagem_H]]-5),"")</f>
        <v>1.0137978557907297</v>
      </c>
      <c r="GV497" s="3">
        <f>IFERROR(AVERAGEIFS($G$2:G496,$E$2:E496,Tabela13[[#This Row],[AwayTeam]],$GT$2:GT496,"&gt;="&amp;Tabela13[[#This Row],[Contagem_A]]-5),"")</f>
        <v>0.8</v>
      </c>
      <c r="GW497" s="3">
        <f>IFERROR(AVERAGEIFS($GQ$2:GQ496,$D$2:D496,Tabela13[[#This Row],[HomeTeam]],$GS$2:GS496,"&gt;="&amp;Tabela13[[#This Row],[Contagem_H]]-5),"")</f>
        <v>-0.45999999999999996</v>
      </c>
    </row>
    <row r="498" spans="1:205" x14ac:dyDescent="0.25">
      <c r="A498" t="s">
        <v>127</v>
      </c>
      <c r="B498" t="s">
        <v>300</v>
      </c>
      <c r="C498" t="s">
        <v>173</v>
      </c>
      <c r="D498" t="s">
        <v>18</v>
      </c>
      <c r="E498" t="s">
        <v>26</v>
      </c>
      <c r="F498" s="3">
        <v>1</v>
      </c>
      <c r="G498" s="3">
        <v>4</v>
      </c>
      <c r="H498" s="3" t="str">
        <f t="shared" si="576"/>
        <v>A</v>
      </c>
      <c r="I498" s="3">
        <v>1.53</v>
      </c>
      <c r="J498" s="3">
        <v>4.33</v>
      </c>
      <c r="K498" s="3">
        <v>5.75</v>
      </c>
      <c r="L498" s="3">
        <v>1.57</v>
      </c>
      <c r="M498" s="3">
        <v>2.38</v>
      </c>
      <c r="N498" s="3">
        <f t="shared" si="505"/>
        <v>5</v>
      </c>
      <c r="O498" s="3">
        <f t="shared" si="506"/>
        <v>0</v>
      </c>
      <c r="P498" s="3">
        <f t="shared" si="507"/>
        <v>3</v>
      </c>
      <c r="Q498" s="3">
        <f t="shared" si="508"/>
        <v>5.8454696937181083E-2</v>
      </c>
      <c r="R498" s="3">
        <f t="shared" si="509"/>
        <v>5.7110742386126456E-2</v>
      </c>
      <c r="S498" s="3">
        <f t="shared" si="510"/>
        <v>1.619435686313887</v>
      </c>
      <c r="T498" s="3">
        <f t="shared" si="511"/>
        <v>4.5831088377379938</v>
      </c>
      <c r="U498" s="3">
        <f t="shared" si="512"/>
        <v>6.0861145073887908</v>
      </c>
      <c r="V498" s="3">
        <f t="shared" si="513"/>
        <v>1.6617738741913743</v>
      </c>
      <c r="W498" s="3">
        <f t="shared" si="514"/>
        <v>2.5191221787104907</v>
      </c>
      <c r="X498" s="4">
        <f t="shared" si="515"/>
        <v>0.65359477124183007</v>
      </c>
      <c r="Y498" s="4">
        <f t="shared" si="516"/>
        <v>0.23094688221709006</v>
      </c>
      <c r="Z498" s="4">
        <f t="shared" si="517"/>
        <v>0.17391304347826086</v>
      </c>
      <c r="AA498" s="4">
        <f t="shared" si="518"/>
        <v>0.63694267515923564</v>
      </c>
      <c r="AB498" s="4">
        <f t="shared" si="519"/>
        <v>0.42016806722689076</v>
      </c>
      <c r="AC498" s="4">
        <f t="shared" si="520"/>
        <v>0.82679738562091498</v>
      </c>
      <c r="AD498" s="4">
        <f t="shared" si="521"/>
        <v>2.0869565217391304</v>
      </c>
      <c r="AE498" s="4">
        <f t="shared" si="522"/>
        <v>2.3267973856209152</v>
      </c>
      <c r="AF498" s="4">
        <f t="shared" si="523"/>
        <v>0.58695652173913038</v>
      </c>
      <c r="AG498" s="4">
        <f>IFERROR(AVERAGE(Tabela13[[#This Row],[V1]],Tabela13[[#This Row],[V2]]),"")</f>
        <v>1.4568769536800228</v>
      </c>
      <c r="AH498" s="4">
        <f>IFERROR(AVERAGE(Tabela13[[#This Row],[V1]],Tabela13[[#This Row],[V3]]),"")</f>
        <v>1.5767973856209152</v>
      </c>
      <c r="AI498" s="4">
        <f>IFERROR(AVERAGE(Tabela13[[#This Row],[V1]],Tabela13[[#This Row],[V4]]),"")</f>
        <v>0.70687695368002268</v>
      </c>
      <c r="AJ498" s="4">
        <f>IFERROR(AVERAGE(Tabela13[[#This Row],[V2]],Tabela13[[#This Row],[V1]]),"")</f>
        <v>1.4568769536800228</v>
      </c>
      <c r="AK498" s="4">
        <f>IFERROR(AVERAGE(Tabela13[[#This Row],[V2]],Tabela13[[#This Row],[V3]]),"")</f>
        <v>2.2068769536800228</v>
      </c>
      <c r="AL498" s="4">
        <f>IFERROR(AVERAGE(Tabela13[[#This Row],[V2]],Tabela13[[#This Row],[V4]]),"")</f>
        <v>1.3369565217391304</v>
      </c>
      <c r="AM498" s="4">
        <f>IFERROR(AVERAGE(Tabela13[[#This Row],[V3]],Tabela13[[#This Row],[V1]]),"")</f>
        <v>1.5767973856209152</v>
      </c>
      <c r="AN498" s="4">
        <f>IFERROR(AVERAGE(Tabela13[[#This Row],[V3]],Tabela13[[#This Row],[V2]]),"")</f>
        <v>2.2068769536800228</v>
      </c>
      <c r="AO498" s="4">
        <f>IFERROR(AVERAGE(Tabela13[[#This Row],[V3]],Tabela13[[#This Row],[V4]]),"")</f>
        <v>1.4568769536800228</v>
      </c>
      <c r="AP498" s="4">
        <f>IFERROR(AVERAGE(Tabela13[[#This Row],[V4]],Tabela13[[#This Row],[V1]]),"")</f>
        <v>0.70687695368002268</v>
      </c>
      <c r="AQ498" s="4">
        <f>IFERROR(AVERAGE(Tabela13[[#This Row],[V4]],Tabela13[[#This Row],[V2]]),"")</f>
        <v>1.3369565217391304</v>
      </c>
      <c r="AR498" s="4">
        <f>IFERROR(AVERAGE(Tabela13[[#This Row],[V4]],Tabela13[[#This Row],[V3]]),"")</f>
        <v>1.4568769536800228</v>
      </c>
      <c r="AS498" s="4">
        <f>_xlfn.STDEV.S(Tabela13[[#This Row],[V1]:[V2]])</f>
        <v>0.89106707052337164</v>
      </c>
      <c r="AT498" s="4">
        <f>_xlfn.STDEV.S(Tabela13[[#This Row],[V1]],Tabela13[[#This Row],[V3]])</f>
        <v>1.0606601717798212</v>
      </c>
      <c r="AU498" s="4">
        <f>_xlfn.STDEV.S(Tabela13[[#This Row],[V1]],Tabela13[[#This Row],[V4]])</f>
        <v>0.16959310125644958</v>
      </c>
      <c r="AV498" s="4">
        <f>_xlfn.STDEV.S(Tabela13[[#This Row],[V2]],Tabela13[[#This Row],[V1]])</f>
        <v>0.89106707052337164</v>
      </c>
      <c r="AW498" s="4">
        <f>_xlfn.STDEV.S(Tabela13[[#This Row],[V2]],Tabela13[[#This Row],[V3]])</f>
        <v>0.16959310125644975</v>
      </c>
      <c r="AX498" s="4">
        <f>_xlfn.STDEV.S(Tabela13[[#This Row],[V42]],Tabela13[[#This Row],[V44]])</f>
        <v>1.9517272423031933</v>
      </c>
      <c r="AY498" s="4">
        <f>_xlfn.STDEV.S(Tabela13[[#This Row],[V3]],Tabela13[[#This Row],[V1]])</f>
        <v>1.0606601717798212</v>
      </c>
      <c r="AZ498" s="4">
        <f>_xlfn.STDEV.S(Tabela13[[#This Row],[V3]],Tabela13[[#This Row],[V2]])</f>
        <v>0.16959310125644975</v>
      </c>
      <c r="BA498" s="4">
        <f>_xlfn.STDEV.S(Tabela13[[#This Row],[V3]],Tabela13[[#This Row],[V4]])</f>
        <v>1.2302532730362707</v>
      </c>
      <c r="BB498" s="4">
        <f>_xlfn.STDEV.S(Tabela13[[#This Row],[V4]],Tabela13[[#This Row],[V1]])</f>
        <v>0.16959310125644958</v>
      </c>
      <c r="BC498" s="4">
        <f>_xlfn.STDEV.S(Tabela13[[#This Row],[V4]],Tabela13[[#This Row],[V2]])</f>
        <v>1.060660171779821</v>
      </c>
      <c r="BD498" s="4">
        <f>_xlfn.STDEV.S(Tabela13[[#This Row],[V4]],Tabela13[[#This Row],[V3]])</f>
        <v>1.2302532730362707</v>
      </c>
      <c r="BE498" s="4">
        <f>Tabela13[[#This Row],[V17]]/Tabela13[[#This Row],[V5]]</f>
        <v>0.6116282286383663</v>
      </c>
      <c r="BF498" s="4">
        <f>Tabela13[[#This Row],[V18]]/Tabela13[[#This Row],[V6]]</f>
        <v>0.67266738355362743</v>
      </c>
      <c r="BG498" s="4">
        <f>Tabela13[[#This Row],[V19]]/Tabela13[[#This Row],[V7]]</f>
        <v>0.23991884354630999</v>
      </c>
      <c r="BH498" s="4">
        <f>Tabela13[[#This Row],[V20]]/Tabela13[[#This Row],[V8]]</f>
        <v>0.6116282286383663</v>
      </c>
      <c r="BI498" s="4">
        <f>Tabela13[[#This Row],[V21]]/Tabela13[[#This Row],[V9]]</f>
        <v>7.6847556441082487E-2</v>
      </c>
      <c r="BJ498" s="4">
        <f>Tabela13[[#This Row],[V22]]/Tabela13[[#This Row],[V10]]</f>
        <v>1.4598285064381609</v>
      </c>
      <c r="BK498" s="4">
        <f>Tabela13[[#This Row],[V23]]/Tabela13[[#This Row],[V11]]</f>
        <v>0.67266738355362743</v>
      </c>
      <c r="BL498" s="4">
        <f>Tabela13[[#This Row],[V24]]/Tabela13[[#This Row],[V12]]</f>
        <v>7.6847556441082487E-2</v>
      </c>
      <c r="BM498" s="4">
        <f>Tabela13[[#This Row],[V25]]/Tabela13[[#This Row],[V13]]</f>
        <v>0.84444555865112136</v>
      </c>
      <c r="BN498" s="4">
        <f>Tabela13[[#This Row],[V26]]/Tabela13[[#This Row],[V14]]</f>
        <v>0.23991884354630999</v>
      </c>
      <c r="BO498" s="4">
        <f>Tabela13[[#This Row],[V27]]/Tabela13[[#This Row],[V15]]</f>
        <v>0.79333931547758973</v>
      </c>
      <c r="BP498" s="4">
        <f>Tabela13[[#This Row],[V28]]/Tabela13[[#This Row],[V16]]</f>
        <v>0.84444555865112136</v>
      </c>
      <c r="BQ498" s="4">
        <f>Tabela13[[#This Row],[V1]]-Tabela13[[#This Row],[V2]]</f>
        <v>-1.2601591361182154</v>
      </c>
      <c r="BR498" s="4">
        <f>Tabela13[[#This Row],[V1]]-Tabela13[[#This Row],[V3]]</f>
        <v>-1.5000000000000002</v>
      </c>
      <c r="BS498" s="4">
        <f>Tabela13[[#This Row],[V1]]-Tabela13[[#This Row],[V4]]</f>
        <v>0.23984086388178461</v>
      </c>
      <c r="BT498" s="4">
        <f>Tabela13[[#This Row],[V2]]-Tabela13[[#This Row],[V1]]</f>
        <v>1.2601591361182154</v>
      </c>
      <c r="BU498" s="4">
        <f>Tabela13[[#This Row],[V2]]-Tabela13[[#This Row],[V3]]</f>
        <v>-0.23984086388178483</v>
      </c>
      <c r="BV498" s="4">
        <f>Tabela13[[#This Row],[V2]]-Tabela13[[#This Row],[V4]]</f>
        <v>1.5</v>
      </c>
      <c r="BW498" s="4">
        <f>AVERAGE(Tabela13[[#This Row],[V41]],Tabela13[[#This Row],[V42]])</f>
        <v>-1.3800795680591078</v>
      </c>
      <c r="BX498" s="4">
        <f>AVERAGE(Tabela13[[#This Row],[V41]],Tabela13[[#This Row],[V43]])</f>
        <v>-0.51015913611821539</v>
      </c>
      <c r="BY498" s="4">
        <f>AVERAGE(Tabela13[[#This Row],[V41]],Tabela13[[#This Row],[V44]])</f>
        <v>0</v>
      </c>
      <c r="BZ498" s="4">
        <f>AVERAGE(Tabela13[[#This Row],[V41]],Tabela13[[#This Row],[V45]])</f>
        <v>-0.75000000000000011</v>
      </c>
      <c r="CA498" s="4">
        <f>AVERAGE(Tabela13[[#This Row],[V41]],Tabela13[[#This Row],[V46]])</f>
        <v>0.1199204319408923</v>
      </c>
      <c r="CB498" s="4">
        <f>AVERAGE(Tabela13[[#This Row],[V42]],Tabela13[[#This Row],[V41]])</f>
        <v>-1.3800795680591078</v>
      </c>
      <c r="CC498" s="4">
        <f>AVERAGE(Tabela13[[#This Row],[V42]],Tabela13[[#This Row],[V43]])</f>
        <v>-0.63007956805910781</v>
      </c>
      <c r="CD498" s="4">
        <f>AVERAGE(Tabela13[[#This Row],[V42]],Tabela13[[#This Row],[V44]])</f>
        <v>-0.11992043194089241</v>
      </c>
      <c r="CE498" s="4">
        <f>AVERAGE(Tabela13[[#This Row],[V42]],Tabela13[[#This Row],[V45]])</f>
        <v>-0.86992043194089252</v>
      </c>
      <c r="CF498" s="4">
        <f>AVERAGE(Tabela13[[#This Row],[V42]],Tabela13[[#This Row],[V46]])</f>
        <v>0</v>
      </c>
      <c r="CG498" s="4">
        <f>AVERAGE(Tabela13[[#This Row],[V43]],Tabela13[[#This Row],[V41]])</f>
        <v>-0.51015913611821539</v>
      </c>
      <c r="CH498" s="4">
        <f>AVERAGE(Tabela13[[#This Row],[V43]],Tabela13[[#This Row],[V42]])</f>
        <v>-0.63007956805910781</v>
      </c>
      <c r="CI498" s="4">
        <f>AVERAGE(Tabela13[[#This Row],[V43]],Tabela13[[#This Row],[V44]])</f>
        <v>0.75</v>
      </c>
      <c r="CJ498" s="4">
        <f>AVERAGE(Tabela13[[#This Row],[V43]],Tabela13[[#This Row],[V45]])</f>
        <v>-1.1102230246251565E-16</v>
      </c>
      <c r="CK498" s="4">
        <f>AVERAGE(Tabela13[[#This Row],[V43]],Tabela13[[#This Row],[V46]])</f>
        <v>0.8699204319408923</v>
      </c>
      <c r="CL498" s="4">
        <f>AVERAGE(Tabela13[[#This Row],[V44]],Tabela13[[#This Row],[V41]])</f>
        <v>0</v>
      </c>
      <c r="CM498" s="4">
        <f>AVERAGE(Tabela13[[#This Row],[V44]],Tabela13[[#This Row],[V42]])</f>
        <v>-0.11992043194089241</v>
      </c>
      <c r="CN498" s="4">
        <f>AVERAGE(Tabela13[[#This Row],[V44]],Tabela13[[#This Row],[V43]])</f>
        <v>0.75</v>
      </c>
      <c r="CO498" s="4">
        <f>AVERAGE(Tabela13[[#This Row],[V44]],Tabela13[[#This Row],[V45]])</f>
        <v>0.51015913611821528</v>
      </c>
      <c r="CP498" s="4">
        <f>AVERAGE(Tabela13[[#This Row],[V44]],Tabela13[[#This Row],[V46]])</f>
        <v>1.3800795680591076</v>
      </c>
      <c r="CQ498" s="4">
        <f>AVERAGE(Tabela13[[#This Row],[V45]],Tabela13[[#This Row],[V41]])</f>
        <v>-0.75000000000000011</v>
      </c>
      <c r="CR498" s="4">
        <f>AVERAGE(Tabela13[[#This Row],[V45]],Tabela13[[#This Row],[V42]])</f>
        <v>-0.86992043194089252</v>
      </c>
      <c r="CS498" s="4">
        <f>AVERAGE(Tabela13[[#This Row],[V45]],Tabela13[[#This Row],[V43]])</f>
        <v>-1.1102230246251565E-16</v>
      </c>
      <c r="CT498" s="4">
        <f>AVERAGE(Tabela13[[#This Row],[V45]],Tabela13[[#This Row],[V44]])</f>
        <v>0.51015913611821528</v>
      </c>
      <c r="CU498" s="4">
        <f>AVERAGE(Tabela13[[#This Row],[V45]],Tabela13[[#This Row],[V46]])</f>
        <v>0.63007956805910759</v>
      </c>
      <c r="CV498" s="4">
        <f>AVERAGE(Tabela13[[#This Row],[V46]],Tabela13[[#This Row],[V41]])</f>
        <v>0.1199204319408923</v>
      </c>
      <c r="CW498" s="4">
        <f>AVERAGE(Tabela13[[#This Row],[V46]],Tabela13[[#This Row],[V42]])</f>
        <v>0</v>
      </c>
      <c r="CX498" s="4">
        <f>AVERAGE(Tabela13[[#This Row],[V46]],Tabela13[[#This Row],[V43]])</f>
        <v>0.8699204319408923</v>
      </c>
      <c r="CY498" s="4">
        <f>AVERAGE(Tabela13[[#This Row],[V46]],Tabela13[[#This Row],[V44]])</f>
        <v>1.3800795680591076</v>
      </c>
      <c r="CZ498" s="4">
        <f>AVERAGE(Tabela13[[#This Row],[V46]],Tabela13[[#This Row],[V45]])</f>
        <v>0.63007956805910759</v>
      </c>
      <c r="DA498" s="3">
        <f>_xlfn.STDEV.S(Tabela13[[#This Row],[V41]],Tabela13[[#This Row],[V42]])</f>
        <v>0.16959310125644975</v>
      </c>
      <c r="DB498" s="3">
        <f>_xlfn.STDEV.S(Tabela13[[#This Row],[V41]],Tabela13[[#This Row],[V43]])</f>
        <v>1.0606601717798212</v>
      </c>
      <c r="DC498" s="3">
        <f>_xlfn.STDEV.S(Tabela13[[#This Row],[V41]],Tabela13[[#This Row],[V44]])</f>
        <v>1.7821341410467433</v>
      </c>
      <c r="DD498" s="3">
        <f>_xlfn.STDEV.S(Tabela13[[#This Row],[V41]],Tabela13[[#This Row],[V45]])</f>
        <v>0.72147396926692187</v>
      </c>
      <c r="DE498" s="3">
        <f>_xlfn.STDEV.S(Tabela13[[#This Row],[V41]],Tabela13[[#This Row],[V46]])</f>
        <v>1.9517272423031931</v>
      </c>
      <c r="DF498" s="3">
        <f>_xlfn.STDEV.S(Tabela13[[#This Row],[V42]],Tabela13[[#This Row],[V41]])</f>
        <v>0.16959310125644975</v>
      </c>
      <c r="DG498" s="3">
        <f>_xlfn.STDEV.S(Tabela13[[#This Row],[V42]],Tabela13[[#This Row],[V43]])</f>
        <v>1.2302532730362712</v>
      </c>
      <c r="DH498" s="3">
        <f>_xlfn.STDEV.S(Tabela13[[#This Row],[V42]],Tabela13[[#This Row],[V44]])</f>
        <v>1.9517272423031933</v>
      </c>
      <c r="DI498" s="3">
        <f>_xlfn.STDEV.S(Tabela13[[#This Row],[V42]],Tabela13[[#This Row],[V45]])</f>
        <v>0.89106707052337186</v>
      </c>
      <c r="DJ498" s="3">
        <f>_xlfn.STDEV.S(Tabela13[[#This Row],[V42]],Tabela13[[#This Row],[V46]])</f>
        <v>2.1213203435596428</v>
      </c>
      <c r="DK498" s="3">
        <f>_xlfn.STDEV.S(Tabela13[[#This Row],[V43]],Tabela13[[#This Row],[V41]])</f>
        <v>1.0606601717798212</v>
      </c>
      <c r="DL498" s="3">
        <f>_xlfn.STDEV.S(Tabela13[[#This Row],[V43]],Tabela13[[#This Row],[V42]])</f>
        <v>1.2302532730362712</v>
      </c>
      <c r="DM498" s="3">
        <f>_xlfn.STDEV.S(Tabela13[[#This Row],[V43]],Tabela13[[#This Row],[V44]])</f>
        <v>0.72147396926692209</v>
      </c>
      <c r="DN498" s="3">
        <f>_xlfn.STDEV.S(Tabela13[[#This Row],[V43]],Tabela13[[#This Row],[V45]])</f>
        <v>0.33918620251289933</v>
      </c>
      <c r="DO498" s="3">
        <f>_xlfn.STDEV.S(Tabela13[[#This Row],[V43]],Tabela13[[#This Row],[V46]])</f>
        <v>0.89106707052337186</v>
      </c>
      <c r="DP498" s="3">
        <f>_xlfn.STDEV.S(Tabela13[[#This Row],[V44]],Tabela13[[#This Row],[V41]])</f>
        <v>1.7821341410467433</v>
      </c>
      <c r="DQ498" s="3">
        <f>_xlfn.STDEV.S(Tabela13[[#This Row],[V44]],Tabela13[[#This Row],[V42]])</f>
        <v>1.9517272423031933</v>
      </c>
      <c r="DR498" s="3">
        <f>_xlfn.STDEV.S(Tabela13[[#This Row],[V44]],Tabela13[[#This Row],[V43]])</f>
        <v>0.72147396926692209</v>
      </c>
      <c r="DS498" s="3">
        <f>_xlfn.STDEV.S(Tabela13[[#This Row],[V44]],Tabela13[[#This Row],[V45]])</f>
        <v>1.0606601717798214</v>
      </c>
      <c r="DT498" s="3">
        <f>_xlfn.STDEV.S(Tabela13[[#This Row],[V44]],Tabela13[[#This Row],[V46]])</f>
        <v>0.16959310125644958</v>
      </c>
      <c r="DU498" s="3">
        <f>_xlfn.STDEV.S(Tabela13[[#This Row],[V45]],Tabela13[[#This Row],[V41]])</f>
        <v>0.72147396926692187</v>
      </c>
      <c r="DV498" s="3">
        <f>_xlfn.STDEV.S(Tabela13[[#This Row],[V45]],Tabela13[[#This Row],[V42]])</f>
        <v>0.89106707052337186</v>
      </c>
      <c r="DW498" s="3">
        <f>_xlfn.STDEV.S(Tabela13[[#This Row],[V45]],Tabela13[[#This Row],[V43]])</f>
        <v>0.33918620251289933</v>
      </c>
      <c r="DX498" s="3">
        <f>_xlfn.STDEV.S(Tabela13[[#This Row],[V45]],Tabela13[[#This Row],[V44]])</f>
        <v>1.0606601717798214</v>
      </c>
      <c r="DY498" s="3">
        <f>_xlfn.STDEV.S(Tabela13[[#This Row],[V45]],Tabela13[[#This Row],[V46]])</f>
        <v>1.230253273036271</v>
      </c>
      <c r="DZ498" s="3">
        <f>_xlfn.STDEV.S(Tabela13[[#This Row],[V46]],Tabela13[[#This Row],[V41]])</f>
        <v>1.9517272423031931</v>
      </c>
      <c r="EA498" s="3">
        <f>_xlfn.STDEV.S(Tabela13[[#This Row],[V46]],Tabela13[[#This Row],[V42]])</f>
        <v>2.1213203435596428</v>
      </c>
      <c r="EB498" s="3">
        <f>_xlfn.STDEV.S(Tabela13[[#This Row],[V46]],Tabela13[[#This Row],[V43]])</f>
        <v>0.89106707052337186</v>
      </c>
      <c r="EC498" s="3">
        <f>_xlfn.STDEV.S(Tabela13[[#This Row],[V46]],Tabela13[[#This Row],[V44]])</f>
        <v>0.16959310125644958</v>
      </c>
      <c r="ED498" s="3">
        <f>_xlfn.STDEV.S(Tabela13[[#This Row],[V46]],Tabela13[[#This Row],[V45]])</f>
        <v>1.230253273036271</v>
      </c>
      <c r="EE498" s="3">
        <f t="shared" si="524"/>
        <v>-0.12288646624553622</v>
      </c>
      <c r="EF498" s="3">
        <f t="shared" si="525"/>
        <v>-2.0790770892595409</v>
      </c>
      <c r="EG498" s="3" t="str">
        <f t="shared" si="526"/>
        <v/>
      </c>
      <c r="EH498" s="3">
        <f t="shared" si="527"/>
        <v>-0.96196529235589567</v>
      </c>
      <c r="EI498" s="3">
        <f t="shared" si="528"/>
        <v>16.275185226694163</v>
      </c>
      <c r="EJ498" s="3">
        <f t="shared" si="529"/>
        <v>-0.12288646624553622</v>
      </c>
      <c r="EK498" s="3">
        <f t="shared" si="530"/>
        <v>-1.9525363706459071</v>
      </c>
      <c r="EL498" s="3">
        <f t="shared" si="531"/>
        <v>-16.275185226694148</v>
      </c>
      <c r="EM498" s="3">
        <f t="shared" si="532"/>
        <v>-1.024308704343567</v>
      </c>
      <c r="EN498" s="3" t="str">
        <f t="shared" si="533"/>
        <v/>
      </c>
      <c r="EO498" s="3">
        <f t="shared" si="534"/>
        <v>-2.0790770892595409</v>
      </c>
      <c r="EP498" s="3">
        <f t="shared" si="535"/>
        <v>-1.9525363706459071</v>
      </c>
      <c r="EQ498" s="3">
        <f t="shared" si="536"/>
        <v>0.96196529235589612</v>
      </c>
      <c r="ER498" s="3">
        <f t="shared" si="537"/>
        <v>-3055117710492614</v>
      </c>
      <c r="ES498" s="3" t="str">
        <f t="shared" si="538"/>
        <v/>
      </c>
      <c r="ET498" s="3" t="str">
        <f t="shared" si="539"/>
        <v/>
      </c>
      <c r="EU498" s="3" t="str">
        <f t="shared" si="540"/>
        <v/>
      </c>
      <c r="EV498" s="3">
        <f t="shared" si="541"/>
        <v>0.96196529235589612</v>
      </c>
      <c r="EW498" s="3">
        <f t="shared" si="542"/>
        <v>2.0790770892595418</v>
      </c>
      <c r="EX498" s="3">
        <f t="shared" si="543"/>
        <v>0.12288646624553611</v>
      </c>
      <c r="EY498" s="3">
        <f t="shared" si="544"/>
        <v>-0.96196529235589567</v>
      </c>
      <c r="EZ498" s="3">
        <f t="shared" si="545"/>
        <v>-1.024308704343567</v>
      </c>
      <c r="FA498" s="3">
        <f t="shared" si="546"/>
        <v>-3055117710492614</v>
      </c>
      <c r="FB498" s="3">
        <f t="shared" si="547"/>
        <v>2.0790770892595418</v>
      </c>
      <c r="FC498" s="3">
        <f t="shared" si="548"/>
        <v>1.9525363706459076</v>
      </c>
      <c r="FD498" s="3">
        <f t="shared" si="549"/>
        <v>16.275185226694163</v>
      </c>
      <c r="FE498" s="3" t="str">
        <f t="shared" si="550"/>
        <v/>
      </c>
      <c r="FF498" s="3">
        <f t="shared" si="551"/>
        <v>1.0243087043435675</v>
      </c>
      <c r="FG498" s="3">
        <f t="shared" si="552"/>
        <v>0.12288646624553611</v>
      </c>
      <c r="FH498" s="3">
        <f t="shared" si="553"/>
        <v>1.9525363706459076</v>
      </c>
      <c r="FI498" s="4">
        <f t="shared" si="554"/>
        <v>0.17391304347826086</v>
      </c>
      <c r="FJ498" s="4">
        <f t="shared" si="555"/>
        <v>2.6143790849673203</v>
      </c>
      <c r="FK498" s="4">
        <f t="shared" si="556"/>
        <v>2.07068965944856</v>
      </c>
      <c r="FL498" s="4">
        <f t="shared" si="557"/>
        <v>0.71111783511367832</v>
      </c>
      <c r="FM498" s="4">
        <f>Tabela13[[#This Row],[V139]]-Tabela13[[#This Row],[V140]]</f>
        <v>1.3595718243348816</v>
      </c>
      <c r="FN498" s="4">
        <f>Tabela13[[#This Row],[V1]]-Tabela13[[#This Row],[V2]]/2</f>
        <v>-0.21668087524865021</v>
      </c>
      <c r="FO498" s="4">
        <f>Tabela13[[#This Row],[V1]]-Tabela13[[#This Row],[V3]]/2</f>
        <v>-0.33660130718954262</v>
      </c>
      <c r="FP498" s="4">
        <f>Tabela13[[#This Row],[V1]]-Tabela13[[#This Row],[V4]]/2</f>
        <v>0.53331912475134979</v>
      </c>
      <c r="FQ498" s="4">
        <f>Tabela13[[#This Row],[V2]]-Tabela13[[#This Row],[V1]]/2</f>
        <v>1.673557828928673</v>
      </c>
      <c r="FR498" s="4">
        <f>Tabela13[[#This Row],[V2]]-Tabela13[[#This Row],[V3]]/2</f>
        <v>0.92355782892867277</v>
      </c>
      <c r="FS498" s="4">
        <f>Tabela13[[#This Row],[V2]]-Tabela13[[#This Row],[V4]]/2</f>
        <v>1.7934782608695652</v>
      </c>
      <c r="FT498" s="4">
        <f t="shared" si="558"/>
        <v>-0.21338221358845683</v>
      </c>
      <c r="FU498" s="4">
        <f t="shared" si="559"/>
        <v>-0.32468884172912282</v>
      </c>
      <c r="FV498" s="4">
        <f t="shared" si="560"/>
        <v>0.4899462641436681</v>
      </c>
      <c r="FW498" s="4">
        <f t="shared" si="561"/>
        <v>1.0321954267579883</v>
      </c>
      <c r="FX498" s="4">
        <f t="shared" si="562"/>
        <v>0.74567907247822207</v>
      </c>
      <c r="FY498" s="4">
        <f t="shared" si="563"/>
        <v>1.0621554071732768</v>
      </c>
      <c r="FZ498" s="4">
        <f t="shared" si="564"/>
        <v>-38.408798445922223</v>
      </c>
      <c r="GA498" s="4">
        <f t="shared" si="565"/>
        <v>-58.443991511242103</v>
      </c>
      <c r="GB498" s="4">
        <f t="shared" si="566"/>
        <v>88.190327545860256</v>
      </c>
      <c r="GC498" s="4">
        <f t="shared" si="567"/>
        <v>185.79517681643787</v>
      </c>
      <c r="GD498" s="4">
        <f t="shared" si="568"/>
        <v>134.22223304607996</v>
      </c>
      <c r="GE498" s="4">
        <f t="shared" si="569"/>
        <v>191.18797329118982</v>
      </c>
      <c r="GF498" s="4">
        <f>Tabela13[[#This Row],[V1]]-Tabela13[[#This Row],[V2]]/Tabela13[[#This Row],[V2]]</f>
        <v>-0.17320261437908502</v>
      </c>
      <c r="GG498" s="4">
        <f>Tabela13[[#This Row],[V1]]-Tabela13[[#This Row],[V3]]/Tabela13[[#This Row],[V3]]</f>
        <v>-0.17320261437908502</v>
      </c>
      <c r="GH498" s="4">
        <f>Tabela13[[#This Row],[V1]]-Tabela13[[#This Row],[V4]]/Tabela13[[#This Row],[V4]]</f>
        <v>-0.17320261437908502</v>
      </c>
      <c r="GI498" s="4">
        <f>Tabela13[[#This Row],[V2]]-Tabela13[[#This Row],[V1]]/Tabela13[[#This Row],[V1]]</f>
        <v>1.0869565217391304</v>
      </c>
      <c r="GJ498" s="4">
        <f>Tabela13[[#This Row],[V2]]-Tabela13[[#This Row],[V3]]/Tabela13[[#This Row],[V3]]</f>
        <v>1.0869565217391304</v>
      </c>
      <c r="GK498" s="4">
        <f>Tabela13[[#This Row],[V2]]-Tabela13[[#This Row],[V4]]/Tabela13[[#This Row],[V4]]</f>
        <v>1.0869565217391304</v>
      </c>
      <c r="GL498" s="4">
        <f t="shared" si="570"/>
        <v>0.87702596692602008</v>
      </c>
      <c r="GM498" s="4">
        <f t="shared" si="571"/>
        <v>1.4568769536800228</v>
      </c>
      <c r="GN498" s="4">
        <f t="shared" si="572"/>
        <v>0.60199041841569501</v>
      </c>
      <c r="GO498" s="3">
        <f t="shared" si="573"/>
        <v>0</v>
      </c>
      <c r="GP498" s="3">
        <v>100</v>
      </c>
      <c r="GQ498" s="3">
        <f t="shared" si="574"/>
        <v>-1</v>
      </c>
      <c r="GR498" s="3">
        <f t="shared" si="575"/>
        <v>-100</v>
      </c>
      <c r="GS498" s="34">
        <f>COUNTIF($D$2:D497,Tabela13[[#This Row],[HomeTeam]])</f>
        <v>24</v>
      </c>
      <c r="GT498" s="34">
        <f>COUNTIF($E$2:E497,Tabela13[[#This Row],[AwayTeam]])</f>
        <v>24</v>
      </c>
      <c r="GU498" s="3">
        <f>IFERROR(AVERAGEIFS($AD$2:AD497,$D$2:D497,Tabela13[[#This Row],[HomeTeam]],$GS$2:GS497,"&gt;="&amp;Tabela13[[#This Row],[Contagem_H]]-5),"")</f>
        <v>0.86079897406116923</v>
      </c>
      <c r="GV498" s="3">
        <f>IFERROR(AVERAGEIFS($G$2:G497,$E$2:E497,Tabela13[[#This Row],[AwayTeam]],$GT$2:GT497,"&gt;="&amp;Tabela13[[#This Row],[Contagem_A]]-5),"")</f>
        <v>1.4</v>
      </c>
      <c r="GW498" s="3">
        <f>IFERROR(AVERAGEIFS($GQ$2:GQ497,$D$2:D497,Tabela13[[#This Row],[HomeTeam]],$GS$2:GS497,"&gt;="&amp;Tabela13[[#This Row],[Contagem_H]]-5),"")</f>
        <v>0.33999999999999997</v>
      </c>
    </row>
    <row r="499" spans="1:205" x14ac:dyDescent="0.25">
      <c r="A499" t="s">
        <v>127</v>
      </c>
      <c r="B499" t="s">
        <v>300</v>
      </c>
      <c r="C499" t="s">
        <v>174</v>
      </c>
      <c r="D499" t="s">
        <v>130</v>
      </c>
      <c r="E499" t="s">
        <v>23</v>
      </c>
      <c r="F499" s="3">
        <v>0</v>
      </c>
      <c r="G499" s="3">
        <v>4</v>
      </c>
      <c r="H499" s="3" t="str">
        <f t="shared" si="576"/>
        <v>A</v>
      </c>
      <c r="I499" s="3">
        <v>1.4</v>
      </c>
      <c r="J499" s="3">
        <v>5</v>
      </c>
      <c r="K499" s="3">
        <v>7</v>
      </c>
      <c r="L499" s="3">
        <v>1.33</v>
      </c>
      <c r="M499" s="3">
        <v>3.4</v>
      </c>
      <c r="N499" s="3">
        <f t="shared" si="505"/>
        <v>4</v>
      </c>
      <c r="O499" s="3">
        <f t="shared" si="506"/>
        <v>0</v>
      </c>
      <c r="P499" s="3">
        <f t="shared" si="507"/>
        <v>3</v>
      </c>
      <c r="Q499" s="3">
        <f t="shared" si="508"/>
        <v>5.7142857142857162E-2</v>
      </c>
      <c r="R499" s="3">
        <f t="shared" si="509"/>
        <v>4.5997346306943854E-2</v>
      </c>
      <c r="S499" s="3">
        <f t="shared" si="510"/>
        <v>1.48</v>
      </c>
      <c r="T499" s="3">
        <f t="shared" si="511"/>
        <v>5.2857142857142856</v>
      </c>
      <c r="U499" s="3">
        <f t="shared" si="512"/>
        <v>7.4</v>
      </c>
      <c r="V499" s="3">
        <f t="shared" si="513"/>
        <v>1.4060000000000001</v>
      </c>
      <c r="W499" s="3">
        <f t="shared" si="514"/>
        <v>3.5942857142857143</v>
      </c>
      <c r="X499" s="4">
        <f t="shared" si="515"/>
        <v>0.7142857142857143</v>
      </c>
      <c r="Y499" s="4">
        <f t="shared" si="516"/>
        <v>0.2</v>
      </c>
      <c r="Z499" s="4">
        <f t="shared" si="517"/>
        <v>0.14285714285714285</v>
      </c>
      <c r="AA499" s="4">
        <f t="shared" si="518"/>
        <v>0.75187969924812026</v>
      </c>
      <c r="AB499" s="4">
        <f t="shared" si="519"/>
        <v>0.29411764705882354</v>
      </c>
      <c r="AC499" s="4">
        <f t="shared" si="520"/>
        <v>0.35714285714285715</v>
      </c>
      <c r="AD499" s="4">
        <f t="shared" si="521"/>
        <v>2.0714285714285716</v>
      </c>
      <c r="AE499" s="4">
        <f t="shared" si="522"/>
        <v>2.3571428571428572</v>
      </c>
      <c r="AF499" s="4">
        <f t="shared" si="523"/>
        <v>7.1428571428571425E-2</v>
      </c>
      <c r="AG499" s="4">
        <f>IFERROR(AVERAGE(Tabela13[[#This Row],[V1]],Tabela13[[#This Row],[V2]]),"")</f>
        <v>1.2142857142857144</v>
      </c>
      <c r="AH499" s="4">
        <f>IFERROR(AVERAGE(Tabela13[[#This Row],[V1]],Tabela13[[#This Row],[V3]]),"")</f>
        <v>1.3571428571428572</v>
      </c>
      <c r="AI499" s="4">
        <f>IFERROR(AVERAGE(Tabela13[[#This Row],[V1]],Tabela13[[#This Row],[V4]]),"")</f>
        <v>0.2142857142857143</v>
      </c>
      <c r="AJ499" s="4">
        <f>IFERROR(AVERAGE(Tabela13[[#This Row],[V2]],Tabela13[[#This Row],[V1]]),"")</f>
        <v>1.2142857142857144</v>
      </c>
      <c r="AK499" s="4">
        <f>IFERROR(AVERAGE(Tabela13[[#This Row],[V2]],Tabela13[[#This Row],[V3]]),"")</f>
        <v>2.2142857142857144</v>
      </c>
      <c r="AL499" s="4">
        <f>IFERROR(AVERAGE(Tabela13[[#This Row],[V2]],Tabela13[[#This Row],[V4]]),"")</f>
        <v>1.0714285714285716</v>
      </c>
      <c r="AM499" s="4">
        <f>IFERROR(AVERAGE(Tabela13[[#This Row],[V3]],Tabela13[[#This Row],[V1]]),"")</f>
        <v>1.3571428571428572</v>
      </c>
      <c r="AN499" s="4">
        <f>IFERROR(AVERAGE(Tabela13[[#This Row],[V3]],Tabela13[[#This Row],[V2]]),"")</f>
        <v>2.2142857142857144</v>
      </c>
      <c r="AO499" s="4">
        <f>IFERROR(AVERAGE(Tabela13[[#This Row],[V3]],Tabela13[[#This Row],[V4]]),"")</f>
        <v>1.2142857142857144</v>
      </c>
      <c r="AP499" s="4">
        <f>IFERROR(AVERAGE(Tabela13[[#This Row],[V4]],Tabela13[[#This Row],[V1]]),"")</f>
        <v>0.2142857142857143</v>
      </c>
      <c r="AQ499" s="4">
        <f>IFERROR(AVERAGE(Tabela13[[#This Row],[V4]],Tabela13[[#This Row],[V2]]),"")</f>
        <v>1.0714285714285716</v>
      </c>
      <c r="AR499" s="4">
        <f>IFERROR(AVERAGE(Tabela13[[#This Row],[V4]],Tabela13[[#This Row],[V3]]),"")</f>
        <v>1.2142857142857144</v>
      </c>
      <c r="AS499" s="4">
        <f>_xlfn.STDEV.S(Tabela13[[#This Row],[V1]:[V2]])</f>
        <v>1.212183053462653</v>
      </c>
      <c r="AT499" s="4">
        <f>_xlfn.STDEV.S(Tabela13[[#This Row],[V1]],Tabela13[[#This Row],[V3]])</f>
        <v>1.4142135623730951</v>
      </c>
      <c r="AU499" s="4">
        <f>_xlfn.STDEV.S(Tabela13[[#This Row],[V1]],Tabela13[[#This Row],[V4]])</f>
        <v>0.20203050891044214</v>
      </c>
      <c r="AV499" s="4">
        <f>_xlfn.STDEV.S(Tabela13[[#This Row],[V2]],Tabela13[[#This Row],[V1]])</f>
        <v>1.212183053462653</v>
      </c>
      <c r="AW499" s="4">
        <f>_xlfn.STDEV.S(Tabela13[[#This Row],[V2]],Tabela13[[#This Row],[V3]])</f>
        <v>0.20203050891044205</v>
      </c>
      <c r="AX499" s="4">
        <f>_xlfn.STDEV.S(Tabela13[[#This Row],[V42]],Tabela13[[#This Row],[V44]])</f>
        <v>2.6263966158357483</v>
      </c>
      <c r="AY499" s="4">
        <f>_xlfn.STDEV.S(Tabela13[[#This Row],[V3]],Tabela13[[#This Row],[V1]])</f>
        <v>1.4142135623730951</v>
      </c>
      <c r="AZ499" s="4">
        <f>_xlfn.STDEV.S(Tabela13[[#This Row],[V3]],Tabela13[[#This Row],[V2]])</f>
        <v>0.20203050891044205</v>
      </c>
      <c r="BA499" s="4">
        <f>_xlfn.STDEV.S(Tabela13[[#This Row],[V3]],Tabela13[[#This Row],[V4]])</f>
        <v>1.6162440712835371</v>
      </c>
      <c r="BB499" s="4">
        <f>_xlfn.STDEV.S(Tabela13[[#This Row],[V4]],Tabela13[[#This Row],[V1]])</f>
        <v>0.20203050891044214</v>
      </c>
      <c r="BC499" s="4">
        <f>_xlfn.STDEV.S(Tabela13[[#This Row],[V4]],Tabela13[[#This Row],[V2]])</f>
        <v>1.4142135623730949</v>
      </c>
      <c r="BD499" s="4">
        <f>_xlfn.STDEV.S(Tabela13[[#This Row],[V4]],Tabela13[[#This Row],[V3]])</f>
        <v>1.6162440712835371</v>
      </c>
      <c r="BE499" s="4">
        <f>Tabela13[[#This Row],[V17]]/Tabela13[[#This Row],[V5]]</f>
        <v>0.99826839696924352</v>
      </c>
      <c r="BF499" s="4">
        <f>Tabela13[[#This Row],[V18]]/Tabela13[[#This Row],[V6]]</f>
        <v>1.0420520985907016</v>
      </c>
      <c r="BG499" s="4">
        <f>Tabela13[[#This Row],[V19]]/Tabela13[[#This Row],[V7]]</f>
        <v>0.94280904158206325</v>
      </c>
      <c r="BH499" s="4">
        <f>Tabela13[[#This Row],[V20]]/Tabela13[[#This Row],[V8]]</f>
        <v>0.99826839696924352</v>
      </c>
      <c r="BI499" s="4">
        <f>Tabela13[[#This Row],[V21]]/Tabela13[[#This Row],[V9]]</f>
        <v>9.1239584669231891E-2</v>
      </c>
      <c r="BJ499" s="4">
        <f>Tabela13[[#This Row],[V22]]/Tabela13[[#This Row],[V10]]</f>
        <v>2.4513035081133645</v>
      </c>
      <c r="BK499" s="4">
        <f>Tabela13[[#This Row],[V23]]/Tabela13[[#This Row],[V11]]</f>
        <v>1.0420520985907016</v>
      </c>
      <c r="BL499" s="4">
        <f>Tabela13[[#This Row],[V24]]/Tabela13[[#This Row],[V12]]</f>
        <v>9.1239584669231891E-2</v>
      </c>
      <c r="BM499" s="4">
        <f>Tabela13[[#This Row],[V25]]/Tabela13[[#This Row],[V13]]</f>
        <v>1.3310245292923246</v>
      </c>
      <c r="BN499" s="4">
        <f>Tabela13[[#This Row],[V26]]/Tabela13[[#This Row],[V14]]</f>
        <v>0.94280904158206325</v>
      </c>
      <c r="BO499" s="4">
        <f>Tabela13[[#This Row],[V27]]/Tabela13[[#This Row],[V15]]</f>
        <v>1.3199326582148883</v>
      </c>
      <c r="BP499" s="4">
        <f>Tabela13[[#This Row],[V28]]/Tabela13[[#This Row],[V16]]</f>
        <v>1.3310245292923246</v>
      </c>
      <c r="BQ499" s="4">
        <f>Tabela13[[#This Row],[V1]]-Tabela13[[#This Row],[V2]]</f>
        <v>-1.7142857142857144</v>
      </c>
      <c r="BR499" s="4">
        <f>Tabela13[[#This Row],[V1]]-Tabela13[[#This Row],[V3]]</f>
        <v>-2</v>
      </c>
      <c r="BS499" s="4">
        <f>Tabela13[[#This Row],[V1]]-Tabela13[[#This Row],[V4]]</f>
        <v>0.2857142857142857</v>
      </c>
      <c r="BT499" s="4">
        <f>Tabela13[[#This Row],[V2]]-Tabela13[[#This Row],[V1]]</f>
        <v>1.7142857142857144</v>
      </c>
      <c r="BU499" s="4">
        <f>Tabela13[[#This Row],[V2]]-Tabela13[[#This Row],[V3]]</f>
        <v>-0.28571428571428559</v>
      </c>
      <c r="BV499" s="4">
        <f>Tabela13[[#This Row],[V2]]-Tabela13[[#This Row],[V4]]</f>
        <v>2</v>
      </c>
      <c r="BW499" s="4">
        <f>AVERAGE(Tabela13[[#This Row],[V41]],Tabela13[[#This Row],[V42]])</f>
        <v>-1.8571428571428572</v>
      </c>
      <c r="BX499" s="4">
        <f>AVERAGE(Tabela13[[#This Row],[V41]],Tabela13[[#This Row],[V43]])</f>
        <v>-0.71428571428571441</v>
      </c>
      <c r="BY499" s="4">
        <f>AVERAGE(Tabela13[[#This Row],[V41]],Tabela13[[#This Row],[V44]])</f>
        <v>0</v>
      </c>
      <c r="BZ499" s="4">
        <f>AVERAGE(Tabela13[[#This Row],[V41]],Tabela13[[#This Row],[V45]])</f>
        <v>-1</v>
      </c>
      <c r="CA499" s="4">
        <f>AVERAGE(Tabela13[[#This Row],[V41]],Tabela13[[#This Row],[V46]])</f>
        <v>0.14285714285714279</v>
      </c>
      <c r="CB499" s="4">
        <f>AVERAGE(Tabela13[[#This Row],[V42]],Tabela13[[#This Row],[V41]])</f>
        <v>-1.8571428571428572</v>
      </c>
      <c r="CC499" s="4">
        <f>AVERAGE(Tabela13[[#This Row],[V42]],Tabela13[[#This Row],[V43]])</f>
        <v>-0.85714285714285721</v>
      </c>
      <c r="CD499" s="4">
        <f>AVERAGE(Tabela13[[#This Row],[V42]],Tabela13[[#This Row],[V44]])</f>
        <v>-0.14285714285714279</v>
      </c>
      <c r="CE499" s="4">
        <f>AVERAGE(Tabela13[[#This Row],[V42]],Tabela13[[#This Row],[V45]])</f>
        <v>-1.1428571428571428</v>
      </c>
      <c r="CF499" s="4">
        <f>AVERAGE(Tabela13[[#This Row],[V42]],Tabela13[[#This Row],[V46]])</f>
        <v>0</v>
      </c>
      <c r="CG499" s="4">
        <f>AVERAGE(Tabela13[[#This Row],[V43]],Tabela13[[#This Row],[V41]])</f>
        <v>-0.71428571428571441</v>
      </c>
      <c r="CH499" s="4">
        <f>AVERAGE(Tabela13[[#This Row],[V43]],Tabela13[[#This Row],[V42]])</f>
        <v>-0.85714285714285721</v>
      </c>
      <c r="CI499" s="4">
        <f>AVERAGE(Tabela13[[#This Row],[V43]],Tabela13[[#This Row],[V44]])</f>
        <v>1</v>
      </c>
      <c r="CJ499" s="4">
        <f>AVERAGE(Tabela13[[#This Row],[V43]],Tabela13[[#This Row],[V45]])</f>
        <v>0</v>
      </c>
      <c r="CK499" s="4">
        <f>AVERAGE(Tabela13[[#This Row],[V43]],Tabela13[[#This Row],[V46]])</f>
        <v>1.1428571428571428</v>
      </c>
      <c r="CL499" s="4">
        <f>AVERAGE(Tabela13[[#This Row],[V44]],Tabela13[[#This Row],[V41]])</f>
        <v>0</v>
      </c>
      <c r="CM499" s="4">
        <f>AVERAGE(Tabela13[[#This Row],[V44]],Tabela13[[#This Row],[V42]])</f>
        <v>-0.14285714285714279</v>
      </c>
      <c r="CN499" s="4">
        <f>AVERAGE(Tabela13[[#This Row],[V44]],Tabela13[[#This Row],[V43]])</f>
        <v>1</v>
      </c>
      <c r="CO499" s="4">
        <f>AVERAGE(Tabela13[[#This Row],[V44]],Tabela13[[#This Row],[V45]])</f>
        <v>0.71428571428571441</v>
      </c>
      <c r="CP499" s="4">
        <f>AVERAGE(Tabela13[[#This Row],[V44]],Tabela13[[#This Row],[V46]])</f>
        <v>1.8571428571428572</v>
      </c>
      <c r="CQ499" s="4">
        <f>AVERAGE(Tabela13[[#This Row],[V45]],Tabela13[[#This Row],[V41]])</f>
        <v>-1</v>
      </c>
      <c r="CR499" s="4">
        <f>AVERAGE(Tabela13[[#This Row],[V45]],Tabela13[[#This Row],[V42]])</f>
        <v>-1.1428571428571428</v>
      </c>
      <c r="CS499" s="4">
        <f>AVERAGE(Tabela13[[#This Row],[V45]],Tabela13[[#This Row],[V43]])</f>
        <v>0</v>
      </c>
      <c r="CT499" s="4">
        <f>AVERAGE(Tabela13[[#This Row],[V45]],Tabela13[[#This Row],[V44]])</f>
        <v>0.71428571428571441</v>
      </c>
      <c r="CU499" s="4">
        <f>AVERAGE(Tabela13[[#This Row],[V45]],Tabela13[[#This Row],[V46]])</f>
        <v>0.85714285714285721</v>
      </c>
      <c r="CV499" s="4">
        <f>AVERAGE(Tabela13[[#This Row],[V46]],Tabela13[[#This Row],[V41]])</f>
        <v>0.14285714285714279</v>
      </c>
      <c r="CW499" s="4">
        <f>AVERAGE(Tabela13[[#This Row],[V46]],Tabela13[[#This Row],[V42]])</f>
        <v>0</v>
      </c>
      <c r="CX499" s="4">
        <f>AVERAGE(Tabela13[[#This Row],[V46]],Tabela13[[#This Row],[V43]])</f>
        <v>1.1428571428571428</v>
      </c>
      <c r="CY499" s="4">
        <f>AVERAGE(Tabela13[[#This Row],[V46]],Tabela13[[#This Row],[V44]])</f>
        <v>1.8571428571428572</v>
      </c>
      <c r="CZ499" s="4">
        <f>AVERAGE(Tabela13[[#This Row],[V46]],Tabela13[[#This Row],[V45]])</f>
        <v>0.85714285714285721</v>
      </c>
      <c r="DA499" s="3">
        <f>_xlfn.STDEV.S(Tabela13[[#This Row],[V41]],Tabela13[[#This Row],[V42]])</f>
        <v>0.20203050891044205</v>
      </c>
      <c r="DB499" s="3">
        <f>_xlfn.STDEV.S(Tabela13[[#This Row],[V41]],Tabela13[[#This Row],[V43]])</f>
        <v>1.4142135623730951</v>
      </c>
      <c r="DC499" s="3">
        <f>_xlfn.STDEV.S(Tabela13[[#This Row],[V41]],Tabela13[[#This Row],[V44]])</f>
        <v>2.424366106925306</v>
      </c>
      <c r="DD499" s="3">
        <f>_xlfn.STDEV.S(Tabela13[[#This Row],[V41]],Tabela13[[#This Row],[V45]])</f>
        <v>1.010152544552211</v>
      </c>
      <c r="DE499" s="3">
        <f>_xlfn.STDEV.S(Tabela13[[#This Row],[V41]],Tabela13[[#This Row],[V46]])</f>
        <v>2.6263966158357483</v>
      </c>
      <c r="DF499" s="3">
        <f>_xlfn.STDEV.S(Tabela13[[#This Row],[V42]],Tabela13[[#This Row],[V41]])</f>
        <v>0.20203050891044205</v>
      </c>
      <c r="DG499" s="3">
        <f>_xlfn.STDEV.S(Tabela13[[#This Row],[V42]],Tabela13[[#This Row],[V43]])</f>
        <v>1.6162440712835371</v>
      </c>
      <c r="DH499" s="3">
        <f>_xlfn.STDEV.S(Tabela13[[#This Row],[V42]],Tabela13[[#This Row],[V44]])</f>
        <v>2.6263966158357483</v>
      </c>
      <c r="DI499" s="3">
        <f>_xlfn.STDEV.S(Tabela13[[#This Row],[V42]],Tabela13[[#This Row],[V45]])</f>
        <v>1.212183053462653</v>
      </c>
      <c r="DJ499" s="3">
        <f>_xlfn.STDEV.S(Tabela13[[#This Row],[V42]],Tabela13[[#This Row],[V46]])</f>
        <v>2.8284271247461903</v>
      </c>
      <c r="DK499" s="3">
        <f>_xlfn.STDEV.S(Tabela13[[#This Row],[V43]],Tabela13[[#This Row],[V41]])</f>
        <v>1.4142135623730951</v>
      </c>
      <c r="DL499" s="3">
        <f>_xlfn.STDEV.S(Tabela13[[#This Row],[V43]],Tabela13[[#This Row],[V42]])</f>
        <v>1.6162440712835371</v>
      </c>
      <c r="DM499" s="3">
        <f>_xlfn.STDEV.S(Tabela13[[#This Row],[V43]],Tabela13[[#This Row],[V44]])</f>
        <v>1.010152544552211</v>
      </c>
      <c r="DN499" s="3">
        <f>_xlfn.STDEV.S(Tabela13[[#This Row],[V43]],Tabela13[[#This Row],[V45]])</f>
        <v>0.40406101782088416</v>
      </c>
      <c r="DO499" s="3">
        <f>_xlfn.STDEV.S(Tabela13[[#This Row],[V43]],Tabela13[[#This Row],[V46]])</f>
        <v>1.212183053462653</v>
      </c>
      <c r="DP499" s="3">
        <f>_xlfn.STDEV.S(Tabela13[[#This Row],[V44]],Tabela13[[#This Row],[V41]])</f>
        <v>2.424366106925306</v>
      </c>
      <c r="DQ499" s="3">
        <f>_xlfn.STDEV.S(Tabela13[[#This Row],[V44]],Tabela13[[#This Row],[V42]])</f>
        <v>2.6263966158357483</v>
      </c>
      <c r="DR499" s="3">
        <f>_xlfn.STDEV.S(Tabela13[[#This Row],[V44]],Tabela13[[#This Row],[V43]])</f>
        <v>1.010152544552211</v>
      </c>
      <c r="DS499" s="3">
        <f>_xlfn.STDEV.S(Tabela13[[#This Row],[V44]],Tabela13[[#This Row],[V45]])</f>
        <v>1.4142135623730951</v>
      </c>
      <c r="DT499" s="3">
        <f>_xlfn.STDEV.S(Tabela13[[#This Row],[V44]],Tabela13[[#This Row],[V46]])</f>
        <v>0.20203050891044205</v>
      </c>
      <c r="DU499" s="3">
        <f>_xlfn.STDEV.S(Tabela13[[#This Row],[V45]],Tabela13[[#This Row],[V41]])</f>
        <v>1.010152544552211</v>
      </c>
      <c r="DV499" s="3">
        <f>_xlfn.STDEV.S(Tabela13[[#This Row],[V45]],Tabela13[[#This Row],[V42]])</f>
        <v>1.212183053462653</v>
      </c>
      <c r="DW499" s="3">
        <f>_xlfn.STDEV.S(Tabela13[[#This Row],[V45]],Tabela13[[#This Row],[V43]])</f>
        <v>0.40406101782088416</v>
      </c>
      <c r="DX499" s="3">
        <f>_xlfn.STDEV.S(Tabela13[[#This Row],[V45]],Tabela13[[#This Row],[V44]])</f>
        <v>1.4142135623730951</v>
      </c>
      <c r="DY499" s="3">
        <f>_xlfn.STDEV.S(Tabela13[[#This Row],[V45]],Tabela13[[#This Row],[V46]])</f>
        <v>1.6162440712835371</v>
      </c>
      <c r="DZ499" s="3">
        <f>_xlfn.STDEV.S(Tabela13[[#This Row],[V46]],Tabela13[[#This Row],[V41]])</f>
        <v>2.6263966158357483</v>
      </c>
      <c r="EA499" s="3">
        <f>_xlfn.STDEV.S(Tabela13[[#This Row],[V46]],Tabela13[[#This Row],[V42]])</f>
        <v>2.8284271247461903</v>
      </c>
      <c r="EB499" s="3">
        <f>_xlfn.STDEV.S(Tabela13[[#This Row],[V46]],Tabela13[[#This Row],[V43]])</f>
        <v>1.212183053462653</v>
      </c>
      <c r="EC499" s="3">
        <f>_xlfn.STDEV.S(Tabela13[[#This Row],[V46]],Tabela13[[#This Row],[V44]])</f>
        <v>0.20203050891044205</v>
      </c>
      <c r="ED499" s="3">
        <f>_xlfn.STDEV.S(Tabela13[[#This Row],[V46]],Tabela13[[#This Row],[V45]])</f>
        <v>1.6162440712835371</v>
      </c>
      <c r="EE499" s="3">
        <f t="shared" si="524"/>
        <v>-0.10878565864408418</v>
      </c>
      <c r="EF499" s="3">
        <f t="shared" si="525"/>
        <v>-1.9798989873223329</v>
      </c>
      <c r="EG499" s="3" t="str">
        <f t="shared" si="526"/>
        <v/>
      </c>
      <c r="EH499" s="3">
        <f t="shared" si="527"/>
        <v>-1.010152544552211</v>
      </c>
      <c r="EI499" s="3">
        <f t="shared" si="528"/>
        <v>18.384776310850246</v>
      </c>
      <c r="EJ499" s="3">
        <f t="shared" si="529"/>
        <v>-0.10878565864408418</v>
      </c>
      <c r="EK499" s="3">
        <f t="shared" si="530"/>
        <v>-1.8856180831641265</v>
      </c>
      <c r="EL499" s="3">
        <f t="shared" si="531"/>
        <v>-18.384776310850246</v>
      </c>
      <c r="EM499" s="3">
        <f t="shared" si="532"/>
        <v>-1.0606601717798214</v>
      </c>
      <c r="EN499" s="3" t="str">
        <f t="shared" si="533"/>
        <v/>
      </c>
      <c r="EO499" s="3">
        <f t="shared" si="534"/>
        <v>-1.9798989873223329</v>
      </c>
      <c r="EP499" s="3">
        <f t="shared" si="535"/>
        <v>-1.8856180831641265</v>
      </c>
      <c r="EQ499" s="3">
        <f t="shared" si="536"/>
        <v>1.010152544552211</v>
      </c>
      <c r="ER499" s="3" t="str">
        <f t="shared" si="537"/>
        <v/>
      </c>
      <c r="ES499" s="3" t="str">
        <f t="shared" si="538"/>
        <v/>
      </c>
      <c r="ET499" s="3" t="str">
        <f t="shared" si="539"/>
        <v/>
      </c>
      <c r="EU499" s="3" t="str">
        <f t="shared" si="540"/>
        <v/>
      </c>
      <c r="EV499" s="3">
        <f t="shared" si="541"/>
        <v>1.010152544552211</v>
      </c>
      <c r="EW499" s="3">
        <f t="shared" si="542"/>
        <v>1.9798989873223329</v>
      </c>
      <c r="EX499" s="3">
        <f t="shared" si="543"/>
        <v>0.10878565864408418</v>
      </c>
      <c r="EY499" s="3">
        <f t="shared" si="544"/>
        <v>-1.010152544552211</v>
      </c>
      <c r="EZ499" s="3">
        <f t="shared" si="545"/>
        <v>-1.0606601717798214</v>
      </c>
      <c r="FA499" s="3" t="str">
        <f t="shared" si="546"/>
        <v/>
      </c>
      <c r="FB499" s="3">
        <f t="shared" si="547"/>
        <v>1.9798989873223329</v>
      </c>
      <c r="FC499" s="3">
        <f t="shared" si="548"/>
        <v>1.8856180831641265</v>
      </c>
      <c r="FD499" s="3">
        <f t="shared" si="549"/>
        <v>18.384776310850246</v>
      </c>
      <c r="FE499" s="3" t="str">
        <f t="shared" si="550"/>
        <v/>
      </c>
      <c r="FF499" s="3">
        <f t="shared" si="551"/>
        <v>1.0606601717798214</v>
      </c>
      <c r="FG499" s="3">
        <f t="shared" si="552"/>
        <v>0.10878565864408418</v>
      </c>
      <c r="FH499" s="3">
        <f t="shared" si="553"/>
        <v>1.8856180831641265</v>
      </c>
      <c r="FI499" s="4">
        <f t="shared" si="554"/>
        <v>0</v>
      </c>
      <c r="FJ499" s="4">
        <f t="shared" si="555"/>
        <v>2.8571428571428572</v>
      </c>
      <c r="FK499" s="4">
        <f t="shared" si="556"/>
        <v>2.2162162162162162</v>
      </c>
      <c r="FL499" s="4">
        <f t="shared" si="557"/>
        <v>0.59459459459459452</v>
      </c>
      <c r="FM499" s="4">
        <f>Tabela13[[#This Row],[V139]]-Tabela13[[#This Row],[V140]]</f>
        <v>1.6216216216216217</v>
      </c>
      <c r="FN499" s="4">
        <f>Tabela13[[#This Row],[V1]]-Tabela13[[#This Row],[V2]]/2</f>
        <v>-0.6785714285714286</v>
      </c>
      <c r="FO499" s="4">
        <f>Tabela13[[#This Row],[V1]]-Tabela13[[#This Row],[V3]]/2</f>
        <v>-0.8214285714285714</v>
      </c>
      <c r="FP499" s="4">
        <f>Tabela13[[#This Row],[V1]]-Tabela13[[#This Row],[V4]]/2</f>
        <v>0.32142857142857145</v>
      </c>
      <c r="FQ499" s="4">
        <f>Tabela13[[#This Row],[V2]]-Tabela13[[#This Row],[V1]]/2</f>
        <v>1.892857142857143</v>
      </c>
      <c r="FR499" s="4">
        <f>Tabela13[[#This Row],[V2]]-Tabela13[[#This Row],[V3]]/2</f>
        <v>0.89285714285714302</v>
      </c>
      <c r="FS499" s="4">
        <f>Tabela13[[#This Row],[V2]]-Tabela13[[#This Row],[V4]]/2</f>
        <v>2.035714285714286</v>
      </c>
      <c r="FT499" s="4">
        <f t="shared" si="558"/>
        <v>-0.5961991412974802</v>
      </c>
      <c r="FU499" s="4">
        <f t="shared" si="559"/>
        <v>-0.68767125603872958</v>
      </c>
      <c r="FV499" s="4">
        <f t="shared" si="560"/>
        <v>0.31099828060554097</v>
      </c>
      <c r="FW499" s="4">
        <f t="shared" si="561"/>
        <v>1.0847643974548002</v>
      </c>
      <c r="FX499" s="4">
        <f t="shared" si="562"/>
        <v>0.72885472645263105</v>
      </c>
      <c r="FY499" s="4">
        <f t="shared" si="563"/>
        <v>1.1141908549024027</v>
      </c>
      <c r="FZ499" s="4">
        <f t="shared" si="564"/>
        <v>-107.31584543354643</v>
      </c>
      <c r="GA499" s="4">
        <f t="shared" si="565"/>
        <v>-123.78082608697132</v>
      </c>
      <c r="GB499" s="4">
        <f t="shared" si="566"/>
        <v>55.979690508997372</v>
      </c>
      <c r="GC499" s="4">
        <f t="shared" si="567"/>
        <v>195.25759154186406</v>
      </c>
      <c r="GD499" s="4">
        <f t="shared" si="568"/>
        <v>131.19385076147358</v>
      </c>
      <c r="GE499" s="4">
        <f t="shared" si="569"/>
        <v>200.55435388243248</v>
      </c>
      <c r="GF499" s="4">
        <f>Tabela13[[#This Row],[V1]]-Tabela13[[#This Row],[V2]]/Tabela13[[#This Row],[V2]]</f>
        <v>-0.64285714285714279</v>
      </c>
      <c r="GG499" s="4">
        <f>Tabela13[[#This Row],[V1]]-Tabela13[[#This Row],[V3]]/Tabela13[[#This Row],[V3]]</f>
        <v>-0.64285714285714279</v>
      </c>
      <c r="GH499" s="4">
        <f>Tabela13[[#This Row],[V1]]-Tabela13[[#This Row],[V4]]/Tabela13[[#This Row],[V4]]</f>
        <v>-0.64285714285714279</v>
      </c>
      <c r="GI499" s="4">
        <f>Tabela13[[#This Row],[V2]]-Tabela13[[#This Row],[V1]]/Tabela13[[#This Row],[V1]]</f>
        <v>1.0714285714285716</v>
      </c>
      <c r="GJ499" s="4">
        <f>Tabela13[[#This Row],[V2]]-Tabela13[[#This Row],[V3]]/Tabela13[[#This Row],[V3]]</f>
        <v>1.0714285714285716</v>
      </c>
      <c r="GK499" s="4">
        <f>Tabela13[[#This Row],[V2]]-Tabela13[[#This Row],[V4]]/Tabela13[[#This Row],[V4]]</f>
        <v>1.0714285714285716</v>
      </c>
      <c r="GL499" s="4">
        <f t="shared" si="570"/>
        <v>1.166423687039609</v>
      </c>
      <c r="GM499" s="4">
        <f t="shared" si="571"/>
        <v>1.2142857142857144</v>
      </c>
      <c r="GN499" s="4">
        <f t="shared" si="572"/>
        <v>0.96058421285614848</v>
      </c>
      <c r="GO499" s="3">
        <f t="shared" si="573"/>
        <v>0</v>
      </c>
      <c r="GP499" s="3">
        <v>100</v>
      </c>
      <c r="GQ499" s="3">
        <f t="shared" si="574"/>
        <v>-1</v>
      </c>
      <c r="GR499" s="3">
        <f t="shared" si="575"/>
        <v>-100</v>
      </c>
      <c r="GS499" s="34">
        <f>COUNTIF($D$2:D498,Tabela13[[#This Row],[HomeTeam]])</f>
        <v>24</v>
      </c>
      <c r="GT499" s="34">
        <f>COUNTIF($E$2:E498,Tabela13[[#This Row],[AwayTeam]])</f>
        <v>24</v>
      </c>
      <c r="GU499" s="3">
        <f>IFERROR(AVERAGEIFS($AD$2:AD498,$D$2:D498,Tabela13[[#This Row],[HomeTeam]],$GS$2:GS498,"&gt;="&amp;Tabela13[[#This Row],[Contagem_H]]-5),"")</f>
        <v>0.64768115942028981</v>
      </c>
      <c r="GV499" s="3">
        <f>IFERROR(AVERAGEIFS($G$2:G498,$E$2:E498,Tabela13[[#This Row],[AwayTeam]],$GT$2:GT498,"&gt;="&amp;Tabela13[[#This Row],[Contagem_A]]-5),"")</f>
        <v>1.4</v>
      </c>
      <c r="GW499" s="3">
        <f>IFERROR(AVERAGEIFS($GQ$2:GQ498,$D$2:D498,Tabela13[[#This Row],[HomeTeam]],$GS$2:GS498,"&gt;="&amp;Tabela13[[#This Row],[Contagem_H]]-5),"")</f>
        <v>-7.0000000000000021E-2</v>
      </c>
    </row>
    <row r="500" spans="1:205" x14ac:dyDescent="0.25">
      <c r="A500" t="s">
        <v>127</v>
      </c>
      <c r="B500" t="s">
        <v>301</v>
      </c>
      <c r="C500" t="s">
        <v>134</v>
      </c>
      <c r="D500" t="s">
        <v>29</v>
      </c>
      <c r="E500" t="s">
        <v>25</v>
      </c>
      <c r="F500" s="3">
        <v>2</v>
      </c>
      <c r="G500" s="3">
        <v>3</v>
      </c>
      <c r="H500" s="3" t="str">
        <f t="shared" si="576"/>
        <v>A</v>
      </c>
      <c r="I500" s="3">
        <v>8.5</v>
      </c>
      <c r="J500" s="3">
        <v>5.25</v>
      </c>
      <c r="K500" s="3">
        <v>1.33</v>
      </c>
      <c r="L500" s="3">
        <v>1.4</v>
      </c>
      <c r="M500" s="3">
        <v>3</v>
      </c>
      <c r="N500" s="3">
        <f t="shared" si="505"/>
        <v>5</v>
      </c>
      <c r="O500" s="3">
        <f t="shared" si="506"/>
        <v>0</v>
      </c>
      <c r="P500" s="3">
        <f t="shared" si="507"/>
        <v>3</v>
      </c>
      <c r="Q500" s="3">
        <f t="shared" si="508"/>
        <v>6.0002948547840163E-2</v>
      </c>
      <c r="R500" s="3">
        <f t="shared" si="509"/>
        <v>4.7619047619047561E-2</v>
      </c>
      <c r="S500" s="3">
        <f t="shared" si="510"/>
        <v>9.0100250626566414</v>
      </c>
      <c r="T500" s="3">
        <f t="shared" si="511"/>
        <v>5.5650154798761609</v>
      </c>
      <c r="U500" s="3">
        <f t="shared" si="512"/>
        <v>1.4098039215686275</v>
      </c>
      <c r="V500" s="3">
        <f t="shared" si="513"/>
        <v>1.4840041279669762</v>
      </c>
      <c r="W500" s="3">
        <f t="shared" si="514"/>
        <v>3.1800088456435205</v>
      </c>
      <c r="X500" s="4">
        <f t="shared" si="515"/>
        <v>0.11764705882352941</v>
      </c>
      <c r="Y500" s="4">
        <f t="shared" si="516"/>
        <v>0.19047619047619047</v>
      </c>
      <c r="Z500" s="4">
        <f t="shared" si="517"/>
        <v>0.75187969924812026</v>
      </c>
      <c r="AA500" s="4">
        <f t="shared" si="518"/>
        <v>0.7142857142857143</v>
      </c>
      <c r="AB500" s="4">
        <f t="shared" si="519"/>
        <v>0.33333333333333331</v>
      </c>
      <c r="AC500" s="4">
        <f t="shared" si="520"/>
        <v>1.0588235294117647</v>
      </c>
      <c r="AD500" s="4">
        <f t="shared" si="521"/>
        <v>1.8759398496240602</v>
      </c>
      <c r="AE500" s="4">
        <f t="shared" si="522"/>
        <v>1.5588235294117647</v>
      </c>
      <c r="AF500" s="4">
        <f t="shared" si="523"/>
        <v>1.3759398496240602</v>
      </c>
      <c r="AG500" s="4">
        <f>IFERROR(AVERAGE(Tabela13[[#This Row],[V1]],Tabela13[[#This Row],[V2]]),"")</f>
        <v>1.4673816895179126</v>
      </c>
      <c r="AH500" s="4">
        <f>IFERROR(AVERAGE(Tabela13[[#This Row],[V1]],Tabela13[[#This Row],[V3]]),"")</f>
        <v>1.3088235294117647</v>
      </c>
      <c r="AI500" s="4">
        <f>IFERROR(AVERAGE(Tabela13[[#This Row],[V1]],Tabela13[[#This Row],[V4]]),"")</f>
        <v>1.2173816895179126</v>
      </c>
      <c r="AJ500" s="4">
        <f>IFERROR(AVERAGE(Tabela13[[#This Row],[V2]],Tabela13[[#This Row],[V1]]),"")</f>
        <v>1.4673816895179126</v>
      </c>
      <c r="AK500" s="4">
        <f>IFERROR(AVERAGE(Tabela13[[#This Row],[V2]],Tabela13[[#This Row],[V3]]),"")</f>
        <v>1.7173816895179126</v>
      </c>
      <c r="AL500" s="4">
        <f>IFERROR(AVERAGE(Tabela13[[#This Row],[V2]],Tabela13[[#This Row],[V4]]),"")</f>
        <v>1.6259398496240602</v>
      </c>
      <c r="AM500" s="4">
        <f>IFERROR(AVERAGE(Tabela13[[#This Row],[V3]],Tabela13[[#This Row],[V1]]),"")</f>
        <v>1.3088235294117647</v>
      </c>
      <c r="AN500" s="4">
        <f>IFERROR(AVERAGE(Tabela13[[#This Row],[V3]],Tabela13[[#This Row],[V2]]),"")</f>
        <v>1.7173816895179126</v>
      </c>
      <c r="AO500" s="4">
        <f>IFERROR(AVERAGE(Tabela13[[#This Row],[V3]],Tabela13[[#This Row],[V4]]),"")</f>
        <v>1.4673816895179126</v>
      </c>
      <c r="AP500" s="4">
        <f>IFERROR(AVERAGE(Tabela13[[#This Row],[V4]],Tabela13[[#This Row],[V1]]),"")</f>
        <v>1.2173816895179126</v>
      </c>
      <c r="AQ500" s="4">
        <f>IFERROR(AVERAGE(Tabela13[[#This Row],[V4]],Tabela13[[#This Row],[V2]]),"")</f>
        <v>1.6259398496240602</v>
      </c>
      <c r="AR500" s="4">
        <f>IFERROR(AVERAGE(Tabela13[[#This Row],[V4]],Tabela13[[#This Row],[V3]]),"")</f>
        <v>1.4673816895179126</v>
      </c>
      <c r="AS500" s="4">
        <f>_xlfn.STDEV.S(Tabela13[[#This Row],[V1]:[V2]])</f>
        <v>0.57778849104031205</v>
      </c>
      <c r="AT500" s="4">
        <f>_xlfn.STDEV.S(Tabela13[[#This Row],[V1]],Tabela13[[#This Row],[V3]])</f>
        <v>0.3535533905932744</v>
      </c>
      <c r="AU500" s="4">
        <f>_xlfn.STDEV.S(Tabela13[[#This Row],[V1]],Tabela13[[#This Row],[V4]])</f>
        <v>0.22423510044703765</v>
      </c>
      <c r="AV500" s="4">
        <f>_xlfn.STDEV.S(Tabela13[[#This Row],[V2]],Tabela13[[#This Row],[V1]])</f>
        <v>0.57778849104031205</v>
      </c>
      <c r="AW500" s="4">
        <f>_xlfn.STDEV.S(Tabela13[[#This Row],[V2]],Tabela13[[#This Row],[V3]])</f>
        <v>0.22423510044703879</v>
      </c>
      <c r="AX500" s="4">
        <f>_xlfn.STDEV.S(Tabela13[[#This Row],[V42]],Tabela13[[#This Row],[V44]])</f>
        <v>0.93134188163358633</v>
      </c>
      <c r="AY500" s="4">
        <f>_xlfn.STDEV.S(Tabela13[[#This Row],[V3]],Tabela13[[#This Row],[V1]])</f>
        <v>0.3535533905932744</v>
      </c>
      <c r="AZ500" s="4">
        <f>_xlfn.STDEV.S(Tabela13[[#This Row],[V3]],Tabela13[[#This Row],[V2]])</f>
        <v>0.22423510044703879</v>
      </c>
      <c r="BA500" s="4">
        <f>_xlfn.STDEV.S(Tabela13[[#This Row],[V3]],Tabela13[[#This Row],[V4]])</f>
        <v>0.12931829014623497</v>
      </c>
      <c r="BB500" s="4">
        <f>_xlfn.STDEV.S(Tabela13[[#This Row],[V4]],Tabela13[[#This Row],[V1]])</f>
        <v>0.22423510044703765</v>
      </c>
      <c r="BC500" s="4">
        <f>_xlfn.STDEV.S(Tabela13[[#This Row],[V4]],Tabela13[[#This Row],[V2]])</f>
        <v>0.35355339059327379</v>
      </c>
      <c r="BD500" s="4">
        <f>_xlfn.STDEV.S(Tabela13[[#This Row],[V4]],Tabela13[[#This Row],[V3]])</f>
        <v>0.12931829014623497</v>
      </c>
      <c r="BE500" s="4">
        <f>Tabela13[[#This Row],[V17]]/Tabela13[[#This Row],[V5]]</f>
        <v>0.39375473686749918</v>
      </c>
      <c r="BF500" s="4">
        <f>Tabela13[[#This Row],[V18]]/Tabela13[[#This Row],[V6]]</f>
        <v>0.27013068045328831</v>
      </c>
      <c r="BG500" s="4">
        <f>Tabela13[[#This Row],[V19]]/Tabela13[[#This Row],[V7]]</f>
        <v>0.18419457297393355</v>
      </c>
      <c r="BH500" s="4">
        <f>Tabela13[[#This Row],[V20]]/Tabela13[[#This Row],[V8]]</f>
        <v>0.39375473686749918</v>
      </c>
      <c r="BI500" s="4">
        <f>Tabela13[[#This Row],[V21]]/Tabela13[[#This Row],[V9]]</f>
        <v>0.130568004664114</v>
      </c>
      <c r="BJ500" s="4">
        <f>Tabela13[[#This Row],[V22]]/Tabela13[[#This Row],[V10]]</f>
        <v>0.57280217460007854</v>
      </c>
      <c r="BK500" s="4">
        <f>Tabela13[[#This Row],[V23]]/Tabela13[[#This Row],[V11]]</f>
        <v>0.27013068045328831</v>
      </c>
      <c r="BL500" s="4">
        <f>Tabela13[[#This Row],[V24]]/Tabela13[[#This Row],[V12]]</f>
        <v>0.130568004664114</v>
      </c>
      <c r="BM500" s="4">
        <f>Tabela13[[#This Row],[V25]]/Tabela13[[#This Row],[V13]]</f>
        <v>8.8128597399031644E-2</v>
      </c>
      <c r="BN500" s="4">
        <f>Tabela13[[#This Row],[V26]]/Tabela13[[#This Row],[V14]]</f>
        <v>0.18419457297393355</v>
      </c>
      <c r="BO500" s="4">
        <f>Tabela13[[#This Row],[V27]]/Tabela13[[#This Row],[V15]]</f>
        <v>0.21744555352094988</v>
      </c>
      <c r="BP500" s="4">
        <f>Tabela13[[#This Row],[V28]]/Tabela13[[#This Row],[V16]]</f>
        <v>8.8128597399031644E-2</v>
      </c>
      <c r="BQ500" s="4">
        <f>Tabela13[[#This Row],[V1]]-Tabela13[[#This Row],[V2]]</f>
        <v>-0.81711632021229552</v>
      </c>
      <c r="BR500" s="4">
        <f>Tabela13[[#This Row],[V1]]-Tabela13[[#This Row],[V3]]</f>
        <v>-0.5</v>
      </c>
      <c r="BS500" s="4">
        <f>Tabela13[[#This Row],[V1]]-Tabela13[[#This Row],[V4]]</f>
        <v>-0.31711632021229552</v>
      </c>
      <c r="BT500" s="4">
        <f>Tabela13[[#This Row],[V2]]-Tabela13[[#This Row],[V1]]</f>
        <v>0.81711632021229552</v>
      </c>
      <c r="BU500" s="4">
        <f>Tabela13[[#This Row],[V2]]-Tabela13[[#This Row],[V3]]</f>
        <v>0.31711632021229552</v>
      </c>
      <c r="BV500" s="4">
        <f>Tabela13[[#This Row],[V2]]-Tabela13[[#This Row],[V4]]</f>
        <v>0.5</v>
      </c>
      <c r="BW500" s="4">
        <f>AVERAGE(Tabela13[[#This Row],[V41]],Tabela13[[#This Row],[V42]])</f>
        <v>-0.65855816010614776</v>
      </c>
      <c r="BX500" s="4">
        <f>AVERAGE(Tabela13[[#This Row],[V41]],Tabela13[[#This Row],[V43]])</f>
        <v>-0.56711632021229552</v>
      </c>
      <c r="BY500" s="4">
        <f>AVERAGE(Tabela13[[#This Row],[V41]],Tabela13[[#This Row],[V44]])</f>
        <v>0</v>
      </c>
      <c r="BZ500" s="4">
        <f>AVERAGE(Tabela13[[#This Row],[V41]],Tabela13[[#This Row],[V45]])</f>
        <v>-0.25</v>
      </c>
      <c r="CA500" s="4">
        <f>AVERAGE(Tabela13[[#This Row],[V41]],Tabela13[[#This Row],[V46]])</f>
        <v>-0.15855816010614776</v>
      </c>
      <c r="CB500" s="4">
        <f>AVERAGE(Tabela13[[#This Row],[V42]],Tabela13[[#This Row],[V41]])</f>
        <v>-0.65855816010614776</v>
      </c>
      <c r="CC500" s="4">
        <f>AVERAGE(Tabela13[[#This Row],[V42]],Tabela13[[#This Row],[V43]])</f>
        <v>-0.40855816010614776</v>
      </c>
      <c r="CD500" s="4">
        <f>AVERAGE(Tabela13[[#This Row],[V42]],Tabela13[[#This Row],[V44]])</f>
        <v>0.15855816010614776</v>
      </c>
      <c r="CE500" s="4">
        <f>AVERAGE(Tabela13[[#This Row],[V42]],Tabela13[[#This Row],[V45]])</f>
        <v>-9.1441839893852239E-2</v>
      </c>
      <c r="CF500" s="4">
        <f>AVERAGE(Tabela13[[#This Row],[V42]],Tabela13[[#This Row],[V46]])</f>
        <v>0</v>
      </c>
      <c r="CG500" s="4">
        <f>AVERAGE(Tabela13[[#This Row],[V43]],Tabela13[[#This Row],[V41]])</f>
        <v>-0.56711632021229552</v>
      </c>
      <c r="CH500" s="4">
        <f>AVERAGE(Tabela13[[#This Row],[V43]],Tabela13[[#This Row],[V42]])</f>
        <v>-0.40855816010614776</v>
      </c>
      <c r="CI500" s="4">
        <f>AVERAGE(Tabela13[[#This Row],[V43]],Tabela13[[#This Row],[V44]])</f>
        <v>0.25</v>
      </c>
      <c r="CJ500" s="4">
        <f>AVERAGE(Tabela13[[#This Row],[V43]],Tabela13[[#This Row],[V45]])</f>
        <v>0</v>
      </c>
      <c r="CK500" s="4">
        <f>AVERAGE(Tabela13[[#This Row],[V43]],Tabela13[[#This Row],[V46]])</f>
        <v>9.1441839893852239E-2</v>
      </c>
      <c r="CL500" s="4">
        <f>AVERAGE(Tabela13[[#This Row],[V44]],Tabela13[[#This Row],[V41]])</f>
        <v>0</v>
      </c>
      <c r="CM500" s="4">
        <f>AVERAGE(Tabela13[[#This Row],[V44]],Tabela13[[#This Row],[V42]])</f>
        <v>0.15855816010614776</v>
      </c>
      <c r="CN500" s="4">
        <f>AVERAGE(Tabela13[[#This Row],[V44]],Tabela13[[#This Row],[V43]])</f>
        <v>0.25</v>
      </c>
      <c r="CO500" s="4">
        <f>AVERAGE(Tabela13[[#This Row],[V44]],Tabela13[[#This Row],[V45]])</f>
        <v>0.56711632021229552</v>
      </c>
      <c r="CP500" s="4">
        <f>AVERAGE(Tabela13[[#This Row],[V44]],Tabela13[[#This Row],[V46]])</f>
        <v>0.65855816010614776</v>
      </c>
      <c r="CQ500" s="4">
        <f>AVERAGE(Tabela13[[#This Row],[V45]],Tabela13[[#This Row],[V41]])</f>
        <v>-0.25</v>
      </c>
      <c r="CR500" s="4">
        <f>AVERAGE(Tabela13[[#This Row],[V45]],Tabela13[[#This Row],[V42]])</f>
        <v>-9.1441839893852239E-2</v>
      </c>
      <c r="CS500" s="4">
        <f>AVERAGE(Tabela13[[#This Row],[V45]],Tabela13[[#This Row],[V43]])</f>
        <v>0</v>
      </c>
      <c r="CT500" s="4">
        <f>AVERAGE(Tabela13[[#This Row],[V45]],Tabela13[[#This Row],[V44]])</f>
        <v>0.56711632021229552</v>
      </c>
      <c r="CU500" s="4">
        <f>AVERAGE(Tabela13[[#This Row],[V45]],Tabela13[[#This Row],[V46]])</f>
        <v>0.40855816010614776</v>
      </c>
      <c r="CV500" s="4">
        <f>AVERAGE(Tabela13[[#This Row],[V46]],Tabela13[[#This Row],[V41]])</f>
        <v>-0.15855816010614776</v>
      </c>
      <c r="CW500" s="4">
        <f>AVERAGE(Tabela13[[#This Row],[V46]],Tabela13[[#This Row],[V42]])</f>
        <v>0</v>
      </c>
      <c r="CX500" s="4">
        <f>AVERAGE(Tabela13[[#This Row],[V46]],Tabela13[[#This Row],[V43]])</f>
        <v>9.1441839893852239E-2</v>
      </c>
      <c r="CY500" s="4">
        <f>AVERAGE(Tabela13[[#This Row],[V46]],Tabela13[[#This Row],[V44]])</f>
        <v>0.65855816010614776</v>
      </c>
      <c r="CZ500" s="4">
        <f>AVERAGE(Tabela13[[#This Row],[V46]],Tabela13[[#This Row],[V45]])</f>
        <v>0.40855816010614776</v>
      </c>
      <c r="DA500" s="3">
        <f>_xlfn.STDEV.S(Tabela13[[#This Row],[V41]],Tabela13[[#This Row],[V42]])</f>
        <v>0.22423510044703865</v>
      </c>
      <c r="DB500" s="3">
        <f>_xlfn.STDEV.S(Tabela13[[#This Row],[V41]],Tabela13[[#This Row],[V43]])</f>
        <v>0.35355339059327379</v>
      </c>
      <c r="DC500" s="3">
        <f>_xlfn.STDEV.S(Tabela13[[#This Row],[V41]],Tabela13[[#This Row],[V44]])</f>
        <v>1.155576982080625</v>
      </c>
      <c r="DD500" s="3">
        <f>_xlfn.STDEV.S(Tabela13[[#This Row],[V41]],Tabela13[[#This Row],[V45]])</f>
        <v>0.80202359148735136</v>
      </c>
      <c r="DE500" s="3">
        <f>_xlfn.STDEV.S(Tabela13[[#This Row],[V41]],Tabela13[[#This Row],[V46]])</f>
        <v>0.93134188163358633</v>
      </c>
      <c r="DF500" s="3">
        <f>_xlfn.STDEV.S(Tabela13[[#This Row],[V42]],Tabela13[[#This Row],[V41]])</f>
        <v>0.22423510044703865</v>
      </c>
      <c r="DG500" s="3">
        <f>_xlfn.STDEV.S(Tabela13[[#This Row],[V42]],Tabela13[[#This Row],[V43]])</f>
        <v>0.12931829014623494</v>
      </c>
      <c r="DH500" s="3">
        <f>_xlfn.STDEV.S(Tabela13[[#This Row],[V42]],Tabela13[[#This Row],[V44]])</f>
        <v>0.93134188163358633</v>
      </c>
      <c r="DI500" s="3">
        <f>_xlfn.STDEV.S(Tabela13[[#This Row],[V42]],Tabela13[[#This Row],[V45]])</f>
        <v>0.57778849104031249</v>
      </c>
      <c r="DJ500" s="3">
        <f>_xlfn.STDEV.S(Tabela13[[#This Row],[V42]],Tabela13[[#This Row],[V46]])</f>
        <v>0.70710678118654757</v>
      </c>
      <c r="DK500" s="3">
        <f>_xlfn.STDEV.S(Tabela13[[#This Row],[V43]],Tabela13[[#This Row],[V41]])</f>
        <v>0.35355339059327379</v>
      </c>
      <c r="DL500" s="3">
        <f>_xlfn.STDEV.S(Tabela13[[#This Row],[V43]],Tabela13[[#This Row],[V42]])</f>
        <v>0.12931829014623494</v>
      </c>
      <c r="DM500" s="3">
        <f>_xlfn.STDEV.S(Tabela13[[#This Row],[V43]],Tabela13[[#This Row],[V44]])</f>
        <v>0.80202359148735136</v>
      </c>
      <c r="DN500" s="3">
        <f>_xlfn.STDEV.S(Tabela13[[#This Row],[V43]],Tabela13[[#This Row],[V45]])</f>
        <v>0.44847020089407758</v>
      </c>
      <c r="DO500" s="3">
        <f>_xlfn.STDEV.S(Tabela13[[#This Row],[V43]],Tabela13[[#This Row],[V46]])</f>
        <v>0.57778849104031249</v>
      </c>
      <c r="DP500" s="3">
        <f>_xlfn.STDEV.S(Tabela13[[#This Row],[V44]],Tabela13[[#This Row],[V41]])</f>
        <v>1.155576982080625</v>
      </c>
      <c r="DQ500" s="3">
        <f>_xlfn.STDEV.S(Tabela13[[#This Row],[V44]],Tabela13[[#This Row],[V42]])</f>
        <v>0.93134188163358633</v>
      </c>
      <c r="DR500" s="3">
        <f>_xlfn.STDEV.S(Tabela13[[#This Row],[V44]],Tabela13[[#This Row],[V43]])</f>
        <v>0.80202359148735136</v>
      </c>
      <c r="DS500" s="3">
        <f>_xlfn.STDEV.S(Tabela13[[#This Row],[V44]],Tabela13[[#This Row],[V45]])</f>
        <v>0.35355339059327379</v>
      </c>
      <c r="DT500" s="3">
        <f>_xlfn.STDEV.S(Tabela13[[#This Row],[V44]],Tabela13[[#This Row],[V46]])</f>
        <v>0.22423510044703865</v>
      </c>
      <c r="DU500" s="3">
        <f>_xlfn.STDEV.S(Tabela13[[#This Row],[V45]],Tabela13[[#This Row],[V41]])</f>
        <v>0.80202359148735136</v>
      </c>
      <c r="DV500" s="3">
        <f>_xlfn.STDEV.S(Tabela13[[#This Row],[V45]],Tabela13[[#This Row],[V42]])</f>
        <v>0.57778849104031249</v>
      </c>
      <c r="DW500" s="3">
        <f>_xlfn.STDEV.S(Tabela13[[#This Row],[V45]],Tabela13[[#This Row],[V43]])</f>
        <v>0.44847020089407758</v>
      </c>
      <c r="DX500" s="3">
        <f>_xlfn.STDEV.S(Tabela13[[#This Row],[V45]],Tabela13[[#This Row],[V44]])</f>
        <v>0.35355339059327379</v>
      </c>
      <c r="DY500" s="3">
        <f>_xlfn.STDEV.S(Tabela13[[#This Row],[V45]],Tabela13[[#This Row],[V46]])</f>
        <v>0.12931829014623494</v>
      </c>
      <c r="DZ500" s="3">
        <f>_xlfn.STDEV.S(Tabela13[[#This Row],[V46]],Tabela13[[#This Row],[V41]])</f>
        <v>0.93134188163358633</v>
      </c>
      <c r="EA500" s="3">
        <f>_xlfn.STDEV.S(Tabela13[[#This Row],[V46]],Tabela13[[#This Row],[V42]])</f>
        <v>0.70710678118654757</v>
      </c>
      <c r="EB500" s="3">
        <f>_xlfn.STDEV.S(Tabela13[[#This Row],[V46]],Tabela13[[#This Row],[V43]])</f>
        <v>0.57778849104031249</v>
      </c>
      <c r="EC500" s="3">
        <f>_xlfn.STDEV.S(Tabela13[[#This Row],[V46]],Tabela13[[#This Row],[V44]])</f>
        <v>0.22423510044703865</v>
      </c>
      <c r="ED500" s="3">
        <f>_xlfn.STDEV.S(Tabela13[[#This Row],[V46]],Tabela13[[#This Row],[V45]])</f>
        <v>0.12931829014623494</v>
      </c>
      <c r="EE500" s="3">
        <f t="shared" si="524"/>
        <v>-0.340493997388015</v>
      </c>
      <c r="EF500" s="3">
        <f t="shared" si="525"/>
        <v>-0.6234230580084944</v>
      </c>
      <c r="EG500" s="3" t="str">
        <f t="shared" si="526"/>
        <v/>
      </c>
      <c r="EH500" s="3">
        <f t="shared" si="527"/>
        <v>-3.2080943659494054</v>
      </c>
      <c r="EI500" s="3">
        <f t="shared" si="528"/>
        <v>-5.8738186732874151</v>
      </c>
      <c r="EJ500" s="3">
        <f t="shared" si="529"/>
        <v>-0.340493997388015</v>
      </c>
      <c r="EK500" s="3">
        <f t="shared" si="530"/>
        <v>-0.31652357674764514</v>
      </c>
      <c r="EL500" s="3">
        <f t="shared" si="531"/>
        <v>5.8738186732874151</v>
      </c>
      <c r="EM500" s="3">
        <f t="shared" si="532"/>
        <v>-6.3186446347866845</v>
      </c>
      <c r="EN500" s="3" t="str">
        <f t="shared" si="533"/>
        <v/>
      </c>
      <c r="EO500" s="3">
        <f t="shared" si="534"/>
        <v>-0.6234230580084944</v>
      </c>
      <c r="EP500" s="3">
        <f t="shared" si="535"/>
        <v>-0.31652357674764514</v>
      </c>
      <c r="EQ500" s="3">
        <f t="shared" si="536"/>
        <v>3.2080943659494054</v>
      </c>
      <c r="ER500" s="3" t="str">
        <f t="shared" si="537"/>
        <v/>
      </c>
      <c r="ES500" s="3" t="str">
        <f t="shared" si="538"/>
        <v/>
      </c>
      <c r="ET500" s="3" t="str">
        <f t="shared" si="539"/>
        <v/>
      </c>
      <c r="EU500" s="3" t="str">
        <f t="shared" si="540"/>
        <v/>
      </c>
      <c r="EV500" s="3">
        <f t="shared" si="541"/>
        <v>3.2080943659494054</v>
      </c>
      <c r="EW500" s="3">
        <f t="shared" si="542"/>
        <v>0.6234230580084944</v>
      </c>
      <c r="EX500" s="3">
        <f t="shared" si="543"/>
        <v>0.340493997388015</v>
      </c>
      <c r="EY500" s="3">
        <f t="shared" si="544"/>
        <v>-3.2080943659494054</v>
      </c>
      <c r="EZ500" s="3">
        <f t="shared" si="545"/>
        <v>-6.3186446347866845</v>
      </c>
      <c r="FA500" s="3" t="str">
        <f t="shared" si="546"/>
        <v/>
      </c>
      <c r="FB500" s="3">
        <f t="shared" si="547"/>
        <v>0.6234230580084944</v>
      </c>
      <c r="FC500" s="3">
        <f t="shared" si="548"/>
        <v>0.31652357674764514</v>
      </c>
      <c r="FD500" s="3">
        <f t="shared" si="549"/>
        <v>-5.8738186732874151</v>
      </c>
      <c r="FE500" s="3" t="str">
        <f t="shared" si="550"/>
        <v/>
      </c>
      <c r="FF500" s="3">
        <f t="shared" si="551"/>
        <v>6.3186446347866845</v>
      </c>
      <c r="FG500" s="3">
        <f t="shared" si="552"/>
        <v>0.340493997388015</v>
      </c>
      <c r="FH500" s="3">
        <f t="shared" si="553"/>
        <v>0.31652357674764514</v>
      </c>
      <c r="FI500" s="4">
        <f t="shared" si="554"/>
        <v>1.5037593984962405</v>
      </c>
      <c r="FJ500" s="4">
        <f t="shared" si="555"/>
        <v>0.3529411764705882</v>
      </c>
      <c r="FK500" s="4">
        <f t="shared" si="556"/>
        <v>0.51265646731571635</v>
      </c>
      <c r="FL500" s="4">
        <f t="shared" si="557"/>
        <v>2.3076495132127954</v>
      </c>
      <c r="FM500" s="4">
        <f>Tabela13[[#This Row],[V139]]-Tabela13[[#This Row],[V140]]</f>
        <v>-1.7949930458970791</v>
      </c>
      <c r="FN500" s="4">
        <f>Tabela13[[#This Row],[V1]]-Tabela13[[#This Row],[V2]]/2</f>
        <v>0.1208536045997346</v>
      </c>
      <c r="FO500" s="4">
        <f>Tabela13[[#This Row],[V1]]-Tabela13[[#This Row],[V3]]/2</f>
        <v>0.27941176470588236</v>
      </c>
      <c r="FP500" s="4">
        <f>Tabela13[[#This Row],[V1]]-Tabela13[[#This Row],[V4]]/2</f>
        <v>0.3708536045997346</v>
      </c>
      <c r="FQ500" s="4">
        <f>Tabela13[[#This Row],[V2]]-Tabela13[[#This Row],[V1]]/2</f>
        <v>1.346528084918178</v>
      </c>
      <c r="FR500" s="4">
        <f>Tabela13[[#This Row],[V2]]-Tabela13[[#This Row],[V3]]/2</f>
        <v>1.096528084918178</v>
      </c>
      <c r="FS500" s="4">
        <f>Tabela13[[#This Row],[V2]]-Tabela13[[#This Row],[V4]]/2</f>
        <v>1.1879699248120301</v>
      </c>
      <c r="FT500" s="4">
        <f t="shared" si="558"/>
        <v>0.12027032804055815</v>
      </c>
      <c r="FU500" s="4">
        <f t="shared" si="559"/>
        <v>0.27246314940379168</v>
      </c>
      <c r="FV500" s="4">
        <f t="shared" si="560"/>
        <v>0.35513052812317802</v>
      </c>
      <c r="FW500" s="4">
        <f t="shared" si="561"/>
        <v>0.93201539812446188</v>
      </c>
      <c r="FX500" s="4">
        <f t="shared" si="562"/>
        <v>0.83140754612140955</v>
      </c>
      <c r="FY500" s="4">
        <f t="shared" si="563"/>
        <v>0.87109838884706303</v>
      </c>
      <c r="FZ500" s="4">
        <f t="shared" si="564"/>
        <v>21.648659047300466</v>
      </c>
      <c r="GA500" s="4">
        <f t="shared" si="565"/>
        <v>49.043366892682506</v>
      </c>
      <c r="GB500" s="4">
        <f t="shared" si="566"/>
        <v>63.923495062172044</v>
      </c>
      <c r="GC500" s="4">
        <f t="shared" si="567"/>
        <v>167.76277166240314</v>
      </c>
      <c r="GD500" s="4">
        <f t="shared" si="568"/>
        <v>149.6533583018537</v>
      </c>
      <c r="GE500" s="4">
        <f t="shared" si="569"/>
        <v>156.79770999247134</v>
      </c>
      <c r="GF500" s="4">
        <f>Tabela13[[#This Row],[V1]]-Tabela13[[#This Row],[V2]]/Tabela13[[#This Row],[V2]]</f>
        <v>5.8823529411764719E-2</v>
      </c>
      <c r="GG500" s="4">
        <f>Tabela13[[#This Row],[V1]]-Tabela13[[#This Row],[V3]]/Tabela13[[#This Row],[V3]]</f>
        <v>5.8823529411764719E-2</v>
      </c>
      <c r="GH500" s="4">
        <f>Tabela13[[#This Row],[V1]]-Tabela13[[#This Row],[V4]]/Tabela13[[#This Row],[V4]]</f>
        <v>5.8823529411764719E-2</v>
      </c>
      <c r="GI500" s="4">
        <f>Tabela13[[#This Row],[V2]]-Tabela13[[#This Row],[V1]]/Tabela13[[#This Row],[V1]]</f>
        <v>0.87593984962406024</v>
      </c>
      <c r="GJ500" s="4">
        <f>Tabela13[[#This Row],[V2]]-Tabela13[[#This Row],[V3]]/Tabela13[[#This Row],[V3]]</f>
        <v>0.87593984962406024</v>
      </c>
      <c r="GK500" s="4">
        <f>Tabela13[[#This Row],[V2]]-Tabela13[[#This Row],[V4]]/Tabela13[[#This Row],[V4]]</f>
        <v>0.87593984962406024</v>
      </c>
      <c r="GL500" s="4">
        <f t="shared" si="570"/>
        <v>0.34183951426801973</v>
      </c>
      <c r="GM500" s="4">
        <f t="shared" si="571"/>
        <v>1.4673816895179126</v>
      </c>
      <c r="GN500" s="4">
        <f t="shared" si="572"/>
        <v>0.23295882503503657</v>
      </c>
      <c r="GO500" s="3">
        <f t="shared" si="573"/>
        <v>0</v>
      </c>
      <c r="GP500" s="3">
        <v>100</v>
      </c>
      <c r="GQ500" s="3">
        <f t="shared" si="574"/>
        <v>-1</v>
      </c>
      <c r="GR500" s="3">
        <f t="shared" si="575"/>
        <v>-100</v>
      </c>
      <c r="GS500" s="34">
        <f>COUNTIF($D$2:D499,Tabela13[[#This Row],[HomeTeam]])</f>
        <v>5</v>
      </c>
      <c r="GT500" s="34">
        <f>COUNTIF($E$2:E499,Tabela13[[#This Row],[AwayTeam]])</f>
        <v>24</v>
      </c>
      <c r="GU500" s="3">
        <f>IFERROR(AVERAGEIFS($AD$2:AD499,$D$2:D499,Tabela13[[#This Row],[HomeTeam]],$GS$2:GS499,"&gt;="&amp;Tabela13[[#This Row],[Contagem_H]]-5),"")</f>
        <v>0.99240315556855463</v>
      </c>
      <c r="GV500" s="3">
        <f>IFERROR(AVERAGEIFS($G$2:G499,$E$2:E499,Tabela13[[#This Row],[AwayTeam]],$GT$2:GT499,"&gt;="&amp;Tabela13[[#This Row],[Contagem_A]]-5),"")</f>
        <v>2</v>
      </c>
      <c r="GW500" s="3">
        <f>IFERROR(AVERAGEIFS($GQ$2:GQ499,$D$2:D499,Tabela13[[#This Row],[HomeTeam]],$GS$2:GS499,"&gt;="&amp;Tabela13[[#This Row],[Contagem_H]]-5),"")</f>
        <v>-0.47400000000000003</v>
      </c>
    </row>
    <row r="501" spans="1:205" x14ac:dyDescent="0.25">
      <c r="A501" t="s">
        <v>127</v>
      </c>
      <c r="B501" t="s">
        <v>301</v>
      </c>
      <c r="C501" t="s">
        <v>136</v>
      </c>
      <c r="D501" t="s">
        <v>28</v>
      </c>
      <c r="E501" t="s">
        <v>141</v>
      </c>
      <c r="F501" s="3">
        <v>1</v>
      </c>
      <c r="G501" s="3">
        <v>1</v>
      </c>
      <c r="H501" s="3" t="str">
        <f t="shared" si="576"/>
        <v>D</v>
      </c>
      <c r="I501" s="3">
        <v>5</v>
      </c>
      <c r="J501" s="3">
        <v>4.0999999999999996</v>
      </c>
      <c r="K501" s="3">
        <v>1.65</v>
      </c>
      <c r="L501" s="3">
        <v>1.67</v>
      </c>
      <c r="M501" s="3">
        <v>2.2000000000000002</v>
      </c>
      <c r="N501" s="3">
        <f t="shared" si="505"/>
        <v>2</v>
      </c>
      <c r="O501" s="3">
        <f t="shared" si="506"/>
        <v>1</v>
      </c>
      <c r="P501" s="3">
        <f t="shared" si="507"/>
        <v>1</v>
      </c>
      <c r="Q501" s="3">
        <f t="shared" si="508"/>
        <v>4.9963045084996383E-2</v>
      </c>
      <c r="R501" s="3">
        <f t="shared" si="509"/>
        <v>5.3347849755035481E-2</v>
      </c>
      <c r="S501" s="3">
        <f t="shared" si="510"/>
        <v>5.2498152254249817</v>
      </c>
      <c r="T501" s="3">
        <f t="shared" si="511"/>
        <v>4.3048484848484847</v>
      </c>
      <c r="U501" s="3">
        <f t="shared" si="512"/>
        <v>1.7324390243902439</v>
      </c>
      <c r="V501" s="3">
        <f t="shared" si="513"/>
        <v>1.7534382852919439</v>
      </c>
      <c r="W501" s="3">
        <f t="shared" si="514"/>
        <v>2.3099186991869924</v>
      </c>
      <c r="X501" s="4">
        <f t="shared" si="515"/>
        <v>0.2</v>
      </c>
      <c r="Y501" s="4">
        <f t="shared" si="516"/>
        <v>0.24390243902439027</v>
      </c>
      <c r="Z501" s="4">
        <f t="shared" si="517"/>
        <v>0.60606060606060608</v>
      </c>
      <c r="AA501" s="4">
        <f t="shared" si="518"/>
        <v>0.5988023952095809</v>
      </c>
      <c r="AB501" s="4">
        <f t="shared" si="519"/>
        <v>0.45454545454545453</v>
      </c>
      <c r="AC501" s="4">
        <f t="shared" si="520"/>
        <v>0.6</v>
      </c>
      <c r="AD501" s="4">
        <f t="shared" si="521"/>
        <v>0.80303030303030298</v>
      </c>
      <c r="AE501" s="4">
        <f t="shared" si="522"/>
        <v>0.6</v>
      </c>
      <c r="AF501" s="4">
        <f t="shared" si="523"/>
        <v>0.80303030303030298</v>
      </c>
      <c r="AG501" s="4">
        <f>IFERROR(AVERAGE(Tabela13[[#This Row],[V1]],Tabela13[[#This Row],[V2]]),"")</f>
        <v>0.70151515151515142</v>
      </c>
      <c r="AH501" s="4">
        <f>IFERROR(AVERAGE(Tabela13[[#This Row],[V1]],Tabela13[[#This Row],[V3]]),"")</f>
        <v>0.6</v>
      </c>
      <c r="AI501" s="4">
        <f>IFERROR(AVERAGE(Tabela13[[#This Row],[V1]],Tabela13[[#This Row],[V4]]),"")</f>
        <v>0.70151515151515142</v>
      </c>
      <c r="AJ501" s="4">
        <f>IFERROR(AVERAGE(Tabela13[[#This Row],[V2]],Tabela13[[#This Row],[V1]]),"")</f>
        <v>0.70151515151515142</v>
      </c>
      <c r="AK501" s="4">
        <f>IFERROR(AVERAGE(Tabela13[[#This Row],[V2]],Tabela13[[#This Row],[V3]]),"")</f>
        <v>0.70151515151515142</v>
      </c>
      <c r="AL501" s="4">
        <f>IFERROR(AVERAGE(Tabela13[[#This Row],[V2]],Tabela13[[#This Row],[V4]]),"")</f>
        <v>0.80303030303030298</v>
      </c>
      <c r="AM501" s="4">
        <f>IFERROR(AVERAGE(Tabela13[[#This Row],[V3]],Tabela13[[#This Row],[V1]]),"")</f>
        <v>0.6</v>
      </c>
      <c r="AN501" s="4">
        <f>IFERROR(AVERAGE(Tabela13[[#This Row],[V3]],Tabela13[[#This Row],[V2]]),"")</f>
        <v>0.70151515151515142</v>
      </c>
      <c r="AO501" s="4">
        <f>IFERROR(AVERAGE(Tabela13[[#This Row],[V3]],Tabela13[[#This Row],[V4]]),"")</f>
        <v>0.70151515151515142</v>
      </c>
      <c r="AP501" s="4">
        <f>IFERROR(AVERAGE(Tabela13[[#This Row],[V4]],Tabela13[[#This Row],[V1]]),"")</f>
        <v>0.70151515151515142</v>
      </c>
      <c r="AQ501" s="4">
        <f>IFERROR(AVERAGE(Tabela13[[#This Row],[V4]],Tabela13[[#This Row],[V2]]),"")</f>
        <v>0.80303030303030298</v>
      </c>
      <c r="AR501" s="4">
        <f>IFERROR(AVERAGE(Tabela13[[#This Row],[V4]],Tabela13[[#This Row],[V3]]),"")</f>
        <v>0.70151515151515142</v>
      </c>
      <c r="AS501" s="4">
        <f>_xlfn.STDEV.S(Tabela13[[#This Row],[V1]:[V2]])</f>
        <v>0.14356410405908698</v>
      </c>
      <c r="AT501" s="4">
        <f>_xlfn.STDEV.S(Tabela13[[#This Row],[V1]],Tabela13[[#This Row],[V3]])</f>
        <v>0</v>
      </c>
      <c r="AU501" s="4">
        <f>_xlfn.STDEV.S(Tabela13[[#This Row],[V1]],Tabela13[[#This Row],[V4]])</f>
        <v>0.14356410405908698</v>
      </c>
      <c r="AV501" s="4">
        <f>_xlfn.STDEV.S(Tabela13[[#This Row],[V2]],Tabela13[[#This Row],[V1]])</f>
        <v>0.14356410405908698</v>
      </c>
      <c r="AW501" s="4">
        <f>_xlfn.STDEV.S(Tabela13[[#This Row],[V2]],Tabela13[[#This Row],[V3]])</f>
        <v>0.14356410405908698</v>
      </c>
      <c r="AX501" s="4">
        <f>_xlfn.STDEV.S(Tabela13[[#This Row],[V42]],Tabela13[[#This Row],[V44]])</f>
        <v>0.1435641040590869</v>
      </c>
      <c r="AY501" s="4">
        <f>_xlfn.STDEV.S(Tabela13[[#This Row],[V3]],Tabela13[[#This Row],[V1]])</f>
        <v>0</v>
      </c>
      <c r="AZ501" s="4">
        <f>_xlfn.STDEV.S(Tabela13[[#This Row],[V3]],Tabela13[[#This Row],[V2]])</f>
        <v>0.14356410405908698</v>
      </c>
      <c r="BA501" s="4">
        <f>_xlfn.STDEV.S(Tabela13[[#This Row],[V3]],Tabela13[[#This Row],[V4]])</f>
        <v>0.14356410405908698</v>
      </c>
      <c r="BB501" s="4">
        <f>_xlfn.STDEV.S(Tabela13[[#This Row],[V4]],Tabela13[[#This Row],[V1]])</f>
        <v>0.14356410405908698</v>
      </c>
      <c r="BC501" s="4">
        <f>_xlfn.STDEV.S(Tabela13[[#This Row],[V4]],Tabela13[[#This Row],[V2]])</f>
        <v>0</v>
      </c>
      <c r="BD501" s="4">
        <f>_xlfn.STDEV.S(Tabela13[[#This Row],[V4]],Tabela13[[#This Row],[V3]])</f>
        <v>0.14356410405908698</v>
      </c>
      <c r="BE501" s="4">
        <f>Tabela13[[#This Row],[V17]]/Tabela13[[#This Row],[V5]]</f>
        <v>0.20464861485744584</v>
      </c>
      <c r="BF501" s="4">
        <f>Tabela13[[#This Row],[V18]]/Tabela13[[#This Row],[V6]]</f>
        <v>0</v>
      </c>
      <c r="BG501" s="4">
        <f>Tabela13[[#This Row],[V19]]/Tabela13[[#This Row],[V7]]</f>
        <v>0.20464861485744584</v>
      </c>
      <c r="BH501" s="4">
        <f>Tabela13[[#This Row],[V20]]/Tabela13[[#This Row],[V8]]</f>
        <v>0.20464861485744584</v>
      </c>
      <c r="BI501" s="4">
        <f>Tabela13[[#This Row],[V21]]/Tabela13[[#This Row],[V9]]</f>
        <v>0.20464861485744584</v>
      </c>
      <c r="BJ501" s="4">
        <f>Tabela13[[#This Row],[V22]]/Tabela13[[#This Row],[V10]]</f>
        <v>0.17877794090376861</v>
      </c>
      <c r="BK501" s="4">
        <f>Tabela13[[#This Row],[V23]]/Tabela13[[#This Row],[V11]]</f>
        <v>0</v>
      </c>
      <c r="BL501" s="4">
        <f>Tabela13[[#This Row],[V24]]/Tabela13[[#This Row],[V12]]</f>
        <v>0.20464861485744584</v>
      </c>
      <c r="BM501" s="4">
        <f>Tabela13[[#This Row],[V25]]/Tabela13[[#This Row],[V13]]</f>
        <v>0.20464861485744584</v>
      </c>
      <c r="BN501" s="4">
        <f>Tabela13[[#This Row],[V26]]/Tabela13[[#This Row],[V14]]</f>
        <v>0.20464861485744584</v>
      </c>
      <c r="BO501" s="4">
        <f>Tabela13[[#This Row],[V27]]/Tabela13[[#This Row],[V15]]</f>
        <v>0</v>
      </c>
      <c r="BP501" s="4">
        <f>Tabela13[[#This Row],[V28]]/Tabela13[[#This Row],[V16]]</f>
        <v>0.20464861485744584</v>
      </c>
      <c r="BQ501" s="4">
        <f>Tabela13[[#This Row],[V1]]-Tabela13[[#This Row],[V2]]</f>
        <v>-0.20303030303030301</v>
      </c>
      <c r="BR501" s="4">
        <f>Tabela13[[#This Row],[V1]]-Tabela13[[#This Row],[V3]]</f>
        <v>0</v>
      </c>
      <c r="BS501" s="4">
        <f>Tabela13[[#This Row],[V1]]-Tabela13[[#This Row],[V4]]</f>
        <v>-0.20303030303030301</v>
      </c>
      <c r="BT501" s="4">
        <f>Tabela13[[#This Row],[V2]]-Tabela13[[#This Row],[V1]]</f>
        <v>0.20303030303030301</v>
      </c>
      <c r="BU501" s="4">
        <f>Tabela13[[#This Row],[V2]]-Tabela13[[#This Row],[V3]]</f>
        <v>0.20303030303030301</v>
      </c>
      <c r="BV501" s="4">
        <f>Tabela13[[#This Row],[V2]]-Tabela13[[#This Row],[V4]]</f>
        <v>0</v>
      </c>
      <c r="BW501" s="4">
        <f>AVERAGE(Tabela13[[#This Row],[V41]],Tabela13[[#This Row],[V42]])</f>
        <v>-0.1015151515151515</v>
      </c>
      <c r="BX501" s="4">
        <f>AVERAGE(Tabela13[[#This Row],[V41]],Tabela13[[#This Row],[V43]])</f>
        <v>-0.20303030303030301</v>
      </c>
      <c r="BY501" s="4">
        <f>AVERAGE(Tabela13[[#This Row],[V41]],Tabela13[[#This Row],[V44]])</f>
        <v>0</v>
      </c>
      <c r="BZ501" s="4">
        <f>AVERAGE(Tabela13[[#This Row],[V41]],Tabela13[[#This Row],[V45]])</f>
        <v>0</v>
      </c>
      <c r="CA501" s="4">
        <f>AVERAGE(Tabela13[[#This Row],[V41]],Tabela13[[#This Row],[V46]])</f>
        <v>-0.1015151515151515</v>
      </c>
      <c r="CB501" s="4">
        <f>AVERAGE(Tabela13[[#This Row],[V42]],Tabela13[[#This Row],[V41]])</f>
        <v>-0.1015151515151515</v>
      </c>
      <c r="CC501" s="4">
        <f>AVERAGE(Tabela13[[#This Row],[V42]],Tabela13[[#This Row],[V43]])</f>
        <v>-0.1015151515151515</v>
      </c>
      <c r="CD501" s="4">
        <f>AVERAGE(Tabela13[[#This Row],[V42]],Tabela13[[#This Row],[V44]])</f>
        <v>0.1015151515151515</v>
      </c>
      <c r="CE501" s="4">
        <f>AVERAGE(Tabela13[[#This Row],[V42]],Tabela13[[#This Row],[V45]])</f>
        <v>0.1015151515151515</v>
      </c>
      <c r="CF501" s="4">
        <f>AVERAGE(Tabela13[[#This Row],[V42]],Tabela13[[#This Row],[V46]])</f>
        <v>0</v>
      </c>
      <c r="CG501" s="4">
        <f>AVERAGE(Tabela13[[#This Row],[V43]],Tabela13[[#This Row],[V41]])</f>
        <v>-0.20303030303030301</v>
      </c>
      <c r="CH501" s="4">
        <f>AVERAGE(Tabela13[[#This Row],[V43]],Tabela13[[#This Row],[V42]])</f>
        <v>-0.1015151515151515</v>
      </c>
      <c r="CI501" s="4">
        <f>AVERAGE(Tabela13[[#This Row],[V43]],Tabela13[[#This Row],[V44]])</f>
        <v>0</v>
      </c>
      <c r="CJ501" s="4">
        <f>AVERAGE(Tabela13[[#This Row],[V43]],Tabela13[[#This Row],[V45]])</f>
        <v>0</v>
      </c>
      <c r="CK501" s="4">
        <f>AVERAGE(Tabela13[[#This Row],[V43]],Tabela13[[#This Row],[V46]])</f>
        <v>-0.1015151515151515</v>
      </c>
      <c r="CL501" s="4">
        <f>AVERAGE(Tabela13[[#This Row],[V44]],Tabela13[[#This Row],[V41]])</f>
        <v>0</v>
      </c>
      <c r="CM501" s="4">
        <f>AVERAGE(Tabela13[[#This Row],[V44]],Tabela13[[#This Row],[V42]])</f>
        <v>0.1015151515151515</v>
      </c>
      <c r="CN501" s="4">
        <f>AVERAGE(Tabela13[[#This Row],[V44]],Tabela13[[#This Row],[V43]])</f>
        <v>0</v>
      </c>
      <c r="CO501" s="4">
        <f>AVERAGE(Tabela13[[#This Row],[V44]],Tabela13[[#This Row],[V45]])</f>
        <v>0.20303030303030301</v>
      </c>
      <c r="CP501" s="4">
        <f>AVERAGE(Tabela13[[#This Row],[V44]],Tabela13[[#This Row],[V46]])</f>
        <v>0.1015151515151515</v>
      </c>
      <c r="CQ501" s="4">
        <f>AVERAGE(Tabela13[[#This Row],[V45]],Tabela13[[#This Row],[V41]])</f>
        <v>0</v>
      </c>
      <c r="CR501" s="4">
        <f>AVERAGE(Tabela13[[#This Row],[V45]],Tabela13[[#This Row],[V42]])</f>
        <v>0.1015151515151515</v>
      </c>
      <c r="CS501" s="4">
        <f>AVERAGE(Tabela13[[#This Row],[V45]],Tabela13[[#This Row],[V43]])</f>
        <v>0</v>
      </c>
      <c r="CT501" s="4">
        <f>AVERAGE(Tabela13[[#This Row],[V45]],Tabela13[[#This Row],[V44]])</f>
        <v>0.20303030303030301</v>
      </c>
      <c r="CU501" s="4">
        <f>AVERAGE(Tabela13[[#This Row],[V45]],Tabela13[[#This Row],[V46]])</f>
        <v>0.1015151515151515</v>
      </c>
      <c r="CV501" s="4">
        <f>AVERAGE(Tabela13[[#This Row],[V46]],Tabela13[[#This Row],[V41]])</f>
        <v>-0.1015151515151515</v>
      </c>
      <c r="CW501" s="4">
        <f>AVERAGE(Tabela13[[#This Row],[V46]],Tabela13[[#This Row],[V42]])</f>
        <v>0</v>
      </c>
      <c r="CX501" s="4">
        <f>AVERAGE(Tabela13[[#This Row],[V46]],Tabela13[[#This Row],[V43]])</f>
        <v>-0.1015151515151515</v>
      </c>
      <c r="CY501" s="4">
        <f>AVERAGE(Tabela13[[#This Row],[V46]],Tabela13[[#This Row],[V44]])</f>
        <v>0.1015151515151515</v>
      </c>
      <c r="CZ501" s="4">
        <f>AVERAGE(Tabela13[[#This Row],[V46]],Tabela13[[#This Row],[V45]])</f>
        <v>0.1015151515151515</v>
      </c>
      <c r="DA501" s="3">
        <f>_xlfn.STDEV.S(Tabela13[[#This Row],[V41]],Tabela13[[#This Row],[V42]])</f>
        <v>0.1435641040590869</v>
      </c>
      <c r="DB501" s="3">
        <f>_xlfn.STDEV.S(Tabela13[[#This Row],[V41]],Tabela13[[#This Row],[V43]])</f>
        <v>0</v>
      </c>
      <c r="DC501" s="3">
        <f>_xlfn.STDEV.S(Tabela13[[#This Row],[V41]],Tabela13[[#This Row],[V44]])</f>
        <v>0.2871282081181738</v>
      </c>
      <c r="DD501" s="3">
        <f>_xlfn.STDEV.S(Tabela13[[#This Row],[V41]],Tabela13[[#This Row],[V45]])</f>
        <v>0.2871282081181738</v>
      </c>
      <c r="DE501" s="3">
        <f>_xlfn.STDEV.S(Tabela13[[#This Row],[V41]],Tabela13[[#This Row],[V46]])</f>
        <v>0.1435641040590869</v>
      </c>
      <c r="DF501" s="3">
        <f>_xlfn.STDEV.S(Tabela13[[#This Row],[V42]],Tabela13[[#This Row],[V41]])</f>
        <v>0.1435641040590869</v>
      </c>
      <c r="DG501" s="3">
        <f>_xlfn.STDEV.S(Tabela13[[#This Row],[V42]],Tabela13[[#This Row],[V43]])</f>
        <v>0.1435641040590869</v>
      </c>
      <c r="DH501" s="3">
        <f>_xlfn.STDEV.S(Tabela13[[#This Row],[V42]],Tabela13[[#This Row],[V44]])</f>
        <v>0.1435641040590869</v>
      </c>
      <c r="DI501" s="3">
        <f>_xlfn.STDEV.S(Tabela13[[#This Row],[V42]],Tabela13[[#This Row],[V45]])</f>
        <v>0.1435641040590869</v>
      </c>
      <c r="DJ501" s="3">
        <f>_xlfn.STDEV.S(Tabela13[[#This Row],[V42]],Tabela13[[#This Row],[V46]])</f>
        <v>0</v>
      </c>
      <c r="DK501" s="3">
        <f>_xlfn.STDEV.S(Tabela13[[#This Row],[V43]],Tabela13[[#This Row],[V41]])</f>
        <v>0</v>
      </c>
      <c r="DL501" s="3">
        <f>_xlfn.STDEV.S(Tabela13[[#This Row],[V43]],Tabela13[[#This Row],[V42]])</f>
        <v>0.1435641040590869</v>
      </c>
      <c r="DM501" s="3">
        <f>_xlfn.STDEV.S(Tabela13[[#This Row],[V43]],Tabela13[[#This Row],[V44]])</f>
        <v>0.2871282081181738</v>
      </c>
      <c r="DN501" s="3">
        <f>_xlfn.STDEV.S(Tabela13[[#This Row],[V43]],Tabela13[[#This Row],[V45]])</f>
        <v>0.2871282081181738</v>
      </c>
      <c r="DO501" s="3">
        <f>_xlfn.STDEV.S(Tabela13[[#This Row],[V43]],Tabela13[[#This Row],[V46]])</f>
        <v>0.1435641040590869</v>
      </c>
      <c r="DP501" s="3">
        <f>_xlfn.STDEV.S(Tabela13[[#This Row],[V44]],Tabela13[[#This Row],[V41]])</f>
        <v>0.2871282081181738</v>
      </c>
      <c r="DQ501" s="3">
        <f>_xlfn.STDEV.S(Tabela13[[#This Row],[V44]],Tabela13[[#This Row],[V42]])</f>
        <v>0.1435641040590869</v>
      </c>
      <c r="DR501" s="3">
        <f>_xlfn.STDEV.S(Tabela13[[#This Row],[V44]],Tabela13[[#This Row],[V43]])</f>
        <v>0.2871282081181738</v>
      </c>
      <c r="DS501" s="3">
        <f>_xlfn.STDEV.S(Tabela13[[#This Row],[V44]],Tabela13[[#This Row],[V45]])</f>
        <v>0</v>
      </c>
      <c r="DT501" s="3">
        <f>_xlfn.STDEV.S(Tabela13[[#This Row],[V44]],Tabela13[[#This Row],[V46]])</f>
        <v>0.1435641040590869</v>
      </c>
      <c r="DU501" s="3">
        <f>_xlfn.STDEV.S(Tabela13[[#This Row],[V45]],Tabela13[[#This Row],[V41]])</f>
        <v>0.2871282081181738</v>
      </c>
      <c r="DV501" s="3">
        <f>_xlfn.STDEV.S(Tabela13[[#This Row],[V45]],Tabela13[[#This Row],[V42]])</f>
        <v>0.1435641040590869</v>
      </c>
      <c r="DW501" s="3">
        <f>_xlfn.STDEV.S(Tabela13[[#This Row],[V45]],Tabela13[[#This Row],[V43]])</f>
        <v>0.2871282081181738</v>
      </c>
      <c r="DX501" s="3">
        <f>_xlfn.STDEV.S(Tabela13[[#This Row],[V45]],Tabela13[[#This Row],[V44]])</f>
        <v>0</v>
      </c>
      <c r="DY501" s="3">
        <f>_xlfn.STDEV.S(Tabela13[[#This Row],[V45]],Tabela13[[#This Row],[V46]])</f>
        <v>0.1435641040590869</v>
      </c>
      <c r="DZ501" s="3">
        <f>_xlfn.STDEV.S(Tabela13[[#This Row],[V46]],Tabela13[[#This Row],[V41]])</f>
        <v>0.1435641040590869</v>
      </c>
      <c r="EA501" s="3">
        <f>_xlfn.STDEV.S(Tabela13[[#This Row],[V46]],Tabela13[[#This Row],[V42]])</f>
        <v>0</v>
      </c>
      <c r="EB501" s="3">
        <f>_xlfn.STDEV.S(Tabela13[[#This Row],[V46]],Tabela13[[#This Row],[V43]])</f>
        <v>0.1435641040590869</v>
      </c>
      <c r="EC501" s="3">
        <f>_xlfn.STDEV.S(Tabela13[[#This Row],[V46]],Tabela13[[#This Row],[V44]])</f>
        <v>0.1435641040590869</v>
      </c>
      <c r="ED501" s="3">
        <f>_xlfn.STDEV.S(Tabela13[[#This Row],[V46]],Tabela13[[#This Row],[V45]])</f>
        <v>0.1435641040590869</v>
      </c>
      <c r="EE501" s="3">
        <f t="shared" si="524"/>
        <v>-1.4142135623730949</v>
      </c>
      <c r="EF501" s="3">
        <f t="shared" si="525"/>
        <v>0</v>
      </c>
      <c r="EG501" s="3" t="str">
        <f t="shared" si="526"/>
        <v/>
      </c>
      <c r="EH501" s="3" t="str">
        <f t="shared" si="527"/>
        <v/>
      </c>
      <c r="EI501" s="3">
        <f t="shared" si="528"/>
        <v>-1.4142135623730949</v>
      </c>
      <c r="EJ501" s="3">
        <f t="shared" si="529"/>
        <v>-1.4142135623730949</v>
      </c>
      <c r="EK501" s="3">
        <f t="shared" si="530"/>
        <v>-1.4142135623730949</v>
      </c>
      <c r="EL501" s="3">
        <f t="shared" si="531"/>
        <v>1.4142135623730949</v>
      </c>
      <c r="EM501" s="3">
        <f t="shared" si="532"/>
        <v>1.4142135623730949</v>
      </c>
      <c r="EN501" s="3" t="str">
        <f t="shared" si="533"/>
        <v/>
      </c>
      <c r="EO501" s="3">
        <f t="shared" si="534"/>
        <v>0</v>
      </c>
      <c r="EP501" s="3">
        <f t="shared" si="535"/>
        <v>-1.4142135623730949</v>
      </c>
      <c r="EQ501" s="3" t="str">
        <f t="shared" si="536"/>
        <v/>
      </c>
      <c r="ER501" s="3" t="str">
        <f t="shared" si="537"/>
        <v/>
      </c>
      <c r="ES501" s="3" t="str">
        <f t="shared" si="538"/>
        <v/>
      </c>
      <c r="ET501" s="3" t="str">
        <f t="shared" si="539"/>
        <v/>
      </c>
      <c r="EU501" s="3" t="str">
        <f t="shared" si="540"/>
        <v/>
      </c>
      <c r="EV501" s="3" t="str">
        <f t="shared" si="541"/>
        <v/>
      </c>
      <c r="EW501" s="3">
        <f t="shared" si="542"/>
        <v>0</v>
      </c>
      <c r="EX501" s="3">
        <f t="shared" si="543"/>
        <v>1.4142135623730949</v>
      </c>
      <c r="EY501" s="3" t="str">
        <f t="shared" si="544"/>
        <v/>
      </c>
      <c r="EZ501" s="3">
        <f t="shared" si="545"/>
        <v>1.4142135623730949</v>
      </c>
      <c r="FA501" s="3" t="str">
        <f t="shared" si="546"/>
        <v/>
      </c>
      <c r="FB501" s="3">
        <f t="shared" si="547"/>
        <v>0</v>
      </c>
      <c r="FC501" s="3">
        <f t="shared" si="548"/>
        <v>1.4142135623730949</v>
      </c>
      <c r="FD501" s="3">
        <f t="shared" si="549"/>
        <v>-1.4142135623730949</v>
      </c>
      <c r="FE501" s="3" t="str">
        <f t="shared" si="550"/>
        <v/>
      </c>
      <c r="FF501" s="3">
        <f t="shared" si="551"/>
        <v>-1.4142135623730949</v>
      </c>
      <c r="FG501" s="3">
        <f t="shared" si="552"/>
        <v>1.4142135623730949</v>
      </c>
      <c r="FH501" s="3">
        <f t="shared" si="553"/>
        <v>1.4142135623730949</v>
      </c>
      <c r="FI501" s="4">
        <f t="shared" si="554"/>
        <v>0.60606060606060608</v>
      </c>
      <c r="FJ501" s="4">
        <f t="shared" si="555"/>
        <v>0.2</v>
      </c>
      <c r="FK501" s="4">
        <f t="shared" si="556"/>
        <v>0.80374489652259606</v>
      </c>
      <c r="FL501" s="4">
        <f t="shared" si="557"/>
        <v>1.9639588906096015</v>
      </c>
      <c r="FM501" s="4">
        <f>Tabela13[[#This Row],[V139]]-Tabela13[[#This Row],[V140]]</f>
        <v>-1.1602139940870053</v>
      </c>
      <c r="FN501" s="4">
        <f>Tabela13[[#This Row],[V1]]-Tabela13[[#This Row],[V2]]/2</f>
        <v>0.19848484848484849</v>
      </c>
      <c r="FO501" s="4">
        <f>Tabela13[[#This Row],[V1]]-Tabela13[[#This Row],[V3]]/2</f>
        <v>0.3</v>
      </c>
      <c r="FP501" s="4">
        <f>Tabela13[[#This Row],[V1]]-Tabela13[[#This Row],[V4]]/2</f>
        <v>0.19848484848484849</v>
      </c>
      <c r="FQ501" s="4">
        <f>Tabela13[[#This Row],[V2]]-Tabela13[[#This Row],[V1]]/2</f>
        <v>0.50303030303030294</v>
      </c>
      <c r="FR501" s="4">
        <f>Tabela13[[#This Row],[V2]]-Tabela13[[#This Row],[V3]]/2</f>
        <v>0.50303030303030294</v>
      </c>
      <c r="FS501" s="4">
        <f>Tabela13[[#This Row],[V2]]-Tabela13[[#This Row],[V4]]/2</f>
        <v>0.40151515151515149</v>
      </c>
      <c r="FT501" s="4">
        <f t="shared" si="558"/>
        <v>0.19593825980311291</v>
      </c>
      <c r="FU501" s="4">
        <f t="shared" si="559"/>
        <v>0.2914567944778671</v>
      </c>
      <c r="FV501" s="4">
        <f t="shared" si="560"/>
        <v>0.19593825980311291</v>
      </c>
      <c r="FW501" s="4">
        <f t="shared" si="561"/>
        <v>0.46606891177505189</v>
      </c>
      <c r="FX501" s="4">
        <f t="shared" si="562"/>
        <v>0.46606891177505189</v>
      </c>
      <c r="FY501" s="4">
        <f t="shared" si="563"/>
        <v>0.38181185939944745</v>
      </c>
      <c r="FZ501" s="4">
        <f t="shared" si="564"/>
        <v>35.268886764560321</v>
      </c>
      <c r="GA501" s="4">
        <f t="shared" si="565"/>
        <v>52.462223006016075</v>
      </c>
      <c r="GB501" s="4">
        <f t="shared" si="566"/>
        <v>35.268886764560321</v>
      </c>
      <c r="GC501" s="4">
        <f t="shared" si="567"/>
        <v>83.892404119509337</v>
      </c>
      <c r="GD501" s="4">
        <f t="shared" si="568"/>
        <v>83.892404119509337</v>
      </c>
      <c r="GE501" s="4">
        <f t="shared" si="569"/>
        <v>68.72613469190054</v>
      </c>
      <c r="GF501" s="4">
        <f>Tabela13[[#This Row],[V1]]-Tabela13[[#This Row],[V2]]/Tabela13[[#This Row],[V2]]</f>
        <v>-0.4</v>
      </c>
      <c r="GG501" s="4">
        <f>Tabela13[[#This Row],[V1]]-Tabela13[[#This Row],[V3]]/Tabela13[[#This Row],[V3]]</f>
        <v>-0.4</v>
      </c>
      <c r="GH501" s="4">
        <f>Tabela13[[#This Row],[V1]]-Tabela13[[#This Row],[V4]]/Tabela13[[#This Row],[V4]]</f>
        <v>-0.4</v>
      </c>
      <c r="GI501" s="4">
        <f>Tabela13[[#This Row],[V2]]-Tabela13[[#This Row],[V1]]/Tabela13[[#This Row],[V1]]</f>
        <v>-0.19696969696969702</v>
      </c>
      <c r="GJ501" s="4">
        <f>Tabela13[[#This Row],[V2]]-Tabela13[[#This Row],[V3]]/Tabela13[[#This Row],[V3]]</f>
        <v>-0.19696969696969702</v>
      </c>
      <c r="GK501" s="4">
        <f>Tabela13[[#This Row],[V2]]-Tabela13[[#This Row],[V4]]/Tabela13[[#This Row],[V4]]</f>
        <v>-0.19696969696969702</v>
      </c>
      <c r="GL501" s="4">
        <f t="shared" si="570"/>
        <v>0.11721960010819679</v>
      </c>
      <c r="GM501" s="4">
        <f t="shared" si="571"/>
        <v>0.70151515151515142</v>
      </c>
      <c r="GN501" s="4">
        <f t="shared" si="572"/>
        <v>0.16709489432269956</v>
      </c>
      <c r="GO501" s="3">
        <f t="shared" si="573"/>
        <v>0</v>
      </c>
      <c r="GP501" s="3">
        <v>100</v>
      </c>
      <c r="GQ501" s="3">
        <f t="shared" si="574"/>
        <v>-1</v>
      </c>
      <c r="GR501" s="3">
        <f t="shared" si="575"/>
        <v>-100</v>
      </c>
      <c r="GS501" s="34">
        <f>COUNTIF($D$2:D500,Tabela13[[#This Row],[HomeTeam]])</f>
        <v>5</v>
      </c>
      <c r="GT501" s="34">
        <f>COUNTIF($E$2:E500,Tabela13[[#This Row],[AwayTeam]])</f>
        <v>24</v>
      </c>
      <c r="GU501" s="3">
        <f>IFERROR(AVERAGEIFS($AD$2:AD500,$D$2:D500,Tabela13[[#This Row],[HomeTeam]],$GS$2:GS500,"&gt;="&amp;Tabela13[[#This Row],[Contagem_H]]-5),"")</f>
        <v>1.0337893415079282</v>
      </c>
      <c r="GV501" s="3">
        <f>IFERROR(AVERAGEIFS($G$2:G500,$E$2:E500,Tabela13[[#This Row],[AwayTeam]],$GT$2:GT500,"&gt;="&amp;Tabela13[[#This Row],[Contagem_A]]-5),"")</f>
        <v>1</v>
      </c>
      <c r="GW501" s="3">
        <f>IFERROR(AVERAGEIFS($GQ$2:GQ500,$D$2:D500,Tabela13[[#This Row],[HomeTeam]],$GS$2:GS500,"&gt;="&amp;Tabela13[[#This Row],[Contagem_H]]-5),"")</f>
        <v>-1</v>
      </c>
    </row>
    <row r="502" spans="1:205" x14ac:dyDescent="0.25">
      <c r="A502" t="s">
        <v>127</v>
      </c>
      <c r="B502" t="s">
        <v>302</v>
      </c>
      <c r="C502" t="s">
        <v>177</v>
      </c>
      <c r="D502" t="s">
        <v>20</v>
      </c>
      <c r="E502" t="s">
        <v>14</v>
      </c>
      <c r="F502" s="3">
        <v>0</v>
      </c>
      <c r="G502" s="3">
        <v>2</v>
      </c>
      <c r="H502" s="3" t="str">
        <f t="shared" si="576"/>
        <v>A</v>
      </c>
      <c r="I502" s="3">
        <v>1.45</v>
      </c>
      <c r="J502" s="3">
        <v>4.75</v>
      </c>
      <c r="K502" s="3">
        <v>6.25</v>
      </c>
      <c r="L502" s="3">
        <v>1.5</v>
      </c>
      <c r="M502" s="3">
        <v>2.63</v>
      </c>
      <c r="N502" s="3">
        <f t="shared" si="505"/>
        <v>2</v>
      </c>
      <c r="O502" s="3">
        <f t="shared" si="506"/>
        <v>0</v>
      </c>
      <c r="P502" s="3">
        <f t="shared" si="507"/>
        <v>3</v>
      </c>
      <c r="Q502" s="3">
        <f t="shared" si="508"/>
        <v>6.0181488203266742E-2</v>
      </c>
      <c r="R502" s="3">
        <f t="shared" si="509"/>
        <v>4.6894803548795938E-2</v>
      </c>
      <c r="S502" s="3">
        <f t="shared" si="510"/>
        <v>1.5372631578947367</v>
      </c>
      <c r="T502" s="3">
        <f t="shared" si="511"/>
        <v>5.0358620689655167</v>
      </c>
      <c r="U502" s="3">
        <f t="shared" si="512"/>
        <v>6.626134301270417</v>
      </c>
      <c r="V502" s="3">
        <f t="shared" si="513"/>
        <v>1.5902722323049001</v>
      </c>
      <c r="W502" s="3">
        <f t="shared" si="514"/>
        <v>2.7882773139745916</v>
      </c>
      <c r="X502" s="4">
        <f t="shared" si="515"/>
        <v>0.68965517241379315</v>
      </c>
      <c r="Y502" s="4">
        <f t="shared" si="516"/>
        <v>0.21052631578947367</v>
      </c>
      <c r="Z502" s="4">
        <f t="shared" si="517"/>
        <v>0.16</v>
      </c>
      <c r="AA502" s="4">
        <f t="shared" si="518"/>
        <v>0.66666666666666663</v>
      </c>
      <c r="AB502" s="4">
        <f t="shared" si="519"/>
        <v>0.38022813688212931</v>
      </c>
      <c r="AC502" s="4">
        <f t="shared" si="520"/>
        <v>0.34482758620689657</v>
      </c>
      <c r="AD502" s="4">
        <f t="shared" si="521"/>
        <v>1.08</v>
      </c>
      <c r="AE502" s="4">
        <f t="shared" si="522"/>
        <v>1.3448275862068966</v>
      </c>
      <c r="AF502" s="4">
        <f t="shared" si="523"/>
        <v>0.08</v>
      </c>
      <c r="AG502" s="4">
        <f>IFERROR(AVERAGE(Tabela13[[#This Row],[V1]],Tabela13[[#This Row],[V2]]),"")</f>
        <v>0.71241379310344832</v>
      </c>
      <c r="AH502" s="4">
        <f>IFERROR(AVERAGE(Tabela13[[#This Row],[V1]],Tabela13[[#This Row],[V3]]),"")</f>
        <v>0.84482758620689657</v>
      </c>
      <c r="AI502" s="4">
        <f>IFERROR(AVERAGE(Tabela13[[#This Row],[V1]],Tabela13[[#This Row],[V4]]),"")</f>
        <v>0.2124137931034483</v>
      </c>
      <c r="AJ502" s="4">
        <f>IFERROR(AVERAGE(Tabela13[[#This Row],[V2]],Tabela13[[#This Row],[V1]]),"")</f>
        <v>0.71241379310344832</v>
      </c>
      <c r="AK502" s="4">
        <f>IFERROR(AVERAGE(Tabela13[[#This Row],[V2]],Tabela13[[#This Row],[V3]]),"")</f>
        <v>1.2124137931034484</v>
      </c>
      <c r="AL502" s="4">
        <f>IFERROR(AVERAGE(Tabela13[[#This Row],[V2]],Tabela13[[#This Row],[V4]]),"")</f>
        <v>0.58000000000000007</v>
      </c>
      <c r="AM502" s="4">
        <f>IFERROR(AVERAGE(Tabela13[[#This Row],[V3]],Tabela13[[#This Row],[V1]]),"")</f>
        <v>0.84482758620689657</v>
      </c>
      <c r="AN502" s="4">
        <f>IFERROR(AVERAGE(Tabela13[[#This Row],[V3]],Tabela13[[#This Row],[V2]]),"")</f>
        <v>1.2124137931034484</v>
      </c>
      <c r="AO502" s="4">
        <f>IFERROR(AVERAGE(Tabela13[[#This Row],[V3]],Tabela13[[#This Row],[V4]]),"")</f>
        <v>0.71241379310344832</v>
      </c>
      <c r="AP502" s="4">
        <f>IFERROR(AVERAGE(Tabela13[[#This Row],[V4]],Tabela13[[#This Row],[V1]]),"")</f>
        <v>0.2124137931034483</v>
      </c>
      <c r="AQ502" s="4">
        <f>IFERROR(AVERAGE(Tabela13[[#This Row],[V4]],Tabela13[[#This Row],[V2]]),"")</f>
        <v>0.58000000000000007</v>
      </c>
      <c r="AR502" s="4">
        <f>IFERROR(AVERAGE(Tabela13[[#This Row],[V4]],Tabela13[[#This Row],[V3]]),"")</f>
        <v>0.71241379310344832</v>
      </c>
      <c r="AS502" s="4">
        <f>_xlfn.STDEV.S(Tabela13[[#This Row],[V1]:[V2]])</f>
        <v>0.5198453991343861</v>
      </c>
      <c r="AT502" s="4">
        <f>_xlfn.STDEV.S(Tabela13[[#This Row],[V1]],Tabela13[[#This Row],[V3]])</f>
        <v>0.70710678118654757</v>
      </c>
      <c r="AU502" s="4">
        <f>_xlfn.STDEV.S(Tabela13[[#This Row],[V1]],Tabela13[[#This Row],[V4]])</f>
        <v>0.18726138205216153</v>
      </c>
      <c r="AV502" s="4">
        <f>_xlfn.STDEV.S(Tabela13[[#This Row],[V2]],Tabela13[[#This Row],[V1]])</f>
        <v>0.5198453991343861</v>
      </c>
      <c r="AW502" s="4">
        <f>_xlfn.STDEV.S(Tabela13[[#This Row],[V2]],Tabela13[[#This Row],[V3]])</f>
        <v>0.18726138205216114</v>
      </c>
      <c r="AX502" s="4">
        <f>_xlfn.STDEV.S(Tabela13[[#This Row],[V42]],Tabela13[[#This Row],[V44]])</f>
        <v>1.2269521803209336</v>
      </c>
      <c r="AY502" s="4">
        <f>_xlfn.STDEV.S(Tabela13[[#This Row],[V3]],Tabela13[[#This Row],[V1]])</f>
        <v>0.70710678118654757</v>
      </c>
      <c r="AZ502" s="4">
        <f>_xlfn.STDEV.S(Tabela13[[#This Row],[V3]],Tabela13[[#This Row],[V2]])</f>
        <v>0.18726138205216114</v>
      </c>
      <c r="BA502" s="4">
        <f>_xlfn.STDEV.S(Tabela13[[#This Row],[V3]],Tabela13[[#This Row],[V4]])</f>
        <v>0.89436816323870905</v>
      </c>
      <c r="BB502" s="4">
        <f>_xlfn.STDEV.S(Tabela13[[#This Row],[V4]],Tabela13[[#This Row],[V1]])</f>
        <v>0.18726138205216153</v>
      </c>
      <c r="BC502" s="4">
        <f>_xlfn.STDEV.S(Tabela13[[#This Row],[V4]],Tabela13[[#This Row],[V2]])</f>
        <v>0.70710678118654746</v>
      </c>
      <c r="BD502" s="4">
        <f>_xlfn.STDEV.S(Tabela13[[#This Row],[V4]],Tabela13[[#This Row],[V3]])</f>
        <v>0.89436816323870905</v>
      </c>
      <c r="BE502" s="4">
        <f>Tabela13[[#This Row],[V17]]/Tabela13[[#This Row],[V5]]</f>
        <v>0.72969586519347507</v>
      </c>
      <c r="BF502" s="4">
        <f>Tabela13[[#This Row],[V18]]/Tabela13[[#This Row],[V6]]</f>
        <v>0.83698353691468896</v>
      </c>
      <c r="BG502" s="4">
        <f>Tabela13[[#This Row],[V19]]/Tabela13[[#This Row],[V7]]</f>
        <v>0.88158767524556558</v>
      </c>
      <c r="BH502" s="4">
        <f>Tabela13[[#This Row],[V20]]/Tabela13[[#This Row],[V8]]</f>
        <v>0.72969586519347507</v>
      </c>
      <c r="BI502" s="4">
        <f>Tabela13[[#This Row],[V21]]/Tabela13[[#This Row],[V9]]</f>
        <v>0.15445335834791446</v>
      </c>
      <c r="BJ502" s="4">
        <f>Tabela13[[#This Row],[V22]]/Tabela13[[#This Row],[V10]]</f>
        <v>2.1154347936567817</v>
      </c>
      <c r="BK502" s="4">
        <f>Tabela13[[#This Row],[V23]]/Tabela13[[#This Row],[V11]]</f>
        <v>0.83698353691468896</v>
      </c>
      <c r="BL502" s="4">
        <f>Tabela13[[#This Row],[V24]]/Tabela13[[#This Row],[V12]]</f>
        <v>0.15445335834791446</v>
      </c>
      <c r="BM502" s="4">
        <f>Tabela13[[#This Row],[V25]]/Tabela13[[#This Row],[V13]]</f>
        <v>1.2554054566274231</v>
      </c>
      <c r="BN502" s="4">
        <f>Tabela13[[#This Row],[V26]]/Tabela13[[#This Row],[V14]]</f>
        <v>0.88158767524556558</v>
      </c>
      <c r="BO502" s="4">
        <f>Tabela13[[#This Row],[V27]]/Tabela13[[#This Row],[V15]]</f>
        <v>1.2191496227354266</v>
      </c>
      <c r="BP502" s="4">
        <f>Tabela13[[#This Row],[V28]]/Tabela13[[#This Row],[V16]]</f>
        <v>1.2554054566274231</v>
      </c>
      <c r="BQ502" s="4">
        <f>Tabela13[[#This Row],[V1]]-Tabela13[[#This Row],[V2]]</f>
        <v>-0.7351724137931035</v>
      </c>
      <c r="BR502" s="4">
        <f>Tabela13[[#This Row],[V1]]-Tabela13[[#This Row],[V3]]</f>
        <v>-1</v>
      </c>
      <c r="BS502" s="4">
        <f>Tabela13[[#This Row],[V1]]-Tabela13[[#This Row],[V4]]</f>
        <v>0.26482758620689656</v>
      </c>
      <c r="BT502" s="4">
        <f>Tabela13[[#This Row],[V2]]-Tabela13[[#This Row],[V1]]</f>
        <v>0.7351724137931035</v>
      </c>
      <c r="BU502" s="4">
        <f>Tabela13[[#This Row],[V2]]-Tabela13[[#This Row],[V3]]</f>
        <v>-0.2648275862068965</v>
      </c>
      <c r="BV502" s="4">
        <f>Tabela13[[#This Row],[V2]]-Tabela13[[#This Row],[V4]]</f>
        <v>1</v>
      </c>
      <c r="BW502" s="4">
        <f>AVERAGE(Tabela13[[#This Row],[V41]],Tabela13[[#This Row],[V42]])</f>
        <v>-0.86758620689655175</v>
      </c>
      <c r="BX502" s="4">
        <f>AVERAGE(Tabela13[[#This Row],[V41]],Tabela13[[#This Row],[V43]])</f>
        <v>-0.23517241379310347</v>
      </c>
      <c r="BY502" s="4">
        <f>AVERAGE(Tabela13[[#This Row],[V41]],Tabela13[[#This Row],[V44]])</f>
        <v>0</v>
      </c>
      <c r="BZ502" s="4">
        <f>AVERAGE(Tabela13[[#This Row],[V41]],Tabela13[[#This Row],[V45]])</f>
        <v>-0.5</v>
      </c>
      <c r="CA502" s="4">
        <f>AVERAGE(Tabela13[[#This Row],[V41]],Tabela13[[#This Row],[V46]])</f>
        <v>0.13241379310344825</v>
      </c>
      <c r="CB502" s="4">
        <f>AVERAGE(Tabela13[[#This Row],[V42]],Tabela13[[#This Row],[V41]])</f>
        <v>-0.86758620689655175</v>
      </c>
      <c r="CC502" s="4">
        <f>AVERAGE(Tabela13[[#This Row],[V42]],Tabela13[[#This Row],[V43]])</f>
        <v>-0.36758620689655175</v>
      </c>
      <c r="CD502" s="4">
        <f>AVERAGE(Tabela13[[#This Row],[V42]],Tabela13[[#This Row],[V44]])</f>
        <v>-0.13241379310344825</v>
      </c>
      <c r="CE502" s="4">
        <f>AVERAGE(Tabela13[[#This Row],[V42]],Tabela13[[#This Row],[V45]])</f>
        <v>-0.63241379310344825</v>
      </c>
      <c r="CF502" s="4">
        <f>AVERAGE(Tabela13[[#This Row],[V42]],Tabela13[[#This Row],[V46]])</f>
        <v>0</v>
      </c>
      <c r="CG502" s="4">
        <f>AVERAGE(Tabela13[[#This Row],[V43]],Tabela13[[#This Row],[V41]])</f>
        <v>-0.23517241379310347</v>
      </c>
      <c r="CH502" s="4">
        <f>AVERAGE(Tabela13[[#This Row],[V43]],Tabela13[[#This Row],[V42]])</f>
        <v>-0.36758620689655175</v>
      </c>
      <c r="CI502" s="4">
        <f>AVERAGE(Tabela13[[#This Row],[V43]],Tabela13[[#This Row],[V44]])</f>
        <v>0.5</v>
      </c>
      <c r="CJ502" s="4">
        <f>AVERAGE(Tabela13[[#This Row],[V43]],Tabela13[[#This Row],[V45]])</f>
        <v>0</v>
      </c>
      <c r="CK502" s="4">
        <f>AVERAGE(Tabela13[[#This Row],[V43]],Tabela13[[#This Row],[V46]])</f>
        <v>0.63241379310344825</v>
      </c>
      <c r="CL502" s="4">
        <f>AVERAGE(Tabela13[[#This Row],[V44]],Tabela13[[#This Row],[V41]])</f>
        <v>0</v>
      </c>
      <c r="CM502" s="4">
        <f>AVERAGE(Tabela13[[#This Row],[V44]],Tabela13[[#This Row],[V42]])</f>
        <v>-0.13241379310344825</v>
      </c>
      <c r="CN502" s="4">
        <f>AVERAGE(Tabela13[[#This Row],[V44]],Tabela13[[#This Row],[V43]])</f>
        <v>0.5</v>
      </c>
      <c r="CO502" s="4">
        <f>AVERAGE(Tabela13[[#This Row],[V44]],Tabela13[[#This Row],[V45]])</f>
        <v>0.2351724137931035</v>
      </c>
      <c r="CP502" s="4">
        <f>AVERAGE(Tabela13[[#This Row],[V44]],Tabela13[[#This Row],[V46]])</f>
        <v>0.86758620689655175</v>
      </c>
      <c r="CQ502" s="4">
        <f>AVERAGE(Tabela13[[#This Row],[V45]],Tabela13[[#This Row],[V41]])</f>
        <v>-0.5</v>
      </c>
      <c r="CR502" s="4">
        <f>AVERAGE(Tabela13[[#This Row],[V45]],Tabela13[[#This Row],[V42]])</f>
        <v>-0.63241379310344825</v>
      </c>
      <c r="CS502" s="4">
        <f>AVERAGE(Tabela13[[#This Row],[V45]],Tabela13[[#This Row],[V43]])</f>
        <v>0</v>
      </c>
      <c r="CT502" s="4">
        <f>AVERAGE(Tabela13[[#This Row],[V45]],Tabela13[[#This Row],[V44]])</f>
        <v>0.2351724137931035</v>
      </c>
      <c r="CU502" s="4">
        <f>AVERAGE(Tabela13[[#This Row],[V45]],Tabela13[[#This Row],[V46]])</f>
        <v>0.36758620689655175</v>
      </c>
      <c r="CV502" s="4">
        <f>AVERAGE(Tabela13[[#This Row],[V46]],Tabela13[[#This Row],[V41]])</f>
        <v>0.13241379310344825</v>
      </c>
      <c r="CW502" s="4">
        <f>AVERAGE(Tabela13[[#This Row],[V46]],Tabela13[[#This Row],[V42]])</f>
        <v>0</v>
      </c>
      <c r="CX502" s="4">
        <f>AVERAGE(Tabela13[[#This Row],[V46]],Tabela13[[#This Row],[V43]])</f>
        <v>0.63241379310344825</v>
      </c>
      <c r="CY502" s="4">
        <f>AVERAGE(Tabela13[[#This Row],[V46]],Tabela13[[#This Row],[V44]])</f>
        <v>0.86758620689655175</v>
      </c>
      <c r="CZ502" s="4">
        <f>AVERAGE(Tabela13[[#This Row],[V46]],Tabela13[[#This Row],[V45]])</f>
        <v>0.36758620689655175</v>
      </c>
      <c r="DA502" s="3">
        <f>_xlfn.STDEV.S(Tabela13[[#This Row],[V41]],Tabela13[[#This Row],[V42]])</f>
        <v>0.18726138205216114</v>
      </c>
      <c r="DB502" s="3">
        <f>_xlfn.STDEV.S(Tabela13[[#This Row],[V41]],Tabela13[[#This Row],[V43]])</f>
        <v>0.70710678118654757</v>
      </c>
      <c r="DC502" s="3">
        <f>_xlfn.STDEV.S(Tabela13[[#This Row],[V41]],Tabela13[[#This Row],[V44]])</f>
        <v>1.039690798268772</v>
      </c>
      <c r="DD502" s="3">
        <f>_xlfn.STDEV.S(Tabela13[[#This Row],[V41]],Tabela13[[#This Row],[V45]])</f>
        <v>0.33258401708222435</v>
      </c>
      <c r="DE502" s="3">
        <f>_xlfn.STDEV.S(Tabela13[[#This Row],[V41]],Tabela13[[#This Row],[V46]])</f>
        <v>1.2269521803209336</v>
      </c>
      <c r="DF502" s="3">
        <f>_xlfn.STDEV.S(Tabela13[[#This Row],[V42]],Tabela13[[#This Row],[V41]])</f>
        <v>0.18726138205216114</v>
      </c>
      <c r="DG502" s="3">
        <f>_xlfn.STDEV.S(Tabela13[[#This Row],[V42]],Tabela13[[#This Row],[V43]])</f>
        <v>0.89436816323870905</v>
      </c>
      <c r="DH502" s="3">
        <f>_xlfn.STDEV.S(Tabela13[[#This Row],[V42]],Tabela13[[#This Row],[V44]])</f>
        <v>1.2269521803209336</v>
      </c>
      <c r="DI502" s="3">
        <f>_xlfn.STDEV.S(Tabela13[[#This Row],[V42]],Tabela13[[#This Row],[V45]])</f>
        <v>0.51984539913438599</v>
      </c>
      <c r="DJ502" s="3">
        <f>_xlfn.STDEV.S(Tabela13[[#This Row],[V42]],Tabela13[[#This Row],[V46]])</f>
        <v>1.4142135623730951</v>
      </c>
      <c r="DK502" s="3">
        <f>_xlfn.STDEV.S(Tabela13[[#This Row],[V43]],Tabela13[[#This Row],[V41]])</f>
        <v>0.70710678118654757</v>
      </c>
      <c r="DL502" s="3">
        <f>_xlfn.STDEV.S(Tabela13[[#This Row],[V43]],Tabela13[[#This Row],[V42]])</f>
        <v>0.89436816323870905</v>
      </c>
      <c r="DM502" s="3">
        <f>_xlfn.STDEV.S(Tabela13[[#This Row],[V43]],Tabela13[[#This Row],[V44]])</f>
        <v>0.33258401708222451</v>
      </c>
      <c r="DN502" s="3">
        <f>_xlfn.STDEV.S(Tabela13[[#This Row],[V43]],Tabela13[[#This Row],[V45]])</f>
        <v>0.37452276410432306</v>
      </c>
      <c r="DO502" s="3">
        <f>_xlfn.STDEV.S(Tabela13[[#This Row],[V43]],Tabela13[[#This Row],[V46]])</f>
        <v>0.51984539913438599</v>
      </c>
      <c r="DP502" s="3">
        <f>_xlfn.STDEV.S(Tabela13[[#This Row],[V44]],Tabela13[[#This Row],[V41]])</f>
        <v>1.039690798268772</v>
      </c>
      <c r="DQ502" s="3">
        <f>_xlfn.STDEV.S(Tabela13[[#This Row],[V44]],Tabela13[[#This Row],[V42]])</f>
        <v>1.2269521803209336</v>
      </c>
      <c r="DR502" s="3">
        <f>_xlfn.STDEV.S(Tabela13[[#This Row],[V44]],Tabela13[[#This Row],[V43]])</f>
        <v>0.33258401708222451</v>
      </c>
      <c r="DS502" s="3">
        <f>_xlfn.STDEV.S(Tabela13[[#This Row],[V44]],Tabela13[[#This Row],[V45]])</f>
        <v>0.70710678118654746</v>
      </c>
      <c r="DT502" s="3">
        <f>_xlfn.STDEV.S(Tabela13[[#This Row],[V44]],Tabela13[[#This Row],[V46]])</f>
        <v>0.18726138205216114</v>
      </c>
      <c r="DU502" s="3">
        <f>_xlfn.STDEV.S(Tabela13[[#This Row],[V45]],Tabela13[[#This Row],[V41]])</f>
        <v>0.33258401708222435</v>
      </c>
      <c r="DV502" s="3">
        <f>_xlfn.STDEV.S(Tabela13[[#This Row],[V45]],Tabela13[[#This Row],[V42]])</f>
        <v>0.51984539913438599</v>
      </c>
      <c r="DW502" s="3">
        <f>_xlfn.STDEV.S(Tabela13[[#This Row],[V45]],Tabela13[[#This Row],[V43]])</f>
        <v>0.37452276410432306</v>
      </c>
      <c r="DX502" s="3">
        <f>_xlfn.STDEV.S(Tabela13[[#This Row],[V45]],Tabela13[[#This Row],[V44]])</f>
        <v>0.70710678118654746</v>
      </c>
      <c r="DY502" s="3">
        <f>_xlfn.STDEV.S(Tabela13[[#This Row],[V45]],Tabela13[[#This Row],[V46]])</f>
        <v>0.89436816323870905</v>
      </c>
      <c r="DZ502" s="3">
        <f>_xlfn.STDEV.S(Tabela13[[#This Row],[V46]],Tabela13[[#This Row],[V41]])</f>
        <v>1.2269521803209336</v>
      </c>
      <c r="EA502" s="3">
        <f>_xlfn.STDEV.S(Tabela13[[#This Row],[V46]],Tabela13[[#This Row],[V42]])</f>
        <v>1.4142135623730951</v>
      </c>
      <c r="EB502" s="3">
        <f>_xlfn.STDEV.S(Tabela13[[#This Row],[V46]],Tabela13[[#This Row],[V43]])</f>
        <v>0.51984539913438599</v>
      </c>
      <c r="EC502" s="3">
        <f>_xlfn.STDEV.S(Tabela13[[#This Row],[V46]],Tabela13[[#This Row],[V44]])</f>
        <v>0.18726138205216114</v>
      </c>
      <c r="ED502" s="3">
        <f>_xlfn.STDEV.S(Tabela13[[#This Row],[V46]],Tabela13[[#This Row],[V45]])</f>
        <v>0.89436816323870905</v>
      </c>
      <c r="EE502" s="3">
        <f t="shared" si="524"/>
        <v>-0.21584181556091706</v>
      </c>
      <c r="EF502" s="3">
        <f t="shared" si="525"/>
        <v>-3.0067590402360524</v>
      </c>
      <c r="EG502" s="3" t="str">
        <f t="shared" si="526"/>
        <v/>
      </c>
      <c r="EH502" s="3">
        <f t="shared" si="527"/>
        <v>-0.6651680341644487</v>
      </c>
      <c r="EI502" s="3">
        <f t="shared" si="528"/>
        <v>9.2660451117987179</v>
      </c>
      <c r="EJ502" s="3">
        <f t="shared" si="529"/>
        <v>-0.21584181556091706</v>
      </c>
      <c r="EK502" s="3">
        <f t="shared" si="530"/>
        <v>-2.4330841213811034</v>
      </c>
      <c r="EL502" s="3">
        <f t="shared" si="531"/>
        <v>-9.2660451117987179</v>
      </c>
      <c r="EM502" s="3">
        <f t="shared" si="532"/>
        <v>-0.82200199426920362</v>
      </c>
      <c r="EN502" s="3" t="str">
        <f t="shared" si="533"/>
        <v/>
      </c>
      <c r="EO502" s="3">
        <f t="shared" si="534"/>
        <v>-3.0067590402360524</v>
      </c>
      <c r="EP502" s="3">
        <f t="shared" si="535"/>
        <v>-2.4330841213811034</v>
      </c>
      <c r="EQ502" s="3">
        <f t="shared" si="536"/>
        <v>0.66516803416444903</v>
      </c>
      <c r="ER502" s="3" t="str">
        <f t="shared" si="537"/>
        <v/>
      </c>
      <c r="ES502" s="3" t="str">
        <f t="shared" si="538"/>
        <v/>
      </c>
      <c r="ET502" s="3" t="str">
        <f t="shared" si="539"/>
        <v/>
      </c>
      <c r="EU502" s="3" t="str">
        <f t="shared" si="540"/>
        <v/>
      </c>
      <c r="EV502" s="3">
        <f t="shared" si="541"/>
        <v>0.66516803416444903</v>
      </c>
      <c r="EW502" s="3">
        <f t="shared" si="542"/>
        <v>3.0067590402360516</v>
      </c>
      <c r="EX502" s="3">
        <f t="shared" si="543"/>
        <v>0.21584181556091706</v>
      </c>
      <c r="EY502" s="3">
        <f t="shared" si="544"/>
        <v>-0.6651680341644487</v>
      </c>
      <c r="EZ502" s="3">
        <f t="shared" si="545"/>
        <v>-0.82200199426920362</v>
      </c>
      <c r="FA502" s="3" t="str">
        <f t="shared" si="546"/>
        <v/>
      </c>
      <c r="FB502" s="3">
        <f t="shared" si="547"/>
        <v>3.0067590402360516</v>
      </c>
      <c r="FC502" s="3">
        <f t="shared" si="548"/>
        <v>2.4330841213811034</v>
      </c>
      <c r="FD502" s="3">
        <f t="shared" si="549"/>
        <v>9.2660451117987179</v>
      </c>
      <c r="FE502" s="3" t="str">
        <f t="shared" si="550"/>
        <v/>
      </c>
      <c r="FF502" s="3">
        <f t="shared" si="551"/>
        <v>0.82200199426920362</v>
      </c>
      <c r="FG502" s="3">
        <f t="shared" si="552"/>
        <v>0.21584181556091706</v>
      </c>
      <c r="FH502" s="3">
        <f t="shared" si="553"/>
        <v>2.4330841213811034</v>
      </c>
      <c r="FI502" s="4">
        <f t="shared" si="554"/>
        <v>0</v>
      </c>
      <c r="FJ502" s="4">
        <f t="shared" si="555"/>
        <v>1.3793103448275863</v>
      </c>
      <c r="FK502" s="4">
        <f t="shared" si="556"/>
        <v>2.1500958641468095</v>
      </c>
      <c r="FL502" s="4">
        <f t="shared" si="557"/>
        <v>0.65132840317721175</v>
      </c>
      <c r="FM502" s="4">
        <f>Tabela13[[#This Row],[V139]]-Tabela13[[#This Row],[V140]]</f>
        <v>1.4987674609695978</v>
      </c>
      <c r="FN502" s="4">
        <f>Tabela13[[#This Row],[V1]]-Tabela13[[#This Row],[V2]]/2</f>
        <v>-0.19517241379310346</v>
      </c>
      <c r="FO502" s="4">
        <f>Tabela13[[#This Row],[V1]]-Tabela13[[#This Row],[V3]]/2</f>
        <v>-0.32758620689655171</v>
      </c>
      <c r="FP502" s="4">
        <f>Tabela13[[#This Row],[V1]]-Tabela13[[#This Row],[V4]]/2</f>
        <v>0.30482758620689659</v>
      </c>
      <c r="FQ502" s="4">
        <f>Tabela13[[#This Row],[V2]]-Tabela13[[#This Row],[V1]]/2</f>
        <v>0.90758620689655178</v>
      </c>
      <c r="FR502" s="4">
        <f>Tabela13[[#This Row],[V2]]-Tabela13[[#This Row],[V3]]/2</f>
        <v>0.40758620689655178</v>
      </c>
      <c r="FS502" s="4">
        <f>Tabela13[[#This Row],[V2]]-Tabela13[[#This Row],[V4]]/2</f>
        <v>1.04</v>
      </c>
      <c r="FT502" s="4">
        <f t="shared" si="558"/>
        <v>-0.19274936999851089</v>
      </c>
      <c r="FU502" s="4">
        <f t="shared" si="559"/>
        <v>-0.31656925361240362</v>
      </c>
      <c r="FV502" s="4">
        <f t="shared" si="560"/>
        <v>0.29587986685977796</v>
      </c>
      <c r="FW502" s="4">
        <f t="shared" si="561"/>
        <v>0.73699060135845385</v>
      </c>
      <c r="FX502" s="4">
        <f t="shared" si="562"/>
        <v>0.38702905500611823</v>
      </c>
      <c r="FY502" s="4">
        <f t="shared" si="563"/>
        <v>0.80500349425465301</v>
      </c>
      <c r="FZ502" s="4">
        <f t="shared" si="564"/>
        <v>-34.694886599731959</v>
      </c>
      <c r="GA502" s="4">
        <f t="shared" si="565"/>
        <v>-56.982465650232648</v>
      </c>
      <c r="GB502" s="4">
        <f t="shared" si="566"/>
        <v>53.258376034760033</v>
      </c>
      <c r="GC502" s="4">
        <f t="shared" si="567"/>
        <v>132.65830824452169</v>
      </c>
      <c r="GD502" s="4">
        <f t="shared" si="568"/>
        <v>69.66522990110127</v>
      </c>
      <c r="GE502" s="4">
        <f t="shared" si="569"/>
        <v>144.90062896583754</v>
      </c>
      <c r="GF502" s="4">
        <f>Tabela13[[#This Row],[V1]]-Tabela13[[#This Row],[V2]]/Tabela13[[#This Row],[V2]]</f>
        <v>-0.65517241379310343</v>
      </c>
      <c r="GG502" s="4">
        <f>Tabela13[[#This Row],[V1]]-Tabela13[[#This Row],[V3]]/Tabela13[[#This Row],[V3]]</f>
        <v>-0.65517241379310343</v>
      </c>
      <c r="GH502" s="4">
        <f>Tabela13[[#This Row],[V1]]-Tabela13[[#This Row],[V4]]/Tabela13[[#This Row],[V4]]</f>
        <v>-0.65517241379310343</v>
      </c>
      <c r="GI502" s="4">
        <f>Tabela13[[#This Row],[V2]]-Tabela13[[#This Row],[V1]]/Tabela13[[#This Row],[V1]]</f>
        <v>8.0000000000000071E-2</v>
      </c>
      <c r="GJ502" s="4">
        <f>Tabela13[[#This Row],[V2]]-Tabela13[[#This Row],[V3]]/Tabela13[[#This Row],[V3]]</f>
        <v>8.0000000000000071E-2</v>
      </c>
      <c r="GK502" s="4">
        <f>Tabela13[[#This Row],[V2]]-Tabela13[[#This Row],[V4]]/Tabela13[[#This Row],[V4]]</f>
        <v>8.0000000000000071E-2</v>
      </c>
      <c r="GL502" s="4">
        <f t="shared" si="570"/>
        <v>0.59725305926833938</v>
      </c>
      <c r="GM502" s="4">
        <f t="shared" si="571"/>
        <v>0.71241379310344832</v>
      </c>
      <c r="GN502" s="4">
        <f t="shared" si="572"/>
        <v>0.83835134166417424</v>
      </c>
      <c r="GO502" s="3">
        <f t="shared" si="573"/>
        <v>0</v>
      </c>
      <c r="GP502" s="3">
        <v>100</v>
      </c>
      <c r="GQ502" s="3">
        <f t="shared" si="574"/>
        <v>-1</v>
      </c>
      <c r="GR502" s="3">
        <f t="shared" si="575"/>
        <v>-100</v>
      </c>
      <c r="GS502" s="34">
        <f>COUNTIF($D$2:D501,Tabela13[[#This Row],[HomeTeam]])</f>
        <v>24</v>
      </c>
      <c r="GT502" s="34">
        <f>COUNTIF($E$2:E501,Tabela13[[#This Row],[AwayTeam]])</f>
        <v>24</v>
      </c>
      <c r="GU502" s="3">
        <f>IFERROR(AVERAGEIFS($AD$2:AD501,$D$2:D501,Tabela13[[#This Row],[HomeTeam]],$GS$2:GS501,"&gt;="&amp;Tabela13[[#This Row],[Contagem_H]]-5),"")</f>
        <v>0.48688591358545563</v>
      </c>
      <c r="GV502" s="3">
        <f>IFERROR(AVERAGEIFS($G$2:G501,$E$2:E501,Tabela13[[#This Row],[AwayTeam]],$GT$2:GT501,"&gt;="&amp;Tabela13[[#This Row],[Contagem_A]]-5),"")</f>
        <v>1</v>
      </c>
      <c r="GW502" s="3">
        <f>IFERROR(AVERAGEIFS($GQ$2:GQ501,$D$2:D501,Tabela13[[#This Row],[HomeTeam]],$GS$2:GS501,"&gt;="&amp;Tabela13[[#This Row],[Contagem_H]]-5),"")</f>
        <v>0.57000000000000006</v>
      </c>
    </row>
    <row r="503" spans="1:205" x14ac:dyDescent="0.25">
      <c r="A503" t="s">
        <v>127</v>
      </c>
      <c r="B503" t="s">
        <v>303</v>
      </c>
      <c r="C503" t="s">
        <v>177</v>
      </c>
      <c r="D503" t="s">
        <v>15</v>
      </c>
      <c r="E503" t="s">
        <v>29</v>
      </c>
      <c r="F503" s="3">
        <v>1</v>
      </c>
      <c r="G503" s="3">
        <v>1</v>
      </c>
      <c r="H503" s="3" t="str">
        <f t="shared" si="576"/>
        <v>D</v>
      </c>
      <c r="I503" s="3">
        <v>1.38</v>
      </c>
      <c r="J503" s="3">
        <v>5.25</v>
      </c>
      <c r="K503" s="3">
        <v>7.5</v>
      </c>
      <c r="L503" s="3">
        <v>1.36</v>
      </c>
      <c r="M503" s="3">
        <v>3.2</v>
      </c>
      <c r="N503" s="3">
        <f t="shared" si="505"/>
        <v>2</v>
      </c>
      <c r="O503" s="3">
        <f t="shared" si="506"/>
        <v>1</v>
      </c>
      <c r="P503" s="3">
        <f t="shared" si="507"/>
        <v>1</v>
      </c>
      <c r="Q503" s="3">
        <f t="shared" si="508"/>
        <v>4.8447204968944169E-2</v>
      </c>
      <c r="R503" s="3">
        <f t="shared" si="509"/>
        <v>4.7794117647058765E-2</v>
      </c>
      <c r="S503" s="3">
        <f t="shared" si="510"/>
        <v>1.4468571428571428</v>
      </c>
      <c r="T503" s="3">
        <f t="shared" si="511"/>
        <v>5.5043478260869572</v>
      </c>
      <c r="U503" s="3">
        <f t="shared" si="512"/>
        <v>7.8633540372670812</v>
      </c>
      <c r="V503" s="3">
        <f t="shared" si="513"/>
        <v>1.4258881987577641</v>
      </c>
      <c r="W503" s="3">
        <f t="shared" si="514"/>
        <v>3.3550310559006213</v>
      </c>
      <c r="X503" s="4">
        <f t="shared" si="515"/>
        <v>0.7246376811594204</v>
      </c>
      <c r="Y503" s="4">
        <f t="shared" si="516"/>
        <v>0.19047619047619047</v>
      </c>
      <c r="Z503" s="4">
        <f t="shared" si="517"/>
        <v>0.13333333333333333</v>
      </c>
      <c r="AA503" s="4">
        <f t="shared" si="518"/>
        <v>0.73529411764705876</v>
      </c>
      <c r="AB503" s="4">
        <f t="shared" si="519"/>
        <v>0.3125</v>
      </c>
      <c r="AC503" s="4">
        <f t="shared" si="520"/>
        <v>0.8623188405797102</v>
      </c>
      <c r="AD503" s="4">
        <f t="shared" si="521"/>
        <v>0.56666666666666665</v>
      </c>
      <c r="AE503" s="4">
        <f t="shared" si="522"/>
        <v>0.8623188405797102</v>
      </c>
      <c r="AF503" s="4">
        <f t="shared" si="523"/>
        <v>0.56666666666666665</v>
      </c>
      <c r="AG503" s="4">
        <f>IFERROR(AVERAGE(Tabela13[[#This Row],[V1]],Tabela13[[#This Row],[V2]]),"")</f>
        <v>0.71449275362318843</v>
      </c>
      <c r="AH503" s="4">
        <f>IFERROR(AVERAGE(Tabela13[[#This Row],[V1]],Tabela13[[#This Row],[V3]]),"")</f>
        <v>0.8623188405797102</v>
      </c>
      <c r="AI503" s="4">
        <f>IFERROR(AVERAGE(Tabela13[[#This Row],[V1]],Tabela13[[#This Row],[V4]]),"")</f>
        <v>0.71449275362318843</v>
      </c>
      <c r="AJ503" s="4">
        <f>IFERROR(AVERAGE(Tabela13[[#This Row],[V2]],Tabela13[[#This Row],[V1]]),"")</f>
        <v>0.71449275362318843</v>
      </c>
      <c r="AK503" s="4">
        <f>IFERROR(AVERAGE(Tabela13[[#This Row],[V2]],Tabela13[[#This Row],[V3]]),"")</f>
        <v>0.71449275362318843</v>
      </c>
      <c r="AL503" s="4">
        <f>IFERROR(AVERAGE(Tabela13[[#This Row],[V2]],Tabela13[[#This Row],[V4]]),"")</f>
        <v>0.56666666666666665</v>
      </c>
      <c r="AM503" s="4">
        <f>IFERROR(AVERAGE(Tabela13[[#This Row],[V3]],Tabela13[[#This Row],[V1]]),"")</f>
        <v>0.8623188405797102</v>
      </c>
      <c r="AN503" s="4">
        <f>IFERROR(AVERAGE(Tabela13[[#This Row],[V3]],Tabela13[[#This Row],[V2]]),"")</f>
        <v>0.71449275362318843</v>
      </c>
      <c r="AO503" s="4">
        <f>IFERROR(AVERAGE(Tabela13[[#This Row],[V3]],Tabela13[[#This Row],[V4]]),"")</f>
        <v>0.71449275362318843</v>
      </c>
      <c r="AP503" s="4">
        <f>IFERROR(AVERAGE(Tabela13[[#This Row],[V4]],Tabela13[[#This Row],[V1]]),"")</f>
        <v>0.71449275362318843</v>
      </c>
      <c r="AQ503" s="4">
        <f>IFERROR(AVERAGE(Tabela13[[#This Row],[V4]],Tabela13[[#This Row],[V2]]),"")</f>
        <v>0.56666666666666665</v>
      </c>
      <c r="AR503" s="4">
        <f>IFERROR(AVERAGE(Tabela13[[#This Row],[V4]],Tabela13[[#This Row],[V3]]),"")</f>
        <v>0.71449275362318843</v>
      </c>
      <c r="AS503" s="4">
        <f>_xlfn.STDEV.S(Tabela13[[#This Row],[V1]:[V2]])</f>
        <v>0.20905765704645751</v>
      </c>
      <c r="AT503" s="4">
        <f>_xlfn.STDEV.S(Tabela13[[#This Row],[V1]],Tabela13[[#This Row],[V3]])</f>
        <v>0</v>
      </c>
      <c r="AU503" s="4">
        <f>_xlfn.STDEV.S(Tabela13[[#This Row],[V1]],Tabela13[[#This Row],[V4]])</f>
        <v>0.20905765704645751</v>
      </c>
      <c r="AV503" s="4">
        <f>_xlfn.STDEV.S(Tabela13[[#This Row],[V2]],Tabela13[[#This Row],[V1]])</f>
        <v>0.20905765704645751</v>
      </c>
      <c r="AW503" s="4">
        <f>_xlfn.STDEV.S(Tabela13[[#This Row],[V2]],Tabela13[[#This Row],[V3]])</f>
        <v>0.20905765704645751</v>
      </c>
      <c r="AX503" s="4">
        <f>_xlfn.STDEV.S(Tabela13[[#This Row],[V42]],Tabela13[[#This Row],[V44]])</f>
        <v>0.20905765704645757</v>
      </c>
      <c r="AY503" s="4">
        <f>_xlfn.STDEV.S(Tabela13[[#This Row],[V3]],Tabela13[[#This Row],[V1]])</f>
        <v>0</v>
      </c>
      <c r="AZ503" s="4">
        <f>_xlfn.STDEV.S(Tabela13[[#This Row],[V3]],Tabela13[[#This Row],[V2]])</f>
        <v>0.20905765704645751</v>
      </c>
      <c r="BA503" s="4">
        <f>_xlfn.STDEV.S(Tabela13[[#This Row],[V3]],Tabela13[[#This Row],[V4]])</f>
        <v>0.20905765704645751</v>
      </c>
      <c r="BB503" s="4">
        <f>_xlfn.STDEV.S(Tabela13[[#This Row],[V4]],Tabela13[[#This Row],[V1]])</f>
        <v>0.20905765704645751</v>
      </c>
      <c r="BC503" s="4">
        <f>_xlfn.STDEV.S(Tabela13[[#This Row],[V4]],Tabela13[[#This Row],[V2]])</f>
        <v>0</v>
      </c>
      <c r="BD503" s="4">
        <f>_xlfn.STDEV.S(Tabela13[[#This Row],[V4]],Tabela13[[#This Row],[V3]])</f>
        <v>0.20905765704645751</v>
      </c>
      <c r="BE503" s="4">
        <f>Tabela13[[#This Row],[V17]]/Tabela13[[#This Row],[V5]]</f>
        <v>0.29259590945650238</v>
      </c>
      <c r="BF503" s="4">
        <f>Tabela13[[#This Row],[V18]]/Tabela13[[#This Row],[V6]]</f>
        <v>0</v>
      </c>
      <c r="BG503" s="4">
        <f>Tabela13[[#This Row],[V19]]/Tabela13[[#This Row],[V7]]</f>
        <v>0.29259590945650238</v>
      </c>
      <c r="BH503" s="4">
        <f>Tabela13[[#This Row],[V20]]/Tabela13[[#This Row],[V8]]</f>
        <v>0.29259590945650238</v>
      </c>
      <c r="BI503" s="4">
        <f>Tabela13[[#This Row],[V21]]/Tabela13[[#This Row],[V9]]</f>
        <v>0.29259590945650238</v>
      </c>
      <c r="BJ503" s="4">
        <f>Tabela13[[#This Row],[V22]]/Tabela13[[#This Row],[V10]]</f>
        <v>0.36892527714080747</v>
      </c>
      <c r="BK503" s="4">
        <f>Tabela13[[#This Row],[V23]]/Tabela13[[#This Row],[V11]]</f>
        <v>0</v>
      </c>
      <c r="BL503" s="4">
        <f>Tabela13[[#This Row],[V24]]/Tabela13[[#This Row],[V12]]</f>
        <v>0.29259590945650238</v>
      </c>
      <c r="BM503" s="4">
        <f>Tabela13[[#This Row],[V25]]/Tabela13[[#This Row],[V13]]</f>
        <v>0.29259590945650238</v>
      </c>
      <c r="BN503" s="4">
        <f>Tabela13[[#This Row],[V26]]/Tabela13[[#This Row],[V14]]</f>
        <v>0.29259590945650238</v>
      </c>
      <c r="BO503" s="4">
        <f>Tabela13[[#This Row],[V27]]/Tabela13[[#This Row],[V15]]</f>
        <v>0</v>
      </c>
      <c r="BP503" s="4">
        <f>Tabela13[[#This Row],[V28]]/Tabela13[[#This Row],[V16]]</f>
        <v>0.29259590945650238</v>
      </c>
      <c r="BQ503" s="4">
        <f>Tabela13[[#This Row],[V1]]-Tabela13[[#This Row],[V2]]</f>
        <v>0.29565217391304355</v>
      </c>
      <c r="BR503" s="4">
        <f>Tabela13[[#This Row],[V1]]-Tabela13[[#This Row],[V3]]</f>
        <v>0</v>
      </c>
      <c r="BS503" s="4">
        <f>Tabela13[[#This Row],[V1]]-Tabela13[[#This Row],[V4]]</f>
        <v>0.29565217391304355</v>
      </c>
      <c r="BT503" s="4">
        <f>Tabela13[[#This Row],[V2]]-Tabela13[[#This Row],[V1]]</f>
        <v>-0.29565217391304355</v>
      </c>
      <c r="BU503" s="4">
        <f>Tabela13[[#This Row],[V2]]-Tabela13[[#This Row],[V3]]</f>
        <v>-0.29565217391304355</v>
      </c>
      <c r="BV503" s="4">
        <f>Tabela13[[#This Row],[V2]]-Tabela13[[#This Row],[V4]]</f>
        <v>0</v>
      </c>
      <c r="BW503" s="4">
        <f>AVERAGE(Tabela13[[#This Row],[V41]],Tabela13[[#This Row],[V42]])</f>
        <v>0.14782608695652177</v>
      </c>
      <c r="BX503" s="4">
        <f>AVERAGE(Tabela13[[#This Row],[V41]],Tabela13[[#This Row],[V43]])</f>
        <v>0.29565217391304355</v>
      </c>
      <c r="BY503" s="4">
        <f>AVERAGE(Tabela13[[#This Row],[V41]],Tabela13[[#This Row],[V44]])</f>
        <v>0</v>
      </c>
      <c r="BZ503" s="4">
        <f>AVERAGE(Tabela13[[#This Row],[V41]],Tabela13[[#This Row],[V45]])</f>
        <v>0</v>
      </c>
      <c r="CA503" s="4">
        <f>AVERAGE(Tabela13[[#This Row],[V41]],Tabela13[[#This Row],[V46]])</f>
        <v>0.14782608695652177</v>
      </c>
      <c r="CB503" s="4">
        <f>AVERAGE(Tabela13[[#This Row],[V42]],Tabela13[[#This Row],[V41]])</f>
        <v>0.14782608695652177</v>
      </c>
      <c r="CC503" s="4">
        <f>AVERAGE(Tabela13[[#This Row],[V42]],Tabela13[[#This Row],[V43]])</f>
        <v>0.14782608695652177</v>
      </c>
      <c r="CD503" s="4">
        <f>AVERAGE(Tabela13[[#This Row],[V42]],Tabela13[[#This Row],[V44]])</f>
        <v>-0.14782608695652177</v>
      </c>
      <c r="CE503" s="4">
        <f>AVERAGE(Tabela13[[#This Row],[V42]],Tabela13[[#This Row],[V45]])</f>
        <v>-0.14782608695652177</v>
      </c>
      <c r="CF503" s="4">
        <f>AVERAGE(Tabela13[[#This Row],[V42]],Tabela13[[#This Row],[V46]])</f>
        <v>0</v>
      </c>
      <c r="CG503" s="4">
        <f>AVERAGE(Tabela13[[#This Row],[V43]],Tabela13[[#This Row],[V41]])</f>
        <v>0.29565217391304355</v>
      </c>
      <c r="CH503" s="4">
        <f>AVERAGE(Tabela13[[#This Row],[V43]],Tabela13[[#This Row],[V42]])</f>
        <v>0.14782608695652177</v>
      </c>
      <c r="CI503" s="4">
        <f>AVERAGE(Tabela13[[#This Row],[V43]],Tabela13[[#This Row],[V44]])</f>
        <v>0</v>
      </c>
      <c r="CJ503" s="4">
        <f>AVERAGE(Tabela13[[#This Row],[V43]],Tabela13[[#This Row],[V45]])</f>
        <v>0</v>
      </c>
      <c r="CK503" s="4">
        <f>AVERAGE(Tabela13[[#This Row],[V43]],Tabela13[[#This Row],[V46]])</f>
        <v>0.14782608695652177</v>
      </c>
      <c r="CL503" s="4">
        <f>AVERAGE(Tabela13[[#This Row],[V44]],Tabela13[[#This Row],[V41]])</f>
        <v>0</v>
      </c>
      <c r="CM503" s="4">
        <f>AVERAGE(Tabela13[[#This Row],[V44]],Tabela13[[#This Row],[V42]])</f>
        <v>-0.14782608695652177</v>
      </c>
      <c r="CN503" s="4">
        <f>AVERAGE(Tabela13[[#This Row],[V44]],Tabela13[[#This Row],[V43]])</f>
        <v>0</v>
      </c>
      <c r="CO503" s="4">
        <f>AVERAGE(Tabela13[[#This Row],[V44]],Tabela13[[#This Row],[V45]])</f>
        <v>-0.29565217391304355</v>
      </c>
      <c r="CP503" s="4">
        <f>AVERAGE(Tabela13[[#This Row],[V44]],Tabela13[[#This Row],[V46]])</f>
        <v>-0.14782608695652177</v>
      </c>
      <c r="CQ503" s="4">
        <f>AVERAGE(Tabela13[[#This Row],[V45]],Tabela13[[#This Row],[V41]])</f>
        <v>0</v>
      </c>
      <c r="CR503" s="4">
        <f>AVERAGE(Tabela13[[#This Row],[V45]],Tabela13[[#This Row],[V42]])</f>
        <v>-0.14782608695652177</v>
      </c>
      <c r="CS503" s="4">
        <f>AVERAGE(Tabela13[[#This Row],[V45]],Tabela13[[#This Row],[V43]])</f>
        <v>0</v>
      </c>
      <c r="CT503" s="4">
        <f>AVERAGE(Tabela13[[#This Row],[V45]],Tabela13[[#This Row],[V44]])</f>
        <v>-0.29565217391304355</v>
      </c>
      <c r="CU503" s="4">
        <f>AVERAGE(Tabela13[[#This Row],[V45]],Tabela13[[#This Row],[V46]])</f>
        <v>-0.14782608695652177</v>
      </c>
      <c r="CV503" s="4">
        <f>AVERAGE(Tabela13[[#This Row],[V46]],Tabela13[[#This Row],[V41]])</f>
        <v>0.14782608695652177</v>
      </c>
      <c r="CW503" s="4">
        <f>AVERAGE(Tabela13[[#This Row],[V46]],Tabela13[[#This Row],[V42]])</f>
        <v>0</v>
      </c>
      <c r="CX503" s="4">
        <f>AVERAGE(Tabela13[[#This Row],[V46]],Tabela13[[#This Row],[V43]])</f>
        <v>0.14782608695652177</v>
      </c>
      <c r="CY503" s="4">
        <f>AVERAGE(Tabela13[[#This Row],[V46]],Tabela13[[#This Row],[V44]])</f>
        <v>-0.14782608695652177</v>
      </c>
      <c r="CZ503" s="4">
        <f>AVERAGE(Tabela13[[#This Row],[V46]],Tabela13[[#This Row],[V45]])</f>
        <v>-0.14782608695652177</v>
      </c>
      <c r="DA503" s="3">
        <f>_xlfn.STDEV.S(Tabela13[[#This Row],[V41]],Tabela13[[#This Row],[V42]])</f>
        <v>0.20905765704645757</v>
      </c>
      <c r="DB503" s="3">
        <f>_xlfn.STDEV.S(Tabela13[[#This Row],[V41]],Tabela13[[#This Row],[V43]])</f>
        <v>0</v>
      </c>
      <c r="DC503" s="3">
        <f>_xlfn.STDEV.S(Tabela13[[#This Row],[V41]],Tabela13[[#This Row],[V44]])</f>
        <v>0.41811531409291514</v>
      </c>
      <c r="DD503" s="3">
        <f>_xlfn.STDEV.S(Tabela13[[#This Row],[V41]],Tabela13[[#This Row],[V45]])</f>
        <v>0.41811531409291514</v>
      </c>
      <c r="DE503" s="3">
        <f>_xlfn.STDEV.S(Tabela13[[#This Row],[V41]],Tabela13[[#This Row],[V46]])</f>
        <v>0.20905765704645757</v>
      </c>
      <c r="DF503" s="3">
        <f>_xlfn.STDEV.S(Tabela13[[#This Row],[V42]],Tabela13[[#This Row],[V41]])</f>
        <v>0.20905765704645757</v>
      </c>
      <c r="DG503" s="3">
        <f>_xlfn.STDEV.S(Tabela13[[#This Row],[V42]],Tabela13[[#This Row],[V43]])</f>
        <v>0.20905765704645757</v>
      </c>
      <c r="DH503" s="3">
        <f>_xlfn.STDEV.S(Tabela13[[#This Row],[V42]],Tabela13[[#This Row],[V44]])</f>
        <v>0.20905765704645757</v>
      </c>
      <c r="DI503" s="3">
        <f>_xlfn.STDEV.S(Tabela13[[#This Row],[V42]],Tabela13[[#This Row],[V45]])</f>
        <v>0.20905765704645757</v>
      </c>
      <c r="DJ503" s="3">
        <f>_xlfn.STDEV.S(Tabela13[[#This Row],[V42]],Tabela13[[#This Row],[V46]])</f>
        <v>0</v>
      </c>
      <c r="DK503" s="3">
        <f>_xlfn.STDEV.S(Tabela13[[#This Row],[V43]],Tabela13[[#This Row],[V41]])</f>
        <v>0</v>
      </c>
      <c r="DL503" s="3">
        <f>_xlfn.STDEV.S(Tabela13[[#This Row],[V43]],Tabela13[[#This Row],[V42]])</f>
        <v>0.20905765704645757</v>
      </c>
      <c r="DM503" s="3">
        <f>_xlfn.STDEV.S(Tabela13[[#This Row],[V43]],Tabela13[[#This Row],[V44]])</f>
        <v>0.41811531409291514</v>
      </c>
      <c r="DN503" s="3">
        <f>_xlfn.STDEV.S(Tabela13[[#This Row],[V43]],Tabela13[[#This Row],[V45]])</f>
        <v>0.41811531409291514</v>
      </c>
      <c r="DO503" s="3">
        <f>_xlfn.STDEV.S(Tabela13[[#This Row],[V43]],Tabela13[[#This Row],[V46]])</f>
        <v>0.20905765704645757</v>
      </c>
      <c r="DP503" s="3">
        <f>_xlfn.STDEV.S(Tabela13[[#This Row],[V44]],Tabela13[[#This Row],[V41]])</f>
        <v>0.41811531409291514</v>
      </c>
      <c r="DQ503" s="3">
        <f>_xlfn.STDEV.S(Tabela13[[#This Row],[V44]],Tabela13[[#This Row],[V42]])</f>
        <v>0.20905765704645757</v>
      </c>
      <c r="DR503" s="3">
        <f>_xlfn.STDEV.S(Tabela13[[#This Row],[V44]],Tabela13[[#This Row],[V43]])</f>
        <v>0.41811531409291514</v>
      </c>
      <c r="DS503" s="3">
        <f>_xlfn.STDEV.S(Tabela13[[#This Row],[V44]],Tabela13[[#This Row],[V45]])</f>
        <v>0</v>
      </c>
      <c r="DT503" s="3">
        <f>_xlfn.STDEV.S(Tabela13[[#This Row],[V44]],Tabela13[[#This Row],[V46]])</f>
        <v>0.20905765704645757</v>
      </c>
      <c r="DU503" s="3">
        <f>_xlfn.STDEV.S(Tabela13[[#This Row],[V45]],Tabela13[[#This Row],[V41]])</f>
        <v>0.41811531409291514</v>
      </c>
      <c r="DV503" s="3">
        <f>_xlfn.STDEV.S(Tabela13[[#This Row],[V45]],Tabela13[[#This Row],[V42]])</f>
        <v>0.20905765704645757</v>
      </c>
      <c r="DW503" s="3">
        <f>_xlfn.STDEV.S(Tabela13[[#This Row],[V45]],Tabela13[[#This Row],[V43]])</f>
        <v>0.41811531409291514</v>
      </c>
      <c r="DX503" s="3">
        <f>_xlfn.STDEV.S(Tabela13[[#This Row],[V45]],Tabela13[[#This Row],[V44]])</f>
        <v>0</v>
      </c>
      <c r="DY503" s="3">
        <f>_xlfn.STDEV.S(Tabela13[[#This Row],[V45]],Tabela13[[#This Row],[V46]])</f>
        <v>0.20905765704645757</v>
      </c>
      <c r="DZ503" s="3">
        <f>_xlfn.STDEV.S(Tabela13[[#This Row],[V46]],Tabela13[[#This Row],[V41]])</f>
        <v>0.20905765704645757</v>
      </c>
      <c r="EA503" s="3">
        <f>_xlfn.STDEV.S(Tabela13[[#This Row],[V46]],Tabela13[[#This Row],[V42]])</f>
        <v>0</v>
      </c>
      <c r="EB503" s="3">
        <f>_xlfn.STDEV.S(Tabela13[[#This Row],[V46]],Tabela13[[#This Row],[V43]])</f>
        <v>0.20905765704645757</v>
      </c>
      <c r="EC503" s="3">
        <f>_xlfn.STDEV.S(Tabela13[[#This Row],[V46]],Tabela13[[#This Row],[V44]])</f>
        <v>0.20905765704645757</v>
      </c>
      <c r="ED503" s="3">
        <f>_xlfn.STDEV.S(Tabela13[[#This Row],[V46]],Tabela13[[#This Row],[V45]])</f>
        <v>0.20905765704645757</v>
      </c>
      <c r="EE503" s="3">
        <f t="shared" si="524"/>
        <v>1.4142135623730949</v>
      </c>
      <c r="EF503" s="3">
        <f t="shared" si="525"/>
        <v>0</v>
      </c>
      <c r="EG503" s="3" t="str">
        <f t="shared" si="526"/>
        <v/>
      </c>
      <c r="EH503" s="3" t="str">
        <f t="shared" si="527"/>
        <v/>
      </c>
      <c r="EI503" s="3">
        <f t="shared" si="528"/>
        <v>1.4142135623730949</v>
      </c>
      <c r="EJ503" s="3">
        <f t="shared" si="529"/>
        <v>1.4142135623730949</v>
      </c>
      <c r="EK503" s="3">
        <f t="shared" si="530"/>
        <v>1.4142135623730949</v>
      </c>
      <c r="EL503" s="3">
        <f t="shared" si="531"/>
        <v>-1.4142135623730949</v>
      </c>
      <c r="EM503" s="3">
        <f t="shared" si="532"/>
        <v>-1.4142135623730949</v>
      </c>
      <c r="EN503" s="3" t="str">
        <f t="shared" si="533"/>
        <v/>
      </c>
      <c r="EO503" s="3">
        <f t="shared" si="534"/>
        <v>0</v>
      </c>
      <c r="EP503" s="3">
        <f t="shared" si="535"/>
        <v>1.4142135623730949</v>
      </c>
      <c r="EQ503" s="3" t="str">
        <f t="shared" si="536"/>
        <v/>
      </c>
      <c r="ER503" s="3" t="str">
        <f t="shared" si="537"/>
        <v/>
      </c>
      <c r="ES503" s="3" t="str">
        <f t="shared" si="538"/>
        <v/>
      </c>
      <c r="ET503" s="3" t="str">
        <f t="shared" si="539"/>
        <v/>
      </c>
      <c r="EU503" s="3" t="str">
        <f t="shared" si="540"/>
        <v/>
      </c>
      <c r="EV503" s="3" t="str">
        <f t="shared" si="541"/>
        <v/>
      </c>
      <c r="EW503" s="3">
        <f t="shared" si="542"/>
        <v>0</v>
      </c>
      <c r="EX503" s="3">
        <f t="shared" si="543"/>
        <v>-1.4142135623730949</v>
      </c>
      <c r="EY503" s="3" t="str">
        <f t="shared" si="544"/>
        <v/>
      </c>
      <c r="EZ503" s="3">
        <f t="shared" si="545"/>
        <v>-1.4142135623730949</v>
      </c>
      <c r="FA503" s="3" t="str">
        <f t="shared" si="546"/>
        <v/>
      </c>
      <c r="FB503" s="3">
        <f t="shared" si="547"/>
        <v>0</v>
      </c>
      <c r="FC503" s="3">
        <f t="shared" si="548"/>
        <v>-1.4142135623730949</v>
      </c>
      <c r="FD503" s="3">
        <f t="shared" si="549"/>
        <v>1.4142135623730949</v>
      </c>
      <c r="FE503" s="3" t="str">
        <f t="shared" si="550"/>
        <v/>
      </c>
      <c r="FF503" s="3">
        <f t="shared" si="551"/>
        <v>1.4142135623730949</v>
      </c>
      <c r="FG503" s="3">
        <f t="shared" si="552"/>
        <v>-1.4142135623730949</v>
      </c>
      <c r="FH503" s="3">
        <f t="shared" si="553"/>
        <v>-1.4142135623730949</v>
      </c>
      <c r="FI503" s="4">
        <f t="shared" si="554"/>
        <v>0.13333333333333333</v>
      </c>
      <c r="FJ503" s="4">
        <f t="shared" si="555"/>
        <v>0.7246376811594204</v>
      </c>
      <c r="FK503" s="4">
        <f t="shared" si="556"/>
        <v>2.2551342812006316</v>
      </c>
      <c r="FL503" s="4">
        <f t="shared" si="557"/>
        <v>0.56319115323854652</v>
      </c>
      <c r="FM503" s="4">
        <f>Tabela13[[#This Row],[V139]]-Tabela13[[#This Row],[V140]]</f>
        <v>1.6919431279620851</v>
      </c>
      <c r="FN503" s="4">
        <f>Tabela13[[#This Row],[V1]]-Tabela13[[#This Row],[V2]]/2</f>
        <v>0.57898550724637687</v>
      </c>
      <c r="FO503" s="4">
        <f>Tabela13[[#This Row],[V1]]-Tabela13[[#This Row],[V3]]/2</f>
        <v>0.4311594202898551</v>
      </c>
      <c r="FP503" s="4">
        <f>Tabela13[[#This Row],[V1]]-Tabela13[[#This Row],[V4]]/2</f>
        <v>0.57898550724637687</v>
      </c>
      <c r="FQ503" s="4">
        <f>Tabela13[[#This Row],[V2]]-Tabela13[[#This Row],[V1]]/2</f>
        <v>0.13550724637681155</v>
      </c>
      <c r="FR503" s="4">
        <f>Tabela13[[#This Row],[V2]]-Tabela13[[#This Row],[V3]]/2</f>
        <v>0.13550724637681155</v>
      </c>
      <c r="FS503" s="4">
        <f>Tabela13[[#This Row],[V2]]-Tabela13[[#This Row],[V4]]/2</f>
        <v>0.28333333333333333</v>
      </c>
      <c r="FT503" s="4">
        <f t="shared" si="558"/>
        <v>0.52482433573362097</v>
      </c>
      <c r="FU503" s="4">
        <f t="shared" si="559"/>
        <v>0.40707614279344601</v>
      </c>
      <c r="FV503" s="4">
        <f t="shared" si="560"/>
        <v>0.52482433573362097</v>
      </c>
      <c r="FW503" s="4">
        <f t="shared" si="561"/>
        <v>0.13468686168860267</v>
      </c>
      <c r="FX503" s="4">
        <f t="shared" si="562"/>
        <v>0.13468686168860267</v>
      </c>
      <c r="FY503" s="4">
        <f t="shared" si="563"/>
        <v>0.27609701939543646</v>
      </c>
      <c r="FZ503" s="4">
        <f t="shared" si="564"/>
        <v>94.468380432051774</v>
      </c>
      <c r="GA503" s="4">
        <f t="shared" si="565"/>
        <v>73.27370570282028</v>
      </c>
      <c r="GB503" s="4">
        <f t="shared" si="566"/>
        <v>94.468380432051774</v>
      </c>
      <c r="GC503" s="4">
        <f t="shared" si="567"/>
        <v>24.243635103948481</v>
      </c>
      <c r="GD503" s="4">
        <f t="shared" si="568"/>
        <v>24.243635103948481</v>
      </c>
      <c r="GE503" s="4">
        <f t="shared" si="569"/>
        <v>49.69746349117856</v>
      </c>
      <c r="GF503" s="4">
        <f>Tabela13[[#This Row],[V1]]-Tabela13[[#This Row],[V2]]/Tabela13[[#This Row],[V2]]</f>
        <v>-0.1376811594202898</v>
      </c>
      <c r="GG503" s="4">
        <f>Tabela13[[#This Row],[V1]]-Tabela13[[#This Row],[V3]]/Tabela13[[#This Row],[V3]]</f>
        <v>-0.1376811594202898</v>
      </c>
      <c r="GH503" s="4">
        <f>Tabela13[[#This Row],[V1]]-Tabela13[[#This Row],[V4]]/Tabela13[[#This Row],[V4]]</f>
        <v>-0.1376811594202898</v>
      </c>
      <c r="GI503" s="4">
        <f>Tabela13[[#This Row],[V2]]-Tabela13[[#This Row],[V1]]/Tabela13[[#This Row],[V1]]</f>
        <v>-0.43333333333333335</v>
      </c>
      <c r="GJ503" s="4">
        <f>Tabela13[[#This Row],[V2]]-Tabela13[[#This Row],[V3]]/Tabela13[[#This Row],[V3]]</f>
        <v>-0.43333333333333335</v>
      </c>
      <c r="GK503" s="4">
        <f>Tabela13[[#This Row],[V2]]-Tabela13[[#This Row],[V4]]/Tabela13[[#This Row],[V4]]</f>
        <v>-0.43333333333333335</v>
      </c>
      <c r="GL503" s="4">
        <f t="shared" si="570"/>
        <v>0.1706948621951937</v>
      </c>
      <c r="GM503" s="4">
        <f t="shared" si="571"/>
        <v>0.71449275362318843</v>
      </c>
      <c r="GN503" s="4">
        <f t="shared" si="572"/>
        <v>0.23890355966467272</v>
      </c>
      <c r="GO503" s="3">
        <f t="shared" si="573"/>
        <v>0</v>
      </c>
      <c r="GP503" s="3">
        <v>100</v>
      </c>
      <c r="GQ503" s="3">
        <f t="shared" si="574"/>
        <v>-1</v>
      </c>
      <c r="GR503" s="3">
        <f t="shared" si="575"/>
        <v>-100</v>
      </c>
      <c r="GS503" s="34">
        <f>COUNTIF($D$2:D502,Tabela13[[#This Row],[HomeTeam]])</f>
        <v>25</v>
      </c>
      <c r="GT503" s="34">
        <f>COUNTIF($E$2:E502,Tabela13[[#This Row],[AwayTeam]])</f>
        <v>6</v>
      </c>
      <c r="GU503" s="3">
        <f>IFERROR(AVERAGEIFS($AD$2:AD502,$D$2:D502,Tabela13[[#This Row],[HomeTeam]],$GS$2:GS502,"&gt;="&amp;Tabela13[[#This Row],[Contagem_H]]-5),"")</f>
        <v>0.85872830525067489</v>
      </c>
      <c r="GV503" s="3">
        <f>IFERROR(AVERAGEIFS($G$2:G502,$E$2:E502,Tabela13[[#This Row],[AwayTeam]],$GT$2:GT502,"&gt;="&amp;Tabela13[[#This Row],[Contagem_A]]-5),"")</f>
        <v>0.6</v>
      </c>
      <c r="GW503" s="3">
        <f>IFERROR(AVERAGEIFS($GQ$2:GQ502,$D$2:D502,Tabela13[[#This Row],[HomeTeam]],$GS$2:GS502,"&gt;="&amp;Tabela13[[#This Row],[Contagem_H]]-5),"")</f>
        <v>0.38</v>
      </c>
    </row>
    <row r="504" spans="1:205" x14ac:dyDescent="0.25">
      <c r="A504" t="s">
        <v>127</v>
      </c>
      <c r="B504" t="s">
        <v>304</v>
      </c>
      <c r="C504" t="s">
        <v>173</v>
      </c>
      <c r="D504" t="s">
        <v>22</v>
      </c>
      <c r="E504" t="s">
        <v>27</v>
      </c>
      <c r="F504" s="3">
        <v>4</v>
      </c>
      <c r="G504" s="3">
        <v>1</v>
      </c>
      <c r="H504" s="3" t="str">
        <f t="shared" si="576"/>
        <v>H</v>
      </c>
      <c r="I504" s="3">
        <v>1.6</v>
      </c>
      <c r="J504" s="3">
        <v>4.33</v>
      </c>
      <c r="K504" s="3">
        <v>5</v>
      </c>
      <c r="L504" s="3">
        <v>1.57</v>
      </c>
      <c r="M504" s="3">
        <v>2.38</v>
      </c>
      <c r="N504" s="3">
        <f t="shared" si="505"/>
        <v>5</v>
      </c>
      <c r="O504" s="3">
        <f t="shared" si="506"/>
        <v>3</v>
      </c>
      <c r="P504" s="3">
        <f t="shared" si="507"/>
        <v>0</v>
      </c>
      <c r="Q504" s="3">
        <f t="shared" si="508"/>
        <v>5.5946882217090099E-2</v>
      </c>
      <c r="R504" s="3">
        <f t="shared" si="509"/>
        <v>5.7110742386126456E-2</v>
      </c>
      <c r="S504" s="3">
        <f t="shared" si="510"/>
        <v>1.6895150115473443</v>
      </c>
      <c r="T504" s="3">
        <f t="shared" si="511"/>
        <v>4.5722500000000004</v>
      </c>
      <c r="U504" s="3">
        <f t="shared" si="512"/>
        <v>5.2797344110854505</v>
      </c>
      <c r="V504" s="3">
        <f t="shared" si="513"/>
        <v>1.6578366050808315</v>
      </c>
      <c r="W504" s="3">
        <f t="shared" si="514"/>
        <v>2.5131535796766742</v>
      </c>
      <c r="X504" s="4">
        <f t="shared" si="515"/>
        <v>0.625</v>
      </c>
      <c r="Y504" s="4">
        <f t="shared" si="516"/>
        <v>0.23094688221709006</v>
      </c>
      <c r="Z504" s="4">
        <f t="shared" si="517"/>
        <v>0.2</v>
      </c>
      <c r="AA504" s="4">
        <f t="shared" si="518"/>
        <v>0.63694267515923564</v>
      </c>
      <c r="AB504" s="4">
        <f t="shared" si="519"/>
        <v>0.42016806722689076</v>
      </c>
      <c r="AC504" s="4">
        <f t="shared" si="520"/>
        <v>2.3125</v>
      </c>
      <c r="AD504" s="4">
        <f t="shared" si="521"/>
        <v>0.6</v>
      </c>
      <c r="AE504" s="4">
        <f t="shared" si="522"/>
        <v>0.8125</v>
      </c>
      <c r="AF504" s="4">
        <f t="shared" si="523"/>
        <v>2.1</v>
      </c>
      <c r="AG504" s="4">
        <f>IFERROR(AVERAGE(Tabela13[[#This Row],[V1]],Tabela13[[#This Row],[V2]]),"")</f>
        <v>1.45625</v>
      </c>
      <c r="AH504" s="4">
        <f>IFERROR(AVERAGE(Tabela13[[#This Row],[V1]],Tabela13[[#This Row],[V3]]),"")</f>
        <v>1.5625</v>
      </c>
      <c r="AI504" s="4">
        <f>IFERROR(AVERAGE(Tabela13[[#This Row],[V1]],Tabela13[[#This Row],[V4]]),"")</f>
        <v>2.2062499999999998</v>
      </c>
      <c r="AJ504" s="4">
        <f>IFERROR(AVERAGE(Tabela13[[#This Row],[V2]],Tabela13[[#This Row],[V1]]),"")</f>
        <v>1.45625</v>
      </c>
      <c r="AK504" s="4">
        <f>IFERROR(AVERAGE(Tabela13[[#This Row],[V2]],Tabela13[[#This Row],[V3]]),"")</f>
        <v>0.70625000000000004</v>
      </c>
      <c r="AL504" s="4">
        <f>IFERROR(AVERAGE(Tabela13[[#This Row],[V2]],Tabela13[[#This Row],[V4]]),"")</f>
        <v>1.35</v>
      </c>
      <c r="AM504" s="4">
        <f>IFERROR(AVERAGE(Tabela13[[#This Row],[V3]],Tabela13[[#This Row],[V1]]),"")</f>
        <v>1.5625</v>
      </c>
      <c r="AN504" s="4">
        <f>IFERROR(AVERAGE(Tabela13[[#This Row],[V3]],Tabela13[[#This Row],[V2]]),"")</f>
        <v>0.70625000000000004</v>
      </c>
      <c r="AO504" s="4">
        <f>IFERROR(AVERAGE(Tabela13[[#This Row],[V3]],Tabela13[[#This Row],[V4]]),"")</f>
        <v>1.45625</v>
      </c>
      <c r="AP504" s="4">
        <f>IFERROR(AVERAGE(Tabela13[[#This Row],[V4]],Tabela13[[#This Row],[V1]]),"")</f>
        <v>2.2062499999999998</v>
      </c>
      <c r="AQ504" s="4">
        <f>IFERROR(AVERAGE(Tabela13[[#This Row],[V4]],Tabela13[[#This Row],[V2]]),"")</f>
        <v>1.35</v>
      </c>
      <c r="AR504" s="4">
        <f>IFERROR(AVERAGE(Tabela13[[#This Row],[V4]],Tabela13[[#This Row],[V3]]),"")</f>
        <v>1.45625</v>
      </c>
      <c r="AS504" s="4">
        <f>_xlfn.STDEV.S(Tabela13[[#This Row],[V1]:[V2]])</f>
        <v>1.2109203627819629</v>
      </c>
      <c r="AT504" s="4">
        <f>_xlfn.STDEV.S(Tabela13[[#This Row],[V1]],Tabela13[[#This Row],[V3]])</f>
        <v>1.0606601717798212</v>
      </c>
      <c r="AU504" s="4">
        <f>_xlfn.STDEV.S(Tabela13[[#This Row],[V1]],Tabela13[[#This Row],[V4]])</f>
        <v>0.15026019100214127</v>
      </c>
      <c r="AV504" s="4">
        <f>_xlfn.STDEV.S(Tabela13[[#This Row],[V2]],Tabela13[[#This Row],[V1]])</f>
        <v>1.2109203627819629</v>
      </c>
      <c r="AW504" s="4">
        <f>_xlfn.STDEV.S(Tabela13[[#This Row],[V2]],Tabela13[[#This Row],[V3]])</f>
        <v>0.15026019100214064</v>
      </c>
      <c r="AX504" s="4">
        <f>_xlfn.STDEV.S(Tabela13[[#This Row],[V42]],Tabela13[[#This Row],[V44]])</f>
        <v>2.2715805345617839</v>
      </c>
      <c r="AY504" s="4">
        <f>_xlfn.STDEV.S(Tabela13[[#This Row],[V3]],Tabela13[[#This Row],[V1]])</f>
        <v>1.0606601717798212</v>
      </c>
      <c r="AZ504" s="4">
        <f>_xlfn.STDEV.S(Tabela13[[#This Row],[V3]],Tabela13[[#This Row],[V2]])</f>
        <v>0.15026019100214064</v>
      </c>
      <c r="BA504" s="4">
        <f>_xlfn.STDEV.S(Tabela13[[#This Row],[V3]],Tabela13[[#This Row],[V4]])</f>
        <v>0.91039998077768003</v>
      </c>
      <c r="BB504" s="4">
        <f>_xlfn.STDEV.S(Tabela13[[#This Row],[V4]],Tabela13[[#This Row],[V1]])</f>
        <v>0.15026019100214127</v>
      </c>
      <c r="BC504" s="4">
        <f>_xlfn.STDEV.S(Tabela13[[#This Row],[V4]],Tabela13[[#This Row],[V2]])</f>
        <v>1.0606601717798212</v>
      </c>
      <c r="BD504" s="4">
        <f>_xlfn.STDEV.S(Tabela13[[#This Row],[V4]],Tabela13[[#This Row],[V3]])</f>
        <v>0.91039998077768003</v>
      </c>
      <c r="BE504" s="4">
        <f>Tabela13[[#This Row],[V17]]/Tabela13[[#This Row],[V5]]</f>
        <v>0.83153329633096162</v>
      </c>
      <c r="BF504" s="4">
        <f>Tabela13[[#This Row],[V18]]/Tabela13[[#This Row],[V6]]</f>
        <v>0.67882250993908555</v>
      </c>
      <c r="BG504" s="4">
        <f>Tabela13[[#This Row],[V19]]/Tabela13[[#This Row],[V7]]</f>
        <v>6.8106602153945053E-2</v>
      </c>
      <c r="BH504" s="4">
        <f>Tabela13[[#This Row],[V20]]/Tabela13[[#This Row],[V8]]</f>
        <v>0.83153329633096162</v>
      </c>
      <c r="BI504" s="4">
        <f>Tabela13[[#This Row],[V21]]/Tabela13[[#This Row],[V9]]</f>
        <v>0.21275779256940267</v>
      </c>
      <c r="BJ504" s="4">
        <f>Tabela13[[#This Row],[V22]]/Tabela13[[#This Row],[V10]]</f>
        <v>1.6826522478235435</v>
      </c>
      <c r="BK504" s="4">
        <f>Tabela13[[#This Row],[V23]]/Tabela13[[#This Row],[V11]]</f>
        <v>0.67882250993908555</v>
      </c>
      <c r="BL504" s="4">
        <f>Tabela13[[#This Row],[V24]]/Tabela13[[#This Row],[V12]]</f>
        <v>0.21275779256940267</v>
      </c>
      <c r="BM504" s="4">
        <f>Tabela13[[#This Row],[V25]]/Tabela13[[#This Row],[V13]]</f>
        <v>0.62516736877437251</v>
      </c>
      <c r="BN504" s="4">
        <f>Tabela13[[#This Row],[V26]]/Tabela13[[#This Row],[V14]]</f>
        <v>6.8106602153945053E-2</v>
      </c>
      <c r="BO504" s="4">
        <f>Tabela13[[#This Row],[V27]]/Tabela13[[#This Row],[V15]]</f>
        <v>0.78567420131838606</v>
      </c>
      <c r="BP504" s="4">
        <f>Tabela13[[#This Row],[V28]]/Tabela13[[#This Row],[V16]]</f>
        <v>0.62516736877437251</v>
      </c>
      <c r="BQ504" s="4">
        <f>Tabela13[[#This Row],[V1]]-Tabela13[[#This Row],[V2]]</f>
        <v>1.7124999999999999</v>
      </c>
      <c r="BR504" s="4">
        <f>Tabela13[[#This Row],[V1]]-Tabela13[[#This Row],[V3]]</f>
        <v>1.5</v>
      </c>
      <c r="BS504" s="4">
        <f>Tabela13[[#This Row],[V1]]-Tabela13[[#This Row],[V4]]</f>
        <v>0.21249999999999991</v>
      </c>
      <c r="BT504" s="4">
        <f>Tabela13[[#This Row],[V2]]-Tabela13[[#This Row],[V1]]</f>
        <v>-1.7124999999999999</v>
      </c>
      <c r="BU504" s="4">
        <f>Tabela13[[#This Row],[V2]]-Tabela13[[#This Row],[V3]]</f>
        <v>-0.21250000000000002</v>
      </c>
      <c r="BV504" s="4">
        <f>Tabela13[[#This Row],[V2]]-Tabela13[[#This Row],[V4]]</f>
        <v>-1.5</v>
      </c>
      <c r="BW504" s="4">
        <f>AVERAGE(Tabela13[[#This Row],[V41]],Tabela13[[#This Row],[V42]])</f>
        <v>1.60625</v>
      </c>
      <c r="BX504" s="4">
        <f>AVERAGE(Tabela13[[#This Row],[V41]],Tabela13[[#This Row],[V43]])</f>
        <v>0.96249999999999991</v>
      </c>
      <c r="BY504" s="4">
        <f>AVERAGE(Tabela13[[#This Row],[V41]],Tabela13[[#This Row],[V44]])</f>
        <v>0</v>
      </c>
      <c r="BZ504" s="4">
        <f>AVERAGE(Tabela13[[#This Row],[V41]],Tabela13[[#This Row],[V45]])</f>
        <v>0.75</v>
      </c>
      <c r="CA504" s="4">
        <f>AVERAGE(Tabela13[[#This Row],[V41]],Tabela13[[#This Row],[V46]])</f>
        <v>0.10624999999999996</v>
      </c>
      <c r="CB504" s="4">
        <f>AVERAGE(Tabela13[[#This Row],[V42]],Tabela13[[#This Row],[V41]])</f>
        <v>1.60625</v>
      </c>
      <c r="CC504" s="4">
        <f>AVERAGE(Tabela13[[#This Row],[V42]],Tabela13[[#This Row],[V43]])</f>
        <v>0.85624999999999996</v>
      </c>
      <c r="CD504" s="4">
        <f>AVERAGE(Tabela13[[#This Row],[V42]],Tabela13[[#This Row],[V44]])</f>
        <v>-0.10624999999999996</v>
      </c>
      <c r="CE504" s="4">
        <f>AVERAGE(Tabela13[[#This Row],[V42]],Tabela13[[#This Row],[V45]])</f>
        <v>0.64375000000000004</v>
      </c>
      <c r="CF504" s="4">
        <f>AVERAGE(Tabela13[[#This Row],[V42]],Tabela13[[#This Row],[V46]])</f>
        <v>0</v>
      </c>
      <c r="CG504" s="4">
        <f>AVERAGE(Tabela13[[#This Row],[V43]],Tabela13[[#This Row],[V41]])</f>
        <v>0.96249999999999991</v>
      </c>
      <c r="CH504" s="4">
        <f>AVERAGE(Tabela13[[#This Row],[V43]],Tabela13[[#This Row],[V42]])</f>
        <v>0.85624999999999996</v>
      </c>
      <c r="CI504" s="4">
        <f>AVERAGE(Tabela13[[#This Row],[V43]],Tabela13[[#This Row],[V44]])</f>
        <v>-0.75</v>
      </c>
      <c r="CJ504" s="4">
        <f>AVERAGE(Tabela13[[#This Row],[V43]],Tabela13[[#This Row],[V45]])</f>
        <v>0</v>
      </c>
      <c r="CK504" s="4">
        <f>AVERAGE(Tabela13[[#This Row],[V43]],Tabela13[[#This Row],[V46]])</f>
        <v>-0.64375000000000004</v>
      </c>
      <c r="CL504" s="4">
        <f>AVERAGE(Tabela13[[#This Row],[V44]],Tabela13[[#This Row],[V41]])</f>
        <v>0</v>
      </c>
      <c r="CM504" s="4">
        <f>AVERAGE(Tabela13[[#This Row],[V44]],Tabela13[[#This Row],[V42]])</f>
        <v>-0.10624999999999996</v>
      </c>
      <c r="CN504" s="4">
        <f>AVERAGE(Tabela13[[#This Row],[V44]],Tabela13[[#This Row],[V43]])</f>
        <v>-0.75</v>
      </c>
      <c r="CO504" s="4">
        <f>AVERAGE(Tabela13[[#This Row],[V44]],Tabela13[[#This Row],[V45]])</f>
        <v>-0.96249999999999991</v>
      </c>
      <c r="CP504" s="4">
        <f>AVERAGE(Tabela13[[#This Row],[V44]],Tabela13[[#This Row],[V46]])</f>
        <v>-1.60625</v>
      </c>
      <c r="CQ504" s="4">
        <f>AVERAGE(Tabela13[[#This Row],[V45]],Tabela13[[#This Row],[V41]])</f>
        <v>0.75</v>
      </c>
      <c r="CR504" s="4">
        <f>AVERAGE(Tabela13[[#This Row],[V45]],Tabela13[[#This Row],[V42]])</f>
        <v>0.64375000000000004</v>
      </c>
      <c r="CS504" s="4">
        <f>AVERAGE(Tabela13[[#This Row],[V45]],Tabela13[[#This Row],[V43]])</f>
        <v>0</v>
      </c>
      <c r="CT504" s="4">
        <f>AVERAGE(Tabela13[[#This Row],[V45]],Tabela13[[#This Row],[V44]])</f>
        <v>-0.96249999999999991</v>
      </c>
      <c r="CU504" s="4">
        <f>AVERAGE(Tabela13[[#This Row],[V45]],Tabela13[[#This Row],[V46]])</f>
        <v>-0.85624999999999996</v>
      </c>
      <c r="CV504" s="4">
        <f>AVERAGE(Tabela13[[#This Row],[V46]],Tabela13[[#This Row],[V41]])</f>
        <v>0.10624999999999996</v>
      </c>
      <c r="CW504" s="4">
        <f>AVERAGE(Tabela13[[#This Row],[V46]],Tabela13[[#This Row],[V42]])</f>
        <v>0</v>
      </c>
      <c r="CX504" s="4">
        <f>AVERAGE(Tabela13[[#This Row],[V46]],Tabela13[[#This Row],[V43]])</f>
        <v>-0.64375000000000004</v>
      </c>
      <c r="CY504" s="4">
        <f>AVERAGE(Tabela13[[#This Row],[V46]],Tabela13[[#This Row],[V44]])</f>
        <v>-1.60625</v>
      </c>
      <c r="CZ504" s="4">
        <f>AVERAGE(Tabela13[[#This Row],[V46]],Tabela13[[#This Row],[V45]])</f>
        <v>-0.85624999999999996</v>
      </c>
      <c r="DA504" s="3">
        <f>_xlfn.STDEV.S(Tabela13[[#This Row],[V41]],Tabela13[[#This Row],[V42]])</f>
        <v>0.15026019100214127</v>
      </c>
      <c r="DB504" s="3">
        <f>_xlfn.STDEV.S(Tabela13[[#This Row],[V41]],Tabela13[[#This Row],[V43]])</f>
        <v>1.060660171779821</v>
      </c>
      <c r="DC504" s="3">
        <f>_xlfn.STDEV.S(Tabela13[[#This Row],[V41]],Tabela13[[#This Row],[V44]])</f>
        <v>2.4218407255639249</v>
      </c>
      <c r="DD504" s="3">
        <f>_xlfn.STDEV.S(Tabela13[[#This Row],[V41]],Tabela13[[#This Row],[V45]])</f>
        <v>1.361180553784104</v>
      </c>
      <c r="DE504" s="3">
        <f>_xlfn.STDEV.S(Tabela13[[#This Row],[V41]],Tabela13[[#This Row],[V46]])</f>
        <v>2.2715805345617839</v>
      </c>
      <c r="DF504" s="3">
        <f>_xlfn.STDEV.S(Tabela13[[#This Row],[V42]],Tabela13[[#This Row],[V41]])</f>
        <v>0.15026019100214127</v>
      </c>
      <c r="DG504" s="3">
        <f>_xlfn.STDEV.S(Tabela13[[#This Row],[V42]],Tabela13[[#This Row],[V43]])</f>
        <v>0.91039998077767992</v>
      </c>
      <c r="DH504" s="3">
        <f>_xlfn.STDEV.S(Tabela13[[#This Row],[V42]],Tabela13[[#This Row],[V44]])</f>
        <v>2.2715805345617839</v>
      </c>
      <c r="DI504" s="3">
        <f>_xlfn.STDEV.S(Tabela13[[#This Row],[V42]],Tabela13[[#This Row],[V45]])</f>
        <v>1.2109203627819625</v>
      </c>
      <c r="DJ504" s="3">
        <f>_xlfn.STDEV.S(Tabela13[[#This Row],[V42]],Tabela13[[#This Row],[V46]])</f>
        <v>2.1213203435596424</v>
      </c>
      <c r="DK504" s="3">
        <f>_xlfn.STDEV.S(Tabela13[[#This Row],[V43]],Tabela13[[#This Row],[V41]])</f>
        <v>1.060660171779821</v>
      </c>
      <c r="DL504" s="3">
        <f>_xlfn.STDEV.S(Tabela13[[#This Row],[V43]],Tabela13[[#This Row],[V42]])</f>
        <v>0.91039998077767992</v>
      </c>
      <c r="DM504" s="3">
        <f>_xlfn.STDEV.S(Tabela13[[#This Row],[V43]],Tabela13[[#This Row],[V44]])</f>
        <v>1.3611805537841037</v>
      </c>
      <c r="DN504" s="3">
        <f>_xlfn.STDEV.S(Tabela13[[#This Row],[V43]],Tabela13[[#This Row],[V45]])</f>
        <v>0.30052038200428266</v>
      </c>
      <c r="DO504" s="3">
        <f>_xlfn.STDEV.S(Tabela13[[#This Row],[V43]],Tabela13[[#This Row],[V46]])</f>
        <v>1.2109203627819625</v>
      </c>
      <c r="DP504" s="3">
        <f>_xlfn.STDEV.S(Tabela13[[#This Row],[V44]],Tabela13[[#This Row],[V41]])</f>
        <v>2.4218407255639249</v>
      </c>
      <c r="DQ504" s="3">
        <f>_xlfn.STDEV.S(Tabela13[[#This Row],[V44]],Tabela13[[#This Row],[V42]])</f>
        <v>2.2715805345617839</v>
      </c>
      <c r="DR504" s="3">
        <f>_xlfn.STDEV.S(Tabela13[[#This Row],[V44]],Tabela13[[#This Row],[V43]])</f>
        <v>1.3611805537841037</v>
      </c>
      <c r="DS504" s="3">
        <f>_xlfn.STDEV.S(Tabela13[[#This Row],[V44]],Tabela13[[#This Row],[V45]])</f>
        <v>1.0606601717798212</v>
      </c>
      <c r="DT504" s="3">
        <f>_xlfn.STDEV.S(Tabela13[[#This Row],[V44]],Tabela13[[#This Row],[V46]])</f>
        <v>0.15026019100214127</v>
      </c>
      <c r="DU504" s="3">
        <f>_xlfn.STDEV.S(Tabela13[[#This Row],[V45]],Tabela13[[#This Row],[V41]])</f>
        <v>1.361180553784104</v>
      </c>
      <c r="DV504" s="3">
        <f>_xlfn.STDEV.S(Tabela13[[#This Row],[V45]],Tabela13[[#This Row],[V42]])</f>
        <v>1.2109203627819625</v>
      </c>
      <c r="DW504" s="3">
        <f>_xlfn.STDEV.S(Tabela13[[#This Row],[V45]],Tabela13[[#This Row],[V43]])</f>
        <v>0.30052038200428266</v>
      </c>
      <c r="DX504" s="3">
        <f>_xlfn.STDEV.S(Tabela13[[#This Row],[V45]],Tabela13[[#This Row],[V44]])</f>
        <v>1.0606601717798212</v>
      </c>
      <c r="DY504" s="3">
        <f>_xlfn.STDEV.S(Tabela13[[#This Row],[V45]],Tabela13[[#This Row],[V46]])</f>
        <v>0.91039998077767992</v>
      </c>
      <c r="DZ504" s="3">
        <f>_xlfn.STDEV.S(Tabela13[[#This Row],[V46]],Tabela13[[#This Row],[V41]])</f>
        <v>2.2715805345617839</v>
      </c>
      <c r="EA504" s="3">
        <f>_xlfn.STDEV.S(Tabela13[[#This Row],[V46]],Tabela13[[#This Row],[V42]])</f>
        <v>2.1213203435596424</v>
      </c>
      <c r="EB504" s="3">
        <f>_xlfn.STDEV.S(Tabela13[[#This Row],[V46]],Tabela13[[#This Row],[V43]])</f>
        <v>1.2109203627819625</v>
      </c>
      <c r="EC504" s="3">
        <f>_xlfn.STDEV.S(Tabela13[[#This Row],[V46]],Tabela13[[#This Row],[V44]])</f>
        <v>0.15026019100214127</v>
      </c>
      <c r="ED504" s="3">
        <f>_xlfn.STDEV.S(Tabela13[[#This Row],[V46]],Tabela13[[#This Row],[V45]])</f>
        <v>0.91039998077767992</v>
      </c>
      <c r="EE504" s="3">
        <f t="shared" si="524"/>
        <v>9.3547200623901192E-2</v>
      </c>
      <c r="EF504" s="3">
        <f t="shared" si="525"/>
        <v>1.101984594056957</v>
      </c>
      <c r="EG504" s="3" t="str">
        <f t="shared" si="526"/>
        <v/>
      </c>
      <c r="EH504" s="3">
        <f t="shared" si="527"/>
        <v>1.8149074050454719</v>
      </c>
      <c r="EI504" s="3">
        <f t="shared" si="528"/>
        <v>21.379581501757976</v>
      </c>
      <c r="EJ504" s="3">
        <f t="shared" si="529"/>
        <v>9.3547200623901192E-2</v>
      </c>
      <c r="EK504" s="3">
        <f t="shared" si="530"/>
        <v>1.0632408534629838</v>
      </c>
      <c r="EL504" s="3">
        <f t="shared" si="531"/>
        <v>-21.379581501757976</v>
      </c>
      <c r="EM504" s="3">
        <f t="shared" si="532"/>
        <v>1.8810413402438251</v>
      </c>
      <c r="EN504" s="3" t="str">
        <f t="shared" si="533"/>
        <v/>
      </c>
      <c r="EO504" s="3">
        <f t="shared" si="534"/>
        <v>1.101984594056957</v>
      </c>
      <c r="EP504" s="3">
        <f t="shared" si="535"/>
        <v>1.0632408534629838</v>
      </c>
      <c r="EQ504" s="3">
        <f t="shared" si="536"/>
        <v>-1.8149074050454717</v>
      </c>
      <c r="ER504" s="3" t="str">
        <f t="shared" si="537"/>
        <v/>
      </c>
      <c r="ES504" s="3" t="str">
        <f t="shared" si="538"/>
        <v/>
      </c>
      <c r="ET504" s="3" t="str">
        <f t="shared" si="539"/>
        <v/>
      </c>
      <c r="EU504" s="3" t="str">
        <f t="shared" si="540"/>
        <v/>
      </c>
      <c r="EV504" s="3">
        <f t="shared" si="541"/>
        <v>-1.8149074050454717</v>
      </c>
      <c r="EW504" s="3">
        <f t="shared" si="542"/>
        <v>-1.1019845940569573</v>
      </c>
      <c r="EX504" s="3">
        <f t="shared" si="543"/>
        <v>-9.3547200623901192E-2</v>
      </c>
      <c r="EY504" s="3">
        <f t="shared" si="544"/>
        <v>1.8149074050454719</v>
      </c>
      <c r="EZ504" s="3">
        <f t="shared" si="545"/>
        <v>1.8810413402438251</v>
      </c>
      <c r="FA504" s="3" t="str">
        <f t="shared" si="546"/>
        <v/>
      </c>
      <c r="FB504" s="3">
        <f t="shared" si="547"/>
        <v>-1.1019845940569573</v>
      </c>
      <c r="FC504" s="3">
        <f t="shared" si="548"/>
        <v>-1.0632408534629838</v>
      </c>
      <c r="FD504" s="3">
        <f t="shared" si="549"/>
        <v>21.379581501757976</v>
      </c>
      <c r="FE504" s="3" t="str">
        <f t="shared" si="550"/>
        <v/>
      </c>
      <c r="FF504" s="3">
        <f t="shared" si="551"/>
        <v>-1.8810413402438251</v>
      </c>
      <c r="FG504" s="3">
        <f t="shared" si="552"/>
        <v>-9.3547200623901192E-2</v>
      </c>
      <c r="FH504" s="3">
        <f t="shared" si="553"/>
        <v>-1.0632408534629838</v>
      </c>
      <c r="FI504" s="4">
        <f t="shared" si="554"/>
        <v>0.8</v>
      </c>
      <c r="FJ504" s="4">
        <f t="shared" si="555"/>
        <v>0.625</v>
      </c>
      <c r="FK504" s="4">
        <f t="shared" si="556"/>
        <v>1.9943681994641584</v>
      </c>
      <c r="FL504" s="4">
        <f t="shared" si="557"/>
        <v>0.78692110011482308</v>
      </c>
      <c r="FM504" s="4">
        <f>Tabela13[[#This Row],[V139]]-Tabela13[[#This Row],[V140]]</f>
        <v>1.2074470993493354</v>
      </c>
      <c r="FN504" s="4">
        <f>Tabela13[[#This Row],[V1]]-Tabela13[[#This Row],[V2]]/2</f>
        <v>2.0125000000000002</v>
      </c>
      <c r="FO504" s="4">
        <f>Tabela13[[#This Row],[V1]]-Tabela13[[#This Row],[V3]]/2</f>
        <v>1.90625</v>
      </c>
      <c r="FP504" s="4">
        <f>Tabela13[[#This Row],[V1]]-Tabela13[[#This Row],[V4]]/2</f>
        <v>1.2625</v>
      </c>
      <c r="FQ504" s="4">
        <f>Tabela13[[#This Row],[V2]]-Tabela13[[#This Row],[V1]]/2</f>
        <v>-0.55625000000000002</v>
      </c>
      <c r="FR504" s="4">
        <f>Tabela13[[#This Row],[V2]]-Tabela13[[#This Row],[V3]]/2</f>
        <v>0.19374999999999998</v>
      </c>
      <c r="FS504" s="4">
        <f>Tabela13[[#This Row],[V2]]-Tabela13[[#This Row],[V4]]/2</f>
        <v>-0.45000000000000007</v>
      </c>
      <c r="FT504" s="4">
        <f t="shared" si="558"/>
        <v>1.1096362748521813</v>
      </c>
      <c r="FU504" s="4">
        <f t="shared" si="559"/>
        <v>1.0876706619775629</v>
      </c>
      <c r="FV504" s="4">
        <f t="shared" si="560"/>
        <v>0.90090383142795205</v>
      </c>
      <c r="FW504" s="4">
        <f t="shared" si="561"/>
        <v>-0.5076290083213495</v>
      </c>
      <c r="FX504" s="4">
        <f t="shared" si="562"/>
        <v>0.19137878528442454</v>
      </c>
      <c r="FY504" s="4">
        <f t="shared" si="563"/>
        <v>-0.42285392613294076</v>
      </c>
      <c r="FZ504" s="4">
        <f t="shared" si="564"/>
        <v>199.73452947339263</v>
      </c>
      <c r="GA504" s="4">
        <f t="shared" si="565"/>
        <v>195.78071915596132</v>
      </c>
      <c r="GB504" s="4">
        <f t="shared" si="566"/>
        <v>162.16268965703136</v>
      </c>
      <c r="GC504" s="4">
        <f t="shared" si="567"/>
        <v>-91.37322149784292</v>
      </c>
      <c r="GD504" s="4">
        <f t="shared" si="568"/>
        <v>34.448181351196418</v>
      </c>
      <c r="GE504" s="4">
        <f t="shared" si="569"/>
        <v>-76.113706703929338</v>
      </c>
      <c r="GF504" s="4">
        <f>Tabela13[[#This Row],[V1]]-Tabela13[[#This Row],[V2]]/Tabela13[[#This Row],[V2]]</f>
        <v>1.3125</v>
      </c>
      <c r="GG504" s="4">
        <f>Tabela13[[#This Row],[V1]]-Tabela13[[#This Row],[V3]]/Tabela13[[#This Row],[V3]]</f>
        <v>1.3125</v>
      </c>
      <c r="GH504" s="4">
        <f>Tabela13[[#This Row],[V1]]-Tabela13[[#This Row],[V4]]/Tabela13[[#This Row],[V4]]</f>
        <v>1.3125</v>
      </c>
      <c r="GI504" s="4">
        <f>Tabela13[[#This Row],[V2]]-Tabela13[[#This Row],[V1]]/Tabela13[[#This Row],[V1]]</f>
        <v>-0.4</v>
      </c>
      <c r="GJ504" s="4">
        <f>Tabela13[[#This Row],[V2]]-Tabela13[[#This Row],[V3]]/Tabela13[[#This Row],[V3]]</f>
        <v>-0.4</v>
      </c>
      <c r="GK504" s="4">
        <f>Tabela13[[#This Row],[V2]]-Tabela13[[#This Row],[V4]]/Tabela13[[#This Row],[V4]]</f>
        <v>-0.4</v>
      </c>
      <c r="GL504" s="4">
        <f t="shared" si="570"/>
        <v>0.87467255777995767</v>
      </c>
      <c r="GM504" s="4">
        <f t="shared" si="571"/>
        <v>1.45625</v>
      </c>
      <c r="GN504" s="4">
        <f t="shared" si="572"/>
        <v>0.60063351607207394</v>
      </c>
      <c r="GO504" s="3">
        <f t="shared" si="573"/>
        <v>1</v>
      </c>
      <c r="GP504" s="3">
        <v>100</v>
      </c>
      <c r="GQ504" s="3">
        <f t="shared" si="574"/>
        <v>0.60000000000000009</v>
      </c>
      <c r="GR504" s="3">
        <f t="shared" si="575"/>
        <v>60.000000000000007</v>
      </c>
      <c r="GS504" s="34">
        <f>COUNTIF($D$2:D503,Tabela13[[#This Row],[HomeTeam]])</f>
        <v>25</v>
      </c>
      <c r="GT504" s="34">
        <f>COUNTIF($E$2:E503,Tabela13[[#This Row],[AwayTeam]])</f>
        <v>6</v>
      </c>
      <c r="GU504" s="3">
        <f>IFERROR(AVERAGEIFS($AD$2:AD503,$D$2:D503,Tabela13[[#This Row],[HomeTeam]],$GS$2:GS503,"&gt;="&amp;Tabela13[[#This Row],[Contagem_H]]-5),"")</f>
        <v>1.1438399627108806</v>
      </c>
      <c r="GV504" s="3">
        <f>IFERROR(AVERAGEIFS($G$2:G503,$E$2:E503,Tabela13[[#This Row],[AwayTeam]],$GT$2:GT503,"&gt;="&amp;Tabela13[[#This Row],[Contagem_A]]-5),"")</f>
        <v>1.6</v>
      </c>
      <c r="GW504" s="3">
        <f>IFERROR(AVERAGEIFS($GQ$2:GQ503,$D$2:D503,Tabela13[[#This Row],[HomeTeam]],$GS$2:GS503,"&gt;="&amp;Tabela13[[#This Row],[Contagem_H]]-5),"")</f>
        <v>0.63400000000000001</v>
      </c>
    </row>
    <row r="505" spans="1:205" x14ac:dyDescent="0.25">
      <c r="A505" t="s">
        <v>127</v>
      </c>
      <c r="B505" t="s">
        <v>304</v>
      </c>
      <c r="C505" t="s">
        <v>173</v>
      </c>
      <c r="D505" t="s">
        <v>19</v>
      </c>
      <c r="E505" t="s">
        <v>20</v>
      </c>
      <c r="F505" s="3">
        <v>1</v>
      </c>
      <c r="G505" s="3">
        <v>1</v>
      </c>
      <c r="H505" s="3" t="str">
        <f t="shared" si="576"/>
        <v>D</v>
      </c>
      <c r="I505" s="3">
        <v>3.2</v>
      </c>
      <c r="J505" s="3">
        <v>3.4</v>
      </c>
      <c r="K505" s="3">
        <v>2.2000000000000002</v>
      </c>
      <c r="L505" s="3">
        <v>1.88</v>
      </c>
      <c r="M505" s="3">
        <v>2.02</v>
      </c>
      <c r="N505" s="3">
        <f t="shared" si="505"/>
        <v>2</v>
      </c>
      <c r="O505" s="3">
        <f t="shared" si="506"/>
        <v>1</v>
      </c>
      <c r="P505" s="3">
        <f t="shared" si="507"/>
        <v>1</v>
      </c>
      <c r="Q505" s="3">
        <f t="shared" si="508"/>
        <v>6.1163101604278181E-2</v>
      </c>
      <c r="R505" s="3">
        <f t="shared" si="509"/>
        <v>2.6964398567516312E-2</v>
      </c>
      <c r="S505" s="3">
        <f t="shared" si="510"/>
        <v>3.3957219251336905</v>
      </c>
      <c r="T505" s="3">
        <f t="shared" si="511"/>
        <v>3.6079545454545459</v>
      </c>
      <c r="U505" s="3">
        <f t="shared" si="512"/>
        <v>2.3345588235294121</v>
      </c>
      <c r="V505" s="3">
        <f t="shared" si="513"/>
        <v>1.9949866310160429</v>
      </c>
      <c r="W505" s="3">
        <f t="shared" si="514"/>
        <v>2.1435494652406422</v>
      </c>
      <c r="X505" s="4">
        <f t="shared" si="515"/>
        <v>0.3125</v>
      </c>
      <c r="Y505" s="4">
        <f t="shared" si="516"/>
        <v>0.29411764705882354</v>
      </c>
      <c r="Z505" s="4">
        <f t="shared" si="517"/>
        <v>0.45454545454545453</v>
      </c>
      <c r="AA505" s="4">
        <f t="shared" si="518"/>
        <v>0.53191489361702127</v>
      </c>
      <c r="AB505" s="4">
        <f t="shared" si="519"/>
        <v>0.49504950495049505</v>
      </c>
      <c r="AC505" s="4">
        <f t="shared" si="520"/>
        <v>0.65625</v>
      </c>
      <c r="AD505" s="4">
        <f t="shared" si="521"/>
        <v>0.72727272727272729</v>
      </c>
      <c r="AE505" s="4">
        <f t="shared" si="522"/>
        <v>0.65625</v>
      </c>
      <c r="AF505" s="4">
        <f t="shared" si="523"/>
        <v>0.72727272727272729</v>
      </c>
      <c r="AG505" s="4">
        <f>IFERROR(AVERAGE(Tabela13[[#This Row],[V1]],Tabela13[[#This Row],[V2]]),"")</f>
        <v>0.69176136363636365</v>
      </c>
      <c r="AH505" s="4">
        <f>IFERROR(AVERAGE(Tabela13[[#This Row],[V1]],Tabela13[[#This Row],[V3]]),"")</f>
        <v>0.65625</v>
      </c>
      <c r="AI505" s="4">
        <f>IFERROR(AVERAGE(Tabela13[[#This Row],[V1]],Tabela13[[#This Row],[V4]]),"")</f>
        <v>0.69176136363636365</v>
      </c>
      <c r="AJ505" s="4">
        <f>IFERROR(AVERAGE(Tabela13[[#This Row],[V2]],Tabela13[[#This Row],[V1]]),"")</f>
        <v>0.69176136363636365</v>
      </c>
      <c r="AK505" s="4">
        <f>IFERROR(AVERAGE(Tabela13[[#This Row],[V2]],Tabela13[[#This Row],[V3]]),"")</f>
        <v>0.69176136363636365</v>
      </c>
      <c r="AL505" s="4">
        <f>IFERROR(AVERAGE(Tabela13[[#This Row],[V2]],Tabela13[[#This Row],[V4]]),"")</f>
        <v>0.72727272727272729</v>
      </c>
      <c r="AM505" s="4">
        <f>IFERROR(AVERAGE(Tabela13[[#This Row],[V3]],Tabela13[[#This Row],[V1]]),"")</f>
        <v>0.65625</v>
      </c>
      <c r="AN505" s="4">
        <f>IFERROR(AVERAGE(Tabela13[[#This Row],[V3]],Tabela13[[#This Row],[V2]]),"")</f>
        <v>0.69176136363636365</v>
      </c>
      <c r="AO505" s="4">
        <f>IFERROR(AVERAGE(Tabela13[[#This Row],[V3]],Tabela13[[#This Row],[V4]]),"")</f>
        <v>0.69176136363636365</v>
      </c>
      <c r="AP505" s="4">
        <f>IFERROR(AVERAGE(Tabela13[[#This Row],[V4]],Tabela13[[#This Row],[V1]]),"")</f>
        <v>0.69176136363636365</v>
      </c>
      <c r="AQ505" s="4">
        <f>IFERROR(AVERAGE(Tabela13[[#This Row],[V4]],Tabela13[[#This Row],[V2]]),"")</f>
        <v>0.72727272727272729</v>
      </c>
      <c r="AR505" s="4">
        <f>IFERROR(AVERAGE(Tabela13[[#This Row],[V4]],Tabela13[[#This Row],[V3]]),"")</f>
        <v>0.69176136363636365</v>
      </c>
      <c r="AS505" s="4">
        <f>_xlfn.STDEV.S(Tabela13[[#This Row],[V1]:[V2]])</f>
        <v>5.0220652072908219E-2</v>
      </c>
      <c r="AT505" s="4">
        <f>_xlfn.STDEV.S(Tabela13[[#This Row],[V1]],Tabela13[[#This Row],[V3]])</f>
        <v>0</v>
      </c>
      <c r="AU505" s="4">
        <f>_xlfn.STDEV.S(Tabela13[[#This Row],[V1]],Tabela13[[#This Row],[V4]])</f>
        <v>5.0220652072908219E-2</v>
      </c>
      <c r="AV505" s="4">
        <f>_xlfn.STDEV.S(Tabela13[[#This Row],[V2]],Tabela13[[#This Row],[V1]])</f>
        <v>5.0220652072908219E-2</v>
      </c>
      <c r="AW505" s="4">
        <f>_xlfn.STDEV.S(Tabela13[[#This Row],[V2]],Tabela13[[#This Row],[V3]])</f>
        <v>5.0220652072908219E-2</v>
      </c>
      <c r="AX505" s="4">
        <f>_xlfn.STDEV.S(Tabela13[[#This Row],[V42]],Tabela13[[#This Row],[V44]])</f>
        <v>5.0220652072908219E-2</v>
      </c>
      <c r="AY505" s="4">
        <f>_xlfn.STDEV.S(Tabela13[[#This Row],[V3]],Tabela13[[#This Row],[V1]])</f>
        <v>0</v>
      </c>
      <c r="AZ505" s="4">
        <f>_xlfn.STDEV.S(Tabela13[[#This Row],[V3]],Tabela13[[#This Row],[V2]])</f>
        <v>5.0220652072908219E-2</v>
      </c>
      <c r="BA505" s="4">
        <f>_xlfn.STDEV.S(Tabela13[[#This Row],[V3]],Tabela13[[#This Row],[V4]])</f>
        <v>5.0220652072908219E-2</v>
      </c>
      <c r="BB505" s="4">
        <f>_xlfn.STDEV.S(Tabela13[[#This Row],[V4]],Tabela13[[#This Row],[V1]])</f>
        <v>5.0220652072908219E-2</v>
      </c>
      <c r="BC505" s="4">
        <f>_xlfn.STDEV.S(Tabela13[[#This Row],[V4]],Tabela13[[#This Row],[V2]])</f>
        <v>0</v>
      </c>
      <c r="BD505" s="4">
        <f>_xlfn.STDEV.S(Tabela13[[#This Row],[V4]],Tabela13[[#This Row],[V3]])</f>
        <v>5.0220652072908219E-2</v>
      </c>
      <c r="BE505" s="4">
        <f>Tabela13[[#This Row],[V17]]/Tabela13[[#This Row],[V5]]</f>
        <v>7.2598232154676354E-2</v>
      </c>
      <c r="BF505" s="4">
        <f>Tabela13[[#This Row],[V18]]/Tabela13[[#This Row],[V6]]</f>
        <v>0</v>
      </c>
      <c r="BG505" s="4">
        <f>Tabela13[[#This Row],[V19]]/Tabela13[[#This Row],[V7]]</f>
        <v>7.2598232154676354E-2</v>
      </c>
      <c r="BH505" s="4">
        <f>Tabela13[[#This Row],[V20]]/Tabela13[[#This Row],[V8]]</f>
        <v>7.2598232154676354E-2</v>
      </c>
      <c r="BI505" s="4">
        <f>Tabela13[[#This Row],[V21]]/Tabela13[[#This Row],[V9]]</f>
        <v>7.2598232154676354E-2</v>
      </c>
      <c r="BJ505" s="4">
        <f>Tabela13[[#This Row],[V22]]/Tabela13[[#This Row],[V10]]</f>
        <v>6.9053396600248798E-2</v>
      </c>
      <c r="BK505" s="4">
        <f>Tabela13[[#This Row],[V23]]/Tabela13[[#This Row],[V11]]</f>
        <v>0</v>
      </c>
      <c r="BL505" s="4">
        <f>Tabela13[[#This Row],[V24]]/Tabela13[[#This Row],[V12]]</f>
        <v>7.2598232154676354E-2</v>
      </c>
      <c r="BM505" s="4">
        <f>Tabela13[[#This Row],[V25]]/Tabela13[[#This Row],[V13]]</f>
        <v>7.2598232154676354E-2</v>
      </c>
      <c r="BN505" s="4">
        <f>Tabela13[[#This Row],[V26]]/Tabela13[[#This Row],[V14]]</f>
        <v>7.2598232154676354E-2</v>
      </c>
      <c r="BO505" s="4">
        <f>Tabela13[[#This Row],[V27]]/Tabela13[[#This Row],[V15]]</f>
        <v>0</v>
      </c>
      <c r="BP505" s="4">
        <f>Tabela13[[#This Row],[V28]]/Tabela13[[#This Row],[V16]]</f>
        <v>7.2598232154676354E-2</v>
      </c>
      <c r="BQ505" s="4">
        <f>Tabela13[[#This Row],[V1]]-Tabela13[[#This Row],[V2]]</f>
        <v>-7.1022727272727293E-2</v>
      </c>
      <c r="BR505" s="4">
        <f>Tabela13[[#This Row],[V1]]-Tabela13[[#This Row],[V3]]</f>
        <v>0</v>
      </c>
      <c r="BS505" s="4">
        <f>Tabela13[[#This Row],[V1]]-Tabela13[[#This Row],[V4]]</f>
        <v>-7.1022727272727293E-2</v>
      </c>
      <c r="BT505" s="4">
        <f>Tabela13[[#This Row],[V2]]-Tabela13[[#This Row],[V1]]</f>
        <v>7.1022727272727293E-2</v>
      </c>
      <c r="BU505" s="4">
        <f>Tabela13[[#This Row],[V2]]-Tabela13[[#This Row],[V3]]</f>
        <v>7.1022727272727293E-2</v>
      </c>
      <c r="BV505" s="4">
        <f>Tabela13[[#This Row],[V2]]-Tabela13[[#This Row],[V4]]</f>
        <v>0</v>
      </c>
      <c r="BW505" s="4">
        <f>AVERAGE(Tabela13[[#This Row],[V41]],Tabela13[[#This Row],[V42]])</f>
        <v>-3.5511363636363646E-2</v>
      </c>
      <c r="BX505" s="4">
        <f>AVERAGE(Tabela13[[#This Row],[V41]],Tabela13[[#This Row],[V43]])</f>
        <v>-7.1022727272727293E-2</v>
      </c>
      <c r="BY505" s="4">
        <f>AVERAGE(Tabela13[[#This Row],[V41]],Tabela13[[#This Row],[V44]])</f>
        <v>0</v>
      </c>
      <c r="BZ505" s="4">
        <f>AVERAGE(Tabela13[[#This Row],[V41]],Tabela13[[#This Row],[V45]])</f>
        <v>0</v>
      </c>
      <c r="CA505" s="4">
        <f>AVERAGE(Tabela13[[#This Row],[V41]],Tabela13[[#This Row],[V46]])</f>
        <v>-3.5511363636363646E-2</v>
      </c>
      <c r="CB505" s="4">
        <f>AVERAGE(Tabela13[[#This Row],[V42]],Tabela13[[#This Row],[V41]])</f>
        <v>-3.5511363636363646E-2</v>
      </c>
      <c r="CC505" s="4">
        <f>AVERAGE(Tabela13[[#This Row],[V42]],Tabela13[[#This Row],[V43]])</f>
        <v>-3.5511363636363646E-2</v>
      </c>
      <c r="CD505" s="4">
        <f>AVERAGE(Tabela13[[#This Row],[V42]],Tabela13[[#This Row],[V44]])</f>
        <v>3.5511363636363646E-2</v>
      </c>
      <c r="CE505" s="4">
        <f>AVERAGE(Tabela13[[#This Row],[V42]],Tabela13[[#This Row],[V45]])</f>
        <v>3.5511363636363646E-2</v>
      </c>
      <c r="CF505" s="4">
        <f>AVERAGE(Tabela13[[#This Row],[V42]],Tabela13[[#This Row],[V46]])</f>
        <v>0</v>
      </c>
      <c r="CG505" s="4">
        <f>AVERAGE(Tabela13[[#This Row],[V43]],Tabela13[[#This Row],[V41]])</f>
        <v>-7.1022727272727293E-2</v>
      </c>
      <c r="CH505" s="4">
        <f>AVERAGE(Tabela13[[#This Row],[V43]],Tabela13[[#This Row],[V42]])</f>
        <v>-3.5511363636363646E-2</v>
      </c>
      <c r="CI505" s="4">
        <f>AVERAGE(Tabela13[[#This Row],[V43]],Tabela13[[#This Row],[V44]])</f>
        <v>0</v>
      </c>
      <c r="CJ505" s="4">
        <f>AVERAGE(Tabela13[[#This Row],[V43]],Tabela13[[#This Row],[V45]])</f>
        <v>0</v>
      </c>
      <c r="CK505" s="4">
        <f>AVERAGE(Tabela13[[#This Row],[V43]],Tabela13[[#This Row],[V46]])</f>
        <v>-3.5511363636363646E-2</v>
      </c>
      <c r="CL505" s="4">
        <f>AVERAGE(Tabela13[[#This Row],[V44]],Tabela13[[#This Row],[V41]])</f>
        <v>0</v>
      </c>
      <c r="CM505" s="4">
        <f>AVERAGE(Tabela13[[#This Row],[V44]],Tabela13[[#This Row],[V42]])</f>
        <v>3.5511363636363646E-2</v>
      </c>
      <c r="CN505" s="4">
        <f>AVERAGE(Tabela13[[#This Row],[V44]],Tabela13[[#This Row],[V43]])</f>
        <v>0</v>
      </c>
      <c r="CO505" s="4">
        <f>AVERAGE(Tabela13[[#This Row],[V44]],Tabela13[[#This Row],[V45]])</f>
        <v>7.1022727272727293E-2</v>
      </c>
      <c r="CP505" s="4">
        <f>AVERAGE(Tabela13[[#This Row],[V44]],Tabela13[[#This Row],[V46]])</f>
        <v>3.5511363636363646E-2</v>
      </c>
      <c r="CQ505" s="4">
        <f>AVERAGE(Tabela13[[#This Row],[V45]],Tabela13[[#This Row],[V41]])</f>
        <v>0</v>
      </c>
      <c r="CR505" s="4">
        <f>AVERAGE(Tabela13[[#This Row],[V45]],Tabela13[[#This Row],[V42]])</f>
        <v>3.5511363636363646E-2</v>
      </c>
      <c r="CS505" s="4">
        <f>AVERAGE(Tabela13[[#This Row],[V45]],Tabela13[[#This Row],[V43]])</f>
        <v>0</v>
      </c>
      <c r="CT505" s="4">
        <f>AVERAGE(Tabela13[[#This Row],[V45]],Tabela13[[#This Row],[V44]])</f>
        <v>7.1022727272727293E-2</v>
      </c>
      <c r="CU505" s="4">
        <f>AVERAGE(Tabela13[[#This Row],[V45]],Tabela13[[#This Row],[V46]])</f>
        <v>3.5511363636363646E-2</v>
      </c>
      <c r="CV505" s="4">
        <f>AVERAGE(Tabela13[[#This Row],[V46]],Tabela13[[#This Row],[V41]])</f>
        <v>-3.5511363636363646E-2</v>
      </c>
      <c r="CW505" s="4">
        <f>AVERAGE(Tabela13[[#This Row],[V46]],Tabela13[[#This Row],[V42]])</f>
        <v>0</v>
      </c>
      <c r="CX505" s="4">
        <f>AVERAGE(Tabela13[[#This Row],[V46]],Tabela13[[#This Row],[V43]])</f>
        <v>-3.5511363636363646E-2</v>
      </c>
      <c r="CY505" s="4">
        <f>AVERAGE(Tabela13[[#This Row],[V46]],Tabela13[[#This Row],[V44]])</f>
        <v>3.5511363636363646E-2</v>
      </c>
      <c r="CZ505" s="4">
        <f>AVERAGE(Tabela13[[#This Row],[V46]],Tabela13[[#This Row],[V45]])</f>
        <v>3.5511363636363646E-2</v>
      </c>
      <c r="DA505" s="3">
        <f>_xlfn.STDEV.S(Tabela13[[#This Row],[V41]],Tabela13[[#This Row],[V42]])</f>
        <v>5.0220652072908219E-2</v>
      </c>
      <c r="DB505" s="3">
        <f>_xlfn.STDEV.S(Tabela13[[#This Row],[V41]],Tabela13[[#This Row],[V43]])</f>
        <v>0</v>
      </c>
      <c r="DC505" s="3">
        <f>_xlfn.STDEV.S(Tabela13[[#This Row],[V41]],Tabela13[[#This Row],[V44]])</f>
        <v>0.10044130414581644</v>
      </c>
      <c r="DD505" s="3">
        <f>_xlfn.STDEV.S(Tabela13[[#This Row],[V41]],Tabela13[[#This Row],[V45]])</f>
        <v>0.10044130414581644</v>
      </c>
      <c r="DE505" s="3">
        <f>_xlfn.STDEV.S(Tabela13[[#This Row],[V41]],Tabela13[[#This Row],[V46]])</f>
        <v>5.0220652072908219E-2</v>
      </c>
      <c r="DF505" s="3">
        <f>_xlfn.STDEV.S(Tabela13[[#This Row],[V42]],Tabela13[[#This Row],[V41]])</f>
        <v>5.0220652072908219E-2</v>
      </c>
      <c r="DG505" s="3">
        <f>_xlfn.STDEV.S(Tabela13[[#This Row],[V42]],Tabela13[[#This Row],[V43]])</f>
        <v>5.0220652072908219E-2</v>
      </c>
      <c r="DH505" s="3">
        <f>_xlfn.STDEV.S(Tabela13[[#This Row],[V42]],Tabela13[[#This Row],[V44]])</f>
        <v>5.0220652072908219E-2</v>
      </c>
      <c r="DI505" s="3">
        <f>_xlfn.STDEV.S(Tabela13[[#This Row],[V42]],Tabela13[[#This Row],[V45]])</f>
        <v>5.0220652072908219E-2</v>
      </c>
      <c r="DJ505" s="3">
        <f>_xlfn.STDEV.S(Tabela13[[#This Row],[V42]],Tabela13[[#This Row],[V46]])</f>
        <v>0</v>
      </c>
      <c r="DK505" s="3">
        <f>_xlfn.STDEV.S(Tabela13[[#This Row],[V43]],Tabela13[[#This Row],[V41]])</f>
        <v>0</v>
      </c>
      <c r="DL505" s="3">
        <f>_xlfn.STDEV.S(Tabela13[[#This Row],[V43]],Tabela13[[#This Row],[V42]])</f>
        <v>5.0220652072908219E-2</v>
      </c>
      <c r="DM505" s="3">
        <f>_xlfn.STDEV.S(Tabela13[[#This Row],[V43]],Tabela13[[#This Row],[V44]])</f>
        <v>0.10044130414581644</v>
      </c>
      <c r="DN505" s="3">
        <f>_xlfn.STDEV.S(Tabela13[[#This Row],[V43]],Tabela13[[#This Row],[V45]])</f>
        <v>0.10044130414581644</v>
      </c>
      <c r="DO505" s="3">
        <f>_xlfn.STDEV.S(Tabela13[[#This Row],[V43]],Tabela13[[#This Row],[V46]])</f>
        <v>5.0220652072908219E-2</v>
      </c>
      <c r="DP505" s="3">
        <f>_xlfn.STDEV.S(Tabela13[[#This Row],[V44]],Tabela13[[#This Row],[V41]])</f>
        <v>0.10044130414581644</v>
      </c>
      <c r="DQ505" s="3">
        <f>_xlfn.STDEV.S(Tabela13[[#This Row],[V44]],Tabela13[[#This Row],[V42]])</f>
        <v>5.0220652072908219E-2</v>
      </c>
      <c r="DR505" s="3">
        <f>_xlfn.STDEV.S(Tabela13[[#This Row],[V44]],Tabela13[[#This Row],[V43]])</f>
        <v>0.10044130414581644</v>
      </c>
      <c r="DS505" s="3">
        <f>_xlfn.STDEV.S(Tabela13[[#This Row],[V44]],Tabela13[[#This Row],[V45]])</f>
        <v>0</v>
      </c>
      <c r="DT505" s="3">
        <f>_xlfn.STDEV.S(Tabela13[[#This Row],[V44]],Tabela13[[#This Row],[V46]])</f>
        <v>5.0220652072908219E-2</v>
      </c>
      <c r="DU505" s="3">
        <f>_xlfn.STDEV.S(Tabela13[[#This Row],[V45]],Tabela13[[#This Row],[V41]])</f>
        <v>0.10044130414581644</v>
      </c>
      <c r="DV505" s="3">
        <f>_xlfn.STDEV.S(Tabela13[[#This Row],[V45]],Tabela13[[#This Row],[V42]])</f>
        <v>5.0220652072908219E-2</v>
      </c>
      <c r="DW505" s="3">
        <f>_xlfn.STDEV.S(Tabela13[[#This Row],[V45]],Tabela13[[#This Row],[V43]])</f>
        <v>0.10044130414581644</v>
      </c>
      <c r="DX505" s="3">
        <f>_xlfn.STDEV.S(Tabela13[[#This Row],[V45]],Tabela13[[#This Row],[V44]])</f>
        <v>0</v>
      </c>
      <c r="DY505" s="3">
        <f>_xlfn.STDEV.S(Tabela13[[#This Row],[V45]],Tabela13[[#This Row],[V46]])</f>
        <v>5.0220652072908219E-2</v>
      </c>
      <c r="DZ505" s="3">
        <f>_xlfn.STDEV.S(Tabela13[[#This Row],[V46]],Tabela13[[#This Row],[V41]])</f>
        <v>5.0220652072908219E-2</v>
      </c>
      <c r="EA505" s="3">
        <f>_xlfn.STDEV.S(Tabela13[[#This Row],[V46]],Tabela13[[#This Row],[V42]])</f>
        <v>0</v>
      </c>
      <c r="EB505" s="3">
        <f>_xlfn.STDEV.S(Tabela13[[#This Row],[V46]],Tabela13[[#This Row],[V43]])</f>
        <v>5.0220652072908219E-2</v>
      </c>
      <c r="EC505" s="3">
        <f>_xlfn.STDEV.S(Tabela13[[#This Row],[V46]],Tabela13[[#This Row],[V44]])</f>
        <v>5.0220652072908219E-2</v>
      </c>
      <c r="ED505" s="3">
        <f>_xlfn.STDEV.S(Tabela13[[#This Row],[V46]],Tabela13[[#This Row],[V45]])</f>
        <v>5.0220652072908219E-2</v>
      </c>
      <c r="EE505" s="3">
        <f t="shared" si="524"/>
        <v>-1.4142135623730951</v>
      </c>
      <c r="EF505" s="3">
        <f t="shared" si="525"/>
        <v>0</v>
      </c>
      <c r="EG505" s="3" t="str">
        <f t="shared" si="526"/>
        <v/>
      </c>
      <c r="EH505" s="3" t="str">
        <f t="shared" si="527"/>
        <v/>
      </c>
      <c r="EI505" s="3">
        <f t="shared" si="528"/>
        <v>-1.4142135623730951</v>
      </c>
      <c r="EJ505" s="3">
        <f t="shared" si="529"/>
        <v>-1.4142135623730951</v>
      </c>
      <c r="EK505" s="3">
        <f t="shared" si="530"/>
        <v>-1.4142135623730951</v>
      </c>
      <c r="EL505" s="3">
        <f t="shared" si="531"/>
        <v>1.4142135623730951</v>
      </c>
      <c r="EM505" s="3">
        <f t="shared" si="532"/>
        <v>1.4142135623730951</v>
      </c>
      <c r="EN505" s="3" t="str">
        <f t="shared" si="533"/>
        <v/>
      </c>
      <c r="EO505" s="3">
        <f t="shared" si="534"/>
        <v>0</v>
      </c>
      <c r="EP505" s="3">
        <f t="shared" si="535"/>
        <v>-1.4142135623730951</v>
      </c>
      <c r="EQ505" s="3" t="str">
        <f t="shared" si="536"/>
        <v/>
      </c>
      <c r="ER505" s="3" t="str">
        <f t="shared" si="537"/>
        <v/>
      </c>
      <c r="ES505" s="3" t="str">
        <f t="shared" si="538"/>
        <v/>
      </c>
      <c r="ET505" s="3" t="str">
        <f t="shared" si="539"/>
        <v/>
      </c>
      <c r="EU505" s="3" t="str">
        <f t="shared" si="540"/>
        <v/>
      </c>
      <c r="EV505" s="3" t="str">
        <f t="shared" si="541"/>
        <v/>
      </c>
      <c r="EW505" s="3">
        <f t="shared" si="542"/>
        <v>0</v>
      </c>
      <c r="EX505" s="3">
        <f t="shared" si="543"/>
        <v>1.4142135623730951</v>
      </c>
      <c r="EY505" s="3" t="str">
        <f t="shared" si="544"/>
        <v/>
      </c>
      <c r="EZ505" s="3">
        <f t="shared" si="545"/>
        <v>1.4142135623730951</v>
      </c>
      <c r="FA505" s="3" t="str">
        <f t="shared" si="546"/>
        <v/>
      </c>
      <c r="FB505" s="3">
        <f t="shared" si="547"/>
        <v>0</v>
      </c>
      <c r="FC505" s="3">
        <f t="shared" si="548"/>
        <v>1.4142135623730951</v>
      </c>
      <c r="FD505" s="3">
        <f t="shared" si="549"/>
        <v>-1.4142135623730951</v>
      </c>
      <c r="FE505" s="3" t="str">
        <f t="shared" si="550"/>
        <v/>
      </c>
      <c r="FF505" s="3">
        <f t="shared" si="551"/>
        <v>-1.4142135623730951</v>
      </c>
      <c r="FG505" s="3">
        <f t="shared" si="552"/>
        <v>1.4142135623730951</v>
      </c>
      <c r="FH505" s="3">
        <f t="shared" si="553"/>
        <v>1.4142135623730951</v>
      </c>
      <c r="FI505" s="4">
        <f t="shared" si="554"/>
        <v>0.45454545454545453</v>
      </c>
      <c r="FJ505" s="4">
        <f t="shared" si="555"/>
        <v>0.3125</v>
      </c>
      <c r="FK505" s="4">
        <f t="shared" si="556"/>
        <v>1.1606299212598423</v>
      </c>
      <c r="FL505" s="4">
        <f t="shared" si="557"/>
        <v>1.5622047244094486</v>
      </c>
      <c r="FM505" s="4">
        <f>Tabela13[[#This Row],[V139]]-Tabela13[[#This Row],[V140]]</f>
        <v>-0.40157480314960625</v>
      </c>
      <c r="FN505" s="4">
        <f>Tabela13[[#This Row],[V1]]-Tabela13[[#This Row],[V2]]/2</f>
        <v>0.29261363636363635</v>
      </c>
      <c r="FO505" s="4">
        <f>Tabela13[[#This Row],[V1]]-Tabela13[[#This Row],[V3]]/2</f>
        <v>0.328125</v>
      </c>
      <c r="FP505" s="4">
        <f>Tabela13[[#This Row],[V1]]-Tabela13[[#This Row],[V4]]/2</f>
        <v>0.29261363636363635</v>
      </c>
      <c r="FQ505" s="4">
        <f>Tabela13[[#This Row],[V2]]-Tabela13[[#This Row],[V1]]/2</f>
        <v>0.39914772727272729</v>
      </c>
      <c r="FR505" s="4">
        <f>Tabela13[[#This Row],[V2]]-Tabela13[[#This Row],[V3]]/2</f>
        <v>0.39914772727272729</v>
      </c>
      <c r="FS505" s="4">
        <f>Tabela13[[#This Row],[V2]]-Tabela13[[#This Row],[V4]]/2</f>
        <v>0.36363636363636365</v>
      </c>
      <c r="FT505" s="4">
        <f t="shared" si="558"/>
        <v>0.28466661416742484</v>
      </c>
      <c r="FU505" s="4">
        <f t="shared" si="559"/>
        <v>0.31705575320914703</v>
      </c>
      <c r="FV505" s="4">
        <f t="shared" si="560"/>
        <v>0.28466661416742484</v>
      </c>
      <c r="FW505" s="4">
        <f t="shared" si="561"/>
        <v>0.37977144338873131</v>
      </c>
      <c r="FX505" s="4">
        <f t="shared" si="562"/>
        <v>0.37977144338873131</v>
      </c>
      <c r="FY505" s="4">
        <f t="shared" si="563"/>
        <v>0.348771003583907</v>
      </c>
      <c r="FZ505" s="4">
        <f t="shared" si="564"/>
        <v>51.239990550136476</v>
      </c>
      <c r="GA505" s="4">
        <f t="shared" si="565"/>
        <v>57.070035577646465</v>
      </c>
      <c r="GB505" s="4">
        <f t="shared" si="566"/>
        <v>51.239990550136476</v>
      </c>
      <c r="GC505" s="4">
        <f t="shared" si="567"/>
        <v>68.358859809971634</v>
      </c>
      <c r="GD505" s="4">
        <f t="shared" si="568"/>
        <v>68.358859809971634</v>
      </c>
      <c r="GE505" s="4">
        <f t="shared" si="569"/>
        <v>62.778780645103261</v>
      </c>
      <c r="GF505" s="4">
        <f>Tabela13[[#This Row],[V1]]-Tabela13[[#This Row],[V2]]/Tabela13[[#This Row],[V2]]</f>
        <v>-0.34375</v>
      </c>
      <c r="GG505" s="4">
        <f>Tabela13[[#This Row],[V1]]-Tabela13[[#This Row],[V3]]/Tabela13[[#This Row],[V3]]</f>
        <v>-0.34375</v>
      </c>
      <c r="GH505" s="4">
        <f>Tabela13[[#This Row],[V1]]-Tabela13[[#This Row],[V4]]/Tabela13[[#This Row],[V4]]</f>
        <v>-0.34375</v>
      </c>
      <c r="GI505" s="4">
        <f>Tabela13[[#This Row],[V2]]-Tabela13[[#This Row],[V1]]/Tabela13[[#This Row],[V1]]</f>
        <v>-0.27272727272727271</v>
      </c>
      <c r="GJ505" s="4">
        <f>Tabela13[[#This Row],[V2]]-Tabela13[[#This Row],[V3]]/Tabela13[[#This Row],[V3]]</f>
        <v>-0.27272727272727271</v>
      </c>
      <c r="GK505" s="4">
        <f>Tabela13[[#This Row],[V2]]-Tabela13[[#This Row],[V4]]/Tabela13[[#This Row],[V4]]</f>
        <v>-0.27272727272727271</v>
      </c>
      <c r="GL505" s="4">
        <f t="shared" si="570"/>
        <v>4.1004990709490478E-2</v>
      </c>
      <c r="GM505" s="4">
        <f t="shared" si="571"/>
        <v>0.69176136363636376</v>
      </c>
      <c r="GN505" s="4">
        <f t="shared" si="572"/>
        <v>5.9276208335690535E-2</v>
      </c>
      <c r="GO505" s="3">
        <f t="shared" si="573"/>
        <v>0</v>
      </c>
      <c r="GP505" s="3">
        <v>100</v>
      </c>
      <c r="GQ505" s="3">
        <f t="shared" si="574"/>
        <v>-1</v>
      </c>
      <c r="GR505" s="3">
        <f t="shared" si="575"/>
        <v>-100</v>
      </c>
      <c r="GS505" s="34">
        <f>COUNTIF($D$2:D504,Tabela13[[#This Row],[HomeTeam]])</f>
        <v>25</v>
      </c>
      <c r="GT505" s="34">
        <f>COUNTIF($E$2:E504,Tabela13[[#This Row],[AwayTeam]])</f>
        <v>25</v>
      </c>
      <c r="GU505" s="3">
        <f>IFERROR(AVERAGEIFS($AD$2:AD504,$D$2:D504,Tabela13[[#This Row],[HomeTeam]],$GS$2:GS504,"&gt;="&amp;Tabela13[[#This Row],[Contagem_H]]-5),"")</f>
        <v>0.71654465048604232</v>
      </c>
      <c r="GV505" s="3">
        <f>IFERROR(AVERAGEIFS($G$2:G504,$E$2:E504,Tabela13[[#This Row],[AwayTeam]],$GT$2:GT504,"&gt;="&amp;Tabela13[[#This Row],[Contagem_A]]-5),"")</f>
        <v>1.4</v>
      </c>
      <c r="GW505" s="3">
        <f>IFERROR(AVERAGEIFS($GQ$2:GQ504,$D$2:D504,Tabela13[[#This Row],[HomeTeam]],$GS$2:GS504,"&gt;="&amp;Tabela13[[#This Row],[Contagem_H]]-5),"")</f>
        <v>-0.27999999999999997</v>
      </c>
    </row>
    <row r="506" spans="1:205" x14ac:dyDescent="0.25">
      <c r="A506" t="s">
        <v>127</v>
      </c>
      <c r="B506" t="s">
        <v>304</v>
      </c>
      <c r="C506" t="s">
        <v>173</v>
      </c>
      <c r="D506" t="s">
        <v>133</v>
      </c>
      <c r="E506" t="s">
        <v>28</v>
      </c>
      <c r="F506" s="3">
        <v>1</v>
      </c>
      <c r="G506" s="3">
        <v>0</v>
      </c>
      <c r="H506" s="3" t="str">
        <f t="shared" si="576"/>
        <v>H</v>
      </c>
      <c r="I506" s="3">
        <v>1.7</v>
      </c>
      <c r="J506" s="3">
        <v>4</v>
      </c>
      <c r="K506" s="3">
        <v>4.75</v>
      </c>
      <c r="L506" s="3">
        <v>1.73</v>
      </c>
      <c r="M506" s="3">
        <v>2.1</v>
      </c>
      <c r="N506" s="3">
        <f t="shared" si="505"/>
        <v>1</v>
      </c>
      <c r="O506" s="3">
        <f t="shared" si="506"/>
        <v>3</v>
      </c>
      <c r="P506" s="3">
        <f t="shared" si="507"/>
        <v>0</v>
      </c>
      <c r="Q506" s="3">
        <f t="shared" si="508"/>
        <v>4.876160990712064E-2</v>
      </c>
      <c r="R506" s="3">
        <f t="shared" si="509"/>
        <v>5.4225158271401064E-2</v>
      </c>
      <c r="S506" s="3">
        <f t="shared" si="510"/>
        <v>1.7828947368421051</v>
      </c>
      <c r="T506" s="3">
        <f t="shared" si="511"/>
        <v>4.1950464396284826</v>
      </c>
      <c r="U506" s="3">
        <f t="shared" si="512"/>
        <v>4.9816176470588234</v>
      </c>
      <c r="V506" s="3">
        <f t="shared" si="513"/>
        <v>1.8143575851393188</v>
      </c>
      <c r="W506" s="3">
        <f t="shared" si="514"/>
        <v>2.2023993808049536</v>
      </c>
      <c r="X506" s="4">
        <f t="shared" si="515"/>
        <v>0.58823529411764708</v>
      </c>
      <c r="Y506" s="4">
        <f t="shared" si="516"/>
        <v>0.25</v>
      </c>
      <c r="Z506" s="4">
        <f t="shared" si="517"/>
        <v>0.21052631578947367</v>
      </c>
      <c r="AA506" s="4">
        <f t="shared" si="518"/>
        <v>0.5780346820809249</v>
      </c>
      <c r="AB506" s="4">
        <f t="shared" si="519"/>
        <v>0.47619047619047616</v>
      </c>
      <c r="AC506" s="4">
        <f t="shared" si="520"/>
        <v>0.79411764705882359</v>
      </c>
      <c r="AD506" s="4">
        <f t="shared" si="521"/>
        <v>0.10526315789473684</v>
      </c>
      <c r="AE506" s="4">
        <f t="shared" si="522"/>
        <v>0.29411764705882354</v>
      </c>
      <c r="AF506" s="4">
        <f t="shared" si="523"/>
        <v>0.60526315789473684</v>
      </c>
      <c r="AG506" s="4">
        <f>IFERROR(AVERAGE(Tabela13[[#This Row],[V1]],Tabela13[[#This Row],[V2]]),"")</f>
        <v>0.44969040247678022</v>
      </c>
      <c r="AH506" s="4">
        <f>IFERROR(AVERAGE(Tabela13[[#This Row],[V1]],Tabela13[[#This Row],[V3]]),"")</f>
        <v>0.54411764705882359</v>
      </c>
      <c r="AI506" s="4">
        <f>IFERROR(AVERAGE(Tabela13[[#This Row],[V1]],Tabela13[[#This Row],[V4]]),"")</f>
        <v>0.69969040247678027</v>
      </c>
      <c r="AJ506" s="4">
        <f>IFERROR(AVERAGE(Tabela13[[#This Row],[V2]],Tabela13[[#This Row],[V1]]),"")</f>
        <v>0.44969040247678022</v>
      </c>
      <c r="AK506" s="4">
        <f>IFERROR(AVERAGE(Tabela13[[#This Row],[V2]],Tabela13[[#This Row],[V3]]),"")</f>
        <v>0.19969040247678019</v>
      </c>
      <c r="AL506" s="4">
        <f>IFERROR(AVERAGE(Tabela13[[#This Row],[V2]],Tabela13[[#This Row],[V4]]),"")</f>
        <v>0.35526315789473684</v>
      </c>
      <c r="AM506" s="4">
        <f>IFERROR(AVERAGE(Tabela13[[#This Row],[V3]],Tabela13[[#This Row],[V1]]),"")</f>
        <v>0.54411764705882359</v>
      </c>
      <c r="AN506" s="4">
        <f>IFERROR(AVERAGE(Tabela13[[#This Row],[V3]],Tabela13[[#This Row],[V2]]),"")</f>
        <v>0.19969040247678019</v>
      </c>
      <c r="AO506" s="4">
        <f>IFERROR(AVERAGE(Tabela13[[#This Row],[V3]],Tabela13[[#This Row],[V4]]),"")</f>
        <v>0.44969040247678016</v>
      </c>
      <c r="AP506" s="4">
        <f>IFERROR(AVERAGE(Tabela13[[#This Row],[V4]],Tabela13[[#This Row],[V1]]),"")</f>
        <v>0.69969040247678027</v>
      </c>
      <c r="AQ506" s="4">
        <f>IFERROR(AVERAGE(Tabela13[[#This Row],[V4]],Tabela13[[#This Row],[V2]]),"")</f>
        <v>0.35526315789473684</v>
      </c>
      <c r="AR506" s="4">
        <f>IFERROR(AVERAGE(Tabela13[[#This Row],[V4]],Tabela13[[#This Row],[V3]]),"")</f>
        <v>0.44969040247678016</v>
      </c>
      <c r="AS506" s="4">
        <f>_xlfn.STDEV.S(Tabela13[[#This Row],[V1]:[V2]])</f>
        <v>0.48709368053872082</v>
      </c>
      <c r="AT506" s="4">
        <f>_xlfn.STDEV.S(Tabela13[[#This Row],[V1]],Tabela13[[#This Row],[V3]])</f>
        <v>0.35355339059327362</v>
      </c>
      <c r="AU506" s="4">
        <f>_xlfn.STDEV.S(Tabela13[[#This Row],[V1]],Tabela13[[#This Row],[V4]])</f>
        <v>0.13354028994544634</v>
      </c>
      <c r="AV506" s="4">
        <f>_xlfn.STDEV.S(Tabela13[[#This Row],[V2]],Tabela13[[#This Row],[V1]])</f>
        <v>0.48709368053872082</v>
      </c>
      <c r="AW506" s="4">
        <f>_xlfn.STDEV.S(Tabela13[[#This Row],[V2]],Tabela13[[#This Row],[V3]])</f>
        <v>0.13354028994544706</v>
      </c>
      <c r="AX506" s="4">
        <f>_xlfn.STDEV.S(Tabela13[[#This Row],[V42]],Tabela13[[#This Row],[V44]])</f>
        <v>0.84064707113199455</v>
      </c>
      <c r="AY506" s="4">
        <f>_xlfn.STDEV.S(Tabela13[[#This Row],[V3]],Tabela13[[#This Row],[V1]])</f>
        <v>0.35355339059327362</v>
      </c>
      <c r="AZ506" s="4">
        <f>_xlfn.STDEV.S(Tabela13[[#This Row],[V3]],Tabela13[[#This Row],[V2]])</f>
        <v>0.13354028994544706</v>
      </c>
      <c r="BA506" s="4">
        <f>_xlfn.STDEV.S(Tabela13[[#This Row],[V3]],Tabela13[[#This Row],[V4]])</f>
        <v>0.22001310064782681</v>
      </c>
      <c r="BB506" s="4">
        <f>_xlfn.STDEV.S(Tabela13[[#This Row],[V4]],Tabela13[[#This Row],[V1]])</f>
        <v>0.13354028994544634</v>
      </c>
      <c r="BC506" s="4">
        <f>_xlfn.STDEV.S(Tabela13[[#This Row],[V4]],Tabela13[[#This Row],[V2]])</f>
        <v>0.35355339059327379</v>
      </c>
      <c r="BD506" s="4">
        <f>_xlfn.STDEV.S(Tabela13[[#This Row],[V4]],Tabela13[[#This Row],[V3]])</f>
        <v>0.22001310064782681</v>
      </c>
      <c r="BE506" s="4">
        <f>Tabela13[[#This Row],[V17]]/Tabela13[[#This Row],[V5]]</f>
        <v>1.0831756200620091</v>
      </c>
      <c r="BF506" s="4">
        <f>Tabela13[[#This Row],[V18]]/Tabela13[[#This Row],[V6]]</f>
        <v>0.64977379892817844</v>
      </c>
      <c r="BG506" s="4">
        <f>Tabela13[[#This Row],[V19]]/Tabela13[[#This Row],[V7]]</f>
        <v>0.19085625509902285</v>
      </c>
      <c r="BH506" s="4">
        <f>Tabela13[[#This Row],[V20]]/Tabela13[[#This Row],[V8]]</f>
        <v>1.0831756200620091</v>
      </c>
      <c r="BI506" s="4">
        <f>Tabela13[[#This Row],[V21]]/Tabela13[[#This Row],[V9]]</f>
        <v>0.66873664577332403</v>
      </c>
      <c r="BJ506" s="4">
        <f>Tabela13[[#This Row],[V22]]/Tabela13[[#This Row],[V10]]</f>
        <v>2.3662658298530217</v>
      </c>
      <c r="BK506" s="4">
        <f>Tabela13[[#This Row],[V23]]/Tabela13[[#This Row],[V11]]</f>
        <v>0.64977379892817844</v>
      </c>
      <c r="BL506" s="4">
        <f>Tabela13[[#This Row],[V24]]/Tabela13[[#This Row],[V12]]</f>
        <v>0.66873664577332403</v>
      </c>
      <c r="BM506" s="4">
        <f>Tabela13[[#This Row],[V25]]/Tabela13[[#This Row],[V13]]</f>
        <v>0.48925460591564934</v>
      </c>
      <c r="BN506" s="4">
        <f>Tabela13[[#This Row],[V26]]/Tabela13[[#This Row],[V14]]</f>
        <v>0.19085625509902285</v>
      </c>
      <c r="BO506" s="4">
        <f>Tabela13[[#This Row],[V27]]/Tabela13[[#This Row],[V15]]</f>
        <v>0.99518732166995583</v>
      </c>
      <c r="BP506" s="4">
        <f>Tabela13[[#This Row],[V28]]/Tabela13[[#This Row],[V16]]</f>
        <v>0.48925460591564934</v>
      </c>
      <c r="BQ506" s="4">
        <f>Tabela13[[#This Row],[V1]]-Tabela13[[#This Row],[V2]]</f>
        <v>0.68885448916408676</v>
      </c>
      <c r="BR506" s="4">
        <f>Tabela13[[#This Row],[V1]]-Tabela13[[#This Row],[V3]]</f>
        <v>0.5</v>
      </c>
      <c r="BS506" s="4">
        <f>Tabela13[[#This Row],[V1]]-Tabela13[[#This Row],[V4]]</f>
        <v>0.18885448916408676</v>
      </c>
      <c r="BT506" s="4">
        <f>Tabela13[[#This Row],[V2]]-Tabela13[[#This Row],[V1]]</f>
        <v>-0.68885448916408676</v>
      </c>
      <c r="BU506" s="4">
        <f>Tabela13[[#This Row],[V2]]-Tabela13[[#This Row],[V3]]</f>
        <v>-0.1888544891640867</v>
      </c>
      <c r="BV506" s="4">
        <f>Tabela13[[#This Row],[V2]]-Tabela13[[#This Row],[V4]]</f>
        <v>-0.5</v>
      </c>
      <c r="BW506" s="4">
        <f>AVERAGE(Tabela13[[#This Row],[V41]],Tabela13[[#This Row],[V42]])</f>
        <v>0.59442724458204332</v>
      </c>
      <c r="BX506" s="4">
        <f>AVERAGE(Tabela13[[#This Row],[V41]],Tabela13[[#This Row],[V43]])</f>
        <v>0.43885448916408676</v>
      </c>
      <c r="BY506" s="4">
        <f>AVERAGE(Tabela13[[#This Row],[V41]],Tabela13[[#This Row],[V44]])</f>
        <v>0</v>
      </c>
      <c r="BZ506" s="4">
        <f>AVERAGE(Tabela13[[#This Row],[V41]],Tabela13[[#This Row],[V45]])</f>
        <v>0.25</v>
      </c>
      <c r="CA506" s="4">
        <f>AVERAGE(Tabela13[[#This Row],[V41]],Tabela13[[#This Row],[V46]])</f>
        <v>9.4427244582043379E-2</v>
      </c>
      <c r="CB506" s="4">
        <f>AVERAGE(Tabela13[[#This Row],[V42]],Tabela13[[#This Row],[V41]])</f>
        <v>0.59442724458204332</v>
      </c>
      <c r="CC506" s="4">
        <f>AVERAGE(Tabela13[[#This Row],[V42]],Tabela13[[#This Row],[V43]])</f>
        <v>0.34442724458204338</v>
      </c>
      <c r="CD506" s="4">
        <f>AVERAGE(Tabela13[[#This Row],[V42]],Tabela13[[#This Row],[V44]])</f>
        <v>-9.4427244582043379E-2</v>
      </c>
      <c r="CE506" s="4">
        <f>AVERAGE(Tabela13[[#This Row],[V42]],Tabela13[[#This Row],[V45]])</f>
        <v>0.15557275541795665</v>
      </c>
      <c r="CF506" s="4">
        <f>AVERAGE(Tabela13[[#This Row],[V42]],Tabela13[[#This Row],[V46]])</f>
        <v>0</v>
      </c>
      <c r="CG506" s="4">
        <f>AVERAGE(Tabela13[[#This Row],[V43]],Tabela13[[#This Row],[V41]])</f>
        <v>0.43885448916408676</v>
      </c>
      <c r="CH506" s="4">
        <f>AVERAGE(Tabela13[[#This Row],[V43]],Tabela13[[#This Row],[V42]])</f>
        <v>0.34442724458204338</v>
      </c>
      <c r="CI506" s="4">
        <f>AVERAGE(Tabela13[[#This Row],[V43]],Tabela13[[#This Row],[V44]])</f>
        <v>-0.25</v>
      </c>
      <c r="CJ506" s="4">
        <f>AVERAGE(Tabela13[[#This Row],[V43]],Tabela13[[#This Row],[V45]])</f>
        <v>0</v>
      </c>
      <c r="CK506" s="4">
        <f>AVERAGE(Tabela13[[#This Row],[V43]],Tabela13[[#This Row],[V46]])</f>
        <v>-0.15557275541795662</v>
      </c>
      <c r="CL506" s="4">
        <f>AVERAGE(Tabela13[[#This Row],[V44]],Tabela13[[#This Row],[V41]])</f>
        <v>0</v>
      </c>
      <c r="CM506" s="4">
        <f>AVERAGE(Tabela13[[#This Row],[V44]],Tabela13[[#This Row],[V42]])</f>
        <v>-9.4427244582043379E-2</v>
      </c>
      <c r="CN506" s="4">
        <f>AVERAGE(Tabela13[[#This Row],[V44]],Tabela13[[#This Row],[V43]])</f>
        <v>-0.25</v>
      </c>
      <c r="CO506" s="4">
        <f>AVERAGE(Tabela13[[#This Row],[V44]],Tabela13[[#This Row],[V45]])</f>
        <v>-0.43885448916408676</v>
      </c>
      <c r="CP506" s="4">
        <f>AVERAGE(Tabela13[[#This Row],[V44]],Tabela13[[#This Row],[V46]])</f>
        <v>-0.59442724458204332</v>
      </c>
      <c r="CQ506" s="4">
        <f>AVERAGE(Tabela13[[#This Row],[V45]],Tabela13[[#This Row],[V41]])</f>
        <v>0.25</v>
      </c>
      <c r="CR506" s="4">
        <f>AVERAGE(Tabela13[[#This Row],[V45]],Tabela13[[#This Row],[V42]])</f>
        <v>0.15557275541795665</v>
      </c>
      <c r="CS506" s="4">
        <f>AVERAGE(Tabela13[[#This Row],[V45]],Tabela13[[#This Row],[V43]])</f>
        <v>0</v>
      </c>
      <c r="CT506" s="4">
        <f>AVERAGE(Tabela13[[#This Row],[V45]],Tabela13[[#This Row],[V44]])</f>
        <v>-0.43885448916408676</v>
      </c>
      <c r="CU506" s="4">
        <f>AVERAGE(Tabela13[[#This Row],[V45]],Tabela13[[#This Row],[V46]])</f>
        <v>-0.34442724458204332</v>
      </c>
      <c r="CV506" s="4">
        <f>AVERAGE(Tabela13[[#This Row],[V46]],Tabela13[[#This Row],[V41]])</f>
        <v>9.4427244582043379E-2</v>
      </c>
      <c r="CW506" s="4">
        <f>AVERAGE(Tabela13[[#This Row],[V46]],Tabela13[[#This Row],[V42]])</f>
        <v>0</v>
      </c>
      <c r="CX506" s="4">
        <f>AVERAGE(Tabela13[[#This Row],[V46]],Tabela13[[#This Row],[V43]])</f>
        <v>-0.15557275541795662</v>
      </c>
      <c r="CY506" s="4">
        <f>AVERAGE(Tabela13[[#This Row],[V46]],Tabela13[[#This Row],[V44]])</f>
        <v>-0.59442724458204332</v>
      </c>
      <c r="CZ506" s="4">
        <f>AVERAGE(Tabela13[[#This Row],[V46]],Tabela13[[#This Row],[V45]])</f>
        <v>-0.34442724458204332</v>
      </c>
      <c r="DA506" s="3">
        <f>_xlfn.STDEV.S(Tabela13[[#This Row],[V41]],Tabela13[[#This Row],[V42]])</f>
        <v>0.13354028994544717</v>
      </c>
      <c r="DB506" s="3">
        <f>_xlfn.STDEV.S(Tabela13[[#This Row],[V41]],Tabela13[[#This Row],[V43]])</f>
        <v>0.35355339059327368</v>
      </c>
      <c r="DC506" s="3">
        <f>_xlfn.STDEV.S(Tabela13[[#This Row],[V41]],Tabela13[[#This Row],[V44]])</f>
        <v>0.97418736107744175</v>
      </c>
      <c r="DD506" s="3">
        <f>_xlfn.STDEV.S(Tabela13[[#This Row],[V41]],Tabela13[[#This Row],[V45]])</f>
        <v>0.62063397048416791</v>
      </c>
      <c r="DE506" s="3">
        <f>_xlfn.STDEV.S(Tabela13[[#This Row],[V41]],Tabela13[[#This Row],[V46]])</f>
        <v>0.84064707113199455</v>
      </c>
      <c r="DF506" s="3">
        <f>_xlfn.STDEV.S(Tabela13[[#This Row],[V42]],Tabela13[[#This Row],[V41]])</f>
        <v>0.13354028994544717</v>
      </c>
      <c r="DG506" s="3">
        <f>_xlfn.STDEV.S(Tabela13[[#This Row],[V42]],Tabela13[[#This Row],[V43]])</f>
        <v>0.22001310064782664</v>
      </c>
      <c r="DH506" s="3">
        <f>_xlfn.STDEV.S(Tabela13[[#This Row],[V42]],Tabela13[[#This Row],[V44]])</f>
        <v>0.84064707113199455</v>
      </c>
      <c r="DI506" s="3">
        <f>_xlfn.STDEV.S(Tabela13[[#This Row],[V42]],Tabela13[[#This Row],[V45]])</f>
        <v>0.48709368053872082</v>
      </c>
      <c r="DJ506" s="3">
        <f>_xlfn.STDEV.S(Tabela13[[#This Row],[V42]],Tabela13[[#This Row],[V46]])</f>
        <v>0.70710678118654757</v>
      </c>
      <c r="DK506" s="3">
        <f>_xlfn.STDEV.S(Tabela13[[#This Row],[V43]],Tabela13[[#This Row],[V41]])</f>
        <v>0.35355339059327368</v>
      </c>
      <c r="DL506" s="3">
        <f>_xlfn.STDEV.S(Tabela13[[#This Row],[V43]],Tabela13[[#This Row],[V42]])</f>
        <v>0.22001310064782664</v>
      </c>
      <c r="DM506" s="3">
        <f>_xlfn.STDEV.S(Tabela13[[#This Row],[V43]],Tabela13[[#This Row],[V44]])</f>
        <v>0.62063397048416791</v>
      </c>
      <c r="DN506" s="3">
        <f>_xlfn.STDEV.S(Tabela13[[#This Row],[V43]],Tabela13[[#This Row],[V45]])</f>
        <v>0.26708057989089418</v>
      </c>
      <c r="DO506" s="3">
        <f>_xlfn.STDEV.S(Tabela13[[#This Row],[V43]],Tabela13[[#This Row],[V46]])</f>
        <v>0.48709368053872082</v>
      </c>
      <c r="DP506" s="3">
        <f>_xlfn.STDEV.S(Tabela13[[#This Row],[V44]],Tabela13[[#This Row],[V41]])</f>
        <v>0.97418736107744175</v>
      </c>
      <c r="DQ506" s="3">
        <f>_xlfn.STDEV.S(Tabela13[[#This Row],[V44]],Tabela13[[#This Row],[V42]])</f>
        <v>0.84064707113199455</v>
      </c>
      <c r="DR506" s="3">
        <f>_xlfn.STDEV.S(Tabela13[[#This Row],[V44]],Tabela13[[#This Row],[V43]])</f>
        <v>0.62063397048416791</v>
      </c>
      <c r="DS506" s="3">
        <f>_xlfn.STDEV.S(Tabela13[[#This Row],[V44]],Tabela13[[#This Row],[V45]])</f>
        <v>0.35355339059327368</v>
      </c>
      <c r="DT506" s="3">
        <f>_xlfn.STDEV.S(Tabela13[[#This Row],[V44]],Tabela13[[#This Row],[V46]])</f>
        <v>0.13354028994544717</v>
      </c>
      <c r="DU506" s="3">
        <f>_xlfn.STDEV.S(Tabela13[[#This Row],[V45]],Tabela13[[#This Row],[V41]])</f>
        <v>0.62063397048416791</v>
      </c>
      <c r="DV506" s="3">
        <f>_xlfn.STDEV.S(Tabela13[[#This Row],[V45]],Tabela13[[#This Row],[V42]])</f>
        <v>0.48709368053872082</v>
      </c>
      <c r="DW506" s="3">
        <f>_xlfn.STDEV.S(Tabela13[[#This Row],[V45]],Tabela13[[#This Row],[V43]])</f>
        <v>0.26708057989089418</v>
      </c>
      <c r="DX506" s="3">
        <f>_xlfn.STDEV.S(Tabela13[[#This Row],[V45]],Tabela13[[#This Row],[V44]])</f>
        <v>0.35355339059327368</v>
      </c>
      <c r="DY506" s="3">
        <f>_xlfn.STDEV.S(Tabela13[[#This Row],[V45]],Tabela13[[#This Row],[V46]])</f>
        <v>0.22001310064782675</v>
      </c>
      <c r="DZ506" s="3">
        <f>_xlfn.STDEV.S(Tabela13[[#This Row],[V46]],Tabela13[[#This Row],[V41]])</f>
        <v>0.84064707113199455</v>
      </c>
      <c r="EA506" s="3">
        <f>_xlfn.STDEV.S(Tabela13[[#This Row],[V46]],Tabela13[[#This Row],[V42]])</f>
        <v>0.70710678118654757</v>
      </c>
      <c r="EB506" s="3">
        <f>_xlfn.STDEV.S(Tabela13[[#This Row],[V46]],Tabela13[[#This Row],[V43]])</f>
        <v>0.48709368053872082</v>
      </c>
      <c r="EC506" s="3">
        <f>_xlfn.STDEV.S(Tabela13[[#This Row],[V46]],Tabela13[[#This Row],[V44]])</f>
        <v>0.13354028994544717</v>
      </c>
      <c r="ED506" s="3">
        <f>_xlfn.STDEV.S(Tabela13[[#This Row],[V46]],Tabela13[[#This Row],[V45]])</f>
        <v>0.22001310064782675</v>
      </c>
      <c r="EE506" s="3">
        <f t="shared" si="524"/>
        <v>0.22465371693947625</v>
      </c>
      <c r="EF506" s="3">
        <f t="shared" si="525"/>
        <v>0.80562783182805908</v>
      </c>
      <c r="EG506" s="3" t="str">
        <f t="shared" si="526"/>
        <v/>
      </c>
      <c r="EH506" s="3">
        <f t="shared" si="527"/>
        <v>2.4825358819366716</v>
      </c>
      <c r="EI506" s="3">
        <f t="shared" si="528"/>
        <v>8.9025902942830868</v>
      </c>
      <c r="EJ506" s="3">
        <f t="shared" si="529"/>
        <v>0.22465371693947625</v>
      </c>
      <c r="EK506" s="3">
        <f t="shared" si="530"/>
        <v>0.63877960907189213</v>
      </c>
      <c r="EL506" s="3">
        <f t="shared" si="531"/>
        <v>-8.9025902942830868</v>
      </c>
      <c r="EM506" s="3">
        <f t="shared" si="532"/>
        <v>3.1309703246568525</v>
      </c>
      <c r="EN506" s="3" t="str">
        <f t="shared" si="533"/>
        <v/>
      </c>
      <c r="EO506" s="3">
        <f t="shared" si="534"/>
        <v>0.80562783182805908</v>
      </c>
      <c r="EP506" s="3">
        <f t="shared" si="535"/>
        <v>0.63877960907189213</v>
      </c>
      <c r="EQ506" s="3">
        <f t="shared" si="536"/>
        <v>-2.4825358819366716</v>
      </c>
      <c r="ER506" s="3" t="str">
        <f t="shared" si="537"/>
        <v/>
      </c>
      <c r="ES506" s="3" t="str">
        <f t="shared" si="538"/>
        <v/>
      </c>
      <c r="ET506" s="3" t="str">
        <f t="shared" si="539"/>
        <v/>
      </c>
      <c r="EU506" s="3" t="str">
        <f t="shared" si="540"/>
        <v/>
      </c>
      <c r="EV506" s="3">
        <f t="shared" si="541"/>
        <v>-2.4825358819366716</v>
      </c>
      <c r="EW506" s="3">
        <f t="shared" si="542"/>
        <v>-0.80562783182805908</v>
      </c>
      <c r="EX506" s="3">
        <f t="shared" si="543"/>
        <v>-0.22465371693947625</v>
      </c>
      <c r="EY506" s="3">
        <f t="shared" si="544"/>
        <v>2.4825358819366716</v>
      </c>
      <c r="EZ506" s="3">
        <f t="shared" si="545"/>
        <v>3.1309703246568525</v>
      </c>
      <c r="FA506" s="3" t="str">
        <f t="shared" si="546"/>
        <v/>
      </c>
      <c r="FB506" s="3">
        <f t="shared" si="547"/>
        <v>-0.80562783182805908</v>
      </c>
      <c r="FC506" s="3">
        <f t="shared" si="548"/>
        <v>-0.63877960907189257</v>
      </c>
      <c r="FD506" s="3">
        <f t="shared" si="549"/>
        <v>8.9025902942830868</v>
      </c>
      <c r="FE506" s="3" t="str">
        <f t="shared" si="550"/>
        <v/>
      </c>
      <c r="FF506" s="3">
        <f t="shared" si="551"/>
        <v>-3.130970324656853</v>
      </c>
      <c r="FG506" s="3">
        <f t="shared" si="552"/>
        <v>-0.22465371693947625</v>
      </c>
      <c r="FH506" s="3">
        <f t="shared" si="553"/>
        <v>-0.63877960907189257</v>
      </c>
      <c r="FI506" s="4">
        <f t="shared" si="554"/>
        <v>0.21052631578947367</v>
      </c>
      <c r="FJ506" s="4">
        <f t="shared" si="555"/>
        <v>0</v>
      </c>
      <c r="FK506" s="4">
        <f t="shared" si="556"/>
        <v>1.9210332103321037</v>
      </c>
      <c r="FL506" s="4">
        <f t="shared" si="557"/>
        <v>0.84059040590405909</v>
      </c>
      <c r="FM506" s="4">
        <f>Tabela13[[#This Row],[V139]]-Tabela13[[#This Row],[V140]]</f>
        <v>1.0804428044280447</v>
      </c>
      <c r="FN506" s="4">
        <f>Tabela13[[#This Row],[V1]]-Tabela13[[#This Row],[V2]]/2</f>
        <v>0.74148606811145523</v>
      </c>
      <c r="FO506" s="4">
        <f>Tabela13[[#This Row],[V1]]-Tabela13[[#This Row],[V3]]/2</f>
        <v>0.6470588235294118</v>
      </c>
      <c r="FP506" s="4">
        <f>Tabela13[[#This Row],[V1]]-Tabela13[[#This Row],[V4]]/2</f>
        <v>0.49148606811145518</v>
      </c>
      <c r="FQ506" s="4">
        <f>Tabela13[[#This Row],[V2]]-Tabela13[[#This Row],[V1]]/2</f>
        <v>-0.29179566563467496</v>
      </c>
      <c r="FR506" s="4">
        <f>Tabela13[[#This Row],[V2]]-Tabela13[[#This Row],[V3]]/2</f>
        <v>-4.1795665634674933E-2</v>
      </c>
      <c r="FS506" s="4">
        <f>Tabela13[[#This Row],[V2]]-Tabela13[[#This Row],[V4]]/2</f>
        <v>-0.19736842105263158</v>
      </c>
      <c r="FT506" s="4">
        <f t="shared" si="558"/>
        <v>0.63802988758422097</v>
      </c>
      <c r="FU506" s="4">
        <f t="shared" si="559"/>
        <v>0.5743048301747018</v>
      </c>
      <c r="FV506" s="4">
        <f t="shared" si="560"/>
        <v>0.45681329478064658</v>
      </c>
      <c r="FW506" s="4">
        <f t="shared" si="561"/>
        <v>-0.28391299053448343</v>
      </c>
      <c r="FX506" s="4">
        <f t="shared" si="562"/>
        <v>-4.1771353806523838E-2</v>
      </c>
      <c r="FY506" s="4">
        <f t="shared" si="563"/>
        <v>-0.19486391968887201</v>
      </c>
      <c r="FZ506" s="4">
        <f t="shared" si="564"/>
        <v>114.84537976515976</v>
      </c>
      <c r="GA506" s="4">
        <f t="shared" si="565"/>
        <v>103.37486943144633</v>
      </c>
      <c r="GB506" s="4">
        <f t="shared" si="566"/>
        <v>82.226393060516386</v>
      </c>
      <c r="GC506" s="4">
        <f t="shared" si="567"/>
        <v>-51.104338296207018</v>
      </c>
      <c r="GD506" s="4">
        <f t="shared" si="568"/>
        <v>-7.5188436851742901</v>
      </c>
      <c r="GE506" s="4">
        <f t="shared" si="569"/>
        <v>-35.075505543996961</v>
      </c>
      <c r="GF506" s="4">
        <f>Tabela13[[#This Row],[V1]]-Tabela13[[#This Row],[V2]]/Tabela13[[#This Row],[V2]]</f>
        <v>-0.20588235294117641</v>
      </c>
      <c r="GG506" s="4">
        <f>Tabela13[[#This Row],[V1]]-Tabela13[[#This Row],[V3]]/Tabela13[[#This Row],[V3]]</f>
        <v>-0.20588235294117641</v>
      </c>
      <c r="GH506" s="4">
        <f>Tabela13[[#This Row],[V1]]-Tabela13[[#This Row],[V4]]/Tabela13[[#This Row],[V4]]</f>
        <v>-0.20588235294117641</v>
      </c>
      <c r="GI506" s="4">
        <f>Tabela13[[#This Row],[V2]]-Tabela13[[#This Row],[V1]]/Tabela13[[#This Row],[V1]]</f>
        <v>-0.89473684210526316</v>
      </c>
      <c r="GJ506" s="4">
        <f>Tabela13[[#This Row],[V2]]-Tabela13[[#This Row],[V3]]/Tabela13[[#This Row],[V3]]</f>
        <v>-0.89473684210526316</v>
      </c>
      <c r="GK506" s="4">
        <f>Tabela13[[#This Row],[V2]]-Tabela13[[#This Row],[V4]]/Tabela13[[#This Row],[V4]]</f>
        <v>-0.89473684210526316</v>
      </c>
      <c r="GL506" s="4">
        <f t="shared" si="570"/>
        <v>0.30858063131993457</v>
      </c>
      <c r="GM506" s="4">
        <f t="shared" si="571"/>
        <v>0.44969040247678016</v>
      </c>
      <c r="GN506" s="4">
        <f t="shared" si="572"/>
        <v>0.68620684279751376</v>
      </c>
      <c r="GO506" s="3">
        <f t="shared" si="573"/>
        <v>1</v>
      </c>
      <c r="GP506" s="3">
        <v>100</v>
      </c>
      <c r="GQ506" s="3">
        <f t="shared" si="574"/>
        <v>0.7</v>
      </c>
      <c r="GR506" s="3">
        <f t="shared" si="575"/>
        <v>70</v>
      </c>
      <c r="GS506" s="34">
        <f>COUNTIF($D$2:D505,Tabela13[[#This Row],[HomeTeam]])</f>
        <v>25</v>
      </c>
      <c r="GT506" s="34">
        <f>COUNTIF($E$2:E505,Tabela13[[#This Row],[AwayTeam]])</f>
        <v>6</v>
      </c>
      <c r="GU506" s="3">
        <f>IFERROR(AVERAGEIFS($AD$2:AD505,$D$2:D505,Tabela13[[#This Row],[HomeTeam]],$GS$2:GS505,"&gt;="&amp;Tabela13[[#This Row],[Contagem_H]]-5),"")</f>
        <v>0.65889605529205086</v>
      </c>
      <c r="GV506" s="3">
        <f>IFERROR(AVERAGEIFS($G$2:G505,$E$2:E505,Tabela13[[#This Row],[AwayTeam]],$GT$2:GT505,"&gt;="&amp;Tabela13[[#This Row],[Contagem_A]]-5),"")</f>
        <v>1.4</v>
      </c>
      <c r="GW506" s="3">
        <f>IFERROR(AVERAGEIFS($GQ$2:GQ505,$D$2:D505,Tabela13[[#This Row],[HomeTeam]],$GS$2:GS505,"&gt;="&amp;Tabela13[[#This Row],[Contagem_H]]-5),"")</f>
        <v>-0.14000000000000004</v>
      </c>
    </row>
    <row r="507" spans="1:205" x14ac:dyDescent="0.25">
      <c r="A507" t="s">
        <v>127</v>
      </c>
      <c r="B507" t="s">
        <v>304</v>
      </c>
      <c r="C507" t="s">
        <v>173</v>
      </c>
      <c r="D507" t="s">
        <v>26</v>
      </c>
      <c r="E507" t="s">
        <v>13</v>
      </c>
      <c r="F507" s="3">
        <v>2</v>
      </c>
      <c r="G507" s="3">
        <v>4</v>
      </c>
      <c r="H507" s="3" t="str">
        <f t="shared" si="576"/>
        <v>A</v>
      </c>
      <c r="I507" s="3">
        <v>2.63</v>
      </c>
      <c r="J507" s="3">
        <v>3.5</v>
      </c>
      <c r="K507" s="3">
        <v>2.6</v>
      </c>
      <c r="L507" s="3">
        <v>1.73</v>
      </c>
      <c r="M507" s="3">
        <v>2.1</v>
      </c>
      <c r="N507" s="3">
        <f t="shared" si="505"/>
        <v>6</v>
      </c>
      <c r="O507" s="3">
        <f t="shared" si="506"/>
        <v>0</v>
      </c>
      <c r="P507" s="3">
        <f t="shared" si="507"/>
        <v>3</v>
      </c>
      <c r="Q507" s="3">
        <f t="shared" si="508"/>
        <v>5.0557807211799588E-2</v>
      </c>
      <c r="R507" s="3">
        <f t="shared" si="509"/>
        <v>5.4225158271401064E-2</v>
      </c>
      <c r="S507" s="3">
        <f t="shared" si="510"/>
        <v>2.7629670329670328</v>
      </c>
      <c r="T507" s="3">
        <f t="shared" si="511"/>
        <v>3.6769523252412988</v>
      </c>
      <c r="U507" s="3">
        <f t="shared" si="512"/>
        <v>2.731450298750679</v>
      </c>
      <c r="V507" s="3">
        <f t="shared" si="513"/>
        <v>1.8174650064764133</v>
      </c>
      <c r="W507" s="3">
        <f t="shared" si="514"/>
        <v>2.2061713951447794</v>
      </c>
      <c r="X507" s="4">
        <f t="shared" si="515"/>
        <v>0.38022813688212931</v>
      </c>
      <c r="Y507" s="4">
        <f t="shared" si="516"/>
        <v>0.2857142857142857</v>
      </c>
      <c r="Z507" s="4">
        <f t="shared" si="517"/>
        <v>0.38461538461538458</v>
      </c>
      <c r="AA507" s="4">
        <f t="shared" si="518"/>
        <v>0.5780346820809249</v>
      </c>
      <c r="AB507" s="4">
        <f t="shared" si="519"/>
        <v>0.47619047619047616</v>
      </c>
      <c r="AC507" s="4">
        <f t="shared" si="520"/>
        <v>1.1901140684410647</v>
      </c>
      <c r="AD507" s="4">
        <f t="shared" si="521"/>
        <v>2.1923076923076925</v>
      </c>
      <c r="AE507" s="4">
        <f t="shared" si="522"/>
        <v>2.1901140684410647</v>
      </c>
      <c r="AF507" s="4">
        <f t="shared" si="523"/>
        <v>1.1923076923076923</v>
      </c>
      <c r="AG507" s="4">
        <f>IFERROR(AVERAGE(Tabela13[[#This Row],[V1]],Tabela13[[#This Row],[V2]]),"")</f>
        <v>1.6912108803743786</v>
      </c>
      <c r="AH507" s="4">
        <f>IFERROR(AVERAGE(Tabela13[[#This Row],[V1]],Tabela13[[#This Row],[V3]]),"")</f>
        <v>1.6901140684410647</v>
      </c>
      <c r="AI507" s="4">
        <f>IFERROR(AVERAGE(Tabela13[[#This Row],[V1]],Tabela13[[#This Row],[V4]]),"")</f>
        <v>1.1912108803743786</v>
      </c>
      <c r="AJ507" s="4">
        <f>IFERROR(AVERAGE(Tabela13[[#This Row],[V2]],Tabela13[[#This Row],[V1]]),"")</f>
        <v>1.6912108803743786</v>
      </c>
      <c r="AK507" s="4">
        <f>IFERROR(AVERAGE(Tabela13[[#This Row],[V2]],Tabela13[[#This Row],[V3]]),"")</f>
        <v>2.1912108803743786</v>
      </c>
      <c r="AL507" s="4">
        <f>IFERROR(AVERAGE(Tabela13[[#This Row],[V2]],Tabela13[[#This Row],[V4]]),"")</f>
        <v>1.6923076923076925</v>
      </c>
      <c r="AM507" s="4">
        <f>IFERROR(AVERAGE(Tabela13[[#This Row],[V3]],Tabela13[[#This Row],[V1]]),"")</f>
        <v>1.6901140684410647</v>
      </c>
      <c r="AN507" s="4">
        <f>IFERROR(AVERAGE(Tabela13[[#This Row],[V3]],Tabela13[[#This Row],[V2]]),"")</f>
        <v>2.1912108803743786</v>
      </c>
      <c r="AO507" s="4">
        <f>IFERROR(AVERAGE(Tabela13[[#This Row],[V3]],Tabela13[[#This Row],[V4]]),"")</f>
        <v>1.6912108803743786</v>
      </c>
      <c r="AP507" s="4">
        <f>IFERROR(AVERAGE(Tabela13[[#This Row],[V4]],Tabela13[[#This Row],[V1]]),"")</f>
        <v>1.1912108803743786</v>
      </c>
      <c r="AQ507" s="4">
        <f>IFERROR(AVERAGE(Tabela13[[#This Row],[V4]],Tabela13[[#This Row],[V2]]),"")</f>
        <v>1.6923076923076925</v>
      </c>
      <c r="AR507" s="4">
        <f>IFERROR(AVERAGE(Tabela13[[#This Row],[V4]],Tabela13[[#This Row],[V3]]),"")</f>
        <v>1.6912108803743786</v>
      </c>
      <c r="AS507" s="4">
        <f>_xlfn.STDEV.S(Tabela13[[#This Row],[V1]:[V2]])</f>
        <v>0.70865790749801216</v>
      </c>
      <c r="AT507" s="4">
        <f>_xlfn.STDEV.S(Tabela13[[#This Row],[V1]],Tabela13[[#This Row],[V3]])</f>
        <v>0.70710678118654691</v>
      </c>
      <c r="AU507" s="4">
        <f>_xlfn.STDEV.S(Tabela13[[#This Row],[V1]],Tabela13[[#This Row],[V4]])</f>
        <v>1.5511263114650171E-3</v>
      </c>
      <c r="AV507" s="4">
        <f>_xlfn.STDEV.S(Tabela13[[#This Row],[V2]],Tabela13[[#This Row],[V1]])</f>
        <v>0.70865790749801216</v>
      </c>
      <c r="AW507" s="4">
        <f>_xlfn.STDEV.S(Tabela13[[#This Row],[V2]],Tabela13[[#This Row],[V3]])</f>
        <v>1.5511263114651743E-3</v>
      </c>
      <c r="AX507" s="4">
        <f>_xlfn.STDEV.S(Tabela13[[#This Row],[V42]],Tabela13[[#This Row],[V44]])</f>
        <v>1.4157646886845601</v>
      </c>
      <c r="AY507" s="4">
        <f>_xlfn.STDEV.S(Tabela13[[#This Row],[V3]],Tabela13[[#This Row],[V1]])</f>
        <v>0.70710678118654691</v>
      </c>
      <c r="AZ507" s="4">
        <f>_xlfn.STDEV.S(Tabela13[[#This Row],[V3]],Tabela13[[#This Row],[V2]])</f>
        <v>1.5511263114651743E-3</v>
      </c>
      <c r="BA507" s="4">
        <f>_xlfn.STDEV.S(Tabela13[[#This Row],[V3]],Tabela13[[#This Row],[V4]])</f>
        <v>0.70555565487508187</v>
      </c>
      <c r="BB507" s="4">
        <f>_xlfn.STDEV.S(Tabela13[[#This Row],[V4]],Tabela13[[#This Row],[V1]])</f>
        <v>1.5511263114650171E-3</v>
      </c>
      <c r="BC507" s="4">
        <f>_xlfn.STDEV.S(Tabela13[[#This Row],[V4]],Tabela13[[#This Row],[V2]])</f>
        <v>0.70710678118654691</v>
      </c>
      <c r="BD507" s="4">
        <f>_xlfn.STDEV.S(Tabela13[[#This Row],[V4]],Tabela13[[#This Row],[V3]])</f>
        <v>0.70555565487508187</v>
      </c>
      <c r="BE507" s="4">
        <f>Tabela13[[#This Row],[V17]]/Tabela13[[#This Row],[V5]]</f>
        <v>0.41902397608814967</v>
      </c>
      <c r="BF507" s="4">
        <f>Tabela13[[#This Row],[V18]]/Tabela13[[#This Row],[V6]]</f>
        <v>0.41837814049957667</v>
      </c>
      <c r="BG507" s="4">
        <f>Tabela13[[#This Row],[V19]]/Tabela13[[#This Row],[V7]]</f>
        <v>1.3021424980415917E-3</v>
      </c>
      <c r="BH507" s="4">
        <f>Tabela13[[#This Row],[V20]]/Tabela13[[#This Row],[V8]]</f>
        <v>0.41902397608814967</v>
      </c>
      <c r="BI507" s="4">
        <f>Tabela13[[#This Row],[V21]]/Tabela13[[#This Row],[V9]]</f>
        <v>7.0788545518729682E-4</v>
      </c>
      <c r="BJ507" s="4">
        <f>Tabela13[[#This Row],[V22]]/Tabela13[[#This Row],[V10]]</f>
        <v>0.83658822513178543</v>
      </c>
      <c r="BK507" s="4">
        <f>Tabela13[[#This Row],[V23]]/Tabela13[[#This Row],[V11]]</f>
        <v>0.41837814049957667</v>
      </c>
      <c r="BL507" s="4">
        <f>Tabela13[[#This Row],[V24]]/Tabela13[[#This Row],[V12]]</f>
        <v>7.0788545518729682E-4</v>
      </c>
      <c r="BM507" s="4">
        <f>Tabela13[[#This Row],[V25]]/Tabela13[[#This Row],[V13]]</f>
        <v>0.41718963794680353</v>
      </c>
      <c r="BN507" s="4">
        <f>Tabela13[[#This Row],[V26]]/Tabela13[[#This Row],[V14]]</f>
        <v>1.3021424980415917E-3</v>
      </c>
      <c r="BO507" s="4">
        <f>Tabela13[[#This Row],[V27]]/Tabela13[[#This Row],[V15]]</f>
        <v>0.41783582524659585</v>
      </c>
      <c r="BP507" s="4">
        <f>Tabela13[[#This Row],[V28]]/Tabela13[[#This Row],[V16]]</f>
        <v>0.41718963794680353</v>
      </c>
      <c r="BQ507" s="4">
        <f>Tabela13[[#This Row],[V1]]-Tabela13[[#This Row],[V2]]</f>
        <v>-1.0021936238666278</v>
      </c>
      <c r="BR507" s="4">
        <f>Tabela13[[#This Row],[V1]]-Tabela13[[#This Row],[V3]]</f>
        <v>-1</v>
      </c>
      <c r="BS507" s="4">
        <f>Tabela13[[#This Row],[V1]]-Tabela13[[#This Row],[V4]]</f>
        <v>-2.1936238666275809E-3</v>
      </c>
      <c r="BT507" s="4">
        <f>Tabela13[[#This Row],[V2]]-Tabela13[[#This Row],[V1]]</f>
        <v>1.0021936238666278</v>
      </c>
      <c r="BU507" s="4">
        <f>Tabela13[[#This Row],[V2]]-Tabela13[[#This Row],[V3]]</f>
        <v>2.193623866627803E-3</v>
      </c>
      <c r="BV507" s="4">
        <f>Tabela13[[#This Row],[V2]]-Tabela13[[#This Row],[V4]]</f>
        <v>1.0000000000000002</v>
      </c>
      <c r="BW507" s="4">
        <f>AVERAGE(Tabela13[[#This Row],[V41]],Tabela13[[#This Row],[V42]])</f>
        <v>-1.0010968119333139</v>
      </c>
      <c r="BX507" s="4">
        <f>AVERAGE(Tabela13[[#This Row],[V41]],Tabela13[[#This Row],[V43]])</f>
        <v>-0.50219362386662769</v>
      </c>
      <c r="BY507" s="4">
        <f>AVERAGE(Tabela13[[#This Row],[V41]],Tabela13[[#This Row],[V44]])</f>
        <v>0</v>
      </c>
      <c r="BZ507" s="4">
        <f>AVERAGE(Tabela13[[#This Row],[V41]],Tabela13[[#This Row],[V45]])</f>
        <v>-0.5</v>
      </c>
      <c r="CA507" s="4">
        <f>AVERAGE(Tabela13[[#This Row],[V41]],Tabela13[[#This Row],[V46]])</f>
        <v>-1.0968119333137905E-3</v>
      </c>
      <c r="CB507" s="4">
        <f>AVERAGE(Tabela13[[#This Row],[V42]],Tabela13[[#This Row],[V41]])</f>
        <v>-1.0010968119333139</v>
      </c>
      <c r="CC507" s="4">
        <f>AVERAGE(Tabela13[[#This Row],[V42]],Tabela13[[#This Row],[V43]])</f>
        <v>-0.50109681193331379</v>
      </c>
      <c r="CD507" s="4">
        <f>AVERAGE(Tabela13[[#This Row],[V42]],Tabela13[[#This Row],[V44]])</f>
        <v>1.0968119333139015E-3</v>
      </c>
      <c r="CE507" s="4">
        <f>AVERAGE(Tabela13[[#This Row],[V42]],Tabela13[[#This Row],[V45]])</f>
        <v>-0.4989031880666861</v>
      </c>
      <c r="CF507" s="4">
        <f>AVERAGE(Tabela13[[#This Row],[V42]],Tabela13[[#This Row],[V46]])</f>
        <v>0</v>
      </c>
      <c r="CG507" s="4">
        <f>AVERAGE(Tabela13[[#This Row],[V43]],Tabela13[[#This Row],[V41]])</f>
        <v>-0.50219362386662769</v>
      </c>
      <c r="CH507" s="4">
        <f>AVERAGE(Tabela13[[#This Row],[V43]],Tabela13[[#This Row],[V42]])</f>
        <v>-0.50109681193331379</v>
      </c>
      <c r="CI507" s="4">
        <f>AVERAGE(Tabela13[[#This Row],[V43]],Tabela13[[#This Row],[V44]])</f>
        <v>0.50000000000000011</v>
      </c>
      <c r="CJ507" s="4">
        <f>AVERAGE(Tabela13[[#This Row],[V43]],Tabela13[[#This Row],[V45]])</f>
        <v>1.1102230246251565E-16</v>
      </c>
      <c r="CK507" s="4">
        <f>AVERAGE(Tabela13[[#This Row],[V43]],Tabela13[[#This Row],[V46]])</f>
        <v>0.49890318806668632</v>
      </c>
      <c r="CL507" s="4">
        <f>AVERAGE(Tabela13[[#This Row],[V44]],Tabela13[[#This Row],[V41]])</f>
        <v>0</v>
      </c>
      <c r="CM507" s="4">
        <f>AVERAGE(Tabela13[[#This Row],[V44]],Tabela13[[#This Row],[V42]])</f>
        <v>1.0968119333139015E-3</v>
      </c>
      <c r="CN507" s="4">
        <f>AVERAGE(Tabela13[[#This Row],[V44]],Tabela13[[#This Row],[V43]])</f>
        <v>0.50000000000000011</v>
      </c>
      <c r="CO507" s="4">
        <f>AVERAGE(Tabela13[[#This Row],[V44]],Tabela13[[#This Row],[V45]])</f>
        <v>0.5021936238666278</v>
      </c>
      <c r="CP507" s="4">
        <f>AVERAGE(Tabela13[[#This Row],[V44]],Tabela13[[#This Row],[V46]])</f>
        <v>1.0010968119333139</v>
      </c>
      <c r="CQ507" s="4">
        <f>AVERAGE(Tabela13[[#This Row],[V45]],Tabela13[[#This Row],[V41]])</f>
        <v>-0.5</v>
      </c>
      <c r="CR507" s="4">
        <f>AVERAGE(Tabela13[[#This Row],[V45]],Tabela13[[#This Row],[V42]])</f>
        <v>-0.4989031880666861</v>
      </c>
      <c r="CS507" s="4">
        <f>AVERAGE(Tabela13[[#This Row],[V45]],Tabela13[[#This Row],[V43]])</f>
        <v>1.1102230246251565E-16</v>
      </c>
      <c r="CT507" s="4">
        <f>AVERAGE(Tabela13[[#This Row],[V45]],Tabela13[[#This Row],[V44]])</f>
        <v>0.5021936238666278</v>
      </c>
      <c r="CU507" s="4">
        <f>AVERAGE(Tabela13[[#This Row],[V45]],Tabela13[[#This Row],[V46]])</f>
        <v>0.50109681193331401</v>
      </c>
      <c r="CV507" s="4">
        <f>AVERAGE(Tabela13[[#This Row],[V46]],Tabela13[[#This Row],[V41]])</f>
        <v>-1.0968119333137905E-3</v>
      </c>
      <c r="CW507" s="4">
        <f>AVERAGE(Tabela13[[#This Row],[V46]],Tabela13[[#This Row],[V42]])</f>
        <v>0</v>
      </c>
      <c r="CX507" s="4">
        <f>AVERAGE(Tabela13[[#This Row],[V46]],Tabela13[[#This Row],[V43]])</f>
        <v>0.49890318806668632</v>
      </c>
      <c r="CY507" s="4">
        <f>AVERAGE(Tabela13[[#This Row],[V46]],Tabela13[[#This Row],[V44]])</f>
        <v>1.0010968119333139</v>
      </c>
      <c r="CZ507" s="4">
        <f>AVERAGE(Tabela13[[#This Row],[V46]],Tabela13[[#This Row],[V45]])</f>
        <v>0.50109681193331401</v>
      </c>
      <c r="DA507" s="3">
        <f>_xlfn.STDEV.S(Tabela13[[#This Row],[V41]],Tabela13[[#This Row],[V42]])</f>
        <v>1.5511263114651743E-3</v>
      </c>
      <c r="DB507" s="3">
        <f>_xlfn.STDEV.S(Tabela13[[#This Row],[V41]],Tabela13[[#This Row],[V43]])</f>
        <v>0.70710678118654757</v>
      </c>
      <c r="DC507" s="3">
        <f>_xlfn.STDEV.S(Tabela13[[#This Row],[V41]],Tabela13[[#This Row],[V44]])</f>
        <v>1.4173158149960254</v>
      </c>
      <c r="DD507" s="3">
        <f>_xlfn.STDEV.S(Tabela13[[#This Row],[V41]],Tabela13[[#This Row],[V45]])</f>
        <v>0.71020903380947775</v>
      </c>
      <c r="DE507" s="3">
        <f>_xlfn.STDEV.S(Tabela13[[#This Row],[V41]],Tabela13[[#This Row],[V46]])</f>
        <v>1.4157646886845603</v>
      </c>
      <c r="DF507" s="3">
        <f>_xlfn.STDEV.S(Tabela13[[#This Row],[V42]],Tabela13[[#This Row],[V41]])</f>
        <v>1.5511263114651743E-3</v>
      </c>
      <c r="DG507" s="3">
        <f>_xlfn.STDEV.S(Tabela13[[#This Row],[V42]],Tabela13[[#This Row],[V43]])</f>
        <v>0.70555565487508243</v>
      </c>
      <c r="DH507" s="3">
        <f>_xlfn.STDEV.S(Tabela13[[#This Row],[V42]],Tabela13[[#This Row],[V44]])</f>
        <v>1.4157646886845601</v>
      </c>
      <c r="DI507" s="3">
        <f>_xlfn.STDEV.S(Tabela13[[#This Row],[V42]],Tabela13[[#This Row],[V45]])</f>
        <v>0.70865790749801272</v>
      </c>
      <c r="DJ507" s="3">
        <f>_xlfn.STDEV.S(Tabela13[[#This Row],[V42]],Tabela13[[#This Row],[V46]])</f>
        <v>1.4142135623730951</v>
      </c>
      <c r="DK507" s="3">
        <f>_xlfn.STDEV.S(Tabela13[[#This Row],[V43]],Tabela13[[#This Row],[V41]])</f>
        <v>0.70710678118654757</v>
      </c>
      <c r="DL507" s="3">
        <f>_xlfn.STDEV.S(Tabela13[[#This Row],[V43]],Tabela13[[#This Row],[V42]])</f>
        <v>0.70555565487508243</v>
      </c>
      <c r="DM507" s="3">
        <f>_xlfn.STDEV.S(Tabela13[[#This Row],[V43]],Tabela13[[#This Row],[V44]])</f>
        <v>0.71020903380947764</v>
      </c>
      <c r="DN507" s="3">
        <f>_xlfn.STDEV.S(Tabela13[[#This Row],[V43]],Tabela13[[#This Row],[V45]])</f>
        <v>3.1022526229301912E-3</v>
      </c>
      <c r="DO507" s="3">
        <f>_xlfn.STDEV.S(Tabela13[[#This Row],[V43]],Tabela13[[#This Row],[V46]])</f>
        <v>0.70865790749801272</v>
      </c>
      <c r="DP507" s="3">
        <f>_xlfn.STDEV.S(Tabela13[[#This Row],[V44]],Tabela13[[#This Row],[V41]])</f>
        <v>1.4173158149960254</v>
      </c>
      <c r="DQ507" s="3">
        <f>_xlfn.STDEV.S(Tabela13[[#This Row],[V44]],Tabela13[[#This Row],[V42]])</f>
        <v>1.4157646886845601</v>
      </c>
      <c r="DR507" s="3">
        <f>_xlfn.STDEV.S(Tabela13[[#This Row],[V44]],Tabela13[[#This Row],[V43]])</f>
        <v>0.71020903380947764</v>
      </c>
      <c r="DS507" s="3">
        <f>_xlfn.STDEV.S(Tabela13[[#This Row],[V44]],Tabela13[[#This Row],[V45]])</f>
        <v>0.70710678118654735</v>
      </c>
      <c r="DT507" s="3">
        <f>_xlfn.STDEV.S(Tabela13[[#This Row],[V44]],Tabela13[[#This Row],[V46]])</f>
        <v>1.5511263114650171E-3</v>
      </c>
      <c r="DU507" s="3">
        <f>_xlfn.STDEV.S(Tabela13[[#This Row],[V45]],Tabela13[[#This Row],[V41]])</f>
        <v>0.71020903380947775</v>
      </c>
      <c r="DV507" s="3">
        <f>_xlfn.STDEV.S(Tabela13[[#This Row],[V45]],Tabela13[[#This Row],[V42]])</f>
        <v>0.70865790749801272</v>
      </c>
      <c r="DW507" s="3">
        <f>_xlfn.STDEV.S(Tabela13[[#This Row],[V45]],Tabela13[[#This Row],[V43]])</f>
        <v>3.1022526229301912E-3</v>
      </c>
      <c r="DX507" s="3">
        <f>_xlfn.STDEV.S(Tabela13[[#This Row],[V45]],Tabela13[[#This Row],[V44]])</f>
        <v>0.70710678118654735</v>
      </c>
      <c r="DY507" s="3">
        <f>_xlfn.STDEV.S(Tabela13[[#This Row],[V45]],Tabela13[[#This Row],[V46]])</f>
        <v>0.70555565487508243</v>
      </c>
      <c r="DZ507" s="3">
        <f>_xlfn.STDEV.S(Tabela13[[#This Row],[V46]],Tabela13[[#This Row],[V41]])</f>
        <v>1.4157646886845603</v>
      </c>
      <c r="EA507" s="3">
        <f>_xlfn.STDEV.S(Tabela13[[#This Row],[V46]],Tabela13[[#This Row],[V42]])</f>
        <v>1.4142135623730951</v>
      </c>
      <c r="EB507" s="3">
        <f>_xlfn.STDEV.S(Tabela13[[#This Row],[V46]],Tabela13[[#This Row],[V43]])</f>
        <v>0.70865790749801272</v>
      </c>
      <c r="EC507" s="3">
        <f>_xlfn.STDEV.S(Tabela13[[#This Row],[V46]],Tabela13[[#This Row],[V44]])</f>
        <v>1.5511263114650171E-3</v>
      </c>
      <c r="ED507" s="3">
        <f>_xlfn.STDEV.S(Tabela13[[#This Row],[V46]],Tabela13[[#This Row],[V45]])</f>
        <v>0.70555565487508243</v>
      </c>
      <c r="EE507" s="3">
        <f t="shared" si="524"/>
        <v>-1.5494268815716692E-3</v>
      </c>
      <c r="EF507" s="3">
        <f t="shared" si="525"/>
        <v>-1.4080361589265031</v>
      </c>
      <c r="EG507" s="3" t="str">
        <f t="shared" si="526"/>
        <v/>
      </c>
      <c r="EH507" s="3">
        <f t="shared" si="527"/>
        <v>-1.4204180676189555</v>
      </c>
      <c r="EI507" s="3">
        <f t="shared" si="528"/>
        <v>-1290.799858830055</v>
      </c>
      <c r="EJ507" s="3">
        <f t="shared" si="529"/>
        <v>-1.5494268815716692E-3</v>
      </c>
      <c r="EK507" s="3">
        <f t="shared" si="530"/>
        <v>-1.4080226376873819</v>
      </c>
      <c r="EL507" s="3">
        <f t="shared" si="531"/>
        <v>1290.799858829924</v>
      </c>
      <c r="EM507" s="3">
        <f t="shared" si="532"/>
        <v>-1.4204317078913709</v>
      </c>
      <c r="EN507" s="3" t="str">
        <f t="shared" si="533"/>
        <v/>
      </c>
      <c r="EO507" s="3">
        <f t="shared" si="534"/>
        <v>-1.4080361589265031</v>
      </c>
      <c r="EP507" s="3">
        <f t="shared" si="535"/>
        <v>-1.4080226376873819</v>
      </c>
      <c r="EQ507" s="3">
        <f t="shared" si="536"/>
        <v>1.4204180676189551</v>
      </c>
      <c r="ER507" s="3">
        <f t="shared" si="537"/>
        <v>27942607513275.105</v>
      </c>
      <c r="ES507" s="3" t="str">
        <f t="shared" si="538"/>
        <v/>
      </c>
      <c r="ET507" s="3" t="str">
        <f t="shared" si="539"/>
        <v/>
      </c>
      <c r="EU507" s="3" t="str">
        <f t="shared" si="540"/>
        <v/>
      </c>
      <c r="EV507" s="3">
        <f t="shared" si="541"/>
        <v>1.4204180676189551</v>
      </c>
      <c r="EW507" s="3">
        <f t="shared" si="542"/>
        <v>1.4080361589265025</v>
      </c>
      <c r="EX507" s="3">
        <f t="shared" si="543"/>
        <v>1.5494268815715122E-3</v>
      </c>
      <c r="EY507" s="3">
        <f t="shared" si="544"/>
        <v>-1.4204180676189555</v>
      </c>
      <c r="EZ507" s="3">
        <f t="shared" si="545"/>
        <v>-1.4204317078913709</v>
      </c>
      <c r="FA507" s="3">
        <f t="shared" si="546"/>
        <v>27942607513275.105</v>
      </c>
      <c r="FB507" s="3">
        <f t="shared" si="547"/>
        <v>1.4080361589265025</v>
      </c>
      <c r="FC507" s="3">
        <f t="shared" si="548"/>
        <v>1.4080226376873812</v>
      </c>
      <c r="FD507" s="3">
        <f t="shared" si="549"/>
        <v>-1290.799858830055</v>
      </c>
      <c r="FE507" s="3" t="str">
        <f t="shared" si="550"/>
        <v/>
      </c>
      <c r="FF507" s="3">
        <f t="shared" si="551"/>
        <v>1.4204317078913702</v>
      </c>
      <c r="FG507" s="3">
        <f t="shared" si="552"/>
        <v>1.5494268815715122E-3</v>
      </c>
      <c r="FH507" s="3">
        <f t="shared" si="553"/>
        <v>1.4080226376873812</v>
      </c>
      <c r="FI507" s="4">
        <f t="shared" si="554"/>
        <v>0.76923076923076916</v>
      </c>
      <c r="FJ507" s="4">
        <f t="shared" si="555"/>
        <v>1.5209125475285172</v>
      </c>
      <c r="FK507" s="4">
        <f t="shared" si="556"/>
        <v>1.3577536491269937</v>
      </c>
      <c r="FL507" s="4">
        <f t="shared" si="557"/>
        <v>1.3702819870341645</v>
      </c>
      <c r="FM507" s="4">
        <f>Tabela13[[#This Row],[V139]]-Tabela13[[#This Row],[V140]]</f>
        <v>-1.2528337907170783E-2</v>
      </c>
      <c r="FN507" s="4">
        <f>Tabela13[[#This Row],[V1]]-Tabela13[[#This Row],[V2]]/2</f>
        <v>9.3960222287218453E-2</v>
      </c>
      <c r="FO507" s="4">
        <f>Tabela13[[#This Row],[V1]]-Tabela13[[#This Row],[V3]]/2</f>
        <v>9.5057034220532355E-2</v>
      </c>
      <c r="FP507" s="4">
        <f>Tabela13[[#This Row],[V1]]-Tabela13[[#This Row],[V4]]/2</f>
        <v>0.59396022228721856</v>
      </c>
      <c r="FQ507" s="4">
        <f>Tabela13[[#This Row],[V2]]-Tabela13[[#This Row],[V1]]/2</f>
        <v>1.5972506580871602</v>
      </c>
      <c r="FR507" s="4">
        <f>Tabela13[[#This Row],[V2]]-Tabela13[[#This Row],[V3]]/2</f>
        <v>1.0972506580871602</v>
      </c>
      <c r="FS507" s="4">
        <f>Tabela13[[#This Row],[V2]]-Tabela13[[#This Row],[V4]]/2</f>
        <v>1.5961538461538463</v>
      </c>
      <c r="FT507" s="4">
        <f t="shared" si="558"/>
        <v>9.3685167812484788E-2</v>
      </c>
      <c r="FU507" s="4">
        <f t="shared" si="559"/>
        <v>9.4772269775509357E-2</v>
      </c>
      <c r="FV507" s="4">
        <f t="shared" si="560"/>
        <v>0.53596665150282707</v>
      </c>
      <c r="FW507" s="4">
        <f t="shared" si="561"/>
        <v>1.0114237690869752</v>
      </c>
      <c r="FX507" s="4">
        <f t="shared" si="562"/>
        <v>0.83173551645577604</v>
      </c>
      <c r="FY507" s="4">
        <f t="shared" si="563"/>
        <v>1.011114760791618</v>
      </c>
      <c r="FZ507" s="4">
        <f t="shared" si="564"/>
        <v>16.863330206247262</v>
      </c>
      <c r="GA507" s="4">
        <f t="shared" si="565"/>
        <v>17.059008559591685</v>
      </c>
      <c r="GB507" s="4">
        <f t="shared" si="566"/>
        <v>96.473997270508875</v>
      </c>
      <c r="GC507" s="4">
        <f t="shared" si="567"/>
        <v>182.05627843565554</v>
      </c>
      <c r="GD507" s="4">
        <f t="shared" si="568"/>
        <v>149.7123929620397</v>
      </c>
      <c r="GE507" s="4">
        <f t="shared" si="569"/>
        <v>182.00065694249122</v>
      </c>
      <c r="GF507" s="4">
        <f>Tabela13[[#This Row],[V1]]-Tabela13[[#This Row],[V2]]/Tabela13[[#This Row],[V2]]</f>
        <v>0.19011406844106471</v>
      </c>
      <c r="GG507" s="4">
        <f>Tabela13[[#This Row],[V1]]-Tabela13[[#This Row],[V3]]/Tabela13[[#This Row],[V3]]</f>
        <v>0.19011406844106471</v>
      </c>
      <c r="GH507" s="4">
        <f>Tabela13[[#This Row],[V1]]-Tabela13[[#This Row],[V4]]/Tabela13[[#This Row],[V4]]</f>
        <v>0.19011406844106471</v>
      </c>
      <c r="GI507" s="4">
        <f>Tabela13[[#This Row],[V2]]-Tabela13[[#This Row],[V1]]/Tabela13[[#This Row],[V1]]</f>
        <v>1.1923076923076925</v>
      </c>
      <c r="GJ507" s="4">
        <f>Tabela13[[#This Row],[V2]]-Tabela13[[#This Row],[V3]]/Tabela13[[#This Row],[V3]]</f>
        <v>1.1923076923076925</v>
      </c>
      <c r="GK507" s="4">
        <f>Tabela13[[#This Row],[V2]]-Tabela13[[#This Row],[V4]]/Tabela13[[#This Row],[V4]]</f>
        <v>1.1923076923076925</v>
      </c>
      <c r="GL507" s="4">
        <f t="shared" si="570"/>
        <v>0.57735165828856472</v>
      </c>
      <c r="GM507" s="4">
        <f t="shared" si="571"/>
        <v>1.6912108803743786</v>
      </c>
      <c r="GN507" s="4">
        <f t="shared" si="572"/>
        <v>0.3413835997559086</v>
      </c>
      <c r="GO507" s="3">
        <f t="shared" si="573"/>
        <v>0</v>
      </c>
      <c r="GP507" s="3">
        <v>100</v>
      </c>
      <c r="GQ507" s="3">
        <f t="shared" si="574"/>
        <v>-1</v>
      </c>
      <c r="GR507" s="3">
        <f t="shared" si="575"/>
        <v>-100</v>
      </c>
      <c r="GS507" s="34">
        <f>COUNTIF($D$2:D506,Tabela13[[#This Row],[HomeTeam]])</f>
        <v>25</v>
      </c>
      <c r="GT507" s="34">
        <f>COUNTIF($E$2:E506,Tabela13[[#This Row],[AwayTeam]])</f>
        <v>25</v>
      </c>
      <c r="GU507" s="3">
        <f>IFERROR(AVERAGEIFS($AD$2:AD506,$D$2:D506,Tabela13[[#This Row],[HomeTeam]],$GS$2:GS506,"&gt;="&amp;Tabela13[[#This Row],[Contagem_H]]-5),"")</f>
        <v>1.0588055504615197</v>
      </c>
      <c r="GV507" s="3">
        <f>IFERROR(AVERAGEIFS($G$2:G506,$E$2:E506,Tabela13[[#This Row],[AwayTeam]],$GT$2:GT506,"&gt;="&amp;Tabela13[[#This Row],[Contagem_A]]-5),"")</f>
        <v>1.2</v>
      </c>
      <c r="GW507" s="3">
        <f>IFERROR(AVERAGEIFS($GQ$2:GQ506,$D$2:D506,Tabela13[[#This Row],[HomeTeam]],$GS$2:GS506,"&gt;="&amp;Tabela13[[#This Row],[Contagem_H]]-5),"")</f>
        <v>-0.61799999999999999</v>
      </c>
    </row>
    <row r="508" spans="1:205" x14ac:dyDescent="0.25">
      <c r="A508" t="s">
        <v>127</v>
      </c>
      <c r="B508" t="s">
        <v>304</v>
      </c>
      <c r="C508" t="s">
        <v>174</v>
      </c>
      <c r="D508" t="s">
        <v>14</v>
      </c>
      <c r="E508" t="s">
        <v>12</v>
      </c>
      <c r="F508" s="3">
        <v>2</v>
      </c>
      <c r="G508" s="3">
        <v>5</v>
      </c>
      <c r="H508" s="3" t="str">
        <f t="shared" si="576"/>
        <v>A</v>
      </c>
      <c r="I508" s="3">
        <v>7</v>
      </c>
      <c r="J508" s="3">
        <v>4.5</v>
      </c>
      <c r="K508" s="3">
        <v>1.42</v>
      </c>
      <c r="L508" s="3">
        <v>1.67</v>
      </c>
      <c r="M508" s="3">
        <v>2.2000000000000002</v>
      </c>
      <c r="N508" s="3">
        <f t="shared" si="505"/>
        <v>7</v>
      </c>
      <c r="O508" s="3">
        <f t="shared" si="506"/>
        <v>0</v>
      </c>
      <c r="P508" s="3">
        <f t="shared" si="507"/>
        <v>3</v>
      </c>
      <c r="Q508" s="3">
        <f t="shared" si="508"/>
        <v>6.9304717192041121E-2</v>
      </c>
      <c r="R508" s="3">
        <f t="shared" si="509"/>
        <v>5.3347849755035481E-2</v>
      </c>
      <c r="S508" s="3">
        <f t="shared" si="510"/>
        <v>7.4851330203442874</v>
      </c>
      <c r="T508" s="3">
        <f t="shared" si="511"/>
        <v>4.8118712273641853</v>
      </c>
      <c r="U508" s="3">
        <f t="shared" si="512"/>
        <v>1.5184126984126982</v>
      </c>
      <c r="V508" s="3">
        <f t="shared" si="513"/>
        <v>1.7857388777107086</v>
      </c>
      <c r="W508" s="3">
        <f t="shared" si="514"/>
        <v>2.3524703778224905</v>
      </c>
      <c r="X508" s="4">
        <f t="shared" si="515"/>
        <v>0.14285714285714285</v>
      </c>
      <c r="Y508" s="4">
        <f t="shared" si="516"/>
        <v>0.22222222222222221</v>
      </c>
      <c r="Z508" s="4">
        <f t="shared" si="517"/>
        <v>0.70422535211267612</v>
      </c>
      <c r="AA508" s="4">
        <f t="shared" si="518"/>
        <v>0.5988023952095809</v>
      </c>
      <c r="AB508" s="4">
        <f t="shared" si="519"/>
        <v>0.45454545454545453</v>
      </c>
      <c r="AC508" s="4">
        <f t="shared" si="520"/>
        <v>1.0714285714285714</v>
      </c>
      <c r="AD508" s="4">
        <f t="shared" si="521"/>
        <v>2.852112676056338</v>
      </c>
      <c r="AE508" s="4">
        <f t="shared" si="522"/>
        <v>2.5714285714285716</v>
      </c>
      <c r="AF508" s="4">
        <f t="shared" si="523"/>
        <v>1.352112676056338</v>
      </c>
      <c r="AG508" s="4">
        <f>IFERROR(AVERAGE(Tabela13[[#This Row],[V1]],Tabela13[[#This Row],[V2]]),"")</f>
        <v>1.9617706237424546</v>
      </c>
      <c r="AH508" s="4">
        <f>IFERROR(AVERAGE(Tabela13[[#This Row],[V1]],Tabela13[[#This Row],[V3]]),"")</f>
        <v>1.8214285714285716</v>
      </c>
      <c r="AI508" s="4">
        <f>IFERROR(AVERAGE(Tabela13[[#This Row],[V1]],Tabela13[[#This Row],[V4]]),"")</f>
        <v>1.2117706237424546</v>
      </c>
      <c r="AJ508" s="4">
        <f>IFERROR(AVERAGE(Tabela13[[#This Row],[V2]],Tabela13[[#This Row],[V1]]),"")</f>
        <v>1.9617706237424546</v>
      </c>
      <c r="AK508" s="4">
        <f>IFERROR(AVERAGE(Tabela13[[#This Row],[V2]],Tabela13[[#This Row],[V3]]),"")</f>
        <v>2.7117706237424546</v>
      </c>
      <c r="AL508" s="4">
        <f>IFERROR(AVERAGE(Tabela13[[#This Row],[V2]],Tabela13[[#This Row],[V4]]),"")</f>
        <v>2.102112676056338</v>
      </c>
      <c r="AM508" s="4">
        <f>IFERROR(AVERAGE(Tabela13[[#This Row],[V3]],Tabela13[[#This Row],[V1]]),"")</f>
        <v>1.8214285714285716</v>
      </c>
      <c r="AN508" s="4">
        <f>IFERROR(AVERAGE(Tabela13[[#This Row],[V3]],Tabela13[[#This Row],[V2]]),"")</f>
        <v>2.7117706237424546</v>
      </c>
      <c r="AO508" s="4">
        <f>IFERROR(AVERAGE(Tabela13[[#This Row],[V3]],Tabela13[[#This Row],[V4]]),"")</f>
        <v>1.9617706237424548</v>
      </c>
      <c r="AP508" s="4">
        <f>IFERROR(AVERAGE(Tabela13[[#This Row],[V4]],Tabela13[[#This Row],[V1]]),"")</f>
        <v>1.2117706237424546</v>
      </c>
      <c r="AQ508" s="4">
        <f>IFERROR(AVERAGE(Tabela13[[#This Row],[V4]],Tabela13[[#This Row],[V2]]),"")</f>
        <v>2.102112676056338</v>
      </c>
      <c r="AR508" s="4">
        <f>IFERROR(AVERAGE(Tabela13[[#This Row],[V4]],Tabela13[[#This Row],[V3]]),"")</f>
        <v>1.9617706237424548</v>
      </c>
      <c r="AS508" s="4">
        <f>_xlfn.STDEV.S(Tabela13[[#This Row],[V1]:[V2]])</f>
        <v>1.2591338055333903</v>
      </c>
      <c r="AT508" s="4">
        <f>_xlfn.STDEV.S(Tabela13[[#This Row],[V1]],Tabela13[[#This Row],[V3]])</f>
        <v>1.0606601717798212</v>
      </c>
      <c r="AU508" s="4">
        <f>_xlfn.STDEV.S(Tabela13[[#This Row],[V1]],Tabela13[[#This Row],[V4]])</f>
        <v>0.19847363375356963</v>
      </c>
      <c r="AV508" s="4">
        <f>_xlfn.STDEV.S(Tabela13[[#This Row],[V2]],Tabela13[[#This Row],[V1]])</f>
        <v>1.2591338055333903</v>
      </c>
      <c r="AW508" s="4">
        <f>_xlfn.STDEV.S(Tabela13[[#This Row],[V2]],Tabela13[[#This Row],[V3]])</f>
        <v>0.19847363375356802</v>
      </c>
      <c r="AX508" s="4">
        <f>_xlfn.STDEV.S(Tabela13[[#This Row],[V42]],Tabela13[[#This Row],[V44]])</f>
        <v>2.319793977313211</v>
      </c>
      <c r="AY508" s="4">
        <f>_xlfn.STDEV.S(Tabela13[[#This Row],[V3]],Tabela13[[#This Row],[V1]])</f>
        <v>1.0606601717798212</v>
      </c>
      <c r="AZ508" s="4">
        <f>_xlfn.STDEV.S(Tabela13[[#This Row],[V3]],Tabela13[[#This Row],[V2]])</f>
        <v>0.19847363375356802</v>
      </c>
      <c r="BA508" s="4">
        <f>_xlfn.STDEV.S(Tabela13[[#This Row],[V3]],Tabela13[[#This Row],[V4]])</f>
        <v>0.86218653802625378</v>
      </c>
      <c r="BB508" s="4">
        <f>_xlfn.STDEV.S(Tabela13[[#This Row],[V4]],Tabela13[[#This Row],[V1]])</f>
        <v>0.19847363375356963</v>
      </c>
      <c r="BC508" s="4">
        <f>_xlfn.STDEV.S(Tabela13[[#This Row],[V4]],Tabela13[[#This Row],[V2]])</f>
        <v>1.0606601717798221</v>
      </c>
      <c r="BD508" s="4">
        <f>_xlfn.STDEV.S(Tabela13[[#This Row],[V4]],Tabela13[[#This Row],[V3]])</f>
        <v>0.86218653802625378</v>
      </c>
      <c r="BE508" s="4">
        <f>Tabela13[[#This Row],[V17]]/Tabela13[[#This Row],[V5]]</f>
        <v>0.64183538600009749</v>
      </c>
      <c r="BF508" s="4">
        <f>Tabela13[[#This Row],[V18]]/Tabela13[[#This Row],[V6]]</f>
        <v>0.58232323156539201</v>
      </c>
      <c r="BG508" s="4">
        <f>Tabela13[[#This Row],[V19]]/Tabela13[[#This Row],[V7]]</f>
        <v>0.16378812117148048</v>
      </c>
      <c r="BH508" s="4">
        <f>Tabela13[[#This Row],[V20]]/Tabela13[[#This Row],[V8]]</f>
        <v>0.64183538600009749</v>
      </c>
      <c r="BI508" s="4">
        <f>Tabela13[[#This Row],[V21]]/Tabela13[[#This Row],[V9]]</f>
        <v>7.3189683528490673E-2</v>
      </c>
      <c r="BJ508" s="4">
        <f>Tabela13[[#This Row],[V22]]/Tabela13[[#This Row],[V10]]</f>
        <v>1.1035535838474906</v>
      </c>
      <c r="BK508" s="4">
        <f>Tabela13[[#This Row],[V23]]/Tabela13[[#This Row],[V11]]</f>
        <v>0.58232323156539201</v>
      </c>
      <c r="BL508" s="4">
        <f>Tabela13[[#This Row],[V24]]/Tabela13[[#This Row],[V12]]</f>
        <v>7.3189683528490673E-2</v>
      </c>
      <c r="BM508" s="4">
        <f>Tabela13[[#This Row],[V25]]/Tabela13[[#This Row],[V13]]</f>
        <v>0.43949406092210064</v>
      </c>
      <c r="BN508" s="4">
        <f>Tabela13[[#This Row],[V26]]/Tabela13[[#This Row],[V14]]</f>
        <v>0.16378812117148048</v>
      </c>
      <c r="BO508" s="4">
        <f>Tabela13[[#This Row],[V27]]/Tabela13[[#This Row],[V15]]</f>
        <v>0.5045686579321097</v>
      </c>
      <c r="BP508" s="4">
        <f>Tabela13[[#This Row],[V28]]/Tabela13[[#This Row],[V16]]</f>
        <v>0.43949406092210064</v>
      </c>
      <c r="BQ508" s="4">
        <f>Tabela13[[#This Row],[V1]]-Tabela13[[#This Row],[V2]]</f>
        <v>-1.7806841046277666</v>
      </c>
      <c r="BR508" s="4">
        <f>Tabela13[[#This Row],[V1]]-Tabela13[[#This Row],[V3]]</f>
        <v>-1.5000000000000002</v>
      </c>
      <c r="BS508" s="4">
        <f>Tabela13[[#This Row],[V1]]-Tabela13[[#This Row],[V4]]</f>
        <v>-0.28068410462776661</v>
      </c>
      <c r="BT508" s="4">
        <f>Tabela13[[#This Row],[V2]]-Tabela13[[#This Row],[V1]]</f>
        <v>1.7806841046277666</v>
      </c>
      <c r="BU508" s="4">
        <f>Tabela13[[#This Row],[V2]]-Tabela13[[#This Row],[V3]]</f>
        <v>0.28068410462776638</v>
      </c>
      <c r="BV508" s="4">
        <f>Tabela13[[#This Row],[V2]]-Tabela13[[#This Row],[V4]]</f>
        <v>1.5</v>
      </c>
      <c r="BW508" s="4">
        <f>AVERAGE(Tabela13[[#This Row],[V41]],Tabela13[[#This Row],[V42]])</f>
        <v>-1.6403420523138834</v>
      </c>
      <c r="BX508" s="4">
        <f>AVERAGE(Tabela13[[#This Row],[V41]],Tabela13[[#This Row],[V43]])</f>
        <v>-1.0306841046277666</v>
      </c>
      <c r="BY508" s="4">
        <f>AVERAGE(Tabela13[[#This Row],[V41]],Tabela13[[#This Row],[V44]])</f>
        <v>0</v>
      </c>
      <c r="BZ508" s="4">
        <f>AVERAGE(Tabela13[[#This Row],[V41]],Tabela13[[#This Row],[V45]])</f>
        <v>-0.75000000000000011</v>
      </c>
      <c r="CA508" s="4">
        <f>AVERAGE(Tabela13[[#This Row],[V41]],Tabela13[[#This Row],[V46]])</f>
        <v>-0.1403420523138833</v>
      </c>
      <c r="CB508" s="4">
        <f>AVERAGE(Tabela13[[#This Row],[V42]],Tabela13[[#This Row],[V41]])</f>
        <v>-1.6403420523138834</v>
      </c>
      <c r="CC508" s="4">
        <f>AVERAGE(Tabela13[[#This Row],[V42]],Tabela13[[#This Row],[V43]])</f>
        <v>-0.89034205231388341</v>
      </c>
      <c r="CD508" s="4">
        <f>AVERAGE(Tabela13[[#This Row],[V42]],Tabela13[[#This Row],[V44]])</f>
        <v>0.14034205231388319</v>
      </c>
      <c r="CE508" s="4">
        <f>AVERAGE(Tabela13[[#This Row],[V42]],Tabela13[[#This Row],[V45]])</f>
        <v>-0.60965794768611692</v>
      </c>
      <c r="CF508" s="4">
        <f>AVERAGE(Tabela13[[#This Row],[V42]],Tabela13[[#This Row],[V46]])</f>
        <v>0</v>
      </c>
      <c r="CG508" s="4">
        <f>AVERAGE(Tabela13[[#This Row],[V43]],Tabela13[[#This Row],[V41]])</f>
        <v>-1.0306841046277666</v>
      </c>
      <c r="CH508" s="4">
        <f>AVERAGE(Tabela13[[#This Row],[V43]],Tabela13[[#This Row],[V42]])</f>
        <v>-0.89034205231388341</v>
      </c>
      <c r="CI508" s="4">
        <f>AVERAGE(Tabela13[[#This Row],[V43]],Tabela13[[#This Row],[V44]])</f>
        <v>0.75</v>
      </c>
      <c r="CJ508" s="4">
        <f>AVERAGE(Tabela13[[#This Row],[V43]],Tabela13[[#This Row],[V45]])</f>
        <v>0</v>
      </c>
      <c r="CK508" s="4">
        <f>AVERAGE(Tabela13[[#This Row],[V43]],Tabela13[[#This Row],[V46]])</f>
        <v>0.6096579476861167</v>
      </c>
      <c r="CL508" s="4">
        <f>AVERAGE(Tabela13[[#This Row],[V44]],Tabela13[[#This Row],[V41]])</f>
        <v>0</v>
      </c>
      <c r="CM508" s="4">
        <f>AVERAGE(Tabela13[[#This Row],[V44]],Tabela13[[#This Row],[V42]])</f>
        <v>0.14034205231388319</v>
      </c>
      <c r="CN508" s="4">
        <f>AVERAGE(Tabela13[[#This Row],[V44]],Tabela13[[#This Row],[V43]])</f>
        <v>0.75</v>
      </c>
      <c r="CO508" s="4">
        <f>AVERAGE(Tabela13[[#This Row],[V44]],Tabela13[[#This Row],[V45]])</f>
        <v>1.0306841046277664</v>
      </c>
      <c r="CP508" s="4">
        <f>AVERAGE(Tabela13[[#This Row],[V44]],Tabela13[[#This Row],[V46]])</f>
        <v>1.6403420523138834</v>
      </c>
      <c r="CQ508" s="4">
        <f>AVERAGE(Tabela13[[#This Row],[V45]],Tabela13[[#This Row],[V41]])</f>
        <v>-0.75000000000000011</v>
      </c>
      <c r="CR508" s="4">
        <f>AVERAGE(Tabela13[[#This Row],[V45]],Tabela13[[#This Row],[V42]])</f>
        <v>-0.60965794768611692</v>
      </c>
      <c r="CS508" s="4">
        <f>AVERAGE(Tabela13[[#This Row],[V45]],Tabela13[[#This Row],[V43]])</f>
        <v>0</v>
      </c>
      <c r="CT508" s="4">
        <f>AVERAGE(Tabela13[[#This Row],[V45]],Tabela13[[#This Row],[V44]])</f>
        <v>1.0306841046277664</v>
      </c>
      <c r="CU508" s="4">
        <f>AVERAGE(Tabela13[[#This Row],[V45]],Tabela13[[#This Row],[V46]])</f>
        <v>0.89034205231388319</v>
      </c>
      <c r="CV508" s="4">
        <f>AVERAGE(Tabela13[[#This Row],[V46]],Tabela13[[#This Row],[V41]])</f>
        <v>-0.1403420523138833</v>
      </c>
      <c r="CW508" s="4">
        <f>AVERAGE(Tabela13[[#This Row],[V46]],Tabela13[[#This Row],[V42]])</f>
        <v>0</v>
      </c>
      <c r="CX508" s="4">
        <f>AVERAGE(Tabela13[[#This Row],[V46]],Tabela13[[#This Row],[V43]])</f>
        <v>0.6096579476861167</v>
      </c>
      <c r="CY508" s="4">
        <f>AVERAGE(Tabela13[[#This Row],[V46]],Tabela13[[#This Row],[V44]])</f>
        <v>1.6403420523138834</v>
      </c>
      <c r="CZ508" s="4">
        <f>AVERAGE(Tabela13[[#This Row],[V46]],Tabela13[[#This Row],[V45]])</f>
        <v>0.89034205231388319</v>
      </c>
      <c r="DA508" s="3">
        <f>_xlfn.STDEV.S(Tabela13[[#This Row],[V41]],Tabela13[[#This Row],[V42]])</f>
        <v>0.19847363375356802</v>
      </c>
      <c r="DB508" s="3">
        <f>_xlfn.STDEV.S(Tabela13[[#This Row],[V41]],Tabela13[[#This Row],[V43]])</f>
        <v>1.0606601717798212</v>
      </c>
      <c r="DC508" s="3">
        <f>_xlfn.STDEV.S(Tabela13[[#This Row],[V41]],Tabela13[[#This Row],[V44]])</f>
        <v>2.5182676110667788</v>
      </c>
      <c r="DD508" s="3">
        <f>_xlfn.STDEV.S(Tabela13[[#This Row],[V41]],Tabela13[[#This Row],[V45]])</f>
        <v>1.4576074392869574</v>
      </c>
      <c r="DE508" s="3">
        <f>_xlfn.STDEV.S(Tabela13[[#This Row],[V41]],Tabela13[[#This Row],[V46]])</f>
        <v>2.319793977313211</v>
      </c>
      <c r="DF508" s="3">
        <f>_xlfn.STDEV.S(Tabela13[[#This Row],[V42]],Tabela13[[#This Row],[V41]])</f>
        <v>0.19847363375356802</v>
      </c>
      <c r="DG508" s="3">
        <f>_xlfn.STDEV.S(Tabela13[[#This Row],[V42]],Tabela13[[#This Row],[V43]])</f>
        <v>0.86218653802625322</v>
      </c>
      <c r="DH508" s="3">
        <f>_xlfn.STDEV.S(Tabela13[[#This Row],[V42]],Tabela13[[#This Row],[V44]])</f>
        <v>2.319793977313211</v>
      </c>
      <c r="DI508" s="3">
        <f>_xlfn.STDEV.S(Tabela13[[#This Row],[V42]],Tabela13[[#This Row],[V45]])</f>
        <v>1.2591338055333894</v>
      </c>
      <c r="DJ508" s="3">
        <f>_xlfn.STDEV.S(Tabela13[[#This Row],[V42]],Tabela13[[#This Row],[V46]])</f>
        <v>2.1213203435596428</v>
      </c>
      <c r="DK508" s="3">
        <f>_xlfn.STDEV.S(Tabela13[[#This Row],[V43]],Tabela13[[#This Row],[V41]])</f>
        <v>1.0606601717798212</v>
      </c>
      <c r="DL508" s="3">
        <f>_xlfn.STDEV.S(Tabela13[[#This Row],[V43]],Tabela13[[#This Row],[V42]])</f>
        <v>0.86218653802625322</v>
      </c>
      <c r="DM508" s="3">
        <f>_xlfn.STDEV.S(Tabela13[[#This Row],[V43]],Tabela13[[#This Row],[V44]])</f>
        <v>1.4576074392869576</v>
      </c>
      <c r="DN508" s="3">
        <f>_xlfn.STDEV.S(Tabela13[[#This Row],[V43]],Tabela13[[#This Row],[V45]])</f>
        <v>0.39694726750713616</v>
      </c>
      <c r="DO508" s="3">
        <f>_xlfn.STDEV.S(Tabela13[[#This Row],[V43]],Tabela13[[#This Row],[V46]])</f>
        <v>1.2591338055333894</v>
      </c>
      <c r="DP508" s="3">
        <f>_xlfn.STDEV.S(Tabela13[[#This Row],[V44]],Tabela13[[#This Row],[V41]])</f>
        <v>2.5182676110667788</v>
      </c>
      <c r="DQ508" s="3">
        <f>_xlfn.STDEV.S(Tabela13[[#This Row],[V44]],Tabela13[[#This Row],[V42]])</f>
        <v>2.319793977313211</v>
      </c>
      <c r="DR508" s="3">
        <f>_xlfn.STDEV.S(Tabela13[[#This Row],[V44]],Tabela13[[#This Row],[V43]])</f>
        <v>1.4576074392869576</v>
      </c>
      <c r="DS508" s="3">
        <f>_xlfn.STDEV.S(Tabela13[[#This Row],[V44]],Tabela13[[#This Row],[V45]])</f>
        <v>1.0606601717798216</v>
      </c>
      <c r="DT508" s="3">
        <f>_xlfn.STDEV.S(Tabela13[[#This Row],[V44]],Tabela13[[#This Row],[V46]])</f>
        <v>0.19847363375356819</v>
      </c>
      <c r="DU508" s="3">
        <f>_xlfn.STDEV.S(Tabela13[[#This Row],[V45]],Tabela13[[#This Row],[V41]])</f>
        <v>1.4576074392869574</v>
      </c>
      <c r="DV508" s="3">
        <f>_xlfn.STDEV.S(Tabela13[[#This Row],[V45]],Tabela13[[#This Row],[V42]])</f>
        <v>1.2591338055333894</v>
      </c>
      <c r="DW508" s="3">
        <f>_xlfn.STDEV.S(Tabela13[[#This Row],[V45]],Tabela13[[#This Row],[V43]])</f>
        <v>0.39694726750713616</v>
      </c>
      <c r="DX508" s="3">
        <f>_xlfn.STDEV.S(Tabela13[[#This Row],[V45]],Tabela13[[#This Row],[V44]])</f>
        <v>1.0606601717798216</v>
      </c>
      <c r="DY508" s="3">
        <f>_xlfn.STDEV.S(Tabela13[[#This Row],[V45]],Tabela13[[#This Row],[V46]])</f>
        <v>0.86218653802625322</v>
      </c>
      <c r="DZ508" s="3">
        <f>_xlfn.STDEV.S(Tabela13[[#This Row],[V46]],Tabela13[[#This Row],[V41]])</f>
        <v>2.319793977313211</v>
      </c>
      <c r="EA508" s="3">
        <f>_xlfn.STDEV.S(Tabela13[[#This Row],[V46]],Tabela13[[#This Row],[V42]])</f>
        <v>2.1213203435596428</v>
      </c>
      <c r="EB508" s="3">
        <f>_xlfn.STDEV.S(Tabela13[[#This Row],[V46]],Tabela13[[#This Row],[V43]])</f>
        <v>1.2591338055333894</v>
      </c>
      <c r="EC508" s="3">
        <f>_xlfn.STDEV.S(Tabela13[[#This Row],[V46]],Tabela13[[#This Row],[V44]])</f>
        <v>0.19847363375356819</v>
      </c>
      <c r="ED508" s="3">
        <f>_xlfn.STDEV.S(Tabela13[[#This Row],[V46]],Tabela13[[#This Row],[V45]])</f>
        <v>0.86218653802625322</v>
      </c>
      <c r="EE508" s="3">
        <f t="shared" si="524"/>
        <v>-0.12099527258573849</v>
      </c>
      <c r="EF508" s="3">
        <f t="shared" si="525"/>
        <v>-1.0290836610533356</v>
      </c>
      <c r="EG508" s="3" t="str">
        <f t="shared" si="526"/>
        <v/>
      </c>
      <c r="EH508" s="3">
        <f t="shared" si="527"/>
        <v>-1.9434765857159428</v>
      </c>
      <c r="EI508" s="3">
        <f t="shared" si="528"/>
        <v>-16.529571422575856</v>
      </c>
      <c r="EJ508" s="3">
        <f t="shared" si="529"/>
        <v>-0.12099527258573849</v>
      </c>
      <c r="EK508" s="3">
        <f t="shared" si="530"/>
        <v>-0.96837674440462784</v>
      </c>
      <c r="EL508" s="3">
        <f t="shared" si="531"/>
        <v>16.529571422575867</v>
      </c>
      <c r="EM508" s="3">
        <f t="shared" si="532"/>
        <v>-2.0653118856438755</v>
      </c>
      <c r="EN508" s="3" t="str">
        <f t="shared" si="533"/>
        <v/>
      </c>
      <c r="EO508" s="3">
        <f t="shared" si="534"/>
        <v>-1.0290836610533356</v>
      </c>
      <c r="EP508" s="3">
        <f t="shared" si="535"/>
        <v>-0.96837674440462784</v>
      </c>
      <c r="EQ508" s="3">
        <f t="shared" si="536"/>
        <v>1.9434765857159435</v>
      </c>
      <c r="ER508" s="3" t="str">
        <f t="shared" si="537"/>
        <v/>
      </c>
      <c r="ES508" s="3" t="str">
        <f t="shared" si="538"/>
        <v/>
      </c>
      <c r="ET508" s="3" t="str">
        <f t="shared" si="539"/>
        <v/>
      </c>
      <c r="EU508" s="3" t="str">
        <f t="shared" si="540"/>
        <v/>
      </c>
      <c r="EV508" s="3">
        <f t="shared" si="541"/>
        <v>1.9434765857159435</v>
      </c>
      <c r="EW508" s="3">
        <f t="shared" si="542"/>
        <v>1.0290836610533363</v>
      </c>
      <c r="EX508" s="3">
        <f t="shared" si="543"/>
        <v>0.12099527258573858</v>
      </c>
      <c r="EY508" s="3">
        <f t="shared" si="544"/>
        <v>-1.9434765857159428</v>
      </c>
      <c r="EZ508" s="3">
        <f t="shared" si="545"/>
        <v>-2.0653118856438755</v>
      </c>
      <c r="FA508" s="3" t="str">
        <f t="shared" si="546"/>
        <v/>
      </c>
      <c r="FB508" s="3">
        <f t="shared" si="547"/>
        <v>1.0290836610533363</v>
      </c>
      <c r="FC508" s="3">
        <f t="shared" si="548"/>
        <v>0.96837674440462806</v>
      </c>
      <c r="FD508" s="3">
        <f t="shared" si="549"/>
        <v>-16.529571422575856</v>
      </c>
      <c r="FE508" s="3" t="str">
        <f t="shared" si="550"/>
        <v/>
      </c>
      <c r="FF508" s="3">
        <f t="shared" si="551"/>
        <v>2.0653118856438764</v>
      </c>
      <c r="FG508" s="3">
        <f t="shared" si="552"/>
        <v>0.12099527258573858</v>
      </c>
      <c r="FH508" s="3">
        <f t="shared" si="553"/>
        <v>0.96837674440462806</v>
      </c>
      <c r="FI508" s="4">
        <f t="shared" si="554"/>
        <v>1.4084507042253522</v>
      </c>
      <c r="FJ508" s="4">
        <f t="shared" si="555"/>
        <v>0.71428571428571419</v>
      </c>
      <c r="FK508" s="4">
        <f t="shared" si="556"/>
        <v>0.60861384068576196</v>
      </c>
      <c r="FL508" s="4">
        <f t="shared" si="557"/>
        <v>2.1835667990800753</v>
      </c>
      <c r="FM508" s="4">
        <f>Tabela13[[#This Row],[V139]]-Tabela13[[#This Row],[V140]]</f>
        <v>-1.5749529583943134</v>
      </c>
      <c r="FN508" s="4">
        <f>Tabela13[[#This Row],[V1]]-Tabela13[[#This Row],[V2]]/2</f>
        <v>-0.3546277665995976</v>
      </c>
      <c r="FO508" s="4">
        <f>Tabela13[[#This Row],[V1]]-Tabela13[[#This Row],[V3]]/2</f>
        <v>-0.21428571428571441</v>
      </c>
      <c r="FP508" s="4">
        <f>Tabela13[[#This Row],[V1]]-Tabela13[[#This Row],[V4]]/2</f>
        <v>0.3953722334004024</v>
      </c>
      <c r="FQ508" s="4">
        <f>Tabela13[[#This Row],[V2]]-Tabela13[[#This Row],[V1]]/2</f>
        <v>2.3163983903420524</v>
      </c>
      <c r="FR508" s="4">
        <f>Tabela13[[#This Row],[V2]]-Tabela13[[#This Row],[V3]]/2</f>
        <v>1.5663983903420522</v>
      </c>
      <c r="FS508" s="4">
        <f>Tabela13[[#This Row],[V2]]-Tabela13[[#This Row],[V4]]/2</f>
        <v>2.176056338028169</v>
      </c>
      <c r="FT508" s="4">
        <f t="shared" si="558"/>
        <v>-0.34079158771729873</v>
      </c>
      <c r="FU508" s="4">
        <f t="shared" si="559"/>
        <v>-0.21109333322274668</v>
      </c>
      <c r="FV508" s="4">
        <f t="shared" si="560"/>
        <v>0.37651056794104698</v>
      </c>
      <c r="FW508" s="4">
        <f t="shared" si="561"/>
        <v>1.1632604983977786</v>
      </c>
      <c r="FX508" s="4">
        <f t="shared" si="562"/>
        <v>1.0026139236636289</v>
      </c>
      <c r="FY508" s="4">
        <f t="shared" si="563"/>
        <v>1.1400315975996025</v>
      </c>
      <c r="FZ508" s="4">
        <f t="shared" si="564"/>
        <v>-61.342485789113773</v>
      </c>
      <c r="GA508" s="4">
        <f t="shared" si="565"/>
        <v>-37.996799980094401</v>
      </c>
      <c r="GB508" s="4">
        <f t="shared" si="566"/>
        <v>67.771902229388445</v>
      </c>
      <c r="GC508" s="4">
        <f t="shared" si="567"/>
        <v>209.38688971160016</v>
      </c>
      <c r="GD508" s="4">
        <f t="shared" si="568"/>
        <v>180.4705062594532</v>
      </c>
      <c r="GE508" s="4">
        <f t="shared" si="569"/>
        <v>205.20568756792844</v>
      </c>
      <c r="GF508" s="4">
        <f>Tabela13[[#This Row],[V1]]-Tabela13[[#This Row],[V2]]/Tabela13[[#This Row],[V2]]</f>
        <v>7.1428571428571397E-2</v>
      </c>
      <c r="GG508" s="4">
        <f>Tabela13[[#This Row],[V1]]-Tabela13[[#This Row],[V3]]/Tabela13[[#This Row],[V3]]</f>
        <v>7.1428571428571397E-2</v>
      </c>
      <c r="GH508" s="4">
        <f>Tabela13[[#This Row],[V1]]-Tabela13[[#This Row],[V4]]/Tabela13[[#This Row],[V4]]</f>
        <v>7.1428571428571397E-2</v>
      </c>
      <c r="GI508" s="4">
        <f>Tabela13[[#This Row],[V2]]-Tabela13[[#This Row],[V1]]/Tabela13[[#This Row],[V1]]</f>
        <v>1.852112676056338</v>
      </c>
      <c r="GJ508" s="4">
        <f>Tabela13[[#This Row],[V2]]-Tabela13[[#This Row],[V3]]/Tabela13[[#This Row],[V3]]</f>
        <v>1.852112676056338</v>
      </c>
      <c r="GK508" s="4">
        <f>Tabela13[[#This Row],[V2]]-Tabela13[[#This Row],[V4]]/Tabela13[[#This Row],[V4]]</f>
        <v>1.852112676056338</v>
      </c>
      <c r="GL508" s="4">
        <f t="shared" si="570"/>
        <v>0.88105685904121123</v>
      </c>
      <c r="GM508" s="4">
        <f t="shared" si="571"/>
        <v>1.9617706237424546</v>
      </c>
      <c r="GN508" s="4">
        <f t="shared" si="572"/>
        <v>0.44911308609587897</v>
      </c>
      <c r="GO508" s="3">
        <f t="shared" si="573"/>
        <v>0</v>
      </c>
      <c r="GP508" s="3">
        <v>100</v>
      </c>
      <c r="GQ508" s="3">
        <f t="shared" si="574"/>
        <v>-1</v>
      </c>
      <c r="GR508" s="3">
        <f t="shared" si="575"/>
        <v>-100</v>
      </c>
      <c r="GS508" s="34">
        <f>COUNTIF($D$2:D507,Tabela13[[#This Row],[HomeTeam]])</f>
        <v>25</v>
      </c>
      <c r="GT508" s="34">
        <f>COUNTIF($E$2:E507,Tabela13[[#This Row],[AwayTeam]])</f>
        <v>25</v>
      </c>
      <c r="GU508" s="3">
        <f>IFERROR(AVERAGEIFS($AD$2:AD507,$D$2:D507,Tabela13[[#This Row],[HomeTeam]],$GS$2:GS507,"&gt;="&amp;Tabela13[[#This Row],[Contagem_H]]-5),"")</f>
        <v>1.0252168883747832</v>
      </c>
      <c r="GV508" s="3">
        <f>IFERROR(AVERAGEIFS($G$2:G507,$E$2:E507,Tabela13[[#This Row],[AwayTeam]],$GT$2:GT507,"&gt;="&amp;Tabela13[[#This Row],[Contagem_A]]-5),"")</f>
        <v>0.8</v>
      </c>
      <c r="GW508" s="3">
        <f>IFERROR(AVERAGEIFS($GQ$2:GQ507,$D$2:D507,Tabela13[[#This Row],[HomeTeam]],$GS$2:GS507,"&gt;="&amp;Tabela13[[#This Row],[Contagem_H]]-5),"")</f>
        <v>3.9999999999999945E-2</v>
      </c>
    </row>
    <row r="509" spans="1:205" x14ac:dyDescent="0.25">
      <c r="A509" t="s">
        <v>127</v>
      </c>
      <c r="B509" t="s">
        <v>305</v>
      </c>
      <c r="C509" t="s">
        <v>229</v>
      </c>
      <c r="D509" t="s">
        <v>24</v>
      </c>
      <c r="E509" t="s">
        <v>21</v>
      </c>
      <c r="F509" s="3">
        <v>3</v>
      </c>
      <c r="G509" s="3">
        <v>0</v>
      </c>
      <c r="H509" s="3" t="str">
        <f t="shared" si="576"/>
        <v>H</v>
      </c>
      <c r="I509" s="3">
        <v>1.7</v>
      </c>
      <c r="J509" s="3">
        <v>4</v>
      </c>
      <c r="K509" s="3">
        <v>4.5</v>
      </c>
      <c r="L509" s="3">
        <v>1.57</v>
      </c>
      <c r="M509" s="3">
        <v>2.38</v>
      </c>
      <c r="N509" s="3">
        <f t="shared" si="505"/>
        <v>3</v>
      </c>
      <c r="O509" s="3">
        <f t="shared" si="506"/>
        <v>3</v>
      </c>
      <c r="P509" s="3">
        <f t="shared" si="507"/>
        <v>0</v>
      </c>
      <c r="Q509" s="3">
        <f t="shared" si="508"/>
        <v>6.0457516339869288E-2</v>
      </c>
      <c r="R509" s="3">
        <f t="shared" si="509"/>
        <v>5.7110742386126456E-2</v>
      </c>
      <c r="S509" s="3">
        <f t="shared" si="510"/>
        <v>1.8027777777777778</v>
      </c>
      <c r="T509" s="3">
        <f t="shared" si="511"/>
        <v>4.2418300653594772</v>
      </c>
      <c r="U509" s="3">
        <f t="shared" si="512"/>
        <v>4.7720588235294121</v>
      </c>
      <c r="V509" s="3">
        <f t="shared" si="513"/>
        <v>1.6649183006535948</v>
      </c>
      <c r="W509" s="3">
        <f t="shared" si="514"/>
        <v>2.5238888888888886</v>
      </c>
      <c r="X509" s="4">
        <f t="shared" si="515"/>
        <v>0.58823529411764708</v>
      </c>
      <c r="Y509" s="4">
        <f t="shared" si="516"/>
        <v>0.25</v>
      </c>
      <c r="Z509" s="4">
        <f t="shared" si="517"/>
        <v>0.22222222222222221</v>
      </c>
      <c r="AA509" s="4">
        <f t="shared" si="518"/>
        <v>0.63694267515923564</v>
      </c>
      <c r="AB509" s="4">
        <f t="shared" si="519"/>
        <v>0.42016806722689076</v>
      </c>
      <c r="AC509" s="4">
        <f t="shared" si="520"/>
        <v>1.7941176470588236</v>
      </c>
      <c r="AD509" s="4">
        <f t="shared" si="521"/>
        <v>0.1111111111111111</v>
      </c>
      <c r="AE509" s="4">
        <f t="shared" si="522"/>
        <v>0.29411764705882354</v>
      </c>
      <c r="AF509" s="4">
        <f t="shared" si="523"/>
        <v>1.6111111111111112</v>
      </c>
      <c r="AG509" s="4">
        <f>IFERROR(AVERAGE(Tabela13[[#This Row],[V1]],Tabela13[[#This Row],[V2]]),"")</f>
        <v>0.95261437908496738</v>
      </c>
      <c r="AH509" s="4">
        <f>IFERROR(AVERAGE(Tabela13[[#This Row],[V1]],Tabela13[[#This Row],[V3]]),"")</f>
        <v>1.0441176470588236</v>
      </c>
      <c r="AI509" s="4">
        <f>IFERROR(AVERAGE(Tabela13[[#This Row],[V1]],Tabela13[[#This Row],[V4]]),"")</f>
        <v>1.7026143790849675</v>
      </c>
      <c r="AJ509" s="4">
        <f>IFERROR(AVERAGE(Tabela13[[#This Row],[V2]],Tabela13[[#This Row],[V1]]),"")</f>
        <v>0.95261437908496738</v>
      </c>
      <c r="AK509" s="4">
        <f>IFERROR(AVERAGE(Tabela13[[#This Row],[V2]],Tabela13[[#This Row],[V3]]),"")</f>
        <v>0.20261437908496732</v>
      </c>
      <c r="AL509" s="4">
        <f>IFERROR(AVERAGE(Tabela13[[#This Row],[V2]],Tabela13[[#This Row],[V4]]),"")</f>
        <v>0.86111111111111116</v>
      </c>
      <c r="AM509" s="4">
        <f>IFERROR(AVERAGE(Tabela13[[#This Row],[V3]],Tabela13[[#This Row],[V1]]),"")</f>
        <v>1.0441176470588236</v>
      </c>
      <c r="AN509" s="4">
        <f>IFERROR(AVERAGE(Tabela13[[#This Row],[V3]],Tabela13[[#This Row],[V2]]),"")</f>
        <v>0.20261437908496732</v>
      </c>
      <c r="AO509" s="4">
        <f>IFERROR(AVERAGE(Tabela13[[#This Row],[V3]],Tabela13[[#This Row],[V4]]),"")</f>
        <v>0.95261437908496738</v>
      </c>
      <c r="AP509" s="4">
        <f>IFERROR(AVERAGE(Tabela13[[#This Row],[V4]],Tabela13[[#This Row],[V1]]),"")</f>
        <v>1.7026143790849675</v>
      </c>
      <c r="AQ509" s="4">
        <f>IFERROR(AVERAGE(Tabela13[[#This Row],[V4]],Tabela13[[#This Row],[V2]]),"")</f>
        <v>0.86111111111111116</v>
      </c>
      <c r="AR509" s="4">
        <f>IFERROR(AVERAGE(Tabela13[[#This Row],[V4]],Tabela13[[#This Row],[V3]]),"")</f>
        <v>0.95261437908496738</v>
      </c>
      <c r="AS509" s="4">
        <f>_xlfn.STDEV.S(Tabela13[[#This Row],[V1]:[V2]])</f>
        <v>1.1900653343499084</v>
      </c>
      <c r="AT509" s="4">
        <f>_xlfn.STDEV.S(Tabela13[[#This Row],[V1]],Tabela13[[#This Row],[V3]])</f>
        <v>1.0606601717798212</v>
      </c>
      <c r="AU509" s="4">
        <f>_xlfn.STDEV.S(Tabela13[[#This Row],[V1]],Tabela13[[#This Row],[V4]])</f>
        <v>0.12940516257008713</v>
      </c>
      <c r="AV509" s="4">
        <f>_xlfn.STDEV.S(Tabela13[[#This Row],[V2]],Tabela13[[#This Row],[V1]])</f>
        <v>1.1900653343499084</v>
      </c>
      <c r="AW509" s="4">
        <f>_xlfn.STDEV.S(Tabela13[[#This Row],[V2]],Tabela13[[#This Row],[V3]])</f>
        <v>0.12940516257008713</v>
      </c>
      <c r="AX509" s="4">
        <f>_xlfn.STDEV.S(Tabela13[[#This Row],[V42]],Tabela13[[#This Row],[V44]])</f>
        <v>2.2507255061297298</v>
      </c>
      <c r="AY509" s="4">
        <f>_xlfn.STDEV.S(Tabela13[[#This Row],[V3]],Tabela13[[#This Row],[V1]])</f>
        <v>1.0606601717798212</v>
      </c>
      <c r="AZ509" s="4">
        <f>_xlfn.STDEV.S(Tabela13[[#This Row],[V3]],Tabela13[[#This Row],[V2]])</f>
        <v>0.12940516257008713</v>
      </c>
      <c r="BA509" s="4">
        <f>_xlfn.STDEV.S(Tabela13[[#This Row],[V3]],Tabela13[[#This Row],[V4]])</f>
        <v>0.93125500920973425</v>
      </c>
      <c r="BB509" s="4">
        <f>_xlfn.STDEV.S(Tabela13[[#This Row],[V4]],Tabela13[[#This Row],[V1]])</f>
        <v>0.12940516257008713</v>
      </c>
      <c r="BC509" s="4">
        <f>_xlfn.STDEV.S(Tabela13[[#This Row],[V4]],Tabela13[[#This Row],[V2]])</f>
        <v>1.0606601717798212</v>
      </c>
      <c r="BD509" s="4">
        <f>_xlfn.STDEV.S(Tabela13[[#This Row],[V4]],Tabela13[[#This Row],[V3]])</f>
        <v>0.93125500920973425</v>
      </c>
      <c r="BE509" s="4">
        <f>Tabela13[[#This Row],[V17]]/Tabela13[[#This Row],[V5]]</f>
        <v>1.2492624093004183</v>
      </c>
      <c r="BF509" s="4">
        <f>Tabela13[[#This Row],[V18]]/Tabela13[[#This Row],[V6]]</f>
        <v>1.015843544803209</v>
      </c>
      <c r="BG509" s="4">
        <f>Tabela13[[#This Row],[V19]]/Tabela13[[#This Row],[V7]]</f>
        <v>7.6003799897210483E-2</v>
      </c>
      <c r="BH509" s="4">
        <f>Tabela13[[#This Row],[V20]]/Tabela13[[#This Row],[V8]]</f>
        <v>1.2492624093004183</v>
      </c>
      <c r="BI509" s="4">
        <f>Tabela13[[#This Row],[V21]]/Tabela13[[#This Row],[V9]]</f>
        <v>0.63867709268462358</v>
      </c>
      <c r="BJ509" s="4">
        <f>Tabela13[[#This Row],[V22]]/Tabela13[[#This Row],[V10]]</f>
        <v>2.6137457490538796</v>
      </c>
      <c r="BK509" s="4">
        <f>Tabela13[[#This Row],[V23]]/Tabela13[[#This Row],[V11]]</f>
        <v>1.015843544803209</v>
      </c>
      <c r="BL509" s="4">
        <f>Tabela13[[#This Row],[V24]]/Tabela13[[#This Row],[V12]]</f>
        <v>0.63867709268462358</v>
      </c>
      <c r="BM509" s="4">
        <f>Tabela13[[#This Row],[V25]]/Tabela13[[#This Row],[V13]]</f>
        <v>0.97757815718071583</v>
      </c>
      <c r="BN509" s="4">
        <f>Tabela13[[#This Row],[V26]]/Tabela13[[#This Row],[V14]]</f>
        <v>7.6003799897210483E-2</v>
      </c>
      <c r="BO509" s="4">
        <f>Tabela13[[#This Row],[V27]]/Tabela13[[#This Row],[V15]]</f>
        <v>1.2317343930346309</v>
      </c>
      <c r="BP509" s="4">
        <f>Tabela13[[#This Row],[V28]]/Tabela13[[#This Row],[V16]]</f>
        <v>0.97757815718071583</v>
      </c>
      <c r="BQ509" s="4">
        <f>Tabela13[[#This Row],[V1]]-Tabela13[[#This Row],[V2]]</f>
        <v>1.6830065359477124</v>
      </c>
      <c r="BR509" s="4">
        <f>Tabela13[[#This Row],[V1]]-Tabela13[[#This Row],[V3]]</f>
        <v>1.5</v>
      </c>
      <c r="BS509" s="4">
        <f>Tabela13[[#This Row],[V1]]-Tabela13[[#This Row],[V4]]</f>
        <v>0.18300653594771243</v>
      </c>
      <c r="BT509" s="4">
        <f>Tabela13[[#This Row],[V2]]-Tabela13[[#This Row],[V1]]</f>
        <v>-1.6830065359477124</v>
      </c>
      <c r="BU509" s="4">
        <f>Tabela13[[#This Row],[V2]]-Tabela13[[#This Row],[V3]]</f>
        <v>-0.18300653594771243</v>
      </c>
      <c r="BV509" s="4">
        <f>Tabela13[[#This Row],[V2]]-Tabela13[[#This Row],[V4]]</f>
        <v>-1.5</v>
      </c>
      <c r="BW509" s="4">
        <f>AVERAGE(Tabela13[[#This Row],[V41]],Tabela13[[#This Row],[V42]])</f>
        <v>1.5915032679738563</v>
      </c>
      <c r="BX509" s="4">
        <f>AVERAGE(Tabela13[[#This Row],[V41]],Tabela13[[#This Row],[V43]])</f>
        <v>0.93300653594771243</v>
      </c>
      <c r="BY509" s="4">
        <f>AVERAGE(Tabela13[[#This Row],[V41]],Tabela13[[#This Row],[V44]])</f>
        <v>0</v>
      </c>
      <c r="BZ509" s="4">
        <f>AVERAGE(Tabela13[[#This Row],[V41]],Tabela13[[#This Row],[V45]])</f>
        <v>0.75</v>
      </c>
      <c r="CA509" s="4">
        <f>AVERAGE(Tabela13[[#This Row],[V41]],Tabela13[[#This Row],[V46]])</f>
        <v>9.1503267973856217E-2</v>
      </c>
      <c r="CB509" s="4">
        <f>AVERAGE(Tabela13[[#This Row],[V42]],Tabela13[[#This Row],[V41]])</f>
        <v>1.5915032679738563</v>
      </c>
      <c r="CC509" s="4">
        <f>AVERAGE(Tabela13[[#This Row],[V42]],Tabela13[[#This Row],[V43]])</f>
        <v>0.84150326797385622</v>
      </c>
      <c r="CD509" s="4">
        <f>AVERAGE(Tabela13[[#This Row],[V42]],Tabela13[[#This Row],[V44]])</f>
        <v>-9.1503267973856217E-2</v>
      </c>
      <c r="CE509" s="4">
        <f>AVERAGE(Tabela13[[#This Row],[V42]],Tabela13[[#This Row],[V45]])</f>
        <v>0.65849673202614378</v>
      </c>
      <c r="CF509" s="4">
        <f>AVERAGE(Tabela13[[#This Row],[V42]],Tabela13[[#This Row],[V46]])</f>
        <v>0</v>
      </c>
      <c r="CG509" s="4">
        <f>AVERAGE(Tabela13[[#This Row],[V43]],Tabela13[[#This Row],[V41]])</f>
        <v>0.93300653594771243</v>
      </c>
      <c r="CH509" s="4">
        <f>AVERAGE(Tabela13[[#This Row],[V43]],Tabela13[[#This Row],[V42]])</f>
        <v>0.84150326797385622</v>
      </c>
      <c r="CI509" s="4">
        <f>AVERAGE(Tabela13[[#This Row],[V43]],Tabela13[[#This Row],[V44]])</f>
        <v>-0.75</v>
      </c>
      <c r="CJ509" s="4">
        <f>AVERAGE(Tabela13[[#This Row],[V43]],Tabela13[[#This Row],[V45]])</f>
        <v>0</v>
      </c>
      <c r="CK509" s="4">
        <f>AVERAGE(Tabela13[[#This Row],[V43]],Tabela13[[#This Row],[V46]])</f>
        <v>-0.65849673202614378</v>
      </c>
      <c r="CL509" s="4">
        <f>AVERAGE(Tabela13[[#This Row],[V44]],Tabela13[[#This Row],[V41]])</f>
        <v>0</v>
      </c>
      <c r="CM509" s="4">
        <f>AVERAGE(Tabela13[[#This Row],[V44]],Tabela13[[#This Row],[V42]])</f>
        <v>-9.1503267973856217E-2</v>
      </c>
      <c r="CN509" s="4">
        <f>AVERAGE(Tabela13[[#This Row],[V44]],Tabela13[[#This Row],[V43]])</f>
        <v>-0.75</v>
      </c>
      <c r="CO509" s="4">
        <f>AVERAGE(Tabela13[[#This Row],[V44]],Tabela13[[#This Row],[V45]])</f>
        <v>-0.93300653594771243</v>
      </c>
      <c r="CP509" s="4">
        <f>AVERAGE(Tabela13[[#This Row],[V44]],Tabela13[[#This Row],[V46]])</f>
        <v>-1.5915032679738563</v>
      </c>
      <c r="CQ509" s="4">
        <f>AVERAGE(Tabela13[[#This Row],[V45]],Tabela13[[#This Row],[V41]])</f>
        <v>0.75</v>
      </c>
      <c r="CR509" s="4">
        <f>AVERAGE(Tabela13[[#This Row],[V45]],Tabela13[[#This Row],[V42]])</f>
        <v>0.65849673202614378</v>
      </c>
      <c r="CS509" s="4">
        <f>AVERAGE(Tabela13[[#This Row],[V45]],Tabela13[[#This Row],[V43]])</f>
        <v>0</v>
      </c>
      <c r="CT509" s="4">
        <f>AVERAGE(Tabela13[[#This Row],[V45]],Tabela13[[#This Row],[V44]])</f>
        <v>-0.93300653594771243</v>
      </c>
      <c r="CU509" s="4">
        <f>AVERAGE(Tabela13[[#This Row],[V45]],Tabela13[[#This Row],[V46]])</f>
        <v>-0.84150326797385622</v>
      </c>
      <c r="CV509" s="4">
        <f>AVERAGE(Tabela13[[#This Row],[V46]],Tabela13[[#This Row],[V41]])</f>
        <v>9.1503267973856217E-2</v>
      </c>
      <c r="CW509" s="4">
        <f>AVERAGE(Tabela13[[#This Row],[V46]],Tabela13[[#This Row],[V42]])</f>
        <v>0</v>
      </c>
      <c r="CX509" s="4">
        <f>AVERAGE(Tabela13[[#This Row],[V46]],Tabela13[[#This Row],[V43]])</f>
        <v>-0.65849673202614378</v>
      </c>
      <c r="CY509" s="4">
        <f>AVERAGE(Tabela13[[#This Row],[V46]],Tabela13[[#This Row],[V44]])</f>
        <v>-1.5915032679738563</v>
      </c>
      <c r="CZ509" s="4">
        <f>AVERAGE(Tabela13[[#This Row],[V46]],Tabela13[[#This Row],[V45]])</f>
        <v>-0.84150326797385622</v>
      </c>
      <c r="DA509" s="3">
        <f>_xlfn.STDEV.S(Tabela13[[#This Row],[V41]],Tabela13[[#This Row],[V42]])</f>
        <v>0.12940516257008713</v>
      </c>
      <c r="DB509" s="3">
        <f>_xlfn.STDEV.S(Tabela13[[#This Row],[V41]],Tabela13[[#This Row],[V43]])</f>
        <v>1.0606601717798212</v>
      </c>
      <c r="DC509" s="3">
        <f>_xlfn.STDEV.S(Tabela13[[#This Row],[V41]],Tabela13[[#This Row],[V44]])</f>
        <v>2.3801306686998167</v>
      </c>
      <c r="DD509" s="3">
        <f>_xlfn.STDEV.S(Tabela13[[#This Row],[V41]],Tabela13[[#This Row],[V45]])</f>
        <v>1.3194704969199955</v>
      </c>
      <c r="DE509" s="3">
        <f>_xlfn.STDEV.S(Tabela13[[#This Row],[V41]],Tabela13[[#This Row],[V46]])</f>
        <v>2.2507255061297298</v>
      </c>
      <c r="DF509" s="3">
        <f>_xlfn.STDEV.S(Tabela13[[#This Row],[V42]],Tabela13[[#This Row],[V41]])</f>
        <v>0.12940516257008713</v>
      </c>
      <c r="DG509" s="3">
        <f>_xlfn.STDEV.S(Tabela13[[#This Row],[V42]],Tabela13[[#This Row],[V43]])</f>
        <v>0.93125500920973425</v>
      </c>
      <c r="DH509" s="3">
        <f>_xlfn.STDEV.S(Tabela13[[#This Row],[V42]],Tabela13[[#This Row],[V44]])</f>
        <v>2.2507255061297298</v>
      </c>
      <c r="DI509" s="3">
        <f>_xlfn.STDEV.S(Tabela13[[#This Row],[V42]],Tabela13[[#This Row],[V45]])</f>
        <v>1.1900653343499086</v>
      </c>
      <c r="DJ509" s="3">
        <f>_xlfn.STDEV.S(Tabela13[[#This Row],[V42]],Tabela13[[#This Row],[V46]])</f>
        <v>2.1213203435596424</v>
      </c>
      <c r="DK509" s="3">
        <f>_xlfn.STDEV.S(Tabela13[[#This Row],[V43]],Tabela13[[#This Row],[V41]])</f>
        <v>1.0606601717798212</v>
      </c>
      <c r="DL509" s="3">
        <f>_xlfn.STDEV.S(Tabela13[[#This Row],[V43]],Tabela13[[#This Row],[V42]])</f>
        <v>0.93125500920973425</v>
      </c>
      <c r="DM509" s="3">
        <f>_xlfn.STDEV.S(Tabela13[[#This Row],[V43]],Tabela13[[#This Row],[V44]])</f>
        <v>1.3194704969199955</v>
      </c>
      <c r="DN509" s="3">
        <f>_xlfn.STDEV.S(Tabela13[[#This Row],[V43]],Tabela13[[#This Row],[V45]])</f>
        <v>0.25881032514017427</v>
      </c>
      <c r="DO509" s="3">
        <f>_xlfn.STDEV.S(Tabela13[[#This Row],[V43]],Tabela13[[#This Row],[V46]])</f>
        <v>1.1900653343499086</v>
      </c>
      <c r="DP509" s="3">
        <f>_xlfn.STDEV.S(Tabela13[[#This Row],[V44]],Tabela13[[#This Row],[V41]])</f>
        <v>2.3801306686998167</v>
      </c>
      <c r="DQ509" s="3">
        <f>_xlfn.STDEV.S(Tabela13[[#This Row],[V44]],Tabela13[[#This Row],[V42]])</f>
        <v>2.2507255061297298</v>
      </c>
      <c r="DR509" s="3">
        <f>_xlfn.STDEV.S(Tabela13[[#This Row],[V44]],Tabela13[[#This Row],[V43]])</f>
        <v>1.3194704969199955</v>
      </c>
      <c r="DS509" s="3">
        <f>_xlfn.STDEV.S(Tabela13[[#This Row],[V44]],Tabela13[[#This Row],[V45]])</f>
        <v>1.0606601717798212</v>
      </c>
      <c r="DT509" s="3">
        <f>_xlfn.STDEV.S(Tabela13[[#This Row],[V44]],Tabela13[[#This Row],[V46]])</f>
        <v>0.12940516257008713</v>
      </c>
      <c r="DU509" s="3">
        <f>_xlfn.STDEV.S(Tabela13[[#This Row],[V45]],Tabela13[[#This Row],[V41]])</f>
        <v>1.3194704969199955</v>
      </c>
      <c r="DV509" s="3">
        <f>_xlfn.STDEV.S(Tabela13[[#This Row],[V45]],Tabela13[[#This Row],[V42]])</f>
        <v>1.1900653343499086</v>
      </c>
      <c r="DW509" s="3">
        <f>_xlfn.STDEV.S(Tabela13[[#This Row],[V45]],Tabela13[[#This Row],[V43]])</f>
        <v>0.25881032514017427</v>
      </c>
      <c r="DX509" s="3">
        <f>_xlfn.STDEV.S(Tabela13[[#This Row],[V45]],Tabela13[[#This Row],[V44]])</f>
        <v>1.0606601717798212</v>
      </c>
      <c r="DY509" s="3">
        <f>_xlfn.STDEV.S(Tabela13[[#This Row],[V45]],Tabela13[[#This Row],[V46]])</f>
        <v>0.93125500920973425</v>
      </c>
      <c r="DZ509" s="3">
        <f>_xlfn.STDEV.S(Tabela13[[#This Row],[V46]],Tabela13[[#This Row],[V41]])</f>
        <v>2.2507255061297298</v>
      </c>
      <c r="EA509" s="3">
        <f>_xlfn.STDEV.S(Tabela13[[#This Row],[V46]],Tabela13[[#This Row],[V42]])</f>
        <v>2.1213203435596424</v>
      </c>
      <c r="EB509" s="3">
        <f>_xlfn.STDEV.S(Tabela13[[#This Row],[V46]],Tabela13[[#This Row],[V43]])</f>
        <v>1.1900653343499086</v>
      </c>
      <c r="EC509" s="3">
        <f>_xlfn.STDEV.S(Tabela13[[#This Row],[V46]],Tabela13[[#This Row],[V44]])</f>
        <v>0.12940516257008713</v>
      </c>
      <c r="ED509" s="3">
        <f>_xlfn.STDEV.S(Tabela13[[#This Row],[V46]],Tabela13[[#This Row],[V45]])</f>
        <v>0.93125500920973425</v>
      </c>
      <c r="EE509" s="3">
        <f t="shared" si="524"/>
        <v>8.1310020013237491E-2</v>
      </c>
      <c r="EF509" s="3">
        <f t="shared" si="525"/>
        <v>1.1368196587202286</v>
      </c>
      <c r="EG509" s="3" t="str">
        <f t="shared" si="526"/>
        <v/>
      </c>
      <c r="EH509" s="3">
        <f t="shared" si="527"/>
        <v>1.7592939958933274</v>
      </c>
      <c r="EI509" s="3">
        <f t="shared" si="528"/>
        <v>24.597214459846331</v>
      </c>
      <c r="EJ509" s="3">
        <f t="shared" si="529"/>
        <v>8.1310020013237491E-2</v>
      </c>
      <c r="EK509" s="3">
        <f t="shared" si="530"/>
        <v>1.1066564381288493</v>
      </c>
      <c r="EL509" s="3">
        <f t="shared" si="531"/>
        <v>-24.597214459846331</v>
      </c>
      <c r="EM509" s="3">
        <f t="shared" si="532"/>
        <v>1.8072456194097868</v>
      </c>
      <c r="EN509" s="3" t="str">
        <f t="shared" si="533"/>
        <v/>
      </c>
      <c r="EO509" s="3">
        <f t="shared" si="534"/>
        <v>1.1368196587202286</v>
      </c>
      <c r="EP509" s="3">
        <f t="shared" si="535"/>
        <v>1.1066564381288493</v>
      </c>
      <c r="EQ509" s="3">
        <f t="shared" si="536"/>
        <v>-1.7592939958933274</v>
      </c>
      <c r="ER509" s="3" t="str">
        <f t="shared" si="537"/>
        <v/>
      </c>
      <c r="ES509" s="3" t="str">
        <f t="shared" si="538"/>
        <v/>
      </c>
      <c r="ET509" s="3" t="str">
        <f t="shared" si="539"/>
        <v/>
      </c>
      <c r="EU509" s="3" t="str">
        <f t="shared" si="540"/>
        <v/>
      </c>
      <c r="EV509" s="3">
        <f t="shared" si="541"/>
        <v>-1.7592939958933274</v>
      </c>
      <c r="EW509" s="3">
        <f t="shared" si="542"/>
        <v>-1.1368196587202286</v>
      </c>
      <c r="EX509" s="3">
        <f t="shared" si="543"/>
        <v>-8.1310020013237491E-2</v>
      </c>
      <c r="EY509" s="3">
        <f t="shared" si="544"/>
        <v>1.7592939958933274</v>
      </c>
      <c r="EZ509" s="3">
        <f t="shared" si="545"/>
        <v>1.8072456194097868</v>
      </c>
      <c r="FA509" s="3" t="str">
        <f t="shared" si="546"/>
        <v/>
      </c>
      <c r="FB509" s="3">
        <f t="shared" si="547"/>
        <v>-1.1368196587202286</v>
      </c>
      <c r="FC509" s="3">
        <f t="shared" si="548"/>
        <v>-1.1066564381288493</v>
      </c>
      <c r="FD509" s="3">
        <f t="shared" si="549"/>
        <v>24.597214459846331</v>
      </c>
      <c r="FE509" s="3" t="str">
        <f t="shared" si="550"/>
        <v/>
      </c>
      <c r="FF509" s="3">
        <f t="shared" si="551"/>
        <v>-1.8072456194097868</v>
      </c>
      <c r="FG509" s="3">
        <f t="shared" si="552"/>
        <v>-8.1310020013237491E-2</v>
      </c>
      <c r="FH509" s="3">
        <f t="shared" si="553"/>
        <v>-1.1066564381288493</v>
      </c>
      <c r="FI509" s="4">
        <f t="shared" si="554"/>
        <v>0.66666666666666663</v>
      </c>
      <c r="FJ509" s="4">
        <f t="shared" si="555"/>
        <v>0</v>
      </c>
      <c r="FK509" s="4">
        <f t="shared" si="556"/>
        <v>1.8998459167950692</v>
      </c>
      <c r="FL509" s="4">
        <f t="shared" si="557"/>
        <v>0.86440677966101687</v>
      </c>
      <c r="FM509" s="4">
        <f>Tabela13[[#This Row],[V139]]-Tabela13[[#This Row],[V140]]</f>
        <v>1.0354391371340523</v>
      </c>
      <c r="FN509" s="4">
        <f>Tabela13[[#This Row],[V1]]-Tabela13[[#This Row],[V2]]/2</f>
        <v>1.738562091503268</v>
      </c>
      <c r="FO509" s="4">
        <f>Tabela13[[#This Row],[V1]]-Tabela13[[#This Row],[V3]]/2</f>
        <v>1.6470588235294119</v>
      </c>
      <c r="FP509" s="4">
        <f>Tabela13[[#This Row],[V1]]-Tabela13[[#This Row],[V4]]/2</f>
        <v>0.98856209150326801</v>
      </c>
      <c r="FQ509" s="4">
        <f>Tabela13[[#This Row],[V2]]-Tabela13[[#This Row],[V1]]/2</f>
        <v>-0.78594771241830075</v>
      </c>
      <c r="FR509" s="4">
        <f>Tabela13[[#This Row],[V2]]-Tabela13[[#This Row],[V3]]/2</f>
        <v>-3.5947712418300665E-2</v>
      </c>
      <c r="FS509" s="4">
        <f>Tabela13[[#This Row],[V2]]-Tabela13[[#This Row],[V4]]/2</f>
        <v>-0.69444444444444442</v>
      </c>
      <c r="FT509" s="4">
        <f t="shared" si="558"/>
        <v>1.0488207940680843</v>
      </c>
      <c r="FU509" s="4">
        <f t="shared" si="559"/>
        <v>1.025141272267905</v>
      </c>
      <c r="FV509" s="4">
        <f t="shared" si="560"/>
        <v>0.77964637801858117</v>
      </c>
      <c r="FW509" s="4">
        <f t="shared" si="561"/>
        <v>-0.66611354793442534</v>
      </c>
      <c r="FX509" s="4">
        <f t="shared" si="562"/>
        <v>-3.5932240079226969E-2</v>
      </c>
      <c r="FY509" s="4">
        <f t="shared" si="563"/>
        <v>-0.60698766404640792</v>
      </c>
      <c r="FZ509" s="4">
        <f t="shared" si="564"/>
        <v>188.78774293225516</v>
      </c>
      <c r="GA509" s="4">
        <f t="shared" si="565"/>
        <v>184.52542900822291</v>
      </c>
      <c r="GB509" s="4">
        <f t="shared" si="566"/>
        <v>140.3363480433446</v>
      </c>
      <c r="GC509" s="4">
        <f t="shared" si="567"/>
        <v>-119.90043862819657</v>
      </c>
      <c r="GD509" s="4">
        <f t="shared" si="568"/>
        <v>-6.4678032142608552</v>
      </c>
      <c r="GE509" s="4">
        <f t="shared" si="569"/>
        <v>-109.25777952835344</v>
      </c>
      <c r="GF509" s="4">
        <f>Tabela13[[#This Row],[V1]]-Tabela13[[#This Row],[V2]]/Tabela13[[#This Row],[V2]]</f>
        <v>0.79411764705882359</v>
      </c>
      <c r="GG509" s="4">
        <f>Tabela13[[#This Row],[V1]]-Tabela13[[#This Row],[V3]]/Tabela13[[#This Row],[V3]]</f>
        <v>0.79411764705882359</v>
      </c>
      <c r="GH509" s="4">
        <f>Tabela13[[#This Row],[V1]]-Tabela13[[#This Row],[V4]]/Tabela13[[#This Row],[V4]]</f>
        <v>0.79411764705882359</v>
      </c>
      <c r="GI509" s="4">
        <f>Tabela13[[#This Row],[V2]]-Tabela13[[#This Row],[V1]]/Tabela13[[#This Row],[V1]]</f>
        <v>-0.88888888888888884</v>
      </c>
      <c r="GJ509" s="4">
        <f>Tabela13[[#This Row],[V2]]-Tabela13[[#This Row],[V3]]/Tabela13[[#This Row],[V3]]</f>
        <v>-0.88888888888888884</v>
      </c>
      <c r="GK509" s="4">
        <f>Tabela13[[#This Row],[V2]]-Tabela13[[#This Row],[V4]]/Tabela13[[#This Row],[V4]]</f>
        <v>-0.88888888888888884</v>
      </c>
      <c r="GL509" s="4">
        <f t="shared" si="570"/>
        <v>0.87244701695854321</v>
      </c>
      <c r="GM509" s="4">
        <f t="shared" si="571"/>
        <v>0.95261437908496738</v>
      </c>
      <c r="GN509" s="4">
        <f t="shared" si="572"/>
        <v>0.9158448960182306</v>
      </c>
      <c r="GO509" s="3">
        <f t="shared" si="573"/>
        <v>1</v>
      </c>
      <c r="GP509" s="3">
        <v>100</v>
      </c>
      <c r="GQ509" s="3">
        <f t="shared" si="574"/>
        <v>0.7</v>
      </c>
      <c r="GR509" s="3">
        <f t="shared" si="575"/>
        <v>70</v>
      </c>
      <c r="GS509" s="34">
        <f>COUNTIF($D$2:D508,Tabela13[[#This Row],[HomeTeam]])</f>
        <v>25</v>
      </c>
      <c r="GT509" s="34">
        <f>COUNTIF($E$2:E508,Tabela13[[#This Row],[AwayTeam]])</f>
        <v>25</v>
      </c>
      <c r="GU509" s="3">
        <f>IFERROR(AVERAGEIFS($AD$2:AD508,$D$2:D508,Tabela13[[#This Row],[HomeTeam]],$GS$2:GS508,"&gt;="&amp;Tabela13[[#This Row],[Contagem_H]]-5),"")</f>
        <v>0.72643724696356282</v>
      </c>
      <c r="GV509" s="3">
        <f>IFERROR(AVERAGEIFS($G$2:G508,$E$2:E508,Tabela13[[#This Row],[AwayTeam]],$GT$2:GT508,"&gt;="&amp;Tabela13[[#This Row],[Contagem_A]]-5),"")</f>
        <v>1.6</v>
      </c>
      <c r="GW509" s="3">
        <f>IFERROR(AVERAGEIFS($GQ$2:GQ508,$D$2:D508,Tabela13[[#This Row],[HomeTeam]],$GS$2:GS508,"&gt;="&amp;Tabela13[[#This Row],[Contagem_H]]-5),"")</f>
        <v>-0.3</v>
      </c>
    </row>
    <row r="510" spans="1:205" x14ac:dyDescent="0.25">
      <c r="A510" t="s">
        <v>127</v>
      </c>
      <c r="B510" t="s">
        <v>305</v>
      </c>
      <c r="C510" t="s">
        <v>229</v>
      </c>
      <c r="D510" t="s">
        <v>141</v>
      </c>
      <c r="E510" t="s">
        <v>17</v>
      </c>
      <c r="F510" s="3">
        <v>4</v>
      </c>
      <c r="G510" s="3">
        <v>0</v>
      </c>
      <c r="H510" s="3" t="str">
        <f t="shared" si="576"/>
        <v>H</v>
      </c>
      <c r="I510" s="3">
        <v>1.57</v>
      </c>
      <c r="J510" s="3">
        <v>4</v>
      </c>
      <c r="K510" s="3">
        <v>5.75</v>
      </c>
      <c r="L510" s="3">
        <v>1.8</v>
      </c>
      <c r="M510" s="3">
        <v>2</v>
      </c>
      <c r="N510" s="3">
        <f t="shared" si="505"/>
        <v>4</v>
      </c>
      <c r="O510" s="3">
        <f t="shared" si="506"/>
        <v>3</v>
      </c>
      <c r="P510" s="3">
        <f t="shared" si="507"/>
        <v>0</v>
      </c>
      <c r="Q510" s="3">
        <f t="shared" si="508"/>
        <v>6.0855718637496503E-2</v>
      </c>
      <c r="R510" s="3">
        <f t="shared" si="509"/>
        <v>5.555555555555558E-2</v>
      </c>
      <c r="S510" s="3">
        <f t="shared" si="510"/>
        <v>1.6655434782608696</v>
      </c>
      <c r="T510" s="3">
        <f t="shared" si="511"/>
        <v>4.243422874549986</v>
      </c>
      <c r="U510" s="3">
        <f t="shared" si="512"/>
        <v>6.0999203821656049</v>
      </c>
      <c r="V510" s="3">
        <f t="shared" si="513"/>
        <v>1.9095402935474937</v>
      </c>
      <c r="W510" s="3">
        <f t="shared" si="514"/>
        <v>2.121711437274993</v>
      </c>
      <c r="X510" s="4">
        <f t="shared" si="515"/>
        <v>0.63694267515923564</v>
      </c>
      <c r="Y510" s="4">
        <f t="shared" si="516"/>
        <v>0.25</v>
      </c>
      <c r="Z510" s="4">
        <f t="shared" si="517"/>
        <v>0.17391304347826086</v>
      </c>
      <c r="AA510" s="4">
        <f t="shared" si="518"/>
        <v>0.55555555555555558</v>
      </c>
      <c r="AB510" s="4">
        <f t="shared" si="519"/>
        <v>0.5</v>
      </c>
      <c r="AC510" s="4">
        <f t="shared" si="520"/>
        <v>2.3184713375796178</v>
      </c>
      <c r="AD510" s="4">
        <f t="shared" si="521"/>
        <v>8.6956521739130432E-2</v>
      </c>
      <c r="AE510" s="4">
        <f t="shared" si="522"/>
        <v>0.31847133757961782</v>
      </c>
      <c r="AF510" s="4">
        <f t="shared" si="523"/>
        <v>2.0869565217391304</v>
      </c>
      <c r="AG510" s="4">
        <f>IFERROR(AVERAGE(Tabela13[[#This Row],[V1]],Tabela13[[#This Row],[V2]]),"")</f>
        <v>1.2027139296593741</v>
      </c>
      <c r="AH510" s="4">
        <f>IFERROR(AVERAGE(Tabela13[[#This Row],[V1]],Tabela13[[#This Row],[V3]]),"")</f>
        <v>1.3184713375796178</v>
      </c>
      <c r="AI510" s="4">
        <f>IFERROR(AVERAGE(Tabela13[[#This Row],[V1]],Tabela13[[#This Row],[V4]]),"")</f>
        <v>2.2027139296593741</v>
      </c>
      <c r="AJ510" s="4">
        <f>IFERROR(AVERAGE(Tabela13[[#This Row],[V2]],Tabela13[[#This Row],[V1]]),"")</f>
        <v>1.2027139296593741</v>
      </c>
      <c r="AK510" s="4">
        <f>IFERROR(AVERAGE(Tabela13[[#This Row],[V2]],Tabela13[[#This Row],[V3]]),"")</f>
        <v>0.20271392965937413</v>
      </c>
      <c r="AL510" s="4">
        <f>IFERROR(AVERAGE(Tabela13[[#This Row],[V2]],Tabela13[[#This Row],[V4]]),"")</f>
        <v>1.0869565217391304</v>
      </c>
      <c r="AM510" s="4">
        <f>IFERROR(AVERAGE(Tabela13[[#This Row],[V3]],Tabela13[[#This Row],[V1]]),"")</f>
        <v>1.3184713375796178</v>
      </c>
      <c r="AN510" s="4">
        <f>IFERROR(AVERAGE(Tabela13[[#This Row],[V3]],Tabela13[[#This Row],[V2]]),"")</f>
        <v>0.20271392965937413</v>
      </c>
      <c r="AO510" s="4">
        <f>IFERROR(AVERAGE(Tabela13[[#This Row],[V3]],Tabela13[[#This Row],[V4]]),"")</f>
        <v>1.2027139296593741</v>
      </c>
      <c r="AP510" s="4">
        <f>IFERROR(AVERAGE(Tabela13[[#This Row],[V4]],Tabela13[[#This Row],[V1]]),"")</f>
        <v>2.2027139296593741</v>
      </c>
      <c r="AQ510" s="4">
        <f>IFERROR(AVERAGE(Tabela13[[#This Row],[V4]],Tabela13[[#This Row],[V2]]),"")</f>
        <v>1.0869565217391304</v>
      </c>
      <c r="AR510" s="4">
        <f>IFERROR(AVERAGE(Tabela13[[#This Row],[V4]],Tabela13[[#This Row],[V3]]),"")</f>
        <v>1.2027139296593741</v>
      </c>
      <c r="AS510" s="4">
        <f>_xlfn.STDEV.S(Tabela13[[#This Row],[V1]:[V2]])</f>
        <v>1.5779192585990582</v>
      </c>
      <c r="AT510" s="4">
        <f>_xlfn.STDEV.S(Tabela13[[#This Row],[V1]],Tabela13[[#This Row],[V3]])</f>
        <v>1.4142135623730947</v>
      </c>
      <c r="AU510" s="4">
        <f>_xlfn.STDEV.S(Tabela13[[#This Row],[V1]],Tabela13[[#This Row],[V4]])</f>
        <v>0.16370569622596334</v>
      </c>
      <c r="AV510" s="4">
        <f>_xlfn.STDEV.S(Tabela13[[#This Row],[V2]],Tabela13[[#This Row],[V1]])</f>
        <v>1.5779192585990582</v>
      </c>
      <c r="AW510" s="4">
        <f>_xlfn.STDEV.S(Tabela13[[#This Row],[V2]],Tabela13[[#This Row],[V3]])</f>
        <v>0.16370569622596334</v>
      </c>
      <c r="AX510" s="4">
        <f>_xlfn.STDEV.S(Tabela13[[#This Row],[V42]],Tabela13[[#This Row],[V44]])</f>
        <v>2.9921328209721536</v>
      </c>
      <c r="AY510" s="4">
        <f>_xlfn.STDEV.S(Tabela13[[#This Row],[V3]],Tabela13[[#This Row],[V1]])</f>
        <v>1.4142135623730947</v>
      </c>
      <c r="AZ510" s="4">
        <f>_xlfn.STDEV.S(Tabela13[[#This Row],[V3]],Tabela13[[#This Row],[V2]])</f>
        <v>0.16370569622596334</v>
      </c>
      <c r="BA510" s="4">
        <f>_xlfn.STDEV.S(Tabela13[[#This Row],[V3]],Tabela13[[#This Row],[V4]])</f>
        <v>1.2505078661471316</v>
      </c>
      <c r="BB510" s="4">
        <f>_xlfn.STDEV.S(Tabela13[[#This Row],[V4]],Tabela13[[#This Row],[V1]])</f>
        <v>0.16370569622596334</v>
      </c>
      <c r="BC510" s="4">
        <f>_xlfn.STDEV.S(Tabela13[[#This Row],[V4]],Tabela13[[#This Row],[V2]])</f>
        <v>1.4142135623730951</v>
      </c>
      <c r="BD510" s="4">
        <f>_xlfn.STDEV.S(Tabela13[[#This Row],[V4]],Tabela13[[#This Row],[V3]])</f>
        <v>1.2505078661471316</v>
      </c>
      <c r="BE510" s="4">
        <f>Tabela13[[#This Row],[V17]]/Tabela13[[#This Row],[V5]]</f>
        <v>1.3119655636198939</v>
      </c>
      <c r="BF510" s="4">
        <f>Tabela13[[#This Row],[V18]]/Tabela13[[#This Row],[V6]]</f>
        <v>1.0726160835390139</v>
      </c>
      <c r="BG510" s="4">
        <f>Tabela13[[#This Row],[V19]]/Tabela13[[#This Row],[V7]]</f>
        <v>7.4319998626094244E-2</v>
      </c>
      <c r="BH510" s="4">
        <f>Tabela13[[#This Row],[V20]]/Tabela13[[#This Row],[V8]]</f>
        <v>1.3119655636198939</v>
      </c>
      <c r="BI510" s="4">
        <f>Tabela13[[#This Row],[V21]]/Tabela13[[#This Row],[V9]]</f>
        <v>0.80757003971578367</v>
      </c>
      <c r="BJ510" s="4">
        <f>Tabela13[[#This Row],[V22]]/Tabela13[[#This Row],[V10]]</f>
        <v>2.7527621952943813</v>
      </c>
      <c r="BK510" s="4">
        <f>Tabela13[[#This Row],[V23]]/Tabela13[[#This Row],[V11]]</f>
        <v>1.0726160835390139</v>
      </c>
      <c r="BL510" s="4">
        <f>Tabela13[[#This Row],[V24]]/Tabela13[[#This Row],[V12]]</f>
        <v>0.80757003971578367</v>
      </c>
      <c r="BM510" s="4">
        <f>Tabela13[[#This Row],[V25]]/Tabela13[[#This Row],[V13]]</f>
        <v>1.0397384077037284</v>
      </c>
      <c r="BN510" s="4">
        <f>Tabela13[[#This Row],[V26]]/Tabela13[[#This Row],[V14]]</f>
        <v>7.4319998626094244E-2</v>
      </c>
      <c r="BO510" s="4">
        <f>Tabela13[[#This Row],[V27]]/Tabela13[[#This Row],[V15]]</f>
        <v>1.3010764773832475</v>
      </c>
      <c r="BP510" s="4">
        <f>Tabela13[[#This Row],[V28]]/Tabela13[[#This Row],[V16]]</f>
        <v>1.0397384077037284</v>
      </c>
      <c r="BQ510" s="4">
        <f>Tabela13[[#This Row],[V1]]-Tabela13[[#This Row],[V2]]</f>
        <v>2.2315148158404874</v>
      </c>
      <c r="BR510" s="4">
        <f>Tabela13[[#This Row],[V1]]-Tabela13[[#This Row],[V3]]</f>
        <v>2</v>
      </c>
      <c r="BS510" s="4">
        <f>Tabela13[[#This Row],[V1]]-Tabela13[[#This Row],[V4]]</f>
        <v>0.23151481584048739</v>
      </c>
      <c r="BT510" s="4">
        <f>Tabela13[[#This Row],[V2]]-Tabela13[[#This Row],[V1]]</f>
        <v>-2.2315148158404874</v>
      </c>
      <c r="BU510" s="4">
        <f>Tabela13[[#This Row],[V2]]-Tabela13[[#This Row],[V3]]</f>
        <v>-0.23151481584048739</v>
      </c>
      <c r="BV510" s="4">
        <f>Tabela13[[#This Row],[V2]]-Tabela13[[#This Row],[V4]]</f>
        <v>-2</v>
      </c>
      <c r="BW510" s="4">
        <f>AVERAGE(Tabela13[[#This Row],[V41]],Tabela13[[#This Row],[V42]])</f>
        <v>2.1157574079202437</v>
      </c>
      <c r="BX510" s="4">
        <f>AVERAGE(Tabela13[[#This Row],[V41]],Tabela13[[#This Row],[V43]])</f>
        <v>1.2315148158404874</v>
      </c>
      <c r="BY510" s="4">
        <f>AVERAGE(Tabela13[[#This Row],[V41]],Tabela13[[#This Row],[V44]])</f>
        <v>0</v>
      </c>
      <c r="BZ510" s="4">
        <f>AVERAGE(Tabela13[[#This Row],[V41]],Tabela13[[#This Row],[V45]])</f>
        <v>1</v>
      </c>
      <c r="CA510" s="4">
        <f>AVERAGE(Tabela13[[#This Row],[V41]],Tabela13[[#This Row],[V46]])</f>
        <v>0.11575740792024369</v>
      </c>
      <c r="CB510" s="4">
        <f>AVERAGE(Tabela13[[#This Row],[V42]],Tabela13[[#This Row],[V41]])</f>
        <v>2.1157574079202437</v>
      </c>
      <c r="CC510" s="4">
        <f>AVERAGE(Tabela13[[#This Row],[V42]],Tabela13[[#This Row],[V43]])</f>
        <v>1.1157574079202437</v>
      </c>
      <c r="CD510" s="4">
        <f>AVERAGE(Tabela13[[#This Row],[V42]],Tabela13[[#This Row],[V44]])</f>
        <v>-0.11575740792024369</v>
      </c>
      <c r="CE510" s="4">
        <f>AVERAGE(Tabela13[[#This Row],[V42]],Tabela13[[#This Row],[V45]])</f>
        <v>0.88424259207975631</v>
      </c>
      <c r="CF510" s="4">
        <f>AVERAGE(Tabela13[[#This Row],[V42]],Tabela13[[#This Row],[V46]])</f>
        <v>0</v>
      </c>
      <c r="CG510" s="4">
        <f>AVERAGE(Tabela13[[#This Row],[V43]],Tabela13[[#This Row],[V41]])</f>
        <v>1.2315148158404874</v>
      </c>
      <c r="CH510" s="4">
        <f>AVERAGE(Tabela13[[#This Row],[V43]],Tabela13[[#This Row],[V42]])</f>
        <v>1.1157574079202437</v>
      </c>
      <c r="CI510" s="4">
        <f>AVERAGE(Tabela13[[#This Row],[V43]],Tabela13[[#This Row],[V44]])</f>
        <v>-1</v>
      </c>
      <c r="CJ510" s="4">
        <f>AVERAGE(Tabela13[[#This Row],[V43]],Tabela13[[#This Row],[V45]])</f>
        <v>0</v>
      </c>
      <c r="CK510" s="4">
        <f>AVERAGE(Tabela13[[#This Row],[V43]],Tabela13[[#This Row],[V46]])</f>
        <v>-0.88424259207975631</v>
      </c>
      <c r="CL510" s="4">
        <f>AVERAGE(Tabela13[[#This Row],[V44]],Tabela13[[#This Row],[V41]])</f>
        <v>0</v>
      </c>
      <c r="CM510" s="4">
        <f>AVERAGE(Tabela13[[#This Row],[V44]],Tabela13[[#This Row],[V42]])</f>
        <v>-0.11575740792024369</v>
      </c>
      <c r="CN510" s="4">
        <f>AVERAGE(Tabela13[[#This Row],[V44]],Tabela13[[#This Row],[V43]])</f>
        <v>-1</v>
      </c>
      <c r="CO510" s="4">
        <f>AVERAGE(Tabela13[[#This Row],[V44]],Tabela13[[#This Row],[V45]])</f>
        <v>-1.2315148158404874</v>
      </c>
      <c r="CP510" s="4">
        <f>AVERAGE(Tabela13[[#This Row],[V44]],Tabela13[[#This Row],[V46]])</f>
        <v>-2.1157574079202437</v>
      </c>
      <c r="CQ510" s="4">
        <f>AVERAGE(Tabela13[[#This Row],[V45]],Tabela13[[#This Row],[V41]])</f>
        <v>1</v>
      </c>
      <c r="CR510" s="4">
        <f>AVERAGE(Tabela13[[#This Row],[V45]],Tabela13[[#This Row],[V42]])</f>
        <v>0.88424259207975631</v>
      </c>
      <c r="CS510" s="4">
        <f>AVERAGE(Tabela13[[#This Row],[V45]],Tabela13[[#This Row],[V43]])</f>
        <v>0</v>
      </c>
      <c r="CT510" s="4">
        <f>AVERAGE(Tabela13[[#This Row],[V45]],Tabela13[[#This Row],[V44]])</f>
        <v>-1.2315148158404874</v>
      </c>
      <c r="CU510" s="4">
        <f>AVERAGE(Tabela13[[#This Row],[V45]],Tabela13[[#This Row],[V46]])</f>
        <v>-1.1157574079202437</v>
      </c>
      <c r="CV510" s="4">
        <f>AVERAGE(Tabela13[[#This Row],[V46]],Tabela13[[#This Row],[V41]])</f>
        <v>0.11575740792024369</v>
      </c>
      <c r="CW510" s="4">
        <f>AVERAGE(Tabela13[[#This Row],[V46]],Tabela13[[#This Row],[V42]])</f>
        <v>0</v>
      </c>
      <c r="CX510" s="4">
        <f>AVERAGE(Tabela13[[#This Row],[V46]],Tabela13[[#This Row],[V43]])</f>
        <v>-0.88424259207975631</v>
      </c>
      <c r="CY510" s="4">
        <f>AVERAGE(Tabela13[[#This Row],[V46]],Tabela13[[#This Row],[V44]])</f>
        <v>-2.1157574079202437</v>
      </c>
      <c r="CZ510" s="4">
        <f>AVERAGE(Tabela13[[#This Row],[V46]],Tabela13[[#This Row],[V45]])</f>
        <v>-1.1157574079202437</v>
      </c>
      <c r="DA510" s="3">
        <f>_xlfn.STDEV.S(Tabela13[[#This Row],[V41]],Tabela13[[#This Row],[V42]])</f>
        <v>0.16370569622596334</v>
      </c>
      <c r="DB510" s="3">
        <f>_xlfn.STDEV.S(Tabela13[[#This Row],[V41]],Tabela13[[#This Row],[V43]])</f>
        <v>1.4142135623730947</v>
      </c>
      <c r="DC510" s="3">
        <f>_xlfn.STDEV.S(Tabela13[[#This Row],[V41]],Tabela13[[#This Row],[V44]])</f>
        <v>3.1558385171981165</v>
      </c>
      <c r="DD510" s="3">
        <f>_xlfn.STDEV.S(Tabela13[[#This Row],[V41]],Tabela13[[#This Row],[V45]])</f>
        <v>1.7416249548250216</v>
      </c>
      <c r="DE510" s="3">
        <f>_xlfn.STDEV.S(Tabela13[[#This Row],[V41]],Tabela13[[#This Row],[V46]])</f>
        <v>2.9921328209721536</v>
      </c>
      <c r="DF510" s="3">
        <f>_xlfn.STDEV.S(Tabela13[[#This Row],[V42]],Tabela13[[#This Row],[V41]])</f>
        <v>0.16370569622596334</v>
      </c>
      <c r="DG510" s="3">
        <f>_xlfn.STDEV.S(Tabela13[[#This Row],[V42]],Tabela13[[#This Row],[V43]])</f>
        <v>1.2505078661471316</v>
      </c>
      <c r="DH510" s="3">
        <f>_xlfn.STDEV.S(Tabela13[[#This Row],[V42]],Tabela13[[#This Row],[V44]])</f>
        <v>2.9921328209721536</v>
      </c>
      <c r="DI510" s="3">
        <f>_xlfn.STDEV.S(Tabela13[[#This Row],[V42]],Tabela13[[#This Row],[V45]])</f>
        <v>1.5779192585990582</v>
      </c>
      <c r="DJ510" s="3">
        <f>_xlfn.STDEV.S(Tabela13[[#This Row],[V42]],Tabela13[[#This Row],[V46]])</f>
        <v>2.8284271247461903</v>
      </c>
      <c r="DK510" s="3">
        <f>_xlfn.STDEV.S(Tabela13[[#This Row],[V43]],Tabela13[[#This Row],[V41]])</f>
        <v>1.4142135623730947</v>
      </c>
      <c r="DL510" s="3">
        <f>_xlfn.STDEV.S(Tabela13[[#This Row],[V43]],Tabela13[[#This Row],[V42]])</f>
        <v>1.2505078661471316</v>
      </c>
      <c r="DM510" s="3">
        <f>_xlfn.STDEV.S(Tabela13[[#This Row],[V43]],Tabela13[[#This Row],[V44]])</f>
        <v>1.7416249548250216</v>
      </c>
      <c r="DN510" s="3">
        <f>_xlfn.STDEV.S(Tabela13[[#This Row],[V43]],Tabela13[[#This Row],[V45]])</f>
        <v>0.32741139245192669</v>
      </c>
      <c r="DO510" s="3">
        <f>_xlfn.STDEV.S(Tabela13[[#This Row],[V43]],Tabela13[[#This Row],[V46]])</f>
        <v>1.5779192585990582</v>
      </c>
      <c r="DP510" s="3">
        <f>_xlfn.STDEV.S(Tabela13[[#This Row],[V44]],Tabela13[[#This Row],[V41]])</f>
        <v>3.1558385171981165</v>
      </c>
      <c r="DQ510" s="3">
        <f>_xlfn.STDEV.S(Tabela13[[#This Row],[V44]],Tabela13[[#This Row],[V42]])</f>
        <v>2.9921328209721536</v>
      </c>
      <c r="DR510" s="3">
        <f>_xlfn.STDEV.S(Tabela13[[#This Row],[V44]],Tabela13[[#This Row],[V43]])</f>
        <v>1.7416249548250216</v>
      </c>
      <c r="DS510" s="3">
        <f>_xlfn.STDEV.S(Tabela13[[#This Row],[V44]],Tabela13[[#This Row],[V45]])</f>
        <v>1.4142135623730947</v>
      </c>
      <c r="DT510" s="3">
        <f>_xlfn.STDEV.S(Tabela13[[#This Row],[V44]],Tabela13[[#This Row],[V46]])</f>
        <v>0.16370569622596334</v>
      </c>
      <c r="DU510" s="3">
        <f>_xlfn.STDEV.S(Tabela13[[#This Row],[V45]],Tabela13[[#This Row],[V41]])</f>
        <v>1.7416249548250216</v>
      </c>
      <c r="DV510" s="3">
        <f>_xlfn.STDEV.S(Tabela13[[#This Row],[V45]],Tabela13[[#This Row],[V42]])</f>
        <v>1.5779192585990582</v>
      </c>
      <c r="DW510" s="3">
        <f>_xlfn.STDEV.S(Tabela13[[#This Row],[V45]],Tabela13[[#This Row],[V43]])</f>
        <v>0.32741139245192669</v>
      </c>
      <c r="DX510" s="3">
        <f>_xlfn.STDEV.S(Tabela13[[#This Row],[V45]],Tabela13[[#This Row],[V44]])</f>
        <v>1.4142135623730947</v>
      </c>
      <c r="DY510" s="3">
        <f>_xlfn.STDEV.S(Tabela13[[#This Row],[V45]],Tabela13[[#This Row],[V46]])</f>
        <v>1.2505078661471316</v>
      </c>
      <c r="DZ510" s="3">
        <f>_xlfn.STDEV.S(Tabela13[[#This Row],[V46]],Tabela13[[#This Row],[V41]])</f>
        <v>2.9921328209721536</v>
      </c>
      <c r="EA510" s="3">
        <f>_xlfn.STDEV.S(Tabela13[[#This Row],[V46]],Tabela13[[#This Row],[V42]])</f>
        <v>2.8284271247461903</v>
      </c>
      <c r="EB510" s="3">
        <f>_xlfn.STDEV.S(Tabela13[[#This Row],[V46]],Tabela13[[#This Row],[V43]])</f>
        <v>1.5779192585990582</v>
      </c>
      <c r="EC510" s="3">
        <f>_xlfn.STDEV.S(Tabela13[[#This Row],[V46]],Tabela13[[#This Row],[V44]])</f>
        <v>0.16370569622596334</v>
      </c>
      <c r="ED510" s="3">
        <f>_xlfn.STDEV.S(Tabela13[[#This Row],[V46]],Tabela13[[#This Row],[V45]])</f>
        <v>1.2505078661471316</v>
      </c>
      <c r="EE510" s="3">
        <f t="shared" si="524"/>
        <v>7.7374511658632669E-2</v>
      </c>
      <c r="EF510" s="3">
        <f t="shared" si="525"/>
        <v>1.1483528611938936</v>
      </c>
      <c r="EG510" s="3" t="str">
        <f t="shared" si="526"/>
        <v/>
      </c>
      <c r="EH510" s="3">
        <f t="shared" si="527"/>
        <v>1.7416249548250216</v>
      </c>
      <c r="EI510" s="3">
        <f t="shared" si="528"/>
        <v>25.848305302704418</v>
      </c>
      <c r="EJ510" s="3">
        <f t="shared" si="529"/>
        <v>7.7374511658632669E-2</v>
      </c>
      <c r="EK510" s="3">
        <f t="shared" si="530"/>
        <v>1.1207703908307998</v>
      </c>
      <c r="EL510" s="3">
        <f t="shared" si="531"/>
        <v>-25.848305302704418</v>
      </c>
      <c r="EM510" s="3">
        <f t="shared" si="532"/>
        <v>1.7844868283123079</v>
      </c>
      <c r="EN510" s="3" t="str">
        <f t="shared" si="533"/>
        <v/>
      </c>
      <c r="EO510" s="3">
        <f t="shared" si="534"/>
        <v>1.1483528611938936</v>
      </c>
      <c r="EP510" s="3">
        <f t="shared" si="535"/>
        <v>1.1207703908307998</v>
      </c>
      <c r="EQ510" s="3">
        <f t="shared" si="536"/>
        <v>-1.7416249548250216</v>
      </c>
      <c r="ER510" s="3" t="str">
        <f t="shared" si="537"/>
        <v/>
      </c>
      <c r="ES510" s="3" t="str">
        <f t="shared" si="538"/>
        <v/>
      </c>
      <c r="ET510" s="3" t="str">
        <f t="shared" si="539"/>
        <v/>
      </c>
      <c r="EU510" s="3" t="str">
        <f t="shared" si="540"/>
        <v/>
      </c>
      <c r="EV510" s="3">
        <f t="shared" si="541"/>
        <v>-1.7416249548250216</v>
      </c>
      <c r="EW510" s="3">
        <f t="shared" si="542"/>
        <v>-1.1483528611938936</v>
      </c>
      <c r="EX510" s="3">
        <f t="shared" si="543"/>
        <v>-7.7374511658632669E-2</v>
      </c>
      <c r="EY510" s="3">
        <f t="shared" si="544"/>
        <v>1.7416249548250216</v>
      </c>
      <c r="EZ510" s="3">
        <f t="shared" si="545"/>
        <v>1.7844868283123079</v>
      </c>
      <c r="FA510" s="3" t="str">
        <f t="shared" si="546"/>
        <v/>
      </c>
      <c r="FB510" s="3">
        <f t="shared" si="547"/>
        <v>-1.1483528611938936</v>
      </c>
      <c r="FC510" s="3">
        <f t="shared" si="548"/>
        <v>-1.1207703908307998</v>
      </c>
      <c r="FD510" s="3">
        <f t="shared" si="549"/>
        <v>25.848305302704418</v>
      </c>
      <c r="FE510" s="3" t="str">
        <f t="shared" si="550"/>
        <v/>
      </c>
      <c r="FF510" s="3">
        <f t="shared" si="551"/>
        <v>-1.7844868283123079</v>
      </c>
      <c r="FG510" s="3">
        <f t="shared" si="552"/>
        <v>-7.7374511658632669E-2</v>
      </c>
      <c r="FH510" s="3">
        <f t="shared" si="553"/>
        <v>-1.1207703908307998</v>
      </c>
      <c r="FI510" s="4">
        <f t="shared" si="554"/>
        <v>0.69565217391304346</v>
      </c>
      <c r="FJ510" s="4">
        <f t="shared" si="555"/>
        <v>0</v>
      </c>
      <c r="FK510" s="4">
        <f t="shared" si="556"/>
        <v>2.0368726750636297</v>
      </c>
      <c r="FL510" s="4">
        <f t="shared" si="557"/>
        <v>0.72746851138810942</v>
      </c>
      <c r="FM510" s="4">
        <f>Tabela13[[#This Row],[V139]]-Tabela13[[#This Row],[V140]]</f>
        <v>1.3094041636755203</v>
      </c>
      <c r="FN510" s="4">
        <f>Tabela13[[#This Row],[V1]]-Tabela13[[#This Row],[V2]]/2</f>
        <v>2.2749930767100524</v>
      </c>
      <c r="FO510" s="4">
        <f>Tabela13[[#This Row],[V1]]-Tabela13[[#This Row],[V3]]/2</f>
        <v>2.1592356687898087</v>
      </c>
      <c r="FP510" s="4">
        <f>Tabela13[[#This Row],[V1]]-Tabela13[[#This Row],[V4]]/2</f>
        <v>1.2749930767100526</v>
      </c>
      <c r="FQ510" s="4">
        <f>Tabela13[[#This Row],[V2]]-Tabela13[[#This Row],[V1]]/2</f>
        <v>-1.0722791470506785</v>
      </c>
      <c r="FR510" s="4">
        <f>Tabela13[[#This Row],[V2]]-Tabela13[[#This Row],[V3]]/2</f>
        <v>-7.2279147050678477E-2</v>
      </c>
      <c r="FS510" s="4">
        <f>Tabela13[[#This Row],[V2]]-Tabela13[[#This Row],[V4]]/2</f>
        <v>-0.95652173913043481</v>
      </c>
      <c r="FT510" s="4">
        <f t="shared" si="558"/>
        <v>1.1566566552487358</v>
      </c>
      <c r="FU510" s="4">
        <f t="shared" si="559"/>
        <v>1.1370798961478989</v>
      </c>
      <c r="FV510" s="4">
        <f t="shared" si="560"/>
        <v>0.90569100350056142</v>
      </c>
      <c r="FW510" s="4">
        <f t="shared" si="561"/>
        <v>-0.82026308888794719</v>
      </c>
      <c r="FX510" s="4">
        <f t="shared" si="562"/>
        <v>-7.215367141200274E-2</v>
      </c>
      <c r="FY510" s="4">
        <f t="shared" si="563"/>
        <v>-0.76317959807072921</v>
      </c>
      <c r="FZ510" s="4">
        <f t="shared" si="564"/>
        <v>208.19819794477243</v>
      </c>
      <c r="GA510" s="4">
        <f t="shared" si="565"/>
        <v>204.6743813066218</v>
      </c>
      <c r="GB510" s="4">
        <f t="shared" si="566"/>
        <v>163.02438063010104</v>
      </c>
      <c r="GC510" s="4">
        <f t="shared" si="567"/>
        <v>-147.64735599983049</v>
      </c>
      <c r="GD510" s="4">
        <f t="shared" si="568"/>
        <v>-12.987660854160493</v>
      </c>
      <c r="GE510" s="4">
        <f t="shared" si="569"/>
        <v>-137.37232765273126</v>
      </c>
      <c r="GF510" s="4">
        <f>Tabela13[[#This Row],[V1]]-Tabela13[[#This Row],[V2]]/Tabela13[[#This Row],[V2]]</f>
        <v>1.3184713375796178</v>
      </c>
      <c r="GG510" s="4">
        <f>Tabela13[[#This Row],[V1]]-Tabela13[[#This Row],[V3]]/Tabela13[[#This Row],[V3]]</f>
        <v>1.3184713375796178</v>
      </c>
      <c r="GH510" s="4">
        <f>Tabela13[[#This Row],[V1]]-Tabela13[[#This Row],[V4]]/Tabela13[[#This Row],[V4]]</f>
        <v>1.3184713375796178</v>
      </c>
      <c r="GI510" s="4">
        <f>Tabela13[[#This Row],[V2]]-Tabela13[[#This Row],[V1]]/Tabela13[[#This Row],[V1]]</f>
        <v>-0.91304347826086962</v>
      </c>
      <c r="GJ510" s="4">
        <f>Tabela13[[#This Row],[V2]]-Tabela13[[#This Row],[V3]]/Tabela13[[#This Row],[V3]]</f>
        <v>-0.91304347826086962</v>
      </c>
      <c r="GK510" s="4">
        <f>Tabela13[[#This Row],[V2]]-Tabela13[[#This Row],[V4]]/Tabela13[[#This Row],[V4]]</f>
        <v>-0.91304347826086962</v>
      </c>
      <c r="GL510" s="4">
        <f t="shared" si="570"/>
        <v>1.1624111593226747</v>
      </c>
      <c r="GM510" s="4">
        <f t="shared" si="571"/>
        <v>1.2027139296593741</v>
      </c>
      <c r="GN510" s="4">
        <f t="shared" si="572"/>
        <v>0.96649014421233681</v>
      </c>
      <c r="GO510" s="3">
        <f t="shared" si="573"/>
        <v>1</v>
      </c>
      <c r="GP510" s="3">
        <v>100</v>
      </c>
      <c r="GQ510" s="3">
        <f t="shared" si="574"/>
        <v>0.57000000000000006</v>
      </c>
      <c r="GR510" s="3">
        <f t="shared" si="575"/>
        <v>57.000000000000007</v>
      </c>
      <c r="GS510" s="34">
        <f>COUNTIF($D$2:D509,Tabela13[[#This Row],[HomeTeam]])</f>
        <v>25</v>
      </c>
      <c r="GT510" s="34">
        <f>COUNTIF($E$2:E509,Tabela13[[#This Row],[AwayTeam]])</f>
        <v>25</v>
      </c>
      <c r="GU510" s="3">
        <f>IFERROR(AVERAGEIFS($AD$2:AD509,$D$2:D509,Tabela13[[#This Row],[HomeTeam]],$GS$2:GS509,"&gt;="&amp;Tabela13[[#This Row],[Contagem_H]]-5),"")</f>
        <v>0.95456755940394677</v>
      </c>
      <c r="GV510" s="3">
        <f>IFERROR(AVERAGEIFS($G$2:G509,$E$2:E509,Tabela13[[#This Row],[AwayTeam]],$GT$2:GT509,"&gt;="&amp;Tabela13[[#This Row],[Contagem_A]]-5),"")</f>
        <v>1</v>
      </c>
      <c r="GW510" s="3">
        <f>IFERROR(AVERAGEIFS($GQ$2:GQ509,$D$2:D509,Tabela13[[#This Row],[HomeTeam]],$GS$2:GS509,"&gt;="&amp;Tabela13[[#This Row],[Contagem_H]]-5),"")</f>
        <v>-0.41</v>
      </c>
    </row>
    <row r="511" spans="1:205" x14ac:dyDescent="0.25">
      <c r="A511" t="s">
        <v>127</v>
      </c>
      <c r="B511" t="s">
        <v>305</v>
      </c>
      <c r="C511" t="s">
        <v>229</v>
      </c>
      <c r="D511" t="s">
        <v>23</v>
      </c>
      <c r="E511" t="s">
        <v>18</v>
      </c>
      <c r="F511" s="3">
        <v>1</v>
      </c>
      <c r="G511" s="3">
        <v>1</v>
      </c>
      <c r="H511" s="3" t="str">
        <f t="shared" si="576"/>
        <v>D</v>
      </c>
      <c r="I511" s="3">
        <v>1.95</v>
      </c>
      <c r="J511" s="3">
        <v>4.2</v>
      </c>
      <c r="K511" s="3">
        <v>3.3</v>
      </c>
      <c r="L511" s="3">
        <v>1.4</v>
      </c>
      <c r="M511" s="3">
        <v>3</v>
      </c>
      <c r="N511" s="3">
        <f t="shared" si="505"/>
        <v>2</v>
      </c>
      <c r="O511" s="3">
        <f t="shared" si="506"/>
        <v>1</v>
      </c>
      <c r="P511" s="3">
        <f t="shared" si="507"/>
        <v>1</v>
      </c>
      <c r="Q511" s="3">
        <f t="shared" si="508"/>
        <v>5.3946053946053896E-2</v>
      </c>
      <c r="R511" s="3">
        <f t="shared" si="509"/>
        <v>4.7619047619047561E-2</v>
      </c>
      <c r="S511" s="3">
        <f t="shared" si="510"/>
        <v>2.0551948051948052</v>
      </c>
      <c r="T511" s="3">
        <f t="shared" si="511"/>
        <v>4.4265734265734267</v>
      </c>
      <c r="U511" s="3">
        <f t="shared" si="512"/>
        <v>3.4780219780219777</v>
      </c>
      <c r="V511" s="3">
        <f t="shared" si="513"/>
        <v>1.4755244755244754</v>
      </c>
      <c r="W511" s="3">
        <f t="shared" si="514"/>
        <v>3.1618381618381619</v>
      </c>
      <c r="X511" s="4">
        <f t="shared" si="515"/>
        <v>0.51282051282051289</v>
      </c>
      <c r="Y511" s="4">
        <f t="shared" si="516"/>
        <v>0.23809523809523808</v>
      </c>
      <c r="Z511" s="4">
        <f t="shared" si="517"/>
        <v>0.30303030303030304</v>
      </c>
      <c r="AA511" s="4">
        <f t="shared" si="518"/>
        <v>0.7142857142857143</v>
      </c>
      <c r="AB511" s="4">
        <f t="shared" si="519"/>
        <v>0.33333333333333331</v>
      </c>
      <c r="AC511" s="4">
        <f t="shared" si="520"/>
        <v>0.75641025641025639</v>
      </c>
      <c r="AD511" s="4">
        <f t="shared" si="521"/>
        <v>0.65151515151515149</v>
      </c>
      <c r="AE511" s="4">
        <f t="shared" si="522"/>
        <v>0.75641025641025639</v>
      </c>
      <c r="AF511" s="4">
        <f t="shared" si="523"/>
        <v>0.65151515151515149</v>
      </c>
      <c r="AG511" s="4">
        <f>IFERROR(AVERAGE(Tabela13[[#This Row],[V1]],Tabela13[[#This Row],[V2]]),"")</f>
        <v>0.70396270396270388</v>
      </c>
      <c r="AH511" s="4">
        <f>IFERROR(AVERAGE(Tabela13[[#This Row],[V1]],Tabela13[[#This Row],[V3]]),"")</f>
        <v>0.75641025641025639</v>
      </c>
      <c r="AI511" s="4">
        <f>IFERROR(AVERAGE(Tabela13[[#This Row],[V1]],Tabela13[[#This Row],[V4]]),"")</f>
        <v>0.70396270396270388</v>
      </c>
      <c r="AJ511" s="4">
        <f>IFERROR(AVERAGE(Tabela13[[#This Row],[V2]],Tabela13[[#This Row],[V1]]),"")</f>
        <v>0.70396270396270388</v>
      </c>
      <c r="AK511" s="4">
        <f>IFERROR(AVERAGE(Tabela13[[#This Row],[V2]],Tabela13[[#This Row],[V3]]),"")</f>
        <v>0.70396270396270388</v>
      </c>
      <c r="AL511" s="4">
        <f>IFERROR(AVERAGE(Tabela13[[#This Row],[V2]],Tabela13[[#This Row],[V4]]),"")</f>
        <v>0.65151515151515149</v>
      </c>
      <c r="AM511" s="4">
        <f>IFERROR(AVERAGE(Tabela13[[#This Row],[V3]],Tabela13[[#This Row],[V1]]),"")</f>
        <v>0.75641025641025639</v>
      </c>
      <c r="AN511" s="4">
        <f>IFERROR(AVERAGE(Tabela13[[#This Row],[V3]],Tabela13[[#This Row],[V2]]),"")</f>
        <v>0.70396270396270388</v>
      </c>
      <c r="AO511" s="4">
        <f>IFERROR(AVERAGE(Tabela13[[#This Row],[V3]],Tabela13[[#This Row],[V4]]),"")</f>
        <v>0.70396270396270388</v>
      </c>
      <c r="AP511" s="4">
        <f>IFERROR(AVERAGE(Tabela13[[#This Row],[V4]],Tabela13[[#This Row],[V1]]),"")</f>
        <v>0.70396270396270388</v>
      </c>
      <c r="AQ511" s="4">
        <f>IFERROR(AVERAGE(Tabela13[[#This Row],[V4]],Tabela13[[#This Row],[V2]]),"")</f>
        <v>0.65151515151515149</v>
      </c>
      <c r="AR511" s="4">
        <f>IFERROR(AVERAGE(Tabela13[[#This Row],[V4]],Tabela13[[#This Row],[V3]]),"")</f>
        <v>0.70396270396270388</v>
      </c>
      <c r="AS511" s="4">
        <f>_xlfn.STDEV.S(Tabela13[[#This Row],[V1]:[V2]])</f>
        <v>7.4172039984602881E-2</v>
      </c>
      <c r="AT511" s="4">
        <f>_xlfn.STDEV.S(Tabela13[[#This Row],[V1]],Tabela13[[#This Row],[V3]])</f>
        <v>0</v>
      </c>
      <c r="AU511" s="4">
        <f>_xlfn.STDEV.S(Tabela13[[#This Row],[V1]],Tabela13[[#This Row],[V4]])</f>
        <v>7.4172039984602881E-2</v>
      </c>
      <c r="AV511" s="4">
        <f>_xlfn.STDEV.S(Tabela13[[#This Row],[V2]],Tabela13[[#This Row],[V1]])</f>
        <v>7.4172039984602881E-2</v>
      </c>
      <c r="AW511" s="4">
        <f>_xlfn.STDEV.S(Tabela13[[#This Row],[V2]],Tabela13[[#This Row],[V3]])</f>
        <v>7.4172039984602881E-2</v>
      </c>
      <c r="AX511" s="4">
        <f>_xlfn.STDEV.S(Tabela13[[#This Row],[V42]],Tabela13[[#This Row],[V44]])</f>
        <v>7.4172039984602881E-2</v>
      </c>
      <c r="AY511" s="4">
        <f>_xlfn.STDEV.S(Tabela13[[#This Row],[V3]],Tabela13[[#This Row],[V1]])</f>
        <v>0</v>
      </c>
      <c r="AZ511" s="4">
        <f>_xlfn.STDEV.S(Tabela13[[#This Row],[V3]],Tabela13[[#This Row],[V2]])</f>
        <v>7.4172039984602881E-2</v>
      </c>
      <c r="BA511" s="4">
        <f>_xlfn.STDEV.S(Tabela13[[#This Row],[V3]],Tabela13[[#This Row],[V4]])</f>
        <v>7.4172039984602881E-2</v>
      </c>
      <c r="BB511" s="4">
        <f>_xlfn.STDEV.S(Tabela13[[#This Row],[V4]],Tabela13[[#This Row],[V1]])</f>
        <v>7.4172039984602881E-2</v>
      </c>
      <c r="BC511" s="4">
        <f>_xlfn.STDEV.S(Tabela13[[#This Row],[V4]],Tabela13[[#This Row],[V2]])</f>
        <v>0</v>
      </c>
      <c r="BD511" s="4">
        <f>_xlfn.STDEV.S(Tabela13[[#This Row],[V4]],Tabela13[[#This Row],[V3]])</f>
        <v>7.4172039984602881E-2</v>
      </c>
      <c r="BE511" s="4">
        <f>Tabela13[[#This Row],[V17]]/Tabela13[[#This Row],[V5]]</f>
        <v>0.10536359322316105</v>
      </c>
      <c r="BF511" s="4">
        <f>Tabela13[[#This Row],[V18]]/Tabela13[[#This Row],[V6]]</f>
        <v>0</v>
      </c>
      <c r="BG511" s="4">
        <f>Tabela13[[#This Row],[V19]]/Tabela13[[#This Row],[V7]]</f>
        <v>0.10536359322316105</v>
      </c>
      <c r="BH511" s="4">
        <f>Tabela13[[#This Row],[V20]]/Tabela13[[#This Row],[V8]]</f>
        <v>0.10536359322316105</v>
      </c>
      <c r="BI511" s="4">
        <f>Tabela13[[#This Row],[V21]]/Tabela13[[#This Row],[V9]]</f>
        <v>0.10536359322316105</v>
      </c>
      <c r="BJ511" s="4">
        <f>Tabela13[[#This Row],[V22]]/Tabela13[[#This Row],[V10]]</f>
        <v>0.11384545672055327</v>
      </c>
      <c r="BK511" s="4">
        <f>Tabela13[[#This Row],[V23]]/Tabela13[[#This Row],[V11]]</f>
        <v>0</v>
      </c>
      <c r="BL511" s="4">
        <f>Tabela13[[#This Row],[V24]]/Tabela13[[#This Row],[V12]]</f>
        <v>0.10536359322316105</v>
      </c>
      <c r="BM511" s="4">
        <f>Tabela13[[#This Row],[V25]]/Tabela13[[#This Row],[V13]]</f>
        <v>0.10536359322316105</v>
      </c>
      <c r="BN511" s="4">
        <f>Tabela13[[#This Row],[V26]]/Tabela13[[#This Row],[V14]]</f>
        <v>0.10536359322316105</v>
      </c>
      <c r="BO511" s="4">
        <f>Tabela13[[#This Row],[V27]]/Tabela13[[#This Row],[V15]]</f>
        <v>0</v>
      </c>
      <c r="BP511" s="4">
        <f>Tabela13[[#This Row],[V28]]/Tabela13[[#This Row],[V16]]</f>
        <v>0.10536359322316105</v>
      </c>
      <c r="BQ511" s="4">
        <f>Tabela13[[#This Row],[V1]]-Tabela13[[#This Row],[V2]]</f>
        <v>0.1048951048951049</v>
      </c>
      <c r="BR511" s="4">
        <f>Tabela13[[#This Row],[V1]]-Tabela13[[#This Row],[V3]]</f>
        <v>0</v>
      </c>
      <c r="BS511" s="4">
        <f>Tabela13[[#This Row],[V1]]-Tabela13[[#This Row],[V4]]</f>
        <v>0.1048951048951049</v>
      </c>
      <c r="BT511" s="4">
        <f>Tabela13[[#This Row],[V2]]-Tabela13[[#This Row],[V1]]</f>
        <v>-0.1048951048951049</v>
      </c>
      <c r="BU511" s="4">
        <f>Tabela13[[#This Row],[V2]]-Tabela13[[#This Row],[V3]]</f>
        <v>-0.1048951048951049</v>
      </c>
      <c r="BV511" s="4">
        <f>Tabela13[[#This Row],[V2]]-Tabela13[[#This Row],[V4]]</f>
        <v>0</v>
      </c>
      <c r="BW511" s="4">
        <f>AVERAGE(Tabela13[[#This Row],[V41]],Tabela13[[#This Row],[V42]])</f>
        <v>5.2447552447552448E-2</v>
      </c>
      <c r="BX511" s="4">
        <f>AVERAGE(Tabela13[[#This Row],[V41]],Tabela13[[#This Row],[V43]])</f>
        <v>0.1048951048951049</v>
      </c>
      <c r="BY511" s="4">
        <f>AVERAGE(Tabela13[[#This Row],[V41]],Tabela13[[#This Row],[V44]])</f>
        <v>0</v>
      </c>
      <c r="BZ511" s="4">
        <f>AVERAGE(Tabela13[[#This Row],[V41]],Tabela13[[#This Row],[V45]])</f>
        <v>0</v>
      </c>
      <c r="CA511" s="4">
        <f>AVERAGE(Tabela13[[#This Row],[V41]],Tabela13[[#This Row],[V46]])</f>
        <v>5.2447552447552448E-2</v>
      </c>
      <c r="CB511" s="4">
        <f>AVERAGE(Tabela13[[#This Row],[V42]],Tabela13[[#This Row],[V41]])</f>
        <v>5.2447552447552448E-2</v>
      </c>
      <c r="CC511" s="4">
        <f>AVERAGE(Tabela13[[#This Row],[V42]],Tabela13[[#This Row],[V43]])</f>
        <v>5.2447552447552448E-2</v>
      </c>
      <c r="CD511" s="4">
        <f>AVERAGE(Tabela13[[#This Row],[V42]],Tabela13[[#This Row],[V44]])</f>
        <v>-5.2447552447552448E-2</v>
      </c>
      <c r="CE511" s="4">
        <f>AVERAGE(Tabela13[[#This Row],[V42]],Tabela13[[#This Row],[V45]])</f>
        <v>-5.2447552447552448E-2</v>
      </c>
      <c r="CF511" s="4">
        <f>AVERAGE(Tabela13[[#This Row],[V42]],Tabela13[[#This Row],[V46]])</f>
        <v>0</v>
      </c>
      <c r="CG511" s="4">
        <f>AVERAGE(Tabela13[[#This Row],[V43]],Tabela13[[#This Row],[V41]])</f>
        <v>0.1048951048951049</v>
      </c>
      <c r="CH511" s="4">
        <f>AVERAGE(Tabela13[[#This Row],[V43]],Tabela13[[#This Row],[V42]])</f>
        <v>5.2447552447552448E-2</v>
      </c>
      <c r="CI511" s="4">
        <f>AVERAGE(Tabela13[[#This Row],[V43]],Tabela13[[#This Row],[V44]])</f>
        <v>0</v>
      </c>
      <c r="CJ511" s="4">
        <f>AVERAGE(Tabela13[[#This Row],[V43]],Tabela13[[#This Row],[V45]])</f>
        <v>0</v>
      </c>
      <c r="CK511" s="4">
        <f>AVERAGE(Tabela13[[#This Row],[V43]],Tabela13[[#This Row],[V46]])</f>
        <v>5.2447552447552448E-2</v>
      </c>
      <c r="CL511" s="4">
        <f>AVERAGE(Tabela13[[#This Row],[V44]],Tabela13[[#This Row],[V41]])</f>
        <v>0</v>
      </c>
      <c r="CM511" s="4">
        <f>AVERAGE(Tabela13[[#This Row],[V44]],Tabela13[[#This Row],[V42]])</f>
        <v>-5.2447552447552448E-2</v>
      </c>
      <c r="CN511" s="4">
        <f>AVERAGE(Tabela13[[#This Row],[V44]],Tabela13[[#This Row],[V43]])</f>
        <v>0</v>
      </c>
      <c r="CO511" s="4">
        <f>AVERAGE(Tabela13[[#This Row],[V44]],Tabela13[[#This Row],[V45]])</f>
        <v>-0.1048951048951049</v>
      </c>
      <c r="CP511" s="4">
        <f>AVERAGE(Tabela13[[#This Row],[V44]],Tabela13[[#This Row],[V46]])</f>
        <v>-5.2447552447552448E-2</v>
      </c>
      <c r="CQ511" s="4">
        <f>AVERAGE(Tabela13[[#This Row],[V45]],Tabela13[[#This Row],[V41]])</f>
        <v>0</v>
      </c>
      <c r="CR511" s="4">
        <f>AVERAGE(Tabela13[[#This Row],[V45]],Tabela13[[#This Row],[V42]])</f>
        <v>-5.2447552447552448E-2</v>
      </c>
      <c r="CS511" s="4">
        <f>AVERAGE(Tabela13[[#This Row],[V45]],Tabela13[[#This Row],[V43]])</f>
        <v>0</v>
      </c>
      <c r="CT511" s="4">
        <f>AVERAGE(Tabela13[[#This Row],[V45]],Tabela13[[#This Row],[V44]])</f>
        <v>-0.1048951048951049</v>
      </c>
      <c r="CU511" s="4">
        <f>AVERAGE(Tabela13[[#This Row],[V45]],Tabela13[[#This Row],[V46]])</f>
        <v>-5.2447552447552448E-2</v>
      </c>
      <c r="CV511" s="4">
        <f>AVERAGE(Tabela13[[#This Row],[V46]],Tabela13[[#This Row],[V41]])</f>
        <v>5.2447552447552448E-2</v>
      </c>
      <c r="CW511" s="4">
        <f>AVERAGE(Tabela13[[#This Row],[V46]],Tabela13[[#This Row],[V42]])</f>
        <v>0</v>
      </c>
      <c r="CX511" s="4">
        <f>AVERAGE(Tabela13[[#This Row],[V46]],Tabela13[[#This Row],[V43]])</f>
        <v>5.2447552447552448E-2</v>
      </c>
      <c r="CY511" s="4">
        <f>AVERAGE(Tabela13[[#This Row],[V46]],Tabela13[[#This Row],[V44]])</f>
        <v>-5.2447552447552448E-2</v>
      </c>
      <c r="CZ511" s="4">
        <f>AVERAGE(Tabela13[[#This Row],[V46]],Tabela13[[#This Row],[V45]])</f>
        <v>-5.2447552447552448E-2</v>
      </c>
      <c r="DA511" s="3">
        <f>_xlfn.STDEV.S(Tabela13[[#This Row],[V41]],Tabela13[[#This Row],[V42]])</f>
        <v>7.4172039984602881E-2</v>
      </c>
      <c r="DB511" s="3">
        <f>_xlfn.STDEV.S(Tabela13[[#This Row],[V41]],Tabela13[[#This Row],[V43]])</f>
        <v>0</v>
      </c>
      <c r="DC511" s="3">
        <f>_xlfn.STDEV.S(Tabela13[[#This Row],[V41]],Tabela13[[#This Row],[V44]])</f>
        <v>0.14834407996920576</v>
      </c>
      <c r="DD511" s="3">
        <f>_xlfn.STDEV.S(Tabela13[[#This Row],[V41]],Tabela13[[#This Row],[V45]])</f>
        <v>0.14834407996920576</v>
      </c>
      <c r="DE511" s="3">
        <f>_xlfn.STDEV.S(Tabela13[[#This Row],[V41]],Tabela13[[#This Row],[V46]])</f>
        <v>7.4172039984602881E-2</v>
      </c>
      <c r="DF511" s="3">
        <f>_xlfn.STDEV.S(Tabela13[[#This Row],[V42]],Tabela13[[#This Row],[V41]])</f>
        <v>7.4172039984602881E-2</v>
      </c>
      <c r="DG511" s="3">
        <f>_xlfn.STDEV.S(Tabela13[[#This Row],[V42]],Tabela13[[#This Row],[V43]])</f>
        <v>7.4172039984602881E-2</v>
      </c>
      <c r="DH511" s="3">
        <f>_xlfn.STDEV.S(Tabela13[[#This Row],[V42]],Tabela13[[#This Row],[V44]])</f>
        <v>7.4172039984602881E-2</v>
      </c>
      <c r="DI511" s="3">
        <f>_xlfn.STDEV.S(Tabela13[[#This Row],[V42]],Tabela13[[#This Row],[V45]])</f>
        <v>7.4172039984602881E-2</v>
      </c>
      <c r="DJ511" s="3">
        <f>_xlfn.STDEV.S(Tabela13[[#This Row],[V42]],Tabela13[[#This Row],[V46]])</f>
        <v>0</v>
      </c>
      <c r="DK511" s="3">
        <f>_xlfn.STDEV.S(Tabela13[[#This Row],[V43]],Tabela13[[#This Row],[V41]])</f>
        <v>0</v>
      </c>
      <c r="DL511" s="3">
        <f>_xlfn.STDEV.S(Tabela13[[#This Row],[V43]],Tabela13[[#This Row],[V42]])</f>
        <v>7.4172039984602881E-2</v>
      </c>
      <c r="DM511" s="3">
        <f>_xlfn.STDEV.S(Tabela13[[#This Row],[V43]],Tabela13[[#This Row],[V44]])</f>
        <v>0.14834407996920576</v>
      </c>
      <c r="DN511" s="3">
        <f>_xlfn.STDEV.S(Tabela13[[#This Row],[V43]],Tabela13[[#This Row],[V45]])</f>
        <v>0.14834407996920576</v>
      </c>
      <c r="DO511" s="3">
        <f>_xlfn.STDEV.S(Tabela13[[#This Row],[V43]],Tabela13[[#This Row],[V46]])</f>
        <v>7.4172039984602881E-2</v>
      </c>
      <c r="DP511" s="3">
        <f>_xlfn.STDEV.S(Tabela13[[#This Row],[V44]],Tabela13[[#This Row],[V41]])</f>
        <v>0.14834407996920576</v>
      </c>
      <c r="DQ511" s="3">
        <f>_xlfn.STDEV.S(Tabela13[[#This Row],[V44]],Tabela13[[#This Row],[V42]])</f>
        <v>7.4172039984602881E-2</v>
      </c>
      <c r="DR511" s="3">
        <f>_xlfn.STDEV.S(Tabela13[[#This Row],[V44]],Tabela13[[#This Row],[V43]])</f>
        <v>0.14834407996920576</v>
      </c>
      <c r="DS511" s="3">
        <f>_xlfn.STDEV.S(Tabela13[[#This Row],[V44]],Tabela13[[#This Row],[V45]])</f>
        <v>0</v>
      </c>
      <c r="DT511" s="3">
        <f>_xlfn.STDEV.S(Tabela13[[#This Row],[V44]],Tabela13[[#This Row],[V46]])</f>
        <v>7.4172039984602881E-2</v>
      </c>
      <c r="DU511" s="3">
        <f>_xlfn.STDEV.S(Tabela13[[#This Row],[V45]],Tabela13[[#This Row],[V41]])</f>
        <v>0.14834407996920576</v>
      </c>
      <c r="DV511" s="3">
        <f>_xlfn.STDEV.S(Tabela13[[#This Row],[V45]],Tabela13[[#This Row],[V42]])</f>
        <v>7.4172039984602881E-2</v>
      </c>
      <c r="DW511" s="3">
        <f>_xlfn.STDEV.S(Tabela13[[#This Row],[V45]],Tabela13[[#This Row],[V43]])</f>
        <v>0.14834407996920576</v>
      </c>
      <c r="DX511" s="3">
        <f>_xlfn.STDEV.S(Tabela13[[#This Row],[V45]],Tabela13[[#This Row],[V44]])</f>
        <v>0</v>
      </c>
      <c r="DY511" s="3">
        <f>_xlfn.STDEV.S(Tabela13[[#This Row],[V45]],Tabela13[[#This Row],[V46]])</f>
        <v>7.4172039984602881E-2</v>
      </c>
      <c r="DZ511" s="3">
        <f>_xlfn.STDEV.S(Tabela13[[#This Row],[V46]],Tabela13[[#This Row],[V41]])</f>
        <v>7.4172039984602881E-2</v>
      </c>
      <c r="EA511" s="3">
        <f>_xlfn.STDEV.S(Tabela13[[#This Row],[V46]],Tabela13[[#This Row],[V42]])</f>
        <v>0</v>
      </c>
      <c r="EB511" s="3">
        <f>_xlfn.STDEV.S(Tabela13[[#This Row],[V46]],Tabela13[[#This Row],[V43]])</f>
        <v>7.4172039984602881E-2</v>
      </c>
      <c r="EC511" s="3">
        <f>_xlfn.STDEV.S(Tabela13[[#This Row],[V46]],Tabela13[[#This Row],[V44]])</f>
        <v>7.4172039984602881E-2</v>
      </c>
      <c r="ED511" s="3">
        <f>_xlfn.STDEV.S(Tabela13[[#This Row],[V46]],Tabela13[[#This Row],[V45]])</f>
        <v>7.4172039984602881E-2</v>
      </c>
      <c r="EE511" s="3">
        <f t="shared" si="524"/>
        <v>1.4142135623730949</v>
      </c>
      <c r="EF511" s="3">
        <f t="shared" si="525"/>
        <v>0</v>
      </c>
      <c r="EG511" s="3" t="str">
        <f t="shared" si="526"/>
        <v/>
      </c>
      <c r="EH511" s="3" t="str">
        <f t="shared" si="527"/>
        <v/>
      </c>
      <c r="EI511" s="3">
        <f t="shared" si="528"/>
        <v>1.4142135623730949</v>
      </c>
      <c r="EJ511" s="3">
        <f t="shared" si="529"/>
        <v>1.4142135623730949</v>
      </c>
      <c r="EK511" s="3">
        <f t="shared" si="530"/>
        <v>1.4142135623730949</v>
      </c>
      <c r="EL511" s="3">
        <f t="shared" si="531"/>
        <v>-1.4142135623730949</v>
      </c>
      <c r="EM511" s="3">
        <f t="shared" si="532"/>
        <v>-1.4142135623730949</v>
      </c>
      <c r="EN511" s="3" t="str">
        <f t="shared" si="533"/>
        <v/>
      </c>
      <c r="EO511" s="3">
        <f t="shared" si="534"/>
        <v>0</v>
      </c>
      <c r="EP511" s="3">
        <f t="shared" si="535"/>
        <v>1.4142135623730949</v>
      </c>
      <c r="EQ511" s="3" t="str">
        <f t="shared" si="536"/>
        <v/>
      </c>
      <c r="ER511" s="3" t="str">
        <f t="shared" si="537"/>
        <v/>
      </c>
      <c r="ES511" s="3" t="str">
        <f t="shared" si="538"/>
        <v/>
      </c>
      <c r="ET511" s="3" t="str">
        <f t="shared" si="539"/>
        <v/>
      </c>
      <c r="EU511" s="3" t="str">
        <f t="shared" si="540"/>
        <v/>
      </c>
      <c r="EV511" s="3" t="str">
        <f t="shared" si="541"/>
        <v/>
      </c>
      <c r="EW511" s="3">
        <f t="shared" si="542"/>
        <v>0</v>
      </c>
      <c r="EX511" s="3">
        <f t="shared" si="543"/>
        <v>-1.4142135623730949</v>
      </c>
      <c r="EY511" s="3" t="str">
        <f t="shared" si="544"/>
        <v/>
      </c>
      <c r="EZ511" s="3">
        <f t="shared" si="545"/>
        <v>-1.4142135623730949</v>
      </c>
      <c r="FA511" s="3" t="str">
        <f t="shared" si="546"/>
        <v/>
      </c>
      <c r="FB511" s="3">
        <f t="shared" si="547"/>
        <v>0</v>
      </c>
      <c r="FC511" s="3">
        <f t="shared" si="548"/>
        <v>-1.4142135623730949</v>
      </c>
      <c r="FD511" s="3">
        <f t="shared" si="549"/>
        <v>1.4142135623730949</v>
      </c>
      <c r="FE511" s="3" t="str">
        <f t="shared" si="550"/>
        <v/>
      </c>
      <c r="FF511" s="3">
        <f t="shared" si="551"/>
        <v>1.4142135623730949</v>
      </c>
      <c r="FG511" s="3">
        <f t="shared" si="552"/>
        <v>-1.4142135623730949</v>
      </c>
      <c r="FH511" s="3">
        <f t="shared" si="553"/>
        <v>-1.4142135623730949</v>
      </c>
      <c r="FI511" s="4">
        <f t="shared" si="554"/>
        <v>0.30303030303030304</v>
      </c>
      <c r="FJ511" s="4">
        <f t="shared" si="555"/>
        <v>0.51282051282051289</v>
      </c>
      <c r="FK511" s="4">
        <f t="shared" si="556"/>
        <v>1.6856240126382307</v>
      </c>
      <c r="FL511" s="4">
        <f t="shared" si="557"/>
        <v>1.0884676145339653</v>
      </c>
      <c r="FM511" s="4">
        <f>Tabela13[[#This Row],[V139]]-Tabela13[[#This Row],[V140]]</f>
        <v>0.59715639810426535</v>
      </c>
      <c r="FN511" s="4">
        <f>Tabela13[[#This Row],[V1]]-Tabela13[[#This Row],[V2]]/2</f>
        <v>0.43065268065268064</v>
      </c>
      <c r="FO511" s="4">
        <f>Tabela13[[#This Row],[V1]]-Tabela13[[#This Row],[V3]]/2</f>
        <v>0.37820512820512819</v>
      </c>
      <c r="FP511" s="4">
        <f>Tabela13[[#This Row],[V1]]-Tabela13[[#This Row],[V4]]/2</f>
        <v>0.43065268065268064</v>
      </c>
      <c r="FQ511" s="4">
        <f>Tabela13[[#This Row],[V2]]-Tabela13[[#This Row],[V1]]/2</f>
        <v>0.2733100233100233</v>
      </c>
      <c r="FR511" s="4">
        <f>Tabela13[[#This Row],[V2]]-Tabela13[[#This Row],[V3]]/2</f>
        <v>0.2733100233100233</v>
      </c>
      <c r="FS511" s="4">
        <f>Tabela13[[#This Row],[V2]]-Tabela13[[#This Row],[V4]]/2</f>
        <v>0.32575757575757575</v>
      </c>
      <c r="FT511" s="4">
        <f t="shared" si="558"/>
        <v>0.40664875966869196</v>
      </c>
      <c r="FU511" s="4">
        <f t="shared" si="559"/>
        <v>0.36157768044197786</v>
      </c>
      <c r="FV511" s="4">
        <f t="shared" si="560"/>
        <v>0.40664875966869196</v>
      </c>
      <c r="FW511" s="4">
        <f t="shared" si="561"/>
        <v>0.26679437518364085</v>
      </c>
      <c r="FX511" s="4">
        <f t="shared" si="562"/>
        <v>0.26679437518364085</v>
      </c>
      <c r="FY511" s="4">
        <f t="shared" si="563"/>
        <v>0.31491694778690343</v>
      </c>
      <c r="FZ511" s="4">
        <f t="shared" si="564"/>
        <v>73.196776740364541</v>
      </c>
      <c r="GA511" s="4">
        <f t="shared" si="565"/>
        <v>65.083982479556013</v>
      </c>
      <c r="GB511" s="4">
        <f t="shared" si="566"/>
        <v>73.196776740364541</v>
      </c>
      <c r="GC511" s="4">
        <f t="shared" si="567"/>
        <v>48.02298753305535</v>
      </c>
      <c r="GD511" s="4">
        <f t="shared" si="568"/>
        <v>48.02298753305535</v>
      </c>
      <c r="GE511" s="4">
        <f t="shared" si="569"/>
        <v>56.685050601642615</v>
      </c>
      <c r="GF511" s="4">
        <f>Tabela13[[#This Row],[V1]]-Tabela13[[#This Row],[V2]]/Tabela13[[#This Row],[V2]]</f>
        <v>-0.24358974358974361</v>
      </c>
      <c r="GG511" s="4">
        <f>Tabela13[[#This Row],[V1]]-Tabela13[[#This Row],[V3]]/Tabela13[[#This Row],[V3]]</f>
        <v>-0.24358974358974361</v>
      </c>
      <c r="GH511" s="4">
        <f>Tabela13[[#This Row],[V1]]-Tabela13[[#This Row],[V4]]/Tabela13[[#This Row],[V4]]</f>
        <v>-0.24358974358974361</v>
      </c>
      <c r="GI511" s="4">
        <f>Tabela13[[#This Row],[V2]]-Tabela13[[#This Row],[V1]]/Tabela13[[#This Row],[V1]]</f>
        <v>-0.34848484848484851</v>
      </c>
      <c r="GJ511" s="4">
        <f>Tabela13[[#This Row],[V2]]-Tabela13[[#This Row],[V3]]/Tabela13[[#This Row],[V3]]</f>
        <v>-0.34848484848484851</v>
      </c>
      <c r="GK511" s="4">
        <f>Tabela13[[#This Row],[V2]]-Tabela13[[#This Row],[V4]]/Tabela13[[#This Row],[V4]]</f>
        <v>-0.34848484848484851</v>
      </c>
      <c r="GL511" s="4">
        <f t="shared" si="570"/>
        <v>6.0561217047862839E-2</v>
      </c>
      <c r="GM511" s="4">
        <f t="shared" si="571"/>
        <v>0.70396270396270388</v>
      </c>
      <c r="GN511" s="4">
        <f t="shared" si="572"/>
        <v>8.6029013620970735E-2</v>
      </c>
      <c r="GO511" s="3">
        <f t="shared" si="573"/>
        <v>0</v>
      </c>
      <c r="GP511" s="3">
        <v>100</v>
      </c>
      <c r="GQ511" s="3">
        <f t="shared" si="574"/>
        <v>-1</v>
      </c>
      <c r="GR511" s="3">
        <f t="shared" si="575"/>
        <v>-100</v>
      </c>
      <c r="GS511" s="34">
        <f>COUNTIF($D$2:D510,Tabela13[[#This Row],[HomeTeam]])</f>
        <v>25</v>
      </c>
      <c r="GT511" s="34">
        <f>COUNTIF($E$2:E510,Tabela13[[#This Row],[AwayTeam]])</f>
        <v>25</v>
      </c>
      <c r="GU511" s="3">
        <f>IFERROR(AVERAGEIFS($AD$2:AD510,$D$2:D510,Tabela13[[#This Row],[HomeTeam]],$GS$2:GS510,"&gt;="&amp;Tabela13[[#This Row],[Contagem_H]]-5),"")</f>
        <v>0.71161725383693342</v>
      </c>
      <c r="GV511" s="3">
        <f>IFERROR(AVERAGEIFS($G$2:G510,$E$2:E510,Tabela13[[#This Row],[AwayTeam]],$GT$2:GT510,"&gt;="&amp;Tabela13[[#This Row],[Contagem_A]]-5),"")</f>
        <v>1.4</v>
      </c>
      <c r="GW511" s="3">
        <f>IFERROR(AVERAGEIFS($GQ$2:GQ510,$D$2:D510,Tabela13[[#This Row],[HomeTeam]],$GS$2:GS510,"&gt;="&amp;Tabela13[[#This Row],[Contagem_H]]-5),"")</f>
        <v>-3.2000000000000028E-2</v>
      </c>
    </row>
    <row r="512" spans="1:205" x14ac:dyDescent="0.25">
      <c r="A512" t="s">
        <v>127</v>
      </c>
      <c r="B512" t="s">
        <v>305</v>
      </c>
      <c r="C512" t="s">
        <v>306</v>
      </c>
      <c r="D512" t="s">
        <v>25</v>
      </c>
      <c r="E512" t="s">
        <v>130</v>
      </c>
      <c r="F512" s="3">
        <v>2</v>
      </c>
      <c r="G512" s="3">
        <v>0</v>
      </c>
      <c r="H512" s="3" t="str">
        <f t="shared" si="576"/>
        <v>H</v>
      </c>
      <c r="I512" s="3">
        <v>2</v>
      </c>
      <c r="J512" s="3">
        <v>3.8</v>
      </c>
      <c r="K512" s="3">
        <v>3.5</v>
      </c>
      <c r="L512" s="3">
        <v>1.49</v>
      </c>
      <c r="M512" s="3">
        <v>2.4500000000000002</v>
      </c>
      <c r="N512" s="3">
        <f t="shared" si="505"/>
        <v>2</v>
      </c>
      <c r="O512" s="3">
        <f t="shared" si="506"/>
        <v>3</v>
      </c>
      <c r="P512" s="3">
        <f t="shared" si="507"/>
        <v>0</v>
      </c>
      <c r="Q512" s="3">
        <f t="shared" si="508"/>
        <v>4.8872180451127623E-2</v>
      </c>
      <c r="R512" s="3">
        <f t="shared" si="509"/>
        <v>7.9304204903437925E-2</v>
      </c>
      <c r="S512" s="3">
        <f t="shared" si="510"/>
        <v>2.0977443609022552</v>
      </c>
      <c r="T512" s="3">
        <f t="shared" si="511"/>
        <v>3.9857142857142849</v>
      </c>
      <c r="U512" s="3">
        <f t="shared" si="512"/>
        <v>3.6710526315789469</v>
      </c>
      <c r="V512" s="3">
        <f t="shared" si="513"/>
        <v>1.5628195488721801</v>
      </c>
      <c r="W512" s="3">
        <f t="shared" si="514"/>
        <v>2.5697368421052627</v>
      </c>
      <c r="X512" s="4">
        <f t="shared" si="515"/>
        <v>0.5</v>
      </c>
      <c r="Y512" s="4">
        <f t="shared" si="516"/>
        <v>0.26315789473684209</v>
      </c>
      <c r="Z512" s="4">
        <f t="shared" si="517"/>
        <v>0.2857142857142857</v>
      </c>
      <c r="AA512" s="4">
        <f t="shared" si="518"/>
        <v>0.67114093959731547</v>
      </c>
      <c r="AB512" s="4">
        <f t="shared" si="519"/>
        <v>0.4081632653061224</v>
      </c>
      <c r="AC512" s="4">
        <f t="shared" si="520"/>
        <v>1.25</v>
      </c>
      <c r="AD512" s="4">
        <f t="shared" si="521"/>
        <v>0.14285714285714285</v>
      </c>
      <c r="AE512" s="4">
        <f t="shared" si="522"/>
        <v>0.25</v>
      </c>
      <c r="AF512" s="4">
        <f t="shared" si="523"/>
        <v>1.1428571428571428</v>
      </c>
      <c r="AG512" s="4">
        <f>IFERROR(AVERAGE(Tabela13[[#This Row],[V1]],Tabela13[[#This Row],[V2]]),"")</f>
        <v>0.6964285714285714</v>
      </c>
      <c r="AH512" s="4">
        <f>IFERROR(AVERAGE(Tabela13[[#This Row],[V1]],Tabela13[[#This Row],[V3]]),"")</f>
        <v>0.75</v>
      </c>
      <c r="AI512" s="4">
        <f>IFERROR(AVERAGE(Tabela13[[#This Row],[V1]],Tabela13[[#This Row],[V4]]),"")</f>
        <v>1.1964285714285714</v>
      </c>
      <c r="AJ512" s="4">
        <f>IFERROR(AVERAGE(Tabela13[[#This Row],[V2]],Tabela13[[#This Row],[V1]]),"")</f>
        <v>0.6964285714285714</v>
      </c>
      <c r="AK512" s="4">
        <f>IFERROR(AVERAGE(Tabela13[[#This Row],[V2]],Tabela13[[#This Row],[V3]]),"")</f>
        <v>0.19642857142857142</v>
      </c>
      <c r="AL512" s="4">
        <f>IFERROR(AVERAGE(Tabela13[[#This Row],[V2]],Tabela13[[#This Row],[V4]]),"")</f>
        <v>0.64285714285714279</v>
      </c>
      <c r="AM512" s="4">
        <f>IFERROR(AVERAGE(Tabela13[[#This Row],[V3]],Tabela13[[#This Row],[V1]]),"")</f>
        <v>0.75</v>
      </c>
      <c r="AN512" s="4">
        <f>IFERROR(AVERAGE(Tabela13[[#This Row],[V3]],Tabela13[[#This Row],[V2]]),"")</f>
        <v>0.19642857142857142</v>
      </c>
      <c r="AO512" s="4">
        <f>IFERROR(AVERAGE(Tabela13[[#This Row],[V3]],Tabela13[[#This Row],[V4]]),"")</f>
        <v>0.6964285714285714</v>
      </c>
      <c r="AP512" s="4">
        <f>IFERROR(AVERAGE(Tabela13[[#This Row],[V4]],Tabela13[[#This Row],[V1]]),"")</f>
        <v>1.1964285714285714</v>
      </c>
      <c r="AQ512" s="4">
        <f>IFERROR(AVERAGE(Tabela13[[#This Row],[V4]],Tabela13[[#This Row],[V2]]),"")</f>
        <v>0.64285714285714279</v>
      </c>
      <c r="AR512" s="4">
        <f>IFERROR(AVERAGE(Tabela13[[#This Row],[V4]],Tabela13[[#This Row],[V3]]),"")</f>
        <v>0.6964285714285714</v>
      </c>
      <c r="AS512" s="4">
        <f>_xlfn.STDEV.S(Tabela13[[#This Row],[V1]:[V2]])</f>
        <v>0.78286822202796336</v>
      </c>
      <c r="AT512" s="4">
        <f>_xlfn.STDEV.S(Tabela13[[#This Row],[V1]],Tabela13[[#This Row],[V3]])</f>
        <v>0.70710678118654757</v>
      </c>
      <c r="AU512" s="4">
        <f>_xlfn.STDEV.S(Tabela13[[#This Row],[V1]],Tabela13[[#This Row],[V4]])</f>
        <v>7.5761440841415853E-2</v>
      </c>
      <c r="AV512" s="4">
        <f>_xlfn.STDEV.S(Tabela13[[#This Row],[V2]],Tabela13[[#This Row],[V1]])</f>
        <v>0.78286822202796336</v>
      </c>
      <c r="AW512" s="4">
        <f>_xlfn.STDEV.S(Tabela13[[#This Row],[V2]],Tabela13[[#This Row],[V3]])</f>
        <v>7.5761440841415797E-2</v>
      </c>
      <c r="AX512" s="4">
        <f>_xlfn.STDEV.S(Tabela13[[#This Row],[V42]],Tabela13[[#This Row],[V44]])</f>
        <v>1.4899750032145109</v>
      </c>
      <c r="AY512" s="4">
        <f>_xlfn.STDEV.S(Tabela13[[#This Row],[V3]],Tabela13[[#This Row],[V1]])</f>
        <v>0.70710678118654757</v>
      </c>
      <c r="AZ512" s="4">
        <f>_xlfn.STDEV.S(Tabela13[[#This Row],[V3]],Tabela13[[#This Row],[V2]])</f>
        <v>7.5761440841415797E-2</v>
      </c>
      <c r="BA512" s="4">
        <f>_xlfn.STDEV.S(Tabela13[[#This Row],[V3]],Tabela13[[#This Row],[V4]])</f>
        <v>0.63134534034513168</v>
      </c>
      <c r="BB512" s="4">
        <f>_xlfn.STDEV.S(Tabela13[[#This Row],[V4]],Tabela13[[#This Row],[V1]])</f>
        <v>7.5761440841415853E-2</v>
      </c>
      <c r="BC512" s="4">
        <f>_xlfn.STDEV.S(Tabela13[[#This Row],[V4]],Tabela13[[#This Row],[V2]])</f>
        <v>0.70710678118654757</v>
      </c>
      <c r="BD512" s="4">
        <f>_xlfn.STDEV.S(Tabela13[[#This Row],[V4]],Tabela13[[#This Row],[V3]])</f>
        <v>0.63134534034513168</v>
      </c>
      <c r="BE512" s="4">
        <f>Tabela13[[#This Row],[V17]]/Tabela13[[#This Row],[V5]]</f>
        <v>1.1241184726555371</v>
      </c>
      <c r="BF512" s="4">
        <f>Tabela13[[#This Row],[V18]]/Tabela13[[#This Row],[V6]]</f>
        <v>0.94280904158206347</v>
      </c>
      <c r="BG512" s="4">
        <f>Tabela13[[#This Row],[V19]]/Tabela13[[#This Row],[V7]]</f>
        <v>6.3322995330138632E-2</v>
      </c>
      <c r="BH512" s="4">
        <f>Tabela13[[#This Row],[V20]]/Tabela13[[#This Row],[V8]]</f>
        <v>1.1241184726555371</v>
      </c>
      <c r="BI512" s="4">
        <f>Tabela13[[#This Row],[V21]]/Tabela13[[#This Row],[V9]]</f>
        <v>0.38569460791993498</v>
      </c>
      <c r="BJ512" s="4">
        <f>Tabela13[[#This Row],[V22]]/Tabela13[[#This Row],[V10]]</f>
        <v>2.3177388938892394</v>
      </c>
      <c r="BK512" s="4">
        <f>Tabela13[[#This Row],[V23]]/Tabela13[[#This Row],[V11]]</f>
        <v>0.94280904158206347</v>
      </c>
      <c r="BL512" s="4">
        <f>Tabela13[[#This Row],[V24]]/Tabela13[[#This Row],[V12]]</f>
        <v>0.38569460791993498</v>
      </c>
      <c r="BM512" s="4">
        <f>Tabela13[[#This Row],[V25]]/Tabela13[[#This Row],[V13]]</f>
        <v>0.90654715536736863</v>
      </c>
      <c r="BN512" s="4">
        <f>Tabela13[[#This Row],[V26]]/Tabela13[[#This Row],[V14]]</f>
        <v>6.3322995330138632E-2</v>
      </c>
      <c r="BO512" s="4">
        <f>Tabela13[[#This Row],[V27]]/Tabela13[[#This Row],[V15]]</f>
        <v>1.0999438818457408</v>
      </c>
      <c r="BP512" s="4">
        <f>Tabela13[[#This Row],[V28]]/Tabela13[[#This Row],[V16]]</f>
        <v>0.90654715536736863</v>
      </c>
      <c r="BQ512" s="4">
        <f>Tabela13[[#This Row],[V1]]-Tabela13[[#This Row],[V2]]</f>
        <v>1.1071428571428572</v>
      </c>
      <c r="BR512" s="4">
        <f>Tabela13[[#This Row],[V1]]-Tabela13[[#This Row],[V3]]</f>
        <v>1</v>
      </c>
      <c r="BS512" s="4">
        <f>Tabela13[[#This Row],[V1]]-Tabela13[[#This Row],[V4]]</f>
        <v>0.10714285714285721</v>
      </c>
      <c r="BT512" s="4">
        <f>Tabela13[[#This Row],[V2]]-Tabela13[[#This Row],[V1]]</f>
        <v>-1.1071428571428572</v>
      </c>
      <c r="BU512" s="4">
        <f>Tabela13[[#This Row],[V2]]-Tabela13[[#This Row],[V3]]</f>
        <v>-0.10714285714285715</v>
      </c>
      <c r="BV512" s="4">
        <f>Tabela13[[#This Row],[V2]]-Tabela13[[#This Row],[V4]]</f>
        <v>-1</v>
      </c>
      <c r="BW512" s="4">
        <f>AVERAGE(Tabela13[[#This Row],[V41]],Tabela13[[#This Row],[V42]])</f>
        <v>1.0535714285714286</v>
      </c>
      <c r="BX512" s="4">
        <f>AVERAGE(Tabela13[[#This Row],[V41]],Tabela13[[#This Row],[V43]])</f>
        <v>0.60714285714285721</v>
      </c>
      <c r="BY512" s="4">
        <f>AVERAGE(Tabela13[[#This Row],[V41]],Tabela13[[#This Row],[V44]])</f>
        <v>0</v>
      </c>
      <c r="BZ512" s="4">
        <f>AVERAGE(Tabela13[[#This Row],[V41]],Tabela13[[#This Row],[V45]])</f>
        <v>0.5</v>
      </c>
      <c r="CA512" s="4">
        <f>AVERAGE(Tabela13[[#This Row],[V41]],Tabela13[[#This Row],[V46]])</f>
        <v>5.3571428571428603E-2</v>
      </c>
      <c r="CB512" s="4">
        <f>AVERAGE(Tabela13[[#This Row],[V42]],Tabela13[[#This Row],[V41]])</f>
        <v>1.0535714285714286</v>
      </c>
      <c r="CC512" s="4">
        <f>AVERAGE(Tabela13[[#This Row],[V42]],Tabela13[[#This Row],[V43]])</f>
        <v>0.5535714285714286</v>
      </c>
      <c r="CD512" s="4">
        <f>AVERAGE(Tabela13[[#This Row],[V42]],Tabela13[[#This Row],[V44]])</f>
        <v>-5.3571428571428603E-2</v>
      </c>
      <c r="CE512" s="4">
        <f>AVERAGE(Tabela13[[#This Row],[V42]],Tabela13[[#This Row],[V45]])</f>
        <v>0.4464285714285714</v>
      </c>
      <c r="CF512" s="4">
        <f>AVERAGE(Tabela13[[#This Row],[V42]],Tabela13[[#This Row],[V46]])</f>
        <v>0</v>
      </c>
      <c r="CG512" s="4">
        <f>AVERAGE(Tabela13[[#This Row],[V43]],Tabela13[[#This Row],[V41]])</f>
        <v>0.60714285714285721</v>
      </c>
      <c r="CH512" s="4">
        <f>AVERAGE(Tabela13[[#This Row],[V43]],Tabela13[[#This Row],[V42]])</f>
        <v>0.5535714285714286</v>
      </c>
      <c r="CI512" s="4">
        <f>AVERAGE(Tabela13[[#This Row],[V43]],Tabela13[[#This Row],[V44]])</f>
        <v>-0.5</v>
      </c>
      <c r="CJ512" s="4">
        <f>AVERAGE(Tabela13[[#This Row],[V43]],Tabela13[[#This Row],[V45]])</f>
        <v>0</v>
      </c>
      <c r="CK512" s="4">
        <f>AVERAGE(Tabela13[[#This Row],[V43]],Tabela13[[#This Row],[V46]])</f>
        <v>-0.4464285714285714</v>
      </c>
      <c r="CL512" s="4">
        <f>AVERAGE(Tabela13[[#This Row],[V44]],Tabela13[[#This Row],[V41]])</f>
        <v>0</v>
      </c>
      <c r="CM512" s="4">
        <f>AVERAGE(Tabela13[[#This Row],[V44]],Tabela13[[#This Row],[V42]])</f>
        <v>-5.3571428571428603E-2</v>
      </c>
      <c r="CN512" s="4">
        <f>AVERAGE(Tabela13[[#This Row],[V44]],Tabela13[[#This Row],[V43]])</f>
        <v>-0.5</v>
      </c>
      <c r="CO512" s="4">
        <f>AVERAGE(Tabela13[[#This Row],[V44]],Tabela13[[#This Row],[V45]])</f>
        <v>-0.60714285714285721</v>
      </c>
      <c r="CP512" s="4">
        <f>AVERAGE(Tabela13[[#This Row],[V44]],Tabela13[[#This Row],[V46]])</f>
        <v>-1.0535714285714286</v>
      </c>
      <c r="CQ512" s="4">
        <f>AVERAGE(Tabela13[[#This Row],[V45]],Tabela13[[#This Row],[V41]])</f>
        <v>0.5</v>
      </c>
      <c r="CR512" s="4">
        <f>AVERAGE(Tabela13[[#This Row],[V45]],Tabela13[[#This Row],[V42]])</f>
        <v>0.4464285714285714</v>
      </c>
      <c r="CS512" s="4">
        <f>AVERAGE(Tabela13[[#This Row],[V45]],Tabela13[[#This Row],[V43]])</f>
        <v>0</v>
      </c>
      <c r="CT512" s="4">
        <f>AVERAGE(Tabela13[[#This Row],[V45]],Tabela13[[#This Row],[V44]])</f>
        <v>-0.60714285714285721</v>
      </c>
      <c r="CU512" s="4">
        <f>AVERAGE(Tabela13[[#This Row],[V45]],Tabela13[[#This Row],[V46]])</f>
        <v>-0.5535714285714286</v>
      </c>
      <c r="CV512" s="4">
        <f>AVERAGE(Tabela13[[#This Row],[V46]],Tabela13[[#This Row],[V41]])</f>
        <v>5.3571428571428603E-2</v>
      </c>
      <c r="CW512" s="4">
        <f>AVERAGE(Tabela13[[#This Row],[V46]],Tabela13[[#This Row],[V42]])</f>
        <v>0</v>
      </c>
      <c r="CX512" s="4">
        <f>AVERAGE(Tabela13[[#This Row],[V46]],Tabela13[[#This Row],[V43]])</f>
        <v>-0.4464285714285714</v>
      </c>
      <c r="CY512" s="4">
        <f>AVERAGE(Tabela13[[#This Row],[V46]],Tabela13[[#This Row],[V44]])</f>
        <v>-1.0535714285714286</v>
      </c>
      <c r="CZ512" s="4">
        <f>AVERAGE(Tabela13[[#This Row],[V46]],Tabela13[[#This Row],[V45]])</f>
        <v>-0.5535714285714286</v>
      </c>
      <c r="DA512" s="3">
        <f>_xlfn.STDEV.S(Tabela13[[#This Row],[V41]],Tabela13[[#This Row],[V42]])</f>
        <v>7.5761440841415853E-2</v>
      </c>
      <c r="DB512" s="3">
        <f>_xlfn.STDEV.S(Tabela13[[#This Row],[V41]],Tabela13[[#This Row],[V43]])</f>
        <v>0.70710678118654757</v>
      </c>
      <c r="DC512" s="3">
        <f>_xlfn.STDEV.S(Tabela13[[#This Row],[V41]],Tabela13[[#This Row],[V44]])</f>
        <v>1.5657364440559267</v>
      </c>
      <c r="DD512" s="3">
        <f>_xlfn.STDEV.S(Tabela13[[#This Row],[V41]],Tabela13[[#This Row],[V45]])</f>
        <v>0.85862966286937925</v>
      </c>
      <c r="DE512" s="3">
        <f>_xlfn.STDEV.S(Tabela13[[#This Row],[V41]],Tabela13[[#This Row],[V46]])</f>
        <v>1.4899750032145109</v>
      </c>
      <c r="DF512" s="3">
        <f>_xlfn.STDEV.S(Tabela13[[#This Row],[V42]],Tabela13[[#This Row],[V41]])</f>
        <v>7.5761440841415853E-2</v>
      </c>
      <c r="DG512" s="3">
        <f>_xlfn.STDEV.S(Tabela13[[#This Row],[V42]],Tabela13[[#This Row],[V43]])</f>
        <v>0.63134534034513168</v>
      </c>
      <c r="DH512" s="3">
        <f>_xlfn.STDEV.S(Tabela13[[#This Row],[V42]],Tabela13[[#This Row],[V44]])</f>
        <v>1.4899750032145109</v>
      </c>
      <c r="DI512" s="3">
        <f>_xlfn.STDEV.S(Tabela13[[#This Row],[V42]],Tabela13[[#This Row],[V45]])</f>
        <v>0.78286822202796336</v>
      </c>
      <c r="DJ512" s="3">
        <f>_xlfn.STDEV.S(Tabela13[[#This Row],[V42]],Tabela13[[#This Row],[V46]])</f>
        <v>1.4142135623730951</v>
      </c>
      <c r="DK512" s="3">
        <f>_xlfn.STDEV.S(Tabela13[[#This Row],[V43]],Tabela13[[#This Row],[V41]])</f>
        <v>0.70710678118654757</v>
      </c>
      <c r="DL512" s="3">
        <f>_xlfn.STDEV.S(Tabela13[[#This Row],[V43]],Tabela13[[#This Row],[V42]])</f>
        <v>0.63134534034513168</v>
      </c>
      <c r="DM512" s="3">
        <f>_xlfn.STDEV.S(Tabela13[[#This Row],[V43]],Tabela13[[#This Row],[V44]])</f>
        <v>0.85862966286937925</v>
      </c>
      <c r="DN512" s="3">
        <f>_xlfn.STDEV.S(Tabela13[[#This Row],[V43]],Tabela13[[#This Row],[V45]])</f>
        <v>0.15152288168283165</v>
      </c>
      <c r="DO512" s="3">
        <f>_xlfn.STDEV.S(Tabela13[[#This Row],[V43]],Tabela13[[#This Row],[V46]])</f>
        <v>0.78286822202796336</v>
      </c>
      <c r="DP512" s="3">
        <f>_xlfn.STDEV.S(Tabela13[[#This Row],[V44]],Tabela13[[#This Row],[V41]])</f>
        <v>1.5657364440559267</v>
      </c>
      <c r="DQ512" s="3">
        <f>_xlfn.STDEV.S(Tabela13[[#This Row],[V44]],Tabela13[[#This Row],[V42]])</f>
        <v>1.4899750032145109</v>
      </c>
      <c r="DR512" s="3">
        <f>_xlfn.STDEV.S(Tabela13[[#This Row],[V44]],Tabela13[[#This Row],[V43]])</f>
        <v>0.85862966286937925</v>
      </c>
      <c r="DS512" s="3">
        <f>_xlfn.STDEV.S(Tabela13[[#This Row],[V44]],Tabela13[[#This Row],[V45]])</f>
        <v>0.70710678118654757</v>
      </c>
      <c r="DT512" s="3">
        <f>_xlfn.STDEV.S(Tabela13[[#This Row],[V44]],Tabela13[[#This Row],[V46]])</f>
        <v>7.5761440841415853E-2</v>
      </c>
      <c r="DU512" s="3">
        <f>_xlfn.STDEV.S(Tabela13[[#This Row],[V45]],Tabela13[[#This Row],[V41]])</f>
        <v>0.85862966286937925</v>
      </c>
      <c r="DV512" s="3">
        <f>_xlfn.STDEV.S(Tabela13[[#This Row],[V45]],Tabela13[[#This Row],[V42]])</f>
        <v>0.78286822202796336</v>
      </c>
      <c r="DW512" s="3">
        <f>_xlfn.STDEV.S(Tabela13[[#This Row],[V45]],Tabela13[[#This Row],[V43]])</f>
        <v>0.15152288168283165</v>
      </c>
      <c r="DX512" s="3">
        <f>_xlfn.STDEV.S(Tabela13[[#This Row],[V45]],Tabela13[[#This Row],[V44]])</f>
        <v>0.70710678118654757</v>
      </c>
      <c r="DY512" s="3">
        <f>_xlfn.STDEV.S(Tabela13[[#This Row],[V45]],Tabela13[[#This Row],[V46]])</f>
        <v>0.63134534034513168</v>
      </c>
      <c r="DZ512" s="3">
        <f>_xlfn.STDEV.S(Tabela13[[#This Row],[V46]],Tabela13[[#This Row],[V41]])</f>
        <v>1.4899750032145109</v>
      </c>
      <c r="EA512" s="3">
        <f>_xlfn.STDEV.S(Tabela13[[#This Row],[V46]],Tabela13[[#This Row],[V42]])</f>
        <v>1.4142135623730951</v>
      </c>
      <c r="EB512" s="3">
        <f>_xlfn.STDEV.S(Tabela13[[#This Row],[V46]],Tabela13[[#This Row],[V43]])</f>
        <v>0.78286822202796336</v>
      </c>
      <c r="EC512" s="3">
        <f>_xlfn.STDEV.S(Tabela13[[#This Row],[V46]],Tabela13[[#This Row],[V44]])</f>
        <v>7.5761440841415853E-2</v>
      </c>
      <c r="ED512" s="3">
        <f>_xlfn.STDEV.S(Tabela13[[#This Row],[V46]],Tabela13[[#This Row],[V45]])</f>
        <v>0.63134534034513168</v>
      </c>
      <c r="EE512" s="3">
        <f t="shared" si="524"/>
        <v>7.1909164188462507E-2</v>
      </c>
      <c r="EF512" s="3">
        <f t="shared" si="525"/>
        <v>1.164646463130784</v>
      </c>
      <c r="EG512" s="3" t="str">
        <f t="shared" si="526"/>
        <v/>
      </c>
      <c r="EH512" s="3">
        <f t="shared" si="527"/>
        <v>1.7172593257387585</v>
      </c>
      <c r="EI512" s="3">
        <f t="shared" si="528"/>
        <v>27.812866726670855</v>
      </c>
      <c r="EJ512" s="3">
        <f t="shared" si="529"/>
        <v>7.1909164188462507E-2</v>
      </c>
      <c r="EK512" s="3">
        <f t="shared" si="530"/>
        <v>1.1404948083653992</v>
      </c>
      <c r="EL512" s="3">
        <f t="shared" si="531"/>
        <v>-27.812866726670855</v>
      </c>
      <c r="EM512" s="3">
        <f t="shared" si="532"/>
        <v>1.7536248173426381</v>
      </c>
      <c r="EN512" s="3" t="str">
        <f t="shared" si="533"/>
        <v/>
      </c>
      <c r="EO512" s="3">
        <f t="shared" si="534"/>
        <v>1.164646463130784</v>
      </c>
      <c r="EP512" s="3">
        <f t="shared" si="535"/>
        <v>1.1404948083653992</v>
      </c>
      <c r="EQ512" s="3">
        <f t="shared" si="536"/>
        <v>-1.7172593257387585</v>
      </c>
      <c r="ER512" s="3" t="str">
        <f t="shared" si="537"/>
        <v/>
      </c>
      <c r="ES512" s="3" t="str">
        <f t="shared" si="538"/>
        <v/>
      </c>
      <c r="ET512" s="3" t="str">
        <f t="shared" si="539"/>
        <v/>
      </c>
      <c r="EU512" s="3" t="str">
        <f t="shared" si="540"/>
        <v/>
      </c>
      <c r="EV512" s="3">
        <f t="shared" si="541"/>
        <v>-1.7172593257387585</v>
      </c>
      <c r="EW512" s="3">
        <f t="shared" si="542"/>
        <v>-1.164646463130784</v>
      </c>
      <c r="EX512" s="3">
        <f t="shared" si="543"/>
        <v>-7.1909164188462507E-2</v>
      </c>
      <c r="EY512" s="3">
        <f t="shared" si="544"/>
        <v>1.7172593257387585</v>
      </c>
      <c r="EZ512" s="3">
        <f t="shared" si="545"/>
        <v>1.7536248173426381</v>
      </c>
      <c r="FA512" s="3" t="str">
        <f t="shared" si="546"/>
        <v/>
      </c>
      <c r="FB512" s="3">
        <f t="shared" si="547"/>
        <v>-1.164646463130784</v>
      </c>
      <c r="FC512" s="3">
        <f t="shared" si="548"/>
        <v>-1.1404948083653992</v>
      </c>
      <c r="FD512" s="3">
        <f t="shared" si="549"/>
        <v>27.812866726670855</v>
      </c>
      <c r="FE512" s="3" t="str">
        <f t="shared" si="550"/>
        <v/>
      </c>
      <c r="FF512" s="3">
        <f t="shared" si="551"/>
        <v>-1.7536248173426381</v>
      </c>
      <c r="FG512" s="3">
        <f t="shared" si="552"/>
        <v>-7.1909164188462507E-2</v>
      </c>
      <c r="FH512" s="3">
        <f t="shared" si="553"/>
        <v>-1.1404948083653992</v>
      </c>
      <c r="FI512" s="4">
        <f t="shared" si="554"/>
        <v>0.5714285714285714</v>
      </c>
      <c r="FJ512" s="4">
        <f t="shared" si="555"/>
        <v>0</v>
      </c>
      <c r="FK512" s="4">
        <f t="shared" si="556"/>
        <v>1.6810035842293911</v>
      </c>
      <c r="FL512" s="4">
        <f t="shared" si="557"/>
        <v>1.0681003584229392</v>
      </c>
      <c r="FM512" s="4">
        <f>Tabela13[[#This Row],[V139]]-Tabela13[[#This Row],[V140]]</f>
        <v>0.61290322580645196</v>
      </c>
      <c r="FN512" s="4">
        <f>Tabela13[[#This Row],[V1]]-Tabela13[[#This Row],[V2]]/2</f>
        <v>1.1785714285714286</v>
      </c>
      <c r="FO512" s="4">
        <f>Tabela13[[#This Row],[V1]]-Tabela13[[#This Row],[V3]]/2</f>
        <v>1.125</v>
      </c>
      <c r="FP512" s="4">
        <f>Tabela13[[#This Row],[V1]]-Tabela13[[#This Row],[V4]]/2</f>
        <v>0.6785714285714286</v>
      </c>
      <c r="FQ512" s="4">
        <f>Tabela13[[#This Row],[V2]]-Tabela13[[#This Row],[V1]]/2</f>
        <v>-0.48214285714285715</v>
      </c>
      <c r="FR512" s="4">
        <f>Tabela13[[#This Row],[V2]]-Tabela13[[#This Row],[V3]]/2</f>
        <v>1.7857142857142849E-2</v>
      </c>
      <c r="FS512" s="4">
        <f>Tabela13[[#This Row],[V2]]-Tabela13[[#This Row],[V4]]/2</f>
        <v>-0.42857142857142855</v>
      </c>
      <c r="FT512" s="4">
        <f t="shared" si="558"/>
        <v>0.86718254401544437</v>
      </c>
      <c r="FU512" s="4">
        <f t="shared" si="559"/>
        <v>0.84415398611317105</v>
      </c>
      <c r="FV512" s="4">
        <f t="shared" si="560"/>
        <v>0.5961991412974802</v>
      </c>
      <c r="FW512" s="4">
        <f t="shared" si="561"/>
        <v>-0.44926011261188048</v>
      </c>
      <c r="FX512" s="4">
        <f t="shared" si="562"/>
        <v>1.7855245139552507E-2</v>
      </c>
      <c r="FY512" s="4">
        <f t="shared" si="563"/>
        <v>-0.40489178628508338</v>
      </c>
      <c r="FZ512" s="4">
        <f t="shared" si="564"/>
        <v>156.09285792277998</v>
      </c>
      <c r="GA512" s="4">
        <f t="shared" si="565"/>
        <v>151.9477175003708</v>
      </c>
      <c r="GB512" s="4">
        <f t="shared" si="566"/>
        <v>107.31584543354643</v>
      </c>
      <c r="GC512" s="4">
        <f t="shared" si="567"/>
        <v>-80.86682027013849</v>
      </c>
      <c r="GD512" s="4">
        <f t="shared" si="568"/>
        <v>3.2139441251194514</v>
      </c>
      <c r="GE512" s="4">
        <f t="shared" si="569"/>
        <v>-72.880521531314997</v>
      </c>
      <c r="GF512" s="4">
        <f>Tabela13[[#This Row],[V1]]-Tabela13[[#This Row],[V2]]/Tabela13[[#This Row],[V2]]</f>
        <v>0.25</v>
      </c>
      <c r="GG512" s="4">
        <f>Tabela13[[#This Row],[V1]]-Tabela13[[#This Row],[V3]]/Tabela13[[#This Row],[V3]]</f>
        <v>0.25</v>
      </c>
      <c r="GH512" s="4">
        <f>Tabela13[[#This Row],[V1]]-Tabela13[[#This Row],[V4]]/Tabela13[[#This Row],[V4]]</f>
        <v>0.25</v>
      </c>
      <c r="GI512" s="4">
        <f>Tabela13[[#This Row],[V2]]-Tabela13[[#This Row],[V1]]/Tabela13[[#This Row],[V1]]</f>
        <v>-0.85714285714285721</v>
      </c>
      <c r="GJ512" s="4">
        <f>Tabela13[[#This Row],[V2]]-Tabela13[[#This Row],[V3]]/Tabela13[[#This Row],[V3]]</f>
        <v>-0.85714285714285721</v>
      </c>
      <c r="GK512" s="4">
        <f>Tabela13[[#This Row],[V2]]-Tabela13[[#This Row],[V4]]/Tabela13[[#This Row],[V4]]</f>
        <v>-0.85714285714285721</v>
      </c>
      <c r="GL512" s="4">
        <f t="shared" si="570"/>
        <v>0.58065468563129519</v>
      </c>
      <c r="GM512" s="4">
        <f t="shared" si="571"/>
        <v>0.6964285714285714</v>
      </c>
      <c r="GN512" s="4">
        <f t="shared" si="572"/>
        <v>0.83376057423980854</v>
      </c>
      <c r="GO512" s="3">
        <f t="shared" si="573"/>
        <v>1</v>
      </c>
      <c r="GP512" s="3">
        <v>100</v>
      </c>
      <c r="GQ512" s="3">
        <f t="shared" si="574"/>
        <v>1</v>
      </c>
      <c r="GR512" s="3">
        <f t="shared" si="575"/>
        <v>100</v>
      </c>
      <c r="GS512" s="34">
        <f>COUNTIF($D$2:D511,Tabela13[[#This Row],[HomeTeam]])</f>
        <v>25</v>
      </c>
      <c r="GT512" s="34">
        <f>COUNTIF($E$2:E511,Tabela13[[#This Row],[AwayTeam]])</f>
        <v>25</v>
      </c>
      <c r="GU512" s="3">
        <f>IFERROR(AVERAGEIFS($AD$2:AD511,$D$2:D511,Tabela13[[#This Row],[HomeTeam]],$GS$2:GS511,"&gt;="&amp;Tabela13[[#This Row],[Contagem_H]]-5),"")</f>
        <v>0.37223376623376625</v>
      </c>
      <c r="GV512" s="3">
        <f>IFERROR(AVERAGEIFS($G$2:G511,$E$2:E511,Tabela13[[#This Row],[AwayTeam]],$GT$2:GT511,"&gt;="&amp;Tabela13[[#This Row],[Contagem_A]]-5),"")</f>
        <v>1.6</v>
      </c>
      <c r="GW512" s="3">
        <f>IFERROR(AVERAGEIFS($GQ$2:GQ511,$D$2:D511,Tabela13[[#This Row],[HomeTeam]],$GS$2:GS511,"&gt;="&amp;Tabela13[[#This Row],[Contagem_H]]-5),"")</f>
        <v>0.14599999999999999</v>
      </c>
    </row>
    <row r="513" spans="1:205" x14ac:dyDescent="0.25">
      <c r="A513" t="s">
        <v>127</v>
      </c>
      <c r="B513" t="s">
        <v>307</v>
      </c>
      <c r="C513" t="s">
        <v>186</v>
      </c>
      <c r="D513" t="s">
        <v>28</v>
      </c>
      <c r="E513" t="s">
        <v>19</v>
      </c>
      <c r="F513" s="3">
        <v>0</v>
      </c>
      <c r="G513" s="3">
        <v>1</v>
      </c>
      <c r="H513" s="3" t="str">
        <f t="shared" si="576"/>
        <v>A</v>
      </c>
      <c r="I513" s="3">
        <v>3.2</v>
      </c>
      <c r="J513" s="3">
        <v>3.4</v>
      </c>
      <c r="K513" s="3">
        <v>2.25</v>
      </c>
      <c r="L513" s="3">
        <v>2.04</v>
      </c>
      <c r="M513" s="3">
        <v>1.86</v>
      </c>
      <c r="N513" s="3">
        <f t="shared" si="505"/>
        <v>1</v>
      </c>
      <c r="O513" s="3">
        <f t="shared" si="506"/>
        <v>0</v>
      </c>
      <c r="P513" s="3">
        <f t="shared" si="507"/>
        <v>3</v>
      </c>
      <c r="Q513" s="3">
        <f t="shared" si="508"/>
        <v>5.1062091503268014E-2</v>
      </c>
      <c r="R513" s="3">
        <f t="shared" si="509"/>
        <v>2.7830487033523033E-2</v>
      </c>
      <c r="S513" s="3">
        <f t="shared" si="510"/>
        <v>3.363398692810458</v>
      </c>
      <c r="T513" s="3">
        <f t="shared" si="511"/>
        <v>3.5736111111111111</v>
      </c>
      <c r="U513" s="3">
        <f t="shared" si="512"/>
        <v>2.3648897058823533</v>
      </c>
      <c r="V513" s="3">
        <f t="shared" si="513"/>
        <v>2.144166666666667</v>
      </c>
      <c r="W513" s="3">
        <f t="shared" si="514"/>
        <v>1.9549754901960785</v>
      </c>
      <c r="X513" s="4">
        <f t="shared" si="515"/>
        <v>0.3125</v>
      </c>
      <c r="Y513" s="4">
        <f t="shared" si="516"/>
        <v>0.29411764705882354</v>
      </c>
      <c r="Z513" s="4">
        <f t="shared" si="517"/>
        <v>0.44444444444444442</v>
      </c>
      <c r="AA513" s="4">
        <f t="shared" si="518"/>
        <v>0.49019607843137253</v>
      </c>
      <c r="AB513" s="4">
        <f t="shared" si="519"/>
        <v>0.5376344086021505</v>
      </c>
      <c r="AC513" s="4">
        <f t="shared" si="520"/>
        <v>0.15625</v>
      </c>
      <c r="AD513" s="4">
        <f t="shared" si="521"/>
        <v>0.72222222222222221</v>
      </c>
      <c r="AE513" s="4">
        <f t="shared" si="522"/>
        <v>0.65625</v>
      </c>
      <c r="AF513" s="4">
        <f t="shared" si="523"/>
        <v>0.22222222222222221</v>
      </c>
      <c r="AG513" s="4">
        <f>IFERROR(AVERAGE(Tabela13[[#This Row],[V1]],Tabela13[[#This Row],[V2]]),"")</f>
        <v>0.4392361111111111</v>
      </c>
      <c r="AH513" s="4">
        <f>IFERROR(AVERAGE(Tabela13[[#This Row],[V1]],Tabela13[[#This Row],[V3]]),"")</f>
        <v>0.40625</v>
      </c>
      <c r="AI513" s="4">
        <f>IFERROR(AVERAGE(Tabela13[[#This Row],[V1]],Tabela13[[#This Row],[V4]]),"")</f>
        <v>0.1892361111111111</v>
      </c>
      <c r="AJ513" s="4">
        <f>IFERROR(AVERAGE(Tabela13[[#This Row],[V2]],Tabela13[[#This Row],[V1]]),"")</f>
        <v>0.4392361111111111</v>
      </c>
      <c r="AK513" s="4">
        <f>IFERROR(AVERAGE(Tabela13[[#This Row],[V2]],Tabela13[[#This Row],[V3]]),"")</f>
        <v>0.68923611111111116</v>
      </c>
      <c r="AL513" s="4">
        <f>IFERROR(AVERAGE(Tabela13[[#This Row],[V2]],Tabela13[[#This Row],[V4]]),"")</f>
        <v>0.47222222222222221</v>
      </c>
      <c r="AM513" s="4">
        <f>IFERROR(AVERAGE(Tabela13[[#This Row],[V3]],Tabela13[[#This Row],[V1]]),"")</f>
        <v>0.40625</v>
      </c>
      <c r="AN513" s="4">
        <f>IFERROR(AVERAGE(Tabela13[[#This Row],[V3]],Tabela13[[#This Row],[V2]]),"")</f>
        <v>0.68923611111111116</v>
      </c>
      <c r="AO513" s="4">
        <f>IFERROR(AVERAGE(Tabela13[[#This Row],[V3]],Tabela13[[#This Row],[V4]]),"")</f>
        <v>0.4392361111111111</v>
      </c>
      <c r="AP513" s="4">
        <f>IFERROR(AVERAGE(Tabela13[[#This Row],[V4]],Tabela13[[#This Row],[V1]]),"")</f>
        <v>0.1892361111111111</v>
      </c>
      <c r="AQ513" s="4">
        <f>IFERROR(AVERAGE(Tabela13[[#This Row],[V4]],Tabela13[[#This Row],[V2]]),"")</f>
        <v>0.47222222222222221</v>
      </c>
      <c r="AR513" s="4">
        <f>IFERROR(AVERAGE(Tabela13[[#This Row],[V4]],Tabela13[[#This Row],[V3]]),"")</f>
        <v>0.4392361111111111</v>
      </c>
      <c r="AS513" s="4">
        <f>_xlfn.STDEV.S(Tabela13[[#This Row],[V1]:[V2]])</f>
        <v>0.40020279629655292</v>
      </c>
      <c r="AT513" s="4">
        <f>_xlfn.STDEV.S(Tabela13[[#This Row],[V1]],Tabela13[[#This Row],[V3]])</f>
        <v>0.35355339059327379</v>
      </c>
      <c r="AU513" s="4">
        <f>_xlfn.STDEV.S(Tabela13[[#This Row],[V1]],Tabela13[[#This Row],[V4]])</f>
        <v>4.6649405703279148E-2</v>
      </c>
      <c r="AV513" s="4">
        <f>_xlfn.STDEV.S(Tabela13[[#This Row],[V2]],Tabela13[[#This Row],[V1]])</f>
        <v>0.40020279629655292</v>
      </c>
      <c r="AW513" s="4">
        <f>_xlfn.STDEV.S(Tabela13[[#This Row],[V2]],Tabela13[[#This Row],[V3]])</f>
        <v>4.6649405703279169E-2</v>
      </c>
      <c r="AX513" s="4">
        <f>_xlfn.STDEV.S(Tabela13[[#This Row],[V42]],Tabela13[[#This Row],[V44]])</f>
        <v>0.75375618688982671</v>
      </c>
      <c r="AY513" s="4">
        <f>_xlfn.STDEV.S(Tabela13[[#This Row],[V3]],Tabela13[[#This Row],[V1]])</f>
        <v>0.35355339059327379</v>
      </c>
      <c r="AZ513" s="4">
        <f>_xlfn.STDEV.S(Tabela13[[#This Row],[V3]],Tabela13[[#This Row],[V2]])</f>
        <v>4.6649405703279169E-2</v>
      </c>
      <c r="BA513" s="4">
        <f>_xlfn.STDEV.S(Tabela13[[#This Row],[V3]],Tabela13[[#This Row],[V4]])</f>
        <v>0.3069039848899946</v>
      </c>
      <c r="BB513" s="4">
        <f>_xlfn.STDEV.S(Tabela13[[#This Row],[V4]],Tabela13[[#This Row],[V1]])</f>
        <v>4.6649405703279148E-2</v>
      </c>
      <c r="BC513" s="4">
        <f>_xlfn.STDEV.S(Tabela13[[#This Row],[V4]],Tabela13[[#This Row],[V2]])</f>
        <v>0.35355339059327379</v>
      </c>
      <c r="BD513" s="4">
        <f>_xlfn.STDEV.S(Tabela13[[#This Row],[V4]],Tabela13[[#This Row],[V3]])</f>
        <v>0.3069039848899946</v>
      </c>
      <c r="BE513" s="4">
        <f>Tabela13[[#This Row],[V17]]/Tabela13[[#This Row],[V5]]</f>
        <v>0.91113363899926669</v>
      </c>
      <c r="BF513" s="4">
        <f>Tabela13[[#This Row],[V18]]/Tabela13[[#This Row],[V6]]</f>
        <v>0.8702852691526739</v>
      </c>
      <c r="BG513" s="4">
        <f>Tabela13[[#This Row],[V19]]/Tabela13[[#This Row],[V7]]</f>
        <v>0.24651429068888797</v>
      </c>
      <c r="BH513" s="4">
        <f>Tabela13[[#This Row],[V20]]/Tabela13[[#This Row],[V8]]</f>
        <v>0.91113363899926669</v>
      </c>
      <c r="BI513" s="4">
        <f>Tabela13[[#This Row],[V21]]/Tabela13[[#This Row],[V9]]</f>
        <v>6.7682764949845847E-2</v>
      </c>
      <c r="BJ513" s="4">
        <f>Tabela13[[#This Row],[V22]]/Tabela13[[#This Row],[V10]]</f>
        <v>1.5961895722372801</v>
      </c>
      <c r="BK513" s="4">
        <f>Tabela13[[#This Row],[V23]]/Tabela13[[#This Row],[V11]]</f>
        <v>0.8702852691526739</v>
      </c>
      <c r="BL513" s="4">
        <f>Tabela13[[#This Row],[V24]]/Tabela13[[#This Row],[V12]]</f>
        <v>6.7682764949845847E-2</v>
      </c>
      <c r="BM513" s="4">
        <f>Tabela13[[#This Row],[V25]]/Tabela13[[#This Row],[V13]]</f>
        <v>0.69872211579698373</v>
      </c>
      <c r="BN513" s="4">
        <f>Tabela13[[#This Row],[V26]]/Tabela13[[#This Row],[V14]]</f>
        <v>0.24651429068888797</v>
      </c>
      <c r="BO513" s="4">
        <f>Tabela13[[#This Row],[V27]]/Tabela13[[#This Row],[V15]]</f>
        <v>0.74870129772693272</v>
      </c>
      <c r="BP513" s="4">
        <f>Tabela13[[#This Row],[V28]]/Tabela13[[#This Row],[V16]]</f>
        <v>0.69872211579698373</v>
      </c>
      <c r="BQ513" s="4">
        <f>Tabela13[[#This Row],[V1]]-Tabela13[[#This Row],[V2]]</f>
        <v>-0.56597222222222221</v>
      </c>
      <c r="BR513" s="4">
        <f>Tabela13[[#This Row],[V1]]-Tabela13[[#This Row],[V3]]</f>
        <v>-0.5</v>
      </c>
      <c r="BS513" s="4">
        <f>Tabela13[[#This Row],[V1]]-Tabela13[[#This Row],[V4]]</f>
        <v>-6.597222222222221E-2</v>
      </c>
      <c r="BT513" s="4">
        <f>Tabela13[[#This Row],[V2]]-Tabela13[[#This Row],[V1]]</f>
        <v>0.56597222222222221</v>
      </c>
      <c r="BU513" s="4">
        <f>Tabela13[[#This Row],[V2]]-Tabela13[[#This Row],[V3]]</f>
        <v>6.597222222222221E-2</v>
      </c>
      <c r="BV513" s="4">
        <f>Tabela13[[#This Row],[V2]]-Tabela13[[#This Row],[V4]]</f>
        <v>0.5</v>
      </c>
      <c r="BW513" s="4">
        <f>AVERAGE(Tabela13[[#This Row],[V41]],Tabela13[[#This Row],[V42]])</f>
        <v>-0.53298611111111116</v>
      </c>
      <c r="BX513" s="4">
        <f>AVERAGE(Tabela13[[#This Row],[V41]],Tabela13[[#This Row],[V43]])</f>
        <v>-0.31597222222222221</v>
      </c>
      <c r="BY513" s="4">
        <f>AVERAGE(Tabela13[[#This Row],[V41]],Tabela13[[#This Row],[V44]])</f>
        <v>0</v>
      </c>
      <c r="BZ513" s="4">
        <f>AVERAGE(Tabela13[[#This Row],[V41]],Tabela13[[#This Row],[V45]])</f>
        <v>-0.25</v>
      </c>
      <c r="CA513" s="4">
        <f>AVERAGE(Tabela13[[#This Row],[V41]],Tabela13[[#This Row],[V46]])</f>
        <v>-3.2986111111111105E-2</v>
      </c>
      <c r="CB513" s="4">
        <f>AVERAGE(Tabela13[[#This Row],[V42]],Tabela13[[#This Row],[V41]])</f>
        <v>-0.53298611111111116</v>
      </c>
      <c r="CC513" s="4">
        <f>AVERAGE(Tabela13[[#This Row],[V42]],Tabela13[[#This Row],[V43]])</f>
        <v>-0.2829861111111111</v>
      </c>
      <c r="CD513" s="4">
        <f>AVERAGE(Tabela13[[#This Row],[V42]],Tabela13[[#This Row],[V44]])</f>
        <v>3.2986111111111105E-2</v>
      </c>
      <c r="CE513" s="4">
        <f>AVERAGE(Tabela13[[#This Row],[V42]],Tabela13[[#This Row],[V45]])</f>
        <v>-0.2170138888888889</v>
      </c>
      <c r="CF513" s="4">
        <f>AVERAGE(Tabela13[[#This Row],[V42]],Tabela13[[#This Row],[V46]])</f>
        <v>0</v>
      </c>
      <c r="CG513" s="4">
        <f>AVERAGE(Tabela13[[#This Row],[V43]],Tabela13[[#This Row],[V41]])</f>
        <v>-0.31597222222222221</v>
      </c>
      <c r="CH513" s="4">
        <f>AVERAGE(Tabela13[[#This Row],[V43]],Tabela13[[#This Row],[V42]])</f>
        <v>-0.2829861111111111</v>
      </c>
      <c r="CI513" s="4">
        <f>AVERAGE(Tabela13[[#This Row],[V43]],Tabela13[[#This Row],[V44]])</f>
        <v>0.25</v>
      </c>
      <c r="CJ513" s="4">
        <f>AVERAGE(Tabela13[[#This Row],[V43]],Tabela13[[#This Row],[V45]])</f>
        <v>0</v>
      </c>
      <c r="CK513" s="4">
        <f>AVERAGE(Tabela13[[#This Row],[V43]],Tabela13[[#This Row],[V46]])</f>
        <v>0.2170138888888889</v>
      </c>
      <c r="CL513" s="4">
        <f>AVERAGE(Tabela13[[#This Row],[V44]],Tabela13[[#This Row],[V41]])</f>
        <v>0</v>
      </c>
      <c r="CM513" s="4">
        <f>AVERAGE(Tabela13[[#This Row],[V44]],Tabela13[[#This Row],[V42]])</f>
        <v>3.2986111111111105E-2</v>
      </c>
      <c r="CN513" s="4">
        <f>AVERAGE(Tabela13[[#This Row],[V44]],Tabela13[[#This Row],[V43]])</f>
        <v>0.25</v>
      </c>
      <c r="CO513" s="4">
        <f>AVERAGE(Tabela13[[#This Row],[V44]],Tabela13[[#This Row],[V45]])</f>
        <v>0.31597222222222221</v>
      </c>
      <c r="CP513" s="4">
        <f>AVERAGE(Tabela13[[#This Row],[V44]],Tabela13[[#This Row],[V46]])</f>
        <v>0.53298611111111116</v>
      </c>
      <c r="CQ513" s="4">
        <f>AVERAGE(Tabela13[[#This Row],[V45]],Tabela13[[#This Row],[V41]])</f>
        <v>-0.25</v>
      </c>
      <c r="CR513" s="4">
        <f>AVERAGE(Tabela13[[#This Row],[V45]],Tabela13[[#This Row],[V42]])</f>
        <v>-0.2170138888888889</v>
      </c>
      <c r="CS513" s="4">
        <f>AVERAGE(Tabela13[[#This Row],[V45]],Tabela13[[#This Row],[V43]])</f>
        <v>0</v>
      </c>
      <c r="CT513" s="4">
        <f>AVERAGE(Tabela13[[#This Row],[V45]],Tabela13[[#This Row],[V44]])</f>
        <v>0.31597222222222221</v>
      </c>
      <c r="CU513" s="4">
        <f>AVERAGE(Tabela13[[#This Row],[V45]],Tabela13[[#This Row],[V46]])</f>
        <v>0.2829861111111111</v>
      </c>
      <c r="CV513" s="4">
        <f>AVERAGE(Tabela13[[#This Row],[V46]],Tabela13[[#This Row],[V41]])</f>
        <v>-3.2986111111111105E-2</v>
      </c>
      <c r="CW513" s="4">
        <f>AVERAGE(Tabela13[[#This Row],[V46]],Tabela13[[#This Row],[V42]])</f>
        <v>0</v>
      </c>
      <c r="CX513" s="4">
        <f>AVERAGE(Tabela13[[#This Row],[V46]],Tabela13[[#This Row],[V43]])</f>
        <v>0.2170138888888889</v>
      </c>
      <c r="CY513" s="4">
        <f>AVERAGE(Tabela13[[#This Row],[V46]],Tabela13[[#This Row],[V44]])</f>
        <v>0.53298611111111116</v>
      </c>
      <c r="CZ513" s="4">
        <f>AVERAGE(Tabela13[[#This Row],[V46]],Tabela13[[#This Row],[V45]])</f>
        <v>0.2829861111111111</v>
      </c>
      <c r="DA513" s="3">
        <f>_xlfn.STDEV.S(Tabela13[[#This Row],[V41]],Tabela13[[#This Row],[V42]])</f>
        <v>4.6649405703279169E-2</v>
      </c>
      <c r="DB513" s="3">
        <f>_xlfn.STDEV.S(Tabela13[[#This Row],[V41]],Tabela13[[#This Row],[V43]])</f>
        <v>0.35355339059327384</v>
      </c>
      <c r="DC513" s="3">
        <f>_xlfn.STDEV.S(Tabela13[[#This Row],[V41]],Tabela13[[#This Row],[V44]])</f>
        <v>0.80040559259310584</v>
      </c>
      <c r="DD513" s="3">
        <f>_xlfn.STDEV.S(Tabela13[[#This Row],[V41]],Tabela13[[#This Row],[V45]])</f>
        <v>0.44685220199983217</v>
      </c>
      <c r="DE513" s="3">
        <f>_xlfn.STDEV.S(Tabela13[[#This Row],[V41]],Tabela13[[#This Row],[V46]])</f>
        <v>0.75375618688982671</v>
      </c>
      <c r="DF513" s="3">
        <f>_xlfn.STDEV.S(Tabela13[[#This Row],[V42]],Tabela13[[#This Row],[V41]])</f>
        <v>4.6649405703279169E-2</v>
      </c>
      <c r="DG513" s="3">
        <f>_xlfn.STDEV.S(Tabela13[[#This Row],[V42]],Tabela13[[#This Row],[V43]])</f>
        <v>0.3069039848899946</v>
      </c>
      <c r="DH513" s="3">
        <f>_xlfn.STDEV.S(Tabela13[[#This Row],[V42]],Tabela13[[#This Row],[V44]])</f>
        <v>0.75375618688982671</v>
      </c>
      <c r="DI513" s="3">
        <f>_xlfn.STDEV.S(Tabela13[[#This Row],[V42]],Tabela13[[#This Row],[V45]])</f>
        <v>0.40020279629655292</v>
      </c>
      <c r="DJ513" s="3">
        <f>_xlfn.STDEV.S(Tabela13[[#This Row],[V42]],Tabela13[[#This Row],[V46]])</f>
        <v>0.70710678118654757</v>
      </c>
      <c r="DK513" s="3">
        <f>_xlfn.STDEV.S(Tabela13[[#This Row],[V43]],Tabela13[[#This Row],[V41]])</f>
        <v>0.35355339059327384</v>
      </c>
      <c r="DL513" s="3">
        <f>_xlfn.STDEV.S(Tabela13[[#This Row],[V43]],Tabela13[[#This Row],[V42]])</f>
        <v>0.3069039848899946</v>
      </c>
      <c r="DM513" s="3">
        <f>_xlfn.STDEV.S(Tabela13[[#This Row],[V43]],Tabela13[[#This Row],[V44]])</f>
        <v>0.44685220199983217</v>
      </c>
      <c r="DN513" s="3">
        <f>_xlfn.STDEV.S(Tabela13[[#This Row],[V43]],Tabela13[[#This Row],[V45]])</f>
        <v>9.3298811406558338E-2</v>
      </c>
      <c r="DO513" s="3">
        <f>_xlfn.STDEV.S(Tabela13[[#This Row],[V43]],Tabela13[[#This Row],[V46]])</f>
        <v>0.40020279629655292</v>
      </c>
      <c r="DP513" s="3">
        <f>_xlfn.STDEV.S(Tabela13[[#This Row],[V44]],Tabela13[[#This Row],[V41]])</f>
        <v>0.80040559259310584</v>
      </c>
      <c r="DQ513" s="3">
        <f>_xlfn.STDEV.S(Tabela13[[#This Row],[V44]],Tabela13[[#This Row],[V42]])</f>
        <v>0.75375618688982671</v>
      </c>
      <c r="DR513" s="3">
        <f>_xlfn.STDEV.S(Tabela13[[#This Row],[V44]],Tabela13[[#This Row],[V43]])</f>
        <v>0.44685220199983217</v>
      </c>
      <c r="DS513" s="3">
        <f>_xlfn.STDEV.S(Tabela13[[#This Row],[V44]],Tabela13[[#This Row],[V45]])</f>
        <v>0.35355339059327384</v>
      </c>
      <c r="DT513" s="3">
        <f>_xlfn.STDEV.S(Tabela13[[#This Row],[V44]],Tabela13[[#This Row],[V46]])</f>
        <v>4.6649405703279169E-2</v>
      </c>
      <c r="DU513" s="3">
        <f>_xlfn.STDEV.S(Tabela13[[#This Row],[V45]],Tabela13[[#This Row],[V41]])</f>
        <v>0.44685220199983217</v>
      </c>
      <c r="DV513" s="3">
        <f>_xlfn.STDEV.S(Tabela13[[#This Row],[V45]],Tabela13[[#This Row],[V42]])</f>
        <v>0.40020279629655292</v>
      </c>
      <c r="DW513" s="3">
        <f>_xlfn.STDEV.S(Tabela13[[#This Row],[V45]],Tabela13[[#This Row],[V43]])</f>
        <v>9.3298811406558338E-2</v>
      </c>
      <c r="DX513" s="3">
        <f>_xlfn.STDEV.S(Tabela13[[#This Row],[V45]],Tabela13[[#This Row],[V44]])</f>
        <v>0.35355339059327384</v>
      </c>
      <c r="DY513" s="3">
        <f>_xlfn.STDEV.S(Tabela13[[#This Row],[V45]],Tabela13[[#This Row],[V46]])</f>
        <v>0.3069039848899946</v>
      </c>
      <c r="DZ513" s="3">
        <f>_xlfn.STDEV.S(Tabela13[[#This Row],[V46]],Tabela13[[#This Row],[V41]])</f>
        <v>0.75375618688982671</v>
      </c>
      <c r="EA513" s="3">
        <f>_xlfn.STDEV.S(Tabela13[[#This Row],[V46]],Tabela13[[#This Row],[V42]])</f>
        <v>0.70710678118654757</v>
      </c>
      <c r="EB513" s="3">
        <f>_xlfn.STDEV.S(Tabela13[[#This Row],[V46]],Tabela13[[#This Row],[V43]])</f>
        <v>0.40020279629655292</v>
      </c>
      <c r="EC513" s="3">
        <f>_xlfn.STDEV.S(Tabela13[[#This Row],[V46]],Tabela13[[#This Row],[V44]])</f>
        <v>4.6649405703279169E-2</v>
      </c>
      <c r="ED513" s="3">
        <f>_xlfn.STDEV.S(Tabela13[[#This Row],[V46]],Tabela13[[#This Row],[V45]])</f>
        <v>0.3069039848899946</v>
      </c>
      <c r="EE513" s="3">
        <f t="shared" si="524"/>
        <v>-8.7524617866738763E-2</v>
      </c>
      <c r="EF513" s="3">
        <f t="shared" si="525"/>
        <v>-1.1189382031962953</v>
      </c>
      <c r="EG513" s="3" t="str">
        <f t="shared" si="526"/>
        <v/>
      </c>
      <c r="EH513" s="3">
        <f t="shared" si="527"/>
        <v>-1.7874088079993287</v>
      </c>
      <c r="EI513" s="3">
        <f t="shared" si="528"/>
        <v>-22.850713876238963</v>
      </c>
      <c r="EJ513" s="3">
        <f t="shared" si="529"/>
        <v>-8.7524617866738763E-2</v>
      </c>
      <c r="EK513" s="3">
        <f t="shared" si="530"/>
        <v>-1.084519603046852</v>
      </c>
      <c r="EL513" s="3">
        <f t="shared" si="531"/>
        <v>22.850713876238963</v>
      </c>
      <c r="EM513" s="3">
        <f t="shared" si="532"/>
        <v>-1.8441344853345158</v>
      </c>
      <c r="EN513" s="3" t="str">
        <f t="shared" si="533"/>
        <v/>
      </c>
      <c r="EO513" s="3">
        <f t="shared" si="534"/>
        <v>-1.1189382031962953</v>
      </c>
      <c r="EP513" s="3">
        <f t="shared" si="535"/>
        <v>-1.084519603046852</v>
      </c>
      <c r="EQ513" s="3">
        <f t="shared" si="536"/>
        <v>1.7874088079993287</v>
      </c>
      <c r="ER513" s="3" t="str">
        <f t="shared" si="537"/>
        <v/>
      </c>
      <c r="ES513" s="3" t="str">
        <f t="shared" si="538"/>
        <v/>
      </c>
      <c r="ET513" s="3" t="str">
        <f t="shared" si="539"/>
        <v/>
      </c>
      <c r="EU513" s="3" t="str">
        <f t="shared" si="540"/>
        <v/>
      </c>
      <c r="EV513" s="3">
        <f t="shared" si="541"/>
        <v>1.7874088079993287</v>
      </c>
      <c r="EW513" s="3">
        <f t="shared" si="542"/>
        <v>1.1189382031962953</v>
      </c>
      <c r="EX513" s="3">
        <f t="shared" si="543"/>
        <v>8.7524617866738763E-2</v>
      </c>
      <c r="EY513" s="3">
        <f t="shared" si="544"/>
        <v>-1.7874088079993287</v>
      </c>
      <c r="EZ513" s="3">
        <f t="shared" si="545"/>
        <v>-1.8441344853345158</v>
      </c>
      <c r="FA513" s="3" t="str">
        <f t="shared" si="546"/>
        <v/>
      </c>
      <c r="FB513" s="3">
        <f t="shared" si="547"/>
        <v>1.1189382031962953</v>
      </c>
      <c r="FC513" s="3">
        <f t="shared" si="548"/>
        <v>1.084519603046852</v>
      </c>
      <c r="FD513" s="3">
        <f t="shared" si="549"/>
        <v>-22.850713876238963</v>
      </c>
      <c r="FE513" s="3" t="str">
        <f t="shared" si="550"/>
        <v/>
      </c>
      <c r="FF513" s="3">
        <f t="shared" si="551"/>
        <v>1.8441344853345158</v>
      </c>
      <c r="FG513" s="3">
        <f t="shared" si="552"/>
        <v>8.7524617866738763E-2</v>
      </c>
      <c r="FH513" s="3">
        <f t="shared" si="553"/>
        <v>1.084519603046852</v>
      </c>
      <c r="FI513" s="4">
        <f t="shared" si="554"/>
        <v>0</v>
      </c>
      <c r="FJ513" s="4">
        <f t="shared" si="555"/>
        <v>0.3125</v>
      </c>
      <c r="FK513" s="4">
        <f t="shared" si="556"/>
        <v>1.1717839098328797</v>
      </c>
      <c r="FL513" s="4">
        <f t="shared" si="557"/>
        <v>1.5483870967741933</v>
      </c>
      <c r="FM513" s="4">
        <f>Tabela13[[#This Row],[V139]]-Tabela13[[#This Row],[V140]]</f>
        <v>-0.37660318694131356</v>
      </c>
      <c r="FN513" s="4">
        <f>Tabela13[[#This Row],[V1]]-Tabela13[[#This Row],[V2]]/2</f>
        <v>-0.2048611111111111</v>
      </c>
      <c r="FO513" s="4">
        <f>Tabela13[[#This Row],[V1]]-Tabela13[[#This Row],[V3]]/2</f>
        <v>-0.171875</v>
      </c>
      <c r="FP513" s="4">
        <f>Tabela13[[#This Row],[V1]]-Tabela13[[#This Row],[V4]]/2</f>
        <v>4.5138888888888895E-2</v>
      </c>
      <c r="FQ513" s="4">
        <f>Tabela13[[#This Row],[V2]]-Tabela13[[#This Row],[V1]]/2</f>
        <v>0.64409722222222221</v>
      </c>
      <c r="FR513" s="4">
        <f>Tabela13[[#This Row],[V2]]-Tabela13[[#This Row],[V3]]/2</f>
        <v>0.39409722222222221</v>
      </c>
      <c r="FS513" s="4">
        <f>Tabela13[[#This Row],[V2]]-Tabela13[[#This Row],[V4]]/2</f>
        <v>0.61111111111111116</v>
      </c>
      <c r="FT513" s="4">
        <f t="shared" si="558"/>
        <v>-0.20206530575917364</v>
      </c>
      <c r="FU513" s="4">
        <f t="shared" si="559"/>
        <v>-0.17021192528547441</v>
      </c>
      <c r="FV513" s="4">
        <f t="shared" si="560"/>
        <v>4.5108269194163934E-2</v>
      </c>
      <c r="FW513" s="4">
        <f t="shared" si="561"/>
        <v>0.57221444181174297</v>
      </c>
      <c r="FX513" s="4">
        <f t="shared" si="562"/>
        <v>0.37540744109819674</v>
      </c>
      <c r="FY513" s="4">
        <f t="shared" si="563"/>
        <v>0.54854940245052808</v>
      </c>
      <c r="FZ513" s="4">
        <f t="shared" si="564"/>
        <v>-36.371755036651258</v>
      </c>
      <c r="GA513" s="4">
        <f t="shared" si="565"/>
        <v>-30.638146551385393</v>
      </c>
      <c r="GB513" s="4">
        <f t="shared" si="566"/>
        <v>8.1194884549495079</v>
      </c>
      <c r="GC513" s="4">
        <f t="shared" si="567"/>
        <v>102.99859952611374</v>
      </c>
      <c r="GD513" s="4">
        <f t="shared" si="568"/>
        <v>67.573339397675412</v>
      </c>
      <c r="GE513" s="4">
        <f t="shared" si="569"/>
        <v>98.738892441095047</v>
      </c>
      <c r="GF513" s="4">
        <f>Tabela13[[#This Row],[V1]]-Tabela13[[#This Row],[V2]]/Tabela13[[#This Row],[V2]]</f>
        <v>-0.84375</v>
      </c>
      <c r="GG513" s="4">
        <f>Tabela13[[#This Row],[V1]]-Tabela13[[#This Row],[V3]]/Tabela13[[#This Row],[V3]]</f>
        <v>-0.84375</v>
      </c>
      <c r="GH513" s="4">
        <f>Tabela13[[#This Row],[V1]]-Tabela13[[#This Row],[V4]]/Tabela13[[#This Row],[V4]]</f>
        <v>-0.84375</v>
      </c>
      <c r="GI513" s="4">
        <f>Tabela13[[#This Row],[V2]]-Tabela13[[#This Row],[V1]]/Tabela13[[#This Row],[V1]]</f>
        <v>-0.27777777777777779</v>
      </c>
      <c r="GJ513" s="4">
        <f>Tabela13[[#This Row],[V2]]-Tabela13[[#This Row],[V3]]/Tabela13[[#This Row],[V3]]</f>
        <v>-0.27777777777777779</v>
      </c>
      <c r="GK513" s="4">
        <f>Tabela13[[#This Row],[V2]]-Tabela13[[#This Row],[V4]]/Tabela13[[#This Row],[V4]]</f>
        <v>-0.27777777777777779</v>
      </c>
      <c r="GL513" s="4">
        <f t="shared" si="570"/>
        <v>0.29117711340061175</v>
      </c>
      <c r="GM513" s="4">
        <f t="shared" si="571"/>
        <v>0.43923611111111116</v>
      </c>
      <c r="GN513" s="4">
        <f t="shared" si="572"/>
        <v>0.66291706450099741</v>
      </c>
      <c r="GO513" s="3">
        <f t="shared" si="573"/>
        <v>0</v>
      </c>
      <c r="GP513" s="3">
        <v>100</v>
      </c>
      <c r="GQ513" s="3">
        <f t="shared" si="574"/>
        <v>-1</v>
      </c>
      <c r="GR513" s="3">
        <f t="shared" si="575"/>
        <v>-100</v>
      </c>
      <c r="GS513" s="34">
        <f>COUNTIF($D$2:D512,Tabela13[[#This Row],[HomeTeam]])</f>
        <v>6</v>
      </c>
      <c r="GT513" s="34">
        <f>COUNTIF($E$2:E512,Tabela13[[#This Row],[AwayTeam]])</f>
        <v>25</v>
      </c>
      <c r="GU513" s="3">
        <f>IFERROR(AVERAGEIFS($AD$2:AD512,$D$2:D512,Tabela13[[#This Row],[HomeTeam]],$GS$2:GS512,"&gt;="&amp;Tabela13[[#This Row],[Contagem_H]]-5),"")</f>
        <v>0.91920743218917667</v>
      </c>
      <c r="GV513" s="3">
        <f>IFERROR(AVERAGEIFS($G$2:G512,$E$2:E512,Tabela13[[#This Row],[AwayTeam]],$GT$2:GT512,"&gt;="&amp;Tabela13[[#This Row],[Contagem_A]]-5),"")</f>
        <v>1.2</v>
      </c>
      <c r="GW513" s="3">
        <f>IFERROR(AVERAGEIFS($GQ$2:GQ512,$D$2:D512,Tabela13[[#This Row],[HomeTeam]],$GS$2:GS512,"&gt;="&amp;Tabela13[[#This Row],[Contagem_H]]-5),"")</f>
        <v>-1</v>
      </c>
    </row>
    <row r="514" spans="1:205" x14ac:dyDescent="0.25">
      <c r="A514" t="s">
        <v>127</v>
      </c>
      <c r="B514" t="s">
        <v>307</v>
      </c>
      <c r="C514" t="s">
        <v>187</v>
      </c>
      <c r="D514" t="s">
        <v>27</v>
      </c>
      <c r="E514" t="s">
        <v>14</v>
      </c>
      <c r="F514" s="3">
        <v>3</v>
      </c>
      <c r="G514" s="3">
        <v>1</v>
      </c>
      <c r="H514" s="3" t="str">
        <f t="shared" si="576"/>
        <v>H</v>
      </c>
      <c r="I514" s="3">
        <v>3</v>
      </c>
      <c r="J514" s="3">
        <v>3.5</v>
      </c>
      <c r="K514" s="3">
        <v>2.2999999999999998</v>
      </c>
      <c r="L514" s="3">
        <v>1.8</v>
      </c>
      <c r="M514" s="3">
        <v>2</v>
      </c>
      <c r="N514" s="3">
        <f t="shared" si="505"/>
        <v>4</v>
      </c>
      <c r="O514" s="3">
        <f t="shared" si="506"/>
        <v>3</v>
      </c>
      <c r="P514" s="3">
        <f t="shared" si="507"/>
        <v>0</v>
      </c>
      <c r="Q514" s="3">
        <f t="shared" si="508"/>
        <v>5.3830227743271397E-2</v>
      </c>
      <c r="R514" s="3">
        <f t="shared" si="509"/>
        <v>5.555555555555558E-2</v>
      </c>
      <c r="S514" s="3">
        <f t="shared" si="510"/>
        <v>3.1614906832298142</v>
      </c>
      <c r="T514" s="3">
        <f t="shared" si="511"/>
        <v>3.6884057971014501</v>
      </c>
      <c r="U514" s="3">
        <f t="shared" si="512"/>
        <v>2.4238095238095241</v>
      </c>
      <c r="V514" s="3">
        <f t="shared" si="513"/>
        <v>1.8968944099378886</v>
      </c>
      <c r="W514" s="3">
        <f t="shared" si="514"/>
        <v>2.1076604554865428</v>
      </c>
      <c r="X514" s="4">
        <f t="shared" si="515"/>
        <v>0.33333333333333331</v>
      </c>
      <c r="Y514" s="4">
        <f t="shared" si="516"/>
        <v>0.2857142857142857</v>
      </c>
      <c r="Z514" s="4">
        <f t="shared" si="517"/>
        <v>0.43478260869565222</v>
      </c>
      <c r="AA514" s="4">
        <f t="shared" si="518"/>
        <v>0.55555555555555558</v>
      </c>
      <c r="AB514" s="4">
        <f t="shared" si="519"/>
        <v>0.5</v>
      </c>
      <c r="AC514" s="4">
        <f t="shared" si="520"/>
        <v>1.6666666666666667</v>
      </c>
      <c r="AD514" s="4">
        <f t="shared" si="521"/>
        <v>0.71739130434782616</v>
      </c>
      <c r="AE514" s="4">
        <f t="shared" si="522"/>
        <v>0.66666666666666663</v>
      </c>
      <c r="AF514" s="4">
        <f t="shared" si="523"/>
        <v>1.7173913043478262</v>
      </c>
      <c r="AG514" s="4">
        <f>IFERROR(AVERAGE(Tabela13[[#This Row],[V1]],Tabela13[[#This Row],[V2]]),"")</f>
        <v>1.1920289855072466</v>
      </c>
      <c r="AH514" s="4">
        <f>IFERROR(AVERAGE(Tabela13[[#This Row],[V1]],Tabela13[[#This Row],[V3]]),"")</f>
        <v>1.1666666666666667</v>
      </c>
      <c r="AI514" s="4">
        <f>IFERROR(AVERAGE(Tabela13[[#This Row],[V1]],Tabela13[[#This Row],[V4]]),"")</f>
        <v>1.6920289855072466</v>
      </c>
      <c r="AJ514" s="4">
        <f>IFERROR(AVERAGE(Tabela13[[#This Row],[V2]],Tabela13[[#This Row],[V1]]),"")</f>
        <v>1.1920289855072466</v>
      </c>
      <c r="AK514" s="4">
        <f>IFERROR(AVERAGE(Tabela13[[#This Row],[V2]],Tabela13[[#This Row],[V3]]),"")</f>
        <v>0.69202898550724634</v>
      </c>
      <c r="AL514" s="4">
        <f>IFERROR(AVERAGE(Tabela13[[#This Row],[V2]],Tabela13[[#This Row],[V4]]),"")</f>
        <v>1.2173913043478262</v>
      </c>
      <c r="AM514" s="4">
        <f>IFERROR(AVERAGE(Tabela13[[#This Row],[V3]],Tabela13[[#This Row],[V1]]),"")</f>
        <v>1.1666666666666667</v>
      </c>
      <c r="AN514" s="4">
        <f>IFERROR(AVERAGE(Tabela13[[#This Row],[V3]],Tabela13[[#This Row],[V2]]),"")</f>
        <v>0.69202898550724634</v>
      </c>
      <c r="AO514" s="4">
        <f>IFERROR(AVERAGE(Tabela13[[#This Row],[V3]],Tabela13[[#This Row],[V4]]),"")</f>
        <v>1.1920289855072463</v>
      </c>
      <c r="AP514" s="4">
        <f>IFERROR(AVERAGE(Tabela13[[#This Row],[V4]],Tabela13[[#This Row],[V1]]),"")</f>
        <v>1.6920289855072466</v>
      </c>
      <c r="AQ514" s="4">
        <f>IFERROR(AVERAGE(Tabela13[[#This Row],[V4]],Tabela13[[#This Row],[V2]]),"")</f>
        <v>1.2173913043478262</v>
      </c>
      <c r="AR514" s="4">
        <f>IFERROR(AVERAGE(Tabela13[[#This Row],[V4]],Tabela13[[#This Row],[V3]]),"")</f>
        <v>1.1920289855072463</v>
      </c>
      <c r="AS514" s="4">
        <f>_xlfn.STDEV.S(Tabela13[[#This Row],[V1]:[V2]])</f>
        <v>0.67123904590896899</v>
      </c>
      <c r="AT514" s="4">
        <f>_xlfn.STDEV.S(Tabela13[[#This Row],[V1]],Tabela13[[#This Row],[V3]])</f>
        <v>0.70710678118654724</v>
      </c>
      <c r="AU514" s="4">
        <f>_xlfn.STDEV.S(Tabela13[[#This Row],[V1]],Tabela13[[#This Row],[V4]])</f>
        <v>3.58677352775785E-2</v>
      </c>
      <c r="AV514" s="4">
        <f>_xlfn.STDEV.S(Tabela13[[#This Row],[V2]],Tabela13[[#This Row],[V1]])</f>
        <v>0.67123904590896899</v>
      </c>
      <c r="AW514" s="4">
        <f>_xlfn.STDEV.S(Tabela13[[#This Row],[V2]],Tabela13[[#This Row],[V3]])</f>
        <v>3.5867735277578576E-2</v>
      </c>
      <c r="AX514" s="4">
        <f>_xlfn.STDEV.S(Tabela13[[#This Row],[V42]],Tabela13[[#This Row],[V44]])</f>
        <v>1.3783458270955167</v>
      </c>
      <c r="AY514" s="4">
        <f>_xlfn.STDEV.S(Tabela13[[#This Row],[V3]],Tabela13[[#This Row],[V1]])</f>
        <v>0.70710678118654724</v>
      </c>
      <c r="AZ514" s="4">
        <f>_xlfn.STDEV.S(Tabela13[[#This Row],[V3]],Tabela13[[#This Row],[V2]])</f>
        <v>3.5867735277578576E-2</v>
      </c>
      <c r="BA514" s="4">
        <f>_xlfn.STDEV.S(Tabela13[[#This Row],[V3]],Tabela13[[#This Row],[V4]])</f>
        <v>0.74297451646412627</v>
      </c>
      <c r="BB514" s="4">
        <f>_xlfn.STDEV.S(Tabela13[[#This Row],[V4]],Tabela13[[#This Row],[V1]])</f>
        <v>3.58677352775785E-2</v>
      </c>
      <c r="BC514" s="4">
        <f>_xlfn.STDEV.S(Tabela13[[#This Row],[V4]],Tabela13[[#This Row],[V2]])</f>
        <v>0.70710678118654779</v>
      </c>
      <c r="BD514" s="4">
        <f>_xlfn.STDEV.S(Tabela13[[#This Row],[V4]],Tabela13[[#This Row],[V3]])</f>
        <v>0.74297451646412627</v>
      </c>
      <c r="BE514" s="4">
        <f>Tabela13[[#This Row],[V17]]/Tabela13[[#This Row],[V5]]</f>
        <v>0.5631063120695301</v>
      </c>
      <c r="BF514" s="4">
        <f>Tabela13[[#This Row],[V18]]/Tabela13[[#This Row],[V6]]</f>
        <v>0.60609152673132616</v>
      </c>
      <c r="BG514" s="4">
        <f>Tabela13[[#This Row],[V19]]/Tabela13[[#This Row],[V7]]</f>
        <v>2.1198061962765878E-2</v>
      </c>
      <c r="BH514" s="4">
        <f>Tabela13[[#This Row],[V20]]/Tabela13[[#This Row],[V8]]</f>
        <v>0.5631063120695301</v>
      </c>
      <c r="BI514" s="4">
        <f>Tabela13[[#This Row],[V21]]/Tabela13[[#This Row],[V9]]</f>
        <v>5.1829816422050722E-2</v>
      </c>
      <c r="BJ514" s="4">
        <f>Tabela13[[#This Row],[V22]]/Tabela13[[#This Row],[V10]]</f>
        <v>1.1322126436856028</v>
      </c>
      <c r="BK514" s="4">
        <f>Tabela13[[#This Row],[V23]]/Tabela13[[#This Row],[V11]]</f>
        <v>0.60609152673132616</v>
      </c>
      <c r="BL514" s="4">
        <f>Tabela13[[#This Row],[V24]]/Tabela13[[#This Row],[V12]]</f>
        <v>5.1829816422050722E-2</v>
      </c>
      <c r="BM514" s="4">
        <f>Tabela13[[#This Row],[V25]]/Tabela13[[#This Row],[V13]]</f>
        <v>0.6232856125960452</v>
      </c>
      <c r="BN514" s="4">
        <f>Tabela13[[#This Row],[V26]]/Tabela13[[#This Row],[V14]]</f>
        <v>2.1198061962765878E-2</v>
      </c>
      <c r="BO514" s="4">
        <f>Tabela13[[#This Row],[V27]]/Tabela13[[#This Row],[V15]]</f>
        <v>0.58083771311752141</v>
      </c>
      <c r="BP514" s="4">
        <f>Tabela13[[#This Row],[V28]]/Tabela13[[#This Row],[V16]]</f>
        <v>0.6232856125960452</v>
      </c>
      <c r="BQ514" s="4">
        <f>Tabela13[[#This Row],[V1]]-Tabela13[[#This Row],[V2]]</f>
        <v>0.94927536231884058</v>
      </c>
      <c r="BR514" s="4">
        <f>Tabela13[[#This Row],[V1]]-Tabela13[[#This Row],[V3]]</f>
        <v>1</v>
      </c>
      <c r="BS514" s="4">
        <f>Tabela13[[#This Row],[V1]]-Tabela13[[#This Row],[V4]]</f>
        <v>-5.0724637681159424E-2</v>
      </c>
      <c r="BT514" s="4">
        <f>Tabela13[[#This Row],[V2]]-Tabela13[[#This Row],[V1]]</f>
        <v>-0.94927536231884058</v>
      </c>
      <c r="BU514" s="4">
        <f>Tabela13[[#This Row],[V2]]-Tabela13[[#This Row],[V3]]</f>
        <v>5.0724637681159535E-2</v>
      </c>
      <c r="BV514" s="4">
        <f>Tabela13[[#This Row],[V2]]-Tabela13[[#This Row],[V4]]</f>
        <v>-1</v>
      </c>
      <c r="BW514" s="4">
        <f>AVERAGE(Tabela13[[#This Row],[V41]],Tabela13[[#This Row],[V42]])</f>
        <v>0.97463768115942029</v>
      </c>
      <c r="BX514" s="4">
        <f>AVERAGE(Tabela13[[#This Row],[V41]],Tabela13[[#This Row],[V43]])</f>
        <v>0.44927536231884058</v>
      </c>
      <c r="BY514" s="4">
        <f>AVERAGE(Tabela13[[#This Row],[V41]],Tabela13[[#This Row],[V44]])</f>
        <v>0</v>
      </c>
      <c r="BZ514" s="4">
        <f>AVERAGE(Tabela13[[#This Row],[V41]],Tabela13[[#This Row],[V45]])</f>
        <v>0.5</v>
      </c>
      <c r="CA514" s="4">
        <f>AVERAGE(Tabela13[[#This Row],[V41]],Tabela13[[#This Row],[V46]])</f>
        <v>-2.5362318840579712E-2</v>
      </c>
      <c r="CB514" s="4">
        <f>AVERAGE(Tabela13[[#This Row],[V42]],Tabela13[[#This Row],[V41]])</f>
        <v>0.97463768115942029</v>
      </c>
      <c r="CC514" s="4">
        <f>AVERAGE(Tabela13[[#This Row],[V42]],Tabela13[[#This Row],[V43]])</f>
        <v>0.47463768115942029</v>
      </c>
      <c r="CD514" s="4">
        <f>AVERAGE(Tabela13[[#This Row],[V42]],Tabela13[[#This Row],[V44]])</f>
        <v>2.5362318840579712E-2</v>
      </c>
      <c r="CE514" s="4">
        <f>AVERAGE(Tabela13[[#This Row],[V42]],Tabela13[[#This Row],[V45]])</f>
        <v>0.52536231884057982</v>
      </c>
      <c r="CF514" s="4">
        <f>AVERAGE(Tabela13[[#This Row],[V42]],Tabela13[[#This Row],[V46]])</f>
        <v>0</v>
      </c>
      <c r="CG514" s="4">
        <f>AVERAGE(Tabela13[[#This Row],[V43]],Tabela13[[#This Row],[V41]])</f>
        <v>0.44927536231884058</v>
      </c>
      <c r="CH514" s="4">
        <f>AVERAGE(Tabela13[[#This Row],[V43]],Tabela13[[#This Row],[V42]])</f>
        <v>0.47463768115942029</v>
      </c>
      <c r="CI514" s="4">
        <f>AVERAGE(Tabela13[[#This Row],[V43]],Tabela13[[#This Row],[V44]])</f>
        <v>-0.5</v>
      </c>
      <c r="CJ514" s="4">
        <f>AVERAGE(Tabela13[[#This Row],[V43]],Tabela13[[#This Row],[V45]])</f>
        <v>5.5511151231257827E-17</v>
      </c>
      <c r="CK514" s="4">
        <f>AVERAGE(Tabela13[[#This Row],[V43]],Tabela13[[#This Row],[V46]])</f>
        <v>-0.52536231884057971</v>
      </c>
      <c r="CL514" s="4">
        <f>AVERAGE(Tabela13[[#This Row],[V44]],Tabela13[[#This Row],[V41]])</f>
        <v>0</v>
      </c>
      <c r="CM514" s="4">
        <f>AVERAGE(Tabela13[[#This Row],[V44]],Tabela13[[#This Row],[V42]])</f>
        <v>2.5362318840579712E-2</v>
      </c>
      <c r="CN514" s="4">
        <f>AVERAGE(Tabela13[[#This Row],[V44]],Tabela13[[#This Row],[V43]])</f>
        <v>-0.5</v>
      </c>
      <c r="CO514" s="4">
        <f>AVERAGE(Tabela13[[#This Row],[V44]],Tabela13[[#This Row],[V45]])</f>
        <v>-0.44927536231884052</v>
      </c>
      <c r="CP514" s="4">
        <f>AVERAGE(Tabela13[[#This Row],[V44]],Tabela13[[#This Row],[V46]])</f>
        <v>-0.97463768115942029</v>
      </c>
      <c r="CQ514" s="4">
        <f>AVERAGE(Tabela13[[#This Row],[V45]],Tabela13[[#This Row],[V41]])</f>
        <v>0.5</v>
      </c>
      <c r="CR514" s="4">
        <f>AVERAGE(Tabela13[[#This Row],[V45]],Tabela13[[#This Row],[V42]])</f>
        <v>0.52536231884057982</v>
      </c>
      <c r="CS514" s="4">
        <f>AVERAGE(Tabela13[[#This Row],[V45]],Tabela13[[#This Row],[V43]])</f>
        <v>5.5511151231257827E-17</v>
      </c>
      <c r="CT514" s="4">
        <f>AVERAGE(Tabela13[[#This Row],[V45]],Tabela13[[#This Row],[V44]])</f>
        <v>-0.44927536231884052</v>
      </c>
      <c r="CU514" s="4">
        <f>AVERAGE(Tabela13[[#This Row],[V45]],Tabela13[[#This Row],[V46]])</f>
        <v>-0.47463768115942023</v>
      </c>
      <c r="CV514" s="4">
        <f>AVERAGE(Tabela13[[#This Row],[V46]],Tabela13[[#This Row],[V41]])</f>
        <v>-2.5362318840579712E-2</v>
      </c>
      <c r="CW514" s="4">
        <f>AVERAGE(Tabela13[[#This Row],[V46]],Tabela13[[#This Row],[V42]])</f>
        <v>0</v>
      </c>
      <c r="CX514" s="4">
        <f>AVERAGE(Tabela13[[#This Row],[V46]],Tabela13[[#This Row],[V43]])</f>
        <v>-0.52536231884057971</v>
      </c>
      <c r="CY514" s="4">
        <f>AVERAGE(Tabela13[[#This Row],[V46]],Tabela13[[#This Row],[V44]])</f>
        <v>-0.97463768115942029</v>
      </c>
      <c r="CZ514" s="4">
        <f>AVERAGE(Tabela13[[#This Row],[V46]],Tabela13[[#This Row],[V45]])</f>
        <v>-0.47463768115942023</v>
      </c>
      <c r="DA514" s="3">
        <f>_xlfn.STDEV.S(Tabela13[[#This Row],[V41]],Tabela13[[#This Row],[V42]])</f>
        <v>3.58677352775785E-2</v>
      </c>
      <c r="DB514" s="3">
        <f>_xlfn.STDEV.S(Tabela13[[#This Row],[V41]],Tabela13[[#This Row],[V43]])</f>
        <v>0.70710678118654757</v>
      </c>
      <c r="DC514" s="3">
        <f>_xlfn.STDEV.S(Tabela13[[#This Row],[V41]],Tabela13[[#This Row],[V44]])</f>
        <v>1.342478091817938</v>
      </c>
      <c r="DD514" s="3">
        <f>_xlfn.STDEV.S(Tabela13[[#This Row],[V41]],Tabela13[[#This Row],[V45]])</f>
        <v>0.63537131063139052</v>
      </c>
      <c r="DE514" s="3">
        <f>_xlfn.STDEV.S(Tabela13[[#This Row],[V41]],Tabela13[[#This Row],[V46]])</f>
        <v>1.3783458270955167</v>
      </c>
      <c r="DF514" s="3">
        <f>_xlfn.STDEV.S(Tabela13[[#This Row],[V42]],Tabela13[[#This Row],[V41]])</f>
        <v>3.58677352775785E-2</v>
      </c>
      <c r="DG514" s="3">
        <f>_xlfn.STDEV.S(Tabela13[[#This Row],[V42]],Tabela13[[#This Row],[V43]])</f>
        <v>0.74297451646412604</v>
      </c>
      <c r="DH514" s="3">
        <f>_xlfn.STDEV.S(Tabela13[[#This Row],[V42]],Tabela13[[#This Row],[V44]])</f>
        <v>1.3783458270955167</v>
      </c>
      <c r="DI514" s="3">
        <f>_xlfn.STDEV.S(Tabela13[[#This Row],[V42]],Tabela13[[#This Row],[V45]])</f>
        <v>0.67123904590896888</v>
      </c>
      <c r="DJ514" s="3">
        <f>_xlfn.STDEV.S(Tabela13[[#This Row],[V42]],Tabela13[[#This Row],[V46]])</f>
        <v>1.4142135623730951</v>
      </c>
      <c r="DK514" s="3">
        <f>_xlfn.STDEV.S(Tabela13[[#This Row],[V43]],Tabela13[[#This Row],[V41]])</f>
        <v>0.70710678118654757</v>
      </c>
      <c r="DL514" s="3">
        <f>_xlfn.STDEV.S(Tabela13[[#This Row],[V43]],Tabela13[[#This Row],[V42]])</f>
        <v>0.74297451646412604</v>
      </c>
      <c r="DM514" s="3">
        <f>_xlfn.STDEV.S(Tabela13[[#This Row],[V43]],Tabela13[[#This Row],[V44]])</f>
        <v>0.63537131063139052</v>
      </c>
      <c r="DN514" s="3">
        <f>_xlfn.STDEV.S(Tabela13[[#This Row],[V43]],Tabela13[[#This Row],[V45]])</f>
        <v>7.1735470555157083E-2</v>
      </c>
      <c r="DO514" s="3">
        <f>_xlfn.STDEV.S(Tabela13[[#This Row],[V43]],Tabela13[[#This Row],[V46]])</f>
        <v>0.67123904590896899</v>
      </c>
      <c r="DP514" s="3">
        <f>_xlfn.STDEV.S(Tabela13[[#This Row],[V44]],Tabela13[[#This Row],[V41]])</f>
        <v>1.342478091817938</v>
      </c>
      <c r="DQ514" s="3">
        <f>_xlfn.STDEV.S(Tabela13[[#This Row],[V44]],Tabela13[[#This Row],[V42]])</f>
        <v>1.3783458270955167</v>
      </c>
      <c r="DR514" s="3">
        <f>_xlfn.STDEV.S(Tabela13[[#This Row],[V44]],Tabela13[[#This Row],[V43]])</f>
        <v>0.63537131063139052</v>
      </c>
      <c r="DS514" s="3">
        <f>_xlfn.STDEV.S(Tabela13[[#This Row],[V44]],Tabela13[[#This Row],[V45]])</f>
        <v>0.70710678118654768</v>
      </c>
      <c r="DT514" s="3">
        <f>_xlfn.STDEV.S(Tabela13[[#This Row],[V44]],Tabela13[[#This Row],[V46]])</f>
        <v>3.58677352775785E-2</v>
      </c>
      <c r="DU514" s="3">
        <f>_xlfn.STDEV.S(Tabela13[[#This Row],[V45]],Tabela13[[#This Row],[V41]])</f>
        <v>0.63537131063139052</v>
      </c>
      <c r="DV514" s="3">
        <f>_xlfn.STDEV.S(Tabela13[[#This Row],[V45]],Tabela13[[#This Row],[V42]])</f>
        <v>0.67123904590896888</v>
      </c>
      <c r="DW514" s="3">
        <f>_xlfn.STDEV.S(Tabela13[[#This Row],[V45]],Tabela13[[#This Row],[V43]])</f>
        <v>7.1735470555157083E-2</v>
      </c>
      <c r="DX514" s="3">
        <f>_xlfn.STDEV.S(Tabela13[[#This Row],[V45]],Tabela13[[#This Row],[V44]])</f>
        <v>0.70710678118654768</v>
      </c>
      <c r="DY514" s="3">
        <f>_xlfn.STDEV.S(Tabela13[[#This Row],[V45]],Tabela13[[#This Row],[V46]])</f>
        <v>0.74297451646412616</v>
      </c>
      <c r="DZ514" s="3">
        <f>_xlfn.STDEV.S(Tabela13[[#This Row],[V46]],Tabela13[[#This Row],[V41]])</f>
        <v>1.3783458270955167</v>
      </c>
      <c r="EA514" s="3">
        <f>_xlfn.STDEV.S(Tabela13[[#This Row],[V46]],Tabela13[[#This Row],[V42]])</f>
        <v>1.4142135623730951</v>
      </c>
      <c r="EB514" s="3">
        <f>_xlfn.STDEV.S(Tabela13[[#This Row],[V46]],Tabela13[[#This Row],[V43]])</f>
        <v>0.67123904590896899</v>
      </c>
      <c r="EC514" s="3">
        <f>_xlfn.STDEV.S(Tabela13[[#This Row],[V46]],Tabela13[[#This Row],[V44]])</f>
        <v>3.58677352775785E-2</v>
      </c>
      <c r="ED514" s="3">
        <f>_xlfn.STDEV.S(Tabela13[[#This Row],[V46]],Tabela13[[#This Row],[V45]])</f>
        <v>0.74297451646412616</v>
      </c>
      <c r="EE514" s="3">
        <f t="shared" si="524"/>
        <v>3.6801096418630726E-2</v>
      </c>
      <c r="EF514" s="3">
        <f t="shared" si="525"/>
        <v>1.5738828355442511</v>
      </c>
      <c r="EG514" s="3" t="str">
        <f t="shared" si="526"/>
        <v/>
      </c>
      <c r="EH514" s="3">
        <f t="shared" si="527"/>
        <v>1.270742621262781</v>
      </c>
      <c r="EI514" s="3">
        <f t="shared" si="528"/>
        <v>-54.346206896908939</v>
      </c>
      <c r="EJ514" s="3">
        <f t="shared" si="529"/>
        <v>3.6801096418630726E-2</v>
      </c>
      <c r="EK514" s="3">
        <f t="shared" si="530"/>
        <v>1.5653508896496091</v>
      </c>
      <c r="EL514" s="3">
        <f t="shared" si="531"/>
        <v>54.346206896908939</v>
      </c>
      <c r="EM514" s="3">
        <f t="shared" si="532"/>
        <v>1.2776688046267266</v>
      </c>
      <c r="EN514" s="3" t="str">
        <f t="shared" si="533"/>
        <v/>
      </c>
      <c r="EO514" s="3">
        <f t="shared" si="534"/>
        <v>1.5738828355442511</v>
      </c>
      <c r="EP514" s="3">
        <f t="shared" si="535"/>
        <v>1.5653508896496091</v>
      </c>
      <c r="EQ514" s="3">
        <f t="shared" si="536"/>
        <v>-1.270742621262781</v>
      </c>
      <c r="ER514" s="3">
        <f t="shared" si="537"/>
        <v>1292271353845810.5</v>
      </c>
      <c r="ES514" s="3" t="str">
        <f t="shared" si="538"/>
        <v/>
      </c>
      <c r="ET514" s="3" t="str">
        <f t="shared" si="539"/>
        <v/>
      </c>
      <c r="EU514" s="3" t="str">
        <f t="shared" si="540"/>
        <v/>
      </c>
      <c r="EV514" s="3">
        <f t="shared" si="541"/>
        <v>-1.270742621262781</v>
      </c>
      <c r="EW514" s="3">
        <f t="shared" si="542"/>
        <v>-1.5738828355442516</v>
      </c>
      <c r="EX514" s="3">
        <f t="shared" si="543"/>
        <v>-3.6801096418630726E-2</v>
      </c>
      <c r="EY514" s="3">
        <f t="shared" si="544"/>
        <v>1.270742621262781</v>
      </c>
      <c r="EZ514" s="3">
        <f t="shared" si="545"/>
        <v>1.2776688046267266</v>
      </c>
      <c r="FA514" s="3">
        <f t="shared" si="546"/>
        <v>1292271353845810.5</v>
      </c>
      <c r="FB514" s="3">
        <f t="shared" si="547"/>
        <v>-1.5738828355442516</v>
      </c>
      <c r="FC514" s="3">
        <f t="shared" si="548"/>
        <v>-1.5653508896496096</v>
      </c>
      <c r="FD514" s="3">
        <f t="shared" si="549"/>
        <v>-54.346206896908939</v>
      </c>
      <c r="FE514" s="3" t="str">
        <f t="shared" si="550"/>
        <v/>
      </c>
      <c r="FF514" s="3">
        <f t="shared" si="551"/>
        <v>-1.2776688046267273</v>
      </c>
      <c r="FG514" s="3">
        <f t="shared" si="552"/>
        <v>-3.6801096418630726E-2</v>
      </c>
      <c r="FH514" s="3">
        <f t="shared" si="553"/>
        <v>-1.5653508896496096</v>
      </c>
      <c r="FI514" s="4">
        <f t="shared" si="554"/>
        <v>1.3043478260869565</v>
      </c>
      <c r="FJ514" s="4">
        <f t="shared" si="555"/>
        <v>0.33333333333333331</v>
      </c>
      <c r="FK514" s="4">
        <f t="shared" si="556"/>
        <v>1.2200392927308448</v>
      </c>
      <c r="FL514" s="4">
        <f t="shared" si="557"/>
        <v>1.5088408644400786</v>
      </c>
      <c r="FM514" s="4">
        <f>Tabela13[[#This Row],[V139]]-Tabela13[[#This Row],[V140]]</f>
        <v>-0.28880157170923382</v>
      </c>
      <c r="FN514" s="4">
        <f>Tabela13[[#This Row],[V1]]-Tabela13[[#This Row],[V2]]/2</f>
        <v>1.3079710144927537</v>
      </c>
      <c r="FO514" s="4">
        <f>Tabela13[[#This Row],[V1]]-Tabela13[[#This Row],[V3]]/2</f>
        <v>1.3333333333333335</v>
      </c>
      <c r="FP514" s="4">
        <f>Tabela13[[#This Row],[V1]]-Tabela13[[#This Row],[V4]]/2</f>
        <v>0.80797101449275366</v>
      </c>
      <c r="FQ514" s="4">
        <f>Tabela13[[#This Row],[V2]]-Tabela13[[#This Row],[V1]]/2</f>
        <v>-0.11594202898550721</v>
      </c>
      <c r="FR514" s="4">
        <f>Tabela13[[#This Row],[V2]]-Tabela13[[#This Row],[V3]]/2</f>
        <v>0.38405797101449285</v>
      </c>
      <c r="FS514" s="4">
        <f>Tabela13[[#This Row],[V2]]-Tabela13[[#This Row],[V4]]/2</f>
        <v>-0.14130434782608692</v>
      </c>
      <c r="FT514" s="4">
        <f t="shared" si="558"/>
        <v>0.91805252345725608</v>
      </c>
      <c r="FU514" s="4">
        <f t="shared" si="559"/>
        <v>0.9272952180016123</v>
      </c>
      <c r="FV514" s="4">
        <f t="shared" si="560"/>
        <v>0.67958245369025327</v>
      </c>
      <c r="FW514" s="4">
        <f t="shared" si="561"/>
        <v>-0.11542666036692469</v>
      </c>
      <c r="FX514" s="4">
        <f t="shared" si="562"/>
        <v>0.36668816119977632</v>
      </c>
      <c r="FY514" s="4">
        <f t="shared" si="563"/>
        <v>-0.1403749857643333</v>
      </c>
      <c r="FZ514" s="4">
        <f t="shared" si="564"/>
        <v>165.2494542223061</v>
      </c>
      <c r="GA514" s="4">
        <f t="shared" si="565"/>
        <v>166.91313924029023</v>
      </c>
      <c r="GB514" s="4">
        <f t="shared" si="566"/>
        <v>122.3248416642456</v>
      </c>
      <c r="GC514" s="4">
        <f t="shared" si="567"/>
        <v>-20.776798866046445</v>
      </c>
      <c r="GD514" s="4">
        <f t="shared" si="568"/>
        <v>66.003869015959737</v>
      </c>
      <c r="GE514" s="4">
        <f t="shared" si="569"/>
        <v>-25.267497437579991</v>
      </c>
      <c r="GF514" s="4">
        <f>Tabela13[[#This Row],[V1]]-Tabela13[[#This Row],[V2]]/Tabela13[[#This Row],[V2]]</f>
        <v>0.66666666666666674</v>
      </c>
      <c r="GG514" s="4">
        <f>Tabela13[[#This Row],[V1]]-Tabela13[[#This Row],[V3]]/Tabela13[[#This Row],[V3]]</f>
        <v>0.66666666666666674</v>
      </c>
      <c r="GH514" s="4">
        <f>Tabela13[[#This Row],[V1]]-Tabela13[[#This Row],[V4]]/Tabela13[[#This Row],[V4]]</f>
        <v>0.66666666666666674</v>
      </c>
      <c r="GI514" s="4">
        <f>Tabela13[[#This Row],[V2]]-Tabela13[[#This Row],[V1]]/Tabela13[[#This Row],[V1]]</f>
        <v>-0.28260869565217384</v>
      </c>
      <c r="GJ514" s="4">
        <f>Tabela13[[#This Row],[V2]]-Tabela13[[#This Row],[V3]]/Tabela13[[#This Row],[V3]]</f>
        <v>-0.28260869565217384</v>
      </c>
      <c r="GK514" s="4">
        <f>Tabela13[[#This Row],[V2]]-Tabela13[[#This Row],[V4]]/Tabela13[[#This Row],[V4]]</f>
        <v>-0.28260869565217384</v>
      </c>
      <c r="GL514" s="4">
        <f t="shared" si="570"/>
        <v>0.57809254993408687</v>
      </c>
      <c r="GM514" s="4">
        <f t="shared" si="571"/>
        <v>1.1920289855072466</v>
      </c>
      <c r="GN514" s="4">
        <f t="shared" si="572"/>
        <v>0.48496517866810929</v>
      </c>
      <c r="GO514" s="3">
        <f t="shared" si="573"/>
        <v>1</v>
      </c>
      <c r="GP514" s="3">
        <v>100</v>
      </c>
      <c r="GQ514" s="3">
        <f t="shared" si="574"/>
        <v>2</v>
      </c>
      <c r="GR514" s="3">
        <f t="shared" si="575"/>
        <v>200</v>
      </c>
      <c r="GS514" s="34">
        <f>COUNTIF($D$2:D513,Tabela13[[#This Row],[HomeTeam]])</f>
        <v>6</v>
      </c>
      <c r="GT514" s="34">
        <f>COUNTIF($E$2:E513,Tabela13[[#This Row],[AwayTeam]])</f>
        <v>25</v>
      </c>
      <c r="GU514" s="3">
        <f>IFERROR(AVERAGEIFS($AD$2:AD513,$D$2:D513,Tabela13[[#This Row],[HomeTeam]],$GS$2:GS513,"&gt;="&amp;Tabela13[[#This Row],[Contagem_H]]-5),"")</f>
        <v>1.0428862536005394</v>
      </c>
      <c r="GV514" s="3">
        <f>IFERROR(AVERAGEIFS($G$2:G513,$E$2:E513,Tabela13[[#This Row],[AwayTeam]],$GT$2:GT513,"&gt;="&amp;Tabela13[[#This Row],[Contagem_A]]-5),"")</f>
        <v>1</v>
      </c>
      <c r="GW514" s="3">
        <f>IFERROR(AVERAGEIFS($GQ$2:GQ513,$D$2:D513,Tabela13[[#This Row],[HomeTeam]],$GS$2:GS513,"&gt;="&amp;Tabela13[[#This Row],[Contagem_H]]-5),"")</f>
        <v>-0.3</v>
      </c>
    </row>
    <row r="515" spans="1:205" x14ac:dyDescent="0.25">
      <c r="A515" t="s">
        <v>127</v>
      </c>
      <c r="B515" t="s">
        <v>308</v>
      </c>
      <c r="C515" t="s">
        <v>186</v>
      </c>
      <c r="D515" t="s">
        <v>17</v>
      </c>
      <c r="E515" t="s">
        <v>26</v>
      </c>
      <c r="F515" s="3">
        <v>4</v>
      </c>
      <c r="G515" s="3">
        <v>0</v>
      </c>
      <c r="H515" s="3" t="str">
        <f t="shared" si="576"/>
        <v>H</v>
      </c>
      <c r="I515" s="3">
        <v>2.1</v>
      </c>
      <c r="J515" s="3">
        <v>3.3</v>
      </c>
      <c r="K515" s="3">
        <v>3.6</v>
      </c>
      <c r="L515" s="3">
        <v>2.0699999999999998</v>
      </c>
      <c r="M515" s="3">
        <v>1.83</v>
      </c>
      <c r="N515" s="3">
        <f t="shared" ref="N515:N536" si="577">SUM(F515:G515)</f>
        <v>4</v>
      </c>
      <c r="O515" s="3">
        <f t="shared" ref="O515:O536" si="578">IF(H515="H",3,IF(H515="D",1,0))</f>
        <v>3</v>
      </c>
      <c r="P515" s="3">
        <f t="shared" ref="P515:P536" si="579">IF(H515="A",3,IF(H515="D",1,0))</f>
        <v>0</v>
      </c>
      <c r="Q515" s="3">
        <f t="shared" ref="Q515:Q536" si="580">((1/I515)+(1/J515)+(1/K515))-1</f>
        <v>5.6998556998557159E-2</v>
      </c>
      <c r="R515" s="3">
        <f t="shared" ref="R515:R536" si="581">((1/L515)+(1/M515-1))</f>
        <v>2.9539874871307492E-2</v>
      </c>
      <c r="S515" s="3">
        <f t="shared" ref="S515:S536" si="582">I515*(1+Q515)</f>
        <v>2.2196969696969702</v>
      </c>
      <c r="T515" s="3">
        <f t="shared" ref="T515:T536" si="583">J515*(1+Q515)</f>
        <v>3.4880952380952386</v>
      </c>
      <c r="U515" s="3">
        <f t="shared" ref="U515:U536" si="584">K515*(1+Q515)</f>
        <v>3.8051948051948057</v>
      </c>
      <c r="V515" s="3">
        <f t="shared" ref="V515:V536" si="585">L515*(1+Q515)</f>
        <v>2.1879870129870134</v>
      </c>
      <c r="W515" s="3">
        <f t="shared" ref="W515:W536" si="586">M515*(1+Q515)</f>
        <v>1.9343073593073596</v>
      </c>
      <c r="X515" s="4">
        <f t="shared" ref="X515:X536" si="587">1/I515</f>
        <v>0.47619047619047616</v>
      </c>
      <c r="Y515" s="4">
        <f t="shared" ref="Y515:Y536" si="588">1/J515</f>
        <v>0.30303030303030304</v>
      </c>
      <c r="Z515" s="4">
        <f t="shared" ref="Z515:Z536" si="589">1/K515</f>
        <v>0.27777777777777779</v>
      </c>
      <c r="AA515" s="4">
        <f t="shared" ref="AA515:AA536" si="590">1/L515</f>
        <v>0.48309178743961356</v>
      </c>
      <c r="AB515" s="4">
        <f t="shared" ref="AB515:AB536" si="591">1/M515</f>
        <v>0.54644808743169393</v>
      </c>
      <c r="AC515" s="4">
        <f t="shared" ref="AC515:AC536" si="592">(X515+F515)/2</f>
        <v>2.2380952380952381</v>
      </c>
      <c r="AD515" s="4">
        <f t="shared" ref="AD515:AD536" si="593">(Z515+G515)/2</f>
        <v>0.1388888888888889</v>
      </c>
      <c r="AE515" s="4">
        <f t="shared" ref="AE515:AE536" si="594">(X515+G515)/2</f>
        <v>0.23809523809523808</v>
      </c>
      <c r="AF515" s="4">
        <f t="shared" ref="AF515:AF536" si="595">(Z515+F515)/2</f>
        <v>2.1388888888888888</v>
      </c>
      <c r="AG515" s="4">
        <f>IFERROR(AVERAGE(Tabela13[[#This Row],[V1]],Tabela13[[#This Row],[V2]]),"")</f>
        <v>1.1884920634920635</v>
      </c>
      <c r="AH515" s="4">
        <f>IFERROR(AVERAGE(Tabela13[[#This Row],[V1]],Tabela13[[#This Row],[V3]]),"")</f>
        <v>1.2380952380952381</v>
      </c>
      <c r="AI515" s="4">
        <f>IFERROR(AVERAGE(Tabela13[[#This Row],[V1]],Tabela13[[#This Row],[V4]]),"")</f>
        <v>2.1884920634920633</v>
      </c>
      <c r="AJ515" s="4">
        <f>IFERROR(AVERAGE(Tabela13[[#This Row],[V2]],Tabela13[[#This Row],[V1]]),"")</f>
        <v>1.1884920634920635</v>
      </c>
      <c r="AK515" s="4">
        <f>IFERROR(AVERAGE(Tabela13[[#This Row],[V2]],Tabela13[[#This Row],[V3]]),"")</f>
        <v>0.18849206349206349</v>
      </c>
      <c r="AL515" s="4">
        <f>IFERROR(AVERAGE(Tabela13[[#This Row],[V2]],Tabela13[[#This Row],[V4]]),"")</f>
        <v>1.1388888888888888</v>
      </c>
      <c r="AM515" s="4">
        <f>IFERROR(AVERAGE(Tabela13[[#This Row],[V3]],Tabela13[[#This Row],[V1]]),"")</f>
        <v>1.2380952380952381</v>
      </c>
      <c r="AN515" s="4">
        <f>IFERROR(AVERAGE(Tabela13[[#This Row],[V3]],Tabela13[[#This Row],[V2]]),"")</f>
        <v>0.18849206349206349</v>
      </c>
      <c r="AO515" s="4">
        <f>IFERROR(AVERAGE(Tabela13[[#This Row],[V3]],Tabela13[[#This Row],[V4]]),"")</f>
        <v>1.1884920634920635</v>
      </c>
      <c r="AP515" s="4">
        <f>IFERROR(AVERAGE(Tabela13[[#This Row],[V4]],Tabela13[[#This Row],[V1]]),"")</f>
        <v>2.1884920634920633</v>
      </c>
      <c r="AQ515" s="4">
        <f>IFERROR(AVERAGE(Tabela13[[#This Row],[V4]],Tabela13[[#This Row],[V2]]),"")</f>
        <v>1.1388888888888888</v>
      </c>
      <c r="AR515" s="4">
        <f>IFERROR(AVERAGE(Tabela13[[#This Row],[V4]],Tabela13[[#This Row],[V3]]),"")</f>
        <v>1.1884920634920635</v>
      </c>
      <c r="AS515" s="4">
        <f>_xlfn.STDEV.S(Tabela13[[#This Row],[V1]:[V2]])</f>
        <v>1.4843630446336655</v>
      </c>
      <c r="AT515" s="4">
        <f>_xlfn.STDEV.S(Tabela13[[#This Row],[V1]],Tabela13[[#This Row],[V3]])</f>
        <v>1.4142135623730954</v>
      </c>
      <c r="AU515" s="4">
        <f>_xlfn.STDEV.S(Tabela13[[#This Row],[V1]],Tabela13[[#This Row],[V4]])</f>
        <v>7.0149482260570259E-2</v>
      </c>
      <c r="AV515" s="4">
        <f>_xlfn.STDEV.S(Tabela13[[#This Row],[V2]],Tabela13[[#This Row],[V1]])</f>
        <v>1.4843630446336655</v>
      </c>
      <c r="AW515" s="4">
        <f>_xlfn.STDEV.S(Tabela13[[#This Row],[V2]],Tabela13[[#This Row],[V3]])</f>
        <v>7.0149482260570176E-2</v>
      </c>
      <c r="AX515" s="4">
        <f>_xlfn.STDEV.S(Tabela13[[#This Row],[V42]],Tabela13[[#This Row],[V44]])</f>
        <v>2.8985766070067607</v>
      </c>
      <c r="AY515" s="4">
        <f>_xlfn.STDEV.S(Tabela13[[#This Row],[V3]],Tabela13[[#This Row],[V1]])</f>
        <v>1.4142135623730954</v>
      </c>
      <c r="AZ515" s="4">
        <f>_xlfn.STDEV.S(Tabela13[[#This Row],[V3]],Tabela13[[#This Row],[V2]])</f>
        <v>7.0149482260570176E-2</v>
      </c>
      <c r="BA515" s="4">
        <f>_xlfn.STDEV.S(Tabela13[[#This Row],[V3]],Tabela13[[#This Row],[V4]])</f>
        <v>1.344064080112525</v>
      </c>
      <c r="BB515" s="4">
        <f>_xlfn.STDEV.S(Tabela13[[#This Row],[V4]],Tabela13[[#This Row],[V1]])</f>
        <v>7.0149482260570259E-2</v>
      </c>
      <c r="BC515" s="4">
        <f>_xlfn.STDEV.S(Tabela13[[#This Row],[V4]],Tabela13[[#This Row],[V2]])</f>
        <v>1.4142135623730951</v>
      </c>
      <c r="BD515" s="4">
        <f>_xlfn.STDEV.S(Tabela13[[#This Row],[V4]],Tabela13[[#This Row],[V3]])</f>
        <v>1.344064080112525</v>
      </c>
      <c r="BE515" s="4">
        <f>Tabela13[[#This Row],[V17]]/Tabela13[[#This Row],[V5]]</f>
        <v>1.248946535050697</v>
      </c>
      <c r="BF515" s="4">
        <f>Tabela13[[#This Row],[V18]]/Tabela13[[#This Row],[V6]]</f>
        <v>1.1422494157628846</v>
      </c>
      <c r="BG515" s="4">
        <f>Tabela13[[#This Row],[V19]]/Tabela13[[#This Row],[V7]]</f>
        <v>3.205379787790337E-2</v>
      </c>
      <c r="BH515" s="4">
        <f>Tabela13[[#This Row],[V20]]/Tabela13[[#This Row],[V8]]</f>
        <v>1.248946535050697</v>
      </c>
      <c r="BI515" s="4">
        <f>Tabela13[[#This Row],[V21]]/Tabela13[[#This Row],[V9]]</f>
        <v>0.37216146378239334</v>
      </c>
      <c r="BJ515" s="4">
        <f>Tabela13[[#This Row],[V22]]/Tabela13[[#This Row],[V10]]</f>
        <v>2.5450916549327656</v>
      </c>
      <c r="BK515" s="4">
        <f>Tabela13[[#This Row],[V23]]/Tabela13[[#This Row],[V11]]</f>
        <v>1.1422494157628846</v>
      </c>
      <c r="BL515" s="4">
        <f>Tabela13[[#This Row],[V24]]/Tabela13[[#This Row],[V12]]</f>
        <v>0.37216146378239334</v>
      </c>
      <c r="BM515" s="4">
        <f>Tabela13[[#This Row],[V25]]/Tabela13[[#This Row],[V13]]</f>
        <v>1.1308986583918408</v>
      </c>
      <c r="BN515" s="4">
        <f>Tabela13[[#This Row],[V26]]/Tabela13[[#This Row],[V14]]</f>
        <v>3.205379787790337E-2</v>
      </c>
      <c r="BO515" s="4">
        <f>Tabela13[[#This Row],[V27]]/Tabela13[[#This Row],[V15]]</f>
        <v>1.2417484937910104</v>
      </c>
      <c r="BP515" s="4">
        <f>Tabela13[[#This Row],[V28]]/Tabela13[[#This Row],[V16]]</f>
        <v>1.1308986583918408</v>
      </c>
      <c r="BQ515" s="4">
        <f>Tabela13[[#This Row],[V1]]-Tabela13[[#This Row],[V2]]</f>
        <v>2.0992063492063493</v>
      </c>
      <c r="BR515" s="4">
        <f>Tabela13[[#This Row],[V1]]-Tabela13[[#This Row],[V3]]</f>
        <v>2</v>
      </c>
      <c r="BS515" s="4">
        <f>Tabela13[[#This Row],[V1]]-Tabela13[[#This Row],[V4]]</f>
        <v>9.9206349206349298E-2</v>
      </c>
      <c r="BT515" s="4">
        <f>Tabela13[[#This Row],[V2]]-Tabela13[[#This Row],[V1]]</f>
        <v>-2.0992063492063493</v>
      </c>
      <c r="BU515" s="4">
        <f>Tabela13[[#This Row],[V2]]-Tabela13[[#This Row],[V3]]</f>
        <v>-9.9206349206349187E-2</v>
      </c>
      <c r="BV515" s="4">
        <f>Tabela13[[#This Row],[V2]]-Tabela13[[#This Row],[V4]]</f>
        <v>-2</v>
      </c>
      <c r="BW515" s="4">
        <f>AVERAGE(Tabela13[[#This Row],[V41]],Tabela13[[#This Row],[V42]])</f>
        <v>2.0496031746031749</v>
      </c>
      <c r="BX515" s="4">
        <f>AVERAGE(Tabela13[[#This Row],[V41]],Tabela13[[#This Row],[V43]])</f>
        <v>1.0992063492063493</v>
      </c>
      <c r="BY515" s="4">
        <f>AVERAGE(Tabela13[[#This Row],[V41]],Tabela13[[#This Row],[V44]])</f>
        <v>0</v>
      </c>
      <c r="BZ515" s="4">
        <f>AVERAGE(Tabela13[[#This Row],[V41]],Tabela13[[#This Row],[V45]])</f>
        <v>1</v>
      </c>
      <c r="CA515" s="4">
        <f>AVERAGE(Tabela13[[#This Row],[V41]],Tabela13[[#This Row],[V46]])</f>
        <v>4.9603174603174649E-2</v>
      </c>
      <c r="CB515" s="4">
        <f>AVERAGE(Tabela13[[#This Row],[V42]],Tabela13[[#This Row],[V41]])</f>
        <v>2.0496031746031749</v>
      </c>
      <c r="CC515" s="4">
        <f>AVERAGE(Tabela13[[#This Row],[V42]],Tabela13[[#This Row],[V43]])</f>
        <v>1.0496031746031746</v>
      </c>
      <c r="CD515" s="4">
        <f>AVERAGE(Tabela13[[#This Row],[V42]],Tabela13[[#This Row],[V44]])</f>
        <v>-4.9603174603174649E-2</v>
      </c>
      <c r="CE515" s="4">
        <f>AVERAGE(Tabela13[[#This Row],[V42]],Tabela13[[#This Row],[V45]])</f>
        <v>0.95039682539682535</v>
      </c>
      <c r="CF515" s="4">
        <f>AVERAGE(Tabela13[[#This Row],[V42]],Tabela13[[#This Row],[V46]])</f>
        <v>0</v>
      </c>
      <c r="CG515" s="4">
        <f>AVERAGE(Tabela13[[#This Row],[V43]],Tabela13[[#This Row],[V41]])</f>
        <v>1.0992063492063493</v>
      </c>
      <c r="CH515" s="4">
        <f>AVERAGE(Tabela13[[#This Row],[V43]],Tabela13[[#This Row],[V42]])</f>
        <v>1.0496031746031746</v>
      </c>
      <c r="CI515" s="4">
        <f>AVERAGE(Tabela13[[#This Row],[V43]],Tabela13[[#This Row],[V44]])</f>
        <v>-1</v>
      </c>
      <c r="CJ515" s="4">
        <f>AVERAGE(Tabela13[[#This Row],[V43]],Tabela13[[#This Row],[V45]])</f>
        <v>5.5511151231257827E-17</v>
      </c>
      <c r="CK515" s="4">
        <f>AVERAGE(Tabela13[[#This Row],[V43]],Tabela13[[#This Row],[V46]])</f>
        <v>-0.95039682539682535</v>
      </c>
      <c r="CL515" s="4">
        <f>AVERAGE(Tabela13[[#This Row],[V44]],Tabela13[[#This Row],[V41]])</f>
        <v>0</v>
      </c>
      <c r="CM515" s="4">
        <f>AVERAGE(Tabela13[[#This Row],[V44]],Tabela13[[#This Row],[V42]])</f>
        <v>-4.9603174603174649E-2</v>
      </c>
      <c r="CN515" s="4">
        <f>AVERAGE(Tabela13[[#This Row],[V44]],Tabela13[[#This Row],[V43]])</f>
        <v>-1</v>
      </c>
      <c r="CO515" s="4">
        <f>AVERAGE(Tabela13[[#This Row],[V44]],Tabela13[[#This Row],[V45]])</f>
        <v>-1.0992063492063493</v>
      </c>
      <c r="CP515" s="4">
        <f>AVERAGE(Tabela13[[#This Row],[V44]],Tabela13[[#This Row],[V46]])</f>
        <v>-2.0496031746031749</v>
      </c>
      <c r="CQ515" s="4">
        <f>AVERAGE(Tabela13[[#This Row],[V45]],Tabela13[[#This Row],[V41]])</f>
        <v>1</v>
      </c>
      <c r="CR515" s="4">
        <f>AVERAGE(Tabela13[[#This Row],[V45]],Tabela13[[#This Row],[V42]])</f>
        <v>0.95039682539682535</v>
      </c>
      <c r="CS515" s="4">
        <f>AVERAGE(Tabela13[[#This Row],[V45]],Tabela13[[#This Row],[V43]])</f>
        <v>5.5511151231257827E-17</v>
      </c>
      <c r="CT515" s="4">
        <f>AVERAGE(Tabela13[[#This Row],[V45]],Tabela13[[#This Row],[V44]])</f>
        <v>-1.0992063492063493</v>
      </c>
      <c r="CU515" s="4">
        <f>AVERAGE(Tabela13[[#This Row],[V45]],Tabela13[[#This Row],[V46]])</f>
        <v>-1.0496031746031746</v>
      </c>
      <c r="CV515" s="4">
        <f>AVERAGE(Tabela13[[#This Row],[V46]],Tabela13[[#This Row],[V41]])</f>
        <v>4.9603174603174649E-2</v>
      </c>
      <c r="CW515" s="4">
        <f>AVERAGE(Tabela13[[#This Row],[V46]],Tabela13[[#This Row],[V42]])</f>
        <v>0</v>
      </c>
      <c r="CX515" s="4">
        <f>AVERAGE(Tabela13[[#This Row],[V46]],Tabela13[[#This Row],[V43]])</f>
        <v>-0.95039682539682535</v>
      </c>
      <c r="CY515" s="4">
        <f>AVERAGE(Tabela13[[#This Row],[V46]],Tabela13[[#This Row],[V44]])</f>
        <v>-2.0496031746031749</v>
      </c>
      <c r="CZ515" s="4">
        <f>AVERAGE(Tabela13[[#This Row],[V46]],Tabela13[[#This Row],[V45]])</f>
        <v>-1.0496031746031746</v>
      </c>
      <c r="DA515" s="3">
        <f>_xlfn.STDEV.S(Tabela13[[#This Row],[V41]],Tabela13[[#This Row],[V42]])</f>
        <v>7.0149482260570259E-2</v>
      </c>
      <c r="DB515" s="3">
        <f>_xlfn.STDEV.S(Tabela13[[#This Row],[V41]],Tabela13[[#This Row],[V43]])</f>
        <v>1.4142135623730951</v>
      </c>
      <c r="DC515" s="3">
        <f>_xlfn.STDEV.S(Tabela13[[#This Row],[V41]],Tabela13[[#This Row],[V44]])</f>
        <v>2.9687260892673306</v>
      </c>
      <c r="DD515" s="3">
        <f>_xlfn.STDEV.S(Tabela13[[#This Row],[V41]],Tabela13[[#This Row],[V45]])</f>
        <v>1.5545125268942357</v>
      </c>
      <c r="DE515" s="3">
        <f>_xlfn.STDEV.S(Tabela13[[#This Row],[V41]],Tabela13[[#This Row],[V46]])</f>
        <v>2.8985766070067607</v>
      </c>
      <c r="DF515" s="3">
        <f>_xlfn.STDEV.S(Tabela13[[#This Row],[V42]],Tabela13[[#This Row],[V41]])</f>
        <v>7.0149482260570259E-2</v>
      </c>
      <c r="DG515" s="3">
        <f>_xlfn.STDEV.S(Tabela13[[#This Row],[V42]],Tabela13[[#This Row],[V43]])</f>
        <v>1.3440640801125248</v>
      </c>
      <c r="DH515" s="3">
        <f>_xlfn.STDEV.S(Tabela13[[#This Row],[V42]],Tabela13[[#This Row],[V44]])</f>
        <v>2.8985766070067607</v>
      </c>
      <c r="DI515" s="3">
        <f>_xlfn.STDEV.S(Tabela13[[#This Row],[V42]],Tabela13[[#This Row],[V45]])</f>
        <v>1.4843630446336653</v>
      </c>
      <c r="DJ515" s="3">
        <f>_xlfn.STDEV.S(Tabela13[[#This Row],[V42]],Tabela13[[#This Row],[V46]])</f>
        <v>2.8284271247461903</v>
      </c>
      <c r="DK515" s="3">
        <f>_xlfn.STDEV.S(Tabela13[[#This Row],[V43]],Tabela13[[#This Row],[V41]])</f>
        <v>1.4142135623730951</v>
      </c>
      <c r="DL515" s="3">
        <f>_xlfn.STDEV.S(Tabela13[[#This Row],[V43]],Tabela13[[#This Row],[V42]])</f>
        <v>1.3440640801125248</v>
      </c>
      <c r="DM515" s="3">
        <f>_xlfn.STDEV.S(Tabela13[[#This Row],[V43]],Tabela13[[#This Row],[V44]])</f>
        <v>1.5545125268942357</v>
      </c>
      <c r="DN515" s="3">
        <f>_xlfn.STDEV.S(Tabela13[[#This Row],[V43]],Tabela13[[#This Row],[V45]])</f>
        <v>0.14029896452114043</v>
      </c>
      <c r="DO515" s="3">
        <f>_xlfn.STDEV.S(Tabela13[[#This Row],[V43]],Tabela13[[#This Row],[V46]])</f>
        <v>1.4843630446336653</v>
      </c>
      <c r="DP515" s="3">
        <f>_xlfn.STDEV.S(Tabela13[[#This Row],[V44]],Tabela13[[#This Row],[V41]])</f>
        <v>2.9687260892673306</v>
      </c>
      <c r="DQ515" s="3">
        <f>_xlfn.STDEV.S(Tabela13[[#This Row],[V44]],Tabela13[[#This Row],[V42]])</f>
        <v>2.8985766070067607</v>
      </c>
      <c r="DR515" s="3">
        <f>_xlfn.STDEV.S(Tabela13[[#This Row],[V44]],Tabela13[[#This Row],[V43]])</f>
        <v>1.5545125268942357</v>
      </c>
      <c r="DS515" s="3">
        <f>_xlfn.STDEV.S(Tabela13[[#This Row],[V44]],Tabela13[[#This Row],[V45]])</f>
        <v>1.4142135623730951</v>
      </c>
      <c r="DT515" s="3">
        <f>_xlfn.STDEV.S(Tabela13[[#This Row],[V44]],Tabela13[[#This Row],[V46]])</f>
        <v>7.0149482260570259E-2</v>
      </c>
      <c r="DU515" s="3">
        <f>_xlfn.STDEV.S(Tabela13[[#This Row],[V45]],Tabela13[[#This Row],[V41]])</f>
        <v>1.5545125268942357</v>
      </c>
      <c r="DV515" s="3">
        <f>_xlfn.STDEV.S(Tabela13[[#This Row],[V45]],Tabela13[[#This Row],[V42]])</f>
        <v>1.4843630446336653</v>
      </c>
      <c r="DW515" s="3">
        <f>_xlfn.STDEV.S(Tabela13[[#This Row],[V45]],Tabela13[[#This Row],[V43]])</f>
        <v>0.14029896452114043</v>
      </c>
      <c r="DX515" s="3">
        <f>_xlfn.STDEV.S(Tabela13[[#This Row],[V45]],Tabela13[[#This Row],[V44]])</f>
        <v>1.4142135623730951</v>
      </c>
      <c r="DY515" s="3">
        <f>_xlfn.STDEV.S(Tabela13[[#This Row],[V45]],Tabela13[[#This Row],[V46]])</f>
        <v>1.3440640801125248</v>
      </c>
      <c r="DZ515" s="3">
        <f>_xlfn.STDEV.S(Tabela13[[#This Row],[V46]],Tabela13[[#This Row],[V41]])</f>
        <v>2.8985766070067607</v>
      </c>
      <c r="EA515" s="3">
        <f>_xlfn.STDEV.S(Tabela13[[#This Row],[V46]],Tabela13[[#This Row],[V42]])</f>
        <v>2.8284271247461903</v>
      </c>
      <c r="EB515" s="3">
        <f>_xlfn.STDEV.S(Tabela13[[#This Row],[V46]],Tabela13[[#This Row],[V43]])</f>
        <v>1.4843630446336653</v>
      </c>
      <c r="EC515" s="3">
        <f>_xlfn.STDEV.S(Tabela13[[#This Row],[V46]],Tabela13[[#This Row],[V44]])</f>
        <v>7.0149482260570259E-2</v>
      </c>
      <c r="ED515" s="3">
        <f>_xlfn.STDEV.S(Tabela13[[#This Row],[V46]],Tabela13[[#This Row],[V45]])</f>
        <v>1.3440640801125248</v>
      </c>
      <c r="EE515" s="3">
        <f t="shared" ref="EE515:EE536" si="596">DA515/BW515</f>
        <v>3.422588485898103E-2</v>
      </c>
      <c r="EF515" s="3">
        <f t="shared" ref="EF515:EF536" si="597">DB515/BX515</f>
        <v>1.28657695927083</v>
      </c>
      <c r="EG515" s="3" t="str">
        <f t="shared" ref="EG515:EG536" si="598">IFERROR(DC515/BY515,"")</f>
        <v/>
      </c>
      <c r="EH515" s="3">
        <f t="shared" ref="EH515:EH536" si="599">IFERROR(DD515/BZ515,"")</f>
        <v>1.5545125268942357</v>
      </c>
      <c r="EI515" s="3">
        <f t="shared" ref="EI515:EI536" si="600">IFERROR(DE515/CA515,"")</f>
        <v>58.435304397256239</v>
      </c>
      <c r="EJ515" s="3">
        <f t="shared" ref="EJ515:EJ536" si="601">IFERROR(DF515/CB515,"")</f>
        <v>3.422588485898103E-2</v>
      </c>
      <c r="EK515" s="3">
        <f t="shared" ref="EK515:EK536" si="602">IFERROR(DG515/CC515,"")</f>
        <v>1.2805449836988894</v>
      </c>
      <c r="EL515" s="3">
        <f t="shared" ref="EL515:EL536" si="603">IFERROR(DH515/CD515,"")</f>
        <v>-58.435304397256239</v>
      </c>
      <c r="EM515" s="3">
        <f t="shared" ref="EM515:EM536" si="604">IFERROR(DI515/CE515,"")</f>
        <v>1.561835019823314</v>
      </c>
      <c r="EN515" s="3" t="str">
        <f t="shared" ref="EN515:EN536" si="605">IFERROR(DJ515/CF515,"")</f>
        <v/>
      </c>
      <c r="EO515" s="3">
        <f t="shared" ref="EO515:EO536" si="606">IFERROR(DK515/CG515,"")</f>
        <v>1.28657695927083</v>
      </c>
      <c r="EP515" s="3">
        <f t="shared" ref="EP515:EP536" si="607">IFERROR(DL515/CH515,"")</f>
        <v>1.2805449836988894</v>
      </c>
      <c r="EQ515" s="3">
        <f t="shared" ref="EQ515:EQ536" si="608">IFERROR(DM515/CI515,"")</f>
        <v>-1.5545125268942357</v>
      </c>
      <c r="ER515" s="3">
        <f t="shared" ref="ER515:ER536" si="609">IFERROR(DN515/CJ515,"")</f>
        <v>2527401457351498</v>
      </c>
      <c r="ES515" s="3" t="str">
        <f t="shared" ref="ES515:ES536" si="610">IFERROR(D515/CK515,"")</f>
        <v/>
      </c>
      <c r="ET515" s="3" t="str">
        <f t="shared" ref="ET515:ET536" si="611">IFERROR(DP515/CL515,"")</f>
        <v/>
      </c>
      <c r="EU515" s="3" t="str">
        <f t="shared" ref="EU515:EU536" si="612">IFERROR(D525/CM515,"")</f>
        <v/>
      </c>
      <c r="EV515" s="3">
        <f t="shared" ref="EV515:EV536" si="613">IFERROR(DR515/CN515,"")</f>
        <v>-1.5545125268942357</v>
      </c>
      <c r="EW515" s="3">
        <f t="shared" ref="EW515:EW536" si="614">IFERROR(DS515/CO515,"")</f>
        <v>-1.28657695927083</v>
      </c>
      <c r="EX515" s="3">
        <f t="shared" ref="EX515:EX536" si="615">IFERROR(DT515/CP515,"")</f>
        <v>-3.422588485898103E-2</v>
      </c>
      <c r="EY515" s="3">
        <f t="shared" ref="EY515:EY536" si="616">IFERROR(DU515/CQ515,"")</f>
        <v>1.5545125268942357</v>
      </c>
      <c r="EZ515" s="3">
        <f t="shared" ref="EZ515:EZ536" si="617">IFERROR(DV515/CR515,"")</f>
        <v>1.561835019823314</v>
      </c>
      <c r="FA515" s="3">
        <f t="shared" ref="FA515:FA536" si="618">IFERROR(DW515/CS515,"")</f>
        <v>2527401457351498</v>
      </c>
      <c r="FB515" s="3">
        <f t="shared" ref="FB515:FB536" si="619">IFERROR(DX515/CT515,"")</f>
        <v>-1.28657695927083</v>
      </c>
      <c r="FC515" s="3">
        <f t="shared" ref="FC515:FC536" si="620">IFERROR(DY515/CU515,"")</f>
        <v>-1.2805449836988894</v>
      </c>
      <c r="FD515" s="3">
        <f t="shared" ref="FD515:FD536" si="621">IFERROR(DZ515/CV515,"")</f>
        <v>58.435304397256239</v>
      </c>
      <c r="FE515" s="3" t="str">
        <f t="shared" ref="FE515:FE536" si="622">IFERROR(EA515/CW515,"")</f>
        <v/>
      </c>
      <c r="FF515" s="3">
        <f t="shared" ref="FF515:FF536" si="623">IFERROR(EB515/CX515,"")</f>
        <v>-1.561835019823314</v>
      </c>
      <c r="FG515" s="3">
        <f t="shared" ref="FG515:FG536" si="624">IFERROR(EC515/CY515,"")</f>
        <v>-3.422588485898103E-2</v>
      </c>
      <c r="FH515" s="3">
        <f t="shared" ref="FH515:FH536" si="625">IFERROR(ED515/CZ515,"")</f>
        <v>-1.2805449836988894</v>
      </c>
      <c r="FI515" s="4">
        <f t="shared" ref="FI515:FI536" si="626">(F515*Z515)</f>
        <v>1.1111111111111112</v>
      </c>
      <c r="FJ515" s="4">
        <f t="shared" ref="FJ515:FJ536" si="627">(G515*X515)</f>
        <v>0</v>
      </c>
      <c r="FK515" s="4">
        <f t="shared" ref="FK515:FK536" si="628">((1/S515)*3+(1/T515))</f>
        <v>1.6382252559726957</v>
      </c>
      <c r="FL515" s="4">
        <f t="shared" ref="FL515:FL536" si="629">((1/U515)*3+(1/T515))</f>
        <v>1.0750853242320817</v>
      </c>
      <c r="FM515" s="4">
        <f>Tabela13[[#This Row],[V139]]-Tabela13[[#This Row],[V140]]</f>
        <v>0.56313993174061405</v>
      </c>
      <c r="FN515" s="4">
        <f>Tabela13[[#This Row],[V1]]-Tabela13[[#This Row],[V2]]/2</f>
        <v>2.1686507936507935</v>
      </c>
      <c r="FO515" s="4">
        <f>Tabela13[[#This Row],[V1]]-Tabela13[[#This Row],[V3]]/2</f>
        <v>2.1190476190476191</v>
      </c>
      <c r="FP515" s="4">
        <f>Tabela13[[#This Row],[V1]]-Tabela13[[#This Row],[V4]]/2</f>
        <v>1.1686507936507937</v>
      </c>
      <c r="FQ515" s="4">
        <f>Tabela13[[#This Row],[V2]]-Tabela13[[#This Row],[V1]]/2</f>
        <v>-0.98015873015873023</v>
      </c>
      <c r="FR515" s="4">
        <f>Tabela13[[#This Row],[V2]]-Tabela13[[#This Row],[V3]]/2</f>
        <v>1.9841269841269854E-2</v>
      </c>
      <c r="FS515" s="4">
        <f>Tabela13[[#This Row],[V2]]-Tabela13[[#This Row],[V4]]/2</f>
        <v>-0.93055555555555558</v>
      </c>
      <c r="FT515" s="4">
        <f t="shared" ref="FT515:FT536" si="630">ATAN(FN515)</f>
        <v>1.1387367204205263</v>
      </c>
      <c r="FU515" s="4">
        <f t="shared" ref="FU515:FU536" si="631">ATAN(FO515)</f>
        <v>1.1298720786357315</v>
      </c>
      <c r="FV515" s="4">
        <f t="shared" ref="FV515:FV536" si="632">ATAN(FP515)</f>
        <v>0.86300956755241398</v>
      </c>
      <c r="FW515" s="4">
        <f t="shared" ref="FW515:FW536" si="633">ATAN(FQ515)</f>
        <v>-0.77537845863844834</v>
      </c>
      <c r="FX515" s="4">
        <f t="shared" ref="FX515:FX536" si="634">ATAN(FR515)</f>
        <v>1.9838666778924725E-2</v>
      </c>
      <c r="FY515" s="4">
        <f t="shared" ref="FY515:FY536" si="635">ATAN(FS515)</f>
        <v>-0.74944244307684882</v>
      </c>
      <c r="FZ515" s="4">
        <f t="shared" ref="FZ515:FZ536" si="636">DEGREES(FT515)*PI()</f>
        <v>204.97260967569477</v>
      </c>
      <c r="GA515" s="4">
        <f t="shared" ref="GA515:GA536" si="637">DEGREES(FU515)*PI()</f>
        <v>203.37697415443168</v>
      </c>
      <c r="GB515" s="4">
        <f t="shared" ref="GB515:GB536" si="638">DEGREES(FV515)*PI()</f>
        <v>155.34172215943454</v>
      </c>
      <c r="GC515" s="4">
        <f t="shared" ref="GC515:GC536" si="639">DEGREES(FW515)*PI()</f>
        <v>-139.56812255492071</v>
      </c>
      <c r="GD515" s="4">
        <f t="shared" ref="GD515:GD536" si="640">DEGREES(FX515)*PI()</f>
        <v>3.5709600202064502</v>
      </c>
      <c r="GE515" s="4">
        <f t="shared" ref="GE515:GE536" si="641">DEGREES(FY515)*PI()</f>
        <v>-134.89963975383279</v>
      </c>
      <c r="GF515" s="4">
        <f>Tabela13[[#This Row],[V1]]-Tabela13[[#This Row],[V2]]/Tabela13[[#This Row],[V2]]</f>
        <v>1.2380952380952381</v>
      </c>
      <c r="GG515" s="4">
        <f>Tabela13[[#This Row],[V1]]-Tabela13[[#This Row],[V3]]/Tabela13[[#This Row],[V3]]</f>
        <v>1.2380952380952381</v>
      </c>
      <c r="GH515" s="4">
        <f>Tabela13[[#This Row],[V1]]-Tabela13[[#This Row],[V4]]/Tabela13[[#This Row],[V4]]</f>
        <v>1.2380952380952381</v>
      </c>
      <c r="GI515" s="4">
        <f>Tabela13[[#This Row],[V2]]-Tabela13[[#This Row],[V1]]/Tabela13[[#This Row],[V1]]</f>
        <v>-0.86111111111111116</v>
      </c>
      <c r="GJ515" s="4">
        <f>Tabela13[[#This Row],[V2]]-Tabela13[[#This Row],[V3]]/Tabela13[[#This Row],[V3]]</f>
        <v>-0.86111111111111116</v>
      </c>
      <c r="GK515" s="4">
        <f>Tabela13[[#This Row],[V2]]-Tabela13[[#This Row],[V4]]/Tabela13[[#This Row],[V4]]</f>
        <v>-0.86111111111111116</v>
      </c>
      <c r="GL515" s="4">
        <f t="shared" ref="GL515:GL536" si="642">_xlfn.STDEV.S(AC515:AF515)</f>
        <v>1.1561202215056547</v>
      </c>
      <c r="GM515" s="4">
        <f t="shared" ref="GM515:GM536" si="643">AVERAGE(AC515:AF515)</f>
        <v>1.1884920634920635</v>
      </c>
      <c r="GN515" s="4">
        <f t="shared" ref="GN515:GN536" si="644">GL515/GM515</f>
        <v>0.97276225649223702</v>
      </c>
      <c r="GO515" s="3">
        <f t="shared" ref="GO515:GO536" si="645">IF(H515="H",1,0)</f>
        <v>1</v>
      </c>
      <c r="GP515" s="3">
        <v>100</v>
      </c>
      <c r="GQ515" s="3">
        <f t="shared" ref="GQ515:GQ536" si="646">IF(H515="H",I515-1,-1)</f>
        <v>1.1000000000000001</v>
      </c>
      <c r="GR515" s="3">
        <f t="shared" ref="GR515:GR536" si="647">GQ515*100</f>
        <v>110.00000000000001</v>
      </c>
      <c r="GS515" s="34">
        <f>COUNTIF($D$2:D514,Tabela13[[#This Row],[HomeTeam]])</f>
        <v>25</v>
      </c>
      <c r="GT515" s="34">
        <f>COUNTIF($E$2:E514,Tabela13[[#This Row],[AwayTeam]])</f>
        <v>25</v>
      </c>
      <c r="GU515" s="3">
        <f>IFERROR(AVERAGEIFS($AD$2:AD514,$D$2:D514,Tabela13[[#This Row],[HomeTeam]],$GS$2:GS514,"&gt;="&amp;Tabela13[[#This Row],[Contagem_H]]-5),"")</f>
        <v>0.70257765943729333</v>
      </c>
      <c r="GV515" s="3">
        <f>IFERROR(AVERAGEIFS($G$2:G514,$E$2:E514,Tabela13[[#This Row],[AwayTeam]],$GT$2:GT514,"&gt;="&amp;Tabela13[[#This Row],[Contagem_A]]-5),"")</f>
        <v>2.2000000000000002</v>
      </c>
      <c r="GW515" s="3">
        <f>IFERROR(AVERAGEIFS($GQ$2:GQ514,$D$2:D514,Tabela13[[#This Row],[HomeTeam]],$GS$2:GS514,"&gt;="&amp;Tabela13[[#This Row],[Contagem_H]]-5),"")</f>
        <v>-0.45999999999999996</v>
      </c>
    </row>
    <row r="516" spans="1:205" x14ac:dyDescent="0.25">
      <c r="A516" t="s">
        <v>127</v>
      </c>
      <c r="B516" t="s">
        <v>308</v>
      </c>
      <c r="C516" t="s">
        <v>186</v>
      </c>
      <c r="D516" t="s">
        <v>130</v>
      </c>
      <c r="E516" t="s">
        <v>133</v>
      </c>
      <c r="F516" s="3">
        <v>3</v>
      </c>
      <c r="G516" s="3">
        <v>0</v>
      </c>
      <c r="H516" s="3" t="str">
        <f t="shared" ref="H516:H536" si="648">IF(F516&gt;G516,"H",IF(F516=G516,"D","A"))</f>
        <v>H</v>
      </c>
      <c r="I516" s="3">
        <v>1.3</v>
      </c>
      <c r="J516" s="3">
        <v>5.25</v>
      </c>
      <c r="K516" s="3">
        <v>9.5</v>
      </c>
      <c r="L516" s="3">
        <v>1.44</v>
      </c>
      <c r="M516" s="3">
        <v>2.75</v>
      </c>
      <c r="N516" s="3">
        <f t="shared" si="577"/>
        <v>3</v>
      </c>
      <c r="O516" s="3">
        <f t="shared" si="578"/>
        <v>3</v>
      </c>
      <c r="P516" s="3">
        <f t="shared" si="579"/>
        <v>0</v>
      </c>
      <c r="Q516" s="3">
        <f t="shared" si="580"/>
        <v>6.4970117601696575E-2</v>
      </c>
      <c r="R516" s="3">
        <f t="shared" si="581"/>
        <v>5.8080808080808066E-2</v>
      </c>
      <c r="S516" s="3">
        <f t="shared" si="582"/>
        <v>1.3844611528822055</v>
      </c>
      <c r="T516" s="3">
        <f t="shared" si="583"/>
        <v>5.5910931174089074</v>
      </c>
      <c r="U516" s="3">
        <f t="shared" si="584"/>
        <v>10.117216117216117</v>
      </c>
      <c r="V516" s="3">
        <f t="shared" si="585"/>
        <v>1.533556969346443</v>
      </c>
      <c r="W516" s="3">
        <f t="shared" si="586"/>
        <v>2.9286678234046657</v>
      </c>
      <c r="X516" s="4">
        <f t="shared" si="587"/>
        <v>0.76923076923076916</v>
      </c>
      <c r="Y516" s="4">
        <f t="shared" si="588"/>
        <v>0.19047619047619047</v>
      </c>
      <c r="Z516" s="4">
        <f t="shared" si="589"/>
        <v>0.10526315789473684</v>
      </c>
      <c r="AA516" s="4">
        <f t="shared" si="590"/>
        <v>0.69444444444444442</v>
      </c>
      <c r="AB516" s="4">
        <f t="shared" si="591"/>
        <v>0.36363636363636365</v>
      </c>
      <c r="AC516" s="4">
        <f t="shared" si="592"/>
        <v>1.8846153846153846</v>
      </c>
      <c r="AD516" s="4">
        <f t="shared" si="593"/>
        <v>5.2631578947368418E-2</v>
      </c>
      <c r="AE516" s="4">
        <f t="shared" si="594"/>
        <v>0.38461538461538458</v>
      </c>
      <c r="AF516" s="4">
        <f t="shared" si="595"/>
        <v>1.5526315789473684</v>
      </c>
      <c r="AG516" s="4">
        <f>IFERROR(AVERAGE(Tabela13[[#This Row],[V1]],Tabela13[[#This Row],[V2]]),"")</f>
        <v>0.96862348178137647</v>
      </c>
      <c r="AH516" s="4">
        <f>IFERROR(AVERAGE(Tabela13[[#This Row],[V1]],Tabela13[[#This Row],[V3]]),"")</f>
        <v>1.1346153846153846</v>
      </c>
      <c r="AI516" s="4">
        <f>IFERROR(AVERAGE(Tabela13[[#This Row],[V1]],Tabela13[[#This Row],[V4]]),"")</f>
        <v>1.7186234817813766</v>
      </c>
      <c r="AJ516" s="4">
        <f>IFERROR(AVERAGE(Tabela13[[#This Row],[V2]],Tabela13[[#This Row],[V1]]),"")</f>
        <v>0.96862348178137647</v>
      </c>
      <c r="AK516" s="4">
        <f>IFERROR(AVERAGE(Tabela13[[#This Row],[V2]],Tabela13[[#This Row],[V3]]),"")</f>
        <v>0.2186234817813765</v>
      </c>
      <c r="AL516" s="4">
        <f>IFERROR(AVERAGE(Tabela13[[#This Row],[V2]],Tabela13[[#This Row],[V4]]),"")</f>
        <v>0.80263157894736836</v>
      </c>
      <c r="AM516" s="4">
        <f>IFERROR(AVERAGE(Tabela13[[#This Row],[V3]],Tabela13[[#This Row],[V1]]),"")</f>
        <v>1.1346153846153846</v>
      </c>
      <c r="AN516" s="4">
        <f>IFERROR(AVERAGE(Tabela13[[#This Row],[V3]],Tabela13[[#This Row],[V2]]),"")</f>
        <v>0.2186234817813765</v>
      </c>
      <c r="AO516" s="4">
        <f>IFERROR(AVERAGE(Tabela13[[#This Row],[V3]],Tabela13[[#This Row],[V4]]),"")</f>
        <v>0.96862348178137647</v>
      </c>
      <c r="AP516" s="4">
        <f>IFERROR(AVERAGE(Tabela13[[#This Row],[V4]],Tabela13[[#This Row],[V1]]),"")</f>
        <v>1.7186234817813766</v>
      </c>
      <c r="AQ516" s="4">
        <f>IFERROR(AVERAGE(Tabela13[[#This Row],[V4]],Tabela13[[#This Row],[V2]]),"")</f>
        <v>0.80263157894736836</v>
      </c>
      <c r="AR516" s="4">
        <f>IFERROR(AVERAGE(Tabela13[[#This Row],[V4]],Tabela13[[#This Row],[V3]]),"")</f>
        <v>0.96862348178137647</v>
      </c>
      <c r="AS516" s="4">
        <f>_xlfn.STDEV.S(Tabela13[[#This Row],[V1]:[V2]])</f>
        <v>1.2954081720117927</v>
      </c>
      <c r="AT516" s="4">
        <f>_xlfn.STDEV.S(Tabela13[[#This Row],[V1]],Tabela13[[#This Row],[V3]])</f>
        <v>1.0606601717798214</v>
      </c>
      <c r="AU516" s="4">
        <f>_xlfn.STDEV.S(Tabela13[[#This Row],[V1]],Tabela13[[#This Row],[V4]])</f>
        <v>0.23474800023197126</v>
      </c>
      <c r="AV516" s="4">
        <f>_xlfn.STDEV.S(Tabela13[[#This Row],[V2]],Tabela13[[#This Row],[V1]])</f>
        <v>1.2954081720117927</v>
      </c>
      <c r="AW516" s="4">
        <f>_xlfn.STDEV.S(Tabela13[[#This Row],[V2]],Tabela13[[#This Row],[V3]])</f>
        <v>0.23474800023197123</v>
      </c>
      <c r="AX516" s="4">
        <f>_xlfn.STDEV.S(Tabela13[[#This Row],[V42]],Tabela13[[#This Row],[V44]])</f>
        <v>2.3560683437916139</v>
      </c>
      <c r="AY516" s="4">
        <f>_xlfn.STDEV.S(Tabela13[[#This Row],[V3]],Tabela13[[#This Row],[V1]])</f>
        <v>1.0606601717798214</v>
      </c>
      <c r="AZ516" s="4">
        <f>_xlfn.STDEV.S(Tabela13[[#This Row],[V3]],Tabela13[[#This Row],[V2]])</f>
        <v>0.23474800023197123</v>
      </c>
      <c r="BA516" s="4">
        <f>_xlfn.STDEV.S(Tabela13[[#This Row],[V3]],Tabela13[[#This Row],[V4]])</f>
        <v>0.82591217154785013</v>
      </c>
      <c r="BB516" s="4">
        <f>_xlfn.STDEV.S(Tabela13[[#This Row],[V4]],Tabela13[[#This Row],[V1]])</f>
        <v>0.23474800023197126</v>
      </c>
      <c r="BC516" s="4">
        <f>_xlfn.STDEV.S(Tabela13[[#This Row],[V4]],Tabela13[[#This Row],[V2]])</f>
        <v>1.0606601717798214</v>
      </c>
      <c r="BD516" s="4">
        <f>_xlfn.STDEV.S(Tabela13[[#This Row],[V4]],Tabela13[[#This Row],[V3]])</f>
        <v>0.82591217154785013</v>
      </c>
      <c r="BE516" s="4">
        <f>Tabela13[[#This Row],[V17]]/Tabela13[[#This Row],[V5]]</f>
        <v>1.3373701922128016</v>
      </c>
      <c r="BF516" s="4">
        <f>Tabela13[[#This Row],[V18]]/Tabela13[[#This Row],[V6]]</f>
        <v>0.93481913445001208</v>
      </c>
      <c r="BG516" s="4">
        <f>Tabela13[[#This Row],[V19]]/Tabela13[[#This Row],[V7]]</f>
        <v>0.13659070920446856</v>
      </c>
      <c r="BH516" s="4">
        <f>Tabela13[[#This Row],[V20]]/Tabela13[[#This Row],[V8]]</f>
        <v>1.3373701922128016</v>
      </c>
      <c r="BI516" s="4">
        <f>Tabela13[[#This Row],[V21]]/Tabela13[[#This Row],[V9]]</f>
        <v>1.0737547418017945</v>
      </c>
      <c r="BJ516" s="4">
        <f>Tabela13[[#This Row],[V22]]/Tabela13[[#This Row],[V10]]</f>
        <v>2.9354294119370929</v>
      </c>
      <c r="BK516" s="4">
        <f>Tabela13[[#This Row],[V23]]/Tabela13[[#This Row],[V11]]</f>
        <v>0.93481913445001208</v>
      </c>
      <c r="BL516" s="4">
        <f>Tabela13[[#This Row],[V24]]/Tabela13[[#This Row],[V12]]</f>
        <v>1.0737547418017945</v>
      </c>
      <c r="BM516" s="4">
        <f>Tabela13[[#This Row],[V25]]/Tabela13[[#This Row],[V13]]</f>
        <v>0.85266585735556533</v>
      </c>
      <c r="BN516" s="4">
        <f>Tabela13[[#This Row],[V26]]/Tabela13[[#This Row],[V14]]</f>
        <v>0.13659070920446856</v>
      </c>
      <c r="BO516" s="4">
        <f>Tabela13[[#This Row],[V27]]/Tabela13[[#This Row],[V15]]</f>
        <v>1.3214782468076465</v>
      </c>
      <c r="BP516" s="4">
        <f>Tabela13[[#This Row],[V28]]/Tabela13[[#This Row],[V16]]</f>
        <v>0.85266585735556533</v>
      </c>
      <c r="BQ516" s="4">
        <f>Tabela13[[#This Row],[V1]]-Tabela13[[#This Row],[V2]]</f>
        <v>1.8319838056680162</v>
      </c>
      <c r="BR516" s="4">
        <f>Tabela13[[#This Row],[V1]]-Tabela13[[#This Row],[V3]]</f>
        <v>1.5</v>
      </c>
      <c r="BS516" s="4">
        <f>Tabela13[[#This Row],[V1]]-Tabela13[[#This Row],[V4]]</f>
        <v>0.33198380566801622</v>
      </c>
      <c r="BT516" s="4">
        <f>Tabela13[[#This Row],[V2]]-Tabela13[[#This Row],[V1]]</f>
        <v>-1.8319838056680162</v>
      </c>
      <c r="BU516" s="4">
        <f>Tabela13[[#This Row],[V2]]-Tabela13[[#This Row],[V3]]</f>
        <v>-0.33198380566801616</v>
      </c>
      <c r="BV516" s="4">
        <f>Tabela13[[#This Row],[V2]]-Tabela13[[#This Row],[V4]]</f>
        <v>-1.5</v>
      </c>
      <c r="BW516" s="4">
        <f>AVERAGE(Tabela13[[#This Row],[V41]],Tabela13[[#This Row],[V42]])</f>
        <v>1.665991902834008</v>
      </c>
      <c r="BX516" s="4">
        <f>AVERAGE(Tabela13[[#This Row],[V41]],Tabela13[[#This Row],[V43]])</f>
        <v>1.0819838056680162</v>
      </c>
      <c r="BY516" s="4">
        <f>AVERAGE(Tabela13[[#This Row],[V41]],Tabela13[[#This Row],[V44]])</f>
        <v>0</v>
      </c>
      <c r="BZ516" s="4">
        <f>AVERAGE(Tabela13[[#This Row],[V41]],Tabela13[[#This Row],[V45]])</f>
        <v>0.75</v>
      </c>
      <c r="CA516" s="4">
        <f>AVERAGE(Tabela13[[#This Row],[V41]],Tabela13[[#This Row],[V46]])</f>
        <v>0.16599190283400811</v>
      </c>
      <c r="CB516" s="4">
        <f>AVERAGE(Tabela13[[#This Row],[V42]],Tabela13[[#This Row],[V41]])</f>
        <v>1.665991902834008</v>
      </c>
      <c r="CC516" s="4">
        <f>AVERAGE(Tabela13[[#This Row],[V42]],Tabela13[[#This Row],[V43]])</f>
        <v>0.91599190283400811</v>
      </c>
      <c r="CD516" s="4">
        <f>AVERAGE(Tabela13[[#This Row],[V42]],Tabela13[[#This Row],[V44]])</f>
        <v>-0.16599190283400811</v>
      </c>
      <c r="CE516" s="4">
        <f>AVERAGE(Tabela13[[#This Row],[V42]],Tabela13[[#This Row],[V45]])</f>
        <v>0.58400809716599189</v>
      </c>
      <c r="CF516" s="4">
        <f>AVERAGE(Tabela13[[#This Row],[V42]],Tabela13[[#This Row],[V46]])</f>
        <v>0</v>
      </c>
      <c r="CG516" s="4">
        <f>AVERAGE(Tabela13[[#This Row],[V43]],Tabela13[[#This Row],[V41]])</f>
        <v>1.0819838056680162</v>
      </c>
      <c r="CH516" s="4">
        <f>AVERAGE(Tabela13[[#This Row],[V43]],Tabela13[[#This Row],[V42]])</f>
        <v>0.91599190283400811</v>
      </c>
      <c r="CI516" s="4">
        <f>AVERAGE(Tabela13[[#This Row],[V43]],Tabela13[[#This Row],[V44]])</f>
        <v>-0.75</v>
      </c>
      <c r="CJ516" s="4">
        <f>AVERAGE(Tabela13[[#This Row],[V43]],Tabela13[[#This Row],[V45]])</f>
        <v>0</v>
      </c>
      <c r="CK516" s="4">
        <f>AVERAGE(Tabela13[[#This Row],[V43]],Tabela13[[#This Row],[V46]])</f>
        <v>-0.58400809716599189</v>
      </c>
      <c r="CL516" s="4">
        <f>AVERAGE(Tabela13[[#This Row],[V44]],Tabela13[[#This Row],[V41]])</f>
        <v>0</v>
      </c>
      <c r="CM516" s="4">
        <f>AVERAGE(Tabela13[[#This Row],[V44]],Tabela13[[#This Row],[V42]])</f>
        <v>-0.16599190283400811</v>
      </c>
      <c r="CN516" s="4">
        <f>AVERAGE(Tabela13[[#This Row],[V44]],Tabela13[[#This Row],[V43]])</f>
        <v>-0.75</v>
      </c>
      <c r="CO516" s="4">
        <f>AVERAGE(Tabela13[[#This Row],[V44]],Tabela13[[#This Row],[V45]])</f>
        <v>-1.0819838056680162</v>
      </c>
      <c r="CP516" s="4">
        <f>AVERAGE(Tabela13[[#This Row],[V44]],Tabela13[[#This Row],[V46]])</f>
        <v>-1.665991902834008</v>
      </c>
      <c r="CQ516" s="4">
        <f>AVERAGE(Tabela13[[#This Row],[V45]],Tabela13[[#This Row],[V41]])</f>
        <v>0.75</v>
      </c>
      <c r="CR516" s="4">
        <f>AVERAGE(Tabela13[[#This Row],[V45]],Tabela13[[#This Row],[V42]])</f>
        <v>0.58400809716599189</v>
      </c>
      <c r="CS516" s="4">
        <f>AVERAGE(Tabela13[[#This Row],[V45]],Tabela13[[#This Row],[V43]])</f>
        <v>0</v>
      </c>
      <c r="CT516" s="4">
        <f>AVERAGE(Tabela13[[#This Row],[V45]],Tabela13[[#This Row],[V44]])</f>
        <v>-1.0819838056680162</v>
      </c>
      <c r="CU516" s="4">
        <f>AVERAGE(Tabela13[[#This Row],[V45]],Tabela13[[#This Row],[V46]])</f>
        <v>-0.91599190283400811</v>
      </c>
      <c r="CV516" s="4">
        <f>AVERAGE(Tabela13[[#This Row],[V46]],Tabela13[[#This Row],[V41]])</f>
        <v>0.16599190283400811</v>
      </c>
      <c r="CW516" s="4">
        <f>AVERAGE(Tabela13[[#This Row],[V46]],Tabela13[[#This Row],[V42]])</f>
        <v>0</v>
      </c>
      <c r="CX516" s="4">
        <f>AVERAGE(Tabela13[[#This Row],[V46]],Tabela13[[#This Row],[V43]])</f>
        <v>-0.58400809716599189</v>
      </c>
      <c r="CY516" s="4">
        <f>AVERAGE(Tabela13[[#This Row],[V46]],Tabela13[[#This Row],[V44]])</f>
        <v>-1.665991902834008</v>
      </c>
      <c r="CZ516" s="4">
        <f>AVERAGE(Tabela13[[#This Row],[V46]],Tabela13[[#This Row],[V45]])</f>
        <v>-0.91599190283400811</v>
      </c>
      <c r="DA516" s="3">
        <f>_xlfn.STDEV.S(Tabela13[[#This Row],[V41]],Tabela13[[#This Row],[V42]])</f>
        <v>0.23474800023197126</v>
      </c>
      <c r="DB516" s="3">
        <f>_xlfn.STDEV.S(Tabela13[[#This Row],[V41]],Tabela13[[#This Row],[V43]])</f>
        <v>1.0606601717798212</v>
      </c>
      <c r="DC516" s="3">
        <f>_xlfn.STDEV.S(Tabela13[[#This Row],[V41]],Tabela13[[#This Row],[V44]])</f>
        <v>2.590816344023585</v>
      </c>
      <c r="DD516" s="3">
        <f>_xlfn.STDEV.S(Tabela13[[#This Row],[V41]],Tabela13[[#This Row],[V45]])</f>
        <v>1.5301561722437638</v>
      </c>
      <c r="DE516" s="3">
        <f>_xlfn.STDEV.S(Tabela13[[#This Row],[V41]],Tabela13[[#This Row],[V46]])</f>
        <v>2.3560683437916139</v>
      </c>
      <c r="DF516" s="3">
        <f>_xlfn.STDEV.S(Tabela13[[#This Row],[V42]],Tabela13[[#This Row],[V41]])</f>
        <v>0.23474800023197126</v>
      </c>
      <c r="DG516" s="3">
        <f>_xlfn.STDEV.S(Tabela13[[#This Row],[V42]],Tabela13[[#This Row],[V43]])</f>
        <v>0.82591217154785013</v>
      </c>
      <c r="DH516" s="3">
        <f>_xlfn.STDEV.S(Tabela13[[#This Row],[V42]],Tabela13[[#This Row],[V44]])</f>
        <v>2.3560683437916139</v>
      </c>
      <c r="DI516" s="3">
        <f>_xlfn.STDEV.S(Tabela13[[#This Row],[V42]],Tabela13[[#This Row],[V45]])</f>
        <v>1.2954081720117927</v>
      </c>
      <c r="DJ516" s="3">
        <f>_xlfn.STDEV.S(Tabela13[[#This Row],[V42]],Tabela13[[#This Row],[V46]])</f>
        <v>2.1213203435596424</v>
      </c>
      <c r="DK516" s="3">
        <f>_xlfn.STDEV.S(Tabela13[[#This Row],[V43]],Tabela13[[#This Row],[V41]])</f>
        <v>1.0606601717798212</v>
      </c>
      <c r="DL516" s="3">
        <f>_xlfn.STDEV.S(Tabela13[[#This Row],[V43]],Tabela13[[#This Row],[V42]])</f>
        <v>0.82591217154785013</v>
      </c>
      <c r="DM516" s="3">
        <f>_xlfn.STDEV.S(Tabela13[[#This Row],[V43]],Tabela13[[#This Row],[V44]])</f>
        <v>1.5301561722437638</v>
      </c>
      <c r="DN516" s="3">
        <f>_xlfn.STDEV.S(Tabela13[[#This Row],[V43]],Tabela13[[#This Row],[V45]])</f>
        <v>0.46949600046394246</v>
      </c>
      <c r="DO516" s="3">
        <f>_xlfn.STDEV.S(Tabela13[[#This Row],[V43]],Tabela13[[#This Row],[V46]])</f>
        <v>1.2954081720117927</v>
      </c>
      <c r="DP516" s="3">
        <f>_xlfn.STDEV.S(Tabela13[[#This Row],[V44]],Tabela13[[#This Row],[V41]])</f>
        <v>2.590816344023585</v>
      </c>
      <c r="DQ516" s="3">
        <f>_xlfn.STDEV.S(Tabela13[[#This Row],[V44]],Tabela13[[#This Row],[V42]])</f>
        <v>2.3560683437916139</v>
      </c>
      <c r="DR516" s="3">
        <f>_xlfn.STDEV.S(Tabela13[[#This Row],[V44]],Tabela13[[#This Row],[V43]])</f>
        <v>1.5301561722437638</v>
      </c>
      <c r="DS516" s="3">
        <f>_xlfn.STDEV.S(Tabela13[[#This Row],[V44]],Tabela13[[#This Row],[V45]])</f>
        <v>1.0606601717798212</v>
      </c>
      <c r="DT516" s="3">
        <f>_xlfn.STDEV.S(Tabela13[[#This Row],[V44]],Tabela13[[#This Row],[V46]])</f>
        <v>0.23474800023197126</v>
      </c>
      <c r="DU516" s="3">
        <f>_xlfn.STDEV.S(Tabela13[[#This Row],[V45]],Tabela13[[#This Row],[V41]])</f>
        <v>1.5301561722437638</v>
      </c>
      <c r="DV516" s="3">
        <f>_xlfn.STDEV.S(Tabela13[[#This Row],[V45]],Tabela13[[#This Row],[V42]])</f>
        <v>1.2954081720117927</v>
      </c>
      <c r="DW516" s="3">
        <f>_xlfn.STDEV.S(Tabela13[[#This Row],[V45]],Tabela13[[#This Row],[V43]])</f>
        <v>0.46949600046394246</v>
      </c>
      <c r="DX516" s="3">
        <f>_xlfn.STDEV.S(Tabela13[[#This Row],[V45]],Tabela13[[#This Row],[V44]])</f>
        <v>1.0606601717798212</v>
      </c>
      <c r="DY516" s="3">
        <f>_xlfn.STDEV.S(Tabela13[[#This Row],[V45]],Tabela13[[#This Row],[V46]])</f>
        <v>0.82591217154785013</v>
      </c>
      <c r="DZ516" s="3">
        <f>_xlfn.STDEV.S(Tabela13[[#This Row],[V46]],Tabela13[[#This Row],[V41]])</f>
        <v>2.3560683437916139</v>
      </c>
      <c r="EA516" s="3">
        <f>_xlfn.STDEV.S(Tabela13[[#This Row],[V46]],Tabela13[[#This Row],[V42]])</f>
        <v>2.1213203435596424</v>
      </c>
      <c r="EB516" s="3">
        <f>_xlfn.STDEV.S(Tabela13[[#This Row],[V46]],Tabela13[[#This Row],[V43]])</f>
        <v>1.2954081720117927</v>
      </c>
      <c r="EC516" s="3">
        <f>_xlfn.STDEV.S(Tabela13[[#This Row],[V46]],Tabela13[[#This Row],[V44]])</f>
        <v>0.23474800023197126</v>
      </c>
      <c r="ED516" s="3">
        <f>_xlfn.STDEV.S(Tabela13[[#This Row],[V46]],Tabela13[[#This Row],[V45]])</f>
        <v>0.82591217154785013</v>
      </c>
      <c r="EE516" s="3">
        <f t="shared" si="596"/>
        <v>0.14090584704081871</v>
      </c>
      <c r="EF516" s="3">
        <f t="shared" si="597"/>
        <v>0.98029209515291238</v>
      </c>
      <c r="EG516" s="3" t="str">
        <f t="shared" si="598"/>
        <v/>
      </c>
      <c r="EH516" s="3">
        <f t="shared" si="599"/>
        <v>2.0402082296583517</v>
      </c>
      <c r="EI516" s="3">
        <f t="shared" si="600"/>
        <v>14.193875144305576</v>
      </c>
      <c r="EJ516" s="3">
        <f t="shared" si="601"/>
        <v>0.14090584704081871</v>
      </c>
      <c r="EK516" s="3">
        <f t="shared" si="602"/>
        <v>0.90165881269533255</v>
      </c>
      <c r="EL516" s="3">
        <f t="shared" si="603"/>
        <v>-14.193875144305576</v>
      </c>
      <c r="EM516" s="3">
        <f t="shared" si="604"/>
        <v>2.2181339236527751</v>
      </c>
      <c r="EN516" s="3" t="str">
        <f t="shared" si="605"/>
        <v/>
      </c>
      <c r="EO516" s="3">
        <f t="shared" si="606"/>
        <v>0.98029209515291238</v>
      </c>
      <c r="EP516" s="3">
        <f t="shared" si="607"/>
        <v>0.90165881269533255</v>
      </c>
      <c r="EQ516" s="3">
        <f t="shared" si="608"/>
        <v>-2.0402082296583517</v>
      </c>
      <c r="ER516" s="3" t="str">
        <f t="shared" si="609"/>
        <v/>
      </c>
      <c r="ES516" s="3" t="str">
        <f t="shared" si="610"/>
        <v/>
      </c>
      <c r="ET516" s="3" t="str">
        <f t="shared" si="611"/>
        <v/>
      </c>
      <c r="EU516" s="3" t="str">
        <f t="shared" si="612"/>
        <v/>
      </c>
      <c r="EV516" s="3">
        <f t="shared" si="613"/>
        <v>-2.0402082296583517</v>
      </c>
      <c r="EW516" s="3">
        <f t="shared" si="614"/>
        <v>-0.98029209515291238</v>
      </c>
      <c r="EX516" s="3">
        <f t="shared" si="615"/>
        <v>-0.14090584704081871</v>
      </c>
      <c r="EY516" s="3">
        <f t="shared" si="616"/>
        <v>2.0402082296583517</v>
      </c>
      <c r="EZ516" s="3">
        <f t="shared" si="617"/>
        <v>2.2181339236527751</v>
      </c>
      <c r="FA516" s="3" t="str">
        <f t="shared" si="618"/>
        <v/>
      </c>
      <c r="FB516" s="3">
        <f t="shared" si="619"/>
        <v>-0.98029209515291238</v>
      </c>
      <c r="FC516" s="3">
        <f t="shared" si="620"/>
        <v>-0.90165881269533255</v>
      </c>
      <c r="FD516" s="3">
        <f t="shared" si="621"/>
        <v>14.193875144305576</v>
      </c>
      <c r="FE516" s="3" t="str">
        <f t="shared" si="622"/>
        <v/>
      </c>
      <c r="FF516" s="3">
        <f t="shared" si="623"/>
        <v>-2.2181339236527751</v>
      </c>
      <c r="FG516" s="3">
        <f t="shared" si="624"/>
        <v>-0.14090584704081871</v>
      </c>
      <c r="FH516" s="3">
        <f t="shared" si="625"/>
        <v>-0.90165881269533255</v>
      </c>
      <c r="FI516" s="4">
        <f t="shared" si="626"/>
        <v>0.31578947368421051</v>
      </c>
      <c r="FJ516" s="4">
        <f t="shared" si="627"/>
        <v>0</v>
      </c>
      <c r="FK516" s="4">
        <f t="shared" si="628"/>
        <v>2.3457639391745113</v>
      </c>
      <c r="FL516" s="4">
        <f t="shared" si="629"/>
        <v>0.47538015930485156</v>
      </c>
      <c r="FM516" s="4">
        <f>Tabela13[[#This Row],[V139]]-Tabela13[[#This Row],[V140]]</f>
        <v>1.8703837798696599</v>
      </c>
      <c r="FN516" s="4">
        <f>Tabela13[[#This Row],[V1]]-Tabela13[[#This Row],[V2]]/2</f>
        <v>1.8582995951417003</v>
      </c>
      <c r="FO516" s="4">
        <f>Tabela13[[#This Row],[V1]]-Tabela13[[#This Row],[V3]]/2</f>
        <v>1.6923076923076923</v>
      </c>
      <c r="FP516" s="4">
        <f>Tabela13[[#This Row],[V1]]-Tabela13[[#This Row],[V4]]/2</f>
        <v>1.1082995951417005</v>
      </c>
      <c r="FQ516" s="4">
        <f>Tabela13[[#This Row],[V2]]-Tabela13[[#This Row],[V1]]/2</f>
        <v>-0.88967611336032393</v>
      </c>
      <c r="FR516" s="4">
        <f>Tabela13[[#This Row],[V2]]-Tabela13[[#This Row],[V3]]/2</f>
        <v>-0.13967611336032387</v>
      </c>
      <c r="FS516" s="4">
        <f>Tabela13[[#This Row],[V2]]-Tabela13[[#This Row],[V4]]/2</f>
        <v>-0.72368421052631571</v>
      </c>
      <c r="FT516" s="4">
        <f t="shared" si="630"/>
        <v>1.0771148331293403</v>
      </c>
      <c r="FU516" s="4">
        <f t="shared" si="631"/>
        <v>1.0370881351556351</v>
      </c>
      <c r="FV516" s="4">
        <f t="shared" si="632"/>
        <v>0.83672127204140156</v>
      </c>
      <c r="FW516" s="4">
        <f t="shared" si="633"/>
        <v>-0.72708192869661592</v>
      </c>
      <c r="FX516" s="4">
        <f t="shared" si="634"/>
        <v>-0.13877826687098893</v>
      </c>
      <c r="FY516" s="4">
        <f t="shared" si="635"/>
        <v>-0.6264451935687555</v>
      </c>
      <c r="FZ516" s="4">
        <f t="shared" si="636"/>
        <v>193.88066996328126</v>
      </c>
      <c r="GA516" s="4">
        <f t="shared" si="637"/>
        <v>186.67586432801431</v>
      </c>
      <c r="GB516" s="4">
        <f t="shared" si="638"/>
        <v>150.60982896745227</v>
      </c>
      <c r="GC516" s="4">
        <f t="shared" si="639"/>
        <v>-130.87474716539086</v>
      </c>
      <c r="GD516" s="4">
        <f t="shared" si="640"/>
        <v>-24.980088036778007</v>
      </c>
      <c r="GE516" s="4">
        <f t="shared" si="641"/>
        <v>-112.76013484237599</v>
      </c>
      <c r="GF516" s="4">
        <f>Tabela13[[#This Row],[V1]]-Tabela13[[#This Row],[V2]]/Tabela13[[#This Row],[V2]]</f>
        <v>0.88461538461538458</v>
      </c>
      <c r="GG516" s="4">
        <f>Tabela13[[#This Row],[V1]]-Tabela13[[#This Row],[V3]]/Tabela13[[#This Row],[V3]]</f>
        <v>0.88461538461538458</v>
      </c>
      <c r="GH516" s="4">
        <f>Tabela13[[#This Row],[V1]]-Tabela13[[#This Row],[V4]]/Tabela13[[#This Row],[V4]]</f>
        <v>0.88461538461538458</v>
      </c>
      <c r="GI516" s="4">
        <f>Tabela13[[#This Row],[V2]]-Tabela13[[#This Row],[V1]]/Tabela13[[#This Row],[V1]]</f>
        <v>-0.94736842105263164</v>
      </c>
      <c r="GJ516" s="4">
        <f>Tabela13[[#This Row],[V2]]-Tabela13[[#This Row],[V3]]/Tabela13[[#This Row],[V3]]</f>
        <v>-0.94736842105263164</v>
      </c>
      <c r="GK516" s="4">
        <f>Tabela13[[#This Row],[V2]]-Tabela13[[#This Row],[V4]]/Tabela13[[#This Row],[V4]]</f>
        <v>-0.94736842105263164</v>
      </c>
      <c r="GL516" s="4">
        <f t="shared" si="642"/>
        <v>0.88698238374573901</v>
      </c>
      <c r="GM516" s="4">
        <f t="shared" si="643"/>
        <v>0.96862348178137636</v>
      </c>
      <c r="GN516" s="4">
        <f t="shared" si="644"/>
        <v>0.91571431049194385</v>
      </c>
      <c r="GO516" s="3">
        <f t="shared" si="645"/>
        <v>1</v>
      </c>
      <c r="GP516" s="3">
        <v>100</v>
      </c>
      <c r="GQ516" s="3">
        <f t="shared" si="646"/>
        <v>0.30000000000000004</v>
      </c>
      <c r="GR516" s="3">
        <f t="shared" si="647"/>
        <v>30.000000000000004</v>
      </c>
      <c r="GS516" s="34">
        <f>COUNTIF($D$2:D515,Tabela13[[#This Row],[HomeTeam]])</f>
        <v>25</v>
      </c>
      <c r="GT516" s="34">
        <f>COUNTIF($E$2:E515,Tabela13[[#This Row],[AwayTeam]])</f>
        <v>25</v>
      </c>
      <c r="GU516" s="3">
        <f>IFERROR(AVERAGEIFS($AD$2:AD515,$D$2:D515,Tabela13[[#This Row],[HomeTeam]],$GS$2:GS515,"&gt;="&amp;Tabela13[[#This Row],[Contagem_H]]-5),"")</f>
        <v>0.95761904761904759</v>
      </c>
      <c r="GV516" s="3">
        <f>IFERROR(AVERAGEIFS($G$2:G515,$E$2:E515,Tabela13[[#This Row],[AwayTeam]],$GT$2:GT515,"&gt;="&amp;Tabela13[[#This Row],[Contagem_A]]-5),"")</f>
        <v>1.4</v>
      </c>
      <c r="GW516" s="3">
        <f>IFERROR(AVERAGEIFS($GQ$2:GQ515,$D$2:D515,Tabela13[[#This Row],[HomeTeam]],$GS$2:GS515,"&gt;="&amp;Tabela13[[#This Row],[Contagem_H]]-5),"")</f>
        <v>-0.29000000000000004</v>
      </c>
    </row>
    <row r="517" spans="1:205" x14ac:dyDescent="0.25">
      <c r="A517" t="s">
        <v>127</v>
      </c>
      <c r="B517" t="s">
        <v>308</v>
      </c>
      <c r="C517" t="s">
        <v>186</v>
      </c>
      <c r="D517" t="s">
        <v>20</v>
      </c>
      <c r="E517" t="s">
        <v>25</v>
      </c>
      <c r="F517" s="3">
        <v>3</v>
      </c>
      <c r="G517" s="3">
        <v>3</v>
      </c>
      <c r="H517" s="3" t="str">
        <f t="shared" si="648"/>
        <v>D</v>
      </c>
      <c r="I517" s="3">
        <v>3.5</v>
      </c>
      <c r="J517" s="3">
        <v>3.75</v>
      </c>
      <c r="K517" s="3">
        <v>2</v>
      </c>
      <c r="L517" s="3">
        <v>1.62</v>
      </c>
      <c r="M517" s="3">
        <v>2.2999999999999998</v>
      </c>
      <c r="N517" s="3">
        <f t="shared" si="577"/>
        <v>6</v>
      </c>
      <c r="O517" s="3">
        <f t="shared" si="578"/>
        <v>1</v>
      </c>
      <c r="P517" s="3">
        <f t="shared" si="579"/>
        <v>1</v>
      </c>
      <c r="Q517" s="3">
        <f t="shared" si="580"/>
        <v>5.2380952380952417E-2</v>
      </c>
      <c r="R517" s="3">
        <f t="shared" si="581"/>
        <v>5.2066559312936134E-2</v>
      </c>
      <c r="S517" s="3">
        <f t="shared" si="582"/>
        <v>3.6833333333333336</v>
      </c>
      <c r="T517" s="3">
        <f t="shared" si="583"/>
        <v>3.9464285714285716</v>
      </c>
      <c r="U517" s="3">
        <f t="shared" si="584"/>
        <v>2.1047619047619048</v>
      </c>
      <c r="V517" s="3">
        <f t="shared" si="585"/>
        <v>1.7048571428571431</v>
      </c>
      <c r="W517" s="3">
        <f t="shared" si="586"/>
        <v>2.4204761904761902</v>
      </c>
      <c r="X517" s="4">
        <f t="shared" si="587"/>
        <v>0.2857142857142857</v>
      </c>
      <c r="Y517" s="4">
        <f t="shared" si="588"/>
        <v>0.26666666666666666</v>
      </c>
      <c r="Z517" s="4">
        <f t="shared" si="589"/>
        <v>0.5</v>
      </c>
      <c r="AA517" s="4">
        <f t="shared" si="590"/>
        <v>0.61728395061728392</v>
      </c>
      <c r="AB517" s="4">
        <f t="shared" si="591"/>
        <v>0.43478260869565222</v>
      </c>
      <c r="AC517" s="4">
        <f t="shared" si="592"/>
        <v>1.6428571428571428</v>
      </c>
      <c r="AD517" s="4">
        <f t="shared" si="593"/>
        <v>1.75</v>
      </c>
      <c r="AE517" s="4">
        <f t="shared" si="594"/>
        <v>1.6428571428571428</v>
      </c>
      <c r="AF517" s="4">
        <f t="shared" si="595"/>
        <v>1.75</v>
      </c>
      <c r="AG517" s="4">
        <f>IFERROR(AVERAGE(Tabela13[[#This Row],[V1]],Tabela13[[#This Row],[V2]]),"")</f>
        <v>1.6964285714285714</v>
      </c>
      <c r="AH517" s="4">
        <f>IFERROR(AVERAGE(Tabela13[[#This Row],[V1]],Tabela13[[#This Row],[V3]]),"")</f>
        <v>1.6428571428571428</v>
      </c>
      <c r="AI517" s="4">
        <f>IFERROR(AVERAGE(Tabela13[[#This Row],[V1]],Tabela13[[#This Row],[V4]]),"")</f>
        <v>1.6964285714285714</v>
      </c>
      <c r="AJ517" s="4">
        <f>IFERROR(AVERAGE(Tabela13[[#This Row],[V2]],Tabela13[[#This Row],[V1]]),"")</f>
        <v>1.6964285714285714</v>
      </c>
      <c r="AK517" s="4">
        <f>IFERROR(AVERAGE(Tabela13[[#This Row],[V2]],Tabela13[[#This Row],[V3]]),"")</f>
        <v>1.6964285714285714</v>
      </c>
      <c r="AL517" s="4">
        <f>IFERROR(AVERAGE(Tabela13[[#This Row],[V2]],Tabela13[[#This Row],[V4]]),"")</f>
        <v>1.75</v>
      </c>
      <c r="AM517" s="4">
        <f>IFERROR(AVERAGE(Tabela13[[#This Row],[V3]],Tabela13[[#This Row],[V1]]),"")</f>
        <v>1.6428571428571428</v>
      </c>
      <c r="AN517" s="4">
        <f>IFERROR(AVERAGE(Tabela13[[#This Row],[V3]],Tabela13[[#This Row],[V2]]),"")</f>
        <v>1.6964285714285714</v>
      </c>
      <c r="AO517" s="4">
        <f>IFERROR(AVERAGE(Tabela13[[#This Row],[V3]],Tabela13[[#This Row],[V4]]),"")</f>
        <v>1.6964285714285714</v>
      </c>
      <c r="AP517" s="4">
        <f>IFERROR(AVERAGE(Tabela13[[#This Row],[V4]],Tabela13[[#This Row],[V1]]),"")</f>
        <v>1.6964285714285714</v>
      </c>
      <c r="AQ517" s="4">
        <f>IFERROR(AVERAGE(Tabela13[[#This Row],[V4]],Tabela13[[#This Row],[V2]]),"")</f>
        <v>1.75</v>
      </c>
      <c r="AR517" s="4">
        <f>IFERROR(AVERAGE(Tabela13[[#This Row],[V4]],Tabela13[[#This Row],[V3]]),"")</f>
        <v>1.6964285714285714</v>
      </c>
      <c r="AS517" s="4">
        <f>_xlfn.STDEV.S(Tabela13[[#This Row],[V1]:[V2]])</f>
        <v>7.5761440841415853E-2</v>
      </c>
      <c r="AT517" s="4">
        <f>_xlfn.STDEV.S(Tabela13[[#This Row],[V1]],Tabela13[[#This Row],[V3]])</f>
        <v>0</v>
      </c>
      <c r="AU517" s="4">
        <f>_xlfn.STDEV.S(Tabela13[[#This Row],[V1]],Tabela13[[#This Row],[V4]])</f>
        <v>7.5761440841415853E-2</v>
      </c>
      <c r="AV517" s="4">
        <f>_xlfn.STDEV.S(Tabela13[[#This Row],[V2]],Tabela13[[#This Row],[V1]])</f>
        <v>7.5761440841415853E-2</v>
      </c>
      <c r="AW517" s="4">
        <f>_xlfn.STDEV.S(Tabela13[[#This Row],[V2]],Tabela13[[#This Row],[V3]])</f>
        <v>7.5761440841415853E-2</v>
      </c>
      <c r="AX517" s="4">
        <f>_xlfn.STDEV.S(Tabela13[[#This Row],[V42]],Tabela13[[#This Row],[V44]])</f>
        <v>7.5761440841415853E-2</v>
      </c>
      <c r="AY517" s="4">
        <f>_xlfn.STDEV.S(Tabela13[[#This Row],[V3]],Tabela13[[#This Row],[V1]])</f>
        <v>0</v>
      </c>
      <c r="AZ517" s="4">
        <f>_xlfn.STDEV.S(Tabela13[[#This Row],[V3]],Tabela13[[#This Row],[V2]])</f>
        <v>7.5761440841415853E-2</v>
      </c>
      <c r="BA517" s="4">
        <f>_xlfn.STDEV.S(Tabela13[[#This Row],[V3]],Tabela13[[#This Row],[V4]])</f>
        <v>7.5761440841415853E-2</v>
      </c>
      <c r="BB517" s="4">
        <f>_xlfn.STDEV.S(Tabela13[[#This Row],[V4]],Tabela13[[#This Row],[V1]])</f>
        <v>7.5761440841415853E-2</v>
      </c>
      <c r="BC517" s="4">
        <f>_xlfn.STDEV.S(Tabela13[[#This Row],[V4]],Tabela13[[#This Row],[V2]])</f>
        <v>0</v>
      </c>
      <c r="BD517" s="4">
        <f>_xlfn.STDEV.S(Tabela13[[#This Row],[V4]],Tabela13[[#This Row],[V3]])</f>
        <v>7.5761440841415853E-2</v>
      </c>
      <c r="BE517" s="4">
        <f>Tabela13[[#This Row],[V17]]/Tabela13[[#This Row],[V5]]</f>
        <v>4.4659375653887237E-2</v>
      </c>
      <c r="BF517" s="4">
        <f>Tabela13[[#This Row],[V18]]/Tabela13[[#This Row],[V6]]</f>
        <v>0</v>
      </c>
      <c r="BG517" s="4">
        <f>Tabela13[[#This Row],[V19]]/Tabela13[[#This Row],[V7]]</f>
        <v>4.4659375653887237E-2</v>
      </c>
      <c r="BH517" s="4">
        <f>Tabela13[[#This Row],[V20]]/Tabela13[[#This Row],[V8]]</f>
        <v>4.4659375653887237E-2</v>
      </c>
      <c r="BI517" s="4">
        <f>Tabela13[[#This Row],[V21]]/Tabela13[[#This Row],[V9]]</f>
        <v>4.4659375653887237E-2</v>
      </c>
      <c r="BJ517" s="4">
        <f>Tabela13[[#This Row],[V22]]/Tabela13[[#This Row],[V10]]</f>
        <v>4.3292251909380484E-2</v>
      </c>
      <c r="BK517" s="4">
        <f>Tabela13[[#This Row],[V23]]/Tabela13[[#This Row],[V11]]</f>
        <v>0</v>
      </c>
      <c r="BL517" s="4">
        <f>Tabela13[[#This Row],[V24]]/Tabela13[[#This Row],[V12]]</f>
        <v>4.4659375653887237E-2</v>
      </c>
      <c r="BM517" s="4">
        <f>Tabela13[[#This Row],[V25]]/Tabela13[[#This Row],[V13]]</f>
        <v>4.4659375653887237E-2</v>
      </c>
      <c r="BN517" s="4">
        <f>Tabela13[[#This Row],[V26]]/Tabela13[[#This Row],[V14]]</f>
        <v>4.4659375653887237E-2</v>
      </c>
      <c r="BO517" s="4">
        <f>Tabela13[[#This Row],[V27]]/Tabela13[[#This Row],[V15]]</f>
        <v>0</v>
      </c>
      <c r="BP517" s="4">
        <f>Tabela13[[#This Row],[V28]]/Tabela13[[#This Row],[V16]]</f>
        <v>4.4659375653887237E-2</v>
      </c>
      <c r="BQ517" s="4">
        <f>Tabela13[[#This Row],[V1]]-Tabela13[[#This Row],[V2]]</f>
        <v>-0.10714285714285721</v>
      </c>
      <c r="BR517" s="4">
        <f>Tabela13[[#This Row],[V1]]-Tabela13[[#This Row],[V3]]</f>
        <v>0</v>
      </c>
      <c r="BS517" s="4">
        <f>Tabela13[[#This Row],[V1]]-Tabela13[[#This Row],[V4]]</f>
        <v>-0.10714285714285721</v>
      </c>
      <c r="BT517" s="4">
        <f>Tabela13[[#This Row],[V2]]-Tabela13[[#This Row],[V1]]</f>
        <v>0.10714285714285721</v>
      </c>
      <c r="BU517" s="4">
        <f>Tabela13[[#This Row],[V2]]-Tabela13[[#This Row],[V3]]</f>
        <v>0.10714285714285721</v>
      </c>
      <c r="BV517" s="4">
        <f>Tabela13[[#This Row],[V2]]-Tabela13[[#This Row],[V4]]</f>
        <v>0</v>
      </c>
      <c r="BW517" s="4">
        <f>AVERAGE(Tabela13[[#This Row],[V41]],Tabela13[[#This Row],[V42]])</f>
        <v>-5.3571428571428603E-2</v>
      </c>
      <c r="BX517" s="4">
        <f>AVERAGE(Tabela13[[#This Row],[V41]],Tabela13[[#This Row],[V43]])</f>
        <v>-0.10714285714285721</v>
      </c>
      <c r="BY517" s="4">
        <f>AVERAGE(Tabela13[[#This Row],[V41]],Tabela13[[#This Row],[V44]])</f>
        <v>0</v>
      </c>
      <c r="BZ517" s="4">
        <f>AVERAGE(Tabela13[[#This Row],[V41]],Tabela13[[#This Row],[V45]])</f>
        <v>0</v>
      </c>
      <c r="CA517" s="4">
        <f>AVERAGE(Tabela13[[#This Row],[V41]],Tabela13[[#This Row],[V46]])</f>
        <v>-5.3571428571428603E-2</v>
      </c>
      <c r="CB517" s="4">
        <f>AVERAGE(Tabela13[[#This Row],[V42]],Tabela13[[#This Row],[V41]])</f>
        <v>-5.3571428571428603E-2</v>
      </c>
      <c r="CC517" s="4">
        <f>AVERAGE(Tabela13[[#This Row],[V42]],Tabela13[[#This Row],[V43]])</f>
        <v>-5.3571428571428603E-2</v>
      </c>
      <c r="CD517" s="4">
        <f>AVERAGE(Tabela13[[#This Row],[V42]],Tabela13[[#This Row],[V44]])</f>
        <v>5.3571428571428603E-2</v>
      </c>
      <c r="CE517" s="4">
        <f>AVERAGE(Tabela13[[#This Row],[V42]],Tabela13[[#This Row],[V45]])</f>
        <v>5.3571428571428603E-2</v>
      </c>
      <c r="CF517" s="4">
        <f>AVERAGE(Tabela13[[#This Row],[V42]],Tabela13[[#This Row],[V46]])</f>
        <v>0</v>
      </c>
      <c r="CG517" s="4">
        <f>AVERAGE(Tabela13[[#This Row],[V43]],Tabela13[[#This Row],[V41]])</f>
        <v>-0.10714285714285721</v>
      </c>
      <c r="CH517" s="4">
        <f>AVERAGE(Tabela13[[#This Row],[V43]],Tabela13[[#This Row],[V42]])</f>
        <v>-5.3571428571428603E-2</v>
      </c>
      <c r="CI517" s="4">
        <f>AVERAGE(Tabela13[[#This Row],[V43]],Tabela13[[#This Row],[V44]])</f>
        <v>0</v>
      </c>
      <c r="CJ517" s="4">
        <f>AVERAGE(Tabela13[[#This Row],[V43]],Tabela13[[#This Row],[V45]])</f>
        <v>0</v>
      </c>
      <c r="CK517" s="4">
        <f>AVERAGE(Tabela13[[#This Row],[V43]],Tabela13[[#This Row],[V46]])</f>
        <v>-5.3571428571428603E-2</v>
      </c>
      <c r="CL517" s="4">
        <f>AVERAGE(Tabela13[[#This Row],[V44]],Tabela13[[#This Row],[V41]])</f>
        <v>0</v>
      </c>
      <c r="CM517" s="4">
        <f>AVERAGE(Tabela13[[#This Row],[V44]],Tabela13[[#This Row],[V42]])</f>
        <v>5.3571428571428603E-2</v>
      </c>
      <c r="CN517" s="4">
        <f>AVERAGE(Tabela13[[#This Row],[V44]],Tabela13[[#This Row],[V43]])</f>
        <v>0</v>
      </c>
      <c r="CO517" s="4">
        <f>AVERAGE(Tabela13[[#This Row],[V44]],Tabela13[[#This Row],[V45]])</f>
        <v>0.10714285714285721</v>
      </c>
      <c r="CP517" s="4">
        <f>AVERAGE(Tabela13[[#This Row],[V44]],Tabela13[[#This Row],[V46]])</f>
        <v>5.3571428571428603E-2</v>
      </c>
      <c r="CQ517" s="4">
        <f>AVERAGE(Tabela13[[#This Row],[V45]],Tabela13[[#This Row],[V41]])</f>
        <v>0</v>
      </c>
      <c r="CR517" s="4">
        <f>AVERAGE(Tabela13[[#This Row],[V45]],Tabela13[[#This Row],[V42]])</f>
        <v>5.3571428571428603E-2</v>
      </c>
      <c r="CS517" s="4">
        <f>AVERAGE(Tabela13[[#This Row],[V45]],Tabela13[[#This Row],[V43]])</f>
        <v>0</v>
      </c>
      <c r="CT517" s="4">
        <f>AVERAGE(Tabela13[[#This Row],[V45]],Tabela13[[#This Row],[V44]])</f>
        <v>0.10714285714285721</v>
      </c>
      <c r="CU517" s="4">
        <f>AVERAGE(Tabela13[[#This Row],[V45]],Tabela13[[#This Row],[V46]])</f>
        <v>5.3571428571428603E-2</v>
      </c>
      <c r="CV517" s="4">
        <f>AVERAGE(Tabela13[[#This Row],[V46]],Tabela13[[#This Row],[V41]])</f>
        <v>-5.3571428571428603E-2</v>
      </c>
      <c r="CW517" s="4">
        <f>AVERAGE(Tabela13[[#This Row],[V46]],Tabela13[[#This Row],[V42]])</f>
        <v>0</v>
      </c>
      <c r="CX517" s="4">
        <f>AVERAGE(Tabela13[[#This Row],[V46]],Tabela13[[#This Row],[V43]])</f>
        <v>-5.3571428571428603E-2</v>
      </c>
      <c r="CY517" s="4">
        <f>AVERAGE(Tabela13[[#This Row],[V46]],Tabela13[[#This Row],[V44]])</f>
        <v>5.3571428571428603E-2</v>
      </c>
      <c r="CZ517" s="4">
        <f>AVERAGE(Tabela13[[#This Row],[V46]],Tabela13[[#This Row],[V45]])</f>
        <v>5.3571428571428603E-2</v>
      </c>
      <c r="DA517" s="3">
        <f>_xlfn.STDEV.S(Tabela13[[#This Row],[V41]],Tabela13[[#This Row],[V42]])</f>
        <v>7.5761440841415853E-2</v>
      </c>
      <c r="DB517" s="3">
        <f>_xlfn.STDEV.S(Tabela13[[#This Row],[V41]],Tabela13[[#This Row],[V43]])</f>
        <v>0</v>
      </c>
      <c r="DC517" s="3">
        <f>_xlfn.STDEV.S(Tabela13[[#This Row],[V41]],Tabela13[[#This Row],[V44]])</f>
        <v>0.15152288168283171</v>
      </c>
      <c r="DD517" s="3">
        <f>_xlfn.STDEV.S(Tabela13[[#This Row],[V41]],Tabela13[[#This Row],[V45]])</f>
        <v>0.15152288168283171</v>
      </c>
      <c r="DE517" s="3">
        <f>_xlfn.STDEV.S(Tabela13[[#This Row],[V41]],Tabela13[[#This Row],[V46]])</f>
        <v>7.5761440841415853E-2</v>
      </c>
      <c r="DF517" s="3">
        <f>_xlfn.STDEV.S(Tabela13[[#This Row],[V42]],Tabela13[[#This Row],[V41]])</f>
        <v>7.5761440841415853E-2</v>
      </c>
      <c r="DG517" s="3">
        <f>_xlfn.STDEV.S(Tabela13[[#This Row],[V42]],Tabela13[[#This Row],[V43]])</f>
        <v>7.5761440841415853E-2</v>
      </c>
      <c r="DH517" s="3">
        <f>_xlfn.STDEV.S(Tabela13[[#This Row],[V42]],Tabela13[[#This Row],[V44]])</f>
        <v>7.5761440841415853E-2</v>
      </c>
      <c r="DI517" s="3">
        <f>_xlfn.STDEV.S(Tabela13[[#This Row],[V42]],Tabela13[[#This Row],[V45]])</f>
        <v>7.5761440841415853E-2</v>
      </c>
      <c r="DJ517" s="3">
        <f>_xlfn.STDEV.S(Tabela13[[#This Row],[V42]],Tabela13[[#This Row],[V46]])</f>
        <v>0</v>
      </c>
      <c r="DK517" s="3">
        <f>_xlfn.STDEV.S(Tabela13[[#This Row],[V43]],Tabela13[[#This Row],[V41]])</f>
        <v>0</v>
      </c>
      <c r="DL517" s="3">
        <f>_xlfn.STDEV.S(Tabela13[[#This Row],[V43]],Tabela13[[#This Row],[V42]])</f>
        <v>7.5761440841415853E-2</v>
      </c>
      <c r="DM517" s="3">
        <f>_xlfn.STDEV.S(Tabela13[[#This Row],[V43]],Tabela13[[#This Row],[V44]])</f>
        <v>0.15152288168283171</v>
      </c>
      <c r="DN517" s="3">
        <f>_xlfn.STDEV.S(Tabela13[[#This Row],[V43]],Tabela13[[#This Row],[V45]])</f>
        <v>0.15152288168283171</v>
      </c>
      <c r="DO517" s="3">
        <f>_xlfn.STDEV.S(Tabela13[[#This Row],[V43]],Tabela13[[#This Row],[V46]])</f>
        <v>7.5761440841415853E-2</v>
      </c>
      <c r="DP517" s="3">
        <f>_xlfn.STDEV.S(Tabela13[[#This Row],[V44]],Tabela13[[#This Row],[V41]])</f>
        <v>0.15152288168283171</v>
      </c>
      <c r="DQ517" s="3">
        <f>_xlfn.STDEV.S(Tabela13[[#This Row],[V44]],Tabela13[[#This Row],[V42]])</f>
        <v>7.5761440841415853E-2</v>
      </c>
      <c r="DR517" s="3">
        <f>_xlfn.STDEV.S(Tabela13[[#This Row],[V44]],Tabela13[[#This Row],[V43]])</f>
        <v>0.15152288168283171</v>
      </c>
      <c r="DS517" s="3">
        <f>_xlfn.STDEV.S(Tabela13[[#This Row],[V44]],Tabela13[[#This Row],[V45]])</f>
        <v>0</v>
      </c>
      <c r="DT517" s="3">
        <f>_xlfn.STDEV.S(Tabela13[[#This Row],[V44]],Tabela13[[#This Row],[V46]])</f>
        <v>7.5761440841415853E-2</v>
      </c>
      <c r="DU517" s="3">
        <f>_xlfn.STDEV.S(Tabela13[[#This Row],[V45]],Tabela13[[#This Row],[V41]])</f>
        <v>0.15152288168283171</v>
      </c>
      <c r="DV517" s="3">
        <f>_xlfn.STDEV.S(Tabela13[[#This Row],[V45]],Tabela13[[#This Row],[V42]])</f>
        <v>7.5761440841415853E-2</v>
      </c>
      <c r="DW517" s="3">
        <f>_xlfn.STDEV.S(Tabela13[[#This Row],[V45]],Tabela13[[#This Row],[V43]])</f>
        <v>0.15152288168283171</v>
      </c>
      <c r="DX517" s="3">
        <f>_xlfn.STDEV.S(Tabela13[[#This Row],[V45]],Tabela13[[#This Row],[V44]])</f>
        <v>0</v>
      </c>
      <c r="DY517" s="3">
        <f>_xlfn.STDEV.S(Tabela13[[#This Row],[V45]],Tabela13[[#This Row],[V46]])</f>
        <v>7.5761440841415853E-2</v>
      </c>
      <c r="DZ517" s="3">
        <f>_xlfn.STDEV.S(Tabela13[[#This Row],[V46]],Tabela13[[#This Row],[V41]])</f>
        <v>7.5761440841415853E-2</v>
      </c>
      <c r="EA517" s="3">
        <f>_xlfn.STDEV.S(Tabela13[[#This Row],[V46]],Tabela13[[#This Row],[V42]])</f>
        <v>0</v>
      </c>
      <c r="EB517" s="3">
        <f>_xlfn.STDEV.S(Tabela13[[#This Row],[V46]],Tabela13[[#This Row],[V43]])</f>
        <v>7.5761440841415853E-2</v>
      </c>
      <c r="EC517" s="3">
        <f>_xlfn.STDEV.S(Tabela13[[#This Row],[V46]],Tabela13[[#This Row],[V44]])</f>
        <v>7.5761440841415853E-2</v>
      </c>
      <c r="ED517" s="3">
        <f>_xlfn.STDEV.S(Tabela13[[#This Row],[V46]],Tabela13[[#This Row],[V45]])</f>
        <v>7.5761440841415853E-2</v>
      </c>
      <c r="EE517" s="3">
        <f t="shared" si="596"/>
        <v>-1.4142135623730951</v>
      </c>
      <c r="EF517" s="3">
        <f t="shared" si="597"/>
        <v>0</v>
      </c>
      <c r="EG517" s="3" t="str">
        <f t="shared" si="598"/>
        <v/>
      </c>
      <c r="EH517" s="3" t="str">
        <f t="shared" si="599"/>
        <v/>
      </c>
      <c r="EI517" s="3">
        <f t="shared" si="600"/>
        <v>-1.4142135623730951</v>
      </c>
      <c r="EJ517" s="3">
        <f t="shared" si="601"/>
        <v>-1.4142135623730951</v>
      </c>
      <c r="EK517" s="3">
        <f t="shared" si="602"/>
        <v>-1.4142135623730951</v>
      </c>
      <c r="EL517" s="3">
        <f t="shared" si="603"/>
        <v>1.4142135623730951</v>
      </c>
      <c r="EM517" s="3">
        <f t="shared" si="604"/>
        <v>1.4142135623730951</v>
      </c>
      <c r="EN517" s="3" t="str">
        <f t="shared" si="605"/>
        <v/>
      </c>
      <c r="EO517" s="3">
        <f t="shared" si="606"/>
        <v>0</v>
      </c>
      <c r="EP517" s="3">
        <f t="shared" si="607"/>
        <v>-1.4142135623730951</v>
      </c>
      <c r="EQ517" s="3" t="str">
        <f t="shared" si="608"/>
        <v/>
      </c>
      <c r="ER517" s="3" t="str">
        <f t="shared" si="609"/>
        <v/>
      </c>
      <c r="ES517" s="3" t="str">
        <f t="shared" si="610"/>
        <v/>
      </c>
      <c r="ET517" s="3" t="str">
        <f t="shared" si="611"/>
        <v/>
      </c>
      <c r="EU517" s="3" t="str">
        <f t="shared" si="612"/>
        <v/>
      </c>
      <c r="EV517" s="3" t="str">
        <f t="shared" si="613"/>
        <v/>
      </c>
      <c r="EW517" s="3">
        <f t="shared" si="614"/>
        <v>0</v>
      </c>
      <c r="EX517" s="3">
        <f t="shared" si="615"/>
        <v>1.4142135623730951</v>
      </c>
      <c r="EY517" s="3" t="str">
        <f t="shared" si="616"/>
        <v/>
      </c>
      <c r="EZ517" s="3">
        <f t="shared" si="617"/>
        <v>1.4142135623730951</v>
      </c>
      <c r="FA517" s="3" t="str">
        <f t="shared" si="618"/>
        <v/>
      </c>
      <c r="FB517" s="3">
        <f t="shared" si="619"/>
        <v>0</v>
      </c>
      <c r="FC517" s="3">
        <f t="shared" si="620"/>
        <v>1.4142135623730951</v>
      </c>
      <c r="FD517" s="3">
        <f t="shared" si="621"/>
        <v>-1.4142135623730951</v>
      </c>
      <c r="FE517" s="3" t="str">
        <f t="shared" si="622"/>
        <v/>
      </c>
      <c r="FF517" s="3">
        <f t="shared" si="623"/>
        <v>-1.4142135623730951</v>
      </c>
      <c r="FG517" s="3">
        <f t="shared" si="624"/>
        <v>1.4142135623730951</v>
      </c>
      <c r="FH517" s="3">
        <f t="shared" si="625"/>
        <v>1.4142135623730951</v>
      </c>
      <c r="FI517" s="4">
        <f t="shared" si="626"/>
        <v>1.5</v>
      </c>
      <c r="FJ517" s="4">
        <f t="shared" si="627"/>
        <v>0.8571428571428571</v>
      </c>
      <c r="FK517" s="4">
        <f t="shared" si="628"/>
        <v>1.0678733031674208</v>
      </c>
      <c r="FL517" s="4">
        <f t="shared" si="629"/>
        <v>1.678733031674208</v>
      </c>
      <c r="FM517" s="4">
        <f>Tabela13[[#This Row],[V139]]-Tabela13[[#This Row],[V140]]</f>
        <v>-0.61085972850678716</v>
      </c>
      <c r="FN517" s="4">
        <f>Tabela13[[#This Row],[V1]]-Tabela13[[#This Row],[V2]]/2</f>
        <v>0.76785714285714279</v>
      </c>
      <c r="FO517" s="4">
        <f>Tabela13[[#This Row],[V1]]-Tabela13[[#This Row],[V3]]/2</f>
        <v>0.8214285714285714</v>
      </c>
      <c r="FP517" s="4">
        <f>Tabela13[[#This Row],[V1]]-Tabela13[[#This Row],[V4]]/2</f>
        <v>0.76785714285714279</v>
      </c>
      <c r="FQ517" s="4">
        <f>Tabela13[[#This Row],[V2]]-Tabela13[[#This Row],[V1]]/2</f>
        <v>0.9285714285714286</v>
      </c>
      <c r="FR517" s="4">
        <f>Tabela13[[#This Row],[V2]]-Tabela13[[#This Row],[V3]]/2</f>
        <v>0.9285714285714286</v>
      </c>
      <c r="FS517" s="4">
        <f>Tabela13[[#This Row],[V2]]-Tabela13[[#This Row],[V4]]/2</f>
        <v>0.875</v>
      </c>
      <c r="FT517" s="4">
        <f t="shared" si="630"/>
        <v>0.6548320685978205</v>
      </c>
      <c r="FU517" s="4">
        <f t="shared" si="631"/>
        <v>0.68767125603872958</v>
      </c>
      <c r="FV517" s="4">
        <f t="shared" si="632"/>
        <v>0.6548320685978205</v>
      </c>
      <c r="FW517" s="4">
        <f t="shared" si="633"/>
        <v>0.74837804752351833</v>
      </c>
      <c r="FX517" s="4">
        <f t="shared" si="634"/>
        <v>0.74837804752351833</v>
      </c>
      <c r="FY517" s="4">
        <f t="shared" si="635"/>
        <v>0.71882999962162453</v>
      </c>
      <c r="FZ517" s="4">
        <f t="shared" si="636"/>
        <v>117.86977234760768</v>
      </c>
      <c r="GA517" s="4">
        <f t="shared" si="637"/>
        <v>123.78082608697132</v>
      </c>
      <c r="GB517" s="4">
        <f t="shared" si="638"/>
        <v>117.86977234760768</v>
      </c>
      <c r="GC517" s="4">
        <f t="shared" si="639"/>
        <v>134.7080485542333</v>
      </c>
      <c r="GD517" s="4">
        <f t="shared" si="640"/>
        <v>134.7080485542333</v>
      </c>
      <c r="GE517" s="4">
        <f t="shared" si="641"/>
        <v>129.3893999318924</v>
      </c>
      <c r="GF517" s="4">
        <f>Tabela13[[#This Row],[V1]]-Tabela13[[#This Row],[V2]]/Tabela13[[#This Row],[V2]]</f>
        <v>0.64285714285714279</v>
      </c>
      <c r="GG517" s="4">
        <f>Tabela13[[#This Row],[V1]]-Tabela13[[#This Row],[V3]]/Tabela13[[#This Row],[V3]]</f>
        <v>0.64285714285714279</v>
      </c>
      <c r="GH517" s="4">
        <f>Tabela13[[#This Row],[V1]]-Tabela13[[#This Row],[V4]]/Tabela13[[#This Row],[V4]]</f>
        <v>0.64285714285714279</v>
      </c>
      <c r="GI517" s="4">
        <f>Tabela13[[#This Row],[V2]]-Tabela13[[#This Row],[V1]]/Tabela13[[#This Row],[V1]]</f>
        <v>0.75</v>
      </c>
      <c r="GJ517" s="4">
        <f>Tabela13[[#This Row],[V2]]-Tabela13[[#This Row],[V3]]/Tabela13[[#This Row],[V3]]</f>
        <v>0.75</v>
      </c>
      <c r="GK517" s="4">
        <f>Tabela13[[#This Row],[V2]]-Tabela13[[#This Row],[V4]]/Tabela13[[#This Row],[V4]]</f>
        <v>0.75</v>
      </c>
      <c r="GL517" s="4">
        <f t="shared" si="642"/>
        <v>6.1858957413174223E-2</v>
      </c>
      <c r="GM517" s="4">
        <f t="shared" si="643"/>
        <v>1.6964285714285714</v>
      </c>
      <c r="GN517" s="4">
        <f t="shared" si="644"/>
        <v>3.6464227527765861E-2</v>
      </c>
      <c r="GO517" s="3">
        <f t="shared" si="645"/>
        <v>0</v>
      </c>
      <c r="GP517" s="3">
        <v>100</v>
      </c>
      <c r="GQ517" s="3">
        <f t="shared" si="646"/>
        <v>-1</v>
      </c>
      <c r="GR517" s="3">
        <f t="shared" si="647"/>
        <v>-100</v>
      </c>
      <c r="GS517" s="34">
        <f>COUNTIF($D$2:D516,Tabela13[[#This Row],[HomeTeam]])</f>
        <v>25</v>
      </c>
      <c r="GT517" s="34">
        <f>COUNTIF($E$2:E516,Tabela13[[#This Row],[AwayTeam]])</f>
        <v>25</v>
      </c>
      <c r="GU517" s="3">
        <f>IFERROR(AVERAGEIFS($AD$2:AD516,$D$2:D516,Tabela13[[#This Row],[HomeTeam]],$GS$2:GS516,"&gt;="&amp;Tabela13[[#This Row],[Contagem_H]]-5),"")</f>
        <v>0.68860019929974148</v>
      </c>
      <c r="GV517" s="3">
        <f>IFERROR(AVERAGEIFS($G$2:G516,$E$2:E516,Tabela13[[#This Row],[AwayTeam]],$GT$2:GT516,"&gt;="&amp;Tabela13[[#This Row],[Contagem_A]]-5),"")</f>
        <v>2.2000000000000002</v>
      </c>
      <c r="GW517" s="3">
        <f>IFERROR(AVERAGEIFS($GQ$2:GQ516,$D$2:D516,Tabela13[[#This Row],[HomeTeam]],$GS$2:GS516,"&gt;="&amp;Tabela13[[#This Row],[Contagem_H]]-5),"")</f>
        <v>0.29000000000000004</v>
      </c>
    </row>
    <row r="518" spans="1:205" x14ac:dyDescent="0.25">
      <c r="A518" t="s">
        <v>127</v>
      </c>
      <c r="B518" t="s">
        <v>308</v>
      </c>
      <c r="C518" t="s">
        <v>186</v>
      </c>
      <c r="D518" t="s">
        <v>29</v>
      </c>
      <c r="E518" t="s">
        <v>24</v>
      </c>
      <c r="F518" s="3">
        <v>1</v>
      </c>
      <c r="G518" s="3">
        <v>5</v>
      </c>
      <c r="H518" s="3" t="str">
        <f t="shared" si="648"/>
        <v>A</v>
      </c>
      <c r="I518" s="3">
        <v>8.5</v>
      </c>
      <c r="J518" s="3">
        <v>5.5</v>
      </c>
      <c r="K518" s="3">
        <v>1.3</v>
      </c>
      <c r="L518" s="3">
        <v>1.36</v>
      </c>
      <c r="M518" s="3">
        <v>3.2</v>
      </c>
      <c r="N518" s="3">
        <f t="shared" si="577"/>
        <v>6</v>
      </c>
      <c r="O518" s="3">
        <f t="shared" si="578"/>
        <v>0</v>
      </c>
      <c r="P518" s="3">
        <f t="shared" si="579"/>
        <v>3</v>
      </c>
      <c r="Q518" s="3">
        <f t="shared" si="580"/>
        <v>6.8696009872480257E-2</v>
      </c>
      <c r="R518" s="3">
        <f t="shared" si="581"/>
        <v>4.7794117647058765E-2</v>
      </c>
      <c r="S518" s="3">
        <f t="shared" si="582"/>
        <v>9.0839160839160815</v>
      </c>
      <c r="T518" s="3">
        <f t="shared" si="583"/>
        <v>5.8778280542986412</v>
      </c>
      <c r="U518" s="3">
        <f t="shared" si="584"/>
        <v>1.3893048128342245</v>
      </c>
      <c r="V518" s="3">
        <f t="shared" si="585"/>
        <v>1.4534265734265732</v>
      </c>
      <c r="W518" s="3">
        <f t="shared" si="586"/>
        <v>3.4198272315919369</v>
      </c>
      <c r="X518" s="4">
        <f t="shared" si="587"/>
        <v>0.11764705882352941</v>
      </c>
      <c r="Y518" s="4">
        <f t="shared" si="588"/>
        <v>0.18181818181818182</v>
      </c>
      <c r="Z518" s="4">
        <f t="shared" si="589"/>
        <v>0.76923076923076916</v>
      </c>
      <c r="AA518" s="4">
        <f t="shared" si="590"/>
        <v>0.73529411764705876</v>
      </c>
      <c r="AB518" s="4">
        <f t="shared" si="591"/>
        <v>0.3125</v>
      </c>
      <c r="AC518" s="4">
        <f t="shared" si="592"/>
        <v>0.55882352941176472</v>
      </c>
      <c r="AD518" s="4">
        <f t="shared" si="593"/>
        <v>2.8846153846153846</v>
      </c>
      <c r="AE518" s="4">
        <f t="shared" si="594"/>
        <v>2.5588235294117645</v>
      </c>
      <c r="AF518" s="4">
        <f t="shared" si="595"/>
        <v>0.88461538461538458</v>
      </c>
      <c r="AG518" s="4">
        <f>IFERROR(AVERAGE(Tabela13[[#This Row],[V1]],Tabela13[[#This Row],[V2]]),"")</f>
        <v>1.7217194570135748</v>
      </c>
      <c r="AH518" s="4">
        <f>IFERROR(AVERAGE(Tabela13[[#This Row],[V1]],Tabela13[[#This Row],[V3]]),"")</f>
        <v>1.5588235294117645</v>
      </c>
      <c r="AI518" s="4">
        <f>IFERROR(AVERAGE(Tabela13[[#This Row],[V1]],Tabela13[[#This Row],[V4]]),"")</f>
        <v>0.72171945701357465</v>
      </c>
      <c r="AJ518" s="4">
        <f>IFERROR(AVERAGE(Tabela13[[#This Row],[V2]],Tabela13[[#This Row],[V1]]),"")</f>
        <v>1.7217194570135748</v>
      </c>
      <c r="AK518" s="4">
        <f>IFERROR(AVERAGE(Tabela13[[#This Row],[V2]],Tabela13[[#This Row],[V3]]),"")</f>
        <v>2.7217194570135748</v>
      </c>
      <c r="AL518" s="4">
        <f>IFERROR(AVERAGE(Tabela13[[#This Row],[V2]],Tabela13[[#This Row],[V4]]),"")</f>
        <v>1.8846153846153846</v>
      </c>
      <c r="AM518" s="4">
        <f>IFERROR(AVERAGE(Tabela13[[#This Row],[V3]],Tabela13[[#This Row],[V1]]),"")</f>
        <v>1.5588235294117645</v>
      </c>
      <c r="AN518" s="4">
        <f>IFERROR(AVERAGE(Tabela13[[#This Row],[V3]],Tabela13[[#This Row],[V2]]),"")</f>
        <v>2.7217194570135748</v>
      </c>
      <c r="AO518" s="4">
        <f>IFERROR(AVERAGE(Tabela13[[#This Row],[V3]],Tabela13[[#This Row],[V4]]),"")</f>
        <v>1.7217194570135745</v>
      </c>
      <c r="AP518" s="4">
        <f>IFERROR(AVERAGE(Tabela13[[#This Row],[V4]],Tabela13[[#This Row],[V1]]),"")</f>
        <v>0.72171945701357465</v>
      </c>
      <c r="AQ518" s="4">
        <f>IFERROR(AVERAGE(Tabela13[[#This Row],[V4]],Tabela13[[#This Row],[V2]]),"")</f>
        <v>1.8846153846153846</v>
      </c>
      <c r="AR518" s="4">
        <f>IFERROR(AVERAGE(Tabela13[[#This Row],[V4]],Tabela13[[#This Row],[V3]]),"")</f>
        <v>1.7217194570135745</v>
      </c>
      <c r="AS518" s="4">
        <f>_xlfn.STDEV.S(Tabela13[[#This Row],[V1]:[V2]])</f>
        <v>1.6445831924429204</v>
      </c>
      <c r="AT518" s="4">
        <f>_xlfn.STDEV.S(Tabela13[[#This Row],[V1]],Tabela13[[#This Row],[V3]])</f>
        <v>1.4142135623730951</v>
      </c>
      <c r="AU518" s="4">
        <f>_xlfn.STDEV.S(Tabela13[[#This Row],[V1]],Tabela13[[#This Row],[V4]])</f>
        <v>0.23036963006982553</v>
      </c>
      <c r="AV518" s="4">
        <f>_xlfn.STDEV.S(Tabela13[[#This Row],[V2]],Tabela13[[#This Row],[V1]])</f>
        <v>1.6445831924429204</v>
      </c>
      <c r="AW518" s="4">
        <f>_xlfn.STDEV.S(Tabela13[[#This Row],[V2]],Tabela13[[#This Row],[V3]])</f>
        <v>0.23036963006982555</v>
      </c>
      <c r="AX518" s="4">
        <f>_xlfn.STDEV.S(Tabela13[[#This Row],[V42]],Tabela13[[#This Row],[V44]])</f>
        <v>3.0587967548160151</v>
      </c>
      <c r="AY518" s="4">
        <f>_xlfn.STDEV.S(Tabela13[[#This Row],[V3]],Tabela13[[#This Row],[V1]])</f>
        <v>1.4142135623730951</v>
      </c>
      <c r="AZ518" s="4">
        <f>_xlfn.STDEV.S(Tabela13[[#This Row],[V3]],Tabela13[[#This Row],[V2]])</f>
        <v>0.23036963006982555</v>
      </c>
      <c r="BA518" s="4">
        <f>_xlfn.STDEV.S(Tabela13[[#This Row],[V3]],Tabela13[[#This Row],[V4]])</f>
        <v>1.183843932303269</v>
      </c>
      <c r="BB518" s="4">
        <f>_xlfn.STDEV.S(Tabela13[[#This Row],[V4]],Tabela13[[#This Row],[V1]])</f>
        <v>0.23036963006982553</v>
      </c>
      <c r="BC518" s="4">
        <f>_xlfn.STDEV.S(Tabela13[[#This Row],[V4]],Tabela13[[#This Row],[V2]])</f>
        <v>1.4142135623730947</v>
      </c>
      <c r="BD518" s="4">
        <f>_xlfn.STDEV.S(Tabela13[[#This Row],[V4]],Tabela13[[#This Row],[V3]])</f>
        <v>1.183843932303269</v>
      </c>
      <c r="BE518" s="4">
        <f>Tabela13[[#This Row],[V17]]/Tabela13[[#This Row],[V5]]</f>
        <v>0.95519812228616396</v>
      </c>
      <c r="BF518" s="4">
        <f>Tabela13[[#This Row],[V18]]/Tabela13[[#This Row],[V6]]</f>
        <v>0.90723134189972154</v>
      </c>
      <c r="BG518" s="4">
        <f>Tabela13[[#This Row],[V19]]/Tabela13[[#This Row],[V7]]</f>
        <v>0.31919553758891184</v>
      </c>
      <c r="BH518" s="4">
        <f>Tabela13[[#This Row],[V20]]/Tabela13[[#This Row],[V8]]</f>
        <v>0.95519812228616396</v>
      </c>
      <c r="BI518" s="4">
        <f>Tabela13[[#This Row],[V21]]/Tabela13[[#This Row],[V9]]</f>
        <v>8.4641210715596757E-2</v>
      </c>
      <c r="BJ518" s="4">
        <f>Tabela13[[#This Row],[V22]]/Tabela13[[#This Row],[V10]]</f>
        <v>1.6230350127595183</v>
      </c>
      <c r="BK518" s="4">
        <f>Tabela13[[#This Row],[V23]]/Tabela13[[#This Row],[V11]]</f>
        <v>0.90723134189972154</v>
      </c>
      <c r="BL518" s="4">
        <f>Tabela13[[#This Row],[V24]]/Tabela13[[#This Row],[V12]]</f>
        <v>8.4641210715596757E-2</v>
      </c>
      <c r="BM518" s="4">
        <f>Tabela13[[#This Row],[V25]]/Tabela13[[#This Row],[V13]]</f>
        <v>0.68759397907758857</v>
      </c>
      <c r="BN518" s="4">
        <f>Tabela13[[#This Row],[V26]]/Tabela13[[#This Row],[V14]]</f>
        <v>0.31919553758891184</v>
      </c>
      <c r="BO518" s="4">
        <f>Tabela13[[#This Row],[V27]]/Tabela13[[#This Row],[V15]]</f>
        <v>0.75039903309592781</v>
      </c>
      <c r="BP518" s="4">
        <f>Tabela13[[#This Row],[V28]]/Tabela13[[#This Row],[V16]]</f>
        <v>0.68759397907758857</v>
      </c>
      <c r="BQ518" s="4">
        <f>Tabela13[[#This Row],[V1]]-Tabela13[[#This Row],[V2]]</f>
        <v>-2.3257918552036196</v>
      </c>
      <c r="BR518" s="4">
        <f>Tabela13[[#This Row],[V1]]-Tabela13[[#This Row],[V3]]</f>
        <v>-1.9999999999999998</v>
      </c>
      <c r="BS518" s="4">
        <f>Tabela13[[#This Row],[V1]]-Tabela13[[#This Row],[V4]]</f>
        <v>-0.32579185520361986</v>
      </c>
      <c r="BT518" s="4">
        <f>Tabela13[[#This Row],[V2]]-Tabela13[[#This Row],[V1]]</f>
        <v>2.3257918552036196</v>
      </c>
      <c r="BU518" s="4">
        <f>Tabela13[[#This Row],[V2]]-Tabela13[[#This Row],[V3]]</f>
        <v>0.32579185520362008</v>
      </c>
      <c r="BV518" s="4">
        <f>Tabela13[[#This Row],[V2]]-Tabela13[[#This Row],[V4]]</f>
        <v>2</v>
      </c>
      <c r="BW518" s="4">
        <f>AVERAGE(Tabela13[[#This Row],[V41]],Tabela13[[#This Row],[V42]])</f>
        <v>-2.1628959276018098</v>
      </c>
      <c r="BX518" s="4">
        <f>AVERAGE(Tabela13[[#This Row],[V41]],Tabela13[[#This Row],[V43]])</f>
        <v>-1.3257918552036196</v>
      </c>
      <c r="BY518" s="4">
        <f>AVERAGE(Tabela13[[#This Row],[V41]],Tabela13[[#This Row],[V44]])</f>
        <v>0</v>
      </c>
      <c r="BZ518" s="4">
        <f>AVERAGE(Tabela13[[#This Row],[V41]],Tabela13[[#This Row],[V45]])</f>
        <v>-0.99999999999999978</v>
      </c>
      <c r="CA518" s="4">
        <f>AVERAGE(Tabela13[[#This Row],[V41]],Tabela13[[#This Row],[V46]])</f>
        <v>-0.16289592760180982</v>
      </c>
      <c r="CB518" s="4">
        <f>AVERAGE(Tabela13[[#This Row],[V42]],Tabela13[[#This Row],[V41]])</f>
        <v>-2.1628959276018098</v>
      </c>
      <c r="CC518" s="4">
        <f>AVERAGE(Tabela13[[#This Row],[V42]],Tabela13[[#This Row],[V43]])</f>
        <v>-1.1628959276018098</v>
      </c>
      <c r="CD518" s="4">
        <f>AVERAGE(Tabela13[[#This Row],[V42]],Tabela13[[#This Row],[V44]])</f>
        <v>0.16289592760180993</v>
      </c>
      <c r="CE518" s="4">
        <f>AVERAGE(Tabela13[[#This Row],[V42]],Tabela13[[#This Row],[V45]])</f>
        <v>-0.83710407239818985</v>
      </c>
      <c r="CF518" s="4">
        <f>AVERAGE(Tabela13[[#This Row],[V42]],Tabela13[[#This Row],[V46]])</f>
        <v>0</v>
      </c>
      <c r="CG518" s="4">
        <f>AVERAGE(Tabela13[[#This Row],[V43]],Tabela13[[#This Row],[V41]])</f>
        <v>-1.3257918552036196</v>
      </c>
      <c r="CH518" s="4">
        <f>AVERAGE(Tabela13[[#This Row],[V43]],Tabela13[[#This Row],[V42]])</f>
        <v>-1.1628959276018098</v>
      </c>
      <c r="CI518" s="4">
        <f>AVERAGE(Tabela13[[#This Row],[V43]],Tabela13[[#This Row],[V44]])</f>
        <v>0.99999999999999989</v>
      </c>
      <c r="CJ518" s="4">
        <f>AVERAGE(Tabela13[[#This Row],[V43]],Tabela13[[#This Row],[V45]])</f>
        <v>0</v>
      </c>
      <c r="CK518" s="4">
        <f>AVERAGE(Tabela13[[#This Row],[V43]],Tabela13[[#This Row],[V46]])</f>
        <v>0.83710407239819007</v>
      </c>
      <c r="CL518" s="4">
        <f>AVERAGE(Tabela13[[#This Row],[V44]],Tabela13[[#This Row],[V41]])</f>
        <v>0</v>
      </c>
      <c r="CM518" s="4">
        <f>AVERAGE(Tabela13[[#This Row],[V44]],Tabela13[[#This Row],[V42]])</f>
        <v>0.16289592760180993</v>
      </c>
      <c r="CN518" s="4">
        <f>AVERAGE(Tabela13[[#This Row],[V44]],Tabela13[[#This Row],[V43]])</f>
        <v>0.99999999999999989</v>
      </c>
      <c r="CO518" s="4">
        <f>AVERAGE(Tabela13[[#This Row],[V44]],Tabela13[[#This Row],[V45]])</f>
        <v>1.3257918552036199</v>
      </c>
      <c r="CP518" s="4">
        <f>AVERAGE(Tabela13[[#This Row],[V44]],Tabela13[[#This Row],[V46]])</f>
        <v>2.1628959276018098</v>
      </c>
      <c r="CQ518" s="4">
        <f>AVERAGE(Tabela13[[#This Row],[V45]],Tabela13[[#This Row],[V41]])</f>
        <v>-0.99999999999999978</v>
      </c>
      <c r="CR518" s="4">
        <f>AVERAGE(Tabela13[[#This Row],[V45]],Tabela13[[#This Row],[V42]])</f>
        <v>-0.83710407239818985</v>
      </c>
      <c r="CS518" s="4">
        <f>AVERAGE(Tabela13[[#This Row],[V45]],Tabela13[[#This Row],[V43]])</f>
        <v>0</v>
      </c>
      <c r="CT518" s="4">
        <f>AVERAGE(Tabela13[[#This Row],[V45]],Tabela13[[#This Row],[V44]])</f>
        <v>1.3257918552036199</v>
      </c>
      <c r="CU518" s="4">
        <f>AVERAGE(Tabela13[[#This Row],[V45]],Tabela13[[#This Row],[V46]])</f>
        <v>1.16289592760181</v>
      </c>
      <c r="CV518" s="4">
        <f>AVERAGE(Tabela13[[#This Row],[V46]],Tabela13[[#This Row],[V41]])</f>
        <v>-0.16289592760180982</v>
      </c>
      <c r="CW518" s="4">
        <f>AVERAGE(Tabela13[[#This Row],[V46]],Tabela13[[#This Row],[V42]])</f>
        <v>0</v>
      </c>
      <c r="CX518" s="4">
        <f>AVERAGE(Tabela13[[#This Row],[V46]],Tabela13[[#This Row],[V43]])</f>
        <v>0.83710407239819007</v>
      </c>
      <c r="CY518" s="4">
        <f>AVERAGE(Tabela13[[#This Row],[V46]],Tabela13[[#This Row],[V44]])</f>
        <v>2.1628959276018098</v>
      </c>
      <c r="CZ518" s="4">
        <f>AVERAGE(Tabela13[[#This Row],[V46]],Tabela13[[#This Row],[V45]])</f>
        <v>1.16289592760181</v>
      </c>
      <c r="DA518" s="3">
        <f>_xlfn.STDEV.S(Tabela13[[#This Row],[V41]],Tabela13[[#This Row],[V42]])</f>
        <v>0.23036963006982542</v>
      </c>
      <c r="DB518" s="3">
        <f>_xlfn.STDEV.S(Tabela13[[#This Row],[V41]],Tabela13[[#This Row],[V43]])</f>
        <v>1.4142135623730951</v>
      </c>
      <c r="DC518" s="3">
        <f>_xlfn.STDEV.S(Tabela13[[#This Row],[V41]],Tabela13[[#This Row],[V44]])</f>
        <v>3.2891663848858408</v>
      </c>
      <c r="DD518" s="3">
        <f>_xlfn.STDEV.S(Tabela13[[#This Row],[V41]],Tabela13[[#This Row],[V45]])</f>
        <v>1.8749528225127459</v>
      </c>
      <c r="DE518" s="3">
        <f>_xlfn.STDEV.S(Tabela13[[#This Row],[V41]],Tabela13[[#This Row],[V46]])</f>
        <v>3.0587967548160155</v>
      </c>
      <c r="DF518" s="3">
        <f>_xlfn.STDEV.S(Tabela13[[#This Row],[V42]],Tabela13[[#This Row],[V41]])</f>
        <v>0.23036963006982542</v>
      </c>
      <c r="DG518" s="3">
        <f>_xlfn.STDEV.S(Tabela13[[#This Row],[V42]],Tabela13[[#This Row],[V43]])</f>
        <v>1.1838439323032695</v>
      </c>
      <c r="DH518" s="3">
        <f>_xlfn.STDEV.S(Tabela13[[#This Row],[V42]],Tabela13[[#This Row],[V44]])</f>
        <v>3.0587967548160151</v>
      </c>
      <c r="DI518" s="3">
        <f>_xlfn.STDEV.S(Tabela13[[#This Row],[V42]],Tabela13[[#This Row],[V45]])</f>
        <v>1.6445831924429204</v>
      </c>
      <c r="DJ518" s="3">
        <f>_xlfn.STDEV.S(Tabela13[[#This Row],[V42]],Tabela13[[#This Row],[V46]])</f>
        <v>2.8284271247461898</v>
      </c>
      <c r="DK518" s="3">
        <f>_xlfn.STDEV.S(Tabela13[[#This Row],[V43]],Tabela13[[#This Row],[V41]])</f>
        <v>1.4142135623730951</v>
      </c>
      <c r="DL518" s="3">
        <f>_xlfn.STDEV.S(Tabela13[[#This Row],[V43]],Tabela13[[#This Row],[V42]])</f>
        <v>1.1838439323032695</v>
      </c>
      <c r="DM518" s="3">
        <f>_xlfn.STDEV.S(Tabela13[[#This Row],[V43]],Tabela13[[#This Row],[V44]])</f>
        <v>1.8749528225127459</v>
      </c>
      <c r="DN518" s="3">
        <f>_xlfn.STDEV.S(Tabela13[[#This Row],[V43]],Tabela13[[#This Row],[V45]])</f>
        <v>0.46073926013965094</v>
      </c>
      <c r="DO518" s="3">
        <f>_xlfn.STDEV.S(Tabela13[[#This Row],[V43]],Tabela13[[#This Row],[V46]])</f>
        <v>1.6445831924429204</v>
      </c>
      <c r="DP518" s="3">
        <f>_xlfn.STDEV.S(Tabela13[[#This Row],[V44]],Tabela13[[#This Row],[V41]])</f>
        <v>3.2891663848858408</v>
      </c>
      <c r="DQ518" s="3">
        <f>_xlfn.STDEV.S(Tabela13[[#This Row],[V44]],Tabela13[[#This Row],[V42]])</f>
        <v>3.0587967548160151</v>
      </c>
      <c r="DR518" s="3">
        <f>_xlfn.STDEV.S(Tabela13[[#This Row],[V44]],Tabela13[[#This Row],[V43]])</f>
        <v>1.8749528225127459</v>
      </c>
      <c r="DS518" s="3">
        <f>_xlfn.STDEV.S(Tabela13[[#This Row],[V44]],Tabela13[[#This Row],[V45]])</f>
        <v>1.4142135623730949</v>
      </c>
      <c r="DT518" s="3">
        <f>_xlfn.STDEV.S(Tabela13[[#This Row],[V44]],Tabela13[[#This Row],[V46]])</f>
        <v>0.23036963006982525</v>
      </c>
      <c r="DU518" s="3">
        <f>_xlfn.STDEV.S(Tabela13[[#This Row],[V45]],Tabela13[[#This Row],[V41]])</f>
        <v>1.8749528225127459</v>
      </c>
      <c r="DV518" s="3">
        <f>_xlfn.STDEV.S(Tabela13[[#This Row],[V45]],Tabela13[[#This Row],[V42]])</f>
        <v>1.6445831924429204</v>
      </c>
      <c r="DW518" s="3">
        <f>_xlfn.STDEV.S(Tabela13[[#This Row],[V45]],Tabela13[[#This Row],[V43]])</f>
        <v>0.46073926013965094</v>
      </c>
      <c r="DX518" s="3">
        <f>_xlfn.STDEV.S(Tabela13[[#This Row],[V45]],Tabela13[[#This Row],[V44]])</f>
        <v>1.4142135623730949</v>
      </c>
      <c r="DY518" s="3">
        <f>_xlfn.STDEV.S(Tabela13[[#This Row],[V45]],Tabela13[[#This Row],[V46]])</f>
        <v>1.1838439323032695</v>
      </c>
      <c r="DZ518" s="3">
        <f>_xlfn.STDEV.S(Tabela13[[#This Row],[V46]],Tabela13[[#This Row],[V41]])</f>
        <v>3.0587967548160155</v>
      </c>
      <c r="EA518" s="3">
        <f>_xlfn.STDEV.S(Tabela13[[#This Row],[V46]],Tabela13[[#This Row],[V42]])</f>
        <v>2.8284271247461898</v>
      </c>
      <c r="EB518" s="3">
        <f>_xlfn.STDEV.S(Tabela13[[#This Row],[V46]],Tabela13[[#This Row],[V43]])</f>
        <v>1.6445831924429204</v>
      </c>
      <c r="EC518" s="3">
        <f>_xlfn.STDEV.S(Tabela13[[#This Row],[V46]],Tabela13[[#This Row],[V44]])</f>
        <v>0.23036963006982525</v>
      </c>
      <c r="ED518" s="3">
        <f>_xlfn.STDEV.S(Tabela13[[#This Row],[V46]],Tabela13[[#This Row],[V45]])</f>
        <v>1.1838439323032695</v>
      </c>
      <c r="EE518" s="3">
        <f t="shared" si="596"/>
        <v>-0.1065098080448356</v>
      </c>
      <c r="EF518" s="3">
        <f t="shared" si="597"/>
        <v>-1.0666935060902869</v>
      </c>
      <c r="EG518" s="3" t="str">
        <f t="shared" si="598"/>
        <v/>
      </c>
      <c r="EH518" s="3">
        <f t="shared" si="599"/>
        <v>-1.8749528225127463</v>
      </c>
      <c r="EI518" s="3">
        <f t="shared" si="600"/>
        <v>-18.777613411509446</v>
      </c>
      <c r="EJ518" s="3">
        <f t="shared" si="601"/>
        <v>-0.1065098080448356</v>
      </c>
      <c r="EK518" s="3">
        <f t="shared" si="602"/>
        <v>-1.0180136538483369</v>
      </c>
      <c r="EL518" s="3">
        <f t="shared" si="603"/>
        <v>18.777613411509428</v>
      </c>
      <c r="EM518" s="3">
        <f t="shared" si="604"/>
        <v>-1.9646101920534351</v>
      </c>
      <c r="EN518" s="3" t="str">
        <f t="shared" si="605"/>
        <v/>
      </c>
      <c r="EO518" s="3">
        <f t="shared" si="606"/>
        <v>-1.0666935060902869</v>
      </c>
      <c r="EP518" s="3">
        <f t="shared" si="607"/>
        <v>-1.0180136538483369</v>
      </c>
      <c r="EQ518" s="3">
        <f t="shared" si="608"/>
        <v>1.8749528225127461</v>
      </c>
      <c r="ER518" s="3" t="str">
        <f t="shared" si="609"/>
        <v/>
      </c>
      <c r="ES518" s="3" t="str">
        <f t="shared" si="610"/>
        <v/>
      </c>
      <c r="ET518" s="3" t="str">
        <f t="shared" si="611"/>
        <v/>
      </c>
      <c r="EU518" s="3" t="str">
        <f t="shared" si="612"/>
        <v/>
      </c>
      <c r="EV518" s="3">
        <f t="shared" si="613"/>
        <v>1.8749528225127461</v>
      </c>
      <c r="EW518" s="3">
        <f t="shared" si="614"/>
        <v>1.0666935060902867</v>
      </c>
      <c r="EX518" s="3">
        <f t="shared" si="615"/>
        <v>0.10650980804483554</v>
      </c>
      <c r="EY518" s="3">
        <f t="shared" si="616"/>
        <v>-1.8749528225127463</v>
      </c>
      <c r="EZ518" s="3">
        <f t="shared" si="617"/>
        <v>-1.9646101920534351</v>
      </c>
      <c r="FA518" s="3" t="str">
        <f t="shared" si="618"/>
        <v/>
      </c>
      <c r="FB518" s="3">
        <f t="shared" si="619"/>
        <v>1.0666935060902867</v>
      </c>
      <c r="FC518" s="3">
        <f t="shared" si="620"/>
        <v>1.0180136538483366</v>
      </c>
      <c r="FD518" s="3">
        <f t="shared" si="621"/>
        <v>-18.777613411509446</v>
      </c>
      <c r="FE518" s="3" t="str">
        <f t="shared" si="622"/>
        <v/>
      </c>
      <c r="FF518" s="3">
        <f t="shared" si="623"/>
        <v>1.9646101920534347</v>
      </c>
      <c r="FG518" s="3">
        <f t="shared" si="624"/>
        <v>0.10650980804483554</v>
      </c>
      <c r="FH518" s="3">
        <f t="shared" si="625"/>
        <v>1.0180136538483366</v>
      </c>
      <c r="FI518" s="4">
        <f t="shared" si="626"/>
        <v>0.76923076923076916</v>
      </c>
      <c r="FJ518" s="4">
        <f t="shared" si="627"/>
        <v>0.58823529411764708</v>
      </c>
      <c r="FK518" s="4">
        <f t="shared" si="628"/>
        <v>0.5003849114703619</v>
      </c>
      <c r="FL518" s="4">
        <f t="shared" si="629"/>
        <v>2.3294842186297156</v>
      </c>
      <c r="FM518" s="4">
        <f>Tabela13[[#This Row],[V139]]-Tabela13[[#This Row],[V140]]</f>
        <v>-1.8290993071593538</v>
      </c>
      <c r="FN518" s="4">
        <f>Tabela13[[#This Row],[V1]]-Tabela13[[#This Row],[V2]]/2</f>
        <v>-0.88348416289592757</v>
      </c>
      <c r="FO518" s="4">
        <f>Tabela13[[#This Row],[V1]]-Tabela13[[#This Row],[V3]]/2</f>
        <v>-0.72058823529411753</v>
      </c>
      <c r="FP518" s="4">
        <f>Tabela13[[#This Row],[V1]]-Tabela13[[#This Row],[V4]]/2</f>
        <v>0.11651583710407243</v>
      </c>
      <c r="FQ518" s="4">
        <f>Tabela13[[#This Row],[V2]]-Tabela13[[#This Row],[V1]]/2</f>
        <v>2.6052036199095023</v>
      </c>
      <c r="FR518" s="4">
        <f>Tabela13[[#This Row],[V2]]-Tabela13[[#This Row],[V3]]/2</f>
        <v>1.6052036199095023</v>
      </c>
      <c r="FS518" s="4">
        <f>Tabela13[[#This Row],[V2]]-Tabela13[[#This Row],[V4]]/2</f>
        <v>2.4423076923076925</v>
      </c>
      <c r="FT518" s="4">
        <f t="shared" si="630"/>
        <v>-0.72361503368082236</v>
      </c>
      <c r="FU518" s="4">
        <f t="shared" si="631"/>
        <v>-0.62441034962664077</v>
      </c>
      <c r="FV518" s="4">
        <f t="shared" si="632"/>
        <v>0.11599282012526191</v>
      </c>
      <c r="FW518" s="4">
        <f t="shared" si="633"/>
        <v>1.2042918953622117</v>
      </c>
      <c r="FX518" s="4">
        <f t="shared" si="634"/>
        <v>1.0136552909147012</v>
      </c>
      <c r="FY518" s="4">
        <f t="shared" si="635"/>
        <v>1.1821710482396368</v>
      </c>
      <c r="FZ518" s="4">
        <f t="shared" si="636"/>
        <v>-130.25070606254801</v>
      </c>
      <c r="GA518" s="4">
        <f t="shared" si="637"/>
        <v>-112.39386293279533</v>
      </c>
      <c r="GB518" s="4">
        <f t="shared" si="638"/>
        <v>20.878707622547143</v>
      </c>
      <c r="GC518" s="4">
        <f t="shared" si="639"/>
        <v>216.77254116519811</v>
      </c>
      <c r="GD518" s="4">
        <f t="shared" si="640"/>
        <v>182.45795236464622</v>
      </c>
      <c r="GE518" s="4">
        <f t="shared" si="641"/>
        <v>212.79078868313462</v>
      </c>
      <c r="GF518" s="4">
        <f>Tabela13[[#This Row],[V1]]-Tabela13[[#This Row],[V2]]/Tabela13[[#This Row],[V2]]</f>
        <v>-0.44117647058823528</v>
      </c>
      <c r="GG518" s="4">
        <f>Tabela13[[#This Row],[V1]]-Tabela13[[#This Row],[V3]]/Tabela13[[#This Row],[V3]]</f>
        <v>-0.44117647058823528</v>
      </c>
      <c r="GH518" s="4">
        <f>Tabela13[[#This Row],[V1]]-Tabela13[[#This Row],[V4]]/Tabela13[[#This Row],[V4]]</f>
        <v>-0.44117647058823528</v>
      </c>
      <c r="GI518" s="4">
        <f>Tabela13[[#This Row],[V2]]-Tabela13[[#This Row],[V1]]/Tabela13[[#This Row],[V1]]</f>
        <v>1.8846153846153846</v>
      </c>
      <c r="GJ518" s="4">
        <f>Tabela13[[#This Row],[V2]]-Tabela13[[#This Row],[V3]]/Tabela13[[#This Row],[V3]]</f>
        <v>1.8846153846153846</v>
      </c>
      <c r="GK518" s="4">
        <f>Tabela13[[#This Row],[V2]]-Tabela13[[#This Row],[V4]]/Tabela13[[#This Row],[V4]]</f>
        <v>1.8846153846153846</v>
      </c>
      <c r="GL518" s="4">
        <f t="shared" si="642"/>
        <v>1.1699202726278708</v>
      </c>
      <c r="GM518" s="4">
        <f t="shared" si="643"/>
        <v>1.7217194570135748</v>
      </c>
      <c r="GN518" s="4">
        <f t="shared" si="644"/>
        <v>0.67950691261697616</v>
      </c>
      <c r="GO518" s="3">
        <f t="shared" si="645"/>
        <v>0</v>
      </c>
      <c r="GP518" s="3">
        <v>100</v>
      </c>
      <c r="GQ518" s="3">
        <f t="shared" si="646"/>
        <v>-1</v>
      </c>
      <c r="GR518" s="3">
        <f t="shared" si="647"/>
        <v>-100</v>
      </c>
      <c r="GS518" s="34">
        <f>COUNTIF($D$2:D517,Tabela13[[#This Row],[HomeTeam]])</f>
        <v>6</v>
      </c>
      <c r="GT518" s="34">
        <f>COUNTIF($E$2:E517,Tabela13[[#This Row],[AwayTeam]])</f>
        <v>25</v>
      </c>
      <c r="GU518" s="3">
        <f>IFERROR(AVERAGEIFS($AD$2:AD517,$D$2:D517,Tabela13[[#This Row],[HomeTeam]],$GS$2:GS517,"&gt;="&amp;Tabela13[[#This Row],[Contagem_H]]-5),"")</f>
        <v>1.2342577921600335</v>
      </c>
      <c r="GV518" s="3">
        <f>IFERROR(AVERAGEIFS($G$2:G517,$E$2:E517,Tabela13[[#This Row],[AwayTeam]],$GT$2:GT517,"&gt;="&amp;Tabela13[[#This Row],[Contagem_A]]-5),"")</f>
        <v>1.6</v>
      </c>
      <c r="GW518" s="3">
        <f>IFERROR(AVERAGEIFS($GQ$2:GQ517,$D$2:D517,Tabela13[[#This Row],[HomeTeam]],$GS$2:GS517,"&gt;="&amp;Tabela13[[#This Row],[Contagem_H]]-5),"")</f>
        <v>-0.47400000000000003</v>
      </c>
    </row>
    <row r="519" spans="1:205" x14ac:dyDescent="0.25">
      <c r="A519" t="s">
        <v>127</v>
      </c>
      <c r="B519" t="s">
        <v>308</v>
      </c>
      <c r="C519" t="s">
        <v>187</v>
      </c>
      <c r="D519" t="s">
        <v>12</v>
      </c>
      <c r="E519" t="s">
        <v>141</v>
      </c>
      <c r="F519" s="3">
        <v>2</v>
      </c>
      <c r="G519" s="3">
        <v>0</v>
      </c>
      <c r="H519" s="3" t="str">
        <f t="shared" si="648"/>
        <v>H</v>
      </c>
      <c r="I519" s="3">
        <v>1.45</v>
      </c>
      <c r="J519" s="3">
        <v>4.33</v>
      </c>
      <c r="K519" s="3">
        <v>6.25</v>
      </c>
      <c r="L519" s="3">
        <v>1.62</v>
      </c>
      <c r="M519" s="3">
        <v>2.2999999999999998</v>
      </c>
      <c r="N519" s="3">
        <f t="shared" si="577"/>
        <v>2</v>
      </c>
      <c r="O519" s="3">
        <f t="shared" si="578"/>
        <v>3</v>
      </c>
      <c r="P519" s="3">
        <f t="shared" si="579"/>
        <v>0</v>
      </c>
      <c r="Q519" s="3">
        <f t="shared" si="580"/>
        <v>8.0602054630883213E-2</v>
      </c>
      <c r="R519" s="3">
        <f t="shared" si="581"/>
        <v>5.2066559312936134E-2</v>
      </c>
      <c r="S519" s="3">
        <f t="shared" si="582"/>
        <v>1.5668729792147806</v>
      </c>
      <c r="T519" s="3">
        <f t="shared" si="583"/>
        <v>4.6790068965517246</v>
      </c>
      <c r="U519" s="3">
        <f t="shared" si="584"/>
        <v>6.7537628414430202</v>
      </c>
      <c r="V519" s="3">
        <f t="shared" si="585"/>
        <v>1.7505753285020309</v>
      </c>
      <c r="W519" s="3">
        <f t="shared" si="586"/>
        <v>2.4853847256510311</v>
      </c>
      <c r="X519" s="4">
        <f t="shared" si="587"/>
        <v>0.68965517241379315</v>
      </c>
      <c r="Y519" s="4">
        <f t="shared" si="588"/>
        <v>0.23094688221709006</v>
      </c>
      <c r="Z519" s="4">
        <f t="shared" si="589"/>
        <v>0.16</v>
      </c>
      <c r="AA519" s="4">
        <f t="shared" si="590"/>
        <v>0.61728395061728392</v>
      </c>
      <c r="AB519" s="4">
        <f t="shared" si="591"/>
        <v>0.43478260869565222</v>
      </c>
      <c r="AC519" s="4">
        <f t="shared" si="592"/>
        <v>1.3448275862068966</v>
      </c>
      <c r="AD519" s="4">
        <f t="shared" si="593"/>
        <v>0.08</v>
      </c>
      <c r="AE519" s="4">
        <f t="shared" si="594"/>
        <v>0.34482758620689657</v>
      </c>
      <c r="AF519" s="4">
        <f t="shared" si="595"/>
        <v>1.08</v>
      </c>
      <c r="AG519" s="4">
        <f>IFERROR(AVERAGE(Tabela13[[#This Row],[V1]],Tabela13[[#This Row],[V2]]),"")</f>
        <v>0.71241379310344832</v>
      </c>
      <c r="AH519" s="4">
        <f>IFERROR(AVERAGE(Tabela13[[#This Row],[V1]],Tabela13[[#This Row],[V3]]),"")</f>
        <v>0.84482758620689657</v>
      </c>
      <c r="AI519" s="4">
        <f>IFERROR(AVERAGE(Tabela13[[#This Row],[V1]],Tabela13[[#This Row],[V4]]),"")</f>
        <v>1.2124137931034484</v>
      </c>
      <c r="AJ519" s="4">
        <f>IFERROR(AVERAGE(Tabela13[[#This Row],[V2]],Tabela13[[#This Row],[V1]]),"")</f>
        <v>0.71241379310344832</v>
      </c>
      <c r="AK519" s="4">
        <f>IFERROR(AVERAGE(Tabela13[[#This Row],[V2]],Tabela13[[#This Row],[V3]]),"")</f>
        <v>0.2124137931034483</v>
      </c>
      <c r="AL519" s="4">
        <f>IFERROR(AVERAGE(Tabela13[[#This Row],[V2]],Tabela13[[#This Row],[V4]]),"")</f>
        <v>0.58000000000000007</v>
      </c>
      <c r="AM519" s="4">
        <f>IFERROR(AVERAGE(Tabela13[[#This Row],[V3]],Tabela13[[#This Row],[V1]]),"")</f>
        <v>0.84482758620689657</v>
      </c>
      <c r="AN519" s="4">
        <f>IFERROR(AVERAGE(Tabela13[[#This Row],[V3]],Tabela13[[#This Row],[V2]]),"")</f>
        <v>0.2124137931034483</v>
      </c>
      <c r="AO519" s="4">
        <f>IFERROR(AVERAGE(Tabela13[[#This Row],[V3]],Tabela13[[#This Row],[V4]]),"")</f>
        <v>0.71241379310344832</v>
      </c>
      <c r="AP519" s="4">
        <f>IFERROR(AVERAGE(Tabela13[[#This Row],[V4]],Tabela13[[#This Row],[V1]]),"")</f>
        <v>1.2124137931034484</v>
      </c>
      <c r="AQ519" s="4">
        <f>IFERROR(AVERAGE(Tabela13[[#This Row],[V4]],Tabela13[[#This Row],[V2]]),"")</f>
        <v>0.58000000000000007</v>
      </c>
      <c r="AR519" s="4">
        <f>IFERROR(AVERAGE(Tabela13[[#This Row],[V4]],Tabela13[[#This Row],[V3]]),"")</f>
        <v>0.71241379310344832</v>
      </c>
      <c r="AS519" s="4">
        <f>_xlfn.STDEV.S(Tabela13[[#This Row],[V1]:[V2]])</f>
        <v>0.89436816323870905</v>
      </c>
      <c r="AT519" s="4">
        <f>_xlfn.STDEV.S(Tabela13[[#This Row],[V1]],Tabela13[[#This Row],[V3]])</f>
        <v>0.70710678118654757</v>
      </c>
      <c r="AU519" s="4">
        <f>_xlfn.STDEV.S(Tabela13[[#This Row],[V1]],Tabela13[[#This Row],[V4]])</f>
        <v>0.18726138205216114</v>
      </c>
      <c r="AV519" s="4">
        <f>_xlfn.STDEV.S(Tabela13[[#This Row],[V2]],Tabela13[[#This Row],[V1]])</f>
        <v>0.89436816323870905</v>
      </c>
      <c r="AW519" s="4">
        <f>_xlfn.STDEV.S(Tabela13[[#This Row],[V2]],Tabela13[[#This Row],[V3]])</f>
        <v>0.18726138205216153</v>
      </c>
      <c r="AX519" s="4">
        <f>_xlfn.STDEV.S(Tabela13[[#This Row],[V42]],Tabela13[[#This Row],[V44]])</f>
        <v>1.6014749444252567</v>
      </c>
      <c r="AY519" s="4">
        <f>_xlfn.STDEV.S(Tabela13[[#This Row],[V3]],Tabela13[[#This Row],[V1]])</f>
        <v>0.70710678118654757</v>
      </c>
      <c r="AZ519" s="4">
        <f>_xlfn.STDEV.S(Tabela13[[#This Row],[V3]],Tabela13[[#This Row],[V2]])</f>
        <v>0.18726138205216153</v>
      </c>
      <c r="BA519" s="4">
        <f>_xlfn.STDEV.S(Tabela13[[#This Row],[V3]],Tabela13[[#This Row],[V4]])</f>
        <v>0.5198453991343861</v>
      </c>
      <c r="BB519" s="4">
        <f>_xlfn.STDEV.S(Tabela13[[#This Row],[V4]],Tabela13[[#This Row],[V1]])</f>
        <v>0.18726138205216114</v>
      </c>
      <c r="BC519" s="4">
        <f>_xlfn.STDEV.S(Tabela13[[#This Row],[V4]],Tabela13[[#This Row],[V2]])</f>
        <v>0.70710678118654746</v>
      </c>
      <c r="BD519" s="4">
        <f>_xlfn.STDEV.S(Tabela13[[#This Row],[V4]],Tabela13[[#This Row],[V3]])</f>
        <v>0.5198453991343861</v>
      </c>
      <c r="BE519" s="4">
        <f>Tabela13[[#This Row],[V17]]/Tabela13[[#This Row],[V5]]</f>
        <v>1.2554054566274231</v>
      </c>
      <c r="BF519" s="4">
        <f>Tabela13[[#This Row],[V18]]/Tabela13[[#This Row],[V6]]</f>
        <v>0.83698353691468896</v>
      </c>
      <c r="BG519" s="4">
        <f>Tabela13[[#This Row],[V19]]/Tabela13[[#This Row],[V7]]</f>
        <v>0.15445335834791446</v>
      </c>
      <c r="BH519" s="4">
        <f>Tabela13[[#This Row],[V20]]/Tabela13[[#This Row],[V8]]</f>
        <v>1.2554054566274231</v>
      </c>
      <c r="BI519" s="4">
        <f>Tabela13[[#This Row],[V21]]/Tabela13[[#This Row],[V9]]</f>
        <v>0.88158767524556558</v>
      </c>
      <c r="BJ519" s="4">
        <f>Tabela13[[#This Row],[V22]]/Tabela13[[#This Row],[V10]]</f>
        <v>2.7611636972849252</v>
      </c>
      <c r="BK519" s="4">
        <f>Tabela13[[#This Row],[V23]]/Tabela13[[#This Row],[V11]]</f>
        <v>0.83698353691468896</v>
      </c>
      <c r="BL519" s="4">
        <f>Tabela13[[#This Row],[V24]]/Tabela13[[#This Row],[V12]]</f>
        <v>0.88158767524556558</v>
      </c>
      <c r="BM519" s="4">
        <f>Tabela13[[#This Row],[V25]]/Tabela13[[#This Row],[V13]]</f>
        <v>0.72969586519347507</v>
      </c>
      <c r="BN519" s="4">
        <f>Tabela13[[#This Row],[V26]]/Tabela13[[#This Row],[V14]]</f>
        <v>0.15445335834791446</v>
      </c>
      <c r="BO519" s="4">
        <f>Tabela13[[#This Row],[V27]]/Tabela13[[#This Row],[V15]]</f>
        <v>1.2191496227354266</v>
      </c>
      <c r="BP519" s="4">
        <f>Tabela13[[#This Row],[V28]]/Tabela13[[#This Row],[V16]]</f>
        <v>0.72969586519347507</v>
      </c>
      <c r="BQ519" s="4">
        <f>Tabela13[[#This Row],[V1]]-Tabela13[[#This Row],[V2]]</f>
        <v>1.2648275862068965</v>
      </c>
      <c r="BR519" s="4">
        <f>Tabela13[[#This Row],[V1]]-Tabela13[[#This Row],[V3]]</f>
        <v>1</v>
      </c>
      <c r="BS519" s="4">
        <f>Tabela13[[#This Row],[V1]]-Tabela13[[#This Row],[V4]]</f>
        <v>0.2648275862068965</v>
      </c>
      <c r="BT519" s="4">
        <f>Tabela13[[#This Row],[V2]]-Tabela13[[#This Row],[V1]]</f>
        <v>-1.2648275862068965</v>
      </c>
      <c r="BU519" s="4">
        <f>Tabela13[[#This Row],[V2]]-Tabela13[[#This Row],[V3]]</f>
        <v>-0.26482758620689656</v>
      </c>
      <c r="BV519" s="4">
        <f>Tabela13[[#This Row],[V2]]-Tabela13[[#This Row],[V4]]</f>
        <v>-1</v>
      </c>
      <c r="BW519" s="4">
        <f>AVERAGE(Tabela13[[#This Row],[V41]],Tabela13[[#This Row],[V42]])</f>
        <v>1.1324137931034484</v>
      </c>
      <c r="BX519" s="4">
        <f>AVERAGE(Tabela13[[#This Row],[V41]],Tabela13[[#This Row],[V43]])</f>
        <v>0.7648275862068965</v>
      </c>
      <c r="BY519" s="4">
        <f>AVERAGE(Tabela13[[#This Row],[V41]],Tabela13[[#This Row],[V44]])</f>
        <v>0</v>
      </c>
      <c r="BZ519" s="4">
        <f>AVERAGE(Tabela13[[#This Row],[V41]],Tabela13[[#This Row],[V45]])</f>
        <v>0.5</v>
      </c>
      <c r="CA519" s="4">
        <f>AVERAGE(Tabela13[[#This Row],[V41]],Tabela13[[#This Row],[V46]])</f>
        <v>0.13241379310344825</v>
      </c>
      <c r="CB519" s="4">
        <f>AVERAGE(Tabela13[[#This Row],[V42]],Tabela13[[#This Row],[V41]])</f>
        <v>1.1324137931034484</v>
      </c>
      <c r="CC519" s="4">
        <f>AVERAGE(Tabela13[[#This Row],[V42]],Tabela13[[#This Row],[V43]])</f>
        <v>0.63241379310344825</v>
      </c>
      <c r="CD519" s="4">
        <f>AVERAGE(Tabela13[[#This Row],[V42]],Tabela13[[#This Row],[V44]])</f>
        <v>-0.13241379310344825</v>
      </c>
      <c r="CE519" s="4">
        <f>AVERAGE(Tabela13[[#This Row],[V42]],Tabela13[[#This Row],[V45]])</f>
        <v>0.36758620689655175</v>
      </c>
      <c r="CF519" s="4">
        <f>AVERAGE(Tabela13[[#This Row],[V42]],Tabela13[[#This Row],[V46]])</f>
        <v>0</v>
      </c>
      <c r="CG519" s="4">
        <f>AVERAGE(Tabela13[[#This Row],[V43]],Tabela13[[#This Row],[V41]])</f>
        <v>0.7648275862068965</v>
      </c>
      <c r="CH519" s="4">
        <f>AVERAGE(Tabela13[[#This Row],[V43]],Tabela13[[#This Row],[V42]])</f>
        <v>0.63241379310344825</v>
      </c>
      <c r="CI519" s="4">
        <f>AVERAGE(Tabela13[[#This Row],[V43]],Tabela13[[#This Row],[V44]])</f>
        <v>-0.5</v>
      </c>
      <c r="CJ519" s="4">
        <f>AVERAGE(Tabela13[[#This Row],[V43]],Tabela13[[#This Row],[V45]])</f>
        <v>0</v>
      </c>
      <c r="CK519" s="4">
        <f>AVERAGE(Tabela13[[#This Row],[V43]],Tabela13[[#This Row],[V46]])</f>
        <v>-0.36758620689655175</v>
      </c>
      <c r="CL519" s="4">
        <f>AVERAGE(Tabela13[[#This Row],[V44]],Tabela13[[#This Row],[V41]])</f>
        <v>0</v>
      </c>
      <c r="CM519" s="4">
        <f>AVERAGE(Tabela13[[#This Row],[V44]],Tabela13[[#This Row],[V42]])</f>
        <v>-0.13241379310344825</v>
      </c>
      <c r="CN519" s="4">
        <f>AVERAGE(Tabela13[[#This Row],[V44]],Tabela13[[#This Row],[V43]])</f>
        <v>-0.5</v>
      </c>
      <c r="CO519" s="4">
        <f>AVERAGE(Tabela13[[#This Row],[V44]],Tabela13[[#This Row],[V45]])</f>
        <v>-0.7648275862068965</v>
      </c>
      <c r="CP519" s="4">
        <f>AVERAGE(Tabela13[[#This Row],[V44]],Tabela13[[#This Row],[V46]])</f>
        <v>-1.1324137931034484</v>
      </c>
      <c r="CQ519" s="4">
        <f>AVERAGE(Tabela13[[#This Row],[V45]],Tabela13[[#This Row],[V41]])</f>
        <v>0.5</v>
      </c>
      <c r="CR519" s="4">
        <f>AVERAGE(Tabela13[[#This Row],[V45]],Tabela13[[#This Row],[V42]])</f>
        <v>0.36758620689655175</v>
      </c>
      <c r="CS519" s="4">
        <f>AVERAGE(Tabela13[[#This Row],[V45]],Tabela13[[#This Row],[V43]])</f>
        <v>0</v>
      </c>
      <c r="CT519" s="4">
        <f>AVERAGE(Tabela13[[#This Row],[V45]],Tabela13[[#This Row],[V44]])</f>
        <v>-0.7648275862068965</v>
      </c>
      <c r="CU519" s="4">
        <f>AVERAGE(Tabela13[[#This Row],[V45]],Tabela13[[#This Row],[V46]])</f>
        <v>-0.63241379310344825</v>
      </c>
      <c r="CV519" s="4">
        <f>AVERAGE(Tabela13[[#This Row],[V46]],Tabela13[[#This Row],[V41]])</f>
        <v>0.13241379310344825</v>
      </c>
      <c r="CW519" s="4">
        <f>AVERAGE(Tabela13[[#This Row],[V46]],Tabela13[[#This Row],[V42]])</f>
        <v>0</v>
      </c>
      <c r="CX519" s="4">
        <f>AVERAGE(Tabela13[[#This Row],[V46]],Tabela13[[#This Row],[V43]])</f>
        <v>-0.36758620689655175</v>
      </c>
      <c r="CY519" s="4">
        <f>AVERAGE(Tabela13[[#This Row],[V46]],Tabela13[[#This Row],[V44]])</f>
        <v>-1.1324137931034484</v>
      </c>
      <c r="CZ519" s="4">
        <f>AVERAGE(Tabela13[[#This Row],[V46]],Tabela13[[#This Row],[V45]])</f>
        <v>-0.63241379310344825</v>
      </c>
      <c r="DA519" s="3">
        <f>_xlfn.STDEV.S(Tabela13[[#This Row],[V41]],Tabela13[[#This Row],[V42]])</f>
        <v>0.18726138205216114</v>
      </c>
      <c r="DB519" s="3">
        <f>_xlfn.STDEV.S(Tabela13[[#This Row],[V41]],Tabela13[[#This Row],[V43]])</f>
        <v>0.70710678118654757</v>
      </c>
      <c r="DC519" s="3">
        <f>_xlfn.STDEV.S(Tabela13[[#This Row],[V41]],Tabela13[[#This Row],[V44]])</f>
        <v>1.7887363264774181</v>
      </c>
      <c r="DD519" s="3">
        <f>_xlfn.STDEV.S(Tabela13[[#This Row],[V41]],Tabela13[[#This Row],[V45]])</f>
        <v>1.0816295452908704</v>
      </c>
      <c r="DE519" s="3">
        <f>_xlfn.STDEV.S(Tabela13[[#This Row],[V41]],Tabela13[[#This Row],[V46]])</f>
        <v>1.6014749444252567</v>
      </c>
      <c r="DF519" s="3">
        <f>_xlfn.STDEV.S(Tabela13[[#This Row],[V42]],Tabela13[[#This Row],[V41]])</f>
        <v>0.18726138205216114</v>
      </c>
      <c r="DG519" s="3">
        <f>_xlfn.STDEV.S(Tabela13[[#This Row],[V42]],Tabela13[[#This Row],[V43]])</f>
        <v>0.51984539913438599</v>
      </c>
      <c r="DH519" s="3">
        <f>_xlfn.STDEV.S(Tabela13[[#This Row],[V42]],Tabela13[[#This Row],[V44]])</f>
        <v>1.6014749444252567</v>
      </c>
      <c r="DI519" s="3">
        <f>_xlfn.STDEV.S(Tabela13[[#This Row],[V42]],Tabela13[[#This Row],[V45]])</f>
        <v>0.89436816323870905</v>
      </c>
      <c r="DJ519" s="3">
        <f>_xlfn.STDEV.S(Tabela13[[#This Row],[V42]],Tabela13[[#This Row],[V46]])</f>
        <v>1.4142135623730951</v>
      </c>
      <c r="DK519" s="3">
        <f>_xlfn.STDEV.S(Tabela13[[#This Row],[V43]],Tabela13[[#This Row],[V41]])</f>
        <v>0.70710678118654757</v>
      </c>
      <c r="DL519" s="3">
        <f>_xlfn.STDEV.S(Tabela13[[#This Row],[V43]],Tabela13[[#This Row],[V42]])</f>
        <v>0.51984539913438599</v>
      </c>
      <c r="DM519" s="3">
        <f>_xlfn.STDEV.S(Tabela13[[#This Row],[V43]],Tabela13[[#This Row],[V44]])</f>
        <v>1.0816295452908704</v>
      </c>
      <c r="DN519" s="3">
        <f>_xlfn.STDEV.S(Tabela13[[#This Row],[V43]],Tabela13[[#This Row],[V45]])</f>
        <v>0.37452276410432306</v>
      </c>
      <c r="DO519" s="3">
        <f>_xlfn.STDEV.S(Tabela13[[#This Row],[V43]],Tabela13[[#This Row],[V46]])</f>
        <v>0.89436816323870905</v>
      </c>
      <c r="DP519" s="3">
        <f>_xlfn.STDEV.S(Tabela13[[#This Row],[V44]],Tabela13[[#This Row],[V41]])</f>
        <v>1.7887363264774181</v>
      </c>
      <c r="DQ519" s="3">
        <f>_xlfn.STDEV.S(Tabela13[[#This Row],[V44]],Tabela13[[#This Row],[V42]])</f>
        <v>1.6014749444252567</v>
      </c>
      <c r="DR519" s="3">
        <f>_xlfn.STDEV.S(Tabela13[[#This Row],[V44]],Tabela13[[#This Row],[V43]])</f>
        <v>1.0816295452908704</v>
      </c>
      <c r="DS519" s="3">
        <f>_xlfn.STDEV.S(Tabela13[[#This Row],[V44]],Tabela13[[#This Row],[V45]])</f>
        <v>0.70710678118654757</v>
      </c>
      <c r="DT519" s="3">
        <f>_xlfn.STDEV.S(Tabela13[[#This Row],[V44]],Tabela13[[#This Row],[V46]])</f>
        <v>0.18726138205216114</v>
      </c>
      <c r="DU519" s="3">
        <f>_xlfn.STDEV.S(Tabela13[[#This Row],[V45]],Tabela13[[#This Row],[V41]])</f>
        <v>1.0816295452908704</v>
      </c>
      <c r="DV519" s="3">
        <f>_xlfn.STDEV.S(Tabela13[[#This Row],[V45]],Tabela13[[#This Row],[V42]])</f>
        <v>0.89436816323870905</v>
      </c>
      <c r="DW519" s="3">
        <f>_xlfn.STDEV.S(Tabela13[[#This Row],[V45]],Tabela13[[#This Row],[V43]])</f>
        <v>0.37452276410432306</v>
      </c>
      <c r="DX519" s="3">
        <f>_xlfn.STDEV.S(Tabela13[[#This Row],[V45]],Tabela13[[#This Row],[V44]])</f>
        <v>0.70710678118654757</v>
      </c>
      <c r="DY519" s="3">
        <f>_xlfn.STDEV.S(Tabela13[[#This Row],[V45]],Tabela13[[#This Row],[V46]])</f>
        <v>0.51984539913438599</v>
      </c>
      <c r="DZ519" s="3">
        <f>_xlfn.STDEV.S(Tabela13[[#This Row],[V46]],Tabela13[[#This Row],[V41]])</f>
        <v>1.6014749444252567</v>
      </c>
      <c r="EA519" s="3">
        <f>_xlfn.STDEV.S(Tabela13[[#This Row],[V46]],Tabela13[[#This Row],[V42]])</f>
        <v>1.4142135623730951</v>
      </c>
      <c r="EB519" s="3">
        <f>_xlfn.STDEV.S(Tabela13[[#This Row],[V46]],Tabela13[[#This Row],[V43]])</f>
        <v>0.89436816323870905</v>
      </c>
      <c r="EC519" s="3">
        <f>_xlfn.STDEV.S(Tabela13[[#This Row],[V46]],Tabela13[[#This Row],[V44]])</f>
        <v>0.18726138205216114</v>
      </c>
      <c r="ED519" s="3">
        <f>_xlfn.STDEV.S(Tabela13[[#This Row],[V46]],Tabela13[[#This Row],[V45]])</f>
        <v>0.51984539913438599</v>
      </c>
      <c r="EE519" s="3">
        <f t="shared" si="596"/>
        <v>0.16536480144679272</v>
      </c>
      <c r="EF519" s="3">
        <f t="shared" si="597"/>
        <v>0.92453095826915599</v>
      </c>
      <c r="EG519" s="3" t="str">
        <f t="shared" si="598"/>
        <v/>
      </c>
      <c r="EH519" s="3">
        <f t="shared" si="599"/>
        <v>2.1632590905817408</v>
      </c>
      <c r="EI519" s="3">
        <f t="shared" si="600"/>
        <v>12.09447223654491</v>
      </c>
      <c r="EJ519" s="3">
        <f t="shared" si="601"/>
        <v>0.16536480144679272</v>
      </c>
      <c r="EK519" s="3">
        <f t="shared" si="602"/>
        <v>0.82200199426920362</v>
      </c>
      <c r="EL519" s="3">
        <f t="shared" si="603"/>
        <v>-12.09447223654491</v>
      </c>
      <c r="EM519" s="3">
        <f t="shared" si="604"/>
        <v>2.4330841213811034</v>
      </c>
      <c r="EN519" s="3" t="str">
        <f t="shared" si="605"/>
        <v/>
      </c>
      <c r="EO519" s="3">
        <f t="shared" si="606"/>
        <v>0.92453095826915599</v>
      </c>
      <c r="EP519" s="3">
        <f t="shared" si="607"/>
        <v>0.82200199426920362</v>
      </c>
      <c r="EQ519" s="3">
        <f t="shared" si="608"/>
        <v>-2.1632590905817408</v>
      </c>
      <c r="ER519" s="3" t="str">
        <f t="shared" si="609"/>
        <v/>
      </c>
      <c r="ES519" s="3" t="str">
        <f t="shared" si="610"/>
        <v/>
      </c>
      <c r="ET519" s="3" t="str">
        <f t="shared" si="611"/>
        <v/>
      </c>
      <c r="EU519" s="3" t="str">
        <f t="shared" si="612"/>
        <v/>
      </c>
      <c r="EV519" s="3">
        <f t="shared" si="613"/>
        <v>-2.1632590905817408</v>
      </c>
      <c r="EW519" s="3">
        <f t="shared" si="614"/>
        <v>-0.92453095826915599</v>
      </c>
      <c r="EX519" s="3">
        <f t="shared" si="615"/>
        <v>-0.16536480144679272</v>
      </c>
      <c r="EY519" s="3">
        <f t="shared" si="616"/>
        <v>2.1632590905817408</v>
      </c>
      <c r="EZ519" s="3">
        <f t="shared" si="617"/>
        <v>2.4330841213811034</v>
      </c>
      <c r="FA519" s="3" t="str">
        <f t="shared" si="618"/>
        <v/>
      </c>
      <c r="FB519" s="3">
        <f t="shared" si="619"/>
        <v>-0.92453095826915599</v>
      </c>
      <c r="FC519" s="3">
        <f t="shared" si="620"/>
        <v>-0.82200199426920362</v>
      </c>
      <c r="FD519" s="3">
        <f t="shared" si="621"/>
        <v>12.09447223654491</v>
      </c>
      <c r="FE519" s="3" t="str">
        <f t="shared" si="622"/>
        <v/>
      </c>
      <c r="FF519" s="3">
        <f t="shared" si="623"/>
        <v>-2.4330841213811034</v>
      </c>
      <c r="FG519" s="3">
        <f t="shared" si="624"/>
        <v>-0.16536480144679272</v>
      </c>
      <c r="FH519" s="3">
        <f t="shared" si="625"/>
        <v>-0.82200199426920362</v>
      </c>
      <c r="FI519" s="4">
        <f t="shared" si="626"/>
        <v>0.32</v>
      </c>
      <c r="FJ519" s="4">
        <f t="shared" si="627"/>
        <v>0</v>
      </c>
      <c r="FK519" s="4">
        <f t="shared" si="628"/>
        <v>2.1283620455858596</v>
      </c>
      <c r="FL519" s="4">
        <f t="shared" si="629"/>
        <v>0.65791738889478457</v>
      </c>
      <c r="FM519" s="4">
        <f>Tabela13[[#This Row],[V139]]-Tabela13[[#This Row],[V140]]</f>
        <v>1.4704446566910749</v>
      </c>
      <c r="FN519" s="4">
        <f>Tabela13[[#This Row],[V1]]-Tabela13[[#This Row],[V2]]/2</f>
        <v>1.3048275862068965</v>
      </c>
      <c r="FO519" s="4">
        <f>Tabela13[[#This Row],[V1]]-Tabela13[[#This Row],[V3]]/2</f>
        <v>1.1724137931034484</v>
      </c>
      <c r="FP519" s="4">
        <f>Tabela13[[#This Row],[V1]]-Tabela13[[#This Row],[V4]]/2</f>
        <v>0.80482758620689654</v>
      </c>
      <c r="FQ519" s="4">
        <f>Tabela13[[#This Row],[V2]]-Tabela13[[#This Row],[V1]]/2</f>
        <v>-0.59241379310344833</v>
      </c>
      <c r="FR519" s="4">
        <f>Tabela13[[#This Row],[V2]]-Tabela13[[#This Row],[V3]]/2</f>
        <v>-9.2413793103448286E-2</v>
      </c>
      <c r="FS519" s="4">
        <f>Tabela13[[#This Row],[V2]]-Tabela13[[#This Row],[V4]]/2</f>
        <v>-0.46</v>
      </c>
      <c r="FT519" s="4">
        <f t="shared" si="630"/>
        <v>0.91689116313774255</v>
      </c>
      <c r="FU519" s="4">
        <f t="shared" si="631"/>
        <v>0.86459723436689984</v>
      </c>
      <c r="FV519" s="4">
        <f t="shared" si="632"/>
        <v>0.67767766813246522</v>
      </c>
      <c r="FW519" s="4">
        <f t="shared" si="633"/>
        <v>-0.53482273363486699</v>
      </c>
      <c r="FX519" s="4">
        <f t="shared" si="634"/>
        <v>-9.2152052221109823E-2</v>
      </c>
      <c r="FY519" s="4">
        <f t="shared" si="635"/>
        <v>-0.43113874071878222</v>
      </c>
      <c r="FZ519" s="4">
        <f t="shared" si="636"/>
        <v>165.04040936479365</v>
      </c>
      <c r="GA519" s="4">
        <f t="shared" si="637"/>
        <v>155.62750218604197</v>
      </c>
      <c r="GB519" s="4">
        <f t="shared" si="638"/>
        <v>121.98198026384375</v>
      </c>
      <c r="GC519" s="4">
        <f t="shared" si="639"/>
        <v>-96.268092054276053</v>
      </c>
      <c r="GD519" s="4">
        <f t="shared" si="640"/>
        <v>-16.587369399799769</v>
      </c>
      <c r="GE519" s="4">
        <f t="shared" si="641"/>
        <v>-77.604973329380798</v>
      </c>
      <c r="GF519" s="4">
        <f>Tabela13[[#This Row],[V1]]-Tabela13[[#This Row],[V2]]/Tabela13[[#This Row],[V2]]</f>
        <v>0.34482758620689657</v>
      </c>
      <c r="GG519" s="4">
        <f>Tabela13[[#This Row],[V1]]-Tabela13[[#This Row],[V3]]/Tabela13[[#This Row],[V3]]</f>
        <v>0.34482758620689657</v>
      </c>
      <c r="GH519" s="4">
        <f>Tabela13[[#This Row],[V1]]-Tabela13[[#This Row],[V4]]/Tabela13[[#This Row],[V4]]</f>
        <v>0.34482758620689657</v>
      </c>
      <c r="GI519" s="4">
        <f>Tabela13[[#This Row],[V2]]-Tabela13[[#This Row],[V1]]/Tabela13[[#This Row],[V1]]</f>
        <v>-0.92</v>
      </c>
      <c r="GJ519" s="4">
        <f>Tabela13[[#This Row],[V2]]-Tabela13[[#This Row],[V3]]/Tabela13[[#This Row],[V3]]</f>
        <v>-0.92</v>
      </c>
      <c r="GK519" s="4">
        <f>Tabela13[[#This Row],[V2]]-Tabela13[[#This Row],[V4]]/Tabela13[[#This Row],[V4]]</f>
        <v>-0.92</v>
      </c>
      <c r="GL519" s="4">
        <f t="shared" si="642"/>
        <v>0.59725305926833938</v>
      </c>
      <c r="GM519" s="4">
        <f t="shared" si="643"/>
        <v>0.71241379310344832</v>
      </c>
      <c r="GN519" s="4">
        <f t="shared" si="644"/>
        <v>0.83835134166417424</v>
      </c>
      <c r="GO519" s="3">
        <f t="shared" si="645"/>
        <v>1</v>
      </c>
      <c r="GP519" s="3">
        <v>100</v>
      </c>
      <c r="GQ519" s="3">
        <f t="shared" si="646"/>
        <v>0.44999999999999996</v>
      </c>
      <c r="GR519" s="3">
        <f t="shared" si="647"/>
        <v>44.999999999999993</v>
      </c>
      <c r="GS519" s="34">
        <f>COUNTIF($D$2:D518,Tabela13[[#This Row],[HomeTeam]])</f>
        <v>25</v>
      </c>
      <c r="GT519" s="34">
        <f>COUNTIF($E$2:E518,Tabela13[[#This Row],[AwayTeam]])</f>
        <v>25</v>
      </c>
      <c r="GU519" s="3">
        <f>IFERROR(AVERAGEIFS($AD$2:AD518,$D$2:D518,Tabela13[[#This Row],[HomeTeam]],$GS$2:GS518,"&gt;="&amp;Tabela13[[#This Row],[Contagem_H]]-5),"")</f>
        <v>0.67235431235431242</v>
      </c>
      <c r="GV519" s="3">
        <f>IFERROR(AVERAGEIFS($G$2:G518,$E$2:E518,Tabela13[[#This Row],[AwayTeam]],$GT$2:GT518,"&gt;="&amp;Tabela13[[#This Row],[Contagem_A]]-5),"")</f>
        <v>1</v>
      </c>
      <c r="GW519" s="3">
        <f>IFERROR(AVERAGEIFS($GQ$2:GQ518,$D$2:D518,Tabela13[[#This Row],[HomeTeam]],$GS$2:GS518,"&gt;="&amp;Tabela13[[#This Row],[Contagem_H]]-5),"")</f>
        <v>-0.24400000000000005</v>
      </c>
    </row>
    <row r="520" spans="1:205" x14ac:dyDescent="0.25">
      <c r="A520" t="s">
        <v>127</v>
      </c>
      <c r="B520" t="s">
        <v>308</v>
      </c>
      <c r="C520" t="s">
        <v>187</v>
      </c>
      <c r="D520" t="s">
        <v>21</v>
      </c>
      <c r="E520" t="s">
        <v>22</v>
      </c>
      <c r="F520" s="3">
        <v>3</v>
      </c>
      <c r="G520" s="3">
        <v>1</v>
      </c>
      <c r="H520" s="3" t="str">
        <f t="shared" si="648"/>
        <v>H</v>
      </c>
      <c r="I520" s="3">
        <v>1.67</v>
      </c>
      <c r="J520" s="3">
        <v>4</v>
      </c>
      <c r="K520" s="3">
        <v>5</v>
      </c>
      <c r="L520" s="3">
        <v>1.53</v>
      </c>
      <c r="M520" s="3">
        <v>2.5</v>
      </c>
      <c r="N520" s="3">
        <f t="shared" si="577"/>
        <v>4</v>
      </c>
      <c r="O520" s="3">
        <f t="shared" si="578"/>
        <v>3</v>
      </c>
      <c r="P520" s="3">
        <f t="shared" si="579"/>
        <v>0</v>
      </c>
      <c r="Q520" s="3">
        <f t="shared" si="580"/>
        <v>4.8802395209580851E-2</v>
      </c>
      <c r="R520" s="3">
        <f t="shared" si="581"/>
        <v>5.3594771241830097E-2</v>
      </c>
      <c r="S520" s="3">
        <f t="shared" si="582"/>
        <v>1.7515000000000001</v>
      </c>
      <c r="T520" s="3">
        <f t="shared" si="583"/>
        <v>4.1952095808383234</v>
      </c>
      <c r="U520" s="3">
        <f t="shared" si="584"/>
        <v>5.2440119760479043</v>
      </c>
      <c r="V520" s="3">
        <f t="shared" si="585"/>
        <v>1.6046676646706588</v>
      </c>
      <c r="W520" s="3">
        <f t="shared" si="586"/>
        <v>2.6220059880239521</v>
      </c>
      <c r="X520" s="4">
        <f t="shared" si="587"/>
        <v>0.5988023952095809</v>
      </c>
      <c r="Y520" s="4">
        <f t="shared" si="588"/>
        <v>0.25</v>
      </c>
      <c r="Z520" s="4">
        <f t="shared" si="589"/>
        <v>0.2</v>
      </c>
      <c r="AA520" s="4">
        <f t="shared" si="590"/>
        <v>0.65359477124183007</v>
      </c>
      <c r="AB520" s="4">
        <f t="shared" si="591"/>
        <v>0.4</v>
      </c>
      <c r="AC520" s="4">
        <f t="shared" si="592"/>
        <v>1.7994011976047903</v>
      </c>
      <c r="AD520" s="4">
        <f t="shared" si="593"/>
        <v>0.6</v>
      </c>
      <c r="AE520" s="4">
        <f t="shared" si="594"/>
        <v>0.79940119760479045</v>
      </c>
      <c r="AF520" s="4">
        <f t="shared" si="595"/>
        <v>1.6</v>
      </c>
      <c r="AG520" s="4">
        <f>IFERROR(AVERAGE(Tabela13[[#This Row],[V1]],Tabela13[[#This Row],[V2]]),"")</f>
        <v>1.1997005988023952</v>
      </c>
      <c r="AH520" s="4">
        <f>IFERROR(AVERAGE(Tabela13[[#This Row],[V1]],Tabela13[[#This Row],[V3]]),"")</f>
        <v>1.2994011976047903</v>
      </c>
      <c r="AI520" s="4">
        <f>IFERROR(AVERAGE(Tabela13[[#This Row],[V1]],Tabela13[[#This Row],[V4]]),"")</f>
        <v>1.6997005988023952</v>
      </c>
      <c r="AJ520" s="4">
        <f>IFERROR(AVERAGE(Tabela13[[#This Row],[V2]],Tabela13[[#This Row],[V1]]),"")</f>
        <v>1.1997005988023952</v>
      </c>
      <c r="AK520" s="4">
        <f>IFERROR(AVERAGE(Tabela13[[#This Row],[V2]],Tabela13[[#This Row],[V3]]),"")</f>
        <v>0.69970059880239521</v>
      </c>
      <c r="AL520" s="4">
        <f>IFERROR(AVERAGE(Tabela13[[#This Row],[V2]],Tabela13[[#This Row],[V4]]),"")</f>
        <v>1.1000000000000001</v>
      </c>
      <c r="AM520" s="4">
        <f>IFERROR(AVERAGE(Tabela13[[#This Row],[V3]],Tabela13[[#This Row],[V1]]),"")</f>
        <v>1.2994011976047903</v>
      </c>
      <c r="AN520" s="4">
        <f>IFERROR(AVERAGE(Tabela13[[#This Row],[V3]],Tabela13[[#This Row],[V2]]),"")</f>
        <v>0.69970059880239521</v>
      </c>
      <c r="AO520" s="4">
        <f>IFERROR(AVERAGE(Tabela13[[#This Row],[V3]],Tabela13[[#This Row],[V4]]),"")</f>
        <v>1.1997005988023952</v>
      </c>
      <c r="AP520" s="4">
        <f>IFERROR(AVERAGE(Tabela13[[#This Row],[V4]],Tabela13[[#This Row],[V1]]),"")</f>
        <v>1.6997005988023952</v>
      </c>
      <c r="AQ520" s="4">
        <f>IFERROR(AVERAGE(Tabela13[[#This Row],[V4]],Tabela13[[#This Row],[V2]]),"")</f>
        <v>1.1000000000000001</v>
      </c>
      <c r="AR520" s="4">
        <f>IFERROR(AVERAGE(Tabela13[[#This Row],[V4]],Tabela13[[#This Row],[V3]]),"")</f>
        <v>1.1997005988023952</v>
      </c>
      <c r="AS520" s="4">
        <f>_xlfn.STDEV.S(Tabela13[[#This Row],[V1]:[V2]])</f>
        <v>0.84810472018961325</v>
      </c>
      <c r="AT520" s="4">
        <f>_xlfn.STDEV.S(Tabela13[[#This Row],[V1]],Tabela13[[#This Row],[V3]])</f>
        <v>0.70710678118654757</v>
      </c>
      <c r="AU520" s="4">
        <f>_xlfn.STDEV.S(Tabela13[[#This Row],[V1]],Tabela13[[#This Row],[V4]])</f>
        <v>0.14099793900306593</v>
      </c>
      <c r="AV520" s="4">
        <f>_xlfn.STDEV.S(Tabela13[[#This Row],[V2]],Tabela13[[#This Row],[V1]])</f>
        <v>0.84810472018961325</v>
      </c>
      <c r="AW520" s="4">
        <f>_xlfn.STDEV.S(Tabela13[[#This Row],[V2]],Tabela13[[#This Row],[V3]])</f>
        <v>0.14099793900306595</v>
      </c>
      <c r="AX520" s="4">
        <f>_xlfn.STDEV.S(Tabela13[[#This Row],[V42]],Tabela13[[#This Row],[V44]])</f>
        <v>1.5552115013761609</v>
      </c>
      <c r="AY520" s="4">
        <f>_xlfn.STDEV.S(Tabela13[[#This Row],[V3]],Tabela13[[#This Row],[V1]])</f>
        <v>0.70710678118654757</v>
      </c>
      <c r="AZ520" s="4">
        <f>_xlfn.STDEV.S(Tabela13[[#This Row],[V3]],Tabela13[[#This Row],[V2]])</f>
        <v>0.14099793900306595</v>
      </c>
      <c r="BA520" s="4">
        <f>_xlfn.STDEV.S(Tabela13[[#This Row],[V3]],Tabela13[[#This Row],[V4]])</f>
        <v>0.56610884218348156</v>
      </c>
      <c r="BB520" s="4">
        <f>_xlfn.STDEV.S(Tabela13[[#This Row],[V4]],Tabela13[[#This Row],[V1]])</f>
        <v>0.14099793900306593</v>
      </c>
      <c r="BC520" s="4">
        <f>_xlfn.STDEV.S(Tabela13[[#This Row],[V4]],Tabela13[[#This Row],[V2]])</f>
        <v>0.70710678118654757</v>
      </c>
      <c r="BD520" s="4">
        <f>_xlfn.STDEV.S(Tabela13[[#This Row],[V4]],Tabela13[[#This Row],[V3]])</f>
        <v>0.56610884218348156</v>
      </c>
      <c r="BE520" s="4">
        <f>Tabela13[[#This Row],[V17]]/Tabela13[[#This Row],[V5]]</f>
        <v>0.70693031331003453</v>
      </c>
      <c r="BF520" s="4">
        <f>Tabela13[[#This Row],[V18]]/Tabela13[[#This Row],[V6]]</f>
        <v>0.54417895142006201</v>
      </c>
      <c r="BG520" s="4">
        <f>Tabela13[[#This Row],[V19]]/Tabela13[[#This Row],[V7]]</f>
        <v>8.2954573942265311E-2</v>
      </c>
      <c r="BH520" s="4">
        <f>Tabela13[[#This Row],[V20]]/Tabela13[[#This Row],[V8]]</f>
        <v>0.70693031331003453</v>
      </c>
      <c r="BI520" s="4">
        <f>Tabela13[[#This Row],[V21]]/Tabela13[[#This Row],[V9]]</f>
        <v>0.20151181697485676</v>
      </c>
      <c r="BJ520" s="4">
        <f>Tabela13[[#This Row],[V22]]/Tabela13[[#This Row],[V10]]</f>
        <v>1.4138286376146916</v>
      </c>
      <c r="BK520" s="4">
        <f>Tabela13[[#This Row],[V23]]/Tabela13[[#This Row],[V11]]</f>
        <v>0.54417895142006201</v>
      </c>
      <c r="BL520" s="4">
        <f>Tabela13[[#This Row],[V24]]/Tabela13[[#This Row],[V12]]</f>
        <v>0.20151181697485676</v>
      </c>
      <c r="BM520" s="4">
        <f>Tabela13[[#This Row],[V25]]/Tabela13[[#This Row],[V13]]</f>
        <v>0.47187510179506575</v>
      </c>
      <c r="BN520" s="4">
        <f>Tabela13[[#This Row],[V26]]/Tabela13[[#This Row],[V14]]</f>
        <v>8.2954573942265311E-2</v>
      </c>
      <c r="BO520" s="4">
        <f>Tabela13[[#This Row],[V27]]/Tabela13[[#This Row],[V15]]</f>
        <v>0.64282434653322507</v>
      </c>
      <c r="BP520" s="4">
        <f>Tabela13[[#This Row],[V28]]/Tabela13[[#This Row],[V16]]</f>
        <v>0.47187510179506575</v>
      </c>
      <c r="BQ520" s="4">
        <f>Tabela13[[#This Row],[V1]]-Tabela13[[#This Row],[V2]]</f>
        <v>1.1994011976047902</v>
      </c>
      <c r="BR520" s="4">
        <f>Tabela13[[#This Row],[V1]]-Tabela13[[#This Row],[V3]]</f>
        <v>0.99999999999999989</v>
      </c>
      <c r="BS520" s="4">
        <f>Tabela13[[#This Row],[V1]]-Tabela13[[#This Row],[V4]]</f>
        <v>0.19940119760479025</v>
      </c>
      <c r="BT520" s="4">
        <f>Tabela13[[#This Row],[V2]]-Tabela13[[#This Row],[V1]]</f>
        <v>-1.1994011976047902</v>
      </c>
      <c r="BU520" s="4">
        <f>Tabela13[[#This Row],[V2]]-Tabela13[[#This Row],[V3]]</f>
        <v>-0.19940119760479047</v>
      </c>
      <c r="BV520" s="4">
        <f>Tabela13[[#This Row],[V2]]-Tabela13[[#This Row],[V4]]</f>
        <v>-1</v>
      </c>
      <c r="BW520" s="4">
        <f>AVERAGE(Tabela13[[#This Row],[V41]],Tabela13[[#This Row],[V42]])</f>
        <v>1.0997005988023951</v>
      </c>
      <c r="BX520" s="4">
        <f>AVERAGE(Tabela13[[#This Row],[V41]],Tabela13[[#This Row],[V43]])</f>
        <v>0.69940119760479025</v>
      </c>
      <c r="BY520" s="4">
        <f>AVERAGE(Tabela13[[#This Row],[V41]],Tabela13[[#This Row],[V44]])</f>
        <v>0</v>
      </c>
      <c r="BZ520" s="4">
        <f>AVERAGE(Tabela13[[#This Row],[V41]],Tabela13[[#This Row],[V45]])</f>
        <v>0.49999999999999989</v>
      </c>
      <c r="CA520" s="4">
        <f>AVERAGE(Tabela13[[#This Row],[V41]],Tabela13[[#This Row],[V46]])</f>
        <v>9.9700598802395124E-2</v>
      </c>
      <c r="CB520" s="4">
        <f>AVERAGE(Tabela13[[#This Row],[V42]],Tabela13[[#This Row],[V41]])</f>
        <v>1.0997005988023951</v>
      </c>
      <c r="CC520" s="4">
        <f>AVERAGE(Tabela13[[#This Row],[V42]],Tabela13[[#This Row],[V43]])</f>
        <v>0.59970059880239512</v>
      </c>
      <c r="CD520" s="4">
        <f>AVERAGE(Tabela13[[#This Row],[V42]],Tabela13[[#This Row],[V44]])</f>
        <v>-9.9700598802395179E-2</v>
      </c>
      <c r="CE520" s="4">
        <f>AVERAGE(Tabela13[[#This Row],[V42]],Tabela13[[#This Row],[V45]])</f>
        <v>0.40029940119760471</v>
      </c>
      <c r="CF520" s="4">
        <f>AVERAGE(Tabela13[[#This Row],[V42]],Tabela13[[#This Row],[V46]])</f>
        <v>0</v>
      </c>
      <c r="CG520" s="4">
        <f>AVERAGE(Tabela13[[#This Row],[V43]],Tabela13[[#This Row],[V41]])</f>
        <v>0.69940119760479025</v>
      </c>
      <c r="CH520" s="4">
        <f>AVERAGE(Tabela13[[#This Row],[V43]],Tabela13[[#This Row],[V42]])</f>
        <v>0.59970059880239512</v>
      </c>
      <c r="CI520" s="4">
        <f>AVERAGE(Tabela13[[#This Row],[V43]],Tabela13[[#This Row],[V44]])</f>
        <v>-0.5</v>
      </c>
      <c r="CJ520" s="4">
        <f>AVERAGE(Tabela13[[#This Row],[V43]],Tabela13[[#This Row],[V45]])</f>
        <v>-1.1102230246251565E-16</v>
      </c>
      <c r="CK520" s="4">
        <f>AVERAGE(Tabela13[[#This Row],[V43]],Tabela13[[#This Row],[V46]])</f>
        <v>-0.40029940119760488</v>
      </c>
      <c r="CL520" s="4">
        <f>AVERAGE(Tabela13[[#This Row],[V44]],Tabela13[[#This Row],[V41]])</f>
        <v>0</v>
      </c>
      <c r="CM520" s="4">
        <f>AVERAGE(Tabela13[[#This Row],[V44]],Tabela13[[#This Row],[V42]])</f>
        <v>-9.9700598802395179E-2</v>
      </c>
      <c r="CN520" s="4">
        <f>AVERAGE(Tabela13[[#This Row],[V44]],Tabela13[[#This Row],[V43]])</f>
        <v>-0.5</v>
      </c>
      <c r="CO520" s="4">
        <f>AVERAGE(Tabela13[[#This Row],[V44]],Tabela13[[#This Row],[V45]])</f>
        <v>-0.69940119760479036</v>
      </c>
      <c r="CP520" s="4">
        <f>AVERAGE(Tabela13[[#This Row],[V44]],Tabela13[[#This Row],[V46]])</f>
        <v>-1.0997005988023951</v>
      </c>
      <c r="CQ520" s="4">
        <f>AVERAGE(Tabela13[[#This Row],[V45]],Tabela13[[#This Row],[V41]])</f>
        <v>0.49999999999999989</v>
      </c>
      <c r="CR520" s="4">
        <f>AVERAGE(Tabela13[[#This Row],[V45]],Tabela13[[#This Row],[V42]])</f>
        <v>0.40029940119760471</v>
      </c>
      <c r="CS520" s="4">
        <f>AVERAGE(Tabela13[[#This Row],[V45]],Tabela13[[#This Row],[V43]])</f>
        <v>-1.1102230246251565E-16</v>
      </c>
      <c r="CT520" s="4">
        <f>AVERAGE(Tabela13[[#This Row],[V45]],Tabela13[[#This Row],[V44]])</f>
        <v>-0.69940119760479036</v>
      </c>
      <c r="CU520" s="4">
        <f>AVERAGE(Tabela13[[#This Row],[V45]],Tabela13[[#This Row],[V46]])</f>
        <v>-0.59970059880239523</v>
      </c>
      <c r="CV520" s="4">
        <f>AVERAGE(Tabela13[[#This Row],[V46]],Tabela13[[#This Row],[V41]])</f>
        <v>9.9700598802395124E-2</v>
      </c>
      <c r="CW520" s="4">
        <f>AVERAGE(Tabela13[[#This Row],[V46]],Tabela13[[#This Row],[V42]])</f>
        <v>0</v>
      </c>
      <c r="CX520" s="4">
        <f>AVERAGE(Tabela13[[#This Row],[V46]],Tabela13[[#This Row],[V43]])</f>
        <v>-0.40029940119760488</v>
      </c>
      <c r="CY520" s="4">
        <f>AVERAGE(Tabela13[[#This Row],[V46]],Tabela13[[#This Row],[V44]])</f>
        <v>-1.0997005988023951</v>
      </c>
      <c r="CZ520" s="4">
        <f>AVERAGE(Tabela13[[#This Row],[V46]],Tabela13[[#This Row],[V45]])</f>
        <v>-0.59970059880239523</v>
      </c>
      <c r="DA520" s="3">
        <f>_xlfn.STDEV.S(Tabela13[[#This Row],[V41]],Tabela13[[#This Row],[V42]])</f>
        <v>0.14099793900306601</v>
      </c>
      <c r="DB520" s="3">
        <f>_xlfn.STDEV.S(Tabela13[[#This Row],[V41]],Tabela13[[#This Row],[V43]])</f>
        <v>0.70710678118654757</v>
      </c>
      <c r="DC520" s="3">
        <f>_xlfn.STDEV.S(Tabela13[[#This Row],[V41]],Tabela13[[#This Row],[V44]])</f>
        <v>1.6962094403792269</v>
      </c>
      <c r="DD520" s="3">
        <f>_xlfn.STDEV.S(Tabela13[[#This Row],[V41]],Tabela13[[#This Row],[V45]])</f>
        <v>0.98910265919267948</v>
      </c>
      <c r="DE520" s="3">
        <f>_xlfn.STDEV.S(Tabela13[[#This Row],[V41]],Tabela13[[#This Row],[V46]])</f>
        <v>1.5552115013761609</v>
      </c>
      <c r="DF520" s="3">
        <f>_xlfn.STDEV.S(Tabela13[[#This Row],[V42]],Tabela13[[#This Row],[V41]])</f>
        <v>0.14099793900306601</v>
      </c>
      <c r="DG520" s="3">
        <f>_xlfn.STDEV.S(Tabela13[[#This Row],[V42]],Tabela13[[#This Row],[V43]])</f>
        <v>0.56610884218348134</v>
      </c>
      <c r="DH520" s="3">
        <f>_xlfn.STDEV.S(Tabela13[[#This Row],[V42]],Tabela13[[#This Row],[V44]])</f>
        <v>1.5552115013761609</v>
      </c>
      <c r="DI520" s="3">
        <f>_xlfn.STDEV.S(Tabela13[[#This Row],[V42]],Tabela13[[#This Row],[V45]])</f>
        <v>0.84810472018961347</v>
      </c>
      <c r="DJ520" s="3">
        <f>_xlfn.STDEV.S(Tabela13[[#This Row],[V42]],Tabela13[[#This Row],[V46]])</f>
        <v>1.4142135623730949</v>
      </c>
      <c r="DK520" s="3">
        <f>_xlfn.STDEV.S(Tabela13[[#This Row],[V43]],Tabela13[[#This Row],[V41]])</f>
        <v>0.70710678118654757</v>
      </c>
      <c r="DL520" s="3">
        <f>_xlfn.STDEV.S(Tabela13[[#This Row],[V43]],Tabela13[[#This Row],[V42]])</f>
        <v>0.56610884218348134</v>
      </c>
      <c r="DM520" s="3">
        <f>_xlfn.STDEV.S(Tabela13[[#This Row],[V43]],Tabela13[[#This Row],[V44]])</f>
        <v>0.98910265919267937</v>
      </c>
      <c r="DN520" s="3">
        <f>_xlfn.STDEV.S(Tabela13[[#This Row],[V43]],Tabela13[[#This Row],[V45]])</f>
        <v>0.28199587800613202</v>
      </c>
      <c r="DO520" s="3">
        <f>_xlfn.STDEV.S(Tabela13[[#This Row],[V43]],Tabela13[[#This Row],[V46]])</f>
        <v>0.84810472018961347</v>
      </c>
      <c r="DP520" s="3">
        <f>_xlfn.STDEV.S(Tabela13[[#This Row],[V44]],Tabela13[[#This Row],[V41]])</f>
        <v>1.6962094403792269</v>
      </c>
      <c r="DQ520" s="3">
        <f>_xlfn.STDEV.S(Tabela13[[#This Row],[V44]],Tabela13[[#This Row],[V42]])</f>
        <v>1.5552115013761609</v>
      </c>
      <c r="DR520" s="3">
        <f>_xlfn.STDEV.S(Tabela13[[#This Row],[V44]],Tabela13[[#This Row],[V43]])</f>
        <v>0.98910265919267937</v>
      </c>
      <c r="DS520" s="3">
        <f>_xlfn.STDEV.S(Tabela13[[#This Row],[V44]],Tabela13[[#This Row],[V45]])</f>
        <v>0.70710678118654724</v>
      </c>
      <c r="DT520" s="3">
        <f>_xlfn.STDEV.S(Tabela13[[#This Row],[V44]],Tabela13[[#This Row],[V46]])</f>
        <v>0.14099793900306593</v>
      </c>
      <c r="DU520" s="3">
        <f>_xlfn.STDEV.S(Tabela13[[#This Row],[V45]],Tabela13[[#This Row],[V41]])</f>
        <v>0.98910265919267948</v>
      </c>
      <c r="DV520" s="3">
        <f>_xlfn.STDEV.S(Tabela13[[#This Row],[V45]],Tabela13[[#This Row],[V42]])</f>
        <v>0.84810472018961347</v>
      </c>
      <c r="DW520" s="3">
        <f>_xlfn.STDEV.S(Tabela13[[#This Row],[V45]],Tabela13[[#This Row],[V43]])</f>
        <v>0.28199587800613202</v>
      </c>
      <c r="DX520" s="3">
        <f>_xlfn.STDEV.S(Tabela13[[#This Row],[V45]],Tabela13[[#This Row],[V44]])</f>
        <v>0.70710678118654724</v>
      </c>
      <c r="DY520" s="3">
        <f>_xlfn.STDEV.S(Tabela13[[#This Row],[V45]],Tabela13[[#This Row],[V46]])</f>
        <v>0.56610884218348134</v>
      </c>
      <c r="DZ520" s="3">
        <f>_xlfn.STDEV.S(Tabela13[[#This Row],[V46]],Tabela13[[#This Row],[V41]])</f>
        <v>1.5552115013761609</v>
      </c>
      <c r="EA520" s="3">
        <f>_xlfn.STDEV.S(Tabela13[[#This Row],[V46]],Tabela13[[#This Row],[V42]])</f>
        <v>1.4142135623730949</v>
      </c>
      <c r="EB520" s="3">
        <f>_xlfn.STDEV.S(Tabela13[[#This Row],[V46]],Tabela13[[#This Row],[V43]])</f>
        <v>0.84810472018961347</v>
      </c>
      <c r="EC520" s="3">
        <f>_xlfn.STDEV.S(Tabela13[[#This Row],[V46]],Tabela13[[#This Row],[V44]])</f>
        <v>0.14099793900306593</v>
      </c>
      <c r="ED520" s="3">
        <f>_xlfn.STDEV.S(Tabela13[[#This Row],[V46]],Tabela13[[#This Row],[V45]])</f>
        <v>0.56610884218348134</v>
      </c>
      <c r="EE520" s="3">
        <f t="shared" si="596"/>
        <v>0.12821484243676573</v>
      </c>
      <c r="EF520" s="3">
        <f t="shared" si="597"/>
        <v>1.0110174011828208</v>
      </c>
      <c r="EG520" s="3" t="str">
        <f t="shared" si="598"/>
        <v/>
      </c>
      <c r="EH520" s="3">
        <f t="shared" si="599"/>
        <v>1.9782053183853594</v>
      </c>
      <c r="EI520" s="3">
        <f t="shared" si="600"/>
        <v>15.598818061850997</v>
      </c>
      <c r="EJ520" s="3">
        <f t="shared" si="601"/>
        <v>0.12821484243676573</v>
      </c>
      <c r="EK520" s="3">
        <f t="shared" si="602"/>
        <v>0.94398578776476683</v>
      </c>
      <c r="EL520" s="3">
        <f t="shared" si="603"/>
        <v>-15.598818061850988</v>
      </c>
      <c r="EM520" s="3">
        <f t="shared" si="604"/>
        <v>2.1186759651707625</v>
      </c>
      <c r="EN520" s="3" t="str">
        <f t="shared" si="605"/>
        <v/>
      </c>
      <c r="EO520" s="3">
        <f t="shared" si="606"/>
        <v>1.0110174011828208</v>
      </c>
      <c r="EP520" s="3">
        <f t="shared" si="607"/>
        <v>0.94398578776476683</v>
      </c>
      <c r="EQ520" s="3">
        <f t="shared" si="608"/>
        <v>-1.9782053183853587</v>
      </c>
      <c r="ER520" s="3">
        <f t="shared" si="609"/>
        <v>-2539993062216864</v>
      </c>
      <c r="ES520" s="3" t="str">
        <f t="shared" si="610"/>
        <v/>
      </c>
      <c r="ET520" s="3" t="str">
        <f t="shared" si="611"/>
        <v/>
      </c>
      <c r="EU520" s="3" t="str">
        <f t="shared" si="612"/>
        <v/>
      </c>
      <c r="EV520" s="3">
        <f t="shared" si="613"/>
        <v>-1.9782053183853587</v>
      </c>
      <c r="EW520" s="3">
        <f t="shared" si="614"/>
        <v>-1.0110174011828201</v>
      </c>
      <c r="EX520" s="3">
        <f t="shared" si="615"/>
        <v>-0.12821484243676565</v>
      </c>
      <c r="EY520" s="3">
        <f t="shared" si="616"/>
        <v>1.9782053183853594</v>
      </c>
      <c r="EZ520" s="3">
        <f t="shared" si="617"/>
        <v>2.1186759651707625</v>
      </c>
      <c r="FA520" s="3">
        <f t="shared" si="618"/>
        <v>-2539993062216864</v>
      </c>
      <c r="FB520" s="3">
        <f t="shared" si="619"/>
        <v>-1.0110174011828201</v>
      </c>
      <c r="FC520" s="3">
        <f t="shared" si="620"/>
        <v>-0.9439857877647666</v>
      </c>
      <c r="FD520" s="3">
        <f t="shared" si="621"/>
        <v>15.598818061850997</v>
      </c>
      <c r="FE520" s="3" t="str">
        <f t="shared" si="622"/>
        <v/>
      </c>
      <c r="FF520" s="3">
        <f t="shared" si="623"/>
        <v>-2.1186759651707616</v>
      </c>
      <c r="FG520" s="3">
        <f t="shared" si="624"/>
        <v>-0.12821484243676565</v>
      </c>
      <c r="FH520" s="3">
        <f t="shared" si="625"/>
        <v>-0.9439857877647666</v>
      </c>
      <c r="FI520" s="4">
        <f t="shared" si="626"/>
        <v>0.60000000000000009</v>
      </c>
      <c r="FJ520" s="4">
        <f t="shared" si="627"/>
        <v>0.5988023952095809</v>
      </c>
      <c r="FK520" s="4">
        <f t="shared" si="628"/>
        <v>1.9511846988295745</v>
      </c>
      <c r="FL520" s="4">
        <f t="shared" si="629"/>
        <v>0.81044818726805601</v>
      </c>
      <c r="FM520" s="4">
        <f>Tabela13[[#This Row],[V139]]-Tabela13[[#This Row],[V140]]</f>
        <v>1.1407365115615185</v>
      </c>
      <c r="FN520" s="4">
        <f>Tabela13[[#This Row],[V1]]-Tabela13[[#This Row],[V2]]/2</f>
        <v>1.4994011976047903</v>
      </c>
      <c r="FO520" s="4">
        <f>Tabela13[[#This Row],[V1]]-Tabela13[[#This Row],[V3]]/2</f>
        <v>1.3997005988023952</v>
      </c>
      <c r="FP520" s="4">
        <f>Tabela13[[#This Row],[V1]]-Tabela13[[#This Row],[V4]]/2</f>
        <v>0.99940119760479029</v>
      </c>
      <c r="FQ520" s="4">
        <f>Tabela13[[#This Row],[V2]]-Tabela13[[#This Row],[V1]]/2</f>
        <v>-0.29970059880239519</v>
      </c>
      <c r="FR520" s="4">
        <f>Tabela13[[#This Row],[V2]]-Tabela13[[#This Row],[V3]]/2</f>
        <v>0.20029940119760475</v>
      </c>
      <c r="FS520" s="4">
        <f>Tabela13[[#This Row],[V2]]-Tabela13[[#This Row],[V4]]/2</f>
        <v>-0.20000000000000007</v>
      </c>
      <c r="FT520" s="4">
        <f t="shared" si="630"/>
        <v>0.98260942542412999</v>
      </c>
      <c r="FU520" s="4">
        <f t="shared" si="631"/>
        <v>0.95044567743356334</v>
      </c>
      <c r="FV520" s="4">
        <f t="shared" si="632"/>
        <v>0.78509867254087395</v>
      </c>
      <c r="FW520" s="4">
        <f t="shared" si="633"/>
        <v>-0.29118209185037863</v>
      </c>
      <c r="FX520" s="4">
        <f t="shared" si="634"/>
        <v>0.197683429034168</v>
      </c>
      <c r="FY520" s="4">
        <f t="shared" si="635"/>
        <v>-0.19739555984988083</v>
      </c>
      <c r="FZ520" s="4">
        <f t="shared" si="636"/>
        <v>176.86969657634339</v>
      </c>
      <c r="GA520" s="4">
        <f t="shared" si="637"/>
        <v>171.0802219380414</v>
      </c>
      <c r="GB520" s="4">
        <f t="shared" si="638"/>
        <v>141.3177610573573</v>
      </c>
      <c r="GC520" s="4">
        <f t="shared" si="639"/>
        <v>-52.412776533068147</v>
      </c>
      <c r="GD520" s="4">
        <f t="shared" si="640"/>
        <v>35.58301722615024</v>
      </c>
      <c r="GE520" s="4">
        <f t="shared" si="641"/>
        <v>-35.531200772978544</v>
      </c>
      <c r="GF520" s="4">
        <f>Tabela13[[#This Row],[V1]]-Tabela13[[#This Row],[V2]]/Tabela13[[#This Row],[V2]]</f>
        <v>0.79940119760479034</v>
      </c>
      <c r="GG520" s="4">
        <f>Tabela13[[#This Row],[V1]]-Tabela13[[#This Row],[V3]]/Tabela13[[#This Row],[V3]]</f>
        <v>0.79940119760479034</v>
      </c>
      <c r="GH520" s="4">
        <f>Tabela13[[#This Row],[V1]]-Tabela13[[#This Row],[V4]]/Tabela13[[#This Row],[V4]]</f>
        <v>0.79940119760479034</v>
      </c>
      <c r="GI520" s="4">
        <f>Tabela13[[#This Row],[V2]]-Tabela13[[#This Row],[V1]]/Tabela13[[#This Row],[V1]]</f>
        <v>-0.4</v>
      </c>
      <c r="GJ520" s="4">
        <f>Tabela13[[#This Row],[V2]]-Tabela13[[#This Row],[V3]]/Tabela13[[#This Row],[V3]]</f>
        <v>-0.4</v>
      </c>
      <c r="GK520" s="4">
        <f>Tabela13[[#This Row],[V2]]-Tabela13[[#This Row],[V4]]/Tabela13[[#This Row],[V4]]</f>
        <v>-0.4</v>
      </c>
      <c r="GL520" s="4">
        <f t="shared" si="642"/>
        <v>0.58871635434115599</v>
      </c>
      <c r="GM520" s="4">
        <f t="shared" si="643"/>
        <v>1.1997005988023952</v>
      </c>
      <c r="GN520" s="4">
        <f t="shared" si="644"/>
        <v>0.49071939693023736</v>
      </c>
      <c r="GO520" s="3">
        <f t="shared" si="645"/>
        <v>1</v>
      </c>
      <c r="GP520" s="3">
        <v>100</v>
      </c>
      <c r="GQ520" s="3">
        <f t="shared" si="646"/>
        <v>0.66999999999999993</v>
      </c>
      <c r="GR520" s="3">
        <f t="shared" si="647"/>
        <v>67</v>
      </c>
      <c r="GS520" s="34">
        <f>COUNTIF($D$2:D519,Tabela13[[#This Row],[HomeTeam]])</f>
        <v>25</v>
      </c>
      <c r="GT520" s="34">
        <f>COUNTIF($E$2:E519,Tabela13[[#This Row],[AwayTeam]])</f>
        <v>25</v>
      </c>
      <c r="GU520" s="3">
        <f>IFERROR(AVERAGEIFS($AD$2:AD519,$D$2:D519,Tabela13[[#This Row],[HomeTeam]],$GS$2:GS519,"&gt;="&amp;Tabela13[[#This Row],[Contagem_H]]-5),"")</f>
        <v>0.71545300336440454</v>
      </c>
      <c r="GV520" s="3">
        <f>IFERROR(AVERAGEIFS($G$2:G519,$E$2:E519,Tabela13[[#This Row],[AwayTeam]],$GT$2:GT519,"&gt;="&amp;Tabela13[[#This Row],[Contagem_A]]-5),"")</f>
        <v>0.8</v>
      </c>
      <c r="GW520" s="3">
        <f>IFERROR(AVERAGEIFS($GQ$2:GQ519,$D$2:D519,Tabela13[[#This Row],[HomeTeam]],$GS$2:GS519,"&gt;="&amp;Tabela13[[#This Row],[Contagem_H]]-5),"")</f>
        <v>-0.33600000000000002</v>
      </c>
    </row>
    <row r="521" spans="1:205" x14ac:dyDescent="0.25">
      <c r="A521" t="s">
        <v>127</v>
      </c>
      <c r="B521" t="s">
        <v>309</v>
      </c>
      <c r="C521" t="s">
        <v>186</v>
      </c>
      <c r="D521" t="s">
        <v>18</v>
      </c>
      <c r="E521" t="s">
        <v>15</v>
      </c>
      <c r="F521" s="3">
        <v>3</v>
      </c>
      <c r="G521" s="3">
        <v>1</v>
      </c>
      <c r="H521" s="3" t="str">
        <f t="shared" si="648"/>
        <v>H</v>
      </c>
      <c r="I521" s="3">
        <v>2.5499999999999998</v>
      </c>
      <c r="J521" s="3">
        <v>3.6</v>
      </c>
      <c r="K521" s="3">
        <v>2.6</v>
      </c>
      <c r="L521" s="3">
        <v>1.67</v>
      </c>
      <c r="M521" s="3">
        <v>2.2000000000000002</v>
      </c>
      <c r="N521" s="3">
        <f t="shared" si="577"/>
        <v>4</v>
      </c>
      <c r="O521" s="3">
        <f t="shared" si="578"/>
        <v>3</v>
      </c>
      <c r="P521" s="3">
        <f t="shared" si="579"/>
        <v>0</v>
      </c>
      <c r="Q521" s="3">
        <f t="shared" si="580"/>
        <v>5.4550025138260461E-2</v>
      </c>
      <c r="R521" s="3">
        <f t="shared" si="581"/>
        <v>5.3347849755035481E-2</v>
      </c>
      <c r="S521" s="3">
        <f t="shared" si="582"/>
        <v>2.6891025641025639</v>
      </c>
      <c r="T521" s="3">
        <f t="shared" si="583"/>
        <v>3.7963800904977378</v>
      </c>
      <c r="U521" s="3">
        <f t="shared" si="584"/>
        <v>2.7418300653594772</v>
      </c>
      <c r="V521" s="3">
        <f t="shared" si="585"/>
        <v>1.7610985419808949</v>
      </c>
      <c r="W521" s="3">
        <f t="shared" si="586"/>
        <v>2.3200100553041731</v>
      </c>
      <c r="X521" s="4">
        <f t="shared" si="587"/>
        <v>0.39215686274509809</v>
      </c>
      <c r="Y521" s="4">
        <f t="shared" si="588"/>
        <v>0.27777777777777779</v>
      </c>
      <c r="Z521" s="4">
        <f t="shared" si="589"/>
        <v>0.38461538461538458</v>
      </c>
      <c r="AA521" s="4">
        <f t="shared" si="590"/>
        <v>0.5988023952095809</v>
      </c>
      <c r="AB521" s="4">
        <f t="shared" si="591"/>
        <v>0.45454545454545453</v>
      </c>
      <c r="AC521" s="4">
        <f t="shared" si="592"/>
        <v>1.696078431372549</v>
      </c>
      <c r="AD521" s="4">
        <f t="shared" si="593"/>
        <v>0.69230769230769229</v>
      </c>
      <c r="AE521" s="4">
        <f t="shared" si="594"/>
        <v>0.69607843137254899</v>
      </c>
      <c r="AF521" s="4">
        <f t="shared" si="595"/>
        <v>1.6923076923076923</v>
      </c>
      <c r="AG521" s="4">
        <f>IFERROR(AVERAGE(Tabela13[[#This Row],[V1]],Tabela13[[#This Row],[V2]]),"")</f>
        <v>1.1941930618401206</v>
      </c>
      <c r="AH521" s="4">
        <f>IFERROR(AVERAGE(Tabela13[[#This Row],[V1]],Tabela13[[#This Row],[V3]]),"")</f>
        <v>1.196078431372549</v>
      </c>
      <c r="AI521" s="4">
        <f>IFERROR(AVERAGE(Tabela13[[#This Row],[V1]],Tabela13[[#This Row],[V4]]),"")</f>
        <v>1.6941930618401206</v>
      </c>
      <c r="AJ521" s="4">
        <f>IFERROR(AVERAGE(Tabela13[[#This Row],[V2]],Tabela13[[#This Row],[V1]]),"")</f>
        <v>1.1941930618401206</v>
      </c>
      <c r="AK521" s="4">
        <f>IFERROR(AVERAGE(Tabela13[[#This Row],[V2]],Tabela13[[#This Row],[V3]]),"")</f>
        <v>0.69419306184012064</v>
      </c>
      <c r="AL521" s="4">
        <f>IFERROR(AVERAGE(Tabela13[[#This Row],[V2]],Tabela13[[#This Row],[V4]]),"")</f>
        <v>1.1923076923076923</v>
      </c>
      <c r="AM521" s="4">
        <f>IFERROR(AVERAGE(Tabela13[[#This Row],[V3]],Tabela13[[#This Row],[V1]]),"")</f>
        <v>1.196078431372549</v>
      </c>
      <c r="AN521" s="4">
        <f>IFERROR(AVERAGE(Tabela13[[#This Row],[V3]],Tabela13[[#This Row],[V2]]),"")</f>
        <v>0.69419306184012064</v>
      </c>
      <c r="AO521" s="4">
        <f>IFERROR(AVERAGE(Tabela13[[#This Row],[V3]],Tabela13[[#This Row],[V4]]),"")</f>
        <v>1.1941930618401206</v>
      </c>
      <c r="AP521" s="4">
        <f>IFERROR(AVERAGE(Tabela13[[#This Row],[V4]],Tabela13[[#This Row],[V1]]),"")</f>
        <v>1.6941930618401206</v>
      </c>
      <c r="AQ521" s="4">
        <f>IFERROR(AVERAGE(Tabela13[[#This Row],[V4]],Tabela13[[#This Row],[V2]]),"")</f>
        <v>1.1923076923076923</v>
      </c>
      <c r="AR521" s="4">
        <f>IFERROR(AVERAGE(Tabela13[[#This Row],[V4]],Tabela13[[#This Row],[V3]]),"")</f>
        <v>1.1941930618401206</v>
      </c>
      <c r="AS521" s="4">
        <f>_xlfn.STDEV.S(Tabela13[[#This Row],[V1]:[V2]])</f>
        <v>0.70977309634939256</v>
      </c>
      <c r="AT521" s="4">
        <f>_xlfn.STDEV.S(Tabela13[[#This Row],[V1]],Tabela13[[#This Row],[V3]])</f>
        <v>0.70710678118654724</v>
      </c>
      <c r="AU521" s="4">
        <f>_xlfn.STDEV.S(Tabela13[[#This Row],[V1]],Tabela13[[#This Row],[V4]])</f>
        <v>2.6663151628451925E-3</v>
      </c>
      <c r="AV521" s="4">
        <f>_xlfn.STDEV.S(Tabela13[[#This Row],[V2]],Tabela13[[#This Row],[V1]])</f>
        <v>0.70977309634939256</v>
      </c>
      <c r="AW521" s="4">
        <f>_xlfn.STDEV.S(Tabela13[[#This Row],[V2]],Tabela13[[#This Row],[V3]])</f>
        <v>2.6663151628451925E-3</v>
      </c>
      <c r="AX521" s="4">
        <f>_xlfn.STDEV.S(Tabela13[[#This Row],[V42]],Tabela13[[#This Row],[V44]])</f>
        <v>1.4168798775359401</v>
      </c>
      <c r="AY521" s="4">
        <f>_xlfn.STDEV.S(Tabela13[[#This Row],[V3]],Tabela13[[#This Row],[V1]])</f>
        <v>0.70710678118654724</v>
      </c>
      <c r="AZ521" s="4">
        <f>_xlfn.STDEV.S(Tabela13[[#This Row],[V3]],Tabela13[[#This Row],[V2]])</f>
        <v>2.6663151628451925E-3</v>
      </c>
      <c r="BA521" s="4">
        <f>_xlfn.STDEV.S(Tabela13[[#This Row],[V3]],Tabela13[[#This Row],[V4]])</f>
        <v>0.70444046602370225</v>
      </c>
      <c r="BB521" s="4">
        <f>_xlfn.STDEV.S(Tabela13[[#This Row],[V4]],Tabela13[[#This Row],[V1]])</f>
        <v>2.6663151628451925E-3</v>
      </c>
      <c r="BC521" s="4">
        <f>_xlfn.STDEV.S(Tabela13[[#This Row],[V4]],Tabela13[[#This Row],[V2]])</f>
        <v>0.70710678118654757</v>
      </c>
      <c r="BD521" s="4">
        <f>_xlfn.STDEV.S(Tabela13[[#This Row],[V4]],Tabela13[[#This Row],[V3]])</f>
        <v>0.70444046602370225</v>
      </c>
      <c r="BE521" s="4">
        <f>Tabela13[[#This Row],[V17]]/Tabela13[[#This Row],[V5]]</f>
        <v>0.59435372640309092</v>
      </c>
      <c r="BF521" s="4">
        <f>Tabela13[[#This Row],[V18]]/Tabela13[[#This Row],[V6]]</f>
        <v>0.59118763672973618</v>
      </c>
      <c r="BG521" s="4">
        <f>Tabela13[[#This Row],[V19]]/Tabela13[[#This Row],[V7]]</f>
        <v>1.573796530573214E-3</v>
      </c>
      <c r="BH521" s="4">
        <f>Tabela13[[#This Row],[V20]]/Tabela13[[#This Row],[V8]]</f>
        <v>0.59435372640309092</v>
      </c>
      <c r="BI521" s="4">
        <f>Tabela13[[#This Row],[V21]]/Tabela13[[#This Row],[V9]]</f>
        <v>3.8408841998182784E-3</v>
      </c>
      <c r="BJ521" s="4">
        <f>Tabela13[[#This Row],[V22]]/Tabela13[[#This Row],[V10]]</f>
        <v>1.1883508650301433</v>
      </c>
      <c r="BK521" s="4">
        <f>Tabela13[[#This Row],[V23]]/Tabela13[[#This Row],[V11]]</f>
        <v>0.59118763672973618</v>
      </c>
      <c r="BL521" s="4">
        <f>Tabela13[[#This Row],[V24]]/Tabela13[[#This Row],[V12]]</f>
        <v>3.8408841998182784E-3</v>
      </c>
      <c r="BM521" s="4">
        <f>Tabela13[[#This Row],[V25]]/Tabela13[[#This Row],[V13]]</f>
        <v>0.58988825888691454</v>
      </c>
      <c r="BN521" s="4">
        <f>Tabela13[[#This Row],[V26]]/Tabela13[[#This Row],[V14]]</f>
        <v>1.573796530573214E-3</v>
      </c>
      <c r="BO521" s="4">
        <f>Tabela13[[#This Row],[V27]]/Tabela13[[#This Row],[V15]]</f>
        <v>0.5930573003500077</v>
      </c>
      <c r="BP521" s="4">
        <f>Tabela13[[#This Row],[V28]]/Tabela13[[#This Row],[V16]]</f>
        <v>0.58988825888691454</v>
      </c>
      <c r="BQ521" s="4">
        <f>Tabela13[[#This Row],[V1]]-Tabela13[[#This Row],[V2]]</f>
        <v>1.0037707390648567</v>
      </c>
      <c r="BR521" s="4">
        <f>Tabela13[[#This Row],[V1]]-Tabela13[[#This Row],[V3]]</f>
        <v>1</v>
      </c>
      <c r="BS521" s="4">
        <f>Tabela13[[#This Row],[V1]]-Tabela13[[#This Row],[V4]]</f>
        <v>3.7707390648566985E-3</v>
      </c>
      <c r="BT521" s="4">
        <f>Tabela13[[#This Row],[V2]]-Tabela13[[#This Row],[V1]]</f>
        <v>-1.0037707390648567</v>
      </c>
      <c r="BU521" s="4">
        <f>Tabela13[[#This Row],[V2]]-Tabela13[[#This Row],[V3]]</f>
        <v>-3.7707390648566985E-3</v>
      </c>
      <c r="BV521" s="4">
        <f>Tabela13[[#This Row],[V2]]-Tabela13[[#This Row],[V4]]</f>
        <v>-1</v>
      </c>
      <c r="BW521" s="4">
        <f>AVERAGE(Tabela13[[#This Row],[V41]],Tabela13[[#This Row],[V42]])</f>
        <v>1.0018853695324283</v>
      </c>
      <c r="BX521" s="4">
        <f>AVERAGE(Tabela13[[#This Row],[V41]],Tabela13[[#This Row],[V43]])</f>
        <v>0.5037707390648567</v>
      </c>
      <c r="BY521" s="4">
        <f>AVERAGE(Tabela13[[#This Row],[V41]],Tabela13[[#This Row],[V44]])</f>
        <v>0</v>
      </c>
      <c r="BZ521" s="4">
        <f>AVERAGE(Tabela13[[#This Row],[V41]],Tabela13[[#This Row],[V45]])</f>
        <v>0.5</v>
      </c>
      <c r="CA521" s="4">
        <f>AVERAGE(Tabela13[[#This Row],[V41]],Tabela13[[#This Row],[V46]])</f>
        <v>1.8853695324283493E-3</v>
      </c>
      <c r="CB521" s="4">
        <f>AVERAGE(Tabela13[[#This Row],[V42]],Tabela13[[#This Row],[V41]])</f>
        <v>1.0018853695324283</v>
      </c>
      <c r="CC521" s="4">
        <f>AVERAGE(Tabela13[[#This Row],[V42]],Tabela13[[#This Row],[V43]])</f>
        <v>0.50188536953242835</v>
      </c>
      <c r="CD521" s="4">
        <f>AVERAGE(Tabela13[[#This Row],[V42]],Tabela13[[#This Row],[V44]])</f>
        <v>-1.8853695324283493E-3</v>
      </c>
      <c r="CE521" s="4">
        <f>AVERAGE(Tabela13[[#This Row],[V42]],Tabela13[[#This Row],[V45]])</f>
        <v>0.49811463046757165</v>
      </c>
      <c r="CF521" s="4">
        <f>AVERAGE(Tabela13[[#This Row],[V42]],Tabela13[[#This Row],[V46]])</f>
        <v>0</v>
      </c>
      <c r="CG521" s="4">
        <f>AVERAGE(Tabela13[[#This Row],[V43]],Tabela13[[#This Row],[V41]])</f>
        <v>0.5037707390648567</v>
      </c>
      <c r="CH521" s="4">
        <f>AVERAGE(Tabela13[[#This Row],[V43]],Tabela13[[#This Row],[V42]])</f>
        <v>0.50188536953242835</v>
      </c>
      <c r="CI521" s="4">
        <f>AVERAGE(Tabela13[[#This Row],[V43]],Tabela13[[#This Row],[V44]])</f>
        <v>-0.5</v>
      </c>
      <c r="CJ521" s="4">
        <f>AVERAGE(Tabela13[[#This Row],[V43]],Tabela13[[#This Row],[V45]])</f>
        <v>0</v>
      </c>
      <c r="CK521" s="4">
        <f>AVERAGE(Tabela13[[#This Row],[V43]],Tabela13[[#This Row],[V46]])</f>
        <v>-0.49811463046757165</v>
      </c>
      <c r="CL521" s="4">
        <f>AVERAGE(Tabela13[[#This Row],[V44]],Tabela13[[#This Row],[V41]])</f>
        <v>0</v>
      </c>
      <c r="CM521" s="4">
        <f>AVERAGE(Tabela13[[#This Row],[V44]],Tabela13[[#This Row],[V42]])</f>
        <v>-1.8853695324283493E-3</v>
      </c>
      <c r="CN521" s="4">
        <f>AVERAGE(Tabela13[[#This Row],[V44]],Tabela13[[#This Row],[V43]])</f>
        <v>-0.5</v>
      </c>
      <c r="CO521" s="4">
        <f>AVERAGE(Tabela13[[#This Row],[V44]],Tabela13[[#This Row],[V45]])</f>
        <v>-0.5037707390648567</v>
      </c>
      <c r="CP521" s="4">
        <f>AVERAGE(Tabela13[[#This Row],[V44]],Tabela13[[#This Row],[V46]])</f>
        <v>-1.0018853695324283</v>
      </c>
      <c r="CQ521" s="4">
        <f>AVERAGE(Tabela13[[#This Row],[V45]],Tabela13[[#This Row],[V41]])</f>
        <v>0.5</v>
      </c>
      <c r="CR521" s="4">
        <f>AVERAGE(Tabela13[[#This Row],[V45]],Tabela13[[#This Row],[V42]])</f>
        <v>0.49811463046757165</v>
      </c>
      <c r="CS521" s="4">
        <f>AVERAGE(Tabela13[[#This Row],[V45]],Tabela13[[#This Row],[V43]])</f>
        <v>0</v>
      </c>
      <c r="CT521" s="4">
        <f>AVERAGE(Tabela13[[#This Row],[V45]],Tabela13[[#This Row],[V44]])</f>
        <v>-0.5037707390648567</v>
      </c>
      <c r="CU521" s="4">
        <f>AVERAGE(Tabela13[[#This Row],[V45]],Tabela13[[#This Row],[V46]])</f>
        <v>-0.50188536953242835</v>
      </c>
      <c r="CV521" s="4">
        <f>AVERAGE(Tabela13[[#This Row],[V46]],Tabela13[[#This Row],[V41]])</f>
        <v>1.8853695324283493E-3</v>
      </c>
      <c r="CW521" s="4">
        <f>AVERAGE(Tabela13[[#This Row],[V46]],Tabela13[[#This Row],[V42]])</f>
        <v>0</v>
      </c>
      <c r="CX521" s="4">
        <f>AVERAGE(Tabela13[[#This Row],[V46]],Tabela13[[#This Row],[V43]])</f>
        <v>-0.49811463046757165</v>
      </c>
      <c r="CY521" s="4">
        <f>AVERAGE(Tabela13[[#This Row],[V46]],Tabela13[[#This Row],[V44]])</f>
        <v>-1.0018853695324283</v>
      </c>
      <c r="CZ521" s="4">
        <f>AVERAGE(Tabela13[[#This Row],[V46]],Tabela13[[#This Row],[V45]])</f>
        <v>-0.50188536953242835</v>
      </c>
      <c r="DA521" s="3">
        <f>_xlfn.STDEV.S(Tabela13[[#This Row],[V41]],Tabela13[[#This Row],[V42]])</f>
        <v>2.6663151628451925E-3</v>
      </c>
      <c r="DB521" s="3">
        <f>_xlfn.STDEV.S(Tabela13[[#This Row],[V41]],Tabela13[[#This Row],[V43]])</f>
        <v>0.70710678118654735</v>
      </c>
      <c r="DC521" s="3">
        <f>_xlfn.STDEV.S(Tabela13[[#This Row],[V41]],Tabela13[[#This Row],[V44]])</f>
        <v>1.4195461926987853</v>
      </c>
      <c r="DD521" s="3">
        <f>_xlfn.STDEV.S(Tabela13[[#This Row],[V41]],Tabela13[[#This Row],[V45]])</f>
        <v>0.71243941151223777</v>
      </c>
      <c r="DE521" s="3">
        <f>_xlfn.STDEV.S(Tabela13[[#This Row],[V41]],Tabela13[[#This Row],[V46]])</f>
        <v>1.4168798775359401</v>
      </c>
      <c r="DF521" s="3">
        <f>_xlfn.STDEV.S(Tabela13[[#This Row],[V42]],Tabela13[[#This Row],[V41]])</f>
        <v>2.6663151628451925E-3</v>
      </c>
      <c r="DG521" s="3">
        <f>_xlfn.STDEV.S(Tabela13[[#This Row],[V42]],Tabela13[[#This Row],[V43]])</f>
        <v>0.70444046602370225</v>
      </c>
      <c r="DH521" s="3">
        <f>_xlfn.STDEV.S(Tabela13[[#This Row],[V42]],Tabela13[[#This Row],[V44]])</f>
        <v>1.4168798775359401</v>
      </c>
      <c r="DI521" s="3">
        <f>_xlfn.STDEV.S(Tabela13[[#This Row],[V42]],Tabela13[[#This Row],[V45]])</f>
        <v>0.70977309634939256</v>
      </c>
      <c r="DJ521" s="3">
        <f>_xlfn.STDEV.S(Tabela13[[#This Row],[V42]],Tabela13[[#This Row],[V46]])</f>
        <v>1.4142135623730951</v>
      </c>
      <c r="DK521" s="3">
        <f>_xlfn.STDEV.S(Tabela13[[#This Row],[V43]],Tabela13[[#This Row],[V41]])</f>
        <v>0.70710678118654735</v>
      </c>
      <c r="DL521" s="3">
        <f>_xlfn.STDEV.S(Tabela13[[#This Row],[V43]],Tabela13[[#This Row],[V42]])</f>
        <v>0.70444046602370225</v>
      </c>
      <c r="DM521" s="3">
        <f>_xlfn.STDEV.S(Tabela13[[#This Row],[V43]],Tabela13[[#This Row],[V44]])</f>
        <v>0.71243941151223777</v>
      </c>
      <c r="DN521" s="3">
        <f>_xlfn.STDEV.S(Tabela13[[#This Row],[V43]],Tabela13[[#This Row],[V45]])</f>
        <v>5.3326303256903849E-3</v>
      </c>
      <c r="DO521" s="3">
        <f>_xlfn.STDEV.S(Tabela13[[#This Row],[V43]],Tabela13[[#This Row],[V46]])</f>
        <v>0.70977309634939256</v>
      </c>
      <c r="DP521" s="3">
        <f>_xlfn.STDEV.S(Tabela13[[#This Row],[V44]],Tabela13[[#This Row],[V41]])</f>
        <v>1.4195461926987853</v>
      </c>
      <c r="DQ521" s="3">
        <f>_xlfn.STDEV.S(Tabela13[[#This Row],[V44]],Tabela13[[#This Row],[V42]])</f>
        <v>1.4168798775359401</v>
      </c>
      <c r="DR521" s="3">
        <f>_xlfn.STDEV.S(Tabela13[[#This Row],[V44]],Tabela13[[#This Row],[V43]])</f>
        <v>0.71243941151223777</v>
      </c>
      <c r="DS521" s="3">
        <f>_xlfn.STDEV.S(Tabela13[[#This Row],[V44]],Tabela13[[#This Row],[V45]])</f>
        <v>0.70710678118654735</v>
      </c>
      <c r="DT521" s="3">
        <f>_xlfn.STDEV.S(Tabela13[[#This Row],[V44]],Tabela13[[#This Row],[V46]])</f>
        <v>2.6663151628451925E-3</v>
      </c>
      <c r="DU521" s="3">
        <f>_xlfn.STDEV.S(Tabela13[[#This Row],[V45]],Tabela13[[#This Row],[V41]])</f>
        <v>0.71243941151223777</v>
      </c>
      <c r="DV521" s="3">
        <f>_xlfn.STDEV.S(Tabela13[[#This Row],[V45]],Tabela13[[#This Row],[V42]])</f>
        <v>0.70977309634939256</v>
      </c>
      <c r="DW521" s="3">
        <f>_xlfn.STDEV.S(Tabela13[[#This Row],[V45]],Tabela13[[#This Row],[V43]])</f>
        <v>5.3326303256903849E-3</v>
      </c>
      <c r="DX521" s="3">
        <f>_xlfn.STDEV.S(Tabela13[[#This Row],[V45]],Tabela13[[#This Row],[V44]])</f>
        <v>0.70710678118654735</v>
      </c>
      <c r="DY521" s="3">
        <f>_xlfn.STDEV.S(Tabela13[[#This Row],[V45]],Tabela13[[#This Row],[V46]])</f>
        <v>0.70444046602370225</v>
      </c>
      <c r="DZ521" s="3">
        <f>_xlfn.STDEV.S(Tabela13[[#This Row],[V46]],Tabela13[[#This Row],[V41]])</f>
        <v>1.4168798775359401</v>
      </c>
      <c r="EA521" s="3">
        <f>_xlfn.STDEV.S(Tabela13[[#This Row],[V46]],Tabela13[[#This Row],[V42]])</f>
        <v>1.4142135623730951</v>
      </c>
      <c r="EB521" s="3">
        <f>_xlfn.STDEV.S(Tabela13[[#This Row],[V46]],Tabela13[[#This Row],[V43]])</f>
        <v>0.70977309634939256</v>
      </c>
      <c r="EC521" s="3">
        <f>_xlfn.STDEV.S(Tabela13[[#This Row],[V46]],Tabela13[[#This Row],[V44]])</f>
        <v>2.6663151628451925E-3</v>
      </c>
      <c r="ED521" s="3">
        <f>_xlfn.STDEV.S(Tabela13[[#This Row],[V46]],Tabela13[[#This Row],[V45]])</f>
        <v>0.70444046602370225</v>
      </c>
      <c r="EE521" s="3">
        <f t="shared" si="596"/>
        <v>2.6612976333705118E-3</v>
      </c>
      <c r="EF521" s="3">
        <f t="shared" si="597"/>
        <v>1.4036281315170087</v>
      </c>
      <c r="EG521" s="3" t="str">
        <f t="shared" si="598"/>
        <v/>
      </c>
      <c r="EH521" s="3">
        <f t="shared" si="599"/>
        <v>1.4248788230244755</v>
      </c>
      <c r="EI521" s="3">
        <f t="shared" si="600"/>
        <v>751.51308704506528</v>
      </c>
      <c r="EJ521" s="3">
        <f t="shared" si="601"/>
        <v>2.6612976333705118E-3</v>
      </c>
      <c r="EK521" s="3">
        <f t="shared" si="602"/>
        <v>1.4035883665626283</v>
      </c>
      <c r="EL521" s="3">
        <f t="shared" si="603"/>
        <v>-751.51308704506528</v>
      </c>
      <c r="EM521" s="3">
        <f t="shared" si="604"/>
        <v>1.4249191911571455</v>
      </c>
      <c r="EN521" s="3" t="str">
        <f t="shared" si="605"/>
        <v/>
      </c>
      <c r="EO521" s="3">
        <f t="shared" si="606"/>
        <v>1.4036281315170087</v>
      </c>
      <c r="EP521" s="3">
        <f t="shared" si="607"/>
        <v>1.4035883665626283</v>
      </c>
      <c r="EQ521" s="3">
        <f t="shared" si="608"/>
        <v>-1.4248788230244755</v>
      </c>
      <c r="ER521" s="3" t="str">
        <f t="shared" si="609"/>
        <v/>
      </c>
      <c r="ES521" s="3" t="str">
        <f t="shared" si="610"/>
        <v/>
      </c>
      <c r="ET521" s="3" t="str">
        <f t="shared" si="611"/>
        <v/>
      </c>
      <c r="EU521" s="3" t="str">
        <f t="shared" si="612"/>
        <v/>
      </c>
      <c r="EV521" s="3">
        <f t="shared" si="613"/>
        <v>-1.4248788230244755</v>
      </c>
      <c r="EW521" s="3">
        <f t="shared" si="614"/>
        <v>-1.4036281315170087</v>
      </c>
      <c r="EX521" s="3">
        <f t="shared" si="615"/>
        <v>-2.6612976333705118E-3</v>
      </c>
      <c r="EY521" s="3">
        <f t="shared" si="616"/>
        <v>1.4248788230244755</v>
      </c>
      <c r="EZ521" s="3">
        <f t="shared" si="617"/>
        <v>1.4249191911571455</v>
      </c>
      <c r="FA521" s="3" t="str">
        <f t="shared" si="618"/>
        <v/>
      </c>
      <c r="FB521" s="3">
        <f t="shared" si="619"/>
        <v>-1.4036281315170087</v>
      </c>
      <c r="FC521" s="3">
        <f t="shared" si="620"/>
        <v>-1.4035883665626283</v>
      </c>
      <c r="FD521" s="3">
        <f t="shared" si="621"/>
        <v>751.51308704506528</v>
      </c>
      <c r="FE521" s="3" t="str">
        <f t="shared" si="622"/>
        <v/>
      </c>
      <c r="FF521" s="3">
        <f t="shared" si="623"/>
        <v>-1.4249191911571455</v>
      </c>
      <c r="FG521" s="3">
        <f t="shared" si="624"/>
        <v>-2.6612976333705118E-3</v>
      </c>
      <c r="FH521" s="3">
        <f t="shared" si="625"/>
        <v>-1.4035883665626283</v>
      </c>
      <c r="FI521" s="4">
        <f t="shared" si="626"/>
        <v>1.1538461538461537</v>
      </c>
      <c r="FJ521" s="4">
        <f t="shared" si="627"/>
        <v>0.39215686274509809</v>
      </c>
      <c r="FK521" s="4">
        <f t="shared" si="628"/>
        <v>1.3790226460071513</v>
      </c>
      <c r="FL521" s="4">
        <f t="shared" si="629"/>
        <v>1.3575685339690107</v>
      </c>
      <c r="FM521" s="4">
        <f>Tabela13[[#This Row],[V139]]-Tabela13[[#This Row],[V140]]</f>
        <v>2.1454112038140627E-2</v>
      </c>
      <c r="FN521" s="4">
        <f>Tabela13[[#This Row],[V1]]-Tabela13[[#This Row],[V2]]/2</f>
        <v>1.349924585218703</v>
      </c>
      <c r="FO521" s="4">
        <f>Tabela13[[#This Row],[V1]]-Tabela13[[#This Row],[V3]]/2</f>
        <v>1.3480392156862746</v>
      </c>
      <c r="FP521" s="4">
        <f>Tabela13[[#This Row],[V1]]-Tabela13[[#This Row],[V4]]/2</f>
        <v>0.84992458521870284</v>
      </c>
      <c r="FQ521" s="4">
        <f>Tabela13[[#This Row],[V2]]-Tabela13[[#This Row],[V1]]/2</f>
        <v>-0.1557315233785822</v>
      </c>
      <c r="FR521" s="4">
        <f>Tabela13[[#This Row],[V2]]-Tabela13[[#This Row],[V3]]/2</f>
        <v>0.3442684766214178</v>
      </c>
      <c r="FS521" s="4">
        <f>Tabela13[[#This Row],[V2]]-Tabela13[[#This Row],[V4]]/2</f>
        <v>-0.15384615384615385</v>
      </c>
      <c r="FT521" s="4">
        <f t="shared" si="630"/>
        <v>0.93322080854932987</v>
      </c>
      <c r="FU521" s="4">
        <f t="shared" si="631"/>
        <v>0.93255217892038156</v>
      </c>
      <c r="FV521" s="4">
        <f t="shared" si="632"/>
        <v>0.70445028044662839</v>
      </c>
      <c r="FW521" s="4">
        <f t="shared" si="633"/>
        <v>-0.15449058176746355</v>
      </c>
      <c r="FX521" s="4">
        <f t="shared" si="634"/>
        <v>0.33155968841715228</v>
      </c>
      <c r="FY521" s="4">
        <f t="shared" si="635"/>
        <v>-0.15264932839526515</v>
      </c>
      <c r="FZ521" s="4">
        <f t="shared" si="636"/>
        <v>167.97974553887937</v>
      </c>
      <c r="GA521" s="4">
        <f t="shared" si="637"/>
        <v>167.85939220566868</v>
      </c>
      <c r="GB521" s="4">
        <f t="shared" si="638"/>
        <v>126.8010504803931</v>
      </c>
      <c r="GC521" s="4">
        <f t="shared" si="639"/>
        <v>-27.80830471814344</v>
      </c>
      <c r="GD521" s="4">
        <f t="shared" si="640"/>
        <v>59.680743915087412</v>
      </c>
      <c r="GE521" s="4">
        <f t="shared" si="641"/>
        <v>-27.476879111147731</v>
      </c>
      <c r="GF521" s="4">
        <f>Tabela13[[#This Row],[V1]]-Tabela13[[#This Row],[V2]]/Tabela13[[#This Row],[V2]]</f>
        <v>0.69607843137254899</v>
      </c>
      <c r="GG521" s="4">
        <f>Tabela13[[#This Row],[V1]]-Tabela13[[#This Row],[V3]]/Tabela13[[#This Row],[V3]]</f>
        <v>0.69607843137254899</v>
      </c>
      <c r="GH521" s="4">
        <f>Tabela13[[#This Row],[V1]]-Tabela13[[#This Row],[V4]]/Tabela13[[#This Row],[V4]]</f>
        <v>0.69607843137254899</v>
      </c>
      <c r="GI521" s="4">
        <f>Tabela13[[#This Row],[V2]]-Tabela13[[#This Row],[V1]]/Tabela13[[#This Row],[V1]]</f>
        <v>-0.30769230769230771</v>
      </c>
      <c r="GJ521" s="4">
        <f>Tabela13[[#This Row],[V2]]-Tabela13[[#This Row],[V3]]/Tabela13[[#This Row],[V3]]</f>
        <v>-0.30769230769230771</v>
      </c>
      <c r="GK521" s="4">
        <f>Tabela13[[#This Row],[V2]]-Tabela13[[#This Row],[V4]]/Tabela13[[#This Row],[V4]]</f>
        <v>-0.30769230769230771</v>
      </c>
      <c r="GL521" s="4">
        <f t="shared" si="642"/>
        <v>0.57735437369467024</v>
      </c>
      <c r="GM521" s="4">
        <f t="shared" si="643"/>
        <v>1.1941930618401206</v>
      </c>
      <c r="GN521" s="4">
        <f t="shared" si="644"/>
        <v>0.48346820304334243</v>
      </c>
      <c r="GO521" s="3">
        <f t="shared" si="645"/>
        <v>1</v>
      </c>
      <c r="GP521" s="3">
        <v>100</v>
      </c>
      <c r="GQ521" s="3">
        <f t="shared" si="646"/>
        <v>1.5499999999999998</v>
      </c>
      <c r="GR521" s="3">
        <f t="shared" si="647"/>
        <v>154.99999999999997</v>
      </c>
      <c r="GS521" s="34">
        <f>COUNTIF($D$2:D520,Tabela13[[#This Row],[HomeTeam]])</f>
        <v>25</v>
      </c>
      <c r="GT521" s="34">
        <f>COUNTIF($E$2:E520,Tabela13[[#This Row],[AwayTeam]])</f>
        <v>25</v>
      </c>
      <c r="GU521" s="3">
        <f>IFERROR(AVERAGEIFS($AD$2:AD520,$D$2:D520,Tabela13[[#This Row],[HomeTeam]],$GS$2:GS520,"&gt;="&amp;Tabela13[[#This Row],[Contagem_H]]-5),"")</f>
        <v>1.1538000345065562</v>
      </c>
      <c r="GV521" s="3">
        <f>IFERROR(AVERAGEIFS($G$2:G520,$E$2:E520,Tabela13[[#This Row],[AwayTeam]],$GT$2:GT520,"&gt;="&amp;Tabela13[[#This Row],[Contagem_A]]-5),"")</f>
        <v>1.4</v>
      </c>
      <c r="GW521" s="3">
        <f>IFERROR(AVERAGEIFS($GQ$2:GQ520,$D$2:D520,Tabela13[[#This Row],[HomeTeam]],$GS$2:GS520,"&gt;="&amp;Tabela13[[#This Row],[Contagem_H]]-5),"")</f>
        <v>-3.0000000000000027E-2</v>
      </c>
    </row>
    <row r="522" spans="1:205" x14ac:dyDescent="0.25">
      <c r="A522" t="s">
        <v>127</v>
      </c>
      <c r="B522" t="s">
        <v>309</v>
      </c>
      <c r="C522" t="s">
        <v>187</v>
      </c>
      <c r="D522" t="s">
        <v>13</v>
      </c>
      <c r="E522" t="s">
        <v>23</v>
      </c>
      <c r="F522" s="3">
        <v>1</v>
      </c>
      <c r="G522" s="3">
        <v>0</v>
      </c>
      <c r="H522" s="3" t="str">
        <f t="shared" si="648"/>
        <v>H</v>
      </c>
      <c r="I522" s="3">
        <v>2.1</v>
      </c>
      <c r="J522" s="3">
        <v>4</v>
      </c>
      <c r="K522" s="3">
        <v>3</v>
      </c>
      <c r="L522" s="3">
        <v>1.44</v>
      </c>
      <c r="M522" s="3">
        <v>2.75</v>
      </c>
      <c r="N522" s="3">
        <f t="shared" si="577"/>
        <v>1</v>
      </c>
      <c r="O522" s="3">
        <f t="shared" si="578"/>
        <v>3</v>
      </c>
      <c r="P522" s="3">
        <f t="shared" si="579"/>
        <v>0</v>
      </c>
      <c r="Q522" s="3">
        <f t="shared" si="580"/>
        <v>5.9523809523809534E-2</v>
      </c>
      <c r="R522" s="3">
        <f t="shared" si="581"/>
        <v>5.8080808080808066E-2</v>
      </c>
      <c r="S522" s="3">
        <f t="shared" si="582"/>
        <v>2.2250000000000001</v>
      </c>
      <c r="T522" s="3">
        <f t="shared" si="583"/>
        <v>4.2380952380952381</v>
      </c>
      <c r="U522" s="3">
        <f t="shared" si="584"/>
        <v>3.1785714285714288</v>
      </c>
      <c r="V522" s="3">
        <f t="shared" si="585"/>
        <v>1.5257142857142856</v>
      </c>
      <c r="W522" s="3">
        <f t="shared" si="586"/>
        <v>2.9136904761904763</v>
      </c>
      <c r="X522" s="4">
        <f t="shared" si="587"/>
        <v>0.47619047619047616</v>
      </c>
      <c r="Y522" s="4">
        <f t="shared" si="588"/>
        <v>0.25</v>
      </c>
      <c r="Z522" s="4">
        <f t="shared" si="589"/>
        <v>0.33333333333333331</v>
      </c>
      <c r="AA522" s="4">
        <f t="shared" si="590"/>
        <v>0.69444444444444442</v>
      </c>
      <c r="AB522" s="4">
        <f t="shared" si="591"/>
        <v>0.36363636363636365</v>
      </c>
      <c r="AC522" s="4">
        <f t="shared" si="592"/>
        <v>0.73809523809523814</v>
      </c>
      <c r="AD522" s="4">
        <f t="shared" si="593"/>
        <v>0.16666666666666666</v>
      </c>
      <c r="AE522" s="4">
        <f t="shared" si="594"/>
        <v>0.23809523809523808</v>
      </c>
      <c r="AF522" s="4">
        <f t="shared" si="595"/>
        <v>0.66666666666666663</v>
      </c>
      <c r="AG522" s="4">
        <f>IFERROR(AVERAGE(Tabela13[[#This Row],[V1]],Tabela13[[#This Row],[V2]]),"")</f>
        <v>0.45238095238095238</v>
      </c>
      <c r="AH522" s="4">
        <f>IFERROR(AVERAGE(Tabela13[[#This Row],[V1]],Tabela13[[#This Row],[V3]]),"")</f>
        <v>0.48809523809523814</v>
      </c>
      <c r="AI522" s="4">
        <f>IFERROR(AVERAGE(Tabela13[[#This Row],[V1]],Tabela13[[#This Row],[V4]]),"")</f>
        <v>0.70238095238095233</v>
      </c>
      <c r="AJ522" s="4">
        <f>IFERROR(AVERAGE(Tabela13[[#This Row],[V2]],Tabela13[[#This Row],[V1]]),"")</f>
        <v>0.45238095238095238</v>
      </c>
      <c r="AK522" s="4">
        <f>IFERROR(AVERAGE(Tabela13[[#This Row],[V2]],Tabela13[[#This Row],[V3]]),"")</f>
        <v>0.20238095238095238</v>
      </c>
      <c r="AL522" s="4">
        <f>IFERROR(AVERAGE(Tabela13[[#This Row],[V2]],Tabela13[[#This Row],[V4]]),"")</f>
        <v>0.41666666666666663</v>
      </c>
      <c r="AM522" s="4">
        <f>IFERROR(AVERAGE(Tabela13[[#This Row],[V3]],Tabela13[[#This Row],[V1]]),"")</f>
        <v>0.48809523809523814</v>
      </c>
      <c r="AN522" s="4">
        <f>IFERROR(AVERAGE(Tabela13[[#This Row],[V3]],Tabela13[[#This Row],[V2]]),"")</f>
        <v>0.20238095238095238</v>
      </c>
      <c r="AO522" s="4">
        <f>IFERROR(AVERAGE(Tabela13[[#This Row],[V3]],Tabela13[[#This Row],[V4]]),"")</f>
        <v>0.45238095238095233</v>
      </c>
      <c r="AP522" s="4">
        <f>IFERROR(AVERAGE(Tabela13[[#This Row],[V4]],Tabela13[[#This Row],[V1]]),"")</f>
        <v>0.70238095238095233</v>
      </c>
      <c r="AQ522" s="4">
        <f>IFERROR(AVERAGE(Tabela13[[#This Row],[V4]],Tabela13[[#This Row],[V2]]),"")</f>
        <v>0.41666666666666663</v>
      </c>
      <c r="AR522" s="4">
        <f>IFERROR(AVERAGE(Tabela13[[#This Row],[V4]],Tabela13[[#This Row],[V3]]),"")</f>
        <v>0.45238095238095233</v>
      </c>
      <c r="AS522" s="4">
        <f>_xlfn.STDEV.S(Tabela13[[#This Row],[V1]:[V2]])</f>
        <v>0.40406101782088433</v>
      </c>
      <c r="AT522" s="4">
        <f>_xlfn.STDEV.S(Tabela13[[#This Row],[V1]],Tabela13[[#This Row],[V3]])</f>
        <v>0.35355339059327368</v>
      </c>
      <c r="AU522" s="4">
        <f>_xlfn.STDEV.S(Tabela13[[#This Row],[V1]],Tabela13[[#This Row],[V4]])</f>
        <v>5.0507627227610589E-2</v>
      </c>
      <c r="AV522" s="4">
        <f>_xlfn.STDEV.S(Tabela13[[#This Row],[V2]],Tabela13[[#This Row],[V1]])</f>
        <v>0.40406101782088433</v>
      </c>
      <c r="AW522" s="4">
        <f>_xlfn.STDEV.S(Tabela13[[#This Row],[V2]],Tabela13[[#This Row],[V3]])</f>
        <v>5.0507627227610569E-2</v>
      </c>
      <c r="AX522" s="4">
        <f>_xlfn.STDEV.S(Tabela13[[#This Row],[V42]],Tabela13[[#This Row],[V44]])</f>
        <v>0.75761440841415817</v>
      </c>
      <c r="AY522" s="4">
        <f>_xlfn.STDEV.S(Tabela13[[#This Row],[V3]],Tabela13[[#This Row],[V1]])</f>
        <v>0.35355339059327368</v>
      </c>
      <c r="AZ522" s="4">
        <f>_xlfn.STDEV.S(Tabela13[[#This Row],[V3]],Tabela13[[#This Row],[V2]])</f>
        <v>5.0507627227610569E-2</v>
      </c>
      <c r="BA522" s="4">
        <f>_xlfn.STDEV.S(Tabela13[[#This Row],[V3]],Tabela13[[#This Row],[V4]])</f>
        <v>0.3030457633656633</v>
      </c>
      <c r="BB522" s="4">
        <f>_xlfn.STDEV.S(Tabela13[[#This Row],[V4]],Tabela13[[#This Row],[V1]])</f>
        <v>5.0507627227610589E-2</v>
      </c>
      <c r="BC522" s="4">
        <f>_xlfn.STDEV.S(Tabela13[[#This Row],[V4]],Tabela13[[#This Row],[V2]])</f>
        <v>0.35355339059327384</v>
      </c>
      <c r="BD522" s="4">
        <f>_xlfn.STDEV.S(Tabela13[[#This Row],[V4]],Tabela13[[#This Row],[V3]])</f>
        <v>0.3030457633656633</v>
      </c>
      <c r="BE522" s="4">
        <f>Tabela13[[#This Row],[V17]]/Tabela13[[#This Row],[V5]]</f>
        <v>0.89318751307774424</v>
      </c>
      <c r="BF522" s="4">
        <f>Tabela13[[#This Row],[V18]]/Tabela13[[#This Row],[V6]]</f>
        <v>0.72435328804475574</v>
      </c>
      <c r="BG522" s="4">
        <f>Tabela13[[#This Row],[V19]]/Tabela13[[#This Row],[V7]]</f>
        <v>7.1909164188462535E-2</v>
      </c>
      <c r="BH522" s="4">
        <f>Tabela13[[#This Row],[V20]]/Tabela13[[#This Row],[V8]]</f>
        <v>0.89318751307774424</v>
      </c>
      <c r="BI522" s="4">
        <f>Tabela13[[#This Row],[V21]]/Tabela13[[#This Row],[V9]]</f>
        <v>0.24956709924231105</v>
      </c>
      <c r="BJ522" s="4">
        <f>Tabela13[[#This Row],[V22]]/Tabela13[[#This Row],[V10]]</f>
        <v>1.8182745801939797</v>
      </c>
      <c r="BK522" s="4">
        <f>Tabela13[[#This Row],[V23]]/Tabela13[[#This Row],[V11]]</f>
        <v>0.72435328804475574</v>
      </c>
      <c r="BL522" s="4">
        <f>Tabela13[[#This Row],[V24]]/Tabela13[[#This Row],[V12]]</f>
        <v>0.24956709924231105</v>
      </c>
      <c r="BM522" s="4">
        <f>Tabela13[[#This Row],[V25]]/Tabela13[[#This Row],[V13]]</f>
        <v>0.66989063480830846</v>
      </c>
      <c r="BN522" s="4">
        <f>Tabela13[[#This Row],[V26]]/Tabela13[[#This Row],[V14]]</f>
        <v>7.1909164188462535E-2</v>
      </c>
      <c r="BO522" s="4">
        <f>Tabela13[[#This Row],[V27]]/Tabela13[[#This Row],[V15]]</f>
        <v>0.84852813742385724</v>
      </c>
      <c r="BP522" s="4">
        <f>Tabela13[[#This Row],[V28]]/Tabela13[[#This Row],[V16]]</f>
        <v>0.66989063480830846</v>
      </c>
      <c r="BQ522" s="4">
        <f>Tabela13[[#This Row],[V1]]-Tabela13[[#This Row],[V2]]</f>
        <v>0.57142857142857151</v>
      </c>
      <c r="BR522" s="4">
        <f>Tabela13[[#This Row],[V1]]-Tabela13[[#This Row],[V3]]</f>
        <v>0.5</v>
      </c>
      <c r="BS522" s="4">
        <f>Tabela13[[#This Row],[V1]]-Tabela13[[#This Row],[V4]]</f>
        <v>7.1428571428571508E-2</v>
      </c>
      <c r="BT522" s="4">
        <f>Tabela13[[#This Row],[V2]]-Tabela13[[#This Row],[V1]]</f>
        <v>-0.57142857142857151</v>
      </c>
      <c r="BU522" s="4">
        <f>Tabela13[[#This Row],[V2]]-Tabela13[[#This Row],[V3]]</f>
        <v>-7.1428571428571425E-2</v>
      </c>
      <c r="BV522" s="4">
        <f>Tabela13[[#This Row],[V2]]-Tabela13[[#This Row],[V4]]</f>
        <v>-0.5</v>
      </c>
      <c r="BW522" s="4">
        <f>AVERAGE(Tabela13[[#This Row],[V41]],Tabela13[[#This Row],[V42]])</f>
        <v>0.53571428571428581</v>
      </c>
      <c r="BX522" s="4">
        <f>AVERAGE(Tabela13[[#This Row],[V41]],Tabela13[[#This Row],[V43]])</f>
        <v>0.32142857142857151</v>
      </c>
      <c r="BY522" s="4">
        <f>AVERAGE(Tabela13[[#This Row],[V41]],Tabela13[[#This Row],[V44]])</f>
        <v>0</v>
      </c>
      <c r="BZ522" s="4">
        <f>AVERAGE(Tabela13[[#This Row],[V41]],Tabela13[[#This Row],[V45]])</f>
        <v>0.25000000000000006</v>
      </c>
      <c r="CA522" s="4">
        <f>AVERAGE(Tabela13[[#This Row],[V41]],Tabela13[[#This Row],[V46]])</f>
        <v>3.5714285714285754E-2</v>
      </c>
      <c r="CB522" s="4">
        <f>AVERAGE(Tabela13[[#This Row],[V42]],Tabela13[[#This Row],[V41]])</f>
        <v>0.53571428571428581</v>
      </c>
      <c r="CC522" s="4">
        <f>AVERAGE(Tabela13[[#This Row],[V42]],Tabela13[[#This Row],[V43]])</f>
        <v>0.28571428571428575</v>
      </c>
      <c r="CD522" s="4">
        <f>AVERAGE(Tabela13[[#This Row],[V42]],Tabela13[[#This Row],[V44]])</f>
        <v>-3.5714285714285754E-2</v>
      </c>
      <c r="CE522" s="4">
        <f>AVERAGE(Tabela13[[#This Row],[V42]],Tabela13[[#This Row],[V45]])</f>
        <v>0.2142857142857143</v>
      </c>
      <c r="CF522" s="4">
        <f>AVERAGE(Tabela13[[#This Row],[V42]],Tabela13[[#This Row],[V46]])</f>
        <v>0</v>
      </c>
      <c r="CG522" s="4">
        <f>AVERAGE(Tabela13[[#This Row],[V43]],Tabela13[[#This Row],[V41]])</f>
        <v>0.32142857142857151</v>
      </c>
      <c r="CH522" s="4">
        <f>AVERAGE(Tabela13[[#This Row],[V43]],Tabela13[[#This Row],[V42]])</f>
        <v>0.28571428571428575</v>
      </c>
      <c r="CI522" s="4">
        <f>AVERAGE(Tabela13[[#This Row],[V43]],Tabela13[[#This Row],[V44]])</f>
        <v>-0.25</v>
      </c>
      <c r="CJ522" s="4">
        <f>AVERAGE(Tabela13[[#This Row],[V43]],Tabela13[[#This Row],[V45]])</f>
        <v>0</v>
      </c>
      <c r="CK522" s="4">
        <f>AVERAGE(Tabela13[[#This Row],[V43]],Tabela13[[#This Row],[V46]])</f>
        <v>-0.21428571428571425</v>
      </c>
      <c r="CL522" s="4">
        <f>AVERAGE(Tabela13[[#This Row],[V44]],Tabela13[[#This Row],[V41]])</f>
        <v>0</v>
      </c>
      <c r="CM522" s="4">
        <f>AVERAGE(Tabela13[[#This Row],[V44]],Tabela13[[#This Row],[V42]])</f>
        <v>-3.5714285714285754E-2</v>
      </c>
      <c r="CN522" s="4">
        <f>AVERAGE(Tabela13[[#This Row],[V44]],Tabela13[[#This Row],[V43]])</f>
        <v>-0.25</v>
      </c>
      <c r="CO522" s="4">
        <f>AVERAGE(Tabela13[[#This Row],[V44]],Tabela13[[#This Row],[V45]])</f>
        <v>-0.32142857142857145</v>
      </c>
      <c r="CP522" s="4">
        <f>AVERAGE(Tabela13[[#This Row],[V44]],Tabela13[[#This Row],[V46]])</f>
        <v>-0.53571428571428581</v>
      </c>
      <c r="CQ522" s="4">
        <f>AVERAGE(Tabela13[[#This Row],[V45]],Tabela13[[#This Row],[V41]])</f>
        <v>0.25000000000000006</v>
      </c>
      <c r="CR522" s="4">
        <f>AVERAGE(Tabela13[[#This Row],[V45]],Tabela13[[#This Row],[V42]])</f>
        <v>0.2142857142857143</v>
      </c>
      <c r="CS522" s="4">
        <f>AVERAGE(Tabela13[[#This Row],[V45]],Tabela13[[#This Row],[V43]])</f>
        <v>0</v>
      </c>
      <c r="CT522" s="4">
        <f>AVERAGE(Tabela13[[#This Row],[V45]],Tabela13[[#This Row],[V44]])</f>
        <v>-0.32142857142857145</v>
      </c>
      <c r="CU522" s="4">
        <f>AVERAGE(Tabela13[[#This Row],[V45]],Tabela13[[#This Row],[V46]])</f>
        <v>-0.2857142857142857</v>
      </c>
      <c r="CV522" s="4">
        <f>AVERAGE(Tabela13[[#This Row],[V46]],Tabela13[[#This Row],[V41]])</f>
        <v>3.5714285714285754E-2</v>
      </c>
      <c r="CW522" s="4">
        <f>AVERAGE(Tabela13[[#This Row],[V46]],Tabela13[[#This Row],[V42]])</f>
        <v>0</v>
      </c>
      <c r="CX522" s="4">
        <f>AVERAGE(Tabela13[[#This Row],[V46]],Tabela13[[#This Row],[V43]])</f>
        <v>-0.21428571428571425</v>
      </c>
      <c r="CY522" s="4">
        <f>AVERAGE(Tabela13[[#This Row],[V46]],Tabela13[[#This Row],[V44]])</f>
        <v>-0.53571428571428581</v>
      </c>
      <c r="CZ522" s="4">
        <f>AVERAGE(Tabela13[[#This Row],[V46]],Tabela13[[#This Row],[V45]])</f>
        <v>-0.2857142857142857</v>
      </c>
      <c r="DA522" s="3">
        <f>_xlfn.STDEV.S(Tabela13[[#This Row],[V41]],Tabela13[[#This Row],[V42]])</f>
        <v>5.0507627227610589E-2</v>
      </c>
      <c r="DB522" s="3">
        <f>_xlfn.STDEV.S(Tabela13[[#This Row],[V41]],Tabela13[[#This Row],[V43]])</f>
        <v>0.35355339059327379</v>
      </c>
      <c r="DC522" s="3">
        <f>_xlfn.STDEV.S(Tabela13[[#This Row],[V41]],Tabela13[[#This Row],[V44]])</f>
        <v>0.80812203564176865</v>
      </c>
      <c r="DD522" s="3">
        <f>_xlfn.STDEV.S(Tabela13[[#This Row],[V41]],Tabela13[[#This Row],[V45]])</f>
        <v>0.45456864504849487</v>
      </c>
      <c r="DE522" s="3">
        <f>_xlfn.STDEV.S(Tabela13[[#This Row],[V41]],Tabela13[[#This Row],[V46]])</f>
        <v>0.75761440841415817</v>
      </c>
      <c r="DF522" s="3">
        <f>_xlfn.STDEV.S(Tabela13[[#This Row],[V42]],Tabela13[[#This Row],[V41]])</f>
        <v>5.0507627227610589E-2</v>
      </c>
      <c r="DG522" s="3">
        <f>_xlfn.STDEV.S(Tabela13[[#This Row],[V42]],Tabela13[[#This Row],[V43]])</f>
        <v>0.30304576336566319</v>
      </c>
      <c r="DH522" s="3">
        <f>_xlfn.STDEV.S(Tabela13[[#This Row],[V42]],Tabela13[[#This Row],[V44]])</f>
        <v>0.75761440841415817</v>
      </c>
      <c r="DI522" s="3">
        <f>_xlfn.STDEV.S(Tabela13[[#This Row],[V42]],Tabela13[[#This Row],[V45]])</f>
        <v>0.40406101782088427</v>
      </c>
      <c r="DJ522" s="3">
        <f>_xlfn.STDEV.S(Tabela13[[#This Row],[V42]],Tabela13[[#This Row],[V46]])</f>
        <v>0.70710678118654757</v>
      </c>
      <c r="DK522" s="3">
        <f>_xlfn.STDEV.S(Tabela13[[#This Row],[V43]],Tabela13[[#This Row],[V41]])</f>
        <v>0.35355339059327379</v>
      </c>
      <c r="DL522" s="3">
        <f>_xlfn.STDEV.S(Tabela13[[#This Row],[V43]],Tabela13[[#This Row],[V42]])</f>
        <v>0.30304576336566319</v>
      </c>
      <c r="DM522" s="3">
        <f>_xlfn.STDEV.S(Tabela13[[#This Row],[V43]],Tabela13[[#This Row],[V44]])</f>
        <v>0.45456864504849492</v>
      </c>
      <c r="DN522" s="3">
        <f>_xlfn.STDEV.S(Tabela13[[#This Row],[V43]],Tabela13[[#This Row],[V45]])</f>
        <v>0.10101525445522114</v>
      </c>
      <c r="DO522" s="3">
        <f>_xlfn.STDEV.S(Tabela13[[#This Row],[V43]],Tabela13[[#This Row],[V46]])</f>
        <v>0.40406101782088433</v>
      </c>
      <c r="DP522" s="3">
        <f>_xlfn.STDEV.S(Tabela13[[#This Row],[V44]],Tabela13[[#This Row],[V41]])</f>
        <v>0.80812203564176865</v>
      </c>
      <c r="DQ522" s="3">
        <f>_xlfn.STDEV.S(Tabela13[[#This Row],[V44]],Tabela13[[#This Row],[V42]])</f>
        <v>0.75761440841415817</v>
      </c>
      <c r="DR522" s="3">
        <f>_xlfn.STDEV.S(Tabela13[[#This Row],[V44]],Tabela13[[#This Row],[V43]])</f>
        <v>0.45456864504849492</v>
      </c>
      <c r="DS522" s="3">
        <f>_xlfn.STDEV.S(Tabela13[[#This Row],[V44]],Tabela13[[#This Row],[V45]])</f>
        <v>0.35355339059327384</v>
      </c>
      <c r="DT522" s="3">
        <f>_xlfn.STDEV.S(Tabela13[[#This Row],[V44]],Tabela13[[#This Row],[V46]])</f>
        <v>5.0507627227610589E-2</v>
      </c>
      <c r="DU522" s="3">
        <f>_xlfn.STDEV.S(Tabela13[[#This Row],[V45]],Tabela13[[#This Row],[V41]])</f>
        <v>0.45456864504849487</v>
      </c>
      <c r="DV522" s="3">
        <f>_xlfn.STDEV.S(Tabela13[[#This Row],[V45]],Tabela13[[#This Row],[V42]])</f>
        <v>0.40406101782088427</v>
      </c>
      <c r="DW522" s="3">
        <f>_xlfn.STDEV.S(Tabela13[[#This Row],[V45]],Tabela13[[#This Row],[V43]])</f>
        <v>0.10101525445522114</v>
      </c>
      <c r="DX522" s="3">
        <f>_xlfn.STDEV.S(Tabela13[[#This Row],[V45]],Tabela13[[#This Row],[V44]])</f>
        <v>0.35355339059327384</v>
      </c>
      <c r="DY522" s="3">
        <f>_xlfn.STDEV.S(Tabela13[[#This Row],[V45]],Tabela13[[#This Row],[V46]])</f>
        <v>0.30304576336566325</v>
      </c>
      <c r="DZ522" s="3">
        <f>_xlfn.STDEV.S(Tabela13[[#This Row],[V46]],Tabela13[[#This Row],[V41]])</f>
        <v>0.75761440841415817</v>
      </c>
      <c r="EA522" s="3">
        <f>_xlfn.STDEV.S(Tabela13[[#This Row],[V46]],Tabela13[[#This Row],[V42]])</f>
        <v>0.70710678118654757</v>
      </c>
      <c r="EB522" s="3">
        <f>_xlfn.STDEV.S(Tabela13[[#This Row],[V46]],Tabela13[[#This Row],[V43]])</f>
        <v>0.40406101782088433</v>
      </c>
      <c r="EC522" s="3">
        <f>_xlfn.STDEV.S(Tabela13[[#This Row],[V46]],Tabela13[[#This Row],[V44]])</f>
        <v>5.0507627227610589E-2</v>
      </c>
      <c r="ED522" s="3">
        <f>_xlfn.STDEV.S(Tabela13[[#This Row],[V46]],Tabela13[[#This Row],[V45]])</f>
        <v>0.30304576336566325</v>
      </c>
      <c r="EE522" s="3">
        <f t="shared" si="596"/>
        <v>9.4280904158206419E-2</v>
      </c>
      <c r="EF522" s="3">
        <f t="shared" si="597"/>
        <v>1.0999438818457403</v>
      </c>
      <c r="EG522" s="3" t="str">
        <f t="shared" si="598"/>
        <v/>
      </c>
      <c r="EH522" s="3">
        <f t="shared" si="599"/>
        <v>1.818274580193979</v>
      </c>
      <c r="EI522" s="3">
        <f t="shared" si="600"/>
        <v>21.213203435596405</v>
      </c>
      <c r="EJ522" s="3">
        <f t="shared" si="601"/>
        <v>9.4280904158206419E-2</v>
      </c>
      <c r="EK522" s="3">
        <f t="shared" si="602"/>
        <v>1.060660171779821</v>
      </c>
      <c r="EL522" s="3">
        <f t="shared" si="603"/>
        <v>-21.213203435596405</v>
      </c>
      <c r="EM522" s="3">
        <f t="shared" si="604"/>
        <v>1.8856180831641265</v>
      </c>
      <c r="EN522" s="3" t="str">
        <f t="shared" si="605"/>
        <v/>
      </c>
      <c r="EO522" s="3">
        <f t="shared" si="606"/>
        <v>1.0999438818457403</v>
      </c>
      <c r="EP522" s="3">
        <f t="shared" si="607"/>
        <v>1.060660171779821</v>
      </c>
      <c r="EQ522" s="3">
        <f t="shared" si="608"/>
        <v>-1.8182745801939797</v>
      </c>
      <c r="ER522" s="3" t="str">
        <f t="shared" si="609"/>
        <v/>
      </c>
      <c r="ES522" s="3" t="str">
        <f t="shared" si="610"/>
        <v/>
      </c>
      <c r="ET522" s="3" t="str">
        <f t="shared" si="611"/>
        <v/>
      </c>
      <c r="EU522" s="3" t="str">
        <f t="shared" si="612"/>
        <v/>
      </c>
      <c r="EV522" s="3">
        <f t="shared" si="613"/>
        <v>-1.8182745801939797</v>
      </c>
      <c r="EW522" s="3">
        <f t="shared" si="614"/>
        <v>-1.0999438818457408</v>
      </c>
      <c r="EX522" s="3">
        <f t="shared" si="615"/>
        <v>-9.4280904158206419E-2</v>
      </c>
      <c r="EY522" s="3">
        <f t="shared" si="616"/>
        <v>1.818274580193979</v>
      </c>
      <c r="EZ522" s="3">
        <f t="shared" si="617"/>
        <v>1.8856180831641265</v>
      </c>
      <c r="FA522" s="3" t="str">
        <f t="shared" si="618"/>
        <v/>
      </c>
      <c r="FB522" s="3">
        <f t="shared" si="619"/>
        <v>-1.0999438818457408</v>
      </c>
      <c r="FC522" s="3">
        <f t="shared" si="620"/>
        <v>-1.0606601717798214</v>
      </c>
      <c r="FD522" s="3">
        <f t="shared" si="621"/>
        <v>21.213203435596405</v>
      </c>
      <c r="FE522" s="3" t="str">
        <f t="shared" si="622"/>
        <v/>
      </c>
      <c r="FF522" s="3">
        <f t="shared" si="623"/>
        <v>-1.8856180831641272</v>
      </c>
      <c r="FG522" s="3">
        <f t="shared" si="624"/>
        <v>-9.4280904158206419E-2</v>
      </c>
      <c r="FH522" s="3">
        <f t="shared" si="625"/>
        <v>-1.0606601717798214</v>
      </c>
      <c r="FI522" s="4">
        <f t="shared" si="626"/>
        <v>0.33333333333333331</v>
      </c>
      <c r="FJ522" s="4">
        <f t="shared" si="627"/>
        <v>0</v>
      </c>
      <c r="FK522" s="4">
        <f t="shared" si="628"/>
        <v>1.5842696629213482</v>
      </c>
      <c r="FL522" s="4">
        <f t="shared" si="629"/>
        <v>1.1797752808988764</v>
      </c>
      <c r="FM522" s="4">
        <f>Tabela13[[#This Row],[V139]]-Tabela13[[#This Row],[V140]]</f>
        <v>0.40449438202247179</v>
      </c>
      <c r="FN522" s="4">
        <f>Tabela13[[#This Row],[V1]]-Tabela13[[#This Row],[V2]]/2</f>
        <v>0.65476190476190477</v>
      </c>
      <c r="FO522" s="4">
        <f>Tabela13[[#This Row],[V1]]-Tabela13[[#This Row],[V3]]/2</f>
        <v>0.61904761904761907</v>
      </c>
      <c r="FP522" s="4">
        <f>Tabela13[[#This Row],[V1]]-Tabela13[[#This Row],[V4]]/2</f>
        <v>0.40476190476190482</v>
      </c>
      <c r="FQ522" s="4">
        <f>Tabela13[[#This Row],[V2]]-Tabela13[[#This Row],[V1]]/2</f>
        <v>-0.20238095238095241</v>
      </c>
      <c r="FR522" s="4">
        <f>Tabela13[[#This Row],[V2]]-Tabela13[[#This Row],[V3]]/2</f>
        <v>4.7619047619047616E-2</v>
      </c>
      <c r="FS522" s="4">
        <f>Tabela13[[#This Row],[V2]]-Tabela13[[#This Row],[V4]]/2</f>
        <v>-0.16666666666666666</v>
      </c>
      <c r="FT522" s="4">
        <f t="shared" si="630"/>
        <v>0.57971550044367881</v>
      </c>
      <c r="FU522" s="4">
        <f t="shared" si="631"/>
        <v>0.55430749620155129</v>
      </c>
      <c r="FV522" s="4">
        <f t="shared" si="632"/>
        <v>0.38460471482221359</v>
      </c>
      <c r="FW522" s="4">
        <f t="shared" si="633"/>
        <v>-0.19968388537510159</v>
      </c>
      <c r="FX522" s="4">
        <f t="shared" si="634"/>
        <v>4.7583103276983396E-2</v>
      </c>
      <c r="FY522" s="4">
        <f t="shared" si="635"/>
        <v>-0.16514867741462683</v>
      </c>
      <c r="FZ522" s="4">
        <f t="shared" si="636"/>
        <v>104.34879007986218</v>
      </c>
      <c r="GA522" s="4">
        <f t="shared" si="637"/>
        <v>99.775349316279232</v>
      </c>
      <c r="GB522" s="4">
        <f t="shared" si="638"/>
        <v>69.228848667998449</v>
      </c>
      <c r="GC522" s="4">
        <f t="shared" si="639"/>
        <v>-35.943099367518286</v>
      </c>
      <c r="GD522" s="4">
        <f t="shared" si="640"/>
        <v>8.5649585898570102</v>
      </c>
      <c r="GE522" s="4">
        <f t="shared" si="641"/>
        <v>-29.726761934632826</v>
      </c>
      <c r="GF522" s="4">
        <f>Tabela13[[#This Row],[V1]]-Tabela13[[#This Row],[V2]]/Tabela13[[#This Row],[V2]]</f>
        <v>-0.26190476190476186</v>
      </c>
      <c r="GG522" s="4">
        <f>Tabela13[[#This Row],[V1]]-Tabela13[[#This Row],[V3]]/Tabela13[[#This Row],[V3]]</f>
        <v>-0.26190476190476186</v>
      </c>
      <c r="GH522" s="4">
        <f>Tabela13[[#This Row],[V1]]-Tabela13[[#This Row],[V4]]/Tabela13[[#This Row],[V4]]</f>
        <v>-0.26190476190476186</v>
      </c>
      <c r="GI522" s="4">
        <f>Tabela13[[#This Row],[V2]]-Tabela13[[#This Row],[V1]]/Tabela13[[#This Row],[V1]]</f>
        <v>-0.83333333333333337</v>
      </c>
      <c r="GJ522" s="4">
        <f>Tabela13[[#This Row],[V2]]-Tabela13[[#This Row],[V3]]/Tabela13[[#This Row],[V3]]</f>
        <v>-0.83333333333333337</v>
      </c>
      <c r="GK522" s="4">
        <f>Tabela13[[#This Row],[V2]]-Tabela13[[#This Row],[V4]]/Tabela13[[#This Row],[V4]]</f>
        <v>-0.83333333333333337</v>
      </c>
      <c r="GL522" s="4">
        <f t="shared" si="642"/>
        <v>0.2916059217599023</v>
      </c>
      <c r="GM522" s="4">
        <f t="shared" si="643"/>
        <v>0.45238095238095233</v>
      </c>
      <c r="GN522" s="4">
        <f t="shared" si="644"/>
        <v>0.64460256389031045</v>
      </c>
      <c r="GO522" s="3">
        <f t="shared" si="645"/>
        <v>1</v>
      </c>
      <c r="GP522" s="3">
        <v>100</v>
      </c>
      <c r="GQ522" s="3">
        <f t="shared" si="646"/>
        <v>1.1000000000000001</v>
      </c>
      <c r="GR522" s="3">
        <f t="shared" si="647"/>
        <v>110.00000000000001</v>
      </c>
      <c r="GS522" s="34">
        <f>COUNTIF($D$2:D521,Tabela13[[#This Row],[HomeTeam]])</f>
        <v>25</v>
      </c>
      <c r="GT522" s="34">
        <f>COUNTIF($E$2:E521,Tabela13[[#This Row],[AwayTeam]])</f>
        <v>25</v>
      </c>
      <c r="GU522" s="3">
        <f>IFERROR(AVERAGEIFS($AD$2:AD521,$D$2:D521,Tabela13[[#This Row],[HomeTeam]],$GS$2:GS521,"&gt;="&amp;Tabela13[[#This Row],[Contagem_H]]-5),"")</f>
        <v>0.71722036923649823</v>
      </c>
      <c r="GV522" s="3">
        <f>IFERROR(AVERAGEIFS($G$2:G521,$E$2:E521,Tabela13[[#This Row],[AwayTeam]],$GT$2:GT521,"&gt;="&amp;Tabela13[[#This Row],[Contagem_A]]-5),"")</f>
        <v>2</v>
      </c>
      <c r="GW522" s="3">
        <f>IFERROR(AVERAGEIFS($GQ$2:GQ521,$D$2:D521,Tabela13[[#This Row],[HomeTeam]],$GS$2:GS521,"&gt;="&amp;Tabela13[[#This Row],[Contagem_H]]-5),"")</f>
        <v>1.3960000000000001</v>
      </c>
    </row>
    <row r="523" spans="1:205" x14ac:dyDescent="0.25">
      <c r="A523" t="s">
        <v>127</v>
      </c>
      <c r="B523" t="s">
        <v>310</v>
      </c>
      <c r="C523" t="s">
        <v>173</v>
      </c>
      <c r="D523" t="s">
        <v>21</v>
      </c>
      <c r="E523" t="s">
        <v>29</v>
      </c>
      <c r="F523" s="3">
        <v>1</v>
      </c>
      <c r="G523" s="3">
        <v>0</v>
      </c>
      <c r="H523" s="3" t="str">
        <f t="shared" si="648"/>
        <v>H</v>
      </c>
      <c r="I523" s="3">
        <v>1.3</v>
      </c>
      <c r="J523" s="3">
        <v>5.5</v>
      </c>
      <c r="K523" s="3">
        <v>9</v>
      </c>
      <c r="L523" s="3">
        <v>1.44</v>
      </c>
      <c r="M523" s="3">
        <v>2.75</v>
      </c>
      <c r="N523" s="3">
        <f t="shared" si="577"/>
        <v>1</v>
      </c>
      <c r="O523" s="3">
        <f t="shared" si="578"/>
        <v>3</v>
      </c>
      <c r="P523" s="3">
        <f t="shared" si="579"/>
        <v>0</v>
      </c>
      <c r="Q523" s="3">
        <f t="shared" si="580"/>
        <v>6.2160062160062202E-2</v>
      </c>
      <c r="R523" s="3">
        <f t="shared" si="581"/>
        <v>5.8080808080808066E-2</v>
      </c>
      <c r="S523" s="3">
        <f t="shared" si="582"/>
        <v>1.3808080808080809</v>
      </c>
      <c r="T523" s="3">
        <f t="shared" si="583"/>
        <v>5.8418803418803424</v>
      </c>
      <c r="U523" s="3">
        <f t="shared" si="584"/>
        <v>9.55944055944056</v>
      </c>
      <c r="V523" s="3">
        <f t="shared" si="585"/>
        <v>1.5295104895104896</v>
      </c>
      <c r="W523" s="3">
        <f t="shared" si="586"/>
        <v>2.9209401709401712</v>
      </c>
      <c r="X523" s="4">
        <f t="shared" si="587"/>
        <v>0.76923076923076916</v>
      </c>
      <c r="Y523" s="4">
        <f t="shared" si="588"/>
        <v>0.18181818181818182</v>
      </c>
      <c r="Z523" s="4">
        <f t="shared" si="589"/>
        <v>0.1111111111111111</v>
      </c>
      <c r="AA523" s="4">
        <f t="shared" si="590"/>
        <v>0.69444444444444442</v>
      </c>
      <c r="AB523" s="4">
        <f t="shared" si="591"/>
        <v>0.36363636363636365</v>
      </c>
      <c r="AC523" s="4">
        <f t="shared" si="592"/>
        <v>0.88461538461538458</v>
      </c>
      <c r="AD523" s="4">
        <f t="shared" si="593"/>
        <v>5.5555555555555552E-2</v>
      </c>
      <c r="AE523" s="4">
        <f t="shared" si="594"/>
        <v>0.38461538461538458</v>
      </c>
      <c r="AF523" s="4">
        <f t="shared" si="595"/>
        <v>0.55555555555555558</v>
      </c>
      <c r="AG523" s="4">
        <f>IFERROR(AVERAGE(Tabela13[[#This Row],[V1]],Tabela13[[#This Row],[V2]]),"")</f>
        <v>0.47008547008547008</v>
      </c>
      <c r="AH523" s="4">
        <f>IFERROR(AVERAGE(Tabela13[[#This Row],[V1]],Tabela13[[#This Row],[V3]]),"")</f>
        <v>0.63461538461538458</v>
      </c>
      <c r="AI523" s="4">
        <f>IFERROR(AVERAGE(Tabela13[[#This Row],[V1]],Tabela13[[#This Row],[V4]]),"")</f>
        <v>0.72008547008547008</v>
      </c>
      <c r="AJ523" s="4">
        <f>IFERROR(AVERAGE(Tabela13[[#This Row],[V2]],Tabela13[[#This Row],[V1]]),"")</f>
        <v>0.47008547008547008</v>
      </c>
      <c r="AK523" s="4">
        <f>IFERROR(AVERAGE(Tabela13[[#This Row],[V2]],Tabela13[[#This Row],[V3]]),"")</f>
        <v>0.22008547008547008</v>
      </c>
      <c r="AL523" s="4">
        <f>IFERROR(AVERAGE(Tabela13[[#This Row],[V2]],Tabela13[[#This Row],[V4]]),"")</f>
        <v>0.30555555555555558</v>
      </c>
      <c r="AM523" s="4">
        <f>IFERROR(AVERAGE(Tabela13[[#This Row],[V3]],Tabela13[[#This Row],[V1]]),"")</f>
        <v>0.63461538461538458</v>
      </c>
      <c r="AN523" s="4">
        <f>IFERROR(AVERAGE(Tabela13[[#This Row],[V3]],Tabela13[[#This Row],[V2]]),"")</f>
        <v>0.22008547008547008</v>
      </c>
      <c r="AO523" s="4">
        <f>IFERROR(AVERAGE(Tabela13[[#This Row],[V3]],Tabela13[[#This Row],[V4]]),"")</f>
        <v>0.47008547008547008</v>
      </c>
      <c r="AP523" s="4">
        <f>IFERROR(AVERAGE(Tabela13[[#This Row],[V4]],Tabela13[[#This Row],[V1]]),"")</f>
        <v>0.72008547008547008</v>
      </c>
      <c r="AQ523" s="4">
        <f>IFERROR(AVERAGE(Tabela13[[#This Row],[V4]],Tabela13[[#This Row],[V2]]),"")</f>
        <v>0.30555555555555558</v>
      </c>
      <c r="AR523" s="4">
        <f>IFERROR(AVERAGE(Tabela13[[#This Row],[V4]],Tabela13[[#This Row],[V3]]),"")</f>
        <v>0.47008547008547008</v>
      </c>
      <c r="AS523" s="4">
        <f>_xlfn.STDEV.S(Tabela13[[#This Row],[V1]:[V2]])</f>
        <v>0.586233827137565</v>
      </c>
      <c r="AT523" s="4">
        <f>_xlfn.STDEV.S(Tabela13[[#This Row],[V1]],Tabela13[[#This Row],[V3]])</f>
        <v>0.35355339059327379</v>
      </c>
      <c r="AU523" s="4">
        <f>_xlfn.STDEV.S(Tabela13[[#This Row],[V1]],Tabela13[[#This Row],[V4]])</f>
        <v>0.23268043654429132</v>
      </c>
      <c r="AV523" s="4">
        <f>_xlfn.STDEV.S(Tabela13[[#This Row],[V2]],Tabela13[[#This Row],[V1]])</f>
        <v>0.586233827137565</v>
      </c>
      <c r="AW523" s="4">
        <f>_xlfn.STDEV.S(Tabela13[[#This Row],[V2]],Tabela13[[#This Row],[V3]])</f>
        <v>0.2326804365442913</v>
      </c>
      <c r="AX523" s="4">
        <f>_xlfn.STDEV.S(Tabela13[[#This Row],[V42]],Tabela13[[#This Row],[V44]])</f>
        <v>0.93978721773083873</v>
      </c>
      <c r="AY523" s="4">
        <f>_xlfn.STDEV.S(Tabela13[[#This Row],[V3]],Tabela13[[#This Row],[V1]])</f>
        <v>0.35355339059327379</v>
      </c>
      <c r="AZ523" s="4">
        <f>_xlfn.STDEV.S(Tabela13[[#This Row],[V3]],Tabela13[[#This Row],[V2]])</f>
        <v>0.2326804365442913</v>
      </c>
      <c r="BA523" s="4">
        <f>_xlfn.STDEV.S(Tabela13[[#This Row],[V3]],Tabela13[[#This Row],[V4]])</f>
        <v>0.12087295404898267</v>
      </c>
      <c r="BB523" s="4">
        <f>_xlfn.STDEV.S(Tabela13[[#This Row],[V4]],Tabela13[[#This Row],[V1]])</f>
        <v>0.23268043654429132</v>
      </c>
      <c r="BC523" s="4">
        <f>_xlfn.STDEV.S(Tabela13[[#This Row],[V4]],Tabela13[[#This Row],[V2]])</f>
        <v>0.35355339059327379</v>
      </c>
      <c r="BD523" s="4">
        <f>_xlfn.STDEV.S(Tabela13[[#This Row],[V4]],Tabela13[[#This Row],[V3]])</f>
        <v>0.12087295404898267</v>
      </c>
      <c r="BE523" s="4">
        <f>Tabela13[[#This Row],[V17]]/Tabela13[[#This Row],[V5]]</f>
        <v>1.2470792322744564</v>
      </c>
      <c r="BF523" s="4">
        <f>Tabela13[[#This Row],[V18]]/Tabela13[[#This Row],[V6]]</f>
        <v>0.55711443366212843</v>
      </c>
      <c r="BG523" s="4">
        <f>Tabela13[[#This Row],[V19]]/Tabela13[[#This Row],[V7]]</f>
        <v>0.3231289148448912</v>
      </c>
      <c r="BH523" s="4">
        <f>Tabela13[[#This Row],[V20]]/Tabela13[[#This Row],[V8]]</f>
        <v>1.2470792322744564</v>
      </c>
      <c r="BI523" s="4">
        <f>Tabela13[[#This Row],[V21]]/Tabela13[[#This Row],[V9]]</f>
        <v>1.0572276145895954</v>
      </c>
      <c r="BJ523" s="4">
        <f>Tabela13[[#This Row],[V22]]/Tabela13[[#This Row],[V10]]</f>
        <v>3.0756672580281994</v>
      </c>
      <c r="BK523" s="4">
        <f>Tabela13[[#This Row],[V23]]/Tabela13[[#This Row],[V11]]</f>
        <v>0.55711443366212843</v>
      </c>
      <c r="BL523" s="4">
        <f>Tabela13[[#This Row],[V24]]/Tabela13[[#This Row],[V12]]</f>
        <v>1.0572276145895954</v>
      </c>
      <c r="BM523" s="4">
        <f>Tabela13[[#This Row],[V25]]/Tabela13[[#This Row],[V13]]</f>
        <v>0.25712973861329042</v>
      </c>
      <c r="BN523" s="4">
        <f>Tabela13[[#This Row],[V26]]/Tabela13[[#This Row],[V14]]</f>
        <v>0.3231289148448912</v>
      </c>
      <c r="BO523" s="4">
        <f>Tabela13[[#This Row],[V27]]/Tabela13[[#This Row],[V15]]</f>
        <v>1.1570838237598051</v>
      </c>
      <c r="BP523" s="4">
        <f>Tabela13[[#This Row],[V28]]/Tabela13[[#This Row],[V16]]</f>
        <v>0.25712973861329042</v>
      </c>
      <c r="BQ523" s="4">
        <f>Tabela13[[#This Row],[V1]]-Tabela13[[#This Row],[V2]]</f>
        <v>0.829059829059829</v>
      </c>
      <c r="BR523" s="4">
        <f>Tabela13[[#This Row],[V1]]-Tabela13[[#This Row],[V3]]</f>
        <v>0.5</v>
      </c>
      <c r="BS523" s="4">
        <f>Tabela13[[#This Row],[V1]]-Tabela13[[#This Row],[V4]]</f>
        <v>0.329059829059829</v>
      </c>
      <c r="BT523" s="4">
        <f>Tabela13[[#This Row],[V2]]-Tabela13[[#This Row],[V1]]</f>
        <v>-0.829059829059829</v>
      </c>
      <c r="BU523" s="4">
        <f>Tabela13[[#This Row],[V2]]-Tabela13[[#This Row],[V3]]</f>
        <v>-0.329059829059829</v>
      </c>
      <c r="BV523" s="4">
        <f>Tabela13[[#This Row],[V2]]-Tabela13[[#This Row],[V4]]</f>
        <v>-0.5</v>
      </c>
      <c r="BW523" s="4">
        <f>AVERAGE(Tabela13[[#This Row],[V41]],Tabela13[[#This Row],[V42]])</f>
        <v>0.6645299145299145</v>
      </c>
      <c r="BX523" s="4">
        <f>AVERAGE(Tabela13[[#This Row],[V41]],Tabela13[[#This Row],[V43]])</f>
        <v>0.579059829059829</v>
      </c>
      <c r="BY523" s="4">
        <f>AVERAGE(Tabela13[[#This Row],[V41]],Tabela13[[#This Row],[V44]])</f>
        <v>0</v>
      </c>
      <c r="BZ523" s="4">
        <f>AVERAGE(Tabela13[[#This Row],[V41]],Tabela13[[#This Row],[V45]])</f>
        <v>0.25</v>
      </c>
      <c r="CA523" s="4">
        <f>AVERAGE(Tabela13[[#This Row],[V41]],Tabela13[[#This Row],[V46]])</f>
        <v>0.1645299145299145</v>
      </c>
      <c r="CB523" s="4">
        <f>AVERAGE(Tabela13[[#This Row],[V42]],Tabela13[[#This Row],[V41]])</f>
        <v>0.6645299145299145</v>
      </c>
      <c r="CC523" s="4">
        <f>AVERAGE(Tabela13[[#This Row],[V42]],Tabela13[[#This Row],[V43]])</f>
        <v>0.4145299145299145</v>
      </c>
      <c r="CD523" s="4">
        <f>AVERAGE(Tabela13[[#This Row],[V42]],Tabela13[[#This Row],[V44]])</f>
        <v>-0.1645299145299145</v>
      </c>
      <c r="CE523" s="4">
        <f>AVERAGE(Tabela13[[#This Row],[V42]],Tabela13[[#This Row],[V45]])</f>
        <v>8.54700854700855E-2</v>
      </c>
      <c r="CF523" s="4">
        <f>AVERAGE(Tabela13[[#This Row],[V42]],Tabela13[[#This Row],[V46]])</f>
        <v>0</v>
      </c>
      <c r="CG523" s="4">
        <f>AVERAGE(Tabela13[[#This Row],[V43]],Tabela13[[#This Row],[V41]])</f>
        <v>0.579059829059829</v>
      </c>
      <c r="CH523" s="4">
        <f>AVERAGE(Tabela13[[#This Row],[V43]],Tabela13[[#This Row],[V42]])</f>
        <v>0.4145299145299145</v>
      </c>
      <c r="CI523" s="4">
        <f>AVERAGE(Tabela13[[#This Row],[V43]],Tabela13[[#This Row],[V44]])</f>
        <v>-0.25</v>
      </c>
      <c r="CJ523" s="4">
        <f>AVERAGE(Tabela13[[#This Row],[V43]],Tabela13[[#This Row],[V45]])</f>
        <v>0</v>
      </c>
      <c r="CK523" s="4">
        <f>AVERAGE(Tabela13[[#This Row],[V43]],Tabela13[[#This Row],[V46]])</f>
        <v>-8.54700854700855E-2</v>
      </c>
      <c r="CL523" s="4">
        <f>AVERAGE(Tabela13[[#This Row],[V44]],Tabela13[[#This Row],[V41]])</f>
        <v>0</v>
      </c>
      <c r="CM523" s="4">
        <f>AVERAGE(Tabela13[[#This Row],[V44]],Tabela13[[#This Row],[V42]])</f>
        <v>-0.1645299145299145</v>
      </c>
      <c r="CN523" s="4">
        <f>AVERAGE(Tabela13[[#This Row],[V44]],Tabela13[[#This Row],[V43]])</f>
        <v>-0.25</v>
      </c>
      <c r="CO523" s="4">
        <f>AVERAGE(Tabela13[[#This Row],[V44]],Tabela13[[#This Row],[V45]])</f>
        <v>-0.579059829059829</v>
      </c>
      <c r="CP523" s="4">
        <f>AVERAGE(Tabela13[[#This Row],[V44]],Tabela13[[#This Row],[V46]])</f>
        <v>-0.6645299145299145</v>
      </c>
      <c r="CQ523" s="4">
        <f>AVERAGE(Tabela13[[#This Row],[V45]],Tabela13[[#This Row],[V41]])</f>
        <v>0.25</v>
      </c>
      <c r="CR523" s="4">
        <f>AVERAGE(Tabela13[[#This Row],[V45]],Tabela13[[#This Row],[V42]])</f>
        <v>8.54700854700855E-2</v>
      </c>
      <c r="CS523" s="4">
        <f>AVERAGE(Tabela13[[#This Row],[V45]],Tabela13[[#This Row],[V43]])</f>
        <v>0</v>
      </c>
      <c r="CT523" s="4">
        <f>AVERAGE(Tabela13[[#This Row],[V45]],Tabela13[[#This Row],[V44]])</f>
        <v>-0.579059829059829</v>
      </c>
      <c r="CU523" s="4">
        <f>AVERAGE(Tabela13[[#This Row],[V45]],Tabela13[[#This Row],[V46]])</f>
        <v>-0.4145299145299145</v>
      </c>
      <c r="CV523" s="4">
        <f>AVERAGE(Tabela13[[#This Row],[V46]],Tabela13[[#This Row],[V41]])</f>
        <v>0.1645299145299145</v>
      </c>
      <c r="CW523" s="4">
        <f>AVERAGE(Tabela13[[#This Row],[V46]],Tabela13[[#This Row],[V42]])</f>
        <v>0</v>
      </c>
      <c r="CX523" s="4">
        <f>AVERAGE(Tabela13[[#This Row],[V46]],Tabela13[[#This Row],[V43]])</f>
        <v>-8.54700854700855E-2</v>
      </c>
      <c r="CY523" s="4">
        <f>AVERAGE(Tabela13[[#This Row],[V46]],Tabela13[[#This Row],[V44]])</f>
        <v>-0.6645299145299145</v>
      </c>
      <c r="CZ523" s="4">
        <f>AVERAGE(Tabela13[[#This Row],[V46]],Tabela13[[#This Row],[V45]])</f>
        <v>-0.4145299145299145</v>
      </c>
      <c r="DA523" s="3">
        <f>_xlfn.STDEV.S(Tabela13[[#This Row],[V41]],Tabela13[[#This Row],[V42]])</f>
        <v>0.23268043654429107</v>
      </c>
      <c r="DB523" s="3">
        <f>_xlfn.STDEV.S(Tabela13[[#This Row],[V41]],Tabela13[[#This Row],[V43]])</f>
        <v>0.35355339059327362</v>
      </c>
      <c r="DC523" s="3">
        <f>_xlfn.STDEV.S(Tabela13[[#This Row],[V41]],Tabela13[[#This Row],[V44]])</f>
        <v>1.17246765427513</v>
      </c>
      <c r="DD523" s="3">
        <f>_xlfn.STDEV.S(Tabela13[[#This Row],[V41]],Tabela13[[#This Row],[V45]])</f>
        <v>0.81891426368185616</v>
      </c>
      <c r="DE523" s="3">
        <f>_xlfn.STDEV.S(Tabela13[[#This Row],[V41]],Tabela13[[#This Row],[V46]])</f>
        <v>0.93978721773083873</v>
      </c>
      <c r="DF523" s="3">
        <f>_xlfn.STDEV.S(Tabela13[[#This Row],[V42]],Tabela13[[#This Row],[V41]])</f>
        <v>0.23268043654429107</v>
      </c>
      <c r="DG523" s="3">
        <f>_xlfn.STDEV.S(Tabela13[[#This Row],[V42]],Tabela13[[#This Row],[V43]])</f>
        <v>0.12087295404898267</v>
      </c>
      <c r="DH523" s="3">
        <f>_xlfn.STDEV.S(Tabela13[[#This Row],[V42]],Tabela13[[#This Row],[V44]])</f>
        <v>0.93978721773083873</v>
      </c>
      <c r="DI523" s="3">
        <f>_xlfn.STDEV.S(Tabela13[[#This Row],[V42]],Tabela13[[#This Row],[V45]])</f>
        <v>0.586233827137565</v>
      </c>
      <c r="DJ523" s="3">
        <f>_xlfn.STDEV.S(Tabela13[[#This Row],[V42]],Tabela13[[#This Row],[V46]])</f>
        <v>0.70710678118654757</v>
      </c>
      <c r="DK523" s="3">
        <f>_xlfn.STDEV.S(Tabela13[[#This Row],[V43]],Tabela13[[#This Row],[V41]])</f>
        <v>0.35355339059327362</v>
      </c>
      <c r="DL523" s="3">
        <f>_xlfn.STDEV.S(Tabela13[[#This Row],[V43]],Tabela13[[#This Row],[V42]])</f>
        <v>0.12087295404898267</v>
      </c>
      <c r="DM523" s="3">
        <f>_xlfn.STDEV.S(Tabela13[[#This Row],[V43]],Tabela13[[#This Row],[V44]])</f>
        <v>0.81891426368185616</v>
      </c>
      <c r="DN523" s="3">
        <f>_xlfn.STDEV.S(Tabela13[[#This Row],[V43]],Tabela13[[#This Row],[V45]])</f>
        <v>0.46536087308858248</v>
      </c>
      <c r="DO523" s="3">
        <f>_xlfn.STDEV.S(Tabela13[[#This Row],[V43]],Tabela13[[#This Row],[V46]])</f>
        <v>0.586233827137565</v>
      </c>
      <c r="DP523" s="3">
        <f>_xlfn.STDEV.S(Tabela13[[#This Row],[V44]],Tabela13[[#This Row],[V41]])</f>
        <v>1.17246765427513</v>
      </c>
      <c r="DQ523" s="3">
        <f>_xlfn.STDEV.S(Tabela13[[#This Row],[V44]],Tabela13[[#This Row],[V42]])</f>
        <v>0.93978721773083873</v>
      </c>
      <c r="DR523" s="3">
        <f>_xlfn.STDEV.S(Tabela13[[#This Row],[V44]],Tabela13[[#This Row],[V43]])</f>
        <v>0.81891426368185616</v>
      </c>
      <c r="DS523" s="3">
        <f>_xlfn.STDEV.S(Tabela13[[#This Row],[V44]],Tabela13[[#This Row],[V45]])</f>
        <v>0.35355339059327362</v>
      </c>
      <c r="DT523" s="3">
        <f>_xlfn.STDEV.S(Tabela13[[#This Row],[V44]],Tabela13[[#This Row],[V46]])</f>
        <v>0.23268043654429107</v>
      </c>
      <c r="DU523" s="3">
        <f>_xlfn.STDEV.S(Tabela13[[#This Row],[V45]],Tabela13[[#This Row],[V41]])</f>
        <v>0.81891426368185616</v>
      </c>
      <c r="DV523" s="3">
        <f>_xlfn.STDEV.S(Tabela13[[#This Row],[V45]],Tabela13[[#This Row],[V42]])</f>
        <v>0.586233827137565</v>
      </c>
      <c r="DW523" s="3">
        <f>_xlfn.STDEV.S(Tabela13[[#This Row],[V45]],Tabela13[[#This Row],[V43]])</f>
        <v>0.46536087308858248</v>
      </c>
      <c r="DX523" s="3">
        <f>_xlfn.STDEV.S(Tabela13[[#This Row],[V45]],Tabela13[[#This Row],[V44]])</f>
        <v>0.35355339059327362</v>
      </c>
      <c r="DY523" s="3">
        <f>_xlfn.STDEV.S(Tabela13[[#This Row],[V45]],Tabela13[[#This Row],[V46]])</f>
        <v>0.12087295404898267</v>
      </c>
      <c r="DZ523" s="3">
        <f>_xlfn.STDEV.S(Tabela13[[#This Row],[V46]],Tabela13[[#This Row],[V41]])</f>
        <v>0.93978721773083873</v>
      </c>
      <c r="EA523" s="3">
        <f>_xlfn.STDEV.S(Tabela13[[#This Row],[V46]],Tabela13[[#This Row],[V42]])</f>
        <v>0.70710678118654757</v>
      </c>
      <c r="EB523" s="3">
        <f>_xlfn.STDEV.S(Tabela13[[#This Row],[V46]],Tabela13[[#This Row],[V43]])</f>
        <v>0.586233827137565</v>
      </c>
      <c r="EC523" s="3">
        <f>_xlfn.STDEV.S(Tabela13[[#This Row],[V46]],Tabela13[[#This Row],[V44]])</f>
        <v>0.23268043654429107</v>
      </c>
      <c r="ED523" s="3">
        <f>_xlfn.STDEV.S(Tabela13[[#This Row],[V46]],Tabela13[[#This Row],[V45]])</f>
        <v>0.12087295404898267</v>
      </c>
      <c r="EE523" s="3">
        <f t="shared" si="596"/>
        <v>0.35014290772581425</v>
      </c>
      <c r="EF523" s="3">
        <f t="shared" si="597"/>
        <v>0.61056452692860541</v>
      </c>
      <c r="EG523" s="3" t="str">
        <f t="shared" si="598"/>
        <v/>
      </c>
      <c r="EH523" s="3">
        <f t="shared" si="599"/>
        <v>3.2756570547274246</v>
      </c>
      <c r="EI523" s="3">
        <f t="shared" si="600"/>
        <v>5.7119534791952287</v>
      </c>
      <c r="EJ523" s="3">
        <f t="shared" si="601"/>
        <v>0.35014290772581425</v>
      </c>
      <c r="EK523" s="3">
        <f t="shared" si="602"/>
        <v>0.29159042523156647</v>
      </c>
      <c r="EL523" s="3">
        <f t="shared" si="603"/>
        <v>-5.7119534791952287</v>
      </c>
      <c r="EM523" s="3">
        <f t="shared" si="604"/>
        <v>6.8589357775095081</v>
      </c>
      <c r="EN523" s="3" t="str">
        <f t="shared" si="605"/>
        <v/>
      </c>
      <c r="EO523" s="3">
        <f t="shared" si="606"/>
        <v>0.61056452692860541</v>
      </c>
      <c r="EP523" s="3">
        <f t="shared" si="607"/>
        <v>0.29159042523156647</v>
      </c>
      <c r="EQ523" s="3">
        <f t="shared" si="608"/>
        <v>-3.2756570547274246</v>
      </c>
      <c r="ER523" s="3" t="str">
        <f t="shared" si="609"/>
        <v/>
      </c>
      <c r="ES523" s="3" t="str">
        <f t="shared" si="610"/>
        <v/>
      </c>
      <c r="ET523" s="3" t="str">
        <f t="shared" si="611"/>
        <v/>
      </c>
      <c r="EU523" s="3" t="str">
        <f t="shared" si="612"/>
        <v/>
      </c>
      <c r="EV523" s="3">
        <f t="shared" si="613"/>
        <v>-3.2756570547274246</v>
      </c>
      <c r="EW523" s="3">
        <f t="shared" si="614"/>
        <v>-0.61056452692860541</v>
      </c>
      <c r="EX523" s="3">
        <f t="shared" si="615"/>
        <v>-0.35014290772581425</v>
      </c>
      <c r="EY523" s="3">
        <f t="shared" si="616"/>
        <v>3.2756570547274246</v>
      </c>
      <c r="EZ523" s="3">
        <f t="shared" si="617"/>
        <v>6.8589357775095081</v>
      </c>
      <c r="FA523" s="3" t="str">
        <f t="shared" si="618"/>
        <v/>
      </c>
      <c r="FB523" s="3">
        <f t="shared" si="619"/>
        <v>-0.61056452692860541</v>
      </c>
      <c r="FC523" s="3">
        <f t="shared" si="620"/>
        <v>-0.29159042523156647</v>
      </c>
      <c r="FD523" s="3">
        <f t="shared" si="621"/>
        <v>5.7119534791952287</v>
      </c>
      <c r="FE523" s="3" t="str">
        <f t="shared" si="622"/>
        <v/>
      </c>
      <c r="FF523" s="3">
        <f t="shared" si="623"/>
        <v>-6.8589357775095081</v>
      </c>
      <c r="FG523" s="3">
        <f t="shared" si="624"/>
        <v>-0.35014290772581425</v>
      </c>
      <c r="FH523" s="3">
        <f t="shared" si="625"/>
        <v>-0.29159042523156647</v>
      </c>
      <c r="FI523" s="4">
        <f t="shared" si="626"/>
        <v>0.1111111111111111</v>
      </c>
      <c r="FJ523" s="4">
        <f t="shared" si="627"/>
        <v>0</v>
      </c>
      <c r="FK523" s="4">
        <f t="shared" si="628"/>
        <v>2.3438185808339429</v>
      </c>
      <c r="FL523" s="4">
        <f t="shared" si="629"/>
        <v>0.48500365764447695</v>
      </c>
      <c r="FM523" s="4">
        <f>Tabela13[[#This Row],[V139]]-Tabela13[[#This Row],[V140]]</f>
        <v>1.858814923189466</v>
      </c>
      <c r="FN523" s="4">
        <f>Tabela13[[#This Row],[V1]]-Tabela13[[#This Row],[V2]]/2</f>
        <v>0.85683760683760679</v>
      </c>
      <c r="FO523" s="4">
        <f>Tabela13[[#This Row],[V1]]-Tabela13[[#This Row],[V3]]/2</f>
        <v>0.69230769230769229</v>
      </c>
      <c r="FP523" s="4">
        <f>Tabela13[[#This Row],[V1]]-Tabela13[[#This Row],[V4]]/2</f>
        <v>0.60683760683760679</v>
      </c>
      <c r="FQ523" s="4">
        <f>Tabela13[[#This Row],[V2]]-Tabela13[[#This Row],[V1]]/2</f>
        <v>-0.38675213675213671</v>
      </c>
      <c r="FR523" s="4">
        <f>Tabela13[[#This Row],[V2]]-Tabela13[[#This Row],[V3]]/2</f>
        <v>-0.13675213675213674</v>
      </c>
      <c r="FS523" s="4">
        <f>Tabela13[[#This Row],[V2]]-Tabela13[[#This Row],[V4]]/2</f>
        <v>-0.22222222222222224</v>
      </c>
      <c r="FT523" s="4">
        <f t="shared" si="630"/>
        <v>0.70845027776130709</v>
      </c>
      <c r="FU523" s="4">
        <f t="shared" si="631"/>
        <v>0.60554466360497006</v>
      </c>
      <c r="FV523" s="4">
        <f t="shared" si="632"/>
        <v>0.54543198961880213</v>
      </c>
      <c r="FW523" s="4">
        <f t="shared" si="633"/>
        <v>-0.36903389749075749</v>
      </c>
      <c r="FX523" s="4">
        <f t="shared" si="634"/>
        <v>-0.13590910222025065</v>
      </c>
      <c r="FY523" s="4">
        <f t="shared" si="635"/>
        <v>-0.21866894587394198</v>
      </c>
      <c r="FZ523" s="4">
        <f t="shared" si="636"/>
        <v>127.52104999703528</v>
      </c>
      <c r="GA523" s="4">
        <f t="shared" si="637"/>
        <v>108.99803944889462</v>
      </c>
      <c r="GB523" s="4">
        <f t="shared" si="638"/>
        <v>98.17775813138438</v>
      </c>
      <c r="GC523" s="4">
        <f t="shared" si="639"/>
        <v>-66.426101548336348</v>
      </c>
      <c r="GD523" s="4">
        <f t="shared" si="640"/>
        <v>-24.463638399645117</v>
      </c>
      <c r="GE523" s="4">
        <f t="shared" si="641"/>
        <v>-39.360410257309553</v>
      </c>
      <c r="GF523" s="4">
        <f>Tabela13[[#This Row],[V1]]-Tabela13[[#This Row],[V2]]/Tabela13[[#This Row],[V2]]</f>
        <v>-0.11538461538461542</v>
      </c>
      <c r="GG523" s="4">
        <f>Tabela13[[#This Row],[V1]]-Tabela13[[#This Row],[V3]]/Tabela13[[#This Row],[V3]]</f>
        <v>-0.11538461538461542</v>
      </c>
      <c r="GH523" s="4">
        <f>Tabela13[[#This Row],[V1]]-Tabela13[[#This Row],[V4]]/Tabela13[[#This Row],[V4]]</f>
        <v>-0.11538461538461542</v>
      </c>
      <c r="GI523" s="4">
        <f>Tabela13[[#This Row],[V2]]-Tabela13[[#This Row],[V1]]/Tabela13[[#This Row],[V1]]</f>
        <v>-0.94444444444444442</v>
      </c>
      <c r="GJ523" s="4">
        <f>Tabela13[[#This Row],[V2]]-Tabela13[[#This Row],[V3]]/Tabela13[[#This Row],[V3]]</f>
        <v>-0.94444444444444442</v>
      </c>
      <c r="GK523" s="4">
        <f>Tabela13[[#This Row],[V2]]-Tabela13[[#This Row],[V4]]/Tabela13[[#This Row],[V4]]</f>
        <v>-0.94444444444444442</v>
      </c>
      <c r="GL523" s="4">
        <f t="shared" si="642"/>
        <v>0.3455818142885434</v>
      </c>
      <c r="GM523" s="4">
        <f t="shared" si="643"/>
        <v>0.47008547008547008</v>
      </c>
      <c r="GN523" s="4">
        <f t="shared" si="644"/>
        <v>0.73514676857744687</v>
      </c>
      <c r="GO523" s="3">
        <f t="shared" si="645"/>
        <v>1</v>
      </c>
      <c r="GP523" s="3">
        <v>100</v>
      </c>
      <c r="GQ523" s="3">
        <f t="shared" si="646"/>
        <v>0.30000000000000004</v>
      </c>
      <c r="GR523" s="3">
        <f t="shared" si="647"/>
        <v>30.000000000000004</v>
      </c>
      <c r="GS523" s="34">
        <f>COUNTIF($D$2:D522,Tabela13[[#This Row],[HomeTeam]])</f>
        <v>26</v>
      </c>
      <c r="GT523" s="34">
        <f>COUNTIF($E$2:E522,Tabela13[[#This Row],[AwayTeam]])</f>
        <v>7</v>
      </c>
      <c r="GU523" s="3">
        <f>IFERROR(AVERAGEIFS($AD$2:AD522,$D$2:D522,Tabela13[[#This Row],[HomeTeam]],$GS$2:GS522,"&gt;="&amp;Tabela13[[#This Row],[Contagem_H]]-5),"")</f>
        <v>0.61640538431678549</v>
      </c>
      <c r="GV523" s="3">
        <f>IFERROR(AVERAGEIFS($G$2:G522,$E$2:E522,Tabela13[[#This Row],[AwayTeam]],$GT$2:GT522,"&gt;="&amp;Tabela13[[#This Row],[Contagem_A]]-5),"")</f>
        <v>0.6</v>
      </c>
      <c r="GW523" s="3">
        <f>IFERROR(AVERAGEIFS($GQ$2:GQ522,$D$2:D522,Tabela13[[#This Row],[HomeTeam]],$GS$2:GS522,"&gt;="&amp;Tabela13[[#This Row],[Contagem_H]]-5),"")</f>
        <v>-0.33600000000000002</v>
      </c>
    </row>
    <row r="524" spans="1:205" x14ac:dyDescent="0.25">
      <c r="A524" t="s">
        <v>127</v>
      </c>
      <c r="B524" t="s">
        <v>310</v>
      </c>
      <c r="C524" t="s">
        <v>173</v>
      </c>
      <c r="D524" t="s">
        <v>22</v>
      </c>
      <c r="E524" t="s">
        <v>20</v>
      </c>
      <c r="F524" s="3">
        <v>4</v>
      </c>
      <c r="G524" s="3">
        <v>2</v>
      </c>
      <c r="H524" s="3" t="str">
        <f t="shared" si="648"/>
        <v>H</v>
      </c>
      <c r="I524" s="3">
        <v>2.88</v>
      </c>
      <c r="J524" s="3">
        <v>3.75</v>
      </c>
      <c r="K524" s="3">
        <v>2.2999999999999998</v>
      </c>
      <c r="L524" s="3">
        <v>1.57</v>
      </c>
      <c r="M524" s="3">
        <v>2.38</v>
      </c>
      <c r="N524" s="3">
        <f t="shared" si="577"/>
        <v>6</v>
      </c>
      <c r="O524" s="3">
        <f t="shared" si="578"/>
        <v>3</v>
      </c>
      <c r="P524" s="3">
        <f t="shared" si="579"/>
        <v>0</v>
      </c>
      <c r="Q524" s="3">
        <f t="shared" si="580"/>
        <v>4.8671497584541257E-2</v>
      </c>
      <c r="R524" s="3">
        <f t="shared" si="581"/>
        <v>5.7110742386126456E-2</v>
      </c>
      <c r="S524" s="3">
        <f t="shared" si="582"/>
        <v>3.0201739130434788</v>
      </c>
      <c r="T524" s="3">
        <f t="shared" si="583"/>
        <v>3.9325181159420297</v>
      </c>
      <c r="U524" s="3">
        <f t="shared" si="584"/>
        <v>2.4119444444444449</v>
      </c>
      <c r="V524" s="3">
        <f t="shared" si="585"/>
        <v>1.6464142512077298</v>
      </c>
      <c r="W524" s="3">
        <f t="shared" si="586"/>
        <v>2.4958381642512082</v>
      </c>
      <c r="X524" s="4">
        <f t="shared" si="587"/>
        <v>0.34722222222222221</v>
      </c>
      <c r="Y524" s="4">
        <f t="shared" si="588"/>
        <v>0.26666666666666666</v>
      </c>
      <c r="Z524" s="4">
        <f t="shared" si="589"/>
        <v>0.43478260869565222</v>
      </c>
      <c r="AA524" s="4">
        <f t="shared" si="590"/>
        <v>0.63694267515923564</v>
      </c>
      <c r="AB524" s="4">
        <f t="shared" si="591"/>
        <v>0.42016806722689076</v>
      </c>
      <c r="AC524" s="4">
        <f t="shared" si="592"/>
        <v>2.1736111111111112</v>
      </c>
      <c r="AD524" s="4">
        <f t="shared" si="593"/>
        <v>1.2173913043478262</v>
      </c>
      <c r="AE524" s="4">
        <f t="shared" si="594"/>
        <v>1.1736111111111112</v>
      </c>
      <c r="AF524" s="4">
        <f t="shared" si="595"/>
        <v>2.2173913043478262</v>
      </c>
      <c r="AG524" s="4">
        <f>IFERROR(AVERAGE(Tabela13[[#This Row],[V1]],Tabela13[[#This Row],[V2]]),"")</f>
        <v>1.6955012077294687</v>
      </c>
      <c r="AH524" s="4">
        <f>IFERROR(AVERAGE(Tabela13[[#This Row],[V1]],Tabela13[[#This Row],[V3]]),"")</f>
        <v>1.6736111111111112</v>
      </c>
      <c r="AI524" s="4">
        <f>IFERROR(AVERAGE(Tabela13[[#This Row],[V1]],Tabela13[[#This Row],[V4]]),"")</f>
        <v>2.1955012077294684</v>
      </c>
      <c r="AJ524" s="4">
        <f>IFERROR(AVERAGE(Tabela13[[#This Row],[V2]],Tabela13[[#This Row],[V1]]),"")</f>
        <v>1.6955012077294687</v>
      </c>
      <c r="AK524" s="4">
        <f>IFERROR(AVERAGE(Tabela13[[#This Row],[V2]],Tabela13[[#This Row],[V3]]),"")</f>
        <v>1.1955012077294687</v>
      </c>
      <c r="AL524" s="4">
        <f>IFERROR(AVERAGE(Tabela13[[#This Row],[V2]],Tabela13[[#This Row],[V4]]),"")</f>
        <v>1.7173913043478262</v>
      </c>
      <c r="AM524" s="4">
        <f>IFERROR(AVERAGE(Tabela13[[#This Row],[V3]],Tabela13[[#This Row],[V1]]),"")</f>
        <v>1.6736111111111112</v>
      </c>
      <c r="AN524" s="4">
        <f>IFERROR(AVERAGE(Tabela13[[#This Row],[V3]],Tabela13[[#This Row],[V2]]),"")</f>
        <v>1.1955012077294687</v>
      </c>
      <c r="AO524" s="4">
        <f>IFERROR(AVERAGE(Tabela13[[#This Row],[V3]],Tabela13[[#This Row],[V4]]),"")</f>
        <v>1.6955012077294687</v>
      </c>
      <c r="AP524" s="4">
        <f>IFERROR(AVERAGE(Tabela13[[#This Row],[V4]],Tabela13[[#This Row],[V1]]),"")</f>
        <v>2.1955012077294684</v>
      </c>
      <c r="AQ524" s="4">
        <f>IFERROR(AVERAGE(Tabela13[[#This Row],[V4]],Tabela13[[#This Row],[V2]]),"")</f>
        <v>1.7173913043478262</v>
      </c>
      <c r="AR524" s="4">
        <f>IFERROR(AVERAGE(Tabela13[[#This Row],[V4]],Tabela13[[#This Row],[V3]]),"")</f>
        <v>1.6955012077294687</v>
      </c>
      <c r="AS524" s="4">
        <f>_xlfn.STDEV.S(Tabela13[[#This Row],[V1]:[V2]])</f>
        <v>0.67614950966720888</v>
      </c>
      <c r="AT524" s="4">
        <f>_xlfn.STDEV.S(Tabela13[[#This Row],[V1]],Tabela13[[#This Row],[V3]])</f>
        <v>0.70710678118654757</v>
      </c>
      <c r="AU524" s="4">
        <f>_xlfn.STDEV.S(Tabela13[[#This Row],[V1]],Tabela13[[#This Row],[V4]])</f>
        <v>3.0957271519338605E-2</v>
      </c>
      <c r="AV524" s="4">
        <f>_xlfn.STDEV.S(Tabela13[[#This Row],[V2]],Tabela13[[#This Row],[V1]])</f>
        <v>0.67614950966720888</v>
      </c>
      <c r="AW524" s="4">
        <f>_xlfn.STDEV.S(Tabela13[[#This Row],[V2]],Tabela13[[#This Row],[V3]])</f>
        <v>3.0957271519338605E-2</v>
      </c>
      <c r="AX524" s="4">
        <f>_xlfn.STDEV.S(Tabela13[[#This Row],[V42]],Tabela13[[#This Row],[V44]])</f>
        <v>1.3832562908537565</v>
      </c>
      <c r="AY524" s="4">
        <f>_xlfn.STDEV.S(Tabela13[[#This Row],[V3]],Tabela13[[#This Row],[V1]])</f>
        <v>0.70710678118654757</v>
      </c>
      <c r="AZ524" s="4">
        <f>_xlfn.STDEV.S(Tabela13[[#This Row],[V3]],Tabela13[[#This Row],[V2]])</f>
        <v>3.0957271519338605E-2</v>
      </c>
      <c r="BA524" s="4">
        <f>_xlfn.STDEV.S(Tabela13[[#This Row],[V3]],Tabela13[[#This Row],[V4]])</f>
        <v>0.73806405270588604</v>
      </c>
      <c r="BB524" s="4">
        <f>_xlfn.STDEV.S(Tabela13[[#This Row],[V4]],Tabela13[[#This Row],[V1]])</f>
        <v>3.0957271519338605E-2</v>
      </c>
      <c r="BC524" s="4">
        <f>_xlfn.STDEV.S(Tabela13[[#This Row],[V4]],Tabela13[[#This Row],[V2]])</f>
        <v>0.70710678118654691</v>
      </c>
      <c r="BD524" s="4">
        <f>_xlfn.STDEV.S(Tabela13[[#This Row],[V4]],Tabela13[[#This Row],[V3]])</f>
        <v>0.73806405270588604</v>
      </c>
      <c r="BE524" s="4">
        <f>Tabela13[[#This Row],[V17]]/Tabela13[[#This Row],[V5]]</f>
        <v>0.39879034387281553</v>
      </c>
      <c r="BF524" s="4">
        <f>Tabela13[[#This Row],[V18]]/Tabela13[[#This Row],[V6]]</f>
        <v>0.42250363689154707</v>
      </c>
      <c r="BG524" s="4">
        <f>Tabela13[[#This Row],[V19]]/Tabela13[[#This Row],[V7]]</f>
        <v>1.4100320879055142E-2</v>
      </c>
      <c r="BH524" s="4">
        <f>Tabela13[[#This Row],[V20]]/Tabela13[[#This Row],[V8]]</f>
        <v>0.39879034387281553</v>
      </c>
      <c r="BI524" s="4">
        <f>Tabela13[[#This Row],[V21]]/Tabela13[[#This Row],[V9]]</f>
        <v>2.5894805725987992E-2</v>
      </c>
      <c r="BJ524" s="4">
        <f>Tabela13[[#This Row],[V22]]/Tabela13[[#This Row],[V10]]</f>
        <v>0.80544037188952899</v>
      </c>
      <c r="BK524" s="4">
        <f>Tabela13[[#This Row],[V23]]/Tabela13[[#This Row],[V11]]</f>
        <v>0.42250363689154707</v>
      </c>
      <c r="BL524" s="4">
        <f>Tabela13[[#This Row],[V24]]/Tabela13[[#This Row],[V12]]</f>
        <v>2.5894805725987992E-2</v>
      </c>
      <c r="BM524" s="4">
        <f>Tabela13[[#This Row],[V25]]/Tabela13[[#This Row],[V13]]</f>
        <v>0.435307299895271</v>
      </c>
      <c r="BN524" s="4">
        <f>Tabela13[[#This Row],[V26]]/Tabela13[[#This Row],[V14]]</f>
        <v>1.4100320879055142E-2</v>
      </c>
      <c r="BO524" s="4">
        <f>Tabela13[[#This Row],[V27]]/Tabela13[[#This Row],[V15]]</f>
        <v>0.41173306246305263</v>
      </c>
      <c r="BP524" s="4">
        <f>Tabela13[[#This Row],[V28]]/Tabela13[[#This Row],[V16]]</f>
        <v>0.435307299895271</v>
      </c>
      <c r="BQ524" s="4">
        <f>Tabela13[[#This Row],[V1]]-Tabela13[[#This Row],[V2]]</f>
        <v>0.956219806763285</v>
      </c>
      <c r="BR524" s="4">
        <f>Tabela13[[#This Row],[V1]]-Tabela13[[#This Row],[V3]]</f>
        <v>1</v>
      </c>
      <c r="BS524" s="4">
        <f>Tabela13[[#This Row],[V1]]-Tabela13[[#This Row],[V4]]</f>
        <v>-4.3780193236715004E-2</v>
      </c>
      <c r="BT524" s="4">
        <f>Tabela13[[#This Row],[V2]]-Tabela13[[#This Row],[V1]]</f>
        <v>-0.956219806763285</v>
      </c>
      <c r="BU524" s="4">
        <f>Tabela13[[#This Row],[V2]]-Tabela13[[#This Row],[V3]]</f>
        <v>4.3780193236715004E-2</v>
      </c>
      <c r="BV524" s="4">
        <f>Tabela13[[#This Row],[V2]]-Tabela13[[#This Row],[V4]]</f>
        <v>-1</v>
      </c>
      <c r="BW524" s="4">
        <f>AVERAGE(Tabela13[[#This Row],[V41]],Tabela13[[#This Row],[V42]])</f>
        <v>0.9781099033816425</v>
      </c>
      <c r="BX524" s="4">
        <f>AVERAGE(Tabela13[[#This Row],[V41]],Tabela13[[#This Row],[V43]])</f>
        <v>0.456219806763285</v>
      </c>
      <c r="BY524" s="4">
        <f>AVERAGE(Tabela13[[#This Row],[V41]],Tabela13[[#This Row],[V44]])</f>
        <v>0</v>
      </c>
      <c r="BZ524" s="4">
        <f>AVERAGE(Tabela13[[#This Row],[V41]],Tabela13[[#This Row],[V45]])</f>
        <v>0.5</v>
      </c>
      <c r="CA524" s="4">
        <f>AVERAGE(Tabela13[[#This Row],[V41]],Tabela13[[#This Row],[V46]])</f>
        <v>-2.1890096618357502E-2</v>
      </c>
      <c r="CB524" s="4">
        <f>AVERAGE(Tabela13[[#This Row],[V42]],Tabela13[[#This Row],[V41]])</f>
        <v>0.9781099033816425</v>
      </c>
      <c r="CC524" s="4">
        <f>AVERAGE(Tabela13[[#This Row],[V42]],Tabela13[[#This Row],[V43]])</f>
        <v>0.4781099033816425</v>
      </c>
      <c r="CD524" s="4">
        <f>AVERAGE(Tabela13[[#This Row],[V42]],Tabela13[[#This Row],[V44]])</f>
        <v>2.1890096618357502E-2</v>
      </c>
      <c r="CE524" s="4">
        <f>AVERAGE(Tabela13[[#This Row],[V42]],Tabela13[[#This Row],[V45]])</f>
        <v>0.5218900966183575</v>
      </c>
      <c r="CF524" s="4">
        <f>AVERAGE(Tabela13[[#This Row],[V42]],Tabela13[[#This Row],[V46]])</f>
        <v>0</v>
      </c>
      <c r="CG524" s="4">
        <f>AVERAGE(Tabela13[[#This Row],[V43]],Tabela13[[#This Row],[V41]])</f>
        <v>0.456219806763285</v>
      </c>
      <c r="CH524" s="4">
        <f>AVERAGE(Tabela13[[#This Row],[V43]],Tabela13[[#This Row],[V42]])</f>
        <v>0.4781099033816425</v>
      </c>
      <c r="CI524" s="4">
        <f>AVERAGE(Tabela13[[#This Row],[V43]],Tabela13[[#This Row],[V44]])</f>
        <v>-0.5</v>
      </c>
      <c r="CJ524" s="4">
        <f>AVERAGE(Tabela13[[#This Row],[V43]],Tabela13[[#This Row],[V45]])</f>
        <v>0</v>
      </c>
      <c r="CK524" s="4">
        <f>AVERAGE(Tabela13[[#This Row],[V43]],Tabela13[[#This Row],[V46]])</f>
        <v>-0.5218900966183575</v>
      </c>
      <c r="CL524" s="4">
        <f>AVERAGE(Tabela13[[#This Row],[V44]],Tabela13[[#This Row],[V41]])</f>
        <v>0</v>
      </c>
      <c r="CM524" s="4">
        <f>AVERAGE(Tabela13[[#This Row],[V44]],Tabela13[[#This Row],[V42]])</f>
        <v>2.1890096618357502E-2</v>
      </c>
      <c r="CN524" s="4">
        <f>AVERAGE(Tabela13[[#This Row],[V44]],Tabela13[[#This Row],[V43]])</f>
        <v>-0.5</v>
      </c>
      <c r="CO524" s="4">
        <f>AVERAGE(Tabela13[[#This Row],[V44]],Tabela13[[#This Row],[V45]])</f>
        <v>-0.456219806763285</v>
      </c>
      <c r="CP524" s="4">
        <f>AVERAGE(Tabela13[[#This Row],[V44]],Tabela13[[#This Row],[V46]])</f>
        <v>-0.9781099033816425</v>
      </c>
      <c r="CQ524" s="4">
        <f>AVERAGE(Tabela13[[#This Row],[V45]],Tabela13[[#This Row],[V41]])</f>
        <v>0.5</v>
      </c>
      <c r="CR524" s="4">
        <f>AVERAGE(Tabela13[[#This Row],[V45]],Tabela13[[#This Row],[V42]])</f>
        <v>0.5218900966183575</v>
      </c>
      <c r="CS524" s="4">
        <f>AVERAGE(Tabela13[[#This Row],[V45]],Tabela13[[#This Row],[V43]])</f>
        <v>0</v>
      </c>
      <c r="CT524" s="4">
        <f>AVERAGE(Tabela13[[#This Row],[V45]],Tabela13[[#This Row],[V44]])</f>
        <v>-0.456219806763285</v>
      </c>
      <c r="CU524" s="4">
        <f>AVERAGE(Tabela13[[#This Row],[V45]],Tabela13[[#This Row],[V46]])</f>
        <v>-0.4781099033816425</v>
      </c>
      <c r="CV524" s="4">
        <f>AVERAGE(Tabela13[[#This Row],[V46]],Tabela13[[#This Row],[V41]])</f>
        <v>-2.1890096618357502E-2</v>
      </c>
      <c r="CW524" s="4">
        <f>AVERAGE(Tabela13[[#This Row],[V46]],Tabela13[[#This Row],[V42]])</f>
        <v>0</v>
      </c>
      <c r="CX524" s="4">
        <f>AVERAGE(Tabela13[[#This Row],[V46]],Tabela13[[#This Row],[V43]])</f>
        <v>-0.5218900966183575</v>
      </c>
      <c r="CY524" s="4">
        <f>AVERAGE(Tabela13[[#This Row],[V46]],Tabela13[[#This Row],[V44]])</f>
        <v>-0.9781099033816425</v>
      </c>
      <c r="CZ524" s="4">
        <f>AVERAGE(Tabela13[[#This Row],[V46]],Tabela13[[#This Row],[V45]])</f>
        <v>-0.4781099033816425</v>
      </c>
      <c r="DA524" s="3">
        <f>_xlfn.STDEV.S(Tabela13[[#This Row],[V41]],Tabela13[[#This Row],[V42]])</f>
        <v>3.0957271519338605E-2</v>
      </c>
      <c r="DB524" s="3">
        <f>_xlfn.STDEV.S(Tabela13[[#This Row],[V41]],Tabela13[[#This Row],[V43]])</f>
        <v>0.70710678118654757</v>
      </c>
      <c r="DC524" s="3">
        <f>_xlfn.STDEV.S(Tabela13[[#This Row],[V41]],Tabela13[[#This Row],[V44]])</f>
        <v>1.3522990193344178</v>
      </c>
      <c r="DD524" s="3">
        <f>_xlfn.STDEV.S(Tabela13[[#This Row],[V41]],Tabela13[[#This Row],[V45]])</f>
        <v>0.6451922381478703</v>
      </c>
      <c r="DE524" s="3">
        <f>_xlfn.STDEV.S(Tabela13[[#This Row],[V41]],Tabela13[[#This Row],[V46]])</f>
        <v>1.3832562908537565</v>
      </c>
      <c r="DF524" s="3">
        <f>_xlfn.STDEV.S(Tabela13[[#This Row],[V42]],Tabela13[[#This Row],[V41]])</f>
        <v>3.0957271519338605E-2</v>
      </c>
      <c r="DG524" s="3">
        <f>_xlfn.STDEV.S(Tabela13[[#This Row],[V42]],Tabela13[[#This Row],[V43]])</f>
        <v>0.73806405270588615</v>
      </c>
      <c r="DH524" s="3">
        <f>_xlfn.STDEV.S(Tabela13[[#This Row],[V42]],Tabela13[[#This Row],[V44]])</f>
        <v>1.3832562908537565</v>
      </c>
      <c r="DI524" s="3">
        <f>_xlfn.STDEV.S(Tabela13[[#This Row],[V42]],Tabela13[[#This Row],[V45]])</f>
        <v>0.67614950966720888</v>
      </c>
      <c r="DJ524" s="3">
        <f>_xlfn.STDEV.S(Tabela13[[#This Row],[V42]],Tabela13[[#This Row],[V46]])</f>
        <v>1.4142135623730951</v>
      </c>
      <c r="DK524" s="3">
        <f>_xlfn.STDEV.S(Tabela13[[#This Row],[V43]],Tabela13[[#This Row],[V41]])</f>
        <v>0.70710678118654757</v>
      </c>
      <c r="DL524" s="3">
        <f>_xlfn.STDEV.S(Tabela13[[#This Row],[V43]],Tabela13[[#This Row],[V42]])</f>
        <v>0.73806405270588615</v>
      </c>
      <c r="DM524" s="3">
        <f>_xlfn.STDEV.S(Tabela13[[#This Row],[V43]],Tabela13[[#This Row],[V44]])</f>
        <v>0.6451922381478703</v>
      </c>
      <c r="DN524" s="3">
        <f>_xlfn.STDEV.S(Tabela13[[#This Row],[V43]],Tabela13[[#This Row],[V45]])</f>
        <v>6.191454303867721E-2</v>
      </c>
      <c r="DO524" s="3">
        <f>_xlfn.STDEV.S(Tabela13[[#This Row],[V43]],Tabela13[[#This Row],[V46]])</f>
        <v>0.67614950966720888</v>
      </c>
      <c r="DP524" s="3">
        <f>_xlfn.STDEV.S(Tabela13[[#This Row],[V44]],Tabela13[[#This Row],[V41]])</f>
        <v>1.3522990193344178</v>
      </c>
      <c r="DQ524" s="3">
        <f>_xlfn.STDEV.S(Tabela13[[#This Row],[V44]],Tabela13[[#This Row],[V42]])</f>
        <v>1.3832562908537565</v>
      </c>
      <c r="DR524" s="3">
        <f>_xlfn.STDEV.S(Tabela13[[#This Row],[V44]],Tabela13[[#This Row],[V43]])</f>
        <v>0.6451922381478703</v>
      </c>
      <c r="DS524" s="3">
        <f>_xlfn.STDEV.S(Tabela13[[#This Row],[V44]],Tabela13[[#This Row],[V45]])</f>
        <v>0.70710678118654757</v>
      </c>
      <c r="DT524" s="3">
        <f>_xlfn.STDEV.S(Tabela13[[#This Row],[V44]],Tabela13[[#This Row],[V46]])</f>
        <v>3.0957271519338605E-2</v>
      </c>
      <c r="DU524" s="3">
        <f>_xlfn.STDEV.S(Tabela13[[#This Row],[V45]],Tabela13[[#This Row],[V41]])</f>
        <v>0.6451922381478703</v>
      </c>
      <c r="DV524" s="3">
        <f>_xlfn.STDEV.S(Tabela13[[#This Row],[V45]],Tabela13[[#This Row],[V42]])</f>
        <v>0.67614950966720888</v>
      </c>
      <c r="DW524" s="3">
        <f>_xlfn.STDEV.S(Tabela13[[#This Row],[V45]],Tabela13[[#This Row],[V43]])</f>
        <v>6.191454303867721E-2</v>
      </c>
      <c r="DX524" s="3">
        <f>_xlfn.STDEV.S(Tabela13[[#This Row],[V45]],Tabela13[[#This Row],[V44]])</f>
        <v>0.70710678118654757</v>
      </c>
      <c r="DY524" s="3">
        <f>_xlfn.STDEV.S(Tabela13[[#This Row],[V45]],Tabela13[[#This Row],[V46]])</f>
        <v>0.73806405270588615</v>
      </c>
      <c r="DZ524" s="3">
        <f>_xlfn.STDEV.S(Tabela13[[#This Row],[V46]],Tabela13[[#This Row],[V41]])</f>
        <v>1.3832562908537565</v>
      </c>
      <c r="EA524" s="3">
        <f>_xlfn.STDEV.S(Tabela13[[#This Row],[V46]],Tabela13[[#This Row],[V42]])</f>
        <v>1.4142135623730951</v>
      </c>
      <c r="EB524" s="3">
        <f>_xlfn.STDEV.S(Tabela13[[#This Row],[V46]],Tabela13[[#This Row],[V43]])</f>
        <v>0.67614950966720888</v>
      </c>
      <c r="EC524" s="3">
        <f>_xlfn.STDEV.S(Tabela13[[#This Row],[V46]],Tabela13[[#This Row],[V44]])</f>
        <v>3.0957271519338605E-2</v>
      </c>
      <c r="ED524" s="3">
        <f>_xlfn.STDEV.S(Tabela13[[#This Row],[V46]],Tabela13[[#This Row],[V45]])</f>
        <v>0.73806405270588615</v>
      </c>
      <c r="EE524" s="3">
        <f t="shared" si="596"/>
        <v>3.1650095160379518E-2</v>
      </c>
      <c r="EF524" s="3">
        <f t="shared" si="597"/>
        <v>1.5499256514161786</v>
      </c>
      <c r="EG524" s="3" t="str">
        <f t="shared" si="598"/>
        <v/>
      </c>
      <c r="EH524" s="3">
        <f t="shared" si="599"/>
        <v>1.2903844762957406</v>
      </c>
      <c r="EI524" s="3">
        <f t="shared" si="600"/>
        <v>-63.190963245622598</v>
      </c>
      <c r="EJ524" s="3">
        <f t="shared" si="601"/>
        <v>3.1650095160379518E-2</v>
      </c>
      <c r="EK524" s="3">
        <f t="shared" si="602"/>
        <v>1.5437121203422135</v>
      </c>
      <c r="EL524" s="3">
        <f t="shared" si="603"/>
        <v>63.190963245622598</v>
      </c>
      <c r="EM524" s="3">
        <f t="shared" si="604"/>
        <v>1.2955783488676862</v>
      </c>
      <c r="EN524" s="3" t="str">
        <f t="shared" si="605"/>
        <v/>
      </c>
      <c r="EO524" s="3">
        <f t="shared" si="606"/>
        <v>1.5499256514161786</v>
      </c>
      <c r="EP524" s="3">
        <f t="shared" si="607"/>
        <v>1.5437121203422135</v>
      </c>
      <c r="EQ524" s="3">
        <f t="shared" si="608"/>
        <v>-1.2903844762957406</v>
      </c>
      <c r="ER524" s="3" t="str">
        <f t="shared" si="609"/>
        <v/>
      </c>
      <c r="ES524" s="3" t="str">
        <f t="shared" si="610"/>
        <v/>
      </c>
      <c r="ET524" s="3" t="str">
        <f t="shared" si="611"/>
        <v/>
      </c>
      <c r="EU524" s="3" t="str">
        <f t="shared" si="612"/>
        <v/>
      </c>
      <c r="EV524" s="3">
        <f t="shared" si="613"/>
        <v>-1.2903844762957406</v>
      </c>
      <c r="EW524" s="3">
        <f t="shared" si="614"/>
        <v>-1.5499256514161786</v>
      </c>
      <c r="EX524" s="3">
        <f t="shared" si="615"/>
        <v>-3.1650095160379518E-2</v>
      </c>
      <c r="EY524" s="3">
        <f t="shared" si="616"/>
        <v>1.2903844762957406</v>
      </c>
      <c r="EZ524" s="3">
        <f t="shared" si="617"/>
        <v>1.2955783488676862</v>
      </c>
      <c r="FA524" s="3" t="str">
        <f t="shared" si="618"/>
        <v/>
      </c>
      <c r="FB524" s="3">
        <f t="shared" si="619"/>
        <v>-1.5499256514161786</v>
      </c>
      <c r="FC524" s="3">
        <f t="shared" si="620"/>
        <v>-1.5437121203422135</v>
      </c>
      <c r="FD524" s="3">
        <f t="shared" si="621"/>
        <v>-63.190963245622598</v>
      </c>
      <c r="FE524" s="3" t="str">
        <f t="shared" si="622"/>
        <v/>
      </c>
      <c r="FF524" s="3">
        <f t="shared" si="623"/>
        <v>-1.2955783488676862</v>
      </c>
      <c r="FG524" s="3">
        <f t="shared" si="624"/>
        <v>-3.1650095160379518E-2</v>
      </c>
      <c r="FH524" s="3">
        <f t="shared" si="625"/>
        <v>-1.5437121203422135</v>
      </c>
      <c r="FI524" s="4">
        <f t="shared" si="626"/>
        <v>1.7391304347826089</v>
      </c>
      <c r="FJ524" s="4">
        <f t="shared" si="627"/>
        <v>0.69444444444444442</v>
      </c>
      <c r="FK524" s="4">
        <f t="shared" si="628"/>
        <v>1.2476102729471379</v>
      </c>
      <c r="FL524" s="4">
        <f t="shared" si="629"/>
        <v>1.4980997351145915</v>
      </c>
      <c r="FM524" s="4">
        <f>Tabela13[[#This Row],[V139]]-Tabela13[[#This Row],[V140]]</f>
        <v>-0.2504894621674536</v>
      </c>
      <c r="FN524" s="4">
        <f>Tabela13[[#This Row],[V1]]-Tabela13[[#This Row],[V2]]/2</f>
        <v>1.5649154589371981</v>
      </c>
      <c r="FO524" s="4">
        <f>Tabela13[[#This Row],[V1]]-Tabela13[[#This Row],[V3]]/2</f>
        <v>1.5868055555555556</v>
      </c>
      <c r="FP524" s="4">
        <f>Tabela13[[#This Row],[V1]]-Tabela13[[#This Row],[V4]]/2</f>
        <v>1.0649154589371981</v>
      </c>
      <c r="FQ524" s="4">
        <f>Tabela13[[#This Row],[V2]]-Tabela13[[#This Row],[V1]]/2</f>
        <v>0.13058574879227058</v>
      </c>
      <c r="FR524" s="4">
        <f>Tabela13[[#This Row],[V2]]-Tabela13[[#This Row],[V3]]/2</f>
        <v>0.63058574879227058</v>
      </c>
      <c r="FS524" s="4">
        <f>Tabela13[[#This Row],[V2]]-Tabela13[[#This Row],[V4]]/2</f>
        <v>0.10869565217391308</v>
      </c>
      <c r="FT524" s="4">
        <f t="shared" si="630"/>
        <v>1.0021842480476548</v>
      </c>
      <c r="FU524" s="4">
        <f t="shared" si="631"/>
        <v>1.008468614284812</v>
      </c>
      <c r="FV524" s="4">
        <f t="shared" si="632"/>
        <v>0.81682515759663366</v>
      </c>
      <c r="FW524" s="4">
        <f t="shared" si="633"/>
        <v>0.12985097500776521</v>
      </c>
      <c r="FX524" s="4">
        <f t="shared" si="634"/>
        <v>0.56260595362188281</v>
      </c>
      <c r="FY524" s="4">
        <f t="shared" si="635"/>
        <v>0.10827059086045608</v>
      </c>
      <c r="FZ524" s="4">
        <f t="shared" si="636"/>
        <v>180.39316464857785</v>
      </c>
      <c r="GA524" s="4">
        <f t="shared" si="637"/>
        <v>181.52435057126615</v>
      </c>
      <c r="GB524" s="4">
        <f t="shared" si="638"/>
        <v>147.02852836739407</v>
      </c>
      <c r="GC524" s="4">
        <f t="shared" si="639"/>
        <v>23.373175501397739</v>
      </c>
      <c r="GD524" s="4">
        <f t="shared" si="640"/>
        <v>101.2690716519389</v>
      </c>
      <c r="GE524" s="4">
        <f t="shared" si="641"/>
        <v>19.488706354882094</v>
      </c>
      <c r="GF524" s="4">
        <f>Tabela13[[#This Row],[V1]]-Tabela13[[#This Row],[V2]]/Tabela13[[#This Row],[V2]]</f>
        <v>1.1736111111111112</v>
      </c>
      <c r="GG524" s="4">
        <f>Tabela13[[#This Row],[V1]]-Tabela13[[#This Row],[V3]]/Tabela13[[#This Row],[V3]]</f>
        <v>1.1736111111111112</v>
      </c>
      <c r="GH524" s="4">
        <f>Tabela13[[#This Row],[V1]]-Tabela13[[#This Row],[V4]]/Tabela13[[#This Row],[V4]]</f>
        <v>1.1736111111111112</v>
      </c>
      <c r="GI524" s="4">
        <f>Tabela13[[#This Row],[V2]]-Tabela13[[#This Row],[V1]]/Tabela13[[#This Row],[V1]]</f>
        <v>0.21739130434782616</v>
      </c>
      <c r="GJ524" s="4">
        <f>Tabela13[[#This Row],[V2]]-Tabela13[[#This Row],[V3]]/Tabela13[[#This Row],[V3]]</f>
        <v>0.21739130434782616</v>
      </c>
      <c r="GK524" s="4">
        <f>Tabela13[[#This Row],[V2]]-Tabela13[[#This Row],[V4]]/Tabela13[[#This Row],[V4]]</f>
        <v>0.21739130434782616</v>
      </c>
      <c r="GL524" s="4">
        <f t="shared" si="642"/>
        <v>0.57790330947885593</v>
      </c>
      <c r="GM524" s="4">
        <f t="shared" si="643"/>
        <v>1.6955012077294687</v>
      </c>
      <c r="GN524" s="4">
        <f t="shared" si="644"/>
        <v>0.34084511815403273</v>
      </c>
      <c r="GO524" s="3">
        <f t="shared" si="645"/>
        <v>1</v>
      </c>
      <c r="GP524" s="3">
        <v>100</v>
      </c>
      <c r="GQ524" s="3">
        <f t="shared" si="646"/>
        <v>1.88</v>
      </c>
      <c r="GR524" s="3">
        <f t="shared" si="647"/>
        <v>188</v>
      </c>
      <c r="GS524" s="34">
        <f>COUNTIF($D$2:D523,Tabela13[[#This Row],[HomeTeam]])</f>
        <v>26</v>
      </c>
      <c r="GT524" s="34">
        <f>COUNTIF($E$2:E523,Tabela13[[#This Row],[AwayTeam]])</f>
        <v>26</v>
      </c>
      <c r="GU524" s="3">
        <f>IFERROR(AVERAGEIFS($AD$2:AD523,$D$2:D523,Tabela13[[#This Row],[HomeTeam]],$GS$2:GS523,"&gt;="&amp;Tabela13[[#This Row],[Contagem_H]]-5),"")</f>
        <v>1.1407452744891715</v>
      </c>
      <c r="GV524" s="3">
        <f>IFERROR(AVERAGEIFS($G$2:G523,$E$2:E523,Tabela13[[#This Row],[AwayTeam]],$GT$2:GT523,"&gt;="&amp;Tabela13[[#This Row],[Contagem_A]]-5),"")</f>
        <v>1.2</v>
      </c>
      <c r="GW524" s="3">
        <f>IFERROR(AVERAGEIFS($GQ$2:GQ523,$D$2:D523,Tabela13[[#This Row],[HomeTeam]],$GS$2:GS523,"&gt;="&amp;Tabela13[[#This Row],[Contagem_H]]-5),"")</f>
        <v>0.59400000000000008</v>
      </c>
    </row>
    <row r="525" spans="1:205" x14ac:dyDescent="0.25">
      <c r="A525" t="s">
        <v>127</v>
      </c>
      <c r="B525" t="s">
        <v>310</v>
      </c>
      <c r="C525" t="s">
        <v>173</v>
      </c>
      <c r="D525" t="s">
        <v>19</v>
      </c>
      <c r="E525" t="s">
        <v>130</v>
      </c>
      <c r="F525" s="3">
        <v>2</v>
      </c>
      <c r="G525" s="3">
        <v>2</v>
      </c>
      <c r="H525" s="3" t="str">
        <f t="shared" si="648"/>
        <v>D</v>
      </c>
      <c r="I525" s="3">
        <v>4.5</v>
      </c>
      <c r="J525" s="3">
        <v>4</v>
      </c>
      <c r="K525" s="3">
        <v>1.73</v>
      </c>
      <c r="L525" s="3">
        <v>1.62</v>
      </c>
      <c r="M525" s="3">
        <v>2.2999999999999998</v>
      </c>
      <c r="N525" s="3">
        <f t="shared" si="577"/>
        <v>4</v>
      </c>
      <c r="O525" s="3">
        <f t="shared" si="578"/>
        <v>1</v>
      </c>
      <c r="P525" s="3">
        <f t="shared" si="579"/>
        <v>1</v>
      </c>
      <c r="Q525" s="3">
        <f t="shared" si="580"/>
        <v>5.025690430314711E-2</v>
      </c>
      <c r="R525" s="3">
        <f t="shared" si="581"/>
        <v>5.2066559312936134E-2</v>
      </c>
      <c r="S525" s="3">
        <f t="shared" si="582"/>
        <v>4.726156069364162</v>
      </c>
      <c r="T525" s="3">
        <f t="shared" si="583"/>
        <v>4.2010276172125884</v>
      </c>
      <c r="U525" s="3">
        <f t="shared" si="584"/>
        <v>1.8169444444444445</v>
      </c>
      <c r="V525" s="3">
        <f t="shared" si="585"/>
        <v>1.7014161849710985</v>
      </c>
      <c r="W525" s="3">
        <f t="shared" si="586"/>
        <v>2.4155908798972381</v>
      </c>
      <c r="X525" s="4">
        <f t="shared" si="587"/>
        <v>0.22222222222222221</v>
      </c>
      <c r="Y525" s="4">
        <f t="shared" si="588"/>
        <v>0.25</v>
      </c>
      <c r="Z525" s="4">
        <f t="shared" si="589"/>
        <v>0.5780346820809249</v>
      </c>
      <c r="AA525" s="4">
        <f t="shared" si="590"/>
        <v>0.61728395061728392</v>
      </c>
      <c r="AB525" s="4">
        <f t="shared" si="591"/>
        <v>0.43478260869565222</v>
      </c>
      <c r="AC525" s="4">
        <f t="shared" si="592"/>
        <v>1.1111111111111112</v>
      </c>
      <c r="AD525" s="4">
        <f t="shared" si="593"/>
        <v>1.2890173410404624</v>
      </c>
      <c r="AE525" s="4">
        <f t="shared" si="594"/>
        <v>1.1111111111111112</v>
      </c>
      <c r="AF525" s="4">
        <f t="shared" si="595"/>
        <v>1.2890173410404624</v>
      </c>
      <c r="AG525" s="4">
        <f>IFERROR(AVERAGE(Tabela13[[#This Row],[V1]],Tabela13[[#This Row],[V2]]),"")</f>
        <v>1.2000642260757868</v>
      </c>
      <c r="AH525" s="4">
        <f>IFERROR(AVERAGE(Tabela13[[#This Row],[V1]],Tabela13[[#This Row],[V3]]),"")</f>
        <v>1.1111111111111112</v>
      </c>
      <c r="AI525" s="4">
        <f>IFERROR(AVERAGE(Tabela13[[#This Row],[V1]],Tabela13[[#This Row],[V4]]),"")</f>
        <v>1.2000642260757868</v>
      </c>
      <c r="AJ525" s="4">
        <f>IFERROR(AVERAGE(Tabela13[[#This Row],[V2]],Tabela13[[#This Row],[V1]]),"")</f>
        <v>1.2000642260757868</v>
      </c>
      <c r="AK525" s="4">
        <f>IFERROR(AVERAGE(Tabela13[[#This Row],[V2]],Tabela13[[#This Row],[V3]]),"")</f>
        <v>1.2000642260757868</v>
      </c>
      <c r="AL525" s="4">
        <f>IFERROR(AVERAGE(Tabela13[[#This Row],[V2]],Tabela13[[#This Row],[V4]]),"")</f>
        <v>1.2890173410404624</v>
      </c>
      <c r="AM525" s="4">
        <f>IFERROR(AVERAGE(Tabela13[[#This Row],[V3]],Tabela13[[#This Row],[V1]]),"")</f>
        <v>1.1111111111111112</v>
      </c>
      <c r="AN525" s="4">
        <f>IFERROR(AVERAGE(Tabela13[[#This Row],[V3]],Tabela13[[#This Row],[V2]]),"")</f>
        <v>1.2000642260757868</v>
      </c>
      <c r="AO525" s="4">
        <f>IFERROR(AVERAGE(Tabela13[[#This Row],[V3]],Tabela13[[#This Row],[V4]]),"")</f>
        <v>1.2000642260757868</v>
      </c>
      <c r="AP525" s="4">
        <f>IFERROR(AVERAGE(Tabela13[[#This Row],[V4]],Tabela13[[#This Row],[V1]]),"")</f>
        <v>1.2000642260757868</v>
      </c>
      <c r="AQ525" s="4">
        <f>IFERROR(AVERAGE(Tabela13[[#This Row],[V4]],Tabela13[[#This Row],[V2]]),"")</f>
        <v>1.2890173410404624</v>
      </c>
      <c r="AR525" s="4">
        <f>IFERROR(AVERAGE(Tabela13[[#This Row],[V4]],Tabela13[[#This Row],[V3]]),"")</f>
        <v>1.2000642260757868</v>
      </c>
      <c r="AS525" s="4">
        <f>_xlfn.STDEV.S(Tabela13[[#This Row],[V1]:[V2]])</f>
        <v>0.12579870159837736</v>
      </c>
      <c r="AT525" s="4">
        <f>_xlfn.STDEV.S(Tabela13[[#This Row],[V1]],Tabela13[[#This Row],[V3]])</f>
        <v>0</v>
      </c>
      <c r="AU525" s="4">
        <f>_xlfn.STDEV.S(Tabela13[[#This Row],[V1]],Tabela13[[#This Row],[V4]])</f>
        <v>0.12579870159837736</v>
      </c>
      <c r="AV525" s="4">
        <f>_xlfn.STDEV.S(Tabela13[[#This Row],[V2]],Tabela13[[#This Row],[V1]])</f>
        <v>0.12579870159837736</v>
      </c>
      <c r="AW525" s="4">
        <f>_xlfn.STDEV.S(Tabela13[[#This Row],[V2]],Tabela13[[#This Row],[V3]])</f>
        <v>0.12579870159837736</v>
      </c>
      <c r="AX525" s="4">
        <f>_xlfn.STDEV.S(Tabela13[[#This Row],[V42]],Tabela13[[#This Row],[V44]])</f>
        <v>0.12579870159837736</v>
      </c>
      <c r="AY525" s="4">
        <f>_xlfn.STDEV.S(Tabela13[[#This Row],[V3]],Tabela13[[#This Row],[V1]])</f>
        <v>0</v>
      </c>
      <c r="AZ525" s="4">
        <f>_xlfn.STDEV.S(Tabela13[[#This Row],[V3]],Tabela13[[#This Row],[V2]])</f>
        <v>0.12579870159837736</v>
      </c>
      <c r="BA525" s="4">
        <f>_xlfn.STDEV.S(Tabela13[[#This Row],[V3]],Tabela13[[#This Row],[V4]])</f>
        <v>0.12579870159837736</v>
      </c>
      <c r="BB525" s="4">
        <f>_xlfn.STDEV.S(Tabela13[[#This Row],[V4]],Tabela13[[#This Row],[V1]])</f>
        <v>0.12579870159837736</v>
      </c>
      <c r="BC525" s="4">
        <f>_xlfn.STDEV.S(Tabela13[[#This Row],[V4]],Tabela13[[#This Row],[V2]])</f>
        <v>0</v>
      </c>
      <c r="BD525" s="4">
        <f>_xlfn.STDEV.S(Tabela13[[#This Row],[V4]],Tabela13[[#This Row],[V3]])</f>
        <v>0.12579870159837736</v>
      </c>
      <c r="BE525" s="4">
        <f>Tabela13[[#This Row],[V17]]/Tabela13[[#This Row],[V5]]</f>
        <v>0.10482664082883252</v>
      </c>
      <c r="BF525" s="4">
        <f>Tabela13[[#This Row],[V18]]/Tabela13[[#This Row],[V6]]</f>
        <v>0</v>
      </c>
      <c r="BG525" s="4">
        <f>Tabela13[[#This Row],[V19]]/Tabela13[[#This Row],[V7]]</f>
        <v>0.10482664082883252</v>
      </c>
      <c r="BH525" s="4">
        <f>Tabela13[[#This Row],[V20]]/Tabela13[[#This Row],[V8]]</f>
        <v>0.10482664082883252</v>
      </c>
      <c r="BI525" s="4">
        <f>Tabela13[[#This Row],[V21]]/Tabela13[[#This Row],[V9]]</f>
        <v>0.10482664082883252</v>
      </c>
      <c r="BJ525" s="4">
        <f>Tabela13[[#This Row],[V22]]/Tabela13[[#This Row],[V10]]</f>
        <v>9.7592714692911586E-2</v>
      </c>
      <c r="BK525" s="4">
        <f>Tabela13[[#This Row],[V23]]/Tabela13[[#This Row],[V11]]</f>
        <v>0</v>
      </c>
      <c r="BL525" s="4">
        <f>Tabela13[[#This Row],[V24]]/Tabela13[[#This Row],[V12]]</f>
        <v>0.10482664082883252</v>
      </c>
      <c r="BM525" s="4">
        <f>Tabela13[[#This Row],[V25]]/Tabela13[[#This Row],[V13]]</f>
        <v>0.10482664082883252</v>
      </c>
      <c r="BN525" s="4">
        <f>Tabela13[[#This Row],[V26]]/Tabela13[[#This Row],[V14]]</f>
        <v>0.10482664082883252</v>
      </c>
      <c r="BO525" s="4">
        <f>Tabela13[[#This Row],[V27]]/Tabela13[[#This Row],[V15]]</f>
        <v>0</v>
      </c>
      <c r="BP525" s="4">
        <f>Tabela13[[#This Row],[V28]]/Tabela13[[#This Row],[V16]]</f>
        <v>0.10482664082883252</v>
      </c>
      <c r="BQ525" s="4">
        <f>Tabela13[[#This Row],[V1]]-Tabela13[[#This Row],[V2]]</f>
        <v>-0.17790622992935123</v>
      </c>
      <c r="BR525" s="4">
        <f>Tabela13[[#This Row],[V1]]-Tabela13[[#This Row],[V3]]</f>
        <v>0</v>
      </c>
      <c r="BS525" s="4">
        <f>Tabela13[[#This Row],[V1]]-Tabela13[[#This Row],[V4]]</f>
        <v>-0.17790622992935123</v>
      </c>
      <c r="BT525" s="4">
        <f>Tabela13[[#This Row],[V2]]-Tabela13[[#This Row],[V1]]</f>
        <v>0.17790622992935123</v>
      </c>
      <c r="BU525" s="4">
        <f>Tabela13[[#This Row],[V2]]-Tabela13[[#This Row],[V3]]</f>
        <v>0.17790622992935123</v>
      </c>
      <c r="BV525" s="4">
        <f>Tabela13[[#This Row],[V2]]-Tabela13[[#This Row],[V4]]</f>
        <v>0</v>
      </c>
      <c r="BW525" s="4">
        <f>AVERAGE(Tabela13[[#This Row],[V41]],Tabela13[[#This Row],[V42]])</f>
        <v>-8.8953114964675617E-2</v>
      </c>
      <c r="BX525" s="4">
        <f>AVERAGE(Tabela13[[#This Row],[V41]],Tabela13[[#This Row],[V43]])</f>
        <v>-0.17790622992935123</v>
      </c>
      <c r="BY525" s="4">
        <f>AVERAGE(Tabela13[[#This Row],[V41]],Tabela13[[#This Row],[V44]])</f>
        <v>0</v>
      </c>
      <c r="BZ525" s="4">
        <f>AVERAGE(Tabela13[[#This Row],[V41]],Tabela13[[#This Row],[V45]])</f>
        <v>0</v>
      </c>
      <c r="CA525" s="4">
        <f>AVERAGE(Tabela13[[#This Row],[V41]],Tabela13[[#This Row],[V46]])</f>
        <v>-8.8953114964675617E-2</v>
      </c>
      <c r="CB525" s="4">
        <f>AVERAGE(Tabela13[[#This Row],[V42]],Tabela13[[#This Row],[V41]])</f>
        <v>-8.8953114964675617E-2</v>
      </c>
      <c r="CC525" s="4">
        <f>AVERAGE(Tabela13[[#This Row],[V42]],Tabela13[[#This Row],[V43]])</f>
        <v>-8.8953114964675617E-2</v>
      </c>
      <c r="CD525" s="4">
        <f>AVERAGE(Tabela13[[#This Row],[V42]],Tabela13[[#This Row],[V44]])</f>
        <v>8.8953114964675617E-2</v>
      </c>
      <c r="CE525" s="4">
        <f>AVERAGE(Tabela13[[#This Row],[V42]],Tabela13[[#This Row],[V45]])</f>
        <v>8.8953114964675617E-2</v>
      </c>
      <c r="CF525" s="4">
        <f>AVERAGE(Tabela13[[#This Row],[V42]],Tabela13[[#This Row],[V46]])</f>
        <v>0</v>
      </c>
      <c r="CG525" s="4">
        <f>AVERAGE(Tabela13[[#This Row],[V43]],Tabela13[[#This Row],[V41]])</f>
        <v>-0.17790622992935123</v>
      </c>
      <c r="CH525" s="4">
        <f>AVERAGE(Tabela13[[#This Row],[V43]],Tabela13[[#This Row],[V42]])</f>
        <v>-8.8953114964675617E-2</v>
      </c>
      <c r="CI525" s="4">
        <f>AVERAGE(Tabela13[[#This Row],[V43]],Tabela13[[#This Row],[V44]])</f>
        <v>0</v>
      </c>
      <c r="CJ525" s="4">
        <f>AVERAGE(Tabela13[[#This Row],[V43]],Tabela13[[#This Row],[V45]])</f>
        <v>0</v>
      </c>
      <c r="CK525" s="4">
        <f>AVERAGE(Tabela13[[#This Row],[V43]],Tabela13[[#This Row],[V46]])</f>
        <v>-8.8953114964675617E-2</v>
      </c>
      <c r="CL525" s="4">
        <f>AVERAGE(Tabela13[[#This Row],[V44]],Tabela13[[#This Row],[V41]])</f>
        <v>0</v>
      </c>
      <c r="CM525" s="4">
        <f>AVERAGE(Tabela13[[#This Row],[V44]],Tabela13[[#This Row],[V42]])</f>
        <v>8.8953114964675617E-2</v>
      </c>
      <c r="CN525" s="4">
        <f>AVERAGE(Tabela13[[#This Row],[V44]],Tabela13[[#This Row],[V43]])</f>
        <v>0</v>
      </c>
      <c r="CO525" s="4">
        <f>AVERAGE(Tabela13[[#This Row],[V44]],Tabela13[[#This Row],[V45]])</f>
        <v>0.17790622992935123</v>
      </c>
      <c r="CP525" s="4">
        <f>AVERAGE(Tabela13[[#This Row],[V44]],Tabela13[[#This Row],[V46]])</f>
        <v>8.8953114964675617E-2</v>
      </c>
      <c r="CQ525" s="4">
        <f>AVERAGE(Tabela13[[#This Row],[V45]],Tabela13[[#This Row],[V41]])</f>
        <v>0</v>
      </c>
      <c r="CR525" s="4">
        <f>AVERAGE(Tabela13[[#This Row],[V45]],Tabela13[[#This Row],[V42]])</f>
        <v>8.8953114964675617E-2</v>
      </c>
      <c r="CS525" s="4">
        <f>AVERAGE(Tabela13[[#This Row],[V45]],Tabela13[[#This Row],[V43]])</f>
        <v>0</v>
      </c>
      <c r="CT525" s="4">
        <f>AVERAGE(Tabela13[[#This Row],[V45]],Tabela13[[#This Row],[V44]])</f>
        <v>0.17790622992935123</v>
      </c>
      <c r="CU525" s="4">
        <f>AVERAGE(Tabela13[[#This Row],[V45]],Tabela13[[#This Row],[V46]])</f>
        <v>8.8953114964675617E-2</v>
      </c>
      <c r="CV525" s="4">
        <f>AVERAGE(Tabela13[[#This Row],[V46]],Tabela13[[#This Row],[V41]])</f>
        <v>-8.8953114964675617E-2</v>
      </c>
      <c r="CW525" s="4">
        <f>AVERAGE(Tabela13[[#This Row],[V46]],Tabela13[[#This Row],[V42]])</f>
        <v>0</v>
      </c>
      <c r="CX525" s="4">
        <f>AVERAGE(Tabela13[[#This Row],[V46]],Tabela13[[#This Row],[V43]])</f>
        <v>-8.8953114964675617E-2</v>
      </c>
      <c r="CY525" s="4">
        <f>AVERAGE(Tabela13[[#This Row],[V46]],Tabela13[[#This Row],[V44]])</f>
        <v>8.8953114964675617E-2</v>
      </c>
      <c r="CZ525" s="4">
        <f>AVERAGE(Tabela13[[#This Row],[V46]],Tabela13[[#This Row],[V45]])</f>
        <v>8.8953114964675617E-2</v>
      </c>
      <c r="DA525" s="3">
        <f>_xlfn.STDEV.S(Tabela13[[#This Row],[V41]],Tabela13[[#This Row],[V42]])</f>
        <v>0.12579870159837736</v>
      </c>
      <c r="DB525" s="3">
        <f>_xlfn.STDEV.S(Tabela13[[#This Row],[V41]],Tabela13[[#This Row],[V43]])</f>
        <v>0</v>
      </c>
      <c r="DC525" s="3">
        <f>_xlfn.STDEV.S(Tabela13[[#This Row],[V41]],Tabela13[[#This Row],[V44]])</f>
        <v>0.25159740319675472</v>
      </c>
      <c r="DD525" s="3">
        <f>_xlfn.STDEV.S(Tabela13[[#This Row],[V41]],Tabela13[[#This Row],[V45]])</f>
        <v>0.25159740319675472</v>
      </c>
      <c r="DE525" s="3">
        <f>_xlfn.STDEV.S(Tabela13[[#This Row],[V41]],Tabela13[[#This Row],[V46]])</f>
        <v>0.12579870159837736</v>
      </c>
      <c r="DF525" s="3">
        <f>_xlfn.STDEV.S(Tabela13[[#This Row],[V42]],Tabela13[[#This Row],[V41]])</f>
        <v>0.12579870159837736</v>
      </c>
      <c r="DG525" s="3">
        <f>_xlfn.STDEV.S(Tabela13[[#This Row],[V42]],Tabela13[[#This Row],[V43]])</f>
        <v>0.12579870159837736</v>
      </c>
      <c r="DH525" s="3">
        <f>_xlfn.STDEV.S(Tabela13[[#This Row],[V42]],Tabela13[[#This Row],[V44]])</f>
        <v>0.12579870159837736</v>
      </c>
      <c r="DI525" s="3">
        <f>_xlfn.STDEV.S(Tabela13[[#This Row],[V42]],Tabela13[[#This Row],[V45]])</f>
        <v>0.12579870159837736</v>
      </c>
      <c r="DJ525" s="3">
        <f>_xlfn.STDEV.S(Tabela13[[#This Row],[V42]],Tabela13[[#This Row],[V46]])</f>
        <v>0</v>
      </c>
      <c r="DK525" s="3">
        <f>_xlfn.STDEV.S(Tabela13[[#This Row],[V43]],Tabela13[[#This Row],[V41]])</f>
        <v>0</v>
      </c>
      <c r="DL525" s="3">
        <f>_xlfn.STDEV.S(Tabela13[[#This Row],[V43]],Tabela13[[#This Row],[V42]])</f>
        <v>0.12579870159837736</v>
      </c>
      <c r="DM525" s="3">
        <f>_xlfn.STDEV.S(Tabela13[[#This Row],[V43]],Tabela13[[#This Row],[V44]])</f>
        <v>0.25159740319675472</v>
      </c>
      <c r="DN525" s="3">
        <f>_xlfn.STDEV.S(Tabela13[[#This Row],[V43]],Tabela13[[#This Row],[V45]])</f>
        <v>0.25159740319675472</v>
      </c>
      <c r="DO525" s="3">
        <f>_xlfn.STDEV.S(Tabela13[[#This Row],[V43]],Tabela13[[#This Row],[V46]])</f>
        <v>0.12579870159837736</v>
      </c>
      <c r="DP525" s="3">
        <f>_xlfn.STDEV.S(Tabela13[[#This Row],[V44]],Tabela13[[#This Row],[V41]])</f>
        <v>0.25159740319675472</v>
      </c>
      <c r="DQ525" s="3">
        <f>_xlfn.STDEV.S(Tabela13[[#This Row],[V44]],Tabela13[[#This Row],[V42]])</f>
        <v>0.12579870159837736</v>
      </c>
      <c r="DR525" s="3">
        <f>_xlfn.STDEV.S(Tabela13[[#This Row],[V44]],Tabela13[[#This Row],[V43]])</f>
        <v>0.25159740319675472</v>
      </c>
      <c r="DS525" s="3">
        <f>_xlfn.STDEV.S(Tabela13[[#This Row],[V44]],Tabela13[[#This Row],[V45]])</f>
        <v>0</v>
      </c>
      <c r="DT525" s="3">
        <f>_xlfn.STDEV.S(Tabela13[[#This Row],[V44]],Tabela13[[#This Row],[V46]])</f>
        <v>0.12579870159837736</v>
      </c>
      <c r="DU525" s="3">
        <f>_xlfn.STDEV.S(Tabela13[[#This Row],[V45]],Tabela13[[#This Row],[V41]])</f>
        <v>0.25159740319675472</v>
      </c>
      <c r="DV525" s="3">
        <f>_xlfn.STDEV.S(Tabela13[[#This Row],[V45]],Tabela13[[#This Row],[V42]])</f>
        <v>0.12579870159837736</v>
      </c>
      <c r="DW525" s="3">
        <f>_xlfn.STDEV.S(Tabela13[[#This Row],[V45]],Tabela13[[#This Row],[V43]])</f>
        <v>0.25159740319675472</v>
      </c>
      <c r="DX525" s="3">
        <f>_xlfn.STDEV.S(Tabela13[[#This Row],[V45]],Tabela13[[#This Row],[V44]])</f>
        <v>0</v>
      </c>
      <c r="DY525" s="3">
        <f>_xlfn.STDEV.S(Tabela13[[#This Row],[V45]],Tabela13[[#This Row],[V46]])</f>
        <v>0.12579870159837736</v>
      </c>
      <c r="DZ525" s="3">
        <f>_xlfn.STDEV.S(Tabela13[[#This Row],[V46]],Tabela13[[#This Row],[V41]])</f>
        <v>0.12579870159837736</v>
      </c>
      <c r="EA525" s="3">
        <f>_xlfn.STDEV.S(Tabela13[[#This Row],[V46]],Tabela13[[#This Row],[V42]])</f>
        <v>0</v>
      </c>
      <c r="EB525" s="3">
        <f>_xlfn.STDEV.S(Tabela13[[#This Row],[V46]],Tabela13[[#This Row],[V43]])</f>
        <v>0.12579870159837736</v>
      </c>
      <c r="EC525" s="3">
        <f>_xlfn.STDEV.S(Tabela13[[#This Row],[V46]],Tabela13[[#This Row],[V44]])</f>
        <v>0.12579870159837736</v>
      </c>
      <c r="ED525" s="3">
        <f>_xlfn.STDEV.S(Tabela13[[#This Row],[V46]],Tabela13[[#This Row],[V45]])</f>
        <v>0.12579870159837736</v>
      </c>
      <c r="EE525" s="3">
        <f t="shared" si="596"/>
        <v>-1.4142135623730949</v>
      </c>
      <c r="EF525" s="3">
        <f t="shared" si="597"/>
        <v>0</v>
      </c>
      <c r="EG525" s="3" t="str">
        <f t="shared" si="598"/>
        <v/>
      </c>
      <c r="EH525" s="3" t="str">
        <f t="shared" si="599"/>
        <v/>
      </c>
      <c r="EI525" s="3">
        <f t="shared" si="600"/>
        <v>-1.4142135623730949</v>
      </c>
      <c r="EJ525" s="3">
        <f t="shared" si="601"/>
        <v>-1.4142135623730949</v>
      </c>
      <c r="EK525" s="3">
        <f t="shared" si="602"/>
        <v>-1.4142135623730949</v>
      </c>
      <c r="EL525" s="3">
        <f t="shared" si="603"/>
        <v>1.4142135623730949</v>
      </c>
      <c r="EM525" s="3">
        <f t="shared" si="604"/>
        <v>1.4142135623730949</v>
      </c>
      <c r="EN525" s="3" t="str">
        <f t="shared" si="605"/>
        <v/>
      </c>
      <c r="EO525" s="3">
        <f t="shared" si="606"/>
        <v>0</v>
      </c>
      <c r="EP525" s="3">
        <f t="shared" si="607"/>
        <v>-1.4142135623730949</v>
      </c>
      <c r="EQ525" s="3" t="str">
        <f t="shared" si="608"/>
        <v/>
      </c>
      <c r="ER525" s="3" t="str">
        <f t="shared" si="609"/>
        <v/>
      </c>
      <c r="ES525" s="3" t="str">
        <f t="shared" si="610"/>
        <v/>
      </c>
      <c r="ET525" s="3" t="str">
        <f t="shared" si="611"/>
        <v/>
      </c>
      <c r="EU525" s="3" t="str">
        <f t="shared" si="612"/>
        <v/>
      </c>
      <c r="EV525" s="3" t="str">
        <f t="shared" si="613"/>
        <v/>
      </c>
      <c r="EW525" s="3">
        <f t="shared" si="614"/>
        <v>0</v>
      </c>
      <c r="EX525" s="3">
        <f t="shared" si="615"/>
        <v>1.4142135623730949</v>
      </c>
      <c r="EY525" s="3" t="str">
        <f t="shared" si="616"/>
        <v/>
      </c>
      <c r="EZ525" s="3">
        <f t="shared" si="617"/>
        <v>1.4142135623730949</v>
      </c>
      <c r="FA525" s="3" t="str">
        <f t="shared" si="618"/>
        <v/>
      </c>
      <c r="FB525" s="3">
        <f t="shared" si="619"/>
        <v>0</v>
      </c>
      <c r="FC525" s="3">
        <f t="shared" si="620"/>
        <v>1.4142135623730949</v>
      </c>
      <c r="FD525" s="3">
        <f t="shared" si="621"/>
        <v>-1.4142135623730949</v>
      </c>
      <c r="FE525" s="3" t="str">
        <f t="shared" si="622"/>
        <v/>
      </c>
      <c r="FF525" s="3">
        <f t="shared" si="623"/>
        <v>-1.4142135623730949</v>
      </c>
      <c r="FG525" s="3">
        <f t="shared" si="624"/>
        <v>1.4142135623730949</v>
      </c>
      <c r="FH525" s="3">
        <f t="shared" si="625"/>
        <v>1.4142135623730949</v>
      </c>
      <c r="FI525" s="4">
        <f t="shared" si="626"/>
        <v>1.1560693641618498</v>
      </c>
      <c r="FJ525" s="4">
        <f t="shared" si="627"/>
        <v>0.44444444444444442</v>
      </c>
      <c r="FK525" s="4">
        <f t="shared" si="628"/>
        <v>0.87280232380369971</v>
      </c>
      <c r="FL525" s="4">
        <f t="shared" si="629"/>
        <v>1.8891606787952913</v>
      </c>
      <c r="FM525" s="4">
        <f>Tabela13[[#This Row],[V139]]-Tabela13[[#This Row],[V140]]</f>
        <v>-1.0163583549915916</v>
      </c>
      <c r="FN525" s="4">
        <f>Tabela13[[#This Row],[V1]]-Tabela13[[#This Row],[V2]]/2</f>
        <v>0.46660244059087996</v>
      </c>
      <c r="FO525" s="4">
        <f>Tabela13[[#This Row],[V1]]-Tabela13[[#This Row],[V3]]/2</f>
        <v>0.55555555555555558</v>
      </c>
      <c r="FP525" s="4">
        <f>Tabela13[[#This Row],[V1]]-Tabela13[[#This Row],[V4]]/2</f>
        <v>0.46660244059087996</v>
      </c>
      <c r="FQ525" s="4">
        <f>Tabela13[[#This Row],[V2]]-Tabela13[[#This Row],[V1]]/2</f>
        <v>0.73346178548490681</v>
      </c>
      <c r="FR525" s="4">
        <f>Tabela13[[#This Row],[V2]]-Tabela13[[#This Row],[V3]]/2</f>
        <v>0.73346178548490681</v>
      </c>
      <c r="FS525" s="4">
        <f>Tabela13[[#This Row],[V2]]-Tabela13[[#This Row],[V4]]/2</f>
        <v>0.6445086705202312</v>
      </c>
      <c r="FT525" s="4">
        <f t="shared" si="630"/>
        <v>0.43657441812480141</v>
      </c>
      <c r="FU525" s="4">
        <f t="shared" si="631"/>
        <v>0.50709850439233695</v>
      </c>
      <c r="FV525" s="4">
        <f t="shared" si="632"/>
        <v>0.43657441812480141</v>
      </c>
      <c r="FW525" s="4">
        <f t="shared" si="633"/>
        <v>0.63283236090894102</v>
      </c>
      <c r="FX525" s="4">
        <f t="shared" si="634"/>
        <v>0.63283236090894102</v>
      </c>
      <c r="FY525" s="4">
        <f t="shared" si="635"/>
        <v>0.5725051920455464</v>
      </c>
      <c r="FZ525" s="4">
        <f t="shared" si="636"/>
        <v>78.583395262464265</v>
      </c>
      <c r="GA525" s="4">
        <f t="shared" si="637"/>
        <v>91.277730790620652</v>
      </c>
      <c r="GB525" s="4">
        <f t="shared" si="638"/>
        <v>78.583395262464265</v>
      </c>
      <c r="GC525" s="4">
        <f t="shared" si="639"/>
        <v>113.90982496360938</v>
      </c>
      <c r="GD525" s="4">
        <f t="shared" si="640"/>
        <v>113.90982496360938</v>
      </c>
      <c r="GE525" s="4">
        <f t="shared" si="641"/>
        <v>103.05093456819836</v>
      </c>
      <c r="GF525" s="4">
        <f>Tabela13[[#This Row],[V1]]-Tabela13[[#This Row],[V2]]/Tabela13[[#This Row],[V2]]</f>
        <v>0.11111111111111116</v>
      </c>
      <c r="GG525" s="4">
        <f>Tabela13[[#This Row],[V1]]-Tabela13[[#This Row],[V3]]/Tabela13[[#This Row],[V3]]</f>
        <v>0.11111111111111116</v>
      </c>
      <c r="GH525" s="4">
        <f>Tabela13[[#This Row],[V1]]-Tabela13[[#This Row],[V4]]/Tabela13[[#This Row],[V4]]</f>
        <v>0.11111111111111116</v>
      </c>
      <c r="GI525" s="4">
        <f>Tabela13[[#This Row],[V2]]-Tabela13[[#This Row],[V1]]/Tabela13[[#This Row],[V1]]</f>
        <v>0.28901734104046239</v>
      </c>
      <c r="GJ525" s="4">
        <f>Tabela13[[#This Row],[V2]]-Tabela13[[#This Row],[V3]]/Tabela13[[#This Row],[V3]]</f>
        <v>0.28901734104046239</v>
      </c>
      <c r="GK525" s="4">
        <f>Tabela13[[#This Row],[V2]]-Tabela13[[#This Row],[V4]]/Tabela13[[#This Row],[V4]]</f>
        <v>0.28901734104046239</v>
      </c>
      <c r="GL525" s="4">
        <f t="shared" si="642"/>
        <v>0.10271420974022238</v>
      </c>
      <c r="GM525" s="4">
        <f t="shared" si="643"/>
        <v>1.2000642260757868</v>
      </c>
      <c r="GN525" s="4">
        <f t="shared" si="644"/>
        <v>8.5590593826880515E-2</v>
      </c>
      <c r="GO525" s="3">
        <f t="shared" si="645"/>
        <v>0</v>
      </c>
      <c r="GP525" s="3">
        <v>100</v>
      </c>
      <c r="GQ525" s="3">
        <f t="shared" si="646"/>
        <v>-1</v>
      </c>
      <c r="GR525" s="3">
        <f t="shared" si="647"/>
        <v>-100</v>
      </c>
      <c r="GS525" s="34">
        <f>COUNTIF($D$2:D524,Tabela13[[#This Row],[HomeTeam]])</f>
        <v>26</v>
      </c>
      <c r="GT525" s="34">
        <f>COUNTIF($E$2:E524,Tabela13[[#This Row],[AwayTeam]])</f>
        <v>26</v>
      </c>
      <c r="GU525" s="3">
        <f>IFERROR(AVERAGEIFS($AD$2:AD524,$D$2:D524,Tabela13[[#This Row],[HomeTeam]],$GS$2:GS524,"&gt;="&amp;Tabela13[[#This Row],[Contagem_H]]-5),"")</f>
        <v>0.64295157689296867</v>
      </c>
      <c r="GV525" s="3">
        <f>IFERROR(AVERAGEIFS($G$2:G524,$E$2:E524,Tabela13[[#This Row],[AwayTeam]],$GT$2:GT524,"&gt;="&amp;Tabela13[[#This Row],[Contagem_A]]-5),"")</f>
        <v>1</v>
      </c>
      <c r="GW525" s="3">
        <f>IFERROR(AVERAGEIFS($GQ$2:GQ524,$D$2:D524,Tabela13[[#This Row],[HomeTeam]],$GS$2:GS524,"&gt;="&amp;Tabela13[[#This Row],[Contagem_H]]-5),"")</f>
        <v>-0.27999999999999997</v>
      </c>
    </row>
    <row r="526" spans="1:205" x14ac:dyDescent="0.25">
      <c r="A526" t="s">
        <v>127</v>
      </c>
      <c r="B526" t="s">
        <v>310</v>
      </c>
      <c r="C526" t="s">
        <v>174</v>
      </c>
      <c r="D526" t="s">
        <v>141</v>
      </c>
      <c r="E526" t="s">
        <v>133</v>
      </c>
      <c r="F526" s="3">
        <v>2</v>
      </c>
      <c r="G526" s="3">
        <v>3</v>
      </c>
      <c r="H526" s="3" t="str">
        <f t="shared" si="648"/>
        <v>A</v>
      </c>
      <c r="I526" s="3">
        <v>1.67</v>
      </c>
      <c r="J526" s="3">
        <v>3.9</v>
      </c>
      <c r="K526" s="3">
        <v>5</v>
      </c>
      <c r="L526" s="3">
        <v>1.73</v>
      </c>
      <c r="M526" s="3">
        <v>2.1</v>
      </c>
      <c r="N526" s="3">
        <f t="shared" si="577"/>
        <v>5</v>
      </c>
      <c r="O526" s="3">
        <f t="shared" si="578"/>
        <v>0</v>
      </c>
      <c r="P526" s="3">
        <f t="shared" si="579"/>
        <v>3</v>
      </c>
      <c r="Q526" s="3">
        <f t="shared" si="580"/>
        <v>5.5212651619837239E-2</v>
      </c>
      <c r="R526" s="3">
        <f t="shared" si="581"/>
        <v>5.4225158271401064E-2</v>
      </c>
      <c r="S526" s="3">
        <f t="shared" si="582"/>
        <v>1.7622051282051281</v>
      </c>
      <c r="T526" s="3">
        <f t="shared" si="583"/>
        <v>4.1153293413173655</v>
      </c>
      <c r="U526" s="3">
        <f t="shared" si="584"/>
        <v>5.2760632580991862</v>
      </c>
      <c r="V526" s="3">
        <f t="shared" si="585"/>
        <v>1.8255178873023183</v>
      </c>
      <c r="W526" s="3">
        <f t="shared" si="586"/>
        <v>2.2159465684016584</v>
      </c>
      <c r="X526" s="4">
        <f t="shared" si="587"/>
        <v>0.5988023952095809</v>
      </c>
      <c r="Y526" s="4">
        <f t="shared" si="588"/>
        <v>0.25641025641025644</v>
      </c>
      <c r="Z526" s="4">
        <f t="shared" si="589"/>
        <v>0.2</v>
      </c>
      <c r="AA526" s="4">
        <f t="shared" si="590"/>
        <v>0.5780346820809249</v>
      </c>
      <c r="AB526" s="4">
        <f t="shared" si="591"/>
        <v>0.47619047619047616</v>
      </c>
      <c r="AC526" s="4">
        <f t="shared" si="592"/>
        <v>1.2994011976047903</v>
      </c>
      <c r="AD526" s="4">
        <f t="shared" si="593"/>
        <v>1.6</v>
      </c>
      <c r="AE526" s="4">
        <f t="shared" si="594"/>
        <v>1.7994011976047903</v>
      </c>
      <c r="AF526" s="4">
        <f t="shared" si="595"/>
        <v>1.1000000000000001</v>
      </c>
      <c r="AG526" s="4">
        <f>IFERROR(AVERAGE(Tabela13[[#This Row],[V1]],Tabela13[[#This Row],[V2]]),"")</f>
        <v>1.4497005988023952</v>
      </c>
      <c r="AH526" s="4">
        <f>IFERROR(AVERAGE(Tabela13[[#This Row],[V1]],Tabela13[[#This Row],[V3]]),"")</f>
        <v>1.5494011976047903</v>
      </c>
      <c r="AI526" s="4">
        <f>IFERROR(AVERAGE(Tabela13[[#This Row],[V1]],Tabela13[[#This Row],[V4]]),"")</f>
        <v>1.1997005988023952</v>
      </c>
      <c r="AJ526" s="4">
        <f>IFERROR(AVERAGE(Tabela13[[#This Row],[V2]],Tabela13[[#This Row],[V1]]),"")</f>
        <v>1.4497005988023952</v>
      </c>
      <c r="AK526" s="4">
        <f>IFERROR(AVERAGE(Tabela13[[#This Row],[V2]],Tabela13[[#This Row],[V3]]),"")</f>
        <v>1.6997005988023952</v>
      </c>
      <c r="AL526" s="4">
        <f>IFERROR(AVERAGE(Tabela13[[#This Row],[V2]],Tabela13[[#This Row],[V4]]),"")</f>
        <v>1.35</v>
      </c>
      <c r="AM526" s="4">
        <f>IFERROR(AVERAGE(Tabela13[[#This Row],[V3]],Tabela13[[#This Row],[V1]]),"")</f>
        <v>1.5494011976047903</v>
      </c>
      <c r="AN526" s="4">
        <f>IFERROR(AVERAGE(Tabela13[[#This Row],[V3]],Tabela13[[#This Row],[V2]]),"")</f>
        <v>1.6997005988023952</v>
      </c>
      <c r="AO526" s="4">
        <f>IFERROR(AVERAGE(Tabela13[[#This Row],[V3]],Tabela13[[#This Row],[V4]]),"")</f>
        <v>1.4497005988023952</v>
      </c>
      <c r="AP526" s="4">
        <f>IFERROR(AVERAGE(Tabela13[[#This Row],[V4]],Tabela13[[#This Row],[V1]]),"")</f>
        <v>1.1997005988023952</v>
      </c>
      <c r="AQ526" s="4">
        <f>IFERROR(AVERAGE(Tabela13[[#This Row],[V4]],Tabela13[[#This Row],[V2]]),"")</f>
        <v>1.35</v>
      </c>
      <c r="AR526" s="4">
        <f>IFERROR(AVERAGE(Tabela13[[#This Row],[V4]],Tabela13[[#This Row],[V3]]),"")</f>
        <v>1.4497005988023952</v>
      </c>
      <c r="AS526" s="4">
        <f>_xlfn.STDEV.S(Tabela13[[#This Row],[V1]:[V2]])</f>
        <v>0.21255545159020783</v>
      </c>
      <c r="AT526" s="4">
        <f>_xlfn.STDEV.S(Tabela13[[#This Row],[V1]],Tabela13[[#This Row],[V3]])</f>
        <v>0.35355339059327379</v>
      </c>
      <c r="AU526" s="4">
        <f>_xlfn.STDEV.S(Tabela13[[#This Row],[V1]],Tabela13[[#This Row],[V4]])</f>
        <v>0.14099793900306593</v>
      </c>
      <c r="AV526" s="4">
        <f>_xlfn.STDEV.S(Tabela13[[#This Row],[V2]],Tabela13[[#This Row],[V1]])</f>
        <v>0.21255545159020783</v>
      </c>
      <c r="AW526" s="4">
        <f>_xlfn.STDEV.S(Tabela13[[#This Row],[V2]],Tabela13[[#This Row],[V3]])</f>
        <v>0.14099793900306593</v>
      </c>
      <c r="AX526" s="4">
        <f>_xlfn.STDEV.S(Tabela13[[#This Row],[V42]],Tabela13[[#This Row],[V44]])</f>
        <v>0.56610884218348156</v>
      </c>
      <c r="AY526" s="4">
        <f>_xlfn.STDEV.S(Tabela13[[#This Row],[V3]],Tabela13[[#This Row],[V1]])</f>
        <v>0.35355339059327379</v>
      </c>
      <c r="AZ526" s="4">
        <f>_xlfn.STDEV.S(Tabela13[[#This Row],[V3]],Tabela13[[#This Row],[V2]])</f>
        <v>0.14099793900306593</v>
      </c>
      <c r="BA526" s="4">
        <f>_xlfn.STDEV.S(Tabela13[[#This Row],[V3]],Tabela13[[#This Row],[V4]])</f>
        <v>0.49455132959633968</v>
      </c>
      <c r="BB526" s="4">
        <f>_xlfn.STDEV.S(Tabela13[[#This Row],[V4]],Tabela13[[#This Row],[V1]])</f>
        <v>0.14099793900306593</v>
      </c>
      <c r="BC526" s="4">
        <f>_xlfn.STDEV.S(Tabela13[[#This Row],[V4]],Tabela13[[#This Row],[V2]])</f>
        <v>0.35355339059327379</v>
      </c>
      <c r="BD526" s="4">
        <f>_xlfn.STDEV.S(Tabela13[[#This Row],[V4]],Tabela13[[#This Row],[V3]])</f>
        <v>0.49455132959633968</v>
      </c>
      <c r="BE526" s="4">
        <f>Tabela13[[#This Row],[V17]]/Tabela13[[#This Row],[V5]]</f>
        <v>0.14662024128692569</v>
      </c>
      <c r="BF526" s="4">
        <f>Tabela13[[#This Row],[V18]]/Tabela13[[#This Row],[V6]]</f>
        <v>0.22818711586116608</v>
      </c>
      <c r="BG526" s="4">
        <f>Tabela13[[#This Row],[V19]]/Tabela13[[#This Row],[V7]]</f>
        <v>0.11752760575748444</v>
      </c>
      <c r="BH526" s="4">
        <f>Tabela13[[#This Row],[V20]]/Tabela13[[#This Row],[V8]]</f>
        <v>0.14662024128692569</v>
      </c>
      <c r="BI526" s="4">
        <f>Tabela13[[#This Row],[V21]]/Tabela13[[#This Row],[V9]]</f>
        <v>8.2954573942265311E-2</v>
      </c>
      <c r="BJ526" s="4">
        <f>Tabela13[[#This Row],[V22]]/Tabela13[[#This Row],[V10]]</f>
        <v>0.41933988309887521</v>
      </c>
      <c r="BK526" s="4">
        <f>Tabela13[[#This Row],[V23]]/Tabela13[[#This Row],[V11]]</f>
        <v>0.22818711586116608</v>
      </c>
      <c r="BL526" s="4">
        <f>Tabela13[[#This Row],[V24]]/Tabela13[[#This Row],[V12]]</f>
        <v>8.2954573942265311E-2</v>
      </c>
      <c r="BM526" s="4">
        <f>Tabela13[[#This Row],[V25]]/Tabela13[[#This Row],[V13]]</f>
        <v>0.34114032235683078</v>
      </c>
      <c r="BN526" s="4">
        <f>Tabela13[[#This Row],[V26]]/Tabela13[[#This Row],[V14]]</f>
        <v>0.11752760575748444</v>
      </c>
      <c r="BO526" s="4">
        <f>Tabela13[[#This Row],[V27]]/Tabela13[[#This Row],[V15]]</f>
        <v>0.26189140043946207</v>
      </c>
      <c r="BP526" s="4">
        <f>Tabela13[[#This Row],[V28]]/Tabela13[[#This Row],[V16]]</f>
        <v>0.34114032235683078</v>
      </c>
      <c r="BQ526" s="4">
        <f>Tabela13[[#This Row],[V1]]-Tabela13[[#This Row],[V2]]</f>
        <v>-0.30059880239520975</v>
      </c>
      <c r="BR526" s="4">
        <f>Tabela13[[#This Row],[V1]]-Tabela13[[#This Row],[V3]]</f>
        <v>-0.5</v>
      </c>
      <c r="BS526" s="4">
        <f>Tabela13[[#This Row],[V1]]-Tabela13[[#This Row],[V4]]</f>
        <v>0.19940119760479025</v>
      </c>
      <c r="BT526" s="4">
        <f>Tabela13[[#This Row],[V2]]-Tabela13[[#This Row],[V1]]</f>
        <v>0.30059880239520975</v>
      </c>
      <c r="BU526" s="4">
        <f>Tabela13[[#This Row],[V2]]-Tabela13[[#This Row],[V3]]</f>
        <v>-0.19940119760479025</v>
      </c>
      <c r="BV526" s="4">
        <f>Tabela13[[#This Row],[V2]]-Tabela13[[#This Row],[V4]]</f>
        <v>0.5</v>
      </c>
      <c r="BW526" s="4">
        <f>AVERAGE(Tabela13[[#This Row],[V41]],Tabela13[[#This Row],[V42]])</f>
        <v>-0.40029940119760488</v>
      </c>
      <c r="BX526" s="4">
        <f>AVERAGE(Tabela13[[#This Row],[V41]],Tabela13[[#This Row],[V43]])</f>
        <v>-5.0598802395209752E-2</v>
      </c>
      <c r="BY526" s="4">
        <f>AVERAGE(Tabela13[[#This Row],[V41]],Tabela13[[#This Row],[V44]])</f>
        <v>0</v>
      </c>
      <c r="BZ526" s="4">
        <f>AVERAGE(Tabela13[[#This Row],[V41]],Tabela13[[#This Row],[V45]])</f>
        <v>-0.25</v>
      </c>
      <c r="CA526" s="4">
        <f>AVERAGE(Tabela13[[#This Row],[V41]],Tabela13[[#This Row],[V46]])</f>
        <v>9.9700598802395124E-2</v>
      </c>
      <c r="CB526" s="4">
        <f>AVERAGE(Tabela13[[#This Row],[V42]],Tabela13[[#This Row],[V41]])</f>
        <v>-0.40029940119760488</v>
      </c>
      <c r="CC526" s="4">
        <f>AVERAGE(Tabela13[[#This Row],[V42]],Tabela13[[#This Row],[V43]])</f>
        <v>-0.15029940119760488</v>
      </c>
      <c r="CD526" s="4">
        <f>AVERAGE(Tabela13[[#This Row],[V42]],Tabela13[[#This Row],[V44]])</f>
        <v>-9.9700598802395124E-2</v>
      </c>
      <c r="CE526" s="4">
        <f>AVERAGE(Tabela13[[#This Row],[V42]],Tabela13[[#This Row],[V45]])</f>
        <v>-0.34970059880239512</v>
      </c>
      <c r="CF526" s="4">
        <f>AVERAGE(Tabela13[[#This Row],[V42]],Tabela13[[#This Row],[V46]])</f>
        <v>0</v>
      </c>
      <c r="CG526" s="4">
        <f>AVERAGE(Tabela13[[#This Row],[V43]],Tabela13[[#This Row],[V41]])</f>
        <v>-5.0598802395209752E-2</v>
      </c>
      <c r="CH526" s="4">
        <f>AVERAGE(Tabela13[[#This Row],[V43]],Tabela13[[#This Row],[V42]])</f>
        <v>-0.15029940119760488</v>
      </c>
      <c r="CI526" s="4">
        <f>AVERAGE(Tabela13[[#This Row],[V43]],Tabela13[[#This Row],[V44]])</f>
        <v>0.25</v>
      </c>
      <c r="CJ526" s="4">
        <f>AVERAGE(Tabela13[[#This Row],[V43]],Tabela13[[#This Row],[V45]])</f>
        <v>0</v>
      </c>
      <c r="CK526" s="4">
        <f>AVERAGE(Tabela13[[#This Row],[V43]],Tabela13[[#This Row],[V46]])</f>
        <v>0.34970059880239512</v>
      </c>
      <c r="CL526" s="4">
        <f>AVERAGE(Tabela13[[#This Row],[V44]],Tabela13[[#This Row],[V41]])</f>
        <v>0</v>
      </c>
      <c r="CM526" s="4">
        <f>AVERAGE(Tabela13[[#This Row],[V44]],Tabela13[[#This Row],[V42]])</f>
        <v>-9.9700598802395124E-2</v>
      </c>
      <c r="CN526" s="4">
        <f>AVERAGE(Tabela13[[#This Row],[V44]],Tabela13[[#This Row],[V43]])</f>
        <v>0.25</v>
      </c>
      <c r="CO526" s="4">
        <f>AVERAGE(Tabela13[[#This Row],[V44]],Tabela13[[#This Row],[V45]])</f>
        <v>5.0598802395209752E-2</v>
      </c>
      <c r="CP526" s="4">
        <f>AVERAGE(Tabela13[[#This Row],[V44]],Tabela13[[#This Row],[V46]])</f>
        <v>0.40029940119760488</v>
      </c>
      <c r="CQ526" s="4">
        <f>AVERAGE(Tabela13[[#This Row],[V45]],Tabela13[[#This Row],[V41]])</f>
        <v>-0.25</v>
      </c>
      <c r="CR526" s="4">
        <f>AVERAGE(Tabela13[[#This Row],[V45]],Tabela13[[#This Row],[V42]])</f>
        <v>-0.34970059880239512</v>
      </c>
      <c r="CS526" s="4">
        <f>AVERAGE(Tabela13[[#This Row],[V45]],Tabela13[[#This Row],[V43]])</f>
        <v>0</v>
      </c>
      <c r="CT526" s="4">
        <f>AVERAGE(Tabela13[[#This Row],[V45]],Tabela13[[#This Row],[V44]])</f>
        <v>5.0598802395209752E-2</v>
      </c>
      <c r="CU526" s="4">
        <f>AVERAGE(Tabela13[[#This Row],[V45]],Tabela13[[#This Row],[V46]])</f>
        <v>0.15029940119760488</v>
      </c>
      <c r="CV526" s="4">
        <f>AVERAGE(Tabela13[[#This Row],[V46]],Tabela13[[#This Row],[V41]])</f>
        <v>9.9700598802395124E-2</v>
      </c>
      <c r="CW526" s="4">
        <f>AVERAGE(Tabela13[[#This Row],[V46]],Tabela13[[#This Row],[V42]])</f>
        <v>0</v>
      </c>
      <c r="CX526" s="4">
        <f>AVERAGE(Tabela13[[#This Row],[V46]],Tabela13[[#This Row],[V43]])</f>
        <v>0.34970059880239512</v>
      </c>
      <c r="CY526" s="4">
        <f>AVERAGE(Tabela13[[#This Row],[V46]],Tabela13[[#This Row],[V44]])</f>
        <v>0.40029940119760488</v>
      </c>
      <c r="CZ526" s="4">
        <f>AVERAGE(Tabela13[[#This Row],[V46]],Tabela13[[#This Row],[V45]])</f>
        <v>0.15029940119760488</v>
      </c>
      <c r="DA526" s="3">
        <f>_xlfn.STDEV.S(Tabela13[[#This Row],[V41]],Tabela13[[#This Row],[V42]])</f>
        <v>0.14099793900306595</v>
      </c>
      <c r="DB526" s="3">
        <f>_xlfn.STDEV.S(Tabela13[[#This Row],[V41]],Tabela13[[#This Row],[V43]])</f>
        <v>0.35355339059327379</v>
      </c>
      <c r="DC526" s="3">
        <f>_xlfn.STDEV.S(Tabela13[[#This Row],[V41]],Tabela13[[#This Row],[V44]])</f>
        <v>0.42511090318041561</v>
      </c>
      <c r="DD526" s="3">
        <f>_xlfn.STDEV.S(Tabela13[[#This Row],[V41]],Tabela13[[#This Row],[V45]])</f>
        <v>7.1557512587141839E-2</v>
      </c>
      <c r="DE526" s="3">
        <f>_xlfn.STDEV.S(Tabela13[[#This Row],[V41]],Tabela13[[#This Row],[V46]])</f>
        <v>0.56610884218348156</v>
      </c>
      <c r="DF526" s="3">
        <f>_xlfn.STDEV.S(Tabela13[[#This Row],[V42]],Tabela13[[#This Row],[V41]])</f>
        <v>0.14099793900306595</v>
      </c>
      <c r="DG526" s="3">
        <f>_xlfn.STDEV.S(Tabela13[[#This Row],[V42]],Tabela13[[#This Row],[V43]])</f>
        <v>0.49455132959633968</v>
      </c>
      <c r="DH526" s="3">
        <f>_xlfn.STDEV.S(Tabela13[[#This Row],[V42]],Tabela13[[#This Row],[V44]])</f>
        <v>0.56610884218348156</v>
      </c>
      <c r="DI526" s="3">
        <f>_xlfn.STDEV.S(Tabela13[[#This Row],[V42]],Tabela13[[#This Row],[V45]])</f>
        <v>0.21255545159020783</v>
      </c>
      <c r="DJ526" s="3">
        <f>_xlfn.STDEV.S(Tabela13[[#This Row],[V42]],Tabela13[[#This Row],[V46]])</f>
        <v>0.70710678118654757</v>
      </c>
      <c r="DK526" s="3">
        <f>_xlfn.STDEV.S(Tabela13[[#This Row],[V43]],Tabela13[[#This Row],[V41]])</f>
        <v>0.35355339059327379</v>
      </c>
      <c r="DL526" s="3">
        <f>_xlfn.STDEV.S(Tabela13[[#This Row],[V43]],Tabela13[[#This Row],[V42]])</f>
        <v>0.49455132959633968</v>
      </c>
      <c r="DM526" s="3">
        <f>_xlfn.STDEV.S(Tabela13[[#This Row],[V43]],Tabela13[[#This Row],[V44]])</f>
        <v>7.1557512587141839E-2</v>
      </c>
      <c r="DN526" s="3">
        <f>_xlfn.STDEV.S(Tabela13[[#This Row],[V43]],Tabela13[[#This Row],[V45]])</f>
        <v>0.28199587800613185</v>
      </c>
      <c r="DO526" s="3">
        <f>_xlfn.STDEV.S(Tabela13[[#This Row],[V43]],Tabela13[[#This Row],[V46]])</f>
        <v>0.21255545159020783</v>
      </c>
      <c r="DP526" s="3">
        <f>_xlfn.STDEV.S(Tabela13[[#This Row],[V44]],Tabela13[[#This Row],[V41]])</f>
        <v>0.42511090318041561</v>
      </c>
      <c r="DQ526" s="3">
        <f>_xlfn.STDEV.S(Tabela13[[#This Row],[V44]],Tabela13[[#This Row],[V42]])</f>
        <v>0.56610884218348156</v>
      </c>
      <c r="DR526" s="3">
        <f>_xlfn.STDEV.S(Tabela13[[#This Row],[V44]],Tabela13[[#This Row],[V43]])</f>
        <v>7.1557512587141839E-2</v>
      </c>
      <c r="DS526" s="3">
        <f>_xlfn.STDEV.S(Tabela13[[#This Row],[V44]],Tabela13[[#This Row],[V45]])</f>
        <v>0.35355339059327379</v>
      </c>
      <c r="DT526" s="3">
        <f>_xlfn.STDEV.S(Tabela13[[#This Row],[V44]],Tabela13[[#This Row],[V46]])</f>
        <v>0.14099793900306595</v>
      </c>
      <c r="DU526" s="3">
        <f>_xlfn.STDEV.S(Tabela13[[#This Row],[V45]],Tabela13[[#This Row],[V41]])</f>
        <v>7.1557512587141839E-2</v>
      </c>
      <c r="DV526" s="3">
        <f>_xlfn.STDEV.S(Tabela13[[#This Row],[V45]],Tabela13[[#This Row],[V42]])</f>
        <v>0.21255545159020783</v>
      </c>
      <c r="DW526" s="3">
        <f>_xlfn.STDEV.S(Tabela13[[#This Row],[V45]],Tabela13[[#This Row],[V43]])</f>
        <v>0.28199587800613185</v>
      </c>
      <c r="DX526" s="3">
        <f>_xlfn.STDEV.S(Tabela13[[#This Row],[V45]],Tabela13[[#This Row],[V44]])</f>
        <v>0.35355339059327379</v>
      </c>
      <c r="DY526" s="3">
        <f>_xlfn.STDEV.S(Tabela13[[#This Row],[V45]],Tabela13[[#This Row],[V46]])</f>
        <v>0.49455132959633968</v>
      </c>
      <c r="DZ526" s="3">
        <f>_xlfn.STDEV.S(Tabela13[[#This Row],[V46]],Tabela13[[#This Row],[V41]])</f>
        <v>0.56610884218348156</v>
      </c>
      <c r="EA526" s="3">
        <f>_xlfn.STDEV.S(Tabela13[[#This Row],[V46]],Tabela13[[#This Row],[V42]])</f>
        <v>0.70710678118654757</v>
      </c>
      <c r="EB526" s="3">
        <f>_xlfn.STDEV.S(Tabela13[[#This Row],[V46]],Tabela13[[#This Row],[V43]])</f>
        <v>0.21255545159020783</v>
      </c>
      <c r="EC526" s="3">
        <f>_xlfn.STDEV.S(Tabela13[[#This Row],[V46]],Tabela13[[#This Row],[V44]])</f>
        <v>0.14099793900306595</v>
      </c>
      <c r="ED526" s="3">
        <f>_xlfn.STDEV.S(Tabela13[[#This Row],[V46]],Tabela13[[#This Row],[V45]])</f>
        <v>0.49455132959633968</v>
      </c>
      <c r="EE526" s="3">
        <f t="shared" si="596"/>
        <v>-0.35223120139883335</v>
      </c>
      <c r="EF526" s="3">
        <f t="shared" si="597"/>
        <v>-6.9873865359853875</v>
      </c>
      <c r="EG526" s="3" t="str">
        <f t="shared" si="598"/>
        <v/>
      </c>
      <c r="EH526" s="3">
        <f t="shared" si="599"/>
        <v>-0.28623005034856736</v>
      </c>
      <c r="EI526" s="3">
        <f t="shared" si="600"/>
        <v>5.6780886873658556</v>
      </c>
      <c r="EJ526" s="3">
        <f t="shared" si="601"/>
        <v>-0.35223120139883335</v>
      </c>
      <c r="EK526" s="3">
        <f t="shared" si="602"/>
        <v>-3.2904411172346086</v>
      </c>
      <c r="EL526" s="3">
        <f t="shared" si="603"/>
        <v>-5.6780886873658556</v>
      </c>
      <c r="EM526" s="3">
        <f t="shared" si="604"/>
        <v>-0.60782123999254656</v>
      </c>
      <c r="EN526" s="3" t="str">
        <f t="shared" si="605"/>
        <v/>
      </c>
      <c r="EO526" s="3">
        <f t="shared" si="606"/>
        <v>-6.9873865359853875</v>
      </c>
      <c r="EP526" s="3">
        <f t="shared" si="607"/>
        <v>-3.2904411172346086</v>
      </c>
      <c r="EQ526" s="3">
        <f t="shared" si="608"/>
        <v>0.28623005034856736</v>
      </c>
      <c r="ER526" s="3" t="str">
        <f t="shared" si="609"/>
        <v/>
      </c>
      <c r="ES526" s="3" t="str">
        <f t="shared" si="610"/>
        <v/>
      </c>
      <c r="ET526" s="3" t="str">
        <f t="shared" si="611"/>
        <v/>
      </c>
      <c r="EU526" s="3" t="str">
        <f t="shared" si="612"/>
        <v/>
      </c>
      <c r="EV526" s="3">
        <f t="shared" si="613"/>
        <v>0.28623005034856736</v>
      </c>
      <c r="EW526" s="3">
        <f t="shared" si="614"/>
        <v>6.9873865359853875</v>
      </c>
      <c r="EX526" s="3">
        <f t="shared" si="615"/>
        <v>0.35223120139883335</v>
      </c>
      <c r="EY526" s="3">
        <f t="shared" si="616"/>
        <v>-0.28623005034856736</v>
      </c>
      <c r="EZ526" s="3">
        <f t="shared" si="617"/>
        <v>-0.60782123999254656</v>
      </c>
      <c r="FA526" s="3" t="str">
        <f t="shared" si="618"/>
        <v/>
      </c>
      <c r="FB526" s="3">
        <f t="shared" si="619"/>
        <v>6.9873865359853875</v>
      </c>
      <c r="FC526" s="3">
        <f t="shared" si="620"/>
        <v>3.2904411172346086</v>
      </c>
      <c r="FD526" s="3">
        <f t="shared" si="621"/>
        <v>5.6780886873658556</v>
      </c>
      <c r="FE526" s="3" t="str">
        <f t="shared" si="622"/>
        <v/>
      </c>
      <c r="FF526" s="3">
        <f t="shared" si="623"/>
        <v>0.60782123999254656</v>
      </c>
      <c r="FG526" s="3">
        <f t="shared" si="624"/>
        <v>0.35223120139883335</v>
      </c>
      <c r="FH526" s="3">
        <f t="shared" si="625"/>
        <v>3.2904411172346086</v>
      </c>
      <c r="FI526" s="4">
        <f t="shared" si="626"/>
        <v>0.4</v>
      </c>
      <c r="FJ526" s="4">
        <f t="shared" si="627"/>
        <v>1.7964071856287427</v>
      </c>
      <c r="FK526" s="4">
        <f t="shared" si="628"/>
        <v>1.9454063964147486</v>
      </c>
      <c r="FL526" s="4">
        <f t="shared" si="629"/>
        <v>0.81159968570846541</v>
      </c>
      <c r="FM526" s="4">
        <f>Tabela13[[#This Row],[V139]]-Tabela13[[#This Row],[V140]]</f>
        <v>1.133806710706283</v>
      </c>
      <c r="FN526" s="4">
        <f>Tabela13[[#This Row],[V1]]-Tabela13[[#This Row],[V2]]/2</f>
        <v>0.49940119760479029</v>
      </c>
      <c r="FO526" s="4">
        <f>Tabela13[[#This Row],[V1]]-Tabela13[[#This Row],[V3]]/2</f>
        <v>0.39970059880239517</v>
      </c>
      <c r="FP526" s="4">
        <f>Tabela13[[#This Row],[V1]]-Tabela13[[#This Row],[V4]]/2</f>
        <v>0.74940119760479029</v>
      </c>
      <c r="FQ526" s="4">
        <f>Tabela13[[#This Row],[V2]]-Tabela13[[#This Row],[V1]]/2</f>
        <v>0.95029940119760492</v>
      </c>
      <c r="FR526" s="4">
        <f>Tabela13[[#This Row],[V2]]-Tabela13[[#This Row],[V3]]/2</f>
        <v>0.70029940119760492</v>
      </c>
      <c r="FS526" s="4">
        <f>Tabela13[[#This Row],[V2]]-Tabela13[[#This Row],[V4]]/2</f>
        <v>1.05</v>
      </c>
      <c r="FT526" s="4">
        <f t="shared" si="630"/>
        <v>0.46316845235324028</v>
      </c>
      <c r="FU526" s="4">
        <f t="shared" si="631"/>
        <v>0.38024824598748375</v>
      </c>
      <c r="FV526" s="4">
        <f t="shared" si="632"/>
        <v>0.64311776509650309</v>
      </c>
      <c r="FW526" s="4">
        <f t="shared" si="633"/>
        <v>0.75992010385878461</v>
      </c>
      <c r="FX526" s="4">
        <f t="shared" si="634"/>
        <v>0.61092687652762612</v>
      </c>
      <c r="FY526" s="4">
        <f t="shared" si="635"/>
        <v>0.80978357257016687</v>
      </c>
      <c r="FZ526" s="4">
        <f t="shared" si="636"/>
        <v>83.370321423583249</v>
      </c>
      <c r="GA526" s="4">
        <f t="shared" si="637"/>
        <v>68.444684277747072</v>
      </c>
      <c r="GB526" s="4">
        <f t="shared" si="638"/>
        <v>115.76119771737056</v>
      </c>
      <c r="GC526" s="4">
        <f t="shared" si="639"/>
        <v>136.78561869458122</v>
      </c>
      <c r="GD526" s="4">
        <f t="shared" si="640"/>
        <v>109.9668377749727</v>
      </c>
      <c r="GE526" s="4">
        <f t="shared" si="641"/>
        <v>145.76104306263002</v>
      </c>
      <c r="GF526" s="4">
        <f>Tabela13[[#This Row],[V1]]-Tabela13[[#This Row],[V2]]/Tabela13[[#This Row],[V2]]</f>
        <v>0.29940119760479034</v>
      </c>
      <c r="GG526" s="4">
        <f>Tabela13[[#This Row],[V1]]-Tabela13[[#This Row],[V3]]/Tabela13[[#This Row],[V3]]</f>
        <v>0.29940119760479034</v>
      </c>
      <c r="GH526" s="4">
        <f>Tabela13[[#This Row],[V1]]-Tabela13[[#This Row],[V4]]/Tabela13[[#This Row],[V4]]</f>
        <v>0.29940119760479034</v>
      </c>
      <c r="GI526" s="4">
        <f>Tabela13[[#This Row],[V2]]-Tabela13[[#This Row],[V1]]/Tabela13[[#This Row],[V1]]</f>
        <v>0.60000000000000009</v>
      </c>
      <c r="GJ526" s="4">
        <f>Tabela13[[#This Row],[V2]]-Tabela13[[#This Row],[V3]]/Tabela13[[#This Row],[V3]]</f>
        <v>0.60000000000000009</v>
      </c>
      <c r="GK526" s="4">
        <f>Tabela13[[#This Row],[V2]]-Tabela13[[#This Row],[V4]]/Tabela13[[#This Row],[V4]]</f>
        <v>0.60000000000000009</v>
      </c>
      <c r="GL526" s="4">
        <f t="shared" si="642"/>
        <v>0.31078440415944592</v>
      </c>
      <c r="GM526" s="4">
        <f t="shared" si="643"/>
        <v>1.4497005988023952</v>
      </c>
      <c r="GN526" s="4">
        <f t="shared" si="644"/>
        <v>0.21437833744166654</v>
      </c>
      <c r="GO526" s="3">
        <f t="shared" si="645"/>
        <v>0</v>
      </c>
      <c r="GP526" s="3">
        <v>100</v>
      </c>
      <c r="GQ526" s="3">
        <f t="shared" si="646"/>
        <v>-1</v>
      </c>
      <c r="GR526" s="3">
        <f t="shared" si="647"/>
        <v>-100</v>
      </c>
      <c r="GS526" s="34">
        <f>COUNTIF($D$2:D525,Tabela13[[#This Row],[HomeTeam]])</f>
        <v>26</v>
      </c>
      <c r="GT526" s="34">
        <f>COUNTIF($E$2:E525,Tabela13[[#This Row],[AwayTeam]])</f>
        <v>26</v>
      </c>
      <c r="GU526" s="3">
        <f>IFERROR(AVERAGEIFS($AD$2:AD525,$D$2:D525,Tabela13[[#This Row],[HomeTeam]],$GS$2:GS525,"&gt;="&amp;Tabela13[[#This Row],[Contagem_H]]-5),"")</f>
        <v>0.61960284280936451</v>
      </c>
      <c r="GV526" s="3">
        <f>IFERROR(AVERAGEIFS($G$2:G525,$E$2:E525,Tabela13[[#This Row],[AwayTeam]],$GT$2:GT525,"&gt;="&amp;Tabela13[[#This Row],[Contagem_A]]-5),"")</f>
        <v>1.2</v>
      </c>
      <c r="GW526" s="3">
        <f>IFERROR(AVERAGEIFS($GQ$2:GQ525,$D$2:D525,Tabela13[[#This Row],[HomeTeam]],$GS$2:GS525,"&gt;="&amp;Tabela13[[#This Row],[Contagem_H]]-5),"")</f>
        <v>-9.5999999999999946E-2</v>
      </c>
    </row>
    <row r="527" spans="1:205" x14ac:dyDescent="0.25">
      <c r="A527" t="s">
        <v>127</v>
      </c>
      <c r="B527" t="s">
        <v>311</v>
      </c>
      <c r="C527" t="s">
        <v>134</v>
      </c>
      <c r="D527" t="s">
        <v>18</v>
      </c>
      <c r="E527" t="s">
        <v>12</v>
      </c>
      <c r="F527" s="3">
        <v>1</v>
      </c>
      <c r="G527" s="3">
        <v>1</v>
      </c>
      <c r="H527" s="3" t="str">
        <f t="shared" si="648"/>
        <v>D</v>
      </c>
      <c r="I527" s="3">
        <v>5</v>
      </c>
      <c r="J527" s="3">
        <v>4.33</v>
      </c>
      <c r="K527" s="3">
        <v>1.62</v>
      </c>
      <c r="L527" s="3">
        <v>1.73</v>
      </c>
      <c r="M527" s="3">
        <v>2.1</v>
      </c>
      <c r="N527" s="3">
        <f t="shared" si="577"/>
        <v>2</v>
      </c>
      <c r="O527" s="3">
        <f t="shared" si="578"/>
        <v>1</v>
      </c>
      <c r="P527" s="3">
        <f t="shared" si="579"/>
        <v>1</v>
      </c>
      <c r="Q527" s="3">
        <f t="shared" si="580"/>
        <v>4.8230832834374127E-2</v>
      </c>
      <c r="R527" s="3">
        <f t="shared" si="581"/>
        <v>5.4225158271401064E-2</v>
      </c>
      <c r="S527" s="3">
        <f t="shared" si="582"/>
        <v>5.2411541641718706</v>
      </c>
      <c r="T527" s="3">
        <f t="shared" si="583"/>
        <v>4.5388395061728399</v>
      </c>
      <c r="U527" s="3">
        <f t="shared" si="584"/>
        <v>1.6981339491916863</v>
      </c>
      <c r="V527" s="3">
        <f t="shared" si="585"/>
        <v>1.8134393408034672</v>
      </c>
      <c r="W527" s="3">
        <f t="shared" si="586"/>
        <v>2.2012847489521858</v>
      </c>
      <c r="X527" s="4">
        <f t="shared" si="587"/>
        <v>0.2</v>
      </c>
      <c r="Y527" s="4">
        <f t="shared" si="588"/>
        <v>0.23094688221709006</v>
      </c>
      <c r="Z527" s="4">
        <f t="shared" si="589"/>
        <v>0.61728395061728392</v>
      </c>
      <c r="AA527" s="4">
        <f t="shared" si="590"/>
        <v>0.5780346820809249</v>
      </c>
      <c r="AB527" s="4">
        <f t="shared" si="591"/>
        <v>0.47619047619047616</v>
      </c>
      <c r="AC527" s="4">
        <f t="shared" si="592"/>
        <v>0.6</v>
      </c>
      <c r="AD527" s="4">
        <f t="shared" si="593"/>
        <v>0.80864197530864201</v>
      </c>
      <c r="AE527" s="4">
        <f t="shared" si="594"/>
        <v>0.6</v>
      </c>
      <c r="AF527" s="4">
        <f t="shared" si="595"/>
        <v>0.80864197530864201</v>
      </c>
      <c r="AG527" s="4">
        <f>IFERROR(AVERAGE(Tabela13[[#This Row],[V1]],Tabela13[[#This Row],[V2]]),"")</f>
        <v>0.70432098765432105</v>
      </c>
      <c r="AH527" s="4">
        <f>IFERROR(AVERAGE(Tabela13[[#This Row],[V1]],Tabela13[[#This Row],[V3]]),"")</f>
        <v>0.6</v>
      </c>
      <c r="AI527" s="4">
        <f>IFERROR(AVERAGE(Tabela13[[#This Row],[V1]],Tabela13[[#This Row],[V4]]),"")</f>
        <v>0.70432098765432105</v>
      </c>
      <c r="AJ527" s="4">
        <f>IFERROR(AVERAGE(Tabela13[[#This Row],[V2]],Tabela13[[#This Row],[V1]]),"")</f>
        <v>0.70432098765432105</v>
      </c>
      <c r="AK527" s="4">
        <f>IFERROR(AVERAGE(Tabela13[[#This Row],[V2]],Tabela13[[#This Row],[V3]]),"")</f>
        <v>0.70432098765432105</v>
      </c>
      <c r="AL527" s="4">
        <f>IFERROR(AVERAGE(Tabela13[[#This Row],[V2]],Tabela13[[#This Row],[V4]]),"")</f>
        <v>0.80864197530864201</v>
      </c>
      <c r="AM527" s="4">
        <f>IFERROR(AVERAGE(Tabela13[[#This Row],[V3]],Tabela13[[#This Row],[V1]]),"")</f>
        <v>0.6</v>
      </c>
      <c r="AN527" s="4">
        <f>IFERROR(AVERAGE(Tabela13[[#This Row],[V3]],Tabela13[[#This Row],[V2]]),"")</f>
        <v>0.70432098765432105</v>
      </c>
      <c r="AO527" s="4">
        <f>IFERROR(AVERAGE(Tabela13[[#This Row],[V3]],Tabela13[[#This Row],[V4]]),"")</f>
        <v>0.70432098765432105</v>
      </c>
      <c r="AP527" s="4">
        <f>IFERROR(AVERAGE(Tabela13[[#This Row],[V4]],Tabela13[[#This Row],[V1]]),"")</f>
        <v>0.70432098765432105</v>
      </c>
      <c r="AQ527" s="4">
        <f>IFERROR(AVERAGE(Tabela13[[#This Row],[V4]],Tabela13[[#This Row],[V2]]),"")</f>
        <v>0.80864197530864201</v>
      </c>
      <c r="AR527" s="4">
        <f>IFERROR(AVERAGE(Tabela13[[#This Row],[V4]],Tabela13[[#This Row],[V3]]),"")</f>
        <v>0.70432098765432105</v>
      </c>
      <c r="AS527" s="4">
        <f>_xlfn.STDEV.S(Tabela13[[#This Row],[V1]:[V2]])</f>
        <v>0.14753215558089627</v>
      </c>
      <c r="AT527" s="4">
        <f>_xlfn.STDEV.S(Tabela13[[#This Row],[V1]],Tabela13[[#This Row],[V3]])</f>
        <v>0</v>
      </c>
      <c r="AU527" s="4">
        <f>_xlfn.STDEV.S(Tabela13[[#This Row],[V1]],Tabela13[[#This Row],[V4]])</f>
        <v>0.14753215558089627</v>
      </c>
      <c r="AV527" s="4">
        <f>_xlfn.STDEV.S(Tabela13[[#This Row],[V2]],Tabela13[[#This Row],[V1]])</f>
        <v>0.14753215558089627</v>
      </c>
      <c r="AW527" s="4">
        <f>_xlfn.STDEV.S(Tabela13[[#This Row],[V2]],Tabela13[[#This Row],[V3]])</f>
        <v>0.14753215558089627</v>
      </c>
      <c r="AX527" s="4">
        <f>_xlfn.STDEV.S(Tabela13[[#This Row],[V42]],Tabela13[[#This Row],[V44]])</f>
        <v>0.147532155580897</v>
      </c>
      <c r="AY527" s="4">
        <f>_xlfn.STDEV.S(Tabela13[[#This Row],[V3]],Tabela13[[#This Row],[V1]])</f>
        <v>0</v>
      </c>
      <c r="AZ527" s="4">
        <f>_xlfn.STDEV.S(Tabela13[[#This Row],[V3]],Tabela13[[#This Row],[V2]])</f>
        <v>0.14753215558089627</v>
      </c>
      <c r="BA527" s="4">
        <f>_xlfn.STDEV.S(Tabela13[[#This Row],[V3]],Tabela13[[#This Row],[V4]])</f>
        <v>0.14753215558089627</v>
      </c>
      <c r="BB527" s="4">
        <f>_xlfn.STDEV.S(Tabela13[[#This Row],[V4]],Tabela13[[#This Row],[V1]])</f>
        <v>0.14753215558089627</v>
      </c>
      <c r="BC527" s="4">
        <f>_xlfn.STDEV.S(Tabela13[[#This Row],[V4]],Tabela13[[#This Row],[V2]])</f>
        <v>0</v>
      </c>
      <c r="BD527" s="4">
        <f>_xlfn.STDEV.S(Tabela13[[#This Row],[V4]],Tabela13[[#This Row],[V3]])</f>
        <v>0.14753215558089627</v>
      </c>
      <c r="BE527" s="4">
        <f>Tabela13[[#This Row],[V17]]/Tabela13[[#This Row],[V5]]</f>
        <v>0.20946721475990529</v>
      </c>
      <c r="BF527" s="4">
        <f>Tabela13[[#This Row],[V18]]/Tabela13[[#This Row],[V6]]</f>
        <v>0</v>
      </c>
      <c r="BG527" s="4">
        <f>Tabela13[[#This Row],[V19]]/Tabela13[[#This Row],[V7]]</f>
        <v>0.20946721475990529</v>
      </c>
      <c r="BH527" s="4">
        <f>Tabela13[[#This Row],[V20]]/Tabela13[[#This Row],[V8]]</f>
        <v>0.20946721475990529</v>
      </c>
      <c r="BI527" s="4">
        <f>Tabela13[[#This Row],[V21]]/Tabela13[[#This Row],[V9]]</f>
        <v>0.20946721475990529</v>
      </c>
      <c r="BJ527" s="4">
        <f>Tabela13[[#This Row],[V22]]/Tabela13[[#This Row],[V10]]</f>
        <v>0.18244434506950619</v>
      </c>
      <c r="BK527" s="4">
        <f>Tabela13[[#This Row],[V23]]/Tabela13[[#This Row],[V11]]</f>
        <v>0</v>
      </c>
      <c r="BL527" s="4">
        <f>Tabela13[[#This Row],[V24]]/Tabela13[[#This Row],[V12]]</f>
        <v>0.20946721475990529</v>
      </c>
      <c r="BM527" s="4">
        <f>Tabela13[[#This Row],[V25]]/Tabela13[[#This Row],[V13]]</f>
        <v>0.20946721475990529</v>
      </c>
      <c r="BN527" s="4">
        <f>Tabela13[[#This Row],[V26]]/Tabela13[[#This Row],[V14]]</f>
        <v>0.20946721475990529</v>
      </c>
      <c r="BO527" s="4">
        <f>Tabela13[[#This Row],[V27]]/Tabela13[[#This Row],[V15]]</f>
        <v>0</v>
      </c>
      <c r="BP527" s="4">
        <f>Tabela13[[#This Row],[V28]]/Tabela13[[#This Row],[V16]]</f>
        <v>0.20946721475990529</v>
      </c>
      <c r="BQ527" s="4">
        <f>Tabela13[[#This Row],[V1]]-Tabela13[[#This Row],[V2]]</f>
        <v>-0.20864197530864204</v>
      </c>
      <c r="BR527" s="4">
        <f>Tabela13[[#This Row],[V1]]-Tabela13[[#This Row],[V3]]</f>
        <v>0</v>
      </c>
      <c r="BS527" s="4">
        <f>Tabela13[[#This Row],[V1]]-Tabela13[[#This Row],[V4]]</f>
        <v>-0.20864197530864204</v>
      </c>
      <c r="BT527" s="4">
        <f>Tabela13[[#This Row],[V2]]-Tabela13[[#This Row],[V1]]</f>
        <v>0.20864197530864204</v>
      </c>
      <c r="BU527" s="4">
        <f>Tabela13[[#This Row],[V2]]-Tabela13[[#This Row],[V3]]</f>
        <v>0.20864197530864204</v>
      </c>
      <c r="BV527" s="4">
        <f>Tabela13[[#This Row],[V2]]-Tabela13[[#This Row],[V4]]</f>
        <v>0</v>
      </c>
      <c r="BW527" s="4">
        <f>AVERAGE(Tabela13[[#This Row],[V41]],Tabela13[[#This Row],[V42]])</f>
        <v>-0.10432098765432102</v>
      </c>
      <c r="BX527" s="4">
        <f>AVERAGE(Tabela13[[#This Row],[V41]],Tabela13[[#This Row],[V43]])</f>
        <v>-0.20864197530864204</v>
      </c>
      <c r="BY527" s="4">
        <f>AVERAGE(Tabela13[[#This Row],[V41]],Tabela13[[#This Row],[V44]])</f>
        <v>0</v>
      </c>
      <c r="BZ527" s="4">
        <f>AVERAGE(Tabela13[[#This Row],[V41]],Tabela13[[#This Row],[V45]])</f>
        <v>0</v>
      </c>
      <c r="CA527" s="4">
        <f>AVERAGE(Tabela13[[#This Row],[V41]],Tabela13[[#This Row],[V46]])</f>
        <v>-0.10432098765432102</v>
      </c>
      <c r="CB527" s="4">
        <f>AVERAGE(Tabela13[[#This Row],[V42]],Tabela13[[#This Row],[V41]])</f>
        <v>-0.10432098765432102</v>
      </c>
      <c r="CC527" s="4">
        <f>AVERAGE(Tabela13[[#This Row],[V42]],Tabela13[[#This Row],[V43]])</f>
        <v>-0.10432098765432102</v>
      </c>
      <c r="CD527" s="4">
        <f>AVERAGE(Tabela13[[#This Row],[V42]],Tabela13[[#This Row],[V44]])</f>
        <v>0.10432098765432102</v>
      </c>
      <c r="CE527" s="4">
        <f>AVERAGE(Tabela13[[#This Row],[V42]],Tabela13[[#This Row],[V45]])</f>
        <v>0.10432098765432102</v>
      </c>
      <c r="CF527" s="4">
        <f>AVERAGE(Tabela13[[#This Row],[V42]],Tabela13[[#This Row],[V46]])</f>
        <v>0</v>
      </c>
      <c r="CG527" s="4">
        <f>AVERAGE(Tabela13[[#This Row],[V43]],Tabela13[[#This Row],[V41]])</f>
        <v>-0.20864197530864204</v>
      </c>
      <c r="CH527" s="4">
        <f>AVERAGE(Tabela13[[#This Row],[V43]],Tabela13[[#This Row],[V42]])</f>
        <v>-0.10432098765432102</v>
      </c>
      <c r="CI527" s="4">
        <f>AVERAGE(Tabela13[[#This Row],[V43]],Tabela13[[#This Row],[V44]])</f>
        <v>0</v>
      </c>
      <c r="CJ527" s="4">
        <f>AVERAGE(Tabela13[[#This Row],[V43]],Tabela13[[#This Row],[V45]])</f>
        <v>0</v>
      </c>
      <c r="CK527" s="4">
        <f>AVERAGE(Tabela13[[#This Row],[V43]],Tabela13[[#This Row],[V46]])</f>
        <v>-0.10432098765432102</v>
      </c>
      <c r="CL527" s="4">
        <f>AVERAGE(Tabela13[[#This Row],[V44]],Tabela13[[#This Row],[V41]])</f>
        <v>0</v>
      </c>
      <c r="CM527" s="4">
        <f>AVERAGE(Tabela13[[#This Row],[V44]],Tabela13[[#This Row],[V42]])</f>
        <v>0.10432098765432102</v>
      </c>
      <c r="CN527" s="4">
        <f>AVERAGE(Tabela13[[#This Row],[V44]],Tabela13[[#This Row],[V43]])</f>
        <v>0</v>
      </c>
      <c r="CO527" s="4">
        <f>AVERAGE(Tabela13[[#This Row],[V44]],Tabela13[[#This Row],[V45]])</f>
        <v>0.20864197530864204</v>
      </c>
      <c r="CP527" s="4">
        <f>AVERAGE(Tabela13[[#This Row],[V44]],Tabela13[[#This Row],[V46]])</f>
        <v>0.10432098765432102</v>
      </c>
      <c r="CQ527" s="4">
        <f>AVERAGE(Tabela13[[#This Row],[V45]],Tabela13[[#This Row],[V41]])</f>
        <v>0</v>
      </c>
      <c r="CR527" s="4">
        <f>AVERAGE(Tabela13[[#This Row],[V45]],Tabela13[[#This Row],[V42]])</f>
        <v>0.10432098765432102</v>
      </c>
      <c r="CS527" s="4">
        <f>AVERAGE(Tabela13[[#This Row],[V45]],Tabela13[[#This Row],[V43]])</f>
        <v>0</v>
      </c>
      <c r="CT527" s="4">
        <f>AVERAGE(Tabela13[[#This Row],[V45]],Tabela13[[#This Row],[V44]])</f>
        <v>0.20864197530864204</v>
      </c>
      <c r="CU527" s="4">
        <f>AVERAGE(Tabela13[[#This Row],[V45]],Tabela13[[#This Row],[V46]])</f>
        <v>0.10432098765432102</v>
      </c>
      <c r="CV527" s="4">
        <f>AVERAGE(Tabela13[[#This Row],[V46]],Tabela13[[#This Row],[V41]])</f>
        <v>-0.10432098765432102</v>
      </c>
      <c r="CW527" s="4">
        <f>AVERAGE(Tabela13[[#This Row],[V46]],Tabela13[[#This Row],[V42]])</f>
        <v>0</v>
      </c>
      <c r="CX527" s="4">
        <f>AVERAGE(Tabela13[[#This Row],[V46]],Tabela13[[#This Row],[V43]])</f>
        <v>-0.10432098765432102</v>
      </c>
      <c r="CY527" s="4">
        <f>AVERAGE(Tabela13[[#This Row],[V46]],Tabela13[[#This Row],[V44]])</f>
        <v>0.10432098765432102</v>
      </c>
      <c r="CZ527" s="4">
        <f>AVERAGE(Tabela13[[#This Row],[V46]],Tabela13[[#This Row],[V45]])</f>
        <v>0.10432098765432102</v>
      </c>
      <c r="DA527" s="3">
        <f>_xlfn.STDEV.S(Tabela13[[#This Row],[V41]],Tabela13[[#This Row],[V42]])</f>
        <v>0.147532155580897</v>
      </c>
      <c r="DB527" s="3">
        <f>_xlfn.STDEV.S(Tabela13[[#This Row],[V41]],Tabela13[[#This Row],[V43]])</f>
        <v>0</v>
      </c>
      <c r="DC527" s="3">
        <f>_xlfn.STDEV.S(Tabela13[[#This Row],[V41]],Tabela13[[#This Row],[V44]])</f>
        <v>0.29506431116179399</v>
      </c>
      <c r="DD527" s="3">
        <f>_xlfn.STDEV.S(Tabela13[[#This Row],[V41]],Tabela13[[#This Row],[V45]])</f>
        <v>0.29506431116179399</v>
      </c>
      <c r="DE527" s="3">
        <f>_xlfn.STDEV.S(Tabela13[[#This Row],[V41]],Tabela13[[#This Row],[V46]])</f>
        <v>0.147532155580897</v>
      </c>
      <c r="DF527" s="3">
        <f>_xlfn.STDEV.S(Tabela13[[#This Row],[V42]],Tabela13[[#This Row],[V41]])</f>
        <v>0.147532155580897</v>
      </c>
      <c r="DG527" s="3">
        <f>_xlfn.STDEV.S(Tabela13[[#This Row],[V42]],Tabela13[[#This Row],[V43]])</f>
        <v>0.147532155580897</v>
      </c>
      <c r="DH527" s="3">
        <f>_xlfn.STDEV.S(Tabela13[[#This Row],[V42]],Tabela13[[#This Row],[V44]])</f>
        <v>0.147532155580897</v>
      </c>
      <c r="DI527" s="3">
        <f>_xlfn.STDEV.S(Tabela13[[#This Row],[V42]],Tabela13[[#This Row],[V45]])</f>
        <v>0.147532155580897</v>
      </c>
      <c r="DJ527" s="3">
        <f>_xlfn.STDEV.S(Tabela13[[#This Row],[V42]],Tabela13[[#This Row],[V46]])</f>
        <v>0</v>
      </c>
      <c r="DK527" s="3">
        <f>_xlfn.STDEV.S(Tabela13[[#This Row],[V43]],Tabela13[[#This Row],[V41]])</f>
        <v>0</v>
      </c>
      <c r="DL527" s="3">
        <f>_xlfn.STDEV.S(Tabela13[[#This Row],[V43]],Tabela13[[#This Row],[V42]])</f>
        <v>0.147532155580897</v>
      </c>
      <c r="DM527" s="3">
        <f>_xlfn.STDEV.S(Tabela13[[#This Row],[V43]],Tabela13[[#This Row],[V44]])</f>
        <v>0.29506431116179399</v>
      </c>
      <c r="DN527" s="3">
        <f>_xlfn.STDEV.S(Tabela13[[#This Row],[V43]],Tabela13[[#This Row],[V45]])</f>
        <v>0.29506431116179399</v>
      </c>
      <c r="DO527" s="3">
        <f>_xlfn.STDEV.S(Tabela13[[#This Row],[V43]],Tabela13[[#This Row],[V46]])</f>
        <v>0.147532155580897</v>
      </c>
      <c r="DP527" s="3">
        <f>_xlfn.STDEV.S(Tabela13[[#This Row],[V44]],Tabela13[[#This Row],[V41]])</f>
        <v>0.29506431116179399</v>
      </c>
      <c r="DQ527" s="3">
        <f>_xlfn.STDEV.S(Tabela13[[#This Row],[V44]],Tabela13[[#This Row],[V42]])</f>
        <v>0.147532155580897</v>
      </c>
      <c r="DR527" s="3">
        <f>_xlfn.STDEV.S(Tabela13[[#This Row],[V44]],Tabela13[[#This Row],[V43]])</f>
        <v>0.29506431116179399</v>
      </c>
      <c r="DS527" s="3">
        <f>_xlfn.STDEV.S(Tabela13[[#This Row],[V44]],Tabela13[[#This Row],[V45]])</f>
        <v>0</v>
      </c>
      <c r="DT527" s="3">
        <f>_xlfn.STDEV.S(Tabela13[[#This Row],[V44]],Tabela13[[#This Row],[V46]])</f>
        <v>0.147532155580897</v>
      </c>
      <c r="DU527" s="3">
        <f>_xlfn.STDEV.S(Tabela13[[#This Row],[V45]],Tabela13[[#This Row],[V41]])</f>
        <v>0.29506431116179399</v>
      </c>
      <c r="DV527" s="3">
        <f>_xlfn.STDEV.S(Tabela13[[#This Row],[V45]],Tabela13[[#This Row],[V42]])</f>
        <v>0.147532155580897</v>
      </c>
      <c r="DW527" s="3">
        <f>_xlfn.STDEV.S(Tabela13[[#This Row],[V45]],Tabela13[[#This Row],[V43]])</f>
        <v>0.29506431116179399</v>
      </c>
      <c r="DX527" s="3">
        <f>_xlfn.STDEV.S(Tabela13[[#This Row],[V45]],Tabela13[[#This Row],[V44]])</f>
        <v>0</v>
      </c>
      <c r="DY527" s="3">
        <f>_xlfn.STDEV.S(Tabela13[[#This Row],[V45]],Tabela13[[#This Row],[V46]])</f>
        <v>0.147532155580897</v>
      </c>
      <c r="DZ527" s="3">
        <f>_xlfn.STDEV.S(Tabela13[[#This Row],[V46]],Tabela13[[#This Row],[V41]])</f>
        <v>0.147532155580897</v>
      </c>
      <c r="EA527" s="3">
        <f>_xlfn.STDEV.S(Tabela13[[#This Row],[V46]],Tabela13[[#This Row],[V42]])</f>
        <v>0</v>
      </c>
      <c r="EB527" s="3">
        <f>_xlfn.STDEV.S(Tabela13[[#This Row],[V46]],Tabela13[[#This Row],[V43]])</f>
        <v>0.147532155580897</v>
      </c>
      <c r="EC527" s="3">
        <f>_xlfn.STDEV.S(Tabela13[[#This Row],[V46]],Tabela13[[#This Row],[V44]])</f>
        <v>0.147532155580897</v>
      </c>
      <c r="ED527" s="3">
        <f>_xlfn.STDEV.S(Tabela13[[#This Row],[V46]],Tabela13[[#This Row],[V45]])</f>
        <v>0.147532155580897</v>
      </c>
      <c r="EE527" s="3">
        <f t="shared" si="596"/>
        <v>-1.4142135623730951</v>
      </c>
      <c r="EF527" s="3">
        <f t="shared" si="597"/>
        <v>0</v>
      </c>
      <c r="EG527" s="3" t="str">
        <f t="shared" si="598"/>
        <v/>
      </c>
      <c r="EH527" s="3" t="str">
        <f t="shared" si="599"/>
        <v/>
      </c>
      <c r="EI527" s="3">
        <f t="shared" si="600"/>
        <v>-1.4142135623730951</v>
      </c>
      <c r="EJ527" s="3">
        <f t="shared" si="601"/>
        <v>-1.4142135623730951</v>
      </c>
      <c r="EK527" s="3">
        <f t="shared" si="602"/>
        <v>-1.4142135623730951</v>
      </c>
      <c r="EL527" s="3">
        <f t="shared" si="603"/>
        <v>1.4142135623730951</v>
      </c>
      <c r="EM527" s="3">
        <f t="shared" si="604"/>
        <v>1.4142135623730951</v>
      </c>
      <c r="EN527" s="3" t="str">
        <f t="shared" si="605"/>
        <v/>
      </c>
      <c r="EO527" s="3">
        <f t="shared" si="606"/>
        <v>0</v>
      </c>
      <c r="EP527" s="3">
        <f t="shared" si="607"/>
        <v>-1.4142135623730951</v>
      </c>
      <c r="EQ527" s="3" t="str">
        <f t="shared" si="608"/>
        <v/>
      </c>
      <c r="ER527" s="3" t="str">
        <f t="shared" si="609"/>
        <v/>
      </c>
      <c r="ES527" s="3" t="str">
        <f t="shared" si="610"/>
        <v/>
      </c>
      <c r="ET527" s="3" t="str">
        <f t="shared" si="611"/>
        <v/>
      </c>
      <c r="EU527" s="3">
        <f t="shared" si="612"/>
        <v>0</v>
      </c>
      <c r="EV527" s="3" t="str">
        <f t="shared" si="613"/>
        <v/>
      </c>
      <c r="EW527" s="3">
        <f t="shared" si="614"/>
        <v>0</v>
      </c>
      <c r="EX527" s="3">
        <f t="shared" si="615"/>
        <v>1.4142135623730951</v>
      </c>
      <c r="EY527" s="3" t="str">
        <f t="shared" si="616"/>
        <v/>
      </c>
      <c r="EZ527" s="3">
        <f t="shared" si="617"/>
        <v>1.4142135623730951</v>
      </c>
      <c r="FA527" s="3" t="str">
        <f t="shared" si="618"/>
        <v/>
      </c>
      <c r="FB527" s="3">
        <f t="shared" si="619"/>
        <v>0</v>
      </c>
      <c r="FC527" s="3">
        <f t="shared" si="620"/>
        <v>1.4142135623730951</v>
      </c>
      <c r="FD527" s="3">
        <f t="shared" si="621"/>
        <v>-1.4142135623730951</v>
      </c>
      <c r="FE527" s="3" t="str">
        <f t="shared" si="622"/>
        <v/>
      </c>
      <c r="FF527" s="3">
        <f t="shared" si="623"/>
        <v>-1.4142135623730951</v>
      </c>
      <c r="FG527" s="3">
        <f t="shared" si="624"/>
        <v>1.4142135623730951</v>
      </c>
      <c r="FH527" s="3">
        <f t="shared" si="625"/>
        <v>1.4142135623730951</v>
      </c>
      <c r="FI527" s="4">
        <f t="shared" si="626"/>
        <v>0.61728395061728392</v>
      </c>
      <c r="FJ527" s="4">
        <f t="shared" si="627"/>
        <v>0.2</v>
      </c>
      <c r="FK527" s="4">
        <f t="shared" si="628"/>
        <v>0.79271364301529179</v>
      </c>
      <c r="FL527" s="4">
        <f t="shared" si="629"/>
        <v>1.9869657224612804</v>
      </c>
      <c r="FM527" s="4">
        <f>Tabela13[[#This Row],[V139]]-Tabela13[[#This Row],[V140]]</f>
        <v>-1.1942520794459885</v>
      </c>
      <c r="FN527" s="4">
        <f>Tabela13[[#This Row],[V1]]-Tabela13[[#This Row],[V2]]/2</f>
        <v>0.19567901234567897</v>
      </c>
      <c r="FO527" s="4">
        <f>Tabela13[[#This Row],[V1]]-Tabela13[[#This Row],[V3]]/2</f>
        <v>0.3</v>
      </c>
      <c r="FP527" s="4">
        <f>Tabela13[[#This Row],[V1]]-Tabela13[[#This Row],[V4]]/2</f>
        <v>0.19567901234567897</v>
      </c>
      <c r="FQ527" s="4">
        <f>Tabela13[[#This Row],[V2]]-Tabela13[[#This Row],[V1]]/2</f>
        <v>0.50864197530864197</v>
      </c>
      <c r="FR527" s="4">
        <f>Tabela13[[#This Row],[V2]]-Tabela13[[#This Row],[V3]]/2</f>
        <v>0.50864197530864197</v>
      </c>
      <c r="FS527" s="4">
        <f>Tabela13[[#This Row],[V2]]-Tabela13[[#This Row],[V4]]/2</f>
        <v>0.40432098765432101</v>
      </c>
      <c r="FT527" s="4">
        <f t="shared" si="630"/>
        <v>0.19323733265810875</v>
      </c>
      <c r="FU527" s="4">
        <f t="shared" si="631"/>
        <v>0.2914567944778671</v>
      </c>
      <c r="FV527" s="4">
        <f t="shared" si="632"/>
        <v>0.19323733265810875</v>
      </c>
      <c r="FW527" s="4">
        <f t="shared" si="633"/>
        <v>0.47053726376706234</v>
      </c>
      <c r="FX527" s="4">
        <f t="shared" si="634"/>
        <v>0.47053726376706234</v>
      </c>
      <c r="FY527" s="4">
        <f t="shared" si="635"/>
        <v>0.38422580735692413</v>
      </c>
      <c r="FZ527" s="4">
        <f t="shared" si="636"/>
        <v>34.782719878459574</v>
      </c>
      <c r="GA527" s="4">
        <f t="shared" si="637"/>
        <v>52.462223006016075</v>
      </c>
      <c r="GB527" s="4">
        <f t="shared" si="638"/>
        <v>34.782719878459574</v>
      </c>
      <c r="GC527" s="4">
        <f t="shared" si="639"/>
        <v>84.696707478071218</v>
      </c>
      <c r="GD527" s="4">
        <f t="shared" si="640"/>
        <v>84.696707478071218</v>
      </c>
      <c r="GE527" s="4">
        <f t="shared" si="641"/>
        <v>69.160645324246346</v>
      </c>
      <c r="GF527" s="4">
        <f>Tabela13[[#This Row],[V1]]-Tabela13[[#This Row],[V2]]/Tabela13[[#This Row],[V2]]</f>
        <v>-0.4</v>
      </c>
      <c r="GG527" s="4">
        <f>Tabela13[[#This Row],[V1]]-Tabela13[[#This Row],[V3]]/Tabela13[[#This Row],[V3]]</f>
        <v>-0.4</v>
      </c>
      <c r="GH527" s="4">
        <f>Tabela13[[#This Row],[V1]]-Tabela13[[#This Row],[V4]]/Tabela13[[#This Row],[V4]]</f>
        <v>-0.4</v>
      </c>
      <c r="GI527" s="4">
        <f>Tabela13[[#This Row],[V2]]-Tabela13[[#This Row],[V1]]/Tabela13[[#This Row],[V1]]</f>
        <v>-0.19135802469135799</v>
      </c>
      <c r="GJ527" s="4">
        <f>Tabela13[[#This Row],[V2]]-Tabela13[[#This Row],[V3]]/Tabela13[[#This Row],[V3]]</f>
        <v>-0.19135802469135799</v>
      </c>
      <c r="GK527" s="4">
        <f>Tabela13[[#This Row],[V2]]-Tabela13[[#This Row],[V4]]/Tabela13[[#This Row],[V4]]</f>
        <v>-0.19135802469135799</v>
      </c>
      <c r="GL527" s="4">
        <f t="shared" si="642"/>
        <v>0.12045950060869913</v>
      </c>
      <c r="GM527" s="4">
        <f t="shared" si="643"/>
        <v>0.70432098765432105</v>
      </c>
      <c r="GN527" s="4">
        <f t="shared" si="644"/>
        <v>0.17102926466791638</v>
      </c>
      <c r="GO527" s="3">
        <f t="shared" si="645"/>
        <v>0</v>
      </c>
      <c r="GP527" s="3">
        <v>100</v>
      </c>
      <c r="GQ527" s="3">
        <f t="shared" si="646"/>
        <v>-1</v>
      </c>
      <c r="GR527" s="3">
        <f t="shared" si="647"/>
        <v>-100</v>
      </c>
      <c r="GS527" s="34">
        <f>COUNTIF($D$2:D526,Tabela13[[#This Row],[HomeTeam]])</f>
        <v>26</v>
      </c>
      <c r="GT527" s="34">
        <f>COUNTIF($E$2:E526,Tabela13[[#This Row],[AwayTeam]])</f>
        <v>26</v>
      </c>
      <c r="GU527" s="3">
        <f>IFERROR(AVERAGEIFS($AD$2:AD526,$D$2:D526,Tabela13[[#This Row],[HomeTeam]],$GS$2:GS526,"&gt;="&amp;Tabela13[[#This Row],[Contagem_H]]-5),"")</f>
        <v>1.1610115729680948</v>
      </c>
      <c r="GV527" s="3">
        <f>IFERROR(AVERAGEIFS($G$2:G526,$E$2:E526,Tabela13[[#This Row],[AwayTeam]],$GT$2:GT526,"&gt;="&amp;Tabela13[[#This Row],[Contagem_A]]-5),"")</f>
        <v>1.6</v>
      </c>
      <c r="GW527" s="3">
        <f>IFERROR(AVERAGEIFS($GQ$2:GQ526,$D$2:D526,Tabela13[[#This Row],[HomeTeam]],$GS$2:GS526,"&gt;="&amp;Tabela13[[#This Row],[Contagem_H]]-5),"")</f>
        <v>0.47999999999999987</v>
      </c>
    </row>
    <row r="528" spans="1:205" x14ac:dyDescent="0.25">
      <c r="A528" t="s">
        <v>127</v>
      </c>
      <c r="B528" t="s">
        <v>311</v>
      </c>
      <c r="C528" t="s">
        <v>134</v>
      </c>
      <c r="D528" t="s">
        <v>28</v>
      </c>
      <c r="E528" t="s">
        <v>13</v>
      </c>
      <c r="F528" s="3">
        <v>1</v>
      </c>
      <c r="G528" s="3">
        <v>2</v>
      </c>
      <c r="H528" s="3" t="str">
        <f t="shared" si="648"/>
        <v>A</v>
      </c>
      <c r="I528" s="3">
        <v>3.7</v>
      </c>
      <c r="J528" s="3">
        <v>3.8</v>
      </c>
      <c r="K528" s="3">
        <v>1.91</v>
      </c>
      <c r="L528" s="3">
        <v>1.67</v>
      </c>
      <c r="M528" s="3">
        <v>2.2000000000000002</v>
      </c>
      <c r="N528" s="3">
        <f t="shared" si="577"/>
        <v>3</v>
      </c>
      <c r="O528" s="3">
        <f t="shared" si="578"/>
        <v>0</v>
      </c>
      <c r="P528" s="3">
        <f t="shared" si="579"/>
        <v>3</v>
      </c>
      <c r="Q528" s="3">
        <f t="shared" si="580"/>
        <v>5.6988374431196087E-2</v>
      </c>
      <c r="R528" s="3">
        <f t="shared" si="581"/>
        <v>5.3347849755035481E-2</v>
      </c>
      <c r="S528" s="3">
        <f t="shared" si="582"/>
        <v>3.9108569853954256</v>
      </c>
      <c r="T528" s="3">
        <f t="shared" si="583"/>
        <v>4.0165558228385452</v>
      </c>
      <c r="U528" s="3">
        <f t="shared" si="584"/>
        <v>2.0188477951635844</v>
      </c>
      <c r="V528" s="3">
        <f t="shared" si="585"/>
        <v>1.7651705853000974</v>
      </c>
      <c r="W528" s="3">
        <f t="shared" si="586"/>
        <v>2.3253744237486318</v>
      </c>
      <c r="X528" s="4">
        <f t="shared" si="587"/>
        <v>0.27027027027027023</v>
      </c>
      <c r="Y528" s="4">
        <f t="shared" si="588"/>
        <v>0.26315789473684209</v>
      </c>
      <c r="Z528" s="4">
        <f t="shared" si="589"/>
        <v>0.52356020942408377</v>
      </c>
      <c r="AA528" s="4">
        <f t="shared" si="590"/>
        <v>0.5988023952095809</v>
      </c>
      <c r="AB528" s="4">
        <f t="shared" si="591"/>
        <v>0.45454545454545453</v>
      </c>
      <c r="AC528" s="4">
        <f t="shared" si="592"/>
        <v>0.63513513513513509</v>
      </c>
      <c r="AD528" s="4">
        <f t="shared" si="593"/>
        <v>1.2617801047120418</v>
      </c>
      <c r="AE528" s="4">
        <f t="shared" si="594"/>
        <v>1.1351351351351351</v>
      </c>
      <c r="AF528" s="4">
        <f t="shared" si="595"/>
        <v>0.76178010471204183</v>
      </c>
      <c r="AG528" s="4">
        <f>IFERROR(AVERAGE(Tabela13[[#This Row],[V1]],Tabela13[[#This Row],[V2]]),"")</f>
        <v>0.94845761992358846</v>
      </c>
      <c r="AH528" s="4">
        <f>IFERROR(AVERAGE(Tabela13[[#This Row],[V1]],Tabela13[[#This Row],[V3]]),"")</f>
        <v>0.88513513513513509</v>
      </c>
      <c r="AI528" s="4">
        <f>IFERROR(AVERAGE(Tabela13[[#This Row],[V1]],Tabela13[[#This Row],[V4]]),"")</f>
        <v>0.69845761992358846</v>
      </c>
      <c r="AJ528" s="4">
        <f>IFERROR(AVERAGE(Tabela13[[#This Row],[V2]],Tabela13[[#This Row],[V1]]),"")</f>
        <v>0.94845761992358846</v>
      </c>
      <c r="AK528" s="4">
        <f>IFERROR(AVERAGE(Tabela13[[#This Row],[V2]],Tabela13[[#This Row],[V3]]),"")</f>
        <v>1.1984576199235883</v>
      </c>
      <c r="AL528" s="4">
        <f>IFERROR(AVERAGE(Tabela13[[#This Row],[V2]],Tabela13[[#This Row],[V4]]),"")</f>
        <v>1.0117801047120418</v>
      </c>
      <c r="AM528" s="4">
        <f>IFERROR(AVERAGE(Tabela13[[#This Row],[V3]],Tabela13[[#This Row],[V1]]),"")</f>
        <v>0.88513513513513509</v>
      </c>
      <c r="AN528" s="4">
        <f>IFERROR(AVERAGE(Tabela13[[#This Row],[V3]],Tabela13[[#This Row],[V2]]),"")</f>
        <v>1.1984576199235883</v>
      </c>
      <c r="AO528" s="4">
        <f>IFERROR(AVERAGE(Tabela13[[#This Row],[V3]],Tabela13[[#This Row],[V4]]),"")</f>
        <v>0.94845761992358846</v>
      </c>
      <c r="AP528" s="4">
        <f>IFERROR(AVERAGE(Tabela13[[#This Row],[V4]],Tabela13[[#This Row],[V1]]),"")</f>
        <v>0.69845761992358846</v>
      </c>
      <c r="AQ528" s="4">
        <f>IFERROR(AVERAGE(Tabela13[[#This Row],[V4]],Tabela13[[#This Row],[V2]]),"")</f>
        <v>1.0117801047120418</v>
      </c>
      <c r="AR528" s="4">
        <f>IFERROR(AVERAGE(Tabela13[[#This Row],[V4]],Tabela13[[#This Row],[V3]]),"")</f>
        <v>0.94845761992358846</v>
      </c>
      <c r="AS528" s="4">
        <f>_xlfn.STDEV.S(Tabela13[[#This Row],[V1]:[V2]])</f>
        <v>0.44310490738426866</v>
      </c>
      <c r="AT528" s="4">
        <f>_xlfn.STDEV.S(Tabela13[[#This Row],[V1]],Tabela13[[#This Row],[V3]])</f>
        <v>0.35355339059327379</v>
      </c>
      <c r="AU528" s="4">
        <f>_xlfn.STDEV.S(Tabela13[[#This Row],[V1]],Tabela13[[#This Row],[V4]])</f>
        <v>8.9551516790994767E-2</v>
      </c>
      <c r="AV528" s="4">
        <f>_xlfn.STDEV.S(Tabela13[[#This Row],[V2]],Tabela13[[#This Row],[V1]])</f>
        <v>0.44310490738426866</v>
      </c>
      <c r="AW528" s="4">
        <f>_xlfn.STDEV.S(Tabela13[[#This Row],[V2]],Tabela13[[#This Row],[V3]])</f>
        <v>8.9551516790994753E-2</v>
      </c>
      <c r="AX528" s="4">
        <f>_xlfn.STDEV.S(Tabela13[[#This Row],[V42]],Tabela13[[#This Row],[V44]])</f>
        <v>0.79665829797754228</v>
      </c>
      <c r="AY528" s="4">
        <f>_xlfn.STDEV.S(Tabela13[[#This Row],[V3]],Tabela13[[#This Row],[V1]])</f>
        <v>0.35355339059327379</v>
      </c>
      <c r="AZ528" s="4">
        <f>_xlfn.STDEV.S(Tabela13[[#This Row],[V3]],Tabela13[[#This Row],[V2]])</f>
        <v>8.9551516790994753E-2</v>
      </c>
      <c r="BA528" s="4">
        <f>_xlfn.STDEV.S(Tabela13[[#This Row],[V3]],Tabela13[[#This Row],[V4]])</f>
        <v>0.2640018738022788</v>
      </c>
      <c r="BB528" s="4">
        <f>_xlfn.STDEV.S(Tabela13[[#This Row],[V4]],Tabela13[[#This Row],[V1]])</f>
        <v>8.9551516790994767E-2</v>
      </c>
      <c r="BC528" s="4">
        <f>_xlfn.STDEV.S(Tabela13[[#This Row],[V4]],Tabela13[[#This Row],[V2]])</f>
        <v>0.35355339059327379</v>
      </c>
      <c r="BD528" s="4">
        <f>_xlfn.STDEV.S(Tabela13[[#This Row],[V4]],Tabela13[[#This Row],[V3]])</f>
        <v>0.2640018738022788</v>
      </c>
      <c r="BE528" s="4">
        <f>Tabela13[[#This Row],[V17]]/Tabela13[[#This Row],[V5]]</f>
        <v>0.46718471977690157</v>
      </c>
      <c r="BF528" s="4">
        <f>Tabela13[[#This Row],[V18]]/Tabela13[[#This Row],[V6]]</f>
        <v>0.39943436494507267</v>
      </c>
      <c r="BG528" s="4">
        <f>Tabela13[[#This Row],[V19]]/Tabela13[[#This Row],[V7]]</f>
        <v>0.12821324334723663</v>
      </c>
      <c r="BH528" s="4">
        <f>Tabela13[[#This Row],[V20]]/Tabela13[[#This Row],[V8]]</f>
        <v>0.46718471977690157</v>
      </c>
      <c r="BI528" s="4">
        <f>Tabela13[[#This Row],[V21]]/Tabela13[[#This Row],[V9]]</f>
        <v>7.4722305822298843E-2</v>
      </c>
      <c r="BJ528" s="4">
        <f>Tabela13[[#This Row],[V22]]/Tabela13[[#This Row],[V10]]</f>
        <v>0.78738284560781679</v>
      </c>
      <c r="BK528" s="4">
        <f>Tabela13[[#This Row],[V23]]/Tabela13[[#This Row],[V11]]</f>
        <v>0.39943436494507267</v>
      </c>
      <c r="BL528" s="4">
        <f>Tabela13[[#This Row],[V24]]/Tabela13[[#This Row],[V12]]</f>
        <v>7.4722305822298843E-2</v>
      </c>
      <c r="BM528" s="4">
        <f>Tabela13[[#This Row],[V25]]/Tabela13[[#This Row],[V13]]</f>
        <v>0.27834862439457003</v>
      </c>
      <c r="BN528" s="4">
        <f>Tabela13[[#This Row],[V26]]/Tabela13[[#This Row],[V14]]</f>
        <v>0.12821324334723663</v>
      </c>
      <c r="BO528" s="4">
        <f>Tabela13[[#This Row],[V27]]/Tabela13[[#This Row],[V15]]</f>
        <v>0.34943698630434822</v>
      </c>
      <c r="BP528" s="4">
        <f>Tabela13[[#This Row],[V28]]/Tabela13[[#This Row],[V16]]</f>
        <v>0.27834862439457003</v>
      </c>
      <c r="BQ528" s="4">
        <f>Tabela13[[#This Row],[V1]]-Tabela13[[#This Row],[V2]]</f>
        <v>-0.62664496957690674</v>
      </c>
      <c r="BR528" s="4">
        <f>Tabela13[[#This Row],[V1]]-Tabela13[[#This Row],[V3]]</f>
        <v>-0.5</v>
      </c>
      <c r="BS528" s="4">
        <f>Tabela13[[#This Row],[V1]]-Tabela13[[#This Row],[V4]]</f>
        <v>-0.12664496957690674</v>
      </c>
      <c r="BT528" s="4">
        <f>Tabela13[[#This Row],[V2]]-Tabela13[[#This Row],[V1]]</f>
        <v>0.62664496957690674</v>
      </c>
      <c r="BU528" s="4">
        <f>Tabela13[[#This Row],[V2]]-Tabela13[[#This Row],[V3]]</f>
        <v>0.12664496957690674</v>
      </c>
      <c r="BV528" s="4">
        <f>Tabela13[[#This Row],[V2]]-Tabela13[[#This Row],[V4]]</f>
        <v>0.5</v>
      </c>
      <c r="BW528" s="4">
        <f>AVERAGE(Tabela13[[#This Row],[V41]],Tabela13[[#This Row],[V42]])</f>
        <v>-0.56332248478845337</v>
      </c>
      <c r="BX528" s="4">
        <f>AVERAGE(Tabela13[[#This Row],[V41]],Tabela13[[#This Row],[V43]])</f>
        <v>-0.37664496957690674</v>
      </c>
      <c r="BY528" s="4">
        <f>AVERAGE(Tabela13[[#This Row],[V41]],Tabela13[[#This Row],[V44]])</f>
        <v>0</v>
      </c>
      <c r="BZ528" s="4">
        <f>AVERAGE(Tabela13[[#This Row],[V41]],Tabela13[[#This Row],[V45]])</f>
        <v>-0.25</v>
      </c>
      <c r="CA528" s="4">
        <f>AVERAGE(Tabela13[[#This Row],[V41]],Tabela13[[#This Row],[V46]])</f>
        <v>-6.332248478845337E-2</v>
      </c>
      <c r="CB528" s="4">
        <f>AVERAGE(Tabela13[[#This Row],[V42]],Tabela13[[#This Row],[V41]])</f>
        <v>-0.56332248478845337</v>
      </c>
      <c r="CC528" s="4">
        <f>AVERAGE(Tabela13[[#This Row],[V42]],Tabela13[[#This Row],[V43]])</f>
        <v>-0.31332248478845337</v>
      </c>
      <c r="CD528" s="4">
        <f>AVERAGE(Tabela13[[#This Row],[V42]],Tabela13[[#This Row],[V44]])</f>
        <v>6.332248478845337E-2</v>
      </c>
      <c r="CE528" s="4">
        <f>AVERAGE(Tabela13[[#This Row],[V42]],Tabela13[[#This Row],[V45]])</f>
        <v>-0.18667751521154663</v>
      </c>
      <c r="CF528" s="4">
        <f>AVERAGE(Tabela13[[#This Row],[V42]],Tabela13[[#This Row],[V46]])</f>
        <v>0</v>
      </c>
      <c r="CG528" s="4">
        <f>AVERAGE(Tabela13[[#This Row],[V43]],Tabela13[[#This Row],[V41]])</f>
        <v>-0.37664496957690674</v>
      </c>
      <c r="CH528" s="4">
        <f>AVERAGE(Tabela13[[#This Row],[V43]],Tabela13[[#This Row],[V42]])</f>
        <v>-0.31332248478845337</v>
      </c>
      <c r="CI528" s="4">
        <f>AVERAGE(Tabela13[[#This Row],[V43]],Tabela13[[#This Row],[V44]])</f>
        <v>0.25</v>
      </c>
      <c r="CJ528" s="4">
        <f>AVERAGE(Tabela13[[#This Row],[V43]],Tabela13[[#This Row],[V45]])</f>
        <v>0</v>
      </c>
      <c r="CK528" s="4">
        <f>AVERAGE(Tabela13[[#This Row],[V43]],Tabela13[[#This Row],[V46]])</f>
        <v>0.18667751521154663</v>
      </c>
      <c r="CL528" s="4">
        <f>AVERAGE(Tabela13[[#This Row],[V44]],Tabela13[[#This Row],[V41]])</f>
        <v>0</v>
      </c>
      <c r="CM528" s="4">
        <f>AVERAGE(Tabela13[[#This Row],[V44]],Tabela13[[#This Row],[V42]])</f>
        <v>6.332248478845337E-2</v>
      </c>
      <c r="CN528" s="4">
        <f>AVERAGE(Tabela13[[#This Row],[V44]],Tabela13[[#This Row],[V43]])</f>
        <v>0.25</v>
      </c>
      <c r="CO528" s="4">
        <f>AVERAGE(Tabela13[[#This Row],[V44]],Tabela13[[#This Row],[V45]])</f>
        <v>0.37664496957690674</v>
      </c>
      <c r="CP528" s="4">
        <f>AVERAGE(Tabela13[[#This Row],[V44]],Tabela13[[#This Row],[V46]])</f>
        <v>0.56332248478845337</v>
      </c>
      <c r="CQ528" s="4">
        <f>AVERAGE(Tabela13[[#This Row],[V45]],Tabela13[[#This Row],[V41]])</f>
        <v>-0.25</v>
      </c>
      <c r="CR528" s="4">
        <f>AVERAGE(Tabela13[[#This Row],[V45]],Tabela13[[#This Row],[V42]])</f>
        <v>-0.18667751521154663</v>
      </c>
      <c r="CS528" s="4">
        <f>AVERAGE(Tabela13[[#This Row],[V45]],Tabela13[[#This Row],[V43]])</f>
        <v>0</v>
      </c>
      <c r="CT528" s="4">
        <f>AVERAGE(Tabela13[[#This Row],[V45]],Tabela13[[#This Row],[V44]])</f>
        <v>0.37664496957690674</v>
      </c>
      <c r="CU528" s="4">
        <f>AVERAGE(Tabela13[[#This Row],[V45]],Tabela13[[#This Row],[V46]])</f>
        <v>0.31332248478845337</v>
      </c>
      <c r="CV528" s="4">
        <f>AVERAGE(Tabela13[[#This Row],[V46]],Tabela13[[#This Row],[V41]])</f>
        <v>-6.332248478845337E-2</v>
      </c>
      <c r="CW528" s="4">
        <f>AVERAGE(Tabela13[[#This Row],[V46]],Tabela13[[#This Row],[V42]])</f>
        <v>0</v>
      </c>
      <c r="CX528" s="4">
        <f>AVERAGE(Tabela13[[#This Row],[V46]],Tabela13[[#This Row],[V43]])</f>
        <v>0.18667751521154663</v>
      </c>
      <c r="CY528" s="4">
        <f>AVERAGE(Tabela13[[#This Row],[V46]],Tabela13[[#This Row],[V44]])</f>
        <v>0.56332248478845337</v>
      </c>
      <c r="CZ528" s="4">
        <f>AVERAGE(Tabela13[[#This Row],[V46]],Tabela13[[#This Row],[V45]])</f>
        <v>0.31332248478845337</v>
      </c>
      <c r="DA528" s="3">
        <f>_xlfn.STDEV.S(Tabela13[[#This Row],[V41]],Tabela13[[#This Row],[V42]])</f>
        <v>8.9551516790994837E-2</v>
      </c>
      <c r="DB528" s="3">
        <f>_xlfn.STDEV.S(Tabela13[[#This Row],[V41]],Tabela13[[#This Row],[V43]])</f>
        <v>0.35355339059327384</v>
      </c>
      <c r="DC528" s="3">
        <f>_xlfn.STDEV.S(Tabela13[[#This Row],[V41]],Tabela13[[#This Row],[V44]])</f>
        <v>0.88620981476853711</v>
      </c>
      <c r="DD528" s="3">
        <f>_xlfn.STDEV.S(Tabela13[[#This Row],[V41]],Tabela13[[#This Row],[V45]])</f>
        <v>0.53265642417526338</v>
      </c>
      <c r="DE528" s="3">
        <f>_xlfn.STDEV.S(Tabela13[[#This Row],[V41]],Tabela13[[#This Row],[V46]])</f>
        <v>0.79665829797754228</v>
      </c>
      <c r="DF528" s="3">
        <f>_xlfn.STDEV.S(Tabela13[[#This Row],[V42]],Tabela13[[#This Row],[V41]])</f>
        <v>8.9551516790994837E-2</v>
      </c>
      <c r="DG528" s="3">
        <f>_xlfn.STDEV.S(Tabela13[[#This Row],[V42]],Tabela13[[#This Row],[V43]])</f>
        <v>0.26400187380227902</v>
      </c>
      <c r="DH528" s="3">
        <f>_xlfn.STDEV.S(Tabela13[[#This Row],[V42]],Tabela13[[#This Row],[V44]])</f>
        <v>0.79665829797754228</v>
      </c>
      <c r="DI528" s="3">
        <f>_xlfn.STDEV.S(Tabela13[[#This Row],[V42]],Tabela13[[#This Row],[V45]])</f>
        <v>0.44310490738426855</v>
      </c>
      <c r="DJ528" s="3">
        <f>_xlfn.STDEV.S(Tabela13[[#This Row],[V42]],Tabela13[[#This Row],[V46]])</f>
        <v>0.70710678118654757</v>
      </c>
      <c r="DK528" s="3">
        <f>_xlfn.STDEV.S(Tabela13[[#This Row],[V43]],Tabela13[[#This Row],[V41]])</f>
        <v>0.35355339059327384</v>
      </c>
      <c r="DL528" s="3">
        <f>_xlfn.STDEV.S(Tabela13[[#This Row],[V43]],Tabela13[[#This Row],[V42]])</f>
        <v>0.26400187380227902</v>
      </c>
      <c r="DM528" s="3">
        <f>_xlfn.STDEV.S(Tabela13[[#This Row],[V43]],Tabela13[[#This Row],[V44]])</f>
        <v>0.53265642417526338</v>
      </c>
      <c r="DN528" s="3">
        <f>_xlfn.STDEV.S(Tabela13[[#This Row],[V43]],Tabela13[[#This Row],[V45]])</f>
        <v>0.17910303358198953</v>
      </c>
      <c r="DO528" s="3">
        <f>_xlfn.STDEV.S(Tabela13[[#This Row],[V43]],Tabela13[[#This Row],[V46]])</f>
        <v>0.44310490738426855</v>
      </c>
      <c r="DP528" s="3">
        <f>_xlfn.STDEV.S(Tabela13[[#This Row],[V44]],Tabela13[[#This Row],[V41]])</f>
        <v>0.88620981476853711</v>
      </c>
      <c r="DQ528" s="3">
        <f>_xlfn.STDEV.S(Tabela13[[#This Row],[V44]],Tabela13[[#This Row],[V42]])</f>
        <v>0.79665829797754228</v>
      </c>
      <c r="DR528" s="3">
        <f>_xlfn.STDEV.S(Tabela13[[#This Row],[V44]],Tabela13[[#This Row],[V43]])</f>
        <v>0.53265642417526338</v>
      </c>
      <c r="DS528" s="3">
        <f>_xlfn.STDEV.S(Tabela13[[#This Row],[V44]],Tabela13[[#This Row],[V45]])</f>
        <v>0.35355339059327384</v>
      </c>
      <c r="DT528" s="3">
        <f>_xlfn.STDEV.S(Tabela13[[#This Row],[V44]],Tabela13[[#This Row],[V46]])</f>
        <v>8.9551516790994837E-2</v>
      </c>
      <c r="DU528" s="3">
        <f>_xlfn.STDEV.S(Tabela13[[#This Row],[V45]],Tabela13[[#This Row],[V41]])</f>
        <v>0.53265642417526338</v>
      </c>
      <c r="DV528" s="3">
        <f>_xlfn.STDEV.S(Tabela13[[#This Row],[V45]],Tabela13[[#This Row],[V42]])</f>
        <v>0.44310490738426855</v>
      </c>
      <c r="DW528" s="3">
        <f>_xlfn.STDEV.S(Tabela13[[#This Row],[V45]],Tabela13[[#This Row],[V43]])</f>
        <v>0.17910303358198953</v>
      </c>
      <c r="DX528" s="3">
        <f>_xlfn.STDEV.S(Tabela13[[#This Row],[V45]],Tabela13[[#This Row],[V44]])</f>
        <v>0.35355339059327384</v>
      </c>
      <c r="DY528" s="3">
        <f>_xlfn.STDEV.S(Tabela13[[#This Row],[V45]],Tabela13[[#This Row],[V46]])</f>
        <v>0.26400187380227902</v>
      </c>
      <c r="DZ528" s="3">
        <f>_xlfn.STDEV.S(Tabela13[[#This Row],[V46]],Tabela13[[#This Row],[V41]])</f>
        <v>0.79665829797754228</v>
      </c>
      <c r="EA528" s="3">
        <f>_xlfn.STDEV.S(Tabela13[[#This Row],[V46]],Tabela13[[#This Row],[V42]])</f>
        <v>0.70710678118654757</v>
      </c>
      <c r="EB528" s="3">
        <f>_xlfn.STDEV.S(Tabela13[[#This Row],[V46]],Tabela13[[#This Row],[V43]])</f>
        <v>0.44310490738426855</v>
      </c>
      <c r="EC528" s="3">
        <f>_xlfn.STDEV.S(Tabela13[[#This Row],[V46]],Tabela13[[#This Row],[V44]])</f>
        <v>8.9551516790994837E-2</v>
      </c>
      <c r="ED528" s="3">
        <f>_xlfn.STDEV.S(Tabela13[[#This Row],[V46]],Tabela13[[#This Row],[V45]])</f>
        <v>0.26400187380227902</v>
      </c>
      <c r="EE528" s="3">
        <f t="shared" si="596"/>
        <v>-0.15897025098265774</v>
      </c>
      <c r="EF528" s="3">
        <f t="shared" si="597"/>
        <v>-0.93869139149907632</v>
      </c>
      <c r="EG528" s="3" t="str">
        <f t="shared" si="598"/>
        <v/>
      </c>
      <c r="EH528" s="3">
        <f t="shared" si="599"/>
        <v>-2.1306256967010535</v>
      </c>
      <c r="EI528" s="3">
        <f t="shared" si="600"/>
        <v>-12.58097026102188</v>
      </c>
      <c r="EJ528" s="3">
        <f t="shared" si="601"/>
        <v>-0.15897025098265774</v>
      </c>
      <c r="EK528" s="3">
        <f t="shared" si="602"/>
        <v>-0.84258834465878096</v>
      </c>
      <c r="EL528" s="3">
        <f t="shared" si="603"/>
        <v>12.58097026102188</v>
      </c>
      <c r="EM528" s="3">
        <f t="shared" si="604"/>
        <v>-2.3736383403332391</v>
      </c>
      <c r="EN528" s="3" t="str">
        <f t="shared" si="605"/>
        <v/>
      </c>
      <c r="EO528" s="3">
        <f t="shared" si="606"/>
        <v>-0.93869139149907632</v>
      </c>
      <c r="EP528" s="3">
        <f t="shared" si="607"/>
        <v>-0.84258834465878096</v>
      </c>
      <c r="EQ528" s="3">
        <f t="shared" si="608"/>
        <v>2.1306256967010535</v>
      </c>
      <c r="ER528" s="3" t="str">
        <f t="shared" si="609"/>
        <v/>
      </c>
      <c r="ES528" s="3" t="str">
        <f t="shared" si="610"/>
        <v/>
      </c>
      <c r="ET528" s="3" t="str">
        <f t="shared" si="611"/>
        <v/>
      </c>
      <c r="EU528" s="3">
        <f t="shared" si="612"/>
        <v>0</v>
      </c>
      <c r="EV528" s="3">
        <f t="shared" si="613"/>
        <v>2.1306256967010535</v>
      </c>
      <c r="EW528" s="3">
        <f t="shared" si="614"/>
        <v>0.93869139149907632</v>
      </c>
      <c r="EX528" s="3">
        <f t="shared" si="615"/>
        <v>0.15897025098265774</v>
      </c>
      <c r="EY528" s="3">
        <f t="shared" si="616"/>
        <v>-2.1306256967010535</v>
      </c>
      <c r="EZ528" s="3">
        <f t="shared" si="617"/>
        <v>-2.3736383403332391</v>
      </c>
      <c r="FA528" s="3" t="str">
        <f t="shared" si="618"/>
        <v/>
      </c>
      <c r="FB528" s="3">
        <f t="shared" si="619"/>
        <v>0.93869139149907632</v>
      </c>
      <c r="FC528" s="3">
        <f t="shared" si="620"/>
        <v>0.84258834465878096</v>
      </c>
      <c r="FD528" s="3">
        <f t="shared" si="621"/>
        <v>-12.58097026102188</v>
      </c>
      <c r="FE528" s="3" t="str">
        <f t="shared" si="622"/>
        <v/>
      </c>
      <c r="FF528" s="3">
        <f t="shared" si="623"/>
        <v>2.3736383403332391</v>
      </c>
      <c r="FG528" s="3">
        <f t="shared" si="624"/>
        <v>0.15897025098265774</v>
      </c>
      <c r="FH528" s="3">
        <f t="shared" si="625"/>
        <v>0.84258834465878096</v>
      </c>
      <c r="FI528" s="4">
        <f t="shared" si="626"/>
        <v>0.52356020942408377</v>
      </c>
      <c r="FJ528" s="4">
        <f t="shared" si="627"/>
        <v>0.54054054054054046</v>
      </c>
      <c r="FK528" s="4">
        <f t="shared" si="628"/>
        <v>1.0160648229698785</v>
      </c>
      <c r="FL528" s="4">
        <f t="shared" si="629"/>
        <v>1.7349656508719395</v>
      </c>
      <c r="FM528" s="4">
        <f>Tabela13[[#This Row],[V139]]-Tabela13[[#This Row],[V140]]</f>
        <v>-0.718900827902061</v>
      </c>
      <c r="FN528" s="4">
        <f>Tabela13[[#This Row],[V1]]-Tabela13[[#This Row],[V2]]/2</f>
        <v>4.2450827791141732E-3</v>
      </c>
      <c r="FO528" s="4">
        <f>Tabela13[[#This Row],[V1]]-Tabela13[[#This Row],[V3]]/2</f>
        <v>6.7567567567567544E-2</v>
      </c>
      <c r="FP528" s="4">
        <f>Tabela13[[#This Row],[V1]]-Tabela13[[#This Row],[V4]]/2</f>
        <v>0.25424508277911417</v>
      </c>
      <c r="FQ528" s="4">
        <f>Tabela13[[#This Row],[V2]]-Tabela13[[#This Row],[V1]]/2</f>
        <v>0.94421253714447428</v>
      </c>
      <c r="FR528" s="4">
        <f>Tabela13[[#This Row],[V2]]-Tabela13[[#This Row],[V3]]/2</f>
        <v>0.69421253714447428</v>
      </c>
      <c r="FS528" s="4">
        <f>Tabela13[[#This Row],[V2]]-Tabela13[[#This Row],[V4]]/2</f>
        <v>0.88089005235602091</v>
      </c>
      <c r="FT528" s="4">
        <f t="shared" si="630"/>
        <v>4.2450572795627991E-3</v>
      </c>
      <c r="FU528" s="4">
        <f t="shared" si="631"/>
        <v>6.7465024521904726E-2</v>
      </c>
      <c r="FV528" s="4">
        <f t="shared" si="632"/>
        <v>0.24897002719141945</v>
      </c>
      <c r="FW528" s="4">
        <f t="shared" si="633"/>
        <v>0.75671191719958653</v>
      </c>
      <c r="FX528" s="4">
        <f t="shared" si="634"/>
        <v>0.60683119110689543</v>
      </c>
      <c r="FY528" s="4">
        <f t="shared" si="635"/>
        <v>0.72215623700808296</v>
      </c>
      <c r="FZ528" s="4">
        <f t="shared" si="636"/>
        <v>0.76411031032130383</v>
      </c>
      <c r="GA528" s="4">
        <f t="shared" si="637"/>
        <v>12.143704413942851</v>
      </c>
      <c r="GB528" s="4">
        <f t="shared" si="638"/>
        <v>44.814604894455499</v>
      </c>
      <c r="GC528" s="4">
        <f t="shared" si="639"/>
        <v>136.20814509592557</v>
      </c>
      <c r="GD528" s="4">
        <f t="shared" si="640"/>
        <v>109.22961439924117</v>
      </c>
      <c r="GE528" s="4">
        <f t="shared" si="641"/>
        <v>129.98812266145492</v>
      </c>
      <c r="GF528" s="4">
        <f>Tabela13[[#This Row],[V1]]-Tabela13[[#This Row],[V2]]/Tabela13[[#This Row],[V2]]</f>
        <v>-0.36486486486486491</v>
      </c>
      <c r="GG528" s="4">
        <f>Tabela13[[#This Row],[V1]]-Tabela13[[#This Row],[V3]]/Tabela13[[#This Row],[V3]]</f>
        <v>-0.36486486486486491</v>
      </c>
      <c r="GH528" s="4">
        <f>Tabela13[[#This Row],[V1]]-Tabela13[[#This Row],[V4]]/Tabela13[[#This Row],[V4]]</f>
        <v>-0.36486486486486491</v>
      </c>
      <c r="GI528" s="4">
        <f>Tabela13[[#This Row],[V2]]-Tabela13[[#This Row],[V1]]/Tabela13[[#This Row],[V1]]</f>
        <v>0.26178010471204183</v>
      </c>
      <c r="GJ528" s="4">
        <f>Tabela13[[#This Row],[V2]]-Tabela13[[#This Row],[V3]]/Tabela13[[#This Row],[V3]]</f>
        <v>0.26178010471204183</v>
      </c>
      <c r="GK528" s="4">
        <f>Tabela13[[#This Row],[V2]]-Tabela13[[#This Row],[V4]]/Tabela13[[#This Row],[V4]]</f>
        <v>0.26178010471204183</v>
      </c>
      <c r="GL528" s="4">
        <f t="shared" si="642"/>
        <v>0.29779128502982116</v>
      </c>
      <c r="GM528" s="4">
        <f t="shared" si="643"/>
        <v>0.94845761992358835</v>
      </c>
      <c r="GN528" s="4">
        <f t="shared" si="644"/>
        <v>0.31397426598123851</v>
      </c>
      <c r="GO528" s="3">
        <f t="shared" si="645"/>
        <v>0</v>
      </c>
      <c r="GP528" s="3">
        <v>100</v>
      </c>
      <c r="GQ528" s="3">
        <f t="shared" si="646"/>
        <v>-1</v>
      </c>
      <c r="GR528" s="3">
        <f t="shared" si="647"/>
        <v>-100</v>
      </c>
      <c r="GS528" s="34">
        <f>COUNTIF($D$2:D527,Tabela13[[#This Row],[HomeTeam]])</f>
        <v>7</v>
      </c>
      <c r="GT528" s="34">
        <f>COUNTIF($E$2:E527,Tabela13[[#This Row],[AwayTeam]])</f>
        <v>26</v>
      </c>
      <c r="GU528" s="3">
        <f>IFERROR(AVERAGEIFS($AD$2:AD527,$D$2:D527,Tabela13[[#This Row],[HomeTeam]],$GS$2:GS527,"&gt;="&amp;Tabela13[[#This Row],[Contagem_H]]-5),"")</f>
        <v>0.92163506991093203</v>
      </c>
      <c r="GV528" s="3">
        <f>IFERROR(AVERAGEIFS($G$2:G527,$E$2:E527,Tabela13[[#This Row],[AwayTeam]],$GT$2:GT527,"&gt;="&amp;Tabela13[[#This Row],[Contagem_A]]-5),"")</f>
        <v>1.4</v>
      </c>
      <c r="GW528" s="3">
        <f>IFERROR(AVERAGEIFS($GQ$2:GQ527,$D$2:D527,Tabela13[[#This Row],[HomeTeam]],$GS$2:GS527,"&gt;="&amp;Tabela13[[#This Row],[Contagem_H]]-5),"")</f>
        <v>-1</v>
      </c>
    </row>
    <row r="529" spans="1:205" x14ac:dyDescent="0.25">
      <c r="A529" t="s">
        <v>127</v>
      </c>
      <c r="B529" t="s">
        <v>311</v>
      </c>
      <c r="C529" t="s">
        <v>134</v>
      </c>
      <c r="D529" t="s">
        <v>27</v>
      </c>
      <c r="E529" t="s">
        <v>15</v>
      </c>
      <c r="F529" s="3">
        <v>2</v>
      </c>
      <c r="G529" s="3">
        <v>2</v>
      </c>
      <c r="H529" s="3" t="str">
        <f t="shared" si="648"/>
        <v>D</v>
      </c>
      <c r="I529" s="3">
        <v>5</v>
      </c>
      <c r="J529" s="3">
        <v>4.2</v>
      </c>
      <c r="K529" s="3">
        <v>1.65</v>
      </c>
      <c r="L529" s="3">
        <v>1.53</v>
      </c>
      <c r="M529" s="3">
        <v>2.5</v>
      </c>
      <c r="N529" s="3">
        <f t="shared" si="577"/>
        <v>4</v>
      </c>
      <c r="O529" s="3">
        <f t="shared" si="578"/>
        <v>1</v>
      </c>
      <c r="P529" s="3">
        <f t="shared" si="579"/>
        <v>1</v>
      </c>
      <c r="Q529" s="3">
        <f t="shared" si="580"/>
        <v>4.4155844155844282E-2</v>
      </c>
      <c r="R529" s="3">
        <f t="shared" si="581"/>
        <v>5.3594771241830097E-2</v>
      </c>
      <c r="S529" s="3">
        <f t="shared" si="582"/>
        <v>5.220779220779221</v>
      </c>
      <c r="T529" s="3">
        <f t="shared" si="583"/>
        <v>4.3854545454545466</v>
      </c>
      <c r="U529" s="3">
        <f t="shared" si="584"/>
        <v>1.7228571428571429</v>
      </c>
      <c r="V529" s="3">
        <f t="shared" si="585"/>
        <v>1.5975584415584418</v>
      </c>
      <c r="W529" s="3">
        <f t="shared" si="586"/>
        <v>2.6103896103896105</v>
      </c>
      <c r="X529" s="4">
        <f t="shared" si="587"/>
        <v>0.2</v>
      </c>
      <c r="Y529" s="4">
        <f t="shared" si="588"/>
        <v>0.23809523809523808</v>
      </c>
      <c r="Z529" s="4">
        <f t="shared" si="589"/>
        <v>0.60606060606060608</v>
      </c>
      <c r="AA529" s="4">
        <f t="shared" si="590"/>
        <v>0.65359477124183007</v>
      </c>
      <c r="AB529" s="4">
        <f t="shared" si="591"/>
        <v>0.4</v>
      </c>
      <c r="AC529" s="4">
        <f t="shared" si="592"/>
        <v>1.1000000000000001</v>
      </c>
      <c r="AD529" s="4">
        <f t="shared" si="593"/>
        <v>1.303030303030303</v>
      </c>
      <c r="AE529" s="4">
        <f t="shared" si="594"/>
        <v>1.1000000000000001</v>
      </c>
      <c r="AF529" s="4">
        <f t="shared" si="595"/>
        <v>1.303030303030303</v>
      </c>
      <c r="AG529" s="4">
        <f>IFERROR(AVERAGE(Tabela13[[#This Row],[V1]],Tabela13[[#This Row],[V2]]),"")</f>
        <v>1.2015151515151516</v>
      </c>
      <c r="AH529" s="4">
        <f>IFERROR(AVERAGE(Tabela13[[#This Row],[V1]],Tabela13[[#This Row],[V3]]),"")</f>
        <v>1.1000000000000001</v>
      </c>
      <c r="AI529" s="4">
        <f>IFERROR(AVERAGE(Tabela13[[#This Row],[V1]],Tabela13[[#This Row],[V4]]),"")</f>
        <v>1.2015151515151516</v>
      </c>
      <c r="AJ529" s="4">
        <f>IFERROR(AVERAGE(Tabela13[[#This Row],[V2]],Tabela13[[#This Row],[V1]]),"")</f>
        <v>1.2015151515151516</v>
      </c>
      <c r="AK529" s="4">
        <f>IFERROR(AVERAGE(Tabela13[[#This Row],[V2]],Tabela13[[#This Row],[V3]]),"")</f>
        <v>1.2015151515151516</v>
      </c>
      <c r="AL529" s="4">
        <f>IFERROR(AVERAGE(Tabela13[[#This Row],[V2]],Tabela13[[#This Row],[V4]]),"")</f>
        <v>1.303030303030303</v>
      </c>
      <c r="AM529" s="4">
        <f>IFERROR(AVERAGE(Tabela13[[#This Row],[V3]],Tabela13[[#This Row],[V1]]),"")</f>
        <v>1.1000000000000001</v>
      </c>
      <c r="AN529" s="4">
        <f>IFERROR(AVERAGE(Tabela13[[#This Row],[V3]],Tabela13[[#This Row],[V2]]),"")</f>
        <v>1.2015151515151516</v>
      </c>
      <c r="AO529" s="4">
        <f>IFERROR(AVERAGE(Tabela13[[#This Row],[V3]],Tabela13[[#This Row],[V4]]),"")</f>
        <v>1.2015151515151516</v>
      </c>
      <c r="AP529" s="4">
        <f>IFERROR(AVERAGE(Tabela13[[#This Row],[V4]],Tabela13[[#This Row],[V1]]),"")</f>
        <v>1.2015151515151516</v>
      </c>
      <c r="AQ529" s="4">
        <f>IFERROR(AVERAGE(Tabela13[[#This Row],[V4]],Tabela13[[#This Row],[V2]]),"")</f>
        <v>1.303030303030303</v>
      </c>
      <c r="AR529" s="4">
        <f>IFERROR(AVERAGE(Tabela13[[#This Row],[V4]],Tabela13[[#This Row],[V3]]),"")</f>
        <v>1.2015151515151516</v>
      </c>
      <c r="AS529" s="4">
        <f>_xlfn.STDEV.S(Tabela13[[#This Row],[V1]:[V2]])</f>
        <v>0.14356410405908682</v>
      </c>
      <c r="AT529" s="4">
        <f>_xlfn.STDEV.S(Tabela13[[#This Row],[V1]],Tabela13[[#This Row],[V3]])</f>
        <v>0</v>
      </c>
      <c r="AU529" s="4">
        <f>_xlfn.STDEV.S(Tabela13[[#This Row],[V1]],Tabela13[[#This Row],[V4]])</f>
        <v>0.14356410405908682</v>
      </c>
      <c r="AV529" s="4">
        <f>_xlfn.STDEV.S(Tabela13[[#This Row],[V2]],Tabela13[[#This Row],[V1]])</f>
        <v>0.14356410405908682</v>
      </c>
      <c r="AW529" s="4">
        <f>_xlfn.STDEV.S(Tabela13[[#This Row],[V2]],Tabela13[[#This Row],[V3]])</f>
        <v>0.14356410405908682</v>
      </c>
      <c r="AX529" s="4">
        <f>_xlfn.STDEV.S(Tabela13[[#This Row],[V42]],Tabela13[[#This Row],[V44]])</f>
        <v>0.14356410405908682</v>
      </c>
      <c r="AY529" s="4">
        <f>_xlfn.STDEV.S(Tabela13[[#This Row],[V3]],Tabela13[[#This Row],[V1]])</f>
        <v>0</v>
      </c>
      <c r="AZ529" s="4">
        <f>_xlfn.STDEV.S(Tabela13[[#This Row],[V3]],Tabela13[[#This Row],[V2]])</f>
        <v>0.14356410405908682</v>
      </c>
      <c r="BA529" s="4">
        <f>_xlfn.STDEV.S(Tabela13[[#This Row],[V3]],Tabela13[[#This Row],[V4]])</f>
        <v>0.14356410405908682</v>
      </c>
      <c r="BB529" s="4">
        <f>_xlfn.STDEV.S(Tabela13[[#This Row],[V4]],Tabela13[[#This Row],[V1]])</f>
        <v>0.14356410405908682</v>
      </c>
      <c r="BC529" s="4">
        <f>_xlfn.STDEV.S(Tabela13[[#This Row],[V4]],Tabela13[[#This Row],[V2]])</f>
        <v>0</v>
      </c>
      <c r="BD529" s="4">
        <f>_xlfn.STDEV.S(Tabela13[[#This Row],[V4]],Tabela13[[#This Row],[V3]])</f>
        <v>0.14356410405908682</v>
      </c>
      <c r="BE529" s="4">
        <f>Tabela13[[#This Row],[V17]]/Tabela13[[#This Row],[V5]]</f>
        <v>0.11948588736317439</v>
      </c>
      <c r="BF529" s="4">
        <f>Tabela13[[#This Row],[V18]]/Tabela13[[#This Row],[V6]]</f>
        <v>0</v>
      </c>
      <c r="BG529" s="4">
        <f>Tabela13[[#This Row],[V19]]/Tabela13[[#This Row],[V7]]</f>
        <v>0.11948588736317439</v>
      </c>
      <c r="BH529" s="4">
        <f>Tabela13[[#This Row],[V20]]/Tabela13[[#This Row],[V8]]</f>
        <v>0.11948588736317439</v>
      </c>
      <c r="BI529" s="4">
        <f>Tabela13[[#This Row],[V21]]/Tabela13[[#This Row],[V9]]</f>
        <v>0.11948588736317439</v>
      </c>
      <c r="BJ529" s="4">
        <f>Tabela13[[#This Row],[V22]]/Tabela13[[#This Row],[V10]]</f>
        <v>0.11017710311511314</v>
      </c>
      <c r="BK529" s="4">
        <f>Tabela13[[#This Row],[V23]]/Tabela13[[#This Row],[V11]]</f>
        <v>0</v>
      </c>
      <c r="BL529" s="4">
        <f>Tabela13[[#This Row],[V24]]/Tabela13[[#This Row],[V12]]</f>
        <v>0.11948588736317439</v>
      </c>
      <c r="BM529" s="4">
        <f>Tabela13[[#This Row],[V25]]/Tabela13[[#This Row],[V13]]</f>
        <v>0.11948588736317439</v>
      </c>
      <c r="BN529" s="4">
        <f>Tabela13[[#This Row],[V26]]/Tabela13[[#This Row],[V14]]</f>
        <v>0.11948588736317439</v>
      </c>
      <c r="BO529" s="4">
        <f>Tabela13[[#This Row],[V27]]/Tabela13[[#This Row],[V15]]</f>
        <v>0</v>
      </c>
      <c r="BP529" s="4">
        <f>Tabela13[[#This Row],[V28]]/Tabela13[[#This Row],[V16]]</f>
        <v>0.11948588736317439</v>
      </c>
      <c r="BQ529" s="4">
        <f>Tabela13[[#This Row],[V1]]-Tabela13[[#This Row],[V2]]</f>
        <v>-0.20303030303030289</v>
      </c>
      <c r="BR529" s="4">
        <f>Tabela13[[#This Row],[V1]]-Tabela13[[#This Row],[V3]]</f>
        <v>0</v>
      </c>
      <c r="BS529" s="4">
        <f>Tabela13[[#This Row],[V1]]-Tabela13[[#This Row],[V4]]</f>
        <v>-0.20303030303030289</v>
      </c>
      <c r="BT529" s="4">
        <f>Tabela13[[#This Row],[V2]]-Tabela13[[#This Row],[V1]]</f>
        <v>0.20303030303030289</v>
      </c>
      <c r="BU529" s="4">
        <f>Tabela13[[#This Row],[V2]]-Tabela13[[#This Row],[V3]]</f>
        <v>0.20303030303030289</v>
      </c>
      <c r="BV529" s="4">
        <f>Tabela13[[#This Row],[V2]]-Tabela13[[#This Row],[V4]]</f>
        <v>0</v>
      </c>
      <c r="BW529" s="4">
        <f>AVERAGE(Tabela13[[#This Row],[V41]],Tabela13[[#This Row],[V42]])</f>
        <v>-0.10151515151515145</v>
      </c>
      <c r="BX529" s="4">
        <f>AVERAGE(Tabela13[[#This Row],[V41]],Tabela13[[#This Row],[V43]])</f>
        <v>-0.20303030303030289</v>
      </c>
      <c r="BY529" s="4">
        <f>AVERAGE(Tabela13[[#This Row],[V41]],Tabela13[[#This Row],[V44]])</f>
        <v>0</v>
      </c>
      <c r="BZ529" s="4">
        <f>AVERAGE(Tabela13[[#This Row],[V41]],Tabela13[[#This Row],[V45]])</f>
        <v>0</v>
      </c>
      <c r="CA529" s="4">
        <f>AVERAGE(Tabela13[[#This Row],[V41]],Tabela13[[#This Row],[V46]])</f>
        <v>-0.10151515151515145</v>
      </c>
      <c r="CB529" s="4">
        <f>AVERAGE(Tabela13[[#This Row],[V42]],Tabela13[[#This Row],[V41]])</f>
        <v>-0.10151515151515145</v>
      </c>
      <c r="CC529" s="4">
        <f>AVERAGE(Tabela13[[#This Row],[V42]],Tabela13[[#This Row],[V43]])</f>
        <v>-0.10151515151515145</v>
      </c>
      <c r="CD529" s="4">
        <f>AVERAGE(Tabela13[[#This Row],[V42]],Tabela13[[#This Row],[V44]])</f>
        <v>0.10151515151515145</v>
      </c>
      <c r="CE529" s="4">
        <f>AVERAGE(Tabela13[[#This Row],[V42]],Tabela13[[#This Row],[V45]])</f>
        <v>0.10151515151515145</v>
      </c>
      <c r="CF529" s="4">
        <f>AVERAGE(Tabela13[[#This Row],[V42]],Tabela13[[#This Row],[V46]])</f>
        <v>0</v>
      </c>
      <c r="CG529" s="4">
        <f>AVERAGE(Tabela13[[#This Row],[V43]],Tabela13[[#This Row],[V41]])</f>
        <v>-0.20303030303030289</v>
      </c>
      <c r="CH529" s="4">
        <f>AVERAGE(Tabela13[[#This Row],[V43]],Tabela13[[#This Row],[V42]])</f>
        <v>-0.10151515151515145</v>
      </c>
      <c r="CI529" s="4">
        <f>AVERAGE(Tabela13[[#This Row],[V43]],Tabela13[[#This Row],[V44]])</f>
        <v>0</v>
      </c>
      <c r="CJ529" s="4">
        <f>AVERAGE(Tabela13[[#This Row],[V43]],Tabela13[[#This Row],[V45]])</f>
        <v>0</v>
      </c>
      <c r="CK529" s="4">
        <f>AVERAGE(Tabela13[[#This Row],[V43]],Tabela13[[#This Row],[V46]])</f>
        <v>-0.10151515151515145</v>
      </c>
      <c r="CL529" s="4">
        <f>AVERAGE(Tabela13[[#This Row],[V44]],Tabela13[[#This Row],[V41]])</f>
        <v>0</v>
      </c>
      <c r="CM529" s="4">
        <f>AVERAGE(Tabela13[[#This Row],[V44]],Tabela13[[#This Row],[V42]])</f>
        <v>0.10151515151515145</v>
      </c>
      <c r="CN529" s="4">
        <f>AVERAGE(Tabela13[[#This Row],[V44]],Tabela13[[#This Row],[V43]])</f>
        <v>0</v>
      </c>
      <c r="CO529" s="4">
        <f>AVERAGE(Tabela13[[#This Row],[V44]],Tabela13[[#This Row],[V45]])</f>
        <v>0.20303030303030289</v>
      </c>
      <c r="CP529" s="4">
        <f>AVERAGE(Tabela13[[#This Row],[V44]],Tabela13[[#This Row],[V46]])</f>
        <v>0.10151515151515145</v>
      </c>
      <c r="CQ529" s="4">
        <f>AVERAGE(Tabela13[[#This Row],[V45]],Tabela13[[#This Row],[V41]])</f>
        <v>0</v>
      </c>
      <c r="CR529" s="4">
        <f>AVERAGE(Tabela13[[#This Row],[V45]],Tabela13[[#This Row],[V42]])</f>
        <v>0.10151515151515145</v>
      </c>
      <c r="CS529" s="4">
        <f>AVERAGE(Tabela13[[#This Row],[V45]],Tabela13[[#This Row],[V43]])</f>
        <v>0</v>
      </c>
      <c r="CT529" s="4">
        <f>AVERAGE(Tabela13[[#This Row],[V45]],Tabela13[[#This Row],[V44]])</f>
        <v>0.20303030303030289</v>
      </c>
      <c r="CU529" s="4">
        <f>AVERAGE(Tabela13[[#This Row],[V45]],Tabela13[[#This Row],[V46]])</f>
        <v>0.10151515151515145</v>
      </c>
      <c r="CV529" s="4">
        <f>AVERAGE(Tabela13[[#This Row],[V46]],Tabela13[[#This Row],[V41]])</f>
        <v>-0.10151515151515145</v>
      </c>
      <c r="CW529" s="4">
        <f>AVERAGE(Tabela13[[#This Row],[V46]],Tabela13[[#This Row],[V42]])</f>
        <v>0</v>
      </c>
      <c r="CX529" s="4">
        <f>AVERAGE(Tabela13[[#This Row],[V46]],Tabela13[[#This Row],[V43]])</f>
        <v>-0.10151515151515145</v>
      </c>
      <c r="CY529" s="4">
        <f>AVERAGE(Tabela13[[#This Row],[V46]],Tabela13[[#This Row],[V44]])</f>
        <v>0.10151515151515145</v>
      </c>
      <c r="CZ529" s="4">
        <f>AVERAGE(Tabela13[[#This Row],[V46]],Tabela13[[#This Row],[V45]])</f>
        <v>0.10151515151515145</v>
      </c>
      <c r="DA529" s="3">
        <f>_xlfn.STDEV.S(Tabela13[[#This Row],[V41]],Tabela13[[#This Row],[V42]])</f>
        <v>0.14356410405908682</v>
      </c>
      <c r="DB529" s="3">
        <f>_xlfn.STDEV.S(Tabela13[[#This Row],[V41]],Tabela13[[#This Row],[V43]])</f>
        <v>0</v>
      </c>
      <c r="DC529" s="3">
        <f>_xlfn.STDEV.S(Tabela13[[#This Row],[V41]],Tabela13[[#This Row],[V44]])</f>
        <v>0.28712820811817363</v>
      </c>
      <c r="DD529" s="3">
        <f>_xlfn.STDEV.S(Tabela13[[#This Row],[V41]],Tabela13[[#This Row],[V45]])</f>
        <v>0.28712820811817363</v>
      </c>
      <c r="DE529" s="3">
        <f>_xlfn.STDEV.S(Tabela13[[#This Row],[V41]],Tabela13[[#This Row],[V46]])</f>
        <v>0.14356410405908682</v>
      </c>
      <c r="DF529" s="3">
        <f>_xlfn.STDEV.S(Tabela13[[#This Row],[V42]],Tabela13[[#This Row],[V41]])</f>
        <v>0.14356410405908682</v>
      </c>
      <c r="DG529" s="3">
        <f>_xlfn.STDEV.S(Tabela13[[#This Row],[V42]],Tabela13[[#This Row],[V43]])</f>
        <v>0.14356410405908682</v>
      </c>
      <c r="DH529" s="3">
        <f>_xlfn.STDEV.S(Tabela13[[#This Row],[V42]],Tabela13[[#This Row],[V44]])</f>
        <v>0.14356410405908682</v>
      </c>
      <c r="DI529" s="3">
        <f>_xlfn.STDEV.S(Tabela13[[#This Row],[V42]],Tabela13[[#This Row],[V45]])</f>
        <v>0.14356410405908682</v>
      </c>
      <c r="DJ529" s="3">
        <f>_xlfn.STDEV.S(Tabela13[[#This Row],[V42]],Tabela13[[#This Row],[V46]])</f>
        <v>0</v>
      </c>
      <c r="DK529" s="3">
        <f>_xlfn.STDEV.S(Tabela13[[#This Row],[V43]],Tabela13[[#This Row],[V41]])</f>
        <v>0</v>
      </c>
      <c r="DL529" s="3">
        <f>_xlfn.STDEV.S(Tabela13[[#This Row],[V43]],Tabela13[[#This Row],[V42]])</f>
        <v>0.14356410405908682</v>
      </c>
      <c r="DM529" s="3">
        <f>_xlfn.STDEV.S(Tabela13[[#This Row],[V43]],Tabela13[[#This Row],[V44]])</f>
        <v>0.28712820811817363</v>
      </c>
      <c r="DN529" s="3">
        <f>_xlfn.STDEV.S(Tabela13[[#This Row],[V43]],Tabela13[[#This Row],[V45]])</f>
        <v>0.28712820811817363</v>
      </c>
      <c r="DO529" s="3">
        <f>_xlfn.STDEV.S(Tabela13[[#This Row],[V43]],Tabela13[[#This Row],[V46]])</f>
        <v>0.14356410405908682</v>
      </c>
      <c r="DP529" s="3">
        <f>_xlfn.STDEV.S(Tabela13[[#This Row],[V44]],Tabela13[[#This Row],[V41]])</f>
        <v>0.28712820811817363</v>
      </c>
      <c r="DQ529" s="3">
        <f>_xlfn.STDEV.S(Tabela13[[#This Row],[V44]],Tabela13[[#This Row],[V42]])</f>
        <v>0.14356410405908682</v>
      </c>
      <c r="DR529" s="3">
        <f>_xlfn.STDEV.S(Tabela13[[#This Row],[V44]],Tabela13[[#This Row],[V43]])</f>
        <v>0.28712820811817363</v>
      </c>
      <c r="DS529" s="3">
        <f>_xlfn.STDEV.S(Tabela13[[#This Row],[V44]],Tabela13[[#This Row],[V45]])</f>
        <v>0</v>
      </c>
      <c r="DT529" s="3">
        <f>_xlfn.STDEV.S(Tabela13[[#This Row],[V44]],Tabela13[[#This Row],[V46]])</f>
        <v>0.14356410405908682</v>
      </c>
      <c r="DU529" s="3">
        <f>_xlfn.STDEV.S(Tabela13[[#This Row],[V45]],Tabela13[[#This Row],[V41]])</f>
        <v>0.28712820811817363</v>
      </c>
      <c r="DV529" s="3">
        <f>_xlfn.STDEV.S(Tabela13[[#This Row],[V45]],Tabela13[[#This Row],[V42]])</f>
        <v>0.14356410405908682</v>
      </c>
      <c r="DW529" s="3">
        <f>_xlfn.STDEV.S(Tabela13[[#This Row],[V45]],Tabela13[[#This Row],[V43]])</f>
        <v>0.28712820811817363</v>
      </c>
      <c r="DX529" s="3">
        <f>_xlfn.STDEV.S(Tabela13[[#This Row],[V45]],Tabela13[[#This Row],[V44]])</f>
        <v>0</v>
      </c>
      <c r="DY529" s="3">
        <f>_xlfn.STDEV.S(Tabela13[[#This Row],[V45]],Tabela13[[#This Row],[V46]])</f>
        <v>0.14356410405908682</v>
      </c>
      <c r="DZ529" s="3">
        <f>_xlfn.STDEV.S(Tabela13[[#This Row],[V46]],Tabela13[[#This Row],[V41]])</f>
        <v>0.14356410405908682</v>
      </c>
      <c r="EA529" s="3">
        <f>_xlfn.STDEV.S(Tabela13[[#This Row],[V46]],Tabela13[[#This Row],[V42]])</f>
        <v>0</v>
      </c>
      <c r="EB529" s="3">
        <f>_xlfn.STDEV.S(Tabela13[[#This Row],[V46]],Tabela13[[#This Row],[V43]])</f>
        <v>0.14356410405908682</v>
      </c>
      <c r="EC529" s="3">
        <f>_xlfn.STDEV.S(Tabela13[[#This Row],[V46]],Tabela13[[#This Row],[V44]])</f>
        <v>0.14356410405908682</v>
      </c>
      <c r="ED529" s="3">
        <f>_xlfn.STDEV.S(Tabela13[[#This Row],[V46]],Tabela13[[#This Row],[V45]])</f>
        <v>0.14356410405908682</v>
      </c>
      <c r="EE529" s="3">
        <f t="shared" si="596"/>
        <v>-1.4142135623730949</v>
      </c>
      <c r="EF529" s="3">
        <f t="shared" si="597"/>
        <v>0</v>
      </c>
      <c r="EG529" s="3" t="str">
        <f t="shared" si="598"/>
        <v/>
      </c>
      <c r="EH529" s="3" t="str">
        <f t="shared" si="599"/>
        <v/>
      </c>
      <c r="EI529" s="3">
        <f t="shared" si="600"/>
        <v>-1.4142135623730949</v>
      </c>
      <c r="EJ529" s="3">
        <f t="shared" si="601"/>
        <v>-1.4142135623730949</v>
      </c>
      <c r="EK529" s="3">
        <f t="shared" si="602"/>
        <v>-1.4142135623730949</v>
      </c>
      <c r="EL529" s="3">
        <f t="shared" si="603"/>
        <v>1.4142135623730949</v>
      </c>
      <c r="EM529" s="3">
        <f t="shared" si="604"/>
        <v>1.4142135623730949</v>
      </c>
      <c r="EN529" s="3" t="str">
        <f t="shared" si="605"/>
        <v/>
      </c>
      <c r="EO529" s="3">
        <f t="shared" si="606"/>
        <v>0</v>
      </c>
      <c r="EP529" s="3">
        <f t="shared" si="607"/>
        <v>-1.4142135623730949</v>
      </c>
      <c r="EQ529" s="3" t="str">
        <f t="shared" si="608"/>
        <v/>
      </c>
      <c r="ER529" s="3" t="str">
        <f t="shared" si="609"/>
        <v/>
      </c>
      <c r="ES529" s="3" t="str">
        <f t="shared" si="610"/>
        <v/>
      </c>
      <c r="ET529" s="3" t="str">
        <f t="shared" si="611"/>
        <v/>
      </c>
      <c r="EU529" s="3">
        <f t="shared" si="612"/>
        <v>0</v>
      </c>
      <c r="EV529" s="3" t="str">
        <f t="shared" si="613"/>
        <v/>
      </c>
      <c r="EW529" s="3">
        <f t="shared" si="614"/>
        <v>0</v>
      </c>
      <c r="EX529" s="3">
        <f t="shared" si="615"/>
        <v>1.4142135623730949</v>
      </c>
      <c r="EY529" s="3" t="str">
        <f t="shared" si="616"/>
        <v/>
      </c>
      <c r="EZ529" s="3">
        <f t="shared" si="617"/>
        <v>1.4142135623730949</v>
      </c>
      <c r="FA529" s="3" t="str">
        <f t="shared" si="618"/>
        <v/>
      </c>
      <c r="FB529" s="3">
        <f t="shared" si="619"/>
        <v>0</v>
      </c>
      <c r="FC529" s="3">
        <f t="shared" si="620"/>
        <v>1.4142135623730949</v>
      </c>
      <c r="FD529" s="3">
        <f t="shared" si="621"/>
        <v>-1.4142135623730949</v>
      </c>
      <c r="FE529" s="3" t="str">
        <f t="shared" si="622"/>
        <v/>
      </c>
      <c r="FF529" s="3">
        <f t="shared" si="623"/>
        <v>-1.4142135623730949</v>
      </c>
      <c r="FG529" s="3">
        <f t="shared" si="624"/>
        <v>1.4142135623730949</v>
      </c>
      <c r="FH529" s="3">
        <f t="shared" si="625"/>
        <v>1.4142135623730949</v>
      </c>
      <c r="FI529" s="4">
        <f t="shared" si="626"/>
        <v>1.2121212121212122</v>
      </c>
      <c r="FJ529" s="4">
        <f t="shared" si="627"/>
        <v>0.4</v>
      </c>
      <c r="FK529" s="4">
        <f t="shared" si="628"/>
        <v>0.80265339966832494</v>
      </c>
      <c r="FL529" s="4">
        <f t="shared" si="629"/>
        <v>1.9693200663349917</v>
      </c>
      <c r="FM529" s="4">
        <f>Tabela13[[#This Row],[V139]]-Tabela13[[#This Row],[V140]]</f>
        <v>-1.1666666666666667</v>
      </c>
      <c r="FN529" s="4">
        <f>Tabela13[[#This Row],[V1]]-Tabela13[[#This Row],[V2]]/2</f>
        <v>0.4484848484848486</v>
      </c>
      <c r="FO529" s="4">
        <f>Tabela13[[#This Row],[V1]]-Tabela13[[#This Row],[V3]]/2</f>
        <v>0.55000000000000004</v>
      </c>
      <c r="FP529" s="4">
        <f>Tabela13[[#This Row],[V1]]-Tabela13[[#This Row],[V4]]/2</f>
        <v>0.4484848484848486</v>
      </c>
      <c r="FQ529" s="4">
        <f>Tabela13[[#This Row],[V2]]-Tabela13[[#This Row],[V1]]/2</f>
        <v>0.75303030303030294</v>
      </c>
      <c r="FR529" s="4">
        <f>Tabela13[[#This Row],[V2]]-Tabela13[[#This Row],[V3]]/2</f>
        <v>0.75303030303030294</v>
      </c>
      <c r="FS529" s="4">
        <f>Tabela13[[#This Row],[V2]]-Tabela13[[#This Row],[V4]]/2</f>
        <v>0.65151515151515149</v>
      </c>
      <c r="FT529" s="4">
        <f t="shared" si="630"/>
        <v>0.42159321071413242</v>
      </c>
      <c r="FU529" s="4">
        <f t="shared" si="631"/>
        <v>0.50284321092786088</v>
      </c>
      <c r="FV529" s="4">
        <f t="shared" si="632"/>
        <v>0.42159321071413242</v>
      </c>
      <c r="FW529" s="4">
        <f t="shared" si="633"/>
        <v>0.64543768347233066</v>
      </c>
      <c r="FX529" s="4">
        <f t="shared" si="634"/>
        <v>0.64543768347233066</v>
      </c>
      <c r="FY529" s="4">
        <f t="shared" si="635"/>
        <v>0.57743961614451411</v>
      </c>
      <c r="FZ529" s="4">
        <f t="shared" si="636"/>
        <v>75.886777928543836</v>
      </c>
      <c r="GA529" s="4">
        <f t="shared" si="637"/>
        <v>90.511777967014964</v>
      </c>
      <c r="GB529" s="4">
        <f t="shared" si="638"/>
        <v>75.886777928543836</v>
      </c>
      <c r="GC529" s="4">
        <f t="shared" si="639"/>
        <v>116.17878302501953</v>
      </c>
      <c r="GD529" s="4">
        <f t="shared" si="640"/>
        <v>116.17878302501953</v>
      </c>
      <c r="GE529" s="4">
        <f t="shared" si="641"/>
        <v>103.93913090601255</v>
      </c>
      <c r="GF529" s="4">
        <f>Tabela13[[#This Row],[V1]]-Tabela13[[#This Row],[V2]]/Tabela13[[#This Row],[V2]]</f>
        <v>0.10000000000000009</v>
      </c>
      <c r="GG529" s="4">
        <f>Tabela13[[#This Row],[V1]]-Tabela13[[#This Row],[V3]]/Tabela13[[#This Row],[V3]]</f>
        <v>0.10000000000000009</v>
      </c>
      <c r="GH529" s="4">
        <f>Tabela13[[#This Row],[V1]]-Tabela13[[#This Row],[V4]]/Tabela13[[#This Row],[V4]]</f>
        <v>0.10000000000000009</v>
      </c>
      <c r="GI529" s="4">
        <f>Tabela13[[#This Row],[V2]]-Tabela13[[#This Row],[V1]]/Tabela13[[#This Row],[V1]]</f>
        <v>0.30303030303030298</v>
      </c>
      <c r="GJ529" s="4">
        <f>Tabela13[[#This Row],[V2]]-Tabela13[[#This Row],[V3]]/Tabela13[[#This Row],[V3]]</f>
        <v>0.30303030303030298</v>
      </c>
      <c r="GK529" s="4">
        <f>Tabela13[[#This Row],[V2]]-Tabela13[[#This Row],[V4]]/Tabela13[[#This Row],[V4]]</f>
        <v>0.30303030303030298</v>
      </c>
      <c r="GL529" s="4">
        <f t="shared" si="642"/>
        <v>0.11721960010819667</v>
      </c>
      <c r="GM529" s="4">
        <f t="shared" si="643"/>
        <v>1.2015151515151516</v>
      </c>
      <c r="GN529" s="4">
        <f t="shared" si="644"/>
        <v>9.7559818501147283E-2</v>
      </c>
      <c r="GO529" s="3">
        <f t="shared" si="645"/>
        <v>0</v>
      </c>
      <c r="GP529" s="3">
        <v>100</v>
      </c>
      <c r="GQ529" s="3">
        <f t="shared" si="646"/>
        <v>-1</v>
      </c>
      <c r="GR529" s="3">
        <f t="shared" si="647"/>
        <v>-100</v>
      </c>
      <c r="GS529" s="34">
        <f>COUNTIF($D$2:D528,Tabela13[[#This Row],[HomeTeam]])</f>
        <v>7</v>
      </c>
      <c r="GT529" s="34">
        <f>COUNTIF($E$2:E528,Tabela13[[#This Row],[AwayTeam]])</f>
        <v>26</v>
      </c>
      <c r="GU529" s="3">
        <f>IFERROR(AVERAGEIFS($AD$2:AD528,$D$2:D528,Tabela13[[#This Row],[HomeTeam]],$GS$2:GS528,"&gt;="&amp;Tabela13[[#This Row],[Contagem_H]]-5),"")</f>
        <v>0.93231046041605059</v>
      </c>
      <c r="GV529" s="3">
        <f>IFERROR(AVERAGEIFS($G$2:G528,$E$2:E528,Tabela13[[#This Row],[AwayTeam]],$GT$2:GT528,"&gt;="&amp;Tabela13[[#This Row],[Contagem_A]]-5),"")</f>
        <v>1.4</v>
      </c>
      <c r="GW529" s="3">
        <f>IFERROR(AVERAGEIFS($GQ$2:GQ528,$D$2:D528,Tabela13[[#This Row],[HomeTeam]],$GS$2:GS528,"&gt;="&amp;Tabela13[[#This Row],[Contagem_H]]-5),"")</f>
        <v>0.3</v>
      </c>
    </row>
    <row r="530" spans="1:205" x14ac:dyDescent="0.25">
      <c r="A530" t="s">
        <v>127</v>
      </c>
      <c r="B530" t="s">
        <v>311</v>
      </c>
      <c r="C530" t="s">
        <v>136</v>
      </c>
      <c r="D530" t="s">
        <v>23</v>
      </c>
      <c r="E530" t="s">
        <v>24</v>
      </c>
      <c r="F530" s="3">
        <v>3</v>
      </c>
      <c r="G530" s="3">
        <v>4</v>
      </c>
      <c r="H530" s="3" t="str">
        <f t="shared" si="648"/>
        <v>A</v>
      </c>
      <c r="I530" s="3">
        <v>2.88</v>
      </c>
      <c r="J530" s="3">
        <v>4</v>
      </c>
      <c r="K530" s="3">
        <v>2.2000000000000002</v>
      </c>
      <c r="L530" s="3">
        <v>1.33</v>
      </c>
      <c r="M530" s="3">
        <v>3.4</v>
      </c>
      <c r="N530" s="3">
        <f t="shared" si="577"/>
        <v>7</v>
      </c>
      <c r="O530" s="3">
        <f t="shared" si="578"/>
        <v>0</v>
      </c>
      <c r="P530" s="3">
        <f t="shared" si="579"/>
        <v>3</v>
      </c>
      <c r="Q530" s="3">
        <f t="shared" si="580"/>
        <v>5.1767676767676685E-2</v>
      </c>
      <c r="R530" s="3">
        <f t="shared" si="581"/>
        <v>4.5997346306943854E-2</v>
      </c>
      <c r="S530" s="3">
        <f t="shared" si="582"/>
        <v>3.0290909090909088</v>
      </c>
      <c r="T530" s="3">
        <f t="shared" si="583"/>
        <v>4.2070707070707067</v>
      </c>
      <c r="U530" s="3">
        <f t="shared" si="584"/>
        <v>2.3138888888888891</v>
      </c>
      <c r="V530" s="3">
        <f t="shared" si="585"/>
        <v>1.3988510101010101</v>
      </c>
      <c r="W530" s="3">
        <f t="shared" si="586"/>
        <v>3.5760101010101004</v>
      </c>
      <c r="X530" s="4">
        <f t="shared" si="587"/>
        <v>0.34722222222222221</v>
      </c>
      <c r="Y530" s="4">
        <f t="shared" si="588"/>
        <v>0.25</v>
      </c>
      <c r="Z530" s="4">
        <f t="shared" si="589"/>
        <v>0.45454545454545453</v>
      </c>
      <c r="AA530" s="4">
        <f t="shared" si="590"/>
        <v>0.75187969924812026</v>
      </c>
      <c r="AB530" s="4">
        <f t="shared" si="591"/>
        <v>0.29411764705882354</v>
      </c>
      <c r="AC530" s="4">
        <f t="shared" si="592"/>
        <v>1.6736111111111112</v>
      </c>
      <c r="AD530" s="4">
        <f t="shared" si="593"/>
        <v>2.2272727272727271</v>
      </c>
      <c r="AE530" s="4">
        <f t="shared" si="594"/>
        <v>2.1736111111111112</v>
      </c>
      <c r="AF530" s="4">
        <f t="shared" si="595"/>
        <v>1.7272727272727273</v>
      </c>
      <c r="AG530" s="4">
        <f>IFERROR(AVERAGE(Tabela13[[#This Row],[V1]],Tabela13[[#This Row],[V2]]),"")</f>
        <v>1.9504419191919191</v>
      </c>
      <c r="AH530" s="4">
        <f>IFERROR(AVERAGE(Tabela13[[#This Row],[V1]],Tabela13[[#This Row],[V3]]),"")</f>
        <v>1.9236111111111112</v>
      </c>
      <c r="AI530" s="4">
        <f>IFERROR(AVERAGE(Tabela13[[#This Row],[V1]],Tabela13[[#This Row],[V4]]),"")</f>
        <v>1.7004419191919191</v>
      </c>
      <c r="AJ530" s="4">
        <f>IFERROR(AVERAGE(Tabela13[[#This Row],[V2]],Tabela13[[#This Row],[V1]]),"")</f>
        <v>1.9504419191919191</v>
      </c>
      <c r="AK530" s="4">
        <f>IFERROR(AVERAGE(Tabela13[[#This Row],[V2]],Tabela13[[#This Row],[V3]]),"")</f>
        <v>2.2004419191919191</v>
      </c>
      <c r="AL530" s="4">
        <f>IFERROR(AVERAGE(Tabela13[[#This Row],[V2]],Tabela13[[#This Row],[V4]]),"")</f>
        <v>1.9772727272727271</v>
      </c>
      <c r="AM530" s="4">
        <f>IFERROR(AVERAGE(Tabela13[[#This Row],[V3]],Tabela13[[#This Row],[V1]]),"")</f>
        <v>1.9236111111111112</v>
      </c>
      <c r="AN530" s="4">
        <f>IFERROR(AVERAGE(Tabela13[[#This Row],[V3]],Tabela13[[#This Row],[V2]]),"")</f>
        <v>2.2004419191919191</v>
      </c>
      <c r="AO530" s="4">
        <f>IFERROR(AVERAGE(Tabela13[[#This Row],[V3]],Tabela13[[#This Row],[V4]]),"")</f>
        <v>1.9504419191919191</v>
      </c>
      <c r="AP530" s="4">
        <f>IFERROR(AVERAGE(Tabela13[[#This Row],[V4]],Tabela13[[#This Row],[V1]]),"")</f>
        <v>1.7004419191919191</v>
      </c>
      <c r="AQ530" s="4">
        <f>IFERROR(AVERAGE(Tabela13[[#This Row],[V4]],Tabela13[[#This Row],[V2]]),"")</f>
        <v>1.9772727272727271</v>
      </c>
      <c r="AR530" s="4">
        <f>IFERROR(AVERAGE(Tabela13[[#This Row],[V4]],Tabela13[[#This Row],[V3]]),"")</f>
        <v>1.9504419191919191</v>
      </c>
      <c r="AS530" s="4">
        <f>_xlfn.STDEV.S(Tabela13[[#This Row],[V1]:[V2]])</f>
        <v>0.39149788327058188</v>
      </c>
      <c r="AT530" s="4">
        <f>_xlfn.STDEV.S(Tabela13[[#This Row],[V1]],Tabela13[[#This Row],[V3]])</f>
        <v>0.35355339059327379</v>
      </c>
      <c r="AU530" s="4">
        <f>_xlfn.STDEV.S(Tabela13[[#This Row],[V1]],Tabela13[[#This Row],[V4]])</f>
        <v>3.79444926773084E-2</v>
      </c>
      <c r="AV530" s="4">
        <f>_xlfn.STDEV.S(Tabela13[[#This Row],[V2]],Tabela13[[#This Row],[V1]])</f>
        <v>0.39149788327058188</v>
      </c>
      <c r="AW530" s="4">
        <f>_xlfn.STDEV.S(Tabela13[[#This Row],[V2]],Tabela13[[#This Row],[V3]])</f>
        <v>3.7944492677308247E-2</v>
      </c>
      <c r="AX530" s="4">
        <f>_xlfn.STDEV.S(Tabela13[[#This Row],[V42]],Tabela13[[#This Row],[V44]])</f>
        <v>0.74505127386385572</v>
      </c>
      <c r="AY530" s="4">
        <f>_xlfn.STDEV.S(Tabela13[[#This Row],[V3]],Tabela13[[#This Row],[V1]])</f>
        <v>0.35355339059327379</v>
      </c>
      <c r="AZ530" s="4">
        <f>_xlfn.STDEV.S(Tabela13[[#This Row],[V3]],Tabela13[[#This Row],[V2]])</f>
        <v>3.7944492677308247E-2</v>
      </c>
      <c r="BA530" s="4">
        <f>_xlfn.STDEV.S(Tabela13[[#This Row],[V3]],Tabela13[[#This Row],[V4]])</f>
        <v>0.31560889791596675</v>
      </c>
      <c r="BB530" s="4">
        <f>_xlfn.STDEV.S(Tabela13[[#This Row],[V4]],Tabela13[[#This Row],[V1]])</f>
        <v>3.79444926773084E-2</v>
      </c>
      <c r="BC530" s="4">
        <f>_xlfn.STDEV.S(Tabela13[[#This Row],[V4]],Tabela13[[#This Row],[V2]])</f>
        <v>0.35355339059327379</v>
      </c>
      <c r="BD530" s="4">
        <f>_xlfn.STDEV.S(Tabela13[[#This Row],[V4]],Tabela13[[#This Row],[V3]])</f>
        <v>0.31560889791596675</v>
      </c>
      <c r="BE530" s="4">
        <f>Tabela13[[#This Row],[V17]]/Tabela13[[#This Row],[V5]]</f>
        <v>0.20072265644945839</v>
      </c>
      <c r="BF530" s="4">
        <f>Tabela13[[#This Row],[V18]]/Tabela13[[#This Row],[V6]]</f>
        <v>0.18379670846726145</v>
      </c>
      <c r="BG530" s="4">
        <f>Tabela13[[#This Row],[V19]]/Tabela13[[#This Row],[V7]]</f>
        <v>2.2314489103715057E-2</v>
      </c>
      <c r="BH530" s="4">
        <f>Tabela13[[#This Row],[V20]]/Tabela13[[#This Row],[V8]]</f>
        <v>0.20072265644945839</v>
      </c>
      <c r="BI530" s="4">
        <f>Tabela13[[#This Row],[V21]]/Tabela13[[#This Row],[V9]]</f>
        <v>1.7244032821935523E-2</v>
      </c>
      <c r="BJ530" s="4">
        <f>Tabela13[[#This Row],[V22]]/Tabela13[[#This Row],[V10]]</f>
        <v>0.37680754080470868</v>
      </c>
      <c r="BK530" s="4">
        <f>Tabela13[[#This Row],[V23]]/Tabela13[[#This Row],[V11]]</f>
        <v>0.18379670846726145</v>
      </c>
      <c r="BL530" s="4">
        <f>Tabela13[[#This Row],[V24]]/Tabela13[[#This Row],[V12]]</f>
        <v>1.7244032821935523E-2</v>
      </c>
      <c r="BM530" s="4">
        <f>Tabela13[[#This Row],[V25]]/Tabela13[[#This Row],[V13]]</f>
        <v>0.16181404573519706</v>
      </c>
      <c r="BN530" s="4">
        <f>Tabela13[[#This Row],[V26]]/Tabela13[[#This Row],[V14]]</f>
        <v>2.2314489103715057E-2</v>
      </c>
      <c r="BO530" s="4">
        <f>Tabela13[[#This Row],[V27]]/Tabela13[[#This Row],[V15]]</f>
        <v>0.1788086113345293</v>
      </c>
      <c r="BP530" s="4">
        <f>Tabela13[[#This Row],[V28]]/Tabela13[[#This Row],[V16]]</f>
        <v>0.16181404573519706</v>
      </c>
      <c r="BQ530" s="4">
        <f>Tabela13[[#This Row],[V1]]-Tabela13[[#This Row],[V2]]</f>
        <v>-0.55366161616161591</v>
      </c>
      <c r="BR530" s="4">
        <f>Tabela13[[#This Row],[V1]]-Tabela13[[#This Row],[V3]]</f>
        <v>-0.5</v>
      </c>
      <c r="BS530" s="4">
        <f>Tabela13[[#This Row],[V1]]-Tabela13[[#This Row],[V4]]</f>
        <v>-5.3661616161616132E-2</v>
      </c>
      <c r="BT530" s="4">
        <f>Tabela13[[#This Row],[V2]]-Tabela13[[#This Row],[V1]]</f>
        <v>0.55366161616161591</v>
      </c>
      <c r="BU530" s="4">
        <f>Tabela13[[#This Row],[V2]]-Tabela13[[#This Row],[V3]]</f>
        <v>5.366161616161591E-2</v>
      </c>
      <c r="BV530" s="4">
        <f>Tabela13[[#This Row],[V2]]-Tabela13[[#This Row],[V4]]</f>
        <v>0.49999999999999978</v>
      </c>
      <c r="BW530" s="4">
        <f>AVERAGE(Tabela13[[#This Row],[V41]],Tabela13[[#This Row],[V42]])</f>
        <v>-0.52683080808080796</v>
      </c>
      <c r="BX530" s="4">
        <f>AVERAGE(Tabela13[[#This Row],[V41]],Tabela13[[#This Row],[V43]])</f>
        <v>-0.30366161616161602</v>
      </c>
      <c r="BY530" s="4">
        <f>AVERAGE(Tabela13[[#This Row],[V41]],Tabela13[[#This Row],[V44]])</f>
        <v>0</v>
      </c>
      <c r="BZ530" s="4">
        <f>AVERAGE(Tabela13[[#This Row],[V41]],Tabela13[[#This Row],[V45]])</f>
        <v>-0.25</v>
      </c>
      <c r="CA530" s="4">
        <f>AVERAGE(Tabela13[[#This Row],[V41]],Tabela13[[#This Row],[V46]])</f>
        <v>-2.6830808080808066E-2</v>
      </c>
      <c r="CB530" s="4">
        <f>AVERAGE(Tabela13[[#This Row],[V42]],Tabela13[[#This Row],[V41]])</f>
        <v>-0.52683080808080796</v>
      </c>
      <c r="CC530" s="4">
        <f>AVERAGE(Tabela13[[#This Row],[V42]],Tabela13[[#This Row],[V43]])</f>
        <v>-0.27683080808080807</v>
      </c>
      <c r="CD530" s="4">
        <f>AVERAGE(Tabela13[[#This Row],[V42]],Tabela13[[#This Row],[V44]])</f>
        <v>2.6830808080807955E-2</v>
      </c>
      <c r="CE530" s="4">
        <f>AVERAGE(Tabela13[[#This Row],[V42]],Tabela13[[#This Row],[V45]])</f>
        <v>-0.22316919191919204</v>
      </c>
      <c r="CF530" s="4">
        <f>AVERAGE(Tabela13[[#This Row],[V42]],Tabela13[[#This Row],[V46]])</f>
        <v>0</v>
      </c>
      <c r="CG530" s="4">
        <f>AVERAGE(Tabela13[[#This Row],[V43]],Tabela13[[#This Row],[V41]])</f>
        <v>-0.30366161616161602</v>
      </c>
      <c r="CH530" s="4">
        <f>AVERAGE(Tabela13[[#This Row],[V43]],Tabela13[[#This Row],[V42]])</f>
        <v>-0.27683080808080807</v>
      </c>
      <c r="CI530" s="4">
        <f>AVERAGE(Tabela13[[#This Row],[V43]],Tabela13[[#This Row],[V44]])</f>
        <v>0.24999999999999989</v>
      </c>
      <c r="CJ530" s="4">
        <f>AVERAGE(Tabela13[[#This Row],[V43]],Tabela13[[#This Row],[V45]])</f>
        <v>-1.1102230246251565E-16</v>
      </c>
      <c r="CK530" s="4">
        <f>AVERAGE(Tabela13[[#This Row],[V43]],Tabela13[[#This Row],[V46]])</f>
        <v>0.22316919191919182</v>
      </c>
      <c r="CL530" s="4">
        <f>AVERAGE(Tabela13[[#This Row],[V44]],Tabela13[[#This Row],[V41]])</f>
        <v>0</v>
      </c>
      <c r="CM530" s="4">
        <f>AVERAGE(Tabela13[[#This Row],[V44]],Tabela13[[#This Row],[V42]])</f>
        <v>2.6830808080807955E-2</v>
      </c>
      <c r="CN530" s="4">
        <f>AVERAGE(Tabela13[[#This Row],[V44]],Tabela13[[#This Row],[V43]])</f>
        <v>0.24999999999999989</v>
      </c>
      <c r="CO530" s="4">
        <f>AVERAGE(Tabela13[[#This Row],[V44]],Tabela13[[#This Row],[V45]])</f>
        <v>0.30366161616161591</v>
      </c>
      <c r="CP530" s="4">
        <f>AVERAGE(Tabela13[[#This Row],[V44]],Tabela13[[#This Row],[V46]])</f>
        <v>0.52683080808080784</v>
      </c>
      <c r="CQ530" s="4">
        <f>AVERAGE(Tabela13[[#This Row],[V45]],Tabela13[[#This Row],[V41]])</f>
        <v>-0.25</v>
      </c>
      <c r="CR530" s="4">
        <f>AVERAGE(Tabela13[[#This Row],[V45]],Tabela13[[#This Row],[V42]])</f>
        <v>-0.22316919191919204</v>
      </c>
      <c r="CS530" s="4">
        <f>AVERAGE(Tabela13[[#This Row],[V45]],Tabela13[[#This Row],[V43]])</f>
        <v>-1.1102230246251565E-16</v>
      </c>
      <c r="CT530" s="4">
        <f>AVERAGE(Tabela13[[#This Row],[V45]],Tabela13[[#This Row],[V44]])</f>
        <v>0.30366161616161591</v>
      </c>
      <c r="CU530" s="4">
        <f>AVERAGE(Tabela13[[#This Row],[V45]],Tabela13[[#This Row],[V46]])</f>
        <v>0.27683080808080784</v>
      </c>
      <c r="CV530" s="4">
        <f>AVERAGE(Tabela13[[#This Row],[V46]],Tabela13[[#This Row],[V41]])</f>
        <v>-2.6830808080808066E-2</v>
      </c>
      <c r="CW530" s="4">
        <f>AVERAGE(Tabela13[[#This Row],[V46]],Tabela13[[#This Row],[V42]])</f>
        <v>0</v>
      </c>
      <c r="CX530" s="4">
        <f>AVERAGE(Tabela13[[#This Row],[V46]],Tabela13[[#This Row],[V43]])</f>
        <v>0.22316919191919182</v>
      </c>
      <c r="CY530" s="4">
        <f>AVERAGE(Tabela13[[#This Row],[V46]],Tabela13[[#This Row],[V44]])</f>
        <v>0.52683080808080784</v>
      </c>
      <c r="CZ530" s="4">
        <f>AVERAGE(Tabela13[[#This Row],[V46]],Tabela13[[#This Row],[V45]])</f>
        <v>0.27683080808080784</v>
      </c>
      <c r="DA530" s="3">
        <f>_xlfn.STDEV.S(Tabela13[[#This Row],[V41]],Tabela13[[#This Row],[V42]])</f>
        <v>3.7944492677308247E-2</v>
      </c>
      <c r="DB530" s="3">
        <f>_xlfn.STDEV.S(Tabela13[[#This Row],[V41]],Tabela13[[#This Row],[V43]])</f>
        <v>0.35355339059327356</v>
      </c>
      <c r="DC530" s="3">
        <f>_xlfn.STDEV.S(Tabela13[[#This Row],[V41]],Tabela13[[#This Row],[V44]])</f>
        <v>0.78299576654116398</v>
      </c>
      <c r="DD530" s="3">
        <f>_xlfn.STDEV.S(Tabela13[[#This Row],[V41]],Tabela13[[#This Row],[V45]])</f>
        <v>0.42944237594789025</v>
      </c>
      <c r="DE530" s="3">
        <f>_xlfn.STDEV.S(Tabela13[[#This Row],[V41]],Tabela13[[#This Row],[V46]])</f>
        <v>0.74505127386385561</v>
      </c>
      <c r="DF530" s="3">
        <f>_xlfn.STDEV.S(Tabela13[[#This Row],[V42]],Tabela13[[#This Row],[V41]])</f>
        <v>3.7944492677308247E-2</v>
      </c>
      <c r="DG530" s="3">
        <f>_xlfn.STDEV.S(Tabela13[[#This Row],[V42]],Tabela13[[#This Row],[V43]])</f>
        <v>0.31560889791596536</v>
      </c>
      <c r="DH530" s="3">
        <f>_xlfn.STDEV.S(Tabela13[[#This Row],[V42]],Tabela13[[#This Row],[V44]])</f>
        <v>0.74505127386385572</v>
      </c>
      <c r="DI530" s="3">
        <f>_xlfn.STDEV.S(Tabela13[[#This Row],[V42]],Tabela13[[#This Row],[V45]])</f>
        <v>0.39149788327058199</v>
      </c>
      <c r="DJ530" s="3">
        <f>_xlfn.STDEV.S(Tabela13[[#This Row],[V42]],Tabela13[[#This Row],[V46]])</f>
        <v>0.70710678118654735</v>
      </c>
      <c r="DK530" s="3">
        <f>_xlfn.STDEV.S(Tabela13[[#This Row],[V43]],Tabela13[[#This Row],[V41]])</f>
        <v>0.35355339059327356</v>
      </c>
      <c r="DL530" s="3">
        <f>_xlfn.STDEV.S(Tabela13[[#This Row],[V43]],Tabela13[[#This Row],[V42]])</f>
        <v>0.31560889791596536</v>
      </c>
      <c r="DM530" s="3">
        <f>_xlfn.STDEV.S(Tabela13[[#This Row],[V43]],Tabela13[[#This Row],[V44]])</f>
        <v>0.42944237594789036</v>
      </c>
      <c r="DN530" s="3">
        <f>_xlfn.STDEV.S(Tabela13[[#This Row],[V43]],Tabela13[[#This Row],[V45]])</f>
        <v>7.5888985354616648E-2</v>
      </c>
      <c r="DO530" s="3">
        <f>_xlfn.STDEV.S(Tabela13[[#This Row],[V43]],Tabela13[[#This Row],[V46]])</f>
        <v>0.39149788327058199</v>
      </c>
      <c r="DP530" s="3">
        <f>_xlfn.STDEV.S(Tabela13[[#This Row],[V44]],Tabela13[[#This Row],[V41]])</f>
        <v>0.78299576654116398</v>
      </c>
      <c r="DQ530" s="3">
        <f>_xlfn.STDEV.S(Tabela13[[#This Row],[V44]],Tabela13[[#This Row],[V42]])</f>
        <v>0.74505127386385572</v>
      </c>
      <c r="DR530" s="3">
        <f>_xlfn.STDEV.S(Tabela13[[#This Row],[V44]],Tabela13[[#This Row],[V43]])</f>
        <v>0.42944237594789036</v>
      </c>
      <c r="DS530" s="3">
        <f>_xlfn.STDEV.S(Tabela13[[#This Row],[V44]],Tabela13[[#This Row],[V45]])</f>
        <v>0.35355339059327379</v>
      </c>
      <c r="DT530" s="3">
        <f>_xlfn.STDEV.S(Tabela13[[#This Row],[V44]],Tabela13[[#This Row],[V46]])</f>
        <v>3.79444926773084E-2</v>
      </c>
      <c r="DU530" s="3">
        <f>_xlfn.STDEV.S(Tabela13[[#This Row],[V45]],Tabela13[[#This Row],[V41]])</f>
        <v>0.42944237594789025</v>
      </c>
      <c r="DV530" s="3">
        <f>_xlfn.STDEV.S(Tabela13[[#This Row],[V45]],Tabela13[[#This Row],[V42]])</f>
        <v>0.39149788327058199</v>
      </c>
      <c r="DW530" s="3">
        <f>_xlfn.STDEV.S(Tabela13[[#This Row],[V45]],Tabela13[[#This Row],[V43]])</f>
        <v>7.5888985354616648E-2</v>
      </c>
      <c r="DX530" s="3">
        <f>_xlfn.STDEV.S(Tabela13[[#This Row],[V45]],Tabela13[[#This Row],[V44]])</f>
        <v>0.35355339059327379</v>
      </c>
      <c r="DY530" s="3">
        <f>_xlfn.STDEV.S(Tabela13[[#This Row],[V45]],Tabela13[[#This Row],[V46]])</f>
        <v>0.31560889791596541</v>
      </c>
      <c r="DZ530" s="3">
        <f>_xlfn.STDEV.S(Tabela13[[#This Row],[V46]],Tabela13[[#This Row],[V41]])</f>
        <v>0.74505127386385561</v>
      </c>
      <c r="EA530" s="3">
        <f>_xlfn.STDEV.S(Tabela13[[#This Row],[V46]],Tabela13[[#This Row],[V42]])</f>
        <v>0.70710678118654735</v>
      </c>
      <c r="EB530" s="3">
        <f>_xlfn.STDEV.S(Tabela13[[#This Row],[V46]],Tabela13[[#This Row],[V43]])</f>
        <v>0.39149788327058199</v>
      </c>
      <c r="EC530" s="3">
        <f>_xlfn.STDEV.S(Tabela13[[#This Row],[V46]],Tabela13[[#This Row],[V44]])</f>
        <v>3.79444926773084E-2</v>
      </c>
      <c r="ED530" s="3">
        <f>_xlfn.STDEV.S(Tabela13[[#This Row],[V46]],Tabela13[[#This Row],[V45]])</f>
        <v>0.31560889791596541</v>
      </c>
      <c r="EE530" s="3">
        <f t="shared" si="596"/>
        <v>-7.2024057999827779E-2</v>
      </c>
      <c r="EF530" s="3">
        <f t="shared" si="597"/>
        <v>-1.1643005627853338</v>
      </c>
      <c r="EG530" s="3" t="str">
        <f t="shared" si="598"/>
        <v/>
      </c>
      <c r="EH530" s="3">
        <f t="shared" si="599"/>
        <v>-1.717769503791561</v>
      </c>
      <c r="EI530" s="3">
        <f t="shared" si="600"/>
        <v>-27.768499242361127</v>
      </c>
      <c r="EJ530" s="3">
        <f t="shared" si="601"/>
        <v>-7.2024057999827779E-2</v>
      </c>
      <c r="EK530" s="3">
        <f t="shared" si="602"/>
        <v>-1.1400786643076148</v>
      </c>
      <c r="EL530" s="3">
        <f t="shared" si="603"/>
        <v>27.768499242361248</v>
      </c>
      <c r="EM530" s="3">
        <f t="shared" si="604"/>
        <v>-1.7542649140045306</v>
      </c>
      <c r="EN530" s="3" t="str">
        <f t="shared" si="605"/>
        <v/>
      </c>
      <c r="EO530" s="3">
        <f t="shared" si="606"/>
        <v>-1.1643005627853338</v>
      </c>
      <c r="EP530" s="3">
        <f t="shared" si="607"/>
        <v>-1.1400786643076148</v>
      </c>
      <c r="EQ530" s="3">
        <f t="shared" si="608"/>
        <v>1.7177695037915621</v>
      </c>
      <c r="ER530" s="3">
        <f t="shared" si="609"/>
        <v>-683547212329153.13</v>
      </c>
      <c r="ES530" s="3" t="str">
        <f t="shared" si="610"/>
        <v/>
      </c>
      <c r="ET530" s="3" t="str">
        <f t="shared" si="611"/>
        <v/>
      </c>
      <c r="EU530" s="3">
        <f t="shared" si="612"/>
        <v>0</v>
      </c>
      <c r="EV530" s="3">
        <f t="shared" si="613"/>
        <v>1.7177695037915621</v>
      </c>
      <c r="EW530" s="3">
        <f t="shared" si="614"/>
        <v>1.1643005627853351</v>
      </c>
      <c r="EX530" s="3">
        <f t="shared" si="615"/>
        <v>7.2024057999828084E-2</v>
      </c>
      <c r="EY530" s="3">
        <f t="shared" si="616"/>
        <v>-1.717769503791561</v>
      </c>
      <c r="EZ530" s="3">
        <f t="shared" si="617"/>
        <v>-1.7542649140045306</v>
      </c>
      <c r="FA530" s="3">
        <f t="shared" si="618"/>
        <v>-683547212329153.13</v>
      </c>
      <c r="FB530" s="3">
        <f t="shared" si="619"/>
        <v>1.1643005627853351</v>
      </c>
      <c r="FC530" s="3">
        <f t="shared" si="620"/>
        <v>1.140078664307616</v>
      </c>
      <c r="FD530" s="3">
        <f t="shared" si="621"/>
        <v>-27.768499242361127</v>
      </c>
      <c r="FE530" s="3" t="str">
        <f t="shared" si="622"/>
        <v/>
      </c>
      <c r="FF530" s="3">
        <f t="shared" si="623"/>
        <v>1.7542649140045323</v>
      </c>
      <c r="FG530" s="3">
        <f t="shared" si="624"/>
        <v>7.2024057999828084E-2</v>
      </c>
      <c r="FH530" s="3">
        <f t="shared" si="625"/>
        <v>1.140078664307616</v>
      </c>
      <c r="FI530" s="4">
        <f t="shared" si="626"/>
        <v>1.3636363636363635</v>
      </c>
      <c r="FJ530" s="4">
        <f t="shared" si="627"/>
        <v>1.3888888888888888</v>
      </c>
      <c r="FK530" s="4">
        <f t="shared" si="628"/>
        <v>1.2280912364945979</v>
      </c>
      <c r="FL530" s="4">
        <f t="shared" si="629"/>
        <v>1.5342136854741897</v>
      </c>
      <c r="FM530" s="4">
        <f>Tabela13[[#This Row],[V139]]-Tabela13[[#This Row],[V140]]</f>
        <v>-0.30612244897959173</v>
      </c>
      <c r="FN530" s="4">
        <f>Tabela13[[#This Row],[V1]]-Tabela13[[#This Row],[V2]]/2</f>
        <v>0.55997474747474763</v>
      </c>
      <c r="FO530" s="4">
        <f>Tabela13[[#This Row],[V1]]-Tabela13[[#This Row],[V3]]/2</f>
        <v>0.58680555555555558</v>
      </c>
      <c r="FP530" s="4">
        <f>Tabela13[[#This Row],[V1]]-Tabela13[[#This Row],[V4]]/2</f>
        <v>0.80997474747474751</v>
      </c>
      <c r="FQ530" s="4">
        <f>Tabela13[[#This Row],[V2]]-Tabela13[[#This Row],[V1]]/2</f>
        <v>1.3904671717171715</v>
      </c>
      <c r="FR530" s="4">
        <f>Tabela13[[#This Row],[V2]]-Tabela13[[#This Row],[V3]]/2</f>
        <v>1.1404671717171715</v>
      </c>
      <c r="FS530" s="4">
        <f>Tabela13[[#This Row],[V2]]-Tabela13[[#This Row],[V4]]/2</f>
        <v>1.3636363636363633</v>
      </c>
      <c r="FT530" s="4">
        <f t="shared" si="630"/>
        <v>0.51046909780204874</v>
      </c>
      <c r="FU530" s="4">
        <f t="shared" si="631"/>
        <v>0.53066120704561115</v>
      </c>
      <c r="FV530" s="4">
        <f t="shared" si="632"/>
        <v>0.68079358053882788</v>
      </c>
      <c r="FW530" s="4">
        <f t="shared" si="633"/>
        <v>0.9473117155156815</v>
      </c>
      <c r="FX530" s="4">
        <f t="shared" si="634"/>
        <v>0.85092873944852121</v>
      </c>
      <c r="FY530" s="4">
        <f t="shared" si="635"/>
        <v>0.93804749179271341</v>
      </c>
      <c r="FZ530" s="4">
        <f t="shared" si="636"/>
        <v>91.88443760436877</v>
      </c>
      <c r="GA530" s="4">
        <f t="shared" si="637"/>
        <v>95.519017268210007</v>
      </c>
      <c r="GB530" s="4">
        <f t="shared" si="638"/>
        <v>122.54284449698902</v>
      </c>
      <c r="GC530" s="4">
        <f t="shared" si="639"/>
        <v>170.51610879282265</v>
      </c>
      <c r="GD530" s="4">
        <f t="shared" si="640"/>
        <v>153.16717310073383</v>
      </c>
      <c r="GE530" s="4">
        <f t="shared" si="641"/>
        <v>168.84854852268842</v>
      </c>
      <c r="GF530" s="4">
        <f>Tabela13[[#This Row],[V1]]-Tabela13[[#This Row],[V2]]/Tabela13[[#This Row],[V2]]</f>
        <v>0.67361111111111116</v>
      </c>
      <c r="GG530" s="4">
        <f>Tabela13[[#This Row],[V1]]-Tabela13[[#This Row],[V3]]/Tabela13[[#This Row],[V3]]</f>
        <v>0.67361111111111116</v>
      </c>
      <c r="GH530" s="4">
        <f>Tabela13[[#This Row],[V1]]-Tabela13[[#This Row],[V4]]/Tabela13[[#This Row],[V4]]</f>
        <v>0.67361111111111116</v>
      </c>
      <c r="GI530" s="4">
        <f>Tabela13[[#This Row],[V2]]-Tabela13[[#This Row],[V1]]/Tabela13[[#This Row],[V1]]</f>
        <v>1.2272727272727271</v>
      </c>
      <c r="GJ530" s="4">
        <f>Tabela13[[#This Row],[V2]]-Tabela13[[#This Row],[V3]]/Tabela13[[#This Row],[V3]]</f>
        <v>1.2272727272727271</v>
      </c>
      <c r="GK530" s="4">
        <f>Tabela13[[#This Row],[V2]]-Tabela13[[#This Row],[V4]]/Tabela13[[#This Row],[V4]]</f>
        <v>1.2272727272727271</v>
      </c>
      <c r="GL530" s="4">
        <f t="shared" si="642"/>
        <v>0.29033289459347328</v>
      </c>
      <c r="GM530" s="4">
        <f t="shared" si="643"/>
        <v>1.9504419191919193</v>
      </c>
      <c r="GN530" s="4">
        <f t="shared" si="644"/>
        <v>0.14885492961193125</v>
      </c>
      <c r="GO530" s="3">
        <f t="shared" si="645"/>
        <v>0</v>
      </c>
      <c r="GP530" s="3">
        <v>100</v>
      </c>
      <c r="GQ530" s="3">
        <f t="shared" si="646"/>
        <v>-1</v>
      </c>
      <c r="GR530" s="3">
        <f t="shared" si="647"/>
        <v>-100</v>
      </c>
      <c r="GS530" s="34">
        <f>COUNTIF($D$2:D529,Tabela13[[#This Row],[HomeTeam]])</f>
        <v>26</v>
      </c>
      <c r="GT530" s="34">
        <f>COUNTIF($E$2:E529,Tabela13[[#This Row],[AwayTeam]])</f>
        <v>26</v>
      </c>
      <c r="GU530" s="3">
        <f>IFERROR(AVERAGEIFS($AD$2:AD529,$D$2:D529,Tabela13[[#This Row],[HomeTeam]],$GS$2:GS529,"&gt;="&amp;Tabela13[[#This Row],[Contagem_H]]-5),"")</f>
        <v>0.70345874567842537</v>
      </c>
      <c r="GV530" s="3">
        <f>IFERROR(AVERAGEIFS($G$2:G529,$E$2:E529,Tabela13[[#This Row],[AwayTeam]],$GT$2:GT529,"&gt;="&amp;Tabela13[[#This Row],[Contagem_A]]-5),"")</f>
        <v>2.4</v>
      </c>
      <c r="GW530" s="3">
        <f>IFERROR(AVERAGEIFS($GQ$2:GQ529,$D$2:D529,Tabela13[[#This Row],[HomeTeam]],$GS$2:GS529,"&gt;="&amp;Tabela13[[#This Row],[Contagem_H]]-5),"")</f>
        <v>-3.2000000000000028E-2</v>
      </c>
    </row>
    <row r="531" spans="1:205" x14ac:dyDescent="0.25">
      <c r="A531" t="s">
        <v>127</v>
      </c>
      <c r="B531" t="s">
        <v>312</v>
      </c>
      <c r="C531" t="s">
        <v>177</v>
      </c>
      <c r="D531" t="s">
        <v>14</v>
      </c>
      <c r="E531" t="s">
        <v>26</v>
      </c>
      <c r="F531" s="3">
        <v>2</v>
      </c>
      <c r="G531" s="3">
        <v>1</v>
      </c>
      <c r="H531" s="3" t="str">
        <f t="shared" si="648"/>
        <v>H</v>
      </c>
      <c r="I531" s="3">
        <v>1.8</v>
      </c>
      <c r="J531" s="3">
        <v>3.9</v>
      </c>
      <c r="K531" s="3">
        <v>4.2</v>
      </c>
      <c r="L531" s="3">
        <v>1.67</v>
      </c>
      <c r="M531" s="3">
        <v>2.2000000000000002</v>
      </c>
      <c r="N531" s="3">
        <f t="shared" si="577"/>
        <v>3</v>
      </c>
      <c r="O531" s="3">
        <f t="shared" si="578"/>
        <v>3</v>
      </c>
      <c r="P531" s="3">
        <f t="shared" si="579"/>
        <v>0</v>
      </c>
      <c r="Q531" s="3">
        <f t="shared" si="580"/>
        <v>5.0061050061050105E-2</v>
      </c>
      <c r="R531" s="3">
        <f t="shared" si="581"/>
        <v>5.3347849755035481E-2</v>
      </c>
      <c r="S531" s="3">
        <f t="shared" si="582"/>
        <v>1.8901098901098903</v>
      </c>
      <c r="T531" s="3">
        <f t="shared" si="583"/>
        <v>4.0952380952380949</v>
      </c>
      <c r="U531" s="3">
        <f t="shared" si="584"/>
        <v>4.4102564102564106</v>
      </c>
      <c r="V531" s="3">
        <f t="shared" si="585"/>
        <v>1.7536019536019536</v>
      </c>
      <c r="W531" s="3">
        <f t="shared" si="586"/>
        <v>2.3101343101343104</v>
      </c>
      <c r="X531" s="4">
        <f t="shared" si="587"/>
        <v>0.55555555555555558</v>
      </c>
      <c r="Y531" s="4">
        <f t="shared" si="588"/>
        <v>0.25641025641025644</v>
      </c>
      <c r="Z531" s="4">
        <f t="shared" si="589"/>
        <v>0.23809523809523808</v>
      </c>
      <c r="AA531" s="4">
        <f t="shared" si="590"/>
        <v>0.5988023952095809</v>
      </c>
      <c r="AB531" s="4">
        <f t="shared" si="591"/>
        <v>0.45454545454545453</v>
      </c>
      <c r="AC531" s="4">
        <f t="shared" si="592"/>
        <v>1.2777777777777777</v>
      </c>
      <c r="AD531" s="4">
        <f t="shared" si="593"/>
        <v>0.61904761904761907</v>
      </c>
      <c r="AE531" s="4">
        <f t="shared" si="594"/>
        <v>0.77777777777777779</v>
      </c>
      <c r="AF531" s="4">
        <f t="shared" si="595"/>
        <v>1.1190476190476191</v>
      </c>
      <c r="AG531" s="4">
        <f>IFERROR(AVERAGE(Tabela13[[#This Row],[V1]],Tabela13[[#This Row],[V2]]),"")</f>
        <v>0.94841269841269837</v>
      </c>
      <c r="AH531" s="4">
        <f>IFERROR(AVERAGE(Tabela13[[#This Row],[V1]],Tabela13[[#This Row],[V3]]),"")</f>
        <v>1.0277777777777777</v>
      </c>
      <c r="AI531" s="4">
        <f>IFERROR(AVERAGE(Tabela13[[#This Row],[V1]],Tabela13[[#This Row],[V4]]),"")</f>
        <v>1.1984126984126984</v>
      </c>
      <c r="AJ531" s="4">
        <f>IFERROR(AVERAGE(Tabela13[[#This Row],[V2]],Tabela13[[#This Row],[V1]]),"")</f>
        <v>0.94841269841269837</v>
      </c>
      <c r="AK531" s="4">
        <f>IFERROR(AVERAGE(Tabela13[[#This Row],[V2]],Tabela13[[#This Row],[V3]]),"")</f>
        <v>0.69841269841269837</v>
      </c>
      <c r="AL531" s="4">
        <f>IFERROR(AVERAGE(Tabela13[[#This Row],[V2]],Tabela13[[#This Row],[V4]]),"")</f>
        <v>0.86904761904761907</v>
      </c>
      <c r="AM531" s="4">
        <f>IFERROR(AVERAGE(Tabela13[[#This Row],[V3]],Tabela13[[#This Row],[V1]]),"")</f>
        <v>1.0277777777777777</v>
      </c>
      <c r="AN531" s="4">
        <f>IFERROR(AVERAGE(Tabela13[[#This Row],[V3]],Tabela13[[#This Row],[V2]]),"")</f>
        <v>0.69841269841269837</v>
      </c>
      <c r="AO531" s="4">
        <f>IFERROR(AVERAGE(Tabela13[[#This Row],[V3]],Tabela13[[#This Row],[V4]]),"")</f>
        <v>0.94841269841269837</v>
      </c>
      <c r="AP531" s="4">
        <f>IFERROR(AVERAGE(Tabela13[[#This Row],[V4]],Tabela13[[#This Row],[V1]]),"")</f>
        <v>1.1984126984126984</v>
      </c>
      <c r="AQ531" s="4">
        <f>IFERROR(AVERAGE(Tabela13[[#This Row],[V4]],Tabela13[[#This Row],[V2]]),"")</f>
        <v>0.86904761904761907</v>
      </c>
      <c r="AR531" s="4">
        <f>IFERROR(AVERAGE(Tabela13[[#This Row],[V4]],Tabela13[[#This Row],[V3]]),"")</f>
        <v>0.94841269841269837</v>
      </c>
      <c r="AS531" s="4">
        <f>_xlfn.STDEV.S(Tabela13[[#This Row],[V1]:[V2]])</f>
        <v>0.46579256221018606</v>
      </c>
      <c r="AT531" s="4">
        <f>_xlfn.STDEV.S(Tabela13[[#This Row],[V1]],Tabela13[[#This Row],[V3]])</f>
        <v>0.3535533905932744</v>
      </c>
      <c r="AU531" s="4">
        <f>_xlfn.STDEV.S(Tabela13[[#This Row],[V1]],Tabela13[[#This Row],[V4]])</f>
        <v>0.11223917161691221</v>
      </c>
      <c r="AV531" s="4">
        <f>_xlfn.STDEV.S(Tabela13[[#This Row],[V2]],Tabela13[[#This Row],[V1]])</f>
        <v>0.46579256221018606</v>
      </c>
      <c r="AW531" s="4">
        <f>_xlfn.STDEV.S(Tabela13[[#This Row],[V2]],Tabela13[[#This Row],[V3]])</f>
        <v>0.11223917161691301</v>
      </c>
      <c r="AX531" s="4">
        <f>_xlfn.STDEV.S(Tabela13[[#This Row],[V42]],Tabela13[[#This Row],[V44]])</f>
        <v>0.81934595280345968</v>
      </c>
      <c r="AY531" s="4">
        <f>_xlfn.STDEV.S(Tabela13[[#This Row],[V3]],Tabela13[[#This Row],[V1]])</f>
        <v>0.3535533905932744</v>
      </c>
      <c r="AZ531" s="4">
        <f>_xlfn.STDEV.S(Tabela13[[#This Row],[V3]],Tabela13[[#This Row],[V2]])</f>
        <v>0.11223917161691301</v>
      </c>
      <c r="BA531" s="4">
        <f>_xlfn.STDEV.S(Tabela13[[#This Row],[V3]],Tabela13[[#This Row],[V4]])</f>
        <v>0.24131421897636213</v>
      </c>
      <c r="BB531" s="4">
        <f>_xlfn.STDEV.S(Tabela13[[#This Row],[V4]],Tabela13[[#This Row],[V1]])</f>
        <v>0.11223917161691221</v>
      </c>
      <c r="BC531" s="4">
        <f>_xlfn.STDEV.S(Tabela13[[#This Row],[V4]],Tabela13[[#This Row],[V2]])</f>
        <v>0.35355339059327406</v>
      </c>
      <c r="BD531" s="4">
        <f>_xlfn.STDEV.S(Tabela13[[#This Row],[V4]],Tabela13[[#This Row],[V3]])</f>
        <v>0.24131421897636213</v>
      </c>
      <c r="BE531" s="4">
        <f>Tabela13[[#This Row],[V17]]/Tabela13[[#This Row],[V5]]</f>
        <v>0.4911285593178531</v>
      </c>
      <c r="BF531" s="4">
        <f>Tabela13[[#This Row],[V18]]/Tabela13[[#This Row],[V6]]</f>
        <v>0.34399789355021299</v>
      </c>
      <c r="BG531" s="4">
        <f>Tabela13[[#This Row],[V19]]/Tabela13[[#This Row],[V7]]</f>
        <v>9.365652730947642E-2</v>
      </c>
      <c r="BH531" s="4">
        <f>Tabela13[[#This Row],[V20]]/Tabela13[[#This Row],[V8]]</f>
        <v>0.4911285593178531</v>
      </c>
      <c r="BI531" s="4">
        <f>Tabela13[[#This Row],[V21]]/Tabela13[[#This Row],[V9]]</f>
        <v>0.16070608663330727</v>
      </c>
      <c r="BJ531" s="4">
        <f>Tabela13[[#This Row],[V22]]/Tabela13[[#This Row],[V10]]</f>
        <v>0.94280904158206313</v>
      </c>
      <c r="BK531" s="4">
        <f>Tabela13[[#This Row],[V23]]/Tabela13[[#This Row],[V11]]</f>
        <v>0.34399789355021299</v>
      </c>
      <c r="BL531" s="4">
        <f>Tabela13[[#This Row],[V24]]/Tabela13[[#This Row],[V12]]</f>
        <v>0.16070608663330727</v>
      </c>
      <c r="BM531" s="4">
        <f>Tabela13[[#This Row],[V25]]/Tabela13[[#This Row],[V13]]</f>
        <v>0.2544400969959969</v>
      </c>
      <c r="BN531" s="4">
        <f>Tabela13[[#This Row],[V26]]/Tabela13[[#This Row],[V14]]</f>
        <v>9.365652730947642E-2</v>
      </c>
      <c r="BO531" s="4">
        <f>Tabela13[[#This Row],[V27]]/Tabela13[[#This Row],[V15]]</f>
        <v>0.40682855903883591</v>
      </c>
      <c r="BP531" s="4">
        <f>Tabela13[[#This Row],[V28]]/Tabela13[[#This Row],[V16]]</f>
        <v>0.2544400969959969</v>
      </c>
      <c r="BQ531" s="4">
        <f>Tabela13[[#This Row],[V1]]-Tabela13[[#This Row],[V2]]</f>
        <v>0.65873015873015861</v>
      </c>
      <c r="BR531" s="4">
        <f>Tabela13[[#This Row],[V1]]-Tabela13[[#This Row],[V3]]</f>
        <v>0.49999999999999989</v>
      </c>
      <c r="BS531" s="4">
        <f>Tabela13[[#This Row],[V1]]-Tabela13[[#This Row],[V4]]</f>
        <v>0.15873015873015861</v>
      </c>
      <c r="BT531" s="4">
        <f>Tabela13[[#This Row],[V2]]-Tabela13[[#This Row],[V1]]</f>
        <v>-0.65873015873015861</v>
      </c>
      <c r="BU531" s="4">
        <f>Tabela13[[#This Row],[V2]]-Tabela13[[#This Row],[V3]]</f>
        <v>-0.15873015873015872</v>
      </c>
      <c r="BV531" s="4">
        <f>Tabela13[[#This Row],[V2]]-Tabela13[[#This Row],[V4]]</f>
        <v>-0.5</v>
      </c>
      <c r="BW531" s="4">
        <f>AVERAGE(Tabela13[[#This Row],[V41]],Tabela13[[#This Row],[V42]])</f>
        <v>0.57936507936507931</v>
      </c>
      <c r="BX531" s="4">
        <f>AVERAGE(Tabela13[[#This Row],[V41]],Tabela13[[#This Row],[V43]])</f>
        <v>0.40873015873015861</v>
      </c>
      <c r="BY531" s="4">
        <f>AVERAGE(Tabela13[[#This Row],[V41]],Tabela13[[#This Row],[V44]])</f>
        <v>0</v>
      </c>
      <c r="BZ531" s="4">
        <f>AVERAGE(Tabela13[[#This Row],[V41]],Tabela13[[#This Row],[V45]])</f>
        <v>0.24999999999999994</v>
      </c>
      <c r="CA531" s="4">
        <f>AVERAGE(Tabela13[[#This Row],[V41]],Tabela13[[#This Row],[V46]])</f>
        <v>7.9365079365079305E-2</v>
      </c>
      <c r="CB531" s="4">
        <f>AVERAGE(Tabela13[[#This Row],[V42]],Tabela13[[#This Row],[V41]])</f>
        <v>0.57936507936507931</v>
      </c>
      <c r="CC531" s="4">
        <f>AVERAGE(Tabela13[[#This Row],[V42]],Tabela13[[#This Row],[V43]])</f>
        <v>0.32936507936507925</v>
      </c>
      <c r="CD531" s="4">
        <f>AVERAGE(Tabela13[[#This Row],[V42]],Tabela13[[#This Row],[V44]])</f>
        <v>-7.9365079365079361E-2</v>
      </c>
      <c r="CE531" s="4">
        <f>AVERAGE(Tabela13[[#This Row],[V42]],Tabela13[[#This Row],[V45]])</f>
        <v>0.17063492063492058</v>
      </c>
      <c r="CF531" s="4">
        <f>AVERAGE(Tabela13[[#This Row],[V42]],Tabela13[[#This Row],[V46]])</f>
        <v>0</v>
      </c>
      <c r="CG531" s="4">
        <f>AVERAGE(Tabela13[[#This Row],[V43]],Tabela13[[#This Row],[V41]])</f>
        <v>0.40873015873015861</v>
      </c>
      <c r="CH531" s="4">
        <f>AVERAGE(Tabela13[[#This Row],[V43]],Tabela13[[#This Row],[V42]])</f>
        <v>0.32936507936507925</v>
      </c>
      <c r="CI531" s="4">
        <f>AVERAGE(Tabela13[[#This Row],[V43]],Tabela13[[#This Row],[V44]])</f>
        <v>-0.25</v>
      </c>
      <c r="CJ531" s="4">
        <f>AVERAGE(Tabela13[[#This Row],[V43]],Tabela13[[#This Row],[V45]])</f>
        <v>0</v>
      </c>
      <c r="CK531" s="4">
        <f>AVERAGE(Tabela13[[#This Row],[V43]],Tabela13[[#This Row],[V46]])</f>
        <v>-0.17063492063492069</v>
      </c>
      <c r="CL531" s="4">
        <f>AVERAGE(Tabela13[[#This Row],[V44]],Tabela13[[#This Row],[V41]])</f>
        <v>0</v>
      </c>
      <c r="CM531" s="4">
        <f>AVERAGE(Tabela13[[#This Row],[V44]],Tabela13[[#This Row],[V42]])</f>
        <v>-7.9365079365079361E-2</v>
      </c>
      <c r="CN531" s="4">
        <f>AVERAGE(Tabela13[[#This Row],[V44]],Tabela13[[#This Row],[V43]])</f>
        <v>-0.25</v>
      </c>
      <c r="CO531" s="4">
        <f>AVERAGE(Tabela13[[#This Row],[V44]],Tabela13[[#This Row],[V45]])</f>
        <v>-0.40873015873015867</v>
      </c>
      <c r="CP531" s="4">
        <f>AVERAGE(Tabela13[[#This Row],[V44]],Tabela13[[#This Row],[V46]])</f>
        <v>-0.57936507936507931</v>
      </c>
      <c r="CQ531" s="4">
        <f>AVERAGE(Tabela13[[#This Row],[V45]],Tabela13[[#This Row],[V41]])</f>
        <v>0.24999999999999994</v>
      </c>
      <c r="CR531" s="4">
        <f>AVERAGE(Tabela13[[#This Row],[V45]],Tabela13[[#This Row],[V42]])</f>
        <v>0.17063492063492058</v>
      </c>
      <c r="CS531" s="4">
        <f>AVERAGE(Tabela13[[#This Row],[V45]],Tabela13[[#This Row],[V43]])</f>
        <v>0</v>
      </c>
      <c r="CT531" s="4">
        <f>AVERAGE(Tabela13[[#This Row],[V45]],Tabela13[[#This Row],[V44]])</f>
        <v>-0.40873015873015867</v>
      </c>
      <c r="CU531" s="4">
        <f>AVERAGE(Tabela13[[#This Row],[V45]],Tabela13[[#This Row],[V46]])</f>
        <v>-0.32936507936507936</v>
      </c>
      <c r="CV531" s="4">
        <f>AVERAGE(Tabela13[[#This Row],[V46]],Tabela13[[#This Row],[V41]])</f>
        <v>7.9365079365079305E-2</v>
      </c>
      <c r="CW531" s="4">
        <f>AVERAGE(Tabela13[[#This Row],[V46]],Tabela13[[#This Row],[V42]])</f>
        <v>0</v>
      </c>
      <c r="CX531" s="4">
        <f>AVERAGE(Tabela13[[#This Row],[V46]],Tabela13[[#This Row],[V43]])</f>
        <v>-0.17063492063492069</v>
      </c>
      <c r="CY531" s="4">
        <f>AVERAGE(Tabela13[[#This Row],[V46]],Tabela13[[#This Row],[V44]])</f>
        <v>-0.57936507936507931</v>
      </c>
      <c r="CZ531" s="4">
        <f>AVERAGE(Tabela13[[#This Row],[V46]],Tabela13[[#This Row],[V45]])</f>
        <v>-0.32936507936507936</v>
      </c>
      <c r="DA531" s="3">
        <f>_xlfn.STDEV.S(Tabela13[[#This Row],[V41]],Tabela13[[#This Row],[V42]])</f>
        <v>0.11223917161691202</v>
      </c>
      <c r="DB531" s="3">
        <f>_xlfn.STDEV.S(Tabela13[[#This Row],[V41]],Tabela13[[#This Row],[V43]])</f>
        <v>0.35355339059327384</v>
      </c>
      <c r="DC531" s="3">
        <f>_xlfn.STDEV.S(Tabela13[[#This Row],[V41]],Tabela13[[#This Row],[V44]])</f>
        <v>0.931585124420372</v>
      </c>
      <c r="DD531" s="3">
        <f>_xlfn.STDEV.S(Tabela13[[#This Row],[V41]],Tabela13[[#This Row],[V45]])</f>
        <v>0.57803173382709827</v>
      </c>
      <c r="DE531" s="3">
        <f>_xlfn.STDEV.S(Tabela13[[#This Row],[V41]],Tabela13[[#This Row],[V46]])</f>
        <v>0.81934595280345979</v>
      </c>
      <c r="DF531" s="3">
        <f>_xlfn.STDEV.S(Tabela13[[#This Row],[V42]],Tabela13[[#This Row],[V41]])</f>
        <v>0.11223917161691202</v>
      </c>
      <c r="DG531" s="3">
        <f>_xlfn.STDEV.S(Tabela13[[#This Row],[V42]],Tabela13[[#This Row],[V43]])</f>
        <v>0.24131421897636152</v>
      </c>
      <c r="DH531" s="3">
        <f>_xlfn.STDEV.S(Tabela13[[#This Row],[V42]],Tabela13[[#This Row],[V44]])</f>
        <v>0.81934595280345968</v>
      </c>
      <c r="DI531" s="3">
        <f>_xlfn.STDEV.S(Tabela13[[#This Row],[V42]],Tabela13[[#This Row],[V45]])</f>
        <v>0.46579256221018595</v>
      </c>
      <c r="DJ531" s="3">
        <f>_xlfn.STDEV.S(Tabela13[[#This Row],[V42]],Tabela13[[#This Row],[V46]])</f>
        <v>0.70710678118654746</v>
      </c>
      <c r="DK531" s="3">
        <f>_xlfn.STDEV.S(Tabela13[[#This Row],[V43]],Tabela13[[#This Row],[V41]])</f>
        <v>0.35355339059327384</v>
      </c>
      <c r="DL531" s="3">
        <f>_xlfn.STDEV.S(Tabela13[[#This Row],[V43]],Tabela13[[#This Row],[V42]])</f>
        <v>0.24131421897636152</v>
      </c>
      <c r="DM531" s="3">
        <f>_xlfn.STDEV.S(Tabela13[[#This Row],[V43]],Tabela13[[#This Row],[V44]])</f>
        <v>0.57803173382709827</v>
      </c>
      <c r="DN531" s="3">
        <f>_xlfn.STDEV.S(Tabela13[[#This Row],[V43]],Tabela13[[#This Row],[V45]])</f>
        <v>0.22447834323382451</v>
      </c>
      <c r="DO531" s="3">
        <f>_xlfn.STDEV.S(Tabela13[[#This Row],[V43]],Tabela13[[#This Row],[V46]])</f>
        <v>0.465792562210186</v>
      </c>
      <c r="DP531" s="3">
        <f>_xlfn.STDEV.S(Tabela13[[#This Row],[V44]],Tabela13[[#This Row],[V41]])</f>
        <v>0.931585124420372</v>
      </c>
      <c r="DQ531" s="3">
        <f>_xlfn.STDEV.S(Tabela13[[#This Row],[V44]],Tabela13[[#This Row],[V42]])</f>
        <v>0.81934595280345968</v>
      </c>
      <c r="DR531" s="3">
        <f>_xlfn.STDEV.S(Tabela13[[#This Row],[V44]],Tabela13[[#This Row],[V43]])</f>
        <v>0.57803173382709827</v>
      </c>
      <c r="DS531" s="3">
        <f>_xlfn.STDEV.S(Tabela13[[#This Row],[V44]],Tabela13[[#This Row],[V45]])</f>
        <v>0.35355339059327368</v>
      </c>
      <c r="DT531" s="3">
        <f>_xlfn.STDEV.S(Tabela13[[#This Row],[V44]],Tabela13[[#This Row],[V46]])</f>
        <v>0.11223917161691252</v>
      </c>
      <c r="DU531" s="3">
        <f>_xlfn.STDEV.S(Tabela13[[#This Row],[V45]],Tabela13[[#This Row],[V41]])</f>
        <v>0.57803173382709827</v>
      </c>
      <c r="DV531" s="3">
        <f>_xlfn.STDEV.S(Tabela13[[#This Row],[V45]],Tabela13[[#This Row],[V42]])</f>
        <v>0.46579256221018595</v>
      </c>
      <c r="DW531" s="3">
        <f>_xlfn.STDEV.S(Tabela13[[#This Row],[V45]],Tabela13[[#This Row],[V43]])</f>
        <v>0.22447834323382451</v>
      </c>
      <c r="DX531" s="3">
        <f>_xlfn.STDEV.S(Tabela13[[#This Row],[V45]],Tabela13[[#This Row],[V44]])</f>
        <v>0.35355339059327368</v>
      </c>
      <c r="DY531" s="3">
        <f>_xlfn.STDEV.S(Tabela13[[#This Row],[V45]],Tabela13[[#This Row],[V46]])</f>
        <v>0.24131421897636146</v>
      </c>
      <c r="DZ531" s="3">
        <f>_xlfn.STDEV.S(Tabela13[[#This Row],[V46]],Tabela13[[#This Row],[V41]])</f>
        <v>0.81934595280345979</v>
      </c>
      <c r="EA531" s="3">
        <f>_xlfn.STDEV.S(Tabela13[[#This Row],[V46]],Tabela13[[#This Row],[V42]])</f>
        <v>0.70710678118654746</v>
      </c>
      <c r="EB531" s="3">
        <f>_xlfn.STDEV.S(Tabela13[[#This Row],[V46]],Tabela13[[#This Row],[V43]])</f>
        <v>0.465792562210186</v>
      </c>
      <c r="EC531" s="3">
        <f>_xlfn.STDEV.S(Tabela13[[#This Row],[V46]],Tabela13[[#This Row],[V44]])</f>
        <v>0.11223917161691252</v>
      </c>
      <c r="ED531" s="3">
        <f>_xlfn.STDEV.S(Tabela13[[#This Row],[V46]],Tabela13[[#This Row],[V45]])</f>
        <v>0.24131421897636146</v>
      </c>
      <c r="EE531" s="3">
        <f t="shared" si="596"/>
        <v>0.19372788525658788</v>
      </c>
      <c r="EF531" s="3">
        <f t="shared" si="597"/>
        <v>0.86500441193694211</v>
      </c>
      <c r="EG531" s="3" t="str">
        <f t="shared" si="598"/>
        <v/>
      </c>
      <c r="EH531" s="3">
        <f t="shared" si="599"/>
        <v>2.3121269353083935</v>
      </c>
      <c r="EI531" s="3">
        <f t="shared" si="600"/>
        <v>10.323759005323602</v>
      </c>
      <c r="EJ531" s="3">
        <f t="shared" si="601"/>
        <v>0.19372788525658788</v>
      </c>
      <c r="EK531" s="3">
        <f t="shared" si="602"/>
        <v>0.73266485761497735</v>
      </c>
      <c r="EL531" s="3">
        <f t="shared" si="603"/>
        <v>-10.323759005323593</v>
      </c>
      <c r="EM531" s="3">
        <f t="shared" si="604"/>
        <v>2.7297610622550441</v>
      </c>
      <c r="EN531" s="3" t="str">
        <f t="shared" si="605"/>
        <v/>
      </c>
      <c r="EO531" s="3">
        <f t="shared" si="606"/>
        <v>0.86500441193694211</v>
      </c>
      <c r="EP531" s="3">
        <f t="shared" si="607"/>
        <v>0.73266485761497735</v>
      </c>
      <c r="EQ531" s="3">
        <f t="shared" si="608"/>
        <v>-2.3121269353083931</v>
      </c>
      <c r="ER531" s="3" t="str">
        <f t="shared" si="609"/>
        <v/>
      </c>
      <c r="ES531" s="3" t="str">
        <f t="shared" si="610"/>
        <v/>
      </c>
      <c r="ET531" s="3" t="str">
        <f t="shared" si="611"/>
        <v/>
      </c>
      <c r="EU531" s="3">
        <f t="shared" si="612"/>
        <v>0</v>
      </c>
      <c r="EV531" s="3">
        <f t="shared" si="613"/>
        <v>-2.3121269353083931</v>
      </c>
      <c r="EW531" s="3">
        <f t="shared" si="614"/>
        <v>-0.86500441193694155</v>
      </c>
      <c r="EX531" s="3">
        <f t="shared" si="615"/>
        <v>-0.19372788525658877</v>
      </c>
      <c r="EY531" s="3">
        <f t="shared" si="616"/>
        <v>2.3121269353083935</v>
      </c>
      <c r="EZ531" s="3">
        <f t="shared" si="617"/>
        <v>2.7297610622550441</v>
      </c>
      <c r="FA531" s="3" t="str">
        <f t="shared" si="618"/>
        <v/>
      </c>
      <c r="FB531" s="3">
        <f t="shared" si="619"/>
        <v>-0.86500441193694155</v>
      </c>
      <c r="FC531" s="3">
        <f t="shared" si="620"/>
        <v>-0.73266485761497702</v>
      </c>
      <c r="FD531" s="3">
        <f t="shared" si="621"/>
        <v>10.323759005323602</v>
      </c>
      <c r="FE531" s="3" t="str">
        <f t="shared" si="622"/>
        <v/>
      </c>
      <c r="FF531" s="3">
        <f t="shared" si="623"/>
        <v>-2.7297610622550428</v>
      </c>
      <c r="FG531" s="3">
        <f t="shared" si="624"/>
        <v>-0.19372788525658877</v>
      </c>
      <c r="FH531" s="3">
        <f t="shared" si="625"/>
        <v>-0.73266485761497702</v>
      </c>
      <c r="FI531" s="4">
        <f t="shared" si="626"/>
        <v>0.47619047619047616</v>
      </c>
      <c r="FJ531" s="4">
        <f t="shared" si="627"/>
        <v>0.55555555555555558</v>
      </c>
      <c r="FK531" s="4">
        <f t="shared" si="628"/>
        <v>1.831395348837209</v>
      </c>
      <c r="FL531" s="4">
        <f t="shared" si="629"/>
        <v>0.92441860465116277</v>
      </c>
      <c r="FM531" s="4">
        <f>Tabela13[[#This Row],[V139]]-Tabela13[[#This Row],[V140]]</f>
        <v>0.90697674418604624</v>
      </c>
      <c r="FN531" s="4">
        <f>Tabela13[[#This Row],[V1]]-Tabela13[[#This Row],[V2]]/2</f>
        <v>0.96825396825396814</v>
      </c>
      <c r="FO531" s="4">
        <f>Tabela13[[#This Row],[V1]]-Tabela13[[#This Row],[V3]]/2</f>
        <v>0.88888888888888884</v>
      </c>
      <c r="FP531" s="4">
        <f>Tabela13[[#This Row],[V1]]-Tabela13[[#This Row],[V4]]/2</f>
        <v>0.71825396825396814</v>
      </c>
      <c r="FQ531" s="4">
        <f>Tabela13[[#This Row],[V2]]-Tabela13[[#This Row],[V1]]/2</f>
        <v>-1.9841269841269771E-2</v>
      </c>
      <c r="FR531" s="4">
        <f>Tabela13[[#This Row],[V2]]-Tabela13[[#This Row],[V3]]/2</f>
        <v>0.23015873015873017</v>
      </c>
      <c r="FS531" s="4">
        <f>Tabela13[[#This Row],[V2]]-Tabela13[[#This Row],[V4]]/2</f>
        <v>5.9523809523809534E-2</v>
      </c>
      <c r="FT531" s="4">
        <f t="shared" si="630"/>
        <v>0.76927052955381203</v>
      </c>
      <c r="FU531" s="4">
        <f t="shared" si="631"/>
        <v>0.72664234068172562</v>
      </c>
      <c r="FV531" s="4">
        <f t="shared" si="632"/>
        <v>0.6228721851023572</v>
      </c>
      <c r="FW531" s="4">
        <f t="shared" si="633"/>
        <v>-1.9838666778924641E-2</v>
      </c>
      <c r="FX531" s="4">
        <f t="shared" si="634"/>
        <v>0.22621913797389823</v>
      </c>
      <c r="FY531" s="4">
        <f t="shared" si="635"/>
        <v>5.9453659308656891E-2</v>
      </c>
      <c r="FZ531" s="4">
        <f t="shared" si="636"/>
        <v>138.46869531968616</v>
      </c>
      <c r="GA531" s="4">
        <f t="shared" si="637"/>
        <v>130.79562132271062</v>
      </c>
      <c r="GB531" s="4">
        <f t="shared" si="638"/>
        <v>112.11699331842429</v>
      </c>
      <c r="GC531" s="4">
        <f t="shared" si="639"/>
        <v>-3.5709600202064355</v>
      </c>
      <c r="GD531" s="4">
        <f t="shared" si="640"/>
        <v>40.71944483530168</v>
      </c>
      <c r="GE531" s="4">
        <f t="shared" si="641"/>
        <v>10.701658675558241</v>
      </c>
      <c r="GF531" s="4">
        <f>Tabela13[[#This Row],[V1]]-Tabela13[[#This Row],[V2]]/Tabela13[[#This Row],[V2]]</f>
        <v>0.27777777777777768</v>
      </c>
      <c r="GG531" s="4">
        <f>Tabela13[[#This Row],[V1]]-Tabela13[[#This Row],[V3]]/Tabela13[[#This Row],[V3]]</f>
        <v>0.27777777777777768</v>
      </c>
      <c r="GH531" s="4">
        <f>Tabela13[[#This Row],[V1]]-Tabela13[[#This Row],[V4]]/Tabela13[[#This Row],[V4]]</f>
        <v>0.27777777777777768</v>
      </c>
      <c r="GI531" s="4">
        <f>Tabela13[[#This Row],[V2]]-Tabela13[[#This Row],[V1]]/Tabela13[[#This Row],[V1]]</f>
        <v>-0.38095238095238093</v>
      </c>
      <c r="GJ531" s="4">
        <f>Tabela13[[#This Row],[V2]]-Tabela13[[#This Row],[V3]]/Tabela13[[#This Row],[V3]]</f>
        <v>-0.38095238095238093</v>
      </c>
      <c r="GK531" s="4">
        <f>Tabela13[[#This Row],[V2]]-Tabela13[[#This Row],[V4]]/Tabela13[[#This Row],[V4]]</f>
        <v>-0.38095238095238093</v>
      </c>
      <c r="GL531" s="4">
        <f t="shared" si="642"/>
        <v>0.30287250523969206</v>
      </c>
      <c r="GM531" s="4">
        <f t="shared" si="643"/>
        <v>0.94841269841269837</v>
      </c>
      <c r="GN531" s="4">
        <f t="shared" si="644"/>
        <v>0.31934674192636986</v>
      </c>
      <c r="GO531" s="3">
        <f t="shared" si="645"/>
        <v>1</v>
      </c>
      <c r="GP531" s="3">
        <v>100</v>
      </c>
      <c r="GQ531" s="3">
        <f t="shared" si="646"/>
        <v>0.8</v>
      </c>
      <c r="GR531" s="3">
        <f t="shared" si="647"/>
        <v>80</v>
      </c>
      <c r="GS531" s="34">
        <f>COUNTIF($D$2:D530,Tabela13[[#This Row],[HomeTeam]])</f>
        <v>26</v>
      </c>
      <c r="GT531" s="34">
        <f>COUNTIF($E$2:E530,Tabela13[[#This Row],[AwayTeam]])</f>
        <v>26</v>
      </c>
      <c r="GU531" s="3">
        <f>IFERROR(AVERAGEIFS($AD$2:AD530,$D$2:D530,Tabela13[[#This Row],[HomeTeam]],$GS$2:GS530,"&gt;="&amp;Tabela13[[#This Row],[Contagem_H]]-5),"")</f>
        <v>1.2242108521574793</v>
      </c>
      <c r="GV531" s="3">
        <f>IFERROR(AVERAGEIFS($G$2:G530,$E$2:E530,Tabela13[[#This Row],[AwayTeam]],$GT$2:GT530,"&gt;="&amp;Tabela13[[#This Row],[Contagem_A]]-5),"")</f>
        <v>2</v>
      </c>
      <c r="GW531" s="3">
        <f>IFERROR(AVERAGEIFS($GQ$2:GQ530,$D$2:D530,Tabela13[[#This Row],[HomeTeam]],$GS$2:GS530,"&gt;="&amp;Tabela13[[#This Row],[Contagem_H]]-5),"")</f>
        <v>3.9999999999999945E-2</v>
      </c>
    </row>
    <row r="532" spans="1:205" x14ac:dyDescent="0.25">
      <c r="A532" t="s">
        <v>127</v>
      </c>
      <c r="B532" t="s">
        <v>313</v>
      </c>
      <c r="C532" t="s">
        <v>173</v>
      </c>
      <c r="D532" t="s">
        <v>12</v>
      </c>
      <c r="E532" t="s">
        <v>17</v>
      </c>
      <c r="F532" s="3">
        <v>0</v>
      </c>
      <c r="G532" s="3">
        <v>0</v>
      </c>
      <c r="H532" s="3" t="str">
        <f t="shared" si="648"/>
        <v>D</v>
      </c>
      <c r="I532" s="3">
        <v>1.22</v>
      </c>
      <c r="J532" s="3">
        <v>6.5</v>
      </c>
      <c r="K532" s="3">
        <v>13</v>
      </c>
      <c r="L532" s="3">
        <v>1.62</v>
      </c>
      <c r="M532" s="3">
        <v>2.2999999999999998</v>
      </c>
      <c r="N532" s="3">
        <f t="shared" si="577"/>
        <v>0</v>
      </c>
      <c r="O532" s="3">
        <f t="shared" si="578"/>
        <v>1</v>
      </c>
      <c r="P532" s="3">
        <f t="shared" si="579"/>
        <v>1</v>
      </c>
      <c r="Q532" s="3">
        <f t="shared" si="580"/>
        <v>5.0441361916771843E-2</v>
      </c>
      <c r="R532" s="3">
        <f t="shared" si="581"/>
        <v>5.2066559312936134E-2</v>
      </c>
      <c r="S532" s="3">
        <f t="shared" si="582"/>
        <v>1.2815384615384615</v>
      </c>
      <c r="T532" s="3">
        <f t="shared" si="583"/>
        <v>6.8278688524590168</v>
      </c>
      <c r="U532" s="3">
        <f t="shared" si="584"/>
        <v>13.655737704918034</v>
      </c>
      <c r="V532" s="3">
        <f t="shared" si="585"/>
        <v>1.7017150063051705</v>
      </c>
      <c r="W532" s="3">
        <f t="shared" si="586"/>
        <v>2.416015132408575</v>
      </c>
      <c r="X532" s="4">
        <f t="shared" si="587"/>
        <v>0.81967213114754101</v>
      </c>
      <c r="Y532" s="4">
        <f t="shared" si="588"/>
        <v>0.15384615384615385</v>
      </c>
      <c r="Z532" s="4">
        <f t="shared" si="589"/>
        <v>7.6923076923076927E-2</v>
      </c>
      <c r="AA532" s="4">
        <f t="shared" si="590"/>
        <v>0.61728395061728392</v>
      </c>
      <c r="AB532" s="4">
        <f t="shared" si="591"/>
        <v>0.43478260869565222</v>
      </c>
      <c r="AC532" s="4">
        <f t="shared" si="592"/>
        <v>0.4098360655737705</v>
      </c>
      <c r="AD532" s="4">
        <f t="shared" si="593"/>
        <v>3.8461538461538464E-2</v>
      </c>
      <c r="AE532" s="4">
        <f t="shared" si="594"/>
        <v>0.4098360655737705</v>
      </c>
      <c r="AF532" s="4">
        <f t="shared" si="595"/>
        <v>3.8461538461538464E-2</v>
      </c>
      <c r="AG532" s="4">
        <f>IFERROR(AVERAGE(Tabela13[[#This Row],[V1]],Tabela13[[#This Row],[V2]]),"")</f>
        <v>0.22414880201765447</v>
      </c>
      <c r="AH532" s="4">
        <f>IFERROR(AVERAGE(Tabela13[[#This Row],[V1]],Tabela13[[#This Row],[V3]]),"")</f>
        <v>0.4098360655737705</v>
      </c>
      <c r="AI532" s="4">
        <f>IFERROR(AVERAGE(Tabela13[[#This Row],[V1]],Tabela13[[#This Row],[V4]]),"")</f>
        <v>0.22414880201765447</v>
      </c>
      <c r="AJ532" s="4">
        <f>IFERROR(AVERAGE(Tabela13[[#This Row],[V2]],Tabela13[[#This Row],[V1]]),"")</f>
        <v>0.22414880201765447</v>
      </c>
      <c r="AK532" s="4">
        <f>IFERROR(AVERAGE(Tabela13[[#This Row],[V2]],Tabela13[[#This Row],[V3]]),"")</f>
        <v>0.22414880201765447</v>
      </c>
      <c r="AL532" s="4">
        <f>IFERROR(AVERAGE(Tabela13[[#This Row],[V2]],Tabela13[[#This Row],[V4]]),"")</f>
        <v>3.8461538461538464E-2</v>
      </c>
      <c r="AM532" s="4">
        <f>IFERROR(AVERAGE(Tabela13[[#This Row],[V3]],Tabela13[[#This Row],[V1]]),"")</f>
        <v>0.4098360655737705</v>
      </c>
      <c r="AN532" s="4">
        <f>IFERROR(AVERAGE(Tabela13[[#This Row],[V3]],Tabela13[[#This Row],[V2]]),"")</f>
        <v>0.22414880201765447</v>
      </c>
      <c r="AO532" s="4">
        <f>IFERROR(AVERAGE(Tabela13[[#This Row],[V3]],Tabela13[[#This Row],[V4]]),"")</f>
        <v>0.22414880201765447</v>
      </c>
      <c r="AP532" s="4">
        <f>IFERROR(AVERAGE(Tabela13[[#This Row],[V4]],Tabela13[[#This Row],[V1]]),"")</f>
        <v>0.22414880201765447</v>
      </c>
      <c r="AQ532" s="4">
        <f>IFERROR(AVERAGE(Tabela13[[#This Row],[V4]],Tabela13[[#This Row],[V2]]),"")</f>
        <v>3.8461538461538464E-2</v>
      </c>
      <c r="AR532" s="4">
        <f>IFERROR(AVERAGE(Tabela13[[#This Row],[V4]],Tabela13[[#This Row],[V3]]),"")</f>
        <v>0.22414880201765447</v>
      </c>
      <c r="AS532" s="4">
        <f>_xlfn.STDEV.S(Tabela13[[#This Row],[V1]:[V2]])</f>
        <v>0.26260144648100664</v>
      </c>
      <c r="AT532" s="4">
        <f>_xlfn.STDEV.S(Tabela13[[#This Row],[V1]],Tabela13[[#This Row],[V3]])</f>
        <v>0</v>
      </c>
      <c r="AU532" s="4">
        <f>_xlfn.STDEV.S(Tabela13[[#This Row],[V1]],Tabela13[[#This Row],[V4]])</f>
        <v>0.26260144648100664</v>
      </c>
      <c r="AV532" s="4">
        <f>_xlfn.STDEV.S(Tabela13[[#This Row],[V2]],Tabela13[[#This Row],[V1]])</f>
        <v>0.26260144648100664</v>
      </c>
      <c r="AW532" s="4">
        <f>_xlfn.STDEV.S(Tabela13[[#This Row],[V2]],Tabela13[[#This Row],[V3]])</f>
        <v>0.26260144648100664</v>
      </c>
      <c r="AX532" s="4">
        <f>_xlfn.STDEV.S(Tabela13[[#This Row],[V42]],Tabela13[[#This Row],[V44]])</f>
        <v>0.26260144648100664</v>
      </c>
      <c r="AY532" s="4">
        <f>_xlfn.STDEV.S(Tabela13[[#This Row],[V3]],Tabela13[[#This Row],[V1]])</f>
        <v>0</v>
      </c>
      <c r="AZ532" s="4">
        <f>_xlfn.STDEV.S(Tabela13[[#This Row],[V3]],Tabela13[[#This Row],[V2]])</f>
        <v>0.26260144648100664</v>
      </c>
      <c r="BA532" s="4">
        <f>_xlfn.STDEV.S(Tabela13[[#This Row],[V3]],Tabela13[[#This Row],[V4]])</f>
        <v>0.26260144648100664</v>
      </c>
      <c r="BB532" s="4">
        <f>_xlfn.STDEV.S(Tabela13[[#This Row],[V4]],Tabela13[[#This Row],[V1]])</f>
        <v>0.26260144648100664</v>
      </c>
      <c r="BC532" s="4">
        <f>_xlfn.STDEV.S(Tabela13[[#This Row],[V4]],Tabela13[[#This Row],[V2]])</f>
        <v>0</v>
      </c>
      <c r="BD532" s="4">
        <f>_xlfn.STDEV.S(Tabela13[[#This Row],[V4]],Tabela13[[#This Row],[V3]])</f>
        <v>0.26260144648100664</v>
      </c>
      <c r="BE532" s="4">
        <f>Tabela13[[#This Row],[V17]]/Tabela13[[#This Row],[V5]]</f>
        <v>1.1715496318393153</v>
      </c>
      <c r="BF532" s="4">
        <f>Tabela13[[#This Row],[V18]]/Tabela13[[#This Row],[V6]]</f>
        <v>0</v>
      </c>
      <c r="BG532" s="4">
        <f>Tabela13[[#This Row],[V19]]/Tabela13[[#This Row],[V7]]</f>
        <v>1.1715496318393153</v>
      </c>
      <c r="BH532" s="4">
        <f>Tabela13[[#This Row],[V20]]/Tabela13[[#This Row],[V8]]</f>
        <v>1.1715496318393153</v>
      </c>
      <c r="BI532" s="4">
        <f>Tabela13[[#This Row],[V21]]/Tabela13[[#This Row],[V9]]</f>
        <v>1.1715496318393153</v>
      </c>
      <c r="BJ532" s="4">
        <f>Tabela13[[#This Row],[V22]]/Tabela13[[#This Row],[V10]]</f>
        <v>6.8276376085061719</v>
      </c>
      <c r="BK532" s="4">
        <f>Tabela13[[#This Row],[V23]]/Tabela13[[#This Row],[V11]]</f>
        <v>0</v>
      </c>
      <c r="BL532" s="4">
        <f>Tabela13[[#This Row],[V24]]/Tabela13[[#This Row],[V12]]</f>
        <v>1.1715496318393153</v>
      </c>
      <c r="BM532" s="4">
        <f>Tabela13[[#This Row],[V25]]/Tabela13[[#This Row],[V13]]</f>
        <v>1.1715496318393153</v>
      </c>
      <c r="BN532" s="4">
        <f>Tabela13[[#This Row],[V26]]/Tabela13[[#This Row],[V14]]</f>
        <v>1.1715496318393153</v>
      </c>
      <c r="BO532" s="4">
        <f>Tabela13[[#This Row],[V27]]/Tabela13[[#This Row],[V15]]</f>
        <v>0</v>
      </c>
      <c r="BP532" s="4">
        <f>Tabela13[[#This Row],[V28]]/Tabela13[[#This Row],[V16]]</f>
        <v>1.1715496318393153</v>
      </c>
      <c r="BQ532" s="4">
        <f>Tabela13[[#This Row],[V1]]-Tabela13[[#This Row],[V2]]</f>
        <v>0.37137452711223207</v>
      </c>
      <c r="BR532" s="4">
        <f>Tabela13[[#This Row],[V1]]-Tabela13[[#This Row],[V3]]</f>
        <v>0</v>
      </c>
      <c r="BS532" s="4">
        <f>Tabela13[[#This Row],[V1]]-Tabela13[[#This Row],[V4]]</f>
        <v>0.37137452711223207</v>
      </c>
      <c r="BT532" s="4">
        <f>Tabela13[[#This Row],[V2]]-Tabela13[[#This Row],[V1]]</f>
        <v>-0.37137452711223207</v>
      </c>
      <c r="BU532" s="4">
        <f>Tabela13[[#This Row],[V2]]-Tabela13[[#This Row],[V3]]</f>
        <v>-0.37137452711223207</v>
      </c>
      <c r="BV532" s="4">
        <f>Tabela13[[#This Row],[V2]]-Tabela13[[#This Row],[V4]]</f>
        <v>0</v>
      </c>
      <c r="BW532" s="4">
        <f>AVERAGE(Tabela13[[#This Row],[V41]],Tabela13[[#This Row],[V42]])</f>
        <v>0.18568726355611603</v>
      </c>
      <c r="BX532" s="4">
        <f>AVERAGE(Tabela13[[#This Row],[V41]],Tabela13[[#This Row],[V43]])</f>
        <v>0.37137452711223207</v>
      </c>
      <c r="BY532" s="4">
        <f>AVERAGE(Tabela13[[#This Row],[V41]],Tabela13[[#This Row],[V44]])</f>
        <v>0</v>
      </c>
      <c r="BZ532" s="4">
        <f>AVERAGE(Tabela13[[#This Row],[V41]],Tabela13[[#This Row],[V45]])</f>
        <v>0</v>
      </c>
      <c r="CA532" s="4">
        <f>AVERAGE(Tabela13[[#This Row],[V41]],Tabela13[[#This Row],[V46]])</f>
        <v>0.18568726355611603</v>
      </c>
      <c r="CB532" s="4">
        <f>AVERAGE(Tabela13[[#This Row],[V42]],Tabela13[[#This Row],[V41]])</f>
        <v>0.18568726355611603</v>
      </c>
      <c r="CC532" s="4">
        <f>AVERAGE(Tabela13[[#This Row],[V42]],Tabela13[[#This Row],[V43]])</f>
        <v>0.18568726355611603</v>
      </c>
      <c r="CD532" s="4">
        <f>AVERAGE(Tabela13[[#This Row],[V42]],Tabela13[[#This Row],[V44]])</f>
        <v>-0.18568726355611603</v>
      </c>
      <c r="CE532" s="4">
        <f>AVERAGE(Tabela13[[#This Row],[V42]],Tabela13[[#This Row],[V45]])</f>
        <v>-0.18568726355611603</v>
      </c>
      <c r="CF532" s="4">
        <f>AVERAGE(Tabela13[[#This Row],[V42]],Tabela13[[#This Row],[V46]])</f>
        <v>0</v>
      </c>
      <c r="CG532" s="4">
        <f>AVERAGE(Tabela13[[#This Row],[V43]],Tabela13[[#This Row],[V41]])</f>
        <v>0.37137452711223207</v>
      </c>
      <c r="CH532" s="4">
        <f>AVERAGE(Tabela13[[#This Row],[V43]],Tabela13[[#This Row],[V42]])</f>
        <v>0.18568726355611603</v>
      </c>
      <c r="CI532" s="4">
        <f>AVERAGE(Tabela13[[#This Row],[V43]],Tabela13[[#This Row],[V44]])</f>
        <v>0</v>
      </c>
      <c r="CJ532" s="4">
        <f>AVERAGE(Tabela13[[#This Row],[V43]],Tabela13[[#This Row],[V45]])</f>
        <v>0</v>
      </c>
      <c r="CK532" s="4">
        <f>AVERAGE(Tabela13[[#This Row],[V43]],Tabela13[[#This Row],[V46]])</f>
        <v>0.18568726355611603</v>
      </c>
      <c r="CL532" s="4">
        <f>AVERAGE(Tabela13[[#This Row],[V44]],Tabela13[[#This Row],[V41]])</f>
        <v>0</v>
      </c>
      <c r="CM532" s="4">
        <f>AVERAGE(Tabela13[[#This Row],[V44]],Tabela13[[#This Row],[V42]])</f>
        <v>-0.18568726355611603</v>
      </c>
      <c r="CN532" s="4">
        <f>AVERAGE(Tabela13[[#This Row],[V44]],Tabela13[[#This Row],[V43]])</f>
        <v>0</v>
      </c>
      <c r="CO532" s="4">
        <f>AVERAGE(Tabela13[[#This Row],[V44]],Tabela13[[#This Row],[V45]])</f>
        <v>-0.37137452711223207</v>
      </c>
      <c r="CP532" s="4">
        <f>AVERAGE(Tabela13[[#This Row],[V44]],Tabela13[[#This Row],[V46]])</f>
        <v>-0.18568726355611603</v>
      </c>
      <c r="CQ532" s="4">
        <f>AVERAGE(Tabela13[[#This Row],[V45]],Tabela13[[#This Row],[V41]])</f>
        <v>0</v>
      </c>
      <c r="CR532" s="4">
        <f>AVERAGE(Tabela13[[#This Row],[V45]],Tabela13[[#This Row],[V42]])</f>
        <v>-0.18568726355611603</v>
      </c>
      <c r="CS532" s="4">
        <f>AVERAGE(Tabela13[[#This Row],[V45]],Tabela13[[#This Row],[V43]])</f>
        <v>0</v>
      </c>
      <c r="CT532" s="4">
        <f>AVERAGE(Tabela13[[#This Row],[V45]],Tabela13[[#This Row],[V44]])</f>
        <v>-0.37137452711223207</v>
      </c>
      <c r="CU532" s="4">
        <f>AVERAGE(Tabela13[[#This Row],[V45]],Tabela13[[#This Row],[V46]])</f>
        <v>-0.18568726355611603</v>
      </c>
      <c r="CV532" s="4">
        <f>AVERAGE(Tabela13[[#This Row],[V46]],Tabela13[[#This Row],[V41]])</f>
        <v>0.18568726355611603</v>
      </c>
      <c r="CW532" s="4">
        <f>AVERAGE(Tabela13[[#This Row],[V46]],Tabela13[[#This Row],[V42]])</f>
        <v>0</v>
      </c>
      <c r="CX532" s="4">
        <f>AVERAGE(Tabela13[[#This Row],[V46]],Tabela13[[#This Row],[V43]])</f>
        <v>0.18568726355611603</v>
      </c>
      <c r="CY532" s="4">
        <f>AVERAGE(Tabela13[[#This Row],[V46]],Tabela13[[#This Row],[V44]])</f>
        <v>-0.18568726355611603</v>
      </c>
      <c r="CZ532" s="4">
        <f>AVERAGE(Tabela13[[#This Row],[V46]],Tabela13[[#This Row],[V45]])</f>
        <v>-0.18568726355611603</v>
      </c>
      <c r="DA532" s="3">
        <f>_xlfn.STDEV.S(Tabela13[[#This Row],[V41]],Tabela13[[#This Row],[V42]])</f>
        <v>0.26260144648100664</v>
      </c>
      <c r="DB532" s="3">
        <f>_xlfn.STDEV.S(Tabela13[[#This Row],[V41]],Tabela13[[#This Row],[V43]])</f>
        <v>0</v>
      </c>
      <c r="DC532" s="3">
        <f>_xlfn.STDEV.S(Tabela13[[#This Row],[V41]],Tabela13[[#This Row],[V44]])</f>
        <v>0.52520289296201328</v>
      </c>
      <c r="DD532" s="3">
        <f>_xlfn.STDEV.S(Tabela13[[#This Row],[V41]],Tabela13[[#This Row],[V45]])</f>
        <v>0.52520289296201328</v>
      </c>
      <c r="DE532" s="3">
        <f>_xlfn.STDEV.S(Tabela13[[#This Row],[V41]],Tabela13[[#This Row],[V46]])</f>
        <v>0.26260144648100664</v>
      </c>
      <c r="DF532" s="3">
        <f>_xlfn.STDEV.S(Tabela13[[#This Row],[V42]],Tabela13[[#This Row],[V41]])</f>
        <v>0.26260144648100664</v>
      </c>
      <c r="DG532" s="3">
        <f>_xlfn.STDEV.S(Tabela13[[#This Row],[V42]],Tabela13[[#This Row],[V43]])</f>
        <v>0.26260144648100664</v>
      </c>
      <c r="DH532" s="3">
        <f>_xlfn.STDEV.S(Tabela13[[#This Row],[V42]],Tabela13[[#This Row],[V44]])</f>
        <v>0.26260144648100664</v>
      </c>
      <c r="DI532" s="3">
        <f>_xlfn.STDEV.S(Tabela13[[#This Row],[V42]],Tabela13[[#This Row],[V45]])</f>
        <v>0.26260144648100664</v>
      </c>
      <c r="DJ532" s="3">
        <f>_xlfn.STDEV.S(Tabela13[[#This Row],[V42]],Tabela13[[#This Row],[V46]])</f>
        <v>0</v>
      </c>
      <c r="DK532" s="3">
        <f>_xlfn.STDEV.S(Tabela13[[#This Row],[V43]],Tabela13[[#This Row],[V41]])</f>
        <v>0</v>
      </c>
      <c r="DL532" s="3">
        <f>_xlfn.STDEV.S(Tabela13[[#This Row],[V43]],Tabela13[[#This Row],[V42]])</f>
        <v>0.26260144648100664</v>
      </c>
      <c r="DM532" s="3">
        <f>_xlfn.STDEV.S(Tabela13[[#This Row],[V43]],Tabela13[[#This Row],[V44]])</f>
        <v>0.52520289296201328</v>
      </c>
      <c r="DN532" s="3">
        <f>_xlfn.STDEV.S(Tabela13[[#This Row],[V43]],Tabela13[[#This Row],[V45]])</f>
        <v>0.52520289296201328</v>
      </c>
      <c r="DO532" s="3">
        <f>_xlfn.STDEV.S(Tabela13[[#This Row],[V43]],Tabela13[[#This Row],[V46]])</f>
        <v>0.26260144648100664</v>
      </c>
      <c r="DP532" s="3">
        <f>_xlfn.STDEV.S(Tabela13[[#This Row],[V44]],Tabela13[[#This Row],[V41]])</f>
        <v>0.52520289296201328</v>
      </c>
      <c r="DQ532" s="3">
        <f>_xlfn.STDEV.S(Tabela13[[#This Row],[V44]],Tabela13[[#This Row],[V42]])</f>
        <v>0.26260144648100664</v>
      </c>
      <c r="DR532" s="3">
        <f>_xlfn.STDEV.S(Tabela13[[#This Row],[V44]],Tabela13[[#This Row],[V43]])</f>
        <v>0.52520289296201328</v>
      </c>
      <c r="DS532" s="3">
        <f>_xlfn.STDEV.S(Tabela13[[#This Row],[V44]],Tabela13[[#This Row],[V45]])</f>
        <v>0</v>
      </c>
      <c r="DT532" s="3">
        <f>_xlfn.STDEV.S(Tabela13[[#This Row],[V44]],Tabela13[[#This Row],[V46]])</f>
        <v>0.26260144648100664</v>
      </c>
      <c r="DU532" s="3">
        <f>_xlfn.STDEV.S(Tabela13[[#This Row],[V45]],Tabela13[[#This Row],[V41]])</f>
        <v>0.52520289296201328</v>
      </c>
      <c r="DV532" s="3">
        <f>_xlfn.STDEV.S(Tabela13[[#This Row],[V45]],Tabela13[[#This Row],[V42]])</f>
        <v>0.26260144648100664</v>
      </c>
      <c r="DW532" s="3">
        <f>_xlfn.STDEV.S(Tabela13[[#This Row],[V45]],Tabela13[[#This Row],[V43]])</f>
        <v>0.52520289296201328</v>
      </c>
      <c r="DX532" s="3">
        <f>_xlfn.STDEV.S(Tabela13[[#This Row],[V45]],Tabela13[[#This Row],[V44]])</f>
        <v>0</v>
      </c>
      <c r="DY532" s="3">
        <f>_xlfn.STDEV.S(Tabela13[[#This Row],[V45]],Tabela13[[#This Row],[V46]])</f>
        <v>0.26260144648100664</v>
      </c>
      <c r="DZ532" s="3">
        <f>_xlfn.STDEV.S(Tabela13[[#This Row],[V46]],Tabela13[[#This Row],[V41]])</f>
        <v>0.26260144648100664</v>
      </c>
      <c r="EA532" s="3">
        <f>_xlfn.STDEV.S(Tabela13[[#This Row],[V46]],Tabela13[[#This Row],[V42]])</f>
        <v>0</v>
      </c>
      <c r="EB532" s="3">
        <f>_xlfn.STDEV.S(Tabela13[[#This Row],[V46]],Tabela13[[#This Row],[V43]])</f>
        <v>0.26260144648100664</v>
      </c>
      <c r="EC532" s="3">
        <f>_xlfn.STDEV.S(Tabela13[[#This Row],[V46]],Tabela13[[#This Row],[V44]])</f>
        <v>0.26260144648100664</v>
      </c>
      <c r="ED532" s="3">
        <f>_xlfn.STDEV.S(Tabela13[[#This Row],[V46]],Tabela13[[#This Row],[V45]])</f>
        <v>0.26260144648100664</v>
      </c>
      <c r="EE532" s="3">
        <f t="shared" si="596"/>
        <v>1.4142135623730951</v>
      </c>
      <c r="EF532" s="3">
        <f t="shared" si="597"/>
        <v>0</v>
      </c>
      <c r="EG532" s="3" t="str">
        <f t="shared" si="598"/>
        <v/>
      </c>
      <c r="EH532" s="3" t="str">
        <f t="shared" si="599"/>
        <v/>
      </c>
      <c r="EI532" s="3">
        <f t="shared" si="600"/>
        <v>1.4142135623730951</v>
      </c>
      <c r="EJ532" s="3">
        <f t="shared" si="601"/>
        <v>1.4142135623730951</v>
      </c>
      <c r="EK532" s="3">
        <f t="shared" si="602"/>
        <v>1.4142135623730951</v>
      </c>
      <c r="EL532" s="3">
        <f t="shared" si="603"/>
        <v>-1.4142135623730951</v>
      </c>
      <c r="EM532" s="3">
        <f t="shared" si="604"/>
        <v>-1.4142135623730951</v>
      </c>
      <c r="EN532" s="3" t="str">
        <f t="shared" si="605"/>
        <v/>
      </c>
      <c r="EO532" s="3">
        <f t="shared" si="606"/>
        <v>0</v>
      </c>
      <c r="EP532" s="3">
        <f t="shared" si="607"/>
        <v>1.4142135623730951</v>
      </c>
      <c r="EQ532" s="3" t="str">
        <f t="shared" si="608"/>
        <v/>
      </c>
      <c r="ER532" s="3" t="str">
        <f t="shared" si="609"/>
        <v/>
      </c>
      <c r="ES532" s="3" t="str">
        <f t="shared" si="610"/>
        <v/>
      </c>
      <c r="ET532" s="3" t="str">
        <f t="shared" si="611"/>
        <v/>
      </c>
      <c r="EU532" s="3">
        <f t="shared" si="612"/>
        <v>0</v>
      </c>
      <c r="EV532" s="3" t="str">
        <f t="shared" si="613"/>
        <v/>
      </c>
      <c r="EW532" s="3">
        <f t="shared" si="614"/>
        <v>0</v>
      </c>
      <c r="EX532" s="3">
        <f t="shared" si="615"/>
        <v>-1.4142135623730951</v>
      </c>
      <c r="EY532" s="3" t="str">
        <f t="shared" si="616"/>
        <v/>
      </c>
      <c r="EZ532" s="3">
        <f t="shared" si="617"/>
        <v>-1.4142135623730951</v>
      </c>
      <c r="FA532" s="3" t="str">
        <f t="shared" si="618"/>
        <v/>
      </c>
      <c r="FB532" s="3">
        <f t="shared" si="619"/>
        <v>0</v>
      </c>
      <c r="FC532" s="3">
        <f t="shared" si="620"/>
        <v>-1.4142135623730951</v>
      </c>
      <c r="FD532" s="3">
        <f t="shared" si="621"/>
        <v>1.4142135623730951</v>
      </c>
      <c r="FE532" s="3" t="str">
        <f t="shared" si="622"/>
        <v/>
      </c>
      <c r="FF532" s="3">
        <f t="shared" si="623"/>
        <v>1.4142135623730951</v>
      </c>
      <c r="FG532" s="3">
        <f t="shared" si="624"/>
        <v>-1.4142135623730951</v>
      </c>
      <c r="FH532" s="3">
        <f t="shared" si="625"/>
        <v>-1.4142135623730951</v>
      </c>
      <c r="FI532" s="4">
        <f t="shared" si="626"/>
        <v>0</v>
      </c>
      <c r="FJ532" s="4">
        <f t="shared" si="627"/>
        <v>0</v>
      </c>
      <c r="FK532" s="4">
        <f t="shared" si="628"/>
        <v>2.4873949579831929</v>
      </c>
      <c r="FL532" s="4">
        <f t="shared" si="629"/>
        <v>0.36614645858343331</v>
      </c>
      <c r="FM532" s="4">
        <f>Tabela13[[#This Row],[V139]]-Tabela13[[#This Row],[V140]]</f>
        <v>2.1212484993997593</v>
      </c>
      <c r="FN532" s="4">
        <f>Tabela13[[#This Row],[V1]]-Tabela13[[#This Row],[V2]]/2</f>
        <v>0.39060529634300128</v>
      </c>
      <c r="FO532" s="4">
        <f>Tabela13[[#This Row],[V1]]-Tabela13[[#This Row],[V3]]/2</f>
        <v>0.20491803278688525</v>
      </c>
      <c r="FP532" s="4">
        <f>Tabela13[[#This Row],[V1]]-Tabela13[[#This Row],[V4]]/2</f>
        <v>0.39060529634300128</v>
      </c>
      <c r="FQ532" s="4">
        <f>Tabela13[[#This Row],[V2]]-Tabela13[[#This Row],[V1]]/2</f>
        <v>-0.16645649432534679</v>
      </c>
      <c r="FR532" s="4">
        <f>Tabela13[[#This Row],[V2]]-Tabela13[[#This Row],[V3]]/2</f>
        <v>-0.16645649432534679</v>
      </c>
      <c r="FS532" s="4">
        <f>Tabela13[[#This Row],[V2]]-Tabela13[[#This Row],[V4]]/2</f>
        <v>1.9230769230769232E-2</v>
      </c>
      <c r="FT532" s="4">
        <f t="shared" si="630"/>
        <v>0.37238135141769863</v>
      </c>
      <c r="FU532" s="4">
        <f t="shared" si="631"/>
        <v>0.20211993414949378</v>
      </c>
      <c r="FV532" s="4">
        <f t="shared" si="632"/>
        <v>0.37238135141769863</v>
      </c>
      <c r="FW532" s="4">
        <f t="shared" si="633"/>
        <v>-0.16494417843997244</v>
      </c>
      <c r="FX532" s="4">
        <f t="shared" si="634"/>
        <v>-0.16494417843997244</v>
      </c>
      <c r="FY532" s="4">
        <f t="shared" si="635"/>
        <v>1.9228399099707208E-2</v>
      </c>
      <c r="FZ532" s="4">
        <f t="shared" si="636"/>
        <v>67.028643255185756</v>
      </c>
      <c r="GA532" s="4">
        <f t="shared" si="637"/>
        <v>36.381588146908882</v>
      </c>
      <c r="GB532" s="4">
        <f t="shared" si="638"/>
        <v>67.028643255185756</v>
      </c>
      <c r="GC532" s="4">
        <f t="shared" si="639"/>
        <v>-29.689952119195041</v>
      </c>
      <c r="GD532" s="4">
        <f t="shared" si="640"/>
        <v>-29.689952119195041</v>
      </c>
      <c r="GE532" s="4">
        <f t="shared" si="641"/>
        <v>3.4611118379472972</v>
      </c>
      <c r="GF532" s="4">
        <f>Tabela13[[#This Row],[V1]]-Tabela13[[#This Row],[V2]]/Tabela13[[#This Row],[V2]]</f>
        <v>-0.5901639344262295</v>
      </c>
      <c r="GG532" s="4">
        <f>Tabela13[[#This Row],[V1]]-Tabela13[[#This Row],[V3]]/Tabela13[[#This Row],[V3]]</f>
        <v>-0.5901639344262295</v>
      </c>
      <c r="GH532" s="4">
        <f>Tabela13[[#This Row],[V1]]-Tabela13[[#This Row],[V4]]/Tabela13[[#This Row],[V4]]</f>
        <v>-0.5901639344262295</v>
      </c>
      <c r="GI532" s="4">
        <f>Tabela13[[#This Row],[V2]]-Tabela13[[#This Row],[V1]]/Tabela13[[#This Row],[V1]]</f>
        <v>-0.96153846153846156</v>
      </c>
      <c r="GJ532" s="4">
        <f>Tabela13[[#This Row],[V2]]-Tabela13[[#This Row],[V3]]/Tabela13[[#This Row],[V3]]</f>
        <v>-0.96153846153846156</v>
      </c>
      <c r="GK532" s="4">
        <f>Tabela13[[#This Row],[V2]]-Tabela13[[#This Row],[V4]]/Tabela13[[#This Row],[V4]]</f>
        <v>-0.96153846153846156</v>
      </c>
      <c r="GL532" s="4">
        <f t="shared" si="642"/>
        <v>0.21441318319841718</v>
      </c>
      <c r="GM532" s="4">
        <f t="shared" si="643"/>
        <v>0.22414880201765447</v>
      </c>
      <c r="GN532" s="4">
        <f t="shared" si="644"/>
        <v>0.95656626878393713</v>
      </c>
      <c r="GO532" s="3">
        <f t="shared" si="645"/>
        <v>0</v>
      </c>
      <c r="GP532" s="3">
        <v>100</v>
      </c>
      <c r="GQ532" s="3">
        <f t="shared" si="646"/>
        <v>-1</v>
      </c>
      <c r="GR532" s="3">
        <f t="shared" si="647"/>
        <v>-100</v>
      </c>
      <c r="GS532" s="34">
        <f>COUNTIF($D$2:D531,Tabela13[[#This Row],[HomeTeam]])</f>
        <v>26</v>
      </c>
      <c r="GT532" s="34">
        <f>COUNTIF($E$2:E531,Tabela13[[#This Row],[AwayTeam]])</f>
        <v>26</v>
      </c>
      <c r="GU532" s="3">
        <f>IFERROR(AVERAGEIFS($AD$2:AD531,$D$2:D531,Tabela13[[#This Row],[HomeTeam]],$GS$2:GS531,"&gt;="&amp;Tabela13[[#This Row],[Contagem_H]]-5),"")</f>
        <v>0.57502097902097915</v>
      </c>
      <c r="GV532" s="3">
        <f>IFERROR(AVERAGEIFS($G$2:G531,$E$2:E531,Tabela13[[#This Row],[AwayTeam]],$GT$2:GT531,"&gt;="&amp;Tabela13[[#This Row],[Contagem_A]]-5),"")</f>
        <v>0.6</v>
      </c>
      <c r="GW532" s="3">
        <f>IFERROR(AVERAGEIFS($GQ$2:GQ531,$D$2:D531,Tabela13[[#This Row],[HomeTeam]],$GS$2:GS531,"&gt;="&amp;Tabela13[[#This Row],[Contagem_H]]-5),"")</f>
        <v>4.5999999999999951E-2</v>
      </c>
    </row>
    <row r="533" spans="1:205" x14ac:dyDescent="0.25">
      <c r="A533" t="s">
        <v>127</v>
      </c>
      <c r="B533" t="s">
        <v>313</v>
      </c>
      <c r="C533" t="s">
        <v>173</v>
      </c>
      <c r="D533" t="s">
        <v>25</v>
      </c>
      <c r="E533" t="s">
        <v>18</v>
      </c>
      <c r="F533" s="3">
        <v>2</v>
      </c>
      <c r="G533" s="3">
        <v>2</v>
      </c>
      <c r="H533" s="3" t="str">
        <f t="shared" si="648"/>
        <v>D</v>
      </c>
      <c r="I533" s="3">
        <v>1.29</v>
      </c>
      <c r="J533" s="3">
        <v>6</v>
      </c>
      <c r="K533" s="3">
        <v>9</v>
      </c>
      <c r="L533" s="3">
        <v>1.36</v>
      </c>
      <c r="M533" s="3">
        <v>3.2</v>
      </c>
      <c r="N533" s="3">
        <f t="shared" si="577"/>
        <v>4</v>
      </c>
      <c r="O533" s="3">
        <f t="shared" si="578"/>
        <v>1</v>
      </c>
      <c r="P533" s="3">
        <f t="shared" si="579"/>
        <v>1</v>
      </c>
      <c r="Q533" s="3">
        <f t="shared" si="580"/>
        <v>5.2971576227390127E-2</v>
      </c>
      <c r="R533" s="3">
        <f t="shared" si="581"/>
        <v>4.7794117647058765E-2</v>
      </c>
      <c r="S533" s="3">
        <f t="shared" si="582"/>
        <v>1.3583333333333334</v>
      </c>
      <c r="T533" s="3">
        <f t="shared" si="583"/>
        <v>6.3178294573643408</v>
      </c>
      <c r="U533" s="3">
        <f t="shared" si="584"/>
        <v>9.4767441860465116</v>
      </c>
      <c r="V533" s="3">
        <f t="shared" si="585"/>
        <v>1.4320413436692507</v>
      </c>
      <c r="W533" s="3">
        <f t="shared" si="586"/>
        <v>3.3695090439276485</v>
      </c>
      <c r="X533" s="4">
        <f t="shared" si="587"/>
        <v>0.77519379844961234</v>
      </c>
      <c r="Y533" s="4">
        <f t="shared" si="588"/>
        <v>0.16666666666666666</v>
      </c>
      <c r="Z533" s="4">
        <f t="shared" si="589"/>
        <v>0.1111111111111111</v>
      </c>
      <c r="AA533" s="4">
        <f t="shared" si="590"/>
        <v>0.73529411764705876</v>
      </c>
      <c r="AB533" s="4">
        <f t="shared" si="591"/>
        <v>0.3125</v>
      </c>
      <c r="AC533" s="4">
        <f t="shared" si="592"/>
        <v>1.3875968992248062</v>
      </c>
      <c r="AD533" s="4">
        <f t="shared" si="593"/>
        <v>1.0555555555555556</v>
      </c>
      <c r="AE533" s="4">
        <f t="shared" si="594"/>
        <v>1.3875968992248062</v>
      </c>
      <c r="AF533" s="4">
        <f t="shared" si="595"/>
        <v>1.0555555555555556</v>
      </c>
      <c r="AG533" s="4">
        <f>IFERROR(AVERAGE(Tabela13[[#This Row],[V1]],Tabela13[[#This Row],[V2]]),"")</f>
        <v>1.2215762273901809</v>
      </c>
      <c r="AH533" s="4">
        <f>IFERROR(AVERAGE(Tabela13[[#This Row],[V1]],Tabela13[[#This Row],[V3]]),"")</f>
        <v>1.3875968992248062</v>
      </c>
      <c r="AI533" s="4">
        <f>IFERROR(AVERAGE(Tabela13[[#This Row],[V1]],Tabela13[[#This Row],[V4]]),"")</f>
        <v>1.2215762273901809</v>
      </c>
      <c r="AJ533" s="4">
        <f>IFERROR(AVERAGE(Tabela13[[#This Row],[V2]],Tabela13[[#This Row],[V1]]),"")</f>
        <v>1.2215762273901809</v>
      </c>
      <c r="AK533" s="4">
        <f>IFERROR(AVERAGE(Tabela13[[#This Row],[V2]],Tabela13[[#This Row],[V3]]),"")</f>
        <v>1.2215762273901809</v>
      </c>
      <c r="AL533" s="4">
        <f>IFERROR(AVERAGE(Tabela13[[#This Row],[V2]],Tabela13[[#This Row],[V4]]),"")</f>
        <v>1.0555555555555556</v>
      </c>
      <c r="AM533" s="4">
        <f>IFERROR(AVERAGE(Tabela13[[#This Row],[V3]],Tabela13[[#This Row],[V1]]),"")</f>
        <v>1.3875968992248062</v>
      </c>
      <c r="AN533" s="4">
        <f>IFERROR(AVERAGE(Tabela13[[#This Row],[V3]],Tabela13[[#This Row],[V2]]),"")</f>
        <v>1.2215762273901809</v>
      </c>
      <c r="AO533" s="4">
        <f>IFERROR(AVERAGE(Tabela13[[#This Row],[V3]],Tabela13[[#This Row],[V4]]),"")</f>
        <v>1.2215762273901809</v>
      </c>
      <c r="AP533" s="4">
        <f>IFERROR(AVERAGE(Tabela13[[#This Row],[V4]],Tabela13[[#This Row],[V1]]),"")</f>
        <v>1.2215762273901809</v>
      </c>
      <c r="AQ533" s="4">
        <f>IFERROR(AVERAGE(Tabela13[[#This Row],[V4]],Tabela13[[#This Row],[V2]]),"")</f>
        <v>1.0555555555555556</v>
      </c>
      <c r="AR533" s="4">
        <f>IFERROR(AVERAGE(Tabela13[[#This Row],[V4]],Tabela13[[#This Row],[V3]]),"")</f>
        <v>1.2215762273901809</v>
      </c>
      <c r="AS533" s="4">
        <f>_xlfn.STDEV.S(Tabela13[[#This Row],[V1]:[V2]])</f>
        <v>0.23478868574281953</v>
      </c>
      <c r="AT533" s="4">
        <f>_xlfn.STDEV.S(Tabela13[[#This Row],[V1]],Tabela13[[#This Row],[V3]])</f>
        <v>0</v>
      </c>
      <c r="AU533" s="4">
        <f>_xlfn.STDEV.S(Tabela13[[#This Row],[V1]],Tabela13[[#This Row],[V4]])</f>
        <v>0.23478868574281953</v>
      </c>
      <c r="AV533" s="4">
        <f>_xlfn.STDEV.S(Tabela13[[#This Row],[V2]],Tabela13[[#This Row],[V1]])</f>
        <v>0.23478868574281953</v>
      </c>
      <c r="AW533" s="4">
        <f>_xlfn.STDEV.S(Tabela13[[#This Row],[V2]],Tabela13[[#This Row],[V3]])</f>
        <v>0.23478868574281953</v>
      </c>
      <c r="AX533" s="4">
        <f>_xlfn.STDEV.S(Tabela13[[#This Row],[V42]],Tabela13[[#This Row],[V44]])</f>
        <v>0.23478868574282005</v>
      </c>
      <c r="AY533" s="4">
        <f>_xlfn.STDEV.S(Tabela13[[#This Row],[V3]],Tabela13[[#This Row],[V1]])</f>
        <v>0</v>
      </c>
      <c r="AZ533" s="4">
        <f>_xlfn.STDEV.S(Tabela13[[#This Row],[V3]],Tabela13[[#This Row],[V2]])</f>
        <v>0.23478868574281953</v>
      </c>
      <c r="BA533" s="4">
        <f>_xlfn.STDEV.S(Tabela13[[#This Row],[V3]],Tabela13[[#This Row],[V4]])</f>
        <v>0.23478868574281953</v>
      </c>
      <c r="BB533" s="4">
        <f>_xlfn.STDEV.S(Tabela13[[#This Row],[V4]],Tabela13[[#This Row],[V1]])</f>
        <v>0.23478868574281953</v>
      </c>
      <c r="BC533" s="4">
        <f>_xlfn.STDEV.S(Tabela13[[#This Row],[V4]],Tabela13[[#This Row],[V2]])</f>
        <v>0</v>
      </c>
      <c r="BD533" s="4">
        <f>_xlfn.STDEV.S(Tabela13[[#This Row],[V4]],Tabela13[[#This Row],[V3]])</f>
        <v>0.23478868574281953</v>
      </c>
      <c r="BE533" s="4">
        <f>Tabela13[[#This Row],[V17]]/Tabela13[[#This Row],[V5]]</f>
        <v>0.1922014201638734</v>
      </c>
      <c r="BF533" s="4">
        <f>Tabela13[[#This Row],[V18]]/Tabela13[[#This Row],[V6]]</f>
        <v>0</v>
      </c>
      <c r="BG533" s="4">
        <f>Tabela13[[#This Row],[V19]]/Tabela13[[#This Row],[V7]]</f>
        <v>0.1922014201638734</v>
      </c>
      <c r="BH533" s="4">
        <f>Tabela13[[#This Row],[V20]]/Tabela13[[#This Row],[V8]]</f>
        <v>0.1922014201638734</v>
      </c>
      <c r="BI533" s="4">
        <f>Tabela13[[#This Row],[V21]]/Tabela13[[#This Row],[V9]]</f>
        <v>0.1922014201638734</v>
      </c>
      <c r="BJ533" s="4">
        <f>Tabela13[[#This Row],[V22]]/Tabela13[[#This Row],[V10]]</f>
        <v>0.22243138649319794</v>
      </c>
      <c r="BK533" s="4">
        <f>Tabela13[[#This Row],[V23]]/Tabela13[[#This Row],[V11]]</f>
        <v>0</v>
      </c>
      <c r="BL533" s="4">
        <f>Tabela13[[#This Row],[V24]]/Tabela13[[#This Row],[V12]]</f>
        <v>0.1922014201638734</v>
      </c>
      <c r="BM533" s="4">
        <f>Tabela13[[#This Row],[V25]]/Tabela13[[#This Row],[V13]]</f>
        <v>0.1922014201638734</v>
      </c>
      <c r="BN533" s="4">
        <f>Tabela13[[#This Row],[V26]]/Tabela13[[#This Row],[V14]]</f>
        <v>0.1922014201638734</v>
      </c>
      <c r="BO533" s="4">
        <f>Tabela13[[#This Row],[V27]]/Tabela13[[#This Row],[V15]]</f>
        <v>0</v>
      </c>
      <c r="BP533" s="4">
        <f>Tabela13[[#This Row],[V28]]/Tabela13[[#This Row],[V16]]</f>
        <v>0.1922014201638734</v>
      </c>
      <c r="BQ533" s="4">
        <f>Tabela13[[#This Row],[V1]]-Tabela13[[#This Row],[V2]]</f>
        <v>0.33204134366925064</v>
      </c>
      <c r="BR533" s="4">
        <f>Tabela13[[#This Row],[V1]]-Tabela13[[#This Row],[V3]]</f>
        <v>0</v>
      </c>
      <c r="BS533" s="4">
        <f>Tabela13[[#This Row],[V1]]-Tabela13[[#This Row],[V4]]</f>
        <v>0.33204134366925064</v>
      </c>
      <c r="BT533" s="4">
        <f>Tabela13[[#This Row],[V2]]-Tabela13[[#This Row],[V1]]</f>
        <v>-0.33204134366925064</v>
      </c>
      <c r="BU533" s="4">
        <f>Tabela13[[#This Row],[V2]]-Tabela13[[#This Row],[V3]]</f>
        <v>-0.33204134366925064</v>
      </c>
      <c r="BV533" s="4">
        <f>Tabela13[[#This Row],[V2]]-Tabela13[[#This Row],[V4]]</f>
        <v>0</v>
      </c>
      <c r="BW533" s="4">
        <f>AVERAGE(Tabela13[[#This Row],[V41]],Tabela13[[#This Row],[V42]])</f>
        <v>0.16602067183462532</v>
      </c>
      <c r="BX533" s="4">
        <f>AVERAGE(Tabela13[[#This Row],[V41]],Tabela13[[#This Row],[V43]])</f>
        <v>0.33204134366925064</v>
      </c>
      <c r="BY533" s="4">
        <f>AVERAGE(Tabela13[[#This Row],[V41]],Tabela13[[#This Row],[V44]])</f>
        <v>0</v>
      </c>
      <c r="BZ533" s="4">
        <f>AVERAGE(Tabela13[[#This Row],[V41]],Tabela13[[#This Row],[V45]])</f>
        <v>0</v>
      </c>
      <c r="CA533" s="4">
        <f>AVERAGE(Tabela13[[#This Row],[V41]],Tabela13[[#This Row],[V46]])</f>
        <v>0.16602067183462532</v>
      </c>
      <c r="CB533" s="4">
        <f>AVERAGE(Tabela13[[#This Row],[V42]],Tabela13[[#This Row],[V41]])</f>
        <v>0.16602067183462532</v>
      </c>
      <c r="CC533" s="4">
        <f>AVERAGE(Tabela13[[#This Row],[V42]],Tabela13[[#This Row],[V43]])</f>
        <v>0.16602067183462532</v>
      </c>
      <c r="CD533" s="4">
        <f>AVERAGE(Tabela13[[#This Row],[V42]],Tabela13[[#This Row],[V44]])</f>
        <v>-0.16602067183462532</v>
      </c>
      <c r="CE533" s="4">
        <f>AVERAGE(Tabela13[[#This Row],[V42]],Tabela13[[#This Row],[V45]])</f>
        <v>-0.16602067183462532</v>
      </c>
      <c r="CF533" s="4">
        <f>AVERAGE(Tabela13[[#This Row],[V42]],Tabela13[[#This Row],[V46]])</f>
        <v>0</v>
      </c>
      <c r="CG533" s="4">
        <f>AVERAGE(Tabela13[[#This Row],[V43]],Tabela13[[#This Row],[V41]])</f>
        <v>0.33204134366925064</v>
      </c>
      <c r="CH533" s="4">
        <f>AVERAGE(Tabela13[[#This Row],[V43]],Tabela13[[#This Row],[V42]])</f>
        <v>0.16602067183462532</v>
      </c>
      <c r="CI533" s="4">
        <f>AVERAGE(Tabela13[[#This Row],[V43]],Tabela13[[#This Row],[V44]])</f>
        <v>0</v>
      </c>
      <c r="CJ533" s="4">
        <f>AVERAGE(Tabela13[[#This Row],[V43]],Tabela13[[#This Row],[V45]])</f>
        <v>0</v>
      </c>
      <c r="CK533" s="4">
        <f>AVERAGE(Tabela13[[#This Row],[V43]],Tabela13[[#This Row],[V46]])</f>
        <v>0.16602067183462532</v>
      </c>
      <c r="CL533" s="4">
        <f>AVERAGE(Tabela13[[#This Row],[V44]],Tabela13[[#This Row],[V41]])</f>
        <v>0</v>
      </c>
      <c r="CM533" s="4">
        <f>AVERAGE(Tabela13[[#This Row],[V44]],Tabela13[[#This Row],[V42]])</f>
        <v>-0.16602067183462532</v>
      </c>
      <c r="CN533" s="4">
        <f>AVERAGE(Tabela13[[#This Row],[V44]],Tabela13[[#This Row],[V43]])</f>
        <v>0</v>
      </c>
      <c r="CO533" s="4">
        <f>AVERAGE(Tabela13[[#This Row],[V44]],Tabela13[[#This Row],[V45]])</f>
        <v>-0.33204134366925064</v>
      </c>
      <c r="CP533" s="4">
        <f>AVERAGE(Tabela13[[#This Row],[V44]],Tabela13[[#This Row],[V46]])</f>
        <v>-0.16602067183462532</v>
      </c>
      <c r="CQ533" s="4">
        <f>AVERAGE(Tabela13[[#This Row],[V45]],Tabela13[[#This Row],[V41]])</f>
        <v>0</v>
      </c>
      <c r="CR533" s="4">
        <f>AVERAGE(Tabela13[[#This Row],[V45]],Tabela13[[#This Row],[V42]])</f>
        <v>-0.16602067183462532</v>
      </c>
      <c r="CS533" s="4">
        <f>AVERAGE(Tabela13[[#This Row],[V45]],Tabela13[[#This Row],[V43]])</f>
        <v>0</v>
      </c>
      <c r="CT533" s="4">
        <f>AVERAGE(Tabela13[[#This Row],[V45]],Tabela13[[#This Row],[V44]])</f>
        <v>-0.33204134366925064</v>
      </c>
      <c r="CU533" s="4">
        <f>AVERAGE(Tabela13[[#This Row],[V45]],Tabela13[[#This Row],[V46]])</f>
        <v>-0.16602067183462532</v>
      </c>
      <c r="CV533" s="4">
        <f>AVERAGE(Tabela13[[#This Row],[V46]],Tabela13[[#This Row],[V41]])</f>
        <v>0.16602067183462532</v>
      </c>
      <c r="CW533" s="4">
        <f>AVERAGE(Tabela13[[#This Row],[V46]],Tabela13[[#This Row],[V42]])</f>
        <v>0</v>
      </c>
      <c r="CX533" s="4">
        <f>AVERAGE(Tabela13[[#This Row],[V46]],Tabela13[[#This Row],[V43]])</f>
        <v>0.16602067183462532</v>
      </c>
      <c r="CY533" s="4">
        <f>AVERAGE(Tabela13[[#This Row],[V46]],Tabela13[[#This Row],[V44]])</f>
        <v>-0.16602067183462532</v>
      </c>
      <c r="CZ533" s="4">
        <f>AVERAGE(Tabela13[[#This Row],[V46]],Tabela13[[#This Row],[V45]])</f>
        <v>-0.16602067183462532</v>
      </c>
      <c r="DA533" s="3">
        <f>_xlfn.STDEV.S(Tabela13[[#This Row],[V41]],Tabela13[[#This Row],[V42]])</f>
        <v>0.23478868574282005</v>
      </c>
      <c r="DB533" s="3">
        <f>_xlfn.STDEV.S(Tabela13[[#This Row],[V41]],Tabela13[[#This Row],[V43]])</f>
        <v>0</v>
      </c>
      <c r="DC533" s="3">
        <f>_xlfn.STDEV.S(Tabela13[[#This Row],[V41]],Tabela13[[#This Row],[V44]])</f>
        <v>0.4695773714856401</v>
      </c>
      <c r="DD533" s="3">
        <f>_xlfn.STDEV.S(Tabela13[[#This Row],[V41]],Tabela13[[#This Row],[V45]])</f>
        <v>0.4695773714856401</v>
      </c>
      <c r="DE533" s="3">
        <f>_xlfn.STDEV.S(Tabela13[[#This Row],[V41]],Tabela13[[#This Row],[V46]])</f>
        <v>0.23478868574282005</v>
      </c>
      <c r="DF533" s="3">
        <f>_xlfn.STDEV.S(Tabela13[[#This Row],[V42]],Tabela13[[#This Row],[V41]])</f>
        <v>0.23478868574282005</v>
      </c>
      <c r="DG533" s="3">
        <f>_xlfn.STDEV.S(Tabela13[[#This Row],[V42]],Tabela13[[#This Row],[V43]])</f>
        <v>0.23478868574282005</v>
      </c>
      <c r="DH533" s="3">
        <f>_xlfn.STDEV.S(Tabela13[[#This Row],[V42]],Tabela13[[#This Row],[V44]])</f>
        <v>0.23478868574282005</v>
      </c>
      <c r="DI533" s="3">
        <f>_xlfn.STDEV.S(Tabela13[[#This Row],[V42]],Tabela13[[#This Row],[V45]])</f>
        <v>0.23478868574282005</v>
      </c>
      <c r="DJ533" s="3">
        <f>_xlfn.STDEV.S(Tabela13[[#This Row],[V42]],Tabela13[[#This Row],[V46]])</f>
        <v>0</v>
      </c>
      <c r="DK533" s="3">
        <f>_xlfn.STDEV.S(Tabela13[[#This Row],[V43]],Tabela13[[#This Row],[V41]])</f>
        <v>0</v>
      </c>
      <c r="DL533" s="3">
        <f>_xlfn.STDEV.S(Tabela13[[#This Row],[V43]],Tabela13[[#This Row],[V42]])</f>
        <v>0.23478868574282005</v>
      </c>
      <c r="DM533" s="3">
        <f>_xlfn.STDEV.S(Tabela13[[#This Row],[V43]],Tabela13[[#This Row],[V44]])</f>
        <v>0.4695773714856401</v>
      </c>
      <c r="DN533" s="3">
        <f>_xlfn.STDEV.S(Tabela13[[#This Row],[V43]],Tabela13[[#This Row],[V45]])</f>
        <v>0.4695773714856401</v>
      </c>
      <c r="DO533" s="3">
        <f>_xlfn.STDEV.S(Tabela13[[#This Row],[V43]],Tabela13[[#This Row],[V46]])</f>
        <v>0.23478868574282005</v>
      </c>
      <c r="DP533" s="3">
        <f>_xlfn.STDEV.S(Tabela13[[#This Row],[V44]],Tabela13[[#This Row],[V41]])</f>
        <v>0.4695773714856401</v>
      </c>
      <c r="DQ533" s="3">
        <f>_xlfn.STDEV.S(Tabela13[[#This Row],[V44]],Tabela13[[#This Row],[V42]])</f>
        <v>0.23478868574282005</v>
      </c>
      <c r="DR533" s="3">
        <f>_xlfn.STDEV.S(Tabela13[[#This Row],[V44]],Tabela13[[#This Row],[V43]])</f>
        <v>0.4695773714856401</v>
      </c>
      <c r="DS533" s="3">
        <f>_xlfn.STDEV.S(Tabela13[[#This Row],[V44]],Tabela13[[#This Row],[V45]])</f>
        <v>0</v>
      </c>
      <c r="DT533" s="3">
        <f>_xlfn.STDEV.S(Tabela13[[#This Row],[V44]],Tabela13[[#This Row],[V46]])</f>
        <v>0.23478868574282005</v>
      </c>
      <c r="DU533" s="3">
        <f>_xlfn.STDEV.S(Tabela13[[#This Row],[V45]],Tabela13[[#This Row],[V41]])</f>
        <v>0.4695773714856401</v>
      </c>
      <c r="DV533" s="3">
        <f>_xlfn.STDEV.S(Tabela13[[#This Row],[V45]],Tabela13[[#This Row],[V42]])</f>
        <v>0.23478868574282005</v>
      </c>
      <c r="DW533" s="3">
        <f>_xlfn.STDEV.S(Tabela13[[#This Row],[V45]],Tabela13[[#This Row],[V43]])</f>
        <v>0.4695773714856401</v>
      </c>
      <c r="DX533" s="3">
        <f>_xlfn.STDEV.S(Tabela13[[#This Row],[V45]],Tabela13[[#This Row],[V44]])</f>
        <v>0</v>
      </c>
      <c r="DY533" s="3">
        <f>_xlfn.STDEV.S(Tabela13[[#This Row],[V45]],Tabela13[[#This Row],[V46]])</f>
        <v>0.23478868574282005</v>
      </c>
      <c r="DZ533" s="3">
        <f>_xlfn.STDEV.S(Tabela13[[#This Row],[V46]],Tabela13[[#This Row],[V41]])</f>
        <v>0.23478868574282005</v>
      </c>
      <c r="EA533" s="3">
        <f>_xlfn.STDEV.S(Tabela13[[#This Row],[V46]],Tabela13[[#This Row],[V42]])</f>
        <v>0</v>
      </c>
      <c r="EB533" s="3">
        <f>_xlfn.STDEV.S(Tabela13[[#This Row],[V46]],Tabela13[[#This Row],[V43]])</f>
        <v>0.23478868574282005</v>
      </c>
      <c r="EC533" s="3">
        <f>_xlfn.STDEV.S(Tabela13[[#This Row],[V46]],Tabela13[[#This Row],[V44]])</f>
        <v>0.23478868574282005</v>
      </c>
      <c r="ED533" s="3">
        <f>_xlfn.STDEV.S(Tabela13[[#This Row],[V46]],Tabela13[[#This Row],[V45]])</f>
        <v>0.23478868574282005</v>
      </c>
      <c r="EE533" s="3">
        <f t="shared" si="596"/>
        <v>1.4142135623730951</v>
      </c>
      <c r="EF533" s="3">
        <f t="shared" si="597"/>
        <v>0</v>
      </c>
      <c r="EG533" s="3" t="str">
        <f t="shared" si="598"/>
        <v/>
      </c>
      <c r="EH533" s="3" t="str">
        <f t="shared" si="599"/>
        <v/>
      </c>
      <c r="EI533" s="3">
        <f t="shared" si="600"/>
        <v>1.4142135623730951</v>
      </c>
      <c r="EJ533" s="3">
        <f t="shared" si="601"/>
        <v>1.4142135623730951</v>
      </c>
      <c r="EK533" s="3">
        <f t="shared" si="602"/>
        <v>1.4142135623730951</v>
      </c>
      <c r="EL533" s="3">
        <f t="shared" si="603"/>
        <v>-1.4142135623730951</v>
      </c>
      <c r="EM533" s="3">
        <f t="shared" si="604"/>
        <v>-1.4142135623730951</v>
      </c>
      <c r="EN533" s="3" t="str">
        <f t="shared" si="605"/>
        <v/>
      </c>
      <c r="EO533" s="3">
        <f t="shared" si="606"/>
        <v>0</v>
      </c>
      <c r="EP533" s="3">
        <f t="shared" si="607"/>
        <v>1.4142135623730951</v>
      </c>
      <c r="EQ533" s="3" t="str">
        <f t="shared" si="608"/>
        <v/>
      </c>
      <c r="ER533" s="3" t="str">
        <f t="shared" si="609"/>
        <v/>
      </c>
      <c r="ES533" s="3" t="str">
        <f t="shared" si="610"/>
        <v/>
      </c>
      <c r="ET533" s="3" t="str">
        <f t="shared" si="611"/>
        <v/>
      </c>
      <c r="EU533" s="3">
        <f t="shared" si="612"/>
        <v>0</v>
      </c>
      <c r="EV533" s="3" t="str">
        <f t="shared" si="613"/>
        <v/>
      </c>
      <c r="EW533" s="3">
        <f t="shared" si="614"/>
        <v>0</v>
      </c>
      <c r="EX533" s="3">
        <f t="shared" si="615"/>
        <v>-1.4142135623730951</v>
      </c>
      <c r="EY533" s="3" t="str">
        <f t="shared" si="616"/>
        <v/>
      </c>
      <c r="EZ533" s="3">
        <f t="shared" si="617"/>
        <v>-1.4142135623730951</v>
      </c>
      <c r="FA533" s="3" t="str">
        <f t="shared" si="618"/>
        <v/>
      </c>
      <c r="FB533" s="3">
        <f t="shared" si="619"/>
        <v>0</v>
      </c>
      <c r="FC533" s="3">
        <f t="shared" si="620"/>
        <v>-1.4142135623730951</v>
      </c>
      <c r="FD533" s="3">
        <f t="shared" si="621"/>
        <v>1.4142135623730951</v>
      </c>
      <c r="FE533" s="3" t="str">
        <f t="shared" si="622"/>
        <v/>
      </c>
      <c r="FF533" s="3">
        <f t="shared" si="623"/>
        <v>1.4142135623730951</v>
      </c>
      <c r="FG533" s="3">
        <f t="shared" si="624"/>
        <v>-1.4142135623730951</v>
      </c>
      <c r="FH533" s="3">
        <f t="shared" si="625"/>
        <v>-1.4142135623730951</v>
      </c>
      <c r="FI533" s="4">
        <f t="shared" si="626"/>
        <v>0.22222222222222221</v>
      </c>
      <c r="FJ533" s="4">
        <f t="shared" si="627"/>
        <v>1.5503875968992247</v>
      </c>
      <c r="FK533" s="4">
        <f t="shared" si="628"/>
        <v>2.3668711656441714</v>
      </c>
      <c r="FL533" s="4">
        <f t="shared" si="629"/>
        <v>0.4748466257668712</v>
      </c>
      <c r="FM533" s="4">
        <f>Tabela13[[#This Row],[V139]]-Tabela13[[#This Row],[V140]]</f>
        <v>1.8920245398773003</v>
      </c>
      <c r="FN533" s="4">
        <f>Tabela13[[#This Row],[V1]]-Tabela13[[#This Row],[V2]]/2</f>
        <v>0.85981912144702843</v>
      </c>
      <c r="FO533" s="4">
        <f>Tabela13[[#This Row],[V1]]-Tabela13[[#This Row],[V3]]/2</f>
        <v>0.69379844961240311</v>
      </c>
      <c r="FP533" s="4">
        <f>Tabela13[[#This Row],[V1]]-Tabela13[[#This Row],[V4]]/2</f>
        <v>0.85981912144702843</v>
      </c>
      <c r="FQ533" s="4">
        <f>Tabela13[[#This Row],[V2]]-Tabela13[[#This Row],[V1]]/2</f>
        <v>0.36175710594315247</v>
      </c>
      <c r="FR533" s="4">
        <f>Tabela13[[#This Row],[V2]]-Tabela13[[#This Row],[V3]]/2</f>
        <v>0.36175710594315247</v>
      </c>
      <c r="FS533" s="4">
        <f>Tabela13[[#This Row],[V2]]-Tabela13[[#This Row],[V4]]/2</f>
        <v>0.52777777777777779</v>
      </c>
      <c r="FT533" s="4">
        <f t="shared" si="630"/>
        <v>0.71016702109442331</v>
      </c>
      <c r="FU533" s="4">
        <f t="shared" si="631"/>
        <v>0.60655171260995566</v>
      </c>
      <c r="FV533" s="4">
        <f t="shared" si="632"/>
        <v>0.71016702109442331</v>
      </c>
      <c r="FW533" s="4">
        <f t="shared" si="633"/>
        <v>0.34711022039005263</v>
      </c>
      <c r="FX533" s="4">
        <f t="shared" si="634"/>
        <v>0.34711022039005263</v>
      </c>
      <c r="FY533" s="4">
        <f t="shared" si="635"/>
        <v>0.48562209329746869</v>
      </c>
      <c r="FZ533" s="4">
        <f t="shared" si="636"/>
        <v>127.8300637969962</v>
      </c>
      <c r="GA533" s="4">
        <f t="shared" si="637"/>
        <v>109.17930826979202</v>
      </c>
      <c r="GB533" s="4">
        <f t="shared" si="638"/>
        <v>127.8300637969962</v>
      </c>
      <c r="GC533" s="4">
        <f t="shared" si="639"/>
        <v>62.479839670209472</v>
      </c>
      <c r="GD533" s="4">
        <f t="shared" si="640"/>
        <v>62.479839670209472</v>
      </c>
      <c r="GE533" s="4">
        <f t="shared" si="641"/>
        <v>87.411976793544369</v>
      </c>
      <c r="GF533" s="4">
        <f>Tabela13[[#This Row],[V1]]-Tabela13[[#This Row],[V2]]/Tabela13[[#This Row],[V2]]</f>
        <v>0.38759689922480622</v>
      </c>
      <c r="GG533" s="4">
        <f>Tabela13[[#This Row],[V1]]-Tabela13[[#This Row],[V3]]/Tabela13[[#This Row],[V3]]</f>
        <v>0.38759689922480622</v>
      </c>
      <c r="GH533" s="4">
        <f>Tabela13[[#This Row],[V1]]-Tabela13[[#This Row],[V4]]/Tabela13[[#This Row],[V4]]</f>
        <v>0.38759689922480622</v>
      </c>
      <c r="GI533" s="4">
        <f>Tabela13[[#This Row],[V2]]-Tabela13[[#This Row],[V1]]/Tabela13[[#This Row],[V1]]</f>
        <v>5.555555555555558E-2</v>
      </c>
      <c r="GJ533" s="4">
        <f>Tabela13[[#This Row],[V2]]-Tabela13[[#This Row],[V3]]/Tabela13[[#This Row],[V3]]</f>
        <v>5.555555555555558E-2</v>
      </c>
      <c r="GK533" s="4">
        <f>Tabela13[[#This Row],[V2]]-Tabela13[[#This Row],[V4]]/Tabela13[[#This Row],[V4]]</f>
        <v>5.555555555555558E-2</v>
      </c>
      <c r="GL533" s="4">
        <f t="shared" si="642"/>
        <v>0.19170415914952649</v>
      </c>
      <c r="GM533" s="4">
        <f t="shared" si="643"/>
        <v>1.2215762273901809</v>
      </c>
      <c r="GN533" s="4">
        <f t="shared" si="644"/>
        <v>0.15693180241325594</v>
      </c>
      <c r="GO533" s="3">
        <f t="shared" si="645"/>
        <v>0</v>
      </c>
      <c r="GP533" s="3">
        <v>100</v>
      </c>
      <c r="GQ533" s="3">
        <f t="shared" si="646"/>
        <v>-1</v>
      </c>
      <c r="GR533" s="3">
        <f t="shared" si="647"/>
        <v>-100</v>
      </c>
      <c r="GS533" s="34">
        <f>COUNTIF($D$2:D532,Tabela13[[#This Row],[HomeTeam]])</f>
        <v>26</v>
      </c>
      <c r="GT533" s="34">
        <f>COUNTIF($E$2:E532,Tabela13[[#This Row],[AwayTeam]])</f>
        <v>26</v>
      </c>
      <c r="GU533" s="3">
        <f>IFERROR(AVERAGEIFS($AD$2:AD532,$D$2:D532,Tabela13[[#This Row],[HomeTeam]],$GS$2:GS532,"&gt;="&amp;Tabela13[[#This Row],[Contagem_H]]-5),"")</f>
        <v>0.2917142857142857</v>
      </c>
      <c r="GV533" s="3">
        <f>IFERROR(AVERAGEIFS($G$2:G532,$E$2:E532,Tabela13[[#This Row],[AwayTeam]],$GT$2:GT532,"&gt;="&amp;Tabela13[[#This Row],[Contagem_A]]-5),"")</f>
        <v>1.4</v>
      </c>
      <c r="GW533" s="3">
        <f>IFERROR(AVERAGEIFS($GQ$2:GQ532,$D$2:D532,Tabela13[[#This Row],[HomeTeam]],$GS$2:GS532,"&gt;="&amp;Tabela13[[#This Row],[Contagem_H]]-5),"")</f>
        <v>0.54600000000000004</v>
      </c>
    </row>
    <row r="534" spans="1:205" x14ac:dyDescent="0.25">
      <c r="A534" t="s">
        <v>127</v>
      </c>
      <c r="B534" t="s">
        <v>313</v>
      </c>
      <c r="C534" t="s">
        <v>173</v>
      </c>
      <c r="D534" t="s">
        <v>20</v>
      </c>
      <c r="E534" t="s">
        <v>27</v>
      </c>
      <c r="F534" s="3">
        <v>4</v>
      </c>
      <c r="G534" s="3">
        <v>0</v>
      </c>
      <c r="H534" s="3" t="str">
        <f t="shared" si="648"/>
        <v>H</v>
      </c>
      <c r="I534" s="3">
        <v>1.29</v>
      </c>
      <c r="J534" s="3">
        <v>6.25</v>
      </c>
      <c r="K534" s="3">
        <v>9</v>
      </c>
      <c r="L534" s="3">
        <v>1.36</v>
      </c>
      <c r="M534" s="3">
        <v>3.2</v>
      </c>
      <c r="N534" s="3">
        <f t="shared" si="577"/>
        <v>4</v>
      </c>
      <c r="O534" s="3">
        <f t="shared" si="578"/>
        <v>3</v>
      </c>
      <c r="P534" s="3">
        <f t="shared" si="579"/>
        <v>0</v>
      </c>
      <c r="Q534" s="3">
        <f t="shared" si="580"/>
        <v>4.6304909560723528E-2</v>
      </c>
      <c r="R534" s="3">
        <f t="shared" si="581"/>
        <v>4.7794117647058765E-2</v>
      </c>
      <c r="S534" s="3">
        <f t="shared" si="582"/>
        <v>1.3497333333333335</v>
      </c>
      <c r="T534" s="3">
        <f t="shared" si="583"/>
        <v>6.5394056847545219</v>
      </c>
      <c r="U534" s="3">
        <f t="shared" si="584"/>
        <v>9.4167441860465111</v>
      </c>
      <c r="V534" s="3">
        <f t="shared" si="585"/>
        <v>1.4229746770025842</v>
      </c>
      <c r="W534" s="3">
        <f t="shared" si="586"/>
        <v>3.3481757105943153</v>
      </c>
      <c r="X534" s="4">
        <f t="shared" si="587"/>
        <v>0.77519379844961234</v>
      </c>
      <c r="Y534" s="4">
        <f t="shared" si="588"/>
        <v>0.16</v>
      </c>
      <c r="Z534" s="4">
        <f t="shared" si="589"/>
        <v>0.1111111111111111</v>
      </c>
      <c r="AA534" s="4">
        <f t="shared" si="590"/>
        <v>0.73529411764705876</v>
      </c>
      <c r="AB534" s="4">
        <f t="shared" si="591"/>
        <v>0.3125</v>
      </c>
      <c r="AC534" s="4">
        <f t="shared" si="592"/>
        <v>2.387596899224806</v>
      </c>
      <c r="AD534" s="4">
        <f t="shared" si="593"/>
        <v>5.5555555555555552E-2</v>
      </c>
      <c r="AE534" s="4">
        <f t="shared" si="594"/>
        <v>0.38759689922480617</v>
      </c>
      <c r="AF534" s="4">
        <f t="shared" si="595"/>
        <v>2.0555555555555554</v>
      </c>
      <c r="AG534" s="4">
        <f>IFERROR(AVERAGE(Tabela13[[#This Row],[V1]],Tabela13[[#This Row],[V2]]),"")</f>
        <v>1.2215762273901807</v>
      </c>
      <c r="AH534" s="4">
        <f>IFERROR(AVERAGE(Tabela13[[#This Row],[V1]],Tabela13[[#This Row],[V3]]),"")</f>
        <v>1.387596899224806</v>
      </c>
      <c r="AI534" s="4">
        <f>IFERROR(AVERAGE(Tabela13[[#This Row],[V1]],Tabela13[[#This Row],[V4]]),"")</f>
        <v>2.2215762273901807</v>
      </c>
      <c r="AJ534" s="4">
        <f>IFERROR(AVERAGE(Tabela13[[#This Row],[V2]],Tabela13[[#This Row],[V1]]),"")</f>
        <v>1.2215762273901807</v>
      </c>
      <c r="AK534" s="4">
        <f>IFERROR(AVERAGE(Tabela13[[#This Row],[V2]],Tabela13[[#This Row],[V3]]),"")</f>
        <v>0.22157622739018085</v>
      </c>
      <c r="AL534" s="4">
        <f>IFERROR(AVERAGE(Tabela13[[#This Row],[V2]],Tabela13[[#This Row],[V4]]),"")</f>
        <v>1.0555555555555554</v>
      </c>
      <c r="AM534" s="4">
        <f>IFERROR(AVERAGE(Tabela13[[#This Row],[V3]],Tabela13[[#This Row],[V1]]),"")</f>
        <v>1.387596899224806</v>
      </c>
      <c r="AN534" s="4">
        <f>IFERROR(AVERAGE(Tabela13[[#This Row],[V3]],Tabela13[[#This Row],[V2]]),"")</f>
        <v>0.22157622739018085</v>
      </c>
      <c r="AO534" s="4">
        <f>IFERROR(AVERAGE(Tabela13[[#This Row],[V3]],Tabela13[[#This Row],[V4]]),"")</f>
        <v>1.2215762273901807</v>
      </c>
      <c r="AP534" s="4">
        <f>IFERROR(AVERAGE(Tabela13[[#This Row],[V4]],Tabela13[[#This Row],[V1]]),"")</f>
        <v>2.2215762273901807</v>
      </c>
      <c r="AQ534" s="4">
        <f>IFERROR(AVERAGE(Tabela13[[#This Row],[V4]],Tabela13[[#This Row],[V2]]),"")</f>
        <v>1.0555555555555554</v>
      </c>
      <c r="AR534" s="4">
        <f>IFERROR(AVERAGE(Tabela13[[#This Row],[V4]],Tabela13[[#This Row],[V3]]),"")</f>
        <v>1.2215762273901807</v>
      </c>
      <c r="AS534" s="4">
        <f>_xlfn.STDEV.S(Tabela13[[#This Row],[V1]:[V2]])</f>
        <v>1.649002248115915</v>
      </c>
      <c r="AT534" s="4">
        <f>_xlfn.STDEV.S(Tabela13[[#This Row],[V1]],Tabela13[[#This Row],[V3]])</f>
        <v>1.4142135623730951</v>
      </c>
      <c r="AU534" s="4">
        <f>_xlfn.STDEV.S(Tabela13[[#This Row],[V1]],Tabela13[[#This Row],[V4]])</f>
        <v>0.23478868574282005</v>
      </c>
      <c r="AV534" s="4">
        <f>_xlfn.STDEV.S(Tabela13[[#This Row],[V2]],Tabela13[[#This Row],[V1]])</f>
        <v>1.649002248115915</v>
      </c>
      <c r="AW534" s="4">
        <f>_xlfn.STDEV.S(Tabela13[[#This Row],[V2]],Tabela13[[#This Row],[V3]])</f>
        <v>0.23478868574282011</v>
      </c>
      <c r="AX534" s="4">
        <f>_xlfn.STDEV.S(Tabela13[[#This Row],[V42]],Tabela13[[#This Row],[V44]])</f>
        <v>3.0632158104890101</v>
      </c>
      <c r="AY534" s="4">
        <f>_xlfn.STDEV.S(Tabela13[[#This Row],[V3]],Tabela13[[#This Row],[V1]])</f>
        <v>1.4142135623730951</v>
      </c>
      <c r="AZ534" s="4">
        <f>_xlfn.STDEV.S(Tabela13[[#This Row],[V3]],Tabela13[[#This Row],[V2]])</f>
        <v>0.23478868574282011</v>
      </c>
      <c r="BA534" s="4">
        <f>_xlfn.STDEV.S(Tabela13[[#This Row],[V3]],Tabela13[[#This Row],[V4]])</f>
        <v>1.1794248766302748</v>
      </c>
      <c r="BB534" s="4">
        <f>_xlfn.STDEV.S(Tabela13[[#This Row],[V4]],Tabela13[[#This Row],[V1]])</f>
        <v>0.23478868574282005</v>
      </c>
      <c r="BC534" s="4">
        <f>_xlfn.STDEV.S(Tabela13[[#This Row],[V4]],Tabela13[[#This Row],[V2]])</f>
        <v>1.4142135623730949</v>
      </c>
      <c r="BD534" s="4">
        <f>_xlfn.STDEV.S(Tabela13[[#This Row],[V4]],Tabela13[[#This Row],[V3]])</f>
        <v>1.1794248766302748</v>
      </c>
      <c r="BE534" s="4">
        <f>Tabela13[[#This Row],[V17]]/Tabela13[[#This Row],[V5]]</f>
        <v>1.3498971338357677</v>
      </c>
      <c r="BF534" s="4">
        <f>Tabela13[[#This Row],[V18]]/Tabela13[[#This Row],[V6]]</f>
        <v>1.0191818410398286</v>
      </c>
      <c r="BG534" s="4">
        <f>Tabela13[[#This Row],[V19]]/Tabela13[[#This Row],[V7]]</f>
        <v>0.10568563115146423</v>
      </c>
      <c r="BH534" s="4">
        <f>Tabela13[[#This Row],[V20]]/Tabela13[[#This Row],[V8]]</f>
        <v>1.3498971338357677</v>
      </c>
      <c r="BI534" s="4">
        <f>Tabela13[[#This Row],[V21]]/Tabela13[[#This Row],[V9]]</f>
        <v>1.0596294038772174</v>
      </c>
      <c r="BJ534" s="4">
        <f>Tabela13[[#This Row],[V22]]/Tabela13[[#This Row],[V10]]</f>
        <v>2.9019939257264311</v>
      </c>
      <c r="BK534" s="4">
        <f>Tabela13[[#This Row],[V23]]/Tabela13[[#This Row],[V11]]</f>
        <v>1.0191818410398286</v>
      </c>
      <c r="BL534" s="4">
        <f>Tabela13[[#This Row],[V24]]/Tabela13[[#This Row],[V12]]</f>
        <v>1.0596294038772174</v>
      </c>
      <c r="BM534" s="4">
        <f>Tabela13[[#This Row],[V25]]/Tabela13[[#This Row],[V13]]</f>
        <v>0.96549429350801996</v>
      </c>
      <c r="BN534" s="4">
        <f>Tabela13[[#This Row],[V26]]/Tabela13[[#This Row],[V14]]</f>
        <v>0.10568563115146423</v>
      </c>
      <c r="BO534" s="4">
        <f>Tabela13[[#This Row],[V27]]/Tabela13[[#This Row],[V15]]</f>
        <v>1.3397812696166165</v>
      </c>
      <c r="BP534" s="4">
        <f>Tabela13[[#This Row],[V28]]/Tabela13[[#This Row],[V16]]</f>
        <v>0.96549429350801996</v>
      </c>
      <c r="BQ534" s="4">
        <f>Tabela13[[#This Row],[V1]]-Tabela13[[#This Row],[V2]]</f>
        <v>2.3320413436692506</v>
      </c>
      <c r="BR534" s="4">
        <f>Tabela13[[#This Row],[V1]]-Tabela13[[#This Row],[V3]]</f>
        <v>1.9999999999999998</v>
      </c>
      <c r="BS534" s="4">
        <f>Tabela13[[#This Row],[V1]]-Tabela13[[#This Row],[V4]]</f>
        <v>0.33204134366925064</v>
      </c>
      <c r="BT534" s="4">
        <f>Tabela13[[#This Row],[V2]]-Tabela13[[#This Row],[V1]]</f>
        <v>-2.3320413436692506</v>
      </c>
      <c r="BU534" s="4">
        <f>Tabela13[[#This Row],[V2]]-Tabela13[[#This Row],[V3]]</f>
        <v>-0.33204134366925064</v>
      </c>
      <c r="BV534" s="4">
        <f>Tabela13[[#This Row],[V2]]-Tabela13[[#This Row],[V4]]</f>
        <v>-1.9999999999999998</v>
      </c>
      <c r="BW534" s="4">
        <f>AVERAGE(Tabela13[[#This Row],[V41]],Tabela13[[#This Row],[V42]])</f>
        <v>2.1660206718346253</v>
      </c>
      <c r="BX534" s="4">
        <f>AVERAGE(Tabela13[[#This Row],[V41]],Tabela13[[#This Row],[V43]])</f>
        <v>1.3320413436692506</v>
      </c>
      <c r="BY534" s="4">
        <f>AVERAGE(Tabela13[[#This Row],[V41]],Tabela13[[#This Row],[V44]])</f>
        <v>0</v>
      </c>
      <c r="BZ534" s="4">
        <f>AVERAGE(Tabela13[[#This Row],[V41]],Tabela13[[#This Row],[V45]])</f>
        <v>1</v>
      </c>
      <c r="CA534" s="4">
        <f>AVERAGE(Tabela13[[#This Row],[V41]],Tabela13[[#This Row],[V46]])</f>
        <v>0.16602067183462543</v>
      </c>
      <c r="CB534" s="4">
        <f>AVERAGE(Tabela13[[#This Row],[V42]],Tabela13[[#This Row],[V41]])</f>
        <v>2.1660206718346253</v>
      </c>
      <c r="CC534" s="4">
        <f>AVERAGE(Tabela13[[#This Row],[V42]],Tabela13[[#This Row],[V43]])</f>
        <v>1.1660206718346253</v>
      </c>
      <c r="CD534" s="4">
        <f>AVERAGE(Tabela13[[#This Row],[V42]],Tabela13[[#This Row],[V44]])</f>
        <v>-0.16602067183462543</v>
      </c>
      <c r="CE534" s="4">
        <f>AVERAGE(Tabela13[[#This Row],[V42]],Tabela13[[#This Row],[V45]])</f>
        <v>0.83397932816537457</v>
      </c>
      <c r="CF534" s="4">
        <f>AVERAGE(Tabela13[[#This Row],[V42]],Tabela13[[#This Row],[V46]])</f>
        <v>0</v>
      </c>
      <c r="CG534" s="4">
        <f>AVERAGE(Tabela13[[#This Row],[V43]],Tabela13[[#This Row],[V41]])</f>
        <v>1.3320413436692506</v>
      </c>
      <c r="CH534" s="4">
        <f>AVERAGE(Tabela13[[#This Row],[V43]],Tabela13[[#This Row],[V42]])</f>
        <v>1.1660206718346253</v>
      </c>
      <c r="CI534" s="4">
        <f>AVERAGE(Tabela13[[#This Row],[V43]],Tabela13[[#This Row],[V44]])</f>
        <v>-1</v>
      </c>
      <c r="CJ534" s="4">
        <f>AVERAGE(Tabela13[[#This Row],[V43]],Tabela13[[#This Row],[V45]])</f>
        <v>0</v>
      </c>
      <c r="CK534" s="4">
        <f>AVERAGE(Tabela13[[#This Row],[V43]],Tabela13[[#This Row],[V46]])</f>
        <v>-0.83397932816537457</v>
      </c>
      <c r="CL534" s="4">
        <f>AVERAGE(Tabela13[[#This Row],[V44]],Tabela13[[#This Row],[V41]])</f>
        <v>0</v>
      </c>
      <c r="CM534" s="4">
        <f>AVERAGE(Tabela13[[#This Row],[V44]],Tabela13[[#This Row],[V42]])</f>
        <v>-0.16602067183462543</v>
      </c>
      <c r="CN534" s="4">
        <f>AVERAGE(Tabela13[[#This Row],[V44]],Tabela13[[#This Row],[V43]])</f>
        <v>-1</v>
      </c>
      <c r="CO534" s="4">
        <f>AVERAGE(Tabela13[[#This Row],[V44]],Tabela13[[#This Row],[V45]])</f>
        <v>-1.3320413436692506</v>
      </c>
      <c r="CP534" s="4">
        <f>AVERAGE(Tabela13[[#This Row],[V44]],Tabela13[[#This Row],[V46]])</f>
        <v>-2.1660206718346253</v>
      </c>
      <c r="CQ534" s="4">
        <f>AVERAGE(Tabela13[[#This Row],[V45]],Tabela13[[#This Row],[V41]])</f>
        <v>1</v>
      </c>
      <c r="CR534" s="4">
        <f>AVERAGE(Tabela13[[#This Row],[V45]],Tabela13[[#This Row],[V42]])</f>
        <v>0.83397932816537457</v>
      </c>
      <c r="CS534" s="4">
        <f>AVERAGE(Tabela13[[#This Row],[V45]],Tabela13[[#This Row],[V43]])</f>
        <v>0</v>
      </c>
      <c r="CT534" s="4">
        <f>AVERAGE(Tabela13[[#This Row],[V45]],Tabela13[[#This Row],[V44]])</f>
        <v>-1.3320413436692506</v>
      </c>
      <c r="CU534" s="4">
        <f>AVERAGE(Tabela13[[#This Row],[V45]],Tabela13[[#This Row],[V46]])</f>
        <v>-1.1660206718346253</v>
      </c>
      <c r="CV534" s="4">
        <f>AVERAGE(Tabela13[[#This Row],[V46]],Tabela13[[#This Row],[V41]])</f>
        <v>0.16602067183462543</v>
      </c>
      <c r="CW534" s="4">
        <f>AVERAGE(Tabela13[[#This Row],[V46]],Tabela13[[#This Row],[V42]])</f>
        <v>0</v>
      </c>
      <c r="CX534" s="4">
        <f>AVERAGE(Tabela13[[#This Row],[V46]],Tabela13[[#This Row],[V43]])</f>
        <v>-0.83397932816537457</v>
      </c>
      <c r="CY534" s="4">
        <f>AVERAGE(Tabela13[[#This Row],[V46]],Tabela13[[#This Row],[V44]])</f>
        <v>-2.1660206718346253</v>
      </c>
      <c r="CZ534" s="4">
        <f>AVERAGE(Tabela13[[#This Row],[V46]],Tabela13[[#This Row],[V45]])</f>
        <v>-1.1660206718346253</v>
      </c>
      <c r="DA534" s="3">
        <f>_xlfn.STDEV.S(Tabela13[[#This Row],[V41]],Tabela13[[#This Row],[V42]])</f>
        <v>0.23478868574282019</v>
      </c>
      <c r="DB534" s="3">
        <f>_xlfn.STDEV.S(Tabela13[[#This Row],[V41]],Tabela13[[#This Row],[V43]])</f>
        <v>1.4142135623730954</v>
      </c>
      <c r="DC534" s="3">
        <f>_xlfn.STDEV.S(Tabela13[[#This Row],[V41]],Tabela13[[#This Row],[V44]])</f>
        <v>3.2980044962318305</v>
      </c>
      <c r="DD534" s="3">
        <f>_xlfn.STDEV.S(Tabela13[[#This Row],[V41]],Tabela13[[#This Row],[V45]])</f>
        <v>1.8837909338587353</v>
      </c>
      <c r="DE534" s="3">
        <f>_xlfn.STDEV.S(Tabela13[[#This Row],[V41]],Tabela13[[#This Row],[V46]])</f>
        <v>3.0632158104890101</v>
      </c>
      <c r="DF534" s="3">
        <f>_xlfn.STDEV.S(Tabela13[[#This Row],[V42]],Tabela13[[#This Row],[V41]])</f>
        <v>0.23478868574282019</v>
      </c>
      <c r="DG534" s="3">
        <f>_xlfn.STDEV.S(Tabela13[[#This Row],[V42]],Tabela13[[#This Row],[V43]])</f>
        <v>1.1794248766302746</v>
      </c>
      <c r="DH534" s="3">
        <f>_xlfn.STDEV.S(Tabela13[[#This Row],[V42]],Tabela13[[#This Row],[V44]])</f>
        <v>3.0632158104890101</v>
      </c>
      <c r="DI534" s="3">
        <f>_xlfn.STDEV.S(Tabela13[[#This Row],[V42]],Tabela13[[#This Row],[V45]])</f>
        <v>1.649002248115915</v>
      </c>
      <c r="DJ534" s="3">
        <f>_xlfn.STDEV.S(Tabela13[[#This Row],[V42]],Tabela13[[#This Row],[V46]])</f>
        <v>2.8284271247461898</v>
      </c>
      <c r="DK534" s="3">
        <f>_xlfn.STDEV.S(Tabela13[[#This Row],[V43]],Tabela13[[#This Row],[V41]])</f>
        <v>1.4142135623730954</v>
      </c>
      <c r="DL534" s="3">
        <f>_xlfn.STDEV.S(Tabela13[[#This Row],[V43]],Tabela13[[#This Row],[V42]])</f>
        <v>1.1794248766302746</v>
      </c>
      <c r="DM534" s="3">
        <f>_xlfn.STDEV.S(Tabela13[[#This Row],[V43]],Tabela13[[#This Row],[V44]])</f>
        <v>1.8837909338587353</v>
      </c>
      <c r="DN534" s="3">
        <f>_xlfn.STDEV.S(Tabela13[[#This Row],[V43]],Tabela13[[#This Row],[V45]])</f>
        <v>0.4695773714856401</v>
      </c>
      <c r="DO534" s="3">
        <f>_xlfn.STDEV.S(Tabela13[[#This Row],[V43]],Tabela13[[#This Row],[V46]])</f>
        <v>1.649002248115915</v>
      </c>
      <c r="DP534" s="3">
        <f>_xlfn.STDEV.S(Tabela13[[#This Row],[V44]],Tabela13[[#This Row],[V41]])</f>
        <v>3.2980044962318305</v>
      </c>
      <c r="DQ534" s="3">
        <f>_xlfn.STDEV.S(Tabela13[[#This Row],[V44]],Tabela13[[#This Row],[V42]])</f>
        <v>3.0632158104890101</v>
      </c>
      <c r="DR534" s="3">
        <f>_xlfn.STDEV.S(Tabela13[[#This Row],[V44]],Tabela13[[#This Row],[V43]])</f>
        <v>1.8837909338587353</v>
      </c>
      <c r="DS534" s="3">
        <f>_xlfn.STDEV.S(Tabela13[[#This Row],[V44]],Tabela13[[#This Row],[V45]])</f>
        <v>1.4142135623730954</v>
      </c>
      <c r="DT534" s="3">
        <f>_xlfn.STDEV.S(Tabela13[[#This Row],[V44]],Tabela13[[#This Row],[V46]])</f>
        <v>0.23478868574282019</v>
      </c>
      <c r="DU534" s="3">
        <f>_xlfn.STDEV.S(Tabela13[[#This Row],[V45]],Tabela13[[#This Row],[V41]])</f>
        <v>1.8837909338587353</v>
      </c>
      <c r="DV534" s="3">
        <f>_xlfn.STDEV.S(Tabela13[[#This Row],[V45]],Tabela13[[#This Row],[V42]])</f>
        <v>1.649002248115915</v>
      </c>
      <c r="DW534" s="3">
        <f>_xlfn.STDEV.S(Tabela13[[#This Row],[V45]],Tabela13[[#This Row],[V43]])</f>
        <v>0.4695773714856401</v>
      </c>
      <c r="DX534" s="3">
        <f>_xlfn.STDEV.S(Tabela13[[#This Row],[V45]],Tabela13[[#This Row],[V44]])</f>
        <v>1.4142135623730954</v>
      </c>
      <c r="DY534" s="3">
        <f>_xlfn.STDEV.S(Tabela13[[#This Row],[V45]],Tabela13[[#This Row],[V46]])</f>
        <v>1.1794248766302746</v>
      </c>
      <c r="DZ534" s="3">
        <f>_xlfn.STDEV.S(Tabela13[[#This Row],[V46]],Tabela13[[#This Row],[V41]])</f>
        <v>3.0632158104890101</v>
      </c>
      <c r="EA534" s="3">
        <f>_xlfn.STDEV.S(Tabela13[[#This Row],[V46]],Tabela13[[#This Row],[V42]])</f>
        <v>2.8284271247461898</v>
      </c>
      <c r="EB534" s="3">
        <f>_xlfn.STDEV.S(Tabela13[[#This Row],[V46]],Tabela13[[#This Row],[V43]])</f>
        <v>1.649002248115915</v>
      </c>
      <c r="EC534" s="3">
        <f>_xlfn.STDEV.S(Tabela13[[#This Row],[V46]],Tabela13[[#This Row],[V44]])</f>
        <v>0.23478868574282019</v>
      </c>
      <c r="ED534" s="3">
        <f>_xlfn.STDEV.S(Tabela13[[#This Row],[V46]],Tabela13[[#This Row],[V45]])</f>
        <v>1.1794248766302746</v>
      </c>
      <c r="EE534" s="3">
        <f t="shared" si="596"/>
        <v>0.10839632732773208</v>
      </c>
      <c r="EF534" s="3">
        <f t="shared" si="597"/>
        <v>1.0616889401326632</v>
      </c>
      <c r="EG534" s="3" t="str">
        <f t="shared" si="598"/>
        <v/>
      </c>
      <c r="EH534" s="3">
        <f t="shared" si="599"/>
        <v>1.8837909338587353</v>
      </c>
      <c r="EI534" s="3">
        <f t="shared" si="600"/>
        <v>18.450809628937684</v>
      </c>
      <c r="EJ534" s="3">
        <f t="shared" si="601"/>
        <v>0.10839632732773208</v>
      </c>
      <c r="EK534" s="3">
        <f t="shared" si="602"/>
        <v>1.0114956836696205</v>
      </c>
      <c r="EL534" s="3">
        <f t="shared" si="603"/>
        <v>-18.450809628937684</v>
      </c>
      <c r="EM534" s="3">
        <f t="shared" si="604"/>
        <v>1.9772699303512291</v>
      </c>
      <c r="EN534" s="3" t="str">
        <f t="shared" si="605"/>
        <v/>
      </c>
      <c r="EO534" s="3">
        <f t="shared" si="606"/>
        <v>1.0616889401326632</v>
      </c>
      <c r="EP534" s="3">
        <f t="shared" si="607"/>
        <v>1.0114956836696205</v>
      </c>
      <c r="EQ534" s="3">
        <f t="shared" si="608"/>
        <v>-1.8837909338587353</v>
      </c>
      <c r="ER534" s="3" t="str">
        <f t="shared" si="609"/>
        <v/>
      </c>
      <c r="ES534" s="3" t="str">
        <f t="shared" si="610"/>
        <v/>
      </c>
      <c r="ET534" s="3" t="str">
        <f t="shared" si="611"/>
        <v/>
      </c>
      <c r="EU534" s="3">
        <f t="shared" si="612"/>
        <v>0</v>
      </c>
      <c r="EV534" s="3">
        <f t="shared" si="613"/>
        <v>-1.8837909338587353</v>
      </c>
      <c r="EW534" s="3">
        <f t="shared" si="614"/>
        <v>-1.0616889401326632</v>
      </c>
      <c r="EX534" s="3">
        <f t="shared" si="615"/>
        <v>-0.10839632732773208</v>
      </c>
      <c r="EY534" s="3">
        <f t="shared" si="616"/>
        <v>1.8837909338587353</v>
      </c>
      <c r="EZ534" s="3">
        <f t="shared" si="617"/>
        <v>1.9772699303512291</v>
      </c>
      <c r="FA534" s="3" t="str">
        <f t="shared" si="618"/>
        <v/>
      </c>
      <c r="FB534" s="3">
        <f t="shared" si="619"/>
        <v>-1.0616889401326632</v>
      </c>
      <c r="FC534" s="3">
        <f t="shared" si="620"/>
        <v>-1.0114956836696205</v>
      </c>
      <c r="FD534" s="3">
        <f t="shared" si="621"/>
        <v>18.450809628937684</v>
      </c>
      <c r="FE534" s="3" t="str">
        <f t="shared" si="622"/>
        <v/>
      </c>
      <c r="FF534" s="3">
        <f t="shared" si="623"/>
        <v>-1.9772699303512291</v>
      </c>
      <c r="FG534" s="3">
        <f t="shared" si="624"/>
        <v>-0.10839632732773208</v>
      </c>
      <c r="FH534" s="3">
        <f t="shared" si="625"/>
        <v>-1.0114956836696205</v>
      </c>
      <c r="FI534" s="4">
        <f t="shared" si="626"/>
        <v>0.44444444444444442</v>
      </c>
      <c r="FJ534" s="4">
        <f t="shared" si="627"/>
        <v>0</v>
      </c>
      <c r="FK534" s="4">
        <f t="shared" si="628"/>
        <v>2.375580361552899</v>
      </c>
      <c r="FL534" s="4">
        <f t="shared" si="629"/>
        <v>0.47150054331719848</v>
      </c>
      <c r="FM534" s="4">
        <f>Tabela13[[#This Row],[V139]]-Tabela13[[#This Row],[V140]]</f>
        <v>1.9040798182357004</v>
      </c>
      <c r="FN534" s="4">
        <f>Tabela13[[#This Row],[V1]]-Tabela13[[#This Row],[V2]]/2</f>
        <v>2.3598191214470283</v>
      </c>
      <c r="FO534" s="4">
        <f>Tabela13[[#This Row],[V1]]-Tabela13[[#This Row],[V3]]/2</f>
        <v>2.193798449612403</v>
      </c>
      <c r="FP534" s="4">
        <f>Tabela13[[#This Row],[V1]]-Tabela13[[#This Row],[V4]]/2</f>
        <v>1.3598191214470283</v>
      </c>
      <c r="FQ534" s="4">
        <f>Tabela13[[#This Row],[V2]]-Tabela13[[#This Row],[V1]]/2</f>
        <v>-1.1382428940568474</v>
      </c>
      <c r="FR534" s="4">
        <f>Tabela13[[#This Row],[V2]]-Tabela13[[#This Row],[V3]]/2</f>
        <v>-0.13824289405684753</v>
      </c>
      <c r="FS534" s="4">
        <f>Tabela13[[#This Row],[V2]]-Tabela13[[#This Row],[V4]]/2</f>
        <v>-0.9722222222222221</v>
      </c>
      <c r="FT534" s="4">
        <f t="shared" si="630"/>
        <v>1.1699753437721081</v>
      </c>
      <c r="FU534" s="4">
        <f t="shared" si="631"/>
        <v>1.14310443811469</v>
      </c>
      <c r="FV534" s="4">
        <f t="shared" si="632"/>
        <v>0.93671012658381336</v>
      </c>
      <c r="FW534" s="4">
        <f t="shared" si="633"/>
        <v>-0.84996087502465412</v>
      </c>
      <c r="FX534" s="4">
        <f t="shared" si="634"/>
        <v>-0.137372198607708</v>
      </c>
      <c r="FY534" s="4">
        <f t="shared" si="635"/>
        <v>-0.77131458757458804</v>
      </c>
      <c r="FZ534" s="4">
        <f t="shared" si="636"/>
        <v>210.59556187897948</v>
      </c>
      <c r="GA534" s="4">
        <f t="shared" si="637"/>
        <v>205.75879886064419</v>
      </c>
      <c r="GB534" s="4">
        <f t="shared" si="638"/>
        <v>168.6078227850864</v>
      </c>
      <c r="GC534" s="4">
        <f t="shared" si="639"/>
        <v>-152.99295750443775</v>
      </c>
      <c r="GD534" s="4">
        <f t="shared" si="640"/>
        <v>-24.726995749387441</v>
      </c>
      <c r="GE534" s="4">
        <f t="shared" si="641"/>
        <v>-138.83662576342584</v>
      </c>
      <c r="GF534" s="4">
        <f>Tabela13[[#This Row],[V1]]-Tabela13[[#This Row],[V2]]/Tabela13[[#This Row],[V2]]</f>
        <v>1.387596899224806</v>
      </c>
      <c r="GG534" s="4">
        <f>Tabela13[[#This Row],[V1]]-Tabela13[[#This Row],[V3]]/Tabela13[[#This Row],[V3]]</f>
        <v>1.387596899224806</v>
      </c>
      <c r="GH534" s="4">
        <f>Tabela13[[#This Row],[V1]]-Tabela13[[#This Row],[V4]]/Tabela13[[#This Row],[V4]]</f>
        <v>1.387596899224806</v>
      </c>
      <c r="GI534" s="4">
        <f>Tabela13[[#This Row],[V2]]-Tabela13[[#This Row],[V1]]/Tabela13[[#This Row],[V1]]</f>
        <v>-0.94444444444444442</v>
      </c>
      <c r="GJ534" s="4">
        <f>Tabela13[[#This Row],[V2]]-Tabela13[[#This Row],[V3]]/Tabela13[[#This Row],[V3]]</f>
        <v>-0.94444444444444442</v>
      </c>
      <c r="GK534" s="4">
        <f>Tabela13[[#This Row],[V2]]-Tabela13[[#This Row],[V4]]/Tabela13[[#This Row],[V4]]</f>
        <v>-0.94444444444444442</v>
      </c>
      <c r="GL534" s="4">
        <f t="shared" si="642"/>
        <v>1.1705057957859757</v>
      </c>
      <c r="GM534" s="4">
        <f t="shared" si="643"/>
        <v>1.2215762273901807</v>
      </c>
      <c r="GN534" s="4">
        <f t="shared" si="644"/>
        <v>0.95819300469417801</v>
      </c>
      <c r="GO534" s="3">
        <f t="shared" si="645"/>
        <v>1</v>
      </c>
      <c r="GP534" s="3">
        <v>100</v>
      </c>
      <c r="GQ534" s="3">
        <f t="shared" si="646"/>
        <v>0.29000000000000004</v>
      </c>
      <c r="GR534" s="3">
        <f t="shared" si="647"/>
        <v>29.000000000000004</v>
      </c>
      <c r="GS534" s="34">
        <f>COUNTIF($D$2:D533,Tabela13[[#This Row],[HomeTeam]])</f>
        <v>26</v>
      </c>
      <c r="GT534" s="34">
        <f>COUNTIF($E$2:E533,Tabela13[[#This Row],[AwayTeam]])</f>
        <v>7</v>
      </c>
      <c r="GU534" s="3">
        <f>IFERROR(AVERAGEIFS($AD$2:AD533,$D$2:D533,Tabela13[[#This Row],[HomeTeam]],$GS$2:GS533,"&gt;="&amp;Tabela13[[#This Row],[Contagem_H]]-5),"")</f>
        <v>0.89938451302523159</v>
      </c>
      <c r="GV534" s="3">
        <f>IFERROR(AVERAGEIFS($G$2:G533,$E$2:E533,Tabela13[[#This Row],[AwayTeam]],$GT$2:GT533,"&gt;="&amp;Tabela13[[#This Row],[Contagem_A]]-5),"")</f>
        <v>1.4</v>
      </c>
      <c r="GW534" s="3">
        <f>IFERROR(AVERAGEIFS($GQ$2:GQ533,$D$2:D533,Tabela13[[#This Row],[HomeTeam]],$GS$2:GS533,"&gt;="&amp;Tabela13[[#This Row],[Contagem_H]]-5),"")</f>
        <v>-0.2</v>
      </c>
    </row>
    <row r="535" spans="1:205" x14ac:dyDescent="0.25">
      <c r="A535" t="s">
        <v>127</v>
      </c>
      <c r="B535" t="s">
        <v>313</v>
      </c>
      <c r="C535" t="s">
        <v>173</v>
      </c>
      <c r="D535" t="s">
        <v>26</v>
      </c>
      <c r="E535" t="s">
        <v>28</v>
      </c>
      <c r="F535" s="3">
        <v>1</v>
      </c>
      <c r="G535" s="3">
        <v>2</v>
      </c>
      <c r="H535" s="3" t="str">
        <f t="shared" si="648"/>
        <v>A</v>
      </c>
      <c r="I535" s="3">
        <v>1.91</v>
      </c>
      <c r="J535" s="3">
        <v>3.7</v>
      </c>
      <c r="K535" s="3">
        <v>3.75</v>
      </c>
      <c r="L535" s="3">
        <v>1.8</v>
      </c>
      <c r="M535" s="3">
        <v>2</v>
      </c>
      <c r="N535" s="3">
        <f t="shared" si="577"/>
        <v>3</v>
      </c>
      <c r="O535" s="3">
        <f t="shared" si="578"/>
        <v>0</v>
      </c>
      <c r="P535" s="3">
        <f t="shared" si="579"/>
        <v>3</v>
      </c>
      <c r="Q535" s="3">
        <f t="shared" si="580"/>
        <v>6.0497146361020659E-2</v>
      </c>
      <c r="R535" s="3">
        <f t="shared" si="581"/>
        <v>5.555555555555558E-2</v>
      </c>
      <c r="S535" s="3">
        <f t="shared" si="582"/>
        <v>2.0255495495495492</v>
      </c>
      <c r="T535" s="3">
        <f t="shared" si="583"/>
        <v>3.9238394415357765</v>
      </c>
      <c r="U535" s="3">
        <f t="shared" si="584"/>
        <v>3.9768642988538274</v>
      </c>
      <c r="V535" s="3">
        <f t="shared" si="585"/>
        <v>1.9088948634498373</v>
      </c>
      <c r="W535" s="3">
        <f t="shared" si="586"/>
        <v>2.1209942927220413</v>
      </c>
      <c r="X535" s="4">
        <f t="shared" si="587"/>
        <v>0.52356020942408377</v>
      </c>
      <c r="Y535" s="4">
        <f t="shared" si="588"/>
        <v>0.27027027027027023</v>
      </c>
      <c r="Z535" s="4">
        <f t="shared" si="589"/>
        <v>0.26666666666666666</v>
      </c>
      <c r="AA535" s="4">
        <f t="shared" si="590"/>
        <v>0.55555555555555558</v>
      </c>
      <c r="AB535" s="4">
        <f t="shared" si="591"/>
        <v>0.5</v>
      </c>
      <c r="AC535" s="4">
        <f t="shared" si="592"/>
        <v>0.76178010471204183</v>
      </c>
      <c r="AD535" s="4">
        <f t="shared" si="593"/>
        <v>1.1333333333333333</v>
      </c>
      <c r="AE535" s="4">
        <f t="shared" si="594"/>
        <v>1.2617801047120418</v>
      </c>
      <c r="AF535" s="4">
        <f t="shared" si="595"/>
        <v>0.6333333333333333</v>
      </c>
      <c r="AG535" s="4">
        <f>IFERROR(AVERAGE(Tabela13[[#This Row],[V1]],Tabela13[[#This Row],[V2]]),"")</f>
        <v>0.94755671902268757</v>
      </c>
      <c r="AH535" s="4">
        <f>IFERROR(AVERAGE(Tabela13[[#This Row],[V1]],Tabela13[[#This Row],[V3]]),"")</f>
        <v>1.0117801047120418</v>
      </c>
      <c r="AI535" s="4">
        <f>IFERROR(AVERAGE(Tabela13[[#This Row],[V1]],Tabela13[[#This Row],[V4]]),"")</f>
        <v>0.69755671902268757</v>
      </c>
      <c r="AJ535" s="4">
        <f>IFERROR(AVERAGE(Tabela13[[#This Row],[V2]],Tabela13[[#This Row],[V1]]),"")</f>
        <v>0.94755671902268757</v>
      </c>
      <c r="AK535" s="4">
        <f>IFERROR(AVERAGE(Tabela13[[#This Row],[V2]],Tabela13[[#This Row],[V3]]),"")</f>
        <v>1.1975567190226877</v>
      </c>
      <c r="AL535" s="4">
        <f>IFERROR(AVERAGE(Tabela13[[#This Row],[V2]],Tabela13[[#This Row],[V4]]),"")</f>
        <v>0.8833333333333333</v>
      </c>
      <c r="AM535" s="4">
        <f>IFERROR(AVERAGE(Tabela13[[#This Row],[V3]],Tabela13[[#This Row],[V1]]),"")</f>
        <v>1.0117801047120418</v>
      </c>
      <c r="AN535" s="4">
        <f>IFERROR(AVERAGE(Tabela13[[#This Row],[V3]],Tabela13[[#This Row],[V2]]),"")</f>
        <v>1.1975567190226877</v>
      </c>
      <c r="AO535" s="4">
        <f>IFERROR(AVERAGE(Tabela13[[#This Row],[V3]],Tabela13[[#This Row],[V4]]),"")</f>
        <v>0.94755671902268757</v>
      </c>
      <c r="AP535" s="4">
        <f>IFERROR(AVERAGE(Tabela13[[#This Row],[V4]],Tabela13[[#This Row],[V1]]),"")</f>
        <v>0.69755671902268757</v>
      </c>
      <c r="AQ535" s="4">
        <f>IFERROR(AVERAGE(Tabela13[[#This Row],[V4]],Tabela13[[#This Row],[V2]]),"")</f>
        <v>0.8833333333333333</v>
      </c>
      <c r="AR535" s="4">
        <f>IFERROR(AVERAGE(Tabela13[[#This Row],[V4]],Tabela13[[#This Row],[V3]]),"")</f>
        <v>0.94755671902268757</v>
      </c>
      <c r="AS535" s="4">
        <f>_xlfn.STDEV.S(Tabela13[[#This Row],[V1]:[V2]])</f>
        <v>0.26272780752987057</v>
      </c>
      <c r="AT535" s="4">
        <f>_xlfn.STDEV.S(Tabela13[[#This Row],[V1]],Tabela13[[#This Row],[V3]])</f>
        <v>0.35355339059327379</v>
      </c>
      <c r="AU535" s="4">
        <f>_xlfn.STDEV.S(Tabela13[[#This Row],[V1]],Tabela13[[#This Row],[V4]])</f>
        <v>9.0825583063402951E-2</v>
      </c>
      <c r="AV535" s="4">
        <f>_xlfn.STDEV.S(Tabela13[[#This Row],[V2]],Tabela13[[#This Row],[V1]])</f>
        <v>0.26272780752987057</v>
      </c>
      <c r="AW535" s="4">
        <f>_xlfn.STDEV.S(Tabela13[[#This Row],[V2]],Tabela13[[#This Row],[V3]])</f>
        <v>9.0825583063402951E-2</v>
      </c>
      <c r="AX535" s="4">
        <f>_xlfn.STDEV.S(Tabela13[[#This Row],[V42]],Tabela13[[#This Row],[V44]])</f>
        <v>0.61628119812314452</v>
      </c>
      <c r="AY535" s="4">
        <f>_xlfn.STDEV.S(Tabela13[[#This Row],[V3]],Tabela13[[#This Row],[V1]])</f>
        <v>0.35355339059327379</v>
      </c>
      <c r="AZ535" s="4">
        <f>_xlfn.STDEV.S(Tabela13[[#This Row],[V3]],Tabela13[[#This Row],[V2]])</f>
        <v>9.0825583063402951E-2</v>
      </c>
      <c r="BA535" s="4">
        <f>_xlfn.STDEV.S(Tabela13[[#This Row],[V3]],Tabela13[[#This Row],[V4]])</f>
        <v>0.44437897365667678</v>
      </c>
      <c r="BB535" s="4">
        <f>_xlfn.STDEV.S(Tabela13[[#This Row],[V4]],Tabela13[[#This Row],[V1]])</f>
        <v>9.0825583063402951E-2</v>
      </c>
      <c r="BC535" s="4">
        <f>_xlfn.STDEV.S(Tabela13[[#This Row],[V4]],Tabela13[[#This Row],[V2]])</f>
        <v>0.35355339059327345</v>
      </c>
      <c r="BD535" s="4">
        <f>_xlfn.STDEV.S(Tabela13[[#This Row],[V4]],Tabela13[[#This Row],[V3]])</f>
        <v>0.44437897365667678</v>
      </c>
      <c r="BE535" s="4">
        <f>Tabela13[[#This Row],[V17]]/Tabela13[[#This Row],[V5]]</f>
        <v>0.27726868719885045</v>
      </c>
      <c r="BF535" s="4">
        <f>Tabela13[[#This Row],[V18]]/Tabela13[[#This Row],[V6]]</f>
        <v>0.34943698630434822</v>
      </c>
      <c r="BG535" s="4">
        <f>Tabela13[[#This Row],[V19]]/Tabela13[[#This Row],[V7]]</f>
        <v>0.1302053017146107</v>
      </c>
      <c r="BH535" s="4">
        <f>Tabela13[[#This Row],[V20]]/Tabela13[[#This Row],[V8]]</f>
        <v>0.27726868719885045</v>
      </c>
      <c r="BI535" s="4">
        <f>Tabela13[[#This Row],[V21]]/Tabela13[[#This Row],[V9]]</f>
        <v>7.584240614300479E-2</v>
      </c>
      <c r="BJ535" s="4">
        <f>Tabela13[[#This Row],[V22]]/Tabela13[[#This Row],[V10]]</f>
        <v>0.69767682806393727</v>
      </c>
      <c r="BK535" s="4">
        <f>Tabela13[[#This Row],[V23]]/Tabela13[[#This Row],[V11]]</f>
        <v>0.34943698630434822</v>
      </c>
      <c r="BL535" s="4">
        <f>Tabela13[[#This Row],[V24]]/Tabela13[[#This Row],[V12]]</f>
        <v>7.584240614300479E-2</v>
      </c>
      <c r="BM535" s="4">
        <f>Tabela13[[#This Row],[V25]]/Tabela13[[#This Row],[V13]]</f>
        <v>0.46897348172994902</v>
      </c>
      <c r="BN535" s="4">
        <f>Tabela13[[#This Row],[V26]]/Tabela13[[#This Row],[V14]]</f>
        <v>0.1302053017146107</v>
      </c>
      <c r="BO535" s="4">
        <f>Tabela13[[#This Row],[V27]]/Tabela13[[#This Row],[V15]]</f>
        <v>0.40024912142634733</v>
      </c>
      <c r="BP535" s="4">
        <f>Tabela13[[#This Row],[V28]]/Tabela13[[#This Row],[V16]]</f>
        <v>0.46897348172994902</v>
      </c>
      <c r="BQ535" s="4">
        <f>Tabela13[[#This Row],[V1]]-Tabela13[[#This Row],[V2]]</f>
        <v>-0.37155322862129148</v>
      </c>
      <c r="BR535" s="4">
        <f>Tabela13[[#This Row],[V1]]-Tabela13[[#This Row],[V3]]</f>
        <v>-0.5</v>
      </c>
      <c r="BS535" s="4">
        <f>Tabela13[[#This Row],[V1]]-Tabela13[[#This Row],[V4]]</f>
        <v>0.12844677137870852</v>
      </c>
      <c r="BT535" s="4">
        <f>Tabela13[[#This Row],[V2]]-Tabela13[[#This Row],[V1]]</f>
        <v>0.37155322862129148</v>
      </c>
      <c r="BU535" s="4">
        <f>Tabela13[[#This Row],[V2]]-Tabela13[[#This Row],[V3]]</f>
        <v>-0.12844677137870852</v>
      </c>
      <c r="BV535" s="4">
        <f>Tabela13[[#This Row],[V2]]-Tabela13[[#This Row],[V4]]</f>
        <v>0.5</v>
      </c>
      <c r="BW535" s="4">
        <f>AVERAGE(Tabela13[[#This Row],[V41]],Tabela13[[#This Row],[V42]])</f>
        <v>-0.43577661431064574</v>
      </c>
      <c r="BX535" s="4">
        <f>AVERAGE(Tabela13[[#This Row],[V41]],Tabela13[[#This Row],[V43]])</f>
        <v>-0.12155322862129148</v>
      </c>
      <c r="BY535" s="4">
        <f>AVERAGE(Tabela13[[#This Row],[V41]],Tabela13[[#This Row],[V44]])</f>
        <v>0</v>
      </c>
      <c r="BZ535" s="4">
        <f>AVERAGE(Tabela13[[#This Row],[V41]],Tabela13[[#This Row],[V45]])</f>
        <v>-0.25</v>
      </c>
      <c r="CA535" s="4">
        <f>AVERAGE(Tabela13[[#This Row],[V41]],Tabela13[[#This Row],[V46]])</f>
        <v>6.4223385689354262E-2</v>
      </c>
      <c r="CB535" s="4">
        <f>AVERAGE(Tabela13[[#This Row],[V42]],Tabela13[[#This Row],[V41]])</f>
        <v>-0.43577661431064574</v>
      </c>
      <c r="CC535" s="4">
        <f>AVERAGE(Tabela13[[#This Row],[V42]],Tabela13[[#This Row],[V43]])</f>
        <v>-0.18577661431064574</v>
      </c>
      <c r="CD535" s="4">
        <f>AVERAGE(Tabela13[[#This Row],[V42]],Tabela13[[#This Row],[V44]])</f>
        <v>-6.4223385689354262E-2</v>
      </c>
      <c r="CE535" s="4">
        <f>AVERAGE(Tabela13[[#This Row],[V42]],Tabela13[[#This Row],[V45]])</f>
        <v>-0.31422338568935426</v>
      </c>
      <c r="CF535" s="4">
        <f>AVERAGE(Tabela13[[#This Row],[V42]],Tabela13[[#This Row],[V46]])</f>
        <v>0</v>
      </c>
      <c r="CG535" s="4">
        <f>AVERAGE(Tabela13[[#This Row],[V43]],Tabela13[[#This Row],[V41]])</f>
        <v>-0.12155322862129148</v>
      </c>
      <c r="CH535" s="4">
        <f>AVERAGE(Tabela13[[#This Row],[V43]],Tabela13[[#This Row],[V42]])</f>
        <v>-0.18577661431064574</v>
      </c>
      <c r="CI535" s="4">
        <f>AVERAGE(Tabela13[[#This Row],[V43]],Tabela13[[#This Row],[V44]])</f>
        <v>0.25</v>
      </c>
      <c r="CJ535" s="4">
        <f>AVERAGE(Tabela13[[#This Row],[V43]],Tabela13[[#This Row],[V45]])</f>
        <v>0</v>
      </c>
      <c r="CK535" s="4">
        <f>AVERAGE(Tabela13[[#This Row],[V43]],Tabela13[[#This Row],[V46]])</f>
        <v>0.31422338568935426</v>
      </c>
      <c r="CL535" s="4">
        <f>AVERAGE(Tabela13[[#This Row],[V44]],Tabela13[[#This Row],[V41]])</f>
        <v>0</v>
      </c>
      <c r="CM535" s="4">
        <f>AVERAGE(Tabela13[[#This Row],[V44]],Tabela13[[#This Row],[V42]])</f>
        <v>-6.4223385689354262E-2</v>
      </c>
      <c r="CN535" s="4">
        <f>AVERAGE(Tabela13[[#This Row],[V44]],Tabela13[[#This Row],[V43]])</f>
        <v>0.25</v>
      </c>
      <c r="CO535" s="4">
        <f>AVERAGE(Tabela13[[#This Row],[V44]],Tabela13[[#This Row],[V45]])</f>
        <v>0.12155322862129148</v>
      </c>
      <c r="CP535" s="4">
        <f>AVERAGE(Tabela13[[#This Row],[V44]],Tabela13[[#This Row],[V46]])</f>
        <v>0.43577661431064574</v>
      </c>
      <c r="CQ535" s="4">
        <f>AVERAGE(Tabela13[[#This Row],[V45]],Tabela13[[#This Row],[V41]])</f>
        <v>-0.25</v>
      </c>
      <c r="CR535" s="4">
        <f>AVERAGE(Tabela13[[#This Row],[V45]],Tabela13[[#This Row],[V42]])</f>
        <v>-0.31422338568935426</v>
      </c>
      <c r="CS535" s="4">
        <f>AVERAGE(Tabela13[[#This Row],[V45]],Tabela13[[#This Row],[V43]])</f>
        <v>0</v>
      </c>
      <c r="CT535" s="4">
        <f>AVERAGE(Tabela13[[#This Row],[V45]],Tabela13[[#This Row],[V44]])</f>
        <v>0.12155322862129148</v>
      </c>
      <c r="CU535" s="4">
        <f>AVERAGE(Tabela13[[#This Row],[V45]],Tabela13[[#This Row],[V46]])</f>
        <v>0.18577661431064574</v>
      </c>
      <c r="CV535" s="4">
        <f>AVERAGE(Tabela13[[#This Row],[V46]],Tabela13[[#This Row],[V41]])</f>
        <v>6.4223385689354262E-2</v>
      </c>
      <c r="CW535" s="4">
        <f>AVERAGE(Tabela13[[#This Row],[V46]],Tabela13[[#This Row],[V42]])</f>
        <v>0</v>
      </c>
      <c r="CX535" s="4">
        <f>AVERAGE(Tabela13[[#This Row],[V46]],Tabela13[[#This Row],[V43]])</f>
        <v>0.31422338568935426</v>
      </c>
      <c r="CY535" s="4">
        <f>AVERAGE(Tabela13[[#This Row],[V46]],Tabela13[[#This Row],[V44]])</f>
        <v>0.43577661431064574</v>
      </c>
      <c r="CZ535" s="4">
        <f>AVERAGE(Tabela13[[#This Row],[V46]],Tabela13[[#This Row],[V45]])</f>
        <v>0.18577661431064574</v>
      </c>
      <c r="DA535" s="3">
        <f>_xlfn.STDEV.S(Tabela13[[#This Row],[V41]],Tabela13[[#This Row],[V42]])</f>
        <v>9.0825583063402771E-2</v>
      </c>
      <c r="DB535" s="3">
        <f>_xlfn.STDEV.S(Tabela13[[#This Row],[V41]],Tabela13[[#This Row],[V43]])</f>
        <v>0.35355339059327373</v>
      </c>
      <c r="DC535" s="3">
        <f>_xlfn.STDEV.S(Tabela13[[#This Row],[V41]],Tabela13[[#This Row],[V44]])</f>
        <v>0.52545561505974159</v>
      </c>
      <c r="DD535" s="3">
        <f>_xlfn.STDEV.S(Tabela13[[#This Row],[V41]],Tabela13[[#This Row],[V45]])</f>
        <v>0.17190222446646783</v>
      </c>
      <c r="DE535" s="3">
        <f>_xlfn.STDEV.S(Tabela13[[#This Row],[V41]],Tabela13[[#This Row],[V46]])</f>
        <v>0.61628119812314452</v>
      </c>
      <c r="DF535" s="3">
        <f>_xlfn.STDEV.S(Tabela13[[#This Row],[V42]],Tabela13[[#This Row],[V41]])</f>
        <v>9.0825583063402771E-2</v>
      </c>
      <c r="DG535" s="3">
        <f>_xlfn.STDEV.S(Tabela13[[#This Row],[V42]],Tabela13[[#This Row],[V43]])</f>
        <v>0.44437897365667672</v>
      </c>
      <c r="DH535" s="3">
        <f>_xlfn.STDEV.S(Tabela13[[#This Row],[V42]],Tabela13[[#This Row],[V44]])</f>
        <v>0.61628119812314452</v>
      </c>
      <c r="DI535" s="3">
        <f>_xlfn.STDEV.S(Tabela13[[#This Row],[V42]],Tabela13[[#This Row],[V45]])</f>
        <v>0.26272780752987079</v>
      </c>
      <c r="DJ535" s="3">
        <f>_xlfn.STDEV.S(Tabela13[[#This Row],[V42]],Tabela13[[#This Row],[V46]])</f>
        <v>0.70710678118654757</v>
      </c>
      <c r="DK535" s="3">
        <f>_xlfn.STDEV.S(Tabela13[[#This Row],[V43]],Tabela13[[#This Row],[V41]])</f>
        <v>0.35355339059327373</v>
      </c>
      <c r="DL535" s="3">
        <f>_xlfn.STDEV.S(Tabela13[[#This Row],[V43]],Tabela13[[#This Row],[V42]])</f>
        <v>0.44437897365667672</v>
      </c>
      <c r="DM535" s="3">
        <f>_xlfn.STDEV.S(Tabela13[[#This Row],[V43]],Tabela13[[#This Row],[V44]])</f>
        <v>0.17190222446646783</v>
      </c>
      <c r="DN535" s="3">
        <f>_xlfn.STDEV.S(Tabela13[[#This Row],[V43]],Tabela13[[#This Row],[V45]])</f>
        <v>0.1816511661268059</v>
      </c>
      <c r="DO535" s="3">
        <f>_xlfn.STDEV.S(Tabela13[[#This Row],[V43]],Tabela13[[#This Row],[V46]])</f>
        <v>0.26272780752987079</v>
      </c>
      <c r="DP535" s="3">
        <f>_xlfn.STDEV.S(Tabela13[[#This Row],[V44]],Tabela13[[#This Row],[V41]])</f>
        <v>0.52545561505974159</v>
      </c>
      <c r="DQ535" s="3">
        <f>_xlfn.STDEV.S(Tabela13[[#This Row],[V44]],Tabela13[[#This Row],[V42]])</f>
        <v>0.61628119812314452</v>
      </c>
      <c r="DR535" s="3">
        <f>_xlfn.STDEV.S(Tabela13[[#This Row],[V44]],Tabela13[[#This Row],[V43]])</f>
        <v>0.17190222446646783</v>
      </c>
      <c r="DS535" s="3">
        <f>_xlfn.STDEV.S(Tabela13[[#This Row],[V44]],Tabela13[[#This Row],[V45]])</f>
        <v>0.35355339059327373</v>
      </c>
      <c r="DT535" s="3">
        <f>_xlfn.STDEV.S(Tabela13[[#This Row],[V44]],Tabela13[[#This Row],[V46]])</f>
        <v>9.0825583063402771E-2</v>
      </c>
      <c r="DU535" s="3">
        <f>_xlfn.STDEV.S(Tabela13[[#This Row],[V45]],Tabela13[[#This Row],[V41]])</f>
        <v>0.17190222446646783</v>
      </c>
      <c r="DV535" s="3">
        <f>_xlfn.STDEV.S(Tabela13[[#This Row],[V45]],Tabela13[[#This Row],[V42]])</f>
        <v>0.26272780752987079</v>
      </c>
      <c r="DW535" s="3">
        <f>_xlfn.STDEV.S(Tabela13[[#This Row],[V45]],Tabela13[[#This Row],[V43]])</f>
        <v>0.1816511661268059</v>
      </c>
      <c r="DX535" s="3">
        <f>_xlfn.STDEV.S(Tabela13[[#This Row],[V45]],Tabela13[[#This Row],[V44]])</f>
        <v>0.35355339059327373</v>
      </c>
      <c r="DY535" s="3">
        <f>_xlfn.STDEV.S(Tabela13[[#This Row],[V45]],Tabela13[[#This Row],[V46]])</f>
        <v>0.44437897365667672</v>
      </c>
      <c r="DZ535" s="3">
        <f>_xlfn.STDEV.S(Tabela13[[#This Row],[V46]],Tabela13[[#This Row],[V41]])</f>
        <v>0.61628119812314452</v>
      </c>
      <c r="EA535" s="3">
        <f>_xlfn.STDEV.S(Tabela13[[#This Row],[V46]],Tabela13[[#This Row],[V42]])</f>
        <v>0.70710678118654757</v>
      </c>
      <c r="EB535" s="3">
        <f>_xlfn.STDEV.S(Tabela13[[#This Row],[V46]],Tabela13[[#This Row],[V43]])</f>
        <v>0.26272780752987079</v>
      </c>
      <c r="EC535" s="3">
        <f>_xlfn.STDEV.S(Tabela13[[#This Row],[V46]],Tabela13[[#This Row],[V44]])</f>
        <v>9.0825583063402771E-2</v>
      </c>
      <c r="ED535" s="3">
        <f>_xlfn.STDEV.S(Tabela13[[#This Row],[V46]],Tabela13[[#This Row],[V45]])</f>
        <v>0.44437897365667672</v>
      </c>
      <c r="EE535" s="3">
        <f t="shared" si="596"/>
        <v>-0.20842234319315092</v>
      </c>
      <c r="EF535" s="3">
        <f t="shared" si="597"/>
        <v>-2.9086301910975707</v>
      </c>
      <c r="EG535" s="3" t="str">
        <f t="shared" si="598"/>
        <v/>
      </c>
      <c r="EH535" s="3">
        <f t="shared" si="599"/>
        <v>-0.68760889786587132</v>
      </c>
      <c r="EI535" s="3">
        <f t="shared" si="600"/>
        <v>9.595900177297878</v>
      </c>
      <c r="EJ535" s="3">
        <f t="shared" si="601"/>
        <v>-0.20842234319315092</v>
      </c>
      <c r="EK535" s="3">
        <f t="shared" si="602"/>
        <v>-2.3920070634596122</v>
      </c>
      <c r="EL535" s="3">
        <f t="shared" si="603"/>
        <v>-9.595900177297878</v>
      </c>
      <c r="EM535" s="3">
        <f t="shared" si="604"/>
        <v>-0.83611793232222142</v>
      </c>
      <c r="EN535" s="3" t="str">
        <f t="shared" si="605"/>
        <v/>
      </c>
      <c r="EO535" s="3">
        <f t="shared" si="606"/>
        <v>-2.9086301910975707</v>
      </c>
      <c r="EP535" s="3">
        <f t="shared" si="607"/>
        <v>-2.3920070634596122</v>
      </c>
      <c r="EQ535" s="3">
        <f t="shared" si="608"/>
        <v>0.68760889786587132</v>
      </c>
      <c r="ER535" s="3" t="str">
        <f t="shared" si="609"/>
        <v/>
      </c>
      <c r="ES535" s="3" t="str">
        <f t="shared" si="610"/>
        <v/>
      </c>
      <c r="ET535" s="3" t="str">
        <f t="shared" si="611"/>
        <v/>
      </c>
      <c r="EU535" s="3">
        <f t="shared" si="612"/>
        <v>0</v>
      </c>
      <c r="EV535" s="3">
        <f t="shared" si="613"/>
        <v>0.68760889786587132</v>
      </c>
      <c r="EW535" s="3">
        <f t="shared" si="614"/>
        <v>2.9086301910975707</v>
      </c>
      <c r="EX535" s="3">
        <f t="shared" si="615"/>
        <v>0.20842234319315092</v>
      </c>
      <c r="EY535" s="3">
        <f t="shared" si="616"/>
        <v>-0.68760889786587132</v>
      </c>
      <c r="EZ535" s="3">
        <f t="shared" si="617"/>
        <v>-0.83611793232222142</v>
      </c>
      <c r="FA535" s="3" t="str">
        <f t="shared" si="618"/>
        <v/>
      </c>
      <c r="FB535" s="3">
        <f t="shared" si="619"/>
        <v>2.9086301910975707</v>
      </c>
      <c r="FC535" s="3">
        <f t="shared" si="620"/>
        <v>2.3920070634596122</v>
      </c>
      <c r="FD535" s="3">
        <f t="shared" si="621"/>
        <v>9.595900177297878</v>
      </c>
      <c r="FE535" s="3" t="str">
        <f t="shared" si="622"/>
        <v/>
      </c>
      <c r="FF535" s="3">
        <f t="shared" si="623"/>
        <v>0.83611793232222142</v>
      </c>
      <c r="FG535" s="3">
        <f t="shared" si="624"/>
        <v>0.20842234319315092</v>
      </c>
      <c r="FH535" s="3">
        <f t="shared" si="625"/>
        <v>2.3920070634596122</v>
      </c>
      <c r="FI535" s="4">
        <f t="shared" si="626"/>
        <v>0.26666666666666666</v>
      </c>
      <c r="FJ535" s="4">
        <f t="shared" si="627"/>
        <v>1.0471204188481675</v>
      </c>
      <c r="FK535" s="4">
        <f t="shared" si="628"/>
        <v>1.7359319681901477</v>
      </c>
      <c r="FL535" s="4">
        <f t="shared" si="629"/>
        <v>1.0092156060417372</v>
      </c>
      <c r="FM535" s="4">
        <f>Tabela13[[#This Row],[V139]]-Tabela13[[#This Row],[V140]]</f>
        <v>0.72671636214841051</v>
      </c>
      <c r="FN535" s="4">
        <f>Tabela13[[#This Row],[V1]]-Tabela13[[#This Row],[V2]]/2</f>
        <v>0.19511343804537518</v>
      </c>
      <c r="FO535" s="4">
        <f>Tabela13[[#This Row],[V1]]-Tabela13[[#This Row],[V3]]/2</f>
        <v>0.13089005235602091</v>
      </c>
      <c r="FP535" s="4">
        <f>Tabela13[[#This Row],[V1]]-Tabela13[[#This Row],[V4]]/2</f>
        <v>0.44511343804537518</v>
      </c>
      <c r="FQ535" s="4">
        <f>Tabela13[[#This Row],[V2]]-Tabela13[[#This Row],[V1]]/2</f>
        <v>0.75244328097731239</v>
      </c>
      <c r="FR535" s="4">
        <f>Tabela13[[#This Row],[V2]]-Tabela13[[#This Row],[V3]]/2</f>
        <v>0.50244328097731239</v>
      </c>
      <c r="FS535" s="4">
        <f>Tabela13[[#This Row],[V2]]-Tabela13[[#This Row],[V4]]/2</f>
        <v>0.81666666666666665</v>
      </c>
      <c r="FT535" s="4">
        <f t="shared" si="630"/>
        <v>0.19269255770615423</v>
      </c>
      <c r="FU535" s="4">
        <f t="shared" si="631"/>
        <v>0.13015016469987353</v>
      </c>
      <c r="FV535" s="4">
        <f t="shared" si="632"/>
        <v>0.41878283499289259</v>
      </c>
      <c r="FW535" s="4">
        <f t="shared" si="633"/>
        <v>0.64506297562907911</v>
      </c>
      <c r="FX535" s="4">
        <f t="shared" si="634"/>
        <v>0.46560032288679098</v>
      </c>
      <c r="FY535" s="4">
        <f t="shared" si="635"/>
        <v>0.6848212459426003</v>
      </c>
      <c r="FZ535" s="4">
        <f t="shared" si="636"/>
        <v>34.684660387107762</v>
      </c>
      <c r="GA535" s="4">
        <f t="shared" si="637"/>
        <v>23.427029645977235</v>
      </c>
      <c r="GB535" s="4">
        <f t="shared" si="638"/>
        <v>75.380910298720664</v>
      </c>
      <c r="GC535" s="4">
        <f t="shared" si="639"/>
        <v>116.11133561323423</v>
      </c>
      <c r="GD535" s="4">
        <f t="shared" si="640"/>
        <v>83.808058119622373</v>
      </c>
      <c r="GE535" s="4">
        <f t="shared" si="641"/>
        <v>123.26782426966804</v>
      </c>
      <c r="GF535" s="4">
        <f>Tabela13[[#This Row],[V1]]-Tabela13[[#This Row],[V2]]/Tabela13[[#This Row],[V2]]</f>
        <v>-0.23821989528795817</v>
      </c>
      <c r="GG535" s="4">
        <f>Tabela13[[#This Row],[V1]]-Tabela13[[#This Row],[V3]]/Tabela13[[#This Row],[V3]]</f>
        <v>-0.23821989528795817</v>
      </c>
      <c r="GH535" s="4">
        <f>Tabela13[[#This Row],[V1]]-Tabela13[[#This Row],[V4]]/Tabela13[[#This Row],[V4]]</f>
        <v>-0.23821989528795817</v>
      </c>
      <c r="GI535" s="4">
        <f>Tabela13[[#This Row],[V2]]-Tabela13[[#This Row],[V1]]/Tabela13[[#This Row],[V1]]</f>
        <v>0.1333333333333333</v>
      </c>
      <c r="GJ535" s="4">
        <f>Tabela13[[#This Row],[V2]]-Tabela13[[#This Row],[V3]]/Tabela13[[#This Row],[V3]]</f>
        <v>0.1333333333333333</v>
      </c>
      <c r="GK535" s="4">
        <f>Tabela13[[#This Row],[V2]]-Tabela13[[#This Row],[V4]]/Tabela13[[#This Row],[V4]]</f>
        <v>0.1333333333333333</v>
      </c>
      <c r="GL535" s="4">
        <f t="shared" si="642"/>
        <v>0.29804841501430274</v>
      </c>
      <c r="GM535" s="4">
        <f t="shared" si="643"/>
        <v>0.94755671902268757</v>
      </c>
      <c r="GN535" s="4">
        <f t="shared" si="644"/>
        <v>0.31454414182373236</v>
      </c>
      <c r="GO535" s="3">
        <f t="shared" si="645"/>
        <v>0</v>
      </c>
      <c r="GP535" s="3">
        <v>100</v>
      </c>
      <c r="GQ535" s="3">
        <f t="shared" si="646"/>
        <v>-1</v>
      </c>
      <c r="GR535" s="3">
        <f t="shared" si="647"/>
        <v>-100</v>
      </c>
      <c r="GS535" s="34">
        <f>COUNTIF($D$2:D534,Tabela13[[#This Row],[HomeTeam]])</f>
        <v>26</v>
      </c>
      <c r="GT535" s="34">
        <f>COUNTIF($E$2:E534,Tabela13[[#This Row],[AwayTeam]])</f>
        <v>7</v>
      </c>
      <c r="GU535" s="3">
        <f>IFERROR(AVERAGEIFS($AD$2:AD534,$D$2:D534,Tabela13[[#This Row],[HomeTeam]],$GS$2:GS534,"&gt;="&amp;Tabela13[[#This Row],[Contagem_H]]-5),"")</f>
        <v>1.2484866011181803</v>
      </c>
      <c r="GV535" s="3">
        <f>IFERROR(AVERAGEIFS($G$2:G534,$E$2:E534,Tabela13[[#This Row],[AwayTeam]],$GT$2:GT534,"&gt;="&amp;Tabela13[[#This Row],[Contagem_A]]-5),"")</f>
        <v>1.4</v>
      </c>
      <c r="GW535" s="3">
        <f>IFERROR(AVERAGEIFS($GQ$2:GQ534,$D$2:D534,Tabela13[[#This Row],[HomeTeam]],$GS$2:GS534,"&gt;="&amp;Tabela13[[#This Row],[Contagem_H]]-5),"")</f>
        <v>-0.61799999999999999</v>
      </c>
    </row>
    <row r="536" spans="1:205" x14ac:dyDescent="0.25">
      <c r="A536" t="s">
        <v>127</v>
      </c>
      <c r="B536" t="s">
        <v>313</v>
      </c>
      <c r="C536" t="s">
        <v>174</v>
      </c>
      <c r="D536" t="s">
        <v>133</v>
      </c>
      <c r="E536" t="s">
        <v>21</v>
      </c>
      <c r="F536" s="3">
        <v>2</v>
      </c>
      <c r="G536" s="3">
        <v>1</v>
      </c>
      <c r="H536" s="3" t="str">
        <f t="shared" si="648"/>
        <v>H</v>
      </c>
      <c r="I536" s="3">
        <v>2.7</v>
      </c>
      <c r="J536" s="3">
        <v>3.2</v>
      </c>
      <c r="K536" s="3">
        <v>2.75</v>
      </c>
      <c r="L536" s="3">
        <v>2</v>
      </c>
      <c r="M536" s="3">
        <v>1.8</v>
      </c>
      <c r="N536" s="3">
        <f t="shared" si="577"/>
        <v>3</v>
      </c>
      <c r="O536" s="3">
        <f t="shared" si="578"/>
        <v>3</v>
      </c>
      <c r="P536" s="3">
        <f t="shared" si="579"/>
        <v>0</v>
      </c>
      <c r="Q536" s="3">
        <f t="shared" si="580"/>
        <v>4.6506734006733996E-2</v>
      </c>
      <c r="R536" s="3">
        <f t="shared" si="581"/>
        <v>5.555555555555558E-2</v>
      </c>
      <c r="S536" s="3">
        <f t="shared" si="582"/>
        <v>2.8255681818181819</v>
      </c>
      <c r="T536" s="3">
        <f t="shared" si="583"/>
        <v>3.3488215488215491</v>
      </c>
      <c r="U536" s="3">
        <f t="shared" si="584"/>
        <v>2.8778935185185186</v>
      </c>
      <c r="V536" s="3">
        <f t="shared" si="585"/>
        <v>2.093013468013468</v>
      </c>
      <c r="W536" s="3">
        <f t="shared" si="586"/>
        <v>1.8837121212121213</v>
      </c>
      <c r="X536" s="4">
        <f t="shared" si="587"/>
        <v>0.37037037037037035</v>
      </c>
      <c r="Y536" s="4">
        <f t="shared" si="588"/>
        <v>0.3125</v>
      </c>
      <c r="Z536" s="4">
        <f t="shared" si="589"/>
        <v>0.36363636363636365</v>
      </c>
      <c r="AA536" s="4">
        <f t="shared" si="590"/>
        <v>0.5</v>
      </c>
      <c r="AB536" s="4">
        <f t="shared" si="591"/>
        <v>0.55555555555555558</v>
      </c>
      <c r="AC536" s="4">
        <f t="shared" si="592"/>
        <v>1.1851851851851851</v>
      </c>
      <c r="AD536" s="4">
        <f t="shared" si="593"/>
        <v>0.68181818181818188</v>
      </c>
      <c r="AE536" s="4">
        <f t="shared" si="594"/>
        <v>0.68518518518518512</v>
      </c>
      <c r="AF536" s="4">
        <f t="shared" si="595"/>
        <v>1.1818181818181819</v>
      </c>
      <c r="AG536" s="4">
        <f>IFERROR(AVERAGE(Tabela13[[#This Row],[V1]],Tabela13[[#This Row],[V2]]),"")</f>
        <v>0.9335016835016835</v>
      </c>
      <c r="AH536" s="4">
        <f>IFERROR(AVERAGE(Tabela13[[#This Row],[V1]],Tabela13[[#This Row],[V3]]),"")</f>
        <v>0.93518518518518512</v>
      </c>
      <c r="AI536" s="4">
        <f>IFERROR(AVERAGE(Tabela13[[#This Row],[V1]],Tabela13[[#This Row],[V4]]),"")</f>
        <v>1.1835016835016834</v>
      </c>
      <c r="AJ536" s="4">
        <f>IFERROR(AVERAGE(Tabela13[[#This Row],[V2]],Tabela13[[#This Row],[V1]]),"")</f>
        <v>0.9335016835016835</v>
      </c>
      <c r="AK536" s="4">
        <f>IFERROR(AVERAGE(Tabela13[[#This Row],[V2]],Tabela13[[#This Row],[V3]]),"")</f>
        <v>0.6835016835016835</v>
      </c>
      <c r="AL536" s="4">
        <f>IFERROR(AVERAGE(Tabela13[[#This Row],[V2]],Tabela13[[#This Row],[V4]]),"")</f>
        <v>0.93181818181818188</v>
      </c>
      <c r="AM536" s="4">
        <f>IFERROR(AVERAGE(Tabela13[[#This Row],[V3]],Tabela13[[#This Row],[V1]]),"")</f>
        <v>0.93518518518518512</v>
      </c>
      <c r="AN536" s="4">
        <f>IFERROR(AVERAGE(Tabela13[[#This Row],[V3]],Tabela13[[#This Row],[V2]]),"")</f>
        <v>0.6835016835016835</v>
      </c>
      <c r="AO536" s="4">
        <f>IFERROR(AVERAGE(Tabela13[[#This Row],[V3]],Tabela13[[#This Row],[V4]]),"")</f>
        <v>0.9335016835016835</v>
      </c>
      <c r="AP536" s="4">
        <f>IFERROR(AVERAGE(Tabela13[[#This Row],[V4]],Tabela13[[#This Row],[V1]]),"")</f>
        <v>1.1835016835016834</v>
      </c>
      <c r="AQ536" s="4">
        <f>IFERROR(AVERAGE(Tabela13[[#This Row],[V4]],Tabela13[[#This Row],[V2]]),"")</f>
        <v>0.93181818181818188</v>
      </c>
      <c r="AR536" s="4">
        <f>IFERROR(AVERAGE(Tabela13[[#This Row],[V4]],Tabela13[[#This Row],[V3]]),"")</f>
        <v>0.9335016835016835</v>
      </c>
      <c r="AS536" s="4">
        <f>_xlfn.STDEV.S(Tabela13[[#This Row],[V1]:[V2]])</f>
        <v>0.35593422150635956</v>
      </c>
      <c r="AT536" s="4">
        <f>_xlfn.STDEV.S(Tabela13[[#This Row],[V1]],Tabela13[[#This Row],[V3]])</f>
        <v>0.35355339059327379</v>
      </c>
      <c r="AU536" s="4">
        <f>_xlfn.STDEV.S(Tabela13[[#This Row],[V1]],Tabela13[[#This Row],[V4]])</f>
        <v>2.3808309130859294E-3</v>
      </c>
      <c r="AV536" s="4">
        <f>_xlfn.STDEV.S(Tabela13[[#This Row],[V2]],Tabela13[[#This Row],[V1]])</f>
        <v>0.35593422150635956</v>
      </c>
      <c r="AW536" s="4">
        <f>_xlfn.STDEV.S(Tabela13[[#This Row],[V2]],Tabela13[[#This Row],[V3]])</f>
        <v>2.3808309130859294E-3</v>
      </c>
      <c r="AX536" s="4">
        <f>_xlfn.STDEV.S(Tabela13[[#This Row],[V42]],Tabela13[[#This Row],[V44]])</f>
        <v>0.7094876120996334</v>
      </c>
      <c r="AY536" s="4">
        <f>_xlfn.STDEV.S(Tabela13[[#This Row],[V3]],Tabela13[[#This Row],[V1]])</f>
        <v>0.35355339059327379</v>
      </c>
      <c r="AZ536" s="4">
        <f>_xlfn.STDEV.S(Tabela13[[#This Row],[V3]],Tabela13[[#This Row],[V2]])</f>
        <v>2.3808309130859294E-3</v>
      </c>
      <c r="BA536" s="4">
        <f>_xlfn.STDEV.S(Tabela13[[#This Row],[V3]],Tabela13[[#This Row],[V4]])</f>
        <v>0.35117255968018801</v>
      </c>
      <c r="BB536" s="4">
        <f>_xlfn.STDEV.S(Tabela13[[#This Row],[V4]],Tabela13[[#This Row],[V1]])</f>
        <v>2.3808309130859294E-3</v>
      </c>
      <c r="BC536" s="4">
        <f>_xlfn.STDEV.S(Tabela13[[#This Row],[V4]],Tabela13[[#This Row],[V2]])</f>
        <v>0.35355339059327379</v>
      </c>
      <c r="BD536" s="4">
        <f>_xlfn.STDEV.S(Tabela13[[#This Row],[V4]],Tabela13[[#This Row],[V3]])</f>
        <v>0.35117255968018801</v>
      </c>
      <c r="BE536" s="4">
        <f>Tabela13[[#This Row],[V17]]/Tabela13[[#This Row],[V5]]</f>
        <v>0.38128931934134819</v>
      </c>
      <c r="BF536" s="4">
        <f>Tabela13[[#This Row],[V18]]/Tabela13[[#This Row],[V6]]</f>
        <v>0.37805709093142148</v>
      </c>
      <c r="BG536" s="4">
        <f>Tabela13[[#This Row],[V19]]/Tabela13[[#This Row],[V7]]</f>
        <v>2.0116835880128621E-3</v>
      </c>
      <c r="BH536" s="4">
        <f>Tabela13[[#This Row],[V20]]/Tabela13[[#This Row],[V8]]</f>
        <v>0.38128931934134819</v>
      </c>
      <c r="BI536" s="4">
        <f>Tabela13[[#This Row],[V21]]/Tabela13[[#This Row],[V9]]</f>
        <v>3.4832846363868032E-3</v>
      </c>
      <c r="BJ536" s="4">
        <f>Tabela13[[#This Row],[V22]]/Tabela13[[#This Row],[V10]]</f>
        <v>0.76140133981424063</v>
      </c>
      <c r="BK536" s="4">
        <f>Tabela13[[#This Row],[V23]]/Tabela13[[#This Row],[V11]]</f>
        <v>0.37805709093142148</v>
      </c>
      <c r="BL536" s="4">
        <f>Tabela13[[#This Row],[V24]]/Tabela13[[#This Row],[V12]]</f>
        <v>3.4832846363868032E-3</v>
      </c>
      <c r="BM536" s="4">
        <f>Tabela13[[#This Row],[V25]]/Tabela13[[#This Row],[V13]]</f>
        <v>0.3761884588819327</v>
      </c>
      <c r="BN536" s="4">
        <f>Tabela13[[#This Row],[V26]]/Tabela13[[#This Row],[V14]]</f>
        <v>2.0116835880128621E-3</v>
      </c>
      <c r="BO536" s="4">
        <f>Tabela13[[#This Row],[V27]]/Tabela13[[#This Row],[V15]]</f>
        <v>0.37942315088058648</v>
      </c>
      <c r="BP536" s="4">
        <f>Tabela13[[#This Row],[V28]]/Tabela13[[#This Row],[V16]]</f>
        <v>0.3761884588819327</v>
      </c>
      <c r="BQ536" s="4">
        <f>Tabela13[[#This Row],[V1]]-Tabela13[[#This Row],[V2]]</f>
        <v>0.50336700336700324</v>
      </c>
      <c r="BR536" s="4">
        <f>Tabela13[[#This Row],[V1]]-Tabela13[[#This Row],[V3]]</f>
        <v>0.5</v>
      </c>
      <c r="BS536" s="4">
        <f>Tabela13[[#This Row],[V1]]-Tabela13[[#This Row],[V4]]</f>
        <v>3.3670033670032407E-3</v>
      </c>
      <c r="BT536" s="4">
        <f>Tabela13[[#This Row],[V2]]-Tabela13[[#This Row],[V1]]</f>
        <v>-0.50336700336700324</v>
      </c>
      <c r="BU536" s="4">
        <f>Tabela13[[#This Row],[V2]]-Tabela13[[#This Row],[V3]]</f>
        <v>-3.3670033670032407E-3</v>
      </c>
      <c r="BV536" s="4">
        <f>Tabela13[[#This Row],[V2]]-Tabela13[[#This Row],[V4]]</f>
        <v>-0.5</v>
      </c>
      <c r="BW536" s="4">
        <f>AVERAGE(Tabela13[[#This Row],[V41]],Tabela13[[#This Row],[V42]])</f>
        <v>0.50168350168350162</v>
      </c>
      <c r="BX536" s="4">
        <f>AVERAGE(Tabela13[[#This Row],[V41]],Tabela13[[#This Row],[V43]])</f>
        <v>0.25336700336700324</v>
      </c>
      <c r="BY536" s="4">
        <f>AVERAGE(Tabela13[[#This Row],[V41]],Tabela13[[#This Row],[V44]])</f>
        <v>0</v>
      </c>
      <c r="BZ536" s="4">
        <f>AVERAGE(Tabela13[[#This Row],[V41]],Tabela13[[#This Row],[V45]])</f>
        <v>0.25</v>
      </c>
      <c r="CA536" s="4">
        <f>AVERAGE(Tabela13[[#This Row],[V41]],Tabela13[[#This Row],[V46]])</f>
        <v>1.6835016835016203E-3</v>
      </c>
      <c r="CB536" s="4">
        <f>AVERAGE(Tabela13[[#This Row],[V42]],Tabela13[[#This Row],[V41]])</f>
        <v>0.50168350168350162</v>
      </c>
      <c r="CC536" s="4">
        <f>AVERAGE(Tabela13[[#This Row],[V42]],Tabela13[[#This Row],[V43]])</f>
        <v>0.25168350168350162</v>
      </c>
      <c r="CD536" s="4">
        <f>AVERAGE(Tabela13[[#This Row],[V42]],Tabela13[[#This Row],[V44]])</f>
        <v>-1.6835016835016203E-3</v>
      </c>
      <c r="CE536" s="4">
        <f>AVERAGE(Tabela13[[#This Row],[V42]],Tabela13[[#This Row],[V45]])</f>
        <v>0.24831649831649838</v>
      </c>
      <c r="CF536" s="4">
        <f>AVERAGE(Tabela13[[#This Row],[V42]],Tabela13[[#This Row],[V46]])</f>
        <v>0</v>
      </c>
      <c r="CG536" s="4">
        <f>AVERAGE(Tabela13[[#This Row],[V43]],Tabela13[[#This Row],[V41]])</f>
        <v>0.25336700336700324</v>
      </c>
      <c r="CH536" s="4">
        <f>AVERAGE(Tabela13[[#This Row],[V43]],Tabela13[[#This Row],[V42]])</f>
        <v>0.25168350168350162</v>
      </c>
      <c r="CI536" s="4">
        <f>AVERAGE(Tabela13[[#This Row],[V43]],Tabela13[[#This Row],[V44]])</f>
        <v>-0.25</v>
      </c>
      <c r="CJ536" s="4">
        <f>AVERAGE(Tabela13[[#This Row],[V43]],Tabela13[[#This Row],[V45]])</f>
        <v>0</v>
      </c>
      <c r="CK536" s="4">
        <f>AVERAGE(Tabela13[[#This Row],[V43]],Tabela13[[#This Row],[V46]])</f>
        <v>-0.24831649831649838</v>
      </c>
      <c r="CL536" s="4">
        <f>AVERAGE(Tabela13[[#This Row],[V44]],Tabela13[[#This Row],[V41]])</f>
        <v>0</v>
      </c>
      <c r="CM536" s="4">
        <f>AVERAGE(Tabela13[[#This Row],[V44]],Tabela13[[#This Row],[V42]])</f>
        <v>-1.6835016835016203E-3</v>
      </c>
      <c r="CN536" s="4">
        <f>AVERAGE(Tabela13[[#This Row],[V44]],Tabela13[[#This Row],[V43]])</f>
        <v>-0.25</v>
      </c>
      <c r="CO536" s="4">
        <f>AVERAGE(Tabela13[[#This Row],[V44]],Tabela13[[#This Row],[V45]])</f>
        <v>-0.25336700336700324</v>
      </c>
      <c r="CP536" s="4">
        <f>AVERAGE(Tabela13[[#This Row],[V44]],Tabela13[[#This Row],[V46]])</f>
        <v>-0.50168350168350162</v>
      </c>
      <c r="CQ536" s="4">
        <f>AVERAGE(Tabela13[[#This Row],[V45]],Tabela13[[#This Row],[V41]])</f>
        <v>0.25</v>
      </c>
      <c r="CR536" s="4">
        <f>AVERAGE(Tabela13[[#This Row],[V45]],Tabela13[[#This Row],[V42]])</f>
        <v>0.24831649831649838</v>
      </c>
      <c r="CS536" s="4">
        <f>AVERAGE(Tabela13[[#This Row],[V45]],Tabela13[[#This Row],[V43]])</f>
        <v>0</v>
      </c>
      <c r="CT536" s="4">
        <f>AVERAGE(Tabela13[[#This Row],[V45]],Tabela13[[#This Row],[V44]])</f>
        <v>-0.25336700336700324</v>
      </c>
      <c r="CU536" s="4">
        <f>AVERAGE(Tabela13[[#This Row],[V45]],Tabela13[[#This Row],[V46]])</f>
        <v>-0.25168350168350162</v>
      </c>
      <c r="CV536" s="4">
        <f>AVERAGE(Tabela13[[#This Row],[V46]],Tabela13[[#This Row],[V41]])</f>
        <v>1.6835016835016203E-3</v>
      </c>
      <c r="CW536" s="4">
        <f>AVERAGE(Tabela13[[#This Row],[V46]],Tabela13[[#This Row],[V42]])</f>
        <v>0</v>
      </c>
      <c r="CX536" s="4">
        <f>AVERAGE(Tabela13[[#This Row],[V46]],Tabela13[[#This Row],[V43]])</f>
        <v>-0.24831649831649838</v>
      </c>
      <c r="CY536" s="4">
        <f>AVERAGE(Tabela13[[#This Row],[V46]],Tabela13[[#This Row],[V44]])</f>
        <v>-0.50168350168350162</v>
      </c>
      <c r="CZ536" s="4">
        <f>AVERAGE(Tabela13[[#This Row],[V46]],Tabela13[[#This Row],[V45]])</f>
        <v>-0.25168350168350162</v>
      </c>
      <c r="DA536" s="3">
        <f>_xlfn.STDEV.S(Tabela13[[#This Row],[V41]],Tabela13[[#This Row],[V42]])</f>
        <v>2.3808309130859294E-3</v>
      </c>
      <c r="DB536" s="3">
        <f>_xlfn.STDEV.S(Tabela13[[#This Row],[V41]],Tabela13[[#This Row],[V43]])</f>
        <v>0.35355339059327379</v>
      </c>
      <c r="DC536" s="3">
        <f>_xlfn.STDEV.S(Tabela13[[#This Row],[V41]],Tabela13[[#This Row],[V44]])</f>
        <v>0.71186844301271934</v>
      </c>
      <c r="DD536" s="3">
        <f>_xlfn.STDEV.S(Tabela13[[#This Row],[V41]],Tabela13[[#This Row],[V45]])</f>
        <v>0.35831505241944561</v>
      </c>
      <c r="DE536" s="3">
        <f>_xlfn.STDEV.S(Tabela13[[#This Row],[V41]],Tabela13[[#This Row],[V46]])</f>
        <v>0.7094876120996334</v>
      </c>
      <c r="DF536" s="3">
        <f>_xlfn.STDEV.S(Tabela13[[#This Row],[V42]],Tabela13[[#This Row],[V41]])</f>
        <v>2.3808309130859294E-3</v>
      </c>
      <c r="DG536" s="3">
        <f>_xlfn.STDEV.S(Tabela13[[#This Row],[V42]],Tabela13[[#This Row],[V43]])</f>
        <v>0.35117255968018785</v>
      </c>
      <c r="DH536" s="3">
        <f>_xlfn.STDEV.S(Tabela13[[#This Row],[V42]],Tabela13[[#This Row],[V44]])</f>
        <v>0.7094876120996334</v>
      </c>
      <c r="DI536" s="3">
        <f>_xlfn.STDEV.S(Tabela13[[#This Row],[V42]],Tabela13[[#This Row],[V45]])</f>
        <v>0.35593422150635967</v>
      </c>
      <c r="DJ536" s="3">
        <f>_xlfn.STDEV.S(Tabela13[[#This Row],[V42]],Tabela13[[#This Row],[V46]])</f>
        <v>0.70710678118654757</v>
      </c>
      <c r="DK536" s="3">
        <f>_xlfn.STDEV.S(Tabela13[[#This Row],[V43]],Tabela13[[#This Row],[V41]])</f>
        <v>0.35355339059327379</v>
      </c>
      <c r="DL536" s="3">
        <f>_xlfn.STDEV.S(Tabela13[[#This Row],[V43]],Tabela13[[#This Row],[V42]])</f>
        <v>0.35117255968018785</v>
      </c>
      <c r="DM536" s="3">
        <f>_xlfn.STDEV.S(Tabela13[[#This Row],[V43]],Tabela13[[#This Row],[V44]])</f>
        <v>0.35831505241944561</v>
      </c>
      <c r="DN536" s="3">
        <f>_xlfn.STDEV.S(Tabela13[[#This Row],[V43]],Tabela13[[#This Row],[V45]])</f>
        <v>4.7616618261718587E-3</v>
      </c>
      <c r="DO536" s="3">
        <f>_xlfn.STDEV.S(Tabela13[[#This Row],[V43]],Tabela13[[#This Row],[V46]])</f>
        <v>0.35593422150635967</v>
      </c>
      <c r="DP536" s="3">
        <f>_xlfn.STDEV.S(Tabela13[[#This Row],[V44]],Tabela13[[#This Row],[V41]])</f>
        <v>0.71186844301271934</v>
      </c>
      <c r="DQ536" s="3">
        <f>_xlfn.STDEV.S(Tabela13[[#This Row],[V44]],Tabela13[[#This Row],[V42]])</f>
        <v>0.7094876120996334</v>
      </c>
      <c r="DR536" s="3">
        <f>_xlfn.STDEV.S(Tabela13[[#This Row],[V44]],Tabela13[[#This Row],[V43]])</f>
        <v>0.35831505241944561</v>
      </c>
      <c r="DS536" s="3">
        <f>_xlfn.STDEV.S(Tabela13[[#This Row],[V44]],Tabela13[[#This Row],[V45]])</f>
        <v>0.35355339059327379</v>
      </c>
      <c r="DT536" s="3">
        <f>_xlfn.STDEV.S(Tabela13[[#This Row],[V44]],Tabela13[[#This Row],[V46]])</f>
        <v>2.3808309130859294E-3</v>
      </c>
      <c r="DU536" s="3">
        <f>_xlfn.STDEV.S(Tabela13[[#This Row],[V45]],Tabela13[[#This Row],[V41]])</f>
        <v>0.35831505241944561</v>
      </c>
      <c r="DV536" s="3">
        <f>_xlfn.STDEV.S(Tabela13[[#This Row],[V45]],Tabela13[[#This Row],[V42]])</f>
        <v>0.35593422150635967</v>
      </c>
      <c r="DW536" s="3">
        <f>_xlfn.STDEV.S(Tabela13[[#This Row],[V45]],Tabela13[[#This Row],[V43]])</f>
        <v>4.7616618261718587E-3</v>
      </c>
      <c r="DX536" s="3">
        <f>_xlfn.STDEV.S(Tabela13[[#This Row],[V45]],Tabela13[[#This Row],[V44]])</f>
        <v>0.35355339059327379</v>
      </c>
      <c r="DY536" s="3">
        <f>_xlfn.STDEV.S(Tabela13[[#This Row],[V45]],Tabela13[[#This Row],[V46]])</f>
        <v>0.35117255968018785</v>
      </c>
      <c r="DZ536" s="3">
        <f>_xlfn.STDEV.S(Tabela13[[#This Row],[V46]],Tabela13[[#This Row],[V41]])</f>
        <v>0.7094876120996334</v>
      </c>
      <c r="EA536" s="3">
        <f>_xlfn.STDEV.S(Tabela13[[#This Row],[V46]],Tabela13[[#This Row],[V42]])</f>
        <v>0.70710678118654757</v>
      </c>
      <c r="EB536" s="3">
        <f>_xlfn.STDEV.S(Tabela13[[#This Row],[V46]],Tabela13[[#This Row],[V43]])</f>
        <v>0.35593422150635967</v>
      </c>
      <c r="EC536" s="3">
        <f>_xlfn.STDEV.S(Tabela13[[#This Row],[V46]],Tabela13[[#This Row],[V44]])</f>
        <v>2.3808309130859294E-3</v>
      </c>
      <c r="ED536" s="3">
        <f>_xlfn.STDEV.S(Tabela13[[#This Row],[V46]],Tabela13[[#This Row],[V45]])</f>
        <v>0.35117255968018785</v>
      </c>
      <c r="EE536" s="3">
        <f t="shared" si="596"/>
        <v>4.745683095211551E-3</v>
      </c>
      <c r="EF536" s="3">
        <f t="shared" si="597"/>
        <v>1.3954200266604966</v>
      </c>
      <c r="EG536" s="3" t="str">
        <f t="shared" si="598"/>
        <v/>
      </c>
      <c r="EH536" s="3">
        <f t="shared" si="599"/>
        <v>1.4332602096777824</v>
      </c>
      <c r="EI536" s="3">
        <f t="shared" si="600"/>
        <v>421.43564158719806</v>
      </c>
      <c r="EJ536" s="3">
        <f t="shared" si="601"/>
        <v>4.745683095211551E-3</v>
      </c>
      <c r="EK536" s="3">
        <f t="shared" si="602"/>
        <v>1.395294317391516</v>
      </c>
      <c r="EL536" s="3">
        <f t="shared" si="603"/>
        <v>-421.43564158719806</v>
      </c>
      <c r="EM536" s="3">
        <f t="shared" si="604"/>
        <v>1.4333893394900177</v>
      </c>
      <c r="EN536" s="3" t="str">
        <f t="shared" si="605"/>
        <v/>
      </c>
      <c r="EO536" s="3">
        <f t="shared" si="606"/>
        <v>1.3954200266604966</v>
      </c>
      <c r="EP536" s="3">
        <f t="shared" si="607"/>
        <v>1.395294317391516</v>
      </c>
      <c r="EQ536" s="3">
        <f t="shared" si="608"/>
        <v>-1.4332602096777824</v>
      </c>
      <c r="ER536" s="3" t="str">
        <f t="shared" si="609"/>
        <v/>
      </c>
      <c r="ES536" s="3" t="str">
        <f t="shared" si="610"/>
        <v/>
      </c>
      <c r="ET536" s="3" t="str">
        <f t="shared" si="611"/>
        <v/>
      </c>
      <c r="EU536" s="3">
        <f t="shared" si="612"/>
        <v>0</v>
      </c>
      <c r="EV536" s="3">
        <f t="shared" si="613"/>
        <v>-1.4332602096777824</v>
      </c>
      <c r="EW536" s="3">
        <f t="shared" si="614"/>
        <v>-1.3954200266604966</v>
      </c>
      <c r="EX536" s="3">
        <f t="shared" si="615"/>
        <v>-4.745683095211551E-3</v>
      </c>
      <c r="EY536" s="3">
        <f t="shared" si="616"/>
        <v>1.4332602096777824</v>
      </c>
      <c r="EZ536" s="3">
        <f t="shared" si="617"/>
        <v>1.4333893394900177</v>
      </c>
      <c r="FA536" s="3" t="str">
        <f t="shared" si="618"/>
        <v/>
      </c>
      <c r="FB536" s="3">
        <f t="shared" si="619"/>
        <v>-1.3954200266604966</v>
      </c>
      <c r="FC536" s="3">
        <f t="shared" si="620"/>
        <v>-1.395294317391516</v>
      </c>
      <c r="FD536" s="3">
        <f t="shared" si="621"/>
        <v>421.43564158719806</v>
      </c>
      <c r="FE536" s="3" t="str">
        <f t="shared" si="622"/>
        <v/>
      </c>
      <c r="FF536" s="3">
        <f t="shared" si="623"/>
        <v>-1.4333893394900177</v>
      </c>
      <c r="FG536" s="3">
        <f t="shared" si="624"/>
        <v>-4.745683095211551E-3</v>
      </c>
      <c r="FH536" s="3">
        <f t="shared" si="625"/>
        <v>-1.395294317391516</v>
      </c>
      <c r="FI536" s="4">
        <f t="shared" si="626"/>
        <v>0.72727272727272729</v>
      </c>
      <c r="FJ536" s="4">
        <f t="shared" si="627"/>
        <v>0.37037037037037035</v>
      </c>
      <c r="FK536" s="4">
        <f t="shared" si="628"/>
        <v>1.3603458676855018</v>
      </c>
      <c r="FL536" s="4">
        <f t="shared" si="629"/>
        <v>1.3410416247737782</v>
      </c>
      <c r="FM536" s="4">
        <f>Tabela13[[#This Row],[V139]]-Tabela13[[#This Row],[V140]]</f>
        <v>1.9304242911723613E-2</v>
      </c>
      <c r="FN536" s="4">
        <f>Tabela13[[#This Row],[V1]]-Tabela13[[#This Row],[V2]]/2</f>
        <v>0.84427609427609418</v>
      </c>
      <c r="FO536" s="4">
        <f>Tabela13[[#This Row],[V1]]-Tabela13[[#This Row],[V3]]/2</f>
        <v>0.84259259259259256</v>
      </c>
      <c r="FP536" s="4">
        <f>Tabela13[[#This Row],[V1]]-Tabela13[[#This Row],[V4]]/2</f>
        <v>0.59427609427609418</v>
      </c>
      <c r="FQ536" s="4">
        <f>Tabela13[[#This Row],[V2]]-Tabela13[[#This Row],[V1]]/2</f>
        <v>8.9225589225589319E-2</v>
      </c>
      <c r="FR536" s="4">
        <f>Tabela13[[#This Row],[V2]]-Tabela13[[#This Row],[V3]]/2</f>
        <v>0.33922558922558932</v>
      </c>
      <c r="FS536" s="4">
        <f>Tabela13[[#This Row],[V2]]-Tabela13[[#This Row],[V4]]/2</f>
        <v>9.0909090909090939E-2</v>
      </c>
      <c r="FT536" s="4">
        <f t="shared" si="630"/>
        <v>0.70116164169508222</v>
      </c>
      <c r="FU536" s="4">
        <f t="shared" si="631"/>
        <v>0.70017793242531923</v>
      </c>
      <c r="FV536" s="4">
        <f t="shared" si="632"/>
        <v>0.53620011602758055</v>
      </c>
      <c r="FW536" s="4">
        <f t="shared" si="633"/>
        <v>8.898993277921953E-2</v>
      </c>
      <c r="FX536" s="4">
        <f t="shared" si="634"/>
        <v>0.32704417774993094</v>
      </c>
      <c r="FY536" s="4">
        <f t="shared" si="635"/>
        <v>9.0659887200745137E-2</v>
      </c>
      <c r="FZ536" s="4">
        <f t="shared" si="636"/>
        <v>126.2090955051148</v>
      </c>
      <c r="GA536" s="4">
        <f t="shared" si="637"/>
        <v>126.03202783655746</v>
      </c>
      <c r="GB536" s="4">
        <f t="shared" si="638"/>
        <v>96.51602088496449</v>
      </c>
      <c r="GC536" s="4">
        <f t="shared" si="639"/>
        <v>16.018187900259516</v>
      </c>
      <c r="GD536" s="4">
        <f t="shared" si="640"/>
        <v>58.867951994987564</v>
      </c>
      <c r="GE536" s="4">
        <f t="shared" si="641"/>
        <v>16.318779696134126</v>
      </c>
      <c r="GF536" s="4">
        <f>Tabela13[[#This Row],[V1]]-Tabela13[[#This Row],[V2]]/Tabela13[[#This Row],[V2]]</f>
        <v>0.18518518518518512</v>
      </c>
      <c r="GG536" s="4">
        <f>Tabela13[[#This Row],[V1]]-Tabela13[[#This Row],[V3]]/Tabela13[[#This Row],[V3]]</f>
        <v>0.18518518518518512</v>
      </c>
      <c r="GH536" s="4">
        <f>Tabela13[[#This Row],[V1]]-Tabela13[[#This Row],[V4]]/Tabela13[[#This Row],[V4]]</f>
        <v>0.18518518518518512</v>
      </c>
      <c r="GI536" s="4">
        <f>Tabela13[[#This Row],[V2]]-Tabela13[[#This Row],[V1]]/Tabela13[[#This Row],[V1]]</f>
        <v>-0.31818181818181812</v>
      </c>
      <c r="GJ536" s="4">
        <f>Tabela13[[#This Row],[V2]]-Tabela13[[#This Row],[V3]]/Tabela13[[#This Row],[V3]]</f>
        <v>-0.31818181818181812</v>
      </c>
      <c r="GK536" s="4">
        <f>Tabela13[[#This Row],[V2]]-Tabela13[[#This Row],[V4]]/Tabela13[[#This Row],[V4]]</f>
        <v>-0.31818181818181812</v>
      </c>
      <c r="GL536" s="4">
        <f t="shared" si="642"/>
        <v>0.28868167977414955</v>
      </c>
      <c r="GM536" s="4">
        <f t="shared" si="643"/>
        <v>0.93350168350168339</v>
      </c>
      <c r="GN536" s="4">
        <f t="shared" si="644"/>
        <v>0.30924601945147856</v>
      </c>
      <c r="GO536" s="3">
        <f t="shared" si="645"/>
        <v>1</v>
      </c>
      <c r="GP536" s="3">
        <v>100</v>
      </c>
      <c r="GQ536" s="3">
        <f t="shared" si="646"/>
        <v>1.7000000000000002</v>
      </c>
      <c r="GR536" s="3">
        <f t="shared" si="647"/>
        <v>170.00000000000003</v>
      </c>
      <c r="GS536" s="34">
        <f>COUNTIF($D$2:D535,Tabela13[[#This Row],[HomeTeam]])</f>
        <v>26</v>
      </c>
      <c r="GT536" s="34">
        <f>COUNTIF($E$2:E535,Tabela13[[#This Row],[AwayTeam]])</f>
        <v>26</v>
      </c>
      <c r="GU536" s="3">
        <f>IFERROR(AVERAGEIFS($AD$2:AD535,$D$2:D535,Tabela13[[#This Row],[HomeTeam]],$GS$2:GS535,"&gt;="&amp;Tabela13[[#This Row],[Contagem_H]]-5),"")</f>
        <v>0.55292165984397112</v>
      </c>
      <c r="GV536" s="3">
        <f>IFERROR(AVERAGEIFS($G$2:G535,$E$2:E535,Tabela13[[#This Row],[AwayTeam]],$GT$2:GT535,"&gt;="&amp;Tabela13[[#This Row],[Contagem_A]]-5),"")</f>
        <v>1.2</v>
      </c>
      <c r="GW536" s="3">
        <f>IFERROR(AVERAGEIFS($GQ$2:GQ535,$D$2:D535,Tabela13[[#This Row],[HomeTeam]],$GS$2:GS535,"&gt;="&amp;Tabela13[[#This Row],[Contagem_H]]-5),"")</f>
        <v>0.19999999999999996</v>
      </c>
    </row>
    <row r="537" spans="1:205" x14ac:dyDescent="0.25">
      <c r="B537" s="1"/>
      <c r="C537" s="2"/>
      <c r="GS537" s="12"/>
    </row>
    <row r="538" spans="1:205" x14ac:dyDescent="0.25">
      <c r="B538" s="1"/>
      <c r="C538" s="2"/>
      <c r="GS538" s="12"/>
    </row>
    <row r="539" spans="1:205" x14ac:dyDescent="0.25">
      <c r="B539" s="1"/>
      <c r="C539" s="2"/>
      <c r="GS539" s="12"/>
    </row>
    <row r="540" spans="1:205" x14ac:dyDescent="0.25">
      <c r="B540" s="1"/>
      <c r="C540" s="2"/>
      <c r="GS540" s="12"/>
    </row>
    <row r="541" spans="1:205" x14ac:dyDescent="0.25">
      <c r="B541" s="1"/>
      <c r="C541" s="2"/>
      <c r="GS541" s="12"/>
    </row>
    <row r="542" spans="1:205" x14ac:dyDescent="0.25">
      <c r="B542" s="1"/>
      <c r="GS542" s="12"/>
    </row>
    <row r="543" spans="1:205" x14ac:dyDescent="0.25">
      <c r="B543" s="1"/>
      <c r="GS543" s="12"/>
    </row>
    <row r="544" spans="1:205" x14ac:dyDescent="0.25">
      <c r="B544" s="1"/>
      <c r="GS544" s="12"/>
    </row>
    <row r="545" spans="2:201" x14ac:dyDescent="0.25">
      <c r="B545" s="1"/>
      <c r="GS545" s="12"/>
    </row>
    <row r="546" spans="2:201" x14ac:dyDescent="0.25">
      <c r="B546" s="1"/>
      <c r="GS546" s="12"/>
    </row>
    <row r="547" spans="2:201" x14ac:dyDescent="0.25">
      <c r="B547" s="1"/>
      <c r="GS547" s="12"/>
    </row>
    <row r="548" spans="2:201" x14ac:dyDescent="0.25">
      <c r="B548" s="1"/>
      <c r="GS548" s="12"/>
    </row>
    <row r="549" spans="2:201" x14ac:dyDescent="0.25">
      <c r="B549" s="1"/>
      <c r="GS549" s="12"/>
    </row>
    <row r="550" spans="2:201" x14ac:dyDescent="0.25">
      <c r="B550" s="1"/>
      <c r="GS550" s="12"/>
    </row>
    <row r="551" spans="2:201" x14ac:dyDescent="0.25">
      <c r="B551" s="1"/>
      <c r="GS551" s="12"/>
    </row>
  </sheetData>
  <mergeCells count="7">
    <mergeCell ref="GQ1:GR1"/>
    <mergeCell ref="HB1:HC1"/>
    <mergeCell ref="HA20:HC20"/>
    <mergeCell ref="S1:U1"/>
    <mergeCell ref="V1:W1"/>
    <mergeCell ref="X1:Z1"/>
    <mergeCell ref="AA1:AB1"/>
  </mergeCells>
  <phoneticPr fontId="2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DF6C4-617F-4CF1-AC3B-7D59E1DC8A40}">
  <dimension ref="A1:CU551"/>
  <sheetViews>
    <sheetView topLeftCell="A498" zoomScale="78" zoomScaleNormal="78" workbookViewId="0">
      <selection activeCell="I541" sqref="I541"/>
    </sheetView>
  </sheetViews>
  <sheetFormatPr defaultRowHeight="15" x14ac:dyDescent="0.25"/>
  <cols>
    <col min="1" max="1" width="7.140625" bestFit="1" customWidth="1"/>
    <col min="2" max="2" width="11.5703125" bestFit="1" customWidth="1"/>
    <col min="3" max="3" width="8.85546875" bestFit="1" customWidth="1"/>
    <col min="4" max="4" width="15.140625" bestFit="1" customWidth="1"/>
    <col min="5" max="5" width="14.42578125" bestFit="1" customWidth="1"/>
    <col min="6" max="6" width="9.140625" bestFit="1" customWidth="1"/>
    <col min="7" max="7" width="8.85546875" bestFit="1" customWidth="1"/>
    <col min="8" max="8" width="7.42578125" bestFit="1" customWidth="1"/>
    <col min="9" max="10" width="12.85546875" style="3" bestFit="1" customWidth="1"/>
    <col min="11" max="11" width="12.7109375" style="3" bestFit="1" customWidth="1"/>
    <col min="12" max="13" width="15.140625" style="3" bestFit="1" customWidth="1"/>
    <col min="14" max="14" width="21.28515625" style="3" bestFit="1" customWidth="1"/>
    <col min="15" max="15" width="15.28515625" style="3" bestFit="1" customWidth="1"/>
    <col min="16" max="16" width="15" style="3" bestFit="1" customWidth="1"/>
    <col min="17" max="18" width="17.85546875" style="3" bestFit="1" customWidth="1"/>
    <col min="19" max="19" width="17.7109375" style="3" bestFit="1" customWidth="1"/>
    <col min="20" max="21" width="20.7109375" style="3" bestFit="1" customWidth="1"/>
    <col min="22" max="23" width="10.7109375" style="4" bestFit="1" customWidth="1"/>
    <col min="24" max="24" width="10.5703125" style="4" bestFit="1" customWidth="1"/>
    <col min="25" max="26" width="13.42578125" style="4" bestFit="1" customWidth="1"/>
    <col min="27" max="27" width="10.85546875" style="4" bestFit="1" customWidth="1"/>
    <col min="28" max="28" width="10.7109375" style="4" bestFit="1" customWidth="1"/>
    <col min="29" max="29" width="10.85546875" style="4" bestFit="1" customWidth="1"/>
    <col min="30" max="32" width="10.7109375" style="4" bestFit="1" customWidth="1"/>
    <col min="33" max="34" width="10.85546875" style="4" bestFit="1" customWidth="1"/>
    <col min="35" max="36" width="25.5703125" style="4" bestFit="1" customWidth="1"/>
    <col min="37" max="37" width="24.85546875" style="4" bestFit="1" customWidth="1"/>
    <col min="38" max="39" width="25" style="4" bestFit="1" customWidth="1"/>
    <col min="40" max="41" width="25.85546875" style="4" bestFit="1" customWidth="1"/>
    <col min="42" max="42" width="25.140625" style="4" bestFit="1" customWidth="1"/>
    <col min="43" max="44" width="25.28515625" style="4" bestFit="1" customWidth="1"/>
    <col min="45" max="46" width="23.85546875" style="4" bestFit="1" customWidth="1"/>
    <col min="47" max="47" width="23.140625" style="4" bestFit="1" customWidth="1"/>
    <col min="48" max="49" width="23.42578125" style="4" bestFit="1" customWidth="1"/>
    <col min="50" max="51" width="24.85546875" style="4" bestFit="1" customWidth="1"/>
    <col min="52" max="52" width="23.85546875" style="4" bestFit="1" customWidth="1"/>
    <col min="53" max="54" width="24.140625" style="4" bestFit="1" customWidth="1"/>
    <col min="55" max="56" width="25.85546875" style="4" bestFit="1" customWidth="1"/>
    <col min="57" max="57" width="25.140625" style="4" bestFit="1" customWidth="1"/>
    <col min="58" max="59" width="25.28515625" style="4" bestFit="1" customWidth="1"/>
    <col min="60" max="60" width="15.5703125" style="4" bestFit="1" customWidth="1"/>
    <col min="61" max="61" width="14.85546875" style="4" bestFit="1" customWidth="1"/>
    <col min="62" max="62" width="15.28515625" style="4" bestFit="1" customWidth="1"/>
    <col min="63" max="63" width="15.5703125" style="4" bestFit="1" customWidth="1"/>
    <col min="64" max="64" width="14.85546875" style="4" bestFit="1" customWidth="1"/>
    <col min="65" max="65" width="15.28515625" style="4" customWidth="1"/>
    <col min="66" max="66" width="24.85546875" style="3" bestFit="1" customWidth="1"/>
    <col min="67" max="67" width="12.28515625" style="3" bestFit="1" customWidth="1"/>
    <col min="68" max="68" width="16" style="3" bestFit="1" customWidth="1"/>
    <col min="69" max="69" width="24.5703125" style="3" bestFit="1" customWidth="1"/>
    <col min="70" max="70" width="29.28515625" style="3" bestFit="1" customWidth="1"/>
    <col min="71" max="71" width="20.5703125" style="3" bestFit="1" customWidth="1"/>
    <col min="72" max="72" width="29.140625" style="3" bestFit="1" customWidth="1"/>
    <col min="73" max="73" width="27.42578125" style="3" bestFit="1" customWidth="1"/>
    <col min="74" max="74" width="18.7109375" style="3" bestFit="1" customWidth="1"/>
    <col min="75" max="75" width="27.28515625" style="3" bestFit="1" customWidth="1"/>
    <col min="76" max="76" width="29.42578125" style="3" bestFit="1" customWidth="1"/>
    <col min="77" max="77" width="20.7109375" style="3" bestFit="1" customWidth="1"/>
    <col min="78" max="78" width="29.28515625" style="3" bestFit="1" customWidth="1"/>
    <col min="79" max="79" width="31" style="3" bestFit="1" customWidth="1"/>
    <col min="80" max="80" width="22.28515625" style="3" bestFit="1" customWidth="1"/>
    <col min="81" max="81" width="29.85546875" style="3" bestFit="1" customWidth="1"/>
    <col min="82" max="83" width="9.140625" style="3" bestFit="1" customWidth="1"/>
    <col min="84" max="84" width="11.85546875" style="3" bestFit="1" customWidth="1"/>
    <col min="85" max="85" width="22.7109375" style="16" bestFit="1" customWidth="1"/>
    <col min="86" max="86" width="13" bestFit="1" customWidth="1"/>
    <col min="87" max="88" width="9.140625" style="12" bestFit="1" customWidth="1"/>
    <col min="89" max="89" width="14.42578125" style="12" bestFit="1" customWidth="1"/>
    <col min="90" max="90" width="26.7109375" style="17" bestFit="1" customWidth="1"/>
    <col min="91" max="92" width="9.140625" style="12" bestFit="1" customWidth="1"/>
    <col min="93" max="93" width="11.85546875" style="12" bestFit="1" customWidth="1"/>
    <col min="94" max="94" width="26.7109375" style="17" bestFit="1" customWidth="1"/>
  </cols>
  <sheetData>
    <row r="1" spans="1:98" x14ac:dyDescent="0.25">
      <c r="M1" s="3" t="s">
        <v>104</v>
      </c>
      <c r="Q1" s="38" t="s">
        <v>72</v>
      </c>
      <c r="R1" s="38"/>
      <c r="S1" s="38"/>
      <c r="T1" s="38" t="s">
        <v>73</v>
      </c>
      <c r="U1" s="38"/>
      <c r="V1" s="37" t="s">
        <v>74</v>
      </c>
      <c r="W1" s="37"/>
      <c r="X1" s="37"/>
      <c r="Y1" s="37" t="s">
        <v>75</v>
      </c>
      <c r="Z1" s="37"/>
      <c r="AA1" s="37" t="s">
        <v>76</v>
      </c>
      <c r="AB1" s="37"/>
      <c r="AC1" s="37"/>
      <c r="AD1" s="37"/>
      <c r="AE1" s="37"/>
      <c r="AF1" s="37"/>
      <c r="AG1" s="37" t="s">
        <v>77</v>
      </c>
      <c r="AH1" s="37"/>
      <c r="AI1" s="37" t="s">
        <v>82</v>
      </c>
      <c r="AJ1" s="37"/>
      <c r="AK1" s="37"/>
      <c r="AL1" s="37" t="s">
        <v>83</v>
      </c>
      <c r="AM1" s="37"/>
      <c r="AN1" s="37" t="s">
        <v>86</v>
      </c>
      <c r="AO1" s="37"/>
      <c r="AP1" s="37"/>
      <c r="AQ1" s="37" t="s">
        <v>87</v>
      </c>
      <c r="AR1" s="37"/>
      <c r="AS1" s="37" t="s">
        <v>90</v>
      </c>
      <c r="AT1" s="37"/>
      <c r="AU1" s="37"/>
      <c r="AV1" s="37" t="s">
        <v>91</v>
      </c>
      <c r="AW1" s="37"/>
      <c r="AX1" s="37" t="s">
        <v>92</v>
      </c>
      <c r="AY1" s="37"/>
      <c r="AZ1" s="37"/>
      <c r="BA1" s="37" t="s">
        <v>93</v>
      </c>
      <c r="BB1" s="37"/>
      <c r="BC1" s="37" t="s">
        <v>96</v>
      </c>
      <c r="BD1" s="37"/>
      <c r="BE1" s="37"/>
      <c r="BF1" s="37" t="s">
        <v>97</v>
      </c>
      <c r="BG1" s="37"/>
      <c r="BH1" s="37" t="s">
        <v>100</v>
      </c>
      <c r="BI1" s="37"/>
      <c r="BJ1" s="37"/>
      <c r="BK1" s="37" t="s">
        <v>101</v>
      </c>
      <c r="BL1" s="37"/>
      <c r="BM1" s="37"/>
      <c r="BN1"/>
      <c r="BO1" s="3">
        <f>SUM(BO3:BO1000)</f>
        <v>53400</v>
      </c>
      <c r="BP1" s="36" t="s">
        <v>33</v>
      </c>
      <c r="BQ1" s="36"/>
      <c r="BR1" s="36" t="s">
        <v>109</v>
      </c>
      <c r="BS1" s="36"/>
      <c r="BT1" s="36"/>
      <c r="BU1" s="36" t="s">
        <v>112</v>
      </c>
      <c r="BV1" s="36"/>
      <c r="BW1" s="36"/>
      <c r="BX1" s="36" t="s">
        <v>115</v>
      </c>
      <c r="BY1" s="36"/>
      <c r="BZ1" s="36"/>
      <c r="CA1" s="36" t="s">
        <v>115</v>
      </c>
      <c r="CB1" s="36"/>
      <c r="CC1" s="36"/>
      <c r="CG1" s="3"/>
      <c r="CH1" s="3"/>
      <c r="CL1" s="12"/>
      <c r="CP1" s="12"/>
      <c r="CQ1" s="3"/>
      <c r="CS1" s="36"/>
      <c r="CT1" s="36"/>
    </row>
    <row r="2" spans="1:9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5" t="s">
        <v>8</v>
      </c>
      <c r="J2" s="5" t="s">
        <v>9</v>
      </c>
      <c r="K2" s="5" t="s">
        <v>10</v>
      </c>
      <c r="L2" s="5" t="s">
        <v>66</v>
      </c>
      <c r="M2" s="5" t="s">
        <v>67</v>
      </c>
      <c r="N2" s="5" t="s">
        <v>119</v>
      </c>
      <c r="O2" s="3" t="s">
        <v>68</v>
      </c>
      <c r="P2" s="3" t="s">
        <v>69</v>
      </c>
      <c r="Q2" s="3" t="s">
        <v>61</v>
      </c>
      <c r="R2" s="3" t="s">
        <v>62</v>
      </c>
      <c r="S2" s="3" t="s">
        <v>63</v>
      </c>
      <c r="T2" s="3" t="s">
        <v>70</v>
      </c>
      <c r="U2" s="3" t="s">
        <v>71</v>
      </c>
      <c r="V2" s="4" t="s">
        <v>30</v>
      </c>
      <c r="W2" s="4" t="s">
        <v>31</v>
      </c>
      <c r="X2" s="4" t="s">
        <v>32</v>
      </c>
      <c r="Y2" s="4" t="s">
        <v>64</v>
      </c>
      <c r="Z2" s="4" t="s">
        <v>65</v>
      </c>
      <c r="AA2" s="4" t="s">
        <v>40</v>
      </c>
      <c r="AB2" s="4" t="s">
        <v>41</v>
      </c>
      <c r="AC2" s="4" t="s">
        <v>42</v>
      </c>
      <c r="AD2" s="4" t="s">
        <v>43</v>
      </c>
      <c r="AE2" s="4" t="s">
        <v>44</v>
      </c>
      <c r="AF2" s="4" t="s">
        <v>45</v>
      </c>
      <c r="AG2" s="4" t="s">
        <v>78</v>
      </c>
      <c r="AH2" s="4" t="s">
        <v>79</v>
      </c>
      <c r="AI2" s="4" t="s">
        <v>46</v>
      </c>
      <c r="AJ2" s="4" t="s">
        <v>47</v>
      </c>
      <c r="AK2" s="4" t="s">
        <v>48</v>
      </c>
      <c r="AL2" s="4" t="s">
        <v>80</v>
      </c>
      <c r="AM2" s="4" t="s">
        <v>81</v>
      </c>
      <c r="AN2" s="4" t="s">
        <v>49</v>
      </c>
      <c r="AO2" s="4" t="s">
        <v>50</v>
      </c>
      <c r="AP2" s="4" t="s">
        <v>51</v>
      </c>
      <c r="AQ2" s="4" t="s">
        <v>84</v>
      </c>
      <c r="AR2" s="4" t="s">
        <v>85</v>
      </c>
      <c r="AS2" s="4" t="s">
        <v>52</v>
      </c>
      <c r="AT2" s="4" t="s">
        <v>53</v>
      </c>
      <c r="AU2" s="4" t="s">
        <v>54</v>
      </c>
      <c r="AV2" s="4" t="s">
        <v>88</v>
      </c>
      <c r="AW2" s="4" t="s">
        <v>89</v>
      </c>
      <c r="AX2" s="4" t="s">
        <v>55</v>
      </c>
      <c r="AY2" s="4" t="s">
        <v>56</v>
      </c>
      <c r="AZ2" s="4" t="s">
        <v>57</v>
      </c>
      <c r="BA2" s="4" t="s">
        <v>94</v>
      </c>
      <c r="BB2" s="4" t="s">
        <v>95</v>
      </c>
      <c r="BC2" s="4" t="s">
        <v>58</v>
      </c>
      <c r="BD2" s="4" t="s">
        <v>59</v>
      </c>
      <c r="BE2" s="4" t="s">
        <v>60</v>
      </c>
      <c r="BF2" s="4" t="s">
        <v>98</v>
      </c>
      <c r="BG2" s="4" t="s">
        <v>99</v>
      </c>
      <c r="BH2" s="4" t="s">
        <v>37</v>
      </c>
      <c r="BI2" s="4" t="s">
        <v>38</v>
      </c>
      <c r="BJ2" s="4" t="s">
        <v>39</v>
      </c>
      <c r="BK2" s="4" t="s">
        <v>37</v>
      </c>
      <c r="BL2" s="4" t="s">
        <v>38</v>
      </c>
      <c r="BM2" s="4" t="s">
        <v>39</v>
      </c>
      <c r="BN2" s="3" t="s">
        <v>106</v>
      </c>
      <c r="BO2" s="3" t="s">
        <v>107</v>
      </c>
      <c r="BP2" s="3" t="s">
        <v>33</v>
      </c>
      <c r="BQ2" s="3" t="s">
        <v>108</v>
      </c>
      <c r="BR2" s="3" t="s">
        <v>110</v>
      </c>
      <c r="BS2" s="3" t="s">
        <v>109</v>
      </c>
      <c r="BT2" s="3" t="s">
        <v>111</v>
      </c>
      <c r="BU2" s="3" t="s">
        <v>113</v>
      </c>
      <c r="BV2" s="3" t="s">
        <v>112</v>
      </c>
      <c r="BW2" s="3" t="s">
        <v>114</v>
      </c>
      <c r="BX2" s="3" t="s">
        <v>116</v>
      </c>
      <c r="BY2" s="3" t="s">
        <v>117</v>
      </c>
      <c r="BZ2" s="3" t="s">
        <v>118</v>
      </c>
      <c r="CA2" s="3" t="s">
        <v>120</v>
      </c>
      <c r="CB2" s="3" t="s">
        <v>121</v>
      </c>
      <c r="CC2" s="3" t="s">
        <v>122</v>
      </c>
      <c r="CD2" s="13" t="s">
        <v>34</v>
      </c>
      <c r="CE2" s="13" t="s">
        <v>35</v>
      </c>
      <c r="CF2" s="13" t="s">
        <v>36</v>
      </c>
      <c r="CG2" s="13" t="s">
        <v>123</v>
      </c>
      <c r="CH2" s="13" t="s">
        <v>105</v>
      </c>
      <c r="CI2" s="14" t="s">
        <v>34</v>
      </c>
      <c r="CJ2" s="14" t="s">
        <v>35</v>
      </c>
      <c r="CK2" s="14" t="s">
        <v>36</v>
      </c>
      <c r="CL2" s="14" t="s">
        <v>124</v>
      </c>
      <c r="CM2" s="15" t="s">
        <v>34</v>
      </c>
      <c r="CN2" s="15" t="s">
        <v>35</v>
      </c>
      <c r="CO2" s="15" t="s">
        <v>36</v>
      </c>
      <c r="CP2" s="15" t="s">
        <v>125</v>
      </c>
    </row>
    <row r="3" spans="1:98" x14ac:dyDescent="0.25">
      <c r="A3" t="s">
        <v>127</v>
      </c>
      <c r="B3" t="s">
        <v>128</v>
      </c>
      <c r="C3" t="s">
        <v>129</v>
      </c>
      <c r="D3" t="s">
        <v>11</v>
      </c>
      <c r="E3" t="s">
        <v>130</v>
      </c>
      <c r="F3" s="3">
        <v>0</v>
      </c>
      <c r="G3" s="3">
        <v>3</v>
      </c>
      <c r="H3" s="3" t="str">
        <f>IF(F3&gt;G3,"H",IF(F3=G3,"D","A"))</f>
        <v>A</v>
      </c>
      <c r="I3" s="3">
        <v>9</v>
      </c>
      <c r="J3" s="3">
        <v>5.25</v>
      </c>
      <c r="K3" s="3">
        <v>1.33</v>
      </c>
      <c r="L3" s="3">
        <v>1.67</v>
      </c>
      <c r="M3" s="3">
        <v>2.2000000000000002</v>
      </c>
      <c r="N3" s="3">
        <f t="shared" ref="N3:N66" si="0">SUM(F3:G3)</f>
        <v>3</v>
      </c>
      <c r="O3" s="3">
        <f t="shared" ref="O3:O66" si="1">((1/I3)+(1/J3)+(1/K3))-1</f>
        <v>5.3467000835421885E-2</v>
      </c>
      <c r="P3" s="3">
        <f t="shared" ref="P3:P66" si="2">((1/L3)+(1/M3-1))</f>
        <v>5.3347849755035481E-2</v>
      </c>
      <c r="Q3" s="3">
        <f t="shared" ref="Q3:Q66" si="3">I3*(1+O3)</f>
        <v>9.481203007518797</v>
      </c>
      <c r="R3" s="3">
        <f t="shared" ref="R3:R66" si="4">J3*(1+O3)</f>
        <v>5.5307017543859649</v>
      </c>
      <c r="S3" s="3">
        <f t="shared" ref="S3:S66" si="5">K3*(1+O3)</f>
        <v>1.4011111111111112</v>
      </c>
      <c r="T3" s="3">
        <f t="shared" ref="T3:T66" si="6">L3*(1+O3)</f>
        <v>1.7592898913951545</v>
      </c>
      <c r="U3" s="3">
        <f t="shared" ref="U3:U66" si="7">M3*(1+O3)</f>
        <v>2.3176274018379281</v>
      </c>
      <c r="V3" s="4">
        <f t="shared" ref="V3:V66" si="8">1/I3</f>
        <v>0.1111111111111111</v>
      </c>
      <c r="W3" s="4">
        <f t="shared" ref="W3:W66" si="9">1/J3</f>
        <v>0.19047619047619047</v>
      </c>
      <c r="X3" s="4">
        <f t="shared" ref="X3:X66" si="10">1/K3</f>
        <v>0.75187969924812026</v>
      </c>
      <c r="Y3" s="4">
        <f t="shared" ref="Y3:Y66" si="11">1/L3</f>
        <v>0.5988023952095809</v>
      </c>
      <c r="Z3" s="4">
        <f t="shared" ref="Z3:Z66" si="12">1/M3</f>
        <v>0.45454545454545453</v>
      </c>
      <c r="AA3" s="4">
        <f t="shared" ref="AA3:AA66" si="13">(I3/J3)</f>
        <v>1.7142857142857142</v>
      </c>
      <c r="AB3" s="4">
        <f t="shared" ref="AB3:AB66" si="14">(I3/K3)</f>
        <v>6.7669172932330826</v>
      </c>
      <c r="AC3" s="4">
        <f t="shared" ref="AC3:AC66" si="15">(J3/I3)</f>
        <v>0.58333333333333337</v>
      </c>
      <c r="AD3" s="4">
        <f t="shared" ref="AD3:AD66" si="16">(J3/K3)</f>
        <v>3.9473684210526314</v>
      </c>
      <c r="AE3" s="4">
        <f t="shared" ref="AE3:AE66" si="17">(K3/I3)</f>
        <v>0.14777777777777779</v>
      </c>
      <c r="AF3" s="4">
        <f t="shared" ref="AF3:AF66" si="18">(K3/J3)</f>
        <v>0.25333333333333335</v>
      </c>
      <c r="AG3" s="4">
        <f t="shared" ref="AG3:AG66" si="19">(L3/M3)</f>
        <v>0.75909090909090904</v>
      </c>
      <c r="AH3" s="4">
        <f t="shared" ref="AH3:AH66" si="20">(M3/L3)</f>
        <v>1.317365269461078</v>
      </c>
      <c r="AI3" s="4">
        <f t="shared" ref="AI3:AI66" si="21">Q3-S3</f>
        <v>8.0800918964076853</v>
      </c>
      <c r="AJ3" s="4">
        <f t="shared" ref="AJ3:AJ66" si="22">Q3-R3</f>
        <v>3.9505012531328321</v>
      </c>
      <c r="AK3" s="4">
        <f t="shared" ref="AK3:AK66" si="23">R3-S3</f>
        <v>4.1295906432748541</v>
      </c>
      <c r="AL3" s="4">
        <f t="shared" ref="AL3:AL66" si="24">T3-U3</f>
        <v>-0.55833751044277369</v>
      </c>
      <c r="AM3" s="4">
        <f t="shared" ref="AM3:AM66" si="25">U3-T3</f>
        <v>0.55833751044277369</v>
      </c>
      <c r="AN3" s="4">
        <f t="shared" ref="AN3:AN66" si="26">(Q3-S3)/2</f>
        <v>4.0400459482038427</v>
      </c>
      <c r="AO3" s="4">
        <f t="shared" ref="AO3:AO66" si="27">(Q3-R3)/2</f>
        <v>1.975250626566416</v>
      </c>
      <c r="AP3" s="4">
        <f t="shared" ref="AP3:AP66" si="28">(R3-S3)/2</f>
        <v>2.0647953216374271</v>
      </c>
      <c r="AQ3" s="4">
        <f t="shared" ref="AQ3:AQ66" si="29">(T3-U3)/2</f>
        <v>-0.27916875522138684</v>
      </c>
      <c r="AR3" s="4">
        <f t="shared" ref="AR3:AR66" si="30">(U3-T3)/2</f>
        <v>0.27916875522138684</v>
      </c>
      <c r="AS3" s="4">
        <f t="shared" ref="AS3:AS66" si="31">ATAN(AN3)</f>
        <v>1.3281513144022881</v>
      </c>
      <c r="AT3" s="4">
        <f t="shared" ref="AT3:AT66" si="32">ATAN(AO3)</f>
        <v>1.1021493922756009</v>
      </c>
      <c r="AU3" s="4">
        <f t="shared" ref="AU3:AU66" si="33">ATAN(AP3)</f>
        <v>1.1197797209760123</v>
      </c>
      <c r="AV3" s="4">
        <f t="shared" ref="AV3:AV66" si="34">ATAN(AQ3)</f>
        <v>-0.27223772380424199</v>
      </c>
      <c r="AW3" s="4">
        <f t="shared" ref="AW3:AW66" si="35">ATAN(AR3)</f>
        <v>0.27223772380424199</v>
      </c>
      <c r="AX3" s="4">
        <f t="shared" ref="AX3:AX66" si="36">DEGREES(AS3)*PI()</f>
        <v>239.06723659241186</v>
      </c>
      <c r="AY3" s="4">
        <f t="shared" ref="AY3:AY66" si="37">DEGREES(AT3)*PI()</f>
        <v>198.38689060960817</v>
      </c>
      <c r="AZ3" s="4">
        <f t="shared" ref="AZ3:AZ66" si="38">DEGREES(AU3)*PI()</f>
        <v>201.56034977568223</v>
      </c>
      <c r="BA3" s="4">
        <f t="shared" ref="BA3:BA66" si="39">DEGREES(AV3)*PI()</f>
        <v>-49.002790284763556</v>
      </c>
      <c r="BB3" s="4">
        <f t="shared" ref="BB3:BB66" si="40">DEGREES(AW3)*PI()</f>
        <v>49.002790284763556</v>
      </c>
      <c r="BC3" s="4">
        <f t="shared" ref="BC3:BC66" si="41">(Q3-S3)/S3</f>
        <v>5.7669172932330817</v>
      </c>
      <c r="BD3" s="4">
        <f t="shared" ref="BD3:BD66" si="42">(Q3-R3)/R3</f>
        <v>0.7142857142857143</v>
      </c>
      <c r="BE3" s="4">
        <f t="shared" ref="BE3:BE66" si="43">(R3-S3)/S3</f>
        <v>2.9473684210526319</v>
      </c>
      <c r="BF3" s="4">
        <f t="shared" ref="BF3:BF66" si="44">(T3-U3)/U3</f>
        <v>-0.24090909090909093</v>
      </c>
      <c r="BG3" s="4">
        <f t="shared" ref="BG3:BG66" si="45">(U3-T3)/T3</f>
        <v>0.3173652694610779</v>
      </c>
      <c r="BH3" s="4">
        <f t="shared" ref="BH3:BH66" si="46">_xlfn.STDEV.S(Q3:S3)</f>
        <v>4.0403767168920535</v>
      </c>
      <c r="BI3" s="4">
        <f t="shared" ref="BI3:BI66" si="47">AVERAGE(Q3:S3)</f>
        <v>5.4710052910052909</v>
      </c>
      <c r="BJ3" s="4">
        <f t="shared" ref="BJ3:BJ66" si="48">BH3/BI3</f>
        <v>0.73850718505696034</v>
      </c>
      <c r="BK3" s="4">
        <f t="shared" ref="BK3:BK66" si="49">_xlfn.STDEV.S(T3:U3)</f>
        <v>0.39480423982490132</v>
      </c>
      <c r="BL3" s="4">
        <f t="shared" ref="BL3:BL66" si="50">AVERAGE(T3:U3)</f>
        <v>2.0384586466165411</v>
      </c>
      <c r="BM3" s="4">
        <f t="shared" ref="BM3:BM66" si="51">BK3/BL3</f>
        <v>0.19367782637150982</v>
      </c>
      <c r="BN3" s="3">
        <f t="shared" ref="BN3:BN66" si="52">IF(H3="H",1,0)</f>
        <v>0</v>
      </c>
      <c r="BO3" s="3">
        <v>100</v>
      </c>
      <c r="BP3" s="3">
        <f t="shared" ref="BP3:BP66" si="53">IF(H3="H",I3-1,-1)</f>
        <v>-1</v>
      </c>
      <c r="BQ3" s="3">
        <f t="shared" ref="BQ3:BQ66" si="54">BP3*100</f>
        <v>-100</v>
      </c>
      <c r="BR3" s="3">
        <f t="shared" ref="BR3:BR66" si="55">IF(H3="A",1,0)</f>
        <v>1</v>
      </c>
      <c r="BS3" s="3">
        <f t="shared" ref="BS3:BS66" si="56">IF(H3="A",K3-1,-1)</f>
        <v>0.33000000000000007</v>
      </c>
      <c r="BT3" s="3">
        <f>BS3*100</f>
        <v>33.000000000000007</v>
      </c>
      <c r="BU3" s="3">
        <f t="shared" ref="BU3:BU66" si="57">IF(H3="D",1,0)</f>
        <v>0</v>
      </c>
      <c r="BV3" s="3">
        <f t="shared" ref="BV3:BV66" si="58">IF(H3="D",J3-1,-1)</f>
        <v>-1</v>
      </c>
      <c r="BW3" s="3">
        <f>BV3*100</f>
        <v>-100</v>
      </c>
      <c r="BX3" s="3">
        <f t="shared" ref="BX3:BX66" si="59">IF(N3&gt;2,1,0)</f>
        <v>1</v>
      </c>
      <c r="BY3" s="3">
        <f t="shared" ref="BY3:BY66" si="60">IF(N3&gt;2,L3-1,-1)</f>
        <v>0.66999999999999993</v>
      </c>
      <c r="BZ3" s="3">
        <f>BY3*100</f>
        <v>67</v>
      </c>
      <c r="CA3" s="3">
        <f t="shared" ref="CA3:CA66" si="61">IF(N3&lt;3,1,0)</f>
        <v>0</v>
      </c>
      <c r="CB3" s="3">
        <f t="shared" ref="CB3:CB66" si="62">IF(N3&lt;3,M3-1,-1)</f>
        <v>-1</v>
      </c>
      <c r="CC3" s="3">
        <f t="shared" ref="CC3:CC66" si="63">CB3*100</f>
        <v>-100</v>
      </c>
      <c r="CD3" s="3">
        <f t="shared" ref="CD3:CD66" si="64">IF(AD3&gt;=0.618421052631579,1,0)</f>
        <v>1</v>
      </c>
      <c r="CE3" s="3">
        <f t="shared" ref="CE3:CE66" si="65">IF(AD3&lt;=0.868421052631579,1,0)</f>
        <v>0</v>
      </c>
      <c r="CF3" s="3">
        <f>SUM(CD3:CE3)</f>
        <v>1</v>
      </c>
      <c r="CG3" s="16" t="str">
        <f>IF(CF3=2,"BackCasa","")</f>
        <v/>
      </c>
      <c r="CI3" s="12">
        <f>IF(AE3&gt;=0.0670588235294118,1,0)</f>
        <v>1</v>
      </c>
      <c r="CJ3" s="12">
        <f>IF(AE3&lt;=0.567058823529412,1,0)</f>
        <v>1</v>
      </c>
      <c r="CK3" s="12">
        <f>SUM(CI3:CJ3)</f>
        <v>2</v>
      </c>
      <c r="CL3" s="12" t="str">
        <f>IF(CK3=2,"Over2.5","")</f>
        <v>Over2.5</v>
      </c>
      <c r="CM3" s="12">
        <f t="shared" ref="CM3:CM66" si="66">IF(AD3&gt;=0.411764705882353,1,0)</f>
        <v>1</v>
      </c>
      <c r="CN3" s="12">
        <f t="shared" ref="CN3:CN66" si="67">IF(AD3&lt;=0.911764705882353,1,0)</f>
        <v>0</v>
      </c>
      <c r="CO3" s="12">
        <f>SUM(CM3:CN3)</f>
        <v>1</v>
      </c>
      <c r="CP3" s="12" t="str">
        <f>IF(CO3=2,"Under2.5","")</f>
        <v/>
      </c>
    </row>
    <row r="4" spans="1:98" x14ac:dyDescent="0.25">
      <c r="A4" t="s">
        <v>127</v>
      </c>
      <c r="B4" t="s">
        <v>131</v>
      </c>
      <c r="C4" t="s">
        <v>132</v>
      </c>
      <c r="D4" t="s">
        <v>12</v>
      </c>
      <c r="E4" t="s">
        <v>133</v>
      </c>
      <c r="F4" s="3">
        <v>2</v>
      </c>
      <c r="G4" s="3">
        <v>1</v>
      </c>
      <c r="H4" s="3" t="str">
        <f t="shared" ref="H4:H67" si="68">IF(F4&gt;G4,"H",IF(F4=G4,"D","A"))</f>
        <v>H</v>
      </c>
      <c r="I4" s="3">
        <v>1.18</v>
      </c>
      <c r="J4" s="3">
        <v>7</v>
      </c>
      <c r="K4" s="3">
        <v>15</v>
      </c>
      <c r="L4" s="3">
        <v>1.5</v>
      </c>
      <c r="M4" s="3">
        <v>2.63</v>
      </c>
      <c r="N4" s="3">
        <f t="shared" si="0"/>
        <v>3</v>
      </c>
      <c r="O4" s="3">
        <f t="shared" si="1"/>
        <v>5.6981436642453698E-2</v>
      </c>
      <c r="P4" s="3">
        <f t="shared" si="2"/>
        <v>4.6894803548795938E-2</v>
      </c>
      <c r="Q4" s="3">
        <f t="shared" si="3"/>
        <v>1.2472380952380953</v>
      </c>
      <c r="R4" s="3">
        <f t="shared" si="4"/>
        <v>7.3988700564971754</v>
      </c>
      <c r="S4" s="3">
        <f t="shared" si="5"/>
        <v>15.854721549636805</v>
      </c>
      <c r="T4" s="3">
        <f t="shared" si="6"/>
        <v>1.5854721549636805</v>
      </c>
      <c r="U4" s="3">
        <f t="shared" si="7"/>
        <v>2.7798611783696532</v>
      </c>
      <c r="V4" s="4">
        <f t="shared" si="8"/>
        <v>0.84745762711864414</v>
      </c>
      <c r="W4" s="4">
        <f t="shared" si="9"/>
        <v>0.14285714285714285</v>
      </c>
      <c r="X4" s="4">
        <f t="shared" si="10"/>
        <v>6.6666666666666666E-2</v>
      </c>
      <c r="Y4" s="4">
        <f t="shared" si="11"/>
        <v>0.66666666666666663</v>
      </c>
      <c r="Z4" s="4">
        <f t="shared" si="12"/>
        <v>0.38022813688212931</v>
      </c>
      <c r="AA4" s="4">
        <f t="shared" si="13"/>
        <v>0.16857142857142857</v>
      </c>
      <c r="AB4" s="4">
        <f t="shared" si="14"/>
        <v>7.8666666666666663E-2</v>
      </c>
      <c r="AC4" s="4">
        <f t="shared" si="15"/>
        <v>5.9322033898305087</v>
      </c>
      <c r="AD4" s="4">
        <f t="shared" si="16"/>
        <v>0.46666666666666667</v>
      </c>
      <c r="AE4" s="4">
        <f t="shared" si="17"/>
        <v>12.711864406779661</v>
      </c>
      <c r="AF4" s="4">
        <f t="shared" si="18"/>
        <v>2.1428571428571428</v>
      </c>
      <c r="AG4" s="4">
        <f t="shared" si="19"/>
        <v>0.57034220532319391</v>
      </c>
      <c r="AH4" s="4">
        <f t="shared" si="20"/>
        <v>1.7533333333333332</v>
      </c>
      <c r="AI4" s="4">
        <f t="shared" si="21"/>
        <v>-14.607483454398709</v>
      </c>
      <c r="AJ4" s="4">
        <f t="shared" si="22"/>
        <v>-6.1516319612590804</v>
      </c>
      <c r="AK4" s="4">
        <f t="shared" si="23"/>
        <v>-8.4558514931396296</v>
      </c>
      <c r="AL4" s="4">
        <f t="shared" si="24"/>
        <v>-1.1943890234059726</v>
      </c>
      <c r="AM4" s="4">
        <f t="shared" si="25"/>
        <v>1.1943890234059726</v>
      </c>
      <c r="AN4" s="4">
        <f t="shared" si="26"/>
        <v>-7.3037417271993545</v>
      </c>
      <c r="AO4" s="4">
        <f t="shared" si="27"/>
        <v>-3.0758159806295402</v>
      </c>
      <c r="AP4" s="4">
        <f t="shared" si="28"/>
        <v>-4.2279257465698148</v>
      </c>
      <c r="AQ4" s="4">
        <f t="shared" si="29"/>
        <v>-0.59719451170298632</v>
      </c>
      <c r="AR4" s="4">
        <f t="shared" si="30"/>
        <v>0.59719451170298632</v>
      </c>
      <c r="AS4" s="4">
        <f t="shared" si="31"/>
        <v>-1.434726252395742</v>
      </c>
      <c r="AT4" s="4">
        <f t="shared" si="32"/>
        <v>-1.2564586277213481</v>
      </c>
      <c r="AU4" s="4">
        <f t="shared" si="33"/>
        <v>-1.3385419392811655</v>
      </c>
      <c r="AV4" s="4">
        <f t="shared" si="34"/>
        <v>-0.53835408776908733</v>
      </c>
      <c r="AW4" s="4">
        <f t="shared" si="35"/>
        <v>0.53835408776908733</v>
      </c>
      <c r="AX4" s="4">
        <f t="shared" si="36"/>
        <v>-258.25072543123355</v>
      </c>
      <c r="AY4" s="4">
        <f t="shared" si="37"/>
        <v>-226.16255298984265</v>
      </c>
      <c r="AZ4" s="4">
        <f t="shared" si="38"/>
        <v>-240.9375490706098</v>
      </c>
      <c r="BA4" s="4">
        <f t="shared" si="39"/>
        <v>-96.903735798435719</v>
      </c>
      <c r="BB4" s="4">
        <f t="shared" si="40"/>
        <v>96.903735798435719</v>
      </c>
      <c r="BC4" s="4">
        <f t="shared" si="41"/>
        <v>-0.92133333333333334</v>
      </c>
      <c r="BD4" s="4">
        <f t="shared" si="42"/>
        <v>-0.83142857142857152</v>
      </c>
      <c r="BE4" s="4">
        <f t="shared" si="43"/>
        <v>-0.53333333333333333</v>
      </c>
      <c r="BF4" s="4">
        <f t="shared" si="44"/>
        <v>-0.42965779467680609</v>
      </c>
      <c r="BG4" s="4">
        <f t="shared" si="45"/>
        <v>0.7533333333333333</v>
      </c>
      <c r="BH4" s="4">
        <f t="shared" si="46"/>
        <v>7.3339686065520722</v>
      </c>
      <c r="BI4" s="4">
        <f t="shared" si="47"/>
        <v>8.1669432337906915</v>
      </c>
      <c r="BJ4" s="4">
        <f t="shared" si="48"/>
        <v>0.89800656091348963</v>
      </c>
      <c r="BK4" s="4">
        <f t="shared" si="49"/>
        <v>0.84456057782513982</v>
      </c>
      <c r="BL4" s="4">
        <f t="shared" si="50"/>
        <v>2.182666666666667</v>
      </c>
      <c r="BM4" s="4">
        <f t="shared" si="51"/>
        <v>0.38693978825220204</v>
      </c>
      <c r="BN4" s="3">
        <f t="shared" si="52"/>
        <v>1</v>
      </c>
      <c r="BO4" s="3">
        <v>100</v>
      </c>
      <c r="BP4" s="3">
        <f t="shared" si="53"/>
        <v>0.17999999999999994</v>
      </c>
      <c r="BQ4" s="3">
        <f t="shared" si="54"/>
        <v>17.999999999999993</v>
      </c>
      <c r="BR4" s="3">
        <f t="shared" si="55"/>
        <v>0</v>
      </c>
      <c r="BS4" s="3">
        <f t="shared" si="56"/>
        <v>-1</v>
      </c>
      <c r="BT4" s="3">
        <f t="shared" ref="BT4:BT67" si="69">BS4*100</f>
        <v>-100</v>
      </c>
      <c r="BU4" s="3">
        <f t="shared" si="57"/>
        <v>0</v>
      </c>
      <c r="BV4" s="3">
        <f t="shared" si="58"/>
        <v>-1</v>
      </c>
      <c r="BW4" s="3">
        <f t="shared" ref="BW4:BW67" si="70">BV4*100</f>
        <v>-100</v>
      </c>
      <c r="BX4" s="3">
        <f t="shared" si="59"/>
        <v>1</v>
      </c>
      <c r="BY4" s="3">
        <f t="shared" si="60"/>
        <v>0.5</v>
      </c>
      <c r="BZ4" s="3">
        <f t="shared" ref="BZ4:BZ67" si="71">BY4*100</f>
        <v>50</v>
      </c>
      <c r="CA4" s="3">
        <f t="shared" si="61"/>
        <v>0</v>
      </c>
      <c r="CB4" s="3">
        <f t="shared" si="62"/>
        <v>-1</v>
      </c>
      <c r="CC4" s="3">
        <f t="shared" si="63"/>
        <v>-100</v>
      </c>
      <c r="CD4" s="3">
        <f t="shared" si="64"/>
        <v>0</v>
      </c>
      <c r="CE4" s="3">
        <f t="shared" si="65"/>
        <v>1</v>
      </c>
      <c r="CF4" s="3">
        <f t="shared" ref="CF4:CF67" si="72">SUM(CD4:CE4)</f>
        <v>1</v>
      </c>
      <c r="CG4" s="16" t="str">
        <f t="shared" ref="CG4:CG67" si="73">IF(CF4=2,"BackCasa","")</f>
        <v/>
      </c>
      <c r="CI4" s="12">
        <f t="shared" ref="CI4:CI67" si="74">IF(AE4&gt;=0.0670588235294118,1,0)</f>
        <v>1</v>
      </c>
      <c r="CJ4" s="12">
        <f t="shared" ref="CJ4:CJ67" si="75">IF(AE4&lt;=0.567058823529412,1,0)</f>
        <v>0</v>
      </c>
      <c r="CK4" s="12">
        <f t="shared" ref="CK4" si="76">SUM(CI4:CJ4)</f>
        <v>1</v>
      </c>
      <c r="CL4" s="12" t="str">
        <f t="shared" ref="CL4:CL67" si="77">IF(CK4=2,"Over2.5","")</f>
        <v/>
      </c>
      <c r="CM4" s="12">
        <f t="shared" si="66"/>
        <v>1</v>
      </c>
      <c r="CN4" s="12">
        <f t="shared" si="67"/>
        <v>1</v>
      </c>
      <c r="CO4" s="12">
        <f t="shared" ref="CO4" si="78">SUM(CM4:CN4)</f>
        <v>2</v>
      </c>
      <c r="CP4" s="12" t="str">
        <f t="shared" ref="CP4:CP67" si="79">IF(CO4=2,"Under2.5","")</f>
        <v>Under2.5</v>
      </c>
    </row>
    <row r="5" spans="1:98" x14ac:dyDescent="0.25">
      <c r="A5" t="s">
        <v>127</v>
      </c>
      <c r="B5" t="s">
        <v>131</v>
      </c>
      <c r="C5" t="s">
        <v>134</v>
      </c>
      <c r="D5" t="s">
        <v>13</v>
      </c>
      <c r="E5" t="s">
        <v>14</v>
      </c>
      <c r="F5" s="3">
        <v>1</v>
      </c>
      <c r="G5" s="3">
        <v>1</v>
      </c>
      <c r="H5" s="3" t="str">
        <f t="shared" si="68"/>
        <v>D</v>
      </c>
      <c r="I5" s="3">
        <v>2.63</v>
      </c>
      <c r="J5" s="3">
        <v>3.5</v>
      </c>
      <c r="K5" s="3">
        <v>2.6</v>
      </c>
      <c r="L5" s="3">
        <v>1.73</v>
      </c>
      <c r="M5" s="3">
        <v>2.1</v>
      </c>
      <c r="N5" s="3">
        <f t="shared" si="0"/>
        <v>2</v>
      </c>
      <c r="O5" s="3">
        <f t="shared" si="1"/>
        <v>5.0557807211799588E-2</v>
      </c>
      <c r="P5" s="3">
        <f t="shared" si="2"/>
        <v>5.4225158271401064E-2</v>
      </c>
      <c r="Q5" s="3">
        <f t="shared" si="3"/>
        <v>2.7629670329670328</v>
      </c>
      <c r="R5" s="3">
        <f t="shared" si="4"/>
        <v>3.6769523252412988</v>
      </c>
      <c r="S5" s="3">
        <f t="shared" si="5"/>
        <v>2.731450298750679</v>
      </c>
      <c r="T5" s="3">
        <f t="shared" si="6"/>
        <v>1.8174650064764133</v>
      </c>
      <c r="U5" s="3">
        <f t="shared" si="7"/>
        <v>2.2061713951447794</v>
      </c>
      <c r="V5" s="4">
        <f t="shared" si="8"/>
        <v>0.38022813688212931</v>
      </c>
      <c r="W5" s="4">
        <f t="shared" si="9"/>
        <v>0.2857142857142857</v>
      </c>
      <c r="X5" s="4">
        <f t="shared" si="10"/>
        <v>0.38461538461538458</v>
      </c>
      <c r="Y5" s="4">
        <f t="shared" si="11"/>
        <v>0.5780346820809249</v>
      </c>
      <c r="Z5" s="4">
        <f t="shared" si="12"/>
        <v>0.47619047619047616</v>
      </c>
      <c r="AA5" s="4">
        <f t="shared" si="13"/>
        <v>0.75142857142857145</v>
      </c>
      <c r="AB5" s="4">
        <f t="shared" si="14"/>
        <v>1.0115384615384615</v>
      </c>
      <c r="AC5" s="4">
        <f t="shared" si="15"/>
        <v>1.3307984790874525</v>
      </c>
      <c r="AD5" s="4">
        <f t="shared" si="16"/>
        <v>1.346153846153846</v>
      </c>
      <c r="AE5" s="4">
        <f t="shared" si="17"/>
        <v>0.98859315589353625</v>
      </c>
      <c r="AF5" s="4">
        <f t="shared" si="18"/>
        <v>0.74285714285714288</v>
      </c>
      <c r="AG5" s="4">
        <f t="shared" si="19"/>
        <v>0.82380952380952377</v>
      </c>
      <c r="AH5" s="4">
        <f t="shared" si="20"/>
        <v>1.2138728323699424</v>
      </c>
      <c r="AI5" s="4">
        <f t="shared" si="21"/>
        <v>3.1516734216353814E-2</v>
      </c>
      <c r="AJ5" s="4">
        <f t="shared" si="22"/>
        <v>-0.91398529227426595</v>
      </c>
      <c r="AK5" s="4">
        <f t="shared" si="23"/>
        <v>0.94550202649061976</v>
      </c>
      <c r="AL5" s="4">
        <f t="shared" si="24"/>
        <v>-0.38870638866836615</v>
      </c>
      <c r="AM5" s="4">
        <f t="shared" si="25"/>
        <v>0.38870638866836615</v>
      </c>
      <c r="AN5" s="4">
        <f t="shared" si="26"/>
        <v>1.5758367108176907E-2</v>
      </c>
      <c r="AO5" s="4">
        <f t="shared" si="27"/>
        <v>-0.45699264613713297</v>
      </c>
      <c r="AP5" s="4">
        <f t="shared" si="28"/>
        <v>0.47275101324530988</v>
      </c>
      <c r="AQ5" s="4">
        <f t="shared" si="29"/>
        <v>-0.19435319433418308</v>
      </c>
      <c r="AR5" s="4">
        <f t="shared" si="30"/>
        <v>0.19435319433418308</v>
      </c>
      <c r="AS5" s="4">
        <f t="shared" si="31"/>
        <v>1.5757062897699518E-2</v>
      </c>
      <c r="AT5" s="4">
        <f t="shared" si="32"/>
        <v>-0.42865377428395501</v>
      </c>
      <c r="AU5" s="4">
        <f t="shared" si="33"/>
        <v>0.44161176636249422</v>
      </c>
      <c r="AV5" s="4">
        <f t="shared" si="34"/>
        <v>-0.19196008998089087</v>
      </c>
      <c r="AW5" s="4">
        <f t="shared" si="35"/>
        <v>0.19196008998089087</v>
      </c>
      <c r="AX5" s="4">
        <f t="shared" si="36"/>
        <v>2.836271321585913</v>
      </c>
      <c r="AY5" s="4">
        <f t="shared" si="37"/>
        <v>-77.157679371111911</v>
      </c>
      <c r="AZ5" s="4">
        <f t="shared" si="38"/>
        <v>79.490117945248969</v>
      </c>
      <c r="BA5" s="4">
        <f t="shared" si="39"/>
        <v>-34.552816196560357</v>
      </c>
      <c r="BB5" s="4">
        <f t="shared" si="40"/>
        <v>34.552816196560357</v>
      </c>
      <c r="BC5" s="4">
        <f t="shared" si="41"/>
        <v>1.1538461538461475E-2</v>
      </c>
      <c r="BD5" s="4">
        <f t="shared" si="42"/>
        <v>-0.24857142857142864</v>
      </c>
      <c r="BE5" s="4">
        <f t="shared" si="43"/>
        <v>0.3461538461538462</v>
      </c>
      <c r="BF5" s="4">
        <f t="shared" si="44"/>
        <v>-0.17619047619047631</v>
      </c>
      <c r="BG5" s="4">
        <f t="shared" si="45"/>
        <v>0.21387283236994237</v>
      </c>
      <c r="BH5" s="4">
        <f t="shared" si="46"/>
        <v>0.53701900977016637</v>
      </c>
      <c r="BI5" s="4">
        <f t="shared" si="47"/>
        <v>3.0571232189863373</v>
      </c>
      <c r="BJ5" s="4">
        <f t="shared" si="48"/>
        <v>0.17566155215301657</v>
      </c>
      <c r="BK5" s="4">
        <f t="shared" si="49"/>
        <v>0.27485692331793549</v>
      </c>
      <c r="BL5" s="4">
        <f t="shared" si="50"/>
        <v>2.0118182008105965</v>
      </c>
      <c r="BM5" s="4">
        <f t="shared" si="51"/>
        <v>0.13662115354518159</v>
      </c>
      <c r="BN5" s="3">
        <f t="shared" si="52"/>
        <v>0</v>
      </c>
      <c r="BO5" s="3">
        <v>100</v>
      </c>
      <c r="BP5" s="3">
        <f t="shared" si="53"/>
        <v>-1</v>
      </c>
      <c r="BQ5" s="3">
        <f t="shared" si="54"/>
        <v>-100</v>
      </c>
      <c r="BR5" s="3">
        <f t="shared" si="55"/>
        <v>0</v>
      </c>
      <c r="BS5" s="3">
        <f t="shared" si="56"/>
        <v>-1</v>
      </c>
      <c r="BT5" s="3">
        <f t="shared" si="69"/>
        <v>-100</v>
      </c>
      <c r="BU5" s="3">
        <f t="shared" si="57"/>
        <v>1</v>
      </c>
      <c r="BV5" s="3">
        <f t="shared" si="58"/>
        <v>2.5</v>
      </c>
      <c r="BW5" s="3">
        <f t="shared" si="70"/>
        <v>250</v>
      </c>
      <c r="BX5" s="3">
        <f t="shared" si="59"/>
        <v>0</v>
      </c>
      <c r="BY5" s="3">
        <f t="shared" si="60"/>
        <v>-1</v>
      </c>
      <c r="BZ5" s="3">
        <f t="shared" si="71"/>
        <v>-100</v>
      </c>
      <c r="CA5" s="3">
        <f t="shared" si="61"/>
        <v>1</v>
      </c>
      <c r="CB5" s="3">
        <f t="shared" si="62"/>
        <v>1.1000000000000001</v>
      </c>
      <c r="CC5" s="3">
        <f t="shared" si="63"/>
        <v>110.00000000000001</v>
      </c>
      <c r="CD5" s="3">
        <f t="shared" si="64"/>
        <v>1</v>
      </c>
      <c r="CE5" s="3">
        <f t="shared" si="65"/>
        <v>0</v>
      </c>
      <c r="CF5" s="3">
        <f>SUM(CD5:CE5)</f>
        <v>1</v>
      </c>
      <c r="CG5" s="16" t="str">
        <f t="shared" si="73"/>
        <v/>
      </c>
      <c r="CI5" s="12">
        <f t="shared" si="74"/>
        <v>1</v>
      </c>
      <c r="CJ5" s="12">
        <f t="shared" si="75"/>
        <v>0</v>
      </c>
      <c r="CK5" s="12">
        <f>SUM(CI5:CJ5)</f>
        <v>1</v>
      </c>
      <c r="CL5" s="12" t="str">
        <f t="shared" si="77"/>
        <v/>
      </c>
      <c r="CM5" s="12">
        <f t="shared" si="66"/>
        <v>1</v>
      </c>
      <c r="CN5" s="12">
        <f t="shared" si="67"/>
        <v>0</v>
      </c>
      <c r="CO5" s="12">
        <f>SUM(CM5:CN5)</f>
        <v>1</v>
      </c>
      <c r="CP5" s="12" t="str">
        <f t="shared" si="79"/>
        <v/>
      </c>
    </row>
    <row r="6" spans="1:98" x14ac:dyDescent="0.25">
      <c r="A6" t="s">
        <v>127</v>
      </c>
      <c r="B6" t="s">
        <v>131</v>
      </c>
      <c r="C6" t="s">
        <v>134</v>
      </c>
      <c r="D6" t="s">
        <v>15</v>
      </c>
      <c r="E6" t="s">
        <v>16</v>
      </c>
      <c r="F6" s="3">
        <v>4</v>
      </c>
      <c r="G6" s="3">
        <v>1</v>
      </c>
      <c r="H6" s="3" t="str">
        <f t="shared" si="68"/>
        <v>H</v>
      </c>
      <c r="I6" s="3">
        <v>1.25</v>
      </c>
      <c r="J6" s="3">
        <v>6.5</v>
      </c>
      <c r="K6" s="3">
        <v>11</v>
      </c>
      <c r="L6" s="3">
        <v>1.53</v>
      </c>
      <c r="M6" s="3">
        <v>2.5</v>
      </c>
      <c r="N6" s="3">
        <f t="shared" si="0"/>
        <v>5</v>
      </c>
      <c r="O6" s="3">
        <f t="shared" si="1"/>
        <v>4.4755244755244838E-2</v>
      </c>
      <c r="P6" s="3">
        <f t="shared" si="2"/>
        <v>5.3594771241830097E-2</v>
      </c>
      <c r="Q6" s="3">
        <f t="shared" si="3"/>
        <v>1.305944055944056</v>
      </c>
      <c r="R6" s="3">
        <f t="shared" si="4"/>
        <v>6.790909090909091</v>
      </c>
      <c r="S6" s="3">
        <f t="shared" si="5"/>
        <v>11.492307692307694</v>
      </c>
      <c r="T6" s="3">
        <f t="shared" si="6"/>
        <v>1.5984755244755247</v>
      </c>
      <c r="U6" s="3">
        <f t="shared" si="7"/>
        <v>2.6118881118881121</v>
      </c>
      <c r="V6" s="4">
        <f t="shared" si="8"/>
        <v>0.8</v>
      </c>
      <c r="W6" s="4">
        <f t="shared" si="9"/>
        <v>0.15384615384615385</v>
      </c>
      <c r="X6" s="4">
        <f t="shared" si="10"/>
        <v>9.0909090909090912E-2</v>
      </c>
      <c r="Y6" s="4">
        <f t="shared" si="11"/>
        <v>0.65359477124183007</v>
      </c>
      <c r="Z6" s="4">
        <f t="shared" si="12"/>
        <v>0.4</v>
      </c>
      <c r="AA6" s="4">
        <f t="shared" si="13"/>
        <v>0.19230769230769232</v>
      </c>
      <c r="AB6" s="4">
        <f t="shared" si="14"/>
        <v>0.11363636363636363</v>
      </c>
      <c r="AC6" s="4">
        <f t="shared" si="15"/>
        <v>5.2</v>
      </c>
      <c r="AD6" s="4">
        <f t="shared" si="16"/>
        <v>0.59090909090909094</v>
      </c>
      <c r="AE6" s="4">
        <f t="shared" si="17"/>
        <v>8.8000000000000007</v>
      </c>
      <c r="AF6" s="4">
        <f t="shared" si="18"/>
        <v>1.6923076923076923</v>
      </c>
      <c r="AG6" s="4">
        <f t="shared" si="19"/>
        <v>0.61199999999999999</v>
      </c>
      <c r="AH6" s="4">
        <f t="shared" si="20"/>
        <v>1.6339869281045751</v>
      </c>
      <c r="AI6" s="4">
        <f t="shared" si="21"/>
        <v>-10.186363636363637</v>
      </c>
      <c r="AJ6" s="4">
        <f t="shared" si="22"/>
        <v>-5.4849650349650352</v>
      </c>
      <c r="AK6" s="4">
        <f t="shared" si="23"/>
        <v>-4.7013986013986031</v>
      </c>
      <c r="AL6" s="4">
        <f t="shared" si="24"/>
        <v>-1.0134125874125874</v>
      </c>
      <c r="AM6" s="4">
        <f t="shared" si="25"/>
        <v>1.0134125874125874</v>
      </c>
      <c r="AN6" s="4">
        <f t="shared" si="26"/>
        <v>-5.0931818181818187</v>
      </c>
      <c r="AO6" s="4">
        <f t="shared" si="27"/>
        <v>-2.7424825174825176</v>
      </c>
      <c r="AP6" s="4">
        <f t="shared" si="28"/>
        <v>-2.3506993006993016</v>
      </c>
      <c r="AQ6" s="4">
        <f t="shared" si="29"/>
        <v>-0.50670629370629372</v>
      </c>
      <c r="AR6" s="4">
        <f t="shared" si="30"/>
        <v>0.50670629370629372</v>
      </c>
      <c r="AS6" s="4">
        <f t="shared" si="31"/>
        <v>-1.3769215767849874</v>
      </c>
      <c r="AT6" s="4">
        <f t="shared" si="32"/>
        <v>-1.2211452444357673</v>
      </c>
      <c r="AU6" s="4">
        <f t="shared" si="33"/>
        <v>-1.1685824155271465</v>
      </c>
      <c r="AV6" s="4">
        <f t="shared" si="34"/>
        <v>-0.46899823960662879</v>
      </c>
      <c r="AW6" s="4">
        <f t="shared" si="35"/>
        <v>0.46899823960662879</v>
      </c>
      <c r="AX6" s="4">
        <f t="shared" si="36"/>
        <v>-247.84588382129775</v>
      </c>
      <c r="AY6" s="4">
        <f t="shared" si="37"/>
        <v>-219.8061439984381</v>
      </c>
      <c r="AZ6" s="4">
        <f t="shared" si="38"/>
        <v>-210.34483479488637</v>
      </c>
      <c r="BA6" s="4">
        <f t="shared" si="39"/>
        <v>-84.419683129193189</v>
      </c>
      <c r="BB6" s="4">
        <f t="shared" si="40"/>
        <v>84.419683129193189</v>
      </c>
      <c r="BC6" s="4">
        <f t="shared" si="41"/>
        <v>-0.88636363636363635</v>
      </c>
      <c r="BD6" s="4">
        <f t="shared" si="42"/>
        <v>-0.80769230769230771</v>
      </c>
      <c r="BE6" s="4">
        <f t="shared" si="43"/>
        <v>-0.40909090909090917</v>
      </c>
      <c r="BF6" s="4">
        <f t="shared" si="44"/>
        <v>-0.38799999999999996</v>
      </c>
      <c r="BG6" s="4">
        <f t="shared" si="45"/>
        <v>0.63398692810457513</v>
      </c>
      <c r="BH6" s="4">
        <f t="shared" si="46"/>
        <v>5.0982022056187155</v>
      </c>
      <c r="BI6" s="4">
        <f t="shared" si="47"/>
        <v>6.52972027972028</v>
      </c>
      <c r="BJ6" s="4">
        <f t="shared" si="48"/>
        <v>0.7807688518377256</v>
      </c>
      <c r="BK6" s="4">
        <f t="shared" si="49"/>
        <v>0.71659091269924557</v>
      </c>
      <c r="BL6" s="4">
        <f t="shared" si="50"/>
        <v>2.1051818181818183</v>
      </c>
      <c r="BM6" s="4">
        <f t="shared" si="51"/>
        <v>0.34039383511213461</v>
      </c>
      <c r="BN6" s="3">
        <f t="shared" si="52"/>
        <v>1</v>
      </c>
      <c r="BO6" s="3">
        <v>100</v>
      </c>
      <c r="BP6" s="3">
        <f t="shared" si="53"/>
        <v>0.25</v>
      </c>
      <c r="BQ6" s="3">
        <f t="shared" si="54"/>
        <v>25</v>
      </c>
      <c r="BR6" s="3">
        <f t="shared" si="55"/>
        <v>0</v>
      </c>
      <c r="BS6" s="3">
        <f t="shared" si="56"/>
        <v>-1</v>
      </c>
      <c r="BT6" s="3">
        <f t="shared" si="69"/>
        <v>-100</v>
      </c>
      <c r="BU6" s="3">
        <f t="shared" si="57"/>
        <v>0</v>
      </c>
      <c r="BV6" s="3">
        <f t="shared" si="58"/>
        <v>-1</v>
      </c>
      <c r="BW6" s="3">
        <f t="shared" si="70"/>
        <v>-100</v>
      </c>
      <c r="BX6" s="3">
        <f t="shared" si="59"/>
        <v>1</v>
      </c>
      <c r="BY6" s="3">
        <f t="shared" si="60"/>
        <v>0.53</v>
      </c>
      <c r="BZ6" s="3">
        <f t="shared" si="71"/>
        <v>53</v>
      </c>
      <c r="CA6" s="3">
        <f t="shared" si="61"/>
        <v>0</v>
      </c>
      <c r="CB6" s="3">
        <f t="shared" si="62"/>
        <v>-1</v>
      </c>
      <c r="CC6" s="3">
        <f t="shared" si="63"/>
        <v>-100</v>
      </c>
      <c r="CD6" s="3">
        <f t="shared" si="64"/>
        <v>0</v>
      </c>
      <c r="CE6" s="3">
        <f t="shared" si="65"/>
        <v>1</v>
      </c>
      <c r="CF6" s="3">
        <f t="shared" si="72"/>
        <v>1</v>
      </c>
      <c r="CG6" s="16" t="str">
        <f t="shared" si="73"/>
        <v/>
      </c>
      <c r="CI6" s="12">
        <f t="shared" si="74"/>
        <v>1</v>
      </c>
      <c r="CJ6" s="12">
        <f t="shared" si="75"/>
        <v>0</v>
      </c>
      <c r="CK6" s="12">
        <f t="shared" ref="CK6:CK67" si="80">SUM(CI6:CJ6)</f>
        <v>1</v>
      </c>
      <c r="CL6" s="12" t="str">
        <f t="shared" si="77"/>
        <v/>
      </c>
      <c r="CM6" s="12">
        <f t="shared" si="66"/>
        <v>1</v>
      </c>
      <c r="CN6" s="12">
        <f t="shared" si="67"/>
        <v>1</v>
      </c>
      <c r="CO6" s="12">
        <f t="shared" ref="CO6:CO67" si="81">SUM(CM6:CN6)</f>
        <v>2</v>
      </c>
      <c r="CP6" s="12" t="str">
        <f t="shared" si="79"/>
        <v>Under2.5</v>
      </c>
    </row>
    <row r="7" spans="1:98" x14ac:dyDescent="0.25">
      <c r="A7" t="s">
        <v>127</v>
      </c>
      <c r="B7" t="s">
        <v>131</v>
      </c>
      <c r="C7" t="s">
        <v>134</v>
      </c>
      <c r="D7" t="s">
        <v>17</v>
      </c>
      <c r="E7" t="s">
        <v>18</v>
      </c>
      <c r="F7" s="3">
        <v>0</v>
      </c>
      <c r="G7" s="3">
        <v>1</v>
      </c>
      <c r="H7" s="3" t="str">
        <f t="shared" si="68"/>
        <v>A</v>
      </c>
      <c r="I7" s="3">
        <v>2.2999999999999998</v>
      </c>
      <c r="J7" s="3">
        <v>3.2</v>
      </c>
      <c r="K7" s="3">
        <v>3.2</v>
      </c>
      <c r="L7" s="3">
        <v>2.1</v>
      </c>
      <c r="M7" s="3">
        <v>1.73</v>
      </c>
      <c r="N7" s="3">
        <f t="shared" si="0"/>
        <v>1</v>
      </c>
      <c r="O7" s="3">
        <f t="shared" si="1"/>
        <v>5.9782608695652328E-2</v>
      </c>
      <c r="P7" s="3">
        <f t="shared" si="2"/>
        <v>5.4225158271401064E-2</v>
      </c>
      <c r="Q7" s="3">
        <f t="shared" si="3"/>
        <v>2.4375</v>
      </c>
      <c r="R7" s="3">
        <f t="shared" si="4"/>
        <v>3.3913043478260878</v>
      </c>
      <c r="S7" s="3">
        <f t="shared" si="5"/>
        <v>3.3913043478260878</v>
      </c>
      <c r="T7" s="3">
        <f t="shared" si="6"/>
        <v>2.2255434782608701</v>
      </c>
      <c r="U7" s="3">
        <f t="shared" si="7"/>
        <v>1.8334239130434784</v>
      </c>
      <c r="V7" s="4">
        <f t="shared" si="8"/>
        <v>0.43478260869565222</v>
      </c>
      <c r="W7" s="4">
        <f t="shared" si="9"/>
        <v>0.3125</v>
      </c>
      <c r="X7" s="4">
        <f t="shared" si="10"/>
        <v>0.3125</v>
      </c>
      <c r="Y7" s="4">
        <f t="shared" si="11"/>
        <v>0.47619047619047616</v>
      </c>
      <c r="Z7" s="4">
        <f t="shared" si="12"/>
        <v>0.5780346820809249</v>
      </c>
      <c r="AA7" s="4">
        <f t="shared" si="13"/>
        <v>0.71874999999999989</v>
      </c>
      <c r="AB7" s="4">
        <f t="shared" si="14"/>
        <v>0.71874999999999989</v>
      </c>
      <c r="AC7" s="4">
        <f t="shared" si="15"/>
        <v>1.3913043478260871</v>
      </c>
      <c r="AD7" s="4">
        <f t="shared" si="16"/>
        <v>1</v>
      </c>
      <c r="AE7" s="4">
        <f t="shared" si="17"/>
        <v>1.3913043478260871</v>
      </c>
      <c r="AF7" s="4">
        <f t="shared" si="18"/>
        <v>1</v>
      </c>
      <c r="AG7" s="4">
        <f t="shared" si="19"/>
        <v>1.2138728323699424</v>
      </c>
      <c r="AH7" s="4">
        <f t="shared" si="20"/>
        <v>0.82380952380952377</v>
      </c>
      <c r="AI7" s="4">
        <f t="shared" si="21"/>
        <v>-0.95380434782608781</v>
      </c>
      <c r="AJ7" s="4">
        <f t="shared" si="22"/>
        <v>-0.95380434782608781</v>
      </c>
      <c r="AK7" s="4">
        <f t="shared" si="23"/>
        <v>0</v>
      </c>
      <c r="AL7" s="4">
        <f t="shared" si="24"/>
        <v>0.39211956521739166</v>
      </c>
      <c r="AM7" s="4">
        <f t="shared" si="25"/>
        <v>-0.39211956521739166</v>
      </c>
      <c r="AN7" s="4">
        <f t="shared" si="26"/>
        <v>-0.4769021739130439</v>
      </c>
      <c r="AO7" s="4">
        <f t="shared" si="27"/>
        <v>-0.4769021739130439</v>
      </c>
      <c r="AP7" s="4">
        <f t="shared" si="28"/>
        <v>0</v>
      </c>
      <c r="AQ7" s="4">
        <f t="shared" si="29"/>
        <v>0.19605978260869583</v>
      </c>
      <c r="AR7" s="4">
        <f t="shared" si="30"/>
        <v>-0.19605978260869583</v>
      </c>
      <c r="AS7" s="4">
        <f t="shared" si="31"/>
        <v>-0.44499919507280633</v>
      </c>
      <c r="AT7" s="4">
        <f t="shared" si="32"/>
        <v>-0.44499919507280633</v>
      </c>
      <c r="AU7" s="4">
        <f t="shared" si="33"/>
        <v>0</v>
      </c>
      <c r="AV7" s="4">
        <f t="shared" si="34"/>
        <v>0.19360403446809762</v>
      </c>
      <c r="AW7" s="4">
        <f t="shared" si="35"/>
        <v>-0.19360403446809762</v>
      </c>
      <c r="AX7" s="4">
        <f t="shared" si="36"/>
        <v>-80.099855113105136</v>
      </c>
      <c r="AY7" s="4">
        <f t="shared" si="37"/>
        <v>-80.099855113105136</v>
      </c>
      <c r="AZ7" s="4">
        <f t="shared" si="38"/>
        <v>0</v>
      </c>
      <c r="BA7" s="4">
        <f t="shared" si="39"/>
        <v>34.848726204257574</v>
      </c>
      <c r="BB7" s="4">
        <f t="shared" si="40"/>
        <v>-34.848726204257574</v>
      </c>
      <c r="BC7" s="4">
        <f t="shared" si="41"/>
        <v>-0.28125000000000017</v>
      </c>
      <c r="BD7" s="4">
        <f t="shared" si="42"/>
        <v>-0.28125000000000017</v>
      </c>
      <c r="BE7" s="4">
        <f t="shared" si="43"/>
        <v>0</v>
      </c>
      <c r="BF7" s="4">
        <f t="shared" si="44"/>
        <v>0.21387283236994237</v>
      </c>
      <c r="BG7" s="4">
        <f t="shared" si="45"/>
        <v>-0.17619047619047631</v>
      </c>
      <c r="BH7" s="4">
        <f t="shared" si="46"/>
        <v>0.55067919697162915</v>
      </c>
      <c r="BI7" s="4">
        <f t="shared" si="47"/>
        <v>3.073369565217392</v>
      </c>
      <c r="BJ7" s="4">
        <f t="shared" si="48"/>
        <v>0.1791776697485053</v>
      </c>
      <c r="BK7" s="4">
        <f t="shared" si="49"/>
        <v>0.2772704036011383</v>
      </c>
      <c r="BL7" s="4">
        <f t="shared" si="50"/>
        <v>2.029483695652174</v>
      </c>
      <c r="BM7" s="4">
        <f t="shared" si="51"/>
        <v>0.13662115354518162</v>
      </c>
      <c r="BN7" s="3">
        <f t="shared" si="52"/>
        <v>0</v>
      </c>
      <c r="BO7" s="3">
        <v>100</v>
      </c>
      <c r="BP7" s="3">
        <f t="shared" si="53"/>
        <v>-1</v>
      </c>
      <c r="BQ7" s="3">
        <f t="shared" si="54"/>
        <v>-100</v>
      </c>
      <c r="BR7" s="3">
        <f t="shared" si="55"/>
        <v>1</v>
      </c>
      <c r="BS7" s="3">
        <f t="shared" si="56"/>
        <v>2.2000000000000002</v>
      </c>
      <c r="BT7" s="3">
        <f t="shared" si="69"/>
        <v>220.00000000000003</v>
      </c>
      <c r="BU7" s="3">
        <f t="shared" si="57"/>
        <v>0</v>
      </c>
      <c r="BV7" s="3">
        <f t="shared" si="58"/>
        <v>-1</v>
      </c>
      <c r="BW7" s="3">
        <f t="shared" si="70"/>
        <v>-100</v>
      </c>
      <c r="BX7" s="3">
        <f t="shared" si="59"/>
        <v>0</v>
      </c>
      <c r="BY7" s="3">
        <f t="shared" si="60"/>
        <v>-1</v>
      </c>
      <c r="BZ7" s="3">
        <f t="shared" si="71"/>
        <v>-100</v>
      </c>
      <c r="CA7" s="3">
        <f t="shared" si="61"/>
        <v>1</v>
      </c>
      <c r="CB7" s="3">
        <f t="shared" si="62"/>
        <v>0.73</v>
      </c>
      <c r="CC7" s="3">
        <f t="shared" si="63"/>
        <v>73</v>
      </c>
      <c r="CD7" s="3">
        <f t="shared" si="64"/>
        <v>1</v>
      </c>
      <c r="CE7" s="3">
        <f t="shared" si="65"/>
        <v>0</v>
      </c>
      <c r="CF7" s="3">
        <f t="shared" si="72"/>
        <v>1</v>
      </c>
      <c r="CG7" s="16" t="str">
        <f t="shared" si="73"/>
        <v/>
      </c>
      <c r="CI7" s="12">
        <f t="shared" si="74"/>
        <v>1</v>
      </c>
      <c r="CJ7" s="12">
        <f t="shared" si="75"/>
        <v>0</v>
      </c>
      <c r="CK7" s="12">
        <f t="shared" si="80"/>
        <v>1</v>
      </c>
      <c r="CL7" s="12" t="str">
        <f t="shared" si="77"/>
        <v/>
      </c>
      <c r="CM7" s="12">
        <f t="shared" si="66"/>
        <v>1</v>
      </c>
      <c r="CN7" s="12">
        <f t="shared" si="67"/>
        <v>0</v>
      </c>
      <c r="CO7" s="12">
        <f t="shared" si="81"/>
        <v>1</v>
      </c>
      <c r="CP7" s="12" t="str">
        <f t="shared" si="79"/>
        <v/>
      </c>
    </row>
    <row r="8" spans="1:98" x14ac:dyDescent="0.25">
      <c r="A8" t="s">
        <v>127</v>
      </c>
      <c r="B8" t="s">
        <v>131</v>
      </c>
      <c r="C8" t="s">
        <v>134</v>
      </c>
      <c r="D8" t="s">
        <v>135</v>
      </c>
      <c r="E8" t="s">
        <v>19</v>
      </c>
      <c r="F8" s="3">
        <v>0</v>
      </c>
      <c r="G8" s="3">
        <v>1</v>
      </c>
      <c r="H8" s="3" t="str">
        <f t="shared" si="68"/>
        <v>A</v>
      </c>
      <c r="I8" s="3">
        <v>3.6</v>
      </c>
      <c r="J8" s="3">
        <v>3.2</v>
      </c>
      <c r="K8" s="3">
        <v>2.15</v>
      </c>
      <c r="L8" s="3">
        <v>2.5</v>
      </c>
      <c r="M8" s="3">
        <v>1.53</v>
      </c>
      <c r="N8" s="3">
        <f t="shared" si="0"/>
        <v>1</v>
      </c>
      <c r="O8" s="3">
        <f t="shared" si="1"/>
        <v>5.5394056847545281E-2</v>
      </c>
      <c r="P8" s="3">
        <f t="shared" si="2"/>
        <v>5.3594771241830097E-2</v>
      </c>
      <c r="Q8" s="3">
        <f t="shared" si="3"/>
        <v>3.7994186046511631</v>
      </c>
      <c r="R8" s="3">
        <f t="shared" si="4"/>
        <v>3.3772609819121451</v>
      </c>
      <c r="S8" s="3">
        <f t="shared" si="5"/>
        <v>2.2690972222222223</v>
      </c>
      <c r="T8" s="3">
        <f t="shared" si="6"/>
        <v>2.6384851421188631</v>
      </c>
      <c r="U8" s="3">
        <f t="shared" si="7"/>
        <v>1.6147529069767443</v>
      </c>
      <c r="V8" s="4">
        <f t="shared" si="8"/>
        <v>0.27777777777777779</v>
      </c>
      <c r="W8" s="4">
        <f t="shared" si="9"/>
        <v>0.3125</v>
      </c>
      <c r="X8" s="4">
        <f t="shared" si="10"/>
        <v>0.46511627906976744</v>
      </c>
      <c r="Y8" s="4">
        <f t="shared" si="11"/>
        <v>0.4</v>
      </c>
      <c r="Z8" s="4">
        <f t="shared" si="12"/>
        <v>0.65359477124183007</v>
      </c>
      <c r="AA8" s="4">
        <f t="shared" si="13"/>
        <v>1.125</v>
      </c>
      <c r="AB8" s="4">
        <f t="shared" si="14"/>
        <v>1.6744186046511629</v>
      </c>
      <c r="AC8" s="4">
        <f t="shared" si="15"/>
        <v>0.88888888888888895</v>
      </c>
      <c r="AD8" s="4">
        <f t="shared" si="16"/>
        <v>1.488372093023256</v>
      </c>
      <c r="AE8" s="4">
        <f t="shared" si="17"/>
        <v>0.59722222222222221</v>
      </c>
      <c r="AF8" s="4">
        <f t="shared" si="18"/>
        <v>0.67187499999999989</v>
      </c>
      <c r="AG8" s="4">
        <f t="shared" si="19"/>
        <v>1.6339869281045751</v>
      </c>
      <c r="AH8" s="4">
        <f t="shared" si="20"/>
        <v>0.61199999999999999</v>
      </c>
      <c r="AI8" s="4">
        <f t="shared" si="21"/>
        <v>1.5303213824289408</v>
      </c>
      <c r="AJ8" s="4">
        <f t="shared" si="22"/>
        <v>0.42215762273901802</v>
      </c>
      <c r="AK8" s="4">
        <f t="shared" si="23"/>
        <v>1.1081637596899228</v>
      </c>
      <c r="AL8" s="4">
        <f t="shared" si="24"/>
        <v>1.0237322351421188</v>
      </c>
      <c r="AM8" s="4">
        <f t="shared" si="25"/>
        <v>-1.0237322351421188</v>
      </c>
      <c r="AN8" s="4">
        <f t="shared" si="26"/>
        <v>0.76516069121447039</v>
      </c>
      <c r="AO8" s="4">
        <f t="shared" si="27"/>
        <v>0.21107881136950901</v>
      </c>
      <c r="AP8" s="4">
        <f t="shared" si="28"/>
        <v>0.55408187984496138</v>
      </c>
      <c r="AQ8" s="4">
        <f t="shared" si="29"/>
        <v>0.51186611757105938</v>
      </c>
      <c r="AR8" s="4">
        <f t="shared" si="30"/>
        <v>-0.51186611757105938</v>
      </c>
      <c r="AS8" s="4">
        <f t="shared" si="31"/>
        <v>0.6531335545023299</v>
      </c>
      <c r="AT8" s="4">
        <f t="shared" si="32"/>
        <v>0.20802521495970736</v>
      </c>
      <c r="AU8" s="4">
        <f t="shared" si="33"/>
        <v>0.50597168922966407</v>
      </c>
      <c r="AV8" s="4">
        <f t="shared" si="34"/>
        <v>0.47309537727803724</v>
      </c>
      <c r="AW8" s="4">
        <f t="shared" si="35"/>
        <v>-0.47309537727803724</v>
      </c>
      <c r="AX8" s="4">
        <f t="shared" si="36"/>
        <v>117.56403981041939</v>
      </c>
      <c r="AY8" s="4">
        <f t="shared" si="37"/>
        <v>37.444538692747322</v>
      </c>
      <c r="AZ8" s="4">
        <f t="shared" si="38"/>
        <v>91.074904061339538</v>
      </c>
      <c r="BA8" s="4">
        <f t="shared" si="39"/>
        <v>85.157167910046695</v>
      </c>
      <c r="BB8" s="4">
        <f t="shared" si="40"/>
        <v>-85.157167910046695</v>
      </c>
      <c r="BC8" s="4">
        <f t="shared" si="41"/>
        <v>0.67441860465116288</v>
      </c>
      <c r="BD8" s="4">
        <f t="shared" si="42"/>
        <v>0.12499999999999997</v>
      </c>
      <c r="BE8" s="4">
        <f t="shared" si="43"/>
        <v>0.4883720930232559</v>
      </c>
      <c r="BF8" s="4">
        <f t="shared" si="44"/>
        <v>0.63398692810457502</v>
      </c>
      <c r="BG8" s="4">
        <f t="shared" si="45"/>
        <v>-0.38799999999999996</v>
      </c>
      <c r="BH8" s="4">
        <f t="shared" si="46"/>
        <v>0.79037201264615098</v>
      </c>
      <c r="BI8" s="4">
        <f t="shared" si="47"/>
        <v>3.1485922695951771</v>
      </c>
      <c r="BJ8" s="4">
        <f t="shared" si="48"/>
        <v>0.25102393227554076</v>
      </c>
      <c r="BK8" s="4">
        <f t="shared" si="49"/>
        <v>0.72388800558825528</v>
      </c>
      <c r="BL8" s="4">
        <f t="shared" si="50"/>
        <v>2.1266190245478036</v>
      </c>
      <c r="BM8" s="4">
        <f t="shared" si="51"/>
        <v>0.34039383511213539</v>
      </c>
      <c r="BN8" s="3">
        <f t="shared" si="52"/>
        <v>0</v>
      </c>
      <c r="BO8" s="3">
        <v>100</v>
      </c>
      <c r="BP8" s="3">
        <f t="shared" si="53"/>
        <v>-1</v>
      </c>
      <c r="BQ8" s="3">
        <f t="shared" si="54"/>
        <v>-100</v>
      </c>
      <c r="BR8" s="3">
        <f t="shared" si="55"/>
        <v>1</v>
      </c>
      <c r="BS8" s="3">
        <f t="shared" si="56"/>
        <v>1.1499999999999999</v>
      </c>
      <c r="BT8" s="3">
        <f t="shared" si="69"/>
        <v>114.99999999999999</v>
      </c>
      <c r="BU8" s="3">
        <f t="shared" si="57"/>
        <v>0</v>
      </c>
      <c r="BV8" s="3">
        <f t="shared" si="58"/>
        <v>-1</v>
      </c>
      <c r="BW8" s="3">
        <f t="shared" si="70"/>
        <v>-100</v>
      </c>
      <c r="BX8" s="3">
        <f t="shared" si="59"/>
        <v>0</v>
      </c>
      <c r="BY8" s="3">
        <f t="shared" si="60"/>
        <v>-1</v>
      </c>
      <c r="BZ8" s="3">
        <f t="shared" si="71"/>
        <v>-100</v>
      </c>
      <c r="CA8" s="3">
        <f t="shared" si="61"/>
        <v>1</v>
      </c>
      <c r="CB8" s="3">
        <f t="shared" si="62"/>
        <v>0.53</v>
      </c>
      <c r="CC8" s="3">
        <f t="shared" si="63"/>
        <v>53</v>
      </c>
      <c r="CD8" s="3">
        <f t="shared" si="64"/>
        <v>1</v>
      </c>
      <c r="CE8" s="3">
        <f t="shared" si="65"/>
        <v>0</v>
      </c>
      <c r="CF8" s="3">
        <f t="shared" si="72"/>
        <v>1</v>
      </c>
      <c r="CG8" s="16" t="str">
        <f t="shared" si="73"/>
        <v/>
      </c>
      <c r="CI8" s="12">
        <f t="shared" si="74"/>
        <v>1</v>
      </c>
      <c r="CJ8" s="12">
        <f t="shared" si="75"/>
        <v>0</v>
      </c>
      <c r="CK8" s="12">
        <f t="shared" si="80"/>
        <v>1</v>
      </c>
      <c r="CL8" s="12" t="str">
        <f t="shared" si="77"/>
        <v/>
      </c>
      <c r="CM8" s="12">
        <f t="shared" si="66"/>
        <v>1</v>
      </c>
      <c r="CN8" s="12">
        <f t="shared" si="67"/>
        <v>0</v>
      </c>
      <c r="CO8" s="12">
        <f t="shared" si="81"/>
        <v>1</v>
      </c>
      <c r="CP8" s="12" t="str">
        <f t="shared" si="79"/>
        <v/>
      </c>
    </row>
    <row r="9" spans="1:98" x14ac:dyDescent="0.25">
      <c r="A9" t="s">
        <v>127</v>
      </c>
      <c r="B9" t="s">
        <v>131</v>
      </c>
      <c r="C9" t="s">
        <v>136</v>
      </c>
      <c r="D9" t="s">
        <v>20</v>
      </c>
      <c r="E9" t="s">
        <v>21</v>
      </c>
      <c r="F9" s="3">
        <v>5</v>
      </c>
      <c r="G9" s="3">
        <v>1</v>
      </c>
      <c r="H9" s="3" t="str">
        <f t="shared" si="68"/>
        <v>H</v>
      </c>
      <c r="I9" s="3">
        <v>1.62</v>
      </c>
      <c r="J9" s="3">
        <v>4</v>
      </c>
      <c r="K9" s="3">
        <v>5.25</v>
      </c>
      <c r="L9" s="3">
        <v>1.67</v>
      </c>
      <c r="M9" s="3">
        <v>2.2000000000000002</v>
      </c>
      <c r="N9" s="3">
        <f t="shared" si="0"/>
        <v>6</v>
      </c>
      <c r="O9" s="3">
        <f t="shared" si="1"/>
        <v>5.7760141093474271E-2</v>
      </c>
      <c r="P9" s="3">
        <f t="shared" si="2"/>
        <v>5.3347849755035481E-2</v>
      </c>
      <c r="Q9" s="3">
        <f t="shared" si="3"/>
        <v>1.7135714285714285</v>
      </c>
      <c r="R9" s="3">
        <f t="shared" si="4"/>
        <v>4.2310405643738971</v>
      </c>
      <c r="S9" s="3">
        <f t="shared" si="5"/>
        <v>5.5532407407407396</v>
      </c>
      <c r="T9" s="3">
        <f t="shared" si="6"/>
        <v>1.7664594356261019</v>
      </c>
      <c r="U9" s="3">
        <f t="shared" si="7"/>
        <v>2.3270723104056437</v>
      </c>
      <c r="V9" s="4">
        <f t="shared" si="8"/>
        <v>0.61728395061728392</v>
      </c>
      <c r="W9" s="4">
        <f t="shared" si="9"/>
        <v>0.25</v>
      </c>
      <c r="X9" s="4">
        <f t="shared" si="10"/>
        <v>0.19047619047619047</v>
      </c>
      <c r="Y9" s="4">
        <f t="shared" si="11"/>
        <v>0.5988023952095809</v>
      </c>
      <c r="Z9" s="4">
        <f t="shared" si="12"/>
        <v>0.45454545454545453</v>
      </c>
      <c r="AA9" s="4">
        <f t="shared" si="13"/>
        <v>0.40500000000000003</v>
      </c>
      <c r="AB9" s="4">
        <f t="shared" si="14"/>
        <v>0.30857142857142861</v>
      </c>
      <c r="AC9" s="4">
        <f t="shared" si="15"/>
        <v>2.4691358024691357</v>
      </c>
      <c r="AD9" s="4">
        <f t="shared" si="16"/>
        <v>0.76190476190476186</v>
      </c>
      <c r="AE9" s="4">
        <f t="shared" si="17"/>
        <v>3.2407407407407405</v>
      </c>
      <c r="AF9" s="4">
        <f t="shared" si="18"/>
        <v>1.3125</v>
      </c>
      <c r="AG9" s="4">
        <f t="shared" si="19"/>
        <v>0.75909090909090904</v>
      </c>
      <c r="AH9" s="4">
        <f t="shared" si="20"/>
        <v>1.317365269461078</v>
      </c>
      <c r="AI9" s="4">
        <f t="shared" si="21"/>
        <v>-3.8396693121693111</v>
      </c>
      <c r="AJ9" s="4">
        <f t="shared" si="22"/>
        <v>-2.5174691358024686</v>
      </c>
      <c r="AK9" s="4">
        <f t="shared" si="23"/>
        <v>-1.3222001763668425</v>
      </c>
      <c r="AL9" s="4">
        <f t="shared" si="24"/>
        <v>-0.5606128747795418</v>
      </c>
      <c r="AM9" s="4">
        <f t="shared" si="25"/>
        <v>0.5606128747795418</v>
      </c>
      <c r="AN9" s="4">
        <f t="shared" si="26"/>
        <v>-1.9198346560846555</v>
      </c>
      <c r="AO9" s="4">
        <f t="shared" si="27"/>
        <v>-1.2587345679012343</v>
      </c>
      <c r="AP9" s="4">
        <f t="shared" si="28"/>
        <v>-0.66110008818342125</v>
      </c>
      <c r="AQ9" s="4">
        <f t="shared" si="29"/>
        <v>-0.2803064373897709</v>
      </c>
      <c r="AR9" s="4">
        <f t="shared" si="30"/>
        <v>0.2803064373897709</v>
      </c>
      <c r="AS9" s="4">
        <f t="shared" si="31"/>
        <v>-1.090586013153183</v>
      </c>
      <c r="AT9" s="4">
        <f t="shared" si="32"/>
        <v>-0.89944952172575565</v>
      </c>
      <c r="AU9" s="4">
        <f t="shared" si="33"/>
        <v>-0.58413891106002025</v>
      </c>
      <c r="AV9" s="4">
        <f t="shared" si="34"/>
        <v>-0.27329283977244417</v>
      </c>
      <c r="AW9" s="4">
        <f t="shared" si="35"/>
        <v>0.27329283977244417</v>
      </c>
      <c r="AX9" s="4">
        <f t="shared" si="36"/>
        <v>-196.30548236757295</v>
      </c>
      <c r="AY9" s="4">
        <f t="shared" si="37"/>
        <v>-161.90091391063601</v>
      </c>
      <c r="AZ9" s="4">
        <f t="shared" si="38"/>
        <v>-105.14500399080364</v>
      </c>
      <c r="BA9" s="4">
        <f t="shared" si="39"/>
        <v>-49.192711159039952</v>
      </c>
      <c r="BB9" s="4">
        <f t="shared" si="40"/>
        <v>49.192711159039952</v>
      </c>
      <c r="BC9" s="4">
        <f t="shared" si="41"/>
        <v>-0.69142857142857139</v>
      </c>
      <c r="BD9" s="4">
        <f t="shared" si="42"/>
        <v>-0.59499999999999997</v>
      </c>
      <c r="BE9" s="4">
        <f t="shared" si="43"/>
        <v>-0.23809523809523805</v>
      </c>
      <c r="BF9" s="4">
        <f t="shared" si="44"/>
        <v>-0.24090909090909107</v>
      </c>
      <c r="BG9" s="4">
        <f t="shared" si="45"/>
        <v>0.31736526946107813</v>
      </c>
      <c r="BH9" s="4">
        <f t="shared" si="46"/>
        <v>1.9505949768774506</v>
      </c>
      <c r="BI9" s="4">
        <f t="shared" si="47"/>
        <v>3.8326175778953555</v>
      </c>
      <c r="BJ9" s="4">
        <f t="shared" si="48"/>
        <v>0.50894589330475304</v>
      </c>
      <c r="BK9" s="4">
        <f t="shared" si="49"/>
        <v>0.3964131653771002</v>
      </c>
      <c r="BL9" s="4">
        <f t="shared" si="50"/>
        <v>2.0467658730158726</v>
      </c>
      <c r="BM9" s="4">
        <f t="shared" si="51"/>
        <v>0.19367782637150996</v>
      </c>
      <c r="BN9" s="3">
        <f t="shared" si="52"/>
        <v>1</v>
      </c>
      <c r="BO9" s="3">
        <v>100</v>
      </c>
      <c r="BP9" s="3">
        <f t="shared" si="53"/>
        <v>0.62000000000000011</v>
      </c>
      <c r="BQ9" s="3">
        <f t="shared" si="54"/>
        <v>62.000000000000014</v>
      </c>
      <c r="BR9" s="3">
        <f t="shared" si="55"/>
        <v>0</v>
      </c>
      <c r="BS9" s="3">
        <f t="shared" si="56"/>
        <v>-1</v>
      </c>
      <c r="BT9" s="3">
        <f t="shared" si="69"/>
        <v>-100</v>
      </c>
      <c r="BU9" s="3">
        <f t="shared" si="57"/>
        <v>0</v>
      </c>
      <c r="BV9" s="3">
        <f t="shared" si="58"/>
        <v>-1</v>
      </c>
      <c r="BW9" s="3">
        <f t="shared" si="70"/>
        <v>-100</v>
      </c>
      <c r="BX9" s="3">
        <f t="shared" si="59"/>
        <v>1</v>
      </c>
      <c r="BY9" s="3">
        <f t="shared" si="60"/>
        <v>0.66999999999999993</v>
      </c>
      <c r="BZ9" s="3">
        <f t="shared" si="71"/>
        <v>67</v>
      </c>
      <c r="CA9" s="3">
        <f t="shared" si="61"/>
        <v>0</v>
      </c>
      <c r="CB9" s="3">
        <f t="shared" si="62"/>
        <v>-1</v>
      </c>
      <c r="CC9" s="3">
        <f t="shared" si="63"/>
        <v>-100</v>
      </c>
      <c r="CD9" s="3">
        <f t="shared" si="64"/>
        <v>1</v>
      </c>
      <c r="CE9" s="3">
        <f t="shared" si="65"/>
        <v>1</v>
      </c>
      <c r="CF9" s="3">
        <f t="shared" si="72"/>
        <v>2</v>
      </c>
      <c r="CG9" s="16" t="str">
        <f t="shared" si="73"/>
        <v>BackCasa</v>
      </c>
      <c r="CI9" s="12">
        <f t="shared" si="74"/>
        <v>1</v>
      </c>
      <c r="CJ9" s="12">
        <f t="shared" si="75"/>
        <v>0</v>
      </c>
      <c r="CK9" s="12">
        <f t="shared" si="80"/>
        <v>1</v>
      </c>
      <c r="CL9" s="12" t="str">
        <f t="shared" si="77"/>
        <v/>
      </c>
      <c r="CM9" s="12">
        <f t="shared" si="66"/>
        <v>1</v>
      </c>
      <c r="CN9" s="12">
        <f t="shared" si="67"/>
        <v>1</v>
      </c>
      <c r="CO9" s="12">
        <f t="shared" si="81"/>
        <v>2</v>
      </c>
      <c r="CP9" s="12" t="str">
        <f t="shared" si="79"/>
        <v>Under2.5</v>
      </c>
    </row>
    <row r="10" spans="1:98" x14ac:dyDescent="0.25">
      <c r="A10" t="s">
        <v>127</v>
      </c>
      <c r="B10" t="s">
        <v>137</v>
      </c>
      <c r="C10" t="s">
        <v>138</v>
      </c>
      <c r="D10" t="s">
        <v>22</v>
      </c>
      <c r="E10" t="s">
        <v>23</v>
      </c>
      <c r="F10" s="3">
        <v>2</v>
      </c>
      <c r="G10" s="3">
        <v>2</v>
      </c>
      <c r="H10" s="3" t="str">
        <f t="shared" si="68"/>
        <v>D</v>
      </c>
      <c r="I10" s="3">
        <v>2.5</v>
      </c>
      <c r="J10" s="3">
        <v>3.6</v>
      </c>
      <c r="K10" s="3">
        <v>2.63</v>
      </c>
      <c r="L10" s="3">
        <v>1.73</v>
      </c>
      <c r="M10" s="3">
        <v>2.1</v>
      </c>
      <c r="N10" s="3">
        <f t="shared" si="0"/>
        <v>4</v>
      </c>
      <c r="O10" s="3">
        <f t="shared" si="1"/>
        <v>5.800591465990701E-2</v>
      </c>
      <c r="P10" s="3">
        <f t="shared" si="2"/>
        <v>5.4225158271401064E-2</v>
      </c>
      <c r="Q10" s="3">
        <f t="shared" si="3"/>
        <v>2.6450147866497673</v>
      </c>
      <c r="R10" s="3">
        <f t="shared" si="4"/>
        <v>3.8088212927756655</v>
      </c>
      <c r="S10" s="3">
        <f t="shared" si="5"/>
        <v>2.7825555555555552</v>
      </c>
      <c r="T10" s="3">
        <f t="shared" si="6"/>
        <v>1.8303502323616392</v>
      </c>
      <c r="U10" s="3">
        <f t="shared" si="7"/>
        <v>2.2218124207858048</v>
      </c>
      <c r="V10" s="4">
        <f t="shared" si="8"/>
        <v>0.4</v>
      </c>
      <c r="W10" s="4">
        <f t="shared" si="9"/>
        <v>0.27777777777777779</v>
      </c>
      <c r="X10" s="4">
        <f t="shared" si="10"/>
        <v>0.38022813688212931</v>
      </c>
      <c r="Y10" s="4">
        <f t="shared" si="11"/>
        <v>0.5780346820809249</v>
      </c>
      <c r="Z10" s="4">
        <f t="shared" si="12"/>
        <v>0.47619047619047616</v>
      </c>
      <c r="AA10" s="4">
        <f t="shared" si="13"/>
        <v>0.69444444444444442</v>
      </c>
      <c r="AB10" s="4">
        <f t="shared" si="14"/>
        <v>0.95057034220532322</v>
      </c>
      <c r="AC10" s="4">
        <f t="shared" si="15"/>
        <v>1.44</v>
      </c>
      <c r="AD10" s="4">
        <f t="shared" si="16"/>
        <v>1.3688212927756656</v>
      </c>
      <c r="AE10" s="4">
        <f t="shared" si="17"/>
        <v>1.052</v>
      </c>
      <c r="AF10" s="4">
        <f t="shared" si="18"/>
        <v>0.73055555555555551</v>
      </c>
      <c r="AG10" s="4">
        <f t="shared" si="19"/>
        <v>0.82380952380952377</v>
      </c>
      <c r="AH10" s="4">
        <f t="shared" si="20"/>
        <v>1.2138728323699424</v>
      </c>
      <c r="AI10" s="4">
        <f t="shared" si="21"/>
        <v>-0.13754076890578792</v>
      </c>
      <c r="AJ10" s="4">
        <f t="shared" si="22"/>
        <v>-1.1638065061258982</v>
      </c>
      <c r="AK10" s="4">
        <f t="shared" si="23"/>
        <v>1.0262657372201103</v>
      </c>
      <c r="AL10" s="4">
        <f t="shared" si="24"/>
        <v>-0.39146218842416558</v>
      </c>
      <c r="AM10" s="4">
        <f t="shared" si="25"/>
        <v>0.39146218842416558</v>
      </c>
      <c r="AN10" s="4">
        <f t="shared" si="26"/>
        <v>-6.8770384452893962E-2</v>
      </c>
      <c r="AO10" s="4">
        <f t="shared" si="27"/>
        <v>-0.5819032530629491</v>
      </c>
      <c r="AP10" s="4">
        <f t="shared" si="28"/>
        <v>0.51313286861005514</v>
      </c>
      <c r="AQ10" s="4">
        <f t="shared" si="29"/>
        <v>-0.19573109421208279</v>
      </c>
      <c r="AR10" s="4">
        <f t="shared" si="30"/>
        <v>0.19573109421208279</v>
      </c>
      <c r="AS10" s="4">
        <f t="shared" si="31"/>
        <v>-6.8662277619289808E-2</v>
      </c>
      <c r="AT10" s="4">
        <f t="shared" si="32"/>
        <v>-0.52700678140019663</v>
      </c>
      <c r="AU10" s="4">
        <f t="shared" si="33"/>
        <v>0.47409862066889263</v>
      </c>
      <c r="AV10" s="4">
        <f t="shared" si="34"/>
        <v>-0.19328749334666218</v>
      </c>
      <c r="AW10" s="4">
        <f t="shared" si="35"/>
        <v>0.19328749334666218</v>
      </c>
      <c r="AX10" s="4">
        <f t="shared" si="36"/>
        <v>-12.359209971472167</v>
      </c>
      <c r="AY10" s="4">
        <f t="shared" si="37"/>
        <v>-94.861220652035399</v>
      </c>
      <c r="AZ10" s="4">
        <f t="shared" si="38"/>
        <v>85.337751720400675</v>
      </c>
      <c r="BA10" s="4">
        <f t="shared" si="39"/>
        <v>-34.791748802399191</v>
      </c>
      <c r="BB10" s="4">
        <f t="shared" si="40"/>
        <v>34.791748802399191</v>
      </c>
      <c r="BC10" s="4">
        <f t="shared" si="41"/>
        <v>-4.9429657794676812E-2</v>
      </c>
      <c r="BD10" s="4">
        <f t="shared" si="42"/>
        <v>-0.30555555555555564</v>
      </c>
      <c r="BE10" s="4">
        <f t="shared" si="43"/>
        <v>0.36882129277566561</v>
      </c>
      <c r="BF10" s="4">
        <f t="shared" si="44"/>
        <v>-0.17619047619047618</v>
      </c>
      <c r="BG10" s="4">
        <f t="shared" si="45"/>
        <v>0.21387283236994217</v>
      </c>
      <c r="BH10" s="4">
        <f t="shared" si="46"/>
        <v>0.63594868899465395</v>
      </c>
      <c r="BI10" s="4">
        <f t="shared" si="47"/>
        <v>3.0787972116603295</v>
      </c>
      <c r="BJ10" s="4">
        <f t="shared" si="48"/>
        <v>0.20655751102609984</v>
      </c>
      <c r="BK10" s="4">
        <f t="shared" si="49"/>
        <v>0.2768055680128535</v>
      </c>
      <c r="BL10" s="4">
        <f t="shared" si="50"/>
        <v>2.0260813265737219</v>
      </c>
      <c r="BM10" s="4">
        <f t="shared" si="51"/>
        <v>0.13662115354518151</v>
      </c>
      <c r="BN10" s="3">
        <f t="shared" si="52"/>
        <v>0</v>
      </c>
      <c r="BO10" s="3">
        <v>100</v>
      </c>
      <c r="BP10" s="3">
        <f t="shared" si="53"/>
        <v>-1</v>
      </c>
      <c r="BQ10" s="3">
        <f t="shared" si="54"/>
        <v>-100</v>
      </c>
      <c r="BR10" s="3">
        <f t="shared" si="55"/>
        <v>0</v>
      </c>
      <c r="BS10" s="3">
        <f t="shared" si="56"/>
        <v>-1</v>
      </c>
      <c r="BT10" s="3">
        <f t="shared" si="69"/>
        <v>-100</v>
      </c>
      <c r="BU10" s="3">
        <f t="shared" si="57"/>
        <v>1</v>
      </c>
      <c r="BV10" s="3">
        <f t="shared" si="58"/>
        <v>2.6</v>
      </c>
      <c r="BW10" s="3">
        <f t="shared" si="70"/>
        <v>260</v>
      </c>
      <c r="BX10" s="3">
        <f t="shared" si="59"/>
        <v>1</v>
      </c>
      <c r="BY10" s="3">
        <f t="shared" si="60"/>
        <v>0.73</v>
      </c>
      <c r="BZ10" s="3">
        <f t="shared" si="71"/>
        <v>73</v>
      </c>
      <c r="CA10" s="3">
        <f t="shared" si="61"/>
        <v>0</v>
      </c>
      <c r="CB10" s="3">
        <f t="shared" si="62"/>
        <v>-1</v>
      </c>
      <c r="CC10" s="3">
        <f t="shared" si="63"/>
        <v>-100</v>
      </c>
      <c r="CD10" s="3">
        <f t="shared" si="64"/>
        <v>1</v>
      </c>
      <c r="CE10" s="3">
        <f t="shared" si="65"/>
        <v>0</v>
      </c>
      <c r="CF10" s="3">
        <f t="shared" si="72"/>
        <v>1</v>
      </c>
      <c r="CG10" s="16" t="str">
        <f t="shared" si="73"/>
        <v/>
      </c>
      <c r="CI10" s="12">
        <f t="shared" si="74"/>
        <v>1</v>
      </c>
      <c r="CJ10" s="12">
        <f t="shared" si="75"/>
        <v>0</v>
      </c>
      <c r="CK10" s="12">
        <f t="shared" si="80"/>
        <v>1</v>
      </c>
      <c r="CL10" s="12" t="str">
        <f t="shared" si="77"/>
        <v/>
      </c>
      <c r="CM10" s="12">
        <f t="shared" si="66"/>
        <v>1</v>
      </c>
      <c r="CN10" s="12">
        <f t="shared" si="67"/>
        <v>0</v>
      </c>
      <c r="CO10" s="12">
        <f t="shared" si="81"/>
        <v>1</v>
      </c>
      <c r="CP10" s="12" t="str">
        <f t="shared" si="79"/>
        <v/>
      </c>
    </row>
    <row r="11" spans="1:98" x14ac:dyDescent="0.25">
      <c r="A11" t="s">
        <v>127</v>
      </c>
      <c r="B11" t="s">
        <v>137</v>
      </c>
      <c r="C11" t="s">
        <v>139</v>
      </c>
      <c r="D11" t="s">
        <v>24</v>
      </c>
      <c r="E11" t="s">
        <v>25</v>
      </c>
      <c r="F11" s="3">
        <v>1</v>
      </c>
      <c r="G11" s="3">
        <v>1</v>
      </c>
      <c r="H11" s="3" t="str">
        <f t="shared" si="68"/>
        <v>D</v>
      </c>
      <c r="I11" s="3">
        <v>3.1</v>
      </c>
      <c r="J11" s="3">
        <v>3.6</v>
      </c>
      <c r="K11" s="3">
        <v>2.15</v>
      </c>
      <c r="L11" s="3">
        <v>1.53</v>
      </c>
      <c r="M11" s="3">
        <v>2.5</v>
      </c>
      <c r="N11" s="3">
        <f t="shared" si="0"/>
        <v>2</v>
      </c>
      <c r="O11" s="3">
        <f t="shared" si="1"/>
        <v>6.5474702008835539E-2</v>
      </c>
      <c r="P11" s="3">
        <f t="shared" si="2"/>
        <v>5.3594771241830097E-2</v>
      </c>
      <c r="Q11" s="3">
        <f t="shared" si="3"/>
        <v>3.3029715762273901</v>
      </c>
      <c r="R11" s="3">
        <f t="shared" si="4"/>
        <v>3.8357089272318081</v>
      </c>
      <c r="S11" s="3">
        <f t="shared" si="5"/>
        <v>2.2907706093189963</v>
      </c>
      <c r="T11" s="3">
        <f t="shared" si="6"/>
        <v>1.6301762940735185</v>
      </c>
      <c r="U11" s="3">
        <f t="shared" si="7"/>
        <v>2.6636867550220886</v>
      </c>
      <c r="V11" s="4">
        <f t="shared" si="8"/>
        <v>0.32258064516129031</v>
      </c>
      <c r="W11" s="4">
        <f t="shared" si="9"/>
        <v>0.27777777777777779</v>
      </c>
      <c r="X11" s="4">
        <f t="shared" si="10"/>
        <v>0.46511627906976744</v>
      </c>
      <c r="Y11" s="4">
        <f t="shared" si="11"/>
        <v>0.65359477124183007</v>
      </c>
      <c r="Z11" s="4">
        <f t="shared" si="12"/>
        <v>0.4</v>
      </c>
      <c r="AA11" s="4">
        <f t="shared" si="13"/>
        <v>0.86111111111111116</v>
      </c>
      <c r="AB11" s="4">
        <f t="shared" si="14"/>
        <v>1.4418604651162792</v>
      </c>
      <c r="AC11" s="4">
        <f t="shared" si="15"/>
        <v>1.1612903225806452</v>
      </c>
      <c r="AD11" s="4">
        <f t="shared" si="16"/>
        <v>1.6744186046511629</v>
      </c>
      <c r="AE11" s="4">
        <f t="shared" si="17"/>
        <v>0.69354838709677413</v>
      </c>
      <c r="AF11" s="4">
        <f t="shared" si="18"/>
        <v>0.59722222222222221</v>
      </c>
      <c r="AG11" s="4">
        <f t="shared" si="19"/>
        <v>0.61199999999999999</v>
      </c>
      <c r="AH11" s="4">
        <f t="shared" si="20"/>
        <v>1.6339869281045751</v>
      </c>
      <c r="AI11" s="4">
        <f t="shared" si="21"/>
        <v>1.0122009669083938</v>
      </c>
      <c r="AJ11" s="4">
        <f t="shared" si="22"/>
        <v>-0.53273735100441799</v>
      </c>
      <c r="AK11" s="4">
        <f t="shared" si="23"/>
        <v>1.5449383179128118</v>
      </c>
      <c r="AL11" s="4">
        <f t="shared" si="24"/>
        <v>-1.0335104609485701</v>
      </c>
      <c r="AM11" s="4">
        <f t="shared" si="25"/>
        <v>1.0335104609485701</v>
      </c>
      <c r="AN11" s="4">
        <f t="shared" si="26"/>
        <v>0.50610048345419689</v>
      </c>
      <c r="AO11" s="4">
        <f t="shared" si="27"/>
        <v>-0.266368675502209</v>
      </c>
      <c r="AP11" s="4">
        <f t="shared" si="28"/>
        <v>0.77246915895640589</v>
      </c>
      <c r="AQ11" s="4">
        <f t="shared" si="29"/>
        <v>-0.51675523047428507</v>
      </c>
      <c r="AR11" s="4">
        <f t="shared" si="30"/>
        <v>0.51675523047428507</v>
      </c>
      <c r="AS11" s="4">
        <f t="shared" si="31"/>
        <v>0.46851607720193861</v>
      </c>
      <c r="AT11" s="4">
        <f t="shared" si="32"/>
        <v>-0.26032416359445815</v>
      </c>
      <c r="AU11" s="4">
        <f t="shared" si="33"/>
        <v>0.65772697171878791</v>
      </c>
      <c r="AV11" s="4">
        <f t="shared" si="34"/>
        <v>-0.4769617686066045</v>
      </c>
      <c r="AW11" s="4">
        <f t="shared" si="35"/>
        <v>0.4769617686066045</v>
      </c>
      <c r="AX11" s="4">
        <f t="shared" si="36"/>
        <v>84.332893896348949</v>
      </c>
      <c r="AY11" s="4">
        <f t="shared" si="37"/>
        <v>-46.858349447002468</v>
      </c>
      <c r="AZ11" s="4">
        <f t="shared" si="38"/>
        <v>118.39085490938182</v>
      </c>
      <c r="BA11" s="4">
        <f t="shared" si="39"/>
        <v>-85.853118349188804</v>
      </c>
      <c r="BB11" s="4">
        <f t="shared" si="40"/>
        <v>85.853118349188804</v>
      </c>
      <c r="BC11" s="4">
        <f t="shared" si="41"/>
        <v>0.44186046511627908</v>
      </c>
      <c r="BD11" s="4">
        <f t="shared" si="42"/>
        <v>-0.13888888888888895</v>
      </c>
      <c r="BE11" s="4">
        <f t="shared" si="43"/>
        <v>0.67441860465116288</v>
      </c>
      <c r="BF11" s="4">
        <f t="shared" si="44"/>
        <v>-0.3879999999999999</v>
      </c>
      <c r="BG11" s="4">
        <f t="shared" si="45"/>
        <v>0.63398692810457491</v>
      </c>
      <c r="BH11" s="4">
        <f t="shared" si="46"/>
        <v>0.78477112254898074</v>
      </c>
      <c r="BI11" s="4">
        <f t="shared" si="47"/>
        <v>3.1431503709260653</v>
      </c>
      <c r="BJ11" s="4">
        <f t="shared" si="48"/>
        <v>0.2496766078416299</v>
      </c>
      <c r="BK11" s="4">
        <f t="shared" si="49"/>
        <v>0.73080225536396715</v>
      </c>
      <c r="BL11" s="4">
        <f t="shared" si="50"/>
        <v>2.1469315245478038</v>
      </c>
      <c r="BM11" s="4">
        <f t="shared" si="51"/>
        <v>0.34039383511213378</v>
      </c>
      <c r="BN11" s="3">
        <f t="shared" si="52"/>
        <v>0</v>
      </c>
      <c r="BO11" s="3">
        <v>100</v>
      </c>
      <c r="BP11" s="3">
        <f t="shared" si="53"/>
        <v>-1</v>
      </c>
      <c r="BQ11" s="3">
        <f t="shared" si="54"/>
        <v>-100</v>
      </c>
      <c r="BR11" s="3">
        <f t="shared" si="55"/>
        <v>0</v>
      </c>
      <c r="BS11" s="3">
        <f t="shared" si="56"/>
        <v>-1</v>
      </c>
      <c r="BT11" s="3">
        <f t="shared" si="69"/>
        <v>-100</v>
      </c>
      <c r="BU11" s="3">
        <f t="shared" si="57"/>
        <v>1</v>
      </c>
      <c r="BV11" s="3">
        <f t="shared" si="58"/>
        <v>2.6</v>
      </c>
      <c r="BW11" s="3">
        <f t="shared" si="70"/>
        <v>260</v>
      </c>
      <c r="BX11" s="3">
        <f t="shared" si="59"/>
        <v>0</v>
      </c>
      <c r="BY11" s="3">
        <f t="shared" si="60"/>
        <v>-1</v>
      </c>
      <c r="BZ11" s="3">
        <f t="shared" si="71"/>
        <v>-100</v>
      </c>
      <c r="CA11" s="3">
        <f t="shared" si="61"/>
        <v>1</v>
      </c>
      <c r="CB11" s="3">
        <f t="shared" si="62"/>
        <v>1.5</v>
      </c>
      <c r="CC11" s="3">
        <f t="shared" si="63"/>
        <v>150</v>
      </c>
      <c r="CD11" s="3">
        <f t="shared" si="64"/>
        <v>1</v>
      </c>
      <c r="CE11" s="3">
        <f t="shared" si="65"/>
        <v>0</v>
      </c>
      <c r="CF11" s="3">
        <f t="shared" si="72"/>
        <v>1</v>
      </c>
      <c r="CG11" s="16" t="str">
        <f t="shared" si="73"/>
        <v/>
      </c>
      <c r="CI11" s="12">
        <f t="shared" si="74"/>
        <v>1</v>
      </c>
      <c r="CJ11" s="12">
        <f t="shared" si="75"/>
        <v>0</v>
      </c>
      <c r="CK11" s="12">
        <f t="shared" si="80"/>
        <v>1</v>
      </c>
      <c r="CL11" s="12" t="str">
        <f t="shared" si="77"/>
        <v/>
      </c>
      <c r="CM11" s="12">
        <f t="shared" si="66"/>
        <v>1</v>
      </c>
      <c r="CN11" s="12">
        <f t="shared" si="67"/>
        <v>0</v>
      </c>
      <c r="CO11" s="12">
        <f t="shared" si="81"/>
        <v>1</v>
      </c>
      <c r="CP11" s="12" t="str">
        <f t="shared" si="79"/>
        <v/>
      </c>
    </row>
    <row r="12" spans="1:98" x14ac:dyDescent="0.25">
      <c r="A12" t="s">
        <v>127</v>
      </c>
      <c r="B12" t="s">
        <v>140</v>
      </c>
      <c r="C12" t="s">
        <v>129</v>
      </c>
      <c r="D12" t="s">
        <v>141</v>
      </c>
      <c r="E12" t="s">
        <v>26</v>
      </c>
      <c r="F12" s="3">
        <v>1</v>
      </c>
      <c r="G12" s="3">
        <v>0</v>
      </c>
      <c r="H12" s="3" t="str">
        <f t="shared" si="68"/>
        <v>H</v>
      </c>
      <c r="I12" s="3">
        <v>1.25</v>
      </c>
      <c r="J12" s="3">
        <v>6</v>
      </c>
      <c r="K12" s="3">
        <v>10</v>
      </c>
      <c r="L12" s="3">
        <v>1.62</v>
      </c>
      <c r="M12" s="3">
        <v>2.2999999999999998</v>
      </c>
      <c r="N12" s="3">
        <f t="shared" si="0"/>
        <v>1</v>
      </c>
      <c r="O12" s="3">
        <f t="shared" si="1"/>
        <v>6.6666666666666652E-2</v>
      </c>
      <c r="P12" s="3">
        <f t="shared" si="2"/>
        <v>5.2066559312936134E-2</v>
      </c>
      <c r="Q12" s="3">
        <f t="shared" si="3"/>
        <v>1.3333333333333333</v>
      </c>
      <c r="R12" s="3">
        <f t="shared" si="4"/>
        <v>6.4</v>
      </c>
      <c r="S12" s="3">
        <f t="shared" si="5"/>
        <v>10.666666666666666</v>
      </c>
      <c r="T12" s="3">
        <f t="shared" si="6"/>
        <v>1.728</v>
      </c>
      <c r="U12" s="3">
        <f t="shared" si="7"/>
        <v>2.4533333333333331</v>
      </c>
      <c r="V12" s="4">
        <f t="shared" si="8"/>
        <v>0.8</v>
      </c>
      <c r="W12" s="4">
        <f t="shared" si="9"/>
        <v>0.16666666666666666</v>
      </c>
      <c r="X12" s="4">
        <f t="shared" si="10"/>
        <v>0.1</v>
      </c>
      <c r="Y12" s="4">
        <f t="shared" si="11"/>
        <v>0.61728395061728392</v>
      </c>
      <c r="Z12" s="4">
        <f t="shared" si="12"/>
        <v>0.43478260869565222</v>
      </c>
      <c r="AA12" s="4">
        <f t="shared" si="13"/>
        <v>0.20833333333333334</v>
      </c>
      <c r="AB12" s="4">
        <f t="shared" si="14"/>
        <v>0.125</v>
      </c>
      <c r="AC12" s="4">
        <f t="shared" si="15"/>
        <v>4.8</v>
      </c>
      <c r="AD12" s="4">
        <f t="shared" si="16"/>
        <v>0.6</v>
      </c>
      <c r="AE12" s="4">
        <f t="shared" si="17"/>
        <v>8</v>
      </c>
      <c r="AF12" s="4">
        <f t="shared" si="18"/>
        <v>1.6666666666666667</v>
      </c>
      <c r="AG12" s="4">
        <f t="shared" si="19"/>
        <v>0.70434782608695667</v>
      </c>
      <c r="AH12" s="4">
        <f t="shared" si="20"/>
        <v>1.419753086419753</v>
      </c>
      <c r="AI12" s="4">
        <f t="shared" si="21"/>
        <v>-9.3333333333333321</v>
      </c>
      <c r="AJ12" s="4">
        <f t="shared" si="22"/>
        <v>-5.0666666666666673</v>
      </c>
      <c r="AK12" s="4">
        <f t="shared" si="23"/>
        <v>-4.2666666666666657</v>
      </c>
      <c r="AL12" s="4">
        <f t="shared" si="24"/>
        <v>-0.72533333333333316</v>
      </c>
      <c r="AM12" s="4">
        <f t="shared" si="25"/>
        <v>0.72533333333333316</v>
      </c>
      <c r="AN12" s="4">
        <f t="shared" si="26"/>
        <v>-4.6666666666666661</v>
      </c>
      <c r="AO12" s="4">
        <f t="shared" si="27"/>
        <v>-2.5333333333333337</v>
      </c>
      <c r="AP12" s="4">
        <f t="shared" si="28"/>
        <v>-2.1333333333333329</v>
      </c>
      <c r="AQ12" s="4">
        <f t="shared" si="29"/>
        <v>-0.36266666666666658</v>
      </c>
      <c r="AR12" s="4">
        <f t="shared" si="30"/>
        <v>0.36266666666666658</v>
      </c>
      <c r="AS12" s="4">
        <f t="shared" si="31"/>
        <v>-1.3597029935721501</v>
      </c>
      <c r="AT12" s="4">
        <f t="shared" si="32"/>
        <v>-1.194835372923591</v>
      </c>
      <c r="AU12" s="4">
        <f t="shared" si="33"/>
        <v>-1.1324597669369387</v>
      </c>
      <c r="AV12" s="4">
        <f t="shared" si="34"/>
        <v>-0.3479142892936119</v>
      </c>
      <c r="AW12" s="4">
        <f t="shared" si="35"/>
        <v>0.3479142892936119</v>
      </c>
      <c r="AX12" s="4">
        <f t="shared" si="36"/>
        <v>-244.74653884298698</v>
      </c>
      <c r="AY12" s="4">
        <f t="shared" si="37"/>
        <v>-215.0703671262464</v>
      </c>
      <c r="AZ12" s="4">
        <f t="shared" si="38"/>
        <v>-203.84275804864896</v>
      </c>
      <c r="BA12" s="4">
        <f t="shared" si="39"/>
        <v>-62.624572072850135</v>
      </c>
      <c r="BB12" s="4">
        <f t="shared" si="40"/>
        <v>62.624572072850135</v>
      </c>
      <c r="BC12" s="4">
        <f t="shared" si="41"/>
        <v>-0.87499999999999989</v>
      </c>
      <c r="BD12" s="4">
        <f t="shared" si="42"/>
        <v>-0.79166666666666674</v>
      </c>
      <c r="BE12" s="4">
        <f t="shared" si="43"/>
        <v>-0.39999999999999991</v>
      </c>
      <c r="BF12" s="4">
        <f t="shared" si="44"/>
        <v>-0.29565217391304344</v>
      </c>
      <c r="BG12" s="4">
        <f t="shared" si="45"/>
        <v>0.41975308641975301</v>
      </c>
      <c r="BH12" s="4">
        <f t="shared" si="46"/>
        <v>4.6723774581160624</v>
      </c>
      <c r="BI12" s="4">
        <f t="shared" si="47"/>
        <v>6.1333333333333329</v>
      </c>
      <c r="BJ12" s="4">
        <f t="shared" si="48"/>
        <v>0.76180067251892325</v>
      </c>
      <c r="BK12" s="4">
        <f t="shared" si="49"/>
        <v>0.51288811862064343</v>
      </c>
      <c r="BL12" s="4">
        <f t="shared" si="50"/>
        <v>2.0906666666666665</v>
      </c>
      <c r="BM12" s="4">
        <f t="shared" si="51"/>
        <v>0.2453227608198231</v>
      </c>
      <c r="BN12" s="3">
        <f t="shared" si="52"/>
        <v>1</v>
      </c>
      <c r="BO12" s="3">
        <v>100</v>
      </c>
      <c r="BP12" s="3">
        <f t="shared" si="53"/>
        <v>0.25</v>
      </c>
      <c r="BQ12" s="3">
        <f t="shared" si="54"/>
        <v>25</v>
      </c>
      <c r="BR12" s="3">
        <f t="shared" si="55"/>
        <v>0</v>
      </c>
      <c r="BS12" s="3">
        <f t="shared" si="56"/>
        <v>-1</v>
      </c>
      <c r="BT12" s="3">
        <f t="shared" si="69"/>
        <v>-100</v>
      </c>
      <c r="BU12" s="3">
        <f t="shared" si="57"/>
        <v>0</v>
      </c>
      <c r="BV12" s="3">
        <f t="shared" si="58"/>
        <v>-1</v>
      </c>
      <c r="BW12" s="3">
        <f t="shared" si="70"/>
        <v>-100</v>
      </c>
      <c r="BX12" s="3">
        <f t="shared" si="59"/>
        <v>0</v>
      </c>
      <c r="BY12" s="3">
        <f t="shared" si="60"/>
        <v>-1</v>
      </c>
      <c r="BZ12" s="3">
        <f t="shared" si="71"/>
        <v>-100</v>
      </c>
      <c r="CA12" s="3">
        <f t="shared" si="61"/>
        <v>1</v>
      </c>
      <c r="CB12" s="3">
        <f t="shared" si="62"/>
        <v>1.2999999999999998</v>
      </c>
      <c r="CC12" s="3">
        <f t="shared" si="63"/>
        <v>129.99999999999997</v>
      </c>
      <c r="CD12" s="3">
        <f t="shared" si="64"/>
        <v>0</v>
      </c>
      <c r="CE12" s="3">
        <f t="shared" si="65"/>
        <v>1</v>
      </c>
      <c r="CF12" s="3">
        <f t="shared" si="72"/>
        <v>1</v>
      </c>
      <c r="CG12" s="16" t="str">
        <f t="shared" si="73"/>
        <v/>
      </c>
      <c r="CI12" s="12">
        <f t="shared" si="74"/>
        <v>1</v>
      </c>
      <c r="CJ12" s="12">
        <f t="shared" si="75"/>
        <v>0</v>
      </c>
      <c r="CK12" s="12">
        <f t="shared" si="80"/>
        <v>1</v>
      </c>
      <c r="CL12" s="12" t="str">
        <f t="shared" si="77"/>
        <v/>
      </c>
      <c r="CM12" s="12">
        <f t="shared" si="66"/>
        <v>1</v>
      </c>
      <c r="CN12" s="12">
        <f t="shared" si="67"/>
        <v>1</v>
      </c>
      <c r="CO12" s="12">
        <f t="shared" si="81"/>
        <v>2</v>
      </c>
      <c r="CP12" s="12" t="str">
        <f t="shared" si="79"/>
        <v>Under2.5</v>
      </c>
    </row>
    <row r="13" spans="1:98" x14ac:dyDescent="0.25">
      <c r="A13" t="s">
        <v>127</v>
      </c>
      <c r="B13" t="s">
        <v>142</v>
      </c>
      <c r="C13" t="s">
        <v>143</v>
      </c>
      <c r="D13" t="s">
        <v>133</v>
      </c>
      <c r="E13" t="s">
        <v>135</v>
      </c>
      <c r="F13" s="3">
        <v>2</v>
      </c>
      <c r="G13" s="3">
        <v>1</v>
      </c>
      <c r="H13" s="3" t="str">
        <f t="shared" si="68"/>
        <v>H</v>
      </c>
      <c r="I13" s="3">
        <v>1.91</v>
      </c>
      <c r="J13" s="3">
        <v>3.4</v>
      </c>
      <c r="K13" s="3">
        <v>4.2</v>
      </c>
      <c r="L13" s="3">
        <v>2.2000000000000002</v>
      </c>
      <c r="M13" s="3">
        <v>1.67</v>
      </c>
      <c r="N13" s="3">
        <f t="shared" si="0"/>
        <v>3</v>
      </c>
      <c r="O13" s="3">
        <f t="shared" si="1"/>
        <v>5.5773094578145388E-2</v>
      </c>
      <c r="P13" s="3">
        <f t="shared" si="2"/>
        <v>5.3347849755035426E-2</v>
      </c>
      <c r="Q13" s="3">
        <f t="shared" si="3"/>
        <v>2.0165266106442576</v>
      </c>
      <c r="R13" s="3">
        <f t="shared" si="4"/>
        <v>3.589628521565694</v>
      </c>
      <c r="S13" s="3">
        <f t="shared" si="5"/>
        <v>4.434246997228211</v>
      </c>
      <c r="T13" s="3">
        <f t="shared" si="6"/>
        <v>2.3227008080719203</v>
      </c>
      <c r="U13" s="3">
        <f t="shared" si="7"/>
        <v>1.7631410679455026</v>
      </c>
      <c r="V13" s="4">
        <f t="shared" si="8"/>
        <v>0.52356020942408377</v>
      </c>
      <c r="W13" s="4">
        <f t="shared" si="9"/>
        <v>0.29411764705882354</v>
      </c>
      <c r="X13" s="4">
        <f t="shared" si="10"/>
        <v>0.23809523809523808</v>
      </c>
      <c r="Y13" s="4">
        <f t="shared" si="11"/>
        <v>0.45454545454545453</v>
      </c>
      <c r="Z13" s="4">
        <f t="shared" si="12"/>
        <v>0.5988023952095809</v>
      </c>
      <c r="AA13" s="4">
        <f t="shared" si="13"/>
        <v>0.56176470588235294</v>
      </c>
      <c r="AB13" s="4">
        <f t="shared" si="14"/>
        <v>0.4547619047619047</v>
      </c>
      <c r="AC13" s="4">
        <f t="shared" si="15"/>
        <v>1.7801047120418849</v>
      </c>
      <c r="AD13" s="4">
        <f t="shared" si="16"/>
        <v>0.80952380952380942</v>
      </c>
      <c r="AE13" s="4">
        <f t="shared" si="17"/>
        <v>2.1989528795811522</v>
      </c>
      <c r="AF13" s="4">
        <f t="shared" si="18"/>
        <v>1.2352941176470589</v>
      </c>
      <c r="AG13" s="4">
        <f t="shared" si="19"/>
        <v>1.317365269461078</v>
      </c>
      <c r="AH13" s="4">
        <f t="shared" si="20"/>
        <v>0.75909090909090904</v>
      </c>
      <c r="AI13" s="4">
        <f t="shared" si="21"/>
        <v>-2.4177203865839534</v>
      </c>
      <c r="AJ13" s="4">
        <f t="shared" si="22"/>
        <v>-1.5731019109214364</v>
      </c>
      <c r="AK13" s="4">
        <f t="shared" si="23"/>
        <v>-0.84461847566251702</v>
      </c>
      <c r="AL13" s="4">
        <f t="shared" si="24"/>
        <v>0.55955974012641763</v>
      </c>
      <c r="AM13" s="4">
        <f t="shared" si="25"/>
        <v>-0.55955974012641763</v>
      </c>
      <c r="AN13" s="4">
        <f t="shared" si="26"/>
        <v>-1.2088601932919767</v>
      </c>
      <c r="AO13" s="4">
        <f t="shared" si="27"/>
        <v>-0.78655095546071818</v>
      </c>
      <c r="AP13" s="4">
        <f t="shared" si="28"/>
        <v>-0.42230923783125851</v>
      </c>
      <c r="AQ13" s="4">
        <f t="shared" si="29"/>
        <v>0.27977987006320881</v>
      </c>
      <c r="AR13" s="4">
        <f t="shared" si="30"/>
        <v>-0.27977987006320881</v>
      </c>
      <c r="AS13" s="4">
        <f t="shared" si="31"/>
        <v>-0.87967350728361893</v>
      </c>
      <c r="AT13" s="4">
        <f t="shared" si="32"/>
        <v>-0.66648633715468331</v>
      </c>
      <c r="AU13" s="4">
        <f t="shared" si="33"/>
        <v>-0.39958934190960749</v>
      </c>
      <c r="AV13" s="4">
        <f t="shared" si="34"/>
        <v>0.2728045649968861</v>
      </c>
      <c r="AW13" s="4">
        <f t="shared" si="35"/>
        <v>-0.2728045649968861</v>
      </c>
      <c r="AX13" s="4">
        <f t="shared" si="36"/>
        <v>-158.34123131105139</v>
      </c>
      <c r="AY13" s="4">
        <f t="shared" si="37"/>
        <v>-119.96754068784301</v>
      </c>
      <c r="AZ13" s="4">
        <f t="shared" si="38"/>
        <v>-71.926081543729353</v>
      </c>
      <c r="BA13" s="4">
        <f t="shared" si="39"/>
        <v>49.104821699439498</v>
      </c>
      <c r="BB13" s="4">
        <f t="shared" si="40"/>
        <v>-49.104821699439498</v>
      </c>
      <c r="BC13" s="4">
        <f t="shared" si="41"/>
        <v>-0.5452380952380953</v>
      </c>
      <c r="BD13" s="4">
        <f t="shared" si="42"/>
        <v>-0.438235294117647</v>
      </c>
      <c r="BE13" s="4">
        <f t="shared" si="43"/>
        <v>-0.19047619047619063</v>
      </c>
      <c r="BF13" s="4">
        <f t="shared" si="44"/>
        <v>0.31736526946107818</v>
      </c>
      <c r="BG13" s="4">
        <f t="shared" si="45"/>
        <v>-0.2409090909090911</v>
      </c>
      <c r="BH13" s="4">
        <f t="shared" si="46"/>
        <v>1.2270154752677185</v>
      </c>
      <c r="BI13" s="4">
        <f t="shared" si="47"/>
        <v>3.346800709812721</v>
      </c>
      <c r="BJ13" s="4">
        <f t="shared" si="48"/>
        <v>0.36662340595008996</v>
      </c>
      <c r="BK13" s="4">
        <f t="shared" si="49"/>
        <v>0.39566848672237315</v>
      </c>
      <c r="BL13" s="4">
        <f t="shared" si="50"/>
        <v>2.0429209380087112</v>
      </c>
      <c r="BM13" s="4">
        <f t="shared" si="51"/>
        <v>0.19367782637150982</v>
      </c>
      <c r="BN13" s="3">
        <f t="shared" si="52"/>
        <v>1</v>
      </c>
      <c r="BO13" s="3">
        <v>100</v>
      </c>
      <c r="BP13" s="3">
        <f t="shared" si="53"/>
        <v>0.90999999999999992</v>
      </c>
      <c r="BQ13" s="3">
        <f t="shared" si="54"/>
        <v>90.999999999999986</v>
      </c>
      <c r="BR13" s="3">
        <f t="shared" si="55"/>
        <v>0</v>
      </c>
      <c r="BS13" s="3">
        <f t="shared" si="56"/>
        <v>-1</v>
      </c>
      <c r="BT13" s="3">
        <f t="shared" si="69"/>
        <v>-100</v>
      </c>
      <c r="BU13" s="3">
        <f t="shared" si="57"/>
        <v>0</v>
      </c>
      <c r="BV13" s="3">
        <f t="shared" si="58"/>
        <v>-1</v>
      </c>
      <c r="BW13" s="3">
        <f t="shared" si="70"/>
        <v>-100</v>
      </c>
      <c r="BX13" s="3">
        <f t="shared" si="59"/>
        <v>1</v>
      </c>
      <c r="BY13" s="3">
        <f t="shared" si="60"/>
        <v>1.2000000000000002</v>
      </c>
      <c r="BZ13" s="3">
        <f t="shared" si="71"/>
        <v>120.00000000000001</v>
      </c>
      <c r="CA13" s="3">
        <f t="shared" si="61"/>
        <v>0</v>
      </c>
      <c r="CB13" s="3">
        <f t="shared" si="62"/>
        <v>-1</v>
      </c>
      <c r="CC13" s="3">
        <f t="shared" si="63"/>
        <v>-100</v>
      </c>
      <c r="CD13" s="3">
        <f t="shared" si="64"/>
        <v>1</v>
      </c>
      <c r="CE13" s="3">
        <f t="shared" si="65"/>
        <v>1</v>
      </c>
      <c r="CF13" s="3">
        <f t="shared" si="72"/>
        <v>2</v>
      </c>
      <c r="CG13" s="16" t="str">
        <f t="shared" si="73"/>
        <v>BackCasa</v>
      </c>
      <c r="CI13" s="12">
        <f t="shared" si="74"/>
        <v>1</v>
      </c>
      <c r="CJ13" s="12">
        <f t="shared" si="75"/>
        <v>0</v>
      </c>
      <c r="CK13" s="12">
        <f t="shared" si="80"/>
        <v>1</v>
      </c>
      <c r="CL13" s="12" t="str">
        <f t="shared" si="77"/>
        <v/>
      </c>
      <c r="CM13" s="12">
        <f t="shared" si="66"/>
        <v>1</v>
      </c>
      <c r="CN13" s="12">
        <f t="shared" si="67"/>
        <v>1</v>
      </c>
      <c r="CO13" s="12">
        <f t="shared" si="81"/>
        <v>2</v>
      </c>
      <c r="CP13" s="12" t="str">
        <f t="shared" si="79"/>
        <v>Under2.5</v>
      </c>
    </row>
    <row r="14" spans="1:98" x14ac:dyDescent="0.25">
      <c r="A14" t="s">
        <v>127</v>
      </c>
      <c r="B14" t="s">
        <v>144</v>
      </c>
      <c r="C14" t="s">
        <v>134</v>
      </c>
      <c r="D14" t="s">
        <v>18</v>
      </c>
      <c r="E14" t="s">
        <v>22</v>
      </c>
      <c r="F14" s="3">
        <v>0</v>
      </c>
      <c r="G14" s="3">
        <v>3</v>
      </c>
      <c r="H14" s="3" t="str">
        <f t="shared" si="68"/>
        <v>A</v>
      </c>
      <c r="I14" s="3">
        <v>2.8</v>
      </c>
      <c r="J14" s="3">
        <v>3.2</v>
      </c>
      <c r="K14" s="3">
        <v>2.63</v>
      </c>
      <c r="L14" s="3">
        <v>2.1</v>
      </c>
      <c r="M14" s="3">
        <v>1.73</v>
      </c>
      <c r="N14" s="3">
        <f t="shared" si="0"/>
        <v>3</v>
      </c>
      <c r="O14" s="3">
        <f t="shared" si="1"/>
        <v>4.9870994024986626E-2</v>
      </c>
      <c r="P14" s="3">
        <f t="shared" si="2"/>
        <v>5.4225158271401064E-2</v>
      </c>
      <c r="Q14" s="3">
        <f t="shared" si="3"/>
        <v>2.9396387832699622</v>
      </c>
      <c r="R14" s="3">
        <f t="shared" si="4"/>
        <v>3.3595871808799576</v>
      </c>
      <c r="S14" s="3">
        <f t="shared" si="5"/>
        <v>2.7611607142857149</v>
      </c>
      <c r="T14" s="3">
        <f t="shared" si="6"/>
        <v>2.2047290874524719</v>
      </c>
      <c r="U14" s="3">
        <f t="shared" si="7"/>
        <v>1.8162768196632268</v>
      </c>
      <c r="V14" s="4">
        <f t="shared" si="8"/>
        <v>0.35714285714285715</v>
      </c>
      <c r="W14" s="4">
        <f t="shared" si="9"/>
        <v>0.3125</v>
      </c>
      <c r="X14" s="4">
        <f t="shared" si="10"/>
        <v>0.38022813688212931</v>
      </c>
      <c r="Y14" s="4">
        <f t="shared" si="11"/>
        <v>0.47619047619047616</v>
      </c>
      <c r="Z14" s="4">
        <f t="shared" si="12"/>
        <v>0.5780346820809249</v>
      </c>
      <c r="AA14" s="4">
        <f t="shared" si="13"/>
        <v>0.87499999999999989</v>
      </c>
      <c r="AB14" s="4">
        <f t="shared" si="14"/>
        <v>1.064638783269962</v>
      </c>
      <c r="AC14" s="4">
        <f t="shared" si="15"/>
        <v>1.142857142857143</v>
      </c>
      <c r="AD14" s="4">
        <f t="shared" si="16"/>
        <v>1.2167300380228139</v>
      </c>
      <c r="AE14" s="4">
        <f t="shared" si="17"/>
        <v>0.93928571428571428</v>
      </c>
      <c r="AF14" s="4">
        <f t="shared" si="18"/>
        <v>0.82187499999999991</v>
      </c>
      <c r="AG14" s="4">
        <f t="shared" si="19"/>
        <v>1.2138728323699424</v>
      </c>
      <c r="AH14" s="4">
        <f t="shared" si="20"/>
        <v>0.82380952380952377</v>
      </c>
      <c r="AI14" s="4">
        <f t="shared" si="21"/>
        <v>0.17847806898424734</v>
      </c>
      <c r="AJ14" s="4">
        <f t="shared" si="22"/>
        <v>-0.41994839760999536</v>
      </c>
      <c r="AK14" s="4">
        <f t="shared" si="23"/>
        <v>0.5984264665942427</v>
      </c>
      <c r="AL14" s="4">
        <f t="shared" si="24"/>
        <v>0.38845226778924502</v>
      </c>
      <c r="AM14" s="4">
        <f t="shared" si="25"/>
        <v>-0.38845226778924502</v>
      </c>
      <c r="AN14" s="4">
        <f t="shared" si="26"/>
        <v>8.923903449212367E-2</v>
      </c>
      <c r="AO14" s="4">
        <f t="shared" si="27"/>
        <v>-0.20997419880499768</v>
      </c>
      <c r="AP14" s="4">
        <f t="shared" si="28"/>
        <v>0.29921323329712135</v>
      </c>
      <c r="AQ14" s="4">
        <f t="shared" si="29"/>
        <v>0.19422613389462251</v>
      </c>
      <c r="AR14" s="4">
        <f t="shared" si="30"/>
        <v>-0.19422613389462251</v>
      </c>
      <c r="AS14" s="4">
        <f t="shared" si="31"/>
        <v>8.900327183478457E-2</v>
      </c>
      <c r="AT14" s="4">
        <f t="shared" si="32"/>
        <v>-0.20696748267026596</v>
      </c>
      <c r="AU14" s="4">
        <f t="shared" si="33"/>
        <v>0.29073483395444127</v>
      </c>
      <c r="AV14" s="4">
        <f t="shared" si="34"/>
        <v>0.1918376514106068</v>
      </c>
      <c r="AW14" s="4">
        <f t="shared" si="35"/>
        <v>-0.1918376514106068</v>
      </c>
      <c r="AX14" s="4">
        <f t="shared" si="36"/>
        <v>16.020588930261223</v>
      </c>
      <c r="AY14" s="4">
        <f t="shared" si="37"/>
        <v>-37.254146880647873</v>
      </c>
      <c r="AZ14" s="4">
        <f t="shared" si="38"/>
        <v>52.332270111799431</v>
      </c>
      <c r="BA14" s="4">
        <f t="shared" si="39"/>
        <v>34.530777253909228</v>
      </c>
      <c r="BB14" s="4">
        <f t="shared" si="40"/>
        <v>-34.530777253909228</v>
      </c>
      <c r="BC14" s="4">
        <f t="shared" si="41"/>
        <v>6.4638783269961836E-2</v>
      </c>
      <c r="BD14" s="4">
        <f t="shared" si="42"/>
        <v>-0.12500000000000019</v>
      </c>
      <c r="BE14" s="4">
        <f t="shared" si="43"/>
        <v>0.21673003802281379</v>
      </c>
      <c r="BF14" s="4">
        <f t="shared" si="44"/>
        <v>0.21387283236994217</v>
      </c>
      <c r="BG14" s="4">
        <f t="shared" si="45"/>
        <v>-0.17619047619047618</v>
      </c>
      <c r="BH14" s="4">
        <f t="shared" si="46"/>
        <v>0.30722557230912567</v>
      </c>
      <c r="BI14" s="4">
        <f t="shared" si="47"/>
        <v>3.0201288928118779</v>
      </c>
      <c r="BJ14" s="4">
        <f t="shared" si="48"/>
        <v>0.10172598031837132</v>
      </c>
      <c r="BK14" s="4">
        <f t="shared" si="49"/>
        <v>0.27467723272106781</v>
      </c>
      <c r="BL14" s="4">
        <f t="shared" si="50"/>
        <v>2.0105029535578494</v>
      </c>
      <c r="BM14" s="4">
        <f t="shared" si="51"/>
        <v>0.13662115354518148</v>
      </c>
      <c r="BN14" s="3">
        <f t="shared" si="52"/>
        <v>0</v>
      </c>
      <c r="BO14" s="3">
        <v>100</v>
      </c>
      <c r="BP14" s="3">
        <f t="shared" si="53"/>
        <v>-1</v>
      </c>
      <c r="BQ14" s="3">
        <f t="shared" si="54"/>
        <v>-100</v>
      </c>
      <c r="BR14" s="3">
        <f t="shared" si="55"/>
        <v>1</v>
      </c>
      <c r="BS14" s="3">
        <f t="shared" si="56"/>
        <v>1.63</v>
      </c>
      <c r="BT14" s="3">
        <f t="shared" si="69"/>
        <v>163</v>
      </c>
      <c r="BU14" s="3">
        <f t="shared" si="57"/>
        <v>0</v>
      </c>
      <c r="BV14" s="3">
        <f t="shared" si="58"/>
        <v>-1</v>
      </c>
      <c r="BW14" s="3">
        <f t="shared" si="70"/>
        <v>-100</v>
      </c>
      <c r="BX14" s="3">
        <f t="shared" si="59"/>
        <v>1</v>
      </c>
      <c r="BY14" s="3">
        <f t="shared" si="60"/>
        <v>1.1000000000000001</v>
      </c>
      <c r="BZ14" s="3">
        <f t="shared" si="71"/>
        <v>110.00000000000001</v>
      </c>
      <c r="CA14" s="3">
        <f t="shared" si="61"/>
        <v>0</v>
      </c>
      <c r="CB14" s="3">
        <f t="shared" si="62"/>
        <v>-1</v>
      </c>
      <c r="CC14" s="3">
        <f t="shared" si="63"/>
        <v>-100</v>
      </c>
      <c r="CD14" s="3">
        <f t="shared" si="64"/>
        <v>1</v>
      </c>
      <c r="CE14" s="3">
        <f t="shared" si="65"/>
        <v>0</v>
      </c>
      <c r="CF14" s="3">
        <f t="shared" si="72"/>
        <v>1</v>
      </c>
      <c r="CG14" s="16" t="str">
        <f t="shared" si="73"/>
        <v/>
      </c>
      <c r="CI14" s="12">
        <f t="shared" si="74"/>
        <v>1</v>
      </c>
      <c r="CJ14" s="12">
        <f t="shared" si="75"/>
        <v>0</v>
      </c>
      <c r="CK14" s="12">
        <f t="shared" si="80"/>
        <v>1</v>
      </c>
      <c r="CL14" s="12" t="str">
        <f t="shared" si="77"/>
        <v/>
      </c>
      <c r="CM14" s="12">
        <f t="shared" si="66"/>
        <v>1</v>
      </c>
      <c r="CN14" s="12">
        <f t="shared" si="67"/>
        <v>0</v>
      </c>
      <c r="CO14" s="12">
        <f t="shared" si="81"/>
        <v>1</v>
      </c>
      <c r="CP14" s="12" t="str">
        <f t="shared" si="79"/>
        <v/>
      </c>
    </row>
    <row r="15" spans="1:98" x14ac:dyDescent="0.25">
      <c r="A15" t="s">
        <v>127</v>
      </c>
      <c r="B15" t="s">
        <v>144</v>
      </c>
      <c r="C15" t="s">
        <v>134</v>
      </c>
      <c r="D15" t="s">
        <v>25</v>
      </c>
      <c r="E15" t="s">
        <v>13</v>
      </c>
      <c r="F15" s="3">
        <v>3</v>
      </c>
      <c r="G15" s="3">
        <v>1</v>
      </c>
      <c r="H15" s="3" t="str">
        <f t="shared" si="68"/>
        <v>H</v>
      </c>
      <c r="I15" s="3">
        <v>1.2</v>
      </c>
      <c r="J15" s="3">
        <v>7.5</v>
      </c>
      <c r="K15" s="3">
        <v>12</v>
      </c>
      <c r="L15" s="3">
        <v>1.25</v>
      </c>
      <c r="M15" s="3">
        <v>4</v>
      </c>
      <c r="N15" s="3">
        <f t="shared" si="0"/>
        <v>4</v>
      </c>
      <c r="O15" s="3">
        <f t="shared" si="1"/>
        <v>5.0000000000000044E-2</v>
      </c>
      <c r="P15" s="3">
        <f t="shared" si="2"/>
        <v>5.0000000000000044E-2</v>
      </c>
      <c r="Q15" s="3">
        <f t="shared" si="3"/>
        <v>1.26</v>
      </c>
      <c r="R15" s="3">
        <f t="shared" si="4"/>
        <v>7.875</v>
      </c>
      <c r="S15" s="3">
        <f t="shared" si="5"/>
        <v>12.600000000000001</v>
      </c>
      <c r="T15" s="3">
        <f t="shared" si="6"/>
        <v>1.3125</v>
      </c>
      <c r="U15" s="3">
        <f t="shared" si="7"/>
        <v>4.2</v>
      </c>
      <c r="V15" s="4">
        <f t="shared" si="8"/>
        <v>0.83333333333333337</v>
      </c>
      <c r="W15" s="4">
        <f t="shared" si="9"/>
        <v>0.13333333333333333</v>
      </c>
      <c r="X15" s="4">
        <f t="shared" si="10"/>
        <v>8.3333333333333329E-2</v>
      </c>
      <c r="Y15" s="4">
        <f t="shared" si="11"/>
        <v>0.8</v>
      </c>
      <c r="Z15" s="4">
        <f t="shared" si="12"/>
        <v>0.25</v>
      </c>
      <c r="AA15" s="4">
        <f t="shared" si="13"/>
        <v>0.16</v>
      </c>
      <c r="AB15" s="4">
        <f t="shared" si="14"/>
        <v>9.9999999999999992E-2</v>
      </c>
      <c r="AC15" s="4">
        <f t="shared" si="15"/>
        <v>6.25</v>
      </c>
      <c r="AD15" s="4">
        <f t="shared" si="16"/>
        <v>0.625</v>
      </c>
      <c r="AE15" s="4">
        <f t="shared" si="17"/>
        <v>10</v>
      </c>
      <c r="AF15" s="4">
        <f t="shared" si="18"/>
        <v>1.6</v>
      </c>
      <c r="AG15" s="4">
        <f t="shared" si="19"/>
        <v>0.3125</v>
      </c>
      <c r="AH15" s="4">
        <f t="shared" si="20"/>
        <v>3.2</v>
      </c>
      <c r="AI15" s="4">
        <f t="shared" si="21"/>
        <v>-11.340000000000002</v>
      </c>
      <c r="AJ15" s="4">
        <f t="shared" si="22"/>
        <v>-6.6150000000000002</v>
      </c>
      <c r="AK15" s="4">
        <f t="shared" si="23"/>
        <v>-4.7250000000000014</v>
      </c>
      <c r="AL15" s="4">
        <f t="shared" si="24"/>
        <v>-2.8875000000000002</v>
      </c>
      <c r="AM15" s="4">
        <f t="shared" si="25"/>
        <v>2.8875000000000002</v>
      </c>
      <c r="AN15" s="4">
        <f t="shared" si="26"/>
        <v>-5.6700000000000008</v>
      </c>
      <c r="AO15" s="4">
        <f t="shared" si="27"/>
        <v>-3.3075000000000001</v>
      </c>
      <c r="AP15" s="4">
        <f t="shared" si="28"/>
        <v>-2.3625000000000007</v>
      </c>
      <c r="AQ15" s="4">
        <f t="shared" si="29"/>
        <v>-1.4437500000000001</v>
      </c>
      <c r="AR15" s="4">
        <f t="shared" si="30"/>
        <v>1.4437500000000001</v>
      </c>
      <c r="AS15" s="4">
        <f t="shared" si="31"/>
        <v>-1.3962247415301547</v>
      </c>
      <c r="AT15" s="4">
        <f t="shared" si="32"/>
        <v>-1.2771912334736677</v>
      </c>
      <c r="AU15" s="4">
        <f t="shared" si="33"/>
        <v>-1.170383077425736</v>
      </c>
      <c r="AV15" s="4">
        <f t="shared" si="34"/>
        <v>-0.96502659004495384</v>
      </c>
      <c r="AW15" s="4">
        <f t="shared" si="35"/>
        <v>0.96502659004495384</v>
      </c>
      <c r="AX15" s="4">
        <f t="shared" si="36"/>
        <v>-251.32045347542783</v>
      </c>
      <c r="AY15" s="4">
        <f t="shared" si="37"/>
        <v>-229.89442202526021</v>
      </c>
      <c r="AZ15" s="4">
        <f t="shared" si="38"/>
        <v>-210.66895393663251</v>
      </c>
      <c r="BA15" s="4">
        <f t="shared" si="39"/>
        <v>-173.70478620809169</v>
      </c>
      <c r="BB15" s="4">
        <f t="shared" si="40"/>
        <v>173.70478620809169</v>
      </c>
      <c r="BC15" s="4">
        <f t="shared" si="41"/>
        <v>-0.9</v>
      </c>
      <c r="BD15" s="4">
        <f t="shared" si="42"/>
        <v>-0.84000000000000008</v>
      </c>
      <c r="BE15" s="4">
        <f t="shared" si="43"/>
        <v>-0.37500000000000006</v>
      </c>
      <c r="BF15" s="4">
        <f t="shared" si="44"/>
        <v>-0.6875</v>
      </c>
      <c r="BG15" s="4">
        <f t="shared" si="45"/>
        <v>2.2000000000000002</v>
      </c>
      <c r="BH15" s="4">
        <f t="shared" si="46"/>
        <v>5.6961895158079177</v>
      </c>
      <c r="BI15" s="4">
        <f t="shared" si="47"/>
        <v>7.2450000000000001</v>
      </c>
      <c r="BJ15" s="4">
        <f t="shared" si="48"/>
        <v>0.78622353565326675</v>
      </c>
      <c r="BK15" s="4">
        <f t="shared" si="49"/>
        <v>2.0417708306761559</v>
      </c>
      <c r="BL15" s="4">
        <f t="shared" si="50"/>
        <v>2.7562500000000001</v>
      </c>
      <c r="BM15" s="4">
        <f t="shared" si="51"/>
        <v>0.74077853267162119</v>
      </c>
      <c r="BN15" s="3">
        <f t="shared" si="52"/>
        <v>1</v>
      </c>
      <c r="BO15" s="3">
        <v>100</v>
      </c>
      <c r="BP15" s="3">
        <f t="shared" si="53"/>
        <v>0.19999999999999996</v>
      </c>
      <c r="BQ15" s="3">
        <f t="shared" si="54"/>
        <v>19.999999999999996</v>
      </c>
      <c r="BR15" s="3">
        <f t="shared" si="55"/>
        <v>0</v>
      </c>
      <c r="BS15" s="3">
        <f t="shared" si="56"/>
        <v>-1</v>
      </c>
      <c r="BT15" s="3">
        <f t="shared" si="69"/>
        <v>-100</v>
      </c>
      <c r="BU15" s="3">
        <f t="shared" si="57"/>
        <v>0</v>
      </c>
      <c r="BV15" s="3">
        <f t="shared" si="58"/>
        <v>-1</v>
      </c>
      <c r="BW15" s="3">
        <f t="shared" si="70"/>
        <v>-100</v>
      </c>
      <c r="BX15" s="3">
        <f t="shared" si="59"/>
        <v>1</v>
      </c>
      <c r="BY15" s="3">
        <f t="shared" si="60"/>
        <v>0.25</v>
      </c>
      <c r="BZ15" s="3">
        <f t="shared" si="71"/>
        <v>25</v>
      </c>
      <c r="CA15" s="3">
        <f t="shared" si="61"/>
        <v>0</v>
      </c>
      <c r="CB15" s="3">
        <f t="shared" si="62"/>
        <v>-1</v>
      </c>
      <c r="CC15" s="3">
        <f t="shared" si="63"/>
        <v>-100</v>
      </c>
      <c r="CD15" s="3">
        <f t="shared" si="64"/>
        <v>1</v>
      </c>
      <c r="CE15" s="3">
        <f t="shared" si="65"/>
        <v>1</v>
      </c>
      <c r="CF15" s="3">
        <f t="shared" si="72"/>
        <v>2</v>
      </c>
      <c r="CG15" s="16" t="str">
        <f t="shared" si="73"/>
        <v>BackCasa</v>
      </c>
      <c r="CI15" s="12">
        <f t="shared" si="74"/>
        <v>1</v>
      </c>
      <c r="CJ15" s="12">
        <f t="shared" si="75"/>
        <v>0</v>
      </c>
      <c r="CK15" s="12">
        <f t="shared" si="80"/>
        <v>1</v>
      </c>
      <c r="CL15" s="12" t="str">
        <f t="shared" si="77"/>
        <v/>
      </c>
      <c r="CM15" s="12">
        <f t="shared" si="66"/>
        <v>1</v>
      </c>
      <c r="CN15" s="12">
        <f t="shared" si="67"/>
        <v>1</v>
      </c>
      <c r="CO15" s="12">
        <f t="shared" si="81"/>
        <v>2</v>
      </c>
      <c r="CP15" s="12" t="str">
        <f t="shared" si="79"/>
        <v>Under2.5</v>
      </c>
    </row>
    <row r="16" spans="1:98" x14ac:dyDescent="0.25">
      <c r="A16" t="s">
        <v>127</v>
      </c>
      <c r="B16" t="s">
        <v>144</v>
      </c>
      <c r="C16" t="s">
        <v>134</v>
      </c>
      <c r="D16" t="s">
        <v>26</v>
      </c>
      <c r="E16" t="s">
        <v>15</v>
      </c>
      <c r="F16" s="3">
        <v>1</v>
      </c>
      <c r="G16" s="3">
        <v>4</v>
      </c>
      <c r="H16" s="3" t="str">
        <f t="shared" si="68"/>
        <v>A</v>
      </c>
      <c r="I16" s="3">
        <v>4.2</v>
      </c>
      <c r="J16" s="3">
        <v>4</v>
      </c>
      <c r="K16" s="3">
        <v>1.8</v>
      </c>
      <c r="L16" s="3">
        <v>1.53</v>
      </c>
      <c r="M16" s="3">
        <v>2.5</v>
      </c>
      <c r="N16" s="3">
        <f t="shared" si="0"/>
        <v>5</v>
      </c>
      <c r="O16" s="3">
        <f t="shared" si="1"/>
        <v>4.3650793650793718E-2</v>
      </c>
      <c r="P16" s="3">
        <f t="shared" si="2"/>
        <v>5.3594771241830097E-2</v>
      </c>
      <c r="Q16" s="3">
        <f t="shared" si="3"/>
        <v>4.3833333333333337</v>
      </c>
      <c r="R16" s="3">
        <f t="shared" si="4"/>
        <v>4.1746031746031749</v>
      </c>
      <c r="S16" s="3">
        <f t="shared" si="5"/>
        <v>1.8785714285714288</v>
      </c>
      <c r="T16" s="3">
        <f t="shared" si="6"/>
        <v>1.5967857142857145</v>
      </c>
      <c r="U16" s="3">
        <f t="shared" si="7"/>
        <v>2.6091269841269842</v>
      </c>
      <c r="V16" s="4">
        <f t="shared" si="8"/>
        <v>0.23809523809523808</v>
      </c>
      <c r="W16" s="4">
        <f t="shared" si="9"/>
        <v>0.25</v>
      </c>
      <c r="X16" s="4">
        <f t="shared" si="10"/>
        <v>0.55555555555555558</v>
      </c>
      <c r="Y16" s="4">
        <f t="shared" si="11"/>
        <v>0.65359477124183007</v>
      </c>
      <c r="Z16" s="4">
        <f t="shared" si="12"/>
        <v>0.4</v>
      </c>
      <c r="AA16" s="4">
        <f t="shared" si="13"/>
        <v>1.05</v>
      </c>
      <c r="AB16" s="4">
        <f t="shared" si="14"/>
        <v>2.3333333333333335</v>
      </c>
      <c r="AC16" s="4">
        <f t="shared" si="15"/>
        <v>0.95238095238095233</v>
      </c>
      <c r="AD16" s="4">
        <f t="shared" si="16"/>
        <v>2.2222222222222223</v>
      </c>
      <c r="AE16" s="4">
        <f t="shared" si="17"/>
        <v>0.42857142857142855</v>
      </c>
      <c r="AF16" s="4">
        <f t="shared" si="18"/>
        <v>0.45</v>
      </c>
      <c r="AG16" s="4">
        <f t="shared" si="19"/>
        <v>0.61199999999999999</v>
      </c>
      <c r="AH16" s="4">
        <f t="shared" si="20"/>
        <v>1.6339869281045751</v>
      </c>
      <c r="AI16" s="4">
        <f t="shared" si="21"/>
        <v>2.5047619047619047</v>
      </c>
      <c r="AJ16" s="4">
        <f t="shared" si="22"/>
        <v>0.20873015873015888</v>
      </c>
      <c r="AK16" s="4">
        <f t="shared" si="23"/>
        <v>2.2960317460317459</v>
      </c>
      <c r="AL16" s="4">
        <f t="shared" si="24"/>
        <v>-1.0123412698412697</v>
      </c>
      <c r="AM16" s="4">
        <f t="shared" si="25"/>
        <v>1.0123412698412697</v>
      </c>
      <c r="AN16" s="4">
        <f t="shared" si="26"/>
        <v>1.2523809523809524</v>
      </c>
      <c r="AO16" s="4">
        <f t="shared" si="27"/>
        <v>0.10436507936507944</v>
      </c>
      <c r="AP16" s="4">
        <f t="shared" si="28"/>
        <v>1.1480158730158729</v>
      </c>
      <c r="AQ16" s="4">
        <f t="shared" si="29"/>
        <v>-0.50617063492063485</v>
      </c>
      <c r="AR16" s="4">
        <f t="shared" si="30"/>
        <v>0.50617063492063485</v>
      </c>
      <c r="AS16" s="4">
        <f t="shared" si="31"/>
        <v>0.89698345855082695</v>
      </c>
      <c r="AT16" s="4">
        <f t="shared" si="32"/>
        <v>0.10398861933409706</v>
      </c>
      <c r="AU16" s="4">
        <f t="shared" si="33"/>
        <v>0.85419759063404932</v>
      </c>
      <c r="AV16" s="4">
        <f t="shared" si="34"/>
        <v>-0.46857192257914859</v>
      </c>
      <c r="AW16" s="4">
        <f t="shared" si="35"/>
        <v>0.46857192257914859</v>
      </c>
      <c r="AX16" s="4">
        <f t="shared" si="36"/>
        <v>161.45702253914885</v>
      </c>
      <c r="AY16" s="4">
        <f t="shared" si="37"/>
        <v>18.717951480137472</v>
      </c>
      <c r="AZ16" s="4">
        <f t="shared" si="38"/>
        <v>153.75556631412888</v>
      </c>
      <c r="BA16" s="4">
        <f t="shared" si="39"/>
        <v>-84.342946064246746</v>
      </c>
      <c r="BB16" s="4">
        <f t="shared" si="40"/>
        <v>84.342946064246746</v>
      </c>
      <c r="BC16" s="4">
        <f t="shared" si="41"/>
        <v>1.3333333333333333</v>
      </c>
      <c r="BD16" s="4">
        <f t="shared" si="42"/>
        <v>5.0000000000000031E-2</v>
      </c>
      <c r="BE16" s="4">
        <f t="shared" si="43"/>
        <v>1.2222222222222221</v>
      </c>
      <c r="BF16" s="4">
        <f t="shared" si="44"/>
        <v>-0.38799999999999996</v>
      </c>
      <c r="BG16" s="4">
        <f t="shared" si="45"/>
        <v>0.63398692810457502</v>
      </c>
      <c r="BH16" s="4">
        <f t="shared" si="46"/>
        <v>1.3897938850476839</v>
      </c>
      <c r="BI16" s="4">
        <f t="shared" si="47"/>
        <v>3.4788359788359791</v>
      </c>
      <c r="BJ16" s="4">
        <f t="shared" si="48"/>
        <v>0.39949968710876388</v>
      </c>
      <c r="BK16" s="4">
        <f t="shared" si="49"/>
        <v>0.71583337677976178</v>
      </c>
      <c r="BL16" s="4">
        <f t="shared" si="50"/>
        <v>2.1029563492063494</v>
      </c>
      <c r="BM16" s="4">
        <f t="shared" si="51"/>
        <v>0.34039383511213417</v>
      </c>
      <c r="BN16" s="3">
        <f t="shared" si="52"/>
        <v>0</v>
      </c>
      <c r="BO16" s="3">
        <v>100</v>
      </c>
      <c r="BP16" s="3">
        <f t="shared" si="53"/>
        <v>-1</v>
      </c>
      <c r="BQ16" s="3">
        <f t="shared" si="54"/>
        <v>-100</v>
      </c>
      <c r="BR16" s="3">
        <f t="shared" si="55"/>
        <v>1</v>
      </c>
      <c r="BS16" s="3">
        <f t="shared" si="56"/>
        <v>0.8</v>
      </c>
      <c r="BT16" s="3">
        <f t="shared" si="69"/>
        <v>80</v>
      </c>
      <c r="BU16" s="3">
        <f t="shared" si="57"/>
        <v>0</v>
      </c>
      <c r="BV16" s="3">
        <f t="shared" si="58"/>
        <v>-1</v>
      </c>
      <c r="BW16" s="3">
        <f t="shared" si="70"/>
        <v>-100</v>
      </c>
      <c r="BX16" s="3">
        <f t="shared" si="59"/>
        <v>1</v>
      </c>
      <c r="BY16" s="3">
        <f t="shared" si="60"/>
        <v>0.53</v>
      </c>
      <c r="BZ16" s="3">
        <f t="shared" si="71"/>
        <v>53</v>
      </c>
      <c r="CA16" s="3">
        <f t="shared" si="61"/>
        <v>0</v>
      </c>
      <c r="CB16" s="3">
        <f t="shared" si="62"/>
        <v>-1</v>
      </c>
      <c r="CC16" s="3">
        <f t="shared" si="63"/>
        <v>-100</v>
      </c>
      <c r="CD16" s="3">
        <f t="shared" si="64"/>
        <v>1</v>
      </c>
      <c r="CE16" s="3">
        <f t="shared" si="65"/>
        <v>0</v>
      </c>
      <c r="CF16" s="3">
        <f t="shared" si="72"/>
        <v>1</v>
      </c>
      <c r="CG16" s="16" t="str">
        <f t="shared" si="73"/>
        <v/>
      </c>
      <c r="CI16" s="12">
        <f t="shared" si="74"/>
        <v>1</v>
      </c>
      <c r="CJ16" s="12">
        <f t="shared" si="75"/>
        <v>1</v>
      </c>
      <c r="CK16" s="12">
        <f t="shared" si="80"/>
        <v>2</v>
      </c>
      <c r="CL16" s="12" t="str">
        <f t="shared" si="77"/>
        <v>Over2.5</v>
      </c>
      <c r="CM16" s="12">
        <f t="shared" si="66"/>
        <v>1</v>
      </c>
      <c r="CN16" s="12">
        <f t="shared" si="67"/>
        <v>0</v>
      </c>
      <c r="CO16" s="12">
        <f t="shared" si="81"/>
        <v>1</v>
      </c>
      <c r="CP16" s="12" t="str">
        <f t="shared" si="79"/>
        <v/>
      </c>
    </row>
    <row r="17" spans="1:99" x14ac:dyDescent="0.25">
      <c r="A17" t="s">
        <v>127</v>
      </c>
      <c r="B17" t="s">
        <v>144</v>
      </c>
      <c r="C17" t="s">
        <v>136</v>
      </c>
      <c r="D17" t="s">
        <v>23</v>
      </c>
      <c r="E17" t="s">
        <v>141</v>
      </c>
      <c r="F17" s="3">
        <v>2</v>
      </c>
      <c r="G17" s="3">
        <v>0</v>
      </c>
      <c r="H17" s="3" t="str">
        <f t="shared" si="68"/>
        <v>H</v>
      </c>
      <c r="I17" s="3">
        <v>3</v>
      </c>
      <c r="J17" s="3">
        <v>3.75</v>
      </c>
      <c r="K17" s="3">
        <v>2.2000000000000002</v>
      </c>
      <c r="L17" s="3">
        <v>1.53</v>
      </c>
      <c r="M17" s="3">
        <v>2.5</v>
      </c>
      <c r="N17" s="3">
        <f t="shared" si="0"/>
        <v>2</v>
      </c>
      <c r="O17" s="3">
        <f t="shared" si="1"/>
        <v>5.4545454545454453E-2</v>
      </c>
      <c r="P17" s="3">
        <f t="shared" si="2"/>
        <v>5.3594771241830097E-2</v>
      </c>
      <c r="Q17" s="3">
        <f t="shared" si="3"/>
        <v>3.1636363636363631</v>
      </c>
      <c r="R17" s="3">
        <f t="shared" si="4"/>
        <v>3.9545454545454541</v>
      </c>
      <c r="S17" s="3">
        <f t="shared" si="5"/>
        <v>2.3199999999999998</v>
      </c>
      <c r="T17" s="3">
        <f t="shared" si="6"/>
        <v>1.6134545454545453</v>
      </c>
      <c r="U17" s="3">
        <f t="shared" si="7"/>
        <v>2.6363636363636362</v>
      </c>
      <c r="V17" s="4">
        <f t="shared" si="8"/>
        <v>0.33333333333333331</v>
      </c>
      <c r="W17" s="4">
        <f t="shared" si="9"/>
        <v>0.26666666666666666</v>
      </c>
      <c r="X17" s="4">
        <f t="shared" si="10"/>
        <v>0.45454545454545453</v>
      </c>
      <c r="Y17" s="4">
        <f t="shared" si="11"/>
        <v>0.65359477124183007</v>
      </c>
      <c r="Z17" s="4">
        <f t="shared" si="12"/>
        <v>0.4</v>
      </c>
      <c r="AA17" s="4">
        <f t="shared" si="13"/>
        <v>0.8</v>
      </c>
      <c r="AB17" s="4">
        <f t="shared" si="14"/>
        <v>1.3636363636363635</v>
      </c>
      <c r="AC17" s="4">
        <f t="shared" si="15"/>
        <v>1.25</v>
      </c>
      <c r="AD17" s="4">
        <f t="shared" si="16"/>
        <v>1.7045454545454544</v>
      </c>
      <c r="AE17" s="4">
        <f t="shared" si="17"/>
        <v>0.73333333333333339</v>
      </c>
      <c r="AF17" s="4">
        <f t="shared" si="18"/>
        <v>0.58666666666666667</v>
      </c>
      <c r="AG17" s="4">
        <f t="shared" si="19"/>
        <v>0.61199999999999999</v>
      </c>
      <c r="AH17" s="4">
        <f t="shared" si="20"/>
        <v>1.6339869281045751</v>
      </c>
      <c r="AI17" s="4">
        <f t="shared" si="21"/>
        <v>0.8436363636363633</v>
      </c>
      <c r="AJ17" s="4">
        <f t="shared" si="22"/>
        <v>-0.79090909090909101</v>
      </c>
      <c r="AK17" s="4">
        <f t="shared" si="23"/>
        <v>1.6345454545454543</v>
      </c>
      <c r="AL17" s="4">
        <f t="shared" si="24"/>
        <v>-1.022909090909091</v>
      </c>
      <c r="AM17" s="4">
        <f t="shared" si="25"/>
        <v>1.022909090909091</v>
      </c>
      <c r="AN17" s="4">
        <f t="shared" si="26"/>
        <v>0.42181818181818165</v>
      </c>
      <c r="AO17" s="4">
        <f t="shared" si="27"/>
        <v>-0.3954545454545455</v>
      </c>
      <c r="AP17" s="4">
        <f t="shared" si="28"/>
        <v>0.81727272727272715</v>
      </c>
      <c r="AQ17" s="4">
        <f t="shared" si="29"/>
        <v>-0.51145454545454549</v>
      </c>
      <c r="AR17" s="4">
        <f t="shared" si="30"/>
        <v>0.51145454545454549</v>
      </c>
      <c r="AS17" s="4">
        <f t="shared" si="31"/>
        <v>0.39917253496213145</v>
      </c>
      <c r="AT17" s="4">
        <f t="shared" si="32"/>
        <v>-0.37658175048064074</v>
      </c>
      <c r="AU17" s="4">
        <f t="shared" si="33"/>
        <v>0.68518471377332013</v>
      </c>
      <c r="AV17" s="4">
        <f t="shared" si="34"/>
        <v>-0.47276919775332904</v>
      </c>
      <c r="AW17" s="4">
        <f t="shared" si="35"/>
        <v>0.47276919775332904</v>
      </c>
      <c r="AX17" s="4">
        <f t="shared" si="36"/>
        <v>71.85105629318366</v>
      </c>
      <c r="AY17" s="4">
        <f t="shared" si="37"/>
        <v>-67.784715086515334</v>
      </c>
      <c r="AZ17" s="4">
        <f t="shared" si="38"/>
        <v>123.33324847919762</v>
      </c>
      <c r="BA17" s="4">
        <f t="shared" si="39"/>
        <v>-85.098455595599233</v>
      </c>
      <c r="BB17" s="4">
        <f t="shared" si="40"/>
        <v>85.098455595599233</v>
      </c>
      <c r="BC17" s="4">
        <f t="shared" si="41"/>
        <v>0.36363636363636354</v>
      </c>
      <c r="BD17" s="4">
        <f t="shared" si="42"/>
        <v>-0.20000000000000004</v>
      </c>
      <c r="BE17" s="4">
        <f t="shared" si="43"/>
        <v>0.70454545454545447</v>
      </c>
      <c r="BF17" s="4">
        <f t="shared" si="44"/>
        <v>-0.38800000000000007</v>
      </c>
      <c r="BG17" s="4">
        <f t="shared" si="45"/>
        <v>0.63398692810457524</v>
      </c>
      <c r="BH17" s="4">
        <f t="shared" si="46"/>
        <v>0.81741445496429399</v>
      </c>
      <c r="BI17" s="4">
        <f t="shared" si="47"/>
        <v>3.146060606060606</v>
      </c>
      <c r="BJ17" s="4">
        <f t="shared" si="48"/>
        <v>0.2598215855694635</v>
      </c>
      <c r="BK17" s="4">
        <f t="shared" si="49"/>
        <v>0.72330595471918679</v>
      </c>
      <c r="BL17" s="4">
        <f t="shared" si="50"/>
        <v>2.1249090909090906</v>
      </c>
      <c r="BM17" s="4">
        <f t="shared" si="51"/>
        <v>0.3403938351121355</v>
      </c>
      <c r="BN17" s="3">
        <f t="shared" si="52"/>
        <v>1</v>
      </c>
      <c r="BO17" s="3">
        <v>100</v>
      </c>
      <c r="BP17" s="3">
        <f t="shared" si="53"/>
        <v>2</v>
      </c>
      <c r="BQ17" s="3">
        <f t="shared" si="54"/>
        <v>200</v>
      </c>
      <c r="BR17" s="3">
        <f t="shared" si="55"/>
        <v>0</v>
      </c>
      <c r="BS17" s="3">
        <f t="shared" si="56"/>
        <v>-1</v>
      </c>
      <c r="BT17" s="3">
        <f t="shared" si="69"/>
        <v>-100</v>
      </c>
      <c r="BU17" s="3">
        <f t="shared" si="57"/>
        <v>0</v>
      </c>
      <c r="BV17" s="3">
        <f t="shared" si="58"/>
        <v>-1</v>
      </c>
      <c r="BW17" s="3">
        <f t="shared" si="70"/>
        <v>-100</v>
      </c>
      <c r="BX17" s="3">
        <f t="shared" si="59"/>
        <v>0</v>
      </c>
      <c r="BY17" s="3">
        <f t="shared" si="60"/>
        <v>-1</v>
      </c>
      <c r="BZ17" s="3">
        <f t="shared" si="71"/>
        <v>-100</v>
      </c>
      <c r="CA17" s="3">
        <f t="shared" si="61"/>
        <v>1</v>
      </c>
      <c r="CB17" s="3">
        <f t="shared" si="62"/>
        <v>1.5</v>
      </c>
      <c r="CC17" s="3">
        <f t="shared" si="63"/>
        <v>150</v>
      </c>
      <c r="CD17" s="3">
        <f t="shared" si="64"/>
        <v>1</v>
      </c>
      <c r="CE17" s="3">
        <f t="shared" si="65"/>
        <v>0</v>
      </c>
      <c r="CF17" s="3">
        <f t="shared" si="72"/>
        <v>1</v>
      </c>
      <c r="CG17" s="16" t="str">
        <f t="shared" si="73"/>
        <v/>
      </c>
      <c r="CI17" s="12">
        <f t="shared" si="74"/>
        <v>1</v>
      </c>
      <c r="CJ17" s="12">
        <f t="shared" si="75"/>
        <v>0</v>
      </c>
      <c r="CK17" s="12">
        <f t="shared" si="80"/>
        <v>1</v>
      </c>
      <c r="CL17" s="12" t="str">
        <f t="shared" si="77"/>
        <v/>
      </c>
      <c r="CM17" s="12">
        <f t="shared" si="66"/>
        <v>1</v>
      </c>
      <c r="CN17" s="12">
        <f t="shared" si="67"/>
        <v>0</v>
      </c>
      <c r="CO17" s="12">
        <f t="shared" si="81"/>
        <v>1</v>
      </c>
      <c r="CP17" s="12" t="str">
        <f t="shared" si="79"/>
        <v/>
      </c>
    </row>
    <row r="18" spans="1:99" x14ac:dyDescent="0.25">
      <c r="A18" t="s">
        <v>127</v>
      </c>
      <c r="B18" t="s">
        <v>144</v>
      </c>
      <c r="C18" t="s">
        <v>129</v>
      </c>
      <c r="D18" t="s">
        <v>130</v>
      </c>
      <c r="E18" t="s">
        <v>20</v>
      </c>
      <c r="F18" s="3">
        <v>1</v>
      </c>
      <c r="G18" s="3">
        <v>0</v>
      </c>
      <c r="H18" s="3" t="str">
        <f t="shared" si="68"/>
        <v>H</v>
      </c>
      <c r="I18" s="3">
        <v>1.83</v>
      </c>
      <c r="J18" s="3">
        <v>3.75</v>
      </c>
      <c r="K18" s="3">
        <v>4.33</v>
      </c>
      <c r="L18" s="3">
        <v>1.85</v>
      </c>
      <c r="M18" s="3">
        <v>2.0499999999999998</v>
      </c>
      <c r="N18" s="3">
        <f t="shared" si="0"/>
        <v>1</v>
      </c>
      <c r="O18" s="3">
        <f t="shared" si="1"/>
        <v>4.4061636315450681E-2</v>
      </c>
      <c r="P18" s="3">
        <f t="shared" si="2"/>
        <v>2.8345418589320936E-2</v>
      </c>
      <c r="Q18" s="3">
        <f t="shared" si="3"/>
        <v>1.9106327944572747</v>
      </c>
      <c r="R18" s="3">
        <f t="shared" si="4"/>
        <v>3.9152311361829399</v>
      </c>
      <c r="S18" s="3">
        <f t="shared" si="5"/>
        <v>4.5207868852459017</v>
      </c>
      <c r="T18" s="3">
        <f t="shared" si="6"/>
        <v>1.9315140271835838</v>
      </c>
      <c r="U18" s="3">
        <f t="shared" si="7"/>
        <v>2.1403263544466737</v>
      </c>
      <c r="V18" s="4">
        <f t="shared" si="8"/>
        <v>0.54644808743169393</v>
      </c>
      <c r="W18" s="4">
        <f t="shared" si="9"/>
        <v>0.26666666666666666</v>
      </c>
      <c r="X18" s="4">
        <f t="shared" si="10"/>
        <v>0.23094688221709006</v>
      </c>
      <c r="Y18" s="4">
        <f t="shared" si="11"/>
        <v>0.54054054054054046</v>
      </c>
      <c r="Z18" s="4">
        <f t="shared" si="12"/>
        <v>0.48780487804878053</v>
      </c>
      <c r="AA18" s="4">
        <f t="shared" si="13"/>
        <v>0.48800000000000004</v>
      </c>
      <c r="AB18" s="4">
        <f t="shared" si="14"/>
        <v>0.42263279445727486</v>
      </c>
      <c r="AC18" s="4">
        <f t="shared" si="15"/>
        <v>2.0491803278688523</v>
      </c>
      <c r="AD18" s="4">
        <f t="shared" si="16"/>
        <v>0.86605080831408776</v>
      </c>
      <c r="AE18" s="4">
        <f t="shared" si="17"/>
        <v>2.3661202185792347</v>
      </c>
      <c r="AF18" s="4">
        <f t="shared" si="18"/>
        <v>1.1546666666666667</v>
      </c>
      <c r="AG18" s="4">
        <f t="shared" si="19"/>
        <v>0.90243902439024404</v>
      </c>
      <c r="AH18" s="4">
        <f t="shared" si="20"/>
        <v>1.1081081081081079</v>
      </c>
      <c r="AI18" s="4">
        <f t="shared" si="21"/>
        <v>-2.6101540907886269</v>
      </c>
      <c r="AJ18" s="4">
        <f t="shared" si="22"/>
        <v>-2.0045983417256652</v>
      </c>
      <c r="AK18" s="4">
        <f t="shared" si="23"/>
        <v>-0.60555574906296172</v>
      </c>
      <c r="AL18" s="4">
        <f t="shared" si="24"/>
        <v>-0.20881232726308996</v>
      </c>
      <c r="AM18" s="4">
        <f t="shared" si="25"/>
        <v>0.20881232726308996</v>
      </c>
      <c r="AN18" s="4">
        <f t="shared" si="26"/>
        <v>-1.3050770453943135</v>
      </c>
      <c r="AO18" s="4">
        <f t="shared" si="27"/>
        <v>-1.0022991708628326</v>
      </c>
      <c r="AP18" s="4">
        <f t="shared" si="28"/>
        <v>-0.30277787453148086</v>
      </c>
      <c r="AQ18" s="4">
        <f t="shared" si="29"/>
        <v>-0.10440616363154498</v>
      </c>
      <c r="AR18" s="4">
        <f t="shared" si="30"/>
        <v>0.10440616363154498</v>
      </c>
      <c r="AS18" s="4">
        <f t="shared" si="31"/>
        <v>-0.91698345628129396</v>
      </c>
      <c r="AT18" s="4">
        <f t="shared" si="32"/>
        <v>-0.78654642829501942</v>
      </c>
      <c r="AU18" s="4">
        <f t="shared" si="33"/>
        <v>-0.29400335073709122</v>
      </c>
      <c r="AV18" s="4">
        <f t="shared" si="34"/>
        <v>-0.10402926075706384</v>
      </c>
      <c r="AW18" s="4">
        <f t="shared" si="35"/>
        <v>0.10402926075706384</v>
      </c>
      <c r="AX18" s="4">
        <f t="shared" si="36"/>
        <v>-165.0570221306329</v>
      </c>
      <c r="AY18" s="4">
        <f t="shared" si="37"/>
        <v>-141.57835709310351</v>
      </c>
      <c r="AZ18" s="4">
        <f t="shared" si="38"/>
        <v>-52.920603132676426</v>
      </c>
      <c r="BA18" s="4">
        <f t="shared" si="39"/>
        <v>-18.725266936271492</v>
      </c>
      <c r="BB18" s="4">
        <f t="shared" si="40"/>
        <v>18.725266936271492</v>
      </c>
      <c r="BC18" s="4">
        <f t="shared" si="41"/>
        <v>-0.57736720554272525</v>
      </c>
      <c r="BD18" s="4">
        <f t="shared" si="42"/>
        <v>-0.51200000000000001</v>
      </c>
      <c r="BE18" s="4">
        <f t="shared" si="43"/>
        <v>-0.13394919168591229</v>
      </c>
      <c r="BF18" s="4">
        <f t="shared" si="44"/>
        <v>-9.7560975609756018E-2</v>
      </c>
      <c r="BG18" s="4">
        <f t="shared" si="45"/>
        <v>0.10810810810810802</v>
      </c>
      <c r="BH18" s="4">
        <f t="shared" si="46"/>
        <v>1.3661391250853085</v>
      </c>
      <c r="BI18" s="4">
        <f t="shared" si="47"/>
        <v>3.448883605295372</v>
      </c>
      <c r="BJ18" s="4">
        <f t="shared" si="48"/>
        <v>0.39611053356157222</v>
      </c>
      <c r="BK18" s="4">
        <f t="shared" si="49"/>
        <v>0.14765261260307549</v>
      </c>
      <c r="BL18" s="4">
        <f t="shared" si="50"/>
        <v>2.035920190815129</v>
      </c>
      <c r="BM18" s="4">
        <f t="shared" si="51"/>
        <v>7.2523772429389413E-2</v>
      </c>
      <c r="BN18" s="3">
        <f t="shared" si="52"/>
        <v>1</v>
      </c>
      <c r="BO18" s="3">
        <v>100</v>
      </c>
      <c r="BP18" s="3">
        <f t="shared" si="53"/>
        <v>0.83000000000000007</v>
      </c>
      <c r="BQ18" s="3">
        <f t="shared" si="54"/>
        <v>83</v>
      </c>
      <c r="BR18" s="3">
        <f t="shared" si="55"/>
        <v>0</v>
      </c>
      <c r="BS18" s="3">
        <f t="shared" si="56"/>
        <v>-1</v>
      </c>
      <c r="BT18" s="3">
        <f t="shared" si="69"/>
        <v>-100</v>
      </c>
      <c r="BU18" s="3">
        <f t="shared" si="57"/>
        <v>0</v>
      </c>
      <c r="BV18" s="3">
        <f t="shared" si="58"/>
        <v>-1</v>
      </c>
      <c r="BW18" s="3">
        <f t="shared" si="70"/>
        <v>-100</v>
      </c>
      <c r="BX18" s="3">
        <f t="shared" si="59"/>
        <v>0</v>
      </c>
      <c r="BY18" s="3">
        <f t="shared" si="60"/>
        <v>-1</v>
      </c>
      <c r="BZ18" s="3">
        <f t="shared" si="71"/>
        <v>-100</v>
      </c>
      <c r="CA18" s="3">
        <f t="shared" si="61"/>
        <v>1</v>
      </c>
      <c r="CB18" s="3">
        <f t="shared" si="62"/>
        <v>1.0499999999999998</v>
      </c>
      <c r="CC18" s="3">
        <f t="shared" si="63"/>
        <v>104.99999999999999</v>
      </c>
      <c r="CD18" s="3">
        <f t="shared" si="64"/>
        <v>1</v>
      </c>
      <c r="CE18" s="3">
        <f t="shared" si="65"/>
        <v>1</v>
      </c>
      <c r="CF18" s="3">
        <f t="shared" si="72"/>
        <v>2</v>
      </c>
      <c r="CG18" s="16" t="str">
        <f t="shared" si="73"/>
        <v>BackCasa</v>
      </c>
      <c r="CI18" s="12">
        <f t="shared" si="74"/>
        <v>1</v>
      </c>
      <c r="CJ18" s="12">
        <f t="shared" si="75"/>
        <v>0</v>
      </c>
      <c r="CK18" s="12">
        <f t="shared" si="80"/>
        <v>1</v>
      </c>
      <c r="CL18" s="12" t="str">
        <f t="shared" si="77"/>
        <v/>
      </c>
      <c r="CM18" s="12">
        <f t="shared" si="66"/>
        <v>1</v>
      </c>
      <c r="CN18" s="12">
        <f t="shared" si="67"/>
        <v>1</v>
      </c>
      <c r="CO18" s="12">
        <f t="shared" si="81"/>
        <v>2</v>
      </c>
      <c r="CP18" s="12" t="str">
        <f t="shared" si="79"/>
        <v>Under2.5</v>
      </c>
    </row>
    <row r="19" spans="1:99" x14ac:dyDescent="0.25">
      <c r="A19" t="s">
        <v>127</v>
      </c>
      <c r="B19" t="s">
        <v>145</v>
      </c>
      <c r="C19" t="s">
        <v>138</v>
      </c>
      <c r="D19" t="s">
        <v>21</v>
      </c>
      <c r="E19" t="s">
        <v>17</v>
      </c>
      <c r="F19" s="3">
        <v>4</v>
      </c>
      <c r="G19" s="3">
        <v>0</v>
      </c>
      <c r="H19" s="3" t="str">
        <f t="shared" si="68"/>
        <v>H</v>
      </c>
      <c r="I19" s="3">
        <v>1.8</v>
      </c>
      <c r="J19" s="3">
        <v>3.8</v>
      </c>
      <c r="K19" s="3">
        <v>4.2</v>
      </c>
      <c r="L19" s="3">
        <v>1.73</v>
      </c>
      <c r="M19" s="3">
        <v>2.1</v>
      </c>
      <c r="N19" s="3">
        <f t="shared" si="0"/>
        <v>4</v>
      </c>
      <c r="O19" s="3">
        <f t="shared" si="1"/>
        <v>5.6808688387635753E-2</v>
      </c>
      <c r="P19" s="3">
        <f t="shared" si="2"/>
        <v>5.4225158271401064E-2</v>
      </c>
      <c r="Q19" s="3">
        <f t="shared" si="3"/>
        <v>1.9022556390977443</v>
      </c>
      <c r="R19" s="3">
        <f t="shared" si="4"/>
        <v>4.0158730158730158</v>
      </c>
      <c r="S19" s="3">
        <f t="shared" si="5"/>
        <v>4.4385964912280702</v>
      </c>
      <c r="T19" s="3">
        <f t="shared" si="6"/>
        <v>1.8282790309106098</v>
      </c>
      <c r="U19" s="3">
        <f t="shared" si="7"/>
        <v>2.2192982456140351</v>
      </c>
      <c r="V19" s="4">
        <f t="shared" si="8"/>
        <v>0.55555555555555558</v>
      </c>
      <c r="W19" s="4">
        <f t="shared" si="9"/>
        <v>0.26315789473684209</v>
      </c>
      <c r="X19" s="4">
        <f t="shared" si="10"/>
        <v>0.23809523809523808</v>
      </c>
      <c r="Y19" s="4">
        <f t="shared" si="11"/>
        <v>0.5780346820809249</v>
      </c>
      <c r="Z19" s="4">
        <f t="shared" si="12"/>
        <v>0.47619047619047616</v>
      </c>
      <c r="AA19" s="4">
        <f t="shared" si="13"/>
        <v>0.47368421052631582</v>
      </c>
      <c r="AB19" s="4">
        <f t="shared" si="14"/>
        <v>0.42857142857142855</v>
      </c>
      <c r="AC19" s="4">
        <f t="shared" si="15"/>
        <v>2.1111111111111112</v>
      </c>
      <c r="AD19" s="4">
        <f t="shared" si="16"/>
        <v>0.90476190476190466</v>
      </c>
      <c r="AE19" s="4">
        <f t="shared" si="17"/>
        <v>2.3333333333333335</v>
      </c>
      <c r="AF19" s="4">
        <f t="shared" si="18"/>
        <v>1.1052631578947369</v>
      </c>
      <c r="AG19" s="4">
        <f t="shared" si="19"/>
        <v>0.82380952380952377</v>
      </c>
      <c r="AH19" s="4">
        <f t="shared" si="20"/>
        <v>1.2138728323699424</v>
      </c>
      <c r="AI19" s="4">
        <f t="shared" si="21"/>
        <v>-2.5363408521303259</v>
      </c>
      <c r="AJ19" s="4">
        <f t="shared" si="22"/>
        <v>-2.1136173767752715</v>
      </c>
      <c r="AK19" s="4">
        <f t="shared" si="23"/>
        <v>-0.42272347535505439</v>
      </c>
      <c r="AL19" s="4">
        <f t="shared" si="24"/>
        <v>-0.39101921470342527</v>
      </c>
      <c r="AM19" s="4">
        <f t="shared" si="25"/>
        <v>0.39101921470342527</v>
      </c>
      <c r="AN19" s="4">
        <f t="shared" si="26"/>
        <v>-1.2681704260651629</v>
      </c>
      <c r="AO19" s="4">
        <f t="shared" si="27"/>
        <v>-1.0568086883876358</v>
      </c>
      <c r="AP19" s="4">
        <f t="shared" si="28"/>
        <v>-0.21136173767752719</v>
      </c>
      <c r="AQ19" s="4">
        <f t="shared" si="29"/>
        <v>-0.19550960735171263</v>
      </c>
      <c r="AR19" s="4">
        <f t="shared" si="30"/>
        <v>0.19550960735171263</v>
      </c>
      <c r="AS19" s="4">
        <f t="shared" si="31"/>
        <v>-0.90308386796183493</v>
      </c>
      <c r="AT19" s="4">
        <f t="shared" si="32"/>
        <v>-0.81301096459195454</v>
      </c>
      <c r="AU19" s="4">
        <f t="shared" si="33"/>
        <v>-0.20829605787904082</v>
      </c>
      <c r="AV19" s="4">
        <f t="shared" si="34"/>
        <v>-0.19307416980752121</v>
      </c>
      <c r="AW19" s="4">
        <f t="shared" si="35"/>
        <v>0.19307416980752121</v>
      </c>
      <c r="AX19" s="4">
        <f t="shared" si="36"/>
        <v>-162.55509623313029</v>
      </c>
      <c r="AY19" s="4">
        <f t="shared" si="37"/>
        <v>-146.34197362655183</v>
      </c>
      <c r="AZ19" s="4">
        <f t="shared" si="38"/>
        <v>-37.493290418227346</v>
      </c>
      <c r="BA19" s="4">
        <f t="shared" si="39"/>
        <v>-34.753350565353813</v>
      </c>
      <c r="BB19" s="4">
        <f t="shared" si="40"/>
        <v>34.753350565353813</v>
      </c>
      <c r="BC19" s="4">
        <f t="shared" si="41"/>
        <v>-0.5714285714285714</v>
      </c>
      <c r="BD19" s="4">
        <f t="shared" si="42"/>
        <v>-0.52631578947368418</v>
      </c>
      <c r="BE19" s="4">
        <f t="shared" si="43"/>
        <v>-9.5238095238095261E-2</v>
      </c>
      <c r="BF19" s="4">
        <f t="shared" si="44"/>
        <v>-0.1761904761904762</v>
      </c>
      <c r="BG19" s="4">
        <f t="shared" si="45"/>
        <v>0.21387283236994223</v>
      </c>
      <c r="BH19" s="4">
        <f t="shared" si="46"/>
        <v>1.3588658549324513</v>
      </c>
      <c r="BI19" s="4">
        <f t="shared" si="47"/>
        <v>3.4522417153996101</v>
      </c>
      <c r="BJ19" s="4">
        <f t="shared" si="48"/>
        <v>0.39361839840787549</v>
      </c>
      <c r="BK19" s="4">
        <f t="shared" si="49"/>
        <v>0.27649233829103059</v>
      </c>
      <c r="BL19" s="4">
        <f t="shared" si="50"/>
        <v>2.0237886382623227</v>
      </c>
      <c r="BM19" s="4">
        <f t="shared" si="51"/>
        <v>0.13662115354518151</v>
      </c>
      <c r="BN19" s="3">
        <f t="shared" si="52"/>
        <v>1</v>
      </c>
      <c r="BO19" s="3">
        <v>100</v>
      </c>
      <c r="BP19" s="3">
        <f t="shared" si="53"/>
        <v>0.8</v>
      </c>
      <c r="BQ19" s="3">
        <f t="shared" si="54"/>
        <v>80</v>
      </c>
      <c r="BR19" s="3">
        <f t="shared" si="55"/>
        <v>0</v>
      </c>
      <c r="BS19" s="3">
        <f t="shared" si="56"/>
        <v>-1</v>
      </c>
      <c r="BT19" s="3">
        <f t="shared" si="69"/>
        <v>-100</v>
      </c>
      <c r="BU19" s="3">
        <f t="shared" si="57"/>
        <v>0</v>
      </c>
      <c r="BV19" s="3">
        <f t="shared" si="58"/>
        <v>-1</v>
      </c>
      <c r="BW19" s="3">
        <f t="shared" si="70"/>
        <v>-100</v>
      </c>
      <c r="BX19" s="3">
        <f t="shared" si="59"/>
        <v>1</v>
      </c>
      <c r="BY19" s="3">
        <f t="shared" si="60"/>
        <v>0.73</v>
      </c>
      <c r="BZ19" s="3">
        <f t="shared" si="71"/>
        <v>73</v>
      </c>
      <c r="CA19" s="3">
        <f t="shared" si="61"/>
        <v>0</v>
      </c>
      <c r="CB19" s="3">
        <f t="shared" si="62"/>
        <v>-1</v>
      </c>
      <c r="CC19" s="3">
        <f t="shared" si="63"/>
        <v>-100</v>
      </c>
      <c r="CD19" s="3">
        <f t="shared" si="64"/>
        <v>1</v>
      </c>
      <c r="CE19" s="3">
        <f t="shared" si="65"/>
        <v>0</v>
      </c>
      <c r="CF19" s="3">
        <f t="shared" si="72"/>
        <v>1</v>
      </c>
      <c r="CG19" s="16" t="str">
        <f t="shared" si="73"/>
        <v/>
      </c>
      <c r="CI19" s="12">
        <f t="shared" si="74"/>
        <v>1</v>
      </c>
      <c r="CJ19" s="12">
        <f t="shared" si="75"/>
        <v>0</v>
      </c>
      <c r="CK19" s="12">
        <f t="shared" si="80"/>
        <v>1</v>
      </c>
      <c r="CL19" s="12" t="str">
        <f t="shared" si="77"/>
        <v/>
      </c>
      <c r="CM19" s="12">
        <f t="shared" si="66"/>
        <v>1</v>
      </c>
      <c r="CN19" s="12">
        <f t="shared" si="67"/>
        <v>1</v>
      </c>
      <c r="CO19" s="12">
        <f t="shared" si="81"/>
        <v>2</v>
      </c>
      <c r="CP19" s="12" t="str">
        <f t="shared" si="79"/>
        <v>Under2.5</v>
      </c>
    </row>
    <row r="20" spans="1:99" x14ac:dyDescent="0.25">
      <c r="A20" t="s">
        <v>127</v>
      </c>
      <c r="B20" t="s">
        <v>145</v>
      </c>
      <c r="C20" t="s">
        <v>139</v>
      </c>
      <c r="D20" t="s">
        <v>14</v>
      </c>
      <c r="E20" t="s">
        <v>24</v>
      </c>
      <c r="F20" s="3">
        <v>3</v>
      </c>
      <c r="G20" s="3">
        <v>1</v>
      </c>
      <c r="H20" s="3" t="str">
        <f t="shared" si="68"/>
        <v>H</v>
      </c>
      <c r="I20" s="3">
        <v>3.1</v>
      </c>
      <c r="J20" s="3">
        <v>3.6</v>
      </c>
      <c r="K20" s="3">
        <v>2.15</v>
      </c>
      <c r="L20" s="3">
        <v>1.73</v>
      </c>
      <c r="M20" s="3">
        <v>2.1</v>
      </c>
      <c r="N20" s="3">
        <f t="shared" si="0"/>
        <v>4</v>
      </c>
      <c r="O20" s="3">
        <f t="shared" si="1"/>
        <v>6.5474702008835539E-2</v>
      </c>
      <c r="P20" s="3">
        <f t="shared" si="2"/>
        <v>5.4225158271401064E-2</v>
      </c>
      <c r="Q20" s="3">
        <f t="shared" si="3"/>
        <v>3.3029715762273901</v>
      </c>
      <c r="R20" s="3">
        <f t="shared" si="4"/>
        <v>3.8357089272318081</v>
      </c>
      <c r="S20" s="3">
        <f t="shared" si="5"/>
        <v>2.2907706093189963</v>
      </c>
      <c r="T20" s="3">
        <f t="shared" si="6"/>
        <v>1.8432712344752855</v>
      </c>
      <c r="U20" s="3">
        <f t="shared" si="7"/>
        <v>2.2374968742185546</v>
      </c>
      <c r="V20" s="4">
        <f t="shared" si="8"/>
        <v>0.32258064516129031</v>
      </c>
      <c r="W20" s="4">
        <f t="shared" si="9"/>
        <v>0.27777777777777779</v>
      </c>
      <c r="X20" s="4">
        <f t="shared" si="10"/>
        <v>0.46511627906976744</v>
      </c>
      <c r="Y20" s="4">
        <f t="shared" si="11"/>
        <v>0.5780346820809249</v>
      </c>
      <c r="Z20" s="4">
        <f t="shared" si="12"/>
        <v>0.47619047619047616</v>
      </c>
      <c r="AA20" s="4">
        <f t="shared" si="13"/>
        <v>0.86111111111111116</v>
      </c>
      <c r="AB20" s="4">
        <f t="shared" si="14"/>
        <v>1.4418604651162792</v>
      </c>
      <c r="AC20" s="4">
        <f t="shared" si="15"/>
        <v>1.1612903225806452</v>
      </c>
      <c r="AD20" s="4">
        <f t="shared" si="16"/>
        <v>1.6744186046511629</v>
      </c>
      <c r="AE20" s="4">
        <f t="shared" si="17"/>
        <v>0.69354838709677413</v>
      </c>
      <c r="AF20" s="4">
        <f t="shared" si="18"/>
        <v>0.59722222222222221</v>
      </c>
      <c r="AG20" s="4">
        <f t="shared" si="19"/>
        <v>0.82380952380952377</v>
      </c>
      <c r="AH20" s="4">
        <f t="shared" si="20"/>
        <v>1.2138728323699424</v>
      </c>
      <c r="AI20" s="4">
        <f t="shared" si="21"/>
        <v>1.0122009669083938</v>
      </c>
      <c r="AJ20" s="4">
        <f t="shared" si="22"/>
        <v>-0.53273735100441799</v>
      </c>
      <c r="AK20" s="4">
        <f t="shared" si="23"/>
        <v>1.5449383179128118</v>
      </c>
      <c r="AL20" s="4">
        <f t="shared" si="24"/>
        <v>-0.39422563974326907</v>
      </c>
      <c r="AM20" s="4">
        <f t="shared" si="25"/>
        <v>0.39422563974326907</v>
      </c>
      <c r="AN20" s="4">
        <f t="shared" si="26"/>
        <v>0.50610048345419689</v>
      </c>
      <c r="AO20" s="4">
        <f t="shared" si="27"/>
        <v>-0.266368675502209</v>
      </c>
      <c r="AP20" s="4">
        <f t="shared" si="28"/>
        <v>0.77246915895640589</v>
      </c>
      <c r="AQ20" s="4">
        <f t="shared" si="29"/>
        <v>-0.19711281987163454</v>
      </c>
      <c r="AR20" s="4">
        <f t="shared" si="30"/>
        <v>0.19711281987163454</v>
      </c>
      <c r="AS20" s="4">
        <f t="shared" si="31"/>
        <v>0.46851607720193861</v>
      </c>
      <c r="AT20" s="4">
        <f t="shared" si="32"/>
        <v>-0.26032416359445815</v>
      </c>
      <c r="AU20" s="4">
        <f t="shared" si="33"/>
        <v>0.65772697171878791</v>
      </c>
      <c r="AV20" s="4">
        <f t="shared" si="34"/>
        <v>-0.19461789001363575</v>
      </c>
      <c r="AW20" s="4">
        <f t="shared" si="35"/>
        <v>0.19461789001363575</v>
      </c>
      <c r="AX20" s="4">
        <f t="shared" si="36"/>
        <v>84.332893896348949</v>
      </c>
      <c r="AY20" s="4">
        <f t="shared" si="37"/>
        <v>-46.858349447002468</v>
      </c>
      <c r="AZ20" s="4">
        <f t="shared" si="38"/>
        <v>118.39085490938182</v>
      </c>
      <c r="BA20" s="4">
        <f t="shared" si="39"/>
        <v>-35.031220202454435</v>
      </c>
      <c r="BB20" s="4">
        <f t="shared" si="40"/>
        <v>35.031220202454435</v>
      </c>
      <c r="BC20" s="4">
        <f t="shared" si="41"/>
        <v>0.44186046511627908</v>
      </c>
      <c r="BD20" s="4">
        <f t="shared" si="42"/>
        <v>-0.13888888888888895</v>
      </c>
      <c r="BE20" s="4">
        <f t="shared" si="43"/>
        <v>0.67441860465116288</v>
      </c>
      <c r="BF20" s="4">
        <f t="shared" si="44"/>
        <v>-0.17619047619047615</v>
      </c>
      <c r="BG20" s="4">
        <f t="shared" si="45"/>
        <v>0.21387283236994215</v>
      </c>
      <c r="BH20" s="4">
        <f t="shared" si="46"/>
        <v>0.78477112254898074</v>
      </c>
      <c r="BI20" s="4">
        <f t="shared" si="47"/>
        <v>3.1431503709260653</v>
      </c>
      <c r="BJ20" s="4">
        <f t="shared" si="48"/>
        <v>0.2496766078416299</v>
      </c>
      <c r="BK20" s="4">
        <f t="shared" si="49"/>
        <v>0.27875962318007047</v>
      </c>
      <c r="BL20" s="4">
        <f t="shared" si="50"/>
        <v>2.0403840543469203</v>
      </c>
      <c r="BM20" s="4">
        <f t="shared" si="51"/>
        <v>0.13662115354518145</v>
      </c>
      <c r="BN20" s="3">
        <f t="shared" si="52"/>
        <v>1</v>
      </c>
      <c r="BO20" s="3">
        <v>100</v>
      </c>
      <c r="BP20" s="3">
        <f t="shared" si="53"/>
        <v>2.1</v>
      </c>
      <c r="BQ20" s="3">
        <f t="shared" si="54"/>
        <v>210</v>
      </c>
      <c r="BR20" s="3">
        <f t="shared" si="55"/>
        <v>0</v>
      </c>
      <c r="BS20" s="3">
        <f t="shared" si="56"/>
        <v>-1</v>
      </c>
      <c r="BT20" s="3">
        <f t="shared" si="69"/>
        <v>-100</v>
      </c>
      <c r="BU20" s="3">
        <f t="shared" si="57"/>
        <v>0</v>
      </c>
      <c r="BV20" s="3">
        <f t="shared" si="58"/>
        <v>-1</v>
      </c>
      <c r="BW20" s="3">
        <f t="shared" si="70"/>
        <v>-100</v>
      </c>
      <c r="BX20" s="3">
        <f t="shared" si="59"/>
        <v>1</v>
      </c>
      <c r="BY20" s="3">
        <f t="shared" si="60"/>
        <v>0.73</v>
      </c>
      <c r="BZ20" s="3">
        <f t="shared" si="71"/>
        <v>73</v>
      </c>
      <c r="CA20" s="3">
        <f t="shared" si="61"/>
        <v>0</v>
      </c>
      <c r="CB20" s="3">
        <f t="shared" si="62"/>
        <v>-1</v>
      </c>
      <c r="CC20" s="3">
        <f t="shared" si="63"/>
        <v>-100</v>
      </c>
      <c r="CD20" s="3">
        <f t="shared" si="64"/>
        <v>1</v>
      </c>
      <c r="CE20" s="3">
        <f t="shared" si="65"/>
        <v>0</v>
      </c>
      <c r="CF20" s="3">
        <f t="shared" si="72"/>
        <v>1</v>
      </c>
      <c r="CG20" s="16" t="str">
        <f t="shared" si="73"/>
        <v/>
      </c>
      <c r="CI20" s="12">
        <f t="shared" si="74"/>
        <v>1</v>
      </c>
      <c r="CJ20" s="12">
        <f t="shared" si="75"/>
        <v>0</v>
      </c>
      <c r="CK20" s="12">
        <f t="shared" si="80"/>
        <v>1</v>
      </c>
      <c r="CL20" s="12" t="str">
        <f t="shared" si="77"/>
        <v/>
      </c>
      <c r="CM20" s="12">
        <f t="shared" si="66"/>
        <v>1</v>
      </c>
      <c r="CN20" s="12">
        <f t="shared" si="67"/>
        <v>0</v>
      </c>
      <c r="CO20" s="12">
        <f t="shared" si="81"/>
        <v>1</v>
      </c>
      <c r="CP20" s="12" t="str">
        <f t="shared" si="79"/>
        <v/>
      </c>
      <c r="CS20" s="36"/>
      <c r="CT20" s="36"/>
      <c r="CU20" s="36"/>
    </row>
    <row r="21" spans="1:99" x14ac:dyDescent="0.25">
      <c r="A21" t="s">
        <v>127</v>
      </c>
      <c r="B21" t="s">
        <v>146</v>
      </c>
      <c r="C21" t="s">
        <v>129</v>
      </c>
      <c r="D21" t="s">
        <v>19</v>
      </c>
      <c r="E21" t="s">
        <v>12</v>
      </c>
      <c r="F21" s="3">
        <v>0</v>
      </c>
      <c r="G21" s="3">
        <v>1</v>
      </c>
      <c r="H21" s="3" t="str">
        <f t="shared" si="68"/>
        <v>A</v>
      </c>
      <c r="I21" s="3">
        <v>4.2</v>
      </c>
      <c r="J21" s="3">
        <v>3.4</v>
      </c>
      <c r="K21" s="3">
        <v>1.91</v>
      </c>
      <c r="L21" s="3">
        <v>2</v>
      </c>
      <c r="M21" s="3">
        <v>1.8</v>
      </c>
      <c r="N21" s="3">
        <f t="shared" si="0"/>
        <v>1</v>
      </c>
      <c r="O21" s="3">
        <f t="shared" si="1"/>
        <v>5.5773094578145388E-2</v>
      </c>
      <c r="P21" s="3">
        <f t="shared" si="2"/>
        <v>5.555555555555558E-2</v>
      </c>
      <c r="Q21" s="3">
        <f t="shared" si="3"/>
        <v>4.434246997228211</v>
      </c>
      <c r="R21" s="3">
        <f t="shared" si="4"/>
        <v>3.589628521565694</v>
      </c>
      <c r="S21" s="3">
        <f t="shared" si="5"/>
        <v>2.0165266106442576</v>
      </c>
      <c r="T21" s="3">
        <f t="shared" si="6"/>
        <v>2.1115461891562908</v>
      </c>
      <c r="U21" s="3">
        <f t="shared" si="7"/>
        <v>1.9003915702406617</v>
      </c>
      <c r="V21" s="4">
        <f t="shared" si="8"/>
        <v>0.23809523809523808</v>
      </c>
      <c r="W21" s="4">
        <f t="shared" si="9"/>
        <v>0.29411764705882354</v>
      </c>
      <c r="X21" s="4">
        <f t="shared" si="10"/>
        <v>0.52356020942408377</v>
      </c>
      <c r="Y21" s="4">
        <f t="shared" si="11"/>
        <v>0.5</v>
      </c>
      <c r="Z21" s="4">
        <f t="shared" si="12"/>
        <v>0.55555555555555558</v>
      </c>
      <c r="AA21" s="4">
        <f t="shared" si="13"/>
        <v>1.2352941176470589</v>
      </c>
      <c r="AB21" s="4">
        <f t="shared" si="14"/>
        <v>2.1989528795811522</v>
      </c>
      <c r="AC21" s="4">
        <f t="shared" si="15"/>
        <v>0.80952380952380942</v>
      </c>
      <c r="AD21" s="4">
        <f t="shared" si="16"/>
        <v>1.7801047120418849</v>
      </c>
      <c r="AE21" s="4">
        <f t="shared" si="17"/>
        <v>0.4547619047619047</v>
      </c>
      <c r="AF21" s="4">
        <f t="shared" si="18"/>
        <v>0.56176470588235294</v>
      </c>
      <c r="AG21" s="4">
        <f t="shared" si="19"/>
        <v>1.1111111111111112</v>
      </c>
      <c r="AH21" s="4">
        <f t="shared" si="20"/>
        <v>0.9</v>
      </c>
      <c r="AI21" s="4">
        <f t="shared" si="21"/>
        <v>2.4177203865839534</v>
      </c>
      <c r="AJ21" s="4">
        <f t="shared" si="22"/>
        <v>0.84461847566251702</v>
      </c>
      <c r="AK21" s="4">
        <f t="shared" si="23"/>
        <v>1.5731019109214364</v>
      </c>
      <c r="AL21" s="4">
        <f t="shared" si="24"/>
        <v>0.21115461891562903</v>
      </c>
      <c r="AM21" s="4">
        <f t="shared" si="25"/>
        <v>-0.21115461891562903</v>
      </c>
      <c r="AN21" s="4">
        <f t="shared" si="26"/>
        <v>1.2088601932919767</v>
      </c>
      <c r="AO21" s="4">
        <f t="shared" si="27"/>
        <v>0.42230923783125851</v>
      </c>
      <c r="AP21" s="4">
        <f t="shared" si="28"/>
        <v>0.78655095546071818</v>
      </c>
      <c r="AQ21" s="4">
        <f t="shared" si="29"/>
        <v>0.10557730945781452</v>
      </c>
      <c r="AR21" s="4">
        <f t="shared" si="30"/>
        <v>-0.10557730945781452</v>
      </c>
      <c r="AS21" s="4">
        <f t="shared" si="31"/>
        <v>0.87967350728361893</v>
      </c>
      <c r="AT21" s="4">
        <f t="shared" si="32"/>
        <v>0.39958934190960749</v>
      </c>
      <c r="AU21" s="4">
        <f t="shared" si="33"/>
        <v>0.66648633715468331</v>
      </c>
      <c r="AV21" s="4">
        <f t="shared" si="34"/>
        <v>0.10518763736468936</v>
      </c>
      <c r="AW21" s="4">
        <f t="shared" si="35"/>
        <v>-0.10518763736468936</v>
      </c>
      <c r="AX21" s="4">
        <f t="shared" si="36"/>
        <v>158.34123131105139</v>
      </c>
      <c r="AY21" s="4">
        <f t="shared" si="37"/>
        <v>71.926081543729353</v>
      </c>
      <c r="AZ21" s="4">
        <f t="shared" si="38"/>
        <v>119.96754068784301</v>
      </c>
      <c r="BA21" s="4">
        <f t="shared" si="39"/>
        <v>18.933774725644085</v>
      </c>
      <c r="BB21" s="4">
        <f t="shared" si="40"/>
        <v>-18.933774725644085</v>
      </c>
      <c r="BC21" s="4">
        <f t="shared" si="41"/>
        <v>1.1989528795811522</v>
      </c>
      <c r="BD21" s="4">
        <f t="shared" si="42"/>
        <v>0.23529411764705904</v>
      </c>
      <c r="BE21" s="4">
        <f t="shared" si="43"/>
        <v>0.7801047120418847</v>
      </c>
      <c r="BF21" s="4">
        <f t="shared" si="44"/>
        <v>0.11111111111111109</v>
      </c>
      <c r="BG21" s="4">
        <f t="shared" si="45"/>
        <v>-9.9999999999999978E-2</v>
      </c>
      <c r="BH21" s="4">
        <f t="shared" si="46"/>
        <v>1.2270154752677198</v>
      </c>
      <c r="BI21" s="4">
        <f t="shared" si="47"/>
        <v>3.3468007098127206</v>
      </c>
      <c r="BJ21" s="4">
        <f t="shared" si="48"/>
        <v>0.36662340595009041</v>
      </c>
      <c r="BK21" s="4">
        <f t="shared" si="49"/>
        <v>0.14930886291410253</v>
      </c>
      <c r="BL21" s="4">
        <f t="shared" si="50"/>
        <v>2.005968879698476</v>
      </c>
      <c r="BM21" s="4">
        <f t="shared" si="51"/>
        <v>7.4432292756478682E-2</v>
      </c>
      <c r="BN21" s="3">
        <f t="shared" si="52"/>
        <v>0</v>
      </c>
      <c r="BO21" s="3">
        <v>100</v>
      </c>
      <c r="BP21" s="3">
        <f t="shared" si="53"/>
        <v>-1</v>
      </c>
      <c r="BQ21" s="3">
        <f t="shared" si="54"/>
        <v>-100</v>
      </c>
      <c r="BR21" s="3">
        <f t="shared" si="55"/>
        <v>1</v>
      </c>
      <c r="BS21" s="3">
        <f t="shared" si="56"/>
        <v>0.90999999999999992</v>
      </c>
      <c r="BT21" s="3">
        <f t="shared" si="69"/>
        <v>90.999999999999986</v>
      </c>
      <c r="BU21" s="3">
        <f t="shared" si="57"/>
        <v>0</v>
      </c>
      <c r="BV21" s="3">
        <f t="shared" si="58"/>
        <v>-1</v>
      </c>
      <c r="BW21" s="3">
        <f t="shared" si="70"/>
        <v>-100</v>
      </c>
      <c r="BX21" s="3">
        <f t="shared" si="59"/>
        <v>0</v>
      </c>
      <c r="BY21" s="3">
        <f t="shared" si="60"/>
        <v>-1</v>
      </c>
      <c r="BZ21" s="3">
        <f t="shared" si="71"/>
        <v>-100</v>
      </c>
      <c r="CA21" s="3">
        <f t="shared" si="61"/>
        <v>1</v>
      </c>
      <c r="CB21" s="3">
        <f t="shared" si="62"/>
        <v>0.8</v>
      </c>
      <c r="CC21" s="3">
        <f t="shared" si="63"/>
        <v>80</v>
      </c>
      <c r="CD21" s="3">
        <f t="shared" si="64"/>
        <v>1</v>
      </c>
      <c r="CE21" s="3">
        <f t="shared" si="65"/>
        <v>0</v>
      </c>
      <c r="CF21" s="3">
        <f t="shared" si="72"/>
        <v>1</v>
      </c>
      <c r="CG21" s="16" t="str">
        <f t="shared" si="73"/>
        <v/>
      </c>
      <c r="CI21" s="12">
        <f t="shared" si="74"/>
        <v>1</v>
      </c>
      <c r="CJ21" s="12">
        <f t="shared" si="75"/>
        <v>1</v>
      </c>
      <c r="CK21" s="12">
        <f t="shared" si="80"/>
        <v>2</v>
      </c>
      <c r="CL21" s="12" t="str">
        <f t="shared" si="77"/>
        <v>Over2.5</v>
      </c>
      <c r="CM21" s="12">
        <f t="shared" si="66"/>
        <v>1</v>
      </c>
      <c r="CN21" s="12">
        <f t="shared" si="67"/>
        <v>0</v>
      </c>
      <c r="CO21" s="12">
        <f t="shared" si="81"/>
        <v>1</v>
      </c>
      <c r="CP21" s="12" t="str">
        <f t="shared" si="79"/>
        <v/>
      </c>
    </row>
    <row r="22" spans="1:99" x14ac:dyDescent="0.25">
      <c r="A22" t="s">
        <v>127</v>
      </c>
      <c r="B22" t="s">
        <v>147</v>
      </c>
      <c r="C22" t="s">
        <v>129</v>
      </c>
      <c r="D22" t="s">
        <v>24</v>
      </c>
      <c r="E22" t="s">
        <v>16</v>
      </c>
      <c r="F22" s="3">
        <v>3</v>
      </c>
      <c r="G22" s="3">
        <v>0</v>
      </c>
      <c r="H22" s="3" t="str">
        <f t="shared" si="68"/>
        <v>H</v>
      </c>
      <c r="I22" s="3">
        <v>1.25</v>
      </c>
      <c r="J22" s="3">
        <v>6</v>
      </c>
      <c r="K22" s="3">
        <v>11</v>
      </c>
      <c r="L22" s="3">
        <v>1.62</v>
      </c>
      <c r="M22" s="3">
        <v>2.2999999999999998</v>
      </c>
      <c r="N22" s="3">
        <f t="shared" si="0"/>
        <v>3</v>
      </c>
      <c r="O22" s="3">
        <f t="shared" si="1"/>
        <v>5.7575757575757613E-2</v>
      </c>
      <c r="P22" s="3">
        <f t="shared" si="2"/>
        <v>5.2066559312936134E-2</v>
      </c>
      <c r="Q22" s="3">
        <f t="shared" si="3"/>
        <v>1.321969696969697</v>
      </c>
      <c r="R22" s="3">
        <f t="shared" si="4"/>
        <v>6.3454545454545457</v>
      </c>
      <c r="S22" s="3">
        <f t="shared" si="5"/>
        <v>11.633333333333333</v>
      </c>
      <c r="T22" s="3">
        <f t="shared" si="6"/>
        <v>1.7132727272727275</v>
      </c>
      <c r="U22" s="3">
        <f t="shared" si="7"/>
        <v>2.4324242424242422</v>
      </c>
      <c r="V22" s="4">
        <f t="shared" si="8"/>
        <v>0.8</v>
      </c>
      <c r="W22" s="4">
        <f t="shared" si="9"/>
        <v>0.16666666666666666</v>
      </c>
      <c r="X22" s="4">
        <f t="shared" si="10"/>
        <v>9.0909090909090912E-2</v>
      </c>
      <c r="Y22" s="4">
        <f t="shared" si="11"/>
        <v>0.61728395061728392</v>
      </c>
      <c r="Z22" s="4">
        <f t="shared" si="12"/>
        <v>0.43478260869565222</v>
      </c>
      <c r="AA22" s="4">
        <f t="shared" si="13"/>
        <v>0.20833333333333334</v>
      </c>
      <c r="AB22" s="4">
        <f t="shared" si="14"/>
        <v>0.11363636363636363</v>
      </c>
      <c r="AC22" s="4">
        <f t="shared" si="15"/>
        <v>4.8</v>
      </c>
      <c r="AD22" s="4">
        <f t="shared" si="16"/>
        <v>0.54545454545454541</v>
      </c>
      <c r="AE22" s="4">
        <f t="shared" si="17"/>
        <v>8.8000000000000007</v>
      </c>
      <c r="AF22" s="4">
        <f t="shared" si="18"/>
        <v>1.8333333333333333</v>
      </c>
      <c r="AG22" s="4">
        <f t="shared" si="19"/>
        <v>0.70434782608695667</v>
      </c>
      <c r="AH22" s="4">
        <f t="shared" si="20"/>
        <v>1.419753086419753</v>
      </c>
      <c r="AI22" s="4">
        <f t="shared" si="21"/>
        <v>-10.311363636363636</v>
      </c>
      <c r="AJ22" s="4">
        <f t="shared" si="22"/>
        <v>-5.0234848484848484</v>
      </c>
      <c r="AK22" s="4">
        <f t="shared" si="23"/>
        <v>-5.2878787878787872</v>
      </c>
      <c r="AL22" s="4">
        <f t="shared" si="24"/>
        <v>-0.71915151515151465</v>
      </c>
      <c r="AM22" s="4">
        <f t="shared" si="25"/>
        <v>0.71915151515151465</v>
      </c>
      <c r="AN22" s="4">
        <f t="shared" si="26"/>
        <v>-5.1556818181818178</v>
      </c>
      <c r="AO22" s="4">
        <f t="shared" si="27"/>
        <v>-2.5117424242424242</v>
      </c>
      <c r="AP22" s="4">
        <f t="shared" si="28"/>
        <v>-2.6439393939393936</v>
      </c>
      <c r="AQ22" s="4">
        <f t="shared" si="29"/>
        <v>-0.35957575757575733</v>
      </c>
      <c r="AR22" s="4">
        <f t="shared" si="30"/>
        <v>0.35957575757575733</v>
      </c>
      <c r="AS22" s="4">
        <f t="shared" si="31"/>
        <v>-1.3792144082153373</v>
      </c>
      <c r="AT22" s="4">
        <f t="shared" si="32"/>
        <v>-1.1919030613313584</v>
      </c>
      <c r="AU22" s="4">
        <f t="shared" si="33"/>
        <v>-1.2092025774494621</v>
      </c>
      <c r="AV22" s="4">
        <f t="shared" si="34"/>
        <v>-0.34517996109549554</v>
      </c>
      <c r="AW22" s="4">
        <f t="shared" si="35"/>
        <v>0.34517996109549554</v>
      </c>
      <c r="AX22" s="4">
        <f t="shared" si="36"/>
        <v>-248.2585934787607</v>
      </c>
      <c r="AY22" s="4">
        <f t="shared" si="37"/>
        <v>-214.54255103964451</v>
      </c>
      <c r="AZ22" s="4">
        <f t="shared" si="38"/>
        <v>-217.65646394090317</v>
      </c>
      <c r="BA22" s="4">
        <f t="shared" si="39"/>
        <v>-62.1323929971892</v>
      </c>
      <c r="BB22" s="4">
        <f t="shared" si="40"/>
        <v>62.1323929971892</v>
      </c>
      <c r="BC22" s="4">
        <f t="shared" si="41"/>
        <v>-0.88636363636363635</v>
      </c>
      <c r="BD22" s="4">
        <f t="shared" si="42"/>
        <v>-0.79166666666666663</v>
      </c>
      <c r="BE22" s="4">
        <f t="shared" si="43"/>
        <v>-0.45454545454545453</v>
      </c>
      <c r="BF22" s="4">
        <f t="shared" si="44"/>
        <v>-0.29565217391304333</v>
      </c>
      <c r="BG22" s="4">
        <f t="shared" si="45"/>
        <v>0.41975308641975273</v>
      </c>
      <c r="BH22" s="4">
        <f t="shared" si="46"/>
        <v>5.156246731547693</v>
      </c>
      <c r="BI22" s="4">
        <f t="shared" si="47"/>
        <v>6.4335858585858583</v>
      </c>
      <c r="BJ22" s="4">
        <f t="shared" si="48"/>
        <v>0.80145766993479861</v>
      </c>
      <c r="BK22" s="4">
        <f t="shared" si="49"/>
        <v>0.50851691306421531</v>
      </c>
      <c r="BL22" s="4">
        <f t="shared" si="50"/>
        <v>2.0728484848484849</v>
      </c>
      <c r="BM22" s="4">
        <f t="shared" si="51"/>
        <v>0.24532276081982202</v>
      </c>
      <c r="BN22" s="3">
        <f t="shared" si="52"/>
        <v>1</v>
      </c>
      <c r="BO22" s="3">
        <v>100</v>
      </c>
      <c r="BP22" s="3">
        <f t="shared" si="53"/>
        <v>0.25</v>
      </c>
      <c r="BQ22" s="3">
        <f t="shared" si="54"/>
        <v>25</v>
      </c>
      <c r="BR22" s="3">
        <f t="shared" si="55"/>
        <v>0</v>
      </c>
      <c r="BS22" s="3">
        <f t="shared" si="56"/>
        <v>-1</v>
      </c>
      <c r="BT22" s="3">
        <f t="shared" si="69"/>
        <v>-100</v>
      </c>
      <c r="BU22" s="3">
        <f t="shared" si="57"/>
        <v>0</v>
      </c>
      <c r="BV22" s="3">
        <f t="shared" si="58"/>
        <v>-1</v>
      </c>
      <c r="BW22" s="3">
        <f t="shared" si="70"/>
        <v>-100</v>
      </c>
      <c r="BX22" s="3">
        <f t="shared" si="59"/>
        <v>1</v>
      </c>
      <c r="BY22" s="3">
        <f t="shared" si="60"/>
        <v>0.62000000000000011</v>
      </c>
      <c r="BZ22" s="3">
        <f t="shared" si="71"/>
        <v>62.000000000000014</v>
      </c>
      <c r="CA22" s="3">
        <f t="shared" si="61"/>
        <v>0</v>
      </c>
      <c r="CB22" s="3">
        <f t="shared" si="62"/>
        <v>-1</v>
      </c>
      <c r="CC22" s="3">
        <f t="shared" si="63"/>
        <v>-100</v>
      </c>
      <c r="CD22" s="3">
        <f t="shared" si="64"/>
        <v>0</v>
      </c>
      <c r="CE22" s="3">
        <f t="shared" si="65"/>
        <v>1</v>
      </c>
      <c r="CF22" s="3">
        <f t="shared" si="72"/>
        <v>1</v>
      </c>
      <c r="CG22" s="16" t="str">
        <f t="shared" si="73"/>
        <v/>
      </c>
      <c r="CI22" s="12">
        <f t="shared" si="74"/>
        <v>1</v>
      </c>
      <c r="CJ22" s="12">
        <f t="shared" si="75"/>
        <v>0</v>
      </c>
      <c r="CK22" s="12">
        <f t="shared" si="80"/>
        <v>1</v>
      </c>
      <c r="CL22" s="12" t="str">
        <f t="shared" si="77"/>
        <v/>
      </c>
      <c r="CM22" s="12">
        <f t="shared" si="66"/>
        <v>1</v>
      </c>
      <c r="CN22" s="12">
        <f t="shared" si="67"/>
        <v>1</v>
      </c>
      <c r="CO22" s="12">
        <f t="shared" si="81"/>
        <v>2</v>
      </c>
      <c r="CP22" s="12" t="str">
        <f t="shared" si="79"/>
        <v>Under2.5</v>
      </c>
    </row>
    <row r="23" spans="1:99" x14ac:dyDescent="0.25">
      <c r="A23" t="s">
        <v>127</v>
      </c>
      <c r="B23" t="s">
        <v>148</v>
      </c>
      <c r="C23" t="s">
        <v>132</v>
      </c>
      <c r="D23" t="s">
        <v>13</v>
      </c>
      <c r="E23" t="s">
        <v>23</v>
      </c>
      <c r="F23" s="3">
        <v>0</v>
      </c>
      <c r="G23" s="3">
        <v>2</v>
      </c>
      <c r="H23" s="3" t="str">
        <f t="shared" si="68"/>
        <v>A</v>
      </c>
      <c r="I23" s="3">
        <v>3.5</v>
      </c>
      <c r="J23" s="3">
        <v>3.8</v>
      </c>
      <c r="K23" s="3">
        <v>2</v>
      </c>
      <c r="L23" s="3">
        <v>1.57</v>
      </c>
      <c r="M23" s="3">
        <v>2.38</v>
      </c>
      <c r="N23" s="3">
        <f t="shared" si="0"/>
        <v>2</v>
      </c>
      <c r="O23" s="3">
        <f t="shared" si="1"/>
        <v>4.8872180451127845E-2</v>
      </c>
      <c r="P23" s="3">
        <f t="shared" si="2"/>
        <v>5.7110742386126456E-2</v>
      </c>
      <c r="Q23" s="3">
        <f t="shared" si="3"/>
        <v>3.6710526315789473</v>
      </c>
      <c r="R23" s="3">
        <f t="shared" si="4"/>
        <v>3.9857142857142858</v>
      </c>
      <c r="S23" s="3">
        <f t="shared" si="5"/>
        <v>2.0977443609022557</v>
      </c>
      <c r="T23" s="3">
        <f t="shared" si="6"/>
        <v>1.6467293233082707</v>
      </c>
      <c r="U23" s="3">
        <f t="shared" si="7"/>
        <v>2.4963157894736843</v>
      </c>
      <c r="V23" s="4">
        <f t="shared" si="8"/>
        <v>0.2857142857142857</v>
      </c>
      <c r="W23" s="4">
        <f t="shared" si="9"/>
        <v>0.26315789473684209</v>
      </c>
      <c r="X23" s="4">
        <f t="shared" si="10"/>
        <v>0.5</v>
      </c>
      <c r="Y23" s="4">
        <f t="shared" si="11"/>
        <v>0.63694267515923564</v>
      </c>
      <c r="Z23" s="4">
        <f t="shared" si="12"/>
        <v>0.42016806722689076</v>
      </c>
      <c r="AA23" s="4">
        <f t="shared" si="13"/>
        <v>0.92105263157894746</v>
      </c>
      <c r="AB23" s="4">
        <f t="shared" si="14"/>
        <v>1.75</v>
      </c>
      <c r="AC23" s="4">
        <f t="shared" si="15"/>
        <v>1.0857142857142856</v>
      </c>
      <c r="AD23" s="4">
        <f t="shared" si="16"/>
        <v>1.9</v>
      </c>
      <c r="AE23" s="4">
        <f t="shared" si="17"/>
        <v>0.5714285714285714</v>
      </c>
      <c r="AF23" s="4">
        <f t="shared" si="18"/>
        <v>0.52631578947368418</v>
      </c>
      <c r="AG23" s="4">
        <f t="shared" si="19"/>
        <v>0.65966386554621859</v>
      </c>
      <c r="AH23" s="4">
        <f t="shared" si="20"/>
        <v>1.5159235668789808</v>
      </c>
      <c r="AI23" s="4">
        <f t="shared" si="21"/>
        <v>1.5733082706766917</v>
      </c>
      <c r="AJ23" s="4">
        <f t="shared" si="22"/>
        <v>-0.31466165413533842</v>
      </c>
      <c r="AK23" s="4">
        <f t="shared" si="23"/>
        <v>1.8879699248120301</v>
      </c>
      <c r="AL23" s="4">
        <f t="shared" si="24"/>
        <v>-0.84958646616541356</v>
      </c>
      <c r="AM23" s="4">
        <f t="shared" si="25"/>
        <v>0.84958646616541356</v>
      </c>
      <c r="AN23" s="4">
        <f t="shared" si="26"/>
        <v>0.78665413533834583</v>
      </c>
      <c r="AO23" s="4">
        <f t="shared" si="27"/>
        <v>-0.15733082706766921</v>
      </c>
      <c r="AP23" s="4">
        <f t="shared" si="28"/>
        <v>0.94398496240601504</v>
      </c>
      <c r="AQ23" s="4">
        <f t="shared" si="29"/>
        <v>-0.42479323308270678</v>
      </c>
      <c r="AR23" s="4">
        <f t="shared" si="30"/>
        <v>0.42479323308270678</v>
      </c>
      <c r="AS23" s="4">
        <f t="shared" si="31"/>
        <v>0.66655007787305587</v>
      </c>
      <c r="AT23" s="4">
        <f t="shared" si="32"/>
        <v>-0.15605163618650741</v>
      </c>
      <c r="AU23" s="4">
        <f t="shared" si="33"/>
        <v>0.75659159147776167</v>
      </c>
      <c r="AV23" s="4">
        <f t="shared" si="34"/>
        <v>-0.40169550096605522</v>
      </c>
      <c r="AW23" s="4">
        <f t="shared" si="35"/>
        <v>0.40169550096605522</v>
      </c>
      <c r="AX23" s="4">
        <f t="shared" si="36"/>
        <v>119.97901401715005</v>
      </c>
      <c r="AY23" s="4">
        <f t="shared" si="37"/>
        <v>-28.089294513571335</v>
      </c>
      <c r="AZ23" s="4">
        <f t="shared" si="38"/>
        <v>136.18648646599709</v>
      </c>
      <c r="BA23" s="4">
        <f t="shared" si="39"/>
        <v>-72.30519017388994</v>
      </c>
      <c r="BB23" s="4">
        <f t="shared" si="40"/>
        <v>72.30519017388994</v>
      </c>
      <c r="BC23" s="4">
        <f t="shared" si="41"/>
        <v>0.75</v>
      </c>
      <c r="BD23" s="4">
        <f t="shared" si="42"/>
        <v>-7.8947368421052655E-2</v>
      </c>
      <c r="BE23" s="4">
        <f t="shared" si="43"/>
        <v>0.9</v>
      </c>
      <c r="BF23" s="4">
        <f t="shared" si="44"/>
        <v>-0.34033613445378152</v>
      </c>
      <c r="BG23" s="4">
        <f t="shared" si="45"/>
        <v>0.51592356687898089</v>
      </c>
      <c r="BH23" s="4">
        <f t="shared" si="46"/>
        <v>1.0114957001191855</v>
      </c>
      <c r="BI23" s="4">
        <f t="shared" si="47"/>
        <v>3.2515037593984961</v>
      </c>
      <c r="BJ23" s="4">
        <f t="shared" si="48"/>
        <v>0.31108550841912747</v>
      </c>
      <c r="BK23" s="4">
        <f t="shared" si="49"/>
        <v>0.6007483514298787</v>
      </c>
      <c r="BL23" s="4">
        <f t="shared" si="50"/>
        <v>2.0715225563909776</v>
      </c>
      <c r="BM23" s="4">
        <f t="shared" si="51"/>
        <v>0.29000328747397619</v>
      </c>
      <c r="BN23" s="3">
        <f t="shared" si="52"/>
        <v>0</v>
      </c>
      <c r="BO23" s="3">
        <v>100</v>
      </c>
      <c r="BP23" s="3">
        <f t="shared" si="53"/>
        <v>-1</v>
      </c>
      <c r="BQ23" s="3">
        <f t="shared" si="54"/>
        <v>-100</v>
      </c>
      <c r="BR23" s="3">
        <f t="shared" si="55"/>
        <v>1</v>
      </c>
      <c r="BS23" s="3">
        <f t="shared" si="56"/>
        <v>1</v>
      </c>
      <c r="BT23" s="3">
        <f t="shared" si="69"/>
        <v>100</v>
      </c>
      <c r="BU23" s="3">
        <f t="shared" si="57"/>
        <v>0</v>
      </c>
      <c r="BV23" s="3">
        <f t="shared" si="58"/>
        <v>-1</v>
      </c>
      <c r="BW23" s="3">
        <f t="shared" si="70"/>
        <v>-100</v>
      </c>
      <c r="BX23" s="3">
        <f t="shared" si="59"/>
        <v>0</v>
      </c>
      <c r="BY23" s="3">
        <f t="shared" si="60"/>
        <v>-1</v>
      </c>
      <c r="BZ23" s="3">
        <f t="shared" si="71"/>
        <v>-100</v>
      </c>
      <c r="CA23" s="3">
        <f t="shared" si="61"/>
        <v>1</v>
      </c>
      <c r="CB23" s="3">
        <f t="shared" si="62"/>
        <v>1.38</v>
      </c>
      <c r="CC23" s="3">
        <f t="shared" si="63"/>
        <v>138</v>
      </c>
      <c r="CD23" s="3">
        <f t="shared" si="64"/>
        <v>1</v>
      </c>
      <c r="CE23" s="3">
        <f t="shared" si="65"/>
        <v>0</v>
      </c>
      <c r="CF23" s="3">
        <f t="shared" si="72"/>
        <v>1</v>
      </c>
      <c r="CG23" s="16" t="str">
        <f t="shared" si="73"/>
        <v/>
      </c>
      <c r="CI23" s="12">
        <f t="shared" si="74"/>
        <v>1</v>
      </c>
      <c r="CJ23" s="12">
        <f t="shared" si="75"/>
        <v>0</v>
      </c>
      <c r="CK23" s="12">
        <f t="shared" si="80"/>
        <v>1</v>
      </c>
      <c r="CL23" s="12" t="str">
        <f t="shared" si="77"/>
        <v/>
      </c>
      <c r="CM23" s="12">
        <f t="shared" si="66"/>
        <v>1</v>
      </c>
      <c r="CN23" s="12">
        <f t="shared" si="67"/>
        <v>0</v>
      </c>
      <c r="CO23" s="12">
        <f t="shared" si="81"/>
        <v>1</v>
      </c>
      <c r="CP23" s="12" t="str">
        <f t="shared" si="79"/>
        <v/>
      </c>
    </row>
    <row r="24" spans="1:99" x14ac:dyDescent="0.25">
      <c r="A24" t="s">
        <v>127</v>
      </c>
      <c r="B24" t="s">
        <v>148</v>
      </c>
      <c r="C24" t="s">
        <v>134</v>
      </c>
      <c r="D24" t="s">
        <v>12</v>
      </c>
      <c r="E24" t="s">
        <v>18</v>
      </c>
      <c r="F24" s="3">
        <v>2</v>
      </c>
      <c r="G24" s="3">
        <v>2</v>
      </c>
      <c r="H24" s="3" t="str">
        <f t="shared" si="68"/>
        <v>D</v>
      </c>
      <c r="I24" s="3">
        <v>1.3</v>
      </c>
      <c r="J24" s="3">
        <v>5.75</v>
      </c>
      <c r="K24" s="3">
        <v>10</v>
      </c>
      <c r="L24" s="3">
        <v>1.5</v>
      </c>
      <c r="M24" s="3">
        <v>2.63</v>
      </c>
      <c r="N24" s="3">
        <f t="shared" si="0"/>
        <v>4</v>
      </c>
      <c r="O24" s="3">
        <f t="shared" si="1"/>
        <v>4.3143812709030005E-2</v>
      </c>
      <c r="P24" s="3">
        <f t="shared" si="2"/>
        <v>4.6894803548795938E-2</v>
      </c>
      <c r="Q24" s="3">
        <f t="shared" si="3"/>
        <v>1.3560869565217391</v>
      </c>
      <c r="R24" s="3">
        <f t="shared" si="4"/>
        <v>5.9980769230769226</v>
      </c>
      <c r="S24" s="3">
        <f t="shared" si="5"/>
        <v>10.431438127090299</v>
      </c>
      <c r="T24" s="3">
        <f t="shared" si="6"/>
        <v>1.564715719063545</v>
      </c>
      <c r="U24" s="3">
        <f t="shared" si="7"/>
        <v>2.7434682274247488</v>
      </c>
      <c r="V24" s="4">
        <f t="shared" si="8"/>
        <v>0.76923076923076916</v>
      </c>
      <c r="W24" s="4">
        <f t="shared" si="9"/>
        <v>0.17391304347826086</v>
      </c>
      <c r="X24" s="4">
        <f t="shared" si="10"/>
        <v>0.1</v>
      </c>
      <c r="Y24" s="4">
        <f t="shared" si="11"/>
        <v>0.66666666666666663</v>
      </c>
      <c r="Z24" s="4">
        <f t="shared" si="12"/>
        <v>0.38022813688212931</v>
      </c>
      <c r="AA24" s="4">
        <f t="shared" si="13"/>
        <v>0.22608695652173913</v>
      </c>
      <c r="AB24" s="4">
        <f t="shared" si="14"/>
        <v>0.13</v>
      </c>
      <c r="AC24" s="4">
        <f t="shared" si="15"/>
        <v>4.4230769230769234</v>
      </c>
      <c r="AD24" s="4">
        <f t="shared" si="16"/>
        <v>0.57499999999999996</v>
      </c>
      <c r="AE24" s="4">
        <f t="shared" si="17"/>
        <v>7.6923076923076916</v>
      </c>
      <c r="AF24" s="4">
        <f t="shared" si="18"/>
        <v>1.7391304347826086</v>
      </c>
      <c r="AG24" s="4">
        <f t="shared" si="19"/>
        <v>0.57034220532319391</v>
      </c>
      <c r="AH24" s="4">
        <f t="shared" si="20"/>
        <v>1.7533333333333332</v>
      </c>
      <c r="AI24" s="4">
        <f t="shared" si="21"/>
        <v>-9.0753511705685597</v>
      </c>
      <c r="AJ24" s="4">
        <f t="shared" si="22"/>
        <v>-4.6419899665551831</v>
      </c>
      <c r="AK24" s="4">
        <f t="shared" si="23"/>
        <v>-4.4333612040133765</v>
      </c>
      <c r="AL24" s="4">
        <f t="shared" si="24"/>
        <v>-1.1787525083612038</v>
      </c>
      <c r="AM24" s="4">
        <f t="shared" si="25"/>
        <v>1.1787525083612038</v>
      </c>
      <c r="AN24" s="4">
        <f t="shared" si="26"/>
        <v>-4.5376755852842798</v>
      </c>
      <c r="AO24" s="4">
        <f t="shared" si="27"/>
        <v>-2.3209949832775916</v>
      </c>
      <c r="AP24" s="4">
        <f t="shared" si="28"/>
        <v>-2.2166806020066883</v>
      </c>
      <c r="AQ24" s="4">
        <f t="shared" si="29"/>
        <v>-0.58937625418060191</v>
      </c>
      <c r="AR24" s="4">
        <f t="shared" si="30"/>
        <v>0.58937625418060191</v>
      </c>
      <c r="AS24" s="4">
        <f t="shared" si="31"/>
        <v>-1.3538863144085458</v>
      </c>
      <c r="AT24" s="4">
        <f t="shared" si="32"/>
        <v>-1.1639813799097722</v>
      </c>
      <c r="AU24" s="4">
        <f t="shared" si="33"/>
        <v>-1.1470072574100052</v>
      </c>
      <c r="AV24" s="4">
        <f t="shared" si="34"/>
        <v>-0.53257129874353482</v>
      </c>
      <c r="AW24" s="4">
        <f t="shared" si="35"/>
        <v>0.53257129874353482</v>
      </c>
      <c r="AX24" s="4">
        <f t="shared" si="36"/>
        <v>-243.69953659353823</v>
      </c>
      <c r="AY24" s="4">
        <f t="shared" si="37"/>
        <v>-209.51664838375902</v>
      </c>
      <c r="AZ24" s="4">
        <f t="shared" si="38"/>
        <v>-206.46130633380093</v>
      </c>
      <c r="BA24" s="4">
        <f t="shared" si="39"/>
        <v>-95.862833773836257</v>
      </c>
      <c r="BB24" s="4">
        <f t="shared" si="40"/>
        <v>95.862833773836257</v>
      </c>
      <c r="BC24" s="4">
        <f t="shared" si="41"/>
        <v>-0.87</v>
      </c>
      <c r="BD24" s="4">
        <f t="shared" si="42"/>
        <v>-0.77391304347826084</v>
      </c>
      <c r="BE24" s="4">
        <f t="shared" si="43"/>
        <v>-0.42499999999999993</v>
      </c>
      <c r="BF24" s="4">
        <f t="shared" si="44"/>
        <v>-0.42965779467680609</v>
      </c>
      <c r="BG24" s="4">
        <f t="shared" si="45"/>
        <v>0.7533333333333333</v>
      </c>
      <c r="BH24" s="4">
        <f t="shared" si="46"/>
        <v>4.5380752396434554</v>
      </c>
      <c r="BI24" s="4">
        <f t="shared" si="47"/>
        <v>5.9285340022296538</v>
      </c>
      <c r="BJ24" s="4">
        <f t="shared" si="48"/>
        <v>0.76546330643237215</v>
      </c>
      <c r="BK24" s="4">
        <f t="shared" si="49"/>
        <v>0.83350389200286001</v>
      </c>
      <c r="BL24" s="4">
        <f t="shared" si="50"/>
        <v>2.1540919732441468</v>
      </c>
      <c r="BM24" s="4">
        <f t="shared" si="51"/>
        <v>0.38693978825220288</v>
      </c>
      <c r="BN24" s="3">
        <f t="shared" si="52"/>
        <v>0</v>
      </c>
      <c r="BO24" s="3">
        <v>100</v>
      </c>
      <c r="BP24" s="3">
        <f t="shared" si="53"/>
        <v>-1</v>
      </c>
      <c r="BQ24" s="3">
        <f t="shared" si="54"/>
        <v>-100</v>
      </c>
      <c r="BR24" s="3">
        <f t="shared" si="55"/>
        <v>0</v>
      </c>
      <c r="BS24" s="3">
        <f t="shared" si="56"/>
        <v>-1</v>
      </c>
      <c r="BT24" s="3">
        <f t="shared" si="69"/>
        <v>-100</v>
      </c>
      <c r="BU24" s="3">
        <f t="shared" si="57"/>
        <v>1</v>
      </c>
      <c r="BV24" s="3">
        <f t="shared" si="58"/>
        <v>4.75</v>
      </c>
      <c r="BW24" s="3">
        <f t="shared" si="70"/>
        <v>475</v>
      </c>
      <c r="BX24" s="3">
        <f t="shared" si="59"/>
        <v>1</v>
      </c>
      <c r="BY24" s="3">
        <f t="shared" si="60"/>
        <v>0.5</v>
      </c>
      <c r="BZ24" s="3">
        <f t="shared" si="71"/>
        <v>50</v>
      </c>
      <c r="CA24" s="3">
        <f t="shared" si="61"/>
        <v>0</v>
      </c>
      <c r="CB24" s="3">
        <f t="shared" si="62"/>
        <v>-1</v>
      </c>
      <c r="CC24" s="3">
        <f t="shared" si="63"/>
        <v>-100</v>
      </c>
      <c r="CD24" s="3">
        <f t="shared" si="64"/>
        <v>0</v>
      </c>
      <c r="CE24" s="3">
        <f t="shared" si="65"/>
        <v>1</v>
      </c>
      <c r="CF24" s="3">
        <f t="shared" si="72"/>
        <v>1</v>
      </c>
      <c r="CG24" s="16" t="str">
        <f t="shared" si="73"/>
        <v/>
      </c>
      <c r="CI24" s="12">
        <f t="shared" si="74"/>
        <v>1</v>
      </c>
      <c r="CJ24" s="12">
        <f t="shared" si="75"/>
        <v>0</v>
      </c>
      <c r="CK24" s="12">
        <f t="shared" si="80"/>
        <v>1</v>
      </c>
      <c r="CL24" s="12" t="str">
        <f t="shared" si="77"/>
        <v/>
      </c>
      <c r="CM24" s="12">
        <f t="shared" si="66"/>
        <v>1</v>
      </c>
      <c r="CN24" s="12">
        <f t="shared" si="67"/>
        <v>1</v>
      </c>
      <c r="CO24" s="12">
        <f t="shared" si="81"/>
        <v>2</v>
      </c>
      <c r="CP24" s="12" t="str">
        <f t="shared" si="79"/>
        <v>Under2.5</v>
      </c>
    </row>
    <row r="25" spans="1:99" x14ac:dyDescent="0.25">
      <c r="A25" t="s">
        <v>127</v>
      </c>
      <c r="B25" t="s">
        <v>148</v>
      </c>
      <c r="C25" t="s">
        <v>134</v>
      </c>
      <c r="D25" t="s">
        <v>22</v>
      </c>
      <c r="E25" t="s">
        <v>19</v>
      </c>
      <c r="F25" s="3">
        <v>1</v>
      </c>
      <c r="G25" s="3">
        <v>1</v>
      </c>
      <c r="H25" s="3" t="str">
        <f t="shared" si="68"/>
        <v>D</v>
      </c>
      <c r="I25" s="3">
        <v>2.15</v>
      </c>
      <c r="J25" s="3">
        <v>3.4</v>
      </c>
      <c r="K25" s="3">
        <v>3.5</v>
      </c>
      <c r="L25" s="3">
        <v>2.2000000000000002</v>
      </c>
      <c r="M25" s="3">
        <v>1.67</v>
      </c>
      <c r="N25" s="3">
        <f t="shared" si="0"/>
        <v>2</v>
      </c>
      <c r="O25" s="3">
        <f t="shared" si="1"/>
        <v>4.4948211842876784E-2</v>
      </c>
      <c r="P25" s="3">
        <f t="shared" si="2"/>
        <v>5.3347849755035426E-2</v>
      </c>
      <c r="Q25" s="3">
        <f t="shared" si="3"/>
        <v>2.2466386554621849</v>
      </c>
      <c r="R25" s="3">
        <f t="shared" si="4"/>
        <v>3.552823920265781</v>
      </c>
      <c r="S25" s="3">
        <f t="shared" si="5"/>
        <v>3.6573187414500685</v>
      </c>
      <c r="T25" s="3">
        <f t="shared" si="6"/>
        <v>2.2988860660543291</v>
      </c>
      <c r="U25" s="3">
        <f t="shared" si="7"/>
        <v>1.745063513777604</v>
      </c>
      <c r="V25" s="4">
        <f t="shared" si="8"/>
        <v>0.46511627906976744</v>
      </c>
      <c r="W25" s="4">
        <f t="shared" si="9"/>
        <v>0.29411764705882354</v>
      </c>
      <c r="X25" s="4">
        <f t="shared" si="10"/>
        <v>0.2857142857142857</v>
      </c>
      <c r="Y25" s="4">
        <f t="shared" si="11"/>
        <v>0.45454545454545453</v>
      </c>
      <c r="Z25" s="4">
        <f t="shared" si="12"/>
        <v>0.5988023952095809</v>
      </c>
      <c r="AA25" s="4">
        <f t="shared" si="13"/>
        <v>0.63235294117647056</v>
      </c>
      <c r="AB25" s="4">
        <f t="shared" si="14"/>
        <v>0.61428571428571421</v>
      </c>
      <c r="AC25" s="4">
        <f t="shared" si="15"/>
        <v>1.5813953488372092</v>
      </c>
      <c r="AD25" s="4">
        <f t="shared" si="16"/>
        <v>0.97142857142857142</v>
      </c>
      <c r="AE25" s="4">
        <f t="shared" si="17"/>
        <v>1.6279069767441861</v>
      </c>
      <c r="AF25" s="4">
        <f t="shared" si="18"/>
        <v>1.0294117647058825</v>
      </c>
      <c r="AG25" s="4">
        <f t="shared" si="19"/>
        <v>1.317365269461078</v>
      </c>
      <c r="AH25" s="4">
        <f t="shared" si="20"/>
        <v>0.75909090909090904</v>
      </c>
      <c r="AI25" s="4">
        <f t="shared" si="21"/>
        <v>-1.4106800859878836</v>
      </c>
      <c r="AJ25" s="4">
        <f t="shared" si="22"/>
        <v>-1.3061852648035961</v>
      </c>
      <c r="AK25" s="4">
        <f t="shared" si="23"/>
        <v>-0.10449482118428755</v>
      </c>
      <c r="AL25" s="4">
        <f t="shared" si="24"/>
        <v>0.55382255227672506</v>
      </c>
      <c r="AM25" s="4">
        <f t="shared" si="25"/>
        <v>-0.55382255227672506</v>
      </c>
      <c r="AN25" s="4">
        <f t="shared" si="26"/>
        <v>-0.70534004299394182</v>
      </c>
      <c r="AO25" s="4">
        <f t="shared" si="27"/>
        <v>-0.65309263240179805</v>
      </c>
      <c r="AP25" s="4">
        <f t="shared" si="28"/>
        <v>-5.2247410592143773E-2</v>
      </c>
      <c r="AQ25" s="4">
        <f t="shared" si="29"/>
        <v>0.27691127613836253</v>
      </c>
      <c r="AR25" s="4">
        <f t="shared" si="30"/>
        <v>-0.27691127613836253</v>
      </c>
      <c r="AS25" s="4">
        <f t="shared" si="31"/>
        <v>-0.61430090198698717</v>
      </c>
      <c r="AT25" s="4">
        <f t="shared" si="32"/>
        <v>-0.5785462317351957</v>
      </c>
      <c r="AU25" s="4">
        <f t="shared" si="33"/>
        <v>-5.2199946788063015E-2</v>
      </c>
      <c r="AV25" s="4">
        <f t="shared" si="34"/>
        <v>0.27014223939776588</v>
      </c>
      <c r="AW25" s="4">
        <f t="shared" si="35"/>
        <v>-0.27014223939776588</v>
      </c>
      <c r="AX25" s="4">
        <f t="shared" si="36"/>
        <v>-110.57416235765768</v>
      </c>
      <c r="AY25" s="4">
        <f t="shared" si="37"/>
        <v>-104.13832171233524</v>
      </c>
      <c r="AZ25" s="4">
        <f t="shared" si="38"/>
        <v>-9.3959904218513426</v>
      </c>
      <c r="BA25" s="4">
        <f t="shared" si="39"/>
        <v>48.62560309159786</v>
      </c>
      <c r="BB25" s="4">
        <f t="shared" si="40"/>
        <v>-48.62560309159786</v>
      </c>
      <c r="BC25" s="4">
        <f t="shared" si="41"/>
        <v>-0.38571428571428573</v>
      </c>
      <c r="BD25" s="4">
        <f t="shared" si="42"/>
        <v>-0.36764705882352944</v>
      </c>
      <c r="BE25" s="4">
        <f t="shared" si="43"/>
        <v>-2.8571428571428536E-2</v>
      </c>
      <c r="BF25" s="4">
        <f t="shared" si="44"/>
        <v>0.31736526946107807</v>
      </c>
      <c r="BG25" s="4">
        <f t="shared" si="45"/>
        <v>-0.24090909090909104</v>
      </c>
      <c r="BH25" s="4">
        <f t="shared" si="46"/>
        <v>0.78602983601633203</v>
      </c>
      <c r="BI25" s="4">
        <f t="shared" si="47"/>
        <v>3.1522604390593449</v>
      </c>
      <c r="BJ25" s="4">
        <f t="shared" si="48"/>
        <v>0.24935434467175194</v>
      </c>
      <c r="BK25" s="4">
        <f t="shared" si="49"/>
        <v>0.39161168228891402</v>
      </c>
      <c r="BL25" s="4">
        <f t="shared" si="50"/>
        <v>2.0219747899159666</v>
      </c>
      <c r="BM25" s="4">
        <f t="shared" si="51"/>
        <v>0.19367782637150951</v>
      </c>
      <c r="BN25" s="3">
        <f t="shared" si="52"/>
        <v>0</v>
      </c>
      <c r="BO25" s="3">
        <v>100</v>
      </c>
      <c r="BP25" s="3">
        <f t="shared" si="53"/>
        <v>-1</v>
      </c>
      <c r="BQ25" s="3">
        <f t="shared" si="54"/>
        <v>-100</v>
      </c>
      <c r="BR25" s="3">
        <f t="shared" si="55"/>
        <v>0</v>
      </c>
      <c r="BS25" s="3">
        <f t="shared" si="56"/>
        <v>-1</v>
      </c>
      <c r="BT25" s="3">
        <f t="shared" si="69"/>
        <v>-100</v>
      </c>
      <c r="BU25" s="3">
        <f t="shared" si="57"/>
        <v>1</v>
      </c>
      <c r="BV25" s="3">
        <f t="shared" si="58"/>
        <v>2.4</v>
      </c>
      <c r="BW25" s="3">
        <f t="shared" si="70"/>
        <v>240</v>
      </c>
      <c r="BX25" s="3">
        <f t="shared" si="59"/>
        <v>0</v>
      </c>
      <c r="BY25" s="3">
        <f t="shared" si="60"/>
        <v>-1</v>
      </c>
      <c r="BZ25" s="3">
        <f t="shared" si="71"/>
        <v>-100</v>
      </c>
      <c r="CA25" s="3">
        <f t="shared" si="61"/>
        <v>1</v>
      </c>
      <c r="CB25" s="3">
        <f t="shared" si="62"/>
        <v>0.66999999999999993</v>
      </c>
      <c r="CC25" s="3">
        <f t="shared" si="63"/>
        <v>67</v>
      </c>
      <c r="CD25" s="3">
        <f t="shared" si="64"/>
        <v>1</v>
      </c>
      <c r="CE25" s="3">
        <f t="shared" si="65"/>
        <v>0</v>
      </c>
      <c r="CF25" s="3">
        <f t="shared" si="72"/>
        <v>1</v>
      </c>
      <c r="CG25" s="16" t="str">
        <f t="shared" si="73"/>
        <v/>
      </c>
      <c r="CI25" s="12">
        <f t="shared" si="74"/>
        <v>1</v>
      </c>
      <c r="CJ25" s="12">
        <f t="shared" si="75"/>
        <v>0</v>
      </c>
      <c r="CK25" s="12">
        <f t="shared" si="80"/>
        <v>1</v>
      </c>
      <c r="CL25" s="12" t="str">
        <f t="shared" si="77"/>
        <v/>
      </c>
      <c r="CM25" s="12">
        <f t="shared" si="66"/>
        <v>1</v>
      </c>
      <c r="CN25" s="12">
        <f t="shared" si="67"/>
        <v>0</v>
      </c>
      <c r="CO25" s="12">
        <f t="shared" si="81"/>
        <v>1</v>
      </c>
      <c r="CP25" s="12" t="str">
        <f t="shared" si="79"/>
        <v/>
      </c>
    </row>
    <row r="26" spans="1:99" x14ac:dyDescent="0.25">
      <c r="A26" t="s">
        <v>127</v>
      </c>
      <c r="B26" t="s">
        <v>148</v>
      </c>
      <c r="C26" t="s">
        <v>134</v>
      </c>
      <c r="D26" t="s">
        <v>17</v>
      </c>
      <c r="E26" t="s">
        <v>26</v>
      </c>
      <c r="F26" s="3">
        <v>0</v>
      </c>
      <c r="G26" s="3">
        <v>1</v>
      </c>
      <c r="H26" s="3" t="str">
        <f t="shared" si="68"/>
        <v>A</v>
      </c>
      <c r="I26" s="3">
        <v>2.4</v>
      </c>
      <c r="J26" s="3">
        <v>3.3</v>
      </c>
      <c r="K26" s="3">
        <v>2.9</v>
      </c>
      <c r="L26" s="3">
        <v>1.99</v>
      </c>
      <c r="M26" s="3">
        <v>1.91</v>
      </c>
      <c r="N26" s="3">
        <f t="shared" si="0"/>
        <v>1</v>
      </c>
      <c r="O26" s="3">
        <f t="shared" si="1"/>
        <v>6.4524555903866299E-2</v>
      </c>
      <c r="P26" s="3">
        <f t="shared" si="2"/>
        <v>2.6072772238154074E-2</v>
      </c>
      <c r="Q26" s="3">
        <f t="shared" si="3"/>
        <v>2.5548589341692791</v>
      </c>
      <c r="R26" s="3">
        <f t="shared" si="4"/>
        <v>3.5129310344827585</v>
      </c>
      <c r="S26" s="3">
        <f t="shared" si="5"/>
        <v>3.0871212121212124</v>
      </c>
      <c r="T26" s="3">
        <f t="shared" si="6"/>
        <v>2.1184038662486939</v>
      </c>
      <c r="U26" s="3">
        <f t="shared" si="7"/>
        <v>2.0332419017763845</v>
      </c>
      <c r="V26" s="4">
        <f t="shared" si="8"/>
        <v>0.41666666666666669</v>
      </c>
      <c r="W26" s="4">
        <f t="shared" si="9"/>
        <v>0.30303030303030304</v>
      </c>
      <c r="X26" s="4">
        <f t="shared" si="10"/>
        <v>0.34482758620689657</v>
      </c>
      <c r="Y26" s="4">
        <f t="shared" si="11"/>
        <v>0.50251256281407031</v>
      </c>
      <c r="Z26" s="4">
        <f t="shared" si="12"/>
        <v>0.52356020942408377</v>
      </c>
      <c r="AA26" s="4">
        <f t="shared" si="13"/>
        <v>0.72727272727272729</v>
      </c>
      <c r="AB26" s="4">
        <f t="shared" si="14"/>
        <v>0.82758620689655171</v>
      </c>
      <c r="AC26" s="4">
        <f t="shared" si="15"/>
        <v>1.375</v>
      </c>
      <c r="AD26" s="4">
        <f t="shared" si="16"/>
        <v>1.1379310344827587</v>
      </c>
      <c r="AE26" s="4">
        <f t="shared" si="17"/>
        <v>1.2083333333333333</v>
      </c>
      <c r="AF26" s="4">
        <f t="shared" si="18"/>
        <v>0.87878787878787878</v>
      </c>
      <c r="AG26" s="4">
        <f t="shared" si="19"/>
        <v>1.0418848167539267</v>
      </c>
      <c r="AH26" s="4">
        <f t="shared" si="20"/>
        <v>0.95979899497487431</v>
      </c>
      <c r="AI26" s="4">
        <f t="shared" si="21"/>
        <v>-0.53226227795193326</v>
      </c>
      <c r="AJ26" s="4">
        <f t="shared" si="22"/>
        <v>-0.95807210031347934</v>
      </c>
      <c r="AK26" s="4">
        <f t="shared" si="23"/>
        <v>0.42580982236154608</v>
      </c>
      <c r="AL26" s="4">
        <f t="shared" si="24"/>
        <v>8.5161964472309393E-2</v>
      </c>
      <c r="AM26" s="4">
        <f t="shared" si="25"/>
        <v>-8.5161964472309393E-2</v>
      </c>
      <c r="AN26" s="4">
        <f t="shared" si="26"/>
        <v>-0.26613113897596663</v>
      </c>
      <c r="AO26" s="4">
        <f t="shared" si="27"/>
        <v>-0.47903605015673967</v>
      </c>
      <c r="AP26" s="4">
        <f t="shared" si="28"/>
        <v>0.21290491118077304</v>
      </c>
      <c r="AQ26" s="4">
        <f t="shared" si="29"/>
        <v>4.2580982236154696E-2</v>
      </c>
      <c r="AR26" s="4">
        <f t="shared" si="30"/>
        <v>-4.2580982236154696E-2</v>
      </c>
      <c r="AS26" s="4">
        <f t="shared" si="31"/>
        <v>-0.26010235113530616</v>
      </c>
      <c r="AT26" s="4">
        <f t="shared" si="32"/>
        <v>-0.44673623630910114</v>
      </c>
      <c r="AU26" s="4">
        <f t="shared" si="33"/>
        <v>0.20977277792919696</v>
      </c>
      <c r="AV26" s="4">
        <f t="shared" si="34"/>
        <v>4.2555275102017676E-2</v>
      </c>
      <c r="AW26" s="4">
        <f t="shared" si="35"/>
        <v>-4.2555275102017676E-2</v>
      </c>
      <c r="AX26" s="4">
        <f t="shared" si="36"/>
        <v>-46.818423204355113</v>
      </c>
      <c r="AY26" s="4">
        <f t="shared" si="37"/>
        <v>-80.412522535638203</v>
      </c>
      <c r="AZ26" s="4">
        <f t="shared" si="38"/>
        <v>37.759100027255457</v>
      </c>
      <c r="BA26" s="4">
        <f t="shared" si="39"/>
        <v>7.6599495183631818</v>
      </c>
      <c r="BB26" s="4">
        <f t="shared" si="40"/>
        <v>-7.6599495183631818</v>
      </c>
      <c r="BC26" s="4">
        <f t="shared" si="41"/>
        <v>-0.17241379310344832</v>
      </c>
      <c r="BD26" s="4">
        <f t="shared" si="42"/>
        <v>-0.27272727272727265</v>
      </c>
      <c r="BE26" s="4">
        <f t="shared" si="43"/>
        <v>0.13793103448275848</v>
      </c>
      <c r="BF26" s="4">
        <f t="shared" si="44"/>
        <v>4.1884816753926746E-2</v>
      </c>
      <c r="BG26" s="4">
        <f t="shared" si="45"/>
        <v>-4.020100502512567E-2</v>
      </c>
      <c r="BH26" s="4">
        <f t="shared" si="46"/>
        <v>0.48002070905833694</v>
      </c>
      <c r="BI26" s="4">
        <f t="shared" si="47"/>
        <v>3.0516370602577503</v>
      </c>
      <c r="BJ26" s="4">
        <f t="shared" si="48"/>
        <v>0.15729940998219263</v>
      </c>
      <c r="BK26" s="4">
        <f t="shared" si="49"/>
        <v>6.0218602577537812E-2</v>
      </c>
      <c r="BL26" s="4">
        <f t="shared" si="50"/>
        <v>2.0758228840125392</v>
      </c>
      <c r="BM26" s="4">
        <f t="shared" si="51"/>
        <v>2.9009508971755828E-2</v>
      </c>
      <c r="BN26" s="3">
        <f t="shared" si="52"/>
        <v>0</v>
      </c>
      <c r="BO26" s="3">
        <v>100</v>
      </c>
      <c r="BP26" s="3">
        <f t="shared" si="53"/>
        <v>-1</v>
      </c>
      <c r="BQ26" s="3">
        <f t="shared" si="54"/>
        <v>-100</v>
      </c>
      <c r="BR26" s="3">
        <f t="shared" si="55"/>
        <v>1</v>
      </c>
      <c r="BS26" s="3">
        <f t="shared" si="56"/>
        <v>1.9</v>
      </c>
      <c r="BT26" s="3">
        <f t="shared" si="69"/>
        <v>190</v>
      </c>
      <c r="BU26" s="3">
        <f t="shared" si="57"/>
        <v>0</v>
      </c>
      <c r="BV26" s="3">
        <f t="shared" si="58"/>
        <v>-1</v>
      </c>
      <c r="BW26" s="3">
        <f t="shared" si="70"/>
        <v>-100</v>
      </c>
      <c r="BX26" s="3">
        <f t="shared" si="59"/>
        <v>0</v>
      </c>
      <c r="BY26" s="3">
        <f t="shared" si="60"/>
        <v>-1</v>
      </c>
      <c r="BZ26" s="3">
        <f t="shared" si="71"/>
        <v>-100</v>
      </c>
      <c r="CA26" s="3">
        <f t="shared" si="61"/>
        <v>1</v>
      </c>
      <c r="CB26" s="3">
        <f t="shared" si="62"/>
        <v>0.90999999999999992</v>
      </c>
      <c r="CC26" s="3">
        <f t="shared" si="63"/>
        <v>90.999999999999986</v>
      </c>
      <c r="CD26" s="3">
        <f t="shared" si="64"/>
        <v>1</v>
      </c>
      <c r="CE26" s="3">
        <f t="shared" si="65"/>
        <v>0</v>
      </c>
      <c r="CF26" s="3">
        <f t="shared" si="72"/>
        <v>1</v>
      </c>
      <c r="CG26" s="16" t="str">
        <f t="shared" si="73"/>
        <v/>
      </c>
      <c r="CI26" s="12">
        <f t="shared" si="74"/>
        <v>1</v>
      </c>
      <c r="CJ26" s="12">
        <f t="shared" si="75"/>
        <v>0</v>
      </c>
      <c r="CK26" s="12">
        <f t="shared" si="80"/>
        <v>1</v>
      </c>
      <c r="CL26" s="12" t="str">
        <f t="shared" si="77"/>
        <v/>
      </c>
      <c r="CM26" s="12">
        <f t="shared" si="66"/>
        <v>1</v>
      </c>
      <c r="CN26" s="12">
        <f t="shared" si="67"/>
        <v>0</v>
      </c>
      <c r="CO26" s="12">
        <f t="shared" si="81"/>
        <v>1</v>
      </c>
      <c r="CP26" s="12" t="str">
        <f t="shared" si="79"/>
        <v/>
      </c>
    </row>
    <row r="27" spans="1:99" x14ac:dyDescent="0.25">
      <c r="A27" t="s">
        <v>127</v>
      </c>
      <c r="B27" t="s">
        <v>148</v>
      </c>
      <c r="C27" t="s">
        <v>134</v>
      </c>
      <c r="D27" t="s">
        <v>141</v>
      </c>
      <c r="E27" t="s">
        <v>133</v>
      </c>
      <c r="F27" s="3">
        <v>3</v>
      </c>
      <c r="G27" s="3">
        <v>2</v>
      </c>
      <c r="H27" s="3" t="str">
        <f t="shared" si="68"/>
        <v>H</v>
      </c>
      <c r="I27" s="3">
        <v>1.36</v>
      </c>
      <c r="J27" s="3">
        <v>5</v>
      </c>
      <c r="K27" s="3">
        <v>8</v>
      </c>
      <c r="L27" s="3">
        <v>1.57</v>
      </c>
      <c r="M27" s="3">
        <v>2.38</v>
      </c>
      <c r="N27" s="3">
        <f t="shared" si="0"/>
        <v>5</v>
      </c>
      <c r="O27" s="3">
        <f t="shared" si="1"/>
        <v>6.0294117647058831E-2</v>
      </c>
      <c r="P27" s="3">
        <f t="shared" si="2"/>
        <v>5.7110742386126456E-2</v>
      </c>
      <c r="Q27" s="3">
        <f t="shared" si="3"/>
        <v>1.4420000000000002</v>
      </c>
      <c r="R27" s="3">
        <f t="shared" si="4"/>
        <v>5.3014705882352944</v>
      </c>
      <c r="S27" s="3">
        <f t="shared" si="5"/>
        <v>8.4823529411764707</v>
      </c>
      <c r="T27" s="3">
        <f t="shared" si="6"/>
        <v>1.6646617647058823</v>
      </c>
      <c r="U27" s="3">
        <f t="shared" si="7"/>
        <v>2.5234999999999999</v>
      </c>
      <c r="V27" s="4">
        <f t="shared" si="8"/>
        <v>0.73529411764705876</v>
      </c>
      <c r="W27" s="4">
        <f t="shared" si="9"/>
        <v>0.2</v>
      </c>
      <c r="X27" s="4">
        <f t="shared" si="10"/>
        <v>0.125</v>
      </c>
      <c r="Y27" s="4">
        <f t="shared" si="11"/>
        <v>0.63694267515923564</v>
      </c>
      <c r="Z27" s="4">
        <f t="shared" si="12"/>
        <v>0.42016806722689076</v>
      </c>
      <c r="AA27" s="4">
        <f t="shared" si="13"/>
        <v>0.27200000000000002</v>
      </c>
      <c r="AB27" s="4">
        <f t="shared" si="14"/>
        <v>0.17</v>
      </c>
      <c r="AC27" s="4">
        <f t="shared" si="15"/>
        <v>3.6764705882352939</v>
      </c>
      <c r="AD27" s="4">
        <f t="shared" si="16"/>
        <v>0.625</v>
      </c>
      <c r="AE27" s="4">
        <f t="shared" si="17"/>
        <v>5.8823529411764701</v>
      </c>
      <c r="AF27" s="4">
        <f t="shared" si="18"/>
        <v>1.6</v>
      </c>
      <c r="AG27" s="4">
        <f t="shared" si="19"/>
        <v>0.65966386554621859</v>
      </c>
      <c r="AH27" s="4">
        <f t="shared" si="20"/>
        <v>1.5159235668789808</v>
      </c>
      <c r="AI27" s="4">
        <f t="shared" si="21"/>
        <v>-7.0403529411764705</v>
      </c>
      <c r="AJ27" s="4">
        <f t="shared" si="22"/>
        <v>-3.8594705882352942</v>
      </c>
      <c r="AK27" s="4">
        <f t="shared" si="23"/>
        <v>-3.1808823529411763</v>
      </c>
      <c r="AL27" s="4">
        <f t="shared" si="24"/>
        <v>-0.85883823529411751</v>
      </c>
      <c r="AM27" s="4">
        <f t="shared" si="25"/>
        <v>0.85883823529411751</v>
      </c>
      <c r="AN27" s="4">
        <f t="shared" si="26"/>
        <v>-3.5201764705882352</v>
      </c>
      <c r="AO27" s="4">
        <f t="shared" si="27"/>
        <v>-1.9297352941176471</v>
      </c>
      <c r="AP27" s="4">
        <f t="shared" si="28"/>
        <v>-1.5904411764705881</v>
      </c>
      <c r="AQ27" s="4">
        <f t="shared" si="29"/>
        <v>-0.42941911764705876</v>
      </c>
      <c r="AR27" s="4">
        <f t="shared" si="30"/>
        <v>0.42941911764705876</v>
      </c>
      <c r="AS27" s="4">
        <f t="shared" si="31"/>
        <v>-1.2940113464400447</v>
      </c>
      <c r="AT27" s="4">
        <f t="shared" si="32"/>
        <v>-1.0926903918470594</v>
      </c>
      <c r="AU27" s="4">
        <f t="shared" si="33"/>
        <v>-1.0095003701286225</v>
      </c>
      <c r="AV27" s="4">
        <f t="shared" si="34"/>
        <v>-0.40560771754335895</v>
      </c>
      <c r="AW27" s="4">
        <f t="shared" si="35"/>
        <v>0.40560771754335895</v>
      </c>
      <c r="AX27" s="4">
        <f t="shared" si="36"/>
        <v>-232.92204235920804</v>
      </c>
      <c r="AY27" s="4">
        <f t="shared" si="37"/>
        <v>-196.68427053247069</v>
      </c>
      <c r="AZ27" s="4">
        <f t="shared" si="38"/>
        <v>-181.71006662315204</v>
      </c>
      <c r="BA27" s="4">
        <f t="shared" si="39"/>
        <v>-73.009389157804605</v>
      </c>
      <c r="BB27" s="4">
        <f t="shared" si="40"/>
        <v>73.009389157804605</v>
      </c>
      <c r="BC27" s="4">
        <f t="shared" si="41"/>
        <v>-0.83</v>
      </c>
      <c r="BD27" s="4">
        <f t="shared" si="42"/>
        <v>-0.72799999999999998</v>
      </c>
      <c r="BE27" s="4">
        <f t="shared" si="43"/>
        <v>-0.375</v>
      </c>
      <c r="BF27" s="4">
        <f t="shared" si="44"/>
        <v>-0.34033613445378147</v>
      </c>
      <c r="BG27" s="4">
        <f t="shared" si="45"/>
        <v>0.51592356687898078</v>
      </c>
      <c r="BH27" s="4">
        <f t="shared" si="46"/>
        <v>3.5256227653432157</v>
      </c>
      <c r="BI27" s="4">
        <f t="shared" si="47"/>
        <v>5.075274509803922</v>
      </c>
      <c r="BJ27" s="4">
        <f t="shared" si="48"/>
        <v>0.69466641824649289</v>
      </c>
      <c r="BK27" s="4">
        <f t="shared" si="49"/>
        <v>0.60729034011875838</v>
      </c>
      <c r="BL27" s="4">
        <f t="shared" si="50"/>
        <v>2.0940808823529409</v>
      </c>
      <c r="BM27" s="4">
        <f t="shared" si="51"/>
        <v>0.29000328747397652</v>
      </c>
      <c r="BN27" s="3">
        <f t="shared" si="52"/>
        <v>1</v>
      </c>
      <c r="BO27" s="3">
        <v>100</v>
      </c>
      <c r="BP27" s="3">
        <f t="shared" si="53"/>
        <v>0.3600000000000001</v>
      </c>
      <c r="BQ27" s="3">
        <f t="shared" si="54"/>
        <v>36.000000000000007</v>
      </c>
      <c r="BR27" s="3">
        <f t="shared" si="55"/>
        <v>0</v>
      </c>
      <c r="BS27" s="3">
        <f t="shared" si="56"/>
        <v>-1</v>
      </c>
      <c r="BT27" s="3">
        <f t="shared" si="69"/>
        <v>-100</v>
      </c>
      <c r="BU27" s="3">
        <f t="shared" si="57"/>
        <v>0</v>
      </c>
      <c r="BV27" s="3">
        <f t="shared" si="58"/>
        <v>-1</v>
      </c>
      <c r="BW27" s="3">
        <f t="shared" si="70"/>
        <v>-100</v>
      </c>
      <c r="BX27" s="3">
        <f t="shared" si="59"/>
        <v>1</v>
      </c>
      <c r="BY27" s="3">
        <f t="shared" si="60"/>
        <v>0.57000000000000006</v>
      </c>
      <c r="BZ27" s="3">
        <f t="shared" si="71"/>
        <v>57.000000000000007</v>
      </c>
      <c r="CA27" s="3">
        <f t="shared" si="61"/>
        <v>0</v>
      </c>
      <c r="CB27" s="3">
        <f t="shared" si="62"/>
        <v>-1</v>
      </c>
      <c r="CC27" s="3">
        <f t="shared" si="63"/>
        <v>-100</v>
      </c>
      <c r="CD27" s="3">
        <f t="shared" si="64"/>
        <v>1</v>
      </c>
      <c r="CE27" s="3">
        <f t="shared" si="65"/>
        <v>1</v>
      </c>
      <c r="CF27" s="3">
        <f t="shared" si="72"/>
        <v>2</v>
      </c>
      <c r="CG27" s="16" t="str">
        <f t="shared" si="73"/>
        <v>BackCasa</v>
      </c>
      <c r="CI27" s="12">
        <f t="shared" si="74"/>
        <v>1</v>
      </c>
      <c r="CJ27" s="12">
        <f t="shared" si="75"/>
        <v>0</v>
      </c>
      <c r="CK27" s="12">
        <f t="shared" si="80"/>
        <v>1</v>
      </c>
      <c r="CL27" s="12" t="str">
        <f t="shared" si="77"/>
        <v/>
      </c>
      <c r="CM27" s="12">
        <f t="shared" si="66"/>
        <v>1</v>
      </c>
      <c r="CN27" s="12">
        <f t="shared" si="67"/>
        <v>1</v>
      </c>
      <c r="CO27" s="12">
        <f t="shared" si="81"/>
        <v>2</v>
      </c>
      <c r="CP27" s="12" t="str">
        <f t="shared" si="79"/>
        <v>Under2.5</v>
      </c>
    </row>
    <row r="28" spans="1:99" x14ac:dyDescent="0.25">
      <c r="A28" t="s">
        <v>127</v>
      </c>
      <c r="B28" t="s">
        <v>148</v>
      </c>
      <c r="C28" t="s">
        <v>136</v>
      </c>
      <c r="D28" t="s">
        <v>15</v>
      </c>
      <c r="E28" t="s">
        <v>14</v>
      </c>
      <c r="F28" s="3">
        <v>1</v>
      </c>
      <c r="G28" s="3">
        <v>3</v>
      </c>
      <c r="H28" s="3" t="str">
        <f t="shared" si="68"/>
        <v>A</v>
      </c>
      <c r="I28" s="3">
        <v>1.5</v>
      </c>
      <c r="J28" s="3">
        <v>4.75</v>
      </c>
      <c r="K28" s="3">
        <v>5.5</v>
      </c>
      <c r="L28" s="3">
        <v>1.44</v>
      </c>
      <c r="M28" s="3">
        <v>2.75</v>
      </c>
      <c r="N28" s="3">
        <f t="shared" si="0"/>
        <v>4</v>
      </c>
      <c r="O28" s="3">
        <f t="shared" si="1"/>
        <v>5.901116427432207E-2</v>
      </c>
      <c r="P28" s="3">
        <f t="shared" si="2"/>
        <v>5.8080808080808066E-2</v>
      </c>
      <c r="Q28" s="3">
        <f t="shared" si="3"/>
        <v>1.5885167464114831</v>
      </c>
      <c r="R28" s="3">
        <f t="shared" si="4"/>
        <v>5.0303030303030294</v>
      </c>
      <c r="S28" s="3">
        <f t="shared" si="5"/>
        <v>5.8245614035087714</v>
      </c>
      <c r="T28" s="3">
        <f t="shared" si="6"/>
        <v>1.5249760765550238</v>
      </c>
      <c r="U28" s="3">
        <f t="shared" si="7"/>
        <v>2.9122807017543857</v>
      </c>
      <c r="V28" s="4">
        <f t="shared" si="8"/>
        <v>0.66666666666666663</v>
      </c>
      <c r="W28" s="4">
        <f t="shared" si="9"/>
        <v>0.21052631578947367</v>
      </c>
      <c r="X28" s="4">
        <f t="shared" si="10"/>
        <v>0.18181818181818182</v>
      </c>
      <c r="Y28" s="4">
        <f t="shared" si="11"/>
        <v>0.69444444444444442</v>
      </c>
      <c r="Z28" s="4">
        <f t="shared" si="12"/>
        <v>0.36363636363636365</v>
      </c>
      <c r="AA28" s="4">
        <f t="shared" si="13"/>
        <v>0.31578947368421051</v>
      </c>
      <c r="AB28" s="4">
        <f t="shared" si="14"/>
        <v>0.27272727272727271</v>
      </c>
      <c r="AC28" s="4">
        <f t="shared" si="15"/>
        <v>3.1666666666666665</v>
      </c>
      <c r="AD28" s="4">
        <f t="shared" si="16"/>
        <v>0.86363636363636365</v>
      </c>
      <c r="AE28" s="4">
        <f t="shared" si="17"/>
        <v>3.6666666666666665</v>
      </c>
      <c r="AF28" s="4">
        <f t="shared" si="18"/>
        <v>1.1578947368421053</v>
      </c>
      <c r="AG28" s="4">
        <f t="shared" si="19"/>
        <v>0.52363636363636357</v>
      </c>
      <c r="AH28" s="4">
        <f t="shared" si="20"/>
        <v>1.9097222222222223</v>
      </c>
      <c r="AI28" s="4">
        <f t="shared" si="21"/>
        <v>-4.2360446570972883</v>
      </c>
      <c r="AJ28" s="4">
        <f t="shared" si="22"/>
        <v>-3.4417862838915463</v>
      </c>
      <c r="AK28" s="4">
        <f t="shared" si="23"/>
        <v>-0.794258373205742</v>
      </c>
      <c r="AL28" s="4">
        <f t="shared" si="24"/>
        <v>-1.3873046251993619</v>
      </c>
      <c r="AM28" s="4">
        <f t="shared" si="25"/>
        <v>1.3873046251993619</v>
      </c>
      <c r="AN28" s="4">
        <f t="shared" si="26"/>
        <v>-2.1180223285486441</v>
      </c>
      <c r="AO28" s="4">
        <f t="shared" si="27"/>
        <v>-1.7208931419457731</v>
      </c>
      <c r="AP28" s="4">
        <f t="shared" si="28"/>
        <v>-0.397129186602871</v>
      </c>
      <c r="AQ28" s="4">
        <f t="shared" si="29"/>
        <v>-0.69365231259968096</v>
      </c>
      <c r="AR28" s="4">
        <f t="shared" si="30"/>
        <v>0.69365231259968096</v>
      </c>
      <c r="AS28" s="4">
        <f t="shared" si="31"/>
        <v>-1.129685261041071</v>
      </c>
      <c r="AT28" s="4">
        <f t="shared" si="32"/>
        <v>-1.0443945998862554</v>
      </c>
      <c r="AU28" s="4">
        <f t="shared" si="33"/>
        <v>-0.3780290906854043</v>
      </c>
      <c r="AV28" s="4">
        <f t="shared" si="34"/>
        <v>-0.60645305503768943</v>
      </c>
      <c r="AW28" s="4">
        <f t="shared" si="35"/>
        <v>0.60645305503768943</v>
      </c>
      <c r="AX28" s="4">
        <f t="shared" si="36"/>
        <v>-203.34334698739278</v>
      </c>
      <c r="AY28" s="4">
        <f t="shared" si="37"/>
        <v>-187.99102797952597</v>
      </c>
      <c r="AZ28" s="4">
        <f t="shared" si="38"/>
        <v>-68.045236323372777</v>
      </c>
      <c r="BA28" s="4">
        <f t="shared" si="39"/>
        <v>-109.16154990678409</v>
      </c>
      <c r="BB28" s="4">
        <f t="shared" si="40"/>
        <v>109.16154990678409</v>
      </c>
      <c r="BC28" s="4">
        <f t="shared" si="41"/>
        <v>-0.72727272727272729</v>
      </c>
      <c r="BD28" s="4">
        <f t="shared" si="42"/>
        <v>-0.68421052631578949</v>
      </c>
      <c r="BE28" s="4">
        <f t="shared" si="43"/>
        <v>-0.13636363636363644</v>
      </c>
      <c r="BF28" s="4">
        <f t="shared" si="44"/>
        <v>-0.47636363636363638</v>
      </c>
      <c r="BG28" s="4">
        <f t="shared" si="45"/>
        <v>0.90972222222222221</v>
      </c>
      <c r="BH28" s="4">
        <f t="shared" si="46"/>
        <v>2.2516961578742469</v>
      </c>
      <c r="BI28" s="4">
        <f t="shared" si="47"/>
        <v>4.1477937267410949</v>
      </c>
      <c r="BJ28" s="4">
        <f t="shared" si="48"/>
        <v>0.54286599243289657</v>
      </c>
      <c r="BK28" s="4">
        <f t="shared" si="49"/>
        <v>0.9809725080499303</v>
      </c>
      <c r="BL28" s="4">
        <f t="shared" si="50"/>
        <v>2.2186283891547047</v>
      </c>
      <c r="BM28" s="4">
        <f t="shared" si="51"/>
        <v>0.44215268895196996</v>
      </c>
      <c r="BN28" s="3">
        <f t="shared" si="52"/>
        <v>0</v>
      </c>
      <c r="BO28" s="3">
        <v>100</v>
      </c>
      <c r="BP28" s="3">
        <f t="shared" si="53"/>
        <v>-1</v>
      </c>
      <c r="BQ28" s="3">
        <f t="shared" si="54"/>
        <v>-100</v>
      </c>
      <c r="BR28" s="3">
        <f t="shared" si="55"/>
        <v>1</v>
      </c>
      <c r="BS28" s="3">
        <f t="shared" si="56"/>
        <v>4.5</v>
      </c>
      <c r="BT28" s="3">
        <f t="shared" si="69"/>
        <v>450</v>
      </c>
      <c r="BU28" s="3">
        <f t="shared" si="57"/>
        <v>0</v>
      </c>
      <c r="BV28" s="3">
        <f t="shared" si="58"/>
        <v>-1</v>
      </c>
      <c r="BW28" s="3">
        <f t="shared" si="70"/>
        <v>-100</v>
      </c>
      <c r="BX28" s="3">
        <f t="shared" si="59"/>
        <v>1</v>
      </c>
      <c r="BY28" s="3">
        <f t="shared" si="60"/>
        <v>0.43999999999999995</v>
      </c>
      <c r="BZ28" s="3">
        <f t="shared" si="71"/>
        <v>43.999999999999993</v>
      </c>
      <c r="CA28" s="3">
        <f t="shared" si="61"/>
        <v>0</v>
      </c>
      <c r="CB28" s="3">
        <f t="shared" si="62"/>
        <v>-1</v>
      </c>
      <c r="CC28" s="3">
        <f t="shared" si="63"/>
        <v>-100</v>
      </c>
      <c r="CD28" s="3">
        <f t="shared" si="64"/>
        <v>1</v>
      </c>
      <c r="CE28" s="3">
        <f t="shared" si="65"/>
        <v>1</v>
      </c>
      <c r="CF28" s="3">
        <f t="shared" si="72"/>
        <v>2</v>
      </c>
      <c r="CG28" s="16" t="str">
        <f t="shared" si="73"/>
        <v>BackCasa</v>
      </c>
      <c r="CI28" s="12">
        <f t="shared" si="74"/>
        <v>1</v>
      </c>
      <c r="CJ28" s="12">
        <f t="shared" si="75"/>
        <v>0</v>
      </c>
      <c r="CK28" s="12">
        <f t="shared" si="80"/>
        <v>1</v>
      </c>
      <c r="CL28" s="12" t="str">
        <f t="shared" si="77"/>
        <v/>
      </c>
      <c r="CM28" s="12">
        <f t="shared" si="66"/>
        <v>1</v>
      </c>
      <c r="CN28" s="12">
        <f t="shared" si="67"/>
        <v>1</v>
      </c>
      <c r="CO28" s="12">
        <f t="shared" si="81"/>
        <v>2</v>
      </c>
      <c r="CP28" s="12" t="str">
        <f t="shared" si="79"/>
        <v>Under2.5</v>
      </c>
    </row>
    <row r="29" spans="1:99" x14ac:dyDescent="0.25">
      <c r="A29" t="s">
        <v>127</v>
      </c>
      <c r="B29" t="s">
        <v>149</v>
      </c>
      <c r="C29" t="s">
        <v>138</v>
      </c>
      <c r="D29" t="s">
        <v>11</v>
      </c>
      <c r="E29" t="s">
        <v>21</v>
      </c>
      <c r="F29" s="3">
        <v>1</v>
      </c>
      <c r="G29" s="3">
        <v>3</v>
      </c>
      <c r="H29" s="3" t="str">
        <f t="shared" si="68"/>
        <v>A</v>
      </c>
      <c r="I29" s="3">
        <v>3.2</v>
      </c>
      <c r="J29" s="3">
        <v>3.4</v>
      </c>
      <c r="K29" s="3">
        <v>2.25</v>
      </c>
      <c r="L29" s="3">
        <v>1.8</v>
      </c>
      <c r="M29" s="3">
        <v>2</v>
      </c>
      <c r="N29" s="3">
        <f t="shared" si="0"/>
        <v>4</v>
      </c>
      <c r="O29" s="3">
        <f t="shared" si="1"/>
        <v>5.1062091503268014E-2</v>
      </c>
      <c r="P29" s="3">
        <f t="shared" si="2"/>
        <v>5.555555555555558E-2</v>
      </c>
      <c r="Q29" s="3">
        <f t="shared" si="3"/>
        <v>3.363398692810458</v>
      </c>
      <c r="R29" s="3">
        <f t="shared" si="4"/>
        <v>3.5736111111111111</v>
      </c>
      <c r="S29" s="3">
        <f t="shared" si="5"/>
        <v>2.3648897058823533</v>
      </c>
      <c r="T29" s="3">
        <f t="shared" si="6"/>
        <v>1.8919117647058825</v>
      </c>
      <c r="U29" s="3">
        <f t="shared" si="7"/>
        <v>2.102124183006536</v>
      </c>
      <c r="V29" s="4">
        <f t="shared" si="8"/>
        <v>0.3125</v>
      </c>
      <c r="W29" s="4">
        <f t="shared" si="9"/>
        <v>0.29411764705882354</v>
      </c>
      <c r="X29" s="4">
        <f t="shared" si="10"/>
        <v>0.44444444444444442</v>
      </c>
      <c r="Y29" s="4">
        <f t="shared" si="11"/>
        <v>0.55555555555555558</v>
      </c>
      <c r="Z29" s="4">
        <f t="shared" si="12"/>
        <v>0.5</v>
      </c>
      <c r="AA29" s="4">
        <f t="shared" si="13"/>
        <v>0.94117647058823539</v>
      </c>
      <c r="AB29" s="4">
        <f t="shared" si="14"/>
        <v>1.4222222222222223</v>
      </c>
      <c r="AC29" s="4">
        <f t="shared" si="15"/>
        <v>1.0625</v>
      </c>
      <c r="AD29" s="4">
        <f t="shared" si="16"/>
        <v>1.5111111111111111</v>
      </c>
      <c r="AE29" s="4">
        <f t="shared" si="17"/>
        <v>0.703125</v>
      </c>
      <c r="AF29" s="4">
        <f t="shared" si="18"/>
        <v>0.66176470588235292</v>
      </c>
      <c r="AG29" s="4">
        <f t="shared" si="19"/>
        <v>0.9</v>
      </c>
      <c r="AH29" s="4">
        <f t="shared" si="20"/>
        <v>1.1111111111111112</v>
      </c>
      <c r="AI29" s="4">
        <f t="shared" si="21"/>
        <v>0.99850898692810475</v>
      </c>
      <c r="AJ29" s="4">
        <f t="shared" si="22"/>
        <v>-0.21021241830065307</v>
      </c>
      <c r="AK29" s="4">
        <f t="shared" si="23"/>
        <v>1.2087214052287578</v>
      </c>
      <c r="AL29" s="4">
        <f t="shared" si="24"/>
        <v>-0.21021241830065351</v>
      </c>
      <c r="AM29" s="4">
        <f t="shared" si="25"/>
        <v>0.21021241830065351</v>
      </c>
      <c r="AN29" s="4">
        <f t="shared" si="26"/>
        <v>0.49925449346405237</v>
      </c>
      <c r="AO29" s="4">
        <f t="shared" si="27"/>
        <v>-0.10510620915032653</v>
      </c>
      <c r="AP29" s="4">
        <f t="shared" si="28"/>
        <v>0.60436070261437891</v>
      </c>
      <c r="AQ29" s="4">
        <f t="shared" si="29"/>
        <v>-0.10510620915032676</v>
      </c>
      <c r="AR29" s="4">
        <f t="shared" si="30"/>
        <v>0.10510620915032676</v>
      </c>
      <c r="AS29" s="4">
        <f t="shared" si="31"/>
        <v>0.46305102594017544</v>
      </c>
      <c r="AT29" s="4">
        <f t="shared" si="32"/>
        <v>-0.1047217074368515</v>
      </c>
      <c r="AU29" s="4">
        <f t="shared" si="33"/>
        <v>0.5436197315746113</v>
      </c>
      <c r="AV29" s="4">
        <f t="shared" si="34"/>
        <v>-0.10472170743685172</v>
      </c>
      <c r="AW29" s="4">
        <f t="shared" si="35"/>
        <v>0.10472170743685172</v>
      </c>
      <c r="AX29" s="4">
        <f t="shared" si="36"/>
        <v>83.349184669231576</v>
      </c>
      <c r="AY29" s="4">
        <f t="shared" si="37"/>
        <v>-18.849907338633269</v>
      </c>
      <c r="AZ29" s="4">
        <f t="shared" si="38"/>
        <v>97.851551683430031</v>
      </c>
      <c r="BA29" s="4">
        <f t="shared" si="39"/>
        <v>-18.849907338633308</v>
      </c>
      <c r="BB29" s="4">
        <f t="shared" si="40"/>
        <v>18.849907338633308</v>
      </c>
      <c r="BC29" s="4">
        <f t="shared" si="41"/>
        <v>0.42222222222222222</v>
      </c>
      <c r="BD29" s="4">
        <f t="shared" si="42"/>
        <v>-5.8823529411764559E-2</v>
      </c>
      <c r="BE29" s="4">
        <f t="shared" si="43"/>
        <v>0.51111111111111085</v>
      </c>
      <c r="BF29" s="4">
        <f t="shared" si="44"/>
        <v>-9.9999999999999964E-2</v>
      </c>
      <c r="BG29" s="4">
        <f t="shared" si="45"/>
        <v>0.11111111111111106</v>
      </c>
      <c r="BH29" s="4">
        <f t="shared" si="46"/>
        <v>0.64578336063551423</v>
      </c>
      <c r="BI29" s="4">
        <f t="shared" si="47"/>
        <v>3.1006331699346408</v>
      </c>
      <c r="BJ29" s="4">
        <f t="shared" si="48"/>
        <v>0.20827467334651745</v>
      </c>
      <c r="BK29" s="4">
        <f t="shared" si="49"/>
        <v>0.14864262647001522</v>
      </c>
      <c r="BL29" s="4">
        <f t="shared" si="50"/>
        <v>1.9970179738562093</v>
      </c>
      <c r="BM29" s="4">
        <f t="shared" si="51"/>
        <v>7.4432292756478668E-2</v>
      </c>
      <c r="BN29" s="3">
        <f t="shared" si="52"/>
        <v>0</v>
      </c>
      <c r="BO29" s="3">
        <v>100</v>
      </c>
      <c r="BP29" s="3">
        <f t="shared" si="53"/>
        <v>-1</v>
      </c>
      <c r="BQ29" s="3">
        <f t="shared" si="54"/>
        <v>-100</v>
      </c>
      <c r="BR29" s="3">
        <f t="shared" si="55"/>
        <v>1</v>
      </c>
      <c r="BS29" s="3">
        <f t="shared" si="56"/>
        <v>1.25</v>
      </c>
      <c r="BT29" s="3">
        <f t="shared" si="69"/>
        <v>125</v>
      </c>
      <c r="BU29" s="3">
        <f t="shared" si="57"/>
        <v>0</v>
      </c>
      <c r="BV29" s="3">
        <f t="shared" si="58"/>
        <v>-1</v>
      </c>
      <c r="BW29" s="3">
        <f t="shared" si="70"/>
        <v>-100</v>
      </c>
      <c r="BX29" s="3">
        <f t="shared" si="59"/>
        <v>1</v>
      </c>
      <c r="BY29" s="3">
        <f t="shared" si="60"/>
        <v>0.8</v>
      </c>
      <c r="BZ29" s="3">
        <f t="shared" si="71"/>
        <v>80</v>
      </c>
      <c r="CA29" s="3">
        <f t="shared" si="61"/>
        <v>0</v>
      </c>
      <c r="CB29" s="3">
        <f t="shared" si="62"/>
        <v>-1</v>
      </c>
      <c r="CC29" s="3">
        <f t="shared" si="63"/>
        <v>-100</v>
      </c>
      <c r="CD29" s="3">
        <f t="shared" si="64"/>
        <v>1</v>
      </c>
      <c r="CE29" s="3">
        <f t="shared" si="65"/>
        <v>0</v>
      </c>
      <c r="CF29" s="3">
        <f t="shared" si="72"/>
        <v>1</v>
      </c>
      <c r="CG29" s="16" t="str">
        <f t="shared" si="73"/>
        <v/>
      </c>
      <c r="CI29" s="12">
        <f t="shared" si="74"/>
        <v>1</v>
      </c>
      <c r="CJ29" s="12">
        <f t="shared" si="75"/>
        <v>0</v>
      </c>
      <c r="CK29" s="12">
        <f t="shared" si="80"/>
        <v>1</v>
      </c>
      <c r="CL29" s="12" t="str">
        <f t="shared" si="77"/>
        <v/>
      </c>
      <c r="CM29" s="12">
        <f t="shared" si="66"/>
        <v>1</v>
      </c>
      <c r="CN29" s="12">
        <f t="shared" si="67"/>
        <v>0</v>
      </c>
      <c r="CO29" s="12">
        <f t="shared" si="81"/>
        <v>1</v>
      </c>
      <c r="CP29" s="12" t="str">
        <f t="shared" si="79"/>
        <v/>
      </c>
    </row>
    <row r="30" spans="1:99" x14ac:dyDescent="0.25">
      <c r="A30" t="s">
        <v>127</v>
      </c>
      <c r="B30" t="s">
        <v>149</v>
      </c>
      <c r="C30" t="s">
        <v>138</v>
      </c>
      <c r="D30" t="s">
        <v>135</v>
      </c>
      <c r="E30" t="s">
        <v>130</v>
      </c>
      <c r="F30" s="3">
        <v>1</v>
      </c>
      <c r="G30" s="3">
        <v>2</v>
      </c>
      <c r="H30" s="3" t="str">
        <f t="shared" si="68"/>
        <v>A</v>
      </c>
      <c r="I30" s="3">
        <v>12</v>
      </c>
      <c r="J30" s="3">
        <v>7</v>
      </c>
      <c r="K30" s="3">
        <v>1.2</v>
      </c>
      <c r="L30" s="3">
        <v>1.57</v>
      </c>
      <c r="M30" s="3">
        <v>2.38</v>
      </c>
      <c r="N30" s="3">
        <f t="shared" si="0"/>
        <v>3</v>
      </c>
      <c r="O30" s="3">
        <f t="shared" si="1"/>
        <v>5.9523809523809534E-2</v>
      </c>
      <c r="P30" s="3">
        <f t="shared" si="2"/>
        <v>5.7110742386126456E-2</v>
      </c>
      <c r="Q30" s="3">
        <f t="shared" si="3"/>
        <v>12.714285714285715</v>
      </c>
      <c r="R30" s="3">
        <f t="shared" si="4"/>
        <v>7.416666666666667</v>
      </c>
      <c r="S30" s="3">
        <f t="shared" si="5"/>
        <v>1.2714285714285714</v>
      </c>
      <c r="T30" s="3">
        <f t="shared" si="6"/>
        <v>1.6634523809523811</v>
      </c>
      <c r="U30" s="3">
        <f t="shared" si="7"/>
        <v>2.5216666666666665</v>
      </c>
      <c r="V30" s="4">
        <f t="shared" si="8"/>
        <v>8.3333333333333329E-2</v>
      </c>
      <c r="W30" s="4">
        <f t="shared" si="9"/>
        <v>0.14285714285714285</v>
      </c>
      <c r="X30" s="4">
        <f t="shared" si="10"/>
        <v>0.83333333333333337</v>
      </c>
      <c r="Y30" s="4">
        <f t="shared" si="11"/>
        <v>0.63694267515923564</v>
      </c>
      <c r="Z30" s="4">
        <f t="shared" si="12"/>
        <v>0.42016806722689076</v>
      </c>
      <c r="AA30" s="4">
        <f t="shared" si="13"/>
        <v>1.7142857142857142</v>
      </c>
      <c r="AB30" s="4">
        <f t="shared" si="14"/>
        <v>10</v>
      </c>
      <c r="AC30" s="4">
        <f t="shared" si="15"/>
        <v>0.58333333333333337</v>
      </c>
      <c r="AD30" s="4">
        <f t="shared" si="16"/>
        <v>5.8333333333333339</v>
      </c>
      <c r="AE30" s="4">
        <f t="shared" si="17"/>
        <v>9.9999999999999992E-2</v>
      </c>
      <c r="AF30" s="4">
        <f t="shared" si="18"/>
        <v>0.17142857142857143</v>
      </c>
      <c r="AG30" s="4">
        <f t="shared" si="19"/>
        <v>0.65966386554621859</v>
      </c>
      <c r="AH30" s="4">
        <f t="shared" si="20"/>
        <v>1.5159235668789808</v>
      </c>
      <c r="AI30" s="4">
        <f t="shared" si="21"/>
        <v>11.442857142857143</v>
      </c>
      <c r="AJ30" s="4">
        <f t="shared" si="22"/>
        <v>5.2976190476190483</v>
      </c>
      <c r="AK30" s="4">
        <f t="shared" si="23"/>
        <v>6.1452380952380956</v>
      </c>
      <c r="AL30" s="4">
        <f t="shared" si="24"/>
        <v>-0.85821428571428537</v>
      </c>
      <c r="AM30" s="4">
        <f t="shared" si="25"/>
        <v>0.85821428571428537</v>
      </c>
      <c r="AN30" s="4">
        <f t="shared" si="26"/>
        <v>5.7214285714285715</v>
      </c>
      <c r="AO30" s="4">
        <f t="shared" si="27"/>
        <v>2.6488095238095242</v>
      </c>
      <c r="AP30" s="4">
        <f t="shared" si="28"/>
        <v>3.0726190476190478</v>
      </c>
      <c r="AQ30" s="4">
        <f t="shared" si="29"/>
        <v>-0.42910714285714269</v>
      </c>
      <c r="AR30" s="4">
        <f t="shared" si="30"/>
        <v>0.42910714285714269</v>
      </c>
      <c r="AS30" s="4">
        <f t="shared" si="31"/>
        <v>1.3977626530710336</v>
      </c>
      <c r="AT30" s="4">
        <f t="shared" si="32"/>
        <v>1.2098110932154851</v>
      </c>
      <c r="AU30" s="4">
        <f t="shared" si="33"/>
        <v>1.256152724860659</v>
      </c>
      <c r="AV30" s="4">
        <f t="shared" si="34"/>
        <v>-0.40534428469200257</v>
      </c>
      <c r="AW30" s="4">
        <f t="shared" si="35"/>
        <v>0.40534428469200257</v>
      </c>
      <c r="AX30" s="4">
        <f t="shared" si="36"/>
        <v>251.59727755278604</v>
      </c>
      <c r="AY30" s="4">
        <f t="shared" si="37"/>
        <v>217.7659967787873</v>
      </c>
      <c r="AZ30" s="4">
        <f t="shared" si="38"/>
        <v>226.10749047491859</v>
      </c>
      <c r="BA30" s="4">
        <f t="shared" si="39"/>
        <v>-72.961971244560459</v>
      </c>
      <c r="BB30" s="4">
        <f t="shared" si="40"/>
        <v>72.961971244560459</v>
      </c>
      <c r="BC30" s="4">
        <f t="shared" si="41"/>
        <v>9</v>
      </c>
      <c r="BD30" s="4">
        <f t="shared" si="42"/>
        <v>0.7142857142857143</v>
      </c>
      <c r="BE30" s="4">
        <f t="shared" si="43"/>
        <v>4.8333333333333339</v>
      </c>
      <c r="BF30" s="4">
        <f t="shared" si="44"/>
        <v>-0.34033613445378141</v>
      </c>
      <c r="BG30" s="4">
        <f t="shared" si="45"/>
        <v>0.51592356687898067</v>
      </c>
      <c r="BH30" s="4">
        <f t="shared" si="46"/>
        <v>5.7266583975400875</v>
      </c>
      <c r="BI30" s="4">
        <f t="shared" si="47"/>
        <v>7.1341269841269854</v>
      </c>
      <c r="BJ30" s="4">
        <f t="shared" si="48"/>
        <v>0.8027132696518533</v>
      </c>
      <c r="BK30" s="4">
        <f t="shared" si="49"/>
        <v>0.60684914113974009</v>
      </c>
      <c r="BL30" s="4">
        <f t="shared" si="50"/>
        <v>2.0925595238095238</v>
      </c>
      <c r="BM30" s="4">
        <f t="shared" si="51"/>
        <v>0.29000328747397619</v>
      </c>
      <c r="BN30" s="3">
        <f t="shared" si="52"/>
        <v>0</v>
      </c>
      <c r="BO30" s="3">
        <v>100</v>
      </c>
      <c r="BP30" s="3">
        <f t="shared" si="53"/>
        <v>-1</v>
      </c>
      <c r="BQ30" s="3">
        <f t="shared" si="54"/>
        <v>-100</v>
      </c>
      <c r="BR30" s="3">
        <f t="shared" si="55"/>
        <v>1</v>
      </c>
      <c r="BS30" s="3">
        <f t="shared" si="56"/>
        <v>0.19999999999999996</v>
      </c>
      <c r="BT30" s="3">
        <f t="shared" si="69"/>
        <v>19.999999999999996</v>
      </c>
      <c r="BU30" s="3">
        <f t="shared" si="57"/>
        <v>0</v>
      </c>
      <c r="BV30" s="3">
        <f t="shared" si="58"/>
        <v>-1</v>
      </c>
      <c r="BW30" s="3">
        <f t="shared" si="70"/>
        <v>-100</v>
      </c>
      <c r="BX30" s="3">
        <f t="shared" si="59"/>
        <v>1</v>
      </c>
      <c r="BY30" s="3">
        <f t="shared" si="60"/>
        <v>0.57000000000000006</v>
      </c>
      <c r="BZ30" s="3">
        <f t="shared" si="71"/>
        <v>57.000000000000007</v>
      </c>
      <c r="CA30" s="3">
        <f t="shared" si="61"/>
        <v>0</v>
      </c>
      <c r="CB30" s="3">
        <f t="shared" si="62"/>
        <v>-1</v>
      </c>
      <c r="CC30" s="3">
        <f t="shared" si="63"/>
        <v>-100</v>
      </c>
      <c r="CD30" s="3">
        <f t="shared" si="64"/>
        <v>1</v>
      </c>
      <c r="CE30" s="3">
        <f t="shared" si="65"/>
        <v>0</v>
      </c>
      <c r="CF30" s="3">
        <f t="shared" si="72"/>
        <v>1</v>
      </c>
      <c r="CG30" s="16" t="str">
        <f t="shared" si="73"/>
        <v/>
      </c>
      <c r="CI30" s="12">
        <f t="shared" si="74"/>
        <v>1</v>
      </c>
      <c r="CJ30" s="12">
        <f t="shared" si="75"/>
        <v>1</v>
      </c>
      <c r="CK30" s="12">
        <f t="shared" si="80"/>
        <v>2</v>
      </c>
      <c r="CL30" s="12" t="str">
        <f t="shared" si="77"/>
        <v>Over2.5</v>
      </c>
      <c r="CM30" s="12">
        <f t="shared" si="66"/>
        <v>1</v>
      </c>
      <c r="CN30" s="12">
        <f t="shared" si="67"/>
        <v>0</v>
      </c>
      <c r="CO30" s="12">
        <f t="shared" si="81"/>
        <v>1</v>
      </c>
      <c r="CP30" s="12" t="str">
        <f t="shared" si="79"/>
        <v/>
      </c>
    </row>
    <row r="31" spans="1:99" x14ac:dyDescent="0.25">
      <c r="A31" t="s">
        <v>127</v>
      </c>
      <c r="B31" t="s">
        <v>149</v>
      </c>
      <c r="C31" t="s">
        <v>139</v>
      </c>
      <c r="D31" t="s">
        <v>20</v>
      </c>
      <c r="E31" t="s">
        <v>25</v>
      </c>
      <c r="F31" s="3">
        <v>1</v>
      </c>
      <c r="G31" s="3">
        <v>2</v>
      </c>
      <c r="H31" s="3" t="str">
        <f t="shared" si="68"/>
        <v>A</v>
      </c>
      <c r="I31" s="3">
        <v>2.2000000000000002</v>
      </c>
      <c r="J31" s="3">
        <v>3.75</v>
      </c>
      <c r="K31" s="3">
        <v>3.1</v>
      </c>
      <c r="L31" s="3">
        <v>1.53</v>
      </c>
      <c r="M31" s="3">
        <v>2.5</v>
      </c>
      <c r="N31" s="3">
        <f t="shared" si="0"/>
        <v>3</v>
      </c>
      <c r="O31" s="3">
        <f t="shared" si="1"/>
        <v>4.3792766373411451E-2</v>
      </c>
      <c r="P31" s="3">
        <f t="shared" si="2"/>
        <v>5.3594771241830097E-2</v>
      </c>
      <c r="Q31" s="3">
        <f t="shared" si="3"/>
        <v>2.2963440860215054</v>
      </c>
      <c r="R31" s="3">
        <f t="shared" si="4"/>
        <v>3.9142228739002931</v>
      </c>
      <c r="S31" s="3">
        <f t="shared" si="5"/>
        <v>3.2357575757575754</v>
      </c>
      <c r="T31" s="3">
        <f t="shared" si="6"/>
        <v>1.5970029325513195</v>
      </c>
      <c r="U31" s="3">
        <f t="shared" si="7"/>
        <v>2.6094819159335287</v>
      </c>
      <c r="V31" s="4">
        <f t="shared" si="8"/>
        <v>0.45454545454545453</v>
      </c>
      <c r="W31" s="4">
        <f t="shared" si="9"/>
        <v>0.26666666666666666</v>
      </c>
      <c r="X31" s="4">
        <f t="shared" si="10"/>
        <v>0.32258064516129031</v>
      </c>
      <c r="Y31" s="4">
        <f t="shared" si="11"/>
        <v>0.65359477124183007</v>
      </c>
      <c r="Z31" s="4">
        <f t="shared" si="12"/>
        <v>0.4</v>
      </c>
      <c r="AA31" s="4">
        <f t="shared" si="13"/>
        <v>0.58666666666666667</v>
      </c>
      <c r="AB31" s="4">
        <f t="shared" si="14"/>
        <v>0.70967741935483875</v>
      </c>
      <c r="AC31" s="4">
        <f t="shared" si="15"/>
        <v>1.7045454545454544</v>
      </c>
      <c r="AD31" s="4">
        <f t="shared" si="16"/>
        <v>1.2096774193548387</v>
      </c>
      <c r="AE31" s="4">
        <f t="shared" si="17"/>
        <v>1.4090909090909089</v>
      </c>
      <c r="AF31" s="4">
        <f t="shared" si="18"/>
        <v>0.82666666666666666</v>
      </c>
      <c r="AG31" s="4">
        <f t="shared" si="19"/>
        <v>0.61199999999999999</v>
      </c>
      <c r="AH31" s="4">
        <f t="shared" si="20"/>
        <v>1.6339869281045751</v>
      </c>
      <c r="AI31" s="4">
        <f t="shared" si="21"/>
        <v>-0.93941348973606997</v>
      </c>
      <c r="AJ31" s="4">
        <f t="shared" si="22"/>
        <v>-1.6178787878787877</v>
      </c>
      <c r="AK31" s="4">
        <f t="shared" si="23"/>
        <v>0.67846529814271772</v>
      </c>
      <c r="AL31" s="4">
        <f t="shared" si="24"/>
        <v>-1.0124789833822092</v>
      </c>
      <c r="AM31" s="4">
        <f t="shared" si="25"/>
        <v>1.0124789833822092</v>
      </c>
      <c r="AN31" s="4">
        <f t="shared" si="26"/>
        <v>-0.46970674486803499</v>
      </c>
      <c r="AO31" s="4">
        <f t="shared" si="27"/>
        <v>-0.80893939393939385</v>
      </c>
      <c r="AP31" s="4">
        <f t="shared" si="28"/>
        <v>0.33923264907135886</v>
      </c>
      <c r="AQ31" s="4">
        <f t="shared" si="29"/>
        <v>-0.5062394916911046</v>
      </c>
      <c r="AR31" s="4">
        <f t="shared" si="30"/>
        <v>0.5062394916911046</v>
      </c>
      <c r="AS31" s="4">
        <f t="shared" si="31"/>
        <v>-0.43912066430462893</v>
      </c>
      <c r="AT31" s="4">
        <f t="shared" si="32"/>
        <v>-0.6801680726913828</v>
      </c>
      <c r="AU31" s="4">
        <f t="shared" si="33"/>
        <v>0.32705050901637994</v>
      </c>
      <c r="AV31" s="4">
        <f t="shared" si="34"/>
        <v>-0.46862673421944112</v>
      </c>
      <c r="AW31" s="4">
        <f t="shared" si="35"/>
        <v>0.46862673421944112</v>
      </c>
      <c r="AX31" s="4">
        <f t="shared" si="36"/>
        <v>-79.041719574833195</v>
      </c>
      <c r="AY31" s="4">
        <f t="shared" si="37"/>
        <v>-122.43025308444891</v>
      </c>
      <c r="AZ31" s="4">
        <f t="shared" si="38"/>
        <v>58.869091622948389</v>
      </c>
      <c r="BA31" s="4">
        <f t="shared" si="39"/>
        <v>-84.352812159499393</v>
      </c>
      <c r="BB31" s="4">
        <f t="shared" si="40"/>
        <v>84.352812159499393</v>
      </c>
      <c r="BC31" s="4">
        <f t="shared" si="41"/>
        <v>-0.2903225806451612</v>
      </c>
      <c r="BD31" s="4">
        <f t="shared" si="42"/>
        <v>-0.41333333333333327</v>
      </c>
      <c r="BE31" s="4">
        <f t="shared" si="43"/>
        <v>0.2096774193548388</v>
      </c>
      <c r="BF31" s="4">
        <f t="shared" si="44"/>
        <v>-0.38800000000000001</v>
      </c>
      <c r="BG31" s="4">
        <f t="shared" si="45"/>
        <v>0.63398692810457524</v>
      </c>
      <c r="BH31" s="4">
        <f t="shared" si="46"/>
        <v>0.81243919133989517</v>
      </c>
      <c r="BI31" s="4">
        <f t="shared" si="47"/>
        <v>3.1487748452264577</v>
      </c>
      <c r="BJ31" s="4">
        <f t="shared" si="48"/>
        <v>0.25801755643835661</v>
      </c>
      <c r="BK31" s="4">
        <f t="shared" si="49"/>
        <v>0.71593075495842196</v>
      </c>
      <c r="BL31" s="4">
        <f t="shared" si="50"/>
        <v>2.1032424242424241</v>
      </c>
      <c r="BM31" s="4">
        <f t="shared" si="51"/>
        <v>0.34039383511213461</v>
      </c>
      <c r="BN31" s="3">
        <f t="shared" si="52"/>
        <v>0</v>
      </c>
      <c r="BO31" s="3">
        <v>100</v>
      </c>
      <c r="BP31" s="3">
        <f t="shared" si="53"/>
        <v>-1</v>
      </c>
      <c r="BQ31" s="3">
        <f t="shared" si="54"/>
        <v>-100</v>
      </c>
      <c r="BR31" s="3">
        <f t="shared" si="55"/>
        <v>1</v>
      </c>
      <c r="BS31" s="3">
        <f t="shared" si="56"/>
        <v>2.1</v>
      </c>
      <c r="BT31" s="3">
        <f t="shared" si="69"/>
        <v>210</v>
      </c>
      <c r="BU31" s="3">
        <f t="shared" si="57"/>
        <v>0</v>
      </c>
      <c r="BV31" s="3">
        <f t="shared" si="58"/>
        <v>-1</v>
      </c>
      <c r="BW31" s="3">
        <f t="shared" si="70"/>
        <v>-100</v>
      </c>
      <c r="BX31" s="3">
        <f t="shared" si="59"/>
        <v>1</v>
      </c>
      <c r="BY31" s="3">
        <f t="shared" si="60"/>
        <v>0.53</v>
      </c>
      <c r="BZ31" s="3">
        <f t="shared" si="71"/>
        <v>53</v>
      </c>
      <c r="CA31" s="3">
        <f t="shared" si="61"/>
        <v>0</v>
      </c>
      <c r="CB31" s="3">
        <f t="shared" si="62"/>
        <v>-1</v>
      </c>
      <c r="CC31" s="3">
        <f t="shared" si="63"/>
        <v>-100</v>
      </c>
      <c r="CD31" s="3">
        <f t="shared" si="64"/>
        <v>1</v>
      </c>
      <c r="CE31" s="3">
        <f t="shared" si="65"/>
        <v>0</v>
      </c>
      <c r="CF31" s="3">
        <f t="shared" si="72"/>
        <v>1</v>
      </c>
      <c r="CG31" s="16" t="str">
        <f t="shared" si="73"/>
        <v/>
      </c>
      <c r="CI31" s="12">
        <f t="shared" si="74"/>
        <v>1</v>
      </c>
      <c r="CJ31" s="12">
        <f t="shared" si="75"/>
        <v>0</v>
      </c>
      <c r="CK31" s="12">
        <f t="shared" si="80"/>
        <v>1</v>
      </c>
      <c r="CL31" s="12" t="str">
        <f t="shared" si="77"/>
        <v/>
      </c>
      <c r="CM31" s="12">
        <f t="shared" si="66"/>
        <v>1</v>
      </c>
      <c r="CN31" s="12">
        <f t="shared" si="67"/>
        <v>0</v>
      </c>
      <c r="CO31" s="12">
        <f t="shared" si="81"/>
        <v>1</v>
      </c>
      <c r="CP31" s="12" t="str">
        <f t="shared" si="79"/>
        <v/>
      </c>
    </row>
    <row r="32" spans="1:99" x14ac:dyDescent="0.25">
      <c r="A32" t="s">
        <v>127</v>
      </c>
      <c r="B32" t="s">
        <v>150</v>
      </c>
      <c r="C32" t="s">
        <v>129</v>
      </c>
      <c r="D32" t="s">
        <v>16</v>
      </c>
      <c r="E32" t="s">
        <v>14</v>
      </c>
      <c r="F32" s="3">
        <v>1</v>
      </c>
      <c r="G32" s="3">
        <v>2</v>
      </c>
      <c r="H32" s="3" t="str">
        <f t="shared" si="68"/>
        <v>A</v>
      </c>
      <c r="I32" s="3">
        <v>4.5</v>
      </c>
      <c r="J32" s="3">
        <v>4</v>
      </c>
      <c r="K32" s="3">
        <v>1.73</v>
      </c>
      <c r="L32" s="3">
        <v>1.73</v>
      </c>
      <c r="M32" s="3">
        <v>2.1</v>
      </c>
      <c r="N32" s="3">
        <f t="shared" si="0"/>
        <v>3</v>
      </c>
      <c r="O32" s="3">
        <f t="shared" si="1"/>
        <v>5.025690430314711E-2</v>
      </c>
      <c r="P32" s="3">
        <f t="shared" si="2"/>
        <v>5.4225158271401064E-2</v>
      </c>
      <c r="Q32" s="3">
        <f t="shared" si="3"/>
        <v>4.726156069364162</v>
      </c>
      <c r="R32" s="3">
        <f t="shared" si="4"/>
        <v>4.2010276172125884</v>
      </c>
      <c r="S32" s="3">
        <f t="shared" si="5"/>
        <v>1.8169444444444445</v>
      </c>
      <c r="T32" s="3">
        <f t="shared" si="6"/>
        <v>1.8169444444444445</v>
      </c>
      <c r="U32" s="3">
        <f t="shared" si="7"/>
        <v>2.2055394990366088</v>
      </c>
      <c r="V32" s="4">
        <f t="shared" si="8"/>
        <v>0.22222222222222221</v>
      </c>
      <c r="W32" s="4">
        <f t="shared" si="9"/>
        <v>0.25</v>
      </c>
      <c r="X32" s="4">
        <f t="shared" si="10"/>
        <v>0.5780346820809249</v>
      </c>
      <c r="Y32" s="4">
        <f t="shared" si="11"/>
        <v>0.5780346820809249</v>
      </c>
      <c r="Z32" s="4">
        <f t="shared" si="12"/>
        <v>0.47619047619047616</v>
      </c>
      <c r="AA32" s="4">
        <f t="shared" si="13"/>
        <v>1.125</v>
      </c>
      <c r="AB32" s="4">
        <f t="shared" si="14"/>
        <v>2.601156069364162</v>
      </c>
      <c r="AC32" s="4">
        <f t="shared" si="15"/>
        <v>0.88888888888888884</v>
      </c>
      <c r="AD32" s="4">
        <f t="shared" si="16"/>
        <v>2.3121387283236996</v>
      </c>
      <c r="AE32" s="4">
        <f t="shared" si="17"/>
        <v>0.38444444444444442</v>
      </c>
      <c r="AF32" s="4">
        <f t="shared" si="18"/>
        <v>0.4325</v>
      </c>
      <c r="AG32" s="4">
        <f t="shared" si="19"/>
        <v>0.82380952380952377</v>
      </c>
      <c r="AH32" s="4">
        <f t="shared" si="20"/>
        <v>1.2138728323699424</v>
      </c>
      <c r="AI32" s="4">
        <f t="shared" si="21"/>
        <v>2.9092116249197177</v>
      </c>
      <c r="AJ32" s="4">
        <f t="shared" si="22"/>
        <v>0.52512845215157355</v>
      </c>
      <c r="AK32" s="4">
        <f t="shared" si="23"/>
        <v>2.3840831727681442</v>
      </c>
      <c r="AL32" s="4">
        <f t="shared" si="24"/>
        <v>-0.38859505459216437</v>
      </c>
      <c r="AM32" s="4">
        <f t="shared" si="25"/>
        <v>0.38859505459216437</v>
      </c>
      <c r="AN32" s="4">
        <f t="shared" si="26"/>
        <v>1.4546058124598589</v>
      </c>
      <c r="AO32" s="4">
        <f t="shared" si="27"/>
        <v>0.26256422607578678</v>
      </c>
      <c r="AP32" s="4">
        <f t="shared" si="28"/>
        <v>1.1920415863840721</v>
      </c>
      <c r="AQ32" s="4">
        <f t="shared" si="29"/>
        <v>-0.19429752729608218</v>
      </c>
      <c r="AR32" s="4">
        <f t="shared" si="30"/>
        <v>0.19429752729608218</v>
      </c>
      <c r="AS32" s="4">
        <f t="shared" si="31"/>
        <v>0.96852835228289635</v>
      </c>
      <c r="AT32" s="4">
        <f t="shared" si="32"/>
        <v>0.2567684152749875</v>
      </c>
      <c r="AU32" s="4">
        <f t="shared" si="33"/>
        <v>0.87278360122135157</v>
      </c>
      <c r="AV32" s="4">
        <f t="shared" si="34"/>
        <v>-0.19190644856837349</v>
      </c>
      <c r="AW32" s="4">
        <f t="shared" si="35"/>
        <v>0.19190644856837349</v>
      </c>
      <c r="AX32" s="4">
        <f t="shared" si="36"/>
        <v>174.33510341092133</v>
      </c>
      <c r="AY32" s="4">
        <f t="shared" si="37"/>
        <v>46.21831474949775</v>
      </c>
      <c r="AZ32" s="4">
        <f t="shared" si="38"/>
        <v>157.10104821984328</v>
      </c>
      <c r="BA32" s="4">
        <f t="shared" si="39"/>
        <v>-34.543160742307229</v>
      </c>
      <c r="BB32" s="4">
        <f t="shared" si="40"/>
        <v>34.543160742307229</v>
      </c>
      <c r="BC32" s="4">
        <f t="shared" si="41"/>
        <v>1.601156069364162</v>
      </c>
      <c r="BD32" s="4">
        <f t="shared" si="42"/>
        <v>0.125</v>
      </c>
      <c r="BE32" s="4">
        <f t="shared" si="43"/>
        <v>1.3121387283236996</v>
      </c>
      <c r="BF32" s="4">
        <f t="shared" si="44"/>
        <v>-0.17619047619047618</v>
      </c>
      <c r="BG32" s="4">
        <f t="shared" si="45"/>
        <v>0.21387283236994217</v>
      </c>
      <c r="BH32" s="4">
        <f t="shared" si="46"/>
        <v>1.5504367526874137</v>
      </c>
      <c r="BI32" s="4">
        <f t="shared" si="47"/>
        <v>3.5813760436737319</v>
      </c>
      <c r="BJ32" s="4">
        <f t="shared" si="48"/>
        <v>0.43291649181217912</v>
      </c>
      <c r="BK32" s="4">
        <f t="shared" si="49"/>
        <v>0.27477819823767607</v>
      </c>
      <c r="BL32" s="4">
        <f t="shared" si="50"/>
        <v>2.0112419717405268</v>
      </c>
      <c r="BM32" s="4">
        <f t="shared" si="51"/>
        <v>0.13662115354518148</v>
      </c>
      <c r="BN32" s="3">
        <f t="shared" si="52"/>
        <v>0</v>
      </c>
      <c r="BO32" s="3">
        <v>100</v>
      </c>
      <c r="BP32" s="3">
        <f t="shared" si="53"/>
        <v>-1</v>
      </c>
      <c r="BQ32" s="3">
        <f t="shared" si="54"/>
        <v>-100</v>
      </c>
      <c r="BR32" s="3">
        <f t="shared" si="55"/>
        <v>1</v>
      </c>
      <c r="BS32" s="3">
        <f t="shared" si="56"/>
        <v>0.73</v>
      </c>
      <c r="BT32" s="3">
        <f t="shared" si="69"/>
        <v>73</v>
      </c>
      <c r="BU32" s="3">
        <f t="shared" si="57"/>
        <v>0</v>
      </c>
      <c r="BV32" s="3">
        <f t="shared" si="58"/>
        <v>-1</v>
      </c>
      <c r="BW32" s="3">
        <f t="shared" si="70"/>
        <v>-100</v>
      </c>
      <c r="BX32" s="3">
        <f t="shared" si="59"/>
        <v>1</v>
      </c>
      <c r="BY32" s="3">
        <f t="shared" si="60"/>
        <v>0.73</v>
      </c>
      <c r="BZ32" s="3">
        <f t="shared" si="71"/>
        <v>73</v>
      </c>
      <c r="CA32" s="3">
        <f t="shared" si="61"/>
        <v>0</v>
      </c>
      <c r="CB32" s="3">
        <f t="shared" si="62"/>
        <v>-1</v>
      </c>
      <c r="CC32" s="3">
        <f t="shared" si="63"/>
        <v>-100</v>
      </c>
      <c r="CD32" s="3">
        <f t="shared" si="64"/>
        <v>1</v>
      </c>
      <c r="CE32" s="3">
        <f t="shared" si="65"/>
        <v>0</v>
      </c>
      <c r="CF32" s="3">
        <f t="shared" si="72"/>
        <v>1</v>
      </c>
      <c r="CG32" s="16" t="str">
        <f t="shared" si="73"/>
        <v/>
      </c>
      <c r="CI32" s="12">
        <f t="shared" si="74"/>
        <v>1</v>
      </c>
      <c r="CJ32" s="12">
        <f t="shared" si="75"/>
        <v>1</v>
      </c>
      <c r="CK32" s="12">
        <f t="shared" si="80"/>
        <v>2</v>
      </c>
      <c r="CL32" s="12" t="str">
        <f t="shared" si="77"/>
        <v>Over2.5</v>
      </c>
      <c r="CM32" s="12">
        <f t="shared" si="66"/>
        <v>1</v>
      </c>
      <c r="CN32" s="12">
        <f t="shared" si="67"/>
        <v>0</v>
      </c>
      <c r="CO32" s="12">
        <f t="shared" si="81"/>
        <v>1</v>
      </c>
      <c r="CP32" s="12" t="str">
        <f t="shared" si="79"/>
        <v/>
      </c>
    </row>
    <row r="33" spans="1:94" x14ac:dyDescent="0.25">
      <c r="A33" t="s">
        <v>127</v>
      </c>
      <c r="B33" t="s">
        <v>151</v>
      </c>
      <c r="C33" t="s">
        <v>132</v>
      </c>
      <c r="D33" t="s">
        <v>135</v>
      </c>
      <c r="E33" t="s">
        <v>17</v>
      </c>
      <c r="F33" s="3">
        <v>2</v>
      </c>
      <c r="G33" s="3">
        <v>2</v>
      </c>
      <c r="H33" s="3" t="str">
        <f t="shared" si="68"/>
        <v>D</v>
      </c>
      <c r="I33" s="3">
        <v>3.1</v>
      </c>
      <c r="J33" s="3">
        <v>3.4</v>
      </c>
      <c r="K33" s="3">
        <v>2.38</v>
      </c>
      <c r="L33" s="3">
        <v>2.04</v>
      </c>
      <c r="M33" s="3">
        <v>1.86</v>
      </c>
      <c r="N33" s="3">
        <f t="shared" si="0"/>
        <v>4</v>
      </c>
      <c r="O33" s="3">
        <f t="shared" si="1"/>
        <v>3.6866359447004671E-2</v>
      </c>
      <c r="P33" s="3">
        <f t="shared" si="2"/>
        <v>2.7830487033523033E-2</v>
      </c>
      <c r="Q33" s="3">
        <f t="shared" si="3"/>
        <v>3.2142857142857144</v>
      </c>
      <c r="R33" s="3">
        <f t="shared" si="4"/>
        <v>3.5253456221198158</v>
      </c>
      <c r="S33" s="3">
        <f t="shared" si="5"/>
        <v>2.467741935483871</v>
      </c>
      <c r="T33" s="3">
        <f t="shared" si="6"/>
        <v>2.1152073732718897</v>
      </c>
      <c r="U33" s="3">
        <f t="shared" si="7"/>
        <v>1.9285714285714288</v>
      </c>
      <c r="V33" s="4">
        <f t="shared" si="8"/>
        <v>0.32258064516129031</v>
      </c>
      <c r="W33" s="4">
        <f t="shared" si="9"/>
        <v>0.29411764705882354</v>
      </c>
      <c r="X33" s="4">
        <f t="shared" si="10"/>
        <v>0.42016806722689076</v>
      </c>
      <c r="Y33" s="4">
        <f t="shared" si="11"/>
        <v>0.49019607843137253</v>
      </c>
      <c r="Z33" s="4">
        <f t="shared" si="12"/>
        <v>0.5376344086021505</v>
      </c>
      <c r="AA33" s="4">
        <f t="shared" si="13"/>
        <v>0.91176470588235303</v>
      </c>
      <c r="AB33" s="4">
        <f t="shared" si="14"/>
        <v>1.3025210084033614</v>
      </c>
      <c r="AC33" s="4">
        <f t="shared" si="15"/>
        <v>1.096774193548387</v>
      </c>
      <c r="AD33" s="4">
        <f t="shared" si="16"/>
        <v>1.4285714285714286</v>
      </c>
      <c r="AE33" s="4">
        <f t="shared" si="17"/>
        <v>0.76774193548387093</v>
      </c>
      <c r="AF33" s="4">
        <f t="shared" si="18"/>
        <v>0.7</v>
      </c>
      <c r="AG33" s="4">
        <f t="shared" si="19"/>
        <v>1.096774193548387</v>
      </c>
      <c r="AH33" s="4">
        <f t="shared" si="20"/>
        <v>0.91176470588235292</v>
      </c>
      <c r="AI33" s="4">
        <f t="shared" si="21"/>
        <v>0.74654377880184342</v>
      </c>
      <c r="AJ33" s="4">
        <f t="shared" si="22"/>
        <v>-0.31105990783410142</v>
      </c>
      <c r="AK33" s="4">
        <f t="shared" si="23"/>
        <v>1.0576036866359448</v>
      </c>
      <c r="AL33" s="4">
        <f t="shared" si="24"/>
        <v>0.18663594470046085</v>
      </c>
      <c r="AM33" s="4">
        <f t="shared" si="25"/>
        <v>-0.18663594470046085</v>
      </c>
      <c r="AN33" s="4">
        <f t="shared" si="26"/>
        <v>0.37327188940092171</v>
      </c>
      <c r="AO33" s="4">
        <f t="shared" si="27"/>
        <v>-0.15552995391705071</v>
      </c>
      <c r="AP33" s="4">
        <f t="shared" si="28"/>
        <v>0.52880184331797242</v>
      </c>
      <c r="AQ33" s="4">
        <f t="shared" si="29"/>
        <v>9.3317972350230427E-2</v>
      </c>
      <c r="AR33" s="4">
        <f t="shared" si="30"/>
        <v>-9.3317972350230427E-2</v>
      </c>
      <c r="AS33" s="4">
        <f t="shared" si="31"/>
        <v>0.35725475430190201</v>
      </c>
      <c r="AT33" s="4">
        <f t="shared" si="32"/>
        <v>-0.15429377905073369</v>
      </c>
      <c r="AU33" s="4">
        <f t="shared" si="33"/>
        <v>0.4864227136072774</v>
      </c>
      <c r="AV33" s="4">
        <f t="shared" si="34"/>
        <v>9.3048500375324472E-2</v>
      </c>
      <c r="AW33" s="4">
        <f t="shared" si="35"/>
        <v>-9.3048500375324472E-2</v>
      </c>
      <c r="AX33" s="4">
        <f t="shared" si="36"/>
        <v>64.305855774342362</v>
      </c>
      <c r="AY33" s="4">
        <f t="shared" si="37"/>
        <v>-27.772880229132063</v>
      </c>
      <c r="AZ33" s="4">
        <f t="shared" si="38"/>
        <v>87.556088449309925</v>
      </c>
      <c r="BA33" s="4">
        <f t="shared" si="39"/>
        <v>16.748730067558405</v>
      </c>
      <c r="BB33" s="4">
        <f t="shared" si="40"/>
        <v>-16.748730067558405</v>
      </c>
      <c r="BC33" s="4">
        <f t="shared" si="41"/>
        <v>0.30252100840336138</v>
      </c>
      <c r="BD33" s="4">
        <f t="shared" si="42"/>
        <v>-8.8235294117647065E-2</v>
      </c>
      <c r="BE33" s="4">
        <f t="shared" si="43"/>
        <v>0.4285714285714286</v>
      </c>
      <c r="BF33" s="4">
        <f t="shared" si="44"/>
        <v>9.6774193548387094E-2</v>
      </c>
      <c r="BG33" s="4">
        <f t="shared" si="45"/>
        <v>-8.8235294117647065E-2</v>
      </c>
      <c r="BH33" s="4">
        <f t="shared" si="46"/>
        <v>0.54353954745958388</v>
      </c>
      <c r="BI33" s="4">
        <f t="shared" si="47"/>
        <v>3.0691244239631339</v>
      </c>
      <c r="BJ33" s="4">
        <f t="shared" si="48"/>
        <v>0.17709922192001457</v>
      </c>
      <c r="BK33" s="4">
        <f t="shared" si="49"/>
        <v>0.13197154211085335</v>
      </c>
      <c r="BL33" s="4">
        <f t="shared" si="50"/>
        <v>2.0218894009216593</v>
      </c>
      <c r="BM33" s="4">
        <f t="shared" si="51"/>
        <v>6.5271395186450532E-2</v>
      </c>
      <c r="BN33" s="3">
        <f t="shared" si="52"/>
        <v>0</v>
      </c>
      <c r="BO33" s="3">
        <v>100</v>
      </c>
      <c r="BP33" s="3">
        <f t="shared" si="53"/>
        <v>-1</v>
      </c>
      <c r="BQ33" s="3">
        <f t="shared" si="54"/>
        <v>-100</v>
      </c>
      <c r="BR33" s="3">
        <f t="shared" si="55"/>
        <v>0</v>
      </c>
      <c r="BS33" s="3">
        <f t="shared" si="56"/>
        <v>-1</v>
      </c>
      <c r="BT33" s="3">
        <f t="shared" si="69"/>
        <v>-100</v>
      </c>
      <c r="BU33" s="3">
        <f t="shared" si="57"/>
        <v>1</v>
      </c>
      <c r="BV33" s="3">
        <f t="shared" si="58"/>
        <v>2.4</v>
      </c>
      <c r="BW33" s="3">
        <f t="shared" si="70"/>
        <v>240</v>
      </c>
      <c r="BX33" s="3">
        <f t="shared" si="59"/>
        <v>1</v>
      </c>
      <c r="BY33" s="3">
        <f t="shared" si="60"/>
        <v>1.04</v>
      </c>
      <c r="BZ33" s="3">
        <f t="shared" si="71"/>
        <v>104</v>
      </c>
      <c r="CA33" s="3">
        <f t="shared" si="61"/>
        <v>0</v>
      </c>
      <c r="CB33" s="3">
        <f t="shared" si="62"/>
        <v>-1</v>
      </c>
      <c r="CC33" s="3">
        <f t="shared" si="63"/>
        <v>-100</v>
      </c>
      <c r="CD33" s="3">
        <f t="shared" si="64"/>
        <v>1</v>
      </c>
      <c r="CE33" s="3">
        <f t="shared" si="65"/>
        <v>0</v>
      </c>
      <c r="CF33" s="3">
        <f t="shared" si="72"/>
        <v>1</v>
      </c>
      <c r="CG33" s="16" t="str">
        <f t="shared" si="73"/>
        <v/>
      </c>
      <c r="CI33" s="12">
        <f t="shared" si="74"/>
        <v>1</v>
      </c>
      <c r="CJ33" s="12">
        <f t="shared" si="75"/>
        <v>0</v>
      </c>
      <c r="CK33" s="12">
        <f t="shared" si="80"/>
        <v>1</v>
      </c>
      <c r="CL33" s="12" t="str">
        <f t="shared" si="77"/>
        <v/>
      </c>
      <c r="CM33" s="12">
        <f t="shared" si="66"/>
        <v>1</v>
      </c>
      <c r="CN33" s="12">
        <f t="shared" si="67"/>
        <v>0</v>
      </c>
      <c r="CO33" s="12">
        <f t="shared" si="81"/>
        <v>1</v>
      </c>
      <c r="CP33" s="12" t="str">
        <f t="shared" si="79"/>
        <v/>
      </c>
    </row>
    <row r="34" spans="1:94" x14ac:dyDescent="0.25">
      <c r="A34" t="s">
        <v>127</v>
      </c>
      <c r="B34" t="s">
        <v>151</v>
      </c>
      <c r="C34" t="s">
        <v>134</v>
      </c>
      <c r="D34" t="s">
        <v>22</v>
      </c>
      <c r="E34" t="s">
        <v>13</v>
      </c>
      <c r="F34" s="3">
        <v>2</v>
      </c>
      <c r="G34" s="3">
        <v>2</v>
      </c>
      <c r="H34" s="3" t="str">
        <f t="shared" si="68"/>
        <v>D</v>
      </c>
      <c r="I34" s="3">
        <v>1.73</v>
      </c>
      <c r="J34" s="3">
        <v>4</v>
      </c>
      <c r="K34" s="3">
        <v>4.5</v>
      </c>
      <c r="L34" s="3">
        <v>1.8</v>
      </c>
      <c r="M34" s="3">
        <v>2</v>
      </c>
      <c r="N34" s="3">
        <f t="shared" si="0"/>
        <v>4</v>
      </c>
      <c r="O34" s="3">
        <f t="shared" si="1"/>
        <v>5.025690430314711E-2</v>
      </c>
      <c r="P34" s="3">
        <f t="shared" si="2"/>
        <v>5.555555555555558E-2</v>
      </c>
      <c r="Q34" s="3">
        <f t="shared" si="3"/>
        <v>1.8169444444444445</v>
      </c>
      <c r="R34" s="3">
        <f t="shared" si="4"/>
        <v>4.2010276172125884</v>
      </c>
      <c r="S34" s="3">
        <f t="shared" si="5"/>
        <v>4.726156069364162</v>
      </c>
      <c r="T34" s="3">
        <f t="shared" si="6"/>
        <v>1.8904624277456648</v>
      </c>
      <c r="U34" s="3">
        <f t="shared" si="7"/>
        <v>2.1005138086062942</v>
      </c>
      <c r="V34" s="4">
        <f t="shared" si="8"/>
        <v>0.5780346820809249</v>
      </c>
      <c r="W34" s="4">
        <f t="shared" si="9"/>
        <v>0.25</v>
      </c>
      <c r="X34" s="4">
        <f t="shared" si="10"/>
        <v>0.22222222222222221</v>
      </c>
      <c r="Y34" s="4">
        <f t="shared" si="11"/>
        <v>0.55555555555555558</v>
      </c>
      <c r="Z34" s="4">
        <f t="shared" si="12"/>
        <v>0.5</v>
      </c>
      <c r="AA34" s="4">
        <f t="shared" si="13"/>
        <v>0.4325</v>
      </c>
      <c r="AB34" s="4">
        <f t="shared" si="14"/>
        <v>0.38444444444444442</v>
      </c>
      <c r="AC34" s="4">
        <f t="shared" si="15"/>
        <v>2.3121387283236996</v>
      </c>
      <c r="AD34" s="4">
        <f t="shared" si="16"/>
        <v>0.88888888888888884</v>
      </c>
      <c r="AE34" s="4">
        <f t="shared" si="17"/>
        <v>2.601156069364162</v>
      </c>
      <c r="AF34" s="4">
        <f t="shared" si="18"/>
        <v>1.125</v>
      </c>
      <c r="AG34" s="4">
        <f t="shared" si="19"/>
        <v>0.9</v>
      </c>
      <c r="AH34" s="4">
        <f t="shared" si="20"/>
        <v>1.1111111111111112</v>
      </c>
      <c r="AI34" s="4">
        <f t="shared" si="21"/>
        <v>-2.9092116249197177</v>
      </c>
      <c r="AJ34" s="4">
        <f t="shared" si="22"/>
        <v>-2.3840831727681442</v>
      </c>
      <c r="AK34" s="4">
        <f t="shared" si="23"/>
        <v>-0.52512845215157355</v>
      </c>
      <c r="AL34" s="4">
        <f t="shared" si="24"/>
        <v>-0.21005138086062947</v>
      </c>
      <c r="AM34" s="4">
        <f t="shared" si="25"/>
        <v>0.21005138086062947</v>
      </c>
      <c r="AN34" s="4">
        <f t="shared" si="26"/>
        <v>-1.4546058124598589</v>
      </c>
      <c r="AO34" s="4">
        <f t="shared" si="27"/>
        <v>-1.1920415863840721</v>
      </c>
      <c r="AP34" s="4">
        <f t="shared" si="28"/>
        <v>-0.26256422607578678</v>
      </c>
      <c r="AQ34" s="4">
        <f t="shared" si="29"/>
        <v>-0.10502569043031473</v>
      </c>
      <c r="AR34" s="4">
        <f t="shared" si="30"/>
        <v>0.10502569043031473</v>
      </c>
      <c r="AS34" s="4">
        <f t="shared" si="31"/>
        <v>-0.96852835228289635</v>
      </c>
      <c r="AT34" s="4">
        <f t="shared" si="32"/>
        <v>-0.87278360122135157</v>
      </c>
      <c r="AU34" s="4">
        <f t="shared" si="33"/>
        <v>-0.2567684152749875</v>
      </c>
      <c r="AV34" s="4">
        <f t="shared" si="34"/>
        <v>-0.10464206784667393</v>
      </c>
      <c r="AW34" s="4">
        <f t="shared" si="35"/>
        <v>0.10464206784667393</v>
      </c>
      <c r="AX34" s="4">
        <f t="shared" si="36"/>
        <v>-174.33510341092133</v>
      </c>
      <c r="AY34" s="4">
        <f t="shared" si="37"/>
        <v>-157.10104821984328</v>
      </c>
      <c r="AZ34" s="4">
        <f t="shared" si="38"/>
        <v>-46.21831474949775</v>
      </c>
      <c r="BA34" s="4">
        <f t="shared" si="39"/>
        <v>-18.83557221240131</v>
      </c>
      <c r="BB34" s="4">
        <f t="shared" si="40"/>
        <v>18.83557221240131</v>
      </c>
      <c r="BC34" s="4">
        <f t="shared" si="41"/>
        <v>-0.61555555555555563</v>
      </c>
      <c r="BD34" s="4">
        <f t="shared" si="42"/>
        <v>-0.5675</v>
      </c>
      <c r="BE34" s="4">
        <f t="shared" si="43"/>
        <v>-0.1111111111111111</v>
      </c>
      <c r="BF34" s="4">
        <f t="shared" si="44"/>
        <v>-0.10000000000000002</v>
      </c>
      <c r="BG34" s="4">
        <f t="shared" si="45"/>
        <v>0.11111111111111113</v>
      </c>
      <c r="BH34" s="4">
        <f t="shared" si="46"/>
        <v>1.5504367526874137</v>
      </c>
      <c r="BI34" s="4">
        <f t="shared" si="47"/>
        <v>3.5813760436737319</v>
      </c>
      <c r="BJ34" s="4">
        <f t="shared" si="48"/>
        <v>0.43291649181217912</v>
      </c>
      <c r="BK34" s="4">
        <f t="shared" si="49"/>
        <v>0.14852875580414926</v>
      </c>
      <c r="BL34" s="4">
        <f t="shared" si="50"/>
        <v>1.9954881181759796</v>
      </c>
      <c r="BM34" s="4">
        <f t="shared" si="51"/>
        <v>7.4432292756478696E-2</v>
      </c>
      <c r="BN34" s="3">
        <f t="shared" si="52"/>
        <v>0</v>
      </c>
      <c r="BO34" s="3">
        <v>100</v>
      </c>
      <c r="BP34" s="3">
        <f t="shared" si="53"/>
        <v>-1</v>
      </c>
      <c r="BQ34" s="3">
        <f t="shared" si="54"/>
        <v>-100</v>
      </c>
      <c r="BR34" s="3">
        <f t="shared" si="55"/>
        <v>0</v>
      </c>
      <c r="BS34" s="3">
        <f t="shared" si="56"/>
        <v>-1</v>
      </c>
      <c r="BT34" s="3">
        <f t="shared" si="69"/>
        <v>-100</v>
      </c>
      <c r="BU34" s="3">
        <f t="shared" si="57"/>
        <v>1</v>
      </c>
      <c r="BV34" s="3">
        <f t="shared" si="58"/>
        <v>3</v>
      </c>
      <c r="BW34" s="3">
        <f t="shared" si="70"/>
        <v>300</v>
      </c>
      <c r="BX34" s="3">
        <f t="shared" si="59"/>
        <v>1</v>
      </c>
      <c r="BY34" s="3">
        <f t="shared" si="60"/>
        <v>0.8</v>
      </c>
      <c r="BZ34" s="3">
        <f t="shared" si="71"/>
        <v>80</v>
      </c>
      <c r="CA34" s="3">
        <f t="shared" si="61"/>
        <v>0</v>
      </c>
      <c r="CB34" s="3">
        <f t="shared" si="62"/>
        <v>-1</v>
      </c>
      <c r="CC34" s="3">
        <f t="shared" si="63"/>
        <v>-100</v>
      </c>
      <c r="CD34" s="3">
        <f t="shared" si="64"/>
        <v>1</v>
      </c>
      <c r="CE34" s="3">
        <f t="shared" si="65"/>
        <v>0</v>
      </c>
      <c r="CF34" s="3">
        <f t="shared" si="72"/>
        <v>1</v>
      </c>
      <c r="CG34" s="16" t="str">
        <f t="shared" si="73"/>
        <v/>
      </c>
      <c r="CI34" s="12">
        <f t="shared" si="74"/>
        <v>1</v>
      </c>
      <c r="CJ34" s="12">
        <f t="shared" si="75"/>
        <v>0</v>
      </c>
      <c r="CK34" s="12">
        <f t="shared" si="80"/>
        <v>1</v>
      </c>
      <c r="CL34" s="12" t="str">
        <f t="shared" si="77"/>
        <v/>
      </c>
      <c r="CM34" s="12">
        <f t="shared" si="66"/>
        <v>1</v>
      </c>
      <c r="CN34" s="12">
        <f t="shared" si="67"/>
        <v>1</v>
      </c>
      <c r="CO34" s="12">
        <f t="shared" si="81"/>
        <v>2</v>
      </c>
      <c r="CP34" s="12" t="str">
        <f t="shared" si="79"/>
        <v>Under2.5</v>
      </c>
    </row>
    <row r="35" spans="1:94" x14ac:dyDescent="0.25">
      <c r="A35" t="s">
        <v>127</v>
      </c>
      <c r="B35" t="s">
        <v>151</v>
      </c>
      <c r="C35" t="s">
        <v>134</v>
      </c>
      <c r="D35" t="s">
        <v>11</v>
      </c>
      <c r="E35" t="s">
        <v>23</v>
      </c>
      <c r="F35" s="3">
        <v>2</v>
      </c>
      <c r="G35" s="3">
        <v>5</v>
      </c>
      <c r="H35" s="3" t="str">
        <f t="shared" si="68"/>
        <v>A</v>
      </c>
      <c r="I35" s="3">
        <v>3.5</v>
      </c>
      <c r="J35" s="3">
        <v>3.8</v>
      </c>
      <c r="K35" s="3">
        <v>1.95</v>
      </c>
      <c r="L35" s="3">
        <v>1.67</v>
      </c>
      <c r="M35" s="3">
        <v>2.2000000000000002</v>
      </c>
      <c r="N35" s="3">
        <f t="shared" si="0"/>
        <v>7</v>
      </c>
      <c r="O35" s="3">
        <f t="shared" si="1"/>
        <v>6.1692693271640842E-2</v>
      </c>
      <c r="P35" s="3">
        <f t="shared" si="2"/>
        <v>5.3347849755035481E-2</v>
      </c>
      <c r="Q35" s="3">
        <f t="shared" si="3"/>
        <v>3.7159244264507429</v>
      </c>
      <c r="R35" s="3">
        <f t="shared" si="4"/>
        <v>4.0344322344322352</v>
      </c>
      <c r="S35" s="3">
        <f t="shared" si="5"/>
        <v>2.0703007518796994</v>
      </c>
      <c r="T35" s="3">
        <f t="shared" si="6"/>
        <v>1.77302679776364</v>
      </c>
      <c r="U35" s="3">
        <f t="shared" si="7"/>
        <v>2.3357239251976099</v>
      </c>
      <c r="V35" s="4">
        <f t="shared" si="8"/>
        <v>0.2857142857142857</v>
      </c>
      <c r="W35" s="4">
        <f t="shared" si="9"/>
        <v>0.26315789473684209</v>
      </c>
      <c r="X35" s="4">
        <f t="shared" si="10"/>
        <v>0.51282051282051289</v>
      </c>
      <c r="Y35" s="4">
        <f t="shared" si="11"/>
        <v>0.5988023952095809</v>
      </c>
      <c r="Z35" s="4">
        <f t="shared" si="12"/>
        <v>0.45454545454545453</v>
      </c>
      <c r="AA35" s="4">
        <f t="shared" si="13"/>
        <v>0.92105263157894746</v>
      </c>
      <c r="AB35" s="4">
        <f t="shared" si="14"/>
        <v>1.7948717948717949</v>
      </c>
      <c r="AC35" s="4">
        <f t="shared" si="15"/>
        <v>1.0857142857142856</v>
      </c>
      <c r="AD35" s="4">
        <f t="shared" si="16"/>
        <v>1.9487179487179487</v>
      </c>
      <c r="AE35" s="4">
        <f t="shared" si="17"/>
        <v>0.55714285714285716</v>
      </c>
      <c r="AF35" s="4">
        <f t="shared" si="18"/>
        <v>0.51315789473684215</v>
      </c>
      <c r="AG35" s="4">
        <f t="shared" si="19"/>
        <v>0.75909090909090904</v>
      </c>
      <c r="AH35" s="4">
        <f t="shared" si="20"/>
        <v>1.317365269461078</v>
      </c>
      <c r="AI35" s="4">
        <f t="shared" si="21"/>
        <v>1.6456236745710435</v>
      </c>
      <c r="AJ35" s="4">
        <f t="shared" si="22"/>
        <v>-0.31850780798149225</v>
      </c>
      <c r="AK35" s="4">
        <f t="shared" si="23"/>
        <v>1.9641314825525358</v>
      </c>
      <c r="AL35" s="4">
        <f t="shared" si="24"/>
        <v>-0.56269712743396982</v>
      </c>
      <c r="AM35" s="4">
        <f t="shared" si="25"/>
        <v>0.56269712743396982</v>
      </c>
      <c r="AN35" s="4">
        <f t="shared" si="26"/>
        <v>0.82281183728552176</v>
      </c>
      <c r="AO35" s="4">
        <f t="shared" si="27"/>
        <v>-0.15925390399074613</v>
      </c>
      <c r="AP35" s="4">
        <f t="shared" si="28"/>
        <v>0.98206574127626789</v>
      </c>
      <c r="AQ35" s="4">
        <f t="shared" si="29"/>
        <v>-0.28134856371698491</v>
      </c>
      <c r="AR35" s="4">
        <f t="shared" si="30"/>
        <v>0.28134856371698491</v>
      </c>
      <c r="AS35" s="4">
        <f t="shared" si="31"/>
        <v>0.68849665200497911</v>
      </c>
      <c r="AT35" s="4">
        <f t="shared" si="32"/>
        <v>-0.15792770492234209</v>
      </c>
      <c r="AU35" s="4">
        <f t="shared" si="33"/>
        <v>0.77635014397928959</v>
      </c>
      <c r="AV35" s="4">
        <f t="shared" si="34"/>
        <v>-0.27425878745740234</v>
      </c>
      <c r="AW35" s="4">
        <f t="shared" si="35"/>
        <v>0.27425878745740234</v>
      </c>
      <c r="AX35" s="4">
        <f t="shared" si="36"/>
        <v>123.92939736089625</v>
      </c>
      <c r="AY35" s="4">
        <f t="shared" si="37"/>
        <v>-28.426986886021574</v>
      </c>
      <c r="AZ35" s="4">
        <f t="shared" si="38"/>
        <v>139.7430259162721</v>
      </c>
      <c r="BA35" s="4">
        <f t="shared" si="39"/>
        <v>-49.366581742332421</v>
      </c>
      <c r="BB35" s="4">
        <f t="shared" si="40"/>
        <v>49.366581742332421</v>
      </c>
      <c r="BC35" s="4">
        <f t="shared" si="41"/>
        <v>0.79487179487179505</v>
      </c>
      <c r="BD35" s="4">
        <f t="shared" si="42"/>
        <v>-7.8947368421052627E-2</v>
      </c>
      <c r="BE35" s="4">
        <f t="shared" si="43"/>
        <v>0.9487179487179489</v>
      </c>
      <c r="BF35" s="4">
        <f t="shared" si="44"/>
        <v>-0.24090909090909099</v>
      </c>
      <c r="BG35" s="4">
        <f t="shared" si="45"/>
        <v>0.31736526946107796</v>
      </c>
      <c r="BH35" s="4">
        <f t="shared" si="46"/>
        <v>1.0541455452014128</v>
      </c>
      <c r="BI35" s="4">
        <f t="shared" si="47"/>
        <v>3.2735524709208925</v>
      </c>
      <c r="BJ35" s="4">
        <f t="shared" si="48"/>
        <v>0.3220188326185186</v>
      </c>
      <c r="BK35" s="4">
        <f t="shared" si="49"/>
        <v>0.39788695456275114</v>
      </c>
      <c r="BL35" s="4">
        <f t="shared" si="50"/>
        <v>2.0543753614806248</v>
      </c>
      <c r="BM35" s="4">
        <f t="shared" si="51"/>
        <v>0.19367782637150932</v>
      </c>
      <c r="BN35" s="3">
        <f t="shared" si="52"/>
        <v>0</v>
      </c>
      <c r="BO35" s="3">
        <v>100</v>
      </c>
      <c r="BP35" s="3">
        <f t="shared" si="53"/>
        <v>-1</v>
      </c>
      <c r="BQ35" s="3">
        <f t="shared" si="54"/>
        <v>-100</v>
      </c>
      <c r="BR35" s="3">
        <f t="shared" si="55"/>
        <v>1</v>
      </c>
      <c r="BS35" s="3">
        <f t="shared" si="56"/>
        <v>0.95</v>
      </c>
      <c r="BT35" s="3">
        <f t="shared" si="69"/>
        <v>95</v>
      </c>
      <c r="BU35" s="3">
        <f t="shared" si="57"/>
        <v>0</v>
      </c>
      <c r="BV35" s="3">
        <f t="shared" si="58"/>
        <v>-1</v>
      </c>
      <c r="BW35" s="3">
        <f t="shared" si="70"/>
        <v>-100</v>
      </c>
      <c r="BX35" s="3">
        <f t="shared" si="59"/>
        <v>1</v>
      </c>
      <c r="BY35" s="3">
        <f t="shared" si="60"/>
        <v>0.66999999999999993</v>
      </c>
      <c r="BZ35" s="3">
        <f t="shared" si="71"/>
        <v>67</v>
      </c>
      <c r="CA35" s="3">
        <f t="shared" si="61"/>
        <v>0</v>
      </c>
      <c r="CB35" s="3">
        <f t="shared" si="62"/>
        <v>-1</v>
      </c>
      <c r="CC35" s="3">
        <f t="shared" si="63"/>
        <v>-100</v>
      </c>
      <c r="CD35" s="3">
        <f t="shared" si="64"/>
        <v>1</v>
      </c>
      <c r="CE35" s="3">
        <f t="shared" si="65"/>
        <v>0</v>
      </c>
      <c r="CF35" s="3">
        <f t="shared" si="72"/>
        <v>1</v>
      </c>
      <c r="CG35" s="16" t="str">
        <f t="shared" si="73"/>
        <v/>
      </c>
      <c r="CI35" s="12">
        <f t="shared" si="74"/>
        <v>1</v>
      </c>
      <c r="CJ35" s="12">
        <f t="shared" si="75"/>
        <v>1</v>
      </c>
      <c r="CK35" s="12">
        <f t="shared" si="80"/>
        <v>2</v>
      </c>
      <c r="CL35" s="12" t="str">
        <f t="shared" si="77"/>
        <v>Over2.5</v>
      </c>
      <c r="CM35" s="12">
        <f t="shared" si="66"/>
        <v>1</v>
      </c>
      <c r="CN35" s="12">
        <f t="shared" si="67"/>
        <v>0</v>
      </c>
      <c r="CO35" s="12">
        <f t="shared" si="81"/>
        <v>1</v>
      </c>
      <c r="CP35" s="12" t="str">
        <f t="shared" si="79"/>
        <v/>
      </c>
    </row>
    <row r="36" spans="1:94" x14ac:dyDescent="0.25">
      <c r="A36" t="s">
        <v>127</v>
      </c>
      <c r="B36" t="s">
        <v>151</v>
      </c>
      <c r="C36" t="s">
        <v>134</v>
      </c>
      <c r="D36" t="s">
        <v>24</v>
      </c>
      <c r="E36" t="s">
        <v>133</v>
      </c>
      <c r="F36" s="3">
        <v>0</v>
      </c>
      <c r="G36" s="3">
        <v>1</v>
      </c>
      <c r="H36" s="3" t="str">
        <f t="shared" si="68"/>
        <v>A</v>
      </c>
      <c r="I36" s="3">
        <v>1.4</v>
      </c>
      <c r="J36" s="3">
        <v>4.75</v>
      </c>
      <c r="K36" s="3">
        <v>7.5</v>
      </c>
      <c r="L36" s="3">
        <v>1.73</v>
      </c>
      <c r="M36" s="3">
        <v>2.1</v>
      </c>
      <c r="N36" s="3">
        <f t="shared" si="0"/>
        <v>1</v>
      </c>
      <c r="O36" s="3">
        <f t="shared" si="1"/>
        <v>5.8145363408521389E-2</v>
      </c>
      <c r="P36" s="3">
        <f t="shared" si="2"/>
        <v>5.4225158271401064E-2</v>
      </c>
      <c r="Q36" s="3">
        <f t="shared" si="3"/>
        <v>1.4814035087719299</v>
      </c>
      <c r="R36" s="3">
        <f t="shared" si="4"/>
        <v>5.026190476190477</v>
      </c>
      <c r="S36" s="3">
        <f t="shared" si="5"/>
        <v>7.9360902255639107</v>
      </c>
      <c r="T36" s="3">
        <f t="shared" si="6"/>
        <v>1.8305914786967419</v>
      </c>
      <c r="U36" s="3">
        <f t="shared" si="7"/>
        <v>2.222105263157895</v>
      </c>
      <c r="V36" s="4">
        <f t="shared" si="8"/>
        <v>0.7142857142857143</v>
      </c>
      <c r="W36" s="4">
        <f t="shared" si="9"/>
        <v>0.21052631578947367</v>
      </c>
      <c r="X36" s="4">
        <f t="shared" si="10"/>
        <v>0.13333333333333333</v>
      </c>
      <c r="Y36" s="4">
        <f t="shared" si="11"/>
        <v>0.5780346820809249</v>
      </c>
      <c r="Z36" s="4">
        <f t="shared" si="12"/>
        <v>0.47619047619047616</v>
      </c>
      <c r="AA36" s="4">
        <f t="shared" si="13"/>
        <v>0.29473684210526313</v>
      </c>
      <c r="AB36" s="4">
        <f t="shared" si="14"/>
        <v>0.18666666666666665</v>
      </c>
      <c r="AC36" s="4">
        <f t="shared" si="15"/>
        <v>3.3928571428571432</v>
      </c>
      <c r="AD36" s="4">
        <f t="shared" si="16"/>
        <v>0.6333333333333333</v>
      </c>
      <c r="AE36" s="4">
        <f t="shared" si="17"/>
        <v>5.3571428571428577</v>
      </c>
      <c r="AF36" s="4">
        <f t="shared" si="18"/>
        <v>1.5789473684210527</v>
      </c>
      <c r="AG36" s="4">
        <f t="shared" si="19"/>
        <v>0.82380952380952377</v>
      </c>
      <c r="AH36" s="4">
        <f t="shared" si="20"/>
        <v>1.2138728323699424</v>
      </c>
      <c r="AI36" s="4">
        <f t="shared" si="21"/>
        <v>-6.454686716791981</v>
      </c>
      <c r="AJ36" s="4">
        <f t="shared" si="22"/>
        <v>-3.5447869674185473</v>
      </c>
      <c r="AK36" s="4">
        <f t="shared" si="23"/>
        <v>-2.9098997493734338</v>
      </c>
      <c r="AL36" s="4">
        <f t="shared" si="24"/>
        <v>-0.39151378446115315</v>
      </c>
      <c r="AM36" s="4">
        <f t="shared" si="25"/>
        <v>0.39151378446115315</v>
      </c>
      <c r="AN36" s="4">
        <f t="shared" si="26"/>
        <v>-3.2273433583959905</v>
      </c>
      <c r="AO36" s="4">
        <f t="shared" si="27"/>
        <v>-1.7723934837092736</v>
      </c>
      <c r="AP36" s="4">
        <f t="shared" si="28"/>
        <v>-1.4549498746867169</v>
      </c>
      <c r="AQ36" s="4">
        <f t="shared" si="29"/>
        <v>-0.19575689223057657</v>
      </c>
      <c r="AR36" s="4">
        <f t="shared" si="30"/>
        <v>0.19575689223057657</v>
      </c>
      <c r="AS36" s="4">
        <f t="shared" si="31"/>
        <v>-1.2703253457130017</v>
      </c>
      <c r="AT36" s="4">
        <f t="shared" si="32"/>
        <v>-1.0571097350578058</v>
      </c>
      <c r="AU36" s="4">
        <f t="shared" si="33"/>
        <v>-0.96863875678624556</v>
      </c>
      <c r="AV36" s="4">
        <f t="shared" si="34"/>
        <v>-0.19331233937203021</v>
      </c>
      <c r="AW36" s="4">
        <f t="shared" si="35"/>
        <v>0.19331233937203021</v>
      </c>
      <c r="AX36" s="4">
        <f t="shared" si="36"/>
        <v>-228.65856222834032</v>
      </c>
      <c r="AY36" s="4">
        <f t="shared" si="37"/>
        <v>-190.27975231040503</v>
      </c>
      <c r="AZ36" s="4">
        <f t="shared" si="38"/>
        <v>-174.3549762215242</v>
      </c>
      <c r="BA36" s="4">
        <f t="shared" si="39"/>
        <v>-34.796221086965438</v>
      </c>
      <c r="BB36" s="4">
        <f t="shared" si="40"/>
        <v>34.796221086965438</v>
      </c>
      <c r="BC36" s="4">
        <f t="shared" si="41"/>
        <v>-0.81333333333333335</v>
      </c>
      <c r="BD36" s="4">
        <f t="shared" si="42"/>
        <v>-0.70526315789473693</v>
      </c>
      <c r="BE36" s="4">
        <f t="shared" si="43"/>
        <v>-0.36666666666666664</v>
      </c>
      <c r="BF36" s="4">
        <f t="shared" si="44"/>
        <v>-0.17619047619047629</v>
      </c>
      <c r="BG36" s="4">
        <f t="shared" si="45"/>
        <v>0.21387283236994234</v>
      </c>
      <c r="BH36" s="4">
        <f t="shared" si="46"/>
        <v>3.2325431630970991</v>
      </c>
      <c r="BI36" s="4">
        <f t="shared" si="47"/>
        <v>4.8145614035087725</v>
      </c>
      <c r="BJ36" s="4">
        <f t="shared" si="48"/>
        <v>0.67140968661055511</v>
      </c>
      <c r="BK36" s="4">
        <f t="shared" si="49"/>
        <v>0.27684205192048977</v>
      </c>
      <c r="BL36" s="4">
        <f t="shared" si="50"/>
        <v>2.0263483709273187</v>
      </c>
      <c r="BM36" s="4">
        <f t="shared" si="51"/>
        <v>0.13662115354518159</v>
      </c>
      <c r="BN36" s="3">
        <f t="shared" si="52"/>
        <v>0</v>
      </c>
      <c r="BO36" s="3">
        <v>100</v>
      </c>
      <c r="BP36" s="3">
        <f t="shared" si="53"/>
        <v>-1</v>
      </c>
      <c r="BQ36" s="3">
        <f t="shared" si="54"/>
        <v>-100</v>
      </c>
      <c r="BR36" s="3">
        <f t="shared" si="55"/>
        <v>1</v>
      </c>
      <c r="BS36" s="3">
        <f t="shared" si="56"/>
        <v>6.5</v>
      </c>
      <c r="BT36" s="3">
        <f t="shared" si="69"/>
        <v>650</v>
      </c>
      <c r="BU36" s="3">
        <f t="shared" si="57"/>
        <v>0</v>
      </c>
      <c r="BV36" s="3">
        <f t="shared" si="58"/>
        <v>-1</v>
      </c>
      <c r="BW36" s="3">
        <f t="shared" si="70"/>
        <v>-100</v>
      </c>
      <c r="BX36" s="3">
        <f t="shared" si="59"/>
        <v>0</v>
      </c>
      <c r="BY36" s="3">
        <f t="shared" si="60"/>
        <v>-1</v>
      </c>
      <c r="BZ36" s="3">
        <f t="shared" si="71"/>
        <v>-100</v>
      </c>
      <c r="CA36" s="3">
        <f t="shared" si="61"/>
        <v>1</v>
      </c>
      <c r="CB36" s="3">
        <f t="shared" si="62"/>
        <v>1.1000000000000001</v>
      </c>
      <c r="CC36" s="3">
        <f t="shared" si="63"/>
        <v>110.00000000000001</v>
      </c>
      <c r="CD36" s="3">
        <f t="shared" si="64"/>
        <v>1</v>
      </c>
      <c r="CE36" s="3">
        <f t="shared" si="65"/>
        <v>1</v>
      </c>
      <c r="CF36" s="3">
        <f t="shared" si="72"/>
        <v>2</v>
      </c>
      <c r="CG36" s="16" t="str">
        <f t="shared" si="73"/>
        <v>BackCasa</v>
      </c>
      <c r="CI36" s="12">
        <f t="shared" si="74"/>
        <v>1</v>
      </c>
      <c r="CJ36" s="12">
        <f t="shared" si="75"/>
        <v>0</v>
      </c>
      <c r="CK36" s="12">
        <f t="shared" si="80"/>
        <v>1</v>
      </c>
      <c r="CL36" s="12" t="str">
        <f t="shared" si="77"/>
        <v/>
      </c>
      <c r="CM36" s="12">
        <f t="shared" si="66"/>
        <v>1</v>
      </c>
      <c r="CN36" s="12">
        <f t="shared" si="67"/>
        <v>1</v>
      </c>
      <c r="CO36" s="12">
        <f t="shared" si="81"/>
        <v>2</v>
      </c>
      <c r="CP36" s="12" t="str">
        <f t="shared" si="79"/>
        <v>Under2.5</v>
      </c>
    </row>
    <row r="37" spans="1:94" x14ac:dyDescent="0.25">
      <c r="A37" t="s">
        <v>127</v>
      </c>
      <c r="B37" t="s">
        <v>151</v>
      </c>
      <c r="C37" t="s">
        <v>134</v>
      </c>
      <c r="D37" t="s">
        <v>130</v>
      </c>
      <c r="E37" t="s">
        <v>18</v>
      </c>
      <c r="F37" s="3">
        <v>5</v>
      </c>
      <c r="G37" s="3">
        <v>1</v>
      </c>
      <c r="H37" s="3" t="str">
        <f t="shared" si="68"/>
        <v>H</v>
      </c>
      <c r="I37" s="3">
        <v>1.18</v>
      </c>
      <c r="J37" s="3">
        <v>8</v>
      </c>
      <c r="K37" s="3">
        <v>13</v>
      </c>
      <c r="L37" s="3">
        <v>1.44</v>
      </c>
      <c r="M37" s="3">
        <v>2.75</v>
      </c>
      <c r="N37" s="3">
        <f t="shared" si="0"/>
        <v>6</v>
      </c>
      <c r="O37" s="3">
        <f t="shared" si="1"/>
        <v>4.9380704041721124E-2</v>
      </c>
      <c r="P37" s="3">
        <f t="shared" si="2"/>
        <v>5.8080808080808066E-2</v>
      </c>
      <c r="Q37" s="3">
        <f t="shared" si="3"/>
        <v>1.2382692307692309</v>
      </c>
      <c r="R37" s="3">
        <f t="shared" si="4"/>
        <v>8.395045632333769</v>
      </c>
      <c r="S37" s="3">
        <f t="shared" si="5"/>
        <v>13.641949152542374</v>
      </c>
      <c r="T37" s="3">
        <f t="shared" si="6"/>
        <v>1.5111082138200784</v>
      </c>
      <c r="U37" s="3">
        <f t="shared" si="7"/>
        <v>2.8857969361147333</v>
      </c>
      <c r="V37" s="4">
        <f t="shared" si="8"/>
        <v>0.84745762711864414</v>
      </c>
      <c r="W37" s="4">
        <f t="shared" si="9"/>
        <v>0.125</v>
      </c>
      <c r="X37" s="4">
        <f t="shared" si="10"/>
        <v>7.6923076923076927E-2</v>
      </c>
      <c r="Y37" s="4">
        <f t="shared" si="11"/>
        <v>0.69444444444444442</v>
      </c>
      <c r="Z37" s="4">
        <f t="shared" si="12"/>
        <v>0.36363636363636365</v>
      </c>
      <c r="AA37" s="4">
        <f t="shared" si="13"/>
        <v>0.14749999999999999</v>
      </c>
      <c r="AB37" s="4">
        <f t="shared" si="14"/>
        <v>9.0769230769230769E-2</v>
      </c>
      <c r="AC37" s="4">
        <f t="shared" si="15"/>
        <v>6.7796610169491531</v>
      </c>
      <c r="AD37" s="4">
        <f t="shared" si="16"/>
        <v>0.61538461538461542</v>
      </c>
      <c r="AE37" s="4">
        <f t="shared" si="17"/>
        <v>11.016949152542374</v>
      </c>
      <c r="AF37" s="4">
        <f t="shared" si="18"/>
        <v>1.625</v>
      </c>
      <c r="AG37" s="4">
        <f t="shared" si="19"/>
        <v>0.52363636363636357</v>
      </c>
      <c r="AH37" s="4">
        <f t="shared" si="20"/>
        <v>1.9097222222222223</v>
      </c>
      <c r="AI37" s="4">
        <f t="shared" si="21"/>
        <v>-12.403679921773143</v>
      </c>
      <c r="AJ37" s="4">
        <f t="shared" si="22"/>
        <v>-7.1567764015645379</v>
      </c>
      <c r="AK37" s="4">
        <f t="shared" si="23"/>
        <v>-5.2469035202086047</v>
      </c>
      <c r="AL37" s="4">
        <f t="shared" si="24"/>
        <v>-1.3746887222946549</v>
      </c>
      <c r="AM37" s="4">
        <f t="shared" si="25"/>
        <v>1.3746887222946549</v>
      </c>
      <c r="AN37" s="4">
        <f t="shared" si="26"/>
        <v>-6.2018399608865717</v>
      </c>
      <c r="AO37" s="4">
        <f t="shared" si="27"/>
        <v>-3.5783882007822689</v>
      </c>
      <c r="AP37" s="4">
        <f t="shared" si="28"/>
        <v>-2.6234517601043024</v>
      </c>
      <c r="AQ37" s="4">
        <f t="shared" si="29"/>
        <v>-0.68734436114732744</v>
      </c>
      <c r="AR37" s="4">
        <f t="shared" si="30"/>
        <v>0.68734436114732744</v>
      </c>
      <c r="AS37" s="4">
        <f t="shared" si="31"/>
        <v>-1.4109298422990173</v>
      </c>
      <c r="AT37" s="4">
        <f t="shared" si="32"/>
        <v>-1.2982926781381547</v>
      </c>
      <c r="AU37" s="4">
        <f t="shared" si="33"/>
        <v>-1.2066210565939901</v>
      </c>
      <c r="AV37" s="4">
        <f t="shared" si="34"/>
        <v>-0.60218165265661439</v>
      </c>
      <c r="AW37" s="4">
        <f t="shared" si="35"/>
        <v>0.60218165265661439</v>
      </c>
      <c r="AX37" s="4">
        <f t="shared" si="36"/>
        <v>-253.9673716138231</v>
      </c>
      <c r="AY37" s="4">
        <f t="shared" si="37"/>
        <v>-233.69268206486785</v>
      </c>
      <c r="AZ37" s="4">
        <f t="shared" si="38"/>
        <v>-217.19179018691821</v>
      </c>
      <c r="BA37" s="4">
        <f t="shared" si="39"/>
        <v>-108.39269747819058</v>
      </c>
      <c r="BB37" s="4">
        <f t="shared" si="40"/>
        <v>108.39269747819058</v>
      </c>
      <c r="BC37" s="4">
        <f t="shared" si="41"/>
        <v>-0.90923076923076929</v>
      </c>
      <c r="BD37" s="4">
        <f t="shared" si="42"/>
        <v>-0.85249999999999992</v>
      </c>
      <c r="BE37" s="4">
        <f t="shared" si="43"/>
        <v>-0.38461538461538458</v>
      </c>
      <c r="BF37" s="4">
        <f t="shared" si="44"/>
        <v>-0.47636363636363638</v>
      </c>
      <c r="BG37" s="4">
        <f t="shared" si="45"/>
        <v>0.90972222222222232</v>
      </c>
      <c r="BH37" s="4">
        <f t="shared" si="46"/>
        <v>6.2262979987330977</v>
      </c>
      <c r="BI37" s="4">
        <f t="shared" si="47"/>
        <v>7.7584213385484579</v>
      </c>
      <c r="BJ37" s="4">
        <f t="shared" si="48"/>
        <v>0.80252125104331995</v>
      </c>
      <c r="BK37" s="4">
        <f t="shared" si="49"/>
        <v>0.97205171755522124</v>
      </c>
      <c r="BL37" s="4">
        <f t="shared" si="50"/>
        <v>2.1984525749674058</v>
      </c>
      <c r="BM37" s="4">
        <f t="shared" si="51"/>
        <v>0.44215268895197019</v>
      </c>
      <c r="BN37" s="3">
        <f t="shared" si="52"/>
        <v>1</v>
      </c>
      <c r="BO37" s="3">
        <v>100</v>
      </c>
      <c r="BP37" s="3">
        <f t="shared" si="53"/>
        <v>0.17999999999999994</v>
      </c>
      <c r="BQ37" s="3">
        <f t="shared" si="54"/>
        <v>17.999999999999993</v>
      </c>
      <c r="BR37" s="3">
        <f t="shared" si="55"/>
        <v>0</v>
      </c>
      <c r="BS37" s="3">
        <f t="shared" si="56"/>
        <v>-1</v>
      </c>
      <c r="BT37" s="3">
        <f t="shared" si="69"/>
        <v>-100</v>
      </c>
      <c r="BU37" s="3">
        <f t="shared" si="57"/>
        <v>0</v>
      </c>
      <c r="BV37" s="3">
        <f t="shared" si="58"/>
        <v>-1</v>
      </c>
      <c r="BW37" s="3">
        <f t="shared" si="70"/>
        <v>-100</v>
      </c>
      <c r="BX37" s="3">
        <f t="shared" si="59"/>
        <v>1</v>
      </c>
      <c r="BY37" s="3">
        <f t="shared" si="60"/>
        <v>0.43999999999999995</v>
      </c>
      <c r="BZ37" s="3">
        <f t="shared" si="71"/>
        <v>43.999999999999993</v>
      </c>
      <c r="CA37" s="3">
        <f t="shared" si="61"/>
        <v>0</v>
      </c>
      <c r="CB37" s="3">
        <f t="shared" si="62"/>
        <v>-1</v>
      </c>
      <c r="CC37" s="3">
        <f t="shared" si="63"/>
        <v>-100</v>
      </c>
      <c r="CD37" s="3">
        <f t="shared" si="64"/>
        <v>0</v>
      </c>
      <c r="CE37" s="3">
        <f t="shared" si="65"/>
        <v>1</v>
      </c>
      <c r="CF37" s="3">
        <f t="shared" si="72"/>
        <v>1</v>
      </c>
      <c r="CG37" s="16" t="str">
        <f t="shared" si="73"/>
        <v/>
      </c>
      <c r="CI37" s="12">
        <f t="shared" si="74"/>
        <v>1</v>
      </c>
      <c r="CJ37" s="12">
        <f t="shared" si="75"/>
        <v>0</v>
      </c>
      <c r="CK37" s="12">
        <f t="shared" si="80"/>
        <v>1</v>
      </c>
      <c r="CL37" s="12" t="str">
        <f t="shared" si="77"/>
        <v/>
      </c>
      <c r="CM37" s="12">
        <f t="shared" si="66"/>
        <v>1</v>
      </c>
      <c r="CN37" s="12">
        <f t="shared" si="67"/>
        <v>1</v>
      </c>
      <c r="CO37" s="12">
        <f t="shared" si="81"/>
        <v>2</v>
      </c>
      <c r="CP37" s="12" t="str">
        <f t="shared" si="79"/>
        <v>Under2.5</v>
      </c>
    </row>
    <row r="38" spans="1:94" x14ac:dyDescent="0.25">
      <c r="A38" t="s">
        <v>127</v>
      </c>
      <c r="B38" t="s">
        <v>151</v>
      </c>
      <c r="C38" t="s">
        <v>136</v>
      </c>
      <c r="D38" t="s">
        <v>15</v>
      </c>
      <c r="E38" t="s">
        <v>20</v>
      </c>
      <c r="F38" s="3">
        <v>3</v>
      </c>
      <c r="G38" s="3">
        <v>1</v>
      </c>
      <c r="H38" s="3" t="str">
        <f t="shared" si="68"/>
        <v>H</v>
      </c>
      <c r="I38" s="3">
        <v>2.5</v>
      </c>
      <c r="J38" s="3">
        <v>3.8</v>
      </c>
      <c r="K38" s="3">
        <v>2.5</v>
      </c>
      <c r="L38" s="3">
        <v>1.5</v>
      </c>
      <c r="M38" s="3">
        <v>2.63</v>
      </c>
      <c r="N38" s="3">
        <f t="shared" si="0"/>
        <v>4</v>
      </c>
      <c r="O38" s="3">
        <f t="shared" si="1"/>
        <v>6.3157894736842302E-2</v>
      </c>
      <c r="P38" s="3">
        <f t="shared" si="2"/>
        <v>4.6894803548795938E-2</v>
      </c>
      <c r="Q38" s="3">
        <f t="shared" si="3"/>
        <v>2.6578947368421058</v>
      </c>
      <c r="R38" s="3">
        <f t="shared" si="4"/>
        <v>4.0400000000000009</v>
      </c>
      <c r="S38" s="3">
        <f t="shared" si="5"/>
        <v>2.6578947368421058</v>
      </c>
      <c r="T38" s="3">
        <f t="shared" si="6"/>
        <v>1.5947368421052635</v>
      </c>
      <c r="U38" s="3">
        <f t="shared" si="7"/>
        <v>2.7961052631578953</v>
      </c>
      <c r="V38" s="4">
        <f t="shared" si="8"/>
        <v>0.4</v>
      </c>
      <c r="W38" s="4">
        <f t="shared" si="9"/>
        <v>0.26315789473684209</v>
      </c>
      <c r="X38" s="4">
        <f t="shared" si="10"/>
        <v>0.4</v>
      </c>
      <c r="Y38" s="4">
        <f t="shared" si="11"/>
        <v>0.66666666666666663</v>
      </c>
      <c r="Z38" s="4">
        <f t="shared" si="12"/>
        <v>0.38022813688212931</v>
      </c>
      <c r="AA38" s="4">
        <f t="shared" si="13"/>
        <v>0.65789473684210531</v>
      </c>
      <c r="AB38" s="4">
        <f t="shared" si="14"/>
        <v>1</v>
      </c>
      <c r="AC38" s="4">
        <f t="shared" si="15"/>
        <v>1.52</v>
      </c>
      <c r="AD38" s="4">
        <f t="shared" si="16"/>
        <v>1.52</v>
      </c>
      <c r="AE38" s="4">
        <f t="shared" si="17"/>
        <v>1</v>
      </c>
      <c r="AF38" s="4">
        <f t="shared" si="18"/>
        <v>0.65789473684210531</v>
      </c>
      <c r="AG38" s="4">
        <f t="shared" si="19"/>
        <v>0.57034220532319391</v>
      </c>
      <c r="AH38" s="4">
        <f t="shared" si="20"/>
        <v>1.7533333333333332</v>
      </c>
      <c r="AI38" s="4">
        <f t="shared" si="21"/>
        <v>0</v>
      </c>
      <c r="AJ38" s="4">
        <f t="shared" si="22"/>
        <v>-1.3821052631578952</v>
      </c>
      <c r="AK38" s="4">
        <f t="shared" si="23"/>
        <v>1.3821052631578952</v>
      </c>
      <c r="AL38" s="4">
        <f t="shared" si="24"/>
        <v>-1.2013684210526319</v>
      </c>
      <c r="AM38" s="4">
        <f t="shared" si="25"/>
        <v>1.2013684210526319</v>
      </c>
      <c r="AN38" s="4">
        <f t="shared" si="26"/>
        <v>0</v>
      </c>
      <c r="AO38" s="4">
        <f t="shared" si="27"/>
        <v>-0.69105263157894758</v>
      </c>
      <c r="AP38" s="4">
        <f t="shared" si="28"/>
        <v>0.69105263157894758</v>
      </c>
      <c r="AQ38" s="4">
        <f t="shared" si="29"/>
        <v>-0.60068421052631593</v>
      </c>
      <c r="AR38" s="4">
        <f t="shared" si="30"/>
        <v>0.60068421052631593</v>
      </c>
      <c r="AS38" s="4">
        <f t="shared" si="31"/>
        <v>0</v>
      </c>
      <c r="AT38" s="4">
        <f t="shared" si="32"/>
        <v>-0.60469574412765459</v>
      </c>
      <c r="AU38" s="4">
        <f t="shared" si="33"/>
        <v>0.60469574412765459</v>
      </c>
      <c r="AV38" s="4">
        <f t="shared" si="34"/>
        <v>-0.54092244438590054</v>
      </c>
      <c r="AW38" s="4">
        <f t="shared" si="35"/>
        <v>0.54092244438590054</v>
      </c>
      <c r="AX38" s="4">
        <f t="shared" si="36"/>
        <v>0</v>
      </c>
      <c r="AY38" s="4">
        <f t="shared" si="37"/>
        <v>-108.84523394297783</v>
      </c>
      <c r="AZ38" s="4">
        <f t="shared" si="38"/>
        <v>108.84523394297783</v>
      </c>
      <c r="BA38" s="4">
        <f t="shared" si="39"/>
        <v>-97.366039989462095</v>
      </c>
      <c r="BB38" s="4">
        <f t="shared" si="40"/>
        <v>97.366039989462095</v>
      </c>
      <c r="BC38" s="4">
        <f t="shared" si="41"/>
        <v>0</v>
      </c>
      <c r="BD38" s="4">
        <f t="shared" si="42"/>
        <v>-0.34210526315789475</v>
      </c>
      <c r="BE38" s="4">
        <f t="shared" si="43"/>
        <v>0.52</v>
      </c>
      <c r="BF38" s="4">
        <f t="shared" si="44"/>
        <v>-0.42965779467680609</v>
      </c>
      <c r="BG38" s="4">
        <f t="shared" si="45"/>
        <v>0.75333333333333341</v>
      </c>
      <c r="BH38" s="4">
        <f t="shared" si="46"/>
        <v>0.79795884573260789</v>
      </c>
      <c r="BI38" s="4">
        <f t="shared" si="47"/>
        <v>3.1185964912280713</v>
      </c>
      <c r="BJ38" s="4">
        <f t="shared" si="48"/>
        <v>0.25587114202722006</v>
      </c>
      <c r="BK38" s="4">
        <f t="shared" si="49"/>
        <v>0.84949575722969106</v>
      </c>
      <c r="BL38" s="4">
        <f t="shared" si="50"/>
        <v>2.1954210526315796</v>
      </c>
      <c r="BM38" s="4">
        <f t="shared" si="51"/>
        <v>0.38693978825220254</v>
      </c>
      <c r="BN38" s="3">
        <f t="shared" si="52"/>
        <v>1</v>
      </c>
      <c r="BO38" s="3">
        <v>100</v>
      </c>
      <c r="BP38" s="3">
        <f t="shared" si="53"/>
        <v>1.5</v>
      </c>
      <c r="BQ38" s="3">
        <f t="shared" si="54"/>
        <v>150</v>
      </c>
      <c r="BR38" s="3">
        <f t="shared" si="55"/>
        <v>0</v>
      </c>
      <c r="BS38" s="3">
        <f t="shared" si="56"/>
        <v>-1</v>
      </c>
      <c r="BT38" s="3">
        <f t="shared" si="69"/>
        <v>-100</v>
      </c>
      <c r="BU38" s="3">
        <f t="shared" si="57"/>
        <v>0</v>
      </c>
      <c r="BV38" s="3">
        <f t="shared" si="58"/>
        <v>-1</v>
      </c>
      <c r="BW38" s="3">
        <f t="shared" si="70"/>
        <v>-100</v>
      </c>
      <c r="BX38" s="3">
        <f t="shared" si="59"/>
        <v>1</v>
      </c>
      <c r="BY38" s="3">
        <f t="shared" si="60"/>
        <v>0.5</v>
      </c>
      <c r="BZ38" s="3">
        <f t="shared" si="71"/>
        <v>50</v>
      </c>
      <c r="CA38" s="3">
        <f t="shared" si="61"/>
        <v>0</v>
      </c>
      <c r="CB38" s="3">
        <f t="shared" si="62"/>
        <v>-1</v>
      </c>
      <c r="CC38" s="3">
        <f t="shared" si="63"/>
        <v>-100</v>
      </c>
      <c r="CD38" s="3">
        <f t="shared" si="64"/>
        <v>1</v>
      </c>
      <c r="CE38" s="3">
        <f t="shared" si="65"/>
        <v>0</v>
      </c>
      <c r="CF38" s="3">
        <f t="shared" si="72"/>
        <v>1</v>
      </c>
      <c r="CG38" s="16" t="str">
        <f t="shared" si="73"/>
        <v/>
      </c>
      <c r="CI38" s="12">
        <f t="shared" si="74"/>
        <v>1</v>
      </c>
      <c r="CJ38" s="12">
        <f t="shared" si="75"/>
        <v>0</v>
      </c>
      <c r="CK38" s="12">
        <f t="shared" si="80"/>
        <v>1</v>
      </c>
      <c r="CL38" s="12" t="str">
        <f t="shared" si="77"/>
        <v/>
      </c>
      <c r="CM38" s="12">
        <f t="shared" si="66"/>
        <v>1</v>
      </c>
      <c r="CN38" s="12">
        <f t="shared" si="67"/>
        <v>0</v>
      </c>
      <c r="CO38" s="12">
        <f t="shared" si="81"/>
        <v>1</v>
      </c>
      <c r="CP38" s="12" t="str">
        <f t="shared" si="79"/>
        <v/>
      </c>
    </row>
    <row r="39" spans="1:94" x14ac:dyDescent="0.25">
      <c r="A39" t="s">
        <v>127</v>
      </c>
      <c r="B39" t="s">
        <v>152</v>
      </c>
      <c r="C39" t="s">
        <v>138</v>
      </c>
      <c r="D39" t="s">
        <v>19</v>
      </c>
      <c r="E39" t="s">
        <v>26</v>
      </c>
      <c r="F39" s="3">
        <v>3</v>
      </c>
      <c r="G39" s="3">
        <v>2</v>
      </c>
      <c r="H39" s="3" t="str">
        <f t="shared" si="68"/>
        <v>H</v>
      </c>
      <c r="I39" s="3">
        <v>1.85</v>
      </c>
      <c r="J39" s="3">
        <v>3.4</v>
      </c>
      <c r="K39" s="3">
        <v>4.5</v>
      </c>
      <c r="L39" s="3">
        <v>2.1</v>
      </c>
      <c r="M39" s="3">
        <v>1.73</v>
      </c>
      <c r="N39" s="3">
        <f t="shared" si="0"/>
        <v>5</v>
      </c>
      <c r="O39" s="3">
        <f t="shared" si="1"/>
        <v>5.6880409821586042E-2</v>
      </c>
      <c r="P39" s="3">
        <f t="shared" si="2"/>
        <v>5.4225158271401064E-2</v>
      </c>
      <c r="Q39" s="3">
        <f t="shared" si="3"/>
        <v>1.9552287581699344</v>
      </c>
      <c r="R39" s="3">
        <f t="shared" si="4"/>
        <v>3.5933933933933924</v>
      </c>
      <c r="S39" s="3">
        <f t="shared" si="5"/>
        <v>4.7559618441971372</v>
      </c>
      <c r="T39" s="3">
        <f t="shared" si="6"/>
        <v>2.2194488606253309</v>
      </c>
      <c r="U39" s="3">
        <f t="shared" si="7"/>
        <v>1.8284031089913437</v>
      </c>
      <c r="V39" s="4">
        <f t="shared" si="8"/>
        <v>0.54054054054054046</v>
      </c>
      <c r="W39" s="4">
        <f t="shared" si="9"/>
        <v>0.29411764705882354</v>
      </c>
      <c r="X39" s="4">
        <f t="shared" si="10"/>
        <v>0.22222222222222221</v>
      </c>
      <c r="Y39" s="4">
        <f t="shared" si="11"/>
        <v>0.47619047619047616</v>
      </c>
      <c r="Z39" s="4">
        <f t="shared" si="12"/>
        <v>0.5780346820809249</v>
      </c>
      <c r="AA39" s="4">
        <f t="shared" si="13"/>
        <v>0.54411764705882359</v>
      </c>
      <c r="AB39" s="4">
        <f t="shared" si="14"/>
        <v>0.41111111111111115</v>
      </c>
      <c r="AC39" s="4">
        <f t="shared" si="15"/>
        <v>1.8378378378378377</v>
      </c>
      <c r="AD39" s="4">
        <f t="shared" si="16"/>
        <v>0.75555555555555554</v>
      </c>
      <c r="AE39" s="4">
        <f t="shared" si="17"/>
        <v>2.4324324324324325</v>
      </c>
      <c r="AF39" s="4">
        <f t="shared" si="18"/>
        <v>1.3235294117647058</v>
      </c>
      <c r="AG39" s="4">
        <f t="shared" si="19"/>
        <v>1.2138728323699424</v>
      </c>
      <c r="AH39" s="4">
        <f t="shared" si="20"/>
        <v>0.82380952380952377</v>
      </c>
      <c r="AI39" s="4">
        <f t="shared" si="21"/>
        <v>-2.8007330860272028</v>
      </c>
      <c r="AJ39" s="4">
        <f t="shared" si="22"/>
        <v>-1.638164635223458</v>
      </c>
      <c r="AK39" s="4">
        <f t="shared" si="23"/>
        <v>-1.1625684508037448</v>
      </c>
      <c r="AL39" s="4">
        <f t="shared" si="24"/>
        <v>0.39104575163398714</v>
      </c>
      <c r="AM39" s="4">
        <f t="shared" si="25"/>
        <v>-0.39104575163398714</v>
      </c>
      <c r="AN39" s="4">
        <f t="shared" si="26"/>
        <v>-1.4003665430136014</v>
      </c>
      <c r="AO39" s="4">
        <f t="shared" si="27"/>
        <v>-0.819082317611729</v>
      </c>
      <c r="AP39" s="4">
        <f t="shared" si="28"/>
        <v>-0.58128422540187241</v>
      </c>
      <c r="AQ39" s="4">
        <f t="shared" si="29"/>
        <v>0.19552287581699357</v>
      </c>
      <c r="AR39" s="4">
        <f t="shared" si="30"/>
        <v>-0.19552287581699357</v>
      </c>
      <c r="AS39" s="4">
        <f t="shared" si="31"/>
        <v>-0.9506706514462091</v>
      </c>
      <c r="AT39" s="4">
        <f t="shared" si="32"/>
        <v>-0.68626868097435179</v>
      </c>
      <c r="AU39" s="4">
        <f t="shared" si="33"/>
        <v>-0.52654421680441366</v>
      </c>
      <c r="AV39" s="4">
        <f t="shared" si="34"/>
        <v>0.19308694973944701</v>
      </c>
      <c r="AW39" s="4">
        <f t="shared" si="35"/>
        <v>-0.19308694973944701</v>
      </c>
      <c r="AX39" s="4">
        <f t="shared" si="36"/>
        <v>-171.12071726031763</v>
      </c>
      <c r="AY39" s="4">
        <f t="shared" si="37"/>
        <v>-123.52836257538331</v>
      </c>
      <c r="AZ39" s="4">
        <f t="shared" si="38"/>
        <v>-94.777959024794455</v>
      </c>
      <c r="BA39" s="4">
        <f t="shared" si="39"/>
        <v>34.755650953100464</v>
      </c>
      <c r="BB39" s="4">
        <f t="shared" si="40"/>
        <v>-34.755650953100464</v>
      </c>
      <c r="BC39" s="4">
        <f t="shared" si="41"/>
        <v>-0.58888888888888891</v>
      </c>
      <c r="BD39" s="4">
        <f t="shared" si="42"/>
        <v>-0.45588235294117641</v>
      </c>
      <c r="BE39" s="4">
        <f t="shared" si="43"/>
        <v>-0.24444444444444449</v>
      </c>
      <c r="BF39" s="4">
        <f t="shared" si="44"/>
        <v>0.21387283236994237</v>
      </c>
      <c r="BG39" s="4">
        <f t="shared" si="45"/>
        <v>-0.17619047619047631</v>
      </c>
      <c r="BH39" s="4">
        <f t="shared" si="46"/>
        <v>1.4070805825104986</v>
      </c>
      <c r="BI39" s="4">
        <f t="shared" si="47"/>
        <v>3.4348613319201546</v>
      </c>
      <c r="BJ39" s="4">
        <f t="shared" si="48"/>
        <v>0.40964698325213411</v>
      </c>
      <c r="BK39" s="4">
        <f t="shared" si="49"/>
        <v>0.27651110273458274</v>
      </c>
      <c r="BL39" s="4">
        <f t="shared" si="50"/>
        <v>2.0239259848083373</v>
      </c>
      <c r="BM39" s="4">
        <f t="shared" si="51"/>
        <v>0.13662115354518159</v>
      </c>
      <c r="BN39" s="3">
        <f t="shared" si="52"/>
        <v>1</v>
      </c>
      <c r="BO39" s="3">
        <v>100</v>
      </c>
      <c r="BP39" s="3">
        <f t="shared" si="53"/>
        <v>0.85000000000000009</v>
      </c>
      <c r="BQ39" s="3">
        <f t="shared" si="54"/>
        <v>85.000000000000014</v>
      </c>
      <c r="BR39" s="3">
        <f t="shared" si="55"/>
        <v>0</v>
      </c>
      <c r="BS39" s="3">
        <f t="shared" si="56"/>
        <v>-1</v>
      </c>
      <c r="BT39" s="3">
        <f t="shared" si="69"/>
        <v>-100</v>
      </c>
      <c r="BU39" s="3">
        <f t="shared" si="57"/>
        <v>0</v>
      </c>
      <c r="BV39" s="3">
        <f t="shared" si="58"/>
        <v>-1</v>
      </c>
      <c r="BW39" s="3">
        <f t="shared" si="70"/>
        <v>-100</v>
      </c>
      <c r="BX39" s="3">
        <f t="shared" si="59"/>
        <v>1</v>
      </c>
      <c r="BY39" s="3">
        <f t="shared" si="60"/>
        <v>1.1000000000000001</v>
      </c>
      <c r="BZ39" s="3">
        <f t="shared" si="71"/>
        <v>110.00000000000001</v>
      </c>
      <c r="CA39" s="3">
        <f t="shared" si="61"/>
        <v>0</v>
      </c>
      <c r="CB39" s="3">
        <f t="shared" si="62"/>
        <v>-1</v>
      </c>
      <c r="CC39" s="3">
        <f t="shared" si="63"/>
        <v>-100</v>
      </c>
      <c r="CD39" s="3">
        <f t="shared" si="64"/>
        <v>1</v>
      </c>
      <c r="CE39" s="3">
        <f t="shared" si="65"/>
        <v>1</v>
      </c>
      <c r="CF39" s="3">
        <f t="shared" si="72"/>
        <v>2</v>
      </c>
      <c r="CG39" s="16" t="str">
        <f t="shared" si="73"/>
        <v>BackCasa</v>
      </c>
      <c r="CI39" s="12">
        <f t="shared" si="74"/>
        <v>1</v>
      </c>
      <c r="CJ39" s="12">
        <f t="shared" si="75"/>
        <v>0</v>
      </c>
      <c r="CK39" s="12">
        <f t="shared" si="80"/>
        <v>1</v>
      </c>
      <c r="CL39" s="12" t="str">
        <f t="shared" si="77"/>
        <v/>
      </c>
      <c r="CM39" s="12">
        <f t="shared" si="66"/>
        <v>1</v>
      </c>
      <c r="CN39" s="12">
        <f t="shared" si="67"/>
        <v>1</v>
      </c>
      <c r="CO39" s="12">
        <f t="shared" si="81"/>
        <v>2</v>
      </c>
      <c r="CP39" s="12" t="str">
        <f t="shared" si="79"/>
        <v>Under2.5</v>
      </c>
    </row>
    <row r="40" spans="1:94" x14ac:dyDescent="0.25">
      <c r="A40" t="s">
        <v>127</v>
      </c>
      <c r="B40" t="s">
        <v>152</v>
      </c>
      <c r="C40" t="s">
        <v>138</v>
      </c>
      <c r="D40" t="s">
        <v>25</v>
      </c>
      <c r="E40" t="s">
        <v>21</v>
      </c>
      <c r="F40" s="3">
        <v>3</v>
      </c>
      <c r="G40" s="3">
        <v>0</v>
      </c>
      <c r="H40" s="3" t="str">
        <f t="shared" si="68"/>
        <v>H</v>
      </c>
      <c r="I40" s="3">
        <v>1.6</v>
      </c>
      <c r="J40" s="3">
        <v>4.75</v>
      </c>
      <c r="K40" s="3">
        <v>4.75</v>
      </c>
      <c r="L40" s="3">
        <v>1.4</v>
      </c>
      <c r="M40" s="3">
        <v>3</v>
      </c>
      <c r="N40" s="3">
        <f t="shared" si="0"/>
        <v>3</v>
      </c>
      <c r="O40" s="3">
        <f t="shared" si="1"/>
        <v>4.6052631578947345E-2</v>
      </c>
      <c r="P40" s="3">
        <f t="shared" si="2"/>
        <v>4.7619047619047561E-2</v>
      </c>
      <c r="Q40" s="3">
        <f t="shared" si="3"/>
        <v>1.6736842105263159</v>
      </c>
      <c r="R40" s="3">
        <f t="shared" si="4"/>
        <v>4.96875</v>
      </c>
      <c r="S40" s="3">
        <f t="shared" si="5"/>
        <v>4.96875</v>
      </c>
      <c r="T40" s="3">
        <f t="shared" si="6"/>
        <v>1.4644736842105261</v>
      </c>
      <c r="U40" s="3">
        <f t="shared" si="7"/>
        <v>3.138157894736842</v>
      </c>
      <c r="V40" s="4">
        <f t="shared" si="8"/>
        <v>0.625</v>
      </c>
      <c r="W40" s="4">
        <f t="shared" si="9"/>
        <v>0.21052631578947367</v>
      </c>
      <c r="X40" s="4">
        <f t="shared" si="10"/>
        <v>0.21052631578947367</v>
      </c>
      <c r="Y40" s="4">
        <f t="shared" si="11"/>
        <v>0.7142857142857143</v>
      </c>
      <c r="Z40" s="4">
        <f t="shared" si="12"/>
        <v>0.33333333333333331</v>
      </c>
      <c r="AA40" s="4">
        <f t="shared" si="13"/>
        <v>0.33684210526315789</v>
      </c>
      <c r="AB40" s="4">
        <f t="shared" si="14"/>
        <v>0.33684210526315789</v>
      </c>
      <c r="AC40" s="4">
        <f t="shared" si="15"/>
        <v>2.96875</v>
      </c>
      <c r="AD40" s="4">
        <f t="shared" si="16"/>
        <v>1</v>
      </c>
      <c r="AE40" s="4">
        <f t="shared" si="17"/>
        <v>2.96875</v>
      </c>
      <c r="AF40" s="4">
        <f t="shared" si="18"/>
        <v>1</v>
      </c>
      <c r="AG40" s="4">
        <f t="shared" si="19"/>
        <v>0.46666666666666662</v>
      </c>
      <c r="AH40" s="4">
        <f t="shared" si="20"/>
        <v>2.1428571428571428</v>
      </c>
      <c r="AI40" s="4">
        <f t="shared" si="21"/>
        <v>-3.2950657894736839</v>
      </c>
      <c r="AJ40" s="4">
        <f t="shared" si="22"/>
        <v>-3.2950657894736839</v>
      </c>
      <c r="AK40" s="4">
        <f t="shared" si="23"/>
        <v>0</v>
      </c>
      <c r="AL40" s="4">
        <f t="shared" si="24"/>
        <v>-1.6736842105263159</v>
      </c>
      <c r="AM40" s="4">
        <f t="shared" si="25"/>
        <v>1.6736842105263159</v>
      </c>
      <c r="AN40" s="4">
        <f t="shared" si="26"/>
        <v>-1.6475328947368419</v>
      </c>
      <c r="AO40" s="4">
        <f t="shared" si="27"/>
        <v>-1.6475328947368419</v>
      </c>
      <c r="AP40" s="4">
        <f t="shared" si="28"/>
        <v>0</v>
      </c>
      <c r="AQ40" s="4">
        <f t="shared" si="29"/>
        <v>-0.83684210526315794</v>
      </c>
      <c r="AR40" s="4">
        <f t="shared" si="30"/>
        <v>0.83684210526315794</v>
      </c>
      <c r="AS40" s="4">
        <f t="shared" si="31"/>
        <v>-1.0252689309547758</v>
      </c>
      <c r="AT40" s="4">
        <f t="shared" si="32"/>
        <v>-1.0252689309547758</v>
      </c>
      <c r="AU40" s="4">
        <f t="shared" si="33"/>
        <v>0</v>
      </c>
      <c r="AV40" s="4">
        <f t="shared" si="34"/>
        <v>-0.69680545671471428</v>
      </c>
      <c r="AW40" s="4">
        <f t="shared" si="35"/>
        <v>0.69680545671471428</v>
      </c>
      <c r="AX40" s="4">
        <f t="shared" si="36"/>
        <v>-184.54840757185963</v>
      </c>
      <c r="AY40" s="4">
        <f t="shared" si="37"/>
        <v>-184.54840757185963</v>
      </c>
      <c r="AZ40" s="4">
        <f t="shared" si="38"/>
        <v>0</v>
      </c>
      <c r="BA40" s="4">
        <f t="shared" si="39"/>
        <v>-125.42498220864856</v>
      </c>
      <c r="BB40" s="4">
        <f t="shared" si="40"/>
        <v>125.42498220864856</v>
      </c>
      <c r="BC40" s="4">
        <f t="shared" si="41"/>
        <v>-0.66315789473684206</v>
      </c>
      <c r="BD40" s="4">
        <f t="shared" si="42"/>
        <v>-0.66315789473684206</v>
      </c>
      <c r="BE40" s="4">
        <f t="shared" si="43"/>
        <v>0</v>
      </c>
      <c r="BF40" s="4">
        <f t="shared" si="44"/>
        <v>-0.53333333333333333</v>
      </c>
      <c r="BG40" s="4">
        <f t="shared" si="45"/>
        <v>1.142857142857143</v>
      </c>
      <c r="BH40" s="4">
        <f t="shared" si="46"/>
        <v>1.9024071205501587</v>
      </c>
      <c r="BI40" s="4">
        <f t="shared" si="47"/>
        <v>3.8703947368421052</v>
      </c>
      <c r="BJ40" s="4">
        <f t="shared" si="48"/>
        <v>0.49152793187765448</v>
      </c>
      <c r="BK40" s="4">
        <f t="shared" si="49"/>
        <v>1.1834734548280121</v>
      </c>
      <c r="BL40" s="4">
        <f t="shared" si="50"/>
        <v>2.301315789473684</v>
      </c>
      <c r="BM40" s="4">
        <f t="shared" si="51"/>
        <v>0.5142594772265805</v>
      </c>
      <c r="BN40" s="3">
        <f t="shared" si="52"/>
        <v>1</v>
      </c>
      <c r="BO40" s="3">
        <v>100</v>
      </c>
      <c r="BP40" s="3">
        <f t="shared" si="53"/>
        <v>0.60000000000000009</v>
      </c>
      <c r="BQ40" s="3">
        <f t="shared" si="54"/>
        <v>60.000000000000007</v>
      </c>
      <c r="BR40" s="3">
        <f t="shared" si="55"/>
        <v>0</v>
      </c>
      <c r="BS40" s="3">
        <f t="shared" si="56"/>
        <v>-1</v>
      </c>
      <c r="BT40" s="3">
        <f t="shared" si="69"/>
        <v>-100</v>
      </c>
      <c r="BU40" s="3">
        <f t="shared" si="57"/>
        <v>0</v>
      </c>
      <c r="BV40" s="3">
        <f t="shared" si="58"/>
        <v>-1</v>
      </c>
      <c r="BW40" s="3">
        <f t="shared" si="70"/>
        <v>-100</v>
      </c>
      <c r="BX40" s="3">
        <f t="shared" si="59"/>
        <v>1</v>
      </c>
      <c r="BY40" s="3">
        <f t="shared" si="60"/>
        <v>0.39999999999999991</v>
      </c>
      <c r="BZ40" s="3">
        <f t="shared" si="71"/>
        <v>39.999999999999993</v>
      </c>
      <c r="CA40" s="3">
        <f t="shared" si="61"/>
        <v>0</v>
      </c>
      <c r="CB40" s="3">
        <f t="shared" si="62"/>
        <v>-1</v>
      </c>
      <c r="CC40" s="3">
        <f t="shared" si="63"/>
        <v>-100</v>
      </c>
      <c r="CD40" s="3">
        <f t="shared" si="64"/>
        <v>1</v>
      </c>
      <c r="CE40" s="3">
        <f t="shared" si="65"/>
        <v>0</v>
      </c>
      <c r="CF40" s="3">
        <f t="shared" si="72"/>
        <v>1</v>
      </c>
      <c r="CG40" s="16" t="str">
        <f t="shared" si="73"/>
        <v/>
      </c>
      <c r="CI40" s="12">
        <f t="shared" si="74"/>
        <v>1</v>
      </c>
      <c r="CJ40" s="12">
        <f t="shared" si="75"/>
        <v>0</v>
      </c>
      <c r="CK40" s="12">
        <f t="shared" si="80"/>
        <v>1</v>
      </c>
      <c r="CL40" s="12" t="str">
        <f t="shared" si="77"/>
        <v/>
      </c>
      <c r="CM40" s="12">
        <f t="shared" si="66"/>
        <v>1</v>
      </c>
      <c r="CN40" s="12">
        <f t="shared" si="67"/>
        <v>0</v>
      </c>
      <c r="CO40" s="12">
        <f t="shared" si="81"/>
        <v>1</v>
      </c>
      <c r="CP40" s="12" t="str">
        <f t="shared" si="79"/>
        <v/>
      </c>
    </row>
    <row r="41" spans="1:94" x14ac:dyDescent="0.25">
      <c r="A41" t="s">
        <v>127</v>
      </c>
      <c r="B41" t="s">
        <v>152</v>
      </c>
      <c r="C41" t="s">
        <v>139</v>
      </c>
      <c r="D41" t="s">
        <v>12</v>
      </c>
      <c r="E41" t="s">
        <v>141</v>
      </c>
      <c r="F41" s="3">
        <v>3</v>
      </c>
      <c r="G41" s="3">
        <v>1</v>
      </c>
      <c r="H41" s="3" t="str">
        <f t="shared" si="68"/>
        <v>H</v>
      </c>
      <c r="I41" s="3">
        <v>1.75</v>
      </c>
      <c r="J41" s="3">
        <v>4.0999999999999996</v>
      </c>
      <c r="K41" s="3">
        <v>4.2</v>
      </c>
      <c r="L41" s="3">
        <v>1.44</v>
      </c>
      <c r="M41" s="3">
        <v>2.75</v>
      </c>
      <c r="N41" s="3">
        <f t="shared" si="0"/>
        <v>4</v>
      </c>
      <c r="O41" s="3">
        <f t="shared" si="1"/>
        <v>5.3426248548199773E-2</v>
      </c>
      <c r="P41" s="3">
        <f t="shared" si="2"/>
        <v>5.8080808080808066E-2</v>
      </c>
      <c r="Q41" s="3">
        <f t="shared" si="3"/>
        <v>1.8434959349593496</v>
      </c>
      <c r="R41" s="3">
        <f t="shared" si="4"/>
        <v>4.3190476190476188</v>
      </c>
      <c r="S41" s="3">
        <f t="shared" si="5"/>
        <v>4.4243902439024394</v>
      </c>
      <c r="T41" s="3">
        <f t="shared" si="6"/>
        <v>1.5169337979094075</v>
      </c>
      <c r="U41" s="3">
        <f t="shared" si="7"/>
        <v>2.8969221835075496</v>
      </c>
      <c r="V41" s="4">
        <f t="shared" si="8"/>
        <v>0.5714285714285714</v>
      </c>
      <c r="W41" s="4">
        <f t="shared" si="9"/>
        <v>0.24390243902439027</v>
      </c>
      <c r="X41" s="4">
        <f t="shared" si="10"/>
        <v>0.23809523809523808</v>
      </c>
      <c r="Y41" s="4">
        <f t="shared" si="11"/>
        <v>0.69444444444444442</v>
      </c>
      <c r="Z41" s="4">
        <f t="shared" si="12"/>
        <v>0.36363636363636365</v>
      </c>
      <c r="AA41" s="4">
        <f t="shared" si="13"/>
        <v>0.42682926829268297</v>
      </c>
      <c r="AB41" s="4">
        <f t="shared" si="14"/>
        <v>0.41666666666666663</v>
      </c>
      <c r="AC41" s="4">
        <f t="shared" si="15"/>
        <v>2.3428571428571425</v>
      </c>
      <c r="AD41" s="4">
        <f t="shared" si="16"/>
        <v>0.97619047619047605</v>
      </c>
      <c r="AE41" s="4">
        <f t="shared" si="17"/>
        <v>2.4</v>
      </c>
      <c r="AF41" s="4">
        <f t="shared" si="18"/>
        <v>1.024390243902439</v>
      </c>
      <c r="AG41" s="4">
        <f t="shared" si="19"/>
        <v>0.52363636363636357</v>
      </c>
      <c r="AH41" s="4">
        <f t="shared" si="20"/>
        <v>1.9097222222222223</v>
      </c>
      <c r="AI41" s="4">
        <f t="shared" si="21"/>
        <v>-2.5808943089430896</v>
      </c>
      <c r="AJ41" s="4">
        <f t="shared" si="22"/>
        <v>-2.475551684088269</v>
      </c>
      <c r="AK41" s="4">
        <f t="shared" si="23"/>
        <v>-0.1053426248548206</v>
      </c>
      <c r="AL41" s="4">
        <f t="shared" si="24"/>
        <v>-1.3799883855981421</v>
      </c>
      <c r="AM41" s="4">
        <f t="shared" si="25"/>
        <v>1.3799883855981421</v>
      </c>
      <c r="AN41" s="4">
        <f t="shared" si="26"/>
        <v>-1.2904471544715448</v>
      </c>
      <c r="AO41" s="4">
        <f t="shared" si="27"/>
        <v>-1.2377758420441345</v>
      </c>
      <c r="AP41" s="4">
        <f t="shared" si="28"/>
        <v>-5.26713124274103E-2</v>
      </c>
      <c r="AQ41" s="4">
        <f t="shared" si="29"/>
        <v>-0.68999419279907104</v>
      </c>
      <c r="AR41" s="4">
        <f t="shared" si="30"/>
        <v>0.68999419279907104</v>
      </c>
      <c r="AS41" s="4">
        <f t="shared" si="31"/>
        <v>-0.91153300122917658</v>
      </c>
      <c r="AT41" s="4">
        <f t="shared" si="32"/>
        <v>-0.89125640173456222</v>
      </c>
      <c r="AU41" s="4">
        <f t="shared" si="33"/>
        <v>-5.2622685247334801E-2</v>
      </c>
      <c r="AV41" s="4">
        <f t="shared" si="34"/>
        <v>-0.60397904409088632</v>
      </c>
      <c r="AW41" s="4">
        <f t="shared" si="35"/>
        <v>0.60397904409088632</v>
      </c>
      <c r="AX41" s="4">
        <f t="shared" si="36"/>
        <v>-164.07594022125178</v>
      </c>
      <c r="AY41" s="4">
        <f t="shared" si="37"/>
        <v>-160.42615231222121</v>
      </c>
      <c r="AZ41" s="4">
        <f t="shared" si="38"/>
        <v>-9.4720833445202643</v>
      </c>
      <c r="BA41" s="4">
        <f t="shared" si="39"/>
        <v>-108.71622793635953</v>
      </c>
      <c r="BB41" s="4">
        <f t="shared" si="40"/>
        <v>108.71622793635953</v>
      </c>
      <c r="BC41" s="4">
        <f t="shared" si="41"/>
        <v>-0.58333333333333337</v>
      </c>
      <c r="BD41" s="4">
        <f t="shared" si="42"/>
        <v>-0.57317073170731703</v>
      </c>
      <c r="BE41" s="4">
        <f t="shared" si="43"/>
        <v>-2.3809523809523947E-2</v>
      </c>
      <c r="BF41" s="4">
        <f t="shared" si="44"/>
        <v>-0.47636363636363643</v>
      </c>
      <c r="BG41" s="4">
        <f t="shared" si="45"/>
        <v>0.90972222222222254</v>
      </c>
      <c r="BH41" s="4">
        <f t="shared" si="46"/>
        <v>1.460620224604283</v>
      </c>
      <c r="BI41" s="4">
        <f t="shared" si="47"/>
        <v>3.5289779326364692</v>
      </c>
      <c r="BJ41" s="4">
        <f t="shared" si="48"/>
        <v>0.41389327235409096</v>
      </c>
      <c r="BK41" s="4">
        <f t="shared" si="49"/>
        <v>0.97579914541512203</v>
      </c>
      <c r="BL41" s="4">
        <f t="shared" si="50"/>
        <v>2.2069279907084787</v>
      </c>
      <c r="BM41" s="4">
        <f t="shared" si="51"/>
        <v>0.44215268895196996</v>
      </c>
      <c r="BN41" s="3">
        <f t="shared" si="52"/>
        <v>1</v>
      </c>
      <c r="BO41" s="3">
        <v>100</v>
      </c>
      <c r="BP41" s="3">
        <f t="shared" si="53"/>
        <v>0.75</v>
      </c>
      <c r="BQ41" s="3">
        <f t="shared" si="54"/>
        <v>75</v>
      </c>
      <c r="BR41" s="3">
        <f t="shared" si="55"/>
        <v>0</v>
      </c>
      <c r="BS41" s="3">
        <f t="shared" si="56"/>
        <v>-1</v>
      </c>
      <c r="BT41" s="3">
        <f t="shared" si="69"/>
        <v>-100</v>
      </c>
      <c r="BU41" s="3">
        <f t="shared" si="57"/>
        <v>0</v>
      </c>
      <c r="BV41" s="3">
        <f t="shared" si="58"/>
        <v>-1</v>
      </c>
      <c r="BW41" s="3">
        <f t="shared" si="70"/>
        <v>-100</v>
      </c>
      <c r="BX41" s="3">
        <f t="shared" si="59"/>
        <v>1</v>
      </c>
      <c r="BY41" s="3">
        <f t="shared" si="60"/>
        <v>0.43999999999999995</v>
      </c>
      <c r="BZ41" s="3">
        <f t="shared" si="71"/>
        <v>43.999999999999993</v>
      </c>
      <c r="CA41" s="3">
        <f t="shared" si="61"/>
        <v>0</v>
      </c>
      <c r="CB41" s="3">
        <f t="shared" si="62"/>
        <v>-1</v>
      </c>
      <c r="CC41" s="3">
        <f t="shared" si="63"/>
        <v>-100</v>
      </c>
      <c r="CD41" s="3">
        <f t="shared" si="64"/>
        <v>1</v>
      </c>
      <c r="CE41" s="3">
        <f t="shared" si="65"/>
        <v>0</v>
      </c>
      <c r="CF41" s="3">
        <f t="shared" si="72"/>
        <v>1</v>
      </c>
      <c r="CG41" s="16" t="str">
        <f t="shared" si="73"/>
        <v/>
      </c>
      <c r="CI41" s="12">
        <f t="shared" si="74"/>
        <v>1</v>
      </c>
      <c r="CJ41" s="12">
        <f t="shared" si="75"/>
        <v>0</v>
      </c>
      <c r="CK41" s="12">
        <f t="shared" si="80"/>
        <v>1</v>
      </c>
      <c r="CL41" s="12" t="str">
        <f t="shared" si="77"/>
        <v/>
      </c>
      <c r="CM41" s="12">
        <f t="shared" si="66"/>
        <v>1</v>
      </c>
      <c r="CN41" s="12">
        <f t="shared" si="67"/>
        <v>0</v>
      </c>
      <c r="CO41" s="12">
        <f t="shared" si="81"/>
        <v>1</v>
      </c>
      <c r="CP41" s="12" t="str">
        <f t="shared" si="79"/>
        <v/>
      </c>
    </row>
    <row r="42" spans="1:94" x14ac:dyDescent="0.25">
      <c r="A42" t="s">
        <v>127</v>
      </c>
      <c r="B42" t="s">
        <v>153</v>
      </c>
      <c r="C42" t="s">
        <v>132</v>
      </c>
      <c r="D42" t="s">
        <v>26</v>
      </c>
      <c r="E42" t="s">
        <v>25</v>
      </c>
      <c r="F42" s="3">
        <v>1</v>
      </c>
      <c r="G42" s="3">
        <v>3</v>
      </c>
      <c r="H42" s="3" t="str">
        <f t="shared" si="68"/>
        <v>A</v>
      </c>
      <c r="I42" s="3">
        <v>4.33</v>
      </c>
      <c r="J42" s="3">
        <v>4.33</v>
      </c>
      <c r="K42" s="3">
        <v>1.7</v>
      </c>
      <c r="L42" s="3">
        <v>1.53</v>
      </c>
      <c r="M42" s="3">
        <v>2.5</v>
      </c>
      <c r="N42" s="3">
        <f t="shared" si="0"/>
        <v>4</v>
      </c>
      <c r="O42" s="3">
        <f t="shared" si="1"/>
        <v>5.0129058551827255E-2</v>
      </c>
      <c r="P42" s="3">
        <f t="shared" si="2"/>
        <v>5.3594771241830097E-2</v>
      </c>
      <c r="Q42" s="3">
        <f t="shared" si="3"/>
        <v>4.5470588235294125</v>
      </c>
      <c r="R42" s="3">
        <f t="shared" si="4"/>
        <v>4.5470588235294125</v>
      </c>
      <c r="S42" s="3">
        <f t="shared" si="5"/>
        <v>1.7852193995381063</v>
      </c>
      <c r="T42" s="3">
        <f t="shared" si="6"/>
        <v>1.6066974595842958</v>
      </c>
      <c r="U42" s="3">
        <f t="shared" si="7"/>
        <v>2.6253226463795682</v>
      </c>
      <c r="V42" s="4">
        <f t="shared" si="8"/>
        <v>0.23094688221709006</v>
      </c>
      <c r="W42" s="4">
        <f t="shared" si="9"/>
        <v>0.23094688221709006</v>
      </c>
      <c r="X42" s="4">
        <f t="shared" si="10"/>
        <v>0.58823529411764708</v>
      </c>
      <c r="Y42" s="4">
        <f t="shared" si="11"/>
        <v>0.65359477124183007</v>
      </c>
      <c r="Z42" s="4">
        <f t="shared" si="12"/>
        <v>0.4</v>
      </c>
      <c r="AA42" s="4">
        <f t="shared" si="13"/>
        <v>1</v>
      </c>
      <c r="AB42" s="4">
        <f t="shared" si="14"/>
        <v>2.547058823529412</v>
      </c>
      <c r="AC42" s="4">
        <f t="shared" si="15"/>
        <v>1</v>
      </c>
      <c r="AD42" s="4">
        <f t="shared" si="16"/>
        <v>2.547058823529412</v>
      </c>
      <c r="AE42" s="4">
        <f t="shared" si="17"/>
        <v>0.39260969976905308</v>
      </c>
      <c r="AF42" s="4">
        <f t="shared" si="18"/>
        <v>0.39260969976905308</v>
      </c>
      <c r="AG42" s="4">
        <f t="shared" si="19"/>
        <v>0.61199999999999999</v>
      </c>
      <c r="AH42" s="4">
        <f t="shared" si="20"/>
        <v>1.6339869281045751</v>
      </c>
      <c r="AI42" s="4">
        <f t="shared" si="21"/>
        <v>2.7618394239913062</v>
      </c>
      <c r="AJ42" s="4">
        <f t="shared" si="22"/>
        <v>0</v>
      </c>
      <c r="AK42" s="4">
        <f t="shared" si="23"/>
        <v>2.7618394239913062</v>
      </c>
      <c r="AL42" s="4">
        <f t="shared" si="24"/>
        <v>-1.0186251867952725</v>
      </c>
      <c r="AM42" s="4">
        <f t="shared" si="25"/>
        <v>1.0186251867952725</v>
      </c>
      <c r="AN42" s="4">
        <f t="shared" si="26"/>
        <v>1.3809197119956531</v>
      </c>
      <c r="AO42" s="4">
        <f t="shared" si="27"/>
        <v>0</v>
      </c>
      <c r="AP42" s="4">
        <f t="shared" si="28"/>
        <v>1.3809197119956531</v>
      </c>
      <c r="AQ42" s="4">
        <f t="shared" si="29"/>
        <v>-0.50931259339763624</v>
      </c>
      <c r="AR42" s="4">
        <f t="shared" si="30"/>
        <v>0.50931259339763624</v>
      </c>
      <c r="AS42" s="4">
        <f t="shared" si="31"/>
        <v>0.94404218749219404</v>
      </c>
      <c r="AT42" s="4">
        <f t="shared" si="32"/>
        <v>0</v>
      </c>
      <c r="AU42" s="4">
        <f t="shared" si="33"/>
        <v>0.94404218749219404</v>
      </c>
      <c r="AV42" s="4">
        <f t="shared" si="34"/>
        <v>-0.47106989860319765</v>
      </c>
      <c r="AW42" s="4">
        <f t="shared" si="35"/>
        <v>0.47106989860319765</v>
      </c>
      <c r="AX42" s="4">
        <f t="shared" si="36"/>
        <v>169.92759374859492</v>
      </c>
      <c r="AY42" s="4">
        <f t="shared" si="37"/>
        <v>0</v>
      </c>
      <c r="AZ42" s="4">
        <f t="shared" si="38"/>
        <v>169.92759374859492</v>
      </c>
      <c r="BA42" s="4">
        <f t="shared" si="39"/>
        <v>-84.792581748575572</v>
      </c>
      <c r="BB42" s="4">
        <f t="shared" si="40"/>
        <v>84.792581748575572</v>
      </c>
      <c r="BC42" s="4">
        <f t="shared" si="41"/>
        <v>1.547058823529412</v>
      </c>
      <c r="BD42" s="4">
        <f t="shared" si="42"/>
        <v>0</v>
      </c>
      <c r="BE42" s="4">
        <f t="shared" si="43"/>
        <v>1.547058823529412</v>
      </c>
      <c r="BF42" s="4">
        <f t="shared" si="44"/>
        <v>-0.38800000000000001</v>
      </c>
      <c r="BG42" s="4">
        <f t="shared" si="45"/>
        <v>0.63398692810457513</v>
      </c>
      <c r="BH42" s="4">
        <f t="shared" si="46"/>
        <v>1.5945487348999023</v>
      </c>
      <c r="BI42" s="4">
        <f t="shared" si="47"/>
        <v>3.6264456821989768</v>
      </c>
      <c r="BJ42" s="4">
        <f t="shared" si="48"/>
        <v>0.43970015674769791</v>
      </c>
      <c r="BK42" s="4">
        <f t="shared" si="49"/>
        <v>0.72027677707035143</v>
      </c>
      <c r="BL42" s="4">
        <f t="shared" si="50"/>
        <v>2.1160100529819319</v>
      </c>
      <c r="BM42" s="4">
        <f t="shared" si="51"/>
        <v>0.34039383511213483</v>
      </c>
      <c r="BN42" s="3">
        <f t="shared" si="52"/>
        <v>0</v>
      </c>
      <c r="BO42" s="3">
        <v>100</v>
      </c>
      <c r="BP42" s="3">
        <f t="shared" si="53"/>
        <v>-1</v>
      </c>
      <c r="BQ42" s="3">
        <f t="shared" si="54"/>
        <v>-100</v>
      </c>
      <c r="BR42" s="3">
        <f t="shared" si="55"/>
        <v>1</v>
      </c>
      <c r="BS42" s="3">
        <f t="shared" si="56"/>
        <v>0.7</v>
      </c>
      <c r="BT42" s="3">
        <f t="shared" si="69"/>
        <v>70</v>
      </c>
      <c r="BU42" s="3">
        <f t="shared" si="57"/>
        <v>0</v>
      </c>
      <c r="BV42" s="3">
        <f t="shared" si="58"/>
        <v>-1</v>
      </c>
      <c r="BW42" s="3">
        <f t="shared" si="70"/>
        <v>-100</v>
      </c>
      <c r="BX42" s="3">
        <f t="shared" si="59"/>
        <v>1</v>
      </c>
      <c r="BY42" s="3">
        <f t="shared" si="60"/>
        <v>0.53</v>
      </c>
      <c r="BZ42" s="3">
        <f t="shared" si="71"/>
        <v>53</v>
      </c>
      <c r="CA42" s="3">
        <f t="shared" si="61"/>
        <v>0</v>
      </c>
      <c r="CB42" s="3">
        <f t="shared" si="62"/>
        <v>-1</v>
      </c>
      <c r="CC42" s="3">
        <f t="shared" si="63"/>
        <v>-100</v>
      </c>
      <c r="CD42" s="3">
        <f t="shared" si="64"/>
        <v>1</v>
      </c>
      <c r="CE42" s="3">
        <f t="shared" si="65"/>
        <v>0</v>
      </c>
      <c r="CF42" s="3">
        <f t="shared" si="72"/>
        <v>1</v>
      </c>
      <c r="CG42" s="16" t="str">
        <f t="shared" si="73"/>
        <v/>
      </c>
      <c r="CI42" s="12">
        <f t="shared" si="74"/>
        <v>1</v>
      </c>
      <c r="CJ42" s="12">
        <f t="shared" si="75"/>
        <v>1</v>
      </c>
      <c r="CK42" s="12">
        <f t="shared" si="80"/>
        <v>2</v>
      </c>
      <c r="CL42" s="12" t="str">
        <f t="shared" si="77"/>
        <v>Over2.5</v>
      </c>
      <c r="CM42" s="12">
        <f t="shared" si="66"/>
        <v>1</v>
      </c>
      <c r="CN42" s="12">
        <f t="shared" si="67"/>
        <v>0</v>
      </c>
      <c r="CO42" s="12">
        <f t="shared" si="81"/>
        <v>1</v>
      </c>
      <c r="CP42" s="12" t="str">
        <f t="shared" si="79"/>
        <v/>
      </c>
    </row>
    <row r="43" spans="1:94" x14ac:dyDescent="0.25">
      <c r="A43" t="s">
        <v>127</v>
      </c>
      <c r="B43" t="s">
        <v>153</v>
      </c>
      <c r="C43" t="s">
        <v>134</v>
      </c>
      <c r="D43" t="s">
        <v>21</v>
      </c>
      <c r="E43" t="s">
        <v>19</v>
      </c>
      <c r="F43" s="3">
        <v>3</v>
      </c>
      <c r="G43" s="3">
        <v>1</v>
      </c>
      <c r="H43" s="3" t="str">
        <f t="shared" si="68"/>
        <v>H</v>
      </c>
      <c r="I43" s="3">
        <v>1.95</v>
      </c>
      <c r="J43" s="3">
        <v>3.6</v>
      </c>
      <c r="K43" s="3">
        <v>4</v>
      </c>
      <c r="L43" s="3">
        <v>1.93</v>
      </c>
      <c r="M43" s="3">
        <v>1.97</v>
      </c>
      <c r="N43" s="3">
        <f t="shared" si="0"/>
        <v>4</v>
      </c>
      <c r="O43" s="3">
        <f t="shared" si="1"/>
        <v>4.0598290598290676E-2</v>
      </c>
      <c r="P43" s="3">
        <f t="shared" si="2"/>
        <v>2.5748928223876311E-2</v>
      </c>
      <c r="Q43" s="3">
        <f t="shared" si="3"/>
        <v>2.0291666666666668</v>
      </c>
      <c r="R43" s="3">
        <f t="shared" si="4"/>
        <v>3.7461538461538466</v>
      </c>
      <c r="S43" s="3">
        <f t="shared" si="5"/>
        <v>4.1623931623931627</v>
      </c>
      <c r="T43" s="3">
        <f t="shared" si="6"/>
        <v>2.0083547008547011</v>
      </c>
      <c r="U43" s="3">
        <f t="shared" si="7"/>
        <v>2.0499786324786324</v>
      </c>
      <c r="V43" s="4">
        <f t="shared" si="8"/>
        <v>0.51282051282051289</v>
      </c>
      <c r="W43" s="4">
        <f t="shared" si="9"/>
        <v>0.27777777777777779</v>
      </c>
      <c r="X43" s="4">
        <f t="shared" si="10"/>
        <v>0.25</v>
      </c>
      <c r="Y43" s="4">
        <f t="shared" si="11"/>
        <v>0.5181347150259068</v>
      </c>
      <c r="Z43" s="4">
        <f t="shared" si="12"/>
        <v>0.50761421319796951</v>
      </c>
      <c r="AA43" s="4">
        <f t="shared" si="13"/>
        <v>0.54166666666666663</v>
      </c>
      <c r="AB43" s="4">
        <f t="shared" si="14"/>
        <v>0.48749999999999999</v>
      </c>
      <c r="AC43" s="4">
        <f t="shared" si="15"/>
        <v>1.8461538461538463</v>
      </c>
      <c r="AD43" s="4">
        <f t="shared" si="16"/>
        <v>0.9</v>
      </c>
      <c r="AE43" s="4">
        <f t="shared" si="17"/>
        <v>2.0512820512820515</v>
      </c>
      <c r="AF43" s="4">
        <f t="shared" si="18"/>
        <v>1.1111111111111112</v>
      </c>
      <c r="AG43" s="4">
        <f t="shared" si="19"/>
        <v>0.97969543147208116</v>
      </c>
      <c r="AH43" s="4">
        <f t="shared" si="20"/>
        <v>1.0207253886010363</v>
      </c>
      <c r="AI43" s="4">
        <f t="shared" si="21"/>
        <v>-2.1332264957264959</v>
      </c>
      <c r="AJ43" s="4">
        <f t="shared" si="22"/>
        <v>-1.7169871794871798</v>
      </c>
      <c r="AK43" s="4">
        <f t="shared" si="23"/>
        <v>-0.41623931623931609</v>
      </c>
      <c r="AL43" s="4">
        <f t="shared" si="24"/>
        <v>-4.1623931623931298E-2</v>
      </c>
      <c r="AM43" s="4">
        <f t="shared" si="25"/>
        <v>4.1623931623931298E-2</v>
      </c>
      <c r="AN43" s="4">
        <f t="shared" si="26"/>
        <v>-1.066613247863248</v>
      </c>
      <c r="AO43" s="4">
        <f t="shared" si="27"/>
        <v>-0.85849358974358991</v>
      </c>
      <c r="AP43" s="4">
        <f t="shared" si="28"/>
        <v>-0.20811965811965805</v>
      </c>
      <c r="AQ43" s="4">
        <f t="shared" si="29"/>
        <v>-2.0811965811965649E-2</v>
      </c>
      <c r="AR43" s="4">
        <f t="shared" si="30"/>
        <v>2.0811965811965649E-2</v>
      </c>
      <c r="AS43" s="4">
        <f t="shared" si="31"/>
        <v>-0.81762005716090536</v>
      </c>
      <c r="AT43" s="4">
        <f t="shared" si="32"/>
        <v>-0.70940441024183054</v>
      </c>
      <c r="AU43" s="4">
        <f t="shared" si="33"/>
        <v>-0.20519059356160391</v>
      </c>
      <c r="AV43" s="4">
        <f t="shared" si="34"/>
        <v>-2.0808961775423348E-2</v>
      </c>
      <c r="AW43" s="4">
        <f t="shared" si="35"/>
        <v>2.0808961775423348E-2</v>
      </c>
      <c r="AX43" s="4">
        <f t="shared" si="36"/>
        <v>-147.17161028896297</v>
      </c>
      <c r="AY43" s="4">
        <f t="shared" si="37"/>
        <v>-127.6927938435295</v>
      </c>
      <c r="AZ43" s="4">
        <f t="shared" si="38"/>
        <v>-36.934306841088706</v>
      </c>
      <c r="BA43" s="4">
        <f t="shared" si="39"/>
        <v>-3.7456131195762028</v>
      </c>
      <c r="BB43" s="4">
        <f t="shared" si="40"/>
        <v>3.7456131195762028</v>
      </c>
      <c r="BC43" s="4">
        <f t="shared" si="41"/>
        <v>-0.51249999999999996</v>
      </c>
      <c r="BD43" s="4">
        <f t="shared" si="42"/>
        <v>-0.45833333333333337</v>
      </c>
      <c r="BE43" s="4">
        <f t="shared" si="43"/>
        <v>-9.9999999999999964E-2</v>
      </c>
      <c r="BF43" s="4">
        <f t="shared" si="44"/>
        <v>-2.0304568527918624E-2</v>
      </c>
      <c r="BG43" s="4">
        <f t="shared" si="45"/>
        <v>2.0725388601036104E-2</v>
      </c>
      <c r="BH43" s="4">
        <f t="shared" si="46"/>
        <v>1.1307781557388008</v>
      </c>
      <c r="BI43" s="4">
        <f t="shared" si="47"/>
        <v>3.3125712250712254</v>
      </c>
      <c r="BJ43" s="4">
        <f t="shared" si="48"/>
        <v>0.34135965052781236</v>
      </c>
      <c r="BK43" s="4">
        <f t="shared" si="49"/>
        <v>2.9432564310927004E-2</v>
      </c>
      <c r="BL43" s="4">
        <f t="shared" si="50"/>
        <v>2.0291666666666668</v>
      </c>
      <c r="BM43" s="4">
        <f t="shared" si="51"/>
        <v>1.4504754485877784E-2</v>
      </c>
      <c r="BN43" s="3">
        <f t="shared" si="52"/>
        <v>1</v>
      </c>
      <c r="BO43" s="3">
        <v>100</v>
      </c>
      <c r="BP43" s="3">
        <f t="shared" si="53"/>
        <v>0.95</v>
      </c>
      <c r="BQ43" s="3">
        <f t="shared" si="54"/>
        <v>95</v>
      </c>
      <c r="BR43" s="3">
        <f t="shared" si="55"/>
        <v>0</v>
      </c>
      <c r="BS43" s="3">
        <f t="shared" si="56"/>
        <v>-1</v>
      </c>
      <c r="BT43" s="3">
        <f t="shared" si="69"/>
        <v>-100</v>
      </c>
      <c r="BU43" s="3">
        <f t="shared" si="57"/>
        <v>0</v>
      </c>
      <c r="BV43" s="3">
        <f t="shared" si="58"/>
        <v>-1</v>
      </c>
      <c r="BW43" s="3">
        <f t="shared" si="70"/>
        <v>-100</v>
      </c>
      <c r="BX43" s="3">
        <f t="shared" si="59"/>
        <v>1</v>
      </c>
      <c r="BY43" s="3">
        <f t="shared" si="60"/>
        <v>0.92999999999999994</v>
      </c>
      <c r="BZ43" s="3">
        <f t="shared" si="71"/>
        <v>93</v>
      </c>
      <c r="CA43" s="3">
        <f t="shared" si="61"/>
        <v>0</v>
      </c>
      <c r="CB43" s="3">
        <f t="shared" si="62"/>
        <v>-1</v>
      </c>
      <c r="CC43" s="3">
        <f t="shared" si="63"/>
        <v>-100</v>
      </c>
      <c r="CD43" s="3">
        <f t="shared" si="64"/>
        <v>1</v>
      </c>
      <c r="CE43" s="3">
        <f t="shared" si="65"/>
        <v>0</v>
      </c>
      <c r="CF43" s="3">
        <f t="shared" si="72"/>
        <v>1</v>
      </c>
      <c r="CG43" s="16" t="str">
        <f t="shared" si="73"/>
        <v/>
      </c>
      <c r="CI43" s="12">
        <f t="shared" si="74"/>
        <v>1</v>
      </c>
      <c r="CJ43" s="12">
        <f t="shared" si="75"/>
        <v>0</v>
      </c>
      <c r="CK43" s="12">
        <f t="shared" si="80"/>
        <v>1</v>
      </c>
      <c r="CL43" s="12" t="str">
        <f t="shared" si="77"/>
        <v/>
      </c>
      <c r="CM43" s="12">
        <f t="shared" si="66"/>
        <v>1</v>
      </c>
      <c r="CN43" s="12">
        <f t="shared" si="67"/>
        <v>1</v>
      </c>
      <c r="CO43" s="12">
        <f t="shared" si="81"/>
        <v>2</v>
      </c>
      <c r="CP43" s="12" t="str">
        <f t="shared" si="79"/>
        <v>Under2.5</v>
      </c>
    </row>
    <row r="44" spans="1:94" x14ac:dyDescent="0.25">
      <c r="A44" t="s">
        <v>127</v>
      </c>
      <c r="B44" t="s">
        <v>153</v>
      </c>
      <c r="C44" t="s">
        <v>134</v>
      </c>
      <c r="D44" t="s">
        <v>18</v>
      </c>
      <c r="E44" t="s">
        <v>16</v>
      </c>
      <c r="F44" s="3">
        <v>1</v>
      </c>
      <c r="G44" s="3">
        <v>0</v>
      </c>
      <c r="H44" s="3" t="str">
        <f t="shared" si="68"/>
        <v>H</v>
      </c>
      <c r="I44" s="3">
        <v>1.65</v>
      </c>
      <c r="J44" s="3">
        <v>3.6</v>
      </c>
      <c r="K44" s="3">
        <v>6</v>
      </c>
      <c r="L44" s="3">
        <v>2.1</v>
      </c>
      <c r="M44" s="3">
        <v>1.73</v>
      </c>
      <c r="N44" s="3">
        <f t="shared" si="0"/>
        <v>1</v>
      </c>
      <c r="O44" s="3">
        <f t="shared" si="1"/>
        <v>5.0505050505050608E-2</v>
      </c>
      <c r="P44" s="3">
        <f t="shared" si="2"/>
        <v>5.4225158271401064E-2</v>
      </c>
      <c r="Q44" s="3">
        <f t="shared" si="3"/>
        <v>1.7333333333333334</v>
      </c>
      <c r="R44" s="3">
        <f t="shared" si="4"/>
        <v>3.7818181818181822</v>
      </c>
      <c r="S44" s="3">
        <f t="shared" si="5"/>
        <v>6.3030303030303036</v>
      </c>
      <c r="T44" s="3">
        <f t="shared" si="6"/>
        <v>2.2060606060606065</v>
      </c>
      <c r="U44" s="3">
        <f t="shared" si="7"/>
        <v>1.8173737373737375</v>
      </c>
      <c r="V44" s="4">
        <f t="shared" si="8"/>
        <v>0.60606060606060608</v>
      </c>
      <c r="W44" s="4">
        <f t="shared" si="9"/>
        <v>0.27777777777777779</v>
      </c>
      <c r="X44" s="4">
        <f t="shared" si="10"/>
        <v>0.16666666666666666</v>
      </c>
      <c r="Y44" s="4">
        <f t="shared" si="11"/>
        <v>0.47619047619047616</v>
      </c>
      <c r="Z44" s="4">
        <f t="shared" si="12"/>
        <v>0.5780346820809249</v>
      </c>
      <c r="AA44" s="4">
        <f t="shared" si="13"/>
        <v>0.45833333333333331</v>
      </c>
      <c r="AB44" s="4">
        <f t="shared" si="14"/>
        <v>0.27499999999999997</v>
      </c>
      <c r="AC44" s="4">
        <f t="shared" si="15"/>
        <v>2.1818181818181821</v>
      </c>
      <c r="AD44" s="4">
        <f t="shared" si="16"/>
        <v>0.6</v>
      </c>
      <c r="AE44" s="4">
        <f t="shared" si="17"/>
        <v>3.6363636363636367</v>
      </c>
      <c r="AF44" s="4">
        <f t="shared" si="18"/>
        <v>1.6666666666666665</v>
      </c>
      <c r="AG44" s="4">
        <f t="shared" si="19"/>
        <v>1.2138728323699424</v>
      </c>
      <c r="AH44" s="4">
        <f t="shared" si="20"/>
        <v>0.82380952380952377</v>
      </c>
      <c r="AI44" s="4">
        <f t="shared" si="21"/>
        <v>-4.5696969696969703</v>
      </c>
      <c r="AJ44" s="4">
        <f t="shared" si="22"/>
        <v>-2.0484848484848488</v>
      </c>
      <c r="AK44" s="4">
        <f t="shared" si="23"/>
        <v>-2.5212121212121215</v>
      </c>
      <c r="AL44" s="4">
        <f t="shared" si="24"/>
        <v>0.38868686868686897</v>
      </c>
      <c r="AM44" s="4">
        <f t="shared" si="25"/>
        <v>-0.38868686868686897</v>
      </c>
      <c r="AN44" s="4">
        <f t="shared" si="26"/>
        <v>-2.2848484848484851</v>
      </c>
      <c r="AO44" s="4">
        <f t="shared" si="27"/>
        <v>-1.0242424242424244</v>
      </c>
      <c r="AP44" s="4">
        <f t="shared" si="28"/>
        <v>-1.2606060606060607</v>
      </c>
      <c r="AQ44" s="4">
        <f t="shared" si="29"/>
        <v>0.19434343434343448</v>
      </c>
      <c r="AR44" s="4">
        <f t="shared" si="30"/>
        <v>-0.19434343434343448</v>
      </c>
      <c r="AS44" s="4">
        <f t="shared" si="31"/>
        <v>-1.1582467450843124</v>
      </c>
      <c r="AT44" s="4">
        <f t="shared" si="32"/>
        <v>-0.79737363879312861</v>
      </c>
      <c r="AU44" s="4">
        <f t="shared" si="33"/>
        <v>-0.90017300835881187</v>
      </c>
      <c r="AV44" s="4">
        <f t="shared" si="34"/>
        <v>0.19195068521988409</v>
      </c>
      <c r="AW44" s="4">
        <f t="shared" si="35"/>
        <v>-0.19195068521988409</v>
      </c>
      <c r="AX44" s="4">
        <f t="shared" si="36"/>
        <v>-208.48441411517621</v>
      </c>
      <c r="AY44" s="4">
        <f t="shared" si="37"/>
        <v>-143.52725498276314</v>
      </c>
      <c r="AZ44" s="4">
        <f t="shared" si="38"/>
        <v>-162.03114150458612</v>
      </c>
      <c r="BA44" s="4">
        <f t="shared" si="39"/>
        <v>34.551123339579142</v>
      </c>
      <c r="BB44" s="4">
        <f t="shared" si="40"/>
        <v>-34.551123339579142</v>
      </c>
      <c r="BC44" s="4">
        <f t="shared" si="41"/>
        <v>-0.72499999999999998</v>
      </c>
      <c r="BD44" s="4">
        <f t="shared" si="42"/>
        <v>-0.54166666666666674</v>
      </c>
      <c r="BE44" s="4">
        <f t="shared" si="43"/>
        <v>-0.4</v>
      </c>
      <c r="BF44" s="4">
        <f t="shared" si="44"/>
        <v>0.21387283236994234</v>
      </c>
      <c r="BG44" s="4">
        <f t="shared" si="45"/>
        <v>-0.17619047619047629</v>
      </c>
      <c r="BH44" s="4">
        <f t="shared" si="46"/>
        <v>2.2889200921495916</v>
      </c>
      <c r="BI44" s="4">
        <f t="shared" si="47"/>
        <v>3.9393939393939399</v>
      </c>
      <c r="BJ44" s="4">
        <f t="shared" si="48"/>
        <v>0.58103356185335775</v>
      </c>
      <c r="BK44" s="4">
        <f t="shared" si="49"/>
        <v>0.27484312060665017</v>
      </c>
      <c r="BL44" s="4">
        <f t="shared" si="50"/>
        <v>2.011717171717172</v>
      </c>
      <c r="BM44" s="4">
        <f t="shared" si="51"/>
        <v>0.13662115354518159</v>
      </c>
      <c r="BN44" s="3">
        <f t="shared" si="52"/>
        <v>1</v>
      </c>
      <c r="BO44" s="3">
        <v>100</v>
      </c>
      <c r="BP44" s="3">
        <f t="shared" si="53"/>
        <v>0.64999999999999991</v>
      </c>
      <c r="BQ44" s="3">
        <f t="shared" si="54"/>
        <v>64.999999999999986</v>
      </c>
      <c r="BR44" s="3">
        <f t="shared" si="55"/>
        <v>0</v>
      </c>
      <c r="BS44" s="3">
        <f t="shared" si="56"/>
        <v>-1</v>
      </c>
      <c r="BT44" s="3">
        <f t="shared" si="69"/>
        <v>-100</v>
      </c>
      <c r="BU44" s="3">
        <f t="shared" si="57"/>
        <v>0</v>
      </c>
      <c r="BV44" s="3">
        <f t="shared" si="58"/>
        <v>-1</v>
      </c>
      <c r="BW44" s="3">
        <f t="shared" si="70"/>
        <v>-100</v>
      </c>
      <c r="BX44" s="3">
        <f t="shared" si="59"/>
        <v>0</v>
      </c>
      <c r="BY44" s="3">
        <f t="shared" si="60"/>
        <v>-1</v>
      </c>
      <c r="BZ44" s="3">
        <f t="shared" si="71"/>
        <v>-100</v>
      </c>
      <c r="CA44" s="3">
        <f t="shared" si="61"/>
        <v>1</v>
      </c>
      <c r="CB44" s="3">
        <f t="shared" si="62"/>
        <v>0.73</v>
      </c>
      <c r="CC44" s="3">
        <f t="shared" si="63"/>
        <v>73</v>
      </c>
      <c r="CD44" s="3">
        <f t="shared" si="64"/>
        <v>0</v>
      </c>
      <c r="CE44" s="3">
        <f t="shared" si="65"/>
        <v>1</v>
      </c>
      <c r="CF44" s="3">
        <f t="shared" si="72"/>
        <v>1</v>
      </c>
      <c r="CG44" s="16" t="str">
        <f t="shared" si="73"/>
        <v/>
      </c>
      <c r="CI44" s="12">
        <f t="shared" si="74"/>
        <v>1</v>
      </c>
      <c r="CJ44" s="12">
        <f t="shared" si="75"/>
        <v>0</v>
      </c>
      <c r="CK44" s="12">
        <f t="shared" si="80"/>
        <v>1</v>
      </c>
      <c r="CL44" s="12" t="str">
        <f t="shared" si="77"/>
        <v/>
      </c>
      <c r="CM44" s="12">
        <f t="shared" si="66"/>
        <v>1</v>
      </c>
      <c r="CN44" s="12">
        <f t="shared" si="67"/>
        <v>1</v>
      </c>
      <c r="CO44" s="12">
        <f t="shared" si="81"/>
        <v>2</v>
      </c>
      <c r="CP44" s="12" t="str">
        <f t="shared" si="79"/>
        <v>Under2.5</v>
      </c>
    </row>
    <row r="45" spans="1:94" x14ac:dyDescent="0.25">
      <c r="A45" t="s">
        <v>127</v>
      </c>
      <c r="B45" t="s">
        <v>153</v>
      </c>
      <c r="C45" t="s">
        <v>134</v>
      </c>
      <c r="D45" t="s">
        <v>141</v>
      </c>
      <c r="E45" t="s">
        <v>15</v>
      </c>
      <c r="F45" s="3">
        <v>1</v>
      </c>
      <c r="G45" s="3">
        <v>3</v>
      </c>
      <c r="H45" s="3" t="str">
        <f t="shared" si="68"/>
        <v>A</v>
      </c>
      <c r="I45" s="3">
        <v>2</v>
      </c>
      <c r="J45" s="3">
        <v>4</v>
      </c>
      <c r="K45" s="3">
        <v>3.25</v>
      </c>
      <c r="L45" s="3">
        <v>1.44</v>
      </c>
      <c r="M45" s="3">
        <v>2.75</v>
      </c>
      <c r="N45" s="3">
        <f t="shared" si="0"/>
        <v>4</v>
      </c>
      <c r="O45" s="3">
        <f t="shared" si="1"/>
        <v>5.7692307692307709E-2</v>
      </c>
      <c r="P45" s="3">
        <f t="shared" si="2"/>
        <v>5.8080808080808066E-2</v>
      </c>
      <c r="Q45" s="3">
        <f t="shared" si="3"/>
        <v>2.1153846153846154</v>
      </c>
      <c r="R45" s="3">
        <f t="shared" si="4"/>
        <v>4.2307692307692308</v>
      </c>
      <c r="S45" s="3">
        <f t="shared" si="5"/>
        <v>3.4375</v>
      </c>
      <c r="T45" s="3">
        <f t="shared" si="6"/>
        <v>1.523076923076923</v>
      </c>
      <c r="U45" s="3">
        <f t="shared" si="7"/>
        <v>2.9086538461538463</v>
      </c>
      <c r="V45" s="4">
        <f t="shared" si="8"/>
        <v>0.5</v>
      </c>
      <c r="W45" s="4">
        <f t="shared" si="9"/>
        <v>0.25</v>
      </c>
      <c r="X45" s="4">
        <f t="shared" si="10"/>
        <v>0.30769230769230771</v>
      </c>
      <c r="Y45" s="4">
        <f t="shared" si="11"/>
        <v>0.69444444444444442</v>
      </c>
      <c r="Z45" s="4">
        <f t="shared" si="12"/>
        <v>0.36363636363636365</v>
      </c>
      <c r="AA45" s="4">
        <f t="shared" si="13"/>
        <v>0.5</v>
      </c>
      <c r="AB45" s="4">
        <f t="shared" si="14"/>
        <v>0.61538461538461542</v>
      </c>
      <c r="AC45" s="4">
        <f t="shared" si="15"/>
        <v>2</v>
      </c>
      <c r="AD45" s="4">
        <f t="shared" si="16"/>
        <v>1.2307692307692308</v>
      </c>
      <c r="AE45" s="4">
        <f t="shared" si="17"/>
        <v>1.625</v>
      </c>
      <c r="AF45" s="4">
        <f t="shared" si="18"/>
        <v>0.8125</v>
      </c>
      <c r="AG45" s="4">
        <f t="shared" si="19"/>
        <v>0.52363636363636357</v>
      </c>
      <c r="AH45" s="4">
        <f t="shared" si="20"/>
        <v>1.9097222222222223</v>
      </c>
      <c r="AI45" s="4">
        <f t="shared" si="21"/>
        <v>-1.3221153846153846</v>
      </c>
      <c r="AJ45" s="4">
        <f t="shared" si="22"/>
        <v>-2.1153846153846154</v>
      </c>
      <c r="AK45" s="4">
        <f t="shared" si="23"/>
        <v>0.79326923076923084</v>
      </c>
      <c r="AL45" s="4">
        <f t="shared" si="24"/>
        <v>-1.3855769230769233</v>
      </c>
      <c r="AM45" s="4">
        <f t="shared" si="25"/>
        <v>1.3855769230769233</v>
      </c>
      <c r="AN45" s="4">
        <f t="shared" si="26"/>
        <v>-0.66105769230769229</v>
      </c>
      <c r="AO45" s="4">
        <f t="shared" si="27"/>
        <v>-1.0576923076923077</v>
      </c>
      <c r="AP45" s="4">
        <f t="shared" si="28"/>
        <v>0.39663461538461542</v>
      </c>
      <c r="AQ45" s="4">
        <f t="shared" si="29"/>
        <v>-0.69278846153846163</v>
      </c>
      <c r="AR45" s="4">
        <f t="shared" si="30"/>
        <v>0.69278846153846163</v>
      </c>
      <c r="AS45" s="4">
        <f t="shared" si="31"/>
        <v>-0.58410940853438231</v>
      </c>
      <c r="AT45" s="4">
        <f t="shared" si="32"/>
        <v>-0.81342820335729482</v>
      </c>
      <c r="AU45" s="4">
        <f t="shared" si="33"/>
        <v>0.37760182096508388</v>
      </c>
      <c r="AV45" s="4">
        <f t="shared" si="34"/>
        <v>-0.60586959048498457</v>
      </c>
      <c r="AW45" s="4">
        <f t="shared" si="35"/>
        <v>0.60586959048498457</v>
      </c>
      <c r="AX45" s="4">
        <f t="shared" si="36"/>
        <v>-105.13969353618882</v>
      </c>
      <c r="AY45" s="4">
        <f t="shared" si="37"/>
        <v>-146.41707660431305</v>
      </c>
      <c r="AZ45" s="4">
        <f t="shared" si="38"/>
        <v>67.968327773715103</v>
      </c>
      <c r="BA45" s="4">
        <f t="shared" si="39"/>
        <v>-109.05652628729722</v>
      </c>
      <c r="BB45" s="4">
        <f t="shared" si="40"/>
        <v>109.05652628729722</v>
      </c>
      <c r="BC45" s="4">
        <f t="shared" si="41"/>
        <v>-0.38461538461538458</v>
      </c>
      <c r="BD45" s="4">
        <f t="shared" si="42"/>
        <v>-0.5</v>
      </c>
      <c r="BE45" s="4">
        <f t="shared" si="43"/>
        <v>0.23076923076923078</v>
      </c>
      <c r="BF45" s="4">
        <f t="shared" si="44"/>
        <v>-0.47636363636363643</v>
      </c>
      <c r="BG45" s="4">
        <f t="shared" si="45"/>
        <v>0.90972222222222243</v>
      </c>
      <c r="BH45" s="4">
        <f t="shared" si="46"/>
        <v>1.0686531424904113</v>
      </c>
      <c r="BI45" s="4">
        <f t="shared" si="47"/>
        <v>3.2612179487179489</v>
      </c>
      <c r="BJ45" s="4">
        <f t="shared" si="48"/>
        <v>0.32768528791843571</v>
      </c>
      <c r="BK45" s="4">
        <f t="shared" si="49"/>
        <v>0.97975083816328279</v>
      </c>
      <c r="BL45" s="4">
        <f t="shared" si="50"/>
        <v>2.2158653846153848</v>
      </c>
      <c r="BM45" s="4">
        <f t="shared" si="51"/>
        <v>0.44215268895196963</v>
      </c>
      <c r="BN45" s="3">
        <f t="shared" si="52"/>
        <v>0</v>
      </c>
      <c r="BO45" s="3">
        <v>100</v>
      </c>
      <c r="BP45" s="3">
        <f t="shared" si="53"/>
        <v>-1</v>
      </c>
      <c r="BQ45" s="3">
        <f t="shared" si="54"/>
        <v>-100</v>
      </c>
      <c r="BR45" s="3">
        <f t="shared" si="55"/>
        <v>1</v>
      </c>
      <c r="BS45" s="3">
        <f t="shared" si="56"/>
        <v>2.25</v>
      </c>
      <c r="BT45" s="3">
        <f t="shared" si="69"/>
        <v>225</v>
      </c>
      <c r="BU45" s="3">
        <f t="shared" si="57"/>
        <v>0</v>
      </c>
      <c r="BV45" s="3">
        <f t="shared" si="58"/>
        <v>-1</v>
      </c>
      <c r="BW45" s="3">
        <f t="shared" si="70"/>
        <v>-100</v>
      </c>
      <c r="BX45" s="3">
        <f t="shared" si="59"/>
        <v>1</v>
      </c>
      <c r="BY45" s="3">
        <f t="shared" si="60"/>
        <v>0.43999999999999995</v>
      </c>
      <c r="BZ45" s="3">
        <f t="shared" si="71"/>
        <v>43.999999999999993</v>
      </c>
      <c r="CA45" s="3">
        <f t="shared" si="61"/>
        <v>0</v>
      </c>
      <c r="CB45" s="3">
        <f t="shared" si="62"/>
        <v>-1</v>
      </c>
      <c r="CC45" s="3">
        <f t="shared" si="63"/>
        <v>-100</v>
      </c>
      <c r="CD45" s="3">
        <f t="shared" si="64"/>
        <v>1</v>
      </c>
      <c r="CE45" s="3">
        <f t="shared" si="65"/>
        <v>0</v>
      </c>
      <c r="CF45" s="3">
        <f t="shared" si="72"/>
        <v>1</v>
      </c>
      <c r="CG45" s="16" t="str">
        <f t="shared" si="73"/>
        <v/>
      </c>
      <c r="CI45" s="12">
        <f t="shared" si="74"/>
        <v>1</v>
      </c>
      <c r="CJ45" s="12">
        <f t="shared" si="75"/>
        <v>0</v>
      </c>
      <c r="CK45" s="12">
        <f t="shared" si="80"/>
        <v>1</v>
      </c>
      <c r="CL45" s="12" t="str">
        <f t="shared" si="77"/>
        <v/>
      </c>
      <c r="CM45" s="12">
        <f t="shared" si="66"/>
        <v>1</v>
      </c>
      <c r="CN45" s="12">
        <f t="shared" si="67"/>
        <v>0</v>
      </c>
      <c r="CO45" s="12">
        <f t="shared" si="81"/>
        <v>1</v>
      </c>
      <c r="CP45" s="12" t="str">
        <f t="shared" si="79"/>
        <v/>
      </c>
    </row>
    <row r="46" spans="1:94" x14ac:dyDescent="0.25">
      <c r="A46" t="s">
        <v>127</v>
      </c>
      <c r="B46" t="s">
        <v>153</v>
      </c>
      <c r="C46" t="s">
        <v>134</v>
      </c>
      <c r="D46" t="s">
        <v>23</v>
      </c>
      <c r="E46" t="s">
        <v>135</v>
      </c>
      <c r="F46" s="3">
        <v>2</v>
      </c>
      <c r="G46" s="3">
        <v>1</v>
      </c>
      <c r="H46" s="3" t="str">
        <f t="shared" si="68"/>
        <v>H</v>
      </c>
      <c r="I46" s="3">
        <v>1.29</v>
      </c>
      <c r="J46" s="3">
        <v>5.75</v>
      </c>
      <c r="K46" s="3">
        <v>10</v>
      </c>
      <c r="L46" s="3">
        <v>1.4</v>
      </c>
      <c r="M46" s="3">
        <v>3</v>
      </c>
      <c r="N46" s="3">
        <f t="shared" si="0"/>
        <v>3</v>
      </c>
      <c r="O46" s="3">
        <f t="shared" si="1"/>
        <v>4.910684192787329E-2</v>
      </c>
      <c r="P46" s="3">
        <f t="shared" si="2"/>
        <v>4.7619047619047561E-2</v>
      </c>
      <c r="Q46" s="3">
        <f t="shared" si="3"/>
        <v>1.3533478260869565</v>
      </c>
      <c r="R46" s="3">
        <f t="shared" si="4"/>
        <v>6.0323643410852714</v>
      </c>
      <c r="S46" s="3">
        <f t="shared" si="5"/>
        <v>10.491068419278733</v>
      </c>
      <c r="T46" s="3">
        <f t="shared" si="6"/>
        <v>1.4687495786990226</v>
      </c>
      <c r="U46" s="3">
        <f t="shared" si="7"/>
        <v>3.1473205257836199</v>
      </c>
      <c r="V46" s="4">
        <f t="shared" si="8"/>
        <v>0.77519379844961234</v>
      </c>
      <c r="W46" s="4">
        <f t="shared" si="9"/>
        <v>0.17391304347826086</v>
      </c>
      <c r="X46" s="4">
        <f t="shared" si="10"/>
        <v>0.1</v>
      </c>
      <c r="Y46" s="4">
        <f t="shared" si="11"/>
        <v>0.7142857142857143</v>
      </c>
      <c r="Z46" s="4">
        <f t="shared" si="12"/>
        <v>0.33333333333333331</v>
      </c>
      <c r="AA46" s="4">
        <f t="shared" si="13"/>
        <v>0.22434782608695653</v>
      </c>
      <c r="AB46" s="4">
        <f t="shared" si="14"/>
        <v>0.129</v>
      </c>
      <c r="AC46" s="4">
        <f t="shared" si="15"/>
        <v>4.4573643410852712</v>
      </c>
      <c r="AD46" s="4">
        <f t="shared" si="16"/>
        <v>0.57499999999999996</v>
      </c>
      <c r="AE46" s="4">
        <f t="shared" si="17"/>
        <v>7.7519379844961236</v>
      </c>
      <c r="AF46" s="4">
        <f t="shared" si="18"/>
        <v>1.7391304347826086</v>
      </c>
      <c r="AG46" s="4">
        <f t="shared" si="19"/>
        <v>0.46666666666666662</v>
      </c>
      <c r="AH46" s="4">
        <f t="shared" si="20"/>
        <v>2.1428571428571428</v>
      </c>
      <c r="AI46" s="4">
        <f t="shared" si="21"/>
        <v>-9.1377205931917764</v>
      </c>
      <c r="AJ46" s="4">
        <f t="shared" si="22"/>
        <v>-4.6790165149983149</v>
      </c>
      <c r="AK46" s="4">
        <f t="shared" si="23"/>
        <v>-4.4587040781934615</v>
      </c>
      <c r="AL46" s="4">
        <f t="shared" si="24"/>
        <v>-1.6785709470845973</v>
      </c>
      <c r="AM46" s="4">
        <f t="shared" si="25"/>
        <v>1.6785709470845973</v>
      </c>
      <c r="AN46" s="4">
        <f t="shared" si="26"/>
        <v>-4.5688602965958882</v>
      </c>
      <c r="AO46" s="4">
        <f t="shared" si="27"/>
        <v>-2.3395082574991575</v>
      </c>
      <c r="AP46" s="4">
        <f t="shared" si="28"/>
        <v>-2.2293520390967307</v>
      </c>
      <c r="AQ46" s="4">
        <f t="shared" si="29"/>
        <v>-0.83928547354229865</v>
      </c>
      <c r="AR46" s="4">
        <f t="shared" si="30"/>
        <v>0.83928547354229865</v>
      </c>
      <c r="AS46" s="4">
        <f t="shared" si="31"/>
        <v>-1.3553212804289325</v>
      </c>
      <c r="AT46" s="4">
        <f t="shared" si="32"/>
        <v>-1.1668605806404875</v>
      </c>
      <c r="AU46" s="4">
        <f t="shared" si="33"/>
        <v>-1.1491398603511587</v>
      </c>
      <c r="AV46" s="4">
        <f t="shared" si="34"/>
        <v>-0.69824074759500032</v>
      </c>
      <c r="AW46" s="4">
        <f t="shared" si="35"/>
        <v>0.69824074759500032</v>
      </c>
      <c r="AX46" s="4">
        <f t="shared" si="36"/>
        <v>-243.95783047720784</v>
      </c>
      <c r="AY46" s="4">
        <f t="shared" si="37"/>
        <v>-210.03490451528774</v>
      </c>
      <c r="AZ46" s="4">
        <f t="shared" si="38"/>
        <v>-206.84517486320857</v>
      </c>
      <c r="BA46" s="4">
        <f t="shared" si="39"/>
        <v>-125.68333456710006</v>
      </c>
      <c r="BB46" s="4">
        <f t="shared" si="40"/>
        <v>125.68333456710006</v>
      </c>
      <c r="BC46" s="4">
        <f t="shared" si="41"/>
        <v>-0.871</v>
      </c>
      <c r="BD46" s="4">
        <f t="shared" si="42"/>
        <v>-0.77565217391304353</v>
      </c>
      <c r="BE46" s="4">
        <f t="shared" si="43"/>
        <v>-0.42499999999999999</v>
      </c>
      <c r="BF46" s="4">
        <f t="shared" si="44"/>
        <v>-0.53333333333333333</v>
      </c>
      <c r="BG46" s="4">
        <f t="shared" si="45"/>
        <v>1.142857142857143</v>
      </c>
      <c r="BH46" s="4">
        <f t="shared" si="46"/>
        <v>4.569302923564436</v>
      </c>
      <c r="BI46" s="4">
        <f t="shared" si="47"/>
        <v>5.9589268621503209</v>
      </c>
      <c r="BJ46" s="4">
        <f t="shared" si="48"/>
        <v>0.76679963175711319</v>
      </c>
      <c r="BK46" s="4">
        <f t="shared" si="49"/>
        <v>1.1869288993862432</v>
      </c>
      <c r="BL46" s="4">
        <f t="shared" si="50"/>
        <v>2.3080350522413213</v>
      </c>
      <c r="BM46" s="4">
        <f t="shared" si="51"/>
        <v>0.51425947722657961</v>
      </c>
      <c r="BN46" s="3">
        <f t="shared" si="52"/>
        <v>1</v>
      </c>
      <c r="BO46" s="3">
        <v>100</v>
      </c>
      <c r="BP46" s="3">
        <f t="shared" si="53"/>
        <v>0.29000000000000004</v>
      </c>
      <c r="BQ46" s="3">
        <f t="shared" si="54"/>
        <v>29.000000000000004</v>
      </c>
      <c r="BR46" s="3">
        <f t="shared" si="55"/>
        <v>0</v>
      </c>
      <c r="BS46" s="3">
        <f t="shared" si="56"/>
        <v>-1</v>
      </c>
      <c r="BT46" s="3">
        <f t="shared" si="69"/>
        <v>-100</v>
      </c>
      <c r="BU46" s="3">
        <f t="shared" si="57"/>
        <v>0</v>
      </c>
      <c r="BV46" s="3">
        <f t="shared" si="58"/>
        <v>-1</v>
      </c>
      <c r="BW46" s="3">
        <f t="shared" si="70"/>
        <v>-100</v>
      </c>
      <c r="BX46" s="3">
        <f t="shared" si="59"/>
        <v>1</v>
      </c>
      <c r="BY46" s="3">
        <f t="shared" si="60"/>
        <v>0.39999999999999991</v>
      </c>
      <c r="BZ46" s="3">
        <f t="shared" si="71"/>
        <v>39.999999999999993</v>
      </c>
      <c r="CA46" s="3">
        <f t="shared" si="61"/>
        <v>0</v>
      </c>
      <c r="CB46" s="3">
        <f t="shared" si="62"/>
        <v>-1</v>
      </c>
      <c r="CC46" s="3">
        <f t="shared" si="63"/>
        <v>-100</v>
      </c>
      <c r="CD46" s="3">
        <f t="shared" si="64"/>
        <v>0</v>
      </c>
      <c r="CE46" s="3">
        <f t="shared" si="65"/>
        <v>1</v>
      </c>
      <c r="CF46" s="3">
        <f t="shared" si="72"/>
        <v>1</v>
      </c>
      <c r="CG46" s="16" t="str">
        <f t="shared" si="73"/>
        <v/>
      </c>
      <c r="CI46" s="12">
        <f t="shared" si="74"/>
        <v>1</v>
      </c>
      <c r="CJ46" s="12">
        <f t="shared" si="75"/>
        <v>0</v>
      </c>
      <c r="CK46" s="12">
        <f t="shared" si="80"/>
        <v>1</v>
      </c>
      <c r="CL46" s="12" t="str">
        <f t="shared" si="77"/>
        <v/>
      </c>
      <c r="CM46" s="12">
        <f t="shared" si="66"/>
        <v>1</v>
      </c>
      <c r="CN46" s="12">
        <f t="shared" si="67"/>
        <v>1</v>
      </c>
      <c r="CO46" s="12">
        <f t="shared" si="81"/>
        <v>2</v>
      </c>
      <c r="CP46" s="12" t="str">
        <f t="shared" si="79"/>
        <v>Under2.5</v>
      </c>
    </row>
    <row r="47" spans="1:94" x14ac:dyDescent="0.25">
      <c r="A47" t="s">
        <v>127</v>
      </c>
      <c r="B47" t="s">
        <v>153</v>
      </c>
      <c r="C47" t="s">
        <v>134</v>
      </c>
      <c r="D47" t="s">
        <v>14</v>
      </c>
      <c r="E47" t="s">
        <v>130</v>
      </c>
      <c r="F47" s="3">
        <v>1</v>
      </c>
      <c r="G47" s="3">
        <v>3</v>
      </c>
      <c r="H47" s="3" t="str">
        <f t="shared" si="68"/>
        <v>A</v>
      </c>
      <c r="I47" s="3">
        <v>5.25</v>
      </c>
      <c r="J47" s="3">
        <v>4.2</v>
      </c>
      <c r="K47" s="3">
        <v>1.6</v>
      </c>
      <c r="L47" s="3">
        <v>1.73</v>
      </c>
      <c r="M47" s="3">
        <v>2.1</v>
      </c>
      <c r="N47" s="3">
        <f t="shared" si="0"/>
        <v>4</v>
      </c>
      <c r="O47" s="3">
        <f t="shared" si="1"/>
        <v>5.3571428571428603E-2</v>
      </c>
      <c r="P47" s="3">
        <f t="shared" si="2"/>
        <v>5.4225158271401064E-2</v>
      </c>
      <c r="Q47" s="3">
        <f t="shared" si="3"/>
        <v>5.53125</v>
      </c>
      <c r="R47" s="3">
        <f t="shared" si="4"/>
        <v>4.4250000000000007</v>
      </c>
      <c r="S47" s="3">
        <f t="shared" si="5"/>
        <v>1.6857142857142859</v>
      </c>
      <c r="T47" s="3">
        <f t="shared" si="6"/>
        <v>1.8226785714285714</v>
      </c>
      <c r="U47" s="3">
        <f t="shared" si="7"/>
        <v>2.2125000000000004</v>
      </c>
      <c r="V47" s="4">
        <f t="shared" si="8"/>
        <v>0.19047619047619047</v>
      </c>
      <c r="W47" s="4">
        <f t="shared" si="9"/>
        <v>0.23809523809523808</v>
      </c>
      <c r="X47" s="4">
        <f t="shared" si="10"/>
        <v>0.625</v>
      </c>
      <c r="Y47" s="4">
        <f t="shared" si="11"/>
        <v>0.5780346820809249</v>
      </c>
      <c r="Z47" s="4">
        <f t="shared" si="12"/>
        <v>0.47619047619047616</v>
      </c>
      <c r="AA47" s="4">
        <f t="shared" si="13"/>
        <v>1.25</v>
      </c>
      <c r="AB47" s="4">
        <f t="shared" si="14"/>
        <v>3.28125</v>
      </c>
      <c r="AC47" s="4">
        <f t="shared" si="15"/>
        <v>0.8</v>
      </c>
      <c r="AD47" s="4">
        <f t="shared" si="16"/>
        <v>2.625</v>
      </c>
      <c r="AE47" s="4">
        <f t="shared" si="17"/>
        <v>0.30476190476190479</v>
      </c>
      <c r="AF47" s="4">
        <f t="shared" si="18"/>
        <v>0.38095238095238093</v>
      </c>
      <c r="AG47" s="4">
        <f t="shared" si="19"/>
        <v>0.82380952380952377</v>
      </c>
      <c r="AH47" s="4">
        <f t="shared" si="20"/>
        <v>1.2138728323699424</v>
      </c>
      <c r="AI47" s="4">
        <f t="shared" si="21"/>
        <v>3.8455357142857141</v>
      </c>
      <c r="AJ47" s="4">
        <f t="shared" si="22"/>
        <v>1.1062499999999993</v>
      </c>
      <c r="AK47" s="4">
        <f t="shared" si="23"/>
        <v>2.7392857142857148</v>
      </c>
      <c r="AL47" s="4">
        <f t="shared" si="24"/>
        <v>-0.38982142857142899</v>
      </c>
      <c r="AM47" s="4">
        <f t="shared" si="25"/>
        <v>0.38982142857142899</v>
      </c>
      <c r="AN47" s="4">
        <f t="shared" si="26"/>
        <v>1.922767857142857</v>
      </c>
      <c r="AO47" s="4">
        <f t="shared" si="27"/>
        <v>0.55312499999999964</v>
      </c>
      <c r="AP47" s="4">
        <f t="shared" si="28"/>
        <v>1.3696428571428574</v>
      </c>
      <c r="AQ47" s="4">
        <f t="shared" si="29"/>
        <v>-0.19491071428571449</v>
      </c>
      <c r="AR47" s="4">
        <f t="shared" si="30"/>
        <v>0.19491071428571449</v>
      </c>
      <c r="AS47" s="4">
        <f t="shared" si="31"/>
        <v>1.0912112429240373</v>
      </c>
      <c r="AT47" s="4">
        <f t="shared" si="32"/>
        <v>0.50523927678694458</v>
      </c>
      <c r="AU47" s="4">
        <f t="shared" si="33"/>
        <v>0.94014202595024232</v>
      </c>
      <c r="AV47" s="4">
        <f t="shared" si="34"/>
        <v>-0.19249726102324996</v>
      </c>
      <c r="AW47" s="4">
        <f t="shared" si="35"/>
        <v>0.19249726102324996</v>
      </c>
      <c r="AX47" s="4">
        <f t="shared" si="36"/>
        <v>196.41802372632671</v>
      </c>
      <c r="AY47" s="4">
        <f t="shared" si="37"/>
        <v>90.943069821650028</v>
      </c>
      <c r="AZ47" s="4">
        <f t="shared" si="38"/>
        <v>169.22556467104363</v>
      </c>
      <c r="BA47" s="4">
        <f t="shared" si="39"/>
        <v>-34.649506984184995</v>
      </c>
      <c r="BB47" s="4">
        <f t="shared" si="40"/>
        <v>34.649506984184995</v>
      </c>
      <c r="BC47" s="4">
        <f t="shared" si="41"/>
        <v>2.2812499999999996</v>
      </c>
      <c r="BD47" s="4">
        <f t="shared" si="42"/>
        <v>0.24999999999999981</v>
      </c>
      <c r="BE47" s="4">
        <f t="shared" si="43"/>
        <v>1.625</v>
      </c>
      <c r="BF47" s="4">
        <f t="shared" si="44"/>
        <v>-0.17619047619047634</v>
      </c>
      <c r="BG47" s="4">
        <f t="shared" si="45"/>
        <v>0.21387283236994242</v>
      </c>
      <c r="BH47" s="4">
        <f t="shared" si="46"/>
        <v>1.9797146350268393</v>
      </c>
      <c r="BI47" s="4">
        <f t="shared" si="47"/>
        <v>3.8806547619047627</v>
      </c>
      <c r="BJ47" s="4">
        <f t="shared" si="48"/>
        <v>0.51014964135978058</v>
      </c>
      <c r="BK47" s="4">
        <f t="shared" si="49"/>
        <v>0.27564537559468483</v>
      </c>
      <c r="BL47" s="4">
        <f t="shared" si="50"/>
        <v>2.0175892857142861</v>
      </c>
      <c r="BM47" s="4">
        <f t="shared" si="51"/>
        <v>0.13662115354518165</v>
      </c>
      <c r="BN47" s="3">
        <f t="shared" si="52"/>
        <v>0</v>
      </c>
      <c r="BO47" s="3">
        <v>100</v>
      </c>
      <c r="BP47" s="3">
        <f t="shared" si="53"/>
        <v>-1</v>
      </c>
      <c r="BQ47" s="3">
        <f t="shared" si="54"/>
        <v>-100</v>
      </c>
      <c r="BR47" s="3">
        <f t="shared" si="55"/>
        <v>1</v>
      </c>
      <c r="BS47" s="3">
        <f t="shared" si="56"/>
        <v>0.60000000000000009</v>
      </c>
      <c r="BT47" s="3">
        <f t="shared" si="69"/>
        <v>60.000000000000007</v>
      </c>
      <c r="BU47" s="3">
        <f t="shared" si="57"/>
        <v>0</v>
      </c>
      <c r="BV47" s="3">
        <f t="shared" si="58"/>
        <v>-1</v>
      </c>
      <c r="BW47" s="3">
        <f t="shared" si="70"/>
        <v>-100</v>
      </c>
      <c r="BX47" s="3">
        <f t="shared" si="59"/>
        <v>1</v>
      </c>
      <c r="BY47" s="3">
        <f t="shared" si="60"/>
        <v>0.73</v>
      </c>
      <c r="BZ47" s="3">
        <f t="shared" si="71"/>
        <v>73</v>
      </c>
      <c r="CA47" s="3">
        <f t="shared" si="61"/>
        <v>0</v>
      </c>
      <c r="CB47" s="3">
        <f t="shared" si="62"/>
        <v>-1</v>
      </c>
      <c r="CC47" s="3">
        <f t="shared" si="63"/>
        <v>-100</v>
      </c>
      <c r="CD47" s="3">
        <f t="shared" si="64"/>
        <v>1</v>
      </c>
      <c r="CE47" s="3">
        <f t="shared" si="65"/>
        <v>0</v>
      </c>
      <c r="CF47" s="3">
        <f t="shared" si="72"/>
        <v>1</v>
      </c>
      <c r="CG47" s="16" t="str">
        <f t="shared" si="73"/>
        <v/>
      </c>
      <c r="CI47" s="12">
        <f t="shared" si="74"/>
        <v>1</v>
      </c>
      <c r="CJ47" s="12">
        <f t="shared" si="75"/>
        <v>1</v>
      </c>
      <c r="CK47" s="12">
        <f t="shared" si="80"/>
        <v>2</v>
      </c>
      <c r="CL47" s="12" t="str">
        <f t="shared" si="77"/>
        <v>Over2.5</v>
      </c>
      <c r="CM47" s="12">
        <f t="shared" si="66"/>
        <v>1</v>
      </c>
      <c r="CN47" s="12">
        <f t="shared" si="67"/>
        <v>0</v>
      </c>
      <c r="CO47" s="12">
        <f t="shared" si="81"/>
        <v>1</v>
      </c>
      <c r="CP47" s="12" t="str">
        <f t="shared" si="79"/>
        <v/>
      </c>
    </row>
    <row r="48" spans="1:94" x14ac:dyDescent="0.25">
      <c r="A48" t="s">
        <v>127</v>
      </c>
      <c r="B48" t="s">
        <v>153</v>
      </c>
      <c r="C48" t="s">
        <v>136</v>
      </c>
      <c r="D48" t="s">
        <v>20</v>
      </c>
      <c r="E48" t="s">
        <v>22</v>
      </c>
      <c r="F48" s="3">
        <v>1</v>
      </c>
      <c r="G48" s="3">
        <v>0</v>
      </c>
      <c r="H48" s="3" t="str">
        <f t="shared" si="68"/>
        <v>H</v>
      </c>
      <c r="I48" s="3">
        <v>1.6</v>
      </c>
      <c r="J48" s="3">
        <v>4</v>
      </c>
      <c r="K48" s="3">
        <v>5.5</v>
      </c>
      <c r="L48" s="3">
        <v>1.73</v>
      </c>
      <c r="M48" s="3">
        <v>2.1</v>
      </c>
      <c r="N48" s="3">
        <f t="shared" si="0"/>
        <v>1</v>
      </c>
      <c r="O48" s="3">
        <f t="shared" si="1"/>
        <v>5.6818181818181879E-2</v>
      </c>
      <c r="P48" s="3">
        <f t="shared" si="2"/>
        <v>5.4225158271401064E-2</v>
      </c>
      <c r="Q48" s="3">
        <f t="shared" si="3"/>
        <v>1.6909090909090911</v>
      </c>
      <c r="R48" s="3">
        <f t="shared" si="4"/>
        <v>4.2272727272727275</v>
      </c>
      <c r="S48" s="3">
        <f t="shared" si="5"/>
        <v>5.8125</v>
      </c>
      <c r="T48" s="3">
        <f t="shared" si="6"/>
        <v>1.8282954545454546</v>
      </c>
      <c r="U48" s="3">
        <f t="shared" si="7"/>
        <v>2.2193181818181822</v>
      </c>
      <c r="V48" s="4">
        <f t="shared" si="8"/>
        <v>0.625</v>
      </c>
      <c r="W48" s="4">
        <f t="shared" si="9"/>
        <v>0.25</v>
      </c>
      <c r="X48" s="4">
        <f t="shared" si="10"/>
        <v>0.18181818181818182</v>
      </c>
      <c r="Y48" s="4">
        <f t="shared" si="11"/>
        <v>0.5780346820809249</v>
      </c>
      <c r="Z48" s="4">
        <f t="shared" si="12"/>
        <v>0.47619047619047616</v>
      </c>
      <c r="AA48" s="4">
        <f t="shared" si="13"/>
        <v>0.4</v>
      </c>
      <c r="AB48" s="4">
        <f t="shared" si="14"/>
        <v>0.29090909090909095</v>
      </c>
      <c r="AC48" s="4">
        <f t="shared" si="15"/>
        <v>2.5</v>
      </c>
      <c r="AD48" s="4">
        <f t="shared" si="16"/>
        <v>0.72727272727272729</v>
      </c>
      <c r="AE48" s="4">
        <f t="shared" si="17"/>
        <v>3.4375</v>
      </c>
      <c r="AF48" s="4">
        <f t="shared" si="18"/>
        <v>1.375</v>
      </c>
      <c r="AG48" s="4">
        <f t="shared" si="19"/>
        <v>0.82380952380952377</v>
      </c>
      <c r="AH48" s="4">
        <f t="shared" si="20"/>
        <v>1.2138728323699424</v>
      </c>
      <c r="AI48" s="4">
        <f t="shared" si="21"/>
        <v>-4.1215909090909086</v>
      </c>
      <c r="AJ48" s="4">
        <f t="shared" si="22"/>
        <v>-2.5363636363636362</v>
      </c>
      <c r="AK48" s="4">
        <f t="shared" si="23"/>
        <v>-1.5852272727272725</v>
      </c>
      <c r="AL48" s="4">
        <f t="shared" si="24"/>
        <v>-0.39102272727272758</v>
      </c>
      <c r="AM48" s="4">
        <f t="shared" si="25"/>
        <v>0.39102272727272758</v>
      </c>
      <c r="AN48" s="4">
        <f t="shared" si="26"/>
        <v>-2.0607954545454543</v>
      </c>
      <c r="AO48" s="4">
        <f t="shared" si="27"/>
        <v>-1.2681818181818181</v>
      </c>
      <c r="AP48" s="4">
        <f t="shared" si="28"/>
        <v>-0.79261363636363624</v>
      </c>
      <c r="AQ48" s="4">
        <f t="shared" si="29"/>
        <v>-0.19551136363636379</v>
      </c>
      <c r="AR48" s="4">
        <f t="shared" si="30"/>
        <v>0.19551136363636379</v>
      </c>
      <c r="AS48" s="4">
        <f t="shared" si="31"/>
        <v>-1.1190185840846658</v>
      </c>
      <c r="AT48" s="4">
        <f t="shared" si="32"/>
        <v>-0.90308823565141449</v>
      </c>
      <c r="AU48" s="4">
        <f t="shared" si="33"/>
        <v>-0.67022080610991774</v>
      </c>
      <c r="AV48" s="4">
        <f t="shared" si="34"/>
        <v>-0.19307586143096586</v>
      </c>
      <c r="AW48" s="4">
        <f t="shared" si="35"/>
        <v>0.19307586143096586</v>
      </c>
      <c r="AX48" s="4">
        <f t="shared" si="36"/>
        <v>-201.42334513523983</v>
      </c>
      <c r="AY48" s="4">
        <f t="shared" si="37"/>
        <v>-162.55588241725462</v>
      </c>
      <c r="AZ48" s="4">
        <f t="shared" si="38"/>
        <v>-120.6397450997852</v>
      </c>
      <c r="BA48" s="4">
        <f t="shared" si="39"/>
        <v>-34.753655057573859</v>
      </c>
      <c r="BB48" s="4">
        <f t="shared" si="40"/>
        <v>34.753655057573859</v>
      </c>
      <c r="BC48" s="4">
        <f t="shared" si="41"/>
        <v>-0.70909090909090899</v>
      </c>
      <c r="BD48" s="4">
        <f t="shared" si="42"/>
        <v>-0.59999999999999987</v>
      </c>
      <c r="BE48" s="4">
        <f t="shared" si="43"/>
        <v>-0.27272727272727271</v>
      </c>
      <c r="BF48" s="4">
        <f t="shared" si="44"/>
        <v>-0.17619047619047629</v>
      </c>
      <c r="BG48" s="4">
        <f t="shared" si="45"/>
        <v>0.21387283236994237</v>
      </c>
      <c r="BH48" s="4">
        <f t="shared" si="46"/>
        <v>2.0790060775912034</v>
      </c>
      <c r="BI48" s="4">
        <f t="shared" si="47"/>
        <v>3.9102272727272727</v>
      </c>
      <c r="BJ48" s="4">
        <f t="shared" si="48"/>
        <v>0.53168420467313537</v>
      </c>
      <c r="BK48" s="4">
        <f t="shared" si="49"/>
        <v>0.27649482205260367</v>
      </c>
      <c r="BL48" s="4">
        <f t="shared" si="50"/>
        <v>2.0238068181818183</v>
      </c>
      <c r="BM48" s="4">
        <f t="shared" si="51"/>
        <v>0.13662115354518162</v>
      </c>
      <c r="BN48" s="3">
        <f t="shared" si="52"/>
        <v>1</v>
      </c>
      <c r="BO48" s="3">
        <v>100</v>
      </c>
      <c r="BP48" s="3">
        <f t="shared" si="53"/>
        <v>0.60000000000000009</v>
      </c>
      <c r="BQ48" s="3">
        <f t="shared" si="54"/>
        <v>60.000000000000007</v>
      </c>
      <c r="BR48" s="3">
        <f t="shared" si="55"/>
        <v>0</v>
      </c>
      <c r="BS48" s="3">
        <f t="shared" si="56"/>
        <v>-1</v>
      </c>
      <c r="BT48" s="3">
        <f t="shared" si="69"/>
        <v>-100</v>
      </c>
      <c r="BU48" s="3">
        <f t="shared" si="57"/>
        <v>0</v>
      </c>
      <c r="BV48" s="3">
        <f t="shared" si="58"/>
        <v>-1</v>
      </c>
      <c r="BW48" s="3">
        <f t="shared" si="70"/>
        <v>-100</v>
      </c>
      <c r="BX48" s="3">
        <f t="shared" si="59"/>
        <v>0</v>
      </c>
      <c r="BY48" s="3">
        <f t="shared" si="60"/>
        <v>-1</v>
      </c>
      <c r="BZ48" s="3">
        <f t="shared" si="71"/>
        <v>-100</v>
      </c>
      <c r="CA48" s="3">
        <f t="shared" si="61"/>
        <v>1</v>
      </c>
      <c r="CB48" s="3">
        <f t="shared" si="62"/>
        <v>1.1000000000000001</v>
      </c>
      <c r="CC48" s="3">
        <f t="shared" si="63"/>
        <v>110.00000000000001</v>
      </c>
      <c r="CD48" s="3">
        <f t="shared" si="64"/>
        <v>1</v>
      </c>
      <c r="CE48" s="3">
        <f t="shared" si="65"/>
        <v>1</v>
      </c>
      <c r="CF48" s="3">
        <f t="shared" si="72"/>
        <v>2</v>
      </c>
      <c r="CG48" s="16" t="str">
        <f t="shared" si="73"/>
        <v>BackCasa</v>
      </c>
      <c r="CI48" s="12">
        <f t="shared" si="74"/>
        <v>1</v>
      </c>
      <c r="CJ48" s="12">
        <f t="shared" si="75"/>
        <v>0</v>
      </c>
      <c r="CK48" s="12">
        <f t="shared" si="80"/>
        <v>1</v>
      </c>
      <c r="CL48" s="12" t="str">
        <f t="shared" si="77"/>
        <v/>
      </c>
      <c r="CM48" s="12">
        <f t="shared" si="66"/>
        <v>1</v>
      </c>
      <c r="CN48" s="12">
        <f t="shared" si="67"/>
        <v>1</v>
      </c>
      <c r="CO48" s="12">
        <f t="shared" si="81"/>
        <v>2</v>
      </c>
      <c r="CP48" s="12" t="str">
        <f t="shared" si="79"/>
        <v>Under2.5</v>
      </c>
    </row>
    <row r="49" spans="1:94" x14ac:dyDescent="0.25">
      <c r="A49" t="s">
        <v>127</v>
      </c>
      <c r="B49" t="s">
        <v>154</v>
      </c>
      <c r="C49" t="s">
        <v>138</v>
      </c>
      <c r="D49" t="s">
        <v>13</v>
      </c>
      <c r="E49" t="s">
        <v>24</v>
      </c>
      <c r="F49" s="3">
        <v>0</v>
      </c>
      <c r="G49" s="3">
        <v>0</v>
      </c>
      <c r="H49" s="3" t="str">
        <f t="shared" si="68"/>
        <v>D</v>
      </c>
      <c r="I49" s="3">
        <v>4.2</v>
      </c>
      <c r="J49" s="3">
        <v>3.75</v>
      </c>
      <c r="K49" s="3">
        <v>1.83</v>
      </c>
      <c r="L49" s="3">
        <v>1.73</v>
      </c>
      <c r="M49" s="3">
        <v>2.1</v>
      </c>
      <c r="N49" s="3">
        <f t="shared" si="0"/>
        <v>0</v>
      </c>
      <c r="O49" s="3">
        <f t="shared" si="1"/>
        <v>5.1209992193598675E-2</v>
      </c>
      <c r="P49" s="3">
        <f t="shared" si="2"/>
        <v>5.4225158271401064E-2</v>
      </c>
      <c r="Q49" s="3">
        <f t="shared" si="3"/>
        <v>4.4150819672131147</v>
      </c>
      <c r="R49" s="3">
        <f t="shared" si="4"/>
        <v>3.9420374707259951</v>
      </c>
      <c r="S49" s="3">
        <f t="shared" si="5"/>
        <v>1.9237142857142857</v>
      </c>
      <c r="T49" s="3">
        <f t="shared" si="6"/>
        <v>1.8185932864949257</v>
      </c>
      <c r="U49" s="3">
        <f t="shared" si="7"/>
        <v>2.2075409836065574</v>
      </c>
      <c r="V49" s="4">
        <f t="shared" si="8"/>
        <v>0.23809523809523808</v>
      </c>
      <c r="W49" s="4">
        <f t="shared" si="9"/>
        <v>0.26666666666666666</v>
      </c>
      <c r="X49" s="4">
        <f t="shared" si="10"/>
        <v>0.54644808743169393</v>
      </c>
      <c r="Y49" s="4">
        <f t="shared" si="11"/>
        <v>0.5780346820809249</v>
      </c>
      <c r="Z49" s="4">
        <f t="shared" si="12"/>
        <v>0.47619047619047616</v>
      </c>
      <c r="AA49" s="4">
        <f t="shared" si="13"/>
        <v>1.1200000000000001</v>
      </c>
      <c r="AB49" s="4">
        <f t="shared" si="14"/>
        <v>2.2950819672131146</v>
      </c>
      <c r="AC49" s="4">
        <f t="shared" si="15"/>
        <v>0.89285714285714279</v>
      </c>
      <c r="AD49" s="4">
        <f t="shared" si="16"/>
        <v>2.0491803278688523</v>
      </c>
      <c r="AE49" s="4">
        <f t="shared" si="17"/>
        <v>0.43571428571428572</v>
      </c>
      <c r="AF49" s="4">
        <f t="shared" si="18"/>
        <v>0.48800000000000004</v>
      </c>
      <c r="AG49" s="4">
        <f t="shared" si="19"/>
        <v>0.82380952380952377</v>
      </c>
      <c r="AH49" s="4">
        <f t="shared" si="20"/>
        <v>1.2138728323699424</v>
      </c>
      <c r="AI49" s="4">
        <f t="shared" si="21"/>
        <v>2.4913676814988293</v>
      </c>
      <c r="AJ49" s="4">
        <f t="shared" si="22"/>
        <v>0.47304449648711966</v>
      </c>
      <c r="AK49" s="4">
        <f t="shared" si="23"/>
        <v>2.0183231850117096</v>
      </c>
      <c r="AL49" s="4">
        <f t="shared" si="24"/>
        <v>-0.38894769711163169</v>
      </c>
      <c r="AM49" s="4">
        <f t="shared" si="25"/>
        <v>0.38894769711163169</v>
      </c>
      <c r="AN49" s="4">
        <f t="shared" si="26"/>
        <v>1.2456838407494146</v>
      </c>
      <c r="AO49" s="4">
        <f t="shared" si="27"/>
        <v>0.23652224824355983</v>
      </c>
      <c r="AP49" s="4">
        <f t="shared" si="28"/>
        <v>1.0091615925058548</v>
      </c>
      <c r="AQ49" s="4">
        <f t="shared" si="29"/>
        <v>-0.19447384855581584</v>
      </c>
      <c r="AR49" s="4">
        <f t="shared" si="30"/>
        <v>0.19447384855581584</v>
      </c>
      <c r="AS49" s="4">
        <f t="shared" si="31"/>
        <v>0.89436747754850798</v>
      </c>
      <c r="AT49" s="4">
        <f t="shared" si="32"/>
        <v>0.23225405219467754</v>
      </c>
      <c r="AU49" s="4">
        <f t="shared" si="33"/>
        <v>0.78995804003581571</v>
      </c>
      <c r="AV49" s="4">
        <f t="shared" si="34"/>
        <v>-0.19207634996815481</v>
      </c>
      <c r="AW49" s="4">
        <f t="shared" si="35"/>
        <v>0.19207634996815481</v>
      </c>
      <c r="AX49" s="4">
        <f t="shared" si="36"/>
        <v>160.98614595873144</v>
      </c>
      <c r="AY49" s="4">
        <f t="shared" si="37"/>
        <v>41.805729395041958</v>
      </c>
      <c r="AZ49" s="4">
        <f t="shared" si="38"/>
        <v>142.19244720644681</v>
      </c>
      <c r="BA49" s="4">
        <f t="shared" si="39"/>
        <v>-34.573742994267867</v>
      </c>
      <c r="BB49" s="4">
        <f t="shared" si="40"/>
        <v>34.573742994267867</v>
      </c>
      <c r="BC49" s="4">
        <f t="shared" si="41"/>
        <v>1.2950819672131149</v>
      </c>
      <c r="BD49" s="4">
        <f t="shared" si="42"/>
        <v>0.12000000000000006</v>
      </c>
      <c r="BE49" s="4">
        <f t="shared" si="43"/>
        <v>1.0491803278688525</v>
      </c>
      <c r="BF49" s="4">
        <f t="shared" si="44"/>
        <v>-0.17619047619047626</v>
      </c>
      <c r="BG49" s="4">
        <f t="shared" si="45"/>
        <v>0.21387283236994228</v>
      </c>
      <c r="BH49" s="4">
        <f t="shared" si="46"/>
        <v>1.3231472895606016</v>
      </c>
      <c r="BI49" s="4">
        <f t="shared" si="47"/>
        <v>3.4269445745511322</v>
      </c>
      <c r="BJ49" s="4">
        <f t="shared" si="48"/>
        <v>0.38610116410590328</v>
      </c>
      <c r="BK49" s="4">
        <f t="shared" si="49"/>
        <v>0.27502755415452612</v>
      </c>
      <c r="BL49" s="4">
        <f t="shared" si="50"/>
        <v>2.0130671350507416</v>
      </c>
      <c r="BM49" s="4">
        <f t="shared" si="51"/>
        <v>0.13662115354518156</v>
      </c>
      <c r="BN49" s="3">
        <f t="shared" si="52"/>
        <v>0</v>
      </c>
      <c r="BO49" s="3">
        <v>100</v>
      </c>
      <c r="BP49" s="3">
        <f t="shared" si="53"/>
        <v>-1</v>
      </c>
      <c r="BQ49" s="3">
        <f t="shared" si="54"/>
        <v>-100</v>
      </c>
      <c r="BR49" s="3">
        <f t="shared" si="55"/>
        <v>0</v>
      </c>
      <c r="BS49" s="3">
        <f t="shared" si="56"/>
        <v>-1</v>
      </c>
      <c r="BT49" s="3">
        <f t="shared" si="69"/>
        <v>-100</v>
      </c>
      <c r="BU49" s="3">
        <f t="shared" si="57"/>
        <v>1</v>
      </c>
      <c r="BV49" s="3">
        <f t="shared" si="58"/>
        <v>2.75</v>
      </c>
      <c r="BW49" s="3">
        <f t="shared" si="70"/>
        <v>275</v>
      </c>
      <c r="BX49" s="3">
        <f t="shared" si="59"/>
        <v>0</v>
      </c>
      <c r="BY49" s="3">
        <f t="shared" si="60"/>
        <v>-1</v>
      </c>
      <c r="BZ49" s="3">
        <f t="shared" si="71"/>
        <v>-100</v>
      </c>
      <c r="CA49" s="3">
        <f t="shared" si="61"/>
        <v>1</v>
      </c>
      <c r="CB49" s="3">
        <f t="shared" si="62"/>
        <v>1.1000000000000001</v>
      </c>
      <c r="CC49" s="3">
        <f t="shared" si="63"/>
        <v>110.00000000000001</v>
      </c>
      <c r="CD49" s="3">
        <f t="shared" si="64"/>
        <v>1</v>
      </c>
      <c r="CE49" s="3">
        <f t="shared" si="65"/>
        <v>0</v>
      </c>
      <c r="CF49" s="3">
        <f t="shared" si="72"/>
        <v>1</v>
      </c>
      <c r="CG49" s="16" t="str">
        <f t="shared" si="73"/>
        <v/>
      </c>
      <c r="CI49" s="12">
        <f t="shared" si="74"/>
        <v>1</v>
      </c>
      <c r="CJ49" s="12">
        <f t="shared" si="75"/>
        <v>1</v>
      </c>
      <c r="CK49" s="12">
        <f t="shared" si="80"/>
        <v>2</v>
      </c>
      <c r="CL49" s="12" t="str">
        <f t="shared" si="77"/>
        <v>Over2.5</v>
      </c>
      <c r="CM49" s="12">
        <f t="shared" si="66"/>
        <v>1</v>
      </c>
      <c r="CN49" s="12">
        <f t="shared" si="67"/>
        <v>0</v>
      </c>
      <c r="CO49" s="12">
        <f t="shared" si="81"/>
        <v>1</v>
      </c>
      <c r="CP49" s="12" t="str">
        <f t="shared" si="79"/>
        <v/>
      </c>
    </row>
    <row r="50" spans="1:94" x14ac:dyDescent="0.25">
      <c r="A50" t="s">
        <v>127</v>
      </c>
      <c r="B50" t="s">
        <v>154</v>
      </c>
      <c r="C50" t="s">
        <v>139</v>
      </c>
      <c r="D50" t="s">
        <v>17</v>
      </c>
      <c r="E50" t="s">
        <v>12</v>
      </c>
      <c r="F50" s="3">
        <v>0</v>
      </c>
      <c r="G50" s="3">
        <v>1</v>
      </c>
      <c r="H50" s="3" t="str">
        <f t="shared" si="68"/>
        <v>A</v>
      </c>
      <c r="I50" s="3">
        <v>5.5</v>
      </c>
      <c r="J50" s="3">
        <v>4.33</v>
      </c>
      <c r="K50" s="3">
        <v>1.55</v>
      </c>
      <c r="L50" s="3">
        <v>1.73</v>
      </c>
      <c r="M50" s="3">
        <v>2.1</v>
      </c>
      <c r="N50" s="3">
        <f t="shared" si="0"/>
        <v>1</v>
      </c>
      <c r="O50" s="3">
        <f t="shared" si="1"/>
        <v>5.7926354357852539E-2</v>
      </c>
      <c r="P50" s="3">
        <f t="shared" si="2"/>
        <v>5.4225158271401064E-2</v>
      </c>
      <c r="Q50" s="3">
        <f t="shared" si="3"/>
        <v>5.8185949489681885</v>
      </c>
      <c r="R50" s="3">
        <f t="shared" si="4"/>
        <v>4.5808211143695017</v>
      </c>
      <c r="S50" s="3">
        <f t="shared" si="5"/>
        <v>1.6397858492546715</v>
      </c>
      <c r="T50" s="3">
        <f t="shared" si="6"/>
        <v>1.8302125930390849</v>
      </c>
      <c r="U50" s="3">
        <f t="shared" si="7"/>
        <v>2.2216453441514905</v>
      </c>
      <c r="V50" s="4">
        <f t="shared" si="8"/>
        <v>0.18181818181818182</v>
      </c>
      <c r="W50" s="4">
        <f t="shared" si="9"/>
        <v>0.23094688221709006</v>
      </c>
      <c r="X50" s="4">
        <f t="shared" si="10"/>
        <v>0.64516129032258063</v>
      </c>
      <c r="Y50" s="4">
        <f t="shared" si="11"/>
        <v>0.5780346820809249</v>
      </c>
      <c r="Z50" s="4">
        <f t="shared" si="12"/>
        <v>0.47619047619047616</v>
      </c>
      <c r="AA50" s="4">
        <f t="shared" si="13"/>
        <v>1.2702078521939955</v>
      </c>
      <c r="AB50" s="4">
        <f t="shared" si="14"/>
        <v>3.5483870967741935</v>
      </c>
      <c r="AC50" s="4">
        <f t="shared" si="15"/>
        <v>0.78727272727272724</v>
      </c>
      <c r="AD50" s="4">
        <f t="shared" si="16"/>
        <v>2.7935483870967741</v>
      </c>
      <c r="AE50" s="4">
        <f t="shared" si="17"/>
        <v>0.2818181818181818</v>
      </c>
      <c r="AF50" s="4">
        <f t="shared" si="18"/>
        <v>0.35796766743648961</v>
      </c>
      <c r="AG50" s="4">
        <f t="shared" si="19"/>
        <v>0.82380952380952377</v>
      </c>
      <c r="AH50" s="4">
        <f t="shared" si="20"/>
        <v>1.2138728323699424</v>
      </c>
      <c r="AI50" s="4">
        <f t="shared" si="21"/>
        <v>4.1788090997135168</v>
      </c>
      <c r="AJ50" s="4">
        <f t="shared" si="22"/>
        <v>1.2377738345986868</v>
      </c>
      <c r="AK50" s="4">
        <f t="shared" si="23"/>
        <v>2.9410352651148299</v>
      </c>
      <c r="AL50" s="4">
        <f t="shared" si="24"/>
        <v>-0.39143275111240561</v>
      </c>
      <c r="AM50" s="4">
        <f t="shared" si="25"/>
        <v>0.39143275111240561</v>
      </c>
      <c r="AN50" s="4">
        <f t="shared" si="26"/>
        <v>2.0894045498567584</v>
      </c>
      <c r="AO50" s="4">
        <f t="shared" si="27"/>
        <v>0.61888691729934342</v>
      </c>
      <c r="AP50" s="4">
        <f t="shared" si="28"/>
        <v>1.470517632557415</v>
      </c>
      <c r="AQ50" s="4">
        <f t="shared" si="29"/>
        <v>-0.1957163755562028</v>
      </c>
      <c r="AR50" s="4">
        <f t="shared" si="30"/>
        <v>0.1957163755562028</v>
      </c>
      <c r="AS50" s="4">
        <f t="shared" si="31"/>
        <v>1.1244105376427393</v>
      </c>
      <c r="AT50" s="4">
        <f t="shared" si="32"/>
        <v>0.55419130838513575</v>
      </c>
      <c r="AU50" s="4">
        <f t="shared" si="33"/>
        <v>0.97359734390923758</v>
      </c>
      <c r="AV50" s="4">
        <f t="shared" si="34"/>
        <v>-0.19327331772729608</v>
      </c>
      <c r="AW50" s="4">
        <f t="shared" si="35"/>
        <v>0.19327331772729608</v>
      </c>
      <c r="AX50" s="4">
        <f t="shared" si="36"/>
        <v>202.39389677569309</v>
      </c>
      <c r="AY50" s="4">
        <f t="shared" si="37"/>
        <v>99.754435509324438</v>
      </c>
      <c r="AZ50" s="4">
        <f t="shared" si="38"/>
        <v>175.24752190366277</v>
      </c>
      <c r="BA50" s="4">
        <f t="shared" si="39"/>
        <v>-34.789197190913292</v>
      </c>
      <c r="BB50" s="4">
        <f t="shared" si="40"/>
        <v>34.789197190913292</v>
      </c>
      <c r="BC50" s="4">
        <f t="shared" si="41"/>
        <v>2.5483870967741931</v>
      </c>
      <c r="BD50" s="4">
        <f t="shared" si="42"/>
        <v>0.27020785219399523</v>
      </c>
      <c r="BE50" s="4">
        <f t="shared" si="43"/>
        <v>1.7935483870967741</v>
      </c>
      <c r="BF50" s="4">
        <f t="shared" si="44"/>
        <v>-0.17619047619047626</v>
      </c>
      <c r="BG50" s="4">
        <f t="shared" si="45"/>
        <v>0.21387283236994228</v>
      </c>
      <c r="BH50" s="4">
        <f t="shared" si="46"/>
        <v>2.1464784333148517</v>
      </c>
      <c r="BI50" s="4">
        <f t="shared" si="47"/>
        <v>4.0130673041974534</v>
      </c>
      <c r="BJ50" s="4">
        <f t="shared" si="48"/>
        <v>0.53487227365206413</v>
      </c>
      <c r="BK50" s="4">
        <f t="shared" si="49"/>
        <v>0.27678475269008812</v>
      </c>
      <c r="BL50" s="4">
        <f t="shared" si="50"/>
        <v>2.0259289685952879</v>
      </c>
      <c r="BM50" s="4">
        <f t="shared" si="51"/>
        <v>0.13662115354518156</v>
      </c>
      <c r="BN50" s="3">
        <f t="shared" si="52"/>
        <v>0</v>
      </c>
      <c r="BO50" s="3">
        <v>100</v>
      </c>
      <c r="BP50" s="3">
        <f t="shared" si="53"/>
        <v>-1</v>
      </c>
      <c r="BQ50" s="3">
        <f t="shared" si="54"/>
        <v>-100</v>
      </c>
      <c r="BR50" s="3">
        <f t="shared" si="55"/>
        <v>1</v>
      </c>
      <c r="BS50" s="3">
        <f t="shared" si="56"/>
        <v>0.55000000000000004</v>
      </c>
      <c r="BT50" s="3">
        <f t="shared" si="69"/>
        <v>55.000000000000007</v>
      </c>
      <c r="BU50" s="3">
        <f t="shared" si="57"/>
        <v>0</v>
      </c>
      <c r="BV50" s="3">
        <f t="shared" si="58"/>
        <v>-1</v>
      </c>
      <c r="BW50" s="3">
        <f t="shared" si="70"/>
        <v>-100</v>
      </c>
      <c r="BX50" s="3">
        <f t="shared" si="59"/>
        <v>0</v>
      </c>
      <c r="BY50" s="3">
        <f t="shared" si="60"/>
        <v>-1</v>
      </c>
      <c r="BZ50" s="3">
        <f t="shared" si="71"/>
        <v>-100</v>
      </c>
      <c r="CA50" s="3">
        <f t="shared" si="61"/>
        <v>1</v>
      </c>
      <c r="CB50" s="3">
        <f t="shared" si="62"/>
        <v>1.1000000000000001</v>
      </c>
      <c r="CC50" s="3">
        <f t="shared" si="63"/>
        <v>110.00000000000001</v>
      </c>
      <c r="CD50" s="3">
        <f t="shared" si="64"/>
        <v>1</v>
      </c>
      <c r="CE50" s="3">
        <f t="shared" si="65"/>
        <v>0</v>
      </c>
      <c r="CF50" s="3">
        <f t="shared" si="72"/>
        <v>1</v>
      </c>
      <c r="CG50" s="16" t="str">
        <f t="shared" si="73"/>
        <v/>
      </c>
      <c r="CI50" s="12">
        <f t="shared" si="74"/>
        <v>1</v>
      </c>
      <c r="CJ50" s="12">
        <f t="shared" si="75"/>
        <v>1</v>
      </c>
      <c r="CK50" s="12">
        <f t="shared" si="80"/>
        <v>2</v>
      </c>
      <c r="CL50" s="12" t="str">
        <f t="shared" si="77"/>
        <v>Over2.5</v>
      </c>
      <c r="CM50" s="12">
        <f t="shared" si="66"/>
        <v>1</v>
      </c>
      <c r="CN50" s="12">
        <f t="shared" si="67"/>
        <v>0</v>
      </c>
      <c r="CO50" s="12">
        <f t="shared" si="81"/>
        <v>1</v>
      </c>
      <c r="CP50" s="12" t="str">
        <f t="shared" si="79"/>
        <v/>
      </c>
    </row>
    <row r="51" spans="1:94" x14ac:dyDescent="0.25">
      <c r="A51" t="s">
        <v>127</v>
      </c>
      <c r="B51" t="s">
        <v>155</v>
      </c>
      <c r="C51" t="s">
        <v>143</v>
      </c>
      <c r="D51" t="s">
        <v>133</v>
      </c>
      <c r="E51" t="s">
        <v>11</v>
      </c>
      <c r="F51" s="3">
        <v>1</v>
      </c>
      <c r="G51" s="3">
        <v>1</v>
      </c>
      <c r="H51" s="3" t="str">
        <f t="shared" si="68"/>
        <v>D</v>
      </c>
      <c r="I51" s="3">
        <v>2.0499999999999998</v>
      </c>
      <c r="J51" s="3">
        <v>3.5</v>
      </c>
      <c r="K51" s="3">
        <v>3.5</v>
      </c>
      <c r="L51" s="3">
        <v>2.06</v>
      </c>
      <c r="M51" s="3">
        <v>1.84</v>
      </c>
      <c r="N51" s="3">
        <f t="shared" si="0"/>
        <v>2</v>
      </c>
      <c r="O51" s="3">
        <f t="shared" si="1"/>
        <v>5.9233449477352096E-2</v>
      </c>
      <c r="P51" s="3">
        <f t="shared" si="2"/>
        <v>2.891515407344869E-2</v>
      </c>
      <c r="Q51" s="3">
        <f t="shared" si="3"/>
        <v>2.1714285714285717</v>
      </c>
      <c r="R51" s="3">
        <f t="shared" si="4"/>
        <v>3.7073170731707323</v>
      </c>
      <c r="S51" s="3">
        <f t="shared" si="5"/>
        <v>3.7073170731707323</v>
      </c>
      <c r="T51" s="3">
        <f t="shared" si="6"/>
        <v>2.1820209059233453</v>
      </c>
      <c r="U51" s="3">
        <f t="shared" si="7"/>
        <v>1.9489895470383281</v>
      </c>
      <c r="V51" s="4">
        <f t="shared" si="8"/>
        <v>0.48780487804878053</v>
      </c>
      <c r="W51" s="4">
        <f t="shared" si="9"/>
        <v>0.2857142857142857</v>
      </c>
      <c r="X51" s="4">
        <f t="shared" si="10"/>
        <v>0.2857142857142857</v>
      </c>
      <c r="Y51" s="4">
        <f t="shared" si="11"/>
        <v>0.4854368932038835</v>
      </c>
      <c r="Z51" s="4">
        <f t="shared" si="12"/>
        <v>0.54347826086956519</v>
      </c>
      <c r="AA51" s="4">
        <f t="shared" si="13"/>
        <v>0.58571428571428563</v>
      </c>
      <c r="AB51" s="4">
        <f t="shared" si="14"/>
        <v>0.58571428571428563</v>
      </c>
      <c r="AC51" s="4">
        <f t="shared" si="15"/>
        <v>1.7073170731707319</v>
      </c>
      <c r="AD51" s="4">
        <f t="shared" si="16"/>
        <v>1</v>
      </c>
      <c r="AE51" s="4">
        <f t="shared" si="17"/>
        <v>1.7073170731707319</v>
      </c>
      <c r="AF51" s="4">
        <f t="shared" si="18"/>
        <v>1</v>
      </c>
      <c r="AG51" s="4">
        <f t="shared" si="19"/>
        <v>1.1195652173913044</v>
      </c>
      <c r="AH51" s="4">
        <f t="shared" si="20"/>
        <v>0.89320388349514568</v>
      </c>
      <c r="AI51" s="4">
        <f t="shared" si="21"/>
        <v>-1.5358885017421606</v>
      </c>
      <c r="AJ51" s="4">
        <f t="shared" si="22"/>
        <v>-1.5358885017421606</v>
      </c>
      <c r="AK51" s="4">
        <f t="shared" si="23"/>
        <v>0</v>
      </c>
      <c r="AL51" s="4">
        <f t="shared" si="24"/>
        <v>0.23303135888501725</v>
      </c>
      <c r="AM51" s="4">
        <f t="shared" si="25"/>
        <v>-0.23303135888501725</v>
      </c>
      <c r="AN51" s="4">
        <f t="shared" si="26"/>
        <v>-0.76794425087108031</v>
      </c>
      <c r="AO51" s="4">
        <f t="shared" si="27"/>
        <v>-0.76794425087108031</v>
      </c>
      <c r="AP51" s="4">
        <f t="shared" si="28"/>
        <v>0</v>
      </c>
      <c r="AQ51" s="4">
        <f t="shared" si="29"/>
        <v>0.11651567944250862</v>
      </c>
      <c r="AR51" s="4">
        <f t="shared" si="30"/>
        <v>-0.11651567944250862</v>
      </c>
      <c r="AS51" s="4">
        <f t="shared" si="31"/>
        <v>-0.65488686483404723</v>
      </c>
      <c r="AT51" s="4">
        <f t="shared" si="32"/>
        <v>-0.65488686483404723</v>
      </c>
      <c r="AU51" s="4">
        <f t="shared" si="33"/>
        <v>0</v>
      </c>
      <c r="AV51" s="4">
        <f t="shared" si="34"/>
        <v>0.11599266457543048</v>
      </c>
      <c r="AW51" s="4">
        <f t="shared" si="35"/>
        <v>-0.11599266457543048</v>
      </c>
      <c r="AX51" s="4">
        <f t="shared" si="36"/>
        <v>-117.87963567012849</v>
      </c>
      <c r="AY51" s="4">
        <f t="shared" si="37"/>
        <v>-117.87963567012849</v>
      </c>
      <c r="AZ51" s="4">
        <f t="shared" si="38"/>
        <v>0</v>
      </c>
      <c r="BA51" s="4">
        <f t="shared" si="39"/>
        <v>20.878679623577483</v>
      </c>
      <c r="BB51" s="4">
        <f t="shared" si="40"/>
        <v>-20.878679623577483</v>
      </c>
      <c r="BC51" s="4">
        <f t="shared" si="41"/>
        <v>-0.41428571428571431</v>
      </c>
      <c r="BD51" s="4">
        <f t="shared" si="42"/>
        <v>-0.41428571428571431</v>
      </c>
      <c r="BE51" s="4">
        <f t="shared" si="43"/>
        <v>0</v>
      </c>
      <c r="BF51" s="4">
        <f t="shared" si="44"/>
        <v>0.11956521739130423</v>
      </c>
      <c r="BG51" s="4">
        <f t="shared" si="45"/>
        <v>-0.10679611650485427</v>
      </c>
      <c r="BH51" s="4">
        <f t="shared" si="46"/>
        <v>0.88674563992608524</v>
      </c>
      <c r="BI51" s="4">
        <f t="shared" si="47"/>
        <v>3.1953542392566789</v>
      </c>
      <c r="BJ51" s="4">
        <f t="shared" si="48"/>
        <v>0.27751090287015096</v>
      </c>
      <c r="BK51" s="4">
        <f t="shared" si="49"/>
        <v>0.16477805409671173</v>
      </c>
      <c r="BL51" s="4">
        <f t="shared" si="50"/>
        <v>2.0655052264808367</v>
      </c>
      <c r="BM51" s="4">
        <f t="shared" si="51"/>
        <v>7.9776149672328364E-2</v>
      </c>
      <c r="BN51" s="3">
        <f t="shared" si="52"/>
        <v>0</v>
      </c>
      <c r="BO51" s="3">
        <v>100</v>
      </c>
      <c r="BP51" s="3">
        <f t="shared" si="53"/>
        <v>-1</v>
      </c>
      <c r="BQ51" s="3">
        <f t="shared" si="54"/>
        <v>-100</v>
      </c>
      <c r="BR51" s="3">
        <f t="shared" si="55"/>
        <v>0</v>
      </c>
      <c r="BS51" s="3">
        <f t="shared" si="56"/>
        <v>-1</v>
      </c>
      <c r="BT51" s="3">
        <f t="shared" si="69"/>
        <v>-100</v>
      </c>
      <c r="BU51" s="3">
        <f t="shared" si="57"/>
        <v>1</v>
      </c>
      <c r="BV51" s="3">
        <f t="shared" si="58"/>
        <v>2.5</v>
      </c>
      <c r="BW51" s="3">
        <f t="shared" si="70"/>
        <v>250</v>
      </c>
      <c r="BX51" s="3">
        <f t="shared" si="59"/>
        <v>0</v>
      </c>
      <c r="BY51" s="3">
        <f t="shared" si="60"/>
        <v>-1</v>
      </c>
      <c r="BZ51" s="3">
        <f t="shared" si="71"/>
        <v>-100</v>
      </c>
      <c r="CA51" s="3">
        <f t="shared" si="61"/>
        <v>1</v>
      </c>
      <c r="CB51" s="3">
        <f t="shared" si="62"/>
        <v>0.84000000000000008</v>
      </c>
      <c r="CC51" s="3">
        <f t="shared" si="63"/>
        <v>84.000000000000014</v>
      </c>
      <c r="CD51" s="3">
        <f t="shared" si="64"/>
        <v>1</v>
      </c>
      <c r="CE51" s="3">
        <f t="shared" si="65"/>
        <v>0</v>
      </c>
      <c r="CF51" s="3">
        <f t="shared" si="72"/>
        <v>1</v>
      </c>
      <c r="CG51" s="16" t="str">
        <f t="shared" si="73"/>
        <v/>
      </c>
      <c r="CI51" s="12">
        <f t="shared" si="74"/>
        <v>1</v>
      </c>
      <c r="CJ51" s="12">
        <f t="shared" si="75"/>
        <v>0</v>
      </c>
      <c r="CK51" s="12">
        <f t="shared" si="80"/>
        <v>1</v>
      </c>
      <c r="CL51" s="12" t="str">
        <f t="shared" si="77"/>
        <v/>
      </c>
      <c r="CM51" s="12">
        <f t="shared" si="66"/>
        <v>1</v>
      </c>
      <c r="CN51" s="12">
        <f t="shared" si="67"/>
        <v>0</v>
      </c>
      <c r="CO51" s="12">
        <f t="shared" si="81"/>
        <v>1</v>
      </c>
      <c r="CP51" s="12" t="str">
        <f t="shared" si="79"/>
        <v/>
      </c>
    </row>
    <row r="52" spans="1:94" x14ac:dyDescent="0.25">
      <c r="A52" t="s">
        <v>127</v>
      </c>
      <c r="B52" t="s">
        <v>156</v>
      </c>
      <c r="C52" t="s">
        <v>134</v>
      </c>
      <c r="D52" t="s">
        <v>19</v>
      </c>
      <c r="E52" t="s">
        <v>18</v>
      </c>
      <c r="F52" s="3">
        <v>0</v>
      </c>
      <c r="G52" s="3">
        <v>0</v>
      </c>
      <c r="H52" s="3" t="str">
        <f t="shared" si="68"/>
        <v>D</v>
      </c>
      <c r="I52" s="3">
        <v>2.0499999999999998</v>
      </c>
      <c r="J52" s="3">
        <v>3.25</v>
      </c>
      <c r="K52" s="3">
        <v>3.8</v>
      </c>
      <c r="L52" s="3">
        <v>2.2000000000000002</v>
      </c>
      <c r="M52" s="3">
        <v>1.67</v>
      </c>
      <c r="N52" s="3">
        <f t="shared" si="0"/>
        <v>0</v>
      </c>
      <c r="O52" s="3">
        <f t="shared" si="1"/>
        <v>5.8655080477930222E-2</v>
      </c>
      <c r="P52" s="3">
        <f t="shared" si="2"/>
        <v>5.3347849755035426E-2</v>
      </c>
      <c r="Q52" s="3">
        <f t="shared" si="3"/>
        <v>2.1702429149797569</v>
      </c>
      <c r="R52" s="3">
        <f t="shared" si="4"/>
        <v>3.4406290115532734</v>
      </c>
      <c r="S52" s="3">
        <f t="shared" si="5"/>
        <v>4.0228893058161344</v>
      </c>
      <c r="T52" s="3">
        <f t="shared" si="6"/>
        <v>2.3290411770514465</v>
      </c>
      <c r="U52" s="3">
        <f t="shared" si="7"/>
        <v>1.7679539843981433</v>
      </c>
      <c r="V52" s="4">
        <f t="shared" si="8"/>
        <v>0.48780487804878053</v>
      </c>
      <c r="W52" s="4">
        <f t="shared" si="9"/>
        <v>0.30769230769230771</v>
      </c>
      <c r="X52" s="4">
        <f t="shared" si="10"/>
        <v>0.26315789473684209</v>
      </c>
      <c r="Y52" s="4">
        <f t="shared" si="11"/>
        <v>0.45454545454545453</v>
      </c>
      <c r="Z52" s="4">
        <f t="shared" si="12"/>
        <v>0.5988023952095809</v>
      </c>
      <c r="AA52" s="4">
        <f t="shared" si="13"/>
        <v>0.63076923076923075</v>
      </c>
      <c r="AB52" s="4">
        <f t="shared" si="14"/>
        <v>0.53947368421052633</v>
      </c>
      <c r="AC52" s="4">
        <f t="shared" si="15"/>
        <v>1.5853658536585367</v>
      </c>
      <c r="AD52" s="4">
        <f t="shared" si="16"/>
        <v>0.85526315789473684</v>
      </c>
      <c r="AE52" s="4">
        <f t="shared" si="17"/>
        <v>1.8536585365853659</v>
      </c>
      <c r="AF52" s="4">
        <f t="shared" si="18"/>
        <v>1.1692307692307691</v>
      </c>
      <c r="AG52" s="4">
        <f t="shared" si="19"/>
        <v>1.317365269461078</v>
      </c>
      <c r="AH52" s="4">
        <f t="shared" si="20"/>
        <v>0.75909090909090904</v>
      </c>
      <c r="AI52" s="4">
        <f t="shared" si="21"/>
        <v>-1.8526463908363775</v>
      </c>
      <c r="AJ52" s="4">
        <f t="shared" si="22"/>
        <v>-1.2703860965735165</v>
      </c>
      <c r="AK52" s="4">
        <f t="shared" si="23"/>
        <v>-0.58226029426286097</v>
      </c>
      <c r="AL52" s="4">
        <f t="shared" si="24"/>
        <v>0.5610871926533032</v>
      </c>
      <c r="AM52" s="4">
        <f t="shared" si="25"/>
        <v>-0.5610871926533032</v>
      </c>
      <c r="AN52" s="4">
        <f t="shared" si="26"/>
        <v>-0.92632319541818875</v>
      </c>
      <c r="AO52" s="4">
        <f t="shared" si="27"/>
        <v>-0.63519304828675827</v>
      </c>
      <c r="AP52" s="4">
        <f t="shared" si="28"/>
        <v>-0.29113014713143048</v>
      </c>
      <c r="AQ52" s="4">
        <f t="shared" si="29"/>
        <v>0.2805435963266516</v>
      </c>
      <c r="AR52" s="4">
        <f t="shared" si="30"/>
        <v>-0.2805435963266516</v>
      </c>
      <c r="AS52" s="4">
        <f t="shared" si="31"/>
        <v>-0.74716942279298604</v>
      </c>
      <c r="AT52" s="4">
        <f t="shared" si="32"/>
        <v>-0.56589559244395615</v>
      </c>
      <c r="AU52" s="4">
        <f t="shared" si="33"/>
        <v>-0.28329958152593454</v>
      </c>
      <c r="AV52" s="4">
        <f t="shared" si="34"/>
        <v>0.27351270862034127</v>
      </c>
      <c r="AW52" s="4">
        <f t="shared" si="35"/>
        <v>-0.27351270862034127</v>
      </c>
      <c r="AX52" s="4">
        <f t="shared" si="36"/>
        <v>-134.4904961027375</v>
      </c>
      <c r="AY52" s="4">
        <f t="shared" si="37"/>
        <v>-101.8612066399121</v>
      </c>
      <c r="AZ52" s="4">
        <f t="shared" si="38"/>
        <v>-50.993924674668222</v>
      </c>
      <c r="BA52" s="4">
        <f t="shared" si="39"/>
        <v>49.232287551661429</v>
      </c>
      <c r="BB52" s="4">
        <f t="shared" si="40"/>
        <v>-49.232287551661429</v>
      </c>
      <c r="BC52" s="4">
        <f t="shared" si="41"/>
        <v>-0.46052631578947362</v>
      </c>
      <c r="BD52" s="4">
        <f t="shared" si="42"/>
        <v>-0.36923076923076931</v>
      </c>
      <c r="BE52" s="4">
        <f t="shared" si="43"/>
        <v>-0.14473684210526302</v>
      </c>
      <c r="BF52" s="4">
        <f t="shared" si="44"/>
        <v>0.31736526946107796</v>
      </c>
      <c r="BG52" s="4">
        <f t="shared" si="45"/>
        <v>-0.24090909090909099</v>
      </c>
      <c r="BH52" s="4">
        <f t="shared" si="46"/>
        <v>0.94738293332398993</v>
      </c>
      <c r="BI52" s="4">
        <f t="shared" si="47"/>
        <v>3.2112537441163886</v>
      </c>
      <c r="BJ52" s="4">
        <f t="shared" si="48"/>
        <v>0.29501964304744555</v>
      </c>
      <c r="BK52" s="4">
        <f t="shared" si="49"/>
        <v>0.39674855876207499</v>
      </c>
      <c r="BL52" s="4">
        <f t="shared" si="50"/>
        <v>2.0484975807247947</v>
      </c>
      <c r="BM52" s="4">
        <f t="shared" si="51"/>
        <v>0.19367782637150996</v>
      </c>
      <c r="BN52" s="3">
        <f t="shared" si="52"/>
        <v>0</v>
      </c>
      <c r="BO52" s="3">
        <v>100</v>
      </c>
      <c r="BP52" s="3">
        <f t="shared" si="53"/>
        <v>-1</v>
      </c>
      <c r="BQ52" s="3">
        <f t="shared" si="54"/>
        <v>-100</v>
      </c>
      <c r="BR52" s="3">
        <f t="shared" si="55"/>
        <v>0</v>
      </c>
      <c r="BS52" s="3">
        <f t="shared" si="56"/>
        <v>-1</v>
      </c>
      <c r="BT52" s="3">
        <f t="shared" si="69"/>
        <v>-100</v>
      </c>
      <c r="BU52" s="3">
        <f t="shared" si="57"/>
        <v>1</v>
      </c>
      <c r="BV52" s="3">
        <f t="shared" si="58"/>
        <v>2.25</v>
      </c>
      <c r="BW52" s="3">
        <f t="shared" si="70"/>
        <v>225</v>
      </c>
      <c r="BX52" s="3">
        <f t="shared" si="59"/>
        <v>0</v>
      </c>
      <c r="BY52" s="3">
        <f t="shared" si="60"/>
        <v>-1</v>
      </c>
      <c r="BZ52" s="3">
        <f t="shared" si="71"/>
        <v>-100</v>
      </c>
      <c r="CA52" s="3">
        <f t="shared" si="61"/>
        <v>1</v>
      </c>
      <c r="CB52" s="3">
        <f t="shared" si="62"/>
        <v>0.66999999999999993</v>
      </c>
      <c r="CC52" s="3">
        <f t="shared" si="63"/>
        <v>67</v>
      </c>
      <c r="CD52" s="3">
        <f t="shared" si="64"/>
        <v>1</v>
      </c>
      <c r="CE52" s="3">
        <f t="shared" si="65"/>
        <v>1</v>
      </c>
      <c r="CF52" s="3">
        <f t="shared" si="72"/>
        <v>2</v>
      </c>
      <c r="CG52" s="16" t="str">
        <f t="shared" si="73"/>
        <v>BackCasa</v>
      </c>
      <c r="CI52" s="12">
        <f t="shared" si="74"/>
        <v>1</v>
      </c>
      <c r="CJ52" s="12">
        <f t="shared" si="75"/>
        <v>0</v>
      </c>
      <c r="CK52" s="12">
        <f t="shared" si="80"/>
        <v>1</v>
      </c>
      <c r="CL52" s="12" t="str">
        <f t="shared" si="77"/>
        <v/>
      </c>
      <c r="CM52" s="12">
        <f t="shared" si="66"/>
        <v>1</v>
      </c>
      <c r="CN52" s="12">
        <f t="shared" si="67"/>
        <v>1</v>
      </c>
      <c r="CO52" s="12">
        <f t="shared" si="81"/>
        <v>2</v>
      </c>
      <c r="CP52" s="12" t="str">
        <f t="shared" si="79"/>
        <v>Under2.5</v>
      </c>
    </row>
    <row r="53" spans="1:94" x14ac:dyDescent="0.25">
      <c r="A53" t="s">
        <v>127</v>
      </c>
      <c r="B53" t="s">
        <v>156</v>
      </c>
      <c r="C53" t="s">
        <v>134</v>
      </c>
      <c r="D53" t="s">
        <v>16</v>
      </c>
      <c r="E53" t="s">
        <v>26</v>
      </c>
      <c r="F53" s="3">
        <v>1</v>
      </c>
      <c r="G53" s="3">
        <v>1</v>
      </c>
      <c r="H53" s="3" t="str">
        <f t="shared" si="68"/>
        <v>D</v>
      </c>
      <c r="I53" s="3">
        <v>3.1</v>
      </c>
      <c r="J53" s="3">
        <v>3.3</v>
      </c>
      <c r="K53" s="3">
        <v>2.38</v>
      </c>
      <c r="L53" s="3">
        <v>2.1</v>
      </c>
      <c r="M53" s="3">
        <v>1.73</v>
      </c>
      <c r="N53" s="3">
        <f t="shared" si="0"/>
        <v>2</v>
      </c>
      <c r="O53" s="3">
        <f t="shared" si="1"/>
        <v>4.5779015418484059E-2</v>
      </c>
      <c r="P53" s="3">
        <f t="shared" si="2"/>
        <v>5.4225158271401064E-2</v>
      </c>
      <c r="Q53" s="3">
        <f t="shared" si="3"/>
        <v>3.2419149477973006</v>
      </c>
      <c r="R53" s="3">
        <f t="shared" si="4"/>
        <v>3.451070750880997</v>
      </c>
      <c r="S53" s="3">
        <f t="shared" si="5"/>
        <v>2.488954056695992</v>
      </c>
      <c r="T53" s="3">
        <f t="shared" si="6"/>
        <v>2.1961359323788168</v>
      </c>
      <c r="U53" s="3">
        <f t="shared" si="7"/>
        <v>1.8091976966739773</v>
      </c>
      <c r="V53" s="4">
        <f t="shared" si="8"/>
        <v>0.32258064516129031</v>
      </c>
      <c r="W53" s="4">
        <f t="shared" si="9"/>
        <v>0.30303030303030304</v>
      </c>
      <c r="X53" s="4">
        <f t="shared" si="10"/>
        <v>0.42016806722689076</v>
      </c>
      <c r="Y53" s="4">
        <f t="shared" si="11"/>
        <v>0.47619047619047616</v>
      </c>
      <c r="Z53" s="4">
        <f t="shared" si="12"/>
        <v>0.5780346820809249</v>
      </c>
      <c r="AA53" s="4">
        <f t="shared" si="13"/>
        <v>0.93939393939393945</v>
      </c>
      <c r="AB53" s="4">
        <f t="shared" si="14"/>
        <v>1.3025210084033614</v>
      </c>
      <c r="AC53" s="4">
        <f t="shared" si="15"/>
        <v>1.064516129032258</v>
      </c>
      <c r="AD53" s="4">
        <f t="shared" si="16"/>
        <v>1.3865546218487395</v>
      </c>
      <c r="AE53" s="4">
        <f t="shared" si="17"/>
        <v>0.76774193548387093</v>
      </c>
      <c r="AF53" s="4">
        <f t="shared" si="18"/>
        <v>0.72121212121212119</v>
      </c>
      <c r="AG53" s="4">
        <f t="shared" si="19"/>
        <v>1.2138728323699424</v>
      </c>
      <c r="AH53" s="4">
        <f t="shared" si="20"/>
        <v>0.82380952380952377</v>
      </c>
      <c r="AI53" s="4">
        <f t="shared" si="21"/>
        <v>0.75296089110130859</v>
      </c>
      <c r="AJ53" s="4">
        <f t="shared" si="22"/>
        <v>-0.20915580308369641</v>
      </c>
      <c r="AK53" s="4">
        <f t="shared" si="23"/>
        <v>0.96211669418500501</v>
      </c>
      <c r="AL53" s="4">
        <f t="shared" si="24"/>
        <v>0.38693823570483943</v>
      </c>
      <c r="AM53" s="4">
        <f t="shared" si="25"/>
        <v>-0.38693823570483943</v>
      </c>
      <c r="AN53" s="4">
        <f t="shared" si="26"/>
        <v>0.3764804455506543</v>
      </c>
      <c r="AO53" s="4">
        <f t="shared" si="27"/>
        <v>-0.10457790154184821</v>
      </c>
      <c r="AP53" s="4">
        <f t="shared" si="28"/>
        <v>0.4810583470925025</v>
      </c>
      <c r="AQ53" s="4">
        <f t="shared" si="29"/>
        <v>0.19346911785241971</v>
      </c>
      <c r="AR53" s="4">
        <f t="shared" si="30"/>
        <v>-0.19346911785241971</v>
      </c>
      <c r="AS53" s="4">
        <f t="shared" si="31"/>
        <v>0.36006796298809812</v>
      </c>
      <c r="AT53" s="4">
        <f t="shared" si="32"/>
        <v>-0.10419914378471153</v>
      </c>
      <c r="AU53" s="4">
        <f t="shared" si="33"/>
        <v>0.44837978500975145</v>
      </c>
      <c r="AV53" s="4">
        <f t="shared" si="34"/>
        <v>0.19110805150248744</v>
      </c>
      <c r="AW53" s="4">
        <f t="shared" si="35"/>
        <v>-0.19110805150248744</v>
      </c>
      <c r="AX53" s="4">
        <f t="shared" si="36"/>
        <v>64.812233337857663</v>
      </c>
      <c r="AY53" s="4">
        <f t="shared" si="37"/>
        <v>-18.755845881248074</v>
      </c>
      <c r="AZ53" s="4">
        <f t="shared" si="38"/>
        <v>80.708361301755261</v>
      </c>
      <c r="BA53" s="4">
        <f t="shared" si="39"/>
        <v>34.399449270447739</v>
      </c>
      <c r="BB53" s="4">
        <f t="shared" si="40"/>
        <v>-34.399449270447739</v>
      </c>
      <c r="BC53" s="4">
        <f t="shared" si="41"/>
        <v>0.30252100840336138</v>
      </c>
      <c r="BD53" s="4">
        <f t="shared" si="42"/>
        <v>-6.0606060606060497E-2</v>
      </c>
      <c r="BE53" s="4">
        <f t="shared" si="43"/>
        <v>0.38655462184873934</v>
      </c>
      <c r="BF53" s="4">
        <f t="shared" si="44"/>
        <v>0.21387283236994239</v>
      </c>
      <c r="BG53" s="4">
        <f t="shared" si="45"/>
        <v>-0.17619047619047631</v>
      </c>
      <c r="BH53" s="4">
        <f t="shared" si="46"/>
        <v>0.5060245031486702</v>
      </c>
      <c r="BI53" s="4">
        <f t="shared" si="47"/>
        <v>3.0606465851247631</v>
      </c>
      <c r="BJ53" s="4">
        <f t="shared" si="48"/>
        <v>0.16533254953643817</v>
      </c>
      <c r="BK53" s="4">
        <f t="shared" si="49"/>
        <v>0.27360665036725068</v>
      </c>
      <c r="BL53" s="4">
        <f t="shared" si="50"/>
        <v>2.0026668145263971</v>
      </c>
      <c r="BM53" s="4">
        <f t="shared" si="51"/>
        <v>0.13662115354518165</v>
      </c>
      <c r="BN53" s="3">
        <f t="shared" si="52"/>
        <v>0</v>
      </c>
      <c r="BO53" s="3">
        <v>100</v>
      </c>
      <c r="BP53" s="3">
        <f t="shared" si="53"/>
        <v>-1</v>
      </c>
      <c r="BQ53" s="3">
        <f t="shared" si="54"/>
        <v>-100</v>
      </c>
      <c r="BR53" s="3">
        <f t="shared" si="55"/>
        <v>0</v>
      </c>
      <c r="BS53" s="3">
        <f t="shared" si="56"/>
        <v>-1</v>
      </c>
      <c r="BT53" s="3">
        <f t="shared" si="69"/>
        <v>-100</v>
      </c>
      <c r="BU53" s="3">
        <f t="shared" si="57"/>
        <v>1</v>
      </c>
      <c r="BV53" s="3">
        <f t="shared" si="58"/>
        <v>2.2999999999999998</v>
      </c>
      <c r="BW53" s="3">
        <f t="shared" si="70"/>
        <v>229.99999999999997</v>
      </c>
      <c r="BX53" s="3">
        <f t="shared" si="59"/>
        <v>0</v>
      </c>
      <c r="BY53" s="3">
        <f t="shared" si="60"/>
        <v>-1</v>
      </c>
      <c r="BZ53" s="3">
        <f t="shared" si="71"/>
        <v>-100</v>
      </c>
      <c r="CA53" s="3">
        <f t="shared" si="61"/>
        <v>1</v>
      </c>
      <c r="CB53" s="3">
        <f t="shared" si="62"/>
        <v>0.73</v>
      </c>
      <c r="CC53" s="3">
        <f t="shared" si="63"/>
        <v>73</v>
      </c>
      <c r="CD53" s="3">
        <f t="shared" si="64"/>
        <v>1</v>
      </c>
      <c r="CE53" s="3">
        <f t="shared" si="65"/>
        <v>0</v>
      </c>
      <c r="CF53" s="3">
        <f t="shared" si="72"/>
        <v>1</v>
      </c>
      <c r="CG53" s="16" t="str">
        <f t="shared" si="73"/>
        <v/>
      </c>
      <c r="CI53" s="12">
        <f t="shared" si="74"/>
        <v>1</v>
      </c>
      <c r="CJ53" s="12">
        <f t="shared" si="75"/>
        <v>0</v>
      </c>
      <c r="CK53" s="12">
        <f t="shared" si="80"/>
        <v>1</v>
      </c>
      <c r="CL53" s="12" t="str">
        <f t="shared" si="77"/>
        <v/>
      </c>
      <c r="CM53" s="12">
        <f t="shared" si="66"/>
        <v>1</v>
      </c>
      <c r="CN53" s="12">
        <f t="shared" si="67"/>
        <v>0</v>
      </c>
      <c r="CO53" s="12">
        <f t="shared" si="81"/>
        <v>1</v>
      </c>
      <c r="CP53" s="12" t="str">
        <f t="shared" si="79"/>
        <v/>
      </c>
    </row>
    <row r="54" spans="1:94" x14ac:dyDescent="0.25">
      <c r="A54" t="s">
        <v>127</v>
      </c>
      <c r="B54" t="s">
        <v>156</v>
      </c>
      <c r="C54" t="s">
        <v>134</v>
      </c>
      <c r="D54" t="s">
        <v>130</v>
      </c>
      <c r="E54" t="s">
        <v>133</v>
      </c>
      <c r="F54" s="3">
        <v>2</v>
      </c>
      <c r="G54" s="3">
        <v>0</v>
      </c>
      <c r="H54" s="3" t="str">
        <f t="shared" si="68"/>
        <v>H</v>
      </c>
      <c r="I54" s="3">
        <v>1.17</v>
      </c>
      <c r="J54" s="3">
        <v>8</v>
      </c>
      <c r="K54" s="3">
        <v>15</v>
      </c>
      <c r="L54" s="3">
        <v>1.5</v>
      </c>
      <c r="M54" s="3">
        <v>2.63</v>
      </c>
      <c r="N54" s="3">
        <f t="shared" si="0"/>
        <v>2</v>
      </c>
      <c r="O54" s="3">
        <f t="shared" si="1"/>
        <v>4.6367521367521425E-2</v>
      </c>
      <c r="P54" s="3">
        <f t="shared" si="2"/>
        <v>4.6894803548795938E-2</v>
      </c>
      <c r="Q54" s="3">
        <f t="shared" si="3"/>
        <v>1.2242500000000001</v>
      </c>
      <c r="R54" s="3">
        <f t="shared" si="4"/>
        <v>8.3709401709401714</v>
      </c>
      <c r="S54" s="3">
        <f t="shared" si="5"/>
        <v>15.695512820512821</v>
      </c>
      <c r="T54" s="3">
        <f t="shared" si="6"/>
        <v>1.569551282051282</v>
      </c>
      <c r="U54" s="3">
        <f t="shared" si="7"/>
        <v>2.7519465811965813</v>
      </c>
      <c r="V54" s="4">
        <f t="shared" si="8"/>
        <v>0.85470085470085477</v>
      </c>
      <c r="W54" s="4">
        <f t="shared" si="9"/>
        <v>0.125</v>
      </c>
      <c r="X54" s="4">
        <f t="shared" si="10"/>
        <v>6.6666666666666666E-2</v>
      </c>
      <c r="Y54" s="4">
        <f t="shared" si="11"/>
        <v>0.66666666666666663</v>
      </c>
      <c r="Z54" s="4">
        <f t="shared" si="12"/>
        <v>0.38022813688212931</v>
      </c>
      <c r="AA54" s="4">
        <f t="shared" si="13"/>
        <v>0.14624999999999999</v>
      </c>
      <c r="AB54" s="4">
        <f t="shared" si="14"/>
        <v>7.8E-2</v>
      </c>
      <c r="AC54" s="4">
        <f t="shared" si="15"/>
        <v>6.8376068376068382</v>
      </c>
      <c r="AD54" s="4">
        <f t="shared" si="16"/>
        <v>0.53333333333333333</v>
      </c>
      <c r="AE54" s="4">
        <f t="shared" si="17"/>
        <v>12.820512820512821</v>
      </c>
      <c r="AF54" s="4">
        <f t="shared" si="18"/>
        <v>1.875</v>
      </c>
      <c r="AG54" s="4">
        <f t="shared" si="19"/>
        <v>0.57034220532319391</v>
      </c>
      <c r="AH54" s="4">
        <f t="shared" si="20"/>
        <v>1.7533333333333332</v>
      </c>
      <c r="AI54" s="4">
        <f t="shared" si="21"/>
        <v>-14.471262820512822</v>
      </c>
      <c r="AJ54" s="4">
        <f t="shared" si="22"/>
        <v>-7.1466901709401718</v>
      </c>
      <c r="AK54" s="4">
        <f t="shared" si="23"/>
        <v>-7.3245726495726498</v>
      </c>
      <c r="AL54" s="4">
        <f t="shared" si="24"/>
        <v>-1.1823952991452993</v>
      </c>
      <c r="AM54" s="4">
        <f t="shared" si="25"/>
        <v>1.1823952991452993</v>
      </c>
      <c r="AN54" s="4">
        <f t="shared" si="26"/>
        <v>-7.2356314102564108</v>
      </c>
      <c r="AO54" s="4">
        <f t="shared" si="27"/>
        <v>-3.5733450854700859</v>
      </c>
      <c r="AP54" s="4">
        <f t="shared" si="28"/>
        <v>-3.6622863247863249</v>
      </c>
      <c r="AQ54" s="4">
        <f t="shared" si="29"/>
        <v>-0.59119764957264964</v>
      </c>
      <c r="AR54" s="4">
        <f t="shared" si="30"/>
        <v>0.59119764957264964</v>
      </c>
      <c r="AS54" s="4">
        <f t="shared" si="31"/>
        <v>-1.4334613713609958</v>
      </c>
      <c r="AT54" s="4">
        <f t="shared" si="32"/>
        <v>-1.2979268855485486</v>
      </c>
      <c r="AU54" s="4">
        <f t="shared" si="33"/>
        <v>-1.3042406856414708</v>
      </c>
      <c r="AV54" s="4">
        <f t="shared" si="34"/>
        <v>-0.53392204269956878</v>
      </c>
      <c r="AW54" s="4">
        <f t="shared" si="35"/>
        <v>0.53392204269956878</v>
      </c>
      <c r="AX54" s="4">
        <f t="shared" si="36"/>
        <v>-258.02304684497921</v>
      </c>
      <c r="AY54" s="4">
        <f t="shared" si="37"/>
        <v>-233.62683939873878</v>
      </c>
      <c r="AZ54" s="4">
        <f t="shared" si="38"/>
        <v>-234.76332341546475</v>
      </c>
      <c r="BA54" s="4">
        <f t="shared" si="39"/>
        <v>-96.10596768592238</v>
      </c>
      <c r="BB54" s="4">
        <f t="shared" si="40"/>
        <v>96.10596768592238</v>
      </c>
      <c r="BC54" s="4">
        <f t="shared" si="41"/>
        <v>-0.92200000000000004</v>
      </c>
      <c r="BD54" s="4">
        <f t="shared" si="42"/>
        <v>-0.85375000000000001</v>
      </c>
      <c r="BE54" s="4">
        <f t="shared" si="43"/>
        <v>-0.46666666666666667</v>
      </c>
      <c r="BF54" s="4">
        <f t="shared" si="44"/>
        <v>-0.42965779467680609</v>
      </c>
      <c r="BG54" s="4">
        <f t="shared" si="45"/>
        <v>0.75333333333333341</v>
      </c>
      <c r="BH54" s="4">
        <f t="shared" si="46"/>
        <v>7.2358136206722614</v>
      </c>
      <c r="BI54" s="4">
        <f t="shared" si="47"/>
        <v>8.4302343304843301</v>
      </c>
      <c r="BJ54" s="4">
        <f t="shared" si="48"/>
        <v>0.85831702145064248</v>
      </c>
      <c r="BK54" s="4">
        <f t="shared" si="49"/>
        <v>0.83607973406873848</v>
      </c>
      <c r="BL54" s="4">
        <f t="shared" si="50"/>
        <v>2.1607489316239317</v>
      </c>
      <c r="BM54" s="4">
        <f t="shared" si="51"/>
        <v>0.38693978825220321</v>
      </c>
      <c r="BN54" s="3">
        <f t="shared" si="52"/>
        <v>1</v>
      </c>
      <c r="BO54" s="3">
        <v>100</v>
      </c>
      <c r="BP54" s="3">
        <f t="shared" si="53"/>
        <v>0.16999999999999993</v>
      </c>
      <c r="BQ54" s="3">
        <f t="shared" si="54"/>
        <v>16.999999999999993</v>
      </c>
      <c r="BR54" s="3">
        <f t="shared" si="55"/>
        <v>0</v>
      </c>
      <c r="BS54" s="3">
        <f t="shared" si="56"/>
        <v>-1</v>
      </c>
      <c r="BT54" s="3">
        <f t="shared" si="69"/>
        <v>-100</v>
      </c>
      <c r="BU54" s="3">
        <f t="shared" si="57"/>
        <v>0</v>
      </c>
      <c r="BV54" s="3">
        <f t="shared" si="58"/>
        <v>-1</v>
      </c>
      <c r="BW54" s="3">
        <f t="shared" si="70"/>
        <v>-100</v>
      </c>
      <c r="BX54" s="3">
        <f t="shared" si="59"/>
        <v>0</v>
      </c>
      <c r="BY54" s="3">
        <f t="shared" si="60"/>
        <v>-1</v>
      </c>
      <c r="BZ54" s="3">
        <f t="shared" si="71"/>
        <v>-100</v>
      </c>
      <c r="CA54" s="3">
        <f t="shared" si="61"/>
        <v>1</v>
      </c>
      <c r="CB54" s="3">
        <f t="shared" si="62"/>
        <v>1.63</v>
      </c>
      <c r="CC54" s="3">
        <f t="shared" si="63"/>
        <v>163</v>
      </c>
      <c r="CD54" s="3">
        <f t="shared" si="64"/>
        <v>0</v>
      </c>
      <c r="CE54" s="3">
        <f t="shared" si="65"/>
        <v>1</v>
      </c>
      <c r="CF54" s="3">
        <f t="shared" si="72"/>
        <v>1</v>
      </c>
      <c r="CG54" s="16" t="str">
        <f t="shared" si="73"/>
        <v/>
      </c>
      <c r="CI54" s="12">
        <f t="shared" si="74"/>
        <v>1</v>
      </c>
      <c r="CJ54" s="12">
        <f t="shared" si="75"/>
        <v>0</v>
      </c>
      <c r="CK54" s="12">
        <f t="shared" si="80"/>
        <v>1</v>
      </c>
      <c r="CL54" s="12" t="str">
        <f t="shared" si="77"/>
        <v/>
      </c>
      <c r="CM54" s="12">
        <f t="shared" si="66"/>
        <v>1</v>
      </c>
      <c r="CN54" s="12">
        <f t="shared" si="67"/>
        <v>1</v>
      </c>
      <c r="CO54" s="12">
        <f t="shared" si="81"/>
        <v>2</v>
      </c>
      <c r="CP54" s="12" t="str">
        <f t="shared" si="79"/>
        <v>Under2.5</v>
      </c>
    </row>
    <row r="55" spans="1:94" x14ac:dyDescent="0.25">
      <c r="A55" t="s">
        <v>127</v>
      </c>
      <c r="B55" t="s">
        <v>156</v>
      </c>
      <c r="C55" t="s">
        <v>136</v>
      </c>
      <c r="D55" t="s">
        <v>22</v>
      </c>
      <c r="E55" t="s">
        <v>17</v>
      </c>
      <c r="F55" s="3">
        <v>1</v>
      </c>
      <c r="G55" s="3">
        <v>3</v>
      </c>
      <c r="H55" s="3" t="str">
        <f t="shared" si="68"/>
        <v>A</v>
      </c>
      <c r="I55" s="3">
        <v>1.91</v>
      </c>
      <c r="J55" s="3">
        <v>3.5</v>
      </c>
      <c r="K55" s="3">
        <v>4.33</v>
      </c>
      <c r="L55" s="3">
        <v>2.1</v>
      </c>
      <c r="M55" s="3">
        <v>1.73</v>
      </c>
      <c r="N55" s="3">
        <f t="shared" si="0"/>
        <v>4</v>
      </c>
      <c r="O55" s="3">
        <f t="shared" si="1"/>
        <v>4.0221377355459609E-2</v>
      </c>
      <c r="P55" s="3">
        <f t="shared" si="2"/>
        <v>5.4225158271401064E-2</v>
      </c>
      <c r="Q55" s="3">
        <f t="shared" si="3"/>
        <v>1.9868228307489277</v>
      </c>
      <c r="R55" s="3">
        <f t="shared" si="4"/>
        <v>3.6407748207441086</v>
      </c>
      <c r="S55" s="3">
        <f t="shared" si="5"/>
        <v>4.5041585639491402</v>
      </c>
      <c r="T55" s="3">
        <f t="shared" si="6"/>
        <v>2.1844648924464654</v>
      </c>
      <c r="U55" s="3">
        <f t="shared" si="7"/>
        <v>1.799582982824945</v>
      </c>
      <c r="V55" s="4">
        <f t="shared" si="8"/>
        <v>0.52356020942408377</v>
      </c>
      <c r="W55" s="4">
        <f t="shared" si="9"/>
        <v>0.2857142857142857</v>
      </c>
      <c r="X55" s="4">
        <f t="shared" si="10"/>
        <v>0.23094688221709006</v>
      </c>
      <c r="Y55" s="4">
        <f t="shared" si="11"/>
        <v>0.47619047619047616</v>
      </c>
      <c r="Z55" s="4">
        <f t="shared" si="12"/>
        <v>0.5780346820809249</v>
      </c>
      <c r="AA55" s="4">
        <f t="shared" si="13"/>
        <v>0.54571428571428571</v>
      </c>
      <c r="AB55" s="4">
        <f t="shared" si="14"/>
        <v>0.44110854503464203</v>
      </c>
      <c r="AC55" s="4">
        <f t="shared" si="15"/>
        <v>1.8324607329842932</v>
      </c>
      <c r="AD55" s="4">
        <f t="shared" si="16"/>
        <v>0.80831408775981528</v>
      </c>
      <c r="AE55" s="4">
        <f t="shared" si="17"/>
        <v>2.2670157068062831</v>
      </c>
      <c r="AF55" s="4">
        <f t="shared" si="18"/>
        <v>1.2371428571428571</v>
      </c>
      <c r="AG55" s="4">
        <f t="shared" si="19"/>
        <v>1.2138728323699424</v>
      </c>
      <c r="AH55" s="4">
        <f t="shared" si="20"/>
        <v>0.82380952380952377</v>
      </c>
      <c r="AI55" s="4">
        <f t="shared" si="21"/>
        <v>-2.5173357332002126</v>
      </c>
      <c r="AJ55" s="4">
        <f t="shared" si="22"/>
        <v>-1.6539519899951809</v>
      </c>
      <c r="AK55" s="4">
        <f t="shared" si="23"/>
        <v>-0.86338374320503153</v>
      </c>
      <c r="AL55" s="4">
        <f t="shared" si="24"/>
        <v>0.38488190962152036</v>
      </c>
      <c r="AM55" s="4">
        <f t="shared" si="25"/>
        <v>-0.38488190962152036</v>
      </c>
      <c r="AN55" s="4">
        <f t="shared" si="26"/>
        <v>-1.2586678666001063</v>
      </c>
      <c r="AO55" s="4">
        <f t="shared" si="27"/>
        <v>-0.82697599499759045</v>
      </c>
      <c r="AP55" s="4">
        <f t="shared" si="28"/>
        <v>-0.43169187160251576</v>
      </c>
      <c r="AQ55" s="4">
        <f t="shared" si="29"/>
        <v>0.19244095481076018</v>
      </c>
      <c r="AR55" s="4">
        <f t="shared" si="30"/>
        <v>-0.19244095481076018</v>
      </c>
      <c r="AS55" s="4">
        <f t="shared" si="31"/>
        <v>-0.89942371181243452</v>
      </c>
      <c r="AT55" s="4">
        <f t="shared" si="32"/>
        <v>-0.69097465491978649</v>
      </c>
      <c r="AU55" s="4">
        <f t="shared" si="33"/>
        <v>-0.40752504145296498</v>
      </c>
      <c r="AV55" s="4">
        <f t="shared" si="34"/>
        <v>0.19011679465953041</v>
      </c>
      <c r="AW55" s="4">
        <f t="shared" si="35"/>
        <v>-0.19011679465953041</v>
      </c>
      <c r="AX55" s="4">
        <f t="shared" si="36"/>
        <v>-161.89626812623823</v>
      </c>
      <c r="AY55" s="4">
        <f t="shared" si="37"/>
        <v>-124.37543788556157</v>
      </c>
      <c r="AZ55" s="4">
        <f t="shared" si="38"/>
        <v>-73.3545074615337</v>
      </c>
      <c r="BA55" s="4">
        <f t="shared" si="39"/>
        <v>34.221023038715472</v>
      </c>
      <c r="BB55" s="4">
        <f t="shared" si="40"/>
        <v>-34.221023038715472</v>
      </c>
      <c r="BC55" s="4">
        <f t="shared" si="41"/>
        <v>-0.55889145496535808</v>
      </c>
      <c r="BD55" s="4">
        <f t="shared" si="42"/>
        <v>-0.45428571428571429</v>
      </c>
      <c r="BE55" s="4">
        <f t="shared" si="43"/>
        <v>-0.19168591224018477</v>
      </c>
      <c r="BF55" s="4">
        <f t="shared" si="44"/>
        <v>0.21387283236994237</v>
      </c>
      <c r="BG55" s="4">
        <f t="shared" si="45"/>
        <v>-0.17619047619047631</v>
      </c>
      <c r="BH55" s="4">
        <f t="shared" si="46"/>
        <v>1.2791903602726218</v>
      </c>
      <c r="BI55" s="4">
        <f t="shared" si="47"/>
        <v>3.3772520718140591</v>
      </c>
      <c r="BJ55" s="4">
        <f t="shared" si="48"/>
        <v>0.37876662241131348</v>
      </c>
      <c r="BK55" s="4">
        <f t="shared" si="49"/>
        <v>0.27215260824940496</v>
      </c>
      <c r="BL55" s="4">
        <f t="shared" si="50"/>
        <v>1.9920239376357052</v>
      </c>
      <c r="BM55" s="4">
        <f t="shared" si="51"/>
        <v>0.13662115354518162</v>
      </c>
      <c r="BN55" s="3">
        <f t="shared" si="52"/>
        <v>0</v>
      </c>
      <c r="BO55" s="3">
        <v>100</v>
      </c>
      <c r="BP55" s="3">
        <f t="shared" si="53"/>
        <v>-1</v>
      </c>
      <c r="BQ55" s="3">
        <f t="shared" si="54"/>
        <v>-100</v>
      </c>
      <c r="BR55" s="3">
        <f t="shared" si="55"/>
        <v>1</v>
      </c>
      <c r="BS55" s="3">
        <f t="shared" si="56"/>
        <v>3.33</v>
      </c>
      <c r="BT55" s="3">
        <f t="shared" si="69"/>
        <v>333</v>
      </c>
      <c r="BU55" s="3">
        <f t="shared" si="57"/>
        <v>0</v>
      </c>
      <c r="BV55" s="3">
        <f t="shared" si="58"/>
        <v>-1</v>
      </c>
      <c r="BW55" s="3">
        <f t="shared" si="70"/>
        <v>-100</v>
      </c>
      <c r="BX55" s="3">
        <f t="shared" si="59"/>
        <v>1</v>
      </c>
      <c r="BY55" s="3">
        <f t="shared" si="60"/>
        <v>1.1000000000000001</v>
      </c>
      <c r="BZ55" s="3">
        <f t="shared" si="71"/>
        <v>110.00000000000001</v>
      </c>
      <c r="CA55" s="3">
        <f t="shared" si="61"/>
        <v>0</v>
      </c>
      <c r="CB55" s="3">
        <f t="shared" si="62"/>
        <v>-1</v>
      </c>
      <c r="CC55" s="3">
        <f t="shared" si="63"/>
        <v>-100</v>
      </c>
      <c r="CD55" s="3">
        <f t="shared" si="64"/>
        <v>1</v>
      </c>
      <c r="CE55" s="3">
        <f t="shared" si="65"/>
        <v>1</v>
      </c>
      <c r="CF55" s="3">
        <f t="shared" si="72"/>
        <v>2</v>
      </c>
      <c r="CG55" s="16" t="str">
        <f t="shared" si="73"/>
        <v>BackCasa</v>
      </c>
      <c r="CI55" s="12">
        <f t="shared" si="74"/>
        <v>1</v>
      </c>
      <c r="CJ55" s="12">
        <f t="shared" si="75"/>
        <v>0</v>
      </c>
      <c r="CK55" s="12">
        <f t="shared" si="80"/>
        <v>1</v>
      </c>
      <c r="CL55" s="12" t="str">
        <f t="shared" si="77"/>
        <v/>
      </c>
      <c r="CM55" s="12">
        <f t="shared" si="66"/>
        <v>1</v>
      </c>
      <c r="CN55" s="12">
        <f t="shared" si="67"/>
        <v>1</v>
      </c>
      <c r="CO55" s="12">
        <f t="shared" si="81"/>
        <v>2</v>
      </c>
      <c r="CP55" s="12" t="str">
        <f t="shared" si="79"/>
        <v>Under2.5</v>
      </c>
    </row>
    <row r="56" spans="1:94" x14ac:dyDescent="0.25">
      <c r="A56" t="s">
        <v>127</v>
      </c>
      <c r="B56" t="s">
        <v>156</v>
      </c>
      <c r="C56" t="s">
        <v>129</v>
      </c>
      <c r="D56" t="s">
        <v>11</v>
      </c>
      <c r="E56" t="s">
        <v>141</v>
      </c>
      <c r="F56" s="3">
        <v>0</v>
      </c>
      <c r="G56" s="3">
        <v>1</v>
      </c>
      <c r="H56" s="3" t="str">
        <f t="shared" si="68"/>
        <v>A</v>
      </c>
      <c r="I56" s="3">
        <v>4</v>
      </c>
      <c r="J56" s="3">
        <v>3.8</v>
      </c>
      <c r="K56" s="3">
        <v>1.83</v>
      </c>
      <c r="L56" s="3">
        <v>1.73</v>
      </c>
      <c r="M56" s="3">
        <v>2.1</v>
      </c>
      <c r="N56" s="3">
        <f t="shared" si="0"/>
        <v>1</v>
      </c>
      <c r="O56" s="3">
        <f t="shared" si="1"/>
        <v>5.9605982168535965E-2</v>
      </c>
      <c r="P56" s="3">
        <f t="shared" si="2"/>
        <v>5.4225158271401064E-2</v>
      </c>
      <c r="Q56" s="3">
        <f t="shared" si="3"/>
        <v>4.2384239286741439</v>
      </c>
      <c r="R56" s="3">
        <f t="shared" si="4"/>
        <v>4.0265027322404361</v>
      </c>
      <c r="S56" s="3">
        <f t="shared" si="5"/>
        <v>1.9390789473684209</v>
      </c>
      <c r="T56" s="3">
        <f t="shared" si="6"/>
        <v>1.8331183491515672</v>
      </c>
      <c r="U56" s="3">
        <f t="shared" si="7"/>
        <v>2.2251725625539258</v>
      </c>
      <c r="V56" s="4">
        <f t="shared" si="8"/>
        <v>0.25</v>
      </c>
      <c r="W56" s="4">
        <f t="shared" si="9"/>
        <v>0.26315789473684209</v>
      </c>
      <c r="X56" s="4">
        <f t="shared" si="10"/>
        <v>0.54644808743169393</v>
      </c>
      <c r="Y56" s="4">
        <f t="shared" si="11"/>
        <v>0.5780346820809249</v>
      </c>
      <c r="Z56" s="4">
        <f t="shared" si="12"/>
        <v>0.47619047619047616</v>
      </c>
      <c r="AA56" s="4">
        <f t="shared" si="13"/>
        <v>1.0526315789473684</v>
      </c>
      <c r="AB56" s="4">
        <f t="shared" si="14"/>
        <v>2.1857923497267757</v>
      </c>
      <c r="AC56" s="4">
        <f t="shared" si="15"/>
        <v>0.95</v>
      </c>
      <c r="AD56" s="4">
        <f t="shared" si="16"/>
        <v>2.0765027322404368</v>
      </c>
      <c r="AE56" s="4">
        <f t="shared" si="17"/>
        <v>0.45750000000000002</v>
      </c>
      <c r="AF56" s="4">
        <f t="shared" si="18"/>
        <v>0.48157894736842111</v>
      </c>
      <c r="AG56" s="4">
        <f t="shared" si="19"/>
        <v>0.82380952380952377</v>
      </c>
      <c r="AH56" s="4">
        <f t="shared" si="20"/>
        <v>1.2138728323699424</v>
      </c>
      <c r="AI56" s="4">
        <f t="shared" si="21"/>
        <v>2.299344981305723</v>
      </c>
      <c r="AJ56" s="4">
        <f t="shared" si="22"/>
        <v>0.21192119643370777</v>
      </c>
      <c r="AK56" s="4">
        <f t="shared" si="23"/>
        <v>2.0874237848720152</v>
      </c>
      <c r="AL56" s="4">
        <f t="shared" si="24"/>
        <v>-0.39205421340235858</v>
      </c>
      <c r="AM56" s="4">
        <f t="shared" si="25"/>
        <v>0.39205421340235858</v>
      </c>
      <c r="AN56" s="4">
        <f t="shared" si="26"/>
        <v>1.1496724906528615</v>
      </c>
      <c r="AO56" s="4">
        <f t="shared" si="27"/>
        <v>0.10596059821685389</v>
      </c>
      <c r="AP56" s="4">
        <f t="shared" si="28"/>
        <v>1.0437118924360076</v>
      </c>
      <c r="AQ56" s="4">
        <f t="shared" si="29"/>
        <v>-0.19602710670117929</v>
      </c>
      <c r="AR56" s="4">
        <f t="shared" si="30"/>
        <v>0.19602710670117929</v>
      </c>
      <c r="AS56" s="4">
        <f t="shared" si="31"/>
        <v>0.85491169838965608</v>
      </c>
      <c r="AT56" s="4">
        <f t="shared" si="32"/>
        <v>0.10556668567866682</v>
      </c>
      <c r="AU56" s="4">
        <f t="shared" si="33"/>
        <v>0.80678338351697609</v>
      </c>
      <c r="AV56" s="4">
        <f t="shared" si="34"/>
        <v>-0.19357256791560826</v>
      </c>
      <c r="AW56" s="4">
        <f t="shared" si="35"/>
        <v>0.19357256791560826</v>
      </c>
      <c r="AX56" s="4">
        <f t="shared" si="36"/>
        <v>153.8841057101381</v>
      </c>
      <c r="AY56" s="4">
        <f t="shared" si="37"/>
        <v>19.00200342216003</v>
      </c>
      <c r="AZ56" s="4">
        <f t="shared" si="38"/>
        <v>145.22100903305571</v>
      </c>
      <c r="BA56" s="4">
        <f t="shared" si="39"/>
        <v>-34.843062224809486</v>
      </c>
      <c r="BB56" s="4">
        <f t="shared" si="40"/>
        <v>34.843062224809486</v>
      </c>
      <c r="BC56" s="4">
        <f t="shared" si="41"/>
        <v>1.1857923497267759</v>
      </c>
      <c r="BD56" s="4">
        <f t="shared" si="42"/>
        <v>5.2631578947368571E-2</v>
      </c>
      <c r="BE56" s="4">
        <f t="shared" si="43"/>
        <v>1.0765027322404368</v>
      </c>
      <c r="BF56" s="4">
        <f t="shared" si="44"/>
        <v>-0.17619047619047629</v>
      </c>
      <c r="BG56" s="4">
        <f t="shared" si="45"/>
        <v>0.21387283236994234</v>
      </c>
      <c r="BH56" s="4">
        <f t="shared" si="46"/>
        <v>1.2707764027162767</v>
      </c>
      <c r="BI56" s="4">
        <f t="shared" si="47"/>
        <v>3.401335202761</v>
      </c>
      <c r="BJ56" s="4">
        <f t="shared" si="48"/>
        <v>0.37361104594593808</v>
      </c>
      <c r="BK56" s="4">
        <f t="shared" si="49"/>
        <v>0.27722419288956557</v>
      </c>
      <c r="BL56" s="4">
        <f t="shared" si="50"/>
        <v>2.0291454558527464</v>
      </c>
      <c r="BM56" s="4">
        <f t="shared" si="51"/>
        <v>0.13662115354518159</v>
      </c>
      <c r="BN56" s="3">
        <f t="shared" si="52"/>
        <v>0</v>
      </c>
      <c r="BO56" s="3">
        <v>100</v>
      </c>
      <c r="BP56" s="3">
        <f t="shared" si="53"/>
        <v>-1</v>
      </c>
      <c r="BQ56" s="3">
        <f t="shared" si="54"/>
        <v>-100</v>
      </c>
      <c r="BR56" s="3">
        <f t="shared" si="55"/>
        <v>1</v>
      </c>
      <c r="BS56" s="3">
        <f t="shared" si="56"/>
        <v>0.83000000000000007</v>
      </c>
      <c r="BT56" s="3">
        <f t="shared" si="69"/>
        <v>83</v>
      </c>
      <c r="BU56" s="3">
        <f t="shared" si="57"/>
        <v>0</v>
      </c>
      <c r="BV56" s="3">
        <f t="shared" si="58"/>
        <v>-1</v>
      </c>
      <c r="BW56" s="3">
        <f t="shared" si="70"/>
        <v>-100</v>
      </c>
      <c r="BX56" s="3">
        <f t="shared" si="59"/>
        <v>0</v>
      </c>
      <c r="BY56" s="3">
        <f t="shared" si="60"/>
        <v>-1</v>
      </c>
      <c r="BZ56" s="3">
        <f t="shared" si="71"/>
        <v>-100</v>
      </c>
      <c r="CA56" s="3">
        <f t="shared" si="61"/>
        <v>1</v>
      </c>
      <c r="CB56" s="3">
        <f t="shared" si="62"/>
        <v>1.1000000000000001</v>
      </c>
      <c r="CC56" s="3">
        <f t="shared" si="63"/>
        <v>110.00000000000001</v>
      </c>
      <c r="CD56" s="3">
        <f t="shared" si="64"/>
        <v>1</v>
      </c>
      <c r="CE56" s="3">
        <f t="shared" si="65"/>
        <v>0</v>
      </c>
      <c r="CF56" s="3">
        <f t="shared" si="72"/>
        <v>1</v>
      </c>
      <c r="CG56" s="16" t="str">
        <f t="shared" si="73"/>
        <v/>
      </c>
      <c r="CI56" s="12">
        <f t="shared" si="74"/>
        <v>1</v>
      </c>
      <c r="CJ56" s="12">
        <f t="shared" si="75"/>
        <v>1</v>
      </c>
      <c r="CK56" s="12">
        <f t="shared" si="80"/>
        <v>2</v>
      </c>
      <c r="CL56" s="12" t="str">
        <f t="shared" si="77"/>
        <v>Over2.5</v>
      </c>
      <c r="CM56" s="12">
        <f t="shared" si="66"/>
        <v>1</v>
      </c>
      <c r="CN56" s="12">
        <f t="shared" si="67"/>
        <v>0</v>
      </c>
      <c r="CO56" s="12">
        <f t="shared" si="81"/>
        <v>1</v>
      </c>
      <c r="CP56" s="12" t="str">
        <f t="shared" si="79"/>
        <v/>
      </c>
    </row>
    <row r="57" spans="1:94" x14ac:dyDescent="0.25">
      <c r="A57" t="s">
        <v>127</v>
      </c>
      <c r="B57" t="s">
        <v>157</v>
      </c>
      <c r="C57" t="s">
        <v>138</v>
      </c>
      <c r="D57" t="s">
        <v>12</v>
      </c>
      <c r="E57" t="s">
        <v>23</v>
      </c>
      <c r="F57" s="3">
        <v>2</v>
      </c>
      <c r="G57" s="3">
        <v>2</v>
      </c>
      <c r="H57" s="3" t="str">
        <f t="shared" si="68"/>
        <v>D</v>
      </c>
      <c r="I57" s="3">
        <v>1.62</v>
      </c>
      <c r="J57" s="3">
        <v>4.33</v>
      </c>
      <c r="K57" s="3">
        <v>4.75</v>
      </c>
      <c r="L57" s="3">
        <v>1.53</v>
      </c>
      <c r="M57" s="3">
        <v>2.5</v>
      </c>
      <c r="N57" s="3">
        <f t="shared" si="0"/>
        <v>4</v>
      </c>
      <c r="O57" s="3">
        <f t="shared" si="1"/>
        <v>5.8757148623847621E-2</v>
      </c>
      <c r="P57" s="3">
        <f t="shared" si="2"/>
        <v>5.3594771241830097E-2</v>
      </c>
      <c r="Q57" s="3">
        <f t="shared" si="3"/>
        <v>1.7151865807706332</v>
      </c>
      <c r="R57" s="3">
        <f t="shared" si="4"/>
        <v>4.58441845354126</v>
      </c>
      <c r="S57" s="3">
        <f t="shared" si="5"/>
        <v>5.029096455963276</v>
      </c>
      <c r="T57" s="3">
        <f t="shared" si="6"/>
        <v>1.6198984373944869</v>
      </c>
      <c r="U57" s="3">
        <f t="shared" si="7"/>
        <v>2.6468928715596189</v>
      </c>
      <c r="V57" s="4">
        <f t="shared" si="8"/>
        <v>0.61728395061728392</v>
      </c>
      <c r="W57" s="4">
        <f t="shared" si="9"/>
        <v>0.23094688221709006</v>
      </c>
      <c r="X57" s="4">
        <f t="shared" si="10"/>
        <v>0.21052631578947367</v>
      </c>
      <c r="Y57" s="4">
        <f t="shared" si="11"/>
        <v>0.65359477124183007</v>
      </c>
      <c r="Z57" s="4">
        <f t="shared" si="12"/>
        <v>0.4</v>
      </c>
      <c r="AA57" s="4">
        <f t="shared" si="13"/>
        <v>0.37413394919168591</v>
      </c>
      <c r="AB57" s="4">
        <f t="shared" si="14"/>
        <v>0.34105263157894739</v>
      </c>
      <c r="AC57" s="4">
        <f t="shared" si="15"/>
        <v>2.6728395061728394</v>
      </c>
      <c r="AD57" s="4">
        <f t="shared" si="16"/>
        <v>0.91157894736842104</v>
      </c>
      <c r="AE57" s="4">
        <f t="shared" si="17"/>
        <v>2.9320987654320985</v>
      </c>
      <c r="AF57" s="4">
        <f t="shared" si="18"/>
        <v>1.0969976905311778</v>
      </c>
      <c r="AG57" s="4">
        <f t="shared" si="19"/>
        <v>0.61199999999999999</v>
      </c>
      <c r="AH57" s="4">
        <f t="shared" si="20"/>
        <v>1.6339869281045751</v>
      </c>
      <c r="AI57" s="4">
        <f t="shared" si="21"/>
        <v>-3.3139098751926426</v>
      </c>
      <c r="AJ57" s="4">
        <f t="shared" si="22"/>
        <v>-2.8692318727706265</v>
      </c>
      <c r="AK57" s="4">
        <f t="shared" si="23"/>
        <v>-0.44467800242201605</v>
      </c>
      <c r="AL57" s="4">
        <f t="shared" si="24"/>
        <v>-1.026994434165132</v>
      </c>
      <c r="AM57" s="4">
        <f t="shared" si="25"/>
        <v>1.026994434165132</v>
      </c>
      <c r="AN57" s="4">
        <f t="shared" si="26"/>
        <v>-1.6569549375963213</v>
      </c>
      <c r="AO57" s="4">
        <f t="shared" si="27"/>
        <v>-1.4346159363853133</v>
      </c>
      <c r="AP57" s="4">
        <f t="shared" si="28"/>
        <v>-0.22233900121100802</v>
      </c>
      <c r="AQ57" s="4">
        <f t="shared" si="29"/>
        <v>-0.51349721708256602</v>
      </c>
      <c r="AR57" s="4">
        <f t="shared" si="30"/>
        <v>0.51349721708256602</v>
      </c>
      <c r="AS57" s="4">
        <f t="shared" si="31"/>
        <v>-1.0277950184438867</v>
      </c>
      <c r="AT57" s="4">
        <f t="shared" si="32"/>
        <v>-0.96205252222013182</v>
      </c>
      <c r="AU57" s="4">
        <f t="shared" si="33"/>
        <v>-0.21878022662850705</v>
      </c>
      <c r="AV57" s="4">
        <f t="shared" si="34"/>
        <v>-0.47438698686028496</v>
      </c>
      <c r="AW57" s="4">
        <f t="shared" si="35"/>
        <v>0.47438698686028496</v>
      </c>
      <c r="AX57" s="4">
        <f t="shared" si="36"/>
        <v>-185.00310331989959</v>
      </c>
      <c r="AY57" s="4">
        <f t="shared" si="37"/>
        <v>-173.16945399962373</v>
      </c>
      <c r="AZ57" s="4">
        <f t="shared" si="38"/>
        <v>-39.380440793131271</v>
      </c>
      <c r="BA57" s="4">
        <f t="shared" si="39"/>
        <v>-85.389657634851289</v>
      </c>
      <c r="BB57" s="4">
        <f t="shared" si="40"/>
        <v>85.389657634851289</v>
      </c>
      <c r="BC57" s="4">
        <f t="shared" si="41"/>
        <v>-0.6589473684210525</v>
      </c>
      <c r="BD57" s="4">
        <f t="shared" si="42"/>
        <v>-0.62586605080831403</v>
      </c>
      <c r="BE57" s="4">
        <f t="shared" si="43"/>
        <v>-8.8421052631578956E-2</v>
      </c>
      <c r="BF57" s="4">
        <f t="shared" si="44"/>
        <v>-0.38799999999999996</v>
      </c>
      <c r="BG57" s="4">
        <f t="shared" si="45"/>
        <v>0.63398692810457502</v>
      </c>
      <c r="BH57" s="4">
        <f t="shared" si="46"/>
        <v>1.7987138333848547</v>
      </c>
      <c r="BI57" s="4">
        <f t="shared" si="47"/>
        <v>3.7762338300917229</v>
      </c>
      <c r="BJ57" s="4">
        <f t="shared" si="48"/>
        <v>0.47632480251922449</v>
      </c>
      <c r="BK57" s="4">
        <f t="shared" si="49"/>
        <v>0.72619472863900558</v>
      </c>
      <c r="BL57" s="4">
        <f t="shared" si="50"/>
        <v>2.1333956544770531</v>
      </c>
      <c r="BM57" s="4">
        <f t="shared" si="51"/>
        <v>0.34039383511213417</v>
      </c>
      <c r="BN57" s="3">
        <f t="shared" si="52"/>
        <v>0</v>
      </c>
      <c r="BO57" s="3">
        <v>100</v>
      </c>
      <c r="BP57" s="3">
        <f t="shared" si="53"/>
        <v>-1</v>
      </c>
      <c r="BQ57" s="3">
        <f t="shared" si="54"/>
        <v>-100</v>
      </c>
      <c r="BR57" s="3">
        <f t="shared" si="55"/>
        <v>0</v>
      </c>
      <c r="BS57" s="3">
        <f t="shared" si="56"/>
        <v>-1</v>
      </c>
      <c r="BT57" s="3">
        <f t="shared" si="69"/>
        <v>-100</v>
      </c>
      <c r="BU57" s="3">
        <f t="shared" si="57"/>
        <v>1</v>
      </c>
      <c r="BV57" s="3">
        <f t="shared" si="58"/>
        <v>3.33</v>
      </c>
      <c r="BW57" s="3">
        <f t="shared" si="70"/>
        <v>333</v>
      </c>
      <c r="BX57" s="3">
        <f t="shared" si="59"/>
        <v>1</v>
      </c>
      <c r="BY57" s="3">
        <f t="shared" si="60"/>
        <v>0.53</v>
      </c>
      <c r="BZ57" s="3">
        <f t="shared" si="71"/>
        <v>53</v>
      </c>
      <c r="CA57" s="3">
        <f t="shared" si="61"/>
        <v>0</v>
      </c>
      <c r="CB57" s="3">
        <f t="shared" si="62"/>
        <v>-1</v>
      </c>
      <c r="CC57" s="3">
        <f t="shared" si="63"/>
        <v>-100</v>
      </c>
      <c r="CD57" s="3">
        <f t="shared" si="64"/>
        <v>1</v>
      </c>
      <c r="CE57" s="3">
        <f t="shared" si="65"/>
        <v>0</v>
      </c>
      <c r="CF57" s="3">
        <f t="shared" si="72"/>
        <v>1</v>
      </c>
      <c r="CG57" s="16" t="str">
        <f t="shared" si="73"/>
        <v/>
      </c>
      <c r="CI57" s="12">
        <f t="shared" si="74"/>
        <v>1</v>
      </c>
      <c r="CJ57" s="12">
        <f t="shared" si="75"/>
        <v>0</v>
      </c>
      <c r="CK57" s="12">
        <f t="shared" si="80"/>
        <v>1</v>
      </c>
      <c r="CL57" s="12" t="str">
        <f t="shared" si="77"/>
        <v/>
      </c>
      <c r="CM57" s="12">
        <f t="shared" si="66"/>
        <v>1</v>
      </c>
      <c r="CN57" s="12">
        <f t="shared" si="67"/>
        <v>1</v>
      </c>
      <c r="CO57" s="12">
        <f t="shared" si="81"/>
        <v>2</v>
      </c>
      <c r="CP57" s="12" t="str">
        <f t="shared" si="79"/>
        <v>Under2.5</v>
      </c>
    </row>
    <row r="58" spans="1:94" x14ac:dyDescent="0.25">
      <c r="A58" t="s">
        <v>127</v>
      </c>
      <c r="B58" t="s">
        <v>157</v>
      </c>
      <c r="C58" t="s">
        <v>138</v>
      </c>
      <c r="D58" t="s">
        <v>15</v>
      </c>
      <c r="E58" t="s">
        <v>13</v>
      </c>
      <c r="F58" s="3">
        <v>3</v>
      </c>
      <c r="G58" s="3">
        <v>1</v>
      </c>
      <c r="H58" s="3" t="str">
        <f t="shared" si="68"/>
        <v>H</v>
      </c>
      <c r="I58" s="3">
        <v>1.5</v>
      </c>
      <c r="J58" s="3">
        <v>4.75</v>
      </c>
      <c r="K58" s="3">
        <v>5.5</v>
      </c>
      <c r="L58" s="3">
        <v>1.44</v>
      </c>
      <c r="M58" s="3">
        <v>2.75</v>
      </c>
      <c r="N58" s="3">
        <f t="shared" si="0"/>
        <v>4</v>
      </c>
      <c r="O58" s="3">
        <f t="shared" si="1"/>
        <v>5.901116427432207E-2</v>
      </c>
      <c r="P58" s="3">
        <f t="shared" si="2"/>
        <v>5.8080808080808066E-2</v>
      </c>
      <c r="Q58" s="3">
        <f t="shared" si="3"/>
        <v>1.5885167464114831</v>
      </c>
      <c r="R58" s="3">
        <f t="shared" si="4"/>
        <v>5.0303030303030294</v>
      </c>
      <c r="S58" s="3">
        <f t="shared" si="5"/>
        <v>5.8245614035087714</v>
      </c>
      <c r="T58" s="3">
        <f t="shared" si="6"/>
        <v>1.5249760765550238</v>
      </c>
      <c r="U58" s="3">
        <f t="shared" si="7"/>
        <v>2.9122807017543857</v>
      </c>
      <c r="V58" s="4">
        <f t="shared" si="8"/>
        <v>0.66666666666666663</v>
      </c>
      <c r="W58" s="4">
        <f t="shared" si="9"/>
        <v>0.21052631578947367</v>
      </c>
      <c r="X58" s="4">
        <f t="shared" si="10"/>
        <v>0.18181818181818182</v>
      </c>
      <c r="Y58" s="4">
        <f t="shared" si="11"/>
        <v>0.69444444444444442</v>
      </c>
      <c r="Z58" s="4">
        <f t="shared" si="12"/>
        <v>0.36363636363636365</v>
      </c>
      <c r="AA58" s="4">
        <f t="shared" si="13"/>
        <v>0.31578947368421051</v>
      </c>
      <c r="AB58" s="4">
        <f t="shared" si="14"/>
        <v>0.27272727272727271</v>
      </c>
      <c r="AC58" s="4">
        <f t="shared" si="15"/>
        <v>3.1666666666666665</v>
      </c>
      <c r="AD58" s="4">
        <f t="shared" si="16"/>
        <v>0.86363636363636365</v>
      </c>
      <c r="AE58" s="4">
        <f t="shared" si="17"/>
        <v>3.6666666666666665</v>
      </c>
      <c r="AF58" s="4">
        <f t="shared" si="18"/>
        <v>1.1578947368421053</v>
      </c>
      <c r="AG58" s="4">
        <f t="shared" si="19"/>
        <v>0.52363636363636357</v>
      </c>
      <c r="AH58" s="4">
        <f t="shared" si="20"/>
        <v>1.9097222222222223</v>
      </c>
      <c r="AI58" s="4">
        <f t="shared" si="21"/>
        <v>-4.2360446570972883</v>
      </c>
      <c r="AJ58" s="4">
        <f t="shared" si="22"/>
        <v>-3.4417862838915463</v>
      </c>
      <c r="AK58" s="4">
        <f t="shared" si="23"/>
        <v>-0.794258373205742</v>
      </c>
      <c r="AL58" s="4">
        <f t="shared" si="24"/>
        <v>-1.3873046251993619</v>
      </c>
      <c r="AM58" s="4">
        <f t="shared" si="25"/>
        <v>1.3873046251993619</v>
      </c>
      <c r="AN58" s="4">
        <f t="shared" si="26"/>
        <v>-2.1180223285486441</v>
      </c>
      <c r="AO58" s="4">
        <f t="shared" si="27"/>
        <v>-1.7208931419457731</v>
      </c>
      <c r="AP58" s="4">
        <f t="shared" si="28"/>
        <v>-0.397129186602871</v>
      </c>
      <c r="AQ58" s="4">
        <f t="shared" si="29"/>
        <v>-0.69365231259968096</v>
      </c>
      <c r="AR58" s="4">
        <f t="shared" si="30"/>
        <v>0.69365231259968096</v>
      </c>
      <c r="AS58" s="4">
        <f t="shared" si="31"/>
        <v>-1.129685261041071</v>
      </c>
      <c r="AT58" s="4">
        <f t="shared" si="32"/>
        <v>-1.0443945998862554</v>
      </c>
      <c r="AU58" s="4">
        <f t="shared" si="33"/>
        <v>-0.3780290906854043</v>
      </c>
      <c r="AV58" s="4">
        <f t="shared" si="34"/>
        <v>-0.60645305503768943</v>
      </c>
      <c r="AW58" s="4">
        <f t="shared" si="35"/>
        <v>0.60645305503768943</v>
      </c>
      <c r="AX58" s="4">
        <f t="shared" si="36"/>
        <v>-203.34334698739278</v>
      </c>
      <c r="AY58" s="4">
        <f t="shared" si="37"/>
        <v>-187.99102797952597</v>
      </c>
      <c r="AZ58" s="4">
        <f t="shared" si="38"/>
        <v>-68.045236323372777</v>
      </c>
      <c r="BA58" s="4">
        <f t="shared" si="39"/>
        <v>-109.16154990678409</v>
      </c>
      <c r="BB58" s="4">
        <f t="shared" si="40"/>
        <v>109.16154990678409</v>
      </c>
      <c r="BC58" s="4">
        <f t="shared" si="41"/>
        <v>-0.72727272727272729</v>
      </c>
      <c r="BD58" s="4">
        <f t="shared" si="42"/>
        <v>-0.68421052631578949</v>
      </c>
      <c r="BE58" s="4">
        <f t="shared" si="43"/>
        <v>-0.13636363636363644</v>
      </c>
      <c r="BF58" s="4">
        <f t="shared" si="44"/>
        <v>-0.47636363636363638</v>
      </c>
      <c r="BG58" s="4">
        <f t="shared" si="45"/>
        <v>0.90972222222222221</v>
      </c>
      <c r="BH58" s="4">
        <f t="shared" si="46"/>
        <v>2.2516961578742469</v>
      </c>
      <c r="BI58" s="4">
        <f t="shared" si="47"/>
        <v>4.1477937267410949</v>
      </c>
      <c r="BJ58" s="4">
        <f t="shared" si="48"/>
        <v>0.54286599243289657</v>
      </c>
      <c r="BK58" s="4">
        <f t="shared" si="49"/>
        <v>0.9809725080499303</v>
      </c>
      <c r="BL58" s="4">
        <f t="shared" si="50"/>
        <v>2.2186283891547047</v>
      </c>
      <c r="BM58" s="4">
        <f t="shared" si="51"/>
        <v>0.44215268895196996</v>
      </c>
      <c r="BN58" s="3">
        <f t="shared" si="52"/>
        <v>1</v>
      </c>
      <c r="BO58" s="3">
        <v>100</v>
      </c>
      <c r="BP58" s="3">
        <f t="shared" si="53"/>
        <v>0.5</v>
      </c>
      <c r="BQ58" s="3">
        <f t="shared" si="54"/>
        <v>50</v>
      </c>
      <c r="BR58" s="3">
        <f t="shared" si="55"/>
        <v>0</v>
      </c>
      <c r="BS58" s="3">
        <f t="shared" si="56"/>
        <v>-1</v>
      </c>
      <c r="BT58" s="3">
        <f t="shared" si="69"/>
        <v>-100</v>
      </c>
      <c r="BU58" s="3">
        <f t="shared" si="57"/>
        <v>0</v>
      </c>
      <c r="BV58" s="3">
        <f t="shared" si="58"/>
        <v>-1</v>
      </c>
      <c r="BW58" s="3">
        <f t="shared" si="70"/>
        <v>-100</v>
      </c>
      <c r="BX58" s="3">
        <f t="shared" si="59"/>
        <v>1</v>
      </c>
      <c r="BY58" s="3">
        <f t="shared" si="60"/>
        <v>0.43999999999999995</v>
      </c>
      <c r="BZ58" s="3">
        <f t="shared" si="71"/>
        <v>43.999999999999993</v>
      </c>
      <c r="CA58" s="3">
        <f t="shared" si="61"/>
        <v>0</v>
      </c>
      <c r="CB58" s="3">
        <f t="shared" si="62"/>
        <v>-1</v>
      </c>
      <c r="CC58" s="3">
        <f t="shared" si="63"/>
        <v>-100</v>
      </c>
      <c r="CD58" s="3">
        <f t="shared" si="64"/>
        <v>1</v>
      </c>
      <c r="CE58" s="3">
        <f t="shared" si="65"/>
        <v>1</v>
      </c>
      <c r="CF58" s="3">
        <f t="shared" si="72"/>
        <v>2</v>
      </c>
      <c r="CG58" s="16" t="str">
        <f t="shared" si="73"/>
        <v>BackCasa</v>
      </c>
      <c r="CI58" s="12">
        <f t="shared" si="74"/>
        <v>1</v>
      </c>
      <c r="CJ58" s="12">
        <f t="shared" si="75"/>
        <v>0</v>
      </c>
      <c r="CK58" s="12">
        <f t="shared" si="80"/>
        <v>1</v>
      </c>
      <c r="CL58" s="12" t="str">
        <f t="shared" si="77"/>
        <v/>
      </c>
      <c r="CM58" s="12">
        <f t="shared" si="66"/>
        <v>1</v>
      </c>
      <c r="CN58" s="12">
        <f t="shared" si="67"/>
        <v>1</v>
      </c>
      <c r="CO58" s="12">
        <f t="shared" si="81"/>
        <v>2</v>
      </c>
      <c r="CP58" s="12" t="str">
        <f t="shared" si="79"/>
        <v>Under2.5</v>
      </c>
    </row>
    <row r="59" spans="1:94" x14ac:dyDescent="0.25">
      <c r="A59" t="s">
        <v>127</v>
      </c>
      <c r="B59" t="s">
        <v>157</v>
      </c>
      <c r="C59" t="s">
        <v>138</v>
      </c>
      <c r="D59" t="s">
        <v>24</v>
      </c>
      <c r="E59" t="s">
        <v>21</v>
      </c>
      <c r="F59" s="3">
        <v>0</v>
      </c>
      <c r="G59" s="3">
        <v>1</v>
      </c>
      <c r="H59" s="3" t="str">
        <f t="shared" si="68"/>
        <v>A</v>
      </c>
      <c r="I59" s="3">
        <v>1.85</v>
      </c>
      <c r="J59" s="3">
        <v>3.75</v>
      </c>
      <c r="K59" s="3">
        <v>4</v>
      </c>
      <c r="L59" s="3">
        <v>1.73</v>
      </c>
      <c r="M59" s="3">
        <v>2.1</v>
      </c>
      <c r="N59" s="3">
        <f t="shared" si="0"/>
        <v>1</v>
      </c>
      <c r="O59" s="3">
        <f t="shared" si="1"/>
        <v>5.7207207207207178E-2</v>
      </c>
      <c r="P59" s="3">
        <f t="shared" si="2"/>
        <v>5.4225158271401064E-2</v>
      </c>
      <c r="Q59" s="3">
        <f t="shared" si="3"/>
        <v>1.9558333333333333</v>
      </c>
      <c r="R59" s="3">
        <f t="shared" si="4"/>
        <v>3.9645270270270268</v>
      </c>
      <c r="S59" s="3">
        <f t="shared" si="5"/>
        <v>4.2288288288288287</v>
      </c>
      <c r="T59" s="3">
        <f t="shared" si="6"/>
        <v>1.8289684684684684</v>
      </c>
      <c r="U59" s="3">
        <f t="shared" si="7"/>
        <v>2.2201351351351351</v>
      </c>
      <c r="V59" s="4">
        <f t="shared" si="8"/>
        <v>0.54054054054054046</v>
      </c>
      <c r="W59" s="4">
        <f t="shared" si="9"/>
        <v>0.26666666666666666</v>
      </c>
      <c r="X59" s="4">
        <f t="shared" si="10"/>
        <v>0.25</v>
      </c>
      <c r="Y59" s="4">
        <f t="shared" si="11"/>
        <v>0.5780346820809249</v>
      </c>
      <c r="Z59" s="4">
        <f t="shared" si="12"/>
        <v>0.47619047619047616</v>
      </c>
      <c r="AA59" s="4">
        <f t="shared" si="13"/>
        <v>0.49333333333333335</v>
      </c>
      <c r="AB59" s="4">
        <f t="shared" si="14"/>
        <v>0.46250000000000002</v>
      </c>
      <c r="AC59" s="4">
        <f t="shared" si="15"/>
        <v>2.0270270270270268</v>
      </c>
      <c r="AD59" s="4">
        <f t="shared" si="16"/>
        <v>0.9375</v>
      </c>
      <c r="AE59" s="4">
        <f t="shared" si="17"/>
        <v>2.1621621621621618</v>
      </c>
      <c r="AF59" s="4">
        <f t="shared" si="18"/>
        <v>1.0666666666666667</v>
      </c>
      <c r="AG59" s="4">
        <f t="shared" si="19"/>
        <v>0.82380952380952377</v>
      </c>
      <c r="AH59" s="4">
        <f t="shared" si="20"/>
        <v>1.2138728323699424</v>
      </c>
      <c r="AI59" s="4">
        <f t="shared" si="21"/>
        <v>-2.2729954954954952</v>
      </c>
      <c r="AJ59" s="4">
        <f t="shared" si="22"/>
        <v>-2.0086936936936937</v>
      </c>
      <c r="AK59" s="4">
        <f t="shared" si="23"/>
        <v>-0.26430180180180196</v>
      </c>
      <c r="AL59" s="4">
        <f t="shared" si="24"/>
        <v>-0.39116666666666666</v>
      </c>
      <c r="AM59" s="4">
        <f t="shared" si="25"/>
        <v>0.39116666666666666</v>
      </c>
      <c r="AN59" s="4">
        <f t="shared" si="26"/>
        <v>-1.1364977477477476</v>
      </c>
      <c r="AO59" s="4">
        <f t="shared" si="27"/>
        <v>-1.0043468468468468</v>
      </c>
      <c r="AP59" s="4">
        <f t="shared" si="28"/>
        <v>-0.13215090090090098</v>
      </c>
      <c r="AQ59" s="4">
        <f t="shared" si="29"/>
        <v>-0.19558333333333333</v>
      </c>
      <c r="AR59" s="4">
        <f t="shared" si="30"/>
        <v>0.19558333333333333</v>
      </c>
      <c r="AS59" s="4">
        <f t="shared" si="31"/>
        <v>-0.84920000216355918</v>
      </c>
      <c r="AT59" s="4">
        <f t="shared" si="32"/>
        <v>-0.78756686989595626</v>
      </c>
      <c r="AU59" s="4">
        <f t="shared" si="33"/>
        <v>-0.13138957423698042</v>
      </c>
      <c r="AV59" s="4">
        <f t="shared" si="34"/>
        <v>-0.19314518045404183</v>
      </c>
      <c r="AW59" s="4">
        <f t="shared" si="35"/>
        <v>0.19314518045404183</v>
      </c>
      <c r="AX59" s="4">
        <f t="shared" si="36"/>
        <v>-152.85600038944065</v>
      </c>
      <c r="AY59" s="4">
        <f t="shared" si="37"/>
        <v>-141.76203658127213</v>
      </c>
      <c r="AZ59" s="4">
        <f t="shared" si="38"/>
        <v>-23.650123362656476</v>
      </c>
      <c r="BA59" s="4">
        <f t="shared" si="39"/>
        <v>-34.766132481727531</v>
      </c>
      <c r="BB59" s="4">
        <f t="shared" si="40"/>
        <v>34.766132481727531</v>
      </c>
      <c r="BC59" s="4">
        <f t="shared" si="41"/>
        <v>-0.53749999999999998</v>
      </c>
      <c r="BD59" s="4">
        <f t="shared" si="42"/>
        <v>-0.50666666666666671</v>
      </c>
      <c r="BE59" s="4">
        <f t="shared" si="43"/>
        <v>-6.2500000000000042E-2</v>
      </c>
      <c r="BF59" s="4">
        <f t="shared" si="44"/>
        <v>-0.1761904761904762</v>
      </c>
      <c r="BG59" s="4">
        <f t="shared" si="45"/>
        <v>0.2138728323699422</v>
      </c>
      <c r="BH59" s="4">
        <f t="shared" si="46"/>
        <v>1.2430616986606973</v>
      </c>
      <c r="BI59" s="4">
        <f t="shared" si="47"/>
        <v>3.3830630630630627</v>
      </c>
      <c r="BJ59" s="4">
        <f t="shared" si="48"/>
        <v>0.36743675050952657</v>
      </c>
      <c r="BK59" s="4">
        <f t="shared" si="49"/>
        <v>0.27659660257413782</v>
      </c>
      <c r="BL59" s="4">
        <f t="shared" si="50"/>
        <v>2.0245518018018016</v>
      </c>
      <c r="BM59" s="4">
        <f t="shared" si="51"/>
        <v>0.13662115354518151</v>
      </c>
      <c r="BN59" s="3">
        <f t="shared" si="52"/>
        <v>0</v>
      </c>
      <c r="BO59" s="3">
        <v>100</v>
      </c>
      <c r="BP59" s="3">
        <f t="shared" si="53"/>
        <v>-1</v>
      </c>
      <c r="BQ59" s="3">
        <f t="shared" si="54"/>
        <v>-100</v>
      </c>
      <c r="BR59" s="3">
        <f t="shared" si="55"/>
        <v>1</v>
      </c>
      <c r="BS59" s="3">
        <f t="shared" si="56"/>
        <v>3</v>
      </c>
      <c r="BT59" s="3">
        <f t="shared" si="69"/>
        <v>300</v>
      </c>
      <c r="BU59" s="3">
        <f t="shared" si="57"/>
        <v>0</v>
      </c>
      <c r="BV59" s="3">
        <f t="shared" si="58"/>
        <v>-1</v>
      </c>
      <c r="BW59" s="3">
        <f t="shared" si="70"/>
        <v>-100</v>
      </c>
      <c r="BX59" s="3">
        <f t="shared" si="59"/>
        <v>0</v>
      </c>
      <c r="BY59" s="3">
        <f t="shared" si="60"/>
        <v>-1</v>
      </c>
      <c r="BZ59" s="3">
        <f t="shared" si="71"/>
        <v>-100</v>
      </c>
      <c r="CA59" s="3">
        <f t="shared" si="61"/>
        <v>1</v>
      </c>
      <c r="CB59" s="3">
        <f t="shared" si="62"/>
        <v>1.1000000000000001</v>
      </c>
      <c r="CC59" s="3">
        <f t="shared" si="63"/>
        <v>110.00000000000001</v>
      </c>
      <c r="CD59" s="3">
        <f t="shared" si="64"/>
        <v>1</v>
      </c>
      <c r="CE59" s="3">
        <f t="shared" si="65"/>
        <v>0</v>
      </c>
      <c r="CF59" s="3">
        <f t="shared" si="72"/>
        <v>1</v>
      </c>
      <c r="CG59" s="16" t="str">
        <f t="shared" si="73"/>
        <v/>
      </c>
      <c r="CI59" s="12">
        <f t="shared" si="74"/>
        <v>1</v>
      </c>
      <c r="CJ59" s="12">
        <f t="shared" si="75"/>
        <v>0</v>
      </c>
      <c r="CK59" s="12">
        <f t="shared" si="80"/>
        <v>1</v>
      </c>
      <c r="CL59" s="12" t="str">
        <f t="shared" si="77"/>
        <v/>
      </c>
      <c r="CM59" s="12">
        <f t="shared" si="66"/>
        <v>1</v>
      </c>
      <c r="CN59" s="12">
        <f t="shared" si="67"/>
        <v>0</v>
      </c>
      <c r="CO59" s="12">
        <f t="shared" si="81"/>
        <v>1</v>
      </c>
      <c r="CP59" s="12" t="str">
        <f t="shared" si="79"/>
        <v/>
      </c>
    </row>
    <row r="60" spans="1:94" x14ac:dyDescent="0.25">
      <c r="A60" t="s">
        <v>127</v>
      </c>
      <c r="B60" t="s">
        <v>157</v>
      </c>
      <c r="C60" t="s">
        <v>138</v>
      </c>
      <c r="D60" t="s">
        <v>25</v>
      </c>
      <c r="E60" t="s">
        <v>14</v>
      </c>
      <c r="F60" s="3">
        <v>3</v>
      </c>
      <c r="G60" s="3">
        <v>1</v>
      </c>
      <c r="H60" s="3" t="str">
        <f t="shared" si="68"/>
        <v>H</v>
      </c>
      <c r="I60" s="3">
        <v>1.36</v>
      </c>
      <c r="J60" s="3">
        <v>5.25</v>
      </c>
      <c r="K60" s="3">
        <v>7.5</v>
      </c>
      <c r="L60" s="3">
        <v>1.4</v>
      </c>
      <c r="M60" s="3">
        <v>3</v>
      </c>
      <c r="N60" s="3">
        <f t="shared" si="0"/>
        <v>4</v>
      </c>
      <c r="O60" s="3">
        <f t="shared" si="1"/>
        <v>5.9103641456582645E-2</v>
      </c>
      <c r="P60" s="3">
        <f t="shared" si="2"/>
        <v>4.7619047619047561E-2</v>
      </c>
      <c r="Q60" s="3">
        <f t="shared" si="3"/>
        <v>1.4403809523809525</v>
      </c>
      <c r="R60" s="3">
        <f t="shared" si="4"/>
        <v>5.5602941176470591</v>
      </c>
      <c r="S60" s="3">
        <f t="shared" si="5"/>
        <v>7.9432773109243699</v>
      </c>
      <c r="T60" s="3">
        <f t="shared" si="6"/>
        <v>1.4827450980392156</v>
      </c>
      <c r="U60" s="3">
        <f t="shared" si="7"/>
        <v>3.1773109243697482</v>
      </c>
      <c r="V60" s="4">
        <f t="shared" si="8"/>
        <v>0.73529411764705876</v>
      </c>
      <c r="W60" s="4">
        <f t="shared" si="9"/>
        <v>0.19047619047619047</v>
      </c>
      <c r="X60" s="4">
        <f t="shared" si="10"/>
        <v>0.13333333333333333</v>
      </c>
      <c r="Y60" s="4">
        <f t="shared" si="11"/>
        <v>0.7142857142857143</v>
      </c>
      <c r="Z60" s="4">
        <f t="shared" si="12"/>
        <v>0.33333333333333331</v>
      </c>
      <c r="AA60" s="4">
        <f t="shared" si="13"/>
        <v>0.25904761904761908</v>
      </c>
      <c r="AB60" s="4">
        <f t="shared" si="14"/>
        <v>0.18133333333333335</v>
      </c>
      <c r="AC60" s="4">
        <f t="shared" si="15"/>
        <v>3.8602941176470584</v>
      </c>
      <c r="AD60" s="4">
        <f t="shared" si="16"/>
        <v>0.7</v>
      </c>
      <c r="AE60" s="4">
        <f t="shared" si="17"/>
        <v>5.5147058823529411</v>
      </c>
      <c r="AF60" s="4">
        <f t="shared" si="18"/>
        <v>1.4285714285714286</v>
      </c>
      <c r="AG60" s="4">
        <f t="shared" si="19"/>
        <v>0.46666666666666662</v>
      </c>
      <c r="AH60" s="4">
        <f t="shared" si="20"/>
        <v>2.1428571428571428</v>
      </c>
      <c r="AI60" s="4">
        <f t="shared" si="21"/>
        <v>-6.502896358543417</v>
      </c>
      <c r="AJ60" s="4">
        <f t="shared" si="22"/>
        <v>-4.119913165266107</v>
      </c>
      <c r="AK60" s="4">
        <f t="shared" si="23"/>
        <v>-2.3829831932773109</v>
      </c>
      <c r="AL60" s="4">
        <f t="shared" si="24"/>
        <v>-1.6945658263305325</v>
      </c>
      <c r="AM60" s="4">
        <f t="shared" si="25"/>
        <v>1.6945658263305325</v>
      </c>
      <c r="AN60" s="4">
        <f t="shared" si="26"/>
        <v>-3.2514481792717085</v>
      </c>
      <c r="AO60" s="4">
        <f t="shared" si="27"/>
        <v>-2.0599565826330535</v>
      </c>
      <c r="AP60" s="4">
        <f t="shared" si="28"/>
        <v>-1.1914915966386554</v>
      </c>
      <c r="AQ60" s="4">
        <f t="shared" si="29"/>
        <v>-0.84728291316526627</v>
      </c>
      <c r="AR60" s="4">
        <f t="shared" si="30"/>
        <v>0.84728291316526627</v>
      </c>
      <c r="AS60" s="4">
        <f t="shared" si="31"/>
        <v>-1.2724225921829218</v>
      </c>
      <c r="AT60" s="4">
        <f t="shared" si="32"/>
        <v>-1.1188586511867955</v>
      </c>
      <c r="AU60" s="4">
        <f t="shared" si="33"/>
        <v>-0.87255636161297689</v>
      </c>
      <c r="AV60" s="4">
        <f t="shared" si="34"/>
        <v>-0.70291453882760779</v>
      </c>
      <c r="AW60" s="4">
        <f t="shared" si="35"/>
        <v>0.70291453882760779</v>
      </c>
      <c r="AX60" s="4">
        <f t="shared" si="36"/>
        <v>-229.03606659292589</v>
      </c>
      <c r="AY60" s="4">
        <f t="shared" si="37"/>
        <v>-201.39455721362319</v>
      </c>
      <c r="AZ60" s="4">
        <f t="shared" si="38"/>
        <v>-157.06014509033585</v>
      </c>
      <c r="BA60" s="4">
        <f t="shared" si="39"/>
        <v>-126.52461698896941</v>
      </c>
      <c r="BB60" s="4">
        <f t="shared" si="40"/>
        <v>126.52461698896941</v>
      </c>
      <c r="BC60" s="4">
        <f t="shared" si="41"/>
        <v>-0.81866666666666654</v>
      </c>
      <c r="BD60" s="4">
        <f t="shared" si="42"/>
        <v>-0.74095238095238103</v>
      </c>
      <c r="BE60" s="4">
        <f t="shared" si="43"/>
        <v>-0.3</v>
      </c>
      <c r="BF60" s="4">
        <f t="shared" si="44"/>
        <v>-0.53333333333333344</v>
      </c>
      <c r="BG60" s="4">
        <f t="shared" si="45"/>
        <v>1.1428571428571432</v>
      </c>
      <c r="BH60" s="4">
        <f t="shared" si="46"/>
        <v>3.2898823291705628</v>
      </c>
      <c r="BI60" s="4">
        <f t="shared" si="47"/>
        <v>4.9813174603174604</v>
      </c>
      <c r="BJ60" s="4">
        <f t="shared" si="48"/>
        <v>0.66044422090715293</v>
      </c>
      <c r="BK60" s="4">
        <f t="shared" si="49"/>
        <v>1.1982389869653052</v>
      </c>
      <c r="BL60" s="4">
        <f t="shared" si="50"/>
        <v>2.3300280112044818</v>
      </c>
      <c r="BM60" s="4">
        <f t="shared" si="51"/>
        <v>0.51425947722658016</v>
      </c>
      <c r="BN60" s="3">
        <f t="shared" si="52"/>
        <v>1</v>
      </c>
      <c r="BO60" s="3">
        <v>100</v>
      </c>
      <c r="BP60" s="3">
        <f t="shared" si="53"/>
        <v>0.3600000000000001</v>
      </c>
      <c r="BQ60" s="3">
        <f t="shared" si="54"/>
        <v>36.000000000000007</v>
      </c>
      <c r="BR60" s="3">
        <f t="shared" si="55"/>
        <v>0</v>
      </c>
      <c r="BS60" s="3">
        <f t="shared" si="56"/>
        <v>-1</v>
      </c>
      <c r="BT60" s="3">
        <f t="shared" si="69"/>
        <v>-100</v>
      </c>
      <c r="BU60" s="3">
        <f t="shared" si="57"/>
        <v>0</v>
      </c>
      <c r="BV60" s="3">
        <f t="shared" si="58"/>
        <v>-1</v>
      </c>
      <c r="BW60" s="3">
        <f t="shared" si="70"/>
        <v>-100</v>
      </c>
      <c r="BX60" s="3">
        <f t="shared" si="59"/>
        <v>1</v>
      </c>
      <c r="BY60" s="3">
        <f t="shared" si="60"/>
        <v>0.39999999999999991</v>
      </c>
      <c r="BZ60" s="3">
        <f t="shared" si="71"/>
        <v>39.999999999999993</v>
      </c>
      <c r="CA60" s="3">
        <f t="shared" si="61"/>
        <v>0</v>
      </c>
      <c r="CB60" s="3">
        <f t="shared" si="62"/>
        <v>-1</v>
      </c>
      <c r="CC60" s="3">
        <f t="shared" si="63"/>
        <v>-100</v>
      </c>
      <c r="CD60" s="3">
        <f t="shared" si="64"/>
        <v>1</v>
      </c>
      <c r="CE60" s="3">
        <f t="shared" si="65"/>
        <v>1</v>
      </c>
      <c r="CF60" s="3">
        <f t="shared" si="72"/>
        <v>2</v>
      </c>
      <c r="CG60" s="16" t="str">
        <f t="shared" si="73"/>
        <v>BackCasa</v>
      </c>
      <c r="CI60" s="12">
        <f t="shared" si="74"/>
        <v>1</v>
      </c>
      <c r="CJ60" s="12">
        <f t="shared" si="75"/>
        <v>0</v>
      </c>
      <c r="CK60" s="12">
        <f t="shared" si="80"/>
        <v>1</v>
      </c>
      <c r="CL60" s="12" t="str">
        <f t="shared" si="77"/>
        <v/>
      </c>
      <c r="CM60" s="12">
        <f t="shared" si="66"/>
        <v>1</v>
      </c>
      <c r="CN60" s="12">
        <f t="shared" si="67"/>
        <v>1</v>
      </c>
      <c r="CO60" s="12">
        <f t="shared" si="81"/>
        <v>2</v>
      </c>
      <c r="CP60" s="12" t="str">
        <f t="shared" si="79"/>
        <v>Under2.5</v>
      </c>
    </row>
    <row r="61" spans="1:94" x14ac:dyDescent="0.25">
      <c r="A61" t="s">
        <v>127</v>
      </c>
      <c r="B61" t="s">
        <v>157</v>
      </c>
      <c r="C61" t="s">
        <v>139</v>
      </c>
      <c r="D61" t="s">
        <v>135</v>
      </c>
      <c r="E61" t="s">
        <v>20</v>
      </c>
      <c r="F61" s="3">
        <v>0</v>
      </c>
      <c r="G61" s="3">
        <v>8</v>
      </c>
      <c r="H61" s="3" t="str">
        <f t="shared" si="68"/>
        <v>A</v>
      </c>
      <c r="I61" s="3">
        <v>6</v>
      </c>
      <c r="J61" s="3">
        <v>4.2</v>
      </c>
      <c r="K61" s="3">
        <v>1.53</v>
      </c>
      <c r="L61" s="3">
        <v>1.85</v>
      </c>
      <c r="M61" s="3">
        <v>2.0499999999999998</v>
      </c>
      <c r="N61" s="3">
        <f t="shared" si="0"/>
        <v>8</v>
      </c>
      <c r="O61" s="3">
        <f t="shared" si="1"/>
        <v>5.8356676003734842E-2</v>
      </c>
      <c r="P61" s="3">
        <f t="shared" si="2"/>
        <v>2.8345418589320936E-2</v>
      </c>
      <c r="Q61" s="3">
        <f t="shared" si="3"/>
        <v>6.3501400560224095</v>
      </c>
      <c r="R61" s="3">
        <f t="shared" si="4"/>
        <v>4.4450980392156865</v>
      </c>
      <c r="S61" s="3">
        <f t="shared" si="5"/>
        <v>1.6192857142857144</v>
      </c>
      <c r="T61" s="3">
        <f t="shared" si="6"/>
        <v>1.9579598506069096</v>
      </c>
      <c r="U61" s="3">
        <f t="shared" si="7"/>
        <v>2.1696311858076562</v>
      </c>
      <c r="V61" s="4">
        <f t="shared" si="8"/>
        <v>0.16666666666666666</v>
      </c>
      <c r="W61" s="4">
        <f t="shared" si="9"/>
        <v>0.23809523809523808</v>
      </c>
      <c r="X61" s="4">
        <f t="shared" si="10"/>
        <v>0.65359477124183007</v>
      </c>
      <c r="Y61" s="4">
        <f t="shared" si="11"/>
        <v>0.54054054054054046</v>
      </c>
      <c r="Z61" s="4">
        <f t="shared" si="12"/>
        <v>0.48780487804878053</v>
      </c>
      <c r="AA61" s="4">
        <f t="shared" si="13"/>
        <v>1.4285714285714286</v>
      </c>
      <c r="AB61" s="4">
        <f t="shared" si="14"/>
        <v>3.9215686274509802</v>
      </c>
      <c r="AC61" s="4">
        <f t="shared" si="15"/>
        <v>0.70000000000000007</v>
      </c>
      <c r="AD61" s="4">
        <f t="shared" si="16"/>
        <v>2.7450980392156863</v>
      </c>
      <c r="AE61" s="4">
        <f t="shared" si="17"/>
        <v>0.255</v>
      </c>
      <c r="AF61" s="4">
        <f t="shared" si="18"/>
        <v>0.36428571428571427</v>
      </c>
      <c r="AG61" s="4">
        <f t="shared" si="19"/>
        <v>0.90243902439024404</v>
      </c>
      <c r="AH61" s="4">
        <f t="shared" si="20"/>
        <v>1.1081081081081079</v>
      </c>
      <c r="AI61" s="4">
        <f t="shared" si="21"/>
        <v>4.7308543417366948</v>
      </c>
      <c r="AJ61" s="4">
        <f t="shared" si="22"/>
        <v>1.905042016806723</v>
      </c>
      <c r="AK61" s="4">
        <f t="shared" si="23"/>
        <v>2.8258123249299718</v>
      </c>
      <c r="AL61" s="4">
        <f t="shared" si="24"/>
        <v>-0.21167133520074666</v>
      </c>
      <c r="AM61" s="4">
        <f t="shared" si="25"/>
        <v>0.21167133520074666</v>
      </c>
      <c r="AN61" s="4">
        <f t="shared" si="26"/>
        <v>2.3654271708683474</v>
      </c>
      <c r="AO61" s="4">
        <f t="shared" si="27"/>
        <v>0.95252100840336151</v>
      </c>
      <c r="AP61" s="4">
        <f t="shared" si="28"/>
        <v>1.4129061624649859</v>
      </c>
      <c r="AQ61" s="4">
        <f t="shared" si="29"/>
        <v>-0.10583566760037333</v>
      </c>
      <c r="AR61" s="4">
        <f t="shared" si="30"/>
        <v>0.10583566760037333</v>
      </c>
      <c r="AS61" s="4">
        <f t="shared" si="31"/>
        <v>1.1708273742911517</v>
      </c>
      <c r="AT61" s="4">
        <f t="shared" si="32"/>
        <v>0.76108619106891173</v>
      </c>
      <c r="AU61" s="4">
        <f t="shared" si="33"/>
        <v>0.95488054942742084</v>
      </c>
      <c r="AV61" s="4">
        <f t="shared" si="34"/>
        <v>-0.10544314054864398</v>
      </c>
      <c r="AW61" s="4">
        <f t="shared" si="35"/>
        <v>0.10544314054864398</v>
      </c>
      <c r="AX61" s="4">
        <f t="shared" si="36"/>
        <v>210.74892737240728</v>
      </c>
      <c r="AY61" s="4">
        <f t="shared" si="37"/>
        <v>136.99551439240412</v>
      </c>
      <c r="AZ61" s="4">
        <f t="shared" si="38"/>
        <v>171.87849889693575</v>
      </c>
      <c r="BA61" s="4">
        <f t="shared" si="39"/>
        <v>-18.979765298755915</v>
      </c>
      <c r="BB61" s="4">
        <f t="shared" si="40"/>
        <v>18.979765298755915</v>
      </c>
      <c r="BC61" s="4">
        <f t="shared" si="41"/>
        <v>2.9215686274509802</v>
      </c>
      <c r="BD61" s="4">
        <f t="shared" si="42"/>
        <v>0.4285714285714286</v>
      </c>
      <c r="BE61" s="4">
        <f t="shared" si="43"/>
        <v>1.7450980392156861</v>
      </c>
      <c r="BF61" s="4">
        <f t="shared" si="44"/>
        <v>-9.7560975609755962E-2</v>
      </c>
      <c r="BG61" s="4">
        <f t="shared" si="45"/>
        <v>0.10810810810810795</v>
      </c>
      <c r="BH61" s="4">
        <f t="shared" si="46"/>
        <v>2.3803145164821577</v>
      </c>
      <c r="BI61" s="4">
        <f t="shared" si="47"/>
        <v>4.1381746031746038</v>
      </c>
      <c r="BJ61" s="4">
        <f t="shared" si="48"/>
        <v>0.57520881662559564</v>
      </c>
      <c r="BK61" s="4">
        <f t="shared" si="49"/>
        <v>0.14967423650325873</v>
      </c>
      <c r="BL61" s="4">
        <f t="shared" si="50"/>
        <v>2.0637955182072831</v>
      </c>
      <c r="BM61" s="4">
        <f t="shared" si="51"/>
        <v>7.2523772429389385E-2</v>
      </c>
      <c r="BN61" s="3">
        <f t="shared" si="52"/>
        <v>0</v>
      </c>
      <c r="BO61" s="3">
        <v>100</v>
      </c>
      <c r="BP61" s="3">
        <f t="shared" si="53"/>
        <v>-1</v>
      </c>
      <c r="BQ61" s="3">
        <f t="shared" si="54"/>
        <v>-100</v>
      </c>
      <c r="BR61" s="3">
        <f t="shared" si="55"/>
        <v>1</v>
      </c>
      <c r="BS61" s="3">
        <f t="shared" si="56"/>
        <v>0.53</v>
      </c>
      <c r="BT61" s="3">
        <f t="shared" si="69"/>
        <v>53</v>
      </c>
      <c r="BU61" s="3">
        <f t="shared" si="57"/>
        <v>0</v>
      </c>
      <c r="BV61" s="3">
        <f t="shared" si="58"/>
        <v>-1</v>
      </c>
      <c r="BW61" s="3">
        <f t="shared" si="70"/>
        <v>-100</v>
      </c>
      <c r="BX61" s="3">
        <f t="shared" si="59"/>
        <v>1</v>
      </c>
      <c r="BY61" s="3">
        <f t="shared" si="60"/>
        <v>0.85000000000000009</v>
      </c>
      <c r="BZ61" s="3">
        <f t="shared" si="71"/>
        <v>85.000000000000014</v>
      </c>
      <c r="CA61" s="3">
        <f t="shared" si="61"/>
        <v>0</v>
      </c>
      <c r="CB61" s="3">
        <f t="shared" si="62"/>
        <v>-1</v>
      </c>
      <c r="CC61" s="3">
        <f t="shared" si="63"/>
        <v>-100</v>
      </c>
      <c r="CD61" s="3">
        <f t="shared" si="64"/>
        <v>1</v>
      </c>
      <c r="CE61" s="3">
        <f t="shared" si="65"/>
        <v>0</v>
      </c>
      <c r="CF61" s="3">
        <f t="shared" si="72"/>
        <v>1</v>
      </c>
      <c r="CG61" s="16" t="str">
        <f t="shared" si="73"/>
        <v/>
      </c>
      <c r="CI61" s="12">
        <f t="shared" si="74"/>
        <v>1</v>
      </c>
      <c r="CJ61" s="12">
        <f t="shared" si="75"/>
        <v>1</v>
      </c>
      <c r="CK61" s="12">
        <f t="shared" si="80"/>
        <v>2</v>
      </c>
      <c r="CL61" s="12" t="str">
        <f t="shared" si="77"/>
        <v>Over2.5</v>
      </c>
      <c r="CM61" s="12">
        <f t="shared" si="66"/>
        <v>1</v>
      </c>
      <c r="CN61" s="12">
        <f t="shared" si="67"/>
        <v>0</v>
      </c>
      <c r="CO61" s="12">
        <f t="shared" si="81"/>
        <v>1</v>
      </c>
      <c r="CP61" s="12" t="str">
        <f t="shared" si="79"/>
        <v/>
      </c>
    </row>
    <row r="62" spans="1:94" x14ac:dyDescent="0.25">
      <c r="A62" t="s">
        <v>127</v>
      </c>
      <c r="B62" t="s">
        <v>158</v>
      </c>
      <c r="C62" t="s">
        <v>132</v>
      </c>
      <c r="D62" t="s">
        <v>21</v>
      </c>
      <c r="E62" t="s">
        <v>15</v>
      </c>
      <c r="F62" s="3">
        <v>6</v>
      </c>
      <c r="G62" s="3">
        <v>1</v>
      </c>
      <c r="H62" s="3" t="str">
        <f t="shared" si="68"/>
        <v>H</v>
      </c>
      <c r="I62" s="3">
        <v>2.4500000000000002</v>
      </c>
      <c r="J62" s="3">
        <v>3.6</v>
      </c>
      <c r="K62" s="3">
        <v>2.7</v>
      </c>
      <c r="L62" s="3">
        <v>1.5</v>
      </c>
      <c r="M62" s="3">
        <v>2.63</v>
      </c>
      <c r="N62" s="3">
        <f t="shared" si="0"/>
        <v>7</v>
      </c>
      <c r="O62" s="3">
        <f t="shared" si="1"/>
        <v>5.6311413454270376E-2</v>
      </c>
      <c r="P62" s="3">
        <f t="shared" si="2"/>
        <v>4.6894803548795938E-2</v>
      </c>
      <c r="Q62" s="3">
        <f t="shared" si="3"/>
        <v>2.5879629629629628</v>
      </c>
      <c r="R62" s="3">
        <f t="shared" si="4"/>
        <v>3.8027210884353733</v>
      </c>
      <c r="S62" s="3">
        <f t="shared" si="5"/>
        <v>2.8520408163265301</v>
      </c>
      <c r="T62" s="3">
        <f t="shared" si="6"/>
        <v>1.5844671201814056</v>
      </c>
      <c r="U62" s="3">
        <f t="shared" si="7"/>
        <v>2.7780990173847311</v>
      </c>
      <c r="V62" s="4">
        <f t="shared" si="8"/>
        <v>0.4081632653061224</v>
      </c>
      <c r="W62" s="4">
        <f t="shared" si="9"/>
        <v>0.27777777777777779</v>
      </c>
      <c r="X62" s="4">
        <f t="shared" si="10"/>
        <v>0.37037037037037035</v>
      </c>
      <c r="Y62" s="4">
        <f t="shared" si="11"/>
        <v>0.66666666666666663</v>
      </c>
      <c r="Z62" s="4">
        <f t="shared" si="12"/>
        <v>0.38022813688212931</v>
      </c>
      <c r="AA62" s="4">
        <f t="shared" si="13"/>
        <v>0.68055555555555558</v>
      </c>
      <c r="AB62" s="4">
        <f t="shared" si="14"/>
        <v>0.90740740740740744</v>
      </c>
      <c r="AC62" s="4">
        <f t="shared" si="15"/>
        <v>1.4693877551020407</v>
      </c>
      <c r="AD62" s="4">
        <f t="shared" si="16"/>
        <v>1.3333333333333333</v>
      </c>
      <c r="AE62" s="4">
        <f t="shared" si="17"/>
        <v>1.1020408163265305</v>
      </c>
      <c r="AF62" s="4">
        <f t="shared" si="18"/>
        <v>0.75</v>
      </c>
      <c r="AG62" s="4">
        <f t="shared" si="19"/>
        <v>0.57034220532319391</v>
      </c>
      <c r="AH62" s="4">
        <f t="shared" si="20"/>
        <v>1.7533333333333332</v>
      </c>
      <c r="AI62" s="4">
        <f t="shared" si="21"/>
        <v>-0.26407785336356726</v>
      </c>
      <c r="AJ62" s="4">
        <f t="shared" si="22"/>
        <v>-1.2147581254724105</v>
      </c>
      <c r="AK62" s="4">
        <f t="shared" si="23"/>
        <v>0.95068027210884321</v>
      </c>
      <c r="AL62" s="4">
        <f t="shared" si="24"/>
        <v>-1.1936318972033255</v>
      </c>
      <c r="AM62" s="4">
        <f t="shared" si="25"/>
        <v>1.1936318972033255</v>
      </c>
      <c r="AN62" s="4">
        <f t="shared" si="26"/>
        <v>-0.13203892668178363</v>
      </c>
      <c r="AO62" s="4">
        <f t="shared" si="27"/>
        <v>-0.60737906273620523</v>
      </c>
      <c r="AP62" s="4">
        <f t="shared" si="28"/>
        <v>0.4753401360544216</v>
      </c>
      <c r="AQ62" s="4">
        <f t="shared" si="29"/>
        <v>-0.59681594860166276</v>
      </c>
      <c r="AR62" s="4">
        <f t="shared" si="30"/>
        <v>0.59681594860166276</v>
      </c>
      <c r="AS62" s="4">
        <f t="shared" si="31"/>
        <v>-0.13127952035544019</v>
      </c>
      <c r="AT62" s="4">
        <f t="shared" si="32"/>
        <v>-0.5458276228222636</v>
      </c>
      <c r="AU62" s="4">
        <f t="shared" si="33"/>
        <v>0.44372582032722052</v>
      </c>
      <c r="AV62" s="4">
        <f t="shared" si="34"/>
        <v>-0.53807499690591931</v>
      </c>
      <c r="AW62" s="4">
        <f t="shared" si="35"/>
        <v>0.53807499690591931</v>
      </c>
      <c r="AX62" s="4">
        <f t="shared" si="36"/>
        <v>-23.630313663979233</v>
      </c>
      <c r="AY62" s="4">
        <f t="shared" si="37"/>
        <v>-98.24897210800745</v>
      </c>
      <c r="AZ62" s="4">
        <f t="shared" si="38"/>
        <v>79.870647658899699</v>
      </c>
      <c r="BA62" s="4">
        <f t="shared" si="39"/>
        <v>-96.853499443065473</v>
      </c>
      <c r="BB62" s="4">
        <f t="shared" si="40"/>
        <v>96.853499443065473</v>
      </c>
      <c r="BC62" s="4">
        <f t="shared" si="41"/>
        <v>-9.2592592592592476E-2</v>
      </c>
      <c r="BD62" s="4">
        <f t="shared" si="42"/>
        <v>-0.31944444444444431</v>
      </c>
      <c r="BE62" s="4">
        <f t="shared" si="43"/>
        <v>0.33333333333333326</v>
      </c>
      <c r="BF62" s="4">
        <f t="shared" si="44"/>
        <v>-0.42965779467680609</v>
      </c>
      <c r="BG62" s="4">
        <f t="shared" si="45"/>
        <v>0.7533333333333333</v>
      </c>
      <c r="BH62" s="4">
        <f t="shared" si="46"/>
        <v>0.63890106117396051</v>
      </c>
      <c r="BI62" s="4">
        <f t="shared" si="47"/>
        <v>3.0809082892416222</v>
      </c>
      <c r="BJ62" s="4">
        <f t="shared" si="48"/>
        <v>0.20737425498998821</v>
      </c>
      <c r="BK62" s="4">
        <f t="shared" si="49"/>
        <v>0.84402520875303566</v>
      </c>
      <c r="BL62" s="4">
        <f t="shared" si="50"/>
        <v>2.1812830687830682</v>
      </c>
      <c r="BM62" s="4">
        <f t="shared" si="51"/>
        <v>0.38693978825220288</v>
      </c>
      <c r="BN62" s="3">
        <f t="shared" si="52"/>
        <v>1</v>
      </c>
      <c r="BO62" s="3">
        <v>100</v>
      </c>
      <c r="BP62" s="3">
        <f t="shared" si="53"/>
        <v>1.4500000000000002</v>
      </c>
      <c r="BQ62" s="3">
        <f t="shared" si="54"/>
        <v>145.00000000000003</v>
      </c>
      <c r="BR62" s="3">
        <f t="shared" si="55"/>
        <v>0</v>
      </c>
      <c r="BS62" s="3">
        <f t="shared" si="56"/>
        <v>-1</v>
      </c>
      <c r="BT62" s="3">
        <f t="shared" si="69"/>
        <v>-100</v>
      </c>
      <c r="BU62" s="3">
        <f t="shared" si="57"/>
        <v>0</v>
      </c>
      <c r="BV62" s="3">
        <f t="shared" si="58"/>
        <v>-1</v>
      </c>
      <c r="BW62" s="3">
        <f t="shared" si="70"/>
        <v>-100</v>
      </c>
      <c r="BX62" s="3">
        <f t="shared" si="59"/>
        <v>1</v>
      </c>
      <c r="BY62" s="3">
        <f t="shared" si="60"/>
        <v>0.5</v>
      </c>
      <c r="BZ62" s="3">
        <f t="shared" si="71"/>
        <v>50</v>
      </c>
      <c r="CA62" s="3">
        <f t="shared" si="61"/>
        <v>0</v>
      </c>
      <c r="CB62" s="3">
        <f t="shared" si="62"/>
        <v>-1</v>
      </c>
      <c r="CC62" s="3">
        <f t="shared" si="63"/>
        <v>-100</v>
      </c>
      <c r="CD62" s="3">
        <f t="shared" si="64"/>
        <v>1</v>
      </c>
      <c r="CE62" s="3">
        <f t="shared" si="65"/>
        <v>0</v>
      </c>
      <c r="CF62" s="3">
        <f t="shared" si="72"/>
        <v>1</v>
      </c>
      <c r="CG62" s="16" t="str">
        <f t="shared" si="73"/>
        <v/>
      </c>
      <c r="CI62" s="12">
        <f t="shared" si="74"/>
        <v>1</v>
      </c>
      <c r="CJ62" s="12">
        <f t="shared" si="75"/>
        <v>0</v>
      </c>
      <c r="CK62" s="12">
        <f t="shared" si="80"/>
        <v>1</v>
      </c>
      <c r="CL62" s="12" t="str">
        <f t="shared" si="77"/>
        <v/>
      </c>
      <c r="CM62" s="12">
        <f t="shared" si="66"/>
        <v>1</v>
      </c>
      <c r="CN62" s="12">
        <f t="shared" si="67"/>
        <v>0</v>
      </c>
      <c r="CO62" s="12">
        <f t="shared" si="81"/>
        <v>1</v>
      </c>
      <c r="CP62" s="12" t="str">
        <f t="shared" si="79"/>
        <v/>
      </c>
    </row>
    <row r="63" spans="1:94" x14ac:dyDescent="0.25">
      <c r="A63" t="s">
        <v>127</v>
      </c>
      <c r="B63" t="s">
        <v>158</v>
      </c>
      <c r="C63" t="s">
        <v>134</v>
      </c>
      <c r="D63" t="s">
        <v>13</v>
      </c>
      <c r="E63" t="s">
        <v>12</v>
      </c>
      <c r="F63" s="3">
        <v>0</v>
      </c>
      <c r="G63" s="3">
        <v>4</v>
      </c>
      <c r="H63" s="3" t="str">
        <f t="shared" si="68"/>
        <v>A</v>
      </c>
      <c r="I63" s="3">
        <v>5.5</v>
      </c>
      <c r="J63" s="3">
        <v>4.5</v>
      </c>
      <c r="K63" s="3">
        <v>1.53</v>
      </c>
      <c r="L63" s="3">
        <v>1.62</v>
      </c>
      <c r="M63" s="3">
        <v>2.2999999999999998</v>
      </c>
      <c r="N63" s="3">
        <f t="shared" si="0"/>
        <v>4</v>
      </c>
      <c r="O63" s="3">
        <f t="shared" si="1"/>
        <v>5.7635175282234163E-2</v>
      </c>
      <c r="P63" s="3">
        <f t="shared" si="2"/>
        <v>5.2066559312936134E-2</v>
      </c>
      <c r="Q63" s="3">
        <f t="shared" si="3"/>
        <v>5.8169934640522882</v>
      </c>
      <c r="R63" s="3">
        <f t="shared" si="4"/>
        <v>4.7593582887700538</v>
      </c>
      <c r="S63" s="3">
        <f t="shared" si="5"/>
        <v>1.6181818181818184</v>
      </c>
      <c r="T63" s="3">
        <f t="shared" si="6"/>
        <v>1.7133689839572195</v>
      </c>
      <c r="U63" s="3">
        <f t="shared" si="7"/>
        <v>2.4325609031491382</v>
      </c>
      <c r="V63" s="4">
        <f t="shared" si="8"/>
        <v>0.18181818181818182</v>
      </c>
      <c r="W63" s="4">
        <f t="shared" si="9"/>
        <v>0.22222222222222221</v>
      </c>
      <c r="X63" s="4">
        <f t="shared" si="10"/>
        <v>0.65359477124183007</v>
      </c>
      <c r="Y63" s="4">
        <f t="shared" si="11"/>
        <v>0.61728395061728392</v>
      </c>
      <c r="Z63" s="4">
        <f t="shared" si="12"/>
        <v>0.43478260869565222</v>
      </c>
      <c r="AA63" s="4">
        <f t="shared" si="13"/>
        <v>1.2222222222222223</v>
      </c>
      <c r="AB63" s="4">
        <f t="shared" si="14"/>
        <v>3.5947712418300655</v>
      </c>
      <c r="AC63" s="4">
        <f t="shared" si="15"/>
        <v>0.81818181818181823</v>
      </c>
      <c r="AD63" s="4">
        <f t="shared" si="16"/>
        <v>2.9411764705882351</v>
      </c>
      <c r="AE63" s="4">
        <f t="shared" si="17"/>
        <v>0.2781818181818182</v>
      </c>
      <c r="AF63" s="4">
        <f t="shared" si="18"/>
        <v>0.34</v>
      </c>
      <c r="AG63" s="4">
        <f t="shared" si="19"/>
        <v>0.70434782608695667</v>
      </c>
      <c r="AH63" s="4">
        <f t="shared" si="20"/>
        <v>1.419753086419753</v>
      </c>
      <c r="AI63" s="4">
        <f t="shared" si="21"/>
        <v>4.1988116458704701</v>
      </c>
      <c r="AJ63" s="4">
        <f t="shared" si="22"/>
        <v>1.0576351752822344</v>
      </c>
      <c r="AK63" s="4">
        <f t="shared" si="23"/>
        <v>3.1411764705882357</v>
      </c>
      <c r="AL63" s="4">
        <f t="shared" si="24"/>
        <v>-0.71919191919191872</v>
      </c>
      <c r="AM63" s="4">
        <f t="shared" si="25"/>
        <v>0.71919191919191872</v>
      </c>
      <c r="AN63" s="4">
        <f t="shared" si="26"/>
        <v>2.099405822935235</v>
      </c>
      <c r="AO63" s="4">
        <f t="shared" si="27"/>
        <v>0.52881758764111719</v>
      </c>
      <c r="AP63" s="4">
        <f t="shared" si="28"/>
        <v>1.5705882352941178</v>
      </c>
      <c r="AQ63" s="4">
        <f t="shared" si="29"/>
        <v>-0.35959595959595936</v>
      </c>
      <c r="AR63" s="4">
        <f t="shared" si="30"/>
        <v>0.35959595959595936</v>
      </c>
      <c r="AS63" s="4">
        <f t="shared" si="31"/>
        <v>1.1262672621551613</v>
      </c>
      <c r="AT63" s="4">
        <f t="shared" si="32"/>
        <v>0.48643501732289196</v>
      </c>
      <c r="AU63" s="4">
        <f t="shared" si="33"/>
        <v>1.0038248025157739</v>
      </c>
      <c r="AV63" s="4">
        <f t="shared" si="34"/>
        <v>-0.34519785003962744</v>
      </c>
      <c r="AW63" s="4">
        <f t="shared" si="35"/>
        <v>0.34519785003962744</v>
      </c>
      <c r="AX63" s="4">
        <f t="shared" si="36"/>
        <v>202.72810718792903</v>
      </c>
      <c r="AY63" s="4">
        <f t="shared" si="37"/>
        <v>87.558303118120563</v>
      </c>
      <c r="AZ63" s="4">
        <f t="shared" si="38"/>
        <v>180.6884644528393</v>
      </c>
      <c r="BA63" s="4">
        <f t="shared" si="39"/>
        <v>-62.135613007132939</v>
      </c>
      <c r="BB63" s="4">
        <f t="shared" si="40"/>
        <v>62.135613007132939</v>
      </c>
      <c r="BC63" s="4">
        <f t="shared" si="41"/>
        <v>2.5947712418300655</v>
      </c>
      <c r="BD63" s="4">
        <f t="shared" si="42"/>
        <v>0.22222222222222227</v>
      </c>
      <c r="BE63" s="4">
        <f t="shared" si="43"/>
        <v>1.9411764705882353</v>
      </c>
      <c r="BF63" s="4">
        <f t="shared" si="44"/>
        <v>-0.29565217391304333</v>
      </c>
      <c r="BG63" s="4">
        <f t="shared" si="45"/>
        <v>0.41975308641975273</v>
      </c>
      <c r="BH63" s="4">
        <f t="shared" si="46"/>
        <v>2.1838651141523111</v>
      </c>
      <c r="BI63" s="4">
        <f t="shared" si="47"/>
        <v>4.0648445236680537</v>
      </c>
      <c r="BJ63" s="4">
        <f t="shared" si="48"/>
        <v>0.53725673920281325</v>
      </c>
      <c r="BK63" s="4">
        <f t="shared" si="49"/>
        <v>0.50854548303517266</v>
      </c>
      <c r="BL63" s="4">
        <f t="shared" si="50"/>
        <v>2.072964943553179</v>
      </c>
      <c r="BM63" s="4">
        <f t="shared" si="51"/>
        <v>0.24532276081982216</v>
      </c>
      <c r="BN63" s="3">
        <f t="shared" si="52"/>
        <v>0</v>
      </c>
      <c r="BO63" s="3">
        <v>100</v>
      </c>
      <c r="BP63" s="3">
        <f t="shared" si="53"/>
        <v>-1</v>
      </c>
      <c r="BQ63" s="3">
        <f t="shared" si="54"/>
        <v>-100</v>
      </c>
      <c r="BR63" s="3">
        <f t="shared" si="55"/>
        <v>1</v>
      </c>
      <c r="BS63" s="3">
        <f t="shared" si="56"/>
        <v>0.53</v>
      </c>
      <c r="BT63" s="3">
        <f t="shared" si="69"/>
        <v>53</v>
      </c>
      <c r="BU63" s="3">
        <f t="shared" si="57"/>
        <v>0</v>
      </c>
      <c r="BV63" s="3">
        <f t="shared" si="58"/>
        <v>-1</v>
      </c>
      <c r="BW63" s="3">
        <f t="shared" si="70"/>
        <v>-100</v>
      </c>
      <c r="BX63" s="3">
        <f t="shared" si="59"/>
        <v>1</v>
      </c>
      <c r="BY63" s="3">
        <f t="shared" si="60"/>
        <v>0.62000000000000011</v>
      </c>
      <c r="BZ63" s="3">
        <f t="shared" si="71"/>
        <v>62.000000000000014</v>
      </c>
      <c r="CA63" s="3">
        <f t="shared" si="61"/>
        <v>0</v>
      </c>
      <c r="CB63" s="3">
        <f t="shared" si="62"/>
        <v>-1</v>
      </c>
      <c r="CC63" s="3">
        <f t="shared" si="63"/>
        <v>-100</v>
      </c>
      <c r="CD63" s="3">
        <f t="shared" si="64"/>
        <v>1</v>
      </c>
      <c r="CE63" s="3">
        <f t="shared" si="65"/>
        <v>0</v>
      </c>
      <c r="CF63" s="3">
        <f t="shared" si="72"/>
        <v>1</v>
      </c>
      <c r="CG63" s="16" t="str">
        <f t="shared" si="73"/>
        <v/>
      </c>
      <c r="CI63" s="12">
        <f t="shared" si="74"/>
        <v>1</v>
      </c>
      <c r="CJ63" s="12">
        <f t="shared" si="75"/>
        <v>1</v>
      </c>
      <c r="CK63" s="12">
        <f t="shared" si="80"/>
        <v>2</v>
      </c>
      <c r="CL63" s="12" t="str">
        <f t="shared" si="77"/>
        <v>Over2.5</v>
      </c>
      <c r="CM63" s="12">
        <f t="shared" si="66"/>
        <v>1</v>
      </c>
      <c r="CN63" s="12">
        <f t="shared" si="67"/>
        <v>0</v>
      </c>
      <c r="CO63" s="12">
        <f t="shared" si="81"/>
        <v>1</v>
      </c>
      <c r="CP63" s="12" t="str">
        <f t="shared" si="79"/>
        <v/>
      </c>
    </row>
    <row r="64" spans="1:94" x14ac:dyDescent="0.25">
      <c r="A64" t="s">
        <v>127</v>
      </c>
      <c r="B64" t="s">
        <v>158</v>
      </c>
      <c r="C64" t="s">
        <v>134</v>
      </c>
      <c r="D64" t="s">
        <v>17</v>
      </c>
      <c r="E64" t="s">
        <v>16</v>
      </c>
      <c r="F64" s="3">
        <v>1</v>
      </c>
      <c r="G64" s="3">
        <v>2</v>
      </c>
      <c r="H64" s="3" t="str">
        <f t="shared" si="68"/>
        <v>A</v>
      </c>
      <c r="I64" s="3">
        <v>1.67</v>
      </c>
      <c r="J64" s="3">
        <v>3.75</v>
      </c>
      <c r="K64" s="3">
        <v>5.25</v>
      </c>
      <c r="L64" s="3">
        <v>2.0299999999999998</v>
      </c>
      <c r="M64" s="3">
        <v>1.87</v>
      </c>
      <c r="N64" s="3">
        <f t="shared" si="0"/>
        <v>3</v>
      </c>
      <c r="O64" s="3">
        <f t="shared" si="1"/>
        <v>5.5945252352437969E-2</v>
      </c>
      <c r="P64" s="3">
        <f t="shared" si="2"/>
        <v>2.737019572719368E-2</v>
      </c>
      <c r="Q64" s="3">
        <f t="shared" si="3"/>
        <v>1.7634285714285713</v>
      </c>
      <c r="R64" s="3">
        <f t="shared" si="4"/>
        <v>3.9597946963216426</v>
      </c>
      <c r="S64" s="3">
        <f t="shared" si="5"/>
        <v>5.5437125748502991</v>
      </c>
      <c r="T64" s="3">
        <f t="shared" si="6"/>
        <v>2.143568862275449</v>
      </c>
      <c r="U64" s="3">
        <f t="shared" si="7"/>
        <v>1.9746176218990592</v>
      </c>
      <c r="V64" s="4">
        <f t="shared" si="8"/>
        <v>0.5988023952095809</v>
      </c>
      <c r="W64" s="4">
        <f t="shared" si="9"/>
        <v>0.26666666666666666</v>
      </c>
      <c r="X64" s="4">
        <f t="shared" si="10"/>
        <v>0.19047619047619047</v>
      </c>
      <c r="Y64" s="4">
        <f t="shared" si="11"/>
        <v>0.49261083743842371</v>
      </c>
      <c r="Z64" s="4">
        <f t="shared" si="12"/>
        <v>0.53475935828876997</v>
      </c>
      <c r="AA64" s="4">
        <f t="shared" si="13"/>
        <v>0.4453333333333333</v>
      </c>
      <c r="AB64" s="4">
        <f t="shared" si="14"/>
        <v>0.3180952380952381</v>
      </c>
      <c r="AC64" s="4">
        <f t="shared" si="15"/>
        <v>2.2455089820359282</v>
      </c>
      <c r="AD64" s="4">
        <f t="shared" si="16"/>
        <v>0.7142857142857143</v>
      </c>
      <c r="AE64" s="4">
        <f t="shared" si="17"/>
        <v>3.1437125748502996</v>
      </c>
      <c r="AF64" s="4">
        <f t="shared" si="18"/>
        <v>1.4</v>
      </c>
      <c r="AG64" s="4">
        <f t="shared" si="19"/>
        <v>1.0855614973262031</v>
      </c>
      <c r="AH64" s="4">
        <f t="shared" si="20"/>
        <v>0.92118226600985231</v>
      </c>
      <c r="AI64" s="4">
        <f t="shared" si="21"/>
        <v>-3.7802840034217278</v>
      </c>
      <c r="AJ64" s="4">
        <f t="shared" si="22"/>
        <v>-2.1963661248930713</v>
      </c>
      <c r="AK64" s="4">
        <f t="shared" si="23"/>
        <v>-1.5839178785286565</v>
      </c>
      <c r="AL64" s="4">
        <f t="shared" si="24"/>
        <v>0.16895124037638976</v>
      </c>
      <c r="AM64" s="4">
        <f t="shared" si="25"/>
        <v>-0.16895124037638976</v>
      </c>
      <c r="AN64" s="4">
        <f t="shared" si="26"/>
        <v>-1.8901420017108639</v>
      </c>
      <c r="AO64" s="4">
        <f t="shared" si="27"/>
        <v>-1.0981830624465356</v>
      </c>
      <c r="AP64" s="4">
        <f t="shared" si="28"/>
        <v>-0.79195893926432825</v>
      </c>
      <c r="AQ64" s="4">
        <f t="shared" si="29"/>
        <v>8.4475620188194878E-2</v>
      </c>
      <c r="AR64" s="4">
        <f t="shared" si="30"/>
        <v>-8.4475620188194878E-2</v>
      </c>
      <c r="AS64" s="4">
        <f t="shared" si="31"/>
        <v>-1.0841712830025261</v>
      </c>
      <c r="AT64" s="4">
        <f t="shared" si="32"/>
        <v>-0.83215837898553868</v>
      </c>
      <c r="AU64" s="4">
        <f t="shared" si="33"/>
        <v>-0.66981858822983553</v>
      </c>
      <c r="AV64" s="4">
        <f t="shared" si="34"/>
        <v>8.4275533186264476E-2</v>
      </c>
      <c r="AW64" s="4">
        <f t="shared" si="35"/>
        <v>-8.4275533186264476E-2</v>
      </c>
      <c r="AX64" s="4">
        <f t="shared" si="36"/>
        <v>-195.15083094045468</v>
      </c>
      <c r="AY64" s="4">
        <f t="shared" si="37"/>
        <v>-149.78850821739695</v>
      </c>
      <c r="AZ64" s="4">
        <f t="shared" si="38"/>
        <v>-120.5673458813704</v>
      </c>
      <c r="BA64" s="4">
        <f t="shared" si="39"/>
        <v>15.169595973527604</v>
      </c>
      <c r="BB64" s="4">
        <f t="shared" si="40"/>
        <v>-15.169595973527604</v>
      </c>
      <c r="BC64" s="4">
        <f t="shared" si="41"/>
        <v>-0.6819047619047619</v>
      </c>
      <c r="BD64" s="4">
        <f t="shared" si="42"/>
        <v>-0.55466666666666675</v>
      </c>
      <c r="BE64" s="4">
        <f t="shared" si="43"/>
        <v>-0.28571428571428564</v>
      </c>
      <c r="BF64" s="4">
        <f t="shared" si="44"/>
        <v>8.5561497326203037E-2</v>
      </c>
      <c r="BG64" s="4">
        <f t="shared" si="45"/>
        <v>-7.8817733990147631E-2</v>
      </c>
      <c r="BH64" s="4">
        <f t="shared" si="46"/>
        <v>1.8983926160055646</v>
      </c>
      <c r="BI64" s="4">
        <f t="shared" si="47"/>
        <v>3.7556452808668381</v>
      </c>
      <c r="BJ64" s="4">
        <f t="shared" si="48"/>
        <v>0.50547708157555227</v>
      </c>
      <c r="BK64" s="4">
        <f t="shared" si="49"/>
        <v>0.11946656776002362</v>
      </c>
      <c r="BL64" s="4">
        <f t="shared" si="50"/>
        <v>2.0590932420872541</v>
      </c>
      <c r="BM64" s="4">
        <f t="shared" si="51"/>
        <v>5.8019017943511483E-2</v>
      </c>
      <c r="BN64" s="3">
        <f t="shared" si="52"/>
        <v>0</v>
      </c>
      <c r="BO64" s="3">
        <v>100</v>
      </c>
      <c r="BP64" s="3">
        <f t="shared" si="53"/>
        <v>-1</v>
      </c>
      <c r="BQ64" s="3">
        <f t="shared" si="54"/>
        <v>-100</v>
      </c>
      <c r="BR64" s="3">
        <f t="shared" si="55"/>
        <v>1</v>
      </c>
      <c r="BS64" s="3">
        <f t="shared" si="56"/>
        <v>4.25</v>
      </c>
      <c r="BT64" s="3">
        <f t="shared" si="69"/>
        <v>425</v>
      </c>
      <c r="BU64" s="3">
        <f t="shared" si="57"/>
        <v>0</v>
      </c>
      <c r="BV64" s="3">
        <f t="shared" si="58"/>
        <v>-1</v>
      </c>
      <c r="BW64" s="3">
        <f t="shared" si="70"/>
        <v>-100</v>
      </c>
      <c r="BX64" s="3">
        <f t="shared" si="59"/>
        <v>1</v>
      </c>
      <c r="BY64" s="3">
        <f t="shared" si="60"/>
        <v>1.0299999999999998</v>
      </c>
      <c r="BZ64" s="3">
        <f t="shared" si="71"/>
        <v>102.99999999999999</v>
      </c>
      <c r="CA64" s="3">
        <f t="shared" si="61"/>
        <v>0</v>
      </c>
      <c r="CB64" s="3">
        <f t="shared" si="62"/>
        <v>-1</v>
      </c>
      <c r="CC64" s="3">
        <f t="shared" si="63"/>
        <v>-100</v>
      </c>
      <c r="CD64" s="3">
        <f t="shared" si="64"/>
        <v>1</v>
      </c>
      <c r="CE64" s="3">
        <f t="shared" si="65"/>
        <v>1</v>
      </c>
      <c r="CF64" s="3">
        <f t="shared" si="72"/>
        <v>2</v>
      </c>
      <c r="CG64" s="16" t="str">
        <f t="shared" si="73"/>
        <v>BackCasa</v>
      </c>
      <c r="CI64" s="12">
        <f t="shared" si="74"/>
        <v>1</v>
      </c>
      <c r="CJ64" s="12">
        <f t="shared" si="75"/>
        <v>0</v>
      </c>
      <c r="CK64" s="12">
        <f t="shared" si="80"/>
        <v>1</v>
      </c>
      <c r="CL64" s="12" t="str">
        <f t="shared" si="77"/>
        <v/>
      </c>
      <c r="CM64" s="12">
        <f t="shared" si="66"/>
        <v>1</v>
      </c>
      <c r="CN64" s="12">
        <f t="shared" si="67"/>
        <v>1</v>
      </c>
      <c r="CO64" s="12">
        <f t="shared" si="81"/>
        <v>2</v>
      </c>
      <c r="CP64" s="12" t="str">
        <f t="shared" si="79"/>
        <v>Under2.5</v>
      </c>
    </row>
    <row r="65" spans="1:94" x14ac:dyDescent="0.25">
      <c r="A65" t="s">
        <v>127</v>
      </c>
      <c r="B65" t="s">
        <v>158</v>
      </c>
      <c r="C65" t="s">
        <v>134</v>
      </c>
      <c r="D65" t="s">
        <v>141</v>
      </c>
      <c r="E65" t="s">
        <v>19</v>
      </c>
      <c r="F65" s="3">
        <v>0</v>
      </c>
      <c r="G65" s="3">
        <v>1</v>
      </c>
      <c r="H65" s="3" t="str">
        <f t="shared" si="68"/>
        <v>A</v>
      </c>
      <c r="I65" s="3">
        <v>1.55</v>
      </c>
      <c r="J65" s="3">
        <v>4.2</v>
      </c>
      <c r="K65" s="3">
        <v>6</v>
      </c>
      <c r="L65" s="3">
        <v>1.82</v>
      </c>
      <c r="M65" s="3">
        <v>2.08</v>
      </c>
      <c r="N65" s="3">
        <f t="shared" si="0"/>
        <v>1</v>
      </c>
      <c r="O65" s="3">
        <f t="shared" si="1"/>
        <v>4.9923195084485394E-2</v>
      </c>
      <c r="P65" s="3">
        <f t="shared" si="2"/>
        <v>3.0219780219780112E-2</v>
      </c>
      <c r="Q65" s="3">
        <f t="shared" si="3"/>
        <v>1.6273809523809524</v>
      </c>
      <c r="R65" s="3">
        <f t="shared" si="4"/>
        <v>4.4096774193548391</v>
      </c>
      <c r="S65" s="3">
        <f t="shared" si="5"/>
        <v>6.2995391705069128</v>
      </c>
      <c r="T65" s="3">
        <f t="shared" si="6"/>
        <v>1.9108602150537635</v>
      </c>
      <c r="U65" s="3">
        <f t="shared" si="7"/>
        <v>2.1838402457757295</v>
      </c>
      <c r="V65" s="4">
        <f t="shared" si="8"/>
        <v>0.64516129032258063</v>
      </c>
      <c r="W65" s="4">
        <f t="shared" si="9"/>
        <v>0.23809523809523808</v>
      </c>
      <c r="X65" s="4">
        <f t="shared" si="10"/>
        <v>0.16666666666666666</v>
      </c>
      <c r="Y65" s="4">
        <f t="shared" si="11"/>
        <v>0.54945054945054939</v>
      </c>
      <c r="Z65" s="4">
        <f t="shared" si="12"/>
        <v>0.48076923076923073</v>
      </c>
      <c r="AA65" s="4">
        <f t="shared" si="13"/>
        <v>0.36904761904761907</v>
      </c>
      <c r="AB65" s="4">
        <f t="shared" si="14"/>
        <v>0.25833333333333336</v>
      </c>
      <c r="AC65" s="4">
        <f t="shared" si="15"/>
        <v>2.709677419354839</v>
      </c>
      <c r="AD65" s="4">
        <f t="shared" si="16"/>
        <v>0.70000000000000007</v>
      </c>
      <c r="AE65" s="4">
        <f t="shared" si="17"/>
        <v>3.8709677419354835</v>
      </c>
      <c r="AF65" s="4">
        <f t="shared" si="18"/>
        <v>1.4285714285714286</v>
      </c>
      <c r="AG65" s="4">
        <f t="shared" si="19"/>
        <v>0.875</v>
      </c>
      <c r="AH65" s="4">
        <f t="shared" si="20"/>
        <v>1.1428571428571428</v>
      </c>
      <c r="AI65" s="4">
        <f t="shared" si="21"/>
        <v>-4.6721582181259604</v>
      </c>
      <c r="AJ65" s="4">
        <f t="shared" si="22"/>
        <v>-2.7822964669738868</v>
      </c>
      <c r="AK65" s="4">
        <f t="shared" si="23"/>
        <v>-1.8898617511520737</v>
      </c>
      <c r="AL65" s="4">
        <f t="shared" si="24"/>
        <v>-0.27298003072196608</v>
      </c>
      <c r="AM65" s="4">
        <f t="shared" si="25"/>
        <v>0.27298003072196608</v>
      </c>
      <c r="AN65" s="4">
        <f t="shared" si="26"/>
        <v>-2.3360791090629802</v>
      </c>
      <c r="AO65" s="4">
        <f t="shared" si="27"/>
        <v>-1.3911482334869434</v>
      </c>
      <c r="AP65" s="4">
        <f t="shared" si="28"/>
        <v>-0.94493087557603683</v>
      </c>
      <c r="AQ65" s="4">
        <f t="shared" si="29"/>
        <v>-0.13649001536098304</v>
      </c>
      <c r="AR65" s="4">
        <f t="shared" si="30"/>
        <v>0.13649001536098304</v>
      </c>
      <c r="AS65" s="4">
        <f t="shared" si="31"/>
        <v>-1.1663301859720177</v>
      </c>
      <c r="AT65" s="4">
        <f t="shared" si="32"/>
        <v>-0.94754381553702427</v>
      </c>
      <c r="AU65" s="4">
        <f t="shared" si="33"/>
        <v>-0.75709154540096812</v>
      </c>
      <c r="AV65" s="4">
        <f t="shared" si="34"/>
        <v>-0.13565178376143222</v>
      </c>
      <c r="AW65" s="4">
        <f t="shared" si="35"/>
        <v>0.13565178376143222</v>
      </c>
      <c r="AX65" s="4">
        <f t="shared" si="36"/>
        <v>-209.93943347496315</v>
      </c>
      <c r="AY65" s="4">
        <f t="shared" si="37"/>
        <v>-170.55788679666438</v>
      </c>
      <c r="AZ65" s="4">
        <f t="shared" si="38"/>
        <v>-136.27647817217428</v>
      </c>
      <c r="BA65" s="4">
        <f t="shared" si="39"/>
        <v>-24.4173210770578</v>
      </c>
      <c r="BB65" s="4">
        <f t="shared" si="40"/>
        <v>24.4173210770578</v>
      </c>
      <c r="BC65" s="4">
        <f t="shared" si="41"/>
        <v>-0.7416666666666667</v>
      </c>
      <c r="BD65" s="4">
        <f t="shared" si="42"/>
        <v>-0.63095238095238104</v>
      </c>
      <c r="BE65" s="4">
        <f t="shared" si="43"/>
        <v>-0.3</v>
      </c>
      <c r="BF65" s="4">
        <f t="shared" si="44"/>
        <v>-0.12499999999999994</v>
      </c>
      <c r="BG65" s="4">
        <f t="shared" si="45"/>
        <v>0.14285714285714279</v>
      </c>
      <c r="BH65" s="4">
        <f t="shared" si="46"/>
        <v>2.3502416004815658</v>
      </c>
      <c r="BI65" s="4">
        <f t="shared" si="47"/>
        <v>4.1121991807475675</v>
      </c>
      <c r="BJ65" s="4">
        <f t="shared" si="48"/>
        <v>0.57152912521477361</v>
      </c>
      <c r="BK65" s="4">
        <f t="shared" si="49"/>
        <v>0.19302603085201428</v>
      </c>
      <c r="BL65" s="4">
        <f t="shared" si="50"/>
        <v>2.0473502304147466</v>
      </c>
      <c r="BM65" s="4">
        <f t="shared" si="51"/>
        <v>9.428090415820628E-2</v>
      </c>
      <c r="BN65" s="3">
        <f t="shared" si="52"/>
        <v>0</v>
      </c>
      <c r="BO65" s="3">
        <v>100</v>
      </c>
      <c r="BP65" s="3">
        <f t="shared" si="53"/>
        <v>-1</v>
      </c>
      <c r="BQ65" s="3">
        <f t="shared" si="54"/>
        <v>-100</v>
      </c>
      <c r="BR65" s="3">
        <f t="shared" si="55"/>
        <v>1</v>
      </c>
      <c r="BS65" s="3">
        <f t="shared" si="56"/>
        <v>5</v>
      </c>
      <c r="BT65" s="3">
        <f t="shared" si="69"/>
        <v>500</v>
      </c>
      <c r="BU65" s="3">
        <f t="shared" si="57"/>
        <v>0</v>
      </c>
      <c r="BV65" s="3">
        <f t="shared" si="58"/>
        <v>-1</v>
      </c>
      <c r="BW65" s="3">
        <f t="shared" si="70"/>
        <v>-100</v>
      </c>
      <c r="BX65" s="3">
        <f t="shared" si="59"/>
        <v>0</v>
      </c>
      <c r="BY65" s="3">
        <f t="shared" si="60"/>
        <v>-1</v>
      </c>
      <c r="BZ65" s="3">
        <f t="shared" si="71"/>
        <v>-100</v>
      </c>
      <c r="CA65" s="3">
        <f t="shared" si="61"/>
        <v>1</v>
      </c>
      <c r="CB65" s="3">
        <f t="shared" si="62"/>
        <v>1.08</v>
      </c>
      <c r="CC65" s="3">
        <f t="shared" si="63"/>
        <v>108</v>
      </c>
      <c r="CD65" s="3">
        <f t="shared" si="64"/>
        <v>1</v>
      </c>
      <c r="CE65" s="3">
        <f t="shared" si="65"/>
        <v>1</v>
      </c>
      <c r="CF65" s="3">
        <f t="shared" si="72"/>
        <v>2</v>
      </c>
      <c r="CG65" s="16" t="str">
        <f t="shared" si="73"/>
        <v>BackCasa</v>
      </c>
      <c r="CI65" s="12">
        <f t="shared" si="74"/>
        <v>1</v>
      </c>
      <c r="CJ65" s="12">
        <f t="shared" si="75"/>
        <v>0</v>
      </c>
      <c r="CK65" s="12">
        <f t="shared" si="80"/>
        <v>1</v>
      </c>
      <c r="CL65" s="12" t="str">
        <f t="shared" si="77"/>
        <v/>
      </c>
      <c r="CM65" s="12">
        <f t="shared" si="66"/>
        <v>1</v>
      </c>
      <c r="CN65" s="12">
        <f t="shared" si="67"/>
        <v>1</v>
      </c>
      <c r="CO65" s="12">
        <f t="shared" si="81"/>
        <v>2</v>
      </c>
      <c r="CP65" s="12" t="str">
        <f t="shared" si="79"/>
        <v>Under2.5</v>
      </c>
    </row>
    <row r="66" spans="1:94" x14ac:dyDescent="0.25">
      <c r="A66" t="s">
        <v>127</v>
      </c>
      <c r="B66" t="s">
        <v>158</v>
      </c>
      <c r="C66" t="s">
        <v>134</v>
      </c>
      <c r="D66" t="s">
        <v>20</v>
      </c>
      <c r="E66" t="s">
        <v>11</v>
      </c>
      <c r="F66" s="3">
        <v>2</v>
      </c>
      <c r="G66" s="3">
        <v>0</v>
      </c>
      <c r="H66" s="3" t="str">
        <f t="shared" si="68"/>
        <v>H</v>
      </c>
      <c r="I66" s="3">
        <v>1.36</v>
      </c>
      <c r="J66" s="3">
        <v>5</v>
      </c>
      <c r="K66" s="3">
        <v>7.5</v>
      </c>
      <c r="L66" s="3">
        <v>1.67</v>
      </c>
      <c r="M66" s="3">
        <v>2.2000000000000002</v>
      </c>
      <c r="N66" s="3">
        <f t="shared" si="0"/>
        <v>2</v>
      </c>
      <c r="O66" s="3">
        <f t="shared" si="1"/>
        <v>6.8627450980392135E-2</v>
      </c>
      <c r="P66" s="3">
        <f t="shared" si="2"/>
        <v>5.3347849755035481E-2</v>
      </c>
      <c r="Q66" s="3">
        <f t="shared" si="3"/>
        <v>1.4533333333333334</v>
      </c>
      <c r="R66" s="3">
        <f t="shared" si="4"/>
        <v>5.3431372549019605</v>
      </c>
      <c r="S66" s="3">
        <f t="shared" si="5"/>
        <v>8.0147058823529402</v>
      </c>
      <c r="T66" s="3">
        <f t="shared" si="6"/>
        <v>1.7846078431372547</v>
      </c>
      <c r="U66" s="3">
        <f t="shared" si="7"/>
        <v>2.3509803921568628</v>
      </c>
      <c r="V66" s="4">
        <f t="shared" si="8"/>
        <v>0.73529411764705876</v>
      </c>
      <c r="W66" s="4">
        <f t="shared" si="9"/>
        <v>0.2</v>
      </c>
      <c r="X66" s="4">
        <f t="shared" si="10"/>
        <v>0.13333333333333333</v>
      </c>
      <c r="Y66" s="4">
        <f t="shared" si="11"/>
        <v>0.5988023952095809</v>
      </c>
      <c r="Z66" s="4">
        <f t="shared" si="12"/>
        <v>0.45454545454545453</v>
      </c>
      <c r="AA66" s="4">
        <f t="shared" si="13"/>
        <v>0.27200000000000002</v>
      </c>
      <c r="AB66" s="4">
        <f t="shared" si="14"/>
        <v>0.18133333333333335</v>
      </c>
      <c r="AC66" s="4">
        <f t="shared" si="15"/>
        <v>3.6764705882352939</v>
      </c>
      <c r="AD66" s="4">
        <f t="shared" si="16"/>
        <v>0.66666666666666663</v>
      </c>
      <c r="AE66" s="4">
        <f t="shared" si="17"/>
        <v>5.5147058823529411</v>
      </c>
      <c r="AF66" s="4">
        <f t="shared" si="18"/>
        <v>1.5</v>
      </c>
      <c r="AG66" s="4">
        <f t="shared" si="19"/>
        <v>0.75909090909090904</v>
      </c>
      <c r="AH66" s="4">
        <f t="shared" si="20"/>
        <v>1.317365269461078</v>
      </c>
      <c r="AI66" s="4">
        <f t="shared" si="21"/>
        <v>-6.5613725490196071</v>
      </c>
      <c r="AJ66" s="4">
        <f t="shared" si="22"/>
        <v>-3.8898039215686273</v>
      </c>
      <c r="AK66" s="4">
        <f t="shared" si="23"/>
        <v>-2.6715686274509798</v>
      </c>
      <c r="AL66" s="4">
        <f t="shared" si="24"/>
        <v>-0.5663725490196081</v>
      </c>
      <c r="AM66" s="4">
        <f t="shared" si="25"/>
        <v>0.5663725490196081</v>
      </c>
      <c r="AN66" s="4">
        <f t="shared" si="26"/>
        <v>-3.2806862745098035</v>
      </c>
      <c r="AO66" s="4">
        <f t="shared" si="27"/>
        <v>-1.9449019607843137</v>
      </c>
      <c r="AP66" s="4">
        <f t="shared" si="28"/>
        <v>-1.3357843137254899</v>
      </c>
      <c r="AQ66" s="4">
        <f t="shared" si="29"/>
        <v>-0.28318627450980405</v>
      </c>
      <c r="AR66" s="4">
        <f t="shared" si="30"/>
        <v>0.28318627450980405</v>
      </c>
      <c r="AS66" s="4">
        <f t="shared" si="31"/>
        <v>-1.2749286417764429</v>
      </c>
      <c r="AT66" s="4">
        <f t="shared" si="32"/>
        <v>-1.0958812501394994</v>
      </c>
      <c r="AU66" s="4">
        <f t="shared" si="33"/>
        <v>-0.92817653387214161</v>
      </c>
      <c r="AV66" s="4">
        <f t="shared" si="34"/>
        <v>-0.27596088358113791</v>
      </c>
      <c r="AW66" s="4">
        <f t="shared" si="35"/>
        <v>0.27596088358113791</v>
      </c>
      <c r="AX66" s="4">
        <f t="shared" si="36"/>
        <v>-229.48715551975971</v>
      </c>
      <c r="AY66" s="4">
        <f t="shared" si="37"/>
        <v>-197.25862502510989</v>
      </c>
      <c r="AZ66" s="4">
        <f t="shared" si="38"/>
        <v>-167.0717760969855</v>
      </c>
      <c r="BA66" s="4">
        <f t="shared" si="39"/>
        <v>-49.672959044604823</v>
      </c>
      <c r="BB66" s="4">
        <f t="shared" si="40"/>
        <v>49.672959044604823</v>
      </c>
      <c r="BC66" s="4">
        <f t="shared" si="41"/>
        <v>-0.81866666666666665</v>
      </c>
      <c r="BD66" s="4">
        <f t="shared" si="42"/>
        <v>-0.72799999999999998</v>
      </c>
      <c r="BE66" s="4">
        <f t="shared" si="43"/>
        <v>-0.33333333333333331</v>
      </c>
      <c r="BF66" s="4">
        <f t="shared" si="44"/>
        <v>-0.24090909090909102</v>
      </c>
      <c r="BG66" s="4">
        <f t="shared" si="45"/>
        <v>0.31736526946107801</v>
      </c>
      <c r="BH66" s="4">
        <f t="shared" si="46"/>
        <v>3.2994813533457821</v>
      </c>
      <c r="BI66" s="4">
        <f t="shared" si="47"/>
        <v>4.9370588235294113</v>
      </c>
      <c r="BJ66" s="4">
        <f t="shared" si="48"/>
        <v>0.66830910290573453</v>
      </c>
      <c r="BK66" s="4">
        <f t="shared" si="49"/>
        <v>0.40048587008967407</v>
      </c>
      <c r="BL66" s="4">
        <f t="shared" si="50"/>
        <v>2.0677941176470589</v>
      </c>
      <c r="BM66" s="4">
        <f t="shared" si="51"/>
        <v>0.19367782637150868</v>
      </c>
      <c r="BN66" s="3">
        <f t="shared" si="52"/>
        <v>1</v>
      </c>
      <c r="BO66" s="3">
        <v>100</v>
      </c>
      <c r="BP66" s="3">
        <f t="shared" si="53"/>
        <v>0.3600000000000001</v>
      </c>
      <c r="BQ66" s="3">
        <f t="shared" si="54"/>
        <v>36.000000000000007</v>
      </c>
      <c r="BR66" s="3">
        <f t="shared" si="55"/>
        <v>0</v>
      </c>
      <c r="BS66" s="3">
        <f t="shared" si="56"/>
        <v>-1</v>
      </c>
      <c r="BT66" s="3">
        <f t="shared" si="69"/>
        <v>-100</v>
      </c>
      <c r="BU66" s="3">
        <f t="shared" si="57"/>
        <v>0</v>
      </c>
      <c r="BV66" s="3">
        <f t="shared" si="58"/>
        <v>-1</v>
      </c>
      <c r="BW66" s="3">
        <f t="shared" si="70"/>
        <v>-100</v>
      </c>
      <c r="BX66" s="3">
        <f t="shared" si="59"/>
        <v>0</v>
      </c>
      <c r="BY66" s="3">
        <f t="shared" si="60"/>
        <v>-1</v>
      </c>
      <c r="BZ66" s="3">
        <f t="shared" si="71"/>
        <v>-100</v>
      </c>
      <c r="CA66" s="3">
        <f t="shared" si="61"/>
        <v>1</v>
      </c>
      <c r="CB66" s="3">
        <f t="shared" si="62"/>
        <v>1.2000000000000002</v>
      </c>
      <c r="CC66" s="3">
        <f t="shared" si="63"/>
        <v>120.00000000000001</v>
      </c>
      <c r="CD66" s="3">
        <f t="shared" si="64"/>
        <v>1</v>
      </c>
      <c r="CE66" s="3">
        <f t="shared" si="65"/>
        <v>1</v>
      </c>
      <c r="CF66" s="3">
        <f t="shared" si="72"/>
        <v>2</v>
      </c>
      <c r="CG66" s="16" t="str">
        <f t="shared" si="73"/>
        <v>BackCasa</v>
      </c>
      <c r="CI66" s="12">
        <f t="shared" si="74"/>
        <v>1</v>
      </c>
      <c r="CJ66" s="12">
        <f t="shared" si="75"/>
        <v>0</v>
      </c>
      <c r="CK66" s="12">
        <f t="shared" si="80"/>
        <v>1</v>
      </c>
      <c r="CL66" s="12" t="str">
        <f t="shared" si="77"/>
        <v/>
      </c>
      <c r="CM66" s="12">
        <f t="shared" si="66"/>
        <v>1</v>
      </c>
      <c r="CN66" s="12">
        <f t="shared" si="67"/>
        <v>1</v>
      </c>
      <c r="CO66" s="12">
        <f t="shared" si="81"/>
        <v>2</v>
      </c>
      <c r="CP66" s="12" t="str">
        <f t="shared" si="79"/>
        <v>Under2.5</v>
      </c>
    </row>
    <row r="67" spans="1:94" x14ac:dyDescent="0.25">
      <c r="A67" t="s">
        <v>127</v>
      </c>
      <c r="B67" t="s">
        <v>158</v>
      </c>
      <c r="C67" t="s">
        <v>134</v>
      </c>
      <c r="D67" t="s">
        <v>14</v>
      </c>
      <c r="E67" t="s">
        <v>135</v>
      </c>
      <c r="F67" s="3">
        <v>2</v>
      </c>
      <c r="G67" s="3">
        <v>0</v>
      </c>
      <c r="H67" s="3" t="str">
        <f t="shared" si="68"/>
        <v>H</v>
      </c>
      <c r="I67" s="3">
        <v>1.44</v>
      </c>
      <c r="J67" s="3">
        <v>4.5</v>
      </c>
      <c r="K67" s="3">
        <v>7</v>
      </c>
      <c r="L67" s="3">
        <v>1.73</v>
      </c>
      <c r="M67" s="3">
        <v>2.1</v>
      </c>
      <c r="N67" s="3">
        <f t="shared" ref="N67:N130" si="82">SUM(F67:G67)</f>
        <v>2</v>
      </c>
      <c r="O67" s="3">
        <f t="shared" ref="O67:O130" si="83">((1/I67)+(1/J67)+(1/K67))-1</f>
        <v>5.9523809523809534E-2</v>
      </c>
      <c r="P67" s="3">
        <f t="shared" ref="P67:P130" si="84">((1/L67)+(1/M67-1))</f>
        <v>5.4225158271401064E-2</v>
      </c>
      <c r="Q67" s="3">
        <f t="shared" ref="Q67:Q130" si="85">I67*(1+O67)</f>
        <v>1.5257142857142856</v>
      </c>
      <c r="R67" s="3">
        <f t="shared" ref="R67:R130" si="86">J67*(1+O67)</f>
        <v>4.7678571428571432</v>
      </c>
      <c r="S67" s="3">
        <f t="shared" ref="S67:S130" si="87">K67*(1+O67)</f>
        <v>7.416666666666667</v>
      </c>
      <c r="T67" s="3">
        <f t="shared" ref="T67:T130" si="88">L67*(1+O67)</f>
        <v>1.8329761904761905</v>
      </c>
      <c r="U67" s="3">
        <f t="shared" ref="U67:U130" si="89">M67*(1+O67)</f>
        <v>2.2250000000000001</v>
      </c>
      <c r="V67" s="4">
        <f t="shared" ref="V67:V130" si="90">1/I67</f>
        <v>0.69444444444444442</v>
      </c>
      <c r="W67" s="4">
        <f t="shared" ref="W67:W130" si="91">1/J67</f>
        <v>0.22222222222222221</v>
      </c>
      <c r="X67" s="4">
        <f t="shared" ref="X67:X130" si="92">1/K67</f>
        <v>0.14285714285714285</v>
      </c>
      <c r="Y67" s="4">
        <f t="shared" ref="Y67:Y130" si="93">1/L67</f>
        <v>0.5780346820809249</v>
      </c>
      <c r="Z67" s="4">
        <f t="shared" ref="Z67:Z130" si="94">1/M67</f>
        <v>0.47619047619047616</v>
      </c>
      <c r="AA67" s="4">
        <f t="shared" ref="AA67:AA130" si="95">(I67/J67)</f>
        <v>0.32</v>
      </c>
      <c r="AB67" s="4">
        <f t="shared" ref="AB67:AB130" si="96">(I67/K67)</f>
        <v>0.20571428571428571</v>
      </c>
      <c r="AC67" s="4">
        <f t="shared" ref="AC67:AC130" si="97">(J67/I67)</f>
        <v>3.125</v>
      </c>
      <c r="AD67" s="4">
        <f t="shared" ref="AD67:AD130" si="98">(J67/K67)</f>
        <v>0.6428571428571429</v>
      </c>
      <c r="AE67" s="4">
        <f t="shared" ref="AE67:AE130" si="99">(K67/I67)</f>
        <v>4.8611111111111116</v>
      </c>
      <c r="AF67" s="4">
        <f t="shared" ref="AF67:AF130" si="100">(K67/J67)</f>
        <v>1.5555555555555556</v>
      </c>
      <c r="AG67" s="4">
        <f t="shared" ref="AG67:AG130" si="101">(L67/M67)</f>
        <v>0.82380952380952377</v>
      </c>
      <c r="AH67" s="4">
        <f t="shared" ref="AH67:AH130" si="102">(M67/L67)</f>
        <v>1.2138728323699424</v>
      </c>
      <c r="AI67" s="4">
        <f t="shared" ref="AI67:AI130" si="103">Q67-S67</f>
        <v>-5.8909523809523812</v>
      </c>
      <c r="AJ67" s="4">
        <f t="shared" ref="AJ67:AJ130" si="104">Q67-R67</f>
        <v>-3.2421428571428574</v>
      </c>
      <c r="AK67" s="4">
        <f t="shared" ref="AK67:AK130" si="105">R67-S67</f>
        <v>-2.6488095238095237</v>
      </c>
      <c r="AL67" s="4">
        <f t="shared" ref="AL67:AL130" si="106">T67-U67</f>
        <v>-0.39202380952380955</v>
      </c>
      <c r="AM67" s="4">
        <f t="shared" ref="AM67:AM130" si="107">U67-T67</f>
        <v>0.39202380952380955</v>
      </c>
      <c r="AN67" s="4">
        <f t="shared" ref="AN67:AN130" si="108">(Q67-S67)/2</f>
        <v>-2.9454761904761906</v>
      </c>
      <c r="AO67" s="4">
        <f t="shared" ref="AO67:AO130" si="109">(Q67-R67)/2</f>
        <v>-1.6210714285714287</v>
      </c>
      <c r="AP67" s="4">
        <f t="shared" ref="AP67:AP130" si="110">(R67-S67)/2</f>
        <v>-1.3244047619047619</v>
      </c>
      <c r="AQ67" s="4">
        <f t="shared" ref="AQ67:AQ130" si="111">(T67-U67)/2</f>
        <v>-0.19601190476190478</v>
      </c>
      <c r="AR67" s="4">
        <f t="shared" ref="AR67:AR130" si="112">(U67-T67)/2</f>
        <v>0.19601190476190478</v>
      </c>
      <c r="AS67" s="4">
        <f t="shared" ref="AS67:AS130" si="113">ATAN(AN67)</f>
        <v>-1.2435027797646696</v>
      </c>
      <c r="AT67" s="4">
        <f t="shared" ref="AT67:AT130" si="114">ATAN(AO67)</f>
        <v>-1.0180603565659925</v>
      </c>
      <c r="AU67" s="4">
        <f t="shared" ref="AU67:AU130" si="115">ATAN(AP67)</f>
        <v>-0.92406710869820141</v>
      </c>
      <c r="AV67" s="4">
        <f t="shared" ref="AV67:AV130" si="116">ATAN(AQ67)</f>
        <v>-0.19355792847695175</v>
      </c>
      <c r="AW67" s="4">
        <f t="shared" ref="AW67:AW130" si="117">ATAN(AR67)</f>
        <v>0.19355792847695175</v>
      </c>
      <c r="AX67" s="4">
        <f t="shared" ref="AX67:AX130" si="118">DEGREES(AS67)*PI()</f>
        <v>-223.83050035764055</v>
      </c>
      <c r="AY67" s="4">
        <f t="shared" ref="AY67:AY130" si="119">DEGREES(AT67)*PI()</f>
        <v>-183.25086418187865</v>
      </c>
      <c r="AZ67" s="4">
        <f t="shared" ref="AZ67:AZ130" si="120">DEGREES(AU67)*PI()</f>
        <v>-166.33207956567625</v>
      </c>
      <c r="BA67" s="4">
        <f t="shared" ref="BA67:BA130" si="121">DEGREES(AV67)*PI()</f>
        <v>-34.840427125851313</v>
      </c>
      <c r="BB67" s="4">
        <f t="shared" ref="BB67:BB130" si="122">DEGREES(AW67)*PI()</f>
        <v>34.840427125851313</v>
      </c>
      <c r="BC67" s="4">
        <f t="shared" ref="BC67:BC130" si="123">(Q67-S67)/S67</f>
        <v>-0.79428571428571426</v>
      </c>
      <c r="BD67" s="4">
        <f t="shared" ref="BD67:BD130" si="124">(Q67-R67)/R67</f>
        <v>-0.68</v>
      </c>
      <c r="BE67" s="4">
        <f t="shared" ref="BE67:BE130" si="125">(R67-S67)/S67</f>
        <v>-0.3571428571428571</v>
      </c>
      <c r="BF67" s="4">
        <f t="shared" ref="BF67:BF130" si="126">(T67-U67)/U67</f>
        <v>-0.1761904761904762</v>
      </c>
      <c r="BG67" s="4">
        <f t="shared" ref="BG67:BG130" si="127">(U67-T67)/T67</f>
        <v>0.2138728323699422</v>
      </c>
      <c r="BH67" s="4">
        <f t="shared" ref="BH67:BH130" si="128">_xlfn.STDEV.S(Q67:S67)</f>
        <v>2.950452003625744</v>
      </c>
      <c r="BI67" s="4">
        <f t="shared" ref="BI67:BI130" si="129">AVERAGE(Q67:S67)</f>
        <v>4.5700793650793656</v>
      </c>
      <c r="BJ67" s="4">
        <f t="shared" ref="BJ67:BJ130" si="130">BH67/BI67</f>
        <v>0.64560191802588207</v>
      </c>
      <c r="BK67" s="4">
        <f t="shared" ref="BK67:BK130" si="131">_xlfn.STDEV.S(T67:U67)</f>
        <v>0.27720269410086917</v>
      </c>
      <c r="BL67" s="4">
        <f t="shared" ref="BL67:BL130" si="132">AVERAGE(T67:U67)</f>
        <v>2.0289880952380952</v>
      </c>
      <c r="BM67" s="4">
        <f t="shared" ref="BM67:BM130" si="133">BK67/BL67</f>
        <v>0.13662115354518151</v>
      </c>
      <c r="BN67" s="3">
        <f t="shared" ref="BN67:BN130" si="134">IF(H67="H",1,0)</f>
        <v>1</v>
      </c>
      <c r="BO67" s="3">
        <v>100</v>
      </c>
      <c r="BP67" s="3">
        <f t="shared" ref="BP67:BP130" si="135">IF(H67="H",I67-1,-1)</f>
        <v>0.43999999999999995</v>
      </c>
      <c r="BQ67" s="3">
        <f t="shared" ref="BQ67:BQ130" si="136">BP67*100</f>
        <v>43.999999999999993</v>
      </c>
      <c r="BR67" s="3">
        <f t="shared" ref="BR67:BR130" si="137">IF(H67="A",1,0)</f>
        <v>0</v>
      </c>
      <c r="BS67" s="3">
        <f t="shared" ref="BS67:BS130" si="138">IF(H67="A",K67-1,-1)</f>
        <v>-1</v>
      </c>
      <c r="BT67" s="3">
        <f t="shared" si="69"/>
        <v>-100</v>
      </c>
      <c r="BU67" s="3">
        <f t="shared" ref="BU67:BU130" si="139">IF(H67="D",1,0)</f>
        <v>0</v>
      </c>
      <c r="BV67" s="3">
        <f t="shared" ref="BV67:BV130" si="140">IF(H67="D",J67-1,-1)</f>
        <v>-1</v>
      </c>
      <c r="BW67" s="3">
        <f t="shared" si="70"/>
        <v>-100</v>
      </c>
      <c r="BX67" s="3">
        <f t="shared" ref="BX67:BX130" si="141">IF(N67&gt;2,1,0)</f>
        <v>0</v>
      </c>
      <c r="BY67" s="3">
        <f t="shared" ref="BY67:BY130" si="142">IF(N67&gt;2,L67-1,-1)</f>
        <v>-1</v>
      </c>
      <c r="BZ67" s="3">
        <f t="shared" si="71"/>
        <v>-100</v>
      </c>
      <c r="CA67" s="3">
        <f t="shared" ref="CA67:CA130" si="143">IF(N67&lt;3,1,0)</f>
        <v>1</v>
      </c>
      <c r="CB67" s="3">
        <f t="shared" ref="CB67:CB130" si="144">IF(N67&lt;3,M67-1,-1)</f>
        <v>1.1000000000000001</v>
      </c>
      <c r="CC67" s="3">
        <f t="shared" ref="CC67:CC130" si="145">CB67*100</f>
        <v>110.00000000000001</v>
      </c>
      <c r="CD67" s="3">
        <f t="shared" ref="CD67:CD130" si="146">IF(AD67&gt;=0.618421052631579,1,0)</f>
        <v>1</v>
      </c>
      <c r="CE67" s="3">
        <f t="shared" ref="CE67:CE130" si="147">IF(AD67&lt;=0.868421052631579,1,0)</f>
        <v>1</v>
      </c>
      <c r="CF67" s="3">
        <f t="shared" si="72"/>
        <v>2</v>
      </c>
      <c r="CG67" s="16" t="str">
        <f t="shared" si="73"/>
        <v>BackCasa</v>
      </c>
      <c r="CI67" s="12">
        <f t="shared" si="74"/>
        <v>1</v>
      </c>
      <c r="CJ67" s="12">
        <f t="shared" si="75"/>
        <v>0</v>
      </c>
      <c r="CK67" s="12">
        <f t="shared" si="80"/>
        <v>1</v>
      </c>
      <c r="CL67" s="12" t="str">
        <f t="shared" si="77"/>
        <v/>
      </c>
      <c r="CM67" s="12">
        <f t="shared" ref="CM67:CM130" si="148">IF(AD67&gt;=0.411764705882353,1,0)</f>
        <v>1</v>
      </c>
      <c r="CN67" s="12">
        <f t="shared" ref="CN67:CN130" si="149">IF(AD67&lt;=0.911764705882353,1,0)</f>
        <v>1</v>
      </c>
      <c r="CO67" s="12">
        <f t="shared" si="81"/>
        <v>2</v>
      </c>
      <c r="CP67" s="12" t="str">
        <f t="shared" si="79"/>
        <v>Under2.5</v>
      </c>
    </row>
    <row r="68" spans="1:94" x14ac:dyDescent="0.25">
      <c r="A68" t="s">
        <v>127</v>
      </c>
      <c r="B68" t="s">
        <v>158</v>
      </c>
      <c r="C68" t="s">
        <v>134</v>
      </c>
      <c r="D68" t="s">
        <v>26</v>
      </c>
      <c r="E68" t="s">
        <v>130</v>
      </c>
      <c r="F68" s="3">
        <v>2</v>
      </c>
      <c r="G68" s="3">
        <v>1</v>
      </c>
      <c r="H68" s="3" t="str">
        <f t="shared" ref="H68:H131" si="150">IF(F68&gt;G68,"H",IF(F68=G68,"D","A"))</f>
        <v>H</v>
      </c>
      <c r="I68" s="3">
        <v>7.5</v>
      </c>
      <c r="J68" s="3">
        <v>5</v>
      </c>
      <c r="K68" s="3">
        <v>1.4</v>
      </c>
      <c r="L68" s="3">
        <v>1.67</v>
      </c>
      <c r="M68" s="3">
        <v>2.2000000000000002</v>
      </c>
      <c r="N68" s="3">
        <f t="shared" si="82"/>
        <v>3</v>
      </c>
      <c r="O68" s="3">
        <f t="shared" si="83"/>
        <v>4.7619047619047672E-2</v>
      </c>
      <c r="P68" s="3">
        <f t="shared" si="84"/>
        <v>5.3347849755035481E-2</v>
      </c>
      <c r="Q68" s="3">
        <f t="shared" si="85"/>
        <v>7.8571428571428577</v>
      </c>
      <c r="R68" s="3">
        <f t="shared" si="86"/>
        <v>5.2380952380952381</v>
      </c>
      <c r="S68" s="3">
        <f t="shared" si="87"/>
        <v>1.4666666666666666</v>
      </c>
      <c r="T68" s="3">
        <f t="shared" si="88"/>
        <v>1.7495238095238095</v>
      </c>
      <c r="U68" s="3">
        <f t="shared" si="89"/>
        <v>2.304761904761905</v>
      </c>
      <c r="V68" s="4">
        <f t="shared" si="90"/>
        <v>0.13333333333333333</v>
      </c>
      <c r="W68" s="4">
        <f t="shared" si="91"/>
        <v>0.2</v>
      </c>
      <c r="X68" s="4">
        <f t="shared" si="92"/>
        <v>0.7142857142857143</v>
      </c>
      <c r="Y68" s="4">
        <f t="shared" si="93"/>
        <v>0.5988023952095809</v>
      </c>
      <c r="Z68" s="4">
        <f t="shared" si="94"/>
        <v>0.45454545454545453</v>
      </c>
      <c r="AA68" s="4">
        <f t="shared" si="95"/>
        <v>1.5</v>
      </c>
      <c r="AB68" s="4">
        <f t="shared" si="96"/>
        <v>5.3571428571428577</v>
      </c>
      <c r="AC68" s="4">
        <f t="shared" si="97"/>
        <v>0.66666666666666663</v>
      </c>
      <c r="AD68" s="4">
        <f t="shared" si="98"/>
        <v>3.5714285714285716</v>
      </c>
      <c r="AE68" s="4">
        <f t="shared" si="99"/>
        <v>0.18666666666666665</v>
      </c>
      <c r="AF68" s="4">
        <f t="shared" si="100"/>
        <v>0.27999999999999997</v>
      </c>
      <c r="AG68" s="4">
        <f t="shared" si="101"/>
        <v>0.75909090909090904</v>
      </c>
      <c r="AH68" s="4">
        <f t="shared" si="102"/>
        <v>1.317365269461078</v>
      </c>
      <c r="AI68" s="4">
        <f t="shared" si="103"/>
        <v>6.3904761904761909</v>
      </c>
      <c r="AJ68" s="4">
        <f t="shared" si="104"/>
        <v>2.6190476190476195</v>
      </c>
      <c r="AK68" s="4">
        <f t="shared" si="105"/>
        <v>3.7714285714285714</v>
      </c>
      <c r="AL68" s="4">
        <f t="shared" si="106"/>
        <v>-0.55523809523809553</v>
      </c>
      <c r="AM68" s="4">
        <f t="shared" si="107"/>
        <v>0.55523809523809553</v>
      </c>
      <c r="AN68" s="4">
        <f t="shared" si="108"/>
        <v>3.1952380952380954</v>
      </c>
      <c r="AO68" s="4">
        <f t="shared" si="109"/>
        <v>1.3095238095238098</v>
      </c>
      <c r="AP68" s="4">
        <f t="shared" si="110"/>
        <v>1.8857142857142857</v>
      </c>
      <c r="AQ68" s="4">
        <f t="shared" si="111"/>
        <v>-0.27761904761904777</v>
      </c>
      <c r="AR68" s="4">
        <f t="shared" si="112"/>
        <v>0.27761904761904777</v>
      </c>
      <c r="AS68" s="4">
        <f t="shared" si="113"/>
        <v>1.2674872263055483</v>
      </c>
      <c r="AT68" s="4">
        <f t="shared" si="114"/>
        <v>0.91862491503782684</v>
      </c>
      <c r="AU68" s="4">
        <f t="shared" si="115"/>
        <v>1.083201200871883</v>
      </c>
      <c r="AV68" s="4">
        <f t="shared" si="116"/>
        <v>-0.27079948450380037</v>
      </c>
      <c r="AW68" s="4">
        <f t="shared" si="117"/>
        <v>0.27079948450380037</v>
      </c>
      <c r="AX68" s="4">
        <f t="shared" si="118"/>
        <v>228.14770073499872</v>
      </c>
      <c r="AY68" s="4">
        <f t="shared" si="119"/>
        <v>165.35248470680881</v>
      </c>
      <c r="AZ68" s="4">
        <f t="shared" si="120"/>
        <v>194.97621615693893</v>
      </c>
      <c r="BA68" s="4">
        <f t="shared" si="121"/>
        <v>-48.743907210684064</v>
      </c>
      <c r="BB68" s="4">
        <f t="shared" si="122"/>
        <v>48.743907210684064</v>
      </c>
      <c r="BC68" s="4">
        <f t="shared" si="123"/>
        <v>4.3571428571428577</v>
      </c>
      <c r="BD68" s="4">
        <f t="shared" si="124"/>
        <v>0.50000000000000011</v>
      </c>
      <c r="BE68" s="4">
        <f t="shared" si="125"/>
        <v>2.5714285714285716</v>
      </c>
      <c r="BF68" s="4">
        <f t="shared" si="126"/>
        <v>-0.24090909090909102</v>
      </c>
      <c r="BG68" s="4">
        <f t="shared" si="127"/>
        <v>0.31736526946107801</v>
      </c>
      <c r="BH68" s="4">
        <f t="shared" si="128"/>
        <v>3.2125086210330465</v>
      </c>
      <c r="BI68" s="4">
        <f t="shared" si="129"/>
        <v>4.8539682539682536</v>
      </c>
      <c r="BJ68" s="4">
        <f t="shared" si="130"/>
        <v>0.66183140328672974</v>
      </c>
      <c r="BK68" s="4">
        <f t="shared" si="131"/>
        <v>0.39261262231596222</v>
      </c>
      <c r="BL68" s="4">
        <f t="shared" si="132"/>
        <v>2.0271428571428571</v>
      </c>
      <c r="BM68" s="4">
        <f t="shared" si="133"/>
        <v>0.1936778263715106</v>
      </c>
      <c r="BN68" s="3">
        <f t="shared" si="134"/>
        <v>1</v>
      </c>
      <c r="BO68" s="3">
        <v>100</v>
      </c>
      <c r="BP68" s="3">
        <f t="shared" si="135"/>
        <v>6.5</v>
      </c>
      <c r="BQ68" s="3">
        <f t="shared" si="136"/>
        <v>650</v>
      </c>
      <c r="BR68" s="3">
        <f t="shared" si="137"/>
        <v>0</v>
      </c>
      <c r="BS68" s="3">
        <f t="shared" si="138"/>
        <v>-1</v>
      </c>
      <c r="BT68" s="3">
        <f t="shared" ref="BT68:BT131" si="151">BS68*100</f>
        <v>-100</v>
      </c>
      <c r="BU68" s="3">
        <f t="shared" si="139"/>
        <v>0</v>
      </c>
      <c r="BV68" s="3">
        <f t="shared" si="140"/>
        <v>-1</v>
      </c>
      <c r="BW68" s="3">
        <f t="shared" ref="BW68:BW131" si="152">BV68*100</f>
        <v>-100</v>
      </c>
      <c r="BX68" s="3">
        <f t="shared" si="141"/>
        <v>1</v>
      </c>
      <c r="BY68" s="3">
        <f t="shared" si="142"/>
        <v>0.66999999999999993</v>
      </c>
      <c r="BZ68" s="3">
        <f t="shared" ref="BZ68:BZ131" si="153">BY68*100</f>
        <v>67</v>
      </c>
      <c r="CA68" s="3">
        <f t="shared" si="143"/>
        <v>0</v>
      </c>
      <c r="CB68" s="3">
        <f t="shared" si="144"/>
        <v>-1</v>
      </c>
      <c r="CC68" s="3">
        <f t="shared" si="145"/>
        <v>-100</v>
      </c>
      <c r="CD68" s="3">
        <f t="shared" si="146"/>
        <v>1</v>
      </c>
      <c r="CE68" s="3">
        <f t="shared" si="147"/>
        <v>0</v>
      </c>
      <c r="CF68" s="3">
        <f t="shared" ref="CF68:CF131" si="154">SUM(CD68:CE68)</f>
        <v>1</v>
      </c>
      <c r="CG68" s="16" t="str">
        <f t="shared" ref="CG68:CG131" si="155">IF(CF68=2,"BackCasa","")</f>
        <v/>
      </c>
      <c r="CI68" s="12">
        <f t="shared" ref="CI68:CI131" si="156">IF(AE68&gt;=0.0670588235294118,1,0)</f>
        <v>1</v>
      </c>
      <c r="CJ68" s="12">
        <f t="shared" ref="CJ68:CJ131" si="157">IF(AE68&lt;=0.567058823529412,1,0)</f>
        <v>1</v>
      </c>
      <c r="CK68" s="12">
        <f t="shared" ref="CK68:CK131" si="158">SUM(CI68:CJ68)</f>
        <v>2</v>
      </c>
      <c r="CL68" s="12" t="str">
        <f t="shared" ref="CL68:CL131" si="159">IF(CK68=2,"Over2.5","")</f>
        <v>Over2.5</v>
      </c>
      <c r="CM68" s="12">
        <f t="shared" si="148"/>
        <v>1</v>
      </c>
      <c r="CN68" s="12">
        <f t="shared" si="149"/>
        <v>0</v>
      </c>
      <c r="CO68" s="12">
        <f t="shared" ref="CO68:CO131" si="160">SUM(CM68:CN68)</f>
        <v>1</v>
      </c>
      <c r="CP68" s="12" t="str">
        <f t="shared" ref="CP68:CP131" si="161">IF(CO68=2,"Under2.5","")</f>
        <v/>
      </c>
    </row>
    <row r="69" spans="1:94" x14ac:dyDescent="0.25">
      <c r="A69" t="s">
        <v>127</v>
      </c>
      <c r="B69" t="s">
        <v>158</v>
      </c>
      <c r="C69" t="s">
        <v>136</v>
      </c>
      <c r="D69" t="s">
        <v>23</v>
      </c>
      <c r="E69" t="s">
        <v>25</v>
      </c>
      <c r="F69" s="3">
        <v>2</v>
      </c>
      <c r="G69" s="3">
        <v>1</v>
      </c>
      <c r="H69" s="3" t="str">
        <f t="shared" si="150"/>
        <v>H</v>
      </c>
      <c r="I69" s="3">
        <v>3</v>
      </c>
      <c r="J69" s="3">
        <v>3.8</v>
      </c>
      <c r="K69" s="3">
        <v>2.2000000000000002</v>
      </c>
      <c r="L69" s="3">
        <v>1.36</v>
      </c>
      <c r="M69" s="3">
        <v>3.2</v>
      </c>
      <c r="N69" s="3">
        <f t="shared" si="82"/>
        <v>3</v>
      </c>
      <c r="O69" s="3">
        <f t="shared" si="83"/>
        <v>5.103668261562988E-2</v>
      </c>
      <c r="P69" s="3">
        <f t="shared" si="84"/>
        <v>4.7794117647058765E-2</v>
      </c>
      <c r="Q69" s="3">
        <f t="shared" si="85"/>
        <v>3.1531100478468899</v>
      </c>
      <c r="R69" s="3">
        <f t="shared" si="86"/>
        <v>3.9939393939393932</v>
      </c>
      <c r="S69" s="3">
        <f t="shared" si="87"/>
        <v>2.312280701754386</v>
      </c>
      <c r="T69" s="3">
        <f t="shared" si="88"/>
        <v>1.4294098883572568</v>
      </c>
      <c r="U69" s="3">
        <f t="shared" si="89"/>
        <v>3.3633173843700157</v>
      </c>
      <c r="V69" s="4">
        <f t="shared" si="90"/>
        <v>0.33333333333333331</v>
      </c>
      <c r="W69" s="4">
        <f t="shared" si="91"/>
        <v>0.26315789473684209</v>
      </c>
      <c r="X69" s="4">
        <f t="shared" si="92"/>
        <v>0.45454545454545453</v>
      </c>
      <c r="Y69" s="4">
        <f t="shared" si="93"/>
        <v>0.73529411764705876</v>
      </c>
      <c r="Z69" s="4">
        <f t="shared" si="94"/>
        <v>0.3125</v>
      </c>
      <c r="AA69" s="4">
        <f t="shared" si="95"/>
        <v>0.78947368421052633</v>
      </c>
      <c r="AB69" s="4">
        <f t="shared" si="96"/>
        <v>1.3636363636363635</v>
      </c>
      <c r="AC69" s="4">
        <f t="shared" si="97"/>
        <v>1.2666666666666666</v>
      </c>
      <c r="AD69" s="4">
        <f t="shared" si="98"/>
        <v>1.7272727272727271</v>
      </c>
      <c r="AE69" s="4">
        <f t="shared" si="99"/>
        <v>0.73333333333333339</v>
      </c>
      <c r="AF69" s="4">
        <f t="shared" si="100"/>
        <v>0.57894736842105265</v>
      </c>
      <c r="AG69" s="4">
        <f t="shared" si="101"/>
        <v>0.42499999999999999</v>
      </c>
      <c r="AH69" s="4">
        <f t="shared" si="102"/>
        <v>2.3529411764705883</v>
      </c>
      <c r="AI69" s="4">
        <f t="shared" si="103"/>
        <v>0.84082934609250382</v>
      </c>
      <c r="AJ69" s="4">
        <f t="shared" si="104"/>
        <v>-0.84082934609250337</v>
      </c>
      <c r="AK69" s="4">
        <f t="shared" si="105"/>
        <v>1.6816586921850072</v>
      </c>
      <c r="AL69" s="4">
        <f t="shared" si="106"/>
        <v>-1.9339074960127589</v>
      </c>
      <c r="AM69" s="4">
        <f t="shared" si="107"/>
        <v>1.9339074960127589</v>
      </c>
      <c r="AN69" s="4">
        <f t="shared" si="108"/>
        <v>0.42041467304625191</v>
      </c>
      <c r="AO69" s="4">
        <f t="shared" si="109"/>
        <v>-0.42041467304625169</v>
      </c>
      <c r="AP69" s="4">
        <f t="shared" si="110"/>
        <v>0.84082934609250359</v>
      </c>
      <c r="AQ69" s="4">
        <f t="shared" si="111"/>
        <v>-0.96695374800637945</v>
      </c>
      <c r="AR69" s="4">
        <f t="shared" si="112"/>
        <v>0.96695374800637945</v>
      </c>
      <c r="AS69" s="4">
        <f t="shared" si="113"/>
        <v>0.3979804325685467</v>
      </c>
      <c r="AT69" s="4">
        <f t="shared" si="114"/>
        <v>-0.39798043256854654</v>
      </c>
      <c r="AU69" s="4">
        <f t="shared" si="115"/>
        <v>0.69914587503800407</v>
      </c>
      <c r="AV69" s="4">
        <f t="shared" si="116"/>
        <v>-0.76859901736094649</v>
      </c>
      <c r="AW69" s="4">
        <f t="shared" si="117"/>
        <v>0.76859901736094649</v>
      </c>
      <c r="AX69" s="4">
        <f t="shared" si="118"/>
        <v>71.63647786233841</v>
      </c>
      <c r="AY69" s="4">
        <f t="shared" si="119"/>
        <v>-71.636477862338367</v>
      </c>
      <c r="AZ69" s="4">
        <f t="shared" si="120"/>
        <v>125.84625750684073</v>
      </c>
      <c r="BA69" s="4">
        <f t="shared" si="121"/>
        <v>-138.34782312497038</v>
      </c>
      <c r="BB69" s="4">
        <f t="shared" si="122"/>
        <v>138.34782312497038</v>
      </c>
      <c r="BC69" s="4">
        <f t="shared" si="123"/>
        <v>0.36363636363636354</v>
      </c>
      <c r="BD69" s="4">
        <f t="shared" si="124"/>
        <v>-0.21052631578947356</v>
      </c>
      <c r="BE69" s="4">
        <f t="shared" si="125"/>
        <v>0.72727272727272696</v>
      </c>
      <c r="BF69" s="4">
        <f t="shared" si="126"/>
        <v>-0.57499999999999996</v>
      </c>
      <c r="BG69" s="4">
        <f t="shared" si="127"/>
        <v>1.3529411764705881</v>
      </c>
      <c r="BH69" s="4">
        <f t="shared" si="128"/>
        <v>0.84082934609250415</v>
      </c>
      <c r="BI69" s="4">
        <f t="shared" si="129"/>
        <v>3.1531100478468894</v>
      </c>
      <c r="BJ69" s="4">
        <f t="shared" si="130"/>
        <v>0.26666666666666677</v>
      </c>
      <c r="BK69" s="4">
        <f t="shared" si="131"/>
        <v>1.3674791046181169</v>
      </c>
      <c r="BL69" s="4">
        <f t="shared" si="132"/>
        <v>2.3963636363636365</v>
      </c>
      <c r="BM69" s="4">
        <f t="shared" si="133"/>
        <v>0.57064757779966946</v>
      </c>
      <c r="BN69" s="3">
        <f t="shared" si="134"/>
        <v>1</v>
      </c>
      <c r="BO69" s="3">
        <v>100</v>
      </c>
      <c r="BP69" s="3">
        <f t="shared" si="135"/>
        <v>2</v>
      </c>
      <c r="BQ69" s="3">
        <f t="shared" si="136"/>
        <v>200</v>
      </c>
      <c r="BR69" s="3">
        <f t="shared" si="137"/>
        <v>0</v>
      </c>
      <c r="BS69" s="3">
        <f t="shared" si="138"/>
        <v>-1</v>
      </c>
      <c r="BT69" s="3">
        <f t="shared" si="151"/>
        <v>-100</v>
      </c>
      <c r="BU69" s="3">
        <f t="shared" si="139"/>
        <v>0</v>
      </c>
      <c r="BV69" s="3">
        <f t="shared" si="140"/>
        <v>-1</v>
      </c>
      <c r="BW69" s="3">
        <f t="shared" si="152"/>
        <v>-100</v>
      </c>
      <c r="BX69" s="3">
        <f t="shared" si="141"/>
        <v>1</v>
      </c>
      <c r="BY69" s="3">
        <f t="shared" si="142"/>
        <v>0.3600000000000001</v>
      </c>
      <c r="BZ69" s="3">
        <f t="shared" si="153"/>
        <v>36.000000000000007</v>
      </c>
      <c r="CA69" s="3">
        <f t="shared" si="143"/>
        <v>0</v>
      </c>
      <c r="CB69" s="3">
        <f t="shared" si="144"/>
        <v>-1</v>
      </c>
      <c r="CC69" s="3">
        <f t="shared" si="145"/>
        <v>-100</v>
      </c>
      <c r="CD69" s="3">
        <f t="shared" si="146"/>
        <v>1</v>
      </c>
      <c r="CE69" s="3">
        <f t="shared" si="147"/>
        <v>0</v>
      </c>
      <c r="CF69" s="3">
        <f t="shared" si="154"/>
        <v>1</v>
      </c>
      <c r="CG69" s="16" t="str">
        <f t="shared" si="155"/>
        <v/>
      </c>
      <c r="CI69" s="12">
        <f t="shared" si="156"/>
        <v>1</v>
      </c>
      <c r="CJ69" s="12">
        <f t="shared" si="157"/>
        <v>0</v>
      </c>
      <c r="CK69" s="12">
        <f t="shared" si="158"/>
        <v>1</v>
      </c>
      <c r="CL69" s="12" t="str">
        <f t="shared" si="159"/>
        <v/>
      </c>
      <c r="CM69" s="12">
        <f t="shared" si="148"/>
        <v>1</v>
      </c>
      <c r="CN69" s="12">
        <f t="shared" si="149"/>
        <v>0</v>
      </c>
      <c r="CO69" s="12">
        <f t="shared" si="160"/>
        <v>1</v>
      </c>
      <c r="CP69" s="12" t="str">
        <f t="shared" si="161"/>
        <v/>
      </c>
    </row>
    <row r="70" spans="1:94" x14ac:dyDescent="0.25">
      <c r="A70" t="s">
        <v>127</v>
      </c>
      <c r="B70" t="s">
        <v>159</v>
      </c>
      <c r="C70" t="s">
        <v>138</v>
      </c>
      <c r="D70" t="s">
        <v>133</v>
      </c>
      <c r="E70" t="s">
        <v>22</v>
      </c>
      <c r="F70" s="3">
        <v>1</v>
      </c>
      <c r="G70" s="3">
        <v>1</v>
      </c>
      <c r="H70" s="3" t="str">
        <f t="shared" si="150"/>
        <v>D</v>
      </c>
      <c r="I70" s="3">
        <v>2.63</v>
      </c>
      <c r="J70" s="3">
        <v>3</v>
      </c>
      <c r="K70" s="3">
        <v>2.88</v>
      </c>
      <c r="L70" s="3">
        <v>2.1</v>
      </c>
      <c r="M70" s="3">
        <v>1.73</v>
      </c>
      <c r="N70" s="3">
        <f t="shared" si="82"/>
        <v>2</v>
      </c>
      <c r="O70" s="3">
        <f t="shared" si="83"/>
        <v>6.0783692437684778E-2</v>
      </c>
      <c r="P70" s="3">
        <f t="shared" si="84"/>
        <v>5.4225158271401064E-2</v>
      </c>
      <c r="Q70" s="3">
        <f t="shared" si="85"/>
        <v>2.7898611111111107</v>
      </c>
      <c r="R70" s="3">
        <f t="shared" si="86"/>
        <v>3.1823510773130543</v>
      </c>
      <c r="S70" s="3">
        <f t="shared" si="87"/>
        <v>3.0550570342205319</v>
      </c>
      <c r="T70" s="3">
        <f t="shared" si="88"/>
        <v>2.2276457541191381</v>
      </c>
      <c r="U70" s="3">
        <f t="shared" si="89"/>
        <v>1.8351557879171947</v>
      </c>
      <c r="V70" s="4">
        <f t="shared" si="90"/>
        <v>0.38022813688212931</v>
      </c>
      <c r="W70" s="4">
        <f t="shared" si="91"/>
        <v>0.33333333333333331</v>
      </c>
      <c r="X70" s="4">
        <f t="shared" si="92"/>
        <v>0.34722222222222221</v>
      </c>
      <c r="Y70" s="4">
        <f t="shared" si="93"/>
        <v>0.47619047619047616</v>
      </c>
      <c r="Z70" s="4">
        <f t="shared" si="94"/>
        <v>0.5780346820809249</v>
      </c>
      <c r="AA70" s="4">
        <f t="shared" si="95"/>
        <v>0.87666666666666659</v>
      </c>
      <c r="AB70" s="4">
        <f t="shared" si="96"/>
        <v>0.91319444444444442</v>
      </c>
      <c r="AC70" s="4">
        <f t="shared" si="97"/>
        <v>1.1406844106463878</v>
      </c>
      <c r="AD70" s="4">
        <f t="shared" si="98"/>
        <v>1.0416666666666667</v>
      </c>
      <c r="AE70" s="4">
        <f t="shared" si="99"/>
        <v>1.0950570342205324</v>
      </c>
      <c r="AF70" s="4">
        <f t="shared" si="100"/>
        <v>0.96</v>
      </c>
      <c r="AG70" s="4">
        <f t="shared" si="101"/>
        <v>1.2138728323699424</v>
      </c>
      <c r="AH70" s="4">
        <f t="shared" si="102"/>
        <v>0.82380952380952377</v>
      </c>
      <c r="AI70" s="4">
        <f t="shared" si="103"/>
        <v>-0.26519592310942119</v>
      </c>
      <c r="AJ70" s="4">
        <f t="shared" si="104"/>
        <v>-0.39248996620194365</v>
      </c>
      <c r="AK70" s="4">
        <f t="shared" si="105"/>
        <v>0.12729404309252246</v>
      </c>
      <c r="AL70" s="4">
        <f t="shared" si="106"/>
        <v>0.39248996620194343</v>
      </c>
      <c r="AM70" s="4">
        <f t="shared" si="107"/>
        <v>-0.39248996620194343</v>
      </c>
      <c r="AN70" s="4">
        <f t="shared" si="108"/>
        <v>-0.1325979615547106</v>
      </c>
      <c r="AO70" s="4">
        <f t="shared" si="109"/>
        <v>-0.19624498310097183</v>
      </c>
      <c r="AP70" s="4">
        <f t="shared" si="110"/>
        <v>6.3647021546261229E-2</v>
      </c>
      <c r="AQ70" s="4">
        <f t="shared" si="111"/>
        <v>0.19624498310097171</v>
      </c>
      <c r="AR70" s="4">
        <f t="shared" si="112"/>
        <v>-0.19624498310097171</v>
      </c>
      <c r="AS70" s="4">
        <f t="shared" si="113"/>
        <v>-0.13182893595300135</v>
      </c>
      <c r="AT70" s="4">
        <f t="shared" si="114"/>
        <v>-0.19378237324061107</v>
      </c>
      <c r="AU70" s="4">
        <f t="shared" si="115"/>
        <v>6.3561286342128931E-2</v>
      </c>
      <c r="AV70" s="4">
        <f t="shared" si="116"/>
        <v>0.19378237324061096</v>
      </c>
      <c r="AW70" s="4">
        <f t="shared" si="117"/>
        <v>-0.19378237324061096</v>
      </c>
      <c r="AX70" s="4">
        <f t="shared" si="118"/>
        <v>-23.729208471540243</v>
      </c>
      <c r="AY70" s="4">
        <f t="shared" si="119"/>
        <v>-34.880827183309989</v>
      </c>
      <c r="AZ70" s="4">
        <f t="shared" si="120"/>
        <v>11.441031541583207</v>
      </c>
      <c r="BA70" s="4">
        <f t="shared" si="121"/>
        <v>34.880827183309975</v>
      </c>
      <c r="BB70" s="4">
        <f t="shared" si="122"/>
        <v>-34.880827183309975</v>
      </c>
      <c r="BC70" s="4">
        <f t="shared" si="123"/>
        <v>-8.6805555555555566E-2</v>
      </c>
      <c r="BD70" s="4">
        <f t="shared" si="124"/>
        <v>-0.12333333333333342</v>
      </c>
      <c r="BE70" s="4">
        <f t="shared" si="125"/>
        <v>4.1666666666666761E-2</v>
      </c>
      <c r="BF70" s="4">
        <f t="shared" si="126"/>
        <v>0.21387283236994223</v>
      </c>
      <c r="BG70" s="4">
        <f t="shared" si="127"/>
        <v>-0.1761904761904762</v>
      </c>
      <c r="BH70" s="4">
        <f t="shared" si="128"/>
        <v>0.20024194724129019</v>
      </c>
      <c r="BI70" s="4">
        <f t="shared" si="129"/>
        <v>3.0090897408815658</v>
      </c>
      <c r="BJ70" s="4">
        <f t="shared" si="130"/>
        <v>6.6545688060013056E-2</v>
      </c>
      <c r="BK70" s="4">
        <f t="shared" si="131"/>
        <v>0.27753231664907307</v>
      </c>
      <c r="BL70" s="4">
        <f t="shared" si="132"/>
        <v>2.0314007710181663</v>
      </c>
      <c r="BM70" s="4">
        <f t="shared" si="133"/>
        <v>0.13662115354518153</v>
      </c>
      <c r="BN70" s="3">
        <f t="shared" si="134"/>
        <v>0</v>
      </c>
      <c r="BO70" s="3">
        <v>100</v>
      </c>
      <c r="BP70" s="3">
        <f t="shared" si="135"/>
        <v>-1</v>
      </c>
      <c r="BQ70" s="3">
        <f t="shared" si="136"/>
        <v>-100</v>
      </c>
      <c r="BR70" s="3">
        <f t="shared" si="137"/>
        <v>0</v>
      </c>
      <c r="BS70" s="3">
        <f t="shared" si="138"/>
        <v>-1</v>
      </c>
      <c r="BT70" s="3">
        <f t="shared" si="151"/>
        <v>-100</v>
      </c>
      <c r="BU70" s="3">
        <f t="shared" si="139"/>
        <v>1</v>
      </c>
      <c r="BV70" s="3">
        <f t="shared" si="140"/>
        <v>2</v>
      </c>
      <c r="BW70" s="3">
        <f t="shared" si="152"/>
        <v>200</v>
      </c>
      <c r="BX70" s="3">
        <f t="shared" si="141"/>
        <v>0</v>
      </c>
      <c r="BY70" s="3">
        <f t="shared" si="142"/>
        <v>-1</v>
      </c>
      <c r="BZ70" s="3">
        <f t="shared" si="153"/>
        <v>-100</v>
      </c>
      <c r="CA70" s="3">
        <f t="shared" si="143"/>
        <v>1</v>
      </c>
      <c r="CB70" s="3">
        <f t="shared" si="144"/>
        <v>0.73</v>
      </c>
      <c r="CC70" s="3">
        <f t="shared" si="145"/>
        <v>73</v>
      </c>
      <c r="CD70" s="3">
        <f t="shared" si="146"/>
        <v>1</v>
      </c>
      <c r="CE70" s="3">
        <f t="shared" si="147"/>
        <v>0</v>
      </c>
      <c r="CF70" s="3">
        <f t="shared" si="154"/>
        <v>1</v>
      </c>
      <c r="CG70" s="16" t="str">
        <f t="shared" si="155"/>
        <v/>
      </c>
      <c r="CI70" s="12">
        <f t="shared" si="156"/>
        <v>1</v>
      </c>
      <c r="CJ70" s="12">
        <f t="shared" si="157"/>
        <v>0</v>
      </c>
      <c r="CK70" s="12">
        <f t="shared" si="158"/>
        <v>1</v>
      </c>
      <c r="CL70" s="12" t="str">
        <f t="shared" si="159"/>
        <v/>
      </c>
      <c r="CM70" s="12">
        <f t="shared" si="148"/>
        <v>1</v>
      </c>
      <c r="CN70" s="12">
        <f t="shared" si="149"/>
        <v>0</v>
      </c>
      <c r="CO70" s="12">
        <f t="shared" si="160"/>
        <v>1</v>
      </c>
      <c r="CP70" s="12" t="str">
        <f t="shared" si="161"/>
        <v/>
      </c>
    </row>
    <row r="71" spans="1:94" x14ac:dyDescent="0.25">
      <c r="A71" t="s">
        <v>127</v>
      </c>
      <c r="B71" t="s">
        <v>160</v>
      </c>
      <c r="C71" t="s">
        <v>129</v>
      </c>
      <c r="D71" t="s">
        <v>18</v>
      </c>
      <c r="E71" t="s">
        <v>24</v>
      </c>
      <c r="F71" s="3">
        <v>0</v>
      </c>
      <c r="G71" s="3">
        <v>2</v>
      </c>
      <c r="H71" s="3" t="str">
        <f t="shared" si="150"/>
        <v>A</v>
      </c>
      <c r="I71" s="3">
        <v>3.4</v>
      </c>
      <c r="J71" s="3">
        <v>3.4</v>
      </c>
      <c r="K71" s="3">
        <v>2.15</v>
      </c>
      <c r="L71" s="3">
        <v>2.0099999999999998</v>
      </c>
      <c r="M71" s="3">
        <v>1.89</v>
      </c>
      <c r="N71" s="3">
        <f t="shared" si="82"/>
        <v>2</v>
      </c>
      <c r="O71" s="3">
        <f t="shared" si="83"/>
        <v>5.3351573187414569E-2</v>
      </c>
      <c r="P71" s="3">
        <f t="shared" si="84"/>
        <v>2.6612966911474523E-2</v>
      </c>
      <c r="Q71" s="3">
        <f t="shared" si="85"/>
        <v>3.5813953488372094</v>
      </c>
      <c r="R71" s="3">
        <f t="shared" si="86"/>
        <v>3.5813953488372094</v>
      </c>
      <c r="S71" s="3">
        <f t="shared" si="87"/>
        <v>2.2647058823529411</v>
      </c>
      <c r="T71" s="3">
        <f t="shared" si="88"/>
        <v>2.1172366621067029</v>
      </c>
      <c r="U71" s="3">
        <f t="shared" si="89"/>
        <v>1.9908344733242134</v>
      </c>
      <c r="V71" s="4">
        <f t="shared" si="90"/>
        <v>0.29411764705882354</v>
      </c>
      <c r="W71" s="4">
        <f t="shared" si="91"/>
        <v>0.29411764705882354</v>
      </c>
      <c r="X71" s="4">
        <f t="shared" si="92"/>
        <v>0.46511627906976744</v>
      </c>
      <c r="Y71" s="4">
        <f t="shared" si="93"/>
        <v>0.49751243781094534</v>
      </c>
      <c r="Z71" s="4">
        <f t="shared" si="94"/>
        <v>0.52910052910052918</v>
      </c>
      <c r="AA71" s="4">
        <f t="shared" si="95"/>
        <v>1</v>
      </c>
      <c r="AB71" s="4">
        <f t="shared" si="96"/>
        <v>1.5813953488372092</v>
      </c>
      <c r="AC71" s="4">
        <f t="shared" si="97"/>
        <v>1</v>
      </c>
      <c r="AD71" s="4">
        <f t="shared" si="98"/>
        <v>1.5813953488372092</v>
      </c>
      <c r="AE71" s="4">
        <f t="shared" si="99"/>
        <v>0.63235294117647056</v>
      </c>
      <c r="AF71" s="4">
        <f t="shared" si="100"/>
        <v>0.63235294117647056</v>
      </c>
      <c r="AG71" s="4">
        <f t="shared" si="101"/>
        <v>1.0634920634920635</v>
      </c>
      <c r="AH71" s="4">
        <f t="shared" si="102"/>
        <v>0.94029850746268662</v>
      </c>
      <c r="AI71" s="4">
        <f t="shared" si="103"/>
        <v>1.3166894664842683</v>
      </c>
      <c r="AJ71" s="4">
        <f t="shared" si="104"/>
        <v>0</v>
      </c>
      <c r="AK71" s="4">
        <f t="shared" si="105"/>
        <v>1.3166894664842683</v>
      </c>
      <c r="AL71" s="4">
        <f t="shared" si="106"/>
        <v>0.12640218878248954</v>
      </c>
      <c r="AM71" s="4">
        <f t="shared" si="107"/>
        <v>-0.12640218878248954</v>
      </c>
      <c r="AN71" s="4">
        <f t="shared" si="108"/>
        <v>0.65834473324213416</v>
      </c>
      <c r="AO71" s="4">
        <f t="shared" si="109"/>
        <v>0</v>
      </c>
      <c r="AP71" s="4">
        <f t="shared" si="110"/>
        <v>0.65834473324213416</v>
      </c>
      <c r="AQ71" s="4">
        <f t="shared" si="111"/>
        <v>6.3201094391244772E-2</v>
      </c>
      <c r="AR71" s="4">
        <f t="shared" si="112"/>
        <v>-6.3201094391244772E-2</v>
      </c>
      <c r="AS71" s="4">
        <f t="shared" si="113"/>
        <v>0.58221911550454808</v>
      </c>
      <c r="AT71" s="4">
        <f t="shared" si="114"/>
        <v>0</v>
      </c>
      <c r="AU71" s="4">
        <f t="shared" si="115"/>
        <v>0.58221911550454808</v>
      </c>
      <c r="AV71" s="4">
        <f t="shared" si="116"/>
        <v>6.3117145799045885E-2</v>
      </c>
      <c r="AW71" s="4">
        <f t="shared" si="117"/>
        <v>-6.3117145799045885E-2</v>
      </c>
      <c r="AX71" s="4">
        <f t="shared" si="118"/>
        <v>104.79944079081866</v>
      </c>
      <c r="AY71" s="4">
        <f t="shared" si="119"/>
        <v>0</v>
      </c>
      <c r="AZ71" s="4">
        <f t="shared" si="120"/>
        <v>104.79944079081866</v>
      </c>
      <c r="BA71" s="4">
        <f t="shared" si="121"/>
        <v>11.361086243828259</v>
      </c>
      <c r="BB71" s="4">
        <f t="shared" si="122"/>
        <v>-11.361086243828259</v>
      </c>
      <c r="BC71" s="4">
        <f t="shared" si="123"/>
        <v>0.58139534883720945</v>
      </c>
      <c r="BD71" s="4">
        <f t="shared" si="124"/>
        <v>0</v>
      </c>
      <c r="BE71" s="4">
        <f t="shared" si="125"/>
        <v>0.58139534883720945</v>
      </c>
      <c r="BF71" s="4">
        <f t="shared" si="126"/>
        <v>6.3492063492063391E-2</v>
      </c>
      <c r="BG71" s="4">
        <f t="shared" si="127"/>
        <v>-5.9701492537313348E-2</v>
      </c>
      <c r="BH71" s="4">
        <f t="shared" si="128"/>
        <v>0.76019101791384025</v>
      </c>
      <c r="BI71" s="4">
        <f t="shared" si="129"/>
        <v>3.1424988600091197</v>
      </c>
      <c r="BJ71" s="4">
        <f t="shared" si="130"/>
        <v>0.24190653736995602</v>
      </c>
      <c r="BK71" s="4">
        <f t="shared" si="131"/>
        <v>8.9379844844920509E-2</v>
      </c>
      <c r="BL71" s="4">
        <f t="shared" si="132"/>
        <v>2.054035567715458</v>
      </c>
      <c r="BM71" s="4">
        <f t="shared" si="133"/>
        <v>4.351426345763363E-2</v>
      </c>
      <c r="BN71" s="3">
        <f t="shared" si="134"/>
        <v>0</v>
      </c>
      <c r="BO71" s="3">
        <v>100</v>
      </c>
      <c r="BP71" s="3">
        <f t="shared" si="135"/>
        <v>-1</v>
      </c>
      <c r="BQ71" s="3">
        <f t="shared" si="136"/>
        <v>-100</v>
      </c>
      <c r="BR71" s="3">
        <f t="shared" si="137"/>
        <v>1</v>
      </c>
      <c r="BS71" s="3">
        <f t="shared" si="138"/>
        <v>1.1499999999999999</v>
      </c>
      <c r="BT71" s="3">
        <f t="shared" si="151"/>
        <v>114.99999999999999</v>
      </c>
      <c r="BU71" s="3">
        <f t="shared" si="139"/>
        <v>0</v>
      </c>
      <c r="BV71" s="3">
        <f t="shared" si="140"/>
        <v>-1</v>
      </c>
      <c r="BW71" s="3">
        <f t="shared" si="152"/>
        <v>-100</v>
      </c>
      <c r="BX71" s="3">
        <f t="shared" si="141"/>
        <v>0</v>
      </c>
      <c r="BY71" s="3">
        <f t="shared" si="142"/>
        <v>-1</v>
      </c>
      <c r="BZ71" s="3">
        <f t="shared" si="153"/>
        <v>-100</v>
      </c>
      <c r="CA71" s="3">
        <f t="shared" si="143"/>
        <v>1</v>
      </c>
      <c r="CB71" s="3">
        <f t="shared" si="144"/>
        <v>0.8899999999999999</v>
      </c>
      <c r="CC71" s="3">
        <f t="shared" si="145"/>
        <v>88.999999999999986</v>
      </c>
      <c r="CD71" s="3">
        <f t="shared" si="146"/>
        <v>1</v>
      </c>
      <c r="CE71" s="3">
        <f t="shared" si="147"/>
        <v>0</v>
      </c>
      <c r="CF71" s="3">
        <f t="shared" si="154"/>
        <v>1</v>
      </c>
      <c r="CG71" s="16" t="str">
        <f t="shared" si="155"/>
        <v/>
      </c>
      <c r="CI71" s="12">
        <f t="shared" si="156"/>
        <v>1</v>
      </c>
      <c r="CJ71" s="12">
        <f t="shared" si="157"/>
        <v>0</v>
      </c>
      <c r="CK71" s="12">
        <f t="shared" si="158"/>
        <v>1</v>
      </c>
      <c r="CL71" s="12" t="str">
        <f t="shared" si="159"/>
        <v/>
      </c>
      <c r="CM71" s="12">
        <f t="shared" si="148"/>
        <v>1</v>
      </c>
      <c r="CN71" s="12">
        <f t="shared" si="149"/>
        <v>0</v>
      </c>
      <c r="CO71" s="12">
        <f t="shared" si="160"/>
        <v>1</v>
      </c>
      <c r="CP71" s="12" t="str">
        <f t="shared" si="161"/>
        <v/>
      </c>
    </row>
    <row r="72" spans="1:94" x14ac:dyDescent="0.25">
      <c r="A72" t="s">
        <v>127</v>
      </c>
      <c r="B72" t="s">
        <v>161</v>
      </c>
      <c r="C72" t="s">
        <v>162</v>
      </c>
      <c r="D72" t="s">
        <v>16</v>
      </c>
      <c r="E72" t="s">
        <v>11</v>
      </c>
      <c r="F72" s="3">
        <v>1</v>
      </c>
      <c r="G72" s="3">
        <v>2</v>
      </c>
      <c r="H72" s="3" t="str">
        <f t="shared" si="150"/>
        <v>A</v>
      </c>
      <c r="I72" s="3">
        <v>2.88</v>
      </c>
      <c r="J72" s="3">
        <v>3.1</v>
      </c>
      <c r="K72" s="3">
        <v>2.6</v>
      </c>
      <c r="L72" s="3">
        <v>2.2000000000000002</v>
      </c>
      <c r="M72" s="3">
        <v>1.65</v>
      </c>
      <c r="N72" s="3">
        <f t="shared" si="82"/>
        <v>3</v>
      </c>
      <c r="O72" s="3">
        <f t="shared" si="83"/>
        <v>5.441825199889716E-2</v>
      </c>
      <c r="P72" s="3">
        <f t="shared" si="84"/>
        <v>6.0606060606060608E-2</v>
      </c>
      <c r="Q72" s="3">
        <f t="shared" si="85"/>
        <v>3.0367245657568236</v>
      </c>
      <c r="R72" s="3">
        <f t="shared" si="86"/>
        <v>3.2686965811965814</v>
      </c>
      <c r="S72" s="3">
        <f t="shared" si="87"/>
        <v>2.7414874551971327</v>
      </c>
      <c r="T72" s="3">
        <f t="shared" si="88"/>
        <v>2.3197201543975741</v>
      </c>
      <c r="U72" s="3">
        <f t="shared" si="89"/>
        <v>1.7397901157981803</v>
      </c>
      <c r="V72" s="4">
        <f t="shared" si="90"/>
        <v>0.34722222222222221</v>
      </c>
      <c r="W72" s="4">
        <f t="shared" si="91"/>
        <v>0.32258064516129031</v>
      </c>
      <c r="X72" s="4">
        <f t="shared" si="92"/>
        <v>0.38461538461538458</v>
      </c>
      <c r="Y72" s="4">
        <f t="shared" si="93"/>
        <v>0.45454545454545453</v>
      </c>
      <c r="Z72" s="4">
        <f t="shared" si="94"/>
        <v>0.60606060606060608</v>
      </c>
      <c r="AA72" s="4">
        <f t="shared" si="95"/>
        <v>0.92903225806451606</v>
      </c>
      <c r="AB72" s="4">
        <f t="shared" si="96"/>
        <v>1.1076923076923075</v>
      </c>
      <c r="AC72" s="4">
        <f t="shared" si="97"/>
        <v>1.0763888888888891</v>
      </c>
      <c r="AD72" s="4">
        <f t="shared" si="98"/>
        <v>1.1923076923076923</v>
      </c>
      <c r="AE72" s="4">
        <f t="shared" si="99"/>
        <v>0.90277777777777779</v>
      </c>
      <c r="AF72" s="4">
        <f t="shared" si="100"/>
        <v>0.83870967741935487</v>
      </c>
      <c r="AG72" s="4">
        <f t="shared" si="101"/>
        <v>1.3333333333333335</v>
      </c>
      <c r="AH72" s="4">
        <f t="shared" si="102"/>
        <v>0.74999999999999989</v>
      </c>
      <c r="AI72" s="4">
        <f t="shared" si="103"/>
        <v>0.29523711055969093</v>
      </c>
      <c r="AJ72" s="4">
        <f t="shared" si="104"/>
        <v>-0.23197201543975776</v>
      </c>
      <c r="AK72" s="4">
        <f t="shared" si="105"/>
        <v>0.52720912599944869</v>
      </c>
      <c r="AL72" s="4">
        <f t="shared" si="106"/>
        <v>0.57993003859939374</v>
      </c>
      <c r="AM72" s="4">
        <f t="shared" si="107"/>
        <v>-0.57993003859939374</v>
      </c>
      <c r="AN72" s="4">
        <f t="shared" si="108"/>
        <v>0.14761855527984546</v>
      </c>
      <c r="AO72" s="4">
        <f t="shared" si="109"/>
        <v>-0.11598600771987888</v>
      </c>
      <c r="AP72" s="4">
        <f t="shared" si="110"/>
        <v>0.26360456299972435</v>
      </c>
      <c r="AQ72" s="4">
        <f t="shared" si="111"/>
        <v>0.28996501929969687</v>
      </c>
      <c r="AR72" s="4">
        <f t="shared" si="112"/>
        <v>-0.28996501929969687</v>
      </c>
      <c r="AS72" s="4">
        <f t="shared" si="113"/>
        <v>0.14656009658468008</v>
      </c>
      <c r="AT72" s="4">
        <f t="shared" si="114"/>
        <v>-0.11547005553806242</v>
      </c>
      <c r="AU72" s="4">
        <f t="shared" si="115"/>
        <v>0.25774140800049833</v>
      </c>
      <c r="AV72" s="4">
        <f t="shared" si="116"/>
        <v>0.28222515463749709</v>
      </c>
      <c r="AW72" s="4">
        <f t="shared" si="117"/>
        <v>-0.28222515463749709</v>
      </c>
      <c r="AX72" s="4">
        <f t="shared" si="118"/>
        <v>26.380817385242413</v>
      </c>
      <c r="AY72" s="4">
        <f t="shared" si="119"/>
        <v>-20.784609996851234</v>
      </c>
      <c r="AZ72" s="4">
        <f t="shared" si="120"/>
        <v>46.393453440089701</v>
      </c>
      <c r="BA72" s="4">
        <f t="shared" si="121"/>
        <v>50.800527834749481</v>
      </c>
      <c r="BB72" s="4">
        <f t="shared" si="122"/>
        <v>-50.800527834749481</v>
      </c>
      <c r="BC72" s="4">
        <f t="shared" si="123"/>
        <v>0.10769230769230759</v>
      </c>
      <c r="BD72" s="4">
        <f t="shared" si="124"/>
        <v>-7.0967741935483983E-2</v>
      </c>
      <c r="BE72" s="4">
        <f t="shared" si="125"/>
        <v>0.19230769230769235</v>
      </c>
      <c r="BF72" s="4">
        <f t="shared" si="126"/>
        <v>0.33333333333333348</v>
      </c>
      <c r="BG72" s="4">
        <f t="shared" si="127"/>
        <v>-0.25000000000000011</v>
      </c>
      <c r="BH72" s="4">
        <f t="shared" si="128"/>
        <v>0.26423645658636918</v>
      </c>
      <c r="BI72" s="4">
        <f t="shared" si="129"/>
        <v>3.015636200716846</v>
      </c>
      <c r="BJ72" s="4">
        <f t="shared" si="130"/>
        <v>8.7622126476515169E-2</v>
      </c>
      <c r="BK72" s="4">
        <f t="shared" si="131"/>
        <v>0.41007246290740945</v>
      </c>
      <c r="BL72" s="4">
        <f t="shared" si="132"/>
        <v>2.0297551350978771</v>
      </c>
      <c r="BM72" s="4">
        <f t="shared" si="133"/>
        <v>0.20203050891044319</v>
      </c>
      <c r="BN72" s="3">
        <f t="shared" si="134"/>
        <v>0</v>
      </c>
      <c r="BO72" s="3">
        <v>100</v>
      </c>
      <c r="BP72" s="3">
        <f t="shared" si="135"/>
        <v>-1</v>
      </c>
      <c r="BQ72" s="3">
        <f t="shared" si="136"/>
        <v>-100</v>
      </c>
      <c r="BR72" s="3">
        <f t="shared" si="137"/>
        <v>1</v>
      </c>
      <c r="BS72" s="3">
        <f t="shared" si="138"/>
        <v>1.6</v>
      </c>
      <c r="BT72" s="3">
        <f t="shared" si="151"/>
        <v>160</v>
      </c>
      <c r="BU72" s="3">
        <f t="shared" si="139"/>
        <v>0</v>
      </c>
      <c r="BV72" s="3">
        <f t="shared" si="140"/>
        <v>-1</v>
      </c>
      <c r="BW72" s="3">
        <f t="shared" si="152"/>
        <v>-100</v>
      </c>
      <c r="BX72" s="3">
        <f t="shared" si="141"/>
        <v>1</v>
      </c>
      <c r="BY72" s="3">
        <f t="shared" si="142"/>
        <v>1.2000000000000002</v>
      </c>
      <c r="BZ72" s="3">
        <f t="shared" si="153"/>
        <v>120.00000000000001</v>
      </c>
      <c r="CA72" s="3">
        <f t="shared" si="143"/>
        <v>0</v>
      </c>
      <c r="CB72" s="3">
        <f t="shared" si="144"/>
        <v>-1</v>
      </c>
      <c r="CC72" s="3">
        <f t="shared" si="145"/>
        <v>-100</v>
      </c>
      <c r="CD72" s="3">
        <f t="shared" si="146"/>
        <v>1</v>
      </c>
      <c r="CE72" s="3">
        <f t="shared" si="147"/>
        <v>0</v>
      </c>
      <c r="CF72" s="3">
        <f t="shared" si="154"/>
        <v>1</v>
      </c>
      <c r="CG72" s="16" t="str">
        <f t="shared" si="155"/>
        <v/>
      </c>
      <c r="CI72" s="12">
        <f t="shared" si="156"/>
        <v>1</v>
      </c>
      <c r="CJ72" s="12">
        <f t="shared" si="157"/>
        <v>0</v>
      </c>
      <c r="CK72" s="12">
        <f t="shared" si="158"/>
        <v>1</v>
      </c>
      <c r="CL72" s="12" t="str">
        <f t="shared" si="159"/>
        <v/>
      </c>
      <c r="CM72" s="12">
        <f t="shared" si="148"/>
        <v>1</v>
      </c>
      <c r="CN72" s="12">
        <f t="shared" si="149"/>
        <v>0</v>
      </c>
      <c r="CO72" s="12">
        <f t="shared" si="160"/>
        <v>1</v>
      </c>
      <c r="CP72" s="12" t="str">
        <f t="shared" si="161"/>
        <v/>
      </c>
    </row>
    <row r="73" spans="1:94" x14ac:dyDescent="0.25">
      <c r="A73" t="s">
        <v>127</v>
      </c>
      <c r="B73" t="s">
        <v>163</v>
      </c>
      <c r="C73" t="s">
        <v>132</v>
      </c>
      <c r="D73" t="s">
        <v>16</v>
      </c>
      <c r="E73" t="s">
        <v>23</v>
      </c>
      <c r="F73" s="3">
        <v>0</v>
      </c>
      <c r="G73" s="3">
        <v>1</v>
      </c>
      <c r="H73" s="3" t="str">
        <f t="shared" si="150"/>
        <v>A</v>
      </c>
      <c r="I73" s="3">
        <v>7</v>
      </c>
      <c r="J73" s="3">
        <v>5</v>
      </c>
      <c r="K73" s="3">
        <v>1.4</v>
      </c>
      <c r="L73" s="3">
        <v>1.48</v>
      </c>
      <c r="M73" s="3">
        <v>2.6</v>
      </c>
      <c r="N73" s="3">
        <f t="shared" si="82"/>
        <v>1</v>
      </c>
      <c r="O73" s="3">
        <f t="shared" si="83"/>
        <v>5.7142857142857162E-2</v>
      </c>
      <c r="P73" s="3">
        <f t="shared" si="84"/>
        <v>6.0291060291060239E-2</v>
      </c>
      <c r="Q73" s="3">
        <f t="shared" si="85"/>
        <v>7.4</v>
      </c>
      <c r="R73" s="3">
        <f t="shared" si="86"/>
        <v>5.2857142857142856</v>
      </c>
      <c r="S73" s="3">
        <f t="shared" si="87"/>
        <v>1.48</v>
      </c>
      <c r="T73" s="3">
        <f t="shared" si="88"/>
        <v>1.5645714285714285</v>
      </c>
      <c r="U73" s="3">
        <f t="shared" si="89"/>
        <v>2.7485714285714287</v>
      </c>
      <c r="V73" s="4">
        <f t="shared" si="90"/>
        <v>0.14285714285714285</v>
      </c>
      <c r="W73" s="4">
        <f t="shared" si="91"/>
        <v>0.2</v>
      </c>
      <c r="X73" s="4">
        <f t="shared" si="92"/>
        <v>0.7142857142857143</v>
      </c>
      <c r="Y73" s="4">
        <f t="shared" si="93"/>
        <v>0.67567567567567566</v>
      </c>
      <c r="Z73" s="4">
        <f t="shared" si="94"/>
        <v>0.38461538461538458</v>
      </c>
      <c r="AA73" s="4">
        <f t="shared" si="95"/>
        <v>1.4</v>
      </c>
      <c r="AB73" s="4">
        <f t="shared" si="96"/>
        <v>5</v>
      </c>
      <c r="AC73" s="4">
        <f t="shared" si="97"/>
        <v>0.7142857142857143</v>
      </c>
      <c r="AD73" s="4">
        <f t="shared" si="98"/>
        <v>3.5714285714285716</v>
      </c>
      <c r="AE73" s="4">
        <f t="shared" si="99"/>
        <v>0.19999999999999998</v>
      </c>
      <c r="AF73" s="4">
        <f t="shared" si="100"/>
        <v>0.27999999999999997</v>
      </c>
      <c r="AG73" s="4">
        <f t="shared" si="101"/>
        <v>0.56923076923076921</v>
      </c>
      <c r="AH73" s="4">
        <f t="shared" si="102"/>
        <v>1.7567567567567568</v>
      </c>
      <c r="AI73" s="4">
        <f t="shared" si="103"/>
        <v>5.92</v>
      </c>
      <c r="AJ73" s="4">
        <f t="shared" si="104"/>
        <v>2.1142857142857148</v>
      </c>
      <c r="AK73" s="4">
        <f t="shared" si="105"/>
        <v>3.8057142857142856</v>
      </c>
      <c r="AL73" s="4">
        <f t="shared" si="106"/>
        <v>-1.1840000000000002</v>
      </c>
      <c r="AM73" s="4">
        <f t="shared" si="107"/>
        <v>1.1840000000000002</v>
      </c>
      <c r="AN73" s="4">
        <f t="shared" si="108"/>
        <v>2.96</v>
      </c>
      <c r="AO73" s="4">
        <f t="shared" si="109"/>
        <v>1.0571428571428574</v>
      </c>
      <c r="AP73" s="4">
        <f t="shared" si="110"/>
        <v>1.9028571428571428</v>
      </c>
      <c r="AQ73" s="4">
        <f t="shared" si="111"/>
        <v>-0.59200000000000008</v>
      </c>
      <c r="AR73" s="4">
        <f t="shared" si="112"/>
        <v>0.59200000000000008</v>
      </c>
      <c r="AS73" s="4">
        <f t="shared" si="113"/>
        <v>1.2449972115222261</v>
      </c>
      <c r="AT73" s="4">
        <f t="shared" si="114"/>
        <v>0.81316879999086944</v>
      </c>
      <c r="AU73" s="4">
        <f t="shared" si="115"/>
        <v>1.0869374394022107</v>
      </c>
      <c r="AV73" s="4">
        <f t="shared" si="116"/>
        <v>-0.53451638111847222</v>
      </c>
      <c r="AW73" s="4">
        <f t="shared" si="117"/>
        <v>0.53451638111847222</v>
      </c>
      <c r="AX73" s="4">
        <f t="shared" si="118"/>
        <v>224.09949807400071</v>
      </c>
      <c r="AY73" s="4">
        <f t="shared" si="119"/>
        <v>146.37038399835652</v>
      </c>
      <c r="AZ73" s="4">
        <f t="shared" si="120"/>
        <v>195.64873909239793</v>
      </c>
      <c r="BA73" s="4">
        <f t="shared" si="121"/>
        <v>-96.212948601324996</v>
      </c>
      <c r="BB73" s="4">
        <f t="shared" si="122"/>
        <v>96.212948601324996</v>
      </c>
      <c r="BC73" s="4">
        <f t="shared" si="123"/>
        <v>4</v>
      </c>
      <c r="BD73" s="4">
        <f t="shared" si="124"/>
        <v>0.40000000000000008</v>
      </c>
      <c r="BE73" s="4">
        <f t="shared" si="125"/>
        <v>2.5714285714285712</v>
      </c>
      <c r="BF73" s="4">
        <f t="shared" si="126"/>
        <v>-0.43076923076923079</v>
      </c>
      <c r="BG73" s="4">
        <f t="shared" si="127"/>
        <v>0.75675675675675691</v>
      </c>
      <c r="BH73" s="4">
        <f t="shared" si="128"/>
        <v>3.0000018140584075</v>
      </c>
      <c r="BI73" s="4">
        <f t="shared" si="129"/>
        <v>4.7219047619047627</v>
      </c>
      <c r="BJ73" s="4">
        <f t="shared" si="130"/>
        <v>0.63533721354605233</v>
      </c>
      <c r="BK73" s="4">
        <f t="shared" si="131"/>
        <v>0.83721442892487186</v>
      </c>
      <c r="BL73" s="4">
        <f t="shared" si="132"/>
        <v>2.1565714285714286</v>
      </c>
      <c r="BM73" s="4">
        <f t="shared" si="133"/>
        <v>0.38821548771026121</v>
      </c>
      <c r="BN73" s="3">
        <f t="shared" si="134"/>
        <v>0</v>
      </c>
      <c r="BO73" s="3">
        <v>100</v>
      </c>
      <c r="BP73" s="3">
        <f t="shared" si="135"/>
        <v>-1</v>
      </c>
      <c r="BQ73" s="3">
        <f t="shared" si="136"/>
        <v>-100</v>
      </c>
      <c r="BR73" s="3">
        <f t="shared" si="137"/>
        <v>1</v>
      </c>
      <c r="BS73" s="3">
        <f t="shared" si="138"/>
        <v>0.39999999999999991</v>
      </c>
      <c r="BT73" s="3">
        <f t="shared" si="151"/>
        <v>39.999999999999993</v>
      </c>
      <c r="BU73" s="3">
        <f t="shared" si="139"/>
        <v>0</v>
      </c>
      <c r="BV73" s="3">
        <f t="shared" si="140"/>
        <v>-1</v>
      </c>
      <c r="BW73" s="3">
        <f t="shared" si="152"/>
        <v>-100</v>
      </c>
      <c r="BX73" s="3">
        <f t="shared" si="141"/>
        <v>0</v>
      </c>
      <c r="BY73" s="3">
        <f t="shared" si="142"/>
        <v>-1</v>
      </c>
      <c r="BZ73" s="3">
        <f t="shared" si="153"/>
        <v>-100</v>
      </c>
      <c r="CA73" s="3">
        <f t="shared" si="143"/>
        <v>1</v>
      </c>
      <c r="CB73" s="3">
        <f t="shared" si="144"/>
        <v>1.6</v>
      </c>
      <c r="CC73" s="3">
        <f t="shared" si="145"/>
        <v>160</v>
      </c>
      <c r="CD73" s="3">
        <f t="shared" si="146"/>
        <v>1</v>
      </c>
      <c r="CE73" s="3">
        <f t="shared" si="147"/>
        <v>0</v>
      </c>
      <c r="CF73" s="3">
        <f t="shared" si="154"/>
        <v>1</v>
      </c>
      <c r="CG73" s="16" t="str">
        <f t="shared" si="155"/>
        <v/>
      </c>
      <c r="CI73" s="12">
        <f t="shared" si="156"/>
        <v>1</v>
      </c>
      <c r="CJ73" s="12">
        <f t="shared" si="157"/>
        <v>1</v>
      </c>
      <c r="CK73" s="12">
        <f t="shared" si="158"/>
        <v>2</v>
      </c>
      <c r="CL73" s="12" t="str">
        <f t="shared" si="159"/>
        <v>Over2.5</v>
      </c>
      <c r="CM73" s="12">
        <f t="shared" si="148"/>
        <v>1</v>
      </c>
      <c r="CN73" s="12">
        <f t="shared" si="149"/>
        <v>0</v>
      </c>
      <c r="CO73" s="12">
        <f t="shared" si="160"/>
        <v>1</v>
      </c>
      <c r="CP73" s="12" t="str">
        <f t="shared" si="161"/>
        <v/>
      </c>
    </row>
    <row r="74" spans="1:94" x14ac:dyDescent="0.25">
      <c r="A74" t="s">
        <v>127</v>
      </c>
      <c r="B74" t="s">
        <v>163</v>
      </c>
      <c r="C74" t="s">
        <v>134</v>
      </c>
      <c r="D74" t="s">
        <v>11</v>
      </c>
      <c r="E74" t="s">
        <v>24</v>
      </c>
      <c r="F74" s="3">
        <v>1</v>
      </c>
      <c r="G74" s="3">
        <v>4</v>
      </c>
      <c r="H74" s="3" t="str">
        <f t="shared" si="150"/>
        <v>A</v>
      </c>
      <c r="I74" s="3">
        <v>5.25</v>
      </c>
      <c r="J74" s="3">
        <v>4</v>
      </c>
      <c r="K74" s="3">
        <v>1.67</v>
      </c>
      <c r="L74" s="3">
        <v>1.85</v>
      </c>
      <c r="M74" s="3">
        <v>2.0499999999999998</v>
      </c>
      <c r="N74" s="3">
        <f t="shared" si="82"/>
        <v>5</v>
      </c>
      <c r="O74" s="3">
        <f t="shared" si="83"/>
        <v>3.9278585685771361E-2</v>
      </c>
      <c r="P74" s="3">
        <f t="shared" si="84"/>
        <v>2.8345418589320936E-2</v>
      </c>
      <c r="Q74" s="3">
        <f t="shared" si="85"/>
        <v>5.4562125748502996</v>
      </c>
      <c r="R74" s="3">
        <f t="shared" si="86"/>
        <v>4.1571143427430854</v>
      </c>
      <c r="S74" s="3">
        <f t="shared" si="87"/>
        <v>1.7355952380952382</v>
      </c>
      <c r="T74" s="3">
        <f t="shared" si="88"/>
        <v>1.9226653835186771</v>
      </c>
      <c r="U74" s="3">
        <f t="shared" si="89"/>
        <v>2.1305211006558311</v>
      </c>
      <c r="V74" s="4">
        <f t="shared" si="90"/>
        <v>0.19047619047619047</v>
      </c>
      <c r="W74" s="4">
        <f t="shared" si="91"/>
        <v>0.25</v>
      </c>
      <c r="X74" s="4">
        <f t="shared" si="92"/>
        <v>0.5988023952095809</v>
      </c>
      <c r="Y74" s="4">
        <f t="shared" si="93"/>
        <v>0.54054054054054046</v>
      </c>
      <c r="Z74" s="4">
        <f t="shared" si="94"/>
        <v>0.48780487804878053</v>
      </c>
      <c r="AA74" s="4">
        <f t="shared" si="95"/>
        <v>1.3125</v>
      </c>
      <c r="AB74" s="4">
        <f t="shared" si="96"/>
        <v>3.1437125748502996</v>
      </c>
      <c r="AC74" s="4">
        <f t="shared" si="97"/>
        <v>0.76190476190476186</v>
      </c>
      <c r="AD74" s="4">
        <f t="shared" si="98"/>
        <v>2.3952095808383236</v>
      </c>
      <c r="AE74" s="4">
        <f t="shared" si="99"/>
        <v>0.3180952380952381</v>
      </c>
      <c r="AF74" s="4">
        <f t="shared" si="100"/>
        <v>0.41749999999999998</v>
      </c>
      <c r="AG74" s="4">
        <f t="shared" si="101"/>
        <v>0.90243902439024404</v>
      </c>
      <c r="AH74" s="4">
        <f t="shared" si="102"/>
        <v>1.1081081081081079</v>
      </c>
      <c r="AI74" s="4">
        <f t="shared" si="103"/>
        <v>3.7206173367550615</v>
      </c>
      <c r="AJ74" s="4">
        <f t="shared" si="104"/>
        <v>1.2990982321072142</v>
      </c>
      <c r="AK74" s="4">
        <f t="shared" si="105"/>
        <v>2.4215191046478473</v>
      </c>
      <c r="AL74" s="4">
        <f t="shared" si="106"/>
        <v>-0.20785571713715401</v>
      </c>
      <c r="AM74" s="4">
        <f t="shared" si="107"/>
        <v>0.20785571713715401</v>
      </c>
      <c r="AN74" s="4">
        <f t="shared" si="108"/>
        <v>1.8603086683775307</v>
      </c>
      <c r="AO74" s="4">
        <f t="shared" si="109"/>
        <v>0.6495491160536071</v>
      </c>
      <c r="AP74" s="4">
        <f t="shared" si="110"/>
        <v>1.2107595523239236</v>
      </c>
      <c r="AQ74" s="4">
        <f t="shared" si="111"/>
        <v>-0.103927858568577</v>
      </c>
      <c r="AR74" s="4">
        <f t="shared" si="112"/>
        <v>0.103927858568577</v>
      </c>
      <c r="AS74" s="4">
        <f t="shared" si="113"/>
        <v>1.0775656000602489</v>
      </c>
      <c r="AT74" s="4">
        <f t="shared" si="114"/>
        <v>0.5760581894171517</v>
      </c>
      <c r="AU74" s="4">
        <f t="shared" si="115"/>
        <v>0.88044446383822916</v>
      </c>
      <c r="AV74" s="4">
        <f t="shared" si="116"/>
        <v>-0.10355608996833129</v>
      </c>
      <c r="AW74" s="4">
        <f t="shared" si="117"/>
        <v>0.10355608996833129</v>
      </c>
      <c r="AX74" s="4">
        <f t="shared" si="118"/>
        <v>193.96180801084481</v>
      </c>
      <c r="AY74" s="4">
        <f t="shared" si="119"/>
        <v>103.69047409508731</v>
      </c>
      <c r="AZ74" s="4">
        <f t="shared" si="120"/>
        <v>158.48000349088124</v>
      </c>
      <c r="BA74" s="4">
        <f t="shared" si="121"/>
        <v>-18.640096194299634</v>
      </c>
      <c r="BB74" s="4">
        <f t="shared" si="122"/>
        <v>18.640096194299634</v>
      </c>
      <c r="BC74" s="4">
        <f t="shared" si="123"/>
        <v>2.1437125748502992</v>
      </c>
      <c r="BD74" s="4">
        <f t="shared" si="124"/>
        <v>0.3125</v>
      </c>
      <c r="BE74" s="4">
        <f t="shared" si="125"/>
        <v>1.3952095808383234</v>
      </c>
      <c r="BF74" s="4">
        <f t="shared" si="126"/>
        <v>-9.7560975609755976E-2</v>
      </c>
      <c r="BG74" s="4">
        <f t="shared" si="127"/>
        <v>0.10810810810810796</v>
      </c>
      <c r="BH74" s="4">
        <f t="shared" si="128"/>
        <v>1.8883151377793976</v>
      </c>
      <c r="BI74" s="4">
        <f t="shared" si="129"/>
        <v>3.7829740518962076</v>
      </c>
      <c r="BJ74" s="4">
        <f t="shared" si="130"/>
        <v>0.49916153583789025</v>
      </c>
      <c r="BK74" s="4">
        <f t="shared" si="131"/>
        <v>0.14697618709607446</v>
      </c>
      <c r="BL74" s="4">
        <f t="shared" si="132"/>
        <v>2.0265932420872543</v>
      </c>
      <c r="BM74" s="4">
        <f t="shared" si="133"/>
        <v>7.2523772429389385E-2</v>
      </c>
      <c r="BN74" s="3">
        <f t="shared" si="134"/>
        <v>0</v>
      </c>
      <c r="BO74" s="3">
        <v>100</v>
      </c>
      <c r="BP74" s="3">
        <f t="shared" si="135"/>
        <v>-1</v>
      </c>
      <c r="BQ74" s="3">
        <f t="shared" si="136"/>
        <v>-100</v>
      </c>
      <c r="BR74" s="3">
        <f t="shared" si="137"/>
        <v>1</v>
      </c>
      <c r="BS74" s="3">
        <f t="shared" si="138"/>
        <v>0.66999999999999993</v>
      </c>
      <c r="BT74" s="3">
        <f t="shared" si="151"/>
        <v>67</v>
      </c>
      <c r="BU74" s="3">
        <f t="shared" si="139"/>
        <v>0</v>
      </c>
      <c r="BV74" s="3">
        <f t="shared" si="140"/>
        <v>-1</v>
      </c>
      <c r="BW74" s="3">
        <f t="shared" si="152"/>
        <v>-100</v>
      </c>
      <c r="BX74" s="3">
        <f t="shared" si="141"/>
        <v>1</v>
      </c>
      <c r="BY74" s="3">
        <f t="shared" si="142"/>
        <v>0.85000000000000009</v>
      </c>
      <c r="BZ74" s="3">
        <f t="shared" si="153"/>
        <v>85.000000000000014</v>
      </c>
      <c r="CA74" s="3">
        <f t="shared" si="143"/>
        <v>0</v>
      </c>
      <c r="CB74" s="3">
        <f t="shared" si="144"/>
        <v>-1</v>
      </c>
      <c r="CC74" s="3">
        <f t="shared" si="145"/>
        <v>-100</v>
      </c>
      <c r="CD74" s="3">
        <f t="shared" si="146"/>
        <v>1</v>
      </c>
      <c r="CE74" s="3">
        <f t="shared" si="147"/>
        <v>0</v>
      </c>
      <c r="CF74" s="3">
        <f t="shared" si="154"/>
        <v>1</v>
      </c>
      <c r="CG74" s="16" t="str">
        <f t="shared" si="155"/>
        <v/>
      </c>
      <c r="CI74" s="12">
        <f t="shared" si="156"/>
        <v>1</v>
      </c>
      <c r="CJ74" s="12">
        <f t="shared" si="157"/>
        <v>1</v>
      </c>
      <c r="CK74" s="12">
        <f t="shared" si="158"/>
        <v>2</v>
      </c>
      <c r="CL74" s="12" t="str">
        <f t="shared" si="159"/>
        <v>Over2.5</v>
      </c>
      <c r="CM74" s="12">
        <f t="shared" si="148"/>
        <v>1</v>
      </c>
      <c r="CN74" s="12">
        <f t="shared" si="149"/>
        <v>0</v>
      </c>
      <c r="CO74" s="12">
        <f t="shared" si="160"/>
        <v>1</v>
      </c>
      <c r="CP74" s="12" t="str">
        <f t="shared" si="161"/>
        <v/>
      </c>
    </row>
    <row r="75" spans="1:94" x14ac:dyDescent="0.25">
      <c r="A75" t="s">
        <v>127</v>
      </c>
      <c r="B75" t="s">
        <v>163</v>
      </c>
      <c r="C75" t="s">
        <v>134</v>
      </c>
      <c r="D75" t="s">
        <v>17</v>
      </c>
      <c r="E75" t="s">
        <v>13</v>
      </c>
      <c r="F75" s="3">
        <v>3</v>
      </c>
      <c r="G75" s="3">
        <v>0</v>
      </c>
      <c r="H75" s="3" t="str">
        <f t="shared" si="150"/>
        <v>H</v>
      </c>
      <c r="I75" s="3">
        <v>1.85</v>
      </c>
      <c r="J75" s="3">
        <v>3.75</v>
      </c>
      <c r="K75" s="3">
        <v>4</v>
      </c>
      <c r="L75" s="3">
        <v>1.86</v>
      </c>
      <c r="M75" s="3">
        <v>2.04</v>
      </c>
      <c r="N75" s="3">
        <f t="shared" si="82"/>
        <v>3</v>
      </c>
      <c r="O75" s="3">
        <f t="shared" si="83"/>
        <v>5.7207207207207178E-2</v>
      </c>
      <c r="P75" s="3">
        <f t="shared" si="84"/>
        <v>2.7830487033523088E-2</v>
      </c>
      <c r="Q75" s="3">
        <f t="shared" si="85"/>
        <v>1.9558333333333333</v>
      </c>
      <c r="R75" s="3">
        <f t="shared" si="86"/>
        <v>3.9645270270270268</v>
      </c>
      <c r="S75" s="3">
        <f t="shared" si="87"/>
        <v>4.2288288288288287</v>
      </c>
      <c r="T75" s="3">
        <f t="shared" si="88"/>
        <v>1.9664054054054054</v>
      </c>
      <c r="U75" s="3">
        <f t="shared" si="89"/>
        <v>2.1567027027027028</v>
      </c>
      <c r="V75" s="4">
        <f t="shared" si="90"/>
        <v>0.54054054054054046</v>
      </c>
      <c r="W75" s="4">
        <f t="shared" si="91"/>
        <v>0.26666666666666666</v>
      </c>
      <c r="X75" s="4">
        <f t="shared" si="92"/>
        <v>0.25</v>
      </c>
      <c r="Y75" s="4">
        <f t="shared" si="93"/>
        <v>0.5376344086021505</v>
      </c>
      <c r="Z75" s="4">
        <f t="shared" si="94"/>
        <v>0.49019607843137253</v>
      </c>
      <c r="AA75" s="4">
        <f t="shared" si="95"/>
        <v>0.49333333333333335</v>
      </c>
      <c r="AB75" s="4">
        <f t="shared" si="96"/>
        <v>0.46250000000000002</v>
      </c>
      <c r="AC75" s="4">
        <f t="shared" si="97"/>
        <v>2.0270270270270268</v>
      </c>
      <c r="AD75" s="4">
        <f t="shared" si="98"/>
        <v>0.9375</v>
      </c>
      <c r="AE75" s="4">
        <f t="shared" si="99"/>
        <v>2.1621621621621618</v>
      </c>
      <c r="AF75" s="4">
        <f t="shared" si="100"/>
        <v>1.0666666666666667</v>
      </c>
      <c r="AG75" s="4">
        <f t="shared" si="101"/>
        <v>0.91176470588235292</v>
      </c>
      <c r="AH75" s="4">
        <f t="shared" si="102"/>
        <v>1.096774193548387</v>
      </c>
      <c r="AI75" s="4">
        <f t="shared" si="103"/>
        <v>-2.2729954954954952</v>
      </c>
      <c r="AJ75" s="4">
        <f t="shared" si="104"/>
        <v>-2.0086936936936937</v>
      </c>
      <c r="AK75" s="4">
        <f t="shared" si="105"/>
        <v>-0.26430180180180196</v>
      </c>
      <c r="AL75" s="4">
        <f t="shared" si="106"/>
        <v>-0.19029729729729739</v>
      </c>
      <c r="AM75" s="4">
        <f t="shared" si="107"/>
        <v>0.19029729729729739</v>
      </c>
      <c r="AN75" s="4">
        <f t="shared" si="108"/>
        <v>-1.1364977477477476</v>
      </c>
      <c r="AO75" s="4">
        <f t="shared" si="109"/>
        <v>-1.0043468468468468</v>
      </c>
      <c r="AP75" s="4">
        <f t="shared" si="110"/>
        <v>-0.13215090090090098</v>
      </c>
      <c r="AQ75" s="4">
        <f t="shared" si="111"/>
        <v>-9.5148648648648693E-2</v>
      </c>
      <c r="AR75" s="4">
        <f t="shared" si="112"/>
        <v>9.5148648648648693E-2</v>
      </c>
      <c r="AS75" s="4">
        <f t="shared" si="113"/>
        <v>-0.84920000216355918</v>
      </c>
      <c r="AT75" s="4">
        <f t="shared" si="114"/>
        <v>-0.78756686989595626</v>
      </c>
      <c r="AU75" s="4">
        <f t="shared" si="115"/>
        <v>-0.13138957423698042</v>
      </c>
      <c r="AV75" s="4">
        <f t="shared" si="116"/>
        <v>-9.486306301948888E-2</v>
      </c>
      <c r="AW75" s="4">
        <f t="shared" si="117"/>
        <v>9.486306301948888E-2</v>
      </c>
      <c r="AX75" s="4">
        <f t="shared" si="118"/>
        <v>-152.85600038944065</v>
      </c>
      <c r="AY75" s="4">
        <f t="shared" si="119"/>
        <v>-141.76203658127213</v>
      </c>
      <c r="AZ75" s="4">
        <f t="shared" si="120"/>
        <v>-23.650123362656476</v>
      </c>
      <c r="BA75" s="4">
        <f t="shared" si="121"/>
        <v>-17.075351343507997</v>
      </c>
      <c r="BB75" s="4">
        <f t="shared" si="122"/>
        <v>17.075351343507997</v>
      </c>
      <c r="BC75" s="4">
        <f t="shared" si="123"/>
        <v>-0.53749999999999998</v>
      </c>
      <c r="BD75" s="4">
        <f t="shared" si="124"/>
        <v>-0.50666666666666671</v>
      </c>
      <c r="BE75" s="4">
        <f t="shared" si="125"/>
        <v>-6.2500000000000042E-2</v>
      </c>
      <c r="BF75" s="4">
        <f t="shared" si="126"/>
        <v>-8.8235294117647092E-2</v>
      </c>
      <c r="BG75" s="4">
        <f t="shared" si="127"/>
        <v>9.6774193548387136E-2</v>
      </c>
      <c r="BH75" s="4">
        <f t="shared" si="128"/>
        <v>1.2430616986606973</v>
      </c>
      <c r="BI75" s="4">
        <f t="shared" si="129"/>
        <v>3.3830630630630627</v>
      </c>
      <c r="BJ75" s="4">
        <f t="shared" si="130"/>
        <v>0.36743675050952657</v>
      </c>
      <c r="BK75" s="4">
        <f t="shared" si="131"/>
        <v>0.13456050936039143</v>
      </c>
      <c r="BL75" s="4">
        <f t="shared" si="132"/>
        <v>2.0615540540540542</v>
      </c>
      <c r="BM75" s="4">
        <f t="shared" si="133"/>
        <v>6.5271395186450559E-2</v>
      </c>
      <c r="BN75" s="3">
        <f t="shared" si="134"/>
        <v>1</v>
      </c>
      <c r="BO75" s="3">
        <v>100</v>
      </c>
      <c r="BP75" s="3">
        <f t="shared" si="135"/>
        <v>0.85000000000000009</v>
      </c>
      <c r="BQ75" s="3">
        <f t="shared" si="136"/>
        <v>85.000000000000014</v>
      </c>
      <c r="BR75" s="3">
        <f t="shared" si="137"/>
        <v>0</v>
      </c>
      <c r="BS75" s="3">
        <f t="shared" si="138"/>
        <v>-1</v>
      </c>
      <c r="BT75" s="3">
        <f t="shared" si="151"/>
        <v>-100</v>
      </c>
      <c r="BU75" s="3">
        <f t="shared" si="139"/>
        <v>0</v>
      </c>
      <c r="BV75" s="3">
        <f t="shared" si="140"/>
        <v>-1</v>
      </c>
      <c r="BW75" s="3">
        <f t="shared" si="152"/>
        <v>-100</v>
      </c>
      <c r="BX75" s="3">
        <f t="shared" si="141"/>
        <v>1</v>
      </c>
      <c r="BY75" s="3">
        <f t="shared" si="142"/>
        <v>0.8600000000000001</v>
      </c>
      <c r="BZ75" s="3">
        <f t="shared" si="153"/>
        <v>86.000000000000014</v>
      </c>
      <c r="CA75" s="3">
        <f t="shared" si="143"/>
        <v>0</v>
      </c>
      <c r="CB75" s="3">
        <f t="shared" si="144"/>
        <v>-1</v>
      </c>
      <c r="CC75" s="3">
        <f t="shared" si="145"/>
        <v>-100</v>
      </c>
      <c r="CD75" s="3">
        <f t="shared" si="146"/>
        <v>1</v>
      </c>
      <c r="CE75" s="3">
        <f t="shared" si="147"/>
        <v>0</v>
      </c>
      <c r="CF75" s="3">
        <f t="shared" si="154"/>
        <v>1</v>
      </c>
      <c r="CG75" s="16" t="str">
        <f t="shared" si="155"/>
        <v/>
      </c>
      <c r="CI75" s="12">
        <f t="shared" si="156"/>
        <v>1</v>
      </c>
      <c r="CJ75" s="12">
        <f t="shared" si="157"/>
        <v>0</v>
      </c>
      <c r="CK75" s="12">
        <f t="shared" si="158"/>
        <v>1</v>
      </c>
      <c r="CL75" s="12" t="str">
        <f t="shared" si="159"/>
        <v/>
      </c>
      <c r="CM75" s="12">
        <f t="shared" si="148"/>
        <v>1</v>
      </c>
      <c r="CN75" s="12">
        <f t="shared" si="149"/>
        <v>0</v>
      </c>
      <c r="CO75" s="12">
        <f t="shared" si="160"/>
        <v>1</v>
      </c>
      <c r="CP75" s="12" t="str">
        <f t="shared" si="161"/>
        <v/>
      </c>
    </row>
    <row r="76" spans="1:94" x14ac:dyDescent="0.25">
      <c r="A76" t="s">
        <v>127</v>
      </c>
      <c r="B76" t="s">
        <v>163</v>
      </c>
      <c r="C76" t="s">
        <v>134</v>
      </c>
      <c r="D76" t="s">
        <v>18</v>
      </c>
      <c r="E76" t="s">
        <v>135</v>
      </c>
      <c r="F76" s="3">
        <v>3</v>
      </c>
      <c r="G76" s="3">
        <v>1</v>
      </c>
      <c r="H76" s="3" t="str">
        <f t="shared" si="150"/>
        <v>H</v>
      </c>
      <c r="I76" s="3">
        <v>1.45</v>
      </c>
      <c r="J76" s="3">
        <v>4.2</v>
      </c>
      <c r="K76" s="3">
        <v>7.5</v>
      </c>
      <c r="L76" s="3">
        <v>1.73</v>
      </c>
      <c r="M76" s="3">
        <v>2.08</v>
      </c>
      <c r="N76" s="3">
        <f t="shared" si="82"/>
        <v>4</v>
      </c>
      <c r="O76" s="3">
        <f t="shared" si="83"/>
        <v>6.1083743842364591E-2</v>
      </c>
      <c r="P76" s="3">
        <f t="shared" si="84"/>
        <v>5.8803912850155626E-2</v>
      </c>
      <c r="Q76" s="3">
        <f t="shared" si="85"/>
        <v>1.5385714285714287</v>
      </c>
      <c r="R76" s="3">
        <f t="shared" si="86"/>
        <v>4.4565517241379311</v>
      </c>
      <c r="S76" s="3">
        <f t="shared" si="87"/>
        <v>7.9581280788177349</v>
      </c>
      <c r="T76" s="3">
        <f t="shared" si="88"/>
        <v>1.8356748768472908</v>
      </c>
      <c r="U76" s="3">
        <f t="shared" si="89"/>
        <v>2.2070541871921185</v>
      </c>
      <c r="V76" s="4">
        <f t="shared" si="90"/>
        <v>0.68965517241379315</v>
      </c>
      <c r="W76" s="4">
        <f t="shared" si="91"/>
        <v>0.23809523809523808</v>
      </c>
      <c r="X76" s="4">
        <f t="shared" si="92"/>
        <v>0.13333333333333333</v>
      </c>
      <c r="Y76" s="4">
        <f t="shared" si="93"/>
        <v>0.5780346820809249</v>
      </c>
      <c r="Z76" s="4">
        <f t="shared" si="94"/>
        <v>0.48076923076923073</v>
      </c>
      <c r="AA76" s="4">
        <f t="shared" si="95"/>
        <v>0.34523809523809523</v>
      </c>
      <c r="AB76" s="4">
        <f t="shared" si="96"/>
        <v>0.19333333333333333</v>
      </c>
      <c r="AC76" s="4">
        <f t="shared" si="97"/>
        <v>2.896551724137931</v>
      </c>
      <c r="AD76" s="4">
        <f t="shared" si="98"/>
        <v>0.56000000000000005</v>
      </c>
      <c r="AE76" s="4">
        <f t="shared" si="99"/>
        <v>5.1724137931034484</v>
      </c>
      <c r="AF76" s="4">
        <f t="shared" si="100"/>
        <v>1.7857142857142856</v>
      </c>
      <c r="AG76" s="4">
        <f t="shared" si="101"/>
        <v>0.83173076923076916</v>
      </c>
      <c r="AH76" s="4">
        <f t="shared" si="102"/>
        <v>1.2023121387283238</v>
      </c>
      <c r="AI76" s="4">
        <f t="shared" si="103"/>
        <v>-6.4195566502463066</v>
      </c>
      <c r="AJ76" s="4">
        <f t="shared" si="104"/>
        <v>-2.9179802955665024</v>
      </c>
      <c r="AK76" s="4">
        <f t="shared" si="105"/>
        <v>-3.5015763546798038</v>
      </c>
      <c r="AL76" s="4">
        <f t="shared" si="106"/>
        <v>-0.37137931034482774</v>
      </c>
      <c r="AM76" s="4">
        <f t="shared" si="107"/>
        <v>0.37137931034482774</v>
      </c>
      <c r="AN76" s="4">
        <f t="shared" si="108"/>
        <v>-3.2097783251231533</v>
      </c>
      <c r="AO76" s="4">
        <f t="shared" si="109"/>
        <v>-1.4589901477832512</v>
      </c>
      <c r="AP76" s="4">
        <f t="shared" si="110"/>
        <v>-1.7507881773399019</v>
      </c>
      <c r="AQ76" s="4">
        <f t="shared" si="111"/>
        <v>-0.18568965517241387</v>
      </c>
      <c r="AR76" s="4">
        <f t="shared" si="112"/>
        <v>0.18568965517241387</v>
      </c>
      <c r="AS76" s="4">
        <f t="shared" si="113"/>
        <v>-1.2687790008320565</v>
      </c>
      <c r="AT76" s="4">
        <f t="shared" si="114"/>
        <v>-0.96993257188390491</v>
      </c>
      <c r="AU76" s="4">
        <f t="shared" si="115"/>
        <v>-1.051844159580219</v>
      </c>
      <c r="AV76" s="4">
        <f t="shared" si="116"/>
        <v>-0.1835985167021644</v>
      </c>
      <c r="AW76" s="4">
        <f t="shared" si="117"/>
        <v>0.1835985167021644</v>
      </c>
      <c r="AX76" s="4">
        <f t="shared" si="118"/>
        <v>-228.38022014977017</v>
      </c>
      <c r="AY76" s="4">
        <f t="shared" si="119"/>
        <v>-174.58786293910291</v>
      </c>
      <c r="AZ76" s="4">
        <f t="shared" si="120"/>
        <v>-189.33194872443943</v>
      </c>
      <c r="BA76" s="4">
        <f t="shared" si="121"/>
        <v>-33.047733006389592</v>
      </c>
      <c r="BB76" s="4">
        <f t="shared" si="122"/>
        <v>33.047733006389592</v>
      </c>
      <c r="BC76" s="4">
        <f t="shared" si="123"/>
        <v>-0.80666666666666675</v>
      </c>
      <c r="BD76" s="4">
        <f t="shared" si="124"/>
        <v>-0.65476190476190477</v>
      </c>
      <c r="BE76" s="4">
        <f t="shared" si="125"/>
        <v>-0.44000000000000006</v>
      </c>
      <c r="BF76" s="4">
        <f t="shared" si="126"/>
        <v>-0.16826923076923081</v>
      </c>
      <c r="BG76" s="4">
        <f t="shared" si="127"/>
        <v>0.20231213872832376</v>
      </c>
      <c r="BH76" s="4">
        <f t="shared" si="128"/>
        <v>3.214196466684653</v>
      </c>
      <c r="BI76" s="4">
        <f t="shared" si="129"/>
        <v>4.6510837438423644</v>
      </c>
      <c r="BJ76" s="4">
        <f t="shared" si="130"/>
        <v>0.69106398502068966</v>
      </c>
      <c r="BK76" s="4">
        <f t="shared" si="131"/>
        <v>0.26260482873721103</v>
      </c>
      <c r="BL76" s="4">
        <f t="shared" si="132"/>
        <v>2.0213645320197049</v>
      </c>
      <c r="BM76" s="4">
        <f t="shared" si="133"/>
        <v>0.12991463171406387</v>
      </c>
      <c r="BN76" s="3">
        <f t="shared" si="134"/>
        <v>1</v>
      </c>
      <c r="BO76" s="3">
        <v>100</v>
      </c>
      <c r="BP76" s="3">
        <f t="shared" si="135"/>
        <v>0.44999999999999996</v>
      </c>
      <c r="BQ76" s="3">
        <f t="shared" si="136"/>
        <v>44.999999999999993</v>
      </c>
      <c r="BR76" s="3">
        <f t="shared" si="137"/>
        <v>0</v>
      </c>
      <c r="BS76" s="3">
        <f t="shared" si="138"/>
        <v>-1</v>
      </c>
      <c r="BT76" s="3">
        <f t="shared" si="151"/>
        <v>-100</v>
      </c>
      <c r="BU76" s="3">
        <f t="shared" si="139"/>
        <v>0</v>
      </c>
      <c r="BV76" s="3">
        <f t="shared" si="140"/>
        <v>-1</v>
      </c>
      <c r="BW76" s="3">
        <f t="shared" si="152"/>
        <v>-100</v>
      </c>
      <c r="BX76" s="3">
        <f t="shared" si="141"/>
        <v>1</v>
      </c>
      <c r="BY76" s="3">
        <f t="shared" si="142"/>
        <v>0.73</v>
      </c>
      <c r="BZ76" s="3">
        <f t="shared" si="153"/>
        <v>73</v>
      </c>
      <c r="CA76" s="3">
        <f t="shared" si="143"/>
        <v>0</v>
      </c>
      <c r="CB76" s="3">
        <f t="shared" si="144"/>
        <v>-1</v>
      </c>
      <c r="CC76" s="3">
        <f t="shared" si="145"/>
        <v>-100</v>
      </c>
      <c r="CD76" s="3">
        <f t="shared" si="146"/>
        <v>0</v>
      </c>
      <c r="CE76" s="3">
        <f t="shared" si="147"/>
        <v>1</v>
      </c>
      <c r="CF76" s="3">
        <f t="shared" si="154"/>
        <v>1</v>
      </c>
      <c r="CG76" s="16" t="str">
        <f t="shared" si="155"/>
        <v/>
      </c>
      <c r="CI76" s="12">
        <f t="shared" si="156"/>
        <v>1</v>
      </c>
      <c r="CJ76" s="12">
        <f t="shared" si="157"/>
        <v>0</v>
      </c>
      <c r="CK76" s="12">
        <f t="shared" si="158"/>
        <v>1</v>
      </c>
      <c r="CL76" s="12" t="str">
        <f t="shared" si="159"/>
        <v/>
      </c>
      <c r="CM76" s="12">
        <f t="shared" si="148"/>
        <v>1</v>
      </c>
      <c r="CN76" s="12">
        <f t="shared" si="149"/>
        <v>1</v>
      </c>
      <c r="CO76" s="12">
        <f t="shared" si="160"/>
        <v>2</v>
      </c>
      <c r="CP76" s="12" t="str">
        <f t="shared" si="161"/>
        <v>Under2.5</v>
      </c>
    </row>
    <row r="77" spans="1:94" x14ac:dyDescent="0.25">
      <c r="A77" t="s">
        <v>127</v>
      </c>
      <c r="B77" t="s">
        <v>163</v>
      </c>
      <c r="C77" t="s">
        <v>134</v>
      </c>
      <c r="D77" t="s">
        <v>141</v>
      </c>
      <c r="E77" t="s">
        <v>22</v>
      </c>
      <c r="F77" s="3">
        <v>2</v>
      </c>
      <c r="G77" s="3">
        <v>1</v>
      </c>
      <c r="H77" s="3" t="str">
        <f t="shared" si="150"/>
        <v>H</v>
      </c>
      <c r="I77" s="3">
        <v>1.6</v>
      </c>
      <c r="J77" s="3">
        <v>4.33</v>
      </c>
      <c r="K77" s="3">
        <v>5</v>
      </c>
      <c r="L77" s="3">
        <v>1.62</v>
      </c>
      <c r="M77" s="3">
        <v>2.25</v>
      </c>
      <c r="N77" s="3">
        <f t="shared" si="82"/>
        <v>3</v>
      </c>
      <c r="O77" s="3">
        <f t="shared" si="83"/>
        <v>5.5946882217090099E-2</v>
      </c>
      <c r="P77" s="3">
        <f t="shared" si="84"/>
        <v>6.1728395061728336E-2</v>
      </c>
      <c r="Q77" s="3">
        <f t="shared" si="85"/>
        <v>1.6895150115473443</v>
      </c>
      <c r="R77" s="3">
        <f t="shared" si="86"/>
        <v>4.5722500000000004</v>
      </c>
      <c r="S77" s="3">
        <f t="shared" si="87"/>
        <v>5.2797344110854505</v>
      </c>
      <c r="T77" s="3">
        <f t="shared" si="88"/>
        <v>1.710633949191686</v>
      </c>
      <c r="U77" s="3">
        <f t="shared" si="89"/>
        <v>2.3758804849884525</v>
      </c>
      <c r="V77" s="4">
        <f t="shared" si="90"/>
        <v>0.625</v>
      </c>
      <c r="W77" s="4">
        <f t="shared" si="91"/>
        <v>0.23094688221709006</v>
      </c>
      <c r="X77" s="4">
        <f t="shared" si="92"/>
        <v>0.2</v>
      </c>
      <c r="Y77" s="4">
        <f t="shared" si="93"/>
        <v>0.61728395061728392</v>
      </c>
      <c r="Z77" s="4">
        <f t="shared" si="94"/>
        <v>0.44444444444444442</v>
      </c>
      <c r="AA77" s="4">
        <f t="shared" si="95"/>
        <v>0.36951501154734412</v>
      </c>
      <c r="AB77" s="4">
        <f t="shared" si="96"/>
        <v>0.32</v>
      </c>
      <c r="AC77" s="4">
        <f t="shared" si="97"/>
        <v>2.7062499999999998</v>
      </c>
      <c r="AD77" s="4">
        <f t="shared" si="98"/>
        <v>0.86599999999999999</v>
      </c>
      <c r="AE77" s="4">
        <f t="shared" si="99"/>
        <v>3.125</v>
      </c>
      <c r="AF77" s="4">
        <f t="shared" si="100"/>
        <v>1.1547344110854503</v>
      </c>
      <c r="AG77" s="4">
        <f t="shared" si="101"/>
        <v>0.72000000000000008</v>
      </c>
      <c r="AH77" s="4">
        <f t="shared" si="102"/>
        <v>1.3888888888888888</v>
      </c>
      <c r="AI77" s="4">
        <f t="shared" si="103"/>
        <v>-3.590219399538106</v>
      </c>
      <c r="AJ77" s="4">
        <f t="shared" si="104"/>
        <v>-2.8827349884526559</v>
      </c>
      <c r="AK77" s="4">
        <f t="shared" si="105"/>
        <v>-0.70748441108545013</v>
      </c>
      <c r="AL77" s="4">
        <f t="shared" si="106"/>
        <v>-0.66524653579676651</v>
      </c>
      <c r="AM77" s="4">
        <f t="shared" si="107"/>
        <v>0.66524653579676651</v>
      </c>
      <c r="AN77" s="4">
        <f t="shared" si="108"/>
        <v>-1.795109699769053</v>
      </c>
      <c r="AO77" s="4">
        <f t="shared" si="109"/>
        <v>-1.4413674942263279</v>
      </c>
      <c r="AP77" s="4">
        <f t="shared" si="110"/>
        <v>-0.35374220554272506</v>
      </c>
      <c r="AQ77" s="4">
        <f t="shared" si="111"/>
        <v>-0.33262326789838326</v>
      </c>
      <c r="AR77" s="4">
        <f t="shared" si="112"/>
        <v>0.33262326789838326</v>
      </c>
      <c r="AS77" s="4">
        <f t="shared" si="113"/>
        <v>-1.0625420507563159</v>
      </c>
      <c r="AT77" s="4">
        <f t="shared" si="114"/>
        <v>-0.96425329398614967</v>
      </c>
      <c r="AU77" s="4">
        <f t="shared" si="115"/>
        <v>-0.34000473500460049</v>
      </c>
      <c r="AV77" s="4">
        <f t="shared" si="116"/>
        <v>-0.32111135943114522</v>
      </c>
      <c r="AW77" s="4">
        <f t="shared" si="117"/>
        <v>0.32111135943114522</v>
      </c>
      <c r="AX77" s="4">
        <f t="shared" si="118"/>
        <v>-191.25756913613685</v>
      </c>
      <c r="AY77" s="4">
        <f t="shared" si="119"/>
        <v>-173.56559291750696</v>
      </c>
      <c r="AZ77" s="4">
        <f t="shared" si="120"/>
        <v>-61.200852300828082</v>
      </c>
      <c r="BA77" s="4">
        <f t="shared" si="121"/>
        <v>-57.800044697606133</v>
      </c>
      <c r="BB77" s="4">
        <f t="shared" si="122"/>
        <v>57.800044697606133</v>
      </c>
      <c r="BC77" s="4">
        <f t="shared" si="123"/>
        <v>-0.67999999999999994</v>
      </c>
      <c r="BD77" s="4">
        <f t="shared" si="124"/>
        <v>-0.63048498845265588</v>
      </c>
      <c r="BE77" s="4">
        <f t="shared" si="125"/>
        <v>-0.13399999999999995</v>
      </c>
      <c r="BF77" s="4">
        <f t="shared" si="126"/>
        <v>-0.27999999999999992</v>
      </c>
      <c r="BG77" s="4">
        <f t="shared" si="127"/>
        <v>0.38888888888888873</v>
      </c>
      <c r="BH77" s="4">
        <f t="shared" si="128"/>
        <v>1.9017698135507792</v>
      </c>
      <c r="BI77" s="4">
        <f t="shared" si="129"/>
        <v>3.8471664742109319</v>
      </c>
      <c r="BJ77" s="4">
        <f t="shared" si="130"/>
        <v>0.49433000269135463</v>
      </c>
      <c r="BK77" s="4">
        <f t="shared" si="131"/>
        <v>0.47040033662275427</v>
      </c>
      <c r="BL77" s="4">
        <f t="shared" si="132"/>
        <v>2.0432572170900691</v>
      </c>
      <c r="BM77" s="4">
        <f t="shared" si="133"/>
        <v>0.23022081247934165</v>
      </c>
      <c r="BN77" s="3">
        <f t="shared" si="134"/>
        <v>1</v>
      </c>
      <c r="BO77" s="3">
        <v>100</v>
      </c>
      <c r="BP77" s="3">
        <f t="shared" si="135"/>
        <v>0.60000000000000009</v>
      </c>
      <c r="BQ77" s="3">
        <f t="shared" si="136"/>
        <v>60.000000000000007</v>
      </c>
      <c r="BR77" s="3">
        <f t="shared" si="137"/>
        <v>0</v>
      </c>
      <c r="BS77" s="3">
        <f t="shared" si="138"/>
        <v>-1</v>
      </c>
      <c r="BT77" s="3">
        <f t="shared" si="151"/>
        <v>-100</v>
      </c>
      <c r="BU77" s="3">
        <f t="shared" si="139"/>
        <v>0</v>
      </c>
      <c r="BV77" s="3">
        <f t="shared" si="140"/>
        <v>-1</v>
      </c>
      <c r="BW77" s="3">
        <f t="shared" si="152"/>
        <v>-100</v>
      </c>
      <c r="BX77" s="3">
        <f t="shared" si="141"/>
        <v>1</v>
      </c>
      <c r="BY77" s="3">
        <f t="shared" si="142"/>
        <v>0.62000000000000011</v>
      </c>
      <c r="BZ77" s="3">
        <f t="shared" si="153"/>
        <v>62.000000000000014</v>
      </c>
      <c r="CA77" s="3">
        <f t="shared" si="143"/>
        <v>0</v>
      </c>
      <c r="CB77" s="3">
        <f t="shared" si="144"/>
        <v>-1</v>
      </c>
      <c r="CC77" s="3">
        <f t="shared" si="145"/>
        <v>-100</v>
      </c>
      <c r="CD77" s="3">
        <f t="shared" si="146"/>
        <v>1</v>
      </c>
      <c r="CE77" s="3">
        <f t="shared" si="147"/>
        <v>1</v>
      </c>
      <c r="CF77" s="3">
        <f t="shared" si="154"/>
        <v>2</v>
      </c>
      <c r="CG77" s="16" t="str">
        <f t="shared" si="155"/>
        <v>BackCasa</v>
      </c>
      <c r="CI77" s="12">
        <f t="shared" si="156"/>
        <v>1</v>
      </c>
      <c r="CJ77" s="12">
        <f t="shared" si="157"/>
        <v>0</v>
      </c>
      <c r="CK77" s="12">
        <f t="shared" si="158"/>
        <v>1</v>
      </c>
      <c r="CL77" s="12" t="str">
        <f t="shared" si="159"/>
        <v/>
      </c>
      <c r="CM77" s="12">
        <f t="shared" si="148"/>
        <v>1</v>
      </c>
      <c r="CN77" s="12">
        <f t="shared" si="149"/>
        <v>1</v>
      </c>
      <c r="CO77" s="12">
        <f t="shared" si="160"/>
        <v>2</v>
      </c>
      <c r="CP77" s="12" t="str">
        <f t="shared" si="161"/>
        <v>Under2.5</v>
      </c>
    </row>
    <row r="78" spans="1:94" x14ac:dyDescent="0.25">
      <c r="A78" t="s">
        <v>127</v>
      </c>
      <c r="B78" t="s">
        <v>163</v>
      </c>
      <c r="C78" t="s">
        <v>136</v>
      </c>
      <c r="D78" t="s">
        <v>19</v>
      </c>
      <c r="E78" t="s">
        <v>133</v>
      </c>
      <c r="F78" s="3">
        <v>0</v>
      </c>
      <c r="G78" s="3">
        <v>0</v>
      </c>
      <c r="H78" s="3" t="str">
        <f t="shared" si="150"/>
        <v>D</v>
      </c>
      <c r="I78" s="3">
        <v>2.25</v>
      </c>
      <c r="J78" s="3">
        <v>3.1</v>
      </c>
      <c r="K78" s="3">
        <v>3.4</v>
      </c>
      <c r="L78" s="3">
        <v>2.35</v>
      </c>
      <c r="M78" s="3">
        <v>1.57</v>
      </c>
      <c r="N78" s="3">
        <f t="shared" si="82"/>
        <v>0</v>
      </c>
      <c r="O78" s="3">
        <f t="shared" si="83"/>
        <v>6.1142736664558273E-2</v>
      </c>
      <c r="P78" s="3">
        <f t="shared" si="84"/>
        <v>6.2474590052852663E-2</v>
      </c>
      <c r="Q78" s="3">
        <f t="shared" si="85"/>
        <v>2.3875711574952563</v>
      </c>
      <c r="R78" s="3">
        <f t="shared" si="86"/>
        <v>3.2895424836601306</v>
      </c>
      <c r="S78" s="3">
        <f t="shared" si="87"/>
        <v>3.6078853046594981</v>
      </c>
      <c r="T78" s="3">
        <f t="shared" si="88"/>
        <v>2.4936854311617118</v>
      </c>
      <c r="U78" s="3">
        <f t="shared" si="89"/>
        <v>1.6659940965633566</v>
      </c>
      <c r="V78" s="4">
        <f t="shared" si="90"/>
        <v>0.44444444444444442</v>
      </c>
      <c r="W78" s="4">
        <f t="shared" si="91"/>
        <v>0.32258064516129031</v>
      </c>
      <c r="X78" s="4">
        <f t="shared" si="92"/>
        <v>0.29411764705882354</v>
      </c>
      <c r="Y78" s="4">
        <f t="shared" si="93"/>
        <v>0.42553191489361702</v>
      </c>
      <c r="Z78" s="4">
        <f t="shared" si="94"/>
        <v>0.63694267515923564</v>
      </c>
      <c r="AA78" s="4">
        <f t="shared" si="95"/>
        <v>0.72580645161290325</v>
      </c>
      <c r="AB78" s="4">
        <f t="shared" si="96"/>
        <v>0.66176470588235292</v>
      </c>
      <c r="AC78" s="4">
        <f t="shared" si="97"/>
        <v>1.3777777777777778</v>
      </c>
      <c r="AD78" s="4">
        <f t="shared" si="98"/>
        <v>0.91176470588235303</v>
      </c>
      <c r="AE78" s="4">
        <f t="shared" si="99"/>
        <v>1.5111111111111111</v>
      </c>
      <c r="AF78" s="4">
        <f t="shared" si="100"/>
        <v>1.096774193548387</v>
      </c>
      <c r="AG78" s="4">
        <f t="shared" si="101"/>
        <v>1.4968152866242037</v>
      </c>
      <c r="AH78" s="4">
        <f t="shared" si="102"/>
        <v>0.66808510638297869</v>
      </c>
      <c r="AI78" s="4">
        <f t="shared" si="103"/>
        <v>-1.2203141471642418</v>
      </c>
      <c r="AJ78" s="4">
        <f t="shared" si="104"/>
        <v>-0.9019713261648743</v>
      </c>
      <c r="AK78" s="4">
        <f t="shared" si="105"/>
        <v>-0.3183428209993675</v>
      </c>
      <c r="AL78" s="4">
        <f t="shared" si="106"/>
        <v>0.8276913345983552</v>
      </c>
      <c r="AM78" s="4">
        <f t="shared" si="107"/>
        <v>-0.8276913345983552</v>
      </c>
      <c r="AN78" s="4">
        <f t="shared" si="108"/>
        <v>-0.6101570735821209</v>
      </c>
      <c r="AO78" s="4">
        <f t="shared" si="109"/>
        <v>-0.45098566308243715</v>
      </c>
      <c r="AP78" s="4">
        <f t="shared" si="110"/>
        <v>-0.15917141049968375</v>
      </c>
      <c r="AQ78" s="4">
        <f t="shared" si="111"/>
        <v>0.4138456672991776</v>
      </c>
      <c r="AR78" s="4">
        <f t="shared" si="112"/>
        <v>-0.4138456672991776</v>
      </c>
      <c r="AS78" s="4">
        <f t="shared" si="113"/>
        <v>-0.54785448249632795</v>
      </c>
      <c r="AT78" s="4">
        <f t="shared" si="114"/>
        <v>-0.4236733019574962</v>
      </c>
      <c r="AU78" s="4">
        <f t="shared" si="115"/>
        <v>-0.15784725083543819</v>
      </c>
      <c r="AV78" s="4">
        <f t="shared" si="116"/>
        <v>0.39238502277150589</v>
      </c>
      <c r="AW78" s="4">
        <f t="shared" si="117"/>
        <v>-0.39238502277150589</v>
      </c>
      <c r="AX78" s="4">
        <f t="shared" si="118"/>
        <v>-98.613806849339028</v>
      </c>
      <c r="AY78" s="4">
        <f t="shared" si="119"/>
        <v>-76.261194352349321</v>
      </c>
      <c r="AZ78" s="4">
        <f t="shared" si="120"/>
        <v>-28.412505150378873</v>
      </c>
      <c r="BA78" s="4">
        <f t="shared" si="121"/>
        <v>70.62930409887106</v>
      </c>
      <c r="BB78" s="4">
        <f t="shared" si="122"/>
        <v>-70.62930409887106</v>
      </c>
      <c r="BC78" s="4">
        <f t="shared" si="123"/>
        <v>-0.33823529411764702</v>
      </c>
      <c r="BD78" s="4">
        <f t="shared" si="124"/>
        <v>-0.2741935483870967</v>
      </c>
      <c r="BE78" s="4">
        <f t="shared" si="125"/>
        <v>-8.8235294117647065E-2</v>
      </c>
      <c r="BF78" s="4">
        <f t="shared" si="126"/>
        <v>0.49681528662420366</v>
      </c>
      <c r="BG78" s="4">
        <f t="shared" si="127"/>
        <v>-0.3319148936170212</v>
      </c>
      <c r="BH78" s="4">
        <f t="shared" si="128"/>
        <v>0.63299039522395273</v>
      </c>
      <c r="BI78" s="4">
        <f t="shared" si="129"/>
        <v>3.0949996486049614</v>
      </c>
      <c r="BJ78" s="4">
        <f t="shared" si="130"/>
        <v>0.20452034477912348</v>
      </c>
      <c r="BK78" s="4">
        <f t="shared" si="131"/>
        <v>0.58526615542384086</v>
      </c>
      <c r="BL78" s="4">
        <f t="shared" si="132"/>
        <v>2.0798397638625343</v>
      </c>
      <c r="BM78" s="4">
        <f t="shared" si="133"/>
        <v>0.28139963741097301</v>
      </c>
      <c r="BN78" s="3">
        <f t="shared" si="134"/>
        <v>0</v>
      </c>
      <c r="BO78" s="3">
        <v>100</v>
      </c>
      <c r="BP78" s="3">
        <f t="shared" si="135"/>
        <v>-1</v>
      </c>
      <c r="BQ78" s="3">
        <f t="shared" si="136"/>
        <v>-100</v>
      </c>
      <c r="BR78" s="3">
        <f t="shared" si="137"/>
        <v>0</v>
      </c>
      <c r="BS78" s="3">
        <f t="shared" si="138"/>
        <v>-1</v>
      </c>
      <c r="BT78" s="3">
        <f t="shared" si="151"/>
        <v>-100</v>
      </c>
      <c r="BU78" s="3">
        <f t="shared" si="139"/>
        <v>1</v>
      </c>
      <c r="BV78" s="3">
        <f t="shared" si="140"/>
        <v>2.1</v>
      </c>
      <c r="BW78" s="3">
        <f t="shared" si="152"/>
        <v>210</v>
      </c>
      <c r="BX78" s="3">
        <f t="shared" si="141"/>
        <v>0</v>
      </c>
      <c r="BY78" s="3">
        <f t="shared" si="142"/>
        <v>-1</v>
      </c>
      <c r="BZ78" s="3">
        <f t="shared" si="153"/>
        <v>-100</v>
      </c>
      <c r="CA78" s="3">
        <f t="shared" si="143"/>
        <v>1</v>
      </c>
      <c r="CB78" s="3">
        <f t="shared" si="144"/>
        <v>0.57000000000000006</v>
      </c>
      <c r="CC78" s="3">
        <f t="shared" si="145"/>
        <v>57.000000000000007</v>
      </c>
      <c r="CD78" s="3">
        <f t="shared" si="146"/>
        <v>1</v>
      </c>
      <c r="CE78" s="3">
        <f t="shared" si="147"/>
        <v>0</v>
      </c>
      <c r="CF78" s="3">
        <f t="shared" si="154"/>
        <v>1</v>
      </c>
      <c r="CG78" s="16" t="str">
        <f t="shared" si="155"/>
        <v/>
      </c>
      <c r="CI78" s="12">
        <f t="shared" si="156"/>
        <v>1</v>
      </c>
      <c r="CJ78" s="12">
        <f t="shared" si="157"/>
        <v>0</v>
      </c>
      <c r="CK78" s="12">
        <f t="shared" si="158"/>
        <v>1</v>
      </c>
      <c r="CL78" s="12" t="str">
        <f t="shared" si="159"/>
        <v/>
      </c>
      <c r="CM78" s="12">
        <f t="shared" si="148"/>
        <v>1</v>
      </c>
      <c r="CN78" s="12">
        <f t="shared" si="149"/>
        <v>1</v>
      </c>
      <c r="CO78" s="12">
        <f t="shared" si="160"/>
        <v>2</v>
      </c>
      <c r="CP78" s="12" t="str">
        <f t="shared" si="161"/>
        <v>Under2.5</v>
      </c>
    </row>
    <row r="79" spans="1:94" x14ac:dyDescent="0.25">
      <c r="A79" t="s">
        <v>127</v>
      </c>
      <c r="B79" t="s">
        <v>164</v>
      </c>
      <c r="C79" t="s">
        <v>138</v>
      </c>
      <c r="D79" t="s">
        <v>15</v>
      </c>
      <c r="E79" t="s">
        <v>25</v>
      </c>
      <c r="F79" s="3">
        <v>2</v>
      </c>
      <c r="G79" s="3">
        <v>2</v>
      </c>
      <c r="H79" s="3" t="str">
        <f t="shared" si="150"/>
        <v>D</v>
      </c>
      <c r="I79" s="3">
        <v>3.2</v>
      </c>
      <c r="J79" s="3">
        <v>4.2</v>
      </c>
      <c r="K79" s="3">
        <v>2.0499999999999998</v>
      </c>
      <c r="L79" s="3">
        <v>1.3</v>
      </c>
      <c r="M79" s="3">
        <v>3.5</v>
      </c>
      <c r="N79" s="3">
        <f t="shared" si="82"/>
        <v>4</v>
      </c>
      <c r="O79" s="3">
        <f t="shared" si="83"/>
        <v>3.8400116144018615E-2</v>
      </c>
      <c r="P79" s="3">
        <f t="shared" si="84"/>
        <v>5.4945054945054861E-2</v>
      </c>
      <c r="Q79" s="3">
        <f t="shared" si="85"/>
        <v>3.3228803716608599</v>
      </c>
      <c r="R79" s="3">
        <f t="shared" si="86"/>
        <v>4.3612804878048781</v>
      </c>
      <c r="S79" s="3">
        <f t="shared" si="87"/>
        <v>2.1287202380952381</v>
      </c>
      <c r="T79" s="3">
        <f t="shared" si="88"/>
        <v>1.3499201509872243</v>
      </c>
      <c r="U79" s="3">
        <f t="shared" si="89"/>
        <v>3.6344004065040654</v>
      </c>
      <c r="V79" s="4">
        <f t="shared" si="90"/>
        <v>0.3125</v>
      </c>
      <c r="W79" s="4">
        <f t="shared" si="91"/>
        <v>0.23809523809523808</v>
      </c>
      <c r="X79" s="4">
        <f t="shared" si="92"/>
        <v>0.48780487804878053</v>
      </c>
      <c r="Y79" s="4">
        <f t="shared" si="93"/>
        <v>0.76923076923076916</v>
      </c>
      <c r="Z79" s="4">
        <f t="shared" si="94"/>
        <v>0.2857142857142857</v>
      </c>
      <c r="AA79" s="4">
        <f t="shared" si="95"/>
        <v>0.76190476190476186</v>
      </c>
      <c r="AB79" s="4">
        <f t="shared" si="96"/>
        <v>1.5609756097560978</v>
      </c>
      <c r="AC79" s="4">
        <f t="shared" si="97"/>
        <v>1.3125</v>
      </c>
      <c r="AD79" s="4">
        <f t="shared" si="98"/>
        <v>2.0487804878048781</v>
      </c>
      <c r="AE79" s="4">
        <f t="shared" si="99"/>
        <v>0.64062499999999989</v>
      </c>
      <c r="AF79" s="4">
        <f t="shared" si="100"/>
        <v>0.48809523809523803</v>
      </c>
      <c r="AG79" s="4">
        <f t="shared" si="101"/>
        <v>0.37142857142857144</v>
      </c>
      <c r="AH79" s="4">
        <f t="shared" si="102"/>
        <v>2.6923076923076921</v>
      </c>
      <c r="AI79" s="4">
        <f t="shared" si="103"/>
        <v>1.1941601335656218</v>
      </c>
      <c r="AJ79" s="4">
        <f t="shared" si="104"/>
        <v>-1.0384001161440182</v>
      </c>
      <c r="AK79" s="4">
        <f t="shared" si="105"/>
        <v>2.23256024970964</v>
      </c>
      <c r="AL79" s="4">
        <f t="shared" si="106"/>
        <v>-2.2844802555168409</v>
      </c>
      <c r="AM79" s="4">
        <f t="shared" si="107"/>
        <v>2.2844802555168409</v>
      </c>
      <c r="AN79" s="4">
        <f t="shared" si="108"/>
        <v>0.59708006678281089</v>
      </c>
      <c r="AO79" s="4">
        <f t="shared" si="109"/>
        <v>-0.51920005807200909</v>
      </c>
      <c r="AP79" s="4">
        <f t="shared" si="110"/>
        <v>1.11628012485482</v>
      </c>
      <c r="AQ79" s="4">
        <f t="shared" si="111"/>
        <v>-1.1422401277584204</v>
      </c>
      <c r="AR79" s="4">
        <f t="shared" si="112"/>
        <v>1.1422401277584204</v>
      </c>
      <c r="AS79" s="4">
        <f t="shared" si="113"/>
        <v>0.53826972450588217</v>
      </c>
      <c r="AT79" s="4">
        <f t="shared" si="114"/>
        <v>-0.47888940862148527</v>
      </c>
      <c r="AU79" s="4">
        <f t="shared" si="115"/>
        <v>0.8402884957376987</v>
      </c>
      <c r="AV79" s="4">
        <f t="shared" si="116"/>
        <v>-0.85169869012250043</v>
      </c>
      <c r="AW79" s="4">
        <f t="shared" si="117"/>
        <v>0.85169869012250043</v>
      </c>
      <c r="AX79" s="4">
        <f t="shared" si="118"/>
        <v>96.888550411058787</v>
      </c>
      <c r="AY79" s="4">
        <f t="shared" si="119"/>
        <v>-86.200093551867354</v>
      </c>
      <c r="AZ79" s="4">
        <f t="shared" si="120"/>
        <v>151.25192923278576</v>
      </c>
      <c r="BA79" s="4">
        <f t="shared" si="121"/>
        <v>-153.30576422205007</v>
      </c>
      <c r="BB79" s="4">
        <f t="shared" si="122"/>
        <v>153.30576422205007</v>
      </c>
      <c r="BC79" s="4">
        <f t="shared" si="123"/>
        <v>0.56097560975609773</v>
      </c>
      <c r="BD79" s="4">
        <f t="shared" si="124"/>
        <v>-0.238095238095238</v>
      </c>
      <c r="BE79" s="4">
        <f t="shared" si="125"/>
        <v>1.0487804878048781</v>
      </c>
      <c r="BF79" s="4">
        <f t="shared" si="126"/>
        <v>-0.62857142857142856</v>
      </c>
      <c r="BG79" s="4">
        <f t="shared" si="127"/>
        <v>1.6923076923076921</v>
      </c>
      <c r="BH79" s="4">
        <f t="shared" si="128"/>
        <v>1.1171853393229612</v>
      </c>
      <c r="BI79" s="4">
        <f t="shared" si="129"/>
        <v>3.2709603658536586</v>
      </c>
      <c r="BJ79" s="4">
        <f t="shared" si="130"/>
        <v>0.34154658398968307</v>
      </c>
      <c r="BK79" s="4">
        <f t="shared" si="131"/>
        <v>1.6153714801627346</v>
      </c>
      <c r="BL79" s="4">
        <f t="shared" si="132"/>
        <v>2.4921602787456449</v>
      </c>
      <c r="BM79" s="4">
        <f t="shared" si="133"/>
        <v>0.64818121608766832</v>
      </c>
      <c r="BN79" s="3">
        <f t="shared" si="134"/>
        <v>0</v>
      </c>
      <c r="BO79" s="3">
        <v>100</v>
      </c>
      <c r="BP79" s="3">
        <f t="shared" si="135"/>
        <v>-1</v>
      </c>
      <c r="BQ79" s="3">
        <f t="shared" si="136"/>
        <v>-100</v>
      </c>
      <c r="BR79" s="3">
        <f t="shared" si="137"/>
        <v>0</v>
      </c>
      <c r="BS79" s="3">
        <f t="shared" si="138"/>
        <v>-1</v>
      </c>
      <c r="BT79" s="3">
        <f t="shared" si="151"/>
        <v>-100</v>
      </c>
      <c r="BU79" s="3">
        <f t="shared" si="139"/>
        <v>1</v>
      </c>
      <c r="BV79" s="3">
        <f t="shared" si="140"/>
        <v>3.2</v>
      </c>
      <c r="BW79" s="3">
        <f t="shared" si="152"/>
        <v>320</v>
      </c>
      <c r="BX79" s="3">
        <f t="shared" si="141"/>
        <v>1</v>
      </c>
      <c r="BY79" s="3">
        <f t="shared" si="142"/>
        <v>0.30000000000000004</v>
      </c>
      <c r="BZ79" s="3">
        <f t="shared" si="153"/>
        <v>30.000000000000004</v>
      </c>
      <c r="CA79" s="3">
        <f t="shared" si="143"/>
        <v>0</v>
      </c>
      <c r="CB79" s="3">
        <f t="shared" si="144"/>
        <v>-1</v>
      </c>
      <c r="CC79" s="3">
        <f t="shared" si="145"/>
        <v>-100</v>
      </c>
      <c r="CD79" s="3">
        <f t="shared" si="146"/>
        <v>1</v>
      </c>
      <c r="CE79" s="3">
        <f t="shared" si="147"/>
        <v>0</v>
      </c>
      <c r="CF79" s="3">
        <f t="shared" si="154"/>
        <v>1</v>
      </c>
      <c r="CG79" s="16" t="str">
        <f t="shared" si="155"/>
        <v/>
      </c>
      <c r="CI79" s="12">
        <f t="shared" si="156"/>
        <v>1</v>
      </c>
      <c r="CJ79" s="12">
        <f t="shared" si="157"/>
        <v>0</v>
      </c>
      <c r="CK79" s="12">
        <f t="shared" si="158"/>
        <v>1</v>
      </c>
      <c r="CL79" s="12" t="str">
        <f t="shared" si="159"/>
        <v/>
      </c>
      <c r="CM79" s="12">
        <f t="shared" si="148"/>
        <v>1</v>
      </c>
      <c r="CN79" s="12">
        <f t="shared" si="149"/>
        <v>0</v>
      </c>
      <c r="CO79" s="12">
        <f t="shared" si="160"/>
        <v>1</v>
      </c>
      <c r="CP79" s="12" t="str">
        <f t="shared" si="161"/>
        <v/>
      </c>
    </row>
    <row r="80" spans="1:94" x14ac:dyDescent="0.25">
      <c r="A80" t="s">
        <v>127</v>
      </c>
      <c r="B80" t="s">
        <v>164</v>
      </c>
      <c r="C80" t="s">
        <v>138</v>
      </c>
      <c r="D80" t="s">
        <v>14</v>
      </c>
      <c r="E80" t="s">
        <v>20</v>
      </c>
      <c r="F80" s="3">
        <v>2</v>
      </c>
      <c r="G80" s="3">
        <v>2</v>
      </c>
      <c r="H80" s="3" t="str">
        <f t="shared" si="150"/>
        <v>D</v>
      </c>
      <c r="I80" s="3">
        <v>3.4</v>
      </c>
      <c r="J80" s="3">
        <v>3.75</v>
      </c>
      <c r="K80" s="3">
        <v>2</v>
      </c>
      <c r="L80" s="3">
        <v>1.73</v>
      </c>
      <c r="M80" s="3">
        <v>2.08</v>
      </c>
      <c r="N80" s="3">
        <f t="shared" si="82"/>
        <v>4</v>
      </c>
      <c r="O80" s="3">
        <f t="shared" si="83"/>
        <v>6.0784313725490202E-2</v>
      </c>
      <c r="P80" s="3">
        <f t="shared" si="84"/>
        <v>5.8803912850155626E-2</v>
      </c>
      <c r="Q80" s="3">
        <f t="shared" si="85"/>
        <v>3.6066666666666665</v>
      </c>
      <c r="R80" s="3">
        <f t="shared" si="86"/>
        <v>3.9779411764705883</v>
      </c>
      <c r="S80" s="3">
        <f t="shared" si="87"/>
        <v>2.1215686274509804</v>
      </c>
      <c r="T80" s="3">
        <f t="shared" si="88"/>
        <v>1.835156862745098</v>
      </c>
      <c r="U80" s="3">
        <f t="shared" si="89"/>
        <v>2.2064313725490199</v>
      </c>
      <c r="V80" s="4">
        <f t="shared" si="90"/>
        <v>0.29411764705882354</v>
      </c>
      <c r="W80" s="4">
        <f t="shared" si="91"/>
        <v>0.26666666666666666</v>
      </c>
      <c r="X80" s="4">
        <f t="shared" si="92"/>
        <v>0.5</v>
      </c>
      <c r="Y80" s="4">
        <f t="shared" si="93"/>
        <v>0.5780346820809249</v>
      </c>
      <c r="Z80" s="4">
        <f t="shared" si="94"/>
        <v>0.48076923076923073</v>
      </c>
      <c r="AA80" s="4">
        <f t="shared" si="95"/>
        <v>0.90666666666666662</v>
      </c>
      <c r="AB80" s="4">
        <f t="shared" si="96"/>
        <v>1.7</v>
      </c>
      <c r="AC80" s="4">
        <f t="shared" si="97"/>
        <v>1.1029411764705883</v>
      </c>
      <c r="AD80" s="4">
        <f t="shared" si="98"/>
        <v>1.875</v>
      </c>
      <c r="AE80" s="4">
        <f t="shared" si="99"/>
        <v>0.58823529411764708</v>
      </c>
      <c r="AF80" s="4">
        <f t="shared" si="100"/>
        <v>0.53333333333333333</v>
      </c>
      <c r="AG80" s="4">
        <f t="shared" si="101"/>
        <v>0.83173076923076916</v>
      </c>
      <c r="AH80" s="4">
        <f t="shared" si="102"/>
        <v>1.2023121387283238</v>
      </c>
      <c r="AI80" s="4">
        <f t="shared" si="103"/>
        <v>1.4850980392156861</v>
      </c>
      <c r="AJ80" s="4">
        <f t="shared" si="104"/>
        <v>-0.37127450980392185</v>
      </c>
      <c r="AK80" s="4">
        <f t="shared" si="105"/>
        <v>1.8563725490196079</v>
      </c>
      <c r="AL80" s="4">
        <f t="shared" si="106"/>
        <v>-0.37127450980392185</v>
      </c>
      <c r="AM80" s="4">
        <f t="shared" si="107"/>
        <v>0.37127450980392185</v>
      </c>
      <c r="AN80" s="4">
        <f t="shared" si="108"/>
        <v>0.74254901960784303</v>
      </c>
      <c r="AO80" s="4">
        <f t="shared" si="109"/>
        <v>-0.18563725490196092</v>
      </c>
      <c r="AP80" s="4">
        <f t="shared" si="110"/>
        <v>0.92818627450980395</v>
      </c>
      <c r="AQ80" s="4">
        <f t="shared" si="111"/>
        <v>-0.18563725490196092</v>
      </c>
      <c r="AR80" s="4">
        <f t="shared" si="112"/>
        <v>0.18563725490196092</v>
      </c>
      <c r="AS80" s="4">
        <f t="shared" si="113"/>
        <v>0.6387154018073582</v>
      </c>
      <c r="AT80" s="4">
        <f t="shared" si="114"/>
        <v>-0.18354786252764488</v>
      </c>
      <c r="AU80" s="4">
        <f t="shared" si="115"/>
        <v>0.74817118534369687</v>
      </c>
      <c r="AV80" s="4">
        <f t="shared" si="116"/>
        <v>-0.18354786252764488</v>
      </c>
      <c r="AW80" s="4">
        <f t="shared" si="117"/>
        <v>0.18354786252764488</v>
      </c>
      <c r="AX80" s="4">
        <f t="shared" si="118"/>
        <v>114.96877232532447</v>
      </c>
      <c r="AY80" s="4">
        <f t="shared" si="119"/>
        <v>-33.038615254976079</v>
      </c>
      <c r="AZ80" s="4">
        <f t="shared" si="120"/>
        <v>134.67081336186544</v>
      </c>
      <c r="BA80" s="4">
        <f t="shared" si="121"/>
        <v>-33.038615254976079</v>
      </c>
      <c r="BB80" s="4">
        <f t="shared" si="122"/>
        <v>33.038615254976079</v>
      </c>
      <c r="BC80" s="4">
        <f t="shared" si="123"/>
        <v>0.69999999999999984</v>
      </c>
      <c r="BD80" s="4">
        <f t="shared" si="124"/>
        <v>-9.3333333333333407E-2</v>
      </c>
      <c r="BE80" s="4">
        <f t="shared" si="125"/>
        <v>0.875</v>
      </c>
      <c r="BF80" s="4">
        <f t="shared" si="126"/>
        <v>-0.16826923076923087</v>
      </c>
      <c r="BG80" s="4">
        <f t="shared" si="127"/>
        <v>0.20231213872832385</v>
      </c>
      <c r="BH80" s="4">
        <f t="shared" si="128"/>
        <v>0.98230002107859049</v>
      </c>
      <c r="BI80" s="4">
        <f t="shared" si="129"/>
        <v>3.2353921568627446</v>
      </c>
      <c r="BJ80" s="4">
        <f t="shared" si="130"/>
        <v>0.3036108061877405</v>
      </c>
      <c r="BK80" s="4">
        <f t="shared" si="131"/>
        <v>0.26253072356406448</v>
      </c>
      <c r="BL80" s="4">
        <f t="shared" si="132"/>
        <v>2.0207941176470587</v>
      </c>
      <c r="BM80" s="4">
        <f t="shared" si="133"/>
        <v>0.12991463171406398</v>
      </c>
      <c r="BN80" s="3">
        <f t="shared" si="134"/>
        <v>0</v>
      </c>
      <c r="BO80" s="3">
        <v>100</v>
      </c>
      <c r="BP80" s="3">
        <f t="shared" si="135"/>
        <v>-1</v>
      </c>
      <c r="BQ80" s="3">
        <f t="shared" si="136"/>
        <v>-100</v>
      </c>
      <c r="BR80" s="3">
        <f t="shared" si="137"/>
        <v>0</v>
      </c>
      <c r="BS80" s="3">
        <f t="shared" si="138"/>
        <v>-1</v>
      </c>
      <c r="BT80" s="3">
        <f t="shared" si="151"/>
        <v>-100</v>
      </c>
      <c r="BU80" s="3">
        <f t="shared" si="139"/>
        <v>1</v>
      </c>
      <c r="BV80" s="3">
        <f t="shared" si="140"/>
        <v>2.75</v>
      </c>
      <c r="BW80" s="3">
        <f t="shared" si="152"/>
        <v>275</v>
      </c>
      <c r="BX80" s="3">
        <f t="shared" si="141"/>
        <v>1</v>
      </c>
      <c r="BY80" s="3">
        <f t="shared" si="142"/>
        <v>0.73</v>
      </c>
      <c r="BZ80" s="3">
        <f t="shared" si="153"/>
        <v>73</v>
      </c>
      <c r="CA80" s="3">
        <f t="shared" si="143"/>
        <v>0</v>
      </c>
      <c r="CB80" s="3">
        <f t="shared" si="144"/>
        <v>-1</v>
      </c>
      <c r="CC80" s="3">
        <f t="shared" si="145"/>
        <v>-100</v>
      </c>
      <c r="CD80" s="3">
        <f t="shared" si="146"/>
        <v>1</v>
      </c>
      <c r="CE80" s="3">
        <f t="shared" si="147"/>
        <v>0</v>
      </c>
      <c r="CF80" s="3">
        <f t="shared" si="154"/>
        <v>1</v>
      </c>
      <c r="CG80" s="16" t="str">
        <f t="shared" si="155"/>
        <v/>
      </c>
      <c r="CI80" s="12">
        <f t="shared" si="156"/>
        <v>1</v>
      </c>
      <c r="CJ80" s="12">
        <f t="shared" si="157"/>
        <v>0</v>
      </c>
      <c r="CK80" s="12">
        <f t="shared" si="158"/>
        <v>1</v>
      </c>
      <c r="CL80" s="12" t="str">
        <f t="shared" si="159"/>
        <v/>
      </c>
      <c r="CM80" s="12">
        <f t="shared" si="148"/>
        <v>1</v>
      </c>
      <c r="CN80" s="12">
        <f t="shared" si="149"/>
        <v>0</v>
      </c>
      <c r="CO80" s="12">
        <f t="shared" si="160"/>
        <v>1</v>
      </c>
      <c r="CP80" s="12" t="str">
        <f t="shared" si="161"/>
        <v/>
      </c>
    </row>
    <row r="81" spans="1:94" x14ac:dyDescent="0.25">
      <c r="A81" t="s">
        <v>127</v>
      </c>
      <c r="B81" t="s">
        <v>164</v>
      </c>
      <c r="C81" t="s">
        <v>138</v>
      </c>
      <c r="D81" t="s">
        <v>26</v>
      </c>
      <c r="E81" t="s">
        <v>21</v>
      </c>
      <c r="F81" s="3">
        <v>1</v>
      </c>
      <c r="G81" s="3">
        <v>1</v>
      </c>
      <c r="H81" s="3" t="str">
        <f t="shared" si="150"/>
        <v>D</v>
      </c>
      <c r="I81" s="3">
        <v>3.75</v>
      </c>
      <c r="J81" s="3">
        <v>3.4</v>
      </c>
      <c r="K81" s="3">
        <v>2</v>
      </c>
      <c r="L81" s="3">
        <v>1.84</v>
      </c>
      <c r="M81" s="3">
        <v>2.06</v>
      </c>
      <c r="N81" s="3">
        <f t="shared" si="82"/>
        <v>2</v>
      </c>
      <c r="O81" s="3">
        <f t="shared" si="83"/>
        <v>6.0784313725490202E-2</v>
      </c>
      <c r="P81" s="3">
        <f t="shared" si="84"/>
        <v>2.891515407344869E-2</v>
      </c>
      <c r="Q81" s="3">
        <f t="shared" si="85"/>
        <v>3.9779411764705883</v>
      </c>
      <c r="R81" s="3">
        <f t="shared" si="86"/>
        <v>3.6066666666666665</v>
      </c>
      <c r="S81" s="3">
        <f t="shared" si="87"/>
        <v>2.1215686274509804</v>
      </c>
      <c r="T81" s="3">
        <f t="shared" si="88"/>
        <v>1.9518431372549021</v>
      </c>
      <c r="U81" s="3">
        <f t="shared" si="89"/>
        <v>2.18521568627451</v>
      </c>
      <c r="V81" s="4">
        <f t="shared" si="90"/>
        <v>0.26666666666666666</v>
      </c>
      <c r="W81" s="4">
        <f t="shared" si="91"/>
        <v>0.29411764705882354</v>
      </c>
      <c r="X81" s="4">
        <f t="shared" si="92"/>
        <v>0.5</v>
      </c>
      <c r="Y81" s="4">
        <f t="shared" si="93"/>
        <v>0.54347826086956519</v>
      </c>
      <c r="Z81" s="4">
        <f t="shared" si="94"/>
        <v>0.4854368932038835</v>
      </c>
      <c r="AA81" s="4">
        <f t="shared" si="95"/>
        <v>1.1029411764705883</v>
      </c>
      <c r="AB81" s="4">
        <f t="shared" si="96"/>
        <v>1.875</v>
      </c>
      <c r="AC81" s="4">
        <f t="shared" si="97"/>
        <v>0.90666666666666662</v>
      </c>
      <c r="AD81" s="4">
        <f t="shared" si="98"/>
        <v>1.7</v>
      </c>
      <c r="AE81" s="4">
        <f t="shared" si="99"/>
        <v>0.53333333333333333</v>
      </c>
      <c r="AF81" s="4">
        <f t="shared" si="100"/>
        <v>0.58823529411764708</v>
      </c>
      <c r="AG81" s="4">
        <f t="shared" si="101"/>
        <v>0.89320388349514568</v>
      </c>
      <c r="AH81" s="4">
        <f t="shared" si="102"/>
        <v>1.1195652173913044</v>
      </c>
      <c r="AI81" s="4">
        <f t="shared" si="103"/>
        <v>1.8563725490196079</v>
      </c>
      <c r="AJ81" s="4">
        <f t="shared" si="104"/>
        <v>0.37127450980392185</v>
      </c>
      <c r="AK81" s="4">
        <f t="shared" si="105"/>
        <v>1.4850980392156861</v>
      </c>
      <c r="AL81" s="4">
        <f t="shared" si="106"/>
        <v>-0.23337254901960791</v>
      </c>
      <c r="AM81" s="4">
        <f t="shared" si="107"/>
        <v>0.23337254901960791</v>
      </c>
      <c r="AN81" s="4">
        <f t="shared" si="108"/>
        <v>0.92818627450980395</v>
      </c>
      <c r="AO81" s="4">
        <f t="shared" si="109"/>
        <v>0.18563725490196092</v>
      </c>
      <c r="AP81" s="4">
        <f t="shared" si="110"/>
        <v>0.74254901960784303</v>
      </c>
      <c r="AQ81" s="4">
        <f t="shared" si="111"/>
        <v>-0.11668627450980396</v>
      </c>
      <c r="AR81" s="4">
        <f t="shared" si="112"/>
        <v>0.11668627450980396</v>
      </c>
      <c r="AS81" s="4">
        <f t="shared" si="113"/>
        <v>0.74817118534369687</v>
      </c>
      <c r="AT81" s="4">
        <f t="shared" si="114"/>
        <v>0.18354786252764488</v>
      </c>
      <c r="AU81" s="4">
        <f t="shared" si="115"/>
        <v>0.6387154018073582</v>
      </c>
      <c r="AV81" s="4">
        <f t="shared" si="116"/>
        <v>-0.11616097137875092</v>
      </c>
      <c r="AW81" s="4">
        <f t="shared" si="117"/>
        <v>0.11616097137875092</v>
      </c>
      <c r="AX81" s="4">
        <f t="shared" si="118"/>
        <v>134.67081336186544</v>
      </c>
      <c r="AY81" s="4">
        <f t="shared" si="119"/>
        <v>33.038615254976079</v>
      </c>
      <c r="AZ81" s="4">
        <f t="shared" si="120"/>
        <v>114.96877232532447</v>
      </c>
      <c r="BA81" s="4">
        <f t="shared" si="121"/>
        <v>-20.908974848175166</v>
      </c>
      <c r="BB81" s="4">
        <f t="shared" si="122"/>
        <v>20.908974848175166</v>
      </c>
      <c r="BC81" s="4">
        <f t="shared" si="123"/>
        <v>0.875</v>
      </c>
      <c r="BD81" s="4">
        <f t="shared" si="124"/>
        <v>0.10294117647058831</v>
      </c>
      <c r="BE81" s="4">
        <f t="shared" si="125"/>
        <v>0.69999999999999984</v>
      </c>
      <c r="BF81" s="4">
        <f t="shared" si="126"/>
        <v>-0.10679611650485439</v>
      </c>
      <c r="BG81" s="4">
        <f t="shared" si="127"/>
        <v>0.11956521739130438</v>
      </c>
      <c r="BH81" s="4">
        <f t="shared" si="128"/>
        <v>0.98230002107859049</v>
      </c>
      <c r="BI81" s="4">
        <f t="shared" si="129"/>
        <v>3.2353921568627446</v>
      </c>
      <c r="BJ81" s="4">
        <f t="shared" si="130"/>
        <v>0.3036108061877405</v>
      </c>
      <c r="BK81" s="4">
        <f t="shared" si="131"/>
        <v>0.16501931195455471</v>
      </c>
      <c r="BL81" s="4">
        <f t="shared" si="132"/>
        <v>2.0685294117647062</v>
      </c>
      <c r="BM81" s="4">
        <f t="shared" si="133"/>
        <v>7.9776149672328447E-2</v>
      </c>
      <c r="BN81" s="3">
        <f t="shared" si="134"/>
        <v>0</v>
      </c>
      <c r="BO81" s="3">
        <v>100</v>
      </c>
      <c r="BP81" s="3">
        <f t="shared" si="135"/>
        <v>-1</v>
      </c>
      <c r="BQ81" s="3">
        <f t="shared" si="136"/>
        <v>-100</v>
      </c>
      <c r="BR81" s="3">
        <f t="shared" si="137"/>
        <v>0</v>
      </c>
      <c r="BS81" s="3">
        <f t="shared" si="138"/>
        <v>-1</v>
      </c>
      <c r="BT81" s="3">
        <f t="shared" si="151"/>
        <v>-100</v>
      </c>
      <c r="BU81" s="3">
        <f t="shared" si="139"/>
        <v>1</v>
      </c>
      <c r="BV81" s="3">
        <f t="shared" si="140"/>
        <v>2.4</v>
      </c>
      <c r="BW81" s="3">
        <f t="shared" si="152"/>
        <v>240</v>
      </c>
      <c r="BX81" s="3">
        <f t="shared" si="141"/>
        <v>0</v>
      </c>
      <c r="BY81" s="3">
        <f t="shared" si="142"/>
        <v>-1</v>
      </c>
      <c r="BZ81" s="3">
        <f t="shared" si="153"/>
        <v>-100</v>
      </c>
      <c r="CA81" s="3">
        <f t="shared" si="143"/>
        <v>1</v>
      </c>
      <c r="CB81" s="3">
        <f t="shared" si="144"/>
        <v>1.06</v>
      </c>
      <c r="CC81" s="3">
        <f t="shared" si="145"/>
        <v>106</v>
      </c>
      <c r="CD81" s="3">
        <f t="shared" si="146"/>
        <v>1</v>
      </c>
      <c r="CE81" s="3">
        <f t="shared" si="147"/>
        <v>0</v>
      </c>
      <c r="CF81" s="3">
        <f t="shared" si="154"/>
        <v>1</v>
      </c>
      <c r="CG81" s="16" t="str">
        <f t="shared" si="155"/>
        <v/>
      </c>
      <c r="CI81" s="12">
        <f t="shared" si="156"/>
        <v>1</v>
      </c>
      <c r="CJ81" s="12">
        <f t="shared" si="157"/>
        <v>1</v>
      </c>
      <c r="CK81" s="12">
        <f t="shared" si="158"/>
        <v>2</v>
      </c>
      <c r="CL81" s="12" t="str">
        <f t="shared" si="159"/>
        <v>Over2.5</v>
      </c>
      <c r="CM81" s="12">
        <f t="shared" si="148"/>
        <v>1</v>
      </c>
      <c r="CN81" s="12">
        <f t="shared" si="149"/>
        <v>0</v>
      </c>
      <c r="CO81" s="12">
        <f t="shared" si="160"/>
        <v>1</v>
      </c>
      <c r="CP81" s="12" t="str">
        <f t="shared" si="161"/>
        <v/>
      </c>
    </row>
    <row r="82" spans="1:94" x14ac:dyDescent="0.25">
      <c r="A82" t="s">
        <v>127</v>
      </c>
      <c r="B82" t="s">
        <v>164</v>
      </c>
      <c r="C82" t="s">
        <v>139</v>
      </c>
      <c r="D82" t="s">
        <v>12</v>
      </c>
      <c r="E82" t="s">
        <v>130</v>
      </c>
      <c r="F82" s="3">
        <v>1</v>
      </c>
      <c r="G82" s="3">
        <v>0</v>
      </c>
      <c r="H82" s="3" t="str">
        <f t="shared" si="150"/>
        <v>H</v>
      </c>
      <c r="I82" s="3">
        <v>2.9</v>
      </c>
      <c r="J82" s="3">
        <v>3.3</v>
      </c>
      <c r="K82" s="3">
        <v>2.4500000000000002</v>
      </c>
      <c r="L82" s="3">
        <v>2.08</v>
      </c>
      <c r="M82" s="3">
        <v>1.82</v>
      </c>
      <c r="N82" s="3">
        <f t="shared" si="82"/>
        <v>1</v>
      </c>
      <c r="O82" s="3">
        <f t="shared" si="83"/>
        <v>5.6021154543322016E-2</v>
      </c>
      <c r="P82" s="3">
        <f t="shared" si="84"/>
        <v>3.0219780219780112E-2</v>
      </c>
      <c r="Q82" s="3">
        <f t="shared" si="85"/>
        <v>3.0624613481756335</v>
      </c>
      <c r="R82" s="3">
        <f t="shared" si="86"/>
        <v>3.4848698099929623</v>
      </c>
      <c r="S82" s="3">
        <f t="shared" si="87"/>
        <v>2.587251828631139</v>
      </c>
      <c r="T82" s="3">
        <f t="shared" si="88"/>
        <v>2.19652400145011</v>
      </c>
      <c r="U82" s="3">
        <f t="shared" si="89"/>
        <v>1.921958501268846</v>
      </c>
      <c r="V82" s="4">
        <f t="shared" si="90"/>
        <v>0.34482758620689657</v>
      </c>
      <c r="W82" s="4">
        <f t="shared" si="91"/>
        <v>0.30303030303030304</v>
      </c>
      <c r="X82" s="4">
        <f t="shared" si="92"/>
        <v>0.4081632653061224</v>
      </c>
      <c r="Y82" s="4">
        <f t="shared" si="93"/>
        <v>0.48076923076923073</v>
      </c>
      <c r="Z82" s="4">
        <f t="shared" si="94"/>
        <v>0.54945054945054939</v>
      </c>
      <c r="AA82" s="4">
        <f t="shared" si="95"/>
        <v>0.87878787878787878</v>
      </c>
      <c r="AB82" s="4">
        <f t="shared" si="96"/>
        <v>1.1836734693877551</v>
      </c>
      <c r="AC82" s="4">
        <f t="shared" si="97"/>
        <v>1.1379310344827587</v>
      </c>
      <c r="AD82" s="4">
        <f t="shared" si="98"/>
        <v>1.3469387755102038</v>
      </c>
      <c r="AE82" s="4">
        <f t="shared" si="99"/>
        <v>0.84482758620689669</v>
      </c>
      <c r="AF82" s="4">
        <f t="shared" si="100"/>
        <v>0.74242424242424254</v>
      </c>
      <c r="AG82" s="4">
        <f t="shared" si="101"/>
        <v>1.1428571428571428</v>
      </c>
      <c r="AH82" s="4">
        <f t="shared" si="102"/>
        <v>0.875</v>
      </c>
      <c r="AI82" s="4">
        <f t="shared" si="103"/>
        <v>0.47520951954449453</v>
      </c>
      <c r="AJ82" s="4">
        <f t="shared" si="104"/>
        <v>-0.42240846181732872</v>
      </c>
      <c r="AK82" s="4">
        <f t="shared" si="105"/>
        <v>0.89761798136182325</v>
      </c>
      <c r="AL82" s="4">
        <f t="shared" si="106"/>
        <v>0.27456550018126391</v>
      </c>
      <c r="AM82" s="4">
        <f t="shared" si="107"/>
        <v>-0.27456550018126391</v>
      </c>
      <c r="AN82" s="4">
        <f t="shared" si="108"/>
        <v>0.23760475977224726</v>
      </c>
      <c r="AO82" s="4">
        <f t="shared" si="109"/>
        <v>-0.21120423090866436</v>
      </c>
      <c r="AP82" s="4">
        <f t="shared" si="110"/>
        <v>0.44880899068091162</v>
      </c>
      <c r="AQ82" s="4">
        <f t="shared" si="111"/>
        <v>0.13728275009063196</v>
      </c>
      <c r="AR82" s="4">
        <f t="shared" si="112"/>
        <v>-0.13728275009063196</v>
      </c>
      <c r="AS82" s="4">
        <f t="shared" si="113"/>
        <v>0.23327896449089933</v>
      </c>
      <c r="AT82" s="4">
        <f t="shared" si="114"/>
        <v>-0.20814528182863204</v>
      </c>
      <c r="AU82" s="4">
        <f t="shared" si="115"/>
        <v>0.42186304047921047</v>
      </c>
      <c r="AV82" s="4">
        <f t="shared" si="116"/>
        <v>0.13642993750056098</v>
      </c>
      <c r="AW82" s="4">
        <f t="shared" si="117"/>
        <v>-0.13642993750056098</v>
      </c>
      <c r="AX82" s="4">
        <f t="shared" si="118"/>
        <v>41.990213608361877</v>
      </c>
      <c r="AY82" s="4">
        <f t="shared" si="119"/>
        <v>-37.466150729153767</v>
      </c>
      <c r="AZ82" s="4">
        <f t="shared" si="120"/>
        <v>75.93534728625788</v>
      </c>
      <c r="BA82" s="4">
        <f t="shared" si="121"/>
        <v>24.557388750100976</v>
      </c>
      <c r="BB82" s="4">
        <f t="shared" si="122"/>
        <v>-24.557388750100976</v>
      </c>
      <c r="BC82" s="4">
        <f t="shared" si="123"/>
        <v>0.18367346938775495</v>
      </c>
      <c r="BD82" s="4">
        <f t="shared" si="124"/>
        <v>-0.1212121212121212</v>
      </c>
      <c r="BE82" s="4">
        <f t="shared" si="125"/>
        <v>0.34693877551020391</v>
      </c>
      <c r="BF82" s="4">
        <f t="shared" si="126"/>
        <v>0.14285714285714296</v>
      </c>
      <c r="BG82" s="4">
        <f t="shared" si="127"/>
        <v>-0.12500000000000008</v>
      </c>
      <c r="BH82" s="4">
        <f t="shared" si="128"/>
        <v>0.44906774480484601</v>
      </c>
      <c r="BI82" s="4">
        <f t="shared" si="129"/>
        <v>3.0448609955999117</v>
      </c>
      <c r="BJ82" s="4">
        <f t="shared" si="130"/>
        <v>0.14748382453379247</v>
      </c>
      <c r="BK82" s="4">
        <f t="shared" si="131"/>
        <v>0.19414712705804796</v>
      </c>
      <c r="BL82" s="4">
        <f t="shared" si="132"/>
        <v>2.0592412513594782</v>
      </c>
      <c r="BM82" s="4">
        <f t="shared" si="133"/>
        <v>9.4280904158206391E-2</v>
      </c>
      <c r="BN82" s="3">
        <f t="shared" si="134"/>
        <v>1</v>
      </c>
      <c r="BO82" s="3">
        <v>100</v>
      </c>
      <c r="BP82" s="3">
        <f t="shared" si="135"/>
        <v>1.9</v>
      </c>
      <c r="BQ82" s="3">
        <f t="shared" si="136"/>
        <v>190</v>
      </c>
      <c r="BR82" s="3">
        <f t="shared" si="137"/>
        <v>0</v>
      </c>
      <c r="BS82" s="3">
        <f t="shared" si="138"/>
        <v>-1</v>
      </c>
      <c r="BT82" s="3">
        <f t="shared" si="151"/>
        <v>-100</v>
      </c>
      <c r="BU82" s="3">
        <f t="shared" si="139"/>
        <v>0</v>
      </c>
      <c r="BV82" s="3">
        <f t="shared" si="140"/>
        <v>-1</v>
      </c>
      <c r="BW82" s="3">
        <f t="shared" si="152"/>
        <v>-100</v>
      </c>
      <c r="BX82" s="3">
        <f t="shared" si="141"/>
        <v>0</v>
      </c>
      <c r="BY82" s="3">
        <f t="shared" si="142"/>
        <v>-1</v>
      </c>
      <c r="BZ82" s="3">
        <f t="shared" si="153"/>
        <v>-100</v>
      </c>
      <c r="CA82" s="3">
        <f t="shared" si="143"/>
        <v>1</v>
      </c>
      <c r="CB82" s="3">
        <f t="shared" si="144"/>
        <v>0.82000000000000006</v>
      </c>
      <c r="CC82" s="3">
        <f t="shared" si="145"/>
        <v>82</v>
      </c>
      <c r="CD82" s="3">
        <f t="shared" si="146"/>
        <v>1</v>
      </c>
      <c r="CE82" s="3">
        <f t="shared" si="147"/>
        <v>0</v>
      </c>
      <c r="CF82" s="3">
        <f t="shared" si="154"/>
        <v>1</v>
      </c>
      <c r="CG82" s="16" t="str">
        <f t="shared" si="155"/>
        <v/>
      </c>
      <c r="CI82" s="12">
        <f t="shared" si="156"/>
        <v>1</v>
      </c>
      <c r="CJ82" s="12">
        <f t="shared" si="157"/>
        <v>0</v>
      </c>
      <c r="CK82" s="12">
        <f t="shared" si="158"/>
        <v>1</v>
      </c>
      <c r="CL82" s="12" t="str">
        <f t="shared" si="159"/>
        <v/>
      </c>
      <c r="CM82" s="12">
        <f t="shared" si="148"/>
        <v>1</v>
      </c>
      <c r="CN82" s="12">
        <f t="shared" si="149"/>
        <v>0</v>
      </c>
      <c r="CO82" s="12">
        <f t="shared" si="160"/>
        <v>1</v>
      </c>
      <c r="CP82" s="12" t="str">
        <f t="shared" si="161"/>
        <v/>
      </c>
    </row>
    <row r="83" spans="1:94" x14ac:dyDescent="0.25">
      <c r="A83" t="s">
        <v>127</v>
      </c>
      <c r="B83" t="s">
        <v>165</v>
      </c>
      <c r="C83" t="s">
        <v>132</v>
      </c>
      <c r="D83" t="s">
        <v>25</v>
      </c>
      <c r="E83" t="s">
        <v>17</v>
      </c>
      <c r="F83" s="3">
        <v>2</v>
      </c>
      <c r="G83" s="3">
        <v>0</v>
      </c>
      <c r="H83" s="3" t="str">
        <f t="shared" si="150"/>
        <v>H</v>
      </c>
      <c r="I83" s="3">
        <v>1.4</v>
      </c>
      <c r="J83" s="3">
        <v>5.25</v>
      </c>
      <c r="K83" s="3">
        <v>7</v>
      </c>
      <c r="L83" s="3">
        <v>1.4</v>
      </c>
      <c r="M83" s="3">
        <v>2.88</v>
      </c>
      <c r="N83" s="3">
        <f t="shared" si="82"/>
        <v>2</v>
      </c>
      <c r="O83" s="3">
        <f t="shared" si="83"/>
        <v>4.7619047619047672E-2</v>
      </c>
      <c r="P83" s="3">
        <f t="shared" si="84"/>
        <v>6.1507936507936511E-2</v>
      </c>
      <c r="Q83" s="3">
        <f t="shared" si="85"/>
        <v>1.4666666666666666</v>
      </c>
      <c r="R83" s="3">
        <f t="shared" si="86"/>
        <v>5.5</v>
      </c>
      <c r="S83" s="3">
        <f t="shared" si="87"/>
        <v>7.3333333333333339</v>
      </c>
      <c r="T83" s="3">
        <f t="shared" si="88"/>
        <v>1.4666666666666666</v>
      </c>
      <c r="U83" s="3">
        <f t="shared" si="89"/>
        <v>3.0171428571428573</v>
      </c>
      <c r="V83" s="4">
        <f t="shared" si="90"/>
        <v>0.7142857142857143</v>
      </c>
      <c r="W83" s="4">
        <f t="shared" si="91"/>
        <v>0.19047619047619047</v>
      </c>
      <c r="X83" s="4">
        <f t="shared" si="92"/>
        <v>0.14285714285714285</v>
      </c>
      <c r="Y83" s="4">
        <f t="shared" si="93"/>
        <v>0.7142857142857143</v>
      </c>
      <c r="Z83" s="4">
        <f t="shared" si="94"/>
        <v>0.34722222222222221</v>
      </c>
      <c r="AA83" s="4">
        <f t="shared" si="95"/>
        <v>0.26666666666666666</v>
      </c>
      <c r="AB83" s="4">
        <f t="shared" si="96"/>
        <v>0.19999999999999998</v>
      </c>
      <c r="AC83" s="4">
        <f t="shared" si="97"/>
        <v>3.7500000000000004</v>
      </c>
      <c r="AD83" s="4">
        <f t="shared" si="98"/>
        <v>0.75</v>
      </c>
      <c r="AE83" s="4">
        <f t="shared" si="99"/>
        <v>5</v>
      </c>
      <c r="AF83" s="4">
        <f t="shared" si="100"/>
        <v>1.3333333333333333</v>
      </c>
      <c r="AG83" s="4">
        <f t="shared" si="101"/>
        <v>0.4861111111111111</v>
      </c>
      <c r="AH83" s="4">
        <f t="shared" si="102"/>
        <v>2.0571428571428574</v>
      </c>
      <c r="AI83" s="4">
        <f t="shared" si="103"/>
        <v>-5.8666666666666671</v>
      </c>
      <c r="AJ83" s="4">
        <f t="shared" si="104"/>
        <v>-4.0333333333333332</v>
      </c>
      <c r="AK83" s="4">
        <f t="shared" si="105"/>
        <v>-1.8333333333333339</v>
      </c>
      <c r="AL83" s="4">
        <f t="shared" si="106"/>
        <v>-1.5504761904761908</v>
      </c>
      <c r="AM83" s="4">
        <f t="shared" si="107"/>
        <v>1.5504761904761908</v>
      </c>
      <c r="AN83" s="4">
        <f t="shared" si="108"/>
        <v>-2.9333333333333336</v>
      </c>
      <c r="AO83" s="4">
        <f t="shared" si="109"/>
        <v>-2.0166666666666666</v>
      </c>
      <c r="AP83" s="4">
        <f t="shared" si="110"/>
        <v>-0.91666666666666696</v>
      </c>
      <c r="AQ83" s="4">
        <f t="shared" si="111"/>
        <v>-0.77523809523809539</v>
      </c>
      <c r="AR83" s="4">
        <f t="shared" si="112"/>
        <v>0.77523809523809539</v>
      </c>
      <c r="AS83" s="4">
        <f t="shared" si="113"/>
        <v>-1.2422431562434457</v>
      </c>
      <c r="AT83" s="4">
        <f t="shared" si="114"/>
        <v>-1.1104599639702943</v>
      </c>
      <c r="AU83" s="4">
        <f t="shared" si="115"/>
        <v>-0.74194726800591759</v>
      </c>
      <c r="AV83" s="4">
        <f t="shared" si="116"/>
        <v>-0.65945880260311207</v>
      </c>
      <c r="AW83" s="4">
        <f t="shared" si="117"/>
        <v>0.65945880260311207</v>
      </c>
      <c r="AX83" s="4">
        <f t="shared" si="118"/>
        <v>-223.60376812382023</v>
      </c>
      <c r="AY83" s="4">
        <f t="shared" si="119"/>
        <v>-199.882793514653</v>
      </c>
      <c r="AZ83" s="4">
        <f t="shared" si="120"/>
        <v>-133.55050824106516</v>
      </c>
      <c r="BA83" s="4">
        <f t="shared" si="121"/>
        <v>-118.70258446856018</v>
      </c>
      <c r="BB83" s="4">
        <f t="shared" si="122"/>
        <v>118.70258446856018</v>
      </c>
      <c r="BC83" s="4">
        <f t="shared" si="123"/>
        <v>-0.8</v>
      </c>
      <c r="BD83" s="4">
        <f t="shared" si="124"/>
        <v>-0.73333333333333328</v>
      </c>
      <c r="BE83" s="4">
        <f t="shared" si="125"/>
        <v>-0.25000000000000006</v>
      </c>
      <c r="BF83" s="4">
        <f t="shared" si="126"/>
        <v>-0.51388888888888895</v>
      </c>
      <c r="BG83" s="4">
        <f t="shared" si="127"/>
        <v>1.0571428571428574</v>
      </c>
      <c r="BH83" s="4">
        <f t="shared" si="128"/>
        <v>3.0012960163532325</v>
      </c>
      <c r="BI83" s="4">
        <f t="shared" si="129"/>
        <v>4.7666666666666666</v>
      </c>
      <c r="BJ83" s="4">
        <f t="shared" si="130"/>
        <v>0.62964252091326556</v>
      </c>
      <c r="BK83" s="4">
        <f t="shared" si="131"/>
        <v>1.0963522283540006</v>
      </c>
      <c r="BL83" s="4">
        <f t="shared" si="132"/>
        <v>2.2419047619047618</v>
      </c>
      <c r="BM83" s="4">
        <f t="shared" si="133"/>
        <v>0.48902711969910817</v>
      </c>
      <c r="BN83" s="3">
        <f t="shared" si="134"/>
        <v>1</v>
      </c>
      <c r="BO83" s="3">
        <v>100</v>
      </c>
      <c r="BP83" s="3">
        <f t="shared" si="135"/>
        <v>0.39999999999999991</v>
      </c>
      <c r="BQ83" s="3">
        <f t="shared" si="136"/>
        <v>39.999999999999993</v>
      </c>
      <c r="BR83" s="3">
        <f t="shared" si="137"/>
        <v>0</v>
      </c>
      <c r="BS83" s="3">
        <f t="shared" si="138"/>
        <v>-1</v>
      </c>
      <c r="BT83" s="3">
        <f t="shared" si="151"/>
        <v>-100</v>
      </c>
      <c r="BU83" s="3">
        <f t="shared" si="139"/>
        <v>0</v>
      </c>
      <c r="BV83" s="3">
        <f t="shared" si="140"/>
        <v>-1</v>
      </c>
      <c r="BW83" s="3">
        <f t="shared" si="152"/>
        <v>-100</v>
      </c>
      <c r="BX83" s="3">
        <f t="shared" si="141"/>
        <v>0</v>
      </c>
      <c r="BY83" s="3">
        <f t="shared" si="142"/>
        <v>-1</v>
      </c>
      <c r="BZ83" s="3">
        <f t="shared" si="153"/>
        <v>-100</v>
      </c>
      <c r="CA83" s="3">
        <f t="shared" si="143"/>
        <v>1</v>
      </c>
      <c r="CB83" s="3">
        <f t="shared" si="144"/>
        <v>1.88</v>
      </c>
      <c r="CC83" s="3">
        <f t="shared" si="145"/>
        <v>188</v>
      </c>
      <c r="CD83" s="3">
        <f t="shared" si="146"/>
        <v>1</v>
      </c>
      <c r="CE83" s="3">
        <f t="shared" si="147"/>
        <v>1</v>
      </c>
      <c r="CF83" s="3">
        <f t="shared" si="154"/>
        <v>2</v>
      </c>
      <c r="CG83" s="16" t="str">
        <f t="shared" si="155"/>
        <v>BackCasa</v>
      </c>
      <c r="CI83" s="12">
        <f t="shared" si="156"/>
        <v>1</v>
      </c>
      <c r="CJ83" s="12">
        <f t="shared" si="157"/>
        <v>0</v>
      </c>
      <c r="CK83" s="12">
        <f t="shared" si="158"/>
        <v>1</v>
      </c>
      <c r="CL83" s="12" t="str">
        <f t="shared" si="159"/>
        <v/>
      </c>
      <c r="CM83" s="12">
        <f t="shared" si="148"/>
        <v>1</v>
      </c>
      <c r="CN83" s="12">
        <f t="shared" si="149"/>
        <v>1</v>
      </c>
      <c r="CO83" s="12">
        <f t="shared" si="160"/>
        <v>2</v>
      </c>
      <c r="CP83" s="12" t="str">
        <f t="shared" si="161"/>
        <v>Under2.5</v>
      </c>
    </row>
    <row r="84" spans="1:94" x14ac:dyDescent="0.25">
      <c r="A84" t="s">
        <v>127</v>
      </c>
      <c r="B84" t="s">
        <v>165</v>
      </c>
      <c r="C84" t="s">
        <v>134</v>
      </c>
      <c r="D84" t="s">
        <v>13</v>
      </c>
      <c r="E84" t="s">
        <v>26</v>
      </c>
      <c r="F84" s="3">
        <v>1</v>
      </c>
      <c r="G84" s="3">
        <v>2</v>
      </c>
      <c r="H84" s="3" t="str">
        <f t="shared" si="150"/>
        <v>A</v>
      </c>
      <c r="I84" s="3">
        <v>2.25</v>
      </c>
      <c r="J84" s="3">
        <v>3.4</v>
      </c>
      <c r="K84" s="3">
        <v>3.1</v>
      </c>
      <c r="L84" s="3">
        <v>1.96</v>
      </c>
      <c r="M84" s="3">
        <v>1.94</v>
      </c>
      <c r="N84" s="3">
        <f t="shared" si="82"/>
        <v>3</v>
      </c>
      <c r="O84" s="3">
        <f t="shared" si="83"/>
        <v>6.1142736664558273E-2</v>
      </c>
      <c r="P84" s="3">
        <f t="shared" si="84"/>
        <v>2.5667999158426325E-2</v>
      </c>
      <c r="Q84" s="3">
        <f t="shared" si="85"/>
        <v>2.3875711574952563</v>
      </c>
      <c r="R84" s="3">
        <f t="shared" si="86"/>
        <v>3.6078853046594981</v>
      </c>
      <c r="S84" s="3">
        <f t="shared" si="87"/>
        <v>3.2895424836601306</v>
      </c>
      <c r="T84" s="3">
        <f t="shared" si="88"/>
        <v>2.0798397638625343</v>
      </c>
      <c r="U84" s="3">
        <f t="shared" si="89"/>
        <v>2.0586169091292428</v>
      </c>
      <c r="V84" s="4">
        <f t="shared" si="90"/>
        <v>0.44444444444444442</v>
      </c>
      <c r="W84" s="4">
        <f t="shared" si="91"/>
        <v>0.29411764705882354</v>
      </c>
      <c r="X84" s="4">
        <f t="shared" si="92"/>
        <v>0.32258064516129031</v>
      </c>
      <c r="Y84" s="4">
        <f t="shared" si="93"/>
        <v>0.51020408163265307</v>
      </c>
      <c r="Z84" s="4">
        <f t="shared" si="94"/>
        <v>0.51546391752577325</v>
      </c>
      <c r="AA84" s="4">
        <f t="shared" si="95"/>
        <v>0.66176470588235292</v>
      </c>
      <c r="AB84" s="4">
        <f t="shared" si="96"/>
        <v>0.72580645161290325</v>
      </c>
      <c r="AC84" s="4">
        <f t="shared" si="97"/>
        <v>1.5111111111111111</v>
      </c>
      <c r="AD84" s="4">
        <f t="shared" si="98"/>
        <v>1.096774193548387</v>
      </c>
      <c r="AE84" s="4">
        <f t="shared" si="99"/>
        <v>1.3777777777777778</v>
      </c>
      <c r="AF84" s="4">
        <f t="shared" si="100"/>
        <v>0.91176470588235303</v>
      </c>
      <c r="AG84" s="4">
        <f t="shared" si="101"/>
        <v>1.0103092783505154</v>
      </c>
      <c r="AH84" s="4">
        <f t="shared" si="102"/>
        <v>0.98979591836734693</v>
      </c>
      <c r="AI84" s="4">
        <f t="shared" si="103"/>
        <v>-0.9019713261648743</v>
      </c>
      <c r="AJ84" s="4">
        <f t="shared" si="104"/>
        <v>-1.2203141471642418</v>
      </c>
      <c r="AK84" s="4">
        <f t="shared" si="105"/>
        <v>0.3183428209993675</v>
      </c>
      <c r="AL84" s="4">
        <f t="shared" si="106"/>
        <v>2.1222854733291552E-2</v>
      </c>
      <c r="AM84" s="4">
        <f t="shared" si="107"/>
        <v>-2.1222854733291552E-2</v>
      </c>
      <c r="AN84" s="4">
        <f t="shared" si="108"/>
        <v>-0.45098566308243715</v>
      </c>
      <c r="AO84" s="4">
        <f t="shared" si="109"/>
        <v>-0.6101570735821209</v>
      </c>
      <c r="AP84" s="4">
        <f t="shared" si="110"/>
        <v>0.15917141049968375</v>
      </c>
      <c r="AQ84" s="4">
        <f t="shared" si="111"/>
        <v>1.0611427366645776E-2</v>
      </c>
      <c r="AR84" s="4">
        <f t="shared" si="112"/>
        <v>-1.0611427366645776E-2</v>
      </c>
      <c r="AS84" s="4">
        <f t="shared" si="113"/>
        <v>-0.4236733019574962</v>
      </c>
      <c r="AT84" s="4">
        <f t="shared" si="114"/>
        <v>-0.54785448249632795</v>
      </c>
      <c r="AU84" s="4">
        <f t="shared" si="115"/>
        <v>0.15784725083543819</v>
      </c>
      <c r="AV84" s="4">
        <f t="shared" si="116"/>
        <v>1.0611029102855758E-2</v>
      </c>
      <c r="AW84" s="4">
        <f t="shared" si="117"/>
        <v>-1.0611029102855758E-2</v>
      </c>
      <c r="AX84" s="4">
        <f t="shared" si="118"/>
        <v>-76.261194352349321</v>
      </c>
      <c r="AY84" s="4">
        <f t="shared" si="119"/>
        <v>-98.613806849339028</v>
      </c>
      <c r="AZ84" s="4">
        <f t="shared" si="120"/>
        <v>28.412505150378873</v>
      </c>
      <c r="BA84" s="4">
        <f t="shared" si="121"/>
        <v>1.9099852385140363</v>
      </c>
      <c r="BB84" s="4">
        <f t="shared" si="122"/>
        <v>-1.9099852385140363</v>
      </c>
      <c r="BC84" s="4">
        <f t="shared" si="123"/>
        <v>-0.2741935483870967</v>
      </c>
      <c r="BD84" s="4">
        <f t="shared" si="124"/>
        <v>-0.33823529411764702</v>
      </c>
      <c r="BE84" s="4">
        <f t="shared" si="125"/>
        <v>9.6774193548387108E-2</v>
      </c>
      <c r="BF84" s="4">
        <f t="shared" si="126"/>
        <v>1.0309278350515653E-2</v>
      </c>
      <c r="BG84" s="4">
        <f t="shared" si="127"/>
        <v>-1.0204081632653246E-2</v>
      </c>
      <c r="BH84" s="4">
        <f t="shared" si="128"/>
        <v>0.63299039522395417</v>
      </c>
      <c r="BI84" s="4">
        <f t="shared" si="129"/>
        <v>3.0949996486049614</v>
      </c>
      <c r="BJ84" s="4">
        <f t="shared" si="130"/>
        <v>0.20452034477912395</v>
      </c>
      <c r="BK84" s="4">
        <f t="shared" si="131"/>
        <v>1.5006824498047475E-2</v>
      </c>
      <c r="BL84" s="4">
        <f t="shared" si="132"/>
        <v>2.0692283364958888</v>
      </c>
      <c r="BM84" s="4">
        <f t="shared" si="133"/>
        <v>7.2523772429390811E-3</v>
      </c>
      <c r="BN84" s="3">
        <f t="shared" si="134"/>
        <v>0</v>
      </c>
      <c r="BO84" s="3">
        <v>100</v>
      </c>
      <c r="BP84" s="3">
        <f t="shared" si="135"/>
        <v>-1</v>
      </c>
      <c r="BQ84" s="3">
        <f t="shared" si="136"/>
        <v>-100</v>
      </c>
      <c r="BR84" s="3">
        <f t="shared" si="137"/>
        <v>1</v>
      </c>
      <c r="BS84" s="3">
        <f t="shared" si="138"/>
        <v>2.1</v>
      </c>
      <c r="BT84" s="3">
        <f t="shared" si="151"/>
        <v>210</v>
      </c>
      <c r="BU84" s="3">
        <f t="shared" si="139"/>
        <v>0</v>
      </c>
      <c r="BV84" s="3">
        <f t="shared" si="140"/>
        <v>-1</v>
      </c>
      <c r="BW84" s="3">
        <f t="shared" si="152"/>
        <v>-100</v>
      </c>
      <c r="BX84" s="3">
        <f t="shared" si="141"/>
        <v>1</v>
      </c>
      <c r="BY84" s="3">
        <f t="shared" si="142"/>
        <v>0.96</v>
      </c>
      <c r="BZ84" s="3">
        <f t="shared" si="153"/>
        <v>96</v>
      </c>
      <c r="CA84" s="3">
        <f t="shared" si="143"/>
        <v>0</v>
      </c>
      <c r="CB84" s="3">
        <f t="shared" si="144"/>
        <v>-1</v>
      </c>
      <c r="CC84" s="3">
        <f t="shared" si="145"/>
        <v>-100</v>
      </c>
      <c r="CD84" s="3">
        <f t="shared" si="146"/>
        <v>1</v>
      </c>
      <c r="CE84" s="3">
        <f t="shared" si="147"/>
        <v>0</v>
      </c>
      <c r="CF84" s="3">
        <f t="shared" si="154"/>
        <v>1</v>
      </c>
      <c r="CG84" s="16" t="str">
        <f t="shared" si="155"/>
        <v/>
      </c>
      <c r="CI84" s="12">
        <f t="shared" si="156"/>
        <v>1</v>
      </c>
      <c r="CJ84" s="12">
        <f t="shared" si="157"/>
        <v>0</v>
      </c>
      <c r="CK84" s="12">
        <f t="shared" si="158"/>
        <v>1</v>
      </c>
      <c r="CL84" s="12" t="str">
        <f t="shared" si="159"/>
        <v/>
      </c>
      <c r="CM84" s="12">
        <f t="shared" si="148"/>
        <v>1</v>
      </c>
      <c r="CN84" s="12">
        <f t="shared" si="149"/>
        <v>0</v>
      </c>
      <c r="CO84" s="12">
        <f t="shared" si="160"/>
        <v>1</v>
      </c>
      <c r="CP84" s="12" t="str">
        <f t="shared" si="161"/>
        <v/>
      </c>
    </row>
    <row r="85" spans="1:94" x14ac:dyDescent="0.25">
      <c r="A85" t="s">
        <v>127</v>
      </c>
      <c r="B85" t="s">
        <v>165</v>
      </c>
      <c r="C85" t="s">
        <v>134</v>
      </c>
      <c r="D85" t="s">
        <v>22</v>
      </c>
      <c r="E85" t="s">
        <v>11</v>
      </c>
      <c r="F85" s="3">
        <v>3</v>
      </c>
      <c r="G85" s="3">
        <v>0</v>
      </c>
      <c r="H85" s="3" t="str">
        <f t="shared" si="150"/>
        <v>H</v>
      </c>
      <c r="I85" s="3">
        <v>1.7</v>
      </c>
      <c r="J85" s="3">
        <v>3.8</v>
      </c>
      <c r="K85" s="3">
        <v>4.75</v>
      </c>
      <c r="L85" s="3">
        <v>1.92</v>
      </c>
      <c r="M85" s="3">
        <v>1.98</v>
      </c>
      <c r="N85" s="3">
        <f t="shared" si="82"/>
        <v>3</v>
      </c>
      <c r="O85" s="3">
        <f t="shared" si="83"/>
        <v>6.1919504643962897E-2</v>
      </c>
      <c r="P85" s="3">
        <f t="shared" si="84"/>
        <v>2.5883838383838453E-2</v>
      </c>
      <c r="Q85" s="3">
        <f t="shared" si="85"/>
        <v>1.8052631578947369</v>
      </c>
      <c r="R85" s="3">
        <f t="shared" si="86"/>
        <v>4.0352941176470587</v>
      </c>
      <c r="S85" s="3">
        <f t="shared" si="87"/>
        <v>5.0441176470588234</v>
      </c>
      <c r="T85" s="3">
        <f t="shared" si="88"/>
        <v>2.0388854489164085</v>
      </c>
      <c r="U85" s="3">
        <f t="shared" si="89"/>
        <v>2.1026006191950466</v>
      </c>
      <c r="V85" s="4">
        <f t="shared" si="90"/>
        <v>0.58823529411764708</v>
      </c>
      <c r="W85" s="4">
        <f t="shared" si="91"/>
        <v>0.26315789473684209</v>
      </c>
      <c r="X85" s="4">
        <f t="shared" si="92"/>
        <v>0.21052631578947367</v>
      </c>
      <c r="Y85" s="4">
        <f t="shared" si="93"/>
        <v>0.52083333333333337</v>
      </c>
      <c r="Z85" s="4">
        <f t="shared" si="94"/>
        <v>0.50505050505050508</v>
      </c>
      <c r="AA85" s="4">
        <f t="shared" si="95"/>
        <v>0.44736842105263158</v>
      </c>
      <c r="AB85" s="4">
        <f t="shared" si="96"/>
        <v>0.35789473684210527</v>
      </c>
      <c r="AC85" s="4">
        <f t="shared" si="97"/>
        <v>2.2352941176470589</v>
      </c>
      <c r="AD85" s="4">
        <f t="shared" si="98"/>
        <v>0.79999999999999993</v>
      </c>
      <c r="AE85" s="4">
        <f t="shared" si="99"/>
        <v>2.7941176470588238</v>
      </c>
      <c r="AF85" s="4">
        <f t="shared" si="100"/>
        <v>1.25</v>
      </c>
      <c r="AG85" s="4">
        <f t="shared" si="101"/>
        <v>0.96969696969696972</v>
      </c>
      <c r="AH85" s="4">
        <f t="shared" si="102"/>
        <v>1.03125</v>
      </c>
      <c r="AI85" s="4">
        <f t="shared" si="103"/>
        <v>-3.2388544891640865</v>
      </c>
      <c r="AJ85" s="4">
        <f t="shared" si="104"/>
        <v>-2.2300309597523218</v>
      </c>
      <c r="AK85" s="4">
        <f t="shared" si="105"/>
        <v>-1.0088235294117647</v>
      </c>
      <c r="AL85" s="4">
        <f t="shared" si="106"/>
        <v>-6.3715170278638045E-2</v>
      </c>
      <c r="AM85" s="4">
        <f t="shared" si="107"/>
        <v>6.3715170278638045E-2</v>
      </c>
      <c r="AN85" s="4">
        <f t="shared" si="108"/>
        <v>-1.6194272445820432</v>
      </c>
      <c r="AO85" s="4">
        <f t="shared" si="109"/>
        <v>-1.1150154798761609</v>
      </c>
      <c r="AP85" s="4">
        <f t="shared" si="110"/>
        <v>-0.50441176470588234</v>
      </c>
      <c r="AQ85" s="4">
        <f t="shared" si="111"/>
        <v>-3.1857585139319022E-2</v>
      </c>
      <c r="AR85" s="4">
        <f t="shared" si="112"/>
        <v>3.1857585139319022E-2</v>
      </c>
      <c r="AS85" s="4">
        <f t="shared" si="113"/>
        <v>-1.0176068145284671</v>
      </c>
      <c r="AT85" s="4">
        <f t="shared" si="114"/>
        <v>-0.83972509663695982</v>
      </c>
      <c r="AU85" s="4">
        <f t="shared" si="115"/>
        <v>-0.46717078878611901</v>
      </c>
      <c r="AV85" s="4">
        <f t="shared" si="116"/>
        <v>-3.1846814215531753E-2</v>
      </c>
      <c r="AW85" s="4">
        <f t="shared" si="117"/>
        <v>3.1846814215531753E-2</v>
      </c>
      <c r="AX85" s="4">
        <f t="shared" si="118"/>
        <v>-183.16922661512407</v>
      </c>
      <c r="AY85" s="4">
        <f t="shared" si="119"/>
        <v>-151.15051739465278</v>
      </c>
      <c r="AZ85" s="4">
        <f t="shared" si="120"/>
        <v>-84.090741981501424</v>
      </c>
      <c r="BA85" s="4">
        <f t="shared" si="121"/>
        <v>-5.7324265587957157</v>
      </c>
      <c r="BB85" s="4">
        <f t="shared" si="122"/>
        <v>5.7324265587957157</v>
      </c>
      <c r="BC85" s="4">
        <f t="shared" si="123"/>
        <v>-0.64210526315789473</v>
      </c>
      <c r="BD85" s="4">
        <f t="shared" si="124"/>
        <v>-0.55263157894736836</v>
      </c>
      <c r="BE85" s="4">
        <f t="shared" si="125"/>
        <v>-0.2</v>
      </c>
      <c r="BF85" s="4">
        <f t="shared" si="126"/>
        <v>-3.0303030303030432E-2</v>
      </c>
      <c r="BG85" s="4">
        <f t="shared" si="127"/>
        <v>3.1250000000000139E-2</v>
      </c>
      <c r="BH85" s="4">
        <f t="shared" si="128"/>
        <v>1.6573543876173558</v>
      </c>
      <c r="BI85" s="4">
        <f t="shared" si="129"/>
        <v>3.6282249742002066</v>
      </c>
      <c r="BJ85" s="4">
        <f t="shared" si="130"/>
        <v>0.45679482375061298</v>
      </c>
      <c r="BK85" s="4">
        <f t="shared" si="131"/>
        <v>4.5053428968480524E-2</v>
      </c>
      <c r="BL85" s="4">
        <f t="shared" si="132"/>
        <v>2.0707430340557273</v>
      </c>
      <c r="BM85" s="4">
        <f t="shared" si="133"/>
        <v>2.175713172881694E-2</v>
      </c>
      <c r="BN85" s="3">
        <f t="shared" si="134"/>
        <v>1</v>
      </c>
      <c r="BO85" s="3">
        <v>100</v>
      </c>
      <c r="BP85" s="3">
        <f t="shared" si="135"/>
        <v>0.7</v>
      </c>
      <c r="BQ85" s="3">
        <f t="shared" si="136"/>
        <v>70</v>
      </c>
      <c r="BR85" s="3">
        <f t="shared" si="137"/>
        <v>0</v>
      </c>
      <c r="BS85" s="3">
        <f t="shared" si="138"/>
        <v>-1</v>
      </c>
      <c r="BT85" s="3">
        <f t="shared" si="151"/>
        <v>-100</v>
      </c>
      <c r="BU85" s="3">
        <f t="shared" si="139"/>
        <v>0</v>
      </c>
      <c r="BV85" s="3">
        <f t="shared" si="140"/>
        <v>-1</v>
      </c>
      <c r="BW85" s="3">
        <f t="shared" si="152"/>
        <v>-100</v>
      </c>
      <c r="BX85" s="3">
        <f t="shared" si="141"/>
        <v>1</v>
      </c>
      <c r="BY85" s="3">
        <f t="shared" si="142"/>
        <v>0.91999999999999993</v>
      </c>
      <c r="BZ85" s="3">
        <f t="shared" si="153"/>
        <v>92</v>
      </c>
      <c r="CA85" s="3">
        <f t="shared" si="143"/>
        <v>0</v>
      </c>
      <c r="CB85" s="3">
        <f t="shared" si="144"/>
        <v>-1</v>
      </c>
      <c r="CC85" s="3">
        <f t="shared" si="145"/>
        <v>-100</v>
      </c>
      <c r="CD85" s="3">
        <f t="shared" si="146"/>
        <v>1</v>
      </c>
      <c r="CE85" s="3">
        <f t="shared" si="147"/>
        <v>1</v>
      </c>
      <c r="CF85" s="3">
        <f t="shared" si="154"/>
        <v>2</v>
      </c>
      <c r="CG85" s="16" t="str">
        <f t="shared" si="155"/>
        <v>BackCasa</v>
      </c>
      <c r="CI85" s="12">
        <f t="shared" si="156"/>
        <v>1</v>
      </c>
      <c r="CJ85" s="12">
        <f t="shared" si="157"/>
        <v>0</v>
      </c>
      <c r="CK85" s="12">
        <f t="shared" si="158"/>
        <v>1</v>
      </c>
      <c r="CL85" s="12" t="str">
        <f t="shared" si="159"/>
        <v/>
      </c>
      <c r="CM85" s="12">
        <f t="shared" si="148"/>
        <v>1</v>
      </c>
      <c r="CN85" s="12">
        <f t="shared" si="149"/>
        <v>1</v>
      </c>
      <c r="CO85" s="12">
        <f t="shared" si="160"/>
        <v>2</v>
      </c>
      <c r="CP85" s="12" t="str">
        <f t="shared" si="161"/>
        <v>Under2.5</v>
      </c>
    </row>
    <row r="86" spans="1:94" x14ac:dyDescent="0.25">
      <c r="A86" t="s">
        <v>127</v>
      </c>
      <c r="B86" t="s">
        <v>165</v>
      </c>
      <c r="C86" t="s">
        <v>134</v>
      </c>
      <c r="D86" t="s">
        <v>130</v>
      </c>
      <c r="E86" t="s">
        <v>15</v>
      </c>
      <c r="F86" s="3">
        <v>2</v>
      </c>
      <c r="G86" s="3">
        <v>1</v>
      </c>
      <c r="H86" s="3" t="str">
        <f t="shared" si="150"/>
        <v>H</v>
      </c>
      <c r="I86" s="3">
        <v>1.36</v>
      </c>
      <c r="J86" s="3">
        <v>6</v>
      </c>
      <c r="K86" s="3">
        <v>6.5</v>
      </c>
      <c r="L86" s="3">
        <v>1.33</v>
      </c>
      <c r="M86" s="3">
        <v>3.4</v>
      </c>
      <c r="N86" s="3">
        <f t="shared" si="82"/>
        <v>3</v>
      </c>
      <c r="O86" s="3">
        <f t="shared" si="83"/>
        <v>5.5806938159879138E-2</v>
      </c>
      <c r="P86" s="3">
        <f t="shared" si="84"/>
        <v>4.5997346306943854E-2</v>
      </c>
      <c r="Q86" s="3">
        <f t="shared" si="85"/>
        <v>1.4358974358974357</v>
      </c>
      <c r="R86" s="3">
        <f t="shared" si="86"/>
        <v>6.3348416289592748</v>
      </c>
      <c r="S86" s="3">
        <f t="shared" si="87"/>
        <v>6.8627450980392144</v>
      </c>
      <c r="T86" s="3">
        <f t="shared" si="88"/>
        <v>1.4042232277526394</v>
      </c>
      <c r="U86" s="3">
        <f t="shared" si="89"/>
        <v>3.589743589743589</v>
      </c>
      <c r="V86" s="4">
        <f t="shared" si="90"/>
        <v>0.73529411764705876</v>
      </c>
      <c r="W86" s="4">
        <f t="shared" si="91"/>
        <v>0.16666666666666666</v>
      </c>
      <c r="X86" s="4">
        <f t="shared" si="92"/>
        <v>0.15384615384615385</v>
      </c>
      <c r="Y86" s="4">
        <f t="shared" si="93"/>
        <v>0.75187969924812026</v>
      </c>
      <c r="Z86" s="4">
        <f t="shared" si="94"/>
        <v>0.29411764705882354</v>
      </c>
      <c r="AA86" s="4">
        <f t="shared" si="95"/>
        <v>0.22666666666666668</v>
      </c>
      <c r="AB86" s="4">
        <f t="shared" si="96"/>
        <v>0.20923076923076925</v>
      </c>
      <c r="AC86" s="4">
        <f t="shared" si="97"/>
        <v>4.4117647058823524</v>
      </c>
      <c r="AD86" s="4">
        <f t="shared" si="98"/>
        <v>0.92307692307692313</v>
      </c>
      <c r="AE86" s="4">
        <f t="shared" si="99"/>
        <v>4.7794117647058822</v>
      </c>
      <c r="AF86" s="4">
        <f t="shared" si="100"/>
        <v>1.0833333333333333</v>
      </c>
      <c r="AG86" s="4">
        <f t="shared" si="101"/>
        <v>0.39117647058823535</v>
      </c>
      <c r="AH86" s="4">
        <f t="shared" si="102"/>
        <v>2.5563909774436087</v>
      </c>
      <c r="AI86" s="4">
        <f t="shared" si="103"/>
        <v>-5.4268476621417783</v>
      </c>
      <c r="AJ86" s="4">
        <f t="shared" si="104"/>
        <v>-4.8989441930618387</v>
      </c>
      <c r="AK86" s="4">
        <f t="shared" si="105"/>
        <v>-0.52790346907993957</v>
      </c>
      <c r="AL86" s="4">
        <f t="shared" si="106"/>
        <v>-2.1855203619909496</v>
      </c>
      <c r="AM86" s="4">
        <f t="shared" si="107"/>
        <v>2.1855203619909496</v>
      </c>
      <c r="AN86" s="4">
        <f t="shared" si="108"/>
        <v>-2.7134238310708891</v>
      </c>
      <c r="AO86" s="4">
        <f t="shared" si="109"/>
        <v>-2.4494720965309194</v>
      </c>
      <c r="AP86" s="4">
        <f t="shared" si="110"/>
        <v>-0.26395173453996978</v>
      </c>
      <c r="AQ86" s="4">
        <f t="shared" si="111"/>
        <v>-1.0927601809954748</v>
      </c>
      <c r="AR86" s="4">
        <f t="shared" si="112"/>
        <v>1.0927601809954748</v>
      </c>
      <c r="AS86" s="4">
        <f t="shared" si="113"/>
        <v>-1.217702904606391</v>
      </c>
      <c r="AT86" s="4">
        <f t="shared" si="114"/>
        <v>-1.1831971192309698</v>
      </c>
      <c r="AU86" s="4">
        <f t="shared" si="115"/>
        <v>-0.25806599511979705</v>
      </c>
      <c r="AV86" s="4">
        <f t="shared" si="116"/>
        <v>-0.82969349469259923</v>
      </c>
      <c r="AW86" s="4">
        <f t="shared" si="117"/>
        <v>0.82969349469259923</v>
      </c>
      <c r="AX86" s="4">
        <f t="shared" si="118"/>
        <v>-219.18652282915036</v>
      </c>
      <c r="AY86" s="4">
        <f t="shared" si="119"/>
        <v>-212.97548146157456</v>
      </c>
      <c r="AZ86" s="4">
        <f t="shared" si="120"/>
        <v>-46.451879121563472</v>
      </c>
      <c r="BA86" s="4">
        <f t="shared" si="121"/>
        <v>-149.34482904466785</v>
      </c>
      <c r="BB86" s="4">
        <f t="shared" si="122"/>
        <v>149.34482904466785</v>
      </c>
      <c r="BC86" s="4">
        <f t="shared" si="123"/>
        <v>-0.79076923076923067</v>
      </c>
      <c r="BD86" s="4">
        <f t="shared" si="124"/>
        <v>-0.77333333333333321</v>
      </c>
      <c r="BE86" s="4">
        <f t="shared" si="125"/>
        <v>-7.6923076923076927E-2</v>
      </c>
      <c r="BF86" s="4">
        <f t="shared" si="126"/>
        <v>-0.60882352941176465</v>
      </c>
      <c r="BG86" s="4">
        <f t="shared" si="127"/>
        <v>1.5563909774436087</v>
      </c>
      <c r="BH86" s="4">
        <f t="shared" si="128"/>
        <v>2.9924630832447106</v>
      </c>
      <c r="BI86" s="4">
        <f t="shared" si="129"/>
        <v>4.8778280542986421</v>
      </c>
      <c r="BJ86" s="4">
        <f t="shared" si="130"/>
        <v>0.61348269146296952</v>
      </c>
      <c r="BK86" s="4">
        <f t="shared" si="131"/>
        <v>1.5453962683850786</v>
      </c>
      <c r="BL86" s="4">
        <f t="shared" si="132"/>
        <v>2.4969834087481142</v>
      </c>
      <c r="BM86" s="4">
        <f t="shared" si="133"/>
        <v>0.61890530108082586</v>
      </c>
      <c r="BN86" s="3">
        <f t="shared" si="134"/>
        <v>1</v>
      </c>
      <c r="BO86" s="3">
        <v>100</v>
      </c>
      <c r="BP86" s="3">
        <f t="shared" si="135"/>
        <v>0.3600000000000001</v>
      </c>
      <c r="BQ86" s="3">
        <f t="shared" si="136"/>
        <v>36.000000000000007</v>
      </c>
      <c r="BR86" s="3">
        <f t="shared" si="137"/>
        <v>0</v>
      </c>
      <c r="BS86" s="3">
        <f t="shared" si="138"/>
        <v>-1</v>
      </c>
      <c r="BT86" s="3">
        <f t="shared" si="151"/>
        <v>-100</v>
      </c>
      <c r="BU86" s="3">
        <f t="shared" si="139"/>
        <v>0</v>
      </c>
      <c r="BV86" s="3">
        <f t="shared" si="140"/>
        <v>-1</v>
      </c>
      <c r="BW86" s="3">
        <f t="shared" si="152"/>
        <v>-100</v>
      </c>
      <c r="BX86" s="3">
        <f t="shared" si="141"/>
        <v>1</v>
      </c>
      <c r="BY86" s="3">
        <f t="shared" si="142"/>
        <v>0.33000000000000007</v>
      </c>
      <c r="BZ86" s="3">
        <f t="shared" si="153"/>
        <v>33.000000000000007</v>
      </c>
      <c r="CA86" s="3">
        <f t="shared" si="143"/>
        <v>0</v>
      </c>
      <c r="CB86" s="3">
        <f t="shared" si="144"/>
        <v>-1</v>
      </c>
      <c r="CC86" s="3">
        <f t="shared" si="145"/>
        <v>-100</v>
      </c>
      <c r="CD86" s="3">
        <f t="shared" si="146"/>
        <v>1</v>
      </c>
      <c r="CE86" s="3">
        <f t="shared" si="147"/>
        <v>0</v>
      </c>
      <c r="CF86" s="3">
        <f t="shared" si="154"/>
        <v>1</v>
      </c>
      <c r="CG86" s="16" t="str">
        <f t="shared" si="155"/>
        <v/>
      </c>
      <c r="CI86" s="12">
        <f t="shared" si="156"/>
        <v>1</v>
      </c>
      <c r="CJ86" s="12">
        <f t="shared" si="157"/>
        <v>0</v>
      </c>
      <c r="CK86" s="12">
        <f t="shared" si="158"/>
        <v>1</v>
      </c>
      <c r="CL86" s="12" t="str">
        <f t="shared" si="159"/>
        <v/>
      </c>
      <c r="CM86" s="12">
        <f t="shared" si="148"/>
        <v>1</v>
      </c>
      <c r="CN86" s="12">
        <f t="shared" si="149"/>
        <v>0</v>
      </c>
      <c r="CO86" s="12">
        <f t="shared" si="160"/>
        <v>1</v>
      </c>
      <c r="CP86" s="12" t="str">
        <f t="shared" si="161"/>
        <v/>
      </c>
    </row>
    <row r="87" spans="1:94" x14ac:dyDescent="0.25">
      <c r="A87" t="s">
        <v>127</v>
      </c>
      <c r="B87" t="s">
        <v>165</v>
      </c>
      <c r="C87" t="s">
        <v>134</v>
      </c>
      <c r="D87" t="s">
        <v>20</v>
      </c>
      <c r="E87" t="s">
        <v>19</v>
      </c>
      <c r="F87" s="3">
        <v>4</v>
      </c>
      <c r="G87" s="3">
        <v>0</v>
      </c>
      <c r="H87" s="3" t="str">
        <f t="shared" si="150"/>
        <v>H</v>
      </c>
      <c r="I87" s="3">
        <v>1.45</v>
      </c>
      <c r="J87" s="3">
        <v>4.5</v>
      </c>
      <c r="K87" s="3">
        <v>7</v>
      </c>
      <c r="L87" s="3">
        <v>2.0099999999999998</v>
      </c>
      <c r="M87" s="3">
        <v>1.89</v>
      </c>
      <c r="N87" s="3">
        <f t="shared" si="82"/>
        <v>4</v>
      </c>
      <c r="O87" s="3">
        <f t="shared" si="83"/>
        <v>5.4734537493158264E-2</v>
      </c>
      <c r="P87" s="3">
        <f t="shared" si="84"/>
        <v>2.6612966911474523E-2</v>
      </c>
      <c r="Q87" s="3">
        <f t="shared" si="85"/>
        <v>1.5293650793650795</v>
      </c>
      <c r="R87" s="3">
        <f t="shared" si="86"/>
        <v>4.7463054187192117</v>
      </c>
      <c r="S87" s="3">
        <f t="shared" si="87"/>
        <v>7.3831417624521078</v>
      </c>
      <c r="T87" s="3">
        <f t="shared" si="88"/>
        <v>2.1200164203612477</v>
      </c>
      <c r="U87" s="3">
        <f t="shared" si="89"/>
        <v>1.9934482758620691</v>
      </c>
      <c r="V87" s="4">
        <f t="shared" si="90"/>
        <v>0.68965517241379315</v>
      </c>
      <c r="W87" s="4">
        <f t="shared" si="91"/>
        <v>0.22222222222222221</v>
      </c>
      <c r="X87" s="4">
        <f t="shared" si="92"/>
        <v>0.14285714285714285</v>
      </c>
      <c r="Y87" s="4">
        <f t="shared" si="93"/>
        <v>0.49751243781094534</v>
      </c>
      <c r="Z87" s="4">
        <f t="shared" si="94"/>
        <v>0.52910052910052918</v>
      </c>
      <c r="AA87" s="4">
        <f t="shared" si="95"/>
        <v>0.32222222222222219</v>
      </c>
      <c r="AB87" s="4">
        <f t="shared" si="96"/>
        <v>0.20714285714285713</v>
      </c>
      <c r="AC87" s="4">
        <f t="shared" si="97"/>
        <v>3.103448275862069</v>
      </c>
      <c r="AD87" s="4">
        <f t="shared" si="98"/>
        <v>0.6428571428571429</v>
      </c>
      <c r="AE87" s="4">
        <f t="shared" si="99"/>
        <v>4.8275862068965516</v>
      </c>
      <c r="AF87" s="4">
        <f t="shared" si="100"/>
        <v>1.5555555555555556</v>
      </c>
      <c r="AG87" s="4">
        <f t="shared" si="101"/>
        <v>1.0634920634920635</v>
      </c>
      <c r="AH87" s="4">
        <f t="shared" si="102"/>
        <v>0.94029850746268662</v>
      </c>
      <c r="AI87" s="4">
        <f t="shared" si="103"/>
        <v>-5.8537766830870286</v>
      </c>
      <c r="AJ87" s="4">
        <f t="shared" si="104"/>
        <v>-3.2169403393541325</v>
      </c>
      <c r="AK87" s="4">
        <f t="shared" si="105"/>
        <v>-2.6368363437328961</v>
      </c>
      <c r="AL87" s="4">
        <f t="shared" si="106"/>
        <v>0.12656814449917864</v>
      </c>
      <c r="AM87" s="4">
        <f t="shared" si="107"/>
        <v>-0.12656814449917864</v>
      </c>
      <c r="AN87" s="4">
        <f t="shared" si="108"/>
        <v>-2.9268883415435143</v>
      </c>
      <c r="AO87" s="4">
        <f t="shared" si="109"/>
        <v>-1.6084701696770662</v>
      </c>
      <c r="AP87" s="4">
        <f t="shared" si="110"/>
        <v>-1.3184181718664481</v>
      </c>
      <c r="AQ87" s="4">
        <f t="shared" si="111"/>
        <v>6.3284072249589318E-2</v>
      </c>
      <c r="AR87" s="4">
        <f t="shared" si="112"/>
        <v>-6.3284072249589318E-2</v>
      </c>
      <c r="AS87" s="4">
        <f t="shared" si="113"/>
        <v>-1.2415707902212834</v>
      </c>
      <c r="AT87" s="4">
        <f t="shared" si="114"/>
        <v>-1.0145672450933116</v>
      </c>
      <c r="AU87" s="4">
        <f t="shared" si="115"/>
        <v>-0.92188709396114255</v>
      </c>
      <c r="AV87" s="4">
        <f t="shared" si="116"/>
        <v>6.3199793099190063E-2</v>
      </c>
      <c r="AW87" s="4">
        <f t="shared" si="117"/>
        <v>-6.3199793099190063E-2</v>
      </c>
      <c r="AX87" s="4">
        <f t="shared" si="118"/>
        <v>-223.482742239831</v>
      </c>
      <c r="AY87" s="4">
        <f t="shared" si="119"/>
        <v>-182.62210411679609</v>
      </c>
      <c r="AZ87" s="4">
        <f t="shared" si="120"/>
        <v>-165.93967691300566</v>
      </c>
      <c r="BA87" s="4">
        <f t="shared" si="121"/>
        <v>11.375962757854213</v>
      </c>
      <c r="BB87" s="4">
        <f t="shared" si="122"/>
        <v>-11.375962757854213</v>
      </c>
      <c r="BC87" s="4">
        <f t="shared" si="123"/>
        <v>-0.79285714285714293</v>
      </c>
      <c r="BD87" s="4">
        <f t="shared" si="124"/>
        <v>-0.67777777777777781</v>
      </c>
      <c r="BE87" s="4">
        <f t="shared" si="125"/>
        <v>-0.35714285714285721</v>
      </c>
      <c r="BF87" s="4">
        <f t="shared" si="126"/>
        <v>6.3492063492063322E-2</v>
      </c>
      <c r="BG87" s="4">
        <f t="shared" si="127"/>
        <v>-5.9701492537313279E-2</v>
      </c>
      <c r="BH87" s="4">
        <f t="shared" si="128"/>
        <v>2.9316750759604981</v>
      </c>
      <c r="BI87" s="4">
        <f t="shared" si="129"/>
        <v>4.5529374201787993</v>
      </c>
      <c r="BJ87" s="4">
        <f t="shared" si="130"/>
        <v>0.64390849366108083</v>
      </c>
      <c r="BK87" s="4">
        <f t="shared" si="131"/>
        <v>8.9497193257568039E-2</v>
      </c>
      <c r="BL87" s="4">
        <f t="shared" si="132"/>
        <v>2.0567323481116584</v>
      </c>
      <c r="BM87" s="4">
        <f t="shared" si="133"/>
        <v>4.3514263457633574E-2</v>
      </c>
      <c r="BN87" s="3">
        <f t="shared" si="134"/>
        <v>1</v>
      </c>
      <c r="BO87" s="3">
        <v>100</v>
      </c>
      <c r="BP87" s="3">
        <f t="shared" si="135"/>
        <v>0.44999999999999996</v>
      </c>
      <c r="BQ87" s="3">
        <f t="shared" si="136"/>
        <v>44.999999999999993</v>
      </c>
      <c r="BR87" s="3">
        <f t="shared" si="137"/>
        <v>0</v>
      </c>
      <c r="BS87" s="3">
        <f t="shared" si="138"/>
        <v>-1</v>
      </c>
      <c r="BT87" s="3">
        <f t="shared" si="151"/>
        <v>-100</v>
      </c>
      <c r="BU87" s="3">
        <f t="shared" si="139"/>
        <v>0</v>
      </c>
      <c r="BV87" s="3">
        <f t="shared" si="140"/>
        <v>-1</v>
      </c>
      <c r="BW87" s="3">
        <f t="shared" si="152"/>
        <v>-100</v>
      </c>
      <c r="BX87" s="3">
        <f t="shared" si="141"/>
        <v>1</v>
      </c>
      <c r="BY87" s="3">
        <f t="shared" si="142"/>
        <v>1.0099999999999998</v>
      </c>
      <c r="BZ87" s="3">
        <f t="shared" si="153"/>
        <v>100.99999999999997</v>
      </c>
      <c r="CA87" s="3">
        <f t="shared" si="143"/>
        <v>0</v>
      </c>
      <c r="CB87" s="3">
        <f t="shared" si="144"/>
        <v>-1</v>
      </c>
      <c r="CC87" s="3">
        <f t="shared" si="145"/>
        <v>-100</v>
      </c>
      <c r="CD87" s="3">
        <f t="shared" si="146"/>
        <v>1</v>
      </c>
      <c r="CE87" s="3">
        <f t="shared" si="147"/>
        <v>1</v>
      </c>
      <c r="CF87" s="3">
        <f t="shared" si="154"/>
        <v>2</v>
      </c>
      <c r="CG87" s="16" t="str">
        <f t="shared" si="155"/>
        <v>BackCasa</v>
      </c>
      <c r="CI87" s="12">
        <f t="shared" si="156"/>
        <v>1</v>
      </c>
      <c r="CJ87" s="12">
        <f t="shared" si="157"/>
        <v>0</v>
      </c>
      <c r="CK87" s="12">
        <f t="shared" si="158"/>
        <v>1</v>
      </c>
      <c r="CL87" s="12" t="str">
        <f t="shared" si="159"/>
        <v/>
      </c>
      <c r="CM87" s="12">
        <f t="shared" si="148"/>
        <v>1</v>
      </c>
      <c r="CN87" s="12">
        <f t="shared" si="149"/>
        <v>1</v>
      </c>
      <c r="CO87" s="12">
        <f t="shared" si="160"/>
        <v>2</v>
      </c>
      <c r="CP87" s="12" t="str">
        <f t="shared" si="161"/>
        <v>Under2.5</v>
      </c>
    </row>
    <row r="88" spans="1:94" x14ac:dyDescent="0.25">
      <c r="A88" t="s">
        <v>127</v>
      </c>
      <c r="B88" t="s">
        <v>165</v>
      </c>
      <c r="C88" t="s">
        <v>134</v>
      </c>
      <c r="D88" t="s">
        <v>133</v>
      </c>
      <c r="E88" t="s">
        <v>16</v>
      </c>
      <c r="F88" s="3">
        <v>2</v>
      </c>
      <c r="G88" s="3">
        <v>2</v>
      </c>
      <c r="H88" s="3" t="str">
        <f t="shared" si="150"/>
        <v>D</v>
      </c>
      <c r="I88" s="3">
        <v>1.73</v>
      </c>
      <c r="J88" s="3">
        <v>3.75</v>
      </c>
      <c r="K88" s="3">
        <v>5.25</v>
      </c>
      <c r="L88" s="3">
        <v>2.1</v>
      </c>
      <c r="M88" s="3">
        <v>1.7</v>
      </c>
      <c r="N88" s="3">
        <f t="shared" si="82"/>
        <v>4</v>
      </c>
      <c r="O88" s="3">
        <f t="shared" si="83"/>
        <v>3.5177539223782084E-2</v>
      </c>
      <c r="P88" s="3">
        <f t="shared" si="84"/>
        <v>6.4425770308123242E-2</v>
      </c>
      <c r="Q88" s="3">
        <f t="shared" si="85"/>
        <v>1.7908571428571429</v>
      </c>
      <c r="R88" s="3">
        <f t="shared" si="86"/>
        <v>3.881915772089183</v>
      </c>
      <c r="S88" s="3">
        <f t="shared" si="87"/>
        <v>5.4346820809248557</v>
      </c>
      <c r="T88" s="3">
        <f t="shared" si="88"/>
        <v>2.1738728323699426</v>
      </c>
      <c r="U88" s="3">
        <f t="shared" si="89"/>
        <v>1.7598018166804295</v>
      </c>
      <c r="V88" s="4">
        <f t="shared" si="90"/>
        <v>0.5780346820809249</v>
      </c>
      <c r="W88" s="4">
        <f t="shared" si="91"/>
        <v>0.26666666666666666</v>
      </c>
      <c r="X88" s="4">
        <f t="shared" si="92"/>
        <v>0.19047619047619047</v>
      </c>
      <c r="Y88" s="4">
        <f t="shared" si="93"/>
        <v>0.47619047619047616</v>
      </c>
      <c r="Z88" s="4">
        <f t="shared" si="94"/>
        <v>0.58823529411764708</v>
      </c>
      <c r="AA88" s="4">
        <f t="shared" si="95"/>
        <v>0.46133333333333332</v>
      </c>
      <c r="AB88" s="4">
        <f t="shared" si="96"/>
        <v>0.3295238095238095</v>
      </c>
      <c r="AC88" s="4">
        <f t="shared" si="97"/>
        <v>2.1676300578034682</v>
      </c>
      <c r="AD88" s="4">
        <f t="shared" si="98"/>
        <v>0.7142857142857143</v>
      </c>
      <c r="AE88" s="4">
        <f t="shared" si="99"/>
        <v>3.0346820809248554</v>
      </c>
      <c r="AF88" s="4">
        <f t="shared" si="100"/>
        <v>1.4</v>
      </c>
      <c r="AG88" s="4">
        <f t="shared" si="101"/>
        <v>1.2352941176470589</v>
      </c>
      <c r="AH88" s="4">
        <f t="shared" si="102"/>
        <v>0.80952380952380942</v>
      </c>
      <c r="AI88" s="4">
        <f t="shared" si="103"/>
        <v>-3.6438249380677128</v>
      </c>
      <c r="AJ88" s="4">
        <f t="shared" si="104"/>
        <v>-2.0910586292320401</v>
      </c>
      <c r="AK88" s="4">
        <f t="shared" si="105"/>
        <v>-1.5527663088356727</v>
      </c>
      <c r="AL88" s="4">
        <f t="shared" si="106"/>
        <v>0.4140710156895131</v>
      </c>
      <c r="AM88" s="4">
        <f t="shared" si="107"/>
        <v>-0.4140710156895131</v>
      </c>
      <c r="AN88" s="4">
        <f t="shared" si="108"/>
        <v>-1.8219124690338564</v>
      </c>
      <c r="AO88" s="4">
        <f t="shared" si="109"/>
        <v>-1.0455293146160201</v>
      </c>
      <c r="AP88" s="4">
        <f t="shared" si="110"/>
        <v>-0.77638315441783634</v>
      </c>
      <c r="AQ88" s="4">
        <f t="shared" si="111"/>
        <v>0.20703550784475655</v>
      </c>
      <c r="AR88" s="4">
        <f t="shared" si="112"/>
        <v>-0.20703550784475655</v>
      </c>
      <c r="AS88" s="4">
        <f t="shared" si="113"/>
        <v>-1.0688181804440731</v>
      </c>
      <c r="AT88" s="4">
        <f t="shared" si="114"/>
        <v>-0.80765245125392138</v>
      </c>
      <c r="AU88" s="4">
        <f t="shared" si="115"/>
        <v>-0.66017362375051458</v>
      </c>
      <c r="AV88" s="4">
        <f t="shared" si="116"/>
        <v>0.20415122802472577</v>
      </c>
      <c r="AW88" s="4">
        <f t="shared" si="117"/>
        <v>-0.20415122802472577</v>
      </c>
      <c r="AX88" s="4">
        <f t="shared" si="118"/>
        <v>-192.38727247993316</v>
      </c>
      <c r="AY88" s="4">
        <f t="shared" si="119"/>
        <v>-145.37744122570587</v>
      </c>
      <c r="AZ88" s="4">
        <f t="shared" si="120"/>
        <v>-118.83125227509262</v>
      </c>
      <c r="BA88" s="4">
        <f t="shared" si="121"/>
        <v>36.747221044450633</v>
      </c>
      <c r="BB88" s="4">
        <f t="shared" si="122"/>
        <v>-36.747221044450633</v>
      </c>
      <c r="BC88" s="4">
        <f t="shared" si="123"/>
        <v>-0.67047619047619045</v>
      </c>
      <c r="BD88" s="4">
        <f t="shared" si="124"/>
        <v>-0.53866666666666674</v>
      </c>
      <c r="BE88" s="4">
        <f t="shared" si="125"/>
        <v>-0.28571428571428564</v>
      </c>
      <c r="BF88" s="4">
        <f t="shared" si="126"/>
        <v>0.23529411764705899</v>
      </c>
      <c r="BG88" s="4">
        <f t="shared" si="127"/>
        <v>-0.19047619047619058</v>
      </c>
      <c r="BH88" s="4">
        <f t="shared" si="128"/>
        <v>1.8285271659646862</v>
      </c>
      <c r="BI88" s="4">
        <f t="shared" si="129"/>
        <v>3.7024849986237274</v>
      </c>
      <c r="BJ88" s="4">
        <f t="shared" si="130"/>
        <v>0.49386484121998575</v>
      </c>
      <c r="BK88" s="4">
        <f t="shared" si="131"/>
        <v>0.29279242308685599</v>
      </c>
      <c r="BL88" s="4">
        <f t="shared" si="132"/>
        <v>1.966837324525186</v>
      </c>
      <c r="BM88" s="4">
        <f t="shared" si="133"/>
        <v>0.14886458551295745</v>
      </c>
      <c r="BN88" s="3">
        <f t="shared" si="134"/>
        <v>0</v>
      </c>
      <c r="BO88" s="3">
        <v>100</v>
      </c>
      <c r="BP88" s="3">
        <f t="shared" si="135"/>
        <v>-1</v>
      </c>
      <c r="BQ88" s="3">
        <f t="shared" si="136"/>
        <v>-100</v>
      </c>
      <c r="BR88" s="3">
        <f t="shared" si="137"/>
        <v>0</v>
      </c>
      <c r="BS88" s="3">
        <f t="shared" si="138"/>
        <v>-1</v>
      </c>
      <c r="BT88" s="3">
        <f t="shared" si="151"/>
        <v>-100</v>
      </c>
      <c r="BU88" s="3">
        <f t="shared" si="139"/>
        <v>1</v>
      </c>
      <c r="BV88" s="3">
        <f t="shared" si="140"/>
        <v>2.75</v>
      </c>
      <c r="BW88" s="3">
        <f t="shared" si="152"/>
        <v>275</v>
      </c>
      <c r="BX88" s="3">
        <f t="shared" si="141"/>
        <v>1</v>
      </c>
      <c r="BY88" s="3">
        <f t="shared" si="142"/>
        <v>1.1000000000000001</v>
      </c>
      <c r="BZ88" s="3">
        <f t="shared" si="153"/>
        <v>110.00000000000001</v>
      </c>
      <c r="CA88" s="3">
        <f t="shared" si="143"/>
        <v>0</v>
      </c>
      <c r="CB88" s="3">
        <f t="shared" si="144"/>
        <v>-1</v>
      </c>
      <c r="CC88" s="3">
        <f t="shared" si="145"/>
        <v>-100</v>
      </c>
      <c r="CD88" s="3">
        <f t="shared" si="146"/>
        <v>1</v>
      </c>
      <c r="CE88" s="3">
        <f t="shared" si="147"/>
        <v>1</v>
      </c>
      <c r="CF88" s="3">
        <f t="shared" si="154"/>
        <v>2</v>
      </c>
      <c r="CG88" s="16" t="str">
        <f t="shared" si="155"/>
        <v>BackCasa</v>
      </c>
      <c r="CI88" s="12">
        <f t="shared" si="156"/>
        <v>1</v>
      </c>
      <c r="CJ88" s="12">
        <f t="shared" si="157"/>
        <v>0</v>
      </c>
      <c r="CK88" s="12">
        <f t="shared" si="158"/>
        <v>1</v>
      </c>
      <c r="CL88" s="12" t="str">
        <f t="shared" si="159"/>
        <v/>
      </c>
      <c r="CM88" s="12">
        <f t="shared" si="148"/>
        <v>1</v>
      </c>
      <c r="CN88" s="12">
        <f t="shared" si="149"/>
        <v>1</v>
      </c>
      <c r="CO88" s="12">
        <f t="shared" si="160"/>
        <v>2</v>
      </c>
      <c r="CP88" s="12" t="str">
        <f t="shared" si="161"/>
        <v>Under2.5</v>
      </c>
    </row>
    <row r="89" spans="1:94" x14ac:dyDescent="0.25">
      <c r="A89" t="s">
        <v>127</v>
      </c>
      <c r="B89" t="s">
        <v>165</v>
      </c>
      <c r="C89" t="s">
        <v>136</v>
      </c>
      <c r="D89" t="s">
        <v>24</v>
      </c>
      <c r="E89" t="s">
        <v>12</v>
      </c>
      <c r="F89" s="3">
        <v>2</v>
      </c>
      <c r="G89" s="3">
        <v>2</v>
      </c>
      <c r="H89" s="3" t="str">
        <f t="shared" si="150"/>
        <v>D</v>
      </c>
      <c r="I89" s="3">
        <v>3.3</v>
      </c>
      <c r="J89" s="3">
        <v>3.25</v>
      </c>
      <c r="K89" s="3">
        <v>2.25</v>
      </c>
      <c r="L89" s="3">
        <v>2.0499999999999998</v>
      </c>
      <c r="M89" s="3">
        <v>1.85</v>
      </c>
      <c r="N89" s="3">
        <f t="shared" si="82"/>
        <v>4</v>
      </c>
      <c r="O89" s="3">
        <f t="shared" si="83"/>
        <v>5.5167055167055112E-2</v>
      </c>
      <c r="P89" s="3">
        <f t="shared" si="84"/>
        <v>2.8345418589320992E-2</v>
      </c>
      <c r="Q89" s="3">
        <f t="shared" si="85"/>
        <v>3.4820512820512817</v>
      </c>
      <c r="R89" s="3">
        <f t="shared" si="86"/>
        <v>3.4292929292929291</v>
      </c>
      <c r="S89" s="3">
        <f t="shared" si="87"/>
        <v>2.3741258741258742</v>
      </c>
      <c r="T89" s="3">
        <f t="shared" si="88"/>
        <v>2.1630924630924628</v>
      </c>
      <c r="U89" s="3">
        <f t="shared" si="89"/>
        <v>1.9520590520590519</v>
      </c>
      <c r="V89" s="4">
        <f t="shared" si="90"/>
        <v>0.30303030303030304</v>
      </c>
      <c r="W89" s="4">
        <f t="shared" si="91"/>
        <v>0.30769230769230771</v>
      </c>
      <c r="X89" s="4">
        <f t="shared" si="92"/>
        <v>0.44444444444444442</v>
      </c>
      <c r="Y89" s="4">
        <f t="shared" si="93"/>
        <v>0.48780487804878053</v>
      </c>
      <c r="Z89" s="4">
        <f t="shared" si="94"/>
        <v>0.54054054054054046</v>
      </c>
      <c r="AA89" s="4">
        <f t="shared" si="95"/>
        <v>1.0153846153846153</v>
      </c>
      <c r="AB89" s="4">
        <f t="shared" si="96"/>
        <v>1.4666666666666666</v>
      </c>
      <c r="AC89" s="4">
        <f t="shared" si="97"/>
        <v>0.98484848484848486</v>
      </c>
      <c r="AD89" s="4">
        <f t="shared" si="98"/>
        <v>1.4444444444444444</v>
      </c>
      <c r="AE89" s="4">
        <f t="shared" si="99"/>
        <v>0.68181818181818188</v>
      </c>
      <c r="AF89" s="4">
        <f t="shared" si="100"/>
        <v>0.69230769230769229</v>
      </c>
      <c r="AG89" s="4">
        <f t="shared" si="101"/>
        <v>1.1081081081081079</v>
      </c>
      <c r="AH89" s="4">
        <f t="shared" si="102"/>
        <v>0.90243902439024404</v>
      </c>
      <c r="AI89" s="4">
        <f t="shared" si="103"/>
        <v>1.1079254079254075</v>
      </c>
      <c r="AJ89" s="4">
        <f t="shared" si="104"/>
        <v>5.2758352758352611E-2</v>
      </c>
      <c r="AK89" s="4">
        <f t="shared" si="105"/>
        <v>1.0551670551670549</v>
      </c>
      <c r="AL89" s="4">
        <f t="shared" si="106"/>
        <v>0.21103341103341089</v>
      </c>
      <c r="AM89" s="4">
        <f t="shared" si="107"/>
        <v>-0.21103341103341089</v>
      </c>
      <c r="AN89" s="4">
        <f t="shared" si="108"/>
        <v>0.55396270396270375</v>
      </c>
      <c r="AO89" s="4">
        <f t="shared" si="109"/>
        <v>2.6379176379176306E-2</v>
      </c>
      <c r="AP89" s="4">
        <f t="shared" si="110"/>
        <v>0.52758352758352745</v>
      </c>
      <c r="AQ89" s="4">
        <f t="shared" si="111"/>
        <v>0.10551670551670544</v>
      </c>
      <c r="AR89" s="4">
        <f t="shared" si="112"/>
        <v>-0.10551670551670544</v>
      </c>
      <c r="AS89" s="4">
        <f t="shared" si="113"/>
        <v>0.50588050232098658</v>
      </c>
      <c r="AT89" s="4">
        <f t="shared" si="114"/>
        <v>2.6373060186371252E-2</v>
      </c>
      <c r="AU89" s="4">
        <f t="shared" si="115"/>
        <v>0.4854701509691931</v>
      </c>
      <c r="AV89" s="4">
        <f t="shared" si="116"/>
        <v>0.10512770112356049</v>
      </c>
      <c r="AW89" s="4">
        <f t="shared" si="117"/>
        <v>-0.10512770112356049</v>
      </c>
      <c r="AX89" s="4">
        <f t="shared" si="118"/>
        <v>91.058490417777577</v>
      </c>
      <c r="AY89" s="4">
        <f t="shared" si="119"/>
        <v>4.7471508335468258</v>
      </c>
      <c r="AZ89" s="4">
        <f t="shared" si="120"/>
        <v>87.384627174454764</v>
      </c>
      <c r="BA89" s="4">
        <f t="shared" si="121"/>
        <v>18.922986202240885</v>
      </c>
      <c r="BB89" s="4">
        <f t="shared" si="122"/>
        <v>-18.922986202240885</v>
      </c>
      <c r="BC89" s="4">
        <f t="shared" si="123"/>
        <v>0.46666666666666645</v>
      </c>
      <c r="BD89" s="4">
        <f t="shared" si="124"/>
        <v>1.5384615384615342E-2</v>
      </c>
      <c r="BE89" s="4">
        <f t="shared" si="125"/>
        <v>0.44444444444444431</v>
      </c>
      <c r="BF89" s="4">
        <f t="shared" si="126"/>
        <v>0.10810810810810804</v>
      </c>
      <c r="BG89" s="4">
        <f t="shared" si="127"/>
        <v>-9.7560975609756045E-2</v>
      </c>
      <c r="BH89" s="4">
        <f t="shared" si="128"/>
        <v>0.62498795556692921</v>
      </c>
      <c r="BI89" s="4">
        <f t="shared" si="129"/>
        <v>3.0951566951566947</v>
      </c>
      <c r="BJ89" s="4">
        <f t="shared" si="130"/>
        <v>0.20192449595360107</v>
      </c>
      <c r="BK89" s="4">
        <f t="shared" si="131"/>
        <v>0.14922315599865282</v>
      </c>
      <c r="BL89" s="4">
        <f t="shared" si="132"/>
        <v>2.0575757575757576</v>
      </c>
      <c r="BM89" s="4">
        <f t="shared" si="133"/>
        <v>7.2523772429389441E-2</v>
      </c>
      <c r="BN89" s="3">
        <f t="shared" si="134"/>
        <v>0</v>
      </c>
      <c r="BO89" s="3">
        <v>100</v>
      </c>
      <c r="BP89" s="3">
        <f t="shared" si="135"/>
        <v>-1</v>
      </c>
      <c r="BQ89" s="3">
        <f t="shared" si="136"/>
        <v>-100</v>
      </c>
      <c r="BR89" s="3">
        <f t="shared" si="137"/>
        <v>0</v>
      </c>
      <c r="BS89" s="3">
        <f t="shared" si="138"/>
        <v>-1</v>
      </c>
      <c r="BT89" s="3">
        <f t="shared" si="151"/>
        <v>-100</v>
      </c>
      <c r="BU89" s="3">
        <f t="shared" si="139"/>
        <v>1</v>
      </c>
      <c r="BV89" s="3">
        <f t="shared" si="140"/>
        <v>2.25</v>
      </c>
      <c r="BW89" s="3">
        <f t="shared" si="152"/>
        <v>225</v>
      </c>
      <c r="BX89" s="3">
        <f t="shared" si="141"/>
        <v>1</v>
      </c>
      <c r="BY89" s="3">
        <f t="shared" si="142"/>
        <v>1.0499999999999998</v>
      </c>
      <c r="BZ89" s="3">
        <f t="shared" si="153"/>
        <v>104.99999999999999</v>
      </c>
      <c r="CA89" s="3">
        <f t="shared" si="143"/>
        <v>0</v>
      </c>
      <c r="CB89" s="3">
        <f t="shared" si="144"/>
        <v>-1</v>
      </c>
      <c r="CC89" s="3">
        <f t="shared" si="145"/>
        <v>-100</v>
      </c>
      <c r="CD89" s="3">
        <f t="shared" si="146"/>
        <v>1</v>
      </c>
      <c r="CE89" s="3">
        <f t="shared" si="147"/>
        <v>0</v>
      </c>
      <c r="CF89" s="3">
        <f t="shared" si="154"/>
        <v>1</v>
      </c>
      <c r="CG89" s="16" t="str">
        <f t="shared" si="155"/>
        <v/>
      </c>
      <c r="CI89" s="12">
        <f t="shared" si="156"/>
        <v>1</v>
      </c>
      <c r="CJ89" s="12">
        <f t="shared" si="157"/>
        <v>0</v>
      </c>
      <c r="CK89" s="12">
        <f t="shared" si="158"/>
        <v>1</v>
      </c>
      <c r="CL89" s="12" t="str">
        <f t="shared" si="159"/>
        <v/>
      </c>
      <c r="CM89" s="12">
        <f t="shared" si="148"/>
        <v>1</v>
      </c>
      <c r="CN89" s="12">
        <f t="shared" si="149"/>
        <v>0</v>
      </c>
      <c r="CO89" s="12">
        <f t="shared" si="160"/>
        <v>1</v>
      </c>
      <c r="CP89" s="12" t="str">
        <f t="shared" si="161"/>
        <v/>
      </c>
    </row>
    <row r="90" spans="1:94" x14ac:dyDescent="0.25">
      <c r="A90" t="s">
        <v>127</v>
      </c>
      <c r="B90" t="s">
        <v>165</v>
      </c>
      <c r="C90" t="s">
        <v>129</v>
      </c>
      <c r="D90" t="s">
        <v>135</v>
      </c>
      <c r="E90" t="s">
        <v>141</v>
      </c>
      <c r="F90" s="3">
        <v>1</v>
      </c>
      <c r="G90" s="3">
        <v>2</v>
      </c>
      <c r="H90" s="3" t="str">
        <f t="shared" si="150"/>
        <v>A</v>
      </c>
      <c r="I90" s="3">
        <v>7.5</v>
      </c>
      <c r="J90" s="3">
        <v>5.75</v>
      </c>
      <c r="K90" s="3">
        <v>1.36</v>
      </c>
      <c r="L90" s="3">
        <v>1.44</v>
      </c>
      <c r="M90" s="3">
        <v>2.7</v>
      </c>
      <c r="N90" s="3">
        <f t="shared" si="82"/>
        <v>3</v>
      </c>
      <c r="O90" s="3">
        <f t="shared" si="83"/>
        <v>4.2540494458652933E-2</v>
      </c>
      <c r="P90" s="3">
        <f t="shared" si="84"/>
        <v>6.481481481481477E-2</v>
      </c>
      <c r="Q90" s="3">
        <f t="shared" si="85"/>
        <v>7.8190537084398972</v>
      </c>
      <c r="R90" s="3">
        <f t="shared" si="86"/>
        <v>5.9946078431372545</v>
      </c>
      <c r="S90" s="3">
        <f t="shared" si="87"/>
        <v>1.4178550724637682</v>
      </c>
      <c r="T90" s="3">
        <f t="shared" si="88"/>
        <v>1.5012583120204601</v>
      </c>
      <c r="U90" s="3">
        <f t="shared" si="89"/>
        <v>2.8148593350383631</v>
      </c>
      <c r="V90" s="4">
        <f t="shared" si="90"/>
        <v>0.13333333333333333</v>
      </c>
      <c r="W90" s="4">
        <f t="shared" si="91"/>
        <v>0.17391304347826086</v>
      </c>
      <c r="X90" s="4">
        <f t="shared" si="92"/>
        <v>0.73529411764705876</v>
      </c>
      <c r="Y90" s="4">
        <f t="shared" si="93"/>
        <v>0.69444444444444442</v>
      </c>
      <c r="Z90" s="4">
        <f t="shared" si="94"/>
        <v>0.37037037037037035</v>
      </c>
      <c r="AA90" s="4">
        <f t="shared" si="95"/>
        <v>1.3043478260869565</v>
      </c>
      <c r="AB90" s="4">
        <f t="shared" si="96"/>
        <v>5.5147058823529411</v>
      </c>
      <c r="AC90" s="4">
        <f t="shared" si="97"/>
        <v>0.76666666666666672</v>
      </c>
      <c r="AD90" s="4">
        <f t="shared" si="98"/>
        <v>4.2279411764705879</v>
      </c>
      <c r="AE90" s="4">
        <f t="shared" si="99"/>
        <v>0.18133333333333335</v>
      </c>
      <c r="AF90" s="4">
        <f t="shared" si="100"/>
        <v>0.23652173913043481</v>
      </c>
      <c r="AG90" s="4">
        <f t="shared" si="101"/>
        <v>0.53333333333333333</v>
      </c>
      <c r="AH90" s="4">
        <f t="shared" si="102"/>
        <v>1.8750000000000002</v>
      </c>
      <c r="AI90" s="4">
        <f t="shared" si="103"/>
        <v>6.4011986359761295</v>
      </c>
      <c r="AJ90" s="4">
        <f t="shared" si="104"/>
        <v>1.8244458653026427</v>
      </c>
      <c r="AK90" s="4">
        <f t="shared" si="105"/>
        <v>4.5767527706734867</v>
      </c>
      <c r="AL90" s="4">
        <f t="shared" si="106"/>
        <v>-1.3136010230179029</v>
      </c>
      <c r="AM90" s="4">
        <f t="shared" si="107"/>
        <v>1.3136010230179029</v>
      </c>
      <c r="AN90" s="4">
        <f t="shared" si="108"/>
        <v>3.2005993179880647</v>
      </c>
      <c r="AO90" s="4">
        <f t="shared" si="109"/>
        <v>0.91222293265132137</v>
      </c>
      <c r="AP90" s="4">
        <f t="shared" si="110"/>
        <v>2.2883763853367434</v>
      </c>
      <c r="AQ90" s="4">
        <f t="shared" si="111"/>
        <v>-0.65680051150895147</v>
      </c>
      <c r="AR90" s="4">
        <f t="shared" si="112"/>
        <v>0.65680051150895147</v>
      </c>
      <c r="AS90" s="4">
        <f t="shared" si="113"/>
        <v>1.2679647694294187</v>
      </c>
      <c r="AT90" s="4">
        <f t="shared" si="114"/>
        <v>0.73952720766338742</v>
      </c>
      <c r="AU90" s="4">
        <f t="shared" si="115"/>
        <v>1.1588131490749978</v>
      </c>
      <c r="AV90" s="4">
        <f t="shared" si="116"/>
        <v>-0.58114105079704104</v>
      </c>
      <c r="AW90" s="4">
        <f t="shared" si="117"/>
        <v>0.58114105079704104</v>
      </c>
      <c r="AX90" s="4">
        <f t="shared" si="118"/>
        <v>228.23365849729538</v>
      </c>
      <c r="AY90" s="4">
        <f t="shared" si="119"/>
        <v>133.11489737940974</v>
      </c>
      <c r="AZ90" s="4">
        <f t="shared" si="120"/>
        <v>208.5863668334996</v>
      </c>
      <c r="BA90" s="4">
        <f t="shared" si="121"/>
        <v>-104.60538914346739</v>
      </c>
      <c r="BB90" s="4">
        <f t="shared" si="122"/>
        <v>104.60538914346739</v>
      </c>
      <c r="BC90" s="4">
        <f t="shared" si="123"/>
        <v>4.5147058823529411</v>
      </c>
      <c r="BD90" s="4">
        <f t="shared" si="124"/>
        <v>0.30434782608695654</v>
      </c>
      <c r="BE90" s="4">
        <f t="shared" si="125"/>
        <v>3.2279411764705879</v>
      </c>
      <c r="BF90" s="4">
        <f t="shared" si="126"/>
        <v>-0.46666666666666673</v>
      </c>
      <c r="BG90" s="4">
        <f t="shared" si="127"/>
        <v>0.87500000000000022</v>
      </c>
      <c r="BH90" s="4">
        <f t="shared" si="128"/>
        <v>3.2977419703111495</v>
      </c>
      <c r="BI90" s="4">
        <f t="shared" si="129"/>
        <v>5.0771722080136401</v>
      </c>
      <c r="BJ90" s="4">
        <f t="shared" si="130"/>
        <v>0.6495233636365737</v>
      </c>
      <c r="BK90" s="4">
        <f t="shared" si="131"/>
        <v>0.92885619114954565</v>
      </c>
      <c r="BL90" s="4">
        <f t="shared" si="132"/>
        <v>2.1580588235294114</v>
      </c>
      <c r="BM90" s="4">
        <f t="shared" si="133"/>
        <v>0.43041282333094227</v>
      </c>
      <c r="BN90" s="3">
        <f t="shared" si="134"/>
        <v>0</v>
      </c>
      <c r="BO90" s="3">
        <v>100</v>
      </c>
      <c r="BP90" s="3">
        <f t="shared" si="135"/>
        <v>-1</v>
      </c>
      <c r="BQ90" s="3">
        <f t="shared" si="136"/>
        <v>-100</v>
      </c>
      <c r="BR90" s="3">
        <f t="shared" si="137"/>
        <v>1</v>
      </c>
      <c r="BS90" s="3">
        <f t="shared" si="138"/>
        <v>0.3600000000000001</v>
      </c>
      <c r="BT90" s="3">
        <f t="shared" si="151"/>
        <v>36.000000000000007</v>
      </c>
      <c r="BU90" s="3">
        <f t="shared" si="139"/>
        <v>0</v>
      </c>
      <c r="BV90" s="3">
        <f t="shared" si="140"/>
        <v>-1</v>
      </c>
      <c r="BW90" s="3">
        <f t="shared" si="152"/>
        <v>-100</v>
      </c>
      <c r="BX90" s="3">
        <f t="shared" si="141"/>
        <v>1</v>
      </c>
      <c r="BY90" s="3">
        <f t="shared" si="142"/>
        <v>0.43999999999999995</v>
      </c>
      <c r="BZ90" s="3">
        <f t="shared" si="153"/>
        <v>43.999999999999993</v>
      </c>
      <c r="CA90" s="3">
        <f t="shared" si="143"/>
        <v>0</v>
      </c>
      <c r="CB90" s="3">
        <f t="shared" si="144"/>
        <v>-1</v>
      </c>
      <c r="CC90" s="3">
        <f t="shared" si="145"/>
        <v>-100</v>
      </c>
      <c r="CD90" s="3">
        <f t="shared" si="146"/>
        <v>1</v>
      </c>
      <c r="CE90" s="3">
        <f t="shared" si="147"/>
        <v>0</v>
      </c>
      <c r="CF90" s="3">
        <f t="shared" si="154"/>
        <v>1</v>
      </c>
      <c r="CG90" s="16" t="str">
        <f t="shared" si="155"/>
        <v/>
      </c>
      <c r="CI90" s="12">
        <f t="shared" si="156"/>
        <v>1</v>
      </c>
      <c r="CJ90" s="12">
        <f t="shared" si="157"/>
        <v>1</v>
      </c>
      <c r="CK90" s="12">
        <f t="shared" si="158"/>
        <v>2</v>
      </c>
      <c r="CL90" s="12" t="str">
        <f t="shared" si="159"/>
        <v>Over2.5</v>
      </c>
      <c r="CM90" s="12">
        <f t="shared" si="148"/>
        <v>1</v>
      </c>
      <c r="CN90" s="12">
        <f t="shared" si="149"/>
        <v>0</v>
      </c>
      <c r="CO90" s="12">
        <f t="shared" si="160"/>
        <v>1</v>
      </c>
      <c r="CP90" s="12" t="str">
        <f t="shared" si="161"/>
        <v/>
      </c>
    </row>
    <row r="91" spans="1:94" x14ac:dyDescent="0.25">
      <c r="A91" t="s">
        <v>127</v>
      </c>
      <c r="B91" t="s">
        <v>166</v>
      </c>
      <c r="C91" t="s">
        <v>139</v>
      </c>
      <c r="D91" t="s">
        <v>21</v>
      </c>
      <c r="E91" t="s">
        <v>14</v>
      </c>
      <c r="F91" s="3">
        <v>4</v>
      </c>
      <c r="G91" s="3">
        <v>1</v>
      </c>
      <c r="H91" s="3" t="str">
        <f t="shared" si="150"/>
        <v>H</v>
      </c>
      <c r="I91" s="3">
        <v>1.73</v>
      </c>
      <c r="J91" s="3">
        <v>3.8</v>
      </c>
      <c r="K91" s="3">
        <v>4.5</v>
      </c>
      <c r="L91" s="3">
        <v>1.6</v>
      </c>
      <c r="M91" s="3">
        <v>2.2999999999999998</v>
      </c>
      <c r="N91" s="3">
        <f t="shared" si="82"/>
        <v>5</v>
      </c>
      <c r="O91" s="3">
        <f t="shared" si="83"/>
        <v>6.3414799039989145E-2</v>
      </c>
      <c r="P91" s="3">
        <f t="shared" si="84"/>
        <v>5.9782608695652217E-2</v>
      </c>
      <c r="Q91" s="3">
        <f t="shared" si="85"/>
        <v>1.8397076023391812</v>
      </c>
      <c r="R91" s="3">
        <f t="shared" si="86"/>
        <v>4.0409762363519581</v>
      </c>
      <c r="S91" s="3">
        <f t="shared" si="87"/>
        <v>4.7853665956799514</v>
      </c>
      <c r="T91" s="3">
        <f t="shared" si="88"/>
        <v>1.7014636784639827</v>
      </c>
      <c r="U91" s="3">
        <f t="shared" si="89"/>
        <v>2.4458540377919746</v>
      </c>
      <c r="V91" s="4">
        <f t="shared" si="90"/>
        <v>0.5780346820809249</v>
      </c>
      <c r="W91" s="4">
        <f t="shared" si="91"/>
        <v>0.26315789473684209</v>
      </c>
      <c r="X91" s="4">
        <f t="shared" si="92"/>
        <v>0.22222222222222221</v>
      </c>
      <c r="Y91" s="4">
        <f t="shared" si="93"/>
        <v>0.625</v>
      </c>
      <c r="Z91" s="4">
        <f t="shared" si="94"/>
        <v>0.43478260869565222</v>
      </c>
      <c r="AA91" s="4">
        <f t="shared" si="95"/>
        <v>0.45526315789473687</v>
      </c>
      <c r="AB91" s="4">
        <f t="shared" si="96"/>
        <v>0.38444444444444442</v>
      </c>
      <c r="AC91" s="4">
        <f t="shared" si="97"/>
        <v>2.1965317919075145</v>
      </c>
      <c r="AD91" s="4">
        <f t="shared" si="98"/>
        <v>0.84444444444444444</v>
      </c>
      <c r="AE91" s="4">
        <f t="shared" si="99"/>
        <v>2.601156069364162</v>
      </c>
      <c r="AF91" s="4">
        <f t="shared" si="100"/>
        <v>1.1842105263157896</v>
      </c>
      <c r="AG91" s="4">
        <f t="shared" si="101"/>
        <v>0.69565217391304357</v>
      </c>
      <c r="AH91" s="4">
        <f t="shared" si="102"/>
        <v>1.4374999999999998</v>
      </c>
      <c r="AI91" s="4">
        <f t="shared" si="103"/>
        <v>-2.9456589933407704</v>
      </c>
      <c r="AJ91" s="4">
        <f t="shared" si="104"/>
        <v>-2.2012686340127772</v>
      </c>
      <c r="AK91" s="4">
        <f t="shared" si="105"/>
        <v>-0.74439035932799325</v>
      </c>
      <c r="AL91" s="4">
        <f t="shared" si="106"/>
        <v>-0.74439035932799191</v>
      </c>
      <c r="AM91" s="4">
        <f t="shared" si="107"/>
        <v>0.74439035932799191</v>
      </c>
      <c r="AN91" s="4">
        <f t="shared" si="108"/>
        <v>-1.4728294966703852</v>
      </c>
      <c r="AO91" s="4">
        <f t="shared" si="109"/>
        <v>-1.1006343170063886</v>
      </c>
      <c r="AP91" s="4">
        <f t="shared" si="110"/>
        <v>-0.37219517966399662</v>
      </c>
      <c r="AQ91" s="4">
        <f t="shared" si="111"/>
        <v>-0.37219517966399596</v>
      </c>
      <c r="AR91" s="4">
        <f t="shared" si="112"/>
        <v>0.37219517966399596</v>
      </c>
      <c r="AS91" s="4">
        <f t="shared" si="113"/>
        <v>-0.97432760097628723</v>
      </c>
      <c r="AT91" s="4">
        <f t="shared" si="114"/>
        <v>-0.83326819734568791</v>
      </c>
      <c r="AU91" s="4">
        <f t="shared" si="115"/>
        <v>-0.35630938503591264</v>
      </c>
      <c r="AV91" s="4">
        <f t="shared" si="116"/>
        <v>-0.35630938503591203</v>
      </c>
      <c r="AW91" s="4">
        <f t="shared" si="117"/>
        <v>0.35630938503591203</v>
      </c>
      <c r="AX91" s="4">
        <f t="shared" si="118"/>
        <v>-175.3789681757317</v>
      </c>
      <c r="AY91" s="4">
        <f t="shared" si="119"/>
        <v>-149.98827552222383</v>
      </c>
      <c r="AZ91" s="4">
        <f t="shared" si="120"/>
        <v>-64.135689306464272</v>
      </c>
      <c r="BA91" s="4">
        <f t="shared" si="121"/>
        <v>-64.135689306464172</v>
      </c>
      <c r="BB91" s="4">
        <f t="shared" si="122"/>
        <v>64.135689306464172</v>
      </c>
      <c r="BC91" s="4">
        <f t="shared" si="123"/>
        <v>-0.61555555555555563</v>
      </c>
      <c r="BD91" s="4">
        <f t="shared" si="124"/>
        <v>-0.54473684210526319</v>
      </c>
      <c r="BE91" s="4">
        <f t="shared" si="125"/>
        <v>-0.15555555555555572</v>
      </c>
      <c r="BF91" s="4">
        <f t="shared" si="126"/>
        <v>-0.30434782608695637</v>
      </c>
      <c r="BG91" s="4">
        <f t="shared" si="127"/>
        <v>0.43749999999999967</v>
      </c>
      <c r="BH91" s="4">
        <f t="shared" si="128"/>
        <v>1.531698812386556</v>
      </c>
      <c r="BI91" s="4">
        <f t="shared" si="129"/>
        <v>3.5553501447903635</v>
      </c>
      <c r="BJ91" s="4">
        <f t="shared" si="130"/>
        <v>0.43081517994252871</v>
      </c>
      <c r="BK91" s="4">
        <f t="shared" si="131"/>
        <v>0.52636347093071467</v>
      </c>
      <c r="BL91" s="4">
        <f t="shared" si="132"/>
        <v>2.0736588581279785</v>
      </c>
      <c r="BM91" s="4">
        <f t="shared" si="133"/>
        <v>0.25383320350286348</v>
      </c>
      <c r="BN91" s="3">
        <f t="shared" si="134"/>
        <v>1</v>
      </c>
      <c r="BO91" s="3">
        <v>100</v>
      </c>
      <c r="BP91" s="3">
        <f t="shared" si="135"/>
        <v>0.73</v>
      </c>
      <c r="BQ91" s="3">
        <f t="shared" si="136"/>
        <v>73</v>
      </c>
      <c r="BR91" s="3">
        <f t="shared" si="137"/>
        <v>0</v>
      </c>
      <c r="BS91" s="3">
        <f t="shared" si="138"/>
        <v>-1</v>
      </c>
      <c r="BT91" s="3">
        <f t="shared" si="151"/>
        <v>-100</v>
      </c>
      <c r="BU91" s="3">
        <f t="shared" si="139"/>
        <v>0</v>
      </c>
      <c r="BV91" s="3">
        <f t="shared" si="140"/>
        <v>-1</v>
      </c>
      <c r="BW91" s="3">
        <f t="shared" si="152"/>
        <v>-100</v>
      </c>
      <c r="BX91" s="3">
        <f t="shared" si="141"/>
        <v>1</v>
      </c>
      <c r="BY91" s="3">
        <f t="shared" si="142"/>
        <v>0.60000000000000009</v>
      </c>
      <c r="BZ91" s="3">
        <f t="shared" si="153"/>
        <v>60.000000000000007</v>
      </c>
      <c r="CA91" s="3">
        <f t="shared" si="143"/>
        <v>0</v>
      </c>
      <c r="CB91" s="3">
        <f t="shared" si="144"/>
        <v>-1</v>
      </c>
      <c r="CC91" s="3">
        <f t="shared" si="145"/>
        <v>-100</v>
      </c>
      <c r="CD91" s="3">
        <f t="shared" si="146"/>
        <v>1</v>
      </c>
      <c r="CE91" s="3">
        <f t="shared" si="147"/>
        <v>1</v>
      </c>
      <c r="CF91" s="3">
        <f t="shared" si="154"/>
        <v>2</v>
      </c>
      <c r="CG91" s="16" t="str">
        <f t="shared" si="155"/>
        <v>BackCasa</v>
      </c>
      <c r="CI91" s="12">
        <f t="shared" si="156"/>
        <v>1</v>
      </c>
      <c r="CJ91" s="12">
        <f t="shared" si="157"/>
        <v>0</v>
      </c>
      <c r="CK91" s="12">
        <f t="shared" si="158"/>
        <v>1</v>
      </c>
      <c r="CL91" s="12" t="str">
        <f t="shared" si="159"/>
        <v/>
      </c>
      <c r="CM91" s="12">
        <f t="shared" si="148"/>
        <v>1</v>
      </c>
      <c r="CN91" s="12">
        <f t="shared" si="149"/>
        <v>1</v>
      </c>
      <c r="CO91" s="12">
        <f t="shared" si="160"/>
        <v>2</v>
      </c>
      <c r="CP91" s="12" t="str">
        <f t="shared" si="161"/>
        <v>Under2.5</v>
      </c>
    </row>
    <row r="92" spans="1:94" x14ac:dyDescent="0.25">
      <c r="A92" t="s">
        <v>127</v>
      </c>
      <c r="B92" t="s">
        <v>167</v>
      </c>
      <c r="C92" t="s">
        <v>129</v>
      </c>
      <c r="D92" t="s">
        <v>23</v>
      </c>
      <c r="E92" t="s">
        <v>18</v>
      </c>
      <c r="F92" s="3">
        <v>2</v>
      </c>
      <c r="G92" s="3">
        <v>0</v>
      </c>
      <c r="H92" s="3" t="str">
        <f t="shared" si="150"/>
        <v>H</v>
      </c>
      <c r="I92" s="3">
        <v>1.5</v>
      </c>
      <c r="J92" s="3">
        <v>4.5999999999999996</v>
      </c>
      <c r="K92" s="3">
        <v>6</v>
      </c>
      <c r="L92" s="3">
        <v>1.5</v>
      </c>
      <c r="M92" s="3">
        <v>2.5</v>
      </c>
      <c r="N92" s="3">
        <f t="shared" si="82"/>
        <v>2</v>
      </c>
      <c r="O92" s="3">
        <f t="shared" si="83"/>
        <v>5.0724637681159424E-2</v>
      </c>
      <c r="P92" s="3">
        <f t="shared" si="84"/>
        <v>6.6666666666666652E-2</v>
      </c>
      <c r="Q92" s="3">
        <f t="shared" si="85"/>
        <v>1.5760869565217392</v>
      </c>
      <c r="R92" s="3">
        <f t="shared" si="86"/>
        <v>4.833333333333333</v>
      </c>
      <c r="S92" s="3">
        <f t="shared" si="87"/>
        <v>6.304347826086957</v>
      </c>
      <c r="T92" s="3">
        <f t="shared" si="88"/>
        <v>1.5760869565217392</v>
      </c>
      <c r="U92" s="3">
        <f t="shared" si="89"/>
        <v>2.6268115942028984</v>
      </c>
      <c r="V92" s="4">
        <f t="shared" si="90"/>
        <v>0.66666666666666663</v>
      </c>
      <c r="W92" s="4">
        <f t="shared" si="91"/>
        <v>0.21739130434782611</v>
      </c>
      <c r="X92" s="4">
        <f t="shared" si="92"/>
        <v>0.16666666666666666</v>
      </c>
      <c r="Y92" s="4">
        <f t="shared" si="93"/>
        <v>0.66666666666666663</v>
      </c>
      <c r="Z92" s="4">
        <f t="shared" si="94"/>
        <v>0.4</v>
      </c>
      <c r="AA92" s="4">
        <f t="shared" si="95"/>
        <v>0.32608695652173914</v>
      </c>
      <c r="AB92" s="4">
        <f t="shared" si="96"/>
        <v>0.25</v>
      </c>
      <c r="AC92" s="4">
        <f t="shared" si="97"/>
        <v>3.0666666666666664</v>
      </c>
      <c r="AD92" s="4">
        <f t="shared" si="98"/>
        <v>0.76666666666666661</v>
      </c>
      <c r="AE92" s="4">
        <f t="shared" si="99"/>
        <v>4</v>
      </c>
      <c r="AF92" s="4">
        <f t="shared" si="100"/>
        <v>1.3043478260869565</v>
      </c>
      <c r="AG92" s="4">
        <f t="shared" si="101"/>
        <v>0.6</v>
      </c>
      <c r="AH92" s="4">
        <f t="shared" si="102"/>
        <v>1.6666666666666667</v>
      </c>
      <c r="AI92" s="4">
        <f t="shared" si="103"/>
        <v>-4.7282608695652177</v>
      </c>
      <c r="AJ92" s="4">
        <f t="shared" si="104"/>
        <v>-3.2572463768115938</v>
      </c>
      <c r="AK92" s="4">
        <f t="shared" si="105"/>
        <v>-1.4710144927536239</v>
      </c>
      <c r="AL92" s="4">
        <f t="shared" si="106"/>
        <v>-1.0507246376811592</v>
      </c>
      <c r="AM92" s="4">
        <f t="shared" si="107"/>
        <v>1.0507246376811592</v>
      </c>
      <c r="AN92" s="4">
        <f t="shared" si="108"/>
        <v>-2.3641304347826089</v>
      </c>
      <c r="AO92" s="4">
        <f t="shared" si="109"/>
        <v>-1.6286231884057969</v>
      </c>
      <c r="AP92" s="4">
        <f t="shared" si="110"/>
        <v>-0.73550724637681197</v>
      </c>
      <c r="AQ92" s="4">
        <f t="shared" si="111"/>
        <v>-0.5253623188405796</v>
      </c>
      <c r="AR92" s="4">
        <f t="shared" si="112"/>
        <v>0.5253623188405796</v>
      </c>
      <c r="AS92" s="4">
        <f t="shared" si="113"/>
        <v>-1.1706306660109693</v>
      </c>
      <c r="AT92" s="4">
        <f t="shared" si="114"/>
        <v>-1.0201349476157056</v>
      </c>
      <c r="AU92" s="4">
        <f t="shared" si="115"/>
        <v>-0.63416104181483279</v>
      </c>
      <c r="AV92" s="4">
        <f t="shared" si="116"/>
        <v>-0.48373099161991218</v>
      </c>
      <c r="AW92" s="4">
        <f t="shared" si="117"/>
        <v>0.48373099161991218</v>
      </c>
      <c r="AX92" s="4">
        <f t="shared" si="118"/>
        <v>-210.71351988197449</v>
      </c>
      <c r="AY92" s="4">
        <f t="shared" si="119"/>
        <v>-183.62429057082699</v>
      </c>
      <c r="AZ92" s="4">
        <f t="shared" si="120"/>
        <v>-114.1489875266699</v>
      </c>
      <c r="BA92" s="4">
        <f t="shared" si="121"/>
        <v>-87.071578491584191</v>
      </c>
      <c r="BB92" s="4">
        <f t="shared" si="122"/>
        <v>87.071578491584191</v>
      </c>
      <c r="BC92" s="4">
        <f t="shared" si="123"/>
        <v>-0.75</v>
      </c>
      <c r="BD92" s="4">
        <f t="shared" si="124"/>
        <v>-0.67391304347826086</v>
      </c>
      <c r="BE92" s="4">
        <f t="shared" si="125"/>
        <v>-0.23333333333333345</v>
      </c>
      <c r="BF92" s="4">
        <f t="shared" si="126"/>
        <v>-0.39999999999999991</v>
      </c>
      <c r="BG92" s="4">
        <f t="shared" si="127"/>
        <v>0.66666666666666652</v>
      </c>
      <c r="BH92" s="4">
        <f t="shared" si="128"/>
        <v>2.4197103286621271</v>
      </c>
      <c r="BI92" s="4">
        <f t="shared" si="129"/>
        <v>4.2379227053140101</v>
      </c>
      <c r="BJ92" s="4">
        <f t="shared" si="130"/>
        <v>0.57096613055920231</v>
      </c>
      <c r="BK92" s="4">
        <f t="shared" si="131"/>
        <v>0.74297451646412571</v>
      </c>
      <c r="BL92" s="4">
        <f t="shared" si="132"/>
        <v>2.1014492753623188</v>
      </c>
      <c r="BM92" s="4">
        <f t="shared" si="133"/>
        <v>0.35355339059327362</v>
      </c>
      <c r="BN92" s="3">
        <f t="shared" si="134"/>
        <v>1</v>
      </c>
      <c r="BO92" s="3">
        <v>100</v>
      </c>
      <c r="BP92" s="3">
        <f t="shared" si="135"/>
        <v>0.5</v>
      </c>
      <c r="BQ92" s="3">
        <f t="shared" si="136"/>
        <v>50</v>
      </c>
      <c r="BR92" s="3">
        <f t="shared" si="137"/>
        <v>0</v>
      </c>
      <c r="BS92" s="3">
        <f t="shared" si="138"/>
        <v>-1</v>
      </c>
      <c r="BT92" s="3">
        <f t="shared" si="151"/>
        <v>-100</v>
      </c>
      <c r="BU92" s="3">
        <f t="shared" si="139"/>
        <v>0</v>
      </c>
      <c r="BV92" s="3">
        <f t="shared" si="140"/>
        <v>-1</v>
      </c>
      <c r="BW92" s="3">
        <f t="shared" si="152"/>
        <v>-100</v>
      </c>
      <c r="BX92" s="3">
        <f t="shared" si="141"/>
        <v>0</v>
      </c>
      <c r="BY92" s="3">
        <f t="shared" si="142"/>
        <v>-1</v>
      </c>
      <c r="BZ92" s="3">
        <f t="shared" si="153"/>
        <v>-100</v>
      </c>
      <c r="CA92" s="3">
        <f t="shared" si="143"/>
        <v>1</v>
      </c>
      <c r="CB92" s="3">
        <f t="shared" si="144"/>
        <v>1.5</v>
      </c>
      <c r="CC92" s="3">
        <f t="shared" si="145"/>
        <v>150</v>
      </c>
      <c r="CD92" s="3">
        <f t="shared" si="146"/>
        <v>1</v>
      </c>
      <c r="CE92" s="3">
        <f t="shared" si="147"/>
        <v>1</v>
      </c>
      <c r="CF92" s="3">
        <f t="shared" si="154"/>
        <v>2</v>
      </c>
      <c r="CG92" s="16" t="str">
        <f t="shared" si="155"/>
        <v>BackCasa</v>
      </c>
      <c r="CI92" s="12">
        <f t="shared" si="156"/>
        <v>1</v>
      </c>
      <c r="CJ92" s="12">
        <f t="shared" si="157"/>
        <v>0</v>
      </c>
      <c r="CK92" s="12">
        <f t="shared" si="158"/>
        <v>1</v>
      </c>
      <c r="CL92" s="12" t="str">
        <f t="shared" si="159"/>
        <v/>
      </c>
      <c r="CM92" s="12">
        <f t="shared" si="148"/>
        <v>1</v>
      </c>
      <c r="CN92" s="12">
        <f t="shared" si="149"/>
        <v>1</v>
      </c>
      <c r="CO92" s="12">
        <f t="shared" si="160"/>
        <v>2</v>
      </c>
      <c r="CP92" s="12" t="str">
        <f t="shared" si="161"/>
        <v>Under2.5</v>
      </c>
    </row>
    <row r="93" spans="1:94" x14ac:dyDescent="0.25">
      <c r="A93" t="s">
        <v>127</v>
      </c>
      <c r="B93" t="s">
        <v>168</v>
      </c>
      <c r="C93" t="s">
        <v>129</v>
      </c>
      <c r="D93" t="s">
        <v>19</v>
      </c>
      <c r="E93" t="s">
        <v>23</v>
      </c>
      <c r="F93" s="3">
        <v>1</v>
      </c>
      <c r="G93" s="3">
        <v>2</v>
      </c>
      <c r="H93" s="3" t="str">
        <f t="shared" si="150"/>
        <v>A</v>
      </c>
      <c r="I93" s="3">
        <v>4.5</v>
      </c>
      <c r="J93" s="3">
        <v>3.8</v>
      </c>
      <c r="K93" s="3">
        <v>1.75</v>
      </c>
      <c r="L93" s="3">
        <v>1.92</v>
      </c>
      <c r="M93" s="3">
        <v>1.98</v>
      </c>
      <c r="N93" s="3">
        <f t="shared" si="82"/>
        <v>3</v>
      </c>
      <c r="O93" s="3">
        <f t="shared" si="83"/>
        <v>5.6808688387635753E-2</v>
      </c>
      <c r="P93" s="3">
        <f t="shared" si="84"/>
        <v>2.5883838383838453E-2</v>
      </c>
      <c r="Q93" s="3">
        <f t="shared" si="85"/>
        <v>4.7556390977443606</v>
      </c>
      <c r="R93" s="3">
        <f t="shared" si="86"/>
        <v>4.0158730158730158</v>
      </c>
      <c r="S93" s="3">
        <f t="shared" si="87"/>
        <v>1.8494152046783625</v>
      </c>
      <c r="T93" s="3">
        <f t="shared" si="88"/>
        <v>2.0290726817042604</v>
      </c>
      <c r="U93" s="3">
        <f t="shared" si="89"/>
        <v>2.0924812030075186</v>
      </c>
      <c r="V93" s="4">
        <f t="shared" si="90"/>
        <v>0.22222222222222221</v>
      </c>
      <c r="W93" s="4">
        <f t="shared" si="91"/>
        <v>0.26315789473684209</v>
      </c>
      <c r="X93" s="4">
        <f t="shared" si="92"/>
        <v>0.5714285714285714</v>
      </c>
      <c r="Y93" s="4">
        <f t="shared" si="93"/>
        <v>0.52083333333333337</v>
      </c>
      <c r="Z93" s="4">
        <f t="shared" si="94"/>
        <v>0.50505050505050508</v>
      </c>
      <c r="AA93" s="4">
        <f t="shared" si="95"/>
        <v>1.1842105263157896</v>
      </c>
      <c r="AB93" s="4">
        <f t="shared" si="96"/>
        <v>2.5714285714285716</v>
      </c>
      <c r="AC93" s="4">
        <f t="shared" si="97"/>
        <v>0.84444444444444444</v>
      </c>
      <c r="AD93" s="4">
        <f t="shared" si="98"/>
        <v>2.1714285714285713</v>
      </c>
      <c r="AE93" s="4">
        <f t="shared" si="99"/>
        <v>0.3888888888888889</v>
      </c>
      <c r="AF93" s="4">
        <f t="shared" si="100"/>
        <v>0.46052631578947373</v>
      </c>
      <c r="AG93" s="4">
        <f t="shared" si="101"/>
        <v>0.96969696969696972</v>
      </c>
      <c r="AH93" s="4">
        <f t="shared" si="102"/>
        <v>1.03125</v>
      </c>
      <c r="AI93" s="4">
        <f t="shared" si="103"/>
        <v>2.9062238930659978</v>
      </c>
      <c r="AJ93" s="4">
        <f t="shared" si="104"/>
        <v>0.73976608187134474</v>
      </c>
      <c r="AK93" s="4">
        <f t="shared" si="105"/>
        <v>2.1664578111946531</v>
      </c>
      <c r="AL93" s="4">
        <f t="shared" si="106"/>
        <v>-6.3408521303258247E-2</v>
      </c>
      <c r="AM93" s="4">
        <f t="shared" si="107"/>
        <v>6.3408521303258247E-2</v>
      </c>
      <c r="AN93" s="4">
        <f t="shared" si="108"/>
        <v>1.4531119465329989</v>
      </c>
      <c r="AO93" s="4">
        <f t="shared" si="109"/>
        <v>0.36988304093567237</v>
      </c>
      <c r="AP93" s="4">
        <f t="shared" si="110"/>
        <v>1.0832289055973265</v>
      </c>
      <c r="AQ93" s="4">
        <f t="shared" si="111"/>
        <v>-3.1704260651629124E-2</v>
      </c>
      <c r="AR93" s="4">
        <f t="shared" si="112"/>
        <v>3.1704260651629124E-2</v>
      </c>
      <c r="AS93" s="4">
        <f t="shared" si="113"/>
        <v>0.96804858115103243</v>
      </c>
      <c r="AT93" s="4">
        <f t="shared" si="114"/>
        <v>0.35427703978840114</v>
      </c>
      <c r="AU93" s="4">
        <f t="shared" si="115"/>
        <v>0.82532880458886437</v>
      </c>
      <c r="AV93" s="4">
        <f t="shared" si="116"/>
        <v>-3.1693644433765079E-2</v>
      </c>
      <c r="AW93" s="4">
        <f t="shared" si="117"/>
        <v>3.1693644433765079E-2</v>
      </c>
      <c r="AX93" s="4">
        <f t="shared" si="118"/>
        <v>174.24874460718584</v>
      </c>
      <c r="AY93" s="4">
        <f t="shared" si="119"/>
        <v>63.769867161912202</v>
      </c>
      <c r="AZ93" s="4">
        <f t="shared" si="120"/>
        <v>148.5591848259956</v>
      </c>
      <c r="BA93" s="4">
        <f t="shared" si="121"/>
        <v>-5.704855998077714</v>
      </c>
      <c r="BB93" s="4">
        <f t="shared" si="122"/>
        <v>5.704855998077714</v>
      </c>
      <c r="BC93" s="4">
        <f t="shared" si="123"/>
        <v>1.5714285714285712</v>
      </c>
      <c r="BD93" s="4">
        <f t="shared" si="124"/>
        <v>0.18421052631578941</v>
      </c>
      <c r="BE93" s="4">
        <f t="shared" si="125"/>
        <v>1.1714285714285713</v>
      </c>
      <c r="BF93" s="4">
        <f t="shared" si="126"/>
        <v>-3.0303030303030356E-2</v>
      </c>
      <c r="BG93" s="4">
        <f t="shared" si="127"/>
        <v>3.1250000000000056E-2</v>
      </c>
      <c r="BH93" s="4">
        <f t="shared" si="128"/>
        <v>1.5103493315676624</v>
      </c>
      <c r="BI93" s="4">
        <f t="shared" si="129"/>
        <v>3.5403091060985794</v>
      </c>
      <c r="BJ93" s="4">
        <f t="shared" si="130"/>
        <v>0.42661510232705846</v>
      </c>
      <c r="BK93" s="4">
        <f t="shared" si="131"/>
        <v>4.4836595398545565E-2</v>
      </c>
      <c r="BL93" s="4">
        <f t="shared" si="132"/>
        <v>2.0607769423558895</v>
      </c>
      <c r="BM93" s="4">
        <f t="shared" si="133"/>
        <v>2.1757131728816884E-2</v>
      </c>
      <c r="BN93" s="3">
        <f t="shared" si="134"/>
        <v>0</v>
      </c>
      <c r="BO93" s="3">
        <v>100</v>
      </c>
      <c r="BP93" s="3">
        <f t="shared" si="135"/>
        <v>-1</v>
      </c>
      <c r="BQ93" s="3">
        <f t="shared" si="136"/>
        <v>-100</v>
      </c>
      <c r="BR93" s="3">
        <f t="shared" si="137"/>
        <v>1</v>
      </c>
      <c r="BS93" s="3">
        <f t="shared" si="138"/>
        <v>0.75</v>
      </c>
      <c r="BT93" s="3">
        <f t="shared" si="151"/>
        <v>75</v>
      </c>
      <c r="BU93" s="3">
        <f t="shared" si="139"/>
        <v>0</v>
      </c>
      <c r="BV93" s="3">
        <f t="shared" si="140"/>
        <v>-1</v>
      </c>
      <c r="BW93" s="3">
        <f t="shared" si="152"/>
        <v>-100</v>
      </c>
      <c r="BX93" s="3">
        <f t="shared" si="141"/>
        <v>1</v>
      </c>
      <c r="BY93" s="3">
        <f t="shared" si="142"/>
        <v>0.91999999999999993</v>
      </c>
      <c r="BZ93" s="3">
        <f t="shared" si="153"/>
        <v>92</v>
      </c>
      <c r="CA93" s="3">
        <f t="shared" si="143"/>
        <v>0</v>
      </c>
      <c r="CB93" s="3">
        <f t="shared" si="144"/>
        <v>-1</v>
      </c>
      <c r="CC93" s="3">
        <f t="shared" si="145"/>
        <v>-100</v>
      </c>
      <c r="CD93" s="3">
        <f t="shared" si="146"/>
        <v>1</v>
      </c>
      <c r="CE93" s="3">
        <f t="shared" si="147"/>
        <v>0</v>
      </c>
      <c r="CF93" s="3">
        <f t="shared" si="154"/>
        <v>1</v>
      </c>
      <c r="CG93" s="16" t="str">
        <f t="shared" si="155"/>
        <v/>
      </c>
      <c r="CI93" s="12">
        <f t="shared" si="156"/>
        <v>1</v>
      </c>
      <c r="CJ93" s="12">
        <f t="shared" si="157"/>
        <v>1</v>
      </c>
      <c r="CK93" s="12">
        <f t="shared" si="158"/>
        <v>2</v>
      </c>
      <c r="CL93" s="12" t="str">
        <f t="shared" si="159"/>
        <v>Over2.5</v>
      </c>
      <c r="CM93" s="12">
        <f t="shared" si="148"/>
        <v>1</v>
      </c>
      <c r="CN93" s="12">
        <f t="shared" si="149"/>
        <v>0</v>
      </c>
      <c r="CO93" s="12">
        <f t="shared" si="160"/>
        <v>1</v>
      </c>
      <c r="CP93" s="12" t="str">
        <f t="shared" si="161"/>
        <v/>
      </c>
    </row>
    <row r="94" spans="1:94" x14ac:dyDescent="0.25">
      <c r="A94" t="s">
        <v>127</v>
      </c>
      <c r="B94" t="s">
        <v>169</v>
      </c>
      <c r="C94" t="s">
        <v>132</v>
      </c>
      <c r="D94" t="s">
        <v>24</v>
      </c>
      <c r="E94" t="s">
        <v>22</v>
      </c>
      <c r="F94" s="3">
        <v>0</v>
      </c>
      <c r="G94" s="3">
        <v>2</v>
      </c>
      <c r="H94" s="3" t="str">
        <f t="shared" si="150"/>
        <v>A</v>
      </c>
      <c r="I94" s="3">
        <v>1.62</v>
      </c>
      <c r="J94" s="3">
        <v>4</v>
      </c>
      <c r="K94" s="3">
        <v>5.25</v>
      </c>
      <c r="L94" s="3">
        <v>1.85</v>
      </c>
      <c r="M94" s="3">
        <v>2.0499999999999998</v>
      </c>
      <c r="N94" s="3">
        <f t="shared" si="82"/>
        <v>2</v>
      </c>
      <c r="O94" s="3">
        <f t="shared" si="83"/>
        <v>5.7760141093474271E-2</v>
      </c>
      <c r="P94" s="3">
        <f t="shared" si="84"/>
        <v>2.8345418589320936E-2</v>
      </c>
      <c r="Q94" s="3">
        <f t="shared" si="85"/>
        <v>1.7135714285714285</v>
      </c>
      <c r="R94" s="3">
        <f t="shared" si="86"/>
        <v>4.2310405643738971</v>
      </c>
      <c r="S94" s="3">
        <f t="shared" si="87"/>
        <v>5.5532407407407396</v>
      </c>
      <c r="T94" s="3">
        <f t="shared" si="88"/>
        <v>1.9568562610229274</v>
      </c>
      <c r="U94" s="3">
        <f t="shared" si="89"/>
        <v>2.1684082892416221</v>
      </c>
      <c r="V94" s="4">
        <f t="shared" si="90"/>
        <v>0.61728395061728392</v>
      </c>
      <c r="W94" s="4">
        <f t="shared" si="91"/>
        <v>0.25</v>
      </c>
      <c r="X94" s="4">
        <f t="shared" si="92"/>
        <v>0.19047619047619047</v>
      </c>
      <c r="Y94" s="4">
        <f t="shared" si="93"/>
        <v>0.54054054054054046</v>
      </c>
      <c r="Z94" s="4">
        <f t="shared" si="94"/>
        <v>0.48780487804878053</v>
      </c>
      <c r="AA94" s="4">
        <f t="shared" si="95"/>
        <v>0.40500000000000003</v>
      </c>
      <c r="AB94" s="4">
        <f t="shared" si="96"/>
        <v>0.30857142857142861</v>
      </c>
      <c r="AC94" s="4">
        <f t="shared" si="97"/>
        <v>2.4691358024691357</v>
      </c>
      <c r="AD94" s="4">
        <f t="shared" si="98"/>
        <v>0.76190476190476186</v>
      </c>
      <c r="AE94" s="4">
        <f t="shared" si="99"/>
        <v>3.2407407407407405</v>
      </c>
      <c r="AF94" s="4">
        <f t="shared" si="100"/>
        <v>1.3125</v>
      </c>
      <c r="AG94" s="4">
        <f t="shared" si="101"/>
        <v>0.90243902439024404</v>
      </c>
      <c r="AH94" s="4">
        <f t="shared" si="102"/>
        <v>1.1081081081081079</v>
      </c>
      <c r="AI94" s="4">
        <f t="shared" si="103"/>
        <v>-3.8396693121693111</v>
      </c>
      <c r="AJ94" s="4">
        <f t="shared" si="104"/>
        <v>-2.5174691358024686</v>
      </c>
      <c r="AK94" s="4">
        <f t="shared" si="105"/>
        <v>-1.3222001763668425</v>
      </c>
      <c r="AL94" s="4">
        <f t="shared" si="106"/>
        <v>-0.21155202821869468</v>
      </c>
      <c r="AM94" s="4">
        <f t="shared" si="107"/>
        <v>0.21155202821869468</v>
      </c>
      <c r="AN94" s="4">
        <f t="shared" si="108"/>
        <v>-1.9198346560846555</v>
      </c>
      <c r="AO94" s="4">
        <f t="shared" si="109"/>
        <v>-1.2587345679012343</v>
      </c>
      <c r="AP94" s="4">
        <f t="shared" si="110"/>
        <v>-0.66110008818342125</v>
      </c>
      <c r="AQ94" s="4">
        <f t="shared" si="111"/>
        <v>-0.10577601410934734</v>
      </c>
      <c r="AR94" s="4">
        <f t="shared" si="112"/>
        <v>0.10577601410934734</v>
      </c>
      <c r="AS94" s="4">
        <f t="shared" si="113"/>
        <v>-1.090586013153183</v>
      </c>
      <c r="AT94" s="4">
        <f t="shared" si="114"/>
        <v>-0.89944952172575565</v>
      </c>
      <c r="AU94" s="4">
        <f t="shared" si="115"/>
        <v>-0.58413891106002025</v>
      </c>
      <c r="AV94" s="4">
        <f t="shared" si="116"/>
        <v>-0.10538414747774585</v>
      </c>
      <c r="AW94" s="4">
        <f t="shared" si="117"/>
        <v>0.10538414747774585</v>
      </c>
      <c r="AX94" s="4">
        <f t="shared" si="118"/>
        <v>-196.30548236757295</v>
      </c>
      <c r="AY94" s="4">
        <f t="shared" si="119"/>
        <v>-161.90091391063601</v>
      </c>
      <c r="AZ94" s="4">
        <f t="shared" si="120"/>
        <v>-105.14500399080364</v>
      </c>
      <c r="BA94" s="4">
        <f t="shared" si="121"/>
        <v>-18.969146545994253</v>
      </c>
      <c r="BB94" s="4">
        <f t="shared" si="122"/>
        <v>18.969146545994253</v>
      </c>
      <c r="BC94" s="4">
        <f t="shared" si="123"/>
        <v>-0.69142857142857139</v>
      </c>
      <c r="BD94" s="4">
        <f t="shared" si="124"/>
        <v>-0.59499999999999997</v>
      </c>
      <c r="BE94" s="4">
        <f t="shared" si="125"/>
        <v>-0.23809523809523805</v>
      </c>
      <c r="BF94" s="4">
        <f t="shared" si="126"/>
        <v>-9.7560975609756018E-2</v>
      </c>
      <c r="BG94" s="4">
        <f t="shared" si="127"/>
        <v>0.10810810810810802</v>
      </c>
      <c r="BH94" s="4">
        <f t="shared" si="128"/>
        <v>1.9505949768774506</v>
      </c>
      <c r="BI94" s="4">
        <f t="shared" si="129"/>
        <v>3.8326175778953555</v>
      </c>
      <c r="BJ94" s="4">
        <f t="shared" si="130"/>
        <v>0.50894589330475304</v>
      </c>
      <c r="BK94" s="4">
        <f t="shared" si="131"/>
        <v>0.14958987372720686</v>
      </c>
      <c r="BL94" s="4">
        <f t="shared" si="132"/>
        <v>2.062632275132275</v>
      </c>
      <c r="BM94" s="4">
        <f t="shared" si="133"/>
        <v>7.2523772429389427E-2</v>
      </c>
      <c r="BN94" s="3">
        <f t="shared" si="134"/>
        <v>0</v>
      </c>
      <c r="BO94" s="3">
        <v>100</v>
      </c>
      <c r="BP94" s="3">
        <f t="shared" si="135"/>
        <v>-1</v>
      </c>
      <c r="BQ94" s="3">
        <f t="shared" si="136"/>
        <v>-100</v>
      </c>
      <c r="BR94" s="3">
        <f t="shared" si="137"/>
        <v>1</v>
      </c>
      <c r="BS94" s="3">
        <f t="shared" si="138"/>
        <v>4.25</v>
      </c>
      <c r="BT94" s="3">
        <f t="shared" si="151"/>
        <v>425</v>
      </c>
      <c r="BU94" s="3">
        <f t="shared" si="139"/>
        <v>0</v>
      </c>
      <c r="BV94" s="3">
        <f t="shared" si="140"/>
        <v>-1</v>
      </c>
      <c r="BW94" s="3">
        <f t="shared" si="152"/>
        <v>-100</v>
      </c>
      <c r="BX94" s="3">
        <f t="shared" si="141"/>
        <v>0</v>
      </c>
      <c r="BY94" s="3">
        <f t="shared" si="142"/>
        <v>-1</v>
      </c>
      <c r="BZ94" s="3">
        <f t="shared" si="153"/>
        <v>-100</v>
      </c>
      <c r="CA94" s="3">
        <f t="shared" si="143"/>
        <v>1</v>
      </c>
      <c r="CB94" s="3">
        <f t="shared" si="144"/>
        <v>1.0499999999999998</v>
      </c>
      <c r="CC94" s="3">
        <f t="shared" si="145"/>
        <v>104.99999999999999</v>
      </c>
      <c r="CD94" s="3">
        <f t="shared" si="146"/>
        <v>1</v>
      </c>
      <c r="CE94" s="3">
        <f t="shared" si="147"/>
        <v>1</v>
      </c>
      <c r="CF94" s="3">
        <f t="shared" si="154"/>
        <v>2</v>
      </c>
      <c r="CG94" s="16" t="str">
        <f t="shared" si="155"/>
        <v>BackCasa</v>
      </c>
      <c r="CI94" s="12">
        <f t="shared" si="156"/>
        <v>1</v>
      </c>
      <c r="CJ94" s="12">
        <f t="shared" si="157"/>
        <v>0</v>
      </c>
      <c r="CK94" s="12">
        <f t="shared" si="158"/>
        <v>1</v>
      </c>
      <c r="CL94" s="12" t="str">
        <f t="shared" si="159"/>
        <v/>
      </c>
      <c r="CM94" s="12">
        <f t="shared" si="148"/>
        <v>1</v>
      </c>
      <c r="CN94" s="12">
        <f t="shared" si="149"/>
        <v>1</v>
      </c>
      <c r="CO94" s="12">
        <f t="shared" si="160"/>
        <v>2</v>
      </c>
      <c r="CP94" s="12" t="str">
        <f t="shared" si="161"/>
        <v>Under2.5</v>
      </c>
    </row>
    <row r="95" spans="1:94" x14ac:dyDescent="0.25">
      <c r="A95" t="s">
        <v>127</v>
      </c>
      <c r="B95" t="s">
        <v>169</v>
      </c>
      <c r="C95" t="s">
        <v>134</v>
      </c>
      <c r="D95" t="s">
        <v>12</v>
      </c>
      <c r="E95" t="s">
        <v>135</v>
      </c>
      <c r="F95" s="3">
        <v>5</v>
      </c>
      <c r="G95" s="3">
        <v>0</v>
      </c>
      <c r="H95" s="3" t="str">
        <f t="shared" si="150"/>
        <v>H</v>
      </c>
      <c r="I95" s="3">
        <v>1.1299999999999999</v>
      </c>
      <c r="J95" s="3">
        <v>8.5</v>
      </c>
      <c r="K95" s="3">
        <v>19</v>
      </c>
      <c r="L95" s="3">
        <v>1.36</v>
      </c>
      <c r="M95" s="3">
        <v>3.1</v>
      </c>
      <c r="N95" s="3">
        <f t="shared" si="82"/>
        <v>5</v>
      </c>
      <c r="O95" s="3">
        <f t="shared" si="83"/>
        <v>5.5234389983287224E-2</v>
      </c>
      <c r="P95" s="3">
        <f t="shared" si="84"/>
        <v>5.7874762808349023E-2</v>
      </c>
      <c r="Q95" s="3">
        <f t="shared" si="85"/>
        <v>1.1924148606811145</v>
      </c>
      <c r="R95" s="3">
        <f t="shared" si="86"/>
        <v>8.9694923148579413</v>
      </c>
      <c r="S95" s="3">
        <f t="shared" si="87"/>
        <v>20.049453409682457</v>
      </c>
      <c r="T95" s="3">
        <f t="shared" si="88"/>
        <v>1.4351187703772708</v>
      </c>
      <c r="U95" s="3">
        <f t="shared" si="89"/>
        <v>3.2712266089481905</v>
      </c>
      <c r="V95" s="4">
        <f t="shared" si="90"/>
        <v>0.88495575221238942</v>
      </c>
      <c r="W95" s="4">
        <f t="shared" si="91"/>
        <v>0.11764705882352941</v>
      </c>
      <c r="X95" s="4">
        <f t="shared" si="92"/>
        <v>5.2631578947368418E-2</v>
      </c>
      <c r="Y95" s="4">
        <f t="shared" si="93"/>
        <v>0.73529411764705876</v>
      </c>
      <c r="Z95" s="4">
        <f t="shared" si="94"/>
        <v>0.32258064516129031</v>
      </c>
      <c r="AA95" s="4">
        <f t="shared" si="95"/>
        <v>0.13294117647058823</v>
      </c>
      <c r="AB95" s="4">
        <f t="shared" si="96"/>
        <v>5.9473684210526311E-2</v>
      </c>
      <c r="AC95" s="4">
        <f t="shared" si="97"/>
        <v>7.5221238938053103</v>
      </c>
      <c r="AD95" s="4">
        <f t="shared" si="98"/>
        <v>0.44736842105263158</v>
      </c>
      <c r="AE95" s="4">
        <f t="shared" si="99"/>
        <v>16.814159292035399</v>
      </c>
      <c r="AF95" s="4">
        <f t="shared" si="100"/>
        <v>2.2352941176470589</v>
      </c>
      <c r="AG95" s="4">
        <f t="shared" si="101"/>
        <v>0.43870967741935485</v>
      </c>
      <c r="AH95" s="4">
        <f t="shared" si="102"/>
        <v>2.2794117647058822</v>
      </c>
      <c r="AI95" s="4">
        <f t="shared" si="103"/>
        <v>-18.857038549001341</v>
      </c>
      <c r="AJ95" s="4">
        <f t="shared" si="104"/>
        <v>-7.7770774541768271</v>
      </c>
      <c r="AK95" s="4">
        <f t="shared" si="105"/>
        <v>-11.079961094824515</v>
      </c>
      <c r="AL95" s="4">
        <f t="shared" si="106"/>
        <v>-1.8361078385709197</v>
      </c>
      <c r="AM95" s="4">
        <f t="shared" si="107"/>
        <v>1.8361078385709197</v>
      </c>
      <c r="AN95" s="4">
        <f t="shared" si="108"/>
        <v>-9.4285192745006707</v>
      </c>
      <c r="AO95" s="4">
        <f t="shared" si="109"/>
        <v>-3.8885387270884135</v>
      </c>
      <c r="AP95" s="4">
        <f t="shared" si="110"/>
        <v>-5.5399805474122576</v>
      </c>
      <c r="AQ95" s="4">
        <f t="shared" si="111"/>
        <v>-0.91805391928545987</v>
      </c>
      <c r="AR95" s="4">
        <f t="shared" si="112"/>
        <v>0.91805391928545987</v>
      </c>
      <c r="AS95" s="4">
        <f t="shared" si="113"/>
        <v>-1.4651301645444288</v>
      </c>
      <c r="AT95" s="4">
        <f t="shared" si="114"/>
        <v>-1.3190846356634311</v>
      </c>
      <c r="AU95" s="4">
        <f t="shared" si="115"/>
        <v>-1.3922132643022496</v>
      </c>
      <c r="AV95" s="4">
        <f t="shared" si="116"/>
        <v>-0.74270057515955101</v>
      </c>
      <c r="AW95" s="4">
        <f t="shared" si="117"/>
        <v>0.74270057515955101</v>
      </c>
      <c r="AX95" s="4">
        <f t="shared" si="118"/>
        <v>-263.72342961799717</v>
      </c>
      <c r="AY95" s="4">
        <f t="shared" si="119"/>
        <v>-237.43523441941761</v>
      </c>
      <c r="AZ95" s="4">
        <f t="shared" si="120"/>
        <v>-250.59838757440494</v>
      </c>
      <c r="BA95" s="4">
        <f t="shared" si="121"/>
        <v>-133.68610352871917</v>
      </c>
      <c r="BB95" s="4">
        <f t="shared" si="122"/>
        <v>133.68610352871917</v>
      </c>
      <c r="BC95" s="4">
        <f t="shared" si="123"/>
        <v>-0.94052631578947365</v>
      </c>
      <c r="BD95" s="4">
        <f t="shared" si="124"/>
        <v>-0.86705882352941177</v>
      </c>
      <c r="BE95" s="4">
        <f t="shared" si="125"/>
        <v>-0.55263157894736836</v>
      </c>
      <c r="BF95" s="4">
        <f t="shared" si="126"/>
        <v>-0.56129032258064515</v>
      </c>
      <c r="BG95" s="4">
        <f t="shared" si="127"/>
        <v>1.2794117647058822</v>
      </c>
      <c r="BH95" s="4">
        <f t="shared" si="128"/>
        <v>9.4766060593935997</v>
      </c>
      <c r="BI95" s="4">
        <f t="shared" si="129"/>
        <v>10.070453528407171</v>
      </c>
      <c r="BJ95" s="4">
        <f t="shared" si="130"/>
        <v>0.94103071253559523</v>
      </c>
      <c r="BK95" s="4">
        <f t="shared" si="131"/>
        <v>1.2983243036432717</v>
      </c>
      <c r="BL95" s="4">
        <f t="shared" si="132"/>
        <v>2.3531726896627307</v>
      </c>
      <c r="BM95" s="4">
        <f t="shared" si="133"/>
        <v>0.55173354227111759</v>
      </c>
      <c r="BN95" s="3">
        <f t="shared" si="134"/>
        <v>1</v>
      </c>
      <c r="BO95" s="3">
        <v>100</v>
      </c>
      <c r="BP95" s="3">
        <f t="shared" si="135"/>
        <v>0.12999999999999989</v>
      </c>
      <c r="BQ95" s="3">
        <f t="shared" si="136"/>
        <v>12.999999999999989</v>
      </c>
      <c r="BR95" s="3">
        <f t="shared" si="137"/>
        <v>0</v>
      </c>
      <c r="BS95" s="3">
        <f t="shared" si="138"/>
        <v>-1</v>
      </c>
      <c r="BT95" s="3">
        <f t="shared" si="151"/>
        <v>-100</v>
      </c>
      <c r="BU95" s="3">
        <f t="shared" si="139"/>
        <v>0</v>
      </c>
      <c r="BV95" s="3">
        <f t="shared" si="140"/>
        <v>-1</v>
      </c>
      <c r="BW95" s="3">
        <f t="shared" si="152"/>
        <v>-100</v>
      </c>
      <c r="BX95" s="3">
        <f t="shared" si="141"/>
        <v>1</v>
      </c>
      <c r="BY95" s="3">
        <f t="shared" si="142"/>
        <v>0.3600000000000001</v>
      </c>
      <c r="BZ95" s="3">
        <f t="shared" si="153"/>
        <v>36.000000000000007</v>
      </c>
      <c r="CA95" s="3">
        <f t="shared" si="143"/>
        <v>0</v>
      </c>
      <c r="CB95" s="3">
        <f t="shared" si="144"/>
        <v>-1</v>
      </c>
      <c r="CC95" s="3">
        <f t="shared" si="145"/>
        <v>-100</v>
      </c>
      <c r="CD95" s="3">
        <f t="shared" si="146"/>
        <v>0</v>
      </c>
      <c r="CE95" s="3">
        <f t="shared" si="147"/>
        <v>1</v>
      </c>
      <c r="CF95" s="3">
        <f t="shared" si="154"/>
        <v>1</v>
      </c>
      <c r="CG95" s="16" t="str">
        <f t="shared" si="155"/>
        <v/>
      </c>
      <c r="CI95" s="12">
        <f t="shared" si="156"/>
        <v>1</v>
      </c>
      <c r="CJ95" s="12">
        <f t="shared" si="157"/>
        <v>0</v>
      </c>
      <c r="CK95" s="12">
        <f t="shared" si="158"/>
        <v>1</v>
      </c>
      <c r="CL95" s="12" t="str">
        <f t="shared" si="159"/>
        <v/>
      </c>
      <c r="CM95" s="12">
        <f t="shared" si="148"/>
        <v>1</v>
      </c>
      <c r="CN95" s="12">
        <f t="shared" si="149"/>
        <v>1</v>
      </c>
      <c r="CO95" s="12">
        <f t="shared" si="160"/>
        <v>2</v>
      </c>
      <c r="CP95" s="12" t="str">
        <f t="shared" si="161"/>
        <v>Under2.5</v>
      </c>
    </row>
    <row r="96" spans="1:94" x14ac:dyDescent="0.25">
      <c r="A96" t="s">
        <v>127</v>
      </c>
      <c r="B96" t="s">
        <v>169</v>
      </c>
      <c r="C96" t="s">
        <v>134</v>
      </c>
      <c r="D96" t="s">
        <v>13</v>
      </c>
      <c r="E96" t="s">
        <v>11</v>
      </c>
      <c r="F96" s="3">
        <v>2</v>
      </c>
      <c r="G96" s="3">
        <v>1</v>
      </c>
      <c r="H96" s="3" t="str">
        <f t="shared" si="150"/>
        <v>H</v>
      </c>
      <c r="I96" s="3">
        <v>2.15</v>
      </c>
      <c r="J96" s="3">
        <v>3.5</v>
      </c>
      <c r="K96" s="3">
        <v>3.25</v>
      </c>
      <c r="L96" s="3">
        <v>1.87</v>
      </c>
      <c r="M96" s="3">
        <v>2.0299999999999998</v>
      </c>
      <c r="N96" s="3">
        <f t="shared" si="82"/>
        <v>3</v>
      </c>
      <c r="O96" s="3">
        <f t="shared" si="83"/>
        <v>5.8522872476360899E-2</v>
      </c>
      <c r="P96" s="3">
        <f t="shared" si="84"/>
        <v>2.737019572719368E-2</v>
      </c>
      <c r="Q96" s="3">
        <f t="shared" si="85"/>
        <v>2.2758241758241757</v>
      </c>
      <c r="R96" s="3">
        <f t="shared" si="86"/>
        <v>3.7048300536672629</v>
      </c>
      <c r="S96" s="3">
        <f t="shared" si="87"/>
        <v>3.440199335548173</v>
      </c>
      <c r="T96" s="3">
        <f t="shared" si="88"/>
        <v>1.9794377715307949</v>
      </c>
      <c r="U96" s="3">
        <f t="shared" si="89"/>
        <v>2.1488014311270125</v>
      </c>
      <c r="V96" s="4">
        <f t="shared" si="90"/>
        <v>0.46511627906976744</v>
      </c>
      <c r="W96" s="4">
        <f t="shared" si="91"/>
        <v>0.2857142857142857</v>
      </c>
      <c r="X96" s="4">
        <f t="shared" si="92"/>
        <v>0.30769230769230771</v>
      </c>
      <c r="Y96" s="4">
        <f t="shared" si="93"/>
        <v>0.53475935828876997</v>
      </c>
      <c r="Z96" s="4">
        <f t="shared" si="94"/>
        <v>0.49261083743842371</v>
      </c>
      <c r="AA96" s="4">
        <f t="shared" si="95"/>
        <v>0.61428571428571421</v>
      </c>
      <c r="AB96" s="4">
        <f t="shared" si="96"/>
        <v>0.66153846153846152</v>
      </c>
      <c r="AC96" s="4">
        <f t="shared" si="97"/>
        <v>1.6279069767441861</v>
      </c>
      <c r="AD96" s="4">
        <f t="shared" si="98"/>
        <v>1.0769230769230769</v>
      </c>
      <c r="AE96" s="4">
        <f t="shared" si="99"/>
        <v>1.5116279069767442</v>
      </c>
      <c r="AF96" s="4">
        <f t="shared" si="100"/>
        <v>0.9285714285714286</v>
      </c>
      <c r="AG96" s="4">
        <f t="shared" si="101"/>
        <v>0.92118226600985231</v>
      </c>
      <c r="AH96" s="4">
        <f t="shared" si="102"/>
        <v>1.0855614973262031</v>
      </c>
      <c r="AI96" s="4">
        <f t="shared" si="103"/>
        <v>-1.1643751597239973</v>
      </c>
      <c r="AJ96" s="4">
        <f t="shared" si="104"/>
        <v>-1.4290058778430872</v>
      </c>
      <c r="AK96" s="4">
        <f t="shared" si="105"/>
        <v>0.26463071811908989</v>
      </c>
      <c r="AL96" s="4">
        <f t="shared" si="106"/>
        <v>-0.16936365959621758</v>
      </c>
      <c r="AM96" s="4">
        <f t="shared" si="107"/>
        <v>0.16936365959621758</v>
      </c>
      <c r="AN96" s="4">
        <f t="shared" si="108"/>
        <v>-0.58218757986199865</v>
      </c>
      <c r="AO96" s="4">
        <f t="shared" si="109"/>
        <v>-0.7145029389215436</v>
      </c>
      <c r="AP96" s="4">
        <f t="shared" si="110"/>
        <v>0.13231535905954495</v>
      </c>
      <c r="AQ96" s="4">
        <f t="shared" si="111"/>
        <v>-8.4681829798108788E-2</v>
      </c>
      <c r="AR96" s="4">
        <f t="shared" si="112"/>
        <v>8.4681829798108788E-2</v>
      </c>
      <c r="AS96" s="4">
        <f t="shared" si="113"/>
        <v>-0.52721915943429076</v>
      </c>
      <c r="AT96" s="4">
        <f t="shared" si="114"/>
        <v>-0.62039330913977542</v>
      </c>
      <c r="AU96" s="4">
        <f t="shared" si="115"/>
        <v>0.13155120616395541</v>
      </c>
      <c r="AV96" s="4">
        <f t="shared" si="116"/>
        <v>-8.4480278140014409E-2</v>
      </c>
      <c r="AW96" s="4">
        <f t="shared" si="117"/>
        <v>8.4480278140014409E-2</v>
      </c>
      <c r="AX96" s="4">
        <f t="shared" si="118"/>
        <v>-94.899448698172336</v>
      </c>
      <c r="AY96" s="4">
        <f t="shared" si="119"/>
        <v>-111.67079564515959</v>
      </c>
      <c r="AZ96" s="4">
        <f t="shared" si="120"/>
        <v>23.679217109511974</v>
      </c>
      <c r="BA96" s="4">
        <f t="shared" si="121"/>
        <v>-15.206450065202594</v>
      </c>
      <c r="BB96" s="4">
        <f t="shared" si="122"/>
        <v>15.206450065202594</v>
      </c>
      <c r="BC96" s="4">
        <f t="shared" si="123"/>
        <v>-0.33846153846153854</v>
      </c>
      <c r="BD96" s="4">
        <f t="shared" si="124"/>
        <v>-0.38571428571428573</v>
      </c>
      <c r="BE96" s="4">
        <f t="shared" si="125"/>
        <v>7.692307692307683E-2</v>
      </c>
      <c r="BF96" s="4">
        <f t="shared" si="126"/>
        <v>-7.8817733990147715E-2</v>
      </c>
      <c r="BG96" s="4">
        <f t="shared" si="127"/>
        <v>8.556149732620312E-2</v>
      </c>
      <c r="BH96" s="4">
        <f t="shared" si="128"/>
        <v>0.76024740802634161</v>
      </c>
      <c r="BI96" s="4">
        <f t="shared" si="129"/>
        <v>3.1402845216798703</v>
      </c>
      <c r="BJ96" s="4">
        <f t="shared" si="130"/>
        <v>0.2420950722069137</v>
      </c>
      <c r="BK96" s="4">
        <f t="shared" si="131"/>
        <v>0.11975819218705554</v>
      </c>
      <c r="BL96" s="4">
        <f t="shared" si="132"/>
        <v>2.0641196013289038</v>
      </c>
      <c r="BM96" s="4">
        <f t="shared" si="133"/>
        <v>5.8019017943511532E-2</v>
      </c>
      <c r="BN96" s="3">
        <f t="shared" si="134"/>
        <v>1</v>
      </c>
      <c r="BO96" s="3">
        <v>100</v>
      </c>
      <c r="BP96" s="3">
        <f t="shared" si="135"/>
        <v>1.1499999999999999</v>
      </c>
      <c r="BQ96" s="3">
        <f t="shared" si="136"/>
        <v>114.99999999999999</v>
      </c>
      <c r="BR96" s="3">
        <f t="shared" si="137"/>
        <v>0</v>
      </c>
      <c r="BS96" s="3">
        <f t="shared" si="138"/>
        <v>-1</v>
      </c>
      <c r="BT96" s="3">
        <f t="shared" si="151"/>
        <v>-100</v>
      </c>
      <c r="BU96" s="3">
        <f t="shared" si="139"/>
        <v>0</v>
      </c>
      <c r="BV96" s="3">
        <f t="shared" si="140"/>
        <v>-1</v>
      </c>
      <c r="BW96" s="3">
        <f t="shared" si="152"/>
        <v>-100</v>
      </c>
      <c r="BX96" s="3">
        <f t="shared" si="141"/>
        <v>1</v>
      </c>
      <c r="BY96" s="3">
        <f t="shared" si="142"/>
        <v>0.87000000000000011</v>
      </c>
      <c r="BZ96" s="3">
        <f t="shared" si="153"/>
        <v>87.000000000000014</v>
      </c>
      <c r="CA96" s="3">
        <f t="shared" si="143"/>
        <v>0</v>
      </c>
      <c r="CB96" s="3">
        <f t="shared" si="144"/>
        <v>-1</v>
      </c>
      <c r="CC96" s="3">
        <f t="shared" si="145"/>
        <v>-100</v>
      </c>
      <c r="CD96" s="3">
        <f t="shared" si="146"/>
        <v>1</v>
      </c>
      <c r="CE96" s="3">
        <f t="shared" si="147"/>
        <v>0</v>
      </c>
      <c r="CF96" s="3">
        <f t="shared" si="154"/>
        <v>1</v>
      </c>
      <c r="CG96" s="16" t="str">
        <f t="shared" si="155"/>
        <v/>
      </c>
      <c r="CI96" s="12">
        <f t="shared" si="156"/>
        <v>1</v>
      </c>
      <c r="CJ96" s="12">
        <f t="shared" si="157"/>
        <v>0</v>
      </c>
      <c r="CK96" s="12">
        <f t="shared" si="158"/>
        <v>1</v>
      </c>
      <c r="CL96" s="12" t="str">
        <f t="shared" si="159"/>
        <v/>
      </c>
      <c r="CM96" s="12">
        <f t="shared" si="148"/>
        <v>1</v>
      </c>
      <c r="CN96" s="12">
        <f t="shared" si="149"/>
        <v>0</v>
      </c>
      <c r="CO96" s="12">
        <f t="shared" si="160"/>
        <v>1</v>
      </c>
      <c r="CP96" s="12" t="str">
        <f t="shared" si="161"/>
        <v/>
      </c>
    </row>
    <row r="97" spans="1:94" x14ac:dyDescent="0.25">
      <c r="A97" t="s">
        <v>127</v>
      </c>
      <c r="B97" t="s">
        <v>169</v>
      </c>
      <c r="C97" t="s">
        <v>136</v>
      </c>
      <c r="D97" t="s">
        <v>26</v>
      </c>
      <c r="E97" t="s">
        <v>20</v>
      </c>
      <c r="F97" s="3">
        <v>2</v>
      </c>
      <c r="G97" s="3">
        <v>2</v>
      </c>
      <c r="H97" s="3" t="str">
        <f t="shared" si="150"/>
        <v>D</v>
      </c>
      <c r="I97" s="3">
        <v>3.8</v>
      </c>
      <c r="J97" s="3">
        <v>3.8</v>
      </c>
      <c r="K97" s="3">
        <v>1.91</v>
      </c>
      <c r="L97" s="3">
        <v>1.88</v>
      </c>
      <c r="M97" s="3">
        <v>2.02</v>
      </c>
      <c r="N97" s="3">
        <f t="shared" si="82"/>
        <v>4</v>
      </c>
      <c r="O97" s="3">
        <f t="shared" si="83"/>
        <v>4.9875998897767948E-2</v>
      </c>
      <c r="P97" s="3">
        <f t="shared" si="84"/>
        <v>2.6964398567516312E-2</v>
      </c>
      <c r="Q97" s="3">
        <f t="shared" si="85"/>
        <v>3.989528795811518</v>
      </c>
      <c r="R97" s="3">
        <f t="shared" si="86"/>
        <v>3.989528795811518</v>
      </c>
      <c r="S97" s="3">
        <f t="shared" si="87"/>
        <v>2.0052631578947366</v>
      </c>
      <c r="T97" s="3">
        <f t="shared" si="88"/>
        <v>1.9737668779278037</v>
      </c>
      <c r="U97" s="3">
        <f t="shared" si="89"/>
        <v>2.1207495177734912</v>
      </c>
      <c r="V97" s="4">
        <f t="shared" si="90"/>
        <v>0.26315789473684209</v>
      </c>
      <c r="W97" s="4">
        <f t="shared" si="91"/>
        <v>0.26315789473684209</v>
      </c>
      <c r="X97" s="4">
        <f t="shared" si="92"/>
        <v>0.52356020942408377</v>
      </c>
      <c r="Y97" s="4">
        <f t="shared" si="93"/>
        <v>0.53191489361702127</v>
      </c>
      <c r="Z97" s="4">
        <f t="shared" si="94"/>
        <v>0.49504950495049505</v>
      </c>
      <c r="AA97" s="4">
        <f t="shared" si="95"/>
        <v>1</v>
      </c>
      <c r="AB97" s="4">
        <f t="shared" si="96"/>
        <v>1.9895287958115184</v>
      </c>
      <c r="AC97" s="4">
        <f t="shared" si="97"/>
        <v>1</v>
      </c>
      <c r="AD97" s="4">
        <f t="shared" si="98"/>
        <v>1.9895287958115184</v>
      </c>
      <c r="AE97" s="4">
        <f t="shared" si="99"/>
        <v>0.50263157894736843</v>
      </c>
      <c r="AF97" s="4">
        <f t="shared" si="100"/>
        <v>0.50263157894736843</v>
      </c>
      <c r="AG97" s="4">
        <f t="shared" si="101"/>
        <v>0.93069306930693063</v>
      </c>
      <c r="AH97" s="4">
        <f t="shared" si="102"/>
        <v>1.074468085106383</v>
      </c>
      <c r="AI97" s="4">
        <f t="shared" si="103"/>
        <v>1.9842656379167813</v>
      </c>
      <c r="AJ97" s="4">
        <f t="shared" si="104"/>
        <v>0</v>
      </c>
      <c r="AK97" s="4">
        <f t="shared" si="105"/>
        <v>1.9842656379167813</v>
      </c>
      <c r="AL97" s="4">
        <f t="shared" si="106"/>
        <v>-0.14698263984568749</v>
      </c>
      <c r="AM97" s="4">
        <f t="shared" si="107"/>
        <v>0.14698263984568749</v>
      </c>
      <c r="AN97" s="4">
        <f t="shared" si="108"/>
        <v>0.99213281895839067</v>
      </c>
      <c r="AO97" s="4">
        <f t="shared" si="109"/>
        <v>0</v>
      </c>
      <c r="AP97" s="4">
        <f t="shared" si="110"/>
        <v>0.99213281895839067</v>
      </c>
      <c r="AQ97" s="4">
        <f t="shared" si="111"/>
        <v>-7.3491319922843745E-2</v>
      </c>
      <c r="AR97" s="4">
        <f t="shared" si="112"/>
        <v>7.3491319922843745E-2</v>
      </c>
      <c r="AS97" s="4">
        <f t="shared" si="113"/>
        <v>0.78144905916636687</v>
      </c>
      <c r="AT97" s="4">
        <f t="shared" si="114"/>
        <v>0</v>
      </c>
      <c r="AU97" s="4">
        <f t="shared" si="115"/>
        <v>0.78144905916636687</v>
      </c>
      <c r="AV97" s="4">
        <f t="shared" si="116"/>
        <v>-7.335943879312147E-2</v>
      </c>
      <c r="AW97" s="4">
        <f t="shared" si="117"/>
        <v>7.335943879312147E-2</v>
      </c>
      <c r="AX97" s="4">
        <f t="shared" si="118"/>
        <v>140.66083064994604</v>
      </c>
      <c r="AY97" s="4">
        <f t="shared" si="119"/>
        <v>0</v>
      </c>
      <c r="AZ97" s="4">
        <f t="shared" si="120"/>
        <v>140.66083064994604</v>
      </c>
      <c r="BA97" s="4">
        <f t="shared" si="121"/>
        <v>-13.204698982761865</v>
      </c>
      <c r="BB97" s="4">
        <f t="shared" si="122"/>
        <v>13.204698982761865</v>
      </c>
      <c r="BC97" s="4">
        <f t="shared" si="123"/>
        <v>0.98952879581151831</v>
      </c>
      <c r="BD97" s="4">
        <f t="shared" si="124"/>
        <v>0</v>
      </c>
      <c r="BE97" s="4">
        <f t="shared" si="125"/>
        <v>0.98952879581151831</v>
      </c>
      <c r="BF97" s="4">
        <f t="shared" si="126"/>
        <v>-6.9306930693069299E-2</v>
      </c>
      <c r="BG97" s="4">
        <f t="shared" si="127"/>
        <v>7.4468085106382975E-2</v>
      </c>
      <c r="BH97" s="4">
        <f t="shared" si="128"/>
        <v>1.1456163001949775</v>
      </c>
      <c r="BI97" s="4">
        <f t="shared" si="129"/>
        <v>3.3281069165059241</v>
      </c>
      <c r="BJ97" s="4">
        <f t="shared" si="130"/>
        <v>0.34422460844428771</v>
      </c>
      <c r="BK97" s="4">
        <f t="shared" si="131"/>
        <v>0.10393242135158566</v>
      </c>
      <c r="BL97" s="4">
        <f t="shared" si="132"/>
        <v>2.0472581978506472</v>
      </c>
      <c r="BM97" s="4">
        <f t="shared" si="133"/>
        <v>5.0766640700572636E-2</v>
      </c>
      <c r="BN97" s="3">
        <f t="shared" si="134"/>
        <v>0</v>
      </c>
      <c r="BO97" s="3">
        <v>100</v>
      </c>
      <c r="BP97" s="3">
        <f t="shared" si="135"/>
        <v>-1</v>
      </c>
      <c r="BQ97" s="3">
        <f t="shared" si="136"/>
        <v>-100</v>
      </c>
      <c r="BR97" s="3">
        <f t="shared" si="137"/>
        <v>0</v>
      </c>
      <c r="BS97" s="3">
        <f t="shared" si="138"/>
        <v>-1</v>
      </c>
      <c r="BT97" s="3">
        <f t="shared" si="151"/>
        <v>-100</v>
      </c>
      <c r="BU97" s="3">
        <f t="shared" si="139"/>
        <v>1</v>
      </c>
      <c r="BV97" s="3">
        <f t="shared" si="140"/>
        <v>2.8</v>
      </c>
      <c r="BW97" s="3">
        <f t="shared" si="152"/>
        <v>280</v>
      </c>
      <c r="BX97" s="3">
        <f t="shared" si="141"/>
        <v>1</v>
      </c>
      <c r="BY97" s="3">
        <f t="shared" si="142"/>
        <v>0.87999999999999989</v>
      </c>
      <c r="BZ97" s="3">
        <f t="shared" si="153"/>
        <v>87.999999999999986</v>
      </c>
      <c r="CA97" s="3">
        <f t="shared" si="143"/>
        <v>0</v>
      </c>
      <c r="CB97" s="3">
        <f t="shared" si="144"/>
        <v>-1</v>
      </c>
      <c r="CC97" s="3">
        <f t="shared" si="145"/>
        <v>-100</v>
      </c>
      <c r="CD97" s="3">
        <f t="shared" si="146"/>
        <v>1</v>
      </c>
      <c r="CE97" s="3">
        <f t="shared" si="147"/>
        <v>0</v>
      </c>
      <c r="CF97" s="3">
        <f t="shared" si="154"/>
        <v>1</v>
      </c>
      <c r="CG97" s="16" t="str">
        <f t="shared" si="155"/>
        <v/>
      </c>
      <c r="CI97" s="12">
        <f t="shared" si="156"/>
        <v>1</v>
      </c>
      <c r="CJ97" s="12">
        <f t="shared" si="157"/>
        <v>1</v>
      </c>
      <c r="CK97" s="12">
        <f t="shared" si="158"/>
        <v>2</v>
      </c>
      <c r="CL97" s="12" t="str">
        <f t="shared" si="159"/>
        <v>Over2.5</v>
      </c>
      <c r="CM97" s="12">
        <f t="shared" si="148"/>
        <v>1</v>
      </c>
      <c r="CN97" s="12">
        <f t="shared" si="149"/>
        <v>0</v>
      </c>
      <c r="CO97" s="12">
        <f t="shared" si="160"/>
        <v>1</v>
      </c>
      <c r="CP97" s="12" t="str">
        <f t="shared" si="161"/>
        <v/>
      </c>
    </row>
    <row r="98" spans="1:94" x14ac:dyDescent="0.25">
      <c r="A98" t="s">
        <v>127</v>
      </c>
      <c r="B98" t="s">
        <v>170</v>
      </c>
      <c r="C98" t="s">
        <v>138</v>
      </c>
      <c r="D98" t="s">
        <v>14</v>
      </c>
      <c r="E98" t="s">
        <v>17</v>
      </c>
      <c r="F98" s="3">
        <v>0</v>
      </c>
      <c r="G98" s="3">
        <v>1</v>
      </c>
      <c r="H98" s="3" t="str">
        <f t="shared" si="150"/>
        <v>A</v>
      </c>
      <c r="I98" s="3">
        <v>2.1</v>
      </c>
      <c r="J98" s="3">
        <v>3.6</v>
      </c>
      <c r="K98" s="3">
        <v>3.4</v>
      </c>
      <c r="L98" s="3">
        <v>1.73</v>
      </c>
      <c r="M98" s="3">
        <v>2.08</v>
      </c>
      <c r="N98" s="3">
        <f t="shared" si="82"/>
        <v>1</v>
      </c>
      <c r="O98" s="3">
        <f t="shared" si="83"/>
        <v>4.8085901027077549E-2</v>
      </c>
      <c r="P98" s="3">
        <f t="shared" si="84"/>
        <v>5.8803912850155626E-2</v>
      </c>
      <c r="Q98" s="3">
        <f t="shared" si="85"/>
        <v>2.2009803921568629</v>
      </c>
      <c r="R98" s="3">
        <f t="shared" si="86"/>
        <v>3.7731092436974794</v>
      </c>
      <c r="S98" s="3">
        <f t="shared" si="87"/>
        <v>3.5634920634920637</v>
      </c>
      <c r="T98" s="3">
        <f t="shared" si="88"/>
        <v>1.8131886087768441</v>
      </c>
      <c r="U98" s="3">
        <f t="shared" si="89"/>
        <v>2.1800186741363214</v>
      </c>
      <c r="V98" s="4">
        <f t="shared" si="90"/>
        <v>0.47619047619047616</v>
      </c>
      <c r="W98" s="4">
        <f t="shared" si="91"/>
        <v>0.27777777777777779</v>
      </c>
      <c r="X98" s="4">
        <f t="shared" si="92"/>
        <v>0.29411764705882354</v>
      </c>
      <c r="Y98" s="4">
        <f t="shared" si="93"/>
        <v>0.5780346820809249</v>
      </c>
      <c r="Z98" s="4">
        <f t="shared" si="94"/>
        <v>0.48076923076923073</v>
      </c>
      <c r="AA98" s="4">
        <f t="shared" si="95"/>
        <v>0.58333333333333337</v>
      </c>
      <c r="AB98" s="4">
        <f t="shared" si="96"/>
        <v>0.61764705882352944</v>
      </c>
      <c r="AC98" s="4">
        <f t="shared" si="97"/>
        <v>1.7142857142857142</v>
      </c>
      <c r="AD98" s="4">
        <f t="shared" si="98"/>
        <v>1.0588235294117647</v>
      </c>
      <c r="AE98" s="4">
        <f t="shared" si="99"/>
        <v>1.6190476190476188</v>
      </c>
      <c r="AF98" s="4">
        <f t="shared" si="100"/>
        <v>0.94444444444444442</v>
      </c>
      <c r="AG98" s="4">
        <f t="shared" si="101"/>
        <v>0.83173076923076916</v>
      </c>
      <c r="AH98" s="4">
        <f t="shared" si="102"/>
        <v>1.2023121387283238</v>
      </c>
      <c r="AI98" s="4">
        <f t="shared" si="103"/>
        <v>-1.3625116713352008</v>
      </c>
      <c r="AJ98" s="4">
        <f t="shared" si="104"/>
        <v>-1.5721288515406164</v>
      </c>
      <c r="AK98" s="4">
        <f t="shared" si="105"/>
        <v>0.20961718020541564</v>
      </c>
      <c r="AL98" s="4">
        <f t="shared" si="106"/>
        <v>-0.36683006535947738</v>
      </c>
      <c r="AM98" s="4">
        <f t="shared" si="107"/>
        <v>0.36683006535947738</v>
      </c>
      <c r="AN98" s="4">
        <f t="shared" si="108"/>
        <v>-0.6812558356676004</v>
      </c>
      <c r="AO98" s="4">
        <f t="shared" si="109"/>
        <v>-0.78606442577030822</v>
      </c>
      <c r="AP98" s="4">
        <f t="shared" si="110"/>
        <v>0.10480859010270782</v>
      </c>
      <c r="AQ98" s="4">
        <f t="shared" si="111"/>
        <v>-0.18341503267973869</v>
      </c>
      <c r="AR98" s="4">
        <f t="shared" si="112"/>
        <v>0.18341503267973869</v>
      </c>
      <c r="AS98" s="4">
        <f t="shared" si="113"/>
        <v>-0.59803490648051782</v>
      </c>
      <c r="AT98" s="4">
        <f t="shared" si="114"/>
        <v>-0.66618569093870972</v>
      </c>
      <c r="AU98" s="4">
        <f t="shared" si="115"/>
        <v>0.10442733125572969</v>
      </c>
      <c r="AV98" s="4">
        <f t="shared" si="116"/>
        <v>-0.18139881589152129</v>
      </c>
      <c r="AW98" s="4">
        <f t="shared" si="117"/>
        <v>0.18139881589152129</v>
      </c>
      <c r="AX98" s="4">
        <f t="shared" si="118"/>
        <v>-107.64628316649322</v>
      </c>
      <c r="AY98" s="4">
        <f t="shared" si="119"/>
        <v>-119.91342436896775</v>
      </c>
      <c r="AZ98" s="4">
        <f t="shared" si="120"/>
        <v>18.796919626031343</v>
      </c>
      <c r="BA98" s="4">
        <f t="shared" si="121"/>
        <v>-32.651786860473834</v>
      </c>
      <c r="BB98" s="4">
        <f t="shared" si="122"/>
        <v>32.651786860473834</v>
      </c>
      <c r="BC98" s="4">
        <f t="shared" si="123"/>
        <v>-0.38235294117647056</v>
      </c>
      <c r="BD98" s="4">
        <f t="shared" si="124"/>
        <v>-0.41666666666666669</v>
      </c>
      <c r="BE98" s="4">
        <f t="shared" si="125"/>
        <v>5.882352941176474E-2</v>
      </c>
      <c r="BF98" s="4">
        <f t="shared" si="126"/>
        <v>-0.16826923076923087</v>
      </c>
      <c r="BG98" s="4">
        <f t="shared" si="127"/>
        <v>0.20231213872832385</v>
      </c>
      <c r="BH98" s="4">
        <f t="shared" si="128"/>
        <v>0.85361647736833302</v>
      </c>
      <c r="BI98" s="4">
        <f t="shared" si="129"/>
        <v>3.1791938997821352</v>
      </c>
      <c r="BJ98" s="4">
        <f t="shared" si="130"/>
        <v>0.26850091698616746</v>
      </c>
      <c r="BK98" s="4">
        <f t="shared" si="131"/>
        <v>0.25938802675879091</v>
      </c>
      <c r="BL98" s="4">
        <f t="shared" si="132"/>
        <v>1.9966036414565829</v>
      </c>
      <c r="BM98" s="4">
        <f t="shared" si="133"/>
        <v>0.12991463171406392</v>
      </c>
      <c r="BN98" s="3">
        <f t="shared" si="134"/>
        <v>0</v>
      </c>
      <c r="BO98" s="3">
        <v>100</v>
      </c>
      <c r="BP98" s="3">
        <f t="shared" si="135"/>
        <v>-1</v>
      </c>
      <c r="BQ98" s="3">
        <f t="shared" si="136"/>
        <v>-100</v>
      </c>
      <c r="BR98" s="3">
        <f t="shared" si="137"/>
        <v>1</v>
      </c>
      <c r="BS98" s="3">
        <f t="shared" si="138"/>
        <v>2.4</v>
      </c>
      <c r="BT98" s="3">
        <f t="shared" si="151"/>
        <v>240</v>
      </c>
      <c r="BU98" s="3">
        <f t="shared" si="139"/>
        <v>0</v>
      </c>
      <c r="BV98" s="3">
        <f t="shared" si="140"/>
        <v>-1</v>
      </c>
      <c r="BW98" s="3">
        <f t="shared" si="152"/>
        <v>-100</v>
      </c>
      <c r="BX98" s="3">
        <f t="shared" si="141"/>
        <v>0</v>
      </c>
      <c r="BY98" s="3">
        <f t="shared" si="142"/>
        <v>-1</v>
      </c>
      <c r="BZ98" s="3">
        <f t="shared" si="153"/>
        <v>-100</v>
      </c>
      <c r="CA98" s="3">
        <f t="shared" si="143"/>
        <v>1</v>
      </c>
      <c r="CB98" s="3">
        <f t="shared" si="144"/>
        <v>1.08</v>
      </c>
      <c r="CC98" s="3">
        <f t="shared" si="145"/>
        <v>108</v>
      </c>
      <c r="CD98" s="3">
        <f t="shared" si="146"/>
        <v>1</v>
      </c>
      <c r="CE98" s="3">
        <f t="shared" si="147"/>
        <v>0</v>
      </c>
      <c r="CF98" s="3">
        <f t="shared" si="154"/>
        <v>1</v>
      </c>
      <c r="CG98" s="16" t="str">
        <f t="shared" si="155"/>
        <v/>
      </c>
      <c r="CI98" s="12">
        <f t="shared" si="156"/>
        <v>1</v>
      </c>
      <c r="CJ98" s="12">
        <f t="shared" si="157"/>
        <v>0</v>
      </c>
      <c r="CK98" s="12">
        <f t="shared" si="158"/>
        <v>1</v>
      </c>
      <c r="CL98" s="12" t="str">
        <f t="shared" si="159"/>
        <v/>
      </c>
      <c r="CM98" s="12">
        <f t="shared" si="148"/>
        <v>1</v>
      </c>
      <c r="CN98" s="12">
        <f t="shared" si="149"/>
        <v>0</v>
      </c>
      <c r="CO98" s="12">
        <f t="shared" si="160"/>
        <v>1</v>
      </c>
      <c r="CP98" s="12" t="str">
        <f t="shared" si="161"/>
        <v/>
      </c>
    </row>
    <row r="99" spans="1:94" x14ac:dyDescent="0.25">
      <c r="A99" t="s">
        <v>127</v>
      </c>
      <c r="B99" t="s">
        <v>170</v>
      </c>
      <c r="C99" t="s">
        <v>134</v>
      </c>
      <c r="D99" t="s">
        <v>21</v>
      </c>
      <c r="E99" t="s">
        <v>16</v>
      </c>
      <c r="F99" s="3">
        <v>3</v>
      </c>
      <c r="G99" s="3">
        <v>1</v>
      </c>
      <c r="H99" s="3" t="str">
        <f t="shared" si="150"/>
        <v>H</v>
      </c>
      <c r="I99" s="3">
        <v>1.36</v>
      </c>
      <c r="J99" s="3">
        <v>5.5</v>
      </c>
      <c r="K99" s="3">
        <v>7.5</v>
      </c>
      <c r="L99" s="3">
        <v>1.44</v>
      </c>
      <c r="M99" s="3">
        <v>2.7</v>
      </c>
      <c r="N99" s="3">
        <f t="shared" si="82"/>
        <v>4</v>
      </c>
      <c r="O99" s="3">
        <f t="shared" si="83"/>
        <v>5.0445632798573836E-2</v>
      </c>
      <c r="P99" s="3">
        <f t="shared" si="84"/>
        <v>6.481481481481477E-2</v>
      </c>
      <c r="Q99" s="3">
        <f t="shared" si="85"/>
        <v>1.4286060606060604</v>
      </c>
      <c r="R99" s="3">
        <f t="shared" si="86"/>
        <v>5.7774509803921559</v>
      </c>
      <c r="S99" s="3">
        <f t="shared" si="87"/>
        <v>7.8783422459893035</v>
      </c>
      <c r="T99" s="3">
        <f t="shared" si="88"/>
        <v>1.5126417112299462</v>
      </c>
      <c r="U99" s="3">
        <f t="shared" si="89"/>
        <v>2.8362032085561495</v>
      </c>
      <c r="V99" s="4">
        <f t="shared" si="90"/>
        <v>0.73529411764705876</v>
      </c>
      <c r="W99" s="4">
        <f t="shared" si="91"/>
        <v>0.18181818181818182</v>
      </c>
      <c r="X99" s="4">
        <f t="shared" si="92"/>
        <v>0.13333333333333333</v>
      </c>
      <c r="Y99" s="4">
        <f t="shared" si="93"/>
        <v>0.69444444444444442</v>
      </c>
      <c r="Z99" s="4">
        <f t="shared" si="94"/>
        <v>0.37037037037037035</v>
      </c>
      <c r="AA99" s="4">
        <f t="shared" si="95"/>
        <v>0.24727272727272728</v>
      </c>
      <c r="AB99" s="4">
        <f t="shared" si="96"/>
        <v>0.18133333333333335</v>
      </c>
      <c r="AC99" s="4">
        <f t="shared" si="97"/>
        <v>4.0441176470588234</v>
      </c>
      <c r="AD99" s="4">
        <f t="shared" si="98"/>
        <v>0.73333333333333328</v>
      </c>
      <c r="AE99" s="4">
        <f t="shared" si="99"/>
        <v>5.5147058823529411</v>
      </c>
      <c r="AF99" s="4">
        <f t="shared" si="100"/>
        <v>1.3636363636363635</v>
      </c>
      <c r="AG99" s="4">
        <f t="shared" si="101"/>
        <v>0.53333333333333333</v>
      </c>
      <c r="AH99" s="4">
        <f t="shared" si="102"/>
        <v>1.8750000000000002</v>
      </c>
      <c r="AI99" s="4">
        <f t="shared" si="103"/>
        <v>-6.4497361853832427</v>
      </c>
      <c r="AJ99" s="4">
        <f t="shared" si="104"/>
        <v>-4.3488449197860959</v>
      </c>
      <c r="AK99" s="4">
        <f t="shared" si="105"/>
        <v>-2.1008912655971477</v>
      </c>
      <c r="AL99" s="4">
        <f t="shared" si="106"/>
        <v>-1.3235614973262033</v>
      </c>
      <c r="AM99" s="4">
        <f t="shared" si="107"/>
        <v>1.3235614973262033</v>
      </c>
      <c r="AN99" s="4">
        <f t="shared" si="108"/>
        <v>-3.2248680926916213</v>
      </c>
      <c r="AO99" s="4">
        <f t="shared" si="109"/>
        <v>-2.1744224598930479</v>
      </c>
      <c r="AP99" s="4">
        <f t="shared" si="110"/>
        <v>-1.0504456327985738</v>
      </c>
      <c r="AQ99" s="4">
        <f t="shared" si="111"/>
        <v>-0.66178074866310166</v>
      </c>
      <c r="AR99" s="4">
        <f t="shared" si="112"/>
        <v>0.66178074866310166</v>
      </c>
      <c r="AS99" s="4">
        <f t="shared" si="113"/>
        <v>-1.2701083647808313</v>
      </c>
      <c r="AT99" s="4">
        <f t="shared" si="114"/>
        <v>-1.1397465359517518</v>
      </c>
      <c r="AU99" s="4">
        <f t="shared" si="115"/>
        <v>-0.8099954791755144</v>
      </c>
      <c r="AV99" s="4">
        <f t="shared" si="116"/>
        <v>-0.58461241287630217</v>
      </c>
      <c r="AW99" s="4">
        <f t="shared" si="117"/>
        <v>0.58461241287630217</v>
      </c>
      <c r="AX99" s="4">
        <f t="shared" si="118"/>
        <v>-228.61950566054966</v>
      </c>
      <c r="AY99" s="4">
        <f t="shared" si="119"/>
        <v>-205.15437647131532</v>
      </c>
      <c r="AZ99" s="4">
        <f t="shared" si="120"/>
        <v>-145.7991862515926</v>
      </c>
      <c r="BA99" s="4">
        <f t="shared" si="121"/>
        <v>-105.23023431773439</v>
      </c>
      <c r="BB99" s="4">
        <f t="shared" si="122"/>
        <v>105.23023431773439</v>
      </c>
      <c r="BC99" s="4">
        <f t="shared" si="123"/>
        <v>-0.81866666666666665</v>
      </c>
      <c r="BD99" s="4">
        <f t="shared" si="124"/>
        <v>-0.7527272727272728</v>
      </c>
      <c r="BE99" s="4">
        <f t="shared" si="125"/>
        <v>-0.26666666666666666</v>
      </c>
      <c r="BF99" s="4">
        <f t="shared" si="126"/>
        <v>-0.46666666666666673</v>
      </c>
      <c r="BG99" s="4">
        <f t="shared" si="127"/>
        <v>0.87500000000000022</v>
      </c>
      <c r="BH99" s="4">
        <f t="shared" si="128"/>
        <v>3.289510933944785</v>
      </c>
      <c r="BI99" s="4">
        <f t="shared" si="129"/>
        <v>5.0281330956625068</v>
      </c>
      <c r="BJ99" s="4">
        <f t="shared" si="130"/>
        <v>0.6542211336415229</v>
      </c>
      <c r="BK99" s="4">
        <f t="shared" si="131"/>
        <v>0.93589931007677862</v>
      </c>
      <c r="BL99" s="4">
        <f t="shared" si="132"/>
        <v>2.1744224598930479</v>
      </c>
      <c r="BM99" s="4">
        <f t="shared" si="133"/>
        <v>0.43041282333094194</v>
      </c>
      <c r="BN99" s="3">
        <f t="shared" si="134"/>
        <v>1</v>
      </c>
      <c r="BO99" s="3">
        <v>100</v>
      </c>
      <c r="BP99" s="3">
        <f t="shared" si="135"/>
        <v>0.3600000000000001</v>
      </c>
      <c r="BQ99" s="3">
        <f t="shared" si="136"/>
        <v>36.000000000000007</v>
      </c>
      <c r="BR99" s="3">
        <f t="shared" si="137"/>
        <v>0</v>
      </c>
      <c r="BS99" s="3">
        <f t="shared" si="138"/>
        <v>-1</v>
      </c>
      <c r="BT99" s="3">
        <f t="shared" si="151"/>
        <v>-100</v>
      </c>
      <c r="BU99" s="3">
        <f t="shared" si="139"/>
        <v>0</v>
      </c>
      <c r="BV99" s="3">
        <f t="shared" si="140"/>
        <v>-1</v>
      </c>
      <c r="BW99" s="3">
        <f t="shared" si="152"/>
        <v>-100</v>
      </c>
      <c r="BX99" s="3">
        <f t="shared" si="141"/>
        <v>1</v>
      </c>
      <c r="BY99" s="3">
        <f t="shared" si="142"/>
        <v>0.43999999999999995</v>
      </c>
      <c r="BZ99" s="3">
        <f t="shared" si="153"/>
        <v>43.999999999999993</v>
      </c>
      <c r="CA99" s="3">
        <f t="shared" si="143"/>
        <v>0</v>
      </c>
      <c r="CB99" s="3">
        <f t="shared" si="144"/>
        <v>-1</v>
      </c>
      <c r="CC99" s="3">
        <f t="shared" si="145"/>
        <v>-100</v>
      </c>
      <c r="CD99" s="3">
        <f t="shared" si="146"/>
        <v>1</v>
      </c>
      <c r="CE99" s="3">
        <f t="shared" si="147"/>
        <v>1</v>
      </c>
      <c r="CF99" s="3">
        <f t="shared" si="154"/>
        <v>2</v>
      </c>
      <c r="CG99" s="16" t="str">
        <f t="shared" si="155"/>
        <v>BackCasa</v>
      </c>
      <c r="CI99" s="12">
        <f t="shared" si="156"/>
        <v>1</v>
      </c>
      <c r="CJ99" s="12">
        <f t="shared" si="157"/>
        <v>0</v>
      </c>
      <c r="CK99" s="12">
        <f t="shared" si="158"/>
        <v>1</v>
      </c>
      <c r="CL99" s="12" t="str">
        <f t="shared" si="159"/>
        <v/>
      </c>
      <c r="CM99" s="12">
        <f t="shared" si="148"/>
        <v>1</v>
      </c>
      <c r="CN99" s="12">
        <f t="shared" si="149"/>
        <v>1</v>
      </c>
      <c r="CO99" s="12">
        <f t="shared" si="160"/>
        <v>2</v>
      </c>
      <c r="CP99" s="12" t="str">
        <f t="shared" si="161"/>
        <v>Under2.5</v>
      </c>
    </row>
    <row r="100" spans="1:94" x14ac:dyDescent="0.25">
      <c r="A100" t="s">
        <v>127</v>
      </c>
      <c r="B100" t="s">
        <v>170</v>
      </c>
      <c r="C100" t="s">
        <v>134</v>
      </c>
      <c r="D100" t="s">
        <v>15</v>
      </c>
      <c r="E100" t="s">
        <v>18</v>
      </c>
      <c r="F100" s="3">
        <v>1</v>
      </c>
      <c r="G100" s="3">
        <v>1</v>
      </c>
      <c r="H100" s="3" t="str">
        <f t="shared" si="150"/>
        <v>D</v>
      </c>
      <c r="I100" s="3">
        <v>1.62</v>
      </c>
      <c r="J100" s="3">
        <v>4</v>
      </c>
      <c r="K100" s="3">
        <v>5.5</v>
      </c>
      <c r="L100" s="3">
        <v>1.65</v>
      </c>
      <c r="M100" s="3">
        <v>2.2000000000000002</v>
      </c>
      <c r="N100" s="3">
        <f t="shared" si="82"/>
        <v>2</v>
      </c>
      <c r="O100" s="3">
        <f t="shared" si="83"/>
        <v>4.9102132435465684E-2</v>
      </c>
      <c r="P100" s="3">
        <f t="shared" si="84"/>
        <v>6.0606060606060663E-2</v>
      </c>
      <c r="Q100" s="3">
        <f t="shared" si="85"/>
        <v>1.6995454545454545</v>
      </c>
      <c r="R100" s="3">
        <f t="shared" si="86"/>
        <v>4.1964085297418627</v>
      </c>
      <c r="S100" s="3">
        <f t="shared" si="87"/>
        <v>5.7700617283950617</v>
      </c>
      <c r="T100" s="3">
        <f t="shared" si="88"/>
        <v>1.7310185185185183</v>
      </c>
      <c r="U100" s="3">
        <f t="shared" si="89"/>
        <v>2.3080246913580247</v>
      </c>
      <c r="V100" s="4">
        <f t="shared" si="90"/>
        <v>0.61728395061728392</v>
      </c>
      <c r="W100" s="4">
        <f t="shared" si="91"/>
        <v>0.25</v>
      </c>
      <c r="X100" s="4">
        <f t="shared" si="92"/>
        <v>0.18181818181818182</v>
      </c>
      <c r="Y100" s="4">
        <f t="shared" si="93"/>
        <v>0.60606060606060608</v>
      </c>
      <c r="Z100" s="4">
        <f t="shared" si="94"/>
        <v>0.45454545454545453</v>
      </c>
      <c r="AA100" s="4">
        <f t="shared" si="95"/>
        <v>0.40500000000000003</v>
      </c>
      <c r="AB100" s="4">
        <f t="shared" si="96"/>
        <v>0.29454545454545455</v>
      </c>
      <c r="AC100" s="4">
        <f t="shared" si="97"/>
        <v>2.4691358024691357</v>
      </c>
      <c r="AD100" s="4">
        <f t="shared" si="98"/>
        <v>0.72727272727272729</v>
      </c>
      <c r="AE100" s="4">
        <f t="shared" si="99"/>
        <v>3.3950617283950617</v>
      </c>
      <c r="AF100" s="4">
        <f t="shared" si="100"/>
        <v>1.375</v>
      </c>
      <c r="AG100" s="4">
        <f t="shared" si="101"/>
        <v>0.74999999999999989</v>
      </c>
      <c r="AH100" s="4">
        <f t="shared" si="102"/>
        <v>1.3333333333333335</v>
      </c>
      <c r="AI100" s="4">
        <f t="shared" si="103"/>
        <v>-4.0705162738496075</v>
      </c>
      <c r="AJ100" s="4">
        <f t="shared" si="104"/>
        <v>-2.4968630751964085</v>
      </c>
      <c r="AK100" s="4">
        <f t="shared" si="105"/>
        <v>-1.573653198653199</v>
      </c>
      <c r="AL100" s="4">
        <f t="shared" si="106"/>
        <v>-0.57700617283950639</v>
      </c>
      <c r="AM100" s="4">
        <f t="shared" si="107"/>
        <v>0.57700617283950639</v>
      </c>
      <c r="AN100" s="4">
        <f t="shared" si="108"/>
        <v>-2.0352581369248037</v>
      </c>
      <c r="AO100" s="4">
        <f t="shared" si="109"/>
        <v>-1.2484315375982042</v>
      </c>
      <c r="AP100" s="4">
        <f t="shared" si="110"/>
        <v>-0.78682659932659949</v>
      </c>
      <c r="AQ100" s="4">
        <f t="shared" si="111"/>
        <v>-0.2885030864197532</v>
      </c>
      <c r="AR100" s="4">
        <f t="shared" si="112"/>
        <v>0.2885030864197532</v>
      </c>
      <c r="AS100" s="4">
        <f t="shared" si="113"/>
        <v>-1.1141021652874137</v>
      </c>
      <c r="AT100" s="4">
        <f t="shared" si="114"/>
        <v>-0.89544283309404638</v>
      </c>
      <c r="AU100" s="4">
        <f t="shared" si="115"/>
        <v>-0.66665660548657735</v>
      </c>
      <c r="AV100" s="4">
        <f t="shared" si="116"/>
        <v>-0.28087608052285606</v>
      </c>
      <c r="AW100" s="4">
        <f t="shared" si="117"/>
        <v>0.28087608052285606</v>
      </c>
      <c r="AX100" s="4">
        <f t="shared" si="118"/>
        <v>-200.53838975173446</v>
      </c>
      <c r="AY100" s="4">
        <f t="shared" si="119"/>
        <v>-161.17970995692835</v>
      </c>
      <c r="AZ100" s="4">
        <f t="shared" si="120"/>
        <v>-119.99818898758392</v>
      </c>
      <c r="BA100" s="4">
        <f t="shared" si="121"/>
        <v>-50.557694494114088</v>
      </c>
      <c r="BB100" s="4">
        <f t="shared" si="122"/>
        <v>50.557694494114088</v>
      </c>
      <c r="BC100" s="4">
        <f t="shared" si="123"/>
        <v>-0.70545454545454556</v>
      </c>
      <c r="BD100" s="4">
        <f t="shared" si="124"/>
        <v>-0.59500000000000008</v>
      </c>
      <c r="BE100" s="4">
        <f t="shared" si="125"/>
        <v>-0.27272727272727276</v>
      </c>
      <c r="BF100" s="4">
        <f t="shared" si="126"/>
        <v>-0.25000000000000011</v>
      </c>
      <c r="BG100" s="4">
        <f t="shared" si="127"/>
        <v>0.33333333333333348</v>
      </c>
      <c r="BH100" s="4">
        <f t="shared" si="128"/>
        <v>2.0526329571871509</v>
      </c>
      <c r="BI100" s="4">
        <f t="shared" si="129"/>
        <v>3.8886719042274596</v>
      </c>
      <c r="BJ100" s="4">
        <f t="shared" si="130"/>
        <v>0.52784935518876996</v>
      </c>
      <c r="BK100" s="4">
        <f t="shared" si="131"/>
        <v>0.40800497760131105</v>
      </c>
      <c r="BL100" s="4">
        <f t="shared" si="132"/>
        <v>2.0195216049382716</v>
      </c>
      <c r="BM100" s="4">
        <f t="shared" si="133"/>
        <v>0.20203050891044172</v>
      </c>
      <c r="BN100" s="3">
        <f t="shared" si="134"/>
        <v>0</v>
      </c>
      <c r="BO100" s="3">
        <v>100</v>
      </c>
      <c r="BP100" s="3">
        <f t="shared" si="135"/>
        <v>-1</v>
      </c>
      <c r="BQ100" s="3">
        <f t="shared" si="136"/>
        <v>-100</v>
      </c>
      <c r="BR100" s="3">
        <f t="shared" si="137"/>
        <v>0</v>
      </c>
      <c r="BS100" s="3">
        <f t="shared" si="138"/>
        <v>-1</v>
      </c>
      <c r="BT100" s="3">
        <f t="shared" si="151"/>
        <v>-100</v>
      </c>
      <c r="BU100" s="3">
        <f t="shared" si="139"/>
        <v>1</v>
      </c>
      <c r="BV100" s="3">
        <f t="shared" si="140"/>
        <v>3</v>
      </c>
      <c r="BW100" s="3">
        <f t="shared" si="152"/>
        <v>300</v>
      </c>
      <c r="BX100" s="3">
        <f t="shared" si="141"/>
        <v>0</v>
      </c>
      <c r="BY100" s="3">
        <f t="shared" si="142"/>
        <v>-1</v>
      </c>
      <c r="BZ100" s="3">
        <f t="shared" si="153"/>
        <v>-100</v>
      </c>
      <c r="CA100" s="3">
        <f t="shared" si="143"/>
        <v>1</v>
      </c>
      <c r="CB100" s="3">
        <f t="shared" si="144"/>
        <v>1.2000000000000002</v>
      </c>
      <c r="CC100" s="3">
        <f t="shared" si="145"/>
        <v>120.00000000000001</v>
      </c>
      <c r="CD100" s="3">
        <f t="shared" si="146"/>
        <v>1</v>
      </c>
      <c r="CE100" s="3">
        <f t="shared" si="147"/>
        <v>1</v>
      </c>
      <c r="CF100" s="3">
        <f t="shared" si="154"/>
        <v>2</v>
      </c>
      <c r="CG100" s="16" t="str">
        <f t="shared" si="155"/>
        <v>BackCasa</v>
      </c>
      <c r="CI100" s="12">
        <f t="shared" si="156"/>
        <v>1</v>
      </c>
      <c r="CJ100" s="12">
        <f t="shared" si="157"/>
        <v>0</v>
      </c>
      <c r="CK100" s="12">
        <f t="shared" si="158"/>
        <v>1</v>
      </c>
      <c r="CL100" s="12" t="str">
        <f t="shared" si="159"/>
        <v/>
      </c>
      <c r="CM100" s="12">
        <f t="shared" si="148"/>
        <v>1</v>
      </c>
      <c r="CN100" s="12">
        <f t="shared" si="149"/>
        <v>1</v>
      </c>
      <c r="CO100" s="12">
        <f t="shared" si="160"/>
        <v>2</v>
      </c>
      <c r="CP100" s="12" t="str">
        <f t="shared" si="161"/>
        <v>Under2.5</v>
      </c>
    </row>
    <row r="101" spans="1:94" x14ac:dyDescent="0.25">
      <c r="A101" t="s">
        <v>127</v>
      </c>
      <c r="B101" t="s">
        <v>170</v>
      </c>
      <c r="C101" t="s">
        <v>134</v>
      </c>
      <c r="D101" t="s">
        <v>25</v>
      </c>
      <c r="E101" t="s">
        <v>133</v>
      </c>
      <c r="F101" s="3">
        <v>3</v>
      </c>
      <c r="G101" s="3">
        <v>0</v>
      </c>
      <c r="H101" s="3" t="str">
        <f t="shared" si="150"/>
        <v>H</v>
      </c>
      <c r="I101" s="3">
        <v>1.22</v>
      </c>
      <c r="J101" s="3">
        <v>7</v>
      </c>
      <c r="K101" s="3">
        <v>11</v>
      </c>
      <c r="L101" s="3">
        <v>1.44</v>
      </c>
      <c r="M101" s="3">
        <v>2.7</v>
      </c>
      <c r="N101" s="3">
        <f t="shared" si="82"/>
        <v>3</v>
      </c>
      <c r="O101" s="3">
        <f t="shared" si="83"/>
        <v>5.3438364913774627E-2</v>
      </c>
      <c r="P101" s="3">
        <f t="shared" si="84"/>
        <v>6.481481481481477E-2</v>
      </c>
      <c r="Q101" s="3">
        <f t="shared" si="85"/>
        <v>1.285194805194805</v>
      </c>
      <c r="R101" s="3">
        <f t="shared" si="86"/>
        <v>7.3740685543964224</v>
      </c>
      <c r="S101" s="3">
        <f t="shared" si="87"/>
        <v>11.587822014051522</v>
      </c>
      <c r="T101" s="3">
        <f t="shared" si="88"/>
        <v>1.5169512454758354</v>
      </c>
      <c r="U101" s="3">
        <f t="shared" si="89"/>
        <v>2.8442835852671915</v>
      </c>
      <c r="V101" s="4">
        <f t="shared" si="90"/>
        <v>0.81967213114754101</v>
      </c>
      <c r="W101" s="4">
        <f t="shared" si="91"/>
        <v>0.14285714285714285</v>
      </c>
      <c r="X101" s="4">
        <f t="shared" si="92"/>
        <v>9.0909090909090912E-2</v>
      </c>
      <c r="Y101" s="4">
        <f t="shared" si="93"/>
        <v>0.69444444444444442</v>
      </c>
      <c r="Z101" s="4">
        <f t="shared" si="94"/>
        <v>0.37037037037037035</v>
      </c>
      <c r="AA101" s="4">
        <f t="shared" si="95"/>
        <v>0.17428571428571429</v>
      </c>
      <c r="AB101" s="4">
        <f t="shared" si="96"/>
        <v>0.1109090909090909</v>
      </c>
      <c r="AC101" s="4">
        <f t="shared" si="97"/>
        <v>5.7377049180327866</v>
      </c>
      <c r="AD101" s="4">
        <f t="shared" si="98"/>
        <v>0.63636363636363635</v>
      </c>
      <c r="AE101" s="4">
        <f t="shared" si="99"/>
        <v>9.0163934426229506</v>
      </c>
      <c r="AF101" s="4">
        <f t="shared" si="100"/>
        <v>1.5714285714285714</v>
      </c>
      <c r="AG101" s="4">
        <f t="shared" si="101"/>
        <v>0.53333333333333333</v>
      </c>
      <c r="AH101" s="4">
        <f t="shared" si="102"/>
        <v>1.8750000000000002</v>
      </c>
      <c r="AI101" s="4">
        <f t="shared" si="103"/>
        <v>-10.302627208856716</v>
      </c>
      <c r="AJ101" s="4">
        <f t="shared" si="104"/>
        <v>-6.0888737492016176</v>
      </c>
      <c r="AK101" s="4">
        <f t="shared" si="105"/>
        <v>-4.2137534596550994</v>
      </c>
      <c r="AL101" s="4">
        <f t="shared" si="106"/>
        <v>-1.3273323397913561</v>
      </c>
      <c r="AM101" s="4">
        <f t="shared" si="107"/>
        <v>1.3273323397913561</v>
      </c>
      <c r="AN101" s="4">
        <f t="shared" si="108"/>
        <v>-5.1513136044283581</v>
      </c>
      <c r="AO101" s="4">
        <f t="shared" si="109"/>
        <v>-3.0444368746008088</v>
      </c>
      <c r="AP101" s="4">
        <f t="shared" si="110"/>
        <v>-2.1068767298275497</v>
      </c>
      <c r="AQ101" s="4">
        <f t="shared" si="111"/>
        <v>-0.66366616989567806</v>
      </c>
      <c r="AR101" s="4">
        <f t="shared" si="112"/>
        <v>0.66366616989567806</v>
      </c>
      <c r="AS101" s="4">
        <f t="shared" si="113"/>
        <v>-1.3790559014626087</v>
      </c>
      <c r="AT101" s="4">
        <f t="shared" si="114"/>
        <v>-1.2534309720047938</v>
      </c>
      <c r="AU101" s="4">
        <f t="shared" si="115"/>
        <v>-1.1276448467807016</v>
      </c>
      <c r="AV101" s="4">
        <f t="shared" si="116"/>
        <v>-0.58592245887112682</v>
      </c>
      <c r="AW101" s="4">
        <f t="shared" si="117"/>
        <v>0.58592245887112682</v>
      </c>
      <c r="AX101" s="4">
        <f t="shared" si="118"/>
        <v>-248.23006226326959</v>
      </c>
      <c r="AY101" s="4">
        <f t="shared" si="119"/>
        <v>-225.61757496086287</v>
      </c>
      <c r="AZ101" s="4">
        <f t="shared" si="120"/>
        <v>-202.97607242052632</v>
      </c>
      <c r="BA101" s="4">
        <f t="shared" si="121"/>
        <v>-105.46604259680284</v>
      </c>
      <c r="BB101" s="4">
        <f t="shared" si="122"/>
        <v>105.46604259680284</v>
      </c>
      <c r="BC101" s="4">
        <f t="shared" si="123"/>
        <v>-0.88909090909090904</v>
      </c>
      <c r="BD101" s="4">
        <f t="shared" si="124"/>
        <v>-0.82571428571428573</v>
      </c>
      <c r="BE101" s="4">
        <f t="shared" si="125"/>
        <v>-0.3636363636363637</v>
      </c>
      <c r="BF101" s="4">
        <f t="shared" si="126"/>
        <v>-0.46666666666666667</v>
      </c>
      <c r="BG101" s="4">
        <f t="shared" si="127"/>
        <v>0.87500000000000011</v>
      </c>
      <c r="BH101" s="4">
        <f t="shared" si="128"/>
        <v>5.1796754910764244</v>
      </c>
      <c r="BI101" s="4">
        <f t="shared" si="129"/>
        <v>6.7490284578809154</v>
      </c>
      <c r="BJ101" s="4">
        <f t="shared" si="130"/>
        <v>0.76746979560118167</v>
      </c>
      <c r="BK101" s="4">
        <f t="shared" si="131"/>
        <v>0.93856569835467485</v>
      </c>
      <c r="BL101" s="4">
        <f t="shared" si="132"/>
        <v>2.1806174153715134</v>
      </c>
      <c r="BM101" s="4">
        <f t="shared" si="133"/>
        <v>0.43041282333094211</v>
      </c>
      <c r="BN101" s="3">
        <f t="shared" si="134"/>
        <v>1</v>
      </c>
      <c r="BO101" s="3">
        <v>100</v>
      </c>
      <c r="BP101" s="3">
        <f t="shared" si="135"/>
        <v>0.21999999999999997</v>
      </c>
      <c r="BQ101" s="3">
        <f t="shared" si="136"/>
        <v>21.999999999999996</v>
      </c>
      <c r="BR101" s="3">
        <f t="shared" si="137"/>
        <v>0</v>
      </c>
      <c r="BS101" s="3">
        <f t="shared" si="138"/>
        <v>-1</v>
      </c>
      <c r="BT101" s="3">
        <f t="shared" si="151"/>
        <v>-100</v>
      </c>
      <c r="BU101" s="3">
        <f t="shared" si="139"/>
        <v>0</v>
      </c>
      <c r="BV101" s="3">
        <f t="shared" si="140"/>
        <v>-1</v>
      </c>
      <c r="BW101" s="3">
        <f t="shared" si="152"/>
        <v>-100</v>
      </c>
      <c r="BX101" s="3">
        <f t="shared" si="141"/>
        <v>1</v>
      </c>
      <c r="BY101" s="3">
        <f t="shared" si="142"/>
        <v>0.43999999999999995</v>
      </c>
      <c r="BZ101" s="3">
        <f t="shared" si="153"/>
        <v>43.999999999999993</v>
      </c>
      <c r="CA101" s="3">
        <f t="shared" si="143"/>
        <v>0</v>
      </c>
      <c r="CB101" s="3">
        <f t="shared" si="144"/>
        <v>-1</v>
      </c>
      <c r="CC101" s="3">
        <f t="shared" si="145"/>
        <v>-100</v>
      </c>
      <c r="CD101" s="3">
        <f t="shared" si="146"/>
        <v>1</v>
      </c>
      <c r="CE101" s="3">
        <f t="shared" si="147"/>
        <v>1</v>
      </c>
      <c r="CF101" s="3">
        <f t="shared" si="154"/>
        <v>2</v>
      </c>
      <c r="CG101" s="16" t="str">
        <f t="shared" si="155"/>
        <v>BackCasa</v>
      </c>
      <c r="CI101" s="12">
        <f t="shared" si="156"/>
        <v>1</v>
      </c>
      <c r="CJ101" s="12">
        <f t="shared" si="157"/>
        <v>0</v>
      </c>
      <c r="CK101" s="12">
        <f t="shared" si="158"/>
        <v>1</v>
      </c>
      <c r="CL101" s="12" t="str">
        <f t="shared" si="159"/>
        <v/>
      </c>
      <c r="CM101" s="12">
        <f t="shared" si="148"/>
        <v>1</v>
      </c>
      <c r="CN101" s="12">
        <f t="shared" si="149"/>
        <v>1</v>
      </c>
      <c r="CO101" s="12">
        <f t="shared" si="160"/>
        <v>2</v>
      </c>
      <c r="CP101" s="12" t="str">
        <f t="shared" si="161"/>
        <v>Under2.5</v>
      </c>
    </row>
    <row r="102" spans="1:94" x14ac:dyDescent="0.25">
      <c r="A102" t="s">
        <v>127</v>
      </c>
      <c r="B102" t="s">
        <v>170</v>
      </c>
      <c r="C102" t="s">
        <v>139</v>
      </c>
      <c r="D102" t="s">
        <v>141</v>
      </c>
      <c r="E102" t="s">
        <v>130</v>
      </c>
      <c r="F102" s="3">
        <v>0</v>
      </c>
      <c r="G102" s="3">
        <v>3</v>
      </c>
      <c r="H102" s="3" t="str">
        <f t="shared" si="150"/>
        <v>A</v>
      </c>
      <c r="I102" s="3">
        <v>5.5</v>
      </c>
      <c r="J102" s="3">
        <v>4.2</v>
      </c>
      <c r="K102" s="3">
        <v>1.57</v>
      </c>
      <c r="L102" s="3">
        <v>1.65</v>
      </c>
      <c r="M102" s="3">
        <v>2.2000000000000002</v>
      </c>
      <c r="N102" s="3">
        <f t="shared" si="82"/>
        <v>3</v>
      </c>
      <c r="O102" s="3">
        <f t="shared" si="83"/>
        <v>5.6856095072655544E-2</v>
      </c>
      <c r="P102" s="3">
        <f t="shared" si="84"/>
        <v>6.0606060606060663E-2</v>
      </c>
      <c r="Q102" s="3">
        <f t="shared" si="85"/>
        <v>5.8127085228996052</v>
      </c>
      <c r="R102" s="3">
        <f t="shared" si="86"/>
        <v>4.4387955993051538</v>
      </c>
      <c r="S102" s="3">
        <f t="shared" si="87"/>
        <v>1.6592640692640692</v>
      </c>
      <c r="T102" s="3">
        <f t="shared" si="88"/>
        <v>1.7438125568698815</v>
      </c>
      <c r="U102" s="3">
        <f t="shared" si="89"/>
        <v>2.3250834091598422</v>
      </c>
      <c r="V102" s="4">
        <f t="shared" si="90"/>
        <v>0.18181818181818182</v>
      </c>
      <c r="W102" s="4">
        <f t="shared" si="91"/>
        <v>0.23809523809523808</v>
      </c>
      <c r="X102" s="4">
        <f t="shared" si="92"/>
        <v>0.63694267515923564</v>
      </c>
      <c r="Y102" s="4">
        <f t="shared" si="93"/>
        <v>0.60606060606060608</v>
      </c>
      <c r="Z102" s="4">
        <f t="shared" si="94"/>
        <v>0.45454545454545453</v>
      </c>
      <c r="AA102" s="4">
        <f t="shared" si="95"/>
        <v>1.3095238095238095</v>
      </c>
      <c r="AB102" s="4">
        <f t="shared" si="96"/>
        <v>3.5031847133757958</v>
      </c>
      <c r="AC102" s="4">
        <f t="shared" si="97"/>
        <v>0.76363636363636367</v>
      </c>
      <c r="AD102" s="4">
        <f t="shared" si="98"/>
        <v>2.6751592356687897</v>
      </c>
      <c r="AE102" s="4">
        <f t="shared" si="99"/>
        <v>0.28545454545454546</v>
      </c>
      <c r="AF102" s="4">
        <f t="shared" si="100"/>
        <v>0.37380952380952381</v>
      </c>
      <c r="AG102" s="4">
        <f t="shared" si="101"/>
        <v>0.74999999999999989</v>
      </c>
      <c r="AH102" s="4">
        <f t="shared" si="102"/>
        <v>1.3333333333333335</v>
      </c>
      <c r="AI102" s="4">
        <f t="shared" si="103"/>
        <v>4.1534444536355357</v>
      </c>
      <c r="AJ102" s="4">
        <f t="shared" si="104"/>
        <v>1.3739129235944514</v>
      </c>
      <c r="AK102" s="4">
        <f t="shared" si="105"/>
        <v>2.7795315300410843</v>
      </c>
      <c r="AL102" s="4">
        <f t="shared" si="106"/>
        <v>-0.58127085228996078</v>
      </c>
      <c r="AM102" s="4">
        <f t="shared" si="107"/>
        <v>0.58127085228996078</v>
      </c>
      <c r="AN102" s="4">
        <f t="shared" si="108"/>
        <v>2.0767222268177679</v>
      </c>
      <c r="AO102" s="4">
        <f t="shared" si="109"/>
        <v>0.68695646179722569</v>
      </c>
      <c r="AP102" s="4">
        <f t="shared" si="110"/>
        <v>1.3897657650205422</v>
      </c>
      <c r="AQ102" s="4">
        <f t="shared" si="111"/>
        <v>-0.29063542614498039</v>
      </c>
      <c r="AR102" s="4">
        <f t="shared" si="112"/>
        <v>0.29063542614498039</v>
      </c>
      <c r="AS102" s="4">
        <f t="shared" si="113"/>
        <v>1.1220351806318682</v>
      </c>
      <c r="AT102" s="4">
        <f t="shared" si="114"/>
        <v>0.60191816552379329</v>
      </c>
      <c r="AU102" s="4">
        <f t="shared" si="115"/>
        <v>0.94707252542531428</v>
      </c>
      <c r="AV102" s="4">
        <f t="shared" si="116"/>
        <v>-0.2828434547108406</v>
      </c>
      <c r="AW102" s="4">
        <f t="shared" si="117"/>
        <v>0.2828434547108406</v>
      </c>
      <c r="AX102" s="4">
        <f t="shared" si="118"/>
        <v>201.96633251373629</v>
      </c>
      <c r="AY102" s="4">
        <f t="shared" si="119"/>
        <v>108.3452697942828</v>
      </c>
      <c r="AZ102" s="4">
        <f t="shared" si="120"/>
        <v>170.47305457655659</v>
      </c>
      <c r="BA102" s="4">
        <f t="shared" si="121"/>
        <v>-50.911821847951302</v>
      </c>
      <c r="BB102" s="4">
        <f t="shared" si="122"/>
        <v>50.911821847951302</v>
      </c>
      <c r="BC102" s="4">
        <f t="shared" si="123"/>
        <v>2.5031847133757958</v>
      </c>
      <c r="BD102" s="4">
        <f t="shared" si="124"/>
        <v>0.30952380952380931</v>
      </c>
      <c r="BE102" s="4">
        <f t="shared" si="125"/>
        <v>1.6751592356687899</v>
      </c>
      <c r="BF102" s="4">
        <f t="shared" si="126"/>
        <v>-0.25000000000000011</v>
      </c>
      <c r="BG102" s="4">
        <f t="shared" si="127"/>
        <v>0.33333333333333348</v>
      </c>
      <c r="BH102" s="4">
        <f t="shared" si="128"/>
        <v>2.1159920083949659</v>
      </c>
      <c r="BI102" s="4">
        <f t="shared" si="129"/>
        <v>3.9702560638229425</v>
      </c>
      <c r="BJ102" s="4">
        <f t="shared" si="130"/>
        <v>0.53296109227712796</v>
      </c>
      <c r="BK102" s="4">
        <f t="shared" si="131"/>
        <v>0.41102056136031689</v>
      </c>
      <c r="BL102" s="4">
        <f t="shared" si="132"/>
        <v>2.0344479830148616</v>
      </c>
      <c r="BM102" s="4">
        <f t="shared" si="133"/>
        <v>0.20203050891044305</v>
      </c>
      <c r="BN102" s="3">
        <f t="shared" si="134"/>
        <v>0</v>
      </c>
      <c r="BO102" s="3">
        <v>100</v>
      </c>
      <c r="BP102" s="3">
        <f t="shared" si="135"/>
        <v>-1</v>
      </c>
      <c r="BQ102" s="3">
        <f t="shared" si="136"/>
        <v>-100</v>
      </c>
      <c r="BR102" s="3">
        <f t="shared" si="137"/>
        <v>1</v>
      </c>
      <c r="BS102" s="3">
        <f t="shared" si="138"/>
        <v>0.57000000000000006</v>
      </c>
      <c r="BT102" s="3">
        <f t="shared" si="151"/>
        <v>57.000000000000007</v>
      </c>
      <c r="BU102" s="3">
        <f t="shared" si="139"/>
        <v>0</v>
      </c>
      <c r="BV102" s="3">
        <f t="shared" si="140"/>
        <v>-1</v>
      </c>
      <c r="BW102" s="3">
        <f t="shared" si="152"/>
        <v>-100</v>
      </c>
      <c r="BX102" s="3">
        <f t="shared" si="141"/>
        <v>1</v>
      </c>
      <c r="BY102" s="3">
        <f t="shared" si="142"/>
        <v>0.64999999999999991</v>
      </c>
      <c r="BZ102" s="3">
        <f t="shared" si="153"/>
        <v>64.999999999999986</v>
      </c>
      <c r="CA102" s="3">
        <f t="shared" si="143"/>
        <v>0</v>
      </c>
      <c r="CB102" s="3">
        <f t="shared" si="144"/>
        <v>-1</v>
      </c>
      <c r="CC102" s="3">
        <f t="shared" si="145"/>
        <v>-100</v>
      </c>
      <c r="CD102" s="3">
        <f t="shared" si="146"/>
        <v>1</v>
      </c>
      <c r="CE102" s="3">
        <f t="shared" si="147"/>
        <v>0</v>
      </c>
      <c r="CF102" s="3">
        <f t="shared" si="154"/>
        <v>1</v>
      </c>
      <c r="CG102" s="16" t="str">
        <f t="shared" si="155"/>
        <v/>
      </c>
      <c r="CI102" s="12">
        <f t="shared" si="156"/>
        <v>1</v>
      </c>
      <c r="CJ102" s="12">
        <f t="shared" si="157"/>
        <v>1</v>
      </c>
      <c r="CK102" s="12">
        <f t="shared" si="158"/>
        <v>2</v>
      </c>
      <c r="CL102" s="12" t="str">
        <f t="shared" si="159"/>
        <v>Over2.5</v>
      </c>
      <c r="CM102" s="12">
        <f t="shared" si="148"/>
        <v>1</v>
      </c>
      <c r="CN102" s="12">
        <f t="shared" si="149"/>
        <v>0</v>
      </c>
      <c r="CO102" s="12">
        <f t="shared" si="160"/>
        <v>1</v>
      </c>
      <c r="CP102" s="12" t="str">
        <f t="shared" si="161"/>
        <v/>
      </c>
    </row>
    <row r="103" spans="1:94" x14ac:dyDescent="0.25">
      <c r="A103" t="s">
        <v>127</v>
      </c>
      <c r="B103" t="s">
        <v>171</v>
      </c>
      <c r="C103" t="s">
        <v>172</v>
      </c>
      <c r="D103" t="s">
        <v>18</v>
      </c>
      <c r="E103" t="s">
        <v>141</v>
      </c>
      <c r="F103" s="3">
        <v>0</v>
      </c>
      <c r="G103" s="3">
        <v>1</v>
      </c>
      <c r="H103" s="3" t="str">
        <f t="shared" si="150"/>
        <v>A</v>
      </c>
      <c r="I103" s="3">
        <v>2.9</v>
      </c>
      <c r="J103" s="3">
        <v>3.6</v>
      </c>
      <c r="K103" s="3">
        <v>2.2999999999999998</v>
      </c>
      <c r="L103" s="3">
        <v>1.75</v>
      </c>
      <c r="M103" s="3">
        <v>2.0499999999999998</v>
      </c>
      <c r="N103" s="3">
        <f t="shared" si="82"/>
        <v>1</v>
      </c>
      <c r="O103" s="3">
        <f t="shared" si="83"/>
        <v>5.7387972680326582E-2</v>
      </c>
      <c r="P103" s="3">
        <f t="shared" si="84"/>
        <v>5.9233449477351874E-2</v>
      </c>
      <c r="Q103" s="3">
        <f t="shared" si="85"/>
        <v>3.0664251207729469</v>
      </c>
      <c r="R103" s="3">
        <f t="shared" si="86"/>
        <v>3.806596701649176</v>
      </c>
      <c r="S103" s="3">
        <f t="shared" si="87"/>
        <v>2.4319923371647509</v>
      </c>
      <c r="T103" s="3">
        <f t="shared" si="88"/>
        <v>1.8504289521905715</v>
      </c>
      <c r="U103" s="3">
        <f t="shared" si="89"/>
        <v>2.1676453439946695</v>
      </c>
      <c r="V103" s="4">
        <f t="shared" si="90"/>
        <v>0.34482758620689657</v>
      </c>
      <c r="W103" s="4">
        <f t="shared" si="91"/>
        <v>0.27777777777777779</v>
      </c>
      <c r="X103" s="4">
        <f t="shared" si="92"/>
        <v>0.43478260869565222</v>
      </c>
      <c r="Y103" s="4">
        <f t="shared" si="93"/>
        <v>0.5714285714285714</v>
      </c>
      <c r="Z103" s="4">
        <f t="shared" si="94"/>
        <v>0.48780487804878053</v>
      </c>
      <c r="AA103" s="4">
        <f t="shared" si="95"/>
        <v>0.80555555555555547</v>
      </c>
      <c r="AB103" s="4">
        <f t="shared" si="96"/>
        <v>1.2608695652173914</v>
      </c>
      <c r="AC103" s="4">
        <f t="shared" si="97"/>
        <v>1.2413793103448276</v>
      </c>
      <c r="AD103" s="4">
        <f t="shared" si="98"/>
        <v>1.5652173913043479</v>
      </c>
      <c r="AE103" s="4">
        <f t="shared" si="99"/>
        <v>0.79310344827586199</v>
      </c>
      <c r="AF103" s="4">
        <f t="shared" si="100"/>
        <v>0.63888888888888884</v>
      </c>
      <c r="AG103" s="4">
        <f t="shared" si="101"/>
        <v>0.85365853658536595</v>
      </c>
      <c r="AH103" s="4">
        <f t="shared" si="102"/>
        <v>1.1714285714285713</v>
      </c>
      <c r="AI103" s="4">
        <f t="shared" si="103"/>
        <v>0.63443278360819599</v>
      </c>
      <c r="AJ103" s="4">
        <f t="shared" si="104"/>
        <v>-0.74017158087622903</v>
      </c>
      <c r="AK103" s="4">
        <f t="shared" si="105"/>
        <v>1.374604364484425</v>
      </c>
      <c r="AL103" s="4">
        <f t="shared" si="106"/>
        <v>-0.317216391804098</v>
      </c>
      <c r="AM103" s="4">
        <f t="shared" si="107"/>
        <v>0.317216391804098</v>
      </c>
      <c r="AN103" s="4">
        <f t="shared" si="108"/>
        <v>0.317216391804098</v>
      </c>
      <c r="AO103" s="4">
        <f t="shared" si="109"/>
        <v>-0.37008579043811451</v>
      </c>
      <c r="AP103" s="4">
        <f t="shared" si="110"/>
        <v>0.68730218224221251</v>
      </c>
      <c r="AQ103" s="4">
        <f t="shared" si="111"/>
        <v>-0.158608195902049</v>
      </c>
      <c r="AR103" s="4">
        <f t="shared" si="112"/>
        <v>0.158608195902049</v>
      </c>
      <c r="AS103" s="4">
        <f t="shared" si="113"/>
        <v>0.30717586428227456</v>
      </c>
      <c r="AT103" s="4">
        <f t="shared" si="114"/>
        <v>-0.35445537698493257</v>
      </c>
      <c r="AU103" s="4">
        <f t="shared" si="115"/>
        <v>0.60215300655181869</v>
      </c>
      <c r="AV103" s="4">
        <f t="shared" si="116"/>
        <v>-0.1572979050186635</v>
      </c>
      <c r="AW103" s="4">
        <f t="shared" si="117"/>
        <v>0.1572979050186635</v>
      </c>
      <c r="AX103" s="4">
        <f t="shared" si="118"/>
        <v>55.291655570809418</v>
      </c>
      <c r="AY103" s="4">
        <f t="shared" si="119"/>
        <v>-63.801967857287856</v>
      </c>
      <c r="AZ103" s="4">
        <f t="shared" si="120"/>
        <v>108.38754117932736</v>
      </c>
      <c r="BA103" s="4">
        <f t="shared" si="121"/>
        <v>-28.31362290335943</v>
      </c>
      <c r="BB103" s="4">
        <f t="shared" si="122"/>
        <v>28.31362290335943</v>
      </c>
      <c r="BC103" s="4">
        <f t="shared" si="123"/>
        <v>0.26086956521739135</v>
      </c>
      <c r="BD103" s="4">
        <f t="shared" si="124"/>
        <v>-0.19444444444444453</v>
      </c>
      <c r="BE103" s="4">
        <f t="shared" si="125"/>
        <v>0.56521739130434812</v>
      </c>
      <c r="BF103" s="4">
        <f t="shared" si="126"/>
        <v>-0.14634146341463417</v>
      </c>
      <c r="BG103" s="4">
        <f t="shared" si="127"/>
        <v>0.17142857142857146</v>
      </c>
      <c r="BH103" s="4">
        <f t="shared" si="128"/>
        <v>0.68797966114719988</v>
      </c>
      <c r="BI103" s="4">
        <f t="shared" si="129"/>
        <v>3.1016713865289578</v>
      </c>
      <c r="BJ103" s="4">
        <f t="shared" si="130"/>
        <v>0.22180933290844504</v>
      </c>
      <c r="BK103" s="4">
        <f t="shared" si="131"/>
        <v>0.22430586174820646</v>
      </c>
      <c r="BL103" s="4">
        <f t="shared" si="132"/>
        <v>2.0090371480926206</v>
      </c>
      <c r="BM103" s="4">
        <f t="shared" si="133"/>
        <v>0.11164843913471804</v>
      </c>
      <c r="BN103" s="3">
        <f t="shared" si="134"/>
        <v>0</v>
      </c>
      <c r="BO103" s="3">
        <v>100</v>
      </c>
      <c r="BP103" s="3">
        <f t="shared" si="135"/>
        <v>-1</v>
      </c>
      <c r="BQ103" s="3">
        <f t="shared" si="136"/>
        <v>-100</v>
      </c>
      <c r="BR103" s="3">
        <f t="shared" si="137"/>
        <v>1</v>
      </c>
      <c r="BS103" s="3">
        <f t="shared" si="138"/>
        <v>1.2999999999999998</v>
      </c>
      <c r="BT103" s="3">
        <f t="shared" si="151"/>
        <v>129.99999999999997</v>
      </c>
      <c r="BU103" s="3">
        <f t="shared" si="139"/>
        <v>0</v>
      </c>
      <c r="BV103" s="3">
        <f t="shared" si="140"/>
        <v>-1</v>
      </c>
      <c r="BW103" s="3">
        <f t="shared" si="152"/>
        <v>-100</v>
      </c>
      <c r="BX103" s="3">
        <f t="shared" si="141"/>
        <v>0</v>
      </c>
      <c r="BY103" s="3">
        <f t="shared" si="142"/>
        <v>-1</v>
      </c>
      <c r="BZ103" s="3">
        <f t="shared" si="153"/>
        <v>-100</v>
      </c>
      <c r="CA103" s="3">
        <f t="shared" si="143"/>
        <v>1</v>
      </c>
      <c r="CB103" s="3">
        <f t="shared" si="144"/>
        <v>1.0499999999999998</v>
      </c>
      <c r="CC103" s="3">
        <f t="shared" si="145"/>
        <v>104.99999999999999</v>
      </c>
      <c r="CD103" s="3">
        <f t="shared" si="146"/>
        <v>1</v>
      </c>
      <c r="CE103" s="3">
        <f t="shared" si="147"/>
        <v>0</v>
      </c>
      <c r="CF103" s="3">
        <f t="shared" si="154"/>
        <v>1</v>
      </c>
      <c r="CG103" s="16" t="str">
        <f t="shared" si="155"/>
        <v/>
      </c>
      <c r="CI103" s="12">
        <f t="shared" si="156"/>
        <v>1</v>
      </c>
      <c r="CJ103" s="12">
        <f t="shared" si="157"/>
        <v>0</v>
      </c>
      <c r="CK103" s="12">
        <f t="shared" si="158"/>
        <v>1</v>
      </c>
      <c r="CL103" s="12" t="str">
        <f t="shared" si="159"/>
        <v/>
      </c>
      <c r="CM103" s="12">
        <f t="shared" si="148"/>
        <v>1</v>
      </c>
      <c r="CN103" s="12">
        <f t="shared" si="149"/>
        <v>0</v>
      </c>
      <c r="CO103" s="12">
        <f t="shared" si="160"/>
        <v>1</v>
      </c>
      <c r="CP103" s="12" t="str">
        <f t="shared" si="161"/>
        <v/>
      </c>
    </row>
    <row r="104" spans="1:94" x14ac:dyDescent="0.25">
      <c r="A104" t="s">
        <v>127</v>
      </c>
      <c r="B104" t="s">
        <v>171</v>
      </c>
      <c r="C104" t="s">
        <v>173</v>
      </c>
      <c r="D104" t="s">
        <v>22</v>
      </c>
      <c r="E104" t="s">
        <v>14</v>
      </c>
      <c r="F104" s="3">
        <v>3</v>
      </c>
      <c r="G104" s="3">
        <v>2</v>
      </c>
      <c r="H104" s="3" t="str">
        <f t="shared" si="150"/>
        <v>H</v>
      </c>
      <c r="I104" s="3">
        <v>2.15</v>
      </c>
      <c r="J104" s="3">
        <v>3.5</v>
      </c>
      <c r="K104" s="3">
        <v>3.3</v>
      </c>
      <c r="L104" s="3">
        <v>1.7</v>
      </c>
      <c r="M104" s="3">
        <v>2.1</v>
      </c>
      <c r="N104" s="3">
        <f t="shared" si="82"/>
        <v>5</v>
      </c>
      <c r="O104" s="3">
        <f t="shared" si="83"/>
        <v>5.3860867814356173E-2</v>
      </c>
      <c r="P104" s="3">
        <f t="shared" si="84"/>
        <v>6.4425770308123242E-2</v>
      </c>
      <c r="Q104" s="3">
        <f t="shared" si="85"/>
        <v>2.2658008658008657</v>
      </c>
      <c r="R104" s="3">
        <f t="shared" si="86"/>
        <v>3.6885130373502468</v>
      </c>
      <c r="S104" s="3">
        <f t="shared" si="87"/>
        <v>3.4777408637873752</v>
      </c>
      <c r="T104" s="3">
        <f t="shared" si="88"/>
        <v>1.7915634752844054</v>
      </c>
      <c r="U104" s="3">
        <f t="shared" si="89"/>
        <v>2.2131078224101479</v>
      </c>
      <c r="V104" s="4">
        <f t="shared" si="90"/>
        <v>0.46511627906976744</v>
      </c>
      <c r="W104" s="4">
        <f t="shared" si="91"/>
        <v>0.2857142857142857</v>
      </c>
      <c r="X104" s="4">
        <f t="shared" si="92"/>
        <v>0.30303030303030304</v>
      </c>
      <c r="Y104" s="4">
        <f t="shared" si="93"/>
        <v>0.58823529411764708</v>
      </c>
      <c r="Z104" s="4">
        <f t="shared" si="94"/>
        <v>0.47619047619047616</v>
      </c>
      <c r="AA104" s="4">
        <f t="shared" si="95"/>
        <v>0.61428571428571421</v>
      </c>
      <c r="AB104" s="4">
        <f t="shared" si="96"/>
        <v>0.65151515151515149</v>
      </c>
      <c r="AC104" s="4">
        <f t="shared" si="97"/>
        <v>1.6279069767441861</v>
      </c>
      <c r="AD104" s="4">
        <f t="shared" si="98"/>
        <v>1.0606060606060606</v>
      </c>
      <c r="AE104" s="4">
        <f t="shared" si="99"/>
        <v>1.5348837209302326</v>
      </c>
      <c r="AF104" s="4">
        <f t="shared" si="100"/>
        <v>0.94285714285714284</v>
      </c>
      <c r="AG104" s="4">
        <f t="shared" si="101"/>
        <v>0.80952380952380942</v>
      </c>
      <c r="AH104" s="4">
        <f t="shared" si="102"/>
        <v>1.2352941176470589</v>
      </c>
      <c r="AI104" s="4">
        <f t="shared" si="103"/>
        <v>-1.2119399979865095</v>
      </c>
      <c r="AJ104" s="4">
        <f t="shared" si="104"/>
        <v>-1.4227121715493811</v>
      </c>
      <c r="AK104" s="4">
        <f t="shared" si="105"/>
        <v>0.21077217356287159</v>
      </c>
      <c r="AL104" s="4">
        <f t="shared" si="106"/>
        <v>-0.42154434712574251</v>
      </c>
      <c r="AM104" s="4">
        <f t="shared" si="107"/>
        <v>0.42154434712574251</v>
      </c>
      <c r="AN104" s="4">
        <f t="shared" si="108"/>
        <v>-0.60596999899325477</v>
      </c>
      <c r="AO104" s="4">
        <f t="shared" si="109"/>
        <v>-0.71135608577469056</v>
      </c>
      <c r="AP104" s="4">
        <f t="shared" si="110"/>
        <v>0.10538608678143579</v>
      </c>
      <c r="AQ104" s="4">
        <f t="shared" si="111"/>
        <v>-0.21077217356287126</v>
      </c>
      <c r="AR104" s="4">
        <f t="shared" si="112"/>
        <v>0.21077217356287126</v>
      </c>
      <c r="AS104" s="4">
        <f t="shared" si="113"/>
        <v>-0.54479764610355697</v>
      </c>
      <c r="AT104" s="4">
        <f t="shared" si="114"/>
        <v>-0.61830690756891205</v>
      </c>
      <c r="AU104" s="4">
        <f t="shared" si="115"/>
        <v>0.10499851889445999</v>
      </c>
      <c r="AV104" s="4">
        <f t="shared" si="116"/>
        <v>-0.20773163825441279</v>
      </c>
      <c r="AW104" s="4">
        <f t="shared" si="117"/>
        <v>0.20773163825441279</v>
      </c>
      <c r="AX104" s="4">
        <f t="shared" si="118"/>
        <v>-98.063576298640257</v>
      </c>
      <c r="AY104" s="4">
        <f t="shared" si="119"/>
        <v>-111.29524336240416</v>
      </c>
      <c r="AZ104" s="4">
        <f t="shared" si="120"/>
        <v>18.899733401002798</v>
      </c>
      <c r="BA104" s="4">
        <f t="shared" si="121"/>
        <v>-37.391694885794301</v>
      </c>
      <c r="BB104" s="4">
        <f t="shared" si="122"/>
        <v>37.391694885794301</v>
      </c>
      <c r="BC104" s="4">
        <f t="shared" si="123"/>
        <v>-0.34848484848484845</v>
      </c>
      <c r="BD104" s="4">
        <f t="shared" si="124"/>
        <v>-0.38571428571428579</v>
      </c>
      <c r="BE104" s="4">
        <f t="shared" si="125"/>
        <v>6.0606060606060712E-2</v>
      </c>
      <c r="BF104" s="4">
        <f t="shared" si="126"/>
        <v>-0.19047619047619049</v>
      </c>
      <c r="BG104" s="4">
        <f t="shared" si="127"/>
        <v>0.23529411764705885</v>
      </c>
      <c r="BH104" s="4">
        <f t="shared" si="128"/>
        <v>0.76782521784395696</v>
      </c>
      <c r="BI104" s="4">
        <f t="shared" si="129"/>
        <v>3.1440182556461624</v>
      </c>
      <c r="BJ104" s="4">
        <f t="shared" si="130"/>
        <v>0.24421779882004935</v>
      </c>
      <c r="BK104" s="4">
        <f t="shared" si="131"/>
        <v>0.29807686642346581</v>
      </c>
      <c r="BL104" s="4">
        <f t="shared" si="132"/>
        <v>2.0023356488472768</v>
      </c>
      <c r="BM104" s="4">
        <f t="shared" si="133"/>
        <v>0.14886458551295606</v>
      </c>
      <c r="BN104" s="3">
        <f t="shared" si="134"/>
        <v>1</v>
      </c>
      <c r="BO104" s="3">
        <v>100</v>
      </c>
      <c r="BP104" s="3">
        <f t="shared" si="135"/>
        <v>1.1499999999999999</v>
      </c>
      <c r="BQ104" s="3">
        <f t="shared" si="136"/>
        <v>114.99999999999999</v>
      </c>
      <c r="BR104" s="3">
        <f t="shared" si="137"/>
        <v>0</v>
      </c>
      <c r="BS104" s="3">
        <f t="shared" si="138"/>
        <v>-1</v>
      </c>
      <c r="BT104" s="3">
        <f t="shared" si="151"/>
        <v>-100</v>
      </c>
      <c r="BU104" s="3">
        <f t="shared" si="139"/>
        <v>0</v>
      </c>
      <c r="BV104" s="3">
        <f t="shared" si="140"/>
        <v>-1</v>
      </c>
      <c r="BW104" s="3">
        <f t="shared" si="152"/>
        <v>-100</v>
      </c>
      <c r="BX104" s="3">
        <f t="shared" si="141"/>
        <v>1</v>
      </c>
      <c r="BY104" s="3">
        <f t="shared" si="142"/>
        <v>0.7</v>
      </c>
      <c r="BZ104" s="3">
        <f t="shared" si="153"/>
        <v>70</v>
      </c>
      <c r="CA104" s="3">
        <f t="shared" si="143"/>
        <v>0</v>
      </c>
      <c r="CB104" s="3">
        <f t="shared" si="144"/>
        <v>-1</v>
      </c>
      <c r="CC104" s="3">
        <f t="shared" si="145"/>
        <v>-100</v>
      </c>
      <c r="CD104" s="3">
        <f t="shared" si="146"/>
        <v>1</v>
      </c>
      <c r="CE104" s="3">
        <f t="shared" si="147"/>
        <v>0</v>
      </c>
      <c r="CF104" s="3">
        <f t="shared" si="154"/>
        <v>1</v>
      </c>
      <c r="CG104" s="16" t="str">
        <f t="shared" si="155"/>
        <v/>
      </c>
      <c r="CI104" s="12">
        <f t="shared" si="156"/>
        <v>1</v>
      </c>
      <c r="CJ104" s="12">
        <f t="shared" si="157"/>
        <v>0</v>
      </c>
      <c r="CK104" s="12">
        <f t="shared" si="158"/>
        <v>1</v>
      </c>
      <c r="CL104" s="12" t="str">
        <f t="shared" si="159"/>
        <v/>
      </c>
      <c r="CM104" s="12">
        <f t="shared" si="148"/>
        <v>1</v>
      </c>
      <c r="CN104" s="12">
        <f t="shared" si="149"/>
        <v>0</v>
      </c>
      <c r="CO104" s="12">
        <f t="shared" si="160"/>
        <v>1</v>
      </c>
      <c r="CP104" s="12" t="str">
        <f t="shared" si="161"/>
        <v/>
      </c>
    </row>
    <row r="105" spans="1:94" x14ac:dyDescent="0.25">
      <c r="A105" t="s">
        <v>127</v>
      </c>
      <c r="B105" t="s">
        <v>171</v>
      </c>
      <c r="C105" t="s">
        <v>173</v>
      </c>
      <c r="D105" t="s">
        <v>11</v>
      </c>
      <c r="E105" t="s">
        <v>19</v>
      </c>
      <c r="F105" s="3">
        <v>0</v>
      </c>
      <c r="G105" s="3">
        <v>2</v>
      </c>
      <c r="H105" s="3" t="str">
        <f t="shared" si="150"/>
        <v>A</v>
      </c>
      <c r="I105" s="3">
        <v>3.25</v>
      </c>
      <c r="J105" s="3">
        <v>3.2</v>
      </c>
      <c r="K105" s="3">
        <v>2.2999999999999998</v>
      </c>
      <c r="L105" s="3">
        <v>2.35</v>
      </c>
      <c r="M105" s="3">
        <v>1.57</v>
      </c>
      <c r="N105" s="3">
        <f t="shared" si="82"/>
        <v>2</v>
      </c>
      <c r="O105" s="3">
        <f t="shared" si="83"/>
        <v>5.4974916387959816E-2</v>
      </c>
      <c r="P105" s="3">
        <f t="shared" si="84"/>
        <v>6.2474590052852663E-2</v>
      </c>
      <c r="Q105" s="3">
        <f t="shared" si="85"/>
        <v>3.4286684782608692</v>
      </c>
      <c r="R105" s="3">
        <f t="shared" si="86"/>
        <v>3.3759197324414716</v>
      </c>
      <c r="S105" s="3">
        <f t="shared" si="87"/>
        <v>2.4264423076923074</v>
      </c>
      <c r="T105" s="3">
        <f t="shared" si="88"/>
        <v>2.4791910535117059</v>
      </c>
      <c r="U105" s="3">
        <f t="shared" si="89"/>
        <v>1.656310618729097</v>
      </c>
      <c r="V105" s="4">
        <f t="shared" si="90"/>
        <v>0.30769230769230771</v>
      </c>
      <c r="W105" s="4">
        <f t="shared" si="91"/>
        <v>0.3125</v>
      </c>
      <c r="X105" s="4">
        <f t="shared" si="92"/>
        <v>0.43478260869565222</v>
      </c>
      <c r="Y105" s="4">
        <f t="shared" si="93"/>
        <v>0.42553191489361702</v>
      </c>
      <c r="Z105" s="4">
        <f t="shared" si="94"/>
        <v>0.63694267515923564</v>
      </c>
      <c r="AA105" s="4">
        <f t="shared" si="95"/>
        <v>1.015625</v>
      </c>
      <c r="AB105" s="4">
        <f t="shared" si="96"/>
        <v>1.4130434782608696</v>
      </c>
      <c r="AC105" s="4">
        <f t="shared" si="97"/>
        <v>0.98461538461538467</v>
      </c>
      <c r="AD105" s="4">
        <f t="shared" si="98"/>
        <v>1.3913043478260871</v>
      </c>
      <c r="AE105" s="4">
        <f t="shared" si="99"/>
        <v>0.70769230769230762</v>
      </c>
      <c r="AF105" s="4">
        <f t="shared" si="100"/>
        <v>0.71874999999999989</v>
      </c>
      <c r="AG105" s="4">
        <f t="shared" si="101"/>
        <v>1.4968152866242037</v>
      </c>
      <c r="AH105" s="4">
        <f t="shared" si="102"/>
        <v>0.66808510638297869</v>
      </c>
      <c r="AI105" s="4">
        <f t="shared" si="103"/>
        <v>1.0022261705685618</v>
      </c>
      <c r="AJ105" s="4">
        <f t="shared" si="104"/>
        <v>5.2748745819397591E-2</v>
      </c>
      <c r="AK105" s="4">
        <f t="shared" si="105"/>
        <v>0.94947742474916419</v>
      </c>
      <c r="AL105" s="4">
        <f t="shared" si="106"/>
        <v>0.82288043478260886</v>
      </c>
      <c r="AM105" s="4">
        <f t="shared" si="107"/>
        <v>-0.82288043478260886</v>
      </c>
      <c r="AN105" s="4">
        <f t="shared" si="108"/>
        <v>0.50111308528428089</v>
      </c>
      <c r="AO105" s="4">
        <f t="shared" si="109"/>
        <v>2.6374372909698796E-2</v>
      </c>
      <c r="AP105" s="4">
        <f t="shared" si="110"/>
        <v>0.47473871237458209</v>
      </c>
      <c r="AQ105" s="4">
        <f t="shared" si="111"/>
        <v>0.41144021739130443</v>
      </c>
      <c r="AR105" s="4">
        <f t="shared" si="112"/>
        <v>-0.41144021739130443</v>
      </c>
      <c r="AS105" s="4">
        <f t="shared" si="113"/>
        <v>0.46453768070279428</v>
      </c>
      <c r="AT105" s="4">
        <f t="shared" si="114"/>
        <v>2.6368260056508455E-2</v>
      </c>
      <c r="AU105" s="4">
        <f t="shared" si="115"/>
        <v>0.4432351275808572</v>
      </c>
      <c r="AV105" s="4">
        <f t="shared" si="116"/>
        <v>0.39032956474468467</v>
      </c>
      <c r="AW105" s="4">
        <f t="shared" si="117"/>
        <v>-0.39032956474468467</v>
      </c>
      <c r="AX105" s="4">
        <f t="shared" si="118"/>
        <v>83.616782526502973</v>
      </c>
      <c r="AY105" s="4">
        <f t="shared" si="119"/>
        <v>4.7462868101715214</v>
      </c>
      <c r="AZ105" s="4">
        <f t="shared" si="120"/>
        <v>79.782322964554297</v>
      </c>
      <c r="BA105" s="4">
        <f t="shared" si="121"/>
        <v>70.259321654043234</v>
      </c>
      <c r="BB105" s="4">
        <f t="shared" si="122"/>
        <v>-70.259321654043234</v>
      </c>
      <c r="BC105" s="4">
        <f t="shared" si="123"/>
        <v>0.41304347826086957</v>
      </c>
      <c r="BD105" s="4">
        <f t="shared" si="124"/>
        <v>1.562499999999988E-2</v>
      </c>
      <c r="BE105" s="4">
        <f t="shared" si="125"/>
        <v>0.39130434782608714</v>
      </c>
      <c r="BF105" s="4">
        <f t="shared" si="126"/>
        <v>0.49681528662420393</v>
      </c>
      <c r="BG105" s="4">
        <f t="shared" si="127"/>
        <v>-0.33191489361702131</v>
      </c>
      <c r="BH105" s="4">
        <f t="shared" si="128"/>
        <v>0.56402528123987683</v>
      </c>
      <c r="BI105" s="4">
        <f t="shared" si="129"/>
        <v>3.0770101727982162</v>
      </c>
      <c r="BJ105" s="4">
        <f t="shared" si="130"/>
        <v>0.1833030277982329</v>
      </c>
      <c r="BK105" s="4">
        <f t="shared" si="131"/>
        <v>0.58186433554051631</v>
      </c>
      <c r="BL105" s="4">
        <f t="shared" si="132"/>
        <v>2.0677508361204016</v>
      </c>
      <c r="BM105" s="4">
        <f t="shared" si="133"/>
        <v>0.28139963741097257</v>
      </c>
      <c r="BN105" s="3">
        <f t="shared" si="134"/>
        <v>0</v>
      </c>
      <c r="BO105" s="3">
        <v>100</v>
      </c>
      <c r="BP105" s="3">
        <f t="shared" si="135"/>
        <v>-1</v>
      </c>
      <c r="BQ105" s="3">
        <f t="shared" si="136"/>
        <v>-100</v>
      </c>
      <c r="BR105" s="3">
        <f t="shared" si="137"/>
        <v>1</v>
      </c>
      <c r="BS105" s="3">
        <f t="shared" si="138"/>
        <v>1.2999999999999998</v>
      </c>
      <c r="BT105" s="3">
        <f t="shared" si="151"/>
        <v>129.99999999999997</v>
      </c>
      <c r="BU105" s="3">
        <f t="shared" si="139"/>
        <v>0</v>
      </c>
      <c r="BV105" s="3">
        <f t="shared" si="140"/>
        <v>-1</v>
      </c>
      <c r="BW105" s="3">
        <f t="shared" si="152"/>
        <v>-100</v>
      </c>
      <c r="BX105" s="3">
        <f t="shared" si="141"/>
        <v>0</v>
      </c>
      <c r="BY105" s="3">
        <f t="shared" si="142"/>
        <v>-1</v>
      </c>
      <c r="BZ105" s="3">
        <f t="shared" si="153"/>
        <v>-100</v>
      </c>
      <c r="CA105" s="3">
        <f t="shared" si="143"/>
        <v>1</v>
      </c>
      <c r="CB105" s="3">
        <f t="shared" si="144"/>
        <v>0.57000000000000006</v>
      </c>
      <c r="CC105" s="3">
        <f t="shared" si="145"/>
        <v>57.000000000000007</v>
      </c>
      <c r="CD105" s="3">
        <f t="shared" si="146"/>
        <v>1</v>
      </c>
      <c r="CE105" s="3">
        <f t="shared" si="147"/>
        <v>0</v>
      </c>
      <c r="CF105" s="3">
        <f t="shared" si="154"/>
        <v>1</v>
      </c>
      <c r="CG105" s="16" t="str">
        <f t="shared" si="155"/>
        <v/>
      </c>
      <c r="CI105" s="12">
        <f t="shared" si="156"/>
        <v>1</v>
      </c>
      <c r="CJ105" s="12">
        <f t="shared" si="157"/>
        <v>0</v>
      </c>
      <c r="CK105" s="12">
        <f t="shared" si="158"/>
        <v>1</v>
      </c>
      <c r="CL105" s="12" t="str">
        <f t="shared" si="159"/>
        <v/>
      </c>
      <c r="CM105" s="12">
        <f t="shared" si="148"/>
        <v>1</v>
      </c>
      <c r="CN105" s="12">
        <f t="shared" si="149"/>
        <v>0</v>
      </c>
      <c r="CO105" s="12">
        <f t="shared" si="160"/>
        <v>1</v>
      </c>
      <c r="CP105" s="12" t="str">
        <f t="shared" si="161"/>
        <v/>
      </c>
    </row>
    <row r="106" spans="1:94" x14ac:dyDescent="0.25">
      <c r="A106" t="s">
        <v>127</v>
      </c>
      <c r="B106" t="s">
        <v>171</v>
      </c>
      <c r="C106" t="s">
        <v>173</v>
      </c>
      <c r="D106" t="s">
        <v>17</v>
      </c>
      <c r="E106" t="s">
        <v>15</v>
      </c>
      <c r="F106" s="3">
        <v>1</v>
      </c>
      <c r="G106" s="3">
        <v>1</v>
      </c>
      <c r="H106" s="3" t="str">
        <f t="shared" si="150"/>
        <v>D</v>
      </c>
      <c r="I106" s="3">
        <v>2.8</v>
      </c>
      <c r="J106" s="3">
        <v>3.4</v>
      </c>
      <c r="K106" s="3">
        <v>2.4500000000000002</v>
      </c>
      <c r="L106" s="3">
        <v>1.7</v>
      </c>
      <c r="M106" s="3">
        <v>2.1</v>
      </c>
      <c r="N106" s="3">
        <f t="shared" si="82"/>
        <v>2</v>
      </c>
      <c r="O106" s="3">
        <f t="shared" si="83"/>
        <v>5.9423769507803037E-2</v>
      </c>
      <c r="P106" s="3">
        <f t="shared" si="84"/>
        <v>6.4425770308123242E-2</v>
      </c>
      <c r="Q106" s="3">
        <f t="shared" si="85"/>
        <v>2.9663865546218484</v>
      </c>
      <c r="R106" s="3">
        <f t="shared" si="86"/>
        <v>3.6020408163265301</v>
      </c>
      <c r="S106" s="3">
        <f t="shared" si="87"/>
        <v>2.5955882352941178</v>
      </c>
      <c r="T106" s="3">
        <f t="shared" si="88"/>
        <v>1.801020408163265</v>
      </c>
      <c r="U106" s="3">
        <f t="shared" si="89"/>
        <v>2.2247899159663866</v>
      </c>
      <c r="V106" s="4">
        <f t="shared" si="90"/>
        <v>0.35714285714285715</v>
      </c>
      <c r="W106" s="4">
        <f t="shared" si="91"/>
        <v>0.29411764705882354</v>
      </c>
      <c r="X106" s="4">
        <f t="shared" si="92"/>
        <v>0.4081632653061224</v>
      </c>
      <c r="Y106" s="4">
        <f t="shared" si="93"/>
        <v>0.58823529411764708</v>
      </c>
      <c r="Z106" s="4">
        <f t="shared" si="94"/>
        <v>0.47619047619047616</v>
      </c>
      <c r="AA106" s="4">
        <f t="shared" si="95"/>
        <v>0.82352941176470584</v>
      </c>
      <c r="AB106" s="4">
        <f t="shared" si="96"/>
        <v>1.1428571428571428</v>
      </c>
      <c r="AC106" s="4">
        <f t="shared" si="97"/>
        <v>1.2142857142857144</v>
      </c>
      <c r="AD106" s="4">
        <f t="shared" si="98"/>
        <v>1.3877551020408161</v>
      </c>
      <c r="AE106" s="4">
        <f t="shared" si="99"/>
        <v>0.87500000000000011</v>
      </c>
      <c r="AF106" s="4">
        <f t="shared" si="100"/>
        <v>0.72058823529411775</v>
      </c>
      <c r="AG106" s="4">
        <f t="shared" si="101"/>
        <v>0.80952380952380942</v>
      </c>
      <c r="AH106" s="4">
        <f t="shared" si="102"/>
        <v>1.2352941176470589</v>
      </c>
      <c r="AI106" s="4">
        <f t="shared" si="103"/>
        <v>0.37079831932773066</v>
      </c>
      <c r="AJ106" s="4">
        <f t="shared" si="104"/>
        <v>-0.63565426170468164</v>
      </c>
      <c r="AK106" s="4">
        <f t="shared" si="105"/>
        <v>1.0064525810324123</v>
      </c>
      <c r="AL106" s="4">
        <f t="shared" si="106"/>
        <v>-0.42376950780312161</v>
      </c>
      <c r="AM106" s="4">
        <f t="shared" si="107"/>
        <v>0.42376950780312161</v>
      </c>
      <c r="AN106" s="4">
        <f t="shared" si="108"/>
        <v>0.18539915966386533</v>
      </c>
      <c r="AO106" s="4">
        <f t="shared" si="109"/>
        <v>-0.31782713085234082</v>
      </c>
      <c r="AP106" s="4">
        <f t="shared" si="110"/>
        <v>0.50322629051620615</v>
      </c>
      <c r="AQ106" s="4">
        <f t="shared" si="111"/>
        <v>-0.21188475390156081</v>
      </c>
      <c r="AR106" s="4">
        <f t="shared" si="112"/>
        <v>0.21188475390156081</v>
      </c>
      <c r="AS106" s="4">
        <f t="shared" si="113"/>
        <v>0.18331768916820829</v>
      </c>
      <c r="AT106" s="4">
        <f t="shared" si="114"/>
        <v>-0.30773066797323212</v>
      </c>
      <c r="AU106" s="4">
        <f t="shared" si="115"/>
        <v>0.46622530913338267</v>
      </c>
      <c r="AV106" s="4">
        <f t="shared" si="116"/>
        <v>-0.20879665514628626</v>
      </c>
      <c r="AW106" s="4">
        <f t="shared" si="117"/>
        <v>0.20879665514628626</v>
      </c>
      <c r="AX106" s="4">
        <f t="shared" si="118"/>
        <v>32.997184050277497</v>
      </c>
      <c r="AY106" s="4">
        <f t="shared" si="119"/>
        <v>-55.39152023518178</v>
      </c>
      <c r="AZ106" s="4">
        <f t="shared" si="120"/>
        <v>83.920555644008886</v>
      </c>
      <c r="BA106" s="4">
        <f t="shared" si="121"/>
        <v>-37.583397926331529</v>
      </c>
      <c r="BB106" s="4">
        <f t="shared" si="122"/>
        <v>37.583397926331529</v>
      </c>
      <c r="BC106" s="4">
        <f t="shared" si="123"/>
        <v>0.14285714285714268</v>
      </c>
      <c r="BD106" s="4">
        <f t="shared" si="124"/>
        <v>-0.17647058823529407</v>
      </c>
      <c r="BE106" s="4">
        <f t="shared" si="125"/>
        <v>0.38775510204081604</v>
      </c>
      <c r="BF106" s="4">
        <f t="shared" si="126"/>
        <v>-0.19047619047619063</v>
      </c>
      <c r="BG106" s="4">
        <f t="shared" si="127"/>
        <v>0.23529411764705907</v>
      </c>
      <c r="BH106" s="4">
        <f t="shared" si="128"/>
        <v>0.50900139683933598</v>
      </c>
      <c r="BI106" s="4">
        <f t="shared" si="129"/>
        <v>3.0546718687474992</v>
      </c>
      <c r="BJ106" s="4">
        <f t="shared" si="130"/>
        <v>0.16663046595837502</v>
      </c>
      <c r="BK106" s="4">
        <f t="shared" si="131"/>
        <v>0.29965029262767084</v>
      </c>
      <c r="BL106" s="4">
        <f t="shared" si="132"/>
        <v>2.0129051620648259</v>
      </c>
      <c r="BM106" s="4">
        <f t="shared" si="133"/>
        <v>0.1488645855129565</v>
      </c>
      <c r="BN106" s="3">
        <f t="shared" si="134"/>
        <v>0</v>
      </c>
      <c r="BO106" s="3">
        <v>100</v>
      </c>
      <c r="BP106" s="3">
        <f t="shared" si="135"/>
        <v>-1</v>
      </c>
      <c r="BQ106" s="3">
        <f t="shared" si="136"/>
        <v>-100</v>
      </c>
      <c r="BR106" s="3">
        <f t="shared" si="137"/>
        <v>0</v>
      </c>
      <c r="BS106" s="3">
        <f t="shared" si="138"/>
        <v>-1</v>
      </c>
      <c r="BT106" s="3">
        <f t="shared" si="151"/>
        <v>-100</v>
      </c>
      <c r="BU106" s="3">
        <f t="shared" si="139"/>
        <v>1</v>
      </c>
      <c r="BV106" s="3">
        <f t="shared" si="140"/>
        <v>2.4</v>
      </c>
      <c r="BW106" s="3">
        <f t="shared" si="152"/>
        <v>240</v>
      </c>
      <c r="BX106" s="3">
        <f t="shared" si="141"/>
        <v>0</v>
      </c>
      <c r="BY106" s="3">
        <f t="shared" si="142"/>
        <v>-1</v>
      </c>
      <c r="BZ106" s="3">
        <f t="shared" si="153"/>
        <v>-100</v>
      </c>
      <c r="CA106" s="3">
        <f t="shared" si="143"/>
        <v>1</v>
      </c>
      <c r="CB106" s="3">
        <f t="shared" si="144"/>
        <v>1.1000000000000001</v>
      </c>
      <c r="CC106" s="3">
        <f t="shared" si="145"/>
        <v>110.00000000000001</v>
      </c>
      <c r="CD106" s="3">
        <f t="shared" si="146"/>
        <v>1</v>
      </c>
      <c r="CE106" s="3">
        <f t="shared" si="147"/>
        <v>0</v>
      </c>
      <c r="CF106" s="3">
        <f t="shared" si="154"/>
        <v>1</v>
      </c>
      <c r="CG106" s="16" t="str">
        <f t="shared" si="155"/>
        <v/>
      </c>
      <c r="CI106" s="12">
        <f t="shared" si="156"/>
        <v>1</v>
      </c>
      <c r="CJ106" s="12">
        <f t="shared" si="157"/>
        <v>0</v>
      </c>
      <c r="CK106" s="12">
        <f t="shared" si="158"/>
        <v>1</v>
      </c>
      <c r="CL106" s="12" t="str">
        <f t="shared" si="159"/>
        <v/>
      </c>
      <c r="CM106" s="12">
        <f t="shared" si="148"/>
        <v>1</v>
      </c>
      <c r="CN106" s="12">
        <f t="shared" si="149"/>
        <v>0</v>
      </c>
      <c r="CO106" s="12">
        <f t="shared" si="160"/>
        <v>1</v>
      </c>
      <c r="CP106" s="12" t="str">
        <f t="shared" si="161"/>
        <v/>
      </c>
    </row>
    <row r="107" spans="1:94" x14ac:dyDescent="0.25">
      <c r="A107" t="s">
        <v>127</v>
      </c>
      <c r="B107" t="s">
        <v>171</v>
      </c>
      <c r="C107" t="s">
        <v>173</v>
      </c>
      <c r="D107" t="s">
        <v>130</v>
      </c>
      <c r="E107" t="s">
        <v>13</v>
      </c>
      <c r="F107" s="3">
        <v>6</v>
      </c>
      <c r="G107" s="3">
        <v>1</v>
      </c>
      <c r="H107" s="3" t="str">
        <f t="shared" si="150"/>
        <v>H</v>
      </c>
      <c r="I107" s="3">
        <v>1.0900000000000001</v>
      </c>
      <c r="J107" s="3">
        <v>11</v>
      </c>
      <c r="K107" s="3">
        <v>21</v>
      </c>
      <c r="L107" s="3">
        <v>1.3</v>
      </c>
      <c r="M107" s="3">
        <v>3.5</v>
      </c>
      <c r="N107" s="3">
        <f t="shared" si="82"/>
        <v>7</v>
      </c>
      <c r="O107" s="3">
        <f t="shared" si="83"/>
        <v>5.595933118868901E-2</v>
      </c>
      <c r="P107" s="3">
        <f t="shared" si="84"/>
        <v>5.4945054945054861E-2</v>
      </c>
      <c r="Q107" s="3">
        <f t="shared" si="85"/>
        <v>1.150995670995671</v>
      </c>
      <c r="R107" s="3">
        <f t="shared" si="86"/>
        <v>11.61555264307558</v>
      </c>
      <c r="S107" s="3">
        <f t="shared" si="87"/>
        <v>22.175145954962471</v>
      </c>
      <c r="T107" s="3">
        <f t="shared" si="88"/>
        <v>1.3727471305452958</v>
      </c>
      <c r="U107" s="3">
        <f t="shared" si="89"/>
        <v>3.6958576591604118</v>
      </c>
      <c r="V107" s="4">
        <f t="shared" si="90"/>
        <v>0.9174311926605504</v>
      </c>
      <c r="W107" s="4">
        <f t="shared" si="91"/>
        <v>9.0909090909090912E-2</v>
      </c>
      <c r="X107" s="4">
        <f t="shared" si="92"/>
        <v>4.7619047619047616E-2</v>
      </c>
      <c r="Y107" s="4">
        <f t="shared" si="93"/>
        <v>0.76923076923076916</v>
      </c>
      <c r="Z107" s="4">
        <f t="shared" si="94"/>
        <v>0.2857142857142857</v>
      </c>
      <c r="AA107" s="4">
        <f t="shared" si="95"/>
        <v>9.9090909090909104E-2</v>
      </c>
      <c r="AB107" s="4">
        <f t="shared" si="96"/>
        <v>5.1904761904761912E-2</v>
      </c>
      <c r="AC107" s="4">
        <f t="shared" si="97"/>
        <v>10.091743119266054</v>
      </c>
      <c r="AD107" s="4">
        <f t="shared" si="98"/>
        <v>0.52380952380952384</v>
      </c>
      <c r="AE107" s="4">
        <f t="shared" si="99"/>
        <v>19.266055045871557</v>
      </c>
      <c r="AF107" s="4">
        <f t="shared" si="100"/>
        <v>1.9090909090909092</v>
      </c>
      <c r="AG107" s="4">
        <f t="shared" si="101"/>
        <v>0.37142857142857144</v>
      </c>
      <c r="AH107" s="4">
        <f t="shared" si="102"/>
        <v>2.6923076923076921</v>
      </c>
      <c r="AI107" s="4">
        <f t="shared" si="103"/>
        <v>-21.024150283966801</v>
      </c>
      <c r="AJ107" s="4">
        <f t="shared" si="104"/>
        <v>-10.464556972079908</v>
      </c>
      <c r="AK107" s="4">
        <f t="shared" si="105"/>
        <v>-10.559593311886891</v>
      </c>
      <c r="AL107" s="4">
        <f t="shared" si="106"/>
        <v>-2.3231105286151159</v>
      </c>
      <c r="AM107" s="4">
        <f t="shared" si="107"/>
        <v>2.3231105286151159</v>
      </c>
      <c r="AN107" s="4">
        <f t="shared" si="108"/>
        <v>-10.5120751419834</v>
      </c>
      <c r="AO107" s="4">
        <f t="shared" si="109"/>
        <v>-5.232278486039954</v>
      </c>
      <c r="AP107" s="4">
        <f t="shared" si="110"/>
        <v>-5.2797966559434455</v>
      </c>
      <c r="AQ107" s="4">
        <f t="shared" si="111"/>
        <v>-1.161555264307558</v>
      </c>
      <c r="AR107" s="4">
        <f t="shared" si="112"/>
        <v>1.161555264307558</v>
      </c>
      <c r="AS107" s="4">
        <f t="shared" si="113"/>
        <v>-1.4759530374934782</v>
      </c>
      <c r="AT107" s="4">
        <f t="shared" si="114"/>
        <v>-1.3819523470774031</v>
      </c>
      <c r="AU107" s="4">
        <f t="shared" si="115"/>
        <v>-1.383612347704243</v>
      </c>
      <c r="AV107" s="4">
        <f t="shared" si="116"/>
        <v>-0.85999974742975049</v>
      </c>
      <c r="AW107" s="4">
        <f t="shared" si="117"/>
        <v>0.85999974742975049</v>
      </c>
      <c r="AX107" s="4">
        <f t="shared" si="118"/>
        <v>-265.67154674882607</v>
      </c>
      <c r="AY107" s="4">
        <f t="shared" si="119"/>
        <v>-248.75142247393254</v>
      </c>
      <c r="AZ107" s="4">
        <f t="shared" si="120"/>
        <v>-249.05022258676374</v>
      </c>
      <c r="BA107" s="4">
        <f t="shared" si="121"/>
        <v>-154.79995453735509</v>
      </c>
      <c r="BB107" s="4">
        <f t="shared" si="122"/>
        <v>154.79995453735509</v>
      </c>
      <c r="BC107" s="4">
        <f t="shared" si="123"/>
        <v>-0.94809523809523821</v>
      </c>
      <c r="BD107" s="4">
        <f t="shared" si="124"/>
        <v>-0.90090909090909088</v>
      </c>
      <c r="BE107" s="4">
        <f t="shared" si="125"/>
        <v>-0.47619047619047622</v>
      </c>
      <c r="BF107" s="4">
        <f t="shared" si="126"/>
        <v>-0.62857142857142856</v>
      </c>
      <c r="BG107" s="4">
        <f t="shared" si="127"/>
        <v>1.6923076923076923</v>
      </c>
      <c r="BH107" s="4">
        <f t="shared" si="128"/>
        <v>10.512110941648636</v>
      </c>
      <c r="BI107" s="4">
        <f t="shared" si="129"/>
        <v>11.64723142301124</v>
      </c>
      <c r="BJ107" s="4">
        <f t="shared" si="130"/>
        <v>0.90254160494141422</v>
      </c>
      <c r="BK107" s="4">
        <f t="shared" si="131"/>
        <v>1.6426872082296133</v>
      </c>
      <c r="BL107" s="4">
        <f t="shared" si="132"/>
        <v>2.5343023948528538</v>
      </c>
      <c r="BM107" s="4">
        <f t="shared" si="133"/>
        <v>0.64818121608766843</v>
      </c>
      <c r="BN107" s="3">
        <f t="shared" si="134"/>
        <v>1</v>
      </c>
      <c r="BO107" s="3">
        <v>100</v>
      </c>
      <c r="BP107" s="3">
        <f t="shared" si="135"/>
        <v>9.000000000000008E-2</v>
      </c>
      <c r="BQ107" s="3">
        <f t="shared" si="136"/>
        <v>9.0000000000000071</v>
      </c>
      <c r="BR107" s="3">
        <f t="shared" si="137"/>
        <v>0</v>
      </c>
      <c r="BS107" s="3">
        <f t="shared" si="138"/>
        <v>-1</v>
      </c>
      <c r="BT107" s="3">
        <f t="shared" si="151"/>
        <v>-100</v>
      </c>
      <c r="BU107" s="3">
        <f t="shared" si="139"/>
        <v>0</v>
      </c>
      <c r="BV107" s="3">
        <f t="shared" si="140"/>
        <v>-1</v>
      </c>
      <c r="BW107" s="3">
        <f t="shared" si="152"/>
        <v>-100</v>
      </c>
      <c r="BX107" s="3">
        <f t="shared" si="141"/>
        <v>1</v>
      </c>
      <c r="BY107" s="3">
        <f t="shared" si="142"/>
        <v>0.30000000000000004</v>
      </c>
      <c r="BZ107" s="3">
        <f t="shared" si="153"/>
        <v>30.000000000000004</v>
      </c>
      <c r="CA107" s="3">
        <f t="shared" si="143"/>
        <v>0</v>
      </c>
      <c r="CB107" s="3">
        <f t="shared" si="144"/>
        <v>-1</v>
      </c>
      <c r="CC107" s="3">
        <f t="shared" si="145"/>
        <v>-100</v>
      </c>
      <c r="CD107" s="3">
        <f t="shared" si="146"/>
        <v>0</v>
      </c>
      <c r="CE107" s="3">
        <f t="shared" si="147"/>
        <v>1</v>
      </c>
      <c r="CF107" s="3">
        <f t="shared" si="154"/>
        <v>1</v>
      </c>
      <c r="CG107" s="16" t="str">
        <f t="shared" si="155"/>
        <v/>
      </c>
      <c r="CI107" s="12">
        <f t="shared" si="156"/>
        <v>1</v>
      </c>
      <c r="CJ107" s="12">
        <f t="shared" si="157"/>
        <v>0</v>
      </c>
      <c r="CK107" s="12">
        <f t="shared" si="158"/>
        <v>1</v>
      </c>
      <c r="CL107" s="12" t="str">
        <f t="shared" si="159"/>
        <v/>
      </c>
      <c r="CM107" s="12">
        <f t="shared" si="148"/>
        <v>1</v>
      </c>
      <c r="CN107" s="12">
        <f t="shared" si="149"/>
        <v>1</v>
      </c>
      <c r="CO107" s="12">
        <f t="shared" si="160"/>
        <v>2</v>
      </c>
      <c r="CP107" s="12" t="str">
        <f t="shared" si="161"/>
        <v>Under2.5</v>
      </c>
    </row>
    <row r="108" spans="1:94" x14ac:dyDescent="0.25">
      <c r="A108" t="s">
        <v>127</v>
      </c>
      <c r="B108" t="s">
        <v>171</v>
      </c>
      <c r="C108" t="s">
        <v>173</v>
      </c>
      <c r="D108" t="s">
        <v>135</v>
      </c>
      <c r="E108" t="s">
        <v>26</v>
      </c>
      <c r="F108" s="3">
        <v>2</v>
      </c>
      <c r="G108" s="3">
        <v>1</v>
      </c>
      <c r="H108" s="3" t="str">
        <f t="shared" si="150"/>
        <v>H</v>
      </c>
      <c r="I108" s="3">
        <v>4.2</v>
      </c>
      <c r="J108" s="3">
        <v>3.6</v>
      </c>
      <c r="K108" s="3">
        <v>1.85</v>
      </c>
      <c r="L108" s="3">
        <v>1.89</v>
      </c>
      <c r="M108" s="3">
        <v>2.0099999999999998</v>
      </c>
      <c r="N108" s="3">
        <f t="shared" si="82"/>
        <v>3</v>
      </c>
      <c r="O108" s="3">
        <f t="shared" si="83"/>
        <v>5.6413556413556165E-2</v>
      </c>
      <c r="P108" s="3">
        <f t="shared" si="84"/>
        <v>2.6612966911474523E-2</v>
      </c>
      <c r="Q108" s="3">
        <f t="shared" si="85"/>
        <v>4.4369369369369362</v>
      </c>
      <c r="R108" s="3">
        <f t="shared" si="86"/>
        <v>3.8030888030888024</v>
      </c>
      <c r="S108" s="3">
        <f t="shared" si="87"/>
        <v>1.9543650793650791</v>
      </c>
      <c r="T108" s="3">
        <f t="shared" si="88"/>
        <v>1.996621621621621</v>
      </c>
      <c r="U108" s="3">
        <f t="shared" si="89"/>
        <v>2.1233912483912478</v>
      </c>
      <c r="V108" s="4">
        <f t="shared" si="90"/>
        <v>0.23809523809523808</v>
      </c>
      <c r="W108" s="4">
        <f t="shared" si="91"/>
        <v>0.27777777777777779</v>
      </c>
      <c r="X108" s="4">
        <f t="shared" si="92"/>
        <v>0.54054054054054046</v>
      </c>
      <c r="Y108" s="4">
        <f t="shared" si="93"/>
        <v>0.52910052910052918</v>
      </c>
      <c r="Z108" s="4">
        <f t="shared" si="94"/>
        <v>0.49751243781094534</v>
      </c>
      <c r="AA108" s="4">
        <f t="shared" si="95"/>
        <v>1.1666666666666667</v>
      </c>
      <c r="AB108" s="4">
        <f t="shared" si="96"/>
        <v>2.2702702702702702</v>
      </c>
      <c r="AC108" s="4">
        <f t="shared" si="97"/>
        <v>0.8571428571428571</v>
      </c>
      <c r="AD108" s="4">
        <f t="shared" si="98"/>
        <v>1.9459459459459458</v>
      </c>
      <c r="AE108" s="4">
        <f t="shared" si="99"/>
        <v>0.44047619047619047</v>
      </c>
      <c r="AF108" s="4">
        <f t="shared" si="100"/>
        <v>0.51388888888888895</v>
      </c>
      <c r="AG108" s="4">
        <f t="shared" si="101"/>
        <v>0.94029850746268662</v>
      </c>
      <c r="AH108" s="4">
        <f t="shared" si="102"/>
        <v>1.0634920634920635</v>
      </c>
      <c r="AI108" s="4">
        <f t="shared" si="103"/>
        <v>2.4825718575718572</v>
      </c>
      <c r="AJ108" s="4">
        <f t="shared" si="104"/>
        <v>0.63384813384813388</v>
      </c>
      <c r="AK108" s="4">
        <f t="shared" si="105"/>
        <v>1.8487237237237233</v>
      </c>
      <c r="AL108" s="4">
        <f t="shared" si="106"/>
        <v>-0.12676962676962678</v>
      </c>
      <c r="AM108" s="4">
        <f t="shared" si="107"/>
        <v>0.12676962676962678</v>
      </c>
      <c r="AN108" s="4">
        <f t="shared" si="108"/>
        <v>1.2412859287859286</v>
      </c>
      <c r="AO108" s="4">
        <f t="shared" si="109"/>
        <v>0.31692406692406694</v>
      </c>
      <c r="AP108" s="4">
        <f t="shared" si="110"/>
        <v>0.92436186186186164</v>
      </c>
      <c r="AQ108" s="4">
        <f t="shared" si="111"/>
        <v>-6.3384813384813388E-2</v>
      </c>
      <c r="AR108" s="4">
        <f t="shared" si="112"/>
        <v>6.3384813384813388E-2</v>
      </c>
      <c r="AS108" s="4">
        <f t="shared" si="113"/>
        <v>0.89264026777121686</v>
      </c>
      <c r="AT108" s="4">
        <f t="shared" si="114"/>
        <v>0.30691024322596927</v>
      </c>
      <c r="AU108" s="4">
        <f t="shared" si="115"/>
        <v>0.74611281697512255</v>
      </c>
      <c r="AV108" s="4">
        <f t="shared" si="116"/>
        <v>-6.3300131750749306E-2</v>
      </c>
      <c r="AW108" s="4">
        <f t="shared" si="117"/>
        <v>6.3300131750749306E-2</v>
      </c>
      <c r="AX108" s="4">
        <f t="shared" si="118"/>
        <v>160.67524819881902</v>
      </c>
      <c r="AY108" s="4">
        <f t="shared" si="119"/>
        <v>55.243843780674467</v>
      </c>
      <c r="AZ108" s="4">
        <f t="shared" si="120"/>
        <v>134.30030705552207</v>
      </c>
      <c r="BA108" s="4">
        <f t="shared" si="121"/>
        <v>-11.394023715134875</v>
      </c>
      <c r="BB108" s="4">
        <f t="shared" si="122"/>
        <v>11.394023715134875</v>
      </c>
      <c r="BC108" s="4">
        <f t="shared" si="123"/>
        <v>1.2702702702702702</v>
      </c>
      <c r="BD108" s="4">
        <f t="shared" si="124"/>
        <v>0.16666666666666671</v>
      </c>
      <c r="BE108" s="4">
        <f t="shared" si="125"/>
        <v>0.94594594594594583</v>
      </c>
      <c r="BF108" s="4">
        <f t="shared" si="126"/>
        <v>-5.9701492537313453E-2</v>
      </c>
      <c r="BG108" s="4">
        <f t="shared" si="127"/>
        <v>6.3492063492063516E-2</v>
      </c>
      <c r="BH108" s="4">
        <f t="shared" si="128"/>
        <v>1.2898776357630095</v>
      </c>
      <c r="BI108" s="4">
        <f t="shared" si="129"/>
        <v>3.3981302731302727</v>
      </c>
      <c r="BJ108" s="4">
        <f t="shared" si="130"/>
        <v>0.37958451621538525</v>
      </c>
      <c r="BK108" s="4">
        <f t="shared" si="131"/>
        <v>8.9639662737290779E-2</v>
      </c>
      <c r="BL108" s="4">
        <f t="shared" si="132"/>
        <v>2.0600064350064344</v>
      </c>
      <c r="BM108" s="4">
        <f t="shared" si="133"/>
        <v>4.3514263457633706E-2</v>
      </c>
      <c r="BN108" s="3">
        <f t="shared" si="134"/>
        <v>1</v>
      </c>
      <c r="BO108" s="3">
        <v>100</v>
      </c>
      <c r="BP108" s="3">
        <f t="shared" si="135"/>
        <v>3.2</v>
      </c>
      <c r="BQ108" s="3">
        <f t="shared" si="136"/>
        <v>320</v>
      </c>
      <c r="BR108" s="3">
        <f t="shared" si="137"/>
        <v>0</v>
      </c>
      <c r="BS108" s="3">
        <f t="shared" si="138"/>
        <v>-1</v>
      </c>
      <c r="BT108" s="3">
        <f t="shared" si="151"/>
        <v>-100</v>
      </c>
      <c r="BU108" s="3">
        <f t="shared" si="139"/>
        <v>0</v>
      </c>
      <c r="BV108" s="3">
        <f t="shared" si="140"/>
        <v>-1</v>
      </c>
      <c r="BW108" s="3">
        <f t="shared" si="152"/>
        <v>-100</v>
      </c>
      <c r="BX108" s="3">
        <f t="shared" si="141"/>
        <v>1</v>
      </c>
      <c r="BY108" s="3">
        <f t="shared" si="142"/>
        <v>0.8899999999999999</v>
      </c>
      <c r="BZ108" s="3">
        <f t="shared" si="153"/>
        <v>88.999999999999986</v>
      </c>
      <c r="CA108" s="3">
        <f t="shared" si="143"/>
        <v>0</v>
      </c>
      <c r="CB108" s="3">
        <f t="shared" si="144"/>
        <v>-1</v>
      </c>
      <c r="CC108" s="3">
        <f t="shared" si="145"/>
        <v>-100</v>
      </c>
      <c r="CD108" s="3">
        <f t="shared" si="146"/>
        <v>1</v>
      </c>
      <c r="CE108" s="3">
        <f t="shared" si="147"/>
        <v>0</v>
      </c>
      <c r="CF108" s="3">
        <f t="shared" si="154"/>
        <v>1</v>
      </c>
      <c r="CG108" s="16" t="str">
        <f t="shared" si="155"/>
        <v/>
      </c>
      <c r="CI108" s="12">
        <f t="shared" si="156"/>
        <v>1</v>
      </c>
      <c r="CJ108" s="12">
        <f t="shared" si="157"/>
        <v>1</v>
      </c>
      <c r="CK108" s="12">
        <f t="shared" si="158"/>
        <v>2</v>
      </c>
      <c r="CL108" s="12" t="str">
        <f t="shared" si="159"/>
        <v>Over2.5</v>
      </c>
      <c r="CM108" s="12">
        <f t="shared" si="148"/>
        <v>1</v>
      </c>
      <c r="CN108" s="12">
        <f t="shared" si="149"/>
        <v>0</v>
      </c>
      <c r="CO108" s="12">
        <f t="shared" si="160"/>
        <v>1</v>
      </c>
      <c r="CP108" s="12" t="str">
        <f t="shared" si="161"/>
        <v/>
      </c>
    </row>
    <row r="109" spans="1:94" x14ac:dyDescent="0.25">
      <c r="A109" t="s">
        <v>127</v>
      </c>
      <c r="B109" t="s">
        <v>171</v>
      </c>
      <c r="C109" t="s">
        <v>174</v>
      </c>
      <c r="D109" t="s">
        <v>20</v>
      </c>
      <c r="E109" t="s">
        <v>12</v>
      </c>
      <c r="F109" s="3">
        <v>1</v>
      </c>
      <c r="G109" s="3">
        <v>0</v>
      </c>
      <c r="H109" s="3" t="str">
        <f t="shared" si="150"/>
        <v>H</v>
      </c>
      <c r="I109" s="3">
        <v>2.8</v>
      </c>
      <c r="J109" s="3">
        <v>3</v>
      </c>
      <c r="K109" s="3">
        <v>2.7</v>
      </c>
      <c r="L109" s="3">
        <v>2.1</v>
      </c>
      <c r="M109" s="3">
        <v>1.7</v>
      </c>
      <c r="N109" s="3">
        <f t="shared" si="82"/>
        <v>1</v>
      </c>
      <c r="O109" s="3">
        <f t="shared" si="83"/>
        <v>6.0846560846560926E-2</v>
      </c>
      <c r="P109" s="3">
        <f t="shared" si="84"/>
        <v>6.4425770308123242E-2</v>
      </c>
      <c r="Q109" s="3">
        <f t="shared" si="85"/>
        <v>2.9703703703703703</v>
      </c>
      <c r="R109" s="3">
        <f t="shared" si="86"/>
        <v>3.1825396825396828</v>
      </c>
      <c r="S109" s="3">
        <f t="shared" si="87"/>
        <v>2.8642857142857148</v>
      </c>
      <c r="T109" s="3">
        <f t="shared" si="88"/>
        <v>2.2277777777777779</v>
      </c>
      <c r="U109" s="3">
        <f t="shared" si="89"/>
        <v>1.8034391534391536</v>
      </c>
      <c r="V109" s="4">
        <f t="shared" si="90"/>
        <v>0.35714285714285715</v>
      </c>
      <c r="W109" s="4">
        <f t="shared" si="91"/>
        <v>0.33333333333333331</v>
      </c>
      <c r="X109" s="4">
        <f t="shared" si="92"/>
        <v>0.37037037037037035</v>
      </c>
      <c r="Y109" s="4">
        <f t="shared" si="93"/>
        <v>0.47619047619047616</v>
      </c>
      <c r="Z109" s="4">
        <f t="shared" si="94"/>
        <v>0.58823529411764708</v>
      </c>
      <c r="AA109" s="4">
        <f t="shared" si="95"/>
        <v>0.93333333333333324</v>
      </c>
      <c r="AB109" s="4">
        <f t="shared" si="96"/>
        <v>1.037037037037037</v>
      </c>
      <c r="AC109" s="4">
        <f t="shared" si="97"/>
        <v>1.0714285714285714</v>
      </c>
      <c r="AD109" s="4">
        <f t="shared" si="98"/>
        <v>1.1111111111111109</v>
      </c>
      <c r="AE109" s="4">
        <f t="shared" si="99"/>
        <v>0.96428571428571441</v>
      </c>
      <c r="AF109" s="4">
        <f t="shared" si="100"/>
        <v>0.9</v>
      </c>
      <c r="AG109" s="4">
        <f t="shared" si="101"/>
        <v>1.2352941176470589</v>
      </c>
      <c r="AH109" s="4">
        <f t="shared" si="102"/>
        <v>0.80952380952380942</v>
      </c>
      <c r="AI109" s="4">
        <f t="shared" si="103"/>
        <v>0.10608465608465556</v>
      </c>
      <c r="AJ109" s="4">
        <f t="shared" si="104"/>
        <v>-0.21216931216931245</v>
      </c>
      <c r="AK109" s="4">
        <f t="shared" si="105"/>
        <v>0.31825396825396801</v>
      </c>
      <c r="AL109" s="4">
        <f t="shared" si="106"/>
        <v>0.42433862433862424</v>
      </c>
      <c r="AM109" s="4">
        <f t="shared" si="107"/>
        <v>-0.42433862433862424</v>
      </c>
      <c r="AN109" s="4">
        <f t="shared" si="108"/>
        <v>5.304232804232778E-2</v>
      </c>
      <c r="AO109" s="4">
        <f t="shared" si="109"/>
        <v>-0.10608465608465623</v>
      </c>
      <c r="AP109" s="4">
        <f t="shared" si="110"/>
        <v>0.15912698412698401</v>
      </c>
      <c r="AQ109" s="4">
        <f t="shared" si="111"/>
        <v>0.21216931216931212</v>
      </c>
      <c r="AR109" s="4">
        <f t="shared" si="112"/>
        <v>-0.21216931216931212</v>
      </c>
      <c r="AS109" s="4">
        <f t="shared" si="113"/>
        <v>5.2992667186440037E-2</v>
      </c>
      <c r="AT109" s="4">
        <f t="shared" si="114"/>
        <v>-0.10568936453810628</v>
      </c>
      <c r="AU109" s="4">
        <f t="shared" si="115"/>
        <v>0.15780392191780551</v>
      </c>
      <c r="AV109" s="4">
        <f t="shared" si="116"/>
        <v>0.20906897131322075</v>
      </c>
      <c r="AW109" s="4">
        <f t="shared" si="117"/>
        <v>-0.20906897131322075</v>
      </c>
      <c r="AX109" s="4">
        <f t="shared" si="118"/>
        <v>9.5386800935592078</v>
      </c>
      <c r="AY109" s="4">
        <f t="shared" si="119"/>
        <v>-19.024085616859132</v>
      </c>
      <c r="AZ109" s="4">
        <f t="shared" si="120"/>
        <v>28.404705945204991</v>
      </c>
      <c r="BA109" s="4">
        <f t="shared" si="121"/>
        <v>37.632414836379738</v>
      </c>
      <c r="BB109" s="4">
        <f t="shared" si="122"/>
        <v>-37.632414836379738</v>
      </c>
      <c r="BC109" s="4">
        <f t="shared" si="123"/>
        <v>3.7037037037036848E-2</v>
      </c>
      <c r="BD109" s="4">
        <f t="shared" si="124"/>
        <v>-6.6666666666666749E-2</v>
      </c>
      <c r="BE109" s="4">
        <f t="shared" si="125"/>
        <v>0.11111111111111101</v>
      </c>
      <c r="BF109" s="4">
        <f t="shared" si="126"/>
        <v>0.23529411764705874</v>
      </c>
      <c r="BG109" s="4">
        <f t="shared" si="127"/>
        <v>-0.19047619047619041</v>
      </c>
      <c r="BH109" s="4">
        <f t="shared" si="128"/>
        <v>0.16204698886043131</v>
      </c>
      <c r="BI109" s="4">
        <f t="shared" si="129"/>
        <v>3.0057319223985899</v>
      </c>
      <c r="BJ109" s="4">
        <f t="shared" si="130"/>
        <v>5.3912655234774551E-2</v>
      </c>
      <c r="BK109" s="4">
        <f t="shared" si="131"/>
        <v>0.30005271878921141</v>
      </c>
      <c r="BL109" s="4">
        <f t="shared" si="132"/>
        <v>2.0156084656084658</v>
      </c>
      <c r="BM109" s="4">
        <f t="shared" si="133"/>
        <v>0.14886458551295695</v>
      </c>
      <c r="BN109" s="3">
        <f t="shared" si="134"/>
        <v>1</v>
      </c>
      <c r="BO109" s="3">
        <v>100</v>
      </c>
      <c r="BP109" s="3">
        <f t="shared" si="135"/>
        <v>1.7999999999999998</v>
      </c>
      <c r="BQ109" s="3">
        <f t="shared" si="136"/>
        <v>179.99999999999997</v>
      </c>
      <c r="BR109" s="3">
        <f t="shared" si="137"/>
        <v>0</v>
      </c>
      <c r="BS109" s="3">
        <f t="shared" si="138"/>
        <v>-1</v>
      </c>
      <c r="BT109" s="3">
        <f t="shared" si="151"/>
        <v>-100</v>
      </c>
      <c r="BU109" s="3">
        <f t="shared" si="139"/>
        <v>0</v>
      </c>
      <c r="BV109" s="3">
        <f t="shared" si="140"/>
        <v>-1</v>
      </c>
      <c r="BW109" s="3">
        <f t="shared" si="152"/>
        <v>-100</v>
      </c>
      <c r="BX109" s="3">
        <f t="shared" si="141"/>
        <v>0</v>
      </c>
      <c r="BY109" s="3">
        <f t="shared" si="142"/>
        <v>-1</v>
      </c>
      <c r="BZ109" s="3">
        <f t="shared" si="153"/>
        <v>-100</v>
      </c>
      <c r="CA109" s="3">
        <f t="shared" si="143"/>
        <v>1</v>
      </c>
      <c r="CB109" s="3">
        <f t="shared" si="144"/>
        <v>0.7</v>
      </c>
      <c r="CC109" s="3">
        <f t="shared" si="145"/>
        <v>70</v>
      </c>
      <c r="CD109" s="3">
        <f t="shared" si="146"/>
        <v>1</v>
      </c>
      <c r="CE109" s="3">
        <f t="shared" si="147"/>
        <v>0</v>
      </c>
      <c r="CF109" s="3">
        <f t="shared" si="154"/>
        <v>1</v>
      </c>
      <c r="CG109" s="16" t="str">
        <f t="shared" si="155"/>
        <v/>
      </c>
      <c r="CI109" s="12">
        <f t="shared" si="156"/>
        <v>1</v>
      </c>
      <c r="CJ109" s="12">
        <f t="shared" si="157"/>
        <v>0</v>
      </c>
      <c r="CK109" s="12">
        <f t="shared" si="158"/>
        <v>1</v>
      </c>
      <c r="CL109" s="12" t="str">
        <f t="shared" si="159"/>
        <v/>
      </c>
      <c r="CM109" s="12">
        <f t="shared" si="148"/>
        <v>1</v>
      </c>
      <c r="CN109" s="12">
        <f t="shared" si="149"/>
        <v>0</v>
      </c>
      <c r="CO109" s="12">
        <f t="shared" si="160"/>
        <v>1</v>
      </c>
      <c r="CP109" s="12" t="str">
        <f t="shared" si="161"/>
        <v/>
      </c>
    </row>
    <row r="110" spans="1:94" x14ac:dyDescent="0.25">
      <c r="A110" t="s">
        <v>127</v>
      </c>
      <c r="B110" t="s">
        <v>175</v>
      </c>
      <c r="C110" t="s">
        <v>134</v>
      </c>
      <c r="D110" t="s">
        <v>133</v>
      </c>
      <c r="E110" t="s">
        <v>21</v>
      </c>
      <c r="F110" s="3">
        <v>2</v>
      </c>
      <c r="G110" s="3">
        <v>0</v>
      </c>
      <c r="H110" s="3" t="str">
        <f t="shared" si="150"/>
        <v>H</v>
      </c>
      <c r="I110" s="3">
        <v>3.75</v>
      </c>
      <c r="J110" s="3">
        <v>3.75</v>
      </c>
      <c r="K110" s="3">
        <v>1.91</v>
      </c>
      <c r="L110" s="3">
        <v>1.7</v>
      </c>
      <c r="M110" s="3">
        <v>2.1</v>
      </c>
      <c r="N110" s="3">
        <f t="shared" si="82"/>
        <v>2</v>
      </c>
      <c r="O110" s="3">
        <f t="shared" si="83"/>
        <v>5.6893542757417093E-2</v>
      </c>
      <c r="P110" s="3">
        <f t="shared" si="84"/>
        <v>6.4425770308123242E-2</v>
      </c>
      <c r="Q110" s="3">
        <f t="shared" si="85"/>
        <v>3.9633507853403143</v>
      </c>
      <c r="R110" s="3">
        <f t="shared" si="86"/>
        <v>3.9633507853403143</v>
      </c>
      <c r="S110" s="3">
        <f t="shared" si="87"/>
        <v>2.0186666666666664</v>
      </c>
      <c r="T110" s="3">
        <f t="shared" si="88"/>
        <v>1.7967190226876091</v>
      </c>
      <c r="U110" s="3">
        <f t="shared" si="89"/>
        <v>2.2194764397905762</v>
      </c>
      <c r="V110" s="4">
        <f t="shared" si="90"/>
        <v>0.26666666666666666</v>
      </c>
      <c r="W110" s="4">
        <f t="shared" si="91"/>
        <v>0.26666666666666666</v>
      </c>
      <c r="X110" s="4">
        <f t="shared" si="92"/>
        <v>0.52356020942408377</v>
      </c>
      <c r="Y110" s="4">
        <f t="shared" si="93"/>
        <v>0.58823529411764708</v>
      </c>
      <c r="Z110" s="4">
        <f t="shared" si="94"/>
        <v>0.47619047619047616</v>
      </c>
      <c r="AA110" s="4">
        <f t="shared" si="95"/>
        <v>1</v>
      </c>
      <c r="AB110" s="4">
        <f t="shared" si="96"/>
        <v>1.9633507853403143</v>
      </c>
      <c r="AC110" s="4">
        <f t="shared" si="97"/>
        <v>1</v>
      </c>
      <c r="AD110" s="4">
        <f t="shared" si="98"/>
        <v>1.9633507853403143</v>
      </c>
      <c r="AE110" s="4">
        <f t="shared" si="99"/>
        <v>0.5093333333333333</v>
      </c>
      <c r="AF110" s="4">
        <f t="shared" si="100"/>
        <v>0.5093333333333333</v>
      </c>
      <c r="AG110" s="4">
        <f t="shared" si="101"/>
        <v>0.80952380952380942</v>
      </c>
      <c r="AH110" s="4">
        <f t="shared" si="102"/>
        <v>1.2352941176470589</v>
      </c>
      <c r="AI110" s="4">
        <f t="shared" si="103"/>
        <v>1.9446841186736479</v>
      </c>
      <c r="AJ110" s="4">
        <f t="shared" si="104"/>
        <v>0</v>
      </c>
      <c r="AK110" s="4">
        <f t="shared" si="105"/>
        <v>1.9446841186736479</v>
      </c>
      <c r="AL110" s="4">
        <f t="shared" si="106"/>
        <v>-0.4227574171029671</v>
      </c>
      <c r="AM110" s="4">
        <f t="shared" si="107"/>
        <v>0.4227574171029671</v>
      </c>
      <c r="AN110" s="4">
        <f t="shared" si="108"/>
        <v>0.97234205933682394</v>
      </c>
      <c r="AO110" s="4">
        <f t="shared" si="109"/>
        <v>0</v>
      </c>
      <c r="AP110" s="4">
        <f t="shared" si="110"/>
        <v>0.97234205933682394</v>
      </c>
      <c r="AQ110" s="4">
        <f t="shared" si="111"/>
        <v>-0.21137870855148355</v>
      </c>
      <c r="AR110" s="4">
        <f t="shared" si="112"/>
        <v>0.21137870855148355</v>
      </c>
      <c r="AS110" s="4">
        <f t="shared" si="113"/>
        <v>0.77137618995407664</v>
      </c>
      <c r="AT110" s="4">
        <f t="shared" si="114"/>
        <v>0</v>
      </c>
      <c r="AU110" s="4">
        <f t="shared" si="115"/>
        <v>0.77137618995407664</v>
      </c>
      <c r="AV110" s="4">
        <f t="shared" si="116"/>
        <v>-0.2083123029652498</v>
      </c>
      <c r="AW110" s="4">
        <f t="shared" si="117"/>
        <v>0.2083123029652498</v>
      </c>
      <c r="AX110" s="4">
        <f t="shared" si="118"/>
        <v>138.84771419173379</v>
      </c>
      <c r="AY110" s="4">
        <f t="shared" si="119"/>
        <v>0</v>
      </c>
      <c r="AZ110" s="4">
        <f t="shared" si="120"/>
        <v>138.84771419173379</v>
      </c>
      <c r="BA110" s="4">
        <f t="shared" si="121"/>
        <v>-37.496214533744968</v>
      </c>
      <c r="BB110" s="4">
        <f t="shared" si="122"/>
        <v>37.496214533744968</v>
      </c>
      <c r="BC110" s="4">
        <f t="shared" si="123"/>
        <v>0.96335078534031449</v>
      </c>
      <c r="BD110" s="4">
        <f t="shared" si="124"/>
        <v>0</v>
      </c>
      <c r="BE110" s="4">
        <f t="shared" si="125"/>
        <v>0.96335078534031449</v>
      </c>
      <c r="BF110" s="4">
        <f t="shared" si="126"/>
        <v>-0.19047619047619058</v>
      </c>
      <c r="BG110" s="4">
        <f t="shared" si="127"/>
        <v>0.23529411764705896</v>
      </c>
      <c r="BH110" s="4">
        <f t="shared" si="128"/>
        <v>1.1227638994050191</v>
      </c>
      <c r="BI110" s="4">
        <f t="shared" si="129"/>
        <v>3.3151227457824319</v>
      </c>
      <c r="BJ110" s="4">
        <f t="shared" si="130"/>
        <v>0.33867943527382888</v>
      </c>
      <c r="BK110" s="4">
        <f t="shared" si="131"/>
        <v>0.29893463643041535</v>
      </c>
      <c r="BL110" s="4">
        <f t="shared" si="132"/>
        <v>2.0080977312390926</v>
      </c>
      <c r="BM110" s="4">
        <f t="shared" si="133"/>
        <v>0.14886458551295625</v>
      </c>
      <c r="BN110" s="3">
        <f t="shared" si="134"/>
        <v>1</v>
      </c>
      <c r="BO110" s="3">
        <v>100</v>
      </c>
      <c r="BP110" s="3">
        <f t="shared" si="135"/>
        <v>2.75</v>
      </c>
      <c r="BQ110" s="3">
        <f t="shared" si="136"/>
        <v>275</v>
      </c>
      <c r="BR110" s="3">
        <f t="shared" si="137"/>
        <v>0</v>
      </c>
      <c r="BS110" s="3">
        <f t="shared" si="138"/>
        <v>-1</v>
      </c>
      <c r="BT110" s="3">
        <f t="shared" si="151"/>
        <v>-100</v>
      </c>
      <c r="BU110" s="3">
        <f t="shared" si="139"/>
        <v>0</v>
      </c>
      <c r="BV110" s="3">
        <f t="shared" si="140"/>
        <v>-1</v>
      </c>
      <c r="BW110" s="3">
        <f t="shared" si="152"/>
        <v>-100</v>
      </c>
      <c r="BX110" s="3">
        <f t="shared" si="141"/>
        <v>0</v>
      </c>
      <c r="BY110" s="3">
        <f t="shared" si="142"/>
        <v>-1</v>
      </c>
      <c r="BZ110" s="3">
        <f t="shared" si="153"/>
        <v>-100</v>
      </c>
      <c r="CA110" s="3">
        <f t="shared" si="143"/>
        <v>1</v>
      </c>
      <c r="CB110" s="3">
        <f t="shared" si="144"/>
        <v>1.1000000000000001</v>
      </c>
      <c r="CC110" s="3">
        <f t="shared" si="145"/>
        <v>110.00000000000001</v>
      </c>
      <c r="CD110" s="3">
        <f t="shared" si="146"/>
        <v>1</v>
      </c>
      <c r="CE110" s="3">
        <f t="shared" si="147"/>
        <v>0</v>
      </c>
      <c r="CF110" s="3">
        <f t="shared" si="154"/>
        <v>1</v>
      </c>
      <c r="CG110" s="16" t="str">
        <f t="shared" si="155"/>
        <v/>
      </c>
      <c r="CI110" s="12">
        <f t="shared" si="156"/>
        <v>1</v>
      </c>
      <c r="CJ110" s="12">
        <f t="shared" si="157"/>
        <v>1</v>
      </c>
      <c r="CK110" s="12">
        <f t="shared" si="158"/>
        <v>2</v>
      </c>
      <c r="CL110" s="12" t="str">
        <f t="shared" si="159"/>
        <v>Over2.5</v>
      </c>
      <c r="CM110" s="12">
        <f t="shared" si="148"/>
        <v>1</v>
      </c>
      <c r="CN110" s="12">
        <f t="shared" si="149"/>
        <v>0</v>
      </c>
      <c r="CO110" s="12">
        <f t="shared" si="160"/>
        <v>1</v>
      </c>
      <c r="CP110" s="12" t="str">
        <f t="shared" si="161"/>
        <v/>
      </c>
    </row>
    <row r="111" spans="1:94" x14ac:dyDescent="0.25">
      <c r="A111" t="s">
        <v>127</v>
      </c>
      <c r="B111" t="s">
        <v>175</v>
      </c>
      <c r="C111" t="s">
        <v>136</v>
      </c>
      <c r="D111" t="s">
        <v>16</v>
      </c>
      <c r="E111" t="s">
        <v>25</v>
      </c>
      <c r="F111" s="3">
        <v>1</v>
      </c>
      <c r="G111" s="3">
        <v>1</v>
      </c>
      <c r="H111" s="3" t="str">
        <f t="shared" si="150"/>
        <v>D</v>
      </c>
      <c r="I111" s="3">
        <v>11</v>
      </c>
      <c r="J111" s="3">
        <v>7.5</v>
      </c>
      <c r="K111" s="3">
        <v>1.2</v>
      </c>
      <c r="L111" s="3">
        <v>1.36</v>
      </c>
      <c r="M111" s="3">
        <v>3.1</v>
      </c>
      <c r="N111" s="3">
        <f t="shared" si="82"/>
        <v>2</v>
      </c>
      <c r="O111" s="3">
        <f t="shared" si="83"/>
        <v>5.7575757575757613E-2</v>
      </c>
      <c r="P111" s="3">
        <f t="shared" si="84"/>
        <v>5.7874762808349023E-2</v>
      </c>
      <c r="Q111" s="3">
        <f t="shared" si="85"/>
        <v>11.633333333333333</v>
      </c>
      <c r="R111" s="3">
        <f t="shared" si="86"/>
        <v>7.9318181818181817</v>
      </c>
      <c r="S111" s="3">
        <f t="shared" si="87"/>
        <v>1.269090909090909</v>
      </c>
      <c r="T111" s="3">
        <f t="shared" si="88"/>
        <v>1.4383030303030304</v>
      </c>
      <c r="U111" s="3">
        <f t="shared" si="89"/>
        <v>3.2784848484848488</v>
      </c>
      <c r="V111" s="4">
        <f t="shared" si="90"/>
        <v>9.0909090909090912E-2</v>
      </c>
      <c r="W111" s="4">
        <f t="shared" si="91"/>
        <v>0.13333333333333333</v>
      </c>
      <c r="X111" s="4">
        <f t="shared" si="92"/>
        <v>0.83333333333333337</v>
      </c>
      <c r="Y111" s="4">
        <f t="shared" si="93"/>
        <v>0.73529411764705876</v>
      </c>
      <c r="Z111" s="4">
        <f t="shared" si="94"/>
        <v>0.32258064516129031</v>
      </c>
      <c r="AA111" s="4">
        <f t="shared" si="95"/>
        <v>1.4666666666666666</v>
      </c>
      <c r="AB111" s="4">
        <f t="shared" si="96"/>
        <v>9.1666666666666679</v>
      </c>
      <c r="AC111" s="4">
        <f t="shared" si="97"/>
        <v>0.68181818181818177</v>
      </c>
      <c r="AD111" s="4">
        <f t="shared" si="98"/>
        <v>6.25</v>
      </c>
      <c r="AE111" s="4">
        <f t="shared" si="99"/>
        <v>0.10909090909090909</v>
      </c>
      <c r="AF111" s="4">
        <f t="shared" si="100"/>
        <v>0.16</v>
      </c>
      <c r="AG111" s="4">
        <f t="shared" si="101"/>
        <v>0.43870967741935485</v>
      </c>
      <c r="AH111" s="4">
        <f t="shared" si="102"/>
        <v>2.2794117647058822</v>
      </c>
      <c r="AI111" s="4">
        <f t="shared" si="103"/>
        <v>10.364242424242423</v>
      </c>
      <c r="AJ111" s="4">
        <f t="shared" si="104"/>
        <v>3.7015151515151512</v>
      </c>
      <c r="AK111" s="4">
        <f t="shared" si="105"/>
        <v>6.6627272727272722</v>
      </c>
      <c r="AL111" s="4">
        <f t="shared" si="106"/>
        <v>-1.8401818181818184</v>
      </c>
      <c r="AM111" s="4">
        <f t="shared" si="107"/>
        <v>1.8401818181818184</v>
      </c>
      <c r="AN111" s="4">
        <f t="shared" si="108"/>
        <v>5.1821212121212117</v>
      </c>
      <c r="AO111" s="4">
        <f t="shared" si="109"/>
        <v>1.8507575757575756</v>
      </c>
      <c r="AP111" s="4">
        <f t="shared" si="110"/>
        <v>3.3313636363636361</v>
      </c>
      <c r="AQ111" s="4">
        <f t="shared" si="111"/>
        <v>-0.92009090909090918</v>
      </c>
      <c r="AR111" s="4">
        <f t="shared" si="112"/>
        <v>0.92009090909090918</v>
      </c>
      <c r="AS111" s="4">
        <f t="shared" si="113"/>
        <v>1.3801683005839231</v>
      </c>
      <c r="AT111" s="4">
        <f t="shared" si="114"/>
        <v>1.0754158993794374</v>
      </c>
      <c r="AU111" s="4">
        <f t="shared" si="115"/>
        <v>1.2791768085733162</v>
      </c>
      <c r="AV111" s="4">
        <f t="shared" si="116"/>
        <v>-0.74380481792814612</v>
      </c>
      <c r="AW111" s="4">
        <f t="shared" si="117"/>
        <v>0.74380481792814612</v>
      </c>
      <c r="AX111" s="4">
        <f t="shared" si="118"/>
        <v>248.43029410510616</v>
      </c>
      <c r="AY111" s="4">
        <f t="shared" si="119"/>
        <v>193.57486188829873</v>
      </c>
      <c r="AZ111" s="4">
        <f t="shared" si="120"/>
        <v>230.25182554319693</v>
      </c>
      <c r="BA111" s="4">
        <f t="shared" si="121"/>
        <v>-133.88486722706631</v>
      </c>
      <c r="BB111" s="4">
        <f t="shared" si="122"/>
        <v>133.88486722706631</v>
      </c>
      <c r="BC111" s="4">
        <f t="shared" si="123"/>
        <v>8.1666666666666661</v>
      </c>
      <c r="BD111" s="4">
        <f t="shared" si="124"/>
        <v>0.46666666666666662</v>
      </c>
      <c r="BE111" s="4">
        <f t="shared" si="125"/>
        <v>5.25</v>
      </c>
      <c r="BF111" s="4">
        <f t="shared" si="126"/>
        <v>-0.56129032258064515</v>
      </c>
      <c r="BG111" s="4">
        <f t="shared" si="127"/>
        <v>1.2794117647058825</v>
      </c>
      <c r="BH111" s="4">
        <f t="shared" si="128"/>
        <v>5.2521530530520941</v>
      </c>
      <c r="BI111" s="4">
        <f t="shared" si="129"/>
        <v>6.9447474747474738</v>
      </c>
      <c r="BJ111" s="4">
        <f t="shared" si="130"/>
        <v>0.75627703845964156</v>
      </c>
      <c r="BK111" s="4">
        <f t="shared" si="131"/>
        <v>1.3012050422525545</v>
      </c>
      <c r="BL111" s="4">
        <f t="shared" si="132"/>
        <v>2.3583939393939395</v>
      </c>
      <c r="BM111" s="4">
        <f t="shared" si="133"/>
        <v>0.55173354227111793</v>
      </c>
      <c r="BN111" s="3">
        <f t="shared" si="134"/>
        <v>0</v>
      </c>
      <c r="BO111" s="3">
        <v>100</v>
      </c>
      <c r="BP111" s="3">
        <f t="shared" si="135"/>
        <v>-1</v>
      </c>
      <c r="BQ111" s="3">
        <f t="shared" si="136"/>
        <v>-100</v>
      </c>
      <c r="BR111" s="3">
        <f t="shared" si="137"/>
        <v>0</v>
      </c>
      <c r="BS111" s="3">
        <f t="shared" si="138"/>
        <v>-1</v>
      </c>
      <c r="BT111" s="3">
        <f t="shared" si="151"/>
        <v>-100</v>
      </c>
      <c r="BU111" s="3">
        <f t="shared" si="139"/>
        <v>1</v>
      </c>
      <c r="BV111" s="3">
        <f t="shared" si="140"/>
        <v>6.5</v>
      </c>
      <c r="BW111" s="3">
        <f t="shared" si="152"/>
        <v>650</v>
      </c>
      <c r="BX111" s="3">
        <f t="shared" si="141"/>
        <v>0</v>
      </c>
      <c r="BY111" s="3">
        <f t="shared" si="142"/>
        <v>-1</v>
      </c>
      <c r="BZ111" s="3">
        <f t="shared" si="153"/>
        <v>-100</v>
      </c>
      <c r="CA111" s="3">
        <f t="shared" si="143"/>
        <v>1</v>
      </c>
      <c r="CB111" s="3">
        <f t="shared" si="144"/>
        <v>2.1</v>
      </c>
      <c r="CC111" s="3">
        <f t="shared" si="145"/>
        <v>210</v>
      </c>
      <c r="CD111" s="3">
        <f t="shared" si="146"/>
        <v>1</v>
      </c>
      <c r="CE111" s="3">
        <f t="shared" si="147"/>
        <v>0</v>
      </c>
      <c r="CF111" s="3">
        <f t="shared" si="154"/>
        <v>1</v>
      </c>
      <c r="CG111" s="16" t="str">
        <f t="shared" si="155"/>
        <v/>
      </c>
      <c r="CI111" s="12">
        <f t="shared" si="156"/>
        <v>1</v>
      </c>
      <c r="CJ111" s="12">
        <f t="shared" si="157"/>
        <v>1</v>
      </c>
      <c r="CK111" s="12">
        <f t="shared" si="158"/>
        <v>2</v>
      </c>
      <c r="CL111" s="12" t="str">
        <f t="shared" si="159"/>
        <v>Over2.5</v>
      </c>
      <c r="CM111" s="12">
        <f t="shared" si="148"/>
        <v>1</v>
      </c>
      <c r="CN111" s="12">
        <f t="shared" si="149"/>
        <v>0</v>
      </c>
      <c r="CO111" s="12">
        <f t="shared" si="160"/>
        <v>1</v>
      </c>
      <c r="CP111" s="12" t="str">
        <f t="shared" si="161"/>
        <v/>
      </c>
    </row>
    <row r="112" spans="1:94" x14ac:dyDescent="0.25">
      <c r="A112" t="s">
        <v>127</v>
      </c>
      <c r="B112" t="s">
        <v>176</v>
      </c>
      <c r="C112" t="s">
        <v>177</v>
      </c>
      <c r="D112" t="s">
        <v>23</v>
      </c>
      <c r="E112" t="s">
        <v>24</v>
      </c>
      <c r="F112" s="3">
        <v>1</v>
      </c>
      <c r="G112" s="3">
        <v>4</v>
      </c>
      <c r="H112" s="3" t="str">
        <f t="shared" si="150"/>
        <v>A</v>
      </c>
      <c r="I112" s="3">
        <v>2.2999999999999998</v>
      </c>
      <c r="J112" s="3">
        <v>3.6</v>
      </c>
      <c r="K112" s="3">
        <v>2.9</v>
      </c>
      <c r="L112" s="3">
        <v>1.67</v>
      </c>
      <c r="M112" s="3">
        <v>2.15</v>
      </c>
      <c r="N112" s="3">
        <f t="shared" si="82"/>
        <v>5</v>
      </c>
      <c r="O112" s="3">
        <f t="shared" si="83"/>
        <v>5.7387972680326582E-2</v>
      </c>
      <c r="P112" s="3">
        <f t="shared" si="84"/>
        <v>6.3918674279348275E-2</v>
      </c>
      <c r="Q112" s="3">
        <f t="shared" si="85"/>
        <v>2.4319923371647509</v>
      </c>
      <c r="R112" s="3">
        <f t="shared" si="86"/>
        <v>3.806596701649176</v>
      </c>
      <c r="S112" s="3">
        <f t="shared" si="87"/>
        <v>3.0664251207729469</v>
      </c>
      <c r="T112" s="3">
        <f t="shared" si="88"/>
        <v>1.7658379143761453</v>
      </c>
      <c r="U112" s="3">
        <f t="shared" si="89"/>
        <v>2.2733841412627021</v>
      </c>
      <c r="V112" s="4">
        <f t="shared" si="90"/>
        <v>0.43478260869565222</v>
      </c>
      <c r="W112" s="4">
        <f t="shared" si="91"/>
        <v>0.27777777777777779</v>
      </c>
      <c r="X112" s="4">
        <f t="shared" si="92"/>
        <v>0.34482758620689657</v>
      </c>
      <c r="Y112" s="4">
        <f t="shared" si="93"/>
        <v>0.5988023952095809</v>
      </c>
      <c r="Z112" s="4">
        <f t="shared" si="94"/>
        <v>0.46511627906976744</v>
      </c>
      <c r="AA112" s="4">
        <f t="shared" si="95"/>
        <v>0.63888888888888884</v>
      </c>
      <c r="AB112" s="4">
        <f t="shared" si="96"/>
        <v>0.79310344827586199</v>
      </c>
      <c r="AC112" s="4">
        <f t="shared" si="97"/>
        <v>1.5652173913043479</v>
      </c>
      <c r="AD112" s="4">
        <f t="shared" si="98"/>
        <v>1.2413793103448276</v>
      </c>
      <c r="AE112" s="4">
        <f t="shared" si="99"/>
        <v>1.2608695652173914</v>
      </c>
      <c r="AF112" s="4">
        <f t="shared" si="100"/>
        <v>0.80555555555555547</v>
      </c>
      <c r="AG112" s="4">
        <f t="shared" si="101"/>
        <v>0.77674418604651163</v>
      </c>
      <c r="AH112" s="4">
        <f t="shared" si="102"/>
        <v>1.2874251497005988</v>
      </c>
      <c r="AI112" s="4">
        <f t="shared" si="103"/>
        <v>-0.63443278360819599</v>
      </c>
      <c r="AJ112" s="4">
        <f t="shared" si="104"/>
        <v>-1.374604364484425</v>
      </c>
      <c r="AK112" s="4">
        <f t="shared" si="105"/>
        <v>0.74017158087622903</v>
      </c>
      <c r="AL112" s="4">
        <f t="shared" si="106"/>
        <v>-0.50754622688655671</v>
      </c>
      <c r="AM112" s="4">
        <f t="shared" si="107"/>
        <v>0.50754622688655671</v>
      </c>
      <c r="AN112" s="4">
        <f t="shared" si="108"/>
        <v>-0.317216391804098</v>
      </c>
      <c r="AO112" s="4">
        <f t="shared" si="109"/>
        <v>-0.68730218224221251</v>
      </c>
      <c r="AP112" s="4">
        <f t="shared" si="110"/>
        <v>0.37008579043811451</v>
      </c>
      <c r="AQ112" s="4">
        <f t="shared" si="111"/>
        <v>-0.25377311344327835</v>
      </c>
      <c r="AR112" s="4">
        <f t="shared" si="112"/>
        <v>0.25377311344327835</v>
      </c>
      <c r="AS112" s="4">
        <f t="shared" si="113"/>
        <v>-0.30717586428227456</v>
      </c>
      <c r="AT112" s="4">
        <f t="shared" si="114"/>
        <v>-0.60215300655181869</v>
      </c>
      <c r="AU112" s="4">
        <f t="shared" si="115"/>
        <v>0.35445537698493257</v>
      </c>
      <c r="AV112" s="4">
        <f t="shared" si="116"/>
        <v>-0.248526663934869</v>
      </c>
      <c r="AW112" s="4">
        <f t="shared" si="117"/>
        <v>0.248526663934869</v>
      </c>
      <c r="AX112" s="4">
        <f t="shared" si="118"/>
        <v>-55.291655570809418</v>
      </c>
      <c r="AY112" s="4">
        <f t="shared" si="119"/>
        <v>-108.38754117932736</v>
      </c>
      <c r="AZ112" s="4">
        <f t="shared" si="120"/>
        <v>63.801967857287856</v>
      </c>
      <c r="BA112" s="4">
        <f t="shared" si="121"/>
        <v>-44.734799508276417</v>
      </c>
      <c r="BB112" s="4">
        <f t="shared" si="122"/>
        <v>44.734799508276417</v>
      </c>
      <c r="BC112" s="4">
        <f t="shared" si="123"/>
        <v>-0.20689655172413796</v>
      </c>
      <c r="BD112" s="4">
        <f t="shared" si="124"/>
        <v>-0.36111111111111122</v>
      </c>
      <c r="BE112" s="4">
        <f t="shared" si="125"/>
        <v>0.24137931034482774</v>
      </c>
      <c r="BF112" s="4">
        <f t="shared" si="126"/>
        <v>-0.22325581395348837</v>
      </c>
      <c r="BG112" s="4">
        <f t="shared" si="127"/>
        <v>0.28742514970059879</v>
      </c>
      <c r="BH112" s="4">
        <f t="shared" si="128"/>
        <v>0.68797966114719722</v>
      </c>
      <c r="BI112" s="4">
        <f t="shared" si="129"/>
        <v>3.1016713865289582</v>
      </c>
      <c r="BJ112" s="4">
        <f t="shared" si="130"/>
        <v>0.22180933290844415</v>
      </c>
      <c r="BK112" s="4">
        <f t="shared" si="131"/>
        <v>0.35888937879713267</v>
      </c>
      <c r="BL112" s="4">
        <f t="shared" si="132"/>
        <v>2.0196110278194235</v>
      </c>
      <c r="BM112" s="4">
        <f t="shared" si="133"/>
        <v>0.17770222773274613</v>
      </c>
      <c r="BN112" s="3">
        <f t="shared" si="134"/>
        <v>0</v>
      </c>
      <c r="BO112" s="3">
        <v>100</v>
      </c>
      <c r="BP112" s="3">
        <f t="shared" si="135"/>
        <v>-1</v>
      </c>
      <c r="BQ112" s="3">
        <f t="shared" si="136"/>
        <v>-100</v>
      </c>
      <c r="BR112" s="3">
        <f t="shared" si="137"/>
        <v>1</v>
      </c>
      <c r="BS112" s="3">
        <f t="shared" si="138"/>
        <v>1.9</v>
      </c>
      <c r="BT112" s="3">
        <f t="shared" si="151"/>
        <v>190</v>
      </c>
      <c r="BU112" s="3">
        <f t="shared" si="139"/>
        <v>0</v>
      </c>
      <c r="BV112" s="3">
        <f t="shared" si="140"/>
        <v>-1</v>
      </c>
      <c r="BW112" s="3">
        <f t="shared" si="152"/>
        <v>-100</v>
      </c>
      <c r="BX112" s="3">
        <f t="shared" si="141"/>
        <v>1</v>
      </c>
      <c r="BY112" s="3">
        <f t="shared" si="142"/>
        <v>0.66999999999999993</v>
      </c>
      <c r="BZ112" s="3">
        <f t="shared" si="153"/>
        <v>67</v>
      </c>
      <c r="CA112" s="3">
        <f t="shared" si="143"/>
        <v>0</v>
      </c>
      <c r="CB112" s="3">
        <f t="shared" si="144"/>
        <v>-1</v>
      </c>
      <c r="CC112" s="3">
        <f t="shared" si="145"/>
        <v>-100</v>
      </c>
      <c r="CD112" s="3">
        <f t="shared" si="146"/>
        <v>1</v>
      </c>
      <c r="CE112" s="3">
        <f t="shared" si="147"/>
        <v>0</v>
      </c>
      <c r="CF112" s="3">
        <f t="shared" si="154"/>
        <v>1</v>
      </c>
      <c r="CG112" s="16" t="str">
        <f t="shared" si="155"/>
        <v/>
      </c>
      <c r="CI112" s="12">
        <f t="shared" si="156"/>
        <v>1</v>
      </c>
      <c r="CJ112" s="12">
        <f t="shared" si="157"/>
        <v>0</v>
      </c>
      <c r="CK112" s="12">
        <f t="shared" si="158"/>
        <v>1</v>
      </c>
      <c r="CL112" s="12" t="str">
        <f t="shared" si="159"/>
        <v/>
      </c>
      <c r="CM112" s="12">
        <f t="shared" si="148"/>
        <v>1</v>
      </c>
      <c r="CN112" s="12">
        <f t="shared" si="149"/>
        <v>0</v>
      </c>
      <c r="CO112" s="12">
        <f t="shared" si="160"/>
        <v>1</v>
      </c>
      <c r="CP112" s="12" t="str">
        <f t="shared" si="161"/>
        <v/>
      </c>
    </row>
    <row r="113" spans="1:94" x14ac:dyDescent="0.25">
      <c r="A113" t="s">
        <v>127</v>
      </c>
      <c r="B113" t="s">
        <v>178</v>
      </c>
      <c r="C113" t="s">
        <v>172</v>
      </c>
      <c r="D113" t="s">
        <v>26</v>
      </c>
      <c r="E113" t="s">
        <v>23</v>
      </c>
      <c r="F113" s="3">
        <v>2</v>
      </c>
      <c r="G113" s="3">
        <v>1</v>
      </c>
      <c r="H113" s="3" t="str">
        <f t="shared" si="150"/>
        <v>H</v>
      </c>
      <c r="I113" s="3">
        <v>3.1</v>
      </c>
      <c r="J113" s="3">
        <v>3.5</v>
      </c>
      <c r="K113" s="3">
        <v>2.2999999999999998</v>
      </c>
      <c r="L113" s="3">
        <v>1.89</v>
      </c>
      <c r="M113" s="3">
        <v>2.0099999999999998</v>
      </c>
      <c r="N113" s="3">
        <f t="shared" si="82"/>
        <v>3</v>
      </c>
      <c r="O113" s="3">
        <f t="shared" si="83"/>
        <v>4.3077539571228396E-2</v>
      </c>
      <c r="P113" s="3">
        <f t="shared" si="84"/>
        <v>2.6612966911474523E-2</v>
      </c>
      <c r="Q113" s="3">
        <f t="shared" si="85"/>
        <v>3.2335403726708081</v>
      </c>
      <c r="R113" s="3">
        <f t="shared" si="86"/>
        <v>3.6507713884992992</v>
      </c>
      <c r="S113" s="3">
        <f t="shared" si="87"/>
        <v>2.399078341013825</v>
      </c>
      <c r="T113" s="3">
        <f t="shared" si="88"/>
        <v>1.9714165497896217</v>
      </c>
      <c r="U113" s="3">
        <f t="shared" si="89"/>
        <v>2.0965858545381688</v>
      </c>
      <c r="V113" s="4">
        <f t="shared" si="90"/>
        <v>0.32258064516129031</v>
      </c>
      <c r="W113" s="4">
        <f t="shared" si="91"/>
        <v>0.2857142857142857</v>
      </c>
      <c r="X113" s="4">
        <f t="shared" si="92"/>
        <v>0.43478260869565222</v>
      </c>
      <c r="Y113" s="4">
        <f t="shared" si="93"/>
        <v>0.52910052910052918</v>
      </c>
      <c r="Z113" s="4">
        <f t="shared" si="94"/>
        <v>0.49751243781094534</v>
      </c>
      <c r="AA113" s="4">
        <f t="shared" si="95"/>
        <v>0.88571428571428579</v>
      </c>
      <c r="AB113" s="4">
        <f t="shared" si="96"/>
        <v>1.347826086956522</v>
      </c>
      <c r="AC113" s="4">
        <f t="shared" si="97"/>
        <v>1.129032258064516</v>
      </c>
      <c r="AD113" s="4">
        <f t="shared" si="98"/>
        <v>1.5217391304347827</v>
      </c>
      <c r="AE113" s="4">
        <f t="shared" si="99"/>
        <v>0.74193548387096764</v>
      </c>
      <c r="AF113" s="4">
        <f t="shared" si="100"/>
        <v>0.65714285714285714</v>
      </c>
      <c r="AG113" s="4">
        <f t="shared" si="101"/>
        <v>0.94029850746268662</v>
      </c>
      <c r="AH113" s="4">
        <f t="shared" si="102"/>
        <v>1.0634920634920635</v>
      </c>
      <c r="AI113" s="4">
        <f t="shared" si="103"/>
        <v>0.83446203165698307</v>
      </c>
      <c r="AJ113" s="4">
        <f t="shared" si="104"/>
        <v>-0.41723101582849109</v>
      </c>
      <c r="AK113" s="4">
        <f t="shared" si="105"/>
        <v>1.2516930474854742</v>
      </c>
      <c r="AL113" s="4">
        <f t="shared" si="106"/>
        <v>-0.12516930474854715</v>
      </c>
      <c r="AM113" s="4">
        <f t="shared" si="107"/>
        <v>0.12516930474854715</v>
      </c>
      <c r="AN113" s="4">
        <f t="shared" si="108"/>
        <v>0.41723101582849154</v>
      </c>
      <c r="AO113" s="4">
        <f t="shared" si="109"/>
        <v>-0.20861550791424555</v>
      </c>
      <c r="AP113" s="4">
        <f t="shared" si="110"/>
        <v>0.62584652374273708</v>
      </c>
      <c r="AQ113" s="4">
        <f t="shared" si="111"/>
        <v>-6.2584652374273575E-2</v>
      </c>
      <c r="AR113" s="4">
        <f t="shared" si="112"/>
        <v>6.2584652374273575E-2</v>
      </c>
      <c r="AS113" s="4">
        <f t="shared" si="113"/>
        <v>0.39527188889348946</v>
      </c>
      <c r="AT113" s="4">
        <f t="shared" si="114"/>
        <v>-0.20566581081690621</v>
      </c>
      <c r="AU113" s="4">
        <f t="shared" si="115"/>
        <v>0.55920781993125923</v>
      </c>
      <c r="AV113" s="4">
        <f t="shared" si="116"/>
        <v>-6.2503132538965195E-2</v>
      </c>
      <c r="AW113" s="4">
        <f t="shared" si="117"/>
        <v>6.2503132538965195E-2</v>
      </c>
      <c r="AX113" s="4">
        <f t="shared" si="118"/>
        <v>71.148940000828105</v>
      </c>
      <c r="AY113" s="4">
        <f t="shared" si="119"/>
        <v>-37.019845947043116</v>
      </c>
      <c r="AZ113" s="4">
        <f t="shared" si="120"/>
        <v>100.65740758762666</v>
      </c>
      <c r="BA113" s="4">
        <f t="shared" si="121"/>
        <v>-11.250563857013736</v>
      </c>
      <c r="BB113" s="4">
        <f t="shared" si="122"/>
        <v>11.250563857013736</v>
      </c>
      <c r="BC113" s="4">
        <f t="shared" si="123"/>
        <v>0.34782608695652195</v>
      </c>
      <c r="BD113" s="4">
        <f t="shared" si="124"/>
        <v>-0.11428571428571421</v>
      </c>
      <c r="BE113" s="4">
        <f t="shared" si="125"/>
        <v>0.52173913043478271</v>
      </c>
      <c r="BF113" s="4">
        <f t="shared" si="126"/>
        <v>-5.9701492537313321E-2</v>
      </c>
      <c r="BG113" s="4">
        <f t="shared" si="127"/>
        <v>6.3492063492063364E-2</v>
      </c>
      <c r="BH113" s="4">
        <f t="shared" si="128"/>
        <v>0.63733090410579762</v>
      </c>
      <c r="BI113" s="4">
        <f t="shared" si="129"/>
        <v>3.0944633673946438</v>
      </c>
      <c r="BJ113" s="4">
        <f t="shared" si="130"/>
        <v>0.2059584582002639</v>
      </c>
      <c r="BK113" s="4">
        <f t="shared" si="131"/>
        <v>8.8508064184103216E-2</v>
      </c>
      <c r="BL113" s="4">
        <f t="shared" si="132"/>
        <v>2.0340012021638953</v>
      </c>
      <c r="BM113" s="4">
        <f t="shared" si="133"/>
        <v>4.3514263457633609E-2</v>
      </c>
      <c r="BN113" s="3">
        <f t="shared" si="134"/>
        <v>1</v>
      </c>
      <c r="BO113" s="3">
        <v>100</v>
      </c>
      <c r="BP113" s="3">
        <f t="shared" si="135"/>
        <v>2.1</v>
      </c>
      <c r="BQ113" s="3">
        <f t="shared" si="136"/>
        <v>210</v>
      </c>
      <c r="BR113" s="3">
        <f t="shared" si="137"/>
        <v>0</v>
      </c>
      <c r="BS113" s="3">
        <f t="shared" si="138"/>
        <v>-1</v>
      </c>
      <c r="BT113" s="3">
        <f t="shared" si="151"/>
        <v>-100</v>
      </c>
      <c r="BU113" s="3">
        <f t="shared" si="139"/>
        <v>0</v>
      </c>
      <c r="BV113" s="3">
        <f t="shared" si="140"/>
        <v>-1</v>
      </c>
      <c r="BW113" s="3">
        <f t="shared" si="152"/>
        <v>-100</v>
      </c>
      <c r="BX113" s="3">
        <f t="shared" si="141"/>
        <v>1</v>
      </c>
      <c r="BY113" s="3">
        <f t="shared" si="142"/>
        <v>0.8899999999999999</v>
      </c>
      <c r="BZ113" s="3">
        <f t="shared" si="153"/>
        <v>88.999999999999986</v>
      </c>
      <c r="CA113" s="3">
        <f t="shared" si="143"/>
        <v>0</v>
      </c>
      <c r="CB113" s="3">
        <f t="shared" si="144"/>
        <v>-1</v>
      </c>
      <c r="CC113" s="3">
        <f t="shared" si="145"/>
        <v>-100</v>
      </c>
      <c r="CD113" s="3">
        <f t="shared" si="146"/>
        <v>1</v>
      </c>
      <c r="CE113" s="3">
        <f t="shared" si="147"/>
        <v>0</v>
      </c>
      <c r="CF113" s="3">
        <f t="shared" si="154"/>
        <v>1</v>
      </c>
      <c r="CG113" s="16" t="str">
        <f t="shared" si="155"/>
        <v/>
      </c>
      <c r="CI113" s="12">
        <f t="shared" si="156"/>
        <v>1</v>
      </c>
      <c r="CJ113" s="12">
        <f t="shared" si="157"/>
        <v>0</v>
      </c>
      <c r="CK113" s="12">
        <f t="shared" si="158"/>
        <v>1</v>
      </c>
      <c r="CL113" s="12" t="str">
        <f t="shared" si="159"/>
        <v/>
      </c>
      <c r="CM113" s="12">
        <f t="shared" si="148"/>
        <v>1</v>
      </c>
      <c r="CN113" s="12">
        <f t="shared" si="149"/>
        <v>0</v>
      </c>
      <c r="CO113" s="12">
        <f t="shared" si="160"/>
        <v>1</v>
      </c>
      <c r="CP113" s="12" t="str">
        <f t="shared" si="161"/>
        <v/>
      </c>
    </row>
    <row r="114" spans="1:94" x14ac:dyDescent="0.25">
      <c r="A114" t="s">
        <v>127</v>
      </c>
      <c r="B114" t="s">
        <v>178</v>
      </c>
      <c r="C114" t="s">
        <v>173</v>
      </c>
      <c r="D114" t="s">
        <v>12</v>
      </c>
      <c r="E114" t="s">
        <v>11</v>
      </c>
      <c r="F114" s="3">
        <v>3</v>
      </c>
      <c r="G114" s="3">
        <v>1</v>
      </c>
      <c r="H114" s="3" t="str">
        <f t="shared" si="150"/>
        <v>H</v>
      </c>
      <c r="I114" s="3">
        <v>1.2</v>
      </c>
      <c r="J114" s="3">
        <v>6.5</v>
      </c>
      <c r="K114" s="3">
        <v>15</v>
      </c>
      <c r="L114" s="3">
        <v>1.62</v>
      </c>
      <c r="M114" s="3">
        <v>2.25</v>
      </c>
      <c r="N114" s="3">
        <f t="shared" si="82"/>
        <v>4</v>
      </c>
      <c r="O114" s="3">
        <f t="shared" si="83"/>
        <v>5.3846153846153877E-2</v>
      </c>
      <c r="P114" s="3">
        <f t="shared" si="84"/>
        <v>6.1728395061728336E-2</v>
      </c>
      <c r="Q114" s="3">
        <f t="shared" si="85"/>
        <v>1.2646153846153847</v>
      </c>
      <c r="R114" s="3">
        <f t="shared" si="86"/>
        <v>6.8500000000000005</v>
      </c>
      <c r="S114" s="3">
        <f t="shared" si="87"/>
        <v>15.807692307692308</v>
      </c>
      <c r="T114" s="3">
        <f t="shared" si="88"/>
        <v>1.7072307692307693</v>
      </c>
      <c r="U114" s="3">
        <f t="shared" si="89"/>
        <v>2.3711538461538462</v>
      </c>
      <c r="V114" s="4">
        <f t="shared" si="90"/>
        <v>0.83333333333333337</v>
      </c>
      <c r="W114" s="4">
        <f t="shared" si="91"/>
        <v>0.15384615384615385</v>
      </c>
      <c r="X114" s="4">
        <f t="shared" si="92"/>
        <v>6.6666666666666666E-2</v>
      </c>
      <c r="Y114" s="4">
        <f t="shared" si="93"/>
        <v>0.61728395061728392</v>
      </c>
      <c r="Z114" s="4">
        <f t="shared" si="94"/>
        <v>0.44444444444444442</v>
      </c>
      <c r="AA114" s="4">
        <f t="shared" si="95"/>
        <v>0.1846153846153846</v>
      </c>
      <c r="AB114" s="4">
        <f t="shared" si="96"/>
        <v>0.08</v>
      </c>
      <c r="AC114" s="4">
        <f t="shared" si="97"/>
        <v>5.416666666666667</v>
      </c>
      <c r="AD114" s="4">
        <f t="shared" si="98"/>
        <v>0.43333333333333335</v>
      </c>
      <c r="AE114" s="4">
        <f t="shared" si="99"/>
        <v>12.5</v>
      </c>
      <c r="AF114" s="4">
        <f t="shared" si="100"/>
        <v>2.3076923076923075</v>
      </c>
      <c r="AG114" s="4">
        <f t="shared" si="101"/>
        <v>0.72000000000000008</v>
      </c>
      <c r="AH114" s="4">
        <f t="shared" si="102"/>
        <v>1.3888888888888888</v>
      </c>
      <c r="AI114" s="4">
        <f t="shared" si="103"/>
        <v>-14.543076923076924</v>
      </c>
      <c r="AJ114" s="4">
        <f t="shared" si="104"/>
        <v>-5.5853846153846156</v>
      </c>
      <c r="AK114" s="4">
        <f t="shared" si="105"/>
        <v>-8.9576923076923087</v>
      </c>
      <c r="AL114" s="4">
        <f t="shared" si="106"/>
        <v>-0.66392307692307684</v>
      </c>
      <c r="AM114" s="4">
        <f t="shared" si="107"/>
        <v>0.66392307692307684</v>
      </c>
      <c r="AN114" s="4">
        <f t="shared" si="108"/>
        <v>-7.2715384615384622</v>
      </c>
      <c r="AO114" s="4">
        <f t="shared" si="109"/>
        <v>-2.7926923076923078</v>
      </c>
      <c r="AP114" s="4">
        <f t="shared" si="110"/>
        <v>-4.4788461538461544</v>
      </c>
      <c r="AQ114" s="4">
        <f t="shared" si="111"/>
        <v>-0.33196153846153842</v>
      </c>
      <c r="AR114" s="4">
        <f t="shared" si="112"/>
        <v>0.33196153846153842</v>
      </c>
      <c r="AS114" s="4">
        <f t="shared" si="113"/>
        <v>-1.4341311018541025</v>
      </c>
      <c r="AT114" s="4">
        <f t="shared" si="114"/>
        <v>-1.226943806662544</v>
      </c>
      <c r="AU114" s="4">
        <f t="shared" si="115"/>
        <v>-1.3511274267067217</v>
      </c>
      <c r="AV114" s="4">
        <f t="shared" si="116"/>
        <v>-0.3205154313391978</v>
      </c>
      <c r="AW114" s="4">
        <f t="shared" si="117"/>
        <v>0.3205154313391978</v>
      </c>
      <c r="AX114" s="4">
        <f t="shared" si="118"/>
        <v>-258.14359833373845</v>
      </c>
      <c r="AY114" s="4">
        <f t="shared" si="119"/>
        <v>-220.84988519925793</v>
      </c>
      <c r="AZ114" s="4">
        <f t="shared" si="120"/>
        <v>-243.20293680720991</v>
      </c>
      <c r="BA114" s="4">
        <f t="shared" si="121"/>
        <v>-57.692777641055606</v>
      </c>
      <c r="BB114" s="4">
        <f t="shared" si="122"/>
        <v>57.692777641055606</v>
      </c>
      <c r="BC114" s="4">
        <f t="shared" si="123"/>
        <v>-0.92</v>
      </c>
      <c r="BD114" s="4">
        <f t="shared" si="124"/>
        <v>-0.81538461538461537</v>
      </c>
      <c r="BE114" s="4">
        <f t="shared" si="125"/>
        <v>-0.56666666666666676</v>
      </c>
      <c r="BF114" s="4">
        <f t="shared" si="126"/>
        <v>-0.27999999999999997</v>
      </c>
      <c r="BG114" s="4">
        <f t="shared" si="127"/>
        <v>0.38888888888888884</v>
      </c>
      <c r="BH114" s="4">
        <f t="shared" si="128"/>
        <v>7.3364144190878156</v>
      </c>
      <c r="BI114" s="4">
        <f t="shared" si="129"/>
        <v>7.9741025641025649</v>
      </c>
      <c r="BJ114" s="4">
        <f t="shared" si="130"/>
        <v>0.92003010496937132</v>
      </c>
      <c r="BK114" s="4">
        <f t="shared" si="131"/>
        <v>0.4694645098785441</v>
      </c>
      <c r="BL114" s="4">
        <f t="shared" si="132"/>
        <v>2.039192307692308</v>
      </c>
      <c r="BM114" s="4">
        <f t="shared" si="133"/>
        <v>0.23022081247934034</v>
      </c>
      <c r="BN114" s="3">
        <f t="shared" si="134"/>
        <v>1</v>
      </c>
      <c r="BO114" s="3">
        <v>100</v>
      </c>
      <c r="BP114" s="3">
        <f t="shared" si="135"/>
        <v>0.19999999999999996</v>
      </c>
      <c r="BQ114" s="3">
        <f t="shared" si="136"/>
        <v>19.999999999999996</v>
      </c>
      <c r="BR114" s="3">
        <f t="shared" si="137"/>
        <v>0</v>
      </c>
      <c r="BS114" s="3">
        <f t="shared" si="138"/>
        <v>-1</v>
      </c>
      <c r="BT114" s="3">
        <f t="shared" si="151"/>
        <v>-100</v>
      </c>
      <c r="BU114" s="3">
        <f t="shared" si="139"/>
        <v>0</v>
      </c>
      <c r="BV114" s="3">
        <f t="shared" si="140"/>
        <v>-1</v>
      </c>
      <c r="BW114" s="3">
        <f t="shared" si="152"/>
        <v>-100</v>
      </c>
      <c r="BX114" s="3">
        <f t="shared" si="141"/>
        <v>1</v>
      </c>
      <c r="BY114" s="3">
        <f t="shared" si="142"/>
        <v>0.62000000000000011</v>
      </c>
      <c r="BZ114" s="3">
        <f t="shared" si="153"/>
        <v>62.000000000000014</v>
      </c>
      <c r="CA114" s="3">
        <f t="shared" si="143"/>
        <v>0</v>
      </c>
      <c r="CB114" s="3">
        <f t="shared" si="144"/>
        <v>-1</v>
      </c>
      <c r="CC114" s="3">
        <f t="shared" si="145"/>
        <v>-100</v>
      </c>
      <c r="CD114" s="3">
        <f t="shared" si="146"/>
        <v>0</v>
      </c>
      <c r="CE114" s="3">
        <f t="shared" si="147"/>
        <v>1</v>
      </c>
      <c r="CF114" s="3">
        <f t="shared" si="154"/>
        <v>1</v>
      </c>
      <c r="CG114" s="16" t="str">
        <f t="shared" si="155"/>
        <v/>
      </c>
      <c r="CI114" s="12">
        <f t="shared" si="156"/>
        <v>1</v>
      </c>
      <c r="CJ114" s="12">
        <f t="shared" si="157"/>
        <v>0</v>
      </c>
      <c r="CK114" s="12">
        <f t="shared" si="158"/>
        <v>1</v>
      </c>
      <c r="CL114" s="12" t="str">
        <f t="shared" si="159"/>
        <v/>
      </c>
      <c r="CM114" s="12">
        <f t="shared" si="148"/>
        <v>1</v>
      </c>
      <c r="CN114" s="12">
        <f t="shared" si="149"/>
        <v>1</v>
      </c>
      <c r="CO114" s="12">
        <f t="shared" si="160"/>
        <v>2</v>
      </c>
      <c r="CP114" s="12" t="str">
        <f t="shared" si="161"/>
        <v>Under2.5</v>
      </c>
    </row>
    <row r="115" spans="1:94" x14ac:dyDescent="0.25">
      <c r="A115" t="s">
        <v>127</v>
      </c>
      <c r="B115" t="s">
        <v>178</v>
      </c>
      <c r="C115" t="s">
        <v>173</v>
      </c>
      <c r="D115" t="s">
        <v>19</v>
      </c>
      <c r="E115" t="s">
        <v>17</v>
      </c>
      <c r="F115" s="3">
        <v>2</v>
      </c>
      <c r="G115" s="3">
        <v>3</v>
      </c>
      <c r="H115" s="3" t="str">
        <f t="shared" si="150"/>
        <v>A</v>
      </c>
      <c r="I115" s="3">
        <v>2.6</v>
      </c>
      <c r="J115" s="3">
        <v>3</v>
      </c>
      <c r="K115" s="3">
        <v>2.9</v>
      </c>
      <c r="L115" s="3">
        <v>2.4</v>
      </c>
      <c r="M115" s="3">
        <v>1.53</v>
      </c>
      <c r="N115" s="3">
        <f t="shared" si="82"/>
        <v>5</v>
      </c>
      <c r="O115" s="3">
        <f t="shared" si="83"/>
        <v>6.2776304155614415E-2</v>
      </c>
      <c r="P115" s="3">
        <f t="shared" si="84"/>
        <v>7.026143790849676E-2</v>
      </c>
      <c r="Q115" s="3">
        <f t="shared" si="85"/>
        <v>2.7632183908045977</v>
      </c>
      <c r="R115" s="3">
        <f t="shared" si="86"/>
        <v>3.1883289124668432</v>
      </c>
      <c r="S115" s="3">
        <f t="shared" si="87"/>
        <v>3.0820512820512818</v>
      </c>
      <c r="T115" s="3">
        <f t="shared" si="88"/>
        <v>2.5506631299734743</v>
      </c>
      <c r="U115" s="3">
        <f t="shared" si="89"/>
        <v>1.6260477453580902</v>
      </c>
      <c r="V115" s="4">
        <f t="shared" si="90"/>
        <v>0.38461538461538458</v>
      </c>
      <c r="W115" s="4">
        <f t="shared" si="91"/>
        <v>0.33333333333333331</v>
      </c>
      <c r="X115" s="4">
        <f t="shared" si="92"/>
        <v>0.34482758620689657</v>
      </c>
      <c r="Y115" s="4">
        <f t="shared" si="93"/>
        <v>0.41666666666666669</v>
      </c>
      <c r="Z115" s="4">
        <f t="shared" si="94"/>
        <v>0.65359477124183007</v>
      </c>
      <c r="AA115" s="4">
        <f t="shared" si="95"/>
        <v>0.8666666666666667</v>
      </c>
      <c r="AB115" s="4">
        <f t="shared" si="96"/>
        <v>0.89655172413793105</v>
      </c>
      <c r="AC115" s="4">
        <f t="shared" si="97"/>
        <v>1.1538461538461537</v>
      </c>
      <c r="AD115" s="4">
        <f t="shared" si="98"/>
        <v>1.0344827586206897</v>
      </c>
      <c r="AE115" s="4">
        <f t="shared" si="99"/>
        <v>1.1153846153846154</v>
      </c>
      <c r="AF115" s="4">
        <f t="shared" si="100"/>
        <v>0.96666666666666667</v>
      </c>
      <c r="AG115" s="4">
        <f t="shared" si="101"/>
        <v>1.5686274509803921</v>
      </c>
      <c r="AH115" s="4">
        <f t="shared" si="102"/>
        <v>0.63750000000000007</v>
      </c>
      <c r="AI115" s="4">
        <f t="shared" si="103"/>
        <v>-0.31883289124668401</v>
      </c>
      <c r="AJ115" s="4">
        <f t="shared" si="104"/>
        <v>-0.4251105216622455</v>
      </c>
      <c r="AK115" s="4">
        <f t="shared" si="105"/>
        <v>0.10627763041556149</v>
      </c>
      <c r="AL115" s="4">
        <f t="shared" si="106"/>
        <v>0.92461538461538417</v>
      </c>
      <c r="AM115" s="4">
        <f t="shared" si="107"/>
        <v>-0.92461538461538417</v>
      </c>
      <c r="AN115" s="4">
        <f t="shared" si="108"/>
        <v>-0.15941644562334201</v>
      </c>
      <c r="AO115" s="4">
        <f t="shared" si="109"/>
        <v>-0.21255526083112275</v>
      </c>
      <c r="AP115" s="4">
        <f t="shared" si="110"/>
        <v>5.3138815207780743E-2</v>
      </c>
      <c r="AQ115" s="4">
        <f t="shared" si="111"/>
        <v>0.46230769230769209</v>
      </c>
      <c r="AR115" s="4">
        <f t="shared" si="112"/>
        <v>-0.46230769230769209</v>
      </c>
      <c r="AS115" s="4">
        <f t="shared" si="113"/>
        <v>-0.15808622216670679</v>
      </c>
      <c r="AT115" s="4">
        <f t="shared" si="114"/>
        <v>-0.20943826563180679</v>
      </c>
      <c r="AU115" s="4">
        <f t="shared" si="115"/>
        <v>5.3088883156639323E-2</v>
      </c>
      <c r="AV115" s="4">
        <f t="shared" si="116"/>
        <v>0.43304173627757009</v>
      </c>
      <c r="AW115" s="4">
        <f t="shared" si="117"/>
        <v>-0.43304173627757009</v>
      </c>
      <c r="AX115" s="4">
        <f t="shared" si="118"/>
        <v>-28.455519990007222</v>
      </c>
      <c r="AY115" s="4">
        <f t="shared" si="119"/>
        <v>-37.698887813725221</v>
      </c>
      <c r="AZ115" s="4">
        <f t="shared" si="120"/>
        <v>9.5559989681950785</v>
      </c>
      <c r="BA115" s="4">
        <f t="shared" si="121"/>
        <v>77.947512529962623</v>
      </c>
      <c r="BB115" s="4">
        <f t="shared" si="122"/>
        <v>-77.947512529962623</v>
      </c>
      <c r="BC115" s="4">
        <f t="shared" si="123"/>
        <v>-0.10344827586206887</v>
      </c>
      <c r="BD115" s="4">
        <f t="shared" si="124"/>
        <v>-0.13333333333333325</v>
      </c>
      <c r="BE115" s="4">
        <f t="shared" si="125"/>
        <v>3.4482758620689669E-2</v>
      </c>
      <c r="BF115" s="4">
        <f t="shared" si="126"/>
        <v>0.56862745098039191</v>
      </c>
      <c r="BG115" s="4">
        <f t="shared" si="127"/>
        <v>-0.36249999999999988</v>
      </c>
      <c r="BH115" s="4">
        <f t="shared" si="128"/>
        <v>0.22123452973990182</v>
      </c>
      <c r="BI115" s="4">
        <f t="shared" si="129"/>
        <v>3.0111995284409079</v>
      </c>
      <c r="BJ115" s="4">
        <f t="shared" si="130"/>
        <v>7.3470564687039913E-2</v>
      </c>
      <c r="BK115" s="4">
        <f t="shared" si="131"/>
        <v>0.65380180845094638</v>
      </c>
      <c r="BL115" s="4">
        <f t="shared" si="132"/>
        <v>2.0883554376657822</v>
      </c>
      <c r="BM115" s="4">
        <f t="shared" si="133"/>
        <v>0.31307017792992192</v>
      </c>
      <c r="BN115" s="3">
        <f t="shared" si="134"/>
        <v>0</v>
      </c>
      <c r="BO115" s="3">
        <v>100</v>
      </c>
      <c r="BP115" s="3">
        <f t="shared" si="135"/>
        <v>-1</v>
      </c>
      <c r="BQ115" s="3">
        <f t="shared" si="136"/>
        <v>-100</v>
      </c>
      <c r="BR115" s="3">
        <f t="shared" si="137"/>
        <v>1</v>
      </c>
      <c r="BS115" s="3">
        <f t="shared" si="138"/>
        <v>1.9</v>
      </c>
      <c r="BT115" s="3">
        <f t="shared" si="151"/>
        <v>190</v>
      </c>
      <c r="BU115" s="3">
        <f t="shared" si="139"/>
        <v>0</v>
      </c>
      <c r="BV115" s="3">
        <f t="shared" si="140"/>
        <v>-1</v>
      </c>
      <c r="BW115" s="3">
        <f t="shared" si="152"/>
        <v>-100</v>
      </c>
      <c r="BX115" s="3">
        <f t="shared" si="141"/>
        <v>1</v>
      </c>
      <c r="BY115" s="3">
        <f t="shared" si="142"/>
        <v>1.4</v>
      </c>
      <c r="BZ115" s="3">
        <f t="shared" si="153"/>
        <v>140</v>
      </c>
      <c r="CA115" s="3">
        <f t="shared" si="143"/>
        <v>0</v>
      </c>
      <c r="CB115" s="3">
        <f t="shared" si="144"/>
        <v>-1</v>
      </c>
      <c r="CC115" s="3">
        <f t="shared" si="145"/>
        <v>-100</v>
      </c>
      <c r="CD115" s="3">
        <f t="shared" si="146"/>
        <v>1</v>
      </c>
      <c r="CE115" s="3">
        <f t="shared" si="147"/>
        <v>0</v>
      </c>
      <c r="CF115" s="3">
        <f t="shared" si="154"/>
        <v>1</v>
      </c>
      <c r="CG115" s="16" t="str">
        <f t="shared" si="155"/>
        <v/>
      </c>
      <c r="CI115" s="12">
        <f t="shared" si="156"/>
        <v>1</v>
      </c>
      <c r="CJ115" s="12">
        <f t="shared" si="157"/>
        <v>0</v>
      </c>
      <c r="CK115" s="12">
        <f t="shared" si="158"/>
        <v>1</v>
      </c>
      <c r="CL115" s="12" t="str">
        <f t="shared" si="159"/>
        <v/>
      </c>
      <c r="CM115" s="12">
        <f t="shared" si="148"/>
        <v>1</v>
      </c>
      <c r="CN115" s="12">
        <f t="shared" si="149"/>
        <v>0</v>
      </c>
      <c r="CO115" s="12">
        <f t="shared" si="160"/>
        <v>1</v>
      </c>
      <c r="CP115" s="12" t="str">
        <f t="shared" si="161"/>
        <v/>
      </c>
    </row>
    <row r="116" spans="1:94" x14ac:dyDescent="0.25">
      <c r="A116" t="s">
        <v>127</v>
      </c>
      <c r="B116" t="s">
        <v>178</v>
      </c>
      <c r="C116" t="s">
        <v>173</v>
      </c>
      <c r="D116" t="s">
        <v>141</v>
      </c>
      <c r="E116" t="s">
        <v>16</v>
      </c>
      <c r="F116" s="3">
        <v>1</v>
      </c>
      <c r="G116" s="3">
        <v>0</v>
      </c>
      <c r="H116" s="3" t="str">
        <f t="shared" si="150"/>
        <v>H</v>
      </c>
      <c r="I116" s="3">
        <v>1.29</v>
      </c>
      <c r="J116" s="3">
        <v>6</v>
      </c>
      <c r="K116" s="3">
        <v>9.5</v>
      </c>
      <c r="L116" s="3">
        <v>1.44</v>
      </c>
      <c r="M116" s="3">
        <v>2.7</v>
      </c>
      <c r="N116" s="3">
        <f t="shared" si="82"/>
        <v>1</v>
      </c>
      <c r="O116" s="3">
        <f t="shared" si="83"/>
        <v>4.7123623011015692E-2</v>
      </c>
      <c r="P116" s="3">
        <f t="shared" si="84"/>
        <v>6.481481481481477E-2</v>
      </c>
      <c r="Q116" s="3">
        <f t="shared" si="85"/>
        <v>1.3507894736842103</v>
      </c>
      <c r="R116" s="3">
        <f t="shared" si="86"/>
        <v>6.2827417380660942</v>
      </c>
      <c r="S116" s="3">
        <f t="shared" si="87"/>
        <v>9.9476744186046488</v>
      </c>
      <c r="T116" s="3">
        <f t="shared" si="88"/>
        <v>1.5078580171358626</v>
      </c>
      <c r="U116" s="3">
        <f t="shared" si="89"/>
        <v>2.8272337821297424</v>
      </c>
      <c r="V116" s="4">
        <f t="shared" si="90"/>
        <v>0.77519379844961234</v>
      </c>
      <c r="W116" s="4">
        <f t="shared" si="91"/>
        <v>0.16666666666666666</v>
      </c>
      <c r="X116" s="4">
        <f t="shared" si="92"/>
        <v>0.10526315789473684</v>
      </c>
      <c r="Y116" s="4">
        <f t="shared" si="93"/>
        <v>0.69444444444444442</v>
      </c>
      <c r="Z116" s="4">
        <f t="shared" si="94"/>
        <v>0.37037037037037035</v>
      </c>
      <c r="AA116" s="4">
        <f t="shared" si="95"/>
        <v>0.215</v>
      </c>
      <c r="AB116" s="4">
        <f t="shared" si="96"/>
        <v>0.13578947368421054</v>
      </c>
      <c r="AC116" s="4">
        <f t="shared" si="97"/>
        <v>4.6511627906976747</v>
      </c>
      <c r="AD116" s="4">
        <f t="shared" si="98"/>
        <v>0.63157894736842102</v>
      </c>
      <c r="AE116" s="4">
        <f t="shared" si="99"/>
        <v>7.3643410852713176</v>
      </c>
      <c r="AF116" s="4">
        <f t="shared" si="100"/>
        <v>1.5833333333333333</v>
      </c>
      <c r="AG116" s="4">
        <f t="shared" si="101"/>
        <v>0.53333333333333333</v>
      </c>
      <c r="AH116" s="4">
        <f t="shared" si="102"/>
        <v>1.8750000000000002</v>
      </c>
      <c r="AI116" s="4">
        <f t="shared" si="103"/>
        <v>-8.5968849449204381</v>
      </c>
      <c r="AJ116" s="4">
        <f t="shared" si="104"/>
        <v>-4.9319522643818843</v>
      </c>
      <c r="AK116" s="4">
        <f t="shared" si="105"/>
        <v>-3.6649326805385547</v>
      </c>
      <c r="AL116" s="4">
        <f t="shared" si="106"/>
        <v>-1.3193757649938798</v>
      </c>
      <c r="AM116" s="4">
        <f t="shared" si="107"/>
        <v>1.3193757649938798</v>
      </c>
      <c r="AN116" s="4">
        <f t="shared" si="108"/>
        <v>-4.298442472460219</v>
      </c>
      <c r="AO116" s="4">
        <f t="shared" si="109"/>
        <v>-2.4659761321909421</v>
      </c>
      <c r="AP116" s="4">
        <f t="shared" si="110"/>
        <v>-1.8324663402692773</v>
      </c>
      <c r="AQ116" s="4">
        <f t="shared" si="111"/>
        <v>-0.65968788249693988</v>
      </c>
      <c r="AR116" s="4">
        <f t="shared" si="112"/>
        <v>0.65968788249693988</v>
      </c>
      <c r="AS116" s="4">
        <f t="shared" si="113"/>
        <v>-1.3422197458439677</v>
      </c>
      <c r="AT116" s="4">
        <f t="shared" si="114"/>
        <v>-1.1855413250604572</v>
      </c>
      <c r="AU116" s="4">
        <f t="shared" si="115"/>
        <v>-1.0712507316769362</v>
      </c>
      <c r="AV116" s="4">
        <f t="shared" si="116"/>
        <v>-0.5831555632135359</v>
      </c>
      <c r="AW116" s="4">
        <f t="shared" si="117"/>
        <v>0.5831555632135359</v>
      </c>
      <c r="AX116" s="4">
        <f t="shared" si="118"/>
        <v>-241.59955425191418</v>
      </c>
      <c r="AY116" s="4">
        <f t="shared" si="119"/>
        <v>-213.3974385108823</v>
      </c>
      <c r="AZ116" s="4">
        <f t="shared" si="120"/>
        <v>-192.82513170184851</v>
      </c>
      <c r="BA116" s="4">
        <f t="shared" si="121"/>
        <v>-104.96800137843647</v>
      </c>
      <c r="BB116" s="4">
        <f t="shared" si="122"/>
        <v>104.96800137843647</v>
      </c>
      <c r="BC116" s="4">
        <f t="shared" si="123"/>
        <v>-0.86421052631578943</v>
      </c>
      <c r="BD116" s="4">
        <f t="shared" si="124"/>
        <v>-0.78500000000000003</v>
      </c>
      <c r="BE116" s="4">
        <f t="shared" si="125"/>
        <v>-0.36842105263157893</v>
      </c>
      <c r="BF116" s="4">
        <f t="shared" si="126"/>
        <v>-0.46666666666666667</v>
      </c>
      <c r="BG116" s="4">
        <f t="shared" si="127"/>
        <v>0.875</v>
      </c>
      <c r="BH116" s="4">
        <f t="shared" si="128"/>
        <v>4.3139756498930488</v>
      </c>
      <c r="BI116" s="4">
        <f t="shared" si="129"/>
        <v>5.8604018767849837</v>
      </c>
      <c r="BJ116" s="4">
        <f t="shared" si="130"/>
        <v>0.73612283604340389</v>
      </c>
      <c r="BK116" s="4">
        <f t="shared" si="131"/>
        <v>0.93293955036036047</v>
      </c>
      <c r="BL116" s="4">
        <f t="shared" si="132"/>
        <v>2.1675458996328025</v>
      </c>
      <c r="BM116" s="4">
        <f t="shared" si="133"/>
        <v>0.43041282333094166</v>
      </c>
      <c r="BN116" s="3">
        <f t="shared" si="134"/>
        <v>1</v>
      </c>
      <c r="BO116" s="3">
        <v>100</v>
      </c>
      <c r="BP116" s="3">
        <f t="shared" si="135"/>
        <v>0.29000000000000004</v>
      </c>
      <c r="BQ116" s="3">
        <f t="shared" si="136"/>
        <v>29.000000000000004</v>
      </c>
      <c r="BR116" s="3">
        <f t="shared" si="137"/>
        <v>0</v>
      </c>
      <c r="BS116" s="3">
        <f t="shared" si="138"/>
        <v>-1</v>
      </c>
      <c r="BT116" s="3">
        <f t="shared" si="151"/>
        <v>-100</v>
      </c>
      <c r="BU116" s="3">
        <f t="shared" si="139"/>
        <v>0</v>
      </c>
      <c r="BV116" s="3">
        <f t="shared" si="140"/>
        <v>-1</v>
      </c>
      <c r="BW116" s="3">
        <f t="shared" si="152"/>
        <v>-100</v>
      </c>
      <c r="BX116" s="3">
        <f t="shared" si="141"/>
        <v>0</v>
      </c>
      <c r="BY116" s="3">
        <f t="shared" si="142"/>
        <v>-1</v>
      </c>
      <c r="BZ116" s="3">
        <f t="shared" si="153"/>
        <v>-100</v>
      </c>
      <c r="CA116" s="3">
        <f t="shared" si="143"/>
        <v>1</v>
      </c>
      <c r="CB116" s="3">
        <f t="shared" si="144"/>
        <v>1.7000000000000002</v>
      </c>
      <c r="CC116" s="3">
        <f t="shared" si="145"/>
        <v>170.00000000000003</v>
      </c>
      <c r="CD116" s="3">
        <f t="shared" si="146"/>
        <v>1</v>
      </c>
      <c r="CE116" s="3">
        <f t="shared" si="147"/>
        <v>1</v>
      </c>
      <c r="CF116" s="3">
        <f t="shared" si="154"/>
        <v>2</v>
      </c>
      <c r="CG116" s="16" t="str">
        <f t="shared" si="155"/>
        <v>BackCasa</v>
      </c>
      <c r="CI116" s="12">
        <f t="shared" si="156"/>
        <v>1</v>
      </c>
      <c r="CJ116" s="12">
        <f t="shared" si="157"/>
        <v>0</v>
      </c>
      <c r="CK116" s="12">
        <f t="shared" si="158"/>
        <v>1</v>
      </c>
      <c r="CL116" s="12" t="str">
        <f t="shared" si="159"/>
        <v/>
      </c>
      <c r="CM116" s="12">
        <f t="shared" si="148"/>
        <v>1</v>
      </c>
      <c r="CN116" s="12">
        <f t="shared" si="149"/>
        <v>1</v>
      </c>
      <c r="CO116" s="12">
        <f t="shared" si="160"/>
        <v>2</v>
      </c>
      <c r="CP116" s="12" t="str">
        <f t="shared" si="161"/>
        <v>Under2.5</v>
      </c>
    </row>
    <row r="117" spans="1:94" x14ac:dyDescent="0.25">
      <c r="A117" t="s">
        <v>127</v>
      </c>
      <c r="B117" t="s">
        <v>178</v>
      </c>
      <c r="C117" t="s">
        <v>174</v>
      </c>
      <c r="D117" t="s">
        <v>13</v>
      </c>
      <c r="E117" t="s">
        <v>20</v>
      </c>
      <c r="F117" s="3">
        <v>2</v>
      </c>
      <c r="G117" s="3">
        <v>0</v>
      </c>
      <c r="H117" s="3" t="str">
        <f t="shared" si="150"/>
        <v>H</v>
      </c>
      <c r="I117" s="3">
        <v>4</v>
      </c>
      <c r="J117" s="3">
        <v>3.6</v>
      </c>
      <c r="K117" s="3">
        <v>1.91</v>
      </c>
      <c r="L117" s="3">
        <v>1.83</v>
      </c>
      <c r="M117" s="3">
        <v>2.0699999999999998</v>
      </c>
      <c r="N117" s="3">
        <f t="shared" si="82"/>
        <v>2</v>
      </c>
      <c r="O117" s="3">
        <f t="shared" si="83"/>
        <v>5.1337987201861557E-2</v>
      </c>
      <c r="P117" s="3">
        <f t="shared" si="84"/>
        <v>2.9539874871307492E-2</v>
      </c>
      <c r="Q117" s="3">
        <f t="shared" si="85"/>
        <v>4.2053519488074462</v>
      </c>
      <c r="R117" s="3">
        <f t="shared" si="86"/>
        <v>3.7848167539267017</v>
      </c>
      <c r="S117" s="3">
        <f t="shared" si="87"/>
        <v>2.0080555555555555</v>
      </c>
      <c r="T117" s="3">
        <f t="shared" si="88"/>
        <v>1.9239485165794068</v>
      </c>
      <c r="U117" s="3">
        <f t="shared" si="89"/>
        <v>2.1762696335078533</v>
      </c>
      <c r="V117" s="4">
        <f t="shared" si="90"/>
        <v>0.25</v>
      </c>
      <c r="W117" s="4">
        <f t="shared" si="91"/>
        <v>0.27777777777777779</v>
      </c>
      <c r="X117" s="4">
        <f t="shared" si="92"/>
        <v>0.52356020942408377</v>
      </c>
      <c r="Y117" s="4">
        <f t="shared" si="93"/>
        <v>0.54644808743169393</v>
      </c>
      <c r="Z117" s="4">
        <f t="shared" si="94"/>
        <v>0.48309178743961356</v>
      </c>
      <c r="AA117" s="4">
        <f t="shared" si="95"/>
        <v>1.1111111111111112</v>
      </c>
      <c r="AB117" s="4">
        <f t="shared" si="96"/>
        <v>2.0942408376963351</v>
      </c>
      <c r="AC117" s="4">
        <f t="shared" si="97"/>
        <v>0.9</v>
      </c>
      <c r="AD117" s="4">
        <f t="shared" si="98"/>
        <v>1.8848167539267018</v>
      </c>
      <c r="AE117" s="4">
        <f t="shared" si="99"/>
        <v>0.47749999999999998</v>
      </c>
      <c r="AF117" s="4">
        <f t="shared" si="100"/>
        <v>0.53055555555555556</v>
      </c>
      <c r="AG117" s="4">
        <f t="shared" si="101"/>
        <v>0.8840579710144929</v>
      </c>
      <c r="AH117" s="4">
        <f t="shared" si="102"/>
        <v>1.1311475409836065</v>
      </c>
      <c r="AI117" s="4">
        <f t="shared" si="103"/>
        <v>2.1972963932518907</v>
      </c>
      <c r="AJ117" s="4">
        <f t="shared" si="104"/>
        <v>0.42053519488074453</v>
      </c>
      <c r="AK117" s="4">
        <f t="shared" si="105"/>
        <v>1.7767611983711462</v>
      </c>
      <c r="AL117" s="4">
        <f t="shared" si="106"/>
        <v>-0.2523211169284465</v>
      </c>
      <c r="AM117" s="4">
        <f t="shared" si="107"/>
        <v>0.2523211169284465</v>
      </c>
      <c r="AN117" s="4">
        <f t="shared" si="108"/>
        <v>1.0986481966259454</v>
      </c>
      <c r="AO117" s="4">
        <f t="shared" si="109"/>
        <v>0.21026759744037227</v>
      </c>
      <c r="AP117" s="4">
        <f t="shared" si="110"/>
        <v>0.88838059918557311</v>
      </c>
      <c r="AQ117" s="4">
        <f t="shared" si="111"/>
        <v>-0.12616055846422325</v>
      </c>
      <c r="AR117" s="4">
        <f t="shared" si="112"/>
        <v>0.12616055846422325</v>
      </c>
      <c r="AS117" s="4">
        <f t="shared" si="113"/>
        <v>0.83236917917697695</v>
      </c>
      <c r="AT117" s="4">
        <f t="shared" si="114"/>
        <v>0.20724847525868911</v>
      </c>
      <c r="AU117" s="4">
        <f t="shared" si="115"/>
        <v>0.72635832786214916</v>
      </c>
      <c r="AV117" s="4">
        <f t="shared" si="116"/>
        <v>-0.12549753457006194</v>
      </c>
      <c r="AW117" s="4">
        <f t="shared" si="117"/>
        <v>0.12549753457006194</v>
      </c>
      <c r="AX117" s="4">
        <f t="shared" si="118"/>
        <v>149.82645225185587</v>
      </c>
      <c r="AY117" s="4">
        <f t="shared" si="119"/>
        <v>37.304725546564036</v>
      </c>
      <c r="AZ117" s="4">
        <f t="shared" si="120"/>
        <v>130.74449901518685</v>
      </c>
      <c r="BA117" s="4">
        <f t="shared" si="121"/>
        <v>-22.589556222611147</v>
      </c>
      <c r="BB117" s="4">
        <f t="shared" si="122"/>
        <v>22.589556222611147</v>
      </c>
      <c r="BC117" s="4">
        <f t="shared" si="123"/>
        <v>1.0942408376963351</v>
      </c>
      <c r="BD117" s="4">
        <f t="shared" si="124"/>
        <v>0.11111111111111109</v>
      </c>
      <c r="BE117" s="4">
        <f t="shared" si="125"/>
        <v>0.88481675392670167</v>
      </c>
      <c r="BF117" s="4">
        <f t="shared" si="126"/>
        <v>-0.11594202898550712</v>
      </c>
      <c r="BG117" s="4">
        <f t="shared" si="127"/>
        <v>0.1311475409836064</v>
      </c>
      <c r="BH117" s="4">
        <f t="shared" si="128"/>
        <v>1.1663219714104418</v>
      </c>
      <c r="BI117" s="4">
        <f t="shared" si="129"/>
        <v>3.332741419429901</v>
      </c>
      <c r="BJ117" s="4">
        <f t="shared" si="130"/>
        <v>0.34995873505540459</v>
      </c>
      <c r="BK117" s="4">
        <f t="shared" si="131"/>
        <v>0.1784179728166683</v>
      </c>
      <c r="BL117" s="4">
        <f t="shared" si="132"/>
        <v>2.0501090750436299</v>
      </c>
      <c r="BM117" s="4">
        <f t="shared" si="133"/>
        <v>8.7028526915267301E-2</v>
      </c>
      <c r="BN117" s="3">
        <f t="shared" si="134"/>
        <v>1</v>
      </c>
      <c r="BO117" s="3">
        <v>100</v>
      </c>
      <c r="BP117" s="3">
        <f t="shared" si="135"/>
        <v>3</v>
      </c>
      <c r="BQ117" s="3">
        <f t="shared" si="136"/>
        <v>300</v>
      </c>
      <c r="BR117" s="3">
        <f t="shared" si="137"/>
        <v>0</v>
      </c>
      <c r="BS117" s="3">
        <f t="shared" si="138"/>
        <v>-1</v>
      </c>
      <c r="BT117" s="3">
        <f t="shared" si="151"/>
        <v>-100</v>
      </c>
      <c r="BU117" s="3">
        <f t="shared" si="139"/>
        <v>0</v>
      </c>
      <c r="BV117" s="3">
        <f t="shared" si="140"/>
        <v>-1</v>
      </c>
      <c r="BW117" s="3">
        <f t="shared" si="152"/>
        <v>-100</v>
      </c>
      <c r="BX117" s="3">
        <f t="shared" si="141"/>
        <v>0</v>
      </c>
      <c r="BY117" s="3">
        <f t="shared" si="142"/>
        <v>-1</v>
      </c>
      <c r="BZ117" s="3">
        <f t="shared" si="153"/>
        <v>-100</v>
      </c>
      <c r="CA117" s="3">
        <f t="shared" si="143"/>
        <v>1</v>
      </c>
      <c r="CB117" s="3">
        <f t="shared" si="144"/>
        <v>1.0699999999999998</v>
      </c>
      <c r="CC117" s="3">
        <f t="shared" si="145"/>
        <v>106.99999999999999</v>
      </c>
      <c r="CD117" s="3">
        <f t="shared" si="146"/>
        <v>1</v>
      </c>
      <c r="CE117" s="3">
        <f t="shared" si="147"/>
        <v>0</v>
      </c>
      <c r="CF117" s="3">
        <f t="shared" si="154"/>
        <v>1</v>
      </c>
      <c r="CG117" s="16" t="str">
        <f t="shared" si="155"/>
        <v/>
      </c>
      <c r="CI117" s="12">
        <f t="shared" si="156"/>
        <v>1</v>
      </c>
      <c r="CJ117" s="12">
        <f t="shared" si="157"/>
        <v>1</v>
      </c>
      <c r="CK117" s="12">
        <f t="shared" si="158"/>
        <v>2</v>
      </c>
      <c r="CL117" s="12" t="str">
        <f t="shared" si="159"/>
        <v>Over2.5</v>
      </c>
      <c r="CM117" s="12">
        <f t="shared" si="148"/>
        <v>1</v>
      </c>
      <c r="CN117" s="12">
        <f t="shared" si="149"/>
        <v>0</v>
      </c>
      <c r="CO117" s="12">
        <f t="shared" si="160"/>
        <v>1</v>
      </c>
      <c r="CP117" s="12" t="str">
        <f t="shared" si="161"/>
        <v/>
      </c>
    </row>
    <row r="118" spans="1:94" x14ac:dyDescent="0.25">
      <c r="A118" t="s">
        <v>127</v>
      </c>
      <c r="B118" t="s">
        <v>179</v>
      </c>
      <c r="C118" t="s">
        <v>134</v>
      </c>
      <c r="D118" t="s">
        <v>21</v>
      </c>
      <c r="E118" t="s">
        <v>18</v>
      </c>
      <c r="F118" s="3">
        <v>3</v>
      </c>
      <c r="G118" s="3">
        <v>1</v>
      </c>
      <c r="H118" s="3" t="str">
        <f t="shared" si="150"/>
        <v>H</v>
      </c>
      <c r="I118" s="3">
        <v>1.62</v>
      </c>
      <c r="J118" s="3">
        <v>4</v>
      </c>
      <c r="K118" s="3">
        <v>5.25</v>
      </c>
      <c r="L118" s="3">
        <v>1.7</v>
      </c>
      <c r="M118" s="3">
        <v>2.1</v>
      </c>
      <c r="N118" s="3">
        <f t="shared" si="82"/>
        <v>4</v>
      </c>
      <c r="O118" s="3">
        <f t="shared" si="83"/>
        <v>5.7760141093474271E-2</v>
      </c>
      <c r="P118" s="3">
        <f t="shared" si="84"/>
        <v>6.4425770308123242E-2</v>
      </c>
      <c r="Q118" s="3">
        <f t="shared" si="85"/>
        <v>1.7135714285714285</v>
      </c>
      <c r="R118" s="3">
        <f t="shared" si="86"/>
        <v>4.2310405643738971</v>
      </c>
      <c r="S118" s="3">
        <f t="shared" si="87"/>
        <v>5.5532407407407396</v>
      </c>
      <c r="T118" s="3">
        <f t="shared" si="88"/>
        <v>1.7981922398589063</v>
      </c>
      <c r="U118" s="3">
        <f t="shared" si="89"/>
        <v>2.2212962962962961</v>
      </c>
      <c r="V118" s="4">
        <f t="shared" si="90"/>
        <v>0.61728395061728392</v>
      </c>
      <c r="W118" s="4">
        <f t="shared" si="91"/>
        <v>0.25</v>
      </c>
      <c r="X118" s="4">
        <f t="shared" si="92"/>
        <v>0.19047619047619047</v>
      </c>
      <c r="Y118" s="4">
        <f t="shared" si="93"/>
        <v>0.58823529411764708</v>
      </c>
      <c r="Z118" s="4">
        <f t="shared" si="94"/>
        <v>0.47619047619047616</v>
      </c>
      <c r="AA118" s="4">
        <f t="shared" si="95"/>
        <v>0.40500000000000003</v>
      </c>
      <c r="AB118" s="4">
        <f t="shared" si="96"/>
        <v>0.30857142857142861</v>
      </c>
      <c r="AC118" s="4">
        <f t="shared" si="97"/>
        <v>2.4691358024691357</v>
      </c>
      <c r="AD118" s="4">
        <f t="shared" si="98"/>
        <v>0.76190476190476186</v>
      </c>
      <c r="AE118" s="4">
        <f t="shared" si="99"/>
        <v>3.2407407407407405</v>
      </c>
      <c r="AF118" s="4">
        <f t="shared" si="100"/>
        <v>1.3125</v>
      </c>
      <c r="AG118" s="4">
        <f t="shared" si="101"/>
        <v>0.80952380952380942</v>
      </c>
      <c r="AH118" s="4">
        <f t="shared" si="102"/>
        <v>1.2352941176470589</v>
      </c>
      <c r="AI118" s="4">
        <f t="shared" si="103"/>
        <v>-3.8396693121693111</v>
      </c>
      <c r="AJ118" s="4">
        <f t="shared" si="104"/>
        <v>-2.5174691358024686</v>
      </c>
      <c r="AK118" s="4">
        <f t="shared" si="105"/>
        <v>-1.3222001763668425</v>
      </c>
      <c r="AL118" s="4">
        <f t="shared" si="106"/>
        <v>-0.4231040564373898</v>
      </c>
      <c r="AM118" s="4">
        <f t="shared" si="107"/>
        <v>0.4231040564373898</v>
      </c>
      <c r="AN118" s="4">
        <f t="shared" si="108"/>
        <v>-1.9198346560846555</v>
      </c>
      <c r="AO118" s="4">
        <f t="shared" si="109"/>
        <v>-1.2587345679012343</v>
      </c>
      <c r="AP118" s="4">
        <f t="shared" si="110"/>
        <v>-0.66110008818342125</v>
      </c>
      <c r="AQ118" s="4">
        <f t="shared" si="111"/>
        <v>-0.2115520282186949</v>
      </c>
      <c r="AR118" s="4">
        <f t="shared" si="112"/>
        <v>0.2115520282186949</v>
      </c>
      <c r="AS118" s="4">
        <f t="shared" si="113"/>
        <v>-1.090586013153183</v>
      </c>
      <c r="AT118" s="4">
        <f t="shared" si="114"/>
        <v>-0.89944952172575565</v>
      </c>
      <c r="AU118" s="4">
        <f t="shared" si="115"/>
        <v>-0.58413891106002025</v>
      </c>
      <c r="AV118" s="4">
        <f t="shared" si="116"/>
        <v>-0.20847820393842284</v>
      </c>
      <c r="AW118" s="4">
        <f t="shared" si="117"/>
        <v>0.20847820393842284</v>
      </c>
      <c r="AX118" s="4">
        <f t="shared" si="118"/>
        <v>-196.30548236757295</v>
      </c>
      <c r="AY118" s="4">
        <f t="shared" si="119"/>
        <v>-161.90091391063601</v>
      </c>
      <c r="AZ118" s="4">
        <f t="shared" si="120"/>
        <v>-105.14500399080364</v>
      </c>
      <c r="BA118" s="4">
        <f t="shared" si="121"/>
        <v>-37.526076708916115</v>
      </c>
      <c r="BB118" s="4">
        <f t="shared" si="122"/>
        <v>37.526076708916115</v>
      </c>
      <c r="BC118" s="4">
        <f t="shared" si="123"/>
        <v>-0.69142857142857139</v>
      </c>
      <c r="BD118" s="4">
        <f t="shared" si="124"/>
        <v>-0.59499999999999997</v>
      </c>
      <c r="BE118" s="4">
        <f t="shared" si="125"/>
        <v>-0.23809523809523805</v>
      </c>
      <c r="BF118" s="4">
        <f t="shared" si="126"/>
        <v>-0.19047619047619049</v>
      </c>
      <c r="BG118" s="4">
        <f t="shared" si="127"/>
        <v>0.23529411764705888</v>
      </c>
      <c r="BH118" s="4">
        <f t="shared" si="128"/>
        <v>1.9505949768774506</v>
      </c>
      <c r="BI118" s="4">
        <f t="shared" si="129"/>
        <v>3.8326175778953555</v>
      </c>
      <c r="BJ118" s="4">
        <f t="shared" si="130"/>
        <v>0.50894589330475304</v>
      </c>
      <c r="BK118" s="4">
        <f t="shared" si="131"/>
        <v>0.29917974745441245</v>
      </c>
      <c r="BL118" s="4">
        <f t="shared" si="132"/>
        <v>2.0097442680776014</v>
      </c>
      <c r="BM118" s="4">
        <f t="shared" si="133"/>
        <v>0.14886458551295659</v>
      </c>
      <c r="BN118" s="3">
        <f t="shared" si="134"/>
        <v>1</v>
      </c>
      <c r="BO118" s="3">
        <v>100</v>
      </c>
      <c r="BP118" s="3">
        <f t="shared" si="135"/>
        <v>0.62000000000000011</v>
      </c>
      <c r="BQ118" s="3">
        <f t="shared" si="136"/>
        <v>62.000000000000014</v>
      </c>
      <c r="BR118" s="3">
        <f t="shared" si="137"/>
        <v>0</v>
      </c>
      <c r="BS118" s="3">
        <f t="shared" si="138"/>
        <v>-1</v>
      </c>
      <c r="BT118" s="3">
        <f t="shared" si="151"/>
        <v>-100</v>
      </c>
      <c r="BU118" s="3">
        <f t="shared" si="139"/>
        <v>0</v>
      </c>
      <c r="BV118" s="3">
        <f t="shared" si="140"/>
        <v>-1</v>
      </c>
      <c r="BW118" s="3">
        <f t="shared" si="152"/>
        <v>-100</v>
      </c>
      <c r="BX118" s="3">
        <f t="shared" si="141"/>
        <v>1</v>
      </c>
      <c r="BY118" s="3">
        <f t="shared" si="142"/>
        <v>0.7</v>
      </c>
      <c r="BZ118" s="3">
        <f t="shared" si="153"/>
        <v>70</v>
      </c>
      <c r="CA118" s="3">
        <f t="shared" si="143"/>
        <v>0</v>
      </c>
      <c r="CB118" s="3">
        <f t="shared" si="144"/>
        <v>-1</v>
      </c>
      <c r="CC118" s="3">
        <f t="shared" si="145"/>
        <v>-100</v>
      </c>
      <c r="CD118" s="3">
        <f t="shared" si="146"/>
        <v>1</v>
      </c>
      <c r="CE118" s="3">
        <f t="shared" si="147"/>
        <v>1</v>
      </c>
      <c r="CF118" s="3">
        <f t="shared" si="154"/>
        <v>2</v>
      </c>
      <c r="CG118" s="16" t="str">
        <f t="shared" si="155"/>
        <v>BackCasa</v>
      </c>
      <c r="CI118" s="12">
        <f t="shared" si="156"/>
        <v>1</v>
      </c>
      <c r="CJ118" s="12">
        <f t="shared" si="157"/>
        <v>0</v>
      </c>
      <c r="CK118" s="12">
        <f t="shared" si="158"/>
        <v>1</v>
      </c>
      <c r="CL118" s="12" t="str">
        <f t="shared" si="159"/>
        <v/>
      </c>
      <c r="CM118" s="12">
        <f t="shared" si="148"/>
        <v>1</v>
      </c>
      <c r="CN118" s="12">
        <f t="shared" si="149"/>
        <v>1</v>
      </c>
      <c r="CO118" s="12">
        <f t="shared" si="160"/>
        <v>2</v>
      </c>
      <c r="CP118" s="12" t="str">
        <f t="shared" si="161"/>
        <v>Under2.5</v>
      </c>
    </row>
    <row r="119" spans="1:94" x14ac:dyDescent="0.25">
      <c r="A119" t="s">
        <v>127</v>
      </c>
      <c r="B119" t="s">
        <v>179</v>
      </c>
      <c r="C119" t="s">
        <v>134</v>
      </c>
      <c r="D119" t="s">
        <v>15</v>
      </c>
      <c r="E119" t="s">
        <v>135</v>
      </c>
      <c r="F119" s="3">
        <v>1</v>
      </c>
      <c r="G119" s="3">
        <v>1</v>
      </c>
      <c r="H119" s="3" t="str">
        <f t="shared" si="150"/>
        <v>D</v>
      </c>
      <c r="I119" s="3">
        <v>1.25</v>
      </c>
      <c r="J119" s="3">
        <v>6</v>
      </c>
      <c r="K119" s="3">
        <v>10</v>
      </c>
      <c r="L119" s="3">
        <v>1.5</v>
      </c>
      <c r="M119" s="3">
        <v>2.5</v>
      </c>
      <c r="N119" s="3">
        <f t="shared" si="82"/>
        <v>2</v>
      </c>
      <c r="O119" s="3">
        <f t="shared" si="83"/>
        <v>6.6666666666666652E-2</v>
      </c>
      <c r="P119" s="3">
        <f t="shared" si="84"/>
        <v>6.6666666666666652E-2</v>
      </c>
      <c r="Q119" s="3">
        <f t="shared" si="85"/>
        <v>1.3333333333333333</v>
      </c>
      <c r="R119" s="3">
        <f t="shared" si="86"/>
        <v>6.4</v>
      </c>
      <c r="S119" s="3">
        <f t="shared" si="87"/>
        <v>10.666666666666666</v>
      </c>
      <c r="T119" s="3">
        <f t="shared" si="88"/>
        <v>1.6</v>
      </c>
      <c r="U119" s="3">
        <f t="shared" si="89"/>
        <v>2.6666666666666665</v>
      </c>
      <c r="V119" s="4">
        <f t="shared" si="90"/>
        <v>0.8</v>
      </c>
      <c r="W119" s="4">
        <f t="shared" si="91"/>
        <v>0.16666666666666666</v>
      </c>
      <c r="X119" s="4">
        <f t="shared" si="92"/>
        <v>0.1</v>
      </c>
      <c r="Y119" s="4">
        <f t="shared" si="93"/>
        <v>0.66666666666666663</v>
      </c>
      <c r="Z119" s="4">
        <f t="shared" si="94"/>
        <v>0.4</v>
      </c>
      <c r="AA119" s="4">
        <f t="shared" si="95"/>
        <v>0.20833333333333334</v>
      </c>
      <c r="AB119" s="4">
        <f t="shared" si="96"/>
        <v>0.125</v>
      </c>
      <c r="AC119" s="4">
        <f t="shared" si="97"/>
        <v>4.8</v>
      </c>
      <c r="AD119" s="4">
        <f t="shared" si="98"/>
        <v>0.6</v>
      </c>
      <c r="AE119" s="4">
        <f t="shared" si="99"/>
        <v>8</v>
      </c>
      <c r="AF119" s="4">
        <f t="shared" si="100"/>
        <v>1.6666666666666667</v>
      </c>
      <c r="AG119" s="4">
        <f t="shared" si="101"/>
        <v>0.6</v>
      </c>
      <c r="AH119" s="4">
        <f t="shared" si="102"/>
        <v>1.6666666666666667</v>
      </c>
      <c r="AI119" s="4">
        <f t="shared" si="103"/>
        <v>-9.3333333333333321</v>
      </c>
      <c r="AJ119" s="4">
        <f t="shared" si="104"/>
        <v>-5.0666666666666673</v>
      </c>
      <c r="AK119" s="4">
        <f t="shared" si="105"/>
        <v>-4.2666666666666657</v>
      </c>
      <c r="AL119" s="4">
        <f t="shared" si="106"/>
        <v>-1.0666666666666664</v>
      </c>
      <c r="AM119" s="4">
        <f t="shared" si="107"/>
        <v>1.0666666666666664</v>
      </c>
      <c r="AN119" s="4">
        <f t="shared" si="108"/>
        <v>-4.6666666666666661</v>
      </c>
      <c r="AO119" s="4">
        <f t="shared" si="109"/>
        <v>-2.5333333333333337</v>
      </c>
      <c r="AP119" s="4">
        <f t="shared" si="110"/>
        <v>-2.1333333333333329</v>
      </c>
      <c r="AQ119" s="4">
        <f t="shared" si="111"/>
        <v>-0.53333333333333321</v>
      </c>
      <c r="AR119" s="4">
        <f t="shared" si="112"/>
        <v>0.53333333333333321</v>
      </c>
      <c r="AS119" s="4">
        <f t="shared" si="113"/>
        <v>-1.3597029935721501</v>
      </c>
      <c r="AT119" s="4">
        <f t="shared" si="114"/>
        <v>-1.194835372923591</v>
      </c>
      <c r="AU119" s="4">
        <f t="shared" si="115"/>
        <v>-1.1324597669369387</v>
      </c>
      <c r="AV119" s="4">
        <f t="shared" si="116"/>
        <v>-0.48995732625372823</v>
      </c>
      <c r="AW119" s="4">
        <f t="shared" si="117"/>
        <v>0.48995732625372823</v>
      </c>
      <c r="AX119" s="4">
        <f t="shared" si="118"/>
        <v>-244.74653884298698</v>
      </c>
      <c r="AY119" s="4">
        <f t="shared" si="119"/>
        <v>-215.0703671262464</v>
      </c>
      <c r="AZ119" s="4">
        <f t="shared" si="120"/>
        <v>-203.84275804864896</v>
      </c>
      <c r="BA119" s="4">
        <f t="shared" si="121"/>
        <v>-88.192318725671086</v>
      </c>
      <c r="BB119" s="4">
        <f t="shared" si="122"/>
        <v>88.192318725671086</v>
      </c>
      <c r="BC119" s="4">
        <f t="shared" si="123"/>
        <v>-0.87499999999999989</v>
      </c>
      <c r="BD119" s="4">
        <f t="shared" si="124"/>
        <v>-0.79166666666666674</v>
      </c>
      <c r="BE119" s="4">
        <f t="shared" si="125"/>
        <v>-0.39999999999999991</v>
      </c>
      <c r="BF119" s="4">
        <f t="shared" si="126"/>
        <v>-0.39999999999999991</v>
      </c>
      <c r="BG119" s="4">
        <f t="shared" si="127"/>
        <v>0.66666666666666652</v>
      </c>
      <c r="BH119" s="4">
        <f t="shared" si="128"/>
        <v>4.6723774581160624</v>
      </c>
      <c r="BI119" s="4">
        <f t="shared" si="129"/>
        <v>6.1333333333333329</v>
      </c>
      <c r="BJ119" s="4">
        <f t="shared" si="130"/>
        <v>0.76180067251892325</v>
      </c>
      <c r="BK119" s="4">
        <f t="shared" si="131"/>
        <v>0.7542472332656508</v>
      </c>
      <c r="BL119" s="4">
        <f t="shared" si="132"/>
        <v>2.1333333333333333</v>
      </c>
      <c r="BM119" s="4">
        <f t="shared" si="133"/>
        <v>0.35355339059327384</v>
      </c>
      <c r="BN119" s="3">
        <f t="shared" si="134"/>
        <v>0</v>
      </c>
      <c r="BO119" s="3">
        <v>100</v>
      </c>
      <c r="BP119" s="3">
        <f t="shared" si="135"/>
        <v>-1</v>
      </c>
      <c r="BQ119" s="3">
        <f t="shared" si="136"/>
        <v>-100</v>
      </c>
      <c r="BR119" s="3">
        <f t="shared" si="137"/>
        <v>0</v>
      </c>
      <c r="BS119" s="3">
        <f t="shared" si="138"/>
        <v>-1</v>
      </c>
      <c r="BT119" s="3">
        <f t="shared" si="151"/>
        <v>-100</v>
      </c>
      <c r="BU119" s="3">
        <f t="shared" si="139"/>
        <v>1</v>
      </c>
      <c r="BV119" s="3">
        <f t="shared" si="140"/>
        <v>5</v>
      </c>
      <c r="BW119" s="3">
        <f t="shared" si="152"/>
        <v>500</v>
      </c>
      <c r="BX119" s="3">
        <f t="shared" si="141"/>
        <v>0</v>
      </c>
      <c r="BY119" s="3">
        <f t="shared" si="142"/>
        <v>-1</v>
      </c>
      <c r="BZ119" s="3">
        <f t="shared" si="153"/>
        <v>-100</v>
      </c>
      <c r="CA119" s="3">
        <f t="shared" si="143"/>
        <v>1</v>
      </c>
      <c r="CB119" s="3">
        <f t="shared" si="144"/>
        <v>1.5</v>
      </c>
      <c r="CC119" s="3">
        <f t="shared" si="145"/>
        <v>150</v>
      </c>
      <c r="CD119" s="3">
        <f t="shared" si="146"/>
        <v>0</v>
      </c>
      <c r="CE119" s="3">
        <f t="shared" si="147"/>
        <v>1</v>
      </c>
      <c r="CF119" s="3">
        <f t="shared" si="154"/>
        <v>1</v>
      </c>
      <c r="CG119" s="16" t="str">
        <f t="shared" si="155"/>
        <v/>
      </c>
      <c r="CI119" s="12">
        <f t="shared" si="156"/>
        <v>1</v>
      </c>
      <c r="CJ119" s="12">
        <f t="shared" si="157"/>
        <v>0</v>
      </c>
      <c r="CK119" s="12">
        <f t="shared" si="158"/>
        <v>1</v>
      </c>
      <c r="CL119" s="12" t="str">
        <f t="shared" si="159"/>
        <v/>
      </c>
      <c r="CM119" s="12">
        <f t="shared" si="148"/>
        <v>1</v>
      </c>
      <c r="CN119" s="12">
        <f t="shared" si="149"/>
        <v>1</v>
      </c>
      <c r="CO119" s="12">
        <f t="shared" si="160"/>
        <v>2</v>
      </c>
      <c r="CP119" s="12" t="str">
        <f t="shared" si="161"/>
        <v>Under2.5</v>
      </c>
    </row>
    <row r="120" spans="1:94" x14ac:dyDescent="0.25">
      <c r="A120" t="s">
        <v>127</v>
      </c>
      <c r="B120" t="s">
        <v>179</v>
      </c>
      <c r="C120" t="s">
        <v>134</v>
      </c>
      <c r="D120" t="s">
        <v>25</v>
      </c>
      <c r="E120" t="s">
        <v>22</v>
      </c>
      <c r="F120" s="3">
        <v>3</v>
      </c>
      <c r="G120" s="3">
        <v>0</v>
      </c>
      <c r="H120" s="3" t="str">
        <f t="shared" si="150"/>
        <v>H</v>
      </c>
      <c r="I120" s="3">
        <v>1.36</v>
      </c>
      <c r="J120" s="3">
        <v>5.5</v>
      </c>
      <c r="K120" s="3">
        <v>7.5</v>
      </c>
      <c r="L120" s="3">
        <v>1.44</v>
      </c>
      <c r="M120" s="3">
        <v>2.7</v>
      </c>
      <c r="N120" s="3">
        <f t="shared" si="82"/>
        <v>3</v>
      </c>
      <c r="O120" s="3">
        <f t="shared" si="83"/>
        <v>5.0445632798573836E-2</v>
      </c>
      <c r="P120" s="3">
        <f t="shared" si="84"/>
        <v>6.481481481481477E-2</v>
      </c>
      <c r="Q120" s="3">
        <f t="shared" si="85"/>
        <v>1.4286060606060604</v>
      </c>
      <c r="R120" s="3">
        <f t="shared" si="86"/>
        <v>5.7774509803921559</v>
      </c>
      <c r="S120" s="3">
        <f t="shared" si="87"/>
        <v>7.8783422459893035</v>
      </c>
      <c r="T120" s="3">
        <f t="shared" si="88"/>
        <v>1.5126417112299462</v>
      </c>
      <c r="U120" s="3">
        <f t="shared" si="89"/>
        <v>2.8362032085561495</v>
      </c>
      <c r="V120" s="4">
        <f t="shared" si="90"/>
        <v>0.73529411764705876</v>
      </c>
      <c r="W120" s="4">
        <f t="shared" si="91"/>
        <v>0.18181818181818182</v>
      </c>
      <c r="X120" s="4">
        <f t="shared" si="92"/>
        <v>0.13333333333333333</v>
      </c>
      <c r="Y120" s="4">
        <f t="shared" si="93"/>
        <v>0.69444444444444442</v>
      </c>
      <c r="Z120" s="4">
        <f t="shared" si="94"/>
        <v>0.37037037037037035</v>
      </c>
      <c r="AA120" s="4">
        <f t="shared" si="95"/>
        <v>0.24727272727272728</v>
      </c>
      <c r="AB120" s="4">
        <f t="shared" si="96"/>
        <v>0.18133333333333335</v>
      </c>
      <c r="AC120" s="4">
        <f t="shared" si="97"/>
        <v>4.0441176470588234</v>
      </c>
      <c r="AD120" s="4">
        <f t="shared" si="98"/>
        <v>0.73333333333333328</v>
      </c>
      <c r="AE120" s="4">
        <f t="shared" si="99"/>
        <v>5.5147058823529411</v>
      </c>
      <c r="AF120" s="4">
        <f t="shared" si="100"/>
        <v>1.3636363636363635</v>
      </c>
      <c r="AG120" s="4">
        <f t="shared" si="101"/>
        <v>0.53333333333333333</v>
      </c>
      <c r="AH120" s="4">
        <f t="shared" si="102"/>
        <v>1.8750000000000002</v>
      </c>
      <c r="AI120" s="4">
        <f t="shared" si="103"/>
        <v>-6.4497361853832427</v>
      </c>
      <c r="AJ120" s="4">
        <f t="shared" si="104"/>
        <v>-4.3488449197860959</v>
      </c>
      <c r="AK120" s="4">
        <f t="shared" si="105"/>
        <v>-2.1008912655971477</v>
      </c>
      <c r="AL120" s="4">
        <f t="shared" si="106"/>
        <v>-1.3235614973262033</v>
      </c>
      <c r="AM120" s="4">
        <f t="shared" si="107"/>
        <v>1.3235614973262033</v>
      </c>
      <c r="AN120" s="4">
        <f t="shared" si="108"/>
        <v>-3.2248680926916213</v>
      </c>
      <c r="AO120" s="4">
        <f t="shared" si="109"/>
        <v>-2.1744224598930479</v>
      </c>
      <c r="AP120" s="4">
        <f t="shared" si="110"/>
        <v>-1.0504456327985738</v>
      </c>
      <c r="AQ120" s="4">
        <f t="shared" si="111"/>
        <v>-0.66178074866310166</v>
      </c>
      <c r="AR120" s="4">
        <f t="shared" si="112"/>
        <v>0.66178074866310166</v>
      </c>
      <c r="AS120" s="4">
        <f t="shared" si="113"/>
        <v>-1.2701083647808313</v>
      </c>
      <c r="AT120" s="4">
        <f t="shared" si="114"/>
        <v>-1.1397465359517518</v>
      </c>
      <c r="AU120" s="4">
        <f t="shared" si="115"/>
        <v>-0.8099954791755144</v>
      </c>
      <c r="AV120" s="4">
        <f t="shared" si="116"/>
        <v>-0.58461241287630217</v>
      </c>
      <c r="AW120" s="4">
        <f t="shared" si="117"/>
        <v>0.58461241287630217</v>
      </c>
      <c r="AX120" s="4">
        <f t="shared" si="118"/>
        <v>-228.61950566054966</v>
      </c>
      <c r="AY120" s="4">
        <f t="shared" si="119"/>
        <v>-205.15437647131532</v>
      </c>
      <c r="AZ120" s="4">
        <f t="shared" si="120"/>
        <v>-145.7991862515926</v>
      </c>
      <c r="BA120" s="4">
        <f t="shared" si="121"/>
        <v>-105.23023431773439</v>
      </c>
      <c r="BB120" s="4">
        <f t="shared" si="122"/>
        <v>105.23023431773439</v>
      </c>
      <c r="BC120" s="4">
        <f t="shared" si="123"/>
        <v>-0.81866666666666665</v>
      </c>
      <c r="BD120" s="4">
        <f t="shared" si="124"/>
        <v>-0.7527272727272728</v>
      </c>
      <c r="BE120" s="4">
        <f t="shared" si="125"/>
        <v>-0.26666666666666666</v>
      </c>
      <c r="BF120" s="4">
        <f t="shared" si="126"/>
        <v>-0.46666666666666673</v>
      </c>
      <c r="BG120" s="4">
        <f t="shared" si="127"/>
        <v>0.87500000000000022</v>
      </c>
      <c r="BH120" s="4">
        <f t="shared" si="128"/>
        <v>3.289510933944785</v>
      </c>
      <c r="BI120" s="4">
        <f t="shared" si="129"/>
        <v>5.0281330956625068</v>
      </c>
      <c r="BJ120" s="4">
        <f t="shared" si="130"/>
        <v>0.6542211336415229</v>
      </c>
      <c r="BK120" s="4">
        <f t="shared" si="131"/>
        <v>0.93589931007677862</v>
      </c>
      <c r="BL120" s="4">
        <f t="shared" si="132"/>
        <v>2.1744224598930479</v>
      </c>
      <c r="BM120" s="4">
        <f t="shared" si="133"/>
        <v>0.43041282333094194</v>
      </c>
      <c r="BN120" s="3">
        <f t="shared" si="134"/>
        <v>1</v>
      </c>
      <c r="BO120" s="3">
        <v>100</v>
      </c>
      <c r="BP120" s="3">
        <f t="shared" si="135"/>
        <v>0.3600000000000001</v>
      </c>
      <c r="BQ120" s="3">
        <f t="shared" si="136"/>
        <v>36.000000000000007</v>
      </c>
      <c r="BR120" s="3">
        <f t="shared" si="137"/>
        <v>0</v>
      </c>
      <c r="BS120" s="3">
        <f t="shared" si="138"/>
        <v>-1</v>
      </c>
      <c r="BT120" s="3">
        <f t="shared" si="151"/>
        <v>-100</v>
      </c>
      <c r="BU120" s="3">
        <f t="shared" si="139"/>
        <v>0</v>
      </c>
      <c r="BV120" s="3">
        <f t="shared" si="140"/>
        <v>-1</v>
      </c>
      <c r="BW120" s="3">
        <f t="shared" si="152"/>
        <v>-100</v>
      </c>
      <c r="BX120" s="3">
        <f t="shared" si="141"/>
        <v>1</v>
      </c>
      <c r="BY120" s="3">
        <f t="shared" si="142"/>
        <v>0.43999999999999995</v>
      </c>
      <c r="BZ120" s="3">
        <f t="shared" si="153"/>
        <v>43.999999999999993</v>
      </c>
      <c r="CA120" s="3">
        <f t="shared" si="143"/>
        <v>0</v>
      </c>
      <c r="CB120" s="3">
        <f t="shared" si="144"/>
        <v>-1</v>
      </c>
      <c r="CC120" s="3">
        <f t="shared" si="145"/>
        <v>-100</v>
      </c>
      <c r="CD120" s="3">
        <f t="shared" si="146"/>
        <v>1</v>
      </c>
      <c r="CE120" s="3">
        <f t="shared" si="147"/>
        <v>1</v>
      </c>
      <c r="CF120" s="3">
        <f t="shared" si="154"/>
        <v>2</v>
      </c>
      <c r="CG120" s="16" t="str">
        <f t="shared" si="155"/>
        <v>BackCasa</v>
      </c>
      <c r="CI120" s="12">
        <f t="shared" si="156"/>
        <v>1</v>
      </c>
      <c r="CJ120" s="12">
        <f t="shared" si="157"/>
        <v>0</v>
      </c>
      <c r="CK120" s="12">
        <f t="shared" si="158"/>
        <v>1</v>
      </c>
      <c r="CL120" s="12" t="str">
        <f t="shared" si="159"/>
        <v/>
      </c>
      <c r="CM120" s="12">
        <f t="shared" si="148"/>
        <v>1</v>
      </c>
      <c r="CN120" s="12">
        <f t="shared" si="149"/>
        <v>1</v>
      </c>
      <c r="CO120" s="12">
        <f t="shared" si="160"/>
        <v>2</v>
      </c>
      <c r="CP120" s="12" t="str">
        <f t="shared" si="161"/>
        <v>Under2.5</v>
      </c>
    </row>
    <row r="121" spans="1:94" x14ac:dyDescent="0.25">
      <c r="A121" t="s">
        <v>127</v>
      </c>
      <c r="B121" t="s">
        <v>179</v>
      </c>
      <c r="C121" t="s">
        <v>134</v>
      </c>
      <c r="D121" t="s">
        <v>14</v>
      </c>
      <c r="E121" t="s">
        <v>133</v>
      </c>
      <c r="F121" s="3">
        <v>3</v>
      </c>
      <c r="G121" s="3">
        <v>2</v>
      </c>
      <c r="H121" s="3" t="str">
        <f t="shared" si="150"/>
        <v>H</v>
      </c>
      <c r="I121" s="3">
        <v>1.8</v>
      </c>
      <c r="J121" s="3">
        <v>3.75</v>
      </c>
      <c r="K121" s="3">
        <v>4.5</v>
      </c>
      <c r="L121" s="3">
        <v>1.95</v>
      </c>
      <c r="M121" s="3">
        <v>1.95</v>
      </c>
      <c r="N121" s="3">
        <f t="shared" si="82"/>
        <v>5</v>
      </c>
      <c r="O121" s="3">
        <f t="shared" si="83"/>
        <v>4.4444444444444287E-2</v>
      </c>
      <c r="P121" s="3">
        <f t="shared" si="84"/>
        <v>2.5641025641025772E-2</v>
      </c>
      <c r="Q121" s="3">
        <f t="shared" si="85"/>
        <v>1.8799999999999997</v>
      </c>
      <c r="R121" s="3">
        <f t="shared" si="86"/>
        <v>3.9166666666666661</v>
      </c>
      <c r="S121" s="3">
        <f t="shared" si="87"/>
        <v>4.6999999999999993</v>
      </c>
      <c r="T121" s="3">
        <f t="shared" si="88"/>
        <v>2.0366666666666662</v>
      </c>
      <c r="U121" s="3">
        <f t="shared" si="89"/>
        <v>2.0366666666666662</v>
      </c>
      <c r="V121" s="4">
        <f t="shared" si="90"/>
        <v>0.55555555555555558</v>
      </c>
      <c r="W121" s="4">
        <f t="shared" si="91"/>
        <v>0.26666666666666666</v>
      </c>
      <c r="X121" s="4">
        <f t="shared" si="92"/>
        <v>0.22222222222222221</v>
      </c>
      <c r="Y121" s="4">
        <f t="shared" si="93"/>
        <v>0.51282051282051289</v>
      </c>
      <c r="Z121" s="4">
        <f t="shared" si="94"/>
        <v>0.51282051282051289</v>
      </c>
      <c r="AA121" s="4">
        <f t="shared" si="95"/>
        <v>0.48000000000000004</v>
      </c>
      <c r="AB121" s="4">
        <f t="shared" si="96"/>
        <v>0.4</v>
      </c>
      <c r="AC121" s="4">
        <f t="shared" si="97"/>
        <v>2.0833333333333335</v>
      </c>
      <c r="AD121" s="4">
        <f t="shared" si="98"/>
        <v>0.83333333333333337</v>
      </c>
      <c r="AE121" s="4">
        <f t="shared" si="99"/>
        <v>2.5</v>
      </c>
      <c r="AF121" s="4">
        <f t="shared" si="100"/>
        <v>1.2</v>
      </c>
      <c r="AG121" s="4">
        <f t="shared" si="101"/>
        <v>1</v>
      </c>
      <c r="AH121" s="4">
        <f t="shared" si="102"/>
        <v>1</v>
      </c>
      <c r="AI121" s="4">
        <f t="shared" si="103"/>
        <v>-2.8199999999999994</v>
      </c>
      <c r="AJ121" s="4">
        <f t="shared" si="104"/>
        <v>-2.0366666666666662</v>
      </c>
      <c r="AK121" s="4">
        <f t="shared" si="105"/>
        <v>-0.78333333333333321</v>
      </c>
      <c r="AL121" s="4">
        <f t="shared" si="106"/>
        <v>0</v>
      </c>
      <c r="AM121" s="4">
        <f t="shared" si="107"/>
        <v>0</v>
      </c>
      <c r="AN121" s="4">
        <f t="shared" si="108"/>
        <v>-1.4099999999999997</v>
      </c>
      <c r="AO121" s="4">
        <f t="shared" si="109"/>
        <v>-1.0183333333333331</v>
      </c>
      <c r="AP121" s="4">
        <f t="shared" si="110"/>
        <v>-0.39166666666666661</v>
      </c>
      <c r="AQ121" s="4">
        <f t="shared" si="111"/>
        <v>0</v>
      </c>
      <c r="AR121" s="4">
        <f t="shared" si="112"/>
        <v>0</v>
      </c>
      <c r="AS121" s="4">
        <f t="shared" si="113"/>
        <v>-0.95390930292128828</v>
      </c>
      <c r="AT121" s="4">
        <f t="shared" si="114"/>
        <v>-0.79448131573843006</v>
      </c>
      <c r="AU121" s="4">
        <f t="shared" si="115"/>
        <v>-0.37330189081265891</v>
      </c>
      <c r="AV121" s="4">
        <f t="shared" si="116"/>
        <v>0</v>
      </c>
      <c r="AW121" s="4">
        <f t="shared" si="117"/>
        <v>0</v>
      </c>
      <c r="AX121" s="4">
        <f t="shared" si="118"/>
        <v>-171.70367452583187</v>
      </c>
      <c r="AY121" s="4">
        <f t="shared" si="119"/>
        <v>-143.00663683291739</v>
      </c>
      <c r="AZ121" s="4">
        <f t="shared" si="120"/>
        <v>-67.194340346278594</v>
      </c>
      <c r="BA121" s="4">
        <f t="shared" si="121"/>
        <v>0</v>
      </c>
      <c r="BB121" s="4">
        <f t="shared" si="122"/>
        <v>0</v>
      </c>
      <c r="BC121" s="4">
        <f t="shared" si="123"/>
        <v>-0.6</v>
      </c>
      <c r="BD121" s="4">
        <f t="shared" si="124"/>
        <v>-0.51999999999999991</v>
      </c>
      <c r="BE121" s="4">
        <f t="shared" si="125"/>
        <v>-0.16666666666666666</v>
      </c>
      <c r="BF121" s="4">
        <f t="shared" si="126"/>
        <v>0</v>
      </c>
      <c r="BG121" s="4">
        <f t="shared" si="127"/>
        <v>0</v>
      </c>
      <c r="BH121" s="4">
        <f t="shared" si="128"/>
        <v>1.4556798080978182</v>
      </c>
      <c r="BI121" s="4">
        <f t="shared" si="129"/>
        <v>3.4988888888888887</v>
      </c>
      <c r="BJ121" s="4">
        <f t="shared" si="130"/>
        <v>0.41604059297809987</v>
      </c>
      <c r="BK121" s="4">
        <f t="shared" si="131"/>
        <v>0</v>
      </c>
      <c r="BL121" s="4">
        <f t="shared" si="132"/>
        <v>2.0366666666666662</v>
      </c>
      <c r="BM121" s="4">
        <f t="shared" si="133"/>
        <v>0</v>
      </c>
      <c r="BN121" s="3">
        <f t="shared" si="134"/>
        <v>1</v>
      </c>
      <c r="BO121" s="3">
        <v>100</v>
      </c>
      <c r="BP121" s="3">
        <f t="shared" si="135"/>
        <v>0.8</v>
      </c>
      <c r="BQ121" s="3">
        <f t="shared" si="136"/>
        <v>80</v>
      </c>
      <c r="BR121" s="3">
        <f t="shared" si="137"/>
        <v>0</v>
      </c>
      <c r="BS121" s="3">
        <f t="shared" si="138"/>
        <v>-1</v>
      </c>
      <c r="BT121" s="3">
        <f t="shared" si="151"/>
        <v>-100</v>
      </c>
      <c r="BU121" s="3">
        <f t="shared" si="139"/>
        <v>0</v>
      </c>
      <c r="BV121" s="3">
        <f t="shared" si="140"/>
        <v>-1</v>
      </c>
      <c r="BW121" s="3">
        <f t="shared" si="152"/>
        <v>-100</v>
      </c>
      <c r="BX121" s="3">
        <f t="shared" si="141"/>
        <v>1</v>
      </c>
      <c r="BY121" s="3">
        <f t="shared" si="142"/>
        <v>0.95</v>
      </c>
      <c r="BZ121" s="3">
        <f t="shared" si="153"/>
        <v>95</v>
      </c>
      <c r="CA121" s="3">
        <f t="shared" si="143"/>
        <v>0</v>
      </c>
      <c r="CB121" s="3">
        <f t="shared" si="144"/>
        <v>-1</v>
      </c>
      <c r="CC121" s="3">
        <f t="shared" si="145"/>
        <v>-100</v>
      </c>
      <c r="CD121" s="3">
        <f t="shared" si="146"/>
        <v>1</v>
      </c>
      <c r="CE121" s="3">
        <f t="shared" si="147"/>
        <v>1</v>
      </c>
      <c r="CF121" s="3">
        <f t="shared" si="154"/>
        <v>2</v>
      </c>
      <c r="CG121" s="16" t="str">
        <f t="shared" si="155"/>
        <v>BackCasa</v>
      </c>
      <c r="CI121" s="12">
        <f t="shared" si="156"/>
        <v>1</v>
      </c>
      <c r="CJ121" s="12">
        <f t="shared" si="157"/>
        <v>0</v>
      </c>
      <c r="CK121" s="12">
        <f t="shared" si="158"/>
        <v>1</v>
      </c>
      <c r="CL121" s="12" t="str">
        <f t="shared" si="159"/>
        <v/>
      </c>
      <c r="CM121" s="12">
        <f t="shared" si="148"/>
        <v>1</v>
      </c>
      <c r="CN121" s="12">
        <f t="shared" si="149"/>
        <v>1</v>
      </c>
      <c r="CO121" s="12">
        <f t="shared" si="160"/>
        <v>2</v>
      </c>
      <c r="CP121" s="12" t="str">
        <f t="shared" si="161"/>
        <v>Under2.5</v>
      </c>
    </row>
    <row r="122" spans="1:94" x14ac:dyDescent="0.25">
      <c r="A122" t="s">
        <v>127</v>
      </c>
      <c r="B122" t="s">
        <v>179</v>
      </c>
      <c r="C122" t="s">
        <v>136</v>
      </c>
      <c r="D122" t="s">
        <v>24</v>
      </c>
      <c r="E122" t="s">
        <v>130</v>
      </c>
      <c r="F122" s="3">
        <v>4</v>
      </c>
      <c r="G122" s="3">
        <v>4</v>
      </c>
      <c r="H122" s="3" t="str">
        <f t="shared" si="150"/>
        <v>D</v>
      </c>
      <c r="I122" s="3">
        <v>4.75</v>
      </c>
      <c r="J122" s="3">
        <v>3.75</v>
      </c>
      <c r="K122" s="3">
        <v>1.73</v>
      </c>
      <c r="L122" s="3">
        <v>1.83</v>
      </c>
      <c r="M122" s="3">
        <v>2.0699999999999998</v>
      </c>
      <c r="N122" s="3">
        <f t="shared" si="82"/>
        <v>8</v>
      </c>
      <c r="O122" s="3">
        <f t="shared" si="83"/>
        <v>5.5227664537065291E-2</v>
      </c>
      <c r="P122" s="3">
        <f t="shared" si="84"/>
        <v>2.9539874871307492E-2</v>
      </c>
      <c r="Q122" s="3">
        <f t="shared" si="85"/>
        <v>5.01233140655106</v>
      </c>
      <c r="R122" s="3">
        <f t="shared" si="86"/>
        <v>3.9571037420139947</v>
      </c>
      <c r="S122" s="3">
        <f t="shared" si="87"/>
        <v>1.8255438596491229</v>
      </c>
      <c r="T122" s="3">
        <f t="shared" si="88"/>
        <v>1.9310666261028295</v>
      </c>
      <c r="U122" s="3">
        <f t="shared" si="89"/>
        <v>2.1843212655917248</v>
      </c>
      <c r="V122" s="4">
        <f t="shared" si="90"/>
        <v>0.21052631578947367</v>
      </c>
      <c r="W122" s="4">
        <f t="shared" si="91"/>
        <v>0.26666666666666666</v>
      </c>
      <c r="X122" s="4">
        <f t="shared" si="92"/>
        <v>0.5780346820809249</v>
      </c>
      <c r="Y122" s="4">
        <f t="shared" si="93"/>
        <v>0.54644808743169393</v>
      </c>
      <c r="Z122" s="4">
        <f t="shared" si="94"/>
        <v>0.48309178743961356</v>
      </c>
      <c r="AA122" s="4">
        <f t="shared" si="95"/>
        <v>1.2666666666666666</v>
      </c>
      <c r="AB122" s="4">
        <f t="shared" si="96"/>
        <v>2.745664739884393</v>
      </c>
      <c r="AC122" s="4">
        <f t="shared" si="97"/>
        <v>0.78947368421052633</v>
      </c>
      <c r="AD122" s="4">
        <f t="shared" si="98"/>
        <v>2.1676300578034682</v>
      </c>
      <c r="AE122" s="4">
        <f t="shared" si="99"/>
        <v>0.36421052631578948</v>
      </c>
      <c r="AF122" s="4">
        <f t="shared" si="100"/>
        <v>0.46133333333333332</v>
      </c>
      <c r="AG122" s="4">
        <f t="shared" si="101"/>
        <v>0.8840579710144929</v>
      </c>
      <c r="AH122" s="4">
        <f t="shared" si="102"/>
        <v>1.1311475409836065</v>
      </c>
      <c r="AI122" s="4">
        <f t="shared" si="103"/>
        <v>3.1867875469019369</v>
      </c>
      <c r="AJ122" s="4">
        <f t="shared" si="104"/>
        <v>1.0552276645370653</v>
      </c>
      <c r="AK122" s="4">
        <f t="shared" si="105"/>
        <v>2.131559882364872</v>
      </c>
      <c r="AL122" s="4">
        <f t="shared" si="106"/>
        <v>-0.25325463948889526</v>
      </c>
      <c r="AM122" s="4">
        <f t="shared" si="107"/>
        <v>0.25325463948889526</v>
      </c>
      <c r="AN122" s="4">
        <f t="shared" si="108"/>
        <v>1.5933937734509684</v>
      </c>
      <c r="AO122" s="4">
        <f t="shared" si="109"/>
        <v>0.52761383226853265</v>
      </c>
      <c r="AP122" s="4">
        <f t="shared" si="110"/>
        <v>1.065779941182436</v>
      </c>
      <c r="AQ122" s="4">
        <f t="shared" si="111"/>
        <v>-0.12662731974444763</v>
      </c>
      <c r="AR122" s="4">
        <f t="shared" si="112"/>
        <v>0.12662731974444763</v>
      </c>
      <c r="AS122" s="4">
        <f t="shared" si="113"/>
        <v>1.0103358058912821</v>
      </c>
      <c r="AT122" s="4">
        <f t="shared" si="114"/>
        <v>0.48549385687074154</v>
      </c>
      <c r="AU122" s="4">
        <f t="shared" si="115"/>
        <v>0.81723007382771218</v>
      </c>
      <c r="AV122" s="4">
        <f t="shared" si="116"/>
        <v>-0.12595695638245683</v>
      </c>
      <c r="AW122" s="4">
        <f t="shared" si="117"/>
        <v>0.12595695638245683</v>
      </c>
      <c r="AX122" s="4">
        <f t="shared" si="118"/>
        <v>181.86044506043078</v>
      </c>
      <c r="AY122" s="4">
        <f t="shared" si="119"/>
        <v>87.388894236733478</v>
      </c>
      <c r="AZ122" s="4">
        <f t="shared" si="120"/>
        <v>147.1014132889882</v>
      </c>
      <c r="BA122" s="4">
        <f t="shared" si="121"/>
        <v>-22.67225214884223</v>
      </c>
      <c r="BB122" s="4">
        <f t="shared" si="122"/>
        <v>22.67225214884223</v>
      </c>
      <c r="BC122" s="4">
        <f t="shared" si="123"/>
        <v>1.745664739884393</v>
      </c>
      <c r="BD122" s="4">
        <f t="shared" si="124"/>
        <v>0.26666666666666666</v>
      </c>
      <c r="BE122" s="4">
        <f t="shared" si="125"/>
        <v>1.1676300578034684</v>
      </c>
      <c r="BF122" s="4">
        <f t="shared" si="126"/>
        <v>-0.11594202898550708</v>
      </c>
      <c r="BG122" s="4">
        <f t="shared" si="127"/>
        <v>0.13114754098360634</v>
      </c>
      <c r="BH122" s="4">
        <f t="shared" si="128"/>
        <v>1.6234052597960547</v>
      </c>
      <c r="BI122" s="4">
        <f t="shared" si="129"/>
        <v>3.5983263360713926</v>
      </c>
      <c r="BJ122" s="4">
        <f t="shared" si="130"/>
        <v>0.4511556507596996</v>
      </c>
      <c r="BK122" s="4">
        <f t="shared" si="131"/>
        <v>0.17907807294955225</v>
      </c>
      <c r="BL122" s="4">
        <f t="shared" si="132"/>
        <v>2.0576939458472774</v>
      </c>
      <c r="BM122" s="4">
        <f t="shared" si="133"/>
        <v>8.7028526915267246E-2</v>
      </c>
      <c r="BN122" s="3">
        <f t="shared" si="134"/>
        <v>0</v>
      </c>
      <c r="BO122" s="3">
        <v>100</v>
      </c>
      <c r="BP122" s="3">
        <f t="shared" si="135"/>
        <v>-1</v>
      </c>
      <c r="BQ122" s="3">
        <f t="shared" si="136"/>
        <v>-100</v>
      </c>
      <c r="BR122" s="3">
        <f t="shared" si="137"/>
        <v>0</v>
      </c>
      <c r="BS122" s="3">
        <f t="shared" si="138"/>
        <v>-1</v>
      </c>
      <c r="BT122" s="3">
        <f t="shared" si="151"/>
        <v>-100</v>
      </c>
      <c r="BU122" s="3">
        <f t="shared" si="139"/>
        <v>1</v>
      </c>
      <c r="BV122" s="3">
        <f t="shared" si="140"/>
        <v>2.75</v>
      </c>
      <c r="BW122" s="3">
        <f t="shared" si="152"/>
        <v>275</v>
      </c>
      <c r="BX122" s="3">
        <f t="shared" si="141"/>
        <v>1</v>
      </c>
      <c r="BY122" s="3">
        <f t="shared" si="142"/>
        <v>0.83000000000000007</v>
      </c>
      <c r="BZ122" s="3">
        <f t="shared" si="153"/>
        <v>83</v>
      </c>
      <c r="CA122" s="3">
        <f t="shared" si="143"/>
        <v>0</v>
      </c>
      <c r="CB122" s="3">
        <f t="shared" si="144"/>
        <v>-1</v>
      </c>
      <c r="CC122" s="3">
        <f t="shared" si="145"/>
        <v>-100</v>
      </c>
      <c r="CD122" s="3">
        <f t="shared" si="146"/>
        <v>1</v>
      </c>
      <c r="CE122" s="3">
        <f t="shared" si="147"/>
        <v>0</v>
      </c>
      <c r="CF122" s="3">
        <f t="shared" si="154"/>
        <v>1</v>
      </c>
      <c r="CG122" s="16" t="str">
        <f t="shared" si="155"/>
        <v/>
      </c>
      <c r="CI122" s="12">
        <f t="shared" si="156"/>
        <v>1</v>
      </c>
      <c r="CJ122" s="12">
        <f t="shared" si="157"/>
        <v>1</v>
      </c>
      <c r="CK122" s="12">
        <f t="shared" si="158"/>
        <v>2</v>
      </c>
      <c r="CL122" s="12" t="str">
        <f t="shared" si="159"/>
        <v>Over2.5</v>
      </c>
      <c r="CM122" s="12">
        <f t="shared" si="148"/>
        <v>1</v>
      </c>
      <c r="CN122" s="12">
        <f t="shared" si="149"/>
        <v>0</v>
      </c>
      <c r="CO122" s="12">
        <f t="shared" si="160"/>
        <v>1</v>
      </c>
      <c r="CP122" s="12" t="str">
        <f t="shared" si="161"/>
        <v/>
      </c>
    </row>
    <row r="123" spans="1:94" x14ac:dyDescent="0.25">
      <c r="A123" t="s">
        <v>127</v>
      </c>
      <c r="B123" t="s">
        <v>180</v>
      </c>
      <c r="C123" t="s">
        <v>172</v>
      </c>
      <c r="D123" t="s">
        <v>130</v>
      </c>
      <c r="E123" t="s">
        <v>25</v>
      </c>
      <c r="F123" s="3">
        <v>1</v>
      </c>
      <c r="G123" s="3">
        <v>1</v>
      </c>
      <c r="H123" s="3" t="str">
        <f t="shared" si="150"/>
        <v>D</v>
      </c>
      <c r="I123" s="3">
        <v>1.7</v>
      </c>
      <c r="J123" s="3">
        <v>4.2</v>
      </c>
      <c r="K123" s="3">
        <v>4.33</v>
      </c>
      <c r="L123" s="3">
        <v>1.48</v>
      </c>
      <c r="M123" s="3">
        <v>2.6</v>
      </c>
      <c r="N123" s="3">
        <f t="shared" si="82"/>
        <v>2</v>
      </c>
      <c r="O123" s="3">
        <f t="shared" si="83"/>
        <v>5.7277414429975249E-2</v>
      </c>
      <c r="P123" s="3">
        <f t="shared" si="84"/>
        <v>6.0291060291060239E-2</v>
      </c>
      <c r="Q123" s="3">
        <f t="shared" si="85"/>
        <v>1.7973716045309578</v>
      </c>
      <c r="R123" s="3">
        <f t="shared" si="86"/>
        <v>4.4405651406058961</v>
      </c>
      <c r="S123" s="3">
        <f t="shared" si="87"/>
        <v>4.5780112044817933</v>
      </c>
      <c r="T123" s="3">
        <f t="shared" si="88"/>
        <v>1.5647705733563633</v>
      </c>
      <c r="U123" s="3">
        <f t="shared" si="89"/>
        <v>2.7489212775179359</v>
      </c>
      <c r="V123" s="4">
        <f t="shared" si="90"/>
        <v>0.58823529411764708</v>
      </c>
      <c r="W123" s="4">
        <f t="shared" si="91"/>
        <v>0.23809523809523808</v>
      </c>
      <c r="X123" s="4">
        <f t="shared" si="92"/>
        <v>0.23094688221709006</v>
      </c>
      <c r="Y123" s="4">
        <f t="shared" si="93"/>
        <v>0.67567567567567566</v>
      </c>
      <c r="Z123" s="4">
        <f t="shared" si="94"/>
        <v>0.38461538461538458</v>
      </c>
      <c r="AA123" s="4">
        <f t="shared" si="95"/>
        <v>0.40476190476190471</v>
      </c>
      <c r="AB123" s="4">
        <f t="shared" si="96"/>
        <v>0.39260969976905308</v>
      </c>
      <c r="AC123" s="4">
        <f t="shared" si="97"/>
        <v>2.4705882352941178</v>
      </c>
      <c r="AD123" s="4">
        <f t="shared" si="98"/>
        <v>0.96997690531177827</v>
      </c>
      <c r="AE123" s="4">
        <f t="shared" si="99"/>
        <v>2.547058823529412</v>
      </c>
      <c r="AF123" s="4">
        <f t="shared" si="100"/>
        <v>1.0309523809523808</v>
      </c>
      <c r="AG123" s="4">
        <f t="shared" si="101"/>
        <v>0.56923076923076921</v>
      </c>
      <c r="AH123" s="4">
        <f t="shared" si="102"/>
        <v>1.7567567567567568</v>
      </c>
      <c r="AI123" s="4">
        <f t="shared" si="103"/>
        <v>-2.7806395999508355</v>
      </c>
      <c r="AJ123" s="4">
        <f t="shared" si="104"/>
        <v>-2.6431935360749383</v>
      </c>
      <c r="AK123" s="4">
        <f t="shared" si="105"/>
        <v>-0.1374460638758972</v>
      </c>
      <c r="AL123" s="4">
        <f t="shared" si="106"/>
        <v>-1.1841507041615726</v>
      </c>
      <c r="AM123" s="4">
        <f t="shared" si="107"/>
        <v>1.1841507041615726</v>
      </c>
      <c r="AN123" s="4">
        <f t="shared" si="108"/>
        <v>-1.3903197999754178</v>
      </c>
      <c r="AO123" s="4">
        <f t="shared" si="109"/>
        <v>-1.3215967680374692</v>
      </c>
      <c r="AP123" s="4">
        <f t="shared" si="110"/>
        <v>-6.8723031937948598E-2</v>
      </c>
      <c r="AQ123" s="4">
        <f t="shared" si="111"/>
        <v>-0.59207535208078632</v>
      </c>
      <c r="AR123" s="4">
        <f t="shared" si="112"/>
        <v>0.59207535208078632</v>
      </c>
      <c r="AS123" s="4">
        <f t="shared" si="113"/>
        <v>-0.94726147276337214</v>
      </c>
      <c r="AT123" s="4">
        <f t="shared" si="114"/>
        <v>-0.92304614253829165</v>
      </c>
      <c r="AU123" s="4">
        <f t="shared" si="115"/>
        <v>-6.8615147844846097E-2</v>
      </c>
      <c r="AV123" s="4">
        <f t="shared" si="116"/>
        <v>-0.53457217645382782</v>
      </c>
      <c r="AW123" s="4">
        <f t="shared" si="117"/>
        <v>0.53457217645382782</v>
      </c>
      <c r="AX123" s="4">
        <f t="shared" si="118"/>
        <v>-170.50706509740698</v>
      </c>
      <c r="AY123" s="4">
        <f t="shared" si="119"/>
        <v>-166.14830565689249</v>
      </c>
      <c r="AZ123" s="4">
        <f t="shared" si="120"/>
        <v>-12.350726612072297</v>
      </c>
      <c r="BA123" s="4">
        <f t="shared" si="121"/>
        <v>-96.222991761689002</v>
      </c>
      <c r="BB123" s="4">
        <f t="shared" si="122"/>
        <v>96.222991761689002</v>
      </c>
      <c r="BC123" s="4">
        <f t="shared" si="123"/>
        <v>-0.60739030023094698</v>
      </c>
      <c r="BD123" s="4">
        <f t="shared" si="124"/>
        <v>-0.59523809523809523</v>
      </c>
      <c r="BE123" s="4">
        <f t="shared" si="125"/>
        <v>-3.0023094688221796E-2</v>
      </c>
      <c r="BF123" s="4">
        <f t="shared" si="126"/>
        <v>-0.43076923076923085</v>
      </c>
      <c r="BG123" s="4">
        <f t="shared" si="127"/>
        <v>0.75675675675675702</v>
      </c>
      <c r="BH123" s="4">
        <f t="shared" si="128"/>
        <v>1.5672332348461553</v>
      </c>
      <c r="BI123" s="4">
        <f t="shared" si="129"/>
        <v>3.6053159832062156</v>
      </c>
      <c r="BJ123" s="4">
        <f t="shared" si="130"/>
        <v>0.43470065928934509</v>
      </c>
      <c r="BK123" s="4">
        <f t="shared" si="131"/>
        <v>0.8373209928594727</v>
      </c>
      <c r="BL123" s="4">
        <f t="shared" si="132"/>
        <v>2.1568459254371497</v>
      </c>
      <c r="BM123" s="4">
        <f t="shared" si="133"/>
        <v>0.38821548771026121</v>
      </c>
      <c r="BN123" s="3">
        <f t="shared" si="134"/>
        <v>0</v>
      </c>
      <c r="BO123" s="3">
        <v>100</v>
      </c>
      <c r="BP123" s="3">
        <f t="shared" si="135"/>
        <v>-1</v>
      </c>
      <c r="BQ123" s="3">
        <f t="shared" si="136"/>
        <v>-100</v>
      </c>
      <c r="BR123" s="3">
        <f t="shared" si="137"/>
        <v>0</v>
      </c>
      <c r="BS123" s="3">
        <f t="shared" si="138"/>
        <v>-1</v>
      </c>
      <c r="BT123" s="3">
        <f t="shared" si="151"/>
        <v>-100</v>
      </c>
      <c r="BU123" s="3">
        <f t="shared" si="139"/>
        <v>1</v>
      </c>
      <c r="BV123" s="3">
        <f t="shared" si="140"/>
        <v>3.2</v>
      </c>
      <c r="BW123" s="3">
        <f t="shared" si="152"/>
        <v>320</v>
      </c>
      <c r="BX123" s="3">
        <f t="shared" si="141"/>
        <v>0</v>
      </c>
      <c r="BY123" s="3">
        <f t="shared" si="142"/>
        <v>-1</v>
      </c>
      <c r="BZ123" s="3">
        <f t="shared" si="153"/>
        <v>-100</v>
      </c>
      <c r="CA123" s="3">
        <f t="shared" si="143"/>
        <v>1</v>
      </c>
      <c r="CB123" s="3">
        <f t="shared" si="144"/>
        <v>1.6</v>
      </c>
      <c r="CC123" s="3">
        <f t="shared" si="145"/>
        <v>160</v>
      </c>
      <c r="CD123" s="3">
        <f t="shared" si="146"/>
        <v>1</v>
      </c>
      <c r="CE123" s="3">
        <f t="shared" si="147"/>
        <v>0</v>
      </c>
      <c r="CF123" s="3">
        <f t="shared" si="154"/>
        <v>1</v>
      </c>
      <c r="CG123" s="16" t="str">
        <f t="shared" si="155"/>
        <v/>
      </c>
      <c r="CI123" s="12">
        <f t="shared" si="156"/>
        <v>1</v>
      </c>
      <c r="CJ123" s="12">
        <f t="shared" si="157"/>
        <v>0</v>
      </c>
      <c r="CK123" s="12">
        <f t="shared" si="158"/>
        <v>1</v>
      </c>
      <c r="CL123" s="12" t="str">
        <f t="shared" si="159"/>
        <v/>
      </c>
      <c r="CM123" s="12">
        <f t="shared" si="148"/>
        <v>1</v>
      </c>
      <c r="CN123" s="12">
        <f t="shared" si="149"/>
        <v>0</v>
      </c>
      <c r="CO123" s="12">
        <f t="shared" si="160"/>
        <v>1</v>
      </c>
      <c r="CP123" s="12" t="str">
        <f t="shared" si="161"/>
        <v/>
      </c>
    </row>
    <row r="124" spans="1:94" x14ac:dyDescent="0.25">
      <c r="A124" t="s">
        <v>127</v>
      </c>
      <c r="B124" t="s">
        <v>180</v>
      </c>
      <c r="C124" t="s">
        <v>173</v>
      </c>
      <c r="D124" t="s">
        <v>11</v>
      </c>
      <c r="E124" t="s">
        <v>14</v>
      </c>
      <c r="F124" s="3">
        <v>1</v>
      </c>
      <c r="G124" s="3">
        <v>2</v>
      </c>
      <c r="H124" s="3" t="str">
        <f t="shared" si="150"/>
        <v>A</v>
      </c>
      <c r="I124" s="3">
        <v>3.4</v>
      </c>
      <c r="J124" s="3">
        <v>3.4</v>
      </c>
      <c r="K124" s="3">
        <v>2.15</v>
      </c>
      <c r="L124" s="3">
        <v>2.06</v>
      </c>
      <c r="M124" s="3">
        <v>1.84</v>
      </c>
      <c r="N124" s="3">
        <f t="shared" si="82"/>
        <v>3</v>
      </c>
      <c r="O124" s="3">
        <f t="shared" si="83"/>
        <v>5.3351573187414569E-2</v>
      </c>
      <c r="P124" s="3">
        <f t="shared" si="84"/>
        <v>2.891515407344869E-2</v>
      </c>
      <c r="Q124" s="3">
        <f t="shared" si="85"/>
        <v>3.5813953488372094</v>
      </c>
      <c r="R124" s="3">
        <f t="shared" si="86"/>
        <v>3.5813953488372094</v>
      </c>
      <c r="S124" s="3">
        <f t="shared" si="87"/>
        <v>2.2647058823529411</v>
      </c>
      <c r="T124" s="3">
        <f t="shared" si="88"/>
        <v>2.169904240766074</v>
      </c>
      <c r="U124" s="3">
        <f t="shared" si="89"/>
        <v>1.9381668946648429</v>
      </c>
      <c r="V124" s="4">
        <f t="shared" si="90"/>
        <v>0.29411764705882354</v>
      </c>
      <c r="W124" s="4">
        <f t="shared" si="91"/>
        <v>0.29411764705882354</v>
      </c>
      <c r="X124" s="4">
        <f t="shared" si="92"/>
        <v>0.46511627906976744</v>
      </c>
      <c r="Y124" s="4">
        <f t="shared" si="93"/>
        <v>0.4854368932038835</v>
      </c>
      <c r="Z124" s="4">
        <f t="shared" si="94"/>
        <v>0.54347826086956519</v>
      </c>
      <c r="AA124" s="4">
        <f t="shared" si="95"/>
        <v>1</v>
      </c>
      <c r="AB124" s="4">
        <f t="shared" si="96"/>
        <v>1.5813953488372092</v>
      </c>
      <c r="AC124" s="4">
        <f t="shared" si="97"/>
        <v>1</v>
      </c>
      <c r="AD124" s="4">
        <f t="shared" si="98"/>
        <v>1.5813953488372092</v>
      </c>
      <c r="AE124" s="4">
        <f t="shared" si="99"/>
        <v>0.63235294117647056</v>
      </c>
      <c r="AF124" s="4">
        <f t="shared" si="100"/>
        <v>0.63235294117647056</v>
      </c>
      <c r="AG124" s="4">
        <f t="shared" si="101"/>
        <v>1.1195652173913044</v>
      </c>
      <c r="AH124" s="4">
        <f t="shared" si="102"/>
        <v>0.89320388349514568</v>
      </c>
      <c r="AI124" s="4">
        <f t="shared" si="103"/>
        <v>1.3166894664842683</v>
      </c>
      <c r="AJ124" s="4">
        <f t="shared" si="104"/>
        <v>0</v>
      </c>
      <c r="AK124" s="4">
        <f t="shared" si="105"/>
        <v>1.3166894664842683</v>
      </c>
      <c r="AL124" s="4">
        <f t="shared" si="106"/>
        <v>0.23173734610123109</v>
      </c>
      <c r="AM124" s="4">
        <f t="shared" si="107"/>
        <v>-0.23173734610123109</v>
      </c>
      <c r="AN124" s="4">
        <f t="shared" si="108"/>
        <v>0.65834473324213416</v>
      </c>
      <c r="AO124" s="4">
        <f t="shared" si="109"/>
        <v>0</v>
      </c>
      <c r="AP124" s="4">
        <f t="shared" si="110"/>
        <v>0.65834473324213416</v>
      </c>
      <c r="AQ124" s="4">
        <f t="shared" si="111"/>
        <v>0.11586867305061554</v>
      </c>
      <c r="AR124" s="4">
        <f t="shared" si="112"/>
        <v>-0.11586867305061554</v>
      </c>
      <c r="AS124" s="4">
        <f t="shared" si="113"/>
        <v>0.58221911550454808</v>
      </c>
      <c r="AT124" s="4">
        <f t="shared" si="114"/>
        <v>0</v>
      </c>
      <c r="AU124" s="4">
        <f t="shared" si="115"/>
        <v>0.58221911550454808</v>
      </c>
      <c r="AV124" s="4">
        <f t="shared" si="116"/>
        <v>0.11535427683606507</v>
      </c>
      <c r="AW124" s="4">
        <f t="shared" si="117"/>
        <v>-0.11535427683606507</v>
      </c>
      <c r="AX124" s="4">
        <f t="shared" si="118"/>
        <v>104.79944079081866</v>
      </c>
      <c r="AY124" s="4">
        <f t="shared" si="119"/>
        <v>0</v>
      </c>
      <c r="AZ124" s="4">
        <f t="shared" si="120"/>
        <v>104.79944079081866</v>
      </c>
      <c r="BA124" s="4">
        <f t="shared" si="121"/>
        <v>20.763769830491714</v>
      </c>
      <c r="BB124" s="4">
        <f t="shared" si="122"/>
        <v>-20.763769830491714</v>
      </c>
      <c r="BC124" s="4">
        <f t="shared" si="123"/>
        <v>0.58139534883720945</v>
      </c>
      <c r="BD124" s="4">
        <f t="shared" si="124"/>
        <v>0</v>
      </c>
      <c r="BE124" s="4">
        <f t="shared" si="125"/>
        <v>0.58139534883720945</v>
      </c>
      <c r="BF124" s="4">
        <f t="shared" si="126"/>
        <v>0.11956521739130428</v>
      </c>
      <c r="BG124" s="4">
        <f t="shared" si="127"/>
        <v>-0.10679611650485432</v>
      </c>
      <c r="BH124" s="4">
        <f t="shared" si="128"/>
        <v>0.76019101791384025</v>
      </c>
      <c r="BI124" s="4">
        <f t="shared" si="129"/>
        <v>3.1424988600091197</v>
      </c>
      <c r="BJ124" s="4">
        <f t="shared" si="130"/>
        <v>0.24190653736995602</v>
      </c>
      <c r="BK124" s="4">
        <f t="shared" si="131"/>
        <v>0.16386304888235445</v>
      </c>
      <c r="BL124" s="4">
        <f t="shared" si="132"/>
        <v>2.0540355677154585</v>
      </c>
      <c r="BM124" s="4">
        <f t="shared" si="133"/>
        <v>7.9776149672328406E-2</v>
      </c>
      <c r="BN124" s="3">
        <f t="shared" si="134"/>
        <v>0</v>
      </c>
      <c r="BO124" s="3">
        <v>100</v>
      </c>
      <c r="BP124" s="3">
        <f t="shared" si="135"/>
        <v>-1</v>
      </c>
      <c r="BQ124" s="3">
        <f t="shared" si="136"/>
        <v>-100</v>
      </c>
      <c r="BR124" s="3">
        <f t="shared" si="137"/>
        <v>1</v>
      </c>
      <c r="BS124" s="3">
        <f t="shared" si="138"/>
        <v>1.1499999999999999</v>
      </c>
      <c r="BT124" s="3">
        <f t="shared" si="151"/>
        <v>114.99999999999999</v>
      </c>
      <c r="BU124" s="3">
        <f t="shared" si="139"/>
        <v>0</v>
      </c>
      <c r="BV124" s="3">
        <f t="shared" si="140"/>
        <v>-1</v>
      </c>
      <c r="BW124" s="3">
        <f t="shared" si="152"/>
        <v>-100</v>
      </c>
      <c r="BX124" s="3">
        <f t="shared" si="141"/>
        <v>1</v>
      </c>
      <c r="BY124" s="3">
        <f t="shared" si="142"/>
        <v>1.06</v>
      </c>
      <c r="BZ124" s="3">
        <f t="shared" si="153"/>
        <v>106</v>
      </c>
      <c r="CA124" s="3">
        <f t="shared" si="143"/>
        <v>0</v>
      </c>
      <c r="CB124" s="3">
        <f t="shared" si="144"/>
        <v>-1</v>
      </c>
      <c r="CC124" s="3">
        <f t="shared" si="145"/>
        <v>-100</v>
      </c>
      <c r="CD124" s="3">
        <f t="shared" si="146"/>
        <v>1</v>
      </c>
      <c r="CE124" s="3">
        <f t="shared" si="147"/>
        <v>0</v>
      </c>
      <c r="CF124" s="3">
        <f t="shared" si="154"/>
        <v>1</v>
      </c>
      <c r="CG124" s="16" t="str">
        <f t="shared" si="155"/>
        <v/>
      </c>
      <c r="CI124" s="12">
        <f t="shared" si="156"/>
        <v>1</v>
      </c>
      <c r="CJ124" s="12">
        <f t="shared" si="157"/>
        <v>0</v>
      </c>
      <c r="CK124" s="12">
        <f t="shared" si="158"/>
        <v>1</v>
      </c>
      <c r="CL124" s="12" t="str">
        <f t="shared" si="159"/>
        <v/>
      </c>
      <c r="CM124" s="12">
        <f t="shared" si="148"/>
        <v>1</v>
      </c>
      <c r="CN124" s="12">
        <f t="shared" si="149"/>
        <v>0</v>
      </c>
      <c r="CO124" s="12">
        <f t="shared" si="160"/>
        <v>1</v>
      </c>
      <c r="CP124" s="12" t="str">
        <f t="shared" si="161"/>
        <v/>
      </c>
    </row>
    <row r="125" spans="1:94" x14ac:dyDescent="0.25">
      <c r="A125" t="s">
        <v>127</v>
      </c>
      <c r="B125" t="s">
        <v>180</v>
      </c>
      <c r="C125" t="s">
        <v>173</v>
      </c>
      <c r="D125" t="s">
        <v>16</v>
      </c>
      <c r="E125" t="s">
        <v>19</v>
      </c>
      <c r="F125" s="3">
        <v>2</v>
      </c>
      <c r="G125" s="3">
        <v>1</v>
      </c>
      <c r="H125" s="3" t="str">
        <f t="shared" si="150"/>
        <v>H</v>
      </c>
      <c r="I125" s="3">
        <v>4</v>
      </c>
      <c r="J125" s="3">
        <v>3.25</v>
      </c>
      <c r="K125" s="3">
        <v>2</v>
      </c>
      <c r="L125" s="3">
        <v>2.25</v>
      </c>
      <c r="M125" s="3">
        <v>1.62</v>
      </c>
      <c r="N125" s="3">
        <f t="shared" si="82"/>
        <v>3</v>
      </c>
      <c r="O125" s="3">
        <f t="shared" si="83"/>
        <v>5.7692307692307709E-2</v>
      </c>
      <c r="P125" s="3">
        <f t="shared" si="84"/>
        <v>6.1728395061728336E-2</v>
      </c>
      <c r="Q125" s="3">
        <f t="shared" si="85"/>
        <v>4.2307692307692308</v>
      </c>
      <c r="R125" s="3">
        <f t="shared" si="86"/>
        <v>3.4375</v>
      </c>
      <c r="S125" s="3">
        <f t="shared" si="87"/>
        <v>2.1153846153846154</v>
      </c>
      <c r="T125" s="3">
        <f t="shared" si="88"/>
        <v>2.3798076923076925</v>
      </c>
      <c r="U125" s="3">
        <f t="shared" si="89"/>
        <v>1.7134615384615386</v>
      </c>
      <c r="V125" s="4">
        <f t="shared" si="90"/>
        <v>0.25</v>
      </c>
      <c r="W125" s="4">
        <f t="shared" si="91"/>
        <v>0.30769230769230771</v>
      </c>
      <c r="X125" s="4">
        <f t="shared" si="92"/>
        <v>0.5</v>
      </c>
      <c r="Y125" s="4">
        <f t="shared" si="93"/>
        <v>0.44444444444444442</v>
      </c>
      <c r="Z125" s="4">
        <f t="shared" si="94"/>
        <v>0.61728395061728392</v>
      </c>
      <c r="AA125" s="4">
        <f t="shared" si="95"/>
        <v>1.2307692307692308</v>
      </c>
      <c r="AB125" s="4">
        <f t="shared" si="96"/>
        <v>2</v>
      </c>
      <c r="AC125" s="4">
        <f t="shared" si="97"/>
        <v>0.8125</v>
      </c>
      <c r="AD125" s="4">
        <f t="shared" si="98"/>
        <v>1.625</v>
      </c>
      <c r="AE125" s="4">
        <f t="shared" si="99"/>
        <v>0.5</v>
      </c>
      <c r="AF125" s="4">
        <f t="shared" si="100"/>
        <v>0.61538461538461542</v>
      </c>
      <c r="AG125" s="4">
        <f t="shared" si="101"/>
        <v>1.3888888888888888</v>
      </c>
      <c r="AH125" s="4">
        <f t="shared" si="102"/>
        <v>0.72000000000000008</v>
      </c>
      <c r="AI125" s="4">
        <f t="shared" si="103"/>
        <v>2.1153846153846154</v>
      </c>
      <c r="AJ125" s="4">
        <f t="shared" si="104"/>
        <v>0.79326923076923084</v>
      </c>
      <c r="AK125" s="4">
        <f t="shared" si="105"/>
        <v>1.3221153846153846</v>
      </c>
      <c r="AL125" s="4">
        <f t="shared" si="106"/>
        <v>0.66634615384615392</v>
      </c>
      <c r="AM125" s="4">
        <f t="shared" si="107"/>
        <v>-0.66634615384615392</v>
      </c>
      <c r="AN125" s="4">
        <f t="shared" si="108"/>
        <v>1.0576923076923077</v>
      </c>
      <c r="AO125" s="4">
        <f t="shared" si="109"/>
        <v>0.39663461538461542</v>
      </c>
      <c r="AP125" s="4">
        <f t="shared" si="110"/>
        <v>0.66105769230769229</v>
      </c>
      <c r="AQ125" s="4">
        <f t="shared" si="111"/>
        <v>0.33317307692307696</v>
      </c>
      <c r="AR125" s="4">
        <f t="shared" si="112"/>
        <v>-0.33317307692307696</v>
      </c>
      <c r="AS125" s="4">
        <f t="shared" si="113"/>
        <v>0.81342820335729482</v>
      </c>
      <c r="AT125" s="4">
        <f t="shared" si="114"/>
        <v>0.37760182096508388</v>
      </c>
      <c r="AU125" s="4">
        <f t="shared" si="115"/>
        <v>0.58410940853438231</v>
      </c>
      <c r="AV125" s="4">
        <f t="shared" si="116"/>
        <v>0.32160631669390671</v>
      </c>
      <c r="AW125" s="4">
        <f t="shared" si="117"/>
        <v>-0.32160631669390671</v>
      </c>
      <c r="AX125" s="4">
        <f t="shared" si="118"/>
        <v>146.41707660431305</v>
      </c>
      <c r="AY125" s="4">
        <f t="shared" si="119"/>
        <v>67.968327773715103</v>
      </c>
      <c r="AZ125" s="4">
        <f t="shared" si="120"/>
        <v>105.13969353618882</v>
      </c>
      <c r="BA125" s="4">
        <f t="shared" si="121"/>
        <v>57.889137004903205</v>
      </c>
      <c r="BB125" s="4">
        <f t="shared" si="122"/>
        <v>-57.889137004903205</v>
      </c>
      <c r="BC125" s="4">
        <f t="shared" si="123"/>
        <v>1</v>
      </c>
      <c r="BD125" s="4">
        <f t="shared" si="124"/>
        <v>0.23076923076923078</v>
      </c>
      <c r="BE125" s="4">
        <f t="shared" si="125"/>
        <v>0.625</v>
      </c>
      <c r="BF125" s="4">
        <f t="shared" si="126"/>
        <v>0.3888888888888889</v>
      </c>
      <c r="BG125" s="4">
        <f t="shared" si="127"/>
        <v>-0.28000000000000003</v>
      </c>
      <c r="BH125" s="4">
        <f t="shared" si="128"/>
        <v>1.0686531424904113</v>
      </c>
      <c r="BI125" s="4">
        <f t="shared" si="129"/>
        <v>3.2612179487179489</v>
      </c>
      <c r="BJ125" s="4">
        <f t="shared" si="130"/>
        <v>0.32768528791843571</v>
      </c>
      <c r="BK125" s="4">
        <f t="shared" si="131"/>
        <v>0.47117788400219196</v>
      </c>
      <c r="BL125" s="4">
        <f t="shared" si="132"/>
        <v>2.0466346153846153</v>
      </c>
      <c r="BM125" s="4">
        <f t="shared" si="133"/>
        <v>0.23022081247934209</v>
      </c>
      <c r="BN125" s="3">
        <f t="shared" si="134"/>
        <v>1</v>
      </c>
      <c r="BO125" s="3">
        <v>100</v>
      </c>
      <c r="BP125" s="3">
        <f t="shared" si="135"/>
        <v>3</v>
      </c>
      <c r="BQ125" s="3">
        <f t="shared" si="136"/>
        <v>300</v>
      </c>
      <c r="BR125" s="3">
        <f t="shared" si="137"/>
        <v>0</v>
      </c>
      <c r="BS125" s="3">
        <f t="shared" si="138"/>
        <v>-1</v>
      </c>
      <c r="BT125" s="3">
        <f t="shared" si="151"/>
        <v>-100</v>
      </c>
      <c r="BU125" s="3">
        <f t="shared" si="139"/>
        <v>0</v>
      </c>
      <c r="BV125" s="3">
        <f t="shared" si="140"/>
        <v>-1</v>
      </c>
      <c r="BW125" s="3">
        <f t="shared" si="152"/>
        <v>-100</v>
      </c>
      <c r="BX125" s="3">
        <f t="shared" si="141"/>
        <v>1</v>
      </c>
      <c r="BY125" s="3">
        <f t="shared" si="142"/>
        <v>1.25</v>
      </c>
      <c r="BZ125" s="3">
        <f t="shared" si="153"/>
        <v>125</v>
      </c>
      <c r="CA125" s="3">
        <f t="shared" si="143"/>
        <v>0</v>
      </c>
      <c r="CB125" s="3">
        <f t="shared" si="144"/>
        <v>-1</v>
      </c>
      <c r="CC125" s="3">
        <f t="shared" si="145"/>
        <v>-100</v>
      </c>
      <c r="CD125" s="3">
        <f t="shared" si="146"/>
        <v>1</v>
      </c>
      <c r="CE125" s="3">
        <f t="shared" si="147"/>
        <v>0</v>
      </c>
      <c r="CF125" s="3">
        <f t="shared" si="154"/>
        <v>1</v>
      </c>
      <c r="CG125" s="16" t="str">
        <f t="shared" si="155"/>
        <v/>
      </c>
      <c r="CI125" s="12">
        <f t="shared" si="156"/>
        <v>1</v>
      </c>
      <c r="CJ125" s="12">
        <f t="shared" si="157"/>
        <v>1</v>
      </c>
      <c r="CK125" s="12">
        <f t="shared" si="158"/>
        <v>2</v>
      </c>
      <c r="CL125" s="12" t="str">
        <f t="shared" si="159"/>
        <v>Over2.5</v>
      </c>
      <c r="CM125" s="12">
        <f t="shared" si="148"/>
        <v>1</v>
      </c>
      <c r="CN125" s="12">
        <f t="shared" si="149"/>
        <v>0</v>
      </c>
      <c r="CO125" s="12">
        <f t="shared" si="160"/>
        <v>1</v>
      </c>
      <c r="CP125" s="12" t="str">
        <f t="shared" si="161"/>
        <v/>
      </c>
    </row>
    <row r="126" spans="1:94" x14ac:dyDescent="0.25">
      <c r="A126" t="s">
        <v>127</v>
      </c>
      <c r="B126" t="s">
        <v>180</v>
      </c>
      <c r="C126" t="s">
        <v>173</v>
      </c>
      <c r="D126" t="s">
        <v>20</v>
      </c>
      <c r="E126" t="s">
        <v>24</v>
      </c>
      <c r="F126" s="3">
        <v>4</v>
      </c>
      <c r="G126" s="3">
        <v>1</v>
      </c>
      <c r="H126" s="3" t="str">
        <f t="shared" si="150"/>
        <v>H</v>
      </c>
      <c r="I126" s="3">
        <v>2.63</v>
      </c>
      <c r="J126" s="3">
        <v>3.6</v>
      </c>
      <c r="K126" s="3">
        <v>2.5</v>
      </c>
      <c r="L126" s="3">
        <v>1.7</v>
      </c>
      <c r="M126" s="3">
        <v>2.1</v>
      </c>
      <c r="N126" s="3">
        <f t="shared" si="82"/>
        <v>5</v>
      </c>
      <c r="O126" s="3">
        <f t="shared" si="83"/>
        <v>5.800591465990701E-2</v>
      </c>
      <c r="P126" s="3">
        <f t="shared" si="84"/>
        <v>6.4425770308123242E-2</v>
      </c>
      <c r="Q126" s="3">
        <f t="shared" si="85"/>
        <v>2.7825555555555552</v>
      </c>
      <c r="R126" s="3">
        <f t="shared" si="86"/>
        <v>3.8088212927756655</v>
      </c>
      <c r="S126" s="3">
        <f t="shared" si="87"/>
        <v>2.6450147866497673</v>
      </c>
      <c r="T126" s="3">
        <f t="shared" si="88"/>
        <v>1.7986100549218418</v>
      </c>
      <c r="U126" s="3">
        <f t="shared" si="89"/>
        <v>2.2218124207858048</v>
      </c>
      <c r="V126" s="4">
        <f t="shared" si="90"/>
        <v>0.38022813688212931</v>
      </c>
      <c r="W126" s="4">
        <f t="shared" si="91"/>
        <v>0.27777777777777779</v>
      </c>
      <c r="X126" s="4">
        <f t="shared" si="92"/>
        <v>0.4</v>
      </c>
      <c r="Y126" s="4">
        <f t="shared" si="93"/>
        <v>0.58823529411764708</v>
      </c>
      <c r="Z126" s="4">
        <f t="shared" si="94"/>
        <v>0.47619047619047616</v>
      </c>
      <c r="AA126" s="4">
        <f t="shared" si="95"/>
        <v>0.73055555555555551</v>
      </c>
      <c r="AB126" s="4">
        <f t="shared" si="96"/>
        <v>1.052</v>
      </c>
      <c r="AC126" s="4">
        <f t="shared" si="97"/>
        <v>1.3688212927756656</v>
      </c>
      <c r="AD126" s="4">
        <f t="shared" si="98"/>
        <v>1.44</v>
      </c>
      <c r="AE126" s="4">
        <f t="shared" si="99"/>
        <v>0.95057034220532322</v>
      </c>
      <c r="AF126" s="4">
        <f t="shared" si="100"/>
        <v>0.69444444444444442</v>
      </c>
      <c r="AG126" s="4">
        <f t="shared" si="101"/>
        <v>0.80952380952380942</v>
      </c>
      <c r="AH126" s="4">
        <f t="shared" si="102"/>
        <v>1.2352941176470589</v>
      </c>
      <c r="AI126" s="4">
        <f t="shared" si="103"/>
        <v>0.13754076890578792</v>
      </c>
      <c r="AJ126" s="4">
        <f t="shared" si="104"/>
        <v>-1.0262657372201103</v>
      </c>
      <c r="AK126" s="4">
        <f t="shared" si="105"/>
        <v>1.1638065061258982</v>
      </c>
      <c r="AL126" s="4">
        <f t="shared" si="106"/>
        <v>-0.42320236586396298</v>
      </c>
      <c r="AM126" s="4">
        <f t="shared" si="107"/>
        <v>0.42320236586396298</v>
      </c>
      <c r="AN126" s="4">
        <f t="shared" si="108"/>
        <v>6.8770384452893962E-2</v>
      </c>
      <c r="AO126" s="4">
        <f t="shared" si="109"/>
        <v>-0.51313286861005514</v>
      </c>
      <c r="AP126" s="4">
        <f t="shared" si="110"/>
        <v>0.5819032530629491</v>
      </c>
      <c r="AQ126" s="4">
        <f t="shared" si="111"/>
        <v>-0.21160118293198149</v>
      </c>
      <c r="AR126" s="4">
        <f t="shared" si="112"/>
        <v>0.21160118293198149</v>
      </c>
      <c r="AS126" s="4">
        <f t="shared" si="113"/>
        <v>6.8662277619289808E-2</v>
      </c>
      <c r="AT126" s="4">
        <f t="shared" si="114"/>
        <v>-0.47409862066889263</v>
      </c>
      <c r="AU126" s="4">
        <f t="shared" si="115"/>
        <v>0.52700678140019663</v>
      </c>
      <c r="AV126" s="4">
        <f t="shared" si="116"/>
        <v>-0.20852525253717374</v>
      </c>
      <c r="AW126" s="4">
        <f t="shared" si="117"/>
        <v>0.20852525253717374</v>
      </c>
      <c r="AX126" s="4">
        <f t="shared" si="118"/>
        <v>12.359209971472167</v>
      </c>
      <c r="AY126" s="4">
        <f t="shared" si="119"/>
        <v>-85.337751720400675</v>
      </c>
      <c r="AZ126" s="4">
        <f t="shared" si="120"/>
        <v>94.861220652035399</v>
      </c>
      <c r="BA126" s="4">
        <f t="shared" si="121"/>
        <v>-37.534545456691276</v>
      </c>
      <c r="BB126" s="4">
        <f t="shared" si="122"/>
        <v>37.534545456691276</v>
      </c>
      <c r="BC126" s="4">
        <f t="shared" si="123"/>
        <v>5.2000000000000011E-2</v>
      </c>
      <c r="BD126" s="4">
        <f t="shared" si="124"/>
        <v>-0.26944444444444454</v>
      </c>
      <c r="BE126" s="4">
        <f t="shared" si="125"/>
        <v>0.44000000000000022</v>
      </c>
      <c r="BF126" s="4">
        <f t="shared" si="126"/>
        <v>-0.19047619047619055</v>
      </c>
      <c r="BG126" s="4">
        <f t="shared" si="127"/>
        <v>0.23529411764705893</v>
      </c>
      <c r="BH126" s="4">
        <f t="shared" si="128"/>
        <v>0.63594868899465251</v>
      </c>
      <c r="BI126" s="4">
        <f t="shared" si="129"/>
        <v>3.0787972116603295</v>
      </c>
      <c r="BJ126" s="4">
        <f t="shared" si="130"/>
        <v>0.20655751102609937</v>
      </c>
      <c r="BK126" s="4">
        <f t="shared" si="131"/>
        <v>0.29924926271659891</v>
      </c>
      <c r="BL126" s="4">
        <f t="shared" si="132"/>
        <v>2.0102112378538233</v>
      </c>
      <c r="BM126" s="4">
        <f t="shared" si="133"/>
        <v>0.14886458551295764</v>
      </c>
      <c r="BN126" s="3">
        <f t="shared" si="134"/>
        <v>1</v>
      </c>
      <c r="BO126" s="3">
        <v>100</v>
      </c>
      <c r="BP126" s="3">
        <f t="shared" si="135"/>
        <v>1.63</v>
      </c>
      <c r="BQ126" s="3">
        <f t="shared" si="136"/>
        <v>163</v>
      </c>
      <c r="BR126" s="3">
        <f t="shared" si="137"/>
        <v>0</v>
      </c>
      <c r="BS126" s="3">
        <f t="shared" si="138"/>
        <v>-1</v>
      </c>
      <c r="BT126" s="3">
        <f t="shared" si="151"/>
        <v>-100</v>
      </c>
      <c r="BU126" s="3">
        <f t="shared" si="139"/>
        <v>0</v>
      </c>
      <c r="BV126" s="3">
        <f t="shared" si="140"/>
        <v>-1</v>
      </c>
      <c r="BW126" s="3">
        <f t="shared" si="152"/>
        <v>-100</v>
      </c>
      <c r="BX126" s="3">
        <f t="shared" si="141"/>
        <v>1</v>
      </c>
      <c r="BY126" s="3">
        <f t="shared" si="142"/>
        <v>0.7</v>
      </c>
      <c r="BZ126" s="3">
        <f t="shared" si="153"/>
        <v>70</v>
      </c>
      <c r="CA126" s="3">
        <f t="shared" si="143"/>
        <v>0</v>
      </c>
      <c r="CB126" s="3">
        <f t="shared" si="144"/>
        <v>-1</v>
      </c>
      <c r="CC126" s="3">
        <f t="shared" si="145"/>
        <v>-100</v>
      </c>
      <c r="CD126" s="3">
        <f t="shared" si="146"/>
        <v>1</v>
      </c>
      <c r="CE126" s="3">
        <f t="shared" si="147"/>
        <v>0</v>
      </c>
      <c r="CF126" s="3">
        <f t="shared" si="154"/>
        <v>1</v>
      </c>
      <c r="CG126" s="16" t="str">
        <f t="shared" si="155"/>
        <v/>
      </c>
      <c r="CI126" s="12">
        <f t="shared" si="156"/>
        <v>1</v>
      </c>
      <c r="CJ126" s="12">
        <f t="shared" si="157"/>
        <v>0</v>
      </c>
      <c r="CK126" s="12">
        <f t="shared" si="158"/>
        <v>1</v>
      </c>
      <c r="CL126" s="12" t="str">
        <f t="shared" si="159"/>
        <v/>
      </c>
      <c r="CM126" s="12">
        <f t="shared" si="148"/>
        <v>1</v>
      </c>
      <c r="CN126" s="12">
        <f t="shared" si="149"/>
        <v>0</v>
      </c>
      <c r="CO126" s="12">
        <f t="shared" si="160"/>
        <v>1</v>
      </c>
      <c r="CP126" s="12" t="str">
        <f t="shared" si="161"/>
        <v/>
      </c>
    </row>
    <row r="127" spans="1:94" x14ac:dyDescent="0.25">
      <c r="A127" t="s">
        <v>127</v>
      </c>
      <c r="B127" t="s">
        <v>180</v>
      </c>
      <c r="C127" t="s">
        <v>173</v>
      </c>
      <c r="D127" t="s">
        <v>133</v>
      </c>
      <c r="E127" t="s">
        <v>15</v>
      </c>
      <c r="F127" s="3">
        <v>2</v>
      </c>
      <c r="G127" s="3">
        <v>3</v>
      </c>
      <c r="H127" s="3" t="str">
        <f t="shared" si="150"/>
        <v>A</v>
      </c>
      <c r="I127" s="3">
        <v>3.6</v>
      </c>
      <c r="J127" s="3">
        <v>3.6</v>
      </c>
      <c r="K127" s="3">
        <v>2</v>
      </c>
      <c r="L127" s="3">
        <v>1.92</v>
      </c>
      <c r="M127" s="3">
        <v>1.98</v>
      </c>
      <c r="N127" s="3">
        <f t="shared" si="82"/>
        <v>5</v>
      </c>
      <c r="O127" s="3">
        <f t="shared" si="83"/>
        <v>5.555555555555558E-2</v>
      </c>
      <c r="P127" s="3">
        <f t="shared" si="84"/>
        <v>2.5883838383838453E-2</v>
      </c>
      <c r="Q127" s="3">
        <f t="shared" si="85"/>
        <v>3.8000000000000003</v>
      </c>
      <c r="R127" s="3">
        <f t="shared" si="86"/>
        <v>3.8000000000000003</v>
      </c>
      <c r="S127" s="3">
        <f t="shared" si="87"/>
        <v>2.1111111111111112</v>
      </c>
      <c r="T127" s="3">
        <f t="shared" si="88"/>
        <v>2.0266666666666668</v>
      </c>
      <c r="U127" s="3">
        <f t="shared" si="89"/>
        <v>2.09</v>
      </c>
      <c r="V127" s="4">
        <f t="shared" si="90"/>
        <v>0.27777777777777779</v>
      </c>
      <c r="W127" s="4">
        <f t="shared" si="91"/>
        <v>0.27777777777777779</v>
      </c>
      <c r="X127" s="4">
        <f t="shared" si="92"/>
        <v>0.5</v>
      </c>
      <c r="Y127" s="4">
        <f t="shared" si="93"/>
        <v>0.52083333333333337</v>
      </c>
      <c r="Z127" s="4">
        <f t="shared" si="94"/>
        <v>0.50505050505050508</v>
      </c>
      <c r="AA127" s="4">
        <f t="shared" si="95"/>
        <v>1</v>
      </c>
      <c r="AB127" s="4">
        <f t="shared" si="96"/>
        <v>1.8</v>
      </c>
      <c r="AC127" s="4">
        <f t="shared" si="97"/>
        <v>1</v>
      </c>
      <c r="AD127" s="4">
        <f t="shared" si="98"/>
        <v>1.8</v>
      </c>
      <c r="AE127" s="4">
        <f t="shared" si="99"/>
        <v>0.55555555555555558</v>
      </c>
      <c r="AF127" s="4">
        <f t="shared" si="100"/>
        <v>0.55555555555555558</v>
      </c>
      <c r="AG127" s="4">
        <f t="shared" si="101"/>
        <v>0.96969696969696972</v>
      </c>
      <c r="AH127" s="4">
        <f t="shared" si="102"/>
        <v>1.03125</v>
      </c>
      <c r="AI127" s="4">
        <f t="shared" si="103"/>
        <v>1.6888888888888891</v>
      </c>
      <c r="AJ127" s="4">
        <f t="shared" si="104"/>
        <v>0</v>
      </c>
      <c r="AK127" s="4">
        <f t="shared" si="105"/>
        <v>1.6888888888888891</v>
      </c>
      <c r="AL127" s="4">
        <f t="shared" si="106"/>
        <v>-6.333333333333302E-2</v>
      </c>
      <c r="AM127" s="4">
        <f t="shared" si="107"/>
        <v>6.333333333333302E-2</v>
      </c>
      <c r="AN127" s="4">
        <f t="shared" si="108"/>
        <v>0.84444444444444455</v>
      </c>
      <c r="AO127" s="4">
        <f t="shared" si="109"/>
        <v>0</v>
      </c>
      <c r="AP127" s="4">
        <f t="shared" si="110"/>
        <v>0.84444444444444455</v>
      </c>
      <c r="AQ127" s="4">
        <f t="shared" si="111"/>
        <v>-3.166666666666651E-2</v>
      </c>
      <c r="AR127" s="4">
        <f t="shared" si="112"/>
        <v>3.166666666666651E-2</v>
      </c>
      <c r="AS127" s="4">
        <f t="shared" si="113"/>
        <v>0.70125992286627747</v>
      </c>
      <c r="AT127" s="4">
        <f t="shared" si="114"/>
        <v>0</v>
      </c>
      <c r="AU127" s="4">
        <f t="shared" si="115"/>
        <v>0.70125992286627747</v>
      </c>
      <c r="AV127" s="4">
        <f t="shared" si="116"/>
        <v>-3.1656088154132629E-2</v>
      </c>
      <c r="AW127" s="4">
        <f t="shared" si="117"/>
        <v>3.1656088154132629E-2</v>
      </c>
      <c r="AX127" s="4">
        <f t="shared" si="118"/>
        <v>126.22678611592995</v>
      </c>
      <c r="AY127" s="4">
        <f t="shared" si="119"/>
        <v>0</v>
      </c>
      <c r="AZ127" s="4">
        <f t="shared" si="120"/>
        <v>126.22678611592995</v>
      </c>
      <c r="BA127" s="4">
        <f t="shared" si="121"/>
        <v>-5.6980958677438727</v>
      </c>
      <c r="BB127" s="4">
        <f t="shared" si="122"/>
        <v>5.6980958677438727</v>
      </c>
      <c r="BC127" s="4">
        <f t="shared" si="123"/>
        <v>0.8</v>
      </c>
      <c r="BD127" s="4">
        <f t="shared" si="124"/>
        <v>0</v>
      </c>
      <c r="BE127" s="4">
        <f t="shared" si="125"/>
        <v>0.8</v>
      </c>
      <c r="BF127" s="4">
        <f t="shared" si="126"/>
        <v>-3.0303030303030155E-2</v>
      </c>
      <c r="BG127" s="4">
        <f t="shared" si="127"/>
        <v>3.1249999999999844E-2</v>
      </c>
      <c r="BH127" s="4">
        <f t="shared" si="128"/>
        <v>0.9750804546313675</v>
      </c>
      <c r="BI127" s="4">
        <f t="shared" si="129"/>
        <v>3.2370370370370374</v>
      </c>
      <c r="BJ127" s="4">
        <f t="shared" si="130"/>
        <v>0.30122622740328281</v>
      </c>
      <c r="BK127" s="4">
        <f t="shared" si="131"/>
        <v>4.4783429475147789E-2</v>
      </c>
      <c r="BL127" s="4">
        <f t="shared" si="132"/>
        <v>2.0583333333333336</v>
      </c>
      <c r="BM127" s="4">
        <f t="shared" si="133"/>
        <v>2.1757131728816739E-2</v>
      </c>
      <c r="BN127" s="3">
        <f t="shared" si="134"/>
        <v>0</v>
      </c>
      <c r="BO127" s="3">
        <v>100</v>
      </c>
      <c r="BP127" s="3">
        <f t="shared" si="135"/>
        <v>-1</v>
      </c>
      <c r="BQ127" s="3">
        <f t="shared" si="136"/>
        <v>-100</v>
      </c>
      <c r="BR127" s="3">
        <f t="shared" si="137"/>
        <v>1</v>
      </c>
      <c r="BS127" s="3">
        <f t="shared" si="138"/>
        <v>1</v>
      </c>
      <c r="BT127" s="3">
        <f t="shared" si="151"/>
        <v>100</v>
      </c>
      <c r="BU127" s="3">
        <f t="shared" si="139"/>
        <v>0</v>
      </c>
      <c r="BV127" s="3">
        <f t="shared" si="140"/>
        <v>-1</v>
      </c>
      <c r="BW127" s="3">
        <f t="shared" si="152"/>
        <v>-100</v>
      </c>
      <c r="BX127" s="3">
        <f t="shared" si="141"/>
        <v>1</v>
      </c>
      <c r="BY127" s="3">
        <f t="shared" si="142"/>
        <v>0.91999999999999993</v>
      </c>
      <c r="BZ127" s="3">
        <f t="shared" si="153"/>
        <v>92</v>
      </c>
      <c r="CA127" s="3">
        <f t="shared" si="143"/>
        <v>0</v>
      </c>
      <c r="CB127" s="3">
        <f t="shared" si="144"/>
        <v>-1</v>
      </c>
      <c r="CC127" s="3">
        <f t="shared" si="145"/>
        <v>-100</v>
      </c>
      <c r="CD127" s="3">
        <f t="shared" si="146"/>
        <v>1</v>
      </c>
      <c r="CE127" s="3">
        <f t="shared" si="147"/>
        <v>0</v>
      </c>
      <c r="CF127" s="3">
        <f t="shared" si="154"/>
        <v>1</v>
      </c>
      <c r="CG127" s="16" t="str">
        <f t="shared" si="155"/>
        <v/>
      </c>
      <c r="CI127" s="12">
        <f t="shared" si="156"/>
        <v>1</v>
      </c>
      <c r="CJ127" s="12">
        <f t="shared" si="157"/>
        <v>1</v>
      </c>
      <c r="CK127" s="12">
        <f t="shared" si="158"/>
        <v>2</v>
      </c>
      <c r="CL127" s="12" t="str">
        <f t="shared" si="159"/>
        <v>Over2.5</v>
      </c>
      <c r="CM127" s="12">
        <f t="shared" si="148"/>
        <v>1</v>
      </c>
      <c r="CN127" s="12">
        <f t="shared" si="149"/>
        <v>0</v>
      </c>
      <c r="CO127" s="12">
        <f t="shared" si="160"/>
        <v>1</v>
      </c>
      <c r="CP127" s="12" t="str">
        <f t="shared" si="161"/>
        <v/>
      </c>
    </row>
    <row r="128" spans="1:94" x14ac:dyDescent="0.25">
      <c r="A128" t="s">
        <v>127</v>
      </c>
      <c r="B128" t="s">
        <v>180</v>
      </c>
      <c r="C128" t="s">
        <v>173</v>
      </c>
      <c r="D128" t="s">
        <v>135</v>
      </c>
      <c r="E128" t="s">
        <v>13</v>
      </c>
      <c r="F128" s="3">
        <v>1</v>
      </c>
      <c r="G128" s="3">
        <v>3</v>
      </c>
      <c r="H128" s="3" t="str">
        <f t="shared" si="150"/>
        <v>A</v>
      </c>
      <c r="I128" s="3">
        <v>3.4</v>
      </c>
      <c r="J128" s="3">
        <v>3.5</v>
      </c>
      <c r="K128" s="3">
        <v>2.15</v>
      </c>
      <c r="L128" s="3">
        <v>1.94</v>
      </c>
      <c r="M128" s="3">
        <v>1.96</v>
      </c>
      <c r="N128" s="3">
        <f t="shared" si="82"/>
        <v>4</v>
      </c>
      <c r="O128" s="3">
        <f t="shared" si="83"/>
        <v>4.4948211842876562E-2</v>
      </c>
      <c r="P128" s="3">
        <f t="shared" si="84"/>
        <v>2.5667999158426325E-2</v>
      </c>
      <c r="Q128" s="3">
        <f t="shared" si="85"/>
        <v>3.5528239202657801</v>
      </c>
      <c r="R128" s="3">
        <f t="shared" si="86"/>
        <v>3.6573187414500681</v>
      </c>
      <c r="S128" s="3">
        <f t="shared" si="87"/>
        <v>2.2466386554621844</v>
      </c>
      <c r="T128" s="3">
        <f t="shared" si="88"/>
        <v>2.0271995309751807</v>
      </c>
      <c r="U128" s="3">
        <f t="shared" si="89"/>
        <v>2.048098495212038</v>
      </c>
      <c r="V128" s="4">
        <f t="shared" si="90"/>
        <v>0.29411764705882354</v>
      </c>
      <c r="W128" s="4">
        <f t="shared" si="91"/>
        <v>0.2857142857142857</v>
      </c>
      <c r="X128" s="4">
        <f t="shared" si="92"/>
        <v>0.46511627906976744</v>
      </c>
      <c r="Y128" s="4">
        <f t="shared" si="93"/>
        <v>0.51546391752577325</v>
      </c>
      <c r="Z128" s="4">
        <f t="shared" si="94"/>
        <v>0.51020408163265307</v>
      </c>
      <c r="AA128" s="4">
        <f t="shared" si="95"/>
        <v>0.97142857142857142</v>
      </c>
      <c r="AB128" s="4">
        <f t="shared" si="96"/>
        <v>1.5813953488372092</v>
      </c>
      <c r="AC128" s="4">
        <f t="shared" si="97"/>
        <v>1.0294117647058825</v>
      </c>
      <c r="AD128" s="4">
        <f t="shared" si="98"/>
        <v>1.6279069767441861</v>
      </c>
      <c r="AE128" s="4">
        <f t="shared" si="99"/>
        <v>0.63235294117647056</v>
      </c>
      <c r="AF128" s="4">
        <f t="shared" si="100"/>
        <v>0.61428571428571421</v>
      </c>
      <c r="AG128" s="4">
        <f t="shared" si="101"/>
        <v>0.98979591836734693</v>
      </c>
      <c r="AH128" s="4">
        <f t="shared" si="102"/>
        <v>1.0103092783505154</v>
      </c>
      <c r="AI128" s="4">
        <f t="shared" si="103"/>
        <v>1.3061852648035956</v>
      </c>
      <c r="AJ128" s="4">
        <f t="shared" si="104"/>
        <v>-0.10449482118428799</v>
      </c>
      <c r="AK128" s="4">
        <f t="shared" si="105"/>
        <v>1.4106800859878836</v>
      </c>
      <c r="AL128" s="4">
        <f t="shared" si="106"/>
        <v>-2.0898964236857331E-2</v>
      </c>
      <c r="AM128" s="4">
        <f t="shared" si="107"/>
        <v>2.0898964236857331E-2</v>
      </c>
      <c r="AN128" s="4">
        <f t="shared" si="108"/>
        <v>0.65309263240179782</v>
      </c>
      <c r="AO128" s="4">
        <f t="shared" si="109"/>
        <v>-5.2247410592143995E-2</v>
      </c>
      <c r="AP128" s="4">
        <f t="shared" si="110"/>
        <v>0.70534004299394182</v>
      </c>
      <c r="AQ128" s="4">
        <f t="shared" si="111"/>
        <v>-1.0449482118428666E-2</v>
      </c>
      <c r="AR128" s="4">
        <f t="shared" si="112"/>
        <v>1.0449482118428666E-2</v>
      </c>
      <c r="AS128" s="4">
        <f t="shared" si="113"/>
        <v>0.57854623173519548</v>
      </c>
      <c r="AT128" s="4">
        <f t="shared" si="114"/>
        <v>-5.2199946788063237E-2</v>
      </c>
      <c r="AU128" s="4">
        <f t="shared" si="115"/>
        <v>0.61430090198698717</v>
      </c>
      <c r="AV128" s="4">
        <f t="shared" si="116"/>
        <v>-1.0449101811187012E-2</v>
      </c>
      <c r="AW128" s="4">
        <f t="shared" si="117"/>
        <v>1.0449101811187012E-2</v>
      </c>
      <c r="AX128" s="4">
        <f t="shared" si="118"/>
        <v>104.1383217123352</v>
      </c>
      <c r="AY128" s="4">
        <f t="shared" si="119"/>
        <v>-9.3959904218513817</v>
      </c>
      <c r="AZ128" s="4">
        <f t="shared" si="120"/>
        <v>110.57416235765768</v>
      </c>
      <c r="BA128" s="4">
        <f t="shared" si="121"/>
        <v>-1.8808383260136623</v>
      </c>
      <c r="BB128" s="4">
        <f t="shared" si="122"/>
        <v>1.8808383260136623</v>
      </c>
      <c r="BC128" s="4">
        <f t="shared" si="123"/>
        <v>0.58139534883720934</v>
      </c>
      <c r="BD128" s="4">
        <f t="shared" si="124"/>
        <v>-2.8571428571428661E-2</v>
      </c>
      <c r="BE128" s="4">
        <f t="shared" si="125"/>
        <v>0.62790697674418616</v>
      </c>
      <c r="BF128" s="4">
        <f t="shared" si="126"/>
        <v>-1.0204081632652963E-2</v>
      </c>
      <c r="BG128" s="4">
        <f t="shared" si="127"/>
        <v>1.0309278350515365E-2</v>
      </c>
      <c r="BH128" s="4">
        <f t="shared" si="128"/>
        <v>0.78602983601632981</v>
      </c>
      <c r="BI128" s="4">
        <f t="shared" si="129"/>
        <v>3.1522604390593441</v>
      </c>
      <c r="BJ128" s="4">
        <f t="shared" si="130"/>
        <v>0.24935434467175133</v>
      </c>
      <c r="BK128" s="4">
        <f t="shared" si="131"/>
        <v>1.4777799331656958E-2</v>
      </c>
      <c r="BL128" s="4">
        <f t="shared" si="132"/>
        <v>2.0376490130936094</v>
      </c>
      <c r="BM128" s="4">
        <f t="shared" si="133"/>
        <v>7.252377242938879E-3</v>
      </c>
      <c r="BN128" s="3">
        <f t="shared" si="134"/>
        <v>0</v>
      </c>
      <c r="BO128" s="3">
        <v>100</v>
      </c>
      <c r="BP128" s="3">
        <f t="shared" si="135"/>
        <v>-1</v>
      </c>
      <c r="BQ128" s="3">
        <f t="shared" si="136"/>
        <v>-100</v>
      </c>
      <c r="BR128" s="3">
        <f t="shared" si="137"/>
        <v>1</v>
      </c>
      <c r="BS128" s="3">
        <f t="shared" si="138"/>
        <v>1.1499999999999999</v>
      </c>
      <c r="BT128" s="3">
        <f t="shared" si="151"/>
        <v>114.99999999999999</v>
      </c>
      <c r="BU128" s="3">
        <f t="shared" si="139"/>
        <v>0</v>
      </c>
      <c r="BV128" s="3">
        <f t="shared" si="140"/>
        <v>-1</v>
      </c>
      <c r="BW128" s="3">
        <f t="shared" si="152"/>
        <v>-100</v>
      </c>
      <c r="BX128" s="3">
        <f t="shared" si="141"/>
        <v>1</v>
      </c>
      <c r="BY128" s="3">
        <f t="shared" si="142"/>
        <v>0.94</v>
      </c>
      <c r="BZ128" s="3">
        <f t="shared" si="153"/>
        <v>94</v>
      </c>
      <c r="CA128" s="3">
        <f t="shared" si="143"/>
        <v>0</v>
      </c>
      <c r="CB128" s="3">
        <f t="shared" si="144"/>
        <v>-1</v>
      </c>
      <c r="CC128" s="3">
        <f t="shared" si="145"/>
        <v>-100</v>
      </c>
      <c r="CD128" s="3">
        <f t="shared" si="146"/>
        <v>1</v>
      </c>
      <c r="CE128" s="3">
        <f t="shared" si="147"/>
        <v>0</v>
      </c>
      <c r="CF128" s="3">
        <f t="shared" si="154"/>
        <v>1</v>
      </c>
      <c r="CG128" s="16" t="str">
        <f t="shared" si="155"/>
        <v/>
      </c>
      <c r="CI128" s="12">
        <f t="shared" si="156"/>
        <v>1</v>
      </c>
      <c r="CJ128" s="12">
        <f t="shared" si="157"/>
        <v>0</v>
      </c>
      <c r="CK128" s="12">
        <f t="shared" si="158"/>
        <v>1</v>
      </c>
      <c r="CL128" s="12" t="str">
        <f t="shared" si="159"/>
        <v/>
      </c>
      <c r="CM128" s="12">
        <f t="shared" si="148"/>
        <v>1</v>
      </c>
      <c r="CN128" s="12">
        <f t="shared" si="149"/>
        <v>0</v>
      </c>
      <c r="CO128" s="12">
        <f t="shared" si="160"/>
        <v>1</v>
      </c>
      <c r="CP128" s="12" t="str">
        <f t="shared" si="161"/>
        <v/>
      </c>
    </row>
    <row r="129" spans="1:94" x14ac:dyDescent="0.25">
      <c r="A129" t="s">
        <v>127</v>
      </c>
      <c r="B129" t="s">
        <v>180</v>
      </c>
      <c r="C129" t="s">
        <v>174</v>
      </c>
      <c r="D129" t="s">
        <v>22</v>
      </c>
      <c r="E129" t="s">
        <v>12</v>
      </c>
      <c r="F129" s="3">
        <v>0</v>
      </c>
      <c r="G129" s="3">
        <v>1</v>
      </c>
      <c r="H129" s="3" t="str">
        <f t="shared" si="150"/>
        <v>A</v>
      </c>
      <c r="I129" s="3">
        <v>5.5</v>
      </c>
      <c r="J129" s="3">
        <v>3.8</v>
      </c>
      <c r="K129" s="3">
        <v>1.6</v>
      </c>
      <c r="L129" s="3">
        <v>1.96</v>
      </c>
      <c r="M129" s="3">
        <v>1.94</v>
      </c>
      <c r="N129" s="3">
        <f t="shared" si="82"/>
        <v>1</v>
      </c>
      <c r="O129" s="3">
        <f t="shared" si="83"/>
        <v>6.9976076555023914E-2</v>
      </c>
      <c r="P129" s="3">
        <f t="shared" si="84"/>
        <v>2.5667999158426325E-2</v>
      </c>
      <c r="Q129" s="3">
        <f t="shared" si="85"/>
        <v>5.8848684210526319</v>
      </c>
      <c r="R129" s="3">
        <f t="shared" si="86"/>
        <v>4.0659090909090905</v>
      </c>
      <c r="S129" s="3">
        <f t="shared" si="87"/>
        <v>1.7119617224880384</v>
      </c>
      <c r="T129" s="3">
        <f t="shared" si="88"/>
        <v>2.0971531100478469</v>
      </c>
      <c r="U129" s="3">
        <f t="shared" si="89"/>
        <v>2.0757535885167462</v>
      </c>
      <c r="V129" s="4">
        <f t="shared" si="90"/>
        <v>0.18181818181818182</v>
      </c>
      <c r="W129" s="4">
        <f t="shared" si="91"/>
        <v>0.26315789473684209</v>
      </c>
      <c r="X129" s="4">
        <f t="shared" si="92"/>
        <v>0.625</v>
      </c>
      <c r="Y129" s="4">
        <f t="shared" si="93"/>
        <v>0.51020408163265307</v>
      </c>
      <c r="Z129" s="4">
        <f t="shared" si="94"/>
        <v>0.51546391752577325</v>
      </c>
      <c r="AA129" s="4">
        <f t="shared" si="95"/>
        <v>1.4473684210526316</v>
      </c>
      <c r="AB129" s="4">
        <f t="shared" si="96"/>
        <v>3.4375</v>
      </c>
      <c r="AC129" s="4">
        <f t="shared" si="97"/>
        <v>0.69090909090909092</v>
      </c>
      <c r="AD129" s="4">
        <f t="shared" si="98"/>
        <v>2.3749999999999996</v>
      </c>
      <c r="AE129" s="4">
        <f t="shared" si="99"/>
        <v>0.29090909090909095</v>
      </c>
      <c r="AF129" s="4">
        <f t="shared" si="100"/>
        <v>0.4210526315789474</v>
      </c>
      <c r="AG129" s="4">
        <f t="shared" si="101"/>
        <v>1.0103092783505154</v>
      </c>
      <c r="AH129" s="4">
        <f t="shared" si="102"/>
        <v>0.98979591836734693</v>
      </c>
      <c r="AI129" s="4">
        <f t="shared" si="103"/>
        <v>4.172906698564594</v>
      </c>
      <c r="AJ129" s="4">
        <f t="shared" si="104"/>
        <v>1.8189593301435414</v>
      </c>
      <c r="AK129" s="4">
        <f t="shared" si="105"/>
        <v>2.3539473684210521</v>
      </c>
      <c r="AL129" s="4">
        <f t="shared" si="106"/>
        <v>2.1399521531100696E-2</v>
      </c>
      <c r="AM129" s="4">
        <f t="shared" si="107"/>
        <v>-2.1399521531100696E-2</v>
      </c>
      <c r="AN129" s="4">
        <f t="shared" si="108"/>
        <v>2.086453349282297</v>
      </c>
      <c r="AO129" s="4">
        <f t="shared" si="109"/>
        <v>0.90947966507177069</v>
      </c>
      <c r="AP129" s="4">
        <f t="shared" si="110"/>
        <v>1.1769736842105261</v>
      </c>
      <c r="AQ129" s="4">
        <f t="shared" si="111"/>
        <v>1.0699760765550348E-2</v>
      </c>
      <c r="AR129" s="4">
        <f t="shared" si="112"/>
        <v>-1.0699760765550348E-2</v>
      </c>
      <c r="AS129" s="4">
        <f t="shared" si="113"/>
        <v>1.1238598835713729</v>
      </c>
      <c r="AT129" s="4">
        <f t="shared" si="114"/>
        <v>0.73802786723661806</v>
      </c>
      <c r="AU129" s="4">
        <f t="shared" si="115"/>
        <v>0.86651323301368377</v>
      </c>
      <c r="AV129" s="4">
        <f t="shared" si="116"/>
        <v>1.0699352473318626E-2</v>
      </c>
      <c r="AW129" s="4">
        <f t="shared" si="117"/>
        <v>-1.0699352473318626E-2</v>
      </c>
      <c r="AX129" s="4">
        <f t="shared" si="118"/>
        <v>202.29477904284713</v>
      </c>
      <c r="AY129" s="4">
        <f t="shared" si="119"/>
        <v>132.84501610259127</v>
      </c>
      <c r="AZ129" s="4">
        <f t="shared" si="120"/>
        <v>155.97238194246307</v>
      </c>
      <c r="BA129" s="4">
        <f t="shared" si="121"/>
        <v>1.9258834451973528</v>
      </c>
      <c r="BB129" s="4">
        <f t="shared" si="122"/>
        <v>-1.9258834451973528</v>
      </c>
      <c r="BC129" s="4">
        <f t="shared" si="123"/>
        <v>2.4375000000000004</v>
      </c>
      <c r="BD129" s="4">
        <f t="shared" si="124"/>
        <v>0.4473684210526318</v>
      </c>
      <c r="BE129" s="4">
        <f t="shared" si="125"/>
        <v>1.3749999999999996</v>
      </c>
      <c r="BF129" s="4">
        <f t="shared" si="126"/>
        <v>1.030927835051557E-2</v>
      </c>
      <c r="BG129" s="4">
        <f t="shared" si="127"/>
        <v>-1.0204081632653164E-2</v>
      </c>
      <c r="BH129" s="4">
        <f t="shared" si="128"/>
        <v>2.0921612259789297</v>
      </c>
      <c r="BI129" s="4">
        <f t="shared" si="129"/>
        <v>3.8875797448165863</v>
      </c>
      <c r="BJ129" s="4">
        <f t="shared" si="130"/>
        <v>0.53816548169036638</v>
      </c>
      <c r="BK129" s="4">
        <f t="shared" si="131"/>
        <v>1.5131746788788833E-2</v>
      </c>
      <c r="BL129" s="4">
        <f t="shared" si="132"/>
        <v>2.0864533492822965</v>
      </c>
      <c r="BM129" s="4">
        <f t="shared" si="133"/>
        <v>7.252377242939023E-3</v>
      </c>
      <c r="BN129" s="3">
        <f t="shared" si="134"/>
        <v>0</v>
      </c>
      <c r="BO129" s="3">
        <v>100</v>
      </c>
      <c r="BP129" s="3">
        <f t="shared" si="135"/>
        <v>-1</v>
      </c>
      <c r="BQ129" s="3">
        <f t="shared" si="136"/>
        <v>-100</v>
      </c>
      <c r="BR129" s="3">
        <f t="shared" si="137"/>
        <v>1</v>
      </c>
      <c r="BS129" s="3">
        <f t="shared" si="138"/>
        <v>0.60000000000000009</v>
      </c>
      <c r="BT129" s="3">
        <f t="shared" si="151"/>
        <v>60.000000000000007</v>
      </c>
      <c r="BU129" s="3">
        <f t="shared" si="139"/>
        <v>0</v>
      </c>
      <c r="BV129" s="3">
        <f t="shared" si="140"/>
        <v>-1</v>
      </c>
      <c r="BW129" s="3">
        <f t="shared" si="152"/>
        <v>-100</v>
      </c>
      <c r="BX129" s="3">
        <f t="shared" si="141"/>
        <v>0</v>
      </c>
      <c r="BY129" s="3">
        <f t="shared" si="142"/>
        <v>-1</v>
      </c>
      <c r="BZ129" s="3">
        <f t="shared" si="153"/>
        <v>-100</v>
      </c>
      <c r="CA129" s="3">
        <f t="shared" si="143"/>
        <v>1</v>
      </c>
      <c r="CB129" s="3">
        <f t="shared" si="144"/>
        <v>0.94</v>
      </c>
      <c r="CC129" s="3">
        <f t="shared" si="145"/>
        <v>94</v>
      </c>
      <c r="CD129" s="3">
        <f t="shared" si="146"/>
        <v>1</v>
      </c>
      <c r="CE129" s="3">
        <f t="shared" si="147"/>
        <v>0</v>
      </c>
      <c r="CF129" s="3">
        <f t="shared" si="154"/>
        <v>1</v>
      </c>
      <c r="CG129" s="16" t="str">
        <f t="shared" si="155"/>
        <v/>
      </c>
      <c r="CI129" s="12">
        <f t="shared" si="156"/>
        <v>1</v>
      </c>
      <c r="CJ129" s="12">
        <f t="shared" si="157"/>
        <v>1</v>
      </c>
      <c r="CK129" s="12">
        <f t="shared" si="158"/>
        <v>2</v>
      </c>
      <c r="CL129" s="12" t="str">
        <f t="shared" si="159"/>
        <v>Over2.5</v>
      </c>
      <c r="CM129" s="12">
        <f t="shared" si="148"/>
        <v>1</v>
      </c>
      <c r="CN129" s="12">
        <f t="shared" si="149"/>
        <v>0</v>
      </c>
      <c r="CO129" s="12">
        <f t="shared" si="160"/>
        <v>1</v>
      </c>
      <c r="CP129" s="12" t="str">
        <f t="shared" si="161"/>
        <v/>
      </c>
    </row>
    <row r="130" spans="1:94" x14ac:dyDescent="0.25">
      <c r="A130" t="s">
        <v>127</v>
      </c>
      <c r="B130" t="s">
        <v>181</v>
      </c>
      <c r="C130" t="s">
        <v>134</v>
      </c>
      <c r="D130" t="s">
        <v>23</v>
      </c>
      <c r="E130" t="s">
        <v>21</v>
      </c>
      <c r="F130" s="3">
        <v>1</v>
      </c>
      <c r="G130" s="3">
        <v>2</v>
      </c>
      <c r="H130" s="3" t="str">
        <f t="shared" si="150"/>
        <v>A</v>
      </c>
      <c r="I130" s="3">
        <v>2.5499999999999998</v>
      </c>
      <c r="J130" s="3">
        <v>3.75</v>
      </c>
      <c r="K130" s="3">
        <v>2.5</v>
      </c>
      <c r="L130" s="3">
        <v>1.53</v>
      </c>
      <c r="M130" s="3">
        <v>2.4</v>
      </c>
      <c r="N130" s="3">
        <f t="shared" si="82"/>
        <v>3</v>
      </c>
      <c r="O130" s="3">
        <f t="shared" si="83"/>
        <v>5.8823529411764941E-2</v>
      </c>
      <c r="P130" s="3">
        <f t="shared" si="84"/>
        <v>7.0261437908496815E-2</v>
      </c>
      <c r="Q130" s="3">
        <f t="shared" si="85"/>
        <v>2.7000000000000006</v>
      </c>
      <c r="R130" s="3">
        <f t="shared" si="86"/>
        <v>3.9705882352941186</v>
      </c>
      <c r="S130" s="3">
        <f t="shared" si="87"/>
        <v>2.6470588235294121</v>
      </c>
      <c r="T130" s="3">
        <f t="shared" si="88"/>
        <v>1.6200000000000003</v>
      </c>
      <c r="U130" s="3">
        <f t="shared" si="89"/>
        <v>2.5411764705882356</v>
      </c>
      <c r="V130" s="4">
        <f t="shared" si="90"/>
        <v>0.39215686274509809</v>
      </c>
      <c r="W130" s="4">
        <f t="shared" si="91"/>
        <v>0.26666666666666666</v>
      </c>
      <c r="X130" s="4">
        <f t="shared" si="92"/>
        <v>0.4</v>
      </c>
      <c r="Y130" s="4">
        <f t="shared" si="93"/>
        <v>0.65359477124183007</v>
      </c>
      <c r="Z130" s="4">
        <f t="shared" si="94"/>
        <v>0.41666666666666669</v>
      </c>
      <c r="AA130" s="4">
        <f t="shared" si="95"/>
        <v>0.67999999999999994</v>
      </c>
      <c r="AB130" s="4">
        <f t="shared" si="96"/>
        <v>1.02</v>
      </c>
      <c r="AC130" s="4">
        <f t="shared" si="97"/>
        <v>1.4705882352941178</v>
      </c>
      <c r="AD130" s="4">
        <f t="shared" si="98"/>
        <v>1.5</v>
      </c>
      <c r="AE130" s="4">
        <f t="shared" si="99"/>
        <v>0.98039215686274517</v>
      </c>
      <c r="AF130" s="4">
        <f t="shared" si="100"/>
        <v>0.66666666666666663</v>
      </c>
      <c r="AG130" s="4">
        <f t="shared" si="101"/>
        <v>0.63750000000000007</v>
      </c>
      <c r="AH130" s="4">
        <f t="shared" si="102"/>
        <v>1.5686274509803921</v>
      </c>
      <c r="AI130" s="4">
        <f t="shared" si="103"/>
        <v>5.2941176470588491E-2</v>
      </c>
      <c r="AJ130" s="4">
        <f t="shared" si="104"/>
        <v>-1.270588235294118</v>
      </c>
      <c r="AK130" s="4">
        <f t="shared" si="105"/>
        <v>1.3235294117647065</v>
      </c>
      <c r="AL130" s="4">
        <f t="shared" si="106"/>
        <v>-0.92117647058823526</v>
      </c>
      <c r="AM130" s="4">
        <f t="shared" si="107"/>
        <v>0.92117647058823526</v>
      </c>
      <c r="AN130" s="4">
        <f t="shared" si="108"/>
        <v>2.6470588235294246E-2</v>
      </c>
      <c r="AO130" s="4">
        <f t="shared" si="109"/>
        <v>-0.63529411764705901</v>
      </c>
      <c r="AP130" s="4">
        <f t="shared" si="110"/>
        <v>0.66176470588235325</v>
      </c>
      <c r="AQ130" s="4">
        <f t="shared" si="111"/>
        <v>-0.46058823529411763</v>
      </c>
      <c r="AR130" s="4">
        <f t="shared" si="112"/>
        <v>0.46058823529411763</v>
      </c>
      <c r="AS130" s="4">
        <f t="shared" si="113"/>
        <v>2.6464408256406512E-2</v>
      </c>
      <c r="AT130" s="4">
        <f t="shared" si="114"/>
        <v>-0.56596760304776561</v>
      </c>
      <c r="AU130" s="4">
        <f t="shared" si="115"/>
        <v>0.58460125612032654</v>
      </c>
      <c r="AV130" s="4">
        <f t="shared" si="116"/>
        <v>-0.43162413516075526</v>
      </c>
      <c r="AW130" s="4">
        <f t="shared" si="117"/>
        <v>0.43162413516075526</v>
      </c>
      <c r="AX130" s="4">
        <f t="shared" si="118"/>
        <v>4.7635934861531721</v>
      </c>
      <c r="AY130" s="4">
        <f t="shared" si="119"/>
        <v>-101.87416854859781</v>
      </c>
      <c r="AZ130" s="4">
        <f t="shared" si="120"/>
        <v>105.22822610165879</v>
      </c>
      <c r="BA130" s="4">
        <f t="shared" si="121"/>
        <v>-77.692344328935945</v>
      </c>
      <c r="BB130" s="4">
        <f t="shared" si="122"/>
        <v>77.692344328935945</v>
      </c>
      <c r="BC130" s="4">
        <f t="shared" si="123"/>
        <v>2.0000000000000094E-2</v>
      </c>
      <c r="BD130" s="4">
        <f t="shared" si="124"/>
        <v>-0.32</v>
      </c>
      <c r="BE130" s="4">
        <f t="shared" si="125"/>
        <v>0.50000000000000022</v>
      </c>
      <c r="BF130" s="4">
        <f t="shared" si="126"/>
        <v>-0.36249999999999993</v>
      </c>
      <c r="BG130" s="4">
        <f t="shared" si="127"/>
        <v>0.56862745098039202</v>
      </c>
      <c r="BH130" s="4">
        <f t="shared" si="128"/>
        <v>0.74932495572572189</v>
      </c>
      <c r="BI130" s="4">
        <f t="shared" si="129"/>
        <v>3.1058823529411774</v>
      </c>
      <c r="BJ130" s="4">
        <f t="shared" si="130"/>
        <v>0.2412599289268422</v>
      </c>
      <c r="BK130" s="4">
        <f t="shared" si="131"/>
        <v>0.65137012902243174</v>
      </c>
      <c r="BL130" s="4">
        <f t="shared" si="132"/>
        <v>2.0805882352941181</v>
      </c>
      <c r="BM130" s="4">
        <f t="shared" si="133"/>
        <v>0.31307017792992187</v>
      </c>
      <c r="BN130" s="3">
        <f t="shared" si="134"/>
        <v>0</v>
      </c>
      <c r="BO130" s="3">
        <v>100</v>
      </c>
      <c r="BP130" s="3">
        <f t="shared" si="135"/>
        <v>-1</v>
      </c>
      <c r="BQ130" s="3">
        <f t="shared" si="136"/>
        <v>-100</v>
      </c>
      <c r="BR130" s="3">
        <f t="shared" si="137"/>
        <v>1</v>
      </c>
      <c r="BS130" s="3">
        <f t="shared" si="138"/>
        <v>1.5</v>
      </c>
      <c r="BT130" s="3">
        <f t="shared" si="151"/>
        <v>150</v>
      </c>
      <c r="BU130" s="3">
        <f t="shared" si="139"/>
        <v>0</v>
      </c>
      <c r="BV130" s="3">
        <f t="shared" si="140"/>
        <v>-1</v>
      </c>
      <c r="BW130" s="3">
        <f t="shared" si="152"/>
        <v>-100</v>
      </c>
      <c r="BX130" s="3">
        <f t="shared" si="141"/>
        <v>1</v>
      </c>
      <c r="BY130" s="3">
        <f t="shared" si="142"/>
        <v>0.53</v>
      </c>
      <c r="BZ130" s="3">
        <f t="shared" si="153"/>
        <v>53</v>
      </c>
      <c r="CA130" s="3">
        <f t="shared" si="143"/>
        <v>0</v>
      </c>
      <c r="CB130" s="3">
        <f t="shared" si="144"/>
        <v>-1</v>
      </c>
      <c r="CC130" s="3">
        <f t="shared" si="145"/>
        <v>-100</v>
      </c>
      <c r="CD130" s="3">
        <f t="shared" si="146"/>
        <v>1</v>
      </c>
      <c r="CE130" s="3">
        <f t="shared" si="147"/>
        <v>0</v>
      </c>
      <c r="CF130" s="3">
        <f t="shared" si="154"/>
        <v>1</v>
      </c>
      <c r="CG130" s="16" t="str">
        <f t="shared" si="155"/>
        <v/>
      </c>
      <c r="CI130" s="12">
        <f t="shared" si="156"/>
        <v>1</v>
      </c>
      <c r="CJ130" s="12">
        <f t="shared" si="157"/>
        <v>0</v>
      </c>
      <c r="CK130" s="12">
        <f t="shared" si="158"/>
        <v>1</v>
      </c>
      <c r="CL130" s="12" t="str">
        <f t="shared" si="159"/>
        <v/>
      </c>
      <c r="CM130" s="12">
        <f t="shared" si="148"/>
        <v>1</v>
      </c>
      <c r="CN130" s="12">
        <f t="shared" si="149"/>
        <v>0</v>
      </c>
      <c r="CO130" s="12">
        <f t="shared" si="160"/>
        <v>1</v>
      </c>
      <c r="CP130" s="12" t="str">
        <f t="shared" si="161"/>
        <v/>
      </c>
    </row>
    <row r="131" spans="1:94" x14ac:dyDescent="0.25">
      <c r="A131" t="s">
        <v>127</v>
      </c>
      <c r="B131" t="s">
        <v>181</v>
      </c>
      <c r="C131" t="s">
        <v>136</v>
      </c>
      <c r="D131" t="s">
        <v>17</v>
      </c>
      <c r="E131" t="s">
        <v>141</v>
      </c>
      <c r="F131" s="3">
        <v>0</v>
      </c>
      <c r="G131" s="3">
        <v>3</v>
      </c>
      <c r="H131" s="3" t="str">
        <f t="shared" si="150"/>
        <v>A</v>
      </c>
      <c r="I131" s="3">
        <v>2.63</v>
      </c>
      <c r="J131" s="3">
        <v>3.3</v>
      </c>
      <c r="K131" s="3">
        <v>2.7</v>
      </c>
      <c r="L131" s="3">
        <v>1.94</v>
      </c>
      <c r="M131" s="3">
        <v>1.96</v>
      </c>
      <c r="N131" s="3">
        <f t="shared" ref="N131:N194" si="162">SUM(F131:G131)</f>
        <v>3</v>
      </c>
      <c r="O131" s="3">
        <f t="shared" ref="O131:O194" si="163">((1/I131)+(1/J131)+(1/K131))-1</f>
        <v>5.3628810282802863E-2</v>
      </c>
      <c r="P131" s="3">
        <f t="shared" ref="P131:P194" si="164">((1/L131)+(1/M131-1))</f>
        <v>2.5667999158426325E-2</v>
      </c>
      <c r="Q131" s="3">
        <f t="shared" ref="Q131:Q194" si="165">I131*(1+O131)</f>
        <v>2.7710437710437712</v>
      </c>
      <c r="R131" s="3">
        <f t="shared" ref="R131:R194" si="166">J131*(1+O131)</f>
        <v>3.4769750739332492</v>
      </c>
      <c r="S131" s="3">
        <f t="shared" ref="S131:S194" si="167">K131*(1+O131)</f>
        <v>2.844797787763568</v>
      </c>
      <c r="T131" s="3">
        <f t="shared" ref="T131:T194" si="168">L131*(1+O131)</f>
        <v>2.0440398919486373</v>
      </c>
      <c r="U131" s="3">
        <f t="shared" ref="U131:U194" si="169">M131*(1+O131)</f>
        <v>2.0651124681542936</v>
      </c>
      <c r="V131" s="4">
        <f t="shared" ref="V131:V194" si="170">1/I131</f>
        <v>0.38022813688212931</v>
      </c>
      <c r="W131" s="4">
        <f t="shared" ref="W131:W194" si="171">1/J131</f>
        <v>0.30303030303030304</v>
      </c>
      <c r="X131" s="4">
        <f t="shared" ref="X131:X194" si="172">1/K131</f>
        <v>0.37037037037037035</v>
      </c>
      <c r="Y131" s="4">
        <f t="shared" ref="Y131:Y194" si="173">1/L131</f>
        <v>0.51546391752577325</v>
      </c>
      <c r="Z131" s="4">
        <f t="shared" ref="Z131:Z194" si="174">1/M131</f>
        <v>0.51020408163265307</v>
      </c>
      <c r="AA131" s="4">
        <f t="shared" ref="AA131:AA194" si="175">(I131/J131)</f>
        <v>0.79696969696969699</v>
      </c>
      <c r="AB131" s="4">
        <f t="shared" ref="AB131:AB194" si="176">(I131/K131)</f>
        <v>0.97407407407407398</v>
      </c>
      <c r="AC131" s="4">
        <f t="shared" ref="AC131:AC194" si="177">(J131/I131)</f>
        <v>1.2547528517110267</v>
      </c>
      <c r="AD131" s="4">
        <f t="shared" ref="AD131:AD194" si="178">(J131/K131)</f>
        <v>1.2222222222222221</v>
      </c>
      <c r="AE131" s="4">
        <f t="shared" ref="AE131:AE194" si="179">(K131/I131)</f>
        <v>1.0266159695817492</v>
      </c>
      <c r="AF131" s="4">
        <f t="shared" ref="AF131:AF194" si="180">(K131/J131)</f>
        <v>0.81818181818181823</v>
      </c>
      <c r="AG131" s="4">
        <f t="shared" ref="AG131:AG194" si="181">(L131/M131)</f>
        <v>0.98979591836734693</v>
      </c>
      <c r="AH131" s="4">
        <f t="shared" ref="AH131:AH194" si="182">(M131/L131)</f>
        <v>1.0103092783505154</v>
      </c>
      <c r="AI131" s="4">
        <f t="shared" ref="AI131:AI194" si="183">Q131-S131</f>
        <v>-7.3754016719796756E-2</v>
      </c>
      <c r="AJ131" s="4">
        <f t="shared" ref="AJ131:AJ194" si="184">Q131-R131</f>
        <v>-0.70593130288947803</v>
      </c>
      <c r="AK131" s="4">
        <f t="shared" ref="AK131:AK194" si="185">R131-S131</f>
        <v>0.63217728616968127</v>
      </c>
      <c r="AL131" s="4">
        <f t="shared" ref="AL131:AL194" si="186">T131-U131</f>
        <v>-2.1072576205656279E-2</v>
      </c>
      <c r="AM131" s="4">
        <f t="shared" ref="AM131:AM194" si="187">U131-T131</f>
        <v>2.1072576205656279E-2</v>
      </c>
      <c r="AN131" s="4">
        <f t="shared" ref="AN131:AN194" si="188">(Q131-S131)/2</f>
        <v>-3.6877008359898378E-2</v>
      </c>
      <c r="AO131" s="4">
        <f t="shared" ref="AO131:AO194" si="189">(Q131-R131)/2</f>
        <v>-0.35296565144473901</v>
      </c>
      <c r="AP131" s="4">
        <f t="shared" ref="AP131:AP194" si="190">(R131-S131)/2</f>
        <v>0.31608864308484064</v>
      </c>
      <c r="AQ131" s="4">
        <f t="shared" ref="AQ131:AQ194" si="191">(T131-U131)/2</f>
        <v>-1.053628810282814E-2</v>
      </c>
      <c r="AR131" s="4">
        <f t="shared" ref="AR131:AR194" si="192">(U131-T131)/2</f>
        <v>1.053628810282814E-2</v>
      </c>
      <c r="AS131" s="4">
        <f t="shared" ref="AS131:AS194" si="193">ATAN(AN131)</f>
        <v>-3.6860305469620963E-2</v>
      </c>
      <c r="AT131" s="4">
        <f t="shared" ref="AT131:AT194" si="194">ATAN(AO131)</f>
        <v>-0.33931437818695681</v>
      </c>
      <c r="AU131" s="4">
        <f t="shared" ref="AU131:AU194" si="195">ATAN(AP131)</f>
        <v>0.30615088871902951</v>
      </c>
      <c r="AV131" s="4">
        <f t="shared" ref="AV131:AV194" si="196">ATAN(AQ131)</f>
        <v>-1.0535898239189913E-2</v>
      </c>
      <c r="AW131" s="4">
        <f t="shared" ref="AW131:AW194" si="197">ATAN(AR131)</f>
        <v>1.0535898239189913E-2</v>
      </c>
      <c r="AX131" s="4">
        <f t="shared" ref="AX131:AX194" si="198">DEGREES(AS131)*PI()</f>
        <v>-6.6348549845317732</v>
      </c>
      <c r="AY131" s="4">
        <f t="shared" ref="AY131:AY194" si="199">DEGREES(AT131)*PI()</f>
        <v>-61.076588073652225</v>
      </c>
      <c r="AZ131" s="4">
        <f t="shared" ref="AZ131:AZ194" si="200">DEGREES(AU131)*PI()</f>
        <v>55.107159969425304</v>
      </c>
      <c r="BA131" s="4">
        <f t="shared" ref="BA131:BA194" si="201">DEGREES(AV131)*PI()</f>
        <v>-1.8964616830541843</v>
      </c>
      <c r="BB131" s="4">
        <f t="shared" ref="BB131:BB194" si="202">DEGREES(AW131)*PI()</f>
        <v>1.8964616830541843</v>
      </c>
      <c r="BC131" s="4">
        <f t="shared" ref="BC131:BC194" si="203">(Q131-S131)/S131</f>
        <v>-2.5925925925926119E-2</v>
      </c>
      <c r="BD131" s="4">
        <f t="shared" ref="BD131:BD194" si="204">(Q131-R131)/R131</f>
        <v>-0.20303030303030309</v>
      </c>
      <c r="BE131" s="4">
        <f t="shared" ref="BE131:BE194" si="205">(R131-S131)/S131</f>
        <v>0.22222222222222204</v>
      </c>
      <c r="BF131" s="4">
        <f t="shared" ref="BF131:BF194" si="206">(T131-U131)/U131</f>
        <v>-1.0204081632653168E-2</v>
      </c>
      <c r="BG131" s="4">
        <f t="shared" ref="BG131:BG194" si="207">(U131-T131)/T131</f>
        <v>1.0309278350515573E-2</v>
      </c>
      <c r="BH131" s="4">
        <f t="shared" ref="BH131:BH194" si="208">_xlfn.STDEV.S(Q131:S131)</f>
        <v>0.38803495987913689</v>
      </c>
      <c r="BI131" s="4">
        <f t="shared" ref="BI131:BI194" si="209">AVERAGE(Q131:S131)</f>
        <v>3.030938877580196</v>
      </c>
      <c r="BJ131" s="4">
        <f t="shared" ref="BJ131:BJ194" si="210">BH131/BI131</f>
        <v>0.12802467339391929</v>
      </c>
      <c r="BK131" s="4">
        <f t="shared" ref="BK131:BK194" si="211">_xlfn.STDEV.S(T131:U131)</f>
        <v>1.4900561532089842E-2</v>
      </c>
      <c r="BL131" s="4">
        <f t="shared" ref="BL131:BL194" si="212">AVERAGE(T131:U131)</f>
        <v>2.0545761800514653</v>
      </c>
      <c r="BM131" s="4">
        <f t="shared" ref="BM131:BM194" si="213">BK131/BL131</f>
        <v>7.2523772429390265E-3</v>
      </c>
      <c r="BN131" s="3">
        <f t="shared" ref="BN131:BN194" si="214">IF(H131="H",1,0)</f>
        <v>0</v>
      </c>
      <c r="BO131" s="3">
        <v>100</v>
      </c>
      <c r="BP131" s="3">
        <f t="shared" ref="BP131:BP194" si="215">IF(H131="H",I131-1,-1)</f>
        <v>-1</v>
      </c>
      <c r="BQ131" s="3">
        <f t="shared" ref="BQ131:BQ194" si="216">BP131*100</f>
        <v>-100</v>
      </c>
      <c r="BR131" s="3">
        <f t="shared" ref="BR131:BR194" si="217">IF(H131="A",1,0)</f>
        <v>1</v>
      </c>
      <c r="BS131" s="3">
        <f t="shared" ref="BS131:BS194" si="218">IF(H131="A",K131-1,-1)</f>
        <v>1.7000000000000002</v>
      </c>
      <c r="BT131" s="3">
        <f t="shared" si="151"/>
        <v>170.00000000000003</v>
      </c>
      <c r="BU131" s="3">
        <f t="shared" ref="BU131:BU194" si="219">IF(H131="D",1,0)</f>
        <v>0</v>
      </c>
      <c r="BV131" s="3">
        <f t="shared" ref="BV131:BV194" si="220">IF(H131="D",J131-1,-1)</f>
        <v>-1</v>
      </c>
      <c r="BW131" s="3">
        <f t="shared" si="152"/>
        <v>-100</v>
      </c>
      <c r="BX131" s="3">
        <f t="shared" ref="BX131:BX194" si="221">IF(N131&gt;2,1,0)</f>
        <v>1</v>
      </c>
      <c r="BY131" s="3">
        <f t="shared" ref="BY131:BY194" si="222">IF(N131&gt;2,L131-1,-1)</f>
        <v>0.94</v>
      </c>
      <c r="BZ131" s="3">
        <f t="shared" si="153"/>
        <v>94</v>
      </c>
      <c r="CA131" s="3">
        <f t="shared" ref="CA131:CA194" si="223">IF(N131&lt;3,1,0)</f>
        <v>0</v>
      </c>
      <c r="CB131" s="3">
        <f t="shared" ref="CB131:CB194" si="224">IF(N131&lt;3,M131-1,-1)</f>
        <v>-1</v>
      </c>
      <c r="CC131" s="3">
        <f t="shared" ref="CC131:CC194" si="225">CB131*100</f>
        <v>-100</v>
      </c>
      <c r="CD131" s="3">
        <f t="shared" ref="CD131:CD194" si="226">IF(AD131&gt;=0.618421052631579,1,0)</f>
        <v>1</v>
      </c>
      <c r="CE131" s="3">
        <f t="shared" ref="CE131:CE194" si="227">IF(AD131&lt;=0.868421052631579,1,0)</f>
        <v>0</v>
      </c>
      <c r="CF131" s="3">
        <f t="shared" si="154"/>
        <v>1</v>
      </c>
      <c r="CG131" s="16" t="str">
        <f t="shared" si="155"/>
        <v/>
      </c>
      <c r="CI131" s="12">
        <f t="shared" si="156"/>
        <v>1</v>
      </c>
      <c r="CJ131" s="12">
        <f t="shared" si="157"/>
        <v>0</v>
      </c>
      <c r="CK131" s="12">
        <f t="shared" si="158"/>
        <v>1</v>
      </c>
      <c r="CL131" s="12" t="str">
        <f t="shared" si="159"/>
        <v/>
      </c>
      <c r="CM131" s="12">
        <f t="shared" ref="CM131:CM194" si="228">IF(AD131&gt;=0.411764705882353,1,0)</f>
        <v>1</v>
      </c>
      <c r="CN131" s="12">
        <f t="shared" ref="CN131:CN194" si="229">IF(AD131&lt;=0.911764705882353,1,0)</f>
        <v>0</v>
      </c>
      <c r="CO131" s="12">
        <f t="shared" si="160"/>
        <v>1</v>
      </c>
      <c r="CP131" s="12" t="str">
        <f t="shared" si="161"/>
        <v/>
      </c>
    </row>
    <row r="132" spans="1:94" x14ac:dyDescent="0.25">
      <c r="A132" t="s">
        <v>127</v>
      </c>
      <c r="B132" t="s">
        <v>182</v>
      </c>
      <c r="C132" t="s">
        <v>177</v>
      </c>
      <c r="D132" t="s">
        <v>18</v>
      </c>
      <c r="E132" t="s">
        <v>26</v>
      </c>
      <c r="F132" s="3">
        <v>3</v>
      </c>
      <c r="G132" s="3">
        <v>2</v>
      </c>
      <c r="H132" s="3" t="str">
        <f t="shared" ref="H132:H195" si="230">IF(F132&gt;G132,"H",IF(F132=G132,"D","A"))</f>
        <v>H</v>
      </c>
      <c r="I132" s="3">
        <v>2.38</v>
      </c>
      <c r="J132" s="3">
        <v>3.3</v>
      </c>
      <c r="K132" s="3">
        <v>3</v>
      </c>
      <c r="L132" s="3">
        <v>2.1</v>
      </c>
      <c r="M132" s="3">
        <v>1.7</v>
      </c>
      <c r="N132" s="3">
        <f t="shared" si="162"/>
        <v>5</v>
      </c>
      <c r="O132" s="3">
        <f t="shared" si="163"/>
        <v>5.653170359052706E-2</v>
      </c>
      <c r="P132" s="3">
        <f t="shared" si="164"/>
        <v>6.4425770308123242E-2</v>
      </c>
      <c r="Q132" s="3">
        <f t="shared" si="165"/>
        <v>2.5145454545454542</v>
      </c>
      <c r="R132" s="3">
        <f t="shared" si="166"/>
        <v>3.4865546218487391</v>
      </c>
      <c r="S132" s="3">
        <f t="shared" si="167"/>
        <v>3.1695951107715814</v>
      </c>
      <c r="T132" s="3">
        <f t="shared" si="168"/>
        <v>2.218716577540107</v>
      </c>
      <c r="U132" s="3">
        <f t="shared" si="169"/>
        <v>1.796103896103896</v>
      </c>
      <c r="V132" s="4">
        <f t="shared" si="170"/>
        <v>0.42016806722689076</v>
      </c>
      <c r="W132" s="4">
        <f t="shared" si="171"/>
        <v>0.30303030303030304</v>
      </c>
      <c r="X132" s="4">
        <f t="shared" si="172"/>
        <v>0.33333333333333331</v>
      </c>
      <c r="Y132" s="4">
        <f t="shared" si="173"/>
        <v>0.47619047619047616</v>
      </c>
      <c r="Z132" s="4">
        <f t="shared" si="174"/>
        <v>0.58823529411764708</v>
      </c>
      <c r="AA132" s="4">
        <f t="shared" si="175"/>
        <v>0.72121212121212119</v>
      </c>
      <c r="AB132" s="4">
        <f t="shared" si="176"/>
        <v>0.79333333333333333</v>
      </c>
      <c r="AC132" s="4">
        <f t="shared" si="177"/>
        <v>1.3865546218487395</v>
      </c>
      <c r="AD132" s="4">
        <f t="shared" si="178"/>
        <v>1.0999999999999999</v>
      </c>
      <c r="AE132" s="4">
        <f t="shared" si="179"/>
        <v>1.2605042016806722</v>
      </c>
      <c r="AF132" s="4">
        <f t="shared" si="180"/>
        <v>0.90909090909090917</v>
      </c>
      <c r="AG132" s="4">
        <f t="shared" si="181"/>
        <v>1.2352941176470589</v>
      </c>
      <c r="AH132" s="4">
        <f t="shared" si="182"/>
        <v>0.80952380952380942</v>
      </c>
      <c r="AI132" s="4">
        <f t="shared" si="183"/>
        <v>-0.65504965622612721</v>
      </c>
      <c r="AJ132" s="4">
        <f t="shared" si="184"/>
        <v>-0.9720091673032849</v>
      </c>
      <c r="AK132" s="4">
        <f t="shared" si="185"/>
        <v>0.3169595110771577</v>
      </c>
      <c r="AL132" s="4">
        <f t="shared" si="186"/>
        <v>0.422612681436211</v>
      </c>
      <c r="AM132" s="4">
        <f t="shared" si="187"/>
        <v>-0.422612681436211</v>
      </c>
      <c r="AN132" s="4">
        <f t="shared" si="188"/>
        <v>-0.3275248281130636</v>
      </c>
      <c r="AO132" s="4">
        <f t="shared" si="189"/>
        <v>-0.48600458365164245</v>
      </c>
      <c r="AP132" s="4">
        <f t="shared" si="190"/>
        <v>0.15847975553857885</v>
      </c>
      <c r="AQ132" s="4">
        <f t="shared" si="191"/>
        <v>0.2113063407181055</v>
      </c>
      <c r="AR132" s="4">
        <f t="shared" si="192"/>
        <v>-0.2113063407181055</v>
      </c>
      <c r="AS132" s="4">
        <f t="shared" si="193"/>
        <v>-0.3165138222092384</v>
      </c>
      <c r="AT132" s="4">
        <f t="shared" si="194"/>
        <v>-0.45238871988182028</v>
      </c>
      <c r="AU132" s="4">
        <f t="shared" si="195"/>
        <v>0.1571726139946148</v>
      </c>
      <c r="AV132" s="4">
        <f t="shared" si="196"/>
        <v>0.20824302928666</v>
      </c>
      <c r="AW132" s="4">
        <f t="shared" si="197"/>
        <v>-0.20824302928666</v>
      </c>
      <c r="AX132" s="4">
        <f t="shared" si="198"/>
        <v>-56.972487997662917</v>
      </c>
      <c r="AY132" s="4">
        <f t="shared" si="199"/>
        <v>-81.429969578727651</v>
      </c>
      <c r="AZ132" s="4">
        <f t="shared" si="200"/>
        <v>28.291070519030662</v>
      </c>
      <c r="BA132" s="4">
        <f t="shared" si="201"/>
        <v>37.483745271598799</v>
      </c>
      <c r="BB132" s="4">
        <f t="shared" si="202"/>
        <v>-37.483745271598799</v>
      </c>
      <c r="BC132" s="4">
        <f t="shared" si="203"/>
        <v>-0.20666666666666678</v>
      </c>
      <c r="BD132" s="4">
        <f t="shared" si="204"/>
        <v>-0.27878787878787881</v>
      </c>
      <c r="BE132" s="4">
        <f t="shared" si="205"/>
        <v>9.9999999999999867E-2</v>
      </c>
      <c r="BF132" s="4">
        <f t="shared" si="206"/>
        <v>0.23529411764705893</v>
      </c>
      <c r="BG132" s="4">
        <f t="shared" si="207"/>
        <v>-0.19047619047619055</v>
      </c>
      <c r="BH132" s="4">
        <f t="shared" si="208"/>
        <v>0.4957074414588124</v>
      </c>
      <c r="BI132" s="4">
        <f t="shared" si="209"/>
        <v>3.0568983957219249</v>
      </c>
      <c r="BJ132" s="4">
        <f t="shared" si="210"/>
        <v>0.16216026092085564</v>
      </c>
      <c r="BK132" s="4">
        <f t="shared" si="211"/>
        <v>0.29883229285898022</v>
      </c>
      <c r="BL132" s="4">
        <f t="shared" si="212"/>
        <v>2.0074102368220013</v>
      </c>
      <c r="BM132" s="4">
        <f t="shared" si="213"/>
        <v>0.14886458551296006</v>
      </c>
      <c r="BN132" s="3">
        <f t="shared" si="214"/>
        <v>1</v>
      </c>
      <c r="BO132" s="3">
        <v>100</v>
      </c>
      <c r="BP132" s="3">
        <f t="shared" si="215"/>
        <v>1.38</v>
      </c>
      <c r="BQ132" s="3">
        <f t="shared" si="216"/>
        <v>138</v>
      </c>
      <c r="BR132" s="3">
        <f t="shared" si="217"/>
        <v>0</v>
      </c>
      <c r="BS132" s="3">
        <f t="shared" si="218"/>
        <v>-1</v>
      </c>
      <c r="BT132" s="3">
        <f t="shared" ref="BT132:BT195" si="231">BS132*100</f>
        <v>-100</v>
      </c>
      <c r="BU132" s="3">
        <f t="shared" si="219"/>
        <v>0</v>
      </c>
      <c r="BV132" s="3">
        <f t="shared" si="220"/>
        <v>-1</v>
      </c>
      <c r="BW132" s="3">
        <f t="shared" ref="BW132:BW195" si="232">BV132*100</f>
        <v>-100</v>
      </c>
      <c r="BX132" s="3">
        <f t="shared" si="221"/>
        <v>1</v>
      </c>
      <c r="BY132" s="3">
        <f t="shared" si="222"/>
        <v>1.1000000000000001</v>
      </c>
      <c r="BZ132" s="3">
        <f t="shared" ref="BZ132:BZ195" si="233">BY132*100</f>
        <v>110.00000000000001</v>
      </c>
      <c r="CA132" s="3">
        <f t="shared" si="223"/>
        <v>0</v>
      </c>
      <c r="CB132" s="3">
        <f t="shared" si="224"/>
        <v>-1</v>
      </c>
      <c r="CC132" s="3">
        <f t="shared" si="225"/>
        <v>-100</v>
      </c>
      <c r="CD132" s="3">
        <f t="shared" si="226"/>
        <v>1</v>
      </c>
      <c r="CE132" s="3">
        <f t="shared" si="227"/>
        <v>0</v>
      </c>
      <c r="CF132" s="3">
        <f t="shared" ref="CF132:CF195" si="234">SUM(CD132:CE132)</f>
        <v>1</v>
      </c>
      <c r="CG132" s="16" t="str">
        <f t="shared" ref="CG132:CG195" si="235">IF(CF132=2,"BackCasa","")</f>
        <v/>
      </c>
      <c r="CI132" s="12">
        <f t="shared" ref="CI132:CI195" si="236">IF(AE132&gt;=0.0670588235294118,1,0)</f>
        <v>1</v>
      </c>
      <c r="CJ132" s="12">
        <f t="shared" ref="CJ132:CJ195" si="237">IF(AE132&lt;=0.567058823529412,1,0)</f>
        <v>0</v>
      </c>
      <c r="CK132" s="12">
        <f t="shared" ref="CK132:CK195" si="238">SUM(CI132:CJ132)</f>
        <v>1</v>
      </c>
      <c r="CL132" s="12" t="str">
        <f t="shared" ref="CL132:CL195" si="239">IF(CK132=2,"Over2.5","")</f>
        <v/>
      </c>
      <c r="CM132" s="12">
        <f t="shared" si="228"/>
        <v>1</v>
      </c>
      <c r="CN132" s="12">
        <f t="shared" si="229"/>
        <v>0</v>
      </c>
      <c r="CO132" s="12">
        <f t="shared" ref="CO132:CO195" si="240">SUM(CM132:CN132)</f>
        <v>1</v>
      </c>
      <c r="CP132" s="12" t="str">
        <f t="shared" ref="CP132:CP195" si="241">IF(CO132=2,"Under2.5","")</f>
        <v/>
      </c>
    </row>
    <row r="133" spans="1:94" x14ac:dyDescent="0.25">
      <c r="A133" t="s">
        <v>127</v>
      </c>
      <c r="B133" t="s">
        <v>183</v>
      </c>
      <c r="C133" t="s">
        <v>173</v>
      </c>
      <c r="D133" t="s">
        <v>12</v>
      </c>
      <c r="E133" t="s">
        <v>26</v>
      </c>
      <c r="F133" s="3">
        <v>2</v>
      </c>
      <c r="G133" s="3">
        <v>1</v>
      </c>
      <c r="H133" s="3" t="str">
        <f t="shared" si="230"/>
        <v>H</v>
      </c>
      <c r="I133" s="3">
        <v>1.22</v>
      </c>
      <c r="J133" s="3">
        <v>6.5</v>
      </c>
      <c r="K133" s="3">
        <v>12</v>
      </c>
      <c r="L133" s="3">
        <v>1.62</v>
      </c>
      <c r="M133" s="3">
        <v>2.25</v>
      </c>
      <c r="N133" s="3">
        <f t="shared" si="162"/>
        <v>3</v>
      </c>
      <c r="O133" s="3">
        <f t="shared" si="163"/>
        <v>5.685161832702823E-2</v>
      </c>
      <c r="P133" s="3">
        <f t="shared" si="164"/>
        <v>6.1728395061728336E-2</v>
      </c>
      <c r="Q133" s="3">
        <f t="shared" si="165"/>
        <v>1.2893589743589744</v>
      </c>
      <c r="R133" s="3">
        <f t="shared" si="166"/>
        <v>6.8695355191256837</v>
      </c>
      <c r="S133" s="3">
        <f t="shared" si="167"/>
        <v>12.682219419924339</v>
      </c>
      <c r="T133" s="3">
        <f t="shared" si="168"/>
        <v>1.7120996216897859</v>
      </c>
      <c r="U133" s="3">
        <f t="shared" si="169"/>
        <v>2.3779161412358136</v>
      </c>
      <c r="V133" s="4">
        <f t="shared" si="170"/>
        <v>0.81967213114754101</v>
      </c>
      <c r="W133" s="4">
        <f t="shared" si="171"/>
        <v>0.15384615384615385</v>
      </c>
      <c r="X133" s="4">
        <f t="shared" si="172"/>
        <v>8.3333333333333329E-2</v>
      </c>
      <c r="Y133" s="4">
        <f t="shared" si="173"/>
        <v>0.61728395061728392</v>
      </c>
      <c r="Z133" s="4">
        <f t="shared" si="174"/>
        <v>0.44444444444444442</v>
      </c>
      <c r="AA133" s="4">
        <f t="shared" si="175"/>
        <v>0.18769230769230769</v>
      </c>
      <c r="AB133" s="4">
        <f t="shared" si="176"/>
        <v>0.10166666666666667</v>
      </c>
      <c r="AC133" s="4">
        <f t="shared" si="177"/>
        <v>5.3278688524590168</v>
      </c>
      <c r="AD133" s="4">
        <f t="shared" si="178"/>
        <v>0.54166666666666663</v>
      </c>
      <c r="AE133" s="4">
        <f t="shared" si="179"/>
        <v>9.8360655737704921</v>
      </c>
      <c r="AF133" s="4">
        <f t="shared" si="180"/>
        <v>1.8461538461538463</v>
      </c>
      <c r="AG133" s="4">
        <f t="shared" si="181"/>
        <v>0.72000000000000008</v>
      </c>
      <c r="AH133" s="4">
        <f t="shared" si="182"/>
        <v>1.3888888888888888</v>
      </c>
      <c r="AI133" s="4">
        <f t="shared" si="183"/>
        <v>-11.392860445565365</v>
      </c>
      <c r="AJ133" s="4">
        <f t="shared" si="184"/>
        <v>-5.5801765447667098</v>
      </c>
      <c r="AK133" s="4">
        <f t="shared" si="185"/>
        <v>-5.812683900798655</v>
      </c>
      <c r="AL133" s="4">
        <f t="shared" si="186"/>
        <v>-0.66581651954602772</v>
      </c>
      <c r="AM133" s="4">
        <f t="shared" si="187"/>
        <v>0.66581651954602772</v>
      </c>
      <c r="AN133" s="4">
        <f t="shared" si="188"/>
        <v>-5.6964302227826824</v>
      </c>
      <c r="AO133" s="4">
        <f t="shared" si="189"/>
        <v>-2.7900882723833549</v>
      </c>
      <c r="AP133" s="4">
        <f t="shared" si="190"/>
        <v>-2.9063419503993275</v>
      </c>
      <c r="AQ133" s="4">
        <f t="shared" si="191"/>
        <v>-0.33290825977301386</v>
      </c>
      <c r="AR133" s="4">
        <f t="shared" si="192"/>
        <v>0.33290825977301386</v>
      </c>
      <c r="AS133" s="4">
        <f t="shared" si="193"/>
        <v>-1.3970184713188238</v>
      </c>
      <c r="AT133" s="4">
        <f t="shared" si="194"/>
        <v>-1.2266476195293807</v>
      </c>
      <c r="AU133" s="4">
        <f t="shared" si="195"/>
        <v>-1.239409503078672</v>
      </c>
      <c r="AV133" s="4">
        <f t="shared" si="196"/>
        <v>-0.32136793941916997</v>
      </c>
      <c r="AW133" s="4">
        <f t="shared" si="197"/>
        <v>0.32136793941916997</v>
      </c>
      <c r="AX133" s="4">
        <f t="shared" si="198"/>
        <v>-251.46332483738826</v>
      </c>
      <c r="AY133" s="4">
        <f t="shared" si="199"/>
        <v>-220.79657151528855</v>
      </c>
      <c r="AZ133" s="4">
        <f t="shared" si="200"/>
        <v>-223.09371055416094</v>
      </c>
      <c r="BA133" s="4">
        <f t="shared" si="201"/>
        <v>-57.846229095450589</v>
      </c>
      <c r="BB133" s="4">
        <f t="shared" si="202"/>
        <v>57.846229095450589</v>
      </c>
      <c r="BC133" s="4">
        <f t="shared" si="203"/>
        <v>-0.89833333333333332</v>
      </c>
      <c r="BD133" s="4">
        <f t="shared" si="204"/>
        <v>-0.8123076923076924</v>
      </c>
      <c r="BE133" s="4">
        <f t="shared" si="205"/>
        <v>-0.45833333333333331</v>
      </c>
      <c r="BF133" s="4">
        <f t="shared" si="206"/>
        <v>-0.27999999999999997</v>
      </c>
      <c r="BG133" s="4">
        <f t="shared" si="207"/>
        <v>0.38888888888888878</v>
      </c>
      <c r="BH133" s="4">
        <f t="shared" si="208"/>
        <v>5.6968256297329916</v>
      </c>
      <c r="BI133" s="4">
        <f t="shared" si="209"/>
        <v>6.9470379711363321</v>
      </c>
      <c r="BJ133" s="4">
        <f t="shared" si="210"/>
        <v>0.82003663336838761</v>
      </c>
      <c r="BK133" s="4">
        <f t="shared" si="211"/>
        <v>0.47080337599702188</v>
      </c>
      <c r="BL133" s="4">
        <f t="shared" si="212"/>
        <v>2.0450078814627997</v>
      </c>
      <c r="BM133" s="4">
        <f t="shared" si="213"/>
        <v>0.23022081247934112</v>
      </c>
      <c r="BN133" s="3">
        <f t="shared" si="214"/>
        <v>1</v>
      </c>
      <c r="BO133" s="3">
        <v>100</v>
      </c>
      <c r="BP133" s="3">
        <f t="shared" si="215"/>
        <v>0.21999999999999997</v>
      </c>
      <c r="BQ133" s="3">
        <f t="shared" si="216"/>
        <v>21.999999999999996</v>
      </c>
      <c r="BR133" s="3">
        <f t="shared" si="217"/>
        <v>0</v>
      </c>
      <c r="BS133" s="3">
        <f t="shared" si="218"/>
        <v>-1</v>
      </c>
      <c r="BT133" s="3">
        <f t="shared" si="231"/>
        <v>-100</v>
      </c>
      <c r="BU133" s="3">
        <f t="shared" si="219"/>
        <v>0</v>
      </c>
      <c r="BV133" s="3">
        <f t="shared" si="220"/>
        <v>-1</v>
      </c>
      <c r="BW133" s="3">
        <f t="shared" si="232"/>
        <v>-100</v>
      </c>
      <c r="BX133" s="3">
        <f t="shared" si="221"/>
        <v>1</v>
      </c>
      <c r="BY133" s="3">
        <f t="shared" si="222"/>
        <v>0.62000000000000011</v>
      </c>
      <c r="BZ133" s="3">
        <f t="shared" si="233"/>
        <v>62.000000000000014</v>
      </c>
      <c r="CA133" s="3">
        <f t="shared" si="223"/>
        <v>0</v>
      </c>
      <c r="CB133" s="3">
        <f t="shared" si="224"/>
        <v>-1</v>
      </c>
      <c r="CC133" s="3">
        <f t="shared" si="225"/>
        <v>-100</v>
      </c>
      <c r="CD133" s="3">
        <f t="shared" si="226"/>
        <v>0</v>
      </c>
      <c r="CE133" s="3">
        <f t="shared" si="227"/>
        <v>1</v>
      </c>
      <c r="CF133" s="3">
        <f t="shared" si="234"/>
        <v>1</v>
      </c>
      <c r="CG133" s="16" t="str">
        <f t="shared" si="235"/>
        <v/>
      </c>
      <c r="CI133" s="12">
        <f t="shared" si="236"/>
        <v>1</v>
      </c>
      <c r="CJ133" s="12">
        <f t="shared" si="237"/>
        <v>0</v>
      </c>
      <c r="CK133" s="12">
        <f t="shared" si="238"/>
        <v>1</v>
      </c>
      <c r="CL133" s="12" t="str">
        <f t="shared" si="239"/>
        <v/>
      </c>
      <c r="CM133" s="12">
        <f t="shared" si="228"/>
        <v>1</v>
      </c>
      <c r="CN133" s="12">
        <f t="shared" si="229"/>
        <v>1</v>
      </c>
      <c r="CO133" s="12">
        <f t="shared" si="240"/>
        <v>2</v>
      </c>
      <c r="CP133" s="12" t="str">
        <f t="shared" si="241"/>
        <v>Under2.5</v>
      </c>
    </row>
    <row r="134" spans="1:94" x14ac:dyDescent="0.25">
      <c r="A134" t="s">
        <v>127</v>
      </c>
      <c r="B134" t="s">
        <v>183</v>
      </c>
      <c r="C134" t="s">
        <v>173</v>
      </c>
      <c r="D134" t="s">
        <v>22</v>
      </c>
      <c r="E134" t="s">
        <v>16</v>
      </c>
      <c r="F134" s="3">
        <v>3</v>
      </c>
      <c r="G134" s="3">
        <v>1</v>
      </c>
      <c r="H134" s="3" t="str">
        <f t="shared" si="230"/>
        <v>H</v>
      </c>
      <c r="I134" s="3">
        <v>1.53</v>
      </c>
      <c r="J134" s="3">
        <v>4.2</v>
      </c>
      <c r="K134" s="3">
        <v>6</v>
      </c>
      <c r="L134" s="3">
        <v>1.75</v>
      </c>
      <c r="M134" s="3">
        <v>2.0499999999999998</v>
      </c>
      <c r="N134" s="3">
        <f t="shared" si="162"/>
        <v>4</v>
      </c>
      <c r="O134" s="3">
        <f t="shared" si="163"/>
        <v>5.8356676003734842E-2</v>
      </c>
      <c r="P134" s="3">
        <f t="shared" si="164"/>
        <v>5.9233449477351874E-2</v>
      </c>
      <c r="Q134" s="3">
        <f t="shared" si="165"/>
        <v>1.6192857142857144</v>
      </c>
      <c r="R134" s="3">
        <f t="shared" si="166"/>
        <v>4.4450980392156865</v>
      </c>
      <c r="S134" s="3">
        <f t="shared" si="167"/>
        <v>6.3501400560224095</v>
      </c>
      <c r="T134" s="3">
        <f t="shared" si="168"/>
        <v>1.852124183006536</v>
      </c>
      <c r="U134" s="3">
        <f t="shared" si="169"/>
        <v>2.1696311858076562</v>
      </c>
      <c r="V134" s="4">
        <f t="shared" si="170"/>
        <v>0.65359477124183007</v>
      </c>
      <c r="W134" s="4">
        <f t="shared" si="171"/>
        <v>0.23809523809523808</v>
      </c>
      <c r="X134" s="4">
        <f t="shared" si="172"/>
        <v>0.16666666666666666</v>
      </c>
      <c r="Y134" s="4">
        <f t="shared" si="173"/>
        <v>0.5714285714285714</v>
      </c>
      <c r="Z134" s="4">
        <f t="shared" si="174"/>
        <v>0.48780487804878053</v>
      </c>
      <c r="AA134" s="4">
        <f t="shared" si="175"/>
        <v>0.36428571428571427</v>
      </c>
      <c r="AB134" s="4">
        <f t="shared" si="176"/>
        <v>0.255</v>
      </c>
      <c r="AC134" s="4">
        <f t="shared" si="177"/>
        <v>2.7450980392156863</v>
      </c>
      <c r="AD134" s="4">
        <f t="shared" si="178"/>
        <v>0.70000000000000007</v>
      </c>
      <c r="AE134" s="4">
        <f t="shared" si="179"/>
        <v>3.9215686274509802</v>
      </c>
      <c r="AF134" s="4">
        <f t="shared" si="180"/>
        <v>1.4285714285714286</v>
      </c>
      <c r="AG134" s="4">
        <f t="shared" si="181"/>
        <v>0.85365853658536595</v>
      </c>
      <c r="AH134" s="4">
        <f t="shared" si="182"/>
        <v>1.1714285714285713</v>
      </c>
      <c r="AI134" s="4">
        <f t="shared" si="183"/>
        <v>-4.7308543417366948</v>
      </c>
      <c r="AJ134" s="4">
        <f t="shared" si="184"/>
        <v>-2.8258123249299718</v>
      </c>
      <c r="AK134" s="4">
        <f t="shared" si="185"/>
        <v>-1.905042016806723</v>
      </c>
      <c r="AL134" s="4">
        <f t="shared" si="186"/>
        <v>-0.31750700280112021</v>
      </c>
      <c r="AM134" s="4">
        <f t="shared" si="187"/>
        <v>0.31750700280112021</v>
      </c>
      <c r="AN134" s="4">
        <f t="shared" si="188"/>
        <v>-2.3654271708683474</v>
      </c>
      <c r="AO134" s="4">
        <f t="shared" si="189"/>
        <v>-1.4129061624649859</v>
      </c>
      <c r="AP134" s="4">
        <f t="shared" si="190"/>
        <v>-0.95252100840336151</v>
      </c>
      <c r="AQ134" s="4">
        <f t="shared" si="191"/>
        <v>-0.1587535014005601</v>
      </c>
      <c r="AR134" s="4">
        <f t="shared" si="192"/>
        <v>0.1587535014005601</v>
      </c>
      <c r="AS134" s="4">
        <f t="shared" si="193"/>
        <v>-1.1708273742911517</v>
      </c>
      <c r="AT134" s="4">
        <f t="shared" si="194"/>
        <v>-0.95488054942742084</v>
      </c>
      <c r="AU134" s="4">
        <f t="shared" si="195"/>
        <v>-0.76108619106891173</v>
      </c>
      <c r="AV134" s="4">
        <f t="shared" si="196"/>
        <v>-0.15743964164376201</v>
      </c>
      <c r="AW134" s="4">
        <f t="shared" si="197"/>
        <v>0.15743964164376201</v>
      </c>
      <c r="AX134" s="4">
        <f t="shared" si="198"/>
        <v>-210.74892737240728</v>
      </c>
      <c r="AY134" s="4">
        <f t="shared" si="199"/>
        <v>-171.87849889693575</v>
      </c>
      <c r="AZ134" s="4">
        <f t="shared" si="200"/>
        <v>-136.99551439240412</v>
      </c>
      <c r="BA134" s="4">
        <f t="shared" si="201"/>
        <v>-28.339135495877162</v>
      </c>
      <c r="BB134" s="4">
        <f t="shared" si="202"/>
        <v>28.339135495877162</v>
      </c>
      <c r="BC134" s="4">
        <f t="shared" si="203"/>
        <v>-0.745</v>
      </c>
      <c r="BD134" s="4">
        <f t="shared" si="204"/>
        <v>-0.63571428571428568</v>
      </c>
      <c r="BE134" s="4">
        <f t="shared" si="205"/>
        <v>-0.30000000000000004</v>
      </c>
      <c r="BF134" s="4">
        <f t="shared" si="206"/>
        <v>-0.14634146341463405</v>
      </c>
      <c r="BG134" s="4">
        <f t="shared" si="207"/>
        <v>0.17142857142857129</v>
      </c>
      <c r="BH134" s="4">
        <f t="shared" si="208"/>
        <v>2.3803145164821569</v>
      </c>
      <c r="BI134" s="4">
        <f t="shared" si="209"/>
        <v>4.1381746031746038</v>
      </c>
      <c r="BJ134" s="4">
        <f t="shared" si="210"/>
        <v>0.57520881662559542</v>
      </c>
      <c r="BK134" s="4">
        <f t="shared" si="211"/>
        <v>0.22451135475488823</v>
      </c>
      <c r="BL134" s="4">
        <f t="shared" si="212"/>
        <v>2.0108776844070961</v>
      </c>
      <c r="BM134" s="4">
        <f t="shared" si="213"/>
        <v>0.11164843913471795</v>
      </c>
      <c r="BN134" s="3">
        <f t="shared" si="214"/>
        <v>1</v>
      </c>
      <c r="BO134" s="3">
        <v>100</v>
      </c>
      <c r="BP134" s="3">
        <f t="shared" si="215"/>
        <v>0.53</v>
      </c>
      <c r="BQ134" s="3">
        <f t="shared" si="216"/>
        <v>53</v>
      </c>
      <c r="BR134" s="3">
        <f t="shared" si="217"/>
        <v>0</v>
      </c>
      <c r="BS134" s="3">
        <f t="shared" si="218"/>
        <v>-1</v>
      </c>
      <c r="BT134" s="3">
        <f t="shared" si="231"/>
        <v>-100</v>
      </c>
      <c r="BU134" s="3">
        <f t="shared" si="219"/>
        <v>0</v>
      </c>
      <c r="BV134" s="3">
        <f t="shared" si="220"/>
        <v>-1</v>
      </c>
      <c r="BW134" s="3">
        <f t="shared" si="232"/>
        <v>-100</v>
      </c>
      <c r="BX134" s="3">
        <f t="shared" si="221"/>
        <v>1</v>
      </c>
      <c r="BY134" s="3">
        <f t="shared" si="222"/>
        <v>0.75</v>
      </c>
      <c r="BZ134" s="3">
        <f t="shared" si="233"/>
        <v>75</v>
      </c>
      <c r="CA134" s="3">
        <f t="shared" si="223"/>
        <v>0</v>
      </c>
      <c r="CB134" s="3">
        <f t="shared" si="224"/>
        <v>-1</v>
      </c>
      <c r="CC134" s="3">
        <f t="shared" si="225"/>
        <v>-100</v>
      </c>
      <c r="CD134" s="3">
        <f t="shared" si="226"/>
        <v>1</v>
      </c>
      <c r="CE134" s="3">
        <f t="shared" si="227"/>
        <v>1</v>
      </c>
      <c r="CF134" s="3">
        <f t="shared" si="234"/>
        <v>2</v>
      </c>
      <c r="CG134" s="16" t="str">
        <f t="shared" si="235"/>
        <v>BackCasa</v>
      </c>
      <c r="CI134" s="12">
        <f t="shared" si="236"/>
        <v>1</v>
      </c>
      <c r="CJ134" s="12">
        <f t="shared" si="237"/>
        <v>0</v>
      </c>
      <c r="CK134" s="12">
        <f t="shared" si="238"/>
        <v>1</v>
      </c>
      <c r="CL134" s="12" t="str">
        <f t="shared" si="239"/>
        <v/>
      </c>
      <c r="CM134" s="12">
        <f t="shared" si="228"/>
        <v>1</v>
      </c>
      <c r="CN134" s="12">
        <f t="shared" si="229"/>
        <v>1</v>
      </c>
      <c r="CO134" s="12">
        <f t="shared" si="240"/>
        <v>2</v>
      </c>
      <c r="CP134" s="12" t="str">
        <f t="shared" si="241"/>
        <v>Under2.5</v>
      </c>
    </row>
    <row r="135" spans="1:94" x14ac:dyDescent="0.25">
      <c r="A135" t="s">
        <v>127</v>
      </c>
      <c r="B135" t="s">
        <v>183</v>
      </c>
      <c r="C135" t="s">
        <v>173</v>
      </c>
      <c r="D135" t="s">
        <v>11</v>
      </c>
      <c r="E135" t="s">
        <v>135</v>
      </c>
      <c r="F135" s="3">
        <v>5</v>
      </c>
      <c r="G135" s="3">
        <v>0</v>
      </c>
      <c r="H135" s="3" t="str">
        <f t="shared" si="230"/>
        <v>H</v>
      </c>
      <c r="I135" s="3">
        <v>1.7</v>
      </c>
      <c r="J135" s="3">
        <v>3.6</v>
      </c>
      <c r="K135" s="3">
        <v>5.25</v>
      </c>
      <c r="L135" s="3">
        <v>2.08</v>
      </c>
      <c r="M135" s="3">
        <v>1.73</v>
      </c>
      <c r="N135" s="3">
        <f t="shared" si="162"/>
        <v>5</v>
      </c>
      <c r="O135" s="3">
        <f t="shared" si="163"/>
        <v>5.6489262371615334E-2</v>
      </c>
      <c r="P135" s="3">
        <f t="shared" si="164"/>
        <v>5.8803912850155626E-2</v>
      </c>
      <c r="Q135" s="3">
        <f t="shared" si="165"/>
        <v>1.7960317460317461</v>
      </c>
      <c r="R135" s="3">
        <f t="shared" si="166"/>
        <v>3.8033613445378154</v>
      </c>
      <c r="S135" s="3">
        <f t="shared" si="167"/>
        <v>5.5465686274509807</v>
      </c>
      <c r="T135" s="3">
        <f t="shared" si="168"/>
        <v>2.1974976657329601</v>
      </c>
      <c r="U135" s="3">
        <f t="shared" si="169"/>
        <v>1.8277264239028945</v>
      </c>
      <c r="V135" s="4">
        <f t="shared" si="170"/>
        <v>0.58823529411764708</v>
      </c>
      <c r="W135" s="4">
        <f t="shared" si="171"/>
        <v>0.27777777777777779</v>
      </c>
      <c r="X135" s="4">
        <f t="shared" si="172"/>
        <v>0.19047619047619047</v>
      </c>
      <c r="Y135" s="4">
        <f t="shared" si="173"/>
        <v>0.48076923076923073</v>
      </c>
      <c r="Z135" s="4">
        <f t="shared" si="174"/>
        <v>0.5780346820809249</v>
      </c>
      <c r="AA135" s="4">
        <f t="shared" si="175"/>
        <v>0.47222222222222221</v>
      </c>
      <c r="AB135" s="4">
        <f t="shared" si="176"/>
        <v>0.32380952380952382</v>
      </c>
      <c r="AC135" s="4">
        <f t="shared" si="177"/>
        <v>2.1176470588235294</v>
      </c>
      <c r="AD135" s="4">
        <f t="shared" si="178"/>
        <v>0.68571428571428572</v>
      </c>
      <c r="AE135" s="4">
        <f t="shared" si="179"/>
        <v>3.0882352941176472</v>
      </c>
      <c r="AF135" s="4">
        <f t="shared" si="180"/>
        <v>1.4583333333333333</v>
      </c>
      <c r="AG135" s="4">
        <f t="shared" si="181"/>
        <v>1.2023121387283238</v>
      </c>
      <c r="AH135" s="4">
        <f t="shared" si="182"/>
        <v>0.83173076923076916</v>
      </c>
      <c r="AI135" s="4">
        <f t="shared" si="183"/>
        <v>-3.7505368814192348</v>
      </c>
      <c r="AJ135" s="4">
        <f t="shared" si="184"/>
        <v>-2.0073295985060691</v>
      </c>
      <c r="AK135" s="4">
        <f t="shared" si="185"/>
        <v>-1.7432072829131653</v>
      </c>
      <c r="AL135" s="4">
        <f t="shared" si="186"/>
        <v>0.3697712418300656</v>
      </c>
      <c r="AM135" s="4">
        <f t="shared" si="187"/>
        <v>-0.3697712418300656</v>
      </c>
      <c r="AN135" s="4">
        <f t="shared" si="188"/>
        <v>-1.8752684407096174</v>
      </c>
      <c r="AO135" s="4">
        <f t="shared" si="189"/>
        <v>-1.0036647992530345</v>
      </c>
      <c r="AP135" s="4">
        <f t="shared" si="190"/>
        <v>-0.87160364145658265</v>
      </c>
      <c r="AQ135" s="4">
        <f t="shared" si="191"/>
        <v>0.1848856209150328</v>
      </c>
      <c r="AR135" s="4">
        <f t="shared" si="192"/>
        <v>-0.1848856209150328</v>
      </c>
      <c r="AS135" s="4">
        <f t="shared" si="193"/>
        <v>-1.0808984409932334</v>
      </c>
      <c r="AT135" s="4">
        <f t="shared" si="194"/>
        <v>-0.78722720943730917</v>
      </c>
      <c r="AU135" s="4">
        <f t="shared" si="195"/>
        <v>-0.71690315753685141</v>
      </c>
      <c r="AV135" s="4">
        <f t="shared" si="196"/>
        <v>0.18282116996737621</v>
      </c>
      <c r="AW135" s="4">
        <f t="shared" si="197"/>
        <v>-0.18282116996737621</v>
      </c>
      <c r="AX135" s="4">
        <f t="shared" si="198"/>
        <v>-194.56171937878202</v>
      </c>
      <c r="AY135" s="4">
        <f t="shared" si="199"/>
        <v>-141.70089769871566</v>
      </c>
      <c r="AZ135" s="4">
        <f t="shared" si="200"/>
        <v>-129.04256835663327</v>
      </c>
      <c r="BA135" s="4">
        <f t="shared" si="201"/>
        <v>32.907810594127717</v>
      </c>
      <c r="BB135" s="4">
        <f t="shared" si="202"/>
        <v>-32.907810594127717</v>
      </c>
      <c r="BC135" s="4">
        <f t="shared" si="203"/>
        <v>-0.67619047619047623</v>
      </c>
      <c r="BD135" s="4">
        <f t="shared" si="204"/>
        <v>-0.52777777777777779</v>
      </c>
      <c r="BE135" s="4">
        <f t="shared" si="205"/>
        <v>-0.31428571428571428</v>
      </c>
      <c r="BF135" s="4">
        <f t="shared" si="206"/>
        <v>0.20231213872832382</v>
      </c>
      <c r="BG135" s="4">
        <f t="shared" si="207"/>
        <v>-0.16826923076923087</v>
      </c>
      <c r="BH135" s="4">
        <f t="shared" si="208"/>
        <v>1.8768178142415219</v>
      </c>
      <c r="BI135" s="4">
        <f t="shared" si="209"/>
        <v>3.7153205726735141</v>
      </c>
      <c r="BJ135" s="4">
        <f t="shared" si="210"/>
        <v>0.50515635933159309</v>
      </c>
      <c r="BK135" s="4">
        <f t="shared" si="211"/>
        <v>0.26146775258581012</v>
      </c>
      <c r="BL135" s="4">
        <f t="shared" si="212"/>
        <v>2.0126120448179274</v>
      </c>
      <c r="BM135" s="4">
        <f t="shared" si="213"/>
        <v>0.12991463171406389</v>
      </c>
      <c r="BN135" s="3">
        <f t="shared" si="214"/>
        <v>1</v>
      </c>
      <c r="BO135" s="3">
        <v>100</v>
      </c>
      <c r="BP135" s="3">
        <f t="shared" si="215"/>
        <v>0.7</v>
      </c>
      <c r="BQ135" s="3">
        <f t="shared" si="216"/>
        <v>70</v>
      </c>
      <c r="BR135" s="3">
        <f t="shared" si="217"/>
        <v>0</v>
      </c>
      <c r="BS135" s="3">
        <f t="shared" si="218"/>
        <v>-1</v>
      </c>
      <c r="BT135" s="3">
        <f t="shared" si="231"/>
        <v>-100</v>
      </c>
      <c r="BU135" s="3">
        <f t="shared" si="219"/>
        <v>0</v>
      </c>
      <c r="BV135" s="3">
        <f t="shared" si="220"/>
        <v>-1</v>
      </c>
      <c r="BW135" s="3">
        <f t="shared" si="232"/>
        <v>-100</v>
      </c>
      <c r="BX135" s="3">
        <f t="shared" si="221"/>
        <v>1</v>
      </c>
      <c r="BY135" s="3">
        <f t="shared" si="222"/>
        <v>1.08</v>
      </c>
      <c r="BZ135" s="3">
        <f t="shared" si="233"/>
        <v>108</v>
      </c>
      <c r="CA135" s="3">
        <f t="shared" si="223"/>
        <v>0</v>
      </c>
      <c r="CB135" s="3">
        <f t="shared" si="224"/>
        <v>-1</v>
      </c>
      <c r="CC135" s="3">
        <f t="shared" si="225"/>
        <v>-100</v>
      </c>
      <c r="CD135" s="3">
        <f t="shared" si="226"/>
        <v>1</v>
      </c>
      <c r="CE135" s="3">
        <f t="shared" si="227"/>
        <v>1</v>
      </c>
      <c r="CF135" s="3">
        <f t="shared" si="234"/>
        <v>2</v>
      </c>
      <c r="CG135" s="16" t="str">
        <f t="shared" si="235"/>
        <v>BackCasa</v>
      </c>
      <c r="CI135" s="12">
        <f t="shared" si="236"/>
        <v>1</v>
      </c>
      <c r="CJ135" s="12">
        <f t="shared" si="237"/>
        <v>0</v>
      </c>
      <c r="CK135" s="12">
        <f t="shared" si="238"/>
        <v>1</v>
      </c>
      <c r="CL135" s="12" t="str">
        <f t="shared" si="239"/>
        <v/>
      </c>
      <c r="CM135" s="12">
        <f t="shared" si="228"/>
        <v>1</v>
      </c>
      <c r="CN135" s="12">
        <f t="shared" si="229"/>
        <v>1</v>
      </c>
      <c r="CO135" s="12">
        <f t="shared" si="240"/>
        <v>2</v>
      </c>
      <c r="CP135" s="12" t="str">
        <f t="shared" si="241"/>
        <v>Under2.5</v>
      </c>
    </row>
    <row r="136" spans="1:94" x14ac:dyDescent="0.25">
      <c r="A136" t="s">
        <v>127</v>
      </c>
      <c r="B136" t="s">
        <v>183</v>
      </c>
      <c r="C136" t="s">
        <v>174</v>
      </c>
      <c r="D136" t="s">
        <v>133</v>
      </c>
      <c r="E136" t="s">
        <v>17</v>
      </c>
      <c r="F136" s="3">
        <v>0</v>
      </c>
      <c r="G136" s="3">
        <v>1</v>
      </c>
      <c r="H136" s="3" t="str">
        <f t="shared" si="230"/>
        <v>A</v>
      </c>
      <c r="I136" s="3">
        <v>2.8</v>
      </c>
      <c r="J136" s="3">
        <v>3.1</v>
      </c>
      <c r="K136" s="3">
        <v>2.7</v>
      </c>
      <c r="L136" s="3">
        <v>2.25</v>
      </c>
      <c r="M136" s="3">
        <v>1.62</v>
      </c>
      <c r="N136" s="3">
        <f t="shared" si="162"/>
        <v>1</v>
      </c>
      <c r="O136" s="3">
        <f t="shared" si="163"/>
        <v>5.0093872674517925E-2</v>
      </c>
      <c r="P136" s="3">
        <f t="shared" si="164"/>
        <v>6.1728395061728336E-2</v>
      </c>
      <c r="Q136" s="3">
        <f t="shared" si="165"/>
        <v>2.9402628434886502</v>
      </c>
      <c r="R136" s="3">
        <f t="shared" si="166"/>
        <v>3.2552910052910056</v>
      </c>
      <c r="S136" s="3">
        <f t="shared" si="167"/>
        <v>2.8352534562211984</v>
      </c>
      <c r="T136" s="3">
        <f t="shared" si="168"/>
        <v>2.3627112135176653</v>
      </c>
      <c r="U136" s="3">
        <f t="shared" si="169"/>
        <v>1.7011520737327193</v>
      </c>
      <c r="V136" s="4">
        <f t="shared" si="170"/>
        <v>0.35714285714285715</v>
      </c>
      <c r="W136" s="4">
        <f t="shared" si="171"/>
        <v>0.32258064516129031</v>
      </c>
      <c r="X136" s="4">
        <f t="shared" si="172"/>
        <v>0.37037037037037035</v>
      </c>
      <c r="Y136" s="4">
        <f t="shared" si="173"/>
        <v>0.44444444444444442</v>
      </c>
      <c r="Z136" s="4">
        <f t="shared" si="174"/>
        <v>0.61728395061728392</v>
      </c>
      <c r="AA136" s="4">
        <f t="shared" si="175"/>
        <v>0.90322580645161277</v>
      </c>
      <c r="AB136" s="4">
        <f t="shared" si="176"/>
        <v>1.037037037037037</v>
      </c>
      <c r="AC136" s="4">
        <f t="shared" si="177"/>
        <v>1.1071428571428572</v>
      </c>
      <c r="AD136" s="4">
        <f t="shared" si="178"/>
        <v>1.1481481481481481</v>
      </c>
      <c r="AE136" s="4">
        <f t="shared" si="179"/>
        <v>0.96428571428571441</v>
      </c>
      <c r="AF136" s="4">
        <f t="shared" si="180"/>
        <v>0.87096774193548387</v>
      </c>
      <c r="AG136" s="4">
        <f t="shared" si="181"/>
        <v>1.3888888888888888</v>
      </c>
      <c r="AH136" s="4">
        <f t="shared" si="182"/>
        <v>0.72000000000000008</v>
      </c>
      <c r="AI136" s="4">
        <f t="shared" si="183"/>
        <v>0.10500938726745179</v>
      </c>
      <c r="AJ136" s="4">
        <f t="shared" si="184"/>
        <v>-0.31502816180235538</v>
      </c>
      <c r="AK136" s="4">
        <f t="shared" si="185"/>
        <v>0.42003754906980717</v>
      </c>
      <c r="AL136" s="4">
        <f t="shared" si="186"/>
        <v>0.66155913978494607</v>
      </c>
      <c r="AM136" s="4">
        <f t="shared" si="187"/>
        <v>-0.66155913978494607</v>
      </c>
      <c r="AN136" s="4">
        <f t="shared" si="188"/>
        <v>5.2504693633725896E-2</v>
      </c>
      <c r="AO136" s="4">
        <f t="shared" si="189"/>
        <v>-0.15751408090117769</v>
      </c>
      <c r="AP136" s="4">
        <f t="shared" si="190"/>
        <v>0.21001877453490359</v>
      </c>
      <c r="AQ136" s="4">
        <f t="shared" si="191"/>
        <v>0.33077956989247304</v>
      </c>
      <c r="AR136" s="4">
        <f t="shared" si="192"/>
        <v>-0.33077956989247304</v>
      </c>
      <c r="AS136" s="4">
        <f t="shared" si="193"/>
        <v>5.2456525967197895E-2</v>
      </c>
      <c r="AT136" s="4">
        <f t="shared" si="194"/>
        <v>-0.15623045847615707</v>
      </c>
      <c r="AU136" s="4">
        <f t="shared" si="195"/>
        <v>0.20701017570052865</v>
      </c>
      <c r="AV136" s="4">
        <f t="shared" si="196"/>
        <v>0.31945040914514827</v>
      </c>
      <c r="AW136" s="4">
        <f t="shared" si="197"/>
        <v>-0.31945040914514827</v>
      </c>
      <c r="AX136" s="4">
        <f t="shared" si="198"/>
        <v>9.4421746740956216</v>
      </c>
      <c r="AY136" s="4">
        <f t="shared" si="199"/>
        <v>-28.121482525708274</v>
      </c>
      <c r="AZ136" s="4">
        <f t="shared" si="200"/>
        <v>37.261831626095159</v>
      </c>
      <c r="BA136" s="4">
        <f t="shared" si="201"/>
        <v>57.501073646126684</v>
      </c>
      <c r="BB136" s="4">
        <f t="shared" si="202"/>
        <v>-57.501073646126684</v>
      </c>
      <c r="BC136" s="4">
        <f t="shared" si="203"/>
        <v>3.7037037037037035E-2</v>
      </c>
      <c r="BD136" s="4">
        <f t="shared" si="204"/>
        <v>-9.6774193548387094E-2</v>
      </c>
      <c r="BE136" s="4">
        <f t="shared" si="205"/>
        <v>0.14814814814814814</v>
      </c>
      <c r="BF136" s="4">
        <f t="shared" si="206"/>
        <v>0.38888888888888873</v>
      </c>
      <c r="BG136" s="4">
        <f t="shared" si="207"/>
        <v>-0.27999999999999992</v>
      </c>
      <c r="BH136" s="4">
        <f t="shared" si="208"/>
        <v>0.21859447109942623</v>
      </c>
      <c r="BI136" s="4">
        <f t="shared" si="209"/>
        <v>3.0102691016669514</v>
      </c>
      <c r="BJ136" s="4">
        <f t="shared" si="210"/>
        <v>7.2616255795330209E-2</v>
      </c>
      <c r="BK136" s="4">
        <f t="shared" si="211"/>
        <v>0.46779295389787406</v>
      </c>
      <c r="BL136" s="4">
        <f t="shared" si="212"/>
        <v>2.0319316436251924</v>
      </c>
      <c r="BM136" s="4">
        <f t="shared" si="213"/>
        <v>0.23022081247934076</v>
      </c>
      <c r="BN136" s="3">
        <f t="shared" si="214"/>
        <v>0</v>
      </c>
      <c r="BO136" s="3">
        <v>100</v>
      </c>
      <c r="BP136" s="3">
        <f t="shared" si="215"/>
        <v>-1</v>
      </c>
      <c r="BQ136" s="3">
        <f t="shared" si="216"/>
        <v>-100</v>
      </c>
      <c r="BR136" s="3">
        <f t="shared" si="217"/>
        <v>1</v>
      </c>
      <c r="BS136" s="3">
        <f t="shared" si="218"/>
        <v>1.7000000000000002</v>
      </c>
      <c r="BT136" s="3">
        <f t="shared" si="231"/>
        <v>170.00000000000003</v>
      </c>
      <c r="BU136" s="3">
        <f t="shared" si="219"/>
        <v>0</v>
      </c>
      <c r="BV136" s="3">
        <f t="shared" si="220"/>
        <v>-1</v>
      </c>
      <c r="BW136" s="3">
        <f t="shared" si="232"/>
        <v>-100</v>
      </c>
      <c r="BX136" s="3">
        <f t="shared" si="221"/>
        <v>0</v>
      </c>
      <c r="BY136" s="3">
        <f t="shared" si="222"/>
        <v>-1</v>
      </c>
      <c r="BZ136" s="3">
        <f t="shared" si="233"/>
        <v>-100</v>
      </c>
      <c r="CA136" s="3">
        <f t="shared" si="223"/>
        <v>1</v>
      </c>
      <c r="CB136" s="3">
        <f t="shared" si="224"/>
        <v>0.62000000000000011</v>
      </c>
      <c r="CC136" s="3">
        <f t="shared" si="225"/>
        <v>62.000000000000014</v>
      </c>
      <c r="CD136" s="3">
        <f t="shared" si="226"/>
        <v>1</v>
      </c>
      <c r="CE136" s="3">
        <f t="shared" si="227"/>
        <v>0</v>
      </c>
      <c r="CF136" s="3">
        <f t="shared" si="234"/>
        <v>1</v>
      </c>
      <c r="CG136" s="16" t="str">
        <f t="shared" si="235"/>
        <v/>
      </c>
      <c r="CI136" s="12">
        <f t="shared" si="236"/>
        <v>1</v>
      </c>
      <c r="CJ136" s="12">
        <f t="shared" si="237"/>
        <v>0</v>
      </c>
      <c r="CK136" s="12">
        <f t="shared" si="238"/>
        <v>1</v>
      </c>
      <c r="CL136" s="12" t="str">
        <f t="shared" si="239"/>
        <v/>
      </c>
      <c r="CM136" s="12">
        <f t="shared" si="228"/>
        <v>1</v>
      </c>
      <c r="CN136" s="12">
        <f t="shared" si="229"/>
        <v>0</v>
      </c>
      <c r="CO136" s="12">
        <f t="shared" si="240"/>
        <v>1</v>
      </c>
      <c r="CP136" s="12" t="str">
        <f t="shared" si="241"/>
        <v/>
      </c>
    </row>
    <row r="137" spans="1:94" x14ac:dyDescent="0.25">
      <c r="A137" t="s">
        <v>127</v>
      </c>
      <c r="B137" t="s">
        <v>183</v>
      </c>
      <c r="C137" t="s">
        <v>177</v>
      </c>
      <c r="D137" t="s">
        <v>20</v>
      </c>
      <c r="E137" t="s">
        <v>141</v>
      </c>
      <c r="F137" s="3">
        <v>1</v>
      </c>
      <c r="G137" s="3">
        <v>0</v>
      </c>
      <c r="H137" s="3" t="str">
        <f t="shared" si="230"/>
        <v>H</v>
      </c>
      <c r="I137" s="3">
        <v>1.95</v>
      </c>
      <c r="J137" s="3">
        <v>3.75</v>
      </c>
      <c r="K137" s="3">
        <v>3.6</v>
      </c>
      <c r="L137" s="3">
        <v>1.73</v>
      </c>
      <c r="M137" s="3">
        <v>2.08</v>
      </c>
      <c r="N137" s="3">
        <f t="shared" si="162"/>
        <v>1</v>
      </c>
      <c r="O137" s="3">
        <f t="shared" si="163"/>
        <v>5.7264957264957506E-2</v>
      </c>
      <c r="P137" s="3">
        <f t="shared" si="164"/>
        <v>5.8803912850155626E-2</v>
      </c>
      <c r="Q137" s="3">
        <f t="shared" si="165"/>
        <v>2.061666666666667</v>
      </c>
      <c r="R137" s="3">
        <f t="shared" si="166"/>
        <v>3.9647435897435908</v>
      </c>
      <c r="S137" s="3">
        <f t="shared" si="167"/>
        <v>3.8061538461538471</v>
      </c>
      <c r="T137" s="3">
        <f t="shared" si="168"/>
        <v>1.8290683760683764</v>
      </c>
      <c r="U137" s="3">
        <f t="shared" si="169"/>
        <v>2.1991111111111117</v>
      </c>
      <c r="V137" s="4">
        <f t="shared" si="170"/>
        <v>0.51282051282051289</v>
      </c>
      <c r="W137" s="4">
        <f t="shared" si="171"/>
        <v>0.26666666666666666</v>
      </c>
      <c r="X137" s="4">
        <f t="shared" si="172"/>
        <v>0.27777777777777779</v>
      </c>
      <c r="Y137" s="4">
        <f t="shared" si="173"/>
        <v>0.5780346820809249</v>
      </c>
      <c r="Z137" s="4">
        <f t="shared" si="174"/>
        <v>0.48076923076923073</v>
      </c>
      <c r="AA137" s="4">
        <f t="shared" si="175"/>
        <v>0.52</v>
      </c>
      <c r="AB137" s="4">
        <f t="shared" si="176"/>
        <v>0.54166666666666663</v>
      </c>
      <c r="AC137" s="4">
        <f t="shared" si="177"/>
        <v>1.9230769230769231</v>
      </c>
      <c r="AD137" s="4">
        <f t="shared" si="178"/>
        <v>1.0416666666666667</v>
      </c>
      <c r="AE137" s="4">
        <f t="shared" si="179"/>
        <v>1.8461538461538463</v>
      </c>
      <c r="AF137" s="4">
        <f t="shared" si="180"/>
        <v>0.96000000000000008</v>
      </c>
      <c r="AG137" s="4">
        <f t="shared" si="181"/>
        <v>0.83173076923076916</v>
      </c>
      <c r="AH137" s="4">
        <f t="shared" si="182"/>
        <v>1.2023121387283238</v>
      </c>
      <c r="AI137" s="4">
        <f t="shared" si="183"/>
        <v>-1.7444871794871801</v>
      </c>
      <c r="AJ137" s="4">
        <f t="shared" si="184"/>
        <v>-1.9030769230769238</v>
      </c>
      <c r="AK137" s="4">
        <f t="shared" si="185"/>
        <v>0.15858974358974365</v>
      </c>
      <c r="AL137" s="4">
        <f t="shared" si="186"/>
        <v>-0.37004273504273533</v>
      </c>
      <c r="AM137" s="4">
        <f t="shared" si="187"/>
        <v>0.37004273504273533</v>
      </c>
      <c r="AN137" s="4">
        <f t="shared" si="188"/>
        <v>-0.87224358974359006</v>
      </c>
      <c r="AO137" s="4">
        <f t="shared" si="189"/>
        <v>-0.95153846153846189</v>
      </c>
      <c r="AP137" s="4">
        <f t="shared" si="190"/>
        <v>7.9294871794871824E-2</v>
      </c>
      <c r="AQ137" s="4">
        <f t="shared" si="191"/>
        <v>-0.18502136752136766</v>
      </c>
      <c r="AR137" s="4">
        <f t="shared" si="192"/>
        <v>0.18502136752136766</v>
      </c>
      <c r="AS137" s="4">
        <f t="shared" si="193"/>
        <v>-0.71726671271838949</v>
      </c>
      <c r="AT137" s="4">
        <f t="shared" si="194"/>
        <v>-0.76057078653636656</v>
      </c>
      <c r="AU137" s="4">
        <f t="shared" si="195"/>
        <v>7.9129302469536922E-2</v>
      </c>
      <c r="AV137" s="4">
        <f t="shared" si="196"/>
        <v>-0.18295242657442673</v>
      </c>
      <c r="AW137" s="4">
        <f t="shared" si="197"/>
        <v>0.18295242657442673</v>
      </c>
      <c r="AX137" s="4">
        <f t="shared" si="198"/>
        <v>-129.10800828931011</v>
      </c>
      <c r="AY137" s="4">
        <f t="shared" si="199"/>
        <v>-136.90274157654599</v>
      </c>
      <c r="AZ137" s="4">
        <f t="shared" si="200"/>
        <v>14.243274444516647</v>
      </c>
      <c r="BA137" s="4">
        <f t="shared" si="201"/>
        <v>-32.931436783396812</v>
      </c>
      <c r="BB137" s="4">
        <f t="shared" si="202"/>
        <v>32.931436783396812</v>
      </c>
      <c r="BC137" s="4">
        <f t="shared" si="203"/>
        <v>-0.45833333333333337</v>
      </c>
      <c r="BD137" s="4">
        <f t="shared" si="204"/>
        <v>-0.48000000000000004</v>
      </c>
      <c r="BE137" s="4">
        <f t="shared" si="205"/>
        <v>4.1666666666666671E-2</v>
      </c>
      <c r="BF137" s="4">
        <f t="shared" si="206"/>
        <v>-0.16826923076923087</v>
      </c>
      <c r="BG137" s="4">
        <f t="shared" si="207"/>
        <v>0.20231213872832382</v>
      </c>
      <c r="BH137" s="4">
        <f t="shared" si="208"/>
        <v>1.0559425490460281</v>
      </c>
      <c r="BI137" s="4">
        <f t="shared" si="209"/>
        <v>3.2775213675213681</v>
      </c>
      <c r="BJ137" s="4">
        <f t="shared" si="210"/>
        <v>0.32217716702319676</v>
      </c>
      <c r="BK137" s="4">
        <f t="shared" si="211"/>
        <v>0.261659727277535</v>
      </c>
      <c r="BL137" s="4">
        <f t="shared" si="212"/>
        <v>2.0140897435897438</v>
      </c>
      <c r="BM137" s="4">
        <f t="shared" si="213"/>
        <v>0.12991463171406392</v>
      </c>
      <c r="BN137" s="3">
        <f t="shared" si="214"/>
        <v>1</v>
      </c>
      <c r="BO137" s="3">
        <v>100</v>
      </c>
      <c r="BP137" s="3">
        <f t="shared" si="215"/>
        <v>0.95</v>
      </c>
      <c r="BQ137" s="3">
        <f t="shared" si="216"/>
        <v>95</v>
      </c>
      <c r="BR137" s="3">
        <f t="shared" si="217"/>
        <v>0</v>
      </c>
      <c r="BS137" s="3">
        <f t="shared" si="218"/>
        <v>-1</v>
      </c>
      <c r="BT137" s="3">
        <f t="shared" si="231"/>
        <v>-100</v>
      </c>
      <c r="BU137" s="3">
        <f t="shared" si="219"/>
        <v>0</v>
      </c>
      <c r="BV137" s="3">
        <f t="shared" si="220"/>
        <v>-1</v>
      </c>
      <c r="BW137" s="3">
        <f t="shared" si="232"/>
        <v>-100</v>
      </c>
      <c r="BX137" s="3">
        <f t="shared" si="221"/>
        <v>0</v>
      </c>
      <c r="BY137" s="3">
        <f t="shared" si="222"/>
        <v>-1</v>
      </c>
      <c r="BZ137" s="3">
        <f t="shared" si="233"/>
        <v>-100</v>
      </c>
      <c r="CA137" s="3">
        <f t="shared" si="223"/>
        <v>1</v>
      </c>
      <c r="CB137" s="3">
        <f t="shared" si="224"/>
        <v>1.08</v>
      </c>
      <c r="CC137" s="3">
        <f t="shared" si="225"/>
        <v>108</v>
      </c>
      <c r="CD137" s="3">
        <f t="shared" si="226"/>
        <v>1</v>
      </c>
      <c r="CE137" s="3">
        <f t="shared" si="227"/>
        <v>0</v>
      </c>
      <c r="CF137" s="3">
        <f t="shared" si="234"/>
        <v>1</v>
      </c>
      <c r="CG137" s="16" t="str">
        <f t="shared" si="235"/>
        <v/>
      </c>
      <c r="CI137" s="12">
        <f t="shared" si="236"/>
        <v>1</v>
      </c>
      <c r="CJ137" s="12">
        <f t="shared" si="237"/>
        <v>0</v>
      </c>
      <c r="CK137" s="12">
        <f t="shared" si="238"/>
        <v>1</v>
      </c>
      <c r="CL137" s="12" t="str">
        <f t="shared" si="239"/>
        <v/>
      </c>
      <c r="CM137" s="12">
        <f t="shared" si="228"/>
        <v>1</v>
      </c>
      <c r="CN137" s="12">
        <f t="shared" si="229"/>
        <v>0</v>
      </c>
      <c r="CO137" s="12">
        <f t="shared" si="240"/>
        <v>1</v>
      </c>
      <c r="CP137" s="12" t="str">
        <f t="shared" si="241"/>
        <v/>
      </c>
    </row>
    <row r="138" spans="1:94" x14ac:dyDescent="0.25">
      <c r="A138" t="s">
        <v>127</v>
      </c>
      <c r="B138" t="s">
        <v>184</v>
      </c>
      <c r="C138" t="s">
        <v>134</v>
      </c>
      <c r="D138" t="s">
        <v>13</v>
      </c>
      <c r="E138" t="s">
        <v>21</v>
      </c>
      <c r="F138" s="3">
        <v>2</v>
      </c>
      <c r="G138" s="3">
        <v>2</v>
      </c>
      <c r="H138" s="3" t="str">
        <f t="shared" si="230"/>
        <v>D</v>
      </c>
      <c r="I138" s="3">
        <v>3</v>
      </c>
      <c r="J138" s="3">
        <v>4</v>
      </c>
      <c r="K138" s="3">
        <v>2.1</v>
      </c>
      <c r="L138" s="3">
        <v>1.48</v>
      </c>
      <c r="M138" s="3">
        <v>2.6</v>
      </c>
      <c r="N138" s="3">
        <f t="shared" si="162"/>
        <v>4</v>
      </c>
      <c r="O138" s="3">
        <f t="shared" si="163"/>
        <v>5.9523809523809312E-2</v>
      </c>
      <c r="P138" s="3">
        <f t="shared" si="164"/>
        <v>6.0291060291060239E-2</v>
      </c>
      <c r="Q138" s="3">
        <f t="shared" si="165"/>
        <v>3.1785714285714279</v>
      </c>
      <c r="R138" s="3">
        <f t="shared" si="166"/>
        <v>4.2380952380952372</v>
      </c>
      <c r="S138" s="3">
        <f t="shared" si="167"/>
        <v>2.2249999999999996</v>
      </c>
      <c r="T138" s="3">
        <f t="shared" si="168"/>
        <v>1.5680952380952378</v>
      </c>
      <c r="U138" s="3">
        <f t="shared" si="169"/>
        <v>2.7547619047619043</v>
      </c>
      <c r="V138" s="4">
        <f t="shared" si="170"/>
        <v>0.33333333333333331</v>
      </c>
      <c r="W138" s="4">
        <f t="shared" si="171"/>
        <v>0.25</v>
      </c>
      <c r="X138" s="4">
        <f t="shared" si="172"/>
        <v>0.47619047619047616</v>
      </c>
      <c r="Y138" s="4">
        <f t="shared" si="173"/>
        <v>0.67567567567567566</v>
      </c>
      <c r="Z138" s="4">
        <f t="shared" si="174"/>
        <v>0.38461538461538458</v>
      </c>
      <c r="AA138" s="4">
        <f t="shared" si="175"/>
        <v>0.75</v>
      </c>
      <c r="AB138" s="4">
        <f t="shared" si="176"/>
        <v>1.4285714285714286</v>
      </c>
      <c r="AC138" s="4">
        <f t="shared" si="177"/>
        <v>1.3333333333333333</v>
      </c>
      <c r="AD138" s="4">
        <f t="shared" si="178"/>
        <v>1.9047619047619047</v>
      </c>
      <c r="AE138" s="4">
        <f t="shared" si="179"/>
        <v>0.70000000000000007</v>
      </c>
      <c r="AF138" s="4">
        <f t="shared" si="180"/>
        <v>0.52500000000000002</v>
      </c>
      <c r="AG138" s="4">
        <f t="shared" si="181"/>
        <v>0.56923076923076921</v>
      </c>
      <c r="AH138" s="4">
        <f t="shared" si="182"/>
        <v>1.7567567567567568</v>
      </c>
      <c r="AI138" s="4">
        <f t="shared" si="183"/>
        <v>0.95357142857142829</v>
      </c>
      <c r="AJ138" s="4">
        <f t="shared" si="184"/>
        <v>-1.0595238095238093</v>
      </c>
      <c r="AK138" s="4">
        <f t="shared" si="185"/>
        <v>2.0130952380952376</v>
      </c>
      <c r="AL138" s="4">
        <f t="shared" si="186"/>
        <v>-1.1866666666666665</v>
      </c>
      <c r="AM138" s="4">
        <f t="shared" si="187"/>
        <v>1.1866666666666665</v>
      </c>
      <c r="AN138" s="4">
        <f t="shared" si="188"/>
        <v>0.47678571428571415</v>
      </c>
      <c r="AO138" s="4">
        <f t="shared" si="189"/>
        <v>-0.52976190476190466</v>
      </c>
      <c r="AP138" s="4">
        <f t="shared" si="190"/>
        <v>1.0065476190476188</v>
      </c>
      <c r="AQ138" s="4">
        <f t="shared" si="191"/>
        <v>-0.59333333333333327</v>
      </c>
      <c r="AR138" s="4">
        <f t="shared" si="192"/>
        <v>0.59333333333333327</v>
      </c>
      <c r="AS138" s="4">
        <f t="shared" si="193"/>
        <v>0.44490431034814759</v>
      </c>
      <c r="AT138" s="4">
        <f t="shared" si="194"/>
        <v>-0.48717267998602293</v>
      </c>
      <c r="AU138" s="4">
        <f t="shared" si="195"/>
        <v>0.78866127848424694</v>
      </c>
      <c r="AV138" s="4">
        <f t="shared" si="196"/>
        <v>-0.53550311903630587</v>
      </c>
      <c r="AW138" s="4">
        <f t="shared" si="197"/>
        <v>0.53550311903630587</v>
      </c>
      <c r="AX138" s="4">
        <f t="shared" si="198"/>
        <v>80.082775862666566</v>
      </c>
      <c r="AY138" s="4">
        <f t="shared" si="199"/>
        <v>-87.691082397484124</v>
      </c>
      <c r="AZ138" s="4">
        <f t="shared" si="200"/>
        <v>141.95903012716445</v>
      </c>
      <c r="BA138" s="4">
        <f t="shared" si="201"/>
        <v>-96.390561426535058</v>
      </c>
      <c r="BB138" s="4">
        <f t="shared" si="202"/>
        <v>96.390561426535058</v>
      </c>
      <c r="BC138" s="4">
        <f t="shared" si="203"/>
        <v>0.42857142857142849</v>
      </c>
      <c r="BD138" s="4">
        <f t="shared" si="204"/>
        <v>-0.25</v>
      </c>
      <c r="BE138" s="4">
        <f t="shared" si="205"/>
        <v>0.90476190476190466</v>
      </c>
      <c r="BF138" s="4">
        <f t="shared" si="206"/>
        <v>-0.43076923076923079</v>
      </c>
      <c r="BG138" s="4">
        <f t="shared" si="207"/>
        <v>0.7567567567567568</v>
      </c>
      <c r="BH138" s="4">
        <f t="shared" si="208"/>
        <v>1.0070122152500856</v>
      </c>
      <c r="BI138" s="4">
        <f t="shared" si="209"/>
        <v>3.2138888888888886</v>
      </c>
      <c r="BJ138" s="4">
        <f t="shared" si="210"/>
        <v>0.3133313720743568</v>
      </c>
      <c r="BK138" s="4">
        <f t="shared" si="211"/>
        <v>0.83910004700803609</v>
      </c>
      <c r="BL138" s="4">
        <f t="shared" si="212"/>
        <v>2.161428571428571</v>
      </c>
      <c r="BM138" s="4">
        <f t="shared" si="213"/>
        <v>0.38821548771026132</v>
      </c>
      <c r="BN138" s="3">
        <f t="shared" si="214"/>
        <v>0</v>
      </c>
      <c r="BO138" s="3">
        <v>100</v>
      </c>
      <c r="BP138" s="3">
        <f t="shared" si="215"/>
        <v>-1</v>
      </c>
      <c r="BQ138" s="3">
        <f t="shared" si="216"/>
        <v>-100</v>
      </c>
      <c r="BR138" s="3">
        <f t="shared" si="217"/>
        <v>0</v>
      </c>
      <c r="BS138" s="3">
        <f t="shared" si="218"/>
        <v>-1</v>
      </c>
      <c r="BT138" s="3">
        <f t="shared" si="231"/>
        <v>-100</v>
      </c>
      <c r="BU138" s="3">
        <f t="shared" si="219"/>
        <v>1</v>
      </c>
      <c r="BV138" s="3">
        <f t="shared" si="220"/>
        <v>3</v>
      </c>
      <c r="BW138" s="3">
        <f t="shared" si="232"/>
        <v>300</v>
      </c>
      <c r="BX138" s="3">
        <f t="shared" si="221"/>
        <v>1</v>
      </c>
      <c r="BY138" s="3">
        <f t="shared" si="222"/>
        <v>0.48</v>
      </c>
      <c r="BZ138" s="3">
        <f t="shared" si="233"/>
        <v>48</v>
      </c>
      <c r="CA138" s="3">
        <f t="shared" si="223"/>
        <v>0</v>
      </c>
      <c r="CB138" s="3">
        <f t="shared" si="224"/>
        <v>-1</v>
      </c>
      <c r="CC138" s="3">
        <f t="shared" si="225"/>
        <v>-100</v>
      </c>
      <c r="CD138" s="3">
        <f t="shared" si="226"/>
        <v>1</v>
      </c>
      <c r="CE138" s="3">
        <f t="shared" si="227"/>
        <v>0</v>
      </c>
      <c r="CF138" s="3">
        <f t="shared" si="234"/>
        <v>1</v>
      </c>
      <c r="CG138" s="16" t="str">
        <f t="shared" si="235"/>
        <v/>
      </c>
      <c r="CI138" s="12">
        <f t="shared" si="236"/>
        <v>1</v>
      </c>
      <c r="CJ138" s="12">
        <f t="shared" si="237"/>
        <v>0</v>
      </c>
      <c r="CK138" s="12">
        <f t="shared" si="238"/>
        <v>1</v>
      </c>
      <c r="CL138" s="12" t="str">
        <f t="shared" si="239"/>
        <v/>
      </c>
      <c r="CM138" s="12">
        <f t="shared" si="228"/>
        <v>1</v>
      </c>
      <c r="CN138" s="12">
        <f t="shared" si="229"/>
        <v>0</v>
      </c>
      <c r="CO138" s="12">
        <f t="shared" si="240"/>
        <v>1</v>
      </c>
      <c r="CP138" s="12" t="str">
        <f t="shared" si="241"/>
        <v/>
      </c>
    </row>
    <row r="139" spans="1:94" x14ac:dyDescent="0.25">
      <c r="A139" t="s">
        <v>127</v>
      </c>
      <c r="B139" t="s">
        <v>184</v>
      </c>
      <c r="C139" t="s">
        <v>134</v>
      </c>
      <c r="D139" t="s">
        <v>24</v>
      </c>
      <c r="E139" t="s">
        <v>15</v>
      </c>
      <c r="F139" s="3">
        <v>3</v>
      </c>
      <c r="G139" s="3">
        <v>2</v>
      </c>
      <c r="H139" s="3" t="str">
        <f t="shared" si="230"/>
        <v>H</v>
      </c>
      <c r="I139" s="3">
        <v>1.57</v>
      </c>
      <c r="J139" s="3">
        <v>4.33</v>
      </c>
      <c r="K139" s="3">
        <v>5.25</v>
      </c>
      <c r="L139" s="3">
        <v>1.65</v>
      </c>
      <c r="M139" s="3">
        <v>2.2000000000000002</v>
      </c>
      <c r="N139" s="3">
        <f t="shared" si="162"/>
        <v>5</v>
      </c>
      <c r="O139" s="3">
        <f t="shared" si="163"/>
        <v>5.8365747852516137E-2</v>
      </c>
      <c r="P139" s="3">
        <f t="shared" si="164"/>
        <v>6.0606060606060663E-2</v>
      </c>
      <c r="Q139" s="3">
        <f t="shared" si="165"/>
        <v>1.6616342241284503</v>
      </c>
      <c r="R139" s="3">
        <f t="shared" si="166"/>
        <v>4.5827236882013951</v>
      </c>
      <c r="S139" s="3">
        <f t="shared" si="167"/>
        <v>5.5564201762257097</v>
      </c>
      <c r="T139" s="3">
        <f t="shared" si="168"/>
        <v>1.7463034839566516</v>
      </c>
      <c r="U139" s="3">
        <f t="shared" si="169"/>
        <v>2.3284046452755356</v>
      </c>
      <c r="V139" s="4">
        <f t="shared" si="170"/>
        <v>0.63694267515923564</v>
      </c>
      <c r="W139" s="4">
        <f t="shared" si="171"/>
        <v>0.23094688221709006</v>
      </c>
      <c r="X139" s="4">
        <f t="shared" si="172"/>
        <v>0.19047619047619047</v>
      </c>
      <c r="Y139" s="4">
        <f t="shared" si="173"/>
        <v>0.60606060606060608</v>
      </c>
      <c r="Z139" s="4">
        <f t="shared" si="174"/>
        <v>0.45454545454545453</v>
      </c>
      <c r="AA139" s="4">
        <f t="shared" si="175"/>
        <v>0.3625866050808314</v>
      </c>
      <c r="AB139" s="4">
        <f t="shared" si="176"/>
        <v>0.29904761904761906</v>
      </c>
      <c r="AC139" s="4">
        <f t="shared" si="177"/>
        <v>2.7579617834394905</v>
      </c>
      <c r="AD139" s="4">
        <f t="shared" si="178"/>
        <v>0.82476190476190481</v>
      </c>
      <c r="AE139" s="4">
        <f t="shared" si="179"/>
        <v>3.3439490445859872</v>
      </c>
      <c r="AF139" s="4">
        <f t="shared" si="180"/>
        <v>1.2124711316397228</v>
      </c>
      <c r="AG139" s="4">
        <f t="shared" si="181"/>
        <v>0.74999999999999989</v>
      </c>
      <c r="AH139" s="4">
        <f t="shared" si="182"/>
        <v>1.3333333333333335</v>
      </c>
      <c r="AI139" s="4">
        <f t="shared" si="183"/>
        <v>-3.8947859520972594</v>
      </c>
      <c r="AJ139" s="4">
        <f t="shared" si="184"/>
        <v>-2.9210894640729448</v>
      </c>
      <c r="AK139" s="4">
        <f t="shared" si="185"/>
        <v>-0.97369648802431463</v>
      </c>
      <c r="AL139" s="4">
        <f t="shared" si="186"/>
        <v>-0.58210116131888401</v>
      </c>
      <c r="AM139" s="4">
        <f t="shared" si="187"/>
        <v>0.58210116131888401</v>
      </c>
      <c r="AN139" s="4">
        <f t="shared" si="188"/>
        <v>-1.9473929760486297</v>
      </c>
      <c r="AO139" s="4">
        <f t="shared" si="189"/>
        <v>-1.4605447320364724</v>
      </c>
      <c r="AP139" s="4">
        <f t="shared" si="190"/>
        <v>-0.48684824401215732</v>
      </c>
      <c r="AQ139" s="4">
        <f t="shared" si="191"/>
        <v>-0.291050580659442</v>
      </c>
      <c r="AR139" s="4">
        <f t="shared" si="192"/>
        <v>0.291050580659442</v>
      </c>
      <c r="AS139" s="4">
        <f t="shared" si="193"/>
        <v>-1.096401567855652</v>
      </c>
      <c r="AT139" s="4">
        <f t="shared" si="194"/>
        <v>-0.97042909812524869</v>
      </c>
      <c r="AU139" s="4">
        <f t="shared" si="195"/>
        <v>-0.45307095591696694</v>
      </c>
      <c r="AV139" s="4">
        <f t="shared" si="196"/>
        <v>-0.28322623036214162</v>
      </c>
      <c r="AW139" s="4">
        <f t="shared" si="197"/>
        <v>0.28322623036214162</v>
      </c>
      <c r="AX139" s="4">
        <f t="shared" si="198"/>
        <v>-197.35228221401735</v>
      </c>
      <c r="AY139" s="4">
        <f t="shared" si="199"/>
        <v>-174.67723766254477</v>
      </c>
      <c r="AZ139" s="4">
        <f t="shared" si="200"/>
        <v>-81.552772065054043</v>
      </c>
      <c r="BA139" s="4">
        <f t="shared" si="201"/>
        <v>-50.980721465185489</v>
      </c>
      <c r="BB139" s="4">
        <f t="shared" si="202"/>
        <v>50.980721465185489</v>
      </c>
      <c r="BC139" s="4">
        <f t="shared" si="203"/>
        <v>-0.70095238095238099</v>
      </c>
      <c r="BD139" s="4">
        <f t="shared" si="204"/>
        <v>-0.6374133949191686</v>
      </c>
      <c r="BE139" s="4">
        <f t="shared" si="205"/>
        <v>-0.17523809523809519</v>
      </c>
      <c r="BF139" s="4">
        <f t="shared" si="206"/>
        <v>-0.25000000000000006</v>
      </c>
      <c r="BG139" s="4">
        <f t="shared" si="207"/>
        <v>0.33333333333333343</v>
      </c>
      <c r="BH139" s="4">
        <f t="shared" si="208"/>
        <v>2.0269108729197982</v>
      </c>
      <c r="BI139" s="4">
        <f t="shared" si="209"/>
        <v>3.933592696185185</v>
      </c>
      <c r="BJ139" s="4">
        <f t="shared" si="210"/>
        <v>0.51528234605619061</v>
      </c>
      <c r="BK139" s="4">
        <f t="shared" si="211"/>
        <v>0.41160767850514779</v>
      </c>
      <c r="BL139" s="4">
        <f t="shared" si="212"/>
        <v>2.0373540646160935</v>
      </c>
      <c r="BM139" s="4">
        <f t="shared" si="213"/>
        <v>0.20203050891044244</v>
      </c>
      <c r="BN139" s="3">
        <f t="shared" si="214"/>
        <v>1</v>
      </c>
      <c r="BO139" s="3">
        <v>100</v>
      </c>
      <c r="BP139" s="3">
        <f t="shared" si="215"/>
        <v>0.57000000000000006</v>
      </c>
      <c r="BQ139" s="3">
        <f t="shared" si="216"/>
        <v>57.000000000000007</v>
      </c>
      <c r="BR139" s="3">
        <f t="shared" si="217"/>
        <v>0</v>
      </c>
      <c r="BS139" s="3">
        <f t="shared" si="218"/>
        <v>-1</v>
      </c>
      <c r="BT139" s="3">
        <f t="shared" si="231"/>
        <v>-100</v>
      </c>
      <c r="BU139" s="3">
        <f t="shared" si="219"/>
        <v>0</v>
      </c>
      <c r="BV139" s="3">
        <f t="shared" si="220"/>
        <v>-1</v>
      </c>
      <c r="BW139" s="3">
        <f t="shared" si="232"/>
        <v>-100</v>
      </c>
      <c r="BX139" s="3">
        <f t="shared" si="221"/>
        <v>1</v>
      </c>
      <c r="BY139" s="3">
        <f t="shared" si="222"/>
        <v>0.64999999999999991</v>
      </c>
      <c r="BZ139" s="3">
        <f t="shared" si="233"/>
        <v>64.999999999999986</v>
      </c>
      <c r="CA139" s="3">
        <f t="shared" si="223"/>
        <v>0</v>
      </c>
      <c r="CB139" s="3">
        <f t="shared" si="224"/>
        <v>-1</v>
      </c>
      <c r="CC139" s="3">
        <f t="shared" si="225"/>
        <v>-100</v>
      </c>
      <c r="CD139" s="3">
        <f t="shared" si="226"/>
        <v>1</v>
      </c>
      <c r="CE139" s="3">
        <f t="shared" si="227"/>
        <v>1</v>
      </c>
      <c r="CF139" s="3">
        <f t="shared" si="234"/>
        <v>2</v>
      </c>
      <c r="CG139" s="16" t="str">
        <f t="shared" si="235"/>
        <v>BackCasa</v>
      </c>
      <c r="CI139" s="12">
        <f t="shared" si="236"/>
        <v>1</v>
      </c>
      <c r="CJ139" s="12">
        <f t="shared" si="237"/>
        <v>0</v>
      </c>
      <c r="CK139" s="12">
        <f t="shared" si="238"/>
        <v>1</v>
      </c>
      <c r="CL139" s="12" t="str">
        <f t="shared" si="239"/>
        <v/>
      </c>
      <c r="CM139" s="12">
        <f t="shared" si="228"/>
        <v>1</v>
      </c>
      <c r="CN139" s="12">
        <f t="shared" si="229"/>
        <v>1</v>
      </c>
      <c r="CO139" s="12">
        <f t="shared" si="240"/>
        <v>2</v>
      </c>
      <c r="CP139" s="12" t="str">
        <f t="shared" si="241"/>
        <v>Under2.5</v>
      </c>
    </row>
    <row r="140" spans="1:94" x14ac:dyDescent="0.25">
      <c r="A140" t="s">
        <v>127</v>
      </c>
      <c r="B140" t="s">
        <v>184</v>
      </c>
      <c r="C140" t="s">
        <v>134</v>
      </c>
      <c r="D140" t="s">
        <v>25</v>
      </c>
      <c r="E140" t="s">
        <v>18</v>
      </c>
      <c r="F140" s="3">
        <v>4</v>
      </c>
      <c r="G140" s="3">
        <v>3</v>
      </c>
      <c r="H140" s="3" t="str">
        <f t="shared" si="230"/>
        <v>H</v>
      </c>
      <c r="I140" s="3">
        <v>1.25</v>
      </c>
      <c r="J140" s="3">
        <v>7</v>
      </c>
      <c r="K140" s="3">
        <v>10</v>
      </c>
      <c r="L140" s="3">
        <v>1.4</v>
      </c>
      <c r="M140" s="3">
        <v>2.88</v>
      </c>
      <c r="N140" s="3">
        <f t="shared" si="162"/>
        <v>7</v>
      </c>
      <c r="O140" s="3">
        <f t="shared" si="163"/>
        <v>4.2857142857142927E-2</v>
      </c>
      <c r="P140" s="3">
        <f t="shared" si="164"/>
        <v>6.1507936507936511E-2</v>
      </c>
      <c r="Q140" s="3">
        <f t="shared" si="165"/>
        <v>1.3035714285714286</v>
      </c>
      <c r="R140" s="3">
        <f t="shared" si="166"/>
        <v>7.3000000000000007</v>
      </c>
      <c r="S140" s="3">
        <f t="shared" si="167"/>
        <v>10.428571428571429</v>
      </c>
      <c r="T140" s="3">
        <f t="shared" si="168"/>
        <v>1.46</v>
      </c>
      <c r="U140" s="3">
        <f t="shared" si="169"/>
        <v>3.0034285714285716</v>
      </c>
      <c r="V140" s="4">
        <f t="shared" si="170"/>
        <v>0.8</v>
      </c>
      <c r="W140" s="4">
        <f t="shared" si="171"/>
        <v>0.14285714285714285</v>
      </c>
      <c r="X140" s="4">
        <f t="shared" si="172"/>
        <v>0.1</v>
      </c>
      <c r="Y140" s="4">
        <f t="shared" si="173"/>
        <v>0.7142857142857143</v>
      </c>
      <c r="Z140" s="4">
        <f t="shared" si="174"/>
        <v>0.34722222222222221</v>
      </c>
      <c r="AA140" s="4">
        <f t="shared" si="175"/>
        <v>0.17857142857142858</v>
      </c>
      <c r="AB140" s="4">
        <f t="shared" si="176"/>
        <v>0.125</v>
      </c>
      <c r="AC140" s="4">
        <f t="shared" si="177"/>
        <v>5.6</v>
      </c>
      <c r="AD140" s="4">
        <f t="shared" si="178"/>
        <v>0.7</v>
      </c>
      <c r="AE140" s="4">
        <f t="shared" si="179"/>
        <v>8</v>
      </c>
      <c r="AF140" s="4">
        <f t="shared" si="180"/>
        <v>1.4285714285714286</v>
      </c>
      <c r="AG140" s="4">
        <f t="shared" si="181"/>
        <v>0.4861111111111111</v>
      </c>
      <c r="AH140" s="4">
        <f t="shared" si="182"/>
        <v>2.0571428571428574</v>
      </c>
      <c r="AI140" s="4">
        <f t="shared" si="183"/>
        <v>-9.125</v>
      </c>
      <c r="AJ140" s="4">
        <f t="shared" si="184"/>
        <v>-5.9964285714285719</v>
      </c>
      <c r="AK140" s="4">
        <f t="shared" si="185"/>
        <v>-3.1285714285714281</v>
      </c>
      <c r="AL140" s="4">
        <f t="shared" si="186"/>
        <v>-1.5434285714285716</v>
      </c>
      <c r="AM140" s="4">
        <f t="shared" si="187"/>
        <v>1.5434285714285716</v>
      </c>
      <c r="AN140" s="4">
        <f t="shared" si="188"/>
        <v>-4.5625</v>
      </c>
      <c r="AO140" s="4">
        <f t="shared" si="189"/>
        <v>-2.9982142857142859</v>
      </c>
      <c r="AP140" s="4">
        <f t="shared" si="190"/>
        <v>-1.5642857142857141</v>
      </c>
      <c r="AQ140" s="4">
        <f t="shared" si="191"/>
        <v>-0.7717142857142858</v>
      </c>
      <c r="AR140" s="4">
        <f t="shared" si="192"/>
        <v>0.7717142857142858</v>
      </c>
      <c r="AS140" s="4">
        <f t="shared" si="193"/>
        <v>-1.3550301303878542</v>
      </c>
      <c r="AT140" s="4">
        <f t="shared" si="194"/>
        <v>-1.2488671052570433</v>
      </c>
      <c r="AU140" s="4">
        <f t="shared" si="195"/>
        <v>-1.0020016061597674</v>
      </c>
      <c r="AV140" s="4">
        <f t="shared" si="196"/>
        <v>-0.65725403071708166</v>
      </c>
      <c r="AW140" s="4">
        <f t="shared" si="197"/>
        <v>0.65725403071708166</v>
      </c>
      <c r="AX140" s="4">
        <f t="shared" si="198"/>
        <v>-243.90542346981377</v>
      </c>
      <c r="AY140" s="4">
        <f t="shared" si="199"/>
        <v>-224.79607894626781</v>
      </c>
      <c r="AZ140" s="4">
        <f t="shared" si="200"/>
        <v>-180.36028910875814</v>
      </c>
      <c r="BA140" s="4">
        <f t="shared" si="201"/>
        <v>-118.30572552907469</v>
      </c>
      <c r="BB140" s="4">
        <f t="shared" si="202"/>
        <v>118.30572552907469</v>
      </c>
      <c r="BC140" s="4">
        <f t="shared" si="203"/>
        <v>-0.875</v>
      </c>
      <c r="BD140" s="4">
        <f t="shared" si="204"/>
        <v>-0.8214285714285714</v>
      </c>
      <c r="BE140" s="4">
        <f t="shared" si="205"/>
        <v>-0.29999999999999993</v>
      </c>
      <c r="BF140" s="4">
        <f t="shared" si="206"/>
        <v>-0.51388888888888895</v>
      </c>
      <c r="BG140" s="4">
        <f t="shared" si="207"/>
        <v>1.0571428571428574</v>
      </c>
      <c r="BH140" s="4">
        <f t="shared" si="208"/>
        <v>4.6370022607269012</v>
      </c>
      <c r="BI140" s="4">
        <f t="shared" si="209"/>
        <v>6.3440476190476192</v>
      </c>
      <c r="BJ140" s="4">
        <f t="shared" si="210"/>
        <v>0.73092172997008764</v>
      </c>
      <c r="BK140" s="4">
        <f t="shared" si="211"/>
        <v>1.0913688091342082</v>
      </c>
      <c r="BL140" s="4">
        <f t="shared" si="212"/>
        <v>2.2317142857142858</v>
      </c>
      <c r="BM140" s="4">
        <f t="shared" si="213"/>
        <v>0.4890271196991075</v>
      </c>
      <c r="BN140" s="3">
        <f t="shared" si="214"/>
        <v>1</v>
      </c>
      <c r="BO140" s="3">
        <v>100</v>
      </c>
      <c r="BP140" s="3">
        <f t="shared" si="215"/>
        <v>0.25</v>
      </c>
      <c r="BQ140" s="3">
        <f t="shared" si="216"/>
        <v>25</v>
      </c>
      <c r="BR140" s="3">
        <f t="shared" si="217"/>
        <v>0</v>
      </c>
      <c r="BS140" s="3">
        <f t="shared" si="218"/>
        <v>-1</v>
      </c>
      <c r="BT140" s="3">
        <f t="shared" si="231"/>
        <v>-100</v>
      </c>
      <c r="BU140" s="3">
        <f t="shared" si="219"/>
        <v>0</v>
      </c>
      <c r="BV140" s="3">
        <f t="shared" si="220"/>
        <v>-1</v>
      </c>
      <c r="BW140" s="3">
        <f t="shared" si="232"/>
        <v>-100</v>
      </c>
      <c r="BX140" s="3">
        <f t="shared" si="221"/>
        <v>1</v>
      </c>
      <c r="BY140" s="3">
        <f t="shared" si="222"/>
        <v>0.39999999999999991</v>
      </c>
      <c r="BZ140" s="3">
        <f t="shared" si="233"/>
        <v>39.999999999999993</v>
      </c>
      <c r="CA140" s="3">
        <f t="shared" si="223"/>
        <v>0</v>
      </c>
      <c r="CB140" s="3">
        <f t="shared" si="224"/>
        <v>-1</v>
      </c>
      <c r="CC140" s="3">
        <f t="shared" si="225"/>
        <v>-100</v>
      </c>
      <c r="CD140" s="3">
        <f t="shared" si="226"/>
        <v>1</v>
      </c>
      <c r="CE140" s="3">
        <f t="shared" si="227"/>
        <v>1</v>
      </c>
      <c r="CF140" s="3">
        <f t="shared" si="234"/>
        <v>2</v>
      </c>
      <c r="CG140" s="16" t="str">
        <f t="shared" si="235"/>
        <v>BackCasa</v>
      </c>
      <c r="CI140" s="12">
        <f t="shared" si="236"/>
        <v>1</v>
      </c>
      <c r="CJ140" s="12">
        <f t="shared" si="237"/>
        <v>0</v>
      </c>
      <c r="CK140" s="12">
        <f t="shared" si="238"/>
        <v>1</v>
      </c>
      <c r="CL140" s="12" t="str">
        <f t="shared" si="239"/>
        <v/>
      </c>
      <c r="CM140" s="12">
        <f t="shared" si="228"/>
        <v>1</v>
      </c>
      <c r="CN140" s="12">
        <f t="shared" si="229"/>
        <v>1</v>
      </c>
      <c r="CO140" s="12">
        <f t="shared" si="240"/>
        <v>2</v>
      </c>
      <c r="CP140" s="12" t="str">
        <f t="shared" si="241"/>
        <v>Under2.5</v>
      </c>
    </row>
    <row r="141" spans="1:94" x14ac:dyDescent="0.25">
      <c r="A141" t="s">
        <v>127</v>
      </c>
      <c r="B141" t="s">
        <v>184</v>
      </c>
      <c r="C141" t="s">
        <v>134</v>
      </c>
      <c r="D141" t="s">
        <v>14</v>
      </c>
      <c r="E141" t="s">
        <v>19</v>
      </c>
      <c r="F141" s="3">
        <v>1</v>
      </c>
      <c r="G141" s="3">
        <v>1</v>
      </c>
      <c r="H141" s="3" t="str">
        <f t="shared" si="230"/>
        <v>D</v>
      </c>
      <c r="I141" s="3">
        <v>1.91</v>
      </c>
      <c r="J141" s="3">
        <v>3.6</v>
      </c>
      <c r="K141" s="3">
        <v>4</v>
      </c>
      <c r="L141" s="3">
        <v>2.08</v>
      </c>
      <c r="M141" s="3">
        <v>1.73</v>
      </c>
      <c r="N141" s="3">
        <f t="shared" si="162"/>
        <v>2</v>
      </c>
      <c r="O141" s="3">
        <f t="shared" si="163"/>
        <v>5.1337987201861557E-2</v>
      </c>
      <c r="P141" s="3">
        <f t="shared" si="164"/>
        <v>5.8803912850155626E-2</v>
      </c>
      <c r="Q141" s="3">
        <f t="shared" si="165"/>
        <v>2.0080555555555555</v>
      </c>
      <c r="R141" s="3">
        <f t="shared" si="166"/>
        <v>3.7848167539267017</v>
      </c>
      <c r="S141" s="3">
        <f t="shared" si="167"/>
        <v>4.2053519488074462</v>
      </c>
      <c r="T141" s="3">
        <f t="shared" si="168"/>
        <v>2.186783013379872</v>
      </c>
      <c r="U141" s="3">
        <f t="shared" si="169"/>
        <v>1.8188147178592204</v>
      </c>
      <c r="V141" s="4">
        <f t="shared" si="170"/>
        <v>0.52356020942408377</v>
      </c>
      <c r="W141" s="4">
        <f t="shared" si="171"/>
        <v>0.27777777777777779</v>
      </c>
      <c r="X141" s="4">
        <f t="shared" si="172"/>
        <v>0.25</v>
      </c>
      <c r="Y141" s="4">
        <f t="shared" si="173"/>
        <v>0.48076923076923073</v>
      </c>
      <c r="Z141" s="4">
        <f t="shared" si="174"/>
        <v>0.5780346820809249</v>
      </c>
      <c r="AA141" s="4">
        <f t="shared" si="175"/>
        <v>0.53055555555555556</v>
      </c>
      <c r="AB141" s="4">
        <f t="shared" si="176"/>
        <v>0.47749999999999998</v>
      </c>
      <c r="AC141" s="4">
        <f t="shared" si="177"/>
        <v>1.8848167539267018</v>
      </c>
      <c r="AD141" s="4">
        <f t="shared" si="178"/>
        <v>0.9</v>
      </c>
      <c r="AE141" s="4">
        <f t="shared" si="179"/>
        <v>2.0942408376963351</v>
      </c>
      <c r="AF141" s="4">
        <f t="shared" si="180"/>
        <v>1.1111111111111112</v>
      </c>
      <c r="AG141" s="4">
        <f t="shared" si="181"/>
        <v>1.2023121387283238</v>
      </c>
      <c r="AH141" s="4">
        <f t="shared" si="182"/>
        <v>0.83173076923076916</v>
      </c>
      <c r="AI141" s="4">
        <f t="shared" si="183"/>
        <v>-2.1972963932518907</v>
      </c>
      <c r="AJ141" s="4">
        <f t="shared" si="184"/>
        <v>-1.7767611983711462</v>
      </c>
      <c r="AK141" s="4">
        <f t="shared" si="185"/>
        <v>-0.42053519488074453</v>
      </c>
      <c r="AL141" s="4">
        <f t="shared" si="186"/>
        <v>0.36796829552065158</v>
      </c>
      <c r="AM141" s="4">
        <f t="shared" si="187"/>
        <v>-0.36796829552065158</v>
      </c>
      <c r="AN141" s="4">
        <f t="shared" si="188"/>
        <v>-1.0986481966259454</v>
      </c>
      <c r="AO141" s="4">
        <f t="shared" si="189"/>
        <v>-0.88838059918557311</v>
      </c>
      <c r="AP141" s="4">
        <f t="shared" si="190"/>
        <v>-0.21026759744037227</v>
      </c>
      <c r="AQ141" s="4">
        <f t="shared" si="191"/>
        <v>0.18398414776032579</v>
      </c>
      <c r="AR141" s="4">
        <f t="shared" si="192"/>
        <v>-0.18398414776032579</v>
      </c>
      <c r="AS141" s="4">
        <f t="shared" si="193"/>
        <v>-0.83236917917697695</v>
      </c>
      <c r="AT141" s="4">
        <f t="shared" si="194"/>
        <v>-0.72635832786214916</v>
      </c>
      <c r="AU141" s="4">
        <f t="shared" si="195"/>
        <v>-0.20724847525868911</v>
      </c>
      <c r="AV141" s="4">
        <f t="shared" si="196"/>
        <v>0.18194935279441551</v>
      </c>
      <c r="AW141" s="4">
        <f t="shared" si="197"/>
        <v>-0.18194935279441551</v>
      </c>
      <c r="AX141" s="4">
        <f t="shared" si="198"/>
        <v>-149.82645225185587</v>
      </c>
      <c r="AY141" s="4">
        <f t="shared" si="199"/>
        <v>-130.74449901518685</v>
      </c>
      <c r="AZ141" s="4">
        <f t="shared" si="200"/>
        <v>-37.304725546564036</v>
      </c>
      <c r="BA141" s="4">
        <f t="shared" si="201"/>
        <v>32.750883502994796</v>
      </c>
      <c r="BB141" s="4">
        <f t="shared" si="202"/>
        <v>-32.750883502994796</v>
      </c>
      <c r="BC141" s="4">
        <f t="shared" si="203"/>
        <v>-0.52250000000000008</v>
      </c>
      <c r="BD141" s="4">
        <f t="shared" si="204"/>
        <v>-0.4694444444444445</v>
      </c>
      <c r="BE141" s="4">
        <f t="shared" si="205"/>
        <v>-9.9999999999999978E-2</v>
      </c>
      <c r="BF141" s="4">
        <f t="shared" si="206"/>
        <v>0.20231213872832374</v>
      </c>
      <c r="BG141" s="4">
        <f t="shared" si="207"/>
        <v>-0.16826923076923078</v>
      </c>
      <c r="BH141" s="4">
        <f t="shared" si="208"/>
        <v>1.1663219714104418</v>
      </c>
      <c r="BI141" s="4">
        <f t="shared" si="209"/>
        <v>3.332741419429901</v>
      </c>
      <c r="BJ141" s="4">
        <f t="shared" si="210"/>
        <v>0.34995873505540459</v>
      </c>
      <c r="BK141" s="4">
        <f t="shared" si="211"/>
        <v>0.26019287702430821</v>
      </c>
      <c r="BL141" s="4">
        <f t="shared" si="212"/>
        <v>2.0027988656195461</v>
      </c>
      <c r="BM141" s="4">
        <f t="shared" si="213"/>
        <v>0.12991463171406387</v>
      </c>
      <c r="BN141" s="3">
        <f t="shared" si="214"/>
        <v>0</v>
      </c>
      <c r="BO141" s="3">
        <v>100</v>
      </c>
      <c r="BP141" s="3">
        <f t="shared" si="215"/>
        <v>-1</v>
      </c>
      <c r="BQ141" s="3">
        <f t="shared" si="216"/>
        <v>-100</v>
      </c>
      <c r="BR141" s="3">
        <f t="shared" si="217"/>
        <v>0</v>
      </c>
      <c r="BS141" s="3">
        <f t="shared" si="218"/>
        <v>-1</v>
      </c>
      <c r="BT141" s="3">
        <f t="shared" si="231"/>
        <v>-100</v>
      </c>
      <c r="BU141" s="3">
        <f t="shared" si="219"/>
        <v>1</v>
      </c>
      <c r="BV141" s="3">
        <f t="shared" si="220"/>
        <v>2.6</v>
      </c>
      <c r="BW141" s="3">
        <f t="shared" si="232"/>
        <v>260</v>
      </c>
      <c r="BX141" s="3">
        <f t="shared" si="221"/>
        <v>0</v>
      </c>
      <c r="BY141" s="3">
        <f t="shared" si="222"/>
        <v>-1</v>
      </c>
      <c r="BZ141" s="3">
        <f t="shared" si="233"/>
        <v>-100</v>
      </c>
      <c r="CA141" s="3">
        <f t="shared" si="223"/>
        <v>1</v>
      </c>
      <c r="CB141" s="3">
        <f t="shared" si="224"/>
        <v>0.73</v>
      </c>
      <c r="CC141" s="3">
        <f t="shared" si="225"/>
        <v>73</v>
      </c>
      <c r="CD141" s="3">
        <f t="shared" si="226"/>
        <v>1</v>
      </c>
      <c r="CE141" s="3">
        <f t="shared" si="227"/>
        <v>0</v>
      </c>
      <c r="CF141" s="3">
        <f t="shared" si="234"/>
        <v>1</v>
      </c>
      <c r="CG141" s="16" t="str">
        <f t="shared" si="235"/>
        <v/>
      </c>
      <c r="CI141" s="12">
        <f t="shared" si="236"/>
        <v>1</v>
      </c>
      <c r="CJ141" s="12">
        <f t="shared" si="237"/>
        <v>0</v>
      </c>
      <c r="CK141" s="12">
        <f t="shared" si="238"/>
        <v>1</v>
      </c>
      <c r="CL141" s="12" t="str">
        <f t="shared" si="239"/>
        <v/>
      </c>
      <c r="CM141" s="12">
        <f t="shared" si="228"/>
        <v>1</v>
      </c>
      <c r="CN141" s="12">
        <f t="shared" si="229"/>
        <v>1</v>
      </c>
      <c r="CO141" s="12">
        <f t="shared" si="240"/>
        <v>2</v>
      </c>
      <c r="CP141" s="12" t="str">
        <f t="shared" si="241"/>
        <v>Under2.5</v>
      </c>
    </row>
    <row r="142" spans="1:94" x14ac:dyDescent="0.25">
      <c r="A142" t="s">
        <v>127</v>
      </c>
      <c r="B142" t="s">
        <v>184</v>
      </c>
      <c r="C142" t="s">
        <v>136</v>
      </c>
      <c r="D142" t="s">
        <v>130</v>
      </c>
      <c r="E142" t="s">
        <v>23</v>
      </c>
      <c r="F142" s="3">
        <v>3</v>
      </c>
      <c r="G142" s="3">
        <v>3</v>
      </c>
      <c r="H142" s="3" t="str">
        <f t="shared" si="230"/>
        <v>D</v>
      </c>
      <c r="I142" s="3">
        <v>1.25</v>
      </c>
      <c r="J142" s="3">
        <v>6.5</v>
      </c>
      <c r="K142" s="3">
        <v>10</v>
      </c>
      <c r="L142" s="3">
        <v>1.29</v>
      </c>
      <c r="M142" s="3">
        <v>3.6</v>
      </c>
      <c r="N142" s="3">
        <f t="shared" si="162"/>
        <v>6</v>
      </c>
      <c r="O142" s="3">
        <f t="shared" si="163"/>
        <v>5.3846153846153877E-2</v>
      </c>
      <c r="P142" s="3">
        <f t="shared" si="164"/>
        <v>5.2971576227390127E-2</v>
      </c>
      <c r="Q142" s="3">
        <f t="shared" si="165"/>
        <v>1.3173076923076923</v>
      </c>
      <c r="R142" s="3">
        <f t="shared" si="166"/>
        <v>6.8500000000000005</v>
      </c>
      <c r="S142" s="3">
        <f t="shared" si="167"/>
        <v>10.538461538461538</v>
      </c>
      <c r="T142" s="3">
        <f t="shared" si="168"/>
        <v>1.3594615384615385</v>
      </c>
      <c r="U142" s="3">
        <f t="shared" si="169"/>
        <v>3.7938461538461539</v>
      </c>
      <c r="V142" s="4">
        <f t="shared" si="170"/>
        <v>0.8</v>
      </c>
      <c r="W142" s="4">
        <f t="shared" si="171"/>
        <v>0.15384615384615385</v>
      </c>
      <c r="X142" s="4">
        <f t="shared" si="172"/>
        <v>0.1</v>
      </c>
      <c r="Y142" s="4">
        <f t="shared" si="173"/>
        <v>0.77519379844961234</v>
      </c>
      <c r="Z142" s="4">
        <f t="shared" si="174"/>
        <v>0.27777777777777779</v>
      </c>
      <c r="AA142" s="4">
        <f t="shared" si="175"/>
        <v>0.19230769230769232</v>
      </c>
      <c r="AB142" s="4">
        <f t="shared" si="176"/>
        <v>0.125</v>
      </c>
      <c r="AC142" s="4">
        <f t="shared" si="177"/>
        <v>5.2</v>
      </c>
      <c r="AD142" s="4">
        <f t="shared" si="178"/>
        <v>0.65</v>
      </c>
      <c r="AE142" s="4">
        <f t="shared" si="179"/>
        <v>8</v>
      </c>
      <c r="AF142" s="4">
        <f t="shared" si="180"/>
        <v>1.5384615384615385</v>
      </c>
      <c r="AG142" s="4">
        <f t="shared" si="181"/>
        <v>0.35833333333333334</v>
      </c>
      <c r="AH142" s="4">
        <f t="shared" si="182"/>
        <v>2.7906976744186047</v>
      </c>
      <c r="AI142" s="4">
        <f t="shared" si="183"/>
        <v>-9.2211538461538467</v>
      </c>
      <c r="AJ142" s="4">
        <f t="shared" si="184"/>
        <v>-5.532692307692308</v>
      </c>
      <c r="AK142" s="4">
        <f t="shared" si="185"/>
        <v>-3.6884615384615378</v>
      </c>
      <c r="AL142" s="4">
        <f t="shared" si="186"/>
        <v>-2.4343846153846154</v>
      </c>
      <c r="AM142" s="4">
        <f t="shared" si="187"/>
        <v>2.4343846153846154</v>
      </c>
      <c r="AN142" s="4">
        <f t="shared" si="188"/>
        <v>-4.6105769230769234</v>
      </c>
      <c r="AO142" s="4">
        <f t="shared" si="189"/>
        <v>-2.766346153846154</v>
      </c>
      <c r="AP142" s="4">
        <f t="shared" si="190"/>
        <v>-1.8442307692307689</v>
      </c>
      <c r="AQ142" s="4">
        <f t="shared" si="191"/>
        <v>-1.2171923076923077</v>
      </c>
      <c r="AR142" s="4">
        <f t="shared" si="192"/>
        <v>1.2171923076923077</v>
      </c>
      <c r="AS142" s="4">
        <f t="shared" si="193"/>
        <v>-1.3572118955222099</v>
      </c>
      <c r="AT142" s="4">
        <f t="shared" si="194"/>
        <v>-1.2239243909422599</v>
      </c>
      <c r="AU142" s="4">
        <f t="shared" si="195"/>
        <v>-1.0739369801883083</v>
      </c>
      <c r="AV142" s="4">
        <f t="shared" si="196"/>
        <v>-0.8830448883447215</v>
      </c>
      <c r="AW142" s="4">
        <f t="shared" si="197"/>
        <v>0.8830448883447215</v>
      </c>
      <c r="AX142" s="4">
        <f t="shared" si="198"/>
        <v>-244.29814119399776</v>
      </c>
      <c r="AY142" s="4">
        <f t="shared" si="199"/>
        <v>-220.30639036960679</v>
      </c>
      <c r="AZ142" s="4">
        <f t="shared" si="200"/>
        <v>-193.30865643389549</v>
      </c>
      <c r="BA142" s="4">
        <f t="shared" si="201"/>
        <v>-158.94807990204987</v>
      </c>
      <c r="BB142" s="4">
        <f t="shared" si="202"/>
        <v>158.94807990204987</v>
      </c>
      <c r="BC142" s="4">
        <f t="shared" si="203"/>
        <v>-0.87500000000000011</v>
      </c>
      <c r="BD142" s="4">
        <f t="shared" si="204"/>
        <v>-0.80769230769230771</v>
      </c>
      <c r="BE142" s="4">
        <f t="shared" si="205"/>
        <v>-0.34999999999999992</v>
      </c>
      <c r="BF142" s="4">
        <f t="shared" si="206"/>
        <v>-0.64166666666666661</v>
      </c>
      <c r="BG142" s="4">
        <f t="shared" si="207"/>
        <v>1.7906976744186045</v>
      </c>
      <c r="BH142" s="4">
        <f t="shared" si="208"/>
        <v>4.6412123227081068</v>
      </c>
      <c r="BI142" s="4">
        <f t="shared" si="209"/>
        <v>6.2352564102564108</v>
      </c>
      <c r="BJ142" s="4">
        <f t="shared" si="210"/>
        <v>0.74434987389993279</v>
      </c>
      <c r="BK142" s="4">
        <f t="shared" si="211"/>
        <v>1.7213698695546675</v>
      </c>
      <c r="BL142" s="4">
        <f t="shared" si="212"/>
        <v>2.576653846153846</v>
      </c>
      <c r="BM142" s="4">
        <f t="shared" si="213"/>
        <v>0.6680640754768612</v>
      </c>
      <c r="BN142" s="3">
        <f t="shared" si="214"/>
        <v>0</v>
      </c>
      <c r="BO142" s="3">
        <v>100</v>
      </c>
      <c r="BP142" s="3">
        <f t="shared" si="215"/>
        <v>-1</v>
      </c>
      <c r="BQ142" s="3">
        <f t="shared" si="216"/>
        <v>-100</v>
      </c>
      <c r="BR142" s="3">
        <f t="shared" si="217"/>
        <v>0</v>
      </c>
      <c r="BS142" s="3">
        <f t="shared" si="218"/>
        <v>-1</v>
      </c>
      <c r="BT142" s="3">
        <f t="shared" si="231"/>
        <v>-100</v>
      </c>
      <c r="BU142" s="3">
        <f t="shared" si="219"/>
        <v>1</v>
      </c>
      <c r="BV142" s="3">
        <f t="shared" si="220"/>
        <v>5.5</v>
      </c>
      <c r="BW142" s="3">
        <f t="shared" si="232"/>
        <v>550</v>
      </c>
      <c r="BX142" s="3">
        <f t="shared" si="221"/>
        <v>1</v>
      </c>
      <c r="BY142" s="3">
        <f t="shared" si="222"/>
        <v>0.29000000000000004</v>
      </c>
      <c r="BZ142" s="3">
        <f t="shared" si="233"/>
        <v>29.000000000000004</v>
      </c>
      <c r="CA142" s="3">
        <f t="shared" si="223"/>
        <v>0</v>
      </c>
      <c r="CB142" s="3">
        <f t="shared" si="224"/>
        <v>-1</v>
      </c>
      <c r="CC142" s="3">
        <f t="shared" si="225"/>
        <v>-100</v>
      </c>
      <c r="CD142" s="3">
        <f t="shared" si="226"/>
        <v>1</v>
      </c>
      <c r="CE142" s="3">
        <f t="shared" si="227"/>
        <v>1</v>
      </c>
      <c r="CF142" s="3">
        <f t="shared" si="234"/>
        <v>2</v>
      </c>
      <c r="CG142" s="16" t="str">
        <f t="shared" si="235"/>
        <v>BackCasa</v>
      </c>
      <c r="CI142" s="12">
        <f t="shared" si="236"/>
        <v>1</v>
      </c>
      <c r="CJ142" s="12">
        <f t="shared" si="237"/>
        <v>0</v>
      </c>
      <c r="CK142" s="12">
        <f t="shared" si="238"/>
        <v>1</v>
      </c>
      <c r="CL142" s="12" t="str">
        <f t="shared" si="239"/>
        <v/>
      </c>
      <c r="CM142" s="12">
        <f t="shared" si="228"/>
        <v>1</v>
      </c>
      <c r="CN142" s="12">
        <f t="shared" si="229"/>
        <v>1</v>
      </c>
      <c r="CO142" s="12">
        <f t="shared" si="240"/>
        <v>2</v>
      </c>
      <c r="CP142" s="12" t="str">
        <f t="shared" si="241"/>
        <v>Under2.5</v>
      </c>
    </row>
    <row r="143" spans="1:94" x14ac:dyDescent="0.25">
      <c r="A143" t="s">
        <v>127</v>
      </c>
      <c r="B143" t="s">
        <v>185</v>
      </c>
      <c r="C143" t="s">
        <v>186</v>
      </c>
      <c r="D143" t="s">
        <v>26</v>
      </c>
      <c r="E143" t="s">
        <v>11</v>
      </c>
      <c r="F143" s="3">
        <v>1</v>
      </c>
      <c r="G143" s="3">
        <v>0</v>
      </c>
      <c r="H143" s="3" t="str">
        <f t="shared" si="230"/>
        <v>H</v>
      </c>
      <c r="I143" s="3">
        <v>1.91</v>
      </c>
      <c r="J143" s="3">
        <v>3.6</v>
      </c>
      <c r="K143" s="3">
        <v>4</v>
      </c>
      <c r="L143" s="3">
        <v>1.98</v>
      </c>
      <c r="M143" s="3">
        <v>1.92</v>
      </c>
      <c r="N143" s="3">
        <f t="shared" si="162"/>
        <v>1</v>
      </c>
      <c r="O143" s="3">
        <f t="shared" si="163"/>
        <v>5.1337987201861557E-2</v>
      </c>
      <c r="P143" s="3">
        <f t="shared" si="164"/>
        <v>2.5883838383838453E-2</v>
      </c>
      <c r="Q143" s="3">
        <f t="shared" si="165"/>
        <v>2.0080555555555555</v>
      </c>
      <c r="R143" s="3">
        <f t="shared" si="166"/>
        <v>3.7848167539267017</v>
      </c>
      <c r="S143" s="3">
        <f t="shared" si="167"/>
        <v>4.2053519488074462</v>
      </c>
      <c r="T143" s="3">
        <f t="shared" si="168"/>
        <v>2.0816492146596857</v>
      </c>
      <c r="U143" s="3">
        <f t="shared" si="169"/>
        <v>2.0185689354275742</v>
      </c>
      <c r="V143" s="4">
        <f t="shared" si="170"/>
        <v>0.52356020942408377</v>
      </c>
      <c r="W143" s="4">
        <f t="shared" si="171"/>
        <v>0.27777777777777779</v>
      </c>
      <c r="X143" s="4">
        <f t="shared" si="172"/>
        <v>0.25</v>
      </c>
      <c r="Y143" s="4">
        <f t="shared" si="173"/>
        <v>0.50505050505050508</v>
      </c>
      <c r="Z143" s="4">
        <f t="shared" si="174"/>
        <v>0.52083333333333337</v>
      </c>
      <c r="AA143" s="4">
        <f t="shared" si="175"/>
        <v>0.53055555555555556</v>
      </c>
      <c r="AB143" s="4">
        <f t="shared" si="176"/>
        <v>0.47749999999999998</v>
      </c>
      <c r="AC143" s="4">
        <f t="shared" si="177"/>
        <v>1.8848167539267018</v>
      </c>
      <c r="AD143" s="4">
        <f t="shared" si="178"/>
        <v>0.9</v>
      </c>
      <c r="AE143" s="4">
        <f t="shared" si="179"/>
        <v>2.0942408376963351</v>
      </c>
      <c r="AF143" s="4">
        <f t="shared" si="180"/>
        <v>1.1111111111111112</v>
      </c>
      <c r="AG143" s="4">
        <f t="shared" si="181"/>
        <v>1.03125</v>
      </c>
      <c r="AH143" s="4">
        <f t="shared" si="182"/>
        <v>0.96969696969696972</v>
      </c>
      <c r="AI143" s="4">
        <f t="shared" si="183"/>
        <v>-2.1972963932518907</v>
      </c>
      <c r="AJ143" s="4">
        <f t="shared" si="184"/>
        <v>-1.7767611983711462</v>
      </c>
      <c r="AK143" s="4">
        <f t="shared" si="185"/>
        <v>-0.42053519488074453</v>
      </c>
      <c r="AL143" s="4">
        <f t="shared" si="186"/>
        <v>6.3080279232111458E-2</v>
      </c>
      <c r="AM143" s="4">
        <f t="shared" si="187"/>
        <v>-6.3080279232111458E-2</v>
      </c>
      <c r="AN143" s="4">
        <f t="shared" si="188"/>
        <v>-1.0986481966259454</v>
      </c>
      <c r="AO143" s="4">
        <f t="shared" si="189"/>
        <v>-0.88838059918557311</v>
      </c>
      <c r="AP143" s="4">
        <f t="shared" si="190"/>
        <v>-0.21026759744037227</v>
      </c>
      <c r="AQ143" s="4">
        <f t="shared" si="191"/>
        <v>3.1540139616055729E-2</v>
      </c>
      <c r="AR143" s="4">
        <f t="shared" si="192"/>
        <v>-3.1540139616055729E-2</v>
      </c>
      <c r="AS143" s="4">
        <f t="shared" si="193"/>
        <v>-0.83236917917697695</v>
      </c>
      <c r="AT143" s="4">
        <f t="shared" si="194"/>
        <v>-0.72635832786214916</v>
      </c>
      <c r="AU143" s="4">
        <f t="shared" si="195"/>
        <v>-0.20724847525868911</v>
      </c>
      <c r="AV143" s="4">
        <f t="shared" si="196"/>
        <v>3.152968734966468E-2</v>
      </c>
      <c r="AW143" s="4">
        <f t="shared" si="197"/>
        <v>-3.152968734966468E-2</v>
      </c>
      <c r="AX143" s="4">
        <f t="shared" si="198"/>
        <v>-149.82645225185587</v>
      </c>
      <c r="AY143" s="4">
        <f t="shared" si="199"/>
        <v>-130.74449901518685</v>
      </c>
      <c r="AZ143" s="4">
        <f t="shared" si="200"/>
        <v>-37.304725546564036</v>
      </c>
      <c r="BA143" s="4">
        <f t="shared" si="201"/>
        <v>5.6753437229396422</v>
      </c>
      <c r="BB143" s="4">
        <f t="shared" si="202"/>
        <v>-5.6753437229396422</v>
      </c>
      <c r="BC143" s="4">
        <f t="shared" si="203"/>
        <v>-0.52250000000000008</v>
      </c>
      <c r="BD143" s="4">
        <f t="shared" si="204"/>
        <v>-0.4694444444444445</v>
      </c>
      <c r="BE143" s="4">
        <f t="shared" si="205"/>
        <v>-9.9999999999999978E-2</v>
      </c>
      <c r="BF143" s="4">
        <f t="shared" si="206"/>
        <v>3.1249999999999882E-2</v>
      </c>
      <c r="BG143" s="4">
        <f t="shared" si="207"/>
        <v>-3.0303030303030193E-2</v>
      </c>
      <c r="BH143" s="4">
        <f t="shared" si="208"/>
        <v>1.1663219714104418</v>
      </c>
      <c r="BI143" s="4">
        <f t="shared" si="209"/>
        <v>3.332741419429901</v>
      </c>
      <c r="BJ143" s="4">
        <f t="shared" si="210"/>
        <v>0.34995873505540459</v>
      </c>
      <c r="BK143" s="4">
        <f t="shared" si="211"/>
        <v>4.4604493204166956E-2</v>
      </c>
      <c r="BL143" s="4">
        <f t="shared" si="212"/>
        <v>2.0501090750436299</v>
      </c>
      <c r="BM143" s="4">
        <f t="shared" si="213"/>
        <v>2.1757131728816766E-2</v>
      </c>
      <c r="BN143" s="3">
        <f t="shared" si="214"/>
        <v>1</v>
      </c>
      <c r="BO143" s="3">
        <v>100</v>
      </c>
      <c r="BP143" s="3">
        <f t="shared" si="215"/>
        <v>0.90999999999999992</v>
      </c>
      <c r="BQ143" s="3">
        <f t="shared" si="216"/>
        <v>90.999999999999986</v>
      </c>
      <c r="BR143" s="3">
        <f t="shared" si="217"/>
        <v>0</v>
      </c>
      <c r="BS143" s="3">
        <f t="shared" si="218"/>
        <v>-1</v>
      </c>
      <c r="BT143" s="3">
        <f t="shared" si="231"/>
        <v>-100</v>
      </c>
      <c r="BU143" s="3">
        <f t="shared" si="219"/>
        <v>0</v>
      </c>
      <c r="BV143" s="3">
        <f t="shared" si="220"/>
        <v>-1</v>
      </c>
      <c r="BW143" s="3">
        <f t="shared" si="232"/>
        <v>-100</v>
      </c>
      <c r="BX143" s="3">
        <f t="shared" si="221"/>
        <v>0</v>
      </c>
      <c r="BY143" s="3">
        <f t="shared" si="222"/>
        <v>-1</v>
      </c>
      <c r="BZ143" s="3">
        <f t="shared" si="233"/>
        <v>-100</v>
      </c>
      <c r="CA143" s="3">
        <f t="shared" si="223"/>
        <v>1</v>
      </c>
      <c r="CB143" s="3">
        <f t="shared" si="224"/>
        <v>0.91999999999999993</v>
      </c>
      <c r="CC143" s="3">
        <f t="shared" si="225"/>
        <v>92</v>
      </c>
      <c r="CD143" s="3">
        <f t="shared" si="226"/>
        <v>1</v>
      </c>
      <c r="CE143" s="3">
        <f t="shared" si="227"/>
        <v>0</v>
      </c>
      <c r="CF143" s="3">
        <f t="shared" si="234"/>
        <v>1</v>
      </c>
      <c r="CG143" s="16" t="str">
        <f t="shared" si="235"/>
        <v/>
      </c>
      <c r="CI143" s="12">
        <f t="shared" si="236"/>
        <v>1</v>
      </c>
      <c r="CJ143" s="12">
        <f t="shared" si="237"/>
        <v>0</v>
      </c>
      <c r="CK143" s="12">
        <f t="shared" si="238"/>
        <v>1</v>
      </c>
      <c r="CL143" s="12" t="str">
        <f t="shared" si="239"/>
        <v/>
      </c>
      <c r="CM143" s="12">
        <f t="shared" si="228"/>
        <v>1</v>
      </c>
      <c r="CN143" s="12">
        <f t="shared" si="229"/>
        <v>1</v>
      </c>
      <c r="CO143" s="12">
        <f t="shared" si="240"/>
        <v>2</v>
      </c>
      <c r="CP143" s="12" t="str">
        <f t="shared" si="241"/>
        <v>Under2.5</v>
      </c>
    </row>
    <row r="144" spans="1:94" x14ac:dyDescent="0.25">
      <c r="A144" t="s">
        <v>127</v>
      </c>
      <c r="B144" t="s">
        <v>185</v>
      </c>
      <c r="C144" t="s">
        <v>187</v>
      </c>
      <c r="D144" t="s">
        <v>16</v>
      </c>
      <c r="E144" t="s">
        <v>12</v>
      </c>
      <c r="F144" s="3">
        <v>3</v>
      </c>
      <c r="G144" s="3">
        <v>4</v>
      </c>
      <c r="H144" s="3" t="str">
        <f t="shared" si="230"/>
        <v>A</v>
      </c>
      <c r="I144" s="3">
        <v>17</v>
      </c>
      <c r="J144" s="3">
        <v>8</v>
      </c>
      <c r="K144" s="3">
        <v>1.17</v>
      </c>
      <c r="L144" s="3">
        <v>1.62</v>
      </c>
      <c r="M144" s="3">
        <v>2.25</v>
      </c>
      <c r="N144" s="3">
        <f t="shared" si="162"/>
        <v>7</v>
      </c>
      <c r="O144" s="3">
        <f t="shared" si="163"/>
        <v>3.8524384112619492E-2</v>
      </c>
      <c r="P144" s="3">
        <f t="shared" si="164"/>
        <v>6.1728395061728336E-2</v>
      </c>
      <c r="Q144" s="3">
        <f t="shared" si="165"/>
        <v>17.654914529914532</v>
      </c>
      <c r="R144" s="3">
        <f t="shared" si="166"/>
        <v>8.3081950729009559</v>
      </c>
      <c r="S144" s="3">
        <f t="shared" si="167"/>
        <v>1.2150735294117647</v>
      </c>
      <c r="T144" s="3">
        <f t="shared" si="168"/>
        <v>1.6824095022624437</v>
      </c>
      <c r="U144" s="3">
        <f t="shared" si="169"/>
        <v>2.3366798642533939</v>
      </c>
      <c r="V144" s="4">
        <f t="shared" si="170"/>
        <v>5.8823529411764705E-2</v>
      </c>
      <c r="W144" s="4">
        <f t="shared" si="171"/>
        <v>0.125</v>
      </c>
      <c r="X144" s="4">
        <f t="shared" si="172"/>
        <v>0.85470085470085477</v>
      </c>
      <c r="Y144" s="4">
        <f t="shared" si="173"/>
        <v>0.61728395061728392</v>
      </c>
      <c r="Z144" s="4">
        <f t="shared" si="174"/>
        <v>0.44444444444444442</v>
      </c>
      <c r="AA144" s="4">
        <f t="shared" si="175"/>
        <v>2.125</v>
      </c>
      <c r="AB144" s="4">
        <f t="shared" si="176"/>
        <v>14.529914529914532</v>
      </c>
      <c r="AC144" s="4">
        <f t="shared" si="177"/>
        <v>0.47058823529411764</v>
      </c>
      <c r="AD144" s="4">
        <f t="shared" si="178"/>
        <v>6.8376068376068382</v>
      </c>
      <c r="AE144" s="4">
        <f t="shared" si="179"/>
        <v>6.88235294117647E-2</v>
      </c>
      <c r="AF144" s="4">
        <f t="shared" si="180"/>
        <v>0.14624999999999999</v>
      </c>
      <c r="AG144" s="4">
        <f t="shared" si="181"/>
        <v>0.72000000000000008</v>
      </c>
      <c r="AH144" s="4">
        <f t="shared" si="182"/>
        <v>1.3888888888888888</v>
      </c>
      <c r="AI144" s="4">
        <f t="shared" si="183"/>
        <v>16.439841000502767</v>
      </c>
      <c r="AJ144" s="4">
        <f t="shared" si="184"/>
        <v>9.3467194570135756</v>
      </c>
      <c r="AK144" s="4">
        <f t="shared" si="185"/>
        <v>7.0931215434891914</v>
      </c>
      <c r="AL144" s="4">
        <f t="shared" si="186"/>
        <v>-0.65427036199095023</v>
      </c>
      <c r="AM144" s="4">
        <f t="shared" si="187"/>
        <v>0.65427036199095023</v>
      </c>
      <c r="AN144" s="4">
        <f t="shared" si="188"/>
        <v>8.2199205002513835</v>
      </c>
      <c r="AO144" s="4">
        <f t="shared" si="189"/>
        <v>4.6733597285067878</v>
      </c>
      <c r="AP144" s="4">
        <f t="shared" si="190"/>
        <v>3.5465607717445957</v>
      </c>
      <c r="AQ144" s="4">
        <f t="shared" si="191"/>
        <v>-0.32713518099547512</v>
      </c>
      <c r="AR144" s="4">
        <f t="shared" si="192"/>
        <v>0.32713518099547512</v>
      </c>
      <c r="AS144" s="4">
        <f t="shared" si="193"/>
        <v>1.44973554734475</v>
      </c>
      <c r="AT144" s="4">
        <f t="shared" si="194"/>
        <v>1.3599964329209715</v>
      </c>
      <c r="AU144" s="4">
        <f t="shared" si="195"/>
        <v>1.2959679802628563</v>
      </c>
      <c r="AV144" s="4">
        <f t="shared" si="196"/>
        <v>-0.31616188353920605</v>
      </c>
      <c r="AW144" s="4">
        <f t="shared" si="197"/>
        <v>0.31616188353920605</v>
      </c>
      <c r="AX144" s="4">
        <f t="shared" si="198"/>
        <v>260.95239852205498</v>
      </c>
      <c r="AY144" s="4">
        <f t="shared" si="199"/>
        <v>244.79935792577487</v>
      </c>
      <c r="AZ144" s="4">
        <f t="shared" si="200"/>
        <v>233.27423644731414</v>
      </c>
      <c r="BA144" s="4">
        <f t="shared" si="201"/>
        <v>-56.909139037057081</v>
      </c>
      <c r="BB144" s="4">
        <f t="shared" si="202"/>
        <v>56.909139037057081</v>
      </c>
      <c r="BC144" s="4">
        <f t="shared" si="203"/>
        <v>13.529914529914532</v>
      </c>
      <c r="BD144" s="4">
        <f t="shared" si="204"/>
        <v>1.125</v>
      </c>
      <c r="BE144" s="4">
        <f t="shared" si="205"/>
        <v>5.8376068376068382</v>
      </c>
      <c r="BF144" s="4">
        <f t="shared" si="206"/>
        <v>-0.27999999999999997</v>
      </c>
      <c r="BG144" s="4">
        <f t="shared" si="207"/>
        <v>0.38888888888888884</v>
      </c>
      <c r="BH144" s="4">
        <f t="shared" si="208"/>
        <v>8.245624192671718</v>
      </c>
      <c r="BI144" s="4">
        <f t="shared" si="209"/>
        <v>9.0593943774090828</v>
      </c>
      <c r="BJ144" s="4">
        <f t="shared" si="210"/>
        <v>0.91017388681448519</v>
      </c>
      <c r="BK144" s="4">
        <f t="shared" si="211"/>
        <v>0.46263900969317839</v>
      </c>
      <c r="BL144" s="4">
        <f t="shared" si="212"/>
        <v>2.0095446832579187</v>
      </c>
      <c r="BM144" s="4">
        <f t="shared" si="213"/>
        <v>0.2302208124793412</v>
      </c>
      <c r="BN144" s="3">
        <f t="shared" si="214"/>
        <v>0</v>
      </c>
      <c r="BO144" s="3">
        <v>100</v>
      </c>
      <c r="BP144" s="3">
        <f t="shared" si="215"/>
        <v>-1</v>
      </c>
      <c r="BQ144" s="3">
        <f t="shared" si="216"/>
        <v>-100</v>
      </c>
      <c r="BR144" s="3">
        <f t="shared" si="217"/>
        <v>1</v>
      </c>
      <c r="BS144" s="3">
        <f t="shared" si="218"/>
        <v>0.16999999999999993</v>
      </c>
      <c r="BT144" s="3">
        <f t="shared" si="231"/>
        <v>16.999999999999993</v>
      </c>
      <c r="BU144" s="3">
        <f t="shared" si="219"/>
        <v>0</v>
      </c>
      <c r="BV144" s="3">
        <f t="shared" si="220"/>
        <v>-1</v>
      </c>
      <c r="BW144" s="3">
        <f t="shared" si="232"/>
        <v>-100</v>
      </c>
      <c r="BX144" s="3">
        <f t="shared" si="221"/>
        <v>1</v>
      </c>
      <c r="BY144" s="3">
        <f t="shared" si="222"/>
        <v>0.62000000000000011</v>
      </c>
      <c r="BZ144" s="3">
        <f t="shared" si="233"/>
        <v>62.000000000000014</v>
      </c>
      <c r="CA144" s="3">
        <f t="shared" si="223"/>
        <v>0</v>
      </c>
      <c r="CB144" s="3">
        <f t="shared" si="224"/>
        <v>-1</v>
      </c>
      <c r="CC144" s="3">
        <f t="shared" si="225"/>
        <v>-100</v>
      </c>
      <c r="CD144" s="3">
        <f t="shared" si="226"/>
        <v>1</v>
      </c>
      <c r="CE144" s="3">
        <f t="shared" si="227"/>
        <v>0</v>
      </c>
      <c r="CF144" s="3">
        <f t="shared" si="234"/>
        <v>1</v>
      </c>
      <c r="CG144" s="16" t="str">
        <f t="shared" si="235"/>
        <v/>
      </c>
      <c r="CI144" s="12">
        <f t="shared" si="236"/>
        <v>1</v>
      </c>
      <c r="CJ144" s="12">
        <f t="shared" si="237"/>
        <v>1</v>
      </c>
      <c r="CK144" s="12">
        <f t="shared" si="238"/>
        <v>2</v>
      </c>
      <c r="CL144" s="12" t="str">
        <f t="shared" si="239"/>
        <v>Over2.5</v>
      </c>
      <c r="CM144" s="12">
        <f t="shared" si="228"/>
        <v>1</v>
      </c>
      <c r="CN144" s="12">
        <f t="shared" si="229"/>
        <v>0</v>
      </c>
      <c r="CO144" s="12">
        <f t="shared" si="240"/>
        <v>1</v>
      </c>
      <c r="CP144" s="12" t="str">
        <f t="shared" si="241"/>
        <v/>
      </c>
    </row>
    <row r="145" spans="1:94" x14ac:dyDescent="0.25">
      <c r="A145" t="s">
        <v>127</v>
      </c>
      <c r="B145" t="s">
        <v>188</v>
      </c>
      <c r="C145" t="s">
        <v>186</v>
      </c>
      <c r="D145" t="s">
        <v>15</v>
      </c>
      <c r="E145" t="s">
        <v>22</v>
      </c>
      <c r="F145" s="3">
        <v>2</v>
      </c>
      <c r="G145" s="3">
        <v>1</v>
      </c>
      <c r="H145" s="3" t="str">
        <f t="shared" si="230"/>
        <v>H</v>
      </c>
      <c r="I145" s="3">
        <v>1.7</v>
      </c>
      <c r="J145" s="3">
        <v>4.2</v>
      </c>
      <c r="K145" s="3">
        <v>4.5</v>
      </c>
      <c r="L145" s="3">
        <v>1.62</v>
      </c>
      <c r="M145" s="3">
        <v>2.25</v>
      </c>
      <c r="N145" s="3">
        <f t="shared" si="162"/>
        <v>3</v>
      </c>
      <c r="O145" s="3">
        <f t="shared" si="163"/>
        <v>4.8552754435107204E-2</v>
      </c>
      <c r="P145" s="3">
        <f t="shared" si="164"/>
        <v>6.1728395061728336E-2</v>
      </c>
      <c r="Q145" s="3">
        <f t="shared" si="165"/>
        <v>1.7825396825396822</v>
      </c>
      <c r="R145" s="3">
        <f t="shared" si="166"/>
        <v>4.4039215686274504</v>
      </c>
      <c r="S145" s="3">
        <f t="shared" si="167"/>
        <v>4.7184873949579824</v>
      </c>
      <c r="T145" s="3">
        <f t="shared" si="168"/>
        <v>1.6986554621848737</v>
      </c>
      <c r="U145" s="3">
        <f t="shared" si="169"/>
        <v>2.3592436974789912</v>
      </c>
      <c r="V145" s="4">
        <f t="shared" si="170"/>
        <v>0.58823529411764708</v>
      </c>
      <c r="W145" s="4">
        <f t="shared" si="171"/>
        <v>0.23809523809523808</v>
      </c>
      <c r="X145" s="4">
        <f t="shared" si="172"/>
        <v>0.22222222222222221</v>
      </c>
      <c r="Y145" s="4">
        <f t="shared" si="173"/>
        <v>0.61728395061728392</v>
      </c>
      <c r="Z145" s="4">
        <f t="shared" si="174"/>
        <v>0.44444444444444442</v>
      </c>
      <c r="AA145" s="4">
        <f t="shared" si="175"/>
        <v>0.40476190476190471</v>
      </c>
      <c r="AB145" s="4">
        <f t="shared" si="176"/>
        <v>0.37777777777777777</v>
      </c>
      <c r="AC145" s="4">
        <f t="shared" si="177"/>
        <v>2.4705882352941178</v>
      </c>
      <c r="AD145" s="4">
        <f t="shared" si="178"/>
        <v>0.93333333333333335</v>
      </c>
      <c r="AE145" s="4">
        <f t="shared" si="179"/>
        <v>2.6470588235294117</v>
      </c>
      <c r="AF145" s="4">
        <f t="shared" si="180"/>
        <v>1.0714285714285714</v>
      </c>
      <c r="AG145" s="4">
        <f t="shared" si="181"/>
        <v>0.72000000000000008</v>
      </c>
      <c r="AH145" s="4">
        <f t="shared" si="182"/>
        <v>1.3888888888888888</v>
      </c>
      <c r="AI145" s="4">
        <f t="shared" si="183"/>
        <v>-2.9359477124183</v>
      </c>
      <c r="AJ145" s="4">
        <f t="shared" si="184"/>
        <v>-2.621381886087768</v>
      </c>
      <c r="AK145" s="4">
        <f t="shared" si="185"/>
        <v>-0.31456582633053198</v>
      </c>
      <c r="AL145" s="4">
        <f t="shared" si="186"/>
        <v>-0.66058823529411748</v>
      </c>
      <c r="AM145" s="4">
        <f t="shared" si="187"/>
        <v>0.66058823529411748</v>
      </c>
      <c r="AN145" s="4">
        <f t="shared" si="188"/>
        <v>-1.46797385620915</v>
      </c>
      <c r="AO145" s="4">
        <f t="shared" si="189"/>
        <v>-1.310690943043884</v>
      </c>
      <c r="AP145" s="4">
        <f t="shared" si="190"/>
        <v>-0.15728291316526599</v>
      </c>
      <c r="AQ145" s="4">
        <f t="shared" si="191"/>
        <v>-0.33029411764705874</v>
      </c>
      <c r="AR145" s="4">
        <f t="shared" si="192"/>
        <v>0.33029411764705874</v>
      </c>
      <c r="AS145" s="4">
        <f t="shared" si="193"/>
        <v>-0.97279201553190364</v>
      </c>
      <c r="AT145" s="4">
        <f t="shared" si="194"/>
        <v>-0.91905457989323869</v>
      </c>
      <c r="AU145" s="4">
        <f t="shared" si="195"/>
        <v>-0.15600487930426868</v>
      </c>
      <c r="AV145" s="4">
        <f t="shared" si="196"/>
        <v>-0.3190127708987272</v>
      </c>
      <c r="AW145" s="4">
        <f t="shared" si="197"/>
        <v>0.3190127708987272</v>
      </c>
      <c r="AX145" s="4">
        <f t="shared" si="198"/>
        <v>-175.10256279574267</v>
      </c>
      <c r="AY145" s="4">
        <f t="shared" si="199"/>
        <v>-165.42982438078297</v>
      </c>
      <c r="AZ145" s="4">
        <f t="shared" si="200"/>
        <v>-28.080878274768363</v>
      </c>
      <c r="BA145" s="4">
        <f t="shared" si="201"/>
        <v>-57.422298761770897</v>
      </c>
      <c r="BB145" s="4">
        <f t="shared" si="202"/>
        <v>57.422298761770897</v>
      </c>
      <c r="BC145" s="4">
        <f t="shared" si="203"/>
        <v>-0.62222222222222223</v>
      </c>
      <c r="BD145" s="4">
        <f t="shared" si="204"/>
        <v>-0.59523809523809523</v>
      </c>
      <c r="BE145" s="4">
        <f t="shared" si="205"/>
        <v>-6.6666666666666624E-2</v>
      </c>
      <c r="BF145" s="4">
        <f t="shared" si="206"/>
        <v>-0.27999999999999997</v>
      </c>
      <c r="BG145" s="4">
        <f t="shared" si="207"/>
        <v>0.38888888888888884</v>
      </c>
      <c r="BH145" s="4">
        <f t="shared" si="208"/>
        <v>1.6119544876669818</v>
      </c>
      <c r="BI145" s="4">
        <f t="shared" si="209"/>
        <v>3.6349828820417049</v>
      </c>
      <c r="BJ145" s="4">
        <f t="shared" si="210"/>
        <v>0.44345586760000799</v>
      </c>
      <c r="BK145" s="4">
        <f t="shared" si="211"/>
        <v>0.46710642074852426</v>
      </c>
      <c r="BL145" s="4">
        <f t="shared" si="212"/>
        <v>2.0289495798319326</v>
      </c>
      <c r="BM145" s="4">
        <f t="shared" si="213"/>
        <v>0.23022081247934062</v>
      </c>
      <c r="BN145" s="3">
        <f t="shared" si="214"/>
        <v>1</v>
      </c>
      <c r="BO145" s="3">
        <v>100</v>
      </c>
      <c r="BP145" s="3">
        <f t="shared" si="215"/>
        <v>0.7</v>
      </c>
      <c r="BQ145" s="3">
        <f t="shared" si="216"/>
        <v>70</v>
      </c>
      <c r="BR145" s="3">
        <f t="shared" si="217"/>
        <v>0</v>
      </c>
      <c r="BS145" s="3">
        <f t="shared" si="218"/>
        <v>-1</v>
      </c>
      <c r="BT145" s="3">
        <f t="shared" si="231"/>
        <v>-100</v>
      </c>
      <c r="BU145" s="3">
        <f t="shared" si="219"/>
        <v>0</v>
      </c>
      <c r="BV145" s="3">
        <f t="shared" si="220"/>
        <v>-1</v>
      </c>
      <c r="BW145" s="3">
        <f t="shared" si="232"/>
        <v>-100</v>
      </c>
      <c r="BX145" s="3">
        <f t="shared" si="221"/>
        <v>1</v>
      </c>
      <c r="BY145" s="3">
        <f t="shared" si="222"/>
        <v>0.62000000000000011</v>
      </c>
      <c r="BZ145" s="3">
        <f t="shared" si="233"/>
        <v>62.000000000000014</v>
      </c>
      <c r="CA145" s="3">
        <f t="shared" si="223"/>
        <v>0</v>
      </c>
      <c r="CB145" s="3">
        <f t="shared" si="224"/>
        <v>-1</v>
      </c>
      <c r="CC145" s="3">
        <f t="shared" si="225"/>
        <v>-100</v>
      </c>
      <c r="CD145" s="3">
        <f t="shared" si="226"/>
        <v>1</v>
      </c>
      <c r="CE145" s="3">
        <f t="shared" si="227"/>
        <v>0</v>
      </c>
      <c r="CF145" s="3">
        <f t="shared" si="234"/>
        <v>1</v>
      </c>
      <c r="CG145" s="16" t="str">
        <f t="shared" si="235"/>
        <v/>
      </c>
      <c r="CI145" s="12">
        <f t="shared" si="236"/>
        <v>1</v>
      </c>
      <c r="CJ145" s="12">
        <f t="shared" si="237"/>
        <v>0</v>
      </c>
      <c r="CK145" s="12">
        <f t="shared" si="238"/>
        <v>1</v>
      </c>
      <c r="CL145" s="12" t="str">
        <f t="shared" si="239"/>
        <v/>
      </c>
      <c r="CM145" s="12">
        <f t="shared" si="228"/>
        <v>1</v>
      </c>
      <c r="CN145" s="12">
        <f t="shared" si="229"/>
        <v>0</v>
      </c>
      <c r="CO145" s="12">
        <f t="shared" si="240"/>
        <v>1</v>
      </c>
      <c r="CP145" s="12" t="str">
        <f t="shared" si="241"/>
        <v/>
      </c>
    </row>
    <row r="146" spans="1:94" x14ac:dyDescent="0.25">
      <c r="A146" t="s">
        <v>127</v>
      </c>
      <c r="B146" t="s">
        <v>188</v>
      </c>
      <c r="C146" t="s">
        <v>186</v>
      </c>
      <c r="D146" t="s">
        <v>19</v>
      </c>
      <c r="E146" t="s">
        <v>13</v>
      </c>
      <c r="F146" s="3">
        <v>0</v>
      </c>
      <c r="G146" s="3">
        <v>2</v>
      </c>
      <c r="H146" s="3" t="str">
        <f t="shared" si="230"/>
        <v>A</v>
      </c>
      <c r="I146" s="3">
        <v>2.2999999999999998</v>
      </c>
      <c r="J146" s="3">
        <v>3.5</v>
      </c>
      <c r="K146" s="3">
        <v>3</v>
      </c>
      <c r="L146" s="3">
        <v>2.0699999999999998</v>
      </c>
      <c r="M146" s="3">
        <v>1.83</v>
      </c>
      <c r="N146" s="3">
        <f t="shared" si="162"/>
        <v>2</v>
      </c>
      <c r="O146" s="3">
        <f t="shared" si="163"/>
        <v>5.3830227743271175E-2</v>
      </c>
      <c r="P146" s="3">
        <f t="shared" si="164"/>
        <v>2.9539874871307492E-2</v>
      </c>
      <c r="Q146" s="3">
        <f t="shared" si="165"/>
        <v>2.4238095238095236</v>
      </c>
      <c r="R146" s="3">
        <f t="shared" si="166"/>
        <v>3.6884057971014492</v>
      </c>
      <c r="S146" s="3">
        <f t="shared" si="167"/>
        <v>3.1614906832298137</v>
      </c>
      <c r="T146" s="3">
        <f t="shared" si="168"/>
        <v>2.1814285714285711</v>
      </c>
      <c r="U146" s="3">
        <f t="shared" si="169"/>
        <v>1.9285093167701863</v>
      </c>
      <c r="V146" s="4">
        <f t="shared" si="170"/>
        <v>0.43478260869565222</v>
      </c>
      <c r="W146" s="4">
        <f t="shared" si="171"/>
        <v>0.2857142857142857</v>
      </c>
      <c r="X146" s="4">
        <f t="shared" si="172"/>
        <v>0.33333333333333331</v>
      </c>
      <c r="Y146" s="4">
        <f t="shared" si="173"/>
        <v>0.48309178743961356</v>
      </c>
      <c r="Z146" s="4">
        <f t="shared" si="174"/>
        <v>0.54644808743169393</v>
      </c>
      <c r="AA146" s="4">
        <f t="shared" si="175"/>
        <v>0.65714285714285714</v>
      </c>
      <c r="AB146" s="4">
        <f t="shared" si="176"/>
        <v>0.76666666666666661</v>
      </c>
      <c r="AC146" s="4">
        <f t="shared" si="177"/>
        <v>1.5217391304347827</v>
      </c>
      <c r="AD146" s="4">
        <f t="shared" si="178"/>
        <v>1.1666666666666667</v>
      </c>
      <c r="AE146" s="4">
        <f t="shared" si="179"/>
        <v>1.3043478260869565</v>
      </c>
      <c r="AF146" s="4">
        <f t="shared" si="180"/>
        <v>0.8571428571428571</v>
      </c>
      <c r="AG146" s="4">
        <f t="shared" si="181"/>
        <v>1.1311475409836065</v>
      </c>
      <c r="AH146" s="4">
        <f t="shared" si="182"/>
        <v>0.8840579710144929</v>
      </c>
      <c r="AI146" s="4">
        <f t="shared" si="183"/>
        <v>-0.73768115942029011</v>
      </c>
      <c r="AJ146" s="4">
        <f t="shared" si="184"/>
        <v>-1.2645962732919256</v>
      </c>
      <c r="AK146" s="4">
        <f t="shared" si="185"/>
        <v>0.52691511387163548</v>
      </c>
      <c r="AL146" s="4">
        <f t="shared" si="186"/>
        <v>0.25291925465838472</v>
      </c>
      <c r="AM146" s="4">
        <f t="shared" si="187"/>
        <v>-0.25291925465838472</v>
      </c>
      <c r="AN146" s="4">
        <f t="shared" si="188"/>
        <v>-0.36884057971014506</v>
      </c>
      <c r="AO146" s="4">
        <f t="shared" si="189"/>
        <v>-0.63229813664596279</v>
      </c>
      <c r="AP146" s="4">
        <f t="shared" si="190"/>
        <v>0.26345755693581774</v>
      </c>
      <c r="AQ146" s="4">
        <f t="shared" si="191"/>
        <v>0.12645962732919236</v>
      </c>
      <c r="AR146" s="4">
        <f t="shared" si="192"/>
        <v>-0.12645962732919236</v>
      </c>
      <c r="AS146" s="4">
        <f t="shared" si="193"/>
        <v>-0.35335972602319127</v>
      </c>
      <c r="AT146" s="4">
        <f t="shared" si="194"/>
        <v>-0.56383020808971063</v>
      </c>
      <c r="AU146" s="4">
        <f t="shared" si="195"/>
        <v>0.25760394832171285</v>
      </c>
      <c r="AV146" s="4">
        <f t="shared" si="196"/>
        <v>0.12579190694557377</v>
      </c>
      <c r="AW146" s="4">
        <f t="shared" si="197"/>
        <v>-0.12579190694557377</v>
      </c>
      <c r="AX146" s="4">
        <f t="shared" si="198"/>
        <v>-63.604750684174427</v>
      </c>
      <c r="AY146" s="4">
        <f t="shared" si="199"/>
        <v>-101.4894374561479</v>
      </c>
      <c r="AZ146" s="4">
        <f t="shared" si="200"/>
        <v>46.368710697908313</v>
      </c>
      <c r="BA146" s="4">
        <f t="shared" si="201"/>
        <v>22.642543250203278</v>
      </c>
      <c r="BB146" s="4">
        <f t="shared" si="202"/>
        <v>-22.642543250203278</v>
      </c>
      <c r="BC146" s="4">
        <f t="shared" si="203"/>
        <v>-0.23333333333333342</v>
      </c>
      <c r="BD146" s="4">
        <f t="shared" si="204"/>
        <v>-0.34285714285714292</v>
      </c>
      <c r="BE146" s="4">
        <f t="shared" si="205"/>
        <v>0.16666666666666663</v>
      </c>
      <c r="BF146" s="4">
        <f t="shared" si="206"/>
        <v>0.13114754098360637</v>
      </c>
      <c r="BG146" s="4">
        <f t="shared" si="207"/>
        <v>-0.1159420289855071</v>
      </c>
      <c r="BH146" s="4">
        <f t="shared" si="208"/>
        <v>0.63521869785319229</v>
      </c>
      <c r="BI146" s="4">
        <f t="shared" si="209"/>
        <v>3.0912353347135961</v>
      </c>
      <c r="BJ146" s="4">
        <f t="shared" si="210"/>
        <v>0.20549024227301202</v>
      </c>
      <c r="BK146" s="4">
        <f t="shared" si="211"/>
        <v>0.17884092006159114</v>
      </c>
      <c r="BL146" s="4">
        <f t="shared" si="212"/>
        <v>2.0549689440993788</v>
      </c>
      <c r="BM146" s="4">
        <f t="shared" si="213"/>
        <v>8.702852691526726E-2</v>
      </c>
      <c r="BN146" s="3">
        <f t="shared" si="214"/>
        <v>0</v>
      </c>
      <c r="BO146" s="3">
        <v>100</v>
      </c>
      <c r="BP146" s="3">
        <f t="shared" si="215"/>
        <v>-1</v>
      </c>
      <c r="BQ146" s="3">
        <f t="shared" si="216"/>
        <v>-100</v>
      </c>
      <c r="BR146" s="3">
        <f t="shared" si="217"/>
        <v>1</v>
      </c>
      <c r="BS146" s="3">
        <f t="shared" si="218"/>
        <v>2</v>
      </c>
      <c r="BT146" s="3">
        <f t="shared" si="231"/>
        <v>200</v>
      </c>
      <c r="BU146" s="3">
        <f t="shared" si="219"/>
        <v>0</v>
      </c>
      <c r="BV146" s="3">
        <f t="shared" si="220"/>
        <v>-1</v>
      </c>
      <c r="BW146" s="3">
        <f t="shared" si="232"/>
        <v>-100</v>
      </c>
      <c r="BX146" s="3">
        <f t="shared" si="221"/>
        <v>0</v>
      </c>
      <c r="BY146" s="3">
        <f t="shared" si="222"/>
        <v>-1</v>
      </c>
      <c r="BZ146" s="3">
        <f t="shared" si="233"/>
        <v>-100</v>
      </c>
      <c r="CA146" s="3">
        <f t="shared" si="223"/>
        <v>1</v>
      </c>
      <c r="CB146" s="3">
        <f t="shared" si="224"/>
        <v>0.83000000000000007</v>
      </c>
      <c r="CC146" s="3">
        <f t="shared" si="225"/>
        <v>83</v>
      </c>
      <c r="CD146" s="3">
        <f t="shared" si="226"/>
        <v>1</v>
      </c>
      <c r="CE146" s="3">
        <f t="shared" si="227"/>
        <v>0</v>
      </c>
      <c r="CF146" s="3">
        <f t="shared" si="234"/>
        <v>1</v>
      </c>
      <c r="CG146" s="16" t="str">
        <f t="shared" si="235"/>
        <v/>
      </c>
      <c r="CI146" s="12">
        <f t="shared" si="236"/>
        <v>1</v>
      </c>
      <c r="CJ146" s="12">
        <f t="shared" si="237"/>
        <v>0</v>
      </c>
      <c r="CK146" s="12">
        <f t="shared" si="238"/>
        <v>1</v>
      </c>
      <c r="CL146" s="12" t="str">
        <f t="shared" si="239"/>
        <v/>
      </c>
      <c r="CM146" s="12">
        <f t="shared" si="228"/>
        <v>1</v>
      </c>
      <c r="CN146" s="12">
        <f t="shared" si="229"/>
        <v>0</v>
      </c>
      <c r="CO146" s="12">
        <f t="shared" si="240"/>
        <v>1</v>
      </c>
      <c r="CP146" s="12" t="str">
        <f t="shared" si="241"/>
        <v/>
      </c>
    </row>
    <row r="147" spans="1:94" x14ac:dyDescent="0.25">
      <c r="A147" t="s">
        <v>127</v>
      </c>
      <c r="B147" t="s">
        <v>188</v>
      </c>
      <c r="C147" t="s">
        <v>186</v>
      </c>
      <c r="D147" t="s">
        <v>18</v>
      </c>
      <c r="E147" t="s">
        <v>133</v>
      </c>
      <c r="F147" s="3">
        <v>5</v>
      </c>
      <c r="G147" s="3">
        <v>0</v>
      </c>
      <c r="H147" s="3" t="str">
        <f t="shared" si="230"/>
        <v>H</v>
      </c>
      <c r="I147" s="3">
        <v>2</v>
      </c>
      <c r="J147" s="3">
        <v>3.4</v>
      </c>
      <c r="K147" s="3">
        <v>3.75</v>
      </c>
      <c r="L147" s="3">
        <v>2.1</v>
      </c>
      <c r="M147" s="3">
        <v>1.7</v>
      </c>
      <c r="N147" s="3">
        <f t="shared" si="162"/>
        <v>5</v>
      </c>
      <c r="O147" s="3">
        <f t="shared" si="163"/>
        <v>6.0784313725490202E-2</v>
      </c>
      <c r="P147" s="3">
        <f t="shared" si="164"/>
        <v>6.4425770308123242E-2</v>
      </c>
      <c r="Q147" s="3">
        <f t="shared" si="165"/>
        <v>2.1215686274509804</v>
      </c>
      <c r="R147" s="3">
        <f t="shared" si="166"/>
        <v>3.6066666666666665</v>
      </c>
      <c r="S147" s="3">
        <f t="shared" si="167"/>
        <v>3.9779411764705883</v>
      </c>
      <c r="T147" s="3">
        <f t="shared" si="168"/>
        <v>2.2276470588235293</v>
      </c>
      <c r="U147" s="3">
        <f t="shared" si="169"/>
        <v>1.8033333333333332</v>
      </c>
      <c r="V147" s="4">
        <f t="shared" si="170"/>
        <v>0.5</v>
      </c>
      <c r="W147" s="4">
        <f t="shared" si="171"/>
        <v>0.29411764705882354</v>
      </c>
      <c r="X147" s="4">
        <f t="shared" si="172"/>
        <v>0.26666666666666666</v>
      </c>
      <c r="Y147" s="4">
        <f t="shared" si="173"/>
        <v>0.47619047619047616</v>
      </c>
      <c r="Z147" s="4">
        <f t="shared" si="174"/>
        <v>0.58823529411764708</v>
      </c>
      <c r="AA147" s="4">
        <f t="shared" si="175"/>
        <v>0.58823529411764708</v>
      </c>
      <c r="AB147" s="4">
        <f t="shared" si="176"/>
        <v>0.53333333333333333</v>
      </c>
      <c r="AC147" s="4">
        <f t="shared" si="177"/>
        <v>1.7</v>
      </c>
      <c r="AD147" s="4">
        <f t="shared" si="178"/>
        <v>0.90666666666666662</v>
      </c>
      <c r="AE147" s="4">
        <f t="shared" si="179"/>
        <v>1.875</v>
      </c>
      <c r="AF147" s="4">
        <f t="shared" si="180"/>
        <v>1.1029411764705883</v>
      </c>
      <c r="AG147" s="4">
        <f t="shared" si="181"/>
        <v>1.2352941176470589</v>
      </c>
      <c r="AH147" s="4">
        <f t="shared" si="182"/>
        <v>0.80952380952380942</v>
      </c>
      <c r="AI147" s="4">
        <f t="shared" si="183"/>
        <v>-1.8563725490196079</v>
      </c>
      <c r="AJ147" s="4">
        <f t="shared" si="184"/>
        <v>-1.4850980392156861</v>
      </c>
      <c r="AK147" s="4">
        <f t="shared" si="185"/>
        <v>-0.37127450980392185</v>
      </c>
      <c r="AL147" s="4">
        <f t="shared" si="186"/>
        <v>0.42431372549019608</v>
      </c>
      <c r="AM147" s="4">
        <f t="shared" si="187"/>
        <v>-0.42431372549019608</v>
      </c>
      <c r="AN147" s="4">
        <f t="shared" si="188"/>
        <v>-0.92818627450980395</v>
      </c>
      <c r="AO147" s="4">
        <f t="shared" si="189"/>
        <v>-0.74254901960784303</v>
      </c>
      <c r="AP147" s="4">
        <f t="shared" si="190"/>
        <v>-0.18563725490196092</v>
      </c>
      <c r="AQ147" s="4">
        <f t="shared" si="191"/>
        <v>0.21215686274509804</v>
      </c>
      <c r="AR147" s="4">
        <f t="shared" si="192"/>
        <v>-0.21215686274509804</v>
      </c>
      <c r="AS147" s="4">
        <f t="shared" si="193"/>
        <v>-0.74817118534369687</v>
      </c>
      <c r="AT147" s="4">
        <f t="shared" si="194"/>
        <v>-0.6387154018073582</v>
      </c>
      <c r="AU147" s="4">
        <f t="shared" si="195"/>
        <v>-0.18354786252764488</v>
      </c>
      <c r="AV147" s="4">
        <f t="shared" si="196"/>
        <v>0.20905705813881903</v>
      </c>
      <c r="AW147" s="4">
        <f t="shared" si="197"/>
        <v>-0.20905705813881903</v>
      </c>
      <c r="AX147" s="4">
        <f t="shared" si="198"/>
        <v>-134.67081336186544</v>
      </c>
      <c r="AY147" s="4">
        <f t="shared" si="199"/>
        <v>-114.96877232532447</v>
      </c>
      <c r="AZ147" s="4">
        <f t="shared" si="200"/>
        <v>-33.038615254976079</v>
      </c>
      <c r="BA147" s="4">
        <f t="shared" si="201"/>
        <v>37.630270464987426</v>
      </c>
      <c r="BB147" s="4">
        <f t="shared" si="202"/>
        <v>-37.630270464987426</v>
      </c>
      <c r="BC147" s="4">
        <f t="shared" si="203"/>
        <v>-0.46666666666666667</v>
      </c>
      <c r="BD147" s="4">
        <f t="shared" si="204"/>
        <v>-0.41176470588235292</v>
      </c>
      <c r="BE147" s="4">
        <f t="shared" si="205"/>
        <v>-9.3333333333333407E-2</v>
      </c>
      <c r="BF147" s="4">
        <f t="shared" si="206"/>
        <v>0.23529411764705885</v>
      </c>
      <c r="BG147" s="4">
        <f t="shared" si="207"/>
        <v>-0.19047619047619049</v>
      </c>
      <c r="BH147" s="4">
        <f t="shared" si="208"/>
        <v>0.98230002107858683</v>
      </c>
      <c r="BI147" s="4">
        <f t="shared" si="209"/>
        <v>3.2353921568627455</v>
      </c>
      <c r="BJ147" s="4">
        <f t="shared" si="210"/>
        <v>0.30361080618773928</v>
      </c>
      <c r="BK147" s="4">
        <f t="shared" si="211"/>
        <v>0.30003511264464117</v>
      </c>
      <c r="BL147" s="4">
        <f t="shared" si="212"/>
        <v>2.0154901960784315</v>
      </c>
      <c r="BM147" s="4">
        <f t="shared" si="213"/>
        <v>0.14886458551295553</v>
      </c>
      <c r="BN147" s="3">
        <f t="shared" si="214"/>
        <v>1</v>
      </c>
      <c r="BO147" s="3">
        <v>100</v>
      </c>
      <c r="BP147" s="3">
        <f t="shared" si="215"/>
        <v>1</v>
      </c>
      <c r="BQ147" s="3">
        <f t="shared" si="216"/>
        <v>100</v>
      </c>
      <c r="BR147" s="3">
        <f t="shared" si="217"/>
        <v>0</v>
      </c>
      <c r="BS147" s="3">
        <f t="shared" si="218"/>
        <v>-1</v>
      </c>
      <c r="BT147" s="3">
        <f t="shared" si="231"/>
        <v>-100</v>
      </c>
      <c r="BU147" s="3">
        <f t="shared" si="219"/>
        <v>0</v>
      </c>
      <c r="BV147" s="3">
        <f t="shared" si="220"/>
        <v>-1</v>
      </c>
      <c r="BW147" s="3">
        <f t="shared" si="232"/>
        <v>-100</v>
      </c>
      <c r="BX147" s="3">
        <f t="shared" si="221"/>
        <v>1</v>
      </c>
      <c r="BY147" s="3">
        <f t="shared" si="222"/>
        <v>1.1000000000000001</v>
      </c>
      <c r="BZ147" s="3">
        <f t="shared" si="233"/>
        <v>110.00000000000001</v>
      </c>
      <c r="CA147" s="3">
        <f t="shared" si="223"/>
        <v>0</v>
      </c>
      <c r="CB147" s="3">
        <f t="shared" si="224"/>
        <v>-1</v>
      </c>
      <c r="CC147" s="3">
        <f t="shared" si="225"/>
        <v>-100</v>
      </c>
      <c r="CD147" s="3">
        <f t="shared" si="226"/>
        <v>1</v>
      </c>
      <c r="CE147" s="3">
        <f t="shared" si="227"/>
        <v>0</v>
      </c>
      <c r="CF147" s="3">
        <f t="shared" si="234"/>
        <v>1</v>
      </c>
      <c r="CG147" s="16" t="str">
        <f t="shared" si="235"/>
        <v/>
      </c>
      <c r="CI147" s="12">
        <f t="shared" si="236"/>
        <v>1</v>
      </c>
      <c r="CJ147" s="12">
        <f t="shared" si="237"/>
        <v>0</v>
      </c>
      <c r="CK147" s="12">
        <f t="shared" si="238"/>
        <v>1</v>
      </c>
      <c r="CL147" s="12" t="str">
        <f t="shared" si="239"/>
        <v/>
      </c>
      <c r="CM147" s="12">
        <f t="shared" si="228"/>
        <v>1</v>
      </c>
      <c r="CN147" s="12">
        <f t="shared" si="229"/>
        <v>1</v>
      </c>
      <c r="CO147" s="12">
        <f t="shared" si="240"/>
        <v>2</v>
      </c>
      <c r="CP147" s="12" t="str">
        <f t="shared" si="241"/>
        <v>Under2.5</v>
      </c>
    </row>
    <row r="148" spans="1:94" x14ac:dyDescent="0.25">
      <c r="A148" t="s">
        <v>127</v>
      </c>
      <c r="B148" t="s">
        <v>188</v>
      </c>
      <c r="C148" t="s">
        <v>186</v>
      </c>
      <c r="D148" t="s">
        <v>135</v>
      </c>
      <c r="E148" t="s">
        <v>25</v>
      </c>
      <c r="F148" s="3">
        <v>0</v>
      </c>
      <c r="G148" s="3">
        <v>2</v>
      </c>
      <c r="H148" s="3" t="str">
        <f t="shared" si="230"/>
        <v>A</v>
      </c>
      <c r="I148" s="3">
        <v>15</v>
      </c>
      <c r="J148" s="3">
        <v>7.5</v>
      </c>
      <c r="K148" s="3">
        <v>1.18</v>
      </c>
      <c r="L148" s="3">
        <v>1.3</v>
      </c>
      <c r="M148" s="3">
        <v>3.5</v>
      </c>
      <c r="N148" s="3">
        <f t="shared" si="162"/>
        <v>2</v>
      </c>
      <c r="O148" s="3">
        <f t="shared" si="163"/>
        <v>4.7457627118644208E-2</v>
      </c>
      <c r="P148" s="3">
        <f t="shared" si="164"/>
        <v>5.4945054945054861E-2</v>
      </c>
      <c r="Q148" s="3">
        <f t="shared" si="165"/>
        <v>15.711864406779663</v>
      </c>
      <c r="R148" s="3">
        <f t="shared" si="166"/>
        <v>7.8559322033898313</v>
      </c>
      <c r="S148" s="3">
        <f t="shared" si="167"/>
        <v>1.2360000000000002</v>
      </c>
      <c r="T148" s="3">
        <f t="shared" si="168"/>
        <v>1.3616949152542375</v>
      </c>
      <c r="U148" s="3">
        <f t="shared" si="169"/>
        <v>3.6661016949152545</v>
      </c>
      <c r="V148" s="4">
        <f t="shared" si="170"/>
        <v>6.6666666666666666E-2</v>
      </c>
      <c r="W148" s="4">
        <f t="shared" si="171"/>
        <v>0.13333333333333333</v>
      </c>
      <c r="X148" s="4">
        <f t="shared" si="172"/>
        <v>0.84745762711864414</v>
      </c>
      <c r="Y148" s="4">
        <f t="shared" si="173"/>
        <v>0.76923076923076916</v>
      </c>
      <c r="Z148" s="4">
        <f t="shared" si="174"/>
        <v>0.2857142857142857</v>
      </c>
      <c r="AA148" s="4">
        <f t="shared" si="175"/>
        <v>2</v>
      </c>
      <c r="AB148" s="4">
        <f t="shared" si="176"/>
        <v>12.711864406779661</v>
      </c>
      <c r="AC148" s="4">
        <f t="shared" si="177"/>
        <v>0.5</v>
      </c>
      <c r="AD148" s="4">
        <f t="shared" si="178"/>
        <v>6.3559322033898304</v>
      </c>
      <c r="AE148" s="4">
        <f t="shared" si="179"/>
        <v>7.8666666666666663E-2</v>
      </c>
      <c r="AF148" s="4">
        <f t="shared" si="180"/>
        <v>0.15733333333333333</v>
      </c>
      <c r="AG148" s="4">
        <f t="shared" si="181"/>
        <v>0.37142857142857144</v>
      </c>
      <c r="AH148" s="4">
        <f t="shared" si="182"/>
        <v>2.6923076923076921</v>
      </c>
      <c r="AI148" s="4">
        <f t="shared" si="183"/>
        <v>14.475864406779662</v>
      </c>
      <c r="AJ148" s="4">
        <f t="shared" si="184"/>
        <v>7.8559322033898313</v>
      </c>
      <c r="AK148" s="4">
        <f t="shared" si="185"/>
        <v>6.6199322033898316</v>
      </c>
      <c r="AL148" s="4">
        <f t="shared" si="186"/>
        <v>-2.3044067796610168</v>
      </c>
      <c r="AM148" s="4">
        <f t="shared" si="187"/>
        <v>2.3044067796610168</v>
      </c>
      <c r="AN148" s="4">
        <f t="shared" si="188"/>
        <v>7.237932203389831</v>
      </c>
      <c r="AO148" s="4">
        <f t="shared" si="189"/>
        <v>3.9279661016949157</v>
      </c>
      <c r="AP148" s="4">
        <f t="shared" si="190"/>
        <v>3.3099661016949158</v>
      </c>
      <c r="AQ148" s="4">
        <f t="shared" si="191"/>
        <v>-1.1522033898305084</v>
      </c>
      <c r="AR148" s="4">
        <f t="shared" si="192"/>
        <v>1.1522033898305084</v>
      </c>
      <c r="AS148" s="4">
        <f t="shared" si="193"/>
        <v>1.4335044807784381</v>
      </c>
      <c r="AT148" s="4">
        <f t="shared" si="194"/>
        <v>1.3215073455342186</v>
      </c>
      <c r="AU148" s="4">
        <f t="shared" si="195"/>
        <v>1.2773976413179458</v>
      </c>
      <c r="AV148" s="4">
        <f t="shared" si="196"/>
        <v>-0.85600041757596368</v>
      </c>
      <c r="AW148" s="4">
        <f t="shared" si="197"/>
        <v>0.85600041757596368</v>
      </c>
      <c r="AX148" s="4">
        <f t="shared" si="198"/>
        <v>258.03080654011887</v>
      </c>
      <c r="AY148" s="4">
        <f t="shared" si="199"/>
        <v>237.87132219615933</v>
      </c>
      <c r="AZ148" s="4">
        <f t="shared" si="200"/>
        <v>229.93157543723024</v>
      </c>
      <c r="BA148" s="4">
        <f t="shared" si="201"/>
        <v>-154.08007516367346</v>
      </c>
      <c r="BB148" s="4">
        <f t="shared" si="202"/>
        <v>154.08007516367346</v>
      </c>
      <c r="BC148" s="4">
        <f t="shared" si="203"/>
        <v>11.711864406779659</v>
      </c>
      <c r="BD148" s="4">
        <f t="shared" si="204"/>
        <v>1</v>
      </c>
      <c r="BE148" s="4">
        <f t="shared" si="205"/>
        <v>5.3559322033898304</v>
      </c>
      <c r="BF148" s="4">
        <f t="shared" si="206"/>
        <v>-0.62857142857142845</v>
      </c>
      <c r="BG148" s="4">
        <f t="shared" si="207"/>
        <v>1.6923076923076921</v>
      </c>
      <c r="BH148" s="4">
        <f t="shared" si="208"/>
        <v>7.2467213676853595</v>
      </c>
      <c r="BI148" s="4">
        <f t="shared" si="209"/>
        <v>8.2679322033898313</v>
      </c>
      <c r="BJ148" s="4">
        <f t="shared" si="210"/>
        <v>0.8764853399153687</v>
      </c>
      <c r="BK148" s="4">
        <f t="shared" si="211"/>
        <v>1.629461660510559</v>
      </c>
      <c r="BL148" s="4">
        <f t="shared" si="212"/>
        <v>2.5138983050847461</v>
      </c>
      <c r="BM148" s="4">
        <f t="shared" si="213"/>
        <v>0.64818121608766832</v>
      </c>
      <c r="BN148" s="3">
        <f t="shared" si="214"/>
        <v>0</v>
      </c>
      <c r="BO148" s="3">
        <v>100</v>
      </c>
      <c r="BP148" s="3">
        <f t="shared" si="215"/>
        <v>-1</v>
      </c>
      <c r="BQ148" s="3">
        <f t="shared" si="216"/>
        <v>-100</v>
      </c>
      <c r="BR148" s="3">
        <f t="shared" si="217"/>
        <v>1</v>
      </c>
      <c r="BS148" s="3">
        <f t="shared" si="218"/>
        <v>0.17999999999999994</v>
      </c>
      <c r="BT148" s="3">
        <f t="shared" si="231"/>
        <v>17.999999999999993</v>
      </c>
      <c r="BU148" s="3">
        <f t="shared" si="219"/>
        <v>0</v>
      </c>
      <c r="BV148" s="3">
        <f t="shared" si="220"/>
        <v>-1</v>
      </c>
      <c r="BW148" s="3">
        <f t="shared" si="232"/>
        <v>-100</v>
      </c>
      <c r="BX148" s="3">
        <f t="shared" si="221"/>
        <v>0</v>
      </c>
      <c r="BY148" s="3">
        <f t="shared" si="222"/>
        <v>-1</v>
      </c>
      <c r="BZ148" s="3">
        <f t="shared" si="233"/>
        <v>-100</v>
      </c>
      <c r="CA148" s="3">
        <f t="shared" si="223"/>
        <v>1</v>
      </c>
      <c r="CB148" s="3">
        <f t="shared" si="224"/>
        <v>2.5</v>
      </c>
      <c r="CC148" s="3">
        <f t="shared" si="225"/>
        <v>250</v>
      </c>
      <c r="CD148" s="3">
        <f t="shared" si="226"/>
        <v>1</v>
      </c>
      <c r="CE148" s="3">
        <f t="shared" si="227"/>
        <v>0</v>
      </c>
      <c r="CF148" s="3">
        <f t="shared" si="234"/>
        <v>1</v>
      </c>
      <c r="CG148" s="16" t="str">
        <f t="shared" si="235"/>
        <v/>
      </c>
      <c r="CI148" s="12">
        <f t="shared" si="236"/>
        <v>1</v>
      </c>
      <c r="CJ148" s="12">
        <f t="shared" si="237"/>
        <v>1</v>
      </c>
      <c r="CK148" s="12">
        <f t="shared" si="238"/>
        <v>2</v>
      </c>
      <c r="CL148" s="12" t="str">
        <f t="shared" si="239"/>
        <v>Over2.5</v>
      </c>
      <c r="CM148" s="12">
        <f t="shared" si="228"/>
        <v>1</v>
      </c>
      <c r="CN148" s="12">
        <f t="shared" si="229"/>
        <v>0</v>
      </c>
      <c r="CO148" s="12">
        <f t="shared" si="240"/>
        <v>1</v>
      </c>
      <c r="CP148" s="12" t="str">
        <f t="shared" si="241"/>
        <v/>
      </c>
    </row>
    <row r="149" spans="1:94" x14ac:dyDescent="0.25">
      <c r="A149" t="s">
        <v>127</v>
      </c>
      <c r="B149" t="s">
        <v>188</v>
      </c>
      <c r="C149" t="s">
        <v>187</v>
      </c>
      <c r="D149" t="s">
        <v>21</v>
      </c>
      <c r="E149" t="s">
        <v>130</v>
      </c>
      <c r="F149" s="3">
        <v>1</v>
      </c>
      <c r="G149" s="3">
        <v>0</v>
      </c>
      <c r="H149" s="3" t="str">
        <f t="shared" si="230"/>
        <v>H</v>
      </c>
      <c r="I149" s="3">
        <v>5</v>
      </c>
      <c r="J149" s="3">
        <v>4.2</v>
      </c>
      <c r="K149" s="3">
        <v>1.62</v>
      </c>
      <c r="L149" s="3">
        <v>1.62</v>
      </c>
      <c r="M149" s="3">
        <v>2.25</v>
      </c>
      <c r="N149" s="3">
        <f t="shared" si="162"/>
        <v>1</v>
      </c>
      <c r="O149" s="3">
        <f t="shared" si="163"/>
        <v>5.5379188712521898E-2</v>
      </c>
      <c r="P149" s="3">
        <f t="shared" si="164"/>
        <v>6.1728395061728336E-2</v>
      </c>
      <c r="Q149" s="3">
        <f t="shared" si="165"/>
        <v>5.276895943562609</v>
      </c>
      <c r="R149" s="3">
        <f t="shared" si="166"/>
        <v>4.4325925925925924</v>
      </c>
      <c r="S149" s="3">
        <f t="shared" si="167"/>
        <v>1.7097142857142855</v>
      </c>
      <c r="T149" s="3">
        <f t="shared" si="168"/>
        <v>1.7097142857142855</v>
      </c>
      <c r="U149" s="3">
        <f t="shared" si="169"/>
        <v>2.3746031746031742</v>
      </c>
      <c r="V149" s="4">
        <f t="shared" si="170"/>
        <v>0.2</v>
      </c>
      <c r="W149" s="4">
        <f t="shared" si="171"/>
        <v>0.23809523809523808</v>
      </c>
      <c r="X149" s="4">
        <f t="shared" si="172"/>
        <v>0.61728395061728392</v>
      </c>
      <c r="Y149" s="4">
        <f t="shared" si="173"/>
        <v>0.61728395061728392</v>
      </c>
      <c r="Z149" s="4">
        <f t="shared" si="174"/>
        <v>0.44444444444444442</v>
      </c>
      <c r="AA149" s="4">
        <f t="shared" si="175"/>
        <v>1.1904761904761905</v>
      </c>
      <c r="AB149" s="4">
        <f t="shared" si="176"/>
        <v>3.0864197530864197</v>
      </c>
      <c r="AC149" s="4">
        <f t="shared" si="177"/>
        <v>0.84000000000000008</v>
      </c>
      <c r="AD149" s="4">
        <f t="shared" si="178"/>
        <v>2.5925925925925926</v>
      </c>
      <c r="AE149" s="4">
        <f t="shared" si="179"/>
        <v>0.32400000000000001</v>
      </c>
      <c r="AF149" s="4">
        <f t="shared" si="180"/>
        <v>0.38571428571428573</v>
      </c>
      <c r="AG149" s="4">
        <f t="shared" si="181"/>
        <v>0.72000000000000008</v>
      </c>
      <c r="AH149" s="4">
        <f t="shared" si="182"/>
        <v>1.3888888888888888</v>
      </c>
      <c r="AI149" s="4">
        <f t="shared" si="183"/>
        <v>3.5671816578483235</v>
      </c>
      <c r="AJ149" s="4">
        <f t="shared" si="184"/>
        <v>0.84430335097001663</v>
      </c>
      <c r="AK149" s="4">
        <f t="shared" si="185"/>
        <v>2.7228783068783069</v>
      </c>
      <c r="AL149" s="4">
        <f t="shared" si="186"/>
        <v>-0.66488888888888864</v>
      </c>
      <c r="AM149" s="4">
        <f t="shared" si="187"/>
        <v>0.66488888888888864</v>
      </c>
      <c r="AN149" s="4">
        <f t="shared" si="188"/>
        <v>1.7835908289241618</v>
      </c>
      <c r="AO149" s="4">
        <f t="shared" si="189"/>
        <v>0.42215167548500832</v>
      </c>
      <c r="AP149" s="4">
        <f t="shared" si="190"/>
        <v>1.3614391534391534</v>
      </c>
      <c r="AQ149" s="4">
        <f t="shared" si="191"/>
        <v>-0.33244444444444432</v>
      </c>
      <c r="AR149" s="4">
        <f t="shared" si="192"/>
        <v>0.33244444444444432</v>
      </c>
      <c r="AS149" s="4">
        <f t="shared" si="193"/>
        <v>1.0598006058536222</v>
      </c>
      <c r="AT149" s="4">
        <f t="shared" si="194"/>
        <v>0.39945561941673824</v>
      </c>
      <c r="AU149" s="4">
        <f t="shared" si="195"/>
        <v>0.93727829744327906</v>
      </c>
      <c r="AV149" s="4">
        <f t="shared" si="196"/>
        <v>-0.32095034117720789</v>
      </c>
      <c r="AW149" s="4">
        <f t="shared" si="197"/>
        <v>0.32095034117720789</v>
      </c>
      <c r="AX149" s="4">
        <f t="shared" si="198"/>
        <v>190.76410905365199</v>
      </c>
      <c r="AY149" s="4">
        <f t="shared" si="199"/>
        <v>71.902011495012886</v>
      </c>
      <c r="AZ149" s="4">
        <f t="shared" si="200"/>
        <v>168.71009353979022</v>
      </c>
      <c r="BA149" s="4">
        <f t="shared" si="201"/>
        <v>-57.771061411897421</v>
      </c>
      <c r="BB149" s="4">
        <f t="shared" si="202"/>
        <v>57.771061411897421</v>
      </c>
      <c r="BC149" s="4">
        <f t="shared" si="203"/>
        <v>2.0864197530864192</v>
      </c>
      <c r="BD149" s="4">
        <f t="shared" si="204"/>
        <v>0.19047619047619024</v>
      </c>
      <c r="BE149" s="4">
        <f t="shared" si="205"/>
        <v>1.5925925925925928</v>
      </c>
      <c r="BF149" s="4">
        <f t="shared" si="206"/>
        <v>-0.27999999999999997</v>
      </c>
      <c r="BG149" s="4">
        <f t="shared" si="207"/>
        <v>0.38888888888888878</v>
      </c>
      <c r="BH149" s="4">
        <f t="shared" si="208"/>
        <v>1.864211155896651</v>
      </c>
      <c r="BI149" s="4">
        <f t="shared" si="209"/>
        <v>3.8064009406231629</v>
      </c>
      <c r="BJ149" s="4">
        <f t="shared" si="210"/>
        <v>0.48975690815993039</v>
      </c>
      <c r="BK149" s="4">
        <f t="shared" si="211"/>
        <v>0.47014744206892378</v>
      </c>
      <c r="BL149" s="4">
        <f t="shared" si="212"/>
        <v>2.0421587301587296</v>
      </c>
      <c r="BM149" s="4">
        <f t="shared" si="213"/>
        <v>0.23022081247934187</v>
      </c>
      <c r="BN149" s="3">
        <f t="shared" si="214"/>
        <v>1</v>
      </c>
      <c r="BO149" s="3">
        <v>100</v>
      </c>
      <c r="BP149" s="3">
        <f t="shared" si="215"/>
        <v>4</v>
      </c>
      <c r="BQ149" s="3">
        <f t="shared" si="216"/>
        <v>400</v>
      </c>
      <c r="BR149" s="3">
        <f t="shared" si="217"/>
        <v>0</v>
      </c>
      <c r="BS149" s="3">
        <f t="shared" si="218"/>
        <v>-1</v>
      </c>
      <c r="BT149" s="3">
        <f t="shared" si="231"/>
        <v>-100</v>
      </c>
      <c r="BU149" s="3">
        <f t="shared" si="219"/>
        <v>0</v>
      </c>
      <c r="BV149" s="3">
        <f t="shared" si="220"/>
        <v>-1</v>
      </c>
      <c r="BW149" s="3">
        <f t="shared" si="232"/>
        <v>-100</v>
      </c>
      <c r="BX149" s="3">
        <f t="shared" si="221"/>
        <v>0</v>
      </c>
      <c r="BY149" s="3">
        <f t="shared" si="222"/>
        <v>-1</v>
      </c>
      <c r="BZ149" s="3">
        <f t="shared" si="233"/>
        <v>-100</v>
      </c>
      <c r="CA149" s="3">
        <f t="shared" si="223"/>
        <v>1</v>
      </c>
      <c r="CB149" s="3">
        <f t="shared" si="224"/>
        <v>1.25</v>
      </c>
      <c r="CC149" s="3">
        <f t="shared" si="225"/>
        <v>125</v>
      </c>
      <c r="CD149" s="3">
        <f t="shared" si="226"/>
        <v>1</v>
      </c>
      <c r="CE149" s="3">
        <f t="shared" si="227"/>
        <v>0</v>
      </c>
      <c r="CF149" s="3">
        <f t="shared" si="234"/>
        <v>1</v>
      </c>
      <c r="CG149" s="16" t="str">
        <f t="shared" si="235"/>
        <v/>
      </c>
      <c r="CI149" s="12">
        <f t="shared" si="236"/>
        <v>1</v>
      </c>
      <c r="CJ149" s="12">
        <f t="shared" si="237"/>
        <v>1</v>
      </c>
      <c r="CK149" s="12">
        <f t="shared" si="238"/>
        <v>2</v>
      </c>
      <c r="CL149" s="12" t="str">
        <f t="shared" si="239"/>
        <v>Over2.5</v>
      </c>
      <c r="CM149" s="12">
        <f t="shared" si="228"/>
        <v>1</v>
      </c>
      <c r="CN149" s="12">
        <f t="shared" si="229"/>
        <v>0</v>
      </c>
      <c r="CO149" s="12">
        <f t="shared" si="240"/>
        <v>1</v>
      </c>
      <c r="CP149" s="12" t="str">
        <f t="shared" si="241"/>
        <v/>
      </c>
    </row>
    <row r="150" spans="1:94" x14ac:dyDescent="0.25">
      <c r="A150" t="s">
        <v>127</v>
      </c>
      <c r="B150" t="s">
        <v>188</v>
      </c>
      <c r="C150" t="s">
        <v>187</v>
      </c>
      <c r="D150" t="s">
        <v>141</v>
      </c>
      <c r="E150" t="s">
        <v>24</v>
      </c>
      <c r="F150" s="3">
        <v>2</v>
      </c>
      <c r="G150" s="3">
        <v>1</v>
      </c>
      <c r="H150" s="3" t="str">
        <f t="shared" si="230"/>
        <v>H</v>
      </c>
      <c r="I150" s="3">
        <v>2.75</v>
      </c>
      <c r="J150" s="3">
        <v>3.5</v>
      </c>
      <c r="K150" s="3">
        <v>2.4500000000000002</v>
      </c>
      <c r="L150" s="3">
        <v>1.62</v>
      </c>
      <c r="M150" s="3">
        <v>2.25</v>
      </c>
      <c r="N150" s="3">
        <f t="shared" si="162"/>
        <v>3</v>
      </c>
      <c r="O150" s="3">
        <f t="shared" si="163"/>
        <v>5.7513914656771803E-2</v>
      </c>
      <c r="P150" s="3">
        <f t="shared" si="164"/>
        <v>6.1728395061728336E-2</v>
      </c>
      <c r="Q150" s="3">
        <f t="shared" si="165"/>
        <v>2.9081632653061225</v>
      </c>
      <c r="R150" s="3">
        <f t="shared" si="166"/>
        <v>3.7012987012987013</v>
      </c>
      <c r="S150" s="3">
        <f t="shared" si="167"/>
        <v>2.5909090909090913</v>
      </c>
      <c r="T150" s="3">
        <f t="shared" si="168"/>
        <v>1.7131725417439705</v>
      </c>
      <c r="U150" s="3">
        <f t="shared" si="169"/>
        <v>2.3794063079777366</v>
      </c>
      <c r="V150" s="4">
        <f t="shared" si="170"/>
        <v>0.36363636363636365</v>
      </c>
      <c r="W150" s="4">
        <f t="shared" si="171"/>
        <v>0.2857142857142857</v>
      </c>
      <c r="X150" s="4">
        <f t="shared" si="172"/>
        <v>0.4081632653061224</v>
      </c>
      <c r="Y150" s="4">
        <f t="shared" si="173"/>
        <v>0.61728395061728392</v>
      </c>
      <c r="Z150" s="4">
        <f t="shared" si="174"/>
        <v>0.44444444444444442</v>
      </c>
      <c r="AA150" s="4">
        <f t="shared" si="175"/>
        <v>0.7857142857142857</v>
      </c>
      <c r="AB150" s="4">
        <f t="shared" si="176"/>
        <v>1.1224489795918366</v>
      </c>
      <c r="AC150" s="4">
        <f t="shared" si="177"/>
        <v>1.2727272727272727</v>
      </c>
      <c r="AD150" s="4">
        <f t="shared" si="178"/>
        <v>1.4285714285714284</v>
      </c>
      <c r="AE150" s="4">
        <f t="shared" si="179"/>
        <v>0.89090909090909098</v>
      </c>
      <c r="AF150" s="4">
        <f t="shared" si="180"/>
        <v>0.70000000000000007</v>
      </c>
      <c r="AG150" s="4">
        <f t="shared" si="181"/>
        <v>0.72000000000000008</v>
      </c>
      <c r="AH150" s="4">
        <f t="shared" si="182"/>
        <v>1.3888888888888888</v>
      </c>
      <c r="AI150" s="4">
        <f t="shared" si="183"/>
        <v>0.31725417439703119</v>
      </c>
      <c r="AJ150" s="4">
        <f t="shared" si="184"/>
        <v>-0.79313543599257885</v>
      </c>
      <c r="AK150" s="4">
        <f t="shared" si="185"/>
        <v>1.11038961038961</v>
      </c>
      <c r="AL150" s="4">
        <f t="shared" si="186"/>
        <v>-0.66623376623376607</v>
      </c>
      <c r="AM150" s="4">
        <f t="shared" si="187"/>
        <v>0.66623376623376607</v>
      </c>
      <c r="AN150" s="4">
        <f t="shared" si="188"/>
        <v>0.15862708719851559</v>
      </c>
      <c r="AO150" s="4">
        <f t="shared" si="189"/>
        <v>-0.39656771799628943</v>
      </c>
      <c r="AP150" s="4">
        <f t="shared" si="190"/>
        <v>0.55519480519480502</v>
      </c>
      <c r="AQ150" s="4">
        <f t="shared" si="191"/>
        <v>-0.33311688311688303</v>
      </c>
      <c r="AR150" s="4">
        <f t="shared" si="192"/>
        <v>0.33311688311688303</v>
      </c>
      <c r="AS150" s="4">
        <f t="shared" si="193"/>
        <v>0.1573163326832662</v>
      </c>
      <c r="AT150" s="4">
        <f t="shared" si="194"/>
        <v>-0.3775440158819619</v>
      </c>
      <c r="AU150" s="4">
        <f t="shared" si="195"/>
        <v>0.5068227944461936</v>
      </c>
      <c r="AV150" s="4">
        <f t="shared" si="196"/>
        <v>-0.32155573655379222</v>
      </c>
      <c r="AW150" s="4">
        <f t="shared" si="197"/>
        <v>0.32155573655379222</v>
      </c>
      <c r="AX150" s="4">
        <f t="shared" si="198"/>
        <v>28.316939882987917</v>
      </c>
      <c r="AY150" s="4">
        <f t="shared" si="199"/>
        <v>-67.957922858753136</v>
      </c>
      <c r="AZ150" s="4">
        <f t="shared" si="200"/>
        <v>91.228103000314846</v>
      </c>
      <c r="BA150" s="4">
        <f t="shared" si="201"/>
        <v>-57.880032579682599</v>
      </c>
      <c r="BB150" s="4">
        <f t="shared" si="202"/>
        <v>57.880032579682599</v>
      </c>
      <c r="BC150" s="4">
        <f t="shared" si="203"/>
        <v>0.12244897959183658</v>
      </c>
      <c r="BD150" s="4">
        <f t="shared" si="204"/>
        <v>-0.21428571428571427</v>
      </c>
      <c r="BE150" s="4">
        <f t="shared" si="205"/>
        <v>0.42857142857142838</v>
      </c>
      <c r="BF150" s="4">
        <f t="shared" si="206"/>
        <v>-0.27999999999999992</v>
      </c>
      <c r="BG150" s="4">
        <f t="shared" si="207"/>
        <v>0.38888888888888873</v>
      </c>
      <c r="BH150" s="4">
        <f t="shared" si="208"/>
        <v>0.57193809657174532</v>
      </c>
      <c r="BI150" s="4">
        <f t="shared" si="209"/>
        <v>3.0667903525046385</v>
      </c>
      <c r="BJ150" s="4">
        <f t="shared" si="210"/>
        <v>0.18649403148951646</v>
      </c>
      <c r="BK150" s="4">
        <f t="shared" si="211"/>
        <v>0.47109841395935104</v>
      </c>
      <c r="BL150" s="4">
        <f t="shared" si="212"/>
        <v>2.0462894248608534</v>
      </c>
      <c r="BM150" s="4">
        <f t="shared" si="213"/>
        <v>0.23022081247934195</v>
      </c>
      <c r="BN150" s="3">
        <f t="shared" si="214"/>
        <v>1</v>
      </c>
      <c r="BO150" s="3">
        <v>100</v>
      </c>
      <c r="BP150" s="3">
        <f t="shared" si="215"/>
        <v>1.75</v>
      </c>
      <c r="BQ150" s="3">
        <f t="shared" si="216"/>
        <v>175</v>
      </c>
      <c r="BR150" s="3">
        <f t="shared" si="217"/>
        <v>0</v>
      </c>
      <c r="BS150" s="3">
        <f t="shared" si="218"/>
        <v>-1</v>
      </c>
      <c r="BT150" s="3">
        <f t="shared" si="231"/>
        <v>-100</v>
      </c>
      <c r="BU150" s="3">
        <f t="shared" si="219"/>
        <v>0</v>
      </c>
      <c r="BV150" s="3">
        <f t="shared" si="220"/>
        <v>-1</v>
      </c>
      <c r="BW150" s="3">
        <f t="shared" si="232"/>
        <v>-100</v>
      </c>
      <c r="BX150" s="3">
        <f t="shared" si="221"/>
        <v>1</v>
      </c>
      <c r="BY150" s="3">
        <f t="shared" si="222"/>
        <v>0.62000000000000011</v>
      </c>
      <c r="BZ150" s="3">
        <f t="shared" si="233"/>
        <v>62.000000000000014</v>
      </c>
      <c r="CA150" s="3">
        <f t="shared" si="223"/>
        <v>0</v>
      </c>
      <c r="CB150" s="3">
        <f t="shared" si="224"/>
        <v>-1</v>
      </c>
      <c r="CC150" s="3">
        <f t="shared" si="225"/>
        <v>-100</v>
      </c>
      <c r="CD150" s="3">
        <f t="shared" si="226"/>
        <v>1</v>
      </c>
      <c r="CE150" s="3">
        <f t="shared" si="227"/>
        <v>0</v>
      </c>
      <c r="CF150" s="3">
        <f t="shared" si="234"/>
        <v>1</v>
      </c>
      <c r="CG150" s="16" t="str">
        <f t="shared" si="235"/>
        <v/>
      </c>
      <c r="CI150" s="12">
        <f t="shared" si="236"/>
        <v>1</v>
      </c>
      <c r="CJ150" s="12">
        <f t="shared" si="237"/>
        <v>0</v>
      </c>
      <c r="CK150" s="12">
        <f t="shared" si="238"/>
        <v>1</v>
      </c>
      <c r="CL150" s="12" t="str">
        <f t="shared" si="239"/>
        <v/>
      </c>
      <c r="CM150" s="12">
        <f t="shared" si="228"/>
        <v>1</v>
      </c>
      <c r="CN150" s="12">
        <f t="shared" si="229"/>
        <v>0</v>
      </c>
      <c r="CO150" s="12">
        <f t="shared" si="240"/>
        <v>1</v>
      </c>
      <c r="CP150" s="12" t="str">
        <f t="shared" si="241"/>
        <v/>
      </c>
    </row>
    <row r="151" spans="1:94" x14ac:dyDescent="0.25">
      <c r="A151" t="s">
        <v>127</v>
      </c>
      <c r="B151" t="s">
        <v>189</v>
      </c>
      <c r="C151" t="s">
        <v>186</v>
      </c>
      <c r="D151" t="s">
        <v>17</v>
      </c>
      <c r="E151" t="s">
        <v>20</v>
      </c>
      <c r="F151" s="3">
        <v>3</v>
      </c>
      <c r="G151" s="3">
        <v>0</v>
      </c>
      <c r="H151" s="3" t="str">
        <f t="shared" si="230"/>
        <v>H</v>
      </c>
      <c r="I151" s="3">
        <v>3.1</v>
      </c>
      <c r="J151" s="3">
        <v>3.4</v>
      </c>
      <c r="K151" s="3">
        <v>2.25</v>
      </c>
      <c r="L151" s="3">
        <v>2.04</v>
      </c>
      <c r="M151" s="3">
        <v>1.86</v>
      </c>
      <c r="N151" s="3">
        <f t="shared" si="162"/>
        <v>3</v>
      </c>
      <c r="O151" s="3">
        <f t="shared" si="163"/>
        <v>6.1142736664558273E-2</v>
      </c>
      <c r="P151" s="3">
        <f t="shared" si="164"/>
        <v>2.7830487033523033E-2</v>
      </c>
      <c r="Q151" s="3">
        <f t="shared" si="165"/>
        <v>3.2895424836601306</v>
      </c>
      <c r="R151" s="3">
        <f t="shared" si="166"/>
        <v>3.6078853046594981</v>
      </c>
      <c r="S151" s="3">
        <f t="shared" si="167"/>
        <v>2.3875711574952563</v>
      </c>
      <c r="T151" s="3">
        <f t="shared" si="168"/>
        <v>2.1647311827956988</v>
      </c>
      <c r="U151" s="3">
        <f t="shared" si="169"/>
        <v>1.9737254901960786</v>
      </c>
      <c r="V151" s="4">
        <f t="shared" si="170"/>
        <v>0.32258064516129031</v>
      </c>
      <c r="W151" s="4">
        <f t="shared" si="171"/>
        <v>0.29411764705882354</v>
      </c>
      <c r="X151" s="4">
        <f t="shared" si="172"/>
        <v>0.44444444444444442</v>
      </c>
      <c r="Y151" s="4">
        <f t="shared" si="173"/>
        <v>0.49019607843137253</v>
      </c>
      <c r="Z151" s="4">
        <f t="shared" si="174"/>
        <v>0.5376344086021505</v>
      </c>
      <c r="AA151" s="4">
        <f t="shared" si="175"/>
        <v>0.91176470588235303</v>
      </c>
      <c r="AB151" s="4">
        <f t="shared" si="176"/>
        <v>1.3777777777777778</v>
      </c>
      <c r="AC151" s="4">
        <f t="shared" si="177"/>
        <v>1.096774193548387</v>
      </c>
      <c r="AD151" s="4">
        <f t="shared" si="178"/>
        <v>1.5111111111111111</v>
      </c>
      <c r="AE151" s="4">
        <f t="shared" si="179"/>
        <v>0.72580645161290325</v>
      </c>
      <c r="AF151" s="4">
        <f t="shared" si="180"/>
        <v>0.66176470588235292</v>
      </c>
      <c r="AG151" s="4">
        <f t="shared" si="181"/>
        <v>1.096774193548387</v>
      </c>
      <c r="AH151" s="4">
        <f t="shared" si="182"/>
        <v>0.91176470588235292</v>
      </c>
      <c r="AI151" s="4">
        <f t="shared" si="183"/>
        <v>0.9019713261648743</v>
      </c>
      <c r="AJ151" s="4">
        <f t="shared" si="184"/>
        <v>-0.3183428209993675</v>
      </c>
      <c r="AK151" s="4">
        <f t="shared" si="185"/>
        <v>1.2203141471642418</v>
      </c>
      <c r="AL151" s="4">
        <f t="shared" si="186"/>
        <v>0.19100569259962019</v>
      </c>
      <c r="AM151" s="4">
        <f t="shared" si="187"/>
        <v>-0.19100569259962019</v>
      </c>
      <c r="AN151" s="4">
        <f t="shared" si="188"/>
        <v>0.45098566308243715</v>
      </c>
      <c r="AO151" s="4">
        <f t="shared" si="189"/>
        <v>-0.15917141049968375</v>
      </c>
      <c r="AP151" s="4">
        <f t="shared" si="190"/>
        <v>0.6101570735821209</v>
      </c>
      <c r="AQ151" s="4">
        <f t="shared" si="191"/>
        <v>9.5502846299810096E-2</v>
      </c>
      <c r="AR151" s="4">
        <f t="shared" si="192"/>
        <v>-9.5502846299810096E-2</v>
      </c>
      <c r="AS151" s="4">
        <f t="shared" si="193"/>
        <v>0.4236733019574962</v>
      </c>
      <c r="AT151" s="4">
        <f t="shared" si="194"/>
        <v>-0.15784725083543819</v>
      </c>
      <c r="AU151" s="4">
        <f t="shared" si="195"/>
        <v>0.54785448249632795</v>
      </c>
      <c r="AV151" s="4">
        <f t="shared" si="196"/>
        <v>9.5214071057725183E-2</v>
      </c>
      <c r="AW151" s="4">
        <f t="shared" si="197"/>
        <v>-9.5214071057725183E-2</v>
      </c>
      <c r="AX151" s="4">
        <f t="shared" si="198"/>
        <v>76.261194352349321</v>
      </c>
      <c r="AY151" s="4">
        <f t="shared" si="199"/>
        <v>-28.412505150378873</v>
      </c>
      <c r="AZ151" s="4">
        <f t="shared" si="200"/>
        <v>98.613806849339028</v>
      </c>
      <c r="BA151" s="4">
        <f t="shared" si="201"/>
        <v>17.138532790390531</v>
      </c>
      <c r="BB151" s="4">
        <f t="shared" si="202"/>
        <v>-17.138532790390531</v>
      </c>
      <c r="BC151" s="4">
        <f t="shared" si="203"/>
        <v>0.37777777777777766</v>
      </c>
      <c r="BD151" s="4">
        <f t="shared" si="204"/>
        <v>-8.8235294117647065E-2</v>
      </c>
      <c r="BE151" s="4">
        <f t="shared" si="205"/>
        <v>0.51111111111111096</v>
      </c>
      <c r="BF151" s="4">
        <f t="shared" si="206"/>
        <v>9.6774193548386941E-2</v>
      </c>
      <c r="BG151" s="4">
        <f t="shared" si="207"/>
        <v>-8.8235294117646926E-2</v>
      </c>
      <c r="BH151" s="4">
        <f t="shared" si="208"/>
        <v>0.63299039522395417</v>
      </c>
      <c r="BI151" s="4">
        <f t="shared" si="209"/>
        <v>3.0949996486049614</v>
      </c>
      <c r="BJ151" s="4">
        <f t="shared" si="210"/>
        <v>0.20452034477912395</v>
      </c>
      <c r="BK151" s="4">
        <f t="shared" si="211"/>
        <v>0.13506142048242459</v>
      </c>
      <c r="BL151" s="4">
        <f t="shared" si="212"/>
        <v>2.0692283364958888</v>
      </c>
      <c r="BM151" s="4">
        <f t="shared" si="213"/>
        <v>6.5271395186450434E-2</v>
      </c>
      <c r="BN151" s="3">
        <f t="shared" si="214"/>
        <v>1</v>
      </c>
      <c r="BO151" s="3">
        <v>100</v>
      </c>
      <c r="BP151" s="3">
        <f t="shared" si="215"/>
        <v>2.1</v>
      </c>
      <c r="BQ151" s="3">
        <f t="shared" si="216"/>
        <v>210</v>
      </c>
      <c r="BR151" s="3">
        <f t="shared" si="217"/>
        <v>0</v>
      </c>
      <c r="BS151" s="3">
        <f t="shared" si="218"/>
        <v>-1</v>
      </c>
      <c r="BT151" s="3">
        <f t="shared" si="231"/>
        <v>-100</v>
      </c>
      <c r="BU151" s="3">
        <f t="shared" si="219"/>
        <v>0</v>
      </c>
      <c r="BV151" s="3">
        <f t="shared" si="220"/>
        <v>-1</v>
      </c>
      <c r="BW151" s="3">
        <f t="shared" si="232"/>
        <v>-100</v>
      </c>
      <c r="BX151" s="3">
        <f t="shared" si="221"/>
        <v>1</v>
      </c>
      <c r="BY151" s="3">
        <f t="shared" si="222"/>
        <v>1.04</v>
      </c>
      <c r="BZ151" s="3">
        <f t="shared" si="233"/>
        <v>104</v>
      </c>
      <c r="CA151" s="3">
        <f t="shared" si="223"/>
        <v>0</v>
      </c>
      <c r="CB151" s="3">
        <f t="shared" si="224"/>
        <v>-1</v>
      </c>
      <c r="CC151" s="3">
        <f t="shared" si="225"/>
        <v>-100</v>
      </c>
      <c r="CD151" s="3">
        <f t="shared" si="226"/>
        <v>1</v>
      </c>
      <c r="CE151" s="3">
        <f t="shared" si="227"/>
        <v>0</v>
      </c>
      <c r="CF151" s="3">
        <f t="shared" si="234"/>
        <v>1</v>
      </c>
      <c r="CG151" s="16" t="str">
        <f t="shared" si="235"/>
        <v/>
      </c>
      <c r="CI151" s="12">
        <f t="shared" si="236"/>
        <v>1</v>
      </c>
      <c r="CJ151" s="12">
        <f t="shared" si="237"/>
        <v>0</v>
      </c>
      <c r="CK151" s="12">
        <f t="shared" si="238"/>
        <v>1</v>
      </c>
      <c r="CL151" s="12" t="str">
        <f t="shared" si="239"/>
        <v/>
      </c>
      <c r="CM151" s="12">
        <f t="shared" si="228"/>
        <v>1</v>
      </c>
      <c r="CN151" s="12">
        <f t="shared" si="229"/>
        <v>0</v>
      </c>
      <c r="CO151" s="12">
        <f t="shared" si="240"/>
        <v>1</v>
      </c>
      <c r="CP151" s="12" t="str">
        <f t="shared" si="241"/>
        <v/>
      </c>
    </row>
    <row r="152" spans="1:94" x14ac:dyDescent="0.25">
      <c r="A152" t="s">
        <v>127</v>
      </c>
      <c r="B152" t="s">
        <v>189</v>
      </c>
      <c r="C152" t="s">
        <v>187</v>
      </c>
      <c r="D152" t="s">
        <v>23</v>
      </c>
      <c r="E152" t="s">
        <v>14</v>
      </c>
      <c r="F152" s="3">
        <v>1</v>
      </c>
      <c r="G152" s="3">
        <v>2</v>
      </c>
      <c r="H152" s="3" t="str">
        <f t="shared" si="230"/>
        <v>A</v>
      </c>
      <c r="I152" s="3">
        <v>1.7</v>
      </c>
      <c r="J152" s="3">
        <v>4.2</v>
      </c>
      <c r="K152" s="3">
        <v>4.75</v>
      </c>
      <c r="L152" s="3">
        <v>1.53</v>
      </c>
      <c r="M152" s="3">
        <v>2.4</v>
      </c>
      <c r="N152" s="3">
        <f t="shared" si="162"/>
        <v>3</v>
      </c>
      <c r="O152" s="3">
        <f t="shared" si="163"/>
        <v>3.6856848002358777E-2</v>
      </c>
      <c r="P152" s="3">
        <f t="shared" si="164"/>
        <v>7.0261437908496815E-2</v>
      </c>
      <c r="Q152" s="3">
        <f t="shared" si="165"/>
        <v>1.7626566416040099</v>
      </c>
      <c r="R152" s="3">
        <f t="shared" si="166"/>
        <v>4.3547987616099073</v>
      </c>
      <c r="S152" s="3">
        <f t="shared" si="167"/>
        <v>4.9250700280112039</v>
      </c>
      <c r="T152" s="3">
        <f t="shared" si="168"/>
        <v>1.5863909774436089</v>
      </c>
      <c r="U152" s="3">
        <f t="shared" si="169"/>
        <v>2.4884564352056611</v>
      </c>
      <c r="V152" s="4">
        <f t="shared" si="170"/>
        <v>0.58823529411764708</v>
      </c>
      <c r="W152" s="4">
        <f t="shared" si="171"/>
        <v>0.23809523809523808</v>
      </c>
      <c r="X152" s="4">
        <f t="shared" si="172"/>
        <v>0.21052631578947367</v>
      </c>
      <c r="Y152" s="4">
        <f t="shared" si="173"/>
        <v>0.65359477124183007</v>
      </c>
      <c r="Z152" s="4">
        <f t="shared" si="174"/>
        <v>0.41666666666666669</v>
      </c>
      <c r="AA152" s="4">
        <f t="shared" si="175"/>
        <v>0.40476190476190471</v>
      </c>
      <c r="AB152" s="4">
        <f t="shared" si="176"/>
        <v>0.35789473684210527</v>
      </c>
      <c r="AC152" s="4">
        <f t="shared" si="177"/>
        <v>2.4705882352941178</v>
      </c>
      <c r="AD152" s="4">
        <f t="shared" si="178"/>
        <v>0.88421052631578956</v>
      </c>
      <c r="AE152" s="4">
        <f t="shared" si="179"/>
        <v>2.7941176470588238</v>
      </c>
      <c r="AF152" s="4">
        <f t="shared" si="180"/>
        <v>1.1309523809523809</v>
      </c>
      <c r="AG152" s="4">
        <f t="shared" si="181"/>
        <v>0.63750000000000007</v>
      </c>
      <c r="AH152" s="4">
        <f t="shared" si="182"/>
        <v>1.5686274509803921</v>
      </c>
      <c r="AI152" s="4">
        <f t="shared" si="183"/>
        <v>-3.1624133864071942</v>
      </c>
      <c r="AJ152" s="4">
        <f t="shared" si="184"/>
        <v>-2.5921421200058976</v>
      </c>
      <c r="AK152" s="4">
        <f t="shared" si="185"/>
        <v>-0.57027126640129655</v>
      </c>
      <c r="AL152" s="4">
        <f t="shared" si="186"/>
        <v>-0.90206545776205216</v>
      </c>
      <c r="AM152" s="4">
        <f t="shared" si="187"/>
        <v>0.90206545776205216</v>
      </c>
      <c r="AN152" s="4">
        <f t="shared" si="188"/>
        <v>-1.5812066932035971</v>
      </c>
      <c r="AO152" s="4">
        <f t="shared" si="189"/>
        <v>-1.2960710600029488</v>
      </c>
      <c r="AP152" s="4">
        <f t="shared" si="190"/>
        <v>-0.28513563320064828</v>
      </c>
      <c r="AQ152" s="4">
        <f t="shared" si="191"/>
        <v>-0.45103272888102608</v>
      </c>
      <c r="AR152" s="4">
        <f t="shared" si="192"/>
        <v>0.45103272888102608</v>
      </c>
      <c r="AS152" s="4">
        <f t="shared" si="193"/>
        <v>-1.0068730743025402</v>
      </c>
      <c r="AT152" s="4">
        <f t="shared" si="194"/>
        <v>-0.91363735057897388</v>
      </c>
      <c r="AU152" s="4">
        <f t="shared" si="195"/>
        <v>-0.27776459664520736</v>
      </c>
      <c r="AV152" s="4">
        <f t="shared" si="196"/>
        <v>-0.42371241234062823</v>
      </c>
      <c r="AW152" s="4">
        <f t="shared" si="197"/>
        <v>0.42371241234062823</v>
      </c>
      <c r="AX152" s="4">
        <f t="shared" si="198"/>
        <v>-181.23715337445725</v>
      </c>
      <c r="AY152" s="4">
        <f t="shared" si="199"/>
        <v>-164.4547231042153</v>
      </c>
      <c r="AZ152" s="4">
        <f t="shared" si="200"/>
        <v>-49.997627396137325</v>
      </c>
      <c r="BA152" s="4">
        <f t="shared" si="201"/>
        <v>-76.26823422131308</v>
      </c>
      <c r="BB152" s="4">
        <f t="shared" si="202"/>
        <v>76.26823422131308</v>
      </c>
      <c r="BC152" s="4">
        <f t="shared" si="203"/>
        <v>-0.64210526315789473</v>
      </c>
      <c r="BD152" s="4">
        <f t="shared" si="204"/>
        <v>-0.59523809523809534</v>
      </c>
      <c r="BE152" s="4">
        <f t="shared" si="205"/>
        <v>-0.11578947368421037</v>
      </c>
      <c r="BF152" s="4">
        <f t="shared" si="206"/>
        <v>-0.36249999999999999</v>
      </c>
      <c r="BG152" s="4">
        <f t="shared" si="207"/>
        <v>0.56862745098039214</v>
      </c>
      <c r="BH152" s="4">
        <f t="shared" si="208"/>
        <v>1.6854904584976163</v>
      </c>
      <c r="BI152" s="4">
        <f t="shared" si="209"/>
        <v>3.6808418104083738</v>
      </c>
      <c r="BJ152" s="4">
        <f t="shared" si="210"/>
        <v>0.45790896357771438</v>
      </c>
      <c r="BK152" s="4">
        <f t="shared" si="211"/>
        <v>0.63785660225769658</v>
      </c>
      <c r="BL152" s="4">
        <f t="shared" si="212"/>
        <v>2.0374237063246348</v>
      </c>
      <c r="BM152" s="4">
        <f t="shared" si="213"/>
        <v>0.31307017792992298</v>
      </c>
      <c r="BN152" s="3">
        <f t="shared" si="214"/>
        <v>0</v>
      </c>
      <c r="BO152" s="3">
        <v>100</v>
      </c>
      <c r="BP152" s="3">
        <f t="shared" si="215"/>
        <v>-1</v>
      </c>
      <c r="BQ152" s="3">
        <f t="shared" si="216"/>
        <v>-100</v>
      </c>
      <c r="BR152" s="3">
        <f t="shared" si="217"/>
        <v>1</v>
      </c>
      <c r="BS152" s="3">
        <f t="shared" si="218"/>
        <v>3.75</v>
      </c>
      <c r="BT152" s="3">
        <f t="shared" si="231"/>
        <v>375</v>
      </c>
      <c r="BU152" s="3">
        <f t="shared" si="219"/>
        <v>0</v>
      </c>
      <c r="BV152" s="3">
        <f t="shared" si="220"/>
        <v>-1</v>
      </c>
      <c r="BW152" s="3">
        <f t="shared" si="232"/>
        <v>-100</v>
      </c>
      <c r="BX152" s="3">
        <f t="shared" si="221"/>
        <v>1</v>
      </c>
      <c r="BY152" s="3">
        <f t="shared" si="222"/>
        <v>0.53</v>
      </c>
      <c r="BZ152" s="3">
        <f t="shared" si="233"/>
        <v>53</v>
      </c>
      <c r="CA152" s="3">
        <f t="shared" si="223"/>
        <v>0</v>
      </c>
      <c r="CB152" s="3">
        <f t="shared" si="224"/>
        <v>-1</v>
      </c>
      <c r="CC152" s="3">
        <f t="shared" si="225"/>
        <v>-100</v>
      </c>
      <c r="CD152" s="3">
        <f t="shared" si="226"/>
        <v>1</v>
      </c>
      <c r="CE152" s="3">
        <f t="shared" si="227"/>
        <v>0</v>
      </c>
      <c r="CF152" s="3">
        <f t="shared" si="234"/>
        <v>1</v>
      </c>
      <c r="CG152" s="16" t="str">
        <f t="shared" si="235"/>
        <v/>
      </c>
      <c r="CI152" s="12">
        <f t="shared" si="236"/>
        <v>1</v>
      </c>
      <c r="CJ152" s="12">
        <f t="shared" si="237"/>
        <v>0</v>
      </c>
      <c r="CK152" s="12">
        <f t="shared" si="238"/>
        <v>1</v>
      </c>
      <c r="CL152" s="12" t="str">
        <f t="shared" si="239"/>
        <v/>
      </c>
      <c r="CM152" s="12">
        <f t="shared" si="228"/>
        <v>1</v>
      </c>
      <c r="CN152" s="12">
        <f t="shared" si="229"/>
        <v>1</v>
      </c>
      <c r="CO152" s="12">
        <f t="shared" si="240"/>
        <v>2</v>
      </c>
      <c r="CP152" s="12" t="str">
        <f t="shared" si="241"/>
        <v>Under2.5</v>
      </c>
    </row>
    <row r="153" spans="1:94" x14ac:dyDescent="0.25">
      <c r="A153" t="s">
        <v>127</v>
      </c>
      <c r="B153" t="s">
        <v>190</v>
      </c>
      <c r="C153" t="s">
        <v>172</v>
      </c>
      <c r="D153" t="s">
        <v>19</v>
      </c>
      <c r="E153" t="s">
        <v>25</v>
      </c>
      <c r="F153" s="3">
        <v>1</v>
      </c>
      <c r="G153" s="3">
        <v>2</v>
      </c>
      <c r="H153" s="3" t="str">
        <f t="shared" si="230"/>
        <v>A</v>
      </c>
      <c r="I153" s="3">
        <v>6.5</v>
      </c>
      <c r="J153" s="3">
        <v>4.75</v>
      </c>
      <c r="K153" s="3">
        <v>1.44</v>
      </c>
      <c r="L153" s="3">
        <v>1.65</v>
      </c>
      <c r="M153" s="3">
        <v>2.2000000000000002</v>
      </c>
      <c r="N153" s="3">
        <f t="shared" si="162"/>
        <v>3</v>
      </c>
      <c r="O153" s="3">
        <f t="shared" si="163"/>
        <v>5.8816914080071836E-2</v>
      </c>
      <c r="P153" s="3">
        <f t="shared" si="164"/>
        <v>6.0606060606060663E-2</v>
      </c>
      <c r="Q153" s="3">
        <f t="shared" si="165"/>
        <v>6.8823099415204672</v>
      </c>
      <c r="R153" s="3">
        <f t="shared" si="166"/>
        <v>5.0293803418803416</v>
      </c>
      <c r="S153" s="3">
        <f t="shared" si="167"/>
        <v>1.5246963562753033</v>
      </c>
      <c r="T153" s="3">
        <f t="shared" si="168"/>
        <v>1.7470479082321184</v>
      </c>
      <c r="U153" s="3">
        <f t="shared" si="169"/>
        <v>2.329397210976158</v>
      </c>
      <c r="V153" s="4">
        <f t="shared" si="170"/>
        <v>0.15384615384615385</v>
      </c>
      <c r="W153" s="4">
        <f t="shared" si="171"/>
        <v>0.21052631578947367</v>
      </c>
      <c r="X153" s="4">
        <f t="shared" si="172"/>
        <v>0.69444444444444442</v>
      </c>
      <c r="Y153" s="4">
        <f t="shared" si="173"/>
        <v>0.60606060606060608</v>
      </c>
      <c r="Z153" s="4">
        <f t="shared" si="174"/>
        <v>0.45454545454545453</v>
      </c>
      <c r="AA153" s="4">
        <f t="shared" si="175"/>
        <v>1.368421052631579</v>
      </c>
      <c r="AB153" s="4">
        <f t="shared" si="176"/>
        <v>4.5138888888888893</v>
      </c>
      <c r="AC153" s="4">
        <f t="shared" si="177"/>
        <v>0.73076923076923073</v>
      </c>
      <c r="AD153" s="4">
        <f t="shared" si="178"/>
        <v>3.2986111111111112</v>
      </c>
      <c r="AE153" s="4">
        <f t="shared" si="179"/>
        <v>0.22153846153846152</v>
      </c>
      <c r="AF153" s="4">
        <f t="shared" si="180"/>
        <v>0.30315789473684207</v>
      </c>
      <c r="AG153" s="4">
        <f t="shared" si="181"/>
        <v>0.74999999999999989</v>
      </c>
      <c r="AH153" s="4">
        <f t="shared" si="182"/>
        <v>1.3333333333333335</v>
      </c>
      <c r="AI153" s="4">
        <f t="shared" si="183"/>
        <v>5.3576135852451641</v>
      </c>
      <c r="AJ153" s="4">
        <f t="shared" si="184"/>
        <v>1.8529295996401256</v>
      </c>
      <c r="AK153" s="4">
        <f t="shared" si="185"/>
        <v>3.5046839856050385</v>
      </c>
      <c r="AL153" s="4">
        <f t="shared" si="186"/>
        <v>-0.58234930274403962</v>
      </c>
      <c r="AM153" s="4">
        <f t="shared" si="187"/>
        <v>0.58234930274403962</v>
      </c>
      <c r="AN153" s="4">
        <f t="shared" si="188"/>
        <v>2.678806792622582</v>
      </c>
      <c r="AO153" s="4">
        <f t="shared" si="189"/>
        <v>0.9264647998200628</v>
      </c>
      <c r="AP153" s="4">
        <f t="shared" si="190"/>
        <v>1.7523419928025192</v>
      </c>
      <c r="AQ153" s="4">
        <f t="shared" si="191"/>
        <v>-0.29117465137201981</v>
      </c>
      <c r="AR153" s="4">
        <f t="shared" si="192"/>
        <v>0.29117465137201981</v>
      </c>
      <c r="AS153" s="4">
        <f t="shared" si="193"/>
        <v>1.2135164331746076</v>
      </c>
      <c r="AT153" s="4">
        <f t="shared" si="194"/>
        <v>0.74724562769936576</v>
      </c>
      <c r="AU153" s="4">
        <f t="shared" si="195"/>
        <v>1.0522261220095237</v>
      </c>
      <c r="AV153" s="4">
        <f t="shared" si="196"/>
        <v>-0.28334060796664445</v>
      </c>
      <c r="AW153" s="4">
        <f t="shared" si="197"/>
        <v>0.28334060796664445</v>
      </c>
      <c r="AX153" s="4">
        <f t="shared" si="198"/>
        <v>218.43295797142935</v>
      </c>
      <c r="AY153" s="4">
        <f t="shared" si="199"/>
        <v>134.50421298588583</v>
      </c>
      <c r="AZ153" s="4">
        <f t="shared" si="200"/>
        <v>189.40070196171428</v>
      </c>
      <c r="BA153" s="4">
        <f t="shared" si="201"/>
        <v>-51.001309433995999</v>
      </c>
      <c r="BB153" s="4">
        <f t="shared" si="202"/>
        <v>51.001309433995999</v>
      </c>
      <c r="BC153" s="4">
        <f t="shared" si="203"/>
        <v>3.5138888888888897</v>
      </c>
      <c r="BD153" s="4">
        <f t="shared" si="204"/>
        <v>0.36842105263157893</v>
      </c>
      <c r="BE153" s="4">
        <f t="shared" si="205"/>
        <v>2.2986111111111116</v>
      </c>
      <c r="BF153" s="4">
        <f t="shared" si="206"/>
        <v>-0.25000000000000006</v>
      </c>
      <c r="BG153" s="4">
        <f t="shared" si="207"/>
        <v>0.33333333333333343</v>
      </c>
      <c r="BH153" s="4">
        <f t="shared" si="208"/>
        <v>2.7209122633466896</v>
      </c>
      <c r="BI153" s="4">
        <f t="shared" si="209"/>
        <v>4.4787955465587039</v>
      </c>
      <c r="BJ153" s="4">
        <f t="shared" si="210"/>
        <v>0.60750981710636709</v>
      </c>
      <c r="BK153" s="4">
        <f t="shared" si="211"/>
        <v>0.41178314098956786</v>
      </c>
      <c r="BL153" s="4">
        <f t="shared" si="212"/>
        <v>2.0382225596041383</v>
      </c>
      <c r="BM153" s="4">
        <f t="shared" si="213"/>
        <v>0.20203050891044205</v>
      </c>
      <c r="BN153" s="3">
        <f t="shared" si="214"/>
        <v>0</v>
      </c>
      <c r="BO153" s="3">
        <v>100</v>
      </c>
      <c r="BP153" s="3">
        <f t="shared" si="215"/>
        <v>-1</v>
      </c>
      <c r="BQ153" s="3">
        <f t="shared" si="216"/>
        <v>-100</v>
      </c>
      <c r="BR153" s="3">
        <f t="shared" si="217"/>
        <v>1</v>
      </c>
      <c r="BS153" s="3">
        <f t="shared" si="218"/>
        <v>0.43999999999999995</v>
      </c>
      <c r="BT153" s="3">
        <f t="shared" si="231"/>
        <v>43.999999999999993</v>
      </c>
      <c r="BU153" s="3">
        <f t="shared" si="219"/>
        <v>0</v>
      </c>
      <c r="BV153" s="3">
        <f t="shared" si="220"/>
        <v>-1</v>
      </c>
      <c r="BW153" s="3">
        <f t="shared" si="232"/>
        <v>-100</v>
      </c>
      <c r="BX153" s="3">
        <f t="shared" si="221"/>
        <v>1</v>
      </c>
      <c r="BY153" s="3">
        <f t="shared" si="222"/>
        <v>0.64999999999999991</v>
      </c>
      <c r="BZ153" s="3">
        <f t="shared" si="233"/>
        <v>64.999999999999986</v>
      </c>
      <c r="CA153" s="3">
        <f t="shared" si="223"/>
        <v>0</v>
      </c>
      <c r="CB153" s="3">
        <f t="shared" si="224"/>
        <v>-1</v>
      </c>
      <c r="CC153" s="3">
        <f t="shared" si="225"/>
        <v>-100</v>
      </c>
      <c r="CD153" s="3">
        <f t="shared" si="226"/>
        <v>1</v>
      </c>
      <c r="CE153" s="3">
        <f t="shared" si="227"/>
        <v>0</v>
      </c>
      <c r="CF153" s="3">
        <f t="shared" si="234"/>
        <v>1</v>
      </c>
      <c r="CG153" s="16" t="str">
        <f t="shared" si="235"/>
        <v/>
      </c>
      <c r="CI153" s="12">
        <f t="shared" si="236"/>
        <v>1</v>
      </c>
      <c r="CJ153" s="12">
        <f t="shared" si="237"/>
        <v>1</v>
      </c>
      <c r="CK153" s="12">
        <f t="shared" si="238"/>
        <v>2</v>
      </c>
      <c r="CL153" s="12" t="str">
        <f t="shared" si="239"/>
        <v>Over2.5</v>
      </c>
      <c r="CM153" s="12">
        <f t="shared" si="228"/>
        <v>1</v>
      </c>
      <c r="CN153" s="12">
        <f t="shared" si="229"/>
        <v>0</v>
      </c>
      <c r="CO153" s="12">
        <f t="shared" si="240"/>
        <v>1</v>
      </c>
      <c r="CP153" s="12" t="str">
        <f t="shared" si="241"/>
        <v/>
      </c>
    </row>
    <row r="154" spans="1:94" x14ac:dyDescent="0.25">
      <c r="A154" t="s">
        <v>127</v>
      </c>
      <c r="B154" t="s">
        <v>190</v>
      </c>
      <c r="C154" t="s">
        <v>173</v>
      </c>
      <c r="D154" t="s">
        <v>15</v>
      </c>
      <c r="E154" t="s">
        <v>11</v>
      </c>
      <c r="F154" s="3">
        <v>1</v>
      </c>
      <c r="G154" s="3">
        <v>1</v>
      </c>
      <c r="H154" s="3" t="str">
        <f t="shared" si="230"/>
        <v>D</v>
      </c>
      <c r="I154" s="3">
        <v>1.55</v>
      </c>
      <c r="J154" s="3">
        <v>4.2</v>
      </c>
      <c r="K154" s="3">
        <v>5.75</v>
      </c>
      <c r="L154" s="3">
        <v>1.67</v>
      </c>
      <c r="M154" s="3">
        <v>2.15</v>
      </c>
      <c r="N154" s="3">
        <f t="shared" si="162"/>
        <v>2</v>
      </c>
      <c r="O154" s="3">
        <f t="shared" si="163"/>
        <v>5.7169571896079407E-2</v>
      </c>
      <c r="P154" s="3">
        <f t="shared" si="164"/>
        <v>6.3918674279348275E-2</v>
      </c>
      <c r="Q154" s="3">
        <f t="shared" si="165"/>
        <v>1.6386128364389232</v>
      </c>
      <c r="R154" s="3">
        <f t="shared" si="166"/>
        <v>4.440112201963534</v>
      </c>
      <c r="S154" s="3">
        <f t="shared" si="167"/>
        <v>6.0787250384024567</v>
      </c>
      <c r="T154" s="3">
        <f t="shared" si="168"/>
        <v>1.7654731850664525</v>
      </c>
      <c r="U154" s="3">
        <f t="shared" si="169"/>
        <v>2.2729145795765708</v>
      </c>
      <c r="V154" s="4">
        <f t="shared" si="170"/>
        <v>0.64516129032258063</v>
      </c>
      <c r="W154" s="4">
        <f t="shared" si="171"/>
        <v>0.23809523809523808</v>
      </c>
      <c r="X154" s="4">
        <f t="shared" si="172"/>
        <v>0.17391304347826086</v>
      </c>
      <c r="Y154" s="4">
        <f t="shared" si="173"/>
        <v>0.5988023952095809</v>
      </c>
      <c r="Z154" s="4">
        <f t="shared" si="174"/>
        <v>0.46511627906976744</v>
      </c>
      <c r="AA154" s="4">
        <f t="shared" si="175"/>
        <v>0.36904761904761907</v>
      </c>
      <c r="AB154" s="4">
        <f t="shared" si="176"/>
        <v>0.26956521739130435</v>
      </c>
      <c r="AC154" s="4">
        <f t="shared" si="177"/>
        <v>2.709677419354839</v>
      </c>
      <c r="AD154" s="4">
        <f t="shared" si="178"/>
        <v>0.73043478260869565</v>
      </c>
      <c r="AE154" s="4">
        <f t="shared" si="179"/>
        <v>3.7096774193548385</v>
      </c>
      <c r="AF154" s="4">
        <f t="shared" si="180"/>
        <v>1.3690476190476191</v>
      </c>
      <c r="AG154" s="4">
        <f t="shared" si="181"/>
        <v>0.77674418604651163</v>
      </c>
      <c r="AH154" s="4">
        <f t="shared" si="182"/>
        <v>1.2874251497005988</v>
      </c>
      <c r="AI154" s="4">
        <f t="shared" si="183"/>
        <v>-4.4401122019635331</v>
      </c>
      <c r="AJ154" s="4">
        <f t="shared" si="184"/>
        <v>-2.8014993655246108</v>
      </c>
      <c r="AK154" s="4">
        <f t="shared" si="185"/>
        <v>-1.6386128364389227</v>
      </c>
      <c r="AL154" s="4">
        <f t="shared" si="186"/>
        <v>-0.50744139451011838</v>
      </c>
      <c r="AM154" s="4">
        <f t="shared" si="187"/>
        <v>0.50744139451011838</v>
      </c>
      <c r="AN154" s="4">
        <f t="shared" si="188"/>
        <v>-2.2200561009817665</v>
      </c>
      <c r="AO154" s="4">
        <f t="shared" si="189"/>
        <v>-1.4007496827623054</v>
      </c>
      <c r="AP154" s="4">
        <f t="shared" si="190"/>
        <v>-0.81930641821946137</v>
      </c>
      <c r="AQ154" s="4">
        <f t="shared" si="191"/>
        <v>-0.25372069725505919</v>
      </c>
      <c r="AR154" s="4">
        <f t="shared" si="192"/>
        <v>0.25372069725505919</v>
      </c>
      <c r="AS154" s="4">
        <f t="shared" si="193"/>
        <v>-1.1475773317352982</v>
      </c>
      <c r="AT154" s="4">
        <f t="shared" si="194"/>
        <v>-0.9508000222371551</v>
      </c>
      <c r="AU154" s="4">
        <f t="shared" si="195"/>
        <v>-0.68640278627563578</v>
      </c>
      <c r="AV154" s="4">
        <f t="shared" si="196"/>
        <v>-0.24847741853448066</v>
      </c>
      <c r="AW154" s="4">
        <f t="shared" si="197"/>
        <v>0.24847741853448066</v>
      </c>
      <c r="AX154" s="4">
        <f t="shared" si="198"/>
        <v>-206.56391971235368</v>
      </c>
      <c r="AY154" s="4">
        <f t="shared" si="199"/>
        <v>-171.14400400268792</v>
      </c>
      <c r="AZ154" s="4">
        <f t="shared" si="200"/>
        <v>-123.55250152961443</v>
      </c>
      <c r="BA154" s="4">
        <f t="shared" si="201"/>
        <v>-44.725935336206518</v>
      </c>
      <c r="BB154" s="4">
        <f t="shared" si="202"/>
        <v>44.725935336206518</v>
      </c>
      <c r="BC154" s="4">
        <f t="shared" si="203"/>
        <v>-0.73043478260869554</v>
      </c>
      <c r="BD154" s="4">
        <f t="shared" si="204"/>
        <v>-0.63095238095238093</v>
      </c>
      <c r="BE154" s="4">
        <f t="shared" si="205"/>
        <v>-0.26956521739130429</v>
      </c>
      <c r="BF154" s="4">
        <f t="shared" si="206"/>
        <v>-0.22325581395348848</v>
      </c>
      <c r="BG154" s="4">
        <f t="shared" si="207"/>
        <v>0.28742514970059896</v>
      </c>
      <c r="BH154" s="4">
        <f t="shared" si="208"/>
        <v>2.2452931170488886</v>
      </c>
      <c r="BI154" s="4">
        <f t="shared" si="209"/>
        <v>4.0524833589349711</v>
      </c>
      <c r="BJ154" s="4">
        <f t="shared" si="210"/>
        <v>0.55405363037418409</v>
      </c>
      <c r="BK154" s="4">
        <f t="shared" si="211"/>
        <v>0.35881525111286339</v>
      </c>
      <c r="BL154" s="4">
        <f t="shared" si="212"/>
        <v>2.0191938823215114</v>
      </c>
      <c r="BM154" s="4">
        <f t="shared" si="213"/>
        <v>0.17770222773274533</v>
      </c>
      <c r="BN154" s="3">
        <f t="shared" si="214"/>
        <v>0</v>
      </c>
      <c r="BO154" s="3">
        <v>100</v>
      </c>
      <c r="BP154" s="3">
        <f t="shared" si="215"/>
        <v>-1</v>
      </c>
      <c r="BQ154" s="3">
        <f t="shared" si="216"/>
        <v>-100</v>
      </c>
      <c r="BR154" s="3">
        <f t="shared" si="217"/>
        <v>0</v>
      </c>
      <c r="BS154" s="3">
        <f t="shared" si="218"/>
        <v>-1</v>
      </c>
      <c r="BT154" s="3">
        <f t="shared" si="231"/>
        <v>-100</v>
      </c>
      <c r="BU154" s="3">
        <f t="shared" si="219"/>
        <v>1</v>
      </c>
      <c r="BV154" s="3">
        <f t="shared" si="220"/>
        <v>3.2</v>
      </c>
      <c r="BW154" s="3">
        <f t="shared" si="232"/>
        <v>320</v>
      </c>
      <c r="BX154" s="3">
        <f t="shared" si="221"/>
        <v>0</v>
      </c>
      <c r="BY154" s="3">
        <f t="shared" si="222"/>
        <v>-1</v>
      </c>
      <c r="BZ154" s="3">
        <f t="shared" si="233"/>
        <v>-100</v>
      </c>
      <c r="CA154" s="3">
        <f t="shared" si="223"/>
        <v>1</v>
      </c>
      <c r="CB154" s="3">
        <f t="shared" si="224"/>
        <v>1.1499999999999999</v>
      </c>
      <c r="CC154" s="3">
        <f t="shared" si="225"/>
        <v>114.99999999999999</v>
      </c>
      <c r="CD154" s="3">
        <f t="shared" si="226"/>
        <v>1</v>
      </c>
      <c r="CE154" s="3">
        <f t="shared" si="227"/>
        <v>1</v>
      </c>
      <c r="CF154" s="3">
        <f t="shared" si="234"/>
        <v>2</v>
      </c>
      <c r="CG154" s="16" t="str">
        <f t="shared" si="235"/>
        <v>BackCasa</v>
      </c>
      <c r="CI154" s="12">
        <f t="shared" si="236"/>
        <v>1</v>
      </c>
      <c r="CJ154" s="12">
        <f t="shared" si="237"/>
        <v>0</v>
      </c>
      <c r="CK154" s="12">
        <f t="shared" si="238"/>
        <v>1</v>
      </c>
      <c r="CL154" s="12" t="str">
        <f t="shared" si="239"/>
        <v/>
      </c>
      <c r="CM154" s="12">
        <f t="shared" si="228"/>
        <v>1</v>
      </c>
      <c r="CN154" s="12">
        <f t="shared" si="229"/>
        <v>1</v>
      </c>
      <c r="CO154" s="12">
        <f t="shared" si="240"/>
        <v>2</v>
      </c>
      <c r="CP154" s="12" t="str">
        <f t="shared" si="241"/>
        <v>Under2.5</v>
      </c>
    </row>
    <row r="155" spans="1:94" x14ac:dyDescent="0.25">
      <c r="A155" t="s">
        <v>127</v>
      </c>
      <c r="B155" t="s">
        <v>190</v>
      </c>
      <c r="C155" t="s">
        <v>173</v>
      </c>
      <c r="D155" t="s">
        <v>141</v>
      </c>
      <c r="E155" t="s">
        <v>13</v>
      </c>
      <c r="F155" s="3">
        <v>0</v>
      </c>
      <c r="G155" s="3">
        <v>3</v>
      </c>
      <c r="H155" s="3" t="str">
        <f t="shared" si="230"/>
        <v>A</v>
      </c>
      <c r="I155" s="3">
        <v>1.65</v>
      </c>
      <c r="J155" s="3">
        <v>4.33</v>
      </c>
      <c r="K155" s="3">
        <v>4.5</v>
      </c>
      <c r="L155" s="3">
        <v>1.48</v>
      </c>
      <c r="M155" s="3">
        <v>2.6</v>
      </c>
      <c r="N155" s="3">
        <f t="shared" si="162"/>
        <v>3</v>
      </c>
      <c r="O155" s="3">
        <f t="shared" si="163"/>
        <v>5.9229710499918209E-2</v>
      </c>
      <c r="P155" s="3">
        <f t="shared" si="164"/>
        <v>6.0291060291060239E-2</v>
      </c>
      <c r="Q155" s="3">
        <f t="shared" si="165"/>
        <v>1.7477290223248649</v>
      </c>
      <c r="R155" s="3">
        <f t="shared" si="166"/>
        <v>4.5864646464646457</v>
      </c>
      <c r="S155" s="3">
        <f t="shared" si="167"/>
        <v>4.7665336972496322</v>
      </c>
      <c r="T155" s="3">
        <f t="shared" si="168"/>
        <v>1.5676599715398789</v>
      </c>
      <c r="U155" s="3">
        <f t="shared" si="169"/>
        <v>2.7539972472997873</v>
      </c>
      <c r="V155" s="4">
        <f t="shared" si="170"/>
        <v>0.60606060606060608</v>
      </c>
      <c r="W155" s="4">
        <f t="shared" si="171"/>
        <v>0.23094688221709006</v>
      </c>
      <c r="X155" s="4">
        <f t="shared" si="172"/>
        <v>0.22222222222222221</v>
      </c>
      <c r="Y155" s="4">
        <f t="shared" si="173"/>
        <v>0.67567567567567566</v>
      </c>
      <c r="Z155" s="4">
        <f t="shared" si="174"/>
        <v>0.38461538461538458</v>
      </c>
      <c r="AA155" s="4">
        <f t="shared" si="175"/>
        <v>0.38106235565819857</v>
      </c>
      <c r="AB155" s="4">
        <f t="shared" si="176"/>
        <v>0.36666666666666664</v>
      </c>
      <c r="AC155" s="4">
        <f t="shared" si="177"/>
        <v>2.6242424242424245</v>
      </c>
      <c r="AD155" s="4">
        <f t="shared" si="178"/>
        <v>0.9622222222222222</v>
      </c>
      <c r="AE155" s="4">
        <f t="shared" si="179"/>
        <v>2.7272727272727275</v>
      </c>
      <c r="AF155" s="4">
        <f t="shared" si="180"/>
        <v>1.0392609699769053</v>
      </c>
      <c r="AG155" s="4">
        <f t="shared" si="181"/>
        <v>0.56923076923076921</v>
      </c>
      <c r="AH155" s="4">
        <f t="shared" si="182"/>
        <v>1.7567567567567568</v>
      </c>
      <c r="AI155" s="4">
        <f t="shared" si="183"/>
        <v>-3.018804674924767</v>
      </c>
      <c r="AJ155" s="4">
        <f t="shared" si="184"/>
        <v>-2.8387356241397805</v>
      </c>
      <c r="AK155" s="4">
        <f t="shared" si="185"/>
        <v>-0.18006905078498647</v>
      </c>
      <c r="AL155" s="4">
        <f t="shared" si="186"/>
        <v>-1.1863372757599084</v>
      </c>
      <c r="AM155" s="4">
        <f t="shared" si="187"/>
        <v>1.1863372757599084</v>
      </c>
      <c r="AN155" s="4">
        <f t="shared" si="188"/>
        <v>-1.5094023374623835</v>
      </c>
      <c r="AO155" s="4">
        <f t="shared" si="189"/>
        <v>-1.4193678120698903</v>
      </c>
      <c r="AP155" s="4">
        <f t="shared" si="190"/>
        <v>-9.0034525392493236E-2</v>
      </c>
      <c r="AQ155" s="4">
        <f t="shared" si="191"/>
        <v>-0.59316863787995422</v>
      </c>
      <c r="AR155" s="4">
        <f t="shared" si="192"/>
        <v>0.59316863787995422</v>
      </c>
      <c r="AS155" s="4">
        <f t="shared" si="193"/>
        <v>-0.9856742420297695</v>
      </c>
      <c r="AT155" s="4">
        <f t="shared" si="194"/>
        <v>-0.95703053530715487</v>
      </c>
      <c r="AU155" s="4">
        <f t="shared" si="195"/>
        <v>-8.9792422068198527E-2</v>
      </c>
      <c r="AV155" s="4">
        <f t="shared" si="196"/>
        <v>-0.53538129807287471</v>
      </c>
      <c r="AW155" s="4">
        <f t="shared" si="197"/>
        <v>0.53538129807287471</v>
      </c>
      <c r="AX155" s="4">
        <f t="shared" si="198"/>
        <v>-177.42136356535849</v>
      </c>
      <c r="AY155" s="4">
        <f t="shared" si="199"/>
        <v>-172.26549635528787</v>
      </c>
      <c r="AZ155" s="4">
        <f t="shared" si="200"/>
        <v>-16.162635972275737</v>
      </c>
      <c r="BA155" s="4">
        <f t="shared" si="201"/>
        <v>-96.368633653117442</v>
      </c>
      <c r="BB155" s="4">
        <f t="shared" si="202"/>
        <v>96.368633653117442</v>
      </c>
      <c r="BC155" s="4">
        <f t="shared" si="203"/>
        <v>-0.6333333333333333</v>
      </c>
      <c r="BD155" s="4">
        <f t="shared" si="204"/>
        <v>-0.61893764434180132</v>
      </c>
      <c r="BE155" s="4">
        <f t="shared" si="205"/>
        <v>-3.7777777777777855E-2</v>
      </c>
      <c r="BF155" s="4">
        <f t="shared" si="206"/>
        <v>-0.43076923076923079</v>
      </c>
      <c r="BG155" s="4">
        <f t="shared" si="207"/>
        <v>0.7567567567567568</v>
      </c>
      <c r="BH155" s="4">
        <f t="shared" si="208"/>
        <v>1.6933215126962013</v>
      </c>
      <c r="BI155" s="4">
        <f t="shared" si="209"/>
        <v>3.7002424553463809</v>
      </c>
      <c r="BJ155" s="4">
        <f t="shared" si="210"/>
        <v>0.45762447545824103</v>
      </c>
      <c r="BK155" s="4">
        <f t="shared" si="211"/>
        <v>0.83886713246420586</v>
      </c>
      <c r="BL155" s="4">
        <f t="shared" si="212"/>
        <v>2.1608286094198332</v>
      </c>
      <c r="BM155" s="4">
        <f t="shared" si="213"/>
        <v>0.3882154877102611</v>
      </c>
      <c r="BN155" s="3">
        <f t="shared" si="214"/>
        <v>0</v>
      </c>
      <c r="BO155" s="3">
        <v>100</v>
      </c>
      <c r="BP155" s="3">
        <f t="shared" si="215"/>
        <v>-1</v>
      </c>
      <c r="BQ155" s="3">
        <f t="shared" si="216"/>
        <v>-100</v>
      </c>
      <c r="BR155" s="3">
        <f t="shared" si="217"/>
        <v>1</v>
      </c>
      <c r="BS155" s="3">
        <f t="shared" si="218"/>
        <v>3.5</v>
      </c>
      <c r="BT155" s="3">
        <f t="shared" si="231"/>
        <v>350</v>
      </c>
      <c r="BU155" s="3">
        <f t="shared" si="219"/>
        <v>0</v>
      </c>
      <c r="BV155" s="3">
        <f t="shared" si="220"/>
        <v>-1</v>
      </c>
      <c r="BW155" s="3">
        <f t="shared" si="232"/>
        <v>-100</v>
      </c>
      <c r="BX155" s="3">
        <f t="shared" si="221"/>
        <v>1</v>
      </c>
      <c r="BY155" s="3">
        <f t="shared" si="222"/>
        <v>0.48</v>
      </c>
      <c r="BZ155" s="3">
        <f t="shared" si="233"/>
        <v>48</v>
      </c>
      <c r="CA155" s="3">
        <f t="shared" si="223"/>
        <v>0</v>
      </c>
      <c r="CB155" s="3">
        <f t="shared" si="224"/>
        <v>-1</v>
      </c>
      <c r="CC155" s="3">
        <f t="shared" si="225"/>
        <v>-100</v>
      </c>
      <c r="CD155" s="3">
        <f t="shared" si="226"/>
        <v>1</v>
      </c>
      <c r="CE155" s="3">
        <f t="shared" si="227"/>
        <v>0</v>
      </c>
      <c r="CF155" s="3">
        <f t="shared" si="234"/>
        <v>1</v>
      </c>
      <c r="CG155" s="16" t="str">
        <f t="shared" si="235"/>
        <v/>
      </c>
      <c r="CI155" s="12">
        <f t="shared" si="236"/>
        <v>1</v>
      </c>
      <c r="CJ155" s="12">
        <f t="shared" si="237"/>
        <v>0</v>
      </c>
      <c r="CK155" s="12">
        <f t="shared" si="238"/>
        <v>1</v>
      </c>
      <c r="CL155" s="12" t="str">
        <f t="shared" si="239"/>
        <v/>
      </c>
      <c r="CM155" s="12">
        <f t="shared" si="228"/>
        <v>1</v>
      </c>
      <c r="CN155" s="12">
        <f t="shared" si="229"/>
        <v>0</v>
      </c>
      <c r="CO155" s="12">
        <f t="shared" si="240"/>
        <v>1</v>
      </c>
      <c r="CP155" s="12" t="str">
        <f t="shared" si="241"/>
        <v/>
      </c>
    </row>
    <row r="156" spans="1:94" x14ac:dyDescent="0.25">
      <c r="A156" t="s">
        <v>127</v>
      </c>
      <c r="B156" t="s">
        <v>190</v>
      </c>
      <c r="C156" t="s">
        <v>173</v>
      </c>
      <c r="D156" t="s">
        <v>135</v>
      </c>
      <c r="E156" t="s">
        <v>22</v>
      </c>
      <c r="F156" s="3">
        <v>1</v>
      </c>
      <c r="G156" s="3">
        <v>0</v>
      </c>
      <c r="H156" s="3" t="str">
        <f t="shared" si="230"/>
        <v>H</v>
      </c>
      <c r="I156" s="3">
        <v>4.5</v>
      </c>
      <c r="J156" s="3">
        <v>3.8</v>
      </c>
      <c r="K156" s="3">
        <v>1.73</v>
      </c>
      <c r="L156" s="3">
        <v>1.95</v>
      </c>
      <c r="M156" s="3">
        <v>1.95</v>
      </c>
      <c r="N156" s="3">
        <f t="shared" si="162"/>
        <v>1</v>
      </c>
      <c r="O156" s="3">
        <f t="shared" si="163"/>
        <v>6.3414799039989145E-2</v>
      </c>
      <c r="P156" s="3">
        <f t="shared" si="164"/>
        <v>2.5641025641025772E-2</v>
      </c>
      <c r="Q156" s="3">
        <f t="shared" si="165"/>
        <v>4.7853665956799514</v>
      </c>
      <c r="R156" s="3">
        <f t="shared" si="166"/>
        <v>4.0409762363519581</v>
      </c>
      <c r="S156" s="3">
        <f t="shared" si="167"/>
        <v>1.8397076023391812</v>
      </c>
      <c r="T156" s="3">
        <f t="shared" si="168"/>
        <v>2.0736588581279789</v>
      </c>
      <c r="U156" s="3">
        <f t="shared" si="169"/>
        <v>2.0736588581279789</v>
      </c>
      <c r="V156" s="4">
        <f t="shared" si="170"/>
        <v>0.22222222222222221</v>
      </c>
      <c r="W156" s="4">
        <f t="shared" si="171"/>
        <v>0.26315789473684209</v>
      </c>
      <c r="X156" s="4">
        <f t="shared" si="172"/>
        <v>0.5780346820809249</v>
      </c>
      <c r="Y156" s="4">
        <f t="shared" si="173"/>
        <v>0.51282051282051289</v>
      </c>
      <c r="Z156" s="4">
        <f t="shared" si="174"/>
        <v>0.51282051282051289</v>
      </c>
      <c r="AA156" s="4">
        <f t="shared" si="175"/>
        <v>1.1842105263157896</v>
      </c>
      <c r="AB156" s="4">
        <f t="shared" si="176"/>
        <v>2.601156069364162</v>
      </c>
      <c r="AC156" s="4">
        <f t="shared" si="177"/>
        <v>0.84444444444444444</v>
      </c>
      <c r="AD156" s="4">
        <f t="shared" si="178"/>
        <v>2.1965317919075145</v>
      </c>
      <c r="AE156" s="4">
        <f t="shared" si="179"/>
        <v>0.38444444444444442</v>
      </c>
      <c r="AF156" s="4">
        <f t="shared" si="180"/>
        <v>0.45526315789473687</v>
      </c>
      <c r="AG156" s="4">
        <f t="shared" si="181"/>
        <v>1</v>
      </c>
      <c r="AH156" s="4">
        <f t="shared" si="182"/>
        <v>1</v>
      </c>
      <c r="AI156" s="4">
        <f t="shared" si="183"/>
        <v>2.9456589933407704</v>
      </c>
      <c r="AJ156" s="4">
        <f t="shared" si="184"/>
        <v>0.74439035932799325</v>
      </c>
      <c r="AK156" s="4">
        <f t="shared" si="185"/>
        <v>2.2012686340127772</v>
      </c>
      <c r="AL156" s="4">
        <f t="shared" si="186"/>
        <v>0</v>
      </c>
      <c r="AM156" s="4">
        <f t="shared" si="187"/>
        <v>0</v>
      </c>
      <c r="AN156" s="4">
        <f t="shared" si="188"/>
        <v>1.4728294966703852</v>
      </c>
      <c r="AO156" s="4">
        <f t="shared" si="189"/>
        <v>0.37219517966399662</v>
      </c>
      <c r="AP156" s="4">
        <f t="shared" si="190"/>
        <v>1.1006343170063886</v>
      </c>
      <c r="AQ156" s="4">
        <f t="shared" si="191"/>
        <v>0</v>
      </c>
      <c r="AR156" s="4">
        <f t="shared" si="192"/>
        <v>0</v>
      </c>
      <c r="AS156" s="4">
        <f t="shared" si="193"/>
        <v>0.97432760097628723</v>
      </c>
      <c r="AT156" s="4">
        <f t="shared" si="194"/>
        <v>0.35630938503591264</v>
      </c>
      <c r="AU156" s="4">
        <f t="shared" si="195"/>
        <v>0.83326819734568791</v>
      </c>
      <c r="AV156" s="4">
        <f t="shared" si="196"/>
        <v>0</v>
      </c>
      <c r="AW156" s="4">
        <f t="shared" si="197"/>
        <v>0</v>
      </c>
      <c r="AX156" s="4">
        <f t="shared" si="198"/>
        <v>175.3789681757317</v>
      </c>
      <c r="AY156" s="4">
        <f t="shared" si="199"/>
        <v>64.135689306464272</v>
      </c>
      <c r="AZ156" s="4">
        <f t="shared" si="200"/>
        <v>149.98827552222383</v>
      </c>
      <c r="BA156" s="4">
        <f t="shared" si="201"/>
        <v>0</v>
      </c>
      <c r="BB156" s="4">
        <f t="shared" si="202"/>
        <v>0</v>
      </c>
      <c r="BC156" s="4">
        <f t="shared" si="203"/>
        <v>1.6011560693641622</v>
      </c>
      <c r="BD156" s="4">
        <f t="shared" si="204"/>
        <v>0.18421052631578971</v>
      </c>
      <c r="BE156" s="4">
        <f t="shared" si="205"/>
        <v>1.1965317919075142</v>
      </c>
      <c r="BF156" s="4">
        <f t="shared" si="206"/>
        <v>0</v>
      </c>
      <c r="BG156" s="4">
        <f t="shared" si="207"/>
        <v>0</v>
      </c>
      <c r="BH156" s="4">
        <f t="shared" si="208"/>
        <v>1.531698812386556</v>
      </c>
      <c r="BI156" s="4">
        <f t="shared" si="209"/>
        <v>3.5553501447903635</v>
      </c>
      <c r="BJ156" s="4">
        <f t="shared" si="210"/>
        <v>0.43081517994252871</v>
      </c>
      <c r="BK156" s="4">
        <f t="shared" si="211"/>
        <v>0</v>
      </c>
      <c r="BL156" s="4">
        <f t="shared" si="212"/>
        <v>2.0736588581279789</v>
      </c>
      <c r="BM156" s="4">
        <f t="shared" si="213"/>
        <v>0</v>
      </c>
      <c r="BN156" s="3">
        <f t="shared" si="214"/>
        <v>1</v>
      </c>
      <c r="BO156" s="3">
        <v>100</v>
      </c>
      <c r="BP156" s="3">
        <f t="shared" si="215"/>
        <v>3.5</v>
      </c>
      <c r="BQ156" s="3">
        <f t="shared" si="216"/>
        <v>350</v>
      </c>
      <c r="BR156" s="3">
        <f t="shared" si="217"/>
        <v>0</v>
      </c>
      <c r="BS156" s="3">
        <f t="shared" si="218"/>
        <v>-1</v>
      </c>
      <c r="BT156" s="3">
        <f t="shared" si="231"/>
        <v>-100</v>
      </c>
      <c r="BU156" s="3">
        <f t="shared" si="219"/>
        <v>0</v>
      </c>
      <c r="BV156" s="3">
        <f t="shared" si="220"/>
        <v>-1</v>
      </c>
      <c r="BW156" s="3">
        <f t="shared" si="232"/>
        <v>-100</v>
      </c>
      <c r="BX156" s="3">
        <f t="shared" si="221"/>
        <v>0</v>
      </c>
      <c r="BY156" s="3">
        <f t="shared" si="222"/>
        <v>-1</v>
      </c>
      <c r="BZ156" s="3">
        <f t="shared" si="233"/>
        <v>-100</v>
      </c>
      <c r="CA156" s="3">
        <f t="shared" si="223"/>
        <v>1</v>
      </c>
      <c r="CB156" s="3">
        <f t="shared" si="224"/>
        <v>0.95</v>
      </c>
      <c r="CC156" s="3">
        <f t="shared" si="225"/>
        <v>95</v>
      </c>
      <c r="CD156" s="3">
        <f t="shared" si="226"/>
        <v>1</v>
      </c>
      <c r="CE156" s="3">
        <f t="shared" si="227"/>
        <v>0</v>
      </c>
      <c r="CF156" s="3">
        <f t="shared" si="234"/>
        <v>1</v>
      </c>
      <c r="CG156" s="16" t="str">
        <f t="shared" si="235"/>
        <v/>
      </c>
      <c r="CI156" s="12">
        <f t="shared" si="236"/>
        <v>1</v>
      </c>
      <c r="CJ156" s="12">
        <f t="shared" si="237"/>
        <v>1</v>
      </c>
      <c r="CK156" s="12">
        <f t="shared" si="238"/>
        <v>2</v>
      </c>
      <c r="CL156" s="12" t="str">
        <f t="shared" si="239"/>
        <v>Over2.5</v>
      </c>
      <c r="CM156" s="12">
        <f t="shared" si="228"/>
        <v>1</v>
      </c>
      <c r="CN156" s="12">
        <f t="shared" si="229"/>
        <v>0</v>
      </c>
      <c r="CO156" s="12">
        <f t="shared" si="240"/>
        <v>1</v>
      </c>
      <c r="CP156" s="12" t="str">
        <f t="shared" si="241"/>
        <v/>
      </c>
    </row>
    <row r="157" spans="1:94" x14ac:dyDescent="0.25">
      <c r="A157" t="s">
        <v>127</v>
      </c>
      <c r="B157" t="s">
        <v>190</v>
      </c>
      <c r="C157" t="s">
        <v>173</v>
      </c>
      <c r="D157" t="s">
        <v>26</v>
      </c>
      <c r="E157" t="s">
        <v>133</v>
      </c>
      <c r="F157" s="3">
        <v>1</v>
      </c>
      <c r="G157" s="3">
        <v>1</v>
      </c>
      <c r="H157" s="3" t="str">
        <f t="shared" si="230"/>
        <v>D</v>
      </c>
      <c r="I157" s="3">
        <v>1.91</v>
      </c>
      <c r="J157" s="3">
        <v>3.25</v>
      </c>
      <c r="K157" s="3">
        <v>4.33</v>
      </c>
      <c r="L157" s="3">
        <v>2.4</v>
      </c>
      <c r="M157" s="3">
        <v>1.53</v>
      </c>
      <c r="N157" s="3">
        <f t="shared" si="162"/>
        <v>2</v>
      </c>
      <c r="O157" s="3">
        <f t="shared" si="163"/>
        <v>6.2199399333481509E-2</v>
      </c>
      <c r="P157" s="3">
        <f t="shared" si="164"/>
        <v>7.026143790849676E-2</v>
      </c>
      <c r="Q157" s="3">
        <f t="shared" si="165"/>
        <v>2.0288008527269494</v>
      </c>
      <c r="R157" s="3">
        <f t="shared" si="166"/>
        <v>3.4521480478338149</v>
      </c>
      <c r="S157" s="3">
        <f t="shared" si="167"/>
        <v>4.5993233991139748</v>
      </c>
      <c r="T157" s="3">
        <f t="shared" si="168"/>
        <v>2.5492785584003554</v>
      </c>
      <c r="U157" s="3">
        <f t="shared" si="169"/>
        <v>1.6251650809802267</v>
      </c>
      <c r="V157" s="4">
        <f t="shared" si="170"/>
        <v>0.52356020942408377</v>
      </c>
      <c r="W157" s="4">
        <f t="shared" si="171"/>
        <v>0.30769230769230771</v>
      </c>
      <c r="X157" s="4">
        <f t="shared" si="172"/>
        <v>0.23094688221709006</v>
      </c>
      <c r="Y157" s="4">
        <f t="shared" si="173"/>
        <v>0.41666666666666669</v>
      </c>
      <c r="Z157" s="4">
        <f t="shared" si="174"/>
        <v>0.65359477124183007</v>
      </c>
      <c r="AA157" s="4">
        <f t="shared" si="175"/>
        <v>0.58769230769230763</v>
      </c>
      <c r="AB157" s="4">
        <f t="shared" si="176"/>
        <v>0.44110854503464203</v>
      </c>
      <c r="AC157" s="4">
        <f t="shared" si="177"/>
        <v>1.7015706806282722</v>
      </c>
      <c r="AD157" s="4">
        <f t="shared" si="178"/>
        <v>0.75057736720554269</v>
      </c>
      <c r="AE157" s="4">
        <f t="shared" si="179"/>
        <v>2.2670157068062831</v>
      </c>
      <c r="AF157" s="4">
        <f t="shared" si="180"/>
        <v>1.3323076923076924</v>
      </c>
      <c r="AG157" s="4">
        <f t="shared" si="181"/>
        <v>1.5686274509803921</v>
      </c>
      <c r="AH157" s="4">
        <f t="shared" si="182"/>
        <v>0.63750000000000007</v>
      </c>
      <c r="AI157" s="4">
        <f t="shared" si="183"/>
        <v>-2.5705225463870254</v>
      </c>
      <c r="AJ157" s="4">
        <f t="shared" si="184"/>
        <v>-1.4233471951068655</v>
      </c>
      <c r="AK157" s="4">
        <f t="shared" si="185"/>
        <v>-1.1471753512801599</v>
      </c>
      <c r="AL157" s="4">
        <f t="shared" si="186"/>
        <v>0.92411347742012873</v>
      </c>
      <c r="AM157" s="4">
        <f t="shared" si="187"/>
        <v>-0.92411347742012873</v>
      </c>
      <c r="AN157" s="4">
        <f t="shared" si="188"/>
        <v>-1.2852612731935127</v>
      </c>
      <c r="AO157" s="4">
        <f t="shared" si="189"/>
        <v>-0.71167359755343274</v>
      </c>
      <c r="AP157" s="4">
        <f t="shared" si="190"/>
        <v>-0.57358767564007995</v>
      </c>
      <c r="AQ157" s="4">
        <f t="shared" si="191"/>
        <v>0.46205673871006436</v>
      </c>
      <c r="AR157" s="4">
        <f t="shared" si="192"/>
        <v>-0.46205673871006436</v>
      </c>
      <c r="AS157" s="4">
        <f t="shared" si="193"/>
        <v>-0.90958236957831784</v>
      </c>
      <c r="AT157" s="4">
        <f t="shared" si="194"/>
        <v>-0.61851770329936173</v>
      </c>
      <c r="AU157" s="4">
        <f t="shared" si="195"/>
        <v>-0.52077223280420148</v>
      </c>
      <c r="AV157" s="4">
        <f t="shared" si="196"/>
        <v>0.43283495394967214</v>
      </c>
      <c r="AW157" s="4">
        <f t="shared" si="197"/>
        <v>-0.43283495394967214</v>
      </c>
      <c r="AX157" s="4">
        <f t="shared" si="198"/>
        <v>-163.72482652409721</v>
      </c>
      <c r="AY157" s="4">
        <f t="shared" si="199"/>
        <v>-111.33318659388512</v>
      </c>
      <c r="AZ157" s="4">
        <f t="shared" si="200"/>
        <v>-93.739001904756265</v>
      </c>
      <c r="BA157" s="4">
        <f t="shared" si="201"/>
        <v>77.910291710940982</v>
      </c>
      <c r="BB157" s="4">
        <f t="shared" si="202"/>
        <v>-77.910291710940982</v>
      </c>
      <c r="BC157" s="4">
        <f t="shared" si="203"/>
        <v>-0.55889145496535797</v>
      </c>
      <c r="BD157" s="4">
        <f t="shared" si="204"/>
        <v>-0.41230769230769237</v>
      </c>
      <c r="BE157" s="4">
        <f t="shared" si="205"/>
        <v>-0.24942263279445726</v>
      </c>
      <c r="BF157" s="4">
        <f t="shared" si="206"/>
        <v>0.56862745098039202</v>
      </c>
      <c r="BG157" s="4">
        <f t="shared" si="207"/>
        <v>-0.36249999999999993</v>
      </c>
      <c r="BH157" s="4">
        <f t="shared" si="208"/>
        <v>1.2877315122524182</v>
      </c>
      <c r="BI157" s="4">
        <f t="shared" si="209"/>
        <v>3.3600907665582462</v>
      </c>
      <c r="BJ157" s="4">
        <f t="shared" si="210"/>
        <v>0.38324307339216507</v>
      </c>
      <c r="BK157" s="4">
        <f t="shared" si="211"/>
        <v>0.65344690646965353</v>
      </c>
      <c r="BL157" s="4">
        <f t="shared" si="212"/>
        <v>2.0872218196902912</v>
      </c>
      <c r="BM157" s="4">
        <f t="shared" si="213"/>
        <v>0.31307017792992126</v>
      </c>
      <c r="BN157" s="3">
        <f t="shared" si="214"/>
        <v>0</v>
      </c>
      <c r="BO157" s="3">
        <v>100</v>
      </c>
      <c r="BP157" s="3">
        <f t="shared" si="215"/>
        <v>-1</v>
      </c>
      <c r="BQ157" s="3">
        <f t="shared" si="216"/>
        <v>-100</v>
      </c>
      <c r="BR157" s="3">
        <f t="shared" si="217"/>
        <v>0</v>
      </c>
      <c r="BS157" s="3">
        <f t="shared" si="218"/>
        <v>-1</v>
      </c>
      <c r="BT157" s="3">
        <f t="shared" si="231"/>
        <v>-100</v>
      </c>
      <c r="BU157" s="3">
        <f t="shared" si="219"/>
        <v>1</v>
      </c>
      <c r="BV157" s="3">
        <f t="shared" si="220"/>
        <v>2.25</v>
      </c>
      <c r="BW157" s="3">
        <f t="shared" si="232"/>
        <v>225</v>
      </c>
      <c r="BX157" s="3">
        <f t="shared" si="221"/>
        <v>0</v>
      </c>
      <c r="BY157" s="3">
        <f t="shared" si="222"/>
        <v>-1</v>
      </c>
      <c r="BZ157" s="3">
        <f t="shared" si="233"/>
        <v>-100</v>
      </c>
      <c r="CA157" s="3">
        <f t="shared" si="223"/>
        <v>1</v>
      </c>
      <c r="CB157" s="3">
        <f t="shared" si="224"/>
        <v>0.53</v>
      </c>
      <c r="CC157" s="3">
        <f t="shared" si="225"/>
        <v>53</v>
      </c>
      <c r="CD157" s="3">
        <f t="shared" si="226"/>
        <v>1</v>
      </c>
      <c r="CE157" s="3">
        <f t="shared" si="227"/>
        <v>1</v>
      </c>
      <c r="CF157" s="3">
        <f t="shared" si="234"/>
        <v>2</v>
      </c>
      <c r="CG157" s="16" t="str">
        <f t="shared" si="235"/>
        <v>BackCasa</v>
      </c>
      <c r="CI157" s="12">
        <f t="shared" si="236"/>
        <v>1</v>
      </c>
      <c r="CJ157" s="12">
        <f t="shared" si="237"/>
        <v>0</v>
      </c>
      <c r="CK157" s="12">
        <f t="shared" si="238"/>
        <v>1</v>
      </c>
      <c r="CL157" s="12" t="str">
        <f t="shared" si="239"/>
        <v/>
      </c>
      <c r="CM157" s="12">
        <f t="shared" si="228"/>
        <v>1</v>
      </c>
      <c r="CN157" s="12">
        <f t="shared" si="229"/>
        <v>1</v>
      </c>
      <c r="CO157" s="12">
        <f t="shared" si="240"/>
        <v>2</v>
      </c>
      <c r="CP157" s="12" t="str">
        <f t="shared" si="241"/>
        <v>Under2.5</v>
      </c>
    </row>
    <row r="158" spans="1:94" x14ac:dyDescent="0.25">
      <c r="A158" t="s">
        <v>127</v>
      </c>
      <c r="B158" t="s">
        <v>190</v>
      </c>
      <c r="C158" t="s">
        <v>174</v>
      </c>
      <c r="D158" t="s">
        <v>21</v>
      </c>
      <c r="E158" t="s">
        <v>12</v>
      </c>
      <c r="F158" s="3">
        <v>1</v>
      </c>
      <c r="G158" s="3">
        <v>0</v>
      </c>
      <c r="H158" s="3" t="str">
        <f t="shared" si="230"/>
        <v>H</v>
      </c>
      <c r="I158" s="3">
        <v>3.6</v>
      </c>
      <c r="J158" s="3">
        <v>3.75</v>
      </c>
      <c r="K158" s="3">
        <v>2</v>
      </c>
      <c r="L158" s="3">
        <v>1.73</v>
      </c>
      <c r="M158" s="3">
        <v>2.08</v>
      </c>
      <c r="N158" s="3">
        <f t="shared" si="162"/>
        <v>1</v>
      </c>
      <c r="O158" s="3">
        <f t="shared" si="163"/>
        <v>4.4444444444444509E-2</v>
      </c>
      <c r="P158" s="3">
        <f t="shared" si="164"/>
        <v>5.8803912850155626E-2</v>
      </c>
      <c r="Q158" s="3">
        <f t="shared" si="165"/>
        <v>3.7600000000000002</v>
      </c>
      <c r="R158" s="3">
        <f t="shared" si="166"/>
        <v>3.916666666666667</v>
      </c>
      <c r="S158" s="3">
        <f t="shared" si="167"/>
        <v>2.088888888888889</v>
      </c>
      <c r="T158" s="3">
        <f t="shared" si="168"/>
        <v>1.806888888888889</v>
      </c>
      <c r="U158" s="3">
        <f t="shared" si="169"/>
        <v>2.1724444444444448</v>
      </c>
      <c r="V158" s="4">
        <f t="shared" si="170"/>
        <v>0.27777777777777779</v>
      </c>
      <c r="W158" s="4">
        <f t="shared" si="171"/>
        <v>0.26666666666666666</v>
      </c>
      <c r="X158" s="4">
        <f t="shared" si="172"/>
        <v>0.5</v>
      </c>
      <c r="Y158" s="4">
        <f t="shared" si="173"/>
        <v>0.5780346820809249</v>
      </c>
      <c r="Z158" s="4">
        <f t="shared" si="174"/>
        <v>0.48076923076923073</v>
      </c>
      <c r="AA158" s="4">
        <f t="shared" si="175"/>
        <v>0.96000000000000008</v>
      </c>
      <c r="AB158" s="4">
        <f t="shared" si="176"/>
        <v>1.8</v>
      </c>
      <c r="AC158" s="4">
        <f t="shared" si="177"/>
        <v>1.0416666666666667</v>
      </c>
      <c r="AD158" s="4">
        <f t="shared" si="178"/>
        <v>1.875</v>
      </c>
      <c r="AE158" s="4">
        <f t="shared" si="179"/>
        <v>0.55555555555555558</v>
      </c>
      <c r="AF158" s="4">
        <f t="shared" si="180"/>
        <v>0.53333333333333333</v>
      </c>
      <c r="AG158" s="4">
        <f t="shared" si="181"/>
        <v>0.83173076923076916</v>
      </c>
      <c r="AH158" s="4">
        <f t="shared" si="182"/>
        <v>1.2023121387283238</v>
      </c>
      <c r="AI158" s="4">
        <f t="shared" si="183"/>
        <v>1.6711111111111112</v>
      </c>
      <c r="AJ158" s="4">
        <f t="shared" si="184"/>
        <v>-0.15666666666666673</v>
      </c>
      <c r="AK158" s="4">
        <f t="shared" si="185"/>
        <v>1.8277777777777779</v>
      </c>
      <c r="AL158" s="4">
        <f t="shared" si="186"/>
        <v>-0.36555555555555586</v>
      </c>
      <c r="AM158" s="4">
        <f t="shared" si="187"/>
        <v>0.36555555555555586</v>
      </c>
      <c r="AN158" s="4">
        <f t="shared" si="188"/>
        <v>0.83555555555555561</v>
      </c>
      <c r="AO158" s="4">
        <f t="shared" si="189"/>
        <v>-7.8333333333333366E-2</v>
      </c>
      <c r="AP158" s="4">
        <f t="shared" si="190"/>
        <v>0.91388888888888897</v>
      </c>
      <c r="AQ158" s="4">
        <f t="shared" si="191"/>
        <v>-0.18277777777777793</v>
      </c>
      <c r="AR158" s="4">
        <f t="shared" si="192"/>
        <v>0.18277777777777793</v>
      </c>
      <c r="AS158" s="4">
        <f t="shared" si="193"/>
        <v>0.69604831911538767</v>
      </c>
      <c r="AT158" s="4">
        <f t="shared" si="194"/>
        <v>-7.8173699960328746E-2</v>
      </c>
      <c r="AU158" s="4">
        <f t="shared" si="195"/>
        <v>0.7404357437760174</v>
      </c>
      <c r="AV158" s="4">
        <f t="shared" si="196"/>
        <v>-0.18078223156182191</v>
      </c>
      <c r="AW158" s="4">
        <f t="shared" si="197"/>
        <v>0.18078223156182191</v>
      </c>
      <c r="AX158" s="4">
        <f t="shared" si="198"/>
        <v>125.28869744076978</v>
      </c>
      <c r="AY158" s="4">
        <f t="shared" si="199"/>
        <v>-14.071265992859173</v>
      </c>
      <c r="AZ158" s="4">
        <f t="shared" si="200"/>
        <v>133.27843387968315</v>
      </c>
      <c r="BA158" s="4">
        <f t="shared" si="201"/>
        <v>-32.540801681127945</v>
      </c>
      <c r="BB158" s="4">
        <f t="shared" si="202"/>
        <v>32.540801681127945</v>
      </c>
      <c r="BC158" s="4">
        <f t="shared" si="203"/>
        <v>0.8</v>
      </c>
      <c r="BD158" s="4">
        <f t="shared" si="204"/>
        <v>-4.0000000000000015E-2</v>
      </c>
      <c r="BE158" s="4">
        <f t="shared" si="205"/>
        <v>0.875</v>
      </c>
      <c r="BF158" s="4">
        <f t="shared" si="206"/>
        <v>-0.16826923076923087</v>
      </c>
      <c r="BG158" s="4">
        <f t="shared" si="207"/>
        <v>0.20231213872832385</v>
      </c>
      <c r="BH158" s="4">
        <f t="shared" si="208"/>
        <v>1.0130752189136587</v>
      </c>
      <c r="BI158" s="4">
        <f t="shared" si="209"/>
        <v>3.2551851851851854</v>
      </c>
      <c r="BJ158" s="4">
        <f t="shared" si="210"/>
        <v>0.31121892036259852</v>
      </c>
      <c r="BK158" s="4">
        <f t="shared" si="211"/>
        <v>0.25848681223374925</v>
      </c>
      <c r="BL158" s="4">
        <f t="shared" si="212"/>
        <v>1.9896666666666669</v>
      </c>
      <c r="BM158" s="4">
        <f t="shared" si="213"/>
        <v>0.12991463171406395</v>
      </c>
      <c r="BN158" s="3">
        <f t="shared" si="214"/>
        <v>1</v>
      </c>
      <c r="BO158" s="3">
        <v>100</v>
      </c>
      <c r="BP158" s="3">
        <f t="shared" si="215"/>
        <v>2.6</v>
      </c>
      <c r="BQ158" s="3">
        <f t="shared" si="216"/>
        <v>260</v>
      </c>
      <c r="BR158" s="3">
        <f t="shared" si="217"/>
        <v>0</v>
      </c>
      <c r="BS158" s="3">
        <f t="shared" si="218"/>
        <v>-1</v>
      </c>
      <c r="BT158" s="3">
        <f t="shared" si="231"/>
        <v>-100</v>
      </c>
      <c r="BU158" s="3">
        <f t="shared" si="219"/>
        <v>0</v>
      </c>
      <c r="BV158" s="3">
        <f t="shared" si="220"/>
        <v>-1</v>
      </c>
      <c r="BW158" s="3">
        <f t="shared" si="232"/>
        <v>-100</v>
      </c>
      <c r="BX158" s="3">
        <f t="shared" si="221"/>
        <v>0</v>
      </c>
      <c r="BY158" s="3">
        <f t="shared" si="222"/>
        <v>-1</v>
      </c>
      <c r="BZ158" s="3">
        <f t="shared" si="233"/>
        <v>-100</v>
      </c>
      <c r="CA158" s="3">
        <f t="shared" si="223"/>
        <v>1</v>
      </c>
      <c r="CB158" s="3">
        <f t="shared" si="224"/>
        <v>1.08</v>
      </c>
      <c r="CC158" s="3">
        <f t="shared" si="225"/>
        <v>108</v>
      </c>
      <c r="CD158" s="3">
        <f t="shared" si="226"/>
        <v>1</v>
      </c>
      <c r="CE158" s="3">
        <f t="shared" si="227"/>
        <v>0</v>
      </c>
      <c r="CF158" s="3">
        <f t="shared" si="234"/>
        <v>1</v>
      </c>
      <c r="CG158" s="16" t="str">
        <f t="shared" si="235"/>
        <v/>
      </c>
      <c r="CI158" s="12">
        <f t="shared" si="236"/>
        <v>1</v>
      </c>
      <c r="CJ158" s="12">
        <f t="shared" si="237"/>
        <v>1</v>
      </c>
      <c r="CK158" s="12">
        <f t="shared" si="238"/>
        <v>2</v>
      </c>
      <c r="CL158" s="12" t="str">
        <f t="shared" si="239"/>
        <v>Over2.5</v>
      </c>
      <c r="CM158" s="12">
        <f t="shared" si="228"/>
        <v>1</v>
      </c>
      <c r="CN158" s="12">
        <f t="shared" si="229"/>
        <v>0</v>
      </c>
      <c r="CO158" s="12">
        <f t="shared" si="240"/>
        <v>1</v>
      </c>
      <c r="CP158" s="12" t="str">
        <f t="shared" si="241"/>
        <v/>
      </c>
    </row>
    <row r="159" spans="1:94" x14ac:dyDescent="0.25">
      <c r="A159" t="s">
        <v>127</v>
      </c>
      <c r="B159" t="s">
        <v>191</v>
      </c>
      <c r="C159" t="s">
        <v>134</v>
      </c>
      <c r="D159" t="s">
        <v>17</v>
      </c>
      <c r="E159" t="s">
        <v>24</v>
      </c>
      <c r="F159" s="3">
        <v>2</v>
      </c>
      <c r="G159" s="3">
        <v>0</v>
      </c>
      <c r="H159" s="3" t="str">
        <f t="shared" si="230"/>
        <v>H</v>
      </c>
      <c r="I159" s="3">
        <v>2.4</v>
      </c>
      <c r="J159" s="3">
        <v>3.5</v>
      </c>
      <c r="K159" s="3">
        <v>2.8</v>
      </c>
      <c r="L159" s="3">
        <v>1.91</v>
      </c>
      <c r="M159" s="3">
        <v>1.99</v>
      </c>
      <c r="N159" s="3">
        <f t="shared" si="162"/>
        <v>2</v>
      </c>
      <c r="O159" s="3">
        <f t="shared" si="163"/>
        <v>5.9523809523809534E-2</v>
      </c>
      <c r="P159" s="3">
        <f t="shared" si="164"/>
        <v>2.6072772238154074E-2</v>
      </c>
      <c r="Q159" s="3">
        <f t="shared" si="165"/>
        <v>2.5428571428571427</v>
      </c>
      <c r="R159" s="3">
        <f t="shared" si="166"/>
        <v>3.7083333333333335</v>
      </c>
      <c r="S159" s="3">
        <f t="shared" si="167"/>
        <v>2.9666666666666663</v>
      </c>
      <c r="T159" s="3">
        <f t="shared" si="168"/>
        <v>2.0236904761904762</v>
      </c>
      <c r="U159" s="3">
        <f t="shared" si="169"/>
        <v>2.108452380952381</v>
      </c>
      <c r="V159" s="4">
        <f t="shared" si="170"/>
        <v>0.41666666666666669</v>
      </c>
      <c r="W159" s="4">
        <f t="shared" si="171"/>
        <v>0.2857142857142857</v>
      </c>
      <c r="X159" s="4">
        <f t="shared" si="172"/>
        <v>0.35714285714285715</v>
      </c>
      <c r="Y159" s="4">
        <f t="shared" si="173"/>
        <v>0.52356020942408377</v>
      </c>
      <c r="Z159" s="4">
        <f t="shared" si="174"/>
        <v>0.50251256281407031</v>
      </c>
      <c r="AA159" s="4">
        <f t="shared" si="175"/>
        <v>0.68571428571428572</v>
      </c>
      <c r="AB159" s="4">
        <f t="shared" si="176"/>
        <v>0.85714285714285721</v>
      </c>
      <c r="AC159" s="4">
        <f t="shared" si="177"/>
        <v>1.4583333333333335</v>
      </c>
      <c r="AD159" s="4">
        <f t="shared" si="178"/>
        <v>1.25</v>
      </c>
      <c r="AE159" s="4">
        <f t="shared" si="179"/>
        <v>1.1666666666666667</v>
      </c>
      <c r="AF159" s="4">
        <f t="shared" si="180"/>
        <v>0.79999999999999993</v>
      </c>
      <c r="AG159" s="4">
        <f t="shared" si="181"/>
        <v>0.95979899497487431</v>
      </c>
      <c r="AH159" s="4">
        <f t="shared" si="182"/>
        <v>1.0418848167539267</v>
      </c>
      <c r="AI159" s="4">
        <f t="shared" si="183"/>
        <v>-0.42380952380952364</v>
      </c>
      <c r="AJ159" s="4">
        <f t="shared" si="184"/>
        <v>-1.1654761904761908</v>
      </c>
      <c r="AK159" s="4">
        <f t="shared" si="185"/>
        <v>0.74166666666666714</v>
      </c>
      <c r="AL159" s="4">
        <f t="shared" si="186"/>
        <v>-8.4761904761904816E-2</v>
      </c>
      <c r="AM159" s="4">
        <f t="shared" si="187"/>
        <v>8.4761904761904816E-2</v>
      </c>
      <c r="AN159" s="4">
        <f t="shared" si="188"/>
        <v>-0.21190476190476182</v>
      </c>
      <c r="AO159" s="4">
        <f t="shared" si="189"/>
        <v>-0.58273809523809539</v>
      </c>
      <c r="AP159" s="4">
        <f t="shared" si="190"/>
        <v>0.37083333333333357</v>
      </c>
      <c r="AQ159" s="4">
        <f t="shared" si="191"/>
        <v>-4.2380952380952408E-2</v>
      </c>
      <c r="AR159" s="4">
        <f t="shared" si="192"/>
        <v>4.2380952380952408E-2</v>
      </c>
      <c r="AS159" s="4">
        <f t="shared" si="193"/>
        <v>-0.20881580340440767</v>
      </c>
      <c r="AT159" s="4">
        <f t="shared" si="194"/>
        <v>-0.52763021789992304</v>
      </c>
      <c r="AU159" s="4">
        <f t="shared" si="195"/>
        <v>0.35511270761939451</v>
      </c>
      <c r="AV159" s="4">
        <f t="shared" si="196"/>
        <v>-4.235560557760603E-2</v>
      </c>
      <c r="AW159" s="4">
        <f t="shared" si="197"/>
        <v>4.235560557760603E-2</v>
      </c>
      <c r="AX159" s="4">
        <f t="shared" si="198"/>
        <v>-37.586844612793378</v>
      </c>
      <c r="AY159" s="4">
        <f t="shared" si="199"/>
        <v>-94.973439221986141</v>
      </c>
      <c r="AZ159" s="4">
        <f t="shared" si="200"/>
        <v>63.920287371491007</v>
      </c>
      <c r="BA159" s="4">
        <f t="shared" si="201"/>
        <v>-7.6240090039690847</v>
      </c>
      <c r="BB159" s="4">
        <f t="shared" si="202"/>
        <v>7.6240090039690847</v>
      </c>
      <c r="BC159" s="4">
        <f t="shared" si="203"/>
        <v>-0.14285714285714282</v>
      </c>
      <c r="BD159" s="4">
        <f t="shared" si="204"/>
        <v>-0.31428571428571433</v>
      </c>
      <c r="BE159" s="4">
        <f t="shared" si="205"/>
        <v>0.25000000000000017</v>
      </c>
      <c r="BF159" s="4">
        <f t="shared" si="206"/>
        <v>-4.0201005025125656E-2</v>
      </c>
      <c r="BG159" s="4">
        <f t="shared" si="207"/>
        <v>4.1884816753926732E-2</v>
      </c>
      <c r="BH159" s="4">
        <f t="shared" si="208"/>
        <v>0.58991789082365531</v>
      </c>
      <c r="BI159" s="4">
        <f t="shared" si="209"/>
        <v>3.0726190476190478</v>
      </c>
      <c r="BJ159" s="4">
        <f t="shared" si="210"/>
        <v>0.191991874580345</v>
      </c>
      <c r="BK159" s="4">
        <f t="shared" si="211"/>
        <v>5.9935717643431211E-2</v>
      </c>
      <c r="BL159" s="4">
        <f t="shared" si="212"/>
        <v>2.0660714285714286</v>
      </c>
      <c r="BM159" s="4">
        <f t="shared" si="213"/>
        <v>2.9009508971755815E-2</v>
      </c>
      <c r="BN159" s="3">
        <f t="shared" si="214"/>
        <v>1</v>
      </c>
      <c r="BO159" s="3">
        <v>100</v>
      </c>
      <c r="BP159" s="3">
        <f t="shared" si="215"/>
        <v>1.4</v>
      </c>
      <c r="BQ159" s="3">
        <f t="shared" si="216"/>
        <v>140</v>
      </c>
      <c r="BR159" s="3">
        <f t="shared" si="217"/>
        <v>0</v>
      </c>
      <c r="BS159" s="3">
        <f t="shared" si="218"/>
        <v>-1</v>
      </c>
      <c r="BT159" s="3">
        <f t="shared" si="231"/>
        <v>-100</v>
      </c>
      <c r="BU159" s="3">
        <f t="shared" si="219"/>
        <v>0</v>
      </c>
      <c r="BV159" s="3">
        <f t="shared" si="220"/>
        <v>-1</v>
      </c>
      <c r="BW159" s="3">
        <f t="shared" si="232"/>
        <v>-100</v>
      </c>
      <c r="BX159" s="3">
        <f t="shared" si="221"/>
        <v>0</v>
      </c>
      <c r="BY159" s="3">
        <f t="shared" si="222"/>
        <v>-1</v>
      </c>
      <c r="BZ159" s="3">
        <f t="shared" si="233"/>
        <v>-100</v>
      </c>
      <c r="CA159" s="3">
        <f t="shared" si="223"/>
        <v>1</v>
      </c>
      <c r="CB159" s="3">
        <f t="shared" si="224"/>
        <v>0.99</v>
      </c>
      <c r="CC159" s="3">
        <f t="shared" si="225"/>
        <v>99</v>
      </c>
      <c r="CD159" s="3">
        <f t="shared" si="226"/>
        <v>1</v>
      </c>
      <c r="CE159" s="3">
        <f t="shared" si="227"/>
        <v>0</v>
      </c>
      <c r="CF159" s="3">
        <f t="shared" si="234"/>
        <v>1</v>
      </c>
      <c r="CG159" s="16" t="str">
        <f t="shared" si="235"/>
        <v/>
      </c>
      <c r="CI159" s="12">
        <f t="shared" si="236"/>
        <v>1</v>
      </c>
      <c r="CJ159" s="12">
        <f t="shared" si="237"/>
        <v>0</v>
      </c>
      <c r="CK159" s="12">
        <f t="shared" si="238"/>
        <v>1</v>
      </c>
      <c r="CL159" s="12" t="str">
        <f t="shared" si="239"/>
        <v/>
      </c>
      <c r="CM159" s="12">
        <f t="shared" si="228"/>
        <v>1</v>
      </c>
      <c r="CN159" s="12">
        <f t="shared" si="229"/>
        <v>0</v>
      </c>
      <c r="CO159" s="12">
        <f t="shared" si="240"/>
        <v>1</v>
      </c>
      <c r="CP159" s="12" t="str">
        <f t="shared" si="241"/>
        <v/>
      </c>
    </row>
    <row r="160" spans="1:94" x14ac:dyDescent="0.25">
      <c r="A160" t="s">
        <v>127</v>
      </c>
      <c r="B160" t="s">
        <v>191</v>
      </c>
      <c r="C160" t="s">
        <v>134</v>
      </c>
      <c r="D160" t="s">
        <v>18</v>
      </c>
      <c r="E160" t="s">
        <v>14</v>
      </c>
      <c r="F160" s="3">
        <v>5</v>
      </c>
      <c r="G160" s="3">
        <v>0</v>
      </c>
      <c r="H160" s="3" t="str">
        <f t="shared" si="230"/>
        <v>H</v>
      </c>
      <c r="I160" s="3">
        <v>2.2000000000000002</v>
      </c>
      <c r="J160" s="3">
        <v>3.5</v>
      </c>
      <c r="K160" s="3">
        <v>3.25</v>
      </c>
      <c r="L160" s="3">
        <v>1.86</v>
      </c>
      <c r="M160" s="3">
        <v>2.04</v>
      </c>
      <c r="N160" s="3">
        <f t="shared" si="162"/>
        <v>5</v>
      </c>
      <c r="O160" s="3">
        <f t="shared" si="163"/>
        <v>4.7952047952047883E-2</v>
      </c>
      <c r="P160" s="3">
        <f t="shared" si="164"/>
        <v>2.7830487033523088E-2</v>
      </c>
      <c r="Q160" s="3">
        <f t="shared" si="165"/>
        <v>2.3054945054945057</v>
      </c>
      <c r="R160" s="3">
        <f t="shared" si="166"/>
        <v>3.6678321678321675</v>
      </c>
      <c r="S160" s="3">
        <f t="shared" si="167"/>
        <v>3.4058441558441555</v>
      </c>
      <c r="T160" s="3">
        <f t="shared" si="168"/>
        <v>1.9491908091908092</v>
      </c>
      <c r="U160" s="3">
        <f t="shared" si="169"/>
        <v>2.1378221778221778</v>
      </c>
      <c r="V160" s="4">
        <f t="shared" si="170"/>
        <v>0.45454545454545453</v>
      </c>
      <c r="W160" s="4">
        <f t="shared" si="171"/>
        <v>0.2857142857142857</v>
      </c>
      <c r="X160" s="4">
        <f t="shared" si="172"/>
        <v>0.30769230769230771</v>
      </c>
      <c r="Y160" s="4">
        <f t="shared" si="173"/>
        <v>0.5376344086021505</v>
      </c>
      <c r="Z160" s="4">
        <f t="shared" si="174"/>
        <v>0.49019607843137253</v>
      </c>
      <c r="AA160" s="4">
        <f t="shared" si="175"/>
        <v>0.62857142857142867</v>
      </c>
      <c r="AB160" s="4">
        <f t="shared" si="176"/>
        <v>0.67692307692307696</v>
      </c>
      <c r="AC160" s="4">
        <f t="shared" si="177"/>
        <v>1.5909090909090908</v>
      </c>
      <c r="AD160" s="4">
        <f t="shared" si="178"/>
        <v>1.0769230769230769</v>
      </c>
      <c r="AE160" s="4">
        <f t="shared" si="179"/>
        <v>1.4772727272727271</v>
      </c>
      <c r="AF160" s="4">
        <f t="shared" si="180"/>
        <v>0.9285714285714286</v>
      </c>
      <c r="AG160" s="4">
        <f t="shared" si="181"/>
        <v>0.91176470588235292</v>
      </c>
      <c r="AH160" s="4">
        <f t="shared" si="182"/>
        <v>1.096774193548387</v>
      </c>
      <c r="AI160" s="4">
        <f t="shared" si="183"/>
        <v>-1.1003496503496497</v>
      </c>
      <c r="AJ160" s="4">
        <f t="shared" si="184"/>
        <v>-1.3623376623376617</v>
      </c>
      <c r="AK160" s="4">
        <f t="shared" si="185"/>
        <v>0.26198801198801203</v>
      </c>
      <c r="AL160" s="4">
        <f t="shared" si="186"/>
        <v>-0.18863136863136853</v>
      </c>
      <c r="AM160" s="4">
        <f t="shared" si="187"/>
        <v>0.18863136863136853</v>
      </c>
      <c r="AN160" s="4">
        <f t="shared" si="188"/>
        <v>-0.55017482517482486</v>
      </c>
      <c r="AO160" s="4">
        <f t="shared" si="189"/>
        <v>-0.68116883116883087</v>
      </c>
      <c r="AP160" s="4">
        <f t="shared" si="190"/>
        <v>0.13099400599400601</v>
      </c>
      <c r="AQ160" s="4">
        <f t="shared" si="191"/>
        <v>-9.4315684315684267E-2</v>
      </c>
      <c r="AR160" s="4">
        <f t="shared" si="192"/>
        <v>9.4315684315684267E-2</v>
      </c>
      <c r="AS160" s="4">
        <f t="shared" si="193"/>
        <v>-0.50297742380209587</v>
      </c>
      <c r="AT160" s="4">
        <f t="shared" si="194"/>
        <v>-0.59797547921756455</v>
      </c>
      <c r="AU160" s="4">
        <f t="shared" si="195"/>
        <v>0.1302523660129653</v>
      </c>
      <c r="AV160" s="4">
        <f t="shared" si="196"/>
        <v>-9.4037507419889116E-2</v>
      </c>
      <c r="AW160" s="4">
        <f t="shared" si="197"/>
        <v>9.4037507419889116E-2</v>
      </c>
      <c r="AX160" s="4">
        <f t="shared" si="198"/>
        <v>-90.535936284377257</v>
      </c>
      <c r="AY160" s="4">
        <f t="shared" si="199"/>
        <v>-107.63558625916161</v>
      </c>
      <c r="AZ160" s="4">
        <f t="shared" si="200"/>
        <v>23.445425882333755</v>
      </c>
      <c r="BA160" s="4">
        <f t="shared" si="201"/>
        <v>-16.92675133558004</v>
      </c>
      <c r="BB160" s="4">
        <f t="shared" si="202"/>
        <v>16.92675133558004</v>
      </c>
      <c r="BC160" s="4">
        <f t="shared" si="203"/>
        <v>-0.32307692307692293</v>
      </c>
      <c r="BD160" s="4">
        <f t="shared" si="204"/>
        <v>-0.37142857142857127</v>
      </c>
      <c r="BE160" s="4">
        <f t="shared" si="205"/>
        <v>7.6923076923076941E-2</v>
      </c>
      <c r="BF160" s="4">
        <f t="shared" si="206"/>
        <v>-8.8235294117647023E-2</v>
      </c>
      <c r="BG160" s="4">
        <f t="shared" si="207"/>
        <v>9.6774193548387039E-2</v>
      </c>
      <c r="BH160" s="4">
        <f t="shared" si="208"/>
        <v>0.72288438191199067</v>
      </c>
      <c r="BI160" s="4">
        <f t="shared" si="209"/>
        <v>3.1263902763902762</v>
      </c>
      <c r="BJ160" s="4">
        <f t="shared" si="210"/>
        <v>0.23122013504552971</v>
      </c>
      <c r="BK160" s="4">
        <f t="shared" si="211"/>
        <v>0.13338251990374009</v>
      </c>
      <c r="BL160" s="4">
        <f t="shared" si="212"/>
        <v>2.0435064935064933</v>
      </c>
      <c r="BM160" s="4">
        <f t="shared" si="213"/>
        <v>6.5271395186450518E-2</v>
      </c>
      <c r="BN160" s="3">
        <f t="shared" si="214"/>
        <v>1</v>
      </c>
      <c r="BO160" s="3">
        <v>100</v>
      </c>
      <c r="BP160" s="3">
        <f t="shared" si="215"/>
        <v>1.2000000000000002</v>
      </c>
      <c r="BQ160" s="3">
        <f t="shared" si="216"/>
        <v>120.00000000000001</v>
      </c>
      <c r="BR160" s="3">
        <f t="shared" si="217"/>
        <v>0</v>
      </c>
      <c r="BS160" s="3">
        <f t="shared" si="218"/>
        <v>-1</v>
      </c>
      <c r="BT160" s="3">
        <f t="shared" si="231"/>
        <v>-100</v>
      </c>
      <c r="BU160" s="3">
        <f t="shared" si="219"/>
        <v>0</v>
      </c>
      <c r="BV160" s="3">
        <f t="shared" si="220"/>
        <v>-1</v>
      </c>
      <c r="BW160" s="3">
        <f t="shared" si="232"/>
        <v>-100</v>
      </c>
      <c r="BX160" s="3">
        <f t="shared" si="221"/>
        <v>1</v>
      </c>
      <c r="BY160" s="3">
        <f t="shared" si="222"/>
        <v>0.8600000000000001</v>
      </c>
      <c r="BZ160" s="3">
        <f t="shared" si="233"/>
        <v>86.000000000000014</v>
      </c>
      <c r="CA160" s="3">
        <f t="shared" si="223"/>
        <v>0</v>
      </c>
      <c r="CB160" s="3">
        <f t="shared" si="224"/>
        <v>-1</v>
      </c>
      <c r="CC160" s="3">
        <f t="shared" si="225"/>
        <v>-100</v>
      </c>
      <c r="CD160" s="3">
        <f t="shared" si="226"/>
        <v>1</v>
      </c>
      <c r="CE160" s="3">
        <f t="shared" si="227"/>
        <v>0</v>
      </c>
      <c r="CF160" s="3">
        <f t="shared" si="234"/>
        <v>1</v>
      </c>
      <c r="CG160" s="16" t="str">
        <f t="shared" si="235"/>
        <v/>
      </c>
      <c r="CI160" s="12">
        <f t="shared" si="236"/>
        <v>1</v>
      </c>
      <c r="CJ160" s="12">
        <f t="shared" si="237"/>
        <v>0</v>
      </c>
      <c r="CK160" s="12">
        <f t="shared" si="238"/>
        <v>1</v>
      </c>
      <c r="CL160" s="12" t="str">
        <f t="shared" si="239"/>
        <v/>
      </c>
      <c r="CM160" s="12">
        <f t="shared" si="228"/>
        <v>1</v>
      </c>
      <c r="CN160" s="12">
        <f t="shared" si="229"/>
        <v>0</v>
      </c>
      <c r="CO160" s="12">
        <f t="shared" si="240"/>
        <v>1</v>
      </c>
      <c r="CP160" s="12" t="str">
        <f t="shared" si="241"/>
        <v/>
      </c>
    </row>
    <row r="161" spans="1:94" x14ac:dyDescent="0.25">
      <c r="A161" t="s">
        <v>127</v>
      </c>
      <c r="B161" t="s">
        <v>191</v>
      </c>
      <c r="C161" t="s">
        <v>134</v>
      </c>
      <c r="D161" t="s">
        <v>16</v>
      </c>
      <c r="E161" t="s">
        <v>130</v>
      </c>
      <c r="F161" s="3">
        <v>1</v>
      </c>
      <c r="G161" s="3">
        <v>2</v>
      </c>
      <c r="H161" s="3" t="str">
        <f t="shared" si="230"/>
        <v>A</v>
      </c>
      <c r="I161" s="3">
        <v>13</v>
      </c>
      <c r="J161" s="3">
        <v>7.5</v>
      </c>
      <c r="K161" s="3">
        <v>1.18</v>
      </c>
      <c r="L161" s="3">
        <v>1.53</v>
      </c>
      <c r="M161" s="3">
        <v>2.4</v>
      </c>
      <c r="N161" s="3">
        <f t="shared" si="162"/>
        <v>3</v>
      </c>
      <c r="O161" s="3">
        <f t="shared" si="163"/>
        <v>5.7714037375054428E-2</v>
      </c>
      <c r="P161" s="3">
        <f t="shared" si="164"/>
        <v>7.0261437908496815E-2</v>
      </c>
      <c r="Q161" s="3">
        <f t="shared" si="165"/>
        <v>13.750282485875708</v>
      </c>
      <c r="R161" s="3">
        <f t="shared" si="166"/>
        <v>7.932855280312908</v>
      </c>
      <c r="S161" s="3">
        <f t="shared" si="167"/>
        <v>1.2481025641025643</v>
      </c>
      <c r="T161" s="3">
        <f t="shared" si="168"/>
        <v>1.6183024771838332</v>
      </c>
      <c r="U161" s="3">
        <f t="shared" si="169"/>
        <v>2.5385136897001304</v>
      </c>
      <c r="V161" s="4">
        <f t="shared" si="170"/>
        <v>7.6923076923076927E-2</v>
      </c>
      <c r="W161" s="4">
        <f t="shared" si="171"/>
        <v>0.13333333333333333</v>
      </c>
      <c r="X161" s="4">
        <f t="shared" si="172"/>
        <v>0.84745762711864414</v>
      </c>
      <c r="Y161" s="4">
        <f t="shared" si="173"/>
        <v>0.65359477124183007</v>
      </c>
      <c r="Z161" s="4">
        <f t="shared" si="174"/>
        <v>0.41666666666666669</v>
      </c>
      <c r="AA161" s="4">
        <f t="shared" si="175"/>
        <v>1.7333333333333334</v>
      </c>
      <c r="AB161" s="4">
        <f t="shared" si="176"/>
        <v>11.016949152542374</v>
      </c>
      <c r="AC161" s="4">
        <f t="shared" si="177"/>
        <v>0.57692307692307687</v>
      </c>
      <c r="AD161" s="4">
        <f t="shared" si="178"/>
        <v>6.3559322033898304</v>
      </c>
      <c r="AE161" s="4">
        <f t="shared" si="179"/>
        <v>9.0769230769230769E-2</v>
      </c>
      <c r="AF161" s="4">
        <f t="shared" si="180"/>
        <v>0.15733333333333333</v>
      </c>
      <c r="AG161" s="4">
        <f t="shared" si="181"/>
        <v>0.63750000000000007</v>
      </c>
      <c r="AH161" s="4">
        <f t="shared" si="182"/>
        <v>1.5686274509803921</v>
      </c>
      <c r="AI161" s="4">
        <f t="shared" si="183"/>
        <v>12.502179921773143</v>
      </c>
      <c r="AJ161" s="4">
        <f t="shared" si="184"/>
        <v>5.8174272055628</v>
      </c>
      <c r="AK161" s="4">
        <f t="shared" si="185"/>
        <v>6.6847527162103439</v>
      </c>
      <c r="AL161" s="4">
        <f t="shared" si="186"/>
        <v>-0.92021121251629712</v>
      </c>
      <c r="AM161" s="4">
        <f t="shared" si="187"/>
        <v>0.92021121251629712</v>
      </c>
      <c r="AN161" s="4">
        <f t="shared" si="188"/>
        <v>6.2510899608865715</v>
      </c>
      <c r="AO161" s="4">
        <f t="shared" si="189"/>
        <v>2.9087136027814</v>
      </c>
      <c r="AP161" s="4">
        <f t="shared" si="190"/>
        <v>3.342376358105172</v>
      </c>
      <c r="AQ161" s="4">
        <f t="shared" si="191"/>
        <v>-0.46010560625814856</v>
      </c>
      <c r="AR161" s="4">
        <f t="shared" si="192"/>
        <v>0.46010560625814856</v>
      </c>
      <c r="AS161" s="4">
        <f t="shared" si="193"/>
        <v>1.4121682664950499</v>
      </c>
      <c r="AT161" s="4">
        <f t="shared" si="194"/>
        <v>1.2396603729208204</v>
      </c>
      <c r="AU161" s="4">
        <f t="shared" si="195"/>
        <v>1.2800843501675654</v>
      </c>
      <c r="AV161" s="4">
        <f t="shared" si="196"/>
        <v>-0.43122589986684051</v>
      </c>
      <c r="AW161" s="4">
        <f t="shared" si="197"/>
        <v>0.43122589986684051</v>
      </c>
      <c r="AX161" s="4">
        <f t="shared" si="198"/>
        <v>254.19028796910897</v>
      </c>
      <c r="AY161" s="4">
        <f t="shared" si="199"/>
        <v>223.13886712574771</v>
      </c>
      <c r="AZ161" s="4">
        <f t="shared" si="200"/>
        <v>230.41518303016178</v>
      </c>
      <c r="BA161" s="4">
        <f t="shared" si="201"/>
        <v>-77.620661976031286</v>
      </c>
      <c r="BB161" s="4">
        <f t="shared" si="202"/>
        <v>77.620661976031286</v>
      </c>
      <c r="BC161" s="4">
        <f t="shared" si="203"/>
        <v>10.016949152542372</v>
      </c>
      <c r="BD161" s="4">
        <f t="shared" si="204"/>
        <v>0.73333333333333339</v>
      </c>
      <c r="BE161" s="4">
        <f t="shared" si="205"/>
        <v>5.3559322033898304</v>
      </c>
      <c r="BF161" s="4">
        <f t="shared" si="206"/>
        <v>-0.36249999999999993</v>
      </c>
      <c r="BG161" s="4">
        <f t="shared" si="207"/>
        <v>0.56862745098039202</v>
      </c>
      <c r="BH161" s="4">
        <f t="shared" si="208"/>
        <v>6.2561021006865962</v>
      </c>
      <c r="BI161" s="4">
        <f t="shared" si="209"/>
        <v>7.6437467767637264</v>
      </c>
      <c r="BJ161" s="4">
        <f t="shared" si="210"/>
        <v>0.81846014571081294</v>
      </c>
      <c r="BK161" s="4">
        <f t="shared" si="211"/>
        <v>0.65068758849416874</v>
      </c>
      <c r="BL161" s="4">
        <f t="shared" si="212"/>
        <v>2.0784080834419818</v>
      </c>
      <c r="BM161" s="4">
        <f t="shared" si="213"/>
        <v>0.3130701779299217</v>
      </c>
      <c r="BN161" s="3">
        <f t="shared" si="214"/>
        <v>0</v>
      </c>
      <c r="BO161" s="3">
        <v>100</v>
      </c>
      <c r="BP161" s="3">
        <f t="shared" si="215"/>
        <v>-1</v>
      </c>
      <c r="BQ161" s="3">
        <f t="shared" si="216"/>
        <v>-100</v>
      </c>
      <c r="BR161" s="3">
        <f t="shared" si="217"/>
        <v>1</v>
      </c>
      <c r="BS161" s="3">
        <f t="shared" si="218"/>
        <v>0.17999999999999994</v>
      </c>
      <c r="BT161" s="3">
        <f t="shared" si="231"/>
        <v>17.999999999999993</v>
      </c>
      <c r="BU161" s="3">
        <f t="shared" si="219"/>
        <v>0</v>
      </c>
      <c r="BV161" s="3">
        <f t="shared" si="220"/>
        <v>-1</v>
      </c>
      <c r="BW161" s="3">
        <f t="shared" si="232"/>
        <v>-100</v>
      </c>
      <c r="BX161" s="3">
        <f t="shared" si="221"/>
        <v>1</v>
      </c>
      <c r="BY161" s="3">
        <f t="shared" si="222"/>
        <v>0.53</v>
      </c>
      <c r="BZ161" s="3">
        <f t="shared" si="233"/>
        <v>53</v>
      </c>
      <c r="CA161" s="3">
        <f t="shared" si="223"/>
        <v>0</v>
      </c>
      <c r="CB161" s="3">
        <f t="shared" si="224"/>
        <v>-1</v>
      </c>
      <c r="CC161" s="3">
        <f t="shared" si="225"/>
        <v>-100</v>
      </c>
      <c r="CD161" s="3">
        <f t="shared" si="226"/>
        <v>1</v>
      </c>
      <c r="CE161" s="3">
        <f t="shared" si="227"/>
        <v>0</v>
      </c>
      <c r="CF161" s="3">
        <f t="shared" si="234"/>
        <v>1</v>
      </c>
      <c r="CG161" s="16" t="str">
        <f t="shared" si="235"/>
        <v/>
      </c>
      <c r="CI161" s="12">
        <f t="shared" si="236"/>
        <v>1</v>
      </c>
      <c r="CJ161" s="12">
        <f t="shared" si="237"/>
        <v>1</v>
      </c>
      <c r="CK161" s="12">
        <f t="shared" si="238"/>
        <v>2</v>
      </c>
      <c r="CL161" s="12" t="str">
        <f t="shared" si="239"/>
        <v>Over2.5</v>
      </c>
      <c r="CM161" s="12">
        <f t="shared" si="228"/>
        <v>1</v>
      </c>
      <c r="CN161" s="12">
        <f t="shared" si="229"/>
        <v>0</v>
      </c>
      <c r="CO161" s="12">
        <f t="shared" si="240"/>
        <v>1</v>
      </c>
      <c r="CP161" s="12" t="str">
        <f t="shared" si="241"/>
        <v/>
      </c>
    </row>
    <row r="162" spans="1:94" x14ac:dyDescent="0.25">
      <c r="A162" t="s">
        <v>127</v>
      </c>
      <c r="B162" t="s">
        <v>191</v>
      </c>
      <c r="C162" t="s">
        <v>136</v>
      </c>
      <c r="D162" t="s">
        <v>23</v>
      </c>
      <c r="E162" t="s">
        <v>20</v>
      </c>
      <c r="F162" s="3">
        <v>4</v>
      </c>
      <c r="G162" s="3">
        <v>1</v>
      </c>
      <c r="H162" s="3" t="str">
        <f t="shared" si="230"/>
        <v>H</v>
      </c>
      <c r="I162" s="3">
        <v>2</v>
      </c>
      <c r="J162" s="3">
        <v>3.75</v>
      </c>
      <c r="K162" s="3">
        <v>3.4</v>
      </c>
      <c r="L162" s="3">
        <v>1.5</v>
      </c>
      <c r="M162" s="3">
        <v>2.5</v>
      </c>
      <c r="N162" s="3">
        <f t="shared" si="162"/>
        <v>5</v>
      </c>
      <c r="O162" s="3">
        <f t="shared" si="163"/>
        <v>6.0784313725490202E-2</v>
      </c>
      <c r="P162" s="3">
        <f t="shared" si="164"/>
        <v>6.6666666666666652E-2</v>
      </c>
      <c r="Q162" s="3">
        <f t="shared" si="165"/>
        <v>2.1215686274509804</v>
      </c>
      <c r="R162" s="3">
        <f t="shared" si="166"/>
        <v>3.9779411764705883</v>
      </c>
      <c r="S162" s="3">
        <f t="shared" si="167"/>
        <v>3.6066666666666665</v>
      </c>
      <c r="T162" s="3">
        <f t="shared" si="168"/>
        <v>1.5911764705882354</v>
      </c>
      <c r="U162" s="3">
        <f t="shared" si="169"/>
        <v>2.6519607843137254</v>
      </c>
      <c r="V162" s="4">
        <f t="shared" si="170"/>
        <v>0.5</v>
      </c>
      <c r="W162" s="4">
        <f t="shared" si="171"/>
        <v>0.26666666666666666</v>
      </c>
      <c r="X162" s="4">
        <f t="shared" si="172"/>
        <v>0.29411764705882354</v>
      </c>
      <c r="Y162" s="4">
        <f t="shared" si="173"/>
        <v>0.66666666666666663</v>
      </c>
      <c r="Z162" s="4">
        <f t="shared" si="174"/>
        <v>0.4</v>
      </c>
      <c r="AA162" s="4">
        <f t="shared" si="175"/>
        <v>0.53333333333333333</v>
      </c>
      <c r="AB162" s="4">
        <f t="shared" si="176"/>
        <v>0.58823529411764708</v>
      </c>
      <c r="AC162" s="4">
        <f t="shared" si="177"/>
        <v>1.875</v>
      </c>
      <c r="AD162" s="4">
        <f t="shared" si="178"/>
        <v>1.1029411764705883</v>
      </c>
      <c r="AE162" s="4">
        <f t="shared" si="179"/>
        <v>1.7</v>
      </c>
      <c r="AF162" s="4">
        <f t="shared" si="180"/>
        <v>0.90666666666666662</v>
      </c>
      <c r="AG162" s="4">
        <f t="shared" si="181"/>
        <v>0.6</v>
      </c>
      <c r="AH162" s="4">
        <f t="shared" si="182"/>
        <v>1.6666666666666667</v>
      </c>
      <c r="AI162" s="4">
        <f t="shared" si="183"/>
        <v>-1.4850980392156861</v>
      </c>
      <c r="AJ162" s="4">
        <f t="shared" si="184"/>
        <v>-1.8563725490196079</v>
      </c>
      <c r="AK162" s="4">
        <f t="shared" si="185"/>
        <v>0.37127450980392185</v>
      </c>
      <c r="AL162" s="4">
        <f t="shared" si="186"/>
        <v>-1.06078431372549</v>
      </c>
      <c r="AM162" s="4">
        <f t="shared" si="187"/>
        <v>1.06078431372549</v>
      </c>
      <c r="AN162" s="4">
        <f t="shared" si="188"/>
        <v>-0.74254901960784303</v>
      </c>
      <c r="AO162" s="4">
        <f t="shared" si="189"/>
        <v>-0.92818627450980395</v>
      </c>
      <c r="AP162" s="4">
        <f t="shared" si="190"/>
        <v>0.18563725490196092</v>
      </c>
      <c r="AQ162" s="4">
        <f t="shared" si="191"/>
        <v>-0.53039215686274499</v>
      </c>
      <c r="AR162" s="4">
        <f t="shared" si="192"/>
        <v>0.53039215686274499</v>
      </c>
      <c r="AS162" s="4">
        <f t="shared" si="193"/>
        <v>-0.6387154018073582</v>
      </c>
      <c r="AT162" s="4">
        <f t="shared" si="194"/>
        <v>-0.74817118534369687</v>
      </c>
      <c r="AU162" s="4">
        <f t="shared" si="195"/>
        <v>0.18354786252764488</v>
      </c>
      <c r="AV162" s="4">
        <f t="shared" si="196"/>
        <v>-0.48766468710776029</v>
      </c>
      <c r="AW162" s="4">
        <f t="shared" si="197"/>
        <v>0.48766468710776029</v>
      </c>
      <c r="AX162" s="4">
        <f t="shared" si="198"/>
        <v>-114.96877232532447</v>
      </c>
      <c r="AY162" s="4">
        <f t="shared" si="199"/>
        <v>-134.67081336186544</v>
      </c>
      <c r="AZ162" s="4">
        <f t="shared" si="200"/>
        <v>33.038615254976079</v>
      </c>
      <c r="BA162" s="4">
        <f t="shared" si="201"/>
        <v>-87.779643679396855</v>
      </c>
      <c r="BB162" s="4">
        <f t="shared" si="202"/>
        <v>87.779643679396855</v>
      </c>
      <c r="BC162" s="4">
        <f t="shared" si="203"/>
        <v>-0.41176470588235292</v>
      </c>
      <c r="BD162" s="4">
        <f t="shared" si="204"/>
        <v>-0.46666666666666667</v>
      </c>
      <c r="BE162" s="4">
        <f t="shared" si="205"/>
        <v>0.10294117647058831</v>
      </c>
      <c r="BF162" s="4">
        <f t="shared" si="206"/>
        <v>-0.39999999999999991</v>
      </c>
      <c r="BG162" s="4">
        <f t="shared" si="207"/>
        <v>0.66666666666666652</v>
      </c>
      <c r="BH162" s="4">
        <f t="shared" si="208"/>
        <v>0.98230002107858683</v>
      </c>
      <c r="BI162" s="4">
        <f t="shared" si="209"/>
        <v>3.2353921568627455</v>
      </c>
      <c r="BJ162" s="4">
        <f t="shared" si="210"/>
        <v>0.30361080618773928</v>
      </c>
      <c r="BK162" s="4">
        <f t="shared" si="211"/>
        <v>0.75008778161161094</v>
      </c>
      <c r="BL162" s="4">
        <f t="shared" si="212"/>
        <v>2.1215686274509804</v>
      </c>
      <c r="BM162" s="4">
        <f t="shared" si="213"/>
        <v>0.35355339059327318</v>
      </c>
      <c r="BN162" s="3">
        <f t="shared" si="214"/>
        <v>1</v>
      </c>
      <c r="BO162" s="3">
        <v>100</v>
      </c>
      <c r="BP162" s="3">
        <f t="shared" si="215"/>
        <v>1</v>
      </c>
      <c r="BQ162" s="3">
        <f t="shared" si="216"/>
        <v>100</v>
      </c>
      <c r="BR162" s="3">
        <f t="shared" si="217"/>
        <v>0</v>
      </c>
      <c r="BS162" s="3">
        <f t="shared" si="218"/>
        <v>-1</v>
      </c>
      <c r="BT162" s="3">
        <f t="shared" si="231"/>
        <v>-100</v>
      </c>
      <c r="BU162" s="3">
        <f t="shared" si="219"/>
        <v>0</v>
      </c>
      <c r="BV162" s="3">
        <f t="shared" si="220"/>
        <v>-1</v>
      </c>
      <c r="BW162" s="3">
        <f t="shared" si="232"/>
        <v>-100</v>
      </c>
      <c r="BX162" s="3">
        <f t="shared" si="221"/>
        <v>1</v>
      </c>
      <c r="BY162" s="3">
        <f t="shared" si="222"/>
        <v>0.5</v>
      </c>
      <c r="BZ162" s="3">
        <f t="shared" si="233"/>
        <v>50</v>
      </c>
      <c r="CA162" s="3">
        <f t="shared" si="223"/>
        <v>0</v>
      </c>
      <c r="CB162" s="3">
        <f t="shared" si="224"/>
        <v>-1</v>
      </c>
      <c r="CC162" s="3">
        <f t="shared" si="225"/>
        <v>-100</v>
      </c>
      <c r="CD162" s="3">
        <f t="shared" si="226"/>
        <v>1</v>
      </c>
      <c r="CE162" s="3">
        <f t="shared" si="227"/>
        <v>0</v>
      </c>
      <c r="CF162" s="3">
        <f t="shared" si="234"/>
        <v>1</v>
      </c>
      <c r="CG162" s="16" t="str">
        <f t="shared" si="235"/>
        <v/>
      </c>
      <c r="CI162" s="12">
        <f t="shared" si="236"/>
        <v>1</v>
      </c>
      <c r="CJ162" s="12">
        <f t="shared" si="237"/>
        <v>0</v>
      </c>
      <c r="CK162" s="12">
        <f t="shared" si="238"/>
        <v>1</v>
      </c>
      <c r="CL162" s="12" t="str">
        <f t="shared" si="239"/>
        <v/>
      </c>
      <c r="CM162" s="12">
        <f t="shared" si="228"/>
        <v>1</v>
      </c>
      <c r="CN162" s="12">
        <f t="shared" si="229"/>
        <v>0</v>
      </c>
      <c r="CO162" s="12">
        <f t="shared" si="240"/>
        <v>1</v>
      </c>
      <c r="CP162" s="12" t="str">
        <f t="shared" si="241"/>
        <v/>
      </c>
    </row>
    <row r="163" spans="1:94" x14ac:dyDescent="0.25">
      <c r="A163" t="s">
        <v>127</v>
      </c>
      <c r="B163" t="s">
        <v>192</v>
      </c>
      <c r="C163" t="s">
        <v>177</v>
      </c>
      <c r="D163" t="s">
        <v>133</v>
      </c>
      <c r="E163" t="s">
        <v>23</v>
      </c>
      <c r="F163" s="3">
        <v>0</v>
      </c>
      <c r="G163" s="3">
        <v>2</v>
      </c>
      <c r="H163" s="3" t="str">
        <f t="shared" si="230"/>
        <v>A</v>
      </c>
      <c r="I163" s="3">
        <v>4.75</v>
      </c>
      <c r="J163" s="3">
        <v>4.2</v>
      </c>
      <c r="K163" s="3">
        <v>1.67</v>
      </c>
      <c r="L163" s="3">
        <v>1.7</v>
      </c>
      <c r="M163" s="3">
        <v>2.1</v>
      </c>
      <c r="N163" s="3">
        <f t="shared" si="162"/>
        <v>2</v>
      </c>
      <c r="O163" s="3">
        <f t="shared" si="163"/>
        <v>4.7423949094292706E-2</v>
      </c>
      <c r="P163" s="3">
        <f t="shared" si="164"/>
        <v>6.4425770308123242E-2</v>
      </c>
      <c r="Q163" s="3">
        <f t="shared" si="165"/>
        <v>4.9752637581978902</v>
      </c>
      <c r="R163" s="3">
        <f t="shared" si="166"/>
        <v>4.3991805861960298</v>
      </c>
      <c r="S163" s="3">
        <f t="shared" si="167"/>
        <v>1.7491979949874688</v>
      </c>
      <c r="T163" s="3">
        <f t="shared" si="168"/>
        <v>1.7806207134602976</v>
      </c>
      <c r="U163" s="3">
        <f t="shared" si="169"/>
        <v>2.1995902930980149</v>
      </c>
      <c r="V163" s="4">
        <f t="shared" si="170"/>
        <v>0.21052631578947367</v>
      </c>
      <c r="W163" s="4">
        <f t="shared" si="171"/>
        <v>0.23809523809523808</v>
      </c>
      <c r="X163" s="4">
        <f t="shared" si="172"/>
        <v>0.5988023952095809</v>
      </c>
      <c r="Y163" s="4">
        <f t="shared" si="173"/>
        <v>0.58823529411764708</v>
      </c>
      <c r="Z163" s="4">
        <f t="shared" si="174"/>
        <v>0.47619047619047616</v>
      </c>
      <c r="AA163" s="4">
        <f t="shared" si="175"/>
        <v>1.1309523809523809</v>
      </c>
      <c r="AB163" s="4">
        <f t="shared" si="176"/>
        <v>2.8443113772455093</v>
      </c>
      <c r="AC163" s="4">
        <f t="shared" si="177"/>
        <v>0.88421052631578956</v>
      </c>
      <c r="AD163" s="4">
        <f t="shared" si="178"/>
        <v>2.5149700598802398</v>
      </c>
      <c r="AE163" s="4">
        <f t="shared" si="179"/>
        <v>0.35157894736842105</v>
      </c>
      <c r="AF163" s="4">
        <f t="shared" si="180"/>
        <v>0.39761904761904759</v>
      </c>
      <c r="AG163" s="4">
        <f t="shared" si="181"/>
        <v>0.80952380952380942</v>
      </c>
      <c r="AH163" s="4">
        <f t="shared" si="182"/>
        <v>1.2352941176470589</v>
      </c>
      <c r="AI163" s="4">
        <f t="shared" si="183"/>
        <v>3.2260657632104213</v>
      </c>
      <c r="AJ163" s="4">
        <f t="shared" si="184"/>
        <v>0.57608317200186043</v>
      </c>
      <c r="AK163" s="4">
        <f t="shared" si="185"/>
        <v>2.6499825912085608</v>
      </c>
      <c r="AL163" s="4">
        <f t="shared" si="186"/>
        <v>-0.4189695796377173</v>
      </c>
      <c r="AM163" s="4">
        <f t="shared" si="187"/>
        <v>0.4189695796377173</v>
      </c>
      <c r="AN163" s="4">
        <f t="shared" si="188"/>
        <v>1.6130328816052106</v>
      </c>
      <c r="AO163" s="4">
        <f t="shared" si="189"/>
        <v>0.28804158600093022</v>
      </c>
      <c r="AP163" s="4">
        <f t="shared" si="190"/>
        <v>1.3249912956042804</v>
      </c>
      <c r="AQ163" s="4">
        <f t="shared" si="191"/>
        <v>-0.20948478981885865</v>
      </c>
      <c r="AR163" s="4">
        <f t="shared" si="192"/>
        <v>0.20948478981885865</v>
      </c>
      <c r="AS163" s="4">
        <f t="shared" si="193"/>
        <v>1.0158365982971054</v>
      </c>
      <c r="AT163" s="4">
        <f t="shared" si="194"/>
        <v>0.28044998873712063</v>
      </c>
      <c r="AU163" s="4">
        <f t="shared" si="195"/>
        <v>0.92428002013076149</v>
      </c>
      <c r="AV163" s="4">
        <f t="shared" si="196"/>
        <v>-0.2064986940444142</v>
      </c>
      <c r="AW163" s="4">
        <f t="shared" si="197"/>
        <v>0.2064986940444142</v>
      </c>
      <c r="AX163" s="4">
        <f t="shared" si="198"/>
        <v>182.85058769347899</v>
      </c>
      <c r="AY163" s="4">
        <f t="shared" si="199"/>
        <v>50.480997972681706</v>
      </c>
      <c r="AZ163" s="4">
        <f t="shared" si="200"/>
        <v>166.37040362353707</v>
      </c>
      <c r="BA163" s="4">
        <f t="shared" si="201"/>
        <v>-37.169764927994557</v>
      </c>
      <c r="BB163" s="4">
        <f t="shared" si="202"/>
        <v>37.169764927994557</v>
      </c>
      <c r="BC163" s="4">
        <f t="shared" si="203"/>
        <v>1.8443113772455089</v>
      </c>
      <c r="BD163" s="4">
        <f t="shared" si="204"/>
        <v>0.13095238095238082</v>
      </c>
      <c r="BE163" s="4">
        <f t="shared" si="205"/>
        <v>1.5149700598802398</v>
      </c>
      <c r="BF163" s="4">
        <f t="shared" si="206"/>
        <v>-0.19047619047619055</v>
      </c>
      <c r="BG163" s="4">
        <f t="shared" si="207"/>
        <v>0.23529411764705896</v>
      </c>
      <c r="BH163" s="4">
        <f t="shared" si="208"/>
        <v>1.7205512616276313</v>
      </c>
      <c r="BI163" s="4">
        <f t="shared" si="209"/>
        <v>3.7078807797937965</v>
      </c>
      <c r="BJ163" s="4">
        <f t="shared" si="210"/>
        <v>0.46402550777895157</v>
      </c>
      <c r="BK163" s="4">
        <f t="shared" si="211"/>
        <v>0.29625623087270608</v>
      </c>
      <c r="BL163" s="4">
        <f t="shared" si="212"/>
        <v>1.9901055032791564</v>
      </c>
      <c r="BM163" s="4">
        <f t="shared" si="213"/>
        <v>0.14886458551295689</v>
      </c>
      <c r="BN163" s="3">
        <f t="shared" si="214"/>
        <v>0</v>
      </c>
      <c r="BO163" s="3">
        <v>100</v>
      </c>
      <c r="BP163" s="3">
        <f t="shared" si="215"/>
        <v>-1</v>
      </c>
      <c r="BQ163" s="3">
        <f t="shared" si="216"/>
        <v>-100</v>
      </c>
      <c r="BR163" s="3">
        <f t="shared" si="217"/>
        <v>1</v>
      </c>
      <c r="BS163" s="3">
        <f t="shared" si="218"/>
        <v>0.66999999999999993</v>
      </c>
      <c r="BT163" s="3">
        <f t="shared" si="231"/>
        <v>67</v>
      </c>
      <c r="BU163" s="3">
        <f t="shared" si="219"/>
        <v>0</v>
      </c>
      <c r="BV163" s="3">
        <f t="shared" si="220"/>
        <v>-1</v>
      </c>
      <c r="BW163" s="3">
        <f t="shared" si="232"/>
        <v>-100</v>
      </c>
      <c r="BX163" s="3">
        <f t="shared" si="221"/>
        <v>0</v>
      </c>
      <c r="BY163" s="3">
        <f t="shared" si="222"/>
        <v>-1</v>
      </c>
      <c r="BZ163" s="3">
        <f t="shared" si="233"/>
        <v>-100</v>
      </c>
      <c r="CA163" s="3">
        <f t="shared" si="223"/>
        <v>1</v>
      </c>
      <c r="CB163" s="3">
        <f t="shared" si="224"/>
        <v>1.1000000000000001</v>
      </c>
      <c r="CC163" s="3">
        <f t="shared" si="225"/>
        <v>110.00000000000001</v>
      </c>
      <c r="CD163" s="3">
        <f t="shared" si="226"/>
        <v>1</v>
      </c>
      <c r="CE163" s="3">
        <f t="shared" si="227"/>
        <v>0</v>
      </c>
      <c r="CF163" s="3">
        <f t="shared" si="234"/>
        <v>1</v>
      </c>
      <c r="CG163" s="16" t="str">
        <f t="shared" si="235"/>
        <v/>
      </c>
      <c r="CI163" s="12">
        <f t="shared" si="236"/>
        <v>1</v>
      </c>
      <c r="CJ163" s="12">
        <f t="shared" si="237"/>
        <v>1</v>
      </c>
      <c r="CK163" s="12">
        <f t="shared" si="238"/>
        <v>2</v>
      </c>
      <c r="CL163" s="12" t="str">
        <f t="shared" si="239"/>
        <v>Over2.5</v>
      </c>
      <c r="CM163" s="12">
        <f t="shared" si="228"/>
        <v>1</v>
      </c>
      <c r="CN163" s="12">
        <f t="shared" si="229"/>
        <v>0</v>
      </c>
      <c r="CO163" s="12">
        <f t="shared" si="240"/>
        <v>1</v>
      </c>
      <c r="CP163" s="12" t="str">
        <f t="shared" si="241"/>
        <v/>
      </c>
    </row>
    <row r="164" spans="1:94" x14ac:dyDescent="0.25">
      <c r="A164" t="s">
        <v>127</v>
      </c>
      <c r="B164" t="s">
        <v>193</v>
      </c>
      <c r="C164" t="s">
        <v>173</v>
      </c>
      <c r="D164" t="s">
        <v>24</v>
      </c>
      <c r="E164" t="s">
        <v>135</v>
      </c>
      <c r="F164" s="3">
        <v>2</v>
      </c>
      <c r="G164" s="3">
        <v>0</v>
      </c>
      <c r="H164" s="3" t="str">
        <f t="shared" si="230"/>
        <v>H</v>
      </c>
      <c r="I164" s="3">
        <v>1.18</v>
      </c>
      <c r="J164" s="3">
        <v>7.5</v>
      </c>
      <c r="K164" s="3">
        <v>13</v>
      </c>
      <c r="L164" s="3">
        <v>1.4</v>
      </c>
      <c r="M164" s="3">
        <v>2.88</v>
      </c>
      <c r="N164" s="3">
        <f t="shared" si="162"/>
        <v>2</v>
      </c>
      <c r="O164" s="3">
        <f t="shared" si="163"/>
        <v>5.7714037375054428E-2</v>
      </c>
      <c r="P164" s="3">
        <f t="shared" si="164"/>
        <v>6.1507936507936511E-2</v>
      </c>
      <c r="Q164" s="3">
        <f t="shared" si="165"/>
        <v>1.2481025641025643</v>
      </c>
      <c r="R164" s="3">
        <f t="shared" si="166"/>
        <v>7.932855280312908</v>
      </c>
      <c r="S164" s="3">
        <f t="shared" si="167"/>
        <v>13.750282485875708</v>
      </c>
      <c r="T164" s="3">
        <f t="shared" si="168"/>
        <v>1.4807996523250762</v>
      </c>
      <c r="U164" s="3">
        <f t="shared" si="169"/>
        <v>3.0462164276401564</v>
      </c>
      <c r="V164" s="4">
        <f t="shared" si="170"/>
        <v>0.84745762711864414</v>
      </c>
      <c r="W164" s="4">
        <f t="shared" si="171"/>
        <v>0.13333333333333333</v>
      </c>
      <c r="X164" s="4">
        <f t="shared" si="172"/>
        <v>7.6923076923076927E-2</v>
      </c>
      <c r="Y164" s="4">
        <f t="shared" si="173"/>
        <v>0.7142857142857143</v>
      </c>
      <c r="Z164" s="4">
        <f t="shared" si="174"/>
        <v>0.34722222222222221</v>
      </c>
      <c r="AA164" s="4">
        <f t="shared" si="175"/>
        <v>0.15733333333333333</v>
      </c>
      <c r="AB164" s="4">
        <f t="shared" si="176"/>
        <v>9.0769230769230769E-2</v>
      </c>
      <c r="AC164" s="4">
        <f t="shared" si="177"/>
        <v>6.3559322033898304</v>
      </c>
      <c r="AD164" s="4">
        <f t="shared" si="178"/>
        <v>0.57692307692307687</v>
      </c>
      <c r="AE164" s="4">
        <f t="shared" si="179"/>
        <v>11.016949152542374</v>
      </c>
      <c r="AF164" s="4">
        <f t="shared" si="180"/>
        <v>1.7333333333333334</v>
      </c>
      <c r="AG164" s="4">
        <f t="shared" si="181"/>
        <v>0.4861111111111111</v>
      </c>
      <c r="AH164" s="4">
        <f t="shared" si="182"/>
        <v>2.0571428571428574</v>
      </c>
      <c r="AI164" s="4">
        <f t="shared" si="183"/>
        <v>-12.502179921773143</v>
      </c>
      <c r="AJ164" s="4">
        <f t="shared" si="184"/>
        <v>-6.6847527162103439</v>
      </c>
      <c r="AK164" s="4">
        <f t="shared" si="185"/>
        <v>-5.8174272055628</v>
      </c>
      <c r="AL164" s="4">
        <f t="shared" si="186"/>
        <v>-1.5654167753150803</v>
      </c>
      <c r="AM164" s="4">
        <f t="shared" si="187"/>
        <v>1.5654167753150803</v>
      </c>
      <c r="AN164" s="4">
        <f t="shared" si="188"/>
        <v>-6.2510899608865715</v>
      </c>
      <c r="AO164" s="4">
        <f t="shared" si="189"/>
        <v>-3.342376358105172</v>
      </c>
      <c r="AP164" s="4">
        <f t="shared" si="190"/>
        <v>-2.9087136027814</v>
      </c>
      <c r="AQ164" s="4">
        <f t="shared" si="191"/>
        <v>-0.78270838765754014</v>
      </c>
      <c r="AR164" s="4">
        <f t="shared" si="192"/>
        <v>0.78270838765754014</v>
      </c>
      <c r="AS164" s="4">
        <f t="shared" si="193"/>
        <v>-1.4121682664950499</v>
      </c>
      <c r="AT164" s="4">
        <f t="shared" si="194"/>
        <v>-1.2800843501675654</v>
      </c>
      <c r="AU164" s="4">
        <f t="shared" si="195"/>
        <v>-1.2396603729208204</v>
      </c>
      <c r="AV164" s="4">
        <f t="shared" si="196"/>
        <v>-0.66410798524076031</v>
      </c>
      <c r="AW164" s="4">
        <f t="shared" si="197"/>
        <v>0.66410798524076031</v>
      </c>
      <c r="AX164" s="4">
        <f t="shared" si="198"/>
        <v>-254.19028796910897</v>
      </c>
      <c r="AY164" s="4">
        <f t="shared" si="199"/>
        <v>-230.41518303016178</v>
      </c>
      <c r="AZ164" s="4">
        <f t="shared" si="200"/>
        <v>-223.13886712574771</v>
      </c>
      <c r="BA164" s="4">
        <f t="shared" si="201"/>
        <v>-119.53943734333686</v>
      </c>
      <c r="BB164" s="4">
        <f t="shared" si="202"/>
        <v>119.53943734333686</v>
      </c>
      <c r="BC164" s="4">
        <f t="shared" si="203"/>
        <v>-0.90923076923076918</v>
      </c>
      <c r="BD164" s="4">
        <f t="shared" si="204"/>
        <v>-0.84266666666666667</v>
      </c>
      <c r="BE164" s="4">
        <f t="shared" si="205"/>
        <v>-0.42307692307692313</v>
      </c>
      <c r="BF164" s="4">
        <f t="shared" si="206"/>
        <v>-0.51388888888888884</v>
      </c>
      <c r="BG164" s="4">
        <f t="shared" si="207"/>
        <v>1.0571428571428569</v>
      </c>
      <c r="BH164" s="4">
        <f t="shared" si="208"/>
        <v>6.2561021006865927</v>
      </c>
      <c r="BI164" s="4">
        <f t="shared" si="209"/>
        <v>7.6437467767637273</v>
      </c>
      <c r="BJ164" s="4">
        <f t="shared" si="210"/>
        <v>0.81846014571081238</v>
      </c>
      <c r="BK164" s="4">
        <f t="shared" si="211"/>
        <v>1.106916817208472</v>
      </c>
      <c r="BL164" s="4">
        <f t="shared" si="212"/>
        <v>2.2635080399826162</v>
      </c>
      <c r="BM164" s="4">
        <f t="shared" si="213"/>
        <v>0.48902711969910795</v>
      </c>
      <c r="BN164" s="3">
        <f t="shared" si="214"/>
        <v>1</v>
      </c>
      <c r="BO164" s="3">
        <v>100</v>
      </c>
      <c r="BP164" s="3">
        <f t="shared" si="215"/>
        <v>0.17999999999999994</v>
      </c>
      <c r="BQ164" s="3">
        <f t="shared" si="216"/>
        <v>17.999999999999993</v>
      </c>
      <c r="BR164" s="3">
        <f t="shared" si="217"/>
        <v>0</v>
      </c>
      <c r="BS164" s="3">
        <f t="shared" si="218"/>
        <v>-1</v>
      </c>
      <c r="BT164" s="3">
        <f t="shared" si="231"/>
        <v>-100</v>
      </c>
      <c r="BU164" s="3">
        <f t="shared" si="219"/>
        <v>0</v>
      </c>
      <c r="BV164" s="3">
        <f t="shared" si="220"/>
        <v>-1</v>
      </c>
      <c r="BW164" s="3">
        <f t="shared" si="232"/>
        <v>-100</v>
      </c>
      <c r="BX164" s="3">
        <f t="shared" si="221"/>
        <v>0</v>
      </c>
      <c r="BY164" s="3">
        <f t="shared" si="222"/>
        <v>-1</v>
      </c>
      <c r="BZ164" s="3">
        <f t="shared" si="233"/>
        <v>-100</v>
      </c>
      <c r="CA164" s="3">
        <f t="shared" si="223"/>
        <v>1</v>
      </c>
      <c r="CB164" s="3">
        <f t="shared" si="224"/>
        <v>1.88</v>
      </c>
      <c r="CC164" s="3">
        <f t="shared" si="225"/>
        <v>188</v>
      </c>
      <c r="CD164" s="3">
        <f t="shared" si="226"/>
        <v>0</v>
      </c>
      <c r="CE164" s="3">
        <f t="shared" si="227"/>
        <v>1</v>
      </c>
      <c r="CF164" s="3">
        <f t="shared" si="234"/>
        <v>1</v>
      </c>
      <c r="CG164" s="16" t="str">
        <f t="shared" si="235"/>
        <v/>
      </c>
      <c r="CI164" s="12">
        <f t="shared" si="236"/>
        <v>1</v>
      </c>
      <c r="CJ164" s="12">
        <f t="shared" si="237"/>
        <v>0</v>
      </c>
      <c r="CK164" s="12">
        <f t="shared" si="238"/>
        <v>1</v>
      </c>
      <c r="CL164" s="12" t="str">
        <f t="shared" si="239"/>
        <v/>
      </c>
      <c r="CM164" s="12">
        <f t="shared" si="228"/>
        <v>1</v>
      </c>
      <c r="CN164" s="12">
        <f t="shared" si="229"/>
        <v>1</v>
      </c>
      <c r="CO164" s="12">
        <f t="shared" si="240"/>
        <v>2</v>
      </c>
      <c r="CP164" s="12" t="str">
        <f t="shared" si="241"/>
        <v>Under2.5</v>
      </c>
    </row>
    <row r="165" spans="1:94" x14ac:dyDescent="0.25">
      <c r="A165" t="s">
        <v>127</v>
      </c>
      <c r="B165" t="s">
        <v>193</v>
      </c>
      <c r="C165" t="s">
        <v>173</v>
      </c>
      <c r="D165" t="s">
        <v>130</v>
      </c>
      <c r="E165" t="s">
        <v>19</v>
      </c>
      <c r="F165" s="3">
        <v>2</v>
      </c>
      <c r="G165" s="3">
        <v>2</v>
      </c>
      <c r="H165" s="3" t="str">
        <f t="shared" si="230"/>
        <v>D</v>
      </c>
      <c r="I165" s="3">
        <v>1.17</v>
      </c>
      <c r="J165" s="3">
        <v>7.5</v>
      </c>
      <c r="K165" s="3">
        <v>15</v>
      </c>
      <c r="L165" s="3">
        <v>1.73</v>
      </c>
      <c r="M165" s="3">
        <v>2.08</v>
      </c>
      <c r="N165" s="3">
        <f t="shared" si="162"/>
        <v>4</v>
      </c>
      <c r="O165" s="3">
        <f t="shared" si="163"/>
        <v>5.4700854700854729E-2</v>
      </c>
      <c r="P165" s="3">
        <f t="shared" si="164"/>
        <v>5.8803912850155626E-2</v>
      </c>
      <c r="Q165" s="3">
        <f t="shared" si="165"/>
        <v>1.234</v>
      </c>
      <c r="R165" s="3">
        <f t="shared" si="166"/>
        <v>7.9102564102564106</v>
      </c>
      <c r="S165" s="3">
        <f t="shared" si="167"/>
        <v>15.820512820512821</v>
      </c>
      <c r="T165" s="3">
        <f t="shared" si="168"/>
        <v>1.8246324786324786</v>
      </c>
      <c r="U165" s="3">
        <f t="shared" si="169"/>
        <v>2.193777777777778</v>
      </c>
      <c r="V165" s="4">
        <f t="shared" si="170"/>
        <v>0.85470085470085477</v>
      </c>
      <c r="W165" s="4">
        <f t="shared" si="171"/>
        <v>0.13333333333333333</v>
      </c>
      <c r="X165" s="4">
        <f t="shared" si="172"/>
        <v>6.6666666666666666E-2</v>
      </c>
      <c r="Y165" s="4">
        <f t="shared" si="173"/>
        <v>0.5780346820809249</v>
      </c>
      <c r="Z165" s="4">
        <f t="shared" si="174"/>
        <v>0.48076923076923073</v>
      </c>
      <c r="AA165" s="4">
        <f t="shared" si="175"/>
        <v>0.156</v>
      </c>
      <c r="AB165" s="4">
        <f t="shared" si="176"/>
        <v>7.8E-2</v>
      </c>
      <c r="AC165" s="4">
        <f t="shared" si="177"/>
        <v>6.4102564102564106</v>
      </c>
      <c r="AD165" s="4">
        <f t="shared" si="178"/>
        <v>0.5</v>
      </c>
      <c r="AE165" s="4">
        <f t="shared" si="179"/>
        <v>12.820512820512821</v>
      </c>
      <c r="AF165" s="4">
        <f t="shared" si="180"/>
        <v>2</v>
      </c>
      <c r="AG165" s="4">
        <f t="shared" si="181"/>
        <v>0.83173076923076916</v>
      </c>
      <c r="AH165" s="4">
        <f t="shared" si="182"/>
        <v>1.2023121387283238</v>
      </c>
      <c r="AI165" s="4">
        <f t="shared" si="183"/>
        <v>-14.586512820512821</v>
      </c>
      <c r="AJ165" s="4">
        <f t="shared" si="184"/>
        <v>-6.6762564102564106</v>
      </c>
      <c r="AK165" s="4">
        <f t="shared" si="185"/>
        <v>-7.9102564102564106</v>
      </c>
      <c r="AL165" s="4">
        <f t="shared" si="186"/>
        <v>-0.36914529914529948</v>
      </c>
      <c r="AM165" s="4">
        <f t="shared" si="187"/>
        <v>0.36914529914529948</v>
      </c>
      <c r="AN165" s="4">
        <f t="shared" si="188"/>
        <v>-7.2932564102564106</v>
      </c>
      <c r="AO165" s="4">
        <f t="shared" si="189"/>
        <v>-3.3381282051282053</v>
      </c>
      <c r="AP165" s="4">
        <f t="shared" si="190"/>
        <v>-3.9551282051282053</v>
      </c>
      <c r="AQ165" s="4">
        <f t="shared" si="191"/>
        <v>-0.18457264957264974</v>
      </c>
      <c r="AR165" s="4">
        <f t="shared" si="192"/>
        <v>0.18457264957264974</v>
      </c>
      <c r="AS165" s="4">
        <f t="shared" si="193"/>
        <v>-1.434533038992015</v>
      </c>
      <c r="AT165" s="4">
        <f t="shared" si="194"/>
        <v>-1.2797349173563681</v>
      </c>
      <c r="AU165" s="4">
        <f t="shared" si="195"/>
        <v>-1.3231499870693932</v>
      </c>
      <c r="AV165" s="4">
        <f t="shared" si="196"/>
        <v>-0.18251852629799009</v>
      </c>
      <c r="AW165" s="4">
        <f t="shared" si="197"/>
        <v>0.18251852629799009</v>
      </c>
      <c r="AX165" s="4">
        <f t="shared" si="198"/>
        <v>-258.2159470185627</v>
      </c>
      <c r="AY165" s="4">
        <f t="shared" si="199"/>
        <v>-230.35228512414628</v>
      </c>
      <c r="AZ165" s="4">
        <f t="shared" si="200"/>
        <v>-238.16699767249079</v>
      </c>
      <c r="BA165" s="4">
        <f t="shared" si="201"/>
        <v>-32.853334733638221</v>
      </c>
      <c r="BB165" s="4">
        <f t="shared" si="202"/>
        <v>32.853334733638221</v>
      </c>
      <c r="BC165" s="4">
        <f t="shared" si="203"/>
        <v>-0.92200000000000004</v>
      </c>
      <c r="BD165" s="4">
        <f t="shared" si="204"/>
        <v>-0.84399999999999997</v>
      </c>
      <c r="BE165" s="4">
        <f t="shared" si="205"/>
        <v>-0.5</v>
      </c>
      <c r="BF165" s="4">
        <f t="shared" si="206"/>
        <v>-0.16826923076923089</v>
      </c>
      <c r="BG165" s="4">
        <f t="shared" si="207"/>
        <v>0.20231213872832388</v>
      </c>
      <c r="BH165" s="4">
        <f t="shared" si="208"/>
        <v>7.3019507940741128</v>
      </c>
      <c r="BI165" s="4">
        <f t="shared" si="209"/>
        <v>8.3215897435897439</v>
      </c>
      <c r="BJ165" s="4">
        <f t="shared" si="210"/>
        <v>0.87747065393351364</v>
      </c>
      <c r="BK165" s="4">
        <f t="shared" si="211"/>
        <v>0.26102514426877793</v>
      </c>
      <c r="BL165" s="4">
        <f t="shared" si="212"/>
        <v>2.0092051282051284</v>
      </c>
      <c r="BM165" s="4">
        <f t="shared" si="213"/>
        <v>0.12991463171406398</v>
      </c>
      <c r="BN165" s="3">
        <f t="shared" si="214"/>
        <v>0</v>
      </c>
      <c r="BO165" s="3">
        <v>100</v>
      </c>
      <c r="BP165" s="3">
        <f t="shared" si="215"/>
        <v>-1</v>
      </c>
      <c r="BQ165" s="3">
        <f t="shared" si="216"/>
        <v>-100</v>
      </c>
      <c r="BR165" s="3">
        <f t="shared" si="217"/>
        <v>0</v>
      </c>
      <c r="BS165" s="3">
        <f t="shared" si="218"/>
        <v>-1</v>
      </c>
      <c r="BT165" s="3">
        <f t="shared" si="231"/>
        <v>-100</v>
      </c>
      <c r="BU165" s="3">
        <f t="shared" si="219"/>
        <v>1</v>
      </c>
      <c r="BV165" s="3">
        <f t="shared" si="220"/>
        <v>6.5</v>
      </c>
      <c r="BW165" s="3">
        <f t="shared" si="232"/>
        <v>650</v>
      </c>
      <c r="BX165" s="3">
        <f t="shared" si="221"/>
        <v>1</v>
      </c>
      <c r="BY165" s="3">
        <f t="shared" si="222"/>
        <v>0.73</v>
      </c>
      <c r="BZ165" s="3">
        <f t="shared" si="233"/>
        <v>73</v>
      </c>
      <c r="CA165" s="3">
        <f t="shared" si="223"/>
        <v>0</v>
      </c>
      <c r="CB165" s="3">
        <f t="shared" si="224"/>
        <v>-1</v>
      </c>
      <c r="CC165" s="3">
        <f t="shared" si="225"/>
        <v>-100</v>
      </c>
      <c r="CD165" s="3">
        <f t="shared" si="226"/>
        <v>0</v>
      </c>
      <c r="CE165" s="3">
        <f t="shared" si="227"/>
        <v>1</v>
      </c>
      <c r="CF165" s="3">
        <f t="shared" si="234"/>
        <v>1</v>
      </c>
      <c r="CG165" s="16" t="str">
        <f t="shared" si="235"/>
        <v/>
      </c>
      <c r="CI165" s="12">
        <f t="shared" si="236"/>
        <v>1</v>
      </c>
      <c r="CJ165" s="12">
        <f t="shared" si="237"/>
        <v>0</v>
      </c>
      <c r="CK165" s="12">
        <f t="shared" si="238"/>
        <v>1</v>
      </c>
      <c r="CL165" s="12" t="str">
        <f t="shared" si="239"/>
        <v/>
      </c>
      <c r="CM165" s="12">
        <f t="shared" si="228"/>
        <v>1</v>
      </c>
      <c r="CN165" s="12">
        <f t="shared" si="229"/>
        <v>1</v>
      </c>
      <c r="CO165" s="12">
        <f t="shared" si="240"/>
        <v>2</v>
      </c>
      <c r="CP165" s="12" t="str">
        <f t="shared" si="241"/>
        <v>Under2.5</v>
      </c>
    </row>
    <row r="166" spans="1:94" x14ac:dyDescent="0.25">
      <c r="A166" t="s">
        <v>127</v>
      </c>
      <c r="B166" t="s">
        <v>193</v>
      </c>
      <c r="C166" t="s">
        <v>173</v>
      </c>
      <c r="D166" t="s">
        <v>20</v>
      </c>
      <c r="E166" t="s">
        <v>18</v>
      </c>
      <c r="F166" s="3">
        <v>3</v>
      </c>
      <c r="G166" s="3">
        <v>0</v>
      </c>
      <c r="H166" s="3" t="str">
        <f t="shared" si="230"/>
        <v>H</v>
      </c>
      <c r="I166" s="3">
        <v>1.91</v>
      </c>
      <c r="J166" s="3">
        <v>3.8</v>
      </c>
      <c r="K166" s="3">
        <v>4</v>
      </c>
      <c r="L166" s="3">
        <v>1.8</v>
      </c>
      <c r="M166" s="3">
        <v>2</v>
      </c>
      <c r="N166" s="3">
        <f t="shared" si="162"/>
        <v>3</v>
      </c>
      <c r="O166" s="3">
        <f t="shared" si="163"/>
        <v>3.6718104160925913E-2</v>
      </c>
      <c r="P166" s="3">
        <f t="shared" si="164"/>
        <v>5.555555555555558E-2</v>
      </c>
      <c r="Q166" s="3">
        <f t="shared" si="165"/>
        <v>1.9801315789473684</v>
      </c>
      <c r="R166" s="3">
        <f t="shared" si="166"/>
        <v>3.9395287958115182</v>
      </c>
      <c r="S166" s="3">
        <f t="shared" si="167"/>
        <v>4.1468724166437037</v>
      </c>
      <c r="T166" s="3">
        <f t="shared" si="168"/>
        <v>1.8660925874896668</v>
      </c>
      <c r="U166" s="3">
        <f t="shared" si="169"/>
        <v>2.0734362083218518</v>
      </c>
      <c r="V166" s="4">
        <f t="shared" si="170"/>
        <v>0.52356020942408377</v>
      </c>
      <c r="W166" s="4">
        <f t="shared" si="171"/>
        <v>0.26315789473684209</v>
      </c>
      <c r="X166" s="4">
        <f t="shared" si="172"/>
        <v>0.25</v>
      </c>
      <c r="Y166" s="4">
        <f t="shared" si="173"/>
        <v>0.55555555555555558</v>
      </c>
      <c r="Z166" s="4">
        <f t="shared" si="174"/>
        <v>0.5</v>
      </c>
      <c r="AA166" s="4">
        <f t="shared" si="175"/>
        <v>0.50263157894736843</v>
      </c>
      <c r="AB166" s="4">
        <f t="shared" si="176"/>
        <v>0.47749999999999998</v>
      </c>
      <c r="AC166" s="4">
        <f t="shared" si="177"/>
        <v>1.9895287958115184</v>
      </c>
      <c r="AD166" s="4">
        <f t="shared" si="178"/>
        <v>0.95</v>
      </c>
      <c r="AE166" s="4">
        <f t="shared" si="179"/>
        <v>2.0942408376963351</v>
      </c>
      <c r="AF166" s="4">
        <f t="shared" si="180"/>
        <v>1.0526315789473684</v>
      </c>
      <c r="AG166" s="4">
        <f t="shared" si="181"/>
        <v>0.9</v>
      </c>
      <c r="AH166" s="4">
        <f t="shared" si="182"/>
        <v>1.1111111111111112</v>
      </c>
      <c r="AI166" s="4">
        <f t="shared" si="183"/>
        <v>-2.1667408376963353</v>
      </c>
      <c r="AJ166" s="4">
        <f t="shared" si="184"/>
        <v>-1.9593972168641498</v>
      </c>
      <c r="AK166" s="4">
        <f t="shared" si="185"/>
        <v>-0.20734362083218549</v>
      </c>
      <c r="AL166" s="4">
        <f t="shared" si="186"/>
        <v>-0.20734362083218505</v>
      </c>
      <c r="AM166" s="4">
        <f t="shared" si="187"/>
        <v>0.20734362083218505</v>
      </c>
      <c r="AN166" s="4">
        <f t="shared" si="188"/>
        <v>-1.0833704188481676</v>
      </c>
      <c r="AO166" s="4">
        <f t="shared" si="189"/>
        <v>-0.9796986084320749</v>
      </c>
      <c r="AP166" s="4">
        <f t="shared" si="190"/>
        <v>-0.10367181041609275</v>
      </c>
      <c r="AQ166" s="4">
        <f t="shared" si="191"/>
        <v>-0.10367181041609252</v>
      </c>
      <c r="AR166" s="4">
        <f t="shared" si="192"/>
        <v>0.10367181041609252</v>
      </c>
      <c r="AS166" s="4">
        <f t="shared" si="193"/>
        <v>-0.82539391191188749</v>
      </c>
      <c r="AT166" s="4">
        <f t="shared" si="194"/>
        <v>-0.77514373381398138</v>
      </c>
      <c r="AU166" s="4">
        <f t="shared" si="195"/>
        <v>-0.10330277117659062</v>
      </c>
      <c r="AV166" s="4">
        <f t="shared" si="196"/>
        <v>-0.1033027711765904</v>
      </c>
      <c r="AW166" s="4">
        <f t="shared" si="197"/>
        <v>0.1033027711765904</v>
      </c>
      <c r="AX166" s="4">
        <f t="shared" si="198"/>
        <v>-148.57090414413975</v>
      </c>
      <c r="AY166" s="4">
        <f t="shared" si="199"/>
        <v>-139.52587208651664</v>
      </c>
      <c r="AZ166" s="4">
        <f t="shared" si="200"/>
        <v>-18.594498811786313</v>
      </c>
      <c r="BA166" s="4">
        <f t="shared" si="201"/>
        <v>-18.59449881178627</v>
      </c>
      <c r="BB166" s="4">
        <f t="shared" si="202"/>
        <v>18.59449881178627</v>
      </c>
      <c r="BC166" s="4">
        <f t="shared" si="203"/>
        <v>-0.52250000000000008</v>
      </c>
      <c r="BD166" s="4">
        <f t="shared" si="204"/>
        <v>-0.49736842105263157</v>
      </c>
      <c r="BE166" s="4">
        <f t="shared" si="205"/>
        <v>-5.0000000000000072E-2</v>
      </c>
      <c r="BF166" s="4">
        <f t="shared" si="206"/>
        <v>-9.9999999999999936E-2</v>
      </c>
      <c r="BG166" s="4">
        <f t="shared" si="207"/>
        <v>0.11111111111111104</v>
      </c>
      <c r="BH166" s="4">
        <f t="shared" si="208"/>
        <v>1.1956166253092848</v>
      </c>
      <c r="BI166" s="4">
        <f t="shared" si="209"/>
        <v>3.3555109304675299</v>
      </c>
      <c r="BJ166" s="4">
        <f t="shared" si="210"/>
        <v>0.35631432890093351</v>
      </c>
      <c r="BK166" s="4">
        <f t="shared" si="211"/>
        <v>0.14661408032621034</v>
      </c>
      <c r="BL166" s="4">
        <f t="shared" si="212"/>
        <v>1.9697643979057593</v>
      </c>
      <c r="BM166" s="4">
        <f t="shared" si="213"/>
        <v>7.4432292756478627E-2</v>
      </c>
      <c r="BN166" s="3">
        <f t="shared" si="214"/>
        <v>1</v>
      </c>
      <c r="BO166" s="3">
        <v>100</v>
      </c>
      <c r="BP166" s="3">
        <f t="shared" si="215"/>
        <v>0.90999999999999992</v>
      </c>
      <c r="BQ166" s="3">
        <f t="shared" si="216"/>
        <v>90.999999999999986</v>
      </c>
      <c r="BR166" s="3">
        <f t="shared" si="217"/>
        <v>0</v>
      </c>
      <c r="BS166" s="3">
        <f t="shared" si="218"/>
        <v>-1</v>
      </c>
      <c r="BT166" s="3">
        <f t="shared" si="231"/>
        <v>-100</v>
      </c>
      <c r="BU166" s="3">
        <f t="shared" si="219"/>
        <v>0</v>
      </c>
      <c r="BV166" s="3">
        <f t="shared" si="220"/>
        <v>-1</v>
      </c>
      <c r="BW166" s="3">
        <f t="shared" si="232"/>
        <v>-100</v>
      </c>
      <c r="BX166" s="3">
        <f t="shared" si="221"/>
        <v>1</v>
      </c>
      <c r="BY166" s="3">
        <f t="shared" si="222"/>
        <v>0.8</v>
      </c>
      <c r="BZ166" s="3">
        <f t="shared" si="233"/>
        <v>80</v>
      </c>
      <c r="CA166" s="3">
        <f t="shared" si="223"/>
        <v>0</v>
      </c>
      <c r="CB166" s="3">
        <f t="shared" si="224"/>
        <v>-1</v>
      </c>
      <c r="CC166" s="3">
        <f t="shared" si="225"/>
        <v>-100</v>
      </c>
      <c r="CD166" s="3">
        <f t="shared" si="226"/>
        <v>1</v>
      </c>
      <c r="CE166" s="3">
        <f t="shared" si="227"/>
        <v>0</v>
      </c>
      <c r="CF166" s="3">
        <f t="shared" si="234"/>
        <v>1</v>
      </c>
      <c r="CG166" s="16" t="str">
        <f t="shared" si="235"/>
        <v/>
      </c>
      <c r="CI166" s="12">
        <f t="shared" si="236"/>
        <v>1</v>
      </c>
      <c r="CJ166" s="12">
        <f t="shared" si="237"/>
        <v>0</v>
      </c>
      <c r="CK166" s="12">
        <f t="shared" si="238"/>
        <v>1</v>
      </c>
      <c r="CL166" s="12" t="str">
        <f t="shared" si="239"/>
        <v/>
      </c>
      <c r="CM166" s="12">
        <f t="shared" si="228"/>
        <v>1</v>
      </c>
      <c r="CN166" s="12">
        <f t="shared" si="229"/>
        <v>0</v>
      </c>
      <c r="CO166" s="12">
        <f t="shared" si="240"/>
        <v>1</v>
      </c>
      <c r="CP166" s="12" t="str">
        <f t="shared" si="241"/>
        <v/>
      </c>
    </row>
    <row r="167" spans="1:94" x14ac:dyDescent="0.25">
      <c r="A167" t="s">
        <v>127</v>
      </c>
      <c r="B167" t="s">
        <v>193</v>
      </c>
      <c r="C167" t="s">
        <v>174</v>
      </c>
      <c r="D167" t="s">
        <v>11</v>
      </c>
      <c r="E167" t="s">
        <v>17</v>
      </c>
      <c r="F167" s="3">
        <v>0</v>
      </c>
      <c r="G167" s="3">
        <v>2</v>
      </c>
      <c r="H167" s="3" t="str">
        <f t="shared" si="230"/>
        <v>A</v>
      </c>
      <c r="I167" s="3">
        <v>3.2</v>
      </c>
      <c r="J167" s="3">
        <v>3.5</v>
      </c>
      <c r="K167" s="3">
        <v>2.25</v>
      </c>
      <c r="L167" s="3">
        <v>1.99</v>
      </c>
      <c r="M167" s="3">
        <v>1.91</v>
      </c>
      <c r="N167" s="3">
        <f t="shared" si="162"/>
        <v>2</v>
      </c>
      <c r="O167" s="3">
        <f t="shared" si="163"/>
        <v>4.2658730158730229E-2</v>
      </c>
      <c r="P167" s="3">
        <f t="shared" si="164"/>
        <v>2.6072772238154074E-2</v>
      </c>
      <c r="Q167" s="3">
        <f t="shared" si="165"/>
        <v>3.3365079365079371</v>
      </c>
      <c r="R167" s="3">
        <f t="shared" si="166"/>
        <v>3.6493055555555558</v>
      </c>
      <c r="S167" s="3">
        <f t="shared" si="167"/>
        <v>2.3459821428571432</v>
      </c>
      <c r="T167" s="3">
        <f t="shared" si="168"/>
        <v>2.0748908730158733</v>
      </c>
      <c r="U167" s="3">
        <f t="shared" si="169"/>
        <v>1.9914781746031747</v>
      </c>
      <c r="V167" s="4">
        <f t="shared" si="170"/>
        <v>0.3125</v>
      </c>
      <c r="W167" s="4">
        <f t="shared" si="171"/>
        <v>0.2857142857142857</v>
      </c>
      <c r="X167" s="4">
        <f t="shared" si="172"/>
        <v>0.44444444444444442</v>
      </c>
      <c r="Y167" s="4">
        <f t="shared" si="173"/>
        <v>0.50251256281407031</v>
      </c>
      <c r="Z167" s="4">
        <f t="shared" si="174"/>
        <v>0.52356020942408377</v>
      </c>
      <c r="AA167" s="4">
        <f t="shared" si="175"/>
        <v>0.91428571428571437</v>
      </c>
      <c r="AB167" s="4">
        <f t="shared" si="176"/>
        <v>1.4222222222222223</v>
      </c>
      <c r="AC167" s="4">
        <f t="shared" si="177"/>
        <v>1.09375</v>
      </c>
      <c r="AD167" s="4">
        <f t="shared" si="178"/>
        <v>1.5555555555555556</v>
      </c>
      <c r="AE167" s="4">
        <f t="shared" si="179"/>
        <v>0.703125</v>
      </c>
      <c r="AF167" s="4">
        <f t="shared" si="180"/>
        <v>0.6428571428571429</v>
      </c>
      <c r="AG167" s="4">
        <f t="shared" si="181"/>
        <v>1.0418848167539267</v>
      </c>
      <c r="AH167" s="4">
        <f t="shared" si="182"/>
        <v>0.95979899497487431</v>
      </c>
      <c r="AI167" s="4">
        <f t="shared" si="183"/>
        <v>0.99052579365079385</v>
      </c>
      <c r="AJ167" s="4">
        <f t="shared" si="184"/>
        <v>-0.31279761904761871</v>
      </c>
      <c r="AK167" s="4">
        <f t="shared" si="185"/>
        <v>1.3033234126984126</v>
      </c>
      <c r="AL167" s="4">
        <f t="shared" si="186"/>
        <v>8.3412698412698605E-2</v>
      </c>
      <c r="AM167" s="4">
        <f t="shared" si="187"/>
        <v>-8.3412698412698605E-2</v>
      </c>
      <c r="AN167" s="4">
        <f t="shared" si="188"/>
        <v>0.49526289682539693</v>
      </c>
      <c r="AO167" s="4">
        <f t="shared" si="189"/>
        <v>-0.15639880952380936</v>
      </c>
      <c r="AP167" s="4">
        <f t="shared" si="190"/>
        <v>0.65166170634920628</v>
      </c>
      <c r="AQ167" s="4">
        <f t="shared" si="191"/>
        <v>4.1706349206349302E-2</v>
      </c>
      <c r="AR167" s="4">
        <f t="shared" si="192"/>
        <v>-4.1706349206349302E-2</v>
      </c>
      <c r="AS167" s="4">
        <f t="shared" si="193"/>
        <v>0.45985075022730171</v>
      </c>
      <c r="AT167" s="4">
        <f t="shared" si="194"/>
        <v>-0.15514200168823383</v>
      </c>
      <c r="AU167" s="4">
        <f t="shared" si="195"/>
        <v>0.57754249286750114</v>
      </c>
      <c r="AV167" s="4">
        <f t="shared" si="196"/>
        <v>4.1682192798966081E-2</v>
      </c>
      <c r="AW167" s="4">
        <f t="shared" si="197"/>
        <v>-4.1682192798966081E-2</v>
      </c>
      <c r="AX167" s="4">
        <f t="shared" si="198"/>
        <v>82.773135040914312</v>
      </c>
      <c r="AY167" s="4">
        <f t="shared" si="199"/>
        <v>-27.92556030388209</v>
      </c>
      <c r="AZ167" s="4">
        <f t="shared" si="200"/>
        <v>103.9576487161502</v>
      </c>
      <c r="BA167" s="4">
        <f t="shared" si="201"/>
        <v>7.5027947038138949</v>
      </c>
      <c r="BB167" s="4">
        <f t="shared" si="202"/>
        <v>-7.5027947038138949</v>
      </c>
      <c r="BC167" s="4">
        <f t="shared" si="203"/>
        <v>0.42222222222222222</v>
      </c>
      <c r="BD167" s="4">
        <f t="shared" si="204"/>
        <v>-8.5714285714285618E-2</v>
      </c>
      <c r="BE167" s="4">
        <f t="shared" si="205"/>
        <v>0.55555555555555536</v>
      </c>
      <c r="BF167" s="4">
        <f t="shared" si="206"/>
        <v>4.1884816753926794E-2</v>
      </c>
      <c r="BG167" s="4">
        <f t="shared" si="207"/>
        <v>-4.0201005025125719E-2</v>
      </c>
      <c r="BH167" s="4">
        <f t="shared" si="208"/>
        <v>0.680396406082178</v>
      </c>
      <c r="BI167" s="4">
        <f t="shared" si="209"/>
        <v>3.1105985449735449</v>
      </c>
      <c r="BJ167" s="4">
        <f t="shared" si="210"/>
        <v>0.21873488212795542</v>
      </c>
      <c r="BK167" s="4">
        <f t="shared" si="211"/>
        <v>5.8981684684687549E-2</v>
      </c>
      <c r="BL167" s="4">
        <f t="shared" si="212"/>
        <v>2.0331845238095241</v>
      </c>
      <c r="BM167" s="4">
        <f t="shared" si="213"/>
        <v>2.9009508971755856E-2</v>
      </c>
      <c r="BN167" s="3">
        <f t="shared" si="214"/>
        <v>0</v>
      </c>
      <c r="BO167" s="3">
        <v>100</v>
      </c>
      <c r="BP167" s="3">
        <f t="shared" si="215"/>
        <v>-1</v>
      </c>
      <c r="BQ167" s="3">
        <f t="shared" si="216"/>
        <v>-100</v>
      </c>
      <c r="BR167" s="3">
        <f t="shared" si="217"/>
        <v>1</v>
      </c>
      <c r="BS167" s="3">
        <f t="shared" si="218"/>
        <v>1.25</v>
      </c>
      <c r="BT167" s="3">
        <f t="shared" si="231"/>
        <v>125</v>
      </c>
      <c r="BU167" s="3">
        <f t="shared" si="219"/>
        <v>0</v>
      </c>
      <c r="BV167" s="3">
        <f t="shared" si="220"/>
        <v>-1</v>
      </c>
      <c r="BW167" s="3">
        <f t="shared" si="232"/>
        <v>-100</v>
      </c>
      <c r="BX167" s="3">
        <f t="shared" si="221"/>
        <v>0</v>
      </c>
      <c r="BY167" s="3">
        <f t="shared" si="222"/>
        <v>-1</v>
      </c>
      <c r="BZ167" s="3">
        <f t="shared" si="233"/>
        <v>-100</v>
      </c>
      <c r="CA167" s="3">
        <f t="shared" si="223"/>
        <v>1</v>
      </c>
      <c r="CB167" s="3">
        <f t="shared" si="224"/>
        <v>0.90999999999999992</v>
      </c>
      <c r="CC167" s="3">
        <f t="shared" si="225"/>
        <v>90.999999999999986</v>
      </c>
      <c r="CD167" s="3">
        <f t="shared" si="226"/>
        <v>1</v>
      </c>
      <c r="CE167" s="3">
        <f t="shared" si="227"/>
        <v>0</v>
      </c>
      <c r="CF167" s="3">
        <f t="shared" si="234"/>
        <v>1</v>
      </c>
      <c r="CG167" s="16" t="str">
        <f t="shared" si="235"/>
        <v/>
      </c>
      <c r="CI167" s="12">
        <f t="shared" si="236"/>
        <v>1</v>
      </c>
      <c r="CJ167" s="12">
        <f t="shared" si="237"/>
        <v>0</v>
      </c>
      <c r="CK167" s="12">
        <f t="shared" si="238"/>
        <v>1</v>
      </c>
      <c r="CL167" s="12" t="str">
        <f t="shared" si="239"/>
        <v/>
      </c>
      <c r="CM167" s="12">
        <f t="shared" si="228"/>
        <v>1</v>
      </c>
      <c r="CN167" s="12">
        <f t="shared" si="229"/>
        <v>0</v>
      </c>
      <c r="CO167" s="12">
        <f t="shared" si="240"/>
        <v>1</v>
      </c>
      <c r="CP167" s="12" t="str">
        <f t="shared" si="241"/>
        <v/>
      </c>
    </row>
    <row r="168" spans="1:94" x14ac:dyDescent="0.25">
      <c r="A168" t="s">
        <v>127</v>
      </c>
      <c r="B168" t="s">
        <v>194</v>
      </c>
      <c r="C168" t="s">
        <v>134</v>
      </c>
      <c r="D168" t="s">
        <v>12</v>
      </c>
      <c r="E168" t="s">
        <v>15</v>
      </c>
      <c r="F168" s="3">
        <v>2</v>
      </c>
      <c r="G168" s="3">
        <v>0</v>
      </c>
      <c r="H168" s="3" t="str">
        <f t="shared" si="230"/>
        <v>H</v>
      </c>
      <c r="I168" s="3">
        <v>1.45</v>
      </c>
      <c r="J168" s="3">
        <v>5</v>
      </c>
      <c r="K168" s="3">
        <v>6</v>
      </c>
      <c r="L168" s="3">
        <v>1.57</v>
      </c>
      <c r="M168" s="3">
        <v>2.35</v>
      </c>
      <c r="N168" s="3">
        <f t="shared" si="162"/>
        <v>2</v>
      </c>
      <c r="O168" s="3">
        <f t="shared" si="163"/>
        <v>5.6321839080459846E-2</v>
      </c>
      <c r="P168" s="3">
        <f t="shared" si="164"/>
        <v>6.2474590052852608E-2</v>
      </c>
      <c r="Q168" s="3">
        <f t="shared" si="165"/>
        <v>1.5316666666666667</v>
      </c>
      <c r="R168" s="3">
        <f t="shared" si="166"/>
        <v>5.2816091954022992</v>
      </c>
      <c r="S168" s="3">
        <f t="shared" si="167"/>
        <v>6.3379310344827591</v>
      </c>
      <c r="T168" s="3">
        <f t="shared" si="168"/>
        <v>1.6584252873563221</v>
      </c>
      <c r="U168" s="3">
        <f t="shared" si="169"/>
        <v>2.4823563218390809</v>
      </c>
      <c r="V168" s="4">
        <f t="shared" si="170"/>
        <v>0.68965517241379315</v>
      </c>
      <c r="W168" s="4">
        <f t="shared" si="171"/>
        <v>0.2</v>
      </c>
      <c r="X168" s="4">
        <f t="shared" si="172"/>
        <v>0.16666666666666666</v>
      </c>
      <c r="Y168" s="4">
        <f t="shared" si="173"/>
        <v>0.63694267515923564</v>
      </c>
      <c r="Z168" s="4">
        <f t="shared" si="174"/>
        <v>0.42553191489361702</v>
      </c>
      <c r="AA168" s="4">
        <f t="shared" si="175"/>
        <v>0.28999999999999998</v>
      </c>
      <c r="AB168" s="4">
        <f t="shared" si="176"/>
        <v>0.24166666666666667</v>
      </c>
      <c r="AC168" s="4">
        <f t="shared" si="177"/>
        <v>3.4482758620689657</v>
      </c>
      <c r="AD168" s="4">
        <f t="shared" si="178"/>
        <v>0.83333333333333337</v>
      </c>
      <c r="AE168" s="4">
        <f t="shared" si="179"/>
        <v>4.1379310344827589</v>
      </c>
      <c r="AF168" s="4">
        <f t="shared" si="180"/>
        <v>1.2</v>
      </c>
      <c r="AG168" s="4">
        <f t="shared" si="181"/>
        <v>0.66808510638297869</v>
      </c>
      <c r="AH168" s="4">
        <f t="shared" si="182"/>
        <v>1.4968152866242037</v>
      </c>
      <c r="AI168" s="4">
        <f t="shared" si="183"/>
        <v>-4.8062643678160928</v>
      </c>
      <c r="AJ168" s="4">
        <f t="shared" si="184"/>
        <v>-3.7499425287356325</v>
      </c>
      <c r="AK168" s="4">
        <f t="shared" si="185"/>
        <v>-1.0563218390804598</v>
      </c>
      <c r="AL168" s="4">
        <f t="shared" si="186"/>
        <v>-0.82393103448275884</v>
      </c>
      <c r="AM168" s="4">
        <f t="shared" si="187"/>
        <v>0.82393103448275884</v>
      </c>
      <c r="AN168" s="4">
        <f t="shared" si="188"/>
        <v>-2.4031321839080464</v>
      </c>
      <c r="AO168" s="4">
        <f t="shared" si="189"/>
        <v>-1.8749712643678162</v>
      </c>
      <c r="AP168" s="4">
        <f t="shared" si="190"/>
        <v>-0.52816091954022992</v>
      </c>
      <c r="AQ168" s="4">
        <f t="shared" si="191"/>
        <v>-0.41196551724137942</v>
      </c>
      <c r="AR168" s="4">
        <f t="shared" si="192"/>
        <v>0.41196551724137942</v>
      </c>
      <c r="AS168" s="4">
        <f t="shared" si="193"/>
        <v>-1.1764680332059057</v>
      </c>
      <c r="AT168" s="4">
        <f t="shared" si="194"/>
        <v>-1.0808326368650318</v>
      </c>
      <c r="AU168" s="4">
        <f t="shared" si="195"/>
        <v>-0.48592171501607168</v>
      </c>
      <c r="AV168" s="4">
        <f t="shared" si="196"/>
        <v>-0.39077873121084922</v>
      </c>
      <c r="AW168" s="4">
        <f t="shared" si="197"/>
        <v>0.39077873121084922</v>
      </c>
      <c r="AX168" s="4">
        <f t="shared" si="198"/>
        <v>-211.76424597706301</v>
      </c>
      <c r="AY168" s="4">
        <f t="shared" si="199"/>
        <v>-194.54987463570575</v>
      </c>
      <c r="AZ168" s="4">
        <f t="shared" si="200"/>
        <v>-87.465908702892904</v>
      </c>
      <c r="BA168" s="4">
        <f t="shared" si="201"/>
        <v>-70.340171617952862</v>
      </c>
      <c r="BB168" s="4">
        <f t="shared" si="202"/>
        <v>70.340171617952862</v>
      </c>
      <c r="BC168" s="4">
        <f t="shared" si="203"/>
        <v>-0.75833333333333341</v>
      </c>
      <c r="BD168" s="4">
        <f t="shared" si="204"/>
        <v>-0.71</v>
      </c>
      <c r="BE168" s="4">
        <f t="shared" si="205"/>
        <v>-0.16666666666666666</v>
      </c>
      <c r="BF168" s="4">
        <f t="shared" si="206"/>
        <v>-0.33191489361702131</v>
      </c>
      <c r="BG168" s="4">
        <f t="shared" si="207"/>
        <v>0.49681528662420388</v>
      </c>
      <c r="BH168" s="4">
        <f t="shared" si="208"/>
        <v>2.5258022477976212</v>
      </c>
      <c r="BI168" s="4">
        <f t="shared" si="209"/>
        <v>4.3837356321839085</v>
      </c>
      <c r="BJ168" s="4">
        <f t="shared" si="210"/>
        <v>0.57617576873341381</v>
      </c>
      <c r="BK168" s="4">
        <f t="shared" si="211"/>
        <v>0.58260722171280666</v>
      </c>
      <c r="BL168" s="4">
        <f t="shared" si="212"/>
        <v>2.0703908045977015</v>
      </c>
      <c r="BM168" s="4">
        <f t="shared" si="213"/>
        <v>0.2813996374109734</v>
      </c>
      <c r="BN168" s="3">
        <f t="shared" si="214"/>
        <v>1</v>
      </c>
      <c r="BO168" s="3">
        <v>100</v>
      </c>
      <c r="BP168" s="3">
        <f t="shared" si="215"/>
        <v>0.44999999999999996</v>
      </c>
      <c r="BQ168" s="3">
        <f t="shared" si="216"/>
        <v>44.999999999999993</v>
      </c>
      <c r="BR168" s="3">
        <f t="shared" si="217"/>
        <v>0</v>
      </c>
      <c r="BS168" s="3">
        <f t="shared" si="218"/>
        <v>-1</v>
      </c>
      <c r="BT168" s="3">
        <f t="shared" si="231"/>
        <v>-100</v>
      </c>
      <c r="BU168" s="3">
        <f t="shared" si="219"/>
        <v>0</v>
      </c>
      <c r="BV168" s="3">
        <f t="shared" si="220"/>
        <v>-1</v>
      </c>
      <c r="BW168" s="3">
        <f t="shared" si="232"/>
        <v>-100</v>
      </c>
      <c r="BX168" s="3">
        <f t="shared" si="221"/>
        <v>0</v>
      </c>
      <c r="BY168" s="3">
        <f t="shared" si="222"/>
        <v>-1</v>
      </c>
      <c r="BZ168" s="3">
        <f t="shared" si="233"/>
        <v>-100</v>
      </c>
      <c r="CA168" s="3">
        <f t="shared" si="223"/>
        <v>1</v>
      </c>
      <c r="CB168" s="3">
        <f t="shared" si="224"/>
        <v>1.35</v>
      </c>
      <c r="CC168" s="3">
        <f t="shared" si="225"/>
        <v>135</v>
      </c>
      <c r="CD168" s="3">
        <f t="shared" si="226"/>
        <v>1</v>
      </c>
      <c r="CE168" s="3">
        <f t="shared" si="227"/>
        <v>1</v>
      </c>
      <c r="CF168" s="3">
        <f t="shared" si="234"/>
        <v>2</v>
      </c>
      <c r="CG168" s="16" t="str">
        <f t="shared" si="235"/>
        <v>BackCasa</v>
      </c>
      <c r="CI168" s="12">
        <f t="shared" si="236"/>
        <v>1</v>
      </c>
      <c r="CJ168" s="12">
        <f t="shared" si="237"/>
        <v>0</v>
      </c>
      <c r="CK168" s="12">
        <f t="shared" si="238"/>
        <v>1</v>
      </c>
      <c r="CL168" s="12" t="str">
        <f t="shared" si="239"/>
        <v/>
      </c>
      <c r="CM168" s="12">
        <f t="shared" si="228"/>
        <v>1</v>
      </c>
      <c r="CN168" s="12">
        <f t="shared" si="229"/>
        <v>1</v>
      </c>
      <c r="CO168" s="12">
        <f t="shared" si="240"/>
        <v>2</v>
      </c>
      <c r="CP168" s="12" t="str">
        <f t="shared" si="241"/>
        <v>Under2.5</v>
      </c>
    </row>
    <row r="169" spans="1:94" x14ac:dyDescent="0.25">
      <c r="A169" t="s">
        <v>127</v>
      </c>
      <c r="B169" t="s">
        <v>194</v>
      </c>
      <c r="C169" t="s">
        <v>134</v>
      </c>
      <c r="D169" t="s">
        <v>22</v>
      </c>
      <c r="E169" t="s">
        <v>21</v>
      </c>
      <c r="F169" s="3">
        <v>1</v>
      </c>
      <c r="G169" s="3">
        <v>2</v>
      </c>
      <c r="H169" s="3" t="str">
        <f t="shared" si="230"/>
        <v>A</v>
      </c>
      <c r="I169" s="3">
        <v>3</v>
      </c>
      <c r="J169" s="3">
        <v>3.4</v>
      </c>
      <c r="K169" s="3">
        <v>2.25</v>
      </c>
      <c r="L169" s="3">
        <v>1.98</v>
      </c>
      <c r="M169" s="3">
        <v>1.92</v>
      </c>
      <c r="N169" s="3">
        <f t="shared" si="162"/>
        <v>3</v>
      </c>
      <c r="O169" s="3">
        <f t="shared" si="163"/>
        <v>7.1895424836601274E-2</v>
      </c>
      <c r="P169" s="3">
        <f t="shared" si="164"/>
        <v>2.5883838383838453E-2</v>
      </c>
      <c r="Q169" s="3">
        <f t="shared" si="165"/>
        <v>3.215686274509804</v>
      </c>
      <c r="R169" s="3">
        <f t="shared" si="166"/>
        <v>3.6444444444444444</v>
      </c>
      <c r="S169" s="3">
        <f t="shared" si="167"/>
        <v>2.4117647058823528</v>
      </c>
      <c r="T169" s="3">
        <f t="shared" si="168"/>
        <v>2.1223529411764703</v>
      </c>
      <c r="U169" s="3">
        <f t="shared" si="169"/>
        <v>2.0580392156862746</v>
      </c>
      <c r="V169" s="4">
        <f t="shared" si="170"/>
        <v>0.33333333333333331</v>
      </c>
      <c r="W169" s="4">
        <f t="shared" si="171"/>
        <v>0.29411764705882354</v>
      </c>
      <c r="X169" s="4">
        <f t="shared" si="172"/>
        <v>0.44444444444444442</v>
      </c>
      <c r="Y169" s="4">
        <f t="shared" si="173"/>
        <v>0.50505050505050508</v>
      </c>
      <c r="Z169" s="4">
        <f t="shared" si="174"/>
        <v>0.52083333333333337</v>
      </c>
      <c r="AA169" s="4">
        <f t="shared" si="175"/>
        <v>0.88235294117647056</v>
      </c>
      <c r="AB169" s="4">
        <f t="shared" si="176"/>
        <v>1.3333333333333333</v>
      </c>
      <c r="AC169" s="4">
        <f t="shared" si="177"/>
        <v>1.1333333333333333</v>
      </c>
      <c r="AD169" s="4">
        <f t="shared" si="178"/>
        <v>1.5111111111111111</v>
      </c>
      <c r="AE169" s="4">
        <f t="shared" si="179"/>
        <v>0.75</v>
      </c>
      <c r="AF169" s="4">
        <f t="shared" si="180"/>
        <v>0.66176470588235292</v>
      </c>
      <c r="AG169" s="4">
        <f t="shared" si="181"/>
        <v>1.03125</v>
      </c>
      <c r="AH169" s="4">
        <f t="shared" si="182"/>
        <v>0.96969696969696972</v>
      </c>
      <c r="AI169" s="4">
        <f t="shared" si="183"/>
        <v>0.80392156862745123</v>
      </c>
      <c r="AJ169" s="4">
        <f t="shared" si="184"/>
        <v>-0.42875816993464033</v>
      </c>
      <c r="AK169" s="4">
        <f t="shared" si="185"/>
        <v>1.2326797385620916</v>
      </c>
      <c r="AL169" s="4">
        <f t="shared" si="186"/>
        <v>6.4313725490195761E-2</v>
      </c>
      <c r="AM169" s="4">
        <f t="shared" si="187"/>
        <v>-6.4313725490195761E-2</v>
      </c>
      <c r="AN169" s="4">
        <f t="shared" si="188"/>
        <v>0.40196078431372562</v>
      </c>
      <c r="AO169" s="4">
        <f t="shared" si="189"/>
        <v>-0.21437908496732017</v>
      </c>
      <c r="AP169" s="4">
        <f t="shared" si="190"/>
        <v>0.61633986928104578</v>
      </c>
      <c r="AQ169" s="4">
        <f t="shared" si="191"/>
        <v>3.2156862745097881E-2</v>
      </c>
      <c r="AR169" s="4">
        <f t="shared" si="192"/>
        <v>-3.2156862745097881E-2</v>
      </c>
      <c r="AS169" s="4">
        <f t="shared" si="193"/>
        <v>0.38219556469493526</v>
      </c>
      <c r="AT169" s="4">
        <f t="shared" si="194"/>
        <v>-0.21118260299576411</v>
      </c>
      <c r="AU169" s="4">
        <f t="shared" si="195"/>
        <v>0.55234755367975297</v>
      </c>
      <c r="AV169" s="4">
        <f t="shared" si="196"/>
        <v>3.2145785534218214E-2</v>
      </c>
      <c r="AW169" s="4">
        <f t="shared" si="197"/>
        <v>-3.2145785534218214E-2</v>
      </c>
      <c r="AX169" s="4">
        <f t="shared" si="198"/>
        <v>68.795201645088355</v>
      </c>
      <c r="AY169" s="4">
        <f t="shared" si="199"/>
        <v>-38.012868539237537</v>
      </c>
      <c r="AZ169" s="4">
        <f t="shared" si="200"/>
        <v>99.422559662355539</v>
      </c>
      <c r="BA169" s="4">
        <f t="shared" si="201"/>
        <v>5.7862413961592782</v>
      </c>
      <c r="BB169" s="4">
        <f t="shared" si="202"/>
        <v>-5.7862413961592782</v>
      </c>
      <c r="BC169" s="4">
        <f t="shared" si="203"/>
        <v>0.33333333333333348</v>
      </c>
      <c r="BD169" s="4">
        <f t="shared" si="204"/>
        <v>-0.11764705882352937</v>
      </c>
      <c r="BE169" s="4">
        <f t="shared" si="205"/>
        <v>0.51111111111111118</v>
      </c>
      <c r="BF169" s="4">
        <f t="shared" si="206"/>
        <v>3.1249999999999844E-2</v>
      </c>
      <c r="BG169" s="4">
        <f t="shared" si="207"/>
        <v>-3.0303030303030158E-2</v>
      </c>
      <c r="BH169" s="4">
        <f t="shared" si="208"/>
        <v>0.62578254938005684</v>
      </c>
      <c r="BI169" s="4">
        <f t="shared" si="209"/>
        <v>3.0906318082788675</v>
      </c>
      <c r="BJ169" s="4">
        <f t="shared" si="210"/>
        <v>0.20247722414031161</v>
      </c>
      <c r="BK169" s="4">
        <f t="shared" si="211"/>
        <v>4.5476671417487541E-2</v>
      </c>
      <c r="BL169" s="4">
        <f t="shared" si="212"/>
        <v>2.0901960784313722</v>
      </c>
      <c r="BM169" s="4">
        <f t="shared" si="213"/>
        <v>2.1757131728816746E-2</v>
      </c>
      <c r="BN169" s="3">
        <f t="shared" si="214"/>
        <v>0</v>
      </c>
      <c r="BO169" s="3">
        <v>100</v>
      </c>
      <c r="BP169" s="3">
        <f t="shared" si="215"/>
        <v>-1</v>
      </c>
      <c r="BQ169" s="3">
        <f t="shared" si="216"/>
        <v>-100</v>
      </c>
      <c r="BR169" s="3">
        <f t="shared" si="217"/>
        <v>1</v>
      </c>
      <c r="BS169" s="3">
        <f t="shared" si="218"/>
        <v>1.25</v>
      </c>
      <c r="BT169" s="3">
        <f t="shared" si="231"/>
        <v>125</v>
      </c>
      <c r="BU169" s="3">
        <f t="shared" si="219"/>
        <v>0</v>
      </c>
      <c r="BV169" s="3">
        <f t="shared" si="220"/>
        <v>-1</v>
      </c>
      <c r="BW169" s="3">
        <f t="shared" si="232"/>
        <v>-100</v>
      </c>
      <c r="BX169" s="3">
        <f t="shared" si="221"/>
        <v>1</v>
      </c>
      <c r="BY169" s="3">
        <f t="shared" si="222"/>
        <v>0.98</v>
      </c>
      <c r="BZ169" s="3">
        <f t="shared" si="233"/>
        <v>98</v>
      </c>
      <c r="CA169" s="3">
        <f t="shared" si="223"/>
        <v>0</v>
      </c>
      <c r="CB169" s="3">
        <f t="shared" si="224"/>
        <v>-1</v>
      </c>
      <c r="CC169" s="3">
        <f t="shared" si="225"/>
        <v>-100</v>
      </c>
      <c r="CD169" s="3">
        <f t="shared" si="226"/>
        <v>1</v>
      </c>
      <c r="CE169" s="3">
        <f t="shared" si="227"/>
        <v>0</v>
      </c>
      <c r="CF169" s="3">
        <f t="shared" si="234"/>
        <v>1</v>
      </c>
      <c r="CG169" s="16" t="str">
        <f t="shared" si="235"/>
        <v/>
      </c>
      <c r="CI169" s="12">
        <f t="shared" si="236"/>
        <v>1</v>
      </c>
      <c r="CJ169" s="12">
        <f t="shared" si="237"/>
        <v>0</v>
      </c>
      <c r="CK169" s="12">
        <f t="shared" si="238"/>
        <v>1</v>
      </c>
      <c r="CL169" s="12" t="str">
        <f t="shared" si="239"/>
        <v/>
      </c>
      <c r="CM169" s="12">
        <f t="shared" si="228"/>
        <v>1</v>
      </c>
      <c r="CN169" s="12">
        <f t="shared" si="229"/>
        <v>0</v>
      </c>
      <c r="CO169" s="12">
        <f t="shared" si="240"/>
        <v>1</v>
      </c>
      <c r="CP169" s="12" t="str">
        <f t="shared" si="241"/>
        <v/>
      </c>
    </row>
    <row r="170" spans="1:94" x14ac:dyDescent="0.25">
      <c r="A170" t="s">
        <v>127</v>
      </c>
      <c r="B170" t="s">
        <v>194</v>
      </c>
      <c r="C170" t="s">
        <v>134</v>
      </c>
      <c r="D170" t="s">
        <v>14</v>
      </c>
      <c r="E170" t="s">
        <v>26</v>
      </c>
      <c r="F170" s="3">
        <v>3</v>
      </c>
      <c r="G170" s="3">
        <v>0</v>
      </c>
      <c r="H170" s="3" t="str">
        <f t="shared" si="230"/>
        <v>H</v>
      </c>
      <c r="I170" s="3">
        <v>1.91</v>
      </c>
      <c r="J170" s="3">
        <v>3.6</v>
      </c>
      <c r="K170" s="3">
        <v>4</v>
      </c>
      <c r="L170" s="3">
        <v>2.0299999999999998</v>
      </c>
      <c r="M170" s="3">
        <v>1.87</v>
      </c>
      <c r="N170" s="3">
        <f t="shared" si="162"/>
        <v>3</v>
      </c>
      <c r="O170" s="3">
        <f t="shared" si="163"/>
        <v>5.1337987201861557E-2</v>
      </c>
      <c r="P170" s="3">
        <f t="shared" si="164"/>
        <v>2.737019572719368E-2</v>
      </c>
      <c r="Q170" s="3">
        <f t="shared" si="165"/>
        <v>2.0080555555555555</v>
      </c>
      <c r="R170" s="3">
        <f t="shared" si="166"/>
        <v>3.7848167539267017</v>
      </c>
      <c r="S170" s="3">
        <f t="shared" si="167"/>
        <v>4.2053519488074462</v>
      </c>
      <c r="T170" s="3">
        <f t="shared" si="168"/>
        <v>2.1342161140197788</v>
      </c>
      <c r="U170" s="3">
        <f t="shared" si="169"/>
        <v>1.9660020360674813</v>
      </c>
      <c r="V170" s="4">
        <f t="shared" si="170"/>
        <v>0.52356020942408377</v>
      </c>
      <c r="W170" s="4">
        <f t="shared" si="171"/>
        <v>0.27777777777777779</v>
      </c>
      <c r="X170" s="4">
        <f t="shared" si="172"/>
        <v>0.25</v>
      </c>
      <c r="Y170" s="4">
        <f t="shared" si="173"/>
        <v>0.49261083743842371</v>
      </c>
      <c r="Z170" s="4">
        <f t="shared" si="174"/>
        <v>0.53475935828876997</v>
      </c>
      <c r="AA170" s="4">
        <f t="shared" si="175"/>
        <v>0.53055555555555556</v>
      </c>
      <c r="AB170" s="4">
        <f t="shared" si="176"/>
        <v>0.47749999999999998</v>
      </c>
      <c r="AC170" s="4">
        <f t="shared" si="177"/>
        <v>1.8848167539267018</v>
      </c>
      <c r="AD170" s="4">
        <f t="shared" si="178"/>
        <v>0.9</v>
      </c>
      <c r="AE170" s="4">
        <f t="shared" si="179"/>
        <v>2.0942408376963351</v>
      </c>
      <c r="AF170" s="4">
        <f t="shared" si="180"/>
        <v>1.1111111111111112</v>
      </c>
      <c r="AG170" s="4">
        <f t="shared" si="181"/>
        <v>1.0855614973262031</v>
      </c>
      <c r="AH170" s="4">
        <f t="shared" si="182"/>
        <v>0.92118226600985231</v>
      </c>
      <c r="AI170" s="4">
        <f t="shared" si="183"/>
        <v>-2.1972963932518907</v>
      </c>
      <c r="AJ170" s="4">
        <f t="shared" si="184"/>
        <v>-1.7767611983711462</v>
      </c>
      <c r="AK170" s="4">
        <f t="shared" si="185"/>
        <v>-0.42053519488074453</v>
      </c>
      <c r="AL170" s="4">
        <f t="shared" si="186"/>
        <v>0.16821407795229759</v>
      </c>
      <c r="AM170" s="4">
        <f t="shared" si="187"/>
        <v>-0.16821407795229759</v>
      </c>
      <c r="AN170" s="4">
        <f t="shared" si="188"/>
        <v>-1.0986481966259454</v>
      </c>
      <c r="AO170" s="4">
        <f t="shared" si="189"/>
        <v>-0.88838059918557311</v>
      </c>
      <c r="AP170" s="4">
        <f t="shared" si="190"/>
        <v>-0.21026759744037227</v>
      </c>
      <c r="AQ170" s="4">
        <f t="shared" si="191"/>
        <v>8.4107038976148796E-2</v>
      </c>
      <c r="AR170" s="4">
        <f t="shared" si="192"/>
        <v>-8.4107038976148796E-2</v>
      </c>
      <c r="AS170" s="4">
        <f t="shared" si="193"/>
        <v>-0.83236917917697695</v>
      </c>
      <c r="AT170" s="4">
        <f t="shared" si="194"/>
        <v>-0.72635832786214916</v>
      </c>
      <c r="AU170" s="4">
        <f t="shared" si="195"/>
        <v>-0.20724847525868911</v>
      </c>
      <c r="AV170" s="4">
        <f t="shared" si="196"/>
        <v>8.3909552282899452E-2</v>
      </c>
      <c r="AW170" s="4">
        <f t="shared" si="197"/>
        <v>-8.3909552282899452E-2</v>
      </c>
      <c r="AX170" s="4">
        <f t="shared" si="198"/>
        <v>-149.82645225185587</v>
      </c>
      <c r="AY170" s="4">
        <f t="shared" si="199"/>
        <v>-130.74449901518685</v>
      </c>
      <c r="AZ170" s="4">
        <f t="shared" si="200"/>
        <v>-37.304725546564036</v>
      </c>
      <c r="BA170" s="4">
        <f t="shared" si="201"/>
        <v>15.103719410921901</v>
      </c>
      <c r="BB170" s="4">
        <f t="shared" si="202"/>
        <v>-15.103719410921901</v>
      </c>
      <c r="BC170" s="4">
        <f t="shared" si="203"/>
        <v>-0.52250000000000008</v>
      </c>
      <c r="BD170" s="4">
        <f t="shared" si="204"/>
        <v>-0.4694444444444445</v>
      </c>
      <c r="BE170" s="4">
        <f t="shared" si="205"/>
        <v>-9.9999999999999978E-2</v>
      </c>
      <c r="BF170" s="4">
        <f t="shared" si="206"/>
        <v>8.5561497326203065E-2</v>
      </c>
      <c r="BG170" s="4">
        <f t="shared" si="207"/>
        <v>-7.8817733990147673E-2</v>
      </c>
      <c r="BH170" s="4">
        <f t="shared" si="208"/>
        <v>1.1663219714104418</v>
      </c>
      <c r="BI170" s="4">
        <f t="shared" si="209"/>
        <v>3.332741419429901</v>
      </c>
      <c r="BJ170" s="4">
        <f t="shared" si="210"/>
        <v>0.34995873505540459</v>
      </c>
      <c r="BK170" s="4">
        <f t="shared" si="211"/>
        <v>0.11894531521111214</v>
      </c>
      <c r="BL170" s="4">
        <f t="shared" si="212"/>
        <v>2.0501090750436299</v>
      </c>
      <c r="BM170" s="4">
        <f t="shared" si="213"/>
        <v>5.8019017943511504E-2</v>
      </c>
      <c r="BN170" s="3">
        <f t="shared" si="214"/>
        <v>1</v>
      </c>
      <c r="BO170" s="3">
        <v>100</v>
      </c>
      <c r="BP170" s="3">
        <f t="shared" si="215"/>
        <v>0.90999999999999992</v>
      </c>
      <c r="BQ170" s="3">
        <f t="shared" si="216"/>
        <v>90.999999999999986</v>
      </c>
      <c r="BR170" s="3">
        <f t="shared" si="217"/>
        <v>0</v>
      </c>
      <c r="BS170" s="3">
        <f t="shared" si="218"/>
        <v>-1</v>
      </c>
      <c r="BT170" s="3">
        <f t="shared" si="231"/>
        <v>-100</v>
      </c>
      <c r="BU170" s="3">
        <f t="shared" si="219"/>
        <v>0</v>
      </c>
      <c r="BV170" s="3">
        <f t="shared" si="220"/>
        <v>-1</v>
      </c>
      <c r="BW170" s="3">
        <f t="shared" si="232"/>
        <v>-100</v>
      </c>
      <c r="BX170" s="3">
        <f t="shared" si="221"/>
        <v>1</v>
      </c>
      <c r="BY170" s="3">
        <f t="shared" si="222"/>
        <v>1.0299999999999998</v>
      </c>
      <c r="BZ170" s="3">
        <f t="shared" si="233"/>
        <v>102.99999999999999</v>
      </c>
      <c r="CA170" s="3">
        <f t="shared" si="223"/>
        <v>0</v>
      </c>
      <c r="CB170" s="3">
        <f t="shared" si="224"/>
        <v>-1</v>
      </c>
      <c r="CC170" s="3">
        <f t="shared" si="225"/>
        <v>-100</v>
      </c>
      <c r="CD170" s="3">
        <f t="shared" si="226"/>
        <v>1</v>
      </c>
      <c r="CE170" s="3">
        <f t="shared" si="227"/>
        <v>0</v>
      </c>
      <c r="CF170" s="3">
        <f t="shared" si="234"/>
        <v>1</v>
      </c>
      <c r="CG170" s="16" t="str">
        <f t="shared" si="235"/>
        <v/>
      </c>
      <c r="CI170" s="12">
        <f t="shared" si="236"/>
        <v>1</v>
      </c>
      <c r="CJ170" s="12">
        <f t="shared" si="237"/>
        <v>0</v>
      </c>
      <c r="CK170" s="12">
        <f t="shared" si="238"/>
        <v>1</v>
      </c>
      <c r="CL170" s="12" t="str">
        <f t="shared" si="239"/>
        <v/>
      </c>
      <c r="CM170" s="12">
        <f t="shared" si="228"/>
        <v>1</v>
      </c>
      <c r="CN170" s="12">
        <f t="shared" si="229"/>
        <v>1</v>
      </c>
      <c r="CO170" s="12">
        <f t="shared" si="240"/>
        <v>2</v>
      </c>
      <c r="CP170" s="12" t="str">
        <f t="shared" si="241"/>
        <v>Under2.5</v>
      </c>
    </row>
    <row r="171" spans="1:94" x14ac:dyDescent="0.25">
      <c r="A171" t="s">
        <v>127</v>
      </c>
      <c r="B171" t="s">
        <v>194</v>
      </c>
      <c r="C171" t="s">
        <v>136</v>
      </c>
      <c r="D171" t="s">
        <v>25</v>
      </c>
      <c r="E171" t="s">
        <v>141</v>
      </c>
      <c r="F171" s="3">
        <v>0</v>
      </c>
      <c r="G171" s="3">
        <v>0</v>
      </c>
      <c r="H171" s="3" t="str">
        <f t="shared" si="230"/>
        <v>D</v>
      </c>
      <c r="I171" s="3">
        <v>1.33</v>
      </c>
      <c r="J171" s="3">
        <v>5.75</v>
      </c>
      <c r="K171" s="3">
        <v>7</v>
      </c>
      <c r="L171" s="3">
        <v>1.36</v>
      </c>
      <c r="M171" s="3">
        <v>3.1</v>
      </c>
      <c r="N171" s="3">
        <f t="shared" si="162"/>
        <v>0</v>
      </c>
      <c r="O171" s="3">
        <f t="shared" si="163"/>
        <v>6.8649885583524028E-2</v>
      </c>
      <c r="P171" s="3">
        <f t="shared" si="164"/>
        <v>5.7874762808349023E-2</v>
      </c>
      <c r="Q171" s="3">
        <f t="shared" si="165"/>
        <v>1.4213043478260869</v>
      </c>
      <c r="R171" s="3">
        <f t="shared" si="166"/>
        <v>6.1447368421052628</v>
      </c>
      <c r="S171" s="3">
        <f t="shared" si="167"/>
        <v>7.4805491990846686</v>
      </c>
      <c r="T171" s="3">
        <f t="shared" si="168"/>
        <v>1.4533638443935928</v>
      </c>
      <c r="U171" s="3">
        <f t="shared" si="169"/>
        <v>3.3128146453089244</v>
      </c>
      <c r="V171" s="4">
        <f t="shared" si="170"/>
        <v>0.75187969924812026</v>
      </c>
      <c r="W171" s="4">
        <f t="shared" si="171"/>
        <v>0.17391304347826086</v>
      </c>
      <c r="X171" s="4">
        <f t="shared" si="172"/>
        <v>0.14285714285714285</v>
      </c>
      <c r="Y171" s="4">
        <f t="shared" si="173"/>
        <v>0.73529411764705876</v>
      </c>
      <c r="Z171" s="4">
        <f t="shared" si="174"/>
        <v>0.32258064516129031</v>
      </c>
      <c r="AA171" s="4">
        <f t="shared" si="175"/>
        <v>0.23130434782608697</v>
      </c>
      <c r="AB171" s="4">
        <f t="shared" si="176"/>
        <v>0.19</v>
      </c>
      <c r="AC171" s="4">
        <f t="shared" si="177"/>
        <v>4.3233082706766917</v>
      </c>
      <c r="AD171" s="4">
        <f t="shared" si="178"/>
        <v>0.8214285714285714</v>
      </c>
      <c r="AE171" s="4">
        <f t="shared" si="179"/>
        <v>5.2631578947368416</v>
      </c>
      <c r="AF171" s="4">
        <f t="shared" si="180"/>
        <v>1.2173913043478262</v>
      </c>
      <c r="AG171" s="4">
        <f t="shared" si="181"/>
        <v>0.43870967741935485</v>
      </c>
      <c r="AH171" s="4">
        <f t="shared" si="182"/>
        <v>2.2794117647058822</v>
      </c>
      <c r="AI171" s="4">
        <f t="shared" si="183"/>
        <v>-6.0592448512585815</v>
      </c>
      <c r="AJ171" s="4">
        <f t="shared" si="184"/>
        <v>-4.7234324942791757</v>
      </c>
      <c r="AK171" s="4">
        <f t="shared" si="185"/>
        <v>-1.3358123569794058</v>
      </c>
      <c r="AL171" s="4">
        <f t="shared" si="186"/>
        <v>-1.8594508009153317</v>
      </c>
      <c r="AM171" s="4">
        <f t="shared" si="187"/>
        <v>1.8594508009153317</v>
      </c>
      <c r="AN171" s="4">
        <f t="shared" si="188"/>
        <v>-3.0296224256292907</v>
      </c>
      <c r="AO171" s="4">
        <f t="shared" si="189"/>
        <v>-2.3617162471395878</v>
      </c>
      <c r="AP171" s="4">
        <f t="shared" si="190"/>
        <v>-0.66790617848970291</v>
      </c>
      <c r="AQ171" s="4">
        <f t="shared" si="191"/>
        <v>-0.92972540045766583</v>
      </c>
      <c r="AR171" s="4">
        <f t="shared" si="192"/>
        <v>0.92972540045766583</v>
      </c>
      <c r="AS171" s="4">
        <f t="shared" si="193"/>
        <v>-1.2519819137600161</v>
      </c>
      <c r="AT171" s="4">
        <f t="shared" si="194"/>
        <v>-1.1702639579867589</v>
      </c>
      <c r="AU171" s="4">
        <f t="shared" si="195"/>
        <v>-0.58886023627039974</v>
      </c>
      <c r="AV171" s="4">
        <f t="shared" si="196"/>
        <v>-0.74899735818482005</v>
      </c>
      <c r="AW171" s="4">
        <f t="shared" si="197"/>
        <v>0.74899735818482005</v>
      </c>
      <c r="AX171" s="4">
        <f t="shared" si="198"/>
        <v>-225.35674447680287</v>
      </c>
      <c r="AY171" s="4">
        <f t="shared" si="199"/>
        <v>-210.64751243761657</v>
      </c>
      <c r="AZ171" s="4">
        <f t="shared" si="200"/>
        <v>-105.99484252867195</v>
      </c>
      <c r="BA171" s="4">
        <f t="shared" si="201"/>
        <v>-134.81952447326759</v>
      </c>
      <c r="BB171" s="4">
        <f t="shared" si="202"/>
        <v>134.81952447326759</v>
      </c>
      <c r="BC171" s="4">
        <f t="shared" si="203"/>
        <v>-0.80999999999999994</v>
      </c>
      <c r="BD171" s="4">
        <f t="shared" si="204"/>
        <v>-0.768695652173913</v>
      </c>
      <c r="BE171" s="4">
        <f t="shared" si="205"/>
        <v>-0.17857142857142866</v>
      </c>
      <c r="BF171" s="4">
        <f t="shared" si="206"/>
        <v>-0.56129032258064515</v>
      </c>
      <c r="BG171" s="4">
        <f t="shared" si="207"/>
        <v>1.2794117647058822</v>
      </c>
      <c r="BH171" s="4">
        <f t="shared" si="208"/>
        <v>3.1835425066157286</v>
      </c>
      <c r="BI171" s="4">
        <f t="shared" si="209"/>
        <v>5.0155301296720056</v>
      </c>
      <c r="BJ171" s="4">
        <f t="shared" si="210"/>
        <v>0.63473699176519927</v>
      </c>
      <c r="BK171" s="4">
        <f t="shared" si="211"/>
        <v>1.3148302706099888</v>
      </c>
      <c r="BL171" s="4">
        <f t="shared" si="212"/>
        <v>2.3830892448512584</v>
      </c>
      <c r="BM171" s="4">
        <f t="shared" si="213"/>
        <v>0.55173354227111815</v>
      </c>
      <c r="BN171" s="3">
        <f t="shared" si="214"/>
        <v>0</v>
      </c>
      <c r="BO171" s="3">
        <v>100</v>
      </c>
      <c r="BP171" s="3">
        <f t="shared" si="215"/>
        <v>-1</v>
      </c>
      <c r="BQ171" s="3">
        <f t="shared" si="216"/>
        <v>-100</v>
      </c>
      <c r="BR171" s="3">
        <f t="shared" si="217"/>
        <v>0</v>
      </c>
      <c r="BS171" s="3">
        <f t="shared" si="218"/>
        <v>-1</v>
      </c>
      <c r="BT171" s="3">
        <f t="shared" si="231"/>
        <v>-100</v>
      </c>
      <c r="BU171" s="3">
        <f t="shared" si="219"/>
        <v>1</v>
      </c>
      <c r="BV171" s="3">
        <f t="shared" si="220"/>
        <v>4.75</v>
      </c>
      <c r="BW171" s="3">
        <f t="shared" si="232"/>
        <v>475</v>
      </c>
      <c r="BX171" s="3">
        <f t="shared" si="221"/>
        <v>0</v>
      </c>
      <c r="BY171" s="3">
        <f t="shared" si="222"/>
        <v>-1</v>
      </c>
      <c r="BZ171" s="3">
        <f t="shared" si="233"/>
        <v>-100</v>
      </c>
      <c r="CA171" s="3">
        <f t="shared" si="223"/>
        <v>1</v>
      </c>
      <c r="CB171" s="3">
        <f t="shared" si="224"/>
        <v>2.1</v>
      </c>
      <c r="CC171" s="3">
        <f t="shared" si="225"/>
        <v>210</v>
      </c>
      <c r="CD171" s="3">
        <f t="shared" si="226"/>
        <v>1</v>
      </c>
      <c r="CE171" s="3">
        <f t="shared" si="227"/>
        <v>1</v>
      </c>
      <c r="CF171" s="3">
        <f t="shared" si="234"/>
        <v>2</v>
      </c>
      <c r="CG171" s="16" t="str">
        <f t="shared" si="235"/>
        <v>BackCasa</v>
      </c>
      <c r="CI171" s="12">
        <f t="shared" si="236"/>
        <v>1</v>
      </c>
      <c r="CJ171" s="12">
        <f t="shared" si="237"/>
        <v>0</v>
      </c>
      <c r="CK171" s="12">
        <f t="shared" si="238"/>
        <v>1</v>
      </c>
      <c r="CL171" s="12" t="str">
        <f t="shared" si="239"/>
        <v/>
      </c>
      <c r="CM171" s="12">
        <f t="shared" si="228"/>
        <v>1</v>
      </c>
      <c r="CN171" s="12">
        <f t="shared" si="229"/>
        <v>1</v>
      </c>
      <c r="CO171" s="12">
        <f t="shared" si="240"/>
        <v>2</v>
      </c>
      <c r="CP171" s="12" t="str">
        <f t="shared" si="241"/>
        <v>Under2.5</v>
      </c>
    </row>
    <row r="172" spans="1:94" x14ac:dyDescent="0.25">
      <c r="A172" t="s">
        <v>127</v>
      </c>
      <c r="B172" t="s">
        <v>195</v>
      </c>
      <c r="C172" t="s">
        <v>177</v>
      </c>
      <c r="D172" t="s">
        <v>19</v>
      </c>
      <c r="E172" t="s">
        <v>15</v>
      </c>
      <c r="F172" s="3">
        <v>1</v>
      </c>
      <c r="G172" s="3">
        <v>1</v>
      </c>
      <c r="H172" s="3" t="str">
        <f t="shared" si="230"/>
        <v>D</v>
      </c>
      <c r="I172" s="3">
        <v>3.4</v>
      </c>
      <c r="J172" s="3">
        <v>3.25</v>
      </c>
      <c r="K172" s="3">
        <v>2.25</v>
      </c>
      <c r="L172" s="3">
        <v>2.1</v>
      </c>
      <c r="M172" s="3">
        <v>1.7</v>
      </c>
      <c r="N172" s="3">
        <f t="shared" si="162"/>
        <v>2</v>
      </c>
      <c r="O172" s="3">
        <f t="shared" si="163"/>
        <v>4.6254399195575724E-2</v>
      </c>
      <c r="P172" s="3">
        <f t="shared" si="164"/>
        <v>6.4425770308123242E-2</v>
      </c>
      <c r="Q172" s="3">
        <f t="shared" si="165"/>
        <v>3.5572649572649575</v>
      </c>
      <c r="R172" s="3">
        <f t="shared" si="166"/>
        <v>3.4003267973856213</v>
      </c>
      <c r="S172" s="3">
        <f t="shared" si="167"/>
        <v>2.3540723981900453</v>
      </c>
      <c r="T172" s="3">
        <f t="shared" si="168"/>
        <v>2.1971342383107091</v>
      </c>
      <c r="U172" s="3">
        <f t="shared" si="169"/>
        <v>1.7786324786324788</v>
      </c>
      <c r="V172" s="4">
        <f t="shared" si="170"/>
        <v>0.29411764705882354</v>
      </c>
      <c r="W172" s="4">
        <f t="shared" si="171"/>
        <v>0.30769230769230771</v>
      </c>
      <c r="X172" s="4">
        <f t="shared" si="172"/>
        <v>0.44444444444444442</v>
      </c>
      <c r="Y172" s="4">
        <f t="shared" si="173"/>
        <v>0.47619047619047616</v>
      </c>
      <c r="Z172" s="4">
        <f t="shared" si="174"/>
        <v>0.58823529411764708</v>
      </c>
      <c r="AA172" s="4">
        <f t="shared" si="175"/>
        <v>1.0461538461538462</v>
      </c>
      <c r="AB172" s="4">
        <f t="shared" si="176"/>
        <v>1.5111111111111111</v>
      </c>
      <c r="AC172" s="4">
        <f t="shared" si="177"/>
        <v>0.95588235294117652</v>
      </c>
      <c r="AD172" s="4">
        <f t="shared" si="178"/>
        <v>1.4444444444444444</v>
      </c>
      <c r="AE172" s="4">
        <f t="shared" si="179"/>
        <v>0.66176470588235292</v>
      </c>
      <c r="AF172" s="4">
        <f t="shared" si="180"/>
        <v>0.69230769230769229</v>
      </c>
      <c r="AG172" s="4">
        <f t="shared" si="181"/>
        <v>1.2352941176470589</v>
      </c>
      <c r="AH172" s="4">
        <f t="shared" si="182"/>
        <v>0.80952380952380942</v>
      </c>
      <c r="AI172" s="4">
        <f t="shared" si="183"/>
        <v>1.2031925590749122</v>
      </c>
      <c r="AJ172" s="4">
        <f t="shared" si="184"/>
        <v>0.15693815987933624</v>
      </c>
      <c r="AK172" s="4">
        <f t="shared" si="185"/>
        <v>1.0462543991955759</v>
      </c>
      <c r="AL172" s="4">
        <f t="shared" si="186"/>
        <v>0.41850175967823033</v>
      </c>
      <c r="AM172" s="4">
        <f t="shared" si="187"/>
        <v>-0.41850175967823033</v>
      </c>
      <c r="AN172" s="4">
        <f t="shared" si="188"/>
        <v>0.60159627953745609</v>
      </c>
      <c r="AO172" s="4">
        <f t="shared" si="189"/>
        <v>7.8469079939668118E-2</v>
      </c>
      <c r="AP172" s="4">
        <f t="shared" si="190"/>
        <v>0.52312719959778797</v>
      </c>
      <c r="AQ172" s="4">
        <f t="shared" si="191"/>
        <v>0.20925087983911517</v>
      </c>
      <c r="AR172" s="4">
        <f t="shared" si="192"/>
        <v>-0.20925087983911517</v>
      </c>
      <c r="AS172" s="4">
        <f t="shared" si="193"/>
        <v>0.54159240867619862</v>
      </c>
      <c r="AT172" s="4">
        <f t="shared" si="194"/>
        <v>7.8308617263634944E-2</v>
      </c>
      <c r="AU172" s="4">
        <f t="shared" si="195"/>
        <v>0.48197772676053557</v>
      </c>
      <c r="AV172" s="4">
        <f t="shared" si="196"/>
        <v>0.2062746069008671</v>
      </c>
      <c r="AW172" s="4">
        <f t="shared" si="197"/>
        <v>-0.2062746069008671</v>
      </c>
      <c r="AX172" s="4">
        <f t="shared" si="198"/>
        <v>97.486633561715749</v>
      </c>
      <c r="AY172" s="4">
        <f t="shared" si="199"/>
        <v>14.095551107454289</v>
      </c>
      <c r="AZ172" s="4">
        <f t="shared" si="200"/>
        <v>86.7559908168964</v>
      </c>
      <c r="BA172" s="4">
        <f t="shared" si="201"/>
        <v>37.129429242156078</v>
      </c>
      <c r="BB172" s="4">
        <f t="shared" si="202"/>
        <v>-37.129429242156078</v>
      </c>
      <c r="BC172" s="4">
        <f t="shared" si="203"/>
        <v>0.51111111111111118</v>
      </c>
      <c r="BD172" s="4">
        <f t="shared" si="204"/>
        <v>4.6153846153846115E-2</v>
      </c>
      <c r="BE172" s="4">
        <f t="shared" si="205"/>
        <v>0.44444444444444453</v>
      </c>
      <c r="BF172" s="4">
        <f t="shared" si="206"/>
        <v>0.23529411764705885</v>
      </c>
      <c r="BG172" s="4">
        <f t="shared" si="207"/>
        <v>-0.19047619047619049</v>
      </c>
      <c r="BH172" s="4">
        <f t="shared" si="208"/>
        <v>0.65408335198653489</v>
      </c>
      <c r="BI172" s="4">
        <f t="shared" si="209"/>
        <v>3.1038880509468747</v>
      </c>
      <c r="BJ172" s="4">
        <f t="shared" si="210"/>
        <v>0.21073032959001201</v>
      </c>
      <c r="BK172" s="4">
        <f t="shared" si="211"/>
        <v>0.29592543220698109</v>
      </c>
      <c r="BL172" s="4">
        <f t="shared" si="212"/>
        <v>1.9878833584715938</v>
      </c>
      <c r="BM172" s="4">
        <f t="shared" si="213"/>
        <v>0.1488645855129582</v>
      </c>
      <c r="BN172" s="3">
        <f t="shared" si="214"/>
        <v>0</v>
      </c>
      <c r="BO172" s="3">
        <v>100</v>
      </c>
      <c r="BP172" s="3">
        <f t="shared" si="215"/>
        <v>-1</v>
      </c>
      <c r="BQ172" s="3">
        <f t="shared" si="216"/>
        <v>-100</v>
      </c>
      <c r="BR172" s="3">
        <f t="shared" si="217"/>
        <v>0</v>
      </c>
      <c r="BS172" s="3">
        <f t="shared" si="218"/>
        <v>-1</v>
      </c>
      <c r="BT172" s="3">
        <f t="shared" si="231"/>
        <v>-100</v>
      </c>
      <c r="BU172" s="3">
        <f t="shared" si="219"/>
        <v>1</v>
      </c>
      <c r="BV172" s="3">
        <f t="shared" si="220"/>
        <v>2.25</v>
      </c>
      <c r="BW172" s="3">
        <f t="shared" si="232"/>
        <v>225</v>
      </c>
      <c r="BX172" s="3">
        <f t="shared" si="221"/>
        <v>0</v>
      </c>
      <c r="BY172" s="3">
        <f t="shared" si="222"/>
        <v>-1</v>
      </c>
      <c r="BZ172" s="3">
        <f t="shared" si="233"/>
        <v>-100</v>
      </c>
      <c r="CA172" s="3">
        <f t="shared" si="223"/>
        <v>1</v>
      </c>
      <c r="CB172" s="3">
        <f t="shared" si="224"/>
        <v>0.7</v>
      </c>
      <c r="CC172" s="3">
        <f t="shared" si="225"/>
        <v>70</v>
      </c>
      <c r="CD172" s="3">
        <f t="shared" si="226"/>
        <v>1</v>
      </c>
      <c r="CE172" s="3">
        <f t="shared" si="227"/>
        <v>0</v>
      </c>
      <c r="CF172" s="3">
        <f t="shared" si="234"/>
        <v>1</v>
      </c>
      <c r="CG172" s="16" t="str">
        <f t="shared" si="235"/>
        <v/>
      </c>
      <c r="CI172" s="12">
        <f t="shared" si="236"/>
        <v>1</v>
      </c>
      <c r="CJ172" s="12">
        <f t="shared" si="237"/>
        <v>0</v>
      </c>
      <c r="CK172" s="12">
        <f t="shared" si="238"/>
        <v>1</v>
      </c>
      <c r="CL172" s="12" t="str">
        <f t="shared" si="239"/>
        <v/>
      </c>
      <c r="CM172" s="12">
        <f t="shared" si="228"/>
        <v>1</v>
      </c>
      <c r="CN172" s="12">
        <f t="shared" si="229"/>
        <v>0</v>
      </c>
      <c r="CO172" s="12">
        <f t="shared" si="240"/>
        <v>1</v>
      </c>
      <c r="CP172" s="12" t="str">
        <f t="shared" si="241"/>
        <v/>
      </c>
    </row>
    <row r="173" spans="1:94" x14ac:dyDescent="0.25">
      <c r="A173" t="s">
        <v>127</v>
      </c>
      <c r="B173" t="s">
        <v>196</v>
      </c>
      <c r="C173" t="s">
        <v>177</v>
      </c>
      <c r="D173" t="s">
        <v>21</v>
      </c>
      <c r="E173" t="s">
        <v>135</v>
      </c>
      <c r="F173" s="3">
        <v>1</v>
      </c>
      <c r="G173" s="3">
        <v>1</v>
      </c>
      <c r="H173" s="3" t="str">
        <f t="shared" si="230"/>
        <v>D</v>
      </c>
      <c r="I173" s="3">
        <v>1.2</v>
      </c>
      <c r="J173" s="3">
        <v>7</v>
      </c>
      <c r="K173" s="3">
        <v>13</v>
      </c>
      <c r="L173" s="3">
        <v>1.4</v>
      </c>
      <c r="M173" s="3">
        <v>2.88</v>
      </c>
      <c r="N173" s="3">
        <f t="shared" si="162"/>
        <v>2</v>
      </c>
      <c r="O173" s="3">
        <f t="shared" si="163"/>
        <v>5.3113553113553147E-2</v>
      </c>
      <c r="P173" s="3">
        <f t="shared" si="164"/>
        <v>6.1507936507936511E-2</v>
      </c>
      <c r="Q173" s="3">
        <f t="shared" si="165"/>
        <v>1.2637362637362637</v>
      </c>
      <c r="R173" s="3">
        <f t="shared" si="166"/>
        <v>7.3717948717948723</v>
      </c>
      <c r="S173" s="3">
        <f t="shared" si="167"/>
        <v>13.690476190476192</v>
      </c>
      <c r="T173" s="3">
        <f t="shared" si="168"/>
        <v>1.4743589743589742</v>
      </c>
      <c r="U173" s="3">
        <f t="shared" si="169"/>
        <v>3.0329670329670328</v>
      </c>
      <c r="V173" s="4">
        <f t="shared" si="170"/>
        <v>0.83333333333333337</v>
      </c>
      <c r="W173" s="4">
        <f t="shared" si="171"/>
        <v>0.14285714285714285</v>
      </c>
      <c r="X173" s="4">
        <f t="shared" si="172"/>
        <v>7.6923076923076927E-2</v>
      </c>
      <c r="Y173" s="4">
        <f t="shared" si="173"/>
        <v>0.7142857142857143</v>
      </c>
      <c r="Z173" s="4">
        <f t="shared" si="174"/>
        <v>0.34722222222222221</v>
      </c>
      <c r="AA173" s="4">
        <f t="shared" si="175"/>
        <v>0.17142857142857143</v>
      </c>
      <c r="AB173" s="4">
        <f t="shared" si="176"/>
        <v>9.2307692307692299E-2</v>
      </c>
      <c r="AC173" s="4">
        <f t="shared" si="177"/>
        <v>5.8333333333333339</v>
      </c>
      <c r="AD173" s="4">
        <f t="shared" si="178"/>
        <v>0.53846153846153844</v>
      </c>
      <c r="AE173" s="4">
        <f t="shared" si="179"/>
        <v>10.833333333333334</v>
      </c>
      <c r="AF173" s="4">
        <f t="shared" si="180"/>
        <v>1.8571428571428572</v>
      </c>
      <c r="AG173" s="4">
        <f t="shared" si="181"/>
        <v>0.4861111111111111</v>
      </c>
      <c r="AH173" s="4">
        <f t="shared" si="182"/>
        <v>2.0571428571428574</v>
      </c>
      <c r="AI173" s="4">
        <f t="shared" si="183"/>
        <v>-12.426739926739927</v>
      </c>
      <c r="AJ173" s="4">
        <f t="shared" si="184"/>
        <v>-6.1080586080586086</v>
      </c>
      <c r="AK173" s="4">
        <f t="shared" si="185"/>
        <v>-6.3186813186813193</v>
      </c>
      <c r="AL173" s="4">
        <f t="shared" si="186"/>
        <v>-1.5586080586080586</v>
      </c>
      <c r="AM173" s="4">
        <f t="shared" si="187"/>
        <v>1.5586080586080586</v>
      </c>
      <c r="AN173" s="4">
        <f t="shared" si="188"/>
        <v>-6.2133699633699635</v>
      </c>
      <c r="AO173" s="4">
        <f t="shared" si="189"/>
        <v>-3.0540293040293043</v>
      </c>
      <c r="AP173" s="4">
        <f t="shared" si="190"/>
        <v>-3.1593406593406597</v>
      </c>
      <c r="AQ173" s="4">
        <f t="shared" si="191"/>
        <v>-0.77930402930402931</v>
      </c>
      <c r="AR173" s="4">
        <f t="shared" si="192"/>
        <v>0.77930402930402931</v>
      </c>
      <c r="AS173" s="4">
        <f t="shared" si="193"/>
        <v>-1.4112214876433289</v>
      </c>
      <c r="AT173" s="4">
        <f t="shared" si="194"/>
        <v>-1.2543624745767668</v>
      </c>
      <c r="AU173" s="4">
        <f t="shared" si="195"/>
        <v>-1.264251731930099</v>
      </c>
      <c r="AV173" s="4">
        <f t="shared" si="196"/>
        <v>-0.66199343780760445</v>
      </c>
      <c r="AW173" s="4">
        <f t="shared" si="197"/>
        <v>0.66199343780760445</v>
      </c>
      <c r="AX173" s="4">
        <f t="shared" si="198"/>
        <v>-254.01986777579918</v>
      </c>
      <c r="AY173" s="4">
        <f t="shared" si="199"/>
        <v>-225.785245423818</v>
      </c>
      <c r="AZ173" s="4">
        <f t="shared" si="200"/>
        <v>-227.56531174741781</v>
      </c>
      <c r="BA173" s="4">
        <f t="shared" si="201"/>
        <v>-119.1588188053688</v>
      </c>
      <c r="BB173" s="4">
        <f t="shared" si="202"/>
        <v>119.1588188053688</v>
      </c>
      <c r="BC173" s="4">
        <f t="shared" si="203"/>
        <v>-0.90769230769230769</v>
      </c>
      <c r="BD173" s="4">
        <f t="shared" si="204"/>
        <v>-0.82857142857142863</v>
      </c>
      <c r="BE173" s="4">
        <f t="shared" si="205"/>
        <v>-0.46153846153846156</v>
      </c>
      <c r="BF173" s="4">
        <f t="shared" si="206"/>
        <v>-0.51388888888888895</v>
      </c>
      <c r="BG173" s="4">
        <f t="shared" si="207"/>
        <v>1.0571428571428572</v>
      </c>
      <c r="BH173" s="4">
        <f t="shared" si="208"/>
        <v>6.2136674459528232</v>
      </c>
      <c r="BI173" s="4">
        <f t="shared" si="209"/>
        <v>7.4420024420024431</v>
      </c>
      <c r="BJ173" s="4">
        <f t="shared" si="210"/>
        <v>0.83494563383681075</v>
      </c>
      <c r="BK173" s="4">
        <f t="shared" si="211"/>
        <v>1.1021023274537578</v>
      </c>
      <c r="BL173" s="4">
        <f t="shared" si="212"/>
        <v>2.2536630036630036</v>
      </c>
      <c r="BM173" s="4">
        <f t="shared" si="213"/>
        <v>0.4890271196991075</v>
      </c>
      <c r="BN173" s="3">
        <f t="shared" si="214"/>
        <v>0</v>
      </c>
      <c r="BO173" s="3">
        <v>100</v>
      </c>
      <c r="BP173" s="3">
        <f t="shared" si="215"/>
        <v>-1</v>
      </c>
      <c r="BQ173" s="3">
        <f t="shared" si="216"/>
        <v>-100</v>
      </c>
      <c r="BR173" s="3">
        <f t="shared" si="217"/>
        <v>0</v>
      </c>
      <c r="BS173" s="3">
        <f t="shared" si="218"/>
        <v>-1</v>
      </c>
      <c r="BT173" s="3">
        <f t="shared" si="231"/>
        <v>-100</v>
      </c>
      <c r="BU173" s="3">
        <f t="shared" si="219"/>
        <v>1</v>
      </c>
      <c r="BV173" s="3">
        <f t="shared" si="220"/>
        <v>6</v>
      </c>
      <c r="BW173" s="3">
        <f t="shared" si="232"/>
        <v>600</v>
      </c>
      <c r="BX173" s="3">
        <f t="shared" si="221"/>
        <v>0</v>
      </c>
      <c r="BY173" s="3">
        <f t="shared" si="222"/>
        <v>-1</v>
      </c>
      <c r="BZ173" s="3">
        <f t="shared" si="233"/>
        <v>-100</v>
      </c>
      <c r="CA173" s="3">
        <f t="shared" si="223"/>
        <v>1</v>
      </c>
      <c r="CB173" s="3">
        <f t="shared" si="224"/>
        <v>1.88</v>
      </c>
      <c r="CC173" s="3">
        <f t="shared" si="225"/>
        <v>188</v>
      </c>
      <c r="CD173" s="3">
        <f t="shared" si="226"/>
        <v>0</v>
      </c>
      <c r="CE173" s="3">
        <f t="shared" si="227"/>
        <v>1</v>
      </c>
      <c r="CF173" s="3">
        <f t="shared" si="234"/>
        <v>1</v>
      </c>
      <c r="CG173" s="16" t="str">
        <f t="shared" si="235"/>
        <v/>
      </c>
      <c r="CI173" s="12">
        <f t="shared" si="236"/>
        <v>1</v>
      </c>
      <c r="CJ173" s="12">
        <f t="shared" si="237"/>
        <v>0</v>
      </c>
      <c r="CK173" s="12">
        <f t="shared" si="238"/>
        <v>1</v>
      </c>
      <c r="CL173" s="12" t="str">
        <f t="shared" si="239"/>
        <v/>
      </c>
      <c r="CM173" s="12">
        <f t="shared" si="228"/>
        <v>1</v>
      </c>
      <c r="CN173" s="12">
        <f t="shared" si="229"/>
        <v>1</v>
      </c>
      <c r="CO173" s="12">
        <f t="shared" si="240"/>
        <v>2</v>
      </c>
      <c r="CP173" s="12" t="str">
        <f t="shared" si="241"/>
        <v>Under2.5</v>
      </c>
    </row>
    <row r="174" spans="1:94" x14ac:dyDescent="0.25">
      <c r="A174" t="s">
        <v>127</v>
      </c>
      <c r="B174" t="s">
        <v>197</v>
      </c>
      <c r="C174" t="s">
        <v>172</v>
      </c>
      <c r="D174" t="s">
        <v>14</v>
      </c>
      <c r="E174" t="s">
        <v>141</v>
      </c>
      <c r="F174" s="3">
        <v>2</v>
      </c>
      <c r="G174" s="3">
        <v>0</v>
      </c>
      <c r="H174" s="3" t="str">
        <f t="shared" si="230"/>
        <v>H</v>
      </c>
      <c r="I174" s="3">
        <v>2.1</v>
      </c>
      <c r="J174" s="3">
        <v>3.8</v>
      </c>
      <c r="K174" s="3">
        <v>3.25</v>
      </c>
      <c r="L174" s="3">
        <v>1.6</v>
      </c>
      <c r="M174" s="3">
        <v>2.2999999999999998</v>
      </c>
      <c r="N174" s="3">
        <f t="shared" si="162"/>
        <v>2</v>
      </c>
      <c r="O174" s="3">
        <f t="shared" si="163"/>
        <v>4.704067861962602E-2</v>
      </c>
      <c r="P174" s="3">
        <f t="shared" si="164"/>
        <v>5.9782608695652217E-2</v>
      </c>
      <c r="Q174" s="3">
        <f t="shared" si="165"/>
        <v>2.1987854251012147</v>
      </c>
      <c r="R174" s="3">
        <f t="shared" si="166"/>
        <v>3.9787545787545788</v>
      </c>
      <c r="S174" s="3">
        <f t="shared" si="167"/>
        <v>3.4028822055137846</v>
      </c>
      <c r="T174" s="3">
        <f t="shared" si="168"/>
        <v>1.6752650857914018</v>
      </c>
      <c r="U174" s="3">
        <f t="shared" si="169"/>
        <v>2.4081935608251395</v>
      </c>
      <c r="V174" s="4">
        <f t="shared" si="170"/>
        <v>0.47619047619047616</v>
      </c>
      <c r="W174" s="4">
        <f t="shared" si="171"/>
        <v>0.26315789473684209</v>
      </c>
      <c r="X174" s="4">
        <f t="shared" si="172"/>
        <v>0.30769230769230771</v>
      </c>
      <c r="Y174" s="4">
        <f t="shared" si="173"/>
        <v>0.625</v>
      </c>
      <c r="Z174" s="4">
        <f t="shared" si="174"/>
        <v>0.43478260869565222</v>
      </c>
      <c r="AA174" s="4">
        <f t="shared" si="175"/>
        <v>0.55263157894736847</v>
      </c>
      <c r="AB174" s="4">
        <f t="shared" si="176"/>
        <v>0.64615384615384619</v>
      </c>
      <c r="AC174" s="4">
        <f t="shared" si="177"/>
        <v>1.8095238095238093</v>
      </c>
      <c r="AD174" s="4">
        <f t="shared" si="178"/>
        <v>1.1692307692307691</v>
      </c>
      <c r="AE174" s="4">
        <f t="shared" si="179"/>
        <v>1.5476190476190474</v>
      </c>
      <c r="AF174" s="4">
        <f t="shared" si="180"/>
        <v>0.85526315789473684</v>
      </c>
      <c r="AG174" s="4">
        <f t="shared" si="181"/>
        <v>0.69565217391304357</v>
      </c>
      <c r="AH174" s="4">
        <f t="shared" si="182"/>
        <v>1.4374999999999998</v>
      </c>
      <c r="AI174" s="4">
        <f t="shared" si="183"/>
        <v>-1.20409678041257</v>
      </c>
      <c r="AJ174" s="4">
        <f t="shared" si="184"/>
        <v>-1.7799691536533642</v>
      </c>
      <c r="AK174" s="4">
        <f t="shared" si="185"/>
        <v>0.57587237324079421</v>
      </c>
      <c r="AL174" s="4">
        <f t="shared" si="186"/>
        <v>-0.7329284750337377</v>
      </c>
      <c r="AM174" s="4">
        <f t="shared" si="187"/>
        <v>0.7329284750337377</v>
      </c>
      <c r="AN174" s="4">
        <f t="shared" si="188"/>
        <v>-0.60204839020628498</v>
      </c>
      <c r="AO174" s="4">
        <f t="shared" si="189"/>
        <v>-0.88998457682668208</v>
      </c>
      <c r="AP174" s="4">
        <f t="shared" si="190"/>
        <v>0.28793618662039711</v>
      </c>
      <c r="AQ174" s="4">
        <f t="shared" si="191"/>
        <v>-0.36646423751686885</v>
      </c>
      <c r="AR174" s="4">
        <f t="shared" si="192"/>
        <v>0.36646423751686885</v>
      </c>
      <c r="AS174" s="4">
        <f t="shared" si="193"/>
        <v>-0.54192430850547879</v>
      </c>
      <c r="AT174" s="4">
        <f t="shared" si="194"/>
        <v>-0.72725408172948836</v>
      </c>
      <c r="AU174" s="4">
        <f t="shared" si="195"/>
        <v>0.28035266144826931</v>
      </c>
      <c r="AV174" s="4">
        <f t="shared" si="196"/>
        <v>-0.35126634331434586</v>
      </c>
      <c r="AW174" s="4">
        <f t="shared" si="197"/>
        <v>0.35126634331434586</v>
      </c>
      <c r="AX174" s="4">
        <f t="shared" si="198"/>
        <v>-97.546375530986182</v>
      </c>
      <c r="AY174" s="4">
        <f t="shared" si="199"/>
        <v>-130.9057347113079</v>
      </c>
      <c r="AZ174" s="4">
        <f t="shared" si="200"/>
        <v>50.463479060688485</v>
      </c>
      <c r="BA174" s="4">
        <f t="shared" si="201"/>
        <v>-63.22794179658225</v>
      </c>
      <c r="BB174" s="4">
        <f t="shared" si="202"/>
        <v>63.22794179658225</v>
      </c>
      <c r="BC174" s="4">
        <f t="shared" si="203"/>
        <v>-0.35384615384615387</v>
      </c>
      <c r="BD174" s="4">
        <f t="shared" si="204"/>
        <v>-0.44736842105263158</v>
      </c>
      <c r="BE174" s="4">
        <f t="shared" si="205"/>
        <v>0.16923076923076921</v>
      </c>
      <c r="BF174" s="4">
        <f t="shared" si="206"/>
        <v>-0.30434782608695637</v>
      </c>
      <c r="BG174" s="4">
        <f t="shared" si="207"/>
        <v>0.43749999999999967</v>
      </c>
      <c r="BH174" s="4">
        <f t="shared" si="208"/>
        <v>0.90827384222485374</v>
      </c>
      <c r="BI174" s="4">
        <f t="shared" si="209"/>
        <v>3.1934740697898594</v>
      </c>
      <c r="BJ174" s="4">
        <f t="shared" si="210"/>
        <v>0.28441559955569673</v>
      </c>
      <c r="BK174" s="4">
        <f t="shared" si="211"/>
        <v>0.51825869482107267</v>
      </c>
      <c r="BL174" s="4">
        <f t="shared" si="212"/>
        <v>2.0417293233082705</v>
      </c>
      <c r="BM174" s="4">
        <f t="shared" si="213"/>
        <v>0.25383320350286381</v>
      </c>
      <c r="BN174" s="3">
        <f t="shared" si="214"/>
        <v>1</v>
      </c>
      <c r="BO174" s="3">
        <v>100</v>
      </c>
      <c r="BP174" s="3">
        <f t="shared" si="215"/>
        <v>1.1000000000000001</v>
      </c>
      <c r="BQ174" s="3">
        <f t="shared" si="216"/>
        <v>110.00000000000001</v>
      </c>
      <c r="BR174" s="3">
        <f t="shared" si="217"/>
        <v>0</v>
      </c>
      <c r="BS174" s="3">
        <f t="shared" si="218"/>
        <v>-1</v>
      </c>
      <c r="BT174" s="3">
        <f t="shared" si="231"/>
        <v>-100</v>
      </c>
      <c r="BU174" s="3">
        <f t="shared" si="219"/>
        <v>0</v>
      </c>
      <c r="BV174" s="3">
        <f t="shared" si="220"/>
        <v>-1</v>
      </c>
      <c r="BW174" s="3">
        <f t="shared" si="232"/>
        <v>-100</v>
      </c>
      <c r="BX174" s="3">
        <f t="shared" si="221"/>
        <v>0</v>
      </c>
      <c r="BY174" s="3">
        <f t="shared" si="222"/>
        <v>-1</v>
      </c>
      <c r="BZ174" s="3">
        <f t="shared" si="233"/>
        <v>-100</v>
      </c>
      <c r="CA174" s="3">
        <f t="shared" si="223"/>
        <v>1</v>
      </c>
      <c r="CB174" s="3">
        <f t="shared" si="224"/>
        <v>1.2999999999999998</v>
      </c>
      <c r="CC174" s="3">
        <f t="shared" si="225"/>
        <v>129.99999999999997</v>
      </c>
      <c r="CD174" s="3">
        <f t="shared" si="226"/>
        <v>1</v>
      </c>
      <c r="CE174" s="3">
        <f t="shared" si="227"/>
        <v>0</v>
      </c>
      <c r="CF174" s="3">
        <f t="shared" si="234"/>
        <v>1</v>
      </c>
      <c r="CG174" s="16" t="str">
        <f t="shared" si="235"/>
        <v/>
      </c>
      <c r="CI174" s="12">
        <f t="shared" si="236"/>
        <v>1</v>
      </c>
      <c r="CJ174" s="12">
        <f t="shared" si="237"/>
        <v>0</v>
      </c>
      <c r="CK174" s="12">
        <f t="shared" si="238"/>
        <v>1</v>
      </c>
      <c r="CL174" s="12" t="str">
        <f t="shared" si="239"/>
        <v/>
      </c>
      <c r="CM174" s="12">
        <f t="shared" si="228"/>
        <v>1</v>
      </c>
      <c r="CN174" s="12">
        <f t="shared" si="229"/>
        <v>0</v>
      </c>
      <c r="CO174" s="12">
        <f t="shared" si="240"/>
        <v>1</v>
      </c>
      <c r="CP174" s="12" t="str">
        <f t="shared" si="241"/>
        <v/>
      </c>
    </row>
    <row r="175" spans="1:94" x14ac:dyDescent="0.25">
      <c r="A175" t="s">
        <v>127</v>
      </c>
      <c r="B175" t="s">
        <v>197</v>
      </c>
      <c r="C175" t="s">
        <v>173</v>
      </c>
      <c r="D175" t="s">
        <v>18</v>
      </c>
      <c r="E175" t="s">
        <v>11</v>
      </c>
      <c r="F175" s="3">
        <v>0</v>
      </c>
      <c r="G175" s="3">
        <v>2</v>
      </c>
      <c r="H175" s="3" t="str">
        <f t="shared" si="230"/>
        <v>A</v>
      </c>
      <c r="I175" s="3">
        <v>1.67</v>
      </c>
      <c r="J175" s="3">
        <v>3.75</v>
      </c>
      <c r="K175" s="3">
        <v>5.25</v>
      </c>
      <c r="L175" s="3">
        <v>1.97</v>
      </c>
      <c r="M175" s="3">
        <v>1.93</v>
      </c>
      <c r="N175" s="3">
        <f t="shared" si="162"/>
        <v>2</v>
      </c>
      <c r="O175" s="3">
        <f t="shared" si="163"/>
        <v>5.5945252352437969E-2</v>
      </c>
      <c r="P175" s="3">
        <f t="shared" si="164"/>
        <v>2.5748928223876311E-2</v>
      </c>
      <c r="Q175" s="3">
        <f t="shared" si="165"/>
        <v>1.7634285714285713</v>
      </c>
      <c r="R175" s="3">
        <f t="shared" si="166"/>
        <v>3.9597946963216426</v>
      </c>
      <c r="S175" s="3">
        <f t="shared" si="167"/>
        <v>5.5437125748502991</v>
      </c>
      <c r="T175" s="3">
        <f t="shared" si="168"/>
        <v>2.0802121471343029</v>
      </c>
      <c r="U175" s="3">
        <f t="shared" si="169"/>
        <v>2.0379743370402053</v>
      </c>
      <c r="V175" s="4">
        <f t="shared" si="170"/>
        <v>0.5988023952095809</v>
      </c>
      <c r="W175" s="4">
        <f t="shared" si="171"/>
        <v>0.26666666666666666</v>
      </c>
      <c r="X175" s="4">
        <f t="shared" si="172"/>
        <v>0.19047619047619047</v>
      </c>
      <c r="Y175" s="4">
        <f t="shared" si="173"/>
        <v>0.50761421319796951</v>
      </c>
      <c r="Z175" s="4">
        <f t="shared" si="174"/>
        <v>0.5181347150259068</v>
      </c>
      <c r="AA175" s="4">
        <f t="shared" si="175"/>
        <v>0.4453333333333333</v>
      </c>
      <c r="AB175" s="4">
        <f t="shared" si="176"/>
        <v>0.3180952380952381</v>
      </c>
      <c r="AC175" s="4">
        <f t="shared" si="177"/>
        <v>2.2455089820359282</v>
      </c>
      <c r="AD175" s="4">
        <f t="shared" si="178"/>
        <v>0.7142857142857143</v>
      </c>
      <c r="AE175" s="4">
        <f t="shared" si="179"/>
        <v>3.1437125748502996</v>
      </c>
      <c r="AF175" s="4">
        <f t="shared" si="180"/>
        <v>1.4</v>
      </c>
      <c r="AG175" s="4">
        <f t="shared" si="181"/>
        <v>1.0207253886010363</v>
      </c>
      <c r="AH175" s="4">
        <f t="shared" si="182"/>
        <v>0.97969543147208116</v>
      </c>
      <c r="AI175" s="4">
        <f t="shared" si="183"/>
        <v>-3.7802840034217278</v>
      </c>
      <c r="AJ175" s="4">
        <f t="shared" si="184"/>
        <v>-2.1963661248930713</v>
      </c>
      <c r="AK175" s="4">
        <f t="shared" si="185"/>
        <v>-1.5839178785286565</v>
      </c>
      <c r="AL175" s="4">
        <f t="shared" si="186"/>
        <v>4.2237810094097661E-2</v>
      </c>
      <c r="AM175" s="4">
        <f t="shared" si="187"/>
        <v>-4.2237810094097661E-2</v>
      </c>
      <c r="AN175" s="4">
        <f t="shared" si="188"/>
        <v>-1.8901420017108639</v>
      </c>
      <c r="AO175" s="4">
        <f t="shared" si="189"/>
        <v>-1.0981830624465356</v>
      </c>
      <c r="AP175" s="4">
        <f t="shared" si="190"/>
        <v>-0.79195893926432825</v>
      </c>
      <c r="AQ175" s="4">
        <f t="shared" si="191"/>
        <v>2.111890504704883E-2</v>
      </c>
      <c r="AR175" s="4">
        <f t="shared" si="192"/>
        <v>-2.111890504704883E-2</v>
      </c>
      <c r="AS175" s="4">
        <f t="shared" si="193"/>
        <v>-1.0841712830025261</v>
      </c>
      <c r="AT175" s="4">
        <f t="shared" si="194"/>
        <v>-0.83215837898553868</v>
      </c>
      <c r="AU175" s="4">
        <f t="shared" si="195"/>
        <v>-0.66981858822983553</v>
      </c>
      <c r="AV175" s="4">
        <f t="shared" si="196"/>
        <v>2.1115766152396843E-2</v>
      </c>
      <c r="AW175" s="4">
        <f t="shared" si="197"/>
        <v>-2.1115766152396843E-2</v>
      </c>
      <c r="AX175" s="4">
        <f t="shared" si="198"/>
        <v>-195.15083094045468</v>
      </c>
      <c r="AY175" s="4">
        <f t="shared" si="199"/>
        <v>-149.78850821739695</v>
      </c>
      <c r="AZ175" s="4">
        <f t="shared" si="200"/>
        <v>-120.5673458813704</v>
      </c>
      <c r="BA175" s="4">
        <f t="shared" si="201"/>
        <v>3.8008379074314314</v>
      </c>
      <c r="BB175" s="4">
        <f t="shared" si="202"/>
        <v>-3.8008379074314314</v>
      </c>
      <c r="BC175" s="4">
        <f t="shared" si="203"/>
        <v>-0.6819047619047619</v>
      </c>
      <c r="BD175" s="4">
        <f t="shared" si="204"/>
        <v>-0.55466666666666675</v>
      </c>
      <c r="BE175" s="4">
        <f t="shared" si="205"/>
        <v>-0.28571428571428564</v>
      </c>
      <c r="BF175" s="4">
        <f t="shared" si="206"/>
        <v>2.072538860103634E-2</v>
      </c>
      <c r="BG175" s="4">
        <f t="shared" si="207"/>
        <v>-2.030456852791885E-2</v>
      </c>
      <c r="BH175" s="4">
        <f t="shared" si="208"/>
        <v>1.8983926160055646</v>
      </c>
      <c r="BI175" s="4">
        <f t="shared" si="209"/>
        <v>3.7556452808668381</v>
      </c>
      <c r="BJ175" s="4">
        <f t="shared" si="210"/>
        <v>0.50547708157555227</v>
      </c>
      <c r="BK175" s="4">
        <f t="shared" si="211"/>
        <v>2.9866641940006062E-2</v>
      </c>
      <c r="BL175" s="4">
        <f t="shared" si="212"/>
        <v>2.0590932420872541</v>
      </c>
      <c r="BM175" s="4">
        <f t="shared" si="213"/>
        <v>1.4504754485877945E-2</v>
      </c>
      <c r="BN175" s="3">
        <f t="shared" si="214"/>
        <v>0</v>
      </c>
      <c r="BO175" s="3">
        <v>100</v>
      </c>
      <c r="BP175" s="3">
        <f t="shared" si="215"/>
        <v>-1</v>
      </c>
      <c r="BQ175" s="3">
        <f t="shared" si="216"/>
        <v>-100</v>
      </c>
      <c r="BR175" s="3">
        <f t="shared" si="217"/>
        <v>1</v>
      </c>
      <c r="BS175" s="3">
        <f t="shared" si="218"/>
        <v>4.25</v>
      </c>
      <c r="BT175" s="3">
        <f t="shared" si="231"/>
        <v>425</v>
      </c>
      <c r="BU175" s="3">
        <f t="shared" si="219"/>
        <v>0</v>
      </c>
      <c r="BV175" s="3">
        <f t="shared" si="220"/>
        <v>-1</v>
      </c>
      <c r="BW175" s="3">
        <f t="shared" si="232"/>
        <v>-100</v>
      </c>
      <c r="BX175" s="3">
        <f t="shared" si="221"/>
        <v>0</v>
      </c>
      <c r="BY175" s="3">
        <f t="shared" si="222"/>
        <v>-1</v>
      </c>
      <c r="BZ175" s="3">
        <f t="shared" si="233"/>
        <v>-100</v>
      </c>
      <c r="CA175" s="3">
        <f t="shared" si="223"/>
        <v>1</v>
      </c>
      <c r="CB175" s="3">
        <f t="shared" si="224"/>
        <v>0.92999999999999994</v>
      </c>
      <c r="CC175" s="3">
        <f t="shared" si="225"/>
        <v>93</v>
      </c>
      <c r="CD175" s="3">
        <f t="shared" si="226"/>
        <v>1</v>
      </c>
      <c r="CE175" s="3">
        <f t="shared" si="227"/>
        <v>1</v>
      </c>
      <c r="CF175" s="3">
        <f t="shared" si="234"/>
        <v>2</v>
      </c>
      <c r="CG175" s="16" t="str">
        <f t="shared" si="235"/>
        <v>BackCasa</v>
      </c>
      <c r="CI175" s="12">
        <f t="shared" si="236"/>
        <v>1</v>
      </c>
      <c r="CJ175" s="12">
        <f t="shared" si="237"/>
        <v>0</v>
      </c>
      <c r="CK175" s="12">
        <f t="shared" si="238"/>
        <v>1</v>
      </c>
      <c r="CL175" s="12" t="str">
        <f t="shared" si="239"/>
        <v/>
      </c>
      <c r="CM175" s="12">
        <f t="shared" si="228"/>
        <v>1</v>
      </c>
      <c r="CN175" s="12">
        <f t="shared" si="229"/>
        <v>1</v>
      </c>
      <c r="CO175" s="12">
        <f t="shared" si="240"/>
        <v>2</v>
      </c>
      <c r="CP175" s="12" t="str">
        <f t="shared" si="241"/>
        <v>Under2.5</v>
      </c>
    </row>
    <row r="176" spans="1:94" x14ac:dyDescent="0.25">
      <c r="A176" t="s">
        <v>127</v>
      </c>
      <c r="B176" t="s">
        <v>197</v>
      </c>
      <c r="C176" t="s">
        <v>173</v>
      </c>
      <c r="D176" t="s">
        <v>16</v>
      </c>
      <c r="E176" t="s">
        <v>20</v>
      </c>
      <c r="F176" s="3">
        <v>1</v>
      </c>
      <c r="G176" s="3">
        <v>0</v>
      </c>
      <c r="H176" s="3" t="str">
        <f t="shared" si="230"/>
        <v>H</v>
      </c>
      <c r="I176" s="3">
        <v>5.25</v>
      </c>
      <c r="J176" s="3">
        <v>4.2</v>
      </c>
      <c r="K176" s="3">
        <v>1.62</v>
      </c>
      <c r="L176" s="3">
        <v>1.87</v>
      </c>
      <c r="M176" s="3">
        <v>2.0299999999999998</v>
      </c>
      <c r="N176" s="3">
        <f t="shared" si="162"/>
        <v>1</v>
      </c>
      <c r="O176" s="3">
        <f t="shared" si="163"/>
        <v>4.5855379188712408E-2</v>
      </c>
      <c r="P176" s="3">
        <f t="shared" si="164"/>
        <v>2.737019572719368E-2</v>
      </c>
      <c r="Q176" s="3">
        <f t="shared" si="165"/>
        <v>5.4907407407407405</v>
      </c>
      <c r="R176" s="3">
        <f t="shared" si="166"/>
        <v>4.3925925925925924</v>
      </c>
      <c r="S176" s="3">
        <f t="shared" si="167"/>
        <v>1.6942857142857142</v>
      </c>
      <c r="T176" s="3">
        <f t="shared" si="168"/>
        <v>1.9557495590828924</v>
      </c>
      <c r="U176" s="3">
        <f t="shared" si="169"/>
        <v>2.1230864197530859</v>
      </c>
      <c r="V176" s="4">
        <f t="shared" si="170"/>
        <v>0.19047619047619047</v>
      </c>
      <c r="W176" s="4">
        <f t="shared" si="171"/>
        <v>0.23809523809523808</v>
      </c>
      <c r="X176" s="4">
        <f t="shared" si="172"/>
        <v>0.61728395061728392</v>
      </c>
      <c r="Y176" s="4">
        <f t="shared" si="173"/>
        <v>0.53475935828876997</v>
      </c>
      <c r="Z176" s="4">
        <f t="shared" si="174"/>
        <v>0.49261083743842371</v>
      </c>
      <c r="AA176" s="4">
        <f t="shared" si="175"/>
        <v>1.25</v>
      </c>
      <c r="AB176" s="4">
        <f t="shared" si="176"/>
        <v>3.2407407407407405</v>
      </c>
      <c r="AC176" s="4">
        <f t="shared" si="177"/>
        <v>0.8</v>
      </c>
      <c r="AD176" s="4">
        <f t="shared" si="178"/>
        <v>2.5925925925925926</v>
      </c>
      <c r="AE176" s="4">
        <f t="shared" si="179"/>
        <v>0.30857142857142861</v>
      </c>
      <c r="AF176" s="4">
        <f t="shared" si="180"/>
        <v>0.38571428571428573</v>
      </c>
      <c r="AG176" s="4">
        <f t="shared" si="181"/>
        <v>0.92118226600985231</v>
      </c>
      <c r="AH176" s="4">
        <f t="shared" si="182"/>
        <v>1.0855614973262031</v>
      </c>
      <c r="AI176" s="4">
        <f t="shared" si="183"/>
        <v>3.7964550264550265</v>
      </c>
      <c r="AJ176" s="4">
        <f t="shared" si="184"/>
        <v>1.0981481481481481</v>
      </c>
      <c r="AK176" s="4">
        <f t="shared" si="185"/>
        <v>2.6983068783068784</v>
      </c>
      <c r="AL176" s="4">
        <f t="shared" si="186"/>
        <v>-0.16733686067019349</v>
      </c>
      <c r="AM176" s="4">
        <f t="shared" si="187"/>
        <v>0.16733686067019349</v>
      </c>
      <c r="AN176" s="4">
        <f t="shared" si="188"/>
        <v>1.8982275132275133</v>
      </c>
      <c r="AO176" s="4">
        <f t="shared" si="189"/>
        <v>0.54907407407407405</v>
      </c>
      <c r="AP176" s="4">
        <f t="shared" si="190"/>
        <v>1.3491534391534392</v>
      </c>
      <c r="AQ176" s="4">
        <f t="shared" si="191"/>
        <v>-8.3668430335096744E-2</v>
      </c>
      <c r="AR176" s="4">
        <f t="shared" si="192"/>
        <v>8.3668430335096744E-2</v>
      </c>
      <c r="AS176" s="4">
        <f t="shared" si="193"/>
        <v>1.085933629324199</v>
      </c>
      <c r="AT176" s="4">
        <f t="shared" si="194"/>
        <v>0.50213204936514244</v>
      </c>
      <c r="AU176" s="4">
        <f t="shared" si="195"/>
        <v>0.93294747418656754</v>
      </c>
      <c r="AV176" s="4">
        <f t="shared" si="196"/>
        <v>-8.3474008635495214E-2</v>
      </c>
      <c r="AW176" s="4">
        <f t="shared" si="197"/>
        <v>8.3474008635495214E-2</v>
      </c>
      <c r="AX176" s="4">
        <f t="shared" si="198"/>
        <v>195.46805327835582</v>
      </c>
      <c r="AY176" s="4">
        <f t="shared" si="199"/>
        <v>90.383768885725644</v>
      </c>
      <c r="AZ176" s="4">
        <f t="shared" si="200"/>
        <v>167.93054535358218</v>
      </c>
      <c r="BA176" s="4">
        <f t="shared" si="201"/>
        <v>-15.025321554389139</v>
      </c>
      <c r="BB176" s="4">
        <f t="shared" si="202"/>
        <v>15.025321554389139</v>
      </c>
      <c r="BC176" s="4">
        <f t="shared" si="203"/>
        <v>2.2407407407407409</v>
      </c>
      <c r="BD176" s="4">
        <f t="shared" si="204"/>
        <v>0.25</v>
      </c>
      <c r="BE176" s="4">
        <f t="shared" si="205"/>
        <v>1.5925925925925928</v>
      </c>
      <c r="BF176" s="4">
        <f t="shared" si="206"/>
        <v>-7.8817733990147562E-2</v>
      </c>
      <c r="BG176" s="4">
        <f t="shared" si="207"/>
        <v>8.556149732620294E-2</v>
      </c>
      <c r="BH176" s="4">
        <f t="shared" si="208"/>
        <v>1.9536231354714177</v>
      </c>
      <c r="BI176" s="4">
        <f t="shared" si="209"/>
        <v>3.8592063492063491</v>
      </c>
      <c r="BJ176" s="4">
        <f t="shared" si="210"/>
        <v>0.50622406751408433</v>
      </c>
      <c r="BK176" s="4">
        <f t="shared" si="211"/>
        <v>0.1183250289223623</v>
      </c>
      <c r="BL176" s="4">
        <f t="shared" si="212"/>
        <v>2.0394179894179891</v>
      </c>
      <c r="BM176" s="4">
        <f t="shared" si="213"/>
        <v>5.8019017943511421E-2</v>
      </c>
      <c r="BN176" s="3">
        <f t="shared" si="214"/>
        <v>1</v>
      </c>
      <c r="BO176" s="3">
        <v>100</v>
      </c>
      <c r="BP176" s="3">
        <f t="shared" si="215"/>
        <v>4.25</v>
      </c>
      <c r="BQ176" s="3">
        <f t="shared" si="216"/>
        <v>425</v>
      </c>
      <c r="BR176" s="3">
        <f t="shared" si="217"/>
        <v>0</v>
      </c>
      <c r="BS176" s="3">
        <f t="shared" si="218"/>
        <v>-1</v>
      </c>
      <c r="BT176" s="3">
        <f t="shared" si="231"/>
        <v>-100</v>
      </c>
      <c r="BU176" s="3">
        <f t="shared" si="219"/>
        <v>0</v>
      </c>
      <c r="BV176" s="3">
        <f t="shared" si="220"/>
        <v>-1</v>
      </c>
      <c r="BW176" s="3">
        <f t="shared" si="232"/>
        <v>-100</v>
      </c>
      <c r="BX176" s="3">
        <f t="shared" si="221"/>
        <v>0</v>
      </c>
      <c r="BY176" s="3">
        <f t="shared" si="222"/>
        <v>-1</v>
      </c>
      <c r="BZ176" s="3">
        <f t="shared" si="233"/>
        <v>-100</v>
      </c>
      <c r="CA176" s="3">
        <f t="shared" si="223"/>
        <v>1</v>
      </c>
      <c r="CB176" s="3">
        <f t="shared" si="224"/>
        <v>1.0299999999999998</v>
      </c>
      <c r="CC176" s="3">
        <f t="shared" si="225"/>
        <v>102.99999999999999</v>
      </c>
      <c r="CD176" s="3">
        <f t="shared" si="226"/>
        <v>1</v>
      </c>
      <c r="CE176" s="3">
        <f t="shared" si="227"/>
        <v>0</v>
      </c>
      <c r="CF176" s="3">
        <f t="shared" si="234"/>
        <v>1</v>
      </c>
      <c r="CG176" s="16" t="str">
        <f t="shared" si="235"/>
        <v/>
      </c>
      <c r="CI176" s="12">
        <f t="shared" si="236"/>
        <v>1</v>
      </c>
      <c r="CJ176" s="12">
        <f t="shared" si="237"/>
        <v>1</v>
      </c>
      <c r="CK176" s="12">
        <f t="shared" si="238"/>
        <v>2</v>
      </c>
      <c r="CL176" s="12" t="str">
        <f t="shared" si="239"/>
        <v>Over2.5</v>
      </c>
      <c r="CM176" s="12">
        <f t="shared" si="228"/>
        <v>1</v>
      </c>
      <c r="CN176" s="12">
        <f t="shared" si="229"/>
        <v>0</v>
      </c>
      <c r="CO176" s="12">
        <f t="shared" si="240"/>
        <v>1</v>
      </c>
      <c r="CP176" s="12" t="str">
        <f t="shared" si="241"/>
        <v/>
      </c>
    </row>
    <row r="177" spans="1:94" x14ac:dyDescent="0.25">
      <c r="A177" t="s">
        <v>127</v>
      </c>
      <c r="B177" t="s">
        <v>197</v>
      </c>
      <c r="C177" t="s">
        <v>173</v>
      </c>
      <c r="D177" t="s">
        <v>133</v>
      </c>
      <c r="E177" t="s">
        <v>13</v>
      </c>
      <c r="F177" s="3">
        <v>2</v>
      </c>
      <c r="G177" s="3">
        <v>3</v>
      </c>
      <c r="H177" s="3" t="str">
        <f t="shared" si="230"/>
        <v>A</v>
      </c>
      <c r="I177" s="3">
        <v>2.9</v>
      </c>
      <c r="J177" s="3">
        <v>3.4</v>
      </c>
      <c r="K177" s="3">
        <v>2.4500000000000002</v>
      </c>
      <c r="L177" s="3">
        <v>1.95</v>
      </c>
      <c r="M177" s="3">
        <v>1.95</v>
      </c>
      <c r="N177" s="3">
        <f t="shared" si="162"/>
        <v>5</v>
      </c>
      <c r="O177" s="3">
        <f t="shared" si="163"/>
        <v>4.7108498571842627E-2</v>
      </c>
      <c r="P177" s="3">
        <f t="shared" si="164"/>
        <v>2.5641025641025772E-2</v>
      </c>
      <c r="Q177" s="3">
        <f t="shared" si="165"/>
        <v>3.0366146458583434</v>
      </c>
      <c r="R177" s="3">
        <f t="shared" si="166"/>
        <v>3.5601688951442649</v>
      </c>
      <c r="S177" s="3">
        <f t="shared" si="167"/>
        <v>2.5654158215010145</v>
      </c>
      <c r="T177" s="3">
        <f t="shared" si="168"/>
        <v>2.041861572215093</v>
      </c>
      <c r="U177" s="3">
        <f t="shared" si="169"/>
        <v>2.041861572215093</v>
      </c>
      <c r="V177" s="4">
        <f t="shared" si="170"/>
        <v>0.34482758620689657</v>
      </c>
      <c r="W177" s="4">
        <f t="shared" si="171"/>
        <v>0.29411764705882354</v>
      </c>
      <c r="X177" s="4">
        <f t="shared" si="172"/>
        <v>0.4081632653061224</v>
      </c>
      <c r="Y177" s="4">
        <f t="shared" si="173"/>
        <v>0.51282051282051289</v>
      </c>
      <c r="Z177" s="4">
        <f t="shared" si="174"/>
        <v>0.51282051282051289</v>
      </c>
      <c r="AA177" s="4">
        <f t="shared" si="175"/>
        <v>0.8529411764705882</v>
      </c>
      <c r="AB177" s="4">
        <f t="shared" si="176"/>
        <v>1.1836734693877551</v>
      </c>
      <c r="AC177" s="4">
        <f t="shared" si="177"/>
        <v>1.1724137931034482</v>
      </c>
      <c r="AD177" s="4">
        <f t="shared" si="178"/>
        <v>1.3877551020408161</v>
      </c>
      <c r="AE177" s="4">
        <f t="shared" si="179"/>
        <v>0.84482758620689669</v>
      </c>
      <c r="AF177" s="4">
        <f t="shared" si="180"/>
        <v>0.72058823529411775</v>
      </c>
      <c r="AG177" s="4">
        <f t="shared" si="181"/>
        <v>1</v>
      </c>
      <c r="AH177" s="4">
        <f t="shared" si="182"/>
        <v>1</v>
      </c>
      <c r="AI177" s="4">
        <f t="shared" si="183"/>
        <v>0.47119882435732885</v>
      </c>
      <c r="AJ177" s="4">
        <f t="shared" si="184"/>
        <v>-0.52355424928592154</v>
      </c>
      <c r="AK177" s="4">
        <f t="shared" si="185"/>
        <v>0.99475307364325039</v>
      </c>
      <c r="AL177" s="4">
        <f t="shared" si="186"/>
        <v>0</v>
      </c>
      <c r="AM177" s="4">
        <f t="shared" si="187"/>
        <v>0</v>
      </c>
      <c r="AN177" s="4">
        <f t="shared" si="188"/>
        <v>0.23559941217866442</v>
      </c>
      <c r="AO177" s="4">
        <f t="shared" si="189"/>
        <v>-0.26177712464296077</v>
      </c>
      <c r="AP177" s="4">
        <f t="shared" si="190"/>
        <v>0.49737653682162519</v>
      </c>
      <c r="AQ177" s="4">
        <f t="shared" si="191"/>
        <v>0</v>
      </c>
      <c r="AR177" s="4">
        <f t="shared" si="192"/>
        <v>0</v>
      </c>
      <c r="AS177" s="4">
        <f t="shared" si="193"/>
        <v>0.23137992657996362</v>
      </c>
      <c r="AT177" s="4">
        <f t="shared" si="194"/>
        <v>-0.2560319347287886</v>
      </c>
      <c r="AU177" s="4">
        <f t="shared" si="195"/>
        <v>0.46154663681689179</v>
      </c>
      <c r="AV177" s="4">
        <f t="shared" si="196"/>
        <v>0</v>
      </c>
      <c r="AW177" s="4">
        <f t="shared" si="197"/>
        <v>0</v>
      </c>
      <c r="AX177" s="4">
        <f t="shared" si="198"/>
        <v>41.648386784393452</v>
      </c>
      <c r="AY177" s="4">
        <f t="shared" si="199"/>
        <v>-46.085748251181947</v>
      </c>
      <c r="AZ177" s="4">
        <f t="shared" si="200"/>
        <v>83.078394627040524</v>
      </c>
      <c r="BA177" s="4">
        <f t="shared" si="201"/>
        <v>0</v>
      </c>
      <c r="BB177" s="4">
        <f t="shared" si="202"/>
        <v>0</v>
      </c>
      <c r="BC177" s="4">
        <f t="shared" si="203"/>
        <v>0.18367346938775497</v>
      </c>
      <c r="BD177" s="4">
        <f t="shared" si="204"/>
        <v>-0.14705882352941183</v>
      </c>
      <c r="BE177" s="4">
        <f t="shared" si="205"/>
        <v>0.38775510204081626</v>
      </c>
      <c r="BF177" s="4">
        <f t="shared" si="206"/>
        <v>0</v>
      </c>
      <c r="BG177" s="4">
        <f t="shared" si="207"/>
        <v>0</v>
      </c>
      <c r="BH177" s="4">
        <f t="shared" si="208"/>
        <v>0.49760611289515511</v>
      </c>
      <c r="BI177" s="4">
        <f t="shared" si="209"/>
        <v>3.0540664541678741</v>
      </c>
      <c r="BJ177" s="4">
        <f t="shared" si="210"/>
        <v>0.16293231347866505</v>
      </c>
      <c r="BK177" s="4">
        <f t="shared" si="211"/>
        <v>0</v>
      </c>
      <c r="BL177" s="4">
        <f t="shared" si="212"/>
        <v>2.041861572215093</v>
      </c>
      <c r="BM177" s="4">
        <f t="shared" si="213"/>
        <v>0</v>
      </c>
      <c r="BN177" s="3">
        <f t="shared" si="214"/>
        <v>0</v>
      </c>
      <c r="BO177" s="3">
        <v>100</v>
      </c>
      <c r="BP177" s="3">
        <f t="shared" si="215"/>
        <v>-1</v>
      </c>
      <c r="BQ177" s="3">
        <f t="shared" si="216"/>
        <v>-100</v>
      </c>
      <c r="BR177" s="3">
        <f t="shared" si="217"/>
        <v>1</v>
      </c>
      <c r="BS177" s="3">
        <f t="shared" si="218"/>
        <v>1.4500000000000002</v>
      </c>
      <c r="BT177" s="3">
        <f t="shared" si="231"/>
        <v>145.00000000000003</v>
      </c>
      <c r="BU177" s="3">
        <f t="shared" si="219"/>
        <v>0</v>
      </c>
      <c r="BV177" s="3">
        <f t="shared" si="220"/>
        <v>-1</v>
      </c>
      <c r="BW177" s="3">
        <f t="shared" si="232"/>
        <v>-100</v>
      </c>
      <c r="BX177" s="3">
        <f t="shared" si="221"/>
        <v>1</v>
      </c>
      <c r="BY177" s="3">
        <f t="shared" si="222"/>
        <v>0.95</v>
      </c>
      <c r="BZ177" s="3">
        <f t="shared" si="233"/>
        <v>95</v>
      </c>
      <c r="CA177" s="3">
        <f t="shared" si="223"/>
        <v>0</v>
      </c>
      <c r="CB177" s="3">
        <f t="shared" si="224"/>
        <v>-1</v>
      </c>
      <c r="CC177" s="3">
        <f t="shared" si="225"/>
        <v>-100</v>
      </c>
      <c r="CD177" s="3">
        <f t="shared" si="226"/>
        <v>1</v>
      </c>
      <c r="CE177" s="3">
        <f t="shared" si="227"/>
        <v>0</v>
      </c>
      <c r="CF177" s="3">
        <f t="shared" si="234"/>
        <v>1</v>
      </c>
      <c r="CG177" s="16" t="str">
        <f t="shared" si="235"/>
        <v/>
      </c>
      <c r="CI177" s="12">
        <f t="shared" si="236"/>
        <v>1</v>
      </c>
      <c r="CJ177" s="12">
        <f t="shared" si="237"/>
        <v>0</v>
      </c>
      <c r="CK177" s="12">
        <f t="shared" si="238"/>
        <v>1</v>
      </c>
      <c r="CL177" s="12" t="str">
        <f t="shared" si="239"/>
        <v/>
      </c>
      <c r="CM177" s="12">
        <f t="shared" si="228"/>
        <v>1</v>
      </c>
      <c r="CN177" s="12">
        <f t="shared" si="229"/>
        <v>0</v>
      </c>
      <c r="CO177" s="12">
        <f t="shared" si="240"/>
        <v>1</v>
      </c>
      <c r="CP177" s="12" t="str">
        <f t="shared" si="241"/>
        <v/>
      </c>
    </row>
    <row r="178" spans="1:94" x14ac:dyDescent="0.25">
      <c r="A178" t="s">
        <v>127</v>
      </c>
      <c r="B178" t="s">
        <v>197</v>
      </c>
      <c r="C178" t="s">
        <v>173</v>
      </c>
      <c r="D178" t="s">
        <v>23</v>
      </c>
      <c r="E178" t="s">
        <v>17</v>
      </c>
      <c r="F178" s="3">
        <v>2</v>
      </c>
      <c r="G178" s="3">
        <v>1</v>
      </c>
      <c r="H178" s="3" t="str">
        <f t="shared" si="230"/>
        <v>H</v>
      </c>
      <c r="I178" s="3">
        <v>1.7</v>
      </c>
      <c r="J178" s="3">
        <v>4.2</v>
      </c>
      <c r="K178" s="3">
        <v>4.33</v>
      </c>
      <c r="L178" s="3">
        <v>1.53</v>
      </c>
      <c r="M178" s="3">
        <v>2.4</v>
      </c>
      <c r="N178" s="3">
        <f t="shared" si="162"/>
        <v>3</v>
      </c>
      <c r="O178" s="3">
        <f t="shared" si="163"/>
        <v>5.7277414429975249E-2</v>
      </c>
      <c r="P178" s="3">
        <f t="shared" si="164"/>
        <v>7.0261437908496815E-2</v>
      </c>
      <c r="Q178" s="3">
        <f t="shared" si="165"/>
        <v>1.7973716045309578</v>
      </c>
      <c r="R178" s="3">
        <f t="shared" si="166"/>
        <v>4.4405651406058961</v>
      </c>
      <c r="S178" s="3">
        <f t="shared" si="167"/>
        <v>4.5780112044817933</v>
      </c>
      <c r="T178" s="3">
        <f t="shared" si="168"/>
        <v>1.6176344440778621</v>
      </c>
      <c r="U178" s="3">
        <f t="shared" si="169"/>
        <v>2.5374657946319403</v>
      </c>
      <c r="V178" s="4">
        <f t="shared" si="170"/>
        <v>0.58823529411764708</v>
      </c>
      <c r="W178" s="4">
        <f t="shared" si="171"/>
        <v>0.23809523809523808</v>
      </c>
      <c r="X178" s="4">
        <f t="shared" si="172"/>
        <v>0.23094688221709006</v>
      </c>
      <c r="Y178" s="4">
        <f t="shared" si="173"/>
        <v>0.65359477124183007</v>
      </c>
      <c r="Z178" s="4">
        <f t="shared" si="174"/>
        <v>0.41666666666666669</v>
      </c>
      <c r="AA178" s="4">
        <f t="shared" si="175"/>
        <v>0.40476190476190471</v>
      </c>
      <c r="AB178" s="4">
        <f t="shared" si="176"/>
        <v>0.39260969976905308</v>
      </c>
      <c r="AC178" s="4">
        <f t="shared" si="177"/>
        <v>2.4705882352941178</v>
      </c>
      <c r="AD178" s="4">
        <f t="shared" si="178"/>
        <v>0.96997690531177827</v>
      </c>
      <c r="AE178" s="4">
        <f t="shared" si="179"/>
        <v>2.547058823529412</v>
      </c>
      <c r="AF178" s="4">
        <f t="shared" si="180"/>
        <v>1.0309523809523808</v>
      </c>
      <c r="AG178" s="4">
        <f t="shared" si="181"/>
        <v>0.63750000000000007</v>
      </c>
      <c r="AH178" s="4">
        <f t="shared" si="182"/>
        <v>1.5686274509803921</v>
      </c>
      <c r="AI178" s="4">
        <f t="shared" si="183"/>
        <v>-2.7806395999508355</v>
      </c>
      <c r="AJ178" s="4">
        <f t="shared" si="184"/>
        <v>-2.6431935360749383</v>
      </c>
      <c r="AK178" s="4">
        <f t="shared" si="185"/>
        <v>-0.1374460638758972</v>
      </c>
      <c r="AL178" s="4">
        <f t="shared" si="186"/>
        <v>-0.91983135055407828</v>
      </c>
      <c r="AM178" s="4">
        <f t="shared" si="187"/>
        <v>0.91983135055407828</v>
      </c>
      <c r="AN178" s="4">
        <f t="shared" si="188"/>
        <v>-1.3903197999754178</v>
      </c>
      <c r="AO178" s="4">
        <f t="shared" si="189"/>
        <v>-1.3215967680374692</v>
      </c>
      <c r="AP178" s="4">
        <f t="shared" si="190"/>
        <v>-6.8723031937948598E-2</v>
      </c>
      <c r="AQ178" s="4">
        <f t="shared" si="191"/>
        <v>-0.45991567527703914</v>
      </c>
      <c r="AR178" s="4">
        <f t="shared" si="192"/>
        <v>0.45991567527703914</v>
      </c>
      <c r="AS178" s="4">
        <f t="shared" si="193"/>
        <v>-0.94726147276337214</v>
      </c>
      <c r="AT178" s="4">
        <f t="shared" si="194"/>
        <v>-0.92304614253829165</v>
      </c>
      <c r="AU178" s="4">
        <f t="shared" si="195"/>
        <v>-6.8615147844846097E-2</v>
      </c>
      <c r="AV178" s="4">
        <f t="shared" si="196"/>
        <v>-0.43106914066714219</v>
      </c>
      <c r="AW178" s="4">
        <f t="shared" si="197"/>
        <v>0.43106914066714219</v>
      </c>
      <c r="AX178" s="4">
        <f t="shared" si="198"/>
        <v>-170.50706509740698</v>
      </c>
      <c r="AY178" s="4">
        <f t="shared" si="199"/>
        <v>-166.14830565689249</v>
      </c>
      <c r="AZ178" s="4">
        <f t="shared" si="200"/>
        <v>-12.350726612072297</v>
      </c>
      <c r="BA178" s="4">
        <f t="shared" si="201"/>
        <v>-77.592445320085602</v>
      </c>
      <c r="BB178" s="4">
        <f t="shared" si="202"/>
        <v>77.592445320085602</v>
      </c>
      <c r="BC178" s="4">
        <f t="shared" si="203"/>
        <v>-0.60739030023094698</v>
      </c>
      <c r="BD178" s="4">
        <f t="shared" si="204"/>
        <v>-0.59523809523809523</v>
      </c>
      <c r="BE178" s="4">
        <f t="shared" si="205"/>
        <v>-3.0023094688221796E-2</v>
      </c>
      <c r="BF178" s="4">
        <f t="shared" si="206"/>
        <v>-0.36249999999999999</v>
      </c>
      <c r="BG178" s="4">
        <f t="shared" si="207"/>
        <v>0.56862745098039202</v>
      </c>
      <c r="BH178" s="4">
        <f t="shared" si="208"/>
        <v>1.5672332348461553</v>
      </c>
      <c r="BI178" s="4">
        <f t="shared" si="209"/>
        <v>3.6053159832062156</v>
      </c>
      <c r="BJ178" s="4">
        <f t="shared" si="210"/>
        <v>0.43470065928934509</v>
      </c>
      <c r="BK178" s="4">
        <f t="shared" si="211"/>
        <v>0.65041898552476995</v>
      </c>
      <c r="BL178" s="4">
        <f t="shared" si="212"/>
        <v>2.0775501193549011</v>
      </c>
      <c r="BM178" s="4">
        <f t="shared" si="213"/>
        <v>0.3130701779299222</v>
      </c>
      <c r="BN178" s="3">
        <f t="shared" si="214"/>
        <v>1</v>
      </c>
      <c r="BO178" s="3">
        <v>100</v>
      </c>
      <c r="BP178" s="3">
        <f t="shared" si="215"/>
        <v>0.7</v>
      </c>
      <c r="BQ178" s="3">
        <f t="shared" si="216"/>
        <v>70</v>
      </c>
      <c r="BR178" s="3">
        <f t="shared" si="217"/>
        <v>0</v>
      </c>
      <c r="BS178" s="3">
        <f t="shared" si="218"/>
        <v>-1</v>
      </c>
      <c r="BT178" s="3">
        <f t="shared" si="231"/>
        <v>-100</v>
      </c>
      <c r="BU178" s="3">
        <f t="shared" si="219"/>
        <v>0</v>
      </c>
      <c r="BV178" s="3">
        <f t="shared" si="220"/>
        <v>-1</v>
      </c>
      <c r="BW178" s="3">
        <f t="shared" si="232"/>
        <v>-100</v>
      </c>
      <c r="BX178" s="3">
        <f t="shared" si="221"/>
        <v>1</v>
      </c>
      <c r="BY178" s="3">
        <f t="shared" si="222"/>
        <v>0.53</v>
      </c>
      <c r="BZ178" s="3">
        <f t="shared" si="233"/>
        <v>53</v>
      </c>
      <c r="CA178" s="3">
        <f t="shared" si="223"/>
        <v>0</v>
      </c>
      <c r="CB178" s="3">
        <f t="shared" si="224"/>
        <v>-1</v>
      </c>
      <c r="CC178" s="3">
        <f t="shared" si="225"/>
        <v>-100</v>
      </c>
      <c r="CD178" s="3">
        <f t="shared" si="226"/>
        <v>1</v>
      </c>
      <c r="CE178" s="3">
        <f t="shared" si="227"/>
        <v>0</v>
      </c>
      <c r="CF178" s="3">
        <f t="shared" si="234"/>
        <v>1</v>
      </c>
      <c r="CG178" s="16" t="str">
        <f t="shared" si="235"/>
        <v/>
      </c>
      <c r="CI178" s="12">
        <f t="shared" si="236"/>
        <v>1</v>
      </c>
      <c r="CJ178" s="12">
        <f t="shared" si="237"/>
        <v>0</v>
      </c>
      <c r="CK178" s="12">
        <f t="shared" si="238"/>
        <v>1</v>
      </c>
      <c r="CL178" s="12" t="str">
        <f t="shared" si="239"/>
        <v/>
      </c>
      <c r="CM178" s="12">
        <f t="shared" si="228"/>
        <v>1</v>
      </c>
      <c r="CN178" s="12">
        <f t="shared" si="229"/>
        <v>0</v>
      </c>
      <c r="CO178" s="12">
        <f t="shared" si="240"/>
        <v>1</v>
      </c>
      <c r="CP178" s="12" t="str">
        <f t="shared" si="241"/>
        <v/>
      </c>
    </row>
    <row r="179" spans="1:94" x14ac:dyDescent="0.25">
      <c r="A179" t="s">
        <v>127</v>
      </c>
      <c r="B179" t="s">
        <v>197</v>
      </c>
      <c r="C179" t="s">
        <v>174</v>
      </c>
      <c r="D179" t="s">
        <v>25</v>
      </c>
      <c r="E179" t="s">
        <v>12</v>
      </c>
      <c r="F179" s="3">
        <v>1</v>
      </c>
      <c r="G179" s="3">
        <v>1</v>
      </c>
      <c r="H179" s="3" t="str">
        <f t="shared" si="230"/>
        <v>D</v>
      </c>
      <c r="I179" s="3">
        <v>2.4500000000000002</v>
      </c>
      <c r="J179" s="3">
        <v>3.75</v>
      </c>
      <c r="K179" s="3">
        <v>2.63</v>
      </c>
      <c r="L179" s="3">
        <v>1.6</v>
      </c>
      <c r="M179" s="3">
        <v>2.2999999999999998</v>
      </c>
      <c r="N179" s="3">
        <f t="shared" si="162"/>
        <v>2</v>
      </c>
      <c r="O179" s="3">
        <f t="shared" si="163"/>
        <v>5.5058068854918485E-2</v>
      </c>
      <c r="P179" s="3">
        <f t="shared" si="164"/>
        <v>5.9782608695652217E-2</v>
      </c>
      <c r="Q179" s="3">
        <f t="shared" si="165"/>
        <v>2.5848922686945506</v>
      </c>
      <c r="R179" s="3">
        <f t="shared" si="166"/>
        <v>3.9564677582059442</v>
      </c>
      <c r="S179" s="3">
        <f t="shared" si="167"/>
        <v>2.7748027210884354</v>
      </c>
      <c r="T179" s="3">
        <f t="shared" si="168"/>
        <v>1.6880929101678697</v>
      </c>
      <c r="U179" s="3">
        <f t="shared" si="169"/>
        <v>2.4266335583663121</v>
      </c>
      <c r="V179" s="4">
        <f t="shared" si="170"/>
        <v>0.4081632653061224</v>
      </c>
      <c r="W179" s="4">
        <f t="shared" si="171"/>
        <v>0.26666666666666666</v>
      </c>
      <c r="X179" s="4">
        <f t="shared" si="172"/>
        <v>0.38022813688212931</v>
      </c>
      <c r="Y179" s="4">
        <f t="shared" si="173"/>
        <v>0.625</v>
      </c>
      <c r="Z179" s="4">
        <f t="shared" si="174"/>
        <v>0.43478260869565222</v>
      </c>
      <c r="AA179" s="4">
        <f t="shared" si="175"/>
        <v>0.65333333333333343</v>
      </c>
      <c r="AB179" s="4">
        <f t="shared" si="176"/>
        <v>0.93155893536121681</v>
      </c>
      <c r="AC179" s="4">
        <f t="shared" si="177"/>
        <v>1.5306122448979591</v>
      </c>
      <c r="AD179" s="4">
        <f t="shared" si="178"/>
        <v>1.4258555133079849</v>
      </c>
      <c r="AE179" s="4">
        <f t="shared" si="179"/>
        <v>1.0734693877551018</v>
      </c>
      <c r="AF179" s="4">
        <f t="shared" si="180"/>
        <v>0.70133333333333325</v>
      </c>
      <c r="AG179" s="4">
        <f t="shared" si="181"/>
        <v>0.69565217391304357</v>
      </c>
      <c r="AH179" s="4">
        <f t="shared" si="182"/>
        <v>1.4374999999999998</v>
      </c>
      <c r="AI179" s="4">
        <f t="shared" si="183"/>
        <v>-0.18991045239388482</v>
      </c>
      <c r="AJ179" s="4">
        <f t="shared" si="184"/>
        <v>-1.3715754895113936</v>
      </c>
      <c r="AK179" s="4">
        <f t="shared" si="185"/>
        <v>1.1816650371175088</v>
      </c>
      <c r="AL179" s="4">
        <f t="shared" si="186"/>
        <v>-0.73854064819844245</v>
      </c>
      <c r="AM179" s="4">
        <f t="shared" si="187"/>
        <v>0.73854064819844245</v>
      </c>
      <c r="AN179" s="4">
        <f t="shared" si="188"/>
        <v>-9.4955226196942411E-2</v>
      </c>
      <c r="AO179" s="4">
        <f t="shared" si="189"/>
        <v>-0.68578774475569682</v>
      </c>
      <c r="AP179" s="4">
        <f t="shared" si="190"/>
        <v>0.5908325185587544</v>
      </c>
      <c r="AQ179" s="4">
        <f t="shared" si="191"/>
        <v>-0.36927032409922123</v>
      </c>
      <c r="AR179" s="4">
        <f t="shared" si="192"/>
        <v>0.36927032409922123</v>
      </c>
      <c r="AS179" s="4">
        <f t="shared" si="193"/>
        <v>-9.4671372467729054E-2</v>
      </c>
      <c r="AT179" s="4">
        <f t="shared" si="194"/>
        <v>-0.6011237179861596</v>
      </c>
      <c r="AU179" s="4">
        <f t="shared" si="195"/>
        <v>0.53365143473193866</v>
      </c>
      <c r="AV179" s="4">
        <f t="shared" si="196"/>
        <v>-0.35373795490662546</v>
      </c>
      <c r="AW179" s="4">
        <f t="shared" si="197"/>
        <v>0.35373795490662546</v>
      </c>
      <c r="AX179" s="4">
        <f t="shared" si="198"/>
        <v>-17.040847044191228</v>
      </c>
      <c r="AY179" s="4">
        <f t="shared" si="199"/>
        <v>-108.20226923750873</v>
      </c>
      <c r="AZ179" s="4">
        <f t="shared" si="200"/>
        <v>96.057258251748962</v>
      </c>
      <c r="BA179" s="4">
        <f t="shared" si="201"/>
        <v>-63.672831883192586</v>
      </c>
      <c r="BB179" s="4">
        <f t="shared" si="202"/>
        <v>63.672831883192586</v>
      </c>
      <c r="BC179" s="4">
        <f t="shared" si="203"/>
        <v>-6.8441064638783092E-2</v>
      </c>
      <c r="BD179" s="4">
        <f t="shared" si="204"/>
        <v>-0.34666666666666657</v>
      </c>
      <c r="BE179" s="4">
        <f t="shared" si="205"/>
        <v>0.42585551330798488</v>
      </c>
      <c r="BF179" s="4">
        <f t="shared" si="206"/>
        <v>-0.30434782608695637</v>
      </c>
      <c r="BG179" s="4">
        <f t="shared" si="207"/>
        <v>0.43749999999999967</v>
      </c>
      <c r="BH179" s="4">
        <f t="shared" si="208"/>
        <v>0.7431484332781696</v>
      </c>
      <c r="BI179" s="4">
        <f t="shared" si="209"/>
        <v>3.1053875826629764</v>
      </c>
      <c r="BJ179" s="4">
        <f t="shared" si="210"/>
        <v>0.23930939810124902</v>
      </c>
      <c r="BK179" s="4">
        <f t="shared" si="211"/>
        <v>0.52222710052302856</v>
      </c>
      <c r="BL179" s="4">
        <f t="shared" si="212"/>
        <v>2.0573632342670907</v>
      </c>
      <c r="BM179" s="4">
        <f t="shared" si="213"/>
        <v>0.25383320350286387</v>
      </c>
      <c r="BN179" s="3">
        <f t="shared" si="214"/>
        <v>0</v>
      </c>
      <c r="BO179" s="3">
        <v>100</v>
      </c>
      <c r="BP179" s="3">
        <f t="shared" si="215"/>
        <v>-1</v>
      </c>
      <c r="BQ179" s="3">
        <f t="shared" si="216"/>
        <v>-100</v>
      </c>
      <c r="BR179" s="3">
        <f t="shared" si="217"/>
        <v>0</v>
      </c>
      <c r="BS179" s="3">
        <f t="shared" si="218"/>
        <v>-1</v>
      </c>
      <c r="BT179" s="3">
        <f t="shared" si="231"/>
        <v>-100</v>
      </c>
      <c r="BU179" s="3">
        <f t="shared" si="219"/>
        <v>1</v>
      </c>
      <c r="BV179" s="3">
        <f t="shared" si="220"/>
        <v>2.75</v>
      </c>
      <c r="BW179" s="3">
        <f t="shared" si="232"/>
        <v>275</v>
      </c>
      <c r="BX179" s="3">
        <f t="shared" si="221"/>
        <v>0</v>
      </c>
      <c r="BY179" s="3">
        <f t="shared" si="222"/>
        <v>-1</v>
      </c>
      <c r="BZ179" s="3">
        <f t="shared" si="233"/>
        <v>-100</v>
      </c>
      <c r="CA179" s="3">
        <f t="shared" si="223"/>
        <v>1</v>
      </c>
      <c r="CB179" s="3">
        <f t="shared" si="224"/>
        <v>1.2999999999999998</v>
      </c>
      <c r="CC179" s="3">
        <f t="shared" si="225"/>
        <v>129.99999999999997</v>
      </c>
      <c r="CD179" s="3">
        <f t="shared" si="226"/>
        <v>1</v>
      </c>
      <c r="CE179" s="3">
        <f t="shared" si="227"/>
        <v>0</v>
      </c>
      <c r="CF179" s="3">
        <f t="shared" si="234"/>
        <v>1</v>
      </c>
      <c r="CG179" s="16" t="str">
        <f t="shared" si="235"/>
        <v/>
      </c>
      <c r="CI179" s="12">
        <f t="shared" si="236"/>
        <v>1</v>
      </c>
      <c r="CJ179" s="12">
        <f t="shared" si="237"/>
        <v>0</v>
      </c>
      <c r="CK179" s="12">
        <f t="shared" si="238"/>
        <v>1</v>
      </c>
      <c r="CL179" s="12" t="str">
        <f t="shared" si="239"/>
        <v/>
      </c>
      <c r="CM179" s="12">
        <f t="shared" si="228"/>
        <v>1</v>
      </c>
      <c r="CN179" s="12">
        <f t="shared" si="229"/>
        <v>0</v>
      </c>
      <c r="CO179" s="12">
        <f t="shared" si="240"/>
        <v>1</v>
      </c>
      <c r="CP179" s="12" t="str">
        <f t="shared" si="241"/>
        <v/>
      </c>
    </row>
    <row r="180" spans="1:94" x14ac:dyDescent="0.25">
      <c r="A180" t="s">
        <v>127</v>
      </c>
      <c r="B180" t="s">
        <v>198</v>
      </c>
      <c r="C180" t="s">
        <v>138</v>
      </c>
      <c r="D180" t="s">
        <v>26</v>
      </c>
      <c r="E180" t="s">
        <v>24</v>
      </c>
      <c r="F180" s="3">
        <v>2</v>
      </c>
      <c r="G180" s="3">
        <v>1</v>
      </c>
      <c r="H180" s="3" t="str">
        <f t="shared" si="230"/>
        <v>H</v>
      </c>
      <c r="I180" s="3">
        <v>3.1</v>
      </c>
      <c r="J180" s="3">
        <v>3.6</v>
      </c>
      <c r="K180" s="3">
        <v>2.15</v>
      </c>
      <c r="L180" s="3">
        <v>1.75</v>
      </c>
      <c r="M180" s="3">
        <v>2.0499999999999998</v>
      </c>
      <c r="N180" s="3">
        <f t="shared" si="162"/>
        <v>3</v>
      </c>
      <c r="O180" s="3">
        <f t="shared" si="163"/>
        <v>6.5474702008835539E-2</v>
      </c>
      <c r="P180" s="3">
        <f t="shared" si="164"/>
        <v>5.9233449477351874E-2</v>
      </c>
      <c r="Q180" s="3">
        <f t="shared" si="165"/>
        <v>3.3029715762273901</v>
      </c>
      <c r="R180" s="3">
        <f t="shared" si="166"/>
        <v>3.8357089272318081</v>
      </c>
      <c r="S180" s="3">
        <f t="shared" si="167"/>
        <v>2.2907706093189963</v>
      </c>
      <c r="T180" s="3">
        <f t="shared" si="168"/>
        <v>1.8645807285154623</v>
      </c>
      <c r="U180" s="3">
        <f t="shared" si="169"/>
        <v>2.1842231391181128</v>
      </c>
      <c r="V180" s="4">
        <f t="shared" si="170"/>
        <v>0.32258064516129031</v>
      </c>
      <c r="W180" s="4">
        <f t="shared" si="171"/>
        <v>0.27777777777777779</v>
      </c>
      <c r="X180" s="4">
        <f t="shared" si="172"/>
        <v>0.46511627906976744</v>
      </c>
      <c r="Y180" s="4">
        <f t="shared" si="173"/>
        <v>0.5714285714285714</v>
      </c>
      <c r="Z180" s="4">
        <f t="shared" si="174"/>
        <v>0.48780487804878053</v>
      </c>
      <c r="AA180" s="4">
        <f t="shared" si="175"/>
        <v>0.86111111111111116</v>
      </c>
      <c r="AB180" s="4">
        <f t="shared" si="176"/>
        <v>1.4418604651162792</v>
      </c>
      <c r="AC180" s="4">
        <f t="shared" si="177"/>
        <v>1.1612903225806452</v>
      </c>
      <c r="AD180" s="4">
        <f t="shared" si="178"/>
        <v>1.6744186046511629</v>
      </c>
      <c r="AE180" s="4">
        <f t="shared" si="179"/>
        <v>0.69354838709677413</v>
      </c>
      <c r="AF180" s="4">
        <f t="shared" si="180"/>
        <v>0.59722222222222221</v>
      </c>
      <c r="AG180" s="4">
        <f t="shared" si="181"/>
        <v>0.85365853658536595</v>
      </c>
      <c r="AH180" s="4">
        <f t="shared" si="182"/>
        <v>1.1714285714285713</v>
      </c>
      <c r="AI180" s="4">
        <f t="shared" si="183"/>
        <v>1.0122009669083938</v>
      </c>
      <c r="AJ180" s="4">
        <f t="shared" si="184"/>
        <v>-0.53273735100441799</v>
      </c>
      <c r="AK180" s="4">
        <f t="shared" si="185"/>
        <v>1.5449383179128118</v>
      </c>
      <c r="AL180" s="4">
        <f t="shared" si="186"/>
        <v>-0.31964241060265053</v>
      </c>
      <c r="AM180" s="4">
        <f t="shared" si="187"/>
        <v>0.31964241060265053</v>
      </c>
      <c r="AN180" s="4">
        <f t="shared" si="188"/>
        <v>0.50610048345419689</v>
      </c>
      <c r="AO180" s="4">
        <f t="shared" si="189"/>
        <v>-0.266368675502209</v>
      </c>
      <c r="AP180" s="4">
        <f t="shared" si="190"/>
        <v>0.77246915895640589</v>
      </c>
      <c r="AQ180" s="4">
        <f t="shared" si="191"/>
        <v>-0.15982120530132526</v>
      </c>
      <c r="AR180" s="4">
        <f t="shared" si="192"/>
        <v>0.15982120530132526</v>
      </c>
      <c r="AS180" s="4">
        <f t="shared" si="193"/>
        <v>0.46851607720193861</v>
      </c>
      <c r="AT180" s="4">
        <f t="shared" si="194"/>
        <v>-0.26032416359445815</v>
      </c>
      <c r="AU180" s="4">
        <f t="shared" si="195"/>
        <v>0.65772697171878791</v>
      </c>
      <c r="AV180" s="4">
        <f t="shared" si="196"/>
        <v>-0.15848092552089946</v>
      </c>
      <c r="AW180" s="4">
        <f t="shared" si="197"/>
        <v>0.15848092552089946</v>
      </c>
      <c r="AX180" s="4">
        <f t="shared" si="198"/>
        <v>84.332893896348949</v>
      </c>
      <c r="AY180" s="4">
        <f t="shared" si="199"/>
        <v>-46.858349447002468</v>
      </c>
      <c r="AZ180" s="4">
        <f t="shared" si="200"/>
        <v>118.39085490938182</v>
      </c>
      <c r="BA180" s="4">
        <f t="shared" si="201"/>
        <v>-28.526566593761903</v>
      </c>
      <c r="BB180" s="4">
        <f t="shared" si="202"/>
        <v>28.526566593761903</v>
      </c>
      <c r="BC180" s="4">
        <f t="shared" si="203"/>
        <v>0.44186046511627908</v>
      </c>
      <c r="BD180" s="4">
        <f t="shared" si="204"/>
        <v>-0.13888888888888895</v>
      </c>
      <c r="BE180" s="4">
        <f t="shared" si="205"/>
        <v>0.67441860465116288</v>
      </c>
      <c r="BF180" s="4">
        <f t="shared" si="206"/>
        <v>-0.14634146341463408</v>
      </c>
      <c r="BG180" s="4">
        <f t="shared" si="207"/>
        <v>0.17142857142857135</v>
      </c>
      <c r="BH180" s="4">
        <f t="shared" si="208"/>
        <v>0.78477112254898074</v>
      </c>
      <c r="BI180" s="4">
        <f t="shared" si="209"/>
        <v>3.1431503709260653</v>
      </c>
      <c r="BJ180" s="4">
        <f t="shared" si="210"/>
        <v>0.2496766078416299</v>
      </c>
      <c r="BK180" s="4">
        <f t="shared" si="211"/>
        <v>0.22602131609194898</v>
      </c>
      <c r="BL180" s="4">
        <f t="shared" si="212"/>
        <v>2.0244019338167876</v>
      </c>
      <c r="BM180" s="4">
        <f t="shared" si="213"/>
        <v>0.11164843913471797</v>
      </c>
      <c r="BN180" s="3">
        <f t="shared" si="214"/>
        <v>1</v>
      </c>
      <c r="BO180" s="3">
        <v>100</v>
      </c>
      <c r="BP180" s="3">
        <f t="shared" si="215"/>
        <v>2.1</v>
      </c>
      <c r="BQ180" s="3">
        <f t="shared" si="216"/>
        <v>210</v>
      </c>
      <c r="BR180" s="3">
        <f t="shared" si="217"/>
        <v>0</v>
      </c>
      <c r="BS180" s="3">
        <f t="shared" si="218"/>
        <v>-1</v>
      </c>
      <c r="BT180" s="3">
        <f t="shared" si="231"/>
        <v>-100</v>
      </c>
      <c r="BU180" s="3">
        <f t="shared" si="219"/>
        <v>0</v>
      </c>
      <c r="BV180" s="3">
        <f t="shared" si="220"/>
        <v>-1</v>
      </c>
      <c r="BW180" s="3">
        <f t="shared" si="232"/>
        <v>-100</v>
      </c>
      <c r="BX180" s="3">
        <f t="shared" si="221"/>
        <v>1</v>
      </c>
      <c r="BY180" s="3">
        <f t="shared" si="222"/>
        <v>0.75</v>
      </c>
      <c r="BZ180" s="3">
        <f t="shared" si="233"/>
        <v>75</v>
      </c>
      <c r="CA180" s="3">
        <f t="shared" si="223"/>
        <v>0</v>
      </c>
      <c r="CB180" s="3">
        <f t="shared" si="224"/>
        <v>-1</v>
      </c>
      <c r="CC180" s="3">
        <f t="shared" si="225"/>
        <v>-100</v>
      </c>
      <c r="CD180" s="3">
        <f t="shared" si="226"/>
        <v>1</v>
      </c>
      <c r="CE180" s="3">
        <f t="shared" si="227"/>
        <v>0</v>
      </c>
      <c r="CF180" s="3">
        <f t="shared" si="234"/>
        <v>1</v>
      </c>
      <c r="CG180" s="16" t="str">
        <f t="shared" si="235"/>
        <v/>
      </c>
      <c r="CI180" s="12">
        <f t="shared" si="236"/>
        <v>1</v>
      </c>
      <c r="CJ180" s="12">
        <f t="shared" si="237"/>
        <v>0</v>
      </c>
      <c r="CK180" s="12">
        <f t="shared" si="238"/>
        <v>1</v>
      </c>
      <c r="CL180" s="12" t="str">
        <f t="shared" si="239"/>
        <v/>
      </c>
      <c r="CM180" s="12">
        <f t="shared" si="228"/>
        <v>1</v>
      </c>
      <c r="CN180" s="12">
        <f t="shared" si="229"/>
        <v>0</v>
      </c>
      <c r="CO180" s="12">
        <f t="shared" si="240"/>
        <v>1</v>
      </c>
      <c r="CP180" s="12" t="str">
        <f t="shared" si="241"/>
        <v/>
      </c>
    </row>
    <row r="181" spans="1:94" x14ac:dyDescent="0.25">
      <c r="A181" t="s">
        <v>127</v>
      </c>
      <c r="B181" t="s">
        <v>199</v>
      </c>
      <c r="C181" t="s">
        <v>172</v>
      </c>
      <c r="D181" t="s">
        <v>20</v>
      </c>
      <c r="E181" t="s">
        <v>133</v>
      </c>
      <c r="F181" s="3">
        <v>1</v>
      </c>
      <c r="G181" s="3">
        <v>3</v>
      </c>
      <c r="H181" s="3" t="str">
        <f t="shared" si="230"/>
        <v>A</v>
      </c>
      <c r="I181" s="3">
        <v>1.4</v>
      </c>
      <c r="J181" s="3">
        <v>5</v>
      </c>
      <c r="K181" s="3">
        <v>6.5</v>
      </c>
      <c r="L181" s="3">
        <v>1.62</v>
      </c>
      <c r="M181" s="3">
        <v>2.25</v>
      </c>
      <c r="N181" s="3">
        <f t="shared" si="162"/>
        <v>4</v>
      </c>
      <c r="O181" s="3">
        <f t="shared" si="163"/>
        <v>6.8131868131868334E-2</v>
      </c>
      <c r="P181" s="3">
        <f t="shared" si="164"/>
        <v>6.1728395061728336E-2</v>
      </c>
      <c r="Q181" s="3">
        <f t="shared" si="165"/>
        <v>1.4953846153846155</v>
      </c>
      <c r="R181" s="3">
        <f t="shared" si="166"/>
        <v>5.3406593406593412</v>
      </c>
      <c r="S181" s="3">
        <f t="shared" si="167"/>
        <v>6.9428571428571439</v>
      </c>
      <c r="T181" s="3">
        <f t="shared" si="168"/>
        <v>1.7303736263736269</v>
      </c>
      <c r="U181" s="3">
        <f t="shared" si="169"/>
        <v>2.4032967032967036</v>
      </c>
      <c r="V181" s="4">
        <f t="shared" si="170"/>
        <v>0.7142857142857143</v>
      </c>
      <c r="W181" s="4">
        <f t="shared" si="171"/>
        <v>0.2</v>
      </c>
      <c r="X181" s="4">
        <f t="shared" si="172"/>
        <v>0.15384615384615385</v>
      </c>
      <c r="Y181" s="4">
        <f t="shared" si="173"/>
        <v>0.61728395061728392</v>
      </c>
      <c r="Z181" s="4">
        <f t="shared" si="174"/>
        <v>0.44444444444444442</v>
      </c>
      <c r="AA181" s="4">
        <f t="shared" si="175"/>
        <v>0.27999999999999997</v>
      </c>
      <c r="AB181" s="4">
        <f t="shared" si="176"/>
        <v>0.21538461538461537</v>
      </c>
      <c r="AC181" s="4">
        <f t="shared" si="177"/>
        <v>3.5714285714285716</v>
      </c>
      <c r="AD181" s="4">
        <f t="shared" si="178"/>
        <v>0.76923076923076927</v>
      </c>
      <c r="AE181" s="4">
        <f t="shared" si="179"/>
        <v>4.6428571428571432</v>
      </c>
      <c r="AF181" s="4">
        <f t="shared" si="180"/>
        <v>1.3</v>
      </c>
      <c r="AG181" s="4">
        <f t="shared" si="181"/>
        <v>0.72000000000000008</v>
      </c>
      <c r="AH181" s="4">
        <f t="shared" si="182"/>
        <v>1.3888888888888888</v>
      </c>
      <c r="AI181" s="4">
        <f t="shared" si="183"/>
        <v>-5.4474725274725282</v>
      </c>
      <c r="AJ181" s="4">
        <f t="shared" si="184"/>
        <v>-3.8452747252747255</v>
      </c>
      <c r="AK181" s="4">
        <f t="shared" si="185"/>
        <v>-1.6021978021978027</v>
      </c>
      <c r="AL181" s="4">
        <f t="shared" si="186"/>
        <v>-0.67292307692307674</v>
      </c>
      <c r="AM181" s="4">
        <f t="shared" si="187"/>
        <v>0.67292307692307674</v>
      </c>
      <c r="AN181" s="4">
        <f t="shared" si="188"/>
        <v>-2.7237362637362641</v>
      </c>
      <c r="AO181" s="4">
        <f t="shared" si="189"/>
        <v>-1.9226373626373627</v>
      </c>
      <c r="AP181" s="4">
        <f t="shared" si="190"/>
        <v>-0.80109890109890136</v>
      </c>
      <c r="AQ181" s="4">
        <f t="shared" si="191"/>
        <v>-0.33646153846153837</v>
      </c>
      <c r="AR181" s="4">
        <f t="shared" si="192"/>
        <v>0.33646153846153837</v>
      </c>
      <c r="AS181" s="4">
        <f t="shared" si="193"/>
        <v>-1.2189319424499532</v>
      </c>
      <c r="AT181" s="4">
        <f t="shared" si="194"/>
        <v>-1.0911834591322478</v>
      </c>
      <c r="AU181" s="4">
        <f t="shared" si="195"/>
        <v>-0.67541064477545443</v>
      </c>
      <c r="AV181" s="4">
        <f t="shared" si="196"/>
        <v>-0.32456329194138783</v>
      </c>
      <c r="AW181" s="4">
        <f t="shared" si="197"/>
        <v>0.32456329194138783</v>
      </c>
      <c r="AX181" s="4">
        <f t="shared" si="198"/>
        <v>-219.4077496409916</v>
      </c>
      <c r="AY181" s="4">
        <f t="shared" si="199"/>
        <v>-196.4130226438046</v>
      </c>
      <c r="AZ181" s="4">
        <f t="shared" si="200"/>
        <v>-121.57391605958179</v>
      </c>
      <c r="BA181" s="4">
        <f t="shared" si="201"/>
        <v>-58.421392549449813</v>
      </c>
      <c r="BB181" s="4">
        <f t="shared" si="202"/>
        <v>58.421392549449813</v>
      </c>
      <c r="BC181" s="4">
        <f t="shared" si="203"/>
        <v>-0.7846153846153846</v>
      </c>
      <c r="BD181" s="4">
        <f t="shared" si="204"/>
        <v>-0.72</v>
      </c>
      <c r="BE181" s="4">
        <f t="shared" si="205"/>
        <v>-0.23076923076923081</v>
      </c>
      <c r="BF181" s="4">
        <f t="shared" si="206"/>
        <v>-0.27999999999999986</v>
      </c>
      <c r="BG181" s="4">
        <f t="shared" si="207"/>
        <v>0.38888888888888867</v>
      </c>
      <c r="BH181" s="4">
        <f t="shared" si="208"/>
        <v>2.7996467767610729</v>
      </c>
      <c r="BI181" s="4">
        <f t="shared" si="209"/>
        <v>4.5929670329670342</v>
      </c>
      <c r="BJ181" s="4">
        <f t="shared" si="210"/>
        <v>0.60955081032935587</v>
      </c>
      <c r="BK181" s="4">
        <f t="shared" si="211"/>
        <v>0.47582847090922459</v>
      </c>
      <c r="BL181" s="4">
        <f t="shared" si="212"/>
        <v>2.0668351648351653</v>
      </c>
      <c r="BM181" s="4">
        <f t="shared" si="213"/>
        <v>0.23022081247934106</v>
      </c>
      <c r="BN181" s="3">
        <f t="shared" si="214"/>
        <v>0</v>
      </c>
      <c r="BO181" s="3">
        <v>100</v>
      </c>
      <c r="BP181" s="3">
        <f t="shared" si="215"/>
        <v>-1</v>
      </c>
      <c r="BQ181" s="3">
        <f t="shared" si="216"/>
        <v>-100</v>
      </c>
      <c r="BR181" s="3">
        <f t="shared" si="217"/>
        <v>1</v>
      </c>
      <c r="BS181" s="3">
        <f t="shared" si="218"/>
        <v>5.5</v>
      </c>
      <c r="BT181" s="3">
        <f t="shared" si="231"/>
        <v>550</v>
      </c>
      <c r="BU181" s="3">
        <f t="shared" si="219"/>
        <v>0</v>
      </c>
      <c r="BV181" s="3">
        <f t="shared" si="220"/>
        <v>-1</v>
      </c>
      <c r="BW181" s="3">
        <f t="shared" si="232"/>
        <v>-100</v>
      </c>
      <c r="BX181" s="3">
        <f t="shared" si="221"/>
        <v>1</v>
      </c>
      <c r="BY181" s="3">
        <f t="shared" si="222"/>
        <v>0.62000000000000011</v>
      </c>
      <c r="BZ181" s="3">
        <f t="shared" si="233"/>
        <v>62.000000000000014</v>
      </c>
      <c r="CA181" s="3">
        <f t="shared" si="223"/>
        <v>0</v>
      </c>
      <c r="CB181" s="3">
        <f t="shared" si="224"/>
        <v>-1</v>
      </c>
      <c r="CC181" s="3">
        <f t="shared" si="225"/>
        <v>-100</v>
      </c>
      <c r="CD181" s="3">
        <f t="shared" si="226"/>
        <v>1</v>
      </c>
      <c r="CE181" s="3">
        <f t="shared" si="227"/>
        <v>1</v>
      </c>
      <c r="CF181" s="3">
        <f t="shared" si="234"/>
        <v>2</v>
      </c>
      <c r="CG181" s="16" t="str">
        <f t="shared" si="235"/>
        <v>BackCasa</v>
      </c>
      <c r="CI181" s="12">
        <f t="shared" si="236"/>
        <v>1</v>
      </c>
      <c r="CJ181" s="12">
        <f t="shared" si="237"/>
        <v>0</v>
      </c>
      <c r="CK181" s="12">
        <f t="shared" si="238"/>
        <v>1</v>
      </c>
      <c r="CL181" s="12" t="str">
        <f t="shared" si="239"/>
        <v/>
      </c>
      <c r="CM181" s="12">
        <f t="shared" si="228"/>
        <v>1</v>
      </c>
      <c r="CN181" s="12">
        <f t="shared" si="229"/>
        <v>1</v>
      </c>
      <c r="CO181" s="12">
        <f t="shared" si="240"/>
        <v>2</v>
      </c>
      <c r="CP181" s="12" t="str">
        <f t="shared" si="241"/>
        <v>Under2.5</v>
      </c>
    </row>
    <row r="182" spans="1:94" x14ac:dyDescent="0.25">
      <c r="A182" t="s">
        <v>127</v>
      </c>
      <c r="B182" t="s">
        <v>199</v>
      </c>
      <c r="C182" t="s">
        <v>173</v>
      </c>
      <c r="D182" t="s">
        <v>13</v>
      </c>
      <c r="E182" t="s">
        <v>18</v>
      </c>
      <c r="F182" s="3">
        <v>3</v>
      </c>
      <c r="G182" s="3">
        <v>0</v>
      </c>
      <c r="H182" s="3" t="str">
        <f t="shared" si="230"/>
        <v>H</v>
      </c>
      <c r="I182" s="3">
        <v>1.91</v>
      </c>
      <c r="J182" s="3">
        <v>3.8</v>
      </c>
      <c r="K182" s="3">
        <v>3.75</v>
      </c>
      <c r="L182" s="3">
        <v>1.65</v>
      </c>
      <c r="M182" s="3">
        <v>2.2000000000000002</v>
      </c>
      <c r="N182" s="3">
        <f t="shared" si="162"/>
        <v>3</v>
      </c>
      <c r="O182" s="3">
        <f t="shared" si="163"/>
        <v>5.338477082759252E-2</v>
      </c>
      <c r="P182" s="3">
        <f t="shared" si="164"/>
        <v>6.0606060606060663E-2</v>
      </c>
      <c r="Q182" s="3">
        <f t="shared" si="165"/>
        <v>2.0119649122807015</v>
      </c>
      <c r="R182" s="3">
        <f t="shared" si="166"/>
        <v>4.0028621291448516</v>
      </c>
      <c r="S182" s="3">
        <f t="shared" si="167"/>
        <v>3.9501928906034718</v>
      </c>
      <c r="T182" s="3">
        <f t="shared" si="168"/>
        <v>1.7380848718655275</v>
      </c>
      <c r="U182" s="3">
        <f t="shared" si="169"/>
        <v>2.3174464958207039</v>
      </c>
      <c r="V182" s="4">
        <f t="shared" si="170"/>
        <v>0.52356020942408377</v>
      </c>
      <c r="W182" s="4">
        <f t="shared" si="171"/>
        <v>0.26315789473684209</v>
      </c>
      <c r="X182" s="4">
        <f t="shared" si="172"/>
        <v>0.26666666666666666</v>
      </c>
      <c r="Y182" s="4">
        <f t="shared" si="173"/>
        <v>0.60606060606060608</v>
      </c>
      <c r="Z182" s="4">
        <f t="shared" si="174"/>
        <v>0.45454545454545453</v>
      </c>
      <c r="AA182" s="4">
        <f t="shared" si="175"/>
        <v>0.50263157894736843</v>
      </c>
      <c r="AB182" s="4">
        <f t="shared" si="176"/>
        <v>0.5093333333333333</v>
      </c>
      <c r="AC182" s="4">
        <f t="shared" si="177"/>
        <v>1.9895287958115184</v>
      </c>
      <c r="AD182" s="4">
        <f t="shared" si="178"/>
        <v>1.0133333333333332</v>
      </c>
      <c r="AE182" s="4">
        <f t="shared" si="179"/>
        <v>1.9633507853403143</v>
      </c>
      <c r="AF182" s="4">
        <f t="shared" si="180"/>
        <v>0.98684210526315796</v>
      </c>
      <c r="AG182" s="4">
        <f t="shared" si="181"/>
        <v>0.74999999999999989</v>
      </c>
      <c r="AH182" s="4">
        <f t="shared" si="182"/>
        <v>1.3333333333333335</v>
      </c>
      <c r="AI182" s="4">
        <f t="shared" si="183"/>
        <v>-1.9382279783227703</v>
      </c>
      <c r="AJ182" s="4">
        <f t="shared" si="184"/>
        <v>-1.9908972168641501</v>
      </c>
      <c r="AK182" s="4">
        <f t="shared" si="185"/>
        <v>5.2669238541379837E-2</v>
      </c>
      <c r="AL182" s="4">
        <f t="shared" si="186"/>
        <v>-0.57936162395517643</v>
      </c>
      <c r="AM182" s="4">
        <f t="shared" si="187"/>
        <v>0.57936162395517643</v>
      </c>
      <c r="AN182" s="4">
        <f t="shared" si="188"/>
        <v>-0.96911398916138514</v>
      </c>
      <c r="AO182" s="4">
        <f t="shared" si="189"/>
        <v>-0.99544860843207505</v>
      </c>
      <c r="AP182" s="4">
        <f t="shared" si="190"/>
        <v>2.6334619270689918E-2</v>
      </c>
      <c r="AQ182" s="4">
        <f t="shared" si="191"/>
        <v>-0.28968081197758822</v>
      </c>
      <c r="AR182" s="4">
        <f t="shared" si="192"/>
        <v>0.28968081197758822</v>
      </c>
      <c r="AS182" s="4">
        <f t="shared" si="193"/>
        <v>-0.76971421698473741</v>
      </c>
      <c r="AT182" s="4">
        <f t="shared" si="194"/>
        <v>-0.7831172809653314</v>
      </c>
      <c r="AU182" s="4">
        <f t="shared" si="195"/>
        <v>2.6328534009606646E-2</v>
      </c>
      <c r="AV182" s="4">
        <f t="shared" si="196"/>
        <v>-0.28196297011451882</v>
      </c>
      <c r="AW182" s="4">
        <f t="shared" si="197"/>
        <v>0.28196297011451882</v>
      </c>
      <c r="AX182" s="4">
        <f t="shared" si="198"/>
        <v>-138.54855905725273</v>
      </c>
      <c r="AY182" s="4">
        <f t="shared" si="199"/>
        <v>-140.96111057375964</v>
      </c>
      <c r="AZ182" s="4">
        <f t="shared" si="200"/>
        <v>4.7391361217291958</v>
      </c>
      <c r="BA182" s="4">
        <f t="shared" si="201"/>
        <v>-50.75333462061338</v>
      </c>
      <c r="BB182" s="4">
        <f t="shared" si="202"/>
        <v>50.75333462061338</v>
      </c>
      <c r="BC182" s="4">
        <f t="shared" si="203"/>
        <v>-0.4906666666666667</v>
      </c>
      <c r="BD182" s="4">
        <f t="shared" si="204"/>
        <v>-0.49736842105263163</v>
      </c>
      <c r="BE182" s="4">
        <f t="shared" si="205"/>
        <v>1.3333333333333388E-2</v>
      </c>
      <c r="BF182" s="4">
        <f t="shared" si="206"/>
        <v>-0.25000000000000017</v>
      </c>
      <c r="BG182" s="4">
        <f t="shared" si="207"/>
        <v>0.33333333333333365</v>
      </c>
      <c r="BH182" s="4">
        <f t="shared" si="208"/>
        <v>1.1345464198494428</v>
      </c>
      <c r="BI182" s="4">
        <f t="shared" si="209"/>
        <v>3.3216733106763416</v>
      </c>
      <c r="BJ182" s="4">
        <f t="shared" si="210"/>
        <v>0.34155870061117855</v>
      </c>
      <c r="BK182" s="4">
        <f t="shared" si="211"/>
        <v>0.40967053305795209</v>
      </c>
      <c r="BL182" s="4">
        <f t="shared" si="212"/>
        <v>2.027765683843116</v>
      </c>
      <c r="BM182" s="4">
        <f t="shared" si="213"/>
        <v>0.2020305089104405</v>
      </c>
      <c r="BN182" s="3">
        <f t="shared" si="214"/>
        <v>1</v>
      </c>
      <c r="BO182" s="3">
        <v>100</v>
      </c>
      <c r="BP182" s="3">
        <f t="shared" si="215"/>
        <v>0.90999999999999992</v>
      </c>
      <c r="BQ182" s="3">
        <f t="shared" si="216"/>
        <v>90.999999999999986</v>
      </c>
      <c r="BR182" s="3">
        <f t="shared" si="217"/>
        <v>0</v>
      </c>
      <c r="BS182" s="3">
        <f t="shared" si="218"/>
        <v>-1</v>
      </c>
      <c r="BT182" s="3">
        <f t="shared" si="231"/>
        <v>-100</v>
      </c>
      <c r="BU182" s="3">
        <f t="shared" si="219"/>
        <v>0</v>
      </c>
      <c r="BV182" s="3">
        <f t="shared" si="220"/>
        <v>-1</v>
      </c>
      <c r="BW182" s="3">
        <f t="shared" si="232"/>
        <v>-100</v>
      </c>
      <c r="BX182" s="3">
        <f t="shared" si="221"/>
        <v>1</v>
      </c>
      <c r="BY182" s="3">
        <f t="shared" si="222"/>
        <v>0.64999999999999991</v>
      </c>
      <c r="BZ182" s="3">
        <f t="shared" si="233"/>
        <v>64.999999999999986</v>
      </c>
      <c r="CA182" s="3">
        <f t="shared" si="223"/>
        <v>0</v>
      </c>
      <c r="CB182" s="3">
        <f t="shared" si="224"/>
        <v>-1</v>
      </c>
      <c r="CC182" s="3">
        <f t="shared" si="225"/>
        <v>-100</v>
      </c>
      <c r="CD182" s="3">
        <f t="shared" si="226"/>
        <v>1</v>
      </c>
      <c r="CE182" s="3">
        <f t="shared" si="227"/>
        <v>0</v>
      </c>
      <c r="CF182" s="3">
        <f t="shared" si="234"/>
        <v>1</v>
      </c>
      <c r="CG182" s="16" t="str">
        <f t="shared" si="235"/>
        <v/>
      </c>
      <c r="CI182" s="12">
        <f t="shared" si="236"/>
        <v>1</v>
      </c>
      <c r="CJ182" s="12">
        <f t="shared" si="237"/>
        <v>0</v>
      </c>
      <c r="CK182" s="12">
        <f t="shared" si="238"/>
        <v>1</v>
      </c>
      <c r="CL182" s="12" t="str">
        <f t="shared" si="239"/>
        <v/>
      </c>
      <c r="CM182" s="12">
        <f t="shared" si="228"/>
        <v>1</v>
      </c>
      <c r="CN182" s="12">
        <f t="shared" si="229"/>
        <v>0</v>
      </c>
      <c r="CO182" s="12">
        <f t="shared" si="240"/>
        <v>1</v>
      </c>
      <c r="CP182" s="12" t="str">
        <f t="shared" si="241"/>
        <v/>
      </c>
    </row>
    <row r="183" spans="1:94" x14ac:dyDescent="0.25">
      <c r="A183" t="s">
        <v>127</v>
      </c>
      <c r="B183" t="s">
        <v>199</v>
      </c>
      <c r="C183" t="s">
        <v>173</v>
      </c>
      <c r="D183" t="s">
        <v>135</v>
      </c>
      <c r="E183" t="s">
        <v>16</v>
      </c>
      <c r="F183" s="3">
        <v>2</v>
      </c>
      <c r="G183" s="3">
        <v>3</v>
      </c>
      <c r="H183" s="3" t="str">
        <f t="shared" si="230"/>
        <v>A</v>
      </c>
      <c r="I183" s="3">
        <v>2.38</v>
      </c>
      <c r="J183" s="3">
        <v>3.25</v>
      </c>
      <c r="K183" s="3">
        <v>3.1</v>
      </c>
      <c r="L183" s="3">
        <v>2.15</v>
      </c>
      <c r="M183" s="3">
        <v>1.67</v>
      </c>
      <c r="N183" s="3">
        <f t="shared" si="162"/>
        <v>5</v>
      </c>
      <c r="O183" s="3">
        <f t="shared" si="163"/>
        <v>5.0441020080488785E-2</v>
      </c>
      <c r="P183" s="3">
        <f t="shared" si="164"/>
        <v>6.3918674279348331E-2</v>
      </c>
      <c r="Q183" s="3">
        <f t="shared" si="165"/>
        <v>2.5000496277915634</v>
      </c>
      <c r="R183" s="3">
        <f t="shared" si="166"/>
        <v>3.4139333152615885</v>
      </c>
      <c r="S183" s="3">
        <f t="shared" si="167"/>
        <v>3.2563671622495152</v>
      </c>
      <c r="T183" s="3">
        <f t="shared" si="168"/>
        <v>2.2584481931730509</v>
      </c>
      <c r="U183" s="3">
        <f t="shared" si="169"/>
        <v>1.7542365035344163</v>
      </c>
      <c r="V183" s="4">
        <f t="shared" si="170"/>
        <v>0.42016806722689076</v>
      </c>
      <c r="W183" s="4">
        <f t="shared" si="171"/>
        <v>0.30769230769230771</v>
      </c>
      <c r="X183" s="4">
        <f t="shared" si="172"/>
        <v>0.32258064516129031</v>
      </c>
      <c r="Y183" s="4">
        <f t="shared" si="173"/>
        <v>0.46511627906976744</v>
      </c>
      <c r="Z183" s="4">
        <f t="shared" si="174"/>
        <v>0.5988023952095809</v>
      </c>
      <c r="AA183" s="4">
        <f t="shared" si="175"/>
        <v>0.73230769230769233</v>
      </c>
      <c r="AB183" s="4">
        <f t="shared" si="176"/>
        <v>0.76774193548387093</v>
      </c>
      <c r="AC183" s="4">
        <f t="shared" si="177"/>
        <v>1.365546218487395</v>
      </c>
      <c r="AD183" s="4">
        <f t="shared" si="178"/>
        <v>1.0483870967741935</v>
      </c>
      <c r="AE183" s="4">
        <f t="shared" si="179"/>
        <v>1.3025210084033614</v>
      </c>
      <c r="AF183" s="4">
        <f t="shared" si="180"/>
        <v>0.9538461538461539</v>
      </c>
      <c r="AG183" s="4">
        <f t="shared" si="181"/>
        <v>1.2874251497005988</v>
      </c>
      <c r="AH183" s="4">
        <f t="shared" si="182"/>
        <v>0.77674418604651163</v>
      </c>
      <c r="AI183" s="4">
        <f t="shared" si="183"/>
        <v>-0.7563175344579518</v>
      </c>
      <c r="AJ183" s="4">
        <f t="shared" si="184"/>
        <v>-0.91388368747002513</v>
      </c>
      <c r="AK183" s="4">
        <f t="shared" si="185"/>
        <v>0.15756615301207333</v>
      </c>
      <c r="AL183" s="4">
        <f t="shared" si="186"/>
        <v>0.50421168963863461</v>
      </c>
      <c r="AM183" s="4">
        <f t="shared" si="187"/>
        <v>-0.50421168963863461</v>
      </c>
      <c r="AN183" s="4">
        <f t="shared" si="188"/>
        <v>-0.3781587672289759</v>
      </c>
      <c r="AO183" s="4">
        <f t="shared" si="189"/>
        <v>-0.45694184373501257</v>
      </c>
      <c r="AP183" s="4">
        <f t="shared" si="190"/>
        <v>7.8783076506036664E-2</v>
      </c>
      <c r="AQ183" s="4">
        <f t="shared" si="191"/>
        <v>0.2521058448193173</v>
      </c>
      <c r="AR183" s="4">
        <f t="shared" si="192"/>
        <v>-0.2521058448193173</v>
      </c>
      <c r="AS183" s="4">
        <f t="shared" si="193"/>
        <v>-0.36153712042392255</v>
      </c>
      <c r="AT183" s="4">
        <f t="shared" si="194"/>
        <v>-0.42861174781061839</v>
      </c>
      <c r="AU183" s="4">
        <f t="shared" si="195"/>
        <v>7.8620684608397995E-2</v>
      </c>
      <c r="AV183" s="4">
        <f t="shared" si="196"/>
        <v>0.24695965056368333</v>
      </c>
      <c r="AW183" s="4">
        <f t="shared" si="197"/>
        <v>-0.24695965056368333</v>
      </c>
      <c r="AX183" s="4">
        <f t="shared" si="198"/>
        <v>-65.076681676306066</v>
      </c>
      <c r="AY183" s="4">
        <f t="shared" si="199"/>
        <v>-77.150114605911313</v>
      </c>
      <c r="AZ183" s="4">
        <f t="shared" si="200"/>
        <v>14.151723229511639</v>
      </c>
      <c r="BA183" s="4">
        <f t="shared" si="201"/>
        <v>44.452737101463001</v>
      </c>
      <c r="BB183" s="4">
        <f t="shared" si="202"/>
        <v>-44.452737101463001</v>
      </c>
      <c r="BC183" s="4">
        <f t="shared" si="203"/>
        <v>-0.23225806451612899</v>
      </c>
      <c r="BD183" s="4">
        <f t="shared" si="204"/>
        <v>-0.26769230769230767</v>
      </c>
      <c r="BE183" s="4">
        <f t="shared" si="205"/>
        <v>4.8387096774193554E-2</v>
      </c>
      <c r="BF183" s="4">
        <f t="shared" si="206"/>
        <v>0.28742514970059879</v>
      </c>
      <c r="BG183" s="4">
        <f t="shared" si="207"/>
        <v>-0.22325581395348837</v>
      </c>
      <c r="BH183" s="4">
        <f t="shared" si="208"/>
        <v>0.48853977997828574</v>
      </c>
      <c r="BI183" s="4">
        <f t="shared" si="209"/>
        <v>3.0567833684342225</v>
      </c>
      <c r="BJ183" s="4">
        <f t="shared" si="210"/>
        <v>0.15982152514410292</v>
      </c>
      <c r="BK183" s="4">
        <f t="shared" si="211"/>
        <v>0.35653150489700874</v>
      </c>
      <c r="BL183" s="4">
        <f t="shared" si="212"/>
        <v>2.0063423483537335</v>
      </c>
      <c r="BM183" s="4">
        <f t="shared" si="213"/>
        <v>0.1777022277327466</v>
      </c>
      <c r="BN183" s="3">
        <f t="shared" si="214"/>
        <v>0</v>
      </c>
      <c r="BO183" s="3">
        <v>100</v>
      </c>
      <c r="BP183" s="3">
        <f t="shared" si="215"/>
        <v>-1</v>
      </c>
      <c r="BQ183" s="3">
        <f t="shared" si="216"/>
        <v>-100</v>
      </c>
      <c r="BR183" s="3">
        <f t="shared" si="217"/>
        <v>1</v>
      </c>
      <c r="BS183" s="3">
        <f t="shared" si="218"/>
        <v>2.1</v>
      </c>
      <c r="BT183" s="3">
        <f t="shared" si="231"/>
        <v>210</v>
      </c>
      <c r="BU183" s="3">
        <f t="shared" si="219"/>
        <v>0</v>
      </c>
      <c r="BV183" s="3">
        <f t="shared" si="220"/>
        <v>-1</v>
      </c>
      <c r="BW183" s="3">
        <f t="shared" si="232"/>
        <v>-100</v>
      </c>
      <c r="BX183" s="3">
        <f t="shared" si="221"/>
        <v>1</v>
      </c>
      <c r="BY183" s="3">
        <f t="shared" si="222"/>
        <v>1.1499999999999999</v>
      </c>
      <c r="BZ183" s="3">
        <f t="shared" si="233"/>
        <v>114.99999999999999</v>
      </c>
      <c r="CA183" s="3">
        <f t="shared" si="223"/>
        <v>0</v>
      </c>
      <c r="CB183" s="3">
        <f t="shared" si="224"/>
        <v>-1</v>
      </c>
      <c r="CC183" s="3">
        <f t="shared" si="225"/>
        <v>-100</v>
      </c>
      <c r="CD183" s="3">
        <f t="shared" si="226"/>
        <v>1</v>
      </c>
      <c r="CE183" s="3">
        <f t="shared" si="227"/>
        <v>0</v>
      </c>
      <c r="CF183" s="3">
        <f t="shared" si="234"/>
        <v>1</v>
      </c>
      <c r="CG183" s="16" t="str">
        <f t="shared" si="235"/>
        <v/>
      </c>
      <c r="CI183" s="12">
        <f t="shared" si="236"/>
        <v>1</v>
      </c>
      <c r="CJ183" s="12">
        <f t="shared" si="237"/>
        <v>0</v>
      </c>
      <c r="CK183" s="12">
        <f t="shared" si="238"/>
        <v>1</v>
      </c>
      <c r="CL183" s="12" t="str">
        <f t="shared" si="239"/>
        <v/>
      </c>
      <c r="CM183" s="12">
        <f t="shared" si="228"/>
        <v>1</v>
      </c>
      <c r="CN183" s="12">
        <f t="shared" si="229"/>
        <v>0</v>
      </c>
      <c r="CO183" s="12">
        <f t="shared" si="240"/>
        <v>1</v>
      </c>
      <c r="CP183" s="12" t="str">
        <f t="shared" si="241"/>
        <v/>
      </c>
    </row>
    <row r="184" spans="1:94" x14ac:dyDescent="0.25">
      <c r="A184" t="s">
        <v>127</v>
      </c>
      <c r="B184" t="s">
        <v>199</v>
      </c>
      <c r="C184" t="s">
        <v>174</v>
      </c>
      <c r="D184" t="s">
        <v>11</v>
      </c>
      <c r="E184" t="s">
        <v>25</v>
      </c>
      <c r="F184" s="3">
        <v>0</v>
      </c>
      <c r="G184" s="3">
        <v>2</v>
      </c>
      <c r="H184" s="3" t="str">
        <f t="shared" si="230"/>
        <v>A</v>
      </c>
      <c r="I184" s="3">
        <v>8</v>
      </c>
      <c r="J184" s="3">
        <v>5.25</v>
      </c>
      <c r="K184" s="3">
        <v>1.36</v>
      </c>
      <c r="L184" s="3">
        <v>1.44</v>
      </c>
      <c r="M184" s="3">
        <v>2.7</v>
      </c>
      <c r="N184" s="3">
        <f t="shared" si="162"/>
        <v>2</v>
      </c>
      <c r="O184" s="3">
        <f t="shared" si="163"/>
        <v>5.0770308123249119E-2</v>
      </c>
      <c r="P184" s="3">
        <f t="shared" si="164"/>
        <v>6.481481481481477E-2</v>
      </c>
      <c r="Q184" s="3">
        <f t="shared" si="165"/>
        <v>8.406162464985993</v>
      </c>
      <c r="R184" s="3">
        <f t="shared" si="166"/>
        <v>5.516544117647058</v>
      </c>
      <c r="S184" s="3">
        <f t="shared" si="167"/>
        <v>1.4290476190476189</v>
      </c>
      <c r="T184" s="3">
        <f t="shared" si="168"/>
        <v>1.5131092436974787</v>
      </c>
      <c r="U184" s="3">
        <f t="shared" si="169"/>
        <v>2.837079831932773</v>
      </c>
      <c r="V184" s="4">
        <f t="shared" si="170"/>
        <v>0.125</v>
      </c>
      <c r="W184" s="4">
        <f t="shared" si="171"/>
        <v>0.19047619047619047</v>
      </c>
      <c r="X184" s="4">
        <f t="shared" si="172"/>
        <v>0.73529411764705876</v>
      </c>
      <c r="Y184" s="4">
        <f t="shared" si="173"/>
        <v>0.69444444444444442</v>
      </c>
      <c r="Z184" s="4">
        <f t="shared" si="174"/>
        <v>0.37037037037037035</v>
      </c>
      <c r="AA184" s="4">
        <f t="shared" si="175"/>
        <v>1.5238095238095237</v>
      </c>
      <c r="AB184" s="4">
        <f t="shared" si="176"/>
        <v>5.8823529411764701</v>
      </c>
      <c r="AC184" s="4">
        <f t="shared" si="177"/>
        <v>0.65625</v>
      </c>
      <c r="AD184" s="4">
        <f t="shared" si="178"/>
        <v>3.8602941176470584</v>
      </c>
      <c r="AE184" s="4">
        <f t="shared" si="179"/>
        <v>0.17</v>
      </c>
      <c r="AF184" s="4">
        <f t="shared" si="180"/>
        <v>0.25904761904761908</v>
      </c>
      <c r="AG184" s="4">
        <f t="shared" si="181"/>
        <v>0.53333333333333333</v>
      </c>
      <c r="AH184" s="4">
        <f t="shared" si="182"/>
        <v>1.8750000000000002</v>
      </c>
      <c r="AI184" s="4">
        <f t="shared" si="183"/>
        <v>6.9771148459383738</v>
      </c>
      <c r="AJ184" s="4">
        <f t="shared" si="184"/>
        <v>2.889618347338935</v>
      </c>
      <c r="AK184" s="4">
        <f t="shared" si="185"/>
        <v>4.0874964985994389</v>
      </c>
      <c r="AL184" s="4">
        <f t="shared" si="186"/>
        <v>-1.3239705882352943</v>
      </c>
      <c r="AM184" s="4">
        <f t="shared" si="187"/>
        <v>1.3239705882352943</v>
      </c>
      <c r="AN184" s="4">
        <f t="shared" si="188"/>
        <v>3.4885574229691869</v>
      </c>
      <c r="AO184" s="4">
        <f t="shared" si="189"/>
        <v>1.4448091736694675</v>
      </c>
      <c r="AP184" s="4">
        <f t="shared" si="190"/>
        <v>2.0437482492997194</v>
      </c>
      <c r="AQ184" s="4">
        <f t="shared" si="191"/>
        <v>-0.66198529411764717</v>
      </c>
      <c r="AR184" s="4">
        <f t="shared" si="192"/>
        <v>0.66198529411764717</v>
      </c>
      <c r="AS184" s="4">
        <f t="shared" si="193"/>
        <v>1.2916304591122556</v>
      </c>
      <c r="AT184" s="4">
        <f t="shared" si="194"/>
        <v>0.96536981529051491</v>
      </c>
      <c r="AU184" s="4">
        <f t="shared" si="195"/>
        <v>1.1157476762459544</v>
      </c>
      <c r="AV184" s="4">
        <f t="shared" si="196"/>
        <v>-0.58475464707432045</v>
      </c>
      <c r="AW184" s="4">
        <f t="shared" si="197"/>
        <v>0.58475464707432045</v>
      </c>
      <c r="AX184" s="4">
        <f t="shared" si="198"/>
        <v>232.493482640206</v>
      </c>
      <c r="AY184" s="4">
        <f t="shared" si="199"/>
        <v>173.76656675229268</v>
      </c>
      <c r="AZ184" s="4">
        <f t="shared" si="200"/>
        <v>200.8345817242718</v>
      </c>
      <c r="BA184" s="4">
        <f t="shared" si="201"/>
        <v>-105.25583647337768</v>
      </c>
      <c r="BB184" s="4">
        <f t="shared" si="202"/>
        <v>105.25583647337768</v>
      </c>
      <c r="BC184" s="4">
        <f t="shared" si="203"/>
        <v>4.8823529411764701</v>
      </c>
      <c r="BD184" s="4">
        <f t="shared" si="204"/>
        <v>0.52380952380952372</v>
      </c>
      <c r="BE184" s="4">
        <f t="shared" si="205"/>
        <v>2.8602941176470584</v>
      </c>
      <c r="BF184" s="4">
        <f t="shared" si="206"/>
        <v>-0.46666666666666679</v>
      </c>
      <c r="BG184" s="4">
        <f t="shared" si="207"/>
        <v>0.87500000000000033</v>
      </c>
      <c r="BH184" s="4">
        <f t="shared" si="208"/>
        <v>3.505653847542904</v>
      </c>
      <c r="BI184" s="4">
        <f t="shared" si="209"/>
        <v>5.1172514005602237</v>
      </c>
      <c r="BJ184" s="4">
        <f t="shared" si="210"/>
        <v>0.68506578495618053</v>
      </c>
      <c r="BK184" s="4">
        <f t="shared" si="211"/>
        <v>0.93618858103271863</v>
      </c>
      <c r="BL184" s="4">
        <f t="shared" si="212"/>
        <v>2.1750945378151259</v>
      </c>
      <c r="BM184" s="4">
        <f t="shared" si="213"/>
        <v>0.43041282333094194</v>
      </c>
      <c r="BN184" s="3">
        <f t="shared" si="214"/>
        <v>0</v>
      </c>
      <c r="BO184" s="3">
        <v>100</v>
      </c>
      <c r="BP184" s="3">
        <f t="shared" si="215"/>
        <v>-1</v>
      </c>
      <c r="BQ184" s="3">
        <f t="shared" si="216"/>
        <v>-100</v>
      </c>
      <c r="BR184" s="3">
        <f t="shared" si="217"/>
        <v>1</v>
      </c>
      <c r="BS184" s="3">
        <f t="shared" si="218"/>
        <v>0.3600000000000001</v>
      </c>
      <c r="BT184" s="3">
        <f t="shared" si="231"/>
        <v>36.000000000000007</v>
      </c>
      <c r="BU184" s="3">
        <f t="shared" si="219"/>
        <v>0</v>
      </c>
      <c r="BV184" s="3">
        <f t="shared" si="220"/>
        <v>-1</v>
      </c>
      <c r="BW184" s="3">
        <f t="shared" si="232"/>
        <v>-100</v>
      </c>
      <c r="BX184" s="3">
        <f t="shared" si="221"/>
        <v>0</v>
      </c>
      <c r="BY184" s="3">
        <f t="shared" si="222"/>
        <v>-1</v>
      </c>
      <c r="BZ184" s="3">
        <f t="shared" si="233"/>
        <v>-100</v>
      </c>
      <c r="CA184" s="3">
        <f t="shared" si="223"/>
        <v>1</v>
      </c>
      <c r="CB184" s="3">
        <f t="shared" si="224"/>
        <v>1.7000000000000002</v>
      </c>
      <c r="CC184" s="3">
        <f t="shared" si="225"/>
        <v>170.00000000000003</v>
      </c>
      <c r="CD184" s="3">
        <f t="shared" si="226"/>
        <v>1</v>
      </c>
      <c r="CE184" s="3">
        <f t="shared" si="227"/>
        <v>0</v>
      </c>
      <c r="CF184" s="3">
        <f t="shared" si="234"/>
        <v>1</v>
      </c>
      <c r="CG184" s="16" t="str">
        <f t="shared" si="235"/>
        <v/>
      </c>
      <c r="CI184" s="12">
        <f t="shared" si="236"/>
        <v>1</v>
      </c>
      <c r="CJ184" s="12">
        <f t="shared" si="237"/>
        <v>1</v>
      </c>
      <c r="CK184" s="12">
        <f t="shared" si="238"/>
        <v>2</v>
      </c>
      <c r="CL184" s="12" t="str">
        <f t="shared" si="239"/>
        <v>Over2.5</v>
      </c>
      <c r="CM184" s="12">
        <f t="shared" si="228"/>
        <v>1</v>
      </c>
      <c r="CN184" s="12">
        <f t="shared" si="229"/>
        <v>0</v>
      </c>
      <c r="CO184" s="12">
        <f t="shared" si="240"/>
        <v>1</v>
      </c>
      <c r="CP184" s="12" t="str">
        <f t="shared" si="241"/>
        <v/>
      </c>
    </row>
    <row r="185" spans="1:94" x14ac:dyDescent="0.25">
      <c r="A185" t="s">
        <v>127</v>
      </c>
      <c r="B185" t="s">
        <v>199</v>
      </c>
      <c r="C185" t="s">
        <v>177</v>
      </c>
      <c r="D185" t="s">
        <v>141</v>
      </c>
      <c r="E185" t="s">
        <v>21</v>
      </c>
      <c r="F185" s="3">
        <v>3</v>
      </c>
      <c r="G185" s="3">
        <v>2</v>
      </c>
      <c r="H185" s="3" t="str">
        <f t="shared" si="230"/>
        <v>H</v>
      </c>
      <c r="I185" s="3">
        <v>2.25</v>
      </c>
      <c r="J185" s="3">
        <v>3.75</v>
      </c>
      <c r="K185" s="3">
        <v>2.9</v>
      </c>
      <c r="L185" s="3">
        <v>1.57</v>
      </c>
      <c r="M185" s="3">
        <v>2.35</v>
      </c>
      <c r="N185" s="3">
        <f t="shared" si="162"/>
        <v>5</v>
      </c>
      <c r="O185" s="3">
        <f t="shared" si="163"/>
        <v>5.5938697318007602E-2</v>
      </c>
      <c r="P185" s="3">
        <f t="shared" si="164"/>
        <v>6.2474590052852608E-2</v>
      </c>
      <c r="Q185" s="3">
        <f t="shared" si="165"/>
        <v>2.375862068965517</v>
      </c>
      <c r="R185" s="3">
        <f t="shared" si="166"/>
        <v>3.9597701149425286</v>
      </c>
      <c r="S185" s="3">
        <f t="shared" si="167"/>
        <v>3.0622222222222217</v>
      </c>
      <c r="T185" s="3">
        <f t="shared" si="168"/>
        <v>1.657823754789272</v>
      </c>
      <c r="U185" s="3">
        <f t="shared" si="169"/>
        <v>2.4814559386973181</v>
      </c>
      <c r="V185" s="4">
        <f t="shared" si="170"/>
        <v>0.44444444444444442</v>
      </c>
      <c r="W185" s="4">
        <f t="shared" si="171"/>
        <v>0.26666666666666666</v>
      </c>
      <c r="X185" s="4">
        <f t="shared" si="172"/>
        <v>0.34482758620689657</v>
      </c>
      <c r="Y185" s="4">
        <f t="shared" si="173"/>
        <v>0.63694267515923564</v>
      </c>
      <c r="Z185" s="4">
        <f t="shared" si="174"/>
        <v>0.42553191489361702</v>
      </c>
      <c r="AA185" s="4">
        <f t="shared" si="175"/>
        <v>0.6</v>
      </c>
      <c r="AB185" s="4">
        <f t="shared" si="176"/>
        <v>0.77586206896551724</v>
      </c>
      <c r="AC185" s="4">
        <f t="shared" si="177"/>
        <v>1.6666666666666667</v>
      </c>
      <c r="AD185" s="4">
        <f t="shared" si="178"/>
        <v>1.2931034482758621</v>
      </c>
      <c r="AE185" s="4">
        <f t="shared" si="179"/>
        <v>1.2888888888888888</v>
      </c>
      <c r="AF185" s="4">
        <f t="shared" si="180"/>
        <v>0.77333333333333332</v>
      </c>
      <c r="AG185" s="4">
        <f t="shared" si="181"/>
        <v>0.66808510638297869</v>
      </c>
      <c r="AH185" s="4">
        <f t="shared" si="182"/>
        <v>1.4968152866242037</v>
      </c>
      <c r="AI185" s="4">
        <f t="shared" si="183"/>
        <v>-0.68636015325670474</v>
      </c>
      <c r="AJ185" s="4">
        <f t="shared" si="184"/>
        <v>-1.5839080459770116</v>
      </c>
      <c r="AK185" s="4">
        <f t="shared" si="185"/>
        <v>0.89754789272030688</v>
      </c>
      <c r="AL185" s="4">
        <f t="shared" si="186"/>
        <v>-0.82363218390804604</v>
      </c>
      <c r="AM185" s="4">
        <f t="shared" si="187"/>
        <v>0.82363218390804604</v>
      </c>
      <c r="AN185" s="4">
        <f t="shared" si="188"/>
        <v>-0.34318007662835237</v>
      </c>
      <c r="AO185" s="4">
        <f t="shared" si="189"/>
        <v>-0.79195402298850581</v>
      </c>
      <c r="AP185" s="4">
        <f t="shared" si="190"/>
        <v>0.44877394636015344</v>
      </c>
      <c r="AQ185" s="4">
        <f t="shared" si="191"/>
        <v>-0.41181609195402302</v>
      </c>
      <c r="AR185" s="4">
        <f t="shared" si="192"/>
        <v>0.41181609195402302</v>
      </c>
      <c r="AS185" s="4">
        <f t="shared" si="193"/>
        <v>-0.330586291768315</v>
      </c>
      <c r="AT185" s="4">
        <f t="shared" si="194"/>
        <v>-0.66981556691056099</v>
      </c>
      <c r="AU185" s="4">
        <f t="shared" si="195"/>
        <v>0.42183387124436739</v>
      </c>
      <c r="AV185" s="4">
        <f t="shared" si="196"/>
        <v>-0.39065097951436756</v>
      </c>
      <c r="AW185" s="4">
        <f t="shared" si="197"/>
        <v>0.39065097951436756</v>
      </c>
      <c r="AX185" s="4">
        <f t="shared" si="198"/>
        <v>-59.505532518296697</v>
      </c>
      <c r="AY185" s="4">
        <f t="shared" si="199"/>
        <v>-120.56680204390098</v>
      </c>
      <c r="AZ185" s="4">
        <f t="shared" si="200"/>
        <v>75.930096823986119</v>
      </c>
      <c r="BA185" s="4">
        <f t="shared" si="201"/>
        <v>-70.31717631258617</v>
      </c>
      <c r="BB185" s="4">
        <f t="shared" si="202"/>
        <v>70.31717631258617</v>
      </c>
      <c r="BC185" s="4">
        <f t="shared" si="203"/>
        <v>-0.22413793103448271</v>
      </c>
      <c r="BD185" s="4">
        <f t="shared" si="204"/>
        <v>-0.4</v>
      </c>
      <c r="BE185" s="4">
        <f t="shared" si="205"/>
        <v>0.29310344827586221</v>
      </c>
      <c r="BF185" s="4">
        <f t="shared" si="206"/>
        <v>-0.33191489361702131</v>
      </c>
      <c r="BG185" s="4">
        <f t="shared" si="207"/>
        <v>0.49681528662420388</v>
      </c>
      <c r="BH185" s="4">
        <f t="shared" si="208"/>
        <v>0.7942970873478773</v>
      </c>
      <c r="BI185" s="4">
        <f t="shared" si="209"/>
        <v>3.1326181353767559</v>
      </c>
      <c r="BJ185" s="4">
        <f t="shared" si="210"/>
        <v>0.25355694598644346</v>
      </c>
      <c r="BK185" s="4">
        <f t="shared" si="211"/>
        <v>0.58239590244486461</v>
      </c>
      <c r="BL185" s="4">
        <f t="shared" si="212"/>
        <v>2.069639846743295</v>
      </c>
      <c r="BM185" s="4">
        <f t="shared" si="213"/>
        <v>0.28139963741097285</v>
      </c>
      <c r="BN185" s="3">
        <f t="shared" si="214"/>
        <v>1</v>
      </c>
      <c r="BO185" s="3">
        <v>100</v>
      </c>
      <c r="BP185" s="3">
        <f t="shared" si="215"/>
        <v>1.25</v>
      </c>
      <c r="BQ185" s="3">
        <f t="shared" si="216"/>
        <v>125</v>
      </c>
      <c r="BR185" s="3">
        <f t="shared" si="217"/>
        <v>0</v>
      </c>
      <c r="BS185" s="3">
        <f t="shared" si="218"/>
        <v>-1</v>
      </c>
      <c r="BT185" s="3">
        <f t="shared" si="231"/>
        <v>-100</v>
      </c>
      <c r="BU185" s="3">
        <f t="shared" si="219"/>
        <v>0</v>
      </c>
      <c r="BV185" s="3">
        <f t="shared" si="220"/>
        <v>-1</v>
      </c>
      <c r="BW185" s="3">
        <f t="shared" si="232"/>
        <v>-100</v>
      </c>
      <c r="BX185" s="3">
        <f t="shared" si="221"/>
        <v>1</v>
      </c>
      <c r="BY185" s="3">
        <f t="shared" si="222"/>
        <v>0.57000000000000006</v>
      </c>
      <c r="BZ185" s="3">
        <f t="shared" si="233"/>
        <v>57.000000000000007</v>
      </c>
      <c r="CA185" s="3">
        <f t="shared" si="223"/>
        <v>0</v>
      </c>
      <c r="CB185" s="3">
        <f t="shared" si="224"/>
        <v>-1</v>
      </c>
      <c r="CC185" s="3">
        <f t="shared" si="225"/>
        <v>-100</v>
      </c>
      <c r="CD185" s="3">
        <f t="shared" si="226"/>
        <v>1</v>
      </c>
      <c r="CE185" s="3">
        <f t="shared" si="227"/>
        <v>0</v>
      </c>
      <c r="CF185" s="3">
        <f t="shared" si="234"/>
        <v>1</v>
      </c>
      <c r="CG185" s="16" t="str">
        <f t="shared" si="235"/>
        <v/>
      </c>
      <c r="CI185" s="12">
        <f t="shared" si="236"/>
        <v>1</v>
      </c>
      <c r="CJ185" s="12">
        <f t="shared" si="237"/>
        <v>0</v>
      </c>
      <c r="CK185" s="12">
        <f t="shared" si="238"/>
        <v>1</v>
      </c>
      <c r="CL185" s="12" t="str">
        <f t="shared" si="239"/>
        <v/>
      </c>
      <c r="CM185" s="12">
        <f t="shared" si="228"/>
        <v>1</v>
      </c>
      <c r="CN185" s="12">
        <f t="shared" si="229"/>
        <v>0</v>
      </c>
      <c r="CO185" s="12">
        <f t="shared" si="240"/>
        <v>1</v>
      </c>
      <c r="CP185" s="12" t="str">
        <f t="shared" si="241"/>
        <v/>
      </c>
    </row>
    <row r="186" spans="1:94" x14ac:dyDescent="0.25">
      <c r="A186" t="s">
        <v>127</v>
      </c>
      <c r="B186" t="s">
        <v>200</v>
      </c>
      <c r="C186" t="s">
        <v>186</v>
      </c>
      <c r="D186" t="s">
        <v>22</v>
      </c>
      <c r="E186" t="s">
        <v>26</v>
      </c>
      <c r="F186" s="3">
        <v>1</v>
      </c>
      <c r="G186" s="3">
        <v>4</v>
      </c>
      <c r="H186" s="3" t="str">
        <f t="shared" si="230"/>
        <v>A</v>
      </c>
      <c r="I186" s="3">
        <v>2.2000000000000002</v>
      </c>
      <c r="J186" s="3">
        <v>3.4</v>
      </c>
      <c r="K186" s="3">
        <v>3.3</v>
      </c>
      <c r="L186" s="3">
        <v>2.08</v>
      </c>
      <c r="M186" s="3">
        <v>1.73</v>
      </c>
      <c r="N186" s="3">
        <f t="shared" si="162"/>
        <v>5</v>
      </c>
      <c r="O186" s="3">
        <f t="shared" si="163"/>
        <v>5.1693404634581164E-2</v>
      </c>
      <c r="P186" s="3">
        <f t="shared" si="164"/>
        <v>5.8803912850155626E-2</v>
      </c>
      <c r="Q186" s="3">
        <f t="shared" si="165"/>
        <v>2.3137254901960786</v>
      </c>
      <c r="R186" s="3">
        <f t="shared" si="166"/>
        <v>3.5757575757575757</v>
      </c>
      <c r="S186" s="3">
        <f t="shared" si="167"/>
        <v>3.4705882352941178</v>
      </c>
      <c r="T186" s="3">
        <f t="shared" si="168"/>
        <v>2.1875222816399287</v>
      </c>
      <c r="U186" s="3">
        <f t="shared" si="169"/>
        <v>1.8194295900178254</v>
      </c>
      <c r="V186" s="4">
        <f t="shared" si="170"/>
        <v>0.45454545454545453</v>
      </c>
      <c r="W186" s="4">
        <f t="shared" si="171"/>
        <v>0.29411764705882354</v>
      </c>
      <c r="X186" s="4">
        <f t="shared" si="172"/>
        <v>0.30303030303030304</v>
      </c>
      <c r="Y186" s="4">
        <f t="shared" si="173"/>
        <v>0.48076923076923073</v>
      </c>
      <c r="Z186" s="4">
        <f t="shared" si="174"/>
        <v>0.5780346820809249</v>
      </c>
      <c r="AA186" s="4">
        <f t="shared" si="175"/>
        <v>0.6470588235294118</v>
      </c>
      <c r="AB186" s="4">
        <f t="shared" si="176"/>
        <v>0.66666666666666674</v>
      </c>
      <c r="AC186" s="4">
        <f t="shared" si="177"/>
        <v>1.5454545454545452</v>
      </c>
      <c r="AD186" s="4">
        <f t="shared" si="178"/>
        <v>1.0303030303030303</v>
      </c>
      <c r="AE186" s="4">
        <f t="shared" si="179"/>
        <v>1.4999999999999998</v>
      </c>
      <c r="AF186" s="4">
        <f t="shared" si="180"/>
        <v>0.97058823529411764</v>
      </c>
      <c r="AG186" s="4">
        <f t="shared" si="181"/>
        <v>1.2023121387283238</v>
      </c>
      <c r="AH186" s="4">
        <f t="shared" si="182"/>
        <v>0.83173076923076916</v>
      </c>
      <c r="AI186" s="4">
        <f t="shared" si="183"/>
        <v>-1.1568627450980391</v>
      </c>
      <c r="AJ186" s="4">
        <f t="shared" si="184"/>
        <v>-1.262032085561497</v>
      </c>
      <c r="AK186" s="4">
        <f t="shared" si="185"/>
        <v>0.10516934046345794</v>
      </c>
      <c r="AL186" s="4">
        <f t="shared" si="186"/>
        <v>0.36809269162210323</v>
      </c>
      <c r="AM186" s="4">
        <f t="shared" si="187"/>
        <v>-0.36809269162210323</v>
      </c>
      <c r="AN186" s="4">
        <f t="shared" si="188"/>
        <v>-0.57843137254901955</v>
      </c>
      <c r="AO186" s="4">
        <f t="shared" si="189"/>
        <v>-0.63101604278074852</v>
      </c>
      <c r="AP186" s="4">
        <f t="shared" si="190"/>
        <v>5.2584670231728969E-2</v>
      </c>
      <c r="AQ186" s="4">
        <f t="shared" si="191"/>
        <v>0.18404634581105161</v>
      </c>
      <c r="AR186" s="4">
        <f t="shared" si="192"/>
        <v>-0.18404634581105161</v>
      </c>
      <c r="AS186" s="4">
        <f t="shared" si="193"/>
        <v>-0.52440922354411834</v>
      </c>
      <c r="AT186" s="4">
        <f t="shared" si="194"/>
        <v>-0.56291376604177723</v>
      </c>
      <c r="AU186" s="4">
        <f t="shared" si="195"/>
        <v>5.253628236225049E-2</v>
      </c>
      <c r="AV186" s="4">
        <f t="shared" si="196"/>
        <v>0.18200951369994117</v>
      </c>
      <c r="AW186" s="4">
        <f t="shared" si="197"/>
        <v>-0.18200951369994117</v>
      </c>
      <c r="AX186" s="4">
        <f t="shared" si="198"/>
        <v>-94.393660237941305</v>
      </c>
      <c r="AY186" s="4">
        <f t="shared" si="199"/>
        <v>-101.32447788751989</v>
      </c>
      <c r="AZ186" s="4">
        <f t="shared" si="200"/>
        <v>9.456530825205089</v>
      </c>
      <c r="BA186" s="4">
        <f t="shared" si="201"/>
        <v>32.761712465989412</v>
      </c>
      <c r="BB186" s="4">
        <f t="shared" si="202"/>
        <v>-32.761712465989412</v>
      </c>
      <c r="BC186" s="4">
        <f t="shared" si="203"/>
        <v>-0.33333333333333331</v>
      </c>
      <c r="BD186" s="4">
        <f t="shared" si="204"/>
        <v>-0.35294117647058815</v>
      </c>
      <c r="BE186" s="4">
        <f t="shared" si="205"/>
        <v>3.0303030303030252E-2</v>
      </c>
      <c r="BF186" s="4">
        <f t="shared" si="206"/>
        <v>0.2023121387283236</v>
      </c>
      <c r="BG186" s="4">
        <f t="shared" si="207"/>
        <v>-0.1682692307692307</v>
      </c>
      <c r="BH186" s="4">
        <f t="shared" si="208"/>
        <v>0.70025197680977647</v>
      </c>
      <c r="BI186" s="4">
        <f t="shared" si="209"/>
        <v>3.1200237670825905</v>
      </c>
      <c r="BJ186" s="4">
        <f t="shared" si="210"/>
        <v>0.22443802646559777</v>
      </c>
      <c r="BK186" s="4">
        <f t="shared" si="211"/>
        <v>0.26028083835119786</v>
      </c>
      <c r="BL186" s="4">
        <f t="shared" si="212"/>
        <v>2.003475935828877</v>
      </c>
      <c r="BM186" s="4">
        <f t="shared" si="213"/>
        <v>0.12991463171406381</v>
      </c>
      <c r="BN186" s="3">
        <f t="shared" si="214"/>
        <v>0</v>
      </c>
      <c r="BO186" s="3">
        <v>100</v>
      </c>
      <c r="BP186" s="3">
        <f t="shared" si="215"/>
        <v>-1</v>
      </c>
      <c r="BQ186" s="3">
        <f t="shared" si="216"/>
        <v>-100</v>
      </c>
      <c r="BR186" s="3">
        <f t="shared" si="217"/>
        <v>1</v>
      </c>
      <c r="BS186" s="3">
        <f t="shared" si="218"/>
        <v>2.2999999999999998</v>
      </c>
      <c r="BT186" s="3">
        <f t="shared" si="231"/>
        <v>229.99999999999997</v>
      </c>
      <c r="BU186" s="3">
        <f t="shared" si="219"/>
        <v>0</v>
      </c>
      <c r="BV186" s="3">
        <f t="shared" si="220"/>
        <v>-1</v>
      </c>
      <c r="BW186" s="3">
        <f t="shared" si="232"/>
        <v>-100</v>
      </c>
      <c r="BX186" s="3">
        <f t="shared" si="221"/>
        <v>1</v>
      </c>
      <c r="BY186" s="3">
        <f t="shared" si="222"/>
        <v>1.08</v>
      </c>
      <c r="BZ186" s="3">
        <f t="shared" si="233"/>
        <v>108</v>
      </c>
      <c r="CA186" s="3">
        <f t="shared" si="223"/>
        <v>0</v>
      </c>
      <c r="CB186" s="3">
        <f t="shared" si="224"/>
        <v>-1</v>
      </c>
      <c r="CC186" s="3">
        <f t="shared" si="225"/>
        <v>-100</v>
      </c>
      <c r="CD186" s="3">
        <f t="shared" si="226"/>
        <v>1</v>
      </c>
      <c r="CE186" s="3">
        <f t="shared" si="227"/>
        <v>0</v>
      </c>
      <c r="CF186" s="3">
        <f t="shared" si="234"/>
        <v>1</v>
      </c>
      <c r="CG186" s="16" t="str">
        <f t="shared" si="235"/>
        <v/>
      </c>
      <c r="CI186" s="12">
        <f t="shared" si="236"/>
        <v>1</v>
      </c>
      <c r="CJ186" s="12">
        <f t="shared" si="237"/>
        <v>0</v>
      </c>
      <c r="CK186" s="12">
        <f t="shared" si="238"/>
        <v>1</v>
      </c>
      <c r="CL186" s="12" t="str">
        <f t="shared" si="239"/>
        <v/>
      </c>
      <c r="CM186" s="12">
        <f t="shared" si="228"/>
        <v>1</v>
      </c>
      <c r="CN186" s="12">
        <f t="shared" si="229"/>
        <v>0</v>
      </c>
      <c r="CO186" s="12">
        <f t="shared" si="240"/>
        <v>1</v>
      </c>
      <c r="CP186" s="12" t="str">
        <f t="shared" si="241"/>
        <v/>
      </c>
    </row>
    <row r="187" spans="1:94" x14ac:dyDescent="0.25">
      <c r="A187" t="s">
        <v>127</v>
      </c>
      <c r="B187" t="s">
        <v>200</v>
      </c>
      <c r="C187" t="s">
        <v>186</v>
      </c>
      <c r="D187" t="s">
        <v>24</v>
      </c>
      <c r="E187" t="s">
        <v>19</v>
      </c>
      <c r="F187" s="3">
        <v>2</v>
      </c>
      <c r="G187" s="3">
        <v>1</v>
      </c>
      <c r="H187" s="3" t="str">
        <f t="shared" si="230"/>
        <v>H</v>
      </c>
      <c r="I187" s="3">
        <v>1.75</v>
      </c>
      <c r="J187" s="3">
        <v>3.75</v>
      </c>
      <c r="K187" s="3">
        <v>4.75</v>
      </c>
      <c r="L187" s="3">
        <v>1.99</v>
      </c>
      <c r="M187" s="3">
        <v>1.91</v>
      </c>
      <c r="N187" s="3">
        <f t="shared" si="162"/>
        <v>3</v>
      </c>
      <c r="O187" s="3">
        <f t="shared" si="163"/>
        <v>4.8621553884711677E-2</v>
      </c>
      <c r="P187" s="3">
        <f t="shared" si="164"/>
        <v>2.6072772238154074E-2</v>
      </c>
      <c r="Q187" s="3">
        <f t="shared" si="165"/>
        <v>1.8350877192982455</v>
      </c>
      <c r="R187" s="3">
        <f t="shared" si="166"/>
        <v>3.9323308270676689</v>
      </c>
      <c r="S187" s="3">
        <f t="shared" si="167"/>
        <v>4.9809523809523801</v>
      </c>
      <c r="T187" s="3">
        <f t="shared" si="168"/>
        <v>2.0867568922305764</v>
      </c>
      <c r="U187" s="3">
        <f t="shared" si="169"/>
        <v>2.0028671679197991</v>
      </c>
      <c r="V187" s="4">
        <f t="shared" si="170"/>
        <v>0.5714285714285714</v>
      </c>
      <c r="W187" s="4">
        <f t="shared" si="171"/>
        <v>0.26666666666666666</v>
      </c>
      <c r="X187" s="4">
        <f t="shared" si="172"/>
        <v>0.21052631578947367</v>
      </c>
      <c r="Y187" s="4">
        <f t="shared" si="173"/>
        <v>0.50251256281407031</v>
      </c>
      <c r="Z187" s="4">
        <f t="shared" si="174"/>
        <v>0.52356020942408377</v>
      </c>
      <c r="AA187" s="4">
        <f t="shared" si="175"/>
        <v>0.46666666666666667</v>
      </c>
      <c r="AB187" s="4">
        <f t="shared" si="176"/>
        <v>0.36842105263157893</v>
      </c>
      <c r="AC187" s="4">
        <f t="shared" si="177"/>
        <v>2.1428571428571428</v>
      </c>
      <c r="AD187" s="4">
        <f t="shared" si="178"/>
        <v>0.78947368421052633</v>
      </c>
      <c r="AE187" s="4">
        <f t="shared" si="179"/>
        <v>2.7142857142857144</v>
      </c>
      <c r="AF187" s="4">
        <f t="shared" si="180"/>
        <v>1.2666666666666666</v>
      </c>
      <c r="AG187" s="4">
        <f t="shared" si="181"/>
        <v>1.0418848167539267</v>
      </c>
      <c r="AH187" s="4">
        <f t="shared" si="182"/>
        <v>0.95979899497487431</v>
      </c>
      <c r="AI187" s="4">
        <f t="shared" si="183"/>
        <v>-3.1458646616541346</v>
      </c>
      <c r="AJ187" s="4">
        <f t="shared" si="184"/>
        <v>-2.0972431077694234</v>
      </c>
      <c r="AK187" s="4">
        <f t="shared" si="185"/>
        <v>-1.0486215538847112</v>
      </c>
      <c r="AL187" s="4">
        <f t="shared" si="186"/>
        <v>8.3889724310777236E-2</v>
      </c>
      <c r="AM187" s="4">
        <f t="shared" si="187"/>
        <v>-8.3889724310777236E-2</v>
      </c>
      <c r="AN187" s="4">
        <f t="shared" si="188"/>
        <v>-1.5729323308270673</v>
      </c>
      <c r="AO187" s="4">
        <f t="shared" si="189"/>
        <v>-1.0486215538847117</v>
      </c>
      <c r="AP187" s="4">
        <f t="shared" si="190"/>
        <v>-0.52431077694235562</v>
      </c>
      <c r="AQ187" s="4">
        <f t="shared" si="191"/>
        <v>4.1944862155388618E-2</v>
      </c>
      <c r="AR187" s="4">
        <f t="shared" si="192"/>
        <v>-4.1944862155388618E-2</v>
      </c>
      <c r="AS187" s="4">
        <f t="shared" si="193"/>
        <v>-1.0045002507578229</v>
      </c>
      <c r="AT187" s="4">
        <f t="shared" si="194"/>
        <v>-0.80912749861143118</v>
      </c>
      <c r="AU187" s="4">
        <f t="shared" si="195"/>
        <v>-0.48290654606491923</v>
      </c>
      <c r="AV187" s="4">
        <f t="shared" si="196"/>
        <v>4.1920289225450692E-2</v>
      </c>
      <c r="AW187" s="4">
        <f t="shared" si="197"/>
        <v>-4.1920289225450692E-2</v>
      </c>
      <c r="AX187" s="4">
        <f t="shared" si="198"/>
        <v>-180.81004513640812</v>
      </c>
      <c r="AY187" s="4">
        <f t="shared" si="199"/>
        <v>-145.64294975005762</v>
      </c>
      <c r="AZ187" s="4">
        <f t="shared" si="200"/>
        <v>-86.92317829168546</v>
      </c>
      <c r="BA187" s="4">
        <f t="shared" si="201"/>
        <v>7.5456520605811246</v>
      </c>
      <c r="BB187" s="4">
        <f t="shared" si="202"/>
        <v>-7.5456520605811246</v>
      </c>
      <c r="BC187" s="4">
        <f t="shared" si="203"/>
        <v>-0.63157894736842102</v>
      </c>
      <c r="BD187" s="4">
        <f t="shared" si="204"/>
        <v>-0.53333333333333333</v>
      </c>
      <c r="BE187" s="4">
        <f t="shared" si="205"/>
        <v>-0.21052631578947362</v>
      </c>
      <c r="BF187" s="4">
        <f t="shared" si="206"/>
        <v>4.1884816753926857E-2</v>
      </c>
      <c r="BG187" s="4">
        <f t="shared" si="207"/>
        <v>-4.0201005025125768E-2</v>
      </c>
      <c r="BH187" s="4">
        <f t="shared" si="208"/>
        <v>1.6017958820129672</v>
      </c>
      <c r="BI187" s="4">
        <f t="shared" si="209"/>
        <v>3.5827903091060982</v>
      </c>
      <c r="BJ187" s="4">
        <f t="shared" si="210"/>
        <v>0.44708055560544746</v>
      </c>
      <c r="BK187" s="4">
        <f t="shared" si="211"/>
        <v>5.9318992932020559E-2</v>
      </c>
      <c r="BL187" s="4">
        <f t="shared" si="212"/>
        <v>2.044812030075188</v>
      </c>
      <c r="BM187" s="4">
        <f t="shared" si="213"/>
        <v>2.9009508971755898E-2</v>
      </c>
      <c r="BN187" s="3">
        <f t="shared" si="214"/>
        <v>1</v>
      </c>
      <c r="BO187" s="3">
        <v>100</v>
      </c>
      <c r="BP187" s="3">
        <f t="shared" si="215"/>
        <v>0.75</v>
      </c>
      <c r="BQ187" s="3">
        <f t="shared" si="216"/>
        <v>75</v>
      </c>
      <c r="BR187" s="3">
        <f t="shared" si="217"/>
        <v>0</v>
      </c>
      <c r="BS187" s="3">
        <f t="shared" si="218"/>
        <v>-1</v>
      </c>
      <c r="BT187" s="3">
        <f t="shared" si="231"/>
        <v>-100</v>
      </c>
      <c r="BU187" s="3">
        <f t="shared" si="219"/>
        <v>0</v>
      </c>
      <c r="BV187" s="3">
        <f t="shared" si="220"/>
        <v>-1</v>
      </c>
      <c r="BW187" s="3">
        <f t="shared" si="232"/>
        <v>-100</v>
      </c>
      <c r="BX187" s="3">
        <f t="shared" si="221"/>
        <v>1</v>
      </c>
      <c r="BY187" s="3">
        <f t="shared" si="222"/>
        <v>0.99</v>
      </c>
      <c r="BZ187" s="3">
        <f t="shared" si="233"/>
        <v>99</v>
      </c>
      <c r="CA187" s="3">
        <f t="shared" si="223"/>
        <v>0</v>
      </c>
      <c r="CB187" s="3">
        <f t="shared" si="224"/>
        <v>-1</v>
      </c>
      <c r="CC187" s="3">
        <f t="shared" si="225"/>
        <v>-100</v>
      </c>
      <c r="CD187" s="3">
        <f t="shared" si="226"/>
        <v>1</v>
      </c>
      <c r="CE187" s="3">
        <f t="shared" si="227"/>
        <v>1</v>
      </c>
      <c r="CF187" s="3">
        <f t="shared" si="234"/>
        <v>2</v>
      </c>
      <c r="CG187" s="16" t="str">
        <f t="shared" si="235"/>
        <v>BackCasa</v>
      </c>
      <c r="CI187" s="12">
        <f t="shared" si="236"/>
        <v>1</v>
      </c>
      <c r="CJ187" s="12">
        <f t="shared" si="237"/>
        <v>0</v>
      </c>
      <c r="CK187" s="12">
        <f t="shared" si="238"/>
        <v>1</v>
      </c>
      <c r="CL187" s="12" t="str">
        <f t="shared" si="239"/>
        <v/>
      </c>
      <c r="CM187" s="12">
        <f t="shared" si="228"/>
        <v>1</v>
      </c>
      <c r="CN187" s="12">
        <f t="shared" si="229"/>
        <v>1</v>
      </c>
      <c r="CO187" s="12">
        <f t="shared" si="240"/>
        <v>2</v>
      </c>
      <c r="CP187" s="12" t="str">
        <f t="shared" si="241"/>
        <v>Under2.5</v>
      </c>
    </row>
    <row r="188" spans="1:94" x14ac:dyDescent="0.25">
      <c r="A188" t="s">
        <v>127</v>
      </c>
      <c r="B188" t="s">
        <v>200</v>
      </c>
      <c r="C188" t="s">
        <v>187</v>
      </c>
      <c r="D188" t="s">
        <v>17</v>
      </c>
      <c r="E188" t="s">
        <v>130</v>
      </c>
      <c r="F188" s="3">
        <v>1</v>
      </c>
      <c r="G188" s="3">
        <v>3</v>
      </c>
      <c r="H188" s="3" t="str">
        <f t="shared" si="230"/>
        <v>A</v>
      </c>
      <c r="I188" s="3">
        <v>5</v>
      </c>
      <c r="J188" s="3">
        <v>4</v>
      </c>
      <c r="K188" s="3">
        <v>1.65</v>
      </c>
      <c r="L188" s="3">
        <v>1.95</v>
      </c>
      <c r="M188" s="3">
        <v>1.95</v>
      </c>
      <c r="N188" s="3">
        <f t="shared" si="162"/>
        <v>4</v>
      </c>
      <c r="O188" s="3">
        <f t="shared" si="163"/>
        <v>5.6060606060606144E-2</v>
      </c>
      <c r="P188" s="3">
        <f t="shared" si="164"/>
        <v>2.5641025641025772E-2</v>
      </c>
      <c r="Q188" s="3">
        <f t="shared" si="165"/>
        <v>5.2803030303030312</v>
      </c>
      <c r="R188" s="3">
        <f t="shared" si="166"/>
        <v>4.2242424242424246</v>
      </c>
      <c r="S188" s="3">
        <f t="shared" si="167"/>
        <v>1.7424999999999999</v>
      </c>
      <c r="T188" s="3">
        <f t="shared" si="168"/>
        <v>2.059318181818182</v>
      </c>
      <c r="U188" s="3">
        <f t="shared" si="169"/>
        <v>2.059318181818182</v>
      </c>
      <c r="V188" s="4">
        <f t="shared" si="170"/>
        <v>0.2</v>
      </c>
      <c r="W188" s="4">
        <f t="shared" si="171"/>
        <v>0.25</v>
      </c>
      <c r="X188" s="4">
        <f t="shared" si="172"/>
        <v>0.60606060606060608</v>
      </c>
      <c r="Y188" s="4">
        <f t="shared" si="173"/>
        <v>0.51282051282051289</v>
      </c>
      <c r="Z188" s="4">
        <f t="shared" si="174"/>
        <v>0.51282051282051289</v>
      </c>
      <c r="AA188" s="4">
        <f t="shared" si="175"/>
        <v>1.25</v>
      </c>
      <c r="AB188" s="4">
        <f t="shared" si="176"/>
        <v>3.0303030303030303</v>
      </c>
      <c r="AC188" s="4">
        <f t="shared" si="177"/>
        <v>0.8</v>
      </c>
      <c r="AD188" s="4">
        <f t="shared" si="178"/>
        <v>2.4242424242424243</v>
      </c>
      <c r="AE188" s="4">
        <f t="shared" si="179"/>
        <v>0.32999999999999996</v>
      </c>
      <c r="AF188" s="4">
        <f t="shared" si="180"/>
        <v>0.41249999999999998</v>
      </c>
      <c r="AG188" s="4">
        <f t="shared" si="181"/>
        <v>1</v>
      </c>
      <c r="AH188" s="4">
        <f t="shared" si="182"/>
        <v>1</v>
      </c>
      <c r="AI188" s="4">
        <f t="shared" si="183"/>
        <v>3.5378030303030314</v>
      </c>
      <c r="AJ188" s="4">
        <f t="shared" si="184"/>
        <v>1.0560606060606066</v>
      </c>
      <c r="AK188" s="4">
        <f t="shared" si="185"/>
        <v>2.4817424242424249</v>
      </c>
      <c r="AL188" s="4">
        <f t="shared" si="186"/>
        <v>0</v>
      </c>
      <c r="AM188" s="4">
        <f t="shared" si="187"/>
        <v>0</v>
      </c>
      <c r="AN188" s="4">
        <f t="shared" si="188"/>
        <v>1.7689015151515157</v>
      </c>
      <c r="AO188" s="4">
        <f t="shared" si="189"/>
        <v>0.52803030303030329</v>
      </c>
      <c r="AP188" s="4">
        <f t="shared" si="190"/>
        <v>1.2408712121212124</v>
      </c>
      <c r="AQ188" s="4">
        <f t="shared" si="191"/>
        <v>0</v>
      </c>
      <c r="AR188" s="4">
        <f t="shared" si="192"/>
        <v>0</v>
      </c>
      <c r="AS188" s="4">
        <f t="shared" si="193"/>
        <v>1.0562652833798691</v>
      </c>
      <c r="AT188" s="4">
        <f t="shared" si="194"/>
        <v>0.48581958189816327</v>
      </c>
      <c r="AU188" s="4">
        <f t="shared" si="195"/>
        <v>0.89247701123330281</v>
      </c>
      <c r="AV188" s="4">
        <f t="shared" si="196"/>
        <v>0</v>
      </c>
      <c r="AW188" s="4">
        <f t="shared" si="197"/>
        <v>0</v>
      </c>
      <c r="AX188" s="4">
        <f t="shared" si="198"/>
        <v>190.12775100837644</v>
      </c>
      <c r="AY188" s="4">
        <f t="shared" si="199"/>
        <v>87.447524741669397</v>
      </c>
      <c r="AZ188" s="4">
        <f t="shared" si="200"/>
        <v>160.6458620219945</v>
      </c>
      <c r="BA188" s="4">
        <f t="shared" si="201"/>
        <v>0</v>
      </c>
      <c r="BB188" s="4">
        <f t="shared" si="202"/>
        <v>0</v>
      </c>
      <c r="BC188" s="4">
        <f t="shared" si="203"/>
        <v>2.0303030303030312</v>
      </c>
      <c r="BD188" s="4">
        <f t="shared" si="204"/>
        <v>0.25000000000000011</v>
      </c>
      <c r="BE188" s="4">
        <f t="shared" si="205"/>
        <v>1.4242424242424248</v>
      </c>
      <c r="BF188" s="4">
        <f t="shared" si="206"/>
        <v>0</v>
      </c>
      <c r="BG188" s="4">
        <f t="shared" si="207"/>
        <v>0</v>
      </c>
      <c r="BH188" s="4">
        <f t="shared" si="208"/>
        <v>1.8161479264815357</v>
      </c>
      <c r="BI188" s="4">
        <f t="shared" si="209"/>
        <v>3.749015151515152</v>
      </c>
      <c r="BJ188" s="4">
        <f t="shared" si="210"/>
        <v>0.48443333864562954</v>
      </c>
      <c r="BK188" s="4">
        <f t="shared" si="211"/>
        <v>0</v>
      </c>
      <c r="BL188" s="4">
        <f t="shared" si="212"/>
        <v>2.059318181818182</v>
      </c>
      <c r="BM188" s="4">
        <f t="shared" si="213"/>
        <v>0</v>
      </c>
      <c r="BN188" s="3">
        <f t="shared" si="214"/>
        <v>0</v>
      </c>
      <c r="BO188" s="3">
        <v>100</v>
      </c>
      <c r="BP188" s="3">
        <f t="shared" si="215"/>
        <v>-1</v>
      </c>
      <c r="BQ188" s="3">
        <f t="shared" si="216"/>
        <v>-100</v>
      </c>
      <c r="BR188" s="3">
        <f t="shared" si="217"/>
        <v>1</v>
      </c>
      <c r="BS188" s="3">
        <f t="shared" si="218"/>
        <v>0.64999999999999991</v>
      </c>
      <c r="BT188" s="3">
        <f t="shared" si="231"/>
        <v>64.999999999999986</v>
      </c>
      <c r="BU188" s="3">
        <f t="shared" si="219"/>
        <v>0</v>
      </c>
      <c r="BV188" s="3">
        <f t="shared" si="220"/>
        <v>-1</v>
      </c>
      <c r="BW188" s="3">
        <f t="shared" si="232"/>
        <v>-100</v>
      </c>
      <c r="BX188" s="3">
        <f t="shared" si="221"/>
        <v>1</v>
      </c>
      <c r="BY188" s="3">
        <f t="shared" si="222"/>
        <v>0.95</v>
      </c>
      <c r="BZ188" s="3">
        <f t="shared" si="233"/>
        <v>95</v>
      </c>
      <c r="CA188" s="3">
        <f t="shared" si="223"/>
        <v>0</v>
      </c>
      <c r="CB188" s="3">
        <f t="shared" si="224"/>
        <v>-1</v>
      </c>
      <c r="CC188" s="3">
        <f t="shared" si="225"/>
        <v>-100</v>
      </c>
      <c r="CD188" s="3">
        <f t="shared" si="226"/>
        <v>1</v>
      </c>
      <c r="CE188" s="3">
        <f t="shared" si="227"/>
        <v>0</v>
      </c>
      <c r="CF188" s="3">
        <f t="shared" si="234"/>
        <v>1</v>
      </c>
      <c r="CG188" s="16" t="str">
        <f t="shared" si="235"/>
        <v/>
      </c>
      <c r="CI188" s="12">
        <f t="shared" si="236"/>
        <v>1</v>
      </c>
      <c r="CJ188" s="12">
        <f t="shared" si="237"/>
        <v>1</v>
      </c>
      <c r="CK188" s="12">
        <f t="shared" si="238"/>
        <v>2</v>
      </c>
      <c r="CL188" s="12" t="str">
        <f t="shared" si="239"/>
        <v>Over2.5</v>
      </c>
      <c r="CM188" s="12">
        <f t="shared" si="228"/>
        <v>1</v>
      </c>
      <c r="CN188" s="12">
        <f t="shared" si="229"/>
        <v>0</v>
      </c>
      <c r="CO188" s="12">
        <f t="shared" si="240"/>
        <v>1</v>
      </c>
      <c r="CP188" s="12" t="str">
        <f t="shared" si="241"/>
        <v/>
      </c>
    </row>
    <row r="189" spans="1:94" x14ac:dyDescent="0.25">
      <c r="A189" t="s">
        <v>127</v>
      </c>
      <c r="B189" t="s">
        <v>201</v>
      </c>
      <c r="C189" t="s">
        <v>186</v>
      </c>
      <c r="D189" t="s">
        <v>15</v>
      </c>
      <c r="E189" t="s">
        <v>23</v>
      </c>
      <c r="F189" s="3">
        <v>4</v>
      </c>
      <c r="G189" s="3">
        <v>2</v>
      </c>
      <c r="H189" s="3" t="str">
        <f t="shared" si="230"/>
        <v>H</v>
      </c>
      <c r="I189" s="3">
        <v>2.5</v>
      </c>
      <c r="J189" s="3">
        <v>3.75</v>
      </c>
      <c r="K189" s="3">
        <v>2.63</v>
      </c>
      <c r="L189" s="3">
        <v>1.44</v>
      </c>
      <c r="M189" s="3">
        <v>2.7</v>
      </c>
      <c r="N189" s="3">
        <f t="shared" si="162"/>
        <v>6</v>
      </c>
      <c r="O189" s="3">
        <f t="shared" si="163"/>
        <v>4.6894803548795938E-2</v>
      </c>
      <c r="P189" s="3">
        <f t="shared" si="164"/>
        <v>6.481481481481477E-2</v>
      </c>
      <c r="Q189" s="3">
        <f t="shared" si="165"/>
        <v>2.6172370088719896</v>
      </c>
      <c r="R189" s="3">
        <f t="shared" si="166"/>
        <v>3.9258555133079849</v>
      </c>
      <c r="S189" s="3">
        <f t="shared" si="167"/>
        <v>2.7533333333333334</v>
      </c>
      <c r="T189" s="3">
        <f t="shared" si="168"/>
        <v>1.5075285171102661</v>
      </c>
      <c r="U189" s="3">
        <f t="shared" si="169"/>
        <v>2.8266159695817494</v>
      </c>
      <c r="V189" s="4">
        <f t="shared" si="170"/>
        <v>0.4</v>
      </c>
      <c r="W189" s="4">
        <f t="shared" si="171"/>
        <v>0.26666666666666666</v>
      </c>
      <c r="X189" s="4">
        <f t="shared" si="172"/>
        <v>0.38022813688212931</v>
      </c>
      <c r="Y189" s="4">
        <f t="shared" si="173"/>
        <v>0.69444444444444442</v>
      </c>
      <c r="Z189" s="4">
        <f t="shared" si="174"/>
        <v>0.37037037037037035</v>
      </c>
      <c r="AA189" s="4">
        <f t="shared" si="175"/>
        <v>0.66666666666666663</v>
      </c>
      <c r="AB189" s="4">
        <f t="shared" si="176"/>
        <v>0.95057034220532322</v>
      </c>
      <c r="AC189" s="4">
        <f t="shared" si="177"/>
        <v>1.5</v>
      </c>
      <c r="AD189" s="4">
        <f t="shared" si="178"/>
        <v>1.4258555133079849</v>
      </c>
      <c r="AE189" s="4">
        <f t="shared" si="179"/>
        <v>1.052</v>
      </c>
      <c r="AF189" s="4">
        <f t="shared" si="180"/>
        <v>0.70133333333333325</v>
      </c>
      <c r="AG189" s="4">
        <f t="shared" si="181"/>
        <v>0.53333333333333333</v>
      </c>
      <c r="AH189" s="4">
        <f t="shared" si="182"/>
        <v>1.8750000000000002</v>
      </c>
      <c r="AI189" s="4">
        <f t="shared" si="183"/>
        <v>-0.13609632446134379</v>
      </c>
      <c r="AJ189" s="4">
        <f t="shared" si="184"/>
        <v>-1.3086185044359953</v>
      </c>
      <c r="AK189" s="4">
        <f t="shared" si="185"/>
        <v>1.1725221799746515</v>
      </c>
      <c r="AL189" s="4">
        <f t="shared" si="186"/>
        <v>-1.3190874524714833</v>
      </c>
      <c r="AM189" s="4">
        <f t="shared" si="187"/>
        <v>1.3190874524714833</v>
      </c>
      <c r="AN189" s="4">
        <f t="shared" si="188"/>
        <v>-6.8048162230671894E-2</v>
      </c>
      <c r="AO189" s="4">
        <f t="shared" si="189"/>
        <v>-0.65430925221799763</v>
      </c>
      <c r="AP189" s="4">
        <f t="shared" si="190"/>
        <v>0.58626108998732573</v>
      </c>
      <c r="AQ189" s="4">
        <f t="shared" si="191"/>
        <v>-0.65954372623574165</v>
      </c>
      <c r="AR189" s="4">
        <f t="shared" si="192"/>
        <v>0.65954372623574165</v>
      </c>
      <c r="AS189" s="4">
        <f t="shared" si="193"/>
        <v>-6.7943419560292942E-2</v>
      </c>
      <c r="AT189" s="4">
        <f t="shared" si="194"/>
        <v>-0.57939860936711229</v>
      </c>
      <c r="AU189" s="4">
        <f t="shared" si="195"/>
        <v>0.53025610516755117</v>
      </c>
      <c r="AV189" s="4">
        <f t="shared" si="196"/>
        <v>-0.58305511239934193</v>
      </c>
      <c r="AW189" s="4">
        <f t="shared" si="197"/>
        <v>0.58305511239934193</v>
      </c>
      <c r="AX189" s="4">
        <f t="shared" si="198"/>
        <v>-12.229815520852728</v>
      </c>
      <c r="AY189" s="4">
        <f t="shared" si="199"/>
        <v>-104.29174968608021</v>
      </c>
      <c r="AZ189" s="4">
        <f t="shared" si="200"/>
        <v>95.446098930159209</v>
      </c>
      <c r="BA189" s="4">
        <f t="shared" si="201"/>
        <v>-104.94992023188155</v>
      </c>
      <c r="BB189" s="4">
        <f t="shared" si="202"/>
        <v>104.94992023188155</v>
      </c>
      <c r="BC189" s="4">
        <f t="shared" si="203"/>
        <v>-4.9429657794676916E-2</v>
      </c>
      <c r="BD189" s="4">
        <f t="shared" si="204"/>
        <v>-0.33333333333333343</v>
      </c>
      <c r="BE189" s="4">
        <f t="shared" si="205"/>
        <v>0.42585551330798477</v>
      </c>
      <c r="BF189" s="4">
        <f t="shared" si="206"/>
        <v>-0.46666666666666673</v>
      </c>
      <c r="BG189" s="4">
        <f t="shared" si="207"/>
        <v>0.87500000000000022</v>
      </c>
      <c r="BH189" s="4">
        <f t="shared" si="208"/>
        <v>0.71946888538429343</v>
      </c>
      <c r="BI189" s="4">
        <f t="shared" si="209"/>
        <v>3.0988086185044357</v>
      </c>
      <c r="BJ189" s="4">
        <f t="shared" si="210"/>
        <v>0.23217596630137408</v>
      </c>
      <c r="BK189" s="4">
        <f t="shared" si="211"/>
        <v>0.93273568262067297</v>
      </c>
      <c r="BL189" s="4">
        <f t="shared" si="212"/>
        <v>2.1670722433460079</v>
      </c>
      <c r="BM189" s="4">
        <f t="shared" si="213"/>
        <v>0.43041282333094177</v>
      </c>
      <c r="BN189" s="3">
        <f t="shared" si="214"/>
        <v>1</v>
      </c>
      <c r="BO189" s="3">
        <v>100</v>
      </c>
      <c r="BP189" s="3">
        <f t="shared" si="215"/>
        <v>1.5</v>
      </c>
      <c r="BQ189" s="3">
        <f t="shared" si="216"/>
        <v>150</v>
      </c>
      <c r="BR189" s="3">
        <f t="shared" si="217"/>
        <v>0</v>
      </c>
      <c r="BS189" s="3">
        <f t="shared" si="218"/>
        <v>-1</v>
      </c>
      <c r="BT189" s="3">
        <f t="shared" si="231"/>
        <v>-100</v>
      </c>
      <c r="BU189" s="3">
        <f t="shared" si="219"/>
        <v>0</v>
      </c>
      <c r="BV189" s="3">
        <f t="shared" si="220"/>
        <v>-1</v>
      </c>
      <c r="BW189" s="3">
        <f t="shared" si="232"/>
        <v>-100</v>
      </c>
      <c r="BX189" s="3">
        <f t="shared" si="221"/>
        <v>1</v>
      </c>
      <c r="BY189" s="3">
        <f t="shared" si="222"/>
        <v>0.43999999999999995</v>
      </c>
      <c r="BZ189" s="3">
        <f t="shared" si="233"/>
        <v>43.999999999999993</v>
      </c>
      <c r="CA189" s="3">
        <f t="shared" si="223"/>
        <v>0</v>
      </c>
      <c r="CB189" s="3">
        <f t="shared" si="224"/>
        <v>-1</v>
      </c>
      <c r="CC189" s="3">
        <f t="shared" si="225"/>
        <v>-100</v>
      </c>
      <c r="CD189" s="3">
        <f t="shared" si="226"/>
        <v>1</v>
      </c>
      <c r="CE189" s="3">
        <f t="shared" si="227"/>
        <v>0</v>
      </c>
      <c r="CF189" s="3">
        <f t="shared" si="234"/>
        <v>1</v>
      </c>
      <c r="CG189" s="16" t="str">
        <f t="shared" si="235"/>
        <v/>
      </c>
      <c r="CI189" s="12">
        <f t="shared" si="236"/>
        <v>1</v>
      </c>
      <c r="CJ189" s="12">
        <f t="shared" si="237"/>
        <v>0</v>
      </c>
      <c r="CK189" s="12">
        <f t="shared" si="238"/>
        <v>1</v>
      </c>
      <c r="CL189" s="12" t="str">
        <f t="shared" si="239"/>
        <v/>
      </c>
      <c r="CM189" s="12">
        <f t="shared" si="228"/>
        <v>1</v>
      </c>
      <c r="CN189" s="12">
        <f t="shared" si="229"/>
        <v>0</v>
      </c>
      <c r="CO189" s="12">
        <f t="shared" si="240"/>
        <v>1</v>
      </c>
      <c r="CP189" s="12" t="str">
        <f t="shared" si="241"/>
        <v/>
      </c>
    </row>
    <row r="190" spans="1:94" x14ac:dyDescent="0.25">
      <c r="A190" t="s">
        <v>127</v>
      </c>
      <c r="B190" t="s">
        <v>201</v>
      </c>
      <c r="C190" t="s">
        <v>187</v>
      </c>
      <c r="D190" t="s">
        <v>12</v>
      </c>
      <c r="E190" t="s">
        <v>14</v>
      </c>
      <c r="F190" s="3">
        <v>0</v>
      </c>
      <c r="G190" s="3">
        <v>2</v>
      </c>
      <c r="H190" s="3" t="str">
        <f t="shared" si="230"/>
        <v>A</v>
      </c>
      <c r="I190" s="3">
        <v>1.29</v>
      </c>
      <c r="J190" s="3">
        <v>6</v>
      </c>
      <c r="K190" s="3">
        <v>9.5</v>
      </c>
      <c r="L190" s="3">
        <v>1.57</v>
      </c>
      <c r="M190" s="3">
        <v>2.35</v>
      </c>
      <c r="N190" s="3">
        <f t="shared" si="162"/>
        <v>2</v>
      </c>
      <c r="O190" s="3">
        <f t="shared" si="163"/>
        <v>4.7123623011015692E-2</v>
      </c>
      <c r="P190" s="3">
        <f t="shared" si="164"/>
        <v>6.2474590052852608E-2</v>
      </c>
      <c r="Q190" s="3">
        <f t="shared" si="165"/>
        <v>1.3507894736842103</v>
      </c>
      <c r="R190" s="3">
        <f t="shared" si="166"/>
        <v>6.2827417380660942</v>
      </c>
      <c r="S190" s="3">
        <f t="shared" si="167"/>
        <v>9.9476744186046488</v>
      </c>
      <c r="T190" s="3">
        <f t="shared" si="168"/>
        <v>1.6439840881272947</v>
      </c>
      <c r="U190" s="3">
        <f t="shared" si="169"/>
        <v>2.4607405140758871</v>
      </c>
      <c r="V190" s="4">
        <f t="shared" si="170"/>
        <v>0.77519379844961234</v>
      </c>
      <c r="W190" s="4">
        <f t="shared" si="171"/>
        <v>0.16666666666666666</v>
      </c>
      <c r="X190" s="4">
        <f t="shared" si="172"/>
        <v>0.10526315789473684</v>
      </c>
      <c r="Y190" s="4">
        <f t="shared" si="173"/>
        <v>0.63694267515923564</v>
      </c>
      <c r="Z190" s="4">
        <f t="shared" si="174"/>
        <v>0.42553191489361702</v>
      </c>
      <c r="AA190" s="4">
        <f t="shared" si="175"/>
        <v>0.215</v>
      </c>
      <c r="AB190" s="4">
        <f t="shared" si="176"/>
        <v>0.13578947368421054</v>
      </c>
      <c r="AC190" s="4">
        <f t="shared" si="177"/>
        <v>4.6511627906976747</v>
      </c>
      <c r="AD190" s="4">
        <f t="shared" si="178"/>
        <v>0.63157894736842102</v>
      </c>
      <c r="AE190" s="4">
        <f t="shared" si="179"/>
        <v>7.3643410852713176</v>
      </c>
      <c r="AF190" s="4">
        <f t="shared" si="180"/>
        <v>1.5833333333333333</v>
      </c>
      <c r="AG190" s="4">
        <f t="shared" si="181"/>
        <v>0.66808510638297869</v>
      </c>
      <c r="AH190" s="4">
        <f t="shared" si="182"/>
        <v>1.4968152866242037</v>
      </c>
      <c r="AI190" s="4">
        <f t="shared" si="183"/>
        <v>-8.5968849449204381</v>
      </c>
      <c r="AJ190" s="4">
        <f t="shared" si="184"/>
        <v>-4.9319522643818843</v>
      </c>
      <c r="AK190" s="4">
        <f t="shared" si="185"/>
        <v>-3.6649326805385547</v>
      </c>
      <c r="AL190" s="4">
        <f t="shared" si="186"/>
        <v>-0.81675642594859243</v>
      </c>
      <c r="AM190" s="4">
        <f t="shared" si="187"/>
        <v>0.81675642594859243</v>
      </c>
      <c r="AN190" s="4">
        <f t="shared" si="188"/>
        <v>-4.298442472460219</v>
      </c>
      <c r="AO190" s="4">
        <f t="shared" si="189"/>
        <v>-2.4659761321909421</v>
      </c>
      <c r="AP190" s="4">
        <f t="shared" si="190"/>
        <v>-1.8324663402692773</v>
      </c>
      <c r="AQ190" s="4">
        <f t="shared" si="191"/>
        <v>-0.40837821297429622</v>
      </c>
      <c r="AR190" s="4">
        <f t="shared" si="192"/>
        <v>0.40837821297429622</v>
      </c>
      <c r="AS190" s="4">
        <f t="shared" si="193"/>
        <v>-1.3422197458439677</v>
      </c>
      <c r="AT190" s="4">
        <f t="shared" si="194"/>
        <v>-1.1855413250604572</v>
      </c>
      <c r="AU190" s="4">
        <f t="shared" si="195"/>
        <v>-1.0712507316769362</v>
      </c>
      <c r="AV190" s="4">
        <f t="shared" si="196"/>
        <v>-0.38770804374384749</v>
      </c>
      <c r="AW190" s="4">
        <f t="shared" si="197"/>
        <v>0.38770804374384749</v>
      </c>
      <c r="AX190" s="4">
        <f t="shared" si="198"/>
        <v>-241.59955425191418</v>
      </c>
      <c r="AY190" s="4">
        <f t="shared" si="199"/>
        <v>-213.3974385108823</v>
      </c>
      <c r="AZ190" s="4">
        <f t="shared" si="200"/>
        <v>-192.82513170184851</v>
      </c>
      <c r="BA190" s="4">
        <f t="shared" si="201"/>
        <v>-69.787447873892546</v>
      </c>
      <c r="BB190" s="4">
        <f t="shared" si="202"/>
        <v>69.787447873892546</v>
      </c>
      <c r="BC190" s="4">
        <f t="shared" si="203"/>
        <v>-0.86421052631578943</v>
      </c>
      <c r="BD190" s="4">
        <f t="shared" si="204"/>
        <v>-0.78500000000000003</v>
      </c>
      <c r="BE190" s="4">
        <f t="shared" si="205"/>
        <v>-0.36842105263157893</v>
      </c>
      <c r="BF190" s="4">
        <f t="shared" si="206"/>
        <v>-0.33191489361702131</v>
      </c>
      <c r="BG190" s="4">
        <f t="shared" si="207"/>
        <v>0.49681528662420393</v>
      </c>
      <c r="BH190" s="4">
        <f t="shared" si="208"/>
        <v>4.3139756498930488</v>
      </c>
      <c r="BI190" s="4">
        <f t="shared" si="209"/>
        <v>5.8604018767849837</v>
      </c>
      <c r="BJ190" s="4">
        <f t="shared" si="210"/>
        <v>0.73612283604340389</v>
      </c>
      <c r="BK190" s="4">
        <f t="shared" si="211"/>
        <v>0.57753400736593907</v>
      </c>
      <c r="BL190" s="4">
        <f t="shared" si="212"/>
        <v>2.0523623011015908</v>
      </c>
      <c r="BM190" s="4">
        <f t="shared" si="213"/>
        <v>0.28139963741097362</v>
      </c>
      <c r="BN190" s="3">
        <f t="shared" si="214"/>
        <v>0</v>
      </c>
      <c r="BO190" s="3">
        <v>100</v>
      </c>
      <c r="BP190" s="3">
        <f t="shared" si="215"/>
        <v>-1</v>
      </c>
      <c r="BQ190" s="3">
        <f t="shared" si="216"/>
        <v>-100</v>
      </c>
      <c r="BR190" s="3">
        <f t="shared" si="217"/>
        <v>1</v>
      </c>
      <c r="BS190" s="3">
        <f t="shared" si="218"/>
        <v>8.5</v>
      </c>
      <c r="BT190" s="3">
        <f t="shared" si="231"/>
        <v>850</v>
      </c>
      <c r="BU190" s="3">
        <f t="shared" si="219"/>
        <v>0</v>
      </c>
      <c r="BV190" s="3">
        <f t="shared" si="220"/>
        <v>-1</v>
      </c>
      <c r="BW190" s="3">
        <f t="shared" si="232"/>
        <v>-100</v>
      </c>
      <c r="BX190" s="3">
        <f t="shared" si="221"/>
        <v>0</v>
      </c>
      <c r="BY190" s="3">
        <f t="shared" si="222"/>
        <v>-1</v>
      </c>
      <c r="BZ190" s="3">
        <f t="shared" si="233"/>
        <v>-100</v>
      </c>
      <c r="CA190" s="3">
        <f t="shared" si="223"/>
        <v>1</v>
      </c>
      <c r="CB190" s="3">
        <f t="shared" si="224"/>
        <v>1.35</v>
      </c>
      <c r="CC190" s="3">
        <f t="shared" si="225"/>
        <v>135</v>
      </c>
      <c r="CD190" s="3">
        <f t="shared" si="226"/>
        <v>1</v>
      </c>
      <c r="CE190" s="3">
        <f t="shared" si="227"/>
        <v>1</v>
      </c>
      <c r="CF190" s="3">
        <f t="shared" si="234"/>
        <v>2</v>
      </c>
      <c r="CG190" s="16" t="str">
        <f t="shared" si="235"/>
        <v>BackCasa</v>
      </c>
      <c r="CI190" s="12">
        <f t="shared" si="236"/>
        <v>1</v>
      </c>
      <c r="CJ190" s="12">
        <f t="shared" si="237"/>
        <v>0</v>
      </c>
      <c r="CK190" s="12">
        <f t="shared" si="238"/>
        <v>1</v>
      </c>
      <c r="CL190" s="12" t="str">
        <f t="shared" si="239"/>
        <v/>
      </c>
      <c r="CM190" s="12">
        <f t="shared" si="228"/>
        <v>1</v>
      </c>
      <c r="CN190" s="12">
        <f t="shared" si="229"/>
        <v>1</v>
      </c>
      <c r="CO190" s="12">
        <f t="shared" si="240"/>
        <v>2</v>
      </c>
      <c r="CP190" s="12" t="str">
        <f t="shared" si="241"/>
        <v>Under2.5</v>
      </c>
    </row>
    <row r="191" spans="1:94" x14ac:dyDescent="0.25">
      <c r="A191" t="s">
        <v>127</v>
      </c>
      <c r="B191" t="s">
        <v>202</v>
      </c>
      <c r="C191" t="s">
        <v>172</v>
      </c>
      <c r="D191" t="s">
        <v>16</v>
      </c>
      <c r="E191" t="s">
        <v>24</v>
      </c>
      <c r="F191" s="3">
        <v>2</v>
      </c>
      <c r="G191" s="3">
        <v>3</v>
      </c>
      <c r="H191" s="3" t="str">
        <f t="shared" si="230"/>
        <v>A</v>
      </c>
      <c r="I191" s="3">
        <v>5.25</v>
      </c>
      <c r="J191" s="3">
        <v>4.33</v>
      </c>
      <c r="K191" s="3">
        <v>1.57</v>
      </c>
      <c r="L191" s="3">
        <v>1.57</v>
      </c>
      <c r="M191" s="3">
        <v>2.35</v>
      </c>
      <c r="N191" s="3">
        <f t="shared" si="162"/>
        <v>5</v>
      </c>
      <c r="O191" s="3">
        <f t="shared" si="163"/>
        <v>5.8365747852516137E-2</v>
      </c>
      <c r="P191" s="3">
        <f t="shared" si="164"/>
        <v>6.2474590052852608E-2</v>
      </c>
      <c r="Q191" s="3">
        <f t="shared" si="165"/>
        <v>5.5564201762257097</v>
      </c>
      <c r="R191" s="3">
        <f t="shared" si="166"/>
        <v>4.5827236882013951</v>
      </c>
      <c r="S191" s="3">
        <f t="shared" si="167"/>
        <v>1.6616342241284503</v>
      </c>
      <c r="T191" s="3">
        <f t="shared" si="168"/>
        <v>1.6616342241284503</v>
      </c>
      <c r="U191" s="3">
        <f t="shared" si="169"/>
        <v>2.4871595074534132</v>
      </c>
      <c r="V191" s="4">
        <f t="shared" si="170"/>
        <v>0.19047619047619047</v>
      </c>
      <c r="W191" s="4">
        <f t="shared" si="171"/>
        <v>0.23094688221709006</v>
      </c>
      <c r="X191" s="4">
        <f t="shared" si="172"/>
        <v>0.63694267515923564</v>
      </c>
      <c r="Y191" s="4">
        <f t="shared" si="173"/>
        <v>0.63694267515923564</v>
      </c>
      <c r="Z191" s="4">
        <f t="shared" si="174"/>
        <v>0.42553191489361702</v>
      </c>
      <c r="AA191" s="4">
        <f t="shared" si="175"/>
        <v>1.2124711316397228</v>
      </c>
      <c r="AB191" s="4">
        <f t="shared" si="176"/>
        <v>3.3439490445859872</v>
      </c>
      <c r="AC191" s="4">
        <f t="shared" si="177"/>
        <v>0.82476190476190481</v>
      </c>
      <c r="AD191" s="4">
        <f t="shared" si="178"/>
        <v>2.7579617834394905</v>
      </c>
      <c r="AE191" s="4">
        <f t="shared" si="179"/>
        <v>0.29904761904761906</v>
      </c>
      <c r="AF191" s="4">
        <f t="shared" si="180"/>
        <v>0.3625866050808314</v>
      </c>
      <c r="AG191" s="4">
        <f t="shared" si="181"/>
        <v>0.66808510638297869</v>
      </c>
      <c r="AH191" s="4">
        <f t="shared" si="182"/>
        <v>1.4968152866242037</v>
      </c>
      <c r="AI191" s="4">
        <f t="shared" si="183"/>
        <v>3.8947859520972594</v>
      </c>
      <c r="AJ191" s="4">
        <f t="shared" si="184"/>
        <v>0.97369648802431463</v>
      </c>
      <c r="AK191" s="4">
        <f t="shared" si="185"/>
        <v>2.9210894640729448</v>
      </c>
      <c r="AL191" s="4">
        <f t="shared" si="186"/>
        <v>-0.82552528332496289</v>
      </c>
      <c r="AM191" s="4">
        <f t="shared" si="187"/>
        <v>0.82552528332496289</v>
      </c>
      <c r="AN191" s="4">
        <f t="shared" si="188"/>
        <v>1.9473929760486297</v>
      </c>
      <c r="AO191" s="4">
        <f t="shared" si="189"/>
        <v>0.48684824401215732</v>
      </c>
      <c r="AP191" s="4">
        <f t="shared" si="190"/>
        <v>1.4605447320364724</v>
      </c>
      <c r="AQ191" s="4">
        <f t="shared" si="191"/>
        <v>-0.41276264166248144</v>
      </c>
      <c r="AR191" s="4">
        <f t="shared" si="192"/>
        <v>0.41276264166248144</v>
      </c>
      <c r="AS191" s="4">
        <f t="shared" si="193"/>
        <v>1.096401567855652</v>
      </c>
      <c r="AT191" s="4">
        <f t="shared" si="194"/>
        <v>0.45307095591696694</v>
      </c>
      <c r="AU191" s="4">
        <f t="shared" si="195"/>
        <v>0.97042909812524869</v>
      </c>
      <c r="AV191" s="4">
        <f t="shared" si="196"/>
        <v>-0.39146000842323819</v>
      </c>
      <c r="AW191" s="4">
        <f t="shared" si="197"/>
        <v>0.39146000842323819</v>
      </c>
      <c r="AX191" s="4">
        <f t="shared" si="198"/>
        <v>197.35228221401735</v>
      </c>
      <c r="AY191" s="4">
        <f t="shared" si="199"/>
        <v>81.552772065054043</v>
      </c>
      <c r="AZ191" s="4">
        <f t="shared" si="200"/>
        <v>174.67723766254477</v>
      </c>
      <c r="BA191" s="4">
        <f t="shared" si="201"/>
        <v>-70.462801516182878</v>
      </c>
      <c r="BB191" s="4">
        <f t="shared" si="202"/>
        <v>70.462801516182878</v>
      </c>
      <c r="BC191" s="4">
        <f t="shared" si="203"/>
        <v>2.3439490445859872</v>
      </c>
      <c r="BD191" s="4">
        <f t="shared" si="204"/>
        <v>0.21247113163972281</v>
      </c>
      <c r="BE191" s="4">
        <f t="shared" si="205"/>
        <v>1.7579617834394907</v>
      </c>
      <c r="BF191" s="4">
        <f t="shared" si="206"/>
        <v>-0.33191489361702137</v>
      </c>
      <c r="BG191" s="4">
        <f t="shared" si="207"/>
        <v>0.49681528662420399</v>
      </c>
      <c r="BH191" s="4">
        <f t="shared" si="208"/>
        <v>2.0269108729197982</v>
      </c>
      <c r="BI191" s="4">
        <f t="shared" si="209"/>
        <v>3.933592696185185</v>
      </c>
      <c r="BJ191" s="4">
        <f t="shared" si="210"/>
        <v>0.51528234605619061</v>
      </c>
      <c r="BK191" s="4">
        <f t="shared" si="211"/>
        <v>0.58373452588002817</v>
      </c>
      <c r="BL191" s="4">
        <f t="shared" si="212"/>
        <v>2.0743968657909315</v>
      </c>
      <c r="BM191" s="4">
        <f t="shared" si="213"/>
        <v>0.28139963741097357</v>
      </c>
      <c r="BN191" s="3">
        <f t="shared" si="214"/>
        <v>0</v>
      </c>
      <c r="BO191" s="3">
        <v>100</v>
      </c>
      <c r="BP191" s="3">
        <f t="shared" si="215"/>
        <v>-1</v>
      </c>
      <c r="BQ191" s="3">
        <f t="shared" si="216"/>
        <v>-100</v>
      </c>
      <c r="BR191" s="3">
        <f t="shared" si="217"/>
        <v>1</v>
      </c>
      <c r="BS191" s="3">
        <f t="shared" si="218"/>
        <v>0.57000000000000006</v>
      </c>
      <c r="BT191" s="3">
        <f t="shared" si="231"/>
        <v>57.000000000000007</v>
      </c>
      <c r="BU191" s="3">
        <f t="shared" si="219"/>
        <v>0</v>
      </c>
      <c r="BV191" s="3">
        <f t="shared" si="220"/>
        <v>-1</v>
      </c>
      <c r="BW191" s="3">
        <f t="shared" si="232"/>
        <v>-100</v>
      </c>
      <c r="BX191" s="3">
        <f t="shared" si="221"/>
        <v>1</v>
      </c>
      <c r="BY191" s="3">
        <f t="shared" si="222"/>
        <v>0.57000000000000006</v>
      </c>
      <c r="BZ191" s="3">
        <f t="shared" si="233"/>
        <v>57.000000000000007</v>
      </c>
      <c r="CA191" s="3">
        <f t="shared" si="223"/>
        <v>0</v>
      </c>
      <c r="CB191" s="3">
        <f t="shared" si="224"/>
        <v>-1</v>
      </c>
      <c r="CC191" s="3">
        <f t="shared" si="225"/>
        <v>-100</v>
      </c>
      <c r="CD191" s="3">
        <f t="shared" si="226"/>
        <v>1</v>
      </c>
      <c r="CE191" s="3">
        <f t="shared" si="227"/>
        <v>0</v>
      </c>
      <c r="CF191" s="3">
        <f t="shared" si="234"/>
        <v>1</v>
      </c>
      <c r="CG191" s="16" t="str">
        <f t="shared" si="235"/>
        <v/>
      </c>
      <c r="CI191" s="12">
        <f t="shared" si="236"/>
        <v>1</v>
      </c>
      <c r="CJ191" s="12">
        <f t="shared" si="237"/>
        <v>1</v>
      </c>
      <c r="CK191" s="12">
        <f t="shared" si="238"/>
        <v>2</v>
      </c>
      <c r="CL191" s="12" t="str">
        <f t="shared" si="239"/>
        <v>Over2.5</v>
      </c>
      <c r="CM191" s="12">
        <f t="shared" si="228"/>
        <v>1</v>
      </c>
      <c r="CN191" s="12">
        <f t="shared" si="229"/>
        <v>0</v>
      </c>
      <c r="CO191" s="12">
        <f t="shared" si="240"/>
        <v>1</v>
      </c>
      <c r="CP191" s="12" t="str">
        <f t="shared" si="241"/>
        <v/>
      </c>
    </row>
    <row r="192" spans="1:94" x14ac:dyDescent="0.25">
      <c r="A192" t="s">
        <v>127</v>
      </c>
      <c r="B192" t="s">
        <v>202</v>
      </c>
      <c r="C192" t="s">
        <v>173</v>
      </c>
      <c r="D192" t="s">
        <v>21</v>
      </c>
      <c r="E192" t="s">
        <v>11</v>
      </c>
      <c r="F192" s="3">
        <v>3</v>
      </c>
      <c r="G192" s="3">
        <v>2</v>
      </c>
      <c r="H192" s="3" t="str">
        <f t="shared" si="230"/>
        <v>H</v>
      </c>
      <c r="I192" s="3">
        <v>1.36</v>
      </c>
      <c r="J192" s="3">
        <v>5.25</v>
      </c>
      <c r="K192" s="3">
        <v>7</v>
      </c>
      <c r="L192" s="3">
        <v>1.5</v>
      </c>
      <c r="M192" s="3">
        <v>2.5</v>
      </c>
      <c r="N192" s="3">
        <f t="shared" si="162"/>
        <v>5</v>
      </c>
      <c r="O192" s="3">
        <f t="shared" si="163"/>
        <v>6.8627450980392135E-2</v>
      </c>
      <c r="P192" s="3">
        <f t="shared" si="164"/>
        <v>6.6666666666666652E-2</v>
      </c>
      <c r="Q192" s="3">
        <f t="shared" si="165"/>
        <v>1.4533333333333334</v>
      </c>
      <c r="R192" s="3">
        <f t="shared" si="166"/>
        <v>5.6102941176470589</v>
      </c>
      <c r="S192" s="3">
        <f t="shared" si="167"/>
        <v>7.4803921568627452</v>
      </c>
      <c r="T192" s="3">
        <f t="shared" si="168"/>
        <v>1.6029411764705883</v>
      </c>
      <c r="U192" s="3">
        <f t="shared" si="169"/>
        <v>2.6715686274509802</v>
      </c>
      <c r="V192" s="4">
        <f t="shared" si="170"/>
        <v>0.73529411764705876</v>
      </c>
      <c r="W192" s="4">
        <f t="shared" si="171"/>
        <v>0.19047619047619047</v>
      </c>
      <c r="X192" s="4">
        <f t="shared" si="172"/>
        <v>0.14285714285714285</v>
      </c>
      <c r="Y192" s="4">
        <f t="shared" si="173"/>
        <v>0.66666666666666663</v>
      </c>
      <c r="Z192" s="4">
        <f t="shared" si="174"/>
        <v>0.4</v>
      </c>
      <c r="AA192" s="4">
        <f t="shared" si="175"/>
        <v>0.25904761904761908</v>
      </c>
      <c r="AB192" s="4">
        <f t="shared" si="176"/>
        <v>0.19428571428571431</v>
      </c>
      <c r="AC192" s="4">
        <f t="shared" si="177"/>
        <v>3.8602941176470584</v>
      </c>
      <c r="AD192" s="4">
        <f t="shared" si="178"/>
        <v>0.75</v>
      </c>
      <c r="AE192" s="4">
        <f t="shared" si="179"/>
        <v>5.1470588235294112</v>
      </c>
      <c r="AF192" s="4">
        <f t="shared" si="180"/>
        <v>1.3333333333333333</v>
      </c>
      <c r="AG192" s="4">
        <f t="shared" si="181"/>
        <v>0.6</v>
      </c>
      <c r="AH192" s="4">
        <f t="shared" si="182"/>
        <v>1.6666666666666667</v>
      </c>
      <c r="AI192" s="4">
        <f t="shared" si="183"/>
        <v>-6.027058823529412</v>
      </c>
      <c r="AJ192" s="4">
        <f t="shared" si="184"/>
        <v>-4.1569607843137257</v>
      </c>
      <c r="AK192" s="4">
        <f t="shared" si="185"/>
        <v>-1.8700980392156863</v>
      </c>
      <c r="AL192" s="4">
        <f t="shared" si="186"/>
        <v>-1.0686274509803919</v>
      </c>
      <c r="AM192" s="4">
        <f t="shared" si="187"/>
        <v>1.0686274509803919</v>
      </c>
      <c r="AN192" s="4">
        <f t="shared" si="188"/>
        <v>-3.013529411764706</v>
      </c>
      <c r="AO192" s="4">
        <f t="shared" si="189"/>
        <v>-2.0784803921568629</v>
      </c>
      <c r="AP192" s="4">
        <f t="shared" si="190"/>
        <v>-0.93504901960784315</v>
      </c>
      <c r="AQ192" s="4">
        <f t="shared" si="191"/>
        <v>-0.53431372549019596</v>
      </c>
      <c r="AR192" s="4">
        <f t="shared" si="192"/>
        <v>0.53431372549019596</v>
      </c>
      <c r="AS192" s="4">
        <f t="shared" si="193"/>
        <v>-1.2503932436080381</v>
      </c>
      <c r="AT192" s="4">
        <f t="shared" si="194"/>
        <v>-1.1223658849684524</v>
      </c>
      <c r="AU192" s="4">
        <f t="shared" si="195"/>
        <v>-0.75184521256479664</v>
      </c>
      <c r="AV192" s="4">
        <f t="shared" si="196"/>
        <v>-0.4907202966041545</v>
      </c>
      <c r="AW192" s="4">
        <f t="shared" si="197"/>
        <v>0.4907202966041545</v>
      </c>
      <c r="AX192" s="4">
        <f t="shared" si="198"/>
        <v>-225.07078384944685</v>
      </c>
      <c r="AY192" s="4">
        <f t="shared" si="199"/>
        <v>-202.02585929432144</v>
      </c>
      <c r="AZ192" s="4">
        <f t="shared" si="200"/>
        <v>-135.3321382616634</v>
      </c>
      <c r="BA192" s="4">
        <f t="shared" si="201"/>
        <v>-88.329653388747815</v>
      </c>
      <c r="BB192" s="4">
        <f t="shared" si="202"/>
        <v>88.329653388747815</v>
      </c>
      <c r="BC192" s="4">
        <f t="shared" si="203"/>
        <v>-0.80571428571428572</v>
      </c>
      <c r="BD192" s="4">
        <f t="shared" si="204"/>
        <v>-0.74095238095238103</v>
      </c>
      <c r="BE192" s="4">
        <f t="shared" si="205"/>
        <v>-0.25</v>
      </c>
      <c r="BF192" s="4">
        <f t="shared" si="206"/>
        <v>-0.39999999999999991</v>
      </c>
      <c r="BG192" s="4">
        <f t="shared" si="207"/>
        <v>0.66666666666666652</v>
      </c>
      <c r="BH192" s="4">
        <f t="shared" si="208"/>
        <v>3.0849912939067949</v>
      </c>
      <c r="BI192" s="4">
        <f t="shared" si="209"/>
        <v>4.8480065359477118</v>
      </c>
      <c r="BJ192" s="4">
        <f t="shared" si="210"/>
        <v>0.63634223077707253</v>
      </c>
      <c r="BK192" s="4">
        <f t="shared" si="211"/>
        <v>0.75563371715033067</v>
      </c>
      <c r="BL192" s="4">
        <f t="shared" si="212"/>
        <v>2.1372549019607843</v>
      </c>
      <c r="BM192" s="4">
        <f t="shared" si="213"/>
        <v>0.35355339059327401</v>
      </c>
      <c r="BN192" s="3">
        <f t="shared" si="214"/>
        <v>1</v>
      </c>
      <c r="BO192" s="3">
        <v>100</v>
      </c>
      <c r="BP192" s="3">
        <f t="shared" si="215"/>
        <v>0.3600000000000001</v>
      </c>
      <c r="BQ192" s="3">
        <f t="shared" si="216"/>
        <v>36.000000000000007</v>
      </c>
      <c r="BR192" s="3">
        <f t="shared" si="217"/>
        <v>0</v>
      </c>
      <c r="BS192" s="3">
        <f t="shared" si="218"/>
        <v>-1</v>
      </c>
      <c r="BT192" s="3">
        <f t="shared" si="231"/>
        <v>-100</v>
      </c>
      <c r="BU192" s="3">
        <f t="shared" si="219"/>
        <v>0</v>
      </c>
      <c r="BV192" s="3">
        <f t="shared" si="220"/>
        <v>-1</v>
      </c>
      <c r="BW192" s="3">
        <f t="shared" si="232"/>
        <v>-100</v>
      </c>
      <c r="BX192" s="3">
        <f t="shared" si="221"/>
        <v>1</v>
      </c>
      <c r="BY192" s="3">
        <f t="shared" si="222"/>
        <v>0.5</v>
      </c>
      <c r="BZ192" s="3">
        <f t="shared" si="233"/>
        <v>50</v>
      </c>
      <c r="CA192" s="3">
        <f t="shared" si="223"/>
        <v>0</v>
      </c>
      <c r="CB192" s="3">
        <f t="shared" si="224"/>
        <v>-1</v>
      </c>
      <c r="CC192" s="3">
        <f t="shared" si="225"/>
        <v>-100</v>
      </c>
      <c r="CD192" s="3">
        <f t="shared" si="226"/>
        <v>1</v>
      </c>
      <c r="CE192" s="3">
        <f t="shared" si="227"/>
        <v>1</v>
      </c>
      <c r="CF192" s="3">
        <f t="shared" si="234"/>
        <v>2</v>
      </c>
      <c r="CG192" s="16" t="str">
        <f t="shared" si="235"/>
        <v>BackCasa</v>
      </c>
      <c r="CI192" s="12">
        <f t="shared" si="236"/>
        <v>1</v>
      </c>
      <c r="CJ192" s="12">
        <f t="shared" si="237"/>
        <v>0</v>
      </c>
      <c r="CK192" s="12">
        <f t="shared" si="238"/>
        <v>1</v>
      </c>
      <c r="CL192" s="12" t="str">
        <f t="shared" si="239"/>
        <v/>
      </c>
      <c r="CM192" s="12">
        <f t="shared" si="228"/>
        <v>1</v>
      </c>
      <c r="CN192" s="12">
        <f t="shared" si="229"/>
        <v>1</v>
      </c>
      <c r="CO192" s="12">
        <f t="shared" si="240"/>
        <v>2</v>
      </c>
      <c r="CP192" s="12" t="str">
        <f t="shared" si="241"/>
        <v>Under2.5</v>
      </c>
    </row>
    <row r="193" spans="1:94" x14ac:dyDescent="0.25">
      <c r="A193" t="s">
        <v>127</v>
      </c>
      <c r="B193" t="s">
        <v>202</v>
      </c>
      <c r="C193" t="s">
        <v>173</v>
      </c>
      <c r="D193" t="s">
        <v>19</v>
      </c>
      <c r="E193" t="s">
        <v>22</v>
      </c>
      <c r="F193" s="3">
        <v>3</v>
      </c>
      <c r="G193" s="3">
        <v>1</v>
      </c>
      <c r="H193" s="3" t="str">
        <f t="shared" si="230"/>
        <v>H</v>
      </c>
      <c r="I193" s="3">
        <v>2.0499999999999998</v>
      </c>
      <c r="J193" s="3">
        <v>3.3</v>
      </c>
      <c r="K193" s="3">
        <v>3.75</v>
      </c>
      <c r="L193" s="3">
        <v>2.2999999999999998</v>
      </c>
      <c r="M193" s="3">
        <v>1.6</v>
      </c>
      <c r="N193" s="3">
        <f t="shared" si="162"/>
        <v>4</v>
      </c>
      <c r="O193" s="3">
        <f t="shared" si="163"/>
        <v>5.750184774575029E-2</v>
      </c>
      <c r="P193" s="3">
        <f t="shared" si="164"/>
        <v>5.9782608695652217E-2</v>
      </c>
      <c r="Q193" s="3">
        <f t="shared" si="165"/>
        <v>2.167878787878788</v>
      </c>
      <c r="R193" s="3">
        <f t="shared" si="166"/>
        <v>3.4897560975609756</v>
      </c>
      <c r="S193" s="3">
        <f t="shared" si="167"/>
        <v>3.9656319290465634</v>
      </c>
      <c r="T193" s="3">
        <f t="shared" si="168"/>
        <v>2.4322542498152253</v>
      </c>
      <c r="U193" s="3">
        <f t="shared" si="169"/>
        <v>1.6920029563932006</v>
      </c>
      <c r="V193" s="4">
        <f t="shared" si="170"/>
        <v>0.48780487804878053</v>
      </c>
      <c r="W193" s="4">
        <f t="shared" si="171"/>
        <v>0.30303030303030304</v>
      </c>
      <c r="X193" s="4">
        <f t="shared" si="172"/>
        <v>0.26666666666666666</v>
      </c>
      <c r="Y193" s="4">
        <f t="shared" si="173"/>
        <v>0.43478260869565222</v>
      </c>
      <c r="Z193" s="4">
        <f t="shared" si="174"/>
        <v>0.625</v>
      </c>
      <c r="AA193" s="4">
        <f t="shared" si="175"/>
        <v>0.62121212121212122</v>
      </c>
      <c r="AB193" s="4">
        <f t="shared" si="176"/>
        <v>0.54666666666666663</v>
      </c>
      <c r="AC193" s="4">
        <f t="shared" si="177"/>
        <v>1.6097560975609757</v>
      </c>
      <c r="AD193" s="4">
        <f t="shared" si="178"/>
        <v>0.88</v>
      </c>
      <c r="AE193" s="4">
        <f t="shared" si="179"/>
        <v>1.8292682926829269</v>
      </c>
      <c r="AF193" s="4">
        <f t="shared" si="180"/>
        <v>1.1363636363636365</v>
      </c>
      <c r="AG193" s="4">
        <f t="shared" si="181"/>
        <v>1.4374999999999998</v>
      </c>
      <c r="AH193" s="4">
        <f t="shared" si="182"/>
        <v>0.69565217391304357</v>
      </c>
      <c r="AI193" s="4">
        <f t="shared" si="183"/>
        <v>-1.7977531411677754</v>
      </c>
      <c r="AJ193" s="4">
        <f t="shared" si="184"/>
        <v>-1.3218773096821876</v>
      </c>
      <c r="AK193" s="4">
        <f t="shared" si="185"/>
        <v>-0.47587583148558776</v>
      </c>
      <c r="AL193" s="4">
        <f t="shared" si="186"/>
        <v>0.74025129342202467</v>
      </c>
      <c r="AM193" s="4">
        <f t="shared" si="187"/>
        <v>-0.74025129342202467</v>
      </c>
      <c r="AN193" s="4">
        <f t="shared" si="188"/>
        <v>-0.8988765705838877</v>
      </c>
      <c r="AO193" s="4">
        <f t="shared" si="189"/>
        <v>-0.66093865484109382</v>
      </c>
      <c r="AP193" s="4">
        <f t="shared" si="190"/>
        <v>-0.23793791574279388</v>
      </c>
      <c r="AQ193" s="4">
        <f t="shared" si="191"/>
        <v>0.37012564671101233</v>
      </c>
      <c r="AR193" s="4">
        <f t="shared" si="192"/>
        <v>-0.37012564671101233</v>
      </c>
      <c r="AS193" s="4">
        <f t="shared" si="193"/>
        <v>-0.73219407571869211</v>
      </c>
      <c r="AT193" s="4">
        <f t="shared" si="194"/>
        <v>-0.5840265663554145</v>
      </c>
      <c r="AU193" s="4">
        <f t="shared" si="195"/>
        <v>-0.23359429328013201</v>
      </c>
      <c r="AV193" s="4">
        <f t="shared" si="196"/>
        <v>0.35449043154568916</v>
      </c>
      <c r="AW193" s="4">
        <f t="shared" si="197"/>
        <v>-0.35449043154568916</v>
      </c>
      <c r="AX193" s="4">
        <f t="shared" si="198"/>
        <v>-131.79493362936458</v>
      </c>
      <c r="AY193" s="4">
        <f t="shared" si="199"/>
        <v>-105.1247819439746</v>
      </c>
      <c r="AZ193" s="4">
        <f t="shared" si="200"/>
        <v>-42.046972790423759</v>
      </c>
      <c r="BA193" s="4">
        <f t="shared" si="201"/>
        <v>63.808277678224044</v>
      </c>
      <c r="BB193" s="4">
        <f t="shared" si="202"/>
        <v>-63.808277678224044</v>
      </c>
      <c r="BC193" s="4">
        <f t="shared" si="203"/>
        <v>-0.45333333333333331</v>
      </c>
      <c r="BD193" s="4">
        <f t="shared" si="204"/>
        <v>-0.37878787878787878</v>
      </c>
      <c r="BE193" s="4">
        <f t="shared" si="205"/>
        <v>-0.12000000000000004</v>
      </c>
      <c r="BF193" s="4">
        <f t="shared" si="206"/>
        <v>0.43749999999999961</v>
      </c>
      <c r="BG193" s="4">
        <f t="shared" si="207"/>
        <v>-0.30434782608695637</v>
      </c>
      <c r="BH193" s="4">
        <f t="shared" si="208"/>
        <v>0.93146245097188451</v>
      </c>
      <c r="BI193" s="4">
        <f t="shared" si="209"/>
        <v>3.2077556048287761</v>
      </c>
      <c r="BJ193" s="4">
        <f t="shared" si="210"/>
        <v>0.29037824751041286</v>
      </c>
      <c r="BK193" s="4">
        <f t="shared" si="211"/>
        <v>0.52343670936082509</v>
      </c>
      <c r="BL193" s="4">
        <f t="shared" si="212"/>
        <v>2.0621286031042132</v>
      </c>
      <c r="BM193" s="4">
        <f t="shared" si="213"/>
        <v>0.25383320350286237</v>
      </c>
      <c r="BN193" s="3">
        <f t="shared" si="214"/>
        <v>1</v>
      </c>
      <c r="BO193" s="3">
        <v>100</v>
      </c>
      <c r="BP193" s="3">
        <f t="shared" si="215"/>
        <v>1.0499999999999998</v>
      </c>
      <c r="BQ193" s="3">
        <f t="shared" si="216"/>
        <v>104.99999999999999</v>
      </c>
      <c r="BR193" s="3">
        <f t="shared" si="217"/>
        <v>0</v>
      </c>
      <c r="BS193" s="3">
        <f t="shared" si="218"/>
        <v>-1</v>
      </c>
      <c r="BT193" s="3">
        <f t="shared" si="231"/>
        <v>-100</v>
      </c>
      <c r="BU193" s="3">
        <f t="shared" si="219"/>
        <v>0</v>
      </c>
      <c r="BV193" s="3">
        <f t="shared" si="220"/>
        <v>-1</v>
      </c>
      <c r="BW193" s="3">
        <f t="shared" si="232"/>
        <v>-100</v>
      </c>
      <c r="BX193" s="3">
        <f t="shared" si="221"/>
        <v>1</v>
      </c>
      <c r="BY193" s="3">
        <f t="shared" si="222"/>
        <v>1.2999999999999998</v>
      </c>
      <c r="BZ193" s="3">
        <f t="shared" si="233"/>
        <v>129.99999999999997</v>
      </c>
      <c r="CA193" s="3">
        <f t="shared" si="223"/>
        <v>0</v>
      </c>
      <c r="CB193" s="3">
        <f t="shared" si="224"/>
        <v>-1</v>
      </c>
      <c r="CC193" s="3">
        <f t="shared" si="225"/>
        <v>-100</v>
      </c>
      <c r="CD193" s="3">
        <f t="shared" si="226"/>
        <v>1</v>
      </c>
      <c r="CE193" s="3">
        <f t="shared" si="227"/>
        <v>0</v>
      </c>
      <c r="CF193" s="3">
        <f t="shared" si="234"/>
        <v>1</v>
      </c>
      <c r="CG193" s="16" t="str">
        <f t="shared" si="235"/>
        <v/>
      </c>
      <c r="CI193" s="12">
        <f t="shared" si="236"/>
        <v>1</v>
      </c>
      <c r="CJ193" s="12">
        <f t="shared" si="237"/>
        <v>0</v>
      </c>
      <c r="CK193" s="12">
        <f t="shared" si="238"/>
        <v>1</v>
      </c>
      <c r="CL193" s="12" t="str">
        <f t="shared" si="239"/>
        <v/>
      </c>
      <c r="CM193" s="12">
        <f t="shared" si="228"/>
        <v>1</v>
      </c>
      <c r="CN193" s="12">
        <f t="shared" si="229"/>
        <v>1</v>
      </c>
      <c r="CO193" s="12">
        <f t="shared" si="240"/>
        <v>2</v>
      </c>
      <c r="CP193" s="12" t="str">
        <f t="shared" si="241"/>
        <v>Under2.5</v>
      </c>
    </row>
    <row r="194" spans="1:94" x14ac:dyDescent="0.25">
      <c r="A194" t="s">
        <v>127</v>
      </c>
      <c r="B194" t="s">
        <v>202</v>
      </c>
      <c r="C194" t="s">
        <v>173</v>
      </c>
      <c r="D194" t="s">
        <v>130</v>
      </c>
      <c r="E194" t="s">
        <v>135</v>
      </c>
      <c r="F194" s="3">
        <v>2</v>
      </c>
      <c r="G194" s="3">
        <v>0</v>
      </c>
      <c r="H194" s="3" t="str">
        <f t="shared" si="230"/>
        <v>H</v>
      </c>
      <c r="I194" s="3">
        <v>1.08</v>
      </c>
      <c r="J194" s="3">
        <v>13</v>
      </c>
      <c r="K194" s="3">
        <v>19</v>
      </c>
      <c r="L194" s="3">
        <v>1.3</v>
      </c>
      <c r="M194" s="3">
        <v>3.5</v>
      </c>
      <c r="N194" s="3">
        <f t="shared" si="162"/>
        <v>2</v>
      </c>
      <c r="O194" s="3">
        <f t="shared" si="163"/>
        <v>5.5480581796371053E-2</v>
      </c>
      <c r="P194" s="3">
        <f t="shared" si="164"/>
        <v>5.4945054945054861E-2</v>
      </c>
      <c r="Q194" s="3">
        <f t="shared" si="165"/>
        <v>1.1399190283400809</v>
      </c>
      <c r="R194" s="3">
        <f t="shared" si="166"/>
        <v>13.721247563352824</v>
      </c>
      <c r="S194" s="3">
        <f t="shared" si="167"/>
        <v>20.054131054131052</v>
      </c>
      <c r="T194" s="3">
        <f t="shared" si="168"/>
        <v>1.3721247563352825</v>
      </c>
      <c r="U194" s="3">
        <f t="shared" si="169"/>
        <v>3.6941820362872986</v>
      </c>
      <c r="V194" s="4">
        <f t="shared" si="170"/>
        <v>0.92592592592592582</v>
      </c>
      <c r="W194" s="4">
        <f t="shared" si="171"/>
        <v>7.6923076923076927E-2</v>
      </c>
      <c r="X194" s="4">
        <f t="shared" si="172"/>
        <v>5.2631578947368418E-2</v>
      </c>
      <c r="Y194" s="4">
        <f t="shared" si="173"/>
        <v>0.76923076923076916</v>
      </c>
      <c r="Z194" s="4">
        <f t="shared" si="174"/>
        <v>0.2857142857142857</v>
      </c>
      <c r="AA194" s="4">
        <f t="shared" si="175"/>
        <v>8.3076923076923076E-2</v>
      </c>
      <c r="AB194" s="4">
        <f t="shared" si="176"/>
        <v>5.6842105263157895E-2</v>
      </c>
      <c r="AC194" s="4">
        <f t="shared" si="177"/>
        <v>12.037037037037036</v>
      </c>
      <c r="AD194" s="4">
        <f t="shared" si="178"/>
        <v>0.68421052631578949</v>
      </c>
      <c r="AE194" s="4">
        <f t="shared" si="179"/>
        <v>17.592592592592592</v>
      </c>
      <c r="AF194" s="4">
        <f t="shared" si="180"/>
        <v>1.4615384615384615</v>
      </c>
      <c r="AG194" s="4">
        <f t="shared" si="181"/>
        <v>0.37142857142857144</v>
      </c>
      <c r="AH194" s="4">
        <f t="shared" si="182"/>
        <v>2.6923076923076921</v>
      </c>
      <c r="AI194" s="4">
        <f t="shared" si="183"/>
        <v>-18.91421202579097</v>
      </c>
      <c r="AJ194" s="4">
        <f t="shared" si="184"/>
        <v>-12.581328535012743</v>
      </c>
      <c r="AK194" s="4">
        <f t="shared" si="185"/>
        <v>-6.3328834907782277</v>
      </c>
      <c r="AL194" s="4">
        <f t="shared" si="186"/>
        <v>-2.3220572799520163</v>
      </c>
      <c r="AM194" s="4">
        <f t="shared" si="187"/>
        <v>2.3220572799520163</v>
      </c>
      <c r="AN194" s="4">
        <f t="shared" si="188"/>
        <v>-9.4571060128954851</v>
      </c>
      <c r="AO194" s="4">
        <f t="shared" si="189"/>
        <v>-6.2906642675063713</v>
      </c>
      <c r="AP194" s="4">
        <f t="shared" si="190"/>
        <v>-3.1664417453891138</v>
      </c>
      <c r="AQ194" s="4">
        <f t="shared" si="191"/>
        <v>-1.1610286399760081</v>
      </c>
      <c r="AR194" s="4">
        <f t="shared" si="192"/>
        <v>1.1610286399760081</v>
      </c>
      <c r="AS194" s="4">
        <f t="shared" si="193"/>
        <v>-1.4654472084069736</v>
      </c>
      <c r="AT194" s="4">
        <f t="shared" si="194"/>
        <v>-1.4131496864069468</v>
      </c>
      <c r="AU194" s="4">
        <f t="shared" si="195"/>
        <v>-1.2648970581885433</v>
      </c>
      <c r="AV194" s="4">
        <f t="shared" si="196"/>
        <v>-0.85977551828774101</v>
      </c>
      <c r="AW194" s="4">
        <f t="shared" si="197"/>
        <v>0.85977551828774101</v>
      </c>
      <c r="AX194" s="4">
        <f t="shared" si="198"/>
        <v>-263.78049751325523</v>
      </c>
      <c r="AY194" s="4">
        <f t="shared" si="199"/>
        <v>-254.36694355325045</v>
      </c>
      <c r="AZ194" s="4">
        <f t="shared" si="200"/>
        <v>-227.68147047393779</v>
      </c>
      <c r="BA194" s="4">
        <f t="shared" si="201"/>
        <v>-154.75959329179338</v>
      </c>
      <c r="BB194" s="4">
        <f t="shared" si="202"/>
        <v>154.75959329179338</v>
      </c>
      <c r="BC194" s="4">
        <f t="shared" si="203"/>
        <v>-0.94315789473684208</v>
      </c>
      <c r="BD194" s="4">
        <f t="shared" si="204"/>
        <v>-0.91692307692307684</v>
      </c>
      <c r="BE194" s="4">
        <f t="shared" si="205"/>
        <v>-0.31578947368421056</v>
      </c>
      <c r="BF194" s="4">
        <f t="shared" si="206"/>
        <v>-0.62857142857142856</v>
      </c>
      <c r="BG194" s="4">
        <f t="shared" si="207"/>
        <v>1.6923076923076921</v>
      </c>
      <c r="BH194" s="4">
        <f t="shared" si="208"/>
        <v>9.6275875965051014</v>
      </c>
      <c r="BI194" s="4">
        <f t="shared" si="209"/>
        <v>11.638432548607986</v>
      </c>
      <c r="BJ194" s="4">
        <f t="shared" si="210"/>
        <v>0.82722373105617297</v>
      </c>
      <c r="BK194" s="4">
        <f t="shared" si="211"/>
        <v>1.6419424489576606</v>
      </c>
      <c r="BL194" s="4">
        <f t="shared" si="212"/>
        <v>2.5331533963112904</v>
      </c>
      <c r="BM194" s="4">
        <f t="shared" si="213"/>
        <v>0.64818121608766877</v>
      </c>
      <c r="BN194" s="3">
        <f t="shared" si="214"/>
        <v>1</v>
      </c>
      <c r="BO194" s="3">
        <v>100</v>
      </c>
      <c r="BP194" s="3">
        <f t="shared" si="215"/>
        <v>8.0000000000000071E-2</v>
      </c>
      <c r="BQ194" s="3">
        <f t="shared" si="216"/>
        <v>8.0000000000000071</v>
      </c>
      <c r="BR194" s="3">
        <f t="shared" si="217"/>
        <v>0</v>
      </c>
      <c r="BS194" s="3">
        <f t="shared" si="218"/>
        <v>-1</v>
      </c>
      <c r="BT194" s="3">
        <f t="shared" si="231"/>
        <v>-100</v>
      </c>
      <c r="BU194" s="3">
        <f t="shared" si="219"/>
        <v>0</v>
      </c>
      <c r="BV194" s="3">
        <f t="shared" si="220"/>
        <v>-1</v>
      </c>
      <c r="BW194" s="3">
        <f t="shared" si="232"/>
        <v>-100</v>
      </c>
      <c r="BX194" s="3">
        <f t="shared" si="221"/>
        <v>0</v>
      </c>
      <c r="BY194" s="3">
        <f t="shared" si="222"/>
        <v>-1</v>
      </c>
      <c r="BZ194" s="3">
        <f t="shared" si="233"/>
        <v>-100</v>
      </c>
      <c r="CA194" s="3">
        <f t="shared" si="223"/>
        <v>1</v>
      </c>
      <c r="CB194" s="3">
        <f t="shared" si="224"/>
        <v>2.5</v>
      </c>
      <c r="CC194" s="3">
        <f t="shared" si="225"/>
        <v>250</v>
      </c>
      <c r="CD194" s="3">
        <f t="shared" si="226"/>
        <v>1</v>
      </c>
      <c r="CE194" s="3">
        <f t="shared" si="227"/>
        <v>1</v>
      </c>
      <c r="CF194" s="3">
        <f t="shared" si="234"/>
        <v>2</v>
      </c>
      <c r="CG194" s="16" t="str">
        <f t="shared" si="235"/>
        <v>BackCasa</v>
      </c>
      <c r="CI194" s="12">
        <f t="shared" si="236"/>
        <v>1</v>
      </c>
      <c r="CJ194" s="12">
        <f t="shared" si="237"/>
        <v>0</v>
      </c>
      <c r="CK194" s="12">
        <f t="shared" si="238"/>
        <v>1</v>
      </c>
      <c r="CL194" s="12" t="str">
        <f t="shared" si="239"/>
        <v/>
      </c>
      <c r="CM194" s="12">
        <f t="shared" si="228"/>
        <v>1</v>
      </c>
      <c r="CN194" s="12">
        <f t="shared" si="229"/>
        <v>1</v>
      </c>
      <c r="CO194" s="12">
        <f t="shared" si="240"/>
        <v>2</v>
      </c>
      <c r="CP194" s="12" t="str">
        <f t="shared" si="241"/>
        <v>Under2.5</v>
      </c>
    </row>
    <row r="195" spans="1:94" x14ac:dyDescent="0.25">
      <c r="A195" t="s">
        <v>127</v>
      </c>
      <c r="B195" t="s">
        <v>202</v>
      </c>
      <c r="C195" t="s">
        <v>173</v>
      </c>
      <c r="D195" t="s">
        <v>26</v>
      </c>
      <c r="E195" t="s">
        <v>17</v>
      </c>
      <c r="F195" s="3">
        <v>3</v>
      </c>
      <c r="G195" s="3">
        <v>0</v>
      </c>
      <c r="H195" s="3" t="str">
        <f t="shared" si="230"/>
        <v>H</v>
      </c>
      <c r="I195" s="3">
        <v>2.9</v>
      </c>
      <c r="J195" s="3">
        <v>3.25</v>
      </c>
      <c r="K195" s="3">
        <v>2.5</v>
      </c>
      <c r="L195" s="3">
        <v>2.1</v>
      </c>
      <c r="M195" s="3">
        <v>1.7</v>
      </c>
      <c r="N195" s="3">
        <f t="shared" ref="N195:N258" si="242">SUM(F195:G195)</f>
        <v>3</v>
      </c>
      <c r="O195" s="3">
        <f t="shared" ref="O195:O258" si="243">((1/I195)+(1/J195)+(1/K195))-1</f>
        <v>5.2519893899204195E-2</v>
      </c>
      <c r="P195" s="3">
        <f t="shared" ref="P195:P258" si="244">((1/L195)+(1/M195-1))</f>
        <v>6.4425770308123242E-2</v>
      </c>
      <c r="Q195" s="3">
        <f t="shared" ref="Q195:Q258" si="245">I195*(1+O195)</f>
        <v>3.0523076923076919</v>
      </c>
      <c r="R195" s="3">
        <f t="shared" ref="R195:R258" si="246">J195*(1+O195)</f>
        <v>3.4206896551724135</v>
      </c>
      <c r="S195" s="3">
        <f t="shared" ref="S195:S258" si="247">K195*(1+O195)</f>
        <v>2.6312997347480103</v>
      </c>
      <c r="T195" s="3">
        <f t="shared" ref="T195:T258" si="248">L195*(1+O195)</f>
        <v>2.210291777188329</v>
      </c>
      <c r="U195" s="3">
        <f t="shared" ref="U195:U258" si="249">M195*(1+O195)</f>
        <v>1.7892838196286471</v>
      </c>
      <c r="V195" s="4">
        <f t="shared" ref="V195:V258" si="250">1/I195</f>
        <v>0.34482758620689657</v>
      </c>
      <c r="W195" s="4">
        <f t="shared" ref="W195:W258" si="251">1/J195</f>
        <v>0.30769230769230771</v>
      </c>
      <c r="X195" s="4">
        <f t="shared" ref="X195:X258" si="252">1/K195</f>
        <v>0.4</v>
      </c>
      <c r="Y195" s="4">
        <f t="shared" ref="Y195:Y258" si="253">1/L195</f>
        <v>0.47619047619047616</v>
      </c>
      <c r="Z195" s="4">
        <f t="shared" ref="Z195:Z258" si="254">1/M195</f>
        <v>0.58823529411764708</v>
      </c>
      <c r="AA195" s="4">
        <f t="shared" ref="AA195:AA258" si="255">(I195/J195)</f>
        <v>0.89230769230769225</v>
      </c>
      <c r="AB195" s="4">
        <f t="shared" ref="AB195:AB258" si="256">(I195/K195)</f>
        <v>1.1599999999999999</v>
      </c>
      <c r="AC195" s="4">
        <f t="shared" ref="AC195:AC258" si="257">(J195/I195)</f>
        <v>1.1206896551724139</v>
      </c>
      <c r="AD195" s="4">
        <f t="shared" ref="AD195:AD258" si="258">(J195/K195)</f>
        <v>1.3</v>
      </c>
      <c r="AE195" s="4">
        <f t="shared" ref="AE195:AE258" si="259">(K195/I195)</f>
        <v>0.86206896551724144</v>
      </c>
      <c r="AF195" s="4">
        <f t="shared" ref="AF195:AF258" si="260">(K195/J195)</f>
        <v>0.76923076923076927</v>
      </c>
      <c r="AG195" s="4">
        <f t="shared" ref="AG195:AG258" si="261">(L195/M195)</f>
        <v>1.2352941176470589</v>
      </c>
      <c r="AH195" s="4">
        <f t="shared" ref="AH195:AH258" si="262">(M195/L195)</f>
        <v>0.80952380952380942</v>
      </c>
      <c r="AI195" s="4">
        <f t="shared" ref="AI195:AI258" si="263">Q195-S195</f>
        <v>0.42100795755968168</v>
      </c>
      <c r="AJ195" s="4">
        <f t="shared" ref="AJ195:AJ258" si="264">Q195-R195</f>
        <v>-0.36838196286472158</v>
      </c>
      <c r="AK195" s="4">
        <f t="shared" ref="AK195:AK258" si="265">R195-S195</f>
        <v>0.78938992042440326</v>
      </c>
      <c r="AL195" s="4">
        <f t="shared" ref="AL195:AL258" si="266">T195-U195</f>
        <v>0.4210079575596819</v>
      </c>
      <c r="AM195" s="4">
        <f t="shared" ref="AM195:AM258" si="267">U195-T195</f>
        <v>-0.4210079575596819</v>
      </c>
      <c r="AN195" s="4">
        <f t="shared" ref="AN195:AN258" si="268">(Q195-S195)/2</f>
        <v>0.21050397877984084</v>
      </c>
      <c r="AO195" s="4">
        <f t="shared" ref="AO195:AO258" si="269">(Q195-R195)/2</f>
        <v>-0.18419098143236079</v>
      </c>
      <c r="AP195" s="4">
        <f t="shared" ref="AP195:AP258" si="270">(R195-S195)/2</f>
        <v>0.39469496021220163</v>
      </c>
      <c r="AQ195" s="4">
        <f t="shared" ref="AQ195:AQ258" si="271">(T195-U195)/2</f>
        <v>0.21050397877984095</v>
      </c>
      <c r="AR195" s="4">
        <f t="shared" ref="AR195:AR258" si="272">(U195-T195)/2</f>
        <v>-0.21050397877984095</v>
      </c>
      <c r="AS195" s="4">
        <f t="shared" ref="AS195:AS258" si="273">ATAN(AN195)</f>
        <v>0.20747483731905766</v>
      </c>
      <c r="AT195" s="4">
        <f t="shared" ref="AT195:AT258" si="274">ATAN(AO195)</f>
        <v>-0.18214940698318158</v>
      </c>
      <c r="AU195" s="4">
        <f t="shared" ref="AU195:AU258" si="275">ATAN(AP195)</f>
        <v>0.37592471761090362</v>
      </c>
      <c r="AV195" s="4">
        <f t="shared" ref="AV195:AV258" si="276">ATAN(AQ195)</f>
        <v>0.20747483731905778</v>
      </c>
      <c r="AW195" s="4">
        <f t="shared" ref="AW195:AW258" si="277">ATAN(AR195)</f>
        <v>-0.20747483731905778</v>
      </c>
      <c r="AX195" s="4">
        <f t="shared" ref="AX195:AX258" si="278">DEGREES(AS195)*PI()</f>
        <v>37.345470717430381</v>
      </c>
      <c r="AY195" s="4">
        <f t="shared" ref="AY195:AY258" si="279">DEGREES(AT195)*PI()</f>
        <v>-32.786893256972682</v>
      </c>
      <c r="AZ195" s="4">
        <f t="shared" ref="AZ195:AZ258" si="280">DEGREES(AU195)*PI()</f>
        <v>67.666449169962647</v>
      </c>
      <c r="BA195" s="4">
        <f t="shared" ref="BA195:BA258" si="281">DEGREES(AV195)*PI()</f>
        <v>37.345470717430395</v>
      </c>
      <c r="BB195" s="4">
        <f t="shared" ref="BB195:BB258" si="282">DEGREES(AW195)*PI()</f>
        <v>-37.345470717430395</v>
      </c>
      <c r="BC195" s="4">
        <f t="shared" ref="BC195:BC258" si="283">(Q195-S195)/S195</f>
        <v>0.16</v>
      </c>
      <c r="BD195" s="4">
        <f t="shared" ref="BD195:BD258" si="284">(Q195-R195)/R195</f>
        <v>-0.10769230769230773</v>
      </c>
      <c r="BE195" s="4">
        <f t="shared" ref="BE195:BE258" si="285">(R195-S195)/S195</f>
        <v>0.30000000000000004</v>
      </c>
      <c r="BF195" s="4">
        <f t="shared" ref="BF195:BF258" si="286">(T195-U195)/U195</f>
        <v>0.23529411764705896</v>
      </c>
      <c r="BG195" s="4">
        <f t="shared" ref="BG195:BG258" si="287">(U195-T195)/T195</f>
        <v>-0.19047619047619055</v>
      </c>
      <c r="BH195" s="4">
        <f t="shared" ref="BH195:BH258" si="288">_xlfn.STDEV.S(Q195:S195)</f>
        <v>0.39498721864559611</v>
      </c>
      <c r="BI195" s="4">
        <f t="shared" ref="BI195:BI258" si="289">AVERAGE(Q195:S195)</f>
        <v>3.0347656940760381</v>
      </c>
      <c r="BJ195" s="4">
        <f t="shared" ref="BJ195:BJ258" si="290">BH195/BI195</f>
        <v>0.13015410692714238</v>
      </c>
      <c r="BK195" s="4">
        <f t="shared" ref="BK195:BK258" si="291">_xlfn.STDEV.S(T195:U195)</f>
        <v>0.29769758172394939</v>
      </c>
      <c r="BL195" s="4">
        <f t="shared" ref="BL195:BL258" si="292">AVERAGE(T195:U195)</f>
        <v>1.9997877984084882</v>
      </c>
      <c r="BM195" s="4">
        <f t="shared" ref="BM195:BM258" si="293">BK195/BL195</f>
        <v>0.1488645855129575</v>
      </c>
      <c r="BN195" s="3">
        <f t="shared" ref="BN195:BN258" si="294">IF(H195="H",1,0)</f>
        <v>1</v>
      </c>
      <c r="BO195" s="3">
        <v>100</v>
      </c>
      <c r="BP195" s="3">
        <f t="shared" ref="BP195:BP258" si="295">IF(H195="H",I195-1,-1)</f>
        <v>1.9</v>
      </c>
      <c r="BQ195" s="3">
        <f t="shared" ref="BQ195:BQ258" si="296">BP195*100</f>
        <v>190</v>
      </c>
      <c r="BR195" s="3">
        <f t="shared" ref="BR195:BR258" si="297">IF(H195="A",1,0)</f>
        <v>0</v>
      </c>
      <c r="BS195" s="3">
        <f t="shared" ref="BS195:BS258" si="298">IF(H195="A",K195-1,-1)</f>
        <v>-1</v>
      </c>
      <c r="BT195" s="3">
        <f t="shared" si="231"/>
        <v>-100</v>
      </c>
      <c r="BU195" s="3">
        <f t="shared" ref="BU195:BU258" si="299">IF(H195="D",1,0)</f>
        <v>0</v>
      </c>
      <c r="BV195" s="3">
        <f t="shared" ref="BV195:BV258" si="300">IF(H195="D",J195-1,-1)</f>
        <v>-1</v>
      </c>
      <c r="BW195" s="3">
        <f t="shared" si="232"/>
        <v>-100</v>
      </c>
      <c r="BX195" s="3">
        <f t="shared" ref="BX195:BX258" si="301">IF(N195&gt;2,1,0)</f>
        <v>1</v>
      </c>
      <c r="BY195" s="3">
        <f t="shared" ref="BY195:BY258" si="302">IF(N195&gt;2,L195-1,-1)</f>
        <v>1.1000000000000001</v>
      </c>
      <c r="BZ195" s="3">
        <f t="shared" si="233"/>
        <v>110.00000000000001</v>
      </c>
      <c r="CA195" s="3">
        <f t="shared" ref="CA195:CA258" si="303">IF(N195&lt;3,1,0)</f>
        <v>0</v>
      </c>
      <c r="CB195" s="3">
        <f t="shared" ref="CB195:CB258" si="304">IF(N195&lt;3,M195-1,-1)</f>
        <v>-1</v>
      </c>
      <c r="CC195" s="3">
        <f t="shared" ref="CC195:CC258" si="305">CB195*100</f>
        <v>-100</v>
      </c>
      <c r="CD195" s="3">
        <f t="shared" ref="CD195:CD258" si="306">IF(AD195&gt;=0.618421052631579,1,0)</f>
        <v>1</v>
      </c>
      <c r="CE195" s="3">
        <f t="shared" ref="CE195:CE258" si="307">IF(AD195&lt;=0.868421052631579,1,0)</f>
        <v>0</v>
      </c>
      <c r="CF195" s="3">
        <f t="shared" si="234"/>
        <v>1</v>
      </c>
      <c r="CG195" s="16" t="str">
        <f t="shared" si="235"/>
        <v/>
      </c>
      <c r="CI195" s="12">
        <f t="shared" si="236"/>
        <v>1</v>
      </c>
      <c r="CJ195" s="12">
        <f t="shared" si="237"/>
        <v>0</v>
      </c>
      <c r="CK195" s="12">
        <f t="shared" si="238"/>
        <v>1</v>
      </c>
      <c r="CL195" s="12" t="str">
        <f t="shared" si="239"/>
        <v/>
      </c>
      <c r="CM195" s="12">
        <f t="shared" ref="CM195:CM258" si="308">IF(AD195&gt;=0.411764705882353,1,0)</f>
        <v>1</v>
      </c>
      <c r="CN195" s="12">
        <f t="shared" ref="CN195:CN258" si="309">IF(AD195&lt;=0.911764705882353,1,0)</f>
        <v>0</v>
      </c>
      <c r="CO195" s="12">
        <f t="shared" si="240"/>
        <v>1</v>
      </c>
      <c r="CP195" s="12" t="str">
        <f t="shared" si="241"/>
        <v/>
      </c>
    </row>
    <row r="196" spans="1:94" x14ac:dyDescent="0.25">
      <c r="A196" t="s">
        <v>127</v>
      </c>
      <c r="B196" t="s">
        <v>202</v>
      </c>
      <c r="C196" t="s">
        <v>174</v>
      </c>
      <c r="D196" t="s">
        <v>133</v>
      </c>
      <c r="E196" t="s">
        <v>141</v>
      </c>
      <c r="F196" s="3">
        <v>2</v>
      </c>
      <c r="G196" s="3">
        <v>1</v>
      </c>
      <c r="H196" s="3" t="str">
        <f t="shared" ref="H196:H259" si="310">IF(F196&gt;G196,"H",IF(F196=G196,"D","A"))</f>
        <v>H</v>
      </c>
      <c r="I196" s="3">
        <v>3.2</v>
      </c>
      <c r="J196" s="3">
        <v>3.6</v>
      </c>
      <c r="K196" s="3">
        <v>2.15</v>
      </c>
      <c r="L196" s="3">
        <v>1.73</v>
      </c>
      <c r="M196" s="3">
        <v>2.08</v>
      </c>
      <c r="N196" s="3">
        <f t="shared" si="242"/>
        <v>3</v>
      </c>
      <c r="O196" s="3">
        <f t="shared" si="243"/>
        <v>5.5394056847545281E-2</v>
      </c>
      <c r="P196" s="3">
        <f t="shared" si="244"/>
        <v>5.8803912850155626E-2</v>
      </c>
      <c r="Q196" s="3">
        <f t="shared" si="245"/>
        <v>3.3772609819121451</v>
      </c>
      <c r="R196" s="3">
        <f t="shared" si="246"/>
        <v>3.7994186046511631</v>
      </c>
      <c r="S196" s="3">
        <f t="shared" si="247"/>
        <v>2.2690972222222223</v>
      </c>
      <c r="T196" s="3">
        <f t="shared" si="248"/>
        <v>1.8258317183462534</v>
      </c>
      <c r="U196" s="3">
        <f t="shared" si="249"/>
        <v>2.1952196382428943</v>
      </c>
      <c r="V196" s="4">
        <f t="shared" si="250"/>
        <v>0.3125</v>
      </c>
      <c r="W196" s="4">
        <f t="shared" si="251"/>
        <v>0.27777777777777779</v>
      </c>
      <c r="X196" s="4">
        <f t="shared" si="252"/>
        <v>0.46511627906976744</v>
      </c>
      <c r="Y196" s="4">
        <f t="shared" si="253"/>
        <v>0.5780346820809249</v>
      </c>
      <c r="Z196" s="4">
        <f t="shared" si="254"/>
        <v>0.48076923076923073</v>
      </c>
      <c r="AA196" s="4">
        <f t="shared" si="255"/>
        <v>0.88888888888888895</v>
      </c>
      <c r="AB196" s="4">
        <f t="shared" si="256"/>
        <v>1.488372093023256</v>
      </c>
      <c r="AC196" s="4">
        <f t="shared" si="257"/>
        <v>1.125</v>
      </c>
      <c r="AD196" s="4">
        <f t="shared" si="258"/>
        <v>1.6744186046511629</v>
      </c>
      <c r="AE196" s="4">
        <f t="shared" si="259"/>
        <v>0.67187499999999989</v>
      </c>
      <c r="AF196" s="4">
        <f t="shared" si="260"/>
        <v>0.59722222222222221</v>
      </c>
      <c r="AG196" s="4">
        <f t="shared" si="261"/>
        <v>0.83173076923076916</v>
      </c>
      <c r="AH196" s="4">
        <f t="shared" si="262"/>
        <v>1.2023121387283238</v>
      </c>
      <c r="AI196" s="4">
        <f t="shared" si="263"/>
        <v>1.1081637596899228</v>
      </c>
      <c r="AJ196" s="4">
        <f t="shared" si="264"/>
        <v>-0.42215762273901802</v>
      </c>
      <c r="AK196" s="4">
        <f t="shared" si="265"/>
        <v>1.5303213824289408</v>
      </c>
      <c r="AL196" s="4">
        <f t="shared" si="266"/>
        <v>-0.36938791989664099</v>
      </c>
      <c r="AM196" s="4">
        <f t="shared" si="267"/>
        <v>0.36938791989664099</v>
      </c>
      <c r="AN196" s="4">
        <f t="shared" si="268"/>
        <v>0.55408187984496138</v>
      </c>
      <c r="AO196" s="4">
        <f t="shared" si="269"/>
        <v>-0.21107881136950901</v>
      </c>
      <c r="AP196" s="4">
        <f t="shared" si="270"/>
        <v>0.76516069121447039</v>
      </c>
      <c r="AQ196" s="4">
        <f t="shared" si="271"/>
        <v>-0.1846939599483205</v>
      </c>
      <c r="AR196" s="4">
        <f t="shared" si="272"/>
        <v>0.1846939599483205</v>
      </c>
      <c r="AS196" s="4">
        <f t="shared" si="273"/>
        <v>0.50597168922966407</v>
      </c>
      <c r="AT196" s="4">
        <f t="shared" si="274"/>
        <v>-0.20802521495970736</v>
      </c>
      <c r="AU196" s="4">
        <f t="shared" si="275"/>
        <v>0.6531335545023299</v>
      </c>
      <c r="AV196" s="4">
        <f t="shared" si="276"/>
        <v>-0.18263583759509119</v>
      </c>
      <c r="AW196" s="4">
        <f t="shared" si="277"/>
        <v>0.18263583759509119</v>
      </c>
      <c r="AX196" s="4">
        <f t="shared" si="278"/>
        <v>91.074904061339538</v>
      </c>
      <c r="AY196" s="4">
        <f t="shared" si="279"/>
        <v>-37.444538692747322</v>
      </c>
      <c r="AZ196" s="4">
        <f t="shared" si="280"/>
        <v>117.56403981041939</v>
      </c>
      <c r="BA196" s="4">
        <f t="shared" si="281"/>
        <v>-32.874450767116414</v>
      </c>
      <c r="BB196" s="4">
        <f t="shared" si="282"/>
        <v>32.874450767116414</v>
      </c>
      <c r="BC196" s="4">
        <f t="shared" si="283"/>
        <v>0.4883720930232559</v>
      </c>
      <c r="BD196" s="4">
        <f t="shared" si="284"/>
        <v>-0.11111111111111109</v>
      </c>
      <c r="BE196" s="4">
        <f t="shared" si="285"/>
        <v>0.67441860465116288</v>
      </c>
      <c r="BF196" s="4">
        <f t="shared" si="286"/>
        <v>-0.16826923076923081</v>
      </c>
      <c r="BG196" s="4">
        <f t="shared" si="287"/>
        <v>0.20231213872832376</v>
      </c>
      <c r="BH196" s="4">
        <f t="shared" si="288"/>
        <v>0.79037201264615098</v>
      </c>
      <c r="BI196" s="4">
        <f t="shared" si="289"/>
        <v>3.1485922695951771</v>
      </c>
      <c r="BJ196" s="4">
        <f t="shared" si="290"/>
        <v>0.25102393227554076</v>
      </c>
      <c r="BK196" s="4">
        <f t="shared" si="291"/>
        <v>0.26119670304730808</v>
      </c>
      <c r="BL196" s="4">
        <f t="shared" si="292"/>
        <v>2.0105256782945737</v>
      </c>
      <c r="BM196" s="4">
        <f t="shared" si="293"/>
        <v>0.12991463171406389</v>
      </c>
      <c r="BN196" s="3">
        <f t="shared" si="294"/>
        <v>1</v>
      </c>
      <c r="BO196" s="3">
        <v>100</v>
      </c>
      <c r="BP196" s="3">
        <f t="shared" si="295"/>
        <v>2.2000000000000002</v>
      </c>
      <c r="BQ196" s="3">
        <f t="shared" si="296"/>
        <v>220.00000000000003</v>
      </c>
      <c r="BR196" s="3">
        <f t="shared" si="297"/>
        <v>0</v>
      </c>
      <c r="BS196" s="3">
        <f t="shared" si="298"/>
        <v>-1</v>
      </c>
      <c r="BT196" s="3">
        <f t="shared" ref="BT196:BT259" si="311">BS196*100</f>
        <v>-100</v>
      </c>
      <c r="BU196" s="3">
        <f t="shared" si="299"/>
        <v>0</v>
      </c>
      <c r="BV196" s="3">
        <f t="shared" si="300"/>
        <v>-1</v>
      </c>
      <c r="BW196" s="3">
        <f t="shared" ref="BW196:BW259" si="312">BV196*100</f>
        <v>-100</v>
      </c>
      <c r="BX196" s="3">
        <f t="shared" si="301"/>
        <v>1</v>
      </c>
      <c r="BY196" s="3">
        <f t="shared" si="302"/>
        <v>0.73</v>
      </c>
      <c r="BZ196" s="3">
        <f t="shared" ref="BZ196:BZ259" si="313">BY196*100</f>
        <v>73</v>
      </c>
      <c r="CA196" s="3">
        <f t="shared" si="303"/>
        <v>0</v>
      </c>
      <c r="CB196" s="3">
        <f t="shared" si="304"/>
        <v>-1</v>
      </c>
      <c r="CC196" s="3">
        <f t="shared" si="305"/>
        <v>-100</v>
      </c>
      <c r="CD196" s="3">
        <f t="shared" si="306"/>
        <v>1</v>
      </c>
      <c r="CE196" s="3">
        <f t="shared" si="307"/>
        <v>0</v>
      </c>
      <c r="CF196" s="3">
        <f t="shared" ref="CF196:CF259" si="314">SUM(CD196:CE196)</f>
        <v>1</v>
      </c>
      <c r="CG196" s="16" t="str">
        <f t="shared" ref="CG196:CG259" si="315">IF(CF196=2,"BackCasa","")</f>
        <v/>
      </c>
      <c r="CI196" s="12">
        <f t="shared" ref="CI196:CI259" si="316">IF(AE196&gt;=0.0670588235294118,1,0)</f>
        <v>1</v>
      </c>
      <c r="CJ196" s="12">
        <f t="shared" ref="CJ196:CJ259" si="317">IF(AE196&lt;=0.567058823529412,1,0)</f>
        <v>0</v>
      </c>
      <c r="CK196" s="12">
        <f t="shared" ref="CK196:CK259" si="318">SUM(CI196:CJ196)</f>
        <v>1</v>
      </c>
      <c r="CL196" s="12" t="str">
        <f t="shared" ref="CL196:CL259" si="319">IF(CK196=2,"Over2.5","")</f>
        <v/>
      </c>
      <c r="CM196" s="12">
        <f t="shared" si="308"/>
        <v>1</v>
      </c>
      <c r="CN196" s="12">
        <f t="shared" si="309"/>
        <v>0</v>
      </c>
      <c r="CO196" s="12">
        <f t="shared" ref="CO196:CO259" si="320">SUM(CM196:CN196)</f>
        <v>1</v>
      </c>
      <c r="CP196" s="12" t="str">
        <f t="shared" ref="CP196:CP259" si="321">IF(CO196=2,"Under2.5","")</f>
        <v/>
      </c>
    </row>
    <row r="197" spans="1:94" x14ac:dyDescent="0.25">
      <c r="A197" t="s">
        <v>127</v>
      </c>
      <c r="B197" t="s">
        <v>203</v>
      </c>
      <c r="C197" t="s">
        <v>134</v>
      </c>
      <c r="D197" t="s">
        <v>18</v>
      </c>
      <c r="E197" t="s">
        <v>12</v>
      </c>
      <c r="F197" s="3">
        <v>2</v>
      </c>
      <c r="G197" s="3">
        <v>1</v>
      </c>
      <c r="H197" s="3" t="str">
        <f t="shared" si="310"/>
        <v>H</v>
      </c>
      <c r="I197" s="3">
        <v>6</v>
      </c>
      <c r="J197" s="3">
        <v>4</v>
      </c>
      <c r="K197" s="3">
        <v>1.57</v>
      </c>
      <c r="L197" s="3">
        <v>1.85</v>
      </c>
      <c r="M197" s="3">
        <v>2.0499999999999998</v>
      </c>
      <c r="N197" s="3">
        <f t="shared" si="242"/>
        <v>3</v>
      </c>
      <c r="O197" s="3">
        <f t="shared" si="243"/>
        <v>5.3609341825902268E-2</v>
      </c>
      <c r="P197" s="3">
        <f t="shared" si="244"/>
        <v>2.8345418589320936E-2</v>
      </c>
      <c r="Q197" s="3">
        <f t="shared" si="245"/>
        <v>6.3216560509554132</v>
      </c>
      <c r="R197" s="3">
        <f t="shared" si="246"/>
        <v>4.2144373673036091</v>
      </c>
      <c r="S197" s="3">
        <f t="shared" si="247"/>
        <v>1.6541666666666666</v>
      </c>
      <c r="T197" s="3">
        <f t="shared" si="248"/>
        <v>1.9491772823779192</v>
      </c>
      <c r="U197" s="3">
        <f t="shared" si="249"/>
        <v>2.1598991507430996</v>
      </c>
      <c r="V197" s="4">
        <f t="shared" si="250"/>
        <v>0.16666666666666666</v>
      </c>
      <c r="W197" s="4">
        <f t="shared" si="251"/>
        <v>0.25</v>
      </c>
      <c r="X197" s="4">
        <f t="shared" si="252"/>
        <v>0.63694267515923564</v>
      </c>
      <c r="Y197" s="4">
        <f t="shared" si="253"/>
        <v>0.54054054054054046</v>
      </c>
      <c r="Z197" s="4">
        <f t="shared" si="254"/>
        <v>0.48780487804878053</v>
      </c>
      <c r="AA197" s="4">
        <f t="shared" si="255"/>
        <v>1.5</v>
      </c>
      <c r="AB197" s="4">
        <f t="shared" si="256"/>
        <v>3.8216560509554141</v>
      </c>
      <c r="AC197" s="4">
        <f t="shared" si="257"/>
        <v>0.66666666666666663</v>
      </c>
      <c r="AD197" s="4">
        <f t="shared" si="258"/>
        <v>2.5477707006369426</v>
      </c>
      <c r="AE197" s="4">
        <f t="shared" si="259"/>
        <v>0.26166666666666666</v>
      </c>
      <c r="AF197" s="4">
        <f t="shared" si="260"/>
        <v>0.39250000000000002</v>
      </c>
      <c r="AG197" s="4">
        <f t="shared" si="261"/>
        <v>0.90243902439024404</v>
      </c>
      <c r="AH197" s="4">
        <f t="shared" si="262"/>
        <v>1.1081081081081079</v>
      </c>
      <c r="AI197" s="4">
        <f t="shared" si="263"/>
        <v>4.6674893842887464</v>
      </c>
      <c r="AJ197" s="4">
        <f t="shared" si="264"/>
        <v>2.1072186836518041</v>
      </c>
      <c r="AK197" s="4">
        <f t="shared" si="265"/>
        <v>2.5602707006369423</v>
      </c>
      <c r="AL197" s="4">
        <f t="shared" si="266"/>
        <v>-0.21072186836518036</v>
      </c>
      <c r="AM197" s="4">
        <f t="shared" si="267"/>
        <v>0.21072186836518036</v>
      </c>
      <c r="AN197" s="4">
        <f t="shared" si="268"/>
        <v>2.3337446921443732</v>
      </c>
      <c r="AO197" s="4">
        <f t="shared" si="269"/>
        <v>1.053609341825902</v>
      </c>
      <c r="AP197" s="4">
        <f t="shared" si="270"/>
        <v>1.2801353503184711</v>
      </c>
      <c r="AQ197" s="4">
        <f t="shared" si="271"/>
        <v>-0.10536093418259018</v>
      </c>
      <c r="AR197" s="4">
        <f t="shared" si="272"/>
        <v>0.10536093418259018</v>
      </c>
      <c r="AS197" s="4">
        <f t="shared" si="273"/>
        <v>1.1659683625437003</v>
      </c>
      <c r="AT197" s="4">
        <f t="shared" si="274"/>
        <v>0.81149717260648035</v>
      </c>
      <c r="AU197" s="4">
        <f t="shared" si="275"/>
        <v>0.90764463087142411</v>
      </c>
      <c r="AV197" s="4">
        <f t="shared" si="276"/>
        <v>-0.10497364251243178</v>
      </c>
      <c r="AW197" s="4">
        <f t="shared" si="277"/>
        <v>0.10497364251243178</v>
      </c>
      <c r="AX197" s="4">
        <f t="shared" si="278"/>
        <v>209.87430525786604</v>
      </c>
      <c r="AY197" s="4">
        <f t="shared" si="279"/>
        <v>146.06949106916647</v>
      </c>
      <c r="AZ197" s="4">
        <f t="shared" si="280"/>
        <v>163.37603355685636</v>
      </c>
      <c r="BA197" s="4">
        <f t="shared" si="281"/>
        <v>-18.895255652237722</v>
      </c>
      <c r="BB197" s="4">
        <f t="shared" si="282"/>
        <v>18.895255652237722</v>
      </c>
      <c r="BC197" s="4">
        <f t="shared" si="283"/>
        <v>2.8216560509554136</v>
      </c>
      <c r="BD197" s="4">
        <f t="shared" si="284"/>
        <v>0.49999999999999989</v>
      </c>
      <c r="BE197" s="4">
        <f t="shared" si="285"/>
        <v>1.5477707006369426</v>
      </c>
      <c r="BF197" s="4">
        <f t="shared" si="286"/>
        <v>-9.7560975609756059E-2</v>
      </c>
      <c r="BG197" s="4">
        <f t="shared" si="287"/>
        <v>0.10810810810810806</v>
      </c>
      <c r="BH197" s="4">
        <f t="shared" si="288"/>
        <v>2.3374064613626566</v>
      </c>
      <c r="BI197" s="4">
        <f t="shared" si="289"/>
        <v>4.0634200283085624</v>
      </c>
      <c r="BJ197" s="4">
        <f t="shared" si="290"/>
        <v>0.57523131871150035</v>
      </c>
      <c r="BK197" s="4">
        <f t="shared" si="291"/>
        <v>0.14900286206531807</v>
      </c>
      <c r="BL197" s="4">
        <f t="shared" si="292"/>
        <v>2.0545382165605095</v>
      </c>
      <c r="BM197" s="4">
        <f t="shared" si="293"/>
        <v>7.2523772429389455E-2</v>
      </c>
      <c r="BN197" s="3">
        <f t="shared" si="294"/>
        <v>1</v>
      </c>
      <c r="BO197" s="3">
        <v>100</v>
      </c>
      <c r="BP197" s="3">
        <f t="shared" si="295"/>
        <v>5</v>
      </c>
      <c r="BQ197" s="3">
        <f t="shared" si="296"/>
        <v>500</v>
      </c>
      <c r="BR197" s="3">
        <f t="shared" si="297"/>
        <v>0</v>
      </c>
      <c r="BS197" s="3">
        <f t="shared" si="298"/>
        <v>-1</v>
      </c>
      <c r="BT197" s="3">
        <f t="shared" si="311"/>
        <v>-100</v>
      </c>
      <c r="BU197" s="3">
        <f t="shared" si="299"/>
        <v>0</v>
      </c>
      <c r="BV197" s="3">
        <f t="shared" si="300"/>
        <v>-1</v>
      </c>
      <c r="BW197" s="3">
        <f t="shared" si="312"/>
        <v>-100</v>
      </c>
      <c r="BX197" s="3">
        <f t="shared" si="301"/>
        <v>1</v>
      </c>
      <c r="BY197" s="3">
        <f t="shared" si="302"/>
        <v>0.85000000000000009</v>
      </c>
      <c r="BZ197" s="3">
        <f t="shared" si="313"/>
        <v>85.000000000000014</v>
      </c>
      <c r="CA197" s="3">
        <f t="shared" si="303"/>
        <v>0</v>
      </c>
      <c r="CB197" s="3">
        <f t="shared" si="304"/>
        <v>-1</v>
      </c>
      <c r="CC197" s="3">
        <f t="shared" si="305"/>
        <v>-100</v>
      </c>
      <c r="CD197" s="3">
        <f t="shared" si="306"/>
        <v>1</v>
      </c>
      <c r="CE197" s="3">
        <f t="shared" si="307"/>
        <v>0</v>
      </c>
      <c r="CF197" s="3">
        <f t="shared" si="314"/>
        <v>1</v>
      </c>
      <c r="CG197" s="16" t="str">
        <f t="shared" si="315"/>
        <v/>
      </c>
      <c r="CI197" s="12">
        <f t="shared" si="316"/>
        <v>1</v>
      </c>
      <c r="CJ197" s="12">
        <f t="shared" si="317"/>
        <v>1</v>
      </c>
      <c r="CK197" s="12">
        <f t="shared" si="318"/>
        <v>2</v>
      </c>
      <c r="CL197" s="12" t="str">
        <f t="shared" si="319"/>
        <v>Over2.5</v>
      </c>
      <c r="CM197" s="12">
        <f t="shared" si="308"/>
        <v>1</v>
      </c>
      <c r="CN197" s="12">
        <f t="shared" si="309"/>
        <v>0</v>
      </c>
      <c r="CO197" s="12">
        <f t="shared" si="320"/>
        <v>1</v>
      </c>
      <c r="CP197" s="12" t="str">
        <f t="shared" si="321"/>
        <v/>
      </c>
    </row>
    <row r="198" spans="1:94" x14ac:dyDescent="0.25">
      <c r="A198" t="s">
        <v>127</v>
      </c>
      <c r="B198" t="s">
        <v>203</v>
      </c>
      <c r="C198" t="s">
        <v>134</v>
      </c>
      <c r="D198" t="s">
        <v>23</v>
      </c>
      <c r="E198" t="s">
        <v>13</v>
      </c>
      <c r="F198" s="3">
        <v>3</v>
      </c>
      <c r="G198" s="3">
        <v>1</v>
      </c>
      <c r="H198" s="3" t="str">
        <f t="shared" si="310"/>
        <v>H</v>
      </c>
      <c r="I198" s="3">
        <v>1.75</v>
      </c>
      <c r="J198" s="3">
        <v>4.5</v>
      </c>
      <c r="K198" s="3">
        <v>3.8</v>
      </c>
      <c r="L198" s="3">
        <v>1.3</v>
      </c>
      <c r="M198" s="3">
        <v>3.5</v>
      </c>
      <c r="N198" s="3">
        <f t="shared" si="242"/>
        <v>4</v>
      </c>
      <c r="O198" s="3">
        <f t="shared" si="243"/>
        <v>5.6808688387635753E-2</v>
      </c>
      <c r="P198" s="3">
        <f t="shared" si="244"/>
        <v>5.4945054945054861E-2</v>
      </c>
      <c r="Q198" s="3">
        <f t="shared" si="245"/>
        <v>1.8494152046783625</v>
      </c>
      <c r="R198" s="3">
        <f t="shared" si="246"/>
        <v>4.7556390977443606</v>
      </c>
      <c r="S198" s="3">
        <f t="shared" si="247"/>
        <v>4.0158730158730158</v>
      </c>
      <c r="T198" s="3">
        <f t="shared" si="248"/>
        <v>1.3738512949039265</v>
      </c>
      <c r="U198" s="3">
        <f t="shared" si="249"/>
        <v>3.698830409356725</v>
      </c>
      <c r="V198" s="4">
        <f t="shared" si="250"/>
        <v>0.5714285714285714</v>
      </c>
      <c r="W198" s="4">
        <f t="shared" si="251"/>
        <v>0.22222222222222221</v>
      </c>
      <c r="X198" s="4">
        <f t="shared" si="252"/>
        <v>0.26315789473684209</v>
      </c>
      <c r="Y198" s="4">
        <f t="shared" si="253"/>
        <v>0.76923076923076916</v>
      </c>
      <c r="Z198" s="4">
        <f t="shared" si="254"/>
        <v>0.2857142857142857</v>
      </c>
      <c r="AA198" s="4">
        <f t="shared" si="255"/>
        <v>0.3888888888888889</v>
      </c>
      <c r="AB198" s="4">
        <f t="shared" si="256"/>
        <v>0.46052631578947373</v>
      </c>
      <c r="AC198" s="4">
        <f t="shared" si="257"/>
        <v>2.5714285714285716</v>
      </c>
      <c r="AD198" s="4">
        <f t="shared" si="258"/>
        <v>1.1842105263157896</v>
      </c>
      <c r="AE198" s="4">
        <f t="shared" si="259"/>
        <v>2.1714285714285713</v>
      </c>
      <c r="AF198" s="4">
        <f t="shared" si="260"/>
        <v>0.84444444444444444</v>
      </c>
      <c r="AG198" s="4">
        <f t="shared" si="261"/>
        <v>0.37142857142857144</v>
      </c>
      <c r="AH198" s="4">
        <f t="shared" si="262"/>
        <v>2.6923076923076921</v>
      </c>
      <c r="AI198" s="4">
        <f t="shared" si="263"/>
        <v>-2.1664578111946531</v>
      </c>
      <c r="AJ198" s="4">
        <f t="shared" si="264"/>
        <v>-2.9062238930659978</v>
      </c>
      <c r="AK198" s="4">
        <f t="shared" si="265"/>
        <v>0.73976608187134474</v>
      </c>
      <c r="AL198" s="4">
        <f t="shared" si="266"/>
        <v>-2.3249791144527983</v>
      </c>
      <c r="AM198" s="4">
        <f t="shared" si="267"/>
        <v>2.3249791144527983</v>
      </c>
      <c r="AN198" s="4">
        <f t="shared" si="268"/>
        <v>-1.0832289055973265</v>
      </c>
      <c r="AO198" s="4">
        <f t="shared" si="269"/>
        <v>-1.4531119465329989</v>
      </c>
      <c r="AP198" s="4">
        <f t="shared" si="270"/>
        <v>0.36988304093567237</v>
      </c>
      <c r="AQ198" s="4">
        <f t="shared" si="271"/>
        <v>-1.1624895572263991</v>
      </c>
      <c r="AR198" s="4">
        <f t="shared" si="272"/>
        <v>1.1624895572263991</v>
      </c>
      <c r="AS198" s="4">
        <f t="shared" si="273"/>
        <v>-0.82532880458886437</v>
      </c>
      <c r="AT198" s="4">
        <f t="shared" si="274"/>
        <v>-0.96804858115103243</v>
      </c>
      <c r="AU198" s="4">
        <f t="shared" si="275"/>
        <v>0.35427703978840114</v>
      </c>
      <c r="AV198" s="4">
        <f t="shared" si="276"/>
        <v>-0.86039726881570922</v>
      </c>
      <c r="AW198" s="4">
        <f t="shared" si="277"/>
        <v>0.86039726881570922</v>
      </c>
      <c r="AX198" s="4">
        <f t="shared" si="278"/>
        <v>-148.5591848259956</v>
      </c>
      <c r="AY198" s="4">
        <f t="shared" si="279"/>
        <v>-174.24874460718584</v>
      </c>
      <c r="AZ198" s="4">
        <f t="shared" si="280"/>
        <v>63.769867161912202</v>
      </c>
      <c r="BA198" s="4">
        <f t="shared" si="281"/>
        <v>-154.87150838682766</v>
      </c>
      <c r="BB198" s="4">
        <f t="shared" si="282"/>
        <v>154.87150838682766</v>
      </c>
      <c r="BC198" s="4">
        <f t="shared" si="283"/>
        <v>-0.53947368421052622</v>
      </c>
      <c r="BD198" s="4">
        <f t="shared" si="284"/>
        <v>-0.61111111111111105</v>
      </c>
      <c r="BE198" s="4">
        <f t="shared" si="285"/>
        <v>0.18421052631578941</v>
      </c>
      <c r="BF198" s="4">
        <f t="shared" si="286"/>
        <v>-0.62857142857142845</v>
      </c>
      <c r="BG198" s="4">
        <f t="shared" si="287"/>
        <v>1.6923076923076918</v>
      </c>
      <c r="BH198" s="4">
        <f t="shared" si="288"/>
        <v>1.5103493315676624</v>
      </c>
      <c r="BI198" s="4">
        <f t="shared" si="289"/>
        <v>3.5403091060985794</v>
      </c>
      <c r="BJ198" s="4">
        <f t="shared" si="290"/>
        <v>0.42661510232705846</v>
      </c>
      <c r="BK198" s="4">
        <f t="shared" si="291"/>
        <v>1.6440084979466671</v>
      </c>
      <c r="BL198" s="4">
        <f t="shared" si="292"/>
        <v>2.5363408521303259</v>
      </c>
      <c r="BM198" s="4">
        <f t="shared" si="293"/>
        <v>0.6481812160876681</v>
      </c>
      <c r="BN198" s="3">
        <f t="shared" si="294"/>
        <v>1</v>
      </c>
      <c r="BO198" s="3">
        <v>100</v>
      </c>
      <c r="BP198" s="3">
        <f t="shared" si="295"/>
        <v>0.75</v>
      </c>
      <c r="BQ198" s="3">
        <f t="shared" si="296"/>
        <v>75</v>
      </c>
      <c r="BR198" s="3">
        <f t="shared" si="297"/>
        <v>0</v>
      </c>
      <c r="BS198" s="3">
        <f t="shared" si="298"/>
        <v>-1</v>
      </c>
      <c r="BT198" s="3">
        <f t="shared" si="311"/>
        <v>-100</v>
      </c>
      <c r="BU198" s="3">
        <f t="shared" si="299"/>
        <v>0</v>
      </c>
      <c r="BV198" s="3">
        <f t="shared" si="300"/>
        <v>-1</v>
      </c>
      <c r="BW198" s="3">
        <f t="shared" si="312"/>
        <v>-100</v>
      </c>
      <c r="BX198" s="3">
        <f t="shared" si="301"/>
        <v>1</v>
      </c>
      <c r="BY198" s="3">
        <f t="shared" si="302"/>
        <v>0.30000000000000004</v>
      </c>
      <c r="BZ198" s="3">
        <f t="shared" si="313"/>
        <v>30.000000000000004</v>
      </c>
      <c r="CA198" s="3">
        <f t="shared" si="303"/>
        <v>0</v>
      </c>
      <c r="CB198" s="3">
        <f t="shared" si="304"/>
        <v>-1</v>
      </c>
      <c r="CC198" s="3">
        <f t="shared" si="305"/>
        <v>-100</v>
      </c>
      <c r="CD198" s="3">
        <f t="shared" si="306"/>
        <v>1</v>
      </c>
      <c r="CE198" s="3">
        <f t="shared" si="307"/>
        <v>0</v>
      </c>
      <c r="CF198" s="3">
        <f t="shared" si="314"/>
        <v>1</v>
      </c>
      <c r="CG198" s="16" t="str">
        <f t="shared" si="315"/>
        <v/>
      </c>
      <c r="CI198" s="12">
        <f t="shared" si="316"/>
        <v>1</v>
      </c>
      <c r="CJ198" s="12">
        <f t="shared" si="317"/>
        <v>0</v>
      </c>
      <c r="CK198" s="12">
        <f t="shared" si="318"/>
        <v>1</v>
      </c>
      <c r="CL198" s="12" t="str">
        <f t="shared" si="319"/>
        <v/>
      </c>
      <c r="CM198" s="12">
        <f t="shared" si="308"/>
        <v>1</v>
      </c>
      <c r="CN198" s="12">
        <f t="shared" si="309"/>
        <v>0</v>
      </c>
      <c r="CO198" s="12">
        <f t="shared" si="320"/>
        <v>1</v>
      </c>
      <c r="CP198" s="12" t="str">
        <f t="shared" si="321"/>
        <v/>
      </c>
    </row>
    <row r="199" spans="1:94" x14ac:dyDescent="0.25">
      <c r="A199" t="s">
        <v>127</v>
      </c>
      <c r="B199" t="s">
        <v>204</v>
      </c>
      <c r="C199" t="s">
        <v>177</v>
      </c>
      <c r="D199" t="s">
        <v>25</v>
      </c>
      <c r="E199" t="s">
        <v>20</v>
      </c>
      <c r="F199" s="3">
        <v>4</v>
      </c>
      <c r="G199" s="3">
        <v>2</v>
      </c>
      <c r="H199" s="3" t="str">
        <f t="shared" si="310"/>
        <v>H</v>
      </c>
      <c r="I199" s="3">
        <v>1.36</v>
      </c>
      <c r="J199" s="3">
        <v>5.25</v>
      </c>
      <c r="K199" s="3">
        <v>7.5</v>
      </c>
      <c r="L199" s="3">
        <v>1.36</v>
      </c>
      <c r="M199" s="3">
        <v>3.1</v>
      </c>
      <c r="N199" s="3">
        <f t="shared" si="242"/>
        <v>6</v>
      </c>
      <c r="O199" s="3">
        <f t="shared" si="243"/>
        <v>5.9103641456582645E-2</v>
      </c>
      <c r="P199" s="3">
        <f t="shared" si="244"/>
        <v>5.7874762808349023E-2</v>
      </c>
      <c r="Q199" s="3">
        <f t="shared" si="245"/>
        <v>1.4403809523809525</v>
      </c>
      <c r="R199" s="3">
        <f t="shared" si="246"/>
        <v>5.5602941176470591</v>
      </c>
      <c r="S199" s="3">
        <f t="shared" si="247"/>
        <v>7.9432773109243699</v>
      </c>
      <c r="T199" s="3">
        <f t="shared" si="248"/>
        <v>1.4403809523809525</v>
      </c>
      <c r="U199" s="3">
        <f t="shared" si="249"/>
        <v>3.2832212885154064</v>
      </c>
      <c r="V199" s="4">
        <f t="shared" si="250"/>
        <v>0.73529411764705876</v>
      </c>
      <c r="W199" s="4">
        <f t="shared" si="251"/>
        <v>0.19047619047619047</v>
      </c>
      <c r="X199" s="4">
        <f t="shared" si="252"/>
        <v>0.13333333333333333</v>
      </c>
      <c r="Y199" s="4">
        <f t="shared" si="253"/>
        <v>0.73529411764705876</v>
      </c>
      <c r="Z199" s="4">
        <f t="shared" si="254"/>
        <v>0.32258064516129031</v>
      </c>
      <c r="AA199" s="4">
        <f t="shared" si="255"/>
        <v>0.25904761904761908</v>
      </c>
      <c r="AB199" s="4">
        <f t="shared" si="256"/>
        <v>0.18133333333333335</v>
      </c>
      <c r="AC199" s="4">
        <f t="shared" si="257"/>
        <v>3.8602941176470584</v>
      </c>
      <c r="AD199" s="4">
        <f t="shared" si="258"/>
        <v>0.7</v>
      </c>
      <c r="AE199" s="4">
        <f t="shared" si="259"/>
        <v>5.5147058823529411</v>
      </c>
      <c r="AF199" s="4">
        <f t="shared" si="260"/>
        <v>1.4285714285714286</v>
      </c>
      <c r="AG199" s="4">
        <f t="shared" si="261"/>
        <v>0.43870967741935485</v>
      </c>
      <c r="AH199" s="4">
        <f t="shared" si="262"/>
        <v>2.2794117647058822</v>
      </c>
      <c r="AI199" s="4">
        <f t="shared" si="263"/>
        <v>-6.502896358543417</v>
      </c>
      <c r="AJ199" s="4">
        <f t="shared" si="264"/>
        <v>-4.119913165266107</v>
      </c>
      <c r="AK199" s="4">
        <f t="shared" si="265"/>
        <v>-2.3829831932773109</v>
      </c>
      <c r="AL199" s="4">
        <f t="shared" si="266"/>
        <v>-1.8428403361344539</v>
      </c>
      <c r="AM199" s="4">
        <f t="shared" si="267"/>
        <v>1.8428403361344539</v>
      </c>
      <c r="AN199" s="4">
        <f t="shared" si="268"/>
        <v>-3.2514481792717085</v>
      </c>
      <c r="AO199" s="4">
        <f t="shared" si="269"/>
        <v>-2.0599565826330535</v>
      </c>
      <c r="AP199" s="4">
        <f t="shared" si="270"/>
        <v>-1.1914915966386554</v>
      </c>
      <c r="AQ199" s="4">
        <f t="shared" si="271"/>
        <v>-0.92142016806722693</v>
      </c>
      <c r="AR199" s="4">
        <f t="shared" si="272"/>
        <v>0.92142016806722693</v>
      </c>
      <c r="AS199" s="4">
        <f t="shared" si="273"/>
        <v>-1.2724225921829218</v>
      </c>
      <c r="AT199" s="4">
        <f t="shared" si="274"/>
        <v>-1.1188586511867955</v>
      </c>
      <c r="AU199" s="4">
        <f t="shared" si="275"/>
        <v>-0.87255636161297689</v>
      </c>
      <c r="AV199" s="4">
        <f t="shared" si="276"/>
        <v>-0.74452419540976034</v>
      </c>
      <c r="AW199" s="4">
        <f t="shared" si="277"/>
        <v>0.74452419540976034</v>
      </c>
      <c r="AX199" s="4">
        <f t="shared" si="278"/>
        <v>-229.03606659292589</v>
      </c>
      <c r="AY199" s="4">
        <f t="shared" si="279"/>
        <v>-201.39455721362319</v>
      </c>
      <c r="AZ199" s="4">
        <f t="shared" si="280"/>
        <v>-157.06014509033585</v>
      </c>
      <c r="BA199" s="4">
        <f t="shared" si="281"/>
        <v>-134.01435517375685</v>
      </c>
      <c r="BB199" s="4">
        <f t="shared" si="282"/>
        <v>134.01435517375685</v>
      </c>
      <c r="BC199" s="4">
        <f t="shared" si="283"/>
        <v>-0.81866666666666654</v>
      </c>
      <c r="BD199" s="4">
        <f t="shared" si="284"/>
        <v>-0.74095238095238103</v>
      </c>
      <c r="BE199" s="4">
        <f t="shared" si="285"/>
        <v>-0.3</v>
      </c>
      <c r="BF199" s="4">
        <f t="shared" si="286"/>
        <v>-0.56129032258064515</v>
      </c>
      <c r="BG199" s="4">
        <f t="shared" si="287"/>
        <v>1.2794117647058822</v>
      </c>
      <c r="BH199" s="4">
        <f t="shared" si="288"/>
        <v>3.2898823291705628</v>
      </c>
      <c r="BI199" s="4">
        <f t="shared" si="289"/>
        <v>4.9813174603174604</v>
      </c>
      <c r="BJ199" s="4">
        <f t="shared" si="290"/>
        <v>0.66044422090715293</v>
      </c>
      <c r="BK199" s="4">
        <f t="shared" si="291"/>
        <v>1.3030848983247696</v>
      </c>
      <c r="BL199" s="4">
        <f t="shared" si="292"/>
        <v>2.3618011204481792</v>
      </c>
      <c r="BM199" s="4">
        <f t="shared" si="293"/>
        <v>0.55173354227111815</v>
      </c>
      <c r="BN199" s="3">
        <f t="shared" si="294"/>
        <v>1</v>
      </c>
      <c r="BO199" s="3">
        <v>100</v>
      </c>
      <c r="BP199" s="3">
        <f t="shared" si="295"/>
        <v>0.3600000000000001</v>
      </c>
      <c r="BQ199" s="3">
        <f t="shared" si="296"/>
        <v>36.000000000000007</v>
      </c>
      <c r="BR199" s="3">
        <f t="shared" si="297"/>
        <v>0</v>
      </c>
      <c r="BS199" s="3">
        <f t="shared" si="298"/>
        <v>-1</v>
      </c>
      <c r="BT199" s="3">
        <f t="shared" si="311"/>
        <v>-100</v>
      </c>
      <c r="BU199" s="3">
        <f t="shared" si="299"/>
        <v>0</v>
      </c>
      <c r="BV199" s="3">
        <f t="shared" si="300"/>
        <v>-1</v>
      </c>
      <c r="BW199" s="3">
        <f t="shared" si="312"/>
        <v>-100</v>
      </c>
      <c r="BX199" s="3">
        <f t="shared" si="301"/>
        <v>1</v>
      </c>
      <c r="BY199" s="3">
        <f t="shared" si="302"/>
        <v>0.3600000000000001</v>
      </c>
      <c r="BZ199" s="3">
        <f t="shared" si="313"/>
        <v>36.000000000000007</v>
      </c>
      <c r="CA199" s="3">
        <f t="shared" si="303"/>
        <v>0</v>
      </c>
      <c r="CB199" s="3">
        <f t="shared" si="304"/>
        <v>-1</v>
      </c>
      <c r="CC199" s="3">
        <f t="shared" si="305"/>
        <v>-100</v>
      </c>
      <c r="CD199" s="3">
        <f t="shared" si="306"/>
        <v>1</v>
      </c>
      <c r="CE199" s="3">
        <f t="shared" si="307"/>
        <v>1</v>
      </c>
      <c r="CF199" s="3">
        <f t="shared" si="314"/>
        <v>2</v>
      </c>
      <c r="CG199" s="16" t="str">
        <f t="shared" si="315"/>
        <v>BackCasa</v>
      </c>
      <c r="CI199" s="12">
        <f t="shared" si="316"/>
        <v>1</v>
      </c>
      <c r="CJ199" s="12">
        <f t="shared" si="317"/>
        <v>0</v>
      </c>
      <c r="CK199" s="12">
        <f t="shared" si="318"/>
        <v>1</v>
      </c>
      <c r="CL199" s="12" t="str">
        <f t="shared" si="319"/>
        <v/>
      </c>
      <c r="CM199" s="12">
        <f t="shared" si="308"/>
        <v>1</v>
      </c>
      <c r="CN199" s="12">
        <f t="shared" si="309"/>
        <v>1</v>
      </c>
      <c r="CO199" s="12">
        <f t="shared" si="320"/>
        <v>2</v>
      </c>
      <c r="CP199" s="12" t="str">
        <f t="shared" si="321"/>
        <v>Under2.5</v>
      </c>
    </row>
    <row r="200" spans="1:94" x14ac:dyDescent="0.25">
      <c r="A200" t="s">
        <v>127</v>
      </c>
      <c r="B200" t="s">
        <v>205</v>
      </c>
      <c r="C200" t="s">
        <v>186</v>
      </c>
      <c r="D200" t="s">
        <v>14</v>
      </c>
      <c r="E200" t="s">
        <v>15</v>
      </c>
      <c r="F200" s="3">
        <v>0</v>
      </c>
      <c r="G200" s="3">
        <v>0</v>
      </c>
      <c r="H200" s="3" t="str">
        <f t="shared" si="310"/>
        <v>D</v>
      </c>
      <c r="I200" s="3">
        <v>3.1</v>
      </c>
      <c r="J200" s="3">
        <v>3.5</v>
      </c>
      <c r="K200" s="3">
        <v>2.2000000000000002</v>
      </c>
      <c r="L200" s="3">
        <v>1.7</v>
      </c>
      <c r="M200" s="3">
        <v>2.1</v>
      </c>
      <c r="N200" s="3">
        <f t="shared" si="242"/>
        <v>0</v>
      </c>
      <c r="O200" s="3">
        <f t="shared" si="243"/>
        <v>6.2840385421030653E-2</v>
      </c>
      <c r="P200" s="3">
        <f t="shared" si="244"/>
        <v>6.4425770308123242E-2</v>
      </c>
      <c r="Q200" s="3">
        <f t="shared" si="245"/>
        <v>3.2948051948051953</v>
      </c>
      <c r="R200" s="3">
        <f t="shared" si="246"/>
        <v>3.7199413489736073</v>
      </c>
      <c r="S200" s="3">
        <f t="shared" si="247"/>
        <v>2.3382488479262675</v>
      </c>
      <c r="T200" s="3">
        <f t="shared" si="248"/>
        <v>1.806828655215752</v>
      </c>
      <c r="U200" s="3">
        <f t="shared" si="249"/>
        <v>2.2319648093841646</v>
      </c>
      <c r="V200" s="4">
        <f t="shared" si="250"/>
        <v>0.32258064516129031</v>
      </c>
      <c r="W200" s="4">
        <f t="shared" si="251"/>
        <v>0.2857142857142857</v>
      </c>
      <c r="X200" s="4">
        <f t="shared" si="252"/>
        <v>0.45454545454545453</v>
      </c>
      <c r="Y200" s="4">
        <f t="shared" si="253"/>
        <v>0.58823529411764708</v>
      </c>
      <c r="Z200" s="4">
        <f t="shared" si="254"/>
        <v>0.47619047619047616</v>
      </c>
      <c r="AA200" s="4">
        <f t="shared" si="255"/>
        <v>0.88571428571428579</v>
      </c>
      <c r="AB200" s="4">
        <f t="shared" si="256"/>
        <v>1.4090909090909089</v>
      </c>
      <c r="AC200" s="4">
        <f t="shared" si="257"/>
        <v>1.129032258064516</v>
      </c>
      <c r="AD200" s="4">
        <f t="shared" si="258"/>
        <v>1.5909090909090908</v>
      </c>
      <c r="AE200" s="4">
        <f t="shared" si="259"/>
        <v>0.70967741935483875</v>
      </c>
      <c r="AF200" s="4">
        <f t="shared" si="260"/>
        <v>0.62857142857142867</v>
      </c>
      <c r="AG200" s="4">
        <f t="shared" si="261"/>
        <v>0.80952380952380942</v>
      </c>
      <c r="AH200" s="4">
        <f t="shared" si="262"/>
        <v>1.2352941176470589</v>
      </c>
      <c r="AI200" s="4">
        <f t="shared" si="263"/>
        <v>0.95655634687892777</v>
      </c>
      <c r="AJ200" s="4">
        <f t="shared" si="264"/>
        <v>-0.42513615416841199</v>
      </c>
      <c r="AK200" s="4">
        <f t="shared" si="265"/>
        <v>1.3816925010473398</v>
      </c>
      <c r="AL200" s="4">
        <f t="shared" si="266"/>
        <v>-0.42513615416841266</v>
      </c>
      <c r="AM200" s="4">
        <f t="shared" si="267"/>
        <v>0.42513615416841266</v>
      </c>
      <c r="AN200" s="4">
        <f t="shared" si="268"/>
        <v>0.47827817343946388</v>
      </c>
      <c r="AO200" s="4">
        <f t="shared" si="269"/>
        <v>-0.212568077084206</v>
      </c>
      <c r="AP200" s="4">
        <f t="shared" si="270"/>
        <v>0.69084625052366988</v>
      </c>
      <c r="AQ200" s="4">
        <f t="shared" si="271"/>
        <v>-0.21256807708420633</v>
      </c>
      <c r="AR200" s="4">
        <f t="shared" si="272"/>
        <v>0.21256807708420633</v>
      </c>
      <c r="AS200" s="4">
        <f t="shared" si="273"/>
        <v>0.44611963154005574</v>
      </c>
      <c r="AT200" s="4">
        <f t="shared" si="274"/>
        <v>-0.20945052784776949</v>
      </c>
      <c r="AU200" s="4">
        <f t="shared" si="275"/>
        <v>0.60455605311597904</v>
      </c>
      <c r="AV200" s="4">
        <f t="shared" si="276"/>
        <v>-0.20945052784776982</v>
      </c>
      <c r="AW200" s="4">
        <f t="shared" si="277"/>
        <v>0.20945052784776982</v>
      </c>
      <c r="AX200" s="4">
        <f t="shared" si="278"/>
        <v>80.301533677210031</v>
      </c>
      <c r="AY200" s="4">
        <f t="shared" si="279"/>
        <v>-37.701095012598508</v>
      </c>
      <c r="AZ200" s="4">
        <f t="shared" si="280"/>
        <v>108.82008956087623</v>
      </c>
      <c r="BA200" s="4">
        <f t="shared" si="281"/>
        <v>-37.701095012598564</v>
      </c>
      <c r="BB200" s="4">
        <f t="shared" si="282"/>
        <v>37.701095012598564</v>
      </c>
      <c r="BC200" s="4">
        <f t="shared" si="283"/>
        <v>0.40909090909090917</v>
      </c>
      <c r="BD200" s="4">
        <f t="shared" si="284"/>
        <v>-0.11428571428571421</v>
      </c>
      <c r="BE200" s="4">
        <f t="shared" si="285"/>
        <v>0.59090909090909083</v>
      </c>
      <c r="BF200" s="4">
        <f t="shared" si="286"/>
        <v>-0.19047619047619063</v>
      </c>
      <c r="BG200" s="4">
        <f t="shared" si="287"/>
        <v>0.23529411764705907</v>
      </c>
      <c r="BH200" s="4">
        <f t="shared" si="288"/>
        <v>0.70767400237043254</v>
      </c>
      <c r="BI200" s="4">
        <f t="shared" si="289"/>
        <v>3.1176651305683567</v>
      </c>
      <c r="BJ200" s="4">
        <f t="shared" si="290"/>
        <v>0.22698845858452479</v>
      </c>
      <c r="BK200" s="4">
        <f t="shared" si="291"/>
        <v>0.30061665754005418</v>
      </c>
      <c r="BL200" s="4">
        <f t="shared" si="292"/>
        <v>2.0193967322999584</v>
      </c>
      <c r="BM200" s="4">
        <f t="shared" si="293"/>
        <v>0.14886458551295753</v>
      </c>
      <c r="BN200" s="3">
        <f t="shared" si="294"/>
        <v>0</v>
      </c>
      <c r="BO200" s="3">
        <v>100</v>
      </c>
      <c r="BP200" s="3">
        <f t="shared" si="295"/>
        <v>-1</v>
      </c>
      <c r="BQ200" s="3">
        <f t="shared" si="296"/>
        <v>-100</v>
      </c>
      <c r="BR200" s="3">
        <f t="shared" si="297"/>
        <v>0</v>
      </c>
      <c r="BS200" s="3">
        <f t="shared" si="298"/>
        <v>-1</v>
      </c>
      <c r="BT200" s="3">
        <f t="shared" si="311"/>
        <v>-100</v>
      </c>
      <c r="BU200" s="3">
        <f t="shared" si="299"/>
        <v>1</v>
      </c>
      <c r="BV200" s="3">
        <f t="shared" si="300"/>
        <v>2.5</v>
      </c>
      <c r="BW200" s="3">
        <f t="shared" si="312"/>
        <v>250</v>
      </c>
      <c r="BX200" s="3">
        <f t="shared" si="301"/>
        <v>0</v>
      </c>
      <c r="BY200" s="3">
        <f t="shared" si="302"/>
        <v>-1</v>
      </c>
      <c r="BZ200" s="3">
        <f t="shared" si="313"/>
        <v>-100</v>
      </c>
      <c r="CA200" s="3">
        <f t="shared" si="303"/>
        <v>1</v>
      </c>
      <c r="CB200" s="3">
        <f t="shared" si="304"/>
        <v>1.1000000000000001</v>
      </c>
      <c r="CC200" s="3">
        <f t="shared" si="305"/>
        <v>110.00000000000001</v>
      </c>
      <c r="CD200" s="3">
        <f t="shared" si="306"/>
        <v>1</v>
      </c>
      <c r="CE200" s="3">
        <f t="shared" si="307"/>
        <v>0</v>
      </c>
      <c r="CF200" s="3">
        <f t="shared" si="314"/>
        <v>1</v>
      </c>
      <c r="CG200" s="16" t="str">
        <f t="shared" si="315"/>
        <v/>
      </c>
      <c r="CI200" s="12">
        <f t="shared" si="316"/>
        <v>1</v>
      </c>
      <c r="CJ200" s="12">
        <f t="shared" si="317"/>
        <v>0</v>
      </c>
      <c r="CK200" s="12">
        <f t="shared" si="318"/>
        <v>1</v>
      </c>
      <c r="CL200" s="12" t="str">
        <f t="shared" si="319"/>
        <v/>
      </c>
      <c r="CM200" s="12">
        <f t="shared" si="308"/>
        <v>1</v>
      </c>
      <c r="CN200" s="12">
        <f t="shared" si="309"/>
        <v>0</v>
      </c>
      <c r="CO200" s="12">
        <f t="shared" si="320"/>
        <v>1</v>
      </c>
      <c r="CP200" s="12" t="str">
        <f t="shared" si="321"/>
        <v/>
      </c>
    </row>
    <row r="201" spans="1:94" x14ac:dyDescent="0.25">
      <c r="A201" t="s">
        <v>127</v>
      </c>
      <c r="B201" t="s">
        <v>206</v>
      </c>
      <c r="C201" t="s">
        <v>207</v>
      </c>
      <c r="D201" t="s">
        <v>11</v>
      </c>
      <c r="E201" t="s">
        <v>16</v>
      </c>
      <c r="F201" s="3">
        <v>1</v>
      </c>
      <c r="G201" s="3">
        <v>1</v>
      </c>
      <c r="H201" s="3" t="str">
        <f t="shared" si="310"/>
        <v>D</v>
      </c>
      <c r="I201" s="3">
        <v>2.15</v>
      </c>
      <c r="J201" s="3">
        <v>3.4</v>
      </c>
      <c r="K201" s="3">
        <v>3.4</v>
      </c>
      <c r="L201" s="3">
        <v>2.06</v>
      </c>
      <c r="M201" s="3">
        <v>1.84</v>
      </c>
      <c r="N201" s="3">
        <f t="shared" si="242"/>
        <v>2</v>
      </c>
      <c r="O201" s="3">
        <f t="shared" si="243"/>
        <v>5.3351573187414569E-2</v>
      </c>
      <c r="P201" s="3">
        <f t="shared" si="244"/>
        <v>2.891515407344869E-2</v>
      </c>
      <c r="Q201" s="3">
        <f t="shared" si="245"/>
        <v>2.2647058823529411</v>
      </c>
      <c r="R201" s="3">
        <f t="shared" si="246"/>
        <v>3.5813953488372094</v>
      </c>
      <c r="S201" s="3">
        <f t="shared" si="247"/>
        <v>3.5813953488372094</v>
      </c>
      <c r="T201" s="3">
        <f t="shared" si="248"/>
        <v>2.169904240766074</v>
      </c>
      <c r="U201" s="3">
        <f t="shared" si="249"/>
        <v>1.9381668946648429</v>
      </c>
      <c r="V201" s="4">
        <f t="shared" si="250"/>
        <v>0.46511627906976744</v>
      </c>
      <c r="W201" s="4">
        <f t="shared" si="251"/>
        <v>0.29411764705882354</v>
      </c>
      <c r="X201" s="4">
        <f t="shared" si="252"/>
        <v>0.29411764705882354</v>
      </c>
      <c r="Y201" s="4">
        <f t="shared" si="253"/>
        <v>0.4854368932038835</v>
      </c>
      <c r="Z201" s="4">
        <f t="shared" si="254"/>
        <v>0.54347826086956519</v>
      </c>
      <c r="AA201" s="4">
        <f t="shared" si="255"/>
        <v>0.63235294117647056</v>
      </c>
      <c r="AB201" s="4">
        <f t="shared" si="256"/>
        <v>0.63235294117647056</v>
      </c>
      <c r="AC201" s="4">
        <f t="shared" si="257"/>
        <v>1.5813953488372092</v>
      </c>
      <c r="AD201" s="4">
        <f t="shared" si="258"/>
        <v>1</v>
      </c>
      <c r="AE201" s="4">
        <f t="shared" si="259"/>
        <v>1.5813953488372092</v>
      </c>
      <c r="AF201" s="4">
        <f t="shared" si="260"/>
        <v>1</v>
      </c>
      <c r="AG201" s="4">
        <f t="shared" si="261"/>
        <v>1.1195652173913044</v>
      </c>
      <c r="AH201" s="4">
        <f t="shared" si="262"/>
        <v>0.89320388349514568</v>
      </c>
      <c r="AI201" s="4">
        <f t="shared" si="263"/>
        <v>-1.3166894664842683</v>
      </c>
      <c r="AJ201" s="4">
        <f t="shared" si="264"/>
        <v>-1.3166894664842683</v>
      </c>
      <c r="AK201" s="4">
        <f t="shared" si="265"/>
        <v>0</v>
      </c>
      <c r="AL201" s="4">
        <f t="shared" si="266"/>
        <v>0.23173734610123109</v>
      </c>
      <c r="AM201" s="4">
        <f t="shared" si="267"/>
        <v>-0.23173734610123109</v>
      </c>
      <c r="AN201" s="4">
        <f t="shared" si="268"/>
        <v>-0.65834473324213416</v>
      </c>
      <c r="AO201" s="4">
        <f t="shared" si="269"/>
        <v>-0.65834473324213416</v>
      </c>
      <c r="AP201" s="4">
        <f t="shared" si="270"/>
        <v>0</v>
      </c>
      <c r="AQ201" s="4">
        <f t="shared" si="271"/>
        <v>0.11586867305061554</v>
      </c>
      <c r="AR201" s="4">
        <f t="shared" si="272"/>
        <v>-0.11586867305061554</v>
      </c>
      <c r="AS201" s="4">
        <f t="shared" si="273"/>
        <v>-0.58221911550454808</v>
      </c>
      <c r="AT201" s="4">
        <f t="shared" si="274"/>
        <v>-0.58221911550454808</v>
      </c>
      <c r="AU201" s="4">
        <f t="shared" si="275"/>
        <v>0</v>
      </c>
      <c r="AV201" s="4">
        <f t="shared" si="276"/>
        <v>0.11535427683606507</v>
      </c>
      <c r="AW201" s="4">
        <f t="shared" si="277"/>
        <v>-0.11535427683606507</v>
      </c>
      <c r="AX201" s="4">
        <f t="shared" si="278"/>
        <v>-104.79944079081866</v>
      </c>
      <c r="AY201" s="4">
        <f t="shared" si="279"/>
        <v>-104.79944079081866</v>
      </c>
      <c r="AZ201" s="4">
        <f t="shared" si="280"/>
        <v>0</v>
      </c>
      <c r="BA201" s="4">
        <f t="shared" si="281"/>
        <v>20.763769830491714</v>
      </c>
      <c r="BB201" s="4">
        <f t="shared" si="282"/>
        <v>-20.763769830491714</v>
      </c>
      <c r="BC201" s="4">
        <f t="shared" si="283"/>
        <v>-0.36764705882352944</v>
      </c>
      <c r="BD201" s="4">
        <f t="shared" si="284"/>
        <v>-0.36764705882352944</v>
      </c>
      <c r="BE201" s="4">
        <f t="shared" si="285"/>
        <v>0</v>
      </c>
      <c r="BF201" s="4">
        <f t="shared" si="286"/>
        <v>0.11956521739130428</v>
      </c>
      <c r="BG201" s="4">
        <f t="shared" si="287"/>
        <v>-0.10679611650485432</v>
      </c>
      <c r="BH201" s="4">
        <f t="shared" si="288"/>
        <v>0.76019101791383903</v>
      </c>
      <c r="BI201" s="4">
        <f t="shared" si="289"/>
        <v>3.1424988600091197</v>
      </c>
      <c r="BJ201" s="4">
        <f t="shared" si="290"/>
        <v>0.24190653736995563</v>
      </c>
      <c r="BK201" s="4">
        <f t="shared" si="291"/>
        <v>0.16386304888235445</v>
      </c>
      <c r="BL201" s="4">
        <f t="shared" si="292"/>
        <v>2.0540355677154585</v>
      </c>
      <c r="BM201" s="4">
        <f t="shared" si="293"/>
        <v>7.9776149672328406E-2</v>
      </c>
      <c r="BN201" s="3">
        <f t="shared" si="294"/>
        <v>0</v>
      </c>
      <c r="BO201" s="3">
        <v>100</v>
      </c>
      <c r="BP201" s="3">
        <f t="shared" si="295"/>
        <v>-1</v>
      </c>
      <c r="BQ201" s="3">
        <f t="shared" si="296"/>
        <v>-100</v>
      </c>
      <c r="BR201" s="3">
        <f t="shared" si="297"/>
        <v>0</v>
      </c>
      <c r="BS201" s="3">
        <f t="shared" si="298"/>
        <v>-1</v>
      </c>
      <c r="BT201" s="3">
        <f t="shared" si="311"/>
        <v>-100</v>
      </c>
      <c r="BU201" s="3">
        <f t="shared" si="299"/>
        <v>1</v>
      </c>
      <c r="BV201" s="3">
        <f t="shared" si="300"/>
        <v>2.4</v>
      </c>
      <c r="BW201" s="3">
        <f t="shared" si="312"/>
        <v>240</v>
      </c>
      <c r="BX201" s="3">
        <f t="shared" si="301"/>
        <v>0</v>
      </c>
      <c r="BY201" s="3">
        <f t="shared" si="302"/>
        <v>-1</v>
      </c>
      <c r="BZ201" s="3">
        <f t="shared" si="313"/>
        <v>-100</v>
      </c>
      <c r="CA201" s="3">
        <f t="shared" si="303"/>
        <v>1</v>
      </c>
      <c r="CB201" s="3">
        <f t="shared" si="304"/>
        <v>0.84000000000000008</v>
      </c>
      <c r="CC201" s="3">
        <f t="shared" si="305"/>
        <v>84.000000000000014</v>
      </c>
      <c r="CD201" s="3">
        <f t="shared" si="306"/>
        <v>1</v>
      </c>
      <c r="CE201" s="3">
        <f t="shared" si="307"/>
        <v>0</v>
      </c>
      <c r="CF201" s="3">
        <f t="shared" si="314"/>
        <v>1</v>
      </c>
      <c r="CG201" s="16" t="str">
        <f t="shared" si="315"/>
        <v/>
      </c>
      <c r="CI201" s="12">
        <f t="shared" si="316"/>
        <v>1</v>
      </c>
      <c r="CJ201" s="12">
        <f t="shared" si="317"/>
        <v>0</v>
      </c>
      <c r="CK201" s="12">
        <f t="shared" si="318"/>
        <v>1</v>
      </c>
      <c r="CL201" s="12" t="str">
        <f t="shared" si="319"/>
        <v/>
      </c>
      <c r="CM201" s="12">
        <f t="shared" si="308"/>
        <v>1</v>
      </c>
      <c r="CN201" s="12">
        <f t="shared" si="309"/>
        <v>0</v>
      </c>
      <c r="CO201" s="12">
        <f t="shared" si="320"/>
        <v>1</v>
      </c>
      <c r="CP201" s="12" t="str">
        <f t="shared" si="321"/>
        <v/>
      </c>
    </row>
    <row r="202" spans="1:94" x14ac:dyDescent="0.25">
      <c r="A202" t="s">
        <v>127</v>
      </c>
      <c r="B202" t="s">
        <v>208</v>
      </c>
      <c r="C202" t="s">
        <v>172</v>
      </c>
      <c r="D202" t="s">
        <v>24</v>
      </c>
      <c r="E202" t="s">
        <v>18</v>
      </c>
      <c r="F202" s="3">
        <v>1</v>
      </c>
      <c r="G202" s="3">
        <v>0</v>
      </c>
      <c r="H202" s="3" t="str">
        <f t="shared" si="310"/>
        <v>H</v>
      </c>
      <c r="I202" s="3">
        <v>1.62</v>
      </c>
      <c r="J202" s="3">
        <v>4.2</v>
      </c>
      <c r="K202" s="3">
        <v>5.25</v>
      </c>
      <c r="L202" s="3">
        <v>1.7</v>
      </c>
      <c r="M202" s="3">
        <v>2.1</v>
      </c>
      <c r="N202" s="3">
        <f t="shared" si="242"/>
        <v>1</v>
      </c>
      <c r="O202" s="3">
        <f t="shared" si="243"/>
        <v>4.5855379188712408E-2</v>
      </c>
      <c r="P202" s="3">
        <f t="shared" si="244"/>
        <v>6.4425770308123242E-2</v>
      </c>
      <c r="Q202" s="3">
        <f t="shared" si="245"/>
        <v>1.6942857142857142</v>
      </c>
      <c r="R202" s="3">
        <f t="shared" si="246"/>
        <v>4.3925925925925924</v>
      </c>
      <c r="S202" s="3">
        <f t="shared" si="247"/>
        <v>5.4907407407407405</v>
      </c>
      <c r="T202" s="3">
        <f t="shared" si="248"/>
        <v>1.7779541446208111</v>
      </c>
      <c r="U202" s="3">
        <f t="shared" si="249"/>
        <v>2.1962962962962962</v>
      </c>
      <c r="V202" s="4">
        <f t="shared" si="250"/>
        <v>0.61728395061728392</v>
      </c>
      <c r="W202" s="4">
        <f t="shared" si="251"/>
        <v>0.23809523809523808</v>
      </c>
      <c r="X202" s="4">
        <f t="shared" si="252"/>
        <v>0.19047619047619047</v>
      </c>
      <c r="Y202" s="4">
        <f t="shared" si="253"/>
        <v>0.58823529411764708</v>
      </c>
      <c r="Z202" s="4">
        <f t="shared" si="254"/>
        <v>0.47619047619047616</v>
      </c>
      <c r="AA202" s="4">
        <f t="shared" si="255"/>
        <v>0.38571428571428573</v>
      </c>
      <c r="AB202" s="4">
        <f t="shared" si="256"/>
        <v>0.30857142857142861</v>
      </c>
      <c r="AC202" s="4">
        <f t="shared" si="257"/>
        <v>2.5925925925925926</v>
      </c>
      <c r="AD202" s="4">
        <f t="shared" si="258"/>
        <v>0.8</v>
      </c>
      <c r="AE202" s="4">
        <f t="shared" si="259"/>
        <v>3.2407407407407405</v>
      </c>
      <c r="AF202" s="4">
        <f t="shared" si="260"/>
        <v>1.25</v>
      </c>
      <c r="AG202" s="4">
        <f t="shared" si="261"/>
        <v>0.80952380952380942</v>
      </c>
      <c r="AH202" s="4">
        <f t="shared" si="262"/>
        <v>1.2352941176470589</v>
      </c>
      <c r="AI202" s="4">
        <f t="shared" si="263"/>
        <v>-3.7964550264550265</v>
      </c>
      <c r="AJ202" s="4">
        <f t="shared" si="264"/>
        <v>-2.6983068783068784</v>
      </c>
      <c r="AK202" s="4">
        <f t="shared" si="265"/>
        <v>-1.0981481481481481</v>
      </c>
      <c r="AL202" s="4">
        <f t="shared" si="266"/>
        <v>-0.41834215167548505</v>
      </c>
      <c r="AM202" s="4">
        <f t="shared" si="267"/>
        <v>0.41834215167548505</v>
      </c>
      <c r="AN202" s="4">
        <f t="shared" si="268"/>
        <v>-1.8982275132275133</v>
      </c>
      <c r="AO202" s="4">
        <f t="shared" si="269"/>
        <v>-1.3491534391534392</v>
      </c>
      <c r="AP202" s="4">
        <f t="shared" si="270"/>
        <v>-0.54907407407407405</v>
      </c>
      <c r="AQ202" s="4">
        <f t="shared" si="271"/>
        <v>-0.20917107583774253</v>
      </c>
      <c r="AR202" s="4">
        <f t="shared" si="272"/>
        <v>0.20917107583774253</v>
      </c>
      <c r="AS202" s="4">
        <f t="shared" si="273"/>
        <v>-1.085933629324199</v>
      </c>
      <c r="AT202" s="4">
        <f t="shared" si="274"/>
        <v>-0.93294747418656754</v>
      </c>
      <c r="AU202" s="4">
        <f t="shared" si="275"/>
        <v>-0.50213204936514244</v>
      </c>
      <c r="AV202" s="4">
        <f t="shared" si="276"/>
        <v>-0.20619814938631617</v>
      </c>
      <c r="AW202" s="4">
        <f t="shared" si="277"/>
        <v>0.20619814938631617</v>
      </c>
      <c r="AX202" s="4">
        <f t="shared" si="278"/>
        <v>-195.46805327835582</v>
      </c>
      <c r="AY202" s="4">
        <f t="shared" si="279"/>
        <v>-167.93054535358218</v>
      </c>
      <c r="AZ202" s="4">
        <f t="shared" si="280"/>
        <v>-90.383768885725644</v>
      </c>
      <c r="BA202" s="4">
        <f t="shared" si="281"/>
        <v>-37.115666889536911</v>
      </c>
      <c r="BB202" s="4">
        <f t="shared" si="282"/>
        <v>37.115666889536911</v>
      </c>
      <c r="BC202" s="4">
        <f t="shared" si="283"/>
        <v>-0.6914285714285715</v>
      </c>
      <c r="BD202" s="4">
        <f t="shared" si="284"/>
        <v>-0.61428571428571432</v>
      </c>
      <c r="BE202" s="4">
        <f t="shared" si="285"/>
        <v>-0.2</v>
      </c>
      <c r="BF202" s="4">
        <f t="shared" si="286"/>
        <v>-0.19047619047619049</v>
      </c>
      <c r="BG202" s="4">
        <f t="shared" si="287"/>
        <v>0.23529411764705888</v>
      </c>
      <c r="BH202" s="4">
        <f t="shared" si="288"/>
        <v>1.9536231354714177</v>
      </c>
      <c r="BI202" s="4">
        <f t="shared" si="289"/>
        <v>3.8592063492063491</v>
      </c>
      <c r="BJ202" s="4">
        <f t="shared" si="290"/>
        <v>0.50622406751408433</v>
      </c>
      <c r="BK202" s="4">
        <f t="shared" si="291"/>
        <v>0.29581257230590624</v>
      </c>
      <c r="BL202" s="4">
        <f t="shared" si="292"/>
        <v>1.9871252204585537</v>
      </c>
      <c r="BM202" s="4">
        <f t="shared" si="293"/>
        <v>0.14886458551295717</v>
      </c>
      <c r="BN202" s="3">
        <f t="shared" si="294"/>
        <v>1</v>
      </c>
      <c r="BO202" s="3">
        <v>100</v>
      </c>
      <c r="BP202" s="3">
        <f t="shared" si="295"/>
        <v>0.62000000000000011</v>
      </c>
      <c r="BQ202" s="3">
        <f t="shared" si="296"/>
        <v>62.000000000000014</v>
      </c>
      <c r="BR202" s="3">
        <f t="shared" si="297"/>
        <v>0</v>
      </c>
      <c r="BS202" s="3">
        <f t="shared" si="298"/>
        <v>-1</v>
      </c>
      <c r="BT202" s="3">
        <f t="shared" si="311"/>
        <v>-100</v>
      </c>
      <c r="BU202" s="3">
        <f t="shared" si="299"/>
        <v>0</v>
      </c>
      <c r="BV202" s="3">
        <f t="shared" si="300"/>
        <v>-1</v>
      </c>
      <c r="BW202" s="3">
        <f t="shared" si="312"/>
        <v>-100</v>
      </c>
      <c r="BX202" s="3">
        <f t="shared" si="301"/>
        <v>0</v>
      </c>
      <c r="BY202" s="3">
        <f t="shared" si="302"/>
        <v>-1</v>
      </c>
      <c r="BZ202" s="3">
        <f t="shared" si="313"/>
        <v>-100</v>
      </c>
      <c r="CA202" s="3">
        <f t="shared" si="303"/>
        <v>1</v>
      </c>
      <c r="CB202" s="3">
        <f t="shared" si="304"/>
        <v>1.1000000000000001</v>
      </c>
      <c r="CC202" s="3">
        <f t="shared" si="305"/>
        <v>110.00000000000001</v>
      </c>
      <c r="CD202" s="3">
        <f t="shared" si="306"/>
        <v>1</v>
      </c>
      <c r="CE202" s="3">
        <f t="shared" si="307"/>
        <v>1</v>
      </c>
      <c r="CF202" s="3">
        <f t="shared" si="314"/>
        <v>2</v>
      </c>
      <c r="CG202" s="16" t="str">
        <f t="shared" si="315"/>
        <v>BackCasa</v>
      </c>
      <c r="CI202" s="12">
        <f t="shared" si="316"/>
        <v>1</v>
      </c>
      <c r="CJ202" s="12">
        <f t="shared" si="317"/>
        <v>0</v>
      </c>
      <c r="CK202" s="12">
        <f t="shared" si="318"/>
        <v>1</v>
      </c>
      <c r="CL202" s="12" t="str">
        <f t="shared" si="319"/>
        <v/>
      </c>
      <c r="CM202" s="12">
        <f t="shared" si="308"/>
        <v>1</v>
      </c>
      <c r="CN202" s="12">
        <f t="shared" si="309"/>
        <v>1</v>
      </c>
      <c r="CO202" s="12">
        <f t="shared" si="320"/>
        <v>2</v>
      </c>
      <c r="CP202" s="12" t="str">
        <f t="shared" si="321"/>
        <v>Under2.5</v>
      </c>
    </row>
    <row r="203" spans="1:94" x14ac:dyDescent="0.25">
      <c r="A203" t="s">
        <v>127</v>
      </c>
      <c r="B203" t="s">
        <v>208</v>
      </c>
      <c r="C203" t="s">
        <v>174</v>
      </c>
      <c r="D203" t="s">
        <v>20</v>
      </c>
      <c r="E203" t="s">
        <v>130</v>
      </c>
      <c r="F203" s="3">
        <v>2</v>
      </c>
      <c r="G203" s="3">
        <v>3</v>
      </c>
      <c r="H203" s="3" t="str">
        <f t="shared" si="310"/>
        <v>A</v>
      </c>
      <c r="I203" s="3">
        <v>4.5</v>
      </c>
      <c r="J203" s="3">
        <v>4</v>
      </c>
      <c r="K203" s="3">
        <v>1.7</v>
      </c>
      <c r="L203" s="3">
        <v>1.67</v>
      </c>
      <c r="M203" s="3">
        <v>2.15</v>
      </c>
      <c r="N203" s="3">
        <f t="shared" si="242"/>
        <v>5</v>
      </c>
      <c r="O203" s="3">
        <f t="shared" si="243"/>
        <v>6.0457516339869288E-2</v>
      </c>
      <c r="P203" s="3">
        <f t="shared" si="244"/>
        <v>6.3918674279348275E-2</v>
      </c>
      <c r="Q203" s="3">
        <f t="shared" si="245"/>
        <v>4.7720588235294121</v>
      </c>
      <c r="R203" s="3">
        <f t="shared" si="246"/>
        <v>4.2418300653594772</v>
      </c>
      <c r="S203" s="3">
        <f t="shared" si="247"/>
        <v>1.8027777777777778</v>
      </c>
      <c r="T203" s="3">
        <f t="shared" si="248"/>
        <v>1.7709640522875816</v>
      </c>
      <c r="U203" s="3">
        <f t="shared" si="249"/>
        <v>2.2799836601307191</v>
      </c>
      <c r="V203" s="4">
        <f t="shared" si="250"/>
        <v>0.22222222222222221</v>
      </c>
      <c r="W203" s="4">
        <f t="shared" si="251"/>
        <v>0.25</v>
      </c>
      <c r="X203" s="4">
        <f t="shared" si="252"/>
        <v>0.58823529411764708</v>
      </c>
      <c r="Y203" s="4">
        <f t="shared" si="253"/>
        <v>0.5988023952095809</v>
      </c>
      <c r="Z203" s="4">
        <f t="shared" si="254"/>
        <v>0.46511627906976744</v>
      </c>
      <c r="AA203" s="4">
        <f t="shared" si="255"/>
        <v>1.125</v>
      </c>
      <c r="AB203" s="4">
        <f t="shared" si="256"/>
        <v>2.6470588235294117</v>
      </c>
      <c r="AC203" s="4">
        <f t="shared" si="257"/>
        <v>0.88888888888888884</v>
      </c>
      <c r="AD203" s="4">
        <f t="shared" si="258"/>
        <v>2.3529411764705883</v>
      </c>
      <c r="AE203" s="4">
        <f t="shared" si="259"/>
        <v>0.37777777777777777</v>
      </c>
      <c r="AF203" s="4">
        <f t="shared" si="260"/>
        <v>0.42499999999999999</v>
      </c>
      <c r="AG203" s="4">
        <f t="shared" si="261"/>
        <v>0.77674418604651163</v>
      </c>
      <c r="AH203" s="4">
        <f t="shared" si="262"/>
        <v>1.2874251497005988</v>
      </c>
      <c r="AI203" s="4">
        <f t="shared" si="263"/>
        <v>2.9692810457516341</v>
      </c>
      <c r="AJ203" s="4">
        <f t="shared" si="264"/>
        <v>0.53022875816993498</v>
      </c>
      <c r="AK203" s="4">
        <f t="shared" si="265"/>
        <v>2.4390522875816991</v>
      </c>
      <c r="AL203" s="4">
        <f t="shared" si="266"/>
        <v>-0.50901960784313749</v>
      </c>
      <c r="AM203" s="4">
        <f t="shared" si="267"/>
        <v>0.50901960784313749</v>
      </c>
      <c r="AN203" s="4">
        <f t="shared" si="268"/>
        <v>1.484640522875817</v>
      </c>
      <c r="AO203" s="4">
        <f t="shared" si="269"/>
        <v>0.26511437908496749</v>
      </c>
      <c r="AP203" s="4">
        <f t="shared" si="270"/>
        <v>1.2195261437908496</v>
      </c>
      <c r="AQ203" s="4">
        <f t="shared" si="271"/>
        <v>-0.25450980392156874</v>
      </c>
      <c r="AR203" s="4">
        <f t="shared" si="272"/>
        <v>0.25450980392156874</v>
      </c>
      <c r="AS203" s="4">
        <f t="shared" si="273"/>
        <v>0.97803402452077792</v>
      </c>
      <c r="AT203" s="4">
        <f t="shared" si="274"/>
        <v>0.25915260132959667</v>
      </c>
      <c r="AU203" s="4">
        <f t="shared" si="275"/>
        <v>0.88398428515680982</v>
      </c>
      <c r="AV203" s="4">
        <f t="shared" si="276"/>
        <v>-0.24921865984025385</v>
      </c>
      <c r="AW203" s="4">
        <f t="shared" si="277"/>
        <v>0.24921865984025385</v>
      </c>
      <c r="AX203" s="4">
        <f t="shared" si="278"/>
        <v>176.04612441374002</v>
      </c>
      <c r="AY203" s="4">
        <f t="shared" si="279"/>
        <v>46.647468239327402</v>
      </c>
      <c r="AZ203" s="4">
        <f t="shared" si="280"/>
        <v>159.11717132822577</v>
      </c>
      <c r="BA203" s="4">
        <f t="shared" si="281"/>
        <v>-44.859358771245688</v>
      </c>
      <c r="BB203" s="4">
        <f t="shared" si="282"/>
        <v>44.859358771245688</v>
      </c>
      <c r="BC203" s="4">
        <f t="shared" si="283"/>
        <v>1.6470588235294117</v>
      </c>
      <c r="BD203" s="4">
        <f t="shared" si="284"/>
        <v>0.12500000000000008</v>
      </c>
      <c r="BE203" s="4">
        <f t="shared" si="285"/>
        <v>1.3529411764705881</v>
      </c>
      <c r="BF203" s="4">
        <f t="shared" si="286"/>
        <v>-0.22325581395348845</v>
      </c>
      <c r="BG203" s="4">
        <f t="shared" si="287"/>
        <v>0.28742514970059896</v>
      </c>
      <c r="BH203" s="4">
        <f t="shared" si="288"/>
        <v>1.5836007770377767</v>
      </c>
      <c r="BI203" s="4">
        <f t="shared" si="289"/>
        <v>3.6055555555555556</v>
      </c>
      <c r="BJ203" s="4">
        <f t="shared" si="290"/>
        <v>0.43921130950200277</v>
      </c>
      <c r="BK203" s="4">
        <f t="shared" si="291"/>
        <v>0.3599312164627963</v>
      </c>
      <c r="BL203" s="4">
        <f t="shared" si="292"/>
        <v>2.0254738562091505</v>
      </c>
      <c r="BM203" s="4">
        <f t="shared" si="293"/>
        <v>0.17770222773274333</v>
      </c>
      <c r="BN203" s="3">
        <f t="shared" si="294"/>
        <v>0</v>
      </c>
      <c r="BO203" s="3">
        <v>100</v>
      </c>
      <c r="BP203" s="3">
        <f t="shared" si="295"/>
        <v>-1</v>
      </c>
      <c r="BQ203" s="3">
        <f t="shared" si="296"/>
        <v>-100</v>
      </c>
      <c r="BR203" s="3">
        <f t="shared" si="297"/>
        <v>1</v>
      </c>
      <c r="BS203" s="3">
        <f t="shared" si="298"/>
        <v>0.7</v>
      </c>
      <c r="BT203" s="3">
        <f t="shared" si="311"/>
        <v>70</v>
      </c>
      <c r="BU203" s="3">
        <f t="shared" si="299"/>
        <v>0</v>
      </c>
      <c r="BV203" s="3">
        <f t="shared" si="300"/>
        <v>-1</v>
      </c>
      <c r="BW203" s="3">
        <f t="shared" si="312"/>
        <v>-100</v>
      </c>
      <c r="BX203" s="3">
        <f t="shared" si="301"/>
        <v>1</v>
      </c>
      <c r="BY203" s="3">
        <f t="shared" si="302"/>
        <v>0.66999999999999993</v>
      </c>
      <c r="BZ203" s="3">
        <f t="shared" si="313"/>
        <v>67</v>
      </c>
      <c r="CA203" s="3">
        <f t="shared" si="303"/>
        <v>0</v>
      </c>
      <c r="CB203" s="3">
        <f t="shared" si="304"/>
        <v>-1</v>
      </c>
      <c r="CC203" s="3">
        <f t="shared" si="305"/>
        <v>-100</v>
      </c>
      <c r="CD203" s="3">
        <f t="shared" si="306"/>
        <v>1</v>
      </c>
      <c r="CE203" s="3">
        <f t="shared" si="307"/>
        <v>0</v>
      </c>
      <c r="CF203" s="3">
        <f t="shared" si="314"/>
        <v>1</v>
      </c>
      <c r="CG203" s="16" t="str">
        <f t="shared" si="315"/>
        <v/>
      </c>
      <c r="CI203" s="12">
        <f t="shared" si="316"/>
        <v>1</v>
      </c>
      <c r="CJ203" s="12">
        <f t="shared" si="317"/>
        <v>1</v>
      </c>
      <c r="CK203" s="12">
        <f t="shared" si="318"/>
        <v>2</v>
      </c>
      <c r="CL203" s="12" t="str">
        <f t="shared" si="319"/>
        <v>Over2.5</v>
      </c>
      <c r="CM203" s="12">
        <f t="shared" si="308"/>
        <v>1</v>
      </c>
      <c r="CN203" s="12">
        <f t="shared" si="309"/>
        <v>0</v>
      </c>
      <c r="CO203" s="12">
        <f t="shared" si="320"/>
        <v>1</v>
      </c>
      <c r="CP203" s="12" t="str">
        <f t="shared" si="321"/>
        <v/>
      </c>
    </row>
    <row r="204" spans="1:94" x14ac:dyDescent="0.25">
      <c r="A204" t="s">
        <v>127</v>
      </c>
      <c r="B204" t="s">
        <v>209</v>
      </c>
      <c r="C204" t="s">
        <v>134</v>
      </c>
      <c r="D204" t="s">
        <v>17</v>
      </c>
      <c r="E204" t="s">
        <v>21</v>
      </c>
      <c r="F204" s="3">
        <v>0</v>
      </c>
      <c r="G204" s="3">
        <v>0</v>
      </c>
      <c r="H204" s="3" t="str">
        <f t="shared" si="310"/>
        <v>D</v>
      </c>
      <c r="I204" s="3">
        <v>2.5499999999999998</v>
      </c>
      <c r="J204" s="3">
        <v>3.5</v>
      </c>
      <c r="K204" s="3">
        <v>2.7</v>
      </c>
      <c r="L204" s="3">
        <v>1.7</v>
      </c>
      <c r="M204" s="3">
        <v>2.1</v>
      </c>
      <c r="N204" s="3">
        <f t="shared" si="242"/>
        <v>0</v>
      </c>
      <c r="O204" s="3">
        <f t="shared" si="243"/>
        <v>4.8241518829754249E-2</v>
      </c>
      <c r="P204" s="3">
        <f t="shared" si="244"/>
        <v>6.4425770308123242E-2</v>
      </c>
      <c r="Q204" s="3">
        <f t="shared" si="245"/>
        <v>2.6730158730158733</v>
      </c>
      <c r="R204" s="3">
        <f t="shared" si="246"/>
        <v>3.6688453159041399</v>
      </c>
      <c r="S204" s="3">
        <f t="shared" si="247"/>
        <v>2.8302521008403367</v>
      </c>
      <c r="T204" s="3">
        <f t="shared" si="248"/>
        <v>1.7820105820105823</v>
      </c>
      <c r="U204" s="3">
        <f t="shared" si="249"/>
        <v>2.2013071895424838</v>
      </c>
      <c r="V204" s="4">
        <f t="shared" si="250"/>
        <v>0.39215686274509809</v>
      </c>
      <c r="W204" s="4">
        <f t="shared" si="251"/>
        <v>0.2857142857142857</v>
      </c>
      <c r="X204" s="4">
        <f t="shared" si="252"/>
        <v>0.37037037037037035</v>
      </c>
      <c r="Y204" s="4">
        <f t="shared" si="253"/>
        <v>0.58823529411764708</v>
      </c>
      <c r="Z204" s="4">
        <f t="shared" si="254"/>
        <v>0.47619047619047616</v>
      </c>
      <c r="AA204" s="4">
        <f t="shared" si="255"/>
        <v>0.72857142857142854</v>
      </c>
      <c r="AB204" s="4">
        <f t="shared" si="256"/>
        <v>0.94444444444444431</v>
      </c>
      <c r="AC204" s="4">
        <f t="shared" si="257"/>
        <v>1.3725490196078431</v>
      </c>
      <c r="AD204" s="4">
        <f t="shared" si="258"/>
        <v>1.2962962962962963</v>
      </c>
      <c r="AE204" s="4">
        <f t="shared" si="259"/>
        <v>1.0588235294117649</v>
      </c>
      <c r="AF204" s="4">
        <f t="shared" si="260"/>
        <v>0.77142857142857146</v>
      </c>
      <c r="AG204" s="4">
        <f t="shared" si="261"/>
        <v>0.80952380952380942</v>
      </c>
      <c r="AH204" s="4">
        <f t="shared" si="262"/>
        <v>1.2352941176470589</v>
      </c>
      <c r="AI204" s="4">
        <f t="shared" si="263"/>
        <v>-0.15723622782446345</v>
      </c>
      <c r="AJ204" s="4">
        <f t="shared" si="264"/>
        <v>-0.99582944288826658</v>
      </c>
      <c r="AK204" s="4">
        <f t="shared" si="265"/>
        <v>0.83859321506380313</v>
      </c>
      <c r="AL204" s="4">
        <f t="shared" si="266"/>
        <v>-0.41929660753190157</v>
      </c>
      <c r="AM204" s="4">
        <f t="shared" si="267"/>
        <v>0.41929660753190157</v>
      </c>
      <c r="AN204" s="4">
        <f t="shared" si="268"/>
        <v>-7.8618113912231724E-2</v>
      </c>
      <c r="AO204" s="4">
        <f t="shared" si="269"/>
        <v>-0.49791472144413329</v>
      </c>
      <c r="AP204" s="4">
        <f t="shared" si="270"/>
        <v>0.41929660753190157</v>
      </c>
      <c r="AQ204" s="4">
        <f t="shared" si="271"/>
        <v>-0.20964830376595078</v>
      </c>
      <c r="AR204" s="4">
        <f t="shared" si="272"/>
        <v>0.20964830376595078</v>
      </c>
      <c r="AS204" s="4">
        <f t="shared" si="273"/>
        <v>-7.845673746807881E-2</v>
      </c>
      <c r="AT204" s="4">
        <f t="shared" si="274"/>
        <v>-0.46197799506217452</v>
      </c>
      <c r="AU204" s="4">
        <f t="shared" si="275"/>
        <v>0.39702992192943526</v>
      </c>
      <c r="AV204" s="4">
        <f t="shared" si="276"/>
        <v>-0.20665532888092356</v>
      </c>
      <c r="AW204" s="4">
        <f t="shared" si="277"/>
        <v>0.20665532888092356</v>
      </c>
      <c r="AX204" s="4">
        <f t="shared" si="278"/>
        <v>-14.122212744254185</v>
      </c>
      <c r="AY204" s="4">
        <f t="shared" si="279"/>
        <v>-83.156039111191419</v>
      </c>
      <c r="AZ204" s="4">
        <f t="shared" si="280"/>
        <v>71.465385947298344</v>
      </c>
      <c r="BA204" s="4">
        <f t="shared" si="281"/>
        <v>-37.197959198566238</v>
      </c>
      <c r="BB204" s="4">
        <f t="shared" si="282"/>
        <v>37.197959198566238</v>
      </c>
      <c r="BC204" s="4">
        <f t="shared" si="283"/>
        <v>-5.5555555555555663E-2</v>
      </c>
      <c r="BD204" s="4">
        <f t="shared" si="284"/>
        <v>-0.27142857142857146</v>
      </c>
      <c r="BE204" s="4">
        <f t="shared" si="285"/>
        <v>0.29629629629629617</v>
      </c>
      <c r="BF204" s="4">
        <f t="shared" si="286"/>
        <v>-0.19047619047619041</v>
      </c>
      <c r="BG204" s="4">
        <f t="shared" si="287"/>
        <v>0.23529411764705874</v>
      </c>
      <c r="BH204" s="4">
        <f t="shared" si="288"/>
        <v>0.5353562818370976</v>
      </c>
      <c r="BI204" s="4">
        <f t="shared" si="289"/>
        <v>3.0573710965867833</v>
      </c>
      <c r="BJ204" s="4">
        <f t="shared" si="290"/>
        <v>0.17510346795479415</v>
      </c>
      <c r="BK204" s="4">
        <f t="shared" si="291"/>
        <v>0.29648747451431945</v>
      </c>
      <c r="BL204" s="4">
        <f t="shared" si="292"/>
        <v>1.9916588857765332</v>
      </c>
      <c r="BM204" s="4">
        <f t="shared" si="293"/>
        <v>0.14886458551295603</v>
      </c>
      <c r="BN204" s="3">
        <f t="shared" si="294"/>
        <v>0</v>
      </c>
      <c r="BO204" s="3">
        <v>100</v>
      </c>
      <c r="BP204" s="3">
        <f t="shared" si="295"/>
        <v>-1</v>
      </c>
      <c r="BQ204" s="3">
        <f t="shared" si="296"/>
        <v>-100</v>
      </c>
      <c r="BR204" s="3">
        <f t="shared" si="297"/>
        <v>0</v>
      </c>
      <c r="BS204" s="3">
        <f t="shared" si="298"/>
        <v>-1</v>
      </c>
      <c r="BT204" s="3">
        <f t="shared" si="311"/>
        <v>-100</v>
      </c>
      <c r="BU204" s="3">
        <f t="shared" si="299"/>
        <v>1</v>
      </c>
      <c r="BV204" s="3">
        <f t="shared" si="300"/>
        <v>2.5</v>
      </c>
      <c r="BW204" s="3">
        <f t="shared" si="312"/>
        <v>250</v>
      </c>
      <c r="BX204" s="3">
        <f t="shared" si="301"/>
        <v>0</v>
      </c>
      <c r="BY204" s="3">
        <f t="shared" si="302"/>
        <v>-1</v>
      </c>
      <c r="BZ204" s="3">
        <f t="shared" si="313"/>
        <v>-100</v>
      </c>
      <c r="CA204" s="3">
        <f t="shared" si="303"/>
        <v>1</v>
      </c>
      <c r="CB204" s="3">
        <f t="shared" si="304"/>
        <v>1.1000000000000001</v>
      </c>
      <c r="CC204" s="3">
        <f t="shared" si="305"/>
        <v>110.00000000000001</v>
      </c>
      <c r="CD204" s="3">
        <f t="shared" si="306"/>
        <v>1</v>
      </c>
      <c r="CE204" s="3">
        <f t="shared" si="307"/>
        <v>0</v>
      </c>
      <c r="CF204" s="3">
        <f t="shared" si="314"/>
        <v>1</v>
      </c>
      <c r="CG204" s="16" t="str">
        <f t="shared" si="315"/>
        <v/>
      </c>
      <c r="CI204" s="12">
        <f t="shared" si="316"/>
        <v>1</v>
      </c>
      <c r="CJ204" s="12">
        <f t="shared" si="317"/>
        <v>0</v>
      </c>
      <c r="CK204" s="12">
        <f t="shared" si="318"/>
        <v>1</v>
      </c>
      <c r="CL204" s="12" t="str">
        <f t="shared" si="319"/>
        <v/>
      </c>
      <c r="CM204" s="12">
        <f t="shared" si="308"/>
        <v>1</v>
      </c>
      <c r="CN204" s="12">
        <f t="shared" si="309"/>
        <v>0</v>
      </c>
      <c r="CO204" s="12">
        <f t="shared" si="320"/>
        <v>1</v>
      </c>
      <c r="CP204" s="12" t="str">
        <f t="shared" si="321"/>
        <v/>
      </c>
    </row>
    <row r="205" spans="1:94" x14ac:dyDescent="0.25">
      <c r="A205" t="s">
        <v>127</v>
      </c>
      <c r="B205" t="s">
        <v>209</v>
      </c>
      <c r="C205" t="s">
        <v>136</v>
      </c>
      <c r="D205" t="s">
        <v>141</v>
      </c>
      <c r="E205" t="s">
        <v>23</v>
      </c>
      <c r="F205" s="3">
        <v>2</v>
      </c>
      <c r="G205" s="3">
        <v>2</v>
      </c>
      <c r="H205" s="3" t="str">
        <f t="shared" si="310"/>
        <v>D</v>
      </c>
      <c r="I205" s="3">
        <v>2.0499999999999998</v>
      </c>
      <c r="J205" s="3">
        <v>4</v>
      </c>
      <c r="K205" s="3">
        <v>3.25</v>
      </c>
      <c r="L205" s="3">
        <v>1.48</v>
      </c>
      <c r="M205" s="3">
        <v>2.6</v>
      </c>
      <c r="N205" s="3">
        <f t="shared" si="242"/>
        <v>4</v>
      </c>
      <c r="O205" s="3">
        <f t="shared" si="243"/>
        <v>4.5497185741088186E-2</v>
      </c>
      <c r="P205" s="3">
        <f t="shared" si="244"/>
        <v>6.0291060291060239E-2</v>
      </c>
      <c r="Q205" s="3">
        <f t="shared" si="245"/>
        <v>2.1432692307692305</v>
      </c>
      <c r="R205" s="3">
        <f t="shared" si="246"/>
        <v>4.1819887429643527</v>
      </c>
      <c r="S205" s="3">
        <f t="shared" si="247"/>
        <v>3.3978658536585367</v>
      </c>
      <c r="T205" s="3">
        <f t="shared" si="248"/>
        <v>1.5473358348968105</v>
      </c>
      <c r="U205" s="3">
        <f t="shared" si="249"/>
        <v>2.7182926829268292</v>
      </c>
      <c r="V205" s="4">
        <f t="shared" si="250"/>
        <v>0.48780487804878053</v>
      </c>
      <c r="W205" s="4">
        <f t="shared" si="251"/>
        <v>0.25</v>
      </c>
      <c r="X205" s="4">
        <f t="shared" si="252"/>
        <v>0.30769230769230771</v>
      </c>
      <c r="Y205" s="4">
        <f t="shared" si="253"/>
        <v>0.67567567567567566</v>
      </c>
      <c r="Z205" s="4">
        <f t="shared" si="254"/>
        <v>0.38461538461538458</v>
      </c>
      <c r="AA205" s="4">
        <f t="shared" si="255"/>
        <v>0.51249999999999996</v>
      </c>
      <c r="AB205" s="4">
        <f t="shared" si="256"/>
        <v>0.63076923076923075</v>
      </c>
      <c r="AC205" s="4">
        <f t="shared" si="257"/>
        <v>1.9512195121951221</v>
      </c>
      <c r="AD205" s="4">
        <f t="shared" si="258"/>
        <v>1.2307692307692308</v>
      </c>
      <c r="AE205" s="4">
        <f t="shared" si="259"/>
        <v>1.5853658536585367</v>
      </c>
      <c r="AF205" s="4">
        <f t="shared" si="260"/>
        <v>0.8125</v>
      </c>
      <c r="AG205" s="4">
        <f t="shared" si="261"/>
        <v>0.56923076923076921</v>
      </c>
      <c r="AH205" s="4">
        <f t="shared" si="262"/>
        <v>1.7567567567567568</v>
      </c>
      <c r="AI205" s="4">
        <f t="shared" si="263"/>
        <v>-1.2545966228893062</v>
      </c>
      <c r="AJ205" s="4">
        <f t="shared" si="264"/>
        <v>-2.0387195121951223</v>
      </c>
      <c r="AK205" s="4">
        <f t="shared" si="265"/>
        <v>0.78412288930581608</v>
      </c>
      <c r="AL205" s="4">
        <f t="shared" si="266"/>
        <v>-1.1709568480300188</v>
      </c>
      <c r="AM205" s="4">
        <f t="shared" si="267"/>
        <v>1.1709568480300188</v>
      </c>
      <c r="AN205" s="4">
        <f t="shared" si="268"/>
        <v>-0.62729831144465309</v>
      </c>
      <c r="AO205" s="4">
        <f t="shared" si="269"/>
        <v>-1.0193597560975611</v>
      </c>
      <c r="AP205" s="4">
        <f t="shared" si="270"/>
        <v>0.39206144465290804</v>
      </c>
      <c r="AQ205" s="4">
        <f t="shared" si="271"/>
        <v>-0.58547842401500938</v>
      </c>
      <c r="AR205" s="4">
        <f t="shared" si="272"/>
        <v>0.58547842401500938</v>
      </c>
      <c r="AS205" s="4">
        <f t="shared" si="273"/>
        <v>-0.56025032677355735</v>
      </c>
      <c r="AT205" s="4">
        <f t="shared" si="274"/>
        <v>-0.7949849460102556</v>
      </c>
      <c r="AU205" s="4">
        <f t="shared" si="275"/>
        <v>0.37364411736429681</v>
      </c>
      <c r="AV205" s="4">
        <f t="shared" si="276"/>
        <v>-0.52967343639047693</v>
      </c>
      <c r="AW205" s="4">
        <f t="shared" si="277"/>
        <v>0.52967343639047693</v>
      </c>
      <c r="AX205" s="4">
        <f t="shared" si="278"/>
        <v>-100.84505881924034</v>
      </c>
      <c r="AY205" s="4">
        <f t="shared" si="279"/>
        <v>-143.09729028184603</v>
      </c>
      <c r="AZ205" s="4">
        <f t="shared" si="280"/>
        <v>67.255941125573429</v>
      </c>
      <c r="BA205" s="4">
        <f t="shared" si="281"/>
        <v>-95.341218550285845</v>
      </c>
      <c r="BB205" s="4">
        <f t="shared" si="282"/>
        <v>95.341218550285845</v>
      </c>
      <c r="BC205" s="4">
        <f t="shared" si="283"/>
        <v>-0.36923076923076931</v>
      </c>
      <c r="BD205" s="4">
        <f t="shared" si="284"/>
        <v>-0.48750000000000004</v>
      </c>
      <c r="BE205" s="4">
        <f t="shared" si="285"/>
        <v>0.23076923076923075</v>
      </c>
      <c r="BF205" s="4">
        <f t="shared" si="286"/>
        <v>-0.43076923076923079</v>
      </c>
      <c r="BG205" s="4">
        <f t="shared" si="287"/>
        <v>0.7567567567567568</v>
      </c>
      <c r="BH205" s="4">
        <f t="shared" si="288"/>
        <v>1.0283675284241891</v>
      </c>
      <c r="BI205" s="4">
        <f t="shared" si="289"/>
        <v>3.2410412757973734</v>
      </c>
      <c r="BJ205" s="4">
        <f t="shared" si="290"/>
        <v>0.31729541246622545</v>
      </c>
      <c r="BK205" s="4">
        <f t="shared" si="291"/>
        <v>0.82799152771885165</v>
      </c>
      <c r="BL205" s="4">
        <f t="shared" si="292"/>
        <v>2.1328142589118197</v>
      </c>
      <c r="BM205" s="4">
        <f t="shared" si="293"/>
        <v>0.38821548771026132</v>
      </c>
      <c r="BN205" s="3">
        <f t="shared" si="294"/>
        <v>0</v>
      </c>
      <c r="BO205" s="3">
        <v>100</v>
      </c>
      <c r="BP205" s="3">
        <f t="shared" si="295"/>
        <v>-1</v>
      </c>
      <c r="BQ205" s="3">
        <f t="shared" si="296"/>
        <v>-100</v>
      </c>
      <c r="BR205" s="3">
        <f t="shared" si="297"/>
        <v>0</v>
      </c>
      <c r="BS205" s="3">
        <f t="shared" si="298"/>
        <v>-1</v>
      </c>
      <c r="BT205" s="3">
        <f t="shared" si="311"/>
        <v>-100</v>
      </c>
      <c r="BU205" s="3">
        <f t="shared" si="299"/>
        <v>1</v>
      </c>
      <c r="BV205" s="3">
        <f t="shared" si="300"/>
        <v>3</v>
      </c>
      <c r="BW205" s="3">
        <f t="shared" si="312"/>
        <v>300</v>
      </c>
      <c r="BX205" s="3">
        <f t="shared" si="301"/>
        <v>1</v>
      </c>
      <c r="BY205" s="3">
        <f t="shared" si="302"/>
        <v>0.48</v>
      </c>
      <c r="BZ205" s="3">
        <f t="shared" si="313"/>
        <v>48</v>
      </c>
      <c r="CA205" s="3">
        <f t="shared" si="303"/>
        <v>0</v>
      </c>
      <c r="CB205" s="3">
        <f t="shared" si="304"/>
        <v>-1</v>
      </c>
      <c r="CC205" s="3">
        <f t="shared" si="305"/>
        <v>-100</v>
      </c>
      <c r="CD205" s="3">
        <f t="shared" si="306"/>
        <v>1</v>
      </c>
      <c r="CE205" s="3">
        <f t="shared" si="307"/>
        <v>0</v>
      </c>
      <c r="CF205" s="3">
        <f t="shared" si="314"/>
        <v>1</v>
      </c>
      <c r="CG205" s="16" t="str">
        <f t="shared" si="315"/>
        <v/>
      </c>
      <c r="CI205" s="12">
        <f t="shared" si="316"/>
        <v>1</v>
      </c>
      <c r="CJ205" s="12">
        <f t="shared" si="317"/>
        <v>0</v>
      </c>
      <c r="CK205" s="12">
        <f t="shared" si="318"/>
        <v>1</v>
      </c>
      <c r="CL205" s="12" t="str">
        <f t="shared" si="319"/>
        <v/>
      </c>
      <c r="CM205" s="12">
        <f t="shared" si="308"/>
        <v>1</v>
      </c>
      <c r="CN205" s="12">
        <f t="shared" si="309"/>
        <v>0</v>
      </c>
      <c r="CO205" s="12">
        <f t="shared" si="320"/>
        <v>1</v>
      </c>
      <c r="CP205" s="12" t="str">
        <f t="shared" si="321"/>
        <v/>
      </c>
    </row>
    <row r="206" spans="1:94" x14ac:dyDescent="0.25">
      <c r="A206" t="s">
        <v>127</v>
      </c>
      <c r="B206" t="s">
        <v>210</v>
      </c>
      <c r="C206" t="s">
        <v>172</v>
      </c>
      <c r="D206" t="s">
        <v>12</v>
      </c>
      <c r="E206" t="s">
        <v>19</v>
      </c>
      <c r="F206" s="3">
        <v>5</v>
      </c>
      <c r="G206" s="3">
        <v>0</v>
      </c>
      <c r="H206" s="3" t="str">
        <f t="shared" si="310"/>
        <v>H</v>
      </c>
      <c r="I206" s="3">
        <v>1.25</v>
      </c>
      <c r="J206" s="3">
        <v>6</v>
      </c>
      <c r="K206" s="3">
        <v>12</v>
      </c>
      <c r="L206" s="3">
        <v>1.7</v>
      </c>
      <c r="M206" s="3">
        <v>2.1</v>
      </c>
      <c r="N206" s="3">
        <f t="shared" si="242"/>
        <v>5</v>
      </c>
      <c r="O206" s="3">
        <f t="shared" si="243"/>
        <v>5.0000000000000044E-2</v>
      </c>
      <c r="P206" s="3">
        <f t="shared" si="244"/>
        <v>6.4425770308123242E-2</v>
      </c>
      <c r="Q206" s="3">
        <f t="shared" si="245"/>
        <v>1.3125</v>
      </c>
      <c r="R206" s="3">
        <f t="shared" si="246"/>
        <v>6.3000000000000007</v>
      </c>
      <c r="S206" s="3">
        <f t="shared" si="247"/>
        <v>12.600000000000001</v>
      </c>
      <c r="T206" s="3">
        <f t="shared" si="248"/>
        <v>1.7849999999999999</v>
      </c>
      <c r="U206" s="3">
        <f t="shared" si="249"/>
        <v>2.2050000000000001</v>
      </c>
      <c r="V206" s="4">
        <f t="shared" si="250"/>
        <v>0.8</v>
      </c>
      <c r="W206" s="4">
        <f t="shared" si="251"/>
        <v>0.16666666666666666</v>
      </c>
      <c r="X206" s="4">
        <f t="shared" si="252"/>
        <v>8.3333333333333329E-2</v>
      </c>
      <c r="Y206" s="4">
        <f t="shared" si="253"/>
        <v>0.58823529411764708</v>
      </c>
      <c r="Z206" s="4">
        <f t="shared" si="254"/>
        <v>0.47619047619047616</v>
      </c>
      <c r="AA206" s="4">
        <f t="shared" si="255"/>
        <v>0.20833333333333334</v>
      </c>
      <c r="AB206" s="4">
        <f t="shared" si="256"/>
        <v>0.10416666666666667</v>
      </c>
      <c r="AC206" s="4">
        <f t="shared" si="257"/>
        <v>4.8</v>
      </c>
      <c r="AD206" s="4">
        <f t="shared" si="258"/>
        <v>0.5</v>
      </c>
      <c r="AE206" s="4">
        <f t="shared" si="259"/>
        <v>9.6</v>
      </c>
      <c r="AF206" s="4">
        <f t="shared" si="260"/>
        <v>2</v>
      </c>
      <c r="AG206" s="4">
        <f t="shared" si="261"/>
        <v>0.80952380952380942</v>
      </c>
      <c r="AH206" s="4">
        <f t="shared" si="262"/>
        <v>1.2352941176470589</v>
      </c>
      <c r="AI206" s="4">
        <f t="shared" si="263"/>
        <v>-11.287500000000001</v>
      </c>
      <c r="AJ206" s="4">
        <f t="shared" si="264"/>
        <v>-4.9875000000000007</v>
      </c>
      <c r="AK206" s="4">
        <f t="shared" si="265"/>
        <v>-6.3000000000000007</v>
      </c>
      <c r="AL206" s="4">
        <f t="shared" si="266"/>
        <v>-0.42000000000000015</v>
      </c>
      <c r="AM206" s="4">
        <f t="shared" si="267"/>
        <v>0.42000000000000015</v>
      </c>
      <c r="AN206" s="4">
        <f t="shared" si="268"/>
        <v>-5.6437500000000007</v>
      </c>
      <c r="AO206" s="4">
        <f t="shared" si="269"/>
        <v>-2.4937500000000004</v>
      </c>
      <c r="AP206" s="4">
        <f t="shared" si="270"/>
        <v>-3.1500000000000004</v>
      </c>
      <c r="AQ206" s="4">
        <f t="shared" si="271"/>
        <v>-0.21000000000000008</v>
      </c>
      <c r="AR206" s="4">
        <f t="shared" si="272"/>
        <v>0.21000000000000008</v>
      </c>
      <c r="AS206" s="4">
        <f t="shared" si="273"/>
        <v>-1.3954292886590132</v>
      </c>
      <c r="AT206" s="4">
        <f t="shared" si="274"/>
        <v>-1.1894260190119419</v>
      </c>
      <c r="AU206" s="4">
        <f t="shared" si="275"/>
        <v>-1.2633988536720751</v>
      </c>
      <c r="AV206" s="4">
        <f t="shared" si="276"/>
        <v>-0.2069921942198211</v>
      </c>
      <c r="AW206" s="4">
        <f t="shared" si="277"/>
        <v>0.2069921942198211</v>
      </c>
      <c r="AX206" s="4">
        <f t="shared" si="278"/>
        <v>-251.17727195862236</v>
      </c>
      <c r="AY206" s="4">
        <f t="shared" si="279"/>
        <v>-214.09668342214957</v>
      </c>
      <c r="AZ206" s="4">
        <f t="shared" si="280"/>
        <v>-227.41179366097353</v>
      </c>
      <c r="BA206" s="4">
        <f t="shared" si="281"/>
        <v>-37.258594959567795</v>
      </c>
      <c r="BB206" s="4">
        <f t="shared" si="282"/>
        <v>37.258594959567795</v>
      </c>
      <c r="BC206" s="4">
        <f t="shared" si="283"/>
        <v>-0.89583333333333337</v>
      </c>
      <c r="BD206" s="4">
        <f t="shared" si="284"/>
        <v>-0.79166666666666674</v>
      </c>
      <c r="BE206" s="4">
        <f t="shared" si="285"/>
        <v>-0.5</v>
      </c>
      <c r="BF206" s="4">
        <f t="shared" si="286"/>
        <v>-0.19047619047619055</v>
      </c>
      <c r="BG206" s="4">
        <f t="shared" si="287"/>
        <v>0.23529411764705893</v>
      </c>
      <c r="BH206" s="4">
        <f t="shared" si="288"/>
        <v>5.6564537256128951</v>
      </c>
      <c r="BI206" s="4">
        <f t="shared" si="289"/>
        <v>6.7375000000000007</v>
      </c>
      <c r="BJ206" s="4">
        <f t="shared" si="290"/>
        <v>0.83954786279968752</v>
      </c>
      <c r="BK206" s="4">
        <f t="shared" si="291"/>
        <v>0.2969848480983478</v>
      </c>
      <c r="BL206" s="4">
        <f t="shared" si="292"/>
        <v>1.9950000000000001</v>
      </c>
      <c r="BM206" s="4">
        <f t="shared" si="293"/>
        <v>0.14886458551295628</v>
      </c>
      <c r="BN206" s="3">
        <f t="shared" si="294"/>
        <v>1</v>
      </c>
      <c r="BO206" s="3">
        <v>100</v>
      </c>
      <c r="BP206" s="3">
        <f t="shared" si="295"/>
        <v>0.25</v>
      </c>
      <c r="BQ206" s="3">
        <f t="shared" si="296"/>
        <v>25</v>
      </c>
      <c r="BR206" s="3">
        <f t="shared" si="297"/>
        <v>0</v>
      </c>
      <c r="BS206" s="3">
        <f t="shared" si="298"/>
        <v>-1</v>
      </c>
      <c r="BT206" s="3">
        <f t="shared" si="311"/>
        <v>-100</v>
      </c>
      <c r="BU206" s="3">
        <f t="shared" si="299"/>
        <v>0</v>
      </c>
      <c r="BV206" s="3">
        <f t="shared" si="300"/>
        <v>-1</v>
      </c>
      <c r="BW206" s="3">
        <f t="shared" si="312"/>
        <v>-100</v>
      </c>
      <c r="BX206" s="3">
        <f t="shared" si="301"/>
        <v>1</v>
      </c>
      <c r="BY206" s="3">
        <f t="shared" si="302"/>
        <v>0.7</v>
      </c>
      <c r="BZ206" s="3">
        <f t="shared" si="313"/>
        <v>70</v>
      </c>
      <c r="CA206" s="3">
        <f t="shared" si="303"/>
        <v>0</v>
      </c>
      <c r="CB206" s="3">
        <f t="shared" si="304"/>
        <v>-1</v>
      </c>
      <c r="CC206" s="3">
        <f t="shared" si="305"/>
        <v>-100</v>
      </c>
      <c r="CD206" s="3">
        <f t="shared" si="306"/>
        <v>0</v>
      </c>
      <c r="CE206" s="3">
        <f t="shared" si="307"/>
        <v>1</v>
      </c>
      <c r="CF206" s="3">
        <f t="shared" si="314"/>
        <v>1</v>
      </c>
      <c r="CG206" s="16" t="str">
        <f t="shared" si="315"/>
        <v/>
      </c>
      <c r="CI206" s="12">
        <f t="shared" si="316"/>
        <v>1</v>
      </c>
      <c r="CJ206" s="12">
        <f t="shared" si="317"/>
        <v>0</v>
      </c>
      <c r="CK206" s="12">
        <f t="shared" si="318"/>
        <v>1</v>
      </c>
      <c r="CL206" s="12" t="str">
        <f t="shared" si="319"/>
        <v/>
      </c>
      <c r="CM206" s="12">
        <f t="shared" si="308"/>
        <v>1</v>
      </c>
      <c r="CN206" s="12">
        <f t="shared" si="309"/>
        <v>1</v>
      </c>
      <c r="CO206" s="12">
        <f t="shared" si="320"/>
        <v>2</v>
      </c>
      <c r="CP206" s="12" t="str">
        <f t="shared" si="321"/>
        <v>Under2.5</v>
      </c>
    </row>
    <row r="207" spans="1:94" x14ac:dyDescent="0.25">
      <c r="A207" t="s">
        <v>127</v>
      </c>
      <c r="B207" t="s">
        <v>210</v>
      </c>
      <c r="C207" t="s">
        <v>174</v>
      </c>
      <c r="D207" t="s">
        <v>22</v>
      </c>
      <c r="E207" t="s">
        <v>133</v>
      </c>
      <c r="F207" s="3">
        <v>3</v>
      </c>
      <c r="G207" s="3">
        <v>2</v>
      </c>
      <c r="H207" s="3" t="str">
        <f t="shared" si="310"/>
        <v>H</v>
      </c>
      <c r="I207" s="3">
        <v>1.75</v>
      </c>
      <c r="J207" s="3">
        <v>3.75</v>
      </c>
      <c r="K207" s="3">
        <v>4.75</v>
      </c>
      <c r="L207" s="3">
        <v>1.95</v>
      </c>
      <c r="M207" s="3">
        <v>1.95</v>
      </c>
      <c r="N207" s="3">
        <f t="shared" si="242"/>
        <v>5</v>
      </c>
      <c r="O207" s="3">
        <f t="shared" si="243"/>
        <v>4.8621553884711677E-2</v>
      </c>
      <c r="P207" s="3">
        <f t="shared" si="244"/>
        <v>2.5641025641025772E-2</v>
      </c>
      <c r="Q207" s="3">
        <f t="shared" si="245"/>
        <v>1.8350877192982455</v>
      </c>
      <c r="R207" s="3">
        <f t="shared" si="246"/>
        <v>3.9323308270676689</v>
      </c>
      <c r="S207" s="3">
        <f t="shared" si="247"/>
        <v>4.9809523809523801</v>
      </c>
      <c r="T207" s="3">
        <f t="shared" si="248"/>
        <v>2.0448120300751875</v>
      </c>
      <c r="U207" s="3">
        <f t="shared" si="249"/>
        <v>2.0448120300751875</v>
      </c>
      <c r="V207" s="4">
        <f t="shared" si="250"/>
        <v>0.5714285714285714</v>
      </c>
      <c r="W207" s="4">
        <f t="shared" si="251"/>
        <v>0.26666666666666666</v>
      </c>
      <c r="X207" s="4">
        <f t="shared" si="252"/>
        <v>0.21052631578947367</v>
      </c>
      <c r="Y207" s="4">
        <f t="shared" si="253"/>
        <v>0.51282051282051289</v>
      </c>
      <c r="Z207" s="4">
        <f t="shared" si="254"/>
        <v>0.51282051282051289</v>
      </c>
      <c r="AA207" s="4">
        <f t="shared" si="255"/>
        <v>0.46666666666666667</v>
      </c>
      <c r="AB207" s="4">
        <f t="shared" si="256"/>
        <v>0.36842105263157893</v>
      </c>
      <c r="AC207" s="4">
        <f t="shared" si="257"/>
        <v>2.1428571428571428</v>
      </c>
      <c r="AD207" s="4">
        <f t="shared" si="258"/>
        <v>0.78947368421052633</v>
      </c>
      <c r="AE207" s="4">
        <f t="shared" si="259"/>
        <v>2.7142857142857144</v>
      </c>
      <c r="AF207" s="4">
        <f t="shared" si="260"/>
        <v>1.2666666666666666</v>
      </c>
      <c r="AG207" s="4">
        <f t="shared" si="261"/>
        <v>1</v>
      </c>
      <c r="AH207" s="4">
        <f t="shared" si="262"/>
        <v>1</v>
      </c>
      <c r="AI207" s="4">
        <f t="shared" si="263"/>
        <v>-3.1458646616541346</v>
      </c>
      <c r="AJ207" s="4">
        <f t="shared" si="264"/>
        <v>-2.0972431077694234</v>
      </c>
      <c r="AK207" s="4">
        <f t="shared" si="265"/>
        <v>-1.0486215538847112</v>
      </c>
      <c r="AL207" s="4">
        <f t="shared" si="266"/>
        <v>0</v>
      </c>
      <c r="AM207" s="4">
        <f t="shared" si="267"/>
        <v>0</v>
      </c>
      <c r="AN207" s="4">
        <f t="shared" si="268"/>
        <v>-1.5729323308270673</v>
      </c>
      <c r="AO207" s="4">
        <f t="shared" si="269"/>
        <v>-1.0486215538847117</v>
      </c>
      <c r="AP207" s="4">
        <f t="shared" si="270"/>
        <v>-0.52431077694235562</v>
      </c>
      <c r="AQ207" s="4">
        <f t="shared" si="271"/>
        <v>0</v>
      </c>
      <c r="AR207" s="4">
        <f t="shared" si="272"/>
        <v>0</v>
      </c>
      <c r="AS207" s="4">
        <f t="shared" si="273"/>
        <v>-1.0045002507578229</v>
      </c>
      <c r="AT207" s="4">
        <f t="shared" si="274"/>
        <v>-0.80912749861143118</v>
      </c>
      <c r="AU207" s="4">
        <f t="shared" si="275"/>
        <v>-0.48290654606491923</v>
      </c>
      <c r="AV207" s="4">
        <f t="shared" si="276"/>
        <v>0</v>
      </c>
      <c r="AW207" s="4">
        <f t="shared" si="277"/>
        <v>0</v>
      </c>
      <c r="AX207" s="4">
        <f t="shared" si="278"/>
        <v>-180.81004513640812</v>
      </c>
      <c r="AY207" s="4">
        <f t="shared" si="279"/>
        <v>-145.64294975005762</v>
      </c>
      <c r="AZ207" s="4">
        <f t="shared" si="280"/>
        <v>-86.92317829168546</v>
      </c>
      <c r="BA207" s="4">
        <f t="shared" si="281"/>
        <v>0</v>
      </c>
      <c r="BB207" s="4">
        <f t="shared" si="282"/>
        <v>0</v>
      </c>
      <c r="BC207" s="4">
        <f t="shared" si="283"/>
        <v>-0.63157894736842102</v>
      </c>
      <c r="BD207" s="4">
        <f t="shared" si="284"/>
        <v>-0.53333333333333333</v>
      </c>
      <c r="BE207" s="4">
        <f t="shared" si="285"/>
        <v>-0.21052631578947362</v>
      </c>
      <c r="BF207" s="4">
        <f t="shared" si="286"/>
        <v>0</v>
      </c>
      <c r="BG207" s="4">
        <f t="shared" si="287"/>
        <v>0</v>
      </c>
      <c r="BH207" s="4">
        <f t="shared" si="288"/>
        <v>1.6017958820129672</v>
      </c>
      <c r="BI207" s="4">
        <f t="shared" si="289"/>
        <v>3.5827903091060982</v>
      </c>
      <c r="BJ207" s="4">
        <f t="shared" si="290"/>
        <v>0.44708055560544746</v>
      </c>
      <c r="BK207" s="4">
        <f t="shared" si="291"/>
        <v>0</v>
      </c>
      <c r="BL207" s="4">
        <f t="shared" si="292"/>
        <v>2.0448120300751875</v>
      </c>
      <c r="BM207" s="4">
        <f t="shared" si="293"/>
        <v>0</v>
      </c>
      <c r="BN207" s="3">
        <f t="shared" si="294"/>
        <v>1</v>
      </c>
      <c r="BO207" s="3">
        <v>100</v>
      </c>
      <c r="BP207" s="3">
        <f t="shared" si="295"/>
        <v>0.75</v>
      </c>
      <c r="BQ207" s="3">
        <f t="shared" si="296"/>
        <v>75</v>
      </c>
      <c r="BR207" s="3">
        <f t="shared" si="297"/>
        <v>0</v>
      </c>
      <c r="BS207" s="3">
        <f t="shared" si="298"/>
        <v>-1</v>
      </c>
      <c r="BT207" s="3">
        <f t="shared" si="311"/>
        <v>-100</v>
      </c>
      <c r="BU207" s="3">
        <f t="shared" si="299"/>
        <v>0</v>
      </c>
      <c r="BV207" s="3">
        <f t="shared" si="300"/>
        <v>-1</v>
      </c>
      <c r="BW207" s="3">
        <f t="shared" si="312"/>
        <v>-100</v>
      </c>
      <c r="BX207" s="3">
        <f t="shared" si="301"/>
        <v>1</v>
      </c>
      <c r="BY207" s="3">
        <f t="shared" si="302"/>
        <v>0.95</v>
      </c>
      <c r="BZ207" s="3">
        <f t="shared" si="313"/>
        <v>95</v>
      </c>
      <c r="CA207" s="3">
        <f t="shared" si="303"/>
        <v>0</v>
      </c>
      <c r="CB207" s="3">
        <f t="shared" si="304"/>
        <v>-1</v>
      </c>
      <c r="CC207" s="3">
        <f t="shared" si="305"/>
        <v>-100</v>
      </c>
      <c r="CD207" s="3">
        <f t="shared" si="306"/>
        <v>1</v>
      </c>
      <c r="CE207" s="3">
        <f t="shared" si="307"/>
        <v>1</v>
      </c>
      <c r="CF207" s="3">
        <f t="shared" si="314"/>
        <v>2</v>
      </c>
      <c r="CG207" s="16" t="str">
        <f t="shared" si="315"/>
        <v>BackCasa</v>
      </c>
      <c r="CI207" s="12">
        <f t="shared" si="316"/>
        <v>1</v>
      </c>
      <c r="CJ207" s="12">
        <f t="shared" si="317"/>
        <v>0</v>
      </c>
      <c r="CK207" s="12">
        <f t="shared" si="318"/>
        <v>1</v>
      </c>
      <c r="CL207" s="12" t="str">
        <f t="shared" si="319"/>
        <v/>
      </c>
      <c r="CM207" s="12">
        <f t="shared" si="308"/>
        <v>1</v>
      </c>
      <c r="CN207" s="12">
        <f t="shared" si="309"/>
        <v>1</v>
      </c>
      <c r="CO207" s="12">
        <f t="shared" si="320"/>
        <v>2</v>
      </c>
      <c r="CP207" s="12" t="str">
        <f t="shared" si="321"/>
        <v>Under2.5</v>
      </c>
    </row>
    <row r="208" spans="1:94" x14ac:dyDescent="0.25">
      <c r="A208" t="s">
        <v>127</v>
      </c>
      <c r="B208" t="s">
        <v>211</v>
      </c>
      <c r="C208" t="s">
        <v>134</v>
      </c>
      <c r="D208" t="s">
        <v>135</v>
      </c>
      <c r="E208" t="s">
        <v>14</v>
      </c>
      <c r="F208" s="3">
        <v>2</v>
      </c>
      <c r="G208" s="3">
        <v>2</v>
      </c>
      <c r="H208" s="3" t="str">
        <f t="shared" si="310"/>
        <v>D</v>
      </c>
      <c r="I208" s="3">
        <v>2.75</v>
      </c>
      <c r="J208" s="3">
        <v>3.3</v>
      </c>
      <c r="K208" s="3">
        <v>2.6</v>
      </c>
      <c r="L208" s="3">
        <v>2.0299999999999998</v>
      </c>
      <c r="M208" s="3">
        <v>1.87</v>
      </c>
      <c r="N208" s="3">
        <f t="shared" si="242"/>
        <v>4</v>
      </c>
      <c r="O208" s="3">
        <f t="shared" si="243"/>
        <v>5.1282051282051322E-2</v>
      </c>
      <c r="P208" s="3">
        <f t="shared" si="244"/>
        <v>2.737019572719368E-2</v>
      </c>
      <c r="Q208" s="3">
        <f t="shared" si="245"/>
        <v>2.891025641025641</v>
      </c>
      <c r="R208" s="3">
        <f t="shared" si="246"/>
        <v>3.4692307692307693</v>
      </c>
      <c r="S208" s="3">
        <f t="shared" si="247"/>
        <v>2.7333333333333334</v>
      </c>
      <c r="T208" s="3">
        <f t="shared" si="248"/>
        <v>2.1341025641025642</v>
      </c>
      <c r="U208" s="3">
        <f t="shared" si="249"/>
        <v>1.9658974358974362</v>
      </c>
      <c r="V208" s="4">
        <f t="shared" si="250"/>
        <v>0.36363636363636365</v>
      </c>
      <c r="W208" s="4">
        <f t="shared" si="251"/>
        <v>0.30303030303030304</v>
      </c>
      <c r="X208" s="4">
        <f t="shared" si="252"/>
        <v>0.38461538461538458</v>
      </c>
      <c r="Y208" s="4">
        <f t="shared" si="253"/>
        <v>0.49261083743842371</v>
      </c>
      <c r="Z208" s="4">
        <f t="shared" si="254"/>
        <v>0.53475935828876997</v>
      </c>
      <c r="AA208" s="4">
        <f t="shared" si="255"/>
        <v>0.83333333333333337</v>
      </c>
      <c r="AB208" s="4">
        <f t="shared" si="256"/>
        <v>1.0576923076923077</v>
      </c>
      <c r="AC208" s="4">
        <f t="shared" si="257"/>
        <v>1.2</v>
      </c>
      <c r="AD208" s="4">
        <f t="shared" si="258"/>
        <v>1.2692307692307692</v>
      </c>
      <c r="AE208" s="4">
        <f t="shared" si="259"/>
        <v>0.94545454545454544</v>
      </c>
      <c r="AF208" s="4">
        <f t="shared" si="260"/>
        <v>0.78787878787878796</v>
      </c>
      <c r="AG208" s="4">
        <f t="shared" si="261"/>
        <v>1.0855614973262031</v>
      </c>
      <c r="AH208" s="4">
        <f t="shared" si="262"/>
        <v>0.92118226600985231</v>
      </c>
      <c r="AI208" s="4">
        <f t="shared" si="263"/>
        <v>0.15769230769230758</v>
      </c>
      <c r="AJ208" s="4">
        <f t="shared" si="264"/>
        <v>-0.57820512820512837</v>
      </c>
      <c r="AK208" s="4">
        <f t="shared" si="265"/>
        <v>0.73589743589743595</v>
      </c>
      <c r="AL208" s="4">
        <f t="shared" si="266"/>
        <v>0.16820512820512801</v>
      </c>
      <c r="AM208" s="4">
        <f t="shared" si="267"/>
        <v>-0.16820512820512801</v>
      </c>
      <c r="AN208" s="4">
        <f t="shared" si="268"/>
        <v>7.8846153846153788E-2</v>
      </c>
      <c r="AO208" s="4">
        <f t="shared" si="269"/>
        <v>-0.28910256410256419</v>
      </c>
      <c r="AP208" s="4">
        <f t="shared" si="270"/>
        <v>0.36794871794871797</v>
      </c>
      <c r="AQ208" s="4">
        <f t="shared" si="271"/>
        <v>8.4102564102564004E-2</v>
      </c>
      <c r="AR208" s="4">
        <f t="shared" si="272"/>
        <v>-8.4102564102564004E-2</v>
      </c>
      <c r="AS208" s="4">
        <f t="shared" si="273"/>
        <v>7.8683372547095023E-2</v>
      </c>
      <c r="AT208" s="4">
        <f t="shared" si="274"/>
        <v>-0.28142940686426843</v>
      </c>
      <c r="AU208" s="4">
        <f t="shared" si="275"/>
        <v>0.35257443919084758</v>
      </c>
      <c r="AV208" s="4">
        <f t="shared" si="276"/>
        <v>8.3905108840527015E-2</v>
      </c>
      <c r="AW208" s="4">
        <f t="shared" si="277"/>
        <v>-8.3905108840527015E-2</v>
      </c>
      <c r="AX208" s="4">
        <f t="shared" si="278"/>
        <v>14.163007058477104</v>
      </c>
      <c r="AY208" s="4">
        <f t="shared" si="279"/>
        <v>-50.657293235568311</v>
      </c>
      <c r="AZ208" s="4">
        <f t="shared" si="280"/>
        <v>63.463399054352564</v>
      </c>
      <c r="BA208" s="4">
        <f t="shared" si="281"/>
        <v>15.102919591294864</v>
      </c>
      <c r="BB208" s="4">
        <f t="shared" si="282"/>
        <v>-15.102919591294864</v>
      </c>
      <c r="BC208" s="4">
        <f t="shared" si="283"/>
        <v>5.7692307692307647E-2</v>
      </c>
      <c r="BD208" s="4">
        <f t="shared" si="284"/>
        <v>-0.16666666666666671</v>
      </c>
      <c r="BE208" s="4">
        <f t="shared" si="285"/>
        <v>0.26923076923076922</v>
      </c>
      <c r="BF208" s="4">
        <f t="shared" si="286"/>
        <v>8.5561497326203093E-2</v>
      </c>
      <c r="BG208" s="4">
        <f t="shared" si="287"/>
        <v>-7.8817733990147687E-2</v>
      </c>
      <c r="BH208" s="4">
        <f t="shared" si="288"/>
        <v>0.38745603413988988</v>
      </c>
      <c r="BI208" s="4">
        <f t="shared" si="289"/>
        <v>3.0311965811965806</v>
      </c>
      <c r="BJ208" s="4">
        <f t="shared" si="290"/>
        <v>0.12782279992772347</v>
      </c>
      <c r="BK208" s="4">
        <f t="shared" si="291"/>
        <v>0.11893898678419863</v>
      </c>
      <c r="BL208" s="4">
        <f t="shared" si="292"/>
        <v>2.0500000000000003</v>
      </c>
      <c r="BM208" s="4">
        <f t="shared" si="293"/>
        <v>5.8019017943511518E-2</v>
      </c>
      <c r="BN208" s="3">
        <f t="shared" si="294"/>
        <v>0</v>
      </c>
      <c r="BO208" s="3">
        <v>100</v>
      </c>
      <c r="BP208" s="3">
        <f t="shared" si="295"/>
        <v>-1</v>
      </c>
      <c r="BQ208" s="3">
        <f t="shared" si="296"/>
        <v>-100</v>
      </c>
      <c r="BR208" s="3">
        <f t="shared" si="297"/>
        <v>0</v>
      </c>
      <c r="BS208" s="3">
        <f t="shared" si="298"/>
        <v>-1</v>
      </c>
      <c r="BT208" s="3">
        <f t="shared" si="311"/>
        <v>-100</v>
      </c>
      <c r="BU208" s="3">
        <f t="shared" si="299"/>
        <v>1</v>
      </c>
      <c r="BV208" s="3">
        <f t="shared" si="300"/>
        <v>2.2999999999999998</v>
      </c>
      <c r="BW208" s="3">
        <f t="shared" si="312"/>
        <v>229.99999999999997</v>
      </c>
      <c r="BX208" s="3">
        <f t="shared" si="301"/>
        <v>1</v>
      </c>
      <c r="BY208" s="3">
        <f t="shared" si="302"/>
        <v>1.0299999999999998</v>
      </c>
      <c r="BZ208" s="3">
        <f t="shared" si="313"/>
        <v>102.99999999999999</v>
      </c>
      <c r="CA208" s="3">
        <f t="shared" si="303"/>
        <v>0</v>
      </c>
      <c r="CB208" s="3">
        <f t="shared" si="304"/>
        <v>-1</v>
      </c>
      <c r="CC208" s="3">
        <f t="shared" si="305"/>
        <v>-100</v>
      </c>
      <c r="CD208" s="3">
        <f t="shared" si="306"/>
        <v>1</v>
      </c>
      <c r="CE208" s="3">
        <f t="shared" si="307"/>
        <v>0</v>
      </c>
      <c r="CF208" s="3">
        <f t="shared" si="314"/>
        <v>1</v>
      </c>
      <c r="CG208" s="16" t="str">
        <f t="shared" si="315"/>
        <v/>
      </c>
      <c r="CI208" s="12">
        <f t="shared" si="316"/>
        <v>1</v>
      </c>
      <c r="CJ208" s="12">
        <f t="shared" si="317"/>
        <v>0</v>
      </c>
      <c r="CK208" s="12">
        <f t="shared" si="318"/>
        <v>1</v>
      </c>
      <c r="CL208" s="12" t="str">
        <f t="shared" si="319"/>
        <v/>
      </c>
      <c r="CM208" s="12">
        <f t="shared" si="308"/>
        <v>1</v>
      </c>
      <c r="CN208" s="12">
        <f t="shared" si="309"/>
        <v>0</v>
      </c>
      <c r="CO208" s="12">
        <f t="shared" si="320"/>
        <v>1</v>
      </c>
      <c r="CP208" s="12" t="str">
        <f t="shared" si="321"/>
        <v/>
      </c>
    </row>
    <row r="209" spans="1:94" x14ac:dyDescent="0.25">
      <c r="A209" t="s">
        <v>127</v>
      </c>
      <c r="B209" t="s">
        <v>211</v>
      </c>
      <c r="C209" t="s">
        <v>136</v>
      </c>
      <c r="D209" t="s">
        <v>13</v>
      </c>
      <c r="E209" t="s">
        <v>25</v>
      </c>
      <c r="F209" s="3">
        <v>0</v>
      </c>
      <c r="G209" s="3">
        <v>4</v>
      </c>
      <c r="H209" s="3" t="str">
        <f t="shared" si="310"/>
        <v>A</v>
      </c>
      <c r="I209" s="3">
        <v>4.33</v>
      </c>
      <c r="J209" s="3">
        <v>4.5</v>
      </c>
      <c r="K209" s="3">
        <v>1.67</v>
      </c>
      <c r="L209" s="3">
        <v>1.4</v>
      </c>
      <c r="M209" s="3">
        <v>2.88</v>
      </c>
      <c r="N209" s="3">
        <f t="shared" si="242"/>
        <v>4</v>
      </c>
      <c r="O209" s="3">
        <f t="shared" si="243"/>
        <v>5.1971499648893138E-2</v>
      </c>
      <c r="P209" s="3">
        <f t="shared" si="244"/>
        <v>6.1507936507936511E-2</v>
      </c>
      <c r="Q209" s="3">
        <f t="shared" si="245"/>
        <v>4.5550365934797075</v>
      </c>
      <c r="R209" s="3">
        <f t="shared" si="246"/>
        <v>4.733871748420019</v>
      </c>
      <c r="S209" s="3">
        <f t="shared" si="247"/>
        <v>1.7567924044136514</v>
      </c>
      <c r="T209" s="3">
        <f t="shared" si="248"/>
        <v>1.4727600995084502</v>
      </c>
      <c r="U209" s="3">
        <f t="shared" si="249"/>
        <v>3.0296779189888121</v>
      </c>
      <c r="V209" s="4">
        <f t="shared" si="250"/>
        <v>0.23094688221709006</v>
      </c>
      <c r="W209" s="4">
        <f t="shared" si="251"/>
        <v>0.22222222222222221</v>
      </c>
      <c r="X209" s="4">
        <f t="shared" si="252"/>
        <v>0.5988023952095809</v>
      </c>
      <c r="Y209" s="4">
        <f t="shared" si="253"/>
        <v>0.7142857142857143</v>
      </c>
      <c r="Z209" s="4">
        <f t="shared" si="254"/>
        <v>0.34722222222222221</v>
      </c>
      <c r="AA209" s="4">
        <f t="shared" si="255"/>
        <v>0.9622222222222222</v>
      </c>
      <c r="AB209" s="4">
        <f t="shared" si="256"/>
        <v>2.5928143712574854</v>
      </c>
      <c r="AC209" s="4">
        <f t="shared" si="257"/>
        <v>1.0392609699769053</v>
      </c>
      <c r="AD209" s="4">
        <f t="shared" si="258"/>
        <v>2.6946107784431139</v>
      </c>
      <c r="AE209" s="4">
        <f t="shared" si="259"/>
        <v>0.38568129330254042</v>
      </c>
      <c r="AF209" s="4">
        <f t="shared" si="260"/>
        <v>0.37111111111111111</v>
      </c>
      <c r="AG209" s="4">
        <f t="shared" si="261"/>
        <v>0.4861111111111111</v>
      </c>
      <c r="AH209" s="4">
        <f t="shared" si="262"/>
        <v>2.0571428571428574</v>
      </c>
      <c r="AI209" s="4">
        <f t="shared" si="263"/>
        <v>2.7982441890660561</v>
      </c>
      <c r="AJ209" s="4">
        <f t="shared" si="264"/>
        <v>-0.17883515494031155</v>
      </c>
      <c r="AK209" s="4">
        <f t="shared" si="265"/>
        <v>2.9770793440063676</v>
      </c>
      <c r="AL209" s="4">
        <f t="shared" si="266"/>
        <v>-1.5569178194803619</v>
      </c>
      <c r="AM209" s="4">
        <f t="shared" si="267"/>
        <v>1.5569178194803619</v>
      </c>
      <c r="AN209" s="4">
        <f t="shared" si="268"/>
        <v>1.399122094533028</v>
      </c>
      <c r="AO209" s="4">
        <f t="shared" si="269"/>
        <v>-8.9417577470155774E-2</v>
      </c>
      <c r="AP209" s="4">
        <f t="shared" si="270"/>
        <v>1.4885396720031838</v>
      </c>
      <c r="AQ209" s="4">
        <f t="shared" si="271"/>
        <v>-0.77845890974018095</v>
      </c>
      <c r="AR209" s="4">
        <f t="shared" si="272"/>
        <v>0.77845890974018095</v>
      </c>
      <c r="AS209" s="4">
        <f t="shared" si="273"/>
        <v>0.95025012793322017</v>
      </c>
      <c r="AT209" s="4">
        <f t="shared" si="274"/>
        <v>-8.9180401398812725E-2</v>
      </c>
      <c r="AU209" s="4">
        <f t="shared" si="275"/>
        <v>0.97924873243941457</v>
      </c>
      <c r="AV209" s="4">
        <f t="shared" si="276"/>
        <v>-0.66146742639065692</v>
      </c>
      <c r="AW209" s="4">
        <f t="shared" si="277"/>
        <v>0.66146742639065692</v>
      </c>
      <c r="AX209" s="4">
        <f t="shared" si="278"/>
        <v>171.04502302797962</v>
      </c>
      <c r="AY209" s="4">
        <f t="shared" si="279"/>
        <v>-16.052472251786291</v>
      </c>
      <c r="AZ209" s="4">
        <f t="shared" si="280"/>
        <v>176.26477183909464</v>
      </c>
      <c r="BA209" s="4">
        <f t="shared" si="281"/>
        <v>-119.06413675031826</v>
      </c>
      <c r="BB209" s="4">
        <f t="shared" si="282"/>
        <v>119.06413675031826</v>
      </c>
      <c r="BC209" s="4">
        <f t="shared" si="283"/>
        <v>1.5928143712574854</v>
      </c>
      <c r="BD209" s="4">
        <f t="shared" si="284"/>
        <v>-3.7777777777777716E-2</v>
      </c>
      <c r="BE209" s="4">
        <f t="shared" si="285"/>
        <v>1.6946107784431139</v>
      </c>
      <c r="BF209" s="4">
        <f t="shared" si="286"/>
        <v>-0.51388888888888895</v>
      </c>
      <c r="BG209" s="4">
        <f t="shared" si="287"/>
        <v>1.0571428571428574</v>
      </c>
      <c r="BH209" s="4">
        <f t="shared" si="288"/>
        <v>1.6695884709908717</v>
      </c>
      <c r="BI209" s="4">
        <f t="shared" si="289"/>
        <v>3.6819002487711265</v>
      </c>
      <c r="BJ209" s="4">
        <f t="shared" si="290"/>
        <v>0.45345836611084578</v>
      </c>
      <c r="BK209" s="4">
        <f t="shared" si="291"/>
        <v>1.1009071479047365</v>
      </c>
      <c r="BL209" s="4">
        <f t="shared" si="292"/>
        <v>2.2512190092486311</v>
      </c>
      <c r="BM209" s="4">
        <f t="shared" si="293"/>
        <v>0.4890271196991075</v>
      </c>
      <c r="BN209" s="3">
        <f t="shared" si="294"/>
        <v>0</v>
      </c>
      <c r="BO209" s="3">
        <v>100</v>
      </c>
      <c r="BP209" s="3">
        <f t="shared" si="295"/>
        <v>-1</v>
      </c>
      <c r="BQ209" s="3">
        <f t="shared" si="296"/>
        <v>-100</v>
      </c>
      <c r="BR209" s="3">
        <f t="shared" si="297"/>
        <v>1</v>
      </c>
      <c r="BS209" s="3">
        <f t="shared" si="298"/>
        <v>0.66999999999999993</v>
      </c>
      <c r="BT209" s="3">
        <f t="shared" si="311"/>
        <v>67</v>
      </c>
      <c r="BU209" s="3">
        <f t="shared" si="299"/>
        <v>0</v>
      </c>
      <c r="BV209" s="3">
        <f t="shared" si="300"/>
        <v>-1</v>
      </c>
      <c r="BW209" s="3">
        <f t="shared" si="312"/>
        <v>-100</v>
      </c>
      <c r="BX209" s="3">
        <f t="shared" si="301"/>
        <v>1</v>
      </c>
      <c r="BY209" s="3">
        <f t="shared" si="302"/>
        <v>0.39999999999999991</v>
      </c>
      <c r="BZ209" s="3">
        <f t="shared" si="313"/>
        <v>39.999999999999993</v>
      </c>
      <c r="CA209" s="3">
        <f t="shared" si="303"/>
        <v>0</v>
      </c>
      <c r="CB209" s="3">
        <f t="shared" si="304"/>
        <v>-1</v>
      </c>
      <c r="CC209" s="3">
        <f t="shared" si="305"/>
        <v>-100</v>
      </c>
      <c r="CD209" s="3">
        <f t="shared" si="306"/>
        <v>1</v>
      </c>
      <c r="CE209" s="3">
        <f t="shared" si="307"/>
        <v>0</v>
      </c>
      <c r="CF209" s="3">
        <f t="shared" si="314"/>
        <v>1</v>
      </c>
      <c r="CG209" s="16" t="str">
        <f t="shared" si="315"/>
        <v/>
      </c>
      <c r="CI209" s="12">
        <f t="shared" si="316"/>
        <v>1</v>
      </c>
      <c r="CJ209" s="12">
        <f t="shared" si="317"/>
        <v>1</v>
      </c>
      <c r="CK209" s="12">
        <f t="shared" si="318"/>
        <v>2</v>
      </c>
      <c r="CL209" s="12" t="str">
        <f t="shared" si="319"/>
        <v>Over2.5</v>
      </c>
      <c r="CM209" s="12">
        <f t="shared" si="308"/>
        <v>1</v>
      </c>
      <c r="CN209" s="12">
        <f t="shared" si="309"/>
        <v>0</v>
      </c>
      <c r="CO209" s="12">
        <f t="shared" si="320"/>
        <v>1</v>
      </c>
      <c r="CP209" s="12" t="str">
        <f t="shared" si="321"/>
        <v/>
      </c>
    </row>
    <row r="210" spans="1:94" x14ac:dyDescent="0.25">
      <c r="A210" t="s">
        <v>127</v>
      </c>
      <c r="B210" t="s">
        <v>212</v>
      </c>
      <c r="C210" t="s">
        <v>207</v>
      </c>
      <c r="D210" t="s">
        <v>15</v>
      </c>
      <c r="E210" t="s">
        <v>26</v>
      </c>
      <c r="F210" s="3">
        <v>0</v>
      </c>
      <c r="G210" s="3">
        <v>0</v>
      </c>
      <c r="H210" s="3" t="str">
        <f t="shared" si="310"/>
        <v>D</v>
      </c>
      <c r="I210" s="3">
        <v>1.62</v>
      </c>
      <c r="J210" s="3">
        <v>4</v>
      </c>
      <c r="K210" s="3">
        <v>5</v>
      </c>
      <c r="L210" s="3">
        <v>1.62</v>
      </c>
      <c r="M210" s="3">
        <v>2.25</v>
      </c>
      <c r="N210" s="3">
        <f t="shared" si="242"/>
        <v>0</v>
      </c>
      <c r="O210" s="3">
        <f t="shared" si="243"/>
        <v>6.7283950617283983E-2</v>
      </c>
      <c r="P210" s="3">
        <f t="shared" si="244"/>
        <v>6.1728395061728336E-2</v>
      </c>
      <c r="Q210" s="3">
        <f t="shared" si="245"/>
        <v>1.7290000000000001</v>
      </c>
      <c r="R210" s="3">
        <f t="shared" si="246"/>
        <v>4.2691358024691359</v>
      </c>
      <c r="S210" s="3">
        <f t="shared" si="247"/>
        <v>5.3364197530864201</v>
      </c>
      <c r="T210" s="3">
        <f t="shared" si="248"/>
        <v>1.7290000000000001</v>
      </c>
      <c r="U210" s="3">
        <f t="shared" si="249"/>
        <v>2.401388888888889</v>
      </c>
      <c r="V210" s="4">
        <f t="shared" si="250"/>
        <v>0.61728395061728392</v>
      </c>
      <c r="W210" s="4">
        <f t="shared" si="251"/>
        <v>0.25</v>
      </c>
      <c r="X210" s="4">
        <f t="shared" si="252"/>
        <v>0.2</v>
      </c>
      <c r="Y210" s="4">
        <f t="shared" si="253"/>
        <v>0.61728395061728392</v>
      </c>
      <c r="Z210" s="4">
        <f t="shared" si="254"/>
        <v>0.44444444444444442</v>
      </c>
      <c r="AA210" s="4">
        <f t="shared" si="255"/>
        <v>0.40500000000000003</v>
      </c>
      <c r="AB210" s="4">
        <f t="shared" si="256"/>
        <v>0.32400000000000001</v>
      </c>
      <c r="AC210" s="4">
        <f t="shared" si="257"/>
        <v>2.4691358024691357</v>
      </c>
      <c r="AD210" s="4">
        <f t="shared" si="258"/>
        <v>0.8</v>
      </c>
      <c r="AE210" s="4">
        <f t="shared" si="259"/>
        <v>3.0864197530864197</v>
      </c>
      <c r="AF210" s="4">
        <f t="shared" si="260"/>
        <v>1.25</v>
      </c>
      <c r="AG210" s="4">
        <f t="shared" si="261"/>
        <v>0.72000000000000008</v>
      </c>
      <c r="AH210" s="4">
        <f t="shared" si="262"/>
        <v>1.3888888888888888</v>
      </c>
      <c r="AI210" s="4">
        <f t="shared" si="263"/>
        <v>-3.60741975308642</v>
      </c>
      <c r="AJ210" s="4">
        <f t="shared" si="264"/>
        <v>-2.5401358024691358</v>
      </c>
      <c r="AK210" s="4">
        <f t="shared" si="265"/>
        <v>-1.0672839506172842</v>
      </c>
      <c r="AL210" s="4">
        <f t="shared" si="266"/>
        <v>-0.67238888888888892</v>
      </c>
      <c r="AM210" s="4">
        <f t="shared" si="267"/>
        <v>0.67238888888888892</v>
      </c>
      <c r="AN210" s="4">
        <f t="shared" si="268"/>
        <v>-1.80370987654321</v>
      </c>
      <c r="AO210" s="4">
        <f t="shared" si="269"/>
        <v>-1.2700679012345679</v>
      </c>
      <c r="AP210" s="4">
        <f t="shared" si="270"/>
        <v>-0.5336419753086421</v>
      </c>
      <c r="AQ210" s="4">
        <f t="shared" si="271"/>
        <v>-0.33619444444444446</v>
      </c>
      <c r="AR210" s="4">
        <f t="shared" si="272"/>
        <v>0.33619444444444446</v>
      </c>
      <c r="AS210" s="4">
        <f t="shared" si="273"/>
        <v>-1.0645714171967939</v>
      </c>
      <c r="AT210" s="4">
        <f t="shared" si="274"/>
        <v>-0.90381068531103081</v>
      </c>
      <c r="AU210" s="4">
        <f t="shared" si="275"/>
        <v>-0.49019758765351334</v>
      </c>
      <c r="AV210" s="4">
        <f t="shared" si="276"/>
        <v>-0.32432334040714345</v>
      </c>
      <c r="AW210" s="4">
        <f t="shared" si="277"/>
        <v>0.32432334040714345</v>
      </c>
      <c r="AX210" s="4">
        <f t="shared" si="278"/>
        <v>-191.62285509542289</v>
      </c>
      <c r="AY210" s="4">
        <f t="shared" si="279"/>
        <v>-162.68592335598555</v>
      </c>
      <c r="AZ210" s="4">
        <f t="shared" si="280"/>
        <v>-88.235565777632402</v>
      </c>
      <c r="BA210" s="4">
        <f t="shared" si="281"/>
        <v>-58.378201273285825</v>
      </c>
      <c r="BB210" s="4">
        <f t="shared" si="282"/>
        <v>58.378201273285825</v>
      </c>
      <c r="BC210" s="4">
        <f t="shared" si="283"/>
        <v>-0.67600000000000005</v>
      </c>
      <c r="BD210" s="4">
        <f t="shared" si="284"/>
        <v>-0.59499999999999997</v>
      </c>
      <c r="BE210" s="4">
        <f t="shared" si="285"/>
        <v>-0.20000000000000004</v>
      </c>
      <c r="BF210" s="4">
        <f t="shared" si="286"/>
        <v>-0.28000000000000003</v>
      </c>
      <c r="BG210" s="4">
        <f t="shared" si="287"/>
        <v>0.3888888888888889</v>
      </c>
      <c r="BH210" s="4">
        <f t="shared" si="288"/>
        <v>1.8531442739835824</v>
      </c>
      <c r="BI210" s="4">
        <f t="shared" si="289"/>
        <v>3.7781851851851855</v>
      </c>
      <c r="BJ210" s="4">
        <f t="shared" si="290"/>
        <v>0.49048529469916696</v>
      </c>
      <c r="BK210" s="4">
        <f t="shared" si="291"/>
        <v>0.47545074292781991</v>
      </c>
      <c r="BL210" s="4">
        <f t="shared" si="292"/>
        <v>2.0651944444444448</v>
      </c>
      <c r="BM210" s="4">
        <f t="shared" si="293"/>
        <v>0.23022081247934031</v>
      </c>
      <c r="BN210" s="3">
        <f t="shared" si="294"/>
        <v>0</v>
      </c>
      <c r="BO210" s="3">
        <v>100</v>
      </c>
      <c r="BP210" s="3">
        <f t="shared" si="295"/>
        <v>-1</v>
      </c>
      <c r="BQ210" s="3">
        <f t="shared" si="296"/>
        <v>-100</v>
      </c>
      <c r="BR210" s="3">
        <f t="shared" si="297"/>
        <v>0</v>
      </c>
      <c r="BS210" s="3">
        <f t="shared" si="298"/>
        <v>-1</v>
      </c>
      <c r="BT210" s="3">
        <f t="shared" si="311"/>
        <v>-100</v>
      </c>
      <c r="BU210" s="3">
        <f t="shared" si="299"/>
        <v>1</v>
      </c>
      <c r="BV210" s="3">
        <f t="shared" si="300"/>
        <v>3</v>
      </c>
      <c r="BW210" s="3">
        <f t="shared" si="312"/>
        <v>300</v>
      </c>
      <c r="BX210" s="3">
        <f t="shared" si="301"/>
        <v>0</v>
      </c>
      <c r="BY210" s="3">
        <f t="shared" si="302"/>
        <v>-1</v>
      </c>
      <c r="BZ210" s="3">
        <f t="shared" si="313"/>
        <v>-100</v>
      </c>
      <c r="CA210" s="3">
        <f t="shared" si="303"/>
        <v>1</v>
      </c>
      <c r="CB210" s="3">
        <f t="shared" si="304"/>
        <v>1.25</v>
      </c>
      <c r="CC210" s="3">
        <f t="shared" si="305"/>
        <v>125</v>
      </c>
      <c r="CD210" s="3">
        <f t="shared" si="306"/>
        <v>1</v>
      </c>
      <c r="CE210" s="3">
        <f t="shared" si="307"/>
        <v>1</v>
      </c>
      <c r="CF210" s="3">
        <f t="shared" si="314"/>
        <v>2</v>
      </c>
      <c r="CG210" s="16" t="str">
        <f t="shared" si="315"/>
        <v>BackCasa</v>
      </c>
      <c r="CI210" s="12">
        <f t="shared" si="316"/>
        <v>1</v>
      </c>
      <c r="CJ210" s="12">
        <f t="shared" si="317"/>
        <v>0</v>
      </c>
      <c r="CK210" s="12">
        <f t="shared" si="318"/>
        <v>1</v>
      </c>
      <c r="CL210" s="12" t="str">
        <f t="shared" si="319"/>
        <v/>
      </c>
      <c r="CM210" s="12">
        <f t="shared" si="308"/>
        <v>1</v>
      </c>
      <c r="CN210" s="12">
        <f t="shared" si="309"/>
        <v>1</v>
      </c>
      <c r="CO210" s="12">
        <f t="shared" si="320"/>
        <v>2</v>
      </c>
      <c r="CP210" s="12" t="str">
        <f t="shared" si="321"/>
        <v>Under2.5</v>
      </c>
    </row>
    <row r="211" spans="1:94" x14ac:dyDescent="0.25">
      <c r="A211" t="s">
        <v>127</v>
      </c>
      <c r="B211" t="s">
        <v>213</v>
      </c>
      <c r="C211" t="s">
        <v>186</v>
      </c>
      <c r="D211" t="s">
        <v>133</v>
      </c>
      <c r="E211" t="s">
        <v>12</v>
      </c>
      <c r="F211" s="3">
        <v>1</v>
      </c>
      <c r="G211" s="3">
        <v>2</v>
      </c>
      <c r="H211" s="3" t="str">
        <f t="shared" si="310"/>
        <v>A</v>
      </c>
      <c r="I211" s="3">
        <v>8.5</v>
      </c>
      <c r="J211" s="3">
        <v>5</v>
      </c>
      <c r="K211" s="3">
        <v>1.4</v>
      </c>
      <c r="L211" s="3">
        <v>1.75</v>
      </c>
      <c r="M211" s="3">
        <v>2.0499999999999998</v>
      </c>
      <c r="N211" s="3">
        <f t="shared" si="242"/>
        <v>3</v>
      </c>
      <c r="O211" s="3">
        <f t="shared" si="243"/>
        <v>3.1932773109243584E-2</v>
      </c>
      <c r="P211" s="3">
        <f t="shared" si="244"/>
        <v>5.9233449477351874E-2</v>
      </c>
      <c r="Q211" s="3">
        <f t="shared" si="245"/>
        <v>8.7714285714285705</v>
      </c>
      <c r="R211" s="3">
        <f t="shared" si="246"/>
        <v>5.1596638655462179</v>
      </c>
      <c r="S211" s="3">
        <f t="shared" si="247"/>
        <v>1.4447058823529408</v>
      </c>
      <c r="T211" s="3">
        <f t="shared" si="248"/>
        <v>1.8058823529411763</v>
      </c>
      <c r="U211" s="3">
        <f t="shared" si="249"/>
        <v>2.115462184873949</v>
      </c>
      <c r="V211" s="4">
        <f t="shared" si="250"/>
        <v>0.11764705882352941</v>
      </c>
      <c r="W211" s="4">
        <f t="shared" si="251"/>
        <v>0.2</v>
      </c>
      <c r="X211" s="4">
        <f t="shared" si="252"/>
        <v>0.7142857142857143</v>
      </c>
      <c r="Y211" s="4">
        <f t="shared" si="253"/>
        <v>0.5714285714285714</v>
      </c>
      <c r="Z211" s="4">
        <f t="shared" si="254"/>
        <v>0.48780487804878053</v>
      </c>
      <c r="AA211" s="4">
        <f t="shared" si="255"/>
        <v>1.7</v>
      </c>
      <c r="AB211" s="4">
        <f t="shared" si="256"/>
        <v>6.0714285714285721</v>
      </c>
      <c r="AC211" s="4">
        <f t="shared" si="257"/>
        <v>0.58823529411764708</v>
      </c>
      <c r="AD211" s="4">
        <f t="shared" si="258"/>
        <v>3.5714285714285716</v>
      </c>
      <c r="AE211" s="4">
        <f t="shared" si="259"/>
        <v>0.16470588235294117</v>
      </c>
      <c r="AF211" s="4">
        <f t="shared" si="260"/>
        <v>0.27999999999999997</v>
      </c>
      <c r="AG211" s="4">
        <f t="shared" si="261"/>
        <v>0.85365853658536595</v>
      </c>
      <c r="AH211" s="4">
        <f t="shared" si="262"/>
        <v>1.1714285714285713</v>
      </c>
      <c r="AI211" s="4">
        <f t="shared" si="263"/>
        <v>7.3267226890756296</v>
      </c>
      <c r="AJ211" s="4">
        <f t="shared" si="264"/>
        <v>3.6117647058823525</v>
      </c>
      <c r="AK211" s="4">
        <f t="shared" si="265"/>
        <v>3.7149579831932771</v>
      </c>
      <c r="AL211" s="4">
        <f t="shared" si="266"/>
        <v>-0.30957983193277272</v>
      </c>
      <c r="AM211" s="4">
        <f t="shared" si="267"/>
        <v>0.30957983193277272</v>
      </c>
      <c r="AN211" s="4">
        <f t="shared" si="268"/>
        <v>3.6633613445378148</v>
      </c>
      <c r="AO211" s="4">
        <f t="shared" si="269"/>
        <v>1.8058823529411763</v>
      </c>
      <c r="AP211" s="4">
        <f t="shared" si="270"/>
        <v>1.8574789915966385</v>
      </c>
      <c r="AQ211" s="4">
        <f t="shared" si="271"/>
        <v>-0.15478991596638636</v>
      </c>
      <c r="AR211" s="4">
        <f t="shared" si="272"/>
        <v>0.15478991596638636</v>
      </c>
      <c r="AS211" s="4">
        <f t="shared" si="273"/>
        <v>1.3043152554949342</v>
      </c>
      <c r="AT211" s="4">
        <f t="shared" si="274"/>
        <v>1.0650817130220109</v>
      </c>
      <c r="AU211" s="4">
        <f t="shared" si="275"/>
        <v>1.0769305004326111</v>
      </c>
      <c r="AV211" s="4">
        <f t="shared" si="276"/>
        <v>-0.15357113841803424</v>
      </c>
      <c r="AW211" s="4">
        <f t="shared" si="277"/>
        <v>0.15357113841803424</v>
      </c>
      <c r="AX211" s="4">
        <f t="shared" si="278"/>
        <v>234.77674598908817</v>
      </c>
      <c r="AY211" s="4">
        <f t="shared" si="279"/>
        <v>191.71470834396197</v>
      </c>
      <c r="AZ211" s="4">
        <f t="shared" si="280"/>
        <v>193.84749007786999</v>
      </c>
      <c r="BA211" s="4">
        <f t="shared" si="281"/>
        <v>-27.642804915246167</v>
      </c>
      <c r="BB211" s="4">
        <f t="shared" si="282"/>
        <v>27.642804915246167</v>
      </c>
      <c r="BC211" s="4">
        <f t="shared" si="283"/>
        <v>5.0714285714285721</v>
      </c>
      <c r="BD211" s="4">
        <f t="shared" si="284"/>
        <v>0.7</v>
      </c>
      <c r="BE211" s="4">
        <f t="shared" si="285"/>
        <v>2.5714285714285721</v>
      </c>
      <c r="BF211" s="4">
        <f t="shared" si="286"/>
        <v>-0.146341463414634</v>
      </c>
      <c r="BG211" s="4">
        <f t="shared" si="287"/>
        <v>0.17142857142857124</v>
      </c>
      <c r="BH211" s="4">
        <f t="shared" si="288"/>
        <v>3.663482461405736</v>
      </c>
      <c r="BI211" s="4">
        <f t="shared" si="289"/>
        <v>5.1252661064425764</v>
      </c>
      <c r="BJ211" s="4">
        <f t="shared" si="290"/>
        <v>0.71478873200372073</v>
      </c>
      <c r="BK211" s="4">
        <f t="shared" si="291"/>
        <v>0.21890599847825526</v>
      </c>
      <c r="BL211" s="4">
        <f t="shared" si="292"/>
        <v>1.9606722689075626</v>
      </c>
      <c r="BM211" s="4">
        <f t="shared" si="293"/>
        <v>0.11164843913471791</v>
      </c>
      <c r="BN211" s="3">
        <f t="shared" si="294"/>
        <v>0</v>
      </c>
      <c r="BO211" s="3">
        <v>100</v>
      </c>
      <c r="BP211" s="3">
        <f t="shared" si="295"/>
        <v>-1</v>
      </c>
      <c r="BQ211" s="3">
        <f t="shared" si="296"/>
        <v>-100</v>
      </c>
      <c r="BR211" s="3">
        <f t="shared" si="297"/>
        <v>1</v>
      </c>
      <c r="BS211" s="3">
        <f t="shared" si="298"/>
        <v>0.39999999999999991</v>
      </c>
      <c r="BT211" s="3">
        <f t="shared" si="311"/>
        <v>39.999999999999993</v>
      </c>
      <c r="BU211" s="3">
        <f t="shared" si="299"/>
        <v>0</v>
      </c>
      <c r="BV211" s="3">
        <f t="shared" si="300"/>
        <v>-1</v>
      </c>
      <c r="BW211" s="3">
        <f t="shared" si="312"/>
        <v>-100</v>
      </c>
      <c r="BX211" s="3">
        <f t="shared" si="301"/>
        <v>1</v>
      </c>
      <c r="BY211" s="3">
        <f t="shared" si="302"/>
        <v>0.75</v>
      </c>
      <c r="BZ211" s="3">
        <f t="shared" si="313"/>
        <v>75</v>
      </c>
      <c r="CA211" s="3">
        <f t="shared" si="303"/>
        <v>0</v>
      </c>
      <c r="CB211" s="3">
        <f t="shared" si="304"/>
        <v>-1</v>
      </c>
      <c r="CC211" s="3">
        <f t="shared" si="305"/>
        <v>-100</v>
      </c>
      <c r="CD211" s="3">
        <f t="shared" si="306"/>
        <v>1</v>
      </c>
      <c r="CE211" s="3">
        <f t="shared" si="307"/>
        <v>0</v>
      </c>
      <c r="CF211" s="3">
        <f t="shared" si="314"/>
        <v>1</v>
      </c>
      <c r="CG211" s="16" t="str">
        <f t="shared" si="315"/>
        <v/>
      </c>
      <c r="CI211" s="12">
        <f t="shared" si="316"/>
        <v>1</v>
      </c>
      <c r="CJ211" s="12">
        <f t="shared" si="317"/>
        <v>1</v>
      </c>
      <c r="CK211" s="12">
        <f t="shared" si="318"/>
        <v>2</v>
      </c>
      <c r="CL211" s="12" t="str">
        <f t="shared" si="319"/>
        <v>Over2.5</v>
      </c>
      <c r="CM211" s="12">
        <f t="shared" si="308"/>
        <v>1</v>
      </c>
      <c r="CN211" s="12">
        <f t="shared" si="309"/>
        <v>0</v>
      </c>
      <c r="CO211" s="12">
        <f t="shared" si="320"/>
        <v>1</v>
      </c>
      <c r="CP211" s="12" t="str">
        <f t="shared" si="321"/>
        <v/>
      </c>
    </row>
    <row r="212" spans="1:94" x14ac:dyDescent="0.25">
      <c r="A212" t="s">
        <v>127</v>
      </c>
      <c r="B212" t="s">
        <v>213</v>
      </c>
      <c r="C212" t="s">
        <v>207</v>
      </c>
      <c r="D212" t="s">
        <v>18</v>
      </c>
      <c r="E212" t="s">
        <v>17</v>
      </c>
      <c r="F212" s="3">
        <v>0</v>
      </c>
      <c r="G212" s="3">
        <v>0</v>
      </c>
      <c r="H212" s="3" t="str">
        <f t="shared" si="310"/>
        <v>D</v>
      </c>
      <c r="I212" s="3">
        <v>2.25</v>
      </c>
      <c r="J212" s="3">
        <v>3.2</v>
      </c>
      <c r="K212" s="3">
        <v>3.5</v>
      </c>
      <c r="L212" s="3">
        <v>2.15</v>
      </c>
      <c r="M212" s="3">
        <v>1.67</v>
      </c>
      <c r="N212" s="3">
        <f t="shared" si="242"/>
        <v>0</v>
      </c>
      <c r="O212" s="3">
        <f t="shared" si="243"/>
        <v>4.2658730158730229E-2</v>
      </c>
      <c r="P212" s="3">
        <f t="shared" si="244"/>
        <v>6.3918674279348331E-2</v>
      </c>
      <c r="Q212" s="3">
        <f t="shared" si="245"/>
        <v>2.3459821428571432</v>
      </c>
      <c r="R212" s="3">
        <f t="shared" si="246"/>
        <v>3.3365079365079371</v>
      </c>
      <c r="S212" s="3">
        <f t="shared" si="247"/>
        <v>3.6493055555555558</v>
      </c>
      <c r="T212" s="3">
        <f t="shared" si="248"/>
        <v>2.24171626984127</v>
      </c>
      <c r="U212" s="3">
        <f t="shared" si="249"/>
        <v>1.7412400793650795</v>
      </c>
      <c r="V212" s="4">
        <f t="shared" si="250"/>
        <v>0.44444444444444442</v>
      </c>
      <c r="W212" s="4">
        <f t="shared" si="251"/>
        <v>0.3125</v>
      </c>
      <c r="X212" s="4">
        <f t="shared" si="252"/>
        <v>0.2857142857142857</v>
      </c>
      <c r="Y212" s="4">
        <f t="shared" si="253"/>
        <v>0.46511627906976744</v>
      </c>
      <c r="Z212" s="4">
        <f t="shared" si="254"/>
        <v>0.5988023952095809</v>
      </c>
      <c r="AA212" s="4">
        <f t="shared" si="255"/>
        <v>0.703125</v>
      </c>
      <c r="AB212" s="4">
        <f t="shared" si="256"/>
        <v>0.6428571428571429</v>
      </c>
      <c r="AC212" s="4">
        <f t="shared" si="257"/>
        <v>1.4222222222222223</v>
      </c>
      <c r="AD212" s="4">
        <f t="shared" si="258"/>
        <v>0.91428571428571437</v>
      </c>
      <c r="AE212" s="4">
        <f t="shared" si="259"/>
        <v>1.5555555555555556</v>
      </c>
      <c r="AF212" s="4">
        <f t="shared" si="260"/>
        <v>1.09375</v>
      </c>
      <c r="AG212" s="4">
        <f t="shared" si="261"/>
        <v>1.2874251497005988</v>
      </c>
      <c r="AH212" s="4">
        <f t="shared" si="262"/>
        <v>0.77674418604651163</v>
      </c>
      <c r="AI212" s="4">
        <f t="shared" si="263"/>
        <v>-1.3033234126984126</v>
      </c>
      <c r="AJ212" s="4">
        <f t="shared" si="264"/>
        <v>-0.99052579365079385</v>
      </c>
      <c r="AK212" s="4">
        <f t="shared" si="265"/>
        <v>-0.31279761904761871</v>
      </c>
      <c r="AL212" s="4">
        <f t="shared" si="266"/>
        <v>0.50047619047619052</v>
      </c>
      <c r="AM212" s="4">
        <f t="shared" si="267"/>
        <v>-0.50047619047619052</v>
      </c>
      <c r="AN212" s="4">
        <f t="shared" si="268"/>
        <v>-0.65166170634920628</v>
      </c>
      <c r="AO212" s="4">
        <f t="shared" si="269"/>
        <v>-0.49526289682539693</v>
      </c>
      <c r="AP212" s="4">
        <f t="shared" si="270"/>
        <v>-0.15639880952380936</v>
      </c>
      <c r="AQ212" s="4">
        <f t="shared" si="271"/>
        <v>0.25023809523809526</v>
      </c>
      <c r="AR212" s="4">
        <f t="shared" si="272"/>
        <v>-0.25023809523809526</v>
      </c>
      <c r="AS212" s="4">
        <f t="shared" si="273"/>
        <v>-0.57754249286750114</v>
      </c>
      <c r="AT212" s="4">
        <f t="shared" si="274"/>
        <v>-0.45985075022730171</v>
      </c>
      <c r="AU212" s="4">
        <f t="shared" si="275"/>
        <v>-0.15514200168823383</v>
      </c>
      <c r="AV212" s="4">
        <f t="shared" si="276"/>
        <v>0.24520274020563021</v>
      </c>
      <c r="AW212" s="4">
        <f t="shared" si="277"/>
        <v>-0.24520274020563021</v>
      </c>
      <c r="AX212" s="4">
        <f t="shared" si="278"/>
        <v>-103.9576487161502</v>
      </c>
      <c r="AY212" s="4">
        <f t="shared" si="279"/>
        <v>-82.773135040914312</v>
      </c>
      <c r="AZ212" s="4">
        <f t="shared" si="280"/>
        <v>-27.92556030388209</v>
      </c>
      <c r="BA212" s="4">
        <f t="shared" si="281"/>
        <v>44.13649323701344</v>
      </c>
      <c r="BB212" s="4">
        <f t="shared" si="282"/>
        <v>-44.13649323701344</v>
      </c>
      <c r="BC212" s="4">
        <f t="shared" si="283"/>
        <v>-0.3571428571428571</v>
      </c>
      <c r="BD212" s="4">
        <f t="shared" si="284"/>
        <v>-0.296875</v>
      </c>
      <c r="BE212" s="4">
        <f t="shared" si="285"/>
        <v>-8.5714285714285618E-2</v>
      </c>
      <c r="BF212" s="4">
        <f t="shared" si="286"/>
        <v>0.28742514970059879</v>
      </c>
      <c r="BG212" s="4">
        <f t="shared" si="287"/>
        <v>-0.22325581395348837</v>
      </c>
      <c r="BH212" s="4">
        <f t="shared" si="288"/>
        <v>0.68039640608217278</v>
      </c>
      <c r="BI212" s="4">
        <f t="shared" si="289"/>
        <v>3.1105985449735454</v>
      </c>
      <c r="BJ212" s="4">
        <f t="shared" si="290"/>
        <v>0.21873488212795372</v>
      </c>
      <c r="BK212" s="4">
        <f t="shared" si="291"/>
        <v>0.35389010810812227</v>
      </c>
      <c r="BL212" s="4">
        <f t="shared" si="292"/>
        <v>1.9914781746031749</v>
      </c>
      <c r="BM212" s="4">
        <f t="shared" si="293"/>
        <v>0.17770222773274377</v>
      </c>
      <c r="BN212" s="3">
        <f t="shared" si="294"/>
        <v>0</v>
      </c>
      <c r="BO212" s="3">
        <v>100</v>
      </c>
      <c r="BP212" s="3">
        <f t="shared" si="295"/>
        <v>-1</v>
      </c>
      <c r="BQ212" s="3">
        <f t="shared" si="296"/>
        <v>-100</v>
      </c>
      <c r="BR212" s="3">
        <f t="shared" si="297"/>
        <v>0</v>
      </c>
      <c r="BS212" s="3">
        <f t="shared" si="298"/>
        <v>-1</v>
      </c>
      <c r="BT212" s="3">
        <f t="shared" si="311"/>
        <v>-100</v>
      </c>
      <c r="BU212" s="3">
        <f t="shared" si="299"/>
        <v>1</v>
      </c>
      <c r="BV212" s="3">
        <f t="shared" si="300"/>
        <v>2.2000000000000002</v>
      </c>
      <c r="BW212" s="3">
        <f t="shared" si="312"/>
        <v>220.00000000000003</v>
      </c>
      <c r="BX212" s="3">
        <f t="shared" si="301"/>
        <v>0</v>
      </c>
      <c r="BY212" s="3">
        <f t="shared" si="302"/>
        <v>-1</v>
      </c>
      <c r="BZ212" s="3">
        <f t="shared" si="313"/>
        <v>-100</v>
      </c>
      <c r="CA212" s="3">
        <f t="shared" si="303"/>
        <v>1</v>
      </c>
      <c r="CB212" s="3">
        <f t="shared" si="304"/>
        <v>0.66999999999999993</v>
      </c>
      <c r="CC212" s="3">
        <f t="shared" si="305"/>
        <v>67</v>
      </c>
      <c r="CD212" s="3">
        <f t="shared" si="306"/>
        <v>1</v>
      </c>
      <c r="CE212" s="3">
        <f t="shared" si="307"/>
        <v>0</v>
      </c>
      <c r="CF212" s="3">
        <f t="shared" si="314"/>
        <v>1</v>
      </c>
      <c r="CG212" s="16" t="str">
        <f t="shared" si="315"/>
        <v/>
      </c>
      <c r="CI212" s="12">
        <f t="shared" si="316"/>
        <v>1</v>
      </c>
      <c r="CJ212" s="12">
        <f t="shared" si="317"/>
        <v>0</v>
      </c>
      <c r="CK212" s="12">
        <f t="shared" si="318"/>
        <v>1</v>
      </c>
      <c r="CL212" s="12" t="str">
        <f t="shared" si="319"/>
        <v/>
      </c>
      <c r="CM212" s="12">
        <f t="shared" si="308"/>
        <v>1</v>
      </c>
      <c r="CN212" s="12">
        <f t="shared" si="309"/>
        <v>0</v>
      </c>
      <c r="CO212" s="12">
        <f t="shared" si="320"/>
        <v>1</v>
      </c>
      <c r="CP212" s="12" t="str">
        <f t="shared" si="321"/>
        <v/>
      </c>
    </row>
    <row r="213" spans="1:94" x14ac:dyDescent="0.25">
      <c r="A213" t="s">
        <v>127</v>
      </c>
      <c r="B213" t="s">
        <v>213</v>
      </c>
      <c r="C213" t="s">
        <v>207</v>
      </c>
      <c r="D213" t="s">
        <v>16</v>
      </c>
      <c r="E213" t="s">
        <v>15</v>
      </c>
      <c r="F213" s="3">
        <v>4</v>
      </c>
      <c r="G213" s="3">
        <v>0</v>
      </c>
      <c r="H213" s="3" t="str">
        <f t="shared" si="310"/>
        <v>H</v>
      </c>
      <c r="I213" s="3">
        <v>4</v>
      </c>
      <c r="J213" s="3">
        <v>4</v>
      </c>
      <c r="K213" s="3">
        <v>1.8</v>
      </c>
      <c r="L213" s="3">
        <v>1.67</v>
      </c>
      <c r="M213" s="3">
        <v>2.15</v>
      </c>
      <c r="N213" s="3">
        <f t="shared" si="242"/>
        <v>4</v>
      </c>
      <c r="O213" s="3">
        <f t="shared" si="243"/>
        <v>5.555555555555558E-2</v>
      </c>
      <c r="P213" s="3">
        <f t="shared" si="244"/>
        <v>6.3918674279348275E-2</v>
      </c>
      <c r="Q213" s="3">
        <f t="shared" si="245"/>
        <v>4.2222222222222223</v>
      </c>
      <c r="R213" s="3">
        <f t="shared" si="246"/>
        <v>4.2222222222222223</v>
      </c>
      <c r="S213" s="3">
        <f t="shared" si="247"/>
        <v>1.9000000000000001</v>
      </c>
      <c r="T213" s="3">
        <f t="shared" si="248"/>
        <v>1.7627777777777778</v>
      </c>
      <c r="U213" s="3">
        <f t="shared" si="249"/>
        <v>2.2694444444444444</v>
      </c>
      <c r="V213" s="4">
        <f t="shared" si="250"/>
        <v>0.25</v>
      </c>
      <c r="W213" s="4">
        <f t="shared" si="251"/>
        <v>0.25</v>
      </c>
      <c r="X213" s="4">
        <f t="shared" si="252"/>
        <v>0.55555555555555558</v>
      </c>
      <c r="Y213" s="4">
        <f t="shared" si="253"/>
        <v>0.5988023952095809</v>
      </c>
      <c r="Z213" s="4">
        <f t="shared" si="254"/>
        <v>0.46511627906976744</v>
      </c>
      <c r="AA213" s="4">
        <f t="shared" si="255"/>
        <v>1</v>
      </c>
      <c r="AB213" s="4">
        <f t="shared" si="256"/>
        <v>2.2222222222222223</v>
      </c>
      <c r="AC213" s="4">
        <f t="shared" si="257"/>
        <v>1</v>
      </c>
      <c r="AD213" s="4">
        <f t="shared" si="258"/>
        <v>2.2222222222222223</v>
      </c>
      <c r="AE213" s="4">
        <f t="shared" si="259"/>
        <v>0.45</v>
      </c>
      <c r="AF213" s="4">
        <f t="shared" si="260"/>
        <v>0.45</v>
      </c>
      <c r="AG213" s="4">
        <f t="shared" si="261"/>
        <v>0.77674418604651163</v>
      </c>
      <c r="AH213" s="4">
        <f t="shared" si="262"/>
        <v>1.2874251497005988</v>
      </c>
      <c r="AI213" s="4">
        <f t="shared" si="263"/>
        <v>2.322222222222222</v>
      </c>
      <c r="AJ213" s="4">
        <f t="shared" si="264"/>
        <v>0</v>
      </c>
      <c r="AK213" s="4">
        <f t="shared" si="265"/>
        <v>2.322222222222222</v>
      </c>
      <c r="AL213" s="4">
        <f t="shared" si="266"/>
        <v>-0.5066666666666666</v>
      </c>
      <c r="AM213" s="4">
        <f t="shared" si="267"/>
        <v>0.5066666666666666</v>
      </c>
      <c r="AN213" s="4">
        <f t="shared" si="268"/>
        <v>1.161111111111111</v>
      </c>
      <c r="AO213" s="4">
        <f t="shared" si="269"/>
        <v>0</v>
      </c>
      <c r="AP213" s="4">
        <f t="shared" si="270"/>
        <v>1.161111111111111</v>
      </c>
      <c r="AQ213" s="4">
        <f t="shared" si="271"/>
        <v>-0.2533333333333333</v>
      </c>
      <c r="AR213" s="4">
        <f t="shared" si="272"/>
        <v>0.2533333333333333</v>
      </c>
      <c r="AS213" s="4">
        <f t="shared" si="273"/>
        <v>0.85981064103516558</v>
      </c>
      <c r="AT213" s="4">
        <f t="shared" si="274"/>
        <v>0</v>
      </c>
      <c r="AU213" s="4">
        <f t="shared" si="275"/>
        <v>0.85981064103516558</v>
      </c>
      <c r="AV213" s="4">
        <f t="shared" si="276"/>
        <v>-0.24811344909667654</v>
      </c>
      <c r="AW213" s="4">
        <f t="shared" si="277"/>
        <v>0.24811344909667654</v>
      </c>
      <c r="AX213" s="4">
        <f t="shared" si="278"/>
        <v>154.76591538632979</v>
      </c>
      <c r="AY213" s="4">
        <f t="shared" si="279"/>
        <v>0</v>
      </c>
      <c r="AZ213" s="4">
        <f t="shared" si="280"/>
        <v>154.76591538632979</v>
      </c>
      <c r="BA213" s="4">
        <f t="shared" si="281"/>
        <v>-44.660420837401773</v>
      </c>
      <c r="BB213" s="4">
        <f t="shared" si="282"/>
        <v>44.660420837401773</v>
      </c>
      <c r="BC213" s="4">
        <f t="shared" si="283"/>
        <v>1.2222222222222221</v>
      </c>
      <c r="BD213" s="4">
        <f t="shared" si="284"/>
        <v>0</v>
      </c>
      <c r="BE213" s="4">
        <f t="shared" si="285"/>
        <v>1.2222222222222221</v>
      </c>
      <c r="BF213" s="4">
        <f t="shared" si="286"/>
        <v>-0.22325581395348834</v>
      </c>
      <c r="BG213" s="4">
        <f t="shared" si="287"/>
        <v>0.28742514970059874</v>
      </c>
      <c r="BH213" s="4">
        <f t="shared" si="288"/>
        <v>1.3407356251181306</v>
      </c>
      <c r="BI213" s="4">
        <f t="shared" si="289"/>
        <v>3.4481481481481482</v>
      </c>
      <c r="BJ213" s="4">
        <f t="shared" si="290"/>
        <v>0.38882773231138051</v>
      </c>
      <c r="BK213" s="4">
        <f t="shared" si="291"/>
        <v>0.35826743580118503</v>
      </c>
      <c r="BL213" s="4">
        <f t="shared" si="292"/>
        <v>2.016111111111111</v>
      </c>
      <c r="BM213" s="4">
        <f t="shared" si="293"/>
        <v>0.17770222773274541</v>
      </c>
      <c r="BN213" s="3">
        <f t="shared" si="294"/>
        <v>1</v>
      </c>
      <c r="BO213" s="3">
        <v>100</v>
      </c>
      <c r="BP213" s="3">
        <f t="shared" si="295"/>
        <v>3</v>
      </c>
      <c r="BQ213" s="3">
        <f t="shared" si="296"/>
        <v>300</v>
      </c>
      <c r="BR213" s="3">
        <f t="shared" si="297"/>
        <v>0</v>
      </c>
      <c r="BS213" s="3">
        <f t="shared" si="298"/>
        <v>-1</v>
      </c>
      <c r="BT213" s="3">
        <f t="shared" si="311"/>
        <v>-100</v>
      </c>
      <c r="BU213" s="3">
        <f t="shared" si="299"/>
        <v>0</v>
      </c>
      <c r="BV213" s="3">
        <f t="shared" si="300"/>
        <v>-1</v>
      </c>
      <c r="BW213" s="3">
        <f t="shared" si="312"/>
        <v>-100</v>
      </c>
      <c r="BX213" s="3">
        <f t="shared" si="301"/>
        <v>1</v>
      </c>
      <c r="BY213" s="3">
        <f t="shared" si="302"/>
        <v>0.66999999999999993</v>
      </c>
      <c r="BZ213" s="3">
        <f t="shared" si="313"/>
        <v>67</v>
      </c>
      <c r="CA213" s="3">
        <f t="shared" si="303"/>
        <v>0</v>
      </c>
      <c r="CB213" s="3">
        <f t="shared" si="304"/>
        <v>-1</v>
      </c>
      <c r="CC213" s="3">
        <f t="shared" si="305"/>
        <v>-100</v>
      </c>
      <c r="CD213" s="3">
        <f t="shared" si="306"/>
        <v>1</v>
      </c>
      <c r="CE213" s="3">
        <f t="shared" si="307"/>
        <v>0</v>
      </c>
      <c r="CF213" s="3">
        <f t="shared" si="314"/>
        <v>1</v>
      </c>
      <c r="CG213" s="16" t="str">
        <f t="shared" si="315"/>
        <v/>
      </c>
      <c r="CI213" s="12">
        <f t="shared" si="316"/>
        <v>1</v>
      </c>
      <c r="CJ213" s="12">
        <f t="shared" si="317"/>
        <v>1</v>
      </c>
      <c r="CK213" s="12">
        <f t="shared" si="318"/>
        <v>2</v>
      </c>
      <c r="CL213" s="12" t="str">
        <f t="shared" si="319"/>
        <v>Over2.5</v>
      </c>
      <c r="CM213" s="12">
        <f t="shared" si="308"/>
        <v>1</v>
      </c>
      <c r="CN213" s="12">
        <f t="shared" si="309"/>
        <v>0</v>
      </c>
      <c r="CO213" s="12">
        <f t="shared" si="320"/>
        <v>1</v>
      </c>
      <c r="CP213" s="12" t="str">
        <f t="shared" si="321"/>
        <v/>
      </c>
    </row>
    <row r="214" spans="1:94" x14ac:dyDescent="0.25">
      <c r="A214" t="s">
        <v>127</v>
      </c>
      <c r="B214" t="s">
        <v>213</v>
      </c>
      <c r="C214" t="s">
        <v>177</v>
      </c>
      <c r="D214" t="s">
        <v>19</v>
      </c>
      <c r="E214" t="s">
        <v>135</v>
      </c>
      <c r="F214" s="3">
        <v>3</v>
      </c>
      <c r="G214" s="3">
        <v>2</v>
      </c>
      <c r="H214" s="3" t="str">
        <f t="shared" si="310"/>
        <v>H</v>
      </c>
      <c r="I214" s="3">
        <v>1.62</v>
      </c>
      <c r="J214" s="3">
        <v>3.75</v>
      </c>
      <c r="K214" s="3">
        <v>6</v>
      </c>
      <c r="L214" s="3">
        <v>2.0699999999999998</v>
      </c>
      <c r="M214" s="3">
        <v>1.83</v>
      </c>
      <c r="N214" s="3">
        <f t="shared" si="242"/>
        <v>5</v>
      </c>
      <c r="O214" s="3">
        <f t="shared" si="243"/>
        <v>5.0617283950617376E-2</v>
      </c>
      <c r="P214" s="3">
        <f t="shared" si="244"/>
        <v>2.9539874871307492E-2</v>
      </c>
      <c r="Q214" s="3">
        <f t="shared" si="245"/>
        <v>1.7020000000000002</v>
      </c>
      <c r="R214" s="3">
        <f t="shared" si="246"/>
        <v>3.9398148148148153</v>
      </c>
      <c r="S214" s="3">
        <f t="shared" si="247"/>
        <v>6.3037037037037038</v>
      </c>
      <c r="T214" s="3">
        <f t="shared" si="248"/>
        <v>2.1747777777777779</v>
      </c>
      <c r="U214" s="3">
        <f t="shared" si="249"/>
        <v>1.9226296296296299</v>
      </c>
      <c r="V214" s="4">
        <f t="shared" si="250"/>
        <v>0.61728395061728392</v>
      </c>
      <c r="W214" s="4">
        <f t="shared" si="251"/>
        <v>0.26666666666666666</v>
      </c>
      <c r="X214" s="4">
        <f t="shared" si="252"/>
        <v>0.16666666666666666</v>
      </c>
      <c r="Y214" s="4">
        <f t="shared" si="253"/>
        <v>0.48309178743961356</v>
      </c>
      <c r="Z214" s="4">
        <f t="shared" si="254"/>
        <v>0.54644808743169393</v>
      </c>
      <c r="AA214" s="4">
        <f t="shared" si="255"/>
        <v>0.43200000000000005</v>
      </c>
      <c r="AB214" s="4">
        <f t="shared" si="256"/>
        <v>0.27</v>
      </c>
      <c r="AC214" s="4">
        <f t="shared" si="257"/>
        <v>2.3148148148148149</v>
      </c>
      <c r="AD214" s="4">
        <f t="shared" si="258"/>
        <v>0.625</v>
      </c>
      <c r="AE214" s="4">
        <f t="shared" si="259"/>
        <v>3.7037037037037033</v>
      </c>
      <c r="AF214" s="4">
        <f t="shared" si="260"/>
        <v>1.6</v>
      </c>
      <c r="AG214" s="4">
        <f t="shared" si="261"/>
        <v>1.1311475409836065</v>
      </c>
      <c r="AH214" s="4">
        <f t="shared" si="262"/>
        <v>0.8840579710144929</v>
      </c>
      <c r="AI214" s="4">
        <f t="shared" si="263"/>
        <v>-4.6017037037037039</v>
      </c>
      <c r="AJ214" s="4">
        <f t="shared" si="264"/>
        <v>-2.2378148148148149</v>
      </c>
      <c r="AK214" s="4">
        <f t="shared" si="265"/>
        <v>-2.3638888888888885</v>
      </c>
      <c r="AL214" s="4">
        <f t="shared" si="266"/>
        <v>0.25214814814814801</v>
      </c>
      <c r="AM214" s="4">
        <f t="shared" si="267"/>
        <v>-0.25214814814814801</v>
      </c>
      <c r="AN214" s="4">
        <f t="shared" si="268"/>
        <v>-2.3008518518518519</v>
      </c>
      <c r="AO214" s="4">
        <f t="shared" si="269"/>
        <v>-1.1189074074074075</v>
      </c>
      <c r="AP214" s="4">
        <f t="shared" si="270"/>
        <v>-1.1819444444444442</v>
      </c>
      <c r="AQ214" s="4">
        <f t="shared" si="271"/>
        <v>0.12607407407407401</v>
      </c>
      <c r="AR214" s="4">
        <f t="shared" si="272"/>
        <v>-0.12607407407407401</v>
      </c>
      <c r="AS214" s="4">
        <f t="shared" si="273"/>
        <v>-1.1608043736282354</v>
      </c>
      <c r="AT214" s="4">
        <f t="shared" si="274"/>
        <v>-0.84145668821676922</v>
      </c>
      <c r="AU214" s="4">
        <f t="shared" si="275"/>
        <v>-0.86859207399837302</v>
      </c>
      <c r="AV214" s="4">
        <f t="shared" si="276"/>
        <v>0.12541240422722488</v>
      </c>
      <c r="AW214" s="4">
        <f t="shared" si="277"/>
        <v>-0.12541240422722488</v>
      </c>
      <c r="AX214" s="4">
        <f t="shared" si="278"/>
        <v>-208.94478725308238</v>
      </c>
      <c r="AY214" s="4">
        <f t="shared" si="279"/>
        <v>-151.46220387901846</v>
      </c>
      <c r="AZ214" s="4">
        <f t="shared" si="280"/>
        <v>-156.34657331970715</v>
      </c>
      <c r="BA214" s="4">
        <f t="shared" si="281"/>
        <v>22.574232760900479</v>
      </c>
      <c r="BB214" s="4">
        <f t="shared" si="282"/>
        <v>-22.574232760900479</v>
      </c>
      <c r="BC214" s="4">
        <f t="shared" si="283"/>
        <v>-0.73</v>
      </c>
      <c r="BD214" s="4">
        <f t="shared" si="284"/>
        <v>-0.56799999999999995</v>
      </c>
      <c r="BE214" s="4">
        <f t="shared" si="285"/>
        <v>-0.37499999999999994</v>
      </c>
      <c r="BF214" s="4">
        <f t="shared" si="286"/>
        <v>0.13114754098360645</v>
      </c>
      <c r="BG214" s="4">
        <f t="shared" si="287"/>
        <v>-0.11594202898550718</v>
      </c>
      <c r="BH214" s="4">
        <f t="shared" si="288"/>
        <v>2.3011396742012211</v>
      </c>
      <c r="BI214" s="4">
        <f t="shared" si="289"/>
        <v>3.9818395061728395</v>
      </c>
      <c r="BJ214" s="4">
        <f t="shared" si="290"/>
        <v>0.57790869537405598</v>
      </c>
      <c r="BK214" s="4">
        <f t="shared" si="291"/>
        <v>0.17829566541918568</v>
      </c>
      <c r="BL214" s="4">
        <f t="shared" si="292"/>
        <v>2.0487037037037039</v>
      </c>
      <c r="BM214" s="4">
        <f t="shared" si="293"/>
        <v>8.7028526915267343E-2</v>
      </c>
      <c r="BN214" s="3">
        <f t="shared" si="294"/>
        <v>1</v>
      </c>
      <c r="BO214" s="3">
        <v>100</v>
      </c>
      <c r="BP214" s="3">
        <f t="shared" si="295"/>
        <v>0.62000000000000011</v>
      </c>
      <c r="BQ214" s="3">
        <f t="shared" si="296"/>
        <v>62.000000000000014</v>
      </c>
      <c r="BR214" s="3">
        <f t="shared" si="297"/>
        <v>0</v>
      </c>
      <c r="BS214" s="3">
        <f t="shared" si="298"/>
        <v>-1</v>
      </c>
      <c r="BT214" s="3">
        <f t="shared" si="311"/>
        <v>-100</v>
      </c>
      <c r="BU214" s="3">
        <f t="shared" si="299"/>
        <v>0</v>
      </c>
      <c r="BV214" s="3">
        <f t="shared" si="300"/>
        <v>-1</v>
      </c>
      <c r="BW214" s="3">
        <f t="shared" si="312"/>
        <v>-100</v>
      </c>
      <c r="BX214" s="3">
        <f t="shared" si="301"/>
        <v>1</v>
      </c>
      <c r="BY214" s="3">
        <f t="shared" si="302"/>
        <v>1.0699999999999998</v>
      </c>
      <c r="BZ214" s="3">
        <f t="shared" si="313"/>
        <v>106.99999999999999</v>
      </c>
      <c r="CA214" s="3">
        <f t="shared" si="303"/>
        <v>0</v>
      </c>
      <c r="CB214" s="3">
        <f t="shared" si="304"/>
        <v>-1</v>
      </c>
      <c r="CC214" s="3">
        <f t="shared" si="305"/>
        <v>-100</v>
      </c>
      <c r="CD214" s="3">
        <f t="shared" si="306"/>
        <v>1</v>
      </c>
      <c r="CE214" s="3">
        <f t="shared" si="307"/>
        <v>1</v>
      </c>
      <c r="CF214" s="3">
        <f t="shared" si="314"/>
        <v>2</v>
      </c>
      <c r="CG214" s="16" t="str">
        <f t="shared" si="315"/>
        <v>BackCasa</v>
      </c>
      <c r="CI214" s="12">
        <f t="shared" si="316"/>
        <v>1</v>
      </c>
      <c r="CJ214" s="12">
        <f t="shared" si="317"/>
        <v>0</v>
      </c>
      <c r="CK214" s="12">
        <f t="shared" si="318"/>
        <v>1</v>
      </c>
      <c r="CL214" s="12" t="str">
        <f t="shared" si="319"/>
        <v/>
      </c>
      <c r="CM214" s="12">
        <f t="shared" si="308"/>
        <v>1</v>
      </c>
      <c r="CN214" s="12">
        <f t="shared" si="309"/>
        <v>1</v>
      </c>
      <c r="CO214" s="12">
        <f t="shared" si="320"/>
        <v>2</v>
      </c>
      <c r="CP214" s="12" t="str">
        <f t="shared" si="321"/>
        <v>Under2.5</v>
      </c>
    </row>
    <row r="215" spans="1:94" x14ac:dyDescent="0.25">
      <c r="A215" t="s">
        <v>127</v>
      </c>
      <c r="B215" t="s">
        <v>213</v>
      </c>
      <c r="C215" t="s">
        <v>187</v>
      </c>
      <c r="D215" t="s">
        <v>21</v>
      </c>
      <c r="E215" t="s">
        <v>20</v>
      </c>
      <c r="F215" s="3">
        <v>1</v>
      </c>
      <c r="G215" s="3">
        <v>3</v>
      </c>
      <c r="H215" s="3" t="str">
        <f t="shared" si="310"/>
        <v>A</v>
      </c>
      <c r="I215" s="3">
        <v>1.85</v>
      </c>
      <c r="J215" s="3">
        <v>4</v>
      </c>
      <c r="K215" s="3">
        <v>3.8</v>
      </c>
      <c r="L215" s="3">
        <v>1.57</v>
      </c>
      <c r="M215" s="3">
        <v>2.35</v>
      </c>
      <c r="N215" s="3">
        <f t="shared" si="242"/>
        <v>4</v>
      </c>
      <c r="O215" s="3">
        <f t="shared" si="243"/>
        <v>5.3698435277382606E-2</v>
      </c>
      <c r="P215" s="3">
        <f t="shared" si="244"/>
        <v>6.2474590052852608E-2</v>
      </c>
      <c r="Q215" s="3">
        <f t="shared" si="245"/>
        <v>1.9493421052631579</v>
      </c>
      <c r="R215" s="3">
        <f t="shared" si="246"/>
        <v>4.2147937411095304</v>
      </c>
      <c r="S215" s="3">
        <f t="shared" si="247"/>
        <v>4.0040540540540537</v>
      </c>
      <c r="T215" s="3">
        <f t="shared" si="248"/>
        <v>1.6543065433854907</v>
      </c>
      <c r="U215" s="3">
        <f t="shared" si="249"/>
        <v>2.4761913229018493</v>
      </c>
      <c r="V215" s="4">
        <f t="shared" si="250"/>
        <v>0.54054054054054046</v>
      </c>
      <c r="W215" s="4">
        <f t="shared" si="251"/>
        <v>0.25</v>
      </c>
      <c r="X215" s="4">
        <f t="shared" si="252"/>
        <v>0.26315789473684209</v>
      </c>
      <c r="Y215" s="4">
        <f t="shared" si="253"/>
        <v>0.63694267515923564</v>
      </c>
      <c r="Z215" s="4">
        <f t="shared" si="254"/>
        <v>0.42553191489361702</v>
      </c>
      <c r="AA215" s="4">
        <f t="shared" si="255"/>
        <v>0.46250000000000002</v>
      </c>
      <c r="AB215" s="4">
        <f t="shared" si="256"/>
        <v>0.48684210526315796</v>
      </c>
      <c r="AC215" s="4">
        <f t="shared" si="257"/>
        <v>2.1621621621621618</v>
      </c>
      <c r="AD215" s="4">
        <f t="shared" si="258"/>
        <v>1.0526315789473684</v>
      </c>
      <c r="AE215" s="4">
        <f t="shared" si="259"/>
        <v>2.0540540540540539</v>
      </c>
      <c r="AF215" s="4">
        <f t="shared" si="260"/>
        <v>0.95</v>
      </c>
      <c r="AG215" s="4">
        <f t="shared" si="261"/>
        <v>0.66808510638297869</v>
      </c>
      <c r="AH215" s="4">
        <f t="shared" si="262"/>
        <v>1.4968152866242037</v>
      </c>
      <c r="AI215" s="4">
        <f t="shared" si="263"/>
        <v>-2.0547119487908958</v>
      </c>
      <c r="AJ215" s="4">
        <f t="shared" si="264"/>
        <v>-2.2654516358463725</v>
      </c>
      <c r="AK215" s="4">
        <f t="shared" si="265"/>
        <v>0.21073968705547674</v>
      </c>
      <c r="AL215" s="4">
        <f t="shared" si="266"/>
        <v>-0.82188477951635863</v>
      </c>
      <c r="AM215" s="4">
        <f t="shared" si="267"/>
        <v>0.82188477951635863</v>
      </c>
      <c r="AN215" s="4">
        <f t="shared" si="268"/>
        <v>-1.0273559743954479</v>
      </c>
      <c r="AO215" s="4">
        <f t="shared" si="269"/>
        <v>-1.1327258179231863</v>
      </c>
      <c r="AP215" s="4">
        <f t="shared" si="270"/>
        <v>0.10536984352773837</v>
      </c>
      <c r="AQ215" s="4">
        <f t="shared" si="271"/>
        <v>-0.41094238975817932</v>
      </c>
      <c r="AR215" s="4">
        <f t="shared" si="272"/>
        <v>0.41094238975817932</v>
      </c>
      <c r="AS215" s="4">
        <f t="shared" si="273"/>
        <v>-0.79889076887245558</v>
      </c>
      <c r="AT215" s="4">
        <f t="shared" si="274"/>
        <v>-0.84755095749011233</v>
      </c>
      <c r="AU215" s="4">
        <f t="shared" si="275"/>
        <v>0.1049824540332637</v>
      </c>
      <c r="AV215" s="4">
        <f t="shared" si="276"/>
        <v>-0.38990373558125696</v>
      </c>
      <c r="AW215" s="4">
        <f t="shared" si="277"/>
        <v>0.38990373558125696</v>
      </c>
      <c r="AX215" s="4">
        <f t="shared" si="278"/>
        <v>-143.800338397042</v>
      </c>
      <c r="AY215" s="4">
        <f t="shared" si="279"/>
        <v>-152.55917234822022</v>
      </c>
      <c r="AZ215" s="4">
        <f t="shared" si="280"/>
        <v>18.896841725987464</v>
      </c>
      <c r="BA215" s="4">
        <f t="shared" si="281"/>
        <v>-70.182672404626246</v>
      </c>
      <c r="BB215" s="4">
        <f t="shared" si="282"/>
        <v>70.182672404626246</v>
      </c>
      <c r="BC215" s="4">
        <f t="shared" si="283"/>
        <v>-0.51315789473684204</v>
      </c>
      <c r="BD215" s="4">
        <f t="shared" si="284"/>
        <v>-0.53749999999999998</v>
      </c>
      <c r="BE215" s="4">
        <f t="shared" si="285"/>
        <v>5.2631578947368481E-2</v>
      </c>
      <c r="BF215" s="4">
        <f t="shared" si="286"/>
        <v>-0.33191489361702131</v>
      </c>
      <c r="BG215" s="4">
        <f t="shared" si="287"/>
        <v>0.49681528662420393</v>
      </c>
      <c r="BH215" s="4">
        <f t="shared" si="288"/>
        <v>1.2515672523256125</v>
      </c>
      <c r="BI215" s="4">
        <f t="shared" si="289"/>
        <v>3.389396633475581</v>
      </c>
      <c r="BJ215" s="4">
        <f t="shared" si="290"/>
        <v>0.36925960212635867</v>
      </c>
      <c r="BK215" s="4">
        <f t="shared" si="291"/>
        <v>0.58116030095002758</v>
      </c>
      <c r="BL215" s="4">
        <f t="shared" si="292"/>
        <v>2.0652489331436699</v>
      </c>
      <c r="BM215" s="4">
        <f t="shared" si="293"/>
        <v>0.28139963741097301</v>
      </c>
      <c r="BN215" s="3">
        <f t="shared" si="294"/>
        <v>0</v>
      </c>
      <c r="BO215" s="3">
        <v>100</v>
      </c>
      <c r="BP215" s="3">
        <f t="shared" si="295"/>
        <v>-1</v>
      </c>
      <c r="BQ215" s="3">
        <f t="shared" si="296"/>
        <v>-100</v>
      </c>
      <c r="BR215" s="3">
        <f t="shared" si="297"/>
        <v>1</v>
      </c>
      <c r="BS215" s="3">
        <f t="shared" si="298"/>
        <v>2.8</v>
      </c>
      <c r="BT215" s="3">
        <f t="shared" si="311"/>
        <v>280</v>
      </c>
      <c r="BU215" s="3">
        <f t="shared" si="299"/>
        <v>0</v>
      </c>
      <c r="BV215" s="3">
        <f t="shared" si="300"/>
        <v>-1</v>
      </c>
      <c r="BW215" s="3">
        <f t="shared" si="312"/>
        <v>-100</v>
      </c>
      <c r="BX215" s="3">
        <f t="shared" si="301"/>
        <v>1</v>
      </c>
      <c r="BY215" s="3">
        <f t="shared" si="302"/>
        <v>0.57000000000000006</v>
      </c>
      <c r="BZ215" s="3">
        <f t="shared" si="313"/>
        <v>57.000000000000007</v>
      </c>
      <c r="CA215" s="3">
        <f t="shared" si="303"/>
        <v>0</v>
      </c>
      <c r="CB215" s="3">
        <f t="shared" si="304"/>
        <v>-1</v>
      </c>
      <c r="CC215" s="3">
        <f t="shared" si="305"/>
        <v>-100</v>
      </c>
      <c r="CD215" s="3">
        <f t="shared" si="306"/>
        <v>1</v>
      </c>
      <c r="CE215" s="3">
        <f t="shared" si="307"/>
        <v>0</v>
      </c>
      <c r="CF215" s="3">
        <f t="shared" si="314"/>
        <v>1</v>
      </c>
      <c r="CG215" s="16" t="str">
        <f t="shared" si="315"/>
        <v/>
      </c>
      <c r="CI215" s="12">
        <f t="shared" si="316"/>
        <v>1</v>
      </c>
      <c r="CJ215" s="12">
        <f t="shared" si="317"/>
        <v>0</v>
      </c>
      <c r="CK215" s="12">
        <f t="shared" si="318"/>
        <v>1</v>
      </c>
      <c r="CL215" s="12" t="str">
        <f t="shared" si="319"/>
        <v/>
      </c>
      <c r="CM215" s="12">
        <f t="shared" si="308"/>
        <v>1</v>
      </c>
      <c r="CN215" s="12">
        <f t="shared" si="309"/>
        <v>0</v>
      </c>
      <c r="CO215" s="12">
        <f t="shared" si="320"/>
        <v>1</v>
      </c>
      <c r="CP215" s="12" t="str">
        <f t="shared" si="321"/>
        <v/>
      </c>
    </row>
    <row r="216" spans="1:94" x14ac:dyDescent="0.25">
      <c r="A216" t="s">
        <v>127</v>
      </c>
      <c r="B216" t="s">
        <v>214</v>
      </c>
      <c r="C216" t="s">
        <v>186</v>
      </c>
      <c r="D216" t="s">
        <v>130</v>
      </c>
      <c r="E216" t="s">
        <v>11</v>
      </c>
      <c r="F216" s="3">
        <v>3</v>
      </c>
      <c r="G216" s="3">
        <v>1</v>
      </c>
      <c r="H216" s="3" t="str">
        <f t="shared" si="310"/>
        <v>H</v>
      </c>
      <c r="I216" s="3">
        <v>1.1000000000000001</v>
      </c>
      <c r="J216" s="3">
        <v>11</v>
      </c>
      <c r="K216" s="3">
        <v>19</v>
      </c>
      <c r="L216" s="3">
        <v>1.33</v>
      </c>
      <c r="M216" s="3">
        <v>3.4</v>
      </c>
      <c r="N216" s="3">
        <f t="shared" si="242"/>
        <v>4</v>
      </c>
      <c r="O216" s="3">
        <f t="shared" si="243"/>
        <v>5.2631578947368363E-2</v>
      </c>
      <c r="P216" s="3">
        <f t="shared" si="244"/>
        <v>4.5997346306943854E-2</v>
      </c>
      <c r="Q216" s="3">
        <f t="shared" si="245"/>
        <v>1.1578947368421053</v>
      </c>
      <c r="R216" s="3">
        <f t="shared" si="246"/>
        <v>11.578947368421051</v>
      </c>
      <c r="S216" s="3">
        <f t="shared" si="247"/>
        <v>20</v>
      </c>
      <c r="T216" s="3">
        <f t="shared" si="248"/>
        <v>1.4</v>
      </c>
      <c r="U216" s="3">
        <f t="shared" si="249"/>
        <v>3.5789473684210522</v>
      </c>
      <c r="V216" s="4">
        <f t="shared" si="250"/>
        <v>0.90909090909090906</v>
      </c>
      <c r="W216" s="4">
        <f t="shared" si="251"/>
        <v>9.0909090909090912E-2</v>
      </c>
      <c r="X216" s="4">
        <f t="shared" si="252"/>
        <v>5.2631578947368418E-2</v>
      </c>
      <c r="Y216" s="4">
        <f t="shared" si="253"/>
        <v>0.75187969924812026</v>
      </c>
      <c r="Z216" s="4">
        <f t="shared" si="254"/>
        <v>0.29411764705882354</v>
      </c>
      <c r="AA216" s="4">
        <f t="shared" si="255"/>
        <v>0.1</v>
      </c>
      <c r="AB216" s="4">
        <f t="shared" si="256"/>
        <v>5.789473684210527E-2</v>
      </c>
      <c r="AC216" s="4">
        <f t="shared" si="257"/>
        <v>10</v>
      </c>
      <c r="AD216" s="4">
        <f t="shared" si="258"/>
        <v>0.57894736842105265</v>
      </c>
      <c r="AE216" s="4">
        <f t="shared" si="259"/>
        <v>17.27272727272727</v>
      </c>
      <c r="AF216" s="4">
        <f t="shared" si="260"/>
        <v>1.7272727272727273</v>
      </c>
      <c r="AG216" s="4">
        <f t="shared" si="261"/>
        <v>0.39117647058823535</v>
      </c>
      <c r="AH216" s="4">
        <f t="shared" si="262"/>
        <v>2.5563909774436087</v>
      </c>
      <c r="AI216" s="4">
        <f t="shared" si="263"/>
        <v>-18.842105263157894</v>
      </c>
      <c r="AJ216" s="4">
        <f t="shared" si="264"/>
        <v>-10.421052631578945</v>
      </c>
      <c r="AK216" s="4">
        <f t="shared" si="265"/>
        <v>-8.4210526315789487</v>
      </c>
      <c r="AL216" s="4">
        <f t="shared" si="266"/>
        <v>-2.1789473684210523</v>
      </c>
      <c r="AM216" s="4">
        <f t="shared" si="267"/>
        <v>2.1789473684210523</v>
      </c>
      <c r="AN216" s="4">
        <f t="shared" si="268"/>
        <v>-9.4210526315789469</v>
      </c>
      <c r="AO216" s="4">
        <f t="shared" si="269"/>
        <v>-5.2105263157894726</v>
      </c>
      <c r="AP216" s="4">
        <f t="shared" si="270"/>
        <v>-4.2105263157894743</v>
      </c>
      <c r="AQ216" s="4">
        <f t="shared" si="271"/>
        <v>-1.0894736842105261</v>
      </c>
      <c r="AR216" s="4">
        <f t="shared" si="272"/>
        <v>1.0894736842105261</v>
      </c>
      <c r="AS216" s="4">
        <f t="shared" si="273"/>
        <v>-1.4650470416735573</v>
      </c>
      <c r="AT216" s="4">
        <f t="shared" si="274"/>
        <v>-1.3811827110205073</v>
      </c>
      <c r="AU216" s="4">
        <f t="shared" si="275"/>
        <v>-1.3376165261480804</v>
      </c>
      <c r="AV216" s="4">
        <f t="shared" si="276"/>
        <v>-0.82819317781612811</v>
      </c>
      <c r="AW216" s="4">
        <f t="shared" si="277"/>
        <v>0.82819317781612811</v>
      </c>
      <c r="AX216" s="4">
        <f t="shared" si="278"/>
        <v>-263.70846750124031</v>
      </c>
      <c r="AY216" s="4">
        <f t="shared" si="279"/>
        <v>-248.61288798369131</v>
      </c>
      <c r="AZ216" s="4">
        <f t="shared" si="280"/>
        <v>-240.77097470665447</v>
      </c>
      <c r="BA216" s="4">
        <f t="shared" si="281"/>
        <v>-149.07477200690306</v>
      </c>
      <c r="BB216" s="4">
        <f t="shared" si="282"/>
        <v>149.07477200690306</v>
      </c>
      <c r="BC216" s="4">
        <f t="shared" si="283"/>
        <v>-0.94210526315789467</v>
      </c>
      <c r="BD216" s="4">
        <f t="shared" si="284"/>
        <v>-0.89999999999999991</v>
      </c>
      <c r="BE216" s="4">
        <f t="shared" si="285"/>
        <v>-0.42105263157894746</v>
      </c>
      <c r="BF216" s="4">
        <f t="shared" si="286"/>
        <v>-0.60882352941176465</v>
      </c>
      <c r="BG216" s="4">
        <f t="shared" si="287"/>
        <v>1.5563909774436089</v>
      </c>
      <c r="BH216" s="4">
        <f t="shared" si="288"/>
        <v>9.4387269279449963</v>
      </c>
      <c r="BI216" s="4">
        <f t="shared" si="289"/>
        <v>10.912280701754385</v>
      </c>
      <c r="BJ216" s="4">
        <f t="shared" si="290"/>
        <v>0.86496372169270874</v>
      </c>
      <c r="BK216" s="4">
        <f t="shared" si="291"/>
        <v>1.5407484600591088</v>
      </c>
      <c r="BL216" s="4">
        <f t="shared" si="292"/>
        <v>2.4894736842105258</v>
      </c>
      <c r="BM216" s="4">
        <f t="shared" si="293"/>
        <v>0.61890530108082609</v>
      </c>
      <c r="BN216" s="3">
        <f t="shared" si="294"/>
        <v>1</v>
      </c>
      <c r="BO216" s="3">
        <v>100</v>
      </c>
      <c r="BP216" s="3">
        <f t="shared" si="295"/>
        <v>0.10000000000000009</v>
      </c>
      <c r="BQ216" s="3">
        <f t="shared" si="296"/>
        <v>10.000000000000009</v>
      </c>
      <c r="BR216" s="3">
        <f t="shared" si="297"/>
        <v>0</v>
      </c>
      <c r="BS216" s="3">
        <f t="shared" si="298"/>
        <v>-1</v>
      </c>
      <c r="BT216" s="3">
        <f t="shared" si="311"/>
        <v>-100</v>
      </c>
      <c r="BU216" s="3">
        <f t="shared" si="299"/>
        <v>0</v>
      </c>
      <c r="BV216" s="3">
        <f t="shared" si="300"/>
        <v>-1</v>
      </c>
      <c r="BW216" s="3">
        <f t="shared" si="312"/>
        <v>-100</v>
      </c>
      <c r="BX216" s="3">
        <f t="shared" si="301"/>
        <v>1</v>
      </c>
      <c r="BY216" s="3">
        <f t="shared" si="302"/>
        <v>0.33000000000000007</v>
      </c>
      <c r="BZ216" s="3">
        <f t="shared" si="313"/>
        <v>33.000000000000007</v>
      </c>
      <c r="CA216" s="3">
        <f t="shared" si="303"/>
        <v>0</v>
      </c>
      <c r="CB216" s="3">
        <f t="shared" si="304"/>
        <v>-1</v>
      </c>
      <c r="CC216" s="3">
        <f t="shared" si="305"/>
        <v>-100</v>
      </c>
      <c r="CD216" s="3">
        <f t="shared" si="306"/>
        <v>0</v>
      </c>
      <c r="CE216" s="3">
        <f t="shared" si="307"/>
        <v>1</v>
      </c>
      <c r="CF216" s="3">
        <f t="shared" si="314"/>
        <v>1</v>
      </c>
      <c r="CG216" s="16" t="str">
        <f t="shared" si="315"/>
        <v/>
      </c>
      <c r="CI216" s="12">
        <f t="shared" si="316"/>
        <v>1</v>
      </c>
      <c r="CJ216" s="12">
        <f t="shared" si="317"/>
        <v>0</v>
      </c>
      <c r="CK216" s="12">
        <f t="shared" si="318"/>
        <v>1</v>
      </c>
      <c r="CL216" s="12" t="str">
        <f t="shared" si="319"/>
        <v/>
      </c>
      <c r="CM216" s="12">
        <f t="shared" si="308"/>
        <v>1</v>
      </c>
      <c r="CN216" s="12">
        <f t="shared" si="309"/>
        <v>1</v>
      </c>
      <c r="CO216" s="12">
        <f t="shared" si="320"/>
        <v>2</v>
      </c>
      <c r="CP216" s="12" t="str">
        <f t="shared" si="321"/>
        <v>Under2.5</v>
      </c>
    </row>
    <row r="217" spans="1:94" x14ac:dyDescent="0.25">
      <c r="A217" t="s">
        <v>127</v>
      </c>
      <c r="B217" t="s">
        <v>214</v>
      </c>
      <c r="C217" t="s">
        <v>186</v>
      </c>
      <c r="D217" t="s">
        <v>23</v>
      </c>
      <c r="E217" t="s">
        <v>22</v>
      </c>
      <c r="F217" s="3">
        <v>3</v>
      </c>
      <c r="G217" s="3">
        <v>2</v>
      </c>
      <c r="H217" s="3" t="str">
        <f t="shared" si="310"/>
        <v>H</v>
      </c>
      <c r="I217" s="3">
        <v>1.6</v>
      </c>
      <c r="J217" s="3">
        <v>4.33</v>
      </c>
      <c r="K217" s="3">
        <v>5</v>
      </c>
      <c r="L217" s="3">
        <v>1.44</v>
      </c>
      <c r="M217" s="3">
        <v>2.7</v>
      </c>
      <c r="N217" s="3">
        <f t="shared" si="242"/>
        <v>5</v>
      </c>
      <c r="O217" s="3">
        <f t="shared" si="243"/>
        <v>5.5946882217090099E-2</v>
      </c>
      <c r="P217" s="3">
        <f t="shared" si="244"/>
        <v>6.481481481481477E-2</v>
      </c>
      <c r="Q217" s="3">
        <f t="shared" si="245"/>
        <v>1.6895150115473443</v>
      </c>
      <c r="R217" s="3">
        <f t="shared" si="246"/>
        <v>4.5722500000000004</v>
      </c>
      <c r="S217" s="3">
        <f t="shared" si="247"/>
        <v>5.2797344110854505</v>
      </c>
      <c r="T217" s="3">
        <f t="shared" si="248"/>
        <v>1.5205635103926096</v>
      </c>
      <c r="U217" s="3">
        <f t="shared" si="249"/>
        <v>2.8510565819861435</v>
      </c>
      <c r="V217" s="4">
        <f t="shared" si="250"/>
        <v>0.625</v>
      </c>
      <c r="W217" s="4">
        <f t="shared" si="251"/>
        <v>0.23094688221709006</v>
      </c>
      <c r="X217" s="4">
        <f t="shared" si="252"/>
        <v>0.2</v>
      </c>
      <c r="Y217" s="4">
        <f t="shared" si="253"/>
        <v>0.69444444444444442</v>
      </c>
      <c r="Z217" s="4">
        <f t="shared" si="254"/>
        <v>0.37037037037037035</v>
      </c>
      <c r="AA217" s="4">
        <f t="shared" si="255"/>
        <v>0.36951501154734412</v>
      </c>
      <c r="AB217" s="4">
        <f t="shared" si="256"/>
        <v>0.32</v>
      </c>
      <c r="AC217" s="4">
        <f t="shared" si="257"/>
        <v>2.7062499999999998</v>
      </c>
      <c r="AD217" s="4">
        <f t="shared" si="258"/>
        <v>0.86599999999999999</v>
      </c>
      <c r="AE217" s="4">
        <f t="shared" si="259"/>
        <v>3.125</v>
      </c>
      <c r="AF217" s="4">
        <f t="shared" si="260"/>
        <v>1.1547344110854503</v>
      </c>
      <c r="AG217" s="4">
        <f t="shared" si="261"/>
        <v>0.53333333333333333</v>
      </c>
      <c r="AH217" s="4">
        <f t="shared" si="262"/>
        <v>1.8750000000000002</v>
      </c>
      <c r="AI217" s="4">
        <f t="shared" si="263"/>
        <v>-3.590219399538106</v>
      </c>
      <c r="AJ217" s="4">
        <f t="shared" si="264"/>
        <v>-2.8827349884526559</v>
      </c>
      <c r="AK217" s="4">
        <f t="shared" si="265"/>
        <v>-0.70748441108545013</v>
      </c>
      <c r="AL217" s="4">
        <f t="shared" si="266"/>
        <v>-1.3304930715935339</v>
      </c>
      <c r="AM217" s="4">
        <f t="shared" si="267"/>
        <v>1.3304930715935339</v>
      </c>
      <c r="AN217" s="4">
        <f t="shared" si="268"/>
        <v>-1.795109699769053</v>
      </c>
      <c r="AO217" s="4">
        <f t="shared" si="269"/>
        <v>-1.4413674942263279</v>
      </c>
      <c r="AP217" s="4">
        <f t="shared" si="270"/>
        <v>-0.35374220554272506</v>
      </c>
      <c r="AQ217" s="4">
        <f t="shared" si="271"/>
        <v>-0.66524653579676696</v>
      </c>
      <c r="AR217" s="4">
        <f t="shared" si="272"/>
        <v>0.66524653579676696</v>
      </c>
      <c r="AS217" s="4">
        <f t="shared" si="273"/>
        <v>-1.0625420507563159</v>
      </c>
      <c r="AT217" s="4">
        <f t="shared" si="274"/>
        <v>-0.96425329398614967</v>
      </c>
      <c r="AU217" s="4">
        <f t="shared" si="275"/>
        <v>-0.34000473500460049</v>
      </c>
      <c r="AV217" s="4">
        <f t="shared" si="276"/>
        <v>-0.58701879150474945</v>
      </c>
      <c r="AW217" s="4">
        <f t="shared" si="277"/>
        <v>0.58701879150474945</v>
      </c>
      <c r="AX217" s="4">
        <f t="shared" si="278"/>
        <v>-191.25756913613685</v>
      </c>
      <c r="AY217" s="4">
        <f t="shared" si="279"/>
        <v>-173.56559291750696</v>
      </c>
      <c r="AZ217" s="4">
        <f t="shared" si="280"/>
        <v>-61.200852300828082</v>
      </c>
      <c r="BA217" s="4">
        <f t="shared" si="281"/>
        <v>-105.66338247085488</v>
      </c>
      <c r="BB217" s="4">
        <f t="shared" si="282"/>
        <v>105.66338247085488</v>
      </c>
      <c r="BC217" s="4">
        <f t="shared" si="283"/>
        <v>-0.67999999999999994</v>
      </c>
      <c r="BD217" s="4">
        <f t="shared" si="284"/>
        <v>-0.63048498845265588</v>
      </c>
      <c r="BE217" s="4">
        <f t="shared" si="285"/>
        <v>-0.13399999999999995</v>
      </c>
      <c r="BF217" s="4">
        <f t="shared" si="286"/>
        <v>-0.46666666666666679</v>
      </c>
      <c r="BG217" s="4">
        <f t="shared" si="287"/>
        <v>0.87500000000000033</v>
      </c>
      <c r="BH217" s="4">
        <f t="shared" si="288"/>
        <v>1.9017698135507792</v>
      </c>
      <c r="BI217" s="4">
        <f t="shared" si="289"/>
        <v>3.8471664742109319</v>
      </c>
      <c r="BJ217" s="4">
        <f t="shared" si="290"/>
        <v>0.49433000269135463</v>
      </c>
      <c r="BK217" s="4">
        <f t="shared" si="291"/>
        <v>0.94080067324550476</v>
      </c>
      <c r="BL217" s="4">
        <f t="shared" si="292"/>
        <v>2.1858100461893768</v>
      </c>
      <c r="BM217" s="4">
        <f t="shared" si="293"/>
        <v>0.43041282333094122</v>
      </c>
      <c r="BN217" s="3">
        <f t="shared" si="294"/>
        <v>1</v>
      </c>
      <c r="BO217" s="3">
        <v>100</v>
      </c>
      <c r="BP217" s="3">
        <f t="shared" si="295"/>
        <v>0.60000000000000009</v>
      </c>
      <c r="BQ217" s="3">
        <f t="shared" si="296"/>
        <v>60.000000000000007</v>
      </c>
      <c r="BR217" s="3">
        <f t="shared" si="297"/>
        <v>0</v>
      </c>
      <c r="BS217" s="3">
        <f t="shared" si="298"/>
        <v>-1</v>
      </c>
      <c r="BT217" s="3">
        <f t="shared" si="311"/>
        <v>-100</v>
      </c>
      <c r="BU217" s="3">
        <f t="shared" si="299"/>
        <v>0</v>
      </c>
      <c r="BV217" s="3">
        <f t="shared" si="300"/>
        <v>-1</v>
      </c>
      <c r="BW217" s="3">
        <f t="shared" si="312"/>
        <v>-100</v>
      </c>
      <c r="BX217" s="3">
        <f t="shared" si="301"/>
        <v>1</v>
      </c>
      <c r="BY217" s="3">
        <f t="shared" si="302"/>
        <v>0.43999999999999995</v>
      </c>
      <c r="BZ217" s="3">
        <f t="shared" si="313"/>
        <v>43.999999999999993</v>
      </c>
      <c r="CA217" s="3">
        <f t="shared" si="303"/>
        <v>0</v>
      </c>
      <c r="CB217" s="3">
        <f t="shared" si="304"/>
        <v>-1</v>
      </c>
      <c r="CC217" s="3">
        <f t="shared" si="305"/>
        <v>-100</v>
      </c>
      <c r="CD217" s="3">
        <f t="shared" si="306"/>
        <v>1</v>
      </c>
      <c r="CE217" s="3">
        <f t="shared" si="307"/>
        <v>1</v>
      </c>
      <c r="CF217" s="3">
        <f t="shared" si="314"/>
        <v>2</v>
      </c>
      <c r="CG217" s="16" t="str">
        <f t="shared" si="315"/>
        <v>BackCasa</v>
      </c>
      <c r="CI217" s="12">
        <f t="shared" si="316"/>
        <v>1</v>
      </c>
      <c r="CJ217" s="12">
        <f t="shared" si="317"/>
        <v>0</v>
      </c>
      <c r="CK217" s="12">
        <f t="shared" si="318"/>
        <v>1</v>
      </c>
      <c r="CL217" s="12" t="str">
        <f t="shared" si="319"/>
        <v/>
      </c>
      <c r="CM217" s="12">
        <f t="shared" si="308"/>
        <v>1</v>
      </c>
      <c r="CN217" s="12">
        <f t="shared" si="309"/>
        <v>1</v>
      </c>
      <c r="CO217" s="12">
        <f t="shared" si="320"/>
        <v>2</v>
      </c>
      <c r="CP217" s="12" t="str">
        <f t="shared" si="321"/>
        <v>Under2.5</v>
      </c>
    </row>
    <row r="218" spans="1:94" x14ac:dyDescent="0.25">
      <c r="A218" t="s">
        <v>127</v>
      </c>
      <c r="B218" t="s">
        <v>214</v>
      </c>
      <c r="C218" t="s">
        <v>187</v>
      </c>
      <c r="D218" t="s">
        <v>25</v>
      </c>
      <c r="E218" t="s">
        <v>24</v>
      </c>
      <c r="F218" s="3">
        <v>4</v>
      </c>
      <c r="G218" s="3">
        <v>1</v>
      </c>
      <c r="H218" s="3" t="str">
        <f t="shared" si="310"/>
        <v>H</v>
      </c>
      <c r="I218" s="3">
        <v>1.62</v>
      </c>
      <c r="J218" s="3">
        <v>4.2</v>
      </c>
      <c r="K218" s="3">
        <v>4.75</v>
      </c>
      <c r="L218" s="3">
        <v>1.48</v>
      </c>
      <c r="M218" s="3">
        <v>2.6</v>
      </c>
      <c r="N218" s="3">
        <f t="shared" si="242"/>
        <v>5</v>
      </c>
      <c r="O218" s="3">
        <f t="shared" si="243"/>
        <v>6.5905504501995615E-2</v>
      </c>
      <c r="P218" s="3">
        <f t="shared" si="244"/>
        <v>6.0291060291060239E-2</v>
      </c>
      <c r="Q218" s="3">
        <f t="shared" si="245"/>
        <v>1.726766917293233</v>
      </c>
      <c r="R218" s="3">
        <f t="shared" si="246"/>
        <v>4.4768031189083821</v>
      </c>
      <c r="S218" s="3">
        <f t="shared" si="247"/>
        <v>5.0630511463844794</v>
      </c>
      <c r="T218" s="3">
        <f t="shared" si="248"/>
        <v>1.5775401466629535</v>
      </c>
      <c r="U218" s="3">
        <f t="shared" si="249"/>
        <v>2.7713543117051889</v>
      </c>
      <c r="V218" s="4">
        <f t="shared" si="250"/>
        <v>0.61728395061728392</v>
      </c>
      <c r="W218" s="4">
        <f t="shared" si="251"/>
        <v>0.23809523809523808</v>
      </c>
      <c r="X218" s="4">
        <f t="shared" si="252"/>
        <v>0.21052631578947367</v>
      </c>
      <c r="Y218" s="4">
        <f t="shared" si="253"/>
        <v>0.67567567567567566</v>
      </c>
      <c r="Z218" s="4">
        <f t="shared" si="254"/>
        <v>0.38461538461538458</v>
      </c>
      <c r="AA218" s="4">
        <f t="shared" si="255"/>
        <v>0.38571428571428573</v>
      </c>
      <c r="AB218" s="4">
        <f t="shared" si="256"/>
        <v>0.34105263157894739</v>
      </c>
      <c r="AC218" s="4">
        <f t="shared" si="257"/>
        <v>2.5925925925925926</v>
      </c>
      <c r="AD218" s="4">
        <f t="shared" si="258"/>
        <v>0.88421052631578956</v>
      </c>
      <c r="AE218" s="4">
        <f t="shared" si="259"/>
        <v>2.9320987654320985</v>
      </c>
      <c r="AF218" s="4">
        <f t="shared" si="260"/>
        <v>1.1309523809523809</v>
      </c>
      <c r="AG218" s="4">
        <f t="shared" si="261"/>
        <v>0.56923076923076921</v>
      </c>
      <c r="AH218" s="4">
        <f t="shared" si="262"/>
        <v>1.7567567567567568</v>
      </c>
      <c r="AI218" s="4">
        <f t="shared" si="263"/>
        <v>-3.3362842290912464</v>
      </c>
      <c r="AJ218" s="4">
        <f t="shared" si="264"/>
        <v>-2.7500362016151492</v>
      </c>
      <c r="AK218" s="4">
        <f t="shared" si="265"/>
        <v>-0.58624802747609728</v>
      </c>
      <c r="AL218" s="4">
        <f t="shared" si="266"/>
        <v>-1.1938141650422354</v>
      </c>
      <c r="AM218" s="4">
        <f t="shared" si="267"/>
        <v>1.1938141650422354</v>
      </c>
      <c r="AN218" s="4">
        <f t="shared" si="268"/>
        <v>-1.6681421145456232</v>
      </c>
      <c r="AO218" s="4">
        <f t="shared" si="269"/>
        <v>-1.3750181008075746</v>
      </c>
      <c r="AP218" s="4">
        <f t="shared" si="270"/>
        <v>-0.29312401373804864</v>
      </c>
      <c r="AQ218" s="4">
        <f t="shared" si="271"/>
        <v>-0.59690708252111768</v>
      </c>
      <c r="AR218" s="4">
        <f t="shared" si="272"/>
        <v>0.59690708252111768</v>
      </c>
      <c r="AS218" s="4">
        <f t="shared" si="273"/>
        <v>-1.030767132174361</v>
      </c>
      <c r="AT218" s="4">
        <f t="shared" si="274"/>
        <v>-0.94200630222654713</v>
      </c>
      <c r="AU218" s="4">
        <f t="shared" si="275"/>
        <v>-0.28513667353305711</v>
      </c>
      <c r="AV218" s="4">
        <f t="shared" si="276"/>
        <v>-0.53814219273625319</v>
      </c>
      <c r="AW218" s="4">
        <f t="shared" si="277"/>
        <v>0.53814219273625319</v>
      </c>
      <c r="AX218" s="4">
        <f t="shared" si="278"/>
        <v>-185.53808379138496</v>
      </c>
      <c r="AY218" s="4">
        <f t="shared" si="279"/>
        <v>-169.56113440077849</v>
      </c>
      <c r="AZ218" s="4">
        <f t="shared" si="280"/>
        <v>-51.324601235950276</v>
      </c>
      <c r="BA218" s="4">
        <f t="shared" si="281"/>
        <v>-96.865594692525576</v>
      </c>
      <c r="BB218" s="4">
        <f t="shared" si="282"/>
        <v>96.865594692525576</v>
      </c>
      <c r="BC218" s="4">
        <f t="shared" si="283"/>
        <v>-0.65894736842105261</v>
      </c>
      <c r="BD218" s="4">
        <f t="shared" si="284"/>
        <v>-0.61428571428571432</v>
      </c>
      <c r="BE218" s="4">
        <f t="shared" si="285"/>
        <v>-0.11578947368421046</v>
      </c>
      <c r="BF218" s="4">
        <f t="shared" si="286"/>
        <v>-0.43076923076923085</v>
      </c>
      <c r="BG218" s="4">
        <f t="shared" si="287"/>
        <v>0.75675675675675691</v>
      </c>
      <c r="BH218" s="4">
        <f t="shared" si="288"/>
        <v>1.7812532253629962</v>
      </c>
      <c r="BI218" s="4">
        <f t="shared" si="289"/>
        <v>3.7555403941953647</v>
      </c>
      <c r="BJ218" s="4">
        <f t="shared" si="290"/>
        <v>0.47430011087515805</v>
      </c>
      <c r="BK218" s="4">
        <f t="shared" si="291"/>
        <v>0.84415409157792176</v>
      </c>
      <c r="BL218" s="4">
        <f t="shared" si="292"/>
        <v>2.1744472291840711</v>
      </c>
      <c r="BM218" s="4">
        <f t="shared" si="293"/>
        <v>0.38821548771026188</v>
      </c>
      <c r="BN218" s="3">
        <f t="shared" si="294"/>
        <v>1</v>
      </c>
      <c r="BO218" s="3">
        <v>100</v>
      </c>
      <c r="BP218" s="3">
        <f t="shared" si="295"/>
        <v>0.62000000000000011</v>
      </c>
      <c r="BQ218" s="3">
        <f t="shared" si="296"/>
        <v>62.000000000000014</v>
      </c>
      <c r="BR218" s="3">
        <f t="shared" si="297"/>
        <v>0</v>
      </c>
      <c r="BS218" s="3">
        <f t="shared" si="298"/>
        <v>-1</v>
      </c>
      <c r="BT218" s="3">
        <f t="shared" si="311"/>
        <v>-100</v>
      </c>
      <c r="BU218" s="3">
        <f t="shared" si="299"/>
        <v>0</v>
      </c>
      <c r="BV218" s="3">
        <f t="shared" si="300"/>
        <v>-1</v>
      </c>
      <c r="BW218" s="3">
        <f t="shared" si="312"/>
        <v>-100</v>
      </c>
      <c r="BX218" s="3">
        <f t="shared" si="301"/>
        <v>1</v>
      </c>
      <c r="BY218" s="3">
        <f t="shared" si="302"/>
        <v>0.48</v>
      </c>
      <c r="BZ218" s="3">
        <f t="shared" si="313"/>
        <v>48</v>
      </c>
      <c r="CA218" s="3">
        <f t="shared" si="303"/>
        <v>0</v>
      </c>
      <c r="CB218" s="3">
        <f t="shared" si="304"/>
        <v>-1</v>
      </c>
      <c r="CC218" s="3">
        <f t="shared" si="305"/>
        <v>-100</v>
      </c>
      <c r="CD218" s="3">
        <f t="shared" si="306"/>
        <v>1</v>
      </c>
      <c r="CE218" s="3">
        <f t="shared" si="307"/>
        <v>0</v>
      </c>
      <c r="CF218" s="3">
        <f t="shared" si="314"/>
        <v>1</v>
      </c>
      <c r="CG218" s="16" t="str">
        <f t="shared" si="315"/>
        <v/>
      </c>
      <c r="CI218" s="12">
        <f t="shared" si="316"/>
        <v>1</v>
      </c>
      <c r="CJ218" s="12">
        <f t="shared" si="317"/>
        <v>0</v>
      </c>
      <c r="CK218" s="12">
        <f t="shared" si="318"/>
        <v>1</v>
      </c>
      <c r="CL218" s="12" t="str">
        <f t="shared" si="319"/>
        <v/>
      </c>
      <c r="CM218" s="12">
        <f t="shared" si="308"/>
        <v>1</v>
      </c>
      <c r="CN218" s="12">
        <f t="shared" si="309"/>
        <v>1</v>
      </c>
      <c r="CO218" s="12">
        <f t="shared" si="320"/>
        <v>2</v>
      </c>
      <c r="CP218" s="12" t="str">
        <f t="shared" si="321"/>
        <v>Under2.5</v>
      </c>
    </row>
    <row r="219" spans="1:94" x14ac:dyDescent="0.25">
      <c r="A219" t="s">
        <v>127</v>
      </c>
      <c r="B219" t="s">
        <v>215</v>
      </c>
      <c r="C219" t="s">
        <v>186</v>
      </c>
      <c r="D219" t="s">
        <v>14</v>
      </c>
      <c r="E219" t="s">
        <v>13</v>
      </c>
      <c r="F219" s="3">
        <v>1</v>
      </c>
      <c r="G219" s="3">
        <v>1</v>
      </c>
      <c r="H219" s="3" t="str">
        <f t="shared" si="310"/>
        <v>D</v>
      </c>
      <c r="I219" s="3">
        <v>2.38</v>
      </c>
      <c r="J219" s="3">
        <v>3.6</v>
      </c>
      <c r="K219" s="3">
        <v>2.8</v>
      </c>
      <c r="L219" s="3">
        <v>1.75</v>
      </c>
      <c r="M219" s="3">
        <v>2.0499999999999998</v>
      </c>
      <c r="N219" s="3">
        <f t="shared" si="242"/>
        <v>2</v>
      </c>
      <c r="O219" s="3">
        <f t="shared" si="243"/>
        <v>5.5088702147525703E-2</v>
      </c>
      <c r="P219" s="3">
        <f t="shared" si="244"/>
        <v>5.9233449477351874E-2</v>
      </c>
      <c r="Q219" s="3">
        <f t="shared" si="245"/>
        <v>2.5111111111111111</v>
      </c>
      <c r="R219" s="3">
        <f t="shared" si="246"/>
        <v>3.7983193277310927</v>
      </c>
      <c r="S219" s="3">
        <f t="shared" si="247"/>
        <v>2.9542483660130716</v>
      </c>
      <c r="T219" s="3">
        <f t="shared" si="248"/>
        <v>1.84640522875817</v>
      </c>
      <c r="U219" s="3">
        <f t="shared" si="249"/>
        <v>2.1629318394024275</v>
      </c>
      <c r="V219" s="4">
        <f t="shared" si="250"/>
        <v>0.42016806722689076</v>
      </c>
      <c r="W219" s="4">
        <f t="shared" si="251"/>
        <v>0.27777777777777779</v>
      </c>
      <c r="X219" s="4">
        <f t="shared" si="252"/>
        <v>0.35714285714285715</v>
      </c>
      <c r="Y219" s="4">
        <f t="shared" si="253"/>
        <v>0.5714285714285714</v>
      </c>
      <c r="Z219" s="4">
        <f t="shared" si="254"/>
        <v>0.48780487804878053</v>
      </c>
      <c r="AA219" s="4">
        <f t="shared" si="255"/>
        <v>0.66111111111111109</v>
      </c>
      <c r="AB219" s="4">
        <f t="shared" si="256"/>
        <v>0.85</v>
      </c>
      <c r="AC219" s="4">
        <f t="shared" si="257"/>
        <v>1.5126050420168069</v>
      </c>
      <c r="AD219" s="4">
        <f t="shared" si="258"/>
        <v>1.2857142857142858</v>
      </c>
      <c r="AE219" s="4">
        <f t="shared" si="259"/>
        <v>1.1764705882352942</v>
      </c>
      <c r="AF219" s="4">
        <f t="shared" si="260"/>
        <v>0.77777777777777768</v>
      </c>
      <c r="AG219" s="4">
        <f t="shared" si="261"/>
        <v>0.85365853658536595</v>
      </c>
      <c r="AH219" s="4">
        <f t="shared" si="262"/>
        <v>1.1714285714285713</v>
      </c>
      <c r="AI219" s="4">
        <f t="shared" si="263"/>
        <v>-0.44313725490196054</v>
      </c>
      <c r="AJ219" s="4">
        <f t="shared" si="264"/>
        <v>-1.2872082166199816</v>
      </c>
      <c r="AK219" s="4">
        <f t="shared" si="265"/>
        <v>0.8440709617180211</v>
      </c>
      <c r="AL219" s="4">
        <f t="shared" si="266"/>
        <v>-0.31652661064425747</v>
      </c>
      <c r="AM219" s="4">
        <f t="shared" si="267"/>
        <v>0.31652661064425747</v>
      </c>
      <c r="AN219" s="4">
        <f t="shared" si="268"/>
        <v>-0.22156862745098027</v>
      </c>
      <c r="AO219" s="4">
        <f t="shared" si="269"/>
        <v>-0.64360410830999082</v>
      </c>
      <c r="AP219" s="4">
        <f t="shared" si="270"/>
        <v>0.42203548085901055</v>
      </c>
      <c r="AQ219" s="4">
        <f t="shared" si="271"/>
        <v>-0.15826330532212873</v>
      </c>
      <c r="AR219" s="4">
        <f t="shared" si="272"/>
        <v>0.15826330532212873</v>
      </c>
      <c r="AS219" s="4">
        <f t="shared" si="273"/>
        <v>-0.21804602236647377</v>
      </c>
      <c r="AT219" s="4">
        <f t="shared" si="274"/>
        <v>-0.57186583899324284</v>
      </c>
      <c r="AU219" s="4">
        <f t="shared" si="275"/>
        <v>0.39935699585865247</v>
      </c>
      <c r="AV219" s="4">
        <f t="shared" si="276"/>
        <v>-0.15696145985037196</v>
      </c>
      <c r="AW219" s="4">
        <f t="shared" si="277"/>
        <v>0.15696145985037196</v>
      </c>
      <c r="AX219" s="4">
        <f t="shared" si="278"/>
        <v>-39.248284025965276</v>
      </c>
      <c r="AY219" s="4">
        <f t="shared" si="279"/>
        <v>-102.93585101878371</v>
      </c>
      <c r="AZ219" s="4">
        <f t="shared" si="280"/>
        <v>71.884259254557435</v>
      </c>
      <c r="BA219" s="4">
        <f t="shared" si="281"/>
        <v>-28.253062773066951</v>
      </c>
      <c r="BB219" s="4">
        <f t="shared" si="282"/>
        <v>28.253062773066951</v>
      </c>
      <c r="BC219" s="4">
        <f t="shared" si="283"/>
        <v>-0.14999999999999994</v>
      </c>
      <c r="BD219" s="4">
        <f t="shared" si="284"/>
        <v>-0.33888888888888896</v>
      </c>
      <c r="BE219" s="4">
        <f t="shared" si="285"/>
        <v>0.28571428571428592</v>
      </c>
      <c r="BF219" s="4">
        <f t="shared" si="286"/>
        <v>-0.14634146341463405</v>
      </c>
      <c r="BG219" s="4">
        <f t="shared" si="287"/>
        <v>0.17142857142857129</v>
      </c>
      <c r="BH219" s="4">
        <f t="shared" si="288"/>
        <v>0.65392805517014041</v>
      </c>
      <c r="BI219" s="4">
        <f t="shared" si="289"/>
        <v>3.0878929349517588</v>
      </c>
      <c r="BJ219" s="4">
        <f t="shared" si="290"/>
        <v>0.21177160897269146</v>
      </c>
      <c r="BK219" s="4">
        <f t="shared" si="291"/>
        <v>0.22381811281254849</v>
      </c>
      <c r="BL219" s="4">
        <f t="shared" si="292"/>
        <v>2.0046685340802988</v>
      </c>
      <c r="BM219" s="4">
        <f t="shared" si="293"/>
        <v>0.11164843913471795</v>
      </c>
      <c r="BN219" s="3">
        <f t="shared" si="294"/>
        <v>0</v>
      </c>
      <c r="BO219" s="3">
        <v>100</v>
      </c>
      <c r="BP219" s="3">
        <f t="shared" si="295"/>
        <v>-1</v>
      </c>
      <c r="BQ219" s="3">
        <f t="shared" si="296"/>
        <v>-100</v>
      </c>
      <c r="BR219" s="3">
        <f t="shared" si="297"/>
        <v>0</v>
      </c>
      <c r="BS219" s="3">
        <f t="shared" si="298"/>
        <v>-1</v>
      </c>
      <c r="BT219" s="3">
        <f t="shared" si="311"/>
        <v>-100</v>
      </c>
      <c r="BU219" s="3">
        <f t="shared" si="299"/>
        <v>1</v>
      </c>
      <c r="BV219" s="3">
        <f t="shared" si="300"/>
        <v>2.6</v>
      </c>
      <c r="BW219" s="3">
        <f t="shared" si="312"/>
        <v>260</v>
      </c>
      <c r="BX219" s="3">
        <f t="shared" si="301"/>
        <v>0</v>
      </c>
      <c r="BY219" s="3">
        <f t="shared" si="302"/>
        <v>-1</v>
      </c>
      <c r="BZ219" s="3">
        <f t="shared" si="313"/>
        <v>-100</v>
      </c>
      <c r="CA219" s="3">
        <f t="shared" si="303"/>
        <v>1</v>
      </c>
      <c r="CB219" s="3">
        <f t="shared" si="304"/>
        <v>1.0499999999999998</v>
      </c>
      <c r="CC219" s="3">
        <f t="shared" si="305"/>
        <v>104.99999999999999</v>
      </c>
      <c r="CD219" s="3">
        <f t="shared" si="306"/>
        <v>1</v>
      </c>
      <c r="CE219" s="3">
        <f t="shared" si="307"/>
        <v>0</v>
      </c>
      <c r="CF219" s="3">
        <f t="shared" si="314"/>
        <v>1</v>
      </c>
      <c r="CG219" s="16" t="str">
        <f t="shared" si="315"/>
        <v/>
      </c>
      <c r="CI219" s="12">
        <f t="shared" si="316"/>
        <v>1</v>
      </c>
      <c r="CJ219" s="12">
        <f t="shared" si="317"/>
        <v>0</v>
      </c>
      <c r="CK219" s="12">
        <f t="shared" si="318"/>
        <v>1</v>
      </c>
      <c r="CL219" s="12" t="str">
        <f t="shared" si="319"/>
        <v/>
      </c>
      <c r="CM219" s="12">
        <f t="shared" si="308"/>
        <v>1</v>
      </c>
      <c r="CN219" s="12">
        <f t="shared" si="309"/>
        <v>0</v>
      </c>
      <c r="CO219" s="12">
        <f t="shared" si="320"/>
        <v>1</v>
      </c>
      <c r="CP219" s="12" t="str">
        <f t="shared" si="321"/>
        <v/>
      </c>
    </row>
    <row r="220" spans="1:94" x14ac:dyDescent="0.25">
      <c r="A220" t="s">
        <v>127</v>
      </c>
      <c r="B220" t="s">
        <v>215</v>
      </c>
      <c r="C220" t="s">
        <v>187</v>
      </c>
      <c r="D220" t="s">
        <v>26</v>
      </c>
      <c r="E220" t="s">
        <v>141</v>
      </c>
      <c r="F220" s="3">
        <v>3</v>
      </c>
      <c r="G220" s="3">
        <v>4</v>
      </c>
      <c r="H220" s="3" t="str">
        <f t="shared" si="310"/>
        <v>A</v>
      </c>
      <c r="I220" s="3">
        <v>2.8</v>
      </c>
      <c r="J220" s="3">
        <v>3.5</v>
      </c>
      <c r="K220" s="3">
        <v>2.4</v>
      </c>
      <c r="L220" s="3">
        <v>1.9</v>
      </c>
      <c r="M220" s="3">
        <v>2</v>
      </c>
      <c r="N220" s="3">
        <f t="shared" si="242"/>
        <v>7</v>
      </c>
      <c r="O220" s="3">
        <f t="shared" si="243"/>
        <v>5.9523809523809534E-2</v>
      </c>
      <c r="P220" s="3">
        <f t="shared" si="244"/>
        <v>2.6315789473684181E-2</v>
      </c>
      <c r="Q220" s="3">
        <f t="shared" si="245"/>
        <v>2.9666666666666663</v>
      </c>
      <c r="R220" s="3">
        <f t="shared" si="246"/>
        <v>3.7083333333333335</v>
      </c>
      <c r="S220" s="3">
        <f t="shared" si="247"/>
        <v>2.5428571428571427</v>
      </c>
      <c r="T220" s="3">
        <f t="shared" si="248"/>
        <v>2.013095238095238</v>
      </c>
      <c r="U220" s="3">
        <f t="shared" si="249"/>
        <v>2.1190476190476191</v>
      </c>
      <c r="V220" s="4">
        <f t="shared" si="250"/>
        <v>0.35714285714285715</v>
      </c>
      <c r="W220" s="4">
        <f t="shared" si="251"/>
        <v>0.2857142857142857</v>
      </c>
      <c r="X220" s="4">
        <f t="shared" si="252"/>
        <v>0.41666666666666669</v>
      </c>
      <c r="Y220" s="4">
        <f t="shared" si="253"/>
        <v>0.52631578947368418</v>
      </c>
      <c r="Z220" s="4">
        <f t="shared" si="254"/>
        <v>0.5</v>
      </c>
      <c r="AA220" s="4">
        <f t="shared" si="255"/>
        <v>0.79999999999999993</v>
      </c>
      <c r="AB220" s="4">
        <f t="shared" si="256"/>
        <v>1.1666666666666667</v>
      </c>
      <c r="AC220" s="4">
        <f t="shared" si="257"/>
        <v>1.25</v>
      </c>
      <c r="AD220" s="4">
        <f t="shared" si="258"/>
        <v>1.4583333333333335</v>
      </c>
      <c r="AE220" s="4">
        <f t="shared" si="259"/>
        <v>0.85714285714285721</v>
      </c>
      <c r="AF220" s="4">
        <f t="shared" si="260"/>
        <v>0.68571428571428572</v>
      </c>
      <c r="AG220" s="4">
        <f t="shared" si="261"/>
        <v>0.95</v>
      </c>
      <c r="AH220" s="4">
        <f t="shared" si="262"/>
        <v>1.0526315789473684</v>
      </c>
      <c r="AI220" s="4">
        <f t="shared" si="263"/>
        <v>0.42380952380952364</v>
      </c>
      <c r="AJ220" s="4">
        <f t="shared" si="264"/>
        <v>-0.74166666666666714</v>
      </c>
      <c r="AK220" s="4">
        <f t="shared" si="265"/>
        <v>1.1654761904761908</v>
      </c>
      <c r="AL220" s="4">
        <f t="shared" si="266"/>
        <v>-0.10595238095238102</v>
      </c>
      <c r="AM220" s="4">
        <f t="shared" si="267"/>
        <v>0.10595238095238102</v>
      </c>
      <c r="AN220" s="4">
        <f t="shared" si="268"/>
        <v>0.21190476190476182</v>
      </c>
      <c r="AO220" s="4">
        <f t="shared" si="269"/>
        <v>-0.37083333333333357</v>
      </c>
      <c r="AP220" s="4">
        <f t="shared" si="270"/>
        <v>0.58273809523809539</v>
      </c>
      <c r="AQ220" s="4">
        <f t="shared" si="271"/>
        <v>-5.297619047619051E-2</v>
      </c>
      <c r="AR220" s="4">
        <f t="shared" si="272"/>
        <v>5.297619047619051E-2</v>
      </c>
      <c r="AS220" s="4">
        <f t="shared" si="273"/>
        <v>0.20881580340440767</v>
      </c>
      <c r="AT220" s="4">
        <f t="shared" si="274"/>
        <v>-0.35511270761939451</v>
      </c>
      <c r="AU220" s="4">
        <f t="shared" si="275"/>
        <v>0.52763021789992304</v>
      </c>
      <c r="AV220" s="4">
        <f t="shared" si="276"/>
        <v>-5.2926714944909553E-2</v>
      </c>
      <c r="AW220" s="4">
        <f t="shared" si="277"/>
        <v>5.2926714944909553E-2</v>
      </c>
      <c r="AX220" s="4">
        <f t="shared" si="278"/>
        <v>37.586844612793378</v>
      </c>
      <c r="AY220" s="4">
        <f t="shared" si="279"/>
        <v>-63.920287371491007</v>
      </c>
      <c r="AZ220" s="4">
        <f t="shared" si="280"/>
        <v>94.973439221986141</v>
      </c>
      <c r="BA220" s="4">
        <f t="shared" si="281"/>
        <v>-9.526808690083719</v>
      </c>
      <c r="BB220" s="4">
        <f t="shared" si="282"/>
        <v>9.526808690083719</v>
      </c>
      <c r="BC220" s="4">
        <f t="shared" si="283"/>
        <v>0.1666666666666666</v>
      </c>
      <c r="BD220" s="4">
        <f t="shared" si="284"/>
        <v>-0.20000000000000012</v>
      </c>
      <c r="BE220" s="4">
        <f t="shared" si="285"/>
        <v>0.45833333333333348</v>
      </c>
      <c r="BF220" s="4">
        <f t="shared" si="286"/>
        <v>-5.0000000000000031E-2</v>
      </c>
      <c r="BG220" s="4">
        <f t="shared" si="287"/>
        <v>5.2631578947368453E-2</v>
      </c>
      <c r="BH220" s="4">
        <f t="shared" si="288"/>
        <v>0.58991789082365675</v>
      </c>
      <c r="BI220" s="4">
        <f t="shared" si="289"/>
        <v>3.0726190476190474</v>
      </c>
      <c r="BJ220" s="4">
        <f t="shared" si="290"/>
        <v>0.1919918745803455</v>
      </c>
      <c r="BK220" s="4">
        <f t="shared" si="291"/>
        <v>7.491964705428901E-2</v>
      </c>
      <c r="BL220" s="4">
        <f t="shared" si="292"/>
        <v>2.0660714285714286</v>
      </c>
      <c r="BM220" s="4">
        <f t="shared" si="293"/>
        <v>3.6261886214694769E-2</v>
      </c>
      <c r="BN220" s="3">
        <f t="shared" si="294"/>
        <v>0</v>
      </c>
      <c r="BO220" s="3">
        <v>100</v>
      </c>
      <c r="BP220" s="3">
        <f t="shared" si="295"/>
        <v>-1</v>
      </c>
      <c r="BQ220" s="3">
        <f t="shared" si="296"/>
        <v>-100</v>
      </c>
      <c r="BR220" s="3">
        <f t="shared" si="297"/>
        <v>1</v>
      </c>
      <c r="BS220" s="3">
        <f t="shared" si="298"/>
        <v>1.4</v>
      </c>
      <c r="BT220" s="3">
        <f t="shared" si="311"/>
        <v>140</v>
      </c>
      <c r="BU220" s="3">
        <f t="shared" si="299"/>
        <v>0</v>
      </c>
      <c r="BV220" s="3">
        <f t="shared" si="300"/>
        <v>-1</v>
      </c>
      <c r="BW220" s="3">
        <f t="shared" si="312"/>
        <v>-100</v>
      </c>
      <c r="BX220" s="3">
        <f t="shared" si="301"/>
        <v>1</v>
      </c>
      <c r="BY220" s="3">
        <f t="shared" si="302"/>
        <v>0.89999999999999991</v>
      </c>
      <c r="BZ220" s="3">
        <f t="shared" si="313"/>
        <v>89.999999999999986</v>
      </c>
      <c r="CA220" s="3">
        <f t="shared" si="303"/>
        <v>0</v>
      </c>
      <c r="CB220" s="3">
        <f t="shared" si="304"/>
        <v>-1</v>
      </c>
      <c r="CC220" s="3">
        <f t="shared" si="305"/>
        <v>-100</v>
      </c>
      <c r="CD220" s="3">
        <f t="shared" si="306"/>
        <v>1</v>
      </c>
      <c r="CE220" s="3">
        <f t="shared" si="307"/>
        <v>0</v>
      </c>
      <c r="CF220" s="3">
        <f t="shared" si="314"/>
        <v>1</v>
      </c>
      <c r="CG220" s="16" t="str">
        <f t="shared" si="315"/>
        <v/>
      </c>
      <c r="CI220" s="12">
        <f t="shared" si="316"/>
        <v>1</v>
      </c>
      <c r="CJ220" s="12">
        <f t="shared" si="317"/>
        <v>0</v>
      </c>
      <c r="CK220" s="12">
        <f t="shared" si="318"/>
        <v>1</v>
      </c>
      <c r="CL220" s="12" t="str">
        <f t="shared" si="319"/>
        <v/>
      </c>
      <c r="CM220" s="12">
        <f t="shared" si="308"/>
        <v>1</v>
      </c>
      <c r="CN220" s="12">
        <f t="shared" si="309"/>
        <v>0</v>
      </c>
      <c r="CO220" s="12">
        <f t="shared" si="320"/>
        <v>1</v>
      </c>
      <c r="CP220" s="12" t="str">
        <f t="shared" si="321"/>
        <v/>
      </c>
    </row>
    <row r="221" spans="1:94" x14ac:dyDescent="0.25">
      <c r="A221" t="s">
        <v>127</v>
      </c>
      <c r="B221" t="s">
        <v>216</v>
      </c>
      <c r="C221" t="s">
        <v>172</v>
      </c>
      <c r="D221" t="s">
        <v>17</v>
      </c>
      <c r="E221" t="s">
        <v>23</v>
      </c>
      <c r="F221" s="3">
        <v>2</v>
      </c>
      <c r="G221" s="3">
        <v>2</v>
      </c>
      <c r="H221" s="3" t="str">
        <f t="shared" si="310"/>
        <v>D</v>
      </c>
      <c r="I221" s="3">
        <v>3</v>
      </c>
      <c r="J221" s="3">
        <v>3.75</v>
      </c>
      <c r="K221" s="3">
        <v>2.2000000000000002</v>
      </c>
      <c r="L221" s="3">
        <v>1.62</v>
      </c>
      <c r="M221" s="3">
        <v>2.25</v>
      </c>
      <c r="N221" s="3">
        <f t="shared" si="242"/>
        <v>4</v>
      </c>
      <c r="O221" s="3">
        <f t="shared" si="243"/>
        <v>5.4545454545454453E-2</v>
      </c>
      <c r="P221" s="3">
        <f t="shared" si="244"/>
        <v>6.1728395061728336E-2</v>
      </c>
      <c r="Q221" s="3">
        <f t="shared" si="245"/>
        <v>3.1636363636363631</v>
      </c>
      <c r="R221" s="3">
        <f t="shared" si="246"/>
        <v>3.9545454545454541</v>
      </c>
      <c r="S221" s="3">
        <f t="shared" si="247"/>
        <v>2.3199999999999998</v>
      </c>
      <c r="T221" s="3">
        <f t="shared" si="248"/>
        <v>1.7083636363636363</v>
      </c>
      <c r="U221" s="3">
        <f t="shared" si="249"/>
        <v>2.3727272727272726</v>
      </c>
      <c r="V221" s="4">
        <f t="shared" si="250"/>
        <v>0.33333333333333331</v>
      </c>
      <c r="W221" s="4">
        <f t="shared" si="251"/>
        <v>0.26666666666666666</v>
      </c>
      <c r="X221" s="4">
        <f t="shared" si="252"/>
        <v>0.45454545454545453</v>
      </c>
      <c r="Y221" s="4">
        <f t="shared" si="253"/>
        <v>0.61728395061728392</v>
      </c>
      <c r="Z221" s="4">
        <f t="shared" si="254"/>
        <v>0.44444444444444442</v>
      </c>
      <c r="AA221" s="4">
        <f t="shared" si="255"/>
        <v>0.8</v>
      </c>
      <c r="AB221" s="4">
        <f t="shared" si="256"/>
        <v>1.3636363636363635</v>
      </c>
      <c r="AC221" s="4">
        <f t="shared" si="257"/>
        <v>1.25</v>
      </c>
      <c r="AD221" s="4">
        <f t="shared" si="258"/>
        <v>1.7045454545454544</v>
      </c>
      <c r="AE221" s="4">
        <f t="shared" si="259"/>
        <v>0.73333333333333339</v>
      </c>
      <c r="AF221" s="4">
        <f t="shared" si="260"/>
        <v>0.58666666666666667</v>
      </c>
      <c r="AG221" s="4">
        <f t="shared" si="261"/>
        <v>0.72000000000000008</v>
      </c>
      <c r="AH221" s="4">
        <f t="shared" si="262"/>
        <v>1.3888888888888888</v>
      </c>
      <c r="AI221" s="4">
        <f t="shared" si="263"/>
        <v>0.8436363636363633</v>
      </c>
      <c r="AJ221" s="4">
        <f t="shared" si="264"/>
        <v>-0.79090909090909101</v>
      </c>
      <c r="AK221" s="4">
        <f t="shared" si="265"/>
        <v>1.6345454545454543</v>
      </c>
      <c r="AL221" s="4">
        <f t="shared" si="266"/>
        <v>-0.66436363636363627</v>
      </c>
      <c r="AM221" s="4">
        <f t="shared" si="267"/>
        <v>0.66436363636363627</v>
      </c>
      <c r="AN221" s="4">
        <f t="shared" si="268"/>
        <v>0.42181818181818165</v>
      </c>
      <c r="AO221" s="4">
        <f t="shared" si="269"/>
        <v>-0.3954545454545455</v>
      </c>
      <c r="AP221" s="4">
        <f t="shared" si="270"/>
        <v>0.81727272727272715</v>
      </c>
      <c r="AQ221" s="4">
        <f t="shared" si="271"/>
        <v>-0.33218181818181813</v>
      </c>
      <c r="AR221" s="4">
        <f t="shared" si="272"/>
        <v>0.33218181818181813</v>
      </c>
      <c r="AS221" s="4">
        <f t="shared" si="273"/>
        <v>0.39917253496213145</v>
      </c>
      <c r="AT221" s="4">
        <f t="shared" si="274"/>
        <v>-0.37658175048064074</v>
      </c>
      <c r="AU221" s="4">
        <f t="shared" si="275"/>
        <v>0.68518471377332013</v>
      </c>
      <c r="AV221" s="4">
        <f t="shared" si="276"/>
        <v>-0.32071383299144829</v>
      </c>
      <c r="AW221" s="4">
        <f t="shared" si="277"/>
        <v>0.32071383299144829</v>
      </c>
      <c r="AX221" s="4">
        <f t="shared" si="278"/>
        <v>71.85105629318366</v>
      </c>
      <c r="AY221" s="4">
        <f t="shared" si="279"/>
        <v>-67.784715086515334</v>
      </c>
      <c r="AZ221" s="4">
        <f t="shared" si="280"/>
        <v>123.33324847919762</v>
      </c>
      <c r="BA221" s="4">
        <f t="shared" si="281"/>
        <v>-57.72848993846069</v>
      </c>
      <c r="BB221" s="4">
        <f t="shared" si="282"/>
        <v>57.72848993846069</v>
      </c>
      <c r="BC221" s="4">
        <f t="shared" si="283"/>
        <v>0.36363636363636354</v>
      </c>
      <c r="BD221" s="4">
        <f t="shared" si="284"/>
        <v>-0.20000000000000004</v>
      </c>
      <c r="BE221" s="4">
        <f t="shared" si="285"/>
        <v>0.70454545454545447</v>
      </c>
      <c r="BF221" s="4">
        <f t="shared" si="286"/>
        <v>-0.27999999999999997</v>
      </c>
      <c r="BG221" s="4">
        <f t="shared" si="287"/>
        <v>0.38888888888888884</v>
      </c>
      <c r="BH221" s="4">
        <f t="shared" si="288"/>
        <v>0.81741445496429399</v>
      </c>
      <c r="BI221" s="4">
        <f t="shared" si="289"/>
        <v>3.146060606060606</v>
      </c>
      <c r="BJ221" s="4">
        <f t="shared" si="290"/>
        <v>0.2598215855694635</v>
      </c>
      <c r="BK221" s="4">
        <f t="shared" si="291"/>
        <v>0.46977603244648081</v>
      </c>
      <c r="BL221" s="4">
        <f t="shared" si="292"/>
        <v>2.0405454545454544</v>
      </c>
      <c r="BM221" s="4">
        <f t="shared" si="293"/>
        <v>0.23022081247934104</v>
      </c>
      <c r="BN221" s="3">
        <f t="shared" si="294"/>
        <v>0</v>
      </c>
      <c r="BO221" s="3">
        <v>100</v>
      </c>
      <c r="BP221" s="3">
        <f t="shared" si="295"/>
        <v>-1</v>
      </c>
      <c r="BQ221" s="3">
        <f t="shared" si="296"/>
        <v>-100</v>
      </c>
      <c r="BR221" s="3">
        <f t="shared" si="297"/>
        <v>0</v>
      </c>
      <c r="BS221" s="3">
        <f t="shared" si="298"/>
        <v>-1</v>
      </c>
      <c r="BT221" s="3">
        <f t="shared" si="311"/>
        <v>-100</v>
      </c>
      <c r="BU221" s="3">
        <f t="shared" si="299"/>
        <v>1</v>
      </c>
      <c r="BV221" s="3">
        <f t="shared" si="300"/>
        <v>2.75</v>
      </c>
      <c r="BW221" s="3">
        <f t="shared" si="312"/>
        <v>275</v>
      </c>
      <c r="BX221" s="3">
        <f t="shared" si="301"/>
        <v>1</v>
      </c>
      <c r="BY221" s="3">
        <f t="shared" si="302"/>
        <v>0.62000000000000011</v>
      </c>
      <c r="BZ221" s="3">
        <f t="shared" si="313"/>
        <v>62.000000000000014</v>
      </c>
      <c r="CA221" s="3">
        <f t="shared" si="303"/>
        <v>0</v>
      </c>
      <c r="CB221" s="3">
        <f t="shared" si="304"/>
        <v>-1</v>
      </c>
      <c r="CC221" s="3">
        <f t="shared" si="305"/>
        <v>-100</v>
      </c>
      <c r="CD221" s="3">
        <f t="shared" si="306"/>
        <v>1</v>
      </c>
      <c r="CE221" s="3">
        <f t="shared" si="307"/>
        <v>0</v>
      </c>
      <c r="CF221" s="3">
        <f t="shared" si="314"/>
        <v>1</v>
      </c>
      <c r="CG221" s="16" t="str">
        <f t="shared" si="315"/>
        <v/>
      </c>
      <c r="CI221" s="12">
        <f t="shared" si="316"/>
        <v>1</v>
      </c>
      <c r="CJ221" s="12">
        <f t="shared" si="317"/>
        <v>0</v>
      </c>
      <c r="CK221" s="12">
        <f t="shared" si="318"/>
        <v>1</v>
      </c>
      <c r="CL221" s="12" t="str">
        <f t="shared" si="319"/>
        <v/>
      </c>
      <c r="CM221" s="12">
        <f t="shared" si="308"/>
        <v>1</v>
      </c>
      <c r="CN221" s="12">
        <f t="shared" si="309"/>
        <v>0</v>
      </c>
      <c r="CO221" s="12">
        <f t="shared" si="320"/>
        <v>1</v>
      </c>
      <c r="CP221" s="12" t="str">
        <f t="shared" si="321"/>
        <v/>
      </c>
    </row>
    <row r="222" spans="1:94" x14ac:dyDescent="0.25">
      <c r="A222" t="s">
        <v>127</v>
      </c>
      <c r="B222" t="s">
        <v>216</v>
      </c>
      <c r="C222" t="s">
        <v>173</v>
      </c>
      <c r="D222" t="s">
        <v>15</v>
      </c>
      <c r="E222" t="s">
        <v>19</v>
      </c>
      <c r="F222" s="3">
        <v>4</v>
      </c>
      <c r="G222" s="3">
        <v>1</v>
      </c>
      <c r="H222" s="3" t="str">
        <f t="shared" si="310"/>
        <v>H</v>
      </c>
      <c r="I222" s="3">
        <v>1.7</v>
      </c>
      <c r="J222" s="3">
        <v>3.8</v>
      </c>
      <c r="K222" s="3">
        <v>5</v>
      </c>
      <c r="L222" s="3">
        <v>2.06</v>
      </c>
      <c r="M222" s="3">
        <v>1.84</v>
      </c>
      <c r="N222" s="3">
        <f t="shared" si="242"/>
        <v>5</v>
      </c>
      <c r="O222" s="3">
        <f t="shared" si="243"/>
        <v>5.139318885448918E-2</v>
      </c>
      <c r="P222" s="3">
        <f t="shared" si="244"/>
        <v>2.891515407344869E-2</v>
      </c>
      <c r="Q222" s="3">
        <f t="shared" si="245"/>
        <v>1.7873684210526315</v>
      </c>
      <c r="R222" s="3">
        <f t="shared" si="246"/>
        <v>3.9952941176470587</v>
      </c>
      <c r="S222" s="3">
        <f t="shared" si="247"/>
        <v>5.2569659442724461</v>
      </c>
      <c r="T222" s="3">
        <f t="shared" si="248"/>
        <v>2.1658699690402479</v>
      </c>
      <c r="U222" s="3">
        <f t="shared" si="249"/>
        <v>1.9345634674922603</v>
      </c>
      <c r="V222" s="4">
        <f t="shared" si="250"/>
        <v>0.58823529411764708</v>
      </c>
      <c r="W222" s="4">
        <f t="shared" si="251"/>
        <v>0.26315789473684209</v>
      </c>
      <c r="X222" s="4">
        <f t="shared" si="252"/>
        <v>0.2</v>
      </c>
      <c r="Y222" s="4">
        <f t="shared" si="253"/>
        <v>0.4854368932038835</v>
      </c>
      <c r="Z222" s="4">
        <f t="shared" si="254"/>
        <v>0.54347826086956519</v>
      </c>
      <c r="AA222" s="4">
        <f t="shared" si="255"/>
        <v>0.44736842105263158</v>
      </c>
      <c r="AB222" s="4">
        <f t="shared" si="256"/>
        <v>0.33999999999999997</v>
      </c>
      <c r="AC222" s="4">
        <f t="shared" si="257"/>
        <v>2.2352941176470589</v>
      </c>
      <c r="AD222" s="4">
        <f t="shared" si="258"/>
        <v>0.76</v>
      </c>
      <c r="AE222" s="4">
        <f t="shared" si="259"/>
        <v>2.9411764705882355</v>
      </c>
      <c r="AF222" s="4">
        <f t="shared" si="260"/>
        <v>1.3157894736842106</v>
      </c>
      <c r="AG222" s="4">
        <f t="shared" si="261"/>
        <v>1.1195652173913044</v>
      </c>
      <c r="AH222" s="4">
        <f t="shared" si="262"/>
        <v>0.89320388349514568</v>
      </c>
      <c r="AI222" s="4">
        <f t="shared" si="263"/>
        <v>-3.4695975232198144</v>
      </c>
      <c r="AJ222" s="4">
        <f t="shared" si="264"/>
        <v>-2.2079256965944269</v>
      </c>
      <c r="AK222" s="4">
        <f t="shared" si="265"/>
        <v>-1.2616718266253875</v>
      </c>
      <c r="AL222" s="4">
        <f t="shared" si="266"/>
        <v>0.2313065015479876</v>
      </c>
      <c r="AM222" s="4">
        <f t="shared" si="267"/>
        <v>-0.2313065015479876</v>
      </c>
      <c r="AN222" s="4">
        <f t="shared" si="268"/>
        <v>-1.7347987616099072</v>
      </c>
      <c r="AO222" s="4">
        <f t="shared" si="269"/>
        <v>-1.1039628482972135</v>
      </c>
      <c r="AP222" s="4">
        <f t="shared" si="270"/>
        <v>-0.63083591331269373</v>
      </c>
      <c r="AQ222" s="4">
        <f t="shared" si="271"/>
        <v>0.1156532507739938</v>
      </c>
      <c r="AR222" s="4">
        <f t="shared" si="272"/>
        <v>-0.1156532507739938</v>
      </c>
      <c r="AS222" s="4">
        <f t="shared" si="273"/>
        <v>-1.0478837231237439</v>
      </c>
      <c r="AT222" s="4">
        <f t="shared" si="274"/>
        <v>-0.83477087885039181</v>
      </c>
      <c r="AU222" s="4">
        <f t="shared" si="275"/>
        <v>-0.56278492429662785</v>
      </c>
      <c r="AV222" s="4">
        <f t="shared" si="276"/>
        <v>0.11514170317489023</v>
      </c>
      <c r="AW222" s="4">
        <f t="shared" si="277"/>
        <v>-0.11514170317489023</v>
      </c>
      <c r="AX222" s="4">
        <f t="shared" si="278"/>
        <v>-188.61907016227391</v>
      </c>
      <c r="AY222" s="4">
        <f t="shared" si="279"/>
        <v>-150.25875819307052</v>
      </c>
      <c r="AZ222" s="4">
        <f t="shared" si="280"/>
        <v>-101.30128637339301</v>
      </c>
      <c r="BA222" s="4">
        <f t="shared" si="281"/>
        <v>20.725506571480242</v>
      </c>
      <c r="BB222" s="4">
        <f t="shared" si="282"/>
        <v>-20.725506571480242</v>
      </c>
      <c r="BC222" s="4">
        <f t="shared" si="283"/>
        <v>-0.66</v>
      </c>
      <c r="BD222" s="4">
        <f t="shared" si="284"/>
        <v>-0.55263157894736836</v>
      </c>
      <c r="BE222" s="4">
        <f t="shared" si="285"/>
        <v>-0.24000000000000007</v>
      </c>
      <c r="BF222" s="4">
        <f t="shared" si="286"/>
        <v>0.11956521739130432</v>
      </c>
      <c r="BG222" s="4">
        <f t="shared" si="287"/>
        <v>-0.10679611650485435</v>
      </c>
      <c r="BH222" s="4">
        <f t="shared" si="288"/>
        <v>1.7561728584678709</v>
      </c>
      <c r="BI222" s="4">
        <f t="shared" si="289"/>
        <v>3.6798761609907125</v>
      </c>
      <c r="BJ222" s="4">
        <f t="shared" si="290"/>
        <v>0.4772369453854301</v>
      </c>
      <c r="BK222" s="4">
        <f t="shared" si="291"/>
        <v>0.1635583957771187</v>
      </c>
      <c r="BL222" s="4">
        <f t="shared" si="292"/>
        <v>2.0502167182662543</v>
      </c>
      <c r="BM222" s="4">
        <f t="shared" si="293"/>
        <v>7.977614967232842E-2</v>
      </c>
      <c r="BN222" s="3">
        <f t="shared" si="294"/>
        <v>1</v>
      </c>
      <c r="BO222" s="3">
        <v>100</v>
      </c>
      <c r="BP222" s="3">
        <f t="shared" si="295"/>
        <v>0.7</v>
      </c>
      <c r="BQ222" s="3">
        <f t="shared" si="296"/>
        <v>70</v>
      </c>
      <c r="BR222" s="3">
        <f t="shared" si="297"/>
        <v>0</v>
      </c>
      <c r="BS222" s="3">
        <f t="shared" si="298"/>
        <v>-1</v>
      </c>
      <c r="BT222" s="3">
        <f t="shared" si="311"/>
        <v>-100</v>
      </c>
      <c r="BU222" s="3">
        <f t="shared" si="299"/>
        <v>0</v>
      </c>
      <c r="BV222" s="3">
        <f t="shared" si="300"/>
        <v>-1</v>
      </c>
      <c r="BW222" s="3">
        <f t="shared" si="312"/>
        <v>-100</v>
      </c>
      <c r="BX222" s="3">
        <f t="shared" si="301"/>
        <v>1</v>
      </c>
      <c r="BY222" s="3">
        <f t="shared" si="302"/>
        <v>1.06</v>
      </c>
      <c r="BZ222" s="3">
        <f t="shared" si="313"/>
        <v>106</v>
      </c>
      <c r="CA222" s="3">
        <f t="shared" si="303"/>
        <v>0</v>
      </c>
      <c r="CB222" s="3">
        <f t="shared" si="304"/>
        <v>-1</v>
      </c>
      <c r="CC222" s="3">
        <f t="shared" si="305"/>
        <v>-100</v>
      </c>
      <c r="CD222" s="3">
        <f t="shared" si="306"/>
        <v>1</v>
      </c>
      <c r="CE222" s="3">
        <f t="shared" si="307"/>
        <v>1</v>
      </c>
      <c r="CF222" s="3">
        <f t="shared" si="314"/>
        <v>2</v>
      </c>
      <c r="CG222" s="16" t="str">
        <f t="shared" si="315"/>
        <v>BackCasa</v>
      </c>
      <c r="CI222" s="12">
        <f t="shared" si="316"/>
        <v>1</v>
      </c>
      <c r="CJ222" s="12">
        <f t="shared" si="317"/>
        <v>0</v>
      </c>
      <c r="CK222" s="12">
        <f t="shared" si="318"/>
        <v>1</v>
      </c>
      <c r="CL222" s="12" t="str">
        <f t="shared" si="319"/>
        <v/>
      </c>
      <c r="CM222" s="12">
        <f t="shared" si="308"/>
        <v>1</v>
      </c>
      <c r="CN222" s="12">
        <f t="shared" si="309"/>
        <v>1</v>
      </c>
      <c r="CO222" s="12">
        <f t="shared" si="320"/>
        <v>2</v>
      </c>
      <c r="CP222" s="12" t="str">
        <f t="shared" si="321"/>
        <v>Under2.5</v>
      </c>
    </row>
    <row r="223" spans="1:94" x14ac:dyDescent="0.25">
      <c r="A223" t="s">
        <v>127</v>
      </c>
      <c r="B223" t="s">
        <v>216</v>
      </c>
      <c r="C223" t="s">
        <v>173</v>
      </c>
      <c r="D223" t="s">
        <v>11</v>
      </c>
      <c r="E223" t="s">
        <v>18</v>
      </c>
      <c r="F223" s="3">
        <v>2</v>
      </c>
      <c r="G223" s="3">
        <v>2</v>
      </c>
      <c r="H223" s="3" t="str">
        <f t="shared" si="310"/>
        <v>D</v>
      </c>
      <c r="I223" s="3">
        <v>2.9</v>
      </c>
      <c r="J223" s="3">
        <v>3.3</v>
      </c>
      <c r="K223" s="3">
        <v>2.4</v>
      </c>
      <c r="L223" s="3">
        <v>2.1</v>
      </c>
      <c r="M223" s="3">
        <v>1.7</v>
      </c>
      <c r="N223" s="3">
        <f t="shared" si="242"/>
        <v>4</v>
      </c>
      <c r="O223" s="3">
        <f t="shared" si="243"/>
        <v>6.4524555903866299E-2</v>
      </c>
      <c r="P223" s="3">
        <f t="shared" si="244"/>
        <v>6.4425770308123242E-2</v>
      </c>
      <c r="Q223" s="3">
        <f t="shared" si="245"/>
        <v>3.0871212121212124</v>
      </c>
      <c r="R223" s="3">
        <f t="shared" si="246"/>
        <v>3.5129310344827585</v>
      </c>
      <c r="S223" s="3">
        <f t="shared" si="247"/>
        <v>2.5548589341692791</v>
      </c>
      <c r="T223" s="3">
        <f t="shared" si="248"/>
        <v>2.2355015673981193</v>
      </c>
      <c r="U223" s="3">
        <f t="shared" si="249"/>
        <v>1.8096917450365726</v>
      </c>
      <c r="V223" s="4">
        <f t="shared" si="250"/>
        <v>0.34482758620689657</v>
      </c>
      <c r="W223" s="4">
        <f t="shared" si="251"/>
        <v>0.30303030303030304</v>
      </c>
      <c r="X223" s="4">
        <f t="shared" si="252"/>
        <v>0.41666666666666669</v>
      </c>
      <c r="Y223" s="4">
        <f t="shared" si="253"/>
        <v>0.47619047619047616</v>
      </c>
      <c r="Z223" s="4">
        <f t="shared" si="254"/>
        <v>0.58823529411764708</v>
      </c>
      <c r="AA223" s="4">
        <f t="shared" si="255"/>
        <v>0.87878787878787878</v>
      </c>
      <c r="AB223" s="4">
        <f t="shared" si="256"/>
        <v>1.2083333333333333</v>
      </c>
      <c r="AC223" s="4">
        <f t="shared" si="257"/>
        <v>1.1379310344827587</v>
      </c>
      <c r="AD223" s="4">
        <f t="shared" si="258"/>
        <v>1.375</v>
      </c>
      <c r="AE223" s="4">
        <f t="shared" si="259"/>
        <v>0.82758620689655171</v>
      </c>
      <c r="AF223" s="4">
        <f t="shared" si="260"/>
        <v>0.72727272727272729</v>
      </c>
      <c r="AG223" s="4">
        <f t="shared" si="261"/>
        <v>1.2352941176470589</v>
      </c>
      <c r="AH223" s="4">
        <f t="shared" si="262"/>
        <v>0.80952380952380942</v>
      </c>
      <c r="AI223" s="4">
        <f t="shared" si="263"/>
        <v>0.53226227795193326</v>
      </c>
      <c r="AJ223" s="4">
        <f t="shared" si="264"/>
        <v>-0.42580982236154608</v>
      </c>
      <c r="AK223" s="4">
        <f t="shared" si="265"/>
        <v>0.95807210031347934</v>
      </c>
      <c r="AL223" s="4">
        <f t="shared" si="266"/>
        <v>0.42580982236154674</v>
      </c>
      <c r="AM223" s="4">
        <f t="shared" si="267"/>
        <v>-0.42580982236154674</v>
      </c>
      <c r="AN223" s="4">
        <f t="shared" si="268"/>
        <v>0.26613113897596663</v>
      </c>
      <c r="AO223" s="4">
        <f t="shared" si="269"/>
        <v>-0.21290491118077304</v>
      </c>
      <c r="AP223" s="4">
        <f t="shared" si="270"/>
        <v>0.47903605015673967</v>
      </c>
      <c r="AQ223" s="4">
        <f t="shared" si="271"/>
        <v>0.21290491118077337</v>
      </c>
      <c r="AR223" s="4">
        <f t="shared" si="272"/>
        <v>-0.21290491118077337</v>
      </c>
      <c r="AS223" s="4">
        <f t="shared" si="273"/>
        <v>0.26010235113530616</v>
      </c>
      <c r="AT223" s="4">
        <f t="shared" si="274"/>
        <v>-0.20977277792919696</v>
      </c>
      <c r="AU223" s="4">
        <f t="shared" si="275"/>
        <v>0.44673623630910114</v>
      </c>
      <c r="AV223" s="4">
        <f t="shared" si="276"/>
        <v>0.20977277792919727</v>
      </c>
      <c r="AW223" s="4">
        <f t="shared" si="277"/>
        <v>-0.20977277792919727</v>
      </c>
      <c r="AX223" s="4">
        <f t="shared" si="278"/>
        <v>46.818423204355113</v>
      </c>
      <c r="AY223" s="4">
        <f t="shared" si="279"/>
        <v>-37.759100027255457</v>
      </c>
      <c r="AZ223" s="4">
        <f t="shared" si="280"/>
        <v>80.412522535638203</v>
      </c>
      <c r="BA223" s="4">
        <f t="shared" si="281"/>
        <v>37.759100027255506</v>
      </c>
      <c r="BB223" s="4">
        <f t="shared" si="282"/>
        <v>-37.759100027255506</v>
      </c>
      <c r="BC223" s="4">
        <f t="shared" si="283"/>
        <v>0.20833333333333337</v>
      </c>
      <c r="BD223" s="4">
        <f t="shared" si="284"/>
        <v>-0.12121212121212109</v>
      </c>
      <c r="BE223" s="4">
        <f t="shared" si="285"/>
        <v>0.37499999999999989</v>
      </c>
      <c r="BF223" s="4">
        <f t="shared" si="286"/>
        <v>0.23529411764705896</v>
      </c>
      <c r="BG223" s="4">
        <f t="shared" si="287"/>
        <v>-0.19047619047619058</v>
      </c>
      <c r="BH223" s="4">
        <f t="shared" si="288"/>
        <v>0.48002070905833694</v>
      </c>
      <c r="BI223" s="4">
        <f t="shared" si="289"/>
        <v>3.0516370602577503</v>
      </c>
      <c r="BJ223" s="4">
        <f t="shared" si="290"/>
        <v>0.15729940998219263</v>
      </c>
      <c r="BK223" s="4">
        <f t="shared" si="291"/>
        <v>0.30109301288768953</v>
      </c>
      <c r="BL223" s="4">
        <f t="shared" si="292"/>
        <v>2.0225966562173459</v>
      </c>
      <c r="BM223" s="4">
        <f t="shared" si="293"/>
        <v>0.14886458551295778</v>
      </c>
      <c r="BN223" s="3">
        <f t="shared" si="294"/>
        <v>0</v>
      </c>
      <c r="BO223" s="3">
        <v>100</v>
      </c>
      <c r="BP223" s="3">
        <f t="shared" si="295"/>
        <v>-1</v>
      </c>
      <c r="BQ223" s="3">
        <f t="shared" si="296"/>
        <v>-100</v>
      </c>
      <c r="BR223" s="3">
        <f t="shared" si="297"/>
        <v>0</v>
      </c>
      <c r="BS223" s="3">
        <f t="shared" si="298"/>
        <v>-1</v>
      </c>
      <c r="BT223" s="3">
        <f t="shared" si="311"/>
        <v>-100</v>
      </c>
      <c r="BU223" s="3">
        <f t="shared" si="299"/>
        <v>1</v>
      </c>
      <c r="BV223" s="3">
        <f t="shared" si="300"/>
        <v>2.2999999999999998</v>
      </c>
      <c r="BW223" s="3">
        <f t="shared" si="312"/>
        <v>229.99999999999997</v>
      </c>
      <c r="BX223" s="3">
        <f t="shared" si="301"/>
        <v>1</v>
      </c>
      <c r="BY223" s="3">
        <f t="shared" si="302"/>
        <v>1.1000000000000001</v>
      </c>
      <c r="BZ223" s="3">
        <f t="shared" si="313"/>
        <v>110.00000000000001</v>
      </c>
      <c r="CA223" s="3">
        <f t="shared" si="303"/>
        <v>0</v>
      </c>
      <c r="CB223" s="3">
        <f t="shared" si="304"/>
        <v>-1</v>
      </c>
      <c r="CC223" s="3">
        <f t="shared" si="305"/>
        <v>-100</v>
      </c>
      <c r="CD223" s="3">
        <f t="shared" si="306"/>
        <v>1</v>
      </c>
      <c r="CE223" s="3">
        <f t="shared" si="307"/>
        <v>0</v>
      </c>
      <c r="CF223" s="3">
        <f t="shared" si="314"/>
        <v>1</v>
      </c>
      <c r="CG223" s="16" t="str">
        <f t="shared" si="315"/>
        <v/>
      </c>
      <c r="CI223" s="12">
        <f t="shared" si="316"/>
        <v>1</v>
      </c>
      <c r="CJ223" s="12">
        <f t="shared" si="317"/>
        <v>0</v>
      </c>
      <c r="CK223" s="12">
        <f t="shared" si="318"/>
        <v>1</v>
      </c>
      <c r="CL223" s="12" t="str">
        <f t="shared" si="319"/>
        <v/>
      </c>
      <c r="CM223" s="12">
        <f t="shared" si="308"/>
        <v>1</v>
      </c>
      <c r="CN223" s="12">
        <f t="shared" si="309"/>
        <v>0</v>
      </c>
      <c r="CO223" s="12">
        <f t="shared" si="320"/>
        <v>1</v>
      </c>
      <c r="CP223" s="12" t="str">
        <f t="shared" si="321"/>
        <v/>
      </c>
    </row>
    <row r="224" spans="1:94" x14ac:dyDescent="0.25">
      <c r="A224" t="s">
        <v>127</v>
      </c>
      <c r="B224" t="s">
        <v>216</v>
      </c>
      <c r="C224" t="s">
        <v>173</v>
      </c>
      <c r="D224" t="s">
        <v>20</v>
      </c>
      <c r="E224" t="s">
        <v>16</v>
      </c>
      <c r="F224" s="3">
        <v>4</v>
      </c>
      <c r="G224" s="3">
        <v>4</v>
      </c>
      <c r="H224" s="3" t="str">
        <f t="shared" si="310"/>
        <v>D</v>
      </c>
      <c r="I224" s="3">
        <v>1.53</v>
      </c>
      <c r="J224" s="3">
        <v>4.5</v>
      </c>
      <c r="K224" s="3">
        <v>5.5</v>
      </c>
      <c r="L224" s="3">
        <v>1.57</v>
      </c>
      <c r="M224" s="3">
        <v>2.35</v>
      </c>
      <c r="N224" s="3">
        <f t="shared" si="242"/>
        <v>8</v>
      </c>
      <c r="O224" s="3">
        <f t="shared" si="243"/>
        <v>5.7635175282234163E-2</v>
      </c>
      <c r="P224" s="3">
        <f t="shared" si="244"/>
        <v>6.2474590052852608E-2</v>
      </c>
      <c r="Q224" s="3">
        <f t="shared" si="245"/>
        <v>1.6181818181818184</v>
      </c>
      <c r="R224" s="3">
        <f t="shared" si="246"/>
        <v>4.7593582887700538</v>
      </c>
      <c r="S224" s="3">
        <f t="shared" si="247"/>
        <v>5.8169934640522882</v>
      </c>
      <c r="T224" s="3">
        <f t="shared" si="248"/>
        <v>1.6604872251931078</v>
      </c>
      <c r="U224" s="3">
        <f t="shared" si="249"/>
        <v>2.4854426619132504</v>
      </c>
      <c r="V224" s="4">
        <f t="shared" si="250"/>
        <v>0.65359477124183007</v>
      </c>
      <c r="W224" s="4">
        <f t="shared" si="251"/>
        <v>0.22222222222222221</v>
      </c>
      <c r="X224" s="4">
        <f t="shared" si="252"/>
        <v>0.18181818181818182</v>
      </c>
      <c r="Y224" s="4">
        <f t="shared" si="253"/>
        <v>0.63694267515923564</v>
      </c>
      <c r="Z224" s="4">
        <f t="shared" si="254"/>
        <v>0.42553191489361702</v>
      </c>
      <c r="AA224" s="4">
        <f t="shared" si="255"/>
        <v>0.34</v>
      </c>
      <c r="AB224" s="4">
        <f t="shared" si="256"/>
        <v>0.2781818181818182</v>
      </c>
      <c r="AC224" s="4">
        <f t="shared" si="257"/>
        <v>2.9411764705882351</v>
      </c>
      <c r="AD224" s="4">
        <f t="shared" si="258"/>
        <v>0.81818181818181823</v>
      </c>
      <c r="AE224" s="4">
        <f t="shared" si="259"/>
        <v>3.5947712418300655</v>
      </c>
      <c r="AF224" s="4">
        <f t="shared" si="260"/>
        <v>1.2222222222222223</v>
      </c>
      <c r="AG224" s="4">
        <f t="shared" si="261"/>
        <v>0.66808510638297869</v>
      </c>
      <c r="AH224" s="4">
        <f t="shared" si="262"/>
        <v>1.4968152866242037</v>
      </c>
      <c r="AI224" s="4">
        <f t="shared" si="263"/>
        <v>-4.1988116458704701</v>
      </c>
      <c r="AJ224" s="4">
        <f t="shared" si="264"/>
        <v>-3.1411764705882357</v>
      </c>
      <c r="AK224" s="4">
        <f t="shared" si="265"/>
        <v>-1.0576351752822344</v>
      </c>
      <c r="AL224" s="4">
        <f t="shared" si="266"/>
        <v>-0.8249554367201426</v>
      </c>
      <c r="AM224" s="4">
        <f t="shared" si="267"/>
        <v>0.8249554367201426</v>
      </c>
      <c r="AN224" s="4">
        <f t="shared" si="268"/>
        <v>-2.099405822935235</v>
      </c>
      <c r="AO224" s="4">
        <f t="shared" si="269"/>
        <v>-1.5705882352941178</v>
      </c>
      <c r="AP224" s="4">
        <f t="shared" si="270"/>
        <v>-0.52881758764111719</v>
      </c>
      <c r="AQ224" s="4">
        <f t="shared" si="271"/>
        <v>-0.4124777183600713</v>
      </c>
      <c r="AR224" s="4">
        <f t="shared" si="272"/>
        <v>0.4124777183600713</v>
      </c>
      <c r="AS224" s="4">
        <f t="shared" si="273"/>
        <v>-1.1262672621551613</v>
      </c>
      <c r="AT224" s="4">
        <f t="shared" si="274"/>
        <v>-1.0038248025157739</v>
      </c>
      <c r="AU224" s="4">
        <f t="shared" si="275"/>
        <v>-0.48643501732289196</v>
      </c>
      <c r="AV224" s="4">
        <f t="shared" si="276"/>
        <v>-0.3912165373838668</v>
      </c>
      <c r="AW224" s="4">
        <f t="shared" si="277"/>
        <v>0.3912165373838668</v>
      </c>
      <c r="AX224" s="4">
        <f t="shared" si="278"/>
        <v>-202.72810718792903</v>
      </c>
      <c r="AY224" s="4">
        <f t="shared" si="279"/>
        <v>-180.6884644528393</v>
      </c>
      <c r="AZ224" s="4">
        <f t="shared" si="280"/>
        <v>-87.558303118120563</v>
      </c>
      <c r="BA224" s="4">
        <f t="shared" si="281"/>
        <v>-70.41897672909603</v>
      </c>
      <c r="BB224" s="4">
        <f t="shared" si="282"/>
        <v>70.41897672909603</v>
      </c>
      <c r="BC224" s="4">
        <f t="shared" si="283"/>
        <v>-0.7218181818181818</v>
      </c>
      <c r="BD224" s="4">
        <f t="shared" si="284"/>
        <v>-0.66</v>
      </c>
      <c r="BE224" s="4">
        <f t="shared" si="285"/>
        <v>-0.18181818181818185</v>
      </c>
      <c r="BF224" s="4">
        <f t="shared" si="286"/>
        <v>-0.33191489361702126</v>
      </c>
      <c r="BG224" s="4">
        <f t="shared" si="287"/>
        <v>0.49681528662420377</v>
      </c>
      <c r="BH224" s="4">
        <f t="shared" si="288"/>
        <v>2.1838651141523111</v>
      </c>
      <c r="BI224" s="4">
        <f t="shared" si="289"/>
        <v>4.0648445236680537</v>
      </c>
      <c r="BJ224" s="4">
        <f t="shared" si="290"/>
        <v>0.53725673920281325</v>
      </c>
      <c r="BK224" s="4">
        <f t="shared" si="291"/>
        <v>0.58333158348152503</v>
      </c>
      <c r="BL224" s="4">
        <f t="shared" si="292"/>
        <v>2.072964943553179</v>
      </c>
      <c r="BM224" s="4">
        <f t="shared" si="293"/>
        <v>0.28139963741097412</v>
      </c>
      <c r="BN224" s="3">
        <f t="shared" si="294"/>
        <v>0</v>
      </c>
      <c r="BO224" s="3">
        <v>100</v>
      </c>
      <c r="BP224" s="3">
        <f t="shared" si="295"/>
        <v>-1</v>
      </c>
      <c r="BQ224" s="3">
        <f t="shared" si="296"/>
        <v>-100</v>
      </c>
      <c r="BR224" s="3">
        <f t="shared" si="297"/>
        <v>0</v>
      </c>
      <c r="BS224" s="3">
        <f t="shared" si="298"/>
        <v>-1</v>
      </c>
      <c r="BT224" s="3">
        <f t="shared" si="311"/>
        <v>-100</v>
      </c>
      <c r="BU224" s="3">
        <f t="shared" si="299"/>
        <v>1</v>
      </c>
      <c r="BV224" s="3">
        <f t="shared" si="300"/>
        <v>3.5</v>
      </c>
      <c r="BW224" s="3">
        <f t="shared" si="312"/>
        <v>350</v>
      </c>
      <c r="BX224" s="3">
        <f t="shared" si="301"/>
        <v>1</v>
      </c>
      <c r="BY224" s="3">
        <f t="shared" si="302"/>
        <v>0.57000000000000006</v>
      </c>
      <c r="BZ224" s="3">
        <f t="shared" si="313"/>
        <v>57.000000000000007</v>
      </c>
      <c r="CA224" s="3">
        <f t="shared" si="303"/>
        <v>0</v>
      </c>
      <c r="CB224" s="3">
        <f t="shared" si="304"/>
        <v>-1</v>
      </c>
      <c r="CC224" s="3">
        <f t="shared" si="305"/>
        <v>-100</v>
      </c>
      <c r="CD224" s="3">
        <f t="shared" si="306"/>
        <v>1</v>
      </c>
      <c r="CE224" s="3">
        <f t="shared" si="307"/>
        <v>1</v>
      </c>
      <c r="CF224" s="3">
        <f t="shared" si="314"/>
        <v>2</v>
      </c>
      <c r="CG224" s="16" t="str">
        <f t="shared" si="315"/>
        <v>BackCasa</v>
      </c>
      <c r="CI224" s="12">
        <f t="shared" si="316"/>
        <v>1</v>
      </c>
      <c r="CJ224" s="12">
        <f t="shared" si="317"/>
        <v>0</v>
      </c>
      <c r="CK224" s="12">
        <f t="shared" si="318"/>
        <v>1</v>
      </c>
      <c r="CL224" s="12" t="str">
        <f t="shared" si="319"/>
        <v/>
      </c>
      <c r="CM224" s="12">
        <f t="shared" si="308"/>
        <v>1</v>
      </c>
      <c r="CN224" s="12">
        <f t="shared" si="309"/>
        <v>1</v>
      </c>
      <c r="CO224" s="12">
        <f t="shared" si="320"/>
        <v>2</v>
      </c>
      <c r="CP224" s="12" t="str">
        <f t="shared" si="321"/>
        <v>Under2.5</v>
      </c>
    </row>
    <row r="225" spans="1:94" x14ac:dyDescent="0.25">
      <c r="A225" t="s">
        <v>127</v>
      </c>
      <c r="B225" t="s">
        <v>216</v>
      </c>
      <c r="C225" t="s">
        <v>174</v>
      </c>
      <c r="D225" t="s">
        <v>135</v>
      </c>
      <c r="E225" t="s">
        <v>21</v>
      </c>
      <c r="F225" s="3">
        <v>0</v>
      </c>
      <c r="G225" s="3">
        <v>5</v>
      </c>
      <c r="H225" s="3" t="str">
        <f t="shared" si="310"/>
        <v>A</v>
      </c>
      <c r="I225" s="3">
        <v>5</v>
      </c>
      <c r="J225" s="3">
        <v>4.2</v>
      </c>
      <c r="K225" s="3">
        <v>1.62</v>
      </c>
      <c r="L225" s="3">
        <v>1.65</v>
      </c>
      <c r="M225" s="3">
        <v>2.2000000000000002</v>
      </c>
      <c r="N225" s="3">
        <f t="shared" si="242"/>
        <v>5</v>
      </c>
      <c r="O225" s="3">
        <f t="shared" si="243"/>
        <v>5.5379188712521898E-2</v>
      </c>
      <c r="P225" s="3">
        <f t="shared" si="244"/>
        <v>6.0606060606060663E-2</v>
      </c>
      <c r="Q225" s="3">
        <f t="shared" si="245"/>
        <v>5.276895943562609</v>
      </c>
      <c r="R225" s="3">
        <f t="shared" si="246"/>
        <v>4.4325925925925924</v>
      </c>
      <c r="S225" s="3">
        <f t="shared" si="247"/>
        <v>1.7097142857142855</v>
      </c>
      <c r="T225" s="3">
        <f t="shared" si="248"/>
        <v>1.741375661375661</v>
      </c>
      <c r="U225" s="3">
        <f t="shared" si="249"/>
        <v>2.3218342151675482</v>
      </c>
      <c r="V225" s="4">
        <f t="shared" si="250"/>
        <v>0.2</v>
      </c>
      <c r="W225" s="4">
        <f t="shared" si="251"/>
        <v>0.23809523809523808</v>
      </c>
      <c r="X225" s="4">
        <f t="shared" si="252"/>
        <v>0.61728395061728392</v>
      </c>
      <c r="Y225" s="4">
        <f t="shared" si="253"/>
        <v>0.60606060606060608</v>
      </c>
      <c r="Z225" s="4">
        <f t="shared" si="254"/>
        <v>0.45454545454545453</v>
      </c>
      <c r="AA225" s="4">
        <f t="shared" si="255"/>
        <v>1.1904761904761905</v>
      </c>
      <c r="AB225" s="4">
        <f t="shared" si="256"/>
        <v>3.0864197530864197</v>
      </c>
      <c r="AC225" s="4">
        <f t="shared" si="257"/>
        <v>0.84000000000000008</v>
      </c>
      <c r="AD225" s="4">
        <f t="shared" si="258"/>
        <v>2.5925925925925926</v>
      </c>
      <c r="AE225" s="4">
        <f t="shared" si="259"/>
        <v>0.32400000000000001</v>
      </c>
      <c r="AF225" s="4">
        <f t="shared" si="260"/>
        <v>0.38571428571428573</v>
      </c>
      <c r="AG225" s="4">
        <f t="shared" si="261"/>
        <v>0.74999999999999989</v>
      </c>
      <c r="AH225" s="4">
        <f t="shared" si="262"/>
        <v>1.3333333333333335</v>
      </c>
      <c r="AI225" s="4">
        <f t="shared" si="263"/>
        <v>3.5671816578483235</v>
      </c>
      <c r="AJ225" s="4">
        <f t="shared" si="264"/>
        <v>0.84430335097001663</v>
      </c>
      <c r="AK225" s="4">
        <f t="shared" si="265"/>
        <v>2.7228783068783069</v>
      </c>
      <c r="AL225" s="4">
        <f t="shared" si="266"/>
        <v>-0.58045855379188716</v>
      </c>
      <c r="AM225" s="4">
        <f t="shared" si="267"/>
        <v>0.58045855379188716</v>
      </c>
      <c r="AN225" s="4">
        <f t="shared" si="268"/>
        <v>1.7835908289241618</v>
      </c>
      <c r="AO225" s="4">
        <f t="shared" si="269"/>
        <v>0.42215167548500832</v>
      </c>
      <c r="AP225" s="4">
        <f t="shared" si="270"/>
        <v>1.3614391534391534</v>
      </c>
      <c r="AQ225" s="4">
        <f t="shared" si="271"/>
        <v>-0.29022927689594358</v>
      </c>
      <c r="AR225" s="4">
        <f t="shared" si="272"/>
        <v>0.29022927689594358</v>
      </c>
      <c r="AS225" s="4">
        <f t="shared" si="273"/>
        <v>1.0598006058536222</v>
      </c>
      <c r="AT225" s="4">
        <f t="shared" si="274"/>
        <v>0.39945561941673824</v>
      </c>
      <c r="AU225" s="4">
        <f t="shared" si="275"/>
        <v>0.93727829744327906</v>
      </c>
      <c r="AV225" s="4">
        <f t="shared" si="276"/>
        <v>-0.28246889954935267</v>
      </c>
      <c r="AW225" s="4">
        <f t="shared" si="277"/>
        <v>0.28246889954935267</v>
      </c>
      <c r="AX225" s="4">
        <f t="shared" si="278"/>
        <v>190.76410905365199</v>
      </c>
      <c r="AY225" s="4">
        <f t="shared" si="279"/>
        <v>71.902011495012886</v>
      </c>
      <c r="AZ225" s="4">
        <f t="shared" si="280"/>
        <v>168.71009353979022</v>
      </c>
      <c r="BA225" s="4">
        <f t="shared" si="281"/>
        <v>-50.844401918883477</v>
      </c>
      <c r="BB225" s="4">
        <f t="shared" si="282"/>
        <v>50.844401918883477</v>
      </c>
      <c r="BC225" s="4">
        <f t="shared" si="283"/>
        <v>2.0864197530864192</v>
      </c>
      <c r="BD225" s="4">
        <f t="shared" si="284"/>
        <v>0.19047619047619024</v>
      </c>
      <c r="BE225" s="4">
        <f t="shared" si="285"/>
        <v>1.5925925925925928</v>
      </c>
      <c r="BF225" s="4">
        <f t="shared" si="286"/>
        <v>-0.25000000000000006</v>
      </c>
      <c r="BG225" s="4">
        <f t="shared" si="287"/>
        <v>0.33333333333333343</v>
      </c>
      <c r="BH225" s="4">
        <f t="shared" si="288"/>
        <v>1.864211155896651</v>
      </c>
      <c r="BI225" s="4">
        <f t="shared" si="289"/>
        <v>3.8064009406231629</v>
      </c>
      <c r="BJ225" s="4">
        <f t="shared" si="290"/>
        <v>0.48975690815993039</v>
      </c>
      <c r="BK225" s="4">
        <f t="shared" si="291"/>
        <v>0.41044617958398083</v>
      </c>
      <c r="BL225" s="4">
        <f t="shared" si="292"/>
        <v>2.0316049382716046</v>
      </c>
      <c r="BM225" s="4">
        <f t="shared" si="293"/>
        <v>0.20203050891044272</v>
      </c>
      <c r="BN225" s="3">
        <f t="shared" si="294"/>
        <v>0</v>
      </c>
      <c r="BO225" s="3">
        <v>100</v>
      </c>
      <c r="BP225" s="3">
        <f t="shared" si="295"/>
        <v>-1</v>
      </c>
      <c r="BQ225" s="3">
        <f t="shared" si="296"/>
        <v>-100</v>
      </c>
      <c r="BR225" s="3">
        <f t="shared" si="297"/>
        <v>1</v>
      </c>
      <c r="BS225" s="3">
        <f t="shared" si="298"/>
        <v>0.62000000000000011</v>
      </c>
      <c r="BT225" s="3">
        <f t="shared" si="311"/>
        <v>62.000000000000014</v>
      </c>
      <c r="BU225" s="3">
        <f t="shared" si="299"/>
        <v>0</v>
      </c>
      <c r="BV225" s="3">
        <f t="shared" si="300"/>
        <v>-1</v>
      </c>
      <c r="BW225" s="3">
        <f t="shared" si="312"/>
        <v>-100</v>
      </c>
      <c r="BX225" s="3">
        <f t="shared" si="301"/>
        <v>1</v>
      </c>
      <c r="BY225" s="3">
        <f t="shared" si="302"/>
        <v>0.64999999999999991</v>
      </c>
      <c r="BZ225" s="3">
        <f t="shared" si="313"/>
        <v>64.999999999999986</v>
      </c>
      <c r="CA225" s="3">
        <f t="shared" si="303"/>
        <v>0</v>
      </c>
      <c r="CB225" s="3">
        <f t="shared" si="304"/>
        <v>-1</v>
      </c>
      <c r="CC225" s="3">
        <f t="shared" si="305"/>
        <v>-100</v>
      </c>
      <c r="CD225" s="3">
        <f t="shared" si="306"/>
        <v>1</v>
      </c>
      <c r="CE225" s="3">
        <f t="shared" si="307"/>
        <v>0</v>
      </c>
      <c r="CF225" s="3">
        <f t="shared" si="314"/>
        <v>1</v>
      </c>
      <c r="CG225" s="16" t="str">
        <f t="shared" si="315"/>
        <v/>
      </c>
      <c r="CI225" s="12">
        <f t="shared" si="316"/>
        <v>1</v>
      </c>
      <c r="CJ225" s="12">
        <f t="shared" si="317"/>
        <v>1</v>
      </c>
      <c r="CK225" s="12">
        <f t="shared" si="318"/>
        <v>2</v>
      </c>
      <c r="CL225" s="12" t="str">
        <f t="shared" si="319"/>
        <v>Over2.5</v>
      </c>
      <c r="CM225" s="12">
        <f t="shared" si="308"/>
        <v>1</v>
      </c>
      <c r="CN225" s="12">
        <f t="shared" si="309"/>
        <v>0</v>
      </c>
      <c r="CO225" s="12">
        <f t="shared" si="320"/>
        <v>1</v>
      </c>
      <c r="CP225" s="12" t="str">
        <f t="shared" si="321"/>
        <v/>
      </c>
    </row>
    <row r="226" spans="1:94" x14ac:dyDescent="0.25">
      <c r="A226" t="s">
        <v>127</v>
      </c>
      <c r="B226" t="s">
        <v>217</v>
      </c>
      <c r="C226" t="s">
        <v>134</v>
      </c>
      <c r="D226" t="s">
        <v>13</v>
      </c>
      <c r="E226" t="s">
        <v>133</v>
      </c>
      <c r="F226" s="3">
        <v>1</v>
      </c>
      <c r="G226" s="3">
        <v>1</v>
      </c>
      <c r="H226" s="3" t="str">
        <f t="shared" si="310"/>
        <v>D</v>
      </c>
      <c r="I226" s="3">
        <v>1.65</v>
      </c>
      <c r="J226" s="3">
        <v>4.5</v>
      </c>
      <c r="K226" s="3">
        <v>4.75</v>
      </c>
      <c r="L226" s="3">
        <v>1.57</v>
      </c>
      <c r="M226" s="3">
        <v>2.35</v>
      </c>
      <c r="N226" s="3">
        <f t="shared" si="242"/>
        <v>2</v>
      </c>
      <c r="O226" s="3">
        <f t="shared" si="243"/>
        <v>3.880914407230196E-2</v>
      </c>
      <c r="P226" s="3">
        <f t="shared" si="244"/>
        <v>6.2474590052852608E-2</v>
      </c>
      <c r="Q226" s="3">
        <f t="shared" si="245"/>
        <v>1.7140350877192982</v>
      </c>
      <c r="R226" s="3">
        <f t="shared" si="246"/>
        <v>4.6746411483253585</v>
      </c>
      <c r="S226" s="3">
        <f t="shared" si="247"/>
        <v>4.9343434343434343</v>
      </c>
      <c r="T226" s="3">
        <f t="shared" si="248"/>
        <v>1.6309303561935142</v>
      </c>
      <c r="U226" s="3">
        <f t="shared" si="249"/>
        <v>2.4412014885699098</v>
      </c>
      <c r="V226" s="4">
        <f t="shared" si="250"/>
        <v>0.60606060606060608</v>
      </c>
      <c r="W226" s="4">
        <f t="shared" si="251"/>
        <v>0.22222222222222221</v>
      </c>
      <c r="X226" s="4">
        <f t="shared" si="252"/>
        <v>0.21052631578947367</v>
      </c>
      <c r="Y226" s="4">
        <f t="shared" si="253"/>
        <v>0.63694267515923564</v>
      </c>
      <c r="Z226" s="4">
        <f t="shared" si="254"/>
        <v>0.42553191489361702</v>
      </c>
      <c r="AA226" s="4">
        <f t="shared" si="255"/>
        <v>0.36666666666666664</v>
      </c>
      <c r="AB226" s="4">
        <f t="shared" si="256"/>
        <v>0.34736842105263155</v>
      </c>
      <c r="AC226" s="4">
        <f t="shared" si="257"/>
        <v>2.7272727272727275</v>
      </c>
      <c r="AD226" s="4">
        <f t="shared" si="258"/>
        <v>0.94736842105263153</v>
      </c>
      <c r="AE226" s="4">
        <f t="shared" si="259"/>
        <v>2.8787878787878789</v>
      </c>
      <c r="AF226" s="4">
        <f t="shared" si="260"/>
        <v>1.0555555555555556</v>
      </c>
      <c r="AG226" s="4">
        <f t="shared" si="261"/>
        <v>0.66808510638297869</v>
      </c>
      <c r="AH226" s="4">
        <f t="shared" si="262"/>
        <v>1.4968152866242037</v>
      </c>
      <c r="AI226" s="4">
        <f t="shared" si="263"/>
        <v>-3.2203083466241358</v>
      </c>
      <c r="AJ226" s="4">
        <f t="shared" si="264"/>
        <v>-2.96060606060606</v>
      </c>
      <c r="AK226" s="4">
        <f t="shared" si="265"/>
        <v>-0.25970228601807577</v>
      </c>
      <c r="AL226" s="4">
        <f t="shared" si="266"/>
        <v>-0.81027113237639559</v>
      </c>
      <c r="AM226" s="4">
        <f t="shared" si="267"/>
        <v>0.81027113237639559</v>
      </c>
      <c r="AN226" s="4">
        <f t="shared" si="268"/>
        <v>-1.6101541733120679</v>
      </c>
      <c r="AO226" s="4">
        <f t="shared" si="269"/>
        <v>-1.48030303030303</v>
      </c>
      <c r="AP226" s="4">
        <f t="shared" si="270"/>
        <v>-0.12985114300903788</v>
      </c>
      <c r="AQ226" s="4">
        <f t="shared" si="271"/>
        <v>-0.40513556618819779</v>
      </c>
      <c r="AR226" s="4">
        <f t="shared" si="272"/>
        <v>0.40513556618819779</v>
      </c>
      <c r="AS226" s="4">
        <f t="shared" si="273"/>
        <v>-1.0150363418838644</v>
      </c>
      <c r="AT226" s="4">
        <f t="shared" si="274"/>
        <v>-0.976677591559582</v>
      </c>
      <c r="AU226" s="4">
        <f t="shared" si="275"/>
        <v>-0.12912861814719678</v>
      </c>
      <c r="AV226" s="4">
        <f t="shared" si="276"/>
        <v>-0.38492573434835686</v>
      </c>
      <c r="AW226" s="4">
        <f t="shared" si="277"/>
        <v>0.38492573434835686</v>
      </c>
      <c r="AX226" s="4">
        <f t="shared" si="278"/>
        <v>-182.70654153909558</v>
      </c>
      <c r="AY226" s="4">
        <f t="shared" si="279"/>
        <v>-175.80196648072476</v>
      </c>
      <c r="AZ226" s="4">
        <f t="shared" si="280"/>
        <v>-23.243151266495421</v>
      </c>
      <c r="BA226" s="4">
        <f t="shared" si="281"/>
        <v>-69.286632182704238</v>
      </c>
      <c r="BB226" s="4">
        <f t="shared" si="282"/>
        <v>69.286632182704238</v>
      </c>
      <c r="BC226" s="4">
        <f t="shared" si="283"/>
        <v>-0.65263157894736834</v>
      </c>
      <c r="BD226" s="4">
        <f t="shared" si="284"/>
        <v>-0.6333333333333333</v>
      </c>
      <c r="BE226" s="4">
        <f t="shared" si="285"/>
        <v>-5.2631578947368481E-2</v>
      </c>
      <c r="BF226" s="4">
        <f t="shared" si="286"/>
        <v>-0.33191489361702126</v>
      </c>
      <c r="BG226" s="4">
        <f t="shared" si="287"/>
        <v>0.49681528662420382</v>
      </c>
      <c r="BH226" s="4">
        <f t="shared" si="288"/>
        <v>1.7889950331027293</v>
      </c>
      <c r="BI226" s="4">
        <f t="shared" si="289"/>
        <v>3.7743398901293639</v>
      </c>
      <c r="BJ226" s="4">
        <f t="shared" si="290"/>
        <v>0.4739888524033834</v>
      </c>
      <c r="BK226" s="4">
        <f t="shared" si="291"/>
        <v>0.5729482123030516</v>
      </c>
      <c r="BL226" s="4">
        <f t="shared" si="292"/>
        <v>2.0360659223817121</v>
      </c>
      <c r="BM226" s="4">
        <f t="shared" si="293"/>
        <v>0.28139963741097274</v>
      </c>
      <c r="BN226" s="3">
        <f t="shared" si="294"/>
        <v>0</v>
      </c>
      <c r="BO226" s="3">
        <v>100</v>
      </c>
      <c r="BP226" s="3">
        <f t="shared" si="295"/>
        <v>-1</v>
      </c>
      <c r="BQ226" s="3">
        <f t="shared" si="296"/>
        <v>-100</v>
      </c>
      <c r="BR226" s="3">
        <f t="shared" si="297"/>
        <v>0</v>
      </c>
      <c r="BS226" s="3">
        <f t="shared" si="298"/>
        <v>-1</v>
      </c>
      <c r="BT226" s="3">
        <f t="shared" si="311"/>
        <v>-100</v>
      </c>
      <c r="BU226" s="3">
        <f t="shared" si="299"/>
        <v>1</v>
      </c>
      <c r="BV226" s="3">
        <f t="shared" si="300"/>
        <v>3.5</v>
      </c>
      <c r="BW226" s="3">
        <f t="shared" si="312"/>
        <v>350</v>
      </c>
      <c r="BX226" s="3">
        <f t="shared" si="301"/>
        <v>0</v>
      </c>
      <c r="BY226" s="3">
        <f t="shared" si="302"/>
        <v>-1</v>
      </c>
      <c r="BZ226" s="3">
        <f t="shared" si="313"/>
        <v>-100</v>
      </c>
      <c r="CA226" s="3">
        <f t="shared" si="303"/>
        <v>1</v>
      </c>
      <c r="CB226" s="3">
        <f t="shared" si="304"/>
        <v>1.35</v>
      </c>
      <c r="CC226" s="3">
        <f t="shared" si="305"/>
        <v>135</v>
      </c>
      <c r="CD226" s="3">
        <f t="shared" si="306"/>
        <v>1</v>
      </c>
      <c r="CE226" s="3">
        <f t="shared" si="307"/>
        <v>0</v>
      </c>
      <c r="CF226" s="3">
        <f t="shared" si="314"/>
        <v>1</v>
      </c>
      <c r="CG226" s="16" t="str">
        <f t="shared" si="315"/>
        <v/>
      </c>
      <c r="CI226" s="12">
        <f t="shared" si="316"/>
        <v>1</v>
      </c>
      <c r="CJ226" s="12">
        <f t="shared" si="317"/>
        <v>0</v>
      </c>
      <c r="CK226" s="12">
        <f t="shared" si="318"/>
        <v>1</v>
      </c>
      <c r="CL226" s="12" t="str">
        <f t="shared" si="319"/>
        <v/>
      </c>
      <c r="CM226" s="12">
        <f t="shared" si="308"/>
        <v>1</v>
      </c>
      <c r="CN226" s="12">
        <f t="shared" si="309"/>
        <v>0</v>
      </c>
      <c r="CO226" s="12">
        <f t="shared" si="320"/>
        <v>1</v>
      </c>
      <c r="CP226" s="12" t="str">
        <f t="shared" si="321"/>
        <v/>
      </c>
    </row>
    <row r="227" spans="1:94" x14ac:dyDescent="0.25">
      <c r="A227" t="s">
        <v>127</v>
      </c>
      <c r="B227" t="s">
        <v>217</v>
      </c>
      <c r="C227" t="s">
        <v>134</v>
      </c>
      <c r="D227" t="s">
        <v>24</v>
      </c>
      <c r="E227" t="s">
        <v>26</v>
      </c>
      <c r="F227" s="3">
        <v>2</v>
      </c>
      <c r="G227" s="3">
        <v>4</v>
      </c>
      <c r="H227" s="3" t="str">
        <f t="shared" si="310"/>
        <v>A</v>
      </c>
      <c r="I227" s="3">
        <v>1.55</v>
      </c>
      <c r="J227" s="3">
        <v>4.2</v>
      </c>
      <c r="K227" s="3">
        <v>5.75</v>
      </c>
      <c r="L227" s="3">
        <v>1.57</v>
      </c>
      <c r="M227" s="3">
        <v>2.35</v>
      </c>
      <c r="N227" s="3">
        <f t="shared" si="242"/>
        <v>6</v>
      </c>
      <c r="O227" s="3">
        <f t="shared" si="243"/>
        <v>5.7169571896079407E-2</v>
      </c>
      <c r="P227" s="3">
        <f t="shared" si="244"/>
        <v>6.2474590052852608E-2</v>
      </c>
      <c r="Q227" s="3">
        <f t="shared" si="245"/>
        <v>1.6386128364389232</v>
      </c>
      <c r="R227" s="3">
        <f t="shared" si="246"/>
        <v>4.440112201963534</v>
      </c>
      <c r="S227" s="3">
        <f t="shared" si="247"/>
        <v>6.0787250384024567</v>
      </c>
      <c r="T227" s="3">
        <f t="shared" si="248"/>
        <v>1.6597562278768447</v>
      </c>
      <c r="U227" s="3">
        <f t="shared" si="249"/>
        <v>2.4843484939557867</v>
      </c>
      <c r="V227" s="4">
        <f t="shared" si="250"/>
        <v>0.64516129032258063</v>
      </c>
      <c r="W227" s="4">
        <f t="shared" si="251"/>
        <v>0.23809523809523808</v>
      </c>
      <c r="X227" s="4">
        <f t="shared" si="252"/>
        <v>0.17391304347826086</v>
      </c>
      <c r="Y227" s="4">
        <f t="shared" si="253"/>
        <v>0.63694267515923564</v>
      </c>
      <c r="Z227" s="4">
        <f t="shared" si="254"/>
        <v>0.42553191489361702</v>
      </c>
      <c r="AA227" s="4">
        <f t="shared" si="255"/>
        <v>0.36904761904761907</v>
      </c>
      <c r="AB227" s="4">
        <f t="shared" si="256"/>
        <v>0.26956521739130435</v>
      </c>
      <c r="AC227" s="4">
        <f t="shared" si="257"/>
        <v>2.709677419354839</v>
      </c>
      <c r="AD227" s="4">
        <f t="shared" si="258"/>
        <v>0.73043478260869565</v>
      </c>
      <c r="AE227" s="4">
        <f t="shared" si="259"/>
        <v>3.7096774193548385</v>
      </c>
      <c r="AF227" s="4">
        <f t="shared" si="260"/>
        <v>1.3690476190476191</v>
      </c>
      <c r="AG227" s="4">
        <f t="shared" si="261"/>
        <v>0.66808510638297869</v>
      </c>
      <c r="AH227" s="4">
        <f t="shared" si="262"/>
        <v>1.4968152866242037</v>
      </c>
      <c r="AI227" s="4">
        <f t="shared" si="263"/>
        <v>-4.4401122019635331</v>
      </c>
      <c r="AJ227" s="4">
        <f t="shared" si="264"/>
        <v>-2.8014993655246108</v>
      </c>
      <c r="AK227" s="4">
        <f t="shared" si="265"/>
        <v>-1.6386128364389227</v>
      </c>
      <c r="AL227" s="4">
        <f t="shared" si="266"/>
        <v>-0.82459226607894198</v>
      </c>
      <c r="AM227" s="4">
        <f t="shared" si="267"/>
        <v>0.82459226607894198</v>
      </c>
      <c r="AN227" s="4">
        <f t="shared" si="268"/>
        <v>-2.2200561009817665</v>
      </c>
      <c r="AO227" s="4">
        <f t="shared" si="269"/>
        <v>-1.4007496827623054</v>
      </c>
      <c r="AP227" s="4">
        <f t="shared" si="270"/>
        <v>-0.81930641821946137</v>
      </c>
      <c r="AQ227" s="4">
        <f t="shared" si="271"/>
        <v>-0.41229613303947099</v>
      </c>
      <c r="AR227" s="4">
        <f t="shared" si="272"/>
        <v>0.41229613303947099</v>
      </c>
      <c r="AS227" s="4">
        <f t="shared" si="273"/>
        <v>-1.1475773317352982</v>
      </c>
      <c r="AT227" s="4">
        <f t="shared" si="274"/>
        <v>-0.9508000222371551</v>
      </c>
      <c r="AU227" s="4">
        <f t="shared" si="275"/>
        <v>-0.68640278627563578</v>
      </c>
      <c r="AV227" s="4">
        <f t="shared" si="276"/>
        <v>-0.3910613446087165</v>
      </c>
      <c r="AW227" s="4">
        <f t="shared" si="277"/>
        <v>0.3910613446087165</v>
      </c>
      <c r="AX227" s="4">
        <f t="shared" si="278"/>
        <v>-206.56391971235368</v>
      </c>
      <c r="AY227" s="4">
        <f t="shared" si="279"/>
        <v>-171.14400400268792</v>
      </c>
      <c r="AZ227" s="4">
        <f t="shared" si="280"/>
        <v>-123.55250152961443</v>
      </c>
      <c r="BA227" s="4">
        <f t="shared" si="281"/>
        <v>-70.391042029568965</v>
      </c>
      <c r="BB227" s="4">
        <f t="shared" si="282"/>
        <v>70.391042029568965</v>
      </c>
      <c r="BC227" s="4">
        <f t="shared" si="283"/>
        <v>-0.73043478260869554</v>
      </c>
      <c r="BD227" s="4">
        <f t="shared" si="284"/>
        <v>-0.63095238095238093</v>
      </c>
      <c r="BE227" s="4">
        <f t="shared" si="285"/>
        <v>-0.26956521739130429</v>
      </c>
      <c r="BF227" s="4">
        <f t="shared" si="286"/>
        <v>-0.33191489361702126</v>
      </c>
      <c r="BG227" s="4">
        <f t="shared" si="287"/>
        <v>0.49681528662420382</v>
      </c>
      <c r="BH227" s="4">
        <f t="shared" si="288"/>
        <v>2.2452931170488886</v>
      </c>
      <c r="BI227" s="4">
        <f t="shared" si="289"/>
        <v>4.0524833589349711</v>
      </c>
      <c r="BJ227" s="4">
        <f t="shared" si="290"/>
        <v>0.55405363037418409</v>
      </c>
      <c r="BK227" s="4">
        <f t="shared" si="291"/>
        <v>0.58307478305840077</v>
      </c>
      <c r="BL227" s="4">
        <f t="shared" si="292"/>
        <v>2.0720523609163157</v>
      </c>
      <c r="BM227" s="4">
        <f t="shared" si="293"/>
        <v>0.28139963741097251</v>
      </c>
      <c r="BN227" s="3">
        <f t="shared" si="294"/>
        <v>0</v>
      </c>
      <c r="BO227" s="3">
        <v>100</v>
      </c>
      <c r="BP227" s="3">
        <f t="shared" si="295"/>
        <v>-1</v>
      </c>
      <c r="BQ227" s="3">
        <f t="shared" si="296"/>
        <v>-100</v>
      </c>
      <c r="BR227" s="3">
        <f t="shared" si="297"/>
        <v>1</v>
      </c>
      <c r="BS227" s="3">
        <f t="shared" si="298"/>
        <v>4.75</v>
      </c>
      <c r="BT227" s="3">
        <f t="shared" si="311"/>
        <v>475</v>
      </c>
      <c r="BU227" s="3">
        <f t="shared" si="299"/>
        <v>0</v>
      </c>
      <c r="BV227" s="3">
        <f t="shared" si="300"/>
        <v>-1</v>
      </c>
      <c r="BW227" s="3">
        <f t="shared" si="312"/>
        <v>-100</v>
      </c>
      <c r="BX227" s="3">
        <f t="shared" si="301"/>
        <v>1</v>
      </c>
      <c r="BY227" s="3">
        <f t="shared" si="302"/>
        <v>0.57000000000000006</v>
      </c>
      <c r="BZ227" s="3">
        <f t="shared" si="313"/>
        <v>57.000000000000007</v>
      </c>
      <c r="CA227" s="3">
        <f t="shared" si="303"/>
        <v>0</v>
      </c>
      <c r="CB227" s="3">
        <f t="shared" si="304"/>
        <v>-1</v>
      </c>
      <c r="CC227" s="3">
        <f t="shared" si="305"/>
        <v>-100</v>
      </c>
      <c r="CD227" s="3">
        <f t="shared" si="306"/>
        <v>1</v>
      </c>
      <c r="CE227" s="3">
        <f t="shared" si="307"/>
        <v>1</v>
      </c>
      <c r="CF227" s="3">
        <f t="shared" si="314"/>
        <v>2</v>
      </c>
      <c r="CG227" s="16" t="str">
        <f t="shared" si="315"/>
        <v>BackCasa</v>
      </c>
      <c r="CI227" s="12">
        <f t="shared" si="316"/>
        <v>1</v>
      </c>
      <c r="CJ227" s="12">
        <f t="shared" si="317"/>
        <v>0</v>
      </c>
      <c r="CK227" s="12">
        <f t="shared" si="318"/>
        <v>1</v>
      </c>
      <c r="CL227" s="12" t="str">
        <f t="shared" si="319"/>
        <v/>
      </c>
      <c r="CM227" s="12">
        <f t="shared" si="308"/>
        <v>1</v>
      </c>
      <c r="CN227" s="12">
        <f t="shared" si="309"/>
        <v>1</v>
      </c>
      <c r="CO227" s="12">
        <f t="shared" si="320"/>
        <v>2</v>
      </c>
      <c r="CP227" s="12" t="str">
        <f t="shared" si="321"/>
        <v>Under2.5</v>
      </c>
    </row>
    <row r="228" spans="1:94" x14ac:dyDescent="0.25">
      <c r="A228" t="s">
        <v>127</v>
      </c>
      <c r="B228" t="s">
        <v>217</v>
      </c>
      <c r="C228" t="s">
        <v>134</v>
      </c>
      <c r="D228" t="s">
        <v>141</v>
      </c>
      <c r="E228" t="s">
        <v>14</v>
      </c>
      <c r="F228" s="3">
        <v>3</v>
      </c>
      <c r="G228" s="3">
        <v>0</v>
      </c>
      <c r="H228" s="3" t="str">
        <f t="shared" si="310"/>
        <v>H</v>
      </c>
      <c r="I228" s="3">
        <v>1.55</v>
      </c>
      <c r="J228" s="3">
        <v>4.33</v>
      </c>
      <c r="K228" s="3">
        <v>5.5</v>
      </c>
      <c r="L228" s="3">
        <v>1.57</v>
      </c>
      <c r="M228" s="3">
        <v>2.35</v>
      </c>
      <c r="N228" s="3">
        <f t="shared" si="242"/>
        <v>3</v>
      </c>
      <c r="O228" s="3">
        <f t="shared" si="243"/>
        <v>5.7926354357852539E-2</v>
      </c>
      <c r="P228" s="3">
        <f t="shared" si="244"/>
        <v>6.2474590052852608E-2</v>
      </c>
      <c r="Q228" s="3">
        <f t="shared" si="245"/>
        <v>1.6397858492546715</v>
      </c>
      <c r="R228" s="3">
        <f t="shared" si="246"/>
        <v>4.5808211143695017</v>
      </c>
      <c r="S228" s="3">
        <f t="shared" si="247"/>
        <v>5.8185949489681885</v>
      </c>
      <c r="T228" s="3">
        <f t="shared" si="248"/>
        <v>1.6609443763418286</v>
      </c>
      <c r="U228" s="3">
        <f t="shared" si="249"/>
        <v>2.4861269327409534</v>
      </c>
      <c r="V228" s="4">
        <f t="shared" si="250"/>
        <v>0.64516129032258063</v>
      </c>
      <c r="W228" s="4">
        <f t="shared" si="251"/>
        <v>0.23094688221709006</v>
      </c>
      <c r="X228" s="4">
        <f t="shared" si="252"/>
        <v>0.18181818181818182</v>
      </c>
      <c r="Y228" s="4">
        <f t="shared" si="253"/>
        <v>0.63694267515923564</v>
      </c>
      <c r="Z228" s="4">
        <f t="shared" si="254"/>
        <v>0.42553191489361702</v>
      </c>
      <c r="AA228" s="4">
        <f t="shared" si="255"/>
        <v>0.35796766743648961</v>
      </c>
      <c r="AB228" s="4">
        <f t="shared" si="256"/>
        <v>0.2818181818181818</v>
      </c>
      <c r="AC228" s="4">
        <f t="shared" si="257"/>
        <v>2.7935483870967741</v>
      </c>
      <c r="AD228" s="4">
        <f t="shared" si="258"/>
        <v>0.78727272727272724</v>
      </c>
      <c r="AE228" s="4">
        <f t="shared" si="259"/>
        <v>3.5483870967741935</v>
      </c>
      <c r="AF228" s="4">
        <f t="shared" si="260"/>
        <v>1.2702078521939955</v>
      </c>
      <c r="AG228" s="4">
        <f t="shared" si="261"/>
        <v>0.66808510638297869</v>
      </c>
      <c r="AH228" s="4">
        <f t="shared" si="262"/>
        <v>1.4968152866242037</v>
      </c>
      <c r="AI228" s="4">
        <f t="shared" si="263"/>
        <v>-4.1788090997135168</v>
      </c>
      <c r="AJ228" s="4">
        <f t="shared" si="264"/>
        <v>-2.9410352651148299</v>
      </c>
      <c r="AK228" s="4">
        <f t="shared" si="265"/>
        <v>-1.2377738345986868</v>
      </c>
      <c r="AL228" s="4">
        <f t="shared" si="266"/>
        <v>-0.82518255639912486</v>
      </c>
      <c r="AM228" s="4">
        <f t="shared" si="267"/>
        <v>0.82518255639912486</v>
      </c>
      <c r="AN228" s="4">
        <f t="shared" si="268"/>
        <v>-2.0894045498567584</v>
      </c>
      <c r="AO228" s="4">
        <f t="shared" si="269"/>
        <v>-1.470517632557415</v>
      </c>
      <c r="AP228" s="4">
        <f t="shared" si="270"/>
        <v>-0.61888691729934342</v>
      </c>
      <c r="AQ228" s="4">
        <f t="shared" si="271"/>
        <v>-0.41259127819956243</v>
      </c>
      <c r="AR228" s="4">
        <f t="shared" si="272"/>
        <v>0.41259127819956243</v>
      </c>
      <c r="AS228" s="4">
        <f t="shared" si="273"/>
        <v>-1.1244105376427393</v>
      </c>
      <c r="AT228" s="4">
        <f t="shared" si="274"/>
        <v>-0.97359734390923758</v>
      </c>
      <c r="AU228" s="4">
        <f t="shared" si="275"/>
        <v>-0.55419130838513575</v>
      </c>
      <c r="AV228" s="4">
        <f t="shared" si="276"/>
        <v>-0.39131358175494485</v>
      </c>
      <c r="AW228" s="4">
        <f t="shared" si="277"/>
        <v>0.39131358175494485</v>
      </c>
      <c r="AX228" s="4">
        <f t="shared" si="278"/>
        <v>-202.39389677569309</v>
      </c>
      <c r="AY228" s="4">
        <f t="shared" si="279"/>
        <v>-175.24752190366277</v>
      </c>
      <c r="AZ228" s="4">
        <f t="shared" si="280"/>
        <v>-99.754435509324438</v>
      </c>
      <c r="BA228" s="4">
        <f t="shared" si="281"/>
        <v>-70.436444715890076</v>
      </c>
      <c r="BB228" s="4">
        <f t="shared" si="282"/>
        <v>70.436444715890076</v>
      </c>
      <c r="BC228" s="4">
        <f t="shared" si="283"/>
        <v>-0.71818181818181814</v>
      </c>
      <c r="BD228" s="4">
        <f t="shared" si="284"/>
        <v>-0.64203233256351033</v>
      </c>
      <c r="BE228" s="4">
        <f t="shared" si="285"/>
        <v>-0.21272727272727263</v>
      </c>
      <c r="BF228" s="4">
        <f t="shared" si="286"/>
        <v>-0.33191489361702126</v>
      </c>
      <c r="BG228" s="4">
        <f t="shared" si="287"/>
        <v>0.49681528662420371</v>
      </c>
      <c r="BH228" s="4">
        <f t="shared" si="288"/>
        <v>2.1464784333148517</v>
      </c>
      <c r="BI228" s="4">
        <f t="shared" si="289"/>
        <v>4.0130673041974534</v>
      </c>
      <c r="BJ228" s="4">
        <f t="shared" si="290"/>
        <v>0.53487227365206413</v>
      </c>
      <c r="BK228" s="4">
        <f t="shared" si="291"/>
        <v>0.58349218134667136</v>
      </c>
      <c r="BL228" s="4">
        <f t="shared" si="292"/>
        <v>2.073535654541391</v>
      </c>
      <c r="BM228" s="4">
        <f t="shared" si="293"/>
        <v>0.28139963741097268</v>
      </c>
      <c r="BN228" s="3">
        <f t="shared" si="294"/>
        <v>1</v>
      </c>
      <c r="BO228" s="3">
        <v>100</v>
      </c>
      <c r="BP228" s="3">
        <f t="shared" si="295"/>
        <v>0.55000000000000004</v>
      </c>
      <c r="BQ228" s="3">
        <f t="shared" si="296"/>
        <v>55.000000000000007</v>
      </c>
      <c r="BR228" s="3">
        <f t="shared" si="297"/>
        <v>0</v>
      </c>
      <c r="BS228" s="3">
        <f t="shared" si="298"/>
        <v>-1</v>
      </c>
      <c r="BT228" s="3">
        <f t="shared" si="311"/>
        <v>-100</v>
      </c>
      <c r="BU228" s="3">
        <f t="shared" si="299"/>
        <v>0</v>
      </c>
      <c r="BV228" s="3">
        <f t="shared" si="300"/>
        <v>-1</v>
      </c>
      <c r="BW228" s="3">
        <f t="shared" si="312"/>
        <v>-100</v>
      </c>
      <c r="BX228" s="3">
        <f t="shared" si="301"/>
        <v>1</v>
      </c>
      <c r="BY228" s="3">
        <f t="shared" si="302"/>
        <v>0.57000000000000006</v>
      </c>
      <c r="BZ228" s="3">
        <f t="shared" si="313"/>
        <v>57.000000000000007</v>
      </c>
      <c r="CA228" s="3">
        <f t="shared" si="303"/>
        <v>0</v>
      </c>
      <c r="CB228" s="3">
        <f t="shared" si="304"/>
        <v>-1</v>
      </c>
      <c r="CC228" s="3">
        <f t="shared" si="305"/>
        <v>-100</v>
      </c>
      <c r="CD228" s="3">
        <f t="shared" si="306"/>
        <v>1</v>
      </c>
      <c r="CE228" s="3">
        <f t="shared" si="307"/>
        <v>1</v>
      </c>
      <c r="CF228" s="3">
        <f t="shared" si="314"/>
        <v>2</v>
      </c>
      <c r="CG228" s="16" t="str">
        <f t="shared" si="315"/>
        <v>BackCasa</v>
      </c>
      <c r="CI228" s="12">
        <f t="shared" si="316"/>
        <v>1</v>
      </c>
      <c r="CJ228" s="12">
        <f t="shared" si="317"/>
        <v>0</v>
      </c>
      <c r="CK228" s="12">
        <f t="shared" si="318"/>
        <v>1</v>
      </c>
      <c r="CL228" s="12" t="str">
        <f t="shared" si="319"/>
        <v/>
      </c>
      <c r="CM228" s="12">
        <f t="shared" si="308"/>
        <v>1</v>
      </c>
      <c r="CN228" s="12">
        <f t="shared" si="309"/>
        <v>1</v>
      </c>
      <c r="CO228" s="12">
        <f t="shared" si="320"/>
        <v>2</v>
      </c>
      <c r="CP228" s="12" t="str">
        <f t="shared" si="321"/>
        <v>Under2.5</v>
      </c>
    </row>
    <row r="229" spans="1:94" x14ac:dyDescent="0.25">
      <c r="A229" t="s">
        <v>127</v>
      </c>
      <c r="B229" t="s">
        <v>217</v>
      </c>
      <c r="C229" t="s">
        <v>136</v>
      </c>
      <c r="D229" t="s">
        <v>12</v>
      </c>
      <c r="E229" t="s">
        <v>25</v>
      </c>
      <c r="F229" s="3">
        <v>3</v>
      </c>
      <c r="G229" s="3">
        <v>1</v>
      </c>
      <c r="H229" s="3" t="str">
        <f t="shared" si="310"/>
        <v>H</v>
      </c>
      <c r="I229" s="3">
        <v>2.1</v>
      </c>
      <c r="J229" s="3">
        <v>3.6</v>
      </c>
      <c r="K229" s="3">
        <v>3.25</v>
      </c>
      <c r="L229" s="3">
        <v>1.67</v>
      </c>
      <c r="M229" s="3">
        <v>2.15</v>
      </c>
      <c r="N229" s="3">
        <f t="shared" si="242"/>
        <v>4</v>
      </c>
      <c r="O229" s="3">
        <f t="shared" si="243"/>
        <v>6.1660561660561664E-2</v>
      </c>
      <c r="P229" s="3">
        <f t="shared" si="244"/>
        <v>6.3918674279348275E-2</v>
      </c>
      <c r="Q229" s="3">
        <f t="shared" si="245"/>
        <v>2.2294871794871796</v>
      </c>
      <c r="R229" s="3">
        <f t="shared" si="246"/>
        <v>3.8219780219780222</v>
      </c>
      <c r="S229" s="3">
        <f t="shared" si="247"/>
        <v>3.4503968253968256</v>
      </c>
      <c r="T229" s="3">
        <f t="shared" si="248"/>
        <v>1.7729731379731379</v>
      </c>
      <c r="U229" s="3">
        <f t="shared" si="249"/>
        <v>2.2825702075702075</v>
      </c>
      <c r="V229" s="4">
        <f t="shared" si="250"/>
        <v>0.47619047619047616</v>
      </c>
      <c r="W229" s="4">
        <f t="shared" si="251"/>
        <v>0.27777777777777779</v>
      </c>
      <c r="X229" s="4">
        <f t="shared" si="252"/>
        <v>0.30769230769230771</v>
      </c>
      <c r="Y229" s="4">
        <f t="shared" si="253"/>
        <v>0.5988023952095809</v>
      </c>
      <c r="Z229" s="4">
        <f t="shared" si="254"/>
        <v>0.46511627906976744</v>
      </c>
      <c r="AA229" s="4">
        <f t="shared" si="255"/>
        <v>0.58333333333333337</v>
      </c>
      <c r="AB229" s="4">
        <f t="shared" si="256"/>
        <v>0.64615384615384619</v>
      </c>
      <c r="AC229" s="4">
        <f t="shared" si="257"/>
        <v>1.7142857142857142</v>
      </c>
      <c r="AD229" s="4">
        <f t="shared" si="258"/>
        <v>1.1076923076923078</v>
      </c>
      <c r="AE229" s="4">
        <f t="shared" si="259"/>
        <v>1.5476190476190474</v>
      </c>
      <c r="AF229" s="4">
        <f t="shared" si="260"/>
        <v>0.90277777777777779</v>
      </c>
      <c r="AG229" s="4">
        <f t="shared" si="261"/>
        <v>0.77674418604651163</v>
      </c>
      <c r="AH229" s="4">
        <f t="shared" si="262"/>
        <v>1.2874251497005988</v>
      </c>
      <c r="AI229" s="4">
        <f t="shared" si="263"/>
        <v>-1.220909645909646</v>
      </c>
      <c r="AJ229" s="4">
        <f t="shared" si="264"/>
        <v>-1.5924908424908426</v>
      </c>
      <c r="AK229" s="4">
        <f t="shared" si="265"/>
        <v>0.37158119658119659</v>
      </c>
      <c r="AL229" s="4">
        <f t="shared" si="266"/>
        <v>-0.50959706959706952</v>
      </c>
      <c r="AM229" s="4">
        <f t="shared" si="267"/>
        <v>0.50959706959706952</v>
      </c>
      <c r="AN229" s="4">
        <f t="shared" si="268"/>
        <v>-0.61045482295482301</v>
      </c>
      <c r="AO229" s="4">
        <f t="shared" si="269"/>
        <v>-0.7962454212454213</v>
      </c>
      <c r="AP229" s="4">
        <f t="shared" si="270"/>
        <v>0.1857905982905983</v>
      </c>
      <c r="AQ229" s="4">
        <f t="shared" si="271"/>
        <v>-0.25479853479853476</v>
      </c>
      <c r="AR229" s="4">
        <f t="shared" si="272"/>
        <v>0.25479853479853476</v>
      </c>
      <c r="AS229" s="4">
        <f t="shared" si="273"/>
        <v>-0.54807142614243409</v>
      </c>
      <c r="AT229" s="4">
        <f t="shared" si="274"/>
        <v>-0.67244736826367757</v>
      </c>
      <c r="AU229" s="4">
        <f t="shared" si="275"/>
        <v>0.18369609348049012</v>
      </c>
      <c r="AV229" s="4">
        <f t="shared" si="276"/>
        <v>-0.24948980715261462</v>
      </c>
      <c r="AW229" s="4">
        <f t="shared" si="277"/>
        <v>0.24948980715261462</v>
      </c>
      <c r="AX229" s="4">
        <f t="shared" si="278"/>
        <v>-98.652856705638143</v>
      </c>
      <c r="AY229" s="4">
        <f t="shared" si="279"/>
        <v>-121.04052628746197</v>
      </c>
      <c r="AZ229" s="4">
        <f t="shared" si="280"/>
        <v>33.065296826488222</v>
      </c>
      <c r="BA229" s="4">
        <f t="shared" si="281"/>
        <v>-44.908165287470631</v>
      </c>
      <c r="BB229" s="4">
        <f t="shared" si="282"/>
        <v>44.908165287470631</v>
      </c>
      <c r="BC229" s="4">
        <f t="shared" si="283"/>
        <v>-0.35384615384615387</v>
      </c>
      <c r="BD229" s="4">
        <f t="shared" si="284"/>
        <v>-0.41666666666666669</v>
      </c>
      <c r="BE229" s="4">
        <f t="shared" si="285"/>
        <v>0.10769230769230768</v>
      </c>
      <c r="BF229" s="4">
        <f t="shared" si="286"/>
        <v>-0.22325581395348834</v>
      </c>
      <c r="BG229" s="4">
        <f t="shared" si="287"/>
        <v>0.28742514970059874</v>
      </c>
      <c r="BH229" s="4">
        <f t="shared" si="288"/>
        <v>0.83313864717955777</v>
      </c>
      <c r="BI229" s="4">
        <f t="shared" si="289"/>
        <v>3.1672873422873429</v>
      </c>
      <c r="BJ229" s="4">
        <f t="shared" si="290"/>
        <v>0.26304485736298366</v>
      </c>
      <c r="BK229" s="4">
        <f t="shared" si="291"/>
        <v>0.36033954358488191</v>
      </c>
      <c r="BL229" s="4">
        <f t="shared" si="292"/>
        <v>2.0277716727716726</v>
      </c>
      <c r="BM229" s="4">
        <f t="shared" si="293"/>
        <v>0.17770222773274544</v>
      </c>
      <c r="BN229" s="3">
        <f t="shared" si="294"/>
        <v>1</v>
      </c>
      <c r="BO229" s="3">
        <v>100</v>
      </c>
      <c r="BP229" s="3">
        <f t="shared" si="295"/>
        <v>1.1000000000000001</v>
      </c>
      <c r="BQ229" s="3">
        <f t="shared" si="296"/>
        <v>110.00000000000001</v>
      </c>
      <c r="BR229" s="3">
        <f t="shared" si="297"/>
        <v>0</v>
      </c>
      <c r="BS229" s="3">
        <f t="shared" si="298"/>
        <v>-1</v>
      </c>
      <c r="BT229" s="3">
        <f t="shared" si="311"/>
        <v>-100</v>
      </c>
      <c r="BU229" s="3">
        <f t="shared" si="299"/>
        <v>0</v>
      </c>
      <c r="BV229" s="3">
        <f t="shared" si="300"/>
        <v>-1</v>
      </c>
      <c r="BW229" s="3">
        <f t="shared" si="312"/>
        <v>-100</v>
      </c>
      <c r="BX229" s="3">
        <f t="shared" si="301"/>
        <v>1</v>
      </c>
      <c r="BY229" s="3">
        <f t="shared" si="302"/>
        <v>0.66999999999999993</v>
      </c>
      <c r="BZ229" s="3">
        <f t="shared" si="313"/>
        <v>67</v>
      </c>
      <c r="CA229" s="3">
        <f t="shared" si="303"/>
        <v>0</v>
      </c>
      <c r="CB229" s="3">
        <f t="shared" si="304"/>
        <v>-1</v>
      </c>
      <c r="CC229" s="3">
        <f t="shared" si="305"/>
        <v>-100</v>
      </c>
      <c r="CD229" s="3">
        <f t="shared" si="306"/>
        <v>1</v>
      </c>
      <c r="CE229" s="3">
        <f t="shared" si="307"/>
        <v>0</v>
      </c>
      <c r="CF229" s="3">
        <f t="shared" si="314"/>
        <v>1</v>
      </c>
      <c r="CG229" s="16" t="str">
        <f t="shared" si="315"/>
        <v/>
      </c>
      <c r="CI229" s="12">
        <f t="shared" si="316"/>
        <v>1</v>
      </c>
      <c r="CJ229" s="12">
        <f t="shared" si="317"/>
        <v>0</v>
      </c>
      <c r="CK229" s="12">
        <f t="shared" si="318"/>
        <v>1</v>
      </c>
      <c r="CL229" s="12" t="str">
        <f t="shared" si="319"/>
        <v/>
      </c>
      <c r="CM229" s="12">
        <f t="shared" si="308"/>
        <v>1</v>
      </c>
      <c r="CN229" s="12">
        <f t="shared" si="309"/>
        <v>0</v>
      </c>
      <c r="CO229" s="12">
        <f t="shared" si="320"/>
        <v>1</v>
      </c>
      <c r="CP229" s="12" t="str">
        <f t="shared" si="321"/>
        <v/>
      </c>
    </row>
    <row r="230" spans="1:94" x14ac:dyDescent="0.25">
      <c r="A230" t="s">
        <v>127</v>
      </c>
      <c r="B230" t="s">
        <v>218</v>
      </c>
      <c r="C230" t="s">
        <v>177</v>
      </c>
      <c r="D230" t="s">
        <v>22</v>
      </c>
      <c r="E230" t="s">
        <v>130</v>
      </c>
      <c r="F230" s="3">
        <v>1</v>
      </c>
      <c r="G230" s="3">
        <v>3</v>
      </c>
      <c r="H230" s="3" t="str">
        <f t="shared" si="310"/>
        <v>A</v>
      </c>
      <c r="I230" s="3">
        <v>7.5</v>
      </c>
      <c r="J230" s="3">
        <v>5.25</v>
      </c>
      <c r="K230" s="3">
        <v>1.4</v>
      </c>
      <c r="L230" s="3">
        <v>1.5</v>
      </c>
      <c r="M230" s="3">
        <v>2.5</v>
      </c>
      <c r="N230" s="3">
        <f t="shared" si="242"/>
        <v>4</v>
      </c>
      <c r="O230" s="3">
        <f t="shared" si="243"/>
        <v>3.809523809523796E-2</v>
      </c>
      <c r="P230" s="3">
        <f t="shared" si="244"/>
        <v>6.6666666666666652E-2</v>
      </c>
      <c r="Q230" s="3">
        <f t="shared" si="245"/>
        <v>7.7857142857142847</v>
      </c>
      <c r="R230" s="3">
        <f t="shared" si="246"/>
        <v>5.4499999999999993</v>
      </c>
      <c r="S230" s="3">
        <f t="shared" si="247"/>
        <v>1.4533333333333331</v>
      </c>
      <c r="T230" s="3">
        <f t="shared" si="248"/>
        <v>1.5571428571428569</v>
      </c>
      <c r="U230" s="3">
        <f t="shared" si="249"/>
        <v>2.5952380952380949</v>
      </c>
      <c r="V230" s="4">
        <f t="shared" si="250"/>
        <v>0.13333333333333333</v>
      </c>
      <c r="W230" s="4">
        <f t="shared" si="251"/>
        <v>0.19047619047619047</v>
      </c>
      <c r="X230" s="4">
        <f t="shared" si="252"/>
        <v>0.7142857142857143</v>
      </c>
      <c r="Y230" s="4">
        <f t="shared" si="253"/>
        <v>0.66666666666666663</v>
      </c>
      <c r="Z230" s="4">
        <f t="shared" si="254"/>
        <v>0.4</v>
      </c>
      <c r="AA230" s="4">
        <f t="shared" si="255"/>
        <v>1.4285714285714286</v>
      </c>
      <c r="AB230" s="4">
        <f t="shared" si="256"/>
        <v>5.3571428571428577</v>
      </c>
      <c r="AC230" s="4">
        <f t="shared" si="257"/>
        <v>0.7</v>
      </c>
      <c r="AD230" s="4">
        <f t="shared" si="258"/>
        <v>3.7500000000000004</v>
      </c>
      <c r="AE230" s="4">
        <f t="shared" si="259"/>
        <v>0.18666666666666665</v>
      </c>
      <c r="AF230" s="4">
        <f t="shared" si="260"/>
        <v>0.26666666666666666</v>
      </c>
      <c r="AG230" s="4">
        <f t="shared" si="261"/>
        <v>0.6</v>
      </c>
      <c r="AH230" s="4">
        <f t="shared" si="262"/>
        <v>1.6666666666666667</v>
      </c>
      <c r="AI230" s="4">
        <f t="shared" si="263"/>
        <v>6.3323809523809516</v>
      </c>
      <c r="AJ230" s="4">
        <f t="shared" si="264"/>
        <v>2.3357142857142854</v>
      </c>
      <c r="AK230" s="4">
        <f t="shared" si="265"/>
        <v>3.9966666666666661</v>
      </c>
      <c r="AL230" s="4">
        <f t="shared" si="266"/>
        <v>-1.038095238095238</v>
      </c>
      <c r="AM230" s="4">
        <f t="shared" si="267"/>
        <v>1.038095238095238</v>
      </c>
      <c r="AN230" s="4">
        <f t="shared" si="268"/>
        <v>3.1661904761904758</v>
      </c>
      <c r="AO230" s="4">
        <f t="shared" si="269"/>
        <v>1.1678571428571427</v>
      </c>
      <c r="AP230" s="4">
        <f t="shared" si="270"/>
        <v>1.9983333333333331</v>
      </c>
      <c r="AQ230" s="4">
        <f t="shared" si="271"/>
        <v>-0.51904761904761898</v>
      </c>
      <c r="AR230" s="4">
        <f t="shared" si="272"/>
        <v>0.51904761904761898</v>
      </c>
      <c r="AS230" s="4">
        <f t="shared" si="273"/>
        <v>1.264874268484341</v>
      </c>
      <c r="AT230" s="4">
        <f t="shared" si="274"/>
        <v>0.86267395989038564</v>
      </c>
      <c r="AU230" s="4">
        <f t="shared" si="275"/>
        <v>1.1068151621026583</v>
      </c>
      <c r="AV230" s="4">
        <f t="shared" si="276"/>
        <v>-0.47876932963132507</v>
      </c>
      <c r="AW230" s="4">
        <f t="shared" si="277"/>
        <v>0.47876932963132507</v>
      </c>
      <c r="AX230" s="4">
        <f t="shared" si="278"/>
        <v>227.67736832718137</v>
      </c>
      <c r="AY230" s="4">
        <f t="shared" si="279"/>
        <v>155.28131278026942</v>
      </c>
      <c r="AZ230" s="4">
        <f t="shared" si="280"/>
        <v>199.22672917847848</v>
      </c>
      <c r="BA230" s="4">
        <f t="shared" si="281"/>
        <v>-86.178479333638521</v>
      </c>
      <c r="BB230" s="4">
        <f t="shared" si="282"/>
        <v>86.178479333638521</v>
      </c>
      <c r="BC230" s="4">
        <f t="shared" si="283"/>
        <v>4.3571428571428568</v>
      </c>
      <c r="BD230" s="4">
        <f t="shared" si="284"/>
        <v>0.42857142857142855</v>
      </c>
      <c r="BE230" s="4">
        <f t="shared" si="285"/>
        <v>2.75</v>
      </c>
      <c r="BF230" s="4">
        <f t="shared" si="286"/>
        <v>-0.4</v>
      </c>
      <c r="BG230" s="4">
        <f t="shared" si="287"/>
        <v>0.66666666666666663</v>
      </c>
      <c r="BH230" s="4">
        <f t="shared" si="288"/>
        <v>3.2022896546848929</v>
      </c>
      <c r="BI230" s="4">
        <f t="shared" si="289"/>
        <v>4.896349206349206</v>
      </c>
      <c r="BJ230" s="4">
        <f t="shared" si="290"/>
        <v>0.6540157819079595</v>
      </c>
      <c r="BK230" s="4">
        <f t="shared" si="291"/>
        <v>0.73404418237460667</v>
      </c>
      <c r="BL230" s="4">
        <f t="shared" si="292"/>
        <v>2.0761904761904759</v>
      </c>
      <c r="BM230" s="4">
        <f t="shared" si="293"/>
        <v>0.3535533905932739</v>
      </c>
      <c r="BN230" s="3">
        <f t="shared" si="294"/>
        <v>0</v>
      </c>
      <c r="BO230" s="3">
        <v>100</v>
      </c>
      <c r="BP230" s="3">
        <f t="shared" si="295"/>
        <v>-1</v>
      </c>
      <c r="BQ230" s="3">
        <f t="shared" si="296"/>
        <v>-100</v>
      </c>
      <c r="BR230" s="3">
        <f t="shared" si="297"/>
        <v>1</v>
      </c>
      <c r="BS230" s="3">
        <f t="shared" si="298"/>
        <v>0.39999999999999991</v>
      </c>
      <c r="BT230" s="3">
        <f t="shared" si="311"/>
        <v>39.999999999999993</v>
      </c>
      <c r="BU230" s="3">
        <f t="shared" si="299"/>
        <v>0</v>
      </c>
      <c r="BV230" s="3">
        <f t="shared" si="300"/>
        <v>-1</v>
      </c>
      <c r="BW230" s="3">
        <f t="shared" si="312"/>
        <v>-100</v>
      </c>
      <c r="BX230" s="3">
        <f t="shared" si="301"/>
        <v>1</v>
      </c>
      <c r="BY230" s="3">
        <f t="shared" si="302"/>
        <v>0.5</v>
      </c>
      <c r="BZ230" s="3">
        <f t="shared" si="313"/>
        <v>50</v>
      </c>
      <c r="CA230" s="3">
        <f t="shared" si="303"/>
        <v>0</v>
      </c>
      <c r="CB230" s="3">
        <f t="shared" si="304"/>
        <v>-1</v>
      </c>
      <c r="CC230" s="3">
        <f t="shared" si="305"/>
        <v>-100</v>
      </c>
      <c r="CD230" s="3">
        <f t="shared" si="306"/>
        <v>1</v>
      </c>
      <c r="CE230" s="3">
        <f t="shared" si="307"/>
        <v>0</v>
      </c>
      <c r="CF230" s="3">
        <f t="shared" si="314"/>
        <v>1</v>
      </c>
      <c r="CG230" s="16" t="str">
        <f t="shared" si="315"/>
        <v/>
      </c>
      <c r="CI230" s="12">
        <f t="shared" si="316"/>
        <v>1</v>
      </c>
      <c r="CJ230" s="12">
        <f t="shared" si="317"/>
        <v>1</v>
      </c>
      <c r="CK230" s="12">
        <f t="shared" si="318"/>
        <v>2</v>
      </c>
      <c r="CL230" s="12" t="str">
        <f t="shared" si="319"/>
        <v>Over2.5</v>
      </c>
      <c r="CM230" s="12">
        <f t="shared" si="308"/>
        <v>1</v>
      </c>
      <c r="CN230" s="12">
        <f t="shared" si="309"/>
        <v>0</v>
      </c>
      <c r="CO230" s="12">
        <f t="shared" si="320"/>
        <v>1</v>
      </c>
      <c r="CP230" s="12" t="str">
        <f t="shared" si="321"/>
        <v/>
      </c>
    </row>
    <row r="231" spans="1:94" x14ac:dyDescent="0.25">
      <c r="A231" t="s">
        <v>127</v>
      </c>
      <c r="B231" t="s">
        <v>219</v>
      </c>
      <c r="C231" t="s">
        <v>172</v>
      </c>
      <c r="D231" t="s">
        <v>130</v>
      </c>
      <c r="E231" t="s">
        <v>17</v>
      </c>
      <c r="F231" s="3">
        <v>2</v>
      </c>
      <c r="G231" s="3">
        <v>0</v>
      </c>
      <c r="H231" s="3" t="str">
        <f t="shared" si="310"/>
        <v>H</v>
      </c>
      <c r="I231" s="3">
        <v>1.2</v>
      </c>
      <c r="J231" s="3">
        <v>7</v>
      </c>
      <c r="K231" s="3">
        <v>13</v>
      </c>
      <c r="L231" s="3">
        <v>1.48</v>
      </c>
      <c r="M231" s="3">
        <v>2.6</v>
      </c>
      <c r="N231" s="3">
        <f t="shared" si="242"/>
        <v>2</v>
      </c>
      <c r="O231" s="3">
        <f t="shared" si="243"/>
        <v>5.3113553113553147E-2</v>
      </c>
      <c r="P231" s="3">
        <f t="shared" si="244"/>
        <v>6.0291060291060239E-2</v>
      </c>
      <c r="Q231" s="3">
        <f t="shared" si="245"/>
        <v>1.2637362637362637</v>
      </c>
      <c r="R231" s="3">
        <f t="shared" si="246"/>
        <v>7.3717948717948723</v>
      </c>
      <c r="S231" s="3">
        <f t="shared" si="247"/>
        <v>13.690476190476192</v>
      </c>
      <c r="T231" s="3">
        <f t="shared" si="248"/>
        <v>1.5586080586080586</v>
      </c>
      <c r="U231" s="3">
        <f t="shared" si="249"/>
        <v>2.7380952380952381</v>
      </c>
      <c r="V231" s="4">
        <f t="shared" si="250"/>
        <v>0.83333333333333337</v>
      </c>
      <c r="W231" s="4">
        <f t="shared" si="251"/>
        <v>0.14285714285714285</v>
      </c>
      <c r="X231" s="4">
        <f t="shared" si="252"/>
        <v>7.6923076923076927E-2</v>
      </c>
      <c r="Y231" s="4">
        <f t="shared" si="253"/>
        <v>0.67567567567567566</v>
      </c>
      <c r="Z231" s="4">
        <f t="shared" si="254"/>
        <v>0.38461538461538458</v>
      </c>
      <c r="AA231" s="4">
        <f t="shared" si="255"/>
        <v>0.17142857142857143</v>
      </c>
      <c r="AB231" s="4">
        <f t="shared" si="256"/>
        <v>9.2307692307692299E-2</v>
      </c>
      <c r="AC231" s="4">
        <f t="shared" si="257"/>
        <v>5.8333333333333339</v>
      </c>
      <c r="AD231" s="4">
        <f t="shared" si="258"/>
        <v>0.53846153846153844</v>
      </c>
      <c r="AE231" s="4">
        <f t="shared" si="259"/>
        <v>10.833333333333334</v>
      </c>
      <c r="AF231" s="4">
        <f t="shared" si="260"/>
        <v>1.8571428571428572</v>
      </c>
      <c r="AG231" s="4">
        <f t="shared" si="261"/>
        <v>0.56923076923076921</v>
      </c>
      <c r="AH231" s="4">
        <f t="shared" si="262"/>
        <v>1.7567567567567568</v>
      </c>
      <c r="AI231" s="4">
        <f t="shared" si="263"/>
        <v>-12.426739926739927</v>
      </c>
      <c r="AJ231" s="4">
        <f t="shared" si="264"/>
        <v>-6.1080586080586086</v>
      </c>
      <c r="AK231" s="4">
        <f t="shared" si="265"/>
        <v>-6.3186813186813193</v>
      </c>
      <c r="AL231" s="4">
        <f t="shared" si="266"/>
        <v>-1.1794871794871795</v>
      </c>
      <c r="AM231" s="4">
        <f t="shared" si="267"/>
        <v>1.1794871794871795</v>
      </c>
      <c r="AN231" s="4">
        <f t="shared" si="268"/>
        <v>-6.2133699633699635</v>
      </c>
      <c r="AO231" s="4">
        <f t="shared" si="269"/>
        <v>-3.0540293040293043</v>
      </c>
      <c r="AP231" s="4">
        <f t="shared" si="270"/>
        <v>-3.1593406593406597</v>
      </c>
      <c r="AQ231" s="4">
        <f t="shared" si="271"/>
        <v>-0.58974358974358976</v>
      </c>
      <c r="AR231" s="4">
        <f t="shared" si="272"/>
        <v>0.58974358974358976</v>
      </c>
      <c r="AS231" s="4">
        <f t="shared" si="273"/>
        <v>-1.4112214876433289</v>
      </c>
      <c r="AT231" s="4">
        <f t="shared" si="274"/>
        <v>-1.2543624745767668</v>
      </c>
      <c r="AU231" s="4">
        <f t="shared" si="275"/>
        <v>-1.264251731930099</v>
      </c>
      <c r="AV231" s="4">
        <f t="shared" si="276"/>
        <v>-0.53284388761938872</v>
      </c>
      <c r="AW231" s="4">
        <f t="shared" si="277"/>
        <v>0.53284388761938872</v>
      </c>
      <c r="AX231" s="4">
        <f t="shared" si="278"/>
        <v>-254.01986777579918</v>
      </c>
      <c r="AY231" s="4">
        <f t="shared" si="279"/>
        <v>-225.785245423818</v>
      </c>
      <c r="AZ231" s="4">
        <f t="shared" si="280"/>
        <v>-227.56531174741781</v>
      </c>
      <c r="BA231" s="4">
        <f t="shared" si="281"/>
        <v>-95.911899771489971</v>
      </c>
      <c r="BB231" s="4">
        <f t="shared" si="282"/>
        <v>95.911899771489971</v>
      </c>
      <c r="BC231" s="4">
        <f t="shared" si="283"/>
        <v>-0.90769230769230769</v>
      </c>
      <c r="BD231" s="4">
        <f t="shared" si="284"/>
        <v>-0.82857142857142863</v>
      </c>
      <c r="BE231" s="4">
        <f t="shared" si="285"/>
        <v>-0.46153846153846156</v>
      </c>
      <c r="BF231" s="4">
        <f t="shared" si="286"/>
        <v>-0.43076923076923079</v>
      </c>
      <c r="BG231" s="4">
        <f t="shared" si="287"/>
        <v>0.7567567567567568</v>
      </c>
      <c r="BH231" s="4">
        <f t="shared" si="288"/>
        <v>6.2136674459528232</v>
      </c>
      <c r="BI231" s="4">
        <f t="shared" si="289"/>
        <v>7.4420024420024431</v>
      </c>
      <c r="BJ231" s="4">
        <f t="shared" si="290"/>
        <v>0.83494563383681075</v>
      </c>
      <c r="BK231" s="4">
        <f t="shared" si="291"/>
        <v>0.83402338293798006</v>
      </c>
      <c r="BL231" s="4">
        <f t="shared" si="292"/>
        <v>2.1483516483516483</v>
      </c>
      <c r="BM231" s="4">
        <f t="shared" si="293"/>
        <v>0.38821548771026182</v>
      </c>
      <c r="BN231" s="3">
        <f t="shared" si="294"/>
        <v>1</v>
      </c>
      <c r="BO231" s="3">
        <v>100</v>
      </c>
      <c r="BP231" s="3">
        <f t="shared" si="295"/>
        <v>0.19999999999999996</v>
      </c>
      <c r="BQ231" s="3">
        <f t="shared" si="296"/>
        <v>19.999999999999996</v>
      </c>
      <c r="BR231" s="3">
        <f t="shared" si="297"/>
        <v>0</v>
      </c>
      <c r="BS231" s="3">
        <f t="shared" si="298"/>
        <v>-1</v>
      </c>
      <c r="BT231" s="3">
        <f t="shared" si="311"/>
        <v>-100</v>
      </c>
      <c r="BU231" s="3">
        <f t="shared" si="299"/>
        <v>0</v>
      </c>
      <c r="BV231" s="3">
        <f t="shared" si="300"/>
        <v>-1</v>
      </c>
      <c r="BW231" s="3">
        <f t="shared" si="312"/>
        <v>-100</v>
      </c>
      <c r="BX231" s="3">
        <f t="shared" si="301"/>
        <v>0</v>
      </c>
      <c r="BY231" s="3">
        <f t="shared" si="302"/>
        <v>-1</v>
      </c>
      <c r="BZ231" s="3">
        <f t="shared" si="313"/>
        <v>-100</v>
      </c>
      <c r="CA231" s="3">
        <f t="shared" si="303"/>
        <v>1</v>
      </c>
      <c r="CB231" s="3">
        <f t="shared" si="304"/>
        <v>1.6</v>
      </c>
      <c r="CC231" s="3">
        <f t="shared" si="305"/>
        <v>160</v>
      </c>
      <c r="CD231" s="3">
        <f t="shared" si="306"/>
        <v>0</v>
      </c>
      <c r="CE231" s="3">
        <f t="shared" si="307"/>
        <v>1</v>
      </c>
      <c r="CF231" s="3">
        <f t="shared" si="314"/>
        <v>1</v>
      </c>
      <c r="CG231" s="16" t="str">
        <f t="shared" si="315"/>
        <v/>
      </c>
      <c r="CI231" s="12">
        <f t="shared" si="316"/>
        <v>1</v>
      </c>
      <c r="CJ231" s="12">
        <f t="shared" si="317"/>
        <v>0</v>
      </c>
      <c r="CK231" s="12">
        <f t="shared" si="318"/>
        <v>1</v>
      </c>
      <c r="CL231" s="12" t="str">
        <f t="shared" si="319"/>
        <v/>
      </c>
      <c r="CM231" s="12">
        <f t="shared" si="308"/>
        <v>1</v>
      </c>
      <c r="CN231" s="12">
        <f t="shared" si="309"/>
        <v>1</v>
      </c>
      <c r="CO231" s="12">
        <f t="shared" si="320"/>
        <v>2</v>
      </c>
      <c r="CP231" s="12" t="str">
        <f t="shared" si="321"/>
        <v>Under2.5</v>
      </c>
    </row>
    <row r="232" spans="1:94" x14ac:dyDescent="0.25">
      <c r="A232" t="s">
        <v>127</v>
      </c>
      <c r="B232" t="s">
        <v>219</v>
      </c>
      <c r="C232" t="s">
        <v>173</v>
      </c>
      <c r="D232" t="s">
        <v>18</v>
      </c>
      <c r="E232" t="s">
        <v>13</v>
      </c>
      <c r="F232" s="3">
        <v>3</v>
      </c>
      <c r="G232" s="3">
        <v>1</v>
      </c>
      <c r="H232" s="3" t="str">
        <f t="shared" si="310"/>
        <v>H</v>
      </c>
      <c r="I232" s="3">
        <v>2.5499999999999998</v>
      </c>
      <c r="J232" s="3">
        <v>3.5</v>
      </c>
      <c r="K232" s="3">
        <v>2.63</v>
      </c>
      <c r="L232" s="3">
        <v>1.75</v>
      </c>
      <c r="M232" s="3">
        <v>2.0499999999999998</v>
      </c>
      <c r="N232" s="3">
        <f t="shared" si="242"/>
        <v>4</v>
      </c>
      <c r="O232" s="3">
        <f t="shared" si="243"/>
        <v>5.8099285341512985E-2</v>
      </c>
      <c r="P232" s="3">
        <f t="shared" si="244"/>
        <v>5.9233449477351874E-2</v>
      </c>
      <c r="Q232" s="3">
        <f t="shared" si="245"/>
        <v>2.698153177620858</v>
      </c>
      <c r="R232" s="3">
        <f t="shared" si="246"/>
        <v>3.7033474986952957</v>
      </c>
      <c r="S232" s="3">
        <f t="shared" si="247"/>
        <v>2.7828011204481791</v>
      </c>
      <c r="T232" s="3">
        <f t="shared" si="248"/>
        <v>1.8516737493476478</v>
      </c>
      <c r="U232" s="3">
        <f t="shared" si="249"/>
        <v>2.1691035349501013</v>
      </c>
      <c r="V232" s="4">
        <f t="shared" si="250"/>
        <v>0.39215686274509809</v>
      </c>
      <c r="W232" s="4">
        <f t="shared" si="251"/>
        <v>0.2857142857142857</v>
      </c>
      <c r="X232" s="4">
        <f t="shared" si="252"/>
        <v>0.38022813688212931</v>
      </c>
      <c r="Y232" s="4">
        <f t="shared" si="253"/>
        <v>0.5714285714285714</v>
      </c>
      <c r="Z232" s="4">
        <f t="shared" si="254"/>
        <v>0.48780487804878053</v>
      </c>
      <c r="AA232" s="4">
        <f t="shared" si="255"/>
        <v>0.72857142857142854</v>
      </c>
      <c r="AB232" s="4">
        <f t="shared" si="256"/>
        <v>0.96958174904942962</v>
      </c>
      <c r="AC232" s="4">
        <f t="shared" si="257"/>
        <v>1.3725490196078431</v>
      </c>
      <c r="AD232" s="4">
        <f t="shared" si="258"/>
        <v>1.3307984790874525</v>
      </c>
      <c r="AE232" s="4">
        <f t="shared" si="259"/>
        <v>1.031372549019608</v>
      </c>
      <c r="AF232" s="4">
        <f t="shared" si="260"/>
        <v>0.75142857142857145</v>
      </c>
      <c r="AG232" s="4">
        <f t="shared" si="261"/>
        <v>0.85365853658536595</v>
      </c>
      <c r="AH232" s="4">
        <f t="shared" si="262"/>
        <v>1.1714285714285713</v>
      </c>
      <c r="AI232" s="4">
        <f t="shared" si="263"/>
        <v>-8.4647942827321021E-2</v>
      </c>
      <c r="AJ232" s="4">
        <f t="shared" si="264"/>
        <v>-1.0051943210744376</v>
      </c>
      <c r="AK232" s="4">
        <f t="shared" si="265"/>
        <v>0.9205463782471166</v>
      </c>
      <c r="AL232" s="4">
        <f t="shared" si="266"/>
        <v>-0.3174297856024535</v>
      </c>
      <c r="AM232" s="4">
        <f t="shared" si="267"/>
        <v>0.3174297856024535</v>
      </c>
      <c r="AN232" s="4">
        <f t="shared" si="268"/>
        <v>-4.2323971413660511E-2</v>
      </c>
      <c r="AO232" s="4">
        <f t="shared" si="269"/>
        <v>-0.50259716053721881</v>
      </c>
      <c r="AP232" s="4">
        <f t="shared" si="270"/>
        <v>0.4602731891235583</v>
      </c>
      <c r="AQ232" s="4">
        <f t="shared" si="271"/>
        <v>-0.15871489280122675</v>
      </c>
      <c r="AR232" s="4">
        <f t="shared" si="272"/>
        <v>0.15871489280122675</v>
      </c>
      <c r="AS232" s="4">
        <f t="shared" si="273"/>
        <v>-4.2298726635852123E-2</v>
      </c>
      <c r="AT232" s="4">
        <f t="shared" si="274"/>
        <v>-0.46572317821239145</v>
      </c>
      <c r="AU232" s="4">
        <f t="shared" si="275"/>
        <v>0.43136419531330822</v>
      </c>
      <c r="AV232" s="4">
        <f t="shared" si="276"/>
        <v>-0.15740198193889368</v>
      </c>
      <c r="AW232" s="4">
        <f t="shared" si="277"/>
        <v>0.15740198193889368</v>
      </c>
      <c r="AX232" s="4">
        <f t="shared" si="278"/>
        <v>-7.6137707944533828</v>
      </c>
      <c r="AY232" s="4">
        <f t="shared" si="279"/>
        <v>-83.830172078230461</v>
      </c>
      <c r="AZ232" s="4">
        <f t="shared" si="280"/>
        <v>77.645555156395474</v>
      </c>
      <c r="BA232" s="4">
        <f t="shared" si="281"/>
        <v>-28.332356749000862</v>
      </c>
      <c r="BB232" s="4">
        <f t="shared" si="282"/>
        <v>28.332356749000862</v>
      </c>
      <c r="BC232" s="4">
        <f t="shared" si="283"/>
        <v>-3.0418250950570335E-2</v>
      </c>
      <c r="BD232" s="4">
        <f t="shared" si="284"/>
        <v>-0.27142857142857146</v>
      </c>
      <c r="BE232" s="4">
        <f t="shared" si="285"/>
        <v>0.33079847908745258</v>
      </c>
      <c r="BF232" s="4">
        <f t="shared" si="286"/>
        <v>-0.14634146341463397</v>
      </c>
      <c r="BG232" s="4">
        <f t="shared" si="287"/>
        <v>0.17142857142857121</v>
      </c>
      <c r="BH232" s="4">
        <f t="shared" si="288"/>
        <v>0.55752227636347607</v>
      </c>
      <c r="BI232" s="4">
        <f t="shared" si="289"/>
        <v>3.0614339322547774</v>
      </c>
      <c r="BJ232" s="4">
        <f t="shared" si="290"/>
        <v>0.18211148393225499</v>
      </c>
      <c r="BK232" s="4">
        <f t="shared" si="291"/>
        <v>0.22445675395008677</v>
      </c>
      <c r="BL232" s="4">
        <f t="shared" si="292"/>
        <v>2.0103886421488744</v>
      </c>
      <c r="BM232" s="4">
        <f t="shared" si="293"/>
        <v>0.11164843913471791</v>
      </c>
      <c r="BN232" s="3">
        <f t="shared" si="294"/>
        <v>1</v>
      </c>
      <c r="BO232" s="3">
        <v>100</v>
      </c>
      <c r="BP232" s="3">
        <f t="shared" si="295"/>
        <v>1.5499999999999998</v>
      </c>
      <c r="BQ232" s="3">
        <f t="shared" si="296"/>
        <v>154.99999999999997</v>
      </c>
      <c r="BR232" s="3">
        <f t="shared" si="297"/>
        <v>0</v>
      </c>
      <c r="BS232" s="3">
        <f t="shared" si="298"/>
        <v>-1</v>
      </c>
      <c r="BT232" s="3">
        <f t="shared" si="311"/>
        <v>-100</v>
      </c>
      <c r="BU232" s="3">
        <f t="shared" si="299"/>
        <v>0</v>
      </c>
      <c r="BV232" s="3">
        <f t="shared" si="300"/>
        <v>-1</v>
      </c>
      <c r="BW232" s="3">
        <f t="shared" si="312"/>
        <v>-100</v>
      </c>
      <c r="BX232" s="3">
        <f t="shared" si="301"/>
        <v>1</v>
      </c>
      <c r="BY232" s="3">
        <f t="shared" si="302"/>
        <v>0.75</v>
      </c>
      <c r="BZ232" s="3">
        <f t="shared" si="313"/>
        <v>75</v>
      </c>
      <c r="CA232" s="3">
        <f t="shared" si="303"/>
        <v>0</v>
      </c>
      <c r="CB232" s="3">
        <f t="shared" si="304"/>
        <v>-1</v>
      </c>
      <c r="CC232" s="3">
        <f t="shared" si="305"/>
        <v>-100</v>
      </c>
      <c r="CD232" s="3">
        <f t="shared" si="306"/>
        <v>1</v>
      </c>
      <c r="CE232" s="3">
        <f t="shared" si="307"/>
        <v>0</v>
      </c>
      <c r="CF232" s="3">
        <f t="shared" si="314"/>
        <v>1</v>
      </c>
      <c r="CG232" s="16" t="str">
        <f t="shared" si="315"/>
        <v/>
      </c>
      <c r="CI232" s="12">
        <f t="shared" si="316"/>
        <v>1</v>
      </c>
      <c r="CJ232" s="12">
        <f t="shared" si="317"/>
        <v>0</v>
      </c>
      <c r="CK232" s="12">
        <f t="shared" si="318"/>
        <v>1</v>
      </c>
      <c r="CL232" s="12" t="str">
        <f t="shared" si="319"/>
        <v/>
      </c>
      <c r="CM232" s="12">
        <f t="shared" si="308"/>
        <v>1</v>
      </c>
      <c r="CN232" s="12">
        <f t="shared" si="309"/>
        <v>0</v>
      </c>
      <c r="CO232" s="12">
        <f t="shared" si="320"/>
        <v>1</v>
      </c>
      <c r="CP232" s="12" t="str">
        <f t="shared" si="321"/>
        <v/>
      </c>
    </row>
    <row r="233" spans="1:94" x14ac:dyDescent="0.25">
      <c r="A233" t="s">
        <v>127</v>
      </c>
      <c r="B233" t="s">
        <v>219</v>
      </c>
      <c r="C233" t="s">
        <v>173</v>
      </c>
      <c r="D233" t="s">
        <v>25</v>
      </c>
      <c r="E233" t="s">
        <v>11</v>
      </c>
      <c r="F233" s="3">
        <v>3</v>
      </c>
      <c r="G233" s="3">
        <v>1</v>
      </c>
      <c r="H233" s="3" t="str">
        <f t="shared" si="310"/>
        <v>H</v>
      </c>
      <c r="I233" s="3">
        <v>1.18</v>
      </c>
      <c r="J233" s="3">
        <v>8</v>
      </c>
      <c r="K233" s="3">
        <v>17</v>
      </c>
      <c r="L233" s="3">
        <v>1.3</v>
      </c>
      <c r="M233" s="3">
        <v>3.5</v>
      </c>
      <c r="N233" s="3">
        <f t="shared" si="242"/>
        <v>4</v>
      </c>
      <c r="O233" s="3">
        <f t="shared" si="243"/>
        <v>3.1281156530408749E-2</v>
      </c>
      <c r="P233" s="3">
        <f t="shared" si="244"/>
        <v>5.4945054945054861E-2</v>
      </c>
      <c r="Q233" s="3">
        <f t="shared" si="245"/>
        <v>1.2169117647058822</v>
      </c>
      <c r="R233" s="3">
        <f t="shared" si="246"/>
        <v>8.25024925224327</v>
      </c>
      <c r="S233" s="3">
        <f t="shared" si="247"/>
        <v>17.531779661016948</v>
      </c>
      <c r="T233" s="3">
        <f t="shared" si="248"/>
        <v>1.3406655034895314</v>
      </c>
      <c r="U233" s="3">
        <f t="shared" si="249"/>
        <v>3.6094840478564305</v>
      </c>
      <c r="V233" s="4">
        <f t="shared" si="250"/>
        <v>0.84745762711864414</v>
      </c>
      <c r="W233" s="4">
        <f t="shared" si="251"/>
        <v>0.125</v>
      </c>
      <c r="X233" s="4">
        <f t="shared" si="252"/>
        <v>5.8823529411764705E-2</v>
      </c>
      <c r="Y233" s="4">
        <f t="shared" si="253"/>
        <v>0.76923076923076916</v>
      </c>
      <c r="Z233" s="4">
        <f t="shared" si="254"/>
        <v>0.2857142857142857</v>
      </c>
      <c r="AA233" s="4">
        <f t="shared" si="255"/>
        <v>0.14749999999999999</v>
      </c>
      <c r="AB233" s="4">
        <f t="shared" si="256"/>
        <v>6.9411764705882353E-2</v>
      </c>
      <c r="AC233" s="4">
        <f t="shared" si="257"/>
        <v>6.7796610169491531</v>
      </c>
      <c r="AD233" s="4">
        <f t="shared" si="258"/>
        <v>0.47058823529411764</v>
      </c>
      <c r="AE233" s="4">
        <f t="shared" si="259"/>
        <v>14.40677966101695</v>
      </c>
      <c r="AF233" s="4">
        <f t="shared" si="260"/>
        <v>2.125</v>
      </c>
      <c r="AG233" s="4">
        <f t="shared" si="261"/>
        <v>0.37142857142857144</v>
      </c>
      <c r="AH233" s="4">
        <f t="shared" si="262"/>
        <v>2.6923076923076921</v>
      </c>
      <c r="AI233" s="4">
        <f t="shared" si="263"/>
        <v>-16.314867896311064</v>
      </c>
      <c r="AJ233" s="4">
        <f t="shared" si="264"/>
        <v>-7.0333374875373877</v>
      </c>
      <c r="AK233" s="4">
        <f t="shared" si="265"/>
        <v>-9.2815304087736781</v>
      </c>
      <c r="AL233" s="4">
        <f t="shared" si="266"/>
        <v>-2.2688185443668991</v>
      </c>
      <c r="AM233" s="4">
        <f t="shared" si="267"/>
        <v>2.2688185443668991</v>
      </c>
      <c r="AN233" s="4">
        <f t="shared" si="268"/>
        <v>-8.157433948155532</v>
      </c>
      <c r="AO233" s="4">
        <f t="shared" si="269"/>
        <v>-3.5166687437686939</v>
      </c>
      <c r="AP233" s="4">
        <f t="shared" si="270"/>
        <v>-4.640765204386839</v>
      </c>
      <c r="AQ233" s="4">
        <f t="shared" si="271"/>
        <v>-1.1344092721834496</v>
      </c>
      <c r="AR233" s="4">
        <f t="shared" si="272"/>
        <v>1.1344092721834496</v>
      </c>
      <c r="AS233" s="4">
        <f t="shared" si="273"/>
        <v>-1.4488173495650045</v>
      </c>
      <c r="AT233" s="4">
        <f t="shared" si="274"/>
        <v>-1.2937491706787072</v>
      </c>
      <c r="AU233" s="4">
        <f t="shared" si="275"/>
        <v>-1.358559790128824</v>
      </c>
      <c r="AV233" s="4">
        <f t="shared" si="276"/>
        <v>-0.84828770699428058</v>
      </c>
      <c r="AW233" s="4">
        <f t="shared" si="277"/>
        <v>0.84828770699428058</v>
      </c>
      <c r="AX233" s="4">
        <f t="shared" si="278"/>
        <v>-260.78712292170081</v>
      </c>
      <c r="AY233" s="4">
        <f t="shared" si="279"/>
        <v>-232.87485072216728</v>
      </c>
      <c r="AZ233" s="4">
        <f t="shared" si="280"/>
        <v>-244.54076222318832</v>
      </c>
      <c r="BA233" s="4">
        <f t="shared" si="281"/>
        <v>-152.69178725897049</v>
      </c>
      <c r="BB233" s="4">
        <f t="shared" si="282"/>
        <v>152.69178725897049</v>
      </c>
      <c r="BC233" s="4">
        <f t="shared" si="283"/>
        <v>-0.93058823529411749</v>
      </c>
      <c r="BD233" s="4">
        <f t="shared" si="284"/>
        <v>-0.85250000000000004</v>
      </c>
      <c r="BE233" s="4">
        <f t="shared" si="285"/>
        <v>-0.52941176470588236</v>
      </c>
      <c r="BF233" s="4">
        <f t="shared" si="286"/>
        <v>-0.62857142857142856</v>
      </c>
      <c r="BG233" s="4">
        <f t="shared" si="287"/>
        <v>1.6923076923076923</v>
      </c>
      <c r="BH233" s="4">
        <f t="shared" si="288"/>
        <v>8.1832100202861593</v>
      </c>
      <c r="BI233" s="4">
        <f t="shared" si="289"/>
        <v>8.9996468926553668</v>
      </c>
      <c r="BJ233" s="4">
        <f t="shared" si="290"/>
        <v>0.90928123268530636</v>
      </c>
      <c r="BK233" s="4">
        <f t="shared" si="291"/>
        <v>1.6042969780036256</v>
      </c>
      <c r="BL233" s="4">
        <f t="shared" si="292"/>
        <v>2.4750747756729812</v>
      </c>
      <c r="BM233" s="4">
        <f t="shared" si="293"/>
        <v>0.64818121608766821</v>
      </c>
      <c r="BN233" s="3">
        <f t="shared" si="294"/>
        <v>1</v>
      </c>
      <c r="BO233" s="3">
        <v>100</v>
      </c>
      <c r="BP233" s="3">
        <f t="shared" si="295"/>
        <v>0.17999999999999994</v>
      </c>
      <c r="BQ233" s="3">
        <f t="shared" si="296"/>
        <v>17.999999999999993</v>
      </c>
      <c r="BR233" s="3">
        <f t="shared" si="297"/>
        <v>0</v>
      </c>
      <c r="BS233" s="3">
        <f t="shared" si="298"/>
        <v>-1</v>
      </c>
      <c r="BT233" s="3">
        <f t="shared" si="311"/>
        <v>-100</v>
      </c>
      <c r="BU233" s="3">
        <f t="shared" si="299"/>
        <v>0</v>
      </c>
      <c r="BV233" s="3">
        <f t="shared" si="300"/>
        <v>-1</v>
      </c>
      <c r="BW233" s="3">
        <f t="shared" si="312"/>
        <v>-100</v>
      </c>
      <c r="BX233" s="3">
        <f t="shared" si="301"/>
        <v>1</v>
      </c>
      <c r="BY233" s="3">
        <f t="shared" si="302"/>
        <v>0.30000000000000004</v>
      </c>
      <c r="BZ233" s="3">
        <f t="shared" si="313"/>
        <v>30.000000000000004</v>
      </c>
      <c r="CA233" s="3">
        <f t="shared" si="303"/>
        <v>0</v>
      </c>
      <c r="CB233" s="3">
        <f t="shared" si="304"/>
        <v>-1</v>
      </c>
      <c r="CC233" s="3">
        <f t="shared" si="305"/>
        <v>-100</v>
      </c>
      <c r="CD233" s="3">
        <f t="shared" si="306"/>
        <v>0</v>
      </c>
      <c r="CE233" s="3">
        <f t="shared" si="307"/>
        <v>1</v>
      </c>
      <c r="CF233" s="3">
        <f t="shared" si="314"/>
        <v>1</v>
      </c>
      <c r="CG233" s="16" t="str">
        <f t="shared" si="315"/>
        <v/>
      </c>
      <c r="CI233" s="12">
        <f t="shared" si="316"/>
        <v>1</v>
      </c>
      <c r="CJ233" s="12">
        <f t="shared" si="317"/>
        <v>0</v>
      </c>
      <c r="CK233" s="12">
        <f t="shared" si="318"/>
        <v>1</v>
      </c>
      <c r="CL233" s="12" t="str">
        <f t="shared" si="319"/>
        <v/>
      </c>
      <c r="CM233" s="12">
        <f t="shared" si="308"/>
        <v>1</v>
      </c>
      <c r="CN233" s="12">
        <f t="shared" si="309"/>
        <v>1</v>
      </c>
      <c r="CO233" s="12">
        <f t="shared" si="320"/>
        <v>2</v>
      </c>
      <c r="CP233" s="12" t="str">
        <f t="shared" si="321"/>
        <v>Under2.5</v>
      </c>
    </row>
    <row r="234" spans="1:94" x14ac:dyDescent="0.25">
      <c r="A234" t="s">
        <v>127</v>
      </c>
      <c r="B234" t="s">
        <v>219</v>
      </c>
      <c r="C234" t="s">
        <v>173</v>
      </c>
      <c r="D234" t="s">
        <v>16</v>
      </c>
      <c r="E234" t="s">
        <v>135</v>
      </c>
      <c r="F234" s="3">
        <v>1</v>
      </c>
      <c r="G234" s="3">
        <v>3</v>
      </c>
      <c r="H234" s="3" t="str">
        <f t="shared" si="310"/>
        <v>A</v>
      </c>
      <c r="I234" s="3">
        <v>1.7</v>
      </c>
      <c r="J234" s="3">
        <v>3.9</v>
      </c>
      <c r="K234" s="3">
        <v>4.75</v>
      </c>
      <c r="L234" s="3">
        <v>1.8</v>
      </c>
      <c r="M234" s="3">
        <v>2</v>
      </c>
      <c r="N234" s="3">
        <f t="shared" si="242"/>
        <v>4</v>
      </c>
      <c r="O234" s="3">
        <f t="shared" si="243"/>
        <v>5.5171866317377249E-2</v>
      </c>
      <c r="P234" s="3">
        <f t="shared" si="244"/>
        <v>5.555555555555558E-2</v>
      </c>
      <c r="Q234" s="3">
        <f t="shared" si="245"/>
        <v>1.7937921727395412</v>
      </c>
      <c r="R234" s="3">
        <f t="shared" si="246"/>
        <v>4.1151702786377715</v>
      </c>
      <c r="S234" s="3">
        <f t="shared" si="247"/>
        <v>5.0120663650075423</v>
      </c>
      <c r="T234" s="3">
        <f t="shared" si="248"/>
        <v>1.8993093593712791</v>
      </c>
      <c r="U234" s="3">
        <f t="shared" si="249"/>
        <v>2.1103437326347545</v>
      </c>
      <c r="V234" s="4">
        <f t="shared" si="250"/>
        <v>0.58823529411764708</v>
      </c>
      <c r="W234" s="4">
        <f t="shared" si="251"/>
        <v>0.25641025641025644</v>
      </c>
      <c r="X234" s="4">
        <f t="shared" si="252"/>
        <v>0.21052631578947367</v>
      </c>
      <c r="Y234" s="4">
        <f t="shared" si="253"/>
        <v>0.55555555555555558</v>
      </c>
      <c r="Z234" s="4">
        <f t="shared" si="254"/>
        <v>0.5</v>
      </c>
      <c r="AA234" s="4">
        <f t="shared" si="255"/>
        <v>0.4358974358974359</v>
      </c>
      <c r="AB234" s="4">
        <f t="shared" si="256"/>
        <v>0.35789473684210527</v>
      </c>
      <c r="AC234" s="4">
        <f t="shared" si="257"/>
        <v>2.2941176470588234</v>
      </c>
      <c r="AD234" s="4">
        <f t="shared" si="258"/>
        <v>0.82105263157894737</v>
      </c>
      <c r="AE234" s="4">
        <f t="shared" si="259"/>
        <v>2.7941176470588238</v>
      </c>
      <c r="AF234" s="4">
        <f t="shared" si="260"/>
        <v>1.2179487179487181</v>
      </c>
      <c r="AG234" s="4">
        <f t="shared" si="261"/>
        <v>0.9</v>
      </c>
      <c r="AH234" s="4">
        <f t="shared" si="262"/>
        <v>1.1111111111111112</v>
      </c>
      <c r="AI234" s="4">
        <f t="shared" si="263"/>
        <v>-3.2182741922680012</v>
      </c>
      <c r="AJ234" s="4">
        <f t="shared" si="264"/>
        <v>-2.3213781058982303</v>
      </c>
      <c r="AK234" s="4">
        <f t="shared" si="265"/>
        <v>-0.89689608636977081</v>
      </c>
      <c r="AL234" s="4">
        <f t="shared" si="266"/>
        <v>-0.21103437326347541</v>
      </c>
      <c r="AM234" s="4">
        <f t="shared" si="267"/>
        <v>0.21103437326347541</v>
      </c>
      <c r="AN234" s="4">
        <f t="shared" si="268"/>
        <v>-1.6091370961340006</v>
      </c>
      <c r="AO234" s="4">
        <f t="shared" si="269"/>
        <v>-1.1606890529491152</v>
      </c>
      <c r="AP234" s="4">
        <f t="shared" si="270"/>
        <v>-0.4484480431848854</v>
      </c>
      <c r="AQ234" s="4">
        <f t="shared" si="271"/>
        <v>-0.1055171866317377</v>
      </c>
      <c r="AR234" s="4">
        <f t="shared" si="272"/>
        <v>0.1055171866317377</v>
      </c>
      <c r="AS234" s="4">
        <f t="shared" si="273"/>
        <v>-1.0147531091305897</v>
      </c>
      <c r="AT234" s="4">
        <f t="shared" si="274"/>
        <v>-0.85963086502336306</v>
      </c>
      <c r="AU234" s="4">
        <f t="shared" si="275"/>
        <v>-0.4215625682854095</v>
      </c>
      <c r="AV234" s="4">
        <f t="shared" si="276"/>
        <v>-0.10512817694092504</v>
      </c>
      <c r="AW234" s="4">
        <f t="shared" si="277"/>
        <v>0.10512817694092504</v>
      </c>
      <c r="AX234" s="4">
        <f t="shared" si="278"/>
        <v>-182.65555964350617</v>
      </c>
      <c r="AY234" s="4">
        <f t="shared" si="279"/>
        <v>-154.73355570420534</v>
      </c>
      <c r="AZ234" s="4">
        <f t="shared" si="280"/>
        <v>-75.881262291373716</v>
      </c>
      <c r="BA234" s="4">
        <f t="shared" si="281"/>
        <v>-18.923071849366508</v>
      </c>
      <c r="BB234" s="4">
        <f t="shared" si="282"/>
        <v>18.923071849366508</v>
      </c>
      <c r="BC234" s="4">
        <f t="shared" si="283"/>
        <v>-0.64210526315789485</v>
      </c>
      <c r="BD234" s="4">
        <f t="shared" si="284"/>
        <v>-0.56410256410256421</v>
      </c>
      <c r="BE234" s="4">
        <f t="shared" si="285"/>
        <v>-0.17894736842105263</v>
      </c>
      <c r="BF234" s="4">
        <f t="shared" si="286"/>
        <v>-9.9999999999999978E-2</v>
      </c>
      <c r="BG234" s="4">
        <f t="shared" si="287"/>
        <v>0.11111111111111109</v>
      </c>
      <c r="BH234" s="4">
        <f t="shared" si="288"/>
        <v>1.6608485620763931</v>
      </c>
      <c r="BI234" s="4">
        <f t="shared" si="289"/>
        <v>3.6403429387949515</v>
      </c>
      <c r="BJ234" s="4">
        <f t="shared" si="290"/>
        <v>0.45623409387528124</v>
      </c>
      <c r="BK234" s="4">
        <f t="shared" si="291"/>
        <v>0.1492238363980565</v>
      </c>
      <c r="BL234" s="4">
        <f t="shared" si="292"/>
        <v>2.0048265460030166</v>
      </c>
      <c r="BM234" s="4">
        <f t="shared" si="293"/>
        <v>7.4432292756478682E-2</v>
      </c>
      <c r="BN234" s="3">
        <f t="shared" si="294"/>
        <v>0</v>
      </c>
      <c r="BO234" s="3">
        <v>100</v>
      </c>
      <c r="BP234" s="3">
        <f t="shared" si="295"/>
        <v>-1</v>
      </c>
      <c r="BQ234" s="3">
        <f t="shared" si="296"/>
        <v>-100</v>
      </c>
      <c r="BR234" s="3">
        <f t="shared" si="297"/>
        <v>1</v>
      </c>
      <c r="BS234" s="3">
        <f t="shared" si="298"/>
        <v>3.75</v>
      </c>
      <c r="BT234" s="3">
        <f t="shared" si="311"/>
        <v>375</v>
      </c>
      <c r="BU234" s="3">
        <f t="shared" si="299"/>
        <v>0</v>
      </c>
      <c r="BV234" s="3">
        <f t="shared" si="300"/>
        <v>-1</v>
      </c>
      <c r="BW234" s="3">
        <f t="shared" si="312"/>
        <v>-100</v>
      </c>
      <c r="BX234" s="3">
        <f t="shared" si="301"/>
        <v>1</v>
      </c>
      <c r="BY234" s="3">
        <f t="shared" si="302"/>
        <v>0.8</v>
      </c>
      <c r="BZ234" s="3">
        <f t="shared" si="313"/>
        <v>80</v>
      </c>
      <c r="CA234" s="3">
        <f t="shared" si="303"/>
        <v>0</v>
      </c>
      <c r="CB234" s="3">
        <f t="shared" si="304"/>
        <v>-1</v>
      </c>
      <c r="CC234" s="3">
        <f t="shared" si="305"/>
        <v>-100</v>
      </c>
      <c r="CD234" s="3">
        <f t="shared" si="306"/>
        <v>1</v>
      </c>
      <c r="CE234" s="3">
        <f t="shared" si="307"/>
        <v>1</v>
      </c>
      <c r="CF234" s="3">
        <f t="shared" si="314"/>
        <v>2</v>
      </c>
      <c r="CG234" s="16" t="str">
        <f t="shared" si="315"/>
        <v>BackCasa</v>
      </c>
      <c r="CI234" s="12">
        <f t="shared" si="316"/>
        <v>1</v>
      </c>
      <c r="CJ234" s="12">
        <f t="shared" si="317"/>
        <v>0</v>
      </c>
      <c r="CK234" s="12">
        <f t="shared" si="318"/>
        <v>1</v>
      </c>
      <c r="CL234" s="12" t="str">
        <f t="shared" si="319"/>
        <v/>
      </c>
      <c r="CM234" s="12">
        <f t="shared" si="308"/>
        <v>1</v>
      </c>
      <c r="CN234" s="12">
        <f t="shared" si="309"/>
        <v>1</v>
      </c>
      <c r="CO234" s="12">
        <f t="shared" si="320"/>
        <v>2</v>
      </c>
      <c r="CP234" s="12" t="str">
        <f t="shared" si="321"/>
        <v>Under2.5</v>
      </c>
    </row>
    <row r="235" spans="1:94" x14ac:dyDescent="0.25">
      <c r="A235" t="s">
        <v>127</v>
      </c>
      <c r="B235" t="s">
        <v>219</v>
      </c>
      <c r="C235" t="s">
        <v>173</v>
      </c>
      <c r="D235" t="s">
        <v>23</v>
      </c>
      <c r="E235" t="s">
        <v>15</v>
      </c>
      <c r="F235" s="3">
        <v>2</v>
      </c>
      <c r="G235" s="3">
        <v>1</v>
      </c>
      <c r="H235" s="3" t="str">
        <f t="shared" si="310"/>
        <v>H</v>
      </c>
      <c r="I235" s="3">
        <v>1.73</v>
      </c>
      <c r="J235" s="3">
        <v>4.33</v>
      </c>
      <c r="K235" s="3">
        <v>4</v>
      </c>
      <c r="L235" s="3">
        <v>1.33</v>
      </c>
      <c r="M235" s="3">
        <v>3.4</v>
      </c>
      <c r="N235" s="3">
        <f t="shared" si="242"/>
        <v>3</v>
      </c>
      <c r="O235" s="3">
        <f t="shared" si="243"/>
        <v>5.8981564298014932E-2</v>
      </c>
      <c r="P235" s="3">
        <f t="shared" si="244"/>
        <v>4.5997346306943854E-2</v>
      </c>
      <c r="Q235" s="3">
        <f t="shared" si="245"/>
        <v>1.8320381062355657</v>
      </c>
      <c r="R235" s="3">
        <f t="shared" si="246"/>
        <v>4.5853901734104046</v>
      </c>
      <c r="S235" s="3">
        <f t="shared" si="247"/>
        <v>4.2359262571920597</v>
      </c>
      <c r="T235" s="3">
        <f t="shared" si="248"/>
        <v>1.40844548051636</v>
      </c>
      <c r="U235" s="3">
        <f t="shared" si="249"/>
        <v>3.6005373186132505</v>
      </c>
      <c r="V235" s="4">
        <f t="shared" si="250"/>
        <v>0.5780346820809249</v>
      </c>
      <c r="W235" s="4">
        <f t="shared" si="251"/>
        <v>0.23094688221709006</v>
      </c>
      <c r="X235" s="4">
        <f t="shared" si="252"/>
        <v>0.25</v>
      </c>
      <c r="Y235" s="4">
        <f t="shared" si="253"/>
        <v>0.75187969924812026</v>
      </c>
      <c r="Z235" s="4">
        <f t="shared" si="254"/>
        <v>0.29411764705882354</v>
      </c>
      <c r="AA235" s="4">
        <f t="shared" si="255"/>
        <v>0.39953810623556579</v>
      </c>
      <c r="AB235" s="4">
        <f t="shared" si="256"/>
        <v>0.4325</v>
      </c>
      <c r="AC235" s="4">
        <f t="shared" si="257"/>
        <v>2.5028901734104045</v>
      </c>
      <c r="AD235" s="4">
        <f t="shared" si="258"/>
        <v>1.0825</v>
      </c>
      <c r="AE235" s="4">
        <f t="shared" si="259"/>
        <v>2.3121387283236996</v>
      </c>
      <c r="AF235" s="4">
        <f t="shared" si="260"/>
        <v>0.92378752886836024</v>
      </c>
      <c r="AG235" s="4">
        <f t="shared" si="261"/>
        <v>0.39117647058823535</v>
      </c>
      <c r="AH235" s="4">
        <f t="shared" si="262"/>
        <v>2.5563909774436087</v>
      </c>
      <c r="AI235" s="4">
        <f t="shared" si="263"/>
        <v>-2.4038881509564938</v>
      </c>
      <c r="AJ235" s="4">
        <f t="shared" si="264"/>
        <v>-2.7533520671748386</v>
      </c>
      <c r="AK235" s="4">
        <f t="shared" si="265"/>
        <v>0.34946391621834483</v>
      </c>
      <c r="AL235" s="4">
        <f t="shared" si="266"/>
        <v>-2.1920918380968906</v>
      </c>
      <c r="AM235" s="4">
        <f t="shared" si="267"/>
        <v>2.1920918380968906</v>
      </c>
      <c r="AN235" s="4">
        <f t="shared" si="268"/>
        <v>-1.2019440754782469</v>
      </c>
      <c r="AO235" s="4">
        <f t="shared" si="269"/>
        <v>-1.3766760335874193</v>
      </c>
      <c r="AP235" s="4">
        <f t="shared" si="270"/>
        <v>0.17473195810917241</v>
      </c>
      <c r="AQ235" s="4">
        <f t="shared" si="271"/>
        <v>-1.0960459190484453</v>
      </c>
      <c r="AR235" s="4">
        <f t="shared" si="272"/>
        <v>1.0960459190484453</v>
      </c>
      <c r="AS235" s="4">
        <f t="shared" si="273"/>
        <v>-0.87685404162593583</v>
      </c>
      <c r="AT235" s="4">
        <f t="shared" si="274"/>
        <v>-0.94257939544952041</v>
      </c>
      <c r="AU235" s="4">
        <f t="shared" si="275"/>
        <v>0.17298557758894911</v>
      </c>
      <c r="AV235" s="4">
        <f t="shared" si="276"/>
        <v>-0.83118856348049286</v>
      </c>
      <c r="AW235" s="4">
        <f t="shared" si="277"/>
        <v>0.83118856348049286</v>
      </c>
      <c r="AX235" s="4">
        <f t="shared" si="278"/>
        <v>-157.83372749266846</v>
      </c>
      <c r="AY235" s="4">
        <f t="shared" si="279"/>
        <v>-169.66429118091366</v>
      </c>
      <c r="AZ235" s="4">
        <f t="shared" si="280"/>
        <v>31.13740396601084</v>
      </c>
      <c r="BA235" s="4">
        <f t="shared" si="281"/>
        <v>-149.61394142648871</v>
      </c>
      <c r="BB235" s="4">
        <f t="shared" si="282"/>
        <v>149.61394142648871</v>
      </c>
      <c r="BC235" s="4">
        <f t="shared" si="283"/>
        <v>-0.5675</v>
      </c>
      <c r="BD235" s="4">
        <f t="shared" si="284"/>
        <v>-0.60046189376443415</v>
      </c>
      <c r="BE235" s="4">
        <f t="shared" si="285"/>
        <v>8.2499999999999976E-2</v>
      </c>
      <c r="BF235" s="4">
        <f t="shared" si="286"/>
        <v>-0.60882352941176465</v>
      </c>
      <c r="BG235" s="4">
        <f t="shared" si="287"/>
        <v>1.5563909774436087</v>
      </c>
      <c r="BH235" s="4">
        <f t="shared" si="288"/>
        <v>1.4989858169700176</v>
      </c>
      <c r="BI235" s="4">
        <f t="shared" si="289"/>
        <v>3.5511181789460102</v>
      </c>
      <c r="BJ235" s="4">
        <f t="shared" si="290"/>
        <v>0.42211656763699262</v>
      </c>
      <c r="BK235" s="4">
        <f t="shared" si="291"/>
        <v>1.5500430037019954</v>
      </c>
      <c r="BL235" s="4">
        <f t="shared" si="292"/>
        <v>2.504491399564805</v>
      </c>
      <c r="BM235" s="4">
        <f t="shared" si="293"/>
        <v>0.6189053010808262</v>
      </c>
      <c r="BN235" s="3">
        <f t="shared" si="294"/>
        <v>1</v>
      </c>
      <c r="BO235" s="3">
        <v>100</v>
      </c>
      <c r="BP235" s="3">
        <f t="shared" si="295"/>
        <v>0.73</v>
      </c>
      <c r="BQ235" s="3">
        <f t="shared" si="296"/>
        <v>73</v>
      </c>
      <c r="BR235" s="3">
        <f t="shared" si="297"/>
        <v>0</v>
      </c>
      <c r="BS235" s="3">
        <f t="shared" si="298"/>
        <v>-1</v>
      </c>
      <c r="BT235" s="3">
        <f t="shared" si="311"/>
        <v>-100</v>
      </c>
      <c r="BU235" s="3">
        <f t="shared" si="299"/>
        <v>0</v>
      </c>
      <c r="BV235" s="3">
        <f t="shared" si="300"/>
        <v>-1</v>
      </c>
      <c r="BW235" s="3">
        <f t="shared" si="312"/>
        <v>-100</v>
      </c>
      <c r="BX235" s="3">
        <f t="shared" si="301"/>
        <v>1</v>
      </c>
      <c r="BY235" s="3">
        <f t="shared" si="302"/>
        <v>0.33000000000000007</v>
      </c>
      <c r="BZ235" s="3">
        <f t="shared" si="313"/>
        <v>33.000000000000007</v>
      </c>
      <c r="CA235" s="3">
        <f t="shared" si="303"/>
        <v>0</v>
      </c>
      <c r="CB235" s="3">
        <f t="shared" si="304"/>
        <v>-1</v>
      </c>
      <c r="CC235" s="3">
        <f t="shared" si="305"/>
        <v>-100</v>
      </c>
      <c r="CD235" s="3">
        <f t="shared" si="306"/>
        <v>1</v>
      </c>
      <c r="CE235" s="3">
        <f t="shared" si="307"/>
        <v>0</v>
      </c>
      <c r="CF235" s="3">
        <f t="shared" si="314"/>
        <v>1</v>
      </c>
      <c r="CG235" s="16" t="str">
        <f t="shared" si="315"/>
        <v/>
      </c>
      <c r="CI235" s="12">
        <f t="shared" si="316"/>
        <v>1</v>
      </c>
      <c r="CJ235" s="12">
        <f t="shared" si="317"/>
        <v>0</v>
      </c>
      <c r="CK235" s="12">
        <f t="shared" si="318"/>
        <v>1</v>
      </c>
      <c r="CL235" s="12" t="str">
        <f t="shared" si="319"/>
        <v/>
      </c>
      <c r="CM235" s="12">
        <f t="shared" si="308"/>
        <v>1</v>
      </c>
      <c r="CN235" s="12">
        <f t="shared" si="309"/>
        <v>0</v>
      </c>
      <c r="CO235" s="12">
        <f t="shared" si="320"/>
        <v>1</v>
      </c>
      <c r="CP235" s="12" t="str">
        <f t="shared" si="321"/>
        <v/>
      </c>
    </row>
    <row r="236" spans="1:94" x14ac:dyDescent="0.25">
      <c r="A236" t="s">
        <v>127</v>
      </c>
      <c r="B236" t="s">
        <v>219</v>
      </c>
      <c r="C236" t="s">
        <v>173</v>
      </c>
      <c r="D236" t="s">
        <v>26</v>
      </c>
      <c r="E236" t="s">
        <v>22</v>
      </c>
      <c r="F236" s="3">
        <v>0</v>
      </c>
      <c r="G236" s="3">
        <v>2</v>
      </c>
      <c r="H236" s="3" t="str">
        <f t="shared" si="310"/>
        <v>A</v>
      </c>
      <c r="I236" s="3">
        <v>2.2000000000000002</v>
      </c>
      <c r="J236" s="3">
        <v>3.5</v>
      </c>
      <c r="K236" s="3">
        <v>3.2</v>
      </c>
      <c r="L236" s="3">
        <v>1.84</v>
      </c>
      <c r="M236" s="3">
        <v>2.06</v>
      </c>
      <c r="N236" s="3">
        <f t="shared" si="242"/>
        <v>2</v>
      </c>
      <c r="O236" s="3">
        <f t="shared" si="243"/>
        <v>5.2759740259740173E-2</v>
      </c>
      <c r="P236" s="3">
        <f t="shared" si="244"/>
        <v>2.891515407344869E-2</v>
      </c>
      <c r="Q236" s="3">
        <f t="shared" si="245"/>
        <v>2.3160714285714286</v>
      </c>
      <c r="R236" s="3">
        <f t="shared" si="246"/>
        <v>3.6846590909090908</v>
      </c>
      <c r="S236" s="3">
        <f t="shared" si="247"/>
        <v>3.3688311688311687</v>
      </c>
      <c r="T236" s="3">
        <f t="shared" si="248"/>
        <v>1.937077922077922</v>
      </c>
      <c r="U236" s="3">
        <f t="shared" si="249"/>
        <v>2.1686850649350649</v>
      </c>
      <c r="V236" s="4">
        <f t="shared" si="250"/>
        <v>0.45454545454545453</v>
      </c>
      <c r="W236" s="4">
        <f t="shared" si="251"/>
        <v>0.2857142857142857</v>
      </c>
      <c r="X236" s="4">
        <f t="shared" si="252"/>
        <v>0.3125</v>
      </c>
      <c r="Y236" s="4">
        <f t="shared" si="253"/>
        <v>0.54347826086956519</v>
      </c>
      <c r="Z236" s="4">
        <f t="shared" si="254"/>
        <v>0.4854368932038835</v>
      </c>
      <c r="AA236" s="4">
        <f t="shared" si="255"/>
        <v>0.62857142857142867</v>
      </c>
      <c r="AB236" s="4">
        <f t="shared" si="256"/>
        <v>0.6875</v>
      </c>
      <c r="AC236" s="4">
        <f t="shared" si="257"/>
        <v>1.5909090909090908</v>
      </c>
      <c r="AD236" s="4">
        <f t="shared" si="258"/>
        <v>1.09375</v>
      </c>
      <c r="AE236" s="4">
        <f t="shared" si="259"/>
        <v>1.4545454545454546</v>
      </c>
      <c r="AF236" s="4">
        <f t="shared" si="260"/>
        <v>0.91428571428571437</v>
      </c>
      <c r="AG236" s="4">
        <f t="shared" si="261"/>
        <v>0.89320388349514568</v>
      </c>
      <c r="AH236" s="4">
        <f t="shared" si="262"/>
        <v>1.1195652173913044</v>
      </c>
      <c r="AI236" s="4">
        <f t="shared" si="263"/>
        <v>-1.0527597402597402</v>
      </c>
      <c r="AJ236" s="4">
        <f t="shared" si="264"/>
        <v>-1.3685876623376623</v>
      </c>
      <c r="AK236" s="4">
        <f t="shared" si="265"/>
        <v>0.3158279220779221</v>
      </c>
      <c r="AL236" s="4">
        <f t="shared" si="266"/>
        <v>-0.2316071428571429</v>
      </c>
      <c r="AM236" s="4">
        <f t="shared" si="267"/>
        <v>0.2316071428571429</v>
      </c>
      <c r="AN236" s="4">
        <f t="shared" si="268"/>
        <v>-0.52637987012987009</v>
      </c>
      <c r="AO236" s="4">
        <f t="shared" si="269"/>
        <v>-0.68429383116883113</v>
      </c>
      <c r="AP236" s="4">
        <f t="shared" si="270"/>
        <v>0.15791396103896105</v>
      </c>
      <c r="AQ236" s="4">
        <f t="shared" si="271"/>
        <v>-0.11580357142857145</v>
      </c>
      <c r="AR236" s="4">
        <f t="shared" si="272"/>
        <v>0.11580357142857145</v>
      </c>
      <c r="AS236" s="4">
        <f t="shared" si="273"/>
        <v>-0.48452810800864665</v>
      </c>
      <c r="AT236" s="4">
        <f t="shared" si="274"/>
        <v>-0.60010695280633619</v>
      </c>
      <c r="AU236" s="4">
        <f t="shared" si="275"/>
        <v>0.15662063350772107</v>
      </c>
      <c r="AV236" s="4">
        <f t="shared" si="276"/>
        <v>-0.11529003718218178</v>
      </c>
      <c r="AW236" s="4">
        <f t="shared" si="277"/>
        <v>0.11529003718218178</v>
      </c>
      <c r="AX236" s="4">
        <f t="shared" si="278"/>
        <v>-87.215059441556392</v>
      </c>
      <c r="AY236" s="4">
        <f t="shared" si="279"/>
        <v>-108.01925150514052</v>
      </c>
      <c r="AZ236" s="4">
        <f t="shared" si="280"/>
        <v>28.191714031389793</v>
      </c>
      <c r="BA236" s="4">
        <f t="shared" si="281"/>
        <v>-20.752206692792722</v>
      </c>
      <c r="BB236" s="4">
        <f t="shared" si="282"/>
        <v>20.752206692792722</v>
      </c>
      <c r="BC236" s="4">
        <f t="shared" si="283"/>
        <v>-0.3125</v>
      </c>
      <c r="BD236" s="4">
        <f t="shared" si="284"/>
        <v>-0.37142857142857144</v>
      </c>
      <c r="BE236" s="4">
        <f t="shared" si="285"/>
        <v>9.3750000000000014E-2</v>
      </c>
      <c r="BF236" s="4">
        <f t="shared" si="286"/>
        <v>-0.10679611650485439</v>
      </c>
      <c r="BG236" s="4">
        <f t="shared" si="287"/>
        <v>0.11956521739130438</v>
      </c>
      <c r="BH236" s="4">
        <f t="shared" si="288"/>
        <v>0.71659874134444945</v>
      </c>
      <c r="BI236" s="4">
        <f t="shared" si="289"/>
        <v>3.1231872294372294</v>
      </c>
      <c r="BJ236" s="4">
        <f t="shared" si="290"/>
        <v>0.22944469501867623</v>
      </c>
      <c r="BK236" s="4">
        <f t="shared" si="291"/>
        <v>0.1637709812855272</v>
      </c>
      <c r="BL236" s="4">
        <f t="shared" si="292"/>
        <v>2.0528814935064936</v>
      </c>
      <c r="BM236" s="4">
        <f t="shared" si="293"/>
        <v>7.9776149672328447E-2</v>
      </c>
      <c r="BN236" s="3">
        <f t="shared" si="294"/>
        <v>0</v>
      </c>
      <c r="BO236" s="3">
        <v>100</v>
      </c>
      <c r="BP236" s="3">
        <f t="shared" si="295"/>
        <v>-1</v>
      </c>
      <c r="BQ236" s="3">
        <f t="shared" si="296"/>
        <v>-100</v>
      </c>
      <c r="BR236" s="3">
        <f t="shared" si="297"/>
        <v>1</v>
      </c>
      <c r="BS236" s="3">
        <f t="shared" si="298"/>
        <v>2.2000000000000002</v>
      </c>
      <c r="BT236" s="3">
        <f t="shared" si="311"/>
        <v>220.00000000000003</v>
      </c>
      <c r="BU236" s="3">
        <f t="shared" si="299"/>
        <v>0</v>
      </c>
      <c r="BV236" s="3">
        <f t="shared" si="300"/>
        <v>-1</v>
      </c>
      <c r="BW236" s="3">
        <f t="shared" si="312"/>
        <v>-100</v>
      </c>
      <c r="BX236" s="3">
        <f t="shared" si="301"/>
        <v>0</v>
      </c>
      <c r="BY236" s="3">
        <f t="shared" si="302"/>
        <v>-1</v>
      </c>
      <c r="BZ236" s="3">
        <f t="shared" si="313"/>
        <v>-100</v>
      </c>
      <c r="CA236" s="3">
        <f t="shared" si="303"/>
        <v>1</v>
      </c>
      <c r="CB236" s="3">
        <f t="shared" si="304"/>
        <v>1.06</v>
      </c>
      <c r="CC236" s="3">
        <f t="shared" si="305"/>
        <v>106</v>
      </c>
      <c r="CD236" s="3">
        <f t="shared" si="306"/>
        <v>1</v>
      </c>
      <c r="CE236" s="3">
        <f t="shared" si="307"/>
        <v>0</v>
      </c>
      <c r="CF236" s="3">
        <f t="shared" si="314"/>
        <v>1</v>
      </c>
      <c r="CG236" s="16" t="str">
        <f t="shared" si="315"/>
        <v/>
      </c>
      <c r="CI236" s="12">
        <f t="shared" si="316"/>
        <v>1</v>
      </c>
      <c r="CJ236" s="12">
        <f t="shared" si="317"/>
        <v>0</v>
      </c>
      <c r="CK236" s="12">
        <f t="shared" si="318"/>
        <v>1</v>
      </c>
      <c r="CL236" s="12" t="str">
        <f t="shared" si="319"/>
        <v/>
      </c>
      <c r="CM236" s="12">
        <f t="shared" si="308"/>
        <v>1</v>
      </c>
      <c r="CN236" s="12">
        <f t="shared" si="309"/>
        <v>0</v>
      </c>
      <c r="CO236" s="12">
        <f t="shared" si="320"/>
        <v>1</v>
      </c>
      <c r="CP236" s="12" t="str">
        <f t="shared" si="321"/>
        <v/>
      </c>
    </row>
    <row r="237" spans="1:94" x14ac:dyDescent="0.25">
      <c r="A237" t="s">
        <v>127</v>
      </c>
      <c r="B237" t="s">
        <v>219</v>
      </c>
      <c r="C237" t="s">
        <v>174</v>
      </c>
      <c r="D237" t="s">
        <v>133</v>
      </c>
      <c r="E237" t="s">
        <v>20</v>
      </c>
      <c r="F237" s="3">
        <v>2</v>
      </c>
      <c r="G237" s="3">
        <v>3</v>
      </c>
      <c r="H237" s="3" t="str">
        <f t="shared" si="310"/>
        <v>A</v>
      </c>
      <c r="I237" s="3">
        <v>3.2</v>
      </c>
      <c r="J237" s="3">
        <v>3.75</v>
      </c>
      <c r="K237" s="3">
        <v>2.1</v>
      </c>
      <c r="L237" s="3">
        <v>1.62</v>
      </c>
      <c r="M237" s="3">
        <v>2.25</v>
      </c>
      <c r="N237" s="3">
        <f t="shared" si="242"/>
        <v>5</v>
      </c>
      <c r="O237" s="3">
        <f t="shared" si="243"/>
        <v>5.5357142857142883E-2</v>
      </c>
      <c r="P237" s="3">
        <f t="shared" si="244"/>
        <v>6.1728395061728336E-2</v>
      </c>
      <c r="Q237" s="3">
        <f t="shared" si="245"/>
        <v>3.3771428571428572</v>
      </c>
      <c r="R237" s="3">
        <f t="shared" si="246"/>
        <v>3.9575892857142856</v>
      </c>
      <c r="S237" s="3">
        <f t="shared" si="247"/>
        <v>2.2162500000000001</v>
      </c>
      <c r="T237" s="3">
        <f t="shared" si="248"/>
        <v>1.7096785714285716</v>
      </c>
      <c r="U237" s="3">
        <f t="shared" si="249"/>
        <v>2.3745535714285717</v>
      </c>
      <c r="V237" s="4">
        <f t="shared" si="250"/>
        <v>0.3125</v>
      </c>
      <c r="W237" s="4">
        <f t="shared" si="251"/>
        <v>0.26666666666666666</v>
      </c>
      <c r="X237" s="4">
        <f t="shared" si="252"/>
        <v>0.47619047619047616</v>
      </c>
      <c r="Y237" s="4">
        <f t="shared" si="253"/>
        <v>0.61728395061728392</v>
      </c>
      <c r="Z237" s="4">
        <f t="shared" si="254"/>
        <v>0.44444444444444442</v>
      </c>
      <c r="AA237" s="4">
        <f t="shared" si="255"/>
        <v>0.85333333333333339</v>
      </c>
      <c r="AB237" s="4">
        <f t="shared" si="256"/>
        <v>1.5238095238095237</v>
      </c>
      <c r="AC237" s="4">
        <f t="shared" si="257"/>
        <v>1.171875</v>
      </c>
      <c r="AD237" s="4">
        <f t="shared" si="258"/>
        <v>1.7857142857142856</v>
      </c>
      <c r="AE237" s="4">
        <f t="shared" si="259"/>
        <v>0.65625</v>
      </c>
      <c r="AF237" s="4">
        <f t="shared" si="260"/>
        <v>0.56000000000000005</v>
      </c>
      <c r="AG237" s="4">
        <f t="shared" si="261"/>
        <v>0.72000000000000008</v>
      </c>
      <c r="AH237" s="4">
        <f t="shared" si="262"/>
        <v>1.3888888888888888</v>
      </c>
      <c r="AI237" s="4">
        <f t="shared" si="263"/>
        <v>1.1608928571428572</v>
      </c>
      <c r="AJ237" s="4">
        <f t="shared" si="264"/>
        <v>-0.58044642857142836</v>
      </c>
      <c r="AK237" s="4">
        <f t="shared" si="265"/>
        <v>1.7413392857142855</v>
      </c>
      <c r="AL237" s="4">
        <f t="shared" si="266"/>
        <v>-0.6648750000000001</v>
      </c>
      <c r="AM237" s="4">
        <f t="shared" si="267"/>
        <v>0.6648750000000001</v>
      </c>
      <c r="AN237" s="4">
        <f t="shared" si="268"/>
        <v>0.58044642857142859</v>
      </c>
      <c r="AO237" s="4">
        <f t="shared" si="269"/>
        <v>-0.29022321428571418</v>
      </c>
      <c r="AP237" s="4">
        <f t="shared" si="270"/>
        <v>0.87066964285714277</v>
      </c>
      <c r="AQ237" s="4">
        <f t="shared" si="271"/>
        <v>-0.33243750000000005</v>
      </c>
      <c r="AR237" s="4">
        <f t="shared" si="272"/>
        <v>0.33243750000000005</v>
      </c>
      <c r="AS237" s="4">
        <f t="shared" si="273"/>
        <v>0.52591778193509875</v>
      </c>
      <c r="AT237" s="4">
        <f t="shared" si="274"/>
        <v>-0.28246330792847174</v>
      </c>
      <c r="AU237" s="4">
        <f t="shared" si="275"/>
        <v>0.71637213829034541</v>
      </c>
      <c r="AV237" s="4">
        <f t="shared" si="276"/>
        <v>-0.32094408783354528</v>
      </c>
      <c r="AW237" s="4">
        <f t="shared" si="277"/>
        <v>0.32094408783354528</v>
      </c>
      <c r="AX237" s="4">
        <f t="shared" si="278"/>
        <v>94.665200748317773</v>
      </c>
      <c r="AY237" s="4">
        <f t="shared" si="279"/>
        <v>-50.843395427124911</v>
      </c>
      <c r="AZ237" s="4">
        <f t="shared" si="280"/>
        <v>128.94698489226215</v>
      </c>
      <c r="BA237" s="4">
        <f t="shared" si="281"/>
        <v>-57.769935810038149</v>
      </c>
      <c r="BB237" s="4">
        <f t="shared" si="282"/>
        <v>57.769935810038149</v>
      </c>
      <c r="BC237" s="4">
        <f t="shared" si="283"/>
        <v>0.52380952380952384</v>
      </c>
      <c r="BD237" s="4">
        <f t="shared" si="284"/>
        <v>-0.14666666666666661</v>
      </c>
      <c r="BE237" s="4">
        <f t="shared" si="285"/>
        <v>0.78571428571428559</v>
      </c>
      <c r="BF237" s="4">
        <f t="shared" si="286"/>
        <v>-0.28000000000000003</v>
      </c>
      <c r="BG237" s="4">
        <f t="shared" si="287"/>
        <v>0.3888888888888889</v>
      </c>
      <c r="BH237" s="4">
        <f t="shared" si="288"/>
        <v>0.8866465652651172</v>
      </c>
      <c r="BI237" s="4">
        <f t="shared" si="289"/>
        <v>3.1836607142857143</v>
      </c>
      <c r="BJ237" s="4">
        <f t="shared" si="290"/>
        <v>0.27849907538405677</v>
      </c>
      <c r="BK237" s="4">
        <f t="shared" si="291"/>
        <v>0.47013762114140728</v>
      </c>
      <c r="BL237" s="4">
        <f t="shared" si="292"/>
        <v>2.0421160714285715</v>
      </c>
      <c r="BM237" s="4">
        <f t="shared" si="293"/>
        <v>0.23022081247934179</v>
      </c>
      <c r="BN237" s="3">
        <f t="shared" si="294"/>
        <v>0</v>
      </c>
      <c r="BO237" s="3">
        <v>100</v>
      </c>
      <c r="BP237" s="3">
        <f t="shared" si="295"/>
        <v>-1</v>
      </c>
      <c r="BQ237" s="3">
        <f t="shared" si="296"/>
        <v>-100</v>
      </c>
      <c r="BR237" s="3">
        <f t="shared" si="297"/>
        <v>1</v>
      </c>
      <c r="BS237" s="3">
        <f t="shared" si="298"/>
        <v>1.1000000000000001</v>
      </c>
      <c r="BT237" s="3">
        <f t="shared" si="311"/>
        <v>110.00000000000001</v>
      </c>
      <c r="BU237" s="3">
        <f t="shared" si="299"/>
        <v>0</v>
      </c>
      <c r="BV237" s="3">
        <f t="shared" si="300"/>
        <v>-1</v>
      </c>
      <c r="BW237" s="3">
        <f t="shared" si="312"/>
        <v>-100</v>
      </c>
      <c r="BX237" s="3">
        <f t="shared" si="301"/>
        <v>1</v>
      </c>
      <c r="BY237" s="3">
        <f t="shared" si="302"/>
        <v>0.62000000000000011</v>
      </c>
      <c r="BZ237" s="3">
        <f t="shared" si="313"/>
        <v>62.000000000000014</v>
      </c>
      <c r="CA237" s="3">
        <f t="shared" si="303"/>
        <v>0</v>
      </c>
      <c r="CB237" s="3">
        <f t="shared" si="304"/>
        <v>-1</v>
      </c>
      <c r="CC237" s="3">
        <f t="shared" si="305"/>
        <v>-100</v>
      </c>
      <c r="CD237" s="3">
        <f t="shared" si="306"/>
        <v>1</v>
      </c>
      <c r="CE237" s="3">
        <f t="shared" si="307"/>
        <v>0</v>
      </c>
      <c r="CF237" s="3">
        <f t="shared" si="314"/>
        <v>1</v>
      </c>
      <c r="CG237" s="16" t="str">
        <f t="shared" si="315"/>
        <v/>
      </c>
      <c r="CI237" s="12">
        <f t="shared" si="316"/>
        <v>1</v>
      </c>
      <c r="CJ237" s="12">
        <f t="shared" si="317"/>
        <v>0</v>
      </c>
      <c r="CK237" s="12">
        <f t="shared" si="318"/>
        <v>1</v>
      </c>
      <c r="CL237" s="12" t="str">
        <f t="shared" si="319"/>
        <v/>
      </c>
      <c r="CM237" s="12">
        <f t="shared" si="308"/>
        <v>1</v>
      </c>
      <c r="CN237" s="12">
        <f t="shared" si="309"/>
        <v>0</v>
      </c>
      <c r="CO237" s="12">
        <f t="shared" si="320"/>
        <v>1</v>
      </c>
      <c r="CP237" s="12" t="str">
        <f t="shared" si="321"/>
        <v/>
      </c>
    </row>
    <row r="238" spans="1:94" x14ac:dyDescent="0.25">
      <c r="A238" t="s">
        <v>127</v>
      </c>
      <c r="B238" t="s">
        <v>220</v>
      </c>
      <c r="C238" t="s">
        <v>134</v>
      </c>
      <c r="D238" t="s">
        <v>14</v>
      </c>
      <c r="E238" t="s">
        <v>12</v>
      </c>
      <c r="F238" s="3">
        <v>0</v>
      </c>
      <c r="G238" s="3">
        <v>6</v>
      </c>
      <c r="H238" s="3" t="str">
        <f t="shared" si="310"/>
        <v>A</v>
      </c>
      <c r="I238" s="3">
        <v>6</v>
      </c>
      <c r="J238" s="3">
        <v>4.2</v>
      </c>
      <c r="K238" s="3">
        <v>1.53</v>
      </c>
      <c r="L238" s="3">
        <v>1.88</v>
      </c>
      <c r="M238" s="3">
        <v>2.02</v>
      </c>
      <c r="N238" s="3">
        <f t="shared" si="242"/>
        <v>6</v>
      </c>
      <c r="O238" s="3">
        <f t="shared" si="243"/>
        <v>5.8356676003734842E-2</v>
      </c>
      <c r="P238" s="3">
        <f t="shared" si="244"/>
        <v>2.6964398567516312E-2</v>
      </c>
      <c r="Q238" s="3">
        <f t="shared" si="245"/>
        <v>6.3501400560224095</v>
      </c>
      <c r="R238" s="3">
        <f t="shared" si="246"/>
        <v>4.4450980392156865</v>
      </c>
      <c r="S238" s="3">
        <f t="shared" si="247"/>
        <v>1.6192857142857144</v>
      </c>
      <c r="T238" s="3">
        <f t="shared" si="248"/>
        <v>1.9897105508870214</v>
      </c>
      <c r="U238" s="3">
        <f t="shared" si="249"/>
        <v>2.1378804855275444</v>
      </c>
      <c r="V238" s="4">
        <f t="shared" si="250"/>
        <v>0.16666666666666666</v>
      </c>
      <c r="W238" s="4">
        <f t="shared" si="251"/>
        <v>0.23809523809523808</v>
      </c>
      <c r="X238" s="4">
        <f t="shared" si="252"/>
        <v>0.65359477124183007</v>
      </c>
      <c r="Y238" s="4">
        <f t="shared" si="253"/>
        <v>0.53191489361702127</v>
      </c>
      <c r="Z238" s="4">
        <f t="shared" si="254"/>
        <v>0.49504950495049505</v>
      </c>
      <c r="AA238" s="4">
        <f t="shared" si="255"/>
        <v>1.4285714285714286</v>
      </c>
      <c r="AB238" s="4">
        <f t="shared" si="256"/>
        <v>3.9215686274509802</v>
      </c>
      <c r="AC238" s="4">
        <f t="shared" si="257"/>
        <v>0.70000000000000007</v>
      </c>
      <c r="AD238" s="4">
        <f t="shared" si="258"/>
        <v>2.7450980392156863</v>
      </c>
      <c r="AE238" s="4">
        <f t="shared" si="259"/>
        <v>0.255</v>
      </c>
      <c r="AF238" s="4">
        <f t="shared" si="260"/>
        <v>0.36428571428571427</v>
      </c>
      <c r="AG238" s="4">
        <f t="shared" si="261"/>
        <v>0.93069306930693063</v>
      </c>
      <c r="AH238" s="4">
        <f t="shared" si="262"/>
        <v>1.074468085106383</v>
      </c>
      <c r="AI238" s="4">
        <f t="shared" si="263"/>
        <v>4.7308543417366948</v>
      </c>
      <c r="AJ238" s="4">
        <f t="shared" si="264"/>
        <v>1.905042016806723</v>
      </c>
      <c r="AK238" s="4">
        <f t="shared" si="265"/>
        <v>2.8258123249299718</v>
      </c>
      <c r="AL238" s="4">
        <f t="shared" si="266"/>
        <v>-0.14816993464052297</v>
      </c>
      <c r="AM238" s="4">
        <f t="shared" si="267"/>
        <v>0.14816993464052297</v>
      </c>
      <c r="AN238" s="4">
        <f t="shared" si="268"/>
        <v>2.3654271708683474</v>
      </c>
      <c r="AO238" s="4">
        <f t="shared" si="269"/>
        <v>0.95252100840336151</v>
      </c>
      <c r="AP238" s="4">
        <f t="shared" si="270"/>
        <v>1.4129061624649859</v>
      </c>
      <c r="AQ238" s="4">
        <f t="shared" si="271"/>
        <v>-7.4084967320261486E-2</v>
      </c>
      <c r="AR238" s="4">
        <f t="shared" si="272"/>
        <v>7.4084967320261486E-2</v>
      </c>
      <c r="AS238" s="4">
        <f t="shared" si="273"/>
        <v>1.1708273742911517</v>
      </c>
      <c r="AT238" s="4">
        <f t="shared" si="274"/>
        <v>0.76108619106891173</v>
      </c>
      <c r="AU238" s="4">
        <f t="shared" si="275"/>
        <v>0.95488054942742084</v>
      </c>
      <c r="AV238" s="4">
        <f t="shared" si="276"/>
        <v>-7.3949871450706361E-2</v>
      </c>
      <c r="AW238" s="4">
        <f t="shared" si="277"/>
        <v>7.3949871450706361E-2</v>
      </c>
      <c r="AX238" s="4">
        <f t="shared" si="278"/>
        <v>210.74892737240728</v>
      </c>
      <c r="AY238" s="4">
        <f t="shared" si="279"/>
        <v>136.99551439240412</v>
      </c>
      <c r="AZ238" s="4">
        <f t="shared" si="280"/>
        <v>171.87849889693575</v>
      </c>
      <c r="BA238" s="4">
        <f t="shared" si="281"/>
        <v>-13.310976861127145</v>
      </c>
      <c r="BB238" s="4">
        <f t="shared" si="282"/>
        <v>13.310976861127145</v>
      </c>
      <c r="BC238" s="4">
        <f t="shared" si="283"/>
        <v>2.9215686274509802</v>
      </c>
      <c r="BD238" s="4">
        <f t="shared" si="284"/>
        <v>0.4285714285714286</v>
      </c>
      <c r="BE238" s="4">
        <f t="shared" si="285"/>
        <v>1.7450980392156861</v>
      </c>
      <c r="BF238" s="4">
        <f t="shared" si="286"/>
        <v>-6.9306930693069355E-2</v>
      </c>
      <c r="BG238" s="4">
        <f t="shared" si="287"/>
        <v>7.4468085106383031E-2</v>
      </c>
      <c r="BH238" s="4">
        <f t="shared" si="288"/>
        <v>2.3803145164821577</v>
      </c>
      <c r="BI238" s="4">
        <f t="shared" si="289"/>
        <v>4.1381746031746038</v>
      </c>
      <c r="BJ238" s="4">
        <f t="shared" si="290"/>
        <v>0.57520881662559564</v>
      </c>
      <c r="BK238" s="4">
        <f t="shared" si="291"/>
        <v>0.10477196555228133</v>
      </c>
      <c r="BL238" s="4">
        <f t="shared" si="292"/>
        <v>2.0637955182072831</v>
      </c>
      <c r="BM238" s="4">
        <f t="shared" si="293"/>
        <v>5.0766640700572671E-2</v>
      </c>
      <c r="BN238" s="3">
        <f t="shared" si="294"/>
        <v>0</v>
      </c>
      <c r="BO238" s="3">
        <v>100</v>
      </c>
      <c r="BP238" s="3">
        <f t="shared" si="295"/>
        <v>-1</v>
      </c>
      <c r="BQ238" s="3">
        <f t="shared" si="296"/>
        <v>-100</v>
      </c>
      <c r="BR238" s="3">
        <f t="shared" si="297"/>
        <v>1</v>
      </c>
      <c r="BS238" s="3">
        <f t="shared" si="298"/>
        <v>0.53</v>
      </c>
      <c r="BT238" s="3">
        <f t="shared" si="311"/>
        <v>53</v>
      </c>
      <c r="BU238" s="3">
        <f t="shared" si="299"/>
        <v>0</v>
      </c>
      <c r="BV238" s="3">
        <f t="shared" si="300"/>
        <v>-1</v>
      </c>
      <c r="BW238" s="3">
        <f t="shared" si="312"/>
        <v>-100</v>
      </c>
      <c r="BX238" s="3">
        <f t="shared" si="301"/>
        <v>1</v>
      </c>
      <c r="BY238" s="3">
        <f t="shared" si="302"/>
        <v>0.87999999999999989</v>
      </c>
      <c r="BZ238" s="3">
        <f t="shared" si="313"/>
        <v>87.999999999999986</v>
      </c>
      <c r="CA238" s="3">
        <f t="shared" si="303"/>
        <v>0</v>
      </c>
      <c r="CB238" s="3">
        <f t="shared" si="304"/>
        <v>-1</v>
      </c>
      <c r="CC238" s="3">
        <f t="shared" si="305"/>
        <v>-100</v>
      </c>
      <c r="CD238" s="3">
        <f t="shared" si="306"/>
        <v>1</v>
      </c>
      <c r="CE238" s="3">
        <f t="shared" si="307"/>
        <v>0</v>
      </c>
      <c r="CF238" s="3">
        <f t="shared" si="314"/>
        <v>1</v>
      </c>
      <c r="CG238" s="16" t="str">
        <f t="shared" si="315"/>
        <v/>
      </c>
      <c r="CI238" s="12">
        <f t="shared" si="316"/>
        <v>1</v>
      </c>
      <c r="CJ238" s="12">
        <f t="shared" si="317"/>
        <v>1</v>
      </c>
      <c r="CK238" s="12">
        <f t="shared" si="318"/>
        <v>2</v>
      </c>
      <c r="CL238" s="12" t="str">
        <f t="shared" si="319"/>
        <v>Over2.5</v>
      </c>
      <c r="CM238" s="12">
        <f t="shared" si="308"/>
        <v>1</v>
      </c>
      <c r="CN238" s="12">
        <f t="shared" si="309"/>
        <v>0</v>
      </c>
      <c r="CO238" s="12">
        <f t="shared" si="320"/>
        <v>1</v>
      </c>
      <c r="CP238" s="12" t="str">
        <f t="shared" si="321"/>
        <v/>
      </c>
    </row>
    <row r="239" spans="1:94" x14ac:dyDescent="0.25">
      <c r="A239" t="s">
        <v>127</v>
      </c>
      <c r="B239" t="s">
        <v>220</v>
      </c>
      <c r="C239" t="s">
        <v>136</v>
      </c>
      <c r="D239" t="s">
        <v>21</v>
      </c>
      <c r="E239" t="s">
        <v>141</v>
      </c>
      <c r="F239" s="3">
        <v>1</v>
      </c>
      <c r="G239" s="3">
        <v>2</v>
      </c>
      <c r="H239" s="3" t="str">
        <f t="shared" si="310"/>
        <v>A</v>
      </c>
      <c r="I239" s="3">
        <v>2.15</v>
      </c>
      <c r="J239" s="3">
        <v>3.8</v>
      </c>
      <c r="K239" s="3">
        <v>3.1</v>
      </c>
      <c r="L239" s="3">
        <v>1.5</v>
      </c>
      <c r="M239" s="3">
        <v>2.5</v>
      </c>
      <c r="N239" s="3">
        <f t="shared" si="242"/>
        <v>3</v>
      </c>
      <c r="O239" s="3">
        <f t="shared" si="243"/>
        <v>5.0854818967899895E-2</v>
      </c>
      <c r="P239" s="3">
        <f t="shared" si="244"/>
        <v>6.6666666666666652E-2</v>
      </c>
      <c r="Q239" s="3">
        <f t="shared" si="245"/>
        <v>2.2593378607809846</v>
      </c>
      <c r="R239" s="3">
        <f t="shared" si="246"/>
        <v>3.9932483120780193</v>
      </c>
      <c r="S239" s="3">
        <f t="shared" si="247"/>
        <v>3.2576499388004896</v>
      </c>
      <c r="T239" s="3">
        <f t="shared" si="248"/>
        <v>1.5762822284518498</v>
      </c>
      <c r="U239" s="3">
        <f t="shared" si="249"/>
        <v>2.6271370474197497</v>
      </c>
      <c r="V239" s="4">
        <f t="shared" si="250"/>
        <v>0.46511627906976744</v>
      </c>
      <c r="W239" s="4">
        <f t="shared" si="251"/>
        <v>0.26315789473684209</v>
      </c>
      <c r="X239" s="4">
        <f t="shared" si="252"/>
        <v>0.32258064516129031</v>
      </c>
      <c r="Y239" s="4">
        <f t="shared" si="253"/>
        <v>0.66666666666666663</v>
      </c>
      <c r="Z239" s="4">
        <f t="shared" si="254"/>
        <v>0.4</v>
      </c>
      <c r="AA239" s="4">
        <f t="shared" si="255"/>
        <v>0.56578947368421051</v>
      </c>
      <c r="AB239" s="4">
        <f t="shared" si="256"/>
        <v>0.69354838709677413</v>
      </c>
      <c r="AC239" s="4">
        <f t="shared" si="257"/>
        <v>1.7674418604651163</v>
      </c>
      <c r="AD239" s="4">
        <f t="shared" si="258"/>
        <v>1.225806451612903</v>
      </c>
      <c r="AE239" s="4">
        <f t="shared" si="259"/>
        <v>1.4418604651162792</v>
      </c>
      <c r="AF239" s="4">
        <f t="shared" si="260"/>
        <v>0.81578947368421062</v>
      </c>
      <c r="AG239" s="4">
        <f t="shared" si="261"/>
        <v>0.6</v>
      </c>
      <c r="AH239" s="4">
        <f t="shared" si="262"/>
        <v>1.6666666666666667</v>
      </c>
      <c r="AI239" s="4">
        <f t="shared" si="263"/>
        <v>-0.99831207801950494</v>
      </c>
      <c r="AJ239" s="4">
        <f t="shared" si="264"/>
        <v>-1.7339104512970347</v>
      </c>
      <c r="AK239" s="4">
        <f t="shared" si="265"/>
        <v>0.73559837327752975</v>
      </c>
      <c r="AL239" s="4">
        <f t="shared" si="266"/>
        <v>-1.0508548189678999</v>
      </c>
      <c r="AM239" s="4">
        <f t="shared" si="267"/>
        <v>1.0508548189678999</v>
      </c>
      <c r="AN239" s="4">
        <f t="shared" si="268"/>
        <v>-0.49915603900975247</v>
      </c>
      <c r="AO239" s="4">
        <f t="shared" si="269"/>
        <v>-0.86695522564851735</v>
      </c>
      <c r="AP239" s="4">
        <f t="shared" si="270"/>
        <v>0.36779918663876487</v>
      </c>
      <c r="AQ239" s="4">
        <f t="shared" si="271"/>
        <v>-0.52542740948394995</v>
      </c>
      <c r="AR239" s="4">
        <f t="shared" si="272"/>
        <v>0.52542740948394995</v>
      </c>
      <c r="AS239" s="4">
        <f t="shared" si="273"/>
        <v>-0.46297221230788521</v>
      </c>
      <c r="AT239" s="4">
        <f t="shared" si="274"/>
        <v>-0.71425546130072892</v>
      </c>
      <c r="AU239" s="4">
        <f t="shared" si="275"/>
        <v>0.35244273198159681</v>
      </c>
      <c r="AV239" s="4">
        <f t="shared" si="276"/>
        <v>-0.48378200150631273</v>
      </c>
      <c r="AW239" s="4">
        <f t="shared" si="277"/>
        <v>0.48378200150631273</v>
      </c>
      <c r="AX239" s="4">
        <f t="shared" si="278"/>
        <v>-83.334998215419333</v>
      </c>
      <c r="AY239" s="4">
        <f t="shared" si="279"/>
        <v>-128.56598303413119</v>
      </c>
      <c r="AZ239" s="4">
        <f t="shared" si="280"/>
        <v>63.439691756687431</v>
      </c>
      <c r="BA239" s="4">
        <f t="shared" si="281"/>
        <v>-87.080760271136285</v>
      </c>
      <c r="BB239" s="4">
        <f t="shared" si="282"/>
        <v>87.080760271136285</v>
      </c>
      <c r="BC239" s="4">
        <f t="shared" si="283"/>
        <v>-0.30645161290322581</v>
      </c>
      <c r="BD239" s="4">
        <f t="shared" si="284"/>
        <v>-0.43421052631578949</v>
      </c>
      <c r="BE239" s="4">
        <f t="shared" si="285"/>
        <v>0.22580645161290316</v>
      </c>
      <c r="BF239" s="4">
        <f t="shared" si="286"/>
        <v>-0.4</v>
      </c>
      <c r="BG239" s="4">
        <f t="shared" si="287"/>
        <v>0.66666666666666663</v>
      </c>
      <c r="BH239" s="4">
        <f t="shared" si="288"/>
        <v>0.87026599621468481</v>
      </c>
      <c r="BI239" s="4">
        <f t="shared" si="289"/>
        <v>3.1700787038864982</v>
      </c>
      <c r="BJ239" s="4">
        <f t="shared" si="290"/>
        <v>0.2745250441724818</v>
      </c>
      <c r="BK239" s="4">
        <f t="shared" si="291"/>
        <v>0.74306656853476427</v>
      </c>
      <c r="BL239" s="4">
        <f t="shared" si="292"/>
        <v>2.1017096379357998</v>
      </c>
      <c r="BM239" s="4">
        <f t="shared" si="293"/>
        <v>0.35355339059327401</v>
      </c>
      <c r="BN239" s="3">
        <f t="shared" si="294"/>
        <v>0</v>
      </c>
      <c r="BO239" s="3">
        <v>100</v>
      </c>
      <c r="BP239" s="3">
        <f t="shared" si="295"/>
        <v>-1</v>
      </c>
      <c r="BQ239" s="3">
        <f t="shared" si="296"/>
        <v>-100</v>
      </c>
      <c r="BR239" s="3">
        <f t="shared" si="297"/>
        <v>1</v>
      </c>
      <c r="BS239" s="3">
        <f t="shared" si="298"/>
        <v>2.1</v>
      </c>
      <c r="BT239" s="3">
        <f t="shared" si="311"/>
        <v>210</v>
      </c>
      <c r="BU239" s="3">
        <f t="shared" si="299"/>
        <v>0</v>
      </c>
      <c r="BV239" s="3">
        <f t="shared" si="300"/>
        <v>-1</v>
      </c>
      <c r="BW239" s="3">
        <f t="shared" si="312"/>
        <v>-100</v>
      </c>
      <c r="BX239" s="3">
        <f t="shared" si="301"/>
        <v>1</v>
      </c>
      <c r="BY239" s="3">
        <f t="shared" si="302"/>
        <v>0.5</v>
      </c>
      <c r="BZ239" s="3">
        <f t="shared" si="313"/>
        <v>50</v>
      </c>
      <c r="CA239" s="3">
        <f t="shared" si="303"/>
        <v>0</v>
      </c>
      <c r="CB239" s="3">
        <f t="shared" si="304"/>
        <v>-1</v>
      </c>
      <c r="CC239" s="3">
        <f t="shared" si="305"/>
        <v>-100</v>
      </c>
      <c r="CD239" s="3">
        <f t="shared" si="306"/>
        <v>1</v>
      </c>
      <c r="CE239" s="3">
        <f t="shared" si="307"/>
        <v>0</v>
      </c>
      <c r="CF239" s="3">
        <f t="shared" si="314"/>
        <v>1</v>
      </c>
      <c r="CG239" s="16" t="str">
        <f t="shared" si="315"/>
        <v/>
      </c>
      <c r="CI239" s="12">
        <f t="shared" si="316"/>
        <v>1</v>
      </c>
      <c r="CJ239" s="12">
        <f t="shared" si="317"/>
        <v>0</v>
      </c>
      <c r="CK239" s="12">
        <f t="shared" si="318"/>
        <v>1</v>
      </c>
      <c r="CL239" s="12" t="str">
        <f t="shared" si="319"/>
        <v/>
      </c>
      <c r="CM239" s="12">
        <f t="shared" si="308"/>
        <v>1</v>
      </c>
      <c r="CN239" s="12">
        <f t="shared" si="309"/>
        <v>0</v>
      </c>
      <c r="CO239" s="12">
        <f t="shared" si="320"/>
        <v>1</v>
      </c>
      <c r="CP239" s="12" t="str">
        <f t="shared" si="321"/>
        <v/>
      </c>
    </row>
    <row r="240" spans="1:94" x14ac:dyDescent="0.25">
      <c r="A240" t="s">
        <v>127</v>
      </c>
      <c r="B240" t="s">
        <v>221</v>
      </c>
      <c r="C240" t="s">
        <v>177</v>
      </c>
      <c r="D240" t="s">
        <v>19</v>
      </c>
      <c r="E240" t="s">
        <v>24</v>
      </c>
      <c r="F240" s="3">
        <v>1</v>
      </c>
      <c r="G240" s="3">
        <v>3</v>
      </c>
      <c r="H240" s="3" t="str">
        <f t="shared" si="310"/>
        <v>A</v>
      </c>
      <c r="I240" s="3">
        <v>4.75</v>
      </c>
      <c r="J240" s="3">
        <v>4</v>
      </c>
      <c r="K240" s="3">
        <v>1.7</v>
      </c>
      <c r="L240" s="3">
        <v>1.86</v>
      </c>
      <c r="M240" s="3">
        <v>2.04</v>
      </c>
      <c r="N240" s="3">
        <f t="shared" si="242"/>
        <v>4</v>
      </c>
      <c r="O240" s="3">
        <f t="shared" si="243"/>
        <v>4.876160990712064E-2</v>
      </c>
      <c r="P240" s="3">
        <f t="shared" si="244"/>
        <v>2.7830487033523088E-2</v>
      </c>
      <c r="Q240" s="3">
        <f t="shared" si="245"/>
        <v>4.9816176470588234</v>
      </c>
      <c r="R240" s="3">
        <f t="shared" si="246"/>
        <v>4.1950464396284826</v>
      </c>
      <c r="S240" s="3">
        <f t="shared" si="247"/>
        <v>1.7828947368421051</v>
      </c>
      <c r="T240" s="3">
        <f t="shared" si="248"/>
        <v>1.9506965944272445</v>
      </c>
      <c r="U240" s="3">
        <f t="shared" si="249"/>
        <v>2.1394736842105262</v>
      </c>
      <c r="V240" s="4">
        <f t="shared" si="250"/>
        <v>0.21052631578947367</v>
      </c>
      <c r="W240" s="4">
        <f t="shared" si="251"/>
        <v>0.25</v>
      </c>
      <c r="X240" s="4">
        <f t="shared" si="252"/>
        <v>0.58823529411764708</v>
      </c>
      <c r="Y240" s="4">
        <f t="shared" si="253"/>
        <v>0.5376344086021505</v>
      </c>
      <c r="Z240" s="4">
        <f t="shared" si="254"/>
        <v>0.49019607843137253</v>
      </c>
      <c r="AA240" s="4">
        <f t="shared" si="255"/>
        <v>1.1875</v>
      </c>
      <c r="AB240" s="4">
        <f t="shared" si="256"/>
        <v>2.7941176470588238</v>
      </c>
      <c r="AC240" s="4">
        <f t="shared" si="257"/>
        <v>0.84210526315789469</v>
      </c>
      <c r="AD240" s="4">
        <f t="shared" si="258"/>
        <v>2.3529411764705883</v>
      </c>
      <c r="AE240" s="4">
        <f t="shared" si="259"/>
        <v>0.35789473684210527</v>
      </c>
      <c r="AF240" s="4">
        <f t="shared" si="260"/>
        <v>0.42499999999999999</v>
      </c>
      <c r="AG240" s="4">
        <f t="shared" si="261"/>
        <v>0.91176470588235292</v>
      </c>
      <c r="AH240" s="4">
        <f t="shared" si="262"/>
        <v>1.096774193548387</v>
      </c>
      <c r="AI240" s="4">
        <f t="shared" si="263"/>
        <v>3.1987229102167181</v>
      </c>
      <c r="AJ240" s="4">
        <f t="shared" si="264"/>
        <v>0.78657120743034081</v>
      </c>
      <c r="AK240" s="4">
        <f t="shared" si="265"/>
        <v>2.4121517027863772</v>
      </c>
      <c r="AL240" s="4">
        <f t="shared" si="266"/>
        <v>-0.18877708978328167</v>
      </c>
      <c r="AM240" s="4">
        <f t="shared" si="267"/>
        <v>0.18877708978328167</v>
      </c>
      <c r="AN240" s="4">
        <f t="shared" si="268"/>
        <v>1.599361455108359</v>
      </c>
      <c r="AO240" s="4">
        <f t="shared" si="269"/>
        <v>0.39328560371517041</v>
      </c>
      <c r="AP240" s="4">
        <f t="shared" si="270"/>
        <v>1.2060758513931886</v>
      </c>
      <c r="AQ240" s="4">
        <f t="shared" si="271"/>
        <v>-9.4388544891640835E-2</v>
      </c>
      <c r="AR240" s="4">
        <f t="shared" si="272"/>
        <v>9.4388544891640835E-2</v>
      </c>
      <c r="AS240" s="4">
        <f t="shared" si="273"/>
        <v>1.0120175934201159</v>
      </c>
      <c r="AT240" s="4">
        <f t="shared" si="274"/>
        <v>0.37470473680533556</v>
      </c>
      <c r="AU240" s="4">
        <f t="shared" si="275"/>
        <v>0.87854072995922727</v>
      </c>
      <c r="AV240" s="4">
        <f t="shared" si="276"/>
        <v>-9.4109725090887469E-2</v>
      </c>
      <c r="AW240" s="4">
        <f t="shared" si="277"/>
        <v>9.4109725090887469E-2</v>
      </c>
      <c r="AX240" s="4">
        <f t="shared" si="278"/>
        <v>182.16316681562085</v>
      </c>
      <c r="AY240" s="4">
        <f t="shared" si="279"/>
        <v>67.4468526249604</v>
      </c>
      <c r="AZ240" s="4">
        <f t="shared" si="280"/>
        <v>158.13733139266091</v>
      </c>
      <c r="BA240" s="4">
        <f t="shared" si="281"/>
        <v>-16.939750516359744</v>
      </c>
      <c r="BB240" s="4">
        <f t="shared" si="282"/>
        <v>16.939750516359744</v>
      </c>
      <c r="BC240" s="4">
        <f t="shared" si="283"/>
        <v>1.7941176470588236</v>
      </c>
      <c r="BD240" s="4">
        <f t="shared" si="284"/>
        <v>0.18750000000000008</v>
      </c>
      <c r="BE240" s="4">
        <f t="shared" si="285"/>
        <v>1.3529411764705881</v>
      </c>
      <c r="BF240" s="4">
        <f t="shared" si="286"/>
        <v>-8.8235294117647037E-2</v>
      </c>
      <c r="BG240" s="4">
        <f t="shared" si="287"/>
        <v>9.6774193548387066E-2</v>
      </c>
      <c r="BH240" s="4">
        <f t="shared" si="288"/>
        <v>1.6667832471539785</v>
      </c>
      <c r="BI240" s="4">
        <f t="shared" si="289"/>
        <v>3.6531862745098036</v>
      </c>
      <c r="BJ240" s="4">
        <f t="shared" si="290"/>
        <v>0.45625465604751647</v>
      </c>
      <c r="BK240" s="4">
        <f t="shared" si="291"/>
        <v>0.13348556031842018</v>
      </c>
      <c r="BL240" s="4">
        <f t="shared" si="292"/>
        <v>2.0450851393188856</v>
      </c>
      <c r="BM240" s="4">
        <f t="shared" si="293"/>
        <v>6.5271395186450518E-2</v>
      </c>
      <c r="BN240" s="3">
        <f t="shared" si="294"/>
        <v>0</v>
      </c>
      <c r="BO240" s="3">
        <v>100</v>
      </c>
      <c r="BP240" s="3">
        <f t="shared" si="295"/>
        <v>-1</v>
      </c>
      <c r="BQ240" s="3">
        <f t="shared" si="296"/>
        <v>-100</v>
      </c>
      <c r="BR240" s="3">
        <f t="shared" si="297"/>
        <v>1</v>
      </c>
      <c r="BS240" s="3">
        <f t="shared" si="298"/>
        <v>0.7</v>
      </c>
      <c r="BT240" s="3">
        <f t="shared" si="311"/>
        <v>70</v>
      </c>
      <c r="BU240" s="3">
        <f t="shared" si="299"/>
        <v>0</v>
      </c>
      <c r="BV240" s="3">
        <f t="shared" si="300"/>
        <v>-1</v>
      </c>
      <c r="BW240" s="3">
        <f t="shared" si="312"/>
        <v>-100</v>
      </c>
      <c r="BX240" s="3">
        <f t="shared" si="301"/>
        <v>1</v>
      </c>
      <c r="BY240" s="3">
        <f t="shared" si="302"/>
        <v>0.8600000000000001</v>
      </c>
      <c r="BZ240" s="3">
        <f t="shared" si="313"/>
        <v>86.000000000000014</v>
      </c>
      <c r="CA240" s="3">
        <f t="shared" si="303"/>
        <v>0</v>
      </c>
      <c r="CB240" s="3">
        <f t="shared" si="304"/>
        <v>-1</v>
      </c>
      <c r="CC240" s="3">
        <f t="shared" si="305"/>
        <v>-100</v>
      </c>
      <c r="CD240" s="3">
        <f t="shared" si="306"/>
        <v>1</v>
      </c>
      <c r="CE240" s="3">
        <f t="shared" si="307"/>
        <v>0</v>
      </c>
      <c r="CF240" s="3">
        <f t="shared" si="314"/>
        <v>1</v>
      </c>
      <c r="CG240" s="16" t="str">
        <f t="shared" si="315"/>
        <v/>
      </c>
      <c r="CI240" s="12">
        <f t="shared" si="316"/>
        <v>1</v>
      </c>
      <c r="CJ240" s="12">
        <f t="shared" si="317"/>
        <v>1</v>
      </c>
      <c r="CK240" s="12">
        <f t="shared" si="318"/>
        <v>2</v>
      </c>
      <c r="CL240" s="12" t="str">
        <f t="shared" si="319"/>
        <v>Over2.5</v>
      </c>
      <c r="CM240" s="12">
        <f t="shared" si="308"/>
        <v>1</v>
      </c>
      <c r="CN240" s="12">
        <f t="shared" si="309"/>
        <v>0</v>
      </c>
      <c r="CO240" s="12">
        <f t="shared" si="320"/>
        <v>1</v>
      </c>
      <c r="CP240" s="12" t="str">
        <f t="shared" si="321"/>
        <v/>
      </c>
    </row>
    <row r="241" spans="1:94" x14ac:dyDescent="0.25">
      <c r="A241" t="s">
        <v>127</v>
      </c>
      <c r="B241" t="s">
        <v>222</v>
      </c>
      <c r="C241" t="s">
        <v>172</v>
      </c>
      <c r="D241" t="s">
        <v>22</v>
      </c>
      <c r="E241" t="s">
        <v>25</v>
      </c>
      <c r="F241" s="3">
        <v>1</v>
      </c>
      <c r="G241" s="3">
        <v>4</v>
      </c>
      <c r="H241" s="3" t="str">
        <f t="shared" si="310"/>
        <v>A</v>
      </c>
      <c r="I241" s="3">
        <v>4.75</v>
      </c>
      <c r="J241" s="3">
        <v>4.2</v>
      </c>
      <c r="K241" s="3">
        <v>1.67</v>
      </c>
      <c r="L241" s="3">
        <v>1.44</v>
      </c>
      <c r="M241" s="3">
        <v>2.7</v>
      </c>
      <c r="N241" s="3">
        <f t="shared" si="242"/>
        <v>5</v>
      </c>
      <c r="O241" s="3">
        <f t="shared" si="243"/>
        <v>4.7423949094292706E-2</v>
      </c>
      <c r="P241" s="3">
        <f t="shared" si="244"/>
        <v>6.481481481481477E-2</v>
      </c>
      <c r="Q241" s="3">
        <f t="shared" si="245"/>
        <v>4.9752637581978902</v>
      </c>
      <c r="R241" s="3">
        <f t="shared" si="246"/>
        <v>4.3991805861960298</v>
      </c>
      <c r="S241" s="3">
        <f t="shared" si="247"/>
        <v>1.7491979949874688</v>
      </c>
      <c r="T241" s="3">
        <f t="shared" si="248"/>
        <v>1.5082904866957814</v>
      </c>
      <c r="U241" s="3">
        <f t="shared" si="249"/>
        <v>2.8280446625545905</v>
      </c>
      <c r="V241" s="4">
        <f t="shared" si="250"/>
        <v>0.21052631578947367</v>
      </c>
      <c r="W241" s="4">
        <f t="shared" si="251"/>
        <v>0.23809523809523808</v>
      </c>
      <c r="X241" s="4">
        <f t="shared" si="252"/>
        <v>0.5988023952095809</v>
      </c>
      <c r="Y241" s="4">
        <f t="shared" si="253"/>
        <v>0.69444444444444442</v>
      </c>
      <c r="Z241" s="4">
        <f t="shared" si="254"/>
        <v>0.37037037037037035</v>
      </c>
      <c r="AA241" s="4">
        <f t="shared" si="255"/>
        <v>1.1309523809523809</v>
      </c>
      <c r="AB241" s="4">
        <f t="shared" si="256"/>
        <v>2.8443113772455093</v>
      </c>
      <c r="AC241" s="4">
        <f t="shared" si="257"/>
        <v>0.88421052631578956</v>
      </c>
      <c r="AD241" s="4">
        <f t="shared" si="258"/>
        <v>2.5149700598802398</v>
      </c>
      <c r="AE241" s="4">
        <f t="shared" si="259"/>
        <v>0.35157894736842105</v>
      </c>
      <c r="AF241" s="4">
        <f t="shared" si="260"/>
        <v>0.39761904761904759</v>
      </c>
      <c r="AG241" s="4">
        <f t="shared" si="261"/>
        <v>0.53333333333333333</v>
      </c>
      <c r="AH241" s="4">
        <f t="shared" si="262"/>
        <v>1.8750000000000002</v>
      </c>
      <c r="AI241" s="4">
        <f t="shared" si="263"/>
        <v>3.2260657632104213</v>
      </c>
      <c r="AJ241" s="4">
        <f t="shared" si="264"/>
        <v>0.57608317200186043</v>
      </c>
      <c r="AK241" s="4">
        <f t="shared" si="265"/>
        <v>2.6499825912085608</v>
      </c>
      <c r="AL241" s="4">
        <f t="shared" si="266"/>
        <v>-1.3197541758588092</v>
      </c>
      <c r="AM241" s="4">
        <f t="shared" si="267"/>
        <v>1.3197541758588092</v>
      </c>
      <c r="AN241" s="4">
        <f t="shared" si="268"/>
        <v>1.6130328816052106</v>
      </c>
      <c r="AO241" s="4">
        <f t="shared" si="269"/>
        <v>0.28804158600093022</v>
      </c>
      <c r="AP241" s="4">
        <f t="shared" si="270"/>
        <v>1.3249912956042804</v>
      </c>
      <c r="AQ241" s="4">
        <f t="shared" si="271"/>
        <v>-0.65987708792940458</v>
      </c>
      <c r="AR241" s="4">
        <f t="shared" si="272"/>
        <v>0.65987708792940458</v>
      </c>
      <c r="AS241" s="4">
        <f t="shared" si="273"/>
        <v>1.0158365982971054</v>
      </c>
      <c r="AT241" s="4">
        <f t="shared" si="274"/>
        <v>0.28044998873712063</v>
      </c>
      <c r="AU241" s="4">
        <f t="shared" si="275"/>
        <v>0.92428002013076149</v>
      </c>
      <c r="AV241" s="4">
        <f t="shared" si="276"/>
        <v>-0.58328738494305887</v>
      </c>
      <c r="AW241" s="4">
        <f t="shared" si="277"/>
        <v>0.58328738494305887</v>
      </c>
      <c r="AX241" s="4">
        <f t="shared" si="278"/>
        <v>182.85058769347899</v>
      </c>
      <c r="AY241" s="4">
        <f t="shared" si="279"/>
        <v>50.480997972681706</v>
      </c>
      <c r="AZ241" s="4">
        <f t="shared" si="280"/>
        <v>166.37040362353707</v>
      </c>
      <c r="BA241" s="4">
        <f t="shared" si="281"/>
        <v>-104.99172928975059</v>
      </c>
      <c r="BB241" s="4">
        <f t="shared" si="282"/>
        <v>104.99172928975059</v>
      </c>
      <c r="BC241" s="4">
        <f t="shared" si="283"/>
        <v>1.8443113772455089</v>
      </c>
      <c r="BD241" s="4">
        <f t="shared" si="284"/>
        <v>0.13095238095238082</v>
      </c>
      <c r="BE241" s="4">
        <f t="shared" si="285"/>
        <v>1.5149700598802398</v>
      </c>
      <c r="BF241" s="4">
        <f t="shared" si="286"/>
        <v>-0.46666666666666673</v>
      </c>
      <c r="BG241" s="4">
        <f t="shared" si="287"/>
        <v>0.87500000000000033</v>
      </c>
      <c r="BH241" s="4">
        <f t="shared" si="288"/>
        <v>1.7205512616276313</v>
      </c>
      <c r="BI241" s="4">
        <f t="shared" si="289"/>
        <v>3.7078807797937965</v>
      </c>
      <c r="BJ241" s="4">
        <f t="shared" si="290"/>
        <v>0.46402550777895157</v>
      </c>
      <c r="BK241" s="4">
        <f t="shared" si="291"/>
        <v>0.93320712724902766</v>
      </c>
      <c r="BL241" s="4">
        <f t="shared" si="292"/>
        <v>2.1681675746251861</v>
      </c>
      <c r="BM241" s="4">
        <f t="shared" si="293"/>
        <v>0.43041282333094222</v>
      </c>
      <c r="BN241" s="3">
        <f t="shared" si="294"/>
        <v>0</v>
      </c>
      <c r="BO241" s="3">
        <v>100</v>
      </c>
      <c r="BP241" s="3">
        <f t="shared" si="295"/>
        <v>-1</v>
      </c>
      <c r="BQ241" s="3">
        <f t="shared" si="296"/>
        <v>-100</v>
      </c>
      <c r="BR241" s="3">
        <f t="shared" si="297"/>
        <v>1</v>
      </c>
      <c r="BS241" s="3">
        <f t="shared" si="298"/>
        <v>0.66999999999999993</v>
      </c>
      <c r="BT241" s="3">
        <f t="shared" si="311"/>
        <v>67</v>
      </c>
      <c r="BU241" s="3">
        <f t="shared" si="299"/>
        <v>0</v>
      </c>
      <c r="BV241" s="3">
        <f t="shared" si="300"/>
        <v>-1</v>
      </c>
      <c r="BW241" s="3">
        <f t="shared" si="312"/>
        <v>-100</v>
      </c>
      <c r="BX241" s="3">
        <f t="shared" si="301"/>
        <v>1</v>
      </c>
      <c r="BY241" s="3">
        <f t="shared" si="302"/>
        <v>0.43999999999999995</v>
      </c>
      <c r="BZ241" s="3">
        <f t="shared" si="313"/>
        <v>43.999999999999993</v>
      </c>
      <c r="CA241" s="3">
        <f t="shared" si="303"/>
        <v>0</v>
      </c>
      <c r="CB241" s="3">
        <f t="shared" si="304"/>
        <v>-1</v>
      </c>
      <c r="CC241" s="3">
        <f t="shared" si="305"/>
        <v>-100</v>
      </c>
      <c r="CD241" s="3">
        <f t="shared" si="306"/>
        <v>1</v>
      </c>
      <c r="CE241" s="3">
        <f t="shared" si="307"/>
        <v>0</v>
      </c>
      <c r="CF241" s="3">
        <f t="shared" si="314"/>
        <v>1</v>
      </c>
      <c r="CG241" s="16" t="str">
        <f t="shared" si="315"/>
        <v/>
      </c>
      <c r="CI241" s="12">
        <f t="shared" si="316"/>
        <v>1</v>
      </c>
      <c r="CJ241" s="12">
        <f t="shared" si="317"/>
        <v>1</v>
      </c>
      <c r="CK241" s="12">
        <f t="shared" si="318"/>
        <v>2</v>
      </c>
      <c r="CL241" s="12" t="str">
        <f t="shared" si="319"/>
        <v>Over2.5</v>
      </c>
      <c r="CM241" s="12">
        <f t="shared" si="308"/>
        <v>1</v>
      </c>
      <c r="CN241" s="12">
        <f t="shared" si="309"/>
        <v>0</v>
      </c>
      <c r="CO241" s="12">
        <f t="shared" si="320"/>
        <v>1</v>
      </c>
      <c r="CP241" s="12" t="str">
        <f t="shared" si="321"/>
        <v/>
      </c>
    </row>
    <row r="242" spans="1:94" x14ac:dyDescent="0.25">
      <c r="A242" t="s">
        <v>127</v>
      </c>
      <c r="B242" t="s">
        <v>222</v>
      </c>
      <c r="C242" t="s">
        <v>173</v>
      </c>
      <c r="D242" t="s">
        <v>11</v>
      </c>
      <c r="E242" t="s">
        <v>12</v>
      </c>
      <c r="F242" s="3">
        <v>0</v>
      </c>
      <c r="G242" s="3">
        <v>5</v>
      </c>
      <c r="H242" s="3" t="str">
        <f t="shared" si="310"/>
        <v>A</v>
      </c>
      <c r="I242" s="3">
        <v>10</v>
      </c>
      <c r="J242" s="3">
        <v>5.75</v>
      </c>
      <c r="K242" s="3">
        <v>1.29</v>
      </c>
      <c r="L242" s="3">
        <v>1.53</v>
      </c>
      <c r="M242" s="3">
        <v>2.4</v>
      </c>
      <c r="N242" s="3">
        <f t="shared" si="242"/>
        <v>5</v>
      </c>
      <c r="O242" s="3">
        <f t="shared" si="243"/>
        <v>4.910684192787329E-2</v>
      </c>
      <c r="P242" s="3">
        <f t="shared" si="244"/>
        <v>7.0261437908496815E-2</v>
      </c>
      <c r="Q242" s="3">
        <f t="shared" si="245"/>
        <v>10.491068419278733</v>
      </c>
      <c r="R242" s="3">
        <f t="shared" si="246"/>
        <v>6.0323643410852714</v>
      </c>
      <c r="S242" s="3">
        <f t="shared" si="247"/>
        <v>1.3533478260869565</v>
      </c>
      <c r="T242" s="3">
        <f t="shared" si="248"/>
        <v>1.6051334681496461</v>
      </c>
      <c r="U242" s="3">
        <f t="shared" si="249"/>
        <v>2.5178564206268956</v>
      </c>
      <c r="V242" s="4">
        <f t="shared" si="250"/>
        <v>0.1</v>
      </c>
      <c r="W242" s="4">
        <f t="shared" si="251"/>
        <v>0.17391304347826086</v>
      </c>
      <c r="X242" s="4">
        <f t="shared" si="252"/>
        <v>0.77519379844961234</v>
      </c>
      <c r="Y242" s="4">
        <f t="shared" si="253"/>
        <v>0.65359477124183007</v>
      </c>
      <c r="Z242" s="4">
        <f t="shared" si="254"/>
        <v>0.41666666666666669</v>
      </c>
      <c r="AA242" s="4">
        <f t="shared" si="255"/>
        <v>1.7391304347826086</v>
      </c>
      <c r="AB242" s="4">
        <f t="shared" si="256"/>
        <v>7.7519379844961236</v>
      </c>
      <c r="AC242" s="4">
        <f t="shared" si="257"/>
        <v>0.57499999999999996</v>
      </c>
      <c r="AD242" s="4">
        <f t="shared" si="258"/>
        <v>4.4573643410852712</v>
      </c>
      <c r="AE242" s="4">
        <f t="shared" si="259"/>
        <v>0.129</v>
      </c>
      <c r="AF242" s="4">
        <f t="shared" si="260"/>
        <v>0.22434782608695653</v>
      </c>
      <c r="AG242" s="4">
        <f t="shared" si="261"/>
        <v>0.63750000000000007</v>
      </c>
      <c r="AH242" s="4">
        <f t="shared" si="262"/>
        <v>1.5686274509803921</v>
      </c>
      <c r="AI242" s="4">
        <f t="shared" si="263"/>
        <v>9.1377205931917764</v>
      </c>
      <c r="AJ242" s="4">
        <f t="shared" si="264"/>
        <v>4.4587040781934615</v>
      </c>
      <c r="AK242" s="4">
        <f t="shared" si="265"/>
        <v>4.6790165149983149</v>
      </c>
      <c r="AL242" s="4">
        <f t="shared" si="266"/>
        <v>-0.91272295247724955</v>
      </c>
      <c r="AM242" s="4">
        <f t="shared" si="267"/>
        <v>0.91272295247724955</v>
      </c>
      <c r="AN242" s="4">
        <f t="shared" si="268"/>
        <v>4.5688602965958882</v>
      </c>
      <c r="AO242" s="4">
        <f t="shared" si="269"/>
        <v>2.2293520390967307</v>
      </c>
      <c r="AP242" s="4">
        <f t="shared" si="270"/>
        <v>2.3395082574991575</v>
      </c>
      <c r="AQ242" s="4">
        <f t="shared" si="271"/>
        <v>-0.45636147623862477</v>
      </c>
      <c r="AR242" s="4">
        <f t="shared" si="272"/>
        <v>0.45636147623862477</v>
      </c>
      <c r="AS242" s="4">
        <f t="shared" si="273"/>
        <v>1.3553212804289325</v>
      </c>
      <c r="AT242" s="4">
        <f t="shared" si="274"/>
        <v>1.1491398603511587</v>
      </c>
      <c r="AU242" s="4">
        <f t="shared" si="275"/>
        <v>1.1668605806404875</v>
      </c>
      <c r="AV242" s="4">
        <f t="shared" si="276"/>
        <v>-0.42813152213352956</v>
      </c>
      <c r="AW242" s="4">
        <f t="shared" si="277"/>
        <v>0.42813152213352956</v>
      </c>
      <c r="AX242" s="4">
        <f t="shared" si="278"/>
        <v>243.95783047720784</v>
      </c>
      <c r="AY242" s="4">
        <f t="shared" si="279"/>
        <v>206.84517486320857</v>
      </c>
      <c r="AZ242" s="4">
        <f t="shared" si="280"/>
        <v>210.03490451528774</v>
      </c>
      <c r="BA242" s="4">
        <f t="shared" si="281"/>
        <v>-77.063673984035333</v>
      </c>
      <c r="BB242" s="4">
        <f t="shared" si="282"/>
        <v>77.063673984035333</v>
      </c>
      <c r="BC242" s="4">
        <f t="shared" si="283"/>
        <v>6.7519379844961245</v>
      </c>
      <c r="BD242" s="4">
        <f t="shared" si="284"/>
        <v>0.73913043478260865</v>
      </c>
      <c r="BE242" s="4">
        <f t="shared" si="285"/>
        <v>3.4573643410852717</v>
      </c>
      <c r="BF242" s="4">
        <f t="shared" si="286"/>
        <v>-0.36249999999999993</v>
      </c>
      <c r="BG242" s="4">
        <f t="shared" si="287"/>
        <v>0.56862745098039202</v>
      </c>
      <c r="BH242" s="4">
        <f t="shared" si="288"/>
        <v>4.5693029235644369</v>
      </c>
      <c r="BI242" s="4">
        <f t="shared" si="289"/>
        <v>5.95892686215032</v>
      </c>
      <c r="BJ242" s="4">
        <f t="shared" si="290"/>
        <v>0.76679963175711341</v>
      </c>
      <c r="BK242" s="4">
        <f t="shared" si="291"/>
        <v>0.64539258904127006</v>
      </c>
      <c r="BL242" s="4">
        <f t="shared" si="292"/>
        <v>2.0614949443882709</v>
      </c>
      <c r="BM242" s="4">
        <f t="shared" si="293"/>
        <v>0.31307017792992176</v>
      </c>
      <c r="BN242" s="3">
        <f t="shared" si="294"/>
        <v>0</v>
      </c>
      <c r="BO242" s="3">
        <v>100</v>
      </c>
      <c r="BP242" s="3">
        <f t="shared" si="295"/>
        <v>-1</v>
      </c>
      <c r="BQ242" s="3">
        <f t="shared" si="296"/>
        <v>-100</v>
      </c>
      <c r="BR242" s="3">
        <f t="shared" si="297"/>
        <v>1</v>
      </c>
      <c r="BS242" s="3">
        <f t="shared" si="298"/>
        <v>0.29000000000000004</v>
      </c>
      <c r="BT242" s="3">
        <f t="shared" si="311"/>
        <v>29.000000000000004</v>
      </c>
      <c r="BU242" s="3">
        <f t="shared" si="299"/>
        <v>0</v>
      </c>
      <c r="BV242" s="3">
        <f t="shared" si="300"/>
        <v>-1</v>
      </c>
      <c r="BW242" s="3">
        <f t="shared" si="312"/>
        <v>-100</v>
      </c>
      <c r="BX242" s="3">
        <f t="shared" si="301"/>
        <v>1</v>
      </c>
      <c r="BY242" s="3">
        <f t="shared" si="302"/>
        <v>0.53</v>
      </c>
      <c r="BZ242" s="3">
        <f t="shared" si="313"/>
        <v>53</v>
      </c>
      <c r="CA242" s="3">
        <f t="shared" si="303"/>
        <v>0</v>
      </c>
      <c r="CB242" s="3">
        <f t="shared" si="304"/>
        <v>-1</v>
      </c>
      <c r="CC242" s="3">
        <f t="shared" si="305"/>
        <v>-100</v>
      </c>
      <c r="CD242" s="3">
        <f t="shared" si="306"/>
        <v>1</v>
      </c>
      <c r="CE242" s="3">
        <f t="shared" si="307"/>
        <v>0</v>
      </c>
      <c r="CF242" s="3">
        <f t="shared" si="314"/>
        <v>1</v>
      </c>
      <c r="CG242" s="16" t="str">
        <f t="shared" si="315"/>
        <v/>
      </c>
      <c r="CI242" s="12">
        <f t="shared" si="316"/>
        <v>1</v>
      </c>
      <c r="CJ242" s="12">
        <f t="shared" si="317"/>
        <v>1</v>
      </c>
      <c r="CK242" s="12">
        <f t="shared" si="318"/>
        <v>2</v>
      </c>
      <c r="CL242" s="12" t="str">
        <f t="shared" si="319"/>
        <v>Over2.5</v>
      </c>
      <c r="CM242" s="12">
        <f t="shared" si="308"/>
        <v>1</v>
      </c>
      <c r="CN242" s="12">
        <f t="shared" si="309"/>
        <v>0</v>
      </c>
      <c r="CO242" s="12">
        <f t="shared" si="320"/>
        <v>1</v>
      </c>
      <c r="CP242" s="12" t="str">
        <f t="shared" si="321"/>
        <v/>
      </c>
    </row>
    <row r="243" spans="1:94" x14ac:dyDescent="0.25">
      <c r="A243" t="s">
        <v>127</v>
      </c>
      <c r="B243" t="s">
        <v>222</v>
      </c>
      <c r="C243" t="s">
        <v>173</v>
      </c>
      <c r="D243" t="s">
        <v>18</v>
      </c>
      <c r="E243" t="s">
        <v>21</v>
      </c>
      <c r="F243" s="3">
        <v>1</v>
      </c>
      <c r="G243" s="3">
        <v>2</v>
      </c>
      <c r="H243" s="3" t="str">
        <f t="shared" si="310"/>
        <v>A</v>
      </c>
      <c r="I243" s="3">
        <v>2.9</v>
      </c>
      <c r="J243" s="3">
        <v>3.75</v>
      </c>
      <c r="K243" s="3">
        <v>2.25</v>
      </c>
      <c r="L243" s="3">
        <v>1.6</v>
      </c>
      <c r="M243" s="3">
        <v>2.2999999999999998</v>
      </c>
      <c r="N243" s="3">
        <f t="shared" si="242"/>
        <v>3</v>
      </c>
      <c r="O243" s="3">
        <f t="shared" si="243"/>
        <v>5.5938697318007602E-2</v>
      </c>
      <c r="P243" s="3">
        <f t="shared" si="244"/>
        <v>5.9782608695652217E-2</v>
      </c>
      <c r="Q243" s="3">
        <f t="shared" si="245"/>
        <v>3.0622222222222217</v>
      </c>
      <c r="R243" s="3">
        <f t="shared" si="246"/>
        <v>3.9597701149425286</v>
      </c>
      <c r="S243" s="3">
        <f t="shared" si="247"/>
        <v>2.375862068965517</v>
      </c>
      <c r="T243" s="3">
        <f t="shared" si="248"/>
        <v>1.6895019157088123</v>
      </c>
      <c r="U243" s="3">
        <f t="shared" si="249"/>
        <v>2.4286590038314171</v>
      </c>
      <c r="V243" s="4">
        <f t="shared" si="250"/>
        <v>0.34482758620689657</v>
      </c>
      <c r="W243" s="4">
        <f t="shared" si="251"/>
        <v>0.26666666666666666</v>
      </c>
      <c r="X243" s="4">
        <f t="shared" si="252"/>
        <v>0.44444444444444442</v>
      </c>
      <c r="Y243" s="4">
        <f t="shared" si="253"/>
        <v>0.625</v>
      </c>
      <c r="Z243" s="4">
        <f t="shared" si="254"/>
        <v>0.43478260869565222</v>
      </c>
      <c r="AA243" s="4">
        <f t="shared" si="255"/>
        <v>0.77333333333333332</v>
      </c>
      <c r="AB243" s="4">
        <f t="shared" si="256"/>
        <v>1.2888888888888888</v>
      </c>
      <c r="AC243" s="4">
        <f t="shared" si="257"/>
        <v>1.2931034482758621</v>
      </c>
      <c r="AD243" s="4">
        <f t="shared" si="258"/>
        <v>1.6666666666666667</v>
      </c>
      <c r="AE243" s="4">
        <f t="shared" si="259"/>
        <v>0.77586206896551724</v>
      </c>
      <c r="AF243" s="4">
        <f t="shared" si="260"/>
        <v>0.6</v>
      </c>
      <c r="AG243" s="4">
        <f t="shared" si="261"/>
        <v>0.69565217391304357</v>
      </c>
      <c r="AH243" s="4">
        <f t="shared" si="262"/>
        <v>1.4374999999999998</v>
      </c>
      <c r="AI243" s="4">
        <f t="shared" si="263"/>
        <v>0.68636015325670474</v>
      </c>
      <c r="AJ243" s="4">
        <f t="shared" si="264"/>
        <v>-0.89754789272030688</v>
      </c>
      <c r="AK243" s="4">
        <f t="shared" si="265"/>
        <v>1.5839080459770116</v>
      </c>
      <c r="AL243" s="4">
        <f t="shared" si="266"/>
        <v>-0.73915708812260483</v>
      </c>
      <c r="AM243" s="4">
        <f t="shared" si="267"/>
        <v>0.73915708812260483</v>
      </c>
      <c r="AN243" s="4">
        <f t="shared" si="268"/>
        <v>0.34318007662835237</v>
      </c>
      <c r="AO243" s="4">
        <f t="shared" si="269"/>
        <v>-0.44877394636015344</v>
      </c>
      <c r="AP243" s="4">
        <f t="shared" si="270"/>
        <v>0.79195402298850581</v>
      </c>
      <c r="AQ243" s="4">
        <f t="shared" si="271"/>
        <v>-0.36957854406130242</v>
      </c>
      <c r="AR243" s="4">
        <f t="shared" si="272"/>
        <v>0.36957854406130242</v>
      </c>
      <c r="AS243" s="4">
        <f t="shared" si="273"/>
        <v>0.330586291768315</v>
      </c>
      <c r="AT243" s="4">
        <f t="shared" si="274"/>
        <v>-0.42183387124436739</v>
      </c>
      <c r="AU243" s="4">
        <f t="shared" si="275"/>
        <v>0.66981556691056099</v>
      </c>
      <c r="AV243" s="4">
        <f t="shared" si="276"/>
        <v>-0.35400916203419175</v>
      </c>
      <c r="AW243" s="4">
        <f t="shared" si="277"/>
        <v>0.35400916203419175</v>
      </c>
      <c r="AX243" s="4">
        <f t="shared" si="278"/>
        <v>59.505532518296697</v>
      </c>
      <c r="AY243" s="4">
        <f t="shared" si="279"/>
        <v>-75.930096823986119</v>
      </c>
      <c r="AZ243" s="4">
        <f t="shared" si="280"/>
        <v>120.56680204390098</v>
      </c>
      <c r="BA243" s="4">
        <f t="shared" si="281"/>
        <v>-63.721649166154513</v>
      </c>
      <c r="BB243" s="4">
        <f t="shared" si="282"/>
        <v>63.721649166154513</v>
      </c>
      <c r="BC243" s="4">
        <f t="shared" si="283"/>
        <v>0.28888888888888881</v>
      </c>
      <c r="BD243" s="4">
        <f t="shared" si="284"/>
        <v>-0.22666666666666677</v>
      </c>
      <c r="BE243" s="4">
        <f t="shared" si="285"/>
        <v>0.66666666666666674</v>
      </c>
      <c r="BF243" s="4">
        <f t="shared" si="286"/>
        <v>-0.30434782608695637</v>
      </c>
      <c r="BG243" s="4">
        <f t="shared" si="287"/>
        <v>0.43749999999999967</v>
      </c>
      <c r="BH243" s="4">
        <f t="shared" si="288"/>
        <v>0.79429708734787841</v>
      </c>
      <c r="BI243" s="4">
        <f t="shared" si="289"/>
        <v>3.1326181353767559</v>
      </c>
      <c r="BJ243" s="4">
        <f t="shared" si="290"/>
        <v>0.25355694598644379</v>
      </c>
      <c r="BK243" s="4">
        <f t="shared" si="291"/>
        <v>0.52266298937359668</v>
      </c>
      <c r="BL243" s="4">
        <f t="shared" si="292"/>
        <v>2.0590804597701147</v>
      </c>
      <c r="BM243" s="4">
        <f t="shared" si="293"/>
        <v>0.2538332035028632</v>
      </c>
      <c r="BN243" s="3">
        <f t="shared" si="294"/>
        <v>0</v>
      </c>
      <c r="BO243" s="3">
        <v>100</v>
      </c>
      <c r="BP243" s="3">
        <f t="shared" si="295"/>
        <v>-1</v>
      </c>
      <c r="BQ243" s="3">
        <f t="shared" si="296"/>
        <v>-100</v>
      </c>
      <c r="BR243" s="3">
        <f t="shared" si="297"/>
        <v>1</v>
      </c>
      <c r="BS243" s="3">
        <f t="shared" si="298"/>
        <v>1.25</v>
      </c>
      <c r="BT243" s="3">
        <f t="shared" si="311"/>
        <v>125</v>
      </c>
      <c r="BU243" s="3">
        <f t="shared" si="299"/>
        <v>0</v>
      </c>
      <c r="BV243" s="3">
        <f t="shared" si="300"/>
        <v>-1</v>
      </c>
      <c r="BW243" s="3">
        <f t="shared" si="312"/>
        <v>-100</v>
      </c>
      <c r="BX243" s="3">
        <f t="shared" si="301"/>
        <v>1</v>
      </c>
      <c r="BY243" s="3">
        <f t="shared" si="302"/>
        <v>0.60000000000000009</v>
      </c>
      <c r="BZ243" s="3">
        <f t="shared" si="313"/>
        <v>60.000000000000007</v>
      </c>
      <c r="CA243" s="3">
        <f t="shared" si="303"/>
        <v>0</v>
      </c>
      <c r="CB243" s="3">
        <f t="shared" si="304"/>
        <v>-1</v>
      </c>
      <c r="CC243" s="3">
        <f t="shared" si="305"/>
        <v>-100</v>
      </c>
      <c r="CD243" s="3">
        <f t="shared" si="306"/>
        <v>1</v>
      </c>
      <c r="CE243" s="3">
        <f t="shared" si="307"/>
        <v>0</v>
      </c>
      <c r="CF243" s="3">
        <f t="shared" si="314"/>
        <v>1</v>
      </c>
      <c r="CG243" s="16" t="str">
        <f t="shared" si="315"/>
        <v/>
      </c>
      <c r="CI243" s="12">
        <f t="shared" si="316"/>
        <v>1</v>
      </c>
      <c r="CJ243" s="12">
        <f t="shared" si="317"/>
        <v>0</v>
      </c>
      <c r="CK243" s="12">
        <f t="shared" si="318"/>
        <v>1</v>
      </c>
      <c r="CL243" s="12" t="str">
        <f t="shared" si="319"/>
        <v/>
      </c>
      <c r="CM243" s="12">
        <f t="shared" si="308"/>
        <v>1</v>
      </c>
      <c r="CN243" s="12">
        <f t="shared" si="309"/>
        <v>0</v>
      </c>
      <c r="CO243" s="12">
        <f t="shared" si="320"/>
        <v>1</v>
      </c>
      <c r="CP243" s="12" t="str">
        <f t="shared" si="321"/>
        <v/>
      </c>
    </row>
    <row r="244" spans="1:94" x14ac:dyDescent="0.25">
      <c r="A244" t="s">
        <v>127</v>
      </c>
      <c r="B244" t="s">
        <v>222</v>
      </c>
      <c r="C244" t="s">
        <v>173</v>
      </c>
      <c r="D244" t="s">
        <v>20</v>
      </c>
      <c r="E244" t="s">
        <v>13</v>
      </c>
      <c r="F244" s="3">
        <v>2</v>
      </c>
      <c r="G244" s="3">
        <v>2</v>
      </c>
      <c r="H244" s="3" t="str">
        <f t="shared" si="310"/>
        <v>D</v>
      </c>
      <c r="I244" s="3">
        <v>1.95</v>
      </c>
      <c r="J244" s="3">
        <v>4</v>
      </c>
      <c r="K244" s="3">
        <v>3.4</v>
      </c>
      <c r="L244" s="3">
        <v>1.53</v>
      </c>
      <c r="M244" s="3">
        <v>2.4</v>
      </c>
      <c r="N244" s="3">
        <f t="shared" si="242"/>
        <v>4</v>
      </c>
      <c r="O244" s="3">
        <f t="shared" si="243"/>
        <v>5.693815987933637E-2</v>
      </c>
      <c r="P244" s="3">
        <f t="shared" si="244"/>
        <v>7.0261437908496815E-2</v>
      </c>
      <c r="Q244" s="3">
        <f t="shared" si="245"/>
        <v>2.0610294117647059</v>
      </c>
      <c r="R244" s="3">
        <f t="shared" si="246"/>
        <v>4.2277526395173455</v>
      </c>
      <c r="S244" s="3">
        <f t="shared" si="247"/>
        <v>3.5935897435897437</v>
      </c>
      <c r="T244" s="3">
        <f t="shared" si="248"/>
        <v>1.6171153846153847</v>
      </c>
      <c r="U244" s="3">
        <f t="shared" si="249"/>
        <v>2.5366515837104071</v>
      </c>
      <c r="V244" s="4">
        <f t="shared" si="250"/>
        <v>0.51282051282051289</v>
      </c>
      <c r="W244" s="4">
        <f t="shared" si="251"/>
        <v>0.25</v>
      </c>
      <c r="X244" s="4">
        <f t="shared" si="252"/>
        <v>0.29411764705882354</v>
      </c>
      <c r="Y244" s="4">
        <f t="shared" si="253"/>
        <v>0.65359477124183007</v>
      </c>
      <c r="Z244" s="4">
        <f t="shared" si="254"/>
        <v>0.41666666666666669</v>
      </c>
      <c r="AA244" s="4">
        <f t="shared" si="255"/>
        <v>0.48749999999999999</v>
      </c>
      <c r="AB244" s="4">
        <f t="shared" si="256"/>
        <v>0.57352941176470584</v>
      </c>
      <c r="AC244" s="4">
        <f t="shared" si="257"/>
        <v>2.0512820512820515</v>
      </c>
      <c r="AD244" s="4">
        <f t="shared" si="258"/>
        <v>1.1764705882352942</v>
      </c>
      <c r="AE244" s="4">
        <f t="shared" si="259"/>
        <v>1.7435897435897436</v>
      </c>
      <c r="AF244" s="4">
        <f t="shared" si="260"/>
        <v>0.85</v>
      </c>
      <c r="AG244" s="4">
        <f t="shared" si="261"/>
        <v>0.63750000000000007</v>
      </c>
      <c r="AH244" s="4">
        <f t="shared" si="262"/>
        <v>1.5686274509803921</v>
      </c>
      <c r="AI244" s="4">
        <f t="shared" si="263"/>
        <v>-1.5325603318250378</v>
      </c>
      <c r="AJ244" s="4">
        <f t="shared" si="264"/>
        <v>-2.1667232277526396</v>
      </c>
      <c r="AK244" s="4">
        <f t="shared" si="265"/>
        <v>0.63416289592760178</v>
      </c>
      <c r="AL244" s="4">
        <f t="shared" si="266"/>
        <v>-0.91953619909502238</v>
      </c>
      <c r="AM244" s="4">
        <f t="shared" si="267"/>
        <v>0.91953619909502238</v>
      </c>
      <c r="AN244" s="4">
        <f t="shared" si="268"/>
        <v>-0.76628016591251891</v>
      </c>
      <c r="AO244" s="4">
        <f t="shared" si="269"/>
        <v>-1.0833616138763198</v>
      </c>
      <c r="AP244" s="4">
        <f t="shared" si="270"/>
        <v>0.31708144796380089</v>
      </c>
      <c r="AQ244" s="4">
        <f t="shared" si="271"/>
        <v>-0.45976809954751119</v>
      </c>
      <c r="AR244" s="4">
        <f t="shared" si="272"/>
        <v>0.45976809954751119</v>
      </c>
      <c r="AS244" s="4">
        <f t="shared" si="273"/>
        <v>-0.65383925653387165</v>
      </c>
      <c r="AT244" s="4">
        <f t="shared" si="274"/>
        <v>-0.82538986119418811</v>
      </c>
      <c r="AU244" s="4">
        <f t="shared" si="275"/>
        <v>0.30705325309661119</v>
      </c>
      <c r="AV244" s="4">
        <f t="shared" si="276"/>
        <v>-0.43094732369260508</v>
      </c>
      <c r="AW244" s="4">
        <f t="shared" si="277"/>
        <v>0.43094732369260508</v>
      </c>
      <c r="AX244" s="4">
        <f t="shared" si="278"/>
        <v>-117.6910661760969</v>
      </c>
      <c r="AY244" s="4">
        <f t="shared" si="279"/>
        <v>-148.57017501495386</v>
      </c>
      <c r="AZ244" s="4">
        <f t="shared" si="280"/>
        <v>55.269585557390016</v>
      </c>
      <c r="BA244" s="4">
        <f t="shared" si="281"/>
        <v>-77.57051826466892</v>
      </c>
      <c r="BB244" s="4">
        <f t="shared" si="282"/>
        <v>77.57051826466892</v>
      </c>
      <c r="BC244" s="4">
        <f t="shared" si="283"/>
        <v>-0.42647058823529416</v>
      </c>
      <c r="BD244" s="4">
        <f t="shared" si="284"/>
        <v>-0.51249999999999996</v>
      </c>
      <c r="BE244" s="4">
        <f t="shared" si="285"/>
        <v>0.1764705882352941</v>
      </c>
      <c r="BF244" s="4">
        <f t="shared" si="286"/>
        <v>-0.36249999999999993</v>
      </c>
      <c r="BG244" s="4">
        <f t="shared" si="287"/>
        <v>0.56862745098039191</v>
      </c>
      <c r="BH244" s="4">
        <f t="shared" si="288"/>
        <v>1.1139713711864225</v>
      </c>
      <c r="BI244" s="4">
        <f t="shared" si="289"/>
        <v>3.2941239316239321</v>
      </c>
      <c r="BJ244" s="4">
        <f t="shared" si="290"/>
        <v>0.33816923537459581</v>
      </c>
      <c r="BK244" s="4">
        <f t="shared" si="291"/>
        <v>0.65021028192659358</v>
      </c>
      <c r="BL244" s="4">
        <f t="shared" si="292"/>
        <v>2.076883484162896</v>
      </c>
      <c r="BM244" s="4">
        <f t="shared" si="293"/>
        <v>0.3130701779299217</v>
      </c>
      <c r="BN244" s="3">
        <f t="shared" si="294"/>
        <v>0</v>
      </c>
      <c r="BO244" s="3">
        <v>100</v>
      </c>
      <c r="BP244" s="3">
        <f t="shared" si="295"/>
        <v>-1</v>
      </c>
      <c r="BQ244" s="3">
        <f t="shared" si="296"/>
        <v>-100</v>
      </c>
      <c r="BR244" s="3">
        <f t="shared" si="297"/>
        <v>0</v>
      </c>
      <c r="BS244" s="3">
        <f t="shared" si="298"/>
        <v>-1</v>
      </c>
      <c r="BT244" s="3">
        <f t="shared" si="311"/>
        <v>-100</v>
      </c>
      <c r="BU244" s="3">
        <f t="shared" si="299"/>
        <v>1</v>
      </c>
      <c r="BV244" s="3">
        <f t="shared" si="300"/>
        <v>3</v>
      </c>
      <c r="BW244" s="3">
        <f t="shared" si="312"/>
        <v>300</v>
      </c>
      <c r="BX244" s="3">
        <f t="shared" si="301"/>
        <v>1</v>
      </c>
      <c r="BY244" s="3">
        <f t="shared" si="302"/>
        <v>0.53</v>
      </c>
      <c r="BZ244" s="3">
        <f t="shared" si="313"/>
        <v>53</v>
      </c>
      <c r="CA244" s="3">
        <f t="shared" si="303"/>
        <v>0</v>
      </c>
      <c r="CB244" s="3">
        <f t="shared" si="304"/>
        <v>-1</v>
      </c>
      <c r="CC244" s="3">
        <f t="shared" si="305"/>
        <v>-100</v>
      </c>
      <c r="CD244" s="3">
        <f t="shared" si="306"/>
        <v>1</v>
      </c>
      <c r="CE244" s="3">
        <f t="shared" si="307"/>
        <v>0</v>
      </c>
      <c r="CF244" s="3">
        <f t="shared" si="314"/>
        <v>1</v>
      </c>
      <c r="CG244" s="16" t="str">
        <f t="shared" si="315"/>
        <v/>
      </c>
      <c r="CI244" s="12">
        <f t="shared" si="316"/>
        <v>1</v>
      </c>
      <c r="CJ244" s="12">
        <f t="shared" si="317"/>
        <v>0</v>
      </c>
      <c r="CK244" s="12">
        <f t="shared" si="318"/>
        <v>1</v>
      </c>
      <c r="CL244" s="12" t="str">
        <f t="shared" si="319"/>
        <v/>
      </c>
      <c r="CM244" s="12">
        <f t="shared" si="308"/>
        <v>1</v>
      </c>
      <c r="CN244" s="12">
        <f t="shared" si="309"/>
        <v>0</v>
      </c>
      <c r="CO244" s="12">
        <f t="shared" si="320"/>
        <v>1</v>
      </c>
      <c r="CP244" s="12" t="str">
        <f t="shared" si="321"/>
        <v/>
      </c>
    </row>
    <row r="245" spans="1:94" x14ac:dyDescent="0.25">
      <c r="A245" t="s">
        <v>127</v>
      </c>
      <c r="B245" t="s">
        <v>222</v>
      </c>
      <c r="C245" t="s">
        <v>173</v>
      </c>
      <c r="D245" t="s">
        <v>133</v>
      </c>
      <c r="E245" t="s">
        <v>14</v>
      </c>
      <c r="F245" s="3">
        <v>2</v>
      </c>
      <c r="G245" s="3">
        <v>0</v>
      </c>
      <c r="H245" s="3" t="str">
        <f t="shared" si="310"/>
        <v>H</v>
      </c>
      <c r="I245" s="3">
        <v>2.25</v>
      </c>
      <c r="J245" s="3">
        <v>3.6</v>
      </c>
      <c r="K245" s="3">
        <v>3.2</v>
      </c>
      <c r="L245" s="3">
        <v>1.86</v>
      </c>
      <c r="M245" s="3">
        <v>2.04</v>
      </c>
      <c r="N245" s="3">
        <f t="shared" si="242"/>
        <v>2</v>
      </c>
      <c r="O245" s="3">
        <f t="shared" si="243"/>
        <v>3.4722222222222321E-2</v>
      </c>
      <c r="P245" s="3">
        <f t="shared" si="244"/>
        <v>2.7830487033523088E-2</v>
      </c>
      <c r="Q245" s="3">
        <f t="shared" si="245"/>
        <v>2.328125</v>
      </c>
      <c r="R245" s="3">
        <f t="shared" si="246"/>
        <v>3.7250000000000005</v>
      </c>
      <c r="S245" s="3">
        <f t="shared" si="247"/>
        <v>3.3111111111111118</v>
      </c>
      <c r="T245" s="3">
        <f t="shared" si="248"/>
        <v>1.9245833333333335</v>
      </c>
      <c r="U245" s="3">
        <f t="shared" si="249"/>
        <v>2.1108333333333338</v>
      </c>
      <c r="V245" s="4">
        <f t="shared" si="250"/>
        <v>0.44444444444444442</v>
      </c>
      <c r="W245" s="4">
        <f t="shared" si="251"/>
        <v>0.27777777777777779</v>
      </c>
      <c r="X245" s="4">
        <f t="shared" si="252"/>
        <v>0.3125</v>
      </c>
      <c r="Y245" s="4">
        <f t="shared" si="253"/>
        <v>0.5376344086021505</v>
      </c>
      <c r="Z245" s="4">
        <f t="shared" si="254"/>
        <v>0.49019607843137253</v>
      </c>
      <c r="AA245" s="4">
        <f t="shared" si="255"/>
        <v>0.625</v>
      </c>
      <c r="AB245" s="4">
        <f t="shared" si="256"/>
        <v>0.703125</v>
      </c>
      <c r="AC245" s="4">
        <f t="shared" si="257"/>
        <v>1.6</v>
      </c>
      <c r="AD245" s="4">
        <f t="shared" si="258"/>
        <v>1.125</v>
      </c>
      <c r="AE245" s="4">
        <f t="shared" si="259"/>
        <v>1.4222222222222223</v>
      </c>
      <c r="AF245" s="4">
        <f t="shared" si="260"/>
        <v>0.88888888888888895</v>
      </c>
      <c r="AG245" s="4">
        <f t="shared" si="261"/>
        <v>0.91176470588235292</v>
      </c>
      <c r="AH245" s="4">
        <f t="shared" si="262"/>
        <v>1.096774193548387</v>
      </c>
      <c r="AI245" s="4">
        <f t="shared" si="263"/>
        <v>-0.98298611111111178</v>
      </c>
      <c r="AJ245" s="4">
        <f t="shared" si="264"/>
        <v>-1.3968750000000005</v>
      </c>
      <c r="AK245" s="4">
        <f t="shared" si="265"/>
        <v>0.41388888888888875</v>
      </c>
      <c r="AL245" s="4">
        <f t="shared" si="266"/>
        <v>-0.18625000000000025</v>
      </c>
      <c r="AM245" s="4">
        <f t="shared" si="267"/>
        <v>0.18625000000000025</v>
      </c>
      <c r="AN245" s="4">
        <f t="shared" si="268"/>
        <v>-0.49149305555555589</v>
      </c>
      <c r="AO245" s="4">
        <f t="shared" si="269"/>
        <v>-0.69843750000000027</v>
      </c>
      <c r="AP245" s="4">
        <f t="shared" si="270"/>
        <v>0.20694444444444438</v>
      </c>
      <c r="AQ245" s="4">
        <f t="shared" si="271"/>
        <v>-9.3125000000000124E-2</v>
      </c>
      <c r="AR245" s="4">
        <f t="shared" si="272"/>
        <v>9.3125000000000124E-2</v>
      </c>
      <c r="AS245" s="4">
        <f t="shared" si="273"/>
        <v>-0.45681892272686303</v>
      </c>
      <c r="AT245" s="4">
        <f t="shared" si="274"/>
        <v>-0.60967653671274691</v>
      </c>
      <c r="AU245" s="4">
        <f t="shared" si="275"/>
        <v>0.20406390592667623</v>
      </c>
      <c r="AV245" s="4">
        <f t="shared" si="276"/>
        <v>-9.2857190554969896E-2</v>
      </c>
      <c r="AW245" s="4">
        <f t="shared" si="277"/>
        <v>9.2857190554969896E-2</v>
      </c>
      <c r="AX245" s="4">
        <f t="shared" si="278"/>
        <v>-82.227406090835345</v>
      </c>
      <c r="AY245" s="4">
        <f t="shared" si="279"/>
        <v>-109.74177660829444</v>
      </c>
      <c r="AZ245" s="4">
        <f t="shared" si="280"/>
        <v>36.731503066801722</v>
      </c>
      <c r="BA245" s="4">
        <f t="shared" si="281"/>
        <v>-16.714294299894583</v>
      </c>
      <c r="BB245" s="4">
        <f t="shared" si="282"/>
        <v>16.714294299894583</v>
      </c>
      <c r="BC245" s="4">
        <f t="shared" si="283"/>
        <v>-0.29687500000000017</v>
      </c>
      <c r="BD245" s="4">
        <f t="shared" si="284"/>
        <v>-0.37500000000000011</v>
      </c>
      <c r="BE245" s="4">
        <f t="shared" si="285"/>
        <v>0.12499999999999993</v>
      </c>
      <c r="BF245" s="4">
        <f t="shared" si="286"/>
        <v>-8.8235294117647162E-2</v>
      </c>
      <c r="BG245" s="4">
        <f t="shared" si="287"/>
        <v>9.6774193548387219E-2</v>
      </c>
      <c r="BH245" s="4">
        <f t="shared" si="288"/>
        <v>0.71749860308900482</v>
      </c>
      <c r="BI245" s="4">
        <f t="shared" si="289"/>
        <v>3.1214120370370373</v>
      </c>
      <c r="BJ245" s="4">
        <f t="shared" si="290"/>
        <v>0.22986347030624055</v>
      </c>
      <c r="BK245" s="4">
        <f t="shared" si="291"/>
        <v>0.13169863799599466</v>
      </c>
      <c r="BL245" s="4">
        <f t="shared" si="292"/>
        <v>2.0177083333333337</v>
      </c>
      <c r="BM245" s="4">
        <f t="shared" si="293"/>
        <v>6.5271395186450615E-2</v>
      </c>
      <c r="BN245" s="3">
        <f t="shared" si="294"/>
        <v>1</v>
      </c>
      <c r="BO245" s="3">
        <v>100</v>
      </c>
      <c r="BP245" s="3">
        <f t="shared" si="295"/>
        <v>1.25</v>
      </c>
      <c r="BQ245" s="3">
        <f t="shared" si="296"/>
        <v>125</v>
      </c>
      <c r="BR245" s="3">
        <f t="shared" si="297"/>
        <v>0</v>
      </c>
      <c r="BS245" s="3">
        <f t="shared" si="298"/>
        <v>-1</v>
      </c>
      <c r="BT245" s="3">
        <f t="shared" si="311"/>
        <v>-100</v>
      </c>
      <c r="BU245" s="3">
        <f t="shared" si="299"/>
        <v>0</v>
      </c>
      <c r="BV245" s="3">
        <f t="shared" si="300"/>
        <v>-1</v>
      </c>
      <c r="BW245" s="3">
        <f t="shared" si="312"/>
        <v>-100</v>
      </c>
      <c r="BX245" s="3">
        <f t="shared" si="301"/>
        <v>0</v>
      </c>
      <c r="BY245" s="3">
        <f t="shared" si="302"/>
        <v>-1</v>
      </c>
      <c r="BZ245" s="3">
        <f t="shared" si="313"/>
        <v>-100</v>
      </c>
      <c r="CA245" s="3">
        <f t="shared" si="303"/>
        <v>1</v>
      </c>
      <c r="CB245" s="3">
        <f t="shared" si="304"/>
        <v>1.04</v>
      </c>
      <c r="CC245" s="3">
        <f t="shared" si="305"/>
        <v>104</v>
      </c>
      <c r="CD245" s="3">
        <f t="shared" si="306"/>
        <v>1</v>
      </c>
      <c r="CE245" s="3">
        <f t="shared" si="307"/>
        <v>0</v>
      </c>
      <c r="CF245" s="3">
        <f t="shared" si="314"/>
        <v>1</v>
      </c>
      <c r="CG245" s="16" t="str">
        <f t="shared" si="315"/>
        <v/>
      </c>
      <c r="CI245" s="12">
        <f t="shared" si="316"/>
        <v>1</v>
      </c>
      <c r="CJ245" s="12">
        <f t="shared" si="317"/>
        <v>0</v>
      </c>
      <c r="CK245" s="12">
        <f t="shared" si="318"/>
        <v>1</v>
      </c>
      <c r="CL245" s="12" t="str">
        <f t="shared" si="319"/>
        <v/>
      </c>
      <c r="CM245" s="12">
        <f t="shared" si="308"/>
        <v>1</v>
      </c>
      <c r="CN245" s="12">
        <f t="shared" si="309"/>
        <v>0</v>
      </c>
      <c r="CO245" s="12">
        <f t="shared" si="320"/>
        <v>1</v>
      </c>
      <c r="CP245" s="12" t="str">
        <f t="shared" si="321"/>
        <v/>
      </c>
    </row>
    <row r="246" spans="1:94" x14ac:dyDescent="0.25">
      <c r="A246" t="s">
        <v>127</v>
      </c>
      <c r="B246" t="s">
        <v>222</v>
      </c>
      <c r="C246" t="s">
        <v>173</v>
      </c>
      <c r="D246" t="s">
        <v>23</v>
      </c>
      <c r="E246" t="s">
        <v>26</v>
      </c>
      <c r="F246" s="3">
        <v>1</v>
      </c>
      <c r="G246" s="3">
        <v>2</v>
      </c>
      <c r="H246" s="3" t="str">
        <f t="shared" si="310"/>
        <v>A</v>
      </c>
      <c r="I246" s="3">
        <v>1.5</v>
      </c>
      <c r="J246" s="3">
        <v>5</v>
      </c>
      <c r="K246" s="3">
        <v>5.25</v>
      </c>
      <c r="L246" s="3">
        <v>1.4</v>
      </c>
      <c r="M246" s="3">
        <v>2.88</v>
      </c>
      <c r="N246" s="3">
        <f t="shared" si="242"/>
        <v>3</v>
      </c>
      <c r="O246" s="3">
        <f t="shared" si="243"/>
        <v>5.7142857142857162E-2</v>
      </c>
      <c r="P246" s="3">
        <f t="shared" si="244"/>
        <v>6.1507936507936511E-2</v>
      </c>
      <c r="Q246" s="3">
        <f t="shared" si="245"/>
        <v>1.5857142857142859</v>
      </c>
      <c r="R246" s="3">
        <f t="shared" si="246"/>
        <v>5.2857142857142856</v>
      </c>
      <c r="S246" s="3">
        <f t="shared" si="247"/>
        <v>5.55</v>
      </c>
      <c r="T246" s="3">
        <f t="shared" si="248"/>
        <v>1.48</v>
      </c>
      <c r="U246" s="3">
        <f t="shared" si="249"/>
        <v>3.0445714285714285</v>
      </c>
      <c r="V246" s="4">
        <f t="shared" si="250"/>
        <v>0.66666666666666663</v>
      </c>
      <c r="W246" s="4">
        <f t="shared" si="251"/>
        <v>0.2</v>
      </c>
      <c r="X246" s="4">
        <f t="shared" si="252"/>
        <v>0.19047619047619047</v>
      </c>
      <c r="Y246" s="4">
        <f t="shared" si="253"/>
        <v>0.7142857142857143</v>
      </c>
      <c r="Z246" s="4">
        <f t="shared" si="254"/>
        <v>0.34722222222222221</v>
      </c>
      <c r="AA246" s="4">
        <f t="shared" si="255"/>
        <v>0.3</v>
      </c>
      <c r="AB246" s="4">
        <f t="shared" si="256"/>
        <v>0.2857142857142857</v>
      </c>
      <c r="AC246" s="4">
        <f t="shared" si="257"/>
        <v>3.3333333333333335</v>
      </c>
      <c r="AD246" s="4">
        <f t="shared" si="258"/>
        <v>0.95238095238095233</v>
      </c>
      <c r="AE246" s="4">
        <f t="shared" si="259"/>
        <v>3.5</v>
      </c>
      <c r="AF246" s="4">
        <f t="shared" si="260"/>
        <v>1.05</v>
      </c>
      <c r="AG246" s="4">
        <f t="shared" si="261"/>
        <v>0.4861111111111111</v>
      </c>
      <c r="AH246" s="4">
        <f t="shared" si="262"/>
        <v>2.0571428571428574</v>
      </c>
      <c r="AI246" s="4">
        <f t="shared" si="263"/>
        <v>-3.964285714285714</v>
      </c>
      <c r="AJ246" s="4">
        <f t="shared" si="264"/>
        <v>-3.6999999999999997</v>
      </c>
      <c r="AK246" s="4">
        <f t="shared" si="265"/>
        <v>-0.26428571428571423</v>
      </c>
      <c r="AL246" s="4">
        <f t="shared" si="266"/>
        <v>-1.5645714285714285</v>
      </c>
      <c r="AM246" s="4">
        <f t="shared" si="267"/>
        <v>1.5645714285714285</v>
      </c>
      <c r="AN246" s="4">
        <f t="shared" si="268"/>
        <v>-1.982142857142857</v>
      </c>
      <c r="AO246" s="4">
        <f t="shared" si="269"/>
        <v>-1.8499999999999999</v>
      </c>
      <c r="AP246" s="4">
        <f t="shared" si="270"/>
        <v>-0.13214285714285712</v>
      </c>
      <c r="AQ246" s="4">
        <f t="shared" si="271"/>
        <v>-0.78228571428571425</v>
      </c>
      <c r="AR246" s="4">
        <f t="shared" si="272"/>
        <v>0.78228571428571425</v>
      </c>
      <c r="AS246" s="4">
        <f t="shared" si="273"/>
        <v>-1.1035516110065466</v>
      </c>
      <c r="AT246" s="4">
        <f t="shared" si="274"/>
        <v>-1.075244653309068</v>
      </c>
      <c r="AU246" s="4">
        <f t="shared" si="275"/>
        <v>-0.13138166853461711</v>
      </c>
      <c r="AV246" s="4">
        <f t="shared" si="276"/>
        <v>-0.66384582996861141</v>
      </c>
      <c r="AW246" s="4">
        <f t="shared" si="277"/>
        <v>0.66384582996861141</v>
      </c>
      <c r="AX246" s="4">
        <f t="shared" si="278"/>
        <v>-198.63928998117839</v>
      </c>
      <c r="AY246" s="4">
        <f t="shared" si="279"/>
        <v>-193.54403759563223</v>
      </c>
      <c r="AZ246" s="4">
        <f t="shared" si="280"/>
        <v>-23.64870033623108</v>
      </c>
      <c r="BA246" s="4">
        <f t="shared" si="281"/>
        <v>-119.49224939435004</v>
      </c>
      <c r="BB246" s="4">
        <f t="shared" si="282"/>
        <v>119.49224939435004</v>
      </c>
      <c r="BC246" s="4">
        <f t="shared" si="283"/>
        <v>-0.7142857142857143</v>
      </c>
      <c r="BD246" s="4">
        <f t="shared" si="284"/>
        <v>-0.7</v>
      </c>
      <c r="BE246" s="4">
        <f t="shared" si="285"/>
        <v>-4.7619047619047609E-2</v>
      </c>
      <c r="BF246" s="4">
        <f t="shared" si="286"/>
        <v>-0.51388888888888884</v>
      </c>
      <c r="BG246" s="4">
        <f t="shared" si="287"/>
        <v>1.0571428571428572</v>
      </c>
      <c r="BH246" s="4">
        <f t="shared" si="288"/>
        <v>2.2164313720958932</v>
      </c>
      <c r="BI246" s="4">
        <f t="shared" si="289"/>
        <v>4.14047619047619</v>
      </c>
      <c r="BJ246" s="4">
        <f t="shared" si="290"/>
        <v>0.5353083244854947</v>
      </c>
      <c r="BK246" s="4">
        <f t="shared" si="291"/>
        <v>1.1063190667935812</v>
      </c>
      <c r="BL246" s="4">
        <f t="shared" si="292"/>
        <v>2.2622857142857145</v>
      </c>
      <c r="BM246" s="4">
        <f t="shared" si="293"/>
        <v>0.48902711969910756</v>
      </c>
      <c r="BN246" s="3">
        <f t="shared" si="294"/>
        <v>0</v>
      </c>
      <c r="BO246" s="3">
        <v>100</v>
      </c>
      <c r="BP246" s="3">
        <f t="shared" si="295"/>
        <v>-1</v>
      </c>
      <c r="BQ246" s="3">
        <f t="shared" si="296"/>
        <v>-100</v>
      </c>
      <c r="BR246" s="3">
        <f t="shared" si="297"/>
        <v>1</v>
      </c>
      <c r="BS246" s="3">
        <f t="shared" si="298"/>
        <v>4.25</v>
      </c>
      <c r="BT246" s="3">
        <f t="shared" si="311"/>
        <v>425</v>
      </c>
      <c r="BU246" s="3">
        <f t="shared" si="299"/>
        <v>0</v>
      </c>
      <c r="BV246" s="3">
        <f t="shared" si="300"/>
        <v>-1</v>
      </c>
      <c r="BW246" s="3">
        <f t="shared" si="312"/>
        <v>-100</v>
      </c>
      <c r="BX246" s="3">
        <f t="shared" si="301"/>
        <v>1</v>
      </c>
      <c r="BY246" s="3">
        <f t="shared" si="302"/>
        <v>0.39999999999999991</v>
      </c>
      <c r="BZ246" s="3">
        <f t="shared" si="313"/>
        <v>39.999999999999993</v>
      </c>
      <c r="CA246" s="3">
        <f t="shared" si="303"/>
        <v>0</v>
      </c>
      <c r="CB246" s="3">
        <f t="shared" si="304"/>
        <v>-1</v>
      </c>
      <c r="CC246" s="3">
        <f t="shared" si="305"/>
        <v>-100</v>
      </c>
      <c r="CD246" s="3">
        <f t="shared" si="306"/>
        <v>1</v>
      </c>
      <c r="CE246" s="3">
        <f t="shared" si="307"/>
        <v>0</v>
      </c>
      <c r="CF246" s="3">
        <f t="shared" si="314"/>
        <v>1</v>
      </c>
      <c r="CG246" s="16" t="str">
        <f t="shared" si="315"/>
        <v/>
      </c>
      <c r="CI246" s="12">
        <f t="shared" si="316"/>
        <v>1</v>
      </c>
      <c r="CJ246" s="12">
        <f t="shared" si="317"/>
        <v>0</v>
      </c>
      <c r="CK246" s="12">
        <f t="shared" si="318"/>
        <v>1</v>
      </c>
      <c r="CL246" s="12" t="str">
        <f t="shared" si="319"/>
        <v/>
      </c>
      <c r="CM246" s="12">
        <f t="shared" si="308"/>
        <v>1</v>
      </c>
      <c r="CN246" s="12">
        <f t="shared" si="309"/>
        <v>0</v>
      </c>
      <c r="CO246" s="12">
        <f t="shared" si="320"/>
        <v>1</v>
      </c>
      <c r="CP246" s="12" t="str">
        <f t="shared" si="321"/>
        <v/>
      </c>
    </row>
    <row r="247" spans="1:94" x14ac:dyDescent="0.25">
      <c r="A247" t="s">
        <v>127</v>
      </c>
      <c r="B247" t="s">
        <v>222</v>
      </c>
      <c r="C247" t="s">
        <v>174</v>
      </c>
      <c r="D247" t="s">
        <v>130</v>
      </c>
      <c r="E247" t="s">
        <v>24</v>
      </c>
      <c r="F247" s="3">
        <v>1</v>
      </c>
      <c r="G247" s="3">
        <v>1</v>
      </c>
      <c r="H247" s="3" t="str">
        <f t="shared" si="310"/>
        <v>D</v>
      </c>
      <c r="I247" s="3">
        <v>1.33</v>
      </c>
      <c r="J247" s="3">
        <v>6</v>
      </c>
      <c r="K247" s="3">
        <v>7.5</v>
      </c>
      <c r="L247" s="3">
        <v>1.33</v>
      </c>
      <c r="M247" s="3">
        <v>3.4</v>
      </c>
      <c r="N247" s="3">
        <f t="shared" si="242"/>
        <v>2</v>
      </c>
      <c r="O247" s="3">
        <f t="shared" si="243"/>
        <v>5.1879699248120303E-2</v>
      </c>
      <c r="P247" s="3">
        <f t="shared" si="244"/>
        <v>4.5997346306943854E-2</v>
      </c>
      <c r="Q247" s="3">
        <f t="shared" si="245"/>
        <v>1.399</v>
      </c>
      <c r="R247" s="3">
        <f t="shared" si="246"/>
        <v>6.3112781954887218</v>
      </c>
      <c r="S247" s="3">
        <f t="shared" si="247"/>
        <v>7.8890977443609023</v>
      </c>
      <c r="T247" s="3">
        <f t="shared" si="248"/>
        <v>1.399</v>
      </c>
      <c r="U247" s="3">
        <f t="shared" si="249"/>
        <v>3.5763909774436091</v>
      </c>
      <c r="V247" s="4">
        <f t="shared" si="250"/>
        <v>0.75187969924812026</v>
      </c>
      <c r="W247" s="4">
        <f t="shared" si="251"/>
        <v>0.16666666666666666</v>
      </c>
      <c r="X247" s="4">
        <f t="shared" si="252"/>
        <v>0.13333333333333333</v>
      </c>
      <c r="Y247" s="4">
        <f t="shared" si="253"/>
        <v>0.75187969924812026</v>
      </c>
      <c r="Z247" s="4">
        <f t="shared" si="254"/>
        <v>0.29411764705882354</v>
      </c>
      <c r="AA247" s="4">
        <f t="shared" si="255"/>
        <v>0.22166666666666668</v>
      </c>
      <c r="AB247" s="4">
        <f t="shared" si="256"/>
        <v>0.17733333333333334</v>
      </c>
      <c r="AC247" s="4">
        <f t="shared" si="257"/>
        <v>4.511278195488722</v>
      </c>
      <c r="AD247" s="4">
        <f t="shared" si="258"/>
        <v>0.8</v>
      </c>
      <c r="AE247" s="4">
        <f t="shared" si="259"/>
        <v>5.6390977443609023</v>
      </c>
      <c r="AF247" s="4">
        <f t="shared" si="260"/>
        <v>1.25</v>
      </c>
      <c r="AG247" s="4">
        <f t="shared" si="261"/>
        <v>0.39117647058823535</v>
      </c>
      <c r="AH247" s="4">
        <f t="shared" si="262"/>
        <v>2.5563909774436087</v>
      </c>
      <c r="AI247" s="4">
        <f t="shared" si="263"/>
        <v>-6.4900977443609023</v>
      </c>
      <c r="AJ247" s="4">
        <f t="shared" si="264"/>
        <v>-4.9122781954887218</v>
      </c>
      <c r="AK247" s="4">
        <f t="shared" si="265"/>
        <v>-1.5778195488721805</v>
      </c>
      <c r="AL247" s="4">
        <f t="shared" si="266"/>
        <v>-2.1773909774436091</v>
      </c>
      <c r="AM247" s="4">
        <f t="shared" si="267"/>
        <v>2.1773909774436091</v>
      </c>
      <c r="AN247" s="4">
        <f t="shared" si="268"/>
        <v>-3.2450488721804511</v>
      </c>
      <c r="AO247" s="4">
        <f t="shared" si="269"/>
        <v>-2.4561390977443609</v>
      </c>
      <c r="AP247" s="4">
        <f t="shared" si="270"/>
        <v>-0.78890977443609023</v>
      </c>
      <c r="AQ247" s="4">
        <f t="shared" si="271"/>
        <v>-1.0886954887218045</v>
      </c>
      <c r="AR247" s="4">
        <f t="shared" si="272"/>
        <v>1.0886954887218045</v>
      </c>
      <c r="AS247" s="4">
        <f t="shared" si="273"/>
        <v>-1.2718685928350077</v>
      </c>
      <c r="AT247" s="4">
        <f t="shared" si="274"/>
        <v>-1.1841473426027529</v>
      </c>
      <c r="AU247" s="4">
        <f t="shared" si="275"/>
        <v>-0.66794193202773211</v>
      </c>
      <c r="AV247" s="4">
        <f t="shared" si="276"/>
        <v>-0.82783720432649033</v>
      </c>
      <c r="AW247" s="4">
        <f t="shared" si="277"/>
        <v>0.82783720432649033</v>
      </c>
      <c r="AX247" s="4">
        <f t="shared" si="278"/>
        <v>-228.93634671030142</v>
      </c>
      <c r="AY247" s="4">
        <f t="shared" si="279"/>
        <v>-213.14652166849552</v>
      </c>
      <c r="AZ247" s="4">
        <f t="shared" si="280"/>
        <v>-120.22954776499178</v>
      </c>
      <c r="BA247" s="4">
        <f t="shared" si="281"/>
        <v>-149.01069677876825</v>
      </c>
      <c r="BB247" s="4">
        <f t="shared" si="282"/>
        <v>149.01069677876825</v>
      </c>
      <c r="BC247" s="4">
        <f t="shared" si="283"/>
        <v>-0.82266666666666666</v>
      </c>
      <c r="BD247" s="4">
        <f t="shared" si="284"/>
        <v>-0.77833333333333332</v>
      </c>
      <c r="BE247" s="4">
        <f t="shared" si="285"/>
        <v>-0.2</v>
      </c>
      <c r="BF247" s="4">
        <f t="shared" si="286"/>
        <v>-0.60882352941176476</v>
      </c>
      <c r="BG247" s="4">
        <f t="shared" si="287"/>
        <v>1.5563909774436091</v>
      </c>
      <c r="BH247" s="4">
        <f t="shared" si="288"/>
        <v>3.3848033012775303</v>
      </c>
      <c r="BI247" s="4">
        <f t="shared" si="289"/>
        <v>5.1997919799498744</v>
      </c>
      <c r="BJ247" s="4">
        <f t="shared" si="290"/>
        <v>0.65094975228415952</v>
      </c>
      <c r="BK247" s="4">
        <f t="shared" si="291"/>
        <v>1.5396479254447797</v>
      </c>
      <c r="BL247" s="4">
        <f t="shared" si="292"/>
        <v>2.4876954887218048</v>
      </c>
      <c r="BM247" s="4">
        <f t="shared" si="293"/>
        <v>0.61890530108082542</v>
      </c>
      <c r="BN247" s="3">
        <f t="shared" si="294"/>
        <v>0</v>
      </c>
      <c r="BO247" s="3">
        <v>100</v>
      </c>
      <c r="BP247" s="3">
        <f t="shared" si="295"/>
        <v>-1</v>
      </c>
      <c r="BQ247" s="3">
        <f t="shared" si="296"/>
        <v>-100</v>
      </c>
      <c r="BR247" s="3">
        <f t="shared" si="297"/>
        <v>0</v>
      </c>
      <c r="BS247" s="3">
        <f t="shared" si="298"/>
        <v>-1</v>
      </c>
      <c r="BT247" s="3">
        <f t="shared" si="311"/>
        <v>-100</v>
      </c>
      <c r="BU247" s="3">
        <f t="shared" si="299"/>
        <v>1</v>
      </c>
      <c r="BV247" s="3">
        <f t="shared" si="300"/>
        <v>5</v>
      </c>
      <c r="BW247" s="3">
        <f t="shared" si="312"/>
        <v>500</v>
      </c>
      <c r="BX247" s="3">
        <f t="shared" si="301"/>
        <v>0</v>
      </c>
      <c r="BY247" s="3">
        <f t="shared" si="302"/>
        <v>-1</v>
      </c>
      <c r="BZ247" s="3">
        <f t="shared" si="313"/>
        <v>-100</v>
      </c>
      <c r="CA247" s="3">
        <f t="shared" si="303"/>
        <v>1</v>
      </c>
      <c r="CB247" s="3">
        <f t="shared" si="304"/>
        <v>2.4</v>
      </c>
      <c r="CC247" s="3">
        <f t="shared" si="305"/>
        <v>240</v>
      </c>
      <c r="CD247" s="3">
        <f t="shared" si="306"/>
        <v>1</v>
      </c>
      <c r="CE247" s="3">
        <f t="shared" si="307"/>
        <v>1</v>
      </c>
      <c r="CF247" s="3">
        <f t="shared" si="314"/>
        <v>2</v>
      </c>
      <c r="CG247" s="16" t="str">
        <f t="shared" si="315"/>
        <v>BackCasa</v>
      </c>
      <c r="CI247" s="12">
        <f t="shared" si="316"/>
        <v>1</v>
      </c>
      <c r="CJ247" s="12">
        <f t="shared" si="317"/>
        <v>0</v>
      </c>
      <c r="CK247" s="12">
        <f t="shared" si="318"/>
        <v>1</v>
      </c>
      <c r="CL247" s="12" t="str">
        <f t="shared" si="319"/>
        <v/>
      </c>
      <c r="CM247" s="12">
        <f t="shared" si="308"/>
        <v>1</v>
      </c>
      <c r="CN247" s="12">
        <f t="shared" si="309"/>
        <v>1</v>
      </c>
      <c r="CO247" s="12">
        <f t="shared" si="320"/>
        <v>2</v>
      </c>
      <c r="CP247" s="12" t="str">
        <f t="shared" si="321"/>
        <v>Under2.5</v>
      </c>
    </row>
    <row r="248" spans="1:94" x14ac:dyDescent="0.25">
      <c r="A248" t="s">
        <v>127</v>
      </c>
      <c r="B248" t="s">
        <v>223</v>
      </c>
      <c r="C248" t="s">
        <v>134</v>
      </c>
      <c r="D248" t="s">
        <v>135</v>
      </c>
      <c r="E248" t="s">
        <v>15</v>
      </c>
      <c r="F248" s="3">
        <v>0</v>
      </c>
      <c r="G248" s="3">
        <v>5</v>
      </c>
      <c r="H248" s="3" t="str">
        <f t="shared" si="310"/>
        <v>A</v>
      </c>
      <c r="I248" s="3">
        <v>4.5</v>
      </c>
      <c r="J248" s="3">
        <v>4.33</v>
      </c>
      <c r="K248" s="3">
        <v>1.67</v>
      </c>
      <c r="L248" s="3">
        <v>1.57</v>
      </c>
      <c r="M248" s="3">
        <v>2.35</v>
      </c>
      <c r="N248" s="3">
        <f t="shared" si="242"/>
        <v>5</v>
      </c>
      <c r="O248" s="3">
        <f t="shared" si="243"/>
        <v>5.1971499648893138E-2</v>
      </c>
      <c r="P248" s="3">
        <f t="shared" si="244"/>
        <v>6.2474590052852608E-2</v>
      </c>
      <c r="Q248" s="3">
        <f t="shared" si="245"/>
        <v>4.733871748420019</v>
      </c>
      <c r="R248" s="3">
        <f t="shared" si="246"/>
        <v>4.5550365934797075</v>
      </c>
      <c r="S248" s="3">
        <f t="shared" si="247"/>
        <v>1.7567924044136514</v>
      </c>
      <c r="T248" s="3">
        <f t="shared" si="248"/>
        <v>1.6515952544487622</v>
      </c>
      <c r="U248" s="3">
        <f t="shared" si="249"/>
        <v>2.4721330241748989</v>
      </c>
      <c r="V248" s="4">
        <f t="shared" si="250"/>
        <v>0.22222222222222221</v>
      </c>
      <c r="W248" s="4">
        <f t="shared" si="251"/>
        <v>0.23094688221709006</v>
      </c>
      <c r="X248" s="4">
        <f t="shared" si="252"/>
        <v>0.5988023952095809</v>
      </c>
      <c r="Y248" s="4">
        <f t="shared" si="253"/>
        <v>0.63694267515923564</v>
      </c>
      <c r="Z248" s="4">
        <f t="shared" si="254"/>
        <v>0.42553191489361702</v>
      </c>
      <c r="AA248" s="4">
        <f t="shared" si="255"/>
        <v>1.0392609699769053</v>
      </c>
      <c r="AB248" s="4">
        <f t="shared" si="256"/>
        <v>2.6946107784431139</v>
      </c>
      <c r="AC248" s="4">
        <f t="shared" si="257"/>
        <v>0.9622222222222222</v>
      </c>
      <c r="AD248" s="4">
        <f t="shared" si="258"/>
        <v>2.5928143712574854</v>
      </c>
      <c r="AE248" s="4">
        <f t="shared" si="259"/>
        <v>0.37111111111111111</v>
      </c>
      <c r="AF248" s="4">
        <f t="shared" si="260"/>
        <v>0.38568129330254042</v>
      </c>
      <c r="AG248" s="4">
        <f t="shared" si="261"/>
        <v>0.66808510638297869</v>
      </c>
      <c r="AH248" s="4">
        <f t="shared" si="262"/>
        <v>1.4968152866242037</v>
      </c>
      <c r="AI248" s="4">
        <f t="shared" si="263"/>
        <v>2.9770793440063676</v>
      </c>
      <c r="AJ248" s="4">
        <f t="shared" si="264"/>
        <v>0.17883515494031155</v>
      </c>
      <c r="AK248" s="4">
        <f t="shared" si="265"/>
        <v>2.7982441890660561</v>
      </c>
      <c r="AL248" s="4">
        <f t="shared" si="266"/>
        <v>-0.82053776972613668</v>
      </c>
      <c r="AM248" s="4">
        <f t="shared" si="267"/>
        <v>0.82053776972613668</v>
      </c>
      <c r="AN248" s="4">
        <f t="shared" si="268"/>
        <v>1.4885396720031838</v>
      </c>
      <c r="AO248" s="4">
        <f t="shared" si="269"/>
        <v>8.9417577470155774E-2</v>
      </c>
      <c r="AP248" s="4">
        <f t="shared" si="270"/>
        <v>1.399122094533028</v>
      </c>
      <c r="AQ248" s="4">
        <f t="shared" si="271"/>
        <v>-0.41026888486306834</v>
      </c>
      <c r="AR248" s="4">
        <f t="shared" si="272"/>
        <v>0.41026888486306834</v>
      </c>
      <c r="AS248" s="4">
        <f t="shared" si="273"/>
        <v>0.97924873243941457</v>
      </c>
      <c r="AT248" s="4">
        <f t="shared" si="274"/>
        <v>8.9180401398812725E-2</v>
      </c>
      <c r="AU248" s="4">
        <f t="shared" si="275"/>
        <v>0.95025012793322017</v>
      </c>
      <c r="AV248" s="4">
        <f t="shared" si="276"/>
        <v>-0.38932739926342302</v>
      </c>
      <c r="AW248" s="4">
        <f t="shared" si="277"/>
        <v>0.38932739926342302</v>
      </c>
      <c r="AX248" s="4">
        <f t="shared" si="278"/>
        <v>176.26477183909464</v>
      </c>
      <c r="AY248" s="4">
        <f t="shared" si="279"/>
        <v>16.052472251786291</v>
      </c>
      <c r="AZ248" s="4">
        <f t="shared" si="280"/>
        <v>171.04502302797962</v>
      </c>
      <c r="BA248" s="4">
        <f t="shared" si="281"/>
        <v>-70.078931867416145</v>
      </c>
      <c r="BB248" s="4">
        <f t="shared" si="282"/>
        <v>70.078931867416145</v>
      </c>
      <c r="BC248" s="4">
        <f t="shared" si="283"/>
        <v>1.6946107784431139</v>
      </c>
      <c r="BD248" s="4">
        <f t="shared" si="284"/>
        <v>3.9260969976905244E-2</v>
      </c>
      <c r="BE248" s="4">
        <f t="shared" si="285"/>
        <v>1.5928143712574854</v>
      </c>
      <c r="BF248" s="4">
        <f t="shared" si="286"/>
        <v>-0.33191489361702131</v>
      </c>
      <c r="BG248" s="4">
        <f t="shared" si="287"/>
        <v>0.49681528662420382</v>
      </c>
      <c r="BH248" s="4">
        <f t="shared" si="288"/>
        <v>1.6695884709908717</v>
      </c>
      <c r="BI248" s="4">
        <f t="shared" si="289"/>
        <v>3.6819002487711265</v>
      </c>
      <c r="BJ248" s="4">
        <f t="shared" si="290"/>
        <v>0.45345836611084578</v>
      </c>
      <c r="BK248" s="4">
        <f t="shared" si="291"/>
        <v>0.58020782119303793</v>
      </c>
      <c r="BL248" s="4">
        <f t="shared" si="292"/>
        <v>2.0618641393118304</v>
      </c>
      <c r="BM248" s="4">
        <f t="shared" si="293"/>
        <v>0.28139963741097346</v>
      </c>
      <c r="BN248" s="3">
        <f t="shared" si="294"/>
        <v>0</v>
      </c>
      <c r="BO248" s="3">
        <v>100</v>
      </c>
      <c r="BP248" s="3">
        <f t="shared" si="295"/>
        <v>-1</v>
      </c>
      <c r="BQ248" s="3">
        <f t="shared" si="296"/>
        <v>-100</v>
      </c>
      <c r="BR248" s="3">
        <f t="shared" si="297"/>
        <v>1</v>
      </c>
      <c r="BS248" s="3">
        <f t="shared" si="298"/>
        <v>0.66999999999999993</v>
      </c>
      <c r="BT248" s="3">
        <f t="shared" si="311"/>
        <v>67</v>
      </c>
      <c r="BU248" s="3">
        <f t="shared" si="299"/>
        <v>0</v>
      </c>
      <c r="BV248" s="3">
        <f t="shared" si="300"/>
        <v>-1</v>
      </c>
      <c r="BW248" s="3">
        <f t="shared" si="312"/>
        <v>-100</v>
      </c>
      <c r="BX248" s="3">
        <f t="shared" si="301"/>
        <v>1</v>
      </c>
      <c r="BY248" s="3">
        <f t="shared" si="302"/>
        <v>0.57000000000000006</v>
      </c>
      <c r="BZ248" s="3">
        <f t="shared" si="313"/>
        <v>57.000000000000007</v>
      </c>
      <c r="CA248" s="3">
        <f t="shared" si="303"/>
        <v>0</v>
      </c>
      <c r="CB248" s="3">
        <f t="shared" si="304"/>
        <v>-1</v>
      </c>
      <c r="CC248" s="3">
        <f t="shared" si="305"/>
        <v>-100</v>
      </c>
      <c r="CD248" s="3">
        <f t="shared" si="306"/>
        <v>1</v>
      </c>
      <c r="CE248" s="3">
        <f t="shared" si="307"/>
        <v>0</v>
      </c>
      <c r="CF248" s="3">
        <f t="shared" si="314"/>
        <v>1</v>
      </c>
      <c r="CG248" s="16" t="str">
        <f t="shared" si="315"/>
        <v/>
      </c>
      <c r="CI248" s="12">
        <f t="shared" si="316"/>
        <v>1</v>
      </c>
      <c r="CJ248" s="12">
        <f t="shared" si="317"/>
        <v>1</v>
      </c>
      <c r="CK248" s="12">
        <f t="shared" si="318"/>
        <v>2</v>
      </c>
      <c r="CL248" s="12" t="str">
        <f t="shared" si="319"/>
        <v>Over2.5</v>
      </c>
      <c r="CM248" s="12">
        <f t="shared" si="308"/>
        <v>1</v>
      </c>
      <c r="CN248" s="12">
        <f t="shared" si="309"/>
        <v>0</v>
      </c>
      <c r="CO248" s="12">
        <f t="shared" si="320"/>
        <v>1</v>
      </c>
      <c r="CP248" s="12" t="str">
        <f t="shared" si="321"/>
        <v/>
      </c>
    </row>
    <row r="249" spans="1:94" x14ac:dyDescent="0.25">
      <c r="A249" t="s">
        <v>127</v>
      </c>
      <c r="B249" t="s">
        <v>223</v>
      </c>
      <c r="C249" t="s">
        <v>136</v>
      </c>
      <c r="D249" t="s">
        <v>16</v>
      </c>
      <c r="E249" t="s">
        <v>141</v>
      </c>
      <c r="F249" s="3">
        <v>1</v>
      </c>
      <c r="G249" s="3">
        <v>2</v>
      </c>
      <c r="H249" s="3" t="str">
        <f t="shared" si="310"/>
        <v>A</v>
      </c>
      <c r="I249" s="3">
        <v>4.2</v>
      </c>
      <c r="J249" s="3">
        <v>4.2</v>
      </c>
      <c r="K249" s="3">
        <v>1.75</v>
      </c>
      <c r="L249" s="3">
        <v>1.5</v>
      </c>
      <c r="M249" s="3">
        <v>2.5</v>
      </c>
      <c r="N249" s="3">
        <f t="shared" si="242"/>
        <v>3</v>
      </c>
      <c r="O249" s="3">
        <f t="shared" si="243"/>
        <v>4.761904761904745E-2</v>
      </c>
      <c r="P249" s="3">
        <f t="shared" si="244"/>
        <v>6.6666666666666652E-2</v>
      </c>
      <c r="Q249" s="3">
        <f t="shared" si="245"/>
        <v>4.3999999999999995</v>
      </c>
      <c r="R249" s="3">
        <f t="shared" si="246"/>
        <v>4.3999999999999995</v>
      </c>
      <c r="S249" s="3">
        <f t="shared" si="247"/>
        <v>1.833333333333333</v>
      </c>
      <c r="T249" s="3">
        <f t="shared" si="248"/>
        <v>1.5714285714285712</v>
      </c>
      <c r="U249" s="3">
        <f t="shared" si="249"/>
        <v>2.6190476190476186</v>
      </c>
      <c r="V249" s="4">
        <f t="shared" si="250"/>
        <v>0.23809523809523808</v>
      </c>
      <c r="W249" s="4">
        <f t="shared" si="251"/>
        <v>0.23809523809523808</v>
      </c>
      <c r="X249" s="4">
        <f t="shared" si="252"/>
        <v>0.5714285714285714</v>
      </c>
      <c r="Y249" s="4">
        <f t="shared" si="253"/>
        <v>0.66666666666666663</v>
      </c>
      <c r="Z249" s="4">
        <f t="shared" si="254"/>
        <v>0.4</v>
      </c>
      <c r="AA249" s="4">
        <f t="shared" si="255"/>
        <v>1</v>
      </c>
      <c r="AB249" s="4">
        <f t="shared" si="256"/>
        <v>2.4</v>
      </c>
      <c r="AC249" s="4">
        <f t="shared" si="257"/>
        <v>1</v>
      </c>
      <c r="AD249" s="4">
        <f t="shared" si="258"/>
        <v>2.4</v>
      </c>
      <c r="AE249" s="4">
        <f t="shared" si="259"/>
        <v>0.41666666666666663</v>
      </c>
      <c r="AF249" s="4">
        <f t="shared" si="260"/>
        <v>0.41666666666666663</v>
      </c>
      <c r="AG249" s="4">
        <f t="shared" si="261"/>
        <v>0.6</v>
      </c>
      <c r="AH249" s="4">
        <f t="shared" si="262"/>
        <v>1.6666666666666667</v>
      </c>
      <c r="AI249" s="4">
        <f t="shared" si="263"/>
        <v>2.5666666666666664</v>
      </c>
      <c r="AJ249" s="4">
        <f t="shared" si="264"/>
        <v>0</v>
      </c>
      <c r="AK249" s="4">
        <f t="shared" si="265"/>
        <v>2.5666666666666664</v>
      </c>
      <c r="AL249" s="4">
        <f t="shared" si="266"/>
        <v>-1.0476190476190474</v>
      </c>
      <c r="AM249" s="4">
        <f t="shared" si="267"/>
        <v>1.0476190476190474</v>
      </c>
      <c r="AN249" s="4">
        <f t="shared" si="268"/>
        <v>1.2833333333333332</v>
      </c>
      <c r="AO249" s="4">
        <f t="shared" si="269"/>
        <v>0</v>
      </c>
      <c r="AP249" s="4">
        <f t="shared" si="270"/>
        <v>1.2833333333333332</v>
      </c>
      <c r="AQ249" s="4">
        <f t="shared" si="271"/>
        <v>-0.52380952380952372</v>
      </c>
      <c r="AR249" s="4">
        <f t="shared" si="272"/>
        <v>0.52380952380952372</v>
      </c>
      <c r="AS249" s="4">
        <f t="shared" si="273"/>
        <v>0.90885468558938864</v>
      </c>
      <c r="AT249" s="4">
        <f t="shared" si="274"/>
        <v>0</v>
      </c>
      <c r="AU249" s="4">
        <f t="shared" si="275"/>
        <v>0.90885468558938864</v>
      </c>
      <c r="AV249" s="4">
        <f t="shared" si="276"/>
        <v>-0.48251329502247686</v>
      </c>
      <c r="AW249" s="4">
        <f t="shared" si="277"/>
        <v>0.48251329502247686</v>
      </c>
      <c r="AX249" s="4">
        <f t="shared" si="278"/>
        <v>163.59384340608997</v>
      </c>
      <c r="AY249" s="4">
        <f t="shared" si="279"/>
        <v>0</v>
      </c>
      <c r="AZ249" s="4">
        <f t="shared" si="280"/>
        <v>163.59384340608997</v>
      </c>
      <c r="BA249" s="4">
        <f t="shared" si="281"/>
        <v>-86.852393104045845</v>
      </c>
      <c r="BB249" s="4">
        <f t="shared" si="282"/>
        <v>86.852393104045845</v>
      </c>
      <c r="BC249" s="4">
        <f t="shared" si="283"/>
        <v>1.4000000000000001</v>
      </c>
      <c r="BD249" s="4">
        <f t="shared" si="284"/>
        <v>0</v>
      </c>
      <c r="BE249" s="4">
        <f t="shared" si="285"/>
        <v>1.4000000000000001</v>
      </c>
      <c r="BF249" s="4">
        <f t="shared" si="286"/>
        <v>-0.4</v>
      </c>
      <c r="BG249" s="4">
        <f t="shared" si="287"/>
        <v>0.66666666666666663</v>
      </c>
      <c r="BH249" s="4">
        <f t="shared" si="288"/>
        <v>1.4818656909200385</v>
      </c>
      <c r="BI249" s="4">
        <f t="shared" si="289"/>
        <v>3.5444444444444443</v>
      </c>
      <c r="BJ249" s="4">
        <f t="shared" si="290"/>
        <v>0.41808122941317705</v>
      </c>
      <c r="BK249" s="4">
        <f t="shared" si="291"/>
        <v>0.74077853267162208</v>
      </c>
      <c r="BL249" s="4">
        <f t="shared" si="292"/>
        <v>2.0952380952380949</v>
      </c>
      <c r="BM249" s="4">
        <f t="shared" si="293"/>
        <v>0.35355339059327423</v>
      </c>
      <c r="BN249" s="3">
        <f t="shared" si="294"/>
        <v>0</v>
      </c>
      <c r="BO249" s="3">
        <v>100</v>
      </c>
      <c r="BP249" s="3">
        <f t="shared" si="295"/>
        <v>-1</v>
      </c>
      <c r="BQ249" s="3">
        <f t="shared" si="296"/>
        <v>-100</v>
      </c>
      <c r="BR249" s="3">
        <f t="shared" si="297"/>
        <v>1</v>
      </c>
      <c r="BS249" s="3">
        <f t="shared" si="298"/>
        <v>0.75</v>
      </c>
      <c r="BT249" s="3">
        <f t="shared" si="311"/>
        <v>75</v>
      </c>
      <c r="BU249" s="3">
        <f t="shared" si="299"/>
        <v>0</v>
      </c>
      <c r="BV249" s="3">
        <f t="shared" si="300"/>
        <v>-1</v>
      </c>
      <c r="BW249" s="3">
        <f t="shared" si="312"/>
        <v>-100</v>
      </c>
      <c r="BX249" s="3">
        <f t="shared" si="301"/>
        <v>1</v>
      </c>
      <c r="BY249" s="3">
        <f t="shared" si="302"/>
        <v>0.5</v>
      </c>
      <c r="BZ249" s="3">
        <f t="shared" si="313"/>
        <v>50</v>
      </c>
      <c r="CA249" s="3">
        <f t="shared" si="303"/>
        <v>0</v>
      </c>
      <c r="CB249" s="3">
        <f t="shared" si="304"/>
        <v>-1</v>
      </c>
      <c r="CC249" s="3">
        <f t="shared" si="305"/>
        <v>-100</v>
      </c>
      <c r="CD249" s="3">
        <f t="shared" si="306"/>
        <v>1</v>
      </c>
      <c r="CE249" s="3">
        <f t="shared" si="307"/>
        <v>0</v>
      </c>
      <c r="CF249" s="3">
        <f t="shared" si="314"/>
        <v>1</v>
      </c>
      <c r="CG249" s="16" t="str">
        <f t="shared" si="315"/>
        <v/>
      </c>
      <c r="CI249" s="12">
        <f t="shared" si="316"/>
        <v>1</v>
      </c>
      <c r="CJ249" s="12">
        <f t="shared" si="317"/>
        <v>1</v>
      </c>
      <c r="CK249" s="12">
        <f t="shared" si="318"/>
        <v>2</v>
      </c>
      <c r="CL249" s="12" t="str">
        <f t="shared" si="319"/>
        <v>Over2.5</v>
      </c>
      <c r="CM249" s="12">
        <f t="shared" si="308"/>
        <v>1</v>
      </c>
      <c r="CN249" s="12">
        <f t="shared" si="309"/>
        <v>0</v>
      </c>
      <c r="CO249" s="12">
        <f t="shared" si="320"/>
        <v>1</v>
      </c>
      <c r="CP249" s="12" t="str">
        <f t="shared" si="321"/>
        <v/>
      </c>
    </row>
    <row r="250" spans="1:94" x14ac:dyDescent="0.25">
      <c r="A250" t="s">
        <v>127</v>
      </c>
      <c r="B250" t="s">
        <v>224</v>
      </c>
      <c r="C250" t="s">
        <v>177</v>
      </c>
      <c r="D250" t="s">
        <v>17</v>
      </c>
      <c r="E250" t="s">
        <v>19</v>
      </c>
      <c r="F250" s="3">
        <v>1</v>
      </c>
      <c r="G250" s="3">
        <v>1</v>
      </c>
      <c r="H250" s="3" t="str">
        <f t="shared" si="310"/>
        <v>D</v>
      </c>
      <c r="I250" s="3">
        <v>1.8</v>
      </c>
      <c r="J250" s="3">
        <v>3.4</v>
      </c>
      <c r="K250" s="3">
        <v>5</v>
      </c>
      <c r="L250" s="3">
        <v>2.2999999999999998</v>
      </c>
      <c r="M250" s="3">
        <v>1.6</v>
      </c>
      <c r="N250" s="3">
        <f t="shared" si="242"/>
        <v>2</v>
      </c>
      <c r="O250" s="3">
        <f t="shared" si="243"/>
        <v>4.9673202614379131E-2</v>
      </c>
      <c r="P250" s="3">
        <f t="shared" si="244"/>
        <v>5.9782608695652217E-2</v>
      </c>
      <c r="Q250" s="3">
        <f t="shared" si="245"/>
        <v>1.8894117647058826</v>
      </c>
      <c r="R250" s="3">
        <f t="shared" si="246"/>
        <v>3.568888888888889</v>
      </c>
      <c r="S250" s="3">
        <f t="shared" si="247"/>
        <v>5.2483660130718954</v>
      </c>
      <c r="T250" s="3">
        <f t="shared" si="248"/>
        <v>2.414248366013072</v>
      </c>
      <c r="U250" s="3">
        <f t="shared" si="249"/>
        <v>1.6794771241830067</v>
      </c>
      <c r="V250" s="4">
        <f t="shared" si="250"/>
        <v>0.55555555555555558</v>
      </c>
      <c r="W250" s="4">
        <f t="shared" si="251"/>
        <v>0.29411764705882354</v>
      </c>
      <c r="X250" s="4">
        <f t="shared" si="252"/>
        <v>0.2</v>
      </c>
      <c r="Y250" s="4">
        <f t="shared" si="253"/>
        <v>0.43478260869565222</v>
      </c>
      <c r="Z250" s="4">
        <f t="shared" si="254"/>
        <v>0.625</v>
      </c>
      <c r="AA250" s="4">
        <f t="shared" si="255"/>
        <v>0.52941176470588236</v>
      </c>
      <c r="AB250" s="4">
        <f t="shared" si="256"/>
        <v>0.36</v>
      </c>
      <c r="AC250" s="4">
        <f t="shared" si="257"/>
        <v>1.8888888888888888</v>
      </c>
      <c r="AD250" s="4">
        <f t="shared" si="258"/>
        <v>0.67999999999999994</v>
      </c>
      <c r="AE250" s="4">
        <f t="shared" si="259"/>
        <v>2.7777777777777777</v>
      </c>
      <c r="AF250" s="4">
        <f t="shared" si="260"/>
        <v>1.4705882352941178</v>
      </c>
      <c r="AG250" s="4">
        <f t="shared" si="261"/>
        <v>1.4374999999999998</v>
      </c>
      <c r="AH250" s="4">
        <f t="shared" si="262"/>
        <v>0.69565217391304357</v>
      </c>
      <c r="AI250" s="4">
        <f t="shared" si="263"/>
        <v>-3.3589542483660129</v>
      </c>
      <c r="AJ250" s="4">
        <f t="shared" si="264"/>
        <v>-1.6794771241830064</v>
      </c>
      <c r="AK250" s="4">
        <f t="shared" si="265"/>
        <v>-1.6794771241830064</v>
      </c>
      <c r="AL250" s="4">
        <f t="shared" si="266"/>
        <v>0.73477124183006537</v>
      </c>
      <c r="AM250" s="4">
        <f t="shared" si="267"/>
        <v>-0.73477124183006537</v>
      </c>
      <c r="AN250" s="4">
        <f t="shared" si="268"/>
        <v>-1.6794771241830064</v>
      </c>
      <c r="AO250" s="4">
        <f t="shared" si="269"/>
        <v>-0.83973856209150322</v>
      </c>
      <c r="AP250" s="4">
        <f t="shared" si="270"/>
        <v>-0.83973856209150322</v>
      </c>
      <c r="AQ250" s="4">
        <f t="shared" si="271"/>
        <v>0.36738562091503268</v>
      </c>
      <c r="AR250" s="4">
        <f t="shared" si="272"/>
        <v>-0.36738562091503268</v>
      </c>
      <c r="AS250" s="4">
        <f t="shared" si="273"/>
        <v>-1.033748760068818</v>
      </c>
      <c r="AT250" s="4">
        <f t="shared" si="274"/>
        <v>-0.69850652290818382</v>
      </c>
      <c r="AU250" s="4">
        <f t="shared" si="275"/>
        <v>-0.69850652290818382</v>
      </c>
      <c r="AV250" s="4">
        <f t="shared" si="276"/>
        <v>0.35207839675730529</v>
      </c>
      <c r="AW250" s="4">
        <f t="shared" si="277"/>
        <v>-0.35207839675730529</v>
      </c>
      <c r="AX250" s="4">
        <f t="shared" si="278"/>
        <v>-186.07477681238723</v>
      </c>
      <c r="AY250" s="4">
        <f t="shared" si="279"/>
        <v>-125.7311741234731</v>
      </c>
      <c r="AZ250" s="4">
        <f t="shared" si="280"/>
        <v>-125.7311741234731</v>
      </c>
      <c r="BA250" s="4">
        <f t="shared" si="281"/>
        <v>63.374111416314953</v>
      </c>
      <c r="BB250" s="4">
        <f t="shared" si="282"/>
        <v>-63.374111416314953</v>
      </c>
      <c r="BC250" s="4">
        <f t="shared" si="283"/>
        <v>-0.64</v>
      </c>
      <c r="BD250" s="4">
        <f t="shared" si="284"/>
        <v>-0.47058823529411759</v>
      </c>
      <c r="BE250" s="4">
        <f t="shared" si="285"/>
        <v>-0.32</v>
      </c>
      <c r="BF250" s="4">
        <f t="shared" si="286"/>
        <v>0.4375</v>
      </c>
      <c r="BG250" s="4">
        <f t="shared" si="287"/>
        <v>-0.30434782608695649</v>
      </c>
      <c r="BH250" s="4">
        <f t="shared" si="288"/>
        <v>1.6794771241830064</v>
      </c>
      <c r="BI250" s="4">
        <f t="shared" si="289"/>
        <v>3.568888888888889</v>
      </c>
      <c r="BJ250" s="4">
        <f t="shared" si="290"/>
        <v>0.47058823529411759</v>
      </c>
      <c r="BK250" s="4">
        <f t="shared" si="291"/>
        <v>0.51956172771890019</v>
      </c>
      <c r="BL250" s="4">
        <f t="shared" si="292"/>
        <v>2.0468627450980392</v>
      </c>
      <c r="BM250" s="4">
        <f t="shared" si="293"/>
        <v>0.25383320350286337</v>
      </c>
      <c r="BN250" s="3">
        <f t="shared" si="294"/>
        <v>0</v>
      </c>
      <c r="BO250" s="3">
        <v>100</v>
      </c>
      <c r="BP250" s="3">
        <f t="shared" si="295"/>
        <v>-1</v>
      </c>
      <c r="BQ250" s="3">
        <f t="shared" si="296"/>
        <v>-100</v>
      </c>
      <c r="BR250" s="3">
        <f t="shared" si="297"/>
        <v>0</v>
      </c>
      <c r="BS250" s="3">
        <f t="shared" si="298"/>
        <v>-1</v>
      </c>
      <c r="BT250" s="3">
        <f t="shared" si="311"/>
        <v>-100</v>
      </c>
      <c r="BU250" s="3">
        <f t="shared" si="299"/>
        <v>1</v>
      </c>
      <c r="BV250" s="3">
        <f t="shared" si="300"/>
        <v>2.4</v>
      </c>
      <c r="BW250" s="3">
        <f t="shared" si="312"/>
        <v>240</v>
      </c>
      <c r="BX250" s="3">
        <f t="shared" si="301"/>
        <v>0</v>
      </c>
      <c r="BY250" s="3">
        <f t="shared" si="302"/>
        <v>-1</v>
      </c>
      <c r="BZ250" s="3">
        <f t="shared" si="313"/>
        <v>-100</v>
      </c>
      <c r="CA250" s="3">
        <f t="shared" si="303"/>
        <v>1</v>
      </c>
      <c r="CB250" s="3">
        <f t="shared" si="304"/>
        <v>0.60000000000000009</v>
      </c>
      <c r="CC250" s="3">
        <f t="shared" si="305"/>
        <v>60.000000000000007</v>
      </c>
      <c r="CD250" s="3">
        <f t="shared" si="306"/>
        <v>1</v>
      </c>
      <c r="CE250" s="3">
        <f t="shared" si="307"/>
        <v>1</v>
      </c>
      <c r="CF250" s="3">
        <f t="shared" si="314"/>
        <v>2</v>
      </c>
      <c r="CG250" s="16" t="str">
        <f t="shared" si="315"/>
        <v>BackCasa</v>
      </c>
      <c r="CI250" s="12">
        <f t="shared" si="316"/>
        <v>1</v>
      </c>
      <c r="CJ250" s="12">
        <f t="shared" si="317"/>
        <v>0</v>
      </c>
      <c r="CK250" s="12">
        <f t="shared" si="318"/>
        <v>1</v>
      </c>
      <c r="CL250" s="12" t="str">
        <f t="shared" si="319"/>
        <v/>
      </c>
      <c r="CM250" s="12">
        <f t="shared" si="308"/>
        <v>1</v>
      </c>
      <c r="CN250" s="12">
        <f t="shared" si="309"/>
        <v>1</v>
      </c>
      <c r="CO250" s="12">
        <f t="shared" si="320"/>
        <v>2</v>
      </c>
      <c r="CP250" s="12" t="str">
        <f t="shared" si="321"/>
        <v>Under2.5</v>
      </c>
    </row>
    <row r="251" spans="1:94" x14ac:dyDescent="0.25">
      <c r="A251" t="s">
        <v>127</v>
      </c>
      <c r="B251" t="s">
        <v>225</v>
      </c>
      <c r="C251" t="s">
        <v>186</v>
      </c>
      <c r="D251" t="s">
        <v>130</v>
      </c>
      <c r="E251" t="s">
        <v>22</v>
      </c>
      <c r="F251" s="3">
        <v>1</v>
      </c>
      <c r="G251" s="3">
        <v>0</v>
      </c>
      <c r="H251" s="3" t="str">
        <f t="shared" si="310"/>
        <v>H</v>
      </c>
      <c r="I251" s="3">
        <v>1.18</v>
      </c>
      <c r="J251" s="3">
        <v>7.5</v>
      </c>
      <c r="K251" s="3">
        <v>13</v>
      </c>
      <c r="L251" s="3">
        <v>1.36</v>
      </c>
      <c r="M251" s="3">
        <v>3.1</v>
      </c>
      <c r="N251" s="3">
        <f t="shared" si="242"/>
        <v>1</v>
      </c>
      <c r="O251" s="3">
        <f t="shared" si="243"/>
        <v>5.7714037375054428E-2</v>
      </c>
      <c r="P251" s="3">
        <f t="shared" si="244"/>
        <v>5.7874762808349023E-2</v>
      </c>
      <c r="Q251" s="3">
        <f t="shared" si="245"/>
        <v>1.2481025641025643</v>
      </c>
      <c r="R251" s="3">
        <f t="shared" si="246"/>
        <v>7.932855280312908</v>
      </c>
      <c r="S251" s="3">
        <f t="shared" si="247"/>
        <v>13.750282485875708</v>
      </c>
      <c r="T251" s="3">
        <f t="shared" si="248"/>
        <v>1.4384910908300741</v>
      </c>
      <c r="U251" s="3">
        <f t="shared" si="249"/>
        <v>3.2789135158626688</v>
      </c>
      <c r="V251" s="4">
        <f t="shared" si="250"/>
        <v>0.84745762711864414</v>
      </c>
      <c r="W251" s="4">
        <f t="shared" si="251"/>
        <v>0.13333333333333333</v>
      </c>
      <c r="X251" s="4">
        <f t="shared" si="252"/>
        <v>7.6923076923076927E-2</v>
      </c>
      <c r="Y251" s="4">
        <f t="shared" si="253"/>
        <v>0.73529411764705876</v>
      </c>
      <c r="Z251" s="4">
        <f t="shared" si="254"/>
        <v>0.32258064516129031</v>
      </c>
      <c r="AA251" s="4">
        <f t="shared" si="255"/>
        <v>0.15733333333333333</v>
      </c>
      <c r="AB251" s="4">
        <f t="shared" si="256"/>
        <v>9.0769230769230769E-2</v>
      </c>
      <c r="AC251" s="4">
        <f t="shared" si="257"/>
        <v>6.3559322033898304</v>
      </c>
      <c r="AD251" s="4">
        <f t="shared" si="258"/>
        <v>0.57692307692307687</v>
      </c>
      <c r="AE251" s="4">
        <f t="shared" si="259"/>
        <v>11.016949152542374</v>
      </c>
      <c r="AF251" s="4">
        <f t="shared" si="260"/>
        <v>1.7333333333333334</v>
      </c>
      <c r="AG251" s="4">
        <f t="shared" si="261"/>
        <v>0.43870967741935485</v>
      </c>
      <c r="AH251" s="4">
        <f t="shared" si="262"/>
        <v>2.2794117647058822</v>
      </c>
      <c r="AI251" s="4">
        <f t="shared" si="263"/>
        <v>-12.502179921773143</v>
      </c>
      <c r="AJ251" s="4">
        <f t="shared" si="264"/>
        <v>-6.6847527162103439</v>
      </c>
      <c r="AK251" s="4">
        <f t="shared" si="265"/>
        <v>-5.8174272055628</v>
      </c>
      <c r="AL251" s="4">
        <f t="shared" si="266"/>
        <v>-1.8404224250325947</v>
      </c>
      <c r="AM251" s="4">
        <f t="shared" si="267"/>
        <v>1.8404224250325947</v>
      </c>
      <c r="AN251" s="4">
        <f t="shared" si="268"/>
        <v>-6.2510899608865715</v>
      </c>
      <c r="AO251" s="4">
        <f t="shared" si="269"/>
        <v>-3.342376358105172</v>
      </c>
      <c r="AP251" s="4">
        <f t="shared" si="270"/>
        <v>-2.9087136027814</v>
      </c>
      <c r="AQ251" s="4">
        <f t="shared" si="271"/>
        <v>-0.92021121251629734</v>
      </c>
      <c r="AR251" s="4">
        <f t="shared" si="272"/>
        <v>0.92021121251629734</v>
      </c>
      <c r="AS251" s="4">
        <f t="shared" si="273"/>
        <v>-1.4121682664950499</v>
      </c>
      <c r="AT251" s="4">
        <f t="shared" si="274"/>
        <v>-1.2800843501675654</v>
      </c>
      <c r="AU251" s="4">
        <f t="shared" si="275"/>
        <v>-1.2396603729208204</v>
      </c>
      <c r="AV251" s="4">
        <f t="shared" si="276"/>
        <v>-0.74386996378849746</v>
      </c>
      <c r="AW251" s="4">
        <f t="shared" si="277"/>
        <v>0.74386996378849746</v>
      </c>
      <c r="AX251" s="4">
        <f t="shared" si="278"/>
        <v>-254.19028796910897</v>
      </c>
      <c r="AY251" s="4">
        <f t="shared" si="279"/>
        <v>-230.41518303016178</v>
      </c>
      <c r="AZ251" s="4">
        <f t="shared" si="280"/>
        <v>-223.13886712574771</v>
      </c>
      <c r="BA251" s="4">
        <f t="shared" si="281"/>
        <v>-133.89659348192956</v>
      </c>
      <c r="BB251" s="4">
        <f t="shared" si="282"/>
        <v>133.89659348192956</v>
      </c>
      <c r="BC251" s="4">
        <f t="shared" si="283"/>
        <v>-0.90923076923076918</v>
      </c>
      <c r="BD251" s="4">
        <f t="shared" si="284"/>
        <v>-0.84266666666666667</v>
      </c>
      <c r="BE251" s="4">
        <f t="shared" si="285"/>
        <v>-0.42307692307692313</v>
      </c>
      <c r="BF251" s="4">
        <f t="shared" si="286"/>
        <v>-0.56129032258064515</v>
      </c>
      <c r="BG251" s="4">
        <f t="shared" si="287"/>
        <v>1.2794117647058822</v>
      </c>
      <c r="BH251" s="4">
        <f t="shared" si="288"/>
        <v>6.2561021006865927</v>
      </c>
      <c r="BI251" s="4">
        <f t="shared" si="289"/>
        <v>7.6437467767637273</v>
      </c>
      <c r="BJ251" s="4">
        <f t="shared" si="290"/>
        <v>0.81846014571081238</v>
      </c>
      <c r="BK251" s="4">
        <f t="shared" si="291"/>
        <v>1.3013751769883382</v>
      </c>
      <c r="BL251" s="4">
        <f t="shared" si="292"/>
        <v>2.3587023033463712</v>
      </c>
      <c r="BM251" s="4">
        <f t="shared" si="293"/>
        <v>0.55173354227111782</v>
      </c>
      <c r="BN251" s="3">
        <f t="shared" si="294"/>
        <v>1</v>
      </c>
      <c r="BO251" s="3">
        <v>100</v>
      </c>
      <c r="BP251" s="3">
        <f t="shared" si="295"/>
        <v>0.17999999999999994</v>
      </c>
      <c r="BQ251" s="3">
        <f t="shared" si="296"/>
        <v>17.999999999999993</v>
      </c>
      <c r="BR251" s="3">
        <f t="shared" si="297"/>
        <v>0</v>
      </c>
      <c r="BS251" s="3">
        <f t="shared" si="298"/>
        <v>-1</v>
      </c>
      <c r="BT251" s="3">
        <f t="shared" si="311"/>
        <v>-100</v>
      </c>
      <c r="BU251" s="3">
        <f t="shared" si="299"/>
        <v>0</v>
      </c>
      <c r="BV251" s="3">
        <f t="shared" si="300"/>
        <v>-1</v>
      </c>
      <c r="BW251" s="3">
        <f t="shared" si="312"/>
        <v>-100</v>
      </c>
      <c r="BX251" s="3">
        <f t="shared" si="301"/>
        <v>0</v>
      </c>
      <c r="BY251" s="3">
        <f t="shared" si="302"/>
        <v>-1</v>
      </c>
      <c r="BZ251" s="3">
        <f t="shared" si="313"/>
        <v>-100</v>
      </c>
      <c r="CA251" s="3">
        <f t="shared" si="303"/>
        <v>1</v>
      </c>
      <c r="CB251" s="3">
        <f t="shared" si="304"/>
        <v>2.1</v>
      </c>
      <c r="CC251" s="3">
        <f t="shared" si="305"/>
        <v>210</v>
      </c>
      <c r="CD251" s="3">
        <f t="shared" si="306"/>
        <v>0</v>
      </c>
      <c r="CE251" s="3">
        <f t="shared" si="307"/>
        <v>1</v>
      </c>
      <c r="CF251" s="3">
        <f t="shared" si="314"/>
        <v>1</v>
      </c>
      <c r="CG251" s="16" t="str">
        <f t="shared" si="315"/>
        <v/>
      </c>
      <c r="CI251" s="12">
        <f t="shared" si="316"/>
        <v>1</v>
      </c>
      <c r="CJ251" s="12">
        <f t="shared" si="317"/>
        <v>0</v>
      </c>
      <c r="CK251" s="12">
        <f t="shared" si="318"/>
        <v>1</v>
      </c>
      <c r="CL251" s="12" t="str">
        <f t="shared" si="319"/>
        <v/>
      </c>
      <c r="CM251" s="12">
        <f t="shared" si="308"/>
        <v>1</v>
      </c>
      <c r="CN251" s="12">
        <f t="shared" si="309"/>
        <v>1</v>
      </c>
      <c r="CO251" s="12">
        <f t="shared" si="320"/>
        <v>2</v>
      </c>
      <c r="CP251" s="12" t="str">
        <f t="shared" si="321"/>
        <v>Under2.5</v>
      </c>
    </row>
    <row r="252" spans="1:94" x14ac:dyDescent="0.25">
      <c r="A252" t="s">
        <v>127</v>
      </c>
      <c r="B252" t="s">
        <v>226</v>
      </c>
      <c r="C252" t="s">
        <v>186</v>
      </c>
      <c r="D252" t="s">
        <v>25</v>
      </c>
      <c r="E252" t="s">
        <v>16</v>
      </c>
      <c r="F252" s="3">
        <v>4</v>
      </c>
      <c r="G252" s="3">
        <v>1</v>
      </c>
      <c r="H252" s="3" t="str">
        <f t="shared" si="310"/>
        <v>H</v>
      </c>
      <c r="I252" s="3">
        <v>1.29</v>
      </c>
      <c r="J252" s="3">
        <v>6</v>
      </c>
      <c r="K252" s="3">
        <v>8</v>
      </c>
      <c r="L252" s="3">
        <v>1.36</v>
      </c>
      <c r="M252" s="3">
        <v>3.1</v>
      </c>
      <c r="N252" s="3">
        <f t="shared" si="242"/>
        <v>5</v>
      </c>
      <c r="O252" s="3">
        <f t="shared" si="243"/>
        <v>6.6860465116278966E-2</v>
      </c>
      <c r="P252" s="3">
        <f t="shared" si="244"/>
        <v>5.7874762808349023E-2</v>
      </c>
      <c r="Q252" s="3">
        <f t="shared" si="245"/>
        <v>1.37625</v>
      </c>
      <c r="R252" s="3">
        <f t="shared" si="246"/>
        <v>6.4011627906976738</v>
      </c>
      <c r="S252" s="3">
        <f t="shared" si="247"/>
        <v>8.5348837209302317</v>
      </c>
      <c r="T252" s="3">
        <f t="shared" si="248"/>
        <v>1.4509302325581395</v>
      </c>
      <c r="U252" s="3">
        <f t="shared" si="249"/>
        <v>3.3072674418604651</v>
      </c>
      <c r="V252" s="4">
        <f t="shared" si="250"/>
        <v>0.77519379844961234</v>
      </c>
      <c r="W252" s="4">
        <f t="shared" si="251"/>
        <v>0.16666666666666666</v>
      </c>
      <c r="X252" s="4">
        <f t="shared" si="252"/>
        <v>0.125</v>
      </c>
      <c r="Y252" s="4">
        <f t="shared" si="253"/>
        <v>0.73529411764705876</v>
      </c>
      <c r="Z252" s="4">
        <f t="shared" si="254"/>
        <v>0.32258064516129031</v>
      </c>
      <c r="AA252" s="4">
        <f t="shared" si="255"/>
        <v>0.215</v>
      </c>
      <c r="AB252" s="4">
        <f t="shared" si="256"/>
        <v>0.16125</v>
      </c>
      <c r="AC252" s="4">
        <f t="shared" si="257"/>
        <v>4.6511627906976747</v>
      </c>
      <c r="AD252" s="4">
        <f t="shared" si="258"/>
        <v>0.75</v>
      </c>
      <c r="AE252" s="4">
        <f t="shared" si="259"/>
        <v>6.2015503875968987</v>
      </c>
      <c r="AF252" s="4">
        <f t="shared" si="260"/>
        <v>1.3333333333333333</v>
      </c>
      <c r="AG252" s="4">
        <f t="shared" si="261"/>
        <v>0.43870967741935485</v>
      </c>
      <c r="AH252" s="4">
        <f t="shared" si="262"/>
        <v>2.2794117647058822</v>
      </c>
      <c r="AI252" s="4">
        <f t="shared" si="263"/>
        <v>-7.158633720930232</v>
      </c>
      <c r="AJ252" s="4">
        <f t="shared" si="264"/>
        <v>-5.024912790697674</v>
      </c>
      <c r="AK252" s="4">
        <f t="shared" si="265"/>
        <v>-2.1337209302325579</v>
      </c>
      <c r="AL252" s="4">
        <f t="shared" si="266"/>
        <v>-1.8563372093023256</v>
      </c>
      <c r="AM252" s="4">
        <f t="shared" si="267"/>
        <v>1.8563372093023256</v>
      </c>
      <c r="AN252" s="4">
        <f t="shared" si="268"/>
        <v>-3.579316860465116</v>
      </c>
      <c r="AO252" s="4">
        <f t="shared" si="269"/>
        <v>-2.512456395348837</v>
      </c>
      <c r="AP252" s="4">
        <f t="shared" si="270"/>
        <v>-1.066860465116279</v>
      </c>
      <c r="AQ252" s="4">
        <f t="shared" si="271"/>
        <v>-0.9281686046511628</v>
      </c>
      <c r="AR252" s="4">
        <f t="shared" si="272"/>
        <v>0.9281686046511628</v>
      </c>
      <c r="AS252" s="4">
        <f t="shared" si="273"/>
        <v>-1.2983599324273047</v>
      </c>
      <c r="AT252" s="4">
        <f t="shared" si="274"/>
        <v>-1.1920007232022991</v>
      </c>
      <c r="AU252" s="4">
        <f t="shared" si="275"/>
        <v>-0.81773569122766787</v>
      </c>
      <c r="AV252" s="4">
        <f t="shared" si="276"/>
        <v>-0.74816169314287395</v>
      </c>
      <c r="AW252" s="4">
        <f t="shared" si="277"/>
        <v>0.74816169314287395</v>
      </c>
      <c r="AX252" s="4">
        <f t="shared" si="278"/>
        <v>-233.70478783691485</v>
      </c>
      <c r="AY252" s="4">
        <f t="shared" si="279"/>
        <v>-214.56013017641385</v>
      </c>
      <c r="AZ252" s="4">
        <f t="shared" si="280"/>
        <v>-147.19242442098022</v>
      </c>
      <c r="BA252" s="4">
        <f t="shared" si="281"/>
        <v>-134.66910476571732</v>
      </c>
      <c r="BB252" s="4">
        <f t="shared" si="282"/>
        <v>134.66910476571732</v>
      </c>
      <c r="BC252" s="4">
        <f t="shared" si="283"/>
        <v>-0.83875</v>
      </c>
      <c r="BD252" s="4">
        <f t="shared" si="284"/>
        <v>-0.78500000000000003</v>
      </c>
      <c r="BE252" s="4">
        <f t="shared" si="285"/>
        <v>-0.25</v>
      </c>
      <c r="BF252" s="4">
        <f t="shared" si="286"/>
        <v>-0.56129032258064515</v>
      </c>
      <c r="BG252" s="4">
        <f t="shared" si="287"/>
        <v>1.2794117647058825</v>
      </c>
      <c r="BH252" s="4">
        <f t="shared" si="288"/>
        <v>3.6753355926742484</v>
      </c>
      <c r="BI252" s="4">
        <f t="shared" si="289"/>
        <v>5.4374321705426354</v>
      </c>
      <c r="BJ252" s="4">
        <f t="shared" si="290"/>
        <v>0.67593221899583966</v>
      </c>
      <c r="BK252" s="4">
        <f t="shared" si="291"/>
        <v>1.3126286288665856</v>
      </c>
      <c r="BL252" s="4">
        <f t="shared" si="292"/>
        <v>2.3790988372093023</v>
      </c>
      <c r="BM252" s="4">
        <f t="shared" si="293"/>
        <v>0.55173354227111771</v>
      </c>
      <c r="BN252" s="3">
        <f t="shared" si="294"/>
        <v>1</v>
      </c>
      <c r="BO252" s="3">
        <v>100</v>
      </c>
      <c r="BP252" s="3">
        <f t="shared" si="295"/>
        <v>0.29000000000000004</v>
      </c>
      <c r="BQ252" s="3">
        <f t="shared" si="296"/>
        <v>29.000000000000004</v>
      </c>
      <c r="BR252" s="3">
        <f t="shared" si="297"/>
        <v>0</v>
      </c>
      <c r="BS252" s="3">
        <f t="shared" si="298"/>
        <v>-1</v>
      </c>
      <c r="BT252" s="3">
        <f t="shared" si="311"/>
        <v>-100</v>
      </c>
      <c r="BU252" s="3">
        <f t="shared" si="299"/>
        <v>0</v>
      </c>
      <c r="BV252" s="3">
        <f t="shared" si="300"/>
        <v>-1</v>
      </c>
      <c r="BW252" s="3">
        <f t="shared" si="312"/>
        <v>-100</v>
      </c>
      <c r="BX252" s="3">
        <f t="shared" si="301"/>
        <v>1</v>
      </c>
      <c r="BY252" s="3">
        <f t="shared" si="302"/>
        <v>0.3600000000000001</v>
      </c>
      <c r="BZ252" s="3">
        <f t="shared" si="313"/>
        <v>36.000000000000007</v>
      </c>
      <c r="CA252" s="3">
        <f t="shared" si="303"/>
        <v>0</v>
      </c>
      <c r="CB252" s="3">
        <f t="shared" si="304"/>
        <v>-1</v>
      </c>
      <c r="CC252" s="3">
        <f t="shared" si="305"/>
        <v>-100</v>
      </c>
      <c r="CD252" s="3">
        <f t="shared" si="306"/>
        <v>1</v>
      </c>
      <c r="CE252" s="3">
        <f t="shared" si="307"/>
        <v>1</v>
      </c>
      <c r="CF252" s="3">
        <f t="shared" si="314"/>
        <v>2</v>
      </c>
      <c r="CG252" s="16" t="str">
        <f t="shared" si="315"/>
        <v>BackCasa</v>
      </c>
      <c r="CI252" s="12">
        <f t="shared" si="316"/>
        <v>1</v>
      </c>
      <c r="CJ252" s="12">
        <f t="shared" si="317"/>
        <v>0</v>
      </c>
      <c r="CK252" s="12">
        <f t="shared" si="318"/>
        <v>1</v>
      </c>
      <c r="CL252" s="12" t="str">
        <f t="shared" si="319"/>
        <v/>
      </c>
      <c r="CM252" s="12">
        <f t="shared" si="308"/>
        <v>1</v>
      </c>
      <c r="CN252" s="12">
        <f t="shared" si="309"/>
        <v>1</v>
      </c>
      <c r="CO252" s="12">
        <f t="shared" si="320"/>
        <v>2</v>
      </c>
      <c r="CP252" s="12" t="str">
        <f t="shared" si="321"/>
        <v>Under2.5</v>
      </c>
    </row>
    <row r="253" spans="1:94" x14ac:dyDescent="0.25">
      <c r="A253" t="s">
        <v>127</v>
      </c>
      <c r="B253" t="s">
        <v>227</v>
      </c>
      <c r="C253" t="s">
        <v>173</v>
      </c>
      <c r="D253" t="s">
        <v>21</v>
      </c>
      <c r="E253" t="s">
        <v>133</v>
      </c>
      <c r="F253" s="3">
        <v>4</v>
      </c>
      <c r="G253" s="3">
        <v>2</v>
      </c>
      <c r="H253" s="3" t="str">
        <f t="shared" si="310"/>
        <v>H</v>
      </c>
      <c r="I253" s="3">
        <v>1.57</v>
      </c>
      <c r="J253" s="3">
        <v>4.5</v>
      </c>
      <c r="K253" s="3">
        <v>5.25</v>
      </c>
      <c r="L253" s="3">
        <v>1.5</v>
      </c>
      <c r="M253" s="3">
        <v>2.5</v>
      </c>
      <c r="N253" s="3">
        <f t="shared" si="242"/>
        <v>6</v>
      </c>
      <c r="O253" s="3">
        <f t="shared" si="243"/>
        <v>4.9641087857648314E-2</v>
      </c>
      <c r="P253" s="3">
        <f t="shared" si="244"/>
        <v>6.6666666666666652E-2</v>
      </c>
      <c r="Q253" s="3">
        <f t="shared" si="245"/>
        <v>1.6479365079365078</v>
      </c>
      <c r="R253" s="3">
        <f t="shared" si="246"/>
        <v>4.7233848953594171</v>
      </c>
      <c r="S253" s="3">
        <f t="shared" si="247"/>
        <v>5.5106157112526537</v>
      </c>
      <c r="T253" s="3">
        <f t="shared" si="248"/>
        <v>1.5744616317864724</v>
      </c>
      <c r="U253" s="3">
        <f t="shared" si="249"/>
        <v>2.6241027196441209</v>
      </c>
      <c r="V253" s="4">
        <f t="shared" si="250"/>
        <v>0.63694267515923564</v>
      </c>
      <c r="W253" s="4">
        <f t="shared" si="251"/>
        <v>0.22222222222222221</v>
      </c>
      <c r="X253" s="4">
        <f t="shared" si="252"/>
        <v>0.19047619047619047</v>
      </c>
      <c r="Y253" s="4">
        <f t="shared" si="253"/>
        <v>0.66666666666666663</v>
      </c>
      <c r="Z253" s="4">
        <f t="shared" si="254"/>
        <v>0.4</v>
      </c>
      <c r="AA253" s="4">
        <f t="shared" si="255"/>
        <v>0.34888888888888892</v>
      </c>
      <c r="AB253" s="4">
        <f t="shared" si="256"/>
        <v>0.29904761904761906</v>
      </c>
      <c r="AC253" s="4">
        <f t="shared" si="257"/>
        <v>2.8662420382165603</v>
      </c>
      <c r="AD253" s="4">
        <f t="shared" si="258"/>
        <v>0.8571428571428571</v>
      </c>
      <c r="AE253" s="4">
        <f t="shared" si="259"/>
        <v>3.3439490445859872</v>
      </c>
      <c r="AF253" s="4">
        <f t="shared" si="260"/>
        <v>1.1666666666666667</v>
      </c>
      <c r="AG253" s="4">
        <f t="shared" si="261"/>
        <v>0.6</v>
      </c>
      <c r="AH253" s="4">
        <f t="shared" si="262"/>
        <v>1.6666666666666667</v>
      </c>
      <c r="AI253" s="4">
        <f t="shared" si="263"/>
        <v>-3.8626792033161461</v>
      </c>
      <c r="AJ253" s="4">
        <f t="shared" si="264"/>
        <v>-3.0754483874229095</v>
      </c>
      <c r="AK253" s="4">
        <f t="shared" si="265"/>
        <v>-0.78723081589323662</v>
      </c>
      <c r="AL253" s="4">
        <f t="shared" si="266"/>
        <v>-1.0496410878576485</v>
      </c>
      <c r="AM253" s="4">
        <f t="shared" si="267"/>
        <v>1.0496410878576485</v>
      </c>
      <c r="AN253" s="4">
        <f t="shared" si="268"/>
        <v>-1.9313396016580731</v>
      </c>
      <c r="AO253" s="4">
        <f t="shared" si="269"/>
        <v>-1.5377241937114547</v>
      </c>
      <c r="AP253" s="4">
        <f t="shared" si="270"/>
        <v>-0.39361540794661831</v>
      </c>
      <c r="AQ253" s="4">
        <f t="shared" si="271"/>
        <v>-0.52482054392882427</v>
      </c>
      <c r="AR253" s="4">
        <f t="shared" si="272"/>
        <v>0.52482054392882427</v>
      </c>
      <c r="AS253" s="4">
        <f t="shared" si="273"/>
        <v>-1.09302978601612</v>
      </c>
      <c r="AT253" s="4">
        <f t="shared" si="274"/>
        <v>-0.99420203193408396</v>
      </c>
      <c r="AU253" s="4">
        <f t="shared" si="275"/>
        <v>-0.37499033023072104</v>
      </c>
      <c r="AV253" s="4">
        <f t="shared" si="276"/>
        <v>-0.4833063102785034</v>
      </c>
      <c r="AW253" s="4">
        <f t="shared" si="277"/>
        <v>0.4833063102785034</v>
      </c>
      <c r="AX253" s="4">
        <f t="shared" si="278"/>
        <v>-196.74536148290161</v>
      </c>
      <c r="AY253" s="4">
        <f t="shared" si="279"/>
        <v>-178.95636574813511</v>
      </c>
      <c r="AZ253" s="4">
        <f t="shared" si="280"/>
        <v>-67.498259441529797</v>
      </c>
      <c r="BA253" s="4">
        <f t="shared" si="281"/>
        <v>-86.995135850130609</v>
      </c>
      <c r="BB253" s="4">
        <f t="shared" si="282"/>
        <v>86.995135850130609</v>
      </c>
      <c r="BC253" s="4">
        <f t="shared" si="283"/>
        <v>-0.70095238095238099</v>
      </c>
      <c r="BD253" s="4">
        <f t="shared" si="284"/>
        <v>-0.6511111111111112</v>
      </c>
      <c r="BE253" s="4">
        <f t="shared" si="285"/>
        <v>-0.14285714285714293</v>
      </c>
      <c r="BF253" s="4">
        <f t="shared" si="286"/>
        <v>-0.40000000000000008</v>
      </c>
      <c r="BG253" s="4">
        <f t="shared" si="287"/>
        <v>0.66666666666666685</v>
      </c>
      <c r="BH253" s="4">
        <f t="shared" si="288"/>
        <v>2.0411763670705998</v>
      </c>
      <c r="BI253" s="4">
        <f t="shared" si="289"/>
        <v>3.9606457048495258</v>
      </c>
      <c r="BJ253" s="4">
        <f t="shared" si="290"/>
        <v>0.51536454385993835</v>
      </c>
      <c r="BK253" s="4">
        <f t="shared" si="291"/>
        <v>0.74220833103616812</v>
      </c>
      <c r="BL253" s="4">
        <f t="shared" si="292"/>
        <v>2.0992821757152966</v>
      </c>
      <c r="BM253" s="4">
        <f t="shared" si="293"/>
        <v>0.3535533905932739</v>
      </c>
      <c r="BN253" s="3">
        <f t="shared" si="294"/>
        <v>1</v>
      </c>
      <c r="BO253" s="3">
        <v>100</v>
      </c>
      <c r="BP253" s="3">
        <f t="shared" si="295"/>
        <v>0.57000000000000006</v>
      </c>
      <c r="BQ253" s="3">
        <f t="shared" si="296"/>
        <v>57.000000000000007</v>
      </c>
      <c r="BR253" s="3">
        <f t="shared" si="297"/>
        <v>0</v>
      </c>
      <c r="BS253" s="3">
        <f t="shared" si="298"/>
        <v>-1</v>
      </c>
      <c r="BT253" s="3">
        <f t="shared" si="311"/>
        <v>-100</v>
      </c>
      <c r="BU253" s="3">
        <f t="shared" si="299"/>
        <v>0</v>
      </c>
      <c r="BV253" s="3">
        <f t="shared" si="300"/>
        <v>-1</v>
      </c>
      <c r="BW253" s="3">
        <f t="shared" si="312"/>
        <v>-100</v>
      </c>
      <c r="BX253" s="3">
        <f t="shared" si="301"/>
        <v>1</v>
      </c>
      <c r="BY253" s="3">
        <f t="shared" si="302"/>
        <v>0.5</v>
      </c>
      <c r="BZ253" s="3">
        <f t="shared" si="313"/>
        <v>50</v>
      </c>
      <c r="CA253" s="3">
        <f t="shared" si="303"/>
        <v>0</v>
      </c>
      <c r="CB253" s="3">
        <f t="shared" si="304"/>
        <v>-1</v>
      </c>
      <c r="CC253" s="3">
        <f t="shared" si="305"/>
        <v>-100</v>
      </c>
      <c r="CD253" s="3">
        <f t="shared" si="306"/>
        <v>1</v>
      </c>
      <c r="CE253" s="3">
        <f t="shared" si="307"/>
        <v>1</v>
      </c>
      <c r="CF253" s="3">
        <f t="shared" si="314"/>
        <v>2</v>
      </c>
      <c r="CG253" s="16" t="str">
        <f t="shared" si="315"/>
        <v>BackCasa</v>
      </c>
      <c r="CI253" s="12">
        <f t="shared" si="316"/>
        <v>1</v>
      </c>
      <c r="CJ253" s="12">
        <f t="shared" si="317"/>
        <v>0</v>
      </c>
      <c r="CK253" s="12">
        <f t="shared" si="318"/>
        <v>1</v>
      </c>
      <c r="CL253" s="12" t="str">
        <f t="shared" si="319"/>
        <v/>
      </c>
      <c r="CM253" s="12">
        <f t="shared" si="308"/>
        <v>1</v>
      </c>
      <c r="CN253" s="12">
        <f t="shared" si="309"/>
        <v>1</v>
      </c>
      <c r="CO253" s="12">
        <f t="shared" si="320"/>
        <v>2</v>
      </c>
      <c r="CP253" s="12" t="str">
        <f t="shared" si="321"/>
        <v>Under2.5</v>
      </c>
    </row>
    <row r="254" spans="1:94" x14ac:dyDescent="0.25">
      <c r="A254" t="s">
        <v>127</v>
      </c>
      <c r="B254" t="s">
        <v>227</v>
      </c>
      <c r="C254" t="s">
        <v>173</v>
      </c>
      <c r="D254" t="s">
        <v>15</v>
      </c>
      <c r="E254" t="s">
        <v>17</v>
      </c>
      <c r="F254" s="3">
        <v>1</v>
      </c>
      <c r="G254" s="3">
        <v>1</v>
      </c>
      <c r="H254" s="3" t="str">
        <f t="shared" si="310"/>
        <v>D</v>
      </c>
      <c r="I254" s="3">
        <v>1.83</v>
      </c>
      <c r="J254" s="3">
        <v>3.8</v>
      </c>
      <c r="K254" s="3">
        <v>4</v>
      </c>
      <c r="L254" s="3">
        <v>1.6</v>
      </c>
      <c r="M254" s="3">
        <v>2.2999999999999998</v>
      </c>
      <c r="N254" s="3">
        <f t="shared" si="242"/>
        <v>2</v>
      </c>
      <c r="O254" s="3">
        <f t="shared" si="243"/>
        <v>5.9605982168535965E-2</v>
      </c>
      <c r="P254" s="3">
        <f t="shared" si="244"/>
        <v>5.9782608695652217E-2</v>
      </c>
      <c r="Q254" s="3">
        <f t="shared" si="245"/>
        <v>1.9390789473684209</v>
      </c>
      <c r="R254" s="3">
        <f t="shared" si="246"/>
        <v>4.0265027322404361</v>
      </c>
      <c r="S254" s="3">
        <f t="shared" si="247"/>
        <v>4.2384239286741439</v>
      </c>
      <c r="T254" s="3">
        <f t="shared" si="248"/>
        <v>1.6953695714696577</v>
      </c>
      <c r="U254" s="3">
        <f t="shared" si="249"/>
        <v>2.4370937589876327</v>
      </c>
      <c r="V254" s="4">
        <f t="shared" si="250"/>
        <v>0.54644808743169393</v>
      </c>
      <c r="W254" s="4">
        <f t="shared" si="251"/>
        <v>0.26315789473684209</v>
      </c>
      <c r="X254" s="4">
        <f t="shared" si="252"/>
        <v>0.25</v>
      </c>
      <c r="Y254" s="4">
        <f t="shared" si="253"/>
        <v>0.625</v>
      </c>
      <c r="Z254" s="4">
        <f t="shared" si="254"/>
        <v>0.43478260869565222</v>
      </c>
      <c r="AA254" s="4">
        <f t="shared" si="255"/>
        <v>0.48157894736842111</v>
      </c>
      <c r="AB254" s="4">
        <f t="shared" si="256"/>
        <v>0.45750000000000002</v>
      </c>
      <c r="AC254" s="4">
        <f t="shared" si="257"/>
        <v>2.0765027322404368</v>
      </c>
      <c r="AD254" s="4">
        <f t="shared" si="258"/>
        <v>0.95</v>
      </c>
      <c r="AE254" s="4">
        <f t="shared" si="259"/>
        <v>2.1857923497267757</v>
      </c>
      <c r="AF254" s="4">
        <f t="shared" si="260"/>
        <v>1.0526315789473684</v>
      </c>
      <c r="AG254" s="4">
        <f t="shared" si="261"/>
        <v>0.69565217391304357</v>
      </c>
      <c r="AH254" s="4">
        <f t="shared" si="262"/>
        <v>1.4374999999999998</v>
      </c>
      <c r="AI254" s="4">
        <f t="shared" si="263"/>
        <v>-2.299344981305723</v>
      </c>
      <c r="AJ254" s="4">
        <f t="shared" si="264"/>
        <v>-2.0874237848720152</v>
      </c>
      <c r="AK254" s="4">
        <f t="shared" si="265"/>
        <v>-0.21192119643370777</v>
      </c>
      <c r="AL254" s="4">
        <f t="shared" si="266"/>
        <v>-0.74172418751797498</v>
      </c>
      <c r="AM254" s="4">
        <f t="shared" si="267"/>
        <v>0.74172418751797498</v>
      </c>
      <c r="AN254" s="4">
        <f t="shared" si="268"/>
        <v>-1.1496724906528615</v>
      </c>
      <c r="AO254" s="4">
        <f t="shared" si="269"/>
        <v>-1.0437118924360076</v>
      </c>
      <c r="AP254" s="4">
        <f t="shared" si="270"/>
        <v>-0.10596059821685389</v>
      </c>
      <c r="AQ254" s="4">
        <f t="shared" si="271"/>
        <v>-0.37086209375898749</v>
      </c>
      <c r="AR254" s="4">
        <f t="shared" si="272"/>
        <v>0.37086209375898749</v>
      </c>
      <c r="AS254" s="4">
        <f t="shared" si="273"/>
        <v>-0.85491169838965608</v>
      </c>
      <c r="AT254" s="4">
        <f t="shared" si="274"/>
        <v>-0.80678338351697609</v>
      </c>
      <c r="AU254" s="4">
        <f t="shared" si="275"/>
        <v>-0.10556668567866682</v>
      </c>
      <c r="AV254" s="4">
        <f t="shared" si="276"/>
        <v>-0.35513799088712894</v>
      </c>
      <c r="AW254" s="4">
        <f t="shared" si="277"/>
        <v>0.35513799088712894</v>
      </c>
      <c r="AX254" s="4">
        <f t="shared" si="278"/>
        <v>-153.8841057101381</v>
      </c>
      <c r="AY254" s="4">
        <f t="shared" si="279"/>
        <v>-145.22100903305571</v>
      </c>
      <c r="AZ254" s="4">
        <f t="shared" si="280"/>
        <v>-19.00200342216003</v>
      </c>
      <c r="BA254" s="4">
        <f t="shared" si="281"/>
        <v>-63.924838359683214</v>
      </c>
      <c r="BB254" s="4">
        <f t="shared" si="282"/>
        <v>63.924838359683214</v>
      </c>
      <c r="BC254" s="4">
        <f t="shared" si="283"/>
        <v>-0.54249999999999998</v>
      </c>
      <c r="BD254" s="4">
        <f t="shared" si="284"/>
        <v>-0.51842105263157889</v>
      </c>
      <c r="BE254" s="4">
        <f t="shared" si="285"/>
        <v>-5.0000000000000135E-2</v>
      </c>
      <c r="BF254" s="4">
        <f t="shared" si="286"/>
        <v>-0.30434782608695643</v>
      </c>
      <c r="BG254" s="4">
        <f t="shared" si="287"/>
        <v>0.43749999999999983</v>
      </c>
      <c r="BH254" s="4">
        <f t="shared" si="288"/>
        <v>1.2707764027162753</v>
      </c>
      <c r="BI254" s="4">
        <f t="shared" si="289"/>
        <v>3.4013352027610004</v>
      </c>
      <c r="BJ254" s="4">
        <f t="shared" si="290"/>
        <v>0.37361104594593769</v>
      </c>
      <c r="BK254" s="4">
        <f t="shared" si="291"/>
        <v>0.52447820276404178</v>
      </c>
      <c r="BL254" s="4">
        <f t="shared" si="292"/>
        <v>2.0662316652286452</v>
      </c>
      <c r="BM254" s="4">
        <f t="shared" si="293"/>
        <v>0.25383320350286281</v>
      </c>
      <c r="BN254" s="3">
        <f t="shared" si="294"/>
        <v>0</v>
      </c>
      <c r="BO254" s="3">
        <v>100</v>
      </c>
      <c r="BP254" s="3">
        <f t="shared" si="295"/>
        <v>-1</v>
      </c>
      <c r="BQ254" s="3">
        <f t="shared" si="296"/>
        <v>-100</v>
      </c>
      <c r="BR254" s="3">
        <f t="shared" si="297"/>
        <v>0</v>
      </c>
      <c r="BS254" s="3">
        <f t="shared" si="298"/>
        <v>-1</v>
      </c>
      <c r="BT254" s="3">
        <f t="shared" si="311"/>
        <v>-100</v>
      </c>
      <c r="BU254" s="3">
        <f t="shared" si="299"/>
        <v>1</v>
      </c>
      <c r="BV254" s="3">
        <f t="shared" si="300"/>
        <v>2.8</v>
      </c>
      <c r="BW254" s="3">
        <f t="shared" si="312"/>
        <v>280</v>
      </c>
      <c r="BX254" s="3">
        <f t="shared" si="301"/>
        <v>0</v>
      </c>
      <c r="BY254" s="3">
        <f t="shared" si="302"/>
        <v>-1</v>
      </c>
      <c r="BZ254" s="3">
        <f t="shared" si="313"/>
        <v>-100</v>
      </c>
      <c r="CA254" s="3">
        <f t="shared" si="303"/>
        <v>1</v>
      </c>
      <c r="CB254" s="3">
        <f t="shared" si="304"/>
        <v>1.2999999999999998</v>
      </c>
      <c r="CC254" s="3">
        <f t="shared" si="305"/>
        <v>129.99999999999997</v>
      </c>
      <c r="CD254" s="3">
        <f t="shared" si="306"/>
        <v>1</v>
      </c>
      <c r="CE254" s="3">
        <f t="shared" si="307"/>
        <v>0</v>
      </c>
      <c r="CF254" s="3">
        <f t="shared" si="314"/>
        <v>1</v>
      </c>
      <c r="CG254" s="16" t="str">
        <f t="shared" si="315"/>
        <v/>
      </c>
      <c r="CI254" s="12">
        <f t="shared" si="316"/>
        <v>1</v>
      </c>
      <c r="CJ254" s="12">
        <f t="shared" si="317"/>
        <v>0</v>
      </c>
      <c r="CK254" s="12">
        <f t="shared" si="318"/>
        <v>1</v>
      </c>
      <c r="CL254" s="12" t="str">
        <f t="shared" si="319"/>
        <v/>
      </c>
      <c r="CM254" s="12">
        <f t="shared" si="308"/>
        <v>1</v>
      </c>
      <c r="CN254" s="12">
        <f t="shared" si="309"/>
        <v>0</v>
      </c>
      <c r="CO254" s="12">
        <f t="shared" si="320"/>
        <v>1</v>
      </c>
      <c r="CP254" s="12" t="str">
        <f t="shared" si="321"/>
        <v/>
      </c>
    </row>
    <row r="255" spans="1:94" x14ac:dyDescent="0.25">
      <c r="A255" t="s">
        <v>127</v>
      </c>
      <c r="B255" t="s">
        <v>227</v>
      </c>
      <c r="C255" t="s">
        <v>173</v>
      </c>
      <c r="D255" t="s">
        <v>19</v>
      </c>
      <c r="E255" t="s">
        <v>11</v>
      </c>
      <c r="F255" s="3">
        <v>3</v>
      </c>
      <c r="G255" s="3">
        <v>0</v>
      </c>
      <c r="H255" s="3" t="str">
        <f t="shared" si="310"/>
        <v>H</v>
      </c>
      <c r="I255" s="3">
        <v>1.95</v>
      </c>
      <c r="J255" s="3">
        <v>3.5</v>
      </c>
      <c r="K255" s="3">
        <v>4</v>
      </c>
      <c r="L255" s="3">
        <v>2.1</v>
      </c>
      <c r="M255" s="3">
        <v>1.7</v>
      </c>
      <c r="N255" s="3">
        <f t="shared" si="242"/>
        <v>3</v>
      </c>
      <c r="O255" s="3">
        <f t="shared" si="243"/>
        <v>4.8534798534798584E-2</v>
      </c>
      <c r="P255" s="3">
        <f t="shared" si="244"/>
        <v>6.4425770308123242E-2</v>
      </c>
      <c r="Q255" s="3">
        <f t="shared" si="245"/>
        <v>2.0446428571428572</v>
      </c>
      <c r="R255" s="3">
        <f t="shared" si="246"/>
        <v>3.6698717948717952</v>
      </c>
      <c r="S255" s="3">
        <f t="shared" si="247"/>
        <v>4.1941391941391943</v>
      </c>
      <c r="T255" s="3">
        <f t="shared" si="248"/>
        <v>2.2019230769230771</v>
      </c>
      <c r="U255" s="3">
        <f t="shared" si="249"/>
        <v>1.7825091575091576</v>
      </c>
      <c r="V255" s="4">
        <f t="shared" si="250"/>
        <v>0.51282051282051289</v>
      </c>
      <c r="W255" s="4">
        <f t="shared" si="251"/>
        <v>0.2857142857142857</v>
      </c>
      <c r="X255" s="4">
        <f t="shared" si="252"/>
        <v>0.25</v>
      </c>
      <c r="Y255" s="4">
        <f t="shared" si="253"/>
        <v>0.47619047619047616</v>
      </c>
      <c r="Z255" s="4">
        <f t="shared" si="254"/>
        <v>0.58823529411764708</v>
      </c>
      <c r="AA255" s="4">
        <f t="shared" si="255"/>
        <v>0.55714285714285716</v>
      </c>
      <c r="AB255" s="4">
        <f t="shared" si="256"/>
        <v>0.48749999999999999</v>
      </c>
      <c r="AC255" s="4">
        <f t="shared" si="257"/>
        <v>1.7948717948717949</v>
      </c>
      <c r="AD255" s="4">
        <f t="shared" si="258"/>
        <v>0.875</v>
      </c>
      <c r="AE255" s="4">
        <f t="shared" si="259"/>
        <v>2.0512820512820515</v>
      </c>
      <c r="AF255" s="4">
        <f t="shared" si="260"/>
        <v>1.1428571428571428</v>
      </c>
      <c r="AG255" s="4">
        <f t="shared" si="261"/>
        <v>1.2352941176470589</v>
      </c>
      <c r="AH255" s="4">
        <f t="shared" si="262"/>
        <v>0.80952380952380942</v>
      </c>
      <c r="AI255" s="4">
        <f t="shared" si="263"/>
        <v>-2.1494963369963371</v>
      </c>
      <c r="AJ255" s="4">
        <f t="shared" si="264"/>
        <v>-1.625228937728938</v>
      </c>
      <c r="AK255" s="4">
        <f t="shared" si="265"/>
        <v>-0.52426739926739918</v>
      </c>
      <c r="AL255" s="4">
        <f t="shared" si="266"/>
        <v>0.41941391941391948</v>
      </c>
      <c r="AM255" s="4">
        <f t="shared" si="267"/>
        <v>-0.41941391941391948</v>
      </c>
      <c r="AN255" s="4">
        <f t="shared" si="268"/>
        <v>-1.0747481684981686</v>
      </c>
      <c r="AO255" s="4">
        <f t="shared" si="269"/>
        <v>-0.81261446886446898</v>
      </c>
      <c r="AP255" s="4">
        <f t="shared" si="270"/>
        <v>-0.26213369963369959</v>
      </c>
      <c r="AQ255" s="4">
        <f t="shared" si="271"/>
        <v>0.20970695970695974</v>
      </c>
      <c r="AR255" s="4">
        <f t="shared" si="272"/>
        <v>-0.20970695970695974</v>
      </c>
      <c r="AS255" s="4">
        <f t="shared" si="273"/>
        <v>-0.8214101739536146</v>
      </c>
      <c r="AT255" s="4">
        <f t="shared" si="274"/>
        <v>-0.68238550166925938</v>
      </c>
      <c r="AU255" s="4">
        <f t="shared" si="275"/>
        <v>-0.25636561253309897</v>
      </c>
      <c r="AV255" s="4">
        <f t="shared" si="276"/>
        <v>0.20671151463172127</v>
      </c>
      <c r="AW255" s="4">
        <f t="shared" si="277"/>
        <v>-0.20671151463172127</v>
      </c>
      <c r="AX255" s="4">
        <f t="shared" si="278"/>
        <v>-147.85383131165062</v>
      </c>
      <c r="AY255" s="4">
        <f t="shared" si="279"/>
        <v>-122.82939030046667</v>
      </c>
      <c r="AZ255" s="4">
        <f t="shared" si="280"/>
        <v>-46.145810255957812</v>
      </c>
      <c r="BA255" s="4">
        <f t="shared" si="281"/>
        <v>37.208072633709833</v>
      </c>
      <c r="BB255" s="4">
        <f t="shared" si="282"/>
        <v>-37.208072633709833</v>
      </c>
      <c r="BC255" s="4">
        <f t="shared" si="283"/>
        <v>-0.51249999999999996</v>
      </c>
      <c r="BD255" s="4">
        <f t="shared" si="284"/>
        <v>-0.44285714285714289</v>
      </c>
      <c r="BE255" s="4">
        <f t="shared" si="285"/>
        <v>-0.12499999999999997</v>
      </c>
      <c r="BF255" s="4">
        <f t="shared" si="286"/>
        <v>0.23529411764705885</v>
      </c>
      <c r="BG255" s="4">
        <f t="shared" si="287"/>
        <v>-0.19047619047619049</v>
      </c>
      <c r="BH255" s="4">
        <f t="shared" si="288"/>
        <v>1.1207556906485618</v>
      </c>
      <c r="BI255" s="4">
        <f t="shared" si="289"/>
        <v>3.3028846153846154</v>
      </c>
      <c r="BJ255" s="4">
        <f t="shared" si="290"/>
        <v>0.33932632264177709</v>
      </c>
      <c r="BK255" s="4">
        <f t="shared" si="291"/>
        <v>0.2965704265416127</v>
      </c>
      <c r="BL255" s="4">
        <f t="shared" si="292"/>
        <v>1.9922161172161172</v>
      </c>
      <c r="BM255" s="4">
        <f t="shared" si="293"/>
        <v>0.14886458551295842</v>
      </c>
      <c r="BN255" s="3">
        <f t="shared" si="294"/>
        <v>1</v>
      </c>
      <c r="BO255" s="3">
        <v>100</v>
      </c>
      <c r="BP255" s="3">
        <f t="shared" si="295"/>
        <v>0.95</v>
      </c>
      <c r="BQ255" s="3">
        <f t="shared" si="296"/>
        <v>95</v>
      </c>
      <c r="BR255" s="3">
        <f t="shared" si="297"/>
        <v>0</v>
      </c>
      <c r="BS255" s="3">
        <f t="shared" si="298"/>
        <v>-1</v>
      </c>
      <c r="BT255" s="3">
        <f t="shared" si="311"/>
        <v>-100</v>
      </c>
      <c r="BU255" s="3">
        <f t="shared" si="299"/>
        <v>0</v>
      </c>
      <c r="BV255" s="3">
        <f t="shared" si="300"/>
        <v>-1</v>
      </c>
      <c r="BW255" s="3">
        <f t="shared" si="312"/>
        <v>-100</v>
      </c>
      <c r="BX255" s="3">
        <f t="shared" si="301"/>
        <v>1</v>
      </c>
      <c r="BY255" s="3">
        <f t="shared" si="302"/>
        <v>1.1000000000000001</v>
      </c>
      <c r="BZ255" s="3">
        <f t="shared" si="313"/>
        <v>110.00000000000001</v>
      </c>
      <c r="CA255" s="3">
        <f t="shared" si="303"/>
        <v>0</v>
      </c>
      <c r="CB255" s="3">
        <f t="shared" si="304"/>
        <v>-1</v>
      </c>
      <c r="CC255" s="3">
        <f t="shared" si="305"/>
        <v>-100</v>
      </c>
      <c r="CD255" s="3">
        <f t="shared" si="306"/>
        <v>1</v>
      </c>
      <c r="CE255" s="3">
        <f t="shared" si="307"/>
        <v>0</v>
      </c>
      <c r="CF255" s="3">
        <f t="shared" si="314"/>
        <v>1</v>
      </c>
      <c r="CG255" s="16" t="str">
        <f t="shared" si="315"/>
        <v/>
      </c>
      <c r="CI255" s="12">
        <f t="shared" si="316"/>
        <v>1</v>
      </c>
      <c r="CJ255" s="12">
        <f t="shared" si="317"/>
        <v>0</v>
      </c>
      <c r="CK255" s="12">
        <f t="shared" si="318"/>
        <v>1</v>
      </c>
      <c r="CL255" s="12" t="str">
        <f t="shared" si="319"/>
        <v/>
      </c>
      <c r="CM255" s="12">
        <f t="shared" si="308"/>
        <v>1</v>
      </c>
      <c r="CN255" s="12">
        <f t="shared" si="309"/>
        <v>1</v>
      </c>
      <c r="CO255" s="12">
        <f t="shared" si="320"/>
        <v>2</v>
      </c>
      <c r="CP255" s="12" t="str">
        <f t="shared" si="321"/>
        <v>Under2.5</v>
      </c>
    </row>
    <row r="256" spans="1:94" x14ac:dyDescent="0.25">
      <c r="A256" t="s">
        <v>127</v>
      </c>
      <c r="B256" t="s">
        <v>227</v>
      </c>
      <c r="C256" t="s">
        <v>173</v>
      </c>
      <c r="D256" t="s">
        <v>141</v>
      </c>
      <c r="E256" t="s">
        <v>18</v>
      </c>
      <c r="F256" s="3">
        <v>1</v>
      </c>
      <c r="G256" s="3">
        <v>2</v>
      </c>
      <c r="H256" s="3" t="str">
        <f t="shared" si="310"/>
        <v>A</v>
      </c>
      <c r="I256" s="3">
        <v>1.65</v>
      </c>
      <c r="J256" s="3">
        <v>4.33</v>
      </c>
      <c r="K256" s="3">
        <v>5</v>
      </c>
      <c r="L256" s="3">
        <v>1.53</v>
      </c>
      <c r="M256" s="3">
        <v>2.4</v>
      </c>
      <c r="N256" s="3">
        <f t="shared" si="242"/>
        <v>3</v>
      </c>
      <c r="O256" s="3">
        <f t="shared" si="243"/>
        <v>3.7007488277696066E-2</v>
      </c>
      <c r="P256" s="3">
        <f t="shared" si="244"/>
        <v>7.0261437908496815E-2</v>
      </c>
      <c r="Q256" s="3">
        <f t="shared" si="245"/>
        <v>1.7110623556581983</v>
      </c>
      <c r="R256" s="3">
        <f t="shared" si="246"/>
        <v>4.4902424242424237</v>
      </c>
      <c r="S256" s="3">
        <f t="shared" si="247"/>
        <v>5.1850374413884808</v>
      </c>
      <c r="T256" s="3">
        <f t="shared" si="248"/>
        <v>1.5866214570648751</v>
      </c>
      <c r="U256" s="3">
        <f t="shared" si="249"/>
        <v>2.4888179718664705</v>
      </c>
      <c r="V256" s="4">
        <f t="shared" si="250"/>
        <v>0.60606060606060608</v>
      </c>
      <c r="W256" s="4">
        <f t="shared" si="251"/>
        <v>0.23094688221709006</v>
      </c>
      <c r="X256" s="4">
        <f t="shared" si="252"/>
        <v>0.2</v>
      </c>
      <c r="Y256" s="4">
        <f t="shared" si="253"/>
        <v>0.65359477124183007</v>
      </c>
      <c r="Z256" s="4">
        <f t="shared" si="254"/>
        <v>0.41666666666666669</v>
      </c>
      <c r="AA256" s="4">
        <f t="shared" si="255"/>
        <v>0.38106235565819857</v>
      </c>
      <c r="AB256" s="4">
        <f t="shared" si="256"/>
        <v>0.32999999999999996</v>
      </c>
      <c r="AC256" s="4">
        <f t="shared" si="257"/>
        <v>2.6242424242424245</v>
      </c>
      <c r="AD256" s="4">
        <f t="shared" si="258"/>
        <v>0.86599999999999999</v>
      </c>
      <c r="AE256" s="4">
        <f t="shared" si="259"/>
        <v>3.0303030303030303</v>
      </c>
      <c r="AF256" s="4">
        <f t="shared" si="260"/>
        <v>1.1547344110854503</v>
      </c>
      <c r="AG256" s="4">
        <f t="shared" si="261"/>
        <v>0.63750000000000007</v>
      </c>
      <c r="AH256" s="4">
        <f t="shared" si="262"/>
        <v>1.5686274509803921</v>
      </c>
      <c r="AI256" s="4">
        <f t="shared" si="263"/>
        <v>-3.4739750857302827</v>
      </c>
      <c r="AJ256" s="4">
        <f t="shared" si="264"/>
        <v>-2.7791800685842256</v>
      </c>
      <c r="AK256" s="4">
        <f t="shared" si="265"/>
        <v>-0.69479501714605707</v>
      </c>
      <c r="AL256" s="4">
        <f t="shared" si="266"/>
        <v>-0.90219651480159535</v>
      </c>
      <c r="AM256" s="4">
        <f t="shared" si="267"/>
        <v>0.90219651480159535</v>
      </c>
      <c r="AN256" s="4">
        <f t="shared" si="268"/>
        <v>-1.7369875428651413</v>
      </c>
      <c r="AO256" s="4">
        <f t="shared" si="269"/>
        <v>-1.3895900342921128</v>
      </c>
      <c r="AP256" s="4">
        <f t="shared" si="270"/>
        <v>-0.34739750857302854</v>
      </c>
      <c r="AQ256" s="4">
        <f t="shared" si="271"/>
        <v>-0.45109825740079768</v>
      </c>
      <c r="AR256" s="4">
        <f t="shared" si="272"/>
        <v>0.45109825740079768</v>
      </c>
      <c r="AS256" s="4">
        <f t="shared" si="273"/>
        <v>-1.0484291017491467</v>
      </c>
      <c r="AT256" s="4">
        <f t="shared" si="274"/>
        <v>-0.94701257371645131</v>
      </c>
      <c r="AU256" s="4">
        <f t="shared" si="275"/>
        <v>-0.33435446276829506</v>
      </c>
      <c r="AV256" s="4">
        <f t="shared" si="276"/>
        <v>-0.42376686243905953</v>
      </c>
      <c r="AW256" s="4">
        <f t="shared" si="277"/>
        <v>0.42376686243905953</v>
      </c>
      <c r="AX256" s="4">
        <f t="shared" si="278"/>
        <v>-188.71723831484641</v>
      </c>
      <c r="AY256" s="4">
        <f t="shared" si="279"/>
        <v>-170.46226326896124</v>
      </c>
      <c r="AZ256" s="4">
        <f t="shared" si="280"/>
        <v>-60.183803298293114</v>
      </c>
      <c r="BA256" s="4">
        <f t="shared" si="281"/>
        <v>-76.278035239030714</v>
      </c>
      <c r="BB256" s="4">
        <f t="shared" si="282"/>
        <v>76.278035239030714</v>
      </c>
      <c r="BC256" s="4">
        <f t="shared" si="283"/>
        <v>-0.67000000000000015</v>
      </c>
      <c r="BD256" s="4">
        <f t="shared" si="284"/>
        <v>-0.61893764434180143</v>
      </c>
      <c r="BE256" s="4">
        <f t="shared" si="285"/>
        <v>-0.13400000000000012</v>
      </c>
      <c r="BF256" s="4">
        <f t="shared" si="286"/>
        <v>-0.36249999999999993</v>
      </c>
      <c r="BG256" s="4">
        <f t="shared" si="287"/>
        <v>0.56862745098039191</v>
      </c>
      <c r="BH256" s="4">
        <f t="shared" si="288"/>
        <v>1.8382548275353243</v>
      </c>
      <c r="BI256" s="4">
        <f t="shared" si="289"/>
        <v>3.7954474070963671</v>
      </c>
      <c r="BJ256" s="4">
        <f t="shared" si="290"/>
        <v>0.48433152415663305</v>
      </c>
      <c r="BK256" s="4">
        <f t="shared" si="291"/>
        <v>0.63794927357907716</v>
      </c>
      <c r="BL256" s="4">
        <f t="shared" si="292"/>
        <v>2.0377197144656729</v>
      </c>
      <c r="BM256" s="4">
        <f t="shared" si="293"/>
        <v>0.31307017792992153</v>
      </c>
      <c r="BN256" s="3">
        <f t="shared" si="294"/>
        <v>0</v>
      </c>
      <c r="BO256" s="3">
        <v>100</v>
      </c>
      <c r="BP256" s="3">
        <f t="shared" si="295"/>
        <v>-1</v>
      </c>
      <c r="BQ256" s="3">
        <f t="shared" si="296"/>
        <v>-100</v>
      </c>
      <c r="BR256" s="3">
        <f t="shared" si="297"/>
        <v>1</v>
      </c>
      <c r="BS256" s="3">
        <f t="shared" si="298"/>
        <v>4</v>
      </c>
      <c r="BT256" s="3">
        <f t="shared" si="311"/>
        <v>400</v>
      </c>
      <c r="BU256" s="3">
        <f t="shared" si="299"/>
        <v>0</v>
      </c>
      <c r="BV256" s="3">
        <f t="shared" si="300"/>
        <v>-1</v>
      </c>
      <c r="BW256" s="3">
        <f t="shared" si="312"/>
        <v>-100</v>
      </c>
      <c r="BX256" s="3">
        <f t="shared" si="301"/>
        <v>1</v>
      </c>
      <c r="BY256" s="3">
        <f t="shared" si="302"/>
        <v>0.53</v>
      </c>
      <c r="BZ256" s="3">
        <f t="shared" si="313"/>
        <v>53</v>
      </c>
      <c r="CA256" s="3">
        <f t="shared" si="303"/>
        <v>0</v>
      </c>
      <c r="CB256" s="3">
        <f t="shared" si="304"/>
        <v>-1</v>
      </c>
      <c r="CC256" s="3">
        <f t="shared" si="305"/>
        <v>-100</v>
      </c>
      <c r="CD256" s="3">
        <f t="shared" si="306"/>
        <v>1</v>
      </c>
      <c r="CE256" s="3">
        <f t="shared" si="307"/>
        <v>1</v>
      </c>
      <c r="CF256" s="3">
        <f t="shared" si="314"/>
        <v>2</v>
      </c>
      <c r="CG256" s="16" t="str">
        <f t="shared" si="315"/>
        <v>BackCasa</v>
      </c>
      <c r="CI256" s="12">
        <f t="shared" si="316"/>
        <v>1</v>
      </c>
      <c r="CJ256" s="12">
        <f t="shared" si="317"/>
        <v>0</v>
      </c>
      <c r="CK256" s="12">
        <f t="shared" si="318"/>
        <v>1</v>
      </c>
      <c r="CL256" s="12" t="str">
        <f t="shared" si="319"/>
        <v/>
      </c>
      <c r="CM256" s="12">
        <f t="shared" si="308"/>
        <v>1</v>
      </c>
      <c r="CN256" s="12">
        <f t="shared" si="309"/>
        <v>1</v>
      </c>
      <c r="CO256" s="12">
        <f t="shared" si="320"/>
        <v>2</v>
      </c>
      <c r="CP256" s="12" t="str">
        <f t="shared" si="321"/>
        <v>Under2.5</v>
      </c>
    </row>
    <row r="257" spans="1:94" x14ac:dyDescent="0.25">
      <c r="A257" t="s">
        <v>127</v>
      </c>
      <c r="B257" t="s">
        <v>227</v>
      </c>
      <c r="C257" t="s">
        <v>174</v>
      </c>
      <c r="D257" t="s">
        <v>13</v>
      </c>
      <c r="E257" t="s">
        <v>130</v>
      </c>
      <c r="F257" s="3">
        <v>0</v>
      </c>
      <c r="G257" s="3">
        <v>1</v>
      </c>
      <c r="H257" s="3" t="str">
        <f t="shared" si="310"/>
        <v>A</v>
      </c>
      <c r="I257" s="3">
        <v>7</v>
      </c>
      <c r="J257" s="3">
        <v>4.5</v>
      </c>
      <c r="K257" s="3">
        <v>1.44</v>
      </c>
      <c r="L257" s="3">
        <v>1.48</v>
      </c>
      <c r="M257" s="3">
        <v>2.6</v>
      </c>
      <c r="N257" s="3">
        <f t="shared" si="242"/>
        <v>1</v>
      </c>
      <c r="O257" s="3">
        <f t="shared" si="243"/>
        <v>5.9523809523809534E-2</v>
      </c>
      <c r="P257" s="3">
        <f t="shared" si="244"/>
        <v>6.0291060291060239E-2</v>
      </c>
      <c r="Q257" s="3">
        <f t="shared" si="245"/>
        <v>7.416666666666667</v>
      </c>
      <c r="R257" s="3">
        <f t="shared" si="246"/>
        <v>4.7678571428571432</v>
      </c>
      <c r="S257" s="3">
        <f t="shared" si="247"/>
        <v>1.5257142857142856</v>
      </c>
      <c r="T257" s="3">
        <f t="shared" si="248"/>
        <v>1.568095238095238</v>
      </c>
      <c r="U257" s="3">
        <f t="shared" si="249"/>
        <v>2.7547619047619047</v>
      </c>
      <c r="V257" s="4">
        <f t="shared" si="250"/>
        <v>0.14285714285714285</v>
      </c>
      <c r="W257" s="4">
        <f t="shared" si="251"/>
        <v>0.22222222222222221</v>
      </c>
      <c r="X257" s="4">
        <f t="shared" si="252"/>
        <v>0.69444444444444442</v>
      </c>
      <c r="Y257" s="4">
        <f t="shared" si="253"/>
        <v>0.67567567567567566</v>
      </c>
      <c r="Z257" s="4">
        <f t="shared" si="254"/>
        <v>0.38461538461538458</v>
      </c>
      <c r="AA257" s="4">
        <f t="shared" si="255"/>
        <v>1.5555555555555556</v>
      </c>
      <c r="AB257" s="4">
        <f t="shared" si="256"/>
        <v>4.8611111111111116</v>
      </c>
      <c r="AC257" s="4">
        <f t="shared" si="257"/>
        <v>0.6428571428571429</v>
      </c>
      <c r="AD257" s="4">
        <f t="shared" si="258"/>
        <v>3.125</v>
      </c>
      <c r="AE257" s="4">
        <f t="shared" si="259"/>
        <v>0.20571428571428571</v>
      </c>
      <c r="AF257" s="4">
        <f t="shared" si="260"/>
        <v>0.32</v>
      </c>
      <c r="AG257" s="4">
        <f t="shared" si="261"/>
        <v>0.56923076923076921</v>
      </c>
      <c r="AH257" s="4">
        <f t="shared" si="262"/>
        <v>1.7567567567567568</v>
      </c>
      <c r="AI257" s="4">
        <f t="shared" si="263"/>
        <v>5.8909523809523812</v>
      </c>
      <c r="AJ257" s="4">
        <f t="shared" si="264"/>
        <v>2.6488095238095237</v>
      </c>
      <c r="AK257" s="4">
        <f t="shared" si="265"/>
        <v>3.2421428571428574</v>
      </c>
      <c r="AL257" s="4">
        <f t="shared" si="266"/>
        <v>-1.1866666666666668</v>
      </c>
      <c r="AM257" s="4">
        <f t="shared" si="267"/>
        <v>1.1866666666666668</v>
      </c>
      <c r="AN257" s="4">
        <f t="shared" si="268"/>
        <v>2.9454761904761906</v>
      </c>
      <c r="AO257" s="4">
        <f t="shared" si="269"/>
        <v>1.3244047619047619</v>
      </c>
      <c r="AP257" s="4">
        <f t="shared" si="270"/>
        <v>1.6210714285714287</v>
      </c>
      <c r="AQ257" s="4">
        <f t="shared" si="271"/>
        <v>-0.59333333333333338</v>
      </c>
      <c r="AR257" s="4">
        <f t="shared" si="272"/>
        <v>0.59333333333333338</v>
      </c>
      <c r="AS257" s="4">
        <f t="shared" si="273"/>
        <v>1.2435027797646696</v>
      </c>
      <c r="AT257" s="4">
        <f t="shared" si="274"/>
        <v>0.92406710869820141</v>
      </c>
      <c r="AU257" s="4">
        <f t="shared" si="275"/>
        <v>1.0180603565659925</v>
      </c>
      <c r="AV257" s="4">
        <f t="shared" si="276"/>
        <v>-0.53550311903630587</v>
      </c>
      <c r="AW257" s="4">
        <f t="shared" si="277"/>
        <v>0.53550311903630587</v>
      </c>
      <c r="AX257" s="4">
        <f t="shared" si="278"/>
        <v>223.83050035764055</v>
      </c>
      <c r="AY257" s="4">
        <f t="shared" si="279"/>
        <v>166.33207956567625</v>
      </c>
      <c r="AZ257" s="4">
        <f t="shared" si="280"/>
        <v>183.25086418187865</v>
      </c>
      <c r="BA257" s="4">
        <f t="shared" si="281"/>
        <v>-96.390561426535058</v>
      </c>
      <c r="BB257" s="4">
        <f t="shared" si="282"/>
        <v>96.390561426535058</v>
      </c>
      <c r="BC257" s="4">
        <f t="shared" si="283"/>
        <v>3.8611111111111116</v>
      </c>
      <c r="BD257" s="4">
        <f t="shared" si="284"/>
        <v>0.55555555555555547</v>
      </c>
      <c r="BE257" s="4">
        <f t="shared" si="285"/>
        <v>2.1250000000000004</v>
      </c>
      <c r="BF257" s="4">
        <f t="shared" si="286"/>
        <v>-0.43076923076923079</v>
      </c>
      <c r="BG257" s="4">
        <f t="shared" si="287"/>
        <v>0.75675675675675691</v>
      </c>
      <c r="BH257" s="4">
        <f t="shared" si="288"/>
        <v>2.9504520036257449</v>
      </c>
      <c r="BI257" s="4">
        <f t="shared" si="289"/>
        <v>4.5700793650793647</v>
      </c>
      <c r="BJ257" s="4">
        <f t="shared" si="290"/>
        <v>0.6456019180258824</v>
      </c>
      <c r="BK257" s="4">
        <f t="shared" si="291"/>
        <v>0.83910004700803609</v>
      </c>
      <c r="BL257" s="4">
        <f t="shared" si="292"/>
        <v>2.1614285714285715</v>
      </c>
      <c r="BM257" s="4">
        <f t="shared" si="293"/>
        <v>0.38821548771026121</v>
      </c>
      <c r="BN257" s="3">
        <f t="shared" si="294"/>
        <v>0</v>
      </c>
      <c r="BO257" s="3">
        <v>100</v>
      </c>
      <c r="BP257" s="3">
        <f t="shared" si="295"/>
        <v>-1</v>
      </c>
      <c r="BQ257" s="3">
        <f t="shared" si="296"/>
        <v>-100</v>
      </c>
      <c r="BR257" s="3">
        <f t="shared" si="297"/>
        <v>1</v>
      </c>
      <c r="BS257" s="3">
        <f t="shared" si="298"/>
        <v>0.43999999999999995</v>
      </c>
      <c r="BT257" s="3">
        <f t="shared" si="311"/>
        <v>43.999999999999993</v>
      </c>
      <c r="BU257" s="3">
        <f t="shared" si="299"/>
        <v>0</v>
      </c>
      <c r="BV257" s="3">
        <f t="shared" si="300"/>
        <v>-1</v>
      </c>
      <c r="BW257" s="3">
        <f t="shared" si="312"/>
        <v>-100</v>
      </c>
      <c r="BX257" s="3">
        <f t="shared" si="301"/>
        <v>0</v>
      </c>
      <c r="BY257" s="3">
        <f t="shared" si="302"/>
        <v>-1</v>
      </c>
      <c r="BZ257" s="3">
        <f t="shared" si="313"/>
        <v>-100</v>
      </c>
      <c r="CA257" s="3">
        <f t="shared" si="303"/>
        <v>1</v>
      </c>
      <c r="CB257" s="3">
        <f t="shared" si="304"/>
        <v>1.6</v>
      </c>
      <c r="CC257" s="3">
        <f t="shared" si="305"/>
        <v>160</v>
      </c>
      <c r="CD257" s="3">
        <f t="shared" si="306"/>
        <v>1</v>
      </c>
      <c r="CE257" s="3">
        <f t="shared" si="307"/>
        <v>0</v>
      </c>
      <c r="CF257" s="3">
        <f t="shared" si="314"/>
        <v>1</v>
      </c>
      <c r="CG257" s="16" t="str">
        <f t="shared" si="315"/>
        <v/>
      </c>
      <c r="CI257" s="12">
        <f t="shared" si="316"/>
        <v>1</v>
      </c>
      <c r="CJ257" s="12">
        <f t="shared" si="317"/>
        <v>1</v>
      </c>
      <c r="CK257" s="12">
        <f t="shared" si="318"/>
        <v>2</v>
      </c>
      <c r="CL257" s="12" t="str">
        <f t="shared" si="319"/>
        <v>Over2.5</v>
      </c>
      <c r="CM257" s="12">
        <f t="shared" si="308"/>
        <v>1</v>
      </c>
      <c r="CN257" s="12">
        <f t="shared" si="309"/>
        <v>0</v>
      </c>
      <c r="CO257" s="12">
        <f t="shared" si="320"/>
        <v>1</v>
      </c>
      <c r="CP257" s="12" t="str">
        <f t="shared" si="321"/>
        <v/>
      </c>
    </row>
    <row r="258" spans="1:94" x14ac:dyDescent="0.25">
      <c r="A258" t="s">
        <v>127</v>
      </c>
      <c r="B258" t="s">
        <v>227</v>
      </c>
      <c r="C258" t="s">
        <v>177</v>
      </c>
      <c r="D258" t="s">
        <v>12</v>
      </c>
      <c r="E258" t="s">
        <v>20</v>
      </c>
      <c r="F258" s="3">
        <v>4</v>
      </c>
      <c r="G258" s="3">
        <v>1</v>
      </c>
      <c r="H258" s="3" t="str">
        <f t="shared" si="310"/>
        <v>H</v>
      </c>
      <c r="I258" s="3">
        <v>1.36</v>
      </c>
      <c r="J258" s="3">
        <v>5.5</v>
      </c>
      <c r="K258" s="3">
        <v>7.5</v>
      </c>
      <c r="L258" s="3">
        <v>1.44</v>
      </c>
      <c r="M258" s="3">
        <v>2.7</v>
      </c>
      <c r="N258" s="3">
        <f t="shared" si="242"/>
        <v>5</v>
      </c>
      <c r="O258" s="3">
        <f t="shared" si="243"/>
        <v>5.0445632798573836E-2</v>
      </c>
      <c r="P258" s="3">
        <f t="shared" si="244"/>
        <v>6.481481481481477E-2</v>
      </c>
      <c r="Q258" s="3">
        <f t="shared" si="245"/>
        <v>1.4286060606060604</v>
      </c>
      <c r="R258" s="3">
        <f t="shared" si="246"/>
        <v>5.7774509803921559</v>
      </c>
      <c r="S258" s="3">
        <f t="shared" si="247"/>
        <v>7.8783422459893035</v>
      </c>
      <c r="T258" s="3">
        <f t="shared" si="248"/>
        <v>1.5126417112299462</v>
      </c>
      <c r="U258" s="3">
        <f t="shared" si="249"/>
        <v>2.8362032085561495</v>
      </c>
      <c r="V258" s="4">
        <f t="shared" si="250"/>
        <v>0.73529411764705876</v>
      </c>
      <c r="W258" s="4">
        <f t="shared" si="251"/>
        <v>0.18181818181818182</v>
      </c>
      <c r="X258" s="4">
        <f t="shared" si="252"/>
        <v>0.13333333333333333</v>
      </c>
      <c r="Y258" s="4">
        <f t="shared" si="253"/>
        <v>0.69444444444444442</v>
      </c>
      <c r="Z258" s="4">
        <f t="shared" si="254"/>
        <v>0.37037037037037035</v>
      </c>
      <c r="AA258" s="4">
        <f t="shared" si="255"/>
        <v>0.24727272727272728</v>
      </c>
      <c r="AB258" s="4">
        <f t="shared" si="256"/>
        <v>0.18133333333333335</v>
      </c>
      <c r="AC258" s="4">
        <f t="shared" si="257"/>
        <v>4.0441176470588234</v>
      </c>
      <c r="AD258" s="4">
        <f t="shared" si="258"/>
        <v>0.73333333333333328</v>
      </c>
      <c r="AE258" s="4">
        <f t="shared" si="259"/>
        <v>5.5147058823529411</v>
      </c>
      <c r="AF258" s="4">
        <f t="shared" si="260"/>
        <v>1.3636363636363635</v>
      </c>
      <c r="AG258" s="4">
        <f t="shared" si="261"/>
        <v>0.53333333333333333</v>
      </c>
      <c r="AH258" s="4">
        <f t="shared" si="262"/>
        <v>1.8750000000000002</v>
      </c>
      <c r="AI258" s="4">
        <f t="shared" si="263"/>
        <v>-6.4497361853832427</v>
      </c>
      <c r="AJ258" s="4">
        <f t="shared" si="264"/>
        <v>-4.3488449197860959</v>
      </c>
      <c r="AK258" s="4">
        <f t="shared" si="265"/>
        <v>-2.1008912655971477</v>
      </c>
      <c r="AL258" s="4">
        <f t="shared" si="266"/>
        <v>-1.3235614973262033</v>
      </c>
      <c r="AM258" s="4">
        <f t="shared" si="267"/>
        <v>1.3235614973262033</v>
      </c>
      <c r="AN258" s="4">
        <f t="shared" si="268"/>
        <v>-3.2248680926916213</v>
      </c>
      <c r="AO258" s="4">
        <f t="shared" si="269"/>
        <v>-2.1744224598930479</v>
      </c>
      <c r="AP258" s="4">
        <f t="shared" si="270"/>
        <v>-1.0504456327985738</v>
      </c>
      <c r="AQ258" s="4">
        <f t="shared" si="271"/>
        <v>-0.66178074866310166</v>
      </c>
      <c r="AR258" s="4">
        <f t="shared" si="272"/>
        <v>0.66178074866310166</v>
      </c>
      <c r="AS258" s="4">
        <f t="shared" si="273"/>
        <v>-1.2701083647808313</v>
      </c>
      <c r="AT258" s="4">
        <f t="shared" si="274"/>
        <v>-1.1397465359517518</v>
      </c>
      <c r="AU258" s="4">
        <f t="shared" si="275"/>
        <v>-0.8099954791755144</v>
      </c>
      <c r="AV258" s="4">
        <f t="shared" si="276"/>
        <v>-0.58461241287630217</v>
      </c>
      <c r="AW258" s="4">
        <f t="shared" si="277"/>
        <v>0.58461241287630217</v>
      </c>
      <c r="AX258" s="4">
        <f t="shared" si="278"/>
        <v>-228.61950566054966</v>
      </c>
      <c r="AY258" s="4">
        <f t="shared" si="279"/>
        <v>-205.15437647131532</v>
      </c>
      <c r="AZ258" s="4">
        <f t="shared" si="280"/>
        <v>-145.7991862515926</v>
      </c>
      <c r="BA258" s="4">
        <f t="shared" si="281"/>
        <v>-105.23023431773439</v>
      </c>
      <c r="BB258" s="4">
        <f t="shared" si="282"/>
        <v>105.23023431773439</v>
      </c>
      <c r="BC258" s="4">
        <f t="shared" si="283"/>
        <v>-0.81866666666666665</v>
      </c>
      <c r="BD258" s="4">
        <f t="shared" si="284"/>
        <v>-0.7527272727272728</v>
      </c>
      <c r="BE258" s="4">
        <f t="shared" si="285"/>
        <v>-0.26666666666666666</v>
      </c>
      <c r="BF258" s="4">
        <f t="shared" si="286"/>
        <v>-0.46666666666666673</v>
      </c>
      <c r="BG258" s="4">
        <f t="shared" si="287"/>
        <v>0.87500000000000022</v>
      </c>
      <c r="BH258" s="4">
        <f t="shared" si="288"/>
        <v>3.289510933944785</v>
      </c>
      <c r="BI258" s="4">
        <f t="shared" si="289"/>
        <v>5.0281330956625068</v>
      </c>
      <c r="BJ258" s="4">
        <f t="shared" si="290"/>
        <v>0.6542211336415229</v>
      </c>
      <c r="BK258" s="4">
        <f t="shared" si="291"/>
        <v>0.93589931007677862</v>
      </c>
      <c r="BL258" s="4">
        <f t="shared" si="292"/>
        <v>2.1744224598930479</v>
      </c>
      <c r="BM258" s="4">
        <f t="shared" si="293"/>
        <v>0.43041282333094194</v>
      </c>
      <c r="BN258" s="3">
        <f t="shared" si="294"/>
        <v>1</v>
      </c>
      <c r="BO258" s="3">
        <v>100</v>
      </c>
      <c r="BP258" s="3">
        <f t="shared" si="295"/>
        <v>0.3600000000000001</v>
      </c>
      <c r="BQ258" s="3">
        <f t="shared" si="296"/>
        <v>36.000000000000007</v>
      </c>
      <c r="BR258" s="3">
        <f t="shared" si="297"/>
        <v>0</v>
      </c>
      <c r="BS258" s="3">
        <f t="shared" si="298"/>
        <v>-1</v>
      </c>
      <c r="BT258" s="3">
        <f t="shared" si="311"/>
        <v>-100</v>
      </c>
      <c r="BU258" s="3">
        <f t="shared" si="299"/>
        <v>0</v>
      </c>
      <c r="BV258" s="3">
        <f t="shared" si="300"/>
        <v>-1</v>
      </c>
      <c r="BW258" s="3">
        <f t="shared" si="312"/>
        <v>-100</v>
      </c>
      <c r="BX258" s="3">
        <f t="shared" si="301"/>
        <v>1</v>
      </c>
      <c r="BY258" s="3">
        <f t="shared" si="302"/>
        <v>0.43999999999999995</v>
      </c>
      <c r="BZ258" s="3">
        <f t="shared" si="313"/>
        <v>43.999999999999993</v>
      </c>
      <c r="CA258" s="3">
        <f t="shared" si="303"/>
        <v>0</v>
      </c>
      <c r="CB258" s="3">
        <f t="shared" si="304"/>
        <v>-1</v>
      </c>
      <c r="CC258" s="3">
        <f t="shared" si="305"/>
        <v>-100</v>
      </c>
      <c r="CD258" s="3">
        <f t="shared" si="306"/>
        <v>1</v>
      </c>
      <c r="CE258" s="3">
        <f t="shared" si="307"/>
        <v>1</v>
      </c>
      <c r="CF258" s="3">
        <f t="shared" si="314"/>
        <v>2</v>
      </c>
      <c r="CG258" s="16" t="str">
        <f t="shared" si="315"/>
        <v>BackCasa</v>
      </c>
      <c r="CI258" s="12">
        <f t="shared" si="316"/>
        <v>1</v>
      </c>
      <c r="CJ258" s="12">
        <f t="shared" si="317"/>
        <v>0</v>
      </c>
      <c r="CK258" s="12">
        <f t="shared" si="318"/>
        <v>1</v>
      </c>
      <c r="CL258" s="12" t="str">
        <f t="shared" si="319"/>
        <v/>
      </c>
      <c r="CM258" s="12">
        <f t="shared" si="308"/>
        <v>1</v>
      </c>
      <c r="CN258" s="12">
        <f t="shared" si="309"/>
        <v>1</v>
      </c>
      <c r="CO258" s="12">
        <f t="shared" si="320"/>
        <v>2</v>
      </c>
      <c r="CP258" s="12" t="str">
        <f t="shared" si="321"/>
        <v>Under2.5</v>
      </c>
    </row>
    <row r="259" spans="1:94" x14ac:dyDescent="0.25">
      <c r="A259" t="s">
        <v>127</v>
      </c>
      <c r="B259" t="s">
        <v>228</v>
      </c>
      <c r="C259" t="s">
        <v>229</v>
      </c>
      <c r="D259" t="s">
        <v>26</v>
      </c>
      <c r="E259" t="s">
        <v>135</v>
      </c>
      <c r="F259" s="3">
        <v>1</v>
      </c>
      <c r="G259" s="3">
        <v>0</v>
      </c>
      <c r="H259" s="3" t="str">
        <f t="shared" si="310"/>
        <v>H</v>
      </c>
      <c r="I259" s="3">
        <v>1.45</v>
      </c>
      <c r="J259" s="3">
        <v>4.5</v>
      </c>
      <c r="K259" s="3">
        <v>7</v>
      </c>
      <c r="L259" s="3">
        <v>1.73</v>
      </c>
      <c r="M259" s="3">
        <v>2.08</v>
      </c>
      <c r="N259" s="3">
        <f t="shared" ref="N259:N322" si="322">SUM(F259:G259)</f>
        <v>1</v>
      </c>
      <c r="O259" s="3">
        <f t="shared" ref="O259:O322" si="323">((1/I259)+(1/J259)+(1/K259))-1</f>
        <v>5.4734537493158264E-2</v>
      </c>
      <c r="P259" s="3">
        <f t="shared" ref="P259:P322" si="324">((1/L259)+(1/M259-1))</f>
        <v>5.8803912850155626E-2</v>
      </c>
      <c r="Q259" s="3">
        <f t="shared" ref="Q259:Q322" si="325">I259*(1+O259)</f>
        <v>1.5293650793650795</v>
      </c>
      <c r="R259" s="3">
        <f t="shared" ref="R259:R322" si="326">J259*(1+O259)</f>
        <v>4.7463054187192117</v>
      </c>
      <c r="S259" s="3">
        <f t="shared" ref="S259:S322" si="327">K259*(1+O259)</f>
        <v>7.3831417624521078</v>
      </c>
      <c r="T259" s="3">
        <f t="shared" ref="T259:T322" si="328">L259*(1+O259)</f>
        <v>1.8246907498631637</v>
      </c>
      <c r="U259" s="3">
        <f t="shared" ref="U259:U322" si="329">M259*(1+O259)</f>
        <v>2.1938478379857691</v>
      </c>
      <c r="V259" s="4">
        <f t="shared" ref="V259:V322" si="330">1/I259</f>
        <v>0.68965517241379315</v>
      </c>
      <c r="W259" s="4">
        <f t="shared" ref="W259:W322" si="331">1/J259</f>
        <v>0.22222222222222221</v>
      </c>
      <c r="X259" s="4">
        <f t="shared" ref="X259:X322" si="332">1/K259</f>
        <v>0.14285714285714285</v>
      </c>
      <c r="Y259" s="4">
        <f t="shared" ref="Y259:Y322" si="333">1/L259</f>
        <v>0.5780346820809249</v>
      </c>
      <c r="Z259" s="4">
        <f t="shared" ref="Z259:Z322" si="334">1/M259</f>
        <v>0.48076923076923073</v>
      </c>
      <c r="AA259" s="4">
        <f t="shared" ref="AA259:AA322" si="335">(I259/J259)</f>
        <v>0.32222222222222219</v>
      </c>
      <c r="AB259" s="4">
        <f t="shared" ref="AB259:AB322" si="336">(I259/K259)</f>
        <v>0.20714285714285713</v>
      </c>
      <c r="AC259" s="4">
        <f t="shared" ref="AC259:AC322" si="337">(J259/I259)</f>
        <v>3.103448275862069</v>
      </c>
      <c r="AD259" s="4">
        <f t="shared" ref="AD259:AD322" si="338">(J259/K259)</f>
        <v>0.6428571428571429</v>
      </c>
      <c r="AE259" s="4">
        <f t="shared" ref="AE259:AE322" si="339">(K259/I259)</f>
        <v>4.8275862068965516</v>
      </c>
      <c r="AF259" s="4">
        <f t="shared" ref="AF259:AF322" si="340">(K259/J259)</f>
        <v>1.5555555555555556</v>
      </c>
      <c r="AG259" s="4">
        <f t="shared" ref="AG259:AG322" si="341">(L259/M259)</f>
        <v>0.83173076923076916</v>
      </c>
      <c r="AH259" s="4">
        <f t="shared" ref="AH259:AH322" si="342">(M259/L259)</f>
        <v>1.2023121387283238</v>
      </c>
      <c r="AI259" s="4">
        <f t="shared" ref="AI259:AI322" si="343">Q259-S259</f>
        <v>-5.8537766830870286</v>
      </c>
      <c r="AJ259" s="4">
        <f t="shared" ref="AJ259:AJ322" si="344">Q259-R259</f>
        <v>-3.2169403393541325</v>
      </c>
      <c r="AK259" s="4">
        <f t="shared" ref="AK259:AK322" si="345">R259-S259</f>
        <v>-2.6368363437328961</v>
      </c>
      <c r="AL259" s="4">
        <f t="shared" ref="AL259:AL322" si="346">T259-U259</f>
        <v>-0.36915708812260539</v>
      </c>
      <c r="AM259" s="4">
        <f t="shared" ref="AM259:AM322" si="347">U259-T259</f>
        <v>0.36915708812260539</v>
      </c>
      <c r="AN259" s="4">
        <f t="shared" ref="AN259:AN322" si="348">(Q259-S259)/2</f>
        <v>-2.9268883415435143</v>
      </c>
      <c r="AO259" s="4">
        <f t="shared" ref="AO259:AO322" si="349">(Q259-R259)/2</f>
        <v>-1.6084701696770662</v>
      </c>
      <c r="AP259" s="4">
        <f t="shared" ref="AP259:AP322" si="350">(R259-S259)/2</f>
        <v>-1.3184181718664481</v>
      </c>
      <c r="AQ259" s="4">
        <f t="shared" ref="AQ259:AQ322" si="351">(T259-U259)/2</f>
        <v>-0.1845785440613027</v>
      </c>
      <c r="AR259" s="4">
        <f t="shared" ref="AR259:AR322" si="352">(U259-T259)/2</f>
        <v>0.1845785440613027</v>
      </c>
      <c r="AS259" s="4">
        <f t="shared" ref="AS259:AS322" si="353">ATAN(AN259)</f>
        <v>-1.2415707902212834</v>
      </c>
      <c r="AT259" s="4">
        <f t="shared" ref="AT259:AT322" si="354">ATAN(AO259)</f>
        <v>-1.0145672450933116</v>
      </c>
      <c r="AU259" s="4">
        <f t="shared" ref="AU259:AU322" si="355">ATAN(AP259)</f>
        <v>-0.92188709396114255</v>
      </c>
      <c r="AV259" s="4">
        <f t="shared" ref="AV259:AV322" si="356">ATAN(AQ259)</f>
        <v>-0.18252422658829259</v>
      </c>
      <c r="AW259" s="4">
        <f t="shared" ref="AW259:AW322" si="357">ATAN(AR259)</f>
        <v>0.18252422658829259</v>
      </c>
      <c r="AX259" s="4">
        <f t="shared" ref="AX259:AX322" si="358">DEGREES(AS259)*PI()</f>
        <v>-223.482742239831</v>
      </c>
      <c r="AY259" s="4">
        <f t="shared" ref="AY259:AY322" si="359">DEGREES(AT259)*PI()</f>
        <v>-182.62210411679609</v>
      </c>
      <c r="AZ259" s="4">
        <f t="shared" ref="AZ259:AZ322" si="360">DEGREES(AU259)*PI()</f>
        <v>-165.93967691300566</v>
      </c>
      <c r="BA259" s="4">
        <f t="shared" ref="BA259:BA322" si="361">DEGREES(AV259)*PI()</f>
        <v>-32.854360785892666</v>
      </c>
      <c r="BB259" s="4">
        <f t="shared" ref="BB259:BB322" si="362">DEGREES(AW259)*PI()</f>
        <v>32.854360785892666</v>
      </c>
      <c r="BC259" s="4">
        <f t="shared" ref="BC259:BC322" si="363">(Q259-S259)/S259</f>
        <v>-0.79285714285714293</v>
      </c>
      <c r="BD259" s="4">
        <f t="shared" ref="BD259:BD322" si="364">(Q259-R259)/R259</f>
        <v>-0.67777777777777781</v>
      </c>
      <c r="BE259" s="4">
        <f t="shared" ref="BE259:BE322" si="365">(R259-S259)/S259</f>
        <v>-0.35714285714285721</v>
      </c>
      <c r="BF259" s="4">
        <f t="shared" ref="BF259:BF322" si="366">(T259-U259)/U259</f>
        <v>-0.16826923076923078</v>
      </c>
      <c r="BG259" s="4">
        <f t="shared" ref="BG259:BG322" si="367">(U259-T259)/T259</f>
        <v>0.20231213872832371</v>
      </c>
      <c r="BH259" s="4">
        <f t="shared" ref="BH259:BH322" si="368">_xlfn.STDEV.S(Q259:S259)</f>
        <v>2.9316750759604981</v>
      </c>
      <c r="BI259" s="4">
        <f t="shared" ref="BI259:BI322" si="369">AVERAGE(Q259:S259)</f>
        <v>4.5529374201787993</v>
      </c>
      <c r="BJ259" s="4">
        <f t="shared" ref="BJ259:BJ322" si="370">BH259/BI259</f>
        <v>0.64390849366108083</v>
      </c>
      <c r="BK259" s="4">
        <f t="shared" ref="BK259:BK322" si="371">_xlfn.STDEV.S(T259:U259)</f>
        <v>0.26103348033457419</v>
      </c>
      <c r="BL259" s="4">
        <f t="shared" ref="BL259:BL322" si="372">AVERAGE(T259:U259)</f>
        <v>2.0092692939244663</v>
      </c>
      <c r="BM259" s="4">
        <f t="shared" ref="BM259:BM322" si="373">BK259/BL259</f>
        <v>0.12991463171406387</v>
      </c>
      <c r="BN259" s="3">
        <f t="shared" ref="BN259:BN322" si="374">IF(H259="H",1,0)</f>
        <v>1</v>
      </c>
      <c r="BO259" s="3">
        <v>100</v>
      </c>
      <c r="BP259" s="3">
        <f t="shared" ref="BP259:BP322" si="375">IF(H259="H",I259-1,-1)</f>
        <v>0.44999999999999996</v>
      </c>
      <c r="BQ259" s="3">
        <f t="shared" ref="BQ259:BQ322" si="376">BP259*100</f>
        <v>44.999999999999993</v>
      </c>
      <c r="BR259" s="3">
        <f t="shared" ref="BR259:BR322" si="377">IF(H259="A",1,0)</f>
        <v>0</v>
      </c>
      <c r="BS259" s="3">
        <f t="shared" ref="BS259:BS322" si="378">IF(H259="A",K259-1,-1)</f>
        <v>-1</v>
      </c>
      <c r="BT259" s="3">
        <f t="shared" si="311"/>
        <v>-100</v>
      </c>
      <c r="BU259" s="3">
        <f t="shared" ref="BU259:BU322" si="379">IF(H259="D",1,0)</f>
        <v>0</v>
      </c>
      <c r="BV259" s="3">
        <f t="shared" ref="BV259:BV322" si="380">IF(H259="D",J259-1,-1)</f>
        <v>-1</v>
      </c>
      <c r="BW259" s="3">
        <f t="shared" si="312"/>
        <v>-100</v>
      </c>
      <c r="BX259" s="3">
        <f t="shared" ref="BX259:BX322" si="381">IF(N259&gt;2,1,0)</f>
        <v>0</v>
      </c>
      <c r="BY259" s="3">
        <f t="shared" ref="BY259:BY322" si="382">IF(N259&gt;2,L259-1,-1)</f>
        <v>-1</v>
      </c>
      <c r="BZ259" s="3">
        <f t="shared" si="313"/>
        <v>-100</v>
      </c>
      <c r="CA259" s="3">
        <f t="shared" ref="CA259:CA322" si="383">IF(N259&lt;3,1,0)</f>
        <v>1</v>
      </c>
      <c r="CB259" s="3">
        <f t="shared" ref="CB259:CB322" si="384">IF(N259&lt;3,M259-1,-1)</f>
        <v>1.08</v>
      </c>
      <c r="CC259" s="3">
        <f t="shared" ref="CC259:CC322" si="385">CB259*100</f>
        <v>108</v>
      </c>
      <c r="CD259" s="3">
        <f t="shared" ref="CD259:CD322" si="386">IF(AD259&gt;=0.618421052631579,1,0)</f>
        <v>1</v>
      </c>
      <c r="CE259" s="3">
        <f t="shared" ref="CE259:CE322" si="387">IF(AD259&lt;=0.868421052631579,1,0)</f>
        <v>1</v>
      </c>
      <c r="CF259" s="3">
        <f t="shared" si="314"/>
        <v>2</v>
      </c>
      <c r="CG259" s="16" t="str">
        <f t="shared" si="315"/>
        <v>BackCasa</v>
      </c>
      <c r="CI259" s="12">
        <f t="shared" si="316"/>
        <v>1</v>
      </c>
      <c r="CJ259" s="12">
        <f t="shared" si="317"/>
        <v>0</v>
      </c>
      <c r="CK259" s="12">
        <f t="shared" si="318"/>
        <v>1</v>
      </c>
      <c r="CL259" s="12" t="str">
        <f t="shared" si="319"/>
        <v/>
      </c>
      <c r="CM259" s="12">
        <f t="shared" ref="CM259:CM322" si="388">IF(AD259&gt;=0.411764705882353,1,0)</f>
        <v>1</v>
      </c>
      <c r="CN259" s="12">
        <f t="shared" ref="CN259:CN322" si="389">IF(AD259&lt;=0.911764705882353,1,0)</f>
        <v>1</v>
      </c>
      <c r="CO259" s="12">
        <f t="shared" si="320"/>
        <v>2</v>
      </c>
      <c r="CP259" s="12" t="str">
        <f t="shared" si="321"/>
        <v>Under2.5</v>
      </c>
    </row>
    <row r="260" spans="1:94" x14ac:dyDescent="0.25">
      <c r="A260" t="s">
        <v>127</v>
      </c>
      <c r="B260" t="s">
        <v>230</v>
      </c>
      <c r="C260" t="s">
        <v>177</v>
      </c>
      <c r="D260" t="s">
        <v>14</v>
      </c>
      <c r="E260" t="s">
        <v>22</v>
      </c>
      <c r="F260" s="3">
        <v>4</v>
      </c>
      <c r="G260" s="3">
        <v>2</v>
      </c>
      <c r="H260" s="3" t="str">
        <f t="shared" ref="H260:H323" si="390">IF(F260&gt;G260,"H",IF(F260=G260,"D","A"))</f>
        <v>H</v>
      </c>
      <c r="I260" s="3">
        <v>2.2999999999999998</v>
      </c>
      <c r="J260" s="3">
        <v>3.6</v>
      </c>
      <c r="K260" s="3">
        <v>3</v>
      </c>
      <c r="L260" s="3">
        <v>1.75</v>
      </c>
      <c r="M260" s="3">
        <v>2.0499999999999998</v>
      </c>
      <c r="N260" s="3">
        <f t="shared" si="322"/>
        <v>6</v>
      </c>
      <c r="O260" s="3">
        <f t="shared" si="323"/>
        <v>4.5893719806763267E-2</v>
      </c>
      <c r="P260" s="3">
        <f t="shared" si="324"/>
        <v>5.9233449477351874E-2</v>
      </c>
      <c r="Q260" s="3">
        <f t="shared" si="325"/>
        <v>2.4055555555555554</v>
      </c>
      <c r="R260" s="3">
        <f t="shared" si="326"/>
        <v>3.7652173913043478</v>
      </c>
      <c r="S260" s="3">
        <f t="shared" si="327"/>
        <v>3.13768115942029</v>
      </c>
      <c r="T260" s="3">
        <f t="shared" si="328"/>
        <v>1.8303140096618358</v>
      </c>
      <c r="U260" s="3">
        <f t="shared" si="329"/>
        <v>2.1440821256038647</v>
      </c>
      <c r="V260" s="4">
        <f t="shared" si="330"/>
        <v>0.43478260869565222</v>
      </c>
      <c r="W260" s="4">
        <f t="shared" si="331"/>
        <v>0.27777777777777779</v>
      </c>
      <c r="X260" s="4">
        <f t="shared" si="332"/>
        <v>0.33333333333333331</v>
      </c>
      <c r="Y260" s="4">
        <f t="shared" si="333"/>
        <v>0.5714285714285714</v>
      </c>
      <c r="Z260" s="4">
        <f t="shared" si="334"/>
        <v>0.48780487804878053</v>
      </c>
      <c r="AA260" s="4">
        <f t="shared" si="335"/>
        <v>0.63888888888888884</v>
      </c>
      <c r="AB260" s="4">
        <f t="shared" si="336"/>
        <v>0.76666666666666661</v>
      </c>
      <c r="AC260" s="4">
        <f t="shared" si="337"/>
        <v>1.5652173913043479</v>
      </c>
      <c r="AD260" s="4">
        <f t="shared" si="338"/>
        <v>1.2</v>
      </c>
      <c r="AE260" s="4">
        <f t="shared" si="339"/>
        <v>1.3043478260869565</v>
      </c>
      <c r="AF260" s="4">
        <f t="shared" si="340"/>
        <v>0.83333333333333326</v>
      </c>
      <c r="AG260" s="4">
        <f t="shared" si="341"/>
        <v>0.85365853658536595</v>
      </c>
      <c r="AH260" s="4">
        <f t="shared" si="342"/>
        <v>1.1714285714285713</v>
      </c>
      <c r="AI260" s="4">
        <f t="shared" si="343"/>
        <v>-0.73212560386473458</v>
      </c>
      <c r="AJ260" s="4">
        <f t="shared" si="344"/>
        <v>-1.3596618357487924</v>
      </c>
      <c r="AK260" s="4">
        <f t="shared" si="345"/>
        <v>0.62753623188405783</v>
      </c>
      <c r="AL260" s="4">
        <f t="shared" si="346"/>
        <v>-0.31376811594202891</v>
      </c>
      <c r="AM260" s="4">
        <f t="shared" si="347"/>
        <v>0.31376811594202891</v>
      </c>
      <c r="AN260" s="4">
        <f t="shared" si="348"/>
        <v>-0.36606280193236729</v>
      </c>
      <c r="AO260" s="4">
        <f t="shared" si="349"/>
        <v>-0.6798309178743962</v>
      </c>
      <c r="AP260" s="4">
        <f t="shared" si="350"/>
        <v>0.31376811594202891</v>
      </c>
      <c r="AQ260" s="4">
        <f t="shared" si="351"/>
        <v>-0.15688405797101446</v>
      </c>
      <c r="AR260" s="4">
        <f t="shared" si="352"/>
        <v>0.15688405797101446</v>
      </c>
      <c r="AS260" s="4">
        <f t="shared" si="353"/>
        <v>-0.35091239017937537</v>
      </c>
      <c r="AT260" s="4">
        <f t="shared" si="354"/>
        <v>-0.59706102938687988</v>
      </c>
      <c r="AU260" s="4">
        <f t="shared" si="355"/>
        <v>0.30403974515582327</v>
      </c>
      <c r="AV260" s="4">
        <f t="shared" si="356"/>
        <v>-0.15561562895328582</v>
      </c>
      <c r="AW260" s="4">
        <f t="shared" si="357"/>
        <v>0.15561562895328582</v>
      </c>
      <c r="AX260" s="4">
        <f t="shared" si="358"/>
        <v>-63.164230232287565</v>
      </c>
      <c r="AY260" s="4">
        <f t="shared" si="359"/>
        <v>-107.47098528963838</v>
      </c>
      <c r="AZ260" s="4">
        <f t="shared" si="360"/>
        <v>54.727154128048191</v>
      </c>
      <c r="BA260" s="4">
        <f t="shared" si="361"/>
        <v>-28.010813211591447</v>
      </c>
      <c r="BB260" s="4">
        <f t="shared" si="362"/>
        <v>28.010813211591447</v>
      </c>
      <c r="BC260" s="4">
        <f t="shared" si="363"/>
        <v>-0.23333333333333342</v>
      </c>
      <c r="BD260" s="4">
        <f t="shared" si="364"/>
        <v>-0.36111111111111116</v>
      </c>
      <c r="BE260" s="4">
        <f t="shared" si="365"/>
        <v>0.19999999999999996</v>
      </c>
      <c r="BF260" s="4">
        <f t="shared" si="366"/>
        <v>-0.14634146341463411</v>
      </c>
      <c r="BG260" s="4">
        <f t="shared" si="367"/>
        <v>0.17142857142857137</v>
      </c>
      <c r="BH260" s="4">
        <f t="shared" si="368"/>
        <v>0.68050103229817549</v>
      </c>
      <c r="BI260" s="4">
        <f t="shared" si="369"/>
        <v>3.1028180354267314</v>
      </c>
      <c r="BJ260" s="4">
        <f t="shared" si="370"/>
        <v>0.21931709321284321</v>
      </c>
      <c r="BK260" s="4">
        <f t="shared" si="371"/>
        <v>0.22186756250273551</v>
      </c>
      <c r="BL260" s="4">
        <f t="shared" si="372"/>
        <v>1.9871980676328502</v>
      </c>
      <c r="BM260" s="4">
        <f t="shared" si="373"/>
        <v>0.111648439134718</v>
      </c>
      <c r="BN260" s="3">
        <f t="shared" si="374"/>
        <v>1</v>
      </c>
      <c r="BO260" s="3">
        <v>100</v>
      </c>
      <c r="BP260" s="3">
        <f t="shared" si="375"/>
        <v>1.2999999999999998</v>
      </c>
      <c r="BQ260" s="3">
        <f t="shared" si="376"/>
        <v>129.99999999999997</v>
      </c>
      <c r="BR260" s="3">
        <f t="shared" si="377"/>
        <v>0</v>
      </c>
      <c r="BS260" s="3">
        <f t="shared" si="378"/>
        <v>-1</v>
      </c>
      <c r="BT260" s="3">
        <f t="shared" ref="BT260:BT323" si="391">BS260*100</f>
        <v>-100</v>
      </c>
      <c r="BU260" s="3">
        <f t="shared" si="379"/>
        <v>0</v>
      </c>
      <c r="BV260" s="3">
        <f t="shared" si="380"/>
        <v>-1</v>
      </c>
      <c r="BW260" s="3">
        <f t="shared" ref="BW260:BW323" si="392">BV260*100</f>
        <v>-100</v>
      </c>
      <c r="BX260" s="3">
        <f t="shared" si="381"/>
        <v>1</v>
      </c>
      <c r="BY260" s="3">
        <f t="shared" si="382"/>
        <v>0.75</v>
      </c>
      <c r="BZ260" s="3">
        <f t="shared" ref="BZ260:BZ323" si="393">BY260*100</f>
        <v>75</v>
      </c>
      <c r="CA260" s="3">
        <f t="shared" si="383"/>
        <v>0</v>
      </c>
      <c r="CB260" s="3">
        <f t="shared" si="384"/>
        <v>-1</v>
      </c>
      <c r="CC260" s="3">
        <f t="shared" si="385"/>
        <v>-100</v>
      </c>
      <c r="CD260" s="3">
        <f t="shared" si="386"/>
        <v>1</v>
      </c>
      <c r="CE260" s="3">
        <f t="shared" si="387"/>
        <v>0</v>
      </c>
      <c r="CF260" s="3">
        <f t="shared" ref="CF260:CF323" si="394">SUM(CD260:CE260)</f>
        <v>1</v>
      </c>
      <c r="CG260" s="16" t="str">
        <f t="shared" ref="CG260:CG323" si="395">IF(CF260=2,"BackCasa","")</f>
        <v/>
      </c>
      <c r="CI260" s="12">
        <f t="shared" ref="CI260:CI323" si="396">IF(AE260&gt;=0.0670588235294118,1,0)</f>
        <v>1</v>
      </c>
      <c r="CJ260" s="12">
        <f t="shared" ref="CJ260:CJ323" si="397">IF(AE260&lt;=0.567058823529412,1,0)</f>
        <v>0</v>
      </c>
      <c r="CK260" s="12">
        <f t="shared" ref="CK260:CK323" si="398">SUM(CI260:CJ260)</f>
        <v>1</v>
      </c>
      <c r="CL260" s="12" t="str">
        <f t="shared" ref="CL260:CL323" si="399">IF(CK260=2,"Over2.5","")</f>
        <v/>
      </c>
      <c r="CM260" s="12">
        <f t="shared" si="388"/>
        <v>1</v>
      </c>
      <c r="CN260" s="12">
        <f t="shared" si="389"/>
        <v>0</v>
      </c>
      <c r="CO260" s="12">
        <f t="shared" ref="CO260:CO323" si="400">SUM(CM260:CN260)</f>
        <v>1</v>
      </c>
      <c r="CP260" s="12" t="str">
        <f t="shared" ref="CP260:CP323" si="401">IF(CO260=2,"Under2.5","")</f>
        <v/>
      </c>
    </row>
    <row r="261" spans="1:94" x14ac:dyDescent="0.25">
      <c r="A261" t="s">
        <v>127</v>
      </c>
      <c r="B261" t="s">
        <v>231</v>
      </c>
      <c r="C261" t="s">
        <v>173</v>
      </c>
      <c r="D261" t="s">
        <v>22</v>
      </c>
      <c r="E261" t="s">
        <v>24</v>
      </c>
      <c r="F261" s="3">
        <v>2</v>
      </c>
      <c r="G261" s="3">
        <v>2</v>
      </c>
      <c r="H261" s="3" t="str">
        <f t="shared" si="390"/>
        <v>D</v>
      </c>
      <c r="I261" s="3">
        <v>3.25</v>
      </c>
      <c r="J261" s="3">
        <v>3.6</v>
      </c>
      <c r="K261" s="3">
        <v>2.15</v>
      </c>
      <c r="L261" s="3">
        <v>1.62</v>
      </c>
      <c r="M261" s="3">
        <v>2.25</v>
      </c>
      <c r="N261" s="3">
        <f t="shared" si="322"/>
        <v>4</v>
      </c>
      <c r="O261" s="3">
        <f t="shared" si="323"/>
        <v>5.058636453985299E-2</v>
      </c>
      <c r="P261" s="3">
        <f t="shared" si="324"/>
        <v>6.1728395061728336E-2</v>
      </c>
      <c r="Q261" s="3">
        <f t="shared" si="325"/>
        <v>3.4144056847545223</v>
      </c>
      <c r="R261" s="3">
        <f t="shared" si="326"/>
        <v>3.7821109123434709</v>
      </c>
      <c r="S261" s="3">
        <f t="shared" si="327"/>
        <v>2.2587606837606837</v>
      </c>
      <c r="T261" s="3">
        <f t="shared" si="328"/>
        <v>1.7019499105545619</v>
      </c>
      <c r="U261" s="3">
        <f t="shared" si="329"/>
        <v>2.3638193202146693</v>
      </c>
      <c r="V261" s="4">
        <f t="shared" si="330"/>
        <v>0.30769230769230771</v>
      </c>
      <c r="W261" s="4">
        <f t="shared" si="331"/>
        <v>0.27777777777777779</v>
      </c>
      <c r="X261" s="4">
        <f t="shared" si="332"/>
        <v>0.46511627906976744</v>
      </c>
      <c r="Y261" s="4">
        <f t="shared" si="333"/>
        <v>0.61728395061728392</v>
      </c>
      <c r="Z261" s="4">
        <f t="shared" si="334"/>
        <v>0.44444444444444442</v>
      </c>
      <c r="AA261" s="4">
        <f t="shared" si="335"/>
        <v>0.90277777777777779</v>
      </c>
      <c r="AB261" s="4">
        <f t="shared" si="336"/>
        <v>1.5116279069767442</v>
      </c>
      <c r="AC261" s="4">
        <f t="shared" si="337"/>
        <v>1.1076923076923078</v>
      </c>
      <c r="AD261" s="4">
        <f t="shared" si="338"/>
        <v>1.6744186046511629</v>
      </c>
      <c r="AE261" s="4">
        <f t="shared" si="339"/>
        <v>0.66153846153846152</v>
      </c>
      <c r="AF261" s="4">
        <f t="shared" si="340"/>
        <v>0.59722222222222221</v>
      </c>
      <c r="AG261" s="4">
        <f t="shared" si="341"/>
        <v>0.72000000000000008</v>
      </c>
      <c r="AH261" s="4">
        <f t="shared" si="342"/>
        <v>1.3888888888888888</v>
      </c>
      <c r="AI261" s="4">
        <f t="shared" si="343"/>
        <v>1.1556450009938386</v>
      </c>
      <c r="AJ261" s="4">
        <f t="shared" si="344"/>
        <v>-0.36770522758894852</v>
      </c>
      <c r="AK261" s="4">
        <f t="shared" si="345"/>
        <v>1.5233502285827871</v>
      </c>
      <c r="AL261" s="4">
        <f t="shared" si="346"/>
        <v>-0.66186940966010743</v>
      </c>
      <c r="AM261" s="4">
        <f t="shared" si="347"/>
        <v>0.66186940966010743</v>
      </c>
      <c r="AN261" s="4">
        <f t="shared" si="348"/>
        <v>0.5778225004969193</v>
      </c>
      <c r="AO261" s="4">
        <f t="shared" si="349"/>
        <v>-0.18385261379447426</v>
      </c>
      <c r="AP261" s="4">
        <f t="shared" si="350"/>
        <v>0.76167511429139356</v>
      </c>
      <c r="AQ261" s="4">
        <f t="shared" si="351"/>
        <v>-0.33093470483005372</v>
      </c>
      <c r="AR261" s="4">
        <f t="shared" si="352"/>
        <v>0.33093470483005372</v>
      </c>
      <c r="AS261" s="4">
        <f t="shared" si="353"/>
        <v>0.52395287665661883</v>
      </c>
      <c r="AT261" s="4">
        <f t="shared" si="354"/>
        <v>-0.18182212251639118</v>
      </c>
      <c r="AU261" s="4">
        <f t="shared" si="355"/>
        <v>0.65093140464439503</v>
      </c>
      <c r="AV261" s="4">
        <f t="shared" si="356"/>
        <v>-0.31959023756272875</v>
      </c>
      <c r="AW261" s="4">
        <f t="shared" si="357"/>
        <v>0.31959023756272875</v>
      </c>
      <c r="AX261" s="4">
        <f t="shared" si="358"/>
        <v>94.311517798191389</v>
      </c>
      <c r="AY261" s="4">
        <f t="shared" si="359"/>
        <v>-32.727982052950409</v>
      </c>
      <c r="AZ261" s="4">
        <f t="shared" si="360"/>
        <v>117.16765283599112</v>
      </c>
      <c r="BA261" s="4">
        <f t="shared" si="361"/>
        <v>-57.526242761291172</v>
      </c>
      <c r="BB261" s="4">
        <f t="shared" si="362"/>
        <v>57.526242761291172</v>
      </c>
      <c r="BC261" s="4">
        <f t="shared" si="363"/>
        <v>0.51162790697674432</v>
      </c>
      <c r="BD261" s="4">
        <f t="shared" si="364"/>
        <v>-9.722222222222221E-2</v>
      </c>
      <c r="BE261" s="4">
        <f t="shared" si="365"/>
        <v>0.67441860465116299</v>
      </c>
      <c r="BF261" s="4">
        <f t="shared" si="366"/>
        <v>-0.28000000000000003</v>
      </c>
      <c r="BG261" s="4">
        <f t="shared" si="367"/>
        <v>0.3888888888888889</v>
      </c>
      <c r="BH261" s="4">
        <f t="shared" si="368"/>
        <v>0.79491282767792737</v>
      </c>
      <c r="BI261" s="4">
        <f t="shared" si="369"/>
        <v>3.151759093619559</v>
      </c>
      <c r="BJ261" s="4">
        <f t="shared" si="370"/>
        <v>0.25221243250702563</v>
      </c>
      <c r="BK261" s="4">
        <f t="shared" si="371"/>
        <v>0.46801234783060069</v>
      </c>
      <c r="BL261" s="4">
        <f t="shared" si="372"/>
        <v>2.0328846153846154</v>
      </c>
      <c r="BM261" s="4">
        <f t="shared" si="373"/>
        <v>0.23022081247934192</v>
      </c>
      <c r="BN261" s="3">
        <f t="shared" si="374"/>
        <v>0</v>
      </c>
      <c r="BO261" s="3">
        <v>100</v>
      </c>
      <c r="BP261" s="3">
        <f t="shared" si="375"/>
        <v>-1</v>
      </c>
      <c r="BQ261" s="3">
        <f t="shared" si="376"/>
        <v>-100</v>
      </c>
      <c r="BR261" s="3">
        <f t="shared" si="377"/>
        <v>0</v>
      </c>
      <c r="BS261" s="3">
        <f t="shared" si="378"/>
        <v>-1</v>
      </c>
      <c r="BT261" s="3">
        <f t="shared" si="391"/>
        <v>-100</v>
      </c>
      <c r="BU261" s="3">
        <f t="shared" si="379"/>
        <v>1</v>
      </c>
      <c r="BV261" s="3">
        <f t="shared" si="380"/>
        <v>2.6</v>
      </c>
      <c r="BW261" s="3">
        <f t="shared" si="392"/>
        <v>260</v>
      </c>
      <c r="BX261" s="3">
        <f t="shared" si="381"/>
        <v>1</v>
      </c>
      <c r="BY261" s="3">
        <f t="shared" si="382"/>
        <v>0.62000000000000011</v>
      </c>
      <c r="BZ261" s="3">
        <f t="shared" si="393"/>
        <v>62.000000000000014</v>
      </c>
      <c r="CA261" s="3">
        <f t="shared" si="383"/>
        <v>0</v>
      </c>
      <c r="CB261" s="3">
        <f t="shared" si="384"/>
        <v>-1</v>
      </c>
      <c r="CC261" s="3">
        <f t="shared" si="385"/>
        <v>-100</v>
      </c>
      <c r="CD261" s="3">
        <f t="shared" si="386"/>
        <v>1</v>
      </c>
      <c r="CE261" s="3">
        <f t="shared" si="387"/>
        <v>0</v>
      </c>
      <c r="CF261" s="3">
        <f t="shared" si="394"/>
        <v>1</v>
      </c>
      <c r="CG261" s="16" t="str">
        <f t="shared" si="395"/>
        <v/>
      </c>
      <c r="CI261" s="12">
        <f t="shared" si="396"/>
        <v>1</v>
      </c>
      <c r="CJ261" s="12">
        <f t="shared" si="397"/>
        <v>0</v>
      </c>
      <c r="CK261" s="12">
        <f t="shared" si="398"/>
        <v>1</v>
      </c>
      <c r="CL261" s="12" t="str">
        <f t="shared" si="399"/>
        <v/>
      </c>
      <c r="CM261" s="12">
        <f t="shared" si="388"/>
        <v>1</v>
      </c>
      <c r="CN261" s="12">
        <f t="shared" si="389"/>
        <v>0</v>
      </c>
      <c r="CO261" s="12">
        <f t="shared" si="400"/>
        <v>1</v>
      </c>
      <c r="CP261" s="12" t="str">
        <f t="shared" si="401"/>
        <v/>
      </c>
    </row>
    <row r="262" spans="1:94" x14ac:dyDescent="0.25">
      <c r="A262" t="s">
        <v>127</v>
      </c>
      <c r="B262" t="s">
        <v>231</v>
      </c>
      <c r="C262" t="s">
        <v>173</v>
      </c>
      <c r="D262" t="s">
        <v>17</v>
      </c>
      <c r="E262" t="s">
        <v>14</v>
      </c>
      <c r="F262" s="3">
        <v>1</v>
      </c>
      <c r="G262" s="3">
        <v>3</v>
      </c>
      <c r="H262" s="3" t="str">
        <f t="shared" si="390"/>
        <v>A</v>
      </c>
      <c r="I262" s="3">
        <v>2.15</v>
      </c>
      <c r="J262" s="3">
        <v>3.6</v>
      </c>
      <c r="K262" s="3">
        <v>3.3</v>
      </c>
      <c r="L262" s="3">
        <v>1.95</v>
      </c>
      <c r="M262" s="3">
        <v>1.95</v>
      </c>
      <c r="N262" s="3">
        <f t="shared" si="322"/>
        <v>4</v>
      </c>
      <c r="O262" s="3">
        <f t="shared" si="323"/>
        <v>4.5924359877848264E-2</v>
      </c>
      <c r="P262" s="3">
        <f t="shared" si="324"/>
        <v>2.5641025641025772E-2</v>
      </c>
      <c r="Q262" s="3">
        <f t="shared" si="325"/>
        <v>2.2487373737373737</v>
      </c>
      <c r="R262" s="3">
        <f t="shared" si="326"/>
        <v>3.7653276955602539</v>
      </c>
      <c r="S262" s="3">
        <f t="shared" si="327"/>
        <v>3.4515503875968991</v>
      </c>
      <c r="T262" s="3">
        <f t="shared" si="328"/>
        <v>2.0395525017618041</v>
      </c>
      <c r="U262" s="3">
        <f t="shared" si="329"/>
        <v>2.0395525017618041</v>
      </c>
      <c r="V262" s="4">
        <f t="shared" si="330"/>
        <v>0.46511627906976744</v>
      </c>
      <c r="W262" s="4">
        <f t="shared" si="331"/>
        <v>0.27777777777777779</v>
      </c>
      <c r="X262" s="4">
        <f t="shared" si="332"/>
        <v>0.30303030303030304</v>
      </c>
      <c r="Y262" s="4">
        <f t="shared" si="333"/>
        <v>0.51282051282051289</v>
      </c>
      <c r="Z262" s="4">
        <f t="shared" si="334"/>
        <v>0.51282051282051289</v>
      </c>
      <c r="AA262" s="4">
        <f t="shared" si="335"/>
        <v>0.59722222222222221</v>
      </c>
      <c r="AB262" s="4">
        <f t="shared" si="336"/>
        <v>0.65151515151515149</v>
      </c>
      <c r="AC262" s="4">
        <f t="shared" si="337"/>
        <v>1.6744186046511629</v>
      </c>
      <c r="AD262" s="4">
        <f t="shared" si="338"/>
        <v>1.0909090909090911</v>
      </c>
      <c r="AE262" s="4">
        <f t="shared" si="339"/>
        <v>1.5348837209302326</v>
      </c>
      <c r="AF262" s="4">
        <f t="shared" si="340"/>
        <v>0.91666666666666663</v>
      </c>
      <c r="AG262" s="4">
        <f t="shared" si="341"/>
        <v>1</v>
      </c>
      <c r="AH262" s="4">
        <f t="shared" si="342"/>
        <v>1</v>
      </c>
      <c r="AI262" s="4">
        <f t="shared" si="343"/>
        <v>-1.2028130138595254</v>
      </c>
      <c r="AJ262" s="4">
        <f t="shared" si="344"/>
        <v>-1.5165903218228802</v>
      </c>
      <c r="AK262" s="4">
        <f t="shared" si="345"/>
        <v>0.31377730796335479</v>
      </c>
      <c r="AL262" s="4">
        <f t="shared" si="346"/>
        <v>0</v>
      </c>
      <c r="AM262" s="4">
        <f t="shared" si="347"/>
        <v>0</v>
      </c>
      <c r="AN262" s="4">
        <f t="shared" si="348"/>
        <v>-0.60140650692976272</v>
      </c>
      <c r="AO262" s="4">
        <f t="shared" si="349"/>
        <v>-0.75829516091144011</v>
      </c>
      <c r="AP262" s="4">
        <f t="shared" si="350"/>
        <v>0.1568886539816774</v>
      </c>
      <c r="AQ262" s="4">
        <f t="shared" si="351"/>
        <v>0</v>
      </c>
      <c r="AR262" s="4">
        <f t="shared" si="352"/>
        <v>0</v>
      </c>
      <c r="AS262" s="4">
        <f t="shared" si="353"/>
        <v>-0.54145305483524708</v>
      </c>
      <c r="AT262" s="4">
        <f t="shared" si="354"/>
        <v>-0.64878890798640276</v>
      </c>
      <c r="AU262" s="4">
        <f t="shared" si="355"/>
        <v>0.15562011455827868</v>
      </c>
      <c r="AV262" s="4">
        <f t="shared" si="356"/>
        <v>0</v>
      </c>
      <c r="AW262" s="4">
        <f t="shared" si="357"/>
        <v>0</v>
      </c>
      <c r="AX262" s="4">
        <f t="shared" si="358"/>
        <v>-97.461549870344484</v>
      </c>
      <c r="AY262" s="4">
        <f t="shared" si="359"/>
        <v>-116.78200343755249</v>
      </c>
      <c r="AZ262" s="4">
        <f t="shared" si="360"/>
        <v>28.011620620490159</v>
      </c>
      <c r="BA262" s="4">
        <f t="shared" si="361"/>
        <v>0</v>
      </c>
      <c r="BB262" s="4">
        <f t="shared" si="362"/>
        <v>0</v>
      </c>
      <c r="BC262" s="4">
        <f t="shared" si="363"/>
        <v>-0.34848484848484845</v>
      </c>
      <c r="BD262" s="4">
        <f t="shared" si="364"/>
        <v>-0.40277777777777785</v>
      </c>
      <c r="BE262" s="4">
        <f t="shared" si="365"/>
        <v>9.0909090909091009E-2</v>
      </c>
      <c r="BF262" s="4">
        <f t="shared" si="366"/>
        <v>0</v>
      </c>
      <c r="BG262" s="4">
        <f t="shared" si="367"/>
        <v>0</v>
      </c>
      <c r="BH262" s="4">
        <f t="shared" si="368"/>
        <v>0.8005478904630865</v>
      </c>
      <c r="BI262" s="4">
        <f t="shared" si="369"/>
        <v>3.1552051522981759</v>
      </c>
      <c r="BJ262" s="4">
        <f t="shared" si="370"/>
        <v>0.25372292824762493</v>
      </c>
      <c r="BK262" s="4">
        <f t="shared" si="371"/>
        <v>0</v>
      </c>
      <c r="BL262" s="4">
        <f t="shared" si="372"/>
        <v>2.0395525017618041</v>
      </c>
      <c r="BM262" s="4">
        <f t="shared" si="373"/>
        <v>0</v>
      </c>
      <c r="BN262" s="3">
        <f t="shared" si="374"/>
        <v>0</v>
      </c>
      <c r="BO262" s="3">
        <v>100</v>
      </c>
      <c r="BP262" s="3">
        <f t="shared" si="375"/>
        <v>-1</v>
      </c>
      <c r="BQ262" s="3">
        <f t="shared" si="376"/>
        <v>-100</v>
      </c>
      <c r="BR262" s="3">
        <f t="shared" si="377"/>
        <v>1</v>
      </c>
      <c r="BS262" s="3">
        <f t="shared" si="378"/>
        <v>2.2999999999999998</v>
      </c>
      <c r="BT262" s="3">
        <f t="shared" si="391"/>
        <v>229.99999999999997</v>
      </c>
      <c r="BU262" s="3">
        <f t="shared" si="379"/>
        <v>0</v>
      </c>
      <c r="BV262" s="3">
        <f t="shared" si="380"/>
        <v>-1</v>
      </c>
      <c r="BW262" s="3">
        <f t="shared" si="392"/>
        <v>-100</v>
      </c>
      <c r="BX262" s="3">
        <f t="shared" si="381"/>
        <v>1</v>
      </c>
      <c r="BY262" s="3">
        <f t="shared" si="382"/>
        <v>0.95</v>
      </c>
      <c r="BZ262" s="3">
        <f t="shared" si="393"/>
        <v>95</v>
      </c>
      <c r="CA262" s="3">
        <f t="shared" si="383"/>
        <v>0</v>
      </c>
      <c r="CB262" s="3">
        <f t="shared" si="384"/>
        <v>-1</v>
      </c>
      <c r="CC262" s="3">
        <f t="shared" si="385"/>
        <v>-100</v>
      </c>
      <c r="CD262" s="3">
        <f t="shared" si="386"/>
        <v>1</v>
      </c>
      <c r="CE262" s="3">
        <f t="shared" si="387"/>
        <v>0</v>
      </c>
      <c r="CF262" s="3">
        <f t="shared" si="394"/>
        <v>1</v>
      </c>
      <c r="CG262" s="16" t="str">
        <f t="shared" si="395"/>
        <v/>
      </c>
      <c r="CI262" s="12">
        <f t="shared" si="396"/>
        <v>1</v>
      </c>
      <c r="CJ262" s="12">
        <f t="shared" si="397"/>
        <v>0</v>
      </c>
      <c r="CK262" s="12">
        <f t="shared" si="398"/>
        <v>1</v>
      </c>
      <c r="CL262" s="12" t="str">
        <f t="shared" si="399"/>
        <v/>
      </c>
      <c r="CM262" s="12">
        <f t="shared" si="388"/>
        <v>1</v>
      </c>
      <c r="CN262" s="12">
        <f t="shared" si="389"/>
        <v>0</v>
      </c>
      <c r="CO262" s="12">
        <f t="shared" si="400"/>
        <v>1</v>
      </c>
      <c r="CP262" s="12" t="str">
        <f t="shared" si="401"/>
        <v/>
      </c>
    </row>
    <row r="263" spans="1:94" x14ac:dyDescent="0.25">
      <c r="A263" t="s">
        <v>127</v>
      </c>
      <c r="B263" t="s">
        <v>231</v>
      </c>
      <c r="C263" t="s">
        <v>173</v>
      </c>
      <c r="D263" t="s">
        <v>18</v>
      </c>
      <c r="E263" t="s">
        <v>15</v>
      </c>
      <c r="F263" s="3">
        <v>3</v>
      </c>
      <c r="G263" s="3">
        <v>0</v>
      </c>
      <c r="H263" s="3" t="str">
        <f t="shared" si="390"/>
        <v>H</v>
      </c>
      <c r="I263" s="3">
        <v>2.5499999999999998</v>
      </c>
      <c r="J263" s="3">
        <v>3.4</v>
      </c>
      <c r="K263" s="3">
        <v>2.8</v>
      </c>
      <c r="L263" s="3">
        <v>1.89</v>
      </c>
      <c r="M263" s="3">
        <v>2.0099999999999998</v>
      </c>
      <c r="N263" s="3">
        <f t="shared" si="322"/>
        <v>3</v>
      </c>
      <c r="O263" s="3">
        <f t="shared" si="323"/>
        <v>4.3417366946778779E-2</v>
      </c>
      <c r="P263" s="3">
        <f t="shared" si="324"/>
        <v>2.6612966911474523E-2</v>
      </c>
      <c r="Q263" s="3">
        <f t="shared" si="325"/>
        <v>2.6607142857142856</v>
      </c>
      <c r="R263" s="3">
        <f t="shared" si="326"/>
        <v>3.5476190476190479</v>
      </c>
      <c r="S263" s="3">
        <f t="shared" si="327"/>
        <v>2.9215686274509802</v>
      </c>
      <c r="T263" s="3">
        <f t="shared" si="328"/>
        <v>1.9720588235294119</v>
      </c>
      <c r="U263" s="3">
        <f t="shared" si="329"/>
        <v>2.0972689075630253</v>
      </c>
      <c r="V263" s="4">
        <f t="shared" si="330"/>
        <v>0.39215686274509809</v>
      </c>
      <c r="W263" s="4">
        <f t="shared" si="331"/>
        <v>0.29411764705882354</v>
      </c>
      <c r="X263" s="4">
        <f t="shared" si="332"/>
        <v>0.35714285714285715</v>
      </c>
      <c r="Y263" s="4">
        <f t="shared" si="333"/>
        <v>0.52910052910052918</v>
      </c>
      <c r="Z263" s="4">
        <f t="shared" si="334"/>
        <v>0.49751243781094534</v>
      </c>
      <c r="AA263" s="4">
        <f t="shared" si="335"/>
        <v>0.75</v>
      </c>
      <c r="AB263" s="4">
        <f t="shared" si="336"/>
        <v>0.9107142857142857</v>
      </c>
      <c r="AC263" s="4">
        <f t="shared" si="337"/>
        <v>1.3333333333333335</v>
      </c>
      <c r="AD263" s="4">
        <f t="shared" si="338"/>
        <v>1.2142857142857144</v>
      </c>
      <c r="AE263" s="4">
        <f t="shared" si="339"/>
        <v>1.0980392156862746</v>
      </c>
      <c r="AF263" s="4">
        <f t="shared" si="340"/>
        <v>0.82352941176470584</v>
      </c>
      <c r="AG263" s="4">
        <f t="shared" si="341"/>
        <v>0.94029850746268662</v>
      </c>
      <c r="AH263" s="4">
        <f t="shared" si="342"/>
        <v>1.0634920634920635</v>
      </c>
      <c r="AI263" s="4">
        <f t="shared" si="343"/>
        <v>-0.26085434173669464</v>
      </c>
      <c r="AJ263" s="4">
        <f t="shared" si="344"/>
        <v>-0.88690476190476231</v>
      </c>
      <c r="AK263" s="4">
        <f t="shared" si="345"/>
        <v>0.62605042016806767</v>
      </c>
      <c r="AL263" s="4">
        <f t="shared" si="346"/>
        <v>-0.12521008403361344</v>
      </c>
      <c r="AM263" s="4">
        <f t="shared" si="347"/>
        <v>0.12521008403361344</v>
      </c>
      <c r="AN263" s="4">
        <f t="shared" si="348"/>
        <v>-0.13042717086834732</v>
      </c>
      <c r="AO263" s="4">
        <f t="shared" si="349"/>
        <v>-0.44345238095238115</v>
      </c>
      <c r="AP263" s="4">
        <f t="shared" si="350"/>
        <v>0.31302521008403383</v>
      </c>
      <c r="AQ263" s="4">
        <f t="shared" si="351"/>
        <v>-6.2605042016806722E-2</v>
      </c>
      <c r="AR263" s="4">
        <f t="shared" si="352"/>
        <v>6.2605042016806722E-2</v>
      </c>
      <c r="AS263" s="4">
        <f t="shared" si="353"/>
        <v>-0.12969505274220378</v>
      </c>
      <c r="AT263" s="4">
        <f t="shared" si="354"/>
        <v>-0.41739560048718283</v>
      </c>
      <c r="AU263" s="4">
        <f t="shared" si="355"/>
        <v>0.3033632800117172</v>
      </c>
      <c r="AV263" s="4">
        <f t="shared" si="356"/>
        <v>-6.2523442604328031E-2</v>
      </c>
      <c r="AW263" s="4">
        <f t="shared" si="357"/>
        <v>6.2523442604328031E-2</v>
      </c>
      <c r="AX263" s="4">
        <f t="shared" si="358"/>
        <v>-23.345109493596681</v>
      </c>
      <c r="AY263" s="4">
        <f t="shared" si="359"/>
        <v>-75.131208087692912</v>
      </c>
      <c r="AZ263" s="4">
        <f t="shared" si="360"/>
        <v>54.605390402109094</v>
      </c>
      <c r="BA263" s="4">
        <f t="shared" si="361"/>
        <v>-11.254219668779045</v>
      </c>
      <c r="BB263" s="4">
        <f t="shared" si="362"/>
        <v>11.254219668779045</v>
      </c>
      <c r="BC263" s="4">
        <f t="shared" si="363"/>
        <v>-8.9285714285714274E-2</v>
      </c>
      <c r="BD263" s="4">
        <f t="shared" si="364"/>
        <v>-0.25000000000000011</v>
      </c>
      <c r="BE263" s="4">
        <f t="shared" si="365"/>
        <v>0.21428571428571444</v>
      </c>
      <c r="BF263" s="4">
        <f t="shared" si="366"/>
        <v>-5.9701492537313432E-2</v>
      </c>
      <c r="BG263" s="4">
        <f t="shared" si="367"/>
        <v>6.3492063492063489E-2</v>
      </c>
      <c r="BH263" s="4">
        <f t="shared" si="368"/>
        <v>0.45581139609945692</v>
      </c>
      <c r="BI263" s="4">
        <f t="shared" si="369"/>
        <v>3.0433006535947715</v>
      </c>
      <c r="BJ263" s="4">
        <f t="shared" si="370"/>
        <v>0.14977534196664033</v>
      </c>
      <c r="BK263" s="4">
        <f t="shared" si="371"/>
        <v>8.8536899493105531E-2</v>
      </c>
      <c r="BL263" s="4">
        <f t="shared" si="372"/>
        <v>2.0346638655462188</v>
      </c>
      <c r="BM263" s="4">
        <f t="shared" si="373"/>
        <v>4.3514263457633685E-2</v>
      </c>
      <c r="BN263" s="3">
        <f t="shared" si="374"/>
        <v>1</v>
      </c>
      <c r="BO263" s="3">
        <v>100</v>
      </c>
      <c r="BP263" s="3">
        <f t="shared" si="375"/>
        <v>1.5499999999999998</v>
      </c>
      <c r="BQ263" s="3">
        <f t="shared" si="376"/>
        <v>154.99999999999997</v>
      </c>
      <c r="BR263" s="3">
        <f t="shared" si="377"/>
        <v>0</v>
      </c>
      <c r="BS263" s="3">
        <f t="shared" si="378"/>
        <v>-1</v>
      </c>
      <c r="BT263" s="3">
        <f t="shared" si="391"/>
        <v>-100</v>
      </c>
      <c r="BU263" s="3">
        <f t="shared" si="379"/>
        <v>0</v>
      </c>
      <c r="BV263" s="3">
        <f t="shared" si="380"/>
        <v>-1</v>
      </c>
      <c r="BW263" s="3">
        <f t="shared" si="392"/>
        <v>-100</v>
      </c>
      <c r="BX263" s="3">
        <f t="shared" si="381"/>
        <v>1</v>
      </c>
      <c r="BY263" s="3">
        <f t="shared" si="382"/>
        <v>0.8899999999999999</v>
      </c>
      <c r="BZ263" s="3">
        <f t="shared" si="393"/>
        <v>88.999999999999986</v>
      </c>
      <c r="CA263" s="3">
        <f t="shared" si="383"/>
        <v>0</v>
      </c>
      <c r="CB263" s="3">
        <f t="shared" si="384"/>
        <v>-1</v>
      </c>
      <c r="CC263" s="3">
        <f t="shared" si="385"/>
        <v>-100</v>
      </c>
      <c r="CD263" s="3">
        <f t="shared" si="386"/>
        <v>1</v>
      </c>
      <c r="CE263" s="3">
        <f t="shared" si="387"/>
        <v>0</v>
      </c>
      <c r="CF263" s="3">
        <f t="shared" si="394"/>
        <v>1</v>
      </c>
      <c r="CG263" s="16" t="str">
        <f t="shared" si="395"/>
        <v/>
      </c>
      <c r="CI263" s="12">
        <f t="shared" si="396"/>
        <v>1</v>
      </c>
      <c r="CJ263" s="12">
        <f t="shared" si="397"/>
        <v>0</v>
      </c>
      <c r="CK263" s="12">
        <f t="shared" si="398"/>
        <v>1</v>
      </c>
      <c r="CL263" s="12" t="str">
        <f t="shared" si="399"/>
        <v/>
      </c>
      <c r="CM263" s="12">
        <f t="shared" si="388"/>
        <v>1</v>
      </c>
      <c r="CN263" s="12">
        <f t="shared" si="389"/>
        <v>0</v>
      </c>
      <c r="CO263" s="12">
        <f t="shared" si="400"/>
        <v>1</v>
      </c>
      <c r="CP263" s="12" t="str">
        <f t="shared" si="401"/>
        <v/>
      </c>
    </row>
    <row r="264" spans="1:94" x14ac:dyDescent="0.25">
      <c r="A264" t="s">
        <v>127</v>
      </c>
      <c r="B264" t="s">
        <v>231</v>
      </c>
      <c r="C264" t="s">
        <v>173</v>
      </c>
      <c r="D264" t="s">
        <v>20</v>
      </c>
      <c r="E264" t="s">
        <v>26</v>
      </c>
      <c r="F264" s="3">
        <v>3</v>
      </c>
      <c r="G264" s="3">
        <v>0</v>
      </c>
      <c r="H264" s="3" t="str">
        <f t="shared" si="390"/>
        <v>H</v>
      </c>
      <c r="I264" s="3">
        <v>1.73</v>
      </c>
      <c r="J264" s="3">
        <v>4.2</v>
      </c>
      <c r="K264" s="3">
        <v>4.33</v>
      </c>
      <c r="L264" s="3">
        <v>1.53</v>
      </c>
      <c r="M264" s="3">
        <v>2.4</v>
      </c>
      <c r="N264" s="3">
        <f t="shared" si="322"/>
        <v>3</v>
      </c>
      <c r="O264" s="3">
        <f t="shared" si="323"/>
        <v>4.707680239325307E-2</v>
      </c>
      <c r="P264" s="3">
        <f t="shared" si="324"/>
        <v>7.0261437908496815E-2</v>
      </c>
      <c r="Q264" s="3">
        <f t="shared" si="325"/>
        <v>1.8114428681403278</v>
      </c>
      <c r="R264" s="3">
        <f t="shared" si="326"/>
        <v>4.3977225700516627</v>
      </c>
      <c r="S264" s="3">
        <f t="shared" si="327"/>
        <v>4.5338425543627858</v>
      </c>
      <c r="T264" s="3">
        <f t="shared" si="328"/>
        <v>1.6020275076616772</v>
      </c>
      <c r="U264" s="3">
        <f t="shared" si="329"/>
        <v>2.5129843257438074</v>
      </c>
      <c r="V264" s="4">
        <f t="shared" si="330"/>
        <v>0.5780346820809249</v>
      </c>
      <c r="W264" s="4">
        <f t="shared" si="331"/>
        <v>0.23809523809523808</v>
      </c>
      <c r="X264" s="4">
        <f t="shared" si="332"/>
        <v>0.23094688221709006</v>
      </c>
      <c r="Y264" s="4">
        <f t="shared" si="333"/>
        <v>0.65359477124183007</v>
      </c>
      <c r="Z264" s="4">
        <f t="shared" si="334"/>
        <v>0.41666666666666669</v>
      </c>
      <c r="AA264" s="4">
        <f t="shared" si="335"/>
        <v>0.41190476190476188</v>
      </c>
      <c r="AB264" s="4">
        <f t="shared" si="336"/>
        <v>0.39953810623556579</v>
      </c>
      <c r="AC264" s="4">
        <f t="shared" si="337"/>
        <v>2.4277456647398847</v>
      </c>
      <c r="AD264" s="4">
        <f t="shared" si="338"/>
        <v>0.96997690531177827</v>
      </c>
      <c r="AE264" s="4">
        <f t="shared" si="339"/>
        <v>2.5028901734104045</v>
      </c>
      <c r="AF264" s="4">
        <f t="shared" si="340"/>
        <v>1.0309523809523808</v>
      </c>
      <c r="AG264" s="4">
        <f t="shared" si="341"/>
        <v>0.63750000000000007</v>
      </c>
      <c r="AH264" s="4">
        <f t="shared" si="342"/>
        <v>1.5686274509803921</v>
      </c>
      <c r="AI264" s="4">
        <f t="shared" si="343"/>
        <v>-2.7223996862224578</v>
      </c>
      <c r="AJ264" s="4">
        <f t="shared" si="344"/>
        <v>-2.5862797019113346</v>
      </c>
      <c r="AK264" s="4">
        <f t="shared" si="345"/>
        <v>-0.13611998431112315</v>
      </c>
      <c r="AL264" s="4">
        <f t="shared" si="346"/>
        <v>-0.91095681808213014</v>
      </c>
      <c r="AM264" s="4">
        <f t="shared" si="347"/>
        <v>0.91095681808213014</v>
      </c>
      <c r="AN264" s="4">
        <f t="shared" si="348"/>
        <v>-1.3611998431112289</v>
      </c>
      <c r="AO264" s="4">
        <f t="shared" si="349"/>
        <v>-1.2931398509556673</v>
      </c>
      <c r="AP264" s="4">
        <f t="shared" si="350"/>
        <v>-6.8059992155561577E-2</v>
      </c>
      <c r="AQ264" s="4">
        <f t="shared" si="351"/>
        <v>-0.45547840904106507</v>
      </c>
      <c r="AR264" s="4">
        <f t="shared" si="352"/>
        <v>0.45547840904106507</v>
      </c>
      <c r="AS264" s="4">
        <f t="shared" si="353"/>
        <v>-0.93719442281051879</v>
      </c>
      <c r="AT264" s="4">
        <f t="shared" si="354"/>
        <v>-0.91254198188348334</v>
      </c>
      <c r="AU264" s="4">
        <f t="shared" si="355"/>
        <v>-6.795519494914791E-2</v>
      </c>
      <c r="AV264" s="4">
        <f t="shared" si="356"/>
        <v>-0.4274004233358431</v>
      </c>
      <c r="AW264" s="4">
        <f t="shared" si="357"/>
        <v>0.4274004233358431</v>
      </c>
      <c r="AX264" s="4">
        <f t="shared" si="358"/>
        <v>-168.69499610589338</v>
      </c>
      <c r="AY264" s="4">
        <f t="shared" si="359"/>
        <v>-164.257556739027</v>
      </c>
      <c r="AZ264" s="4">
        <f t="shared" si="360"/>
        <v>-12.231935090846624</v>
      </c>
      <c r="BA264" s="4">
        <f t="shared" si="361"/>
        <v>-76.93207620045176</v>
      </c>
      <c r="BB264" s="4">
        <f t="shared" si="362"/>
        <v>76.93207620045176</v>
      </c>
      <c r="BC264" s="4">
        <f t="shared" si="363"/>
        <v>-0.60046189376443415</v>
      </c>
      <c r="BD264" s="4">
        <f t="shared" si="364"/>
        <v>-0.588095238095238</v>
      </c>
      <c r="BE264" s="4">
        <f t="shared" si="365"/>
        <v>-3.0023094688221764E-2</v>
      </c>
      <c r="BF264" s="4">
        <f t="shared" si="366"/>
        <v>-0.36249999999999999</v>
      </c>
      <c r="BG264" s="4">
        <f t="shared" si="367"/>
        <v>0.56862745098039214</v>
      </c>
      <c r="BH264" s="4">
        <f t="shared" si="368"/>
        <v>1.5339943175791961</v>
      </c>
      <c r="BI264" s="4">
        <f t="shared" si="369"/>
        <v>3.5810026641849255</v>
      </c>
      <c r="BJ264" s="4">
        <f t="shared" si="370"/>
        <v>0.42837005761579061</v>
      </c>
      <c r="BK264" s="4">
        <f t="shared" si="371"/>
        <v>0.6441437434339955</v>
      </c>
      <c r="BL264" s="4">
        <f t="shared" si="372"/>
        <v>2.0575059167027421</v>
      </c>
      <c r="BM264" s="4">
        <f t="shared" si="373"/>
        <v>0.31307017792992237</v>
      </c>
      <c r="BN264" s="3">
        <f t="shared" si="374"/>
        <v>1</v>
      </c>
      <c r="BO264" s="3">
        <v>100</v>
      </c>
      <c r="BP264" s="3">
        <f t="shared" si="375"/>
        <v>0.73</v>
      </c>
      <c r="BQ264" s="3">
        <f t="shared" si="376"/>
        <v>73</v>
      </c>
      <c r="BR264" s="3">
        <f t="shared" si="377"/>
        <v>0</v>
      </c>
      <c r="BS264" s="3">
        <f t="shared" si="378"/>
        <v>-1</v>
      </c>
      <c r="BT264" s="3">
        <f t="shared" si="391"/>
        <v>-100</v>
      </c>
      <c r="BU264" s="3">
        <f t="shared" si="379"/>
        <v>0</v>
      </c>
      <c r="BV264" s="3">
        <f t="shared" si="380"/>
        <v>-1</v>
      </c>
      <c r="BW264" s="3">
        <f t="shared" si="392"/>
        <v>-100</v>
      </c>
      <c r="BX264" s="3">
        <f t="shared" si="381"/>
        <v>1</v>
      </c>
      <c r="BY264" s="3">
        <f t="shared" si="382"/>
        <v>0.53</v>
      </c>
      <c r="BZ264" s="3">
        <f t="shared" si="393"/>
        <v>53</v>
      </c>
      <c r="CA264" s="3">
        <f t="shared" si="383"/>
        <v>0</v>
      </c>
      <c r="CB264" s="3">
        <f t="shared" si="384"/>
        <v>-1</v>
      </c>
      <c r="CC264" s="3">
        <f t="shared" si="385"/>
        <v>-100</v>
      </c>
      <c r="CD264" s="3">
        <f t="shared" si="386"/>
        <v>1</v>
      </c>
      <c r="CE264" s="3">
        <f t="shared" si="387"/>
        <v>0</v>
      </c>
      <c r="CF264" s="3">
        <f t="shared" si="394"/>
        <v>1</v>
      </c>
      <c r="CG264" s="16" t="str">
        <f t="shared" si="395"/>
        <v/>
      </c>
      <c r="CI264" s="12">
        <f t="shared" si="396"/>
        <v>1</v>
      </c>
      <c r="CJ264" s="12">
        <f t="shared" si="397"/>
        <v>0</v>
      </c>
      <c r="CK264" s="12">
        <f t="shared" si="398"/>
        <v>1</v>
      </c>
      <c r="CL264" s="12" t="str">
        <f t="shared" si="399"/>
        <v/>
      </c>
      <c r="CM264" s="12">
        <f t="shared" si="388"/>
        <v>1</v>
      </c>
      <c r="CN264" s="12">
        <f t="shared" si="389"/>
        <v>0</v>
      </c>
      <c r="CO264" s="12">
        <f t="shared" si="400"/>
        <v>1</v>
      </c>
      <c r="CP264" s="12" t="str">
        <f t="shared" si="401"/>
        <v/>
      </c>
    </row>
    <row r="265" spans="1:94" x14ac:dyDescent="0.25">
      <c r="A265" t="s">
        <v>127</v>
      </c>
      <c r="B265" t="s">
        <v>231</v>
      </c>
      <c r="C265" t="s">
        <v>173</v>
      </c>
      <c r="D265" t="s">
        <v>23</v>
      </c>
      <c r="E265" t="s">
        <v>19</v>
      </c>
      <c r="F265" s="3">
        <v>3</v>
      </c>
      <c r="G265" s="3">
        <v>1</v>
      </c>
      <c r="H265" s="3" t="str">
        <f t="shared" si="390"/>
        <v>H</v>
      </c>
      <c r="I265" s="3">
        <v>1.53</v>
      </c>
      <c r="J265" s="3">
        <v>4.5</v>
      </c>
      <c r="K265" s="3">
        <v>5.75</v>
      </c>
      <c r="L265" s="3">
        <v>1.48</v>
      </c>
      <c r="M265" s="3">
        <v>2.6</v>
      </c>
      <c r="N265" s="3">
        <f t="shared" si="322"/>
        <v>4</v>
      </c>
      <c r="O265" s="3">
        <f t="shared" si="323"/>
        <v>4.9730036942313038E-2</v>
      </c>
      <c r="P265" s="3">
        <f t="shared" si="324"/>
        <v>6.0291060291060239E-2</v>
      </c>
      <c r="Q265" s="3">
        <f t="shared" si="325"/>
        <v>1.6060869565217391</v>
      </c>
      <c r="R265" s="3">
        <f t="shared" si="326"/>
        <v>4.7237851662404085</v>
      </c>
      <c r="S265" s="3">
        <f t="shared" si="327"/>
        <v>6.0359477124182996</v>
      </c>
      <c r="T265" s="3">
        <f t="shared" si="328"/>
        <v>1.5536004546746234</v>
      </c>
      <c r="U265" s="3">
        <f t="shared" si="329"/>
        <v>2.7292980960500142</v>
      </c>
      <c r="V265" s="4">
        <f t="shared" si="330"/>
        <v>0.65359477124183007</v>
      </c>
      <c r="W265" s="4">
        <f t="shared" si="331"/>
        <v>0.22222222222222221</v>
      </c>
      <c r="X265" s="4">
        <f t="shared" si="332"/>
        <v>0.17391304347826086</v>
      </c>
      <c r="Y265" s="4">
        <f t="shared" si="333"/>
        <v>0.67567567567567566</v>
      </c>
      <c r="Z265" s="4">
        <f t="shared" si="334"/>
        <v>0.38461538461538458</v>
      </c>
      <c r="AA265" s="4">
        <f t="shared" si="335"/>
        <v>0.34</v>
      </c>
      <c r="AB265" s="4">
        <f t="shared" si="336"/>
        <v>0.26608695652173914</v>
      </c>
      <c r="AC265" s="4">
        <f t="shared" si="337"/>
        <v>2.9411764705882351</v>
      </c>
      <c r="AD265" s="4">
        <f t="shared" si="338"/>
        <v>0.78260869565217395</v>
      </c>
      <c r="AE265" s="4">
        <f t="shared" si="339"/>
        <v>3.7581699346405228</v>
      </c>
      <c r="AF265" s="4">
        <f t="shared" si="340"/>
        <v>1.2777777777777777</v>
      </c>
      <c r="AG265" s="4">
        <f t="shared" si="341"/>
        <v>0.56923076923076921</v>
      </c>
      <c r="AH265" s="4">
        <f t="shared" si="342"/>
        <v>1.7567567567567568</v>
      </c>
      <c r="AI265" s="4">
        <f t="shared" si="343"/>
        <v>-4.429860755896561</v>
      </c>
      <c r="AJ265" s="4">
        <f t="shared" si="344"/>
        <v>-3.1176982097186694</v>
      </c>
      <c r="AK265" s="4">
        <f t="shared" si="345"/>
        <v>-1.3121625461778912</v>
      </c>
      <c r="AL265" s="4">
        <f t="shared" si="346"/>
        <v>-1.1756976413753908</v>
      </c>
      <c r="AM265" s="4">
        <f t="shared" si="347"/>
        <v>1.1756976413753908</v>
      </c>
      <c r="AN265" s="4">
        <f t="shared" si="348"/>
        <v>-2.2149303779482805</v>
      </c>
      <c r="AO265" s="4">
        <f t="shared" si="349"/>
        <v>-1.5588491048593347</v>
      </c>
      <c r="AP265" s="4">
        <f t="shared" si="350"/>
        <v>-0.65608127308894559</v>
      </c>
      <c r="AQ265" s="4">
        <f t="shared" si="351"/>
        <v>-0.58784882068769539</v>
      </c>
      <c r="AR265" s="4">
        <f t="shared" si="352"/>
        <v>0.58784882068769539</v>
      </c>
      <c r="AS265" s="4">
        <f t="shared" si="353"/>
        <v>-1.1467111008530935</v>
      </c>
      <c r="AT265" s="4">
        <f t="shared" si="354"/>
        <v>-1.0004205016074377</v>
      </c>
      <c r="AU265" s="4">
        <f t="shared" si="355"/>
        <v>-0.58063840835997405</v>
      </c>
      <c r="AV265" s="4">
        <f t="shared" si="356"/>
        <v>-0.53143689583081766</v>
      </c>
      <c r="AW265" s="4">
        <f t="shared" si="357"/>
        <v>0.53143689583081766</v>
      </c>
      <c r="AX265" s="4">
        <f t="shared" si="358"/>
        <v>-206.40799815355683</v>
      </c>
      <c r="AY265" s="4">
        <f t="shared" si="359"/>
        <v>-180.07569028933878</v>
      </c>
      <c r="AZ265" s="4">
        <f t="shared" si="360"/>
        <v>-104.51491350479533</v>
      </c>
      <c r="BA265" s="4">
        <f t="shared" si="361"/>
        <v>-95.658641249547173</v>
      </c>
      <c r="BB265" s="4">
        <f t="shared" si="362"/>
        <v>95.658641249547173</v>
      </c>
      <c r="BC265" s="4">
        <f t="shared" si="363"/>
        <v>-0.73391304347826092</v>
      </c>
      <c r="BD265" s="4">
        <f t="shared" si="364"/>
        <v>-0.65999999999999992</v>
      </c>
      <c r="BE265" s="4">
        <f t="shared" si="365"/>
        <v>-0.21739130434782608</v>
      </c>
      <c r="BF265" s="4">
        <f t="shared" si="366"/>
        <v>-0.43076923076923079</v>
      </c>
      <c r="BG265" s="4">
        <f t="shared" si="367"/>
        <v>0.7567567567567568</v>
      </c>
      <c r="BH265" s="4">
        <f t="shared" si="368"/>
        <v>2.2754295928134658</v>
      </c>
      <c r="BI265" s="4">
        <f t="shared" si="369"/>
        <v>4.1219399450601486</v>
      </c>
      <c r="BJ265" s="4">
        <f t="shared" si="370"/>
        <v>0.55202880758619643</v>
      </c>
      <c r="BK265" s="4">
        <f t="shared" si="371"/>
        <v>0.83134377484156818</v>
      </c>
      <c r="BL265" s="4">
        <f t="shared" si="372"/>
        <v>2.1414492753623189</v>
      </c>
      <c r="BM265" s="4">
        <f t="shared" si="373"/>
        <v>0.38821548771026126</v>
      </c>
      <c r="BN265" s="3">
        <f t="shared" si="374"/>
        <v>1</v>
      </c>
      <c r="BO265" s="3">
        <v>100</v>
      </c>
      <c r="BP265" s="3">
        <f t="shared" si="375"/>
        <v>0.53</v>
      </c>
      <c r="BQ265" s="3">
        <f t="shared" si="376"/>
        <v>53</v>
      </c>
      <c r="BR265" s="3">
        <f t="shared" si="377"/>
        <v>0</v>
      </c>
      <c r="BS265" s="3">
        <f t="shared" si="378"/>
        <v>-1</v>
      </c>
      <c r="BT265" s="3">
        <f t="shared" si="391"/>
        <v>-100</v>
      </c>
      <c r="BU265" s="3">
        <f t="shared" si="379"/>
        <v>0</v>
      </c>
      <c r="BV265" s="3">
        <f t="shared" si="380"/>
        <v>-1</v>
      </c>
      <c r="BW265" s="3">
        <f t="shared" si="392"/>
        <v>-100</v>
      </c>
      <c r="BX265" s="3">
        <f t="shared" si="381"/>
        <v>1</v>
      </c>
      <c r="BY265" s="3">
        <f t="shared" si="382"/>
        <v>0.48</v>
      </c>
      <c r="BZ265" s="3">
        <f t="shared" si="393"/>
        <v>48</v>
      </c>
      <c r="CA265" s="3">
        <f t="shared" si="383"/>
        <v>0</v>
      </c>
      <c r="CB265" s="3">
        <f t="shared" si="384"/>
        <v>-1</v>
      </c>
      <c r="CC265" s="3">
        <f t="shared" si="385"/>
        <v>-100</v>
      </c>
      <c r="CD265" s="3">
        <f t="shared" si="386"/>
        <v>1</v>
      </c>
      <c r="CE265" s="3">
        <f t="shared" si="387"/>
        <v>1</v>
      </c>
      <c r="CF265" s="3">
        <f t="shared" si="394"/>
        <v>2</v>
      </c>
      <c r="CG265" s="16" t="str">
        <f t="shared" si="395"/>
        <v>BackCasa</v>
      </c>
      <c r="CI265" s="12">
        <f t="shared" si="396"/>
        <v>1</v>
      </c>
      <c r="CJ265" s="12">
        <f t="shared" si="397"/>
        <v>0</v>
      </c>
      <c r="CK265" s="12">
        <f t="shared" si="398"/>
        <v>1</v>
      </c>
      <c r="CL265" s="12" t="str">
        <f t="shared" si="399"/>
        <v/>
      </c>
      <c r="CM265" s="12">
        <f t="shared" si="388"/>
        <v>1</v>
      </c>
      <c r="CN265" s="12">
        <f t="shared" si="389"/>
        <v>1</v>
      </c>
      <c r="CO265" s="12">
        <f t="shared" si="400"/>
        <v>2</v>
      </c>
      <c r="CP265" s="12" t="str">
        <f t="shared" si="401"/>
        <v>Under2.5</v>
      </c>
    </row>
    <row r="266" spans="1:94" x14ac:dyDescent="0.25">
      <c r="A266" t="s">
        <v>127</v>
      </c>
      <c r="B266" t="s">
        <v>231</v>
      </c>
      <c r="C266" t="s">
        <v>173</v>
      </c>
      <c r="D266" t="s">
        <v>133</v>
      </c>
      <c r="E266" t="s">
        <v>25</v>
      </c>
      <c r="F266" s="3">
        <v>0</v>
      </c>
      <c r="G266" s="3">
        <v>1</v>
      </c>
      <c r="H266" s="3" t="str">
        <f t="shared" si="390"/>
        <v>A</v>
      </c>
      <c r="I266" s="3">
        <v>5.25</v>
      </c>
      <c r="J266" s="3">
        <v>4.33</v>
      </c>
      <c r="K266" s="3">
        <v>1.6</v>
      </c>
      <c r="L266" s="3">
        <v>1.53</v>
      </c>
      <c r="M266" s="3">
        <v>2.4</v>
      </c>
      <c r="N266" s="3">
        <f t="shared" si="322"/>
        <v>1</v>
      </c>
      <c r="O266" s="3">
        <f t="shared" si="323"/>
        <v>4.6423072693280609E-2</v>
      </c>
      <c r="P266" s="3">
        <f t="shared" si="324"/>
        <v>7.0261437908496815E-2</v>
      </c>
      <c r="Q266" s="3">
        <f t="shared" si="325"/>
        <v>5.493721131639723</v>
      </c>
      <c r="R266" s="3">
        <f t="shared" si="326"/>
        <v>4.5310119047619049</v>
      </c>
      <c r="S266" s="3">
        <f t="shared" si="327"/>
        <v>1.674276916309249</v>
      </c>
      <c r="T266" s="3">
        <f t="shared" si="328"/>
        <v>1.6010273012207195</v>
      </c>
      <c r="U266" s="3">
        <f t="shared" si="329"/>
        <v>2.5114153744638732</v>
      </c>
      <c r="V266" s="4">
        <f t="shared" si="330"/>
        <v>0.19047619047619047</v>
      </c>
      <c r="W266" s="4">
        <f t="shared" si="331"/>
        <v>0.23094688221709006</v>
      </c>
      <c r="X266" s="4">
        <f t="shared" si="332"/>
        <v>0.625</v>
      </c>
      <c r="Y266" s="4">
        <f t="shared" si="333"/>
        <v>0.65359477124183007</v>
      </c>
      <c r="Z266" s="4">
        <f t="shared" si="334"/>
        <v>0.41666666666666669</v>
      </c>
      <c r="AA266" s="4">
        <f t="shared" si="335"/>
        <v>1.2124711316397228</v>
      </c>
      <c r="AB266" s="4">
        <f t="shared" si="336"/>
        <v>3.28125</v>
      </c>
      <c r="AC266" s="4">
        <f t="shared" si="337"/>
        <v>0.82476190476190481</v>
      </c>
      <c r="AD266" s="4">
        <f t="shared" si="338"/>
        <v>2.7062499999999998</v>
      </c>
      <c r="AE266" s="4">
        <f t="shared" si="339"/>
        <v>0.30476190476190479</v>
      </c>
      <c r="AF266" s="4">
        <f t="shared" si="340"/>
        <v>0.36951501154734412</v>
      </c>
      <c r="AG266" s="4">
        <f t="shared" si="341"/>
        <v>0.63750000000000007</v>
      </c>
      <c r="AH266" s="4">
        <f t="shared" si="342"/>
        <v>1.5686274509803921</v>
      </c>
      <c r="AI266" s="4">
        <f t="shared" si="343"/>
        <v>3.8194442153304742</v>
      </c>
      <c r="AJ266" s="4">
        <f t="shared" si="344"/>
        <v>0.96270922687781812</v>
      </c>
      <c r="AK266" s="4">
        <f t="shared" si="345"/>
        <v>2.8567349884526561</v>
      </c>
      <c r="AL266" s="4">
        <f t="shared" si="346"/>
        <v>-0.91038807324315374</v>
      </c>
      <c r="AM266" s="4">
        <f t="shared" si="347"/>
        <v>0.91038807324315374</v>
      </c>
      <c r="AN266" s="4">
        <f t="shared" si="348"/>
        <v>1.9097221076652371</v>
      </c>
      <c r="AO266" s="4">
        <f t="shared" si="349"/>
        <v>0.48135461343890906</v>
      </c>
      <c r="AP266" s="4">
        <f t="shared" si="350"/>
        <v>1.428367494226328</v>
      </c>
      <c r="AQ266" s="4">
        <f t="shared" si="351"/>
        <v>-0.45519403662157687</v>
      </c>
      <c r="AR266" s="4">
        <f t="shared" si="352"/>
        <v>0.45519403662157687</v>
      </c>
      <c r="AS266" s="4">
        <f t="shared" si="353"/>
        <v>1.0884188951482383</v>
      </c>
      <c r="AT266" s="4">
        <f t="shared" si="354"/>
        <v>0.44862034691802721</v>
      </c>
      <c r="AU266" s="4">
        <f t="shared" si="355"/>
        <v>0.96000329032262732</v>
      </c>
      <c r="AV266" s="4">
        <f t="shared" si="356"/>
        <v>-0.42716488527616253</v>
      </c>
      <c r="AW266" s="4">
        <f t="shared" si="357"/>
        <v>0.42716488527616253</v>
      </c>
      <c r="AX266" s="4">
        <f t="shared" si="358"/>
        <v>195.91540112668289</v>
      </c>
      <c r="AY266" s="4">
        <f t="shared" si="359"/>
        <v>80.751662445244889</v>
      </c>
      <c r="AZ266" s="4">
        <f t="shared" si="360"/>
        <v>172.8005922580729</v>
      </c>
      <c r="BA266" s="4">
        <f t="shared" si="361"/>
        <v>-76.889679349709255</v>
      </c>
      <c r="BB266" s="4">
        <f t="shared" si="362"/>
        <v>76.889679349709255</v>
      </c>
      <c r="BC266" s="4">
        <f t="shared" si="363"/>
        <v>2.28125</v>
      </c>
      <c r="BD266" s="4">
        <f t="shared" si="364"/>
        <v>0.21247113163972287</v>
      </c>
      <c r="BE266" s="4">
        <f t="shared" si="365"/>
        <v>1.70625</v>
      </c>
      <c r="BF266" s="4">
        <f t="shared" si="366"/>
        <v>-0.36249999999999988</v>
      </c>
      <c r="BG266" s="4">
        <f t="shared" si="367"/>
        <v>0.56862745098039191</v>
      </c>
      <c r="BH266" s="4">
        <f t="shared" si="368"/>
        <v>1.9864498468283678</v>
      </c>
      <c r="BI266" s="4">
        <f t="shared" si="369"/>
        <v>3.8996699842369593</v>
      </c>
      <c r="BJ266" s="4">
        <f t="shared" si="370"/>
        <v>0.50938921879489563</v>
      </c>
      <c r="BK266" s="4">
        <f t="shared" si="371"/>
        <v>0.64374158010159066</v>
      </c>
      <c r="BL266" s="4">
        <f t="shared" si="372"/>
        <v>2.0562213378422962</v>
      </c>
      <c r="BM266" s="4">
        <f t="shared" si="373"/>
        <v>0.31307017792992237</v>
      </c>
      <c r="BN266" s="3">
        <f t="shared" si="374"/>
        <v>0</v>
      </c>
      <c r="BO266" s="3">
        <v>100</v>
      </c>
      <c r="BP266" s="3">
        <f t="shared" si="375"/>
        <v>-1</v>
      </c>
      <c r="BQ266" s="3">
        <f t="shared" si="376"/>
        <v>-100</v>
      </c>
      <c r="BR266" s="3">
        <f t="shared" si="377"/>
        <v>1</v>
      </c>
      <c r="BS266" s="3">
        <f t="shared" si="378"/>
        <v>0.60000000000000009</v>
      </c>
      <c r="BT266" s="3">
        <f t="shared" si="391"/>
        <v>60.000000000000007</v>
      </c>
      <c r="BU266" s="3">
        <f t="shared" si="379"/>
        <v>0</v>
      </c>
      <c r="BV266" s="3">
        <f t="shared" si="380"/>
        <v>-1</v>
      </c>
      <c r="BW266" s="3">
        <f t="shared" si="392"/>
        <v>-100</v>
      </c>
      <c r="BX266" s="3">
        <f t="shared" si="381"/>
        <v>0</v>
      </c>
      <c r="BY266" s="3">
        <f t="shared" si="382"/>
        <v>-1</v>
      </c>
      <c r="BZ266" s="3">
        <f t="shared" si="393"/>
        <v>-100</v>
      </c>
      <c r="CA266" s="3">
        <f t="shared" si="383"/>
        <v>1</v>
      </c>
      <c r="CB266" s="3">
        <f t="shared" si="384"/>
        <v>1.4</v>
      </c>
      <c r="CC266" s="3">
        <f t="shared" si="385"/>
        <v>140</v>
      </c>
      <c r="CD266" s="3">
        <f t="shared" si="386"/>
        <v>1</v>
      </c>
      <c r="CE266" s="3">
        <f t="shared" si="387"/>
        <v>0</v>
      </c>
      <c r="CF266" s="3">
        <f t="shared" si="394"/>
        <v>1</v>
      </c>
      <c r="CG266" s="16" t="str">
        <f t="shared" si="395"/>
        <v/>
      </c>
      <c r="CI266" s="12">
        <f t="shared" si="396"/>
        <v>1</v>
      </c>
      <c r="CJ266" s="12">
        <f t="shared" si="397"/>
        <v>1</v>
      </c>
      <c r="CK266" s="12">
        <f t="shared" si="398"/>
        <v>2</v>
      </c>
      <c r="CL266" s="12" t="str">
        <f t="shared" si="399"/>
        <v>Over2.5</v>
      </c>
      <c r="CM266" s="12">
        <f t="shared" si="388"/>
        <v>1</v>
      </c>
      <c r="CN266" s="12">
        <f t="shared" si="389"/>
        <v>0</v>
      </c>
      <c r="CO266" s="12">
        <f t="shared" si="400"/>
        <v>1</v>
      </c>
      <c r="CP266" s="12" t="str">
        <f t="shared" si="401"/>
        <v/>
      </c>
    </row>
    <row r="267" spans="1:94" x14ac:dyDescent="0.25">
      <c r="A267" t="s">
        <v>127</v>
      </c>
      <c r="B267" t="s">
        <v>231</v>
      </c>
      <c r="C267" t="s">
        <v>174</v>
      </c>
      <c r="D267" t="s">
        <v>16</v>
      </c>
      <c r="E267" t="s">
        <v>21</v>
      </c>
      <c r="F267" s="3">
        <v>2</v>
      </c>
      <c r="G267" s="3">
        <v>3</v>
      </c>
      <c r="H267" s="3" t="str">
        <f t="shared" si="390"/>
        <v>A</v>
      </c>
      <c r="I267" s="3">
        <v>4.33</v>
      </c>
      <c r="J267" s="3">
        <v>4.33</v>
      </c>
      <c r="K267" s="3">
        <v>1.7</v>
      </c>
      <c r="L267" s="3">
        <v>1.44</v>
      </c>
      <c r="M267" s="3">
        <v>2.7</v>
      </c>
      <c r="N267" s="3">
        <f t="shared" si="322"/>
        <v>5</v>
      </c>
      <c r="O267" s="3">
        <f t="shared" si="323"/>
        <v>5.0129058551827255E-2</v>
      </c>
      <c r="P267" s="3">
        <f t="shared" si="324"/>
        <v>6.481481481481477E-2</v>
      </c>
      <c r="Q267" s="3">
        <f t="shared" si="325"/>
        <v>4.5470588235294125</v>
      </c>
      <c r="R267" s="3">
        <f t="shared" si="326"/>
        <v>4.5470588235294125</v>
      </c>
      <c r="S267" s="3">
        <f t="shared" si="327"/>
        <v>1.7852193995381063</v>
      </c>
      <c r="T267" s="3">
        <f t="shared" si="328"/>
        <v>1.5121858443146312</v>
      </c>
      <c r="U267" s="3">
        <f t="shared" si="329"/>
        <v>2.8353484580899337</v>
      </c>
      <c r="V267" s="4">
        <f t="shared" si="330"/>
        <v>0.23094688221709006</v>
      </c>
      <c r="W267" s="4">
        <f t="shared" si="331"/>
        <v>0.23094688221709006</v>
      </c>
      <c r="X267" s="4">
        <f t="shared" si="332"/>
        <v>0.58823529411764708</v>
      </c>
      <c r="Y267" s="4">
        <f t="shared" si="333"/>
        <v>0.69444444444444442</v>
      </c>
      <c r="Z267" s="4">
        <f t="shared" si="334"/>
        <v>0.37037037037037035</v>
      </c>
      <c r="AA267" s="4">
        <f t="shared" si="335"/>
        <v>1</v>
      </c>
      <c r="AB267" s="4">
        <f t="shared" si="336"/>
        <v>2.547058823529412</v>
      </c>
      <c r="AC267" s="4">
        <f t="shared" si="337"/>
        <v>1</v>
      </c>
      <c r="AD267" s="4">
        <f t="shared" si="338"/>
        <v>2.547058823529412</v>
      </c>
      <c r="AE267" s="4">
        <f t="shared" si="339"/>
        <v>0.39260969976905308</v>
      </c>
      <c r="AF267" s="4">
        <f t="shared" si="340"/>
        <v>0.39260969976905308</v>
      </c>
      <c r="AG267" s="4">
        <f t="shared" si="341"/>
        <v>0.53333333333333333</v>
      </c>
      <c r="AH267" s="4">
        <f t="shared" si="342"/>
        <v>1.8750000000000002</v>
      </c>
      <c r="AI267" s="4">
        <f t="shared" si="343"/>
        <v>2.7618394239913062</v>
      </c>
      <c r="AJ267" s="4">
        <f t="shared" si="344"/>
        <v>0</v>
      </c>
      <c r="AK267" s="4">
        <f t="shared" si="345"/>
        <v>2.7618394239913062</v>
      </c>
      <c r="AL267" s="4">
        <f t="shared" si="346"/>
        <v>-1.3231626137753025</v>
      </c>
      <c r="AM267" s="4">
        <f t="shared" si="347"/>
        <v>1.3231626137753025</v>
      </c>
      <c r="AN267" s="4">
        <f t="shared" si="348"/>
        <v>1.3809197119956531</v>
      </c>
      <c r="AO267" s="4">
        <f t="shared" si="349"/>
        <v>0</v>
      </c>
      <c r="AP267" s="4">
        <f t="shared" si="350"/>
        <v>1.3809197119956531</v>
      </c>
      <c r="AQ267" s="4">
        <f t="shared" si="351"/>
        <v>-0.66158130688765127</v>
      </c>
      <c r="AR267" s="4">
        <f t="shared" si="352"/>
        <v>0.66158130688765127</v>
      </c>
      <c r="AS267" s="4">
        <f t="shared" si="353"/>
        <v>0.94404218749219404</v>
      </c>
      <c r="AT267" s="4">
        <f t="shared" si="354"/>
        <v>0</v>
      </c>
      <c r="AU267" s="4">
        <f t="shared" si="355"/>
        <v>0.94404218749219404</v>
      </c>
      <c r="AV267" s="4">
        <f t="shared" si="356"/>
        <v>-0.58447370182186165</v>
      </c>
      <c r="AW267" s="4">
        <f t="shared" si="357"/>
        <v>0.58447370182186165</v>
      </c>
      <c r="AX267" s="4">
        <f t="shared" si="358"/>
        <v>169.92759374859492</v>
      </c>
      <c r="AY267" s="4">
        <f t="shared" si="359"/>
        <v>0</v>
      </c>
      <c r="AZ267" s="4">
        <f t="shared" si="360"/>
        <v>169.92759374859492</v>
      </c>
      <c r="BA267" s="4">
        <f t="shared" si="361"/>
        <v>-105.20526632793509</v>
      </c>
      <c r="BB267" s="4">
        <f t="shared" si="362"/>
        <v>105.20526632793509</v>
      </c>
      <c r="BC267" s="4">
        <f t="shared" si="363"/>
        <v>1.547058823529412</v>
      </c>
      <c r="BD267" s="4">
        <f t="shared" si="364"/>
        <v>0</v>
      </c>
      <c r="BE267" s="4">
        <f t="shared" si="365"/>
        <v>1.547058823529412</v>
      </c>
      <c r="BF267" s="4">
        <f t="shared" si="366"/>
        <v>-0.46666666666666673</v>
      </c>
      <c r="BG267" s="4">
        <f t="shared" si="367"/>
        <v>0.87500000000000011</v>
      </c>
      <c r="BH267" s="4">
        <f t="shared" si="368"/>
        <v>1.5945487348999023</v>
      </c>
      <c r="BI267" s="4">
        <f t="shared" si="369"/>
        <v>3.6264456821989768</v>
      </c>
      <c r="BJ267" s="4">
        <f t="shared" si="370"/>
        <v>0.43970015674769791</v>
      </c>
      <c r="BK267" s="4">
        <f t="shared" si="371"/>
        <v>0.93561725681303276</v>
      </c>
      <c r="BL267" s="4">
        <f t="shared" si="372"/>
        <v>2.1737671512022825</v>
      </c>
      <c r="BM267" s="4">
        <f t="shared" si="373"/>
        <v>0.43041282333094183</v>
      </c>
      <c r="BN267" s="3">
        <f t="shared" si="374"/>
        <v>0</v>
      </c>
      <c r="BO267" s="3">
        <v>100</v>
      </c>
      <c r="BP267" s="3">
        <f t="shared" si="375"/>
        <v>-1</v>
      </c>
      <c r="BQ267" s="3">
        <f t="shared" si="376"/>
        <v>-100</v>
      </c>
      <c r="BR267" s="3">
        <f t="shared" si="377"/>
        <v>1</v>
      </c>
      <c r="BS267" s="3">
        <f t="shared" si="378"/>
        <v>0.7</v>
      </c>
      <c r="BT267" s="3">
        <f t="shared" si="391"/>
        <v>70</v>
      </c>
      <c r="BU267" s="3">
        <f t="shared" si="379"/>
        <v>0</v>
      </c>
      <c r="BV267" s="3">
        <f t="shared" si="380"/>
        <v>-1</v>
      </c>
      <c r="BW267" s="3">
        <f t="shared" si="392"/>
        <v>-100</v>
      </c>
      <c r="BX267" s="3">
        <f t="shared" si="381"/>
        <v>1</v>
      </c>
      <c r="BY267" s="3">
        <f t="shared" si="382"/>
        <v>0.43999999999999995</v>
      </c>
      <c r="BZ267" s="3">
        <f t="shared" si="393"/>
        <v>43.999999999999993</v>
      </c>
      <c r="CA267" s="3">
        <f t="shared" si="383"/>
        <v>0</v>
      </c>
      <c r="CB267" s="3">
        <f t="shared" si="384"/>
        <v>-1</v>
      </c>
      <c r="CC267" s="3">
        <f t="shared" si="385"/>
        <v>-100</v>
      </c>
      <c r="CD267" s="3">
        <f t="shared" si="386"/>
        <v>1</v>
      </c>
      <c r="CE267" s="3">
        <f t="shared" si="387"/>
        <v>0</v>
      </c>
      <c r="CF267" s="3">
        <f t="shared" si="394"/>
        <v>1</v>
      </c>
      <c r="CG267" s="16" t="str">
        <f t="shared" si="395"/>
        <v/>
      </c>
      <c r="CI267" s="12">
        <f t="shared" si="396"/>
        <v>1</v>
      </c>
      <c r="CJ267" s="12">
        <f t="shared" si="397"/>
        <v>1</v>
      </c>
      <c r="CK267" s="12">
        <f t="shared" si="398"/>
        <v>2</v>
      </c>
      <c r="CL267" s="12" t="str">
        <f t="shared" si="399"/>
        <v>Over2.5</v>
      </c>
      <c r="CM267" s="12">
        <f t="shared" si="388"/>
        <v>1</v>
      </c>
      <c r="CN267" s="12">
        <f t="shared" si="389"/>
        <v>0</v>
      </c>
      <c r="CO267" s="12">
        <f t="shared" si="400"/>
        <v>1</v>
      </c>
      <c r="CP267" s="12" t="str">
        <f t="shared" si="401"/>
        <v/>
      </c>
    </row>
    <row r="268" spans="1:94" x14ac:dyDescent="0.25">
      <c r="A268" t="s">
        <v>127</v>
      </c>
      <c r="B268" t="s">
        <v>232</v>
      </c>
      <c r="C268" t="s">
        <v>138</v>
      </c>
      <c r="D268" t="s">
        <v>11</v>
      </c>
      <c r="E268" t="s">
        <v>13</v>
      </c>
      <c r="F268" s="3">
        <v>0</v>
      </c>
      <c r="G268" s="3">
        <v>2</v>
      </c>
      <c r="H268" s="3" t="str">
        <f t="shared" si="390"/>
        <v>A</v>
      </c>
      <c r="I268" s="3">
        <v>3.6</v>
      </c>
      <c r="J268" s="3">
        <v>3.6</v>
      </c>
      <c r="K268" s="3">
        <v>2</v>
      </c>
      <c r="L268" s="3">
        <v>1.67</v>
      </c>
      <c r="M268" s="3">
        <v>2.15</v>
      </c>
      <c r="N268" s="3">
        <f t="shared" si="322"/>
        <v>2</v>
      </c>
      <c r="O268" s="3">
        <f t="shared" si="323"/>
        <v>5.555555555555558E-2</v>
      </c>
      <c r="P268" s="3">
        <f t="shared" si="324"/>
        <v>6.3918674279348275E-2</v>
      </c>
      <c r="Q268" s="3">
        <f t="shared" si="325"/>
        <v>3.8000000000000003</v>
      </c>
      <c r="R268" s="3">
        <f t="shared" si="326"/>
        <v>3.8000000000000003</v>
      </c>
      <c r="S268" s="3">
        <f t="shared" si="327"/>
        <v>2.1111111111111112</v>
      </c>
      <c r="T268" s="3">
        <f t="shared" si="328"/>
        <v>1.7627777777777778</v>
      </c>
      <c r="U268" s="3">
        <f t="shared" si="329"/>
        <v>2.2694444444444444</v>
      </c>
      <c r="V268" s="4">
        <f t="shared" si="330"/>
        <v>0.27777777777777779</v>
      </c>
      <c r="W268" s="4">
        <f t="shared" si="331"/>
        <v>0.27777777777777779</v>
      </c>
      <c r="X268" s="4">
        <f t="shared" si="332"/>
        <v>0.5</v>
      </c>
      <c r="Y268" s="4">
        <f t="shared" si="333"/>
        <v>0.5988023952095809</v>
      </c>
      <c r="Z268" s="4">
        <f t="shared" si="334"/>
        <v>0.46511627906976744</v>
      </c>
      <c r="AA268" s="4">
        <f t="shared" si="335"/>
        <v>1</v>
      </c>
      <c r="AB268" s="4">
        <f t="shared" si="336"/>
        <v>1.8</v>
      </c>
      <c r="AC268" s="4">
        <f t="shared" si="337"/>
        <v>1</v>
      </c>
      <c r="AD268" s="4">
        <f t="shared" si="338"/>
        <v>1.8</v>
      </c>
      <c r="AE268" s="4">
        <f t="shared" si="339"/>
        <v>0.55555555555555558</v>
      </c>
      <c r="AF268" s="4">
        <f t="shared" si="340"/>
        <v>0.55555555555555558</v>
      </c>
      <c r="AG268" s="4">
        <f t="shared" si="341"/>
        <v>0.77674418604651163</v>
      </c>
      <c r="AH268" s="4">
        <f t="shared" si="342"/>
        <v>1.2874251497005988</v>
      </c>
      <c r="AI268" s="4">
        <f t="shared" si="343"/>
        <v>1.6888888888888891</v>
      </c>
      <c r="AJ268" s="4">
        <f t="shared" si="344"/>
        <v>0</v>
      </c>
      <c r="AK268" s="4">
        <f t="shared" si="345"/>
        <v>1.6888888888888891</v>
      </c>
      <c r="AL268" s="4">
        <f t="shared" si="346"/>
        <v>-0.5066666666666666</v>
      </c>
      <c r="AM268" s="4">
        <f t="shared" si="347"/>
        <v>0.5066666666666666</v>
      </c>
      <c r="AN268" s="4">
        <f t="shared" si="348"/>
        <v>0.84444444444444455</v>
      </c>
      <c r="AO268" s="4">
        <f t="shared" si="349"/>
        <v>0</v>
      </c>
      <c r="AP268" s="4">
        <f t="shared" si="350"/>
        <v>0.84444444444444455</v>
      </c>
      <c r="AQ268" s="4">
        <f t="shared" si="351"/>
        <v>-0.2533333333333333</v>
      </c>
      <c r="AR268" s="4">
        <f t="shared" si="352"/>
        <v>0.2533333333333333</v>
      </c>
      <c r="AS268" s="4">
        <f t="shared" si="353"/>
        <v>0.70125992286627747</v>
      </c>
      <c r="AT268" s="4">
        <f t="shared" si="354"/>
        <v>0</v>
      </c>
      <c r="AU268" s="4">
        <f t="shared" si="355"/>
        <v>0.70125992286627747</v>
      </c>
      <c r="AV268" s="4">
        <f t="shared" si="356"/>
        <v>-0.24811344909667654</v>
      </c>
      <c r="AW268" s="4">
        <f t="shared" si="357"/>
        <v>0.24811344909667654</v>
      </c>
      <c r="AX268" s="4">
        <f t="shared" si="358"/>
        <v>126.22678611592995</v>
      </c>
      <c r="AY268" s="4">
        <f t="shared" si="359"/>
        <v>0</v>
      </c>
      <c r="AZ268" s="4">
        <f t="shared" si="360"/>
        <v>126.22678611592995</v>
      </c>
      <c r="BA268" s="4">
        <f t="shared" si="361"/>
        <v>-44.660420837401773</v>
      </c>
      <c r="BB268" s="4">
        <f t="shared" si="362"/>
        <v>44.660420837401773</v>
      </c>
      <c r="BC268" s="4">
        <f t="shared" si="363"/>
        <v>0.8</v>
      </c>
      <c r="BD268" s="4">
        <f t="shared" si="364"/>
        <v>0</v>
      </c>
      <c r="BE268" s="4">
        <f t="shared" si="365"/>
        <v>0.8</v>
      </c>
      <c r="BF268" s="4">
        <f t="shared" si="366"/>
        <v>-0.22325581395348834</v>
      </c>
      <c r="BG268" s="4">
        <f t="shared" si="367"/>
        <v>0.28742514970059874</v>
      </c>
      <c r="BH268" s="4">
        <f t="shared" si="368"/>
        <v>0.9750804546313675</v>
      </c>
      <c r="BI268" s="4">
        <f t="shared" si="369"/>
        <v>3.2370370370370374</v>
      </c>
      <c r="BJ268" s="4">
        <f t="shared" si="370"/>
        <v>0.30122622740328281</v>
      </c>
      <c r="BK268" s="4">
        <f t="shared" si="371"/>
        <v>0.35826743580118503</v>
      </c>
      <c r="BL268" s="4">
        <f t="shared" si="372"/>
        <v>2.016111111111111</v>
      </c>
      <c r="BM268" s="4">
        <f t="shared" si="373"/>
        <v>0.17770222773274541</v>
      </c>
      <c r="BN268" s="3">
        <f t="shared" si="374"/>
        <v>0</v>
      </c>
      <c r="BO268" s="3">
        <v>100</v>
      </c>
      <c r="BP268" s="3">
        <f t="shared" si="375"/>
        <v>-1</v>
      </c>
      <c r="BQ268" s="3">
        <f t="shared" si="376"/>
        <v>-100</v>
      </c>
      <c r="BR268" s="3">
        <f t="shared" si="377"/>
        <v>1</v>
      </c>
      <c r="BS268" s="3">
        <f t="shared" si="378"/>
        <v>1</v>
      </c>
      <c r="BT268" s="3">
        <f t="shared" si="391"/>
        <v>100</v>
      </c>
      <c r="BU268" s="3">
        <f t="shared" si="379"/>
        <v>0</v>
      </c>
      <c r="BV268" s="3">
        <f t="shared" si="380"/>
        <v>-1</v>
      </c>
      <c r="BW268" s="3">
        <f t="shared" si="392"/>
        <v>-100</v>
      </c>
      <c r="BX268" s="3">
        <f t="shared" si="381"/>
        <v>0</v>
      </c>
      <c r="BY268" s="3">
        <f t="shared" si="382"/>
        <v>-1</v>
      </c>
      <c r="BZ268" s="3">
        <f t="shared" si="393"/>
        <v>-100</v>
      </c>
      <c r="CA268" s="3">
        <f t="shared" si="383"/>
        <v>1</v>
      </c>
      <c r="CB268" s="3">
        <f t="shared" si="384"/>
        <v>1.1499999999999999</v>
      </c>
      <c r="CC268" s="3">
        <f t="shared" si="385"/>
        <v>114.99999999999999</v>
      </c>
      <c r="CD268" s="3">
        <f t="shared" si="386"/>
        <v>1</v>
      </c>
      <c r="CE268" s="3">
        <f t="shared" si="387"/>
        <v>0</v>
      </c>
      <c r="CF268" s="3">
        <f t="shared" si="394"/>
        <v>1</v>
      </c>
      <c r="CG268" s="16" t="str">
        <f t="shared" si="395"/>
        <v/>
      </c>
      <c r="CI268" s="12">
        <f t="shared" si="396"/>
        <v>1</v>
      </c>
      <c r="CJ268" s="12">
        <f t="shared" si="397"/>
        <v>1</v>
      </c>
      <c r="CK268" s="12">
        <f t="shared" si="398"/>
        <v>2</v>
      </c>
      <c r="CL268" s="12" t="str">
        <f t="shared" si="399"/>
        <v>Over2.5</v>
      </c>
      <c r="CM268" s="12">
        <f t="shared" si="388"/>
        <v>1</v>
      </c>
      <c r="CN268" s="12">
        <f t="shared" si="389"/>
        <v>0</v>
      </c>
      <c r="CO268" s="12">
        <f t="shared" si="400"/>
        <v>1</v>
      </c>
      <c r="CP268" s="12" t="str">
        <f t="shared" si="401"/>
        <v/>
      </c>
    </row>
    <row r="269" spans="1:94" x14ac:dyDescent="0.25">
      <c r="A269" t="s">
        <v>127</v>
      </c>
      <c r="B269" t="s">
        <v>232</v>
      </c>
      <c r="C269" t="s">
        <v>139</v>
      </c>
      <c r="D269" t="s">
        <v>130</v>
      </c>
      <c r="E269" t="s">
        <v>141</v>
      </c>
      <c r="F269" s="3">
        <v>3</v>
      </c>
      <c r="G269" s="3">
        <v>1</v>
      </c>
      <c r="H269" s="3" t="str">
        <f t="shared" si="390"/>
        <v>H</v>
      </c>
      <c r="I269" s="3">
        <v>1.25</v>
      </c>
      <c r="J269" s="3">
        <v>6.5</v>
      </c>
      <c r="K269" s="3">
        <v>9.5</v>
      </c>
      <c r="L269" s="3">
        <v>1.36</v>
      </c>
      <c r="M269" s="3">
        <v>3.1</v>
      </c>
      <c r="N269" s="3">
        <f t="shared" si="322"/>
        <v>4</v>
      </c>
      <c r="O269" s="3">
        <f t="shared" si="323"/>
        <v>5.9109311740890735E-2</v>
      </c>
      <c r="P269" s="3">
        <f t="shared" si="324"/>
        <v>5.7874762808349023E-2</v>
      </c>
      <c r="Q269" s="3">
        <f t="shared" si="325"/>
        <v>1.3238866396761133</v>
      </c>
      <c r="R269" s="3">
        <f t="shared" si="326"/>
        <v>6.8842105263157896</v>
      </c>
      <c r="S269" s="3">
        <f t="shared" si="327"/>
        <v>10.061538461538461</v>
      </c>
      <c r="T269" s="3">
        <f t="shared" si="328"/>
        <v>1.4403886639676116</v>
      </c>
      <c r="U269" s="3">
        <f t="shared" si="329"/>
        <v>3.2832388663967613</v>
      </c>
      <c r="V269" s="4">
        <f t="shared" si="330"/>
        <v>0.8</v>
      </c>
      <c r="W269" s="4">
        <f t="shared" si="331"/>
        <v>0.15384615384615385</v>
      </c>
      <c r="X269" s="4">
        <f t="shared" si="332"/>
        <v>0.10526315789473684</v>
      </c>
      <c r="Y269" s="4">
        <f t="shared" si="333"/>
        <v>0.73529411764705876</v>
      </c>
      <c r="Z269" s="4">
        <f t="shared" si="334"/>
        <v>0.32258064516129031</v>
      </c>
      <c r="AA269" s="4">
        <f t="shared" si="335"/>
        <v>0.19230769230769232</v>
      </c>
      <c r="AB269" s="4">
        <f t="shared" si="336"/>
        <v>0.13157894736842105</v>
      </c>
      <c r="AC269" s="4">
        <f t="shared" si="337"/>
        <v>5.2</v>
      </c>
      <c r="AD269" s="4">
        <f t="shared" si="338"/>
        <v>0.68421052631578949</v>
      </c>
      <c r="AE269" s="4">
        <f t="shared" si="339"/>
        <v>7.6</v>
      </c>
      <c r="AF269" s="4">
        <f t="shared" si="340"/>
        <v>1.4615384615384615</v>
      </c>
      <c r="AG269" s="4">
        <f t="shared" si="341"/>
        <v>0.43870967741935485</v>
      </c>
      <c r="AH269" s="4">
        <f t="shared" si="342"/>
        <v>2.2794117647058822</v>
      </c>
      <c r="AI269" s="4">
        <f t="shared" si="343"/>
        <v>-8.7376518218623485</v>
      </c>
      <c r="AJ269" s="4">
        <f t="shared" si="344"/>
        <v>-5.5603238866396758</v>
      </c>
      <c r="AK269" s="4">
        <f t="shared" si="345"/>
        <v>-3.1773279352226718</v>
      </c>
      <c r="AL269" s="4">
        <f t="shared" si="346"/>
        <v>-1.8428502024291498</v>
      </c>
      <c r="AM269" s="4">
        <f t="shared" si="347"/>
        <v>1.8428502024291498</v>
      </c>
      <c r="AN269" s="4">
        <f t="shared" si="348"/>
        <v>-4.3688259109311742</v>
      </c>
      <c r="AO269" s="4">
        <f t="shared" si="349"/>
        <v>-2.7801619433198379</v>
      </c>
      <c r="AP269" s="4">
        <f t="shared" si="350"/>
        <v>-1.5886639676113359</v>
      </c>
      <c r="AQ269" s="4">
        <f t="shared" si="351"/>
        <v>-0.92142510121457488</v>
      </c>
      <c r="AR269" s="4">
        <f t="shared" si="352"/>
        <v>0.92142510121457488</v>
      </c>
      <c r="AS269" s="4">
        <f t="shared" si="353"/>
        <v>-1.3457781976783501</v>
      </c>
      <c r="AT269" s="4">
        <f t="shared" si="354"/>
        <v>-1.2255140759296959</v>
      </c>
      <c r="AU269" s="4">
        <f t="shared" si="355"/>
        <v>-1.0089964371300535</v>
      </c>
      <c r="AV269" s="4">
        <f t="shared" si="356"/>
        <v>-0.74452686338967622</v>
      </c>
      <c r="AW269" s="4">
        <f t="shared" si="357"/>
        <v>0.74452686338967622</v>
      </c>
      <c r="AX269" s="4">
        <f t="shared" si="358"/>
        <v>-242.24007558210297</v>
      </c>
      <c r="AY269" s="4">
        <f t="shared" si="359"/>
        <v>-220.59253366734524</v>
      </c>
      <c r="AZ269" s="4">
        <f t="shared" si="360"/>
        <v>-181.61935868340964</v>
      </c>
      <c r="BA269" s="4">
        <f t="shared" si="361"/>
        <v>-134.01483541014173</v>
      </c>
      <c r="BB269" s="4">
        <f t="shared" si="362"/>
        <v>134.01483541014173</v>
      </c>
      <c r="BC269" s="4">
        <f t="shared" si="363"/>
        <v>-0.86842105263157898</v>
      </c>
      <c r="BD269" s="4">
        <f t="shared" si="364"/>
        <v>-0.8076923076923076</v>
      </c>
      <c r="BE269" s="4">
        <f t="shared" si="365"/>
        <v>-0.31578947368421051</v>
      </c>
      <c r="BF269" s="4">
        <f t="shared" si="366"/>
        <v>-0.56129032258064515</v>
      </c>
      <c r="BG269" s="4">
        <f t="shared" si="367"/>
        <v>1.279411764705882</v>
      </c>
      <c r="BH269" s="4">
        <f t="shared" si="368"/>
        <v>4.4226533116892748</v>
      </c>
      <c r="BI269" s="4">
        <f t="shared" si="369"/>
        <v>6.089878542510121</v>
      </c>
      <c r="BJ269" s="4">
        <f t="shared" si="370"/>
        <v>0.7262301342821772</v>
      </c>
      <c r="BK269" s="4">
        <f t="shared" si="371"/>
        <v>1.3030918748486529</v>
      </c>
      <c r="BL269" s="4">
        <f t="shared" si="372"/>
        <v>2.3618137651821867</v>
      </c>
      <c r="BM269" s="4">
        <f t="shared" si="373"/>
        <v>0.55173354227111737</v>
      </c>
      <c r="BN269" s="3">
        <f t="shared" si="374"/>
        <v>1</v>
      </c>
      <c r="BO269" s="3">
        <v>100</v>
      </c>
      <c r="BP269" s="3">
        <f t="shared" si="375"/>
        <v>0.25</v>
      </c>
      <c r="BQ269" s="3">
        <f t="shared" si="376"/>
        <v>25</v>
      </c>
      <c r="BR269" s="3">
        <f t="shared" si="377"/>
        <v>0</v>
      </c>
      <c r="BS269" s="3">
        <f t="shared" si="378"/>
        <v>-1</v>
      </c>
      <c r="BT269" s="3">
        <f t="shared" si="391"/>
        <v>-100</v>
      </c>
      <c r="BU269" s="3">
        <f t="shared" si="379"/>
        <v>0</v>
      </c>
      <c r="BV269" s="3">
        <f t="shared" si="380"/>
        <v>-1</v>
      </c>
      <c r="BW269" s="3">
        <f t="shared" si="392"/>
        <v>-100</v>
      </c>
      <c r="BX269" s="3">
        <f t="shared" si="381"/>
        <v>1</v>
      </c>
      <c r="BY269" s="3">
        <f t="shared" si="382"/>
        <v>0.3600000000000001</v>
      </c>
      <c r="BZ269" s="3">
        <f t="shared" si="393"/>
        <v>36.000000000000007</v>
      </c>
      <c r="CA269" s="3">
        <f t="shared" si="383"/>
        <v>0</v>
      </c>
      <c r="CB269" s="3">
        <f t="shared" si="384"/>
        <v>-1</v>
      </c>
      <c r="CC269" s="3">
        <f t="shared" si="385"/>
        <v>-100</v>
      </c>
      <c r="CD269" s="3">
        <f t="shared" si="386"/>
        <v>1</v>
      </c>
      <c r="CE269" s="3">
        <f t="shared" si="387"/>
        <v>1</v>
      </c>
      <c r="CF269" s="3">
        <f t="shared" si="394"/>
        <v>2</v>
      </c>
      <c r="CG269" s="16" t="str">
        <f t="shared" si="395"/>
        <v>BackCasa</v>
      </c>
      <c r="CI269" s="12">
        <f t="shared" si="396"/>
        <v>1</v>
      </c>
      <c r="CJ269" s="12">
        <f t="shared" si="397"/>
        <v>0</v>
      </c>
      <c r="CK269" s="12">
        <f t="shared" si="398"/>
        <v>1</v>
      </c>
      <c r="CL269" s="12" t="str">
        <f t="shared" si="399"/>
        <v/>
      </c>
      <c r="CM269" s="12">
        <f t="shared" si="388"/>
        <v>1</v>
      </c>
      <c r="CN269" s="12">
        <f t="shared" si="389"/>
        <v>1</v>
      </c>
      <c r="CO269" s="12">
        <f t="shared" si="400"/>
        <v>2</v>
      </c>
      <c r="CP269" s="12" t="str">
        <f t="shared" si="401"/>
        <v>Under2.5</v>
      </c>
    </row>
    <row r="270" spans="1:94" x14ac:dyDescent="0.25">
      <c r="A270" t="s">
        <v>127</v>
      </c>
      <c r="B270" t="s">
        <v>233</v>
      </c>
      <c r="C270" t="s">
        <v>177</v>
      </c>
      <c r="D270" t="s">
        <v>135</v>
      </c>
      <c r="E270" t="s">
        <v>12</v>
      </c>
      <c r="F270" s="3">
        <v>0</v>
      </c>
      <c r="G270" s="3">
        <v>6</v>
      </c>
      <c r="H270" s="3" t="str">
        <f t="shared" si="390"/>
        <v>A</v>
      </c>
      <c r="I270" s="3">
        <v>13</v>
      </c>
      <c r="J270" s="3">
        <v>7.5</v>
      </c>
      <c r="K270" s="3">
        <v>1.18</v>
      </c>
      <c r="L270" s="3">
        <v>1.53</v>
      </c>
      <c r="M270" s="3">
        <v>2.4</v>
      </c>
      <c r="N270" s="3">
        <f t="shared" si="322"/>
        <v>6</v>
      </c>
      <c r="O270" s="3">
        <f t="shared" si="323"/>
        <v>5.7714037375054428E-2</v>
      </c>
      <c r="P270" s="3">
        <f t="shared" si="324"/>
        <v>7.0261437908496815E-2</v>
      </c>
      <c r="Q270" s="3">
        <f t="shared" si="325"/>
        <v>13.750282485875708</v>
      </c>
      <c r="R270" s="3">
        <f t="shared" si="326"/>
        <v>7.932855280312908</v>
      </c>
      <c r="S270" s="3">
        <f t="shared" si="327"/>
        <v>1.2481025641025643</v>
      </c>
      <c r="T270" s="3">
        <f t="shared" si="328"/>
        <v>1.6183024771838332</v>
      </c>
      <c r="U270" s="3">
        <f t="shared" si="329"/>
        <v>2.5385136897001304</v>
      </c>
      <c r="V270" s="4">
        <f t="shared" si="330"/>
        <v>7.6923076923076927E-2</v>
      </c>
      <c r="W270" s="4">
        <f t="shared" si="331"/>
        <v>0.13333333333333333</v>
      </c>
      <c r="X270" s="4">
        <f t="shared" si="332"/>
        <v>0.84745762711864414</v>
      </c>
      <c r="Y270" s="4">
        <f t="shared" si="333"/>
        <v>0.65359477124183007</v>
      </c>
      <c r="Z270" s="4">
        <f t="shared" si="334"/>
        <v>0.41666666666666669</v>
      </c>
      <c r="AA270" s="4">
        <f t="shared" si="335"/>
        <v>1.7333333333333334</v>
      </c>
      <c r="AB270" s="4">
        <f t="shared" si="336"/>
        <v>11.016949152542374</v>
      </c>
      <c r="AC270" s="4">
        <f t="shared" si="337"/>
        <v>0.57692307692307687</v>
      </c>
      <c r="AD270" s="4">
        <f t="shared" si="338"/>
        <v>6.3559322033898304</v>
      </c>
      <c r="AE270" s="4">
        <f t="shared" si="339"/>
        <v>9.0769230769230769E-2</v>
      </c>
      <c r="AF270" s="4">
        <f t="shared" si="340"/>
        <v>0.15733333333333333</v>
      </c>
      <c r="AG270" s="4">
        <f t="shared" si="341"/>
        <v>0.63750000000000007</v>
      </c>
      <c r="AH270" s="4">
        <f t="shared" si="342"/>
        <v>1.5686274509803921</v>
      </c>
      <c r="AI270" s="4">
        <f t="shared" si="343"/>
        <v>12.502179921773143</v>
      </c>
      <c r="AJ270" s="4">
        <f t="shared" si="344"/>
        <v>5.8174272055628</v>
      </c>
      <c r="AK270" s="4">
        <f t="shared" si="345"/>
        <v>6.6847527162103439</v>
      </c>
      <c r="AL270" s="4">
        <f t="shared" si="346"/>
        <v>-0.92021121251629712</v>
      </c>
      <c r="AM270" s="4">
        <f t="shared" si="347"/>
        <v>0.92021121251629712</v>
      </c>
      <c r="AN270" s="4">
        <f t="shared" si="348"/>
        <v>6.2510899608865715</v>
      </c>
      <c r="AO270" s="4">
        <f t="shared" si="349"/>
        <v>2.9087136027814</v>
      </c>
      <c r="AP270" s="4">
        <f t="shared" si="350"/>
        <v>3.342376358105172</v>
      </c>
      <c r="AQ270" s="4">
        <f t="shared" si="351"/>
        <v>-0.46010560625814856</v>
      </c>
      <c r="AR270" s="4">
        <f t="shared" si="352"/>
        <v>0.46010560625814856</v>
      </c>
      <c r="AS270" s="4">
        <f t="shared" si="353"/>
        <v>1.4121682664950499</v>
      </c>
      <c r="AT270" s="4">
        <f t="shared" si="354"/>
        <v>1.2396603729208204</v>
      </c>
      <c r="AU270" s="4">
        <f t="shared" si="355"/>
        <v>1.2800843501675654</v>
      </c>
      <c r="AV270" s="4">
        <f t="shared" si="356"/>
        <v>-0.43122589986684051</v>
      </c>
      <c r="AW270" s="4">
        <f t="shared" si="357"/>
        <v>0.43122589986684051</v>
      </c>
      <c r="AX270" s="4">
        <f t="shared" si="358"/>
        <v>254.19028796910897</v>
      </c>
      <c r="AY270" s="4">
        <f t="shared" si="359"/>
        <v>223.13886712574771</v>
      </c>
      <c r="AZ270" s="4">
        <f t="shared" si="360"/>
        <v>230.41518303016178</v>
      </c>
      <c r="BA270" s="4">
        <f t="shared" si="361"/>
        <v>-77.620661976031286</v>
      </c>
      <c r="BB270" s="4">
        <f t="shared" si="362"/>
        <v>77.620661976031286</v>
      </c>
      <c r="BC270" s="4">
        <f t="shared" si="363"/>
        <v>10.016949152542372</v>
      </c>
      <c r="BD270" s="4">
        <f t="shared" si="364"/>
        <v>0.73333333333333339</v>
      </c>
      <c r="BE270" s="4">
        <f t="shared" si="365"/>
        <v>5.3559322033898304</v>
      </c>
      <c r="BF270" s="4">
        <f t="shared" si="366"/>
        <v>-0.36249999999999993</v>
      </c>
      <c r="BG270" s="4">
        <f t="shared" si="367"/>
        <v>0.56862745098039202</v>
      </c>
      <c r="BH270" s="4">
        <f t="shared" si="368"/>
        <v>6.2561021006865962</v>
      </c>
      <c r="BI270" s="4">
        <f t="shared" si="369"/>
        <v>7.6437467767637264</v>
      </c>
      <c r="BJ270" s="4">
        <f t="shared" si="370"/>
        <v>0.81846014571081294</v>
      </c>
      <c r="BK270" s="4">
        <f t="shared" si="371"/>
        <v>0.65068758849416874</v>
      </c>
      <c r="BL270" s="4">
        <f t="shared" si="372"/>
        <v>2.0784080834419818</v>
      </c>
      <c r="BM270" s="4">
        <f t="shared" si="373"/>
        <v>0.3130701779299217</v>
      </c>
      <c r="BN270" s="3">
        <f t="shared" si="374"/>
        <v>0</v>
      </c>
      <c r="BO270" s="3">
        <v>100</v>
      </c>
      <c r="BP270" s="3">
        <f t="shared" si="375"/>
        <v>-1</v>
      </c>
      <c r="BQ270" s="3">
        <f t="shared" si="376"/>
        <v>-100</v>
      </c>
      <c r="BR270" s="3">
        <f t="shared" si="377"/>
        <v>1</v>
      </c>
      <c r="BS270" s="3">
        <f t="shared" si="378"/>
        <v>0.17999999999999994</v>
      </c>
      <c r="BT270" s="3">
        <f t="shared" si="391"/>
        <v>17.999999999999993</v>
      </c>
      <c r="BU270" s="3">
        <f t="shared" si="379"/>
        <v>0</v>
      </c>
      <c r="BV270" s="3">
        <f t="shared" si="380"/>
        <v>-1</v>
      </c>
      <c r="BW270" s="3">
        <f t="shared" si="392"/>
        <v>-100</v>
      </c>
      <c r="BX270" s="3">
        <f t="shared" si="381"/>
        <v>1</v>
      </c>
      <c r="BY270" s="3">
        <f t="shared" si="382"/>
        <v>0.53</v>
      </c>
      <c r="BZ270" s="3">
        <f t="shared" si="393"/>
        <v>53</v>
      </c>
      <c r="CA270" s="3">
        <f t="shared" si="383"/>
        <v>0</v>
      </c>
      <c r="CB270" s="3">
        <f t="shared" si="384"/>
        <v>-1</v>
      </c>
      <c r="CC270" s="3">
        <f t="shared" si="385"/>
        <v>-100</v>
      </c>
      <c r="CD270" s="3">
        <f t="shared" si="386"/>
        <v>1</v>
      </c>
      <c r="CE270" s="3">
        <f t="shared" si="387"/>
        <v>0</v>
      </c>
      <c r="CF270" s="3">
        <f t="shared" si="394"/>
        <v>1</v>
      </c>
      <c r="CG270" s="16" t="str">
        <f t="shared" si="395"/>
        <v/>
      </c>
      <c r="CI270" s="12">
        <f t="shared" si="396"/>
        <v>1</v>
      </c>
      <c r="CJ270" s="12">
        <f t="shared" si="397"/>
        <v>1</v>
      </c>
      <c r="CK270" s="12">
        <f t="shared" si="398"/>
        <v>2</v>
      </c>
      <c r="CL270" s="12" t="str">
        <f t="shared" si="399"/>
        <v>Over2.5</v>
      </c>
      <c r="CM270" s="12">
        <f t="shared" si="388"/>
        <v>1</v>
      </c>
      <c r="CN270" s="12">
        <f t="shared" si="389"/>
        <v>0</v>
      </c>
      <c r="CO270" s="12">
        <f t="shared" si="400"/>
        <v>1</v>
      </c>
      <c r="CP270" s="12" t="str">
        <f t="shared" si="401"/>
        <v/>
      </c>
    </row>
    <row r="271" spans="1:94" x14ac:dyDescent="0.25">
      <c r="A271" t="s">
        <v>127</v>
      </c>
      <c r="B271" t="s">
        <v>234</v>
      </c>
      <c r="C271" t="s">
        <v>172</v>
      </c>
      <c r="D271" t="s">
        <v>141</v>
      </c>
      <c r="E271" t="s">
        <v>17</v>
      </c>
      <c r="F271" s="3">
        <v>2</v>
      </c>
      <c r="G271" s="3">
        <v>0</v>
      </c>
      <c r="H271" s="3" t="str">
        <f t="shared" si="390"/>
        <v>H</v>
      </c>
      <c r="I271" s="3">
        <v>1.91</v>
      </c>
      <c r="J271" s="3">
        <v>3.75</v>
      </c>
      <c r="K271" s="3">
        <v>3.8</v>
      </c>
      <c r="L271" s="3">
        <v>1.73</v>
      </c>
      <c r="M271" s="3">
        <v>2.08</v>
      </c>
      <c r="N271" s="3">
        <f t="shared" si="322"/>
        <v>2</v>
      </c>
      <c r="O271" s="3">
        <f t="shared" si="323"/>
        <v>5.338477082759252E-2</v>
      </c>
      <c r="P271" s="3">
        <f t="shared" si="324"/>
        <v>5.8803912850155626E-2</v>
      </c>
      <c r="Q271" s="3">
        <f t="shared" si="325"/>
        <v>2.0119649122807015</v>
      </c>
      <c r="R271" s="3">
        <f t="shared" si="326"/>
        <v>3.9501928906034718</v>
      </c>
      <c r="S271" s="3">
        <f t="shared" si="327"/>
        <v>4.0028621291448516</v>
      </c>
      <c r="T271" s="3">
        <f t="shared" si="328"/>
        <v>1.8223556535317351</v>
      </c>
      <c r="U271" s="3">
        <f t="shared" si="329"/>
        <v>2.1910403233213924</v>
      </c>
      <c r="V271" s="4">
        <f t="shared" si="330"/>
        <v>0.52356020942408377</v>
      </c>
      <c r="W271" s="4">
        <f t="shared" si="331"/>
        <v>0.26666666666666666</v>
      </c>
      <c r="X271" s="4">
        <f t="shared" si="332"/>
        <v>0.26315789473684209</v>
      </c>
      <c r="Y271" s="4">
        <f t="shared" si="333"/>
        <v>0.5780346820809249</v>
      </c>
      <c r="Z271" s="4">
        <f t="shared" si="334"/>
        <v>0.48076923076923073</v>
      </c>
      <c r="AA271" s="4">
        <f t="shared" si="335"/>
        <v>0.5093333333333333</v>
      </c>
      <c r="AB271" s="4">
        <f t="shared" si="336"/>
        <v>0.50263157894736843</v>
      </c>
      <c r="AC271" s="4">
        <f t="shared" si="337"/>
        <v>1.9633507853403143</v>
      </c>
      <c r="AD271" s="4">
        <f t="shared" si="338"/>
        <v>0.98684210526315796</v>
      </c>
      <c r="AE271" s="4">
        <f t="shared" si="339"/>
        <v>1.9895287958115184</v>
      </c>
      <c r="AF271" s="4">
        <f t="shared" si="340"/>
        <v>1.0133333333333332</v>
      </c>
      <c r="AG271" s="4">
        <f t="shared" si="341"/>
        <v>0.83173076923076916</v>
      </c>
      <c r="AH271" s="4">
        <f t="shared" si="342"/>
        <v>1.2023121387283238</v>
      </c>
      <c r="AI271" s="4">
        <f t="shared" si="343"/>
        <v>-1.9908972168641501</v>
      </c>
      <c r="AJ271" s="4">
        <f t="shared" si="344"/>
        <v>-1.9382279783227703</v>
      </c>
      <c r="AK271" s="4">
        <f t="shared" si="345"/>
        <v>-5.2669238541379837E-2</v>
      </c>
      <c r="AL271" s="4">
        <f t="shared" si="346"/>
        <v>-0.3686846697896573</v>
      </c>
      <c r="AM271" s="4">
        <f t="shared" si="347"/>
        <v>0.3686846697896573</v>
      </c>
      <c r="AN271" s="4">
        <f t="shared" si="348"/>
        <v>-0.99544860843207505</v>
      </c>
      <c r="AO271" s="4">
        <f t="shared" si="349"/>
        <v>-0.96911398916138514</v>
      </c>
      <c r="AP271" s="4">
        <f t="shared" si="350"/>
        <v>-2.6334619270689918E-2</v>
      </c>
      <c r="AQ271" s="4">
        <f t="shared" si="351"/>
        <v>-0.18434233489482865</v>
      </c>
      <c r="AR271" s="4">
        <f t="shared" si="352"/>
        <v>0.18434233489482865</v>
      </c>
      <c r="AS271" s="4">
        <f t="shared" si="353"/>
        <v>-0.7831172809653314</v>
      </c>
      <c r="AT271" s="4">
        <f t="shared" si="354"/>
        <v>-0.76971421698473741</v>
      </c>
      <c r="AU271" s="4">
        <f t="shared" si="355"/>
        <v>-2.6328534009606646E-2</v>
      </c>
      <c r="AV271" s="4">
        <f t="shared" si="356"/>
        <v>-0.18229579012281508</v>
      </c>
      <c r="AW271" s="4">
        <f t="shared" si="357"/>
        <v>0.18229579012281508</v>
      </c>
      <c r="AX271" s="4">
        <f t="shared" si="358"/>
        <v>-140.96111057375964</v>
      </c>
      <c r="AY271" s="4">
        <f t="shared" si="359"/>
        <v>-138.54855905725273</v>
      </c>
      <c r="AZ271" s="4">
        <f t="shared" si="360"/>
        <v>-4.7391361217291958</v>
      </c>
      <c r="BA271" s="4">
        <f t="shared" si="361"/>
        <v>-32.813242222106716</v>
      </c>
      <c r="BB271" s="4">
        <f t="shared" si="362"/>
        <v>32.813242222106716</v>
      </c>
      <c r="BC271" s="4">
        <f t="shared" si="363"/>
        <v>-0.49736842105263163</v>
      </c>
      <c r="BD271" s="4">
        <f t="shared" si="364"/>
        <v>-0.4906666666666667</v>
      </c>
      <c r="BE271" s="4">
        <f t="shared" si="365"/>
        <v>-1.3157894736842158E-2</v>
      </c>
      <c r="BF271" s="4">
        <f t="shared" si="366"/>
        <v>-0.16826923076923073</v>
      </c>
      <c r="BG271" s="4">
        <f t="shared" si="367"/>
        <v>0.20231213872832365</v>
      </c>
      <c r="BH271" s="4">
        <f t="shared" si="368"/>
        <v>1.1345464198494428</v>
      </c>
      <c r="BI271" s="4">
        <f t="shared" si="369"/>
        <v>3.3216733106763416</v>
      </c>
      <c r="BJ271" s="4">
        <f t="shared" si="370"/>
        <v>0.34155870061117855</v>
      </c>
      <c r="BK271" s="4">
        <f t="shared" si="371"/>
        <v>0.26069943012778973</v>
      </c>
      <c r="BL271" s="4">
        <f t="shared" si="372"/>
        <v>2.0066979884265637</v>
      </c>
      <c r="BM271" s="4">
        <f t="shared" si="373"/>
        <v>0.12991463171406384</v>
      </c>
      <c r="BN271" s="3">
        <f t="shared" si="374"/>
        <v>1</v>
      </c>
      <c r="BO271" s="3">
        <v>100</v>
      </c>
      <c r="BP271" s="3">
        <f t="shared" si="375"/>
        <v>0.90999999999999992</v>
      </c>
      <c r="BQ271" s="3">
        <f t="shared" si="376"/>
        <v>90.999999999999986</v>
      </c>
      <c r="BR271" s="3">
        <f t="shared" si="377"/>
        <v>0</v>
      </c>
      <c r="BS271" s="3">
        <f t="shared" si="378"/>
        <v>-1</v>
      </c>
      <c r="BT271" s="3">
        <f t="shared" si="391"/>
        <v>-100</v>
      </c>
      <c r="BU271" s="3">
        <f t="shared" si="379"/>
        <v>0</v>
      </c>
      <c r="BV271" s="3">
        <f t="shared" si="380"/>
        <v>-1</v>
      </c>
      <c r="BW271" s="3">
        <f t="shared" si="392"/>
        <v>-100</v>
      </c>
      <c r="BX271" s="3">
        <f t="shared" si="381"/>
        <v>0</v>
      </c>
      <c r="BY271" s="3">
        <f t="shared" si="382"/>
        <v>-1</v>
      </c>
      <c r="BZ271" s="3">
        <f t="shared" si="393"/>
        <v>-100</v>
      </c>
      <c r="CA271" s="3">
        <f t="shared" si="383"/>
        <v>1</v>
      </c>
      <c r="CB271" s="3">
        <f t="shared" si="384"/>
        <v>1.08</v>
      </c>
      <c r="CC271" s="3">
        <f t="shared" si="385"/>
        <v>108</v>
      </c>
      <c r="CD271" s="3">
        <f t="shared" si="386"/>
        <v>1</v>
      </c>
      <c r="CE271" s="3">
        <f t="shared" si="387"/>
        <v>0</v>
      </c>
      <c r="CF271" s="3">
        <f t="shared" si="394"/>
        <v>1</v>
      </c>
      <c r="CG271" s="16" t="str">
        <f t="shared" si="395"/>
        <v/>
      </c>
      <c r="CI271" s="12">
        <f t="shared" si="396"/>
        <v>1</v>
      </c>
      <c r="CJ271" s="12">
        <f t="shared" si="397"/>
        <v>0</v>
      </c>
      <c r="CK271" s="12">
        <f t="shared" si="398"/>
        <v>1</v>
      </c>
      <c r="CL271" s="12" t="str">
        <f t="shared" si="399"/>
        <v/>
      </c>
      <c r="CM271" s="12">
        <f t="shared" si="388"/>
        <v>1</v>
      </c>
      <c r="CN271" s="12">
        <f t="shared" si="389"/>
        <v>0</v>
      </c>
      <c r="CO271" s="12">
        <f t="shared" si="400"/>
        <v>1</v>
      </c>
      <c r="CP271" s="12" t="str">
        <f t="shared" si="401"/>
        <v/>
      </c>
    </row>
    <row r="272" spans="1:94" x14ac:dyDescent="0.25">
      <c r="A272" t="s">
        <v>127</v>
      </c>
      <c r="B272" t="s">
        <v>234</v>
      </c>
      <c r="C272" t="s">
        <v>173</v>
      </c>
      <c r="D272" t="s">
        <v>13</v>
      </c>
      <c r="E272" t="s">
        <v>135</v>
      </c>
      <c r="F272" s="3">
        <v>2</v>
      </c>
      <c r="G272" s="3">
        <v>2</v>
      </c>
      <c r="H272" s="3" t="str">
        <f t="shared" si="390"/>
        <v>D</v>
      </c>
      <c r="I272" s="3">
        <v>1.33</v>
      </c>
      <c r="J272" s="3">
        <v>5.5</v>
      </c>
      <c r="K272" s="3">
        <v>7.5</v>
      </c>
      <c r="L272" s="3">
        <v>1.4</v>
      </c>
      <c r="M272" s="3">
        <v>2.88</v>
      </c>
      <c r="N272" s="3">
        <f t="shared" si="322"/>
        <v>4</v>
      </c>
      <c r="O272" s="3">
        <f t="shared" si="323"/>
        <v>6.7031214399635441E-2</v>
      </c>
      <c r="P272" s="3">
        <f t="shared" si="324"/>
        <v>6.1507936507936511E-2</v>
      </c>
      <c r="Q272" s="3">
        <f t="shared" si="325"/>
        <v>1.4191515151515153</v>
      </c>
      <c r="R272" s="3">
        <f t="shared" si="326"/>
        <v>5.8686716791979947</v>
      </c>
      <c r="S272" s="3">
        <f t="shared" si="327"/>
        <v>8.0027341079972665</v>
      </c>
      <c r="T272" s="3">
        <f t="shared" si="328"/>
        <v>1.4938437001594895</v>
      </c>
      <c r="U272" s="3">
        <f t="shared" si="329"/>
        <v>3.0730498974709501</v>
      </c>
      <c r="V272" s="4">
        <f t="shared" si="330"/>
        <v>0.75187969924812026</v>
      </c>
      <c r="W272" s="4">
        <f t="shared" si="331"/>
        <v>0.18181818181818182</v>
      </c>
      <c r="X272" s="4">
        <f t="shared" si="332"/>
        <v>0.13333333333333333</v>
      </c>
      <c r="Y272" s="4">
        <f t="shared" si="333"/>
        <v>0.7142857142857143</v>
      </c>
      <c r="Z272" s="4">
        <f t="shared" si="334"/>
        <v>0.34722222222222221</v>
      </c>
      <c r="AA272" s="4">
        <f t="shared" si="335"/>
        <v>0.24181818181818182</v>
      </c>
      <c r="AB272" s="4">
        <f t="shared" si="336"/>
        <v>0.17733333333333334</v>
      </c>
      <c r="AC272" s="4">
        <f t="shared" si="337"/>
        <v>4.1353383458646613</v>
      </c>
      <c r="AD272" s="4">
        <f t="shared" si="338"/>
        <v>0.73333333333333328</v>
      </c>
      <c r="AE272" s="4">
        <f t="shared" si="339"/>
        <v>5.6390977443609023</v>
      </c>
      <c r="AF272" s="4">
        <f t="shared" si="340"/>
        <v>1.3636363636363635</v>
      </c>
      <c r="AG272" s="4">
        <f t="shared" si="341"/>
        <v>0.4861111111111111</v>
      </c>
      <c r="AH272" s="4">
        <f t="shared" si="342"/>
        <v>2.0571428571428574</v>
      </c>
      <c r="AI272" s="4">
        <f t="shared" si="343"/>
        <v>-6.583582592845751</v>
      </c>
      <c r="AJ272" s="4">
        <f t="shared" si="344"/>
        <v>-4.4495201640464792</v>
      </c>
      <c r="AK272" s="4">
        <f t="shared" si="345"/>
        <v>-2.1340624287992718</v>
      </c>
      <c r="AL272" s="4">
        <f t="shared" si="346"/>
        <v>-1.5792061973114606</v>
      </c>
      <c r="AM272" s="4">
        <f t="shared" si="347"/>
        <v>1.5792061973114606</v>
      </c>
      <c r="AN272" s="4">
        <f t="shared" si="348"/>
        <v>-3.2917912964228755</v>
      </c>
      <c r="AO272" s="4">
        <f t="shared" si="349"/>
        <v>-2.2247600820232396</v>
      </c>
      <c r="AP272" s="4">
        <f t="shared" si="350"/>
        <v>-1.0670312143996359</v>
      </c>
      <c r="AQ272" s="4">
        <f t="shared" si="351"/>
        <v>-0.78960309865573031</v>
      </c>
      <c r="AR272" s="4">
        <f t="shared" si="352"/>
        <v>0.78960309865573031</v>
      </c>
      <c r="AS272" s="4">
        <f t="shared" si="353"/>
        <v>-1.2758697981281804</v>
      </c>
      <c r="AT272" s="4">
        <f t="shared" si="354"/>
        <v>-1.1483693686164782</v>
      </c>
      <c r="AU272" s="4">
        <f t="shared" si="355"/>
        <v>-0.81781554130510592</v>
      </c>
      <c r="AV272" s="4">
        <f t="shared" si="356"/>
        <v>-0.66836913841132306</v>
      </c>
      <c r="AW272" s="4">
        <f t="shared" si="357"/>
        <v>0.66836913841132306</v>
      </c>
      <c r="AX272" s="4">
        <f t="shared" si="358"/>
        <v>-229.65656366307249</v>
      </c>
      <c r="AY272" s="4">
        <f t="shared" si="359"/>
        <v>-206.70648635096606</v>
      </c>
      <c r="AZ272" s="4">
        <f t="shared" si="360"/>
        <v>-147.20679743491908</v>
      </c>
      <c r="BA272" s="4">
        <f t="shared" si="361"/>
        <v>-120.30644491403815</v>
      </c>
      <c r="BB272" s="4">
        <f t="shared" si="362"/>
        <v>120.30644491403815</v>
      </c>
      <c r="BC272" s="4">
        <f t="shared" si="363"/>
        <v>-0.82266666666666666</v>
      </c>
      <c r="BD272" s="4">
        <f t="shared" si="364"/>
        <v>-0.75818181818181807</v>
      </c>
      <c r="BE272" s="4">
        <f t="shared" si="365"/>
        <v>-0.26666666666666677</v>
      </c>
      <c r="BF272" s="4">
        <f t="shared" si="366"/>
        <v>-0.51388888888888895</v>
      </c>
      <c r="BG272" s="4">
        <f t="shared" si="367"/>
        <v>1.0571428571428574</v>
      </c>
      <c r="BH272" s="4">
        <f t="shared" si="368"/>
        <v>3.3589683906692356</v>
      </c>
      <c r="BI272" s="4">
        <f t="shared" si="369"/>
        <v>5.0968524341155925</v>
      </c>
      <c r="BJ272" s="4">
        <f t="shared" si="370"/>
        <v>0.65902798522988526</v>
      </c>
      <c r="BK272" s="4">
        <f t="shared" si="371"/>
        <v>1.1166674110107542</v>
      </c>
      <c r="BL272" s="4">
        <f t="shared" si="372"/>
        <v>2.2834467988152198</v>
      </c>
      <c r="BM272" s="4">
        <f t="shared" si="373"/>
        <v>0.48902711969910745</v>
      </c>
      <c r="BN272" s="3">
        <f t="shared" si="374"/>
        <v>0</v>
      </c>
      <c r="BO272" s="3">
        <v>100</v>
      </c>
      <c r="BP272" s="3">
        <f t="shared" si="375"/>
        <v>-1</v>
      </c>
      <c r="BQ272" s="3">
        <f t="shared" si="376"/>
        <v>-100</v>
      </c>
      <c r="BR272" s="3">
        <f t="shared" si="377"/>
        <v>0</v>
      </c>
      <c r="BS272" s="3">
        <f t="shared" si="378"/>
        <v>-1</v>
      </c>
      <c r="BT272" s="3">
        <f t="shared" si="391"/>
        <v>-100</v>
      </c>
      <c r="BU272" s="3">
        <f t="shared" si="379"/>
        <v>1</v>
      </c>
      <c r="BV272" s="3">
        <f t="shared" si="380"/>
        <v>4.5</v>
      </c>
      <c r="BW272" s="3">
        <f t="shared" si="392"/>
        <v>450</v>
      </c>
      <c r="BX272" s="3">
        <f t="shared" si="381"/>
        <v>1</v>
      </c>
      <c r="BY272" s="3">
        <f t="shared" si="382"/>
        <v>0.39999999999999991</v>
      </c>
      <c r="BZ272" s="3">
        <f t="shared" si="393"/>
        <v>39.999999999999993</v>
      </c>
      <c r="CA272" s="3">
        <f t="shared" si="383"/>
        <v>0</v>
      </c>
      <c r="CB272" s="3">
        <f t="shared" si="384"/>
        <v>-1</v>
      </c>
      <c r="CC272" s="3">
        <f t="shared" si="385"/>
        <v>-100</v>
      </c>
      <c r="CD272" s="3">
        <f t="shared" si="386"/>
        <v>1</v>
      </c>
      <c r="CE272" s="3">
        <f t="shared" si="387"/>
        <v>1</v>
      </c>
      <c r="CF272" s="3">
        <f t="shared" si="394"/>
        <v>2</v>
      </c>
      <c r="CG272" s="16" t="str">
        <f t="shared" si="395"/>
        <v>BackCasa</v>
      </c>
      <c r="CI272" s="12">
        <f t="shared" si="396"/>
        <v>1</v>
      </c>
      <c r="CJ272" s="12">
        <f t="shared" si="397"/>
        <v>0</v>
      </c>
      <c r="CK272" s="12">
        <f t="shared" si="398"/>
        <v>1</v>
      </c>
      <c r="CL272" s="12" t="str">
        <f t="shared" si="399"/>
        <v/>
      </c>
      <c r="CM272" s="12">
        <f t="shared" si="388"/>
        <v>1</v>
      </c>
      <c r="CN272" s="12">
        <f t="shared" si="389"/>
        <v>1</v>
      </c>
      <c r="CO272" s="12">
        <f t="shared" si="400"/>
        <v>2</v>
      </c>
      <c r="CP272" s="12" t="str">
        <f t="shared" si="401"/>
        <v>Under2.5</v>
      </c>
    </row>
    <row r="273" spans="1:94" x14ac:dyDescent="0.25">
      <c r="A273" t="s">
        <v>127</v>
      </c>
      <c r="B273" t="s">
        <v>234</v>
      </c>
      <c r="C273" t="s">
        <v>173</v>
      </c>
      <c r="D273" t="s">
        <v>19</v>
      </c>
      <c r="E273" t="s">
        <v>16</v>
      </c>
      <c r="F273" s="3">
        <v>1</v>
      </c>
      <c r="G273" s="3">
        <v>1</v>
      </c>
      <c r="H273" s="3" t="str">
        <f t="shared" si="390"/>
        <v>D</v>
      </c>
      <c r="I273" s="3">
        <v>1.91</v>
      </c>
      <c r="J273" s="3">
        <v>3.75</v>
      </c>
      <c r="K273" s="3">
        <v>3.8</v>
      </c>
      <c r="L273" s="3">
        <v>1.85</v>
      </c>
      <c r="M273" s="3">
        <v>2.0499999999999998</v>
      </c>
      <c r="N273" s="3">
        <f t="shared" si="322"/>
        <v>2</v>
      </c>
      <c r="O273" s="3">
        <f t="shared" si="323"/>
        <v>5.338477082759252E-2</v>
      </c>
      <c r="P273" s="3">
        <f t="shared" si="324"/>
        <v>2.8345418589320936E-2</v>
      </c>
      <c r="Q273" s="3">
        <f t="shared" si="325"/>
        <v>2.0119649122807015</v>
      </c>
      <c r="R273" s="3">
        <f t="shared" si="326"/>
        <v>3.9501928906034718</v>
      </c>
      <c r="S273" s="3">
        <f t="shared" si="327"/>
        <v>4.0028621291448516</v>
      </c>
      <c r="T273" s="3">
        <f t="shared" si="328"/>
        <v>1.9487618260310462</v>
      </c>
      <c r="U273" s="3">
        <f t="shared" si="329"/>
        <v>2.1594387801965644</v>
      </c>
      <c r="V273" s="4">
        <f t="shared" si="330"/>
        <v>0.52356020942408377</v>
      </c>
      <c r="W273" s="4">
        <f t="shared" si="331"/>
        <v>0.26666666666666666</v>
      </c>
      <c r="X273" s="4">
        <f t="shared" si="332"/>
        <v>0.26315789473684209</v>
      </c>
      <c r="Y273" s="4">
        <f t="shared" si="333"/>
        <v>0.54054054054054046</v>
      </c>
      <c r="Z273" s="4">
        <f t="shared" si="334"/>
        <v>0.48780487804878053</v>
      </c>
      <c r="AA273" s="4">
        <f t="shared" si="335"/>
        <v>0.5093333333333333</v>
      </c>
      <c r="AB273" s="4">
        <f t="shared" si="336"/>
        <v>0.50263157894736843</v>
      </c>
      <c r="AC273" s="4">
        <f t="shared" si="337"/>
        <v>1.9633507853403143</v>
      </c>
      <c r="AD273" s="4">
        <f t="shared" si="338"/>
        <v>0.98684210526315796</v>
      </c>
      <c r="AE273" s="4">
        <f t="shared" si="339"/>
        <v>1.9895287958115184</v>
      </c>
      <c r="AF273" s="4">
        <f t="shared" si="340"/>
        <v>1.0133333333333332</v>
      </c>
      <c r="AG273" s="4">
        <f t="shared" si="341"/>
        <v>0.90243902439024404</v>
      </c>
      <c r="AH273" s="4">
        <f t="shared" si="342"/>
        <v>1.1081081081081079</v>
      </c>
      <c r="AI273" s="4">
        <f t="shared" si="343"/>
        <v>-1.9908972168641501</v>
      </c>
      <c r="AJ273" s="4">
        <f t="shared" si="344"/>
        <v>-1.9382279783227703</v>
      </c>
      <c r="AK273" s="4">
        <f t="shared" si="345"/>
        <v>-5.2669238541379837E-2</v>
      </c>
      <c r="AL273" s="4">
        <f t="shared" si="346"/>
        <v>-0.21067695416551824</v>
      </c>
      <c r="AM273" s="4">
        <f t="shared" si="347"/>
        <v>0.21067695416551824</v>
      </c>
      <c r="AN273" s="4">
        <f t="shared" si="348"/>
        <v>-0.99544860843207505</v>
      </c>
      <c r="AO273" s="4">
        <f t="shared" si="349"/>
        <v>-0.96911398916138514</v>
      </c>
      <c r="AP273" s="4">
        <f t="shared" si="350"/>
        <v>-2.6334619270689918E-2</v>
      </c>
      <c r="AQ273" s="4">
        <f t="shared" si="351"/>
        <v>-0.10533847708275912</v>
      </c>
      <c r="AR273" s="4">
        <f t="shared" si="352"/>
        <v>0.10533847708275912</v>
      </c>
      <c r="AS273" s="4">
        <f t="shared" si="353"/>
        <v>-0.7831172809653314</v>
      </c>
      <c r="AT273" s="4">
        <f t="shared" si="354"/>
        <v>-0.76971421698473741</v>
      </c>
      <c r="AU273" s="4">
        <f t="shared" si="355"/>
        <v>-2.6328534009606646E-2</v>
      </c>
      <c r="AV273" s="4">
        <f t="shared" si="356"/>
        <v>-0.10495143191822465</v>
      </c>
      <c r="AW273" s="4">
        <f t="shared" si="357"/>
        <v>0.10495143191822465</v>
      </c>
      <c r="AX273" s="4">
        <f t="shared" si="358"/>
        <v>-140.96111057375964</v>
      </c>
      <c r="AY273" s="4">
        <f t="shared" si="359"/>
        <v>-138.54855905725273</v>
      </c>
      <c r="AZ273" s="4">
        <f t="shared" si="360"/>
        <v>-4.7391361217291958</v>
      </c>
      <c r="BA273" s="4">
        <f t="shared" si="361"/>
        <v>-18.891257745280438</v>
      </c>
      <c r="BB273" s="4">
        <f t="shared" si="362"/>
        <v>18.891257745280438</v>
      </c>
      <c r="BC273" s="4">
        <f t="shared" si="363"/>
        <v>-0.49736842105263163</v>
      </c>
      <c r="BD273" s="4">
        <f t="shared" si="364"/>
        <v>-0.4906666666666667</v>
      </c>
      <c r="BE273" s="4">
        <f t="shared" si="365"/>
        <v>-1.3157894736842158E-2</v>
      </c>
      <c r="BF273" s="4">
        <f t="shared" si="366"/>
        <v>-9.756097560975599E-2</v>
      </c>
      <c r="BG273" s="4">
        <f t="shared" si="367"/>
        <v>0.10810810810810798</v>
      </c>
      <c r="BH273" s="4">
        <f t="shared" si="368"/>
        <v>1.1345464198494428</v>
      </c>
      <c r="BI273" s="4">
        <f t="shared" si="369"/>
        <v>3.3216733106763416</v>
      </c>
      <c r="BJ273" s="4">
        <f t="shared" si="370"/>
        <v>0.34155870061117855</v>
      </c>
      <c r="BK273" s="4">
        <f t="shared" si="371"/>
        <v>0.14897110293016541</v>
      </c>
      <c r="BL273" s="4">
        <f t="shared" si="372"/>
        <v>2.0541003031138052</v>
      </c>
      <c r="BM273" s="4">
        <f t="shared" si="373"/>
        <v>7.2523772429389413E-2</v>
      </c>
      <c r="BN273" s="3">
        <f t="shared" si="374"/>
        <v>0</v>
      </c>
      <c r="BO273" s="3">
        <v>100</v>
      </c>
      <c r="BP273" s="3">
        <f t="shared" si="375"/>
        <v>-1</v>
      </c>
      <c r="BQ273" s="3">
        <f t="shared" si="376"/>
        <v>-100</v>
      </c>
      <c r="BR273" s="3">
        <f t="shared" si="377"/>
        <v>0</v>
      </c>
      <c r="BS273" s="3">
        <f t="shared" si="378"/>
        <v>-1</v>
      </c>
      <c r="BT273" s="3">
        <f t="shared" si="391"/>
        <v>-100</v>
      </c>
      <c r="BU273" s="3">
        <f t="shared" si="379"/>
        <v>1</v>
      </c>
      <c r="BV273" s="3">
        <f t="shared" si="380"/>
        <v>2.75</v>
      </c>
      <c r="BW273" s="3">
        <f t="shared" si="392"/>
        <v>275</v>
      </c>
      <c r="BX273" s="3">
        <f t="shared" si="381"/>
        <v>0</v>
      </c>
      <c r="BY273" s="3">
        <f t="shared" si="382"/>
        <v>-1</v>
      </c>
      <c r="BZ273" s="3">
        <f t="shared" si="393"/>
        <v>-100</v>
      </c>
      <c r="CA273" s="3">
        <f t="shared" si="383"/>
        <v>1</v>
      </c>
      <c r="CB273" s="3">
        <f t="shared" si="384"/>
        <v>1.0499999999999998</v>
      </c>
      <c r="CC273" s="3">
        <f t="shared" si="385"/>
        <v>104.99999999999999</v>
      </c>
      <c r="CD273" s="3">
        <f t="shared" si="386"/>
        <v>1</v>
      </c>
      <c r="CE273" s="3">
        <f t="shared" si="387"/>
        <v>0</v>
      </c>
      <c r="CF273" s="3">
        <f t="shared" si="394"/>
        <v>1</v>
      </c>
      <c r="CG273" s="16" t="str">
        <f t="shared" si="395"/>
        <v/>
      </c>
      <c r="CI273" s="12">
        <f t="shared" si="396"/>
        <v>1</v>
      </c>
      <c r="CJ273" s="12">
        <f t="shared" si="397"/>
        <v>0</v>
      </c>
      <c r="CK273" s="12">
        <f t="shared" si="398"/>
        <v>1</v>
      </c>
      <c r="CL273" s="12" t="str">
        <f t="shared" si="399"/>
        <v/>
      </c>
      <c r="CM273" s="12">
        <f t="shared" si="388"/>
        <v>1</v>
      </c>
      <c r="CN273" s="12">
        <f t="shared" si="389"/>
        <v>0</v>
      </c>
      <c r="CO273" s="12">
        <f t="shared" si="400"/>
        <v>1</v>
      </c>
      <c r="CP273" s="12" t="str">
        <f t="shared" si="401"/>
        <v/>
      </c>
    </row>
    <row r="274" spans="1:94" x14ac:dyDescent="0.25">
      <c r="A274" t="s">
        <v>127</v>
      </c>
      <c r="B274" t="s">
        <v>234</v>
      </c>
      <c r="C274" t="s">
        <v>173</v>
      </c>
      <c r="D274" t="s">
        <v>26</v>
      </c>
      <c r="E274" t="s">
        <v>18</v>
      </c>
      <c r="F274" s="3">
        <v>2</v>
      </c>
      <c r="G274" s="3">
        <v>1</v>
      </c>
      <c r="H274" s="3" t="str">
        <f t="shared" si="390"/>
        <v>H</v>
      </c>
      <c r="I274" s="3">
        <v>2.4</v>
      </c>
      <c r="J274" s="3">
        <v>3.4</v>
      </c>
      <c r="K274" s="3">
        <v>2.88</v>
      </c>
      <c r="L274" s="3">
        <v>1.91</v>
      </c>
      <c r="M274" s="3">
        <v>1.99</v>
      </c>
      <c r="N274" s="3">
        <f t="shared" si="322"/>
        <v>3</v>
      </c>
      <c r="O274" s="3">
        <f t="shared" si="323"/>
        <v>5.8006535947712434E-2</v>
      </c>
      <c r="P274" s="3">
        <f t="shared" si="324"/>
        <v>2.6072772238154074E-2</v>
      </c>
      <c r="Q274" s="3">
        <f t="shared" si="325"/>
        <v>2.5392156862745097</v>
      </c>
      <c r="R274" s="3">
        <f t="shared" si="326"/>
        <v>3.5972222222222223</v>
      </c>
      <c r="S274" s="3">
        <f t="shared" si="327"/>
        <v>3.0470588235294116</v>
      </c>
      <c r="T274" s="3">
        <f t="shared" si="328"/>
        <v>2.0207924836601308</v>
      </c>
      <c r="U274" s="3">
        <f t="shared" si="329"/>
        <v>2.1054330065359479</v>
      </c>
      <c r="V274" s="4">
        <f t="shared" si="330"/>
        <v>0.41666666666666669</v>
      </c>
      <c r="W274" s="4">
        <f t="shared" si="331"/>
        <v>0.29411764705882354</v>
      </c>
      <c r="X274" s="4">
        <f t="shared" si="332"/>
        <v>0.34722222222222221</v>
      </c>
      <c r="Y274" s="4">
        <f t="shared" si="333"/>
        <v>0.52356020942408377</v>
      </c>
      <c r="Z274" s="4">
        <f t="shared" si="334"/>
        <v>0.50251256281407031</v>
      </c>
      <c r="AA274" s="4">
        <f t="shared" si="335"/>
        <v>0.70588235294117652</v>
      </c>
      <c r="AB274" s="4">
        <f t="shared" si="336"/>
        <v>0.83333333333333337</v>
      </c>
      <c r="AC274" s="4">
        <f t="shared" si="337"/>
        <v>1.4166666666666667</v>
      </c>
      <c r="AD274" s="4">
        <f t="shared" si="338"/>
        <v>1.1805555555555556</v>
      </c>
      <c r="AE274" s="4">
        <f t="shared" si="339"/>
        <v>1.2</v>
      </c>
      <c r="AF274" s="4">
        <f t="shared" si="340"/>
        <v>0.84705882352941175</v>
      </c>
      <c r="AG274" s="4">
        <f t="shared" si="341"/>
        <v>0.95979899497487431</v>
      </c>
      <c r="AH274" s="4">
        <f t="shared" si="342"/>
        <v>1.0418848167539267</v>
      </c>
      <c r="AI274" s="4">
        <f t="shared" si="343"/>
        <v>-0.50784313725490193</v>
      </c>
      <c r="AJ274" s="4">
        <f t="shared" si="344"/>
        <v>-1.0580065359477127</v>
      </c>
      <c r="AK274" s="4">
        <f t="shared" si="345"/>
        <v>0.55016339869281072</v>
      </c>
      <c r="AL274" s="4">
        <f t="shared" si="346"/>
        <v>-8.4640522875817137E-2</v>
      </c>
      <c r="AM274" s="4">
        <f t="shared" si="347"/>
        <v>8.4640522875817137E-2</v>
      </c>
      <c r="AN274" s="4">
        <f t="shared" si="348"/>
        <v>-0.25392156862745097</v>
      </c>
      <c r="AO274" s="4">
        <f t="shared" si="349"/>
        <v>-0.52900326797385633</v>
      </c>
      <c r="AP274" s="4">
        <f t="shared" si="350"/>
        <v>0.27508169934640536</v>
      </c>
      <c r="AQ274" s="4">
        <f t="shared" si="351"/>
        <v>-4.2320261437908568E-2</v>
      </c>
      <c r="AR274" s="4">
        <f t="shared" si="352"/>
        <v>4.2320261437908568E-2</v>
      </c>
      <c r="AS274" s="4">
        <f t="shared" si="353"/>
        <v>-0.24866613200916995</v>
      </c>
      <c r="AT274" s="4">
        <f t="shared" si="354"/>
        <v>-0.48658010884712521</v>
      </c>
      <c r="AU274" s="4">
        <f t="shared" si="355"/>
        <v>0.26844216455125108</v>
      </c>
      <c r="AV274" s="4">
        <f t="shared" si="356"/>
        <v>-4.2295023293384776E-2</v>
      </c>
      <c r="AW274" s="4">
        <f t="shared" si="357"/>
        <v>4.2295023293384776E-2</v>
      </c>
      <c r="AX274" s="4">
        <f t="shared" si="358"/>
        <v>-44.759903761650591</v>
      </c>
      <c r="AY274" s="4">
        <f t="shared" si="359"/>
        <v>-87.584419592482533</v>
      </c>
      <c r="AZ274" s="4">
        <f t="shared" si="360"/>
        <v>48.319589619225198</v>
      </c>
      <c r="BA274" s="4">
        <f t="shared" si="361"/>
        <v>-7.6131041928092591</v>
      </c>
      <c r="BB274" s="4">
        <f t="shared" si="362"/>
        <v>7.6131041928092591</v>
      </c>
      <c r="BC274" s="4">
        <f t="shared" si="363"/>
        <v>-0.16666666666666666</v>
      </c>
      <c r="BD274" s="4">
        <f t="shared" si="364"/>
        <v>-0.29411764705882359</v>
      </c>
      <c r="BE274" s="4">
        <f t="shared" si="365"/>
        <v>0.18055555555555566</v>
      </c>
      <c r="BF274" s="4">
        <f t="shared" si="366"/>
        <v>-4.0201005025125691E-2</v>
      </c>
      <c r="BG274" s="4">
        <f t="shared" si="367"/>
        <v>4.1884816753926774E-2</v>
      </c>
      <c r="BH274" s="4">
        <f t="shared" si="368"/>
        <v>0.52914431670799322</v>
      </c>
      <c r="BI274" s="4">
        <f t="shared" si="369"/>
        <v>3.0611655773420474</v>
      </c>
      <c r="BJ274" s="4">
        <f t="shared" si="370"/>
        <v>0.17285713671438815</v>
      </c>
      <c r="BK274" s="4">
        <f t="shared" si="371"/>
        <v>5.9849887688665393E-2</v>
      </c>
      <c r="BL274" s="4">
        <f t="shared" si="372"/>
        <v>2.0631127450980395</v>
      </c>
      <c r="BM274" s="4">
        <f t="shared" si="373"/>
        <v>2.9009508971755839E-2</v>
      </c>
      <c r="BN274" s="3">
        <f t="shared" si="374"/>
        <v>1</v>
      </c>
      <c r="BO274" s="3">
        <v>100</v>
      </c>
      <c r="BP274" s="3">
        <f t="shared" si="375"/>
        <v>1.4</v>
      </c>
      <c r="BQ274" s="3">
        <f t="shared" si="376"/>
        <v>140</v>
      </c>
      <c r="BR274" s="3">
        <f t="shared" si="377"/>
        <v>0</v>
      </c>
      <c r="BS274" s="3">
        <f t="shared" si="378"/>
        <v>-1</v>
      </c>
      <c r="BT274" s="3">
        <f t="shared" si="391"/>
        <v>-100</v>
      </c>
      <c r="BU274" s="3">
        <f t="shared" si="379"/>
        <v>0</v>
      </c>
      <c r="BV274" s="3">
        <f t="shared" si="380"/>
        <v>-1</v>
      </c>
      <c r="BW274" s="3">
        <f t="shared" si="392"/>
        <v>-100</v>
      </c>
      <c r="BX274" s="3">
        <f t="shared" si="381"/>
        <v>1</v>
      </c>
      <c r="BY274" s="3">
        <f t="shared" si="382"/>
        <v>0.90999999999999992</v>
      </c>
      <c r="BZ274" s="3">
        <f t="shared" si="393"/>
        <v>90.999999999999986</v>
      </c>
      <c r="CA274" s="3">
        <f t="shared" si="383"/>
        <v>0</v>
      </c>
      <c r="CB274" s="3">
        <f t="shared" si="384"/>
        <v>-1</v>
      </c>
      <c r="CC274" s="3">
        <f t="shared" si="385"/>
        <v>-100</v>
      </c>
      <c r="CD274" s="3">
        <f t="shared" si="386"/>
        <v>1</v>
      </c>
      <c r="CE274" s="3">
        <f t="shared" si="387"/>
        <v>0</v>
      </c>
      <c r="CF274" s="3">
        <f t="shared" si="394"/>
        <v>1</v>
      </c>
      <c r="CG274" s="16" t="str">
        <f t="shared" si="395"/>
        <v/>
      </c>
      <c r="CI274" s="12">
        <f t="shared" si="396"/>
        <v>1</v>
      </c>
      <c r="CJ274" s="12">
        <f t="shared" si="397"/>
        <v>0</v>
      </c>
      <c r="CK274" s="12">
        <f t="shared" si="398"/>
        <v>1</v>
      </c>
      <c r="CL274" s="12" t="str">
        <f t="shared" si="399"/>
        <v/>
      </c>
      <c r="CM274" s="12">
        <f t="shared" si="388"/>
        <v>1</v>
      </c>
      <c r="CN274" s="12">
        <f t="shared" si="389"/>
        <v>0</v>
      </c>
      <c r="CO274" s="12">
        <f t="shared" si="400"/>
        <v>1</v>
      </c>
      <c r="CP274" s="12" t="str">
        <f t="shared" si="401"/>
        <v/>
      </c>
    </row>
    <row r="275" spans="1:94" x14ac:dyDescent="0.25">
      <c r="A275" t="s">
        <v>127</v>
      </c>
      <c r="B275" t="s">
        <v>234</v>
      </c>
      <c r="C275" t="s">
        <v>174</v>
      </c>
      <c r="D275" t="s">
        <v>12</v>
      </c>
      <c r="E275" t="s">
        <v>22</v>
      </c>
      <c r="F275" s="3">
        <v>2</v>
      </c>
      <c r="G275" s="3">
        <v>1</v>
      </c>
      <c r="H275" s="3" t="str">
        <f t="shared" si="390"/>
        <v>H</v>
      </c>
      <c r="I275" s="3">
        <v>1.2</v>
      </c>
      <c r="J275" s="3">
        <v>7</v>
      </c>
      <c r="K275" s="3">
        <v>13</v>
      </c>
      <c r="L275" s="3">
        <v>1.4</v>
      </c>
      <c r="M275" s="3">
        <v>2.88</v>
      </c>
      <c r="N275" s="3">
        <f t="shared" si="322"/>
        <v>3</v>
      </c>
      <c r="O275" s="3">
        <f t="shared" si="323"/>
        <v>5.3113553113553147E-2</v>
      </c>
      <c r="P275" s="3">
        <f t="shared" si="324"/>
        <v>6.1507936507936511E-2</v>
      </c>
      <c r="Q275" s="3">
        <f t="shared" si="325"/>
        <v>1.2637362637362637</v>
      </c>
      <c r="R275" s="3">
        <f t="shared" si="326"/>
        <v>7.3717948717948723</v>
      </c>
      <c r="S275" s="3">
        <f t="shared" si="327"/>
        <v>13.690476190476192</v>
      </c>
      <c r="T275" s="3">
        <f t="shared" si="328"/>
        <v>1.4743589743589742</v>
      </c>
      <c r="U275" s="3">
        <f t="shared" si="329"/>
        <v>3.0329670329670328</v>
      </c>
      <c r="V275" s="4">
        <f t="shared" si="330"/>
        <v>0.83333333333333337</v>
      </c>
      <c r="W275" s="4">
        <f t="shared" si="331"/>
        <v>0.14285714285714285</v>
      </c>
      <c r="X275" s="4">
        <f t="shared" si="332"/>
        <v>7.6923076923076927E-2</v>
      </c>
      <c r="Y275" s="4">
        <f t="shared" si="333"/>
        <v>0.7142857142857143</v>
      </c>
      <c r="Z275" s="4">
        <f t="shared" si="334"/>
        <v>0.34722222222222221</v>
      </c>
      <c r="AA275" s="4">
        <f t="shared" si="335"/>
        <v>0.17142857142857143</v>
      </c>
      <c r="AB275" s="4">
        <f t="shared" si="336"/>
        <v>9.2307692307692299E-2</v>
      </c>
      <c r="AC275" s="4">
        <f t="shared" si="337"/>
        <v>5.8333333333333339</v>
      </c>
      <c r="AD275" s="4">
        <f t="shared" si="338"/>
        <v>0.53846153846153844</v>
      </c>
      <c r="AE275" s="4">
        <f t="shared" si="339"/>
        <v>10.833333333333334</v>
      </c>
      <c r="AF275" s="4">
        <f t="shared" si="340"/>
        <v>1.8571428571428572</v>
      </c>
      <c r="AG275" s="4">
        <f t="shared" si="341"/>
        <v>0.4861111111111111</v>
      </c>
      <c r="AH275" s="4">
        <f t="shared" si="342"/>
        <v>2.0571428571428574</v>
      </c>
      <c r="AI275" s="4">
        <f t="shared" si="343"/>
        <v>-12.426739926739927</v>
      </c>
      <c r="AJ275" s="4">
        <f t="shared" si="344"/>
        <v>-6.1080586080586086</v>
      </c>
      <c r="AK275" s="4">
        <f t="shared" si="345"/>
        <v>-6.3186813186813193</v>
      </c>
      <c r="AL275" s="4">
        <f t="shared" si="346"/>
        <v>-1.5586080586080586</v>
      </c>
      <c r="AM275" s="4">
        <f t="shared" si="347"/>
        <v>1.5586080586080586</v>
      </c>
      <c r="AN275" s="4">
        <f t="shared" si="348"/>
        <v>-6.2133699633699635</v>
      </c>
      <c r="AO275" s="4">
        <f t="shared" si="349"/>
        <v>-3.0540293040293043</v>
      </c>
      <c r="AP275" s="4">
        <f t="shared" si="350"/>
        <v>-3.1593406593406597</v>
      </c>
      <c r="AQ275" s="4">
        <f t="shared" si="351"/>
        <v>-0.77930402930402931</v>
      </c>
      <c r="AR275" s="4">
        <f t="shared" si="352"/>
        <v>0.77930402930402931</v>
      </c>
      <c r="AS275" s="4">
        <f t="shared" si="353"/>
        <v>-1.4112214876433289</v>
      </c>
      <c r="AT275" s="4">
        <f t="shared" si="354"/>
        <v>-1.2543624745767668</v>
      </c>
      <c r="AU275" s="4">
        <f t="shared" si="355"/>
        <v>-1.264251731930099</v>
      </c>
      <c r="AV275" s="4">
        <f t="shared" si="356"/>
        <v>-0.66199343780760445</v>
      </c>
      <c r="AW275" s="4">
        <f t="shared" si="357"/>
        <v>0.66199343780760445</v>
      </c>
      <c r="AX275" s="4">
        <f t="shared" si="358"/>
        <v>-254.01986777579918</v>
      </c>
      <c r="AY275" s="4">
        <f t="shared" si="359"/>
        <v>-225.785245423818</v>
      </c>
      <c r="AZ275" s="4">
        <f t="shared" si="360"/>
        <v>-227.56531174741781</v>
      </c>
      <c r="BA275" s="4">
        <f t="shared" si="361"/>
        <v>-119.1588188053688</v>
      </c>
      <c r="BB275" s="4">
        <f t="shared" si="362"/>
        <v>119.1588188053688</v>
      </c>
      <c r="BC275" s="4">
        <f t="shared" si="363"/>
        <v>-0.90769230769230769</v>
      </c>
      <c r="BD275" s="4">
        <f t="shared" si="364"/>
        <v>-0.82857142857142863</v>
      </c>
      <c r="BE275" s="4">
        <f t="shared" si="365"/>
        <v>-0.46153846153846156</v>
      </c>
      <c r="BF275" s="4">
        <f t="shared" si="366"/>
        <v>-0.51388888888888895</v>
      </c>
      <c r="BG275" s="4">
        <f t="shared" si="367"/>
        <v>1.0571428571428572</v>
      </c>
      <c r="BH275" s="4">
        <f t="shared" si="368"/>
        <v>6.2136674459528232</v>
      </c>
      <c r="BI275" s="4">
        <f t="shared" si="369"/>
        <v>7.4420024420024431</v>
      </c>
      <c r="BJ275" s="4">
        <f t="shared" si="370"/>
        <v>0.83494563383681075</v>
      </c>
      <c r="BK275" s="4">
        <f t="shared" si="371"/>
        <v>1.1021023274537578</v>
      </c>
      <c r="BL275" s="4">
        <f t="shared" si="372"/>
        <v>2.2536630036630036</v>
      </c>
      <c r="BM275" s="4">
        <f t="shared" si="373"/>
        <v>0.4890271196991075</v>
      </c>
      <c r="BN275" s="3">
        <f t="shared" si="374"/>
        <v>1</v>
      </c>
      <c r="BO275" s="3">
        <v>100</v>
      </c>
      <c r="BP275" s="3">
        <f t="shared" si="375"/>
        <v>0.19999999999999996</v>
      </c>
      <c r="BQ275" s="3">
        <f t="shared" si="376"/>
        <v>19.999999999999996</v>
      </c>
      <c r="BR275" s="3">
        <f t="shared" si="377"/>
        <v>0</v>
      </c>
      <c r="BS275" s="3">
        <f t="shared" si="378"/>
        <v>-1</v>
      </c>
      <c r="BT275" s="3">
        <f t="shared" si="391"/>
        <v>-100</v>
      </c>
      <c r="BU275" s="3">
        <f t="shared" si="379"/>
        <v>0</v>
      </c>
      <c r="BV275" s="3">
        <f t="shared" si="380"/>
        <v>-1</v>
      </c>
      <c r="BW275" s="3">
        <f t="shared" si="392"/>
        <v>-100</v>
      </c>
      <c r="BX275" s="3">
        <f t="shared" si="381"/>
        <v>1</v>
      </c>
      <c r="BY275" s="3">
        <f t="shared" si="382"/>
        <v>0.39999999999999991</v>
      </c>
      <c r="BZ275" s="3">
        <f t="shared" si="393"/>
        <v>39.999999999999993</v>
      </c>
      <c r="CA275" s="3">
        <f t="shared" si="383"/>
        <v>0</v>
      </c>
      <c r="CB275" s="3">
        <f t="shared" si="384"/>
        <v>-1</v>
      </c>
      <c r="CC275" s="3">
        <f t="shared" si="385"/>
        <v>-100</v>
      </c>
      <c r="CD275" s="3">
        <f t="shared" si="386"/>
        <v>0</v>
      </c>
      <c r="CE275" s="3">
        <f t="shared" si="387"/>
        <v>1</v>
      </c>
      <c r="CF275" s="3">
        <f t="shared" si="394"/>
        <v>1</v>
      </c>
      <c r="CG275" s="16" t="str">
        <f t="shared" si="395"/>
        <v/>
      </c>
      <c r="CI275" s="12">
        <f t="shared" si="396"/>
        <v>1</v>
      </c>
      <c r="CJ275" s="12">
        <f t="shared" si="397"/>
        <v>0</v>
      </c>
      <c r="CK275" s="12">
        <f t="shared" si="398"/>
        <v>1</v>
      </c>
      <c r="CL275" s="12" t="str">
        <f t="shared" si="399"/>
        <v/>
      </c>
      <c r="CM275" s="12">
        <f t="shared" si="388"/>
        <v>1</v>
      </c>
      <c r="CN275" s="12">
        <f t="shared" si="389"/>
        <v>1</v>
      </c>
      <c r="CO275" s="12">
        <f t="shared" si="400"/>
        <v>2</v>
      </c>
      <c r="CP275" s="12" t="str">
        <f t="shared" si="401"/>
        <v>Under2.5</v>
      </c>
    </row>
    <row r="276" spans="1:94" x14ac:dyDescent="0.25">
      <c r="A276" t="s">
        <v>127</v>
      </c>
      <c r="B276" t="s">
        <v>235</v>
      </c>
      <c r="C276" t="s">
        <v>138</v>
      </c>
      <c r="D276" t="s">
        <v>21</v>
      </c>
      <c r="E276" t="s">
        <v>23</v>
      </c>
      <c r="F276" s="3">
        <v>0</v>
      </c>
      <c r="G276" s="3">
        <v>4</v>
      </c>
      <c r="H276" s="3" t="str">
        <f t="shared" si="390"/>
        <v>A</v>
      </c>
      <c r="I276" s="3">
        <v>2.4</v>
      </c>
      <c r="J276" s="3">
        <v>4</v>
      </c>
      <c r="K276" s="3">
        <v>2.6</v>
      </c>
      <c r="L276" s="3">
        <v>1.36</v>
      </c>
      <c r="M276" s="3">
        <v>3.1</v>
      </c>
      <c r="N276" s="3">
        <f t="shared" si="322"/>
        <v>4</v>
      </c>
      <c r="O276" s="3">
        <f t="shared" si="323"/>
        <v>5.1282051282051322E-2</v>
      </c>
      <c r="P276" s="3">
        <f t="shared" si="324"/>
        <v>5.7874762808349023E-2</v>
      </c>
      <c r="Q276" s="3">
        <f t="shared" si="325"/>
        <v>2.523076923076923</v>
      </c>
      <c r="R276" s="3">
        <f t="shared" si="326"/>
        <v>4.2051282051282053</v>
      </c>
      <c r="S276" s="3">
        <f t="shared" si="327"/>
        <v>2.7333333333333334</v>
      </c>
      <c r="T276" s="3">
        <f t="shared" si="328"/>
        <v>1.4297435897435899</v>
      </c>
      <c r="U276" s="3">
        <f t="shared" si="329"/>
        <v>3.2589743589743594</v>
      </c>
      <c r="V276" s="4">
        <f t="shared" si="330"/>
        <v>0.41666666666666669</v>
      </c>
      <c r="W276" s="4">
        <f t="shared" si="331"/>
        <v>0.25</v>
      </c>
      <c r="X276" s="4">
        <f t="shared" si="332"/>
        <v>0.38461538461538458</v>
      </c>
      <c r="Y276" s="4">
        <f t="shared" si="333"/>
        <v>0.73529411764705876</v>
      </c>
      <c r="Z276" s="4">
        <f t="shared" si="334"/>
        <v>0.32258064516129031</v>
      </c>
      <c r="AA276" s="4">
        <f t="shared" si="335"/>
        <v>0.6</v>
      </c>
      <c r="AB276" s="4">
        <f t="shared" si="336"/>
        <v>0.92307692307692302</v>
      </c>
      <c r="AC276" s="4">
        <f t="shared" si="337"/>
        <v>1.6666666666666667</v>
      </c>
      <c r="AD276" s="4">
        <f t="shared" si="338"/>
        <v>1.5384615384615383</v>
      </c>
      <c r="AE276" s="4">
        <f t="shared" si="339"/>
        <v>1.0833333333333335</v>
      </c>
      <c r="AF276" s="4">
        <f t="shared" si="340"/>
        <v>0.65</v>
      </c>
      <c r="AG276" s="4">
        <f t="shared" si="341"/>
        <v>0.43870967741935485</v>
      </c>
      <c r="AH276" s="4">
        <f t="shared" si="342"/>
        <v>2.2794117647058822</v>
      </c>
      <c r="AI276" s="4">
        <f t="shared" si="343"/>
        <v>-0.2102564102564104</v>
      </c>
      <c r="AJ276" s="4">
        <f t="shared" si="344"/>
        <v>-1.6820512820512823</v>
      </c>
      <c r="AK276" s="4">
        <f t="shared" si="345"/>
        <v>1.4717948717948719</v>
      </c>
      <c r="AL276" s="4">
        <f t="shared" si="346"/>
        <v>-1.8292307692307694</v>
      </c>
      <c r="AM276" s="4">
        <f t="shared" si="347"/>
        <v>1.8292307692307694</v>
      </c>
      <c r="AN276" s="4">
        <f t="shared" si="348"/>
        <v>-0.1051282051282052</v>
      </c>
      <c r="AO276" s="4">
        <f t="shared" si="349"/>
        <v>-0.84102564102564115</v>
      </c>
      <c r="AP276" s="4">
        <f t="shared" si="350"/>
        <v>0.73589743589743595</v>
      </c>
      <c r="AQ276" s="4">
        <f t="shared" si="351"/>
        <v>-0.91461538461538472</v>
      </c>
      <c r="AR276" s="4">
        <f t="shared" si="352"/>
        <v>0.91461538461538472</v>
      </c>
      <c r="AS276" s="4">
        <f t="shared" si="353"/>
        <v>-0.10474346302360538</v>
      </c>
      <c r="AT276" s="4">
        <f t="shared" si="354"/>
        <v>-0.69926085842718877</v>
      </c>
      <c r="AU276" s="4">
        <f t="shared" si="355"/>
        <v>0.63441420484038835</v>
      </c>
      <c r="AV276" s="4">
        <f t="shared" si="356"/>
        <v>-0.7408314694522744</v>
      </c>
      <c r="AW276" s="4">
        <f t="shared" si="357"/>
        <v>0.7408314694522744</v>
      </c>
      <c r="AX276" s="4">
        <f t="shared" si="358"/>
        <v>-18.853823344248969</v>
      </c>
      <c r="AY276" s="4">
        <f t="shared" si="359"/>
        <v>-125.86695451689398</v>
      </c>
      <c r="AZ276" s="4">
        <f t="shared" si="360"/>
        <v>114.1945568712699</v>
      </c>
      <c r="BA276" s="4">
        <f t="shared" si="361"/>
        <v>-133.34966450140939</v>
      </c>
      <c r="BB276" s="4">
        <f t="shared" si="362"/>
        <v>133.34966450140939</v>
      </c>
      <c r="BC276" s="4">
        <f t="shared" si="363"/>
        <v>-7.6923076923076969E-2</v>
      </c>
      <c r="BD276" s="4">
        <f t="shared" si="364"/>
        <v>-0.4</v>
      </c>
      <c r="BE276" s="4">
        <f t="shared" si="365"/>
        <v>0.53846153846153844</v>
      </c>
      <c r="BF276" s="4">
        <f t="shared" si="366"/>
        <v>-0.56129032258064515</v>
      </c>
      <c r="BG276" s="4">
        <f t="shared" si="367"/>
        <v>1.2794117647058822</v>
      </c>
      <c r="BH276" s="4">
        <f t="shared" si="368"/>
        <v>0.91648644453931982</v>
      </c>
      <c r="BI276" s="4">
        <f t="shared" si="369"/>
        <v>3.1538461538461537</v>
      </c>
      <c r="BJ276" s="4">
        <f t="shared" si="370"/>
        <v>0.29059326290271115</v>
      </c>
      <c r="BK276" s="4">
        <f t="shared" si="371"/>
        <v>1.2934614812781617</v>
      </c>
      <c r="BL276" s="4">
        <f t="shared" si="372"/>
        <v>2.3443589743589746</v>
      </c>
      <c r="BM276" s="4">
        <f t="shared" si="373"/>
        <v>0.55173354227111782</v>
      </c>
      <c r="BN276" s="3">
        <f t="shared" si="374"/>
        <v>0</v>
      </c>
      <c r="BO276" s="3">
        <v>100</v>
      </c>
      <c r="BP276" s="3">
        <f t="shared" si="375"/>
        <v>-1</v>
      </c>
      <c r="BQ276" s="3">
        <f t="shared" si="376"/>
        <v>-100</v>
      </c>
      <c r="BR276" s="3">
        <f t="shared" si="377"/>
        <v>1</v>
      </c>
      <c r="BS276" s="3">
        <f t="shared" si="378"/>
        <v>1.6</v>
      </c>
      <c r="BT276" s="3">
        <f t="shared" si="391"/>
        <v>160</v>
      </c>
      <c r="BU276" s="3">
        <f t="shared" si="379"/>
        <v>0</v>
      </c>
      <c r="BV276" s="3">
        <f t="shared" si="380"/>
        <v>-1</v>
      </c>
      <c r="BW276" s="3">
        <f t="shared" si="392"/>
        <v>-100</v>
      </c>
      <c r="BX276" s="3">
        <f t="shared" si="381"/>
        <v>1</v>
      </c>
      <c r="BY276" s="3">
        <f t="shared" si="382"/>
        <v>0.3600000000000001</v>
      </c>
      <c r="BZ276" s="3">
        <f t="shared" si="393"/>
        <v>36.000000000000007</v>
      </c>
      <c r="CA276" s="3">
        <f t="shared" si="383"/>
        <v>0</v>
      </c>
      <c r="CB276" s="3">
        <f t="shared" si="384"/>
        <v>-1</v>
      </c>
      <c r="CC276" s="3">
        <f t="shared" si="385"/>
        <v>-100</v>
      </c>
      <c r="CD276" s="3">
        <f t="shared" si="386"/>
        <v>1</v>
      </c>
      <c r="CE276" s="3">
        <f t="shared" si="387"/>
        <v>0</v>
      </c>
      <c r="CF276" s="3">
        <f t="shared" si="394"/>
        <v>1</v>
      </c>
      <c r="CG276" s="16" t="str">
        <f t="shared" si="395"/>
        <v/>
      </c>
      <c r="CI276" s="12">
        <f t="shared" si="396"/>
        <v>1</v>
      </c>
      <c r="CJ276" s="12">
        <f t="shared" si="397"/>
        <v>0</v>
      </c>
      <c r="CK276" s="12">
        <f t="shared" si="398"/>
        <v>1</v>
      </c>
      <c r="CL276" s="12" t="str">
        <f t="shared" si="399"/>
        <v/>
      </c>
      <c r="CM276" s="12">
        <f t="shared" si="388"/>
        <v>1</v>
      </c>
      <c r="CN276" s="12">
        <f t="shared" si="389"/>
        <v>0</v>
      </c>
      <c r="CO276" s="12">
        <f t="shared" si="400"/>
        <v>1</v>
      </c>
      <c r="CP276" s="12" t="str">
        <f t="shared" si="401"/>
        <v/>
      </c>
    </row>
    <row r="277" spans="1:94" x14ac:dyDescent="0.25">
      <c r="A277" t="s">
        <v>127</v>
      </c>
      <c r="B277" t="s">
        <v>235</v>
      </c>
      <c r="C277" t="s">
        <v>134</v>
      </c>
      <c r="D277" t="s">
        <v>15</v>
      </c>
      <c r="E277" t="s">
        <v>133</v>
      </c>
      <c r="F277" s="3">
        <v>1</v>
      </c>
      <c r="G277" s="3">
        <v>0</v>
      </c>
      <c r="H277" s="3" t="str">
        <f t="shared" si="390"/>
        <v>H</v>
      </c>
      <c r="I277" s="3">
        <v>1.62</v>
      </c>
      <c r="J277" s="3">
        <v>4.2</v>
      </c>
      <c r="K277" s="3">
        <v>4.75</v>
      </c>
      <c r="L277" s="3">
        <v>1.57</v>
      </c>
      <c r="M277" s="3">
        <v>2.35</v>
      </c>
      <c r="N277" s="3">
        <f t="shared" si="322"/>
        <v>1</v>
      </c>
      <c r="O277" s="3">
        <f t="shared" si="323"/>
        <v>6.5905504501995615E-2</v>
      </c>
      <c r="P277" s="3">
        <f t="shared" si="324"/>
        <v>6.2474590052852608E-2</v>
      </c>
      <c r="Q277" s="3">
        <f t="shared" si="325"/>
        <v>1.726766917293233</v>
      </c>
      <c r="R277" s="3">
        <f t="shared" si="326"/>
        <v>4.4768031189083821</v>
      </c>
      <c r="S277" s="3">
        <f t="shared" si="327"/>
        <v>5.0630511463844794</v>
      </c>
      <c r="T277" s="3">
        <f t="shared" si="328"/>
        <v>1.6734716420681333</v>
      </c>
      <c r="U277" s="3">
        <f t="shared" si="329"/>
        <v>2.5048779355796897</v>
      </c>
      <c r="V277" s="4">
        <f t="shared" si="330"/>
        <v>0.61728395061728392</v>
      </c>
      <c r="W277" s="4">
        <f t="shared" si="331"/>
        <v>0.23809523809523808</v>
      </c>
      <c r="X277" s="4">
        <f t="shared" si="332"/>
        <v>0.21052631578947367</v>
      </c>
      <c r="Y277" s="4">
        <f t="shared" si="333"/>
        <v>0.63694267515923564</v>
      </c>
      <c r="Z277" s="4">
        <f t="shared" si="334"/>
        <v>0.42553191489361702</v>
      </c>
      <c r="AA277" s="4">
        <f t="shared" si="335"/>
        <v>0.38571428571428573</v>
      </c>
      <c r="AB277" s="4">
        <f t="shared" si="336"/>
        <v>0.34105263157894739</v>
      </c>
      <c r="AC277" s="4">
        <f t="shared" si="337"/>
        <v>2.5925925925925926</v>
      </c>
      <c r="AD277" s="4">
        <f t="shared" si="338"/>
        <v>0.88421052631578956</v>
      </c>
      <c r="AE277" s="4">
        <f t="shared" si="339"/>
        <v>2.9320987654320985</v>
      </c>
      <c r="AF277" s="4">
        <f t="shared" si="340"/>
        <v>1.1309523809523809</v>
      </c>
      <c r="AG277" s="4">
        <f t="shared" si="341"/>
        <v>0.66808510638297869</v>
      </c>
      <c r="AH277" s="4">
        <f t="shared" si="342"/>
        <v>1.4968152866242037</v>
      </c>
      <c r="AI277" s="4">
        <f t="shared" si="343"/>
        <v>-3.3362842290912464</v>
      </c>
      <c r="AJ277" s="4">
        <f t="shared" si="344"/>
        <v>-2.7500362016151492</v>
      </c>
      <c r="AK277" s="4">
        <f t="shared" si="345"/>
        <v>-0.58624802747609728</v>
      </c>
      <c r="AL277" s="4">
        <f t="shared" si="346"/>
        <v>-0.83140629351155648</v>
      </c>
      <c r="AM277" s="4">
        <f t="shared" si="347"/>
        <v>0.83140629351155648</v>
      </c>
      <c r="AN277" s="4">
        <f t="shared" si="348"/>
        <v>-1.6681421145456232</v>
      </c>
      <c r="AO277" s="4">
        <f t="shared" si="349"/>
        <v>-1.3750181008075746</v>
      </c>
      <c r="AP277" s="4">
        <f t="shared" si="350"/>
        <v>-0.29312401373804864</v>
      </c>
      <c r="AQ277" s="4">
        <f t="shared" si="351"/>
        <v>-0.41570314675577824</v>
      </c>
      <c r="AR277" s="4">
        <f t="shared" si="352"/>
        <v>0.41570314675577824</v>
      </c>
      <c r="AS277" s="4">
        <f t="shared" si="353"/>
        <v>-1.030767132174361</v>
      </c>
      <c r="AT277" s="4">
        <f t="shared" si="354"/>
        <v>-0.94200630222654713</v>
      </c>
      <c r="AU277" s="4">
        <f t="shared" si="355"/>
        <v>-0.28513667353305711</v>
      </c>
      <c r="AV277" s="4">
        <f t="shared" si="356"/>
        <v>-0.39396985156682796</v>
      </c>
      <c r="AW277" s="4">
        <f t="shared" si="357"/>
        <v>0.39396985156682796</v>
      </c>
      <c r="AX277" s="4">
        <f t="shared" si="358"/>
        <v>-185.53808379138496</v>
      </c>
      <c r="AY277" s="4">
        <f t="shared" si="359"/>
        <v>-169.56113440077849</v>
      </c>
      <c r="AZ277" s="4">
        <f t="shared" si="360"/>
        <v>-51.324601235950276</v>
      </c>
      <c r="BA277" s="4">
        <f t="shared" si="361"/>
        <v>-70.914573282029025</v>
      </c>
      <c r="BB277" s="4">
        <f t="shared" si="362"/>
        <v>70.914573282029025</v>
      </c>
      <c r="BC277" s="4">
        <f t="shared" si="363"/>
        <v>-0.65894736842105261</v>
      </c>
      <c r="BD277" s="4">
        <f t="shared" si="364"/>
        <v>-0.61428571428571432</v>
      </c>
      <c r="BE277" s="4">
        <f t="shared" si="365"/>
        <v>-0.11578947368421046</v>
      </c>
      <c r="BF277" s="4">
        <f t="shared" si="366"/>
        <v>-0.33191489361702126</v>
      </c>
      <c r="BG277" s="4">
        <f t="shared" si="367"/>
        <v>0.49681528662420371</v>
      </c>
      <c r="BH277" s="4">
        <f t="shared" si="368"/>
        <v>1.7812532253629962</v>
      </c>
      <c r="BI277" s="4">
        <f t="shared" si="369"/>
        <v>3.7555403941953647</v>
      </c>
      <c r="BJ277" s="4">
        <f t="shared" si="370"/>
        <v>0.47430011087515805</v>
      </c>
      <c r="BK277" s="4">
        <f t="shared" si="371"/>
        <v>0.58789302806319521</v>
      </c>
      <c r="BL277" s="4">
        <f t="shared" si="372"/>
        <v>2.0891747888239114</v>
      </c>
      <c r="BM277" s="4">
        <f t="shared" si="373"/>
        <v>0.28139963741097324</v>
      </c>
      <c r="BN277" s="3">
        <f t="shared" si="374"/>
        <v>1</v>
      </c>
      <c r="BO277" s="3">
        <v>100</v>
      </c>
      <c r="BP277" s="3">
        <f t="shared" si="375"/>
        <v>0.62000000000000011</v>
      </c>
      <c r="BQ277" s="3">
        <f t="shared" si="376"/>
        <v>62.000000000000014</v>
      </c>
      <c r="BR277" s="3">
        <f t="shared" si="377"/>
        <v>0</v>
      </c>
      <c r="BS277" s="3">
        <f t="shared" si="378"/>
        <v>-1</v>
      </c>
      <c r="BT277" s="3">
        <f t="shared" si="391"/>
        <v>-100</v>
      </c>
      <c r="BU277" s="3">
        <f t="shared" si="379"/>
        <v>0</v>
      </c>
      <c r="BV277" s="3">
        <f t="shared" si="380"/>
        <v>-1</v>
      </c>
      <c r="BW277" s="3">
        <f t="shared" si="392"/>
        <v>-100</v>
      </c>
      <c r="BX277" s="3">
        <f t="shared" si="381"/>
        <v>0</v>
      </c>
      <c r="BY277" s="3">
        <f t="shared" si="382"/>
        <v>-1</v>
      </c>
      <c r="BZ277" s="3">
        <f t="shared" si="393"/>
        <v>-100</v>
      </c>
      <c r="CA277" s="3">
        <f t="shared" si="383"/>
        <v>1</v>
      </c>
      <c r="CB277" s="3">
        <f t="shared" si="384"/>
        <v>1.35</v>
      </c>
      <c r="CC277" s="3">
        <f t="shared" si="385"/>
        <v>135</v>
      </c>
      <c r="CD277" s="3">
        <f t="shared" si="386"/>
        <v>1</v>
      </c>
      <c r="CE277" s="3">
        <f t="shared" si="387"/>
        <v>0</v>
      </c>
      <c r="CF277" s="3">
        <f t="shared" si="394"/>
        <v>1</v>
      </c>
      <c r="CG277" s="16" t="str">
        <f t="shared" si="395"/>
        <v/>
      </c>
      <c r="CI277" s="12">
        <f t="shared" si="396"/>
        <v>1</v>
      </c>
      <c r="CJ277" s="12">
        <f t="shared" si="397"/>
        <v>0</v>
      </c>
      <c r="CK277" s="12">
        <f t="shared" si="398"/>
        <v>1</v>
      </c>
      <c r="CL277" s="12" t="str">
        <f t="shared" si="399"/>
        <v/>
      </c>
      <c r="CM277" s="12">
        <f t="shared" si="388"/>
        <v>1</v>
      </c>
      <c r="CN277" s="12">
        <f t="shared" si="389"/>
        <v>1</v>
      </c>
      <c r="CO277" s="12">
        <f t="shared" si="400"/>
        <v>2</v>
      </c>
      <c r="CP277" s="12" t="str">
        <f t="shared" si="401"/>
        <v>Under2.5</v>
      </c>
    </row>
    <row r="278" spans="1:94" x14ac:dyDescent="0.25">
      <c r="A278" t="s">
        <v>127</v>
      </c>
      <c r="B278" t="s">
        <v>235</v>
      </c>
      <c r="C278" t="s">
        <v>134</v>
      </c>
      <c r="D278" t="s">
        <v>14</v>
      </c>
      <c r="E278" t="s">
        <v>11</v>
      </c>
      <c r="F278" s="3">
        <v>2</v>
      </c>
      <c r="G278" s="3">
        <v>2</v>
      </c>
      <c r="H278" s="3" t="str">
        <f t="shared" si="390"/>
        <v>D</v>
      </c>
      <c r="I278" s="3">
        <v>1.65</v>
      </c>
      <c r="J278" s="3">
        <v>4</v>
      </c>
      <c r="K278" s="3">
        <v>5</v>
      </c>
      <c r="L278" s="3">
        <v>1.85</v>
      </c>
      <c r="M278" s="3">
        <v>2.0499999999999998</v>
      </c>
      <c r="N278" s="3">
        <f t="shared" si="322"/>
        <v>4</v>
      </c>
      <c r="O278" s="3">
        <f t="shared" si="323"/>
        <v>5.6060606060606144E-2</v>
      </c>
      <c r="P278" s="3">
        <f t="shared" si="324"/>
        <v>2.8345418589320936E-2</v>
      </c>
      <c r="Q278" s="3">
        <f t="shared" si="325"/>
        <v>1.7424999999999999</v>
      </c>
      <c r="R278" s="3">
        <f t="shared" si="326"/>
        <v>4.2242424242424246</v>
      </c>
      <c r="S278" s="3">
        <f t="shared" si="327"/>
        <v>5.2803030303030312</v>
      </c>
      <c r="T278" s="3">
        <f t="shared" si="328"/>
        <v>1.9537121212121216</v>
      </c>
      <c r="U278" s="3">
        <f t="shared" si="329"/>
        <v>2.1649242424242425</v>
      </c>
      <c r="V278" s="4">
        <f t="shared" si="330"/>
        <v>0.60606060606060608</v>
      </c>
      <c r="W278" s="4">
        <f t="shared" si="331"/>
        <v>0.25</v>
      </c>
      <c r="X278" s="4">
        <f t="shared" si="332"/>
        <v>0.2</v>
      </c>
      <c r="Y278" s="4">
        <f t="shared" si="333"/>
        <v>0.54054054054054046</v>
      </c>
      <c r="Z278" s="4">
        <f t="shared" si="334"/>
        <v>0.48780487804878053</v>
      </c>
      <c r="AA278" s="4">
        <f t="shared" si="335"/>
        <v>0.41249999999999998</v>
      </c>
      <c r="AB278" s="4">
        <f t="shared" si="336"/>
        <v>0.32999999999999996</v>
      </c>
      <c r="AC278" s="4">
        <f t="shared" si="337"/>
        <v>2.4242424242424243</v>
      </c>
      <c r="AD278" s="4">
        <f t="shared" si="338"/>
        <v>0.8</v>
      </c>
      <c r="AE278" s="4">
        <f t="shared" si="339"/>
        <v>3.0303030303030303</v>
      </c>
      <c r="AF278" s="4">
        <f t="shared" si="340"/>
        <v>1.25</v>
      </c>
      <c r="AG278" s="4">
        <f t="shared" si="341"/>
        <v>0.90243902439024404</v>
      </c>
      <c r="AH278" s="4">
        <f t="shared" si="342"/>
        <v>1.1081081081081079</v>
      </c>
      <c r="AI278" s="4">
        <f t="shared" si="343"/>
        <v>-3.5378030303030314</v>
      </c>
      <c r="AJ278" s="4">
        <f t="shared" si="344"/>
        <v>-2.4817424242424249</v>
      </c>
      <c r="AK278" s="4">
        <f t="shared" si="345"/>
        <v>-1.0560606060606066</v>
      </c>
      <c r="AL278" s="4">
        <f t="shared" si="346"/>
        <v>-0.21121212121212096</v>
      </c>
      <c r="AM278" s="4">
        <f t="shared" si="347"/>
        <v>0.21121212121212096</v>
      </c>
      <c r="AN278" s="4">
        <f t="shared" si="348"/>
        <v>-1.7689015151515157</v>
      </c>
      <c r="AO278" s="4">
        <f t="shared" si="349"/>
        <v>-1.2408712121212124</v>
      </c>
      <c r="AP278" s="4">
        <f t="shared" si="350"/>
        <v>-0.52803030303030329</v>
      </c>
      <c r="AQ278" s="4">
        <f t="shared" si="351"/>
        <v>-0.10560606060606048</v>
      </c>
      <c r="AR278" s="4">
        <f t="shared" si="352"/>
        <v>0.10560606060606048</v>
      </c>
      <c r="AS278" s="4">
        <f t="shared" si="353"/>
        <v>-1.0562652833798691</v>
      </c>
      <c r="AT278" s="4">
        <f t="shared" si="354"/>
        <v>-0.89247701123330281</v>
      </c>
      <c r="AU278" s="4">
        <f t="shared" si="355"/>
        <v>-0.48581958189816327</v>
      </c>
      <c r="AV278" s="4">
        <f t="shared" si="356"/>
        <v>-0.10521607148376713</v>
      </c>
      <c r="AW278" s="4">
        <f t="shared" si="357"/>
        <v>0.10521607148376713</v>
      </c>
      <c r="AX278" s="4">
        <f t="shared" si="358"/>
        <v>-190.12775100837644</v>
      </c>
      <c r="AY278" s="4">
        <f t="shared" si="359"/>
        <v>-160.6458620219945</v>
      </c>
      <c r="AZ278" s="4">
        <f t="shared" si="360"/>
        <v>-87.447524741669397</v>
      </c>
      <c r="BA278" s="4">
        <f t="shared" si="361"/>
        <v>-18.938892867078085</v>
      </c>
      <c r="BB278" s="4">
        <f t="shared" si="362"/>
        <v>18.938892867078085</v>
      </c>
      <c r="BC278" s="4">
        <f t="shared" si="363"/>
        <v>-0.67000000000000015</v>
      </c>
      <c r="BD278" s="4">
        <f t="shared" si="364"/>
        <v>-0.58750000000000013</v>
      </c>
      <c r="BE278" s="4">
        <f t="shared" si="365"/>
        <v>-0.20000000000000007</v>
      </c>
      <c r="BF278" s="4">
        <f t="shared" si="366"/>
        <v>-9.7560975609755976E-2</v>
      </c>
      <c r="BG278" s="4">
        <f t="shared" si="367"/>
        <v>0.10810810810810796</v>
      </c>
      <c r="BH278" s="4">
        <f t="shared" si="368"/>
        <v>1.8161479264815348</v>
      </c>
      <c r="BI278" s="4">
        <f t="shared" si="369"/>
        <v>3.749015151515152</v>
      </c>
      <c r="BJ278" s="4">
        <f t="shared" si="370"/>
        <v>0.48443333864562926</v>
      </c>
      <c r="BK278" s="4">
        <f t="shared" si="371"/>
        <v>0.14934952317788577</v>
      </c>
      <c r="BL278" s="4">
        <f t="shared" si="372"/>
        <v>2.059318181818182</v>
      </c>
      <c r="BM278" s="4">
        <f t="shared" si="373"/>
        <v>7.2523772429389399E-2</v>
      </c>
      <c r="BN278" s="3">
        <f t="shared" si="374"/>
        <v>0</v>
      </c>
      <c r="BO278" s="3">
        <v>100</v>
      </c>
      <c r="BP278" s="3">
        <f t="shared" si="375"/>
        <v>-1</v>
      </c>
      <c r="BQ278" s="3">
        <f t="shared" si="376"/>
        <v>-100</v>
      </c>
      <c r="BR278" s="3">
        <f t="shared" si="377"/>
        <v>0</v>
      </c>
      <c r="BS278" s="3">
        <f t="shared" si="378"/>
        <v>-1</v>
      </c>
      <c r="BT278" s="3">
        <f t="shared" si="391"/>
        <v>-100</v>
      </c>
      <c r="BU278" s="3">
        <f t="shared" si="379"/>
        <v>1</v>
      </c>
      <c r="BV278" s="3">
        <f t="shared" si="380"/>
        <v>3</v>
      </c>
      <c r="BW278" s="3">
        <f t="shared" si="392"/>
        <v>300</v>
      </c>
      <c r="BX278" s="3">
        <f t="shared" si="381"/>
        <v>1</v>
      </c>
      <c r="BY278" s="3">
        <f t="shared" si="382"/>
        <v>0.85000000000000009</v>
      </c>
      <c r="BZ278" s="3">
        <f t="shared" si="393"/>
        <v>85.000000000000014</v>
      </c>
      <c r="CA278" s="3">
        <f t="shared" si="383"/>
        <v>0</v>
      </c>
      <c r="CB278" s="3">
        <f t="shared" si="384"/>
        <v>-1</v>
      </c>
      <c r="CC278" s="3">
        <f t="shared" si="385"/>
        <v>-100</v>
      </c>
      <c r="CD278" s="3">
        <f t="shared" si="386"/>
        <v>1</v>
      </c>
      <c r="CE278" s="3">
        <f t="shared" si="387"/>
        <v>1</v>
      </c>
      <c r="CF278" s="3">
        <f t="shared" si="394"/>
        <v>2</v>
      </c>
      <c r="CG278" s="16" t="str">
        <f t="shared" si="395"/>
        <v>BackCasa</v>
      </c>
      <c r="CI278" s="12">
        <f t="shared" si="396"/>
        <v>1</v>
      </c>
      <c r="CJ278" s="12">
        <f t="shared" si="397"/>
        <v>0</v>
      </c>
      <c r="CK278" s="12">
        <f t="shared" si="398"/>
        <v>1</v>
      </c>
      <c r="CL278" s="12" t="str">
        <f t="shared" si="399"/>
        <v/>
      </c>
      <c r="CM278" s="12">
        <f t="shared" si="388"/>
        <v>1</v>
      </c>
      <c r="CN278" s="12">
        <f t="shared" si="389"/>
        <v>1</v>
      </c>
      <c r="CO278" s="12">
        <f t="shared" si="400"/>
        <v>2</v>
      </c>
      <c r="CP278" s="12" t="str">
        <f t="shared" si="401"/>
        <v>Under2.5</v>
      </c>
    </row>
    <row r="279" spans="1:94" x14ac:dyDescent="0.25">
      <c r="A279" t="s">
        <v>127</v>
      </c>
      <c r="B279" t="s">
        <v>235</v>
      </c>
      <c r="C279" t="s">
        <v>236</v>
      </c>
      <c r="D279" t="s">
        <v>25</v>
      </c>
      <c r="E279" t="s">
        <v>130</v>
      </c>
      <c r="F279" s="3">
        <v>1</v>
      </c>
      <c r="G279" s="3">
        <v>1</v>
      </c>
      <c r="H279" s="3" t="str">
        <f t="shared" si="390"/>
        <v>D</v>
      </c>
      <c r="I279" s="3">
        <v>3.4</v>
      </c>
      <c r="J279" s="3">
        <v>3.8</v>
      </c>
      <c r="K279" s="3">
        <v>2.0499999999999998</v>
      </c>
      <c r="L279" s="3">
        <v>1.48</v>
      </c>
      <c r="M279" s="3">
        <v>2.6</v>
      </c>
      <c r="N279" s="3">
        <f t="shared" si="322"/>
        <v>2</v>
      </c>
      <c r="O279" s="3">
        <f t="shared" si="323"/>
        <v>4.5080419844446107E-2</v>
      </c>
      <c r="P279" s="3">
        <f t="shared" si="324"/>
        <v>6.0291060291060239E-2</v>
      </c>
      <c r="Q279" s="3">
        <f t="shared" si="325"/>
        <v>3.5532734274711166</v>
      </c>
      <c r="R279" s="3">
        <f t="shared" si="326"/>
        <v>3.9713055954088952</v>
      </c>
      <c r="S279" s="3">
        <f t="shared" si="327"/>
        <v>2.1424148606811144</v>
      </c>
      <c r="T279" s="3">
        <f t="shared" si="328"/>
        <v>1.5467190213697801</v>
      </c>
      <c r="U279" s="3">
        <f t="shared" si="329"/>
        <v>2.71720909159556</v>
      </c>
      <c r="V279" s="4">
        <f t="shared" si="330"/>
        <v>0.29411764705882354</v>
      </c>
      <c r="W279" s="4">
        <f t="shared" si="331"/>
        <v>0.26315789473684209</v>
      </c>
      <c r="X279" s="4">
        <f t="shared" si="332"/>
        <v>0.48780487804878053</v>
      </c>
      <c r="Y279" s="4">
        <f t="shared" si="333"/>
        <v>0.67567567567567566</v>
      </c>
      <c r="Z279" s="4">
        <f t="shared" si="334"/>
        <v>0.38461538461538458</v>
      </c>
      <c r="AA279" s="4">
        <f t="shared" si="335"/>
        <v>0.89473684210526316</v>
      </c>
      <c r="AB279" s="4">
        <f t="shared" si="336"/>
        <v>1.6585365853658538</v>
      </c>
      <c r="AC279" s="4">
        <f t="shared" si="337"/>
        <v>1.1176470588235294</v>
      </c>
      <c r="AD279" s="4">
        <f t="shared" si="338"/>
        <v>1.8536585365853659</v>
      </c>
      <c r="AE279" s="4">
        <f t="shared" si="339"/>
        <v>0.6029411764705882</v>
      </c>
      <c r="AF279" s="4">
        <f t="shared" si="340"/>
        <v>0.53947368421052633</v>
      </c>
      <c r="AG279" s="4">
        <f t="shared" si="341"/>
        <v>0.56923076923076921</v>
      </c>
      <c r="AH279" s="4">
        <f t="shared" si="342"/>
        <v>1.7567567567567568</v>
      </c>
      <c r="AI279" s="4">
        <f t="shared" si="343"/>
        <v>1.4108585667900022</v>
      </c>
      <c r="AJ279" s="4">
        <f t="shared" si="344"/>
        <v>-0.41803216793777853</v>
      </c>
      <c r="AK279" s="4">
        <f t="shared" si="345"/>
        <v>1.8288907347277807</v>
      </c>
      <c r="AL279" s="4">
        <f t="shared" si="346"/>
        <v>-1.1704900702257799</v>
      </c>
      <c r="AM279" s="4">
        <f t="shared" si="347"/>
        <v>1.1704900702257799</v>
      </c>
      <c r="AN279" s="4">
        <f t="shared" si="348"/>
        <v>0.70542928339500111</v>
      </c>
      <c r="AO279" s="4">
        <f t="shared" si="349"/>
        <v>-0.20901608396888927</v>
      </c>
      <c r="AP279" s="4">
        <f t="shared" si="350"/>
        <v>0.91444536736389037</v>
      </c>
      <c r="AQ279" s="4">
        <f t="shared" si="351"/>
        <v>-0.58524503511288994</v>
      </c>
      <c r="AR279" s="4">
        <f t="shared" si="352"/>
        <v>0.58524503511288994</v>
      </c>
      <c r="AS279" s="4">
        <f t="shared" si="353"/>
        <v>0.61436049222228373</v>
      </c>
      <c r="AT279" s="4">
        <f t="shared" si="354"/>
        <v>-0.20604964993242042</v>
      </c>
      <c r="AU279" s="4">
        <f t="shared" si="355"/>
        <v>0.74073888590988834</v>
      </c>
      <c r="AV279" s="4">
        <f t="shared" si="356"/>
        <v>-0.52949960911741289</v>
      </c>
      <c r="AW279" s="4">
        <f t="shared" si="357"/>
        <v>0.52949960911741289</v>
      </c>
      <c r="AX279" s="4">
        <f t="shared" si="358"/>
        <v>110.58488860001106</v>
      </c>
      <c r="AY279" s="4">
        <f t="shared" si="359"/>
        <v>-37.088936987835673</v>
      </c>
      <c r="AZ279" s="4">
        <f t="shared" si="360"/>
        <v>133.33299946377988</v>
      </c>
      <c r="BA279" s="4">
        <f t="shared" si="361"/>
        <v>-95.309929641134318</v>
      </c>
      <c r="BB279" s="4">
        <f t="shared" si="362"/>
        <v>95.309929641134318</v>
      </c>
      <c r="BC279" s="4">
        <f t="shared" si="363"/>
        <v>0.65853658536585369</v>
      </c>
      <c r="BD279" s="4">
        <f t="shared" si="364"/>
        <v>-0.10526315789473686</v>
      </c>
      <c r="BE279" s="4">
        <f t="shared" si="365"/>
        <v>0.85365853658536595</v>
      </c>
      <c r="BF279" s="4">
        <f t="shared" si="366"/>
        <v>-0.43076923076923085</v>
      </c>
      <c r="BG279" s="4">
        <f t="shared" si="367"/>
        <v>0.75675675675675702</v>
      </c>
      <c r="BH279" s="4">
        <f t="shared" si="368"/>
        <v>0.95830702356539665</v>
      </c>
      <c r="BI279" s="4">
        <f t="shared" si="369"/>
        <v>3.2223312945203753</v>
      </c>
      <c r="BJ279" s="4">
        <f t="shared" si="370"/>
        <v>0.29739556115630095</v>
      </c>
      <c r="BK279" s="4">
        <f t="shared" si="371"/>
        <v>0.82766146596816759</v>
      </c>
      <c r="BL279" s="4">
        <f t="shared" si="372"/>
        <v>2.1319640564826701</v>
      </c>
      <c r="BM279" s="4">
        <f t="shared" si="373"/>
        <v>0.38821548771026165</v>
      </c>
      <c r="BN279" s="3">
        <f t="shared" si="374"/>
        <v>0</v>
      </c>
      <c r="BO279" s="3">
        <v>100</v>
      </c>
      <c r="BP279" s="3">
        <f t="shared" si="375"/>
        <v>-1</v>
      </c>
      <c r="BQ279" s="3">
        <f t="shared" si="376"/>
        <v>-100</v>
      </c>
      <c r="BR279" s="3">
        <f t="shared" si="377"/>
        <v>0</v>
      </c>
      <c r="BS279" s="3">
        <f t="shared" si="378"/>
        <v>-1</v>
      </c>
      <c r="BT279" s="3">
        <f t="shared" si="391"/>
        <v>-100</v>
      </c>
      <c r="BU279" s="3">
        <f t="shared" si="379"/>
        <v>1</v>
      </c>
      <c r="BV279" s="3">
        <f t="shared" si="380"/>
        <v>2.8</v>
      </c>
      <c r="BW279" s="3">
        <f t="shared" si="392"/>
        <v>280</v>
      </c>
      <c r="BX279" s="3">
        <f t="shared" si="381"/>
        <v>0</v>
      </c>
      <c r="BY279" s="3">
        <f t="shared" si="382"/>
        <v>-1</v>
      </c>
      <c r="BZ279" s="3">
        <f t="shared" si="393"/>
        <v>-100</v>
      </c>
      <c r="CA279" s="3">
        <f t="shared" si="383"/>
        <v>1</v>
      </c>
      <c r="CB279" s="3">
        <f t="shared" si="384"/>
        <v>1.6</v>
      </c>
      <c r="CC279" s="3">
        <f t="shared" si="385"/>
        <v>160</v>
      </c>
      <c r="CD279" s="3">
        <f t="shared" si="386"/>
        <v>1</v>
      </c>
      <c r="CE279" s="3">
        <f t="shared" si="387"/>
        <v>0</v>
      </c>
      <c r="CF279" s="3">
        <f t="shared" si="394"/>
        <v>1</v>
      </c>
      <c r="CG279" s="16" t="str">
        <f t="shared" si="395"/>
        <v/>
      </c>
      <c r="CI279" s="12">
        <f t="shared" si="396"/>
        <v>1</v>
      </c>
      <c r="CJ279" s="12">
        <f t="shared" si="397"/>
        <v>0</v>
      </c>
      <c r="CK279" s="12">
        <f t="shared" si="398"/>
        <v>1</v>
      </c>
      <c r="CL279" s="12" t="str">
        <f t="shared" si="399"/>
        <v/>
      </c>
      <c r="CM279" s="12">
        <f t="shared" si="388"/>
        <v>1</v>
      </c>
      <c r="CN279" s="12">
        <f t="shared" si="389"/>
        <v>0</v>
      </c>
      <c r="CO279" s="12">
        <f t="shared" si="400"/>
        <v>1</v>
      </c>
      <c r="CP279" s="12" t="str">
        <f t="shared" si="401"/>
        <v/>
      </c>
    </row>
    <row r="280" spans="1:94" x14ac:dyDescent="0.25">
      <c r="A280" t="s">
        <v>127</v>
      </c>
      <c r="B280" t="s">
        <v>237</v>
      </c>
      <c r="C280" t="s">
        <v>177</v>
      </c>
      <c r="D280" t="s">
        <v>24</v>
      </c>
      <c r="E280" t="s">
        <v>20</v>
      </c>
      <c r="F280" s="3">
        <v>3</v>
      </c>
      <c r="G280" s="3">
        <v>2</v>
      </c>
      <c r="H280" s="3" t="str">
        <f t="shared" si="390"/>
        <v>H</v>
      </c>
      <c r="I280" s="3">
        <v>1.8</v>
      </c>
      <c r="J280" s="3">
        <v>4</v>
      </c>
      <c r="K280" s="3">
        <v>3.75</v>
      </c>
      <c r="L280" s="3">
        <v>1.44</v>
      </c>
      <c r="M280" s="3">
        <v>2.7</v>
      </c>
      <c r="N280" s="3">
        <f t="shared" si="322"/>
        <v>5</v>
      </c>
      <c r="O280" s="3">
        <f t="shared" si="323"/>
        <v>7.2222222222222188E-2</v>
      </c>
      <c r="P280" s="3">
        <f t="shared" si="324"/>
        <v>6.481481481481477E-2</v>
      </c>
      <c r="Q280" s="3">
        <f t="shared" si="325"/>
        <v>1.93</v>
      </c>
      <c r="R280" s="3">
        <f t="shared" si="326"/>
        <v>4.2888888888888888</v>
      </c>
      <c r="S280" s="3">
        <f t="shared" si="327"/>
        <v>4.020833333333333</v>
      </c>
      <c r="T280" s="3">
        <f t="shared" si="328"/>
        <v>1.5439999999999998</v>
      </c>
      <c r="U280" s="3">
        <f t="shared" si="329"/>
        <v>2.895</v>
      </c>
      <c r="V280" s="4">
        <f t="shared" si="330"/>
        <v>0.55555555555555558</v>
      </c>
      <c r="W280" s="4">
        <f t="shared" si="331"/>
        <v>0.25</v>
      </c>
      <c r="X280" s="4">
        <f t="shared" si="332"/>
        <v>0.26666666666666666</v>
      </c>
      <c r="Y280" s="4">
        <f t="shared" si="333"/>
        <v>0.69444444444444442</v>
      </c>
      <c r="Z280" s="4">
        <f t="shared" si="334"/>
        <v>0.37037037037037035</v>
      </c>
      <c r="AA280" s="4">
        <f t="shared" si="335"/>
        <v>0.45</v>
      </c>
      <c r="AB280" s="4">
        <f t="shared" si="336"/>
        <v>0.48000000000000004</v>
      </c>
      <c r="AC280" s="4">
        <f t="shared" si="337"/>
        <v>2.2222222222222223</v>
      </c>
      <c r="AD280" s="4">
        <f t="shared" si="338"/>
        <v>1.0666666666666667</v>
      </c>
      <c r="AE280" s="4">
        <f t="shared" si="339"/>
        <v>2.0833333333333335</v>
      </c>
      <c r="AF280" s="4">
        <f t="shared" si="340"/>
        <v>0.9375</v>
      </c>
      <c r="AG280" s="4">
        <f t="shared" si="341"/>
        <v>0.53333333333333333</v>
      </c>
      <c r="AH280" s="4">
        <f t="shared" si="342"/>
        <v>1.8750000000000002</v>
      </c>
      <c r="AI280" s="4">
        <f t="shared" si="343"/>
        <v>-2.0908333333333333</v>
      </c>
      <c r="AJ280" s="4">
        <f t="shared" si="344"/>
        <v>-2.358888888888889</v>
      </c>
      <c r="AK280" s="4">
        <f t="shared" si="345"/>
        <v>0.26805555555555571</v>
      </c>
      <c r="AL280" s="4">
        <f t="shared" si="346"/>
        <v>-1.3510000000000002</v>
      </c>
      <c r="AM280" s="4">
        <f t="shared" si="347"/>
        <v>1.3510000000000002</v>
      </c>
      <c r="AN280" s="4">
        <f t="shared" si="348"/>
        <v>-1.0454166666666667</v>
      </c>
      <c r="AO280" s="4">
        <f t="shared" si="349"/>
        <v>-1.1794444444444445</v>
      </c>
      <c r="AP280" s="4">
        <f t="shared" si="350"/>
        <v>0.13402777777777786</v>
      </c>
      <c r="AQ280" s="4">
        <f t="shared" si="351"/>
        <v>-0.6755000000000001</v>
      </c>
      <c r="AR280" s="4">
        <f t="shared" si="352"/>
        <v>0.6755000000000001</v>
      </c>
      <c r="AS280" s="4">
        <f t="shared" si="353"/>
        <v>-0.80759863032316304</v>
      </c>
      <c r="AT280" s="4">
        <f t="shared" si="354"/>
        <v>-0.86754781350998722</v>
      </c>
      <c r="AU280" s="4">
        <f t="shared" si="355"/>
        <v>0.13323378453321824</v>
      </c>
      <c r="AV280" s="4">
        <f t="shared" si="356"/>
        <v>-0.59409308213551204</v>
      </c>
      <c r="AW280" s="4">
        <f t="shared" si="357"/>
        <v>0.59409308213551204</v>
      </c>
      <c r="AX280" s="4">
        <f t="shared" si="358"/>
        <v>-145.36775345816935</v>
      </c>
      <c r="AY280" s="4">
        <f t="shared" si="359"/>
        <v>-156.15860643179769</v>
      </c>
      <c r="AZ280" s="4">
        <f t="shared" si="360"/>
        <v>23.982081215979285</v>
      </c>
      <c r="BA280" s="4">
        <f t="shared" si="361"/>
        <v>-106.93675478439216</v>
      </c>
      <c r="BB280" s="4">
        <f t="shared" si="362"/>
        <v>106.93675478439216</v>
      </c>
      <c r="BC280" s="4">
        <f t="shared" si="363"/>
        <v>-0.52</v>
      </c>
      <c r="BD280" s="4">
        <f t="shared" si="364"/>
        <v>-0.55000000000000004</v>
      </c>
      <c r="BE280" s="4">
        <f t="shared" si="365"/>
        <v>6.6666666666666707E-2</v>
      </c>
      <c r="BF280" s="4">
        <f t="shared" si="366"/>
        <v>-0.46666666666666673</v>
      </c>
      <c r="BG280" s="4">
        <f t="shared" si="367"/>
        <v>0.87500000000000022</v>
      </c>
      <c r="BH280" s="4">
        <f t="shared" si="368"/>
        <v>1.2914974899166107</v>
      </c>
      <c r="BI280" s="4">
        <f t="shared" si="369"/>
        <v>3.4132407407407404</v>
      </c>
      <c r="BJ280" s="4">
        <f t="shared" si="370"/>
        <v>0.37837866942732273</v>
      </c>
      <c r="BK280" s="4">
        <f t="shared" si="371"/>
        <v>0.95530126138302562</v>
      </c>
      <c r="BL280" s="4">
        <f t="shared" si="372"/>
        <v>2.2195</v>
      </c>
      <c r="BM280" s="4">
        <f t="shared" si="373"/>
        <v>0.43041282333094194</v>
      </c>
      <c r="BN280" s="3">
        <f t="shared" si="374"/>
        <v>1</v>
      </c>
      <c r="BO280" s="3">
        <v>100</v>
      </c>
      <c r="BP280" s="3">
        <f t="shared" si="375"/>
        <v>0.8</v>
      </c>
      <c r="BQ280" s="3">
        <f t="shared" si="376"/>
        <v>80</v>
      </c>
      <c r="BR280" s="3">
        <f t="shared" si="377"/>
        <v>0</v>
      </c>
      <c r="BS280" s="3">
        <f t="shared" si="378"/>
        <v>-1</v>
      </c>
      <c r="BT280" s="3">
        <f t="shared" si="391"/>
        <v>-100</v>
      </c>
      <c r="BU280" s="3">
        <f t="shared" si="379"/>
        <v>0</v>
      </c>
      <c r="BV280" s="3">
        <f t="shared" si="380"/>
        <v>-1</v>
      </c>
      <c r="BW280" s="3">
        <f t="shared" si="392"/>
        <v>-100</v>
      </c>
      <c r="BX280" s="3">
        <f t="shared" si="381"/>
        <v>1</v>
      </c>
      <c r="BY280" s="3">
        <f t="shared" si="382"/>
        <v>0.43999999999999995</v>
      </c>
      <c r="BZ280" s="3">
        <f t="shared" si="393"/>
        <v>43.999999999999993</v>
      </c>
      <c r="CA280" s="3">
        <f t="shared" si="383"/>
        <v>0</v>
      </c>
      <c r="CB280" s="3">
        <f t="shared" si="384"/>
        <v>-1</v>
      </c>
      <c r="CC280" s="3">
        <f t="shared" si="385"/>
        <v>-100</v>
      </c>
      <c r="CD280" s="3">
        <f t="shared" si="386"/>
        <v>1</v>
      </c>
      <c r="CE280" s="3">
        <f t="shared" si="387"/>
        <v>0</v>
      </c>
      <c r="CF280" s="3">
        <f t="shared" si="394"/>
        <v>1</v>
      </c>
      <c r="CG280" s="16" t="str">
        <f t="shared" si="395"/>
        <v/>
      </c>
      <c r="CI280" s="12">
        <f t="shared" si="396"/>
        <v>1</v>
      </c>
      <c r="CJ280" s="12">
        <f t="shared" si="397"/>
        <v>0</v>
      </c>
      <c r="CK280" s="12">
        <f t="shared" si="398"/>
        <v>1</v>
      </c>
      <c r="CL280" s="12" t="str">
        <f t="shared" si="399"/>
        <v/>
      </c>
      <c r="CM280" s="12">
        <f t="shared" si="388"/>
        <v>1</v>
      </c>
      <c r="CN280" s="12">
        <f t="shared" si="389"/>
        <v>0</v>
      </c>
      <c r="CO280" s="12">
        <f t="shared" si="400"/>
        <v>1</v>
      </c>
      <c r="CP280" s="12" t="str">
        <f t="shared" si="401"/>
        <v/>
      </c>
    </row>
    <row r="281" spans="1:94" x14ac:dyDescent="0.25">
      <c r="A281" t="s">
        <v>127</v>
      </c>
      <c r="B281" t="s">
        <v>238</v>
      </c>
      <c r="C281" t="s">
        <v>186</v>
      </c>
      <c r="D281" t="s">
        <v>13</v>
      </c>
      <c r="E281" t="s">
        <v>16</v>
      </c>
      <c r="F281" s="3">
        <v>4</v>
      </c>
      <c r="G281" s="3">
        <v>3</v>
      </c>
      <c r="H281" s="3" t="str">
        <f t="shared" si="390"/>
        <v>H</v>
      </c>
      <c r="I281" s="3">
        <v>1.53</v>
      </c>
      <c r="J281" s="3">
        <v>4.75</v>
      </c>
      <c r="K281" s="3">
        <v>5.5</v>
      </c>
      <c r="L281" s="3">
        <v>1.4</v>
      </c>
      <c r="M281" s="3">
        <v>2.88</v>
      </c>
      <c r="N281" s="3">
        <f t="shared" si="322"/>
        <v>7</v>
      </c>
      <c r="O281" s="3">
        <f t="shared" si="323"/>
        <v>4.5939268849485515E-2</v>
      </c>
      <c r="P281" s="3">
        <f t="shared" si="324"/>
        <v>6.1507936507936511E-2</v>
      </c>
      <c r="Q281" s="3">
        <f t="shared" si="325"/>
        <v>1.6002870813397128</v>
      </c>
      <c r="R281" s="3">
        <f t="shared" si="326"/>
        <v>4.9682115270350558</v>
      </c>
      <c r="S281" s="3">
        <f t="shared" si="327"/>
        <v>5.7526659786721703</v>
      </c>
      <c r="T281" s="3">
        <f t="shared" si="328"/>
        <v>1.4643149763892795</v>
      </c>
      <c r="U281" s="3">
        <f t="shared" si="329"/>
        <v>3.0123050942865182</v>
      </c>
      <c r="V281" s="4">
        <f t="shared" si="330"/>
        <v>0.65359477124183007</v>
      </c>
      <c r="W281" s="4">
        <f t="shared" si="331"/>
        <v>0.21052631578947367</v>
      </c>
      <c r="X281" s="4">
        <f t="shared" si="332"/>
        <v>0.18181818181818182</v>
      </c>
      <c r="Y281" s="4">
        <f t="shared" si="333"/>
        <v>0.7142857142857143</v>
      </c>
      <c r="Z281" s="4">
        <f t="shared" si="334"/>
        <v>0.34722222222222221</v>
      </c>
      <c r="AA281" s="4">
        <f t="shared" si="335"/>
        <v>0.32210526315789473</v>
      </c>
      <c r="AB281" s="4">
        <f t="shared" si="336"/>
        <v>0.2781818181818182</v>
      </c>
      <c r="AC281" s="4">
        <f t="shared" si="337"/>
        <v>3.1045751633986929</v>
      </c>
      <c r="AD281" s="4">
        <f t="shared" si="338"/>
        <v>0.86363636363636365</v>
      </c>
      <c r="AE281" s="4">
        <f t="shared" si="339"/>
        <v>3.5947712418300655</v>
      </c>
      <c r="AF281" s="4">
        <f t="shared" si="340"/>
        <v>1.1578947368421053</v>
      </c>
      <c r="AG281" s="4">
        <f t="shared" si="341"/>
        <v>0.4861111111111111</v>
      </c>
      <c r="AH281" s="4">
        <f t="shared" si="342"/>
        <v>2.0571428571428574</v>
      </c>
      <c r="AI281" s="4">
        <f t="shared" si="343"/>
        <v>-4.1523788973324578</v>
      </c>
      <c r="AJ281" s="4">
        <f t="shared" si="344"/>
        <v>-3.3679244456953432</v>
      </c>
      <c r="AK281" s="4">
        <f t="shared" si="345"/>
        <v>-0.78445445163711458</v>
      </c>
      <c r="AL281" s="4">
        <f t="shared" si="346"/>
        <v>-1.5479901178972386</v>
      </c>
      <c r="AM281" s="4">
        <f t="shared" si="347"/>
        <v>1.5479901178972386</v>
      </c>
      <c r="AN281" s="4">
        <f t="shared" si="348"/>
        <v>-2.0761894486662289</v>
      </c>
      <c r="AO281" s="4">
        <f t="shared" si="349"/>
        <v>-1.6839622228476716</v>
      </c>
      <c r="AP281" s="4">
        <f t="shared" si="350"/>
        <v>-0.39222722581855729</v>
      </c>
      <c r="AQ281" s="4">
        <f t="shared" si="351"/>
        <v>-0.77399505894861931</v>
      </c>
      <c r="AR281" s="4">
        <f t="shared" si="352"/>
        <v>0.77399505894861931</v>
      </c>
      <c r="AS281" s="4">
        <f t="shared" si="353"/>
        <v>-1.1219348772861013</v>
      </c>
      <c r="AT281" s="4">
        <f t="shared" si="354"/>
        <v>-1.0349203615249378</v>
      </c>
      <c r="AU281" s="4">
        <f t="shared" si="355"/>
        <v>-0.37378780296357761</v>
      </c>
      <c r="AV281" s="4">
        <f t="shared" si="356"/>
        <v>-0.65868191986607316</v>
      </c>
      <c r="AW281" s="4">
        <f t="shared" si="357"/>
        <v>0.65868191986607316</v>
      </c>
      <c r="AX281" s="4">
        <f t="shared" si="358"/>
        <v>-201.94827791149825</v>
      </c>
      <c r="AY281" s="4">
        <f t="shared" si="359"/>
        <v>-186.2856650744888</v>
      </c>
      <c r="AZ281" s="4">
        <f t="shared" si="360"/>
        <v>-67.281804533443974</v>
      </c>
      <c r="BA281" s="4">
        <f t="shared" si="361"/>
        <v>-118.56274557589317</v>
      </c>
      <c r="BB281" s="4">
        <f t="shared" si="362"/>
        <v>118.56274557589317</v>
      </c>
      <c r="BC281" s="4">
        <f t="shared" si="363"/>
        <v>-0.72181818181818191</v>
      </c>
      <c r="BD281" s="4">
        <f t="shared" si="364"/>
        <v>-0.67789473684210533</v>
      </c>
      <c r="BE281" s="4">
        <f t="shared" si="365"/>
        <v>-0.13636363636363644</v>
      </c>
      <c r="BF281" s="4">
        <f t="shared" si="366"/>
        <v>-0.51388888888888895</v>
      </c>
      <c r="BG281" s="4">
        <f t="shared" si="367"/>
        <v>1.0571428571428574</v>
      </c>
      <c r="BH281" s="4">
        <f t="shared" si="368"/>
        <v>2.2060724665347959</v>
      </c>
      <c r="BI281" s="4">
        <f t="shared" si="369"/>
        <v>4.1070548623489795</v>
      </c>
      <c r="BJ281" s="4">
        <f t="shared" si="370"/>
        <v>0.53714219567864741</v>
      </c>
      <c r="BK281" s="4">
        <f t="shared" si="371"/>
        <v>1.0945943095749</v>
      </c>
      <c r="BL281" s="4">
        <f t="shared" si="372"/>
        <v>2.2383100353378991</v>
      </c>
      <c r="BM281" s="4">
        <f t="shared" si="373"/>
        <v>0.48902711969910734</v>
      </c>
      <c r="BN281" s="3">
        <f t="shared" si="374"/>
        <v>1</v>
      </c>
      <c r="BO281" s="3">
        <v>100</v>
      </c>
      <c r="BP281" s="3">
        <f t="shared" si="375"/>
        <v>0.53</v>
      </c>
      <c r="BQ281" s="3">
        <f t="shared" si="376"/>
        <v>53</v>
      </c>
      <c r="BR281" s="3">
        <f t="shared" si="377"/>
        <v>0</v>
      </c>
      <c r="BS281" s="3">
        <f t="shared" si="378"/>
        <v>-1</v>
      </c>
      <c r="BT281" s="3">
        <f t="shared" si="391"/>
        <v>-100</v>
      </c>
      <c r="BU281" s="3">
        <f t="shared" si="379"/>
        <v>0</v>
      </c>
      <c r="BV281" s="3">
        <f t="shared" si="380"/>
        <v>-1</v>
      </c>
      <c r="BW281" s="3">
        <f t="shared" si="392"/>
        <v>-100</v>
      </c>
      <c r="BX281" s="3">
        <f t="shared" si="381"/>
        <v>1</v>
      </c>
      <c r="BY281" s="3">
        <f t="shared" si="382"/>
        <v>0.39999999999999991</v>
      </c>
      <c r="BZ281" s="3">
        <f t="shared" si="393"/>
        <v>39.999999999999993</v>
      </c>
      <c r="CA281" s="3">
        <f t="shared" si="383"/>
        <v>0</v>
      </c>
      <c r="CB281" s="3">
        <f t="shared" si="384"/>
        <v>-1</v>
      </c>
      <c r="CC281" s="3">
        <f t="shared" si="385"/>
        <v>-100</v>
      </c>
      <c r="CD281" s="3">
        <f t="shared" si="386"/>
        <v>1</v>
      </c>
      <c r="CE281" s="3">
        <f t="shared" si="387"/>
        <v>1</v>
      </c>
      <c r="CF281" s="3">
        <f t="shared" si="394"/>
        <v>2</v>
      </c>
      <c r="CG281" s="16" t="str">
        <f t="shared" si="395"/>
        <v>BackCasa</v>
      </c>
      <c r="CI281" s="12">
        <f t="shared" si="396"/>
        <v>1</v>
      </c>
      <c r="CJ281" s="12">
        <f t="shared" si="397"/>
        <v>0</v>
      </c>
      <c r="CK281" s="12">
        <f t="shared" si="398"/>
        <v>1</v>
      </c>
      <c r="CL281" s="12" t="str">
        <f t="shared" si="399"/>
        <v/>
      </c>
      <c r="CM281" s="12">
        <f t="shared" si="388"/>
        <v>1</v>
      </c>
      <c r="CN281" s="12">
        <f t="shared" si="389"/>
        <v>1</v>
      </c>
      <c r="CO281" s="12">
        <f t="shared" si="400"/>
        <v>2</v>
      </c>
      <c r="CP281" s="12" t="str">
        <f t="shared" si="401"/>
        <v>Under2.5</v>
      </c>
    </row>
    <row r="282" spans="1:94" x14ac:dyDescent="0.25">
      <c r="A282" t="s">
        <v>127</v>
      </c>
      <c r="B282" t="s">
        <v>239</v>
      </c>
      <c r="C282" t="s">
        <v>173</v>
      </c>
      <c r="D282" t="s">
        <v>11</v>
      </c>
      <c r="E282" t="s">
        <v>22</v>
      </c>
      <c r="F282" s="3">
        <v>2</v>
      </c>
      <c r="G282" s="3">
        <v>1</v>
      </c>
      <c r="H282" s="3" t="str">
        <f t="shared" si="390"/>
        <v>H</v>
      </c>
      <c r="I282" s="3">
        <v>3.1</v>
      </c>
      <c r="J282" s="3">
        <v>3.75</v>
      </c>
      <c r="K282" s="3">
        <v>2.2000000000000002</v>
      </c>
      <c r="L282" s="3">
        <v>1.7</v>
      </c>
      <c r="M282" s="3">
        <v>2.1</v>
      </c>
      <c r="N282" s="3">
        <f t="shared" si="322"/>
        <v>3</v>
      </c>
      <c r="O282" s="3">
        <f t="shared" si="323"/>
        <v>4.3792766373411451E-2</v>
      </c>
      <c r="P282" s="3">
        <f t="shared" si="324"/>
        <v>6.4425770308123242E-2</v>
      </c>
      <c r="Q282" s="3">
        <f t="shared" si="325"/>
        <v>3.2357575757575754</v>
      </c>
      <c r="R282" s="3">
        <f t="shared" si="326"/>
        <v>3.9142228739002931</v>
      </c>
      <c r="S282" s="3">
        <f t="shared" si="327"/>
        <v>2.2963440860215054</v>
      </c>
      <c r="T282" s="3">
        <f t="shared" si="328"/>
        <v>1.7744477028347994</v>
      </c>
      <c r="U282" s="3">
        <f t="shared" si="329"/>
        <v>2.1919648093841642</v>
      </c>
      <c r="V282" s="4">
        <f t="shared" si="330"/>
        <v>0.32258064516129031</v>
      </c>
      <c r="W282" s="4">
        <f t="shared" si="331"/>
        <v>0.26666666666666666</v>
      </c>
      <c r="X282" s="4">
        <f t="shared" si="332"/>
        <v>0.45454545454545453</v>
      </c>
      <c r="Y282" s="4">
        <f t="shared" si="333"/>
        <v>0.58823529411764708</v>
      </c>
      <c r="Z282" s="4">
        <f t="shared" si="334"/>
        <v>0.47619047619047616</v>
      </c>
      <c r="AA282" s="4">
        <f t="shared" si="335"/>
        <v>0.82666666666666666</v>
      </c>
      <c r="AB282" s="4">
        <f t="shared" si="336"/>
        <v>1.4090909090909089</v>
      </c>
      <c r="AC282" s="4">
        <f t="shared" si="337"/>
        <v>1.2096774193548387</v>
      </c>
      <c r="AD282" s="4">
        <f t="shared" si="338"/>
        <v>1.7045454545454544</v>
      </c>
      <c r="AE282" s="4">
        <f t="shared" si="339"/>
        <v>0.70967741935483875</v>
      </c>
      <c r="AF282" s="4">
        <f t="shared" si="340"/>
        <v>0.58666666666666667</v>
      </c>
      <c r="AG282" s="4">
        <f t="shared" si="341"/>
        <v>0.80952380952380942</v>
      </c>
      <c r="AH282" s="4">
        <f t="shared" si="342"/>
        <v>1.2352941176470589</v>
      </c>
      <c r="AI282" s="4">
        <f t="shared" si="343"/>
        <v>0.93941348973606997</v>
      </c>
      <c r="AJ282" s="4">
        <f t="shared" si="344"/>
        <v>-0.67846529814271772</v>
      </c>
      <c r="AK282" s="4">
        <f t="shared" si="345"/>
        <v>1.6178787878787877</v>
      </c>
      <c r="AL282" s="4">
        <f t="shared" si="346"/>
        <v>-0.4175171065493648</v>
      </c>
      <c r="AM282" s="4">
        <f t="shared" si="347"/>
        <v>0.4175171065493648</v>
      </c>
      <c r="AN282" s="4">
        <f t="shared" si="348"/>
        <v>0.46970674486803499</v>
      </c>
      <c r="AO282" s="4">
        <f t="shared" si="349"/>
        <v>-0.33923264907135886</v>
      </c>
      <c r="AP282" s="4">
        <f t="shared" si="350"/>
        <v>0.80893939393939385</v>
      </c>
      <c r="AQ282" s="4">
        <f t="shared" si="351"/>
        <v>-0.2087585532746824</v>
      </c>
      <c r="AR282" s="4">
        <f t="shared" si="352"/>
        <v>0.2087585532746824</v>
      </c>
      <c r="AS282" s="4">
        <f t="shared" si="353"/>
        <v>0.43912066430462893</v>
      </c>
      <c r="AT282" s="4">
        <f t="shared" si="354"/>
        <v>-0.32705050901637994</v>
      </c>
      <c r="AU282" s="4">
        <f t="shared" si="355"/>
        <v>0.6801680726913828</v>
      </c>
      <c r="AV282" s="4">
        <f t="shared" si="356"/>
        <v>-0.20580288649349865</v>
      </c>
      <c r="AW282" s="4">
        <f t="shared" si="357"/>
        <v>0.20580288649349865</v>
      </c>
      <c r="AX282" s="4">
        <f t="shared" si="358"/>
        <v>79.041719574833195</v>
      </c>
      <c r="AY282" s="4">
        <f t="shared" si="359"/>
        <v>-58.869091622948389</v>
      </c>
      <c r="AZ282" s="4">
        <f t="shared" si="360"/>
        <v>122.43025308444891</v>
      </c>
      <c r="BA282" s="4">
        <f t="shared" si="361"/>
        <v>-37.044519568829756</v>
      </c>
      <c r="BB282" s="4">
        <f t="shared" si="362"/>
        <v>37.044519568829756</v>
      </c>
      <c r="BC282" s="4">
        <f t="shared" si="363"/>
        <v>0.40909090909090889</v>
      </c>
      <c r="BD282" s="4">
        <f t="shared" si="364"/>
        <v>-0.17333333333333339</v>
      </c>
      <c r="BE282" s="4">
        <f t="shared" si="365"/>
        <v>0.70454545454545447</v>
      </c>
      <c r="BF282" s="4">
        <f t="shared" si="366"/>
        <v>-0.19047619047619058</v>
      </c>
      <c r="BG282" s="4">
        <f t="shared" si="367"/>
        <v>0.23529411764705896</v>
      </c>
      <c r="BH282" s="4">
        <f t="shared" si="368"/>
        <v>0.81243919133989517</v>
      </c>
      <c r="BI282" s="4">
        <f t="shared" si="369"/>
        <v>3.1487748452264577</v>
      </c>
      <c r="BJ282" s="4">
        <f t="shared" si="370"/>
        <v>0.25801755643835661</v>
      </c>
      <c r="BK282" s="4">
        <f t="shared" si="371"/>
        <v>0.29522917730244475</v>
      </c>
      <c r="BL282" s="4">
        <f t="shared" si="372"/>
        <v>1.9832062561094816</v>
      </c>
      <c r="BM282" s="4">
        <f t="shared" si="373"/>
        <v>0.14886458551295878</v>
      </c>
      <c r="BN282" s="3">
        <f t="shared" si="374"/>
        <v>1</v>
      </c>
      <c r="BO282" s="3">
        <v>100</v>
      </c>
      <c r="BP282" s="3">
        <f t="shared" si="375"/>
        <v>2.1</v>
      </c>
      <c r="BQ282" s="3">
        <f t="shared" si="376"/>
        <v>210</v>
      </c>
      <c r="BR282" s="3">
        <f t="shared" si="377"/>
        <v>0</v>
      </c>
      <c r="BS282" s="3">
        <f t="shared" si="378"/>
        <v>-1</v>
      </c>
      <c r="BT282" s="3">
        <f t="shared" si="391"/>
        <v>-100</v>
      </c>
      <c r="BU282" s="3">
        <f t="shared" si="379"/>
        <v>0</v>
      </c>
      <c r="BV282" s="3">
        <f t="shared" si="380"/>
        <v>-1</v>
      </c>
      <c r="BW282" s="3">
        <f t="shared" si="392"/>
        <v>-100</v>
      </c>
      <c r="BX282" s="3">
        <f t="shared" si="381"/>
        <v>1</v>
      </c>
      <c r="BY282" s="3">
        <f t="shared" si="382"/>
        <v>0.7</v>
      </c>
      <c r="BZ282" s="3">
        <f t="shared" si="393"/>
        <v>70</v>
      </c>
      <c r="CA282" s="3">
        <f t="shared" si="383"/>
        <v>0</v>
      </c>
      <c r="CB282" s="3">
        <f t="shared" si="384"/>
        <v>-1</v>
      </c>
      <c r="CC282" s="3">
        <f t="shared" si="385"/>
        <v>-100</v>
      </c>
      <c r="CD282" s="3">
        <f t="shared" si="386"/>
        <v>1</v>
      </c>
      <c r="CE282" s="3">
        <f t="shared" si="387"/>
        <v>0</v>
      </c>
      <c r="CF282" s="3">
        <f t="shared" si="394"/>
        <v>1</v>
      </c>
      <c r="CG282" s="16" t="str">
        <f t="shared" si="395"/>
        <v/>
      </c>
      <c r="CI282" s="12">
        <f t="shared" si="396"/>
        <v>1</v>
      </c>
      <c r="CJ282" s="12">
        <f t="shared" si="397"/>
        <v>0</v>
      </c>
      <c r="CK282" s="12">
        <f t="shared" si="398"/>
        <v>1</v>
      </c>
      <c r="CL282" s="12" t="str">
        <f t="shared" si="399"/>
        <v/>
      </c>
      <c r="CM282" s="12">
        <f t="shared" si="388"/>
        <v>1</v>
      </c>
      <c r="CN282" s="12">
        <f t="shared" si="389"/>
        <v>0</v>
      </c>
      <c r="CO282" s="12">
        <f t="shared" si="400"/>
        <v>1</v>
      </c>
      <c r="CP282" s="12" t="str">
        <f t="shared" si="401"/>
        <v/>
      </c>
    </row>
    <row r="283" spans="1:94" x14ac:dyDescent="0.25">
      <c r="A283" t="s">
        <v>127</v>
      </c>
      <c r="B283" t="s">
        <v>239</v>
      </c>
      <c r="C283" t="s">
        <v>173</v>
      </c>
      <c r="D283" t="s">
        <v>16</v>
      </c>
      <c r="E283" t="s">
        <v>133</v>
      </c>
      <c r="F283" s="3">
        <v>1</v>
      </c>
      <c r="G283" s="3">
        <v>1</v>
      </c>
      <c r="H283" s="3" t="str">
        <f t="shared" si="390"/>
        <v>D</v>
      </c>
      <c r="I283" s="3">
        <v>2.63</v>
      </c>
      <c r="J283" s="3">
        <v>3.4</v>
      </c>
      <c r="K283" s="3">
        <v>2.63</v>
      </c>
      <c r="L283" s="3">
        <v>1.7</v>
      </c>
      <c r="M283" s="3">
        <v>2.1</v>
      </c>
      <c r="N283" s="3">
        <f t="shared" si="322"/>
        <v>2</v>
      </c>
      <c r="O283" s="3">
        <f t="shared" si="323"/>
        <v>5.4573920823082211E-2</v>
      </c>
      <c r="P283" s="3">
        <f t="shared" si="324"/>
        <v>6.4425770308123242E-2</v>
      </c>
      <c r="Q283" s="3">
        <f t="shared" si="325"/>
        <v>2.7735294117647062</v>
      </c>
      <c r="R283" s="3">
        <f t="shared" si="326"/>
        <v>3.5855513307984794</v>
      </c>
      <c r="S283" s="3">
        <f t="shared" si="327"/>
        <v>2.7735294117647062</v>
      </c>
      <c r="T283" s="3">
        <f t="shared" si="328"/>
        <v>1.7927756653992397</v>
      </c>
      <c r="U283" s="3">
        <f t="shared" si="329"/>
        <v>2.2146052337284727</v>
      </c>
      <c r="V283" s="4">
        <f t="shared" si="330"/>
        <v>0.38022813688212931</v>
      </c>
      <c r="W283" s="4">
        <f t="shared" si="331"/>
        <v>0.29411764705882354</v>
      </c>
      <c r="X283" s="4">
        <f t="shared" si="332"/>
        <v>0.38022813688212931</v>
      </c>
      <c r="Y283" s="4">
        <f t="shared" si="333"/>
        <v>0.58823529411764708</v>
      </c>
      <c r="Z283" s="4">
        <f t="shared" si="334"/>
        <v>0.47619047619047616</v>
      </c>
      <c r="AA283" s="4">
        <f t="shared" si="335"/>
        <v>0.77352941176470591</v>
      </c>
      <c r="AB283" s="4">
        <f t="shared" si="336"/>
        <v>1</v>
      </c>
      <c r="AC283" s="4">
        <f t="shared" si="337"/>
        <v>1.2927756653992395</v>
      </c>
      <c r="AD283" s="4">
        <f t="shared" si="338"/>
        <v>1.2927756653992395</v>
      </c>
      <c r="AE283" s="4">
        <f t="shared" si="339"/>
        <v>1</v>
      </c>
      <c r="AF283" s="4">
        <f t="shared" si="340"/>
        <v>0.77352941176470591</v>
      </c>
      <c r="AG283" s="4">
        <f t="shared" si="341"/>
        <v>0.80952380952380942</v>
      </c>
      <c r="AH283" s="4">
        <f t="shared" si="342"/>
        <v>1.2352941176470589</v>
      </c>
      <c r="AI283" s="4">
        <f t="shared" si="343"/>
        <v>0</v>
      </c>
      <c r="AJ283" s="4">
        <f t="shared" si="344"/>
        <v>-0.81202191903377319</v>
      </c>
      <c r="AK283" s="4">
        <f t="shared" si="345"/>
        <v>0.81202191903377319</v>
      </c>
      <c r="AL283" s="4">
        <f t="shared" si="346"/>
        <v>-0.42182956832923302</v>
      </c>
      <c r="AM283" s="4">
        <f t="shared" si="347"/>
        <v>0.42182956832923302</v>
      </c>
      <c r="AN283" s="4">
        <f t="shared" si="348"/>
        <v>0</v>
      </c>
      <c r="AO283" s="4">
        <f t="shared" si="349"/>
        <v>-0.40601095951688659</v>
      </c>
      <c r="AP283" s="4">
        <f t="shared" si="350"/>
        <v>0.40601095951688659</v>
      </c>
      <c r="AQ283" s="4">
        <f t="shared" si="351"/>
        <v>-0.21091478416461651</v>
      </c>
      <c r="AR283" s="4">
        <f t="shared" si="352"/>
        <v>0.21091478416461651</v>
      </c>
      <c r="AS283" s="4">
        <f t="shared" si="353"/>
        <v>0</v>
      </c>
      <c r="AT283" s="4">
        <f t="shared" si="354"/>
        <v>-0.38567747421278087</v>
      </c>
      <c r="AU283" s="4">
        <f t="shared" si="355"/>
        <v>0.38567747421278087</v>
      </c>
      <c r="AV283" s="4">
        <f t="shared" si="356"/>
        <v>-0.20786817894338191</v>
      </c>
      <c r="AW283" s="4">
        <f t="shared" si="357"/>
        <v>0.20786817894338191</v>
      </c>
      <c r="AX283" s="4">
        <f t="shared" si="358"/>
        <v>0</v>
      </c>
      <c r="AY283" s="4">
        <f t="shared" si="359"/>
        <v>-69.421945358300562</v>
      </c>
      <c r="AZ283" s="4">
        <f t="shared" si="360"/>
        <v>69.421945358300562</v>
      </c>
      <c r="BA283" s="4">
        <f t="shared" si="361"/>
        <v>-37.416272209808746</v>
      </c>
      <c r="BB283" s="4">
        <f t="shared" si="362"/>
        <v>37.416272209808746</v>
      </c>
      <c r="BC283" s="4">
        <f t="shared" si="363"/>
        <v>0</v>
      </c>
      <c r="BD283" s="4">
        <f t="shared" si="364"/>
        <v>-0.22647058823529409</v>
      </c>
      <c r="BE283" s="4">
        <f t="shared" si="365"/>
        <v>0.29277566539923949</v>
      </c>
      <c r="BF283" s="4">
        <f t="shared" si="366"/>
        <v>-0.19047619047619052</v>
      </c>
      <c r="BG283" s="4">
        <f t="shared" si="367"/>
        <v>0.2352941176470589</v>
      </c>
      <c r="BH283" s="4">
        <f t="shared" si="368"/>
        <v>0.46882107354202535</v>
      </c>
      <c r="BI283" s="4">
        <f t="shared" si="369"/>
        <v>3.044203384775964</v>
      </c>
      <c r="BJ283" s="4">
        <f t="shared" si="370"/>
        <v>0.15400451753210567</v>
      </c>
      <c r="BK283" s="4">
        <f t="shared" si="371"/>
        <v>0.29827854827059558</v>
      </c>
      <c r="BL283" s="4">
        <f t="shared" si="372"/>
        <v>2.0036904495638561</v>
      </c>
      <c r="BM283" s="4">
        <f t="shared" si="373"/>
        <v>0.14886458551295784</v>
      </c>
      <c r="BN283" s="3">
        <f t="shared" si="374"/>
        <v>0</v>
      </c>
      <c r="BO283" s="3">
        <v>100</v>
      </c>
      <c r="BP283" s="3">
        <f t="shared" si="375"/>
        <v>-1</v>
      </c>
      <c r="BQ283" s="3">
        <f t="shared" si="376"/>
        <v>-100</v>
      </c>
      <c r="BR283" s="3">
        <f t="shared" si="377"/>
        <v>0</v>
      </c>
      <c r="BS283" s="3">
        <f t="shared" si="378"/>
        <v>-1</v>
      </c>
      <c r="BT283" s="3">
        <f t="shared" si="391"/>
        <v>-100</v>
      </c>
      <c r="BU283" s="3">
        <f t="shared" si="379"/>
        <v>1</v>
      </c>
      <c r="BV283" s="3">
        <f t="shared" si="380"/>
        <v>2.4</v>
      </c>
      <c r="BW283" s="3">
        <f t="shared" si="392"/>
        <v>240</v>
      </c>
      <c r="BX283" s="3">
        <f t="shared" si="381"/>
        <v>0</v>
      </c>
      <c r="BY283" s="3">
        <f t="shared" si="382"/>
        <v>-1</v>
      </c>
      <c r="BZ283" s="3">
        <f t="shared" si="393"/>
        <v>-100</v>
      </c>
      <c r="CA283" s="3">
        <f t="shared" si="383"/>
        <v>1</v>
      </c>
      <c r="CB283" s="3">
        <f t="shared" si="384"/>
        <v>1.1000000000000001</v>
      </c>
      <c r="CC283" s="3">
        <f t="shared" si="385"/>
        <v>110.00000000000001</v>
      </c>
      <c r="CD283" s="3">
        <f t="shared" si="386"/>
        <v>1</v>
      </c>
      <c r="CE283" s="3">
        <f t="shared" si="387"/>
        <v>0</v>
      </c>
      <c r="CF283" s="3">
        <f t="shared" si="394"/>
        <v>1</v>
      </c>
      <c r="CG283" s="16" t="str">
        <f t="shared" si="395"/>
        <v/>
      </c>
      <c r="CI283" s="12">
        <f t="shared" si="396"/>
        <v>1</v>
      </c>
      <c r="CJ283" s="12">
        <f t="shared" si="397"/>
        <v>0</v>
      </c>
      <c r="CK283" s="12">
        <f t="shared" si="398"/>
        <v>1</v>
      </c>
      <c r="CL283" s="12" t="str">
        <f t="shared" si="399"/>
        <v/>
      </c>
      <c r="CM283" s="12">
        <f t="shared" si="388"/>
        <v>1</v>
      </c>
      <c r="CN283" s="12">
        <f t="shared" si="389"/>
        <v>0</v>
      </c>
      <c r="CO283" s="12">
        <f t="shared" si="400"/>
        <v>1</v>
      </c>
      <c r="CP283" s="12" t="str">
        <f t="shared" si="401"/>
        <v/>
      </c>
    </row>
    <row r="284" spans="1:94" x14ac:dyDescent="0.25">
      <c r="A284" t="s">
        <v>127</v>
      </c>
      <c r="B284" t="s">
        <v>239</v>
      </c>
      <c r="C284" t="s">
        <v>174</v>
      </c>
      <c r="D284" t="s">
        <v>18</v>
      </c>
      <c r="E284" t="s">
        <v>23</v>
      </c>
      <c r="F284" s="3">
        <v>3</v>
      </c>
      <c r="G284" s="3">
        <v>0</v>
      </c>
      <c r="H284" s="3" t="str">
        <f t="shared" si="390"/>
        <v>H</v>
      </c>
      <c r="I284" s="3">
        <v>3.25</v>
      </c>
      <c r="J284" s="3">
        <v>4</v>
      </c>
      <c r="K284" s="3">
        <v>2</v>
      </c>
      <c r="L284" s="3">
        <v>1.44</v>
      </c>
      <c r="M284" s="3">
        <v>2.7</v>
      </c>
      <c r="N284" s="3">
        <f t="shared" si="322"/>
        <v>3</v>
      </c>
      <c r="O284" s="3">
        <f t="shared" si="323"/>
        <v>5.7692307692307709E-2</v>
      </c>
      <c r="P284" s="3">
        <f t="shared" si="324"/>
        <v>6.481481481481477E-2</v>
      </c>
      <c r="Q284" s="3">
        <f t="shared" si="325"/>
        <v>3.4375</v>
      </c>
      <c r="R284" s="3">
        <f t="shared" si="326"/>
        <v>4.2307692307692308</v>
      </c>
      <c r="S284" s="3">
        <f t="shared" si="327"/>
        <v>2.1153846153846154</v>
      </c>
      <c r="T284" s="3">
        <f t="shared" si="328"/>
        <v>1.523076923076923</v>
      </c>
      <c r="U284" s="3">
        <f t="shared" si="329"/>
        <v>2.8557692307692308</v>
      </c>
      <c r="V284" s="4">
        <f t="shared" si="330"/>
        <v>0.30769230769230771</v>
      </c>
      <c r="W284" s="4">
        <f t="shared" si="331"/>
        <v>0.25</v>
      </c>
      <c r="X284" s="4">
        <f t="shared" si="332"/>
        <v>0.5</v>
      </c>
      <c r="Y284" s="4">
        <f t="shared" si="333"/>
        <v>0.69444444444444442</v>
      </c>
      <c r="Z284" s="4">
        <f t="shared" si="334"/>
        <v>0.37037037037037035</v>
      </c>
      <c r="AA284" s="4">
        <f t="shared" si="335"/>
        <v>0.8125</v>
      </c>
      <c r="AB284" s="4">
        <f t="shared" si="336"/>
        <v>1.625</v>
      </c>
      <c r="AC284" s="4">
        <f t="shared" si="337"/>
        <v>1.2307692307692308</v>
      </c>
      <c r="AD284" s="4">
        <f t="shared" si="338"/>
        <v>2</v>
      </c>
      <c r="AE284" s="4">
        <f t="shared" si="339"/>
        <v>0.61538461538461542</v>
      </c>
      <c r="AF284" s="4">
        <f t="shared" si="340"/>
        <v>0.5</v>
      </c>
      <c r="AG284" s="4">
        <f t="shared" si="341"/>
        <v>0.53333333333333333</v>
      </c>
      <c r="AH284" s="4">
        <f t="shared" si="342"/>
        <v>1.8750000000000002</v>
      </c>
      <c r="AI284" s="4">
        <f t="shared" si="343"/>
        <v>1.3221153846153846</v>
      </c>
      <c r="AJ284" s="4">
        <f t="shared" si="344"/>
        <v>-0.79326923076923084</v>
      </c>
      <c r="AK284" s="4">
        <f t="shared" si="345"/>
        <v>2.1153846153846154</v>
      </c>
      <c r="AL284" s="4">
        <f t="shared" si="346"/>
        <v>-1.3326923076923078</v>
      </c>
      <c r="AM284" s="4">
        <f t="shared" si="347"/>
        <v>1.3326923076923078</v>
      </c>
      <c r="AN284" s="4">
        <f t="shared" si="348"/>
        <v>0.66105769230769229</v>
      </c>
      <c r="AO284" s="4">
        <f t="shared" si="349"/>
        <v>-0.39663461538461542</v>
      </c>
      <c r="AP284" s="4">
        <f t="shared" si="350"/>
        <v>1.0576923076923077</v>
      </c>
      <c r="AQ284" s="4">
        <f t="shared" si="351"/>
        <v>-0.66634615384615392</v>
      </c>
      <c r="AR284" s="4">
        <f t="shared" si="352"/>
        <v>0.66634615384615392</v>
      </c>
      <c r="AS284" s="4">
        <f t="shared" si="353"/>
        <v>0.58410940853438231</v>
      </c>
      <c r="AT284" s="4">
        <f t="shared" si="354"/>
        <v>-0.37760182096508388</v>
      </c>
      <c r="AU284" s="4">
        <f t="shared" si="355"/>
        <v>0.81342820335729482</v>
      </c>
      <c r="AV284" s="4">
        <f t="shared" si="356"/>
        <v>-0.58778067723074934</v>
      </c>
      <c r="AW284" s="4">
        <f t="shared" si="357"/>
        <v>0.58778067723074934</v>
      </c>
      <c r="AX284" s="4">
        <f t="shared" si="358"/>
        <v>105.13969353618882</v>
      </c>
      <c r="AY284" s="4">
        <f t="shared" si="359"/>
        <v>-67.968327773715103</v>
      </c>
      <c r="AZ284" s="4">
        <f t="shared" si="360"/>
        <v>146.41707660431305</v>
      </c>
      <c r="BA284" s="4">
        <f t="shared" si="361"/>
        <v>-105.80052190153488</v>
      </c>
      <c r="BB284" s="4">
        <f t="shared" si="362"/>
        <v>105.80052190153488</v>
      </c>
      <c r="BC284" s="4">
        <f t="shared" si="363"/>
        <v>0.625</v>
      </c>
      <c r="BD284" s="4">
        <f t="shared" si="364"/>
        <v>-0.1875</v>
      </c>
      <c r="BE284" s="4">
        <f t="shared" si="365"/>
        <v>1</v>
      </c>
      <c r="BF284" s="4">
        <f t="shared" si="366"/>
        <v>-0.46666666666666673</v>
      </c>
      <c r="BG284" s="4">
        <f t="shared" si="367"/>
        <v>0.87500000000000011</v>
      </c>
      <c r="BH284" s="4">
        <f t="shared" si="368"/>
        <v>1.0686531424904113</v>
      </c>
      <c r="BI284" s="4">
        <f t="shared" si="369"/>
        <v>3.2612179487179489</v>
      </c>
      <c r="BJ284" s="4">
        <f t="shared" si="370"/>
        <v>0.32768528791843571</v>
      </c>
      <c r="BK284" s="4">
        <f t="shared" si="371"/>
        <v>0.94235576800438015</v>
      </c>
      <c r="BL284" s="4">
        <f t="shared" si="372"/>
        <v>2.1894230769230769</v>
      </c>
      <c r="BM284" s="4">
        <f t="shared" si="373"/>
        <v>0.43041282333094216</v>
      </c>
      <c r="BN284" s="3">
        <f t="shared" si="374"/>
        <v>1</v>
      </c>
      <c r="BO284" s="3">
        <v>100</v>
      </c>
      <c r="BP284" s="3">
        <f t="shared" si="375"/>
        <v>2.25</v>
      </c>
      <c r="BQ284" s="3">
        <f t="shared" si="376"/>
        <v>225</v>
      </c>
      <c r="BR284" s="3">
        <f t="shared" si="377"/>
        <v>0</v>
      </c>
      <c r="BS284" s="3">
        <f t="shared" si="378"/>
        <v>-1</v>
      </c>
      <c r="BT284" s="3">
        <f t="shared" si="391"/>
        <v>-100</v>
      </c>
      <c r="BU284" s="3">
        <f t="shared" si="379"/>
        <v>0</v>
      </c>
      <c r="BV284" s="3">
        <f t="shared" si="380"/>
        <v>-1</v>
      </c>
      <c r="BW284" s="3">
        <f t="shared" si="392"/>
        <v>-100</v>
      </c>
      <c r="BX284" s="3">
        <f t="shared" si="381"/>
        <v>1</v>
      </c>
      <c r="BY284" s="3">
        <f t="shared" si="382"/>
        <v>0.43999999999999995</v>
      </c>
      <c r="BZ284" s="3">
        <f t="shared" si="393"/>
        <v>43.999999999999993</v>
      </c>
      <c r="CA284" s="3">
        <f t="shared" si="383"/>
        <v>0</v>
      </c>
      <c r="CB284" s="3">
        <f t="shared" si="384"/>
        <v>-1</v>
      </c>
      <c r="CC284" s="3">
        <f t="shared" si="385"/>
        <v>-100</v>
      </c>
      <c r="CD284" s="3">
        <f t="shared" si="386"/>
        <v>1</v>
      </c>
      <c r="CE284" s="3">
        <f t="shared" si="387"/>
        <v>0</v>
      </c>
      <c r="CF284" s="3">
        <f t="shared" si="394"/>
        <v>1</v>
      </c>
      <c r="CG284" s="16" t="str">
        <f t="shared" si="395"/>
        <v/>
      </c>
      <c r="CI284" s="12">
        <f t="shared" si="396"/>
        <v>1</v>
      </c>
      <c r="CJ284" s="12">
        <f t="shared" si="397"/>
        <v>0</v>
      </c>
      <c r="CK284" s="12">
        <f t="shared" si="398"/>
        <v>1</v>
      </c>
      <c r="CL284" s="12" t="str">
        <f t="shared" si="399"/>
        <v/>
      </c>
      <c r="CM284" s="12">
        <f t="shared" si="388"/>
        <v>1</v>
      </c>
      <c r="CN284" s="12">
        <f t="shared" si="389"/>
        <v>0</v>
      </c>
      <c r="CO284" s="12">
        <f t="shared" si="400"/>
        <v>1</v>
      </c>
      <c r="CP284" s="12" t="str">
        <f t="shared" si="401"/>
        <v/>
      </c>
    </row>
    <row r="285" spans="1:94" x14ac:dyDescent="0.25">
      <c r="A285" t="s">
        <v>127</v>
      </c>
      <c r="B285" t="s">
        <v>240</v>
      </c>
      <c r="C285" t="s">
        <v>134</v>
      </c>
      <c r="D285" t="s">
        <v>14</v>
      </c>
      <c r="E285" t="s">
        <v>21</v>
      </c>
      <c r="F285" s="3">
        <v>1</v>
      </c>
      <c r="G285" s="3">
        <v>1</v>
      </c>
      <c r="H285" s="3" t="str">
        <f t="shared" si="390"/>
        <v>D</v>
      </c>
      <c r="I285" s="3">
        <v>2.38</v>
      </c>
      <c r="J285" s="3">
        <v>3.75</v>
      </c>
      <c r="K285" s="3">
        <v>2.8</v>
      </c>
      <c r="L285" s="3">
        <v>1.57</v>
      </c>
      <c r="M285" s="3">
        <v>2.35</v>
      </c>
      <c r="N285" s="3">
        <f t="shared" si="322"/>
        <v>2</v>
      </c>
      <c r="O285" s="3">
        <f t="shared" si="323"/>
        <v>4.3977591036414632E-2</v>
      </c>
      <c r="P285" s="3">
        <f t="shared" si="324"/>
        <v>6.2474590052852608E-2</v>
      </c>
      <c r="Q285" s="3">
        <f t="shared" si="325"/>
        <v>2.4846666666666666</v>
      </c>
      <c r="R285" s="3">
        <f t="shared" si="326"/>
        <v>3.9149159663865549</v>
      </c>
      <c r="S285" s="3">
        <f t="shared" si="327"/>
        <v>2.923137254901961</v>
      </c>
      <c r="T285" s="3">
        <f t="shared" si="328"/>
        <v>1.639044817927171</v>
      </c>
      <c r="U285" s="3">
        <f t="shared" si="329"/>
        <v>2.4533473389355747</v>
      </c>
      <c r="V285" s="4">
        <f t="shared" si="330"/>
        <v>0.42016806722689076</v>
      </c>
      <c r="W285" s="4">
        <f t="shared" si="331"/>
        <v>0.26666666666666666</v>
      </c>
      <c r="X285" s="4">
        <f t="shared" si="332"/>
        <v>0.35714285714285715</v>
      </c>
      <c r="Y285" s="4">
        <f t="shared" si="333"/>
        <v>0.63694267515923564</v>
      </c>
      <c r="Z285" s="4">
        <f t="shared" si="334"/>
        <v>0.42553191489361702</v>
      </c>
      <c r="AA285" s="4">
        <f t="shared" si="335"/>
        <v>0.6346666666666666</v>
      </c>
      <c r="AB285" s="4">
        <f t="shared" si="336"/>
        <v>0.85</v>
      </c>
      <c r="AC285" s="4">
        <f t="shared" si="337"/>
        <v>1.5756302521008405</v>
      </c>
      <c r="AD285" s="4">
        <f t="shared" si="338"/>
        <v>1.3392857142857144</v>
      </c>
      <c r="AE285" s="4">
        <f t="shared" si="339"/>
        <v>1.1764705882352942</v>
      </c>
      <c r="AF285" s="4">
        <f t="shared" si="340"/>
        <v>0.74666666666666659</v>
      </c>
      <c r="AG285" s="4">
        <f t="shared" si="341"/>
        <v>0.66808510638297869</v>
      </c>
      <c r="AH285" s="4">
        <f t="shared" si="342"/>
        <v>1.4968152866242037</v>
      </c>
      <c r="AI285" s="4">
        <f t="shared" si="343"/>
        <v>-0.43847058823529439</v>
      </c>
      <c r="AJ285" s="4">
        <f t="shared" si="344"/>
        <v>-1.4302492997198883</v>
      </c>
      <c r="AK285" s="4">
        <f t="shared" si="345"/>
        <v>0.99177871148459396</v>
      </c>
      <c r="AL285" s="4">
        <f t="shared" si="346"/>
        <v>-0.81430252100840361</v>
      </c>
      <c r="AM285" s="4">
        <f t="shared" si="347"/>
        <v>0.81430252100840361</v>
      </c>
      <c r="AN285" s="4">
        <f t="shared" si="348"/>
        <v>-0.21923529411764719</v>
      </c>
      <c r="AO285" s="4">
        <f t="shared" si="349"/>
        <v>-0.71512464985994417</v>
      </c>
      <c r="AP285" s="4">
        <f t="shared" si="350"/>
        <v>0.49588935574229698</v>
      </c>
      <c r="AQ285" s="4">
        <f t="shared" si="351"/>
        <v>-0.40715126050420181</v>
      </c>
      <c r="AR285" s="4">
        <f t="shared" si="352"/>
        <v>0.40715126050420181</v>
      </c>
      <c r="AS285" s="4">
        <f t="shared" si="353"/>
        <v>-0.21582078525302614</v>
      </c>
      <c r="AT285" s="4">
        <f t="shared" si="354"/>
        <v>-0.62080477698341585</v>
      </c>
      <c r="AU285" s="4">
        <f t="shared" si="355"/>
        <v>0.46035368943539468</v>
      </c>
      <c r="AV285" s="4">
        <f t="shared" si="356"/>
        <v>-0.38665601443279363</v>
      </c>
      <c r="AW285" s="4">
        <f t="shared" si="357"/>
        <v>0.38665601443279363</v>
      </c>
      <c r="AX285" s="4">
        <f t="shared" si="358"/>
        <v>-38.847741345544705</v>
      </c>
      <c r="AY285" s="4">
        <f t="shared" si="359"/>
        <v>-111.74485985701486</v>
      </c>
      <c r="AZ285" s="4">
        <f t="shared" si="360"/>
        <v>82.863664098371046</v>
      </c>
      <c r="BA285" s="4">
        <f t="shared" si="361"/>
        <v>-69.598082597902859</v>
      </c>
      <c r="BB285" s="4">
        <f t="shared" si="362"/>
        <v>69.598082597902859</v>
      </c>
      <c r="BC285" s="4">
        <f t="shared" si="363"/>
        <v>-0.15000000000000008</v>
      </c>
      <c r="BD285" s="4">
        <f t="shared" si="364"/>
        <v>-0.3653333333333334</v>
      </c>
      <c r="BE285" s="4">
        <f t="shared" si="365"/>
        <v>0.3392857142857143</v>
      </c>
      <c r="BF285" s="4">
        <f t="shared" si="366"/>
        <v>-0.33191489361702131</v>
      </c>
      <c r="BG285" s="4">
        <f t="shared" si="367"/>
        <v>0.49681528662420393</v>
      </c>
      <c r="BH285" s="4">
        <f t="shared" si="368"/>
        <v>0.73274535465952317</v>
      </c>
      <c r="BI285" s="4">
        <f t="shared" si="369"/>
        <v>3.1075732959850608</v>
      </c>
      <c r="BJ285" s="4">
        <f t="shared" si="370"/>
        <v>0.23579342621016194</v>
      </c>
      <c r="BK285" s="4">
        <f t="shared" si="371"/>
        <v>0.57579883454234604</v>
      </c>
      <c r="BL285" s="4">
        <f t="shared" si="372"/>
        <v>2.0461960784313726</v>
      </c>
      <c r="BM285" s="4">
        <f t="shared" si="373"/>
        <v>0.2813996374109744</v>
      </c>
      <c r="BN285" s="3">
        <f t="shared" si="374"/>
        <v>0</v>
      </c>
      <c r="BO285" s="3">
        <v>100</v>
      </c>
      <c r="BP285" s="3">
        <f t="shared" si="375"/>
        <v>-1</v>
      </c>
      <c r="BQ285" s="3">
        <f t="shared" si="376"/>
        <v>-100</v>
      </c>
      <c r="BR285" s="3">
        <f t="shared" si="377"/>
        <v>0</v>
      </c>
      <c r="BS285" s="3">
        <f t="shared" si="378"/>
        <v>-1</v>
      </c>
      <c r="BT285" s="3">
        <f t="shared" si="391"/>
        <v>-100</v>
      </c>
      <c r="BU285" s="3">
        <f t="shared" si="379"/>
        <v>1</v>
      </c>
      <c r="BV285" s="3">
        <f t="shared" si="380"/>
        <v>2.75</v>
      </c>
      <c r="BW285" s="3">
        <f t="shared" si="392"/>
        <v>275</v>
      </c>
      <c r="BX285" s="3">
        <f t="shared" si="381"/>
        <v>0</v>
      </c>
      <c r="BY285" s="3">
        <f t="shared" si="382"/>
        <v>-1</v>
      </c>
      <c r="BZ285" s="3">
        <f t="shared" si="393"/>
        <v>-100</v>
      </c>
      <c r="CA285" s="3">
        <f t="shared" si="383"/>
        <v>1</v>
      </c>
      <c r="CB285" s="3">
        <f t="shared" si="384"/>
        <v>1.35</v>
      </c>
      <c r="CC285" s="3">
        <f t="shared" si="385"/>
        <v>135</v>
      </c>
      <c r="CD285" s="3">
        <f t="shared" si="386"/>
        <v>1</v>
      </c>
      <c r="CE285" s="3">
        <f t="shared" si="387"/>
        <v>0</v>
      </c>
      <c r="CF285" s="3">
        <f t="shared" si="394"/>
        <v>1</v>
      </c>
      <c r="CG285" s="16" t="str">
        <f t="shared" si="395"/>
        <v/>
      </c>
      <c r="CI285" s="12">
        <f t="shared" si="396"/>
        <v>1</v>
      </c>
      <c r="CJ285" s="12">
        <f t="shared" si="397"/>
        <v>0</v>
      </c>
      <c r="CK285" s="12">
        <f t="shared" si="398"/>
        <v>1</v>
      </c>
      <c r="CL285" s="12" t="str">
        <f t="shared" si="399"/>
        <v/>
      </c>
      <c r="CM285" s="12">
        <f t="shared" si="388"/>
        <v>1</v>
      </c>
      <c r="CN285" s="12">
        <f t="shared" si="389"/>
        <v>0</v>
      </c>
      <c r="CO285" s="12">
        <f t="shared" si="400"/>
        <v>1</v>
      </c>
      <c r="CP285" s="12" t="str">
        <f t="shared" si="401"/>
        <v/>
      </c>
    </row>
    <row r="286" spans="1:94" x14ac:dyDescent="0.25">
      <c r="A286" t="s">
        <v>127</v>
      </c>
      <c r="B286" t="s">
        <v>241</v>
      </c>
      <c r="C286" t="s">
        <v>172</v>
      </c>
      <c r="D286" t="s">
        <v>20</v>
      </c>
      <c r="E286" t="s">
        <v>14</v>
      </c>
      <c r="F286" s="3">
        <v>4</v>
      </c>
      <c r="G286" s="3">
        <v>3</v>
      </c>
      <c r="H286" s="3" t="str">
        <f t="shared" si="390"/>
        <v>H</v>
      </c>
      <c r="I286" s="3">
        <v>1.83</v>
      </c>
      <c r="J286" s="3">
        <v>4.2</v>
      </c>
      <c r="K286" s="3">
        <v>3.75</v>
      </c>
      <c r="L286" s="3">
        <v>1.48</v>
      </c>
      <c r="M286" s="3">
        <v>2.6</v>
      </c>
      <c r="N286" s="3">
        <f t="shared" si="322"/>
        <v>7</v>
      </c>
      <c r="O286" s="3">
        <f t="shared" si="323"/>
        <v>5.1209992193598675E-2</v>
      </c>
      <c r="P286" s="3">
        <f t="shared" si="324"/>
        <v>6.0291060291060239E-2</v>
      </c>
      <c r="Q286" s="3">
        <f t="shared" si="325"/>
        <v>1.9237142857142857</v>
      </c>
      <c r="R286" s="3">
        <f t="shared" si="326"/>
        <v>4.4150819672131147</v>
      </c>
      <c r="S286" s="3">
        <f t="shared" si="327"/>
        <v>3.9420374707259951</v>
      </c>
      <c r="T286" s="3">
        <f t="shared" si="328"/>
        <v>1.5557907884465261</v>
      </c>
      <c r="U286" s="3">
        <f t="shared" si="329"/>
        <v>2.7331459797033566</v>
      </c>
      <c r="V286" s="4">
        <f t="shared" si="330"/>
        <v>0.54644808743169393</v>
      </c>
      <c r="W286" s="4">
        <f t="shared" si="331"/>
        <v>0.23809523809523808</v>
      </c>
      <c r="X286" s="4">
        <f t="shared" si="332"/>
        <v>0.26666666666666666</v>
      </c>
      <c r="Y286" s="4">
        <f t="shared" si="333"/>
        <v>0.67567567567567566</v>
      </c>
      <c r="Z286" s="4">
        <f t="shared" si="334"/>
        <v>0.38461538461538458</v>
      </c>
      <c r="AA286" s="4">
        <f t="shared" si="335"/>
        <v>0.43571428571428572</v>
      </c>
      <c r="AB286" s="4">
        <f t="shared" si="336"/>
        <v>0.48800000000000004</v>
      </c>
      <c r="AC286" s="4">
        <f t="shared" si="337"/>
        <v>2.2950819672131146</v>
      </c>
      <c r="AD286" s="4">
        <f t="shared" si="338"/>
        <v>1.1200000000000001</v>
      </c>
      <c r="AE286" s="4">
        <f t="shared" si="339"/>
        <v>2.0491803278688523</v>
      </c>
      <c r="AF286" s="4">
        <f t="shared" si="340"/>
        <v>0.89285714285714279</v>
      </c>
      <c r="AG286" s="4">
        <f t="shared" si="341"/>
        <v>0.56923076923076921</v>
      </c>
      <c r="AH286" s="4">
        <f t="shared" si="342"/>
        <v>1.7567567567567568</v>
      </c>
      <c r="AI286" s="4">
        <f t="shared" si="343"/>
        <v>-2.0183231850117096</v>
      </c>
      <c r="AJ286" s="4">
        <f t="shared" si="344"/>
        <v>-2.4913676814988293</v>
      </c>
      <c r="AK286" s="4">
        <f t="shared" si="345"/>
        <v>0.47304449648711966</v>
      </c>
      <c r="AL286" s="4">
        <f t="shared" si="346"/>
        <v>-1.1773551912568305</v>
      </c>
      <c r="AM286" s="4">
        <f t="shared" si="347"/>
        <v>1.1773551912568305</v>
      </c>
      <c r="AN286" s="4">
        <f t="shared" si="348"/>
        <v>-1.0091615925058548</v>
      </c>
      <c r="AO286" s="4">
        <f t="shared" si="349"/>
        <v>-1.2456838407494146</v>
      </c>
      <c r="AP286" s="4">
        <f t="shared" si="350"/>
        <v>0.23652224824355983</v>
      </c>
      <c r="AQ286" s="4">
        <f t="shared" si="351"/>
        <v>-0.58867759562841526</v>
      </c>
      <c r="AR286" s="4">
        <f t="shared" si="352"/>
        <v>0.58867759562841526</v>
      </c>
      <c r="AS286" s="4">
        <f t="shared" si="353"/>
        <v>-0.78995804003581571</v>
      </c>
      <c r="AT286" s="4">
        <f t="shared" si="354"/>
        <v>-0.89436747754850798</v>
      </c>
      <c r="AU286" s="4">
        <f t="shared" si="355"/>
        <v>0.23225405219467754</v>
      </c>
      <c r="AV286" s="4">
        <f t="shared" si="356"/>
        <v>-0.53205260306598501</v>
      </c>
      <c r="AW286" s="4">
        <f t="shared" si="357"/>
        <v>0.53205260306598501</v>
      </c>
      <c r="AX286" s="4">
        <f t="shared" si="358"/>
        <v>-142.19244720644681</v>
      </c>
      <c r="AY286" s="4">
        <f t="shared" si="359"/>
        <v>-160.98614595873144</v>
      </c>
      <c r="AZ286" s="4">
        <f t="shared" si="360"/>
        <v>41.805729395041958</v>
      </c>
      <c r="BA286" s="4">
        <f t="shared" si="361"/>
        <v>-95.76946855187731</v>
      </c>
      <c r="BB286" s="4">
        <f t="shared" si="362"/>
        <v>95.76946855187731</v>
      </c>
      <c r="BC286" s="4">
        <f t="shared" si="363"/>
        <v>-0.51200000000000001</v>
      </c>
      <c r="BD286" s="4">
        <f t="shared" si="364"/>
        <v>-0.56428571428571439</v>
      </c>
      <c r="BE286" s="4">
        <f t="shared" si="365"/>
        <v>0.12000000000000006</v>
      </c>
      <c r="BF286" s="4">
        <f t="shared" si="366"/>
        <v>-0.43076923076923079</v>
      </c>
      <c r="BG286" s="4">
        <f t="shared" si="367"/>
        <v>0.7567567567567568</v>
      </c>
      <c r="BH286" s="4">
        <f t="shared" si="368"/>
        <v>1.3231472895606056</v>
      </c>
      <c r="BI286" s="4">
        <f t="shared" si="369"/>
        <v>3.4269445745511313</v>
      </c>
      <c r="BJ286" s="4">
        <f t="shared" si="370"/>
        <v>0.38610116410590456</v>
      </c>
      <c r="BK286" s="4">
        <f t="shared" si="371"/>
        <v>0.83251583960288889</v>
      </c>
      <c r="BL286" s="4">
        <f t="shared" si="372"/>
        <v>2.1444683840749414</v>
      </c>
      <c r="BM286" s="4">
        <f t="shared" si="373"/>
        <v>0.3882154877102611</v>
      </c>
      <c r="BN286" s="3">
        <f t="shared" si="374"/>
        <v>1</v>
      </c>
      <c r="BO286" s="3">
        <v>100</v>
      </c>
      <c r="BP286" s="3">
        <f t="shared" si="375"/>
        <v>0.83000000000000007</v>
      </c>
      <c r="BQ286" s="3">
        <f t="shared" si="376"/>
        <v>83</v>
      </c>
      <c r="BR286" s="3">
        <f t="shared" si="377"/>
        <v>0</v>
      </c>
      <c r="BS286" s="3">
        <f t="shared" si="378"/>
        <v>-1</v>
      </c>
      <c r="BT286" s="3">
        <f t="shared" si="391"/>
        <v>-100</v>
      </c>
      <c r="BU286" s="3">
        <f t="shared" si="379"/>
        <v>0</v>
      </c>
      <c r="BV286" s="3">
        <f t="shared" si="380"/>
        <v>-1</v>
      </c>
      <c r="BW286" s="3">
        <f t="shared" si="392"/>
        <v>-100</v>
      </c>
      <c r="BX286" s="3">
        <f t="shared" si="381"/>
        <v>1</v>
      </c>
      <c r="BY286" s="3">
        <f t="shared" si="382"/>
        <v>0.48</v>
      </c>
      <c r="BZ286" s="3">
        <f t="shared" si="393"/>
        <v>48</v>
      </c>
      <c r="CA286" s="3">
        <f t="shared" si="383"/>
        <v>0</v>
      </c>
      <c r="CB286" s="3">
        <f t="shared" si="384"/>
        <v>-1</v>
      </c>
      <c r="CC286" s="3">
        <f t="shared" si="385"/>
        <v>-100</v>
      </c>
      <c r="CD286" s="3">
        <f t="shared" si="386"/>
        <v>1</v>
      </c>
      <c r="CE286" s="3">
        <f t="shared" si="387"/>
        <v>0</v>
      </c>
      <c r="CF286" s="3">
        <f t="shared" si="394"/>
        <v>1</v>
      </c>
      <c r="CG286" s="16" t="str">
        <f t="shared" si="395"/>
        <v/>
      </c>
      <c r="CI286" s="12">
        <f t="shared" si="396"/>
        <v>1</v>
      </c>
      <c r="CJ286" s="12">
        <f t="shared" si="397"/>
        <v>0</v>
      </c>
      <c r="CK286" s="12">
        <f t="shared" si="398"/>
        <v>1</v>
      </c>
      <c r="CL286" s="12" t="str">
        <f t="shared" si="399"/>
        <v/>
      </c>
      <c r="CM286" s="12">
        <f t="shared" si="388"/>
        <v>1</v>
      </c>
      <c r="CN286" s="12">
        <f t="shared" si="389"/>
        <v>0</v>
      </c>
      <c r="CO286" s="12">
        <f t="shared" si="400"/>
        <v>1</v>
      </c>
      <c r="CP286" s="12" t="str">
        <f t="shared" si="401"/>
        <v/>
      </c>
    </row>
    <row r="287" spans="1:94" x14ac:dyDescent="0.25">
      <c r="A287" t="s">
        <v>127</v>
      </c>
      <c r="B287" t="s">
        <v>241</v>
      </c>
      <c r="C287" t="s">
        <v>173</v>
      </c>
      <c r="D287" t="s">
        <v>13</v>
      </c>
      <c r="E287" t="s">
        <v>17</v>
      </c>
      <c r="F287" s="3">
        <v>2</v>
      </c>
      <c r="G287" s="3">
        <v>1</v>
      </c>
      <c r="H287" s="3" t="str">
        <f t="shared" si="390"/>
        <v>H</v>
      </c>
      <c r="I287" s="3">
        <v>2.2000000000000002</v>
      </c>
      <c r="J287" s="3">
        <v>3.75</v>
      </c>
      <c r="K287" s="3">
        <v>3.2</v>
      </c>
      <c r="L287" s="3">
        <v>1.62</v>
      </c>
      <c r="M287" s="3">
        <v>2.25</v>
      </c>
      <c r="N287" s="3">
        <f t="shared" si="322"/>
        <v>3</v>
      </c>
      <c r="O287" s="3">
        <f t="shared" si="323"/>
        <v>3.3712121212121193E-2</v>
      </c>
      <c r="P287" s="3">
        <f t="shared" si="324"/>
        <v>6.1728395061728336E-2</v>
      </c>
      <c r="Q287" s="3">
        <f t="shared" si="325"/>
        <v>2.2741666666666669</v>
      </c>
      <c r="R287" s="3">
        <f t="shared" si="326"/>
        <v>3.8764204545454546</v>
      </c>
      <c r="S287" s="3">
        <f t="shared" si="327"/>
        <v>3.3078787878787881</v>
      </c>
      <c r="T287" s="3">
        <f t="shared" si="328"/>
        <v>1.6746136363636364</v>
      </c>
      <c r="U287" s="3">
        <f t="shared" si="329"/>
        <v>2.3258522727272726</v>
      </c>
      <c r="V287" s="4">
        <f t="shared" si="330"/>
        <v>0.45454545454545453</v>
      </c>
      <c r="W287" s="4">
        <f t="shared" si="331"/>
        <v>0.26666666666666666</v>
      </c>
      <c r="X287" s="4">
        <f t="shared" si="332"/>
        <v>0.3125</v>
      </c>
      <c r="Y287" s="4">
        <f t="shared" si="333"/>
        <v>0.61728395061728392</v>
      </c>
      <c r="Z287" s="4">
        <f t="shared" si="334"/>
        <v>0.44444444444444442</v>
      </c>
      <c r="AA287" s="4">
        <f t="shared" si="335"/>
        <v>0.58666666666666667</v>
      </c>
      <c r="AB287" s="4">
        <f t="shared" si="336"/>
        <v>0.6875</v>
      </c>
      <c r="AC287" s="4">
        <f t="shared" si="337"/>
        <v>1.7045454545454544</v>
      </c>
      <c r="AD287" s="4">
        <f t="shared" si="338"/>
        <v>1.171875</v>
      </c>
      <c r="AE287" s="4">
        <f t="shared" si="339"/>
        <v>1.4545454545454546</v>
      </c>
      <c r="AF287" s="4">
        <f t="shared" si="340"/>
        <v>0.85333333333333339</v>
      </c>
      <c r="AG287" s="4">
        <f t="shared" si="341"/>
        <v>0.72000000000000008</v>
      </c>
      <c r="AH287" s="4">
        <f t="shared" si="342"/>
        <v>1.3888888888888888</v>
      </c>
      <c r="AI287" s="4">
        <f t="shared" si="343"/>
        <v>-1.0337121212121212</v>
      </c>
      <c r="AJ287" s="4">
        <f t="shared" si="344"/>
        <v>-1.6022537878787877</v>
      </c>
      <c r="AK287" s="4">
        <f t="shared" si="345"/>
        <v>0.5685416666666665</v>
      </c>
      <c r="AL287" s="4">
        <f t="shared" si="346"/>
        <v>-0.65123863636363621</v>
      </c>
      <c r="AM287" s="4">
        <f t="shared" si="347"/>
        <v>0.65123863636363621</v>
      </c>
      <c r="AN287" s="4">
        <f t="shared" si="348"/>
        <v>-0.5168560606060606</v>
      </c>
      <c r="AO287" s="4">
        <f t="shared" si="349"/>
        <v>-0.80112689393939385</v>
      </c>
      <c r="AP287" s="4">
        <f t="shared" si="350"/>
        <v>0.28427083333333325</v>
      </c>
      <c r="AQ287" s="4">
        <f t="shared" si="351"/>
        <v>-0.32561931818181811</v>
      </c>
      <c r="AR287" s="4">
        <f t="shared" si="352"/>
        <v>0.32561931818181811</v>
      </c>
      <c r="AS287" s="4">
        <f t="shared" si="353"/>
        <v>-0.47704134486790273</v>
      </c>
      <c r="AT287" s="4">
        <f t="shared" si="354"/>
        <v>-0.67542769505535261</v>
      </c>
      <c r="AU287" s="4">
        <f t="shared" si="355"/>
        <v>0.27696463819015738</v>
      </c>
      <c r="AV287" s="4">
        <f t="shared" si="356"/>
        <v>-0.31479194918367048</v>
      </c>
      <c r="AW287" s="4">
        <f t="shared" si="357"/>
        <v>0.31479194918367048</v>
      </c>
      <c r="AX287" s="4">
        <f t="shared" si="358"/>
        <v>-85.867442076222488</v>
      </c>
      <c r="AY287" s="4">
        <f t="shared" si="359"/>
        <v>-121.57698510996347</v>
      </c>
      <c r="AZ287" s="4">
        <f t="shared" si="360"/>
        <v>49.853634874228327</v>
      </c>
      <c r="BA287" s="4">
        <f t="shared" si="361"/>
        <v>-56.662550853060687</v>
      </c>
      <c r="BB287" s="4">
        <f t="shared" si="362"/>
        <v>56.662550853060687</v>
      </c>
      <c r="BC287" s="4">
        <f t="shared" si="363"/>
        <v>-0.3125</v>
      </c>
      <c r="BD287" s="4">
        <f t="shared" si="364"/>
        <v>-0.41333333333333327</v>
      </c>
      <c r="BE287" s="4">
        <f t="shared" si="365"/>
        <v>0.17187499999999994</v>
      </c>
      <c r="BF287" s="4">
        <f t="shared" si="366"/>
        <v>-0.27999999999999997</v>
      </c>
      <c r="BG287" s="4">
        <f t="shared" si="367"/>
        <v>0.38888888888888878</v>
      </c>
      <c r="BH287" s="4">
        <f t="shared" si="368"/>
        <v>0.81230306095784366</v>
      </c>
      <c r="BI287" s="4">
        <f t="shared" si="369"/>
        <v>3.1528219696969697</v>
      </c>
      <c r="BJ287" s="4">
        <f t="shared" si="370"/>
        <v>0.25764317451642132</v>
      </c>
      <c r="BK287" s="4">
        <f t="shared" si="371"/>
        <v>0.46049525594340485</v>
      </c>
      <c r="BL287" s="4">
        <f t="shared" si="372"/>
        <v>2.0002329545454547</v>
      </c>
      <c r="BM287" s="4">
        <f t="shared" si="373"/>
        <v>0.23022081247933976</v>
      </c>
      <c r="BN287" s="3">
        <f t="shared" si="374"/>
        <v>1</v>
      </c>
      <c r="BO287" s="3">
        <v>100</v>
      </c>
      <c r="BP287" s="3">
        <f t="shared" si="375"/>
        <v>1.2000000000000002</v>
      </c>
      <c r="BQ287" s="3">
        <f t="shared" si="376"/>
        <v>120.00000000000001</v>
      </c>
      <c r="BR287" s="3">
        <f t="shared" si="377"/>
        <v>0</v>
      </c>
      <c r="BS287" s="3">
        <f t="shared" si="378"/>
        <v>-1</v>
      </c>
      <c r="BT287" s="3">
        <f t="shared" si="391"/>
        <v>-100</v>
      </c>
      <c r="BU287" s="3">
        <f t="shared" si="379"/>
        <v>0</v>
      </c>
      <c r="BV287" s="3">
        <f t="shared" si="380"/>
        <v>-1</v>
      </c>
      <c r="BW287" s="3">
        <f t="shared" si="392"/>
        <v>-100</v>
      </c>
      <c r="BX287" s="3">
        <f t="shared" si="381"/>
        <v>1</v>
      </c>
      <c r="BY287" s="3">
        <f t="shared" si="382"/>
        <v>0.62000000000000011</v>
      </c>
      <c r="BZ287" s="3">
        <f t="shared" si="393"/>
        <v>62.000000000000014</v>
      </c>
      <c r="CA287" s="3">
        <f t="shared" si="383"/>
        <v>0</v>
      </c>
      <c r="CB287" s="3">
        <f t="shared" si="384"/>
        <v>-1</v>
      </c>
      <c r="CC287" s="3">
        <f t="shared" si="385"/>
        <v>-100</v>
      </c>
      <c r="CD287" s="3">
        <f t="shared" si="386"/>
        <v>1</v>
      </c>
      <c r="CE287" s="3">
        <f t="shared" si="387"/>
        <v>0</v>
      </c>
      <c r="CF287" s="3">
        <f t="shared" si="394"/>
        <v>1</v>
      </c>
      <c r="CG287" s="16" t="str">
        <f t="shared" si="395"/>
        <v/>
      </c>
      <c r="CI287" s="12">
        <f t="shared" si="396"/>
        <v>1</v>
      </c>
      <c r="CJ287" s="12">
        <f t="shared" si="397"/>
        <v>0</v>
      </c>
      <c r="CK287" s="12">
        <f t="shared" si="398"/>
        <v>1</v>
      </c>
      <c r="CL287" s="12" t="str">
        <f t="shared" si="399"/>
        <v/>
      </c>
      <c r="CM287" s="12">
        <f t="shared" si="388"/>
        <v>1</v>
      </c>
      <c r="CN287" s="12">
        <f t="shared" si="389"/>
        <v>0</v>
      </c>
      <c r="CO287" s="12">
        <f t="shared" si="400"/>
        <v>1</v>
      </c>
      <c r="CP287" s="12" t="str">
        <f t="shared" si="401"/>
        <v/>
      </c>
    </row>
    <row r="288" spans="1:94" x14ac:dyDescent="0.25">
      <c r="A288" t="s">
        <v>127</v>
      </c>
      <c r="B288" t="s">
        <v>241</v>
      </c>
      <c r="C288" t="s">
        <v>173</v>
      </c>
      <c r="D288" t="s">
        <v>24</v>
      </c>
      <c r="E288" t="s">
        <v>11</v>
      </c>
      <c r="F288" s="3">
        <v>2</v>
      </c>
      <c r="G288" s="3">
        <v>2</v>
      </c>
      <c r="H288" s="3" t="str">
        <f t="shared" si="390"/>
        <v>D</v>
      </c>
      <c r="I288" s="3">
        <v>1.29</v>
      </c>
      <c r="J288" s="3">
        <v>6.5</v>
      </c>
      <c r="K288" s="3">
        <v>9</v>
      </c>
      <c r="L288" s="3">
        <v>1.36</v>
      </c>
      <c r="M288" s="3">
        <v>3.1</v>
      </c>
      <c r="N288" s="3">
        <f t="shared" si="322"/>
        <v>4</v>
      </c>
      <c r="O288" s="3">
        <f t="shared" si="323"/>
        <v>4.0151063406877352E-2</v>
      </c>
      <c r="P288" s="3">
        <f t="shared" si="324"/>
        <v>5.7874762808349023E-2</v>
      </c>
      <c r="Q288" s="3">
        <f t="shared" si="325"/>
        <v>1.3417948717948718</v>
      </c>
      <c r="R288" s="3">
        <f t="shared" si="326"/>
        <v>6.760981912144703</v>
      </c>
      <c r="S288" s="3">
        <f t="shared" si="327"/>
        <v>9.3613595706618966</v>
      </c>
      <c r="T288" s="3">
        <f t="shared" si="328"/>
        <v>1.4146054462333533</v>
      </c>
      <c r="U288" s="3">
        <f t="shared" si="329"/>
        <v>3.2244682965613198</v>
      </c>
      <c r="V288" s="4">
        <f t="shared" si="330"/>
        <v>0.77519379844961234</v>
      </c>
      <c r="W288" s="4">
        <f t="shared" si="331"/>
        <v>0.15384615384615385</v>
      </c>
      <c r="X288" s="4">
        <f t="shared" si="332"/>
        <v>0.1111111111111111</v>
      </c>
      <c r="Y288" s="4">
        <f t="shared" si="333"/>
        <v>0.73529411764705876</v>
      </c>
      <c r="Z288" s="4">
        <f t="shared" si="334"/>
        <v>0.32258064516129031</v>
      </c>
      <c r="AA288" s="4">
        <f t="shared" si="335"/>
        <v>0.19846153846153847</v>
      </c>
      <c r="AB288" s="4">
        <f t="shared" si="336"/>
        <v>0.14333333333333334</v>
      </c>
      <c r="AC288" s="4">
        <f t="shared" si="337"/>
        <v>5.0387596899224807</v>
      </c>
      <c r="AD288" s="4">
        <f t="shared" si="338"/>
        <v>0.72222222222222221</v>
      </c>
      <c r="AE288" s="4">
        <f t="shared" si="339"/>
        <v>6.9767441860465116</v>
      </c>
      <c r="AF288" s="4">
        <f t="shared" si="340"/>
        <v>1.3846153846153846</v>
      </c>
      <c r="AG288" s="4">
        <f t="shared" si="341"/>
        <v>0.43870967741935485</v>
      </c>
      <c r="AH288" s="4">
        <f t="shared" si="342"/>
        <v>2.2794117647058822</v>
      </c>
      <c r="AI288" s="4">
        <f t="shared" si="343"/>
        <v>-8.0195646988670255</v>
      </c>
      <c r="AJ288" s="4">
        <f t="shared" si="344"/>
        <v>-5.419187040349831</v>
      </c>
      <c r="AK288" s="4">
        <f t="shared" si="345"/>
        <v>-2.6003776585171936</v>
      </c>
      <c r="AL288" s="4">
        <f t="shared" si="346"/>
        <v>-1.8098628503279666</v>
      </c>
      <c r="AM288" s="4">
        <f t="shared" si="347"/>
        <v>1.8098628503279666</v>
      </c>
      <c r="AN288" s="4">
        <f t="shared" si="348"/>
        <v>-4.0097823494335127</v>
      </c>
      <c r="AO288" s="4">
        <f t="shared" si="349"/>
        <v>-2.7095935201749155</v>
      </c>
      <c r="AP288" s="4">
        <f t="shared" si="350"/>
        <v>-1.3001888292585968</v>
      </c>
      <c r="AQ288" s="4">
        <f t="shared" si="351"/>
        <v>-0.90493142516398328</v>
      </c>
      <c r="AR288" s="4">
        <f t="shared" si="352"/>
        <v>0.90493142516398328</v>
      </c>
      <c r="AS288" s="4">
        <f t="shared" si="353"/>
        <v>-1.3263917744767719</v>
      </c>
      <c r="AT288" s="4">
        <f t="shared" si="354"/>
        <v>-1.2172443097518788</v>
      </c>
      <c r="AU288" s="4">
        <f t="shared" si="355"/>
        <v>-0.91517089089837855</v>
      </c>
      <c r="AV288" s="4">
        <f t="shared" si="356"/>
        <v>-0.73553297489831138</v>
      </c>
      <c r="AW288" s="4">
        <f t="shared" si="357"/>
        <v>0.73553297489831138</v>
      </c>
      <c r="AX288" s="4">
        <f t="shared" si="358"/>
        <v>-238.75051940581895</v>
      </c>
      <c r="AY288" s="4">
        <f t="shared" si="359"/>
        <v>-219.10397575533818</v>
      </c>
      <c r="AZ288" s="4">
        <f t="shared" si="360"/>
        <v>-164.73076036170815</v>
      </c>
      <c r="BA288" s="4">
        <f t="shared" si="361"/>
        <v>-132.39593548169606</v>
      </c>
      <c r="BB288" s="4">
        <f t="shared" si="362"/>
        <v>132.39593548169606</v>
      </c>
      <c r="BC288" s="4">
        <f t="shared" si="363"/>
        <v>-0.8566666666666668</v>
      </c>
      <c r="BD288" s="4">
        <f t="shared" si="364"/>
        <v>-0.80153846153846153</v>
      </c>
      <c r="BE288" s="4">
        <f t="shared" si="365"/>
        <v>-0.27777777777777779</v>
      </c>
      <c r="BF288" s="4">
        <f t="shared" si="366"/>
        <v>-0.56129032258064515</v>
      </c>
      <c r="BG288" s="4">
        <f t="shared" si="367"/>
        <v>1.2794117647058822</v>
      </c>
      <c r="BH288" s="4">
        <f t="shared" si="368"/>
        <v>4.0915150027124243</v>
      </c>
      <c r="BI288" s="4">
        <f t="shared" si="369"/>
        <v>5.8213787848671572</v>
      </c>
      <c r="BJ288" s="4">
        <f t="shared" si="370"/>
        <v>0.70284294389989466</v>
      </c>
      <c r="BK288" s="4">
        <f t="shared" si="371"/>
        <v>1.2797662944845176</v>
      </c>
      <c r="BL288" s="4">
        <f t="shared" si="372"/>
        <v>2.3195368713973368</v>
      </c>
      <c r="BM288" s="4">
        <f t="shared" si="373"/>
        <v>0.55173354227111726</v>
      </c>
      <c r="BN288" s="3">
        <f t="shared" si="374"/>
        <v>0</v>
      </c>
      <c r="BO288" s="3">
        <v>100</v>
      </c>
      <c r="BP288" s="3">
        <f t="shared" si="375"/>
        <v>-1</v>
      </c>
      <c r="BQ288" s="3">
        <f t="shared" si="376"/>
        <v>-100</v>
      </c>
      <c r="BR288" s="3">
        <f t="shared" si="377"/>
        <v>0</v>
      </c>
      <c r="BS288" s="3">
        <f t="shared" si="378"/>
        <v>-1</v>
      </c>
      <c r="BT288" s="3">
        <f t="shared" si="391"/>
        <v>-100</v>
      </c>
      <c r="BU288" s="3">
        <f t="shared" si="379"/>
        <v>1</v>
      </c>
      <c r="BV288" s="3">
        <f t="shared" si="380"/>
        <v>5.5</v>
      </c>
      <c r="BW288" s="3">
        <f t="shared" si="392"/>
        <v>550</v>
      </c>
      <c r="BX288" s="3">
        <f t="shared" si="381"/>
        <v>1</v>
      </c>
      <c r="BY288" s="3">
        <f t="shared" si="382"/>
        <v>0.3600000000000001</v>
      </c>
      <c r="BZ288" s="3">
        <f t="shared" si="393"/>
        <v>36.000000000000007</v>
      </c>
      <c r="CA288" s="3">
        <f t="shared" si="383"/>
        <v>0</v>
      </c>
      <c r="CB288" s="3">
        <f t="shared" si="384"/>
        <v>-1</v>
      </c>
      <c r="CC288" s="3">
        <f t="shared" si="385"/>
        <v>-100</v>
      </c>
      <c r="CD288" s="3">
        <f t="shared" si="386"/>
        <v>1</v>
      </c>
      <c r="CE288" s="3">
        <f t="shared" si="387"/>
        <v>1</v>
      </c>
      <c r="CF288" s="3">
        <f t="shared" si="394"/>
        <v>2</v>
      </c>
      <c r="CG288" s="16" t="str">
        <f t="shared" si="395"/>
        <v>BackCasa</v>
      </c>
      <c r="CI288" s="12">
        <f t="shared" si="396"/>
        <v>1</v>
      </c>
      <c r="CJ288" s="12">
        <f t="shared" si="397"/>
        <v>0</v>
      </c>
      <c r="CK288" s="12">
        <f t="shared" si="398"/>
        <v>1</v>
      </c>
      <c r="CL288" s="12" t="str">
        <f t="shared" si="399"/>
        <v/>
      </c>
      <c r="CM288" s="12">
        <f t="shared" si="388"/>
        <v>1</v>
      </c>
      <c r="CN288" s="12">
        <f t="shared" si="389"/>
        <v>1</v>
      </c>
      <c r="CO288" s="12">
        <f t="shared" si="400"/>
        <v>2</v>
      </c>
      <c r="CP288" s="12" t="str">
        <f t="shared" si="401"/>
        <v>Under2.5</v>
      </c>
    </row>
    <row r="289" spans="1:94" x14ac:dyDescent="0.25">
      <c r="A289" t="s">
        <v>127</v>
      </c>
      <c r="B289" t="s">
        <v>241</v>
      </c>
      <c r="C289" t="s">
        <v>173</v>
      </c>
      <c r="D289" t="s">
        <v>133</v>
      </c>
      <c r="E289" t="s">
        <v>19</v>
      </c>
      <c r="F289" s="3">
        <v>1</v>
      </c>
      <c r="G289" s="3">
        <v>1</v>
      </c>
      <c r="H289" s="3" t="str">
        <f t="shared" si="390"/>
        <v>D</v>
      </c>
      <c r="I289" s="3">
        <v>2.2000000000000002</v>
      </c>
      <c r="J289" s="3">
        <v>3.3</v>
      </c>
      <c r="K289" s="3">
        <v>3.4</v>
      </c>
      <c r="L289" s="3">
        <v>2.08</v>
      </c>
      <c r="M289" s="3">
        <v>1.82</v>
      </c>
      <c r="N289" s="3">
        <f t="shared" si="322"/>
        <v>2</v>
      </c>
      <c r="O289" s="3">
        <f t="shared" si="323"/>
        <v>5.1693404634581164E-2</v>
      </c>
      <c r="P289" s="3">
        <f t="shared" si="324"/>
        <v>3.0219780219780112E-2</v>
      </c>
      <c r="Q289" s="3">
        <f t="shared" si="325"/>
        <v>2.3137254901960786</v>
      </c>
      <c r="R289" s="3">
        <f t="shared" si="326"/>
        <v>3.4705882352941178</v>
      </c>
      <c r="S289" s="3">
        <f t="shared" si="327"/>
        <v>3.5757575757575757</v>
      </c>
      <c r="T289" s="3">
        <f t="shared" si="328"/>
        <v>2.1875222816399287</v>
      </c>
      <c r="U289" s="3">
        <f t="shared" si="329"/>
        <v>1.9140819964349378</v>
      </c>
      <c r="V289" s="4">
        <f t="shared" si="330"/>
        <v>0.45454545454545453</v>
      </c>
      <c r="W289" s="4">
        <f t="shared" si="331"/>
        <v>0.30303030303030304</v>
      </c>
      <c r="X289" s="4">
        <f t="shared" si="332"/>
        <v>0.29411764705882354</v>
      </c>
      <c r="Y289" s="4">
        <f t="shared" si="333"/>
        <v>0.48076923076923073</v>
      </c>
      <c r="Z289" s="4">
        <f t="shared" si="334"/>
        <v>0.54945054945054939</v>
      </c>
      <c r="AA289" s="4">
        <f t="shared" si="335"/>
        <v>0.66666666666666674</v>
      </c>
      <c r="AB289" s="4">
        <f t="shared" si="336"/>
        <v>0.6470588235294118</v>
      </c>
      <c r="AC289" s="4">
        <f t="shared" si="337"/>
        <v>1.4999999999999998</v>
      </c>
      <c r="AD289" s="4">
        <f t="shared" si="338"/>
        <v>0.97058823529411764</v>
      </c>
      <c r="AE289" s="4">
        <f t="shared" si="339"/>
        <v>1.5454545454545452</v>
      </c>
      <c r="AF289" s="4">
        <f t="shared" si="340"/>
        <v>1.0303030303030303</v>
      </c>
      <c r="AG289" s="4">
        <f t="shared" si="341"/>
        <v>1.1428571428571428</v>
      </c>
      <c r="AH289" s="4">
        <f t="shared" si="342"/>
        <v>0.875</v>
      </c>
      <c r="AI289" s="4">
        <f t="shared" si="343"/>
        <v>-1.262032085561497</v>
      </c>
      <c r="AJ289" s="4">
        <f t="shared" si="344"/>
        <v>-1.1568627450980391</v>
      </c>
      <c r="AK289" s="4">
        <f t="shared" si="345"/>
        <v>-0.10516934046345794</v>
      </c>
      <c r="AL289" s="4">
        <f t="shared" si="346"/>
        <v>0.27344028520499086</v>
      </c>
      <c r="AM289" s="4">
        <f t="shared" si="347"/>
        <v>-0.27344028520499086</v>
      </c>
      <c r="AN289" s="4">
        <f t="shared" si="348"/>
        <v>-0.63101604278074852</v>
      </c>
      <c r="AO289" s="4">
        <f t="shared" si="349"/>
        <v>-0.57843137254901955</v>
      </c>
      <c r="AP289" s="4">
        <f t="shared" si="350"/>
        <v>-5.2584670231728969E-2</v>
      </c>
      <c r="AQ289" s="4">
        <f t="shared" si="351"/>
        <v>0.13672014260249543</v>
      </c>
      <c r="AR289" s="4">
        <f t="shared" si="352"/>
        <v>-0.13672014260249543</v>
      </c>
      <c r="AS289" s="4">
        <f t="shared" si="353"/>
        <v>-0.56291376604177723</v>
      </c>
      <c r="AT289" s="4">
        <f t="shared" si="354"/>
        <v>-0.52440922354411834</v>
      </c>
      <c r="AU289" s="4">
        <f t="shared" si="355"/>
        <v>-5.253628236225049E-2</v>
      </c>
      <c r="AV289" s="4">
        <f t="shared" si="356"/>
        <v>0.13587769527902777</v>
      </c>
      <c r="AW289" s="4">
        <f t="shared" si="357"/>
        <v>-0.13587769527902777</v>
      </c>
      <c r="AX289" s="4">
        <f t="shared" si="358"/>
        <v>-101.32447788751989</v>
      </c>
      <c r="AY289" s="4">
        <f t="shared" si="359"/>
        <v>-94.393660237941305</v>
      </c>
      <c r="AZ289" s="4">
        <f t="shared" si="360"/>
        <v>-9.456530825205089</v>
      </c>
      <c r="BA289" s="4">
        <f t="shared" si="361"/>
        <v>24.457985150224996</v>
      </c>
      <c r="BB289" s="4">
        <f t="shared" si="362"/>
        <v>-24.457985150224996</v>
      </c>
      <c r="BC289" s="4">
        <f t="shared" si="363"/>
        <v>-0.35294117647058815</v>
      </c>
      <c r="BD289" s="4">
        <f t="shared" si="364"/>
        <v>-0.33333333333333331</v>
      </c>
      <c r="BE289" s="4">
        <f t="shared" si="365"/>
        <v>-2.9411764705882304E-2</v>
      </c>
      <c r="BF289" s="4">
        <f t="shared" si="366"/>
        <v>0.14285714285714274</v>
      </c>
      <c r="BG289" s="4">
        <f t="shared" si="367"/>
        <v>-0.1249999999999999</v>
      </c>
      <c r="BH289" s="4">
        <f t="shared" si="368"/>
        <v>0.70025197680977269</v>
      </c>
      <c r="BI289" s="4">
        <f t="shared" si="369"/>
        <v>3.120023767082591</v>
      </c>
      <c r="BJ289" s="4">
        <f t="shared" si="370"/>
        <v>0.22443802646559652</v>
      </c>
      <c r="BK289" s="4">
        <f t="shared" si="371"/>
        <v>0.19335147991803261</v>
      </c>
      <c r="BL289" s="4">
        <f t="shared" si="372"/>
        <v>2.0508021390374331</v>
      </c>
      <c r="BM289" s="4">
        <f t="shared" si="373"/>
        <v>9.4280904158206252E-2</v>
      </c>
      <c r="BN289" s="3">
        <f t="shared" si="374"/>
        <v>0</v>
      </c>
      <c r="BO289" s="3">
        <v>100</v>
      </c>
      <c r="BP289" s="3">
        <f t="shared" si="375"/>
        <v>-1</v>
      </c>
      <c r="BQ289" s="3">
        <f t="shared" si="376"/>
        <v>-100</v>
      </c>
      <c r="BR289" s="3">
        <f t="shared" si="377"/>
        <v>0</v>
      </c>
      <c r="BS289" s="3">
        <f t="shared" si="378"/>
        <v>-1</v>
      </c>
      <c r="BT289" s="3">
        <f t="shared" si="391"/>
        <v>-100</v>
      </c>
      <c r="BU289" s="3">
        <f t="shared" si="379"/>
        <v>1</v>
      </c>
      <c r="BV289" s="3">
        <f t="shared" si="380"/>
        <v>2.2999999999999998</v>
      </c>
      <c r="BW289" s="3">
        <f t="shared" si="392"/>
        <v>229.99999999999997</v>
      </c>
      <c r="BX289" s="3">
        <f t="shared" si="381"/>
        <v>0</v>
      </c>
      <c r="BY289" s="3">
        <f t="shared" si="382"/>
        <v>-1</v>
      </c>
      <c r="BZ289" s="3">
        <f t="shared" si="393"/>
        <v>-100</v>
      </c>
      <c r="CA289" s="3">
        <f t="shared" si="383"/>
        <v>1</v>
      </c>
      <c r="CB289" s="3">
        <f t="shared" si="384"/>
        <v>0.82000000000000006</v>
      </c>
      <c r="CC289" s="3">
        <f t="shared" si="385"/>
        <v>82</v>
      </c>
      <c r="CD289" s="3">
        <f t="shared" si="386"/>
        <v>1</v>
      </c>
      <c r="CE289" s="3">
        <f t="shared" si="387"/>
        <v>0</v>
      </c>
      <c r="CF289" s="3">
        <f t="shared" si="394"/>
        <v>1</v>
      </c>
      <c r="CG289" s="16" t="str">
        <f t="shared" si="395"/>
        <v/>
      </c>
      <c r="CI289" s="12">
        <f t="shared" si="396"/>
        <v>1</v>
      </c>
      <c r="CJ289" s="12">
        <f t="shared" si="397"/>
        <v>0</v>
      </c>
      <c r="CK289" s="12">
        <f t="shared" si="398"/>
        <v>1</v>
      </c>
      <c r="CL289" s="12" t="str">
        <f t="shared" si="399"/>
        <v/>
      </c>
      <c r="CM289" s="12">
        <f t="shared" si="388"/>
        <v>1</v>
      </c>
      <c r="CN289" s="12">
        <f t="shared" si="389"/>
        <v>0</v>
      </c>
      <c r="CO289" s="12">
        <f t="shared" si="400"/>
        <v>1</v>
      </c>
      <c r="CP289" s="12" t="str">
        <f t="shared" si="401"/>
        <v/>
      </c>
    </row>
    <row r="290" spans="1:94" x14ac:dyDescent="0.25">
      <c r="A290" t="s">
        <v>127</v>
      </c>
      <c r="B290" t="s">
        <v>241</v>
      </c>
      <c r="C290" t="s">
        <v>173</v>
      </c>
      <c r="D290" t="s">
        <v>135</v>
      </c>
      <c r="E290" t="s">
        <v>18</v>
      </c>
      <c r="F290" s="3">
        <v>3</v>
      </c>
      <c r="G290" s="3">
        <v>3</v>
      </c>
      <c r="H290" s="3" t="str">
        <f t="shared" si="390"/>
        <v>D</v>
      </c>
      <c r="I290" s="3">
        <v>4.75</v>
      </c>
      <c r="J290" s="3">
        <v>4</v>
      </c>
      <c r="K290" s="3">
        <v>1.7</v>
      </c>
      <c r="L290" s="3">
        <v>1.73</v>
      </c>
      <c r="M290" s="3">
        <v>2.08</v>
      </c>
      <c r="N290" s="3">
        <f t="shared" si="322"/>
        <v>6</v>
      </c>
      <c r="O290" s="3">
        <f t="shared" si="323"/>
        <v>4.876160990712064E-2</v>
      </c>
      <c r="P290" s="3">
        <f t="shared" si="324"/>
        <v>5.8803912850155626E-2</v>
      </c>
      <c r="Q290" s="3">
        <f t="shared" si="325"/>
        <v>4.9816176470588234</v>
      </c>
      <c r="R290" s="3">
        <f t="shared" si="326"/>
        <v>4.1950464396284826</v>
      </c>
      <c r="S290" s="3">
        <f t="shared" si="327"/>
        <v>1.7828947368421051</v>
      </c>
      <c r="T290" s="3">
        <f t="shared" si="328"/>
        <v>1.8143575851393188</v>
      </c>
      <c r="U290" s="3">
        <f t="shared" si="329"/>
        <v>2.1814241486068111</v>
      </c>
      <c r="V290" s="4">
        <f t="shared" si="330"/>
        <v>0.21052631578947367</v>
      </c>
      <c r="W290" s="4">
        <f t="shared" si="331"/>
        <v>0.25</v>
      </c>
      <c r="X290" s="4">
        <f t="shared" si="332"/>
        <v>0.58823529411764708</v>
      </c>
      <c r="Y290" s="4">
        <f t="shared" si="333"/>
        <v>0.5780346820809249</v>
      </c>
      <c r="Z290" s="4">
        <f t="shared" si="334"/>
        <v>0.48076923076923073</v>
      </c>
      <c r="AA290" s="4">
        <f t="shared" si="335"/>
        <v>1.1875</v>
      </c>
      <c r="AB290" s="4">
        <f t="shared" si="336"/>
        <v>2.7941176470588238</v>
      </c>
      <c r="AC290" s="4">
        <f t="shared" si="337"/>
        <v>0.84210526315789469</v>
      </c>
      <c r="AD290" s="4">
        <f t="shared" si="338"/>
        <v>2.3529411764705883</v>
      </c>
      <c r="AE290" s="4">
        <f t="shared" si="339"/>
        <v>0.35789473684210527</v>
      </c>
      <c r="AF290" s="4">
        <f t="shared" si="340"/>
        <v>0.42499999999999999</v>
      </c>
      <c r="AG290" s="4">
        <f t="shared" si="341"/>
        <v>0.83173076923076916</v>
      </c>
      <c r="AH290" s="4">
        <f t="shared" si="342"/>
        <v>1.2023121387283238</v>
      </c>
      <c r="AI290" s="4">
        <f t="shared" si="343"/>
        <v>3.1987229102167181</v>
      </c>
      <c r="AJ290" s="4">
        <f t="shared" si="344"/>
        <v>0.78657120743034081</v>
      </c>
      <c r="AK290" s="4">
        <f t="shared" si="345"/>
        <v>2.4121517027863772</v>
      </c>
      <c r="AL290" s="4">
        <f t="shared" si="346"/>
        <v>-0.36706656346749233</v>
      </c>
      <c r="AM290" s="4">
        <f t="shared" si="347"/>
        <v>0.36706656346749233</v>
      </c>
      <c r="AN290" s="4">
        <f t="shared" si="348"/>
        <v>1.599361455108359</v>
      </c>
      <c r="AO290" s="4">
        <f t="shared" si="349"/>
        <v>0.39328560371517041</v>
      </c>
      <c r="AP290" s="4">
        <f t="shared" si="350"/>
        <v>1.2060758513931886</v>
      </c>
      <c r="AQ290" s="4">
        <f t="shared" si="351"/>
        <v>-0.18353328173374617</v>
      </c>
      <c r="AR290" s="4">
        <f t="shared" si="352"/>
        <v>0.18353328173374617</v>
      </c>
      <c r="AS290" s="4">
        <f t="shared" si="353"/>
        <v>1.0120175934201159</v>
      </c>
      <c r="AT290" s="4">
        <f t="shared" si="354"/>
        <v>0.37470473680533556</v>
      </c>
      <c r="AU290" s="4">
        <f t="shared" si="355"/>
        <v>0.87854072995922727</v>
      </c>
      <c r="AV290" s="4">
        <f t="shared" si="356"/>
        <v>-0.18151321398898557</v>
      </c>
      <c r="AW290" s="4">
        <f t="shared" si="357"/>
        <v>0.18151321398898557</v>
      </c>
      <c r="AX290" s="4">
        <f t="shared" si="358"/>
        <v>182.16316681562085</v>
      </c>
      <c r="AY290" s="4">
        <f t="shared" si="359"/>
        <v>67.4468526249604</v>
      </c>
      <c r="AZ290" s="4">
        <f t="shared" si="360"/>
        <v>158.13733139266091</v>
      </c>
      <c r="BA290" s="4">
        <f t="shared" si="361"/>
        <v>-32.672378518017396</v>
      </c>
      <c r="BB290" s="4">
        <f t="shared" si="362"/>
        <v>32.672378518017396</v>
      </c>
      <c r="BC290" s="4">
        <f t="shared" si="363"/>
        <v>1.7941176470588236</v>
      </c>
      <c r="BD290" s="4">
        <f t="shared" si="364"/>
        <v>0.18750000000000008</v>
      </c>
      <c r="BE290" s="4">
        <f t="shared" si="365"/>
        <v>1.3529411764705881</v>
      </c>
      <c r="BF290" s="4">
        <f t="shared" si="366"/>
        <v>-0.16826923076923081</v>
      </c>
      <c r="BG290" s="4">
        <f t="shared" si="367"/>
        <v>0.20231213872832376</v>
      </c>
      <c r="BH290" s="4">
        <f t="shared" si="368"/>
        <v>1.6667832471539785</v>
      </c>
      <c r="BI290" s="4">
        <f t="shared" si="369"/>
        <v>3.6531862745098036</v>
      </c>
      <c r="BJ290" s="4">
        <f t="shared" si="370"/>
        <v>0.45625465604751647</v>
      </c>
      <c r="BK290" s="4">
        <f t="shared" si="371"/>
        <v>0.25955525617470604</v>
      </c>
      <c r="BL290" s="4">
        <f t="shared" si="372"/>
        <v>1.9978908668730648</v>
      </c>
      <c r="BM290" s="4">
        <f t="shared" si="373"/>
        <v>0.12991463171406387</v>
      </c>
      <c r="BN290" s="3">
        <f t="shared" si="374"/>
        <v>0</v>
      </c>
      <c r="BO290" s="3">
        <v>100</v>
      </c>
      <c r="BP290" s="3">
        <f t="shared" si="375"/>
        <v>-1</v>
      </c>
      <c r="BQ290" s="3">
        <f t="shared" si="376"/>
        <v>-100</v>
      </c>
      <c r="BR290" s="3">
        <f t="shared" si="377"/>
        <v>0</v>
      </c>
      <c r="BS290" s="3">
        <f t="shared" si="378"/>
        <v>-1</v>
      </c>
      <c r="BT290" s="3">
        <f t="shared" si="391"/>
        <v>-100</v>
      </c>
      <c r="BU290" s="3">
        <f t="shared" si="379"/>
        <v>1</v>
      </c>
      <c r="BV290" s="3">
        <f t="shared" si="380"/>
        <v>3</v>
      </c>
      <c r="BW290" s="3">
        <f t="shared" si="392"/>
        <v>300</v>
      </c>
      <c r="BX290" s="3">
        <f t="shared" si="381"/>
        <v>1</v>
      </c>
      <c r="BY290" s="3">
        <f t="shared" si="382"/>
        <v>0.73</v>
      </c>
      <c r="BZ290" s="3">
        <f t="shared" si="393"/>
        <v>73</v>
      </c>
      <c r="CA290" s="3">
        <f t="shared" si="383"/>
        <v>0</v>
      </c>
      <c r="CB290" s="3">
        <f t="shared" si="384"/>
        <v>-1</v>
      </c>
      <c r="CC290" s="3">
        <f t="shared" si="385"/>
        <v>-100</v>
      </c>
      <c r="CD290" s="3">
        <f t="shared" si="386"/>
        <v>1</v>
      </c>
      <c r="CE290" s="3">
        <f t="shared" si="387"/>
        <v>0</v>
      </c>
      <c r="CF290" s="3">
        <f t="shared" si="394"/>
        <v>1</v>
      </c>
      <c r="CG290" s="16" t="str">
        <f t="shared" si="395"/>
        <v/>
      </c>
      <c r="CI290" s="12">
        <f t="shared" si="396"/>
        <v>1</v>
      </c>
      <c r="CJ290" s="12">
        <f t="shared" si="397"/>
        <v>1</v>
      </c>
      <c r="CK290" s="12">
        <f t="shared" si="398"/>
        <v>2</v>
      </c>
      <c r="CL290" s="12" t="str">
        <f t="shared" si="399"/>
        <v>Over2.5</v>
      </c>
      <c r="CM290" s="12">
        <f t="shared" si="388"/>
        <v>1</v>
      </c>
      <c r="CN290" s="12">
        <f t="shared" si="389"/>
        <v>0</v>
      </c>
      <c r="CO290" s="12">
        <f t="shared" si="400"/>
        <v>1</v>
      </c>
      <c r="CP290" s="12" t="str">
        <f t="shared" si="401"/>
        <v/>
      </c>
    </row>
    <row r="291" spans="1:94" x14ac:dyDescent="0.25">
      <c r="A291" t="s">
        <v>127</v>
      </c>
      <c r="B291" t="s">
        <v>241</v>
      </c>
      <c r="C291" t="s">
        <v>173</v>
      </c>
      <c r="D291" t="s">
        <v>23</v>
      </c>
      <c r="E291" t="s">
        <v>16</v>
      </c>
      <c r="F291" s="3">
        <v>2</v>
      </c>
      <c r="G291" s="3">
        <v>1</v>
      </c>
      <c r="H291" s="3" t="str">
        <f t="shared" si="390"/>
        <v>H</v>
      </c>
      <c r="I291" s="3">
        <v>1.22</v>
      </c>
      <c r="J291" s="3">
        <v>8</v>
      </c>
      <c r="K291" s="3">
        <v>9</v>
      </c>
      <c r="L291" s="3">
        <v>1.22</v>
      </c>
      <c r="M291" s="3">
        <v>4.2</v>
      </c>
      <c r="N291" s="3">
        <f t="shared" si="322"/>
        <v>3</v>
      </c>
      <c r="O291" s="3">
        <f t="shared" si="323"/>
        <v>5.5783242258652166E-2</v>
      </c>
      <c r="P291" s="3">
        <f t="shared" si="324"/>
        <v>5.7767369242779143E-2</v>
      </c>
      <c r="Q291" s="3">
        <f t="shared" si="325"/>
        <v>1.2880555555555555</v>
      </c>
      <c r="R291" s="3">
        <f t="shared" si="326"/>
        <v>8.4462659380692173</v>
      </c>
      <c r="S291" s="3">
        <f t="shared" si="327"/>
        <v>9.5020491803278695</v>
      </c>
      <c r="T291" s="3">
        <f t="shared" si="328"/>
        <v>1.2880555555555555</v>
      </c>
      <c r="U291" s="3">
        <f t="shared" si="329"/>
        <v>4.4342896174863391</v>
      </c>
      <c r="V291" s="4">
        <f t="shared" si="330"/>
        <v>0.81967213114754101</v>
      </c>
      <c r="W291" s="4">
        <f t="shared" si="331"/>
        <v>0.125</v>
      </c>
      <c r="X291" s="4">
        <f t="shared" si="332"/>
        <v>0.1111111111111111</v>
      </c>
      <c r="Y291" s="4">
        <f t="shared" si="333"/>
        <v>0.81967213114754101</v>
      </c>
      <c r="Z291" s="4">
        <f t="shared" si="334"/>
        <v>0.23809523809523808</v>
      </c>
      <c r="AA291" s="4">
        <f t="shared" si="335"/>
        <v>0.1525</v>
      </c>
      <c r="AB291" s="4">
        <f t="shared" si="336"/>
        <v>0.13555555555555554</v>
      </c>
      <c r="AC291" s="4">
        <f t="shared" si="337"/>
        <v>6.557377049180328</v>
      </c>
      <c r="AD291" s="4">
        <f t="shared" si="338"/>
        <v>0.88888888888888884</v>
      </c>
      <c r="AE291" s="4">
        <f t="shared" si="339"/>
        <v>7.3770491803278686</v>
      </c>
      <c r="AF291" s="4">
        <f t="shared" si="340"/>
        <v>1.125</v>
      </c>
      <c r="AG291" s="4">
        <f t="shared" si="341"/>
        <v>0.29047619047619044</v>
      </c>
      <c r="AH291" s="4">
        <f t="shared" si="342"/>
        <v>3.4426229508196724</v>
      </c>
      <c r="AI291" s="4">
        <f t="shared" si="343"/>
        <v>-8.2139936247723142</v>
      </c>
      <c r="AJ291" s="4">
        <f t="shared" si="344"/>
        <v>-7.158210382513662</v>
      </c>
      <c r="AK291" s="4">
        <f t="shared" si="345"/>
        <v>-1.0557832422586522</v>
      </c>
      <c r="AL291" s="4">
        <f t="shared" si="346"/>
        <v>-3.1462340619307838</v>
      </c>
      <c r="AM291" s="4">
        <f t="shared" si="347"/>
        <v>3.1462340619307838</v>
      </c>
      <c r="AN291" s="4">
        <f t="shared" si="348"/>
        <v>-4.1069968123861571</v>
      </c>
      <c r="AO291" s="4">
        <f t="shared" si="349"/>
        <v>-3.579105191256831</v>
      </c>
      <c r="AP291" s="4">
        <f t="shared" si="350"/>
        <v>-0.52789162112932608</v>
      </c>
      <c r="AQ291" s="4">
        <f t="shared" si="351"/>
        <v>-1.5731170309653919</v>
      </c>
      <c r="AR291" s="4">
        <f t="shared" si="352"/>
        <v>1.5731170309653919</v>
      </c>
      <c r="AS291" s="4">
        <f t="shared" si="353"/>
        <v>-1.3319569536837228</v>
      </c>
      <c r="AT291" s="4">
        <f t="shared" si="354"/>
        <v>-1.2983446060196575</v>
      </c>
      <c r="AU291" s="4">
        <f t="shared" si="355"/>
        <v>-0.48571113014117412</v>
      </c>
      <c r="AV291" s="4">
        <f t="shared" si="356"/>
        <v>-1.0045534109539038</v>
      </c>
      <c r="AW291" s="4">
        <f t="shared" si="357"/>
        <v>1.0045534109539038</v>
      </c>
      <c r="AX291" s="4">
        <f t="shared" si="358"/>
        <v>-239.7522516630701</v>
      </c>
      <c r="AY291" s="4">
        <f t="shared" si="359"/>
        <v>-233.70202908353835</v>
      </c>
      <c r="AZ291" s="4">
        <f t="shared" si="360"/>
        <v>-87.428003425411333</v>
      </c>
      <c r="BA291" s="4">
        <f t="shared" si="361"/>
        <v>-180.81961397170269</v>
      </c>
      <c r="BB291" s="4">
        <f t="shared" si="362"/>
        <v>180.81961397170269</v>
      </c>
      <c r="BC291" s="4">
        <f t="shared" si="363"/>
        <v>-0.86444444444444446</v>
      </c>
      <c r="BD291" s="4">
        <f t="shared" si="364"/>
        <v>-0.84750000000000003</v>
      </c>
      <c r="BE291" s="4">
        <f t="shared" si="365"/>
        <v>-0.1111111111111111</v>
      </c>
      <c r="BF291" s="4">
        <f t="shared" si="366"/>
        <v>-0.70952380952380956</v>
      </c>
      <c r="BG291" s="4">
        <f t="shared" si="367"/>
        <v>2.4426229508196728</v>
      </c>
      <c r="BH291" s="4">
        <f t="shared" si="368"/>
        <v>4.4688616261631404</v>
      </c>
      <c r="BI291" s="4">
        <f t="shared" si="369"/>
        <v>6.4121235579842137</v>
      </c>
      <c r="BJ291" s="4">
        <f t="shared" si="370"/>
        <v>0.69693941262230152</v>
      </c>
      <c r="BK291" s="4">
        <f t="shared" si="371"/>
        <v>2.2247234403913532</v>
      </c>
      <c r="BL291" s="4">
        <f t="shared" si="372"/>
        <v>2.8611725865209472</v>
      </c>
      <c r="BM291" s="4">
        <f t="shared" si="373"/>
        <v>0.77755653429369442</v>
      </c>
      <c r="BN291" s="3">
        <f t="shared" si="374"/>
        <v>1</v>
      </c>
      <c r="BO291" s="3">
        <v>100</v>
      </c>
      <c r="BP291" s="3">
        <f t="shared" si="375"/>
        <v>0.21999999999999997</v>
      </c>
      <c r="BQ291" s="3">
        <f t="shared" si="376"/>
        <v>21.999999999999996</v>
      </c>
      <c r="BR291" s="3">
        <f t="shared" si="377"/>
        <v>0</v>
      </c>
      <c r="BS291" s="3">
        <f t="shared" si="378"/>
        <v>-1</v>
      </c>
      <c r="BT291" s="3">
        <f t="shared" si="391"/>
        <v>-100</v>
      </c>
      <c r="BU291" s="3">
        <f t="shared" si="379"/>
        <v>0</v>
      </c>
      <c r="BV291" s="3">
        <f t="shared" si="380"/>
        <v>-1</v>
      </c>
      <c r="BW291" s="3">
        <f t="shared" si="392"/>
        <v>-100</v>
      </c>
      <c r="BX291" s="3">
        <f t="shared" si="381"/>
        <v>1</v>
      </c>
      <c r="BY291" s="3">
        <f t="shared" si="382"/>
        <v>0.21999999999999997</v>
      </c>
      <c r="BZ291" s="3">
        <f t="shared" si="393"/>
        <v>21.999999999999996</v>
      </c>
      <c r="CA291" s="3">
        <f t="shared" si="383"/>
        <v>0</v>
      </c>
      <c r="CB291" s="3">
        <f t="shared" si="384"/>
        <v>-1</v>
      </c>
      <c r="CC291" s="3">
        <f t="shared" si="385"/>
        <v>-100</v>
      </c>
      <c r="CD291" s="3">
        <f t="shared" si="386"/>
        <v>1</v>
      </c>
      <c r="CE291" s="3">
        <f t="shared" si="387"/>
        <v>0</v>
      </c>
      <c r="CF291" s="3">
        <f t="shared" si="394"/>
        <v>1</v>
      </c>
      <c r="CG291" s="16" t="str">
        <f t="shared" si="395"/>
        <v/>
      </c>
      <c r="CI291" s="12">
        <f t="shared" si="396"/>
        <v>1</v>
      </c>
      <c r="CJ291" s="12">
        <f t="shared" si="397"/>
        <v>0</v>
      </c>
      <c r="CK291" s="12">
        <f t="shared" si="398"/>
        <v>1</v>
      </c>
      <c r="CL291" s="12" t="str">
        <f t="shared" si="399"/>
        <v/>
      </c>
      <c r="CM291" s="12">
        <f t="shared" si="388"/>
        <v>1</v>
      </c>
      <c r="CN291" s="12">
        <f t="shared" si="389"/>
        <v>1</v>
      </c>
      <c r="CO291" s="12">
        <f t="shared" si="400"/>
        <v>2</v>
      </c>
      <c r="CP291" s="12" t="str">
        <f t="shared" si="401"/>
        <v>Under2.5</v>
      </c>
    </row>
    <row r="292" spans="1:94" x14ac:dyDescent="0.25">
      <c r="A292" t="s">
        <v>127</v>
      </c>
      <c r="B292" t="s">
        <v>241</v>
      </c>
      <c r="C292" t="s">
        <v>174</v>
      </c>
      <c r="D292" t="s">
        <v>21</v>
      </c>
      <c r="E292" t="s">
        <v>26</v>
      </c>
      <c r="F292" s="3">
        <v>2</v>
      </c>
      <c r="G292" s="3">
        <v>0</v>
      </c>
      <c r="H292" s="3" t="str">
        <f t="shared" si="390"/>
        <v>H</v>
      </c>
      <c r="I292" s="3">
        <v>1.53</v>
      </c>
      <c r="J292" s="3">
        <v>4.5</v>
      </c>
      <c r="K292" s="3">
        <v>5.75</v>
      </c>
      <c r="L292" s="3">
        <v>1.62</v>
      </c>
      <c r="M292" s="3">
        <v>2.25</v>
      </c>
      <c r="N292" s="3">
        <f t="shared" si="322"/>
        <v>2</v>
      </c>
      <c r="O292" s="3">
        <f t="shared" si="323"/>
        <v>4.9730036942313038E-2</v>
      </c>
      <c r="P292" s="3">
        <f t="shared" si="324"/>
        <v>6.1728395061728336E-2</v>
      </c>
      <c r="Q292" s="3">
        <f t="shared" si="325"/>
        <v>1.6060869565217391</v>
      </c>
      <c r="R292" s="3">
        <f t="shared" si="326"/>
        <v>4.7237851662404085</v>
      </c>
      <c r="S292" s="3">
        <f t="shared" si="327"/>
        <v>6.0359477124182996</v>
      </c>
      <c r="T292" s="3">
        <f t="shared" si="328"/>
        <v>1.7005626598465473</v>
      </c>
      <c r="U292" s="3">
        <f t="shared" si="329"/>
        <v>2.3618925831202042</v>
      </c>
      <c r="V292" s="4">
        <f t="shared" si="330"/>
        <v>0.65359477124183007</v>
      </c>
      <c r="W292" s="4">
        <f t="shared" si="331"/>
        <v>0.22222222222222221</v>
      </c>
      <c r="X292" s="4">
        <f t="shared" si="332"/>
        <v>0.17391304347826086</v>
      </c>
      <c r="Y292" s="4">
        <f t="shared" si="333"/>
        <v>0.61728395061728392</v>
      </c>
      <c r="Z292" s="4">
        <f t="shared" si="334"/>
        <v>0.44444444444444442</v>
      </c>
      <c r="AA292" s="4">
        <f t="shared" si="335"/>
        <v>0.34</v>
      </c>
      <c r="AB292" s="4">
        <f t="shared" si="336"/>
        <v>0.26608695652173914</v>
      </c>
      <c r="AC292" s="4">
        <f t="shared" si="337"/>
        <v>2.9411764705882351</v>
      </c>
      <c r="AD292" s="4">
        <f t="shared" si="338"/>
        <v>0.78260869565217395</v>
      </c>
      <c r="AE292" s="4">
        <f t="shared" si="339"/>
        <v>3.7581699346405228</v>
      </c>
      <c r="AF292" s="4">
        <f t="shared" si="340"/>
        <v>1.2777777777777777</v>
      </c>
      <c r="AG292" s="4">
        <f t="shared" si="341"/>
        <v>0.72000000000000008</v>
      </c>
      <c r="AH292" s="4">
        <f t="shared" si="342"/>
        <v>1.3888888888888888</v>
      </c>
      <c r="AI292" s="4">
        <f t="shared" si="343"/>
        <v>-4.429860755896561</v>
      </c>
      <c r="AJ292" s="4">
        <f t="shared" si="344"/>
        <v>-3.1176982097186694</v>
      </c>
      <c r="AK292" s="4">
        <f t="shared" si="345"/>
        <v>-1.3121625461778912</v>
      </c>
      <c r="AL292" s="4">
        <f t="shared" si="346"/>
        <v>-0.66132992327365692</v>
      </c>
      <c r="AM292" s="4">
        <f t="shared" si="347"/>
        <v>0.66132992327365692</v>
      </c>
      <c r="AN292" s="4">
        <f t="shared" si="348"/>
        <v>-2.2149303779482805</v>
      </c>
      <c r="AO292" s="4">
        <f t="shared" si="349"/>
        <v>-1.5588491048593347</v>
      </c>
      <c r="AP292" s="4">
        <f t="shared" si="350"/>
        <v>-0.65608127308894559</v>
      </c>
      <c r="AQ292" s="4">
        <f t="shared" si="351"/>
        <v>-0.33066496163682846</v>
      </c>
      <c r="AR292" s="4">
        <f t="shared" si="352"/>
        <v>0.33066496163682846</v>
      </c>
      <c r="AS292" s="4">
        <f t="shared" si="353"/>
        <v>-1.1467111008530935</v>
      </c>
      <c r="AT292" s="4">
        <f t="shared" si="354"/>
        <v>-1.0004205016074377</v>
      </c>
      <c r="AU292" s="4">
        <f t="shared" si="355"/>
        <v>-0.58063840835997405</v>
      </c>
      <c r="AV292" s="4">
        <f t="shared" si="356"/>
        <v>-0.3193471005015126</v>
      </c>
      <c r="AW292" s="4">
        <f t="shared" si="357"/>
        <v>0.3193471005015126</v>
      </c>
      <c r="AX292" s="4">
        <f t="shared" si="358"/>
        <v>-206.40799815355683</v>
      </c>
      <c r="AY292" s="4">
        <f t="shared" si="359"/>
        <v>-180.07569028933878</v>
      </c>
      <c r="AZ292" s="4">
        <f t="shared" si="360"/>
        <v>-104.51491350479533</v>
      </c>
      <c r="BA292" s="4">
        <f t="shared" si="361"/>
        <v>-57.482478090272267</v>
      </c>
      <c r="BB292" s="4">
        <f t="shared" si="362"/>
        <v>57.482478090272267</v>
      </c>
      <c r="BC292" s="4">
        <f t="shared" si="363"/>
        <v>-0.73391304347826092</v>
      </c>
      <c r="BD292" s="4">
        <f t="shared" si="364"/>
        <v>-0.65999999999999992</v>
      </c>
      <c r="BE292" s="4">
        <f t="shared" si="365"/>
        <v>-0.21739130434782608</v>
      </c>
      <c r="BF292" s="4">
        <f t="shared" si="366"/>
        <v>-0.27999999999999986</v>
      </c>
      <c r="BG292" s="4">
        <f t="shared" si="367"/>
        <v>0.38888888888888867</v>
      </c>
      <c r="BH292" s="4">
        <f t="shared" si="368"/>
        <v>2.2754295928134658</v>
      </c>
      <c r="BI292" s="4">
        <f t="shared" si="369"/>
        <v>4.1219399450601486</v>
      </c>
      <c r="BJ292" s="4">
        <f t="shared" si="370"/>
        <v>0.55202880758619643</v>
      </c>
      <c r="BK292" s="4">
        <f t="shared" si="371"/>
        <v>0.46763087334838216</v>
      </c>
      <c r="BL292" s="4">
        <f t="shared" si="372"/>
        <v>2.0312276214833758</v>
      </c>
      <c r="BM292" s="4">
        <f t="shared" si="373"/>
        <v>0.23022081247934104</v>
      </c>
      <c r="BN292" s="3">
        <f t="shared" si="374"/>
        <v>1</v>
      </c>
      <c r="BO292" s="3">
        <v>100</v>
      </c>
      <c r="BP292" s="3">
        <f t="shared" si="375"/>
        <v>0.53</v>
      </c>
      <c r="BQ292" s="3">
        <f t="shared" si="376"/>
        <v>53</v>
      </c>
      <c r="BR292" s="3">
        <f t="shared" si="377"/>
        <v>0</v>
      </c>
      <c r="BS292" s="3">
        <f t="shared" si="378"/>
        <v>-1</v>
      </c>
      <c r="BT292" s="3">
        <f t="shared" si="391"/>
        <v>-100</v>
      </c>
      <c r="BU292" s="3">
        <f t="shared" si="379"/>
        <v>0</v>
      </c>
      <c r="BV292" s="3">
        <f t="shared" si="380"/>
        <v>-1</v>
      </c>
      <c r="BW292" s="3">
        <f t="shared" si="392"/>
        <v>-100</v>
      </c>
      <c r="BX292" s="3">
        <f t="shared" si="381"/>
        <v>0</v>
      </c>
      <c r="BY292" s="3">
        <f t="shared" si="382"/>
        <v>-1</v>
      </c>
      <c r="BZ292" s="3">
        <f t="shared" si="393"/>
        <v>-100</v>
      </c>
      <c r="CA292" s="3">
        <f t="shared" si="383"/>
        <v>1</v>
      </c>
      <c r="CB292" s="3">
        <f t="shared" si="384"/>
        <v>1.25</v>
      </c>
      <c r="CC292" s="3">
        <f t="shared" si="385"/>
        <v>125</v>
      </c>
      <c r="CD292" s="3">
        <f t="shared" si="386"/>
        <v>1</v>
      </c>
      <c r="CE292" s="3">
        <f t="shared" si="387"/>
        <v>1</v>
      </c>
      <c r="CF292" s="3">
        <f t="shared" si="394"/>
        <v>2</v>
      </c>
      <c r="CG292" s="16" t="str">
        <f t="shared" si="395"/>
        <v>BackCasa</v>
      </c>
      <c r="CI292" s="12">
        <f t="shared" si="396"/>
        <v>1</v>
      </c>
      <c r="CJ292" s="12">
        <f t="shared" si="397"/>
        <v>0</v>
      </c>
      <c r="CK292" s="12">
        <f t="shared" si="398"/>
        <v>1</v>
      </c>
      <c r="CL292" s="12" t="str">
        <f t="shared" si="399"/>
        <v/>
      </c>
      <c r="CM292" s="12">
        <f t="shared" si="388"/>
        <v>1</v>
      </c>
      <c r="CN292" s="12">
        <f t="shared" si="389"/>
        <v>1</v>
      </c>
      <c r="CO292" s="12">
        <f t="shared" si="400"/>
        <v>2</v>
      </c>
      <c r="CP292" s="12" t="str">
        <f t="shared" si="401"/>
        <v>Under2.5</v>
      </c>
    </row>
    <row r="293" spans="1:94" x14ac:dyDescent="0.25">
      <c r="A293" t="s">
        <v>127</v>
      </c>
      <c r="B293" t="s">
        <v>241</v>
      </c>
      <c r="C293" t="s">
        <v>177</v>
      </c>
      <c r="D293" t="s">
        <v>22</v>
      </c>
      <c r="E293" t="s">
        <v>141</v>
      </c>
      <c r="F293" s="3">
        <v>1</v>
      </c>
      <c r="G293" s="3">
        <v>1</v>
      </c>
      <c r="H293" s="3" t="str">
        <f t="shared" si="390"/>
        <v>D</v>
      </c>
      <c r="I293" s="3">
        <v>3.25</v>
      </c>
      <c r="J293" s="3">
        <v>4</v>
      </c>
      <c r="K293" s="3">
        <v>2.0499999999999998</v>
      </c>
      <c r="L293" s="3">
        <v>1.44</v>
      </c>
      <c r="M293" s="3">
        <v>2.7</v>
      </c>
      <c r="N293" s="3">
        <f t="shared" si="322"/>
        <v>2</v>
      </c>
      <c r="O293" s="3">
        <f t="shared" si="323"/>
        <v>4.5497185741088186E-2</v>
      </c>
      <c r="P293" s="3">
        <f t="shared" si="324"/>
        <v>6.481481481481477E-2</v>
      </c>
      <c r="Q293" s="3">
        <f t="shared" si="325"/>
        <v>3.3978658536585367</v>
      </c>
      <c r="R293" s="3">
        <f t="shared" si="326"/>
        <v>4.1819887429643527</v>
      </c>
      <c r="S293" s="3">
        <f t="shared" si="327"/>
        <v>2.1432692307692305</v>
      </c>
      <c r="T293" s="3">
        <f t="shared" si="328"/>
        <v>1.5055159474671669</v>
      </c>
      <c r="U293" s="3">
        <f t="shared" si="329"/>
        <v>2.8228424015009383</v>
      </c>
      <c r="V293" s="4">
        <f t="shared" si="330"/>
        <v>0.30769230769230771</v>
      </c>
      <c r="W293" s="4">
        <f t="shared" si="331"/>
        <v>0.25</v>
      </c>
      <c r="X293" s="4">
        <f t="shared" si="332"/>
        <v>0.48780487804878053</v>
      </c>
      <c r="Y293" s="4">
        <f t="shared" si="333"/>
        <v>0.69444444444444442</v>
      </c>
      <c r="Z293" s="4">
        <f t="shared" si="334"/>
        <v>0.37037037037037035</v>
      </c>
      <c r="AA293" s="4">
        <f t="shared" si="335"/>
        <v>0.8125</v>
      </c>
      <c r="AB293" s="4">
        <f t="shared" si="336"/>
        <v>1.5853658536585367</v>
      </c>
      <c r="AC293" s="4">
        <f t="shared" si="337"/>
        <v>1.2307692307692308</v>
      </c>
      <c r="AD293" s="4">
        <f t="shared" si="338"/>
        <v>1.9512195121951221</v>
      </c>
      <c r="AE293" s="4">
        <f t="shared" si="339"/>
        <v>0.63076923076923075</v>
      </c>
      <c r="AF293" s="4">
        <f t="shared" si="340"/>
        <v>0.51249999999999996</v>
      </c>
      <c r="AG293" s="4">
        <f t="shared" si="341"/>
        <v>0.53333333333333333</v>
      </c>
      <c r="AH293" s="4">
        <f t="shared" si="342"/>
        <v>1.8750000000000002</v>
      </c>
      <c r="AI293" s="4">
        <f t="shared" si="343"/>
        <v>1.2545966228893062</v>
      </c>
      <c r="AJ293" s="4">
        <f t="shared" si="344"/>
        <v>-0.78412288930581608</v>
      </c>
      <c r="AK293" s="4">
        <f t="shared" si="345"/>
        <v>2.0387195121951223</v>
      </c>
      <c r="AL293" s="4">
        <f t="shared" si="346"/>
        <v>-1.3173264540337715</v>
      </c>
      <c r="AM293" s="4">
        <f t="shared" si="347"/>
        <v>1.3173264540337715</v>
      </c>
      <c r="AN293" s="4">
        <f t="shared" si="348"/>
        <v>0.62729831144465309</v>
      </c>
      <c r="AO293" s="4">
        <f t="shared" si="349"/>
        <v>-0.39206144465290804</v>
      </c>
      <c r="AP293" s="4">
        <f t="shared" si="350"/>
        <v>1.0193597560975611</v>
      </c>
      <c r="AQ293" s="4">
        <f t="shared" si="351"/>
        <v>-0.65866322701688573</v>
      </c>
      <c r="AR293" s="4">
        <f t="shared" si="352"/>
        <v>0.65866322701688573</v>
      </c>
      <c r="AS293" s="4">
        <f t="shared" si="353"/>
        <v>0.56025032677355735</v>
      </c>
      <c r="AT293" s="4">
        <f t="shared" si="354"/>
        <v>-0.37364411736429681</v>
      </c>
      <c r="AU293" s="4">
        <f t="shared" si="355"/>
        <v>0.7949849460102556</v>
      </c>
      <c r="AV293" s="4">
        <f t="shared" si="356"/>
        <v>-0.58244127487088082</v>
      </c>
      <c r="AW293" s="4">
        <f t="shared" si="357"/>
        <v>0.58244127487088082</v>
      </c>
      <c r="AX293" s="4">
        <f t="shared" si="358"/>
        <v>100.84505881924034</v>
      </c>
      <c r="AY293" s="4">
        <f t="shared" si="359"/>
        <v>-67.255941125573429</v>
      </c>
      <c r="AZ293" s="4">
        <f t="shared" si="360"/>
        <v>143.09729028184603</v>
      </c>
      <c r="BA293" s="4">
        <f t="shared" si="361"/>
        <v>-104.83942947675854</v>
      </c>
      <c r="BB293" s="4">
        <f t="shared" si="362"/>
        <v>104.83942947675854</v>
      </c>
      <c r="BC293" s="4">
        <f t="shared" si="363"/>
        <v>0.58536585365853688</v>
      </c>
      <c r="BD293" s="4">
        <f t="shared" si="364"/>
        <v>-0.1875</v>
      </c>
      <c r="BE293" s="4">
        <f t="shared" si="365"/>
        <v>0.95121951219512224</v>
      </c>
      <c r="BF293" s="4">
        <f t="shared" si="366"/>
        <v>-0.46666666666666673</v>
      </c>
      <c r="BG293" s="4">
        <f t="shared" si="367"/>
        <v>0.87500000000000033</v>
      </c>
      <c r="BH293" s="4">
        <f t="shared" si="368"/>
        <v>1.0283675284241924</v>
      </c>
      <c r="BI293" s="4">
        <f t="shared" si="369"/>
        <v>3.241041275797373</v>
      </c>
      <c r="BJ293" s="4">
        <f t="shared" si="370"/>
        <v>0.3172954124662265</v>
      </c>
      <c r="BK293" s="4">
        <f t="shared" si="371"/>
        <v>0.93149046868370755</v>
      </c>
      <c r="BL293" s="4">
        <f t="shared" si="372"/>
        <v>2.1641791744840528</v>
      </c>
      <c r="BM293" s="4">
        <f t="shared" si="373"/>
        <v>0.43041282333094155</v>
      </c>
      <c r="BN293" s="3">
        <f t="shared" si="374"/>
        <v>0</v>
      </c>
      <c r="BO293" s="3">
        <v>100</v>
      </c>
      <c r="BP293" s="3">
        <f t="shared" si="375"/>
        <v>-1</v>
      </c>
      <c r="BQ293" s="3">
        <f t="shared" si="376"/>
        <v>-100</v>
      </c>
      <c r="BR293" s="3">
        <f t="shared" si="377"/>
        <v>0</v>
      </c>
      <c r="BS293" s="3">
        <f t="shared" si="378"/>
        <v>-1</v>
      </c>
      <c r="BT293" s="3">
        <f t="shared" si="391"/>
        <v>-100</v>
      </c>
      <c r="BU293" s="3">
        <f t="shared" si="379"/>
        <v>1</v>
      </c>
      <c r="BV293" s="3">
        <f t="shared" si="380"/>
        <v>3</v>
      </c>
      <c r="BW293" s="3">
        <f t="shared" si="392"/>
        <v>300</v>
      </c>
      <c r="BX293" s="3">
        <f t="shared" si="381"/>
        <v>0</v>
      </c>
      <c r="BY293" s="3">
        <f t="shared" si="382"/>
        <v>-1</v>
      </c>
      <c r="BZ293" s="3">
        <f t="shared" si="393"/>
        <v>-100</v>
      </c>
      <c r="CA293" s="3">
        <f t="shared" si="383"/>
        <v>1</v>
      </c>
      <c r="CB293" s="3">
        <f t="shared" si="384"/>
        <v>1.7000000000000002</v>
      </c>
      <c r="CC293" s="3">
        <f t="shared" si="385"/>
        <v>170.00000000000003</v>
      </c>
      <c r="CD293" s="3">
        <f t="shared" si="386"/>
        <v>1</v>
      </c>
      <c r="CE293" s="3">
        <f t="shared" si="387"/>
        <v>0</v>
      </c>
      <c r="CF293" s="3">
        <f t="shared" si="394"/>
        <v>1</v>
      </c>
      <c r="CG293" s="16" t="str">
        <f t="shared" si="395"/>
        <v/>
      </c>
      <c r="CI293" s="12">
        <f t="shared" si="396"/>
        <v>1</v>
      </c>
      <c r="CJ293" s="12">
        <f t="shared" si="397"/>
        <v>0</v>
      </c>
      <c r="CK293" s="12">
        <f t="shared" si="398"/>
        <v>1</v>
      </c>
      <c r="CL293" s="12" t="str">
        <f t="shared" si="399"/>
        <v/>
      </c>
      <c r="CM293" s="12">
        <f t="shared" si="388"/>
        <v>1</v>
      </c>
      <c r="CN293" s="12">
        <f t="shared" si="389"/>
        <v>0</v>
      </c>
      <c r="CO293" s="12">
        <f t="shared" si="400"/>
        <v>1</v>
      </c>
      <c r="CP293" s="12" t="str">
        <f t="shared" si="401"/>
        <v/>
      </c>
    </row>
    <row r="294" spans="1:94" x14ac:dyDescent="0.25">
      <c r="A294" t="s">
        <v>127</v>
      </c>
      <c r="B294" t="s">
        <v>242</v>
      </c>
      <c r="C294" t="s">
        <v>138</v>
      </c>
      <c r="D294" t="s">
        <v>25</v>
      </c>
      <c r="E294" t="s">
        <v>15</v>
      </c>
      <c r="F294" s="3">
        <v>2</v>
      </c>
      <c r="G294" s="3">
        <v>1</v>
      </c>
      <c r="H294" s="3" t="str">
        <f t="shared" si="390"/>
        <v>H</v>
      </c>
      <c r="I294" s="3">
        <v>1.3</v>
      </c>
      <c r="J294" s="3">
        <v>6</v>
      </c>
      <c r="K294" s="3">
        <v>8.5</v>
      </c>
      <c r="L294" s="3">
        <v>1.3</v>
      </c>
      <c r="M294" s="3">
        <v>3.5</v>
      </c>
      <c r="N294" s="3">
        <f t="shared" si="322"/>
        <v>3</v>
      </c>
      <c r="O294" s="3">
        <f t="shared" si="323"/>
        <v>5.3544494720965119E-2</v>
      </c>
      <c r="P294" s="3">
        <f t="shared" si="324"/>
        <v>5.4945054945054861E-2</v>
      </c>
      <c r="Q294" s="3">
        <f t="shared" si="325"/>
        <v>1.3696078431372547</v>
      </c>
      <c r="R294" s="3">
        <f t="shared" si="326"/>
        <v>6.3212669683257907</v>
      </c>
      <c r="S294" s="3">
        <f t="shared" si="327"/>
        <v>8.9551282051282044</v>
      </c>
      <c r="T294" s="3">
        <f t="shared" si="328"/>
        <v>1.3696078431372547</v>
      </c>
      <c r="U294" s="3">
        <f t="shared" si="329"/>
        <v>3.6874057315233779</v>
      </c>
      <c r="V294" s="4">
        <f t="shared" si="330"/>
        <v>0.76923076923076916</v>
      </c>
      <c r="W294" s="4">
        <f t="shared" si="331"/>
        <v>0.16666666666666666</v>
      </c>
      <c r="X294" s="4">
        <f t="shared" si="332"/>
        <v>0.11764705882352941</v>
      </c>
      <c r="Y294" s="4">
        <f t="shared" si="333"/>
        <v>0.76923076923076916</v>
      </c>
      <c r="Z294" s="4">
        <f t="shared" si="334"/>
        <v>0.2857142857142857</v>
      </c>
      <c r="AA294" s="4">
        <f t="shared" si="335"/>
        <v>0.21666666666666667</v>
      </c>
      <c r="AB294" s="4">
        <f t="shared" si="336"/>
        <v>0.15294117647058825</v>
      </c>
      <c r="AC294" s="4">
        <f t="shared" si="337"/>
        <v>4.615384615384615</v>
      </c>
      <c r="AD294" s="4">
        <f t="shared" si="338"/>
        <v>0.70588235294117652</v>
      </c>
      <c r="AE294" s="4">
        <f t="shared" si="339"/>
        <v>6.5384615384615383</v>
      </c>
      <c r="AF294" s="4">
        <f t="shared" si="340"/>
        <v>1.4166666666666667</v>
      </c>
      <c r="AG294" s="4">
        <f t="shared" si="341"/>
        <v>0.37142857142857144</v>
      </c>
      <c r="AH294" s="4">
        <f t="shared" si="342"/>
        <v>2.6923076923076921</v>
      </c>
      <c r="AI294" s="4">
        <f t="shared" si="343"/>
        <v>-7.5855203619909499</v>
      </c>
      <c r="AJ294" s="4">
        <f t="shared" si="344"/>
        <v>-4.9516591251885362</v>
      </c>
      <c r="AK294" s="4">
        <f t="shared" si="345"/>
        <v>-2.6338612368024137</v>
      </c>
      <c r="AL294" s="4">
        <f t="shared" si="346"/>
        <v>-2.3177978883861234</v>
      </c>
      <c r="AM294" s="4">
        <f t="shared" si="347"/>
        <v>2.3177978883861234</v>
      </c>
      <c r="AN294" s="4">
        <f t="shared" si="348"/>
        <v>-3.792760180995475</v>
      </c>
      <c r="AO294" s="4">
        <f t="shared" si="349"/>
        <v>-2.4758295625942681</v>
      </c>
      <c r="AP294" s="4">
        <f t="shared" si="350"/>
        <v>-1.3169306184012068</v>
      </c>
      <c r="AQ294" s="4">
        <f t="shared" si="351"/>
        <v>-1.1588989441930617</v>
      </c>
      <c r="AR294" s="4">
        <f t="shared" si="352"/>
        <v>1.1588989441930617</v>
      </c>
      <c r="AS294" s="4">
        <f t="shared" si="353"/>
        <v>-1.3130028746763109</v>
      </c>
      <c r="AT294" s="4">
        <f t="shared" si="354"/>
        <v>-1.1869280889295744</v>
      </c>
      <c r="AU294" s="4">
        <f t="shared" si="355"/>
        <v>-0.9213434502796195</v>
      </c>
      <c r="AV294" s="4">
        <f t="shared" si="356"/>
        <v>-0.85886753205861233</v>
      </c>
      <c r="AW294" s="4">
        <f t="shared" si="357"/>
        <v>0.85886753205861233</v>
      </c>
      <c r="AX294" s="4">
        <f t="shared" si="358"/>
        <v>-236.34051744173595</v>
      </c>
      <c r="AY294" s="4">
        <f t="shared" si="359"/>
        <v>-213.64705600732336</v>
      </c>
      <c r="AZ294" s="4">
        <f t="shared" si="360"/>
        <v>-165.8418210503315</v>
      </c>
      <c r="BA294" s="4">
        <f t="shared" si="361"/>
        <v>-154.59615577055021</v>
      </c>
      <c r="BB294" s="4">
        <f t="shared" si="362"/>
        <v>154.59615577055021</v>
      </c>
      <c r="BC294" s="4">
        <f t="shared" si="363"/>
        <v>-0.84705882352941175</v>
      </c>
      <c r="BD294" s="4">
        <f t="shared" si="364"/>
        <v>-0.78333333333333333</v>
      </c>
      <c r="BE294" s="4">
        <f t="shared" si="365"/>
        <v>-0.29411764705882359</v>
      </c>
      <c r="BF294" s="4">
        <f t="shared" si="366"/>
        <v>-0.62857142857142867</v>
      </c>
      <c r="BG294" s="4">
        <f t="shared" si="367"/>
        <v>1.6923076923076923</v>
      </c>
      <c r="BH294" s="4">
        <f t="shared" si="368"/>
        <v>3.8513260112367464</v>
      </c>
      <c r="BI294" s="4">
        <f t="shared" si="369"/>
        <v>5.5486676721970838</v>
      </c>
      <c r="BJ294" s="4">
        <f t="shared" si="370"/>
        <v>0.69409923945071161</v>
      </c>
      <c r="BK294" s="4">
        <f t="shared" si="371"/>
        <v>1.6389306042976888</v>
      </c>
      <c r="BL294" s="4">
        <f t="shared" si="372"/>
        <v>2.5285067873303162</v>
      </c>
      <c r="BM294" s="4">
        <f t="shared" si="373"/>
        <v>0.64818121608766877</v>
      </c>
      <c r="BN294" s="3">
        <f t="shared" si="374"/>
        <v>1</v>
      </c>
      <c r="BO294" s="3">
        <v>100</v>
      </c>
      <c r="BP294" s="3">
        <f t="shared" si="375"/>
        <v>0.30000000000000004</v>
      </c>
      <c r="BQ294" s="3">
        <f t="shared" si="376"/>
        <v>30.000000000000004</v>
      </c>
      <c r="BR294" s="3">
        <f t="shared" si="377"/>
        <v>0</v>
      </c>
      <c r="BS294" s="3">
        <f t="shared" si="378"/>
        <v>-1</v>
      </c>
      <c r="BT294" s="3">
        <f t="shared" si="391"/>
        <v>-100</v>
      </c>
      <c r="BU294" s="3">
        <f t="shared" si="379"/>
        <v>0</v>
      </c>
      <c r="BV294" s="3">
        <f t="shared" si="380"/>
        <v>-1</v>
      </c>
      <c r="BW294" s="3">
        <f t="shared" si="392"/>
        <v>-100</v>
      </c>
      <c r="BX294" s="3">
        <f t="shared" si="381"/>
        <v>1</v>
      </c>
      <c r="BY294" s="3">
        <f t="shared" si="382"/>
        <v>0.30000000000000004</v>
      </c>
      <c r="BZ294" s="3">
        <f t="shared" si="393"/>
        <v>30.000000000000004</v>
      </c>
      <c r="CA294" s="3">
        <f t="shared" si="383"/>
        <v>0</v>
      </c>
      <c r="CB294" s="3">
        <f t="shared" si="384"/>
        <v>-1</v>
      </c>
      <c r="CC294" s="3">
        <f t="shared" si="385"/>
        <v>-100</v>
      </c>
      <c r="CD294" s="3">
        <f t="shared" si="386"/>
        <v>1</v>
      </c>
      <c r="CE294" s="3">
        <f t="shared" si="387"/>
        <v>1</v>
      </c>
      <c r="CF294" s="3">
        <f t="shared" si="394"/>
        <v>2</v>
      </c>
      <c r="CG294" s="16" t="str">
        <f t="shared" si="395"/>
        <v>BackCasa</v>
      </c>
      <c r="CI294" s="12">
        <f t="shared" si="396"/>
        <v>1</v>
      </c>
      <c r="CJ294" s="12">
        <f t="shared" si="397"/>
        <v>0</v>
      </c>
      <c r="CK294" s="12">
        <f t="shared" si="398"/>
        <v>1</v>
      </c>
      <c r="CL294" s="12" t="str">
        <f t="shared" si="399"/>
        <v/>
      </c>
      <c r="CM294" s="12">
        <f t="shared" si="388"/>
        <v>1</v>
      </c>
      <c r="CN294" s="12">
        <f t="shared" si="389"/>
        <v>1</v>
      </c>
      <c r="CO294" s="12">
        <f t="shared" si="400"/>
        <v>2</v>
      </c>
      <c r="CP294" s="12" t="str">
        <f t="shared" si="401"/>
        <v>Under2.5</v>
      </c>
    </row>
    <row r="295" spans="1:94" x14ac:dyDescent="0.25">
      <c r="A295" t="s">
        <v>127</v>
      </c>
      <c r="B295" t="s">
        <v>242</v>
      </c>
      <c r="C295" t="s">
        <v>139</v>
      </c>
      <c r="D295" t="s">
        <v>130</v>
      </c>
      <c r="E295" t="s">
        <v>12</v>
      </c>
      <c r="F295" s="3">
        <v>0</v>
      </c>
      <c r="G295" s="3">
        <v>0</v>
      </c>
      <c r="H295" s="3" t="str">
        <f t="shared" si="390"/>
        <v>D</v>
      </c>
      <c r="I295" s="3">
        <v>2</v>
      </c>
      <c r="J295" s="3">
        <v>3.75</v>
      </c>
      <c r="K295" s="3">
        <v>3.5</v>
      </c>
      <c r="L295" s="3">
        <v>1.8</v>
      </c>
      <c r="M295" s="3">
        <v>2</v>
      </c>
      <c r="N295" s="3">
        <f t="shared" si="322"/>
        <v>0</v>
      </c>
      <c r="O295" s="3">
        <f t="shared" si="323"/>
        <v>5.2380952380952195E-2</v>
      </c>
      <c r="P295" s="3">
        <f t="shared" si="324"/>
        <v>5.555555555555558E-2</v>
      </c>
      <c r="Q295" s="3">
        <f t="shared" si="325"/>
        <v>2.1047619047619044</v>
      </c>
      <c r="R295" s="3">
        <f t="shared" si="326"/>
        <v>3.9464285714285707</v>
      </c>
      <c r="S295" s="3">
        <f t="shared" si="327"/>
        <v>3.6833333333333327</v>
      </c>
      <c r="T295" s="3">
        <f t="shared" si="328"/>
        <v>1.8942857142857139</v>
      </c>
      <c r="U295" s="3">
        <f t="shared" si="329"/>
        <v>2.1047619047619044</v>
      </c>
      <c r="V295" s="4">
        <f t="shared" si="330"/>
        <v>0.5</v>
      </c>
      <c r="W295" s="4">
        <f t="shared" si="331"/>
        <v>0.26666666666666666</v>
      </c>
      <c r="X295" s="4">
        <f t="shared" si="332"/>
        <v>0.2857142857142857</v>
      </c>
      <c r="Y295" s="4">
        <f t="shared" si="333"/>
        <v>0.55555555555555558</v>
      </c>
      <c r="Z295" s="4">
        <f t="shared" si="334"/>
        <v>0.5</v>
      </c>
      <c r="AA295" s="4">
        <f t="shared" si="335"/>
        <v>0.53333333333333333</v>
      </c>
      <c r="AB295" s="4">
        <f t="shared" si="336"/>
        <v>0.5714285714285714</v>
      </c>
      <c r="AC295" s="4">
        <f t="shared" si="337"/>
        <v>1.875</v>
      </c>
      <c r="AD295" s="4">
        <f t="shared" si="338"/>
        <v>1.0714285714285714</v>
      </c>
      <c r="AE295" s="4">
        <f t="shared" si="339"/>
        <v>1.75</v>
      </c>
      <c r="AF295" s="4">
        <f t="shared" si="340"/>
        <v>0.93333333333333335</v>
      </c>
      <c r="AG295" s="4">
        <f t="shared" si="341"/>
        <v>0.9</v>
      </c>
      <c r="AH295" s="4">
        <f t="shared" si="342"/>
        <v>1.1111111111111112</v>
      </c>
      <c r="AI295" s="4">
        <f t="shared" si="343"/>
        <v>-1.5785714285714283</v>
      </c>
      <c r="AJ295" s="4">
        <f t="shared" si="344"/>
        <v>-1.8416666666666663</v>
      </c>
      <c r="AK295" s="4">
        <f t="shared" si="345"/>
        <v>0.26309523809523805</v>
      </c>
      <c r="AL295" s="4">
        <f t="shared" si="346"/>
        <v>-0.21047619047619048</v>
      </c>
      <c r="AM295" s="4">
        <f t="shared" si="347"/>
        <v>0.21047619047619048</v>
      </c>
      <c r="AN295" s="4">
        <f t="shared" si="348"/>
        <v>-0.78928571428571415</v>
      </c>
      <c r="AO295" s="4">
        <f t="shared" si="349"/>
        <v>-0.92083333333333317</v>
      </c>
      <c r="AP295" s="4">
        <f t="shared" si="350"/>
        <v>0.13154761904761902</v>
      </c>
      <c r="AQ295" s="4">
        <f t="shared" si="351"/>
        <v>-0.10523809523809524</v>
      </c>
      <c r="AR295" s="4">
        <f t="shared" si="352"/>
        <v>0.10523809523809524</v>
      </c>
      <c r="AS295" s="4">
        <f t="shared" si="353"/>
        <v>-0.66817361107198181</v>
      </c>
      <c r="AT295" s="4">
        <f t="shared" si="354"/>
        <v>-0.74420672565596402</v>
      </c>
      <c r="AU295" s="4">
        <f t="shared" si="355"/>
        <v>0.13079660078574579</v>
      </c>
      <c r="AV295" s="4">
        <f t="shared" si="356"/>
        <v>-0.10485215066816966</v>
      </c>
      <c r="AW295" s="4">
        <f t="shared" si="357"/>
        <v>0.10485215066816966</v>
      </c>
      <c r="AX295" s="4">
        <f t="shared" si="358"/>
        <v>-120.27124999295673</v>
      </c>
      <c r="AY295" s="4">
        <f t="shared" si="359"/>
        <v>-133.95721061807353</v>
      </c>
      <c r="AZ295" s="4">
        <f t="shared" si="360"/>
        <v>23.543388141434242</v>
      </c>
      <c r="BA295" s="4">
        <f t="shared" si="361"/>
        <v>-18.873387120270539</v>
      </c>
      <c r="BB295" s="4">
        <f t="shared" si="362"/>
        <v>18.873387120270539</v>
      </c>
      <c r="BC295" s="4">
        <f t="shared" si="363"/>
        <v>-0.42857142857142855</v>
      </c>
      <c r="BD295" s="4">
        <f t="shared" si="364"/>
        <v>-0.46666666666666667</v>
      </c>
      <c r="BE295" s="4">
        <f t="shared" si="365"/>
        <v>7.1428571428571425E-2</v>
      </c>
      <c r="BF295" s="4">
        <f t="shared" si="366"/>
        <v>-0.10000000000000002</v>
      </c>
      <c r="BG295" s="4">
        <f t="shared" si="367"/>
        <v>0.11111111111111113</v>
      </c>
      <c r="BH295" s="4">
        <f t="shared" si="368"/>
        <v>0.99606249557290683</v>
      </c>
      <c r="BI295" s="4">
        <f t="shared" si="369"/>
        <v>3.244841269841269</v>
      </c>
      <c r="BJ295" s="4">
        <f t="shared" si="370"/>
        <v>0.30696801869190726</v>
      </c>
      <c r="BK295" s="4">
        <f t="shared" si="371"/>
        <v>0.14882914156402574</v>
      </c>
      <c r="BL295" s="4">
        <f t="shared" si="372"/>
        <v>1.9995238095238093</v>
      </c>
      <c r="BM295" s="4">
        <f t="shared" si="373"/>
        <v>7.443229275647871E-2</v>
      </c>
      <c r="BN295" s="3">
        <f t="shared" si="374"/>
        <v>0</v>
      </c>
      <c r="BO295" s="3">
        <v>100</v>
      </c>
      <c r="BP295" s="3">
        <f t="shared" si="375"/>
        <v>-1</v>
      </c>
      <c r="BQ295" s="3">
        <f t="shared" si="376"/>
        <v>-100</v>
      </c>
      <c r="BR295" s="3">
        <f t="shared" si="377"/>
        <v>0</v>
      </c>
      <c r="BS295" s="3">
        <f t="shared" si="378"/>
        <v>-1</v>
      </c>
      <c r="BT295" s="3">
        <f t="shared" si="391"/>
        <v>-100</v>
      </c>
      <c r="BU295" s="3">
        <f t="shared" si="379"/>
        <v>1</v>
      </c>
      <c r="BV295" s="3">
        <f t="shared" si="380"/>
        <v>2.75</v>
      </c>
      <c r="BW295" s="3">
        <f t="shared" si="392"/>
        <v>275</v>
      </c>
      <c r="BX295" s="3">
        <f t="shared" si="381"/>
        <v>0</v>
      </c>
      <c r="BY295" s="3">
        <f t="shared" si="382"/>
        <v>-1</v>
      </c>
      <c r="BZ295" s="3">
        <f t="shared" si="393"/>
        <v>-100</v>
      </c>
      <c r="CA295" s="3">
        <f t="shared" si="383"/>
        <v>1</v>
      </c>
      <c r="CB295" s="3">
        <f t="shared" si="384"/>
        <v>1</v>
      </c>
      <c r="CC295" s="3">
        <f t="shared" si="385"/>
        <v>100</v>
      </c>
      <c r="CD295" s="3">
        <f t="shared" si="386"/>
        <v>1</v>
      </c>
      <c r="CE295" s="3">
        <f t="shared" si="387"/>
        <v>0</v>
      </c>
      <c r="CF295" s="3">
        <f t="shared" si="394"/>
        <v>1</v>
      </c>
      <c r="CG295" s="16" t="str">
        <f t="shared" si="395"/>
        <v/>
      </c>
      <c r="CI295" s="12">
        <f t="shared" si="396"/>
        <v>1</v>
      </c>
      <c r="CJ295" s="12">
        <f t="shared" si="397"/>
        <v>0</v>
      </c>
      <c r="CK295" s="12">
        <f t="shared" si="398"/>
        <v>1</v>
      </c>
      <c r="CL295" s="12" t="str">
        <f t="shared" si="399"/>
        <v/>
      </c>
      <c r="CM295" s="12">
        <f t="shared" si="388"/>
        <v>1</v>
      </c>
      <c r="CN295" s="12">
        <f t="shared" si="389"/>
        <v>0</v>
      </c>
      <c r="CO295" s="12">
        <f t="shared" si="400"/>
        <v>1</v>
      </c>
      <c r="CP295" s="12" t="str">
        <f t="shared" si="401"/>
        <v/>
      </c>
    </row>
    <row r="296" spans="1:94" x14ac:dyDescent="0.25">
      <c r="A296" t="s">
        <v>127</v>
      </c>
      <c r="B296" t="s">
        <v>243</v>
      </c>
      <c r="C296" t="s">
        <v>162</v>
      </c>
      <c r="D296" t="s">
        <v>20</v>
      </c>
      <c r="E296" t="s">
        <v>17</v>
      </c>
      <c r="F296" s="3">
        <v>1</v>
      </c>
      <c r="G296" s="3">
        <v>1</v>
      </c>
      <c r="H296" s="3" t="str">
        <f t="shared" si="390"/>
        <v>D</v>
      </c>
      <c r="I296" s="3">
        <v>1.95</v>
      </c>
      <c r="J296" s="3">
        <v>3.75</v>
      </c>
      <c r="K296" s="3">
        <v>3.6</v>
      </c>
      <c r="L296" s="3">
        <v>1.67</v>
      </c>
      <c r="M296" s="3">
        <v>2.2000000000000002</v>
      </c>
      <c r="N296" s="3">
        <f t="shared" si="322"/>
        <v>2</v>
      </c>
      <c r="O296" s="3">
        <f t="shared" si="323"/>
        <v>5.7264957264957506E-2</v>
      </c>
      <c r="P296" s="3">
        <f t="shared" si="324"/>
        <v>5.3347849755035481E-2</v>
      </c>
      <c r="Q296" s="3">
        <f t="shared" si="325"/>
        <v>2.061666666666667</v>
      </c>
      <c r="R296" s="3">
        <f t="shared" si="326"/>
        <v>3.9647435897435908</v>
      </c>
      <c r="S296" s="3">
        <f t="shared" si="327"/>
        <v>3.8061538461538471</v>
      </c>
      <c r="T296" s="3">
        <f t="shared" si="328"/>
        <v>1.7656324786324789</v>
      </c>
      <c r="U296" s="3">
        <f t="shared" si="329"/>
        <v>2.3259829059829067</v>
      </c>
      <c r="V296" s="4">
        <f t="shared" si="330"/>
        <v>0.51282051282051289</v>
      </c>
      <c r="W296" s="4">
        <f t="shared" si="331"/>
        <v>0.26666666666666666</v>
      </c>
      <c r="X296" s="4">
        <f t="shared" si="332"/>
        <v>0.27777777777777779</v>
      </c>
      <c r="Y296" s="4">
        <f t="shared" si="333"/>
        <v>0.5988023952095809</v>
      </c>
      <c r="Z296" s="4">
        <f t="shared" si="334"/>
        <v>0.45454545454545453</v>
      </c>
      <c r="AA296" s="4">
        <f t="shared" si="335"/>
        <v>0.52</v>
      </c>
      <c r="AB296" s="4">
        <f t="shared" si="336"/>
        <v>0.54166666666666663</v>
      </c>
      <c r="AC296" s="4">
        <f t="shared" si="337"/>
        <v>1.9230769230769231</v>
      </c>
      <c r="AD296" s="4">
        <f t="shared" si="338"/>
        <v>1.0416666666666667</v>
      </c>
      <c r="AE296" s="4">
        <f t="shared" si="339"/>
        <v>1.8461538461538463</v>
      </c>
      <c r="AF296" s="4">
        <f t="shared" si="340"/>
        <v>0.96000000000000008</v>
      </c>
      <c r="AG296" s="4">
        <f t="shared" si="341"/>
        <v>0.75909090909090904</v>
      </c>
      <c r="AH296" s="4">
        <f t="shared" si="342"/>
        <v>1.317365269461078</v>
      </c>
      <c r="AI296" s="4">
        <f t="shared" si="343"/>
        <v>-1.7444871794871801</v>
      </c>
      <c r="AJ296" s="4">
        <f t="shared" si="344"/>
        <v>-1.9030769230769238</v>
      </c>
      <c r="AK296" s="4">
        <f t="shared" si="345"/>
        <v>0.15858974358974365</v>
      </c>
      <c r="AL296" s="4">
        <f t="shared" si="346"/>
        <v>-0.56035042735042784</v>
      </c>
      <c r="AM296" s="4">
        <f t="shared" si="347"/>
        <v>0.56035042735042784</v>
      </c>
      <c r="AN296" s="4">
        <f t="shared" si="348"/>
        <v>-0.87224358974359006</v>
      </c>
      <c r="AO296" s="4">
        <f t="shared" si="349"/>
        <v>-0.95153846153846189</v>
      </c>
      <c r="AP296" s="4">
        <f t="shared" si="350"/>
        <v>7.9294871794871824E-2</v>
      </c>
      <c r="AQ296" s="4">
        <f t="shared" si="351"/>
        <v>-0.28017521367521392</v>
      </c>
      <c r="AR296" s="4">
        <f t="shared" si="352"/>
        <v>0.28017521367521392</v>
      </c>
      <c r="AS296" s="4">
        <f t="shared" si="353"/>
        <v>-0.71726671271838949</v>
      </c>
      <c r="AT296" s="4">
        <f t="shared" si="354"/>
        <v>-0.76057078653636656</v>
      </c>
      <c r="AU296" s="4">
        <f t="shared" si="355"/>
        <v>7.9129302469536922E-2</v>
      </c>
      <c r="AV296" s="4">
        <f t="shared" si="356"/>
        <v>-0.27317117128312224</v>
      </c>
      <c r="AW296" s="4">
        <f t="shared" si="357"/>
        <v>0.27317117128312224</v>
      </c>
      <c r="AX296" s="4">
        <f t="shared" si="358"/>
        <v>-129.10800828931011</v>
      </c>
      <c r="AY296" s="4">
        <f t="shared" si="359"/>
        <v>-136.90274157654599</v>
      </c>
      <c r="AZ296" s="4">
        <f t="shared" si="360"/>
        <v>14.243274444516647</v>
      </c>
      <c r="BA296" s="4">
        <f t="shared" si="361"/>
        <v>-49.170810830962004</v>
      </c>
      <c r="BB296" s="4">
        <f t="shared" si="362"/>
        <v>49.170810830962004</v>
      </c>
      <c r="BC296" s="4">
        <f t="shared" si="363"/>
        <v>-0.45833333333333337</v>
      </c>
      <c r="BD296" s="4">
        <f t="shared" si="364"/>
        <v>-0.48000000000000004</v>
      </c>
      <c r="BE296" s="4">
        <f t="shared" si="365"/>
        <v>4.1666666666666671E-2</v>
      </c>
      <c r="BF296" s="4">
        <f t="shared" si="366"/>
        <v>-0.24090909090909104</v>
      </c>
      <c r="BG296" s="4">
        <f t="shared" si="367"/>
        <v>0.31736526946107807</v>
      </c>
      <c r="BH296" s="4">
        <f t="shared" si="368"/>
        <v>1.0559425490460281</v>
      </c>
      <c r="BI296" s="4">
        <f t="shared" si="369"/>
        <v>3.2775213675213681</v>
      </c>
      <c r="BJ296" s="4">
        <f t="shared" si="370"/>
        <v>0.32217716702319676</v>
      </c>
      <c r="BK296" s="4">
        <f t="shared" si="371"/>
        <v>0.39622758702026467</v>
      </c>
      <c r="BL296" s="4">
        <f t="shared" si="372"/>
        <v>2.0458076923076929</v>
      </c>
      <c r="BM296" s="4">
        <f t="shared" si="373"/>
        <v>0.19367782637150793</v>
      </c>
      <c r="BN296" s="3">
        <f t="shared" si="374"/>
        <v>0</v>
      </c>
      <c r="BO296" s="3">
        <v>100</v>
      </c>
      <c r="BP296" s="3">
        <f t="shared" si="375"/>
        <v>-1</v>
      </c>
      <c r="BQ296" s="3">
        <f t="shared" si="376"/>
        <v>-100</v>
      </c>
      <c r="BR296" s="3">
        <f t="shared" si="377"/>
        <v>0</v>
      </c>
      <c r="BS296" s="3">
        <f t="shared" si="378"/>
        <v>-1</v>
      </c>
      <c r="BT296" s="3">
        <f t="shared" si="391"/>
        <v>-100</v>
      </c>
      <c r="BU296" s="3">
        <f t="shared" si="379"/>
        <v>1</v>
      </c>
      <c r="BV296" s="3">
        <f t="shared" si="380"/>
        <v>2.75</v>
      </c>
      <c r="BW296" s="3">
        <f t="shared" si="392"/>
        <v>275</v>
      </c>
      <c r="BX296" s="3">
        <f t="shared" si="381"/>
        <v>0</v>
      </c>
      <c r="BY296" s="3">
        <f t="shared" si="382"/>
        <v>-1</v>
      </c>
      <c r="BZ296" s="3">
        <f t="shared" si="393"/>
        <v>-100</v>
      </c>
      <c r="CA296" s="3">
        <f t="shared" si="383"/>
        <v>1</v>
      </c>
      <c r="CB296" s="3">
        <f t="shared" si="384"/>
        <v>1.2000000000000002</v>
      </c>
      <c r="CC296" s="3">
        <f t="shared" si="385"/>
        <v>120.00000000000001</v>
      </c>
      <c r="CD296" s="3">
        <f t="shared" si="386"/>
        <v>1</v>
      </c>
      <c r="CE296" s="3">
        <f t="shared" si="387"/>
        <v>0</v>
      </c>
      <c r="CF296" s="3">
        <f t="shared" si="394"/>
        <v>1</v>
      </c>
      <c r="CG296" s="16" t="str">
        <f t="shared" si="395"/>
        <v/>
      </c>
      <c r="CI296" s="12">
        <f t="shared" si="396"/>
        <v>1</v>
      </c>
      <c r="CJ296" s="12">
        <f t="shared" si="397"/>
        <v>0</v>
      </c>
      <c r="CK296" s="12">
        <f t="shared" si="398"/>
        <v>1</v>
      </c>
      <c r="CL296" s="12" t="str">
        <f t="shared" si="399"/>
        <v/>
      </c>
      <c r="CM296" s="12">
        <f t="shared" si="388"/>
        <v>1</v>
      </c>
      <c r="CN296" s="12">
        <f t="shared" si="389"/>
        <v>0</v>
      </c>
      <c r="CO296" s="12">
        <f t="shared" si="400"/>
        <v>1</v>
      </c>
      <c r="CP296" s="12" t="str">
        <f t="shared" si="401"/>
        <v/>
      </c>
    </row>
    <row r="297" spans="1:94" x14ac:dyDescent="0.25">
      <c r="A297" t="s">
        <v>127</v>
      </c>
      <c r="B297" t="s">
        <v>243</v>
      </c>
      <c r="C297" t="s">
        <v>162</v>
      </c>
      <c r="D297" t="s">
        <v>133</v>
      </c>
      <c r="E297" t="s">
        <v>18</v>
      </c>
      <c r="F297" s="3">
        <v>3</v>
      </c>
      <c r="G297" s="3">
        <v>1</v>
      </c>
      <c r="H297" s="3" t="str">
        <f t="shared" si="390"/>
        <v>H</v>
      </c>
      <c r="I297" s="3">
        <v>2.7</v>
      </c>
      <c r="J297" s="3">
        <v>3.4</v>
      </c>
      <c r="K297" s="3">
        <v>2.6</v>
      </c>
      <c r="L297" s="3">
        <v>1.85</v>
      </c>
      <c r="M297" s="3">
        <v>2.0499999999999998</v>
      </c>
      <c r="N297" s="3">
        <f t="shared" si="322"/>
        <v>4</v>
      </c>
      <c r="O297" s="3">
        <f t="shared" si="323"/>
        <v>4.9103402044578415E-2</v>
      </c>
      <c r="P297" s="3">
        <f t="shared" si="324"/>
        <v>2.8345418589320936E-2</v>
      </c>
      <c r="Q297" s="3">
        <f t="shared" si="325"/>
        <v>2.8325791855203617</v>
      </c>
      <c r="R297" s="3">
        <f t="shared" si="326"/>
        <v>3.5669515669515666</v>
      </c>
      <c r="S297" s="3">
        <f t="shared" si="327"/>
        <v>2.7276688453159039</v>
      </c>
      <c r="T297" s="3">
        <f t="shared" si="328"/>
        <v>1.9408412937824702</v>
      </c>
      <c r="U297" s="3">
        <f t="shared" si="329"/>
        <v>2.1506619741913857</v>
      </c>
      <c r="V297" s="4">
        <f t="shared" si="330"/>
        <v>0.37037037037037035</v>
      </c>
      <c r="W297" s="4">
        <f t="shared" si="331"/>
        <v>0.29411764705882354</v>
      </c>
      <c r="X297" s="4">
        <f t="shared" si="332"/>
        <v>0.38461538461538458</v>
      </c>
      <c r="Y297" s="4">
        <f t="shared" si="333"/>
        <v>0.54054054054054046</v>
      </c>
      <c r="Z297" s="4">
        <f t="shared" si="334"/>
        <v>0.48780487804878053</v>
      </c>
      <c r="AA297" s="4">
        <f t="shared" si="335"/>
        <v>0.79411764705882359</v>
      </c>
      <c r="AB297" s="4">
        <f t="shared" si="336"/>
        <v>1.0384615384615385</v>
      </c>
      <c r="AC297" s="4">
        <f t="shared" si="337"/>
        <v>1.2592592592592591</v>
      </c>
      <c r="AD297" s="4">
        <f t="shared" si="338"/>
        <v>1.3076923076923077</v>
      </c>
      <c r="AE297" s="4">
        <f t="shared" si="339"/>
        <v>0.96296296296296291</v>
      </c>
      <c r="AF297" s="4">
        <f t="shared" si="340"/>
        <v>0.76470588235294124</v>
      </c>
      <c r="AG297" s="4">
        <f t="shared" si="341"/>
        <v>0.90243902439024404</v>
      </c>
      <c r="AH297" s="4">
        <f t="shared" si="342"/>
        <v>1.1081081081081079</v>
      </c>
      <c r="AI297" s="4">
        <f t="shared" si="343"/>
        <v>0.10491034020445777</v>
      </c>
      <c r="AJ297" s="4">
        <f t="shared" si="344"/>
        <v>-0.73437238143120487</v>
      </c>
      <c r="AK297" s="4">
        <f t="shared" si="345"/>
        <v>0.83928272163566264</v>
      </c>
      <c r="AL297" s="4">
        <f t="shared" si="346"/>
        <v>-0.20982068040891555</v>
      </c>
      <c r="AM297" s="4">
        <f t="shared" si="347"/>
        <v>0.20982068040891555</v>
      </c>
      <c r="AN297" s="4">
        <f t="shared" si="348"/>
        <v>5.2455170102228887E-2</v>
      </c>
      <c r="AO297" s="4">
        <f t="shared" si="349"/>
        <v>-0.36718619071560243</v>
      </c>
      <c r="AP297" s="4">
        <f t="shared" si="350"/>
        <v>0.41964136081783132</v>
      </c>
      <c r="AQ297" s="4">
        <f t="shared" si="351"/>
        <v>-0.10491034020445777</v>
      </c>
      <c r="AR297" s="4">
        <f t="shared" si="352"/>
        <v>0.10491034020445777</v>
      </c>
      <c r="AS297" s="4">
        <f t="shared" si="353"/>
        <v>5.2407138455991431E-2</v>
      </c>
      <c r="AT297" s="4">
        <f t="shared" si="354"/>
        <v>-0.35190267168374029</v>
      </c>
      <c r="AU297" s="4">
        <f t="shared" si="355"/>
        <v>0.39732309089499063</v>
      </c>
      <c r="AV297" s="4">
        <f t="shared" si="356"/>
        <v>-0.1045279747313128</v>
      </c>
      <c r="AW297" s="4">
        <f t="shared" si="357"/>
        <v>0.1045279747313128</v>
      </c>
      <c r="AX297" s="4">
        <f t="shared" si="358"/>
        <v>9.4332849220784567</v>
      </c>
      <c r="AY297" s="4">
        <f t="shared" si="359"/>
        <v>-63.342480903073252</v>
      </c>
      <c r="AZ297" s="4">
        <f t="shared" si="360"/>
        <v>71.51815636109832</v>
      </c>
      <c r="BA297" s="4">
        <f t="shared" si="361"/>
        <v>-18.815035451636302</v>
      </c>
      <c r="BB297" s="4">
        <f t="shared" si="362"/>
        <v>18.815035451636302</v>
      </c>
      <c r="BC297" s="4">
        <f t="shared" si="363"/>
        <v>3.8461538461538436E-2</v>
      </c>
      <c r="BD297" s="4">
        <f t="shared" si="364"/>
        <v>-0.20588235294117646</v>
      </c>
      <c r="BE297" s="4">
        <f t="shared" si="365"/>
        <v>0.30769230769230765</v>
      </c>
      <c r="BF297" s="4">
        <f t="shared" si="366"/>
        <v>-9.7560975609756032E-2</v>
      </c>
      <c r="BG297" s="4">
        <f t="shared" si="367"/>
        <v>0.10810810810810803</v>
      </c>
      <c r="BH297" s="4">
        <f t="shared" si="368"/>
        <v>0.45729357108370272</v>
      </c>
      <c r="BI297" s="4">
        <f t="shared" si="369"/>
        <v>3.0423998659292777</v>
      </c>
      <c r="BJ297" s="4">
        <f t="shared" si="370"/>
        <v>0.15030686012209177</v>
      </c>
      <c r="BK297" s="4">
        <f t="shared" si="371"/>
        <v>0.14836562595031957</v>
      </c>
      <c r="BL297" s="4">
        <f t="shared" si="372"/>
        <v>2.0457516339869279</v>
      </c>
      <c r="BM297" s="4">
        <f t="shared" si="373"/>
        <v>7.2523772429389441E-2</v>
      </c>
      <c r="BN297" s="3">
        <f t="shared" si="374"/>
        <v>1</v>
      </c>
      <c r="BO297" s="3">
        <v>100</v>
      </c>
      <c r="BP297" s="3">
        <f t="shared" si="375"/>
        <v>1.7000000000000002</v>
      </c>
      <c r="BQ297" s="3">
        <f t="shared" si="376"/>
        <v>170.00000000000003</v>
      </c>
      <c r="BR297" s="3">
        <f t="shared" si="377"/>
        <v>0</v>
      </c>
      <c r="BS297" s="3">
        <f t="shared" si="378"/>
        <v>-1</v>
      </c>
      <c r="BT297" s="3">
        <f t="shared" si="391"/>
        <v>-100</v>
      </c>
      <c r="BU297" s="3">
        <f t="shared" si="379"/>
        <v>0</v>
      </c>
      <c r="BV297" s="3">
        <f t="shared" si="380"/>
        <v>-1</v>
      </c>
      <c r="BW297" s="3">
        <f t="shared" si="392"/>
        <v>-100</v>
      </c>
      <c r="BX297" s="3">
        <f t="shared" si="381"/>
        <v>1</v>
      </c>
      <c r="BY297" s="3">
        <f t="shared" si="382"/>
        <v>0.85000000000000009</v>
      </c>
      <c r="BZ297" s="3">
        <f t="shared" si="393"/>
        <v>85.000000000000014</v>
      </c>
      <c r="CA297" s="3">
        <f t="shared" si="383"/>
        <v>0</v>
      </c>
      <c r="CB297" s="3">
        <f t="shared" si="384"/>
        <v>-1</v>
      </c>
      <c r="CC297" s="3">
        <f t="shared" si="385"/>
        <v>-100</v>
      </c>
      <c r="CD297" s="3">
        <f t="shared" si="386"/>
        <v>1</v>
      </c>
      <c r="CE297" s="3">
        <f t="shared" si="387"/>
        <v>0</v>
      </c>
      <c r="CF297" s="3">
        <f t="shared" si="394"/>
        <v>1</v>
      </c>
      <c r="CG297" s="16" t="str">
        <f t="shared" si="395"/>
        <v/>
      </c>
      <c r="CI297" s="12">
        <f t="shared" si="396"/>
        <v>1</v>
      </c>
      <c r="CJ297" s="12">
        <f t="shared" si="397"/>
        <v>0</v>
      </c>
      <c r="CK297" s="12">
        <f t="shared" si="398"/>
        <v>1</v>
      </c>
      <c r="CL297" s="12" t="str">
        <f t="shared" si="399"/>
        <v/>
      </c>
      <c r="CM297" s="12">
        <f t="shared" si="388"/>
        <v>1</v>
      </c>
      <c r="CN297" s="12">
        <f t="shared" si="389"/>
        <v>0</v>
      </c>
      <c r="CO297" s="12">
        <f t="shared" si="400"/>
        <v>1</v>
      </c>
      <c r="CP297" s="12" t="str">
        <f t="shared" si="401"/>
        <v/>
      </c>
    </row>
    <row r="298" spans="1:94" x14ac:dyDescent="0.25">
      <c r="A298" t="s">
        <v>127</v>
      </c>
      <c r="B298" t="s">
        <v>243</v>
      </c>
      <c r="C298" t="s">
        <v>143</v>
      </c>
      <c r="D298" t="s">
        <v>13</v>
      </c>
      <c r="E298" t="s">
        <v>19</v>
      </c>
      <c r="F298" s="3">
        <v>1</v>
      </c>
      <c r="G298" s="3">
        <v>0</v>
      </c>
      <c r="H298" s="3" t="str">
        <f t="shared" si="390"/>
        <v>H</v>
      </c>
      <c r="I298" s="3">
        <v>1.85</v>
      </c>
      <c r="J298" s="3">
        <v>3.8</v>
      </c>
      <c r="K298" s="3">
        <v>3.8</v>
      </c>
      <c r="L298" s="3">
        <v>1.73</v>
      </c>
      <c r="M298" s="3">
        <v>2.1</v>
      </c>
      <c r="N298" s="3">
        <f t="shared" si="322"/>
        <v>1</v>
      </c>
      <c r="O298" s="3">
        <f t="shared" si="323"/>
        <v>6.6856330014224641E-2</v>
      </c>
      <c r="P298" s="3">
        <f t="shared" si="324"/>
        <v>5.4225158271401064E-2</v>
      </c>
      <c r="Q298" s="3">
        <f t="shared" si="325"/>
        <v>1.9736842105263157</v>
      </c>
      <c r="R298" s="3">
        <f t="shared" si="326"/>
        <v>4.0540540540540535</v>
      </c>
      <c r="S298" s="3">
        <f t="shared" si="327"/>
        <v>4.0540540540540535</v>
      </c>
      <c r="T298" s="3">
        <f t="shared" si="328"/>
        <v>1.8456614509246085</v>
      </c>
      <c r="U298" s="3">
        <f t="shared" si="329"/>
        <v>2.2403982930298718</v>
      </c>
      <c r="V298" s="4">
        <f t="shared" si="330"/>
        <v>0.54054054054054046</v>
      </c>
      <c r="W298" s="4">
        <f t="shared" si="331"/>
        <v>0.26315789473684209</v>
      </c>
      <c r="X298" s="4">
        <f t="shared" si="332"/>
        <v>0.26315789473684209</v>
      </c>
      <c r="Y298" s="4">
        <f t="shared" si="333"/>
        <v>0.5780346820809249</v>
      </c>
      <c r="Z298" s="4">
        <f t="shared" si="334"/>
        <v>0.47619047619047616</v>
      </c>
      <c r="AA298" s="4">
        <f t="shared" si="335"/>
        <v>0.48684210526315796</v>
      </c>
      <c r="AB298" s="4">
        <f t="shared" si="336"/>
        <v>0.48684210526315796</v>
      </c>
      <c r="AC298" s="4">
        <f t="shared" si="337"/>
        <v>2.0540540540540539</v>
      </c>
      <c r="AD298" s="4">
        <f t="shared" si="338"/>
        <v>1</v>
      </c>
      <c r="AE298" s="4">
        <f t="shared" si="339"/>
        <v>2.0540540540540539</v>
      </c>
      <c r="AF298" s="4">
        <f t="shared" si="340"/>
        <v>1</v>
      </c>
      <c r="AG298" s="4">
        <f t="shared" si="341"/>
        <v>0.82380952380952377</v>
      </c>
      <c r="AH298" s="4">
        <f t="shared" si="342"/>
        <v>1.2138728323699424</v>
      </c>
      <c r="AI298" s="4">
        <f t="shared" si="343"/>
        <v>-2.0803698435277376</v>
      </c>
      <c r="AJ298" s="4">
        <f t="shared" si="344"/>
        <v>-2.0803698435277376</v>
      </c>
      <c r="AK298" s="4">
        <f t="shared" si="345"/>
        <v>0</v>
      </c>
      <c r="AL298" s="4">
        <f t="shared" si="346"/>
        <v>-0.39473684210526327</v>
      </c>
      <c r="AM298" s="4">
        <f t="shared" si="347"/>
        <v>0.39473684210526327</v>
      </c>
      <c r="AN298" s="4">
        <f t="shared" si="348"/>
        <v>-1.0401849217638688</v>
      </c>
      <c r="AO298" s="4">
        <f t="shared" si="349"/>
        <v>-1.0401849217638688</v>
      </c>
      <c r="AP298" s="4">
        <f t="shared" si="350"/>
        <v>0</v>
      </c>
      <c r="AQ298" s="4">
        <f t="shared" si="351"/>
        <v>-0.19736842105263164</v>
      </c>
      <c r="AR298" s="4">
        <f t="shared" si="352"/>
        <v>0.19736842105263164</v>
      </c>
      <c r="AS298" s="4">
        <f t="shared" si="353"/>
        <v>-0.80509232240611039</v>
      </c>
      <c r="AT298" s="4">
        <f t="shared" si="354"/>
        <v>-0.80509232240611039</v>
      </c>
      <c r="AU298" s="4">
        <f t="shared" si="355"/>
        <v>0</v>
      </c>
      <c r="AV298" s="4">
        <f t="shared" si="356"/>
        <v>-0.19486391968887207</v>
      </c>
      <c r="AW298" s="4">
        <f t="shared" si="357"/>
        <v>0.19486391968887207</v>
      </c>
      <c r="AX298" s="4">
        <f t="shared" si="358"/>
        <v>-144.91661803309987</v>
      </c>
      <c r="AY298" s="4">
        <f t="shared" si="359"/>
        <v>-144.91661803309987</v>
      </c>
      <c r="AZ298" s="4">
        <f t="shared" si="360"/>
        <v>0</v>
      </c>
      <c r="BA298" s="4">
        <f t="shared" si="361"/>
        <v>-35.075505543996968</v>
      </c>
      <c r="BB298" s="4">
        <f t="shared" si="362"/>
        <v>35.075505543996968</v>
      </c>
      <c r="BC298" s="4">
        <f t="shared" si="363"/>
        <v>-0.51315789473684204</v>
      </c>
      <c r="BD298" s="4">
        <f t="shared" si="364"/>
        <v>-0.51315789473684204</v>
      </c>
      <c r="BE298" s="4">
        <f t="shared" si="365"/>
        <v>0</v>
      </c>
      <c r="BF298" s="4">
        <f t="shared" si="366"/>
        <v>-0.17619047619047626</v>
      </c>
      <c r="BG298" s="4">
        <f t="shared" si="367"/>
        <v>0.21387283236994228</v>
      </c>
      <c r="BH298" s="4">
        <f t="shared" si="368"/>
        <v>1.2011020891747162</v>
      </c>
      <c r="BI298" s="4">
        <f t="shared" si="369"/>
        <v>3.3605974395448079</v>
      </c>
      <c r="BJ298" s="4">
        <f t="shared" si="370"/>
        <v>0.35740730949833882</v>
      </c>
      <c r="BK298" s="4">
        <f t="shared" si="371"/>
        <v>0.27912109783679517</v>
      </c>
      <c r="BL298" s="4">
        <f t="shared" si="372"/>
        <v>2.0430298719772404</v>
      </c>
      <c r="BM298" s="4">
        <f t="shared" si="373"/>
        <v>0.13662115354518156</v>
      </c>
      <c r="BN298" s="3">
        <f t="shared" si="374"/>
        <v>1</v>
      </c>
      <c r="BO298" s="3">
        <v>100</v>
      </c>
      <c r="BP298" s="3">
        <f t="shared" si="375"/>
        <v>0.85000000000000009</v>
      </c>
      <c r="BQ298" s="3">
        <f t="shared" si="376"/>
        <v>85.000000000000014</v>
      </c>
      <c r="BR298" s="3">
        <f t="shared" si="377"/>
        <v>0</v>
      </c>
      <c r="BS298" s="3">
        <f t="shared" si="378"/>
        <v>-1</v>
      </c>
      <c r="BT298" s="3">
        <f t="shared" si="391"/>
        <v>-100</v>
      </c>
      <c r="BU298" s="3">
        <f t="shared" si="379"/>
        <v>0</v>
      </c>
      <c r="BV298" s="3">
        <f t="shared" si="380"/>
        <v>-1</v>
      </c>
      <c r="BW298" s="3">
        <f t="shared" si="392"/>
        <v>-100</v>
      </c>
      <c r="BX298" s="3">
        <f t="shared" si="381"/>
        <v>0</v>
      </c>
      <c r="BY298" s="3">
        <f t="shared" si="382"/>
        <v>-1</v>
      </c>
      <c r="BZ298" s="3">
        <f t="shared" si="393"/>
        <v>-100</v>
      </c>
      <c r="CA298" s="3">
        <f t="shared" si="383"/>
        <v>1</v>
      </c>
      <c r="CB298" s="3">
        <f t="shared" si="384"/>
        <v>1.1000000000000001</v>
      </c>
      <c r="CC298" s="3">
        <f t="shared" si="385"/>
        <v>110.00000000000001</v>
      </c>
      <c r="CD298" s="3">
        <f t="shared" si="386"/>
        <v>1</v>
      </c>
      <c r="CE298" s="3">
        <f t="shared" si="387"/>
        <v>0</v>
      </c>
      <c r="CF298" s="3">
        <f t="shared" si="394"/>
        <v>1</v>
      </c>
      <c r="CG298" s="16" t="str">
        <f t="shared" si="395"/>
        <v/>
      </c>
      <c r="CI298" s="12">
        <f t="shared" si="396"/>
        <v>1</v>
      </c>
      <c r="CJ298" s="12">
        <f t="shared" si="397"/>
        <v>0</v>
      </c>
      <c r="CK298" s="12">
        <f t="shared" si="398"/>
        <v>1</v>
      </c>
      <c r="CL298" s="12" t="str">
        <f t="shared" si="399"/>
        <v/>
      </c>
      <c r="CM298" s="12">
        <f t="shared" si="388"/>
        <v>1</v>
      </c>
      <c r="CN298" s="12">
        <f t="shared" si="389"/>
        <v>0</v>
      </c>
      <c r="CO298" s="12">
        <f t="shared" si="400"/>
        <v>1</v>
      </c>
      <c r="CP298" s="12" t="str">
        <f t="shared" si="401"/>
        <v/>
      </c>
    </row>
    <row r="299" spans="1:94" x14ac:dyDescent="0.25">
      <c r="A299" t="s">
        <v>127</v>
      </c>
      <c r="B299" t="s">
        <v>243</v>
      </c>
      <c r="C299" t="s">
        <v>143</v>
      </c>
      <c r="D299" t="s">
        <v>11</v>
      </c>
      <c r="E299" t="s">
        <v>26</v>
      </c>
      <c r="F299" s="3">
        <v>1</v>
      </c>
      <c r="G299" s="3">
        <v>1</v>
      </c>
      <c r="H299" s="3" t="str">
        <f t="shared" si="390"/>
        <v>D</v>
      </c>
      <c r="I299" s="3">
        <v>2.2999999999999998</v>
      </c>
      <c r="J299" s="3">
        <v>3.6</v>
      </c>
      <c r="K299" s="3">
        <v>2.9</v>
      </c>
      <c r="L299" s="3">
        <v>1.85</v>
      </c>
      <c r="M299" s="3">
        <v>2.0499999999999998</v>
      </c>
      <c r="N299" s="3">
        <f t="shared" si="322"/>
        <v>2</v>
      </c>
      <c r="O299" s="3">
        <f t="shared" si="323"/>
        <v>5.7387972680326582E-2</v>
      </c>
      <c r="P299" s="3">
        <f t="shared" si="324"/>
        <v>2.8345418589320936E-2</v>
      </c>
      <c r="Q299" s="3">
        <f t="shared" si="325"/>
        <v>2.4319923371647509</v>
      </c>
      <c r="R299" s="3">
        <f t="shared" si="326"/>
        <v>3.806596701649176</v>
      </c>
      <c r="S299" s="3">
        <f t="shared" si="327"/>
        <v>3.0664251207729469</v>
      </c>
      <c r="T299" s="3">
        <f t="shared" si="328"/>
        <v>1.9561677494586043</v>
      </c>
      <c r="U299" s="3">
        <f t="shared" si="329"/>
        <v>2.1676453439946695</v>
      </c>
      <c r="V299" s="4">
        <f t="shared" si="330"/>
        <v>0.43478260869565222</v>
      </c>
      <c r="W299" s="4">
        <f t="shared" si="331"/>
        <v>0.27777777777777779</v>
      </c>
      <c r="X299" s="4">
        <f t="shared" si="332"/>
        <v>0.34482758620689657</v>
      </c>
      <c r="Y299" s="4">
        <f t="shared" si="333"/>
        <v>0.54054054054054046</v>
      </c>
      <c r="Z299" s="4">
        <f t="shared" si="334"/>
        <v>0.48780487804878053</v>
      </c>
      <c r="AA299" s="4">
        <f t="shared" si="335"/>
        <v>0.63888888888888884</v>
      </c>
      <c r="AB299" s="4">
        <f t="shared" si="336"/>
        <v>0.79310344827586199</v>
      </c>
      <c r="AC299" s="4">
        <f t="shared" si="337"/>
        <v>1.5652173913043479</v>
      </c>
      <c r="AD299" s="4">
        <f t="shared" si="338"/>
        <v>1.2413793103448276</v>
      </c>
      <c r="AE299" s="4">
        <f t="shared" si="339"/>
        <v>1.2608695652173914</v>
      </c>
      <c r="AF299" s="4">
        <f t="shared" si="340"/>
        <v>0.80555555555555547</v>
      </c>
      <c r="AG299" s="4">
        <f t="shared" si="341"/>
        <v>0.90243902439024404</v>
      </c>
      <c r="AH299" s="4">
        <f t="shared" si="342"/>
        <v>1.1081081081081079</v>
      </c>
      <c r="AI299" s="4">
        <f t="shared" si="343"/>
        <v>-0.63443278360819599</v>
      </c>
      <c r="AJ299" s="4">
        <f t="shared" si="344"/>
        <v>-1.374604364484425</v>
      </c>
      <c r="AK299" s="4">
        <f t="shared" si="345"/>
        <v>0.74017158087622903</v>
      </c>
      <c r="AL299" s="4">
        <f t="shared" si="346"/>
        <v>-0.21147759453606518</v>
      </c>
      <c r="AM299" s="4">
        <f t="shared" si="347"/>
        <v>0.21147759453606518</v>
      </c>
      <c r="AN299" s="4">
        <f t="shared" si="348"/>
        <v>-0.317216391804098</v>
      </c>
      <c r="AO299" s="4">
        <f t="shared" si="349"/>
        <v>-0.68730218224221251</v>
      </c>
      <c r="AP299" s="4">
        <f t="shared" si="350"/>
        <v>0.37008579043811451</v>
      </c>
      <c r="AQ299" s="4">
        <f t="shared" si="351"/>
        <v>-0.10573879726803259</v>
      </c>
      <c r="AR299" s="4">
        <f t="shared" si="352"/>
        <v>0.10573879726803259</v>
      </c>
      <c r="AS299" s="4">
        <f t="shared" si="353"/>
        <v>-0.30717586428227456</v>
      </c>
      <c r="AT299" s="4">
        <f t="shared" si="354"/>
        <v>-0.60215300655181869</v>
      </c>
      <c r="AU299" s="4">
        <f t="shared" si="355"/>
        <v>0.35445537698493257</v>
      </c>
      <c r="AV299" s="4">
        <f t="shared" si="356"/>
        <v>-0.10534734228881343</v>
      </c>
      <c r="AW299" s="4">
        <f t="shared" si="357"/>
        <v>0.10534734228881343</v>
      </c>
      <c r="AX299" s="4">
        <f t="shared" si="358"/>
        <v>-55.291655570809418</v>
      </c>
      <c r="AY299" s="4">
        <f t="shared" si="359"/>
        <v>-108.38754117932736</v>
      </c>
      <c r="AZ299" s="4">
        <f t="shared" si="360"/>
        <v>63.801967857287856</v>
      </c>
      <c r="BA299" s="4">
        <f t="shared" si="361"/>
        <v>-18.962521611986418</v>
      </c>
      <c r="BB299" s="4">
        <f t="shared" si="362"/>
        <v>18.962521611986418</v>
      </c>
      <c r="BC299" s="4">
        <f t="shared" si="363"/>
        <v>-0.20689655172413796</v>
      </c>
      <c r="BD299" s="4">
        <f t="shared" si="364"/>
        <v>-0.36111111111111122</v>
      </c>
      <c r="BE299" s="4">
        <f t="shared" si="365"/>
        <v>0.24137931034482774</v>
      </c>
      <c r="BF299" s="4">
        <f t="shared" si="366"/>
        <v>-9.7560975609756032E-2</v>
      </c>
      <c r="BG299" s="4">
        <f t="shared" si="367"/>
        <v>0.10810810810810803</v>
      </c>
      <c r="BH299" s="4">
        <f t="shared" si="368"/>
        <v>0.68797966114719722</v>
      </c>
      <c r="BI299" s="4">
        <f t="shared" si="369"/>
        <v>3.1016713865289582</v>
      </c>
      <c r="BJ299" s="4">
        <f t="shared" si="370"/>
        <v>0.22180933290844415</v>
      </c>
      <c r="BK299" s="4">
        <f t="shared" si="371"/>
        <v>0.14953724116547085</v>
      </c>
      <c r="BL299" s="4">
        <f t="shared" si="372"/>
        <v>2.0619065467266369</v>
      </c>
      <c r="BM299" s="4">
        <f t="shared" si="373"/>
        <v>7.2523772429389441E-2</v>
      </c>
      <c r="BN299" s="3">
        <f t="shared" si="374"/>
        <v>0</v>
      </c>
      <c r="BO299" s="3">
        <v>100</v>
      </c>
      <c r="BP299" s="3">
        <f t="shared" si="375"/>
        <v>-1</v>
      </c>
      <c r="BQ299" s="3">
        <f t="shared" si="376"/>
        <v>-100</v>
      </c>
      <c r="BR299" s="3">
        <f t="shared" si="377"/>
        <v>0</v>
      </c>
      <c r="BS299" s="3">
        <f t="shared" si="378"/>
        <v>-1</v>
      </c>
      <c r="BT299" s="3">
        <f t="shared" si="391"/>
        <v>-100</v>
      </c>
      <c r="BU299" s="3">
        <f t="shared" si="379"/>
        <v>1</v>
      </c>
      <c r="BV299" s="3">
        <f t="shared" si="380"/>
        <v>2.6</v>
      </c>
      <c r="BW299" s="3">
        <f t="shared" si="392"/>
        <v>260</v>
      </c>
      <c r="BX299" s="3">
        <f t="shared" si="381"/>
        <v>0</v>
      </c>
      <c r="BY299" s="3">
        <f t="shared" si="382"/>
        <v>-1</v>
      </c>
      <c r="BZ299" s="3">
        <f t="shared" si="393"/>
        <v>-100</v>
      </c>
      <c r="CA299" s="3">
        <f t="shared" si="383"/>
        <v>1</v>
      </c>
      <c r="CB299" s="3">
        <f t="shared" si="384"/>
        <v>1.0499999999999998</v>
      </c>
      <c r="CC299" s="3">
        <f t="shared" si="385"/>
        <v>104.99999999999999</v>
      </c>
      <c r="CD299" s="3">
        <f t="shared" si="386"/>
        <v>1</v>
      </c>
      <c r="CE299" s="3">
        <f t="shared" si="387"/>
        <v>0</v>
      </c>
      <c r="CF299" s="3">
        <f t="shared" si="394"/>
        <v>1</v>
      </c>
      <c r="CG299" s="16" t="str">
        <f t="shared" si="395"/>
        <v/>
      </c>
      <c r="CI299" s="12">
        <f t="shared" si="396"/>
        <v>1</v>
      </c>
      <c r="CJ299" s="12">
        <f t="shared" si="397"/>
        <v>0</v>
      </c>
      <c r="CK299" s="12">
        <f t="shared" si="398"/>
        <v>1</v>
      </c>
      <c r="CL299" s="12" t="str">
        <f t="shared" si="399"/>
        <v/>
      </c>
      <c r="CM299" s="12">
        <f t="shared" si="388"/>
        <v>1</v>
      </c>
      <c r="CN299" s="12">
        <f t="shared" si="389"/>
        <v>0</v>
      </c>
      <c r="CO299" s="12">
        <f t="shared" si="400"/>
        <v>1</v>
      </c>
      <c r="CP299" s="12" t="str">
        <f t="shared" si="401"/>
        <v/>
      </c>
    </row>
    <row r="300" spans="1:94" x14ac:dyDescent="0.25">
      <c r="A300" t="s">
        <v>127</v>
      </c>
      <c r="B300" t="s">
        <v>243</v>
      </c>
      <c r="C300" t="s">
        <v>244</v>
      </c>
      <c r="D300" t="s">
        <v>14</v>
      </c>
      <c r="E300" t="s">
        <v>23</v>
      </c>
      <c r="F300" s="3">
        <v>1</v>
      </c>
      <c r="G300" s="3">
        <v>1</v>
      </c>
      <c r="H300" s="3" t="str">
        <f t="shared" si="390"/>
        <v>D</v>
      </c>
      <c r="I300" s="3">
        <v>3.4</v>
      </c>
      <c r="J300" s="3">
        <v>4.2</v>
      </c>
      <c r="K300" s="3">
        <v>1.95</v>
      </c>
      <c r="L300" s="3">
        <v>1.4</v>
      </c>
      <c r="M300" s="3">
        <v>3</v>
      </c>
      <c r="N300" s="3">
        <f t="shared" si="322"/>
        <v>2</v>
      </c>
      <c r="O300" s="3">
        <f t="shared" si="323"/>
        <v>4.5033397974574507E-2</v>
      </c>
      <c r="P300" s="3">
        <f t="shared" si="324"/>
        <v>4.7619047619047561E-2</v>
      </c>
      <c r="Q300" s="3">
        <f t="shared" si="325"/>
        <v>3.5531135531135534</v>
      </c>
      <c r="R300" s="3">
        <f t="shared" si="326"/>
        <v>4.3891402714932131</v>
      </c>
      <c r="S300" s="3">
        <f t="shared" si="327"/>
        <v>2.03781512605042</v>
      </c>
      <c r="T300" s="3">
        <f t="shared" si="328"/>
        <v>1.4630467571644041</v>
      </c>
      <c r="U300" s="3">
        <f t="shared" si="329"/>
        <v>3.1351001939237237</v>
      </c>
      <c r="V300" s="4">
        <f t="shared" si="330"/>
        <v>0.29411764705882354</v>
      </c>
      <c r="W300" s="4">
        <f t="shared" si="331"/>
        <v>0.23809523809523808</v>
      </c>
      <c r="X300" s="4">
        <f t="shared" si="332"/>
        <v>0.51282051282051289</v>
      </c>
      <c r="Y300" s="4">
        <f t="shared" si="333"/>
        <v>0.7142857142857143</v>
      </c>
      <c r="Z300" s="4">
        <f t="shared" si="334"/>
        <v>0.33333333333333331</v>
      </c>
      <c r="AA300" s="4">
        <f t="shared" si="335"/>
        <v>0.80952380952380942</v>
      </c>
      <c r="AB300" s="4">
        <f t="shared" si="336"/>
        <v>1.7435897435897436</v>
      </c>
      <c r="AC300" s="4">
        <f t="shared" si="337"/>
        <v>1.2352941176470589</v>
      </c>
      <c r="AD300" s="4">
        <f t="shared" si="338"/>
        <v>2.1538461538461542</v>
      </c>
      <c r="AE300" s="4">
        <f t="shared" si="339"/>
        <v>0.57352941176470584</v>
      </c>
      <c r="AF300" s="4">
        <f t="shared" si="340"/>
        <v>0.46428571428571425</v>
      </c>
      <c r="AG300" s="4">
        <f t="shared" si="341"/>
        <v>0.46666666666666662</v>
      </c>
      <c r="AH300" s="4">
        <f t="shared" si="342"/>
        <v>2.1428571428571428</v>
      </c>
      <c r="AI300" s="4">
        <f t="shared" si="343"/>
        <v>1.5152984270631333</v>
      </c>
      <c r="AJ300" s="4">
        <f t="shared" si="344"/>
        <v>-0.83602671837965969</v>
      </c>
      <c r="AK300" s="4">
        <f t="shared" si="345"/>
        <v>2.351325145442793</v>
      </c>
      <c r="AL300" s="4">
        <f t="shared" si="346"/>
        <v>-1.6720534367593196</v>
      </c>
      <c r="AM300" s="4">
        <f t="shared" si="347"/>
        <v>1.6720534367593196</v>
      </c>
      <c r="AN300" s="4">
        <f t="shared" si="348"/>
        <v>0.75764921353156667</v>
      </c>
      <c r="AO300" s="4">
        <f t="shared" si="349"/>
        <v>-0.41801335918982985</v>
      </c>
      <c r="AP300" s="4">
        <f t="shared" si="350"/>
        <v>1.1756625727213965</v>
      </c>
      <c r="AQ300" s="4">
        <f t="shared" si="351"/>
        <v>-0.83602671837965981</v>
      </c>
      <c r="AR300" s="4">
        <f t="shared" si="352"/>
        <v>0.83602671837965981</v>
      </c>
      <c r="AS300" s="4">
        <f t="shared" si="353"/>
        <v>0.6483786581115436</v>
      </c>
      <c r="AT300" s="4">
        <f t="shared" si="354"/>
        <v>-0.3959380484848401</v>
      </c>
      <c r="AU300" s="4">
        <f t="shared" si="355"/>
        <v>0.86596320649776459</v>
      </c>
      <c r="AV300" s="4">
        <f t="shared" si="356"/>
        <v>-0.69632571083669981</v>
      </c>
      <c r="AW300" s="4">
        <f t="shared" si="357"/>
        <v>0.69632571083669981</v>
      </c>
      <c r="AX300" s="4">
        <f t="shared" si="358"/>
        <v>116.70815846007784</v>
      </c>
      <c r="AY300" s="4">
        <f t="shared" si="359"/>
        <v>-71.268848727271219</v>
      </c>
      <c r="AZ300" s="4">
        <f t="shared" si="360"/>
        <v>155.87337716959763</v>
      </c>
      <c r="BA300" s="4">
        <f t="shared" si="361"/>
        <v>-125.33862795060595</v>
      </c>
      <c r="BB300" s="4">
        <f t="shared" si="362"/>
        <v>125.33862795060595</v>
      </c>
      <c r="BC300" s="4">
        <f t="shared" si="363"/>
        <v>0.74358974358974383</v>
      </c>
      <c r="BD300" s="4">
        <f t="shared" si="364"/>
        <v>-0.19047619047619049</v>
      </c>
      <c r="BE300" s="4">
        <f t="shared" si="365"/>
        <v>1.1538461538461542</v>
      </c>
      <c r="BF300" s="4">
        <f t="shared" si="366"/>
        <v>-0.53333333333333344</v>
      </c>
      <c r="BG300" s="4">
        <f t="shared" si="367"/>
        <v>1.1428571428571432</v>
      </c>
      <c r="BH300" s="4">
        <f t="shared" si="368"/>
        <v>1.1919032354807055</v>
      </c>
      <c r="BI300" s="4">
        <f t="shared" si="369"/>
        <v>3.3266896502190622</v>
      </c>
      <c r="BJ300" s="4">
        <f t="shared" si="370"/>
        <v>0.35828507038587709</v>
      </c>
      <c r="BK300" s="4">
        <f t="shared" si="371"/>
        <v>1.1823203236387863</v>
      </c>
      <c r="BL300" s="4">
        <f t="shared" si="372"/>
        <v>2.299073475544064</v>
      </c>
      <c r="BM300" s="4">
        <f t="shared" si="373"/>
        <v>0.51425947722657983</v>
      </c>
      <c r="BN300" s="3">
        <f t="shared" si="374"/>
        <v>0</v>
      </c>
      <c r="BO300" s="3">
        <v>100</v>
      </c>
      <c r="BP300" s="3">
        <f t="shared" si="375"/>
        <v>-1</v>
      </c>
      <c r="BQ300" s="3">
        <f t="shared" si="376"/>
        <v>-100</v>
      </c>
      <c r="BR300" s="3">
        <f t="shared" si="377"/>
        <v>0</v>
      </c>
      <c r="BS300" s="3">
        <f t="shared" si="378"/>
        <v>-1</v>
      </c>
      <c r="BT300" s="3">
        <f t="shared" si="391"/>
        <v>-100</v>
      </c>
      <c r="BU300" s="3">
        <f t="shared" si="379"/>
        <v>1</v>
      </c>
      <c r="BV300" s="3">
        <f t="shared" si="380"/>
        <v>3.2</v>
      </c>
      <c r="BW300" s="3">
        <f t="shared" si="392"/>
        <v>320</v>
      </c>
      <c r="BX300" s="3">
        <f t="shared" si="381"/>
        <v>0</v>
      </c>
      <c r="BY300" s="3">
        <f t="shared" si="382"/>
        <v>-1</v>
      </c>
      <c r="BZ300" s="3">
        <f t="shared" si="393"/>
        <v>-100</v>
      </c>
      <c r="CA300" s="3">
        <f t="shared" si="383"/>
        <v>1</v>
      </c>
      <c r="CB300" s="3">
        <f t="shared" si="384"/>
        <v>2</v>
      </c>
      <c r="CC300" s="3">
        <f t="shared" si="385"/>
        <v>200</v>
      </c>
      <c r="CD300" s="3">
        <f t="shared" si="386"/>
        <v>1</v>
      </c>
      <c r="CE300" s="3">
        <f t="shared" si="387"/>
        <v>0</v>
      </c>
      <c r="CF300" s="3">
        <f t="shared" si="394"/>
        <v>1</v>
      </c>
      <c r="CG300" s="16" t="str">
        <f t="shared" si="395"/>
        <v/>
      </c>
      <c r="CI300" s="12">
        <f t="shared" si="396"/>
        <v>1</v>
      </c>
      <c r="CJ300" s="12">
        <f t="shared" si="397"/>
        <v>0</v>
      </c>
      <c r="CK300" s="12">
        <f t="shared" si="398"/>
        <v>1</v>
      </c>
      <c r="CL300" s="12" t="str">
        <f t="shared" si="399"/>
        <v/>
      </c>
      <c r="CM300" s="12">
        <f t="shared" si="388"/>
        <v>1</v>
      </c>
      <c r="CN300" s="12">
        <f t="shared" si="389"/>
        <v>0</v>
      </c>
      <c r="CO300" s="12">
        <f t="shared" si="400"/>
        <v>1</v>
      </c>
      <c r="CP300" s="12" t="str">
        <f t="shared" si="401"/>
        <v/>
      </c>
    </row>
    <row r="301" spans="1:94" x14ac:dyDescent="0.25">
      <c r="A301" t="s">
        <v>127</v>
      </c>
      <c r="B301" t="s">
        <v>245</v>
      </c>
      <c r="C301" t="s">
        <v>162</v>
      </c>
      <c r="D301" t="s">
        <v>12</v>
      </c>
      <c r="E301" t="s">
        <v>16</v>
      </c>
      <c r="F301" s="3">
        <v>2</v>
      </c>
      <c r="G301" s="3">
        <v>0</v>
      </c>
      <c r="H301" s="3" t="str">
        <f t="shared" si="390"/>
        <v>H</v>
      </c>
      <c r="I301" s="3">
        <v>1.1399999999999999</v>
      </c>
      <c r="J301" s="3">
        <v>9.5</v>
      </c>
      <c r="K301" s="3">
        <v>15</v>
      </c>
      <c r="L301" s="3">
        <v>1.3</v>
      </c>
      <c r="M301" s="3">
        <v>3.5</v>
      </c>
      <c r="N301" s="3">
        <f t="shared" si="322"/>
        <v>2</v>
      </c>
      <c r="O301" s="3">
        <f t="shared" si="323"/>
        <v>4.9122807017544012E-2</v>
      </c>
      <c r="P301" s="3">
        <f t="shared" si="324"/>
        <v>5.4945054945054861E-2</v>
      </c>
      <c r="Q301" s="3">
        <f t="shared" si="325"/>
        <v>1.1960000000000002</v>
      </c>
      <c r="R301" s="3">
        <f t="shared" si="326"/>
        <v>9.9666666666666686</v>
      </c>
      <c r="S301" s="3">
        <f t="shared" si="327"/>
        <v>15.736842105263161</v>
      </c>
      <c r="T301" s="3">
        <f t="shared" si="328"/>
        <v>1.3638596491228072</v>
      </c>
      <c r="U301" s="3">
        <f t="shared" si="329"/>
        <v>3.671929824561404</v>
      </c>
      <c r="V301" s="4">
        <f t="shared" si="330"/>
        <v>0.87719298245614041</v>
      </c>
      <c r="W301" s="4">
        <f t="shared" si="331"/>
        <v>0.10526315789473684</v>
      </c>
      <c r="X301" s="4">
        <f t="shared" si="332"/>
        <v>6.6666666666666666E-2</v>
      </c>
      <c r="Y301" s="4">
        <f t="shared" si="333"/>
        <v>0.76923076923076916</v>
      </c>
      <c r="Z301" s="4">
        <f t="shared" si="334"/>
        <v>0.2857142857142857</v>
      </c>
      <c r="AA301" s="4">
        <f t="shared" si="335"/>
        <v>0.12</v>
      </c>
      <c r="AB301" s="4">
        <f t="shared" si="336"/>
        <v>7.5999999999999998E-2</v>
      </c>
      <c r="AC301" s="4">
        <f t="shared" si="337"/>
        <v>8.3333333333333339</v>
      </c>
      <c r="AD301" s="4">
        <f t="shared" si="338"/>
        <v>0.6333333333333333</v>
      </c>
      <c r="AE301" s="4">
        <f t="shared" si="339"/>
        <v>13.157894736842106</v>
      </c>
      <c r="AF301" s="4">
        <f t="shared" si="340"/>
        <v>1.5789473684210527</v>
      </c>
      <c r="AG301" s="4">
        <f t="shared" si="341"/>
        <v>0.37142857142857144</v>
      </c>
      <c r="AH301" s="4">
        <f t="shared" si="342"/>
        <v>2.6923076923076921</v>
      </c>
      <c r="AI301" s="4">
        <f t="shared" si="343"/>
        <v>-14.540842105263161</v>
      </c>
      <c r="AJ301" s="4">
        <f t="shared" si="344"/>
        <v>-8.7706666666666688</v>
      </c>
      <c r="AK301" s="4">
        <f t="shared" si="345"/>
        <v>-5.7701754385964925</v>
      </c>
      <c r="AL301" s="4">
        <f t="shared" si="346"/>
        <v>-2.3080701754385968</v>
      </c>
      <c r="AM301" s="4">
        <f t="shared" si="347"/>
        <v>2.3080701754385968</v>
      </c>
      <c r="AN301" s="4">
        <f t="shared" si="348"/>
        <v>-7.2704210526315807</v>
      </c>
      <c r="AO301" s="4">
        <f t="shared" si="349"/>
        <v>-4.3853333333333344</v>
      </c>
      <c r="AP301" s="4">
        <f t="shared" si="350"/>
        <v>-2.8850877192982463</v>
      </c>
      <c r="AQ301" s="4">
        <f t="shared" si="351"/>
        <v>-1.1540350877192984</v>
      </c>
      <c r="AR301" s="4">
        <f t="shared" si="352"/>
        <v>1.1540350877192984</v>
      </c>
      <c r="AS301" s="4">
        <f t="shared" si="353"/>
        <v>-1.4341103580615844</v>
      </c>
      <c r="AT301" s="4">
        <f t="shared" si="354"/>
        <v>-1.3465970685035604</v>
      </c>
      <c r="AU301" s="4">
        <f t="shared" si="355"/>
        <v>-1.237144817068732</v>
      </c>
      <c r="AV301" s="4">
        <f t="shared" si="356"/>
        <v>-0.85678666076923726</v>
      </c>
      <c r="AW301" s="4">
        <f t="shared" si="357"/>
        <v>0.85678666076923726</v>
      </c>
      <c r="AX301" s="4">
        <f t="shared" si="358"/>
        <v>-258.13986445108515</v>
      </c>
      <c r="AY301" s="4">
        <f t="shared" si="359"/>
        <v>-242.38747233064089</v>
      </c>
      <c r="AZ301" s="4">
        <f t="shared" si="360"/>
        <v>-222.68606707237177</v>
      </c>
      <c r="BA301" s="4">
        <f t="shared" si="361"/>
        <v>-154.22159893846271</v>
      </c>
      <c r="BB301" s="4">
        <f t="shared" si="362"/>
        <v>154.22159893846271</v>
      </c>
      <c r="BC301" s="4">
        <f t="shared" si="363"/>
        <v>-0.92400000000000004</v>
      </c>
      <c r="BD301" s="4">
        <f t="shared" si="364"/>
        <v>-0.88</v>
      </c>
      <c r="BE301" s="4">
        <f t="shared" si="365"/>
        <v>-0.3666666666666667</v>
      </c>
      <c r="BF301" s="4">
        <f t="shared" si="366"/>
        <v>-0.62857142857142856</v>
      </c>
      <c r="BG301" s="4">
        <f t="shared" si="367"/>
        <v>1.6923076923076923</v>
      </c>
      <c r="BH301" s="4">
        <f t="shared" si="368"/>
        <v>7.321835010206958</v>
      </c>
      <c r="BI301" s="4">
        <f t="shared" si="369"/>
        <v>8.966502923976611</v>
      </c>
      <c r="BJ301" s="4">
        <f t="shared" si="370"/>
        <v>0.81657643702186533</v>
      </c>
      <c r="BK301" s="4">
        <f t="shared" si="371"/>
        <v>1.6320520725070562</v>
      </c>
      <c r="BL301" s="4">
        <f t="shared" si="372"/>
        <v>2.5178947368421056</v>
      </c>
      <c r="BM301" s="4">
        <f t="shared" si="373"/>
        <v>0.64818121608766854</v>
      </c>
      <c r="BN301" s="3">
        <f t="shared" si="374"/>
        <v>1</v>
      </c>
      <c r="BO301" s="3">
        <v>100</v>
      </c>
      <c r="BP301" s="3">
        <f t="shared" si="375"/>
        <v>0.1399999999999999</v>
      </c>
      <c r="BQ301" s="3">
        <f t="shared" si="376"/>
        <v>13.999999999999989</v>
      </c>
      <c r="BR301" s="3">
        <f t="shared" si="377"/>
        <v>0</v>
      </c>
      <c r="BS301" s="3">
        <f t="shared" si="378"/>
        <v>-1</v>
      </c>
      <c r="BT301" s="3">
        <f t="shared" si="391"/>
        <v>-100</v>
      </c>
      <c r="BU301" s="3">
        <f t="shared" si="379"/>
        <v>0</v>
      </c>
      <c r="BV301" s="3">
        <f t="shared" si="380"/>
        <v>-1</v>
      </c>
      <c r="BW301" s="3">
        <f t="shared" si="392"/>
        <v>-100</v>
      </c>
      <c r="BX301" s="3">
        <f t="shared" si="381"/>
        <v>0</v>
      </c>
      <c r="BY301" s="3">
        <f t="shared" si="382"/>
        <v>-1</v>
      </c>
      <c r="BZ301" s="3">
        <f t="shared" si="393"/>
        <v>-100</v>
      </c>
      <c r="CA301" s="3">
        <f t="shared" si="383"/>
        <v>1</v>
      </c>
      <c r="CB301" s="3">
        <f t="shared" si="384"/>
        <v>2.5</v>
      </c>
      <c r="CC301" s="3">
        <f t="shared" si="385"/>
        <v>250</v>
      </c>
      <c r="CD301" s="3">
        <f t="shared" si="386"/>
        <v>1</v>
      </c>
      <c r="CE301" s="3">
        <f t="shared" si="387"/>
        <v>1</v>
      </c>
      <c r="CF301" s="3">
        <f t="shared" si="394"/>
        <v>2</v>
      </c>
      <c r="CG301" s="16" t="str">
        <f t="shared" si="395"/>
        <v>BackCasa</v>
      </c>
      <c r="CI301" s="12">
        <f t="shared" si="396"/>
        <v>1</v>
      </c>
      <c r="CJ301" s="12">
        <f t="shared" si="397"/>
        <v>0</v>
      </c>
      <c r="CK301" s="12">
        <f t="shared" si="398"/>
        <v>1</v>
      </c>
      <c r="CL301" s="12" t="str">
        <f t="shared" si="399"/>
        <v/>
      </c>
      <c r="CM301" s="12">
        <f t="shared" si="388"/>
        <v>1</v>
      </c>
      <c r="CN301" s="12">
        <f t="shared" si="389"/>
        <v>1</v>
      </c>
      <c r="CO301" s="12">
        <f t="shared" si="400"/>
        <v>2</v>
      </c>
      <c r="CP301" s="12" t="str">
        <f t="shared" si="401"/>
        <v>Under2.5</v>
      </c>
    </row>
    <row r="302" spans="1:94" x14ac:dyDescent="0.25">
      <c r="A302" t="s">
        <v>127</v>
      </c>
      <c r="B302" t="s">
        <v>245</v>
      </c>
      <c r="C302" t="s">
        <v>162</v>
      </c>
      <c r="D302" t="s">
        <v>22</v>
      </c>
      <c r="E302" t="s">
        <v>15</v>
      </c>
      <c r="F302" s="3">
        <v>0</v>
      </c>
      <c r="G302" s="3">
        <v>0</v>
      </c>
      <c r="H302" s="3" t="str">
        <f t="shared" si="390"/>
        <v>D</v>
      </c>
      <c r="I302" s="3">
        <v>2.4500000000000002</v>
      </c>
      <c r="J302" s="3">
        <v>3.8</v>
      </c>
      <c r="K302" s="3">
        <v>2.63</v>
      </c>
      <c r="L302" s="3">
        <v>1.57</v>
      </c>
      <c r="M302" s="3">
        <v>2.38</v>
      </c>
      <c r="N302" s="3">
        <f t="shared" si="322"/>
        <v>0</v>
      </c>
      <c r="O302" s="3">
        <f t="shared" si="323"/>
        <v>5.1549296925093913E-2</v>
      </c>
      <c r="P302" s="3">
        <f t="shared" si="324"/>
        <v>5.7110742386126456E-2</v>
      </c>
      <c r="Q302" s="3">
        <f t="shared" si="325"/>
        <v>2.5762957774664801</v>
      </c>
      <c r="R302" s="3">
        <f t="shared" si="326"/>
        <v>3.9958873283153569</v>
      </c>
      <c r="S302" s="3">
        <f t="shared" si="327"/>
        <v>2.7655746509129968</v>
      </c>
      <c r="T302" s="3">
        <f t="shared" si="328"/>
        <v>1.6509323961723974</v>
      </c>
      <c r="U302" s="3">
        <f t="shared" si="329"/>
        <v>2.5026873266817233</v>
      </c>
      <c r="V302" s="4">
        <f t="shared" si="330"/>
        <v>0.4081632653061224</v>
      </c>
      <c r="W302" s="4">
        <f t="shared" si="331"/>
        <v>0.26315789473684209</v>
      </c>
      <c r="X302" s="4">
        <f t="shared" si="332"/>
        <v>0.38022813688212931</v>
      </c>
      <c r="Y302" s="4">
        <f t="shared" si="333"/>
        <v>0.63694267515923564</v>
      </c>
      <c r="Z302" s="4">
        <f t="shared" si="334"/>
        <v>0.42016806722689076</v>
      </c>
      <c r="AA302" s="4">
        <f t="shared" si="335"/>
        <v>0.64473684210526327</v>
      </c>
      <c r="AB302" s="4">
        <f t="shared" si="336"/>
        <v>0.93155893536121681</v>
      </c>
      <c r="AC302" s="4">
        <f t="shared" si="337"/>
        <v>1.551020408163265</v>
      </c>
      <c r="AD302" s="4">
        <f t="shared" si="338"/>
        <v>1.4448669201520912</v>
      </c>
      <c r="AE302" s="4">
        <f t="shared" si="339"/>
        <v>1.0734693877551018</v>
      </c>
      <c r="AF302" s="4">
        <f t="shared" si="340"/>
        <v>0.69210526315789478</v>
      </c>
      <c r="AG302" s="4">
        <f t="shared" si="341"/>
        <v>0.65966386554621859</v>
      </c>
      <c r="AH302" s="4">
        <f t="shared" si="342"/>
        <v>1.5159235668789808</v>
      </c>
      <c r="AI302" s="4">
        <f t="shared" si="343"/>
        <v>-0.18927887344651673</v>
      </c>
      <c r="AJ302" s="4">
        <f t="shared" si="344"/>
        <v>-1.4195915508488768</v>
      </c>
      <c r="AK302" s="4">
        <f t="shared" si="345"/>
        <v>1.2303126774023601</v>
      </c>
      <c r="AL302" s="4">
        <f t="shared" si="346"/>
        <v>-0.85175493050932594</v>
      </c>
      <c r="AM302" s="4">
        <f t="shared" si="347"/>
        <v>0.85175493050932594</v>
      </c>
      <c r="AN302" s="4">
        <f t="shared" si="348"/>
        <v>-9.4639436723258363E-2</v>
      </c>
      <c r="AO302" s="4">
        <f t="shared" si="349"/>
        <v>-0.70979577542443839</v>
      </c>
      <c r="AP302" s="4">
        <f t="shared" si="350"/>
        <v>0.61515633870118003</v>
      </c>
      <c r="AQ302" s="4">
        <f t="shared" si="351"/>
        <v>-0.42587746525466297</v>
      </c>
      <c r="AR302" s="4">
        <f t="shared" si="352"/>
        <v>0.42587746525466297</v>
      </c>
      <c r="AS302" s="4">
        <f t="shared" si="353"/>
        <v>-9.435839557406564E-2</v>
      </c>
      <c r="AT302" s="4">
        <f t="shared" si="354"/>
        <v>-0.61727010007281136</v>
      </c>
      <c r="AU302" s="4">
        <f t="shared" si="355"/>
        <v>0.55148939158260113</v>
      </c>
      <c r="AV302" s="4">
        <f t="shared" si="356"/>
        <v>-0.40261363358489466</v>
      </c>
      <c r="AW302" s="4">
        <f t="shared" si="357"/>
        <v>0.40261363358489466</v>
      </c>
      <c r="AX302" s="4">
        <f t="shared" si="358"/>
        <v>-16.984511203331813</v>
      </c>
      <c r="AY302" s="4">
        <f t="shared" si="359"/>
        <v>-111.10861801310604</v>
      </c>
      <c r="AZ302" s="4">
        <f t="shared" si="360"/>
        <v>99.26809048486821</v>
      </c>
      <c r="BA302" s="4">
        <f t="shared" si="361"/>
        <v>-72.470454045281045</v>
      </c>
      <c r="BB302" s="4">
        <f t="shared" si="362"/>
        <v>72.470454045281045</v>
      </c>
      <c r="BC302" s="4">
        <f t="shared" si="363"/>
        <v>-6.8441064638783217E-2</v>
      </c>
      <c r="BD302" s="4">
        <f t="shared" si="364"/>
        <v>-0.35526315789473684</v>
      </c>
      <c r="BE302" s="4">
        <f t="shared" si="365"/>
        <v>0.44486692015209134</v>
      </c>
      <c r="BF302" s="4">
        <f t="shared" si="366"/>
        <v>-0.34033613445378147</v>
      </c>
      <c r="BG302" s="4">
        <f t="shared" si="367"/>
        <v>0.51592356687898078</v>
      </c>
      <c r="BH302" s="4">
        <f t="shared" si="368"/>
        <v>0.77079352481189178</v>
      </c>
      <c r="BI302" s="4">
        <f t="shared" si="369"/>
        <v>3.1125859188982781</v>
      </c>
      <c r="BJ302" s="4">
        <f t="shared" si="370"/>
        <v>0.24763767005818738</v>
      </c>
      <c r="BK302" s="4">
        <f t="shared" si="371"/>
        <v>0.60228168727222164</v>
      </c>
      <c r="BL302" s="4">
        <f t="shared" si="372"/>
        <v>2.0768098614270603</v>
      </c>
      <c r="BM302" s="4">
        <f t="shared" si="373"/>
        <v>0.2900032874739768</v>
      </c>
      <c r="BN302" s="3">
        <f t="shared" si="374"/>
        <v>0</v>
      </c>
      <c r="BO302" s="3">
        <v>100</v>
      </c>
      <c r="BP302" s="3">
        <f t="shared" si="375"/>
        <v>-1</v>
      </c>
      <c r="BQ302" s="3">
        <f t="shared" si="376"/>
        <v>-100</v>
      </c>
      <c r="BR302" s="3">
        <f t="shared" si="377"/>
        <v>0</v>
      </c>
      <c r="BS302" s="3">
        <f t="shared" si="378"/>
        <v>-1</v>
      </c>
      <c r="BT302" s="3">
        <f t="shared" si="391"/>
        <v>-100</v>
      </c>
      <c r="BU302" s="3">
        <f t="shared" si="379"/>
        <v>1</v>
      </c>
      <c r="BV302" s="3">
        <f t="shared" si="380"/>
        <v>2.8</v>
      </c>
      <c r="BW302" s="3">
        <f t="shared" si="392"/>
        <v>280</v>
      </c>
      <c r="BX302" s="3">
        <f t="shared" si="381"/>
        <v>0</v>
      </c>
      <c r="BY302" s="3">
        <f t="shared" si="382"/>
        <v>-1</v>
      </c>
      <c r="BZ302" s="3">
        <f t="shared" si="393"/>
        <v>-100</v>
      </c>
      <c r="CA302" s="3">
        <f t="shared" si="383"/>
        <v>1</v>
      </c>
      <c r="CB302" s="3">
        <f t="shared" si="384"/>
        <v>1.38</v>
      </c>
      <c r="CC302" s="3">
        <f t="shared" si="385"/>
        <v>138</v>
      </c>
      <c r="CD302" s="3">
        <f t="shared" si="386"/>
        <v>1</v>
      </c>
      <c r="CE302" s="3">
        <f t="shared" si="387"/>
        <v>0</v>
      </c>
      <c r="CF302" s="3">
        <f t="shared" si="394"/>
        <v>1</v>
      </c>
      <c r="CG302" s="16" t="str">
        <f t="shared" si="395"/>
        <v/>
      </c>
      <c r="CI302" s="12">
        <f t="shared" si="396"/>
        <v>1</v>
      </c>
      <c r="CJ302" s="12">
        <f t="shared" si="397"/>
        <v>0</v>
      </c>
      <c r="CK302" s="12">
        <f t="shared" si="398"/>
        <v>1</v>
      </c>
      <c r="CL302" s="12" t="str">
        <f t="shared" si="399"/>
        <v/>
      </c>
      <c r="CM302" s="12">
        <f t="shared" si="388"/>
        <v>1</v>
      </c>
      <c r="CN302" s="12">
        <f t="shared" si="389"/>
        <v>0</v>
      </c>
      <c r="CO302" s="12">
        <f t="shared" si="400"/>
        <v>1</v>
      </c>
      <c r="CP302" s="12" t="str">
        <f t="shared" si="401"/>
        <v/>
      </c>
    </row>
    <row r="303" spans="1:94" x14ac:dyDescent="0.25">
      <c r="A303" t="s">
        <v>127</v>
      </c>
      <c r="B303" t="s">
        <v>245</v>
      </c>
      <c r="C303" t="s">
        <v>244</v>
      </c>
      <c r="D303" t="s">
        <v>130</v>
      </c>
      <c r="E303" t="s">
        <v>21</v>
      </c>
      <c r="F303" s="3">
        <v>4</v>
      </c>
      <c r="G303" s="3">
        <v>1</v>
      </c>
      <c r="H303" s="3" t="str">
        <f t="shared" si="390"/>
        <v>H</v>
      </c>
      <c r="I303" s="3">
        <v>1.22</v>
      </c>
      <c r="J303" s="3">
        <v>6.5</v>
      </c>
      <c r="K303" s="3">
        <v>11</v>
      </c>
      <c r="L303" s="3">
        <v>1.44</v>
      </c>
      <c r="M303" s="3">
        <v>2.75</v>
      </c>
      <c r="N303" s="3">
        <f t="shared" si="322"/>
        <v>5</v>
      </c>
      <c r="O303" s="3">
        <f t="shared" si="323"/>
        <v>6.44273759027858E-2</v>
      </c>
      <c r="P303" s="3">
        <f t="shared" si="324"/>
        <v>5.8080808080808066E-2</v>
      </c>
      <c r="Q303" s="3">
        <f t="shared" si="325"/>
        <v>1.2986013986013987</v>
      </c>
      <c r="R303" s="3">
        <f t="shared" si="326"/>
        <v>6.9187779433681076</v>
      </c>
      <c r="S303" s="3">
        <f t="shared" si="327"/>
        <v>11.708701134930644</v>
      </c>
      <c r="T303" s="3">
        <f t="shared" si="328"/>
        <v>1.5327754213000115</v>
      </c>
      <c r="U303" s="3">
        <f t="shared" si="329"/>
        <v>2.927175283732661</v>
      </c>
      <c r="V303" s="4">
        <f t="shared" si="330"/>
        <v>0.81967213114754101</v>
      </c>
      <c r="W303" s="4">
        <f t="shared" si="331"/>
        <v>0.15384615384615385</v>
      </c>
      <c r="X303" s="4">
        <f t="shared" si="332"/>
        <v>9.0909090909090912E-2</v>
      </c>
      <c r="Y303" s="4">
        <f t="shared" si="333"/>
        <v>0.69444444444444442</v>
      </c>
      <c r="Z303" s="4">
        <f t="shared" si="334"/>
        <v>0.36363636363636365</v>
      </c>
      <c r="AA303" s="4">
        <f t="shared" si="335"/>
        <v>0.18769230769230769</v>
      </c>
      <c r="AB303" s="4">
        <f t="shared" si="336"/>
        <v>0.1109090909090909</v>
      </c>
      <c r="AC303" s="4">
        <f t="shared" si="337"/>
        <v>5.3278688524590168</v>
      </c>
      <c r="AD303" s="4">
        <f t="shared" si="338"/>
        <v>0.59090909090909094</v>
      </c>
      <c r="AE303" s="4">
        <f t="shared" si="339"/>
        <v>9.0163934426229506</v>
      </c>
      <c r="AF303" s="4">
        <f t="shared" si="340"/>
        <v>1.6923076923076923</v>
      </c>
      <c r="AG303" s="4">
        <f t="shared" si="341"/>
        <v>0.52363636363636357</v>
      </c>
      <c r="AH303" s="4">
        <f t="shared" si="342"/>
        <v>1.9097222222222223</v>
      </c>
      <c r="AI303" s="4">
        <f t="shared" si="343"/>
        <v>-10.410099736329245</v>
      </c>
      <c r="AJ303" s="4">
        <f t="shared" si="344"/>
        <v>-5.6201765447667089</v>
      </c>
      <c r="AK303" s="4">
        <f t="shared" si="345"/>
        <v>-4.7899231915625364</v>
      </c>
      <c r="AL303" s="4">
        <f t="shared" si="346"/>
        <v>-1.3943998624326495</v>
      </c>
      <c r="AM303" s="4">
        <f t="shared" si="347"/>
        <v>1.3943998624326495</v>
      </c>
      <c r="AN303" s="4">
        <f t="shared" si="348"/>
        <v>-5.2050498681646227</v>
      </c>
      <c r="AO303" s="4">
        <f t="shared" si="349"/>
        <v>-2.8100882723833545</v>
      </c>
      <c r="AP303" s="4">
        <f t="shared" si="350"/>
        <v>-2.3949615957812682</v>
      </c>
      <c r="AQ303" s="4">
        <f t="shared" si="351"/>
        <v>-0.69719993121632473</v>
      </c>
      <c r="AR303" s="4">
        <f t="shared" si="352"/>
        <v>0.69719993121632473</v>
      </c>
      <c r="AS303" s="4">
        <f t="shared" si="353"/>
        <v>-1.3809879655295176</v>
      </c>
      <c r="AT303" s="4">
        <f t="shared" si="354"/>
        <v>-1.2289099581904337</v>
      </c>
      <c r="AU303" s="4">
        <f t="shared" si="355"/>
        <v>-1.1752585455506315</v>
      </c>
      <c r="AV303" s="4">
        <f t="shared" si="356"/>
        <v>-0.60884425047734847</v>
      </c>
      <c r="AW303" s="4">
        <f t="shared" si="357"/>
        <v>0.60884425047734847</v>
      </c>
      <c r="AX303" s="4">
        <f t="shared" si="358"/>
        <v>-248.57783379531315</v>
      </c>
      <c r="AY303" s="4">
        <f t="shared" si="359"/>
        <v>-221.20379247427809</v>
      </c>
      <c r="AZ303" s="4">
        <f t="shared" si="360"/>
        <v>-211.54653819911368</v>
      </c>
      <c r="BA303" s="4">
        <f t="shared" si="361"/>
        <v>-109.59196508592271</v>
      </c>
      <c r="BB303" s="4">
        <f t="shared" si="362"/>
        <v>109.59196508592271</v>
      </c>
      <c r="BC303" s="4">
        <f t="shared" si="363"/>
        <v>-0.88909090909090904</v>
      </c>
      <c r="BD303" s="4">
        <f t="shared" si="364"/>
        <v>-0.81230769230769229</v>
      </c>
      <c r="BE303" s="4">
        <f t="shared" si="365"/>
        <v>-0.40909090909090912</v>
      </c>
      <c r="BF303" s="4">
        <f t="shared" si="366"/>
        <v>-0.47636363636363638</v>
      </c>
      <c r="BG303" s="4">
        <f t="shared" si="367"/>
        <v>0.90972222222222232</v>
      </c>
      <c r="BH303" s="4">
        <f t="shared" si="368"/>
        <v>5.2105649900904343</v>
      </c>
      <c r="BI303" s="4">
        <f t="shared" si="369"/>
        <v>6.6420268256333834</v>
      </c>
      <c r="BJ303" s="4">
        <f t="shared" si="370"/>
        <v>0.78448418334919257</v>
      </c>
      <c r="BK303" s="4">
        <f t="shared" si="371"/>
        <v>0.98598959841171596</v>
      </c>
      <c r="BL303" s="4">
        <f t="shared" si="372"/>
        <v>2.2299753525163362</v>
      </c>
      <c r="BM303" s="4">
        <f t="shared" si="373"/>
        <v>0.44215268895197035</v>
      </c>
      <c r="BN303" s="3">
        <f t="shared" si="374"/>
        <v>1</v>
      </c>
      <c r="BO303" s="3">
        <v>100</v>
      </c>
      <c r="BP303" s="3">
        <f t="shared" si="375"/>
        <v>0.21999999999999997</v>
      </c>
      <c r="BQ303" s="3">
        <f t="shared" si="376"/>
        <v>21.999999999999996</v>
      </c>
      <c r="BR303" s="3">
        <f t="shared" si="377"/>
        <v>0</v>
      </c>
      <c r="BS303" s="3">
        <f t="shared" si="378"/>
        <v>-1</v>
      </c>
      <c r="BT303" s="3">
        <f t="shared" si="391"/>
        <v>-100</v>
      </c>
      <c r="BU303" s="3">
        <f t="shared" si="379"/>
        <v>0</v>
      </c>
      <c r="BV303" s="3">
        <f t="shared" si="380"/>
        <v>-1</v>
      </c>
      <c r="BW303" s="3">
        <f t="shared" si="392"/>
        <v>-100</v>
      </c>
      <c r="BX303" s="3">
        <f t="shared" si="381"/>
        <v>1</v>
      </c>
      <c r="BY303" s="3">
        <f t="shared" si="382"/>
        <v>0.43999999999999995</v>
      </c>
      <c r="BZ303" s="3">
        <f t="shared" si="393"/>
        <v>43.999999999999993</v>
      </c>
      <c r="CA303" s="3">
        <f t="shared" si="383"/>
        <v>0</v>
      </c>
      <c r="CB303" s="3">
        <f t="shared" si="384"/>
        <v>-1</v>
      </c>
      <c r="CC303" s="3">
        <f t="shared" si="385"/>
        <v>-100</v>
      </c>
      <c r="CD303" s="3">
        <f t="shared" si="386"/>
        <v>0</v>
      </c>
      <c r="CE303" s="3">
        <f t="shared" si="387"/>
        <v>1</v>
      </c>
      <c r="CF303" s="3">
        <f t="shared" si="394"/>
        <v>1</v>
      </c>
      <c r="CG303" s="16" t="str">
        <f t="shared" si="395"/>
        <v/>
      </c>
      <c r="CI303" s="12">
        <f t="shared" si="396"/>
        <v>1</v>
      </c>
      <c r="CJ303" s="12">
        <f t="shared" si="397"/>
        <v>0</v>
      </c>
      <c r="CK303" s="12">
        <f t="shared" si="398"/>
        <v>1</v>
      </c>
      <c r="CL303" s="12" t="str">
        <f t="shared" si="399"/>
        <v/>
      </c>
      <c r="CM303" s="12">
        <f t="shared" si="388"/>
        <v>1</v>
      </c>
      <c r="CN303" s="12">
        <f t="shared" si="389"/>
        <v>1</v>
      </c>
      <c r="CO303" s="12">
        <f t="shared" si="400"/>
        <v>2</v>
      </c>
      <c r="CP303" s="12" t="str">
        <f t="shared" si="401"/>
        <v>Under2.5</v>
      </c>
    </row>
    <row r="304" spans="1:94" x14ac:dyDescent="0.25">
      <c r="A304" t="s">
        <v>127</v>
      </c>
      <c r="B304" t="s">
        <v>246</v>
      </c>
      <c r="C304" t="s">
        <v>162</v>
      </c>
      <c r="D304" t="s">
        <v>25</v>
      </c>
      <c r="E304" t="s">
        <v>135</v>
      </c>
      <c r="F304" s="3">
        <v>3</v>
      </c>
      <c r="G304" s="3">
        <v>1</v>
      </c>
      <c r="H304" s="3" t="str">
        <f t="shared" si="390"/>
        <v>H</v>
      </c>
      <c r="I304" s="3">
        <v>1.07</v>
      </c>
      <c r="J304" s="3">
        <v>15</v>
      </c>
      <c r="K304" s="3">
        <v>21</v>
      </c>
      <c r="L304" s="3">
        <v>1.17</v>
      </c>
      <c r="M304" s="3">
        <v>5</v>
      </c>
      <c r="N304" s="3">
        <f t="shared" si="322"/>
        <v>4</v>
      </c>
      <c r="O304" s="3">
        <f t="shared" si="323"/>
        <v>4.8865153538050876E-2</v>
      </c>
      <c r="P304" s="3">
        <f t="shared" si="324"/>
        <v>5.4700854700854729E-2</v>
      </c>
      <c r="Q304" s="3">
        <f t="shared" si="325"/>
        <v>1.1222857142857146</v>
      </c>
      <c r="R304" s="3">
        <f t="shared" si="326"/>
        <v>15.732977303070763</v>
      </c>
      <c r="S304" s="3">
        <f t="shared" si="327"/>
        <v>22.02616822429907</v>
      </c>
      <c r="T304" s="3">
        <f t="shared" si="328"/>
        <v>1.2271722296395196</v>
      </c>
      <c r="U304" s="3">
        <f t="shared" si="329"/>
        <v>5.2443257676902544</v>
      </c>
      <c r="V304" s="4">
        <f t="shared" si="330"/>
        <v>0.93457943925233644</v>
      </c>
      <c r="W304" s="4">
        <f t="shared" si="331"/>
        <v>6.6666666666666666E-2</v>
      </c>
      <c r="X304" s="4">
        <f t="shared" si="332"/>
        <v>4.7619047619047616E-2</v>
      </c>
      <c r="Y304" s="4">
        <f t="shared" si="333"/>
        <v>0.85470085470085477</v>
      </c>
      <c r="Z304" s="4">
        <f t="shared" si="334"/>
        <v>0.2</v>
      </c>
      <c r="AA304" s="4">
        <f t="shared" si="335"/>
        <v>7.1333333333333332E-2</v>
      </c>
      <c r="AB304" s="4">
        <f t="shared" si="336"/>
        <v>5.0952380952380957E-2</v>
      </c>
      <c r="AC304" s="4">
        <f t="shared" si="337"/>
        <v>14.018691588785046</v>
      </c>
      <c r="AD304" s="4">
        <f t="shared" si="338"/>
        <v>0.7142857142857143</v>
      </c>
      <c r="AE304" s="4">
        <f t="shared" si="339"/>
        <v>19.626168224299064</v>
      </c>
      <c r="AF304" s="4">
        <f t="shared" si="340"/>
        <v>1.4</v>
      </c>
      <c r="AG304" s="4">
        <f t="shared" si="341"/>
        <v>0.23399999999999999</v>
      </c>
      <c r="AH304" s="4">
        <f t="shared" si="342"/>
        <v>4.2735042735042734</v>
      </c>
      <c r="AI304" s="4">
        <f t="shared" si="343"/>
        <v>-20.903882510013357</v>
      </c>
      <c r="AJ304" s="4">
        <f t="shared" si="344"/>
        <v>-14.610691588785048</v>
      </c>
      <c r="AK304" s="4">
        <f t="shared" si="345"/>
        <v>-6.293190921228307</v>
      </c>
      <c r="AL304" s="4">
        <f t="shared" si="346"/>
        <v>-4.0171535380507351</v>
      </c>
      <c r="AM304" s="4">
        <f t="shared" si="347"/>
        <v>4.0171535380507351</v>
      </c>
      <c r="AN304" s="4">
        <f t="shared" si="348"/>
        <v>-10.451941255006679</v>
      </c>
      <c r="AO304" s="4">
        <f t="shared" si="349"/>
        <v>-7.3053457943925242</v>
      </c>
      <c r="AP304" s="4">
        <f t="shared" si="350"/>
        <v>-3.1465954606141535</v>
      </c>
      <c r="AQ304" s="4">
        <f t="shared" si="351"/>
        <v>-2.0085767690253675</v>
      </c>
      <c r="AR304" s="4">
        <f t="shared" si="352"/>
        <v>2.0085767690253675</v>
      </c>
      <c r="AS304" s="4">
        <f t="shared" si="353"/>
        <v>-1.4754106633823501</v>
      </c>
      <c r="AT304" s="4">
        <f t="shared" si="354"/>
        <v>-1.4347557625988694</v>
      </c>
      <c r="AU304" s="4">
        <f t="shared" si="355"/>
        <v>-1.2630868476916846</v>
      </c>
      <c r="AV304" s="4">
        <f t="shared" si="356"/>
        <v>-1.1088582051768372</v>
      </c>
      <c r="AW304" s="4">
        <f t="shared" si="357"/>
        <v>1.1088582051768372</v>
      </c>
      <c r="AX304" s="4">
        <f t="shared" si="358"/>
        <v>-265.57391940882297</v>
      </c>
      <c r="AY304" s="4">
        <f t="shared" si="359"/>
        <v>-258.2560372677965</v>
      </c>
      <c r="AZ304" s="4">
        <f t="shared" si="360"/>
        <v>-227.35563258450324</v>
      </c>
      <c r="BA304" s="4">
        <f t="shared" si="361"/>
        <v>-199.59447693183068</v>
      </c>
      <c r="BB304" s="4">
        <f t="shared" si="362"/>
        <v>199.59447693183068</v>
      </c>
      <c r="BC304" s="4">
        <f t="shared" si="363"/>
        <v>-0.94904761904761914</v>
      </c>
      <c r="BD304" s="4">
        <f t="shared" si="364"/>
        <v>-0.92866666666666664</v>
      </c>
      <c r="BE304" s="4">
        <f t="shared" si="365"/>
        <v>-0.28571428571428575</v>
      </c>
      <c r="BF304" s="4">
        <f t="shared" si="366"/>
        <v>-0.76600000000000001</v>
      </c>
      <c r="BG304" s="4">
        <f t="shared" si="367"/>
        <v>3.2735042735042734</v>
      </c>
      <c r="BH304" s="4">
        <f t="shared" si="368"/>
        <v>10.724185009174876</v>
      </c>
      <c r="BI304" s="4">
        <f t="shared" si="369"/>
        <v>12.960477080551849</v>
      </c>
      <c r="BJ304" s="4">
        <f t="shared" si="370"/>
        <v>0.82745295119323237</v>
      </c>
      <c r="BK304" s="4">
        <f t="shared" si="371"/>
        <v>2.840556507823206</v>
      </c>
      <c r="BL304" s="4">
        <f t="shared" si="372"/>
        <v>3.2357489986648869</v>
      </c>
      <c r="BM304" s="4">
        <f t="shared" si="373"/>
        <v>0.87786676562219679</v>
      </c>
      <c r="BN304" s="3">
        <f t="shared" si="374"/>
        <v>1</v>
      </c>
      <c r="BO304" s="3">
        <v>100</v>
      </c>
      <c r="BP304" s="3">
        <f t="shared" si="375"/>
        <v>7.0000000000000062E-2</v>
      </c>
      <c r="BQ304" s="3">
        <f t="shared" si="376"/>
        <v>7.0000000000000062</v>
      </c>
      <c r="BR304" s="3">
        <f t="shared" si="377"/>
        <v>0</v>
      </c>
      <c r="BS304" s="3">
        <f t="shared" si="378"/>
        <v>-1</v>
      </c>
      <c r="BT304" s="3">
        <f t="shared" si="391"/>
        <v>-100</v>
      </c>
      <c r="BU304" s="3">
        <f t="shared" si="379"/>
        <v>0</v>
      </c>
      <c r="BV304" s="3">
        <f t="shared" si="380"/>
        <v>-1</v>
      </c>
      <c r="BW304" s="3">
        <f t="shared" si="392"/>
        <v>-100</v>
      </c>
      <c r="BX304" s="3">
        <f t="shared" si="381"/>
        <v>1</v>
      </c>
      <c r="BY304" s="3">
        <f t="shared" si="382"/>
        <v>0.16999999999999993</v>
      </c>
      <c r="BZ304" s="3">
        <f t="shared" si="393"/>
        <v>16.999999999999993</v>
      </c>
      <c r="CA304" s="3">
        <f t="shared" si="383"/>
        <v>0</v>
      </c>
      <c r="CB304" s="3">
        <f t="shared" si="384"/>
        <v>-1</v>
      </c>
      <c r="CC304" s="3">
        <f t="shared" si="385"/>
        <v>-100</v>
      </c>
      <c r="CD304" s="3">
        <f t="shared" si="386"/>
        <v>1</v>
      </c>
      <c r="CE304" s="3">
        <f t="shared" si="387"/>
        <v>1</v>
      </c>
      <c r="CF304" s="3">
        <f t="shared" si="394"/>
        <v>2</v>
      </c>
      <c r="CG304" s="16" t="str">
        <f t="shared" si="395"/>
        <v>BackCasa</v>
      </c>
      <c r="CI304" s="12">
        <f t="shared" si="396"/>
        <v>1</v>
      </c>
      <c r="CJ304" s="12">
        <f t="shared" si="397"/>
        <v>0</v>
      </c>
      <c r="CK304" s="12">
        <f t="shared" si="398"/>
        <v>1</v>
      </c>
      <c r="CL304" s="12" t="str">
        <f t="shared" si="399"/>
        <v/>
      </c>
      <c r="CM304" s="12">
        <f t="shared" si="388"/>
        <v>1</v>
      </c>
      <c r="CN304" s="12">
        <f t="shared" si="389"/>
        <v>1</v>
      </c>
      <c r="CO304" s="12">
        <f t="shared" si="400"/>
        <v>2</v>
      </c>
      <c r="CP304" s="12" t="str">
        <f t="shared" si="401"/>
        <v>Under2.5</v>
      </c>
    </row>
    <row r="305" spans="1:94" x14ac:dyDescent="0.25">
      <c r="A305" t="s">
        <v>127</v>
      </c>
      <c r="B305" t="s">
        <v>246</v>
      </c>
      <c r="C305" t="s">
        <v>244</v>
      </c>
      <c r="D305" t="s">
        <v>24</v>
      </c>
      <c r="E305" t="s">
        <v>141</v>
      </c>
      <c r="F305" s="3">
        <v>4</v>
      </c>
      <c r="G305" s="3">
        <v>3</v>
      </c>
      <c r="H305" s="3" t="str">
        <f t="shared" si="390"/>
        <v>H</v>
      </c>
      <c r="I305" s="3">
        <v>1.8</v>
      </c>
      <c r="J305" s="3">
        <v>4.2</v>
      </c>
      <c r="K305" s="3">
        <v>4</v>
      </c>
      <c r="L305" s="3">
        <v>1.4</v>
      </c>
      <c r="M305" s="3">
        <v>3</v>
      </c>
      <c r="N305" s="3">
        <f t="shared" si="322"/>
        <v>7</v>
      </c>
      <c r="O305" s="3">
        <f t="shared" si="323"/>
        <v>4.3650793650793718E-2</v>
      </c>
      <c r="P305" s="3">
        <f t="shared" si="324"/>
        <v>4.7619047619047561E-2</v>
      </c>
      <c r="Q305" s="3">
        <f t="shared" si="325"/>
        <v>1.8785714285714288</v>
      </c>
      <c r="R305" s="3">
        <f t="shared" si="326"/>
        <v>4.3833333333333337</v>
      </c>
      <c r="S305" s="3">
        <f t="shared" si="327"/>
        <v>4.1746031746031749</v>
      </c>
      <c r="T305" s="3">
        <f t="shared" si="328"/>
        <v>1.461111111111111</v>
      </c>
      <c r="U305" s="3">
        <f t="shared" si="329"/>
        <v>3.1309523809523814</v>
      </c>
      <c r="V305" s="4">
        <f t="shared" si="330"/>
        <v>0.55555555555555558</v>
      </c>
      <c r="W305" s="4">
        <f t="shared" si="331"/>
        <v>0.23809523809523808</v>
      </c>
      <c r="X305" s="4">
        <f t="shared" si="332"/>
        <v>0.25</v>
      </c>
      <c r="Y305" s="4">
        <f t="shared" si="333"/>
        <v>0.7142857142857143</v>
      </c>
      <c r="Z305" s="4">
        <f t="shared" si="334"/>
        <v>0.33333333333333331</v>
      </c>
      <c r="AA305" s="4">
        <f t="shared" si="335"/>
        <v>0.42857142857142855</v>
      </c>
      <c r="AB305" s="4">
        <f t="shared" si="336"/>
        <v>0.45</v>
      </c>
      <c r="AC305" s="4">
        <f t="shared" si="337"/>
        <v>2.3333333333333335</v>
      </c>
      <c r="AD305" s="4">
        <f t="shared" si="338"/>
        <v>1.05</v>
      </c>
      <c r="AE305" s="4">
        <f t="shared" si="339"/>
        <v>2.2222222222222223</v>
      </c>
      <c r="AF305" s="4">
        <f t="shared" si="340"/>
        <v>0.95238095238095233</v>
      </c>
      <c r="AG305" s="4">
        <f t="shared" si="341"/>
        <v>0.46666666666666662</v>
      </c>
      <c r="AH305" s="4">
        <f t="shared" si="342"/>
        <v>2.1428571428571428</v>
      </c>
      <c r="AI305" s="4">
        <f t="shared" si="343"/>
        <v>-2.2960317460317459</v>
      </c>
      <c r="AJ305" s="4">
        <f t="shared" si="344"/>
        <v>-2.5047619047619047</v>
      </c>
      <c r="AK305" s="4">
        <f t="shared" si="345"/>
        <v>0.20873015873015888</v>
      </c>
      <c r="AL305" s="4">
        <f t="shared" si="346"/>
        <v>-1.6698412698412703</v>
      </c>
      <c r="AM305" s="4">
        <f t="shared" si="347"/>
        <v>1.6698412698412703</v>
      </c>
      <c r="AN305" s="4">
        <f t="shared" si="348"/>
        <v>-1.1480158730158729</v>
      </c>
      <c r="AO305" s="4">
        <f t="shared" si="349"/>
        <v>-1.2523809523809524</v>
      </c>
      <c r="AP305" s="4">
        <f t="shared" si="350"/>
        <v>0.10436507936507944</v>
      </c>
      <c r="AQ305" s="4">
        <f t="shared" si="351"/>
        <v>-0.83492063492063517</v>
      </c>
      <c r="AR305" s="4">
        <f t="shared" si="352"/>
        <v>0.83492063492063517</v>
      </c>
      <c r="AS305" s="4">
        <f t="shared" si="353"/>
        <v>-0.85419759063404932</v>
      </c>
      <c r="AT305" s="4">
        <f t="shared" si="354"/>
        <v>-0.89698345855082695</v>
      </c>
      <c r="AU305" s="4">
        <f t="shared" si="355"/>
        <v>0.10398861933409706</v>
      </c>
      <c r="AV305" s="4">
        <f t="shared" si="356"/>
        <v>-0.69567431336482644</v>
      </c>
      <c r="AW305" s="4">
        <f t="shared" si="357"/>
        <v>0.69567431336482644</v>
      </c>
      <c r="AX305" s="4">
        <f t="shared" si="358"/>
        <v>-153.75556631412888</v>
      </c>
      <c r="AY305" s="4">
        <f t="shared" si="359"/>
        <v>-161.45702253914885</v>
      </c>
      <c r="AZ305" s="4">
        <f t="shared" si="360"/>
        <v>18.717951480137472</v>
      </c>
      <c r="BA305" s="4">
        <f t="shared" si="361"/>
        <v>-125.22137640566876</v>
      </c>
      <c r="BB305" s="4">
        <f t="shared" si="362"/>
        <v>125.22137640566876</v>
      </c>
      <c r="BC305" s="4">
        <f t="shared" si="363"/>
        <v>-0.54999999999999993</v>
      </c>
      <c r="BD305" s="4">
        <f t="shared" si="364"/>
        <v>-0.5714285714285714</v>
      </c>
      <c r="BE305" s="4">
        <f t="shared" si="365"/>
        <v>5.0000000000000031E-2</v>
      </c>
      <c r="BF305" s="4">
        <f t="shared" si="366"/>
        <v>-0.53333333333333344</v>
      </c>
      <c r="BG305" s="4">
        <f t="shared" si="367"/>
        <v>1.1428571428571432</v>
      </c>
      <c r="BH305" s="4">
        <f t="shared" si="368"/>
        <v>1.3897938850476839</v>
      </c>
      <c r="BI305" s="4">
        <f t="shared" si="369"/>
        <v>3.4788359788359791</v>
      </c>
      <c r="BJ305" s="4">
        <f t="shared" si="370"/>
        <v>0.39949968710876388</v>
      </c>
      <c r="BK305" s="4">
        <f t="shared" si="371"/>
        <v>1.1807560854099173</v>
      </c>
      <c r="BL305" s="4">
        <f t="shared" si="372"/>
        <v>2.2960317460317463</v>
      </c>
      <c r="BM305" s="4">
        <f t="shared" si="373"/>
        <v>0.51425947722657983</v>
      </c>
      <c r="BN305" s="3">
        <f t="shared" si="374"/>
        <v>1</v>
      </c>
      <c r="BO305" s="3">
        <v>100</v>
      </c>
      <c r="BP305" s="3">
        <f t="shared" si="375"/>
        <v>0.8</v>
      </c>
      <c r="BQ305" s="3">
        <f t="shared" si="376"/>
        <v>80</v>
      </c>
      <c r="BR305" s="3">
        <f t="shared" si="377"/>
        <v>0</v>
      </c>
      <c r="BS305" s="3">
        <f t="shared" si="378"/>
        <v>-1</v>
      </c>
      <c r="BT305" s="3">
        <f t="shared" si="391"/>
        <v>-100</v>
      </c>
      <c r="BU305" s="3">
        <f t="shared" si="379"/>
        <v>0</v>
      </c>
      <c r="BV305" s="3">
        <f t="shared" si="380"/>
        <v>-1</v>
      </c>
      <c r="BW305" s="3">
        <f t="shared" si="392"/>
        <v>-100</v>
      </c>
      <c r="BX305" s="3">
        <f t="shared" si="381"/>
        <v>1</v>
      </c>
      <c r="BY305" s="3">
        <f t="shared" si="382"/>
        <v>0.39999999999999991</v>
      </c>
      <c r="BZ305" s="3">
        <f t="shared" si="393"/>
        <v>39.999999999999993</v>
      </c>
      <c r="CA305" s="3">
        <f t="shared" si="383"/>
        <v>0</v>
      </c>
      <c r="CB305" s="3">
        <f t="shared" si="384"/>
        <v>-1</v>
      </c>
      <c r="CC305" s="3">
        <f t="shared" si="385"/>
        <v>-100</v>
      </c>
      <c r="CD305" s="3">
        <f t="shared" si="386"/>
        <v>1</v>
      </c>
      <c r="CE305" s="3">
        <f t="shared" si="387"/>
        <v>0</v>
      </c>
      <c r="CF305" s="3">
        <f t="shared" si="394"/>
        <v>1</v>
      </c>
      <c r="CG305" s="16" t="str">
        <f t="shared" si="395"/>
        <v/>
      </c>
      <c r="CI305" s="12">
        <f t="shared" si="396"/>
        <v>1</v>
      </c>
      <c r="CJ305" s="12">
        <f t="shared" si="397"/>
        <v>0</v>
      </c>
      <c r="CK305" s="12">
        <f t="shared" si="398"/>
        <v>1</v>
      </c>
      <c r="CL305" s="12" t="str">
        <f t="shared" si="399"/>
        <v/>
      </c>
      <c r="CM305" s="12">
        <f t="shared" si="388"/>
        <v>1</v>
      </c>
      <c r="CN305" s="12">
        <f t="shared" si="389"/>
        <v>0</v>
      </c>
      <c r="CO305" s="12">
        <f t="shared" si="400"/>
        <v>1</v>
      </c>
      <c r="CP305" s="12" t="str">
        <f t="shared" si="401"/>
        <v/>
      </c>
    </row>
    <row r="306" spans="1:94" x14ac:dyDescent="0.25">
      <c r="A306" t="s">
        <v>127</v>
      </c>
      <c r="B306" t="s">
        <v>247</v>
      </c>
      <c r="C306" t="s">
        <v>132</v>
      </c>
      <c r="D306" t="s">
        <v>19</v>
      </c>
      <c r="E306" t="s">
        <v>130</v>
      </c>
      <c r="F306" s="3">
        <v>2</v>
      </c>
      <c r="G306" s="3">
        <v>4</v>
      </c>
      <c r="H306" s="3" t="str">
        <f t="shared" si="390"/>
        <v>A</v>
      </c>
      <c r="I306" s="3">
        <v>10</v>
      </c>
      <c r="J306" s="3">
        <v>5</v>
      </c>
      <c r="K306" s="3">
        <v>1.33</v>
      </c>
      <c r="L306" s="3">
        <v>1.67</v>
      </c>
      <c r="M306" s="3">
        <v>2.2000000000000002</v>
      </c>
      <c r="N306" s="3">
        <f t="shared" si="322"/>
        <v>6</v>
      </c>
      <c r="O306" s="3">
        <f t="shared" si="323"/>
        <v>5.1879699248120303E-2</v>
      </c>
      <c r="P306" s="3">
        <f t="shared" si="324"/>
        <v>5.3347849755035481E-2</v>
      </c>
      <c r="Q306" s="3">
        <f t="shared" si="325"/>
        <v>10.518796992481203</v>
      </c>
      <c r="R306" s="3">
        <f t="shared" si="326"/>
        <v>5.2593984962406015</v>
      </c>
      <c r="S306" s="3">
        <f t="shared" si="327"/>
        <v>1.399</v>
      </c>
      <c r="T306" s="3">
        <f t="shared" si="328"/>
        <v>1.7566390977443609</v>
      </c>
      <c r="U306" s="3">
        <f t="shared" si="329"/>
        <v>2.3141353383458649</v>
      </c>
      <c r="V306" s="4">
        <f t="shared" si="330"/>
        <v>0.1</v>
      </c>
      <c r="W306" s="4">
        <f t="shared" si="331"/>
        <v>0.2</v>
      </c>
      <c r="X306" s="4">
        <f t="shared" si="332"/>
        <v>0.75187969924812026</v>
      </c>
      <c r="Y306" s="4">
        <f t="shared" si="333"/>
        <v>0.5988023952095809</v>
      </c>
      <c r="Z306" s="4">
        <f t="shared" si="334"/>
        <v>0.45454545454545453</v>
      </c>
      <c r="AA306" s="4">
        <f t="shared" si="335"/>
        <v>2</v>
      </c>
      <c r="AB306" s="4">
        <f t="shared" si="336"/>
        <v>7.518796992481203</v>
      </c>
      <c r="AC306" s="4">
        <f t="shared" si="337"/>
        <v>0.5</v>
      </c>
      <c r="AD306" s="4">
        <f t="shared" si="338"/>
        <v>3.7593984962406015</v>
      </c>
      <c r="AE306" s="4">
        <f t="shared" si="339"/>
        <v>0.13300000000000001</v>
      </c>
      <c r="AF306" s="4">
        <f t="shared" si="340"/>
        <v>0.26600000000000001</v>
      </c>
      <c r="AG306" s="4">
        <f t="shared" si="341"/>
        <v>0.75909090909090904</v>
      </c>
      <c r="AH306" s="4">
        <f t="shared" si="342"/>
        <v>1.317365269461078</v>
      </c>
      <c r="AI306" s="4">
        <f t="shared" si="343"/>
        <v>9.1197969924812021</v>
      </c>
      <c r="AJ306" s="4">
        <f t="shared" si="344"/>
        <v>5.2593984962406015</v>
      </c>
      <c r="AK306" s="4">
        <f t="shared" si="345"/>
        <v>3.8603984962406015</v>
      </c>
      <c r="AL306" s="4">
        <f t="shared" si="346"/>
        <v>-0.55749624060150405</v>
      </c>
      <c r="AM306" s="4">
        <f t="shared" si="347"/>
        <v>0.55749624060150405</v>
      </c>
      <c r="AN306" s="4">
        <f t="shared" si="348"/>
        <v>4.5598984962406011</v>
      </c>
      <c r="AO306" s="4">
        <f t="shared" si="349"/>
        <v>2.6296992481203008</v>
      </c>
      <c r="AP306" s="4">
        <f t="shared" si="350"/>
        <v>1.9301992481203007</v>
      </c>
      <c r="AQ306" s="4">
        <f t="shared" si="351"/>
        <v>-0.27874812030075202</v>
      </c>
      <c r="AR306" s="4">
        <f t="shared" si="352"/>
        <v>0.27874812030075202</v>
      </c>
      <c r="AS306" s="4">
        <f t="shared" si="353"/>
        <v>1.354910820183731</v>
      </c>
      <c r="AT306" s="4">
        <f t="shared" si="354"/>
        <v>1.2074119889159307</v>
      </c>
      <c r="AU306" s="4">
        <f t="shared" si="355"/>
        <v>1.0927885878748669</v>
      </c>
      <c r="AV306" s="4">
        <f t="shared" si="356"/>
        <v>-0.27184745848051056</v>
      </c>
      <c r="AW306" s="4">
        <f t="shared" si="357"/>
        <v>0.27184745848051056</v>
      </c>
      <c r="AX306" s="4">
        <f t="shared" si="358"/>
        <v>243.88394763307159</v>
      </c>
      <c r="AY306" s="4">
        <f t="shared" si="359"/>
        <v>217.33415800486753</v>
      </c>
      <c r="AZ306" s="4">
        <f t="shared" si="360"/>
        <v>196.70194581747603</v>
      </c>
      <c r="BA306" s="4">
        <f t="shared" si="361"/>
        <v>-48.932542526491901</v>
      </c>
      <c r="BB306" s="4">
        <f t="shared" si="362"/>
        <v>48.932542526491901</v>
      </c>
      <c r="BC306" s="4">
        <f t="shared" si="363"/>
        <v>6.5187969924812021</v>
      </c>
      <c r="BD306" s="4">
        <f t="shared" si="364"/>
        <v>1</v>
      </c>
      <c r="BE306" s="4">
        <f t="shared" si="365"/>
        <v>2.7593984962406015</v>
      </c>
      <c r="BF306" s="4">
        <f t="shared" si="366"/>
        <v>-0.24090909090909102</v>
      </c>
      <c r="BG306" s="4">
        <f t="shared" si="367"/>
        <v>0.31736526946107801</v>
      </c>
      <c r="BH306" s="4">
        <f t="shared" si="368"/>
        <v>4.5777477409038863</v>
      </c>
      <c r="BI306" s="4">
        <f t="shared" si="369"/>
        <v>5.7257318295739346</v>
      </c>
      <c r="BJ306" s="4">
        <f t="shared" si="370"/>
        <v>0.79950439125692119</v>
      </c>
      <c r="BK306" s="4">
        <f t="shared" si="371"/>
        <v>0.39420937221533314</v>
      </c>
      <c r="BL306" s="4">
        <f t="shared" si="372"/>
        <v>2.0353872180451127</v>
      </c>
      <c r="BM306" s="4">
        <f t="shared" si="373"/>
        <v>0.19367782637151051</v>
      </c>
      <c r="BN306" s="3">
        <f t="shared" si="374"/>
        <v>0</v>
      </c>
      <c r="BO306" s="3">
        <v>100</v>
      </c>
      <c r="BP306" s="3">
        <f t="shared" si="375"/>
        <v>-1</v>
      </c>
      <c r="BQ306" s="3">
        <f t="shared" si="376"/>
        <v>-100</v>
      </c>
      <c r="BR306" s="3">
        <f t="shared" si="377"/>
        <v>1</v>
      </c>
      <c r="BS306" s="3">
        <f t="shared" si="378"/>
        <v>0.33000000000000007</v>
      </c>
      <c r="BT306" s="3">
        <f t="shared" si="391"/>
        <v>33.000000000000007</v>
      </c>
      <c r="BU306" s="3">
        <f t="shared" si="379"/>
        <v>0</v>
      </c>
      <c r="BV306" s="3">
        <f t="shared" si="380"/>
        <v>-1</v>
      </c>
      <c r="BW306" s="3">
        <f t="shared" si="392"/>
        <v>-100</v>
      </c>
      <c r="BX306" s="3">
        <f t="shared" si="381"/>
        <v>1</v>
      </c>
      <c r="BY306" s="3">
        <f t="shared" si="382"/>
        <v>0.66999999999999993</v>
      </c>
      <c r="BZ306" s="3">
        <f t="shared" si="393"/>
        <v>67</v>
      </c>
      <c r="CA306" s="3">
        <f t="shared" si="383"/>
        <v>0</v>
      </c>
      <c r="CB306" s="3">
        <f t="shared" si="384"/>
        <v>-1</v>
      </c>
      <c r="CC306" s="3">
        <f t="shared" si="385"/>
        <v>-100</v>
      </c>
      <c r="CD306" s="3">
        <f t="shared" si="386"/>
        <v>1</v>
      </c>
      <c r="CE306" s="3">
        <f t="shared" si="387"/>
        <v>0</v>
      </c>
      <c r="CF306" s="3">
        <f t="shared" si="394"/>
        <v>1</v>
      </c>
      <c r="CG306" s="16" t="str">
        <f t="shared" si="395"/>
        <v/>
      </c>
      <c r="CI306" s="12">
        <f t="shared" si="396"/>
        <v>1</v>
      </c>
      <c r="CJ306" s="12">
        <f t="shared" si="397"/>
        <v>1</v>
      </c>
      <c r="CK306" s="12">
        <f t="shared" si="398"/>
        <v>2</v>
      </c>
      <c r="CL306" s="12" t="str">
        <f t="shared" si="399"/>
        <v>Over2.5</v>
      </c>
      <c r="CM306" s="12">
        <f t="shared" si="388"/>
        <v>1</v>
      </c>
      <c r="CN306" s="12">
        <f t="shared" si="389"/>
        <v>0</v>
      </c>
      <c r="CO306" s="12">
        <f t="shared" si="400"/>
        <v>1</v>
      </c>
      <c r="CP306" s="12" t="str">
        <f t="shared" si="401"/>
        <v/>
      </c>
    </row>
    <row r="307" spans="1:94" x14ac:dyDescent="0.25">
      <c r="A307" t="s">
        <v>127</v>
      </c>
      <c r="B307" t="s">
        <v>247</v>
      </c>
      <c r="C307" t="s">
        <v>134</v>
      </c>
      <c r="D307" t="s">
        <v>21</v>
      </c>
      <c r="E307" t="s">
        <v>22</v>
      </c>
      <c r="F307" s="3">
        <v>3</v>
      </c>
      <c r="G307" s="3">
        <v>3</v>
      </c>
      <c r="H307" s="3" t="str">
        <f t="shared" si="390"/>
        <v>D</v>
      </c>
      <c r="I307" s="3">
        <v>1.62</v>
      </c>
      <c r="J307" s="3">
        <v>4</v>
      </c>
      <c r="K307" s="3">
        <v>5.5</v>
      </c>
      <c r="L307" s="3">
        <v>1.57</v>
      </c>
      <c r="M307" s="3">
        <v>2.38</v>
      </c>
      <c r="N307" s="3">
        <f t="shared" si="322"/>
        <v>6</v>
      </c>
      <c r="O307" s="3">
        <f t="shared" si="323"/>
        <v>4.9102132435465684E-2</v>
      </c>
      <c r="P307" s="3">
        <f t="shared" si="324"/>
        <v>5.7110742386126456E-2</v>
      </c>
      <c r="Q307" s="3">
        <f t="shared" si="325"/>
        <v>1.6995454545454545</v>
      </c>
      <c r="R307" s="3">
        <f t="shared" si="326"/>
        <v>4.1964085297418627</v>
      </c>
      <c r="S307" s="3">
        <f t="shared" si="327"/>
        <v>5.7700617283950617</v>
      </c>
      <c r="T307" s="3">
        <f t="shared" si="328"/>
        <v>1.6470903479236811</v>
      </c>
      <c r="U307" s="3">
        <f t="shared" si="329"/>
        <v>2.496863075196408</v>
      </c>
      <c r="V307" s="4">
        <f t="shared" si="330"/>
        <v>0.61728395061728392</v>
      </c>
      <c r="W307" s="4">
        <f t="shared" si="331"/>
        <v>0.25</v>
      </c>
      <c r="X307" s="4">
        <f t="shared" si="332"/>
        <v>0.18181818181818182</v>
      </c>
      <c r="Y307" s="4">
        <f t="shared" si="333"/>
        <v>0.63694267515923564</v>
      </c>
      <c r="Z307" s="4">
        <f t="shared" si="334"/>
        <v>0.42016806722689076</v>
      </c>
      <c r="AA307" s="4">
        <f t="shared" si="335"/>
        <v>0.40500000000000003</v>
      </c>
      <c r="AB307" s="4">
        <f t="shared" si="336"/>
        <v>0.29454545454545455</v>
      </c>
      <c r="AC307" s="4">
        <f t="shared" si="337"/>
        <v>2.4691358024691357</v>
      </c>
      <c r="AD307" s="4">
        <f t="shared" si="338"/>
        <v>0.72727272727272729</v>
      </c>
      <c r="AE307" s="4">
        <f t="shared" si="339"/>
        <v>3.3950617283950617</v>
      </c>
      <c r="AF307" s="4">
        <f t="shared" si="340"/>
        <v>1.375</v>
      </c>
      <c r="AG307" s="4">
        <f t="shared" si="341"/>
        <v>0.65966386554621859</v>
      </c>
      <c r="AH307" s="4">
        <f t="shared" si="342"/>
        <v>1.5159235668789808</v>
      </c>
      <c r="AI307" s="4">
        <f t="shared" si="343"/>
        <v>-4.0705162738496075</v>
      </c>
      <c r="AJ307" s="4">
        <f t="shared" si="344"/>
        <v>-2.4968630751964085</v>
      </c>
      <c r="AK307" s="4">
        <f t="shared" si="345"/>
        <v>-1.573653198653199</v>
      </c>
      <c r="AL307" s="4">
        <f t="shared" si="346"/>
        <v>-0.8497727272727269</v>
      </c>
      <c r="AM307" s="4">
        <f t="shared" si="347"/>
        <v>0.8497727272727269</v>
      </c>
      <c r="AN307" s="4">
        <f t="shared" si="348"/>
        <v>-2.0352581369248037</v>
      </c>
      <c r="AO307" s="4">
        <f t="shared" si="349"/>
        <v>-1.2484315375982042</v>
      </c>
      <c r="AP307" s="4">
        <f t="shared" si="350"/>
        <v>-0.78682659932659949</v>
      </c>
      <c r="AQ307" s="4">
        <f t="shared" si="351"/>
        <v>-0.42488636363636345</v>
      </c>
      <c r="AR307" s="4">
        <f t="shared" si="352"/>
        <v>0.42488636363636345</v>
      </c>
      <c r="AS307" s="4">
        <f t="shared" si="353"/>
        <v>-1.1141021652874137</v>
      </c>
      <c r="AT307" s="4">
        <f t="shared" si="354"/>
        <v>-0.89544283309404638</v>
      </c>
      <c r="AU307" s="4">
        <f t="shared" si="355"/>
        <v>-0.66665660548657735</v>
      </c>
      <c r="AV307" s="4">
        <f t="shared" si="356"/>
        <v>-0.40177439248061519</v>
      </c>
      <c r="AW307" s="4">
        <f t="shared" si="357"/>
        <v>0.40177439248061519</v>
      </c>
      <c r="AX307" s="4">
        <f t="shared" si="358"/>
        <v>-200.53838975173446</v>
      </c>
      <c r="AY307" s="4">
        <f t="shared" si="359"/>
        <v>-161.17970995692835</v>
      </c>
      <c r="AZ307" s="4">
        <f t="shared" si="360"/>
        <v>-119.99818898758392</v>
      </c>
      <c r="BA307" s="4">
        <f t="shared" si="361"/>
        <v>-72.319390646510726</v>
      </c>
      <c r="BB307" s="4">
        <f t="shared" si="362"/>
        <v>72.319390646510726</v>
      </c>
      <c r="BC307" s="4">
        <f t="shared" si="363"/>
        <v>-0.70545454545454556</v>
      </c>
      <c r="BD307" s="4">
        <f t="shared" si="364"/>
        <v>-0.59500000000000008</v>
      </c>
      <c r="BE307" s="4">
        <f t="shared" si="365"/>
        <v>-0.27272727272727276</v>
      </c>
      <c r="BF307" s="4">
        <f t="shared" si="366"/>
        <v>-0.34033613445378141</v>
      </c>
      <c r="BG307" s="4">
        <f t="shared" si="367"/>
        <v>0.51592356687898067</v>
      </c>
      <c r="BH307" s="4">
        <f t="shared" si="368"/>
        <v>2.0526329571871509</v>
      </c>
      <c r="BI307" s="4">
        <f t="shared" si="369"/>
        <v>3.8886719042274596</v>
      </c>
      <c r="BJ307" s="4">
        <f t="shared" si="370"/>
        <v>0.52784935518876996</v>
      </c>
      <c r="BK307" s="4">
        <f t="shared" si="371"/>
        <v>0.600880057921933</v>
      </c>
      <c r="BL307" s="4">
        <f t="shared" si="372"/>
        <v>2.0719767115600445</v>
      </c>
      <c r="BM307" s="4">
        <f t="shared" si="373"/>
        <v>0.29000328747397697</v>
      </c>
      <c r="BN307" s="3">
        <f t="shared" si="374"/>
        <v>0</v>
      </c>
      <c r="BO307" s="3">
        <v>100</v>
      </c>
      <c r="BP307" s="3">
        <f t="shared" si="375"/>
        <v>-1</v>
      </c>
      <c r="BQ307" s="3">
        <f t="shared" si="376"/>
        <v>-100</v>
      </c>
      <c r="BR307" s="3">
        <f t="shared" si="377"/>
        <v>0</v>
      </c>
      <c r="BS307" s="3">
        <f t="shared" si="378"/>
        <v>-1</v>
      </c>
      <c r="BT307" s="3">
        <f t="shared" si="391"/>
        <v>-100</v>
      </c>
      <c r="BU307" s="3">
        <f t="shared" si="379"/>
        <v>1</v>
      </c>
      <c r="BV307" s="3">
        <f t="shared" si="380"/>
        <v>3</v>
      </c>
      <c r="BW307" s="3">
        <f t="shared" si="392"/>
        <v>300</v>
      </c>
      <c r="BX307" s="3">
        <f t="shared" si="381"/>
        <v>1</v>
      </c>
      <c r="BY307" s="3">
        <f t="shared" si="382"/>
        <v>0.57000000000000006</v>
      </c>
      <c r="BZ307" s="3">
        <f t="shared" si="393"/>
        <v>57.000000000000007</v>
      </c>
      <c r="CA307" s="3">
        <f t="shared" si="383"/>
        <v>0</v>
      </c>
      <c r="CB307" s="3">
        <f t="shared" si="384"/>
        <v>-1</v>
      </c>
      <c r="CC307" s="3">
        <f t="shared" si="385"/>
        <v>-100</v>
      </c>
      <c r="CD307" s="3">
        <f t="shared" si="386"/>
        <v>1</v>
      </c>
      <c r="CE307" s="3">
        <f t="shared" si="387"/>
        <v>1</v>
      </c>
      <c r="CF307" s="3">
        <f t="shared" si="394"/>
        <v>2</v>
      </c>
      <c r="CG307" s="16" t="str">
        <f t="shared" si="395"/>
        <v>BackCasa</v>
      </c>
      <c r="CI307" s="12">
        <f t="shared" si="396"/>
        <v>1</v>
      </c>
      <c r="CJ307" s="12">
        <f t="shared" si="397"/>
        <v>0</v>
      </c>
      <c r="CK307" s="12">
        <f t="shared" si="398"/>
        <v>1</v>
      </c>
      <c r="CL307" s="12" t="str">
        <f t="shared" si="399"/>
        <v/>
      </c>
      <c r="CM307" s="12">
        <f t="shared" si="388"/>
        <v>1</v>
      </c>
      <c r="CN307" s="12">
        <f t="shared" si="389"/>
        <v>1</v>
      </c>
      <c r="CO307" s="12">
        <f t="shared" si="400"/>
        <v>2</v>
      </c>
      <c r="CP307" s="12" t="str">
        <f t="shared" si="401"/>
        <v>Under2.5</v>
      </c>
    </row>
    <row r="308" spans="1:94" x14ac:dyDescent="0.25">
      <c r="A308" t="s">
        <v>127</v>
      </c>
      <c r="B308" t="s">
        <v>247</v>
      </c>
      <c r="C308" t="s">
        <v>134</v>
      </c>
      <c r="D308" t="s">
        <v>17</v>
      </c>
      <c r="E308" t="s">
        <v>11</v>
      </c>
      <c r="F308" s="3">
        <v>1</v>
      </c>
      <c r="G308" s="3">
        <v>0</v>
      </c>
      <c r="H308" s="3" t="str">
        <f t="shared" si="390"/>
        <v>H</v>
      </c>
      <c r="I308" s="3">
        <v>1.73</v>
      </c>
      <c r="J308" s="3">
        <v>3.8</v>
      </c>
      <c r="K308" s="3">
        <v>4.75</v>
      </c>
      <c r="L308" s="3">
        <v>1.8</v>
      </c>
      <c r="M308" s="3">
        <v>2</v>
      </c>
      <c r="N308" s="3">
        <f t="shared" si="322"/>
        <v>1</v>
      </c>
      <c r="O308" s="3">
        <f t="shared" si="323"/>
        <v>5.1718892607240718E-2</v>
      </c>
      <c r="P308" s="3">
        <f t="shared" si="324"/>
        <v>5.555555555555558E-2</v>
      </c>
      <c r="Q308" s="3">
        <f t="shared" si="325"/>
        <v>1.8194736842105264</v>
      </c>
      <c r="R308" s="3">
        <f t="shared" si="326"/>
        <v>3.9965317919075147</v>
      </c>
      <c r="S308" s="3">
        <f t="shared" si="327"/>
        <v>4.9956647398843934</v>
      </c>
      <c r="T308" s="3">
        <f t="shared" si="328"/>
        <v>1.8930940066930333</v>
      </c>
      <c r="U308" s="3">
        <f t="shared" si="329"/>
        <v>2.1034377852144814</v>
      </c>
      <c r="V308" s="4">
        <f t="shared" si="330"/>
        <v>0.5780346820809249</v>
      </c>
      <c r="W308" s="4">
        <f t="shared" si="331"/>
        <v>0.26315789473684209</v>
      </c>
      <c r="X308" s="4">
        <f t="shared" si="332"/>
        <v>0.21052631578947367</v>
      </c>
      <c r="Y308" s="4">
        <f t="shared" si="333"/>
        <v>0.55555555555555558</v>
      </c>
      <c r="Z308" s="4">
        <f t="shared" si="334"/>
        <v>0.5</v>
      </c>
      <c r="AA308" s="4">
        <f t="shared" si="335"/>
        <v>0.45526315789473687</v>
      </c>
      <c r="AB308" s="4">
        <f t="shared" si="336"/>
        <v>0.36421052631578948</v>
      </c>
      <c r="AC308" s="4">
        <f t="shared" si="337"/>
        <v>2.1965317919075145</v>
      </c>
      <c r="AD308" s="4">
        <f t="shared" si="338"/>
        <v>0.79999999999999993</v>
      </c>
      <c r="AE308" s="4">
        <f t="shared" si="339"/>
        <v>2.745664739884393</v>
      </c>
      <c r="AF308" s="4">
        <f t="shared" si="340"/>
        <v>1.25</v>
      </c>
      <c r="AG308" s="4">
        <f t="shared" si="341"/>
        <v>0.9</v>
      </c>
      <c r="AH308" s="4">
        <f t="shared" si="342"/>
        <v>1.1111111111111112</v>
      </c>
      <c r="AI308" s="4">
        <f t="shared" si="343"/>
        <v>-3.1761910556738671</v>
      </c>
      <c r="AJ308" s="4">
        <f t="shared" si="344"/>
        <v>-2.1770581076969884</v>
      </c>
      <c r="AK308" s="4">
        <f t="shared" si="345"/>
        <v>-0.99913294797687868</v>
      </c>
      <c r="AL308" s="4">
        <f t="shared" si="346"/>
        <v>-0.21034377852144814</v>
      </c>
      <c r="AM308" s="4">
        <f t="shared" si="347"/>
        <v>0.21034377852144814</v>
      </c>
      <c r="AN308" s="4">
        <f t="shared" si="348"/>
        <v>-1.5880955278369335</v>
      </c>
      <c r="AO308" s="4">
        <f t="shared" si="349"/>
        <v>-1.0885290538484942</v>
      </c>
      <c r="AP308" s="4">
        <f t="shared" si="350"/>
        <v>-0.49956647398843934</v>
      </c>
      <c r="AQ308" s="4">
        <f t="shared" si="351"/>
        <v>-0.10517188926072407</v>
      </c>
      <c r="AR308" s="4">
        <f t="shared" si="352"/>
        <v>0.10517188926072407</v>
      </c>
      <c r="AS308" s="4">
        <f t="shared" si="353"/>
        <v>-1.0088350837907993</v>
      </c>
      <c r="AT308" s="4">
        <f t="shared" si="354"/>
        <v>-0.82776103543262347</v>
      </c>
      <c r="AU308" s="4">
        <f t="shared" si="355"/>
        <v>-0.46330072805270262</v>
      </c>
      <c r="AV308" s="4">
        <f t="shared" si="356"/>
        <v>-0.10478666944294132</v>
      </c>
      <c r="AW308" s="4">
        <f t="shared" si="357"/>
        <v>0.10478666944294132</v>
      </c>
      <c r="AX308" s="4">
        <f t="shared" si="358"/>
        <v>-181.59031508234386</v>
      </c>
      <c r="AY308" s="4">
        <f t="shared" si="359"/>
        <v>-148.99698637787222</v>
      </c>
      <c r="AZ308" s="4">
        <f t="shared" si="360"/>
        <v>-83.394131049486475</v>
      </c>
      <c r="BA308" s="4">
        <f t="shared" si="361"/>
        <v>-18.861600499729438</v>
      </c>
      <c r="BB308" s="4">
        <f t="shared" si="362"/>
        <v>18.861600499729438</v>
      </c>
      <c r="BC308" s="4">
        <f t="shared" si="363"/>
        <v>-0.63578947368421057</v>
      </c>
      <c r="BD308" s="4">
        <f t="shared" si="364"/>
        <v>-0.54473684210526319</v>
      </c>
      <c r="BE308" s="4">
        <f t="shared" si="365"/>
        <v>-0.2</v>
      </c>
      <c r="BF308" s="4">
        <f t="shared" si="366"/>
        <v>-0.1</v>
      </c>
      <c r="BG308" s="4">
        <f t="shared" si="367"/>
        <v>0.1111111111111111</v>
      </c>
      <c r="BH308" s="4">
        <f t="shared" si="368"/>
        <v>1.6240914523801102</v>
      </c>
      <c r="BI308" s="4">
        <f t="shared" si="369"/>
        <v>3.6038900720008118</v>
      </c>
      <c r="BJ308" s="4">
        <f t="shared" si="370"/>
        <v>0.45064955365812398</v>
      </c>
      <c r="BK308" s="4">
        <f t="shared" si="371"/>
        <v>0.14873551217291725</v>
      </c>
      <c r="BL308" s="4">
        <f t="shared" si="372"/>
        <v>1.9982658959537574</v>
      </c>
      <c r="BM308" s="4">
        <f t="shared" si="373"/>
        <v>7.4432292756478682E-2</v>
      </c>
      <c r="BN308" s="3">
        <f t="shared" si="374"/>
        <v>1</v>
      </c>
      <c r="BO308" s="3">
        <v>100</v>
      </c>
      <c r="BP308" s="3">
        <f t="shared" si="375"/>
        <v>0.73</v>
      </c>
      <c r="BQ308" s="3">
        <f t="shared" si="376"/>
        <v>73</v>
      </c>
      <c r="BR308" s="3">
        <f t="shared" si="377"/>
        <v>0</v>
      </c>
      <c r="BS308" s="3">
        <f t="shared" si="378"/>
        <v>-1</v>
      </c>
      <c r="BT308" s="3">
        <f t="shared" si="391"/>
        <v>-100</v>
      </c>
      <c r="BU308" s="3">
        <f t="shared" si="379"/>
        <v>0</v>
      </c>
      <c r="BV308" s="3">
        <f t="shared" si="380"/>
        <v>-1</v>
      </c>
      <c r="BW308" s="3">
        <f t="shared" si="392"/>
        <v>-100</v>
      </c>
      <c r="BX308" s="3">
        <f t="shared" si="381"/>
        <v>0</v>
      </c>
      <c r="BY308" s="3">
        <f t="shared" si="382"/>
        <v>-1</v>
      </c>
      <c r="BZ308" s="3">
        <f t="shared" si="393"/>
        <v>-100</v>
      </c>
      <c r="CA308" s="3">
        <f t="shared" si="383"/>
        <v>1</v>
      </c>
      <c r="CB308" s="3">
        <f t="shared" si="384"/>
        <v>1</v>
      </c>
      <c r="CC308" s="3">
        <f t="shared" si="385"/>
        <v>100</v>
      </c>
      <c r="CD308" s="3">
        <f t="shared" si="386"/>
        <v>1</v>
      </c>
      <c r="CE308" s="3">
        <f t="shared" si="387"/>
        <v>1</v>
      </c>
      <c r="CF308" s="3">
        <f t="shared" si="394"/>
        <v>2</v>
      </c>
      <c r="CG308" s="16" t="str">
        <f t="shared" si="395"/>
        <v>BackCasa</v>
      </c>
      <c r="CI308" s="12">
        <f t="shared" si="396"/>
        <v>1</v>
      </c>
      <c r="CJ308" s="12">
        <f t="shared" si="397"/>
        <v>0</v>
      </c>
      <c r="CK308" s="12">
        <f t="shared" si="398"/>
        <v>1</v>
      </c>
      <c r="CL308" s="12" t="str">
        <f t="shared" si="399"/>
        <v/>
      </c>
      <c r="CM308" s="12">
        <f t="shared" si="388"/>
        <v>1</v>
      </c>
      <c r="CN308" s="12">
        <f t="shared" si="389"/>
        <v>1</v>
      </c>
      <c r="CO308" s="12">
        <f t="shared" si="400"/>
        <v>2</v>
      </c>
      <c r="CP308" s="12" t="str">
        <f t="shared" si="401"/>
        <v>Under2.5</v>
      </c>
    </row>
    <row r="309" spans="1:94" x14ac:dyDescent="0.25">
      <c r="A309" t="s">
        <v>127</v>
      </c>
      <c r="B309" t="s">
        <v>247</v>
      </c>
      <c r="C309" t="s">
        <v>134</v>
      </c>
      <c r="D309" t="s">
        <v>18</v>
      </c>
      <c r="E309" t="s">
        <v>20</v>
      </c>
      <c r="F309" s="3">
        <v>0</v>
      </c>
      <c r="G309" s="3">
        <v>1</v>
      </c>
      <c r="H309" s="3" t="str">
        <f t="shared" si="390"/>
        <v>A</v>
      </c>
      <c r="I309" s="3">
        <v>2.38</v>
      </c>
      <c r="J309" s="3">
        <v>3.6</v>
      </c>
      <c r="K309" s="3">
        <v>2.88</v>
      </c>
      <c r="L309" s="3">
        <v>1.62</v>
      </c>
      <c r="M309" s="3">
        <v>2.2999999999999998</v>
      </c>
      <c r="N309" s="3">
        <f t="shared" si="322"/>
        <v>1</v>
      </c>
      <c r="O309" s="3">
        <f t="shared" si="323"/>
        <v>4.5168067226890596E-2</v>
      </c>
      <c r="P309" s="3">
        <f t="shared" si="324"/>
        <v>5.2066559312936134E-2</v>
      </c>
      <c r="Q309" s="3">
        <f t="shared" si="325"/>
        <v>2.4874999999999994</v>
      </c>
      <c r="R309" s="3">
        <f t="shared" si="326"/>
        <v>3.7626050420168062</v>
      </c>
      <c r="S309" s="3">
        <f t="shared" si="327"/>
        <v>3.0100840336134449</v>
      </c>
      <c r="T309" s="3">
        <f t="shared" si="328"/>
        <v>1.6931722689075628</v>
      </c>
      <c r="U309" s="3">
        <f t="shared" si="329"/>
        <v>2.403886554621848</v>
      </c>
      <c r="V309" s="4">
        <f t="shared" si="330"/>
        <v>0.42016806722689076</v>
      </c>
      <c r="W309" s="4">
        <f t="shared" si="331"/>
        <v>0.27777777777777779</v>
      </c>
      <c r="X309" s="4">
        <f t="shared" si="332"/>
        <v>0.34722222222222221</v>
      </c>
      <c r="Y309" s="4">
        <f t="shared" si="333"/>
        <v>0.61728395061728392</v>
      </c>
      <c r="Z309" s="4">
        <f t="shared" si="334"/>
        <v>0.43478260869565222</v>
      </c>
      <c r="AA309" s="4">
        <f t="shared" si="335"/>
        <v>0.66111111111111109</v>
      </c>
      <c r="AB309" s="4">
        <f t="shared" si="336"/>
        <v>0.82638888888888884</v>
      </c>
      <c r="AC309" s="4">
        <f t="shared" si="337"/>
        <v>1.5126050420168069</v>
      </c>
      <c r="AD309" s="4">
        <f t="shared" si="338"/>
        <v>1.25</v>
      </c>
      <c r="AE309" s="4">
        <f t="shared" si="339"/>
        <v>1.2100840336134453</v>
      </c>
      <c r="AF309" s="4">
        <f t="shared" si="340"/>
        <v>0.79999999999999993</v>
      </c>
      <c r="AG309" s="4">
        <f t="shared" si="341"/>
        <v>0.70434782608695667</v>
      </c>
      <c r="AH309" s="4">
        <f t="shared" si="342"/>
        <v>1.419753086419753</v>
      </c>
      <c r="AI309" s="4">
        <f t="shared" si="343"/>
        <v>-0.52258403361344552</v>
      </c>
      <c r="AJ309" s="4">
        <f t="shared" si="344"/>
        <v>-1.2751050420168069</v>
      </c>
      <c r="AK309" s="4">
        <f t="shared" si="345"/>
        <v>0.75252100840336134</v>
      </c>
      <c r="AL309" s="4">
        <f t="shared" si="346"/>
        <v>-0.71071428571428519</v>
      </c>
      <c r="AM309" s="4">
        <f t="shared" si="347"/>
        <v>0.71071428571428519</v>
      </c>
      <c r="AN309" s="4">
        <f t="shared" si="348"/>
        <v>-0.26129201680672276</v>
      </c>
      <c r="AO309" s="4">
        <f t="shared" si="349"/>
        <v>-0.63755252100840343</v>
      </c>
      <c r="AP309" s="4">
        <f t="shared" si="350"/>
        <v>0.37626050420168067</v>
      </c>
      <c r="AQ309" s="4">
        <f t="shared" si="351"/>
        <v>-0.35535714285714259</v>
      </c>
      <c r="AR309" s="4">
        <f t="shared" si="352"/>
        <v>0.35535714285714259</v>
      </c>
      <c r="AS309" s="4">
        <f t="shared" si="353"/>
        <v>-0.25557788411196669</v>
      </c>
      <c r="AT309" s="4">
        <f t="shared" si="354"/>
        <v>-0.56757496801900287</v>
      </c>
      <c r="AU309" s="4">
        <f t="shared" si="355"/>
        <v>0.35987531161814956</v>
      </c>
      <c r="AV309" s="4">
        <f t="shared" si="356"/>
        <v>-0.34143933506902024</v>
      </c>
      <c r="AW309" s="4">
        <f t="shared" si="357"/>
        <v>0.34143933506902024</v>
      </c>
      <c r="AX309" s="4">
        <f t="shared" si="358"/>
        <v>-46.004019140154007</v>
      </c>
      <c r="AY309" s="4">
        <f t="shared" si="359"/>
        <v>-102.16349424342052</v>
      </c>
      <c r="AZ309" s="4">
        <f t="shared" si="360"/>
        <v>64.777556091266916</v>
      </c>
      <c r="BA309" s="4">
        <f t="shared" si="361"/>
        <v>-61.459080312423644</v>
      </c>
      <c r="BB309" s="4">
        <f t="shared" si="362"/>
        <v>61.459080312423644</v>
      </c>
      <c r="BC309" s="4">
        <f t="shared" si="363"/>
        <v>-0.17361111111111119</v>
      </c>
      <c r="BD309" s="4">
        <f t="shared" si="364"/>
        <v>-0.33888888888888896</v>
      </c>
      <c r="BE309" s="4">
        <f t="shared" si="365"/>
        <v>0.25000000000000006</v>
      </c>
      <c r="BF309" s="4">
        <f t="shared" si="366"/>
        <v>-0.29565217391304338</v>
      </c>
      <c r="BG309" s="4">
        <f t="shared" si="367"/>
        <v>0.41975308641975284</v>
      </c>
      <c r="BH309" s="4">
        <f t="shared" si="368"/>
        <v>0.6409985450390131</v>
      </c>
      <c r="BI309" s="4">
        <f t="shared" si="369"/>
        <v>3.0867296918767502</v>
      </c>
      <c r="BJ309" s="4">
        <f t="shared" si="370"/>
        <v>0.20766267507190828</v>
      </c>
      <c r="BK309" s="4">
        <f t="shared" si="371"/>
        <v>0.50255089091472627</v>
      </c>
      <c r="BL309" s="4">
        <f t="shared" si="372"/>
        <v>2.0485294117647053</v>
      </c>
      <c r="BM309" s="4">
        <f t="shared" si="373"/>
        <v>0.24532276081982338</v>
      </c>
      <c r="BN309" s="3">
        <f t="shared" si="374"/>
        <v>0</v>
      </c>
      <c r="BO309" s="3">
        <v>100</v>
      </c>
      <c r="BP309" s="3">
        <f t="shared" si="375"/>
        <v>-1</v>
      </c>
      <c r="BQ309" s="3">
        <f t="shared" si="376"/>
        <v>-100</v>
      </c>
      <c r="BR309" s="3">
        <f t="shared" si="377"/>
        <v>1</v>
      </c>
      <c r="BS309" s="3">
        <f t="shared" si="378"/>
        <v>1.88</v>
      </c>
      <c r="BT309" s="3">
        <f t="shared" si="391"/>
        <v>188</v>
      </c>
      <c r="BU309" s="3">
        <f t="shared" si="379"/>
        <v>0</v>
      </c>
      <c r="BV309" s="3">
        <f t="shared" si="380"/>
        <v>-1</v>
      </c>
      <c r="BW309" s="3">
        <f t="shared" si="392"/>
        <v>-100</v>
      </c>
      <c r="BX309" s="3">
        <f t="shared" si="381"/>
        <v>0</v>
      </c>
      <c r="BY309" s="3">
        <f t="shared" si="382"/>
        <v>-1</v>
      </c>
      <c r="BZ309" s="3">
        <f t="shared" si="393"/>
        <v>-100</v>
      </c>
      <c r="CA309" s="3">
        <f t="shared" si="383"/>
        <v>1</v>
      </c>
      <c r="CB309" s="3">
        <f t="shared" si="384"/>
        <v>1.2999999999999998</v>
      </c>
      <c r="CC309" s="3">
        <f t="shared" si="385"/>
        <v>129.99999999999997</v>
      </c>
      <c r="CD309" s="3">
        <f t="shared" si="386"/>
        <v>1</v>
      </c>
      <c r="CE309" s="3">
        <f t="shared" si="387"/>
        <v>0</v>
      </c>
      <c r="CF309" s="3">
        <f t="shared" si="394"/>
        <v>1</v>
      </c>
      <c r="CG309" s="16" t="str">
        <f t="shared" si="395"/>
        <v/>
      </c>
      <c r="CI309" s="12">
        <f t="shared" si="396"/>
        <v>1</v>
      </c>
      <c r="CJ309" s="12">
        <f t="shared" si="397"/>
        <v>0</v>
      </c>
      <c r="CK309" s="12">
        <f t="shared" si="398"/>
        <v>1</v>
      </c>
      <c r="CL309" s="12" t="str">
        <f t="shared" si="399"/>
        <v/>
      </c>
      <c r="CM309" s="12">
        <f t="shared" si="388"/>
        <v>1</v>
      </c>
      <c r="CN309" s="12">
        <f t="shared" si="389"/>
        <v>0</v>
      </c>
      <c r="CO309" s="12">
        <f t="shared" si="400"/>
        <v>1</v>
      </c>
      <c r="CP309" s="12" t="str">
        <f t="shared" si="401"/>
        <v/>
      </c>
    </row>
    <row r="310" spans="1:94" x14ac:dyDescent="0.25">
      <c r="A310" t="s">
        <v>127</v>
      </c>
      <c r="B310" t="s">
        <v>247</v>
      </c>
      <c r="C310" t="s">
        <v>134</v>
      </c>
      <c r="D310" t="s">
        <v>16</v>
      </c>
      <c r="E310" t="s">
        <v>13</v>
      </c>
      <c r="F310" s="3">
        <v>2</v>
      </c>
      <c r="G310" s="3">
        <v>1</v>
      </c>
      <c r="H310" s="3" t="str">
        <f t="shared" si="390"/>
        <v>H</v>
      </c>
      <c r="I310" s="3">
        <v>3.8</v>
      </c>
      <c r="J310" s="3">
        <v>3.8</v>
      </c>
      <c r="K310" s="3">
        <v>1.91</v>
      </c>
      <c r="L310" s="3">
        <v>1.53</v>
      </c>
      <c r="M310" s="3">
        <v>2.5</v>
      </c>
      <c r="N310" s="3">
        <f t="shared" si="322"/>
        <v>3</v>
      </c>
      <c r="O310" s="3">
        <f t="shared" si="323"/>
        <v>4.9875998897767948E-2</v>
      </c>
      <c r="P310" s="3">
        <f t="shared" si="324"/>
        <v>5.3594771241830097E-2</v>
      </c>
      <c r="Q310" s="3">
        <f t="shared" si="325"/>
        <v>3.989528795811518</v>
      </c>
      <c r="R310" s="3">
        <f t="shared" si="326"/>
        <v>3.989528795811518</v>
      </c>
      <c r="S310" s="3">
        <f t="shared" si="327"/>
        <v>2.0052631578947366</v>
      </c>
      <c r="T310" s="3">
        <f t="shared" si="328"/>
        <v>1.606310278313585</v>
      </c>
      <c r="U310" s="3">
        <f t="shared" si="329"/>
        <v>2.62468999724442</v>
      </c>
      <c r="V310" s="4">
        <f t="shared" si="330"/>
        <v>0.26315789473684209</v>
      </c>
      <c r="W310" s="4">
        <f t="shared" si="331"/>
        <v>0.26315789473684209</v>
      </c>
      <c r="X310" s="4">
        <f t="shared" si="332"/>
        <v>0.52356020942408377</v>
      </c>
      <c r="Y310" s="4">
        <f t="shared" si="333"/>
        <v>0.65359477124183007</v>
      </c>
      <c r="Z310" s="4">
        <f t="shared" si="334"/>
        <v>0.4</v>
      </c>
      <c r="AA310" s="4">
        <f t="shared" si="335"/>
        <v>1</v>
      </c>
      <c r="AB310" s="4">
        <f t="shared" si="336"/>
        <v>1.9895287958115184</v>
      </c>
      <c r="AC310" s="4">
        <f t="shared" si="337"/>
        <v>1</v>
      </c>
      <c r="AD310" s="4">
        <f t="shared" si="338"/>
        <v>1.9895287958115184</v>
      </c>
      <c r="AE310" s="4">
        <f t="shared" si="339"/>
        <v>0.50263157894736843</v>
      </c>
      <c r="AF310" s="4">
        <f t="shared" si="340"/>
        <v>0.50263157894736843</v>
      </c>
      <c r="AG310" s="4">
        <f t="shared" si="341"/>
        <v>0.61199999999999999</v>
      </c>
      <c r="AH310" s="4">
        <f t="shared" si="342"/>
        <v>1.6339869281045751</v>
      </c>
      <c r="AI310" s="4">
        <f t="shared" si="343"/>
        <v>1.9842656379167813</v>
      </c>
      <c r="AJ310" s="4">
        <f t="shared" si="344"/>
        <v>0</v>
      </c>
      <c r="AK310" s="4">
        <f t="shared" si="345"/>
        <v>1.9842656379167813</v>
      </c>
      <c r="AL310" s="4">
        <f t="shared" si="346"/>
        <v>-1.018379718930835</v>
      </c>
      <c r="AM310" s="4">
        <f t="shared" si="347"/>
        <v>1.018379718930835</v>
      </c>
      <c r="AN310" s="4">
        <f t="shared" si="348"/>
        <v>0.99213281895839067</v>
      </c>
      <c r="AO310" s="4">
        <f t="shared" si="349"/>
        <v>0</v>
      </c>
      <c r="AP310" s="4">
        <f t="shared" si="350"/>
        <v>0.99213281895839067</v>
      </c>
      <c r="AQ310" s="4">
        <f t="shared" si="351"/>
        <v>-0.5091898594654175</v>
      </c>
      <c r="AR310" s="4">
        <f t="shared" si="352"/>
        <v>0.5091898594654175</v>
      </c>
      <c r="AS310" s="4">
        <f t="shared" si="353"/>
        <v>0.78144905916636687</v>
      </c>
      <c r="AT310" s="4">
        <f t="shared" si="354"/>
        <v>0</v>
      </c>
      <c r="AU310" s="4">
        <f t="shared" si="355"/>
        <v>0.78144905916636687</v>
      </c>
      <c r="AV310" s="4">
        <f t="shared" si="356"/>
        <v>-0.47097243942383871</v>
      </c>
      <c r="AW310" s="4">
        <f t="shared" si="357"/>
        <v>0.47097243942383871</v>
      </c>
      <c r="AX310" s="4">
        <f t="shared" si="358"/>
        <v>140.66083064994604</v>
      </c>
      <c r="AY310" s="4">
        <f t="shared" si="359"/>
        <v>0</v>
      </c>
      <c r="AZ310" s="4">
        <f t="shared" si="360"/>
        <v>140.66083064994604</v>
      </c>
      <c r="BA310" s="4">
        <f t="shared" si="361"/>
        <v>-84.775039096290968</v>
      </c>
      <c r="BB310" s="4">
        <f t="shared" si="362"/>
        <v>84.775039096290968</v>
      </c>
      <c r="BC310" s="4">
        <f t="shared" si="363"/>
        <v>0.98952879581151831</v>
      </c>
      <c r="BD310" s="4">
        <f t="shared" si="364"/>
        <v>0</v>
      </c>
      <c r="BE310" s="4">
        <f t="shared" si="365"/>
        <v>0.98952879581151831</v>
      </c>
      <c r="BF310" s="4">
        <f t="shared" si="366"/>
        <v>-0.38800000000000001</v>
      </c>
      <c r="BG310" s="4">
        <f t="shared" si="367"/>
        <v>0.63398692810457524</v>
      </c>
      <c r="BH310" s="4">
        <f t="shared" si="368"/>
        <v>1.1456163001949775</v>
      </c>
      <c r="BI310" s="4">
        <f t="shared" si="369"/>
        <v>3.3281069165059241</v>
      </c>
      <c r="BJ310" s="4">
        <f t="shared" si="370"/>
        <v>0.34422460844428771</v>
      </c>
      <c r="BK310" s="4">
        <f t="shared" si="371"/>
        <v>0.72010320507884418</v>
      </c>
      <c r="BL310" s="4">
        <f t="shared" si="372"/>
        <v>2.1155001377790024</v>
      </c>
      <c r="BM310" s="4">
        <f t="shared" si="373"/>
        <v>0.34039383511213478</v>
      </c>
      <c r="BN310" s="3">
        <f t="shared" si="374"/>
        <v>1</v>
      </c>
      <c r="BO310" s="3">
        <v>100</v>
      </c>
      <c r="BP310" s="3">
        <f t="shared" si="375"/>
        <v>2.8</v>
      </c>
      <c r="BQ310" s="3">
        <f t="shared" si="376"/>
        <v>280</v>
      </c>
      <c r="BR310" s="3">
        <f t="shared" si="377"/>
        <v>0</v>
      </c>
      <c r="BS310" s="3">
        <f t="shared" si="378"/>
        <v>-1</v>
      </c>
      <c r="BT310" s="3">
        <f t="shared" si="391"/>
        <v>-100</v>
      </c>
      <c r="BU310" s="3">
        <f t="shared" si="379"/>
        <v>0</v>
      </c>
      <c r="BV310" s="3">
        <f t="shared" si="380"/>
        <v>-1</v>
      </c>
      <c r="BW310" s="3">
        <f t="shared" si="392"/>
        <v>-100</v>
      </c>
      <c r="BX310" s="3">
        <f t="shared" si="381"/>
        <v>1</v>
      </c>
      <c r="BY310" s="3">
        <f t="shared" si="382"/>
        <v>0.53</v>
      </c>
      <c r="BZ310" s="3">
        <f t="shared" si="393"/>
        <v>53</v>
      </c>
      <c r="CA310" s="3">
        <f t="shared" si="383"/>
        <v>0</v>
      </c>
      <c r="CB310" s="3">
        <f t="shared" si="384"/>
        <v>-1</v>
      </c>
      <c r="CC310" s="3">
        <f t="shared" si="385"/>
        <v>-100</v>
      </c>
      <c r="CD310" s="3">
        <f t="shared" si="386"/>
        <v>1</v>
      </c>
      <c r="CE310" s="3">
        <f t="shared" si="387"/>
        <v>0</v>
      </c>
      <c r="CF310" s="3">
        <f t="shared" si="394"/>
        <v>1</v>
      </c>
      <c r="CG310" s="16" t="str">
        <f t="shared" si="395"/>
        <v/>
      </c>
      <c r="CI310" s="12">
        <f t="shared" si="396"/>
        <v>1</v>
      </c>
      <c r="CJ310" s="12">
        <f t="shared" si="397"/>
        <v>1</v>
      </c>
      <c r="CK310" s="12">
        <f t="shared" si="398"/>
        <v>2</v>
      </c>
      <c r="CL310" s="12" t="str">
        <f t="shared" si="399"/>
        <v>Over2.5</v>
      </c>
      <c r="CM310" s="12">
        <f t="shared" si="388"/>
        <v>1</v>
      </c>
      <c r="CN310" s="12">
        <f t="shared" si="389"/>
        <v>0</v>
      </c>
      <c r="CO310" s="12">
        <f t="shared" si="400"/>
        <v>1</v>
      </c>
      <c r="CP310" s="12" t="str">
        <f t="shared" si="401"/>
        <v/>
      </c>
    </row>
    <row r="311" spans="1:94" x14ac:dyDescent="0.25">
      <c r="A311" t="s">
        <v>127</v>
      </c>
      <c r="B311" t="s">
        <v>247</v>
      </c>
      <c r="C311" t="s">
        <v>134</v>
      </c>
      <c r="D311" t="s">
        <v>26</v>
      </c>
      <c r="E311" t="s">
        <v>14</v>
      </c>
      <c r="F311" s="3">
        <v>1</v>
      </c>
      <c r="G311" s="3">
        <v>2</v>
      </c>
      <c r="H311" s="3" t="str">
        <f t="shared" si="390"/>
        <v>A</v>
      </c>
      <c r="I311" s="3">
        <v>2.7</v>
      </c>
      <c r="J311" s="3">
        <v>3.6</v>
      </c>
      <c r="K311" s="3">
        <v>2.5</v>
      </c>
      <c r="L311" s="3">
        <v>1.9</v>
      </c>
      <c r="M311" s="3">
        <v>2</v>
      </c>
      <c r="N311" s="3">
        <f t="shared" si="322"/>
        <v>3</v>
      </c>
      <c r="O311" s="3">
        <f t="shared" si="323"/>
        <v>4.8148148148148273E-2</v>
      </c>
      <c r="P311" s="3">
        <f t="shared" si="324"/>
        <v>2.6315789473684181E-2</v>
      </c>
      <c r="Q311" s="3">
        <f t="shared" si="325"/>
        <v>2.8300000000000005</v>
      </c>
      <c r="R311" s="3">
        <f t="shared" si="326"/>
        <v>3.7733333333333339</v>
      </c>
      <c r="S311" s="3">
        <f t="shared" si="327"/>
        <v>2.6203703703703707</v>
      </c>
      <c r="T311" s="3">
        <f t="shared" si="328"/>
        <v>1.9914814814814816</v>
      </c>
      <c r="U311" s="3">
        <f t="shared" si="329"/>
        <v>2.0962962962962965</v>
      </c>
      <c r="V311" s="4">
        <f t="shared" si="330"/>
        <v>0.37037037037037035</v>
      </c>
      <c r="W311" s="4">
        <f t="shared" si="331"/>
        <v>0.27777777777777779</v>
      </c>
      <c r="X311" s="4">
        <f t="shared" si="332"/>
        <v>0.4</v>
      </c>
      <c r="Y311" s="4">
        <f t="shared" si="333"/>
        <v>0.52631578947368418</v>
      </c>
      <c r="Z311" s="4">
        <f t="shared" si="334"/>
        <v>0.5</v>
      </c>
      <c r="AA311" s="4">
        <f t="shared" si="335"/>
        <v>0.75</v>
      </c>
      <c r="AB311" s="4">
        <f t="shared" si="336"/>
        <v>1.08</v>
      </c>
      <c r="AC311" s="4">
        <f t="shared" si="337"/>
        <v>1.3333333333333333</v>
      </c>
      <c r="AD311" s="4">
        <f t="shared" si="338"/>
        <v>1.44</v>
      </c>
      <c r="AE311" s="4">
        <f t="shared" si="339"/>
        <v>0.92592592592592582</v>
      </c>
      <c r="AF311" s="4">
        <f t="shared" si="340"/>
        <v>0.69444444444444442</v>
      </c>
      <c r="AG311" s="4">
        <f t="shared" si="341"/>
        <v>0.95</v>
      </c>
      <c r="AH311" s="4">
        <f t="shared" si="342"/>
        <v>1.0526315789473684</v>
      </c>
      <c r="AI311" s="4">
        <f t="shared" si="343"/>
        <v>0.20962962962962983</v>
      </c>
      <c r="AJ311" s="4">
        <f t="shared" si="344"/>
        <v>-0.94333333333333336</v>
      </c>
      <c r="AK311" s="4">
        <f t="shared" si="345"/>
        <v>1.1529629629629632</v>
      </c>
      <c r="AL311" s="4">
        <f t="shared" si="346"/>
        <v>-0.10481481481481492</v>
      </c>
      <c r="AM311" s="4">
        <f t="shared" si="347"/>
        <v>0.10481481481481492</v>
      </c>
      <c r="AN311" s="4">
        <f t="shared" si="348"/>
        <v>0.10481481481481492</v>
      </c>
      <c r="AO311" s="4">
        <f t="shared" si="349"/>
        <v>-0.47166666666666668</v>
      </c>
      <c r="AP311" s="4">
        <f t="shared" si="350"/>
        <v>0.57648148148148159</v>
      </c>
      <c r="AQ311" s="4">
        <f t="shared" si="351"/>
        <v>-5.2407407407407458E-2</v>
      </c>
      <c r="AR311" s="4">
        <f t="shared" si="352"/>
        <v>5.2407407407407458E-2</v>
      </c>
      <c r="AS311" s="4">
        <f t="shared" si="353"/>
        <v>0.1044334883293478</v>
      </c>
      <c r="AT311" s="4">
        <f t="shared" si="354"/>
        <v>-0.44072512430675898</v>
      </c>
      <c r="AU311" s="4">
        <f t="shared" si="355"/>
        <v>0.5229469396913411</v>
      </c>
      <c r="AV311" s="4">
        <f t="shared" si="356"/>
        <v>-5.2359506702775747E-2</v>
      </c>
      <c r="AW311" s="4">
        <f t="shared" si="357"/>
        <v>5.2359506702775747E-2</v>
      </c>
      <c r="AX311" s="4">
        <f t="shared" si="358"/>
        <v>18.798027899282605</v>
      </c>
      <c r="AY311" s="4">
        <f t="shared" si="359"/>
        <v>-79.330522375216603</v>
      </c>
      <c r="AZ311" s="4">
        <f t="shared" si="360"/>
        <v>94.1304491444414</v>
      </c>
      <c r="BA311" s="4">
        <f t="shared" si="361"/>
        <v>-9.4247112064996337</v>
      </c>
      <c r="BB311" s="4">
        <f t="shared" si="362"/>
        <v>9.4247112064996337</v>
      </c>
      <c r="BC311" s="4">
        <f t="shared" si="363"/>
        <v>8.0000000000000071E-2</v>
      </c>
      <c r="BD311" s="4">
        <f t="shared" si="364"/>
        <v>-0.24999999999999997</v>
      </c>
      <c r="BE311" s="4">
        <f t="shared" si="365"/>
        <v>0.44000000000000006</v>
      </c>
      <c r="BF311" s="4">
        <f t="shared" si="366"/>
        <v>-5.0000000000000044E-2</v>
      </c>
      <c r="BG311" s="4">
        <f t="shared" si="367"/>
        <v>5.2631578947368467E-2</v>
      </c>
      <c r="BH311" s="4">
        <f t="shared" si="368"/>
        <v>0.61415876793121971</v>
      </c>
      <c r="BI311" s="4">
        <f t="shared" si="369"/>
        <v>3.0745679012345684</v>
      </c>
      <c r="BJ311" s="4">
        <f t="shared" si="370"/>
        <v>0.19975449808235138</v>
      </c>
      <c r="BK311" s="4">
        <f t="shared" si="371"/>
        <v>7.4115266324367823E-2</v>
      </c>
      <c r="BL311" s="4">
        <f t="shared" si="372"/>
        <v>2.0438888888888891</v>
      </c>
      <c r="BM311" s="4">
        <f t="shared" si="373"/>
        <v>3.6261886214694776E-2</v>
      </c>
      <c r="BN311" s="3">
        <f t="shared" si="374"/>
        <v>0</v>
      </c>
      <c r="BO311" s="3">
        <v>100</v>
      </c>
      <c r="BP311" s="3">
        <f t="shared" si="375"/>
        <v>-1</v>
      </c>
      <c r="BQ311" s="3">
        <f t="shared" si="376"/>
        <v>-100</v>
      </c>
      <c r="BR311" s="3">
        <f t="shared" si="377"/>
        <v>1</v>
      </c>
      <c r="BS311" s="3">
        <f t="shared" si="378"/>
        <v>1.5</v>
      </c>
      <c r="BT311" s="3">
        <f t="shared" si="391"/>
        <v>150</v>
      </c>
      <c r="BU311" s="3">
        <f t="shared" si="379"/>
        <v>0</v>
      </c>
      <c r="BV311" s="3">
        <f t="shared" si="380"/>
        <v>-1</v>
      </c>
      <c r="BW311" s="3">
        <f t="shared" si="392"/>
        <v>-100</v>
      </c>
      <c r="BX311" s="3">
        <f t="shared" si="381"/>
        <v>1</v>
      </c>
      <c r="BY311" s="3">
        <f t="shared" si="382"/>
        <v>0.89999999999999991</v>
      </c>
      <c r="BZ311" s="3">
        <f t="shared" si="393"/>
        <v>89.999999999999986</v>
      </c>
      <c r="CA311" s="3">
        <f t="shared" si="383"/>
        <v>0</v>
      </c>
      <c r="CB311" s="3">
        <f t="shared" si="384"/>
        <v>-1</v>
      </c>
      <c r="CC311" s="3">
        <f t="shared" si="385"/>
        <v>-100</v>
      </c>
      <c r="CD311" s="3">
        <f t="shared" si="386"/>
        <v>1</v>
      </c>
      <c r="CE311" s="3">
        <f t="shared" si="387"/>
        <v>0</v>
      </c>
      <c r="CF311" s="3">
        <f t="shared" si="394"/>
        <v>1</v>
      </c>
      <c r="CG311" s="16" t="str">
        <f t="shared" si="395"/>
        <v/>
      </c>
      <c r="CI311" s="12">
        <f t="shared" si="396"/>
        <v>1</v>
      </c>
      <c r="CJ311" s="12">
        <f t="shared" si="397"/>
        <v>0</v>
      </c>
      <c r="CK311" s="12">
        <f t="shared" si="398"/>
        <v>1</v>
      </c>
      <c r="CL311" s="12" t="str">
        <f t="shared" si="399"/>
        <v/>
      </c>
      <c r="CM311" s="12">
        <f t="shared" si="388"/>
        <v>1</v>
      </c>
      <c r="CN311" s="12">
        <f t="shared" si="389"/>
        <v>0</v>
      </c>
      <c r="CO311" s="12">
        <f t="shared" si="400"/>
        <v>1</v>
      </c>
      <c r="CP311" s="12" t="str">
        <f t="shared" si="401"/>
        <v/>
      </c>
    </row>
    <row r="312" spans="1:94" x14ac:dyDescent="0.25">
      <c r="A312" t="s">
        <v>127</v>
      </c>
      <c r="B312" t="s">
        <v>247</v>
      </c>
      <c r="C312" t="s">
        <v>136</v>
      </c>
      <c r="D312" t="s">
        <v>15</v>
      </c>
      <c r="E312" t="s">
        <v>12</v>
      </c>
      <c r="F312" s="3">
        <v>0</v>
      </c>
      <c r="G312" s="3">
        <v>3</v>
      </c>
      <c r="H312" s="3" t="str">
        <f t="shared" si="390"/>
        <v>A</v>
      </c>
      <c r="I312" s="3">
        <v>6</v>
      </c>
      <c r="J312" s="3">
        <v>4.5</v>
      </c>
      <c r="K312" s="3">
        <v>1.5</v>
      </c>
      <c r="L312" s="3">
        <v>1.62</v>
      </c>
      <c r="M312" s="3">
        <v>2.2999999999999998</v>
      </c>
      <c r="N312" s="3">
        <f t="shared" si="322"/>
        <v>3</v>
      </c>
      <c r="O312" s="3">
        <f t="shared" si="323"/>
        <v>5.5555555555555358E-2</v>
      </c>
      <c r="P312" s="3">
        <f t="shared" si="324"/>
        <v>5.2066559312936134E-2</v>
      </c>
      <c r="Q312" s="3">
        <f t="shared" si="325"/>
        <v>6.3333333333333321</v>
      </c>
      <c r="R312" s="3">
        <f t="shared" si="326"/>
        <v>4.7499999999999991</v>
      </c>
      <c r="S312" s="3">
        <f t="shared" si="327"/>
        <v>1.583333333333333</v>
      </c>
      <c r="T312" s="3">
        <f t="shared" si="328"/>
        <v>1.7099999999999997</v>
      </c>
      <c r="U312" s="3">
        <f t="shared" si="329"/>
        <v>2.4277777777777771</v>
      </c>
      <c r="V312" s="4">
        <f t="shared" si="330"/>
        <v>0.16666666666666666</v>
      </c>
      <c r="W312" s="4">
        <f t="shared" si="331"/>
        <v>0.22222222222222221</v>
      </c>
      <c r="X312" s="4">
        <f t="shared" si="332"/>
        <v>0.66666666666666663</v>
      </c>
      <c r="Y312" s="4">
        <f t="shared" si="333"/>
        <v>0.61728395061728392</v>
      </c>
      <c r="Z312" s="4">
        <f t="shared" si="334"/>
        <v>0.43478260869565222</v>
      </c>
      <c r="AA312" s="4">
        <f t="shared" si="335"/>
        <v>1.3333333333333333</v>
      </c>
      <c r="AB312" s="4">
        <f t="shared" si="336"/>
        <v>4</v>
      </c>
      <c r="AC312" s="4">
        <f t="shared" si="337"/>
        <v>0.75</v>
      </c>
      <c r="AD312" s="4">
        <f t="shared" si="338"/>
        <v>3</v>
      </c>
      <c r="AE312" s="4">
        <f t="shared" si="339"/>
        <v>0.25</v>
      </c>
      <c r="AF312" s="4">
        <f t="shared" si="340"/>
        <v>0.33333333333333331</v>
      </c>
      <c r="AG312" s="4">
        <f t="shared" si="341"/>
        <v>0.70434782608695667</v>
      </c>
      <c r="AH312" s="4">
        <f t="shared" si="342"/>
        <v>1.419753086419753</v>
      </c>
      <c r="AI312" s="4">
        <f t="shared" si="343"/>
        <v>4.7499999999999991</v>
      </c>
      <c r="AJ312" s="4">
        <f t="shared" si="344"/>
        <v>1.583333333333333</v>
      </c>
      <c r="AK312" s="4">
        <f t="shared" si="345"/>
        <v>3.1666666666666661</v>
      </c>
      <c r="AL312" s="4">
        <f t="shared" si="346"/>
        <v>-0.7177777777777774</v>
      </c>
      <c r="AM312" s="4">
        <f t="shared" si="347"/>
        <v>0.7177777777777774</v>
      </c>
      <c r="AN312" s="4">
        <f t="shared" si="348"/>
        <v>2.3749999999999996</v>
      </c>
      <c r="AO312" s="4">
        <f t="shared" si="349"/>
        <v>0.79166666666666652</v>
      </c>
      <c r="AP312" s="4">
        <f t="shared" si="350"/>
        <v>1.583333333333333</v>
      </c>
      <c r="AQ312" s="4">
        <f t="shared" si="351"/>
        <v>-0.3588888888888887</v>
      </c>
      <c r="AR312" s="4">
        <f t="shared" si="352"/>
        <v>0.3588888888888887</v>
      </c>
      <c r="AS312" s="4">
        <f t="shared" si="353"/>
        <v>1.1722738811284763</v>
      </c>
      <c r="AT312" s="4">
        <f t="shared" si="354"/>
        <v>0.66963894567663751</v>
      </c>
      <c r="AU312" s="4">
        <f t="shared" si="355"/>
        <v>1.0074800653029283</v>
      </c>
      <c r="AV312" s="4">
        <f t="shared" si="356"/>
        <v>-0.34457160010658622</v>
      </c>
      <c r="AW312" s="4">
        <f t="shared" si="357"/>
        <v>0.34457160010658622</v>
      </c>
      <c r="AX312" s="4">
        <f t="shared" si="358"/>
        <v>211.0092986031257</v>
      </c>
      <c r="AY312" s="4">
        <f t="shared" si="359"/>
        <v>120.53501022179475</v>
      </c>
      <c r="AZ312" s="4">
        <f t="shared" si="360"/>
        <v>181.34641175452708</v>
      </c>
      <c r="BA312" s="4">
        <f t="shared" si="361"/>
        <v>-62.022888019185515</v>
      </c>
      <c r="BB312" s="4">
        <f t="shared" si="362"/>
        <v>62.022888019185515</v>
      </c>
      <c r="BC312" s="4">
        <f t="shared" si="363"/>
        <v>3</v>
      </c>
      <c r="BD312" s="4">
        <f t="shared" si="364"/>
        <v>0.33333333333333331</v>
      </c>
      <c r="BE312" s="4">
        <f t="shared" si="365"/>
        <v>2</v>
      </c>
      <c r="BF312" s="4">
        <f t="shared" si="366"/>
        <v>-0.29565217391304338</v>
      </c>
      <c r="BG312" s="4">
        <f t="shared" si="367"/>
        <v>0.41975308641975295</v>
      </c>
      <c r="BH312" s="4">
        <f t="shared" si="368"/>
        <v>2.4185816167822485</v>
      </c>
      <c r="BI312" s="4">
        <f t="shared" si="369"/>
        <v>4.2222222222222214</v>
      </c>
      <c r="BJ312" s="4">
        <f t="shared" si="370"/>
        <v>0.57282196186947998</v>
      </c>
      <c r="BK312" s="4">
        <f t="shared" si="371"/>
        <v>0.50754553405167746</v>
      </c>
      <c r="BL312" s="4">
        <f t="shared" si="372"/>
        <v>2.0688888888888886</v>
      </c>
      <c r="BM312" s="4">
        <f t="shared" si="373"/>
        <v>0.24532276081982266</v>
      </c>
      <c r="BN312" s="3">
        <f t="shared" si="374"/>
        <v>0</v>
      </c>
      <c r="BO312" s="3">
        <v>100</v>
      </c>
      <c r="BP312" s="3">
        <f t="shared" si="375"/>
        <v>-1</v>
      </c>
      <c r="BQ312" s="3">
        <f t="shared" si="376"/>
        <v>-100</v>
      </c>
      <c r="BR312" s="3">
        <f t="shared" si="377"/>
        <v>1</v>
      </c>
      <c r="BS312" s="3">
        <f t="shared" si="378"/>
        <v>0.5</v>
      </c>
      <c r="BT312" s="3">
        <f t="shared" si="391"/>
        <v>50</v>
      </c>
      <c r="BU312" s="3">
        <f t="shared" si="379"/>
        <v>0</v>
      </c>
      <c r="BV312" s="3">
        <f t="shared" si="380"/>
        <v>-1</v>
      </c>
      <c r="BW312" s="3">
        <f t="shared" si="392"/>
        <v>-100</v>
      </c>
      <c r="BX312" s="3">
        <f t="shared" si="381"/>
        <v>1</v>
      </c>
      <c r="BY312" s="3">
        <f t="shared" si="382"/>
        <v>0.62000000000000011</v>
      </c>
      <c r="BZ312" s="3">
        <f t="shared" si="393"/>
        <v>62.000000000000014</v>
      </c>
      <c r="CA312" s="3">
        <f t="shared" si="383"/>
        <v>0</v>
      </c>
      <c r="CB312" s="3">
        <f t="shared" si="384"/>
        <v>-1</v>
      </c>
      <c r="CC312" s="3">
        <f t="shared" si="385"/>
        <v>-100</v>
      </c>
      <c r="CD312" s="3">
        <f t="shared" si="386"/>
        <v>1</v>
      </c>
      <c r="CE312" s="3">
        <f t="shared" si="387"/>
        <v>0</v>
      </c>
      <c r="CF312" s="3">
        <f t="shared" si="394"/>
        <v>1</v>
      </c>
      <c r="CG312" s="16" t="str">
        <f t="shared" si="395"/>
        <v/>
      </c>
      <c r="CI312" s="12">
        <f t="shared" si="396"/>
        <v>1</v>
      </c>
      <c r="CJ312" s="12">
        <f t="shared" si="397"/>
        <v>1</v>
      </c>
      <c r="CK312" s="12">
        <f t="shared" si="398"/>
        <v>2</v>
      </c>
      <c r="CL312" s="12" t="str">
        <f t="shared" si="399"/>
        <v>Over2.5</v>
      </c>
      <c r="CM312" s="12">
        <f t="shared" si="388"/>
        <v>1</v>
      </c>
      <c r="CN312" s="12">
        <f t="shared" si="389"/>
        <v>0</v>
      </c>
      <c r="CO312" s="12">
        <f t="shared" si="400"/>
        <v>1</v>
      </c>
      <c r="CP312" s="12" t="str">
        <f t="shared" si="401"/>
        <v/>
      </c>
    </row>
    <row r="313" spans="1:94" x14ac:dyDescent="0.25">
      <c r="A313" t="s">
        <v>127</v>
      </c>
      <c r="B313" t="s">
        <v>248</v>
      </c>
      <c r="C313" t="s">
        <v>249</v>
      </c>
      <c r="D313" t="s">
        <v>141</v>
      </c>
      <c r="E313" t="s">
        <v>25</v>
      </c>
      <c r="F313" s="3">
        <v>2</v>
      </c>
      <c r="G313" s="3">
        <v>2</v>
      </c>
      <c r="H313" s="3" t="str">
        <f t="shared" si="390"/>
        <v>D</v>
      </c>
      <c r="I313" s="3">
        <v>4.75</v>
      </c>
      <c r="J313" s="3">
        <v>4.5</v>
      </c>
      <c r="K313" s="3">
        <v>1.57</v>
      </c>
      <c r="L313" s="3">
        <v>1.3</v>
      </c>
      <c r="M313" s="3">
        <v>3.5</v>
      </c>
      <c r="N313" s="3">
        <f t="shared" si="322"/>
        <v>4</v>
      </c>
      <c r="O313" s="3">
        <f t="shared" si="323"/>
        <v>6.9691213170931521E-2</v>
      </c>
      <c r="P313" s="3">
        <f t="shared" si="324"/>
        <v>5.4945054945054861E-2</v>
      </c>
      <c r="Q313" s="3">
        <f t="shared" si="325"/>
        <v>5.0810332625619248</v>
      </c>
      <c r="R313" s="3">
        <f t="shared" si="326"/>
        <v>4.8136104592691922</v>
      </c>
      <c r="S313" s="3">
        <f t="shared" si="327"/>
        <v>1.6794152046783626</v>
      </c>
      <c r="T313" s="3">
        <f t="shared" si="328"/>
        <v>1.3905985771222111</v>
      </c>
      <c r="U313" s="3">
        <f t="shared" si="329"/>
        <v>3.7439192460982604</v>
      </c>
      <c r="V313" s="4">
        <f t="shared" si="330"/>
        <v>0.21052631578947367</v>
      </c>
      <c r="W313" s="4">
        <f t="shared" si="331"/>
        <v>0.22222222222222221</v>
      </c>
      <c r="X313" s="4">
        <f t="shared" si="332"/>
        <v>0.63694267515923564</v>
      </c>
      <c r="Y313" s="4">
        <f t="shared" si="333"/>
        <v>0.76923076923076916</v>
      </c>
      <c r="Z313" s="4">
        <f t="shared" si="334"/>
        <v>0.2857142857142857</v>
      </c>
      <c r="AA313" s="4">
        <f t="shared" si="335"/>
        <v>1.0555555555555556</v>
      </c>
      <c r="AB313" s="4">
        <f t="shared" si="336"/>
        <v>3.0254777070063694</v>
      </c>
      <c r="AC313" s="4">
        <f t="shared" si="337"/>
        <v>0.94736842105263153</v>
      </c>
      <c r="AD313" s="4">
        <f t="shared" si="338"/>
        <v>2.8662420382165603</v>
      </c>
      <c r="AE313" s="4">
        <f t="shared" si="339"/>
        <v>0.33052631578947372</v>
      </c>
      <c r="AF313" s="4">
        <f t="shared" si="340"/>
        <v>0.34888888888888892</v>
      </c>
      <c r="AG313" s="4">
        <f t="shared" si="341"/>
        <v>0.37142857142857144</v>
      </c>
      <c r="AH313" s="4">
        <f t="shared" si="342"/>
        <v>2.6923076923076921</v>
      </c>
      <c r="AI313" s="4">
        <f t="shared" si="343"/>
        <v>3.401618057883562</v>
      </c>
      <c r="AJ313" s="4">
        <f t="shared" si="344"/>
        <v>0.2674228032927326</v>
      </c>
      <c r="AK313" s="4">
        <f t="shared" si="345"/>
        <v>3.1341952545908294</v>
      </c>
      <c r="AL313" s="4">
        <f t="shared" si="346"/>
        <v>-2.3533206689760493</v>
      </c>
      <c r="AM313" s="4">
        <f t="shared" si="347"/>
        <v>2.3533206689760493</v>
      </c>
      <c r="AN313" s="4">
        <f t="shared" si="348"/>
        <v>1.700809028941781</v>
      </c>
      <c r="AO313" s="4">
        <f t="shared" si="349"/>
        <v>0.1337114016463663</v>
      </c>
      <c r="AP313" s="4">
        <f t="shared" si="350"/>
        <v>1.5670976272954147</v>
      </c>
      <c r="AQ313" s="4">
        <f t="shared" si="351"/>
        <v>-1.1766603344880247</v>
      </c>
      <c r="AR313" s="4">
        <f t="shared" si="352"/>
        <v>1.1766603344880247</v>
      </c>
      <c r="AS313" s="4">
        <f t="shared" si="353"/>
        <v>1.0392801626185553</v>
      </c>
      <c r="AT313" s="4">
        <f t="shared" si="354"/>
        <v>0.13292297838209041</v>
      </c>
      <c r="AU313" s="4">
        <f t="shared" si="355"/>
        <v>1.0028163253498976</v>
      </c>
      <c r="AV313" s="4">
        <f t="shared" si="356"/>
        <v>-0.86638184387754913</v>
      </c>
      <c r="AW313" s="4">
        <f t="shared" si="357"/>
        <v>0.86638184387754913</v>
      </c>
      <c r="AX313" s="4">
        <f t="shared" si="358"/>
        <v>187.07042927133995</v>
      </c>
      <c r="AY313" s="4">
        <f t="shared" si="359"/>
        <v>23.926136108776277</v>
      </c>
      <c r="AZ313" s="4">
        <f t="shared" si="360"/>
        <v>180.50693856298159</v>
      </c>
      <c r="BA313" s="4">
        <f t="shared" si="361"/>
        <v>-155.94873189795885</v>
      </c>
      <c r="BB313" s="4">
        <f t="shared" si="362"/>
        <v>155.94873189795885</v>
      </c>
      <c r="BC313" s="4">
        <f t="shared" si="363"/>
        <v>2.025477707006369</v>
      </c>
      <c r="BD313" s="4">
        <f t="shared" si="364"/>
        <v>5.5555555555555497E-2</v>
      </c>
      <c r="BE313" s="4">
        <f t="shared" si="365"/>
        <v>1.8662420382165603</v>
      </c>
      <c r="BF313" s="4">
        <f t="shared" si="366"/>
        <v>-0.62857142857142856</v>
      </c>
      <c r="BG313" s="4">
        <f t="shared" si="367"/>
        <v>1.6923076923076921</v>
      </c>
      <c r="BH313" s="4">
        <f t="shared" si="368"/>
        <v>1.8914588840953872</v>
      </c>
      <c r="BI313" s="4">
        <f t="shared" si="369"/>
        <v>3.8580196421698258</v>
      </c>
      <c r="BJ313" s="4">
        <f t="shared" si="370"/>
        <v>0.49026678439397309</v>
      </c>
      <c r="BK313" s="4">
        <f t="shared" si="371"/>
        <v>1.6640490033394262</v>
      </c>
      <c r="BL313" s="4">
        <f t="shared" si="372"/>
        <v>2.567258911610236</v>
      </c>
      <c r="BM313" s="4">
        <f t="shared" si="373"/>
        <v>0.64818121608766821</v>
      </c>
      <c r="BN313" s="3">
        <f t="shared" si="374"/>
        <v>0</v>
      </c>
      <c r="BO313" s="3">
        <v>100</v>
      </c>
      <c r="BP313" s="3">
        <f t="shared" si="375"/>
        <v>-1</v>
      </c>
      <c r="BQ313" s="3">
        <f t="shared" si="376"/>
        <v>-100</v>
      </c>
      <c r="BR313" s="3">
        <f t="shared" si="377"/>
        <v>0</v>
      </c>
      <c r="BS313" s="3">
        <f t="shared" si="378"/>
        <v>-1</v>
      </c>
      <c r="BT313" s="3">
        <f t="shared" si="391"/>
        <v>-100</v>
      </c>
      <c r="BU313" s="3">
        <f t="shared" si="379"/>
        <v>1</v>
      </c>
      <c r="BV313" s="3">
        <f t="shared" si="380"/>
        <v>3.5</v>
      </c>
      <c r="BW313" s="3">
        <f t="shared" si="392"/>
        <v>350</v>
      </c>
      <c r="BX313" s="3">
        <f t="shared" si="381"/>
        <v>1</v>
      </c>
      <c r="BY313" s="3">
        <f t="shared" si="382"/>
        <v>0.30000000000000004</v>
      </c>
      <c r="BZ313" s="3">
        <f t="shared" si="393"/>
        <v>30.000000000000004</v>
      </c>
      <c r="CA313" s="3">
        <f t="shared" si="383"/>
        <v>0</v>
      </c>
      <c r="CB313" s="3">
        <f t="shared" si="384"/>
        <v>-1</v>
      </c>
      <c r="CC313" s="3">
        <f t="shared" si="385"/>
        <v>-100</v>
      </c>
      <c r="CD313" s="3">
        <f t="shared" si="386"/>
        <v>1</v>
      </c>
      <c r="CE313" s="3">
        <f t="shared" si="387"/>
        <v>0</v>
      </c>
      <c r="CF313" s="3">
        <f t="shared" si="394"/>
        <v>1</v>
      </c>
      <c r="CG313" s="16" t="str">
        <f t="shared" si="395"/>
        <v/>
      </c>
      <c r="CI313" s="12">
        <f t="shared" si="396"/>
        <v>1</v>
      </c>
      <c r="CJ313" s="12">
        <f t="shared" si="397"/>
        <v>1</v>
      </c>
      <c r="CK313" s="12">
        <f t="shared" si="398"/>
        <v>2</v>
      </c>
      <c r="CL313" s="12" t="str">
        <f t="shared" si="399"/>
        <v>Over2.5</v>
      </c>
      <c r="CM313" s="12">
        <f t="shared" si="388"/>
        <v>1</v>
      </c>
      <c r="CN313" s="12">
        <f t="shared" si="389"/>
        <v>0</v>
      </c>
      <c r="CO313" s="12">
        <f t="shared" si="400"/>
        <v>1</v>
      </c>
      <c r="CP313" s="12" t="str">
        <f t="shared" si="401"/>
        <v/>
      </c>
    </row>
    <row r="314" spans="1:94" x14ac:dyDescent="0.25">
      <c r="A314" t="s">
        <v>127</v>
      </c>
      <c r="B314" t="s">
        <v>248</v>
      </c>
      <c r="C314" t="s">
        <v>136</v>
      </c>
      <c r="D314" t="s">
        <v>135</v>
      </c>
      <c r="E314" t="s">
        <v>24</v>
      </c>
      <c r="F314" s="3">
        <v>2</v>
      </c>
      <c r="G314" s="3">
        <v>2</v>
      </c>
      <c r="H314" s="3" t="str">
        <f t="shared" si="390"/>
        <v>D</v>
      </c>
      <c r="I314" s="3">
        <v>6.5</v>
      </c>
      <c r="J314" s="3">
        <v>5</v>
      </c>
      <c r="K314" s="3">
        <v>1.44</v>
      </c>
      <c r="L314" s="3">
        <v>1.4</v>
      </c>
      <c r="M314" s="3">
        <v>3</v>
      </c>
      <c r="N314" s="3">
        <f t="shared" si="322"/>
        <v>4</v>
      </c>
      <c r="O314" s="3">
        <f t="shared" si="323"/>
        <v>4.8290598290598341E-2</v>
      </c>
      <c r="P314" s="3">
        <f t="shared" si="324"/>
        <v>4.7619047619047561E-2</v>
      </c>
      <c r="Q314" s="3">
        <f t="shared" si="325"/>
        <v>6.8138888888888891</v>
      </c>
      <c r="R314" s="3">
        <f t="shared" si="326"/>
        <v>5.2414529914529915</v>
      </c>
      <c r="S314" s="3">
        <f t="shared" si="327"/>
        <v>1.5095384615384615</v>
      </c>
      <c r="T314" s="3">
        <f t="shared" si="328"/>
        <v>1.4676068376068376</v>
      </c>
      <c r="U314" s="3">
        <f t="shared" si="329"/>
        <v>3.1448717948717952</v>
      </c>
      <c r="V314" s="4">
        <f t="shared" si="330"/>
        <v>0.15384615384615385</v>
      </c>
      <c r="W314" s="4">
        <f t="shared" si="331"/>
        <v>0.2</v>
      </c>
      <c r="X314" s="4">
        <f t="shared" si="332"/>
        <v>0.69444444444444442</v>
      </c>
      <c r="Y314" s="4">
        <f t="shared" si="333"/>
        <v>0.7142857142857143</v>
      </c>
      <c r="Z314" s="4">
        <f t="shared" si="334"/>
        <v>0.33333333333333331</v>
      </c>
      <c r="AA314" s="4">
        <f t="shared" si="335"/>
        <v>1.3</v>
      </c>
      <c r="AB314" s="4">
        <f t="shared" si="336"/>
        <v>4.5138888888888893</v>
      </c>
      <c r="AC314" s="4">
        <f t="shared" si="337"/>
        <v>0.76923076923076927</v>
      </c>
      <c r="AD314" s="4">
        <f t="shared" si="338"/>
        <v>3.4722222222222223</v>
      </c>
      <c r="AE314" s="4">
        <f t="shared" si="339"/>
        <v>0.22153846153846152</v>
      </c>
      <c r="AF314" s="4">
        <f t="shared" si="340"/>
        <v>0.28799999999999998</v>
      </c>
      <c r="AG314" s="4">
        <f t="shared" si="341"/>
        <v>0.46666666666666662</v>
      </c>
      <c r="AH314" s="4">
        <f t="shared" si="342"/>
        <v>2.1428571428571428</v>
      </c>
      <c r="AI314" s="4">
        <f t="shared" si="343"/>
        <v>5.3043504273504274</v>
      </c>
      <c r="AJ314" s="4">
        <f t="shared" si="344"/>
        <v>1.5724358974358976</v>
      </c>
      <c r="AK314" s="4">
        <f t="shared" si="345"/>
        <v>3.7319145299145298</v>
      </c>
      <c r="AL314" s="4">
        <f t="shared" si="346"/>
        <v>-1.6772649572649576</v>
      </c>
      <c r="AM314" s="4">
        <f t="shared" si="347"/>
        <v>1.6772649572649576</v>
      </c>
      <c r="AN314" s="4">
        <f t="shared" si="348"/>
        <v>2.6521752136752137</v>
      </c>
      <c r="AO314" s="4">
        <f t="shared" si="349"/>
        <v>0.78621794871794881</v>
      </c>
      <c r="AP314" s="4">
        <f t="shared" si="350"/>
        <v>1.8659572649572649</v>
      </c>
      <c r="AQ314" s="4">
        <f t="shared" si="351"/>
        <v>-0.83863247863247881</v>
      </c>
      <c r="AR314" s="4">
        <f t="shared" si="352"/>
        <v>0.83863247863247881</v>
      </c>
      <c r="AS314" s="4">
        <f t="shared" si="353"/>
        <v>1.2102304882071184</v>
      </c>
      <c r="AT314" s="4">
        <f t="shared" si="354"/>
        <v>0.6662805742780411</v>
      </c>
      <c r="AU314" s="4">
        <f t="shared" si="355"/>
        <v>1.0788289124214538</v>
      </c>
      <c r="AV314" s="4">
        <f t="shared" si="356"/>
        <v>-0.6978575013646815</v>
      </c>
      <c r="AW314" s="4">
        <f t="shared" si="357"/>
        <v>0.6978575013646815</v>
      </c>
      <c r="AX314" s="4">
        <f t="shared" si="358"/>
        <v>217.84148787728131</v>
      </c>
      <c r="AY314" s="4">
        <f t="shared" si="359"/>
        <v>119.9305033700474</v>
      </c>
      <c r="AZ314" s="4">
        <f t="shared" si="360"/>
        <v>194.18920423586169</v>
      </c>
      <c r="BA314" s="4">
        <f t="shared" si="361"/>
        <v>-125.61435024564267</v>
      </c>
      <c r="BB314" s="4">
        <f t="shared" si="362"/>
        <v>125.61435024564267</v>
      </c>
      <c r="BC314" s="4">
        <f t="shared" si="363"/>
        <v>3.5138888888888888</v>
      </c>
      <c r="BD314" s="4">
        <f t="shared" si="364"/>
        <v>0.30000000000000004</v>
      </c>
      <c r="BE314" s="4">
        <f t="shared" si="365"/>
        <v>2.4722222222222223</v>
      </c>
      <c r="BF314" s="4">
        <f t="shared" si="366"/>
        <v>-0.53333333333333333</v>
      </c>
      <c r="BG314" s="4">
        <f t="shared" si="367"/>
        <v>1.142857142857143</v>
      </c>
      <c r="BH314" s="4">
        <f t="shared" si="368"/>
        <v>2.7244532835740589</v>
      </c>
      <c r="BI314" s="4">
        <f t="shared" si="369"/>
        <v>4.5216267806267814</v>
      </c>
      <c r="BJ314" s="4">
        <f t="shared" si="370"/>
        <v>0.60253829335211062</v>
      </c>
      <c r="BK314" s="4">
        <f t="shared" si="371"/>
        <v>1.1860054251286172</v>
      </c>
      <c r="BL314" s="4">
        <f t="shared" si="372"/>
        <v>2.3062393162393162</v>
      </c>
      <c r="BM314" s="4">
        <f t="shared" si="373"/>
        <v>0.5142594772265805</v>
      </c>
      <c r="BN314" s="3">
        <f t="shared" si="374"/>
        <v>0</v>
      </c>
      <c r="BO314" s="3">
        <v>100</v>
      </c>
      <c r="BP314" s="3">
        <f t="shared" si="375"/>
        <v>-1</v>
      </c>
      <c r="BQ314" s="3">
        <f t="shared" si="376"/>
        <v>-100</v>
      </c>
      <c r="BR314" s="3">
        <f t="shared" si="377"/>
        <v>0</v>
      </c>
      <c r="BS314" s="3">
        <f t="shared" si="378"/>
        <v>-1</v>
      </c>
      <c r="BT314" s="3">
        <f t="shared" si="391"/>
        <v>-100</v>
      </c>
      <c r="BU314" s="3">
        <f t="shared" si="379"/>
        <v>1</v>
      </c>
      <c r="BV314" s="3">
        <f t="shared" si="380"/>
        <v>4</v>
      </c>
      <c r="BW314" s="3">
        <f t="shared" si="392"/>
        <v>400</v>
      </c>
      <c r="BX314" s="3">
        <f t="shared" si="381"/>
        <v>1</v>
      </c>
      <c r="BY314" s="3">
        <f t="shared" si="382"/>
        <v>0.39999999999999991</v>
      </c>
      <c r="BZ314" s="3">
        <f t="shared" si="393"/>
        <v>39.999999999999993</v>
      </c>
      <c r="CA314" s="3">
        <f t="shared" si="383"/>
        <v>0</v>
      </c>
      <c r="CB314" s="3">
        <f t="shared" si="384"/>
        <v>-1</v>
      </c>
      <c r="CC314" s="3">
        <f t="shared" si="385"/>
        <v>-100</v>
      </c>
      <c r="CD314" s="3">
        <f t="shared" si="386"/>
        <v>1</v>
      </c>
      <c r="CE314" s="3">
        <f t="shared" si="387"/>
        <v>0</v>
      </c>
      <c r="CF314" s="3">
        <f t="shared" si="394"/>
        <v>1</v>
      </c>
      <c r="CG314" s="16" t="str">
        <f t="shared" si="395"/>
        <v/>
      </c>
      <c r="CI314" s="12">
        <f t="shared" si="396"/>
        <v>1</v>
      </c>
      <c r="CJ314" s="12">
        <f t="shared" si="397"/>
        <v>1</v>
      </c>
      <c r="CK314" s="12">
        <f t="shared" si="398"/>
        <v>2</v>
      </c>
      <c r="CL314" s="12" t="str">
        <f t="shared" si="399"/>
        <v>Over2.5</v>
      </c>
      <c r="CM314" s="12">
        <f t="shared" si="388"/>
        <v>1</v>
      </c>
      <c r="CN314" s="12">
        <f t="shared" si="389"/>
        <v>0</v>
      </c>
      <c r="CO314" s="12">
        <f t="shared" si="400"/>
        <v>1</v>
      </c>
      <c r="CP314" s="12" t="str">
        <f t="shared" si="401"/>
        <v/>
      </c>
    </row>
    <row r="315" spans="1:94" x14ac:dyDescent="0.25">
      <c r="A315" t="s">
        <v>127</v>
      </c>
      <c r="B315" t="s">
        <v>248</v>
      </c>
      <c r="C315" t="s">
        <v>250</v>
      </c>
      <c r="D315" t="s">
        <v>23</v>
      </c>
      <c r="E315" t="s">
        <v>133</v>
      </c>
      <c r="F315" s="3">
        <v>3</v>
      </c>
      <c r="G315" s="3">
        <v>1</v>
      </c>
      <c r="H315" s="3" t="str">
        <f t="shared" si="390"/>
        <v>H</v>
      </c>
      <c r="I315" s="3">
        <v>1.45</v>
      </c>
      <c r="J315" s="3">
        <v>5.25</v>
      </c>
      <c r="K315" s="3">
        <v>5.75</v>
      </c>
      <c r="L315" s="3">
        <v>1.4</v>
      </c>
      <c r="M315" s="3">
        <v>3</v>
      </c>
      <c r="N315" s="3">
        <f t="shared" si="322"/>
        <v>4</v>
      </c>
      <c r="O315" s="3">
        <f t="shared" si="323"/>
        <v>5.4044406368244591E-2</v>
      </c>
      <c r="P315" s="3">
        <f t="shared" si="324"/>
        <v>4.7619047619047561E-2</v>
      </c>
      <c r="Q315" s="3">
        <f t="shared" si="325"/>
        <v>1.5283643892339547</v>
      </c>
      <c r="R315" s="3">
        <f t="shared" si="326"/>
        <v>5.5337331334332838</v>
      </c>
      <c r="S315" s="3">
        <f t="shared" si="327"/>
        <v>6.0607553366174063</v>
      </c>
      <c r="T315" s="3">
        <f t="shared" si="328"/>
        <v>1.4756621689155422</v>
      </c>
      <c r="U315" s="3">
        <f t="shared" si="329"/>
        <v>3.1621332191047338</v>
      </c>
      <c r="V315" s="4">
        <f t="shared" si="330"/>
        <v>0.68965517241379315</v>
      </c>
      <c r="W315" s="4">
        <f t="shared" si="331"/>
        <v>0.19047619047619047</v>
      </c>
      <c r="X315" s="4">
        <f t="shared" si="332"/>
        <v>0.17391304347826086</v>
      </c>
      <c r="Y315" s="4">
        <f t="shared" si="333"/>
        <v>0.7142857142857143</v>
      </c>
      <c r="Z315" s="4">
        <f t="shared" si="334"/>
        <v>0.33333333333333331</v>
      </c>
      <c r="AA315" s="4">
        <f t="shared" si="335"/>
        <v>0.27619047619047621</v>
      </c>
      <c r="AB315" s="4">
        <f t="shared" si="336"/>
        <v>0.25217391304347825</v>
      </c>
      <c r="AC315" s="4">
        <f t="shared" si="337"/>
        <v>3.6206896551724137</v>
      </c>
      <c r="AD315" s="4">
        <f t="shared" si="338"/>
        <v>0.91304347826086951</v>
      </c>
      <c r="AE315" s="4">
        <f t="shared" si="339"/>
        <v>3.9655172413793105</v>
      </c>
      <c r="AF315" s="4">
        <f t="shared" si="340"/>
        <v>1.0952380952380953</v>
      </c>
      <c r="AG315" s="4">
        <f t="shared" si="341"/>
        <v>0.46666666666666662</v>
      </c>
      <c r="AH315" s="4">
        <f t="shared" si="342"/>
        <v>2.1428571428571428</v>
      </c>
      <c r="AI315" s="4">
        <f t="shared" si="343"/>
        <v>-4.5323909473834512</v>
      </c>
      <c r="AJ315" s="4">
        <f t="shared" si="344"/>
        <v>-4.0053687441993286</v>
      </c>
      <c r="AK315" s="4">
        <f t="shared" si="345"/>
        <v>-0.52702220318412252</v>
      </c>
      <c r="AL315" s="4">
        <f t="shared" si="346"/>
        <v>-1.6864710501891915</v>
      </c>
      <c r="AM315" s="4">
        <f t="shared" si="347"/>
        <v>1.6864710501891915</v>
      </c>
      <c r="AN315" s="4">
        <f t="shared" si="348"/>
        <v>-2.2661954736917256</v>
      </c>
      <c r="AO315" s="4">
        <f t="shared" si="349"/>
        <v>-2.0026843720996643</v>
      </c>
      <c r="AP315" s="4">
        <f t="shared" si="350"/>
        <v>-0.26351110159206126</v>
      </c>
      <c r="AQ315" s="4">
        <f t="shared" si="351"/>
        <v>-0.84323552509459576</v>
      </c>
      <c r="AR315" s="4">
        <f t="shared" si="352"/>
        <v>0.84323552509459576</v>
      </c>
      <c r="AS315" s="4">
        <f t="shared" si="353"/>
        <v>-1.1552274481815397</v>
      </c>
      <c r="AT315" s="4">
        <f t="shared" si="354"/>
        <v>-1.1076850163126399</v>
      </c>
      <c r="AU315" s="4">
        <f t="shared" si="355"/>
        <v>-0.25765401700976065</v>
      </c>
      <c r="AV315" s="4">
        <f t="shared" si="356"/>
        <v>-0.70055380554166269</v>
      </c>
      <c r="AW315" s="4">
        <f t="shared" si="357"/>
        <v>0.70055380554166269</v>
      </c>
      <c r="AX315" s="4">
        <f t="shared" si="358"/>
        <v>-207.94094067267713</v>
      </c>
      <c r="AY315" s="4">
        <f t="shared" si="359"/>
        <v>-199.38330293627519</v>
      </c>
      <c r="AZ315" s="4">
        <f t="shared" si="360"/>
        <v>-46.377723061756917</v>
      </c>
      <c r="BA315" s="4">
        <f t="shared" si="361"/>
        <v>-126.0996849974993</v>
      </c>
      <c r="BB315" s="4">
        <f t="shared" si="362"/>
        <v>126.0996849974993</v>
      </c>
      <c r="BC315" s="4">
        <f t="shared" si="363"/>
        <v>-0.74782608695652164</v>
      </c>
      <c r="BD315" s="4">
        <f t="shared" si="364"/>
        <v>-0.72380952380952368</v>
      </c>
      <c r="BE315" s="4">
        <f t="shared" si="365"/>
        <v>-8.6956521739130474E-2</v>
      </c>
      <c r="BF315" s="4">
        <f t="shared" si="366"/>
        <v>-0.53333333333333344</v>
      </c>
      <c r="BG315" s="4">
        <f t="shared" si="367"/>
        <v>1.142857142857143</v>
      </c>
      <c r="BH315" s="4">
        <f t="shared" si="368"/>
        <v>2.4786857700396183</v>
      </c>
      <c r="BI315" s="4">
        <f t="shared" si="369"/>
        <v>4.3742842864282148</v>
      </c>
      <c r="BJ315" s="4">
        <f t="shared" si="370"/>
        <v>0.56664944656890792</v>
      </c>
      <c r="BK315" s="4">
        <f t="shared" si="371"/>
        <v>1.1925151158635754</v>
      </c>
      <c r="BL315" s="4">
        <f t="shared" si="372"/>
        <v>2.318897694010138</v>
      </c>
      <c r="BM315" s="4">
        <f t="shared" si="373"/>
        <v>0.51425947722657994</v>
      </c>
      <c r="BN315" s="3">
        <f t="shared" si="374"/>
        <v>1</v>
      </c>
      <c r="BO315" s="3">
        <v>100</v>
      </c>
      <c r="BP315" s="3">
        <f t="shared" si="375"/>
        <v>0.44999999999999996</v>
      </c>
      <c r="BQ315" s="3">
        <f t="shared" si="376"/>
        <v>44.999999999999993</v>
      </c>
      <c r="BR315" s="3">
        <f t="shared" si="377"/>
        <v>0</v>
      </c>
      <c r="BS315" s="3">
        <f t="shared" si="378"/>
        <v>-1</v>
      </c>
      <c r="BT315" s="3">
        <f t="shared" si="391"/>
        <v>-100</v>
      </c>
      <c r="BU315" s="3">
        <f t="shared" si="379"/>
        <v>0</v>
      </c>
      <c r="BV315" s="3">
        <f t="shared" si="380"/>
        <v>-1</v>
      </c>
      <c r="BW315" s="3">
        <f t="shared" si="392"/>
        <v>-100</v>
      </c>
      <c r="BX315" s="3">
        <f t="shared" si="381"/>
        <v>1</v>
      </c>
      <c r="BY315" s="3">
        <f t="shared" si="382"/>
        <v>0.39999999999999991</v>
      </c>
      <c r="BZ315" s="3">
        <f t="shared" si="393"/>
        <v>39.999999999999993</v>
      </c>
      <c r="CA315" s="3">
        <f t="shared" si="383"/>
        <v>0</v>
      </c>
      <c r="CB315" s="3">
        <f t="shared" si="384"/>
        <v>-1</v>
      </c>
      <c r="CC315" s="3">
        <f t="shared" si="385"/>
        <v>-100</v>
      </c>
      <c r="CD315" s="3">
        <f t="shared" si="386"/>
        <v>1</v>
      </c>
      <c r="CE315" s="3">
        <f t="shared" si="387"/>
        <v>0</v>
      </c>
      <c r="CF315" s="3">
        <f t="shared" si="394"/>
        <v>1</v>
      </c>
      <c r="CG315" s="16" t="str">
        <f t="shared" si="395"/>
        <v/>
      </c>
      <c r="CI315" s="12">
        <f t="shared" si="396"/>
        <v>1</v>
      </c>
      <c r="CJ315" s="12">
        <f t="shared" si="397"/>
        <v>0</v>
      </c>
      <c r="CK315" s="12">
        <f t="shared" si="398"/>
        <v>1</v>
      </c>
      <c r="CL315" s="12" t="str">
        <f t="shared" si="399"/>
        <v/>
      </c>
      <c r="CM315" s="12">
        <f t="shared" si="388"/>
        <v>1</v>
      </c>
      <c r="CN315" s="12">
        <f t="shared" si="389"/>
        <v>0</v>
      </c>
      <c r="CO315" s="12">
        <f t="shared" si="400"/>
        <v>1</v>
      </c>
      <c r="CP315" s="12" t="str">
        <f t="shared" si="401"/>
        <v/>
      </c>
    </row>
    <row r="316" spans="1:94" x14ac:dyDescent="0.25">
      <c r="A316" t="s">
        <v>127</v>
      </c>
      <c r="B316" t="s">
        <v>251</v>
      </c>
      <c r="C316" t="s">
        <v>132</v>
      </c>
      <c r="D316" t="s">
        <v>20</v>
      </c>
      <c r="E316" t="s">
        <v>23</v>
      </c>
      <c r="F316" s="3">
        <v>4</v>
      </c>
      <c r="G316" s="3">
        <v>0</v>
      </c>
      <c r="H316" s="3" t="str">
        <f t="shared" si="390"/>
        <v>H</v>
      </c>
      <c r="I316" s="3">
        <v>2.5499999999999998</v>
      </c>
      <c r="J316" s="3">
        <v>4</v>
      </c>
      <c r="K316" s="3">
        <v>2.4500000000000002</v>
      </c>
      <c r="L316" s="3">
        <v>1.33</v>
      </c>
      <c r="M316" s="3">
        <v>3.4</v>
      </c>
      <c r="N316" s="3">
        <f t="shared" si="322"/>
        <v>4</v>
      </c>
      <c r="O316" s="3">
        <f t="shared" si="323"/>
        <v>5.0320128051220436E-2</v>
      </c>
      <c r="P316" s="3">
        <f t="shared" si="324"/>
        <v>4.5997346306943854E-2</v>
      </c>
      <c r="Q316" s="3">
        <f t="shared" si="325"/>
        <v>2.678316326530612</v>
      </c>
      <c r="R316" s="3">
        <f t="shared" si="326"/>
        <v>4.2012805122048817</v>
      </c>
      <c r="S316" s="3">
        <f t="shared" si="327"/>
        <v>2.5732843137254902</v>
      </c>
      <c r="T316" s="3">
        <f t="shared" si="328"/>
        <v>1.3969257703081233</v>
      </c>
      <c r="U316" s="3">
        <f t="shared" si="329"/>
        <v>3.5710884353741492</v>
      </c>
      <c r="V316" s="4">
        <f t="shared" si="330"/>
        <v>0.39215686274509809</v>
      </c>
      <c r="W316" s="4">
        <f t="shared" si="331"/>
        <v>0.25</v>
      </c>
      <c r="X316" s="4">
        <f t="shared" si="332"/>
        <v>0.4081632653061224</v>
      </c>
      <c r="Y316" s="4">
        <f t="shared" si="333"/>
        <v>0.75187969924812026</v>
      </c>
      <c r="Z316" s="4">
        <f t="shared" si="334"/>
        <v>0.29411764705882354</v>
      </c>
      <c r="AA316" s="4">
        <f t="shared" si="335"/>
        <v>0.63749999999999996</v>
      </c>
      <c r="AB316" s="4">
        <f t="shared" si="336"/>
        <v>1.0408163265306121</v>
      </c>
      <c r="AC316" s="4">
        <f t="shared" si="337"/>
        <v>1.5686274509803924</v>
      </c>
      <c r="AD316" s="4">
        <f t="shared" si="338"/>
        <v>1.6326530612244896</v>
      </c>
      <c r="AE316" s="4">
        <f t="shared" si="339"/>
        <v>0.96078431372549034</v>
      </c>
      <c r="AF316" s="4">
        <f t="shared" si="340"/>
        <v>0.61250000000000004</v>
      </c>
      <c r="AG316" s="4">
        <f t="shared" si="341"/>
        <v>0.39117647058823535</v>
      </c>
      <c r="AH316" s="4">
        <f t="shared" si="342"/>
        <v>2.5563909774436087</v>
      </c>
      <c r="AI316" s="4">
        <f t="shared" si="343"/>
        <v>0.10503201280512187</v>
      </c>
      <c r="AJ316" s="4">
        <f t="shared" si="344"/>
        <v>-1.5229641856742697</v>
      </c>
      <c r="AK316" s="4">
        <f t="shared" si="345"/>
        <v>1.6279961984793916</v>
      </c>
      <c r="AL316" s="4">
        <f t="shared" si="346"/>
        <v>-2.1741626650660262</v>
      </c>
      <c r="AM316" s="4">
        <f t="shared" si="347"/>
        <v>2.1741626650660262</v>
      </c>
      <c r="AN316" s="4">
        <f t="shared" si="348"/>
        <v>5.2516006402560933E-2</v>
      </c>
      <c r="AO316" s="4">
        <f t="shared" si="349"/>
        <v>-0.76148209283713486</v>
      </c>
      <c r="AP316" s="4">
        <f t="shared" si="350"/>
        <v>0.81399809923969579</v>
      </c>
      <c r="AQ316" s="4">
        <f t="shared" si="351"/>
        <v>-1.0870813325330131</v>
      </c>
      <c r="AR316" s="4">
        <f t="shared" si="352"/>
        <v>1.0870813325330131</v>
      </c>
      <c r="AS316" s="4">
        <f t="shared" si="353"/>
        <v>5.2467807628691743E-2</v>
      </c>
      <c r="AT316" s="4">
        <f t="shared" si="354"/>
        <v>-0.65080923931917789</v>
      </c>
      <c r="AU316" s="4">
        <f t="shared" si="355"/>
        <v>0.68321827798136203</v>
      </c>
      <c r="AV316" s="4">
        <f t="shared" si="356"/>
        <v>-0.82709795289821897</v>
      </c>
      <c r="AW316" s="4">
        <f t="shared" si="357"/>
        <v>0.82709795289821897</v>
      </c>
      <c r="AX316" s="4">
        <f t="shared" si="358"/>
        <v>9.4442053731645146</v>
      </c>
      <c r="AY316" s="4">
        <f t="shared" si="359"/>
        <v>-117.14566307745201</v>
      </c>
      <c r="AZ316" s="4">
        <f t="shared" si="360"/>
        <v>122.97929003664517</v>
      </c>
      <c r="BA316" s="4">
        <f t="shared" si="361"/>
        <v>-148.8776315216794</v>
      </c>
      <c r="BB316" s="4">
        <f t="shared" si="362"/>
        <v>148.8776315216794</v>
      </c>
      <c r="BC316" s="4">
        <f t="shared" si="363"/>
        <v>4.0816326530612172E-2</v>
      </c>
      <c r="BD316" s="4">
        <f t="shared" si="364"/>
        <v>-0.36250000000000004</v>
      </c>
      <c r="BE316" s="4">
        <f t="shared" si="365"/>
        <v>0.63265306122448972</v>
      </c>
      <c r="BF316" s="4">
        <f t="shared" si="366"/>
        <v>-0.60882352941176476</v>
      </c>
      <c r="BG316" s="4">
        <f t="shared" si="367"/>
        <v>1.5563909774436089</v>
      </c>
      <c r="BH316" s="4">
        <f t="shared" si="368"/>
        <v>0.91111865828256566</v>
      </c>
      <c r="BI316" s="4">
        <f t="shared" si="369"/>
        <v>3.1509603841536613</v>
      </c>
      <c r="BJ316" s="4">
        <f t="shared" si="370"/>
        <v>0.28915585954829115</v>
      </c>
      <c r="BK316" s="4">
        <f t="shared" si="371"/>
        <v>1.5373651638708037</v>
      </c>
      <c r="BL316" s="4">
        <f t="shared" si="372"/>
        <v>2.4840071028411361</v>
      </c>
      <c r="BM316" s="4">
        <f t="shared" si="373"/>
        <v>0.61890530108082598</v>
      </c>
      <c r="BN316" s="3">
        <f t="shared" si="374"/>
        <v>1</v>
      </c>
      <c r="BO316" s="3">
        <v>100</v>
      </c>
      <c r="BP316" s="3">
        <f t="shared" si="375"/>
        <v>1.5499999999999998</v>
      </c>
      <c r="BQ316" s="3">
        <f t="shared" si="376"/>
        <v>154.99999999999997</v>
      </c>
      <c r="BR316" s="3">
        <f t="shared" si="377"/>
        <v>0</v>
      </c>
      <c r="BS316" s="3">
        <f t="shared" si="378"/>
        <v>-1</v>
      </c>
      <c r="BT316" s="3">
        <f t="shared" si="391"/>
        <v>-100</v>
      </c>
      <c r="BU316" s="3">
        <f t="shared" si="379"/>
        <v>0</v>
      </c>
      <c r="BV316" s="3">
        <f t="shared" si="380"/>
        <v>-1</v>
      </c>
      <c r="BW316" s="3">
        <f t="shared" si="392"/>
        <v>-100</v>
      </c>
      <c r="BX316" s="3">
        <f t="shared" si="381"/>
        <v>1</v>
      </c>
      <c r="BY316" s="3">
        <f t="shared" si="382"/>
        <v>0.33000000000000007</v>
      </c>
      <c r="BZ316" s="3">
        <f t="shared" si="393"/>
        <v>33.000000000000007</v>
      </c>
      <c r="CA316" s="3">
        <f t="shared" si="383"/>
        <v>0</v>
      </c>
      <c r="CB316" s="3">
        <f t="shared" si="384"/>
        <v>-1</v>
      </c>
      <c r="CC316" s="3">
        <f t="shared" si="385"/>
        <v>-100</v>
      </c>
      <c r="CD316" s="3">
        <f t="shared" si="386"/>
        <v>1</v>
      </c>
      <c r="CE316" s="3">
        <f t="shared" si="387"/>
        <v>0</v>
      </c>
      <c r="CF316" s="3">
        <f t="shared" si="394"/>
        <v>1</v>
      </c>
      <c r="CG316" s="16" t="str">
        <f t="shared" si="395"/>
        <v/>
      </c>
      <c r="CI316" s="12">
        <f t="shared" si="396"/>
        <v>1</v>
      </c>
      <c r="CJ316" s="12">
        <f t="shared" si="397"/>
        <v>0</v>
      </c>
      <c r="CK316" s="12">
        <f t="shared" si="398"/>
        <v>1</v>
      </c>
      <c r="CL316" s="12" t="str">
        <f t="shared" si="399"/>
        <v/>
      </c>
      <c r="CM316" s="12">
        <f t="shared" si="388"/>
        <v>1</v>
      </c>
      <c r="CN316" s="12">
        <f t="shared" si="389"/>
        <v>0</v>
      </c>
      <c r="CO316" s="12">
        <f t="shared" si="400"/>
        <v>1</v>
      </c>
      <c r="CP316" s="12" t="str">
        <f t="shared" si="401"/>
        <v/>
      </c>
    </row>
    <row r="317" spans="1:94" x14ac:dyDescent="0.25">
      <c r="A317" t="s">
        <v>127</v>
      </c>
      <c r="B317" t="s">
        <v>251</v>
      </c>
      <c r="C317" t="s">
        <v>134</v>
      </c>
      <c r="D317" t="s">
        <v>22</v>
      </c>
      <c r="E317" t="s">
        <v>135</v>
      </c>
      <c r="F317" s="3">
        <v>2</v>
      </c>
      <c r="G317" s="3">
        <v>0</v>
      </c>
      <c r="H317" s="3" t="str">
        <f t="shared" si="390"/>
        <v>H</v>
      </c>
      <c r="I317" s="3">
        <v>1.5</v>
      </c>
      <c r="J317" s="3">
        <v>4.75</v>
      </c>
      <c r="K317" s="3">
        <v>6</v>
      </c>
      <c r="L317" s="3">
        <v>1.5</v>
      </c>
      <c r="M317" s="3">
        <v>2.63</v>
      </c>
      <c r="N317" s="3">
        <f t="shared" si="322"/>
        <v>2</v>
      </c>
      <c r="O317" s="3">
        <f t="shared" si="323"/>
        <v>4.3859649122806932E-2</v>
      </c>
      <c r="P317" s="3">
        <f t="shared" si="324"/>
        <v>4.6894803548795938E-2</v>
      </c>
      <c r="Q317" s="3">
        <f t="shared" si="325"/>
        <v>1.5657894736842104</v>
      </c>
      <c r="R317" s="3">
        <f t="shared" si="326"/>
        <v>4.958333333333333</v>
      </c>
      <c r="S317" s="3">
        <f t="shared" si="327"/>
        <v>6.2631578947368416</v>
      </c>
      <c r="T317" s="3">
        <f t="shared" si="328"/>
        <v>1.5657894736842104</v>
      </c>
      <c r="U317" s="3">
        <f t="shared" si="329"/>
        <v>2.745350877192982</v>
      </c>
      <c r="V317" s="4">
        <f t="shared" si="330"/>
        <v>0.66666666666666663</v>
      </c>
      <c r="W317" s="4">
        <f t="shared" si="331"/>
        <v>0.21052631578947367</v>
      </c>
      <c r="X317" s="4">
        <f t="shared" si="332"/>
        <v>0.16666666666666666</v>
      </c>
      <c r="Y317" s="4">
        <f t="shared" si="333"/>
        <v>0.66666666666666663</v>
      </c>
      <c r="Z317" s="4">
        <f t="shared" si="334"/>
        <v>0.38022813688212931</v>
      </c>
      <c r="AA317" s="4">
        <f t="shared" si="335"/>
        <v>0.31578947368421051</v>
      </c>
      <c r="AB317" s="4">
        <f t="shared" si="336"/>
        <v>0.25</v>
      </c>
      <c r="AC317" s="4">
        <f t="shared" si="337"/>
        <v>3.1666666666666665</v>
      </c>
      <c r="AD317" s="4">
        <f t="shared" si="338"/>
        <v>0.79166666666666663</v>
      </c>
      <c r="AE317" s="4">
        <f t="shared" si="339"/>
        <v>4</v>
      </c>
      <c r="AF317" s="4">
        <f t="shared" si="340"/>
        <v>1.263157894736842</v>
      </c>
      <c r="AG317" s="4">
        <f t="shared" si="341"/>
        <v>0.57034220532319391</v>
      </c>
      <c r="AH317" s="4">
        <f t="shared" si="342"/>
        <v>1.7533333333333332</v>
      </c>
      <c r="AI317" s="4">
        <f t="shared" si="343"/>
        <v>-4.697368421052631</v>
      </c>
      <c r="AJ317" s="4">
        <f t="shared" si="344"/>
        <v>-3.3925438596491224</v>
      </c>
      <c r="AK317" s="4">
        <f t="shared" si="345"/>
        <v>-1.3048245614035086</v>
      </c>
      <c r="AL317" s="4">
        <f t="shared" si="346"/>
        <v>-1.1795614035087716</v>
      </c>
      <c r="AM317" s="4">
        <f t="shared" si="347"/>
        <v>1.1795614035087716</v>
      </c>
      <c r="AN317" s="4">
        <f t="shared" si="348"/>
        <v>-2.3486842105263155</v>
      </c>
      <c r="AO317" s="4">
        <f t="shared" si="349"/>
        <v>-1.6962719298245612</v>
      </c>
      <c r="AP317" s="4">
        <f t="shared" si="350"/>
        <v>-0.65241228070175428</v>
      </c>
      <c r="AQ317" s="4">
        <f t="shared" si="351"/>
        <v>-0.58978070175438579</v>
      </c>
      <c r="AR317" s="4">
        <f t="shared" si="352"/>
        <v>0.58978070175438579</v>
      </c>
      <c r="AS317" s="4">
        <f t="shared" si="353"/>
        <v>-1.1682734024070989</v>
      </c>
      <c r="AT317" s="4">
        <f t="shared" si="354"/>
        <v>-1.0381123230738367</v>
      </c>
      <c r="AU317" s="4">
        <f t="shared" si="355"/>
        <v>-0.57806915544836301</v>
      </c>
      <c r="AV317" s="4">
        <f t="shared" si="356"/>
        <v>-0.53287142247391839</v>
      </c>
      <c r="AW317" s="4">
        <f t="shared" si="357"/>
        <v>0.53287142247391839</v>
      </c>
      <c r="AX317" s="4">
        <f t="shared" si="358"/>
        <v>-210.28921243327781</v>
      </c>
      <c r="AY317" s="4">
        <f t="shared" si="359"/>
        <v>-186.86021815329062</v>
      </c>
      <c r="AZ317" s="4">
        <f t="shared" si="360"/>
        <v>-104.05244798070534</v>
      </c>
      <c r="BA317" s="4">
        <f t="shared" si="361"/>
        <v>-95.916856045305309</v>
      </c>
      <c r="BB317" s="4">
        <f t="shared" si="362"/>
        <v>95.916856045305309</v>
      </c>
      <c r="BC317" s="4">
        <f t="shared" si="363"/>
        <v>-0.75</v>
      </c>
      <c r="BD317" s="4">
        <f t="shared" si="364"/>
        <v>-0.68421052631578949</v>
      </c>
      <c r="BE317" s="4">
        <f t="shared" si="365"/>
        <v>-0.20833333333333331</v>
      </c>
      <c r="BF317" s="4">
        <f t="shared" si="366"/>
        <v>-0.42965779467680604</v>
      </c>
      <c r="BG317" s="4">
        <f t="shared" si="367"/>
        <v>0.75333333333333319</v>
      </c>
      <c r="BH317" s="4">
        <f t="shared" si="368"/>
        <v>2.4247745963555487</v>
      </c>
      <c r="BI317" s="4">
        <f t="shared" si="369"/>
        <v>4.2624269005847948</v>
      </c>
      <c r="BJ317" s="4">
        <f t="shared" si="370"/>
        <v>0.56887183121495299</v>
      </c>
      <c r="BK317" s="4">
        <f t="shared" si="371"/>
        <v>0.83407586724697502</v>
      </c>
      <c r="BL317" s="4">
        <f t="shared" si="372"/>
        <v>2.1555701754385961</v>
      </c>
      <c r="BM317" s="4">
        <f t="shared" si="373"/>
        <v>0.38693978825220327</v>
      </c>
      <c r="BN317" s="3">
        <f t="shared" si="374"/>
        <v>1</v>
      </c>
      <c r="BO317" s="3">
        <v>100</v>
      </c>
      <c r="BP317" s="3">
        <f t="shared" si="375"/>
        <v>0.5</v>
      </c>
      <c r="BQ317" s="3">
        <f t="shared" si="376"/>
        <v>50</v>
      </c>
      <c r="BR317" s="3">
        <f t="shared" si="377"/>
        <v>0</v>
      </c>
      <c r="BS317" s="3">
        <f t="shared" si="378"/>
        <v>-1</v>
      </c>
      <c r="BT317" s="3">
        <f t="shared" si="391"/>
        <v>-100</v>
      </c>
      <c r="BU317" s="3">
        <f t="shared" si="379"/>
        <v>0</v>
      </c>
      <c r="BV317" s="3">
        <f t="shared" si="380"/>
        <v>-1</v>
      </c>
      <c r="BW317" s="3">
        <f t="shared" si="392"/>
        <v>-100</v>
      </c>
      <c r="BX317" s="3">
        <f t="shared" si="381"/>
        <v>0</v>
      </c>
      <c r="BY317" s="3">
        <f t="shared" si="382"/>
        <v>-1</v>
      </c>
      <c r="BZ317" s="3">
        <f t="shared" si="393"/>
        <v>-100</v>
      </c>
      <c r="CA317" s="3">
        <f t="shared" si="383"/>
        <v>1</v>
      </c>
      <c r="CB317" s="3">
        <f t="shared" si="384"/>
        <v>1.63</v>
      </c>
      <c r="CC317" s="3">
        <f t="shared" si="385"/>
        <v>163</v>
      </c>
      <c r="CD317" s="3">
        <f t="shared" si="386"/>
        <v>1</v>
      </c>
      <c r="CE317" s="3">
        <f t="shared" si="387"/>
        <v>1</v>
      </c>
      <c r="CF317" s="3">
        <f t="shared" si="394"/>
        <v>2</v>
      </c>
      <c r="CG317" s="16" t="str">
        <f t="shared" si="395"/>
        <v>BackCasa</v>
      </c>
      <c r="CI317" s="12">
        <f t="shared" si="396"/>
        <v>1</v>
      </c>
      <c r="CJ317" s="12">
        <f t="shared" si="397"/>
        <v>0</v>
      </c>
      <c r="CK317" s="12">
        <f t="shared" si="398"/>
        <v>1</v>
      </c>
      <c r="CL317" s="12" t="str">
        <f t="shared" si="399"/>
        <v/>
      </c>
      <c r="CM317" s="12">
        <f t="shared" si="388"/>
        <v>1</v>
      </c>
      <c r="CN317" s="12">
        <f t="shared" si="389"/>
        <v>1</v>
      </c>
      <c r="CO317" s="12">
        <f t="shared" si="400"/>
        <v>2</v>
      </c>
      <c r="CP317" s="12" t="str">
        <f t="shared" si="401"/>
        <v>Under2.5</v>
      </c>
    </row>
    <row r="318" spans="1:94" x14ac:dyDescent="0.25">
      <c r="A318" t="s">
        <v>127</v>
      </c>
      <c r="B318" t="s">
        <v>251</v>
      </c>
      <c r="C318" t="s">
        <v>134</v>
      </c>
      <c r="D318" t="s">
        <v>11</v>
      </c>
      <c r="E318" t="s">
        <v>15</v>
      </c>
      <c r="F318" s="3">
        <v>1</v>
      </c>
      <c r="G318" s="3">
        <v>1</v>
      </c>
      <c r="H318" s="3" t="str">
        <f t="shared" si="390"/>
        <v>D</v>
      </c>
      <c r="I318" s="3">
        <v>3.75</v>
      </c>
      <c r="J318" s="3">
        <v>4</v>
      </c>
      <c r="K318" s="3">
        <v>1.85</v>
      </c>
      <c r="L318" s="3">
        <v>1.53</v>
      </c>
      <c r="M318" s="3">
        <v>2.5</v>
      </c>
      <c r="N318" s="3">
        <f t="shared" si="322"/>
        <v>2</v>
      </c>
      <c r="O318" s="3">
        <f t="shared" si="323"/>
        <v>5.7207207207206956E-2</v>
      </c>
      <c r="P318" s="3">
        <f t="shared" si="324"/>
        <v>5.3594771241830097E-2</v>
      </c>
      <c r="Q318" s="3">
        <f t="shared" si="325"/>
        <v>3.9645270270270263</v>
      </c>
      <c r="R318" s="3">
        <f t="shared" si="326"/>
        <v>4.2288288288288278</v>
      </c>
      <c r="S318" s="3">
        <f t="shared" si="327"/>
        <v>1.9558333333333329</v>
      </c>
      <c r="T318" s="3">
        <f t="shared" si="328"/>
        <v>1.6175270270270268</v>
      </c>
      <c r="U318" s="3">
        <f t="shared" si="329"/>
        <v>2.6430180180180174</v>
      </c>
      <c r="V318" s="4">
        <f t="shared" si="330"/>
        <v>0.26666666666666666</v>
      </c>
      <c r="W318" s="4">
        <f t="shared" si="331"/>
        <v>0.25</v>
      </c>
      <c r="X318" s="4">
        <f t="shared" si="332"/>
        <v>0.54054054054054046</v>
      </c>
      <c r="Y318" s="4">
        <f t="shared" si="333"/>
        <v>0.65359477124183007</v>
      </c>
      <c r="Z318" s="4">
        <f t="shared" si="334"/>
        <v>0.4</v>
      </c>
      <c r="AA318" s="4">
        <f t="shared" si="335"/>
        <v>0.9375</v>
      </c>
      <c r="AB318" s="4">
        <f t="shared" si="336"/>
        <v>2.0270270270270268</v>
      </c>
      <c r="AC318" s="4">
        <f t="shared" si="337"/>
        <v>1.0666666666666667</v>
      </c>
      <c r="AD318" s="4">
        <f t="shared" si="338"/>
        <v>2.1621621621621618</v>
      </c>
      <c r="AE318" s="4">
        <f t="shared" si="339"/>
        <v>0.49333333333333335</v>
      </c>
      <c r="AF318" s="4">
        <f t="shared" si="340"/>
        <v>0.46250000000000002</v>
      </c>
      <c r="AG318" s="4">
        <f t="shared" si="341"/>
        <v>0.61199999999999999</v>
      </c>
      <c r="AH318" s="4">
        <f t="shared" si="342"/>
        <v>1.6339869281045751</v>
      </c>
      <c r="AI318" s="4">
        <f t="shared" si="343"/>
        <v>2.0086936936936937</v>
      </c>
      <c r="AJ318" s="4">
        <f t="shared" si="344"/>
        <v>-0.26430180180180152</v>
      </c>
      <c r="AK318" s="4">
        <f t="shared" si="345"/>
        <v>2.2729954954954952</v>
      </c>
      <c r="AL318" s="4">
        <f t="shared" si="346"/>
        <v>-1.0254909909909906</v>
      </c>
      <c r="AM318" s="4">
        <f t="shared" si="347"/>
        <v>1.0254909909909906</v>
      </c>
      <c r="AN318" s="4">
        <f t="shared" si="348"/>
        <v>1.0043468468468468</v>
      </c>
      <c r="AO318" s="4">
        <f t="shared" si="349"/>
        <v>-0.13215090090090076</v>
      </c>
      <c r="AP318" s="4">
        <f t="shared" si="350"/>
        <v>1.1364977477477476</v>
      </c>
      <c r="AQ318" s="4">
        <f t="shared" si="351"/>
        <v>-0.51274549549549531</v>
      </c>
      <c r="AR318" s="4">
        <f t="shared" si="352"/>
        <v>0.51274549549549531</v>
      </c>
      <c r="AS318" s="4">
        <f t="shared" si="353"/>
        <v>0.78756686989595626</v>
      </c>
      <c r="AT318" s="4">
        <f t="shared" si="354"/>
        <v>-0.13138957423698019</v>
      </c>
      <c r="AU318" s="4">
        <f t="shared" si="355"/>
        <v>0.84920000216355918</v>
      </c>
      <c r="AV318" s="4">
        <f t="shared" si="356"/>
        <v>-0.47379193783424928</v>
      </c>
      <c r="AW318" s="4">
        <f t="shared" si="357"/>
        <v>0.47379193783424928</v>
      </c>
      <c r="AX318" s="4">
        <f t="shared" si="358"/>
        <v>141.76203658127213</v>
      </c>
      <c r="AY318" s="4">
        <f t="shared" si="359"/>
        <v>-23.650123362656437</v>
      </c>
      <c r="AZ318" s="4">
        <f t="shared" si="360"/>
        <v>152.85600038944065</v>
      </c>
      <c r="BA318" s="4">
        <f t="shared" si="361"/>
        <v>-85.282548810164869</v>
      </c>
      <c r="BB318" s="4">
        <f t="shared" si="362"/>
        <v>85.282548810164869</v>
      </c>
      <c r="BC318" s="4">
        <f t="shared" si="363"/>
        <v>1.0270270270270272</v>
      </c>
      <c r="BD318" s="4">
        <f t="shared" si="364"/>
        <v>-6.2499999999999944E-2</v>
      </c>
      <c r="BE318" s="4">
        <f t="shared" si="365"/>
        <v>1.1621621621621623</v>
      </c>
      <c r="BF318" s="4">
        <f t="shared" si="366"/>
        <v>-0.38799999999999996</v>
      </c>
      <c r="BG318" s="4">
        <f t="shared" si="367"/>
        <v>0.63398692810457502</v>
      </c>
      <c r="BH318" s="4">
        <f t="shared" si="368"/>
        <v>1.2430616986606973</v>
      </c>
      <c r="BI318" s="4">
        <f t="shared" si="369"/>
        <v>3.3830630630630623</v>
      </c>
      <c r="BJ318" s="4">
        <f t="shared" si="370"/>
        <v>0.36743675050952662</v>
      </c>
      <c r="BK318" s="4">
        <f t="shared" si="371"/>
        <v>0.72513163377544365</v>
      </c>
      <c r="BL318" s="4">
        <f t="shared" si="372"/>
        <v>2.1302725225225219</v>
      </c>
      <c r="BM318" s="4">
        <f t="shared" si="373"/>
        <v>0.34039383511213522</v>
      </c>
      <c r="BN318" s="3">
        <f t="shared" si="374"/>
        <v>0</v>
      </c>
      <c r="BO318" s="3">
        <v>100</v>
      </c>
      <c r="BP318" s="3">
        <f t="shared" si="375"/>
        <v>-1</v>
      </c>
      <c r="BQ318" s="3">
        <f t="shared" si="376"/>
        <v>-100</v>
      </c>
      <c r="BR318" s="3">
        <f t="shared" si="377"/>
        <v>0</v>
      </c>
      <c r="BS318" s="3">
        <f t="shared" si="378"/>
        <v>-1</v>
      </c>
      <c r="BT318" s="3">
        <f t="shared" si="391"/>
        <v>-100</v>
      </c>
      <c r="BU318" s="3">
        <f t="shared" si="379"/>
        <v>1</v>
      </c>
      <c r="BV318" s="3">
        <f t="shared" si="380"/>
        <v>3</v>
      </c>
      <c r="BW318" s="3">
        <f t="shared" si="392"/>
        <v>300</v>
      </c>
      <c r="BX318" s="3">
        <f t="shared" si="381"/>
        <v>0</v>
      </c>
      <c r="BY318" s="3">
        <f t="shared" si="382"/>
        <v>-1</v>
      </c>
      <c r="BZ318" s="3">
        <f t="shared" si="393"/>
        <v>-100</v>
      </c>
      <c r="CA318" s="3">
        <f t="shared" si="383"/>
        <v>1</v>
      </c>
      <c r="CB318" s="3">
        <f t="shared" si="384"/>
        <v>1.5</v>
      </c>
      <c r="CC318" s="3">
        <f t="shared" si="385"/>
        <v>150</v>
      </c>
      <c r="CD318" s="3">
        <f t="shared" si="386"/>
        <v>1</v>
      </c>
      <c r="CE318" s="3">
        <f t="shared" si="387"/>
        <v>0</v>
      </c>
      <c r="CF318" s="3">
        <f t="shared" si="394"/>
        <v>1</v>
      </c>
      <c r="CG318" s="16" t="str">
        <f t="shared" si="395"/>
        <v/>
      </c>
      <c r="CI318" s="12">
        <f t="shared" si="396"/>
        <v>1</v>
      </c>
      <c r="CJ318" s="12">
        <f t="shared" si="397"/>
        <v>1</v>
      </c>
      <c r="CK318" s="12">
        <f t="shared" si="398"/>
        <v>2</v>
      </c>
      <c r="CL318" s="12" t="str">
        <f t="shared" si="399"/>
        <v>Over2.5</v>
      </c>
      <c r="CM318" s="12">
        <f t="shared" si="388"/>
        <v>1</v>
      </c>
      <c r="CN318" s="12">
        <f t="shared" si="389"/>
        <v>0</v>
      </c>
      <c r="CO318" s="12">
        <f t="shared" si="400"/>
        <v>1</v>
      </c>
      <c r="CP318" s="12" t="str">
        <f t="shared" si="401"/>
        <v/>
      </c>
    </row>
    <row r="319" spans="1:94" x14ac:dyDescent="0.25">
      <c r="A319" t="s">
        <v>127</v>
      </c>
      <c r="B319" t="s">
        <v>251</v>
      </c>
      <c r="C319" t="s">
        <v>134</v>
      </c>
      <c r="D319" t="s">
        <v>130</v>
      </c>
      <c r="E319" t="s">
        <v>16</v>
      </c>
      <c r="F319" s="3">
        <v>5</v>
      </c>
      <c r="G319" s="3">
        <v>1</v>
      </c>
      <c r="H319" s="3" t="str">
        <f t="shared" si="390"/>
        <v>H</v>
      </c>
      <c r="I319" s="3">
        <v>1.08</v>
      </c>
      <c r="J319" s="3">
        <v>13</v>
      </c>
      <c r="K319" s="3">
        <v>17</v>
      </c>
      <c r="L319" s="3">
        <v>1.22</v>
      </c>
      <c r="M319" s="3">
        <v>4.33</v>
      </c>
      <c r="N319" s="3">
        <f t="shared" si="322"/>
        <v>6</v>
      </c>
      <c r="O319" s="3">
        <f t="shared" si="323"/>
        <v>6.167253226076741E-2</v>
      </c>
      <c r="P319" s="3">
        <f t="shared" si="324"/>
        <v>5.0619013364631038E-2</v>
      </c>
      <c r="Q319" s="3">
        <f t="shared" si="325"/>
        <v>1.1466063348416289</v>
      </c>
      <c r="R319" s="3">
        <f t="shared" si="326"/>
        <v>13.801742919389977</v>
      </c>
      <c r="S319" s="3">
        <f t="shared" si="327"/>
        <v>18.048433048433047</v>
      </c>
      <c r="T319" s="3">
        <f t="shared" si="328"/>
        <v>1.2952404893581362</v>
      </c>
      <c r="U319" s="3">
        <f t="shared" si="329"/>
        <v>4.5970420646891226</v>
      </c>
      <c r="V319" s="4">
        <f t="shared" si="330"/>
        <v>0.92592592592592582</v>
      </c>
      <c r="W319" s="4">
        <f t="shared" si="331"/>
        <v>7.6923076923076927E-2</v>
      </c>
      <c r="X319" s="4">
        <f t="shared" si="332"/>
        <v>5.8823529411764705E-2</v>
      </c>
      <c r="Y319" s="4">
        <f t="shared" si="333"/>
        <v>0.81967213114754101</v>
      </c>
      <c r="Z319" s="4">
        <f t="shared" si="334"/>
        <v>0.23094688221709006</v>
      </c>
      <c r="AA319" s="4">
        <f t="shared" si="335"/>
        <v>8.3076923076923076E-2</v>
      </c>
      <c r="AB319" s="4">
        <f t="shared" si="336"/>
        <v>6.352941176470589E-2</v>
      </c>
      <c r="AC319" s="4">
        <f t="shared" si="337"/>
        <v>12.037037037037036</v>
      </c>
      <c r="AD319" s="4">
        <f t="shared" si="338"/>
        <v>0.76470588235294112</v>
      </c>
      <c r="AE319" s="4">
        <f t="shared" si="339"/>
        <v>15.74074074074074</v>
      </c>
      <c r="AF319" s="4">
        <f t="shared" si="340"/>
        <v>1.3076923076923077</v>
      </c>
      <c r="AG319" s="4">
        <f t="shared" si="341"/>
        <v>0.28175519630484985</v>
      </c>
      <c r="AH319" s="4">
        <f t="shared" si="342"/>
        <v>3.5491803278688527</v>
      </c>
      <c r="AI319" s="4">
        <f t="shared" si="343"/>
        <v>-16.901826713591419</v>
      </c>
      <c r="AJ319" s="4">
        <f t="shared" si="344"/>
        <v>-12.655136584548348</v>
      </c>
      <c r="AK319" s="4">
        <f t="shared" si="345"/>
        <v>-4.2466901290430705</v>
      </c>
      <c r="AL319" s="4">
        <f t="shared" si="346"/>
        <v>-3.3018015753309866</v>
      </c>
      <c r="AM319" s="4">
        <f t="shared" si="347"/>
        <v>3.3018015753309866</v>
      </c>
      <c r="AN319" s="4">
        <f t="shared" si="348"/>
        <v>-8.4509133567957093</v>
      </c>
      <c r="AO319" s="4">
        <f t="shared" si="349"/>
        <v>-6.3275682922741741</v>
      </c>
      <c r="AP319" s="4">
        <f t="shared" si="350"/>
        <v>-2.1233450645215353</v>
      </c>
      <c r="AQ319" s="4">
        <f t="shared" si="351"/>
        <v>-1.6509007876654933</v>
      </c>
      <c r="AR319" s="4">
        <f t="shared" si="352"/>
        <v>1.6509007876654933</v>
      </c>
      <c r="AS319" s="4">
        <f t="shared" si="353"/>
        <v>-1.4530136185694922</v>
      </c>
      <c r="AT319" s="4">
        <f t="shared" si="354"/>
        <v>-1.4140540944317996</v>
      </c>
      <c r="AU319" s="4">
        <f t="shared" si="355"/>
        <v>-1.1306535075995314</v>
      </c>
      <c r="AV319" s="4">
        <f t="shared" si="356"/>
        <v>-1.026174299356746</v>
      </c>
      <c r="AW319" s="4">
        <f t="shared" si="357"/>
        <v>1.026174299356746</v>
      </c>
      <c r="AX319" s="4">
        <f t="shared" si="358"/>
        <v>-261.54245134250863</v>
      </c>
      <c r="AY319" s="4">
        <f t="shared" si="359"/>
        <v>-254.52973699772392</v>
      </c>
      <c r="AZ319" s="4">
        <f t="shared" si="360"/>
        <v>-203.51763136791564</v>
      </c>
      <c r="BA319" s="4">
        <f t="shared" si="361"/>
        <v>-184.71137388421428</v>
      </c>
      <c r="BB319" s="4">
        <f t="shared" si="362"/>
        <v>184.71137388421428</v>
      </c>
      <c r="BC319" s="4">
        <f t="shared" si="363"/>
        <v>-0.93647058823529417</v>
      </c>
      <c r="BD319" s="4">
        <f t="shared" si="364"/>
        <v>-0.91692307692307695</v>
      </c>
      <c r="BE319" s="4">
        <f t="shared" si="365"/>
        <v>-0.23529411764705885</v>
      </c>
      <c r="BF319" s="4">
        <f t="shared" si="366"/>
        <v>-0.7182448036951502</v>
      </c>
      <c r="BG319" s="4">
        <f t="shared" si="367"/>
        <v>2.5491803278688527</v>
      </c>
      <c r="BH319" s="4">
        <f t="shared" si="368"/>
        <v>8.7925973151846915</v>
      </c>
      <c r="BI319" s="4">
        <f t="shared" si="369"/>
        <v>10.998927434221551</v>
      </c>
      <c r="BJ319" s="4">
        <f t="shared" si="370"/>
        <v>0.79940497541858613</v>
      </c>
      <c r="BK319" s="4">
        <f t="shared" si="371"/>
        <v>2.3347262840489664</v>
      </c>
      <c r="BL319" s="4">
        <f t="shared" si="372"/>
        <v>2.9461412770236293</v>
      </c>
      <c r="BM319" s="4">
        <f t="shared" si="373"/>
        <v>0.79246922143789678</v>
      </c>
      <c r="BN319" s="3">
        <f t="shared" si="374"/>
        <v>1</v>
      </c>
      <c r="BO319" s="3">
        <v>100</v>
      </c>
      <c r="BP319" s="3">
        <f t="shared" si="375"/>
        <v>8.0000000000000071E-2</v>
      </c>
      <c r="BQ319" s="3">
        <f t="shared" si="376"/>
        <v>8.0000000000000071</v>
      </c>
      <c r="BR319" s="3">
        <f t="shared" si="377"/>
        <v>0</v>
      </c>
      <c r="BS319" s="3">
        <f t="shared" si="378"/>
        <v>-1</v>
      </c>
      <c r="BT319" s="3">
        <f t="shared" si="391"/>
        <v>-100</v>
      </c>
      <c r="BU319" s="3">
        <f t="shared" si="379"/>
        <v>0</v>
      </c>
      <c r="BV319" s="3">
        <f t="shared" si="380"/>
        <v>-1</v>
      </c>
      <c r="BW319" s="3">
        <f t="shared" si="392"/>
        <v>-100</v>
      </c>
      <c r="BX319" s="3">
        <f t="shared" si="381"/>
        <v>1</v>
      </c>
      <c r="BY319" s="3">
        <f t="shared" si="382"/>
        <v>0.21999999999999997</v>
      </c>
      <c r="BZ319" s="3">
        <f t="shared" si="393"/>
        <v>21.999999999999996</v>
      </c>
      <c r="CA319" s="3">
        <f t="shared" si="383"/>
        <v>0</v>
      </c>
      <c r="CB319" s="3">
        <f t="shared" si="384"/>
        <v>-1</v>
      </c>
      <c r="CC319" s="3">
        <f t="shared" si="385"/>
        <v>-100</v>
      </c>
      <c r="CD319" s="3">
        <f t="shared" si="386"/>
        <v>1</v>
      </c>
      <c r="CE319" s="3">
        <f t="shared" si="387"/>
        <v>1</v>
      </c>
      <c r="CF319" s="3">
        <f t="shared" si="394"/>
        <v>2</v>
      </c>
      <c r="CG319" s="16" t="str">
        <f t="shared" si="395"/>
        <v>BackCasa</v>
      </c>
      <c r="CI319" s="12">
        <f t="shared" si="396"/>
        <v>1</v>
      </c>
      <c r="CJ319" s="12">
        <f t="shared" si="397"/>
        <v>0</v>
      </c>
      <c r="CK319" s="12">
        <f t="shared" si="398"/>
        <v>1</v>
      </c>
      <c r="CL319" s="12" t="str">
        <f t="shared" si="399"/>
        <v/>
      </c>
      <c r="CM319" s="12">
        <f t="shared" si="388"/>
        <v>1</v>
      </c>
      <c r="CN319" s="12">
        <f t="shared" si="389"/>
        <v>1</v>
      </c>
      <c r="CO319" s="12">
        <f t="shared" si="400"/>
        <v>2</v>
      </c>
      <c r="CP319" s="12" t="str">
        <f t="shared" si="401"/>
        <v>Under2.5</v>
      </c>
    </row>
    <row r="320" spans="1:94" x14ac:dyDescent="0.25">
      <c r="A320" t="s">
        <v>127</v>
      </c>
      <c r="B320" t="s">
        <v>251</v>
      </c>
      <c r="C320" t="s">
        <v>134</v>
      </c>
      <c r="D320" t="s">
        <v>133</v>
      </c>
      <c r="E320" t="s">
        <v>26</v>
      </c>
      <c r="F320" s="3">
        <v>2</v>
      </c>
      <c r="G320" s="3">
        <v>2</v>
      </c>
      <c r="H320" s="3" t="str">
        <f t="shared" si="390"/>
        <v>D</v>
      </c>
      <c r="I320" s="3">
        <v>2</v>
      </c>
      <c r="J320" s="3">
        <v>3.4</v>
      </c>
      <c r="K320" s="3">
        <v>3.75</v>
      </c>
      <c r="L320" s="3">
        <v>1.95</v>
      </c>
      <c r="M320" s="3">
        <v>1.95</v>
      </c>
      <c r="N320" s="3">
        <f t="shared" si="322"/>
        <v>4</v>
      </c>
      <c r="O320" s="3">
        <f t="shared" si="323"/>
        <v>6.0784313725490202E-2</v>
      </c>
      <c r="P320" s="3">
        <f t="shared" si="324"/>
        <v>2.5641025641025772E-2</v>
      </c>
      <c r="Q320" s="3">
        <f t="shared" si="325"/>
        <v>2.1215686274509804</v>
      </c>
      <c r="R320" s="3">
        <f t="shared" si="326"/>
        <v>3.6066666666666665</v>
      </c>
      <c r="S320" s="3">
        <f t="shared" si="327"/>
        <v>3.9779411764705883</v>
      </c>
      <c r="T320" s="3">
        <f t="shared" si="328"/>
        <v>2.0685294117647057</v>
      </c>
      <c r="U320" s="3">
        <f t="shared" si="329"/>
        <v>2.0685294117647057</v>
      </c>
      <c r="V320" s="4">
        <f t="shared" si="330"/>
        <v>0.5</v>
      </c>
      <c r="W320" s="4">
        <f t="shared" si="331"/>
        <v>0.29411764705882354</v>
      </c>
      <c r="X320" s="4">
        <f t="shared" si="332"/>
        <v>0.26666666666666666</v>
      </c>
      <c r="Y320" s="4">
        <f t="shared" si="333"/>
        <v>0.51282051282051289</v>
      </c>
      <c r="Z320" s="4">
        <f t="shared" si="334"/>
        <v>0.51282051282051289</v>
      </c>
      <c r="AA320" s="4">
        <f t="shared" si="335"/>
        <v>0.58823529411764708</v>
      </c>
      <c r="AB320" s="4">
        <f t="shared" si="336"/>
        <v>0.53333333333333333</v>
      </c>
      <c r="AC320" s="4">
        <f t="shared" si="337"/>
        <v>1.7</v>
      </c>
      <c r="AD320" s="4">
        <f t="shared" si="338"/>
        <v>0.90666666666666662</v>
      </c>
      <c r="AE320" s="4">
        <f t="shared" si="339"/>
        <v>1.875</v>
      </c>
      <c r="AF320" s="4">
        <f t="shared" si="340"/>
        <v>1.1029411764705883</v>
      </c>
      <c r="AG320" s="4">
        <f t="shared" si="341"/>
        <v>1</v>
      </c>
      <c r="AH320" s="4">
        <f t="shared" si="342"/>
        <v>1</v>
      </c>
      <c r="AI320" s="4">
        <f t="shared" si="343"/>
        <v>-1.8563725490196079</v>
      </c>
      <c r="AJ320" s="4">
        <f t="shared" si="344"/>
        <v>-1.4850980392156861</v>
      </c>
      <c r="AK320" s="4">
        <f t="shared" si="345"/>
        <v>-0.37127450980392185</v>
      </c>
      <c r="AL320" s="4">
        <f t="shared" si="346"/>
        <v>0</v>
      </c>
      <c r="AM320" s="4">
        <f t="shared" si="347"/>
        <v>0</v>
      </c>
      <c r="AN320" s="4">
        <f t="shared" si="348"/>
        <v>-0.92818627450980395</v>
      </c>
      <c r="AO320" s="4">
        <f t="shared" si="349"/>
        <v>-0.74254901960784303</v>
      </c>
      <c r="AP320" s="4">
        <f t="shared" si="350"/>
        <v>-0.18563725490196092</v>
      </c>
      <c r="AQ320" s="4">
        <f t="shared" si="351"/>
        <v>0</v>
      </c>
      <c r="AR320" s="4">
        <f t="shared" si="352"/>
        <v>0</v>
      </c>
      <c r="AS320" s="4">
        <f t="shared" si="353"/>
        <v>-0.74817118534369687</v>
      </c>
      <c r="AT320" s="4">
        <f t="shared" si="354"/>
        <v>-0.6387154018073582</v>
      </c>
      <c r="AU320" s="4">
        <f t="shared" si="355"/>
        <v>-0.18354786252764488</v>
      </c>
      <c r="AV320" s="4">
        <f t="shared" si="356"/>
        <v>0</v>
      </c>
      <c r="AW320" s="4">
        <f t="shared" si="357"/>
        <v>0</v>
      </c>
      <c r="AX320" s="4">
        <f t="shared" si="358"/>
        <v>-134.67081336186544</v>
      </c>
      <c r="AY320" s="4">
        <f t="shared" si="359"/>
        <v>-114.96877232532447</v>
      </c>
      <c r="AZ320" s="4">
        <f t="shared" si="360"/>
        <v>-33.038615254976079</v>
      </c>
      <c r="BA320" s="4">
        <f t="shared" si="361"/>
        <v>0</v>
      </c>
      <c r="BB320" s="4">
        <f t="shared" si="362"/>
        <v>0</v>
      </c>
      <c r="BC320" s="4">
        <f t="shared" si="363"/>
        <v>-0.46666666666666667</v>
      </c>
      <c r="BD320" s="4">
        <f t="shared" si="364"/>
        <v>-0.41176470588235292</v>
      </c>
      <c r="BE320" s="4">
        <f t="shared" si="365"/>
        <v>-9.3333333333333407E-2</v>
      </c>
      <c r="BF320" s="4">
        <f t="shared" si="366"/>
        <v>0</v>
      </c>
      <c r="BG320" s="4">
        <f t="shared" si="367"/>
        <v>0</v>
      </c>
      <c r="BH320" s="4">
        <f t="shared" si="368"/>
        <v>0.98230002107858683</v>
      </c>
      <c r="BI320" s="4">
        <f t="shared" si="369"/>
        <v>3.2353921568627455</v>
      </c>
      <c r="BJ320" s="4">
        <f t="shared" si="370"/>
        <v>0.30361080618773928</v>
      </c>
      <c r="BK320" s="4">
        <f t="shared" si="371"/>
        <v>0</v>
      </c>
      <c r="BL320" s="4">
        <f t="shared" si="372"/>
        <v>2.0685294117647057</v>
      </c>
      <c r="BM320" s="4">
        <f t="shared" si="373"/>
        <v>0</v>
      </c>
      <c r="BN320" s="3">
        <f t="shared" si="374"/>
        <v>0</v>
      </c>
      <c r="BO320" s="3">
        <v>100</v>
      </c>
      <c r="BP320" s="3">
        <f t="shared" si="375"/>
        <v>-1</v>
      </c>
      <c r="BQ320" s="3">
        <f t="shared" si="376"/>
        <v>-100</v>
      </c>
      <c r="BR320" s="3">
        <f t="shared" si="377"/>
        <v>0</v>
      </c>
      <c r="BS320" s="3">
        <f t="shared" si="378"/>
        <v>-1</v>
      </c>
      <c r="BT320" s="3">
        <f t="shared" si="391"/>
        <v>-100</v>
      </c>
      <c r="BU320" s="3">
        <f t="shared" si="379"/>
        <v>1</v>
      </c>
      <c r="BV320" s="3">
        <f t="shared" si="380"/>
        <v>2.4</v>
      </c>
      <c r="BW320" s="3">
        <f t="shared" si="392"/>
        <v>240</v>
      </c>
      <c r="BX320" s="3">
        <f t="shared" si="381"/>
        <v>1</v>
      </c>
      <c r="BY320" s="3">
        <f t="shared" si="382"/>
        <v>0.95</v>
      </c>
      <c r="BZ320" s="3">
        <f t="shared" si="393"/>
        <v>95</v>
      </c>
      <c r="CA320" s="3">
        <f t="shared" si="383"/>
        <v>0</v>
      </c>
      <c r="CB320" s="3">
        <f t="shared" si="384"/>
        <v>-1</v>
      </c>
      <c r="CC320" s="3">
        <f t="shared" si="385"/>
        <v>-100</v>
      </c>
      <c r="CD320" s="3">
        <f t="shared" si="386"/>
        <v>1</v>
      </c>
      <c r="CE320" s="3">
        <f t="shared" si="387"/>
        <v>0</v>
      </c>
      <c r="CF320" s="3">
        <f t="shared" si="394"/>
        <v>1</v>
      </c>
      <c r="CG320" s="16" t="str">
        <f t="shared" si="395"/>
        <v/>
      </c>
      <c r="CI320" s="12">
        <f t="shared" si="396"/>
        <v>1</v>
      </c>
      <c r="CJ320" s="12">
        <f t="shared" si="397"/>
        <v>0</v>
      </c>
      <c r="CK320" s="12">
        <f t="shared" si="398"/>
        <v>1</v>
      </c>
      <c r="CL320" s="12" t="str">
        <f t="shared" si="399"/>
        <v/>
      </c>
      <c r="CM320" s="12">
        <f t="shared" si="388"/>
        <v>1</v>
      </c>
      <c r="CN320" s="12">
        <f t="shared" si="389"/>
        <v>1</v>
      </c>
      <c r="CO320" s="12">
        <f t="shared" si="400"/>
        <v>2</v>
      </c>
      <c r="CP320" s="12" t="str">
        <f t="shared" si="401"/>
        <v>Under2.5</v>
      </c>
    </row>
    <row r="321" spans="1:94" x14ac:dyDescent="0.25">
      <c r="A321" t="s">
        <v>127</v>
      </c>
      <c r="B321" t="s">
        <v>251</v>
      </c>
      <c r="C321" t="s">
        <v>136</v>
      </c>
      <c r="D321" t="s">
        <v>13</v>
      </c>
      <c r="E321" t="s">
        <v>141</v>
      </c>
      <c r="F321" s="3">
        <v>2</v>
      </c>
      <c r="G321" s="3">
        <v>2</v>
      </c>
      <c r="H321" s="3" t="str">
        <f t="shared" si="390"/>
        <v>D</v>
      </c>
      <c r="I321" s="3">
        <v>2.2999999999999998</v>
      </c>
      <c r="J321" s="3">
        <v>4</v>
      </c>
      <c r="K321" s="3">
        <v>2.63</v>
      </c>
      <c r="L321" s="3">
        <v>1.36</v>
      </c>
      <c r="M321" s="3">
        <v>3.2</v>
      </c>
      <c r="N321" s="3">
        <f t="shared" si="322"/>
        <v>4</v>
      </c>
      <c r="O321" s="3">
        <f t="shared" si="323"/>
        <v>6.5010745577781526E-2</v>
      </c>
      <c r="P321" s="3">
        <f t="shared" si="324"/>
        <v>4.7794117647058765E-2</v>
      </c>
      <c r="Q321" s="3">
        <f t="shared" si="325"/>
        <v>2.4495247148288972</v>
      </c>
      <c r="R321" s="3">
        <f t="shared" si="326"/>
        <v>4.2600429823111261</v>
      </c>
      <c r="S321" s="3">
        <f t="shared" si="327"/>
        <v>2.8009782608695653</v>
      </c>
      <c r="T321" s="3">
        <f t="shared" si="328"/>
        <v>1.448414613985783</v>
      </c>
      <c r="U321" s="3">
        <f t="shared" si="329"/>
        <v>3.4080343858489011</v>
      </c>
      <c r="V321" s="4">
        <f t="shared" si="330"/>
        <v>0.43478260869565222</v>
      </c>
      <c r="W321" s="4">
        <f t="shared" si="331"/>
        <v>0.25</v>
      </c>
      <c r="X321" s="4">
        <f t="shared" si="332"/>
        <v>0.38022813688212931</v>
      </c>
      <c r="Y321" s="4">
        <f t="shared" si="333"/>
        <v>0.73529411764705876</v>
      </c>
      <c r="Z321" s="4">
        <f t="shared" si="334"/>
        <v>0.3125</v>
      </c>
      <c r="AA321" s="4">
        <f t="shared" si="335"/>
        <v>0.57499999999999996</v>
      </c>
      <c r="AB321" s="4">
        <f t="shared" si="336"/>
        <v>0.87452471482889726</v>
      </c>
      <c r="AC321" s="4">
        <f t="shared" si="337"/>
        <v>1.7391304347826089</v>
      </c>
      <c r="AD321" s="4">
        <f t="shared" si="338"/>
        <v>1.5209125475285172</v>
      </c>
      <c r="AE321" s="4">
        <f t="shared" si="339"/>
        <v>1.1434782608695653</v>
      </c>
      <c r="AF321" s="4">
        <f t="shared" si="340"/>
        <v>0.65749999999999997</v>
      </c>
      <c r="AG321" s="4">
        <f t="shared" si="341"/>
        <v>0.42499999999999999</v>
      </c>
      <c r="AH321" s="4">
        <f t="shared" si="342"/>
        <v>2.3529411764705883</v>
      </c>
      <c r="AI321" s="4">
        <f t="shared" si="343"/>
        <v>-0.35145354604066803</v>
      </c>
      <c r="AJ321" s="4">
        <f t="shared" si="344"/>
        <v>-1.8105182674822289</v>
      </c>
      <c r="AK321" s="4">
        <f t="shared" si="345"/>
        <v>1.4590647214415609</v>
      </c>
      <c r="AL321" s="4">
        <f t="shared" si="346"/>
        <v>-1.9596197718631181</v>
      </c>
      <c r="AM321" s="4">
        <f t="shared" si="347"/>
        <v>1.9596197718631181</v>
      </c>
      <c r="AN321" s="4">
        <f t="shared" si="348"/>
        <v>-0.17572677302033402</v>
      </c>
      <c r="AO321" s="4">
        <f t="shared" si="349"/>
        <v>-0.90525913374111444</v>
      </c>
      <c r="AP321" s="4">
        <f t="shared" si="350"/>
        <v>0.72953236072078043</v>
      </c>
      <c r="AQ321" s="4">
        <f t="shared" si="351"/>
        <v>-0.97980988593155904</v>
      </c>
      <c r="AR321" s="4">
        <f t="shared" si="352"/>
        <v>0.97980988593155904</v>
      </c>
      <c r="AS321" s="4">
        <f t="shared" si="353"/>
        <v>-0.17395075629866857</v>
      </c>
      <c r="AT321" s="4">
        <f t="shared" si="354"/>
        <v>-0.73571311398972294</v>
      </c>
      <c r="AU321" s="4">
        <f t="shared" si="355"/>
        <v>0.63027262091698955</v>
      </c>
      <c r="AV321" s="4">
        <f t="shared" si="356"/>
        <v>-0.77520051041263938</v>
      </c>
      <c r="AW321" s="4">
        <f t="shared" si="357"/>
        <v>0.77520051041263938</v>
      </c>
      <c r="AX321" s="4">
        <f t="shared" si="358"/>
        <v>-31.311136133760346</v>
      </c>
      <c r="AY321" s="4">
        <f t="shared" si="359"/>
        <v>-132.42836051815013</v>
      </c>
      <c r="AZ321" s="4">
        <f t="shared" si="360"/>
        <v>113.44907176505812</v>
      </c>
      <c r="BA321" s="4">
        <f t="shared" si="361"/>
        <v>-139.53609187427509</v>
      </c>
      <c r="BB321" s="4">
        <f t="shared" si="362"/>
        <v>139.53609187427509</v>
      </c>
      <c r="BC321" s="4">
        <f t="shared" si="363"/>
        <v>-0.12547528517110271</v>
      </c>
      <c r="BD321" s="4">
        <f t="shared" si="364"/>
        <v>-0.42500000000000004</v>
      </c>
      <c r="BE321" s="4">
        <f t="shared" si="365"/>
        <v>0.52091254752851723</v>
      </c>
      <c r="BF321" s="4">
        <f t="shared" si="366"/>
        <v>-0.57499999999999996</v>
      </c>
      <c r="BG321" s="4">
        <f t="shared" si="367"/>
        <v>1.3529411764705881</v>
      </c>
      <c r="BH321" s="4">
        <f t="shared" si="368"/>
        <v>0.96006647801656297</v>
      </c>
      <c r="BI321" s="4">
        <f t="shared" si="369"/>
        <v>3.1701819860031963</v>
      </c>
      <c r="BJ321" s="4">
        <f t="shared" si="370"/>
        <v>0.30284270185604262</v>
      </c>
      <c r="BK321" s="4">
        <f t="shared" si="371"/>
        <v>1.3856604292316459</v>
      </c>
      <c r="BL321" s="4">
        <f t="shared" si="372"/>
        <v>2.4282244999173419</v>
      </c>
      <c r="BM321" s="4">
        <f t="shared" si="373"/>
        <v>0.5706475777996699</v>
      </c>
      <c r="BN321" s="3">
        <f t="shared" si="374"/>
        <v>0</v>
      </c>
      <c r="BO321" s="3">
        <v>100</v>
      </c>
      <c r="BP321" s="3">
        <f t="shared" si="375"/>
        <v>-1</v>
      </c>
      <c r="BQ321" s="3">
        <f t="shared" si="376"/>
        <v>-100</v>
      </c>
      <c r="BR321" s="3">
        <f t="shared" si="377"/>
        <v>0</v>
      </c>
      <c r="BS321" s="3">
        <f t="shared" si="378"/>
        <v>-1</v>
      </c>
      <c r="BT321" s="3">
        <f t="shared" si="391"/>
        <v>-100</v>
      </c>
      <c r="BU321" s="3">
        <f t="shared" si="379"/>
        <v>1</v>
      </c>
      <c r="BV321" s="3">
        <f t="shared" si="380"/>
        <v>3</v>
      </c>
      <c r="BW321" s="3">
        <f t="shared" si="392"/>
        <v>300</v>
      </c>
      <c r="BX321" s="3">
        <f t="shared" si="381"/>
        <v>1</v>
      </c>
      <c r="BY321" s="3">
        <f t="shared" si="382"/>
        <v>0.3600000000000001</v>
      </c>
      <c r="BZ321" s="3">
        <f t="shared" si="393"/>
        <v>36.000000000000007</v>
      </c>
      <c r="CA321" s="3">
        <f t="shared" si="383"/>
        <v>0</v>
      </c>
      <c r="CB321" s="3">
        <f t="shared" si="384"/>
        <v>-1</v>
      </c>
      <c r="CC321" s="3">
        <f t="shared" si="385"/>
        <v>-100</v>
      </c>
      <c r="CD321" s="3">
        <f t="shared" si="386"/>
        <v>1</v>
      </c>
      <c r="CE321" s="3">
        <f t="shared" si="387"/>
        <v>0</v>
      </c>
      <c r="CF321" s="3">
        <f t="shared" si="394"/>
        <v>1</v>
      </c>
      <c r="CG321" s="16" t="str">
        <f t="shared" si="395"/>
        <v/>
      </c>
      <c r="CI321" s="12">
        <f t="shared" si="396"/>
        <v>1</v>
      </c>
      <c r="CJ321" s="12">
        <f t="shared" si="397"/>
        <v>0</v>
      </c>
      <c r="CK321" s="12">
        <f t="shared" si="398"/>
        <v>1</v>
      </c>
      <c r="CL321" s="12" t="str">
        <f t="shared" si="399"/>
        <v/>
      </c>
      <c r="CM321" s="12">
        <f t="shared" si="388"/>
        <v>1</v>
      </c>
      <c r="CN321" s="12">
        <f t="shared" si="389"/>
        <v>0</v>
      </c>
      <c r="CO321" s="12">
        <f t="shared" si="400"/>
        <v>1</v>
      </c>
      <c r="CP321" s="12" t="str">
        <f t="shared" si="401"/>
        <v/>
      </c>
    </row>
    <row r="322" spans="1:94" x14ac:dyDescent="0.25">
      <c r="A322" t="s">
        <v>127</v>
      </c>
      <c r="B322" t="s">
        <v>252</v>
      </c>
      <c r="C322" t="s">
        <v>138</v>
      </c>
      <c r="D322" t="s">
        <v>25</v>
      </c>
      <c r="E322" t="s">
        <v>19</v>
      </c>
      <c r="F322" s="3">
        <v>0</v>
      </c>
      <c r="G322" s="3">
        <v>1</v>
      </c>
      <c r="H322" s="3" t="str">
        <f t="shared" si="390"/>
        <v>A</v>
      </c>
      <c r="I322" s="3">
        <v>1.2</v>
      </c>
      <c r="J322" s="3">
        <v>7.5</v>
      </c>
      <c r="K322" s="3">
        <v>11</v>
      </c>
      <c r="L322" s="3">
        <v>1.3</v>
      </c>
      <c r="M322" s="3">
        <v>3.5</v>
      </c>
      <c r="N322" s="3">
        <f t="shared" si="322"/>
        <v>1</v>
      </c>
      <c r="O322" s="3">
        <f t="shared" si="323"/>
        <v>5.7575757575757613E-2</v>
      </c>
      <c r="P322" s="3">
        <f t="shared" si="324"/>
        <v>5.4945054945054861E-2</v>
      </c>
      <c r="Q322" s="3">
        <f t="shared" si="325"/>
        <v>1.269090909090909</v>
      </c>
      <c r="R322" s="3">
        <f t="shared" si="326"/>
        <v>7.9318181818181817</v>
      </c>
      <c r="S322" s="3">
        <f t="shared" si="327"/>
        <v>11.633333333333333</v>
      </c>
      <c r="T322" s="3">
        <f t="shared" si="328"/>
        <v>1.374848484848485</v>
      </c>
      <c r="U322" s="3">
        <f t="shared" si="329"/>
        <v>3.7015151515151516</v>
      </c>
      <c r="V322" s="4">
        <f t="shared" si="330"/>
        <v>0.83333333333333337</v>
      </c>
      <c r="W322" s="4">
        <f t="shared" si="331"/>
        <v>0.13333333333333333</v>
      </c>
      <c r="X322" s="4">
        <f t="shared" si="332"/>
        <v>9.0909090909090912E-2</v>
      </c>
      <c r="Y322" s="4">
        <f t="shared" si="333"/>
        <v>0.76923076923076916</v>
      </c>
      <c r="Z322" s="4">
        <f t="shared" si="334"/>
        <v>0.2857142857142857</v>
      </c>
      <c r="AA322" s="4">
        <f t="shared" si="335"/>
        <v>0.16</v>
      </c>
      <c r="AB322" s="4">
        <f t="shared" si="336"/>
        <v>0.10909090909090909</v>
      </c>
      <c r="AC322" s="4">
        <f t="shared" si="337"/>
        <v>6.25</v>
      </c>
      <c r="AD322" s="4">
        <f t="shared" si="338"/>
        <v>0.68181818181818177</v>
      </c>
      <c r="AE322" s="4">
        <f t="shared" si="339"/>
        <v>9.1666666666666679</v>
      </c>
      <c r="AF322" s="4">
        <f t="shared" si="340"/>
        <v>1.4666666666666666</v>
      </c>
      <c r="AG322" s="4">
        <f t="shared" si="341"/>
        <v>0.37142857142857144</v>
      </c>
      <c r="AH322" s="4">
        <f t="shared" si="342"/>
        <v>2.6923076923076921</v>
      </c>
      <c r="AI322" s="4">
        <f t="shared" si="343"/>
        <v>-10.364242424242423</v>
      </c>
      <c r="AJ322" s="4">
        <f t="shared" si="344"/>
        <v>-6.6627272727272722</v>
      </c>
      <c r="AK322" s="4">
        <f t="shared" si="345"/>
        <v>-3.7015151515151512</v>
      </c>
      <c r="AL322" s="4">
        <f t="shared" si="346"/>
        <v>-2.3266666666666667</v>
      </c>
      <c r="AM322" s="4">
        <f t="shared" si="347"/>
        <v>2.3266666666666667</v>
      </c>
      <c r="AN322" s="4">
        <f t="shared" si="348"/>
        <v>-5.1821212121212117</v>
      </c>
      <c r="AO322" s="4">
        <f t="shared" si="349"/>
        <v>-3.3313636363636361</v>
      </c>
      <c r="AP322" s="4">
        <f t="shared" si="350"/>
        <v>-1.8507575757575756</v>
      </c>
      <c r="AQ322" s="4">
        <f t="shared" si="351"/>
        <v>-1.1633333333333333</v>
      </c>
      <c r="AR322" s="4">
        <f t="shared" si="352"/>
        <v>1.1633333333333333</v>
      </c>
      <c r="AS322" s="4">
        <f t="shared" si="353"/>
        <v>-1.3801683005839231</v>
      </c>
      <c r="AT322" s="4">
        <f t="shared" si="354"/>
        <v>-1.2791768085733162</v>
      </c>
      <c r="AU322" s="4">
        <f t="shared" si="355"/>
        <v>-1.0754158993794374</v>
      </c>
      <c r="AV322" s="4">
        <f t="shared" si="356"/>
        <v>-0.86075596180823921</v>
      </c>
      <c r="AW322" s="4">
        <f t="shared" si="357"/>
        <v>0.86075596180823921</v>
      </c>
      <c r="AX322" s="4">
        <f t="shared" si="358"/>
        <v>-248.43029410510616</v>
      </c>
      <c r="AY322" s="4">
        <f t="shared" si="359"/>
        <v>-230.25182554319693</v>
      </c>
      <c r="AZ322" s="4">
        <f t="shared" si="360"/>
        <v>-193.57486188829873</v>
      </c>
      <c r="BA322" s="4">
        <f t="shared" si="361"/>
        <v>-154.93607312548306</v>
      </c>
      <c r="BB322" s="4">
        <f t="shared" si="362"/>
        <v>154.93607312548306</v>
      </c>
      <c r="BC322" s="4">
        <f t="shared" si="363"/>
        <v>-0.89090909090909087</v>
      </c>
      <c r="BD322" s="4">
        <f t="shared" si="364"/>
        <v>-0.84</v>
      </c>
      <c r="BE322" s="4">
        <f t="shared" si="365"/>
        <v>-0.31818181818181818</v>
      </c>
      <c r="BF322" s="4">
        <f t="shared" si="366"/>
        <v>-0.62857142857142856</v>
      </c>
      <c r="BG322" s="4">
        <f t="shared" si="367"/>
        <v>1.6923076923076921</v>
      </c>
      <c r="BH322" s="4">
        <f t="shared" si="368"/>
        <v>5.2521530530520915</v>
      </c>
      <c r="BI322" s="4">
        <f t="shared" si="369"/>
        <v>6.9447474747474756</v>
      </c>
      <c r="BJ322" s="4">
        <f t="shared" si="370"/>
        <v>0.756277038459641</v>
      </c>
      <c r="BK322" s="4">
        <f t="shared" si="371"/>
        <v>1.6452017775607017</v>
      </c>
      <c r="BL322" s="4">
        <f t="shared" si="372"/>
        <v>2.5381818181818181</v>
      </c>
      <c r="BM322" s="4">
        <f t="shared" si="373"/>
        <v>0.6481812160876691</v>
      </c>
      <c r="BN322" s="3">
        <f t="shared" si="374"/>
        <v>0</v>
      </c>
      <c r="BO322" s="3">
        <v>100</v>
      </c>
      <c r="BP322" s="3">
        <f t="shared" si="375"/>
        <v>-1</v>
      </c>
      <c r="BQ322" s="3">
        <f t="shared" si="376"/>
        <v>-100</v>
      </c>
      <c r="BR322" s="3">
        <f t="shared" si="377"/>
        <v>1</v>
      </c>
      <c r="BS322" s="3">
        <f t="shared" si="378"/>
        <v>10</v>
      </c>
      <c r="BT322" s="3">
        <f t="shared" si="391"/>
        <v>1000</v>
      </c>
      <c r="BU322" s="3">
        <f t="shared" si="379"/>
        <v>0</v>
      </c>
      <c r="BV322" s="3">
        <f t="shared" si="380"/>
        <v>-1</v>
      </c>
      <c r="BW322" s="3">
        <f t="shared" si="392"/>
        <v>-100</v>
      </c>
      <c r="BX322" s="3">
        <f t="shared" si="381"/>
        <v>0</v>
      </c>
      <c r="BY322" s="3">
        <f t="shared" si="382"/>
        <v>-1</v>
      </c>
      <c r="BZ322" s="3">
        <f t="shared" si="393"/>
        <v>-100</v>
      </c>
      <c r="CA322" s="3">
        <f t="shared" si="383"/>
        <v>1</v>
      </c>
      <c r="CB322" s="3">
        <f t="shared" si="384"/>
        <v>2.5</v>
      </c>
      <c r="CC322" s="3">
        <f t="shared" si="385"/>
        <v>250</v>
      </c>
      <c r="CD322" s="3">
        <f t="shared" si="386"/>
        <v>1</v>
      </c>
      <c r="CE322" s="3">
        <f t="shared" si="387"/>
        <v>1</v>
      </c>
      <c r="CF322" s="3">
        <f t="shared" si="394"/>
        <v>2</v>
      </c>
      <c r="CG322" s="16" t="str">
        <f t="shared" si="395"/>
        <v>BackCasa</v>
      </c>
      <c r="CI322" s="12">
        <f t="shared" si="396"/>
        <v>1</v>
      </c>
      <c r="CJ322" s="12">
        <f t="shared" si="397"/>
        <v>0</v>
      </c>
      <c r="CK322" s="12">
        <f t="shared" si="398"/>
        <v>1</v>
      </c>
      <c r="CL322" s="12" t="str">
        <f t="shared" si="399"/>
        <v/>
      </c>
      <c r="CM322" s="12">
        <f t="shared" si="388"/>
        <v>1</v>
      </c>
      <c r="CN322" s="12">
        <f t="shared" si="389"/>
        <v>1</v>
      </c>
      <c r="CO322" s="12">
        <f t="shared" si="400"/>
        <v>2</v>
      </c>
      <c r="CP322" s="12" t="str">
        <f t="shared" si="401"/>
        <v>Under2.5</v>
      </c>
    </row>
    <row r="323" spans="1:94" x14ac:dyDescent="0.25">
      <c r="A323" t="s">
        <v>127</v>
      </c>
      <c r="B323" t="s">
        <v>252</v>
      </c>
      <c r="C323" t="s">
        <v>138</v>
      </c>
      <c r="D323" t="s">
        <v>14</v>
      </c>
      <c r="E323" t="s">
        <v>18</v>
      </c>
      <c r="F323" s="3">
        <v>0</v>
      </c>
      <c r="G323" s="3">
        <v>2</v>
      </c>
      <c r="H323" s="3" t="str">
        <f t="shared" si="390"/>
        <v>A</v>
      </c>
      <c r="I323" s="3">
        <v>2.38</v>
      </c>
      <c r="J323" s="3">
        <v>3.6</v>
      </c>
      <c r="K323" s="3">
        <v>2.8</v>
      </c>
      <c r="L323" s="3">
        <v>1.67</v>
      </c>
      <c r="M323" s="3">
        <v>2.2000000000000002</v>
      </c>
      <c r="N323" s="3">
        <f t="shared" ref="N323:N386" si="402">SUM(F323:G323)</f>
        <v>2</v>
      </c>
      <c r="O323" s="3">
        <f t="shared" ref="O323:O386" si="403">((1/I323)+(1/J323)+(1/K323))-1</f>
        <v>5.5088702147525703E-2</v>
      </c>
      <c r="P323" s="3">
        <f t="shared" ref="P323:P386" si="404">((1/L323)+(1/M323-1))</f>
        <v>5.3347849755035481E-2</v>
      </c>
      <c r="Q323" s="3">
        <f t="shared" ref="Q323:Q386" si="405">I323*(1+O323)</f>
        <v>2.5111111111111111</v>
      </c>
      <c r="R323" s="3">
        <f t="shared" ref="R323:R386" si="406">J323*(1+O323)</f>
        <v>3.7983193277310927</v>
      </c>
      <c r="S323" s="3">
        <f t="shared" ref="S323:S386" si="407">K323*(1+O323)</f>
        <v>2.9542483660130716</v>
      </c>
      <c r="T323" s="3">
        <f t="shared" ref="T323:T386" si="408">L323*(1+O323)</f>
        <v>1.7619981325863678</v>
      </c>
      <c r="U323" s="3">
        <f t="shared" ref="U323:U386" si="409">M323*(1+O323)</f>
        <v>2.3211951447245567</v>
      </c>
      <c r="V323" s="4">
        <f t="shared" ref="V323:V386" si="410">1/I323</f>
        <v>0.42016806722689076</v>
      </c>
      <c r="W323" s="4">
        <f t="shared" ref="W323:W386" si="411">1/J323</f>
        <v>0.27777777777777779</v>
      </c>
      <c r="X323" s="4">
        <f t="shared" ref="X323:X386" si="412">1/K323</f>
        <v>0.35714285714285715</v>
      </c>
      <c r="Y323" s="4">
        <f t="shared" ref="Y323:Y386" si="413">1/L323</f>
        <v>0.5988023952095809</v>
      </c>
      <c r="Z323" s="4">
        <f t="shared" ref="Z323:Z386" si="414">1/M323</f>
        <v>0.45454545454545453</v>
      </c>
      <c r="AA323" s="4">
        <f t="shared" ref="AA323:AA386" si="415">(I323/J323)</f>
        <v>0.66111111111111109</v>
      </c>
      <c r="AB323" s="4">
        <f t="shared" ref="AB323:AB386" si="416">(I323/K323)</f>
        <v>0.85</v>
      </c>
      <c r="AC323" s="4">
        <f t="shared" ref="AC323:AC386" si="417">(J323/I323)</f>
        <v>1.5126050420168069</v>
      </c>
      <c r="AD323" s="4">
        <f t="shared" ref="AD323:AD386" si="418">(J323/K323)</f>
        <v>1.2857142857142858</v>
      </c>
      <c r="AE323" s="4">
        <f t="shared" ref="AE323:AE386" si="419">(K323/I323)</f>
        <v>1.1764705882352942</v>
      </c>
      <c r="AF323" s="4">
        <f t="shared" ref="AF323:AF386" si="420">(K323/J323)</f>
        <v>0.77777777777777768</v>
      </c>
      <c r="AG323" s="4">
        <f t="shared" ref="AG323:AG386" si="421">(L323/M323)</f>
        <v>0.75909090909090904</v>
      </c>
      <c r="AH323" s="4">
        <f t="shared" ref="AH323:AH386" si="422">(M323/L323)</f>
        <v>1.317365269461078</v>
      </c>
      <c r="AI323" s="4">
        <f t="shared" ref="AI323:AI386" si="423">Q323-S323</f>
        <v>-0.44313725490196054</v>
      </c>
      <c r="AJ323" s="4">
        <f t="shared" ref="AJ323:AJ386" si="424">Q323-R323</f>
        <v>-1.2872082166199816</v>
      </c>
      <c r="AK323" s="4">
        <f t="shared" ref="AK323:AK386" si="425">R323-S323</f>
        <v>0.8440709617180211</v>
      </c>
      <c r="AL323" s="4">
        <f t="shared" ref="AL323:AL386" si="426">T323-U323</f>
        <v>-0.55919701213818884</v>
      </c>
      <c r="AM323" s="4">
        <f t="shared" ref="AM323:AM386" si="427">U323-T323</f>
        <v>0.55919701213818884</v>
      </c>
      <c r="AN323" s="4">
        <f t="shared" ref="AN323:AN386" si="428">(Q323-S323)/2</f>
        <v>-0.22156862745098027</v>
      </c>
      <c r="AO323" s="4">
        <f t="shared" ref="AO323:AO386" si="429">(Q323-R323)/2</f>
        <v>-0.64360410830999082</v>
      </c>
      <c r="AP323" s="4">
        <f t="shared" ref="AP323:AP386" si="430">(R323-S323)/2</f>
        <v>0.42203548085901055</v>
      </c>
      <c r="AQ323" s="4">
        <f t="shared" ref="AQ323:AQ386" si="431">(T323-U323)/2</f>
        <v>-0.27959850606909442</v>
      </c>
      <c r="AR323" s="4">
        <f t="shared" ref="AR323:AR386" si="432">(U323-T323)/2</f>
        <v>0.27959850606909442</v>
      </c>
      <c r="AS323" s="4">
        <f t="shared" ref="AS323:AS386" si="433">ATAN(AN323)</f>
        <v>-0.21804602236647377</v>
      </c>
      <c r="AT323" s="4">
        <f t="shared" ref="AT323:AT386" si="434">ATAN(AO323)</f>
        <v>-0.57186583899324284</v>
      </c>
      <c r="AU323" s="4">
        <f t="shared" ref="AU323:AU386" si="435">ATAN(AP323)</f>
        <v>0.39935699585865247</v>
      </c>
      <c r="AV323" s="4">
        <f t="shared" ref="AV323:AV386" si="436">ATAN(AQ323)</f>
        <v>-0.27263635908575451</v>
      </c>
      <c r="AW323" s="4">
        <f t="shared" ref="AW323:AW386" si="437">ATAN(AR323)</f>
        <v>0.27263635908575451</v>
      </c>
      <c r="AX323" s="4">
        <f t="shared" ref="AX323:AX386" si="438">DEGREES(AS323)*PI()</f>
        <v>-39.248284025965276</v>
      </c>
      <c r="AY323" s="4">
        <f t="shared" ref="AY323:AY386" si="439">DEGREES(AT323)*PI()</f>
        <v>-102.93585101878371</v>
      </c>
      <c r="AZ323" s="4">
        <f t="shared" ref="AZ323:AZ386" si="440">DEGREES(AU323)*PI()</f>
        <v>71.884259254557435</v>
      </c>
      <c r="BA323" s="4">
        <f t="shared" ref="BA323:BA386" si="441">DEGREES(AV323)*PI()</f>
        <v>-49.074544635435814</v>
      </c>
      <c r="BB323" s="4">
        <f t="shared" ref="BB323:BB386" si="442">DEGREES(AW323)*PI()</f>
        <v>49.074544635435814</v>
      </c>
      <c r="BC323" s="4">
        <f t="shared" ref="BC323:BC386" si="443">(Q323-S323)/S323</f>
        <v>-0.14999999999999994</v>
      </c>
      <c r="BD323" s="4">
        <f t="shared" ref="BD323:BD386" si="444">(Q323-R323)/R323</f>
        <v>-0.33888888888888896</v>
      </c>
      <c r="BE323" s="4">
        <f t="shared" ref="BE323:BE386" si="445">(R323-S323)/S323</f>
        <v>0.28571428571428592</v>
      </c>
      <c r="BF323" s="4">
        <f t="shared" ref="BF323:BF386" si="446">(T323-U323)/U323</f>
        <v>-0.24090909090909099</v>
      </c>
      <c r="BG323" s="4">
        <f t="shared" ref="BG323:BG386" si="447">(U323-T323)/T323</f>
        <v>0.31736526946107796</v>
      </c>
      <c r="BH323" s="4">
        <f t="shared" ref="BH323:BH386" si="448">_xlfn.STDEV.S(Q323:S323)</f>
        <v>0.65392805517014041</v>
      </c>
      <c r="BI323" s="4">
        <f t="shared" ref="BI323:BI386" si="449">AVERAGE(Q323:S323)</f>
        <v>3.0878929349517588</v>
      </c>
      <c r="BJ323" s="4">
        <f t="shared" ref="BJ323:BJ386" si="450">BH323/BI323</f>
        <v>0.21177160897269146</v>
      </c>
      <c r="BK323" s="4">
        <f t="shared" ref="BK323:BK386" si="451">_xlfn.STDEV.S(T323:U323)</f>
        <v>0.39541199930217064</v>
      </c>
      <c r="BL323" s="4">
        <f t="shared" ref="BL323:BL386" si="452">AVERAGE(T323:U323)</f>
        <v>2.041596638655462</v>
      </c>
      <c r="BM323" s="4">
        <f t="shared" ref="BM323:BM386" si="453">BK323/BL323</f>
        <v>0.19367782637150982</v>
      </c>
      <c r="BN323" s="3">
        <f t="shared" ref="BN323:BN386" si="454">IF(H323="H",1,0)</f>
        <v>0</v>
      </c>
      <c r="BO323" s="3">
        <v>100</v>
      </c>
      <c r="BP323" s="3">
        <f t="shared" ref="BP323:BP386" si="455">IF(H323="H",I323-1,-1)</f>
        <v>-1</v>
      </c>
      <c r="BQ323" s="3">
        <f t="shared" ref="BQ323:BQ386" si="456">BP323*100</f>
        <v>-100</v>
      </c>
      <c r="BR323" s="3">
        <f t="shared" ref="BR323:BR386" si="457">IF(H323="A",1,0)</f>
        <v>1</v>
      </c>
      <c r="BS323" s="3">
        <f t="shared" ref="BS323:BS386" si="458">IF(H323="A",K323-1,-1)</f>
        <v>1.7999999999999998</v>
      </c>
      <c r="BT323" s="3">
        <f t="shared" si="391"/>
        <v>179.99999999999997</v>
      </c>
      <c r="BU323" s="3">
        <f t="shared" ref="BU323:BU386" si="459">IF(H323="D",1,0)</f>
        <v>0</v>
      </c>
      <c r="BV323" s="3">
        <f t="shared" ref="BV323:BV386" si="460">IF(H323="D",J323-1,-1)</f>
        <v>-1</v>
      </c>
      <c r="BW323" s="3">
        <f t="shared" si="392"/>
        <v>-100</v>
      </c>
      <c r="BX323" s="3">
        <f t="shared" ref="BX323:BX386" si="461">IF(N323&gt;2,1,0)</f>
        <v>0</v>
      </c>
      <c r="BY323" s="3">
        <f t="shared" ref="BY323:BY386" si="462">IF(N323&gt;2,L323-1,-1)</f>
        <v>-1</v>
      </c>
      <c r="BZ323" s="3">
        <f t="shared" si="393"/>
        <v>-100</v>
      </c>
      <c r="CA323" s="3">
        <f t="shared" ref="CA323:CA386" si="463">IF(N323&lt;3,1,0)</f>
        <v>1</v>
      </c>
      <c r="CB323" s="3">
        <f t="shared" ref="CB323:CB386" si="464">IF(N323&lt;3,M323-1,-1)</f>
        <v>1.2000000000000002</v>
      </c>
      <c r="CC323" s="3">
        <f t="shared" ref="CC323:CC386" si="465">CB323*100</f>
        <v>120.00000000000001</v>
      </c>
      <c r="CD323" s="3">
        <f t="shared" ref="CD323:CD386" si="466">IF(AD323&gt;=0.618421052631579,1,0)</f>
        <v>1</v>
      </c>
      <c r="CE323" s="3">
        <f t="shared" ref="CE323:CE386" si="467">IF(AD323&lt;=0.868421052631579,1,0)</f>
        <v>0</v>
      </c>
      <c r="CF323" s="3">
        <f t="shared" si="394"/>
        <v>1</v>
      </c>
      <c r="CG323" s="16" t="str">
        <f t="shared" si="395"/>
        <v/>
      </c>
      <c r="CI323" s="12">
        <f t="shared" si="396"/>
        <v>1</v>
      </c>
      <c r="CJ323" s="12">
        <f t="shared" si="397"/>
        <v>0</v>
      </c>
      <c r="CK323" s="12">
        <f t="shared" si="398"/>
        <v>1</v>
      </c>
      <c r="CL323" s="12" t="str">
        <f t="shared" si="399"/>
        <v/>
      </c>
      <c r="CM323" s="12">
        <f t="shared" ref="CM323:CM386" si="468">IF(AD323&gt;=0.411764705882353,1,0)</f>
        <v>1</v>
      </c>
      <c r="CN323" s="12">
        <f t="shared" ref="CN323:CN386" si="469">IF(AD323&lt;=0.911764705882353,1,0)</f>
        <v>0</v>
      </c>
      <c r="CO323" s="12">
        <f t="shared" si="400"/>
        <v>1</v>
      </c>
      <c r="CP323" s="12" t="str">
        <f t="shared" si="401"/>
        <v/>
      </c>
    </row>
    <row r="324" spans="1:94" x14ac:dyDescent="0.25">
      <c r="A324" t="s">
        <v>127</v>
      </c>
      <c r="B324" t="s">
        <v>252</v>
      </c>
      <c r="C324" t="s">
        <v>139</v>
      </c>
      <c r="D324" t="s">
        <v>12</v>
      </c>
      <c r="E324" t="s">
        <v>21</v>
      </c>
      <c r="F324" s="3">
        <v>0</v>
      </c>
      <c r="G324" s="3">
        <v>2</v>
      </c>
      <c r="H324" s="3" t="str">
        <f t="shared" ref="H324:H387" si="470">IF(F324&gt;G324,"H",IF(F324=G324,"D","A"))</f>
        <v>A</v>
      </c>
      <c r="I324" s="3">
        <v>1.25</v>
      </c>
      <c r="J324" s="3">
        <v>6</v>
      </c>
      <c r="K324" s="3">
        <v>10</v>
      </c>
      <c r="L324" s="3">
        <v>1.4</v>
      </c>
      <c r="M324" s="3">
        <v>3</v>
      </c>
      <c r="N324" s="3">
        <f t="shared" si="402"/>
        <v>2</v>
      </c>
      <c r="O324" s="3">
        <f t="shared" si="403"/>
        <v>6.6666666666666652E-2</v>
      </c>
      <c r="P324" s="3">
        <f t="shared" si="404"/>
        <v>4.7619047619047561E-2</v>
      </c>
      <c r="Q324" s="3">
        <f t="shared" si="405"/>
        <v>1.3333333333333333</v>
      </c>
      <c r="R324" s="3">
        <f t="shared" si="406"/>
        <v>6.4</v>
      </c>
      <c r="S324" s="3">
        <f t="shared" si="407"/>
        <v>10.666666666666666</v>
      </c>
      <c r="T324" s="3">
        <f t="shared" si="408"/>
        <v>1.4933333333333332</v>
      </c>
      <c r="U324" s="3">
        <f t="shared" si="409"/>
        <v>3.2</v>
      </c>
      <c r="V324" s="4">
        <f t="shared" si="410"/>
        <v>0.8</v>
      </c>
      <c r="W324" s="4">
        <f t="shared" si="411"/>
        <v>0.16666666666666666</v>
      </c>
      <c r="X324" s="4">
        <f t="shared" si="412"/>
        <v>0.1</v>
      </c>
      <c r="Y324" s="4">
        <f t="shared" si="413"/>
        <v>0.7142857142857143</v>
      </c>
      <c r="Z324" s="4">
        <f t="shared" si="414"/>
        <v>0.33333333333333331</v>
      </c>
      <c r="AA324" s="4">
        <f t="shared" si="415"/>
        <v>0.20833333333333334</v>
      </c>
      <c r="AB324" s="4">
        <f t="shared" si="416"/>
        <v>0.125</v>
      </c>
      <c r="AC324" s="4">
        <f t="shared" si="417"/>
        <v>4.8</v>
      </c>
      <c r="AD324" s="4">
        <f t="shared" si="418"/>
        <v>0.6</v>
      </c>
      <c r="AE324" s="4">
        <f t="shared" si="419"/>
        <v>8</v>
      </c>
      <c r="AF324" s="4">
        <f t="shared" si="420"/>
        <v>1.6666666666666667</v>
      </c>
      <c r="AG324" s="4">
        <f t="shared" si="421"/>
        <v>0.46666666666666662</v>
      </c>
      <c r="AH324" s="4">
        <f t="shared" si="422"/>
        <v>2.1428571428571428</v>
      </c>
      <c r="AI324" s="4">
        <f t="shared" si="423"/>
        <v>-9.3333333333333321</v>
      </c>
      <c r="AJ324" s="4">
        <f t="shared" si="424"/>
        <v>-5.0666666666666673</v>
      </c>
      <c r="AK324" s="4">
        <f t="shared" si="425"/>
        <v>-4.2666666666666657</v>
      </c>
      <c r="AL324" s="4">
        <f t="shared" si="426"/>
        <v>-1.706666666666667</v>
      </c>
      <c r="AM324" s="4">
        <f t="shared" si="427"/>
        <v>1.706666666666667</v>
      </c>
      <c r="AN324" s="4">
        <f t="shared" si="428"/>
        <v>-4.6666666666666661</v>
      </c>
      <c r="AO324" s="4">
        <f t="shared" si="429"/>
        <v>-2.5333333333333337</v>
      </c>
      <c r="AP324" s="4">
        <f t="shared" si="430"/>
        <v>-2.1333333333333329</v>
      </c>
      <c r="AQ324" s="4">
        <f t="shared" si="431"/>
        <v>-0.8533333333333335</v>
      </c>
      <c r="AR324" s="4">
        <f t="shared" si="432"/>
        <v>0.8533333333333335</v>
      </c>
      <c r="AS324" s="4">
        <f t="shared" si="433"/>
        <v>-1.3597029935721501</v>
      </c>
      <c r="AT324" s="4">
        <f t="shared" si="434"/>
        <v>-1.194835372923591</v>
      </c>
      <c r="AU324" s="4">
        <f t="shared" si="435"/>
        <v>-1.1324597669369387</v>
      </c>
      <c r="AV324" s="4">
        <f t="shared" si="436"/>
        <v>-0.70642605565605621</v>
      </c>
      <c r="AW324" s="4">
        <f t="shared" si="437"/>
        <v>0.70642605565605621</v>
      </c>
      <c r="AX324" s="4">
        <f t="shared" si="438"/>
        <v>-244.74653884298698</v>
      </c>
      <c r="AY324" s="4">
        <f t="shared" si="439"/>
        <v>-215.0703671262464</v>
      </c>
      <c r="AZ324" s="4">
        <f t="shared" si="440"/>
        <v>-203.84275804864896</v>
      </c>
      <c r="BA324" s="4">
        <f t="shared" si="441"/>
        <v>-127.15669001809012</v>
      </c>
      <c r="BB324" s="4">
        <f t="shared" si="442"/>
        <v>127.15669001809012</v>
      </c>
      <c r="BC324" s="4">
        <f t="shared" si="443"/>
        <v>-0.87499999999999989</v>
      </c>
      <c r="BD324" s="4">
        <f t="shared" si="444"/>
        <v>-0.79166666666666674</v>
      </c>
      <c r="BE324" s="4">
        <f t="shared" si="445"/>
        <v>-0.39999999999999991</v>
      </c>
      <c r="BF324" s="4">
        <f t="shared" si="446"/>
        <v>-0.53333333333333344</v>
      </c>
      <c r="BG324" s="4">
        <f t="shared" si="447"/>
        <v>1.1428571428571432</v>
      </c>
      <c r="BH324" s="4">
        <f t="shared" si="448"/>
        <v>4.6723774581160624</v>
      </c>
      <c r="BI324" s="4">
        <f t="shared" si="449"/>
        <v>6.1333333333333329</v>
      </c>
      <c r="BJ324" s="4">
        <f t="shared" si="450"/>
        <v>0.76180067251892325</v>
      </c>
      <c r="BK324" s="4">
        <f t="shared" si="451"/>
        <v>1.2067955732250411</v>
      </c>
      <c r="BL324" s="4">
        <f t="shared" si="452"/>
        <v>2.3466666666666667</v>
      </c>
      <c r="BM324" s="4">
        <f t="shared" si="453"/>
        <v>0.51425947722657994</v>
      </c>
      <c r="BN324" s="3">
        <f t="shared" si="454"/>
        <v>0</v>
      </c>
      <c r="BO324" s="3">
        <v>100</v>
      </c>
      <c r="BP324" s="3">
        <f t="shared" si="455"/>
        <v>-1</v>
      </c>
      <c r="BQ324" s="3">
        <f t="shared" si="456"/>
        <v>-100</v>
      </c>
      <c r="BR324" s="3">
        <f t="shared" si="457"/>
        <v>1</v>
      </c>
      <c r="BS324" s="3">
        <f t="shared" si="458"/>
        <v>9</v>
      </c>
      <c r="BT324" s="3">
        <f t="shared" ref="BT324:BT387" si="471">BS324*100</f>
        <v>900</v>
      </c>
      <c r="BU324" s="3">
        <f t="shared" si="459"/>
        <v>0</v>
      </c>
      <c r="BV324" s="3">
        <f t="shared" si="460"/>
        <v>-1</v>
      </c>
      <c r="BW324" s="3">
        <f t="shared" ref="BW324:BW387" si="472">BV324*100</f>
        <v>-100</v>
      </c>
      <c r="BX324" s="3">
        <f t="shared" si="461"/>
        <v>0</v>
      </c>
      <c r="BY324" s="3">
        <f t="shared" si="462"/>
        <v>-1</v>
      </c>
      <c r="BZ324" s="3">
        <f t="shared" ref="BZ324:BZ387" si="473">BY324*100</f>
        <v>-100</v>
      </c>
      <c r="CA324" s="3">
        <f t="shared" si="463"/>
        <v>1</v>
      </c>
      <c r="CB324" s="3">
        <f t="shared" si="464"/>
        <v>2</v>
      </c>
      <c r="CC324" s="3">
        <f t="shared" si="465"/>
        <v>200</v>
      </c>
      <c r="CD324" s="3">
        <f t="shared" si="466"/>
        <v>0</v>
      </c>
      <c r="CE324" s="3">
        <f t="shared" si="467"/>
        <v>1</v>
      </c>
      <c r="CF324" s="3">
        <f t="shared" ref="CF324:CF387" si="474">SUM(CD324:CE324)</f>
        <v>1</v>
      </c>
      <c r="CG324" s="16" t="str">
        <f t="shared" ref="CG324:CG387" si="475">IF(CF324=2,"BackCasa","")</f>
        <v/>
      </c>
      <c r="CI324" s="12">
        <f t="shared" ref="CI324:CI387" si="476">IF(AE324&gt;=0.0670588235294118,1,0)</f>
        <v>1</v>
      </c>
      <c r="CJ324" s="12">
        <f t="shared" ref="CJ324:CJ387" si="477">IF(AE324&lt;=0.567058823529412,1,0)</f>
        <v>0</v>
      </c>
      <c r="CK324" s="12">
        <f t="shared" ref="CK324:CK387" si="478">SUM(CI324:CJ324)</f>
        <v>1</v>
      </c>
      <c r="CL324" s="12" t="str">
        <f t="shared" ref="CL324:CL387" si="479">IF(CK324=2,"Over2.5","")</f>
        <v/>
      </c>
      <c r="CM324" s="12">
        <f t="shared" si="468"/>
        <v>1</v>
      </c>
      <c r="CN324" s="12">
        <f t="shared" si="469"/>
        <v>1</v>
      </c>
      <c r="CO324" s="12">
        <f t="shared" ref="CO324:CO387" si="480">SUM(CM324:CN324)</f>
        <v>2</v>
      </c>
      <c r="CP324" s="12" t="str">
        <f t="shared" ref="CP324:CP387" si="481">IF(CO324=2,"Under2.5","")</f>
        <v>Under2.5</v>
      </c>
    </row>
    <row r="325" spans="1:94" x14ac:dyDescent="0.25">
      <c r="A325" t="s">
        <v>127</v>
      </c>
      <c r="B325" t="s">
        <v>253</v>
      </c>
      <c r="C325" t="s">
        <v>129</v>
      </c>
      <c r="D325" t="s">
        <v>24</v>
      </c>
      <c r="E325" t="s">
        <v>17</v>
      </c>
      <c r="F325" s="3">
        <v>6</v>
      </c>
      <c r="G325" s="3">
        <v>0</v>
      </c>
      <c r="H325" s="3" t="str">
        <f t="shared" si="470"/>
        <v>H</v>
      </c>
      <c r="I325" s="3">
        <v>1.65</v>
      </c>
      <c r="J325" s="3">
        <v>4</v>
      </c>
      <c r="K325" s="3">
        <v>5</v>
      </c>
      <c r="L325" s="3">
        <v>1.62</v>
      </c>
      <c r="M325" s="3">
        <v>2.2999999999999998</v>
      </c>
      <c r="N325" s="3">
        <f t="shared" si="402"/>
        <v>6</v>
      </c>
      <c r="O325" s="3">
        <f t="shared" si="403"/>
        <v>5.6060606060606144E-2</v>
      </c>
      <c r="P325" s="3">
        <f t="shared" si="404"/>
        <v>5.2066559312936134E-2</v>
      </c>
      <c r="Q325" s="3">
        <f t="shared" si="405"/>
        <v>1.7424999999999999</v>
      </c>
      <c r="R325" s="3">
        <f t="shared" si="406"/>
        <v>4.2242424242424246</v>
      </c>
      <c r="S325" s="3">
        <f t="shared" si="407"/>
        <v>5.2803030303030312</v>
      </c>
      <c r="T325" s="3">
        <f t="shared" si="408"/>
        <v>1.710818181818182</v>
      </c>
      <c r="U325" s="3">
        <f t="shared" si="409"/>
        <v>2.4289393939393937</v>
      </c>
      <c r="V325" s="4">
        <f t="shared" si="410"/>
        <v>0.60606060606060608</v>
      </c>
      <c r="W325" s="4">
        <f t="shared" si="411"/>
        <v>0.25</v>
      </c>
      <c r="X325" s="4">
        <f t="shared" si="412"/>
        <v>0.2</v>
      </c>
      <c r="Y325" s="4">
        <f t="shared" si="413"/>
        <v>0.61728395061728392</v>
      </c>
      <c r="Z325" s="4">
        <f t="shared" si="414"/>
        <v>0.43478260869565222</v>
      </c>
      <c r="AA325" s="4">
        <f t="shared" si="415"/>
        <v>0.41249999999999998</v>
      </c>
      <c r="AB325" s="4">
        <f t="shared" si="416"/>
        <v>0.32999999999999996</v>
      </c>
      <c r="AC325" s="4">
        <f t="shared" si="417"/>
        <v>2.4242424242424243</v>
      </c>
      <c r="AD325" s="4">
        <f t="shared" si="418"/>
        <v>0.8</v>
      </c>
      <c r="AE325" s="4">
        <f t="shared" si="419"/>
        <v>3.0303030303030303</v>
      </c>
      <c r="AF325" s="4">
        <f t="shared" si="420"/>
        <v>1.25</v>
      </c>
      <c r="AG325" s="4">
        <f t="shared" si="421"/>
        <v>0.70434782608695667</v>
      </c>
      <c r="AH325" s="4">
        <f t="shared" si="422"/>
        <v>1.419753086419753</v>
      </c>
      <c r="AI325" s="4">
        <f t="shared" si="423"/>
        <v>-3.5378030303030314</v>
      </c>
      <c r="AJ325" s="4">
        <f t="shared" si="424"/>
        <v>-2.4817424242424249</v>
      </c>
      <c r="AK325" s="4">
        <f t="shared" si="425"/>
        <v>-1.0560606060606066</v>
      </c>
      <c r="AL325" s="4">
        <f t="shared" si="426"/>
        <v>-0.71812121212121172</v>
      </c>
      <c r="AM325" s="4">
        <f t="shared" si="427"/>
        <v>0.71812121212121172</v>
      </c>
      <c r="AN325" s="4">
        <f t="shared" si="428"/>
        <v>-1.7689015151515157</v>
      </c>
      <c r="AO325" s="4">
        <f t="shared" si="429"/>
        <v>-1.2408712121212124</v>
      </c>
      <c r="AP325" s="4">
        <f t="shared" si="430"/>
        <v>-0.52803030303030329</v>
      </c>
      <c r="AQ325" s="4">
        <f t="shared" si="431"/>
        <v>-0.35906060606060586</v>
      </c>
      <c r="AR325" s="4">
        <f t="shared" si="432"/>
        <v>0.35906060606060586</v>
      </c>
      <c r="AS325" s="4">
        <f t="shared" si="433"/>
        <v>-1.0562652833798691</v>
      </c>
      <c r="AT325" s="4">
        <f t="shared" si="434"/>
        <v>-0.89247701123330281</v>
      </c>
      <c r="AU325" s="4">
        <f t="shared" si="435"/>
        <v>-0.48581958189816327</v>
      </c>
      <c r="AV325" s="4">
        <f t="shared" si="436"/>
        <v>-0.34472371528034229</v>
      </c>
      <c r="AW325" s="4">
        <f t="shared" si="437"/>
        <v>0.34472371528034229</v>
      </c>
      <c r="AX325" s="4">
        <f t="shared" si="438"/>
        <v>-190.12775100837644</v>
      </c>
      <c r="AY325" s="4">
        <f t="shared" si="439"/>
        <v>-160.6458620219945</v>
      </c>
      <c r="AZ325" s="4">
        <f t="shared" si="440"/>
        <v>-87.447524741669397</v>
      </c>
      <c r="BA325" s="4">
        <f t="shared" si="441"/>
        <v>-62.050268750461619</v>
      </c>
      <c r="BB325" s="4">
        <f t="shared" si="442"/>
        <v>62.050268750461619</v>
      </c>
      <c r="BC325" s="4">
        <f t="shared" si="443"/>
        <v>-0.67000000000000015</v>
      </c>
      <c r="BD325" s="4">
        <f t="shared" si="444"/>
        <v>-0.58750000000000013</v>
      </c>
      <c r="BE325" s="4">
        <f t="shared" si="445"/>
        <v>-0.20000000000000007</v>
      </c>
      <c r="BF325" s="4">
        <f t="shared" si="446"/>
        <v>-0.29565217391304333</v>
      </c>
      <c r="BG325" s="4">
        <f t="shared" si="447"/>
        <v>0.41975308641975279</v>
      </c>
      <c r="BH325" s="4">
        <f t="shared" si="448"/>
        <v>1.8161479264815348</v>
      </c>
      <c r="BI325" s="4">
        <f t="shared" si="449"/>
        <v>3.749015151515152</v>
      </c>
      <c r="BJ325" s="4">
        <f t="shared" si="450"/>
        <v>0.48443333864562926</v>
      </c>
      <c r="BK325" s="4">
        <f t="shared" si="451"/>
        <v>0.50778837880481009</v>
      </c>
      <c r="BL325" s="4">
        <f t="shared" si="452"/>
        <v>2.0698787878787881</v>
      </c>
      <c r="BM325" s="4">
        <f t="shared" si="453"/>
        <v>0.24532276081982154</v>
      </c>
      <c r="BN325" s="3">
        <f t="shared" si="454"/>
        <v>1</v>
      </c>
      <c r="BO325" s="3">
        <v>100</v>
      </c>
      <c r="BP325" s="3">
        <f t="shared" si="455"/>
        <v>0.64999999999999991</v>
      </c>
      <c r="BQ325" s="3">
        <f t="shared" si="456"/>
        <v>64.999999999999986</v>
      </c>
      <c r="BR325" s="3">
        <f t="shared" si="457"/>
        <v>0</v>
      </c>
      <c r="BS325" s="3">
        <f t="shared" si="458"/>
        <v>-1</v>
      </c>
      <c r="BT325" s="3">
        <f t="shared" si="471"/>
        <v>-100</v>
      </c>
      <c r="BU325" s="3">
        <f t="shared" si="459"/>
        <v>0</v>
      </c>
      <c r="BV325" s="3">
        <f t="shared" si="460"/>
        <v>-1</v>
      </c>
      <c r="BW325" s="3">
        <f t="shared" si="472"/>
        <v>-100</v>
      </c>
      <c r="BX325" s="3">
        <f t="shared" si="461"/>
        <v>1</v>
      </c>
      <c r="BY325" s="3">
        <f t="shared" si="462"/>
        <v>0.62000000000000011</v>
      </c>
      <c r="BZ325" s="3">
        <f t="shared" si="473"/>
        <v>62.000000000000014</v>
      </c>
      <c r="CA325" s="3">
        <f t="shared" si="463"/>
        <v>0</v>
      </c>
      <c r="CB325" s="3">
        <f t="shared" si="464"/>
        <v>-1</v>
      </c>
      <c r="CC325" s="3">
        <f t="shared" si="465"/>
        <v>-100</v>
      </c>
      <c r="CD325" s="3">
        <f t="shared" si="466"/>
        <v>1</v>
      </c>
      <c r="CE325" s="3">
        <f t="shared" si="467"/>
        <v>1</v>
      </c>
      <c r="CF325" s="3">
        <f t="shared" si="474"/>
        <v>2</v>
      </c>
      <c r="CG325" s="16" t="str">
        <f t="shared" si="475"/>
        <v>BackCasa</v>
      </c>
      <c r="CI325" s="12">
        <f t="shared" si="476"/>
        <v>1</v>
      </c>
      <c r="CJ325" s="12">
        <f t="shared" si="477"/>
        <v>0</v>
      </c>
      <c r="CK325" s="12">
        <f t="shared" si="478"/>
        <v>1</v>
      </c>
      <c r="CL325" s="12" t="str">
        <f t="shared" si="479"/>
        <v/>
      </c>
      <c r="CM325" s="12">
        <f t="shared" si="468"/>
        <v>1</v>
      </c>
      <c r="CN325" s="12">
        <f t="shared" si="469"/>
        <v>1</v>
      </c>
      <c r="CO325" s="12">
        <f t="shared" si="480"/>
        <v>2</v>
      </c>
      <c r="CP325" s="12" t="str">
        <f t="shared" si="481"/>
        <v>Under2.5</v>
      </c>
    </row>
    <row r="326" spans="1:94" x14ac:dyDescent="0.25">
      <c r="A326" t="s">
        <v>127</v>
      </c>
      <c r="B326" t="s">
        <v>254</v>
      </c>
      <c r="C326" t="s">
        <v>134</v>
      </c>
      <c r="D326" t="s">
        <v>16</v>
      </c>
      <c r="E326" t="s">
        <v>22</v>
      </c>
      <c r="F326" s="3">
        <v>1</v>
      </c>
      <c r="G326" s="3">
        <v>5</v>
      </c>
      <c r="H326" s="3" t="str">
        <f t="shared" si="470"/>
        <v>A</v>
      </c>
      <c r="I326" s="3">
        <v>2.8</v>
      </c>
      <c r="J326" s="3">
        <v>3.6</v>
      </c>
      <c r="K326" s="3">
        <v>2.38</v>
      </c>
      <c r="L326" s="3">
        <v>1.73</v>
      </c>
      <c r="M326" s="3">
        <v>2.1</v>
      </c>
      <c r="N326" s="3">
        <f t="shared" si="402"/>
        <v>6</v>
      </c>
      <c r="O326" s="3">
        <f t="shared" si="403"/>
        <v>5.5088702147525703E-2</v>
      </c>
      <c r="P326" s="3">
        <f t="shared" si="404"/>
        <v>5.4225158271401064E-2</v>
      </c>
      <c r="Q326" s="3">
        <f t="shared" si="405"/>
        <v>2.9542483660130716</v>
      </c>
      <c r="R326" s="3">
        <f t="shared" si="406"/>
        <v>3.7983193277310927</v>
      </c>
      <c r="S326" s="3">
        <f t="shared" si="407"/>
        <v>2.5111111111111111</v>
      </c>
      <c r="T326" s="3">
        <f t="shared" si="408"/>
        <v>1.8253034547152194</v>
      </c>
      <c r="U326" s="3">
        <f t="shared" si="409"/>
        <v>2.215686274509804</v>
      </c>
      <c r="V326" s="4">
        <f t="shared" si="410"/>
        <v>0.35714285714285715</v>
      </c>
      <c r="W326" s="4">
        <f t="shared" si="411"/>
        <v>0.27777777777777779</v>
      </c>
      <c r="X326" s="4">
        <f t="shared" si="412"/>
        <v>0.42016806722689076</v>
      </c>
      <c r="Y326" s="4">
        <f t="shared" si="413"/>
        <v>0.5780346820809249</v>
      </c>
      <c r="Z326" s="4">
        <f t="shared" si="414"/>
        <v>0.47619047619047616</v>
      </c>
      <c r="AA326" s="4">
        <f t="shared" si="415"/>
        <v>0.77777777777777768</v>
      </c>
      <c r="AB326" s="4">
        <f t="shared" si="416"/>
        <v>1.1764705882352942</v>
      </c>
      <c r="AC326" s="4">
        <f t="shared" si="417"/>
        <v>1.2857142857142858</v>
      </c>
      <c r="AD326" s="4">
        <f t="shared" si="418"/>
        <v>1.5126050420168069</v>
      </c>
      <c r="AE326" s="4">
        <f t="shared" si="419"/>
        <v>0.85</v>
      </c>
      <c r="AF326" s="4">
        <f t="shared" si="420"/>
        <v>0.66111111111111109</v>
      </c>
      <c r="AG326" s="4">
        <f t="shared" si="421"/>
        <v>0.82380952380952377</v>
      </c>
      <c r="AH326" s="4">
        <f t="shared" si="422"/>
        <v>1.2138728323699424</v>
      </c>
      <c r="AI326" s="4">
        <f t="shared" si="423"/>
        <v>0.44313725490196054</v>
      </c>
      <c r="AJ326" s="4">
        <f t="shared" si="424"/>
        <v>-0.8440709617180211</v>
      </c>
      <c r="AK326" s="4">
        <f t="shared" si="425"/>
        <v>1.2872082166199816</v>
      </c>
      <c r="AL326" s="4">
        <f t="shared" si="426"/>
        <v>-0.39038281979458467</v>
      </c>
      <c r="AM326" s="4">
        <f t="shared" si="427"/>
        <v>0.39038281979458467</v>
      </c>
      <c r="AN326" s="4">
        <f t="shared" si="428"/>
        <v>0.22156862745098027</v>
      </c>
      <c r="AO326" s="4">
        <f t="shared" si="429"/>
        <v>-0.42203548085901055</v>
      </c>
      <c r="AP326" s="4">
        <f t="shared" si="430"/>
        <v>0.64360410830999082</v>
      </c>
      <c r="AQ326" s="4">
        <f t="shared" si="431"/>
        <v>-0.19519140989729233</v>
      </c>
      <c r="AR326" s="4">
        <f t="shared" si="432"/>
        <v>0.19519140989729233</v>
      </c>
      <c r="AS326" s="4">
        <f t="shared" si="433"/>
        <v>0.21804602236647377</v>
      </c>
      <c r="AT326" s="4">
        <f t="shared" si="434"/>
        <v>-0.39935699585865247</v>
      </c>
      <c r="AU326" s="4">
        <f t="shared" si="435"/>
        <v>0.57186583899324284</v>
      </c>
      <c r="AV326" s="4">
        <f t="shared" si="436"/>
        <v>-0.19276766898490325</v>
      </c>
      <c r="AW326" s="4">
        <f t="shared" si="437"/>
        <v>0.19276766898490325</v>
      </c>
      <c r="AX326" s="4">
        <f t="shared" si="438"/>
        <v>39.248284025965276</v>
      </c>
      <c r="AY326" s="4">
        <f t="shared" si="439"/>
        <v>-71.884259254557435</v>
      </c>
      <c r="AZ326" s="4">
        <f t="shared" si="440"/>
        <v>102.93585101878371</v>
      </c>
      <c r="BA326" s="4">
        <f t="shared" si="441"/>
        <v>-34.698180417282586</v>
      </c>
      <c r="BB326" s="4">
        <f t="shared" si="442"/>
        <v>34.698180417282586</v>
      </c>
      <c r="BC326" s="4">
        <f t="shared" si="443"/>
        <v>0.17647058823529402</v>
      </c>
      <c r="BD326" s="4">
        <f t="shared" si="444"/>
        <v>-0.22222222222222235</v>
      </c>
      <c r="BE326" s="4">
        <f t="shared" si="445"/>
        <v>0.5126050420168069</v>
      </c>
      <c r="BF326" s="4">
        <f t="shared" si="446"/>
        <v>-0.17619047619047626</v>
      </c>
      <c r="BG326" s="4">
        <f t="shared" si="447"/>
        <v>0.21387283236994228</v>
      </c>
      <c r="BH326" s="4">
        <f t="shared" si="448"/>
        <v>0.65392805517014319</v>
      </c>
      <c r="BI326" s="4">
        <f t="shared" si="449"/>
        <v>3.0878929349517583</v>
      </c>
      <c r="BJ326" s="4">
        <f t="shared" si="450"/>
        <v>0.21177160897269237</v>
      </c>
      <c r="BK326" s="4">
        <f t="shared" si="451"/>
        <v>0.27604233913547677</v>
      </c>
      <c r="BL326" s="4">
        <f t="shared" si="452"/>
        <v>2.0204948646125116</v>
      </c>
      <c r="BM326" s="4">
        <f t="shared" si="453"/>
        <v>0.13662115354518156</v>
      </c>
      <c r="BN326" s="3">
        <f t="shared" si="454"/>
        <v>0</v>
      </c>
      <c r="BO326" s="3">
        <v>100</v>
      </c>
      <c r="BP326" s="3">
        <f t="shared" si="455"/>
        <v>-1</v>
      </c>
      <c r="BQ326" s="3">
        <f t="shared" si="456"/>
        <v>-100</v>
      </c>
      <c r="BR326" s="3">
        <f t="shared" si="457"/>
        <v>1</v>
      </c>
      <c r="BS326" s="3">
        <f t="shared" si="458"/>
        <v>1.38</v>
      </c>
      <c r="BT326" s="3">
        <f t="shared" si="471"/>
        <v>138</v>
      </c>
      <c r="BU326" s="3">
        <f t="shared" si="459"/>
        <v>0</v>
      </c>
      <c r="BV326" s="3">
        <f t="shared" si="460"/>
        <v>-1</v>
      </c>
      <c r="BW326" s="3">
        <f t="shared" si="472"/>
        <v>-100</v>
      </c>
      <c r="BX326" s="3">
        <f t="shared" si="461"/>
        <v>1</v>
      </c>
      <c r="BY326" s="3">
        <f t="shared" si="462"/>
        <v>0.73</v>
      </c>
      <c r="BZ326" s="3">
        <f t="shared" si="473"/>
        <v>73</v>
      </c>
      <c r="CA326" s="3">
        <f t="shared" si="463"/>
        <v>0</v>
      </c>
      <c r="CB326" s="3">
        <f t="shared" si="464"/>
        <v>-1</v>
      </c>
      <c r="CC326" s="3">
        <f t="shared" si="465"/>
        <v>-100</v>
      </c>
      <c r="CD326" s="3">
        <f t="shared" si="466"/>
        <v>1</v>
      </c>
      <c r="CE326" s="3">
        <f t="shared" si="467"/>
        <v>0</v>
      </c>
      <c r="CF326" s="3">
        <f t="shared" si="474"/>
        <v>1</v>
      </c>
      <c r="CG326" s="16" t="str">
        <f t="shared" si="475"/>
        <v/>
      </c>
      <c r="CI326" s="12">
        <f t="shared" si="476"/>
        <v>1</v>
      </c>
      <c r="CJ326" s="12">
        <f t="shared" si="477"/>
        <v>0</v>
      </c>
      <c r="CK326" s="12">
        <f t="shared" si="478"/>
        <v>1</v>
      </c>
      <c r="CL326" s="12" t="str">
        <f t="shared" si="479"/>
        <v/>
      </c>
      <c r="CM326" s="12">
        <f t="shared" si="468"/>
        <v>1</v>
      </c>
      <c r="CN326" s="12">
        <f t="shared" si="469"/>
        <v>0</v>
      </c>
      <c r="CO326" s="12">
        <f t="shared" si="480"/>
        <v>1</v>
      </c>
      <c r="CP326" s="12" t="str">
        <f t="shared" si="481"/>
        <v/>
      </c>
    </row>
    <row r="327" spans="1:94" x14ac:dyDescent="0.25">
      <c r="A327" t="s">
        <v>127</v>
      </c>
      <c r="B327" t="s">
        <v>254</v>
      </c>
      <c r="C327" t="s">
        <v>134</v>
      </c>
      <c r="D327" t="s">
        <v>135</v>
      </c>
      <c r="E327" t="s">
        <v>11</v>
      </c>
      <c r="F327" s="3">
        <v>1</v>
      </c>
      <c r="G327" s="3">
        <v>4</v>
      </c>
      <c r="H327" s="3" t="str">
        <f t="shared" si="470"/>
        <v>A</v>
      </c>
      <c r="I327" s="3">
        <v>2.6</v>
      </c>
      <c r="J327" s="3">
        <v>3.4</v>
      </c>
      <c r="K327" s="3">
        <v>2.63</v>
      </c>
      <c r="L327" s="3">
        <v>1.73</v>
      </c>
      <c r="M327" s="3">
        <v>2.1</v>
      </c>
      <c r="N327" s="3">
        <f t="shared" si="402"/>
        <v>5</v>
      </c>
      <c r="O327" s="3">
        <f t="shared" si="403"/>
        <v>5.8961168556337373E-2</v>
      </c>
      <c r="P327" s="3">
        <f t="shared" si="404"/>
        <v>5.4225158271401064E-2</v>
      </c>
      <c r="Q327" s="3">
        <f t="shared" si="405"/>
        <v>2.7532990382464773</v>
      </c>
      <c r="R327" s="3">
        <f t="shared" si="406"/>
        <v>3.600467973091547</v>
      </c>
      <c r="S327" s="3">
        <f t="shared" si="407"/>
        <v>2.7850678733031673</v>
      </c>
      <c r="T327" s="3">
        <f t="shared" si="408"/>
        <v>1.8320028216024635</v>
      </c>
      <c r="U327" s="3">
        <f t="shared" si="409"/>
        <v>2.2238184539683088</v>
      </c>
      <c r="V327" s="4">
        <f t="shared" si="410"/>
        <v>0.38461538461538458</v>
      </c>
      <c r="W327" s="4">
        <f t="shared" si="411"/>
        <v>0.29411764705882354</v>
      </c>
      <c r="X327" s="4">
        <f t="shared" si="412"/>
        <v>0.38022813688212931</v>
      </c>
      <c r="Y327" s="4">
        <f t="shared" si="413"/>
        <v>0.5780346820809249</v>
      </c>
      <c r="Z327" s="4">
        <f t="shared" si="414"/>
        <v>0.47619047619047616</v>
      </c>
      <c r="AA327" s="4">
        <f t="shared" si="415"/>
        <v>0.76470588235294124</v>
      </c>
      <c r="AB327" s="4">
        <f t="shared" si="416"/>
        <v>0.98859315589353625</v>
      </c>
      <c r="AC327" s="4">
        <f t="shared" si="417"/>
        <v>1.3076923076923077</v>
      </c>
      <c r="AD327" s="4">
        <f t="shared" si="418"/>
        <v>1.2927756653992395</v>
      </c>
      <c r="AE327" s="4">
        <f t="shared" si="419"/>
        <v>1.0115384615384615</v>
      </c>
      <c r="AF327" s="4">
        <f t="shared" si="420"/>
        <v>0.77352941176470591</v>
      </c>
      <c r="AG327" s="4">
        <f t="shared" si="421"/>
        <v>0.82380952380952377</v>
      </c>
      <c r="AH327" s="4">
        <f t="shared" si="422"/>
        <v>1.2138728323699424</v>
      </c>
      <c r="AI327" s="4">
        <f t="shared" si="423"/>
        <v>-3.1768835056690037E-2</v>
      </c>
      <c r="AJ327" s="4">
        <f t="shared" si="424"/>
        <v>-0.84716893484506972</v>
      </c>
      <c r="AK327" s="4">
        <f t="shared" si="425"/>
        <v>0.81540009978837968</v>
      </c>
      <c r="AL327" s="4">
        <f t="shared" si="426"/>
        <v>-0.39181563236584527</v>
      </c>
      <c r="AM327" s="4">
        <f t="shared" si="427"/>
        <v>0.39181563236584527</v>
      </c>
      <c r="AN327" s="4">
        <f t="shared" si="428"/>
        <v>-1.5884417528345018E-2</v>
      </c>
      <c r="AO327" s="4">
        <f t="shared" si="429"/>
        <v>-0.42358446742253486</v>
      </c>
      <c r="AP327" s="4">
        <f t="shared" si="430"/>
        <v>0.40770004989418984</v>
      </c>
      <c r="AQ327" s="4">
        <f t="shared" si="431"/>
        <v>-0.19590781618292263</v>
      </c>
      <c r="AR327" s="4">
        <f t="shared" si="432"/>
        <v>0.19590781618292263</v>
      </c>
      <c r="AS327" s="4">
        <f t="shared" si="433"/>
        <v>-1.5883081773102801E-2</v>
      </c>
      <c r="AT327" s="4">
        <f t="shared" si="434"/>
        <v>-0.40067106792355922</v>
      </c>
      <c r="AU327" s="4">
        <f t="shared" si="435"/>
        <v>0.38712667603266393</v>
      </c>
      <c r="AV327" s="4">
        <f t="shared" si="436"/>
        <v>-0.19345768911625308</v>
      </c>
      <c r="AW327" s="4">
        <f t="shared" si="437"/>
        <v>0.19345768911625308</v>
      </c>
      <c r="AX327" s="4">
        <f t="shared" si="438"/>
        <v>-2.8589547191585041</v>
      </c>
      <c r="AY327" s="4">
        <f t="shared" si="439"/>
        <v>-72.120792226240653</v>
      </c>
      <c r="AZ327" s="4">
        <f t="shared" si="440"/>
        <v>69.682801685879511</v>
      </c>
      <c r="BA327" s="4">
        <f t="shared" si="441"/>
        <v>-34.822384040925556</v>
      </c>
      <c r="BB327" s="4">
        <f t="shared" si="442"/>
        <v>34.822384040925556</v>
      </c>
      <c r="BC327" s="4">
        <f t="shared" si="443"/>
        <v>-1.1406844106463847E-2</v>
      </c>
      <c r="BD327" s="4">
        <f t="shared" si="444"/>
        <v>-0.23529411764705879</v>
      </c>
      <c r="BE327" s="4">
        <f t="shared" si="445"/>
        <v>0.29277566539923949</v>
      </c>
      <c r="BF327" s="4">
        <f t="shared" si="446"/>
        <v>-0.17619047619047637</v>
      </c>
      <c r="BG327" s="4">
        <f t="shared" si="447"/>
        <v>0.21387283236994245</v>
      </c>
      <c r="BH327" s="4">
        <f t="shared" si="448"/>
        <v>0.48020512731232662</v>
      </c>
      <c r="BI327" s="4">
        <f t="shared" si="449"/>
        <v>3.046278294880397</v>
      </c>
      <c r="BJ327" s="4">
        <f t="shared" si="450"/>
        <v>0.15763665720212225</v>
      </c>
      <c r="BK327" s="4">
        <f t="shared" si="451"/>
        <v>0.27705549062078449</v>
      </c>
      <c r="BL327" s="4">
        <f t="shared" si="452"/>
        <v>2.0279106377853862</v>
      </c>
      <c r="BM327" s="4">
        <f t="shared" si="453"/>
        <v>0.13662115354518165</v>
      </c>
      <c r="BN327" s="3">
        <f t="shared" si="454"/>
        <v>0</v>
      </c>
      <c r="BO327" s="3">
        <v>100</v>
      </c>
      <c r="BP327" s="3">
        <f t="shared" si="455"/>
        <v>-1</v>
      </c>
      <c r="BQ327" s="3">
        <f t="shared" si="456"/>
        <v>-100</v>
      </c>
      <c r="BR327" s="3">
        <f t="shared" si="457"/>
        <v>1</v>
      </c>
      <c r="BS327" s="3">
        <f t="shared" si="458"/>
        <v>1.63</v>
      </c>
      <c r="BT327" s="3">
        <f t="shared" si="471"/>
        <v>163</v>
      </c>
      <c r="BU327" s="3">
        <f t="shared" si="459"/>
        <v>0</v>
      </c>
      <c r="BV327" s="3">
        <f t="shared" si="460"/>
        <v>-1</v>
      </c>
      <c r="BW327" s="3">
        <f t="shared" si="472"/>
        <v>-100</v>
      </c>
      <c r="BX327" s="3">
        <f t="shared" si="461"/>
        <v>1</v>
      </c>
      <c r="BY327" s="3">
        <f t="shared" si="462"/>
        <v>0.73</v>
      </c>
      <c r="BZ327" s="3">
        <f t="shared" si="473"/>
        <v>73</v>
      </c>
      <c r="CA327" s="3">
        <f t="shared" si="463"/>
        <v>0</v>
      </c>
      <c r="CB327" s="3">
        <f t="shared" si="464"/>
        <v>-1</v>
      </c>
      <c r="CC327" s="3">
        <f t="shared" si="465"/>
        <v>-100</v>
      </c>
      <c r="CD327" s="3">
        <f t="shared" si="466"/>
        <v>1</v>
      </c>
      <c r="CE327" s="3">
        <f t="shared" si="467"/>
        <v>0</v>
      </c>
      <c r="CF327" s="3">
        <f t="shared" si="474"/>
        <v>1</v>
      </c>
      <c r="CG327" s="16" t="str">
        <f t="shared" si="475"/>
        <v/>
      </c>
      <c r="CI327" s="12">
        <f t="shared" si="476"/>
        <v>1</v>
      </c>
      <c r="CJ327" s="12">
        <f t="shared" si="477"/>
        <v>0</v>
      </c>
      <c r="CK327" s="12">
        <f t="shared" si="478"/>
        <v>1</v>
      </c>
      <c r="CL327" s="12" t="str">
        <f t="shared" si="479"/>
        <v/>
      </c>
      <c r="CM327" s="12">
        <f t="shared" si="468"/>
        <v>1</v>
      </c>
      <c r="CN327" s="12">
        <f t="shared" si="469"/>
        <v>0</v>
      </c>
      <c r="CO327" s="12">
        <f t="shared" si="480"/>
        <v>1</v>
      </c>
      <c r="CP327" s="12" t="str">
        <f t="shared" si="481"/>
        <v/>
      </c>
    </row>
    <row r="328" spans="1:94" x14ac:dyDescent="0.25">
      <c r="A328" t="s">
        <v>127</v>
      </c>
      <c r="B328" t="s">
        <v>254</v>
      </c>
      <c r="C328" t="s">
        <v>162</v>
      </c>
      <c r="D328" t="s">
        <v>26</v>
      </c>
      <c r="E328" t="s">
        <v>12</v>
      </c>
      <c r="F328" s="3">
        <v>0</v>
      </c>
      <c r="G328" s="3">
        <v>2</v>
      </c>
      <c r="H328" s="3" t="str">
        <f t="shared" si="470"/>
        <v>A</v>
      </c>
      <c r="I328" s="3">
        <v>11</v>
      </c>
      <c r="J328" s="3">
        <v>6</v>
      </c>
      <c r="K328" s="3">
        <v>1.22</v>
      </c>
      <c r="L328" s="3">
        <v>1.57</v>
      </c>
      <c r="M328" s="3">
        <v>2.38</v>
      </c>
      <c r="N328" s="3">
        <f t="shared" si="402"/>
        <v>2</v>
      </c>
      <c r="O328" s="3">
        <f t="shared" si="403"/>
        <v>7.7247888723298574E-2</v>
      </c>
      <c r="P328" s="3">
        <f t="shared" si="404"/>
        <v>5.7110742386126456E-2</v>
      </c>
      <c r="Q328" s="3">
        <f t="shared" si="405"/>
        <v>11.849726775956285</v>
      </c>
      <c r="R328" s="3">
        <f t="shared" si="406"/>
        <v>6.4634873323397919</v>
      </c>
      <c r="S328" s="3">
        <f t="shared" si="407"/>
        <v>1.3142424242424242</v>
      </c>
      <c r="T328" s="3">
        <f t="shared" si="408"/>
        <v>1.6912791852955789</v>
      </c>
      <c r="U328" s="3">
        <f t="shared" si="409"/>
        <v>2.5638499751614505</v>
      </c>
      <c r="V328" s="4">
        <f t="shared" si="410"/>
        <v>9.0909090909090912E-2</v>
      </c>
      <c r="W328" s="4">
        <f t="shared" si="411"/>
        <v>0.16666666666666666</v>
      </c>
      <c r="X328" s="4">
        <f t="shared" si="412"/>
        <v>0.81967213114754101</v>
      </c>
      <c r="Y328" s="4">
        <f t="shared" si="413"/>
        <v>0.63694267515923564</v>
      </c>
      <c r="Z328" s="4">
        <f t="shared" si="414"/>
        <v>0.42016806722689076</v>
      </c>
      <c r="AA328" s="4">
        <f t="shared" si="415"/>
        <v>1.8333333333333333</v>
      </c>
      <c r="AB328" s="4">
        <f t="shared" si="416"/>
        <v>9.0163934426229506</v>
      </c>
      <c r="AC328" s="4">
        <f t="shared" si="417"/>
        <v>0.54545454545454541</v>
      </c>
      <c r="AD328" s="4">
        <f t="shared" si="418"/>
        <v>4.918032786885246</v>
      </c>
      <c r="AE328" s="4">
        <f t="shared" si="419"/>
        <v>0.1109090909090909</v>
      </c>
      <c r="AF328" s="4">
        <f t="shared" si="420"/>
        <v>0.20333333333333334</v>
      </c>
      <c r="AG328" s="4">
        <f t="shared" si="421"/>
        <v>0.65966386554621859</v>
      </c>
      <c r="AH328" s="4">
        <f t="shared" si="422"/>
        <v>1.5159235668789808</v>
      </c>
      <c r="AI328" s="4">
        <f t="shared" si="423"/>
        <v>10.53548435171386</v>
      </c>
      <c r="AJ328" s="4">
        <f t="shared" si="424"/>
        <v>5.3862394436164927</v>
      </c>
      <c r="AK328" s="4">
        <f t="shared" si="425"/>
        <v>5.1492449080973675</v>
      </c>
      <c r="AL328" s="4">
        <f t="shared" si="426"/>
        <v>-0.87257078986587167</v>
      </c>
      <c r="AM328" s="4">
        <f t="shared" si="427"/>
        <v>0.87257078986587167</v>
      </c>
      <c r="AN328" s="4">
        <f t="shared" si="428"/>
        <v>5.2677421758569301</v>
      </c>
      <c r="AO328" s="4">
        <f t="shared" si="429"/>
        <v>2.6931197218082463</v>
      </c>
      <c r="AP328" s="4">
        <f t="shared" si="430"/>
        <v>2.5746224540486837</v>
      </c>
      <c r="AQ328" s="4">
        <f t="shared" si="431"/>
        <v>-0.43628539493293583</v>
      </c>
      <c r="AR328" s="4">
        <f t="shared" si="432"/>
        <v>0.43628539493293583</v>
      </c>
      <c r="AS328" s="4">
        <f t="shared" si="433"/>
        <v>1.383193972540768</v>
      </c>
      <c r="AT328" s="4">
        <f t="shared" si="434"/>
        <v>1.215258861878501</v>
      </c>
      <c r="AU328" s="4">
        <f t="shared" si="435"/>
        <v>1.2003241574816785</v>
      </c>
      <c r="AV328" s="4">
        <f t="shared" si="436"/>
        <v>-0.41139051525045683</v>
      </c>
      <c r="AW328" s="4">
        <f t="shared" si="437"/>
        <v>0.41139051525045683</v>
      </c>
      <c r="AX328" s="4">
        <f t="shared" si="438"/>
        <v>248.97491505733828</v>
      </c>
      <c r="AY328" s="4">
        <f t="shared" si="439"/>
        <v>218.74659513813017</v>
      </c>
      <c r="AZ328" s="4">
        <f t="shared" si="440"/>
        <v>216.05834834670216</v>
      </c>
      <c r="BA328" s="4">
        <f t="shared" si="441"/>
        <v>-74.050292745082231</v>
      </c>
      <c r="BB328" s="4">
        <f t="shared" si="442"/>
        <v>74.050292745082231</v>
      </c>
      <c r="BC328" s="4">
        <f t="shared" si="443"/>
        <v>8.0163934426229506</v>
      </c>
      <c r="BD328" s="4">
        <f t="shared" si="444"/>
        <v>0.83333333333333326</v>
      </c>
      <c r="BE328" s="4">
        <f t="shared" si="445"/>
        <v>3.918032786885246</v>
      </c>
      <c r="BF328" s="4">
        <f t="shared" si="446"/>
        <v>-0.34033613445378147</v>
      </c>
      <c r="BG328" s="4">
        <f t="shared" si="447"/>
        <v>0.51592356687898078</v>
      </c>
      <c r="BH328" s="4">
        <f t="shared" si="448"/>
        <v>5.2681864209097053</v>
      </c>
      <c r="BI328" s="4">
        <f t="shared" si="449"/>
        <v>6.5424855108461664</v>
      </c>
      <c r="BJ328" s="4">
        <f t="shared" si="450"/>
        <v>0.80522706732419636</v>
      </c>
      <c r="BK328" s="4">
        <f t="shared" si="451"/>
        <v>0.61700072257945959</v>
      </c>
      <c r="BL328" s="4">
        <f t="shared" si="452"/>
        <v>2.1275645802285146</v>
      </c>
      <c r="BM328" s="4">
        <f t="shared" si="453"/>
        <v>0.2900032874739763</v>
      </c>
      <c r="BN328" s="3">
        <f t="shared" si="454"/>
        <v>0</v>
      </c>
      <c r="BO328" s="3">
        <v>100</v>
      </c>
      <c r="BP328" s="3">
        <f t="shared" si="455"/>
        <v>-1</v>
      </c>
      <c r="BQ328" s="3">
        <f t="shared" si="456"/>
        <v>-100</v>
      </c>
      <c r="BR328" s="3">
        <f t="shared" si="457"/>
        <v>1</v>
      </c>
      <c r="BS328" s="3">
        <f t="shared" si="458"/>
        <v>0.21999999999999997</v>
      </c>
      <c r="BT328" s="3">
        <f t="shared" si="471"/>
        <v>21.999999999999996</v>
      </c>
      <c r="BU328" s="3">
        <f t="shared" si="459"/>
        <v>0</v>
      </c>
      <c r="BV328" s="3">
        <f t="shared" si="460"/>
        <v>-1</v>
      </c>
      <c r="BW328" s="3">
        <f t="shared" si="472"/>
        <v>-100</v>
      </c>
      <c r="BX328" s="3">
        <f t="shared" si="461"/>
        <v>0</v>
      </c>
      <c r="BY328" s="3">
        <f t="shared" si="462"/>
        <v>-1</v>
      </c>
      <c r="BZ328" s="3">
        <f t="shared" si="473"/>
        <v>-100</v>
      </c>
      <c r="CA328" s="3">
        <f t="shared" si="463"/>
        <v>1</v>
      </c>
      <c r="CB328" s="3">
        <f t="shared" si="464"/>
        <v>1.38</v>
      </c>
      <c r="CC328" s="3">
        <f t="shared" si="465"/>
        <v>138</v>
      </c>
      <c r="CD328" s="3">
        <f t="shared" si="466"/>
        <v>1</v>
      </c>
      <c r="CE328" s="3">
        <f t="shared" si="467"/>
        <v>0</v>
      </c>
      <c r="CF328" s="3">
        <f t="shared" si="474"/>
        <v>1</v>
      </c>
      <c r="CG328" s="16" t="str">
        <f t="shared" si="475"/>
        <v/>
      </c>
      <c r="CI328" s="12">
        <f t="shared" si="476"/>
        <v>1</v>
      </c>
      <c r="CJ328" s="12">
        <f t="shared" si="477"/>
        <v>1</v>
      </c>
      <c r="CK328" s="12">
        <f t="shared" si="478"/>
        <v>2</v>
      </c>
      <c r="CL328" s="12" t="str">
        <f t="shared" si="479"/>
        <v>Over2.5</v>
      </c>
      <c r="CM328" s="12">
        <f t="shared" si="468"/>
        <v>1</v>
      </c>
      <c r="CN328" s="12">
        <f t="shared" si="469"/>
        <v>0</v>
      </c>
      <c r="CO328" s="12">
        <f t="shared" si="480"/>
        <v>1</v>
      </c>
      <c r="CP328" s="12" t="str">
        <f t="shared" si="481"/>
        <v/>
      </c>
    </row>
    <row r="329" spans="1:94" x14ac:dyDescent="0.25">
      <c r="A329" t="s">
        <v>127</v>
      </c>
      <c r="B329" t="s">
        <v>255</v>
      </c>
      <c r="C329" t="s">
        <v>172</v>
      </c>
      <c r="D329" t="s">
        <v>17</v>
      </c>
      <c r="E329" t="s">
        <v>133</v>
      </c>
      <c r="F329" s="3">
        <v>2</v>
      </c>
      <c r="G329" s="3">
        <v>0</v>
      </c>
      <c r="H329" s="3" t="str">
        <f t="shared" si="470"/>
        <v>H</v>
      </c>
      <c r="I329" s="3">
        <v>2.25</v>
      </c>
      <c r="J329" s="3">
        <v>3.2</v>
      </c>
      <c r="K329" s="3">
        <v>3.4</v>
      </c>
      <c r="L329" s="3">
        <v>2.1</v>
      </c>
      <c r="M329" s="3">
        <v>1.73</v>
      </c>
      <c r="N329" s="3">
        <f t="shared" si="402"/>
        <v>2</v>
      </c>
      <c r="O329" s="3">
        <f t="shared" si="403"/>
        <v>5.1062091503268014E-2</v>
      </c>
      <c r="P329" s="3">
        <f t="shared" si="404"/>
        <v>5.4225158271401064E-2</v>
      </c>
      <c r="Q329" s="3">
        <f t="shared" si="405"/>
        <v>2.3648897058823533</v>
      </c>
      <c r="R329" s="3">
        <f t="shared" si="406"/>
        <v>3.363398692810458</v>
      </c>
      <c r="S329" s="3">
        <f t="shared" si="407"/>
        <v>3.5736111111111111</v>
      </c>
      <c r="T329" s="3">
        <f t="shared" si="408"/>
        <v>2.207230392156863</v>
      </c>
      <c r="U329" s="3">
        <f t="shared" si="409"/>
        <v>1.8183374183006535</v>
      </c>
      <c r="V329" s="4">
        <f t="shared" si="410"/>
        <v>0.44444444444444442</v>
      </c>
      <c r="W329" s="4">
        <f t="shared" si="411"/>
        <v>0.3125</v>
      </c>
      <c r="X329" s="4">
        <f t="shared" si="412"/>
        <v>0.29411764705882354</v>
      </c>
      <c r="Y329" s="4">
        <f t="shared" si="413"/>
        <v>0.47619047619047616</v>
      </c>
      <c r="Z329" s="4">
        <f t="shared" si="414"/>
        <v>0.5780346820809249</v>
      </c>
      <c r="AA329" s="4">
        <f t="shared" si="415"/>
        <v>0.703125</v>
      </c>
      <c r="AB329" s="4">
        <f t="shared" si="416"/>
        <v>0.66176470588235292</v>
      </c>
      <c r="AC329" s="4">
        <f t="shared" si="417"/>
        <v>1.4222222222222223</v>
      </c>
      <c r="AD329" s="4">
        <f t="shared" si="418"/>
        <v>0.94117647058823539</v>
      </c>
      <c r="AE329" s="4">
        <f t="shared" si="419"/>
        <v>1.5111111111111111</v>
      </c>
      <c r="AF329" s="4">
        <f t="shared" si="420"/>
        <v>1.0625</v>
      </c>
      <c r="AG329" s="4">
        <f t="shared" si="421"/>
        <v>1.2138728323699424</v>
      </c>
      <c r="AH329" s="4">
        <f t="shared" si="422"/>
        <v>0.82380952380952377</v>
      </c>
      <c r="AI329" s="4">
        <f t="shared" si="423"/>
        <v>-1.2087214052287578</v>
      </c>
      <c r="AJ329" s="4">
        <f t="shared" si="424"/>
        <v>-0.99850898692810475</v>
      </c>
      <c r="AK329" s="4">
        <f t="shared" si="425"/>
        <v>-0.21021241830065307</v>
      </c>
      <c r="AL329" s="4">
        <f t="shared" si="426"/>
        <v>0.38889297385620947</v>
      </c>
      <c r="AM329" s="4">
        <f t="shared" si="427"/>
        <v>-0.38889297385620947</v>
      </c>
      <c r="AN329" s="4">
        <f t="shared" si="428"/>
        <v>-0.60436070261437891</v>
      </c>
      <c r="AO329" s="4">
        <f t="shared" si="429"/>
        <v>-0.49925449346405237</v>
      </c>
      <c r="AP329" s="4">
        <f t="shared" si="430"/>
        <v>-0.10510620915032653</v>
      </c>
      <c r="AQ329" s="4">
        <f t="shared" si="431"/>
        <v>0.19444648692810473</v>
      </c>
      <c r="AR329" s="4">
        <f t="shared" si="432"/>
        <v>-0.19444648692810473</v>
      </c>
      <c r="AS329" s="4">
        <f t="shared" si="433"/>
        <v>-0.5436197315746113</v>
      </c>
      <c r="AT329" s="4">
        <f t="shared" si="434"/>
        <v>-0.46305102594017544</v>
      </c>
      <c r="AU329" s="4">
        <f t="shared" si="435"/>
        <v>-0.1047217074368515</v>
      </c>
      <c r="AV329" s="4">
        <f t="shared" si="436"/>
        <v>0.19204998531345183</v>
      </c>
      <c r="AW329" s="4">
        <f t="shared" si="437"/>
        <v>-0.19204998531345183</v>
      </c>
      <c r="AX329" s="4">
        <f t="shared" si="438"/>
        <v>-97.851551683430031</v>
      </c>
      <c r="AY329" s="4">
        <f t="shared" si="439"/>
        <v>-83.349184669231576</v>
      </c>
      <c r="AZ329" s="4">
        <f t="shared" si="440"/>
        <v>-18.849907338633269</v>
      </c>
      <c r="BA329" s="4">
        <f t="shared" si="441"/>
        <v>34.568997356421328</v>
      </c>
      <c r="BB329" s="4">
        <f t="shared" si="442"/>
        <v>-34.568997356421328</v>
      </c>
      <c r="BC329" s="4">
        <f t="shared" si="443"/>
        <v>-0.33823529411764697</v>
      </c>
      <c r="BD329" s="4">
        <f t="shared" si="444"/>
        <v>-0.296875</v>
      </c>
      <c r="BE329" s="4">
        <f t="shared" si="445"/>
        <v>-5.8823529411764559E-2</v>
      </c>
      <c r="BF329" s="4">
        <f t="shared" si="446"/>
        <v>0.21387283236994237</v>
      </c>
      <c r="BG329" s="4">
        <f t="shared" si="447"/>
        <v>-0.17619047619047631</v>
      </c>
      <c r="BH329" s="4">
        <f t="shared" si="448"/>
        <v>0.64578336063551289</v>
      </c>
      <c r="BI329" s="4">
        <f t="shared" si="449"/>
        <v>3.1006331699346408</v>
      </c>
      <c r="BJ329" s="4">
        <f t="shared" si="450"/>
        <v>0.208274673346517</v>
      </c>
      <c r="BK329" s="4">
        <f t="shared" si="451"/>
        <v>0.27498885896952846</v>
      </c>
      <c r="BL329" s="4">
        <f t="shared" si="452"/>
        <v>2.0127839052287584</v>
      </c>
      <c r="BM329" s="4">
        <f t="shared" si="453"/>
        <v>0.13662115354518162</v>
      </c>
      <c r="BN329" s="3">
        <f t="shared" si="454"/>
        <v>1</v>
      </c>
      <c r="BO329" s="3">
        <v>100</v>
      </c>
      <c r="BP329" s="3">
        <f t="shared" si="455"/>
        <v>1.25</v>
      </c>
      <c r="BQ329" s="3">
        <f t="shared" si="456"/>
        <v>125</v>
      </c>
      <c r="BR329" s="3">
        <f t="shared" si="457"/>
        <v>0</v>
      </c>
      <c r="BS329" s="3">
        <f t="shared" si="458"/>
        <v>-1</v>
      </c>
      <c r="BT329" s="3">
        <f t="shared" si="471"/>
        <v>-100</v>
      </c>
      <c r="BU329" s="3">
        <f t="shared" si="459"/>
        <v>0</v>
      </c>
      <c r="BV329" s="3">
        <f t="shared" si="460"/>
        <v>-1</v>
      </c>
      <c r="BW329" s="3">
        <f t="shared" si="472"/>
        <v>-100</v>
      </c>
      <c r="BX329" s="3">
        <f t="shared" si="461"/>
        <v>0</v>
      </c>
      <c r="BY329" s="3">
        <f t="shared" si="462"/>
        <v>-1</v>
      </c>
      <c r="BZ329" s="3">
        <f t="shared" si="473"/>
        <v>-100</v>
      </c>
      <c r="CA329" s="3">
        <f t="shared" si="463"/>
        <v>1</v>
      </c>
      <c r="CB329" s="3">
        <f t="shared" si="464"/>
        <v>0.73</v>
      </c>
      <c r="CC329" s="3">
        <f t="shared" si="465"/>
        <v>73</v>
      </c>
      <c r="CD329" s="3">
        <f t="shared" si="466"/>
        <v>1</v>
      </c>
      <c r="CE329" s="3">
        <f t="shared" si="467"/>
        <v>0</v>
      </c>
      <c r="CF329" s="3">
        <f t="shared" si="474"/>
        <v>1</v>
      </c>
      <c r="CG329" s="16" t="str">
        <f t="shared" si="475"/>
        <v/>
      </c>
      <c r="CI329" s="12">
        <f t="shared" si="476"/>
        <v>1</v>
      </c>
      <c r="CJ329" s="12">
        <f t="shared" si="477"/>
        <v>0</v>
      </c>
      <c r="CK329" s="12">
        <f t="shared" si="478"/>
        <v>1</v>
      </c>
      <c r="CL329" s="12" t="str">
        <f t="shared" si="479"/>
        <v/>
      </c>
      <c r="CM329" s="12">
        <f t="shared" si="468"/>
        <v>1</v>
      </c>
      <c r="CN329" s="12">
        <f t="shared" si="469"/>
        <v>0</v>
      </c>
      <c r="CO329" s="12">
        <f t="shared" si="480"/>
        <v>1</v>
      </c>
      <c r="CP329" s="12" t="str">
        <f t="shared" si="481"/>
        <v/>
      </c>
    </row>
    <row r="330" spans="1:94" x14ac:dyDescent="0.25">
      <c r="A330" t="s">
        <v>127</v>
      </c>
      <c r="B330" t="s">
        <v>255</v>
      </c>
      <c r="C330" t="s">
        <v>134</v>
      </c>
      <c r="D330" t="s">
        <v>21</v>
      </c>
      <c r="E330" t="s">
        <v>13</v>
      </c>
      <c r="F330" s="3">
        <v>3</v>
      </c>
      <c r="G330" s="3">
        <v>1</v>
      </c>
      <c r="H330" s="3" t="str">
        <f t="shared" si="470"/>
        <v>H</v>
      </c>
      <c r="I330" s="3">
        <v>1.83</v>
      </c>
      <c r="J330" s="3">
        <v>4</v>
      </c>
      <c r="K330" s="3">
        <v>3.8</v>
      </c>
      <c r="L330" s="3">
        <v>1.5</v>
      </c>
      <c r="M330" s="3">
        <v>2.63</v>
      </c>
      <c r="N330" s="3">
        <f t="shared" si="402"/>
        <v>4</v>
      </c>
      <c r="O330" s="3">
        <f t="shared" si="403"/>
        <v>5.9605982168535965E-2</v>
      </c>
      <c r="P330" s="3">
        <f t="shared" si="404"/>
        <v>4.6894803548795938E-2</v>
      </c>
      <c r="Q330" s="3">
        <f t="shared" si="405"/>
        <v>1.9390789473684209</v>
      </c>
      <c r="R330" s="3">
        <f t="shared" si="406"/>
        <v>4.2384239286741439</v>
      </c>
      <c r="S330" s="3">
        <f t="shared" si="407"/>
        <v>4.0265027322404361</v>
      </c>
      <c r="T330" s="3">
        <f t="shared" si="408"/>
        <v>1.5894089732528038</v>
      </c>
      <c r="U330" s="3">
        <f t="shared" si="409"/>
        <v>2.7867637331032493</v>
      </c>
      <c r="V330" s="4">
        <f t="shared" si="410"/>
        <v>0.54644808743169393</v>
      </c>
      <c r="W330" s="4">
        <f t="shared" si="411"/>
        <v>0.25</v>
      </c>
      <c r="X330" s="4">
        <f t="shared" si="412"/>
        <v>0.26315789473684209</v>
      </c>
      <c r="Y330" s="4">
        <f t="shared" si="413"/>
        <v>0.66666666666666663</v>
      </c>
      <c r="Z330" s="4">
        <f t="shared" si="414"/>
        <v>0.38022813688212931</v>
      </c>
      <c r="AA330" s="4">
        <f t="shared" si="415"/>
        <v>0.45750000000000002</v>
      </c>
      <c r="AB330" s="4">
        <f t="shared" si="416"/>
        <v>0.48157894736842111</v>
      </c>
      <c r="AC330" s="4">
        <f t="shared" si="417"/>
        <v>2.1857923497267757</v>
      </c>
      <c r="AD330" s="4">
        <f t="shared" si="418"/>
        <v>1.0526315789473684</v>
      </c>
      <c r="AE330" s="4">
        <f t="shared" si="419"/>
        <v>2.0765027322404368</v>
      </c>
      <c r="AF330" s="4">
        <f t="shared" si="420"/>
        <v>0.95</v>
      </c>
      <c r="AG330" s="4">
        <f t="shared" si="421"/>
        <v>0.57034220532319391</v>
      </c>
      <c r="AH330" s="4">
        <f t="shared" si="422"/>
        <v>1.7533333333333332</v>
      </c>
      <c r="AI330" s="4">
        <f t="shared" si="423"/>
        <v>-2.0874237848720152</v>
      </c>
      <c r="AJ330" s="4">
        <f t="shared" si="424"/>
        <v>-2.299344981305723</v>
      </c>
      <c r="AK330" s="4">
        <f t="shared" si="425"/>
        <v>0.21192119643370777</v>
      </c>
      <c r="AL330" s="4">
        <f t="shared" si="426"/>
        <v>-1.1973547598504455</v>
      </c>
      <c r="AM330" s="4">
        <f t="shared" si="427"/>
        <v>1.1973547598504455</v>
      </c>
      <c r="AN330" s="4">
        <f t="shared" si="428"/>
        <v>-1.0437118924360076</v>
      </c>
      <c r="AO330" s="4">
        <f t="shared" si="429"/>
        <v>-1.1496724906528615</v>
      </c>
      <c r="AP330" s="4">
        <f t="shared" si="430"/>
        <v>0.10596059821685389</v>
      </c>
      <c r="AQ330" s="4">
        <f t="shared" si="431"/>
        <v>-0.59867737992522274</v>
      </c>
      <c r="AR330" s="4">
        <f t="shared" si="432"/>
        <v>0.59867737992522274</v>
      </c>
      <c r="AS330" s="4">
        <f t="shared" si="433"/>
        <v>-0.80678338351697609</v>
      </c>
      <c r="AT330" s="4">
        <f t="shared" si="434"/>
        <v>-0.85491169838965608</v>
      </c>
      <c r="AU330" s="4">
        <f t="shared" si="435"/>
        <v>0.10556668567866682</v>
      </c>
      <c r="AV330" s="4">
        <f t="shared" si="436"/>
        <v>-0.53944641801455862</v>
      </c>
      <c r="AW330" s="4">
        <f t="shared" si="437"/>
        <v>0.53944641801455862</v>
      </c>
      <c r="AX330" s="4">
        <f t="shared" si="438"/>
        <v>-145.22100903305571</v>
      </c>
      <c r="AY330" s="4">
        <f t="shared" si="439"/>
        <v>-153.8841057101381</v>
      </c>
      <c r="AZ330" s="4">
        <f t="shared" si="440"/>
        <v>19.00200342216003</v>
      </c>
      <c r="BA330" s="4">
        <f t="shared" si="441"/>
        <v>-97.100355242620552</v>
      </c>
      <c r="BB330" s="4">
        <f t="shared" si="442"/>
        <v>97.100355242620552</v>
      </c>
      <c r="BC330" s="4">
        <f t="shared" si="443"/>
        <v>-0.51842105263157889</v>
      </c>
      <c r="BD330" s="4">
        <f t="shared" si="444"/>
        <v>-0.54249999999999998</v>
      </c>
      <c r="BE330" s="4">
        <f t="shared" si="445"/>
        <v>5.2631578947368571E-2</v>
      </c>
      <c r="BF330" s="4">
        <f t="shared" si="446"/>
        <v>-0.42965779467680609</v>
      </c>
      <c r="BG330" s="4">
        <f t="shared" si="447"/>
        <v>0.7533333333333333</v>
      </c>
      <c r="BH330" s="4">
        <f t="shared" si="448"/>
        <v>1.2707764027162753</v>
      </c>
      <c r="BI330" s="4">
        <f t="shared" si="449"/>
        <v>3.4013352027610004</v>
      </c>
      <c r="BJ330" s="4">
        <f t="shared" si="450"/>
        <v>0.37361104594593769</v>
      </c>
      <c r="BK330" s="4">
        <f t="shared" si="451"/>
        <v>0.84665767017624094</v>
      </c>
      <c r="BL330" s="4">
        <f t="shared" si="452"/>
        <v>2.1880863531780266</v>
      </c>
      <c r="BM330" s="4">
        <f t="shared" si="453"/>
        <v>0.3869397882522031</v>
      </c>
      <c r="BN330" s="3">
        <f t="shared" si="454"/>
        <v>1</v>
      </c>
      <c r="BO330" s="3">
        <v>100</v>
      </c>
      <c r="BP330" s="3">
        <f t="shared" si="455"/>
        <v>0.83000000000000007</v>
      </c>
      <c r="BQ330" s="3">
        <f t="shared" si="456"/>
        <v>83</v>
      </c>
      <c r="BR330" s="3">
        <f t="shared" si="457"/>
        <v>0</v>
      </c>
      <c r="BS330" s="3">
        <f t="shared" si="458"/>
        <v>-1</v>
      </c>
      <c r="BT330" s="3">
        <f t="shared" si="471"/>
        <v>-100</v>
      </c>
      <c r="BU330" s="3">
        <f t="shared" si="459"/>
        <v>0</v>
      </c>
      <c r="BV330" s="3">
        <f t="shared" si="460"/>
        <v>-1</v>
      </c>
      <c r="BW330" s="3">
        <f t="shared" si="472"/>
        <v>-100</v>
      </c>
      <c r="BX330" s="3">
        <f t="shared" si="461"/>
        <v>1</v>
      </c>
      <c r="BY330" s="3">
        <f t="shared" si="462"/>
        <v>0.5</v>
      </c>
      <c r="BZ330" s="3">
        <f t="shared" si="473"/>
        <v>50</v>
      </c>
      <c r="CA330" s="3">
        <f t="shared" si="463"/>
        <v>0</v>
      </c>
      <c r="CB330" s="3">
        <f t="shared" si="464"/>
        <v>-1</v>
      </c>
      <c r="CC330" s="3">
        <f t="shared" si="465"/>
        <v>-100</v>
      </c>
      <c r="CD330" s="3">
        <f t="shared" si="466"/>
        <v>1</v>
      </c>
      <c r="CE330" s="3">
        <f t="shared" si="467"/>
        <v>0</v>
      </c>
      <c r="CF330" s="3">
        <f t="shared" si="474"/>
        <v>1</v>
      </c>
      <c r="CG330" s="16" t="str">
        <f t="shared" si="475"/>
        <v/>
      </c>
      <c r="CI330" s="12">
        <f t="shared" si="476"/>
        <v>1</v>
      </c>
      <c r="CJ330" s="12">
        <f t="shared" si="477"/>
        <v>0</v>
      </c>
      <c r="CK330" s="12">
        <f t="shared" si="478"/>
        <v>1</v>
      </c>
      <c r="CL330" s="12" t="str">
        <f t="shared" si="479"/>
        <v/>
      </c>
      <c r="CM330" s="12">
        <f t="shared" si="468"/>
        <v>1</v>
      </c>
      <c r="CN330" s="12">
        <f t="shared" si="469"/>
        <v>0</v>
      </c>
      <c r="CO330" s="12">
        <f t="shared" si="480"/>
        <v>1</v>
      </c>
      <c r="CP330" s="12" t="str">
        <f t="shared" si="481"/>
        <v/>
      </c>
    </row>
    <row r="331" spans="1:94" x14ac:dyDescent="0.25">
      <c r="A331" t="s">
        <v>127</v>
      </c>
      <c r="B331" t="s">
        <v>255</v>
      </c>
      <c r="C331" t="s">
        <v>134</v>
      </c>
      <c r="D331" t="s">
        <v>19</v>
      </c>
      <c r="E331" t="s">
        <v>14</v>
      </c>
      <c r="F331" s="3">
        <v>5</v>
      </c>
      <c r="G331" s="3">
        <v>2</v>
      </c>
      <c r="H331" s="3" t="str">
        <f t="shared" si="470"/>
        <v>H</v>
      </c>
      <c r="I331" s="3">
        <v>2.2000000000000002</v>
      </c>
      <c r="J331" s="3">
        <v>3.5</v>
      </c>
      <c r="K331" s="3">
        <v>3.25</v>
      </c>
      <c r="L331" s="3">
        <v>1.87</v>
      </c>
      <c r="M331" s="3">
        <v>2.0299999999999998</v>
      </c>
      <c r="N331" s="3">
        <f t="shared" si="402"/>
        <v>7</v>
      </c>
      <c r="O331" s="3">
        <f t="shared" si="403"/>
        <v>4.7952047952047883E-2</v>
      </c>
      <c r="P331" s="3">
        <f t="shared" si="404"/>
        <v>2.737019572719368E-2</v>
      </c>
      <c r="Q331" s="3">
        <f t="shared" si="405"/>
        <v>2.3054945054945057</v>
      </c>
      <c r="R331" s="3">
        <f t="shared" si="406"/>
        <v>3.6678321678321675</v>
      </c>
      <c r="S331" s="3">
        <f t="shared" si="407"/>
        <v>3.4058441558441555</v>
      </c>
      <c r="T331" s="3">
        <f t="shared" si="408"/>
        <v>1.9596703296703297</v>
      </c>
      <c r="U331" s="3">
        <f t="shared" si="409"/>
        <v>2.1273426573426568</v>
      </c>
      <c r="V331" s="4">
        <f t="shared" si="410"/>
        <v>0.45454545454545453</v>
      </c>
      <c r="W331" s="4">
        <f t="shared" si="411"/>
        <v>0.2857142857142857</v>
      </c>
      <c r="X331" s="4">
        <f t="shared" si="412"/>
        <v>0.30769230769230771</v>
      </c>
      <c r="Y331" s="4">
        <f t="shared" si="413"/>
        <v>0.53475935828876997</v>
      </c>
      <c r="Z331" s="4">
        <f t="shared" si="414"/>
        <v>0.49261083743842371</v>
      </c>
      <c r="AA331" s="4">
        <f t="shared" si="415"/>
        <v>0.62857142857142867</v>
      </c>
      <c r="AB331" s="4">
        <f t="shared" si="416"/>
        <v>0.67692307692307696</v>
      </c>
      <c r="AC331" s="4">
        <f t="shared" si="417"/>
        <v>1.5909090909090908</v>
      </c>
      <c r="AD331" s="4">
        <f t="shared" si="418"/>
        <v>1.0769230769230769</v>
      </c>
      <c r="AE331" s="4">
        <f t="shared" si="419"/>
        <v>1.4772727272727271</v>
      </c>
      <c r="AF331" s="4">
        <f t="shared" si="420"/>
        <v>0.9285714285714286</v>
      </c>
      <c r="AG331" s="4">
        <f t="shared" si="421"/>
        <v>0.92118226600985231</v>
      </c>
      <c r="AH331" s="4">
        <f t="shared" si="422"/>
        <v>1.0855614973262031</v>
      </c>
      <c r="AI331" s="4">
        <f t="shared" si="423"/>
        <v>-1.1003496503496497</v>
      </c>
      <c r="AJ331" s="4">
        <f t="shared" si="424"/>
        <v>-1.3623376623376617</v>
      </c>
      <c r="AK331" s="4">
        <f t="shared" si="425"/>
        <v>0.26198801198801203</v>
      </c>
      <c r="AL331" s="4">
        <f t="shared" si="426"/>
        <v>-0.16767232767232709</v>
      </c>
      <c r="AM331" s="4">
        <f t="shared" si="427"/>
        <v>0.16767232767232709</v>
      </c>
      <c r="AN331" s="4">
        <f t="shared" si="428"/>
        <v>-0.55017482517482486</v>
      </c>
      <c r="AO331" s="4">
        <f t="shared" si="429"/>
        <v>-0.68116883116883087</v>
      </c>
      <c r="AP331" s="4">
        <f t="shared" si="430"/>
        <v>0.13099400599400601</v>
      </c>
      <c r="AQ331" s="4">
        <f t="shared" si="431"/>
        <v>-8.3836163836163546E-2</v>
      </c>
      <c r="AR331" s="4">
        <f t="shared" si="432"/>
        <v>8.3836163836163546E-2</v>
      </c>
      <c r="AS331" s="4">
        <f t="shared" si="433"/>
        <v>-0.50297742380209587</v>
      </c>
      <c r="AT331" s="4">
        <f t="shared" si="434"/>
        <v>-0.59797547921756455</v>
      </c>
      <c r="AU331" s="4">
        <f t="shared" si="435"/>
        <v>0.1302523660129653</v>
      </c>
      <c r="AV331" s="4">
        <f t="shared" si="436"/>
        <v>-8.3640573773803184E-2</v>
      </c>
      <c r="AW331" s="4">
        <f t="shared" si="437"/>
        <v>8.3640573773803184E-2</v>
      </c>
      <c r="AX331" s="4">
        <f t="shared" si="438"/>
        <v>-90.535936284377257</v>
      </c>
      <c r="AY331" s="4">
        <f t="shared" si="439"/>
        <v>-107.63558625916161</v>
      </c>
      <c r="AZ331" s="4">
        <f t="shared" si="440"/>
        <v>23.445425882333755</v>
      </c>
      <c r="BA331" s="4">
        <f t="shared" si="441"/>
        <v>-15.055303279284573</v>
      </c>
      <c r="BB331" s="4">
        <f t="shared" si="442"/>
        <v>15.055303279284573</v>
      </c>
      <c r="BC331" s="4">
        <f t="shared" si="443"/>
        <v>-0.32307692307692293</v>
      </c>
      <c r="BD331" s="4">
        <f t="shared" si="444"/>
        <v>-0.37142857142857127</v>
      </c>
      <c r="BE331" s="4">
        <f t="shared" si="445"/>
        <v>7.6923076923076941E-2</v>
      </c>
      <c r="BF331" s="4">
        <f t="shared" si="446"/>
        <v>-7.8817733990147534E-2</v>
      </c>
      <c r="BG331" s="4">
        <f t="shared" si="447"/>
        <v>8.5561497326202912E-2</v>
      </c>
      <c r="BH331" s="4">
        <f t="shared" si="448"/>
        <v>0.72288438191199067</v>
      </c>
      <c r="BI331" s="4">
        <f t="shared" si="449"/>
        <v>3.1263902763902762</v>
      </c>
      <c r="BJ331" s="4">
        <f t="shared" si="450"/>
        <v>0.23122013504552971</v>
      </c>
      <c r="BK331" s="4">
        <f t="shared" si="451"/>
        <v>0.11856223991443529</v>
      </c>
      <c r="BL331" s="4">
        <f t="shared" si="452"/>
        <v>2.0435064935064933</v>
      </c>
      <c r="BM331" s="4">
        <f t="shared" si="453"/>
        <v>5.80190179435114E-2</v>
      </c>
      <c r="BN331" s="3">
        <f t="shared" si="454"/>
        <v>1</v>
      </c>
      <c r="BO331" s="3">
        <v>100</v>
      </c>
      <c r="BP331" s="3">
        <f t="shared" si="455"/>
        <v>1.2000000000000002</v>
      </c>
      <c r="BQ331" s="3">
        <f t="shared" si="456"/>
        <v>120.00000000000001</v>
      </c>
      <c r="BR331" s="3">
        <f t="shared" si="457"/>
        <v>0</v>
      </c>
      <c r="BS331" s="3">
        <f t="shared" si="458"/>
        <v>-1</v>
      </c>
      <c r="BT331" s="3">
        <f t="shared" si="471"/>
        <v>-100</v>
      </c>
      <c r="BU331" s="3">
        <f t="shared" si="459"/>
        <v>0</v>
      </c>
      <c r="BV331" s="3">
        <f t="shared" si="460"/>
        <v>-1</v>
      </c>
      <c r="BW331" s="3">
        <f t="shared" si="472"/>
        <v>-100</v>
      </c>
      <c r="BX331" s="3">
        <f t="shared" si="461"/>
        <v>1</v>
      </c>
      <c r="BY331" s="3">
        <f t="shared" si="462"/>
        <v>0.87000000000000011</v>
      </c>
      <c r="BZ331" s="3">
        <f t="shared" si="473"/>
        <v>87.000000000000014</v>
      </c>
      <c r="CA331" s="3">
        <f t="shared" si="463"/>
        <v>0</v>
      </c>
      <c r="CB331" s="3">
        <f t="shared" si="464"/>
        <v>-1</v>
      </c>
      <c r="CC331" s="3">
        <f t="shared" si="465"/>
        <v>-100</v>
      </c>
      <c r="CD331" s="3">
        <f t="shared" si="466"/>
        <v>1</v>
      </c>
      <c r="CE331" s="3">
        <f t="shared" si="467"/>
        <v>0</v>
      </c>
      <c r="CF331" s="3">
        <f t="shared" si="474"/>
        <v>1</v>
      </c>
      <c r="CG331" s="16" t="str">
        <f t="shared" si="475"/>
        <v/>
      </c>
      <c r="CI331" s="12">
        <f t="shared" si="476"/>
        <v>1</v>
      </c>
      <c r="CJ331" s="12">
        <f t="shared" si="477"/>
        <v>0</v>
      </c>
      <c r="CK331" s="12">
        <f t="shared" si="478"/>
        <v>1</v>
      </c>
      <c r="CL331" s="12" t="str">
        <f t="shared" si="479"/>
        <v/>
      </c>
      <c r="CM331" s="12">
        <f t="shared" si="468"/>
        <v>1</v>
      </c>
      <c r="CN331" s="12">
        <f t="shared" si="469"/>
        <v>0</v>
      </c>
      <c r="CO331" s="12">
        <f t="shared" si="480"/>
        <v>1</v>
      </c>
      <c r="CP331" s="12" t="str">
        <f t="shared" si="481"/>
        <v/>
      </c>
    </row>
    <row r="332" spans="1:94" x14ac:dyDescent="0.25">
      <c r="A332" t="s">
        <v>127</v>
      </c>
      <c r="B332" t="s">
        <v>255</v>
      </c>
      <c r="C332" t="s">
        <v>139</v>
      </c>
      <c r="D332" t="s">
        <v>18</v>
      </c>
      <c r="E332" t="s">
        <v>25</v>
      </c>
      <c r="F332" s="3">
        <v>1</v>
      </c>
      <c r="G332" s="3">
        <v>3</v>
      </c>
      <c r="H332" s="3" t="str">
        <f t="shared" si="470"/>
        <v>A</v>
      </c>
      <c r="I332" s="3">
        <v>4.33</v>
      </c>
      <c r="J332" s="3">
        <v>4.5</v>
      </c>
      <c r="K332" s="3">
        <v>1.67</v>
      </c>
      <c r="L332" s="3">
        <v>1.44</v>
      </c>
      <c r="M332" s="3">
        <v>2.75</v>
      </c>
      <c r="N332" s="3">
        <f t="shared" si="402"/>
        <v>4</v>
      </c>
      <c r="O332" s="3">
        <f t="shared" si="403"/>
        <v>5.1971499648893138E-2</v>
      </c>
      <c r="P332" s="3">
        <f t="shared" si="404"/>
        <v>5.8080808080808066E-2</v>
      </c>
      <c r="Q332" s="3">
        <f t="shared" si="405"/>
        <v>4.5550365934797075</v>
      </c>
      <c r="R332" s="3">
        <f t="shared" si="406"/>
        <v>4.733871748420019</v>
      </c>
      <c r="S332" s="3">
        <f t="shared" si="407"/>
        <v>1.7567924044136514</v>
      </c>
      <c r="T332" s="3">
        <f t="shared" si="408"/>
        <v>1.5148389594944061</v>
      </c>
      <c r="U332" s="3">
        <f t="shared" si="409"/>
        <v>2.892921624034456</v>
      </c>
      <c r="V332" s="4">
        <f t="shared" si="410"/>
        <v>0.23094688221709006</v>
      </c>
      <c r="W332" s="4">
        <f t="shared" si="411"/>
        <v>0.22222222222222221</v>
      </c>
      <c r="X332" s="4">
        <f t="shared" si="412"/>
        <v>0.5988023952095809</v>
      </c>
      <c r="Y332" s="4">
        <f t="shared" si="413"/>
        <v>0.69444444444444442</v>
      </c>
      <c r="Z332" s="4">
        <f t="shared" si="414"/>
        <v>0.36363636363636365</v>
      </c>
      <c r="AA332" s="4">
        <f t="shared" si="415"/>
        <v>0.9622222222222222</v>
      </c>
      <c r="AB332" s="4">
        <f t="shared" si="416"/>
        <v>2.5928143712574854</v>
      </c>
      <c r="AC332" s="4">
        <f t="shared" si="417"/>
        <v>1.0392609699769053</v>
      </c>
      <c r="AD332" s="4">
        <f t="shared" si="418"/>
        <v>2.6946107784431139</v>
      </c>
      <c r="AE332" s="4">
        <f t="shared" si="419"/>
        <v>0.38568129330254042</v>
      </c>
      <c r="AF332" s="4">
        <f t="shared" si="420"/>
        <v>0.37111111111111111</v>
      </c>
      <c r="AG332" s="4">
        <f t="shared" si="421"/>
        <v>0.52363636363636357</v>
      </c>
      <c r="AH332" s="4">
        <f t="shared" si="422"/>
        <v>1.9097222222222223</v>
      </c>
      <c r="AI332" s="4">
        <f t="shared" si="423"/>
        <v>2.7982441890660561</v>
      </c>
      <c r="AJ332" s="4">
        <f t="shared" si="424"/>
        <v>-0.17883515494031155</v>
      </c>
      <c r="AK332" s="4">
        <f t="shared" si="425"/>
        <v>2.9770793440063676</v>
      </c>
      <c r="AL332" s="4">
        <f t="shared" si="426"/>
        <v>-1.3780826645400499</v>
      </c>
      <c r="AM332" s="4">
        <f t="shared" si="427"/>
        <v>1.3780826645400499</v>
      </c>
      <c r="AN332" s="4">
        <f t="shared" si="428"/>
        <v>1.399122094533028</v>
      </c>
      <c r="AO332" s="4">
        <f t="shared" si="429"/>
        <v>-8.9417577470155774E-2</v>
      </c>
      <c r="AP332" s="4">
        <f t="shared" si="430"/>
        <v>1.4885396720031838</v>
      </c>
      <c r="AQ332" s="4">
        <f t="shared" si="431"/>
        <v>-0.68904133227002495</v>
      </c>
      <c r="AR332" s="4">
        <f t="shared" si="432"/>
        <v>0.68904133227002495</v>
      </c>
      <c r="AS332" s="4">
        <f t="shared" si="433"/>
        <v>0.95025012793322017</v>
      </c>
      <c r="AT332" s="4">
        <f t="shared" si="434"/>
        <v>-8.9180401398812725E-2</v>
      </c>
      <c r="AU332" s="4">
        <f t="shared" si="435"/>
        <v>0.97924873243941457</v>
      </c>
      <c r="AV332" s="4">
        <f t="shared" si="436"/>
        <v>-0.60333322729248828</v>
      </c>
      <c r="AW332" s="4">
        <f t="shared" si="437"/>
        <v>0.60333322729248828</v>
      </c>
      <c r="AX332" s="4">
        <f t="shared" si="438"/>
        <v>171.04502302797962</v>
      </c>
      <c r="AY332" s="4">
        <f t="shared" si="439"/>
        <v>-16.052472251786291</v>
      </c>
      <c r="AZ332" s="4">
        <f t="shared" si="440"/>
        <v>176.26477183909464</v>
      </c>
      <c r="BA332" s="4">
        <f t="shared" si="441"/>
        <v>-108.59998091264789</v>
      </c>
      <c r="BB332" s="4">
        <f t="shared" si="442"/>
        <v>108.59998091264789</v>
      </c>
      <c r="BC332" s="4">
        <f t="shared" si="443"/>
        <v>1.5928143712574854</v>
      </c>
      <c r="BD332" s="4">
        <f t="shared" si="444"/>
        <v>-3.7777777777777716E-2</v>
      </c>
      <c r="BE332" s="4">
        <f t="shared" si="445"/>
        <v>1.6946107784431139</v>
      </c>
      <c r="BF332" s="4">
        <f t="shared" si="446"/>
        <v>-0.47636363636363638</v>
      </c>
      <c r="BG332" s="4">
        <f t="shared" si="447"/>
        <v>0.90972222222222221</v>
      </c>
      <c r="BH332" s="4">
        <f t="shared" si="448"/>
        <v>1.6695884709908717</v>
      </c>
      <c r="BI332" s="4">
        <f t="shared" si="449"/>
        <v>3.6819002487711265</v>
      </c>
      <c r="BJ332" s="4">
        <f t="shared" si="450"/>
        <v>0.45345836611084578</v>
      </c>
      <c r="BK332" s="4">
        <f t="shared" si="451"/>
        <v>0.97445159713189511</v>
      </c>
      <c r="BL332" s="4">
        <f t="shared" si="452"/>
        <v>2.2038802917644311</v>
      </c>
      <c r="BM332" s="4">
        <f t="shared" si="453"/>
        <v>0.44215268895196985</v>
      </c>
      <c r="BN332" s="3">
        <f t="shared" si="454"/>
        <v>0</v>
      </c>
      <c r="BO332" s="3">
        <v>100</v>
      </c>
      <c r="BP332" s="3">
        <f t="shared" si="455"/>
        <v>-1</v>
      </c>
      <c r="BQ332" s="3">
        <f t="shared" si="456"/>
        <v>-100</v>
      </c>
      <c r="BR332" s="3">
        <f t="shared" si="457"/>
        <v>1</v>
      </c>
      <c r="BS332" s="3">
        <f t="shared" si="458"/>
        <v>0.66999999999999993</v>
      </c>
      <c r="BT332" s="3">
        <f t="shared" si="471"/>
        <v>67</v>
      </c>
      <c r="BU332" s="3">
        <f t="shared" si="459"/>
        <v>0</v>
      </c>
      <c r="BV332" s="3">
        <f t="shared" si="460"/>
        <v>-1</v>
      </c>
      <c r="BW332" s="3">
        <f t="shared" si="472"/>
        <v>-100</v>
      </c>
      <c r="BX332" s="3">
        <f t="shared" si="461"/>
        <v>1</v>
      </c>
      <c r="BY332" s="3">
        <f t="shared" si="462"/>
        <v>0.43999999999999995</v>
      </c>
      <c r="BZ332" s="3">
        <f t="shared" si="473"/>
        <v>43.999999999999993</v>
      </c>
      <c r="CA332" s="3">
        <f t="shared" si="463"/>
        <v>0</v>
      </c>
      <c r="CB332" s="3">
        <f t="shared" si="464"/>
        <v>-1</v>
      </c>
      <c r="CC332" s="3">
        <f t="shared" si="465"/>
        <v>-100</v>
      </c>
      <c r="CD332" s="3">
        <f t="shared" si="466"/>
        <v>1</v>
      </c>
      <c r="CE332" s="3">
        <f t="shared" si="467"/>
        <v>0</v>
      </c>
      <c r="CF332" s="3">
        <f t="shared" si="474"/>
        <v>1</v>
      </c>
      <c r="CG332" s="16" t="str">
        <f t="shared" si="475"/>
        <v/>
      </c>
      <c r="CI332" s="12">
        <f t="shared" si="476"/>
        <v>1</v>
      </c>
      <c r="CJ332" s="12">
        <f t="shared" si="477"/>
        <v>1</v>
      </c>
      <c r="CK332" s="12">
        <f t="shared" si="478"/>
        <v>2</v>
      </c>
      <c r="CL332" s="12" t="str">
        <f t="shared" si="479"/>
        <v>Over2.5</v>
      </c>
      <c r="CM332" s="12">
        <f t="shared" si="468"/>
        <v>1</v>
      </c>
      <c r="CN332" s="12">
        <f t="shared" si="469"/>
        <v>0</v>
      </c>
      <c r="CO332" s="12">
        <f t="shared" si="480"/>
        <v>1</v>
      </c>
      <c r="CP332" s="12" t="str">
        <f t="shared" si="481"/>
        <v/>
      </c>
    </row>
    <row r="333" spans="1:94" x14ac:dyDescent="0.25">
      <c r="A333" t="s">
        <v>127</v>
      </c>
      <c r="B333" t="s">
        <v>256</v>
      </c>
      <c r="C333" t="s">
        <v>129</v>
      </c>
      <c r="D333" t="s">
        <v>12</v>
      </c>
      <c r="E333" t="s">
        <v>24</v>
      </c>
      <c r="F333" s="3">
        <v>5</v>
      </c>
      <c r="G333" s="3">
        <v>0</v>
      </c>
      <c r="H333" s="3" t="str">
        <f t="shared" si="470"/>
        <v>H</v>
      </c>
      <c r="I333" s="3">
        <v>1.4</v>
      </c>
      <c r="J333" s="3">
        <v>5</v>
      </c>
      <c r="K333" s="3">
        <v>7</v>
      </c>
      <c r="L333" s="3">
        <v>1.57</v>
      </c>
      <c r="M333" s="3">
        <v>2.38</v>
      </c>
      <c r="N333" s="3">
        <f t="shared" si="402"/>
        <v>5</v>
      </c>
      <c r="O333" s="3">
        <f t="shared" si="403"/>
        <v>5.7142857142857162E-2</v>
      </c>
      <c r="P333" s="3">
        <f t="shared" si="404"/>
        <v>5.7110742386126456E-2</v>
      </c>
      <c r="Q333" s="3">
        <f t="shared" si="405"/>
        <v>1.48</v>
      </c>
      <c r="R333" s="3">
        <f t="shared" si="406"/>
        <v>5.2857142857142856</v>
      </c>
      <c r="S333" s="3">
        <f t="shared" si="407"/>
        <v>7.4</v>
      </c>
      <c r="T333" s="3">
        <f t="shared" si="408"/>
        <v>1.6597142857142859</v>
      </c>
      <c r="U333" s="3">
        <f t="shared" si="409"/>
        <v>2.516</v>
      </c>
      <c r="V333" s="4">
        <f t="shared" si="410"/>
        <v>0.7142857142857143</v>
      </c>
      <c r="W333" s="4">
        <f t="shared" si="411"/>
        <v>0.2</v>
      </c>
      <c r="X333" s="4">
        <f t="shared" si="412"/>
        <v>0.14285714285714285</v>
      </c>
      <c r="Y333" s="4">
        <f t="shared" si="413"/>
        <v>0.63694267515923564</v>
      </c>
      <c r="Z333" s="4">
        <f t="shared" si="414"/>
        <v>0.42016806722689076</v>
      </c>
      <c r="AA333" s="4">
        <f t="shared" si="415"/>
        <v>0.27999999999999997</v>
      </c>
      <c r="AB333" s="4">
        <f t="shared" si="416"/>
        <v>0.19999999999999998</v>
      </c>
      <c r="AC333" s="4">
        <f t="shared" si="417"/>
        <v>3.5714285714285716</v>
      </c>
      <c r="AD333" s="4">
        <f t="shared" si="418"/>
        <v>0.7142857142857143</v>
      </c>
      <c r="AE333" s="4">
        <f t="shared" si="419"/>
        <v>5</v>
      </c>
      <c r="AF333" s="4">
        <f t="shared" si="420"/>
        <v>1.4</v>
      </c>
      <c r="AG333" s="4">
        <f t="shared" si="421"/>
        <v>0.65966386554621859</v>
      </c>
      <c r="AH333" s="4">
        <f t="shared" si="422"/>
        <v>1.5159235668789808</v>
      </c>
      <c r="AI333" s="4">
        <f t="shared" si="423"/>
        <v>-5.92</v>
      </c>
      <c r="AJ333" s="4">
        <f t="shared" si="424"/>
        <v>-3.8057142857142856</v>
      </c>
      <c r="AK333" s="4">
        <f t="shared" si="425"/>
        <v>-2.1142857142857148</v>
      </c>
      <c r="AL333" s="4">
        <f t="shared" si="426"/>
        <v>-0.85628571428571409</v>
      </c>
      <c r="AM333" s="4">
        <f t="shared" si="427"/>
        <v>0.85628571428571409</v>
      </c>
      <c r="AN333" s="4">
        <f t="shared" si="428"/>
        <v>-2.96</v>
      </c>
      <c r="AO333" s="4">
        <f t="shared" si="429"/>
        <v>-1.9028571428571428</v>
      </c>
      <c r="AP333" s="4">
        <f t="shared" si="430"/>
        <v>-1.0571428571428574</v>
      </c>
      <c r="AQ333" s="4">
        <f t="shared" si="431"/>
        <v>-0.42814285714285705</v>
      </c>
      <c r="AR333" s="4">
        <f t="shared" si="432"/>
        <v>0.42814285714285705</v>
      </c>
      <c r="AS333" s="4">
        <f t="shared" si="433"/>
        <v>-1.2449972115222261</v>
      </c>
      <c r="AT333" s="4">
        <f t="shared" si="434"/>
        <v>-1.0869374394022107</v>
      </c>
      <c r="AU333" s="4">
        <f t="shared" si="435"/>
        <v>-0.81316879999086944</v>
      </c>
      <c r="AV333" s="4">
        <f t="shared" si="436"/>
        <v>-0.40452966114356037</v>
      </c>
      <c r="AW333" s="4">
        <f t="shared" si="437"/>
        <v>0.40452966114356037</v>
      </c>
      <c r="AX333" s="4">
        <f t="shared" si="438"/>
        <v>-224.09949807400071</v>
      </c>
      <c r="AY333" s="4">
        <f t="shared" si="439"/>
        <v>-195.64873909239793</v>
      </c>
      <c r="AZ333" s="4">
        <f t="shared" si="440"/>
        <v>-146.37038399835652</v>
      </c>
      <c r="BA333" s="4">
        <f t="shared" si="441"/>
        <v>-72.815339005840869</v>
      </c>
      <c r="BB333" s="4">
        <f t="shared" si="442"/>
        <v>72.815339005840869</v>
      </c>
      <c r="BC333" s="4">
        <f t="shared" si="443"/>
        <v>-0.79999999999999993</v>
      </c>
      <c r="BD333" s="4">
        <f t="shared" si="444"/>
        <v>-0.72</v>
      </c>
      <c r="BE333" s="4">
        <f t="shared" si="445"/>
        <v>-0.28571428571428575</v>
      </c>
      <c r="BF333" s="4">
        <f t="shared" si="446"/>
        <v>-0.34033613445378141</v>
      </c>
      <c r="BG333" s="4">
        <f t="shared" si="447"/>
        <v>0.51592356687898067</v>
      </c>
      <c r="BH333" s="4">
        <f t="shared" si="448"/>
        <v>3.0000018140584084</v>
      </c>
      <c r="BI333" s="4">
        <f t="shared" si="449"/>
        <v>4.7219047619047618</v>
      </c>
      <c r="BJ333" s="4">
        <f t="shared" si="450"/>
        <v>0.63533721354605266</v>
      </c>
      <c r="BK333" s="4">
        <f t="shared" si="451"/>
        <v>0.60548543520459397</v>
      </c>
      <c r="BL333" s="4">
        <f t="shared" si="452"/>
        <v>2.0878571428571431</v>
      </c>
      <c r="BM333" s="4">
        <f t="shared" si="453"/>
        <v>0.29000328747397586</v>
      </c>
      <c r="BN333" s="3">
        <f t="shared" si="454"/>
        <v>1</v>
      </c>
      <c r="BO333" s="3">
        <v>100</v>
      </c>
      <c r="BP333" s="3">
        <f t="shared" si="455"/>
        <v>0.39999999999999991</v>
      </c>
      <c r="BQ333" s="3">
        <f t="shared" si="456"/>
        <v>39.999999999999993</v>
      </c>
      <c r="BR333" s="3">
        <f t="shared" si="457"/>
        <v>0</v>
      </c>
      <c r="BS333" s="3">
        <f t="shared" si="458"/>
        <v>-1</v>
      </c>
      <c r="BT333" s="3">
        <f t="shared" si="471"/>
        <v>-100</v>
      </c>
      <c r="BU333" s="3">
        <f t="shared" si="459"/>
        <v>0</v>
      </c>
      <c r="BV333" s="3">
        <f t="shared" si="460"/>
        <v>-1</v>
      </c>
      <c r="BW333" s="3">
        <f t="shared" si="472"/>
        <v>-100</v>
      </c>
      <c r="BX333" s="3">
        <f t="shared" si="461"/>
        <v>1</v>
      </c>
      <c r="BY333" s="3">
        <f t="shared" si="462"/>
        <v>0.57000000000000006</v>
      </c>
      <c r="BZ333" s="3">
        <f t="shared" si="473"/>
        <v>57.000000000000007</v>
      </c>
      <c r="CA333" s="3">
        <f t="shared" si="463"/>
        <v>0</v>
      </c>
      <c r="CB333" s="3">
        <f t="shared" si="464"/>
        <v>-1</v>
      </c>
      <c r="CC333" s="3">
        <f t="shared" si="465"/>
        <v>-100</v>
      </c>
      <c r="CD333" s="3">
        <f t="shared" si="466"/>
        <v>1</v>
      </c>
      <c r="CE333" s="3">
        <f t="shared" si="467"/>
        <v>1</v>
      </c>
      <c r="CF333" s="3">
        <f t="shared" si="474"/>
        <v>2</v>
      </c>
      <c r="CG333" s="16" t="str">
        <f t="shared" si="475"/>
        <v>BackCasa</v>
      </c>
      <c r="CI333" s="12">
        <f t="shared" si="476"/>
        <v>1</v>
      </c>
      <c r="CJ333" s="12">
        <f t="shared" si="477"/>
        <v>0</v>
      </c>
      <c r="CK333" s="12">
        <f t="shared" si="478"/>
        <v>1</v>
      </c>
      <c r="CL333" s="12" t="str">
        <f t="shared" si="479"/>
        <v/>
      </c>
      <c r="CM333" s="12">
        <f t="shared" si="468"/>
        <v>1</v>
      </c>
      <c r="CN333" s="12">
        <f t="shared" si="469"/>
        <v>1</v>
      </c>
      <c r="CO333" s="12">
        <f t="shared" si="480"/>
        <v>2</v>
      </c>
      <c r="CP333" s="12" t="str">
        <f t="shared" si="481"/>
        <v>Under2.5</v>
      </c>
    </row>
    <row r="334" spans="1:94" x14ac:dyDescent="0.25">
      <c r="A334" t="s">
        <v>127</v>
      </c>
      <c r="B334" t="s">
        <v>257</v>
      </c>
      <c r="C334" t="s">
        <v>143</v>
      </c>
      <c r="D334" t="s">
        <v>26</v>
      </c>
      <c r="E334" t="s">
        <v>13</v>
      </c>
      <c r="F334" s="3">
        <v>0</v>
      </c>
      <c r="G334" s="3">
        <v>1</v>
      </c>
      <c r="H334" s="3" t="str">
        <f t="shared" si="470"/>
        <v>A</v>
      </c>
      <c r="I334" s="3">
        <v>2.7</v>
      </c>
      <c r="J334" s="3">
        <v>3.75</v>
      </c>
      <c r="K334" s="3">
        <v>2.4</v>
      </c>
      <c r="L334" s="3">
        <v>1.67</v>
      </c>
      <c r="M334" s="3">
        <v>2.2000000000000002</v>
      </c>
      <c r="N334" s="3">
        <f t="shared" si="402"/>
        <v>1</v>
      </c>
      <c r="O334" s="3">
        <f t="shared" si="403"/>
        <v>5.3703703703703809E-2</v>
      </c>
      <c r="P334" s="3">
        <f t="shared" si="404"/>
        <v>5.3347849755035481E-2</v>
      </c>
      <c r="Q334" s="3">
        <f t="shared" si="405"/>
        <v>2.8450000000000006</v>
      </c>
      <c r="R334" s="3">
        <f t="shared" si="406"/>
        <v>3.9513888888888893</v>
      </c>
      <c r="S334" s="3">
        <f t="shared" si="407"/>
        <v>2.528888888888889</v>
      </c>
      <c r="T334" s="3">
        <f t="shared" si="408"/>
        <v>1.7596851851851854</v>
      </c>
      <c r="U334" s="3">
        <f t="shared" si="409"/>
        <v>2.3181481481481487</v>
      </c>
      <c r="V334" s="4">
        <f t="shared" si="410"/>
        <v>0.37037037037037035</v>
      </c>
      <c r="W334" s="4">
        <f t="shared" si="411"/>
        <v>0.26666666666666666</v>
      </c>
      <c r="X334" s="4">
        <f t="shared" si="412"/>
        <v>0.41666666666666669</v>
      </c>
      <c r="Y334" s="4">
        <f t="shared" si="413"/>
        <v>0.5988023952095809</v>
      </c>
      <c r="Z334" s="4">
        <f t="shared" si="414"/>
        <v>0.45454545454545453</v>
      </c>
      <c r="AA334" s="4">
        <f t="shared" si="415"/>
        <v>0.72000000000000008</v>
      </c>
      <c r="AB334" s="4">
        <f t="shared" si="416"/>
        <v>1.1250000000000002</v>
      </c>
      <c r="AC334" s="4">
        <f t="shared" si="417"/>
        <v>1.3888888888888888</v>
      </c>
      <c r="AD334" s="4">
        <f t="shared" si="418"/>
        <v>1.5625</v>
      </c>
      <c r="AE334" s="4">
        <f t="shared" si="419"/>
        <v>0.88888888888888884</v>
      </c>
      <c r="AF334" s="4">
        <f t="shared" si="420"/>
        <v>0.64</v>
      </c>
      <c r="AG334" s="4">
        <f t="shared" si="421"/>
        <v>0.75909090909090904</v>
      </c>
      <c r="AH334" s="4">
        <f t="shared" si="422"/>
        <v>1.317365269461078</v>
      </c>
      <c r="AI334" s="4">
        <f t="shared" si="423"/>
        <v>0.31611111111111168</v>
      </c>
      <c r="AJ334" s="4">
        <f t="shared" si="424"/>
        <v>-1.1063888888888886</v>
      </c>
      <c r="AK334" s="4">
        <f t="shared" si="425"/>
        <v>1.4225000000000003</v>
      </c>
      <c r="AL334" s="4">
        <f t="shared" si="426"/>
        <v>-0.55846296296296338</v>
      </c>
      <c r="AM334" s="4">
        <f t="shared" si="427"/>
        <v>0.55846296296296338</v>
      </c>
      <c r="AN334" s="4">
        <f t="shared" si="428"/>
        <v>0.15805555555555584</v>
      </c>
      <c r="AO334" s="4">
        <f t="shared" si="429"/>
        <v>-0.55319444444444432</v>
      </c>
      <c r="AP334" s="4">
        <f t="shared" si="430"/>
        <v>0.71125000000000016</v>
      </c>
      <c r="AQ334" s="4">
        <f t="shared" si="431"/>
        <v>-0.27923148148148169</v>
      </c>
      <c r="AR334" s="4">
        <f t="shared" si="432"/>
        <v>0.27923148148148169</v>
      </c>
      <c r="AS334" s="4">
        <f t="shared" si="433"/>
        <v>0.156758780000398</v>
      </c>
      <c r="AT334" s="4">
        <f t="shared" si="434"/>
        <v>-0.50529245075783713</v>
      </c>
      <c r="AU334" s="4">
        <f t="shared" si="435"/>
        <v>0.61823646324307213</v>
      </c>
      <c r="AV334" s="4">
        <f t="shared" si="436"/>
        <v>-0.27229591398246322</v>
      </c>
      <c r="AW334" s="4">
        <f t="shared" si="437"/>
        <v>0.27229591398246322</v>
      </c>
      <c r="AX334" s="4">
        <f t="shared" si="438"/>
        <v>28.216580400071638</v>
      </c>
      <c r="AY334" s="4">
        <f t="shared" si="439"/>
        <v>-90.952641136410676</v>
      </c>
      <c r="AZ334" s="4">
        <f t="shared" si="440"/>
        <v>111.28256338375299</v>
      </c>
      <c r="BA334" s="4">
        <f t="shared" si="441"/>
        <v>-49.013264516843378</v>
      </c>
      <c r="BB334" s="4">
        <f t="shared" si="442"/>
        <v>49.013264516843378</v>
      </c>
      <c r="BC334" s="4">
        <f t="shared" si="443"/>
        <v>0.12500000000000022</v>
      </c>
      <c r="BD334" s="4">
        <f t="shared" si="444"/>
        <v>-0.27999999999999992</v>
      </c>
      <c r="BE334" s="4">
        <f t="shared" si="445"/>
        <v>0.56250000000000011</v>
      </c>
      <c r="BF334" s="4">
        <f t="shared" si="446"/>
        <v>-0.24090909090909102</v>
      </c>
      <c r="BG334" s="4">
        <f t="shared" si="447"/>
        <v>0.31736526946107807</v>
      </c>
      <c r="BH334" s="4">
        <f t="shared" si="448"/>
        <v>0.74694141426048255</v>
      </c>
      <c r="BI334" s="4">
        <f t="shared" si="449"/>
        <v>3.1084259259259261</v>
      </c>
      <c r="BJ334" s="4">
        <f t="shared" si="450"/>
        <v>0.24029570980945492</v>
      </c>
      <c r="BK334" s="4">
        <f t="shared" si="451"/>
        <v>0.39489294815264064</v>
      </c>
      <c r="BL334" s="4">
        <f t="shared" si="452"/>
        <v>2.0389166666666672</v>
      </c>
      <c r="BM334" s="4">
        <f t="shared" si="453"/>
        <v>0.19367782637150802</v>
      </c>
      <c r="BN334" s="3">
        <f t="shared" si="454"/>
        <v>0</v>
      </c>
      <c r="BO334" s="3">
        <v>100</v>
      </c>
      <c r="BP334" s="3">
        <f t="shared" si="455"/>
        <v>-1</v>
      </c>
      <c r="BQ334" s="3">
        <f t="shared" si="456"/>
        <v>-100</v>
      </c>
      <c r="BR334" s="3">
        <f t="shared" si="457"/>
        <v>1</v>
      </c>
      <c r="BS334" s="3">
        <f t="shared" si="458"/>
        <v>1.4</v>
      </c>
      <c r="BT334" s="3">
        <f t="shared" si="471"/>
        <v>140</v>
      </c>
      <c r="BU334" s="3">
        <f t="shared" si="459"/>
        <v>0</v>
      </c>
      <c r="BV334" s="3">
        <f t="shared" si="460"/>
        <v>-1</v>
      </c>
      <c r="BW334" s="3">
        <f t="shared" si="472"/>
        <v>-100</v>
      </c>
      <c r="BX334" s="3">
        <f t="shared" si="461"/>
        <v>0</v>
      </c>
      <c r="BY334" s="3">
        <f t="shared" si="462"/>
        <v>-1</v>
      </c>
      <c r="BZ334" s="3">
        <f t="shared" si="473"/>
        <v>-100</v>
      </c>
      <c r="CA334" s="3">
        <f t="shared" si="463"/>
        <v>1</v>
      </c>
      <c r="CB334" s="3">
        <f t="shared" si="464"/>
        <v>1.2000000000000002</v>
      </c>
      <c r="CC334" s="3">
        <f t="shared" si="465"/>
        <v>120.00000000000001</v>
      </c>
      <c r="CD334" s="3">
        <f t="shared" si="466"/>
        <v>1</v>
      </c>
      <c r="CE334" s="3">
        <f t="shared" si="467"/>
        <v>0</v>
      </c>
      <c r="CF334" s="3">
        <f t="shared" si="474"/>
        <v>1</v>
      </c>
      <c r="CG334" s="16" t="str">
        <f t="shared" si="475"/>
        <v/>
      </c>
      <c r="CI334" s="12">
        <f t="shared" si="476"/>
        <v>1</v>
      </c>
      <c r="CJ334" s="12">
        <f t="shared" si="477"/>
        <v>0</v>
      </c>
      <c r="CK334" s="12">
        <f t="shared" si="478"/>
        <v>1</v>
      </c>
      <c r="CL334" s="12" t="str">
        <f t="shared" si="479"/>
        <v/>
      </c>
      <c r="CM334" s="12">
        <f t="shared" si="468"/>
        <v>1</v>
      </c>
      <c r="CN334" s="12">
        <f t="shared" si="469"/>
        <v>0</v>
      </c>
      <c r="CO334" s="12">
        <f t="shared" si="480"/>
        <v>1</v>
      </c>
      <c r="CP334" s="12" t="str">
        <f t="shared" si="481"/>
        <v/>
      </c>
    </row>
    <row r="335" spans="1:94" x14ac:dyDescent="0.25">
      <c r="A335" t="s">
        <v>127</v>
      </c>
      <c r="B335" t="s">
        <v>257</v>
      </c>
      <c r="C335" t="s">
        <v>129</v>
      </c>
      <c r="D335" t="s">
        <v>19</v>
      </c>
      <c r="E335" t="s">
        <v>20</v>
      </c>
      <c r="F335" s="3">
        <v>2</v>
      </c>
      <c r="G335" s="3">
        <v>0</v>
      </c>
      <c r="H335" s="3" t="str">
        <f t="shared" si="470"/>
        <v>H</v>
      </c>
      <c r="I335" s="3">
        <v>3.1</v>
      </c>
      <c r="J335" s="3">
        <v>3.6</v>
      </c>
      <c r="K335" s="3">
        <v>2.2000000000000002</v>
      </c>
      <c r="L335" s="3">
        <v>1.67</v>
      </c>
      <c r="M335" s="3">
        <v>2.2000000000000002</v>
      </c>
      <c r="N335" s="3">
        <f t="shared" si="402"/>
        <v>2</v>
      </c>
      <c r="O335" s="3">
        <f t="shared" si="403"/>
        <v>5.4903877484522745E-2</v>
      </c>
      <c r="P335" s="3">
        <f t="shared" si="404"/>
        <v>5.3347849755035481E-2</v>
      </c>
      <c r="Q335" s="3">
        <f t="shared" si="405"/>
        <v>3.2702020202020208</v>
      </c>
      <c r="R335" s="3">
        <f t="shared" si="406"/>
        <v>3.7976539589442821</v>
      </c>
      <c r="S335" s="3">
        <f t="shared" si="407"/>
        <v>2.3207885304659501</v>
      </c>
      <c r="T335" s="3">
        <f t="shared" si="408"/>
        <v>1.761689475399153</v>
      </c>
      <c r="U335" s="3">
        <f t="shared" si="409"/>
        <v>2.3207885304659501</v>
      </c>
      <c r="V335" s="4">
        <f t="shared" si="410"/>
        <v>0.32258064516129031</v>
      </c>
      <c r="W335" s="4">
        <f t="shared" si="411"/>
        <v>0.27777777777777779</v>
      </c>
      <c r="X335" s="4">
        <f t="shared" si="412"/>
        <v>0.45454545454545453</v>
      </c>
      <c r="Y335" s="4">
        <f t="shared" si="413"/>
        <v>0.5988023952095809</v>
      </c>
      <c r="Z335" s="4">
        <f t="shared" si="414"/>
        <v>0.45454545454545453</v>
      </c>
      <c r="AA335" s="4">
        <f t="shared" si="415"/>
        <v>0.86111111111111116</v>
      </c>
      <c r="AB335" s="4">
        <f t="shared" si="416"/>
        <v>1.4090909090909089</v>
      </c>
      <c r="AC335" s="4">
        <f t="shared" si="417"/>
        <v>1.1612903225806452</v>
      </c>
      <c r="AD335" s="4">
        <f t="shared" si="418"/>
        <v>1.6363636363636362</v>
      </c>
      <c r="AE335" s="4">
        <f t="shared" si="419"/>
        <v>0.70967741935483875</v>
      </c>
      <c r="AF335" s="4">
        <f t="shared" si="420"/>
        <v>0.61111111111111116</v>
      </c>
      <c r="AG335" s="4">
        <f t="shared" si="421"/>
        <v>0.75909090909090904</v>
      </c>
      <c r="AH335" s="4">
        <f t="shared" si="422"/>
        <v>1.317365269461078</v>
      </c>
      <c r="AI335" s="4">
        <f t="shared" si="423"/>
        <v>0.94941348973607065</v>
      </c>
      <c r="AJ335" s="4">
        <f t="shared" si="424"/>
        <v>-0.52745193874226137</v>
      </c>
      <c r="AK335" s="4">
        <f t="shared" si="425"/>
        <v>1.476865428478332</v>
      </c>
      <c r="AL335" s="4">
        <f t="shared" si="426"/>
        <v>-0.55909905506679713</v>
      </c>
      <c r="AM335" s="4">
        <f t="shared" si="427"/>
        <v>0.55909905506679713</v>
      </c>
      <c r="AN335" s="4">
        <f t="shared" si="428"/>
        <v>0.47470674486803532</v>
      </c>
      <c r="AO335" s="4">
        <f t="shared" si="429"/>
        <v>-0.26372596937113069</v>
      </c>
      <c r="AP335" s="4">
        <f t="shared" si="430"/>
        <v>0.73843271423916601</v>
      </c>
      <c r="AQ335" s="4">
        <f t="shared" si="431"/>
        <v>-0.27954952753339857</v>
      </c>
      <c r="AR335" s="4">
        <f t="shared" si="432"/>
        <v>0.27954952753339857</v>
      </c>
      <c r="AS335" s="4">
        <f t="shared" si="433"/>
        <v>0.44320903935943401</v>
      </c>
      <c r="AT335" s="4">
        <f t="shared" si="434"/>
        <v>-0.25785492288803968</v>
      </c>
      <c r="AU335" s="4">
        <f t="shared" si="435"/>
        <v>0.63605684992124467</v>
      </c>
      <c r="AV335" s="4">
        <f t="shared" si="436"/>
        <v>-0.27259093126279454</v>
      </c>
      <c r="AW335" s="4">
        <f t="shared" si="437"/>
        <v>0.27259093126279454</v>
      </c>
      <c r="AX335" s="4">
        <f t="shared" si="438"/>
        <v>79.777627084698125</v>
      </c>
      <c r="AY335" s="4">
        <f t="shared" si="439"/>
        <v>-46.413886119847142</v>
      </c>
      <c r="AZ335" s="4">
        <f t="shared" si="440"/>
        <v>114.49023298582402</v>
      </c>
      <c r="BA335" s="4">
        <f t="shared" si="441"/>
        <v>-49.066367627303016</v>
      </c>
      <c r="BB335" s="4">
        <f t="shared" si="442"/>
        <v>49.066367627303016</v>
      </c>
      <c r="BC335" s="4">
        <f t="shared" si="443"/>
        <v>0.40909090909090917</v>
      </c>
      <c r="BD335" s="4">
        <f t="shared" si="444"/>
        <v>-0.13888888888888887</v>
      </c>
      <c r="BE335" s="4">
        <f t="shared" si="445"/>
        <v>0.63636363636363646</v>
      </c>
      <c r="BF335" s="4">
        <f t="shared" si="446"/>
        <v>-0.24090909090909093</v>
      </c>
      <c r="BG335" s="4">
        <f t="shared" si="447"/>
        <v>0.3173652694610779</v>
      </c>
      <c r="BH335" s="4">
        <f t="shared" si="448"/>
        <v>0.74841198725593483</v>
      </c>
      <c r="BI335" s="4">
        <f t="shared" si="449"/>
        <v>3.1295481698707515</v>
      </c>
      <c r="BJ335" s="4">
        <f t="shared" si="450"/>
        <v>0.23914378262688438</v>
      </c>
      <c r="BK335" s="4">
        <f t="shared" si="451"/>
        <v>0.39534273319272206</v>
      </c>
      <c r="BL335" s="4">
        <f t="shared" si="452"/>
        <v>2.0412390029325516</v>
      </c>
      <c r="BM335" s="4">
        <f t="shared" si="453"/>
        <v>0.1936778263715086</v>
      </c>
      <c r="BN335" s="3">
        <f t="shared" si="454"/>
        <v>1</v>
      </c>
      <c r="BO335" s="3">
        <v>100</v>
      </c>
      <c r="BP335" s="3">
        <f t="shared" si="455"/>
        <v>2.1</v>
      </c>
      <c r="BQ335" s="3">
        <f t="shared" si="456"/>
        <v>210</v>
      </c>
      <c r="BR335" s="3">
        <f t="shared" si="457"/>
        <v>0</v>
      </c>
      <c r="BS335" s="3">
        <f t="shared" si="458"/>
        <v>-1</v>
      </c>
      <c r="BT335" s="3">
        <f t="shared" si="471"/>
        <v>-100</v>
      </c>
      <c r="BU335" s="3">
        <f t="shared" si="459"/>
        <v>0</v>
      </c>
      <c r="BV335" s="3">
        <f t="shared" si="460"/>
        <v>-1</v>
      </c>
      <c r="BW335" s="3">
        <f t="shared" si="472"/>
        <v>-100</v>
      </c>
      <c r="BX335" s="3">
        <f t="shared" si="461"/>
        <v>0</v>
      </c>
      <c r="BY335" s="3">
        <f t="shared" si="462"/>
        <v>-1</v>
      </c>
      <c r="BZ335" s="3">
        <f t="shared" si="473"/>
        <v>-100</v>
      </c>
      <c r="CA335" s="3">
        <f t="shared" si="463"/>
        <v>1</v>
      </c>
      <c r="CB335" s="3">
        <f t="shared" si="464"/>
        <v>1.2000000000000002</v>
      </c>
      <c r="CC335" s="3">
        <f t="shared" si="465"/>
        <v>120.00000000000001</v>
      </c>
      <c r="CD335" s="3">
        <f t="shared" si="466"/>
        <v>1</v>
      </c>
      <c r="CE335" s="3">
        <f t="shared" si="467"/>
        <v>0</v>
      </c>
      <c r="CF335" s="3">
        <f t="shared" si="474"/>
        <v>1</v>
      </c>
      <c r="CG335" s="16" t="str">
        <f t="shared" si="475"/>
        <v/>
      </c>
      <c r="CI335" s="12">
        <f t="shared" si="476"/>
        <v>1</v>
      </c>
      <c r="CJ335" s="12">
        <f t="shared" si="477"/>
        <v>0</v>
      </c>
      <c r="CK335" s="12">
        <f t="shared" si="478"/>
        <v>1</v>
      </c>
      <c r="CL335" s="12" t="str">
        <f t="shared" si="479"/>
        <v/>
      </c>
      <c r="CM335" s="12">
        <f t="shared" si="468"/>
        <v>1</v>
      </c>
      <c r="CN335" s="12">
        <f t="shared" si="469"/>
        <v>0</v>
      </c>
      <c r="CO335" s="12">
        <f t="shared" si="480"/>
        <v>1</v>
      </c>
      <c r="CP335" s="12" t="str">
        <f t="shared" si="481"/>
        <v/>
      </c>
    </row>
    <row r="336" spans="1:94" x14ac:dyDescent="0.25">
      <c r="A336" t="s">
        <v>127</v>
      </c>
      <c r="B336" t="s">
        <v>257</v>
      </c>
      <c r="C336" t="s">
        <v>129</v>
      </c>
      <c r="D336" t="s">
        <v>17</v>
      </c>
      <c r="E336" t="s">
        <v>25</v>
      </c>
      <c r="F336" s="3">
        <v>2</v>
      </c>
      <c r="G336" s="3">
        <v>0</v>
      </c>
      <c r="H336" s="3" t="str">
        <f t="shared" si="470"/>
        <v>H</v>
      </c>
      <c r="I336" s="3">
        <v>7</v>
      </c>
      <c r="J336" s="3">
        <v>5</v>
      </c>
      <c r="K336" s="3">
        <v>1.4</v>
      </c>
      <c r="L336" s="3">
        <v>1.5</v>
      </c>
      <c r="M336" s="3">
        <v>2.63</v>
      </c>
      <c r="N336" s="3">
        <f t="shared" si="402"/>
        <v>2</v>
      </c>
      <c r="O336" s="3">
        <f t="shared" si="403"/>
        <v>5.7142857142857162E-2</v>
      </c>
      <c r="P336" s="3">
        <f t="shared" si="404"/>
        <v>4.6894803548795938E-2</v>
      </c>
      <c r="Q336" s="3">
        <f t="shared" si="405"/>
        <v>7.4</v>
      </c>
      <c r="R336" s="3">
        <f t="shared" si="406"/>
        <v>5.2857142857142856</v>
      </c>
      <c r="S336" s="3">
        <f t="shared" si="407"/>
        <v>1.48</v>
      </c>
      <c r="T336" s="3">
        <f t="shared" si="408"/>
        <v>1.5857142857142859</v>
      </c>
      <c r="U336" s="3">
        <f t="shared" si="409"/>
        <v>2.7802857142857142</v>
      </c>
      <c r="V336" s="4">
        <f t="shared" si="410"/>
        <v>0.14285714285714285</v>
      </c>
      <c r="W336" s="4">
        <f t="shared" si="411"/>
        <v>0.2</v>
      </c>
      <c r="X336" s="4">
        <f t="shared" si="412"/>
        <v>0.7142857142857143</v>
      </c>
      <c r="Y336" s="4">
        <f t="shared" si="413"/>
        <v>0.66666666666666663</v>
      </c>
      <c r="Z336" s="4">
        <f t="shared" si="414"/>
        <v>0.38022813688212931</v>
      </c>
      <c r="AA336" s="4">
        <f t="shared" si="415"/>
        <v>1.4</v>
      </c>
      <c r="AB336" s="4">
        <f t="shared" si="416"/>
        <v>5</v>
      </c>
      <c r="AC336" s="4">
        <f t="shared" si="417"/>
        <v>0.7142857142857143</v>
      </c>
      <c r="AD336" s="4">
        <f t="shared" si="418"/>
        <v>3.5714285714285716</v>
      </c>
      <c r="AE336" s="4">
        <f t="shared" si="419"/>
        <v>0.19999999999999998</v>
      </c>
      <c r="AF336" s="4">
        <f t="shared" si="420"/>
        <v>0.27999999999999997</v>
      </c>
      <c r="AG336" s="4">
        <f t="shared" si="421"/>
        <v>0.57034220532319391</v>
      </c>
      <c r="AH336" s="4">
        <f t="shared" si="422"/>
        <v>1.7533333333333332</v>
      </c>
      <c r="AI336" s="4">
        <f t="shared" si="423"/>
        <v>5.92</v>
      </c>
      <c r="AJ336" s="4">
        <f t="shared" si="424"/>
        <v>2.1142857142857148</v>
      </c>
      <c r="AK336" s="4">
        <f t="shared" si="425"/>
        <v>3.8057142857142856</v>
      </c>
      <c r="AL336" s="4">
        <f t="shared" si="426"/>
        <v>-1.1945714285714284</v>
      </c>
      <c r="AM336" s="4">
        <f t="shared" si="427"/>
        <v>1.1945714285714284</v>
      </c>
      <c r="AN336" s="4">
        <f t="shared" si="428"/>
        <v>2.96</v>
      </c>
      <c r="AO336" s="4">
        <f t="shared" si="429"/>
        <v>1.0571428571428574</v>
      </c>
      <c r="AP336" s="4">
        <f t="shared" si="430"/>
        <v>1.9028571428571428</v>
      </c>
      <c r="AQ336" s="4">
        <f t="shared" si="431"/>
        <v>-0.5972857142857142</v>
      </c>
      <c r="AR336" s="4">
        <f t="shared" si="432"/>
        <v>0.5972857142857142</v>
      </c>
      <c r="AS336" s="4">
        <f t="shared" si="433"/>
        <v>1.2449972115222261</v>
      </c>
      <c r="AT336" s="4">
        <f t="shared" si="434"/>
        <v>0.81316879999086944</v>
      </c>
      <c r="AU336" s="4">
        <f t="shared" si="435"/>
        <v>1.0869374394022107</v>
      </c>
      <c r="AV336" s="4">
        <f t="shared" si="436"/>
        <v>-0.53842131181881081</v>
      </c>
      <c r="AW336" s="4">
        <f t="shared" si="437"/>
        <v>0.53842131181881081</v>
      </c>
      <c r="AX336" s="4">
        <f t="shared" si="438"/>
        <v>224.09949807400071</v>
      </c>
      <c r="AY336" s="4">
        <f t="shared" si="439"/>
        <v>146.37038399835652</v>
      </c>
      <c r="AZ336" s="4">
        <f t="shared" si="440"/>
        <v>195.64873909239793</v>
      </c>
      <c r="BA336" s="4">
        <f t="shared" si="441"/>
        <v>-96.915836127385944</v>
      </c>
      <c r="BB336" s="4">
        <f t="shared" si="442"/>
        <v>96.915836127385944</v>
      </c>
      <c r="BC336" s="4">
        <f t="shared" si="443"/>
        <v>4</v>
      </c>
      <c r="BD336" s="4">
        <f t="shared" si="444"/>
        <v>0.40000000000000008</v>
      </c>
      <c r="BE336" s="4">
        <f t="shared" si="445"/>
        <v>2.5714285714285712</v>
      </c>
      <c r="BF336" s="4">
        <f t="shared" si="446"/>
        <v>-0.42965779467680604</v>
      </c>
      <c r="BG336" s="4">
        <f t="shared" si="447"/>
        <v>0.75333333333333319</v>
      </c>
      <c r="BH336" s="4">
        <f t="shared" si="448"/>
        <v>3.0000018140584075</v>
      </c>
      <c r="BI336" s="4">
        <f t="shared" si="449"/>
        <v>4.7219047619047627</v>
      </c>
      <c r="BJ336" s="4">
        <f t="shared" si="450"/>
        <v>0.63533721354605233</v>
      </c>
      <c r="BK336" s="4">
        <f t="shared" si="451"/>
        <v>0.84468955775455923</v>
      </c>
      <c r="BL336" s="4">
        <f t="shared" si="452"/>
        <v>2.1829999999999998</v>
      </c>
      <c r="BM336" s="4">
        <f t="shared" si="453"/>
        <v>0.38693978825220304</v>
      </c>
      <c r="BN336" s="3">
        <f t="shared" si="454"/>
        <v>1</v>
      </c>
      <c r="BO336" s="3">
        <v>100</v>
      </c>
      <c r="BP336" s="3">
        <f t="shared" si="455"/>
        <v>6</v>
      </c>
      <c r="BQ336" s="3">
        <f t="shared" si="456"/>
        <v>600</v>
      </c>
      <c r="BR336" s="3">
        <f t="shared" si="457"/>
        <v>0</v>
      </c>
      <c r="BS336" s="3">
        <f t="shared" si="458"/>
        <v>-1</v>
      </c>
      <c r="BT336" s="3">
        <f t="shared" si="471"/>
        <v>-100</v>
      </c>
      <c r="BU336" s="3">
        <f t="shared" si="459"/>
        <v>0</v>
      </c>
      <c r="BV336" s="3">
        <f t="shared" si="460"/>
        <v>-1</v>
      </c>
      <c r="BW336" s="3">
        <f t="shared" si="472"/>
        <v>-100</v>
      </c>
      <c r="BX336" s="3">
        <f t="shared" si="461"/>
        <v>0</v>
      </c>
      <c r="BY336" s="3">
        <f t="shared" si="462"/>
        <v>-1</v>
      </c>
      <c r="BZ336" s="3">
        <f t="shared" si="473"/>
        <v>-100</v>
      </c>
      <c r="CA336" s="3">
        <f t="shared" si="463"/>
        <v>1</v>
      </c>
      <c r="CB336" s="3">
        <f t="shared" si="464"/>
        <v>1.63</v>
      </c>
      <c r="CC336" s="3">
        <f t="shared" si="465"/>
        <v>163</v>
      </c>
      <c r="CD336" s="3">
        <f t="shared" si="466"/>
        <v>1</v>
      </c>
      <c r="CE336" s="3">
        <f t="shared" si="467"/>
        <v>0</v>
      </c>
      <c r="CF336" s="3">
        <f t="shared" si="474"/>
        <v>1</v>
      </c>
      <c r="CG336" s="16" t="str">
        <f t="shared" si="475"/>
        <v/>
      </c>
      <c r="CI336" s="12">
        <f t="shared" si="476"/>
        <v>1</v>
      </c>
      <c r="CJ336" s="12">
        <f t="shared" si="477"/>
        <v>1</v>
      </c>
      <c r="CK336" s="12">
        <f t="shared" si="478"/>
        <v>2</v>
      </c>
      <c r="CL336" s="12" t="str">
        <f t="shared" si="479"/>
        <v>Over2.5</v>
      </c>
      <c r="CM336" s="12">
        <f t="shared" si="468"/>
        <v>1</v>
      </c>
      <c r="CN336" s="12">
        <f t="shared" si="469"/>
        <v>0</v>
      </c>
      <c r="CO336" s="12">
        <f t="shared" si="480"/>
        <v>1</v>
      </c>
      <c r="CP336" s="12" t="str">
        <f t="shared" si="481"/>
        <v/>
      </c>
    </row>
    <row r="337" spans="1:94" x14ac:dyDescent="0.25">
      <c r="A337" t="s">
        <v>127</v>
      </c>
      <c r="B337" t="s">
        <v>257</v>
      </c>
      <c r="C337" t="s">
        <v>129</v>
      </c>
      <c r="D337" t="s">
        <v>141</v>
      </c>
      <c r="E337" t="s">
        <v>135</v>
      </c>
      <c r="F337" s="3">
        <v>4</v>
      </c>
      <c r="G337" s="3">
        <v>2</v>
      </c>
      <c r="H337" s="3" t="str">
        <f t="shared" si="470"/>
        <v>H</v>
      </c>
      <c r="I337" s="3">
        <v>1.3</v>
      </c>
      <c r="J337" s="3">
        <v>6</v>
      </c>
      <c r="K337" s="3">
        <v>8.5</v>
      </c>
      <c r="L337" s="3">
        <v>1.33</v>
      </c>
      <c r="M337" s="3">
        <v>3.4</v>
      </c>
      <c r="N337" s="3">
        <f t="shared" si="402"/>
        <v>6</v>
      </c>
      <c r="O337" s="3">
        <f t="shared" si="403"/>
        <v>5.3544494720965119E-2</v>
      </c>
      <c r="P337" s="3">
        <f t="shared" si="404"/>
        <v>4.5997346306943854E-2</v>
      </c>
      <c r="Q337" s="3">
        <f t="shared" si="405"/>
        <v>1.3696078431372547</v>
      </c>
      <c r="R337" s="3">
        <f t="shared" si="406"/>
        <v>6.3212669683257907</v>
      </c>
      <c r="S337" s="3">
        <f t="shared" si="407"/>
        <v>8.9551282051282044</v>
      </c>
      <c r="T337" s="3">
        <f t="shared" si="408"/>
        <v>1.4012141779788836</v>
      </c>
      <c r="U337" s="3">
        <f t="shared" si="409"/>
        <v>3.5820512820512813</v>
      </c>
      <c r="V337" s="4">
        <f t="shared" si="410"/>
        <v>0.76923076923076916</v>
      </c>
      <c r="W337" s="4">
        <f t="shared" si="411"/>
        <v>0.16666666666666666</v>
      </c>
      <c r="X337" s="4">
        <f t="shared" si="412"/>
        <v>0.11764705882352941</v>
      </c>
      <c r="Y337" s="4">
        <f t="shared" si="413"/>
        <v>0.75187969924812026</v>
      </c>
      <c r="Z337" s="4">
        <f t="shared" si="414"/>
        <v>0.29411764705882354</v>
      </c>
      <c r="AA337" s="4">
        <f t="shared" si="415"/>
        <v>0.21666666666666667</v>
      </c>
      <c r="AB337" s="4">
        <f t="shared" si="416"/>
        <v>0.15294117647058825</v>
      </c>
      <c r="AC337" s="4">
        <f t="shared" si="417"/>
        <v>4.615384615384615</v>
      </c>
      <c r="AD337" s="4">
        <f t="shared" si="418"/>
        <v>0.70588235294117652</v>
      </c>
      <c r="AE337" s="4">
        <f t="shared" si="419"/>
        <v>6.5384615384615383</v>
      </c>
      <c r="AF337" s="4">
        <f t="shared" si="420"/>
        <v>1.4166666666666667</v>
      </c>
      <c r="AG337" s="4">
        <f t="shared" si="421"/>
        <v>0.39117647058823535</v>
      </c>
      <c r="AH337" s="4">
        <f t="shared" si="422"/>
        <v>2.5563909774436087</v>
      </c>
      <c r="AI337" s="4">
        <f t="shared" si="423"/>
        <v>-7.5855203619909499</v>
      </c>
      <c r="AJ337" s="4">
        <f t="shared" si="424"/>
        <v>-4.9516591251885362</v>
      </c>
      <c r="AK337" s="4">
        <f t="shared" si="425"/>
        <v>-2.6338612368024137</v>
      </c>
      <c r="AL337" s="4">
        <f t="shared" si="426"/>
        <v>-2.1808371040723977</v>
      </c>
      <c r="AM337" s="4">
        <f t="shared" si="427"/>
        <v>2.1808371040723977</v>
      </c>
      <c r="AN337" s="4">
        <f t="shared" si="428"/>
        <v>-3.792760180995475</v>
      </c>
      <c r="AO337" s="4">
        <f t="shared" si="429"/>
        <v>-2.4758295625942681</v>
      </c>
      <c r="AP337" s="4">
        <f t="shared" si="430"/>
        <v>-1.3169306184012068</v>
      </c>
      <c r="AQ337" s="4">
        <f t="shared" si="431"/>
        <v>-1.0904185520361989</v>
      </c>
      <c r="AR337" s="4">
        <f t="shared" si="432"/>
        <v>1.0904185520361989</v>
      </c>
      <c r="AS337" s="4">
        <f t="shared" si="433"/>
        <v>-1.3130028746763109</v>
      </c>
      <c r="AT337" s="4">
        <f t="shared" si="434"/>
        <v>-1.1869280889295744</v>
      </c>
      <c r="AU337" s="4">
        <f t="shared" si="435"/>
        <v>-0.9213434502796195</v>
      </c>
      <c r="AV337" s="4">
        <f t="shared" si="436"/>
        <v>-0.82862502215028988</v>
      </c>
      <c r="AW337" s="4">
        <f t="shared" si="437"/>
        <v>0.82862502215028988</v>
      </c>
      <c r="AX337" s="4">
        <f t="shared" si="438"/>
        <v>-236.34051744173595</v>
      </c>
      <c r="AY337" s="4">
        <f t="shared" si="439"/>
        <v>-213.64705600732336</v>
      </c>
      <c r="AZ337" s="4">
        <f t="shared" si="440"/>
        <v>-165.8418210503315</v>
      </c>
      <c r="BA337" s="4">
        <f t="shared" si="441"/>
        <v>-149.1525039870522</v>
      </c>
      <c r="BB337" s="4">
        <f t="shared" si="442"/>
        <v>149.1525039870522</v>
      </c>
      <c r="BC337" s="4">
        <f t="shared" si="443"/>
        <v>-0.84705882352941175</v>
      </c>
      <c r="BD337" s="4">
        <f t="shared" si="444"/>
        <v>-0.78333333333333333</v>
      </c>
      <c r="BE337" s="4">
        <f t="shared" si="445"/>
        <v>-0.29411764705882359</v>
      </c>
      <c r="BF337" s="4">
        <f t="shared" si="446"/>
        <v>-0.60882352941176465</v>
      </c>
      <c r="BG337" s="4">
        <f t="shared" si="447"/>
        <v>1.5563909774436089</v>
      </c>
      <c r="BH337" s="4">
        <f t="shared" si="448"/>
        <v>3.8513260112367464</v>
      </c>
      <c r="BI337" s="4">
        <f t="shared" si="449"/>
        <v>5.5486676721970838</v>
      </c>
      <c r="BJ337" s="4">
        <f t="shared" si="450"/>
        <v>0.69409923945071161</v>
      </c>
      <c r="BK337" s="4">
        <f t="shared" si="451"/>
        <v>1.5420847049528259</v>
      </c>
      <c r="BL337" s="4">
        <f t="shared" si="452"/>
        <v>2.4916327300150822</v>
      </c>
      <c r="BM337" s="4">
        <f t="shared" si="453"/>
        <v>0.61890530108082642</v>
      </c>
      <c r="BN337" s="3">
        <f t="shared" si="454"/>
        <v>1</v>
      </c>
      <c r="BO337" s="3">
        <v>100</v>
      </c>
      <c r="BP337" s="3">
        <f t="shared" si="455"/>
        <v>0.30000000000000004</v>
      </c>
      <c r="BQ337" s="3">
        <f t="shared" si="456"/>
        <v>30.000000000000004</v>
      </c>
      <c r="BR337" s="3">
        <f t="shared" si="457"/>
        <v>0</v>
      </c>
      <c r="BS337" s="3">
        <f t="shared" si="458"/>
        <v>-1</v>
      </c>
      <c r="BT337" s="3">
        <f t="shared" si="471"/>
        <v>-100</v>
      </c>
      <c r="BU337" s="3">
        <f t="shared" si="459"/>
        <v>0</v>
      </c>
      <c r="BV337" s="3">
        <f t="shared" si="460"/>
        <v>-1</v>
      </c>
      <c r="BW337" s="3">
        <f t="shared" si="472"/>
        <v>-100</v>
      </c>
      <c r="BX337" s="3">
        <f t="shared" si="461"/>
        <v>1</v>
      </c>
      <c r="BY337" s="3">
        <f t="shared" si="462"/>
        <v>0.33000000000000007</v>
      </c>
      <c r="BZ337" s="3">
        <f t="shared" si="473"/>
        <v>33.000000000000007</v>
      </c>
      <c r="CA337" s="3">
        <f t="shared" si="463"/>
        <v>0</v>
      </c>
      <c r="CB337" s="3">
        <f t="shared" si="464"/>
        <v>-1</v>
      </c>
      <c r="CC337" s="3">
        <f t="shared" si="465"/>
        <v>-100</v>
      </c>
      <c r="CD337" s="3">
        <f t="shared" si="466"/>
        <v>1</v>
      </c>
      <c r="CE337" s="3">
        <f t="shared" si="467"/>
        <v>1</v>
      </c>
      <c r="CF337" s="3">
        <f t="shared" si="474"/>
        <v>2</v>
      </c>
      <c r="CG337" s="16" t="str">
        <f t="shared" si="475"/>
        <v>BackCasa</v>
      </c>
      <c r="CI337" s="12">
        <f t="shared" si="476"/>
        <v>1</v>
      </c>
      <c r="CJ337" s="12">
        <f t="shared" si="477"/>
        <v>0</v>
      </c>
      <c r="CK337" s="12">
        <f t="shared" si="478"/>
        <v>1</v>
      </c>
      <c r="CL337" s="12" t="str">
        <f t="shared" si="479"/>
        <v/>
      </c>
      <c r="CM337" s="12">
        <f t="shared" si="468"/>
        <v>1</v>
      </c>
      <c r="CN337" s="12">
        <f t="shared" si="469"/>
        <v>1</v>
      </c>
      <c r="CO337" s="12">
        <f t="shared" si="480"/>
        <v>2</v>
      </c>
      <c r="CP337" s="12" t="str">
        <f t="shared" si="481"/>
        <v>Under2.5</v>
      </c>
    </row>
    <row r="338" spans="1:94" x14ac:dyDescent="0.25">
      <c r="A338" t="s">
        <v>127</v>
      </c>
      <c r="B338" t="s">
        <v>258</v>
      </c>
      <c r="C338" t="s">
        <v>129</v>
      </c>
      <c r="D338" t="s">
        <v>15</v>
      </c>
      <c r="E338" t="s">
        <v>130</v>
      </c>
      <c r="F338" s="3">
        <v>0</v>
      </c>
      <c r="G338" s="3">
        <v>4</v>
      </c>
      <c r="H338" s="3" t="str">
        <f t="shared" si="470"/>
        <v>A</v>
      </c>
      <c r="I338" s="3">
        <v>8</v>
      </c>
      <c r="J338" s="3">
        <v>5.5</v>
      </c>
      <c r="K338" s="3">
        <v>1.33</v>
      </c>
      <c r="L338" s="3">
        <v>1.36</v>
      </c>
      <c r="M338" s="3">
        <v>3.2</v>
      </c>
      <c r="N338" s="3">
        <f t="shared" si="402"/>
        <v>4</v>
      </c>
      <c r="O338" s="3">
        <f t="shared" si="403"/>
        <v>5.8697881066302138E-2</v>
      </c>
      <c r="P338" s="3">
        <f t="shared" si="404"/>
        <v>4.7794117647058765E-2</v>
      </c>
      <c r="Q338" s="3">
        <f t="shared" si="405"/>
        <v>8.4695830485304171</v>
      </c>
      <c r="R338" s="3">
        <f t="shared" si="406"/>
        <v>5.8228383458646622</v>
      </c>
      <c r="S338" s="3">
        <f t="shared" si="407"/>
        <v>1.4080681818181819</v>
      </c>
      <c r="T338" s="3">
        <f t="shared" si="408"/>
        <v>1.439829118250171</v>
      </c>
      <c r="U338" s="3">
        <f t="shared" si="409"/>
        <v>3.3878332194121672</v>
      </c>
      <c r="V338" s="4">
        <f t="shared" si="410"/>
        <v>0.125</v>
      </c>
      <c r="W338" s="4">
        <f t="shared" si="411"/>
        <v>0.18181818181818182</v>
      </c>
      <c r="X338" s="4">
        <f t="shared" si="412"/>
        <v>0.75187969924812026</v>
      </c>
      <c r="Y338" s="4">
        <f t="shared" si="413"/>
        <v>0.73529411764705876</v>
      </c>
      <c r="Z338" s="4">
        <f t="shared" si="414"/>
        <v>0.3125</v>
      </c>
      <c r="AA338" s="4">
        <f t="shared" si="415"/>
        <v>1.4545454545454546</v>
      </c>
      <c r="AB338" s="4">
        <f t="shared" si="416"/>
        <v>6.0150375939849621</v>
      </c>
      <c r="AC338" s="4">
        <f t="shared" si="417"/>
        <v>0.6875</v>
      </c>
      <c r="AD338" s="4">
        <f t="shared" si="418"/>
        <v>4.1353383458646613</v>
      </c>
      <c r="AE338" s="4">
        <f t="shared" si="419"/>
        <v>0.16625000000000001</v>
      </c>
      <c r="AF338" s="4">
        <f t="shared" si="420"/>
        <v>0.24181818181818182</v>
      </c>
      <c r="AG338" s="4">
        <f t="shared" si="421"/>
        <v>0.42499999999999999</v>
      </c>
      <c r="AH338" s="4">
        <f t="shared" si="422"/>
        <v>2.3529411764705883</v>
      </c>
      <c r="AI338" s="4">
        <f t="shared" si="423"/>
        <v>7.0615148667122352</v>
      </c>
      <c r="AJ338" s="4">
        <f t="shared" si="424"/>
        <v>2.6467447026657549</v>
      </c>
      <c r="AK338" s="4">
        <f t="shared" si="425"/>
        <v>4.4147701640464803</v>
      </c>
      <c r="AL338" s="4">
        <f t="shared" si="426"/>
        <v>-1.9480041011619962</v>
      </c>
      <c r="AM338" s="4">
        <f t="shared" si="427"/>
        <v>1.9480041011619962</v>
      </c>
      <c r="AN338" s="4">
        <f t="shared" si="428"/>
        <v>3.5307574333561176</v>
      </c>
      <c r="AO338" s="4">
        <f t="shared" si="429"/>
        <v>1.3233723513328775</v>
      </c>
      <c r="AP338" s="4">
        <f t="shared" si="430"/>
        <v>2.2073850820232401</v>
      </c>
      <c r="AQ338" s="4">
        <f t="shared" si="431"/>
        <v>-0.97400205058099809</v>
      </c>
      <c r="AR338" s="4">
        <f t="shared" si="432"/>
        <v>0.97400205058099809</v>
      </c>
      <c r="AS338" s="4">
        <f t="shared" si="433"/>
        <v>1.2947992716652015</v>
      </c>
      <c r="AT338" s="4">
        <f t="shared" si="434"/>
        <v>0.92369205228700035</v>
      </c>
      <c r="AU338" s="4">
        <f t="shared" si="435"/>
        <v>1.1454298935039389</v>
      </c>
      <c r="AV338" s="4">
        <f t="shared" si="436"/>
        <v>-0.77222875132772495</v>
      </c>
      <c r="AW338" s="4">
        <f t="shared" si="437"/>
        <v>0.77222875132772495</v>
      </c>
      <c r="AX338" s="4">
        <f t="shared" si="438"/>
        <v>233.06386889973626</v>
      </c>
      <c r="AY338" s="4">
        <f t="shared" si="439"/>
        <v>166.26456941166006</v>
      </c>
      <c r="AZ338" s="4">
        <f t="shared" si="440"/>
        <v>206.17738083070898</v>
      </c>
      <c r="BA338" s="4">
        <f t="shared" si="441"/>
        <v>-139.0011752389905</v>
      </c>
      <c r="BB338" s="4">
        <f t="shared" si="442"/>
        <v>139.0011752389905</v>
      </c>
      <c r="BC338" s="4">
        <f t="shared" si="443"/>
        <v>5.0150375939849621</v>
      </c>
      <c r="BD338" s="4">
        <f t="shared" si="444"/>
        <v>0.45454545454545442</v>
      </c>
      <c r="BE338" s="4">
        <f t="shared" si="445"/>
        <v>3.1353383458646618</v>
      </c>
      <c r="BF338" s="4">
        <f t="shared" si="446"/>
        <v>-0.57500000000000007</v>
      </c>
      <c r="BG338" s="4">
        <f t="shared" si="447"/>
        <v>1.3529411764705883</v>
      </c>
      <c r="BH338" s="4">
        <f t="shared" si="448"/>
        <v>3.5674558005961368</v>
      </c>
      <c r="BI338" s="4">
        <f t="shared" si="449"/>
        <v>5.2334965254044201</v>
      </c>
      <c r="BJ338" s="4">
        <f t="shared" si="450"/>
        <v>0.68165819606051248</v>
      </c>
      <c r="BK338" s="4">
        <f t="shared" si="451"/>
        <v>1.3774469097108526</v>
      </c>
      <c r="BL338" s="4">
        <f t="shared" si="452"/>
        <v>2.4138311688311691</v>
      </c>
      <c r="BM338" s="4">
        <f t="shared" si="453"/>
        <v>0.5706475777996699</v>
      </c>
      <c r="BN338" s="3">
        <f t="shared" si="454"/>
        <v>0</v>
      </c>
      <c r="BO338" s="3">
        <v>100</v>
      </c>
      <c r="BP338" s="3">
        <f t="shared" si="455"/>
        <v>-1</v>
      </c>
      <c r="BQ338" s="3">
        <f t="shared" si="456"/>
        <v>-100</v>
      </c>
      <c r="BR338" s="3">
        <f t="shared" si="457"/>
        <v>1</v>
      </c>
      <c r="BS338" s="3">
        <f t="shared" si="458"/>
        <v>0.33000000000000007</v>
      </c>
      <c r="BT338" s="3">
        <f t="shared" si="471"/>
        <v>33.000000000000007</v>
      </c>
      <c r="BU338" s="3">
        <f t="shared" si="459"/>
        <v>0</v>
      </c>
      <c r="BV338" s="3">
        <f t="shared" si="460"/>
        <v>-1</v>
      </c>
      <c r="BW338" s="3">
        <f t="shared" si="472"/>
        <v>-100</v>
      </c>
      <c r="BX338" s="3">
        <f t="shared" si="461"/>
        <v>1</v>
      </c>
      <c r="BY338" s="3">
        <f t="shared" si="462"/>
        <v>0.3600000000000001</v>
      </c>
      <c r="BZ338" s="3">
        <f t="shared" si="473"/>
        <v>36.000000000000007</v>
      </c>
      <c r="CA338" s="3">
        <f t="shared" si="463"/>
        <v>0</v>
      </c>
      <c r="CB338" s="3">
        <f t="shared" si="464"/>
        <v>-1</v>
      </c>
      <c r="CC338" s="3">
        <f t="shared" si="465"/>
        <v>-100</v>
      </c>
      <c r="CD338" s="3">
        <f t="shared" si="466"/>
        <v>1</v>
      </c>
      <c r="CE338" s="3">
        <f t="shared" si="467"/>
        <v>0</v>
      </c>
      <c r="CF338" s="3">
        <f t="shared" si="474"/>
        <v>1</v>
      </c>
      <c r="CG338" s="16" t="str">
        <f t="shared" si="475"/>
        <v/>
      </c>
      <c r="CI338" s="12">
        <f t="shared" si="476"/>
        <v>1</v>
      </c>
      <c r="CJ338" s="12">
        <f t="shared" si="477"/>
        <v>1</v>
      </c>
      <c r="CK338" s="12">
        <f t="shared" si="478"/>
        <v>2</v>
      </c>
      <c r="CL338" s="12" t="str">
        <f t="shared" si="479"/>
        <v>Over2.5</v>
      </c>
      <c r="CM338" s="12">
        <f t="shared" si="468"/>
        <v>1</v>
      </c>
      <c r="CN338" s="12">
        <f t="shared" si="469"/>
        <v>0</v>
      </c>
      <c r="CO338" s="12">
        <f t="shared" si="480"/>
        <v>1</v>
      </c>
      <c r="CP338" s="12" t="str">
        <f t="shared" si="481"/>
        <v/>
      </c>
    </row>
    <row r="339" spans="1:94" x14ac:dyDescent="0.25">
      <c r="A339" t="s">
        <v>127</v>
      </c>
      <c r="B339" t="s">
        <v>259</v>
      </c>
      <c r="C339" t="s">
        <v>132</v>
      </c>
      <c r="D339" t="s">
        <v>14</v>
      </c>
      <c r="E339" t="s">
        <v>25</v>
      </c>
      <c r="F339" s="3">
        <v>2</v>
      </c>
      <c r="G339" s="3">
        <v>2</v>
      </c>
      <c r="H339" s="3" t="str">
        <f t="shared" si="470"/>
        <v>D</v>
      </c>
      <c r="I339" s="3">
        <v>5</v>
      </c>
      <c r="J339" s="3">
        <v>4.75</v>
      </c>
      <c r="K339" s="3">
        <v>1.55</v>
      </c>
      <c r="L339" s="3">
        <v>1.36</v>
      </c>
      <c r="M339" s="3">
        <v>3.2</v>
      </c>
      <c r="N339" s="3">
        <f t="shared" si="402"/>
        <v>4</v>
      </c>
      <c r="O339" s="3">
        <f t="shared" si="403"/>
        <v>5.5687606112054366E-2</v>
      </c>
      <c r="P339" s="3">
        <f t="shared" si="404"/>
        <v>4.7794117647058765E-2</v>
      </c>
      <c r="Q339" s="3">
        <f t="shared" si="405"/>
        <v>5.2784380305602721</v>
      </c>
      <c r="R339" s="3">
        <f t="shared" si="406"/>
        <v>5.0145161290322582</v>
      </c>
      <c r="S339" s="3">
        <f t="shared" si="407"/>
        <v>1.6363157894736844</v>
      </c>
      <c r="T339" s="3">
        <f t="shared" si="408"/>
        <v>1.435735144312394</v>
      </c>
      <c r="U339" s="3">
        <f t="shared" si="409"/>
        <v>3.3782003395585742</v>
      </c>
      <c r="V339" s="4">
        <f t="shared" si="410"/>
        <v>0.2</v>
      </c>
      <c r="W339" s="4">
        <f t="shared" si="411"/>
        <v>0.21052631578947367</v>
      </c>
      <c r="X339" s="4">
        <f t="shared" si="412"/>
        <v>0.64516129032258063</v>
      </c>
      <c r="Y339" s="4">
        <f t="shared" si="413"/>
        <v>0.73529411764705876</v>
      </c>
      <c r="Z339" s="4">
        <f t="shared" si="414"/>
        <v>0.3125</v>
      </c>
      <c r="AA339" s="4">
        <f t="shared" si="415"/>
        <v>1.0526315789473684</v>
      </c>
      <c r="AB339" s="4">
        <f t="shared" si="416"/>
        <v>3.225806451612903</v>
      </c>
      <c r="AC339" s="4">
        <f t="shared" si="417"/>
        <v>0.95</v>
      </c>
      <c r="AD339" s="4">
        <f t="shared" si="418"/>
        <v>3.064516129032258</v>
      </c>
      <c r="AE339" s="4">
        <f t="shared" si="419"/>
        <v>0.31</v>
      </c>
      <c r="AF339" s="4">
        <f t="shared" si="420"/>
        <v>0.32631578947368423</v>
      </c>
      <c r="AG339" s="4">
        <f t="shared" si="421"/>
        <v>0.42499999999999999</v>
      </c>
      <c r="AH339" s="4">
        <f t="shared" si="422"/>
        <v>2.3529411764705883</v>
      </c>
      <c r="AI339" s="4">
        <f t="shared" si="423"/>
        <v>3.6421222410865877</v>
      </c>
      <c r="AJ339" s="4">
        <f t="shared" si="424"/>
        <v>0.26392190152801387</v>
      </c>
      <c r="AK339" s="4">
        <f t="shared" si="425"/>
        <v>3.3782003395585738</v>
      </c>
      <c r="AL339" s="4">
        <f t="shared" si="426"/>
        <v>-1.9424651952461802</v>
      </c>
      <c r="AM339" s="4">
        <f t="shared" si="427"/>
        <v>1.9424651952461802</v>
      </c>
      <c r="AN339" s="4">
        <f t="shared" si="428"/>
        <v>1.8210611205432938</v>
      </c>
      <c r="AO339" s="4">
        <f t="shared" si="429"/>
        <v>0.13196095076400693</v>
      </c>
      <c r="AP339" s="4">
        <f t="shared" si="430"/>
        <v>1.6891001697792869</v>
      </c>
      <c r="AQ339" s="4">
        <f t="shared" si="431"/>
        <v>-0.97123259762309011</v>
      </c>
      <c r="AR339" s="4">
        <f t="shared" si="432"/>
        <v>0.97123259762309011</v>
      </c>
      <c r="AS339" s="4">
        <f t="shared" si="433"/>
        <v>1.0686210092627888</v>
      </c>
      <c r="AT339" s="4">
        <f t="shared" si="434"/>
        <v>0.13120287982112966</v>
      </c>
      <c r="AU339" s="4">
        <f t="shared" si="435"/>
        <v>1.036256843012477</v>
      </c>
      <c r="AV339" s="4">
        <f t="shared" si="436"/>
        <v>-0.77080558794940501</v>
      </c>
      <c r="AW339" s="4">
        <f t="shared" si="437"/>
        <v>0.77080558794940501</v>
      </c>
      <c r="AX339" s="4">
        <f t="shared" si="438"/>
        <v>192.35178166730199</v>
      </c>
      <c r="AY339" s="4">
        <f t="shared" si="439"/>
        <v>23.616518367803337</v>
      </c>
      <c r="AZ339" s="4">
        <f t="shared" si="440"/>
        <v>186.52623174224587</v>
      </c>
      <c r="BA339" s="4">
        <f t="shared" si="441"/>
        <v>-138.74500583089289</v>
      </c>
      <c r="BB339" s="4">
        <f t="shared" si="442"/>
        <v>138.74500583089289</v>
      </c>
      <c r="BC339" s="4">
        <f t="shared" si="443"/>
        <v>2.225806451612903</v>
      </c>
      <c r="BD339" s="4">
        <f t="shared" si="444"/>
        <v>5.2631578947368474E-2</v>
      </c>
      <c r="BE339" s="4">
        <f t="shared" si="445"/>
        <v>2.064516129032258</v>
      </c>
      <c r="BF339" s="4">
        <f t="shared" si="446"/>
        <v>-0.57499999999999996</v>
      </c>
      <c r="BG339" s="4">
        <f t="shared" si="447"/>
        <v>1.3529411764705883</v>
      </c>
      <c r="BH339" s="4">
        <f t="shared" si="448"/>
        <v>2.0308843198353053</v>
      </c>
      <c r="BI339" s="4">
        <f t="shared" si="449"/>
        <v>3.9764233163554046</v>
      </c>
      <c r="BJ339" s="4">
        <f t="shared" si="450"/>
        <v>0.51073141822755297</v>
      </c>
      <c r="BK339" s="4">
        <f t="shared" si="451"/>
        <v>1.3735303117774256</v>
      </c>
      <c r="BL339" s="4">
        <f t="shared" si="452"/>
        <v>2.406967741935484</v>
      </c>
      <c r="BM339" s="4">
        <f t="shared" si="453"/>
        <v>0.57064757779967012</v>
      </c>
      <c r="BN339" s="3">
        <f t="shared" si="454"/>
        <v>0</v>
      </c>
      <c r="BO339" s="3">
        <v>100</v>
      </c>
      <c r="BP339" s="3">
        <f t="shared" si="455"/>
        <v>-1</v>
      </c>
      <c r="BQ339" s="3">
        <f t="shared" si="456"/>
        <v>-100</v>
      </c>
      <c r="BR339" s="3">
        <f t="shared" si="457"/>
        <v>0</v>
      </c>
      <c r="BS339" s="3">
        <f t="shared" si="458"/>
        <v>-1</v>
      </c>
      <c r="BT339" s="3">
        <f t="shared" si="471"/>
        <v>-100</v>
      </c>
      <c r="BU339" s="3">
        <f t="shared" si="459"/>
        <v>1</v>
      </c>
      <c r="BV339" s="3">
        <f t="shared" si="460"/>
        <v>3.75</v>
      </c>
      <c r="BW339" s="3">
        <f t="shared" si="472"/>
        <v>375</v>
      </c>
      <c r="BX339" s="3">
        <f t="shared" si="461"/>
        <v>1</v>
      </c>
      <c r="BY339" s="3">
        <f t="shared" si="462"/>
        <v>0.3600000000000001</v>
      </c>
      <c r="BZ339" s="3">
        <f t="shared" si="473"/>
        <v>36.000000000000007</v>
      </c>
      <c r="CA339" s="3">
        <f t="shared" si="463"/>
        <v>0</v>
      </c>
      <c r="CB339" s="3">
        <f t="shared" si="464"/>
        <v>-1</v>
      </c>
      <c r="CC339" s="3">
        <f t="shared" si="465"/>
        <v>-100</v>
      </c>
      <c r="CD339" s="3">
        <f t="shared" si="466"/>
        <v>1</v>
      </c>
      <c r="CE339" s="3">
        <f t="shared" si="467"/>
        <v>0</v>
      </c>
      <c r="CF339" s="3">
        <f t="shared" si="474"/>
        <v>1</v>
      </c>
      <c r="CG339" s="16" t="str">
        <f t="shared" si="475"/>
        <v/>
      </c>
      <c r="CI339" s="12">
        <f t="shared" si="476"/>
        <v>1</v>
      </c>
      <c r="CJ339" s="12">
        <f t="shared" si="477"/>
        <v>1</v>
      </c>
      <c r="CK339" s="12">
        <f t="shared" si="478"/>
        <v>2</v>
      </c>
      <c r="CL339" s="12" t="str">
        <f t="shared" si="479"/>
        <v>Over2.5</v>
      </c>
      <c r="CM339" s="12">
        <f t="shared" si="468"/>
        <v>1</v>
      </c>
      <c r="CN339" s="12">
        <f t="shared" si="469"/>
        <v>0</v>
      </c>
      <c r="CO339" s="12">
        <f t="shared" si="480"/>
        <v>1</v>
      </c>
      <c r="CP339" s="12" t="str">
        <f t="shared" si="481"/>
        <v/>
      </c>
    </row>
    <row r="340" spans="1:94" x14ac:dyDescent="0.25">
      <c r="A340" t="s">
        <v>127</v>
      </c>
      <c r="B340" t="s">
        <v>259</v>
      </c>
      <c r="C340" t="s">
        <v>134</v>
      </c>
      <c r="D340" t="s">
        <v>18</v>
      </c>
      <c r="E340" t="s">
        <v>19</v>
      </c>
      <c r="F340" s="3">
        <v>1</v>
      </c>
      <c r="G340" s="3">
        <v>1</v>
      </c>
      <c r="H340" s="3" t="str">
        <f t="shared" si="470"/>
        <v>D</v>
      </c>
      <c r="I340" s="3">
        <v>2.0499999999999998</v>
      </c>
      <c r="J340" s="3">
        <v>3.5</v>
      </c>
      <c r="K340" s="3">
        <v>3.5</v>
      </c>
      <c r="L340" s="3">
        <v>1.98</v>
      </c>
      <c r="M340" s="3">
        <v>1.92</v>
      </c>
      <c r="N340" s="3">
        <f t="shared" si="402"/>
        <v>2</v>
      </c>
      <c r="O340" s="3">
        <f t="shared" si="403"/>
        <v>5.9233449477352096E-2</v>
      </c>
      <c r="P340" s="3">
        <f t="shared" si="404"/>
        <v>2.5883838383838453E-2</v>
      </c>
      <c r="Q340" s="3">
        <f t="shared" si="405"/>
        <v>2.1714285714285717</v>
      </c>
      <c r="R340" s="3">
        <f t="shared" si="406"/>
        <v>3.7073170731707323</v>
      </c>
      <c r="S340" s="3">
        <f t="shared" si="407"/>
        <v>3.7073170731707323</v>
      </c>
      <c r="T340" s="3">
        <f t="shared" si="408"/>
        <v>2.097282229965157</v>
      </c>
      <c r="U340" s="3">
        <f t="shared" si="409"/>
        <v>2.0337282229965159</v>
      </c>
      <c r="V340" s="4">
        <f t="shared" si="410"/>
        <v>0.48780487804878053</v>
      </c>
      <c r="W340" s="4">
        <f t="shared" si="411"/>
        <v>0.2857142857142857</v>
      </c>
      <c r="X340" s="4">
        <f t="shared" si="412"/>
        <v>0.2857142857142857</v>
      </c>
      <c r="Y340" s="4">
        <f t="shared" si="413"/>
        <v>0.50505050505050508</v>
      </c>
      <c r="Z340" s="4">
        <f t="shared" si="414"/>
        <v>0.52083333333333337</v>
      </c>
      <c r="AA340" s="4">
        <f t="shared" si="415"/>
        <v>0.58571428571428563</v>
      </c>
      <c r="AB340" s="4">
        <f t="shared" si="416"/>
        <v>0.58571428571428563</v>
      </c>
      <c r="AC340" s="4">
        <f t="shared" si="417"/>
        <v>1.7073170731707319</v>
      </c>
      <c r="AD340" s="4">
        <f t="shared" si="418"/>
        <v>1</v>
      </c>
      <c r="AE340" s="4">
        <f t="shared" si="419"/>
        <v>1.7073170731707319</v>
      </c>
      <c r="AF340" s="4">
        <f t="shared" si="420"/>
        <v>1</v>
      </c>
      <c r="AG340" s="4">
        <f t="shared" si="421"/>
        <v>1.03125</v>
      </c>
      <c r="AH340" s="4">
        <f t="shared" si="422"/>
        <v>0.96969696969696972</v>
      </c>
      <c r="AI340" s="4">
        <f t="shared" si="423"/>
        <v>-1.5358885017421606</v>
      </c>
      <c r="AJ340" s="4">
        <f t="shared" si="424"/>
        <v>-1.5358885017421606</v>
      </c>
      <c r="AK340" s="4">
        <f t="shared" si="425"/>
        <v>0</v>
      </c>
      <c r="AL340" s="4">
        <f t="shared" si="426"/>
        <v>6.3554006968641108E-2</v>
      </c>
      <c r="AM340" s="4">
        <f t="shared" si="427"/>
        <v>-6.3554006968641108E-2</v>
      </c>
      <c r="AN340" s="4">
        <f t="shared" si="428"/>
        <v>-0.76794425087108031</v>
      </c>
      <c r="AO340" s="4">
        <f t="shared" si="429"/>
        <v>-0.76794425087108031</v>
      </c>
      <c r="AP340" s="4">
        <f t="shared" si="430"/>
        <v>0</v>
      </c>
      <c r="AQ340" s="4">
        <f t="shared" si="431"/>
        <v>3.1777003484320554E-2</v>
      </c>
      <c r="AR340" s="4">
        <f t="shared" si="432"/>
        <v>-3.1777003484320554E-2</v>
      </c>
      <c r="AS340" s="4">
        <f t="shared" si="433"/>
        <v>-0.65488686483404723</v>
      </c>
      <c r="AT340" s="4">
        <f t="shared" si="434"/>
        <v>-0.65488686483404723</v>
      </c>
      <c r="AU340" s="4">
        <f t="shared" si="435"/>
        <v>0</v>
      </c>
      <c r="AV340" s="4">
        <f t="shared" si="436"/>
        <v>3.176631405412756E-2</v>
      </c>
      <c r="AW340" s="4">
        <f t="shared" si="437"/>
        <v>-3.176631405412756E-2</v>
      </c>
      <c r="AX340" s="4">
        <f t="shared" si="438"/>
        <v>-117.87963567012849</v>
      </c>
      <c r="AY340" s="4">
        <f t="shared" si="439"/>
        <v>-117.87963567012849</v>
      </c>
      <c r="AZ340" s="4">
        <f t="shared" si="440"/>
        <v>0</v>
      </c>
      <c r="BA340" s="4">
        <f t="shared" si="441"/>
        <v>5.7179365297429605</v>
      </c>
      <c r="BB340" s="4">
        <f t="shared" si="442"/>
        <v>-5.7179365297429605</v>
      </c>
      <c r="BC340" s="4">
        <f t="shared" si="443"/>
        <v>-0.41428571428571431</v>
      </c>
      <c r="BD340" s="4">
        <f t="shared" si="444"/>
        <v>-0.41428571428571431</v>
      </c>
      <c r="BE340" s="4">
        <f t="shared" si="445"/>
        <v>0</v>
      </c>
      <c r="BF340" s="4">
        <f t="shared" si="446"/>
        <v>3.1249999999999993E-2</v>
      </c>
      <c r="BG340" s="4">
        <f t="shared" si="447"/>
        <v>-3.0303030303030297E-2</v>
      </c>
      <c r="BH340" s="4">
        <f t="shared" si="448"/>
        <v>0.88674563992608524</v>
      </c>
      <c r="BI340" s="4">
        <f t="shared" si="449"/>
        <v>3.1953542392566789</v>
      </c>
      <c r="BJ340" s="4">
        <f t="shared" si="450"/>
        <v>0.27751090287015096</v>
      </c>
      <c r="BK340" s="4">
        <f t="shared" si="451"/>
        <v>4.4939469299103224E-2</v>
      </c>
      <c r="BL340" s="4">
        <f t="shared" si="452"/>
        <v>2.0655052264808367</v>
      </c>
      <c r="BM340" s="4">
        <f t="shared" si="453"/>
        <v>2.1757131728816839E-2</v>
      </c>
      <c r="BN340" s="3">
        <f t="shared" si="454"/>
        <v>0</v>
      </c>
      <c r="BO340" s="3">
        <v>100</v>
      </c>
      <c r="BP340" s="3">
        <f t="shared" si="455"/>
        <v>-1</v>
      </c>
      <c r="BQ340" s="3">
        <f t="shared" si="456"/>
        <v>-100</v>
      </c>
      <c r="BR340" s="3">
        <f t="shared" si="457"/>
        <v>0</v>
      </c>
      <c r="BS340" s="3">
        <f t="shared" si="458"/>
        <v>-1</v>
      </c>
      <c r="BT340" s="3">
        <f t="shared" si="471"/>
        <v>-100</v>
      </c>
      <c r="BU340" s="3">
        <f t="shared" si="459"/>
        <v>1</v>
      </c>
      <c r="BV340" s="3">
        <f t="shared" si="460"/>
        <v>2.5</v>
      </c>
      <c r="BW340" s="3">
        <f t="shared" si="472"/>
        <v>250</v>
      </c>
      <c r="BX340" s="3">
        <f t="shared" si="461"/>
        <v>0</v>
      </c>
      <c r="BY340" s="3">
        <f t="shared" si="462"/>
        <v>-1</v>
      </c>
      <c r="BZ340" s="3">
        <f t="shared" si="473"/>
        <v>-100</v>
      </c>
      <c r="CA340" s="3">
        <f t="shared" si="463"/>
        <v>1</v>
      </c>
      <c r="CB340" s="3">
        <f t="shared" si="464"/>
        <v>0.91999999999999993</v>
      </c>
      <c r="CC340" s="3">
        <f t="shared" si="465"/>
        <v>92</v>
      </c>
      <c r="CD340" s="3">
        <f t="shared" si="466"/>
        <v>1</v>
      </c>
      <c r="CE340" s="3">
        <f t="shared" si="467"/>
        <v>0</v>
      </c>
      <c r="CF340" s="3">
        <f t="shared" si="474"/>
        <v>1</v>
      </c>
      <c r="CG340" s="16" t="str">
        <f t="shared" si="475"/>
        <v/>
      </c>
      <c r="CI340" s="12">
        <f t="shared" si="476"/>
        <v>1</v>
      </c>
      <c r="CJ340" s="12">
        <f t="shared" si="477"/>
        <v>0</v>
      </c>
      <c r="CK340" s="12">
        <f t="shared" si="478"/>
        <v>1</v>
      </c>
      <c r="CL340" s="12" t="str">
        <f t="shared" si="479"/>
        <v/>
      </c>
      <c r="CM340" s="12">
        <f t="shared" si="468"/>
        <v>1</v>
      </c>
      <c r="CN340" s="12">
        <f t="shared" si="469"/>
        <v>0</v>
      </c>
      <c r="CO340" s="12">
        <f t="shared" si="480"/>
        <v>1</v>
      </c>
      <c r="CP340" s="12" t="str">
        <f t="shared" si="481"/>
        <v/>
      </c>
    </row>
    <row r="341" spans="1:94" x14ac:dyDescent="0.25">
      <c r="A341" t="s">
        <v>127</v>
      </c>
      <c r="B341" t="s">
        <v>259</v>
      </c>
      <c r="C341" t="s">
        <v>134</v>
      </c>
      <c r="D341" t="s">
        <v>141</v>
      </c>
      <c r="E341" t="s">
        <v>11</v>
      </c>
      <c r="F341" s="3">
        <v>1</v>
      </c>
      <c r="G341" s="3">
        <v>1</v>
      </c>
      <c r="H341" s="3" t="str">
        <f t="shared" si="470"/>
        <v>D</v>
      </c>
      <c r="I341" s="3">
        <v>1.5</v>
      </c>
      <c r="J341" s="3">
        <v>5</v>
      </c>
      <c r="K341" s="3">
        <v>5.5</v>
      </c>
      <c r="L341" s="3">
        <v>1.29</v>
      </c>
      <c r="M341" s="3">
        <v>3.75</v>
      </c>
      <c r="N341" s="3">
        <f t="shared" si="402"/>
        <v>2</v>
      </c>
      <c r="O341" s="3">
        <f t="shared" si="403"/>
        <v>4.8484848484848575E-2</v>
      </c>
      <c r="P341" s="3">
        <f t="shared" si="404"/>
        <v>4.1860465116278944E-2</v>
      </c>
      <c r="Q341" s="3">
        <f t="shared" si="405"/>
        <v>1.5727272727272728</v>
      </c>
      <c r="R341" s="3">
        <f t="shared" si="406"/>
        <v>5.2424242424242431</v>
      </c>
      <c r="S341" s="3">
        <f t="shared" si="407"/>
        <v>5.7666666666666675</v>
      </c>
      <c r="T341" s="3">
        <f t="shared" si="408"/>
        <v>1.3525454545454547</v>
      </c>
      <c r="U341" s="3">
        <f t="shared" si="409"/>
        <v>3.9318181818181821</v>
      </c>
      <c r="V341" s="4">
        <f t="shared" si="410"/>
        <v>0.66666666666666663</v>
      </c>
      <c r="W341" s="4">
        <f t="shared" si="411"/>
        <v>0.2</v>
      </c>
      <c r="X341" s="4">
        <f t="shared" si="412"/>
        <v>0.18181818181818182</v>
      </c>
      <c r="Y341" s="4">
        <f t="shared" si="413"/>
        <v>0.77519379844961234</v>
      </c>
      <c r="Z341" s="4">
        <f t="shared" si="414"/>
        <v>0.26666666666666666</v>
      </c>
      <c r="AA341" s="4">
        <f t="shared" si="415"/>
        <v>0.3</v>
      </c>
      <c r="AB341" s="4">
        <f t="shared" si="416"/>
        <v>0.27272727272727271</v>
      </c>
      <c r="AC341" s="4">
        <f t="shared" si="417"/>
        <v>3.3333333333333335</v>
      </c>
      <c r="AD341" s="4">
        <f t="shared" si="418"/>
        <v>0.90909090909090906</v>
      </c>
      <c r="AE341" s="4">
        <f t="shared" si="419"/>
        <v>3.6666666666666665</v>
      </c>
      <c r="AF341" s="4">
        <f t="shared" si="420"/>
        <v>1.1000000000000001</v>
      </c>
      <c r="AG341" s="4">
        <f t="shared" si="421"/>
        <v>0.34400000000000003</v>
      </c>
      <c r="AH341" s="4">
        <f t="shared" si="422"/>
        <v>2.9069767441860463</v>
      </c>
      <c r="AI341" s="4">
        <f t="shared" si="423"/>
        <v>-4.1939393939393952</v>
      </c>
      <c r="AJ341" s="4">
        <f t="shared" si="424"/>
        <v>-3.6696969696969703</v>
      </c>
      <c r="AK341" s="4">
        <f t="shared" si="425"/>
        <v>-0.5242424242424244</v>
      </c>
      <c r="AL341" s="4">
        <f t="shared" si="426"/>
        <v>-2.5792727272727274</v>
      </c>
      <c r="AM341" s="4">
        <f t="shared" si="427"/>
        <v>2.5792727272727274</v>
      </c>
      <c r="AN341" s="4">
        <f t="shared" si="428"/>
        <v>-2.0969696969696976</v>
      </c>
      <c r="AO341" s="4">
        <f t="shared" si="429"/>
        <v>-1.8348484848484852</v>
      </c>
      <c r="AP341" s="4">
        <f t="shared" si="430"/>
        <v>-0.2621212121212122</v>
      </c>
      <c r="AQ341" s="4">
        <f t="shared" si="431"/>
        <v>-1.2896363636363637</v>
      </c>
      <c r="AR341" s="4">
        <f t="shared" si="432"/>
        <v>1.2896363636363637</v>
      </c>
      <c r="AS341" s="4">
        <f t="shared" si="433"/>
        <v>-1.1258163273608393</v>
      </c>
      <c r="AT341" s="4">
        <f t="shared" si="434"/>
        <v>-1.0717968072303214</v>
      </c>
      <c r="AU341" s="4">
        <f t="shared" si="435"/>
        <v>-0.25635392788234901</v>
      </c>
      <c r="AV341" s="4">
        <f t="shared" si="436"/>
        <v>-0.91122867403728347</v>
      </c>
      <c r="AW341" s="4">
        <f t="shared" si="437"/>
        <v>0.91122867403728347</v>
      </c>
      <c r="AX341" s="4">
        <f t="shared" si="438"/>
        <v>-202.64693892495106</v>
      </c>
      <c r="AY341" s="4">
        <f t="shared" si="439"/>
        <v>-192.92342530145785</v>
      </c>
      <c r="AZ341" s="4">
        <f t="shared" si="440"/>
        <v>-46.143707018822823</v>
      </c>
      <c r="BA341" s="4">
        <f t="shared" si="441"/>
        <v>-164.02116132671102</v>
      </c>
      <c r="BB341" s="4">
        <f t="shared" si="442"/>
        <v>164.02116132671102</v>
      </c>
      <c r="BC341" s="4">
        <f t="shared" si="443"/>
        <v>-0.7272727272727274</v>
      </c>
      <c r="BD341" s="4">
        <f t="shared" si="444"/>
        <v>-0.70000000000000007</v>
      </c>
      <c r="BE341" s="4">
        <f t="shared" si="445"/>
        <v>-9.0909090909090925E-2</v>
      </c>
      <c r="BF341" s="4">
        <f t="shared" si="446"/>
        <v>-0.65600000000000003</v>
      </c>
      <c r="BG341" s="4">
        <f t="shared" si="447"/>
        <v>1.9069767441860463</v>
      </c>
      <c r="BH341" s="4">
        <f t="shared" si="448"/>
        <v>2.2851197491895046</v>
      </c>
      <c r="BI341" s="4">
        <f t="shared" si="449"/>
        <v>4.1939393939393943</v>
      </c>
      <c r="BJ341" s="4">
        <f t="shared" si="450"/>
        <v>0.54486236794258414</v>
      </c>
      <c r="BK341" s="4">
        <f t="shared" si="451"/>
        <v>1.8238212359840666</v>
      </c>
      <c r="BL341" s="4">
        <f t="shared" si="452"/>
        <v>2.6421818181818182</v>
      </c>
      <c r="BM341" s="4">
        <f t="shared" si="453"/>
        <v>0.69027090544401093</v>
      </c>
      <c r="BN341" s="3">
        <f t="shared" si="454"/>
        <v>0</v>
      </c>
      <c r="BO341" s="3">
        <v>100</v>
      </c>
      <c r="BP341" s="3">
        <f t="shared" si="455"/>
        <v>-1</v>
      </c>
      <c r="BQ341" s="3">
        <f t="shared" si="456"/>
        <v>-100</v>
      </c>
      <c r="BR341" s="3">
        <f t="shared" si="457"/>
        <v>0</v>
      </c>
      <c r="BS341" s="3">
        <f t="shared" si="458"/>
        <v>-1</v>
      </c>
      <c r="BT341" s="3">
        <f t="shared" si="471"/>
        <v>-100</v>
      </c>
      <c r="BU341" s="3">
        <f t="shared" si="459"/>
        <v>1</v>
      </c>
      <c r="BV341" s="3">
        <f t="shared" si="460"/>
        <v>4</v>
      </c>
      <c r="BW341" s="3">
        <f t="shared" si="472"/>
        <v>400</v>
      </c>
      <c r="BX341" s="3">
        <f t="shared" si="461"/>
        <v>0</v>
      </c>
      <c r="BY341" s="3">
        <f t="shared" si="462"/>
        <v>-1</v>
      </c>
      <c r="BZ341" s="3">
        <f t="shared" si="473"/>
        <v>-100</v>
      </c>
      <c r="CA341" s="3">
        <f t="shared" si="463"/>
        <v>1</v>
      </c>
      <c r="CB341" s="3">
        <f t="shared" si="464"/>
        <v>2.75</v>
      </c>
      <c r="CC341" s="3">
        <f t="shared" si="465"/>
        <v>275</v>
      </c>
      <c r="CD341" s="3">
        <f t="shared" si="466"/>
        <v>1</v>
      </c>
      <c r="CE341" s="3">
        <f t="shared" si="467"/>
        <v>0</v>
      </c>
      <c r="CF341" s="3">
        <f t="shared" si="474"/>
        <v>1</v>
      </c>
      <c r="CG341" s="16" t="str">
        <f t="shared" si="475"/>
        <v/>
      </c>
      <c r="CI341" s="12">
        <f t="shared" si="476"/>
        <v>1</v>
      </c>
      <c r="CJ341" s="12">
        <f t="shared" si="477"/>
        <v>0</v>
      </c>
      <c r="CK341" s="12">
        <f t="shared" si="478"/>
        <v>1</v>
      </c>
      <c r="CL341" s="12" t="str">
        <f t="shared" si="479"/>
        <v/>
      </c>
      <c r="CM341" s="12">
        <f t="shared" si="468"/>
        <v>1</v>
      </c>
      <c r="CN341" s="12">
        <f t="shared" si="469"/>
        <v>1</v>
      </c>
      <c r="CO341" s="12">
        <f t="shared" si="480"/>
        <v>2</v>
      </c>
      <c r="CP341" s="12" t="str">
        <f t="shared" si="481"/>
        <v>Under2.5</v>
      </c>
    </row>
    <row r="342" spans="1:94" x14ac:dyDescent="0.25">
      <c r="A342" t="s">
        <v>127</v>
      </c>
      <c r="B342" t="s">
        <v>259</v>
      </c>
      <c r="C342" t="s">
        <v>134</v>
      </c>
      <c r="D342" t="s">
        <v>20</v>
      </c>
      <c r="E342" t="s">
        <v>135</v>
      </c>
      <c r="F342" s="3">
        <v>5</v>
      </c>
      <c r="G342" s="3">
        <v>1</v>
      </c>
      <c r="H342" s="3" t="str">
        <f t="shared" si="470"/>
        <v>H</v>
      </c>
      <c r="I342" s="3">
        <v>1.2</v>
      </c>
      <c r="J342" s="3">
        <v>7.5</v>
      </c>
      <c r="K342" s="3">
        <v>11</v>
      </c>
      <c r="L342" s="3">
        <v>1.29</v>
      </c>
      <c r="M342" s="3">
        <v>3.75</v>
      </c>
      <c r="N342" s="3">
        <f t="shared" si="402"/>
        <v>6</v>
      </c>
      <c r="O342" s="3">
        <f t="shared" si="403"/>
        <v>5.7575757575757613E-2</v>
      </c>
      <c r="P342" s="3">
        <f t="shared" si="404"/>
        <v>4.1860465116278944E-2</v>
      </c>
      <c r="Q342" s="3">
        <f t="shared" si="405"/>
        <v>1.269090909090909</v>
      </c>
      <c r="R342" s="3">
        <f t="shared" si="406"/>
        <v>7.9318181818181817</v>
      </c>
      <c r="S342" s="3">
        <f t="shared" si="407"/>
        <v>11.633333333333333</v>
      </c>
      <c r="T342" s="3">
        <f t="shared" si="408"/>
        <v>1.3642727272727273</v>
      </c>
      <c r="U342" s="3">
        <f t="shared" si="409"/>
        <v>3.9659090909090908</v>
      </c>
      <c r="V342" s="4">
        <f t="shared" si="410"/>
        <v>0.83333333333333337</v>
      </c>
      <c r="W342" s="4">
        <f t="shared" si="411"/>
        <v>0.13333333333333333</v>
      </c>
      <c r="X342" s="4">
        <f t="shared" si="412"/>
        <v>9.0909090909090912E-2</v>
      </c>
      <c r="Y342" s="4">
        <f t="shared" si="413"/>
        <v>0.77519379844961234</v>
      </c>
      <c r="Z342" s="4">
        <f t="shared" si="414"/>
        <v>0.26666666666666666</v>
      </c>
      <c r="AA342" s="4">
        <f t="shared" si="415"/>
        <v>0.16</v>
      </c>
      <c r="AB342" s="4">
        <f t="shared" si="416"/>
        <v>0.10909090909090909</v>
      </c>
      <c r="AC342" s="4">
        <f t="shared" si="417"/>
        <v>6.25</v>
      </c>
      <c r="AD342" s="4">
        <f t="shared" si="418"/>
        <v>0.68181818181818177</v>
      </c>
      <c r="AE342" s="4">
        <f t="shared" si="419"/>
        <v>9.1666666666666679</v>
      </c>
      <c r="AF342" s="4">
        <f t="shared" si="420"/>
        <v>1.4666666666666666</v>
      </c>
      <c r="AG342" s="4">
        <f t="shared" si="421"/>
        <v>0.34400000000000003</v>
      </c>
      <c r="AH342" s="4">
        <f t="shared" si="422"/>
        <v>2.9069767441860463</v>
      </c>
      <c r="AI342" s="4">
        <f t="shared" si="423"/>
        <v>-10.364242424242423</v>
      </c>
      <c r="AJ342" s="4">
        <f t="shared" si="424"/>
        <v>-6.6627272727272722</v>
      </c>
      <c r="AK342" s="4">
        <f t="shared" si="425"/>
        <v>-3.7015151515151512</v>
      </c>
      <c r="AL342" s="4">
        <f t="shared" si="426"/>
        <v>-2.6016363636363637</v>
      </c>
      <c r="AM342" s="4">
        <f t="shared" si="427"/>
        <v>2.6016363636363637</v>
      </c>
      <c r="AN342" s="4">
        <f t="shared" si="428"/>
        <v>-5.1821212121212117</v>
      </c>
      <c r="AO342" s="4">
        <f t="shared" si="429"/>
        <v>-3.3313636363636361</v>
      </c>
      <c r="AP342" s="4">
        <f t="shared" si="430"/>
        <v>-1.8507575757575756</v>
      </c>
      <c r="AQ342" s="4">
        <f t="shared" si="431"/>
        <v>-1.3008181818181819</v>
      </c>
      <c r="AR342" s="4">
        <f t="shared" si="432"/>
        <v>1.3008181818181819</v>
      </c>
      <c r="AS342" s="4">
        <f t="shared" si="433"/>
        <v>-1.3801683005839231</v>
      </c>
      <c r="AT342" s="4">
        <f t="shared" si="434"/>
        <v>-1.2791768085733162</v>
      </c>
      <c r="AU342" s="4">
        <f t="shared" si="435"/>
        <v>-1.0754158993794374</v>
      </c>
      <c r="AV342" s="4">
        <f t="shared" si="436"/>
        <v>-0.91540473713648518</v>
      </c>
      <c r="AW342" s="4">
        <f t="shared" si="437"/>
        <v>0.91540473713648518</v>
      </c>
      <c r="AX342" s="4">
        <f t="shared" si="438"/>
        <v>-248.43029410510616</v>
      </c>
      <c r="AY342" s="4">
        <f t="shared" si="439"/>
        <v>-230.25182554319693</v>
      </c>
      <c r="AZ342" s="4">
        <f t="shared" si="440"/>
        <v>-193.57486188829873</v>
      </c>
      <c r="BA342" s="4">
        <f t="shared" si="441"/>
        <v>-164.77285268456731</v>
      </c>
      <c r="BB342" s="4">
        <f t="shared" si="442"/>
        <v>164.77285268456731</v>
      </c>
      <c r="BC342" s="4">
        <f t="shared" si="443"/>
        <v>-0.89090909090909087</v>
      </c>
      <c r="BD342" s="4">
        <f t="shared" si="444"/>
        <v>-0.84</v>
      </c>
      <c r="BE342" s="4">
        <f t="shared" si="445"/>
        <v>-0.31818181818181818</v>
      </c>
      <c r="BF342" s="4">
        <f t="shared" si="446"/>
        <v>-0.65600000000000003</v>
      </c>
      <c r="BG342" s="4">
        <f t="shared" si="447"/>
        <v>1.9069767441860466</v>
      </c>
      <c r="BH342" s="4">
        <f t="shared" si="448"/>
        <v>5.2521530530520915</v>
      </c>
      <c r="BI342" s="4">
        <f t="shared" si="449"/>
        <v>6.9447474747474756</v>
      </c>
      <c r="BJ342" s="4">
        <f t="shared" si="450"/>
        <v>0.756277038459641</v>
      </c>
      <c r="BK342" s="4">
        <f t="shared" si="451"/>
        <v>1.8396347149087842</v>
      </c>
      <c r="BL342" s="4">
        <f t="shared" si="452"/>
        <v>2.665090909090909</v>
      </c>
      <c r="BM342" s="4">
        <f t="shared" si="453"/>
        <v>0.69027090544401104</v>
      </c>
      <c r="BN342" s="3">
        <f t="shared" si="454"/>
        <v>1</v>
      </c>
      <c r="BO342" s="3">
        <v>100</v>
      </c>
      <c r="BP342" s="3">
        <f t="shared" si="455"/>
        <v>0.19999999999999996</v>
      </c>
      <c r="BQ342" s="3">
        <f t="shared" si="456"/>
        <v>19.999999999999996</v>
      </c>
      <c r="BR342" s="3">
        <f t="shared" si="457"/>
        <v>0</v>
      </c>
      <c r="BS342" s="3">
        <f t="shared" si="458"/>
        <v>-1</v>
      </c>
      <c r="BT342" s="3">
        <f t="shared" si="471"/>
        <v>-100</v>
      </c>
      <c r="BU342" s="3">
        <f t="shared" si="459"/>
        <v>0</v>
      </c>
      <c r="BV342" s="3">
        <f t="shared" si="460"/>
        <v>-1</v>
      </c>
      <c r="BW342" s="3">
        <f t="shared" si="472"/>
        <v>-100</v>
      </c>
      <c r="BX342" s="3">
        <f t="shared" si="461"/>
        <v>1</v>
      </c>
      <c r="BY342" s="3">
        <f t="shared" si="462"/>
        <v>0.29000000000000004</v>
      </c>
      <c r="BZ342" s="3">
        <f t="shared" si="473"/>
        <v>29.000000000000004</v>
      </c>
      <c r="CA342" s="3">
        <f t="shared" si="463"/>
        <v>0</v>
      </c>
      <c r="CB342" s="3">
        <f t="shared" si="464"/>
        <v>-1</v>
      </c>
      <c r="CC342" s="3">
        <f t="shared" si="465"/>
        <v>-100</v>
      </c>
      <c r="CD342" s="3">
        <f t="shared" si="466"/>
        <v>1</v>
      </c>
      <c r="CE342" s="3">
        <f t="shared" si="467"/>
        <v>1</v>
      </c>
      <c r="CF342" s="3">
        <f t="shared" si="474"/>
        <v>2</v>
      </c>
      <c r="CG342" s="16" t="str">
        <f t="shared" si="475"/>
        <v>BackCasa</v>
      </c>
      <c r="CI342" s="12">
        <f t="shared" si="476"/>
        <v>1</v>
      </c>
      <c r="CJ342" s="12">
        <f t="shared" si="477"/>
        <v>0</v>
      </c>
      <c r="CK342" s="12">
        <f t="shared" si="478"/>
        <v>1</v>
      </c>
      <c r="CL342" s="12" t="str">
        <f t="shared" si="479"/>
        <v/>
      </c>
      <c r="CM342" s="12">
        <f t="shared" si="468"/>
        <v>1</v>
      </c>
      <c r="CN342" s="12">
        <f t="shared" si="469"/>
        <v>1</v>
      </c>
      <c r="CO342" s="12">
        <f t="shared" si="480"/>
        <v>2</v>
      </c>
      <c r="CP342" s="12" t="str">
        <f t="shared" si="481"/>
        <v>Under2.5</v>
      </c>
    </row>
    <row r="343" spans="1:94" x14ac:dyDescent="0.25">
      <c r="A343" t="s">
        <v>127</v>
      </c>
      <c r="B343" t="s">
        <v>259</v>
      </c>
      <c r="C343" t="s">
        <v>134</v>
      </c>
      <c r="D343" t="s">
        <v>26</v>
      </c>
      <c r="E343" t="s">
        <v>16</v>
      </c>
      <c r="F343" s="3">
        <v>2</v>
      </c>
      <c r="G343" s="3">
        <v>1</v>
      </c>
      <c r="H343" s="3" t="str">
        <f t="shared" si="470"/>
        <v>H</v>
      </c>
      <c r="I343" s="3">
        <v>1.91</v>
      </c>
      <c r="J343" s="3">
        <v>3.75</v>
      </c>
      <c r="K343" s="3">
        <v>3.75</v>
      </c>
      <c r="L343" s="3">
        <v>1.67</v>
      </c>
      <c r="M343" s="3">
        <v>2.2000000000000002</v>
      </c>
      <c r="N343" s="3">
        <f t="shared" si="402"/>
        <v>3</v>
      </c>
      <c r="O343" s="3">
        <f t="shared" si="403"/>
        <v>5.6893542757417093E-2</v>
      </c>
      <c r="P343" s="3">
        <f t="shared" si="404"/>
        <v>5.3347849755035481E-2</v>
      </c>
      <c r="Q343" s="3">
        <f t="shared" si="405"/>
        <v>2.0186666666666664</v>
      </c>
      <c r="R343" s="3">
        <f t="shared" si="406"/>
        <v>3.9633507853403143</v>
      </c>
      <c r="S343" s="3">
        <f t="shared" si="407"/>
        <v>3.9633507853403143</v>
      </c>
      <c r="T343" s="3">
        <f t="shared" si="408"/>
        <v>1.7650122164048865</v>
      </c>
      <c r="U343" s="3">
        <f t="shared" si="409"/>
        <v>2.3251657940663177</v>
      </c>
      <c r="V343" s="4">
        <f t="shared" si="410"/>
        <v>0.52356020942408377</v>
      </c>
      <c r="W343" s="4">
        <f t="shared" si="411"/>
        <v>0.26666666666666666</v>
      </c>
      <c r="X343" s="4">
        <f t="shared" si="412"/>
        <v>0.26666666666666666</v>
      </c>
      <c r="Y343" s="4">
        <f t="shared" si="413"/>
        <v>0.5988023952095809</v>
      </c>
      <c r="Z343" s="4">
        <f t="shared" si="414"/>
        <v>0.45454545454545453</v>
      </c>
      <c r="AA343" s="4">
        <f t="shared" si="415"/>
        <v>0.5093333333333333</v>
      </c>
      <c r="AB343" s="4">
        <f t="shared" si="416"/>
        <v>0.5093333333333333</v>
      </c>
      <c r="AC343" s="4">
        <f t="shared" si="417"/>
        <v>1.9633507853403143</v>
      </c>
      <c r="AD343" s="4">
        <f t="shared" si="418"/>
        <v>1</v>
      </c>
      <c r="AE343" s="4">
        <f t="shared" si="419"/>
        <v>1.9633507853403143</v>
      </c>
      <c r="AF343" s="4">
        <f t="shared" si="420"/>
        <v>1</v>
      </c>
      <c r="AG343" s="4">
        <f t="shared" si="421"/>
        <v>0.75909090909090904</v>
      </c>
      <c r="AH343" s="4">
        <f t="shared" si="422"/>
        <v>1.317365269461078</v>
      </c>
      <c r="AI343" s="4">
        <f t="shared" si="423"/>
        <v>-1.9446841186736479</v>
      </c>
      <c r="AJ343" s="4">
        <f t="shared" si="424"/>
        <v>-1.9446841186736479</v>
      </c>
      <c r="AK343" s="4">
        <f t="shared" si="425"/>
        <v>0</v>
      </c>
      <c r="AL343" s="4">
        <f t="shared" si="426"/>
        <v>-0.56015357766143126</v>
      </c>
      <c r="AM343" s="4">
        <f t="shared" si="427"/>
        <v>0.56015357766143126</v>
      </c>
      <c r="AN343" s="4">
        <f t="shared" si="428"/>
        <v>-0.97234205933682394</v>
      </c>
      <c r="AO343" s="4">
        <f t="shared" si="429"/>
        <v>-0.97234205933682394</v>
      </c>
      <c r="AP343" s="4">
        <f t="shared" si="430"/>
        <v>0</v>
      </c>
      <c r="AQ343" s="4">
        <f t="shared" si="431"/>
        <v>-0.28007678883071563</v>
      </c>
      <c r="AR343" s="4">
        <f t="shared" si="432"/>
        <v>0.28007678883071563</v>
      </c>
      <c r="AS343" s="4">
        <f t="shared" si="433"/>
        <v>-0.77137618995407664</v>
      </c>
      <c r="AT343" s="4">
        <f t="shared" si="434"/>
        <v>-0.77137618995407664</v>
      </c>
      <c r="AU343" s="4">
        <f t="shared" si="435"/>
        <v>0</v>
      </c>
      <c r="AV343" s="4">
        <f t="shared" si="436"/>
        <v>-0.27307990792686238</v>
      </c>
      <c r="AW343" s="4">
        <f t="shared" si="437"/>
        <v>0.27307990792686238</v>
      </c>
      <c r="AX343" s="4">
        <f t="shared" si="438"/>
        <v>-138.84771419173379</v>
      </c>
      <c r="AY343" s="4">
        <f t="shared" si="439"/>
        <v>-138.84771419173379</v>
      </c>
      <c r="AZ343" s="4">
        <f t="shared" si="440"/>
        <v>0</v>
      </c>
      <c r="BA343" s="4">
        <f t="shared" si="441"/>
        <v>-49.154383426835224</v>
      </c>
      <c r="BB343" s="4">
        <f t="shared" si="442"/>
        <v>49.154383426835224</v>
      </c>
      <c r="BC343" s="4">
        <f t="shared" si="443"/>
        <v>-0.49066666666666675</v>
      </c>
      <c r="BD343" s="4">
        <f t="shared" si="444"/>
        <v>-0.49066666666666675</v>
      </c>
      <c r="BE343" s="4">
        <f t="shared" si="445"/>
        <v>0</v>
      </c>
      <c r="BF343" s="4">
        <f t="shared" si="446"/>
        <v>-0.24090909090909099</v>
      </c>
      <c r="BG343" s="4">
        <f t="shared" si="447"/>
        <v>0.31736526946107796</v>
      </c>
      <c r="BH343" s="4">
        <f t="shared" si="448"/>
        <v>1.1227638994050209</v>
      </c>
      <c r="BI343" s="4">
        <f t="shared" si="449"/>
        <v>3.3151227457824315</v>
      </c>
      <c r="BJ343" s="4">
        <f t="shared" si="450"/>
        <v>0.33867943527382949</v>
      </c>
      <c r="BK343" s="4">
        <f t="shared" si="451"/>
        <v>0.39608839327030404</v>
      </c>
      <c r="BL343" s="4">
        <f t="shared" si="452"/>
        <v>2.0450890052356021</v>
      </c>
      <c r="BM343" s="4">
        <f t="shared" si="453"/>
        <v>0.19367782637150951</v>
      </c>
      <c r="BN343" s="3">
        <f t="shared" si="454"/>
        <v>1</v>
      </c>
      <c r="BO343" s="3">
        <v>100</v>
      </c>
      <c r="BP343" s="3">
        <f t="shared" si="455"/>
        <v>0.90999999999999992</v>
      </c>
      <c r="BQ343" s="3">
        <f t="shared" si="456"/>
        <v>90.999999999999986</v>
      </c>
      <c r="BR343" s="3">
        <f t="shared" si="457"/>
        <v>0</v>
      </c>
      <c r="BS343" s="3">
        <f t="shared" si="458"/>
        <v>-1</v>
      </c>
      <c r="BT343" s="3">
        <f t="shared" si="471"/>
        <v>-100</v>
      </c>
      <c r="BU343" s="3">
        <f t="shared" si="459"/>
        <v>0</v>
      </c>
      <c r="BV343" s="3">
        <f t="shared" si="460"/>
        <v>-1</v>
      </c>
      <c r="BW343" s="3">
        <f t="shared" si="472"/>
        <v>-100</v>
      </c>
      <c r="BX343" s="3">
        <f t="shared" si="461"/>
        <v>1</v>
      </c>
      <c r="BY343" s="3">
        <f t="shared" si="462"/>
        <v>0.66999999999999993</v>
      </c>
      <c r="BZ343" s="3">
        <f t="shared" si="473"/>
        <v>67</v>
      </c>
      <c r="CA343" s="3">
        <f t="shared" si="463"/>
        <v>0</v>
      </c>
      <c r="CB343" s="3">
        <f t="shared" si="464"/>
        <v>-1</v>
      </c>
      <c r="CC343" s="3">
        <f t="shared" si="465"/>
        <v>-100</v>
      </c>
      <c r="CD343" s="3">
        <f t="shared" si="466"/>
        <v>1</v>
      </c>
      <c r="CE343" s="3">
        <f t="shared" si="467"/>
        <v>0</v>
      </c>
      <c r="CF343" s="3">
        <f t="shared" si="474"/>
        <v>1</v>
      </c>
      <c r="CG343" s="16" t="str">
        <f t="shared" si="475"/>
        <v/>
      </c>
      <c r="CI343" s="12">
        <f t="shared" si="476"/>
        <v>1</v>
      </c>
      <c r="CJ343" s="12">
        <f t="shared" si="477"/>
        <v>0</v>
      </c>
      <c r="CK343" s="12">
        <f t="shared" si="478"/>
        <v>1</v>
      </c>
      <c r="CL343" s="12" t="str">
        <f t="shared" si="479"/>
        <v/>
      </c>
      <c r="CM343" s="12">
        <f t="shared" si="468"/>
        <v>1</v>
      </c>
      <c r="CN343" s="12">
        <f t="shared" si="469"/>
        <v>0</v>
      </c>
      <c r="CO343" s="12">
        <f t="shared" si="480"/>
        <v>1</v>
      </c>
      <c r="CP343" s="12" t="str">
        <f t="shared" si="481"/>
        <v/>
      </c>
    </row>
    <row r="344" spans="1:94" x14ac:dyDescent="0.25">
      <c r="A344" t="s">
        <v>127</v>
      </c>
      <c r="B344" t="s">
        <v>259</v>
      </c>
      <c r="C344" t="s">
        <v>136</v>
      </c>
      <c r="D344" t="s">
        <v>17</v>
      </c>
      <c r="E344" t="s">
        <v>22</v>
      </c>
      <c r="F344" s="3">
        <v>1</v>
      </c>
      <c r="G344" s="3">
        <v>0</v>
      </c>
      <c r="H344" s="3" t="str">
        <f t="shared" si="470"/>
        <v>H</v>
      </c>
      <c r="I344" s="3">
        <v>2.8</v>
      </c>
      <c r="J344" s="3">
        <v>3.5</v>
      </c>
      <c r="K344" s="3">
        <v>2.4</v>
      </c>
      <c r="L344" s="3">
        <v>1.89</v>
      </c>
      <c r="M344" s="3">
        <v>2.0099999999999998</v>
      </c>
      <c r="N344" s="3">
        <f t="shared" si="402"/>
        <v>1</v>
      </c>
      <c r="O344" s="3">
        <f t="shared" si="403"/>
        <v>5.9523809523809534E-2</v>
      </c>
      <c r="P344" s="3">
        <f t="shared" si="404"/>
        <v>2.6612966911474523E-2</v>
      </c>
      <c r="Q344" s="3">
        <f t="shared" si="405"/>
        <v>2.9666666666666663</v>
      </c>
      <c r="R344" s="3">
        <f t="shared" si="406"/>
        <v>3.7083333333333335</v>
      </c>
      <c r="S344" s="3">
        <f t="shared" si="407"/>
        <v>2.5428571428571427</v>
      </c>
      <c r="T344" s="3">
        <f t="shared" si="408"/>
        <v>2.0024999999999999</v>
      </c>
      <c r="U344" s="3">
        <f t="shared" si="409"/>
        <v>2.1296428571428567</v>
      </c>
      <c r="V344" s="4">
        <f t="shared" si="410"/>
        <v>0.35714285714285715</v>
      </c>
      <c r="W344" s="4">
        <f t="shared" si="411"/>
        <v>0.2857142857142857</v>
      </c>
      <c r="X344" s="4">
        <f t="shared" si="412"/>
        <v>0.41666666666666669</v>
      </c>
      <c r="Y344" s="4">
        <f t="shared" si="413"/>
        <v>0.52910052910052918</v>
      </c>
      <c r="Z344" s="4">
        <f t="shared" si="414"/>
        <v>0.49751243781094534</v>
      </c>
      <c r="AA344" s="4">
        <f t="shared" si="415"/>
        <v>0.79999999999999993</v>
      </c>
      <c r="AB344" s="4">
        <f t="shared" si="416"/>
        <v>1.1666666666666667</v>
      </c>
      <c r="AC344" s="4">
        <f t="shared" si="417"/>
        <v>1.25</v>
      </c>
      <c r="AD344" s="4">
        <f t="shared" si="418"/>
        <v>1.4583333333333335</v>
      </c>
      <c r="AE344" s="4">
        <f t="shared" si="419"/>
        <v>0.85714285714285721</v>
      </c>
      <c r="AF344" s="4">
        <f t="shared" si="420"/>
        <v>0.68571428571428572</v>
      </c>
      <c r="AG344" s="4">
        <f t="shared" si="421"/>
        <v>0.94029850746268662</v>
      </c>
      <c r="AH344" s="4">
        <f t="shared" si="422"/>
        <v>1.0634920634920635</v>
      </c>
      <c r="AI344" s="4">
        <f t="shared" si="423"/>
        <v>0.42380952380952364</v>
      </c>
      <c r="AJ344" s="4">
        <f t="shared" si="424"/>
        <v>-0.74166666666666714</v>
      </c>
      <c r="AK344" s="4">
        <f t="shared" si="425"/>
        <v>1.1654761904761908</v>
      </c>
      <c r="AL344" s="4">
        <f t="shared" si="426"/>
        <v>-0.12714285714285678</v>
      </c>
      <c r="AM344" s="4">
        <f t="shared" si="427"/>
        <v>0.12714285714285678</v>
      </c>
      <c r="AN344" s="4">
        <f t="shared" si="428"/>
        <v>0.21190476190476182</v>
      </c>
      <c r="AO344" s="4">
        <f t="shared" si="429"/>
        <v>-0.37083333333333357</v>
      </c>
      <c r="AP344" s="4">
        <f t="shared" si="430"/>
        <v>0.58273809523809539</v>
      </c>
      <c r="AQ344" s="4">
        <f t="shared" si="431"/>
        <v>-6.357142857142839E-2</v>
      </c>
      <c r="AR344" s="4">
        <f t="shared" si="432"/>
        <v>6.357142857142839E-2</v>
      </c>
      <c r="AS344" s="4">
        <f t="shared" si="433"/>
        <v>0.20881580340440767</v>
      </c>
      <c r="AT344" s="4">
        <f t="shared" si="434"/>
        <v>-0.35511270761939451</v>
      </c>
      <c r="AU344" s="4">
        <f t="shared" si="435"/>
        <v>0.52763021789992304</v>
      </c>
      <c r="AV344" s="4">
        <f t="shared" si="436"/>
        <v>-6.3485997994039672E-2</v>
      </c>
      <c r="AW344" s="4">
        <f t="shared" si="437"/>
        <v>6.3485997994039672E-2</v>
      </c>
      <c r="AX344" s="4">
        <f t="shared" si="438"/>
        <v>37.586844612793378</v>
      </c>
      <c r="AY344" s="4">
        <f t="shared" si="439"/>
        <v>-63.920287371491007</v>
      </c>
      <c r="AZ344" s="4">
        <f t="shared" si="440"/>
        <v>94.973439221986141</v>
      </c>
      <c r="BA344" s="4">
        <f t="shared" si="441"/>
        <v>-11.42747963892714</v>
      </c>
      <c r="BB344" s="4">
        <f t="shared" si="442"/>
        <v>11.42747963892714</v>
      </c>
      <c r="BC344" s="4">
        <f t="shared" si="443"/>
        <v>0.1666666666666666</v>
      </c>
      <c r="BD344" s="4">
        <f t="shared" si="444"/>
        <v>-0.20000000000000012</v>
      </c>
      <c r="BE344" s="4">
        <f t="shared" si="445"/>
        <v>0.45833333333333348</v>
      </c>
      <c r="BF344" s="4">
        <f t="shared" si="446"/>
        <v>-5.9701492537313272E-2</v>
      </c>
      <c r="BG344" s="4">
        <f t="shared" si="447"/>
        <v>6.3492063492063308E-2</v>
      </c>
      <c r="BH344" s="4">
        <f t="shared" si="448"/>
        <v>0.58991789082365675</v>
      </c>
      <c r="BI344" s="4">
        <f t="shared" si="449"/>
        <v>3.0726190476190474</v>
      </c>
      <c r="BJ344" s="4">
        <f t="shared" si="450"/>
        <v>0.1919918745803455</v>
      </c>
      <c r="BK344" s="4">
        <f t="shared" si="451"/>
        <v>8.9903576465146504E-2</v>
      </c>
      <c r="BL344" s="4">
        <f t="shared" si="452"/>
        <v>2.0660714285714281</v>
      </c>
      <c r="BM344" s="4">
        <f t="shared" si="453"/>
        <v>4.3514263457633581E-2</v>
      </c>
      <c r="BN344" s="3">
        <f t="shared" si="454"/>
        <v>1</v>
      </c>
      <c r="BO344" s="3">
        <v>100</v>
      </c>
      <c r="BP344" s="3">
        <f t="shared" si="455"/>
        <v>1.7999999999999998</v>
      </c>
      <c r="BQ344" s="3">
        <f t="shared" si="456"/>
        <v>179.99999999999997</v>
      </c>
      <c r="BR344" s="3">
        <f t="shared" si="457"/>
        <v>0</v>
      </c>
      <c r="BS344" s="3">
        <f t="shared" si="458"/>
        <v>-1</v>
      </c>
      <c r="BT344" s="3">
        <f t="shared" si="471"/>
        <v>-100</v>
      </c>
      <c r="BU344" s="3">
        <f t="shared" si="459"/>
        <v>0</v>
      </c>
      <c r="BV344" s="3">
        <f t="shared" si="460"/>
        <v>-1</v>
      </c>
      <c r="BW344" s="3">
        <f t="shared" si="472"/>
        <v>-100</v>
      </c>
      <c r="BX344" s="3">
        <f t="shared" si="461"/>
        <v>0</v>
      </c>
      <c r="BY344" s="3">
        <f t="shared" si="462"/>
        <v>-1</v>
      </c>
      <c r="BZ344" s="3">
        <f t="shared" si="473"/>
        <v>-100</v>
      </c>
      <c r="CA344" s="3">
        <f t="shared" si="463"/>
        <v>1</v>
      </c>
      <c r="CB344" s="3">
        <f t="shared" si="464"/>
        <v>1.0099999999999998</v>
      </c>
      <c r="CC344" s="3">
        <f t="shared" si="465"/>
        <v>100.99999999999997</v>
      </c>
      <c r="CD344" s="3">
        <f t="shared" si="466"/>
        <v>1</v>
      </c>
      <c r="CE344" s="3">
        <f t="shared" si="467"/>
        <v>0</v>
      </c>
      <c r="CF344" s="3">
        <f t="shared" si="474"/>
        <v>1</v>
      </c>
      <c r="CG344" s="16" t="str">
        <f t="shared" si="475"/>
        <v/>
      </c>
      <c r="CI344" s="12">
        <f t="shared" si="476"/>
        <v>1</v>
      </c>
      <c r="CJ344" s="12">
        <f t="shared" si="477"/>
        <v>0</v>
      </c>
      <c r="CK344" s="12">
        <f t="shared" si="478"/>
        <v>1</v>
      </c>
      <c r="CL344" s="12" t="str">
        <f t="shared" si="479"/>
        <v/>
      </c>
      <c r="CM344" s="12">
        <f t="shared" si="468"/>
        <v>1</v>
      </c>
      <c r="CN344" s="12">
        <f t="shared" si="469"/>
        <v>0</v>
      </c>
      <c r="CO344" s="12">
        <f t="shared" si="480"/>
        <v>1</v>
      </c>
      <c r="CP344" s="12" t="str">
        <f t="shared" si="481"/>
        <v/>
      </c>
    </row>
    <row r="345" spans="1:94" x14ac:dyDescent="0.25">
      <c r="A345" t="s">
        <v>127</v>
      </c>
      <c r="B345" t="s">
        <v>259</v>
      </c>
      <c r="C345" t="s">
        <v>129</v>
      </c>
      <c r="D345" t="s">
        <v>21</v>
      </c>
      <c r="E345" t="s">
        <v>24</v>
      </c>
      <c r="F345" s="3">
        <v>2</v>
      </c>
      <c r="G345" s="3">
        <v>2</v>
      </c>
      <c r="H345" s="3" t="str">
        <f t="shared" si="470"/>
        <v>D</v>
      </c>
      <c r="I345" s="3">
        <v>2.0499999999999998</v>
      </c>
      <c r="J345" s="3">
        <v>3.8</v>
      </c>
      <c r="K345" s="3">
        <v>3.4</v>
      </c>
      <c r="L345" s="3">
        <v>1.44</v>
      </c>
      <c r="M345" s="3">
        <v>2.75</v>
      </c>
      <c r="N345" s="3">
        <f t="shared" si="402"/>
        <v>4</v>
      </c>
      <c r="O345" s="3">
        <f t="shared" si="403"/>
        <v>4.5080419844446107E-2</v>
      </c>
      <c r="P345" s="3">
        <f t="shared" si="404"/>
        <v>5.8080808080808066E-2</v>
      </c>
      <c r="Q345" s="3">
        <f t="shared" si="405"/>
        <v>2.1424148606811144</v>
      </c>
      <c r="R345" s="3">
        <f t="shared" si="406"/>
        <v>3.9713055954088952</v>
      </c>
      <c r="S345" s="3">
        <f t="shared" si="407"/>
        <v>3.5532734274711166</v>
      </c>
      <c r="T345" s="3">
        <f t="shared" si="408"/>
        <v>1.5049158045760023</v>
      </c>
      <c r="U345" s="3">
        <f t="shared" si="409"/>
        <v>2.8739711545722266</v>
      </c>
      <c r="V345" s="4">
        <f t="shared" si="410"/>
        <v>0.48780487804878053</v>
      </c>
      <c r="W345" s="4">
        <f t="shared" si="411"/>
        <v>0.26315789473684209</v>
      </c>
      <c r="X345" s="4">
        <f t="shared" si="412"/>
        <v>0.29411764705882354</v>
      </c>
      <c r="Y345" s="4">
        <f t="shared" si="413"/>
        <v>0.69444444444444442</v>
      </c>
      <c r="Z345" s="4">
        <f t="shared" si="414"/>
        <v>0.36363636363636365</v>
      </c>
      <c r="AA345" s="4">
        <f t="shared" si="415"/>
        <v>0.53947368421052633</v>
      </c>
      <c r="AB345" s="4">
        <f t="shared" si="416"/>
        <v>0.6029411764705882</v>
      </c>
      <c r="AC345" s="4">
        <f t="shared" si="417"/>
        <v>1.8536585365853659</v>
      </c>
      <c r="AD345" s="4">
        <f t="shared" si="418"/>
        <v>1.1176470588235294</v>
      </c>
      <c r="AE345" s="4">
        <f t="shared" si="419"/>
        <v>1.6585365853658538</v>
      </c>
      <c r="AF345" s="4">
        <f t="shared" si="420"/>
        <v>0.89473684210526316</v>
      </c>
      <c r="AG345" s="4">
        <f t="shared" si="421"/>
        <v>0.52363636363636357</v>
      </c>
      <c r="AH345" s="4">
        <f t="shared" si="422"/>
        <v>1.9097222222222223</v>
      </c>
      <c r="AI345" s="4">
        <f t="shared" si="423"/>
        <v>-1.4108585667900022</v>
      </c>
      <c r="AJ345" s="4">
        <f t="shared" si="424"/>
        <v>-1.8288907347277807</v>
      </c>
      <c r="AK345" s="4">
        <f t="shared" si="425"/>
        <v>0.41803216793777853</v>
      </c>
      <c r="AL345" s="4">
        <f t="shared" si="426"/>
        <v>-1.3690553499962244</v>
      </c>
      <c r="AM345" s="4">
        <f t="shared" si="427"/>
        <v>1.3690553499962244</v>
      </c>
      <c r="AN345" s="4">
        <f t="shared" si="428"/>
        <v>-0.70542928339500111</v>
      </c>
      <c r="AO345" s="4">
        <f t="shared" si="429"/>
        <v>-0.91444536736389037</v>
      </c>
      <c r="AP345" s="4">
        <f t="shared" si="430"/>
        <v>0.20901608396888927</v>
      </c>
      <c r="AQ345" s="4">
        <f t="shared" si="431"/>
        <v>-0.68452767499811218</v>
      </c>
      <c r="AR345" s="4">
        <f t="shared" si="432"/>
        <v>0.68452767499811218</v>
      </c>
      <c r="AS345" s="4">
        <f t="shared" si="433"/>
        <v>-0.61436049222228373</v>
      </c>
      <c r="AT345" s="4">
        <f t="shared" si="434"/>
        <v>-0.74073888590988834</v>
      </c>
      <c r="AU345" s="4">
        <f t="shared" si="435"/>
        <v>0.20604964993242042</v>
      </c>
      <c r="AV345" s="4">
        <f t="shared" si="436"/>
        <v>-0.60026620161485722</v>
      </c>
      <c r="AW345" s="4">
        <f t="shared" si="437"/>
        <v>0.60026620161485722</v>
      </c>
      <c r="AX345" s="4">
        <f t="shared" si="438"/>
        <v>-110.58488860001106</v>
      </c>
      <c r="AY345" s="4">
        <f t="shared" si="439"/>
        <v>-133.33299946377988</v>
      </c>
      <c r="AZ345" s="4">
        <f t="shared" si="440"/>
        <v>37.088936987835673</v>
      </c>
      <c r="BA345" s="4">
        <f t="shared" si="441"/>
        <v>-108.04791629067429</v>
      </c>
      <c r="BB345" s="4">
        <f t="shared" si="442"/>
        <v>108.04791629067429</v>
      </c>
      <c r="BC345" s="4">
        <f t="shared" si="443"/>
        <v>-0.3970588235294118</v>
      </c>
      <c r="BD345" s="4">
        <f t="shared" si="444"/>
        <v>-0.46052631578947373</v>
      </c>
      <c r="BE345" s="4">
        <f t="shared" si="445"/>
        <v>0.11764705882352944</v>
      </c>
      <c r="BF345" s="4">
        <f t="shared" si="446"/>
        <v>-0.47636363636363638</v>
      </c>
      <c r="BG345" s="4">
        <f t="shared" si="447"/>
        <v>0.90972222222222232</v>
      </c>
      <c r="BH345" s="4">
        <f t="shared" si="448"/>
        <v>0.95830702356539665</v>
      </c>
      <c r="BI345" s="4">
        <f t="shared" si="449"/>
        <v>3.2223312945203753</v>
      </c>
      <c r="BJ345" s="4">
        <f t="shared" si="450"/>
        <v>0.29739556115630095</v>
      </c>
      <c r="BK345" s="4">
        <f t="shared" si="451"/>
        <v>0.9680683218020516</v>
      </c>
      <c r="BL345" s="4">
        <f t="shared" si="452"/>
        <v>2.1894434795741144</v>
      </c>
      <c r="BM345" s="4">
        <f t="shared" si="453"/>
        <v>0.44215268895196969</v>
      </c>
      <c r="BN345" s="3">
        <f t="shared" si="454"/>
        <v>0</v>
      </c>
      <c r="BO345" s="3">
        <v>100</v>
      </c>
      <c r="BP345" s="3">
        <f t="shared" si="455"/>
        <v>-1</v>
      </c>
      <c r="BQ345" s="3">
        <f t="shared" si="456"/>
        <v>-100</v>
      </c>
      <c r="BR345" s="3">
        <f t="shared" si="457"/>
        <v>0</v>
      </c>
      <c r="BS345" s="3">
        <f t="shared" si="458"/>
        <v>-1</v>
      </c>
      <c r="BT345" s="3">
        <f t="shared" si="471"/>
        <v>-100</v>
      </c>
      <c r="BU345" s="3">
        <f t="shared" si="459"/>
        <v>1</v>
      </c>
      <c r="BV345" s="3">
        <f t="shared" si="460"/>
        <v>2.8</v>
      </c>
      <c r="BW345" s="3">
        <f t="shared" si="472"/>
        <v>280</v>
      </c>
      <c r="BX345" s="3">
        <f t="shared" si="461"/>
        <v>1</v>
      </c>
      <c r="BY345" s="3">
        <f t="shared" si="462"/>
        <v>0.43999999999999995</v>
      </c>
      <c r="BZ345" s="3">
        <f t="shared" si="473"/>
        <v>43.999999999999993</v>
      </c>
      <c r="CA345" s="3">
        <f t="shared" si="463"/>
        <v>0</v>
      </c>
      <c r="CB345" s="3">
        <f t="shared" si="464"/>
        <v>-1</v>
      </c>
      <c r="CC345" s="3">
        <f t="shared" si="465"/>
        <v>-100</v>
      </c>
      <c r="CD345" s="3">
        <f t="shared" si="466"/>
        <v>1</v>
      </c>
      <c r="CE345" s="3">
        <f t="shared" si="467"/>
        <v>0</v>
      </c>
      <c r="CF345" s="3">
        <f t="shared" si="474"/>
        <v>1</v>
      </c>
      <c r="CG345" s="16" t="str">
        <f t="shared" si="475"/>
        <v/>
      </c>
      <c r="CI345" s="12">
        <f t="shared" si="476"/>
        <v>1</v>
      </c>
      <c r="CJ345" s="12">
        <f t="shared" si="477"/>
        <v>0</v>
      </c>
      <c r="CK345" s="12">
        <f t="shared" si="478"/>
        <v>1</v>
      </c>
      <c r="CL345" s="12" t="str">
        <f t="shared" si="479"/>
        <v/>
      </c>
      <c r="CM345" s="12">
        <f t="shared" si="468"/>
        <v>1</v>
      </c>
      <c r="CN345" s="12">
        <f t="shared" si="469"/>
        <v>0</v>
      </c>
      <c r="CO345" s="12">
        <f t="shared" si="480"/>
        <v>1</v>
      </c>
      <c r="CP345" s="12" t="str">
        <f t="shared" si="481"/>
        <v/>
      </c>
    </row>
    <row r="346" spans="1:94" x14ac:dyDescent="0.25">
      <c r="A346" t="s">
        <v>127</v>
      </c>
      <c r="B346" t="s">
        <v>260</v>
      </c>
      <c r="C346" t="s">
        <v>138</v>
      </c>
      <c r="D346" t="s">
        <v>13</v>
      </c>
      <c r="E346" t="s">
        <v>15</v>
      </c>
      <c r="F346" s="3">
        <v>3</v>
      </c>
      <c r="G346" s="3">
        <v>0</v>
      </c>
      <c r="H346" s="3" t="str">
        <f t="shared" si="470"/>
        <v>H</v>
      </c>
      <c r="I346" s="3">
        <v>1.91</v>
      </c>
      <c r="J346" s="3">
        <v>4.2</v>
      </c>
      <c r="K346" s="3">
        <v>3.5</v>
      </c>
      <c r="L346" s="3">
        <v>1.4</v>
      </c>
      <c r="M346" s="3">
        <v>3</v>
      </c>
      <c r="N346" s="3">
        <f t="shared" si="402"/>
        <v>3</v>
      </c>
      <c r="O346" s="3">
        <f t="shared" si="403"/>
        <v>4.7369733233607381E-2</v>
      </c>
      <c r="P346" s="3">
        <f t="shared" si="404"/>
        <v>4.7619047619047561E-2</v>
      </c>
      <c r="Q346" s="3">
        <f t="shared" si="405"/>
        <v>2.0004761904761899</v>
      </c>
      <c r="R346" s="3">
        <f t="shared" si="406"/>
        <v>4.3989528795811514</v>
      </c>
      <c r="S346" s="3">
        <f t="shared" si="407"/>
        <v>3.6657940663176261</v>
      </c>
      <c r="T346" s="3">
        <f t="shared" si="408"/>
        <v>1.4663176265270503</v>
      </c>
      <c r="U346" s="3">
        <f t="shared" si="409"/>
        <v>3.1421091997008221</v>
      </c>
      <c r="V346" s="4">
        <f t="shared" si="410"/>
        <v>0.52356020942408377</v>
      </c>
      <c r="W346" s="4">
        <f t="shared" si="411"/>
        <v>0.23809523809523808</v>
      </c>
      <c r="X346" s="4">
        <f t="shared" si="412"/>
        <v>0.2857142857142857</v>
      </c>
      <c r="Y346" s="4">
        <f t="shared" si="413"/>
        <v>0.7142857142857143</v>
      </c>
      <c r="Z346" s="4">
        <f t="shared" si="414"/>
        <v>0.33333333333333331</v>
      </c>
      <c r="AA346" s="4">
        <f t="shared" si="415"/>
        <v>0.4547619047619047</v>
      </c>
      <c r="AB346" s="4">
        <f t="shared" si="416"/>
        <v>0.54571428571428571</v>
      </c>
      <c r="AC346" s="4">
        <f t="shared" si="417"/>
        <v>2.1989528795811522</v>
      </c>
      <c r="AD346" s="4">
        <f t="shared" si="418"/>
        <v>1.2</v>
      </c>
      <c r="AE346" s="4">
        <f t="shared" si="419"/>
        <v>1.8324607329842932</v>
      </c>
      <c r="AF346" s="4">
        <f t="shared" si="420"/>
        <v>0.83333333333333326</v>
      </c>
      <c r="AG346" s="4">
        <f t="shared" si="421"/>
        <v>0.46666666666666662</v>
      </c>
      <c r="AH346" s="4">
        <f t="shared" si="422"/>
        <v>2.1428571428571428</v>
      </c>
      <c r="AI346" s="4">
        <f t="shared" si="423"/>
        <v>-1.6653178758414362</v>
      </c>
      <c r="AJ346" s="4">
        <f t="shared" si="424"/>
        <v>-2.3984766891049616</v>
      </c>
      <c r="AK346" s="4">
        <f t="shared" si="425"/>
        <v>0.73315881326352539</v>
      </c>
      <c r="AL346" s="4">
        <f t="shared" si="426"/>
        <v>-1.6757915731737718</v>
      </c>
      <c r="AM346" s="4">
        <f t="shared" si="427"/>
        <v>1.6757915731737718</v>
      </c>
      <c r="AN346" s="4">
        <f t="shared" si="428"/>
        <v>-0.8326589379207181</v>
      </c>
      <c r="AO346" s="4">
        <f t="shared" si="429"/>
        <v>-1.1992383445524808</v>
      </c>
      <c r="AP346" s="4">
        <f t="shared" si="430"/>
        <v>0.36657940663176269</v>
      </c>
      <c r="AQ346" s="4">
        <f t="shared" si="431"/>
        <v>-0.8378957865868859</v>
      </c>
      <c r="AR346" s="4">
        <f t="shared" si="432"/>
        <v>0.8378957865868859</v>
      </c>
      <c r="AS346" s="4">
        <f t="shared" si="433"/>
        <v>-0.69434014031798752</v>
      </c>
      <c r="AT346" s="4">
        <f t="shared" si="434"/>
        <v>-0.87574577976454593</v>
      </c>
      <c r="AU346" s="4">
        <f t="shared" si="435"/>
        <v>0.35136787309634443</v>
      </c>
      <c r="AV346" s="4">
        <f t="shared" si="436"/>
        <v>-0.69742483689734924</v>
      </c>
      <c r="AW346" s="4">
        <f t="shared" si="437"/>
        <v>0.69742483689734924</v>
      </c>
      <c r="AX346" s="4">
        <f t="shared" si="438"/>
        <v>-124.98122525723775</v>
      </c>
      <c r="AY346" s="4">
        <f t="shared" si="439"/>
        <v>-157.63424035761827</v>
      </c>
      <c r="AZ346" s="4">
        <f t="shared" si="440"/>
        <v>63.246217157341995</v>
      </c>
      <c r="BA346" s="4">
        <f t="shared" si="441"/>
        <v>-125.53647064152287</v>
      </c>
      <c r="BB346" s="4">
        <f t="shared" si="442"/>
        <v>125.53647064152287</v>
      </c>
      <c r="BC346" s="4">
        <f t="shared" si="443"/>
        <v>-0.4542857142857144</v>
      </c>
      <c r="BD346" s="4">
        <f t="shared" si="444"/>
        <v>-0.5452380952380953</v>
      </c>
      <c r="BE346" s="4">
        <f t="shared" si="445"/>
        <v>0.20000000000000004</v>
      </c>
      <c r="BF346" s="4">
        <f t="shared" si="446"/>
        <v>-0.53333333333333333</v>
      </c>
      <c r="BG346" s="4">
        <f t="shared" si="447"/>
        <v>1.1428571428571428</v>
      </c>
      <c r="BH346" s="4">
        <f t="shared" si="448"/>
        <v>1.2290576268862057</v>
      </c>
      <c r="BI346" s="4">
        <f t="shared" si="449"/>
        <v>3.3550743787916559</v>
      </c>
      <c r="BJ346" s="4">
        <f t="shared" si="450"/>
        <v>0.36632798207259293</v>
      </c>
      <c r="BK346" s="4">
        <f t="shared" si="451"/>
        <v>1.1849635852464464</v>
      </c>
      <c r="BL346" s="4">
        <f t="shared" si="452"/>
        <v>2.3042134131139362</v>
      </c>
      <c r="BM346" s="4">
        <f t="shared" si="453"/>
        <v>0.51425947722657994</v>
      </c>
      <c r="BN346" s="3">
        <f t="shared" si="454"/>
        <v>1</v>
      </c>
      <c r="BO346" s="3">
        <v>100</v>
      </c>
      <c r="BP346" s="3">
        <f t="shared" si="455"/>
        <v>0.90999999999999992</v>
      </c>
      <c r="BQ346" s="3">
        <f t="shared" si="456"/>
        <v>90.999999999999986</v>
      </c>
      <c r="BR346" s="3">
        <f t="shared" si="457"/>
        <v>0</v>
      </c>
      <c r="BS346" s="3">
        <f t="shared" si="458"/>
        <v>-1</v>
      </c>
      <c r="BT346" s="3">
        <f t="shared" si="471"/>
        <v>-100</v>
      </c>
      <c r="BU346" s="3">
        <f t="shared" si="459"/>
        <v>0</v>
      </c>
      <c r="BV346" s="3">
        <f t="shared" si="460"/>
        <v>-1</v>
      </c>
      <c r="BW346" s="3">
        <f t="shared" si="472"/>
        <v>-100</v>
      </c>
      <c r="BX346" s="3">
        <f t="shared" si="461"/>
        <v>1</v>
      </c>
      <c r="BY346" s="3">
        <f t="shared" si="462"/>
        <v>0.39999999999999991</v>
      </c>
      <c r="BZ346" s="3">
        <f t="shared" si="473"/>
        <v>39.999999999999993</v>
      </c>
      <c r="CA346" s="3">
        <f t="shared" si="463"/>
        <v>0</v>
      </c>
      <c r="CB346" s="3">
        <f t="shared" si="464"/>
        <v>-1</v>
      </c>
      <c r="CC346" s="3">
        <f t="shared" si="465"/>
        <v>-100</v>
      </c>
      <c r="CD346" s="3">
        <f t="shared" si="466"/>
        <v>1</v>
      </c>
      <c r="CE346" s="3">
        <f t="shared" si="467"/>
        <v>0</v>
      </c>
      <c r="CF346" s="3">
        <f t="shared" si="474"/>
        <v>1</v>
      </c>
      <c r="CG346" s="16" t="str">
        <f t="shared" si="475"/>
        <v/>
      </c>
      <c r="CI346" s="12">
        <f t="shared" si="476"/>
        <v>1</v>
      </c>
      <c r="CJ346" s="12">
        <f t="shared" si="477"/>
        <v>0</v>
      </c>
      <c r="CK346" s="12">
        <f t="shared" si="478"/>
        <v>1</v>
      </c>
      <c r="CL346" s="12" t="str">
        <f t="shared" si="479"/>
        <v/>
      </c>
      <c r="CM346" s="12">
        <f t="shared" si="468"/>
        <v>1</v>
      </c>
      <c r="CN346" s="12">
        <f t="shared" si="469"/>
        <v>0</v>
      </c>
      <c r="CO346" s="12">
        <f t="shared" si="480"/>
        <v>1</v>
      </c>
      <c r="CP346" s="12" t="str">
        <f t="shared" si="481"/>
        <v/>
      </c>
    </row>
    <row r="347" spans="1:94" x14ac:dyDescent="0.25">
      <c r="A347" t="s">
        <v>127</v>
      </c>
      <c r="B347" t="s">
        <v>260</v>
      </c>
      <c r="C347" t="s">
        <v>138</v>
      </c>
      <c r="D347" t="s">
        <v>23</v>
      </c>
      <c r="E347" t="s">
        <v>12</v>
      </c>
      <c r="F347" s="3">
        <v>2</v>
      </c>
      <c r="G347" s="3">
        <v>3</v>
      </c>
      <c r="H347" s="3" t="str">
        <f t="shared" si="470"/>
        <v>A</v>
      </c>
      <c r="I347" s="3">
        <v>4.33</v>
      </c>
      <c r="J347" s="3">
        <v>4</v>
      </c>
      <c r="K347" s="3">
        <v>1.73</v>
      </c>
      <c r="L347" s="3">
        <v>1.53</v>
      </c>
      <c r="M347" s="3">
        <v>2.5</v>
      </c>
      <c r="N347" s="3">
        <f t="shared" si="402"/>
        <v>5</v>
      </c>
      <c r="O347" s="3">
        <f t="shared" si="403"/>
        <v>5.8981564298014932E-2</v>
      </c>
      <c r="P347" s="3">
        <f t="shared" si="404"/>
        <v>5.3594771241830097E-2</v>
      </c>
      <c r="Q347" s="3">
        <f t="shared" si="405"/>
        <v>4.5853901734104046</v>
      </c>
      <c r="R347" s="3">
        <f t="shared" si="406"/>
        <v>4.2359262571920597</v>
      </c>
      <c r="S347" s="3">
        <f t="shared" si="407"/>
        <v>1.8320381062355657</v>
      </c>
      <c r="T347" s="3">
        <f t="shared" si="408"/>
        <v>1.620241793375963</v>
      </c>
      <c r="U347" s="3">
        <f t="shared" si="409"/>
        <v>2.6474539107450372</v>
      </c>
      <c r="V347" s="4">
        <f t="shared" si="410"/>
        <v>0.23094688221709006</v>
      </c>
      <c r="W347" s="4">
        <f t="shared" si="411"/>
        <v>0.25</v>
      </c>
      <c r="X347" s="4">
        <f t="shared" si="412"/>
        <v>0.5780346820809249</v>
      </c>
      <c r="Y347" s="4">
        <f t="shared" si="413"/>
        <v>0.65359477124183007</v>
      </c>
      <c r="Z347" s="4">
        <f t="shared" si="414"/>
        <v>0.4</v>
      </c>
      <c r="AA347" s="4">
        <f t="shared" si="415"/>
        <v>1.0825</v>
      </c>
      <c r="AB347" s="4">
        <f t="shared" si="416"/>
        <v>2.5028901734104045</v>
      </c>
      <c r="AC347" s="4">
        <f t="shared" si="417"/>
        <v>0.92378752886836024</v>
      </c>
      <c r="AD347" s="4">
        <f t="shared" si="418"/>
        <v>2.3121387283236996</v>
      </c>
      <c r="AE347" s="4">
        <f t="shared" si="419"/>
        <v>0.39953810623556579</v>
      </c>
      <c r="AF347" s="4">
        <f t="shared" si="420"/>
        <v>0.4325</v>
      </c>
      <c r="AG347" s="4">
        <f t="shared" si="421"/>
        <v>0.61199999999999999</v>
      </c>
      <c r="AH347" s="4">
        <f t="shared" si="422"/>
        <v>1.6339869281045751</v>
      </c>
      <c r="AI347" s="4">
        <f t="shared" si="423"/>
        <v>2.7533520671748386</v>
      </c>
      <c r="AJ347" s="4">
        <f t="shared" si="424"/>
        <v>0.34946391621834483</v>
      </c>
      <c r="AK347" s="4">
        <f t="shared" si="425"/>
        <v>2.4038881509564938</v>
      </c>
      <c r="AL347" s="4">
        <f t="shared" si="426"/>
        <v>-1.0272121173690743</v>
      </c>
      <c r="AM347" s="4">
        <f t="shared" si="427"/>
        <v>1.0272121173690743</v>
      </c>
      <c r="AN347" s="4">
        <f t="shared" si="428"/>
        <v>1.3766760335874193</v>
      </c>
      <c r="AO347" s="4">
        <f t="shared" si="429"/>
        <v>0.17473195810917241</v>
      </c>
      <c r="AP347" s="4">
        <f t="shared" si="430"/>
        <v>1.2019440754782469</v>
      </c>
      <c r="AQ347" s="4">
        <f t="shared" si="431"/>
        <v>-0.51360605868453713</v>
      </c>
      <c r="AR347" s="4">
        <f t="shared" si="432"/>
        <v>0.51360605868453713</v>
      </c>
      <c r="AS347" s="4">
        <f t="shared" si="433"/>
        <v>0.94257939544952041</v>
      </c>
      <c r="AT347" s="4">
        <f t="shared" si="434"/>
        <v>0.17298557758894911</v>
      </c>
      <c r="AU347" s="4">
        <f t="shared" si="435"/>
        <v>0.87685404162593583</v>
      </c>
      <c r="AV347" s="4">
        <f t="shared" si="436"/>
        <v>-0.47447311375985685</v>
      </c>
      <c r="AW347" s="4">
        <f t="shared" si="437"/>
        <v>0.47447311375985685</v>
      </c>
      <c r="AX347" s="4">
        <f t="shared" si="438"/>
        <v>169.66429118091366</v>
      </c>
      <c r="AY347" s="4">
        <f t="shared" si="439"/>
        <v>31.13740396601084</v>
      </c>
      <c r="AZ347" s="4">
        <f t="shared" si="440"/>
        <v>157.83372749266846</v>
      </c>
      <c r="BA347" s="4">
        <f t="shared" si="441"/>
        <v>-85.405160476774228</v>
      </c>
      <c r="BB347" s="4">
        <f t="shared" si="442"/>
        <v>85.405160476774228</v>
      </c>
      <c r="BC347" s="4">
        <f t="shared" si="443"/>
        <v>1.5028901734104045</v>
      </c>
      <c r="BD347" s="4">
        <f t="shared" si="444"/>
        <v>8.2499999999999976E-2</v>
      </c>
      <c r="BE347" s="4">
        <f t="shared" si="445"/>
        <v>1.3121387283236994</v>
      </c>
      <c r="BF347" s="4">
        <f t="shared" si="446"/>
        <v>-0.3879999999999999</v>
      </c>
      <c r="BG347" s="4">
        <f t="shared" si="447"/>
        <v>0.63398692810457502</v>
      </c>
      <c r="BH347" s="4">
        <f t="shared" si="448"/>
        <v>1.498985816970019</v>
      </c>
      <c r="BI347" s="4">
        <f t="shared" si="449"/>
        <v>3.5511181789460102</v>
      </c>
      <c r="BJ347" s="4">
        <f t="shared" si="450"/>
        <v>0.42211656763699301</v>
      </c>
      <c r="BK347" s="4">
        <f t="shared" si="451"/>
        <v>0.72634865390866354</v>
      </c>
      <c r="BL347" s="4">
        <f t="shared" si="452"/>
        <v>2.1338478520605002</v>
      </c>
      <c r="BM347" s="4">
        <f t="shared" si="453"/>
        <v>0.34039383511213417</v>
      </c>
      <c r="BN347" s="3">
        <f t="shared" si="454"/>
        <v>0</v>
      </c>
      <c r="BO347" s="3">
        <v>100</v>
      </c>
      <c r="BP347" s="3">
        <f t="shared" si="455"/>
        <v>-1</v>
      </c>
      <c r="BQ347" s="3">
        <f t="shared" si="456"/>
        <v>-100</v>
      </c>
      <c r="BR347" s="3">
        <f t="shared" si="457"/>
        <v>1</v>
      </c>
      <c r="BS347" s="3">
        <f t="shared" si="458"/>
        <v>0.73</v>
      </c>
      <c r="BT347" s="3">
        <f t="shared" si="471"/>
        <v>73</v>
      </c>
      <c r="BU347" s="3">
        <f t="shared" si="459"/>
        <v>0</v>
      </c>
      <c r="BV347" s="3">
        <f t="shared" si="460"/>
        <v>-1</v>
      </c>
      <c r="BW347" s="3">
        <f t="shared" si="472"/>
        <v>-100</v>
      </c>
      <c r="BX347" s="3">
        <f t="shared" si="461"/>
        <v>1</v>
      </c>
      <c r="BY347" s="3">
        <f t="shared" si="462"/>
        <v>0.53</v>
      </c>
      <c r="BZ347" s="3">
        <f t="shared" si="473"/>
        <v>53</v>
      </c>
      <c r="CA347" s="3">
        <f t="shared" si="463"/>
        <v>0</v>
      </c>
      <c r="CB347" s="3">
        <f t="shared" si="464"/>
        <v>-1</v>
      </c>
      <c r="CC347" s="3">
        <f t="shared" si="465"/>
        <v>-100</v>
      </c>
      <c r="CD347" s="3">
        <f t="shared" si="466"/>
        <v>1</v>
      </c>
      <c r="CE347" s="3">
        <f t="shared" si="467"/>
        <v>0</v>
      </c>
      <c r="CF347" s="3">
        <f t="shared" si="474"/>
        <v>1</v>
      </c>
      <c r="CG347" s="16" t="str">
        <f t="shared" si="475"/>
        <v/>
      </c>
      <c r="CI347" s="12">
        <f t="shared" si="476"/>
        <v>1</v>
      </c>
      <c r="CJ347" s="12">
        <f t="shared" si="477"/>
        <v>1</v>
      </c>
      <c r="CK347" s="12">
        <f t="shared" si="478"/>
        <v>2</v>
      </c>
      <c r="CL347" s="12" t="str">
        <f t="shared" si="479"/>
        <v>Over2.5</v>
      </c>
      <c r="CM347" s="12">
        <f t="shared" si="468"/>
        <v>1</v>
      </c>
      <c r="CN347" s="12">
        <f t="shared" si="469"/>
        <v>0</v>
      </c>
      <c r="CO347" s="12">
        <f t="shared" si="480"/>
        <v>1</v>
      </c>
      <c r="CP347" s="12" t="str">
        <f t="shared" si="481"/>
        <v/>
      </c>
    </row>
    <row r="348" spans="1:94" x14ac:dyDescent="0.25">
      <c r="A348" t="s">
        <v>127</v>
      </c>
      <c r="B348" t="s">
        <v>260</v>
      </c>
      <c r="C348" t="s">
        <v>139</v>
      </c>
      <c r="D348" t="s">
        <v>133</v>
      </c>
      <c r="E348" t="s">
        <v>130</v>
      </c>
      <c r="F348" s="3">
        <v>0</v>
      </c>
      <c r="G348" s="3">
        <v>2</v>
      </c>
      <c r="H348" s="3" t="str">
        <f t="shared" si="470"/>
        <v>A</v>
      </c>
      <c r="I348" s="3">
        <v>12</v>
      </c>
      <c r="J348" s="3">
        <v>6</v>
      </c>
      <c r="K348" s="3">
        <v>1.25</v>
      </c>
      <c r="L348" s="3">
        <v>1.5</v>
      </c>
      <c r="M348" s="3">
        <v>2.63</v>
      </c>
      <c r="N348" s="3">
        <f t="shared" si="402"/>
        <v>2</v>
      </c>
      <c r="O348" s="3">
        <f t="shared" si="403"/>
        <v>5.0000000000000044E-2</v>
      </c>
      <c r="P348" s="3">
        <f t="shared" si="404"/>
        <v>4.6894803548795938E-2</v>
      </c>
      <c r="Q348" s="3">
        <f t="shared" si="405"/>
        <v>12.600000000000001</v>
      </c>
      <c r="R348" s="3">
        <f t="shared" si="406"/>
        <v>6.3000000000000007</v>
      </c>
      <c r="S348" s="3">
        <f t="shared" si="407"/>
        <v>1.3125</v>
      </c>
      <c r="T348" s="3">
        <f t="shared" si="408"/>
        <v>1.5750000000000002</v>
      </c>
      <c r="U348" s="3">
        <f t="shared" si="409"/>
        <v>2.7614999999999998</v>
      </c>
      <c r="V348" s="4">
        <f t="shared" si="410"/>
        <v>8.3333333333333329E-2</v>
      </c>
      <c r="W348" s="4">
        <f t="shared" si="411"/>
        <v>0.16666666666666666</v>
      </c>
      <c r="X348" s="4">
        <f t="shared" si="412"/>
        <v>0.8</v>
      </c>
      <c r="Y348" s="4">
        <f t="shared" si="413"/>
        <v>0.66666666666666663</v>
      </c>
      <c r="Z348" s="4">
        <f t="shared" si="414"/>
        <v>0.38022813688212931</v>
      </c>
      <c r="AA348" s="4">
        <f t="shared" si="415"/>
        <v>2</v>
      </c>
      <c r="AB348" s="4">
        <f t="shared" si="416"/>
        <v>9.6</v>
      </c>
      <c r="AC348" s="4">
        <f t="shared" si="417"/>
        <v>0.5</v>
      </c>
      <c r="AD348" s="4">
        <f t="shared" si="418"/>
        <v>4.8</v>
      </c>
      <c r="AE348" s="4">
        <f t="shared" si="419"/>
        <v>0.10416666666666667</v>
      </c>
      <c r="AF348" s="4">
        <f t="shared" si="420"/>
        <v>0.20833333333333334</v>
      </c>
      <c r="AG348" s="4">
        <f t="shared" si="421"/>
        <v>0.57034220532319391</v>
      </c>
      <c r="AH348" s="4">
        <f t="shared" si="422"/>
        <v>1.7533333333333332</v>
      </c>
      <c r="AI348" s="4">
        <f t="shared" si="423"/>
        <v>11.287500000000001</v>
      </c>
      <c r="AJ348" s="4">
        <f t="shared" si="424"/>
        <v>6.3000000000000007</v>
      </c>
      <c r="AK348" s="4">
        <f t="shared" si="425"/>
        <v>4.9875000000000007</v>
      </c>
      <c r="AL348" s="4">
        <f t="shared" si="426"/>
        <v>-1.1864999999999997</v>
      </c>
      <c r="AM348" s="4">
        <f t="shared" si="427"/>
        <v>1.1864999999999997</v>
      </c>
      <c r="AN348" s="4">
        <f t="shared" si="428"/>
        <v>5.6437500000000007</v>
      </c>
      <c r="AO348" s="4">
        <f t="shared" si="429"/>
        <v>3.1500000000000004</v>
      </c>
      <c r="AP348" s="4">
        <f t="shared" si="430"/>
        <v>2.4937500000000004</v>
      </c>
      <c r="AQ348" s="4">
        <f t="shared" si="431"/>
        <v>-0.59324999999999983</v>
      </c>
      <c r="AR348" s="4">
        <f t="shared" si="432"/>
        <v>0.59324999999999983</v>
      </c>
      <c r="AS348" s="4">
        <f t="shared" si="433"/>
        <v>1.3954292886590132</v>
      </c>
      <c r="AT348" s="4">
        <f t="shared" si="434"/>
        <v>1.2633988536720751</v>
      </c>
      <c r="AU348" s="4">
        <f t="shared" si="435"/>
        <v>1.1894260190119419</v>
      </c>
      <c r="AV348" s="4">
        <f t="shared" si="436"/>
        <v>-0.53544148172756734</v>
      </c>
      <c r="AW348" s="4">
        <f t="shared" si="437"/>
        <v>0.53544148172756734</v>
      </c>
      <c r="AX348" s="4">
        <f t="shared" si="438"/>
        <v>251.17727195862236</v>
      </c>
      <c r="AY348" s="4">
        <f t="shared" si="439"/>
        <v>227.41179366097353</v>
      </c>
      <c r="AZ348" s="4">
        <f t="shared" si="440"/>
        <v>214.09668342214957</v>
      </c>
      <c r="BA348" s="4">
        <f t="shared" si="441"/>
        <v>-96.37946671096212</v>
      </c>
      <c r="BB348" s="4">
        <f t="shared" si="442"/>
        <v>96.37946671096212</v>
      </c>
      <c r="BC348" s="4">
        <f t="shared" si="443"/>
        <v>8.6000000000000014</v>
      </c>
      <c r="BD348" s="4">
        <f t="shared" si="444"/>
        <v>1</v>
      </c>
      <c r="BE348" s="4">
        <f t="shared" si="445"/>
        <v>3.8000000000000007</v>
      </c>
      <c r="BF348" s="4">
        <f t="shared" si="446"/>
        <v>-0.42965779467680598</v>
      </c>
      <c r="BG348" s="4">
        <f t="shared" si="447"/>
        <v>0.75333333333333308</v>
      </c>
      <c r="BH348" s="4">
        <f t="shared" si="448"/>
        <v>5.6564537256128951</v>
      </c>
      <c r="BI348" s="4">
        <f t="shared" si="449"/>
        <v>6.7375000000000007</v>
      </c>
      <c r="BJ348" s="4">
        <f t="shared" si="450"/>
        <v>0.83954786279968752</v>
      </c>
      <c r="BK348" s="4">
        <f t="shared" si="451"/>
        <v>0.83898219587783873</v>
      </c>
      <c r="BL348" s="4">
        <f t="shared" si="452"/>
        <v>2.16825</v>
      </c>
      <c r="BM348" s="4">
        <f t="shared" si="453"/>
        <v>0.38693978825220282</v>
      </c>
      <c r="BN348" s="3">
        <f t="shared" si="454"/>
        <v>0</v>
      </c>
      <c r="BO348" s="3">
        <v>100</v>
      </c>
      <c r="BP348" s="3">
        <f t="shared" si="455"/>
        <v>-1</v>
      </c>
      <c r="BQ348" s="3">
        <f t="shared" si="456"/>
        <v>-100</v>
      </c>
      <c r="BR348" s="3">
        <f t="shared" si="457"/>
        <v>1</v>
      </c>
      <c r="BS348" s="3">
        <f t="shared" si="458"/>
        <v>0.25</v>
      </c>
      <c r="BT348" s="3">
        <f t="shared" si="471"/>
        <v>25</v>
      </c>
      <c r="BU348" s="3">
        <f t="shared" si="459"/>
        <v>0</v>
      </c>
      <c r="BV348" s="3">
        <f t="shared" si="460"/>
        <v>-1</v>
      </c>
      <c r="BW348" s="3">
        <f t="shared" si="472"/>
        <v>-100</v>
      </c>
      <c r="BX348" s="3">
        <f t="shared" si="461"/>
        <v>0</v>
      </c>
      <c r="BY348" s="3">
        <f t="shared" si="462"/>
        <v>-1</v>
      </c>
      <c r="BZ348" s="3">
        <f t="shared" si="473"/>
        <v>-100</v>
      </c>
      <c r="CA348" s="3">
        <f t="shared" si="463"/>
        <v>1</v>
      </c>
      <c r="CB348" s="3">
        <f t="shared" si="464"/>
        <v>1.63</v>
      </c>
      <c r="CC348" s="3">
        <f t="shared" si="465"/>
        <v>163</v>
      </c>
      <c r="CD348" s="3">
        <f t="shared" si="466"/>
        <v>1</v>
      </c>
      <c r="CE348" s="3">
        <f t="shared" si="467"/>
        <v>0</v>
      </c>
      <c r="CF348" s="3">
        <f t="shared" si="474"/>
        <v>1</v>
      </c>
      <c r="CG348" s="16" t="str">
        <f t="shared" si="475"/>
        <v/>
      </c>
      <c r="CI348" s="12">
        <f t="shared" si="476"/>
        <v>1</v>
      </c>
      <c r="CJ348" s="12">
        <f t="shared" si="477"/>
        <v>1</v>
      </c>
      <c r="CK348" s="12">
        <f t="shared" si="478"/>
        <v>2</v>
      </c>
      <c r="CL348" s="12" t="str">
        <f t="shared" si="479"/>
        <v>Over2.5</v>
      </c>
      <c r="CM348" s="12">
        <f t="shared" si="468"/>
        <v>1</v>
      </c>
      <c r="CN348" s="12">
        <f t="shared" si="469"/>
        <v>0</v>
      </c>
      <c r="CO348" s="12">
        <f t="shared" si="480"/>
        <v>1</v>
      </c>
      <c r="CP348" s="12" t="str">
        <f t="shared" si="481"/>
        <v/>
      </c>
    </row>
    <row r="349" spans="1:94" x14ac:dyDescent="0.25">
      <c r="A349" t="s">
        <v>127</v>
      </c>
      <c r="B349" t="s">
        <v>261</v>
      </c>
      <c r="C349" t="s">
        <v>162</v>
      </c>
      <c r="D349" t="s">
        <v>24</v>
      </c>
      <c r="E349" t="s">
        <v>23</v>
      </c>
      <c r="F349" s="3">
        <v>2</v>
      </c>
      <c r="G349" s="3">
        <v>0</v>
      </c>
      <c r="H349" s="3" t="str">
        <f t="shared" si="470"/>
        <v>H</v>
      </c>
      <c r="I349" s="3">
        <v>2.4</v>
      </c>
      <c r="J349" s="3">
        <v>4</v>
      </c>
      <c r="K349" s="3">
        <v>2.6</v>
      </c>
      <c r="L349" s="3">
        <v>1.33</v>
      </c>
      <c r="M349" s="3">
        <v>3.4</v>
      </c>
      <c r="N349" s="3">
        <f t="shared" si="402"/>
        <v>2</v>
      </c>
      <c r="O349" s="3">
        <f t="shared" si="403"/>
        <v>5.1282051282051322E-2</v>
      </c>
      <c r="P349" s="3">
        <f t="shared" si="404"/>
        <v>4.5997346306943854E-2</v>
      </c>
      <c r="Q349" s="3">
        <f t="shared" si="405"/>
        <v>2.523076923076923</v>
      </c>
      <c r="R349" s="3">
        <f t="shared" si="406"/>
        <v>4.2051282051282053</v>
      </c>
      <c r="S349" s="3">
        <f t="shared" si="407"/>
        <v>2.7333333333333334</v>
      </c>
      <c r="T349" s="3">
        <f t="shared" si="408"/>
        <v>1.3982051282051284</v>
      </c>
      <c r="U349" s="3">
        <f t="shared" si="409"/>
        <v>3.5743589743589745</v>
      </c>
      <c r="V349" s="4">
        <f t="shared" si="410"/>
        <v>0.41666666666666669</v>
      </c>
      <c r="W349" s="4">
        <f t="shared" si="411"/>
        <v>0.25</v>
      </c>
      <c r="X349" s="4">
        <f t="shared" si="412"/>
        <v>0.38461538461538458</v>
      </c>
      <c r="Y349" s="4">
        <f t="shared" si="413"/>
        <v>0.75187969924812026</v>
      </c>
      <c r="Z349" s="4">
        <f t="shared" si="414"/>
        <v>0.29411764705882354</v>
      </c>
      <c r="AA349" s="4">
        <f t="shared" si="415"/>
        <v>0.6</v>
      </c>
      <c r="AB349" s="4">
        <f t="shared" si="416"/>
        <v>0.92307692307692302</v>
      </c>
      <c r="AC349" s="4">
        <f t="shared" si="417"/>
        <v>1.6666666666666667</v>
      </c>
      <c r="AD349" s="4">
        <f t="shared" si="418"/>
        <v>1.5384615384615383</v>
      </c>
      <c r="AE349" s="4">
        <f t="shared" si="419"/>
        <v>1.0833333333333335</v>
      </c>
      <c r="AF349" s="4">
        <f t="shared" si="420"/>
        <v>0.65</v>
      </c>
      <c r="AG349" s="4">
        <f t="shared" si="421"/>
        <v>0.39117647058823535</v>
      </c>
      <c r="AH349" s="4">
        <f t="shared" si="422"/>
        <v>2.5563909774436087</v>
      </c>
      <c r="AI349" s="4">
        <f t="shared" si="423"/>
        <v>-0.2102564102564104</v>
      </c>
      <c r="AJ349" s="4">
        <f t="shared" si="424"/>
        <v>-1.6820512820512823</v>
      </c>
      <c r="AK349" s="4">
        <f t="shared" si="425"/>
        <v>1.4717948717948719</v>
      </c>
      <c r="AL349" s="4">
        <f t="shared" si="426"/>
        <v>-2.1761538461538459</v>
      </c>
      <c r="AM349" s="4">
        <f t="shared" si="427"/>
        <v>2.1761538461538459</v>
      </c>
      <c r="AN349" s="4">
        <f t="shared" si="428"/>
        <v>-0.1051282051282052</v>
      </c>
      <c r="AO349" s="4">
        <f t="shared" si="429"/>
        <v>-0.84102564102564115</v>
      </c>
      <c r="AP349" s="4">
        <f t="shared" si="430"/>
        <v>0.73589743589743595</v>
      </c>
      <c r="AQ349" s="4">
        <f t="shared" si="431"/>
        <v>-1.0880769230769229</v>
      </c>
      <c r="AR349" s="4">
        <f t="shared" si="432"/>
        <v>1.0880769230769229</v>
      </c>
      <c r="AS349" s="4">
        <f t="shared" si="433"/>
        <v>-0.10474346302360538</v>
      </c>
      <c r="AT349" s="4">
        <f t="shared" si="434"/>
        <v>-0.69926085842718877</v>
      </c>
      <c r="AU349" s="4">
        <f t="shared" si="435"/>
        <v>0.63441420484038835</v>
      </c>
      <c r="AV349" s="4">
        <f t="shared" si="436"/>
        <v>-0.82755405407707794</v>
      </c>
      <c r="AW349" s="4">
        <f t="shared" si="437"/>
        <v>0.82755405407707794</v>
      </c>
      <c r="AX349" s="4">
        <f t="shared" si="438"/>
        <v>-18.853823344248969</v>
      </c>
      <c r="AY349" s="4">
        <f t="shared" si="439"/>
        <v>-125.86695451689398</v>
      </c>
      <c r="AZ349" s="4">
        <f t="shared" si="440"/>
        <v>114.1945568712699</v>
      </c>
      <c r="BA349" s="4">
        <f t="shared" si="441"/>
        <v>-148.95972973387401</v>
      </c>
      <c r="BB349" s="4">
        <f t="shared" si="442"/>
        <v>148.95972973387401</v>
      </c>
      <c r="BC349" s="4">
        <f t="shared" si="443"/>
        <v>-7.6923076923076969E-2</v>
      </c>
      <c r="BD349" s="4">
        <f t="shared" si="444"/>
        <v>-0.4</v>
      </c>
      <c r="BE349" s="4">
        <f t="shared" si="445"/>
        <v>0.53846153846153844</v>
      </c>
      <c r="BF349" s="4">
        <f t="shared" si="446"/>
        <v>-0.60882352941176465</v>
      </c>
      <c r="BG349" s="4">
        <f t="shared" si="447"/>
        <v>1.5563909774436087</v>
      </c>
      <c r="BH349" s="4">
        <f t="shared" si="448"/>
        <v>0.91648644453931982</v>
      </c>
      <c r="BI349" s="4">
        <f t="shared" si="449"/>
        <v>3.1538461538461537</v>
      </c>
      <c r="BJ349" s="4">
        <f t="shared" si="450"/>
        <v>0.29059326290271115</v>
      </c>
      <c r="BK349" s="4">
        <f t="shared" si="451"/>
        <v>1.5387731415205708</v>
      </c>
      <c r="BL349" s="4">
        <f t="shared" si="452"/>
        <v>2.4862820512820516</v>
      </c>
      <c r="BM349" s="4">
        <f t="shared" si="453"/>
        <v>0.61890530108082553</v>
      </c>
      <c r="BN349" s="3">
        <f t="shared" si="454"/>
        <v>1</v>
      </c>
      <c r="BO349" s="3">
        <v>100</v>
      </c>
      <c r="BP349" s="3">
        <f t="shared" si="455"/>
        <v>1.4</v>
      </c>
      <c r="BQ349" s="3">
        <f t="shared" si="456"/>
        <v>140</v>
      </c>
      <c r="BR349" s="3">
        <f t="shared" si="457"/>
        <v>0</v>
      </c>
      <c r="BS349" s="3">
        <f t="shared" si="458"/>
        <v>-1</v>
      </c>
      <c r="BT349" s="3">
        <f t="shared" si="471"/>
        <v>-100</v>
      </c>
      <c r="BU349" s="3">
        <f t="shared" si="459"/>
        <v>0</v>
      </c>
      <c r="BV349" s="3">
        <f t="shared" si="460"/>
        <v>-1</v>
      </c>
      <c r="BW349" s="3">
        <f t="shared" si="472"/>
        <v>-100</v>
      </c>
      <c r="BX349" s="3">
        <f t="shared" si="461"/>
        <v>0</v>
      </c>
      <c r="BY349" s="3">
        <f t="shared" si="462"/>
        <v>-1</v>
      </c>
      <c r="BZ349" s="3">
        <f t="shared" si="473"/>
        <v>-100</v>
      </c>
      <c r="CA349" s="3">
        <f t="shared" si="463"/>
        <v>1</v>
      </c>
      <c r="CB349" s="3">
        <f t="shared" si="464"/>
        <v>2.4</v>
      </c>
      <c r="CC349" s="3">
        <f t="shared" si="465"/>
        <v>240</v>
      </c>
      <c r="CD349" s="3">
        <f t="shared" si="466"/>
        <v>1</v>
      </c>
      <c r="CE349" s="3">
        <f t="shared" si="467"/>
        <v>0</v>
      </c>
      <c r="CF349" s="3">
        <f t="shared" si="474"/>
        <v>1</v>
      </c>
      <c r="CG349" s="16" t="str">
        <f t="shared" si="475"/>
        <v/>
      </c>
      <c r="CI349" s="12">
        <f t="shared" si="476"/>
        <v>1</v>
      </c>
      <c r="CJ349" s="12">
        <f t="shared" si="477"/>
        <v>0</v>
      </c>
      <c r="CK349" s="12">
        <f t="shared" si="478"/>
        <v>1</v>
      </c>
      <c r="CL349" s="12" t="str">
        <f t="shared" si="479"/>
        <v/>
      </c>
      <c r="CM349" s="12">
        <f t="shared" si="468"/>
        <v>1</v>
      </c>
      <c r="CN349" s="12">
        <f t="shared" si="469"/>
        <v>0</v>
      </c>
      <c r="CO349" s="12">
        <f t="shared" si="480"/>
        <v>1</v>
      </c>
      <c r="CP349" s="12" t="str">
        <f t="shared" si="481"/>
        <v/>
      </c>
    </row>
    <row r="350" spans="1:94" x14ac:dyDescent="0.25">
      <c r="A350" t="s">
        <v>127</v>
      </c>
      <c r="B350" t="s">
        <v>262</v>
      </c>
      <c r="C350" t="s">
        <v>129</v>
      </c>
      <c r="D350" t="s">
        <v>16</v>
      </c>
      <c r="E350" t="s">
        <v>17</v>
      </c>
      <c r="F350" s="3">
        <v>1</v>
      </c>
      <c r="G350" s="3">
        <v>1</v>
      </c>
      <c r="H350" s="3" t="str">
        <f t="shared" si="470"/>
        <v>D</v>
      </c>
      <c r="I350" s="3">
        <v>2.7</v>
      </c>
      <c r="J350" s="3">
        <v>3.6</v>
      </c>
      <c r="K350" s="3">
        <v>2.4500000000000002</v>
      </c>
      <c r="L350" s="3">
        <v>1.73</v>
      </c>
      <c r="M350" s="3">
        <v>2.1</v>
      </c>
      <c r="N350" s="3">
        <f t="shared" si="402"/>
        <v>2</v>
      </c>
      <c r="O350" s="3">
        <f t="shared" si="403"/>
        <v>5.6311413454270598E-2</v>
      </c>
      <c r="P350" s="3">
        <f t="shared" si="404"/>
        <v>5.4225158271401064E-2</v>
      </c>
      <c r="Q350" s="3">
        <f t="shared" si="405"/>
        <v>2.8520408163265309</v>
      </c>
      <c r="R350" s="3">
        <f t="shared" si="406"/>
        <v>3.8027210884353742</v>
      </c>
      <c r="S350" s="3">
        <f t="shared" si="407"/>
        <v>2.5879629629629632</v>
      </c>
      <c r="T350" s="3">
        <f t="shared" si="408"/>
        <v>1.8274187452758881</v>
      </c>
      <c r="U350" s="3">
        <f t="shared" si="409"/>
        <v>2.2182539682539684</v>
      </c>
      <c r="V350" s="4">
        <f t="shared" si="410"/>
        <v>0.37037037037037035</v>
      </c>
      <c r="W350" s="4">
        <f t="shared" si="411"/>
        <v>0.27777777777777779</v>
      </c>
      <c r="X350" s="4">
        <f t="shared" si="412"/>
        <v>0.4081632653061224</v>
      </c>
      <c r="Y350" s="4">
        <f t="shared" si="413"/>
        <v>0.5780346820809249</v>
      </c>
      <c r="Z350" s="4">
        <f t="shared" si="414"/>
        <v>0.47619047619047616</v>
      </c>
      <c r="AA350" s="4">
        <f t="shared" si="415"/>
        <v>0.75</v>
      </c>
      <c r="AB350" s="4">
        <f t="shared" si="416"/>
        <v>1.1020408163265305</v>
      </c>
      <c r="AC350" s="4">
        <f t="shared" si="417"/>
        <v>1.3333333333333333</v>
      </c>
      <c r="AD350" s="4">
        <f t="shared" si="418"/>
        <v>1.4693877551020407</v>
      </c>
      <c r="AE350" s="4">
        <f t="shared" si="419"/>
        <v>0.90740740740740744</v>
      </c>
      <c r="AF350" s="4">
        <f t="shared" si="420"/>
        <v>0.68055555555555558</v>
      </c>
      <c r="AG350" s="4">
        <f t="shared" si="421"/>
        <v>0.82380952380952377</v>
      </c>
      <c r="AH350" s="4">
        <f t="shared" si="422"/>
        <v>1.2138728323699424</v>
      </c>
      <c r="AI350" s="4">
        <f t="shared" si="423"/>
        <v>0.26407785336356771</v>
      </c>
      <c r="AJ350" s="4">
        <f t="shared" si="424"/>
        <v>-0.95068027210884321</v>
      </c>
      <c r="AK350" s="4">
        <f t="shared" si="425"/>
        <v>1.2147581254724109</v>
      </c>
      <c r="AL350" s="4">
        <f t="shared" si="426"/>
        <v>-0.39083522297808027</v>
      </c>
      <c r="AM350" s="4">
        <f t="shared" si="427"/>
        <v>0.39083522297808027</v>
      </c>
      <c r="AN350" s="4">
        <f t="shared" si="428"/>
        <v>0.13203892668178385</v>
      </c>
      <c r="AO350" s="4">
        <f t="shared" si="429"/>
        <v>-0.4753401360544216</v>
      </c>
      <c r="AP350" s="4">
        <f t="shared" si="430"/>
        <v>0.60737906273620546</v>
      </c>
      <c r="AQ350" s="4">
        <f t="shared" si="431"/>
        <v>-0.19541761148904013</v>
      </c>
      <c r="AR350" s="4">
        <f t="shared" si="432"/>
        <v>0.19541761148904013</v>
      </c>
      <c r="AS350" s="4">
        <f t="shared" si="433"/>
        <v>0.13127952035544038</v>
      </c>
      <c r="AT350" s="4">
        <f t="shared" si="434"/>
        <v>-0.44372582032722052</v>
      </c>
      <c r="AU350" s="4">
        <f t="shared" si="435"/>
        <v>0.54582762282226371</v>
      </c>
      <c r="AV350" s="4">
        <f t="shared" si="436"/>
        <v>-0.19298555939627726</v>
      </c>
      <c r="AW350" s="4">
        <f t="shared" si="437"/>
        <v>0.19298555939627726</v>
      </c>
      <c r="AX350" s="4">
        <f t="shared" si="438"/>
        <v>23.630313663979269</v>
      </c>
      <c r="AY350" s="4">
        <f t="shared" si="439"/>
        <v>-79.870647658899699</v>
      </c>
      <c r="AZ350" s="4">
        <f t="shared" si="440"/>
        <v>98.248972108007464</v>
      </c>
      <c r="BA350" s="4">
        <f t="shared" si="441"/>
        <v>-34.737400691329903</v>
      </c>
      <c r="BB350" s="4">
        <f t="shared" si="442"/>
        <v>34.737400691329903</v>
      </c>
      <c r="BC350" s="4">
        <f t="shared" si="443"/>
        <v>0.10204081632653063</v>
      </c>
      <c r="BD350" s="4">
        <f t="shared" si="444"/>
        <v>-0.24999999999999992</v>
      </c>
      <c r="BE350" s="4">
        <f t="shared" si="445"/>
        <v>0.46938775510204067</v>
      </c>
      <c r="BF350" s="4">
        <f t="shared" si="446"/>
        <v>-0.17619047619047626</v>
      </c>
      <c r="BG350" s="4">
        <f t="shared" si="447"/>
        <v>0.21387283236994228</v>
      </c>
      <c r="BH350" s="4">
        <f t="shared" si="448"/>
        <v>0.63890106117396184</v>
      </c>
      <c r="BI350" s="4">
        <f t="shared" si="449"/>
        <v>3.0809082892416231</v>
      </c>
      <c r="BJ350" s="4">
        <f t="shared" si="450"/>
        <v>0.20737425498998857</v>
      </c>
      <c r="BK350" s="4">
        <f t="shared" si="451"/>
        <v>0.27636223649435693</v>
      </c>
      <c r="BL350" s="4">
        <f t="shared" si="452"/>
        <v>2.0228363567649281</v>
      </c>
      <c r="BM350" s="4">
        <f t="shared" si="453"/>
        <v>0.13662115354518156</v>
      </c>
      <c r="BN350" s="3">
        <f t="shared" si="454"/>
        <v>0</v>
      </c>
      <c r="BO350" s="3">
        <v>100</v>
      </c>
      <c r="BP350" s="3">
        <f t="shared" si="455"/>
        <v>-1</v>
      </c>
      <c r="BQ350" s="3">
        <f t="shared" si="456"/>
        <v>-100</v>
      </c>
      <c r="BR350" s="3">
        <f t="shared" si="457"/>
        <v>0</v>
      </c>
      <c r="BS350" s="3">
        <f t="shared" si="458"/>
        <v>-1</v>
      </c>
      <c r="BT350" s="3">
        <f t="shared" si="471"/>
        <v>-100</v>
      </c>
      <c r="BU350" s="3">
        <f t="shared" si="459"/>
        <v>1</v>
      </c>
      <c r="BV350" s="3">
        <f t="shared" si="460"/>
        <v>2.6</v>
      </c>
      <c r="BW350" s="3">
        <f t="shared" si="472"/>
        <v>260</v>
      </c>
      <c r="BX350" s="3">
        <f t="shared" si="461"/>
        <v>0</v>
      </c>
      <c r="BY350" s="3">
        <f t="shared" si="462"/>
        <v>-1</v>
      </c>
      <c r="BZ350" s="3">
        <f t="shared" si="473"/>
        <v>-100</v>
      </c>
      <c r="CA350" s="3">
        <f t="shared" si="463"/>
        <v>1</v>
      </c>
      <c r="CB350" s="3">
        <f t="shared" si="464"/>
        <v>1.1000000000000001</v>
      </c>
      <c r="CC350" s="3">
        <f t="shared" si="465"/>
        <v>110.00000000000001</v>
      </c>
      <c r="CD350" s="3">
        <f t="shared" si="466"/>
        <v>1</v>
      </c>
      <c r="CE350" s="3">
        <f t="shared" si="467"/>
        <v>0</v>
      </c>
      <c r="CF350" s="3">
        <f t="shared" si="474"/>
        <v>1</v>
      </c>
      <c r="CG350" s="16" t="str">
        <f t="shared" si="475"/>
        <v/>
      </c>
      <c r="CI350" s="12">
        <f t="shared" si="476"/>
        <v>1</v>
      </c>
      <c r="CJ350" s="12">
        <f t="shared" si="477"/>
        <v>0</v>
      </c>
      <c r="CK350" s="12">
        <f t="shared" si="478"/>
        <v>1</v>
      </c>
      <c r="CL350" s="12" t="str">
        <f t="shared" si="479"/>
        <v/>
      </c>
      <c r="CM350" s="12">
        <f t="shared" si="468"/>
        <v>1</v>
      </c>
      <c r="CN350" s="12">
        <f t="shared" si="469"/>
        <v>0</v>
      </c>
      <c r="CO350" s="12">
        <f t="shared" si="480"/>
        <v>1</v>
      </c>
      <c r="CP350" s="12" t="str">
        <f t="shared" si="481"/>
        <v/>
      </c>
    </row>
    <row r="351" spans="1:94" x14ac:dyDescent="0.25">
      <c r="A351" t="s">
        <v>127</v>
      </c>
      <c r="B351" t="s">
        <v>263</v>
      </c>
      <c r="C351" t="s">
        <v>132</v>
      </c>
      <c r="D351" t="s">
        <v>12</v>
      </c>
      <c r="E351" t="s">
        <v>13</v>
      </c>
      <c r="F351" s="3">
        <v>3</v>
      </c>
      <c r="G351" s="3">
        <v>0</v>
      </c>
      <c r="H351" s="3" t="str">
        <f t="shared" si="470"/>
        <v>H</v>
      </c>
      <c r="I351" s="3">
        <v>1.2</v>
      </c>
      <c r="J351" s="3">
        <v>7</v>
      </c>
      <c r="K351" s="3">
        <v>13</v>
      </c>
      <c r="L351" s="3">
        <v>1.33</v>
      </c>
      <c r="M351" s="3">
        <v>3.4</v>
      </c>
      <c r="N351" s="3">
        <f t="shared" si="402"/>
        <v>3</v>
      </c>
      <c r="O351" s="3">
        <f t="shared" si="403"/>
        <v>5.3113553113553147E-2</v>
      </c>
      <c r="P351" s="3">
        <f t="shared" si="404"/>
        <v>4.5997346306943854E-2</v>
      </c>
      <c r="Q351" s="3">
        <f t="shared" si="405"/>
        <v>1.2637362637362637</v>
      </c>
      <c r="R351" s="3">
        <f t="shared" si="406"/>
        <v>7.3717948717948723</v>
      </c>
      <c r="S351" s="3">
        <f t="shared" si="407"/>
        <v>13.690476190476192</v>
      </c>
      <c r="T351" s="3">
        <f t="shared" si="408"/>
        <v>1.4006410256410258</v>
      </c>
      <c r="U351" s="3">
        <f t="shared" si="409"/>
        <v>3.5805860805860807</v>
      </c>
      <c r="V351" s="4">
        <f t="shared" si="410"/>
        <v>0.83333333333333337</v>
      </c>
      <c r="W351" s="4">
        <f t="shared" si="411"/>
        <v>0.14285714285714285</v>
      </c>
      <c r="X351" s="4">
        <f t="shared" si="412"/>
        <v>7.6923076923076927E-2</v>
      </c>
      <c r="Y351" s="4">
        <f t="shared" si="413"/>
        <v>0.75187969924812026</v>
      </c>
      <c r="Z351" s="4">
        <f t="shared" si="414"/>
        <v>0.29411764705882354</v>
      </c>
      <c r="AA351" s="4">
        <f t="shared" si="415"/>
        <v>0.17142857142857143</v>
      </c>
      <c r="AB351" s="4">
        <f t="shared" si="416"/>
        <v>9.2307692307692299E-2</v>
      </c>
      <c r="AC351" s="4">
        <f t="shared" si="417"/>
        <v>5.8333333333333339</v>
      </c>
      <c r="AD351" s="4">
        <f t="shared" si="418"/>
        <v>0.53846153846153844</v>
      </c>
      <c r="AE351" s="4">
        <f t="shared" si="419"/>
        <v>10.833333333333334</v>
      </c>
      <c r="AF351" s="4">
        <f t="shared" si="420"/>
        <v>1.8571428571428572</v>
      </c>
      <c r="AG351" s="4">
        <f t="shared" si="421"/>
        <v>0.39117647058823535</v>
      </c>
      <c r="AH351" s="4">
        <f t="shared" si="422"/>
        <v>2.5563909774436087</v>
      </c>
      <c r="AI351" s="4">
        <f t="shared" si="423"/>
        <v>-12.426739926739927</v>
      </c>
      <c r="AJ351" s="4">
        <f t="shared" si="424"/>
        <v>-6.1080586080586086</v>
      </c>
      <c r="AK351" s="4">
        <f t="shared" si="425"/>
        <v>-6.3186813186813193</v>
      </c>
      <c r="AL351" s="4">
        <f t="shared" si="426"/>
        <v>-2.1799450549450547</v>
      </c>
      <c r="AM351" s="4">
        <f t="shared" si="427"/>
        <v>2.1799450549450547</v>
      </c>
      <c r="AN351" s="4">
        <f t="shared" si="428"/>
        <v>-6.2133699633699635</v>
      </c>
      <c r="AO351" s="4">
        <f t="shared" si="429"/>
        <v>-3.0540293040293043</v>
      </c>
      <c r="AP351" s="4">
        <f t="shared" si="430"/>
        <v>-3.1593406593406597</v>
      </c>
      <c r="AQ351" s="4">
        <f t="shared" si="431"/>
        <v>-1.0899725274725274</v>
      </c>
      <c r="AR351" s="4">
        <f t="shared" si="432"/>
        <v>1.0899725274725274</v>
      </c>
      <c r="AS351" s="4">
        <f t="shared" si="433"/>
        <v>-1.4112214876433289</v>
      </c>
      <c r="AT351" s="4">
        <f t="shared" si="434"/>
        <v>-1.2543624745767668</v>
      </c>
      <c r="AU351" s="4">
        <f t="shared" si="435"/>
        <v>-1.264251731930099</v>
      </c>
      <c r="AV351" s="4">
        <f t="shared" si="436"/>
        <v>-0.82842122082307001</v>
      </c>
      <c r="AW351" s="4">
        <f t="shared" si="437"/>
        <v>0.82842122082307001</v>
      </c>
      <c r="AX351" s="4">
        <f t="shared" si="438"/>
        <v>-254.01986777579918</v>
      </c>
      <c r="AY351" s="4">
        <f t="shared" si="439"/>
        <v>-225.785245423818</v>
      </c>
      <c r="AZ351" s="4">
        <f t="shared" si="440"/>
        <v>-227.56531174741781</v>
      </c>
      <c r="BA351" s="4">
        <f t="shared" si="441"/>
        <v>-149.1158197481526</v>
      </c>
      <c r="BB351" s="4">
        <f t="shared" si="442"/>
        <v>149.1158197481526</v>
      </c>
      <c r="BC351" s="4">
        <f t="shared" si="443"/>
        <v>-0.90769230769230769</v>
      </c>
      <c r="BD351" s="4">
        <f t="shared" si="444"/>
        <v>-0.82857142857142863</v>
      </c>
      <c r="BE351" s="4">
        <f t="shared" si="445"/>
        <v>-0.46153846153846156</v>
      </c>
      <c r="BF351" s="4">
        <f t="shared" si="446"/>
        <v>-0.60882352941176465</v>
      </c>
      <c r="BG351" s="4">
        <f t="shared" si="447"/>
        <v>1.5563909774436087</v>
      </c>
      <c r="BH351" s="4">
        <f t="shared" si="448"/>
        <v>6.2136674459528232</v>
      </c>
      <c r="BI351" s="4">
        <f t="shared" si="449"/>
        <v>7.4420024420024431</v>
      </c>
      <c r="BJ351" s="4">
        <f t="shared" si="450"/>
        <v>0.83494563383681075</v>
      </c>
      <c r="BK351" s="4">
        <f t="shared" si="451"/>
        <v>1.5414539309657287</v>
      </c>
      <c r="BL351" s="4">
        <f t="shared" si="452"/>
        <v>2.4906135531135534</v>
      </c>
      <c r="BM351" s="4">
        <f t="shared" si="453"/>
        <v>0.61890530108082564</v>
      </c>
      <c r="BN351" s="3">
        <f t="shared" si="454"/>
        <v>1</v>
      </c>
      <c r="BO351" s="3">
        <v>100</v>
      </c>
      <c r="BP351" s="3">
        <f t="shared" si="455"/>
        <v>0.19999999999999996</v>
      </c>
      <c r="BQ351" s="3">
        <f t="shared" si="456"/>
        <v>19.999999999999996</v>
      </c>
      <c r="BR351" s="3">
        <f t="shared" si="457"/>
        <v>0</v>
      </c>
      <c r="BS351" s="3">
        <f t="shared" si="458"/>
        <v>-1</v>
      </c>
      <c r="BT351" s="3">
        <f t="shared" si="471"/>
        <v>-100</v>
      </c>
      <c r="BU351" s="3">
        <f t="shared" si="459"/>
        <v>0</v>
      </c>
      <c r="BV351" s="3">
        <f t="shared" si="460"/>
        <v>-1</v>
      </c>
      <c r="BW351" s="3">
        <f t="shared" si="472"/>
        <v>-100</v>
      </c>
      <c r="BX351" s="3">
        <f t="shared" si="461"/>
        <v>1</v>
      </c>
      <c r="BY351" s="3">
        <f t="shared" si="462"/>
        <v>0.33000000000000007</v>
      </c>
      <c r="BZ351" s="3">
        <f t="shared" si="473"/>
        <v>33.000000000000007</v>
      </c>
      <c r="CA351" s="3">
        <f t="shared" si="463"/>
        <v>0</v>
      </c>
      <c r="CB351" s="3">
        <f t="shared" si="464"/>
        <v>-1</v>
      </c>
      <c r="CC351" s="3">
        <f t="shared" si="465"/>
        <v>-100</v>
      </c>
      <c r="CD351" s="3">
        <f t="shared" si="466"/>
        <v>0</v>
      </c>
      <c r="CE351" s="3">
        <f t="shared" si="467"/>
        <v>1</v>
      </c>
      <c r="CF351" s="3">
        <f t="shared" si="474"/>
        <v>1</v>
      </c>
      <c r="CG351" s="16" t="str">
        <f t="shared" si="475"/>
        <v/>
      </c>
      <c r="CI351" s="12">
        <f t="shared" si="476"/>
        <v>1</v>
      </c>
      <c r="CJ351" s="12">
        <f t="shared" si="477"/>
        <v>0</v>
      </c>
      <c r="CK351" s="12">
        <f t="shared" si="478"/>
        <v>1</v>
      </c>
      <c r="CL351" s="12" t="str">
        <f t="shared" si="479"/>
        <v/>
      </c>
      <c r="CM351" s="12">
        <f t="shared" si="468"/>
        <v>1</v>
      </c>
      <c r="CN351" s="12">
        <f t="shared" si="469"/>
        <v>1</v>
      </c>
      <c r="CO351" s="12">
        <f t="shared" si="480"/>
        <v>2</v>
      </c>
      <c r="CP351" s="12" t="str">
        <f t="shared" si="481"/>
        <v>Under2.5</v>
      </c>
    </row>
    <row r="352" spans="1:94" x14ac:dyDescent="0.25">
      <c r="A352" t="s">
        <v>127</v>
      </c>
      <c r="B352" t="s">
        <v>263</v>
      </c>
      <c r="C352" t="s">
        <v>134</v>
      </c>
      <c r="D352" t="s">
        <v>22</v>
      </c>
      <c r="E352" t="s">
        <v>18</v>
      </c>
      <c r="F352" s="3">
        <v>0</v>
      </c>
      <c r="G352" s="3">
        <v>0</v>
      </c>
      <c r="H352" s="3" t="str">
        <f t="shared" si="470"/>
        <v>D</v>
      </c>
      <c r="I352" s="3">
        <v>2.0499999999999998</v>
      </c>
      <c r="J352" s="3">
        <v>3.8</v>
      </c>
      <c r="K352" s="3">
        <v>3.25</v>
      </c>
      <c r="L352" s="3">
        <v>1.62</v>
      </c>
      <c r="M352" s="3">
        <v>2.2999999999999998</v>
      </c>
      <c r="N352" s="3">
        <f t="shared" si="402"/>
        <v>0</v>
      </c>
      <c r="O352" s="3">
        <f t="shared" si="403"/>
        <v>5.8655080477930444E-2</v>
      </c>
      <c r="P352" s="3">
        <f t="shared" si="404"/>
        <v>5.2066559312936134E-2</v>
      </c>
      <c r="Q352" s="3">
        <f t="shared" si="405"/>
        <v>2.1702429149797573</v>
      </c>
      <c r="R352" s="3">
        <f t="shared" si="406"/>
        <v>4.0228893058161352</v>
      </c>
      <c r="S352" s="3">
        <f t="shared" si="407"/>
        <v>3.4406290115532738</v>
      </c>
      <c r="T352" s="3">
        <f t="shared" si="408"/>
        <v>1.7150212303742474</v>
      </c>
      <c r="U352" s="3">
        <f t="shared" si="409"/>
        <v>2.4349066850992398</v>
      </c>
      <c r="V352" s="4">
        <f t="shared" si="410"/>
        <v>0.48780487804878053</v>
      </c>
      <c r="W352" s="4">
        <f t="shared" si="411"/>
        <v>0.26315789473684209</v>
      </c>
      <c r="X352" s="4">
        <f t="shared" si="412"/>
        <v>0.30769230769230771</v>
      </c>
      <c r="Y352" s="4">
        <f t="shared" si="413"/>
        <v>0.61728395061728392</v>
      </c>
      <c r="Z352" s="4">
        <f t="shared" si="414"/>
        <v>0.43478260869565222</v>
      </c>
      <c r="AA352" s="4">
        <f t="shared" si="415"/>
        <v>0.53947368421052633</v>
      </c>
      <c r="AB352" s="4">
        <f t="shared" si="416"/>
        <v>0.63076923076923075</v>
      </c>
      <c r="AC352" s="4">
        <f t="shared" si="417"/>
        <v>1.8536585365853659</v>
      </c>
      <c r="AD352" s="4">
        <f t="shared" si="418"/>
        <v>1.1692307692307691</v>
      </c>
      <c r="AE352" s="4">
        <f t="shared" si="419"/>
        <v>1.5853658536585367</v>
      </c>
      <c r="AF352" s="4">
        <f t="shared" si="420"/>
        <v>0.85526315789473684</v>
      </c>
      <c r="AG352" s="4">
        <f t="shared" si="421"/>
        <v>0.70434782608695667</v>
      </c>
      <c r="AH352" s="4">
        <f t="shared" si="422"/>
        <v>1.419753086419753</v>
      </c>
      <c r="AI352" s="4">
        <f t="shared" si="423"/>
        <v>-1.2703860965735165</v>
      </c>
      <c r="AJ352" s="4">
        <f t="shared" si="424"/>
        <v>-1.8526463908363779</v>
      </c>
      <c r="AK352" s="4">
        <f t="shared" si="425"/>
        <v>0.58226029426286141</v>
      </c>
      <c r="AL352" s="4">
        <f t="shared" si="426"/>
        <v>-0.71988545472499244</v>
      </c>
      <c r="AM352" s="4">
        <f t="shared" si="427"/>
        <v>0.71988545472499244</v>
      </c>
      <c r="AN352" s="4">
        <f t="shared" si="428"/>
        <v>-0.63519304828675827</v>
      </c>
      <c r="AO352" s="4">
        <f t="shared" si="429"/>
        <v>-0.92632319541818897</v>
      </c>
      <c r="AP352" s="4">
        <f t="shared" si="430"/>
        <v>0.29113014713143071</v>
      </c>
      <c r="AQ352" s="4">
        <f t="shared" si="431"/>
        <v>-0.35994272736249622</v>
      </c>
      <c r="AR352" s="4">
        <f t="shared" si="432"/>
        <v>0.35994272736249622</v>
      </c>
      <c r="AS352" s="4">
        <f t="shared" si="433"/>
        <v>-0.56589559244395615</v>
      </c>
      <c r="AT352" s="4">
        <f t="shared" si="434"/>
        <v>-0.74716942279298615</v>
      </c>
      <c r="AU352" s="4">
        <f t="shared" si="435"/>
        <v>0.28329958152593476</v>
      </c>
      <c r="AV352" s="4">
        <f t="shared" si="436"/>
        <v>-0.34550487795879342</v>
      </c>
      <c r="AW352" s="4">
        <f t="shared" si="437"/>
        <v>0.34550487795879342</v>
      </c>
      <c r="AX352" s="4">
        <f t="shared" si="438"/>
        <v>-101.8612066399121</v>
      </c>
      <c r="AY352" s="4">
        <f t="shared" si="439"/>
        <v>-134.49049610273752</v>
      </c>
      <c r="AZ352" s="4">
        <f t="shared" si="440"/>
        <v>50.993924674668257</v>
      </c>
      <c r="BA352" s="4">
        <f t="shared" si="441"/>
        <v>-62.190878032582809</v>
      </c>
      <c r="BB352" s="4">
        <f t="shared" si="442"/>
        <v>62.190878032582809</v>
      </c>
      <c r="BC352" s="4">
        <f t="shared" si="443"/>
        <v>-0.36923076923076925</v>
      </c>
      <c r="BD352" s="4">
        <f t="shared" si="444"/>
        <v>-0.46052631578947367</v>
      </c>
      <c r="BE352" s="4">
        <f t="shared" si="445"/>
        <v>0.16923076923076913</v>
      </c>
      <c r="BF352" s="4">
        <f t="shared" si="446"/>
        <v>-0.29565217391304338</v>
      </c>
      <c r="BG352" s="4">
        <f t="shared" si="447"/>
        <v>0.4197530864197529</v>
      </c>
      <c r="BH352" s="4">
        <f t="shared" si="448"/>
        <v>0.9473829333239937</v>
      </c>
      <c r="BI352" s="4">
        <f t="shared" si="449"/>
        <v>3.2112537441163886</v>
      </c>
      <c r="BJ352" s="4">
        <f t="shared" si="450"/>
        <v>0.29501964304744671</v>
      </c>
      <c r="BK352" s="4">
        <f t="shared" si="451"/>
        <v>0.50903588671360245</v>
      </c>
      <c r="BL352" s="4">
        <f t="shared" si="452"/>
        <v>2.0749639577367436</v>
      </c>
      <c r="BM352" s="4">
        <f t="shared" si="453"/>
        <v>0.24532276081982202</v>
      </c>
      <c r="BN352" s="3">
        <f t="shared" si="454"/>
        <v>0</v>
      </c>
      <c r="BO352" s="3">
        <v>100</v>
      </c>
      <c r="BP352" s="3">
        <f t="shared" si="455"/>
        <v>-1</v>
      </c>
      <c r="BQ352" s="3">
        <f t="shared" si="456"/>
        <v>-100</v>
      </c>
      <c r="BR352" s="3">
        <f t="shared" si="457"/>
        <v>0</v>
      </c>
      <c r="BS352" s="3">
        <f t="shared" si="458"/>
        <v>-1</v>
      </c>
      <c r="BT352" s="3">
        <f t="shared" si="471"/>
        <v>-100</v>
      </c>
      <c r="BU352" s="3">
        <f t="shared" si="459"/>
        <v>1</v>
      </c>
      <c r="BV352" s="3">
        <f t="shared" si="460"/>
        <v>2.8</v>
      </c>
      <c r="BW352" s="3">
        <f t="shared" si="472"/>
        <v>280</v>
      </c>
      <c r="BX352" s="3">
        <f t="shared" si="461"/>
        <v>0</v>
      </c>
      <c r="BY352" s="3">
        <f t="shared" si="462"/>
        <v>-1</v>
      </c>
      <c r="BZ352" s="3">
        <f t="shared" si="473"/>
        <v>-100</v>
      </c>
      <c r="CA352" s="3">
        <f t="shared" si="463"/>
        <v>1</v>
      </c>
      <c r="CB352" s="3">
        <f t="shared" si="464"/>
        <v>1.2999999999999998</v>
      </c>
      <c r="CC352" s="3">
        <f t="shared" si="465"/>
        <v>129.99999999999997</v>
      </c>
      <c r="CD352" s="3">
        <f t="shared" si="466"/>
        <v>1</v>
      </c>
      <c r="CE352" s="3">
        <f t="shared" si="467"/>
        <v>0</v>
      </c>
      <c r="CF352" s="3">
        <f t="shared" si="474"/>
        <v>1</v>
      </c>
      <c r="CG352" s="16" t="str">
        <f t="shared" si="475"/>
        <v/>
      </c>
      <c r="CI352" s="12">
        <f t="shared" si="476"/>
        <v>1</v>
      </c>
      <c r="CJ352" s="12">
        <f t="shared" si="477"/>
        <v>0</v>
      </c>
      <c r="CK352" s="12">
        <f t="shared" si="478"/>
        <v>1</v>
      </c>
      <c r="CL352" s="12" t="str">
        <f t="shared" si="479"/>
        <v/>
      </c>
      <c r="CM352" s="12">
        <f t="shared" si="468"/>
        <v>1</v>
      </c>
      <c r="CN352" s="12">
        <f t="shared" si="469"/>
        <v>0</v>
      </c>
      <c r="CO352" s="12">
        <f t="shared" si="480"/>
        <v>1</v>
      </c>
      <c r="CP352" s="12" t="str">
        <f t="shared" si="481"/>
        <v/>
      </c>
    </row>
    <row r="353" spans="1:94" x14ac:dyDescent="0.25">
      <c r="A353" t="s">
        <v>127</v>
      </c>
      <c r="B353" t="s">
        <v>263</v>
      </c>
      <c r="C353" t="s">
        <v>134</v>
      </c>
      <c r="D353" t="s">
        <v>11</v>
      </c>
      <c r="E353" t="s">
        <v>20</v>
      </c>
      <c r="F353" s="3">
        <v>1</v>
      </c>
      <c r="G353" s="3">
        <v>4</v>
      </c>
      <c r="H353" s="3" t="str">
        <f t="shared" si="470"/>
        <v>A</v>
      </c>
      <c r="I353" s="3">
        <v>3.4</v>
      </c>
      <c r="J353" s="3">
        <v>4</v>
      </c>
      <c r="K353" s="3">
        <v>1.95</v>
      </c>
      <c r="L353" s="3">
        <v>1.44</v>
      </c>
      <c r="M353" s="3">
        <v>2.75</v>
      </c>
      <c r="N353" s="3">
        <f t="shared" si="402"/>
        <v>5</v>
      </c>
      <c r="O353" s="3">
        <f t="shared" si="403"/>
        <v>5.6938159879336592E-2</v>
      </c>
      <c r="P353" s="3">
        <f t="shared" si="404"/>
        <v>5.8080808080808066E-2</v>
      </c>
      <c r="Q353" s="3">
        <f t="shared" si="405"/>
        <v>3.5935897435897441</v>
      </c>
      <c r="R353" s="3">
        <f t="shared" si="406"/>
        <v>4.2277526395173464</v>
      </c>
      <c r="S353" s="3">
        <f t="shared" si="407"/>
        <v>2.0610294117647063</v>
      </c>
      <c r="T353" s="3">
        <f t="shared" si="408"/>
        <v>1.5219909502262445</v>
      </c>
      <c r="U353" s="3">
        <f t="shared" si="409"/>
        <v>2.9065799396681755</v>
      </c>
      <c r="V353" s="4">
        <f t="shared" si="410"/>
        <v>0.29411764705882354</v>
      </c>
      <c r="W353" s="4">
        <f t="shared" si="411"/>
        <v>0.25</v>
      </c>
      <c r="X353" s="4">
        <f t="shared" si="412"/>
        <v>0.51282051282051289</v>
      </c>
      <c r="Y353" s="4">
        <f t="shared" si="413"/>
        <v>0.69444444444444442</v>
      </c>
      <c r="Z353" s="4">
        <f t="shared" si="414"/>
        <v>0.36363636363636365</v>
      </c>
      <c r="AA353" s="4">
        <f t="shared" si="415"/>
        <v>0.85</v>
      </c>
      <c r="AB353" s="4">
        <f t="shared" si="416"/>
        <v>1.7435897435897436</v>
      </c>
      <c r="AC353" s="4">
        <f t="shared" si="417"/>
        <v>1.1764705882352942</v>
      </c>
      <c r="AD353" s="4">
        <f t="shared" si="418"/>
        <v>2.0512820512820515</v>
      </c>
      <c r="AE353" s="4">
        <f t="shared" si="419"/>
        <v>0.57352941176470584</v>
      </c>
      <c r="AF353" s="4">
        <f t="shared" si="420"/>
        <v>0.48749999999999999</v>
      </c>
      <c r="AG353" s="4">
        <f t="shared" si="421"/>
        <v>0.52363636363636357</v>
      </c>
      <c r="AH353" s="4">
        <f t="shared" si="422"/>
        <v>1.9097222222222223</v>
      </c>
      <c r="AI353" s="4">
        <f t="shared" si="423"/>
        <v>1.5325603318250378</v>
      </c>
      <c r="AJ353" s="4">
        <f t="shared" si="424"/>
        <v>-0.63416289592760222</v>
      </c>
      <c r="AK353" s="4">
        <f t="shared" si="425"/>
        <v>2.16672322775264</v>
      </c>
      <c r="AL353" s="4">
        <f t="shared" si="426"/>
        <v>-1.384588989441931</v>
      </c>
      <c r="AM353" s="4">
        <f t="shared" si="427"/>
        <v>1.384588989441931</v>
      </c>
      <c r="AN353" s="4">
        <f t="shared" si="428"/>
        <v>0.76628016591251891</v>
      </c>
      <c r="AO353" s="4">
        <f t="shared" si="429"/>
        <v>-0.31708144796380111</v>
      </c>
      <c r="AP353" s="4">
        <f t="shared" si="430"/>
        <v>1.08336161387632</v>
      </c>
      <c r="AQ353" s="4">
        <f t="shared" si="431"/>
        <v>-0.69229449472096549</v>
      </c>
      <c r="AR353" s="4">
        <f t="shared" si="432"/>
        <v>0.69229449472096549</v>
      </c>
      <c r="AS353" s="4">
        <f t="shared" si="433"/>
        <v>0.65383925653387165</v>
      </c>
      <c r="AT353" s="4">
        <f t="shared" si="434"/>
        <v>-0.30705325309661141</v>
      </c>
      <c r="AU353" s="4">
        <f t="shared" si="435"/>
        <v>0.82538986119418822</v>
      </c>
      <c r="AV353" s="4">
        <f t="shared" si="436"/>
        <v>-0.60553574198123883</v>
      </c>
      <c r="AW353" s="4">
        <f t="shared" si="437"/>
        <v>0.60553574198123883</v>
      </c>
      <c r="AX353" s="4">
        <f t="shared" si="438"/>
        <v>117.6910661760969</v>
      </c>
      <c r="AY353" s="4">
        <f t="shared" si="439"/>
        <v>-55.269585557390052</v>
      </c>
      <c r="AZ353" s="4">
        <f t="shared" si="440"/>
        <v>148.57017501495389</v>
      </c>
      <c r="BA353" s="4">
        <f t="shared" si="441"/>
        <v>-108.99643355662299</v>
      </c>
      <c r="BB353" s="4">
        <f t="shared" si="442"/>
        <v>108.99643355662299</v>
      </c>
      <c r="BC353" s="4">
        <f t="shared" si="443"/>
        <v>0.7435897435897435</v>
      </c>
      <c r="BD353" s="4">
        <f t="shared" si="444"/>
        <v>-0.15000000000000005</v>
      </c>
      <c r="BE353" s="4">
        <f t="shared" si="445"/>
        <v>1.0512820512820513</v>
      </c>
      <c r="BF353" s="4">
        <f t="shared" si="446"/>
        <v>-0.47636363636363638</v>
      </c>
      <c r="BG353" s="4">
        <f t="shared" si="447"/>
        <v>0.90972222222222232</v>
      </c>
      <c r="BH353" s="4">
        <f t="shared" si="448"/>
        <v>1.1139713711864225</v>
      </c>
      <c r="BI353" s="4">
        <f t="shared" si="449"/>
        <v>3.2941239316239326</v>
      </c>
      <c r="BJ353" s="4">
        <f t="shared" si="450"/>
        <v>0.33816923537459581</v>
      </c>
      <c r="BK353" s="4">
        <f t="shared" si="451"/>
        <v>0.97905226359061981</v>
      </c>
      <c r="BL353" s="4">
        <f t="shared" si="452"/>
        <v>2.21428544494721</v>
      </c>
      <c r="BM353" s="4">
        <f t="shared" si="453"/>
        <v>0.44215268895197068</v>
      </c>
      <c r="BN353" s="3">
        <f t="shared" si="454"/>
        <v>0</v>
      </c>
      <c r="BO353" s="3">
        <v>100</v>
      </c>
      <c r="BP353" s="3">
        <f t="shared" si="455"/>
        <v>-1</v>
      </c>
      <c r="BQ353" s="3">
        <f t="shared" si="456"/>
        <v>-100</v>
      </c>
      <c r="BR353" s="3">
        <f t="shared" si="457"/>
        <v>1</v>
      </c>
      <c r="BS353" s="3">
        <f t="shared" si="458"/>
        <v>0.95</v>
      </c>
      <c r="BT353" s="3">
        <f t="shared" si="471"/>
        <v>95</v>
      </c>
      <c r="BU353" s="3">
        <f t="shared" si="459"/>
        <v>0</v>
      </c>
      <c r="BV353" s="3">
        <f t="shared" si="460"/>
        <v>-1</v>
      </c>
      <c r="BW353" s="3">
        <f t="shared" si="472"/>
        <v>-100</v>
      </c>
      <c r="BX353" s="3">
        <f t="shared" si="461"/>
        <v>1</v>
      </c>
      <c r="BY353" s="3">
        <f t="shared" si="462"/>
        <v>0.43999999999999995</v>
      </c>
      <c r="BZ353" s="3">
        <f t="shared" si="473"/>
        <v>43.999999999999993</v>
      </c>
      <c r="CA353" s="3">
        <f t="shared" si="463"/>
        <v>0</v>
      </c>
      <c r="CB353" s="3">
        <f t="shared" si="464"/>
        <v>-1</v>
      </c>
      <c r="CC353" s="3">
        <f t="shared" si="465"/>
        <v>-100</v>
      </c>
      <c r="CD353" s="3">
        <f t="shared" si="466"/>
        <v>1</v>
      </c>
      <c r="CE353" s="3">
        <f t="shared" si="467"/>
        <v>0</v>
      </c>
      <c r="CF353" s="3">
        <f t="shared" si="474"/>
        <v>1</v>
      </c>
      <c r="CG353" s="16" t="str">
        <f t="shared" si="475"/>
        <v/>
      </c>
      <c r="CI353" s="12">
        <f t="shared" si="476"/>
        <v>1</v>
      </c>
      <c r="CJ353" s="12">
        <f t="shared" si="477"/>
        <v>0</v>
      </c>
      <c r="CK353" s="12">
        <f t="shared" si="478"/>
        <v>1</v>
      </c>
      <c r="CL353" s="12" t="str">
        <f t="shared" si="479"/>
        <v/>
      </c>
      <c r="CM353" s="12">
        <f t="shared" si="468"/>
        <v>1</v>
      </c>
      <c r="CN353" s="12">
        <f t="shared" si="469"/>
        <v>0</v>
      </c>
      <c r="CO353" s="12">
        <f t="shared" si="480"/>
        <v>1</v>
      </c>
      <c r="CP353" s="12" t="str">
        <f t="shared" si="481"/>
        <v/>
      </c>
    </row>
    <row r="354" spans="1:94" x14ac:dyDescent="0.25">
      <c r="A354" t="s">
        <v>127</v>
      </c>
      <c r="B354" t="s">
        <v>263</v>
      </c>
      <c r="C354" t="s">
        <v>134</v>
      </c>
      <c r="D354" t="s">
        <v>135</v>
      </c>
      <c r="E354" t="s">
        <v>133</v>
      </c>
      <c r="F354" s="3">
        <v>1</v>
      </c>
      <c r="G354" s="3">
        <v>3</v>
      </c>
      <c r="H354" s="3" t="str">
        <f t="shared" si="470"/>
        <v>A</v>
      </c>
      <c r="I354" s="3">
        <v>4.75</v>
      </c>
      <c r="J354" s="3">
        <v>4.2</v>
      </c>
      <c r="K354" s="3">
        <v>1.67</v>
      </c>
      <c r="L354" s="3">
        <v>1.57</v>
      </c>
      <c r="M354" s="3">
        <v>2.38</v>
      </c>
      <c r="N354" s="3">
        <f t="shared" si="402"/>
        <v>4</v>
      </c>
      <c r="O354" s="3">
        <f t="shared" si="403"/>
        <v>4.7423949094292706E-2</v>
      </c>
      <c r="P354" s="3">
        <f t="shared" si="404"/>
        <v>5.7110742386126456E-2</v>
      </c>
      <c r="Q354" s="3">
        <f t="shared" si="405"/>
        <v>4.9752637581978902</v>
      </c>
      <c r="R354" s="3">
        <f t="shared" si="406"/>
        <v>4.3991805861960298</v>
      </c>
      <c r="S354" s="3">
        <f t="shared" si="407"/>
        <v>1.7491979949874688</v>
      </c>
      <c r="T354" s="3">
        <f t="shared" si="408"/>
        <v>1.6444556000780397</v>
      </c>
      <c r="U354" s="3">
        <f t="shared" si="409"/>
        <v>2.4928689988444166</v>
      </c>
      <c r="V354" s="4">
        <f t="shared" si="410"/>
        <v>0.21052631578947367</v>
      </c>
      <c r="W354" s="4">
        <f t="shared" si="411"/>
        <v>0.23809523809523808</v>
      </c>
      <c r="X354" s="4">
        <f t="shared" si="412"/>
        <v>0.5988023952095809</v>
      </c>
      <c r="Y354" s="4">
        <f t="shared" si="413"/>
        <v>0.63694267515923564</v>
      </c>
      <c r="Z354" s="4">
        <f t="shared" si="414"/>
        <v>0.42016806722689076</v>
      </c>
      <c r="AA354" s="4">
        <f t="shared" si="415"/>
        <v>1.1309523809523809</v>
      </c>
      <c r="AB354" s="4">
        <f t="shared" si="416"/>
        <v>2.8443113772455093</v>
      </c>
      <c r="AC354" s="4">
        <f t="shared" si="417"/>
        <v>0.88421052631578956</v>
      </c>
      <c r="AD354" s="4">
        <f t="shared" si="418"/>
        <v>2.5149700598802398</v>
      </c>
      <c r="AE354" s="4">
        <f t="shared" si="419"/>
        <v>0.35157894736842105</v>
      </c>
      <c r="AF354" s="4">
        <f t="shared" si="420"/>
        <v>0.39761904761904759</v>
      </c>
      <c r="AG354" s="4">
        <f t="shared" si="421"/>
        <v>0.65966386554621859</v>
      </c>
      <c r="AH354" s="4">
        <f t="shared" si="422"/>
        <v>1.5159235668789808</v>
      </c>
      <c r="AI354" s="4">
        <f t="shared" si="423"/>
        <v>3.2260657632104213</v>
      </c>
      <c r="AJ354" s="4">
        <f t="shared" si="424"/>
        <v>0.57608317200186043</v>
      </c>
      <c r="AK354" s="4">
        <f t="shared" si="425"/>
        <v>2.6499825912085608</v>
      </c>
      <c r="AL354" s="4">
        <f t="shared" si="426"/>
        <v>-0.84841339876637689</v>
      </c>
      <c r="AM354" s="4">
        <f t="shared" si="427"/>
        <v>0.84841339876637689</v>
      </c>
      <c r="AN354" s="4">
        <f t="shared" si="428"/>
        <v>1.6130328816052106</v>
      </c>
      <c r="AO354" s="4">
        <f t="shared" si="429"/>
        <v>0.28804158600093022</v>
      </c>
      <c r="AP354" s="4">
        <f t="shared" si="430"/>
        <v>1.3249912956042804</v>
      </c>
      <c r="AQ354" s="4">
        <f t="shared" si="431"/>
        <v>-0.42420669938318845</v>
      </c>
      <c r="AR354" s="4">
        <f t="shared" si="432"/>
        <v>0.42420669938318845</v>
      </c>
      <c r="AS354" s="4">
        <f t="shared" si="433"/>
        <v>1.0158365982971054</v>
      </c>
      <c r="AT354" s="4">
        <f t="shared" si="434"/>
        <v>0.28044998873712063</v>
      </c>
      <c r="AU354" s="4">
        <f t="shared" si="435"/>
        <v>0.92428002013076149</v>
      </c>
      <c r="AV354" s="4">
        <f t="shared" si="436"/>
        <v>-0.40119852284033475</v>
      </c>
      <c r="AW354" s="4">
        <f t="shared" si="437"/>
        <v>0.40119852284033475</v>
      </c>
      <c r="AX354" s="4">
        <f t="shared" si="438"/>
        <v>182.85058769347899</v>
      </c>
      <c r="AY354" s="4">
        <f t="shared" si="439"/>
        <v>50.480997972681706</v>
      </c>
      <c r="AZ354" s="4">
        <f t="shared" si="440"/>
        <v>166.37040362353707</v>
      </c>
      <c r="BA354" s="4">
        <f t="shared" si="441"/>
        <v>-72.215734111260247</v>
      </c>
      <c r="BB354" s="4">
        <f t="shared" si="442"/>
        <v>72.215734111260247</v>
      </c>
      <c r="BC354" s="4">
        <f t="shared" si="443"/>
        <v>1.8443113772455089</v>
      </c>
      <c r="BD354" s="4">
        <f t="shared" si="444"/>
        <v>0.13095238095238082</v>
      </c>
      <c r="BE354" s="4">
        <f t="shared" si="445"/>
        <v>1.5149700598802398</v>
      </c>
      <c r="BF354" s="4">
        <f t="shared" si="446"/>
        <v>-0.34033613445378141</v>
      </c>
      <c r="BG354" s="4">
        <f t="shared" si="447"/>
        <v>0.51592356687898067</v>
      </c>
      <c r="BH354" s="4">
        <f t="shared" si="448"/>
        <v>1.7205512616276313</v>
      </c>
      <c r="BI354" s="4">
        <f t="shared" si="449"/>
        <v>3.7078807797937965</v>
      </c>
      <c r="BJ354" s="4">
        <f t="shared" si="450"/>
        <v>0.46402550777895157</v>
      </c>
      <c r="BK354" s="4">
        <f t="shared" si="451"/>
        <v>0.59991886751723233</v>
      </c>
      <c r="BL354" s="4">
        <f t="shared" si="452"/>
        <v>2.068662299461228</v>
      </c>
      <c r="BM354" s="4">
        <f t="shared" si="453"/>
        <v>0.29000328747397675</v>
      </c>
      <c r="BN354" s="3">
        <f t="shared" si="454"/>
        <v>0</v>
      </c>
      <c r="BO354" s="3">
        <v>100</v>
      </c>
      <c r="BP354" s="3">
        <f t="shared" si="455"/>
        <v>-1</v>
      </c>
      <c r="BQ354" s="3">
        <f t="shared" si="456"/>
        <v>-100</v>
      </c>
      <c r="BR354" s="3">
        <f t="shared" si="457"/>
        <v>1</v>
      </c>
      <c r="BS354" s="3">
        <f t="shared" si="458"/>
        <v>0.66999999999999993</v>
      </c>
      <c r="BT354" s="3">
        <f t="shared" si="471"/>
        <v>67</v>
      </c>
      <c r="BU354" s="3">
        <f t="shared" si="459"/>
        <v>0</v>
      </c>
      <c r="BV354" s="3">
        <f t="shared" si="460"/>
        <v>-1</v>
      </c>
      <c r="BW354" s="3">
        <f t="shared" si="472"/>
        <v>-100</v>
      </c>
      <c r="BX354" s="3">
        <f t="shared" si="461"/>
        <v>1</v>
      </c>
      <c r="BY354" s="3">
        <f t="shared" si="462"/>
        <v>0.57000000000000006</v>
      </c>
      <c r="BZ354" s="3">
        <f t="shared" si="473"/>
        <v>57.000000000000007</v>
      </c>
      <c r="CA354" s="3">
        <f t="shared" si="463"/>
        <v>0</v>
      </c>
      <c r="CB354" s="3">
        <f t="shared" si="464"/>
        <v>-1</v>
      </c>
      <c r="CC354" s="3">
        <f t="shared" si="465"/>
        <v>-100</v>
      </c>
      <c r="CD354" s="3">
        <f t="shared" si="466"/>
        <v>1</v>
      </c>
      <c r="CE354" s="3">
        <f t="shared" si="467"/>
        <v>0</v>
      </c>
      <c r="CF354" s="3">
        <f t="shared" si="474"/>
        <v>1</v>
      </c>
      <c r="CG354" s="16" t="str">
        <f t="shared" si="475"/>
        <v/>
      </c>
      <c r="CI354" s="12">
        <f t="shared" si="476"/>
        <v>1</v>
      </c>
      <c r="CJ354" s="12">
        <f t="shared" si="477"/>
        <v>1</v>
      </c>
      <c r="CK354" s="12">
        <f t="shared" si="478"/>
        <v>2</v>
      </c>
      <c r="CL354" s="12" t="str">
        <f t="shared" si="479"/>
        <v>Over2.5</v>
      </c>
      <c r="CM354" s="12">
        <f t="shared" si="468"/>
        <v>1</v>
      </c>
      <c r="CN354" s="12">
        <f t="shared" si="469"/>
        <v>0</v>
      </c>
      <c r="CO354" s="12">
        <f t="shared" si="480"/>
        <v>1</v>
      </c>
      <c r="CP354" s="12" t="str">
        <f t="shared" si="481"/>
        <v/>
      </c>
    </row>
    <row r="355" spans="1:94" x14ac:dyDescent="0.25">
      <c r="A355" t="s">
        <v>127</v>
      </c>
      <c r="B355" t="s">
        <v>263</v>
      </c>
      <c r="C355" t="s">
        <v>136</v>
      </c>
      <c r="D355" t="s">
        <v>130</v>
      </c>
      <c r="E355" t="s">
        <v>26</v>
      </c>
      <c r="F355" s="3">
        <v>5</v>
      </c>
      <c r="G355" s="3">
        <v>1</v>
      </c>
      <c r="H355" s="3" t="str">
        <f t="shared" si="470"/>
        <v>H</v>
      </c>
      <c r="I355" s="3">
        <v>1.08</v>
      </c>
      <c r="J355" s="3">
        <v>13</v>
      </c>
      <c r="K355" s="3">
        <v>19</v>
      </c>
      <c r="L355" s="3">
        <v>1.25</v>
      </c>
      <c r="M355" s="3">
        <v>4</v>
      </c>
      <c r="N355" s="3">
        <f t="shared" si="402"/>
        <v>6</v>
      </c>
      <c r="O355" s="3">
        <f t="shared" si="403"/>
        <v>5.5480581796371053E-2</v>
      </c>
      <c r="P355" s="3">
        <f t="shared" si="404"/>
        <v>5.0000000000000044E-2</v>
      </c>
      <c r="Q355" s="3">
        <f t="shared" si="405"/>
        <v>1.1399190283400809</v>
      </c>
      <c r="R355" s="3">
        <f t="shared" si="406"/>
        <v>13.721247563352824</v>
      </c>
      <c r="S355" s="3">
        <f t="shared" si="407"/>
        <v>20.054131054131052</v>
      </c>
      <c r="T355" s="3">
        <f t="shared" si="408"/>
        <v>1.3193507272454639</v>
      </c>
      <c r="U355" s="3">
        <f t="shared" si="409"/>
        <v>4.2219223271854842</v>
      </c>
      <c r="V355" s="4">
        <f t="shared" si="410"/>
        <v>0.92592592592592582</v>
      </c>
      <c r="W355" s="4">
        <f t="shared" si="411"/>
        <v>7.6923076923076927E-2</v>
      </c>
      <c r="X355" s="4">
        <f t="shared" si="412"/>
        <v>5.2631578947368418E-2</v>
      </c>
      <c r="Y355" s="4">
        <f t="shared" si="413"/>
        <v>0.8</v>
      </c>
      <c r="Z355" s="4">
        <f t="shared" si="414"/>
        <v>0.25</v>
      </c>
      <c r="AA355" s="4">
        <f t="shared" si="415"/>
        <v>8.3076923076923076E-2</v>
      </c>
      <c r="AB355" s="4">
        <f t="shared" si="416"/>
        <v>5.6842105263157895E-2</v>
      </c>
      <c r="AC355" s="4">
        <f t="shared" si="417"/>
        <v>12.037037037037036</v>
      </c>
      <c r="AD355" s="4">
        <f t="shared" si="418"/>
        <v>0.68421052631578949</v>
      </c>
      <c r="AE355" s="4">
        <f t="shared" si="419"/>
        <v>17.592592592592592</v>
      </c>
      <c r="AF355" s="4">
        <f t="shared" si="420"/>
        <v>1.4615384615384615</v>
      </c>
      <c r="AG355" s="4">
        <f t="shared" si="421"/>
        <v>0.3125</v>
      </c>
      <c r="AH355" s="4">
        <f t="shared" si="422"/>
        <v>3.2</v>
      </c>
      <c r="AI355" s="4">
        <f t="shared" si="423"/>
        <v>-18.91421202579097</v>
      </c>
      <c r="AJ355" s="4">
        <f t="shared" si="424"/>
        <v>-12.581328535012743</v>
      </c>
      <c r="AK355" s="4">
        <f t="shared" si="425"/>
        <v>-6.3328834907782277</v>
      </c>
      <c r="AL355" s="4">
        <f t="shared" si="426"/>
        <v>-2.9025715999400203</v>
      </c>
      <c r="AM355" s="4">
        <f t="shared" si="427"/>
        <v>2.9025715999400203</v>
      </c>
      <c r="AN355" s="4">
        <f t="shared" si="428"/>
        <v>-9.4571060128954851</v>
      </c>
      <c r="AO355" s="4">
        <f t="shared" si="429"/>
        <v>-6.2906642675063713</v>
      </c>
      <c r="AP355" s="4">
        <f t="shared" si="430"/>
        <v>-3.1664417453891138</v>
      </c>
      <c r="AQ355" s="4">
        <f t="shared" si="431"/>
        <v>-1.4512857999700102</v>
      </c>
      <c r="AR355" s="4">
        <f t="shared" si="432"/>
        <v>1.4512857999700102</v>
      </c>
      <c r="AS355" s="4">
        <f t="shared" si="433"/>
        <v>-1.4654472084069736</v>
      </c>
      <c r="AT355" s="4">
        <f t="shared" si="434"/>
        <v>-1.4131496864069468</v>
      </c>
      <c r="AU355" s="4">
        <f t="shared" si="435"/>
        <v>-1.2648970581885433</v>
      </c>
      <c r="AV355" s="4">
        <f t="shared" si="436"/>
        <v>-0.96746118442875739</v>
      </c>
      <c r="AW355" s="4">
        <f t="shared" si="437"/>
        <v>0.96746118442875739</v>
      </c>
      <c r="AX355" s="4">
        <f t="shared" si="438"/>
        <v>-263.78049751325523</v>
      </c>
      <c r="AY355" s="4">
        <f t="shared" si="439"/>
        <v>-254.36694355325045</v>
      </c>
      <c r="AZ355" s="4">
        <f t="shared" si="440"/>
        <v>-227.68147047393779</v>
      </c>
      <c r="BA355" s="4">
        <f t="shared" si="441"/>
        <v>-174.14301319717634</v>
      </c>
      <c r="BB355" s="4">
        <f t="shared" si="442"/>
        <v>174.14301319717634</v>
      </c>
      <c r="BC355" s="4">
        <f t="shared" si="443"/>
        <v>-0.94315789473684208</v>
      </c>
      <c r="BD355" s="4">
        <f t="shared" si="444"/>
        <v>-0.91692307692307684</v>
      </c>
      <c r="BE355" s="4">
        <f t="shared" si="445"/>
        <v>-0.31578947368421056</v>
      </c>
      <c r="BF355" s="4">
        <f t="shared" si="446"/>
        <v>-0.6875</v>
      </c>
      <c r="BG355" s="4">
        <f t="shared" si="447"/>
        <v>2.1999999999999997</v>
      </c>
      <c r="BH355" s="4">
        <f t="shared" si="448"/>
        <v>9.6275875965051014</v>
      </c>
      <c r="BI355" s="4">
        <f t="shared" si="449"/>
        <v>11.638432548607986</v>
      </c>
      <c r="BJ355" s="4">
        <f t="shared" si="450"/>
        <v>0.82722373105617297</v>
      </c>
      <c r="BK355" s="4">
        <f t="shared" si="451"/>
        <v>2.0524280611970744</v>
      </c>
      <c r="BL355" s="4">
        <f t="shared" si="452"/>
        <v>2.770636527215474</v>
      </c>
      <c r="BM355" s="4">
        <f t="shared" si="453"/>
        <v>0.74077853267162097</v>
      </c>
      <c r="BN355" s="3">
        <f t="shared" si="454"/>
        <v>1</v>
      </c>
      <c r="BO355" s="3">
        <v>100</v>
      </c>
      <c r="BP355" s="3">
        <f t="shared" si="455"/>
        <v>8.0000000000000071E-2</v>
      </c>
      <c r="BQ355" s="3">
        <f t="shared" si="456"/>
        <v>8.0000000000000071</v>
      </c>
      <c r="BR355" s="3">
        <f t="shared" si="457"/>
        <v>0</v>
      </c>
      <c r="BS355" s="3">
        <f t="shared" si="458"/>
        <v>-1</v>
      </c>
      <c r="BT355" s="3">
        <f t="shared" si="471"/>
        <v>-100</v>
      </c>
      <c r="BU355" s="3">
        <f t="shared" si="459"/>
        <v>0</v>
      </c>
      <c r="BV355" s="3">
        <f t="shared" si="460"/>
        <v>-1</v>
      </c>
      <c r="BW355" s="3">
        <f t="shared" si="472"/>
        <v>-100</v>
      </c>
      <c r="BX355" s="3">
        <f t="shared" si="461"/>
        <v>1</v>
      </c>
      <c r="BY355" s="3">
        <f t="shared" si="462"/>
        <v>0.25</v>
      </c>
      <c r="BZ355" s="3">
        <f t="shared" si="473"/>
        <v>25</v>
      </c>
      <c r="CA355" s="3">
        <f t="shared" si="463"/>
        <v>0</v>
      </c>
      <c r="CB355" s="3">
        <f t="shared" si="464"/>
        <v>-1</v>
      </c>
      <c r="CC355" s="3">
        <f t="shared" si="465"/>
        <v>-100</v>
      </c>
      <c r="CD355" s="3">
        <f t="shared" si="466"/>
        <v>1</v>
      </c>
      <c r="CE355" s="3">
        <f t="shared" si="467"/>
        <v>1</v>
      </c>
      <c r="CF355" s="3">
        <f t="shared" si="474"/>
        <v>2</v>
      </c>
      <c r="CG355" s="16" t="str">
        <f t="shared" si="475"/>
        <v>BackCasa</v>
      </c>
      <c r="CI355" s="12">
        <f t="shared" si="476"/>
        <v>1</v>
      </c>
      <c r="CJ355" s="12">
        <f t="shared" si="477"/>
        <v>0</v>
      </c>
      <c r="CK355" s="12">
        <f t="shared" si="478"/>
        <v>1</v>
      </c>
      <c r="CL355" s="12" t="str">
        <f t="shared" si="479"/>
        <v/>
      </c>
      <c r="CM355" s="12">
        <f t="shared" si="468"/>
        <v>1</v>
      </c>
      <c r="CN355" s="12">
        <f t="shared" si="469"/>
        <v>1</v>
      </c>
      <c r="CO355" s="12">
        <f t="shared" si="480"/>
        <v>2</v>
      </c>
      <c r="CP355" s="12" t="str">
        <f t="shared" si="481"/>
        <v>Under2.5</v>
      </c>
    </row>
    <row r="356" spans="1:94" x14ac:dyDescent="0.25">
      <c r="A356" t="s">
        <v>127</v>
      </c>
      <c r="B356" t="s">
        <v>264</v>
      </c>
      <c r="C356" t="s">
        <v>138</v>
      </c>
      <c r="D356" t="s">
        <v>15</v>
      </c>
      <c r="E356" t="s">
        <v>21</v>
      </c>
      <c r="F356" s="3">
        <v>1</v>
      </c>
      <c r="G356" s="3">
        <v>0</v>
      </c>
      <c r="H356" s="3" t="str">
        <f t="shared" si="470"/>
        <v>H</v>
      </c>
      <c r="I356" s="3">
        <v>2.2999999999999998</v>
      </c>
      <c r="J356" s="3">
        <v>3.6</v>
      </c>
      <c r="K356" s="3">
        <v>2.8</v>
      </c>
      <c r="L356" s="3">
        <v>1.44</v>
      </c>
      <c r="M356" s="3">
        <v>2.75</v>
      </c>
      <c r="N356" s="3">
        <f t="shared" si="402"/>
        <v>1</v>
      </c>
      <c r="O356" s="3">
        <f t="shared" si="403"/>
        <v>6.9703243616287214E-2</v>
      </c>
      <c r="P356" s="3">
        <f t="shared" si="404"/>
        <v>5.8080808080808066E-2</v>
      </c>
      <c r="Q356" s="3">
        <f t="shared" si="405"/>
        <v>2.4603174603174605</v>
      </c>
      <c r="R356" s="3">
        <f t="shared" si="406"/>
        <v>3.8509316770186341</v>
      </c>
      <c r="S356" s="3">
        <f t="shared" si="407"/>
        <v>2.9951690821256038</v>
      </c>
      <c r="T356" s="3">
        <f t="shared" si="408"/>
        <v>1.5403726708074534</v>
      </c>
      <c r="U356" s="3">
        <f t="shared" si="409"/>
        <v>2.9416839199447899</v>
      </c>
      <c r="V356" s="4">
        <f t="shared" si="410"/>
        <v>0.43478260869565222</v>
      </c>
      <c r="W356" s="4">
        <f t="shared" si="411"/>
        <v>0.27777777777777779</v>
      </c>
      <c r="X356" s="4">
        <f t="shared" si="412"/>
        <v>0.35714285714285715</v>
      </c>
      <c r="Y356" s="4">
        <f t="shared" si="413"/>
        <v>0.69444444444444442</v>
      </c>
      <c r="Z356" s="4">
        <f t="shared" si="414"/>
        <v>0.36363636363636365</v>
      </c>
      <c r="AA356" s="4">
        <f t="shared" si="415"/>
        <v>0.63888888888888884</v>
      </c>
      <c r="AB356" s="4">
        <f t="shared" si="416"/>
        <v>0.8214285714285714</v>
      </c>
      <c r="AC356" s="4">
        <f t="shared" si="417"/>
        <v>1.5652173913043479</v>
      </c>
      <c r="AD356" s="4">
        <f t="shared" si="418"/>
        <v>1.2857142857142858</v>
      </c>
      <c r="AE356" s="4">
        <f t="shared" si="419"/>
        <v>1.2173913043478262</v>
      </c>
      <c r="AF356" s="4">
        <f t="shared" si="420"/>
        <v>0.77777777777777768</v>
      </c>
      <c r="AG356" s="4">
        <f t="shared" si="421"/>
        <v>0.52363636363636357</v>
      </c>
      <c r="AH356" s="4">
        <f t="shared" si="422"/>
        <v>1.9097222222222223</v>
      </c>
      <c r="AI356" s="4">
        <f t="shared" si="423"/>
        <v>-0.53485162180814338</v>
      </c>
      <c r="AJ356" s="4">
        <f t="shared" si="424"/>
        <v>-1.3906142167011737</v>
      </c>
      <c r="AK356" s="4">
        <f t="shared" si="425"/>
        <v>0.8557625948930303</v>
      </c>
      <c r="AL356" s="4">
        <f t="shared" si="426"/>
        <v>-1.4013112491373365</v>
      </c>
      <c r="AM356" s="4">
        <f t="shared" si="427"/>
        <v>1.4013112491373365</v>
      </c>
      <c r="AN356" s="4">
        <f t="shared" si="428"/>
        <v>-0.26742581090407169</v>
      </c>
      <c r="AO356" s="4">
        <f t="shared" si="429"/>
        <v>-0.69530710835058684</v>
      </c>
      <c r="AP356" s="4">
        <f t="shared" si="430"/>
        <v>0.42788129744651515</v>
      </c>
      <c r="AQ356" s="4">
        <f t="shared" si="431"/>
        <v>-0.70065562456866826</v>
      </c>
      <c r="AR356" s="4">
        <f t="shared" si="432"/>
        <v>0.70065562456866826</v>
      </c>
      <c r="AS356" s="4">
        <f t="shared" si="433"/>
        <v>-0.2613110023223158</v>
      </c>
      <c r="AT356" s="4">
        <f t="shared" si="434"/>
        <v>-0.60756942386907908</v>
      </c>
      <c r="AU356" s="4">
        <f t="shared" si="435"/>
        <v>0.40430859881474995</v>
      </c>
      <c r="AV356" s="4">
        <f t="shared" si="436"/>
        <v>-0.61116584536145069</v>
      </c>
      <c r="AW356" s="4">
        <f t="shared" si="437"/>
        <v>0.61116584536145069</v>
      </c>
      <c r="AX356" s="4">
        <f t="shared" si="438"/>
        <v>-47.035980418016848</v>
      </c>
      <c r="AY356" s="4">
        <f t="shared" si="439"/>
        <v>-109.36249629643424</v>
      </c>
      <c r="AZ356" s="4">
        <f t="shared" si="440"/>
        <v>72.775547786654997</v>
      </c>
      <c r="BA356" s="4">
        <f t="shared" si="441"/>
        <v>-110.00985216506112</v>
      </c>
      <c r="BB356" s="4">
        <f t="shared" si="442"/>
        <v>110.00985216506112</v>
      </c>
      <c r="BC356" s="4">
        <f t="shared" si="443"/>
        <v>-0.17857142857142852</v>
      </c>
      <c r="BD356" s="4">
        <f t="shared" si="444"/>
        <v>-0.36111111111111116</v>
      </c>
      <c r="BE356" s="4">
        <f t="shared" si="445"/>
        <v>0.28571428571428592</v>
      </c>
      <c r="BF356" s="4">
        <f t="shared" si="446"/>
        <v>-0.47636363636363643</v>
      </c>
      <c r="BG356" s="4">
        <f t="shared" si="447"/>
        <v>0.90972222222222243</v>
      </c>
      <c r="BH356" s="4">
        <f t="shared" si="448"/>
        <v>0.70145132592602688</v>
      </c>
      <c r="BI356" s="4">
        <f t="shared" si="449"/>
        <v>3.1021394064872325</v>
      </c>
      <c r="BJ356" s="4">
        <f t="shared" si="450"/>
        <v>0.22611856980351791</v>
      </c>
      <c r="BK356" s="4">
        <f t="shared" si="451"/>
        <v>0.99087668681800212</v>
      </c>
      <c r="BL356" s="4">
        <f t="shared" si="452"/>
        <v>2.2410282953761218</v>
      </c>
      <c r="BM356" s="4">
        <f t="shared" si="453"/>
        <v>0.44215268895197007</v>
      </c>
      <c r="BN356" s="3">
        <f t="shared" si="454"/>
        <v>1</v>
      </c>
      <c r="BO356" s="3">
        <v>100</v>
      </c>
      <c r="BP356" s="3">
        <f t="shared" si="455"/>
        <v>1.2999999999999998</v>
      </c>
      <c r="BQ356" s="3">
        <f t="shared" si="456"/>
        <v>129.99999999999997</v>
      </c>
      <c r="BR356" s="3">
        <f t="shared" si="457"/>
        <v>0</v>
      </c>
      <c r="BS356" s="3">
        <f t="shared" si="458"/>
        <v>-1</v>
      </c>
      <c r="BT356" s="3">
        <f t="shared" si="471"/>
        <v>-100</v>
      </c>
      <c r="BU356" s="3">
        <f t="shared" si="459"/>
        <v>0</v>
      </c>
      <c r="BV356" s="3">
        <f t="shared" si="460"/>
        <v>-1</v>
      </c>
      <c r="BW356" s="3">
        <f t="shared" si="472"/>
        <v>-100</v>
      </c>
      <c r="BX356" s="3">
        <f t="shared" si="461"/>
        <v>0</v>
      </c>
      <c r="BY356" s="3">
        <f t="shared" si="462"/>
        <v>-1</v>
      </c>
      <c r="BZ356" s="3">
        <f t="shared" si="473"/>
        <v>-100</v>
      </c>
      <c r="CA356" s="3">
        <f t="shared" si="463"/>
        <v>1</v>
      </c>
      <c r="CB356" s="3">
        <f t="shared" si="464"/>
        <v>1.75</v>
      </c>
      <c r="CC356" s="3">
        <f t="shared" si="465"/>
        <v>175</v>
      </c>
      <c r="CD356" s="3">
        <f t="shared" si="466"/>
        <v>1</v>
      </c>
      <c r="CE356" s="3">
        <f t="shared" si="467"/>
        <v>0</v>
      </c>
      <c r="CF356" s="3">
        <f t="shared" si="474"/>
        <v>1</v>
      </c>
      <c r="CG356" s="16" t="str">
        <f t="shared" si="475"/>
        <v/>
      </c>
      <c r="CI356" s="12">
        <f t="shared" si="476"/>
        <v>1</v>
      </c>
      <c r="CJ356" s="12">
        <f t="shared" si="477"/>
        <v>0</v>
      </c>
      <c r="CK356" s="12">
        <f t="shared" si="478"/>
        <v>1</v>
      </c>
      <c r="CL356" s="12" t="str">
        <f t="shared" si="479"/>
        <v/>
      </c>
      <c r="CM356" s="12">
        <f t="shared" si="468"/>
        <v>1</v>
      </c>
      <c r="CN356" s="12">
        <f t="shared" si="469"/>
        <v>0</v>
      </c>
      <c r="CO356" s="12">
        <f t="shared" si="480"/>
        <v>1</v>
      </c>
      <c r="CP356" s="12" t="str">
        <f t="shared" si="481"/>
        <v/>
      </c>
    </row>
    <row r="357" spans="1:94" x14ac:dyDescent="0.25">
      <c r="A357" t="s">
        <v>127</v>
      </c>
      <c r="B357" t="s">
        <v>264</v>
      </c>
      <c r="C357" t="s">
        <v>138</v>
      </c>
      <c r="D357" t="s">
        <v>24</v>
      </c>
      <c r="E357" t="s">
        <v>14</v>
      </c>
      <c r="F357" s="3">
        <v>5</v>
      </c>
      <c r="G357" s="3">
        <v>0</v>
      </c>
      <c r="H357" s="3" t="str">
        <f t="shared" si="470"/>
        <v>H</v>
      </c>
      <c r="I357" s="3">
        <v>1.5</v>
      </c>
      <c r="J357" s="3">
        <v>5</v>
      </c>
      <c r="K357" s="3">
        <v>5.5</v>
      </c>
      <c r="L357" s="3">
        <v>1.33</v>
      </c>
      <c r="M357" s="3">
        <v>3.4</v>
      </c>
      <c r="N357" s="3">
        <f t="shared" si="402"/>
        <v>5</v>
      </c>
      <c r="O357" s="3">
        <f t="shared" si="403"/>
        <v>4.8484848484848575E-2</v>
      </c>
      <c r="P357" s="3">
        <f t="shared" si="404"/>
        <v>4.5997346306943854E-2</v>
      </c>
      <c r="Q357" s="3">
        <f t="shared" si="405"/>
        <v>1.5727272727272728</v>
      </c>
      <c r="R357" s="3">
        <f t="shared" si="406"/>
        <v>5.2424242424242431</v>
      </c>
      <c r="S357" s="3">
        <f t="shared" si="407"/>
        <v>5.7666666666666675</v>
      </c>
      <c r="T357" s="3">
        <f t="shared" si="408"/>
        <v>1.3944848484848487</v>
      </c>
      <c r="U357" s="3">
        <f t="shared" si="409"/>
        <v>3.5648484848484849</v>
      </c>
      <c r="V357" s="4">
        <f t="shared" si="410"/>
        <v>0.66666666666666663</v>
      </c>
      <c r="W357" s="4">
        <f t="shared" si="411"/>
        <v>0.2</v>
      </c>
      <c r="X357" s="4">
        <f t="shared" si="412"/>
        <v>0.18181818181818182</v>
      </c>
      <c r="Y357" s="4">
        <f t="shared" si="413"/>
        <v>0.75187969924812026</v>
      </c>
      <c r="Z357" s="4">
        <f t="shared" si="414"/>
        <v>0.29411764705882354</v>
      </c>
      <c r="AA357" s="4">
        <f t="shared" si="415"/>
        <v>0.3</v>
      </c>
      <c r="AB357" s="4">
        <f t="shared" si="416"/>
        <v>0.27272727272727271</v>
      </c>
      <c r="AC357" s="4">
        <f t="shared" si="417"/>
        <v>3.3333333333333335</v>
      </c>
      <c r="AD357" s="4">
        <f t="shared" si="418"/>
        <v>0.90909090909090906</v>
      </c>
      <c r="AE357" s="4">
        <f t="shared" si="419"/>
        <v>3.6666666666666665</v>
      </c>
      <c r="AF357" s="4">
        <f t="shared" si="420"/>
        <v>1.1000000000000001</v>
      </c>
      <c r="AG357" s="4">
        <f t="shared" si="421"/>
        <v>0.39117647058823535</v>
      </c>
      <c r="AH357" s="4">
        <f t="shared" si="422"/>
        <v>2.5563909774436087</v>
      </c>
      <c r="AI357" s="4">
        <f t="shared" si="423"/>
        <v>-4.1939393939393952</v>
      </c>
      <c r="AJ357" s="4">
        <f t="shared" si="424"/>
        <v>-3.6696969696969703</v>
      </c>
      <c r="AK357" s="4">
        <f t="shared" si="425"/>
        <v>-0.5242424242424244</v>
      </c>
      <c r="AL357" s="4">
        <f t="shared" si="426"/>
        <v>-2.1703636363636365</v>
      </c>
      <c r="AM357" s="4">
        <f t="shared" si="427"/>
        <v>2.1703636363636365</v>
      </c>
      <c r="AN357" s="4">
        <f t="shared" si="428"/>
        <v>-2.0969696969696976</v>
      </c>
      <c r="AO357" s="4">
        <f t="shared" si="429"/>
        <v>-1.8348484848484852</v>
      </c>
      <c r="AP357" s="4">
        <f t="shared" si="430"/>
        <v>-0.2621212121212122</v>
      </c>
      <c r="AQ357" s="4">
        <f t="shared" si="431"/>
        <v>-1.0851818181818182</v>
      </c>
      <c r="AR357" s="4">
        <f t="shared" si="432"/>
        <v>1.0851818181818182</v>
      </c>
      <c r="AS357" s="4">
        <f t="shared" si="433"/>
        <v>-1.1258163273608393</v>
      </c>
      <c r="AT357" s="4">
        <f t="shared" si="434"/>
        <v>-1.0717968072303214</v>
      </c>
      <c r="AU357" s="4">
        <f t="shared" si="435"/>
        <v>-0.25635392788234901</v>
      </c>
      <c r="AV357" s="4">
        <f t="shared" si="436"/>
        <v>-0.82622648869766058</v>
      </c>
      <c r="AW357" s="4">
        <f t="shared" si="437"/>
        <v>0.82622648869766058</v>
      </c>
      <c r="AX357" s="4">
        <f t="shared" si="438"/>
        <v>-202.64693892495106</v>
      </c>
      <c r="AY357" s="4">
        <f t="shared" si="439"/>
        <v>-192.92342530145785</v>
      </c>
      <c r="AZ357" s="4">
        <f t="shared" si="440"/>
        <v>-46.143707018822823</v>
      </c>
      <c r="BA357" s="4">
        <f t="shared" si="441"/>
        <v>-148.72076796557889</v>
      </c>
      <c r="BB357" s="4">
        <f t="shared" si="442"/>
        <v>148.72076796557889</v>
      </c>
      <c r="BC357" s="4">
        <f t="shared" si="443"/>
        <v>-0.7272727272727274</v>
      </c>
      <c r="BD357" s="4">
        <f t="shared" si="444"/>
        <v>-0.70000000000000007</v>
      </c>
      <c r="BE357" s="4">
        <f t="shared" si="445"/>
        <v>-9.0909090909090925E-2</v>
      </c>
      <c r="BF357" s="4">
        <f t="shared" si="446"/>
        <v>-0.60882352941176476</v>
      </c>
      <c r="BG357" s="4">
        <f t="shared" si="447"/>
        <v>1.5563909774436089</v>
      </c>
      <c r="BH357" s="4">
        <f t="shared" si="448"/>
        <v>2.2851197491895046</v>
      </c>
      <c r="BI357" s="4">
        <f t="shared" si="449"/>
        <v>4.1939393939393943</v>
      </c>
      <c r="BJ357" s="4">
        <f t="shared" si="450"/>
        <v>0.54486236794258414</v>
      </c>
      <c r="BK357" s="4">
        <f t="shared" si="451"/>
        <v>1.5346788449134217</v>
      </c>
      <c r="BL357" s="4">
        <f t="shared" si="452"/>
        <v>2.4796666666666667</v>
      </c>
      <c r="BM357" s="4">
        <f t="shared" si="453"/>
        <v>0.61890530108082609</v>
      </c>
      <c r="BN357" s="3">
        <f t="shared" si="454"/>
        <v>1</v>
      </c>
      <c r="BO357" s="3">
        <v>100</v>
      </c>
      <c r="BP357" s="3">
        <f t="shared" si="455"/>
        <v>0.5</v>
      </c>
      <c r="BQ357" s="3">
        <f t="shared" si="456"/>
        <v>50</v>
      </c>
      <c r="BR357" s="3">
        <f t="shared" si="457"/>
        <v>0</v>
      </c>
      <c r="BS357" s="3">
        <f t="shared" si="458"/>
        <v>-1</v>
      </c>
      <c r="BT357" s="3">
        <f t="shared" si="471"/>
        <v>-100</v>
      </c>
      <c r="BU357" s="3">
        <f t="shared" si="459"/>
        <v>0</v>
      </c>
      <c r="BV357" s="3">
        <f t="shared" si="460"/>
        <v>-1</v>
      </c>
      <c r="BW357" s="3">
        <f t="shared" si="472"/>
        <v>-100</v>
      </c>
      <c r="BX357" s="3">
        <f t="shared" si="461"/>
        <v>1</v>
      </c>
      <c r="BY357" s="3">
        <f t="shared" si="462"/>
        <v>0.33000000000000007</v>
      </c>
      <c r="BZ357" s="3">
        <f t="shared" si="473"/>
        <v>33.000000000000007</v>
      </c>
      <c r="CA357" s="3">
        <f t="shared" si="463"/>
        <v>0</v>
      </c>
      <c r="CB357" s="3">
        <f t="shared" si="464"/>
        <v>-1</v>
      </c>
      <c r="CC357" s="3">
        <f t="shared" si="465"/>
        <v>-100</v>
      </c>
      <c r="CD357" s="3">
        <f t="shared" si="466"/>
        <v>1</v>
      </c>
      <c r="CE357" s="3">
        <f t="shared" si="467"/>
        <v>0</v>
      </c>
      <c r="CF357" s="3">
        <f t="shared" si="474"/>
        <v>1</v>
      </c>
      <c r="CG357" s="16" t="str">
        <f t="shared" si="475"/>
        <v/>
      </c>
      <c r="CI357" s="12">
        <f t="shared" si="476"/>
        <v>1</v>
      </c>
      <c r="CJ357" s="12">
        <f t="shared" si="477"/>
        <v>0</v>
      </c>
      <c r="CK357" s="12">
        <f t="shared" si="478"/>
        <v>1</v>
      </c>
      <c r="CL357" s="12" t="str">
        <f t="shared" si="479"/>
        <v/>
      </c>
      <c r="CM357" s="12">
        <f t="shared" si="468"/>
        <v>1</v>
      </c>
      <c r="CN357" s="12">
        <f t="shared" si="469"/>
        <v>1</v>
      </c>
      <c r="CO357" s="12">
        <f t="shared" si="480"/>
        <v>2</v>
      </c>
      <c r="CP357" s="12" t="str">
        <f t="shared" si="481"/>
        <v>Under2.5</v>
      </c>
    </row>
    <row r="358" spans="1:94" x14ac:dyDescent="0.25">
      <c r="A358" t="s">
        <v>127</v>
      </c>
      <c r="B358" t="s">
        <v>264</v>
      </c>
      <c r="C358" t="s">
        <v>139</v>
      </c>
      <c r="D358" t="s">
        <v>25</v>
      </c>
      <c r="E358" t="s">
        <v>23</v>
      </c>
      <c r="F358" s="3">
        <v>4</v>
      </c>
      <c r="G358" s="3">
        <v>2</v>
      </c>
      <c r="H358" s="3" t="str">
        <f t="shared" si="470"/>
        <v>H</v>
      </c>
      <c r="I358" s="3">
        <v>1.44</v>
      </c>
      <c r="J358" s="3">
        <v>5.75</v>
      </c>
      <c r="K358" s="3">
        <v>5.5</v>
      </c>
      <c r="L358" s="3">
        <v>1.25</v>
      </c>
      <c r="M358" s="3">
        <v>4</v>
      </c>
      <c r="N358" s="3">
        <f t="shared" si="402"/>
        <v>6</v>
      </c>
      <c r="O358" s="3">
        <f t="shared" si="403"/>
        <v>5.0175669740887052E-2</v>
      </c>
      <c r="P358" s="3">
        <f t="shared" si="404"/>
        <v>5.0000000000000044E-2</v>
      </c>
      <c r="Q358" s="3">
        <f t="shared" si="405"/>
        <v>1.5122529644268774</v>
      </c>
      <c r="R358" s="3">
        <f t="shared" si="406"/>
        <v>6.0385101010101003</v>
      </c>
      <c r="S358" s="3">
        <f t="shared" si="407"/>
        <v>5.7759661835748783</v>
      </c>
      <c r="T358" s="3">
        <f t="shared" si="408"/>
        <v>1.3127195871761088</v>
      </c>
      <c r="U358" s="3">
        <f t="shared" si="409"/>
        <v>4.2007026789635482</v>
      </c>
      <c r="V358" s="4">
        <f t="shared" si="410"/>
        <v>0.69444444444444442</v>
      </c>
      <c r="W358" s="4">
        <f t="shared" si="411"/>
        <v>0.17391304347826086</v>
      </c>
      <c r="X358" s="4">
        <f t="shared" si="412"/>
        <v>0.18181818181818182</v>
      </c>
      <c r="Y358" s="4">
        <f t="shared" si="413"/>
        <v>0.8</v>
      </c>
      <c r="Z358" s="4">
        <f t="shared" si="414"/>
        <v>0.25</v>
      </c>
      <c r="AA358" s="4">
        <f t="shared" si="415"/>
        <v>0.25043478260869562</v>
      </c>
      <c r="AB358" s="4">
        <f t="shared" si="416"/>
        <v>0.26181818181818178</v>
      </c>
      <c r="AC358" s="4">
        <f t="shared" si="417"/>
        <v>3.9930555555555558</v>
      </c>
      <c r="AD358" s="4">
        <f t="shared" si="418"/>
        <v>1.0454545454545454</v>
      </c>
      <c r="AE358" s="4">
        <f t="shared" si="419"/>
        <v>3.8194444444444446</v>
      </c>
      <c r="AF358" s="4">
        <f t="shared" si="420"/>
        <v>0.95652173913043481</v>
      </c>
      <c r="AG358" s="4">
        <f t="shared" si="421"/>
        <v>0.3125</v>
      </c>
      <c r="AH358" s="4">
        <f t="shared" si="422"/>
        <v>3.2</v>
      </c>
      <c r="AI358" s="4">
        <f t="shared" si="423"/>
        <v>-4.2637132191480012</v>
      </c>
      <c r="AJ358" s="4">
        <f t="shared" si="424"/>
        <v>-4.5262571365832232</v>
      </c>
      <c r="AK358" s="4">
        <f t="shared" si="425"/>
        <v>0.26254391743522199</v>
      </c>
      <c r="AL358" s="4">
        <f t="shared" si="426"/>
        <v>-2.8879830917874392</v>
      </c>
      <c r="AM358" s="4">
        <f t="shared" si="427"/>
        <v>2.8879830917874392</v>
      </c>
      <c r="AN358" s="4">
        <f t="shared" si="428"/>
        <v>-2.1318566095740006</v>
      </c>
      <c r="AO358" s="4">
        <f t="shared" si="429"/>
        <v>-2.2631285682916116</v>
      </c>
      <c r="AP358" s="4">
        <f t="shared" si="430"/>
        <v>0.13127195871761099</v>
      </c>
      <c r="AQ358" s="4">
        <f t="shared" si="431"/>
        <v>-1.4439915458937196</v>
      </c>
      <c r="AR358" s="4">
        <f t="shared" si="432"/>
        <v>1.4439915458937196</v>
      </c>
      <c r="AS358" s="4">
        <f t="shared" si="433"/>
        <v>-1.1321935927899951</v>
      </c>
      <c r="AT358" s="4">
        <f t="shared" si="434"/>
        <v>-1.1547270305907542</v>
      </c>
      <c r="AU358" s="4">
        <f t="shared" si="435"/>
        <v>0.13052561989960729</v>
      </c>
      <c r="AV358" s="4">
        <f t="shared" si="436"/>
        <v>-0.96510489295163615</v>
      </c>
      <c r="AW358" s="4">
        <f t="shared" si="437"/>
        <v>0.96510489295163615</v>
      </c>
      <c r="AX358" s="4">
        <f t="shared" si="438"/>
        <v>-203.79484670219912</v>
      </c>
      <c r="AY358" s="4">
        <f t="shared" si="439"/>
        <v>-207.85086550633574</v>
      </c>
      <c r="AZ358" s="4">
        <f t="shared" si="440"/>
        <v>23.494611581929313</v>
      </c>
      <c r="BA358" s="4">
        <f t="shared" si="441"/>
        <v>-173.71888073129449</v>
      </c>
      <c r="BB358" s="4">
        <f t="shared" si="442"/>
        <v>173.71888073129449</v>
      </c>
      <c r="BC358" s="4">
        <f t="shared" si="443"/>
        <v>-0.73818181818181816</v>
      </c>
      <c r="BD358" s="4">
        <f t="shared" si="444"/>
        <v>-0.74956521739130433</v>
      </c>
      <c r="BE358" s="4">
        <f t="shared" si="445"/>
        <v>4.5454545454545497E-2</v>
      </c>
      <c r="BF358" s="4">
        <f t="shared" si="446"/>
        <v>-0.6875</v>
      </c>
      <c r="BG358" s="4">
        <f t="shared" si="447"/>
        <v>2.1999999999999997</v>
      </c>
      <c r="BH358" s="4">
        <f t="shared" si="448"/>
        <v>2.5408392114348839</v>
      </c>
      <c r="BI358" s="4">
        <f t="shared" si="449"/>
        <v>4.4422430830039517</v>
      </c>
      <c r="BJ358" s="4">
        <f t="shared" si="450"/>
        <v>0.57197212398307284</v>
      </c>
      <c r="BK358" s="4">
        <f t="shared" si="451"/>
        <v>2.0421124281549901</v>
      </c>
      <c r="BL358" s="4">
        <f t="shared" si="452"/>
        <v>2.7567111330698286</v>
      </c>
      <c r="BM358" s="4">
        <f t="shared" si="453"/>
        <v>0.74077853267162119</v>
      </c>
      <c r="BN358" s="3">
        <f t="shared" si="454"/>
        <v>1</v>
      </c>
      <c r="BO358" s="3">
        <v>100</v>
      </c>
      <c r="BP358" s="3">
        <f t="shared" si="455"/>
        <v>0.43999999999999995</v>
      </c>
      <c r="BQ358" s="3">
        <f t="shared" si="456"/>
        <v>43.999999999999993</v>
      </c>
      <c r="BR358" s="3">
        <f t="shared" si="457"/>
        <v>0</v>
      </c>
      <c r="BS358" s="3">
        <f t="shared" si="458"/>
        <v>-1</v>
      </c>
      <c r="BT358" s="3">
        <f t="shared" si="471"/>
        <v>-100</v>
      </c>
      <c r="BU358" s="3">
        <f t="shared" si="459"/>
        <v>0</v>
      </c>
      <c r="BV358" s="3">
        <f t="shared" si="460"/>
        <v>-1</v>
      </c>
      <c r="BW358" s="3">
        <f t="shared" si="472"/>
        <v>-100</v>
      </c>
      <c r="BX358" s="3">
        <f t="shared" si="461"/>
        <v>1</v>
      </c>
      <c r="BY358" s="3">
        <f t="shared" si="462"/>
        <v>0.25</v>
      </c>
      <c r="BZ358" s="3">
        <f t="shared" si="473"/>
        <v>25</v>
      </c>
      <c r="CA358" s="3">
        <f t="shared" si="463"/>
        <v>0</v>
      </c>
      <c r="CB358" s="3">
        <f t="shared" si="464"/>
        <v>-1</v>
      </c>
      <c r="CC358" s="3">
        <f t="shared" si="465"/>
        <v>-100</v>
      </c>
      <c r="CD358" s="3">
        <f t="shared" si="466"/>
        <v>1</v>
      </c>
      <c r="CE358" s="3">
        <f t="shared" si="467"/>
        <v>0</v>
      </c>
      <c r="CF358" s="3">
        <f t="shared" si="474"/>
        <v>1</v>
      </c>
      <c r="CG358" s="16" t="str">
        <f t="shared" si="475"/>
        <v/>
      </c>
      <c r="CI358" s="12">
        <f t="shared" si="476"/>
        <v>1</v>
      </c>
      <c r="CJ358" s="12">
        <f t="shared" si="477"/>
        <v>0</v>
      </c>
      <c r="CK358" s="12">
        <f t="shared" si="478"/>
        <v>1</v>
      </c>
      <c r="CL358" s="12" t="str">
        <f t="shared" si="479"/>
        <v/>
      </c>
      <c r="CM358" s="12">
        <f t="shared" si="468"/>
        <v>1</v>
      </c>
      <c r="CN358" s="12">
        <f t="shared" si="469"/>
        <v>0</v>
      </c>
      <c r="CO358" s="12">
        <f t="shared" si="480"/>
        <v>1</v>
      </c>
      <c r="CP358" s="12" t="str">
        <f t="shared" si="481"/>
        <v/>
      </c>
    </row>
    <row r="359" spans="1:94" x14ac:dyDescent="0.25">
      <c r="A359" t="s">
        <v>127</v>
      </c>
      <c r="B359" t="s">
        <v>265</v>
      </c>
      <c r="C359" t="s">
        <v>129</v>
      </c>
      <c r="D359" t="s">
        <v>19</v>
      </c>
      <c r="E359" t="s">
        <v>141</v>
      </c>
      <c r="F359" s="3">
        <v>4</v>
      </c>
      <c r="G359" s="3">
        <v>0</v>
      </c>
      <c r="H359" s="3" t="str">
        <f t="shared" si="470"/>
        <v>H</v>
      </c>
      <c r="I359" s="3">
        <v>1.95</v>
      </c>
      <c r="J359" s="3">
        <v>3.8</v>
      </c>
      <c r="K359" s="3">
        <v>3.6</v>
      </c>
      <c r="L359" s="3">
        <v>1.53</v>
      </c>
      <c r="M359" s="3">
        <v>2.5</v>
      </c>
      <c r="N359" s="3">
        <f t="shared" si="402"/>
        <v>4</v>
      </c>
      <c r="O359" s="3">
        <f t="shared" si="403"/>
        <v>5.3756185335132933E-2</v>
      </c>
      <c r="P359" s="3">
        <f t="shared" si="404"/>
        <v>5.3594771241830097E-2</v>
      </c>
      <c r="Q359" s="3">
        <f t="shared" si="405"/>
        <v>2.054824561403509</v>
      </c>
      <c r="R359" s="3">
        <f t="shared" si="406"/>
        <v>4.0042735042735051</v>
      </c>
      <c r="S359" s="3">
        <f t="shared" si="407"/>
        <v>3.7935222672064786</v>
      </c>
      <c r="T359" s="3">
        <f t="shared" si="408"/>
        <v>1.6122469635627534</v>
      </c>
      <c r="U359" s="3">
        <f t="shared" si="409"/>
        <v>2.6343904633378323</v>
      </c>
      <c r="V359" s="4">
        <f t="shared" si="410"/>
        <v>0.51282051282051289</v>
      </c>
      <c r="W359" s="4">
        <f t="shared" si="411"/>
        <v>0.26315789473684209</v>
      </c>
      <c r="X359" s="4">
        <f t="shared" si="412"/>
        <v>0.27777777777777779</v>
      </c>
      <c r="Y359" s="4">
        <f t="shared" si="413"/>
        <v>0.65359477124183007</v>
      </c>
      <c r="Z359" s="4">
        <f t="shared" si="414"/>
        <v>0.4</v>
      </c>
      <c r="AA359" s="4">
        <f t="shared" si="415"/>
        <v>0.51315789473684215</v>
      </c>
      <c r="AB359" s="4">
        <f t="shared" si="416"/>
        <v>0.54166666666666663</v>
      </c>
      <c r="AC359" s="4">
        <f t="shared" si="417"/>
        <v>1.9487179487179487</v>
      </c>
      <c r="AD359" s="4">
        <f t="shared" si="418"/>
        <v>1.0555555555555556</v>
      </c>
      <c r="AE359" s="4">
        <f t="shared" si="419"/>
        <v>1.8461538461538463</v>
      </c>
      <c r="AF359" s="4">
        <f t="shared" si="420"/>
        <v>0.94736842105263164</v>
      </c>
      <c r="AG359" s="4">
        <f t="shared" si="421"/>
        <v>0.61199999999999999</v>
      </c>
      <c r="AH359" s="4">
        <f t="shared" si="422"/>
        <v>1.6339869281045751</v>
      </c>
      <c r="AI359" s="4">
        <f t="shared" si="423"/>
        <v>-1.7386977058029696</v>
      </c>
      <c r="AJ359" s="4">
        <f t="shared" si="424"/>
        <v>-1.9494489428699961</v>
      </c>
      <c r="AK359" s="4">
        <f t="shared" si="425"/>
        <v>0.21075123706702659</v>
      </c>
      <c r="AL359" s="4">
        <f t="shared" si="426"/>
        <v>-1.0221434997750789</v>
      </c>
      <c r="AM359" s="4">
        <f t="shared" si="427"/>
        <v>1.0221434997750789</v>
      </c>
      <c r="AN359" s="4">
        <f t="shared" si="428"/>
        <v>-0.86934885290148478</v>
      </c>
      <c r="AO359" s="4">
        <f t="shared" si="429"/>
        <v>-0.97472447143499807</v>
      </c>
      <c r="AP359" s="4">
        <f t="shared" si="430"/>
        <v>0.10537561853351329</v>
      </c>
      <c r="AQ359" s="4">
        <f t="shared" si="431"/>
        <v>-0.51107174988753945</v>
      </c>
      <c r="AR359" s="4">
        <f t="shared" si="432"/>
        <v>0.51107174988753945</v>
      </c>
      <c r="AS359" s="4">
        <f t="shared" si="433"/>
        <v>-0.71562037214671903</v>
      </c>
      <c r="AT359" s="4">
        <f t="shared" si="434"/>
        <v>-0.77259934068138247</v>
      </c>
      <c r="AU359" s="4">
        <f t="shared" si="435"/>
        <v>0.1049881656209251</v>
      </c>
      <c r="AV359" s="4">
        <f t="shared" si="436"/>
        <v>-0.47246572653150182</v>
      </c>
      <c r="AW359" s="4">
        <f t="shared" si="437"/>
        <v>0.47246572653150182</v>
      </c>
      <c r="AX359" s="4">
        <f t="shared" si="438"/>
        <v>-128.81166698640942</v>
      </c>
      <c r="AY359" s="4">
        <f t="shared" si="439"/>
        <v>-139.06788132264884</v>
      </c>
      <c r="AZ359" s="4">
        <f t="shared" si="440"/>
        <v>18.897869811766519</v>
      </c>
      <c r="BA359" s="4">
        <f t="shared" si="441"/>
        <v>-85.04383077567033</v>
      </c>
      <c r="BB359" s="4">
        <f t="shared" si="442"/>
        <v>85.04383077567033</v>
      </c>
      <c r="BC359" s="4">
        <f t="shared" si="443"/>
        <v>-0.45833333333333337</v>
      </c>
      <c r="BD359" s="4">
        <f t="shared" si="444"/>
        <v>-0.48684210526315796</v>
      </c>
      <c r="BE359" s="4">
        <f t="shared" si="445"/>
        <v>5.5555555555555552E-2</v>
      </c>
      <c r="BF359" s="4">
        <f t="shared" si="446"/>
        <v>-0.38799999999999996</v>
      </c>
      <c r="BG359" s="4">
        <f t="shared" si="447"/>
        <v>0.63398692810457513</v>
      </c>
      <c r="BH359" s="4">
        <f t="shared" si="448"/>
        <v>1.0698782623073477</v>
      </c>
      <c r="BI359" s="4">
        <f t="shared" si="449"/>
        <v>3.2842067776278312</v>
      </c>
      <c r="BJ359" s="4">
        <f t="shared" si="450"/>
        <v>0.32576458632124139</v>
      </c>
      <c r="BK359" s="4">
        <f t="shared" si="451"/>
        <v>0.72276460003670895</v>
      </c>
      <c r="BL359" s="4">
        <f t="shared" si="452"/>
        <v>2.1233187134502929</v>
      </c>
      <c r="BM359" s="4">
        <f t="shared" si="453"/>
        <v>0.34039383511213467</v>
      </c>
      <c r="BN359" s="3">
        <f t="shared" si="454"/>
        <v>1</v>
      </c>
      <c r="BO359" s="3">
        <v>100</v>
      </c>
      <c r="BP359" s="3">
        <f t="shared" si="455"/>
        <v>0.95</v>
      </c>
      <c r="BQ359" s="3">
        <f t="shared" si="456"/>
        <v>95</v>
      </c>
      <c r="BR359" s="3">
        <f t="shared" si="457"/>
        <v>0</v>
      </c>
      <c r="BS359" s="3">
        <f t="shared" si="458"/>
        <v>-1</v>
      </c>
      <c r="BT359" s="3">
        <f t="shared" si="471"/>
        <v>-100</v>
      </c>
      <c r="BU359" s="3">
        <f t="shared" si="459"/>
        <v>0</v>
      </c>
      <c r="BV359" s="3">
        <f t="shared" si="460"/>
        <v>-1</v>
      </c>
      <c r="BW359" s="3">
        <f t="shared" si="472"/>
        <v>-100</v>
      </c>
      <c r="BX359" s="3">
        <f t="shared" si="461"/>
        <v>1</v>
      </c>
      <c r="BY359" s="3">
        <f t="shared" si="462"/>
        <v>0.53</v>
      </c>
      <c r="BZ359" s="3">
        <f t="shared" si="473"/>
        <v>53</v>
      </c>
      <c r="CA359" s="3">
        <f t="shared" si="463"/>
        <v>0</v>
      </c>
      <c r="CB359" s="3">
        <f t="shared" si="464"/>
        <v>-1</v>
      </c>
      <c r="CC359" s="3">
        <f t="shared" si="465"/>
        <v>-100</v>
      </c>
      <c r="CD359" s="3">
        <f t="shared" si="466"/>
        <v>1</v>
      </c>
      <c r="CE359" s="3">
        <f t="shared" si="467"/>
        <v>0</v>
      </c>
      <c r="CF359" s="3">
        <f t="shared" si="474"/>
        <v>1</v>
      </c>
      <c r="CG359" s="16" t="str">
        <f t="shared" si="475"/>
        <v/>
      </c>
      <c r="CI359" s="12">
        <f t="shared" si="476"/>
        <v>1</v>
      </c>
      <c r="CJ359" s="12">
        <f t="shared" si="477"/>
        <v>0</v>
      </c>
      <c r="CK359" s="12">
        <f t="shared" si="478"/>
        <v>1</v>
      </c>
      <c r="CL359" s="12" t="str">
        <f t="shared" si="479"/>
        <v/>
      </c>
      <c r="CM359" s="12">
        <f t="shared" si="468"/>
        <v>1</v>
      </c>
      <c r="CN359" s="12">
        <f t="shared" si="469"/>
        <v>0</v>
      </c>
      <c r="CO359" s="12">
        <f t="shared" si="480"/>
        <v>1</v>
      </c>
      <c r="CP359" s="12" t="str">
        <f t="shared" si="481"/>
        <v/>
      </c>
    </row>
    <row r="360" spans="1:94" x14ac:dyDescent="0.25">
      <c r="A360" t="s">
        <v>127</v>
      </c>
      <c r="B360" t="s">
        <v>266</v>
      </c>
      <c r="C360" t="s">
        <v>132</v>
      </c>
      <c r="D360" t="s">
        <v>18</v>
      </c>
      <c r="E360" t="s">
        <v>130</v>
      </c>
      <c r="F360" s="3">
        <v>0</v>
      </c>
      <c r="G360" s="3">
        <v>4</v>
      </c>
      <c r="H360" s="3" t="str">
        <f t="shared" si="470"/>
        <v>A</v>
      </c>
      <c r="I360" s="3">
        <v>12</v>
      </c>
      <c r="J360" s="3">
        <v>7</v>
      </c>
      <c r="K360" s="3">
        <v>1.2</v>
      </c>
      <c r="L360" s="3">
        <v>1.33</v>
      </c>
      <c r="M360" s="3">
        <v>3.4</v>
      </c>
      <c r="N360" s="3">
        <f t="shared" si="402"/>
        <v>4</v>
      </c>
      <c r="O360" s="3">
        <f t="shared" si="403"/>
        <v>5.9523809523809534E-2</v>
      </c>
      <c r="P360" s="3">
        <f t="shared" si="404"/>
        <v>4.5997346306943854E-2</v>
      </c>
      <c r="Q360" s="3">
        <f t="shared" si="405"/>
        <v>12.714285714285715</v>
      </c>
      <c r="R360" s="3">
        <f t="shared" si="406"/>
        <v>7.416666666666667</v>
      </c>
      <c r="S360" s="3">
        <f t="shared" si="407"/>
        <v>1.2714285714285714</v>
      </c>
      <c r="T360" s="3">
        <f t="shared" si="408"/>
        <v>1.4091666666666667</v>
      </c>
      <c r="U360" s="3">
        <f t="shared" si="409"/>
        <v>3.6023809523809525</v>
      </c>
      <c r="V360" s="4">
        <f t="shared" si="410"/>
        <v>8.3333333333333329E-2</v>
      </c>
      <c r="W360" s="4">
        <f t="shared" si="411"/>
        <v>0.14285714285714285</v>
      </c>
      <c r="X360" s="4">
        <f t="shared" si="412"/>
        <v>0.83333333333333337</v>
      </c>
      <c r="Y360" s="4">
        <f t="shared" si="413"/>
        <v>0.75187969924812026</v>
      </c>
      <c r="Z360" s="4">
        <f t="shared" si="414"/>
        <v>0.29411764705882354</v>
      </c>
      <c r="AA360" s="4">
        <f t="shared" si="415"/>
        <v>1.7142857142857142</v>
      </c>
      <c r="AB360" s="4">
        <f t="shared" si="416"/>
        <v>10</v>
      </c>
      <c r="AC360" s="4">
        <f t="shared" si="417"/>
        <v>0.58333333333333337</v>
      </c>
      <c r="AD360" s="4">
        <f t="shared" si="418"/>
        <v>5.8333333333333339</v>
      </c>
      <c r="AE360" s="4">
        <f t="shared" si="419"/>
        <v>9.9999999999999992E-2</v>
      </c>
      <c r="AF360" s="4">
        <f t="shared" si="420"/>
        <v>0.17142857142857143</v>
      </c>
      <c r="AG360" s="4">
        <f t="shared" si="421"/>
        <v>0.39117647058823535</v>
      </c>
      <c r="AH360" s="4">
        <f t="shared" si="422"/>
        <v>2.5563909774436087</v>
      </c>
      <c r="AI360" s="4">
        <f t="shared" si="423"/>
        <v>11.442857142857143</v>
      </c>
      <c r="AJ360" s="4">
        <f t="shared" si="424"/>
        <v>5.2976190476190483</v>
      </c>
      <c r="AK360" s="4">
        <f t="shared" si="425"/>
        <v>6.1452380952380956</v>
      </c>
      <c r="AL360" s="4">
        <f t="shared" si="426"/>
        <v>-2.1932142857142858</v>
      </c>
      <c r="AM360" s="4">
        <f t="shared" si="427"/>
        <v>2.1932142857142858</v>
      </c>
      <c r="AN360" s="4">
        <f t="shared" si="428"/>
        <v>5.7214285714285715</v>
      </c>
      <c r="AO360" s="4">
        <f t="shared" si="429"/>
        <v>2.6488095238095242</v>
      </c>
      <c r="AP360" s="4">
        <f t="shared" si="430"/>
        <v>3.0726190476190478</v>
      </c>
      <c r="AQ360" s="4">
        <f t="shared" si="431"/>
        <v>-1.0966071428571429</v>
      </c>
      <c r="AR360" s="4">
        <f t="shared" si="432"/>
        <v>1.0966071428571429</v>
      </c>
      <c r="AS360" s="4">
        <f t="shared" si="433"/>
        <v>1.3977626530710336</v>
      </c>
      <c r="AT360" s="4">
        <f t="shared" si="434"/>
        <v>1.2098110932154851</v>
      </c>
      <c r="AU360" s="4">
        <f t="shared" si="435"/>
        <v>1.256152724860659</v>
      </c>
      <c r="AV360" s="4">
        <f t="shared" si="436"/>
        <v>-0.83144344140209425</v>
      </c>
      <c r="AW360" s="4">
        <f t="shared" si="437"/>
        <v>0.83144344140209425</v>
      </c>
      <c r="AX360" s="4">
        <f t="shared" si="438"/>
        <v>251.59727755278604</v>
      </c>
      <c r="AY360" s="4">
        <f t="shared" si="439"/>
        <v>217.7659967787873</v>
      </c>
      <c r="AZ360" s="4">
        <f t="shared" si="440"/>
        <v>226.10749047491859</v>
      </c>
      <c r="BA360" s="4">
        <f t="shared" si="441"/>
        <v>-149.65981945237695</v>
      </c>
      <c r="BB360" s="4">
        <f t="shared" si="442"/>
        <v>149.65981945237695</v>
      </c>
      <c r="BC360" s="4">
        <f t="shared" si="443"/>
        <v>9</v>
      </c>
      <c r="BD360" s="4">
        <f t="shared" si="444"/>
        <v>0.7142857142857143</v>
      </c>
      <c r="BE360" s="4">
        <f t="shared" si="445"/>
        <v>4.8333333333333339</v>
      </c>
      <c r="BF360" s="4">
        <f t="shared" si="446"/>
        <v>-0.60882352941176476</v>
      </c>
      <c r="BG360" s="4">
        <f t="shared" si="447"/>
        <v>1.5563909774436091</v>
      </c>
      <c r="BH360" s="4">
        <f t="shared" si="448"/>
        <v>5.7266583975400875</v>
      </c>
      <c r="BI360" s="4">
        <f t="shared" si="449"/>
        <v>7.1341269841269854</v>
      </c>
      <c r="BJ360" s="4">
        <f t="shared" si="450"/>
        <v>0.8027132696518533</v>
      </c>
      <c r="BK360" s="4">
        <f t="shared" si="451"/>
        <v>1.5508366940237821</v>
      </c>
      <c r="BL360" s="4">
        <f t="shared" si="452"/>
        <v>2.5057738095238093</v>
      </c>
      <c r="BM360" s="4">
        <f t="shared" si="453"/>
        <v>0.6189053010808262</v>
      </c>
      <c r="BN360" s="3">
        <f t="shared" si="454"/>
        <v>0</v>
      </c>
      <c r="BO360" s="3">
        <v>100</v>
      </c>
      <c r="BP360" s="3">
        <f t="shared" si="455"/>
        <v>-1</v>
      </c>
      <c r="BQ360" s="3">
        <f t="shared" si="456"/>
        <v>-100</v>
      </c>
      <c r="BR360" s="3">
        <f t="shared" si="457"/>
        <v>1</v>
      </c>
      <c r="BS360" s="3">
        <f t="shared" si="458"/>
        <v>0.19999999999999996</v>
      </c>
      <c r="BT360" s="3">
        <f t="shared" si="471"/>
        <v>19.999999999999996</v>
      </c>
      <c r="BU360" s="3">
        <f t="shared" si="459"/>
        <v>0</v>
      </c>
      <c r="BV360" s="3">
        <f t="shared" si="460"/>
        <v>-1</v>
      </c>
      <c r="BW360" s="3">
        <f t="shared" si="472"/>
        <v>-100</v>
      </c>
      <c r="BX360" s="3">
        <f t="shared" si="461"/>
        <v>1</v>
      </c>
      <c r="BY360" s="3">
        <f t="shared" si="462"/>
        <v>0.33000000000000007</v>
      </c>
      <c r="BZ360" s="3">
        <f t="shared" si="473"/>
        <v>33.000000000000007</v>
      </c>
      <c r="CA360" s="3">
        <f t="shared" si="463"/>
        <v>0</v>
      </c>
      <c r="CB360" s="3">
        <f t="shared" si="464"/>
        <v>-1</v>
      </c>
      <c r="CC360" s="3">
        <f t="shared" si="465"/>
        <v>-100</v>
      </c>
      <c r="CD360" s="3">
        <f t="shared" si="466"/>
        <v>1</v>
      </c>
      <c r="CE360" s="3">
        <f t="shared" si="467"/>
        <v>0</v>
      </c>
      <c r="CF360" s="3">
        <f t="shared" si="474"/>
        <v>1</v>
      </c>
      <c r="CG360" s="16" t="str">
        <f t="shared" si="475"/>
        <v/>
      </c>
      <c r="CI360" s="12">
        <f t="shared" si="476"/>
        <v>1</v>
      </c>
      <c r="CJ360" s="12">
        <f t="shared" si="477"/>
        <v>1</v>
      </c>
      <c r="CK360" s="12">
        <f t="shared" si="478"/>
        <v>2</v>
      </c>
      <c r="CL360" s="12" t="str">
        <f t="shared" si="479"/>
        <v>Over2.5</v>
      </c>
      <c r="CM360" s="12">
        <f t="shared" si="468"/>
        <v>1</v>
      </c>
      <c r="CN360" s="12">
        <f t="shared" si="469"/>
        <v>0</v>
      </c>
      <c r="CO360" s="12">
        <f t="shared" si="480"/>
        <v>1</v>
      </c>
      <c r="CP360" s="12" t="str">
        <f t="shared" si="481"/>
        <v/>
      </c>
    </row>
    <row r="361" spans="1:94" x14ac:dyDescent="0.25">
      <c r="A361" t="s">
        <v>127</v>
      </c>
      <c r="B361" t="s">
        <v>266</v>
      </c>
      <c r="C361" t="s">
        <v>134</v>
      </c>
      <c r="D361" t="s">
        <v>13</v>
      </c>
      <c r="E361" t="s">
        <v>22</v>
      </c>
      <c r="F361" s="3">
        <v>1</v>
      </c>
      <c r="G361" s="3">
        <v>2</v>
      </c>
      <c r="H361" s="3" t="str">
        <f t="shared" si="470"/>
        <v>A</v>
      </c>
      <c r="I361" s="3">
        <v>2.15</v>
      </c>
      <c r="J361" s="3">
        <v>3.6</v>
      </c>
      <c r="K361" s="3">
        <v>3.2</v>
      </c>
      <c r="L361" s="3">
        <v>1.5</v>
      </c>
      <c r="M361" s="3">
        <v>2.63</v>
      </c>
      <c r="N361" s="3">
        <f t="shared" si="402"/>
        <v>3</v>
      </c>
      <c r="O361" s="3">
        <f t="shared" si="403"/>
        <v>5.5394056847545281E-2</v>
      </c>
      <c r="P361" s="3">
        <f t="shared" si="404"/>
        <v>4.6894803548795938E-2</v>
      </c>
      <c r="Q361" s="3">
        <f t="shared" si="405"/>
        <v>2.2690972222222223</v>
      </c>
      <c r="R361" s="3">
        <f t="shared" si="406"/>
        <v>3.7994186046511631</v>
      </c>
      <c r="S361" s="3">
        <f t="shared" si="407"/>
        <v>3.3772609819121451</v>
      </c>
      <c r="T361" s="3">
        <f t="shared" si="408"/>
        <v>1.583091085271318</v>
      </c>
      <c r="U361" s="3">
        <f t="shared" si="409"/>
        <v>2.7756863695090441</v>
      </c>
      <c r="V361" s="4">
        <f t="shared" si="410"/>
        <v>0.46511627906976744</v>
      </c>
      <c r="W361" s="4">
        <f t="shared" si="411"/>
        <v>0.27777777777777779</v>
      </c>
      <c r="X361" s="4">
        <f t="shared" si="412"/>
        <v>0.3125</v>
      </c>
      <c r="Y361" s="4">
        <f t="shared" si="413"/>
        <v>0.66666666666666663</v>
      </c>
      <c r="Z361" s="4">
        <f t="shared" si="414"/>
        <v>0.38022813688212931</v>
      </c>
      <c r="AA361" s="4">
        <f t="shared" si="415"/>
        <v>0.59722222222222221</v>
      </c>
      <c r="AB361" s="4">
        <f t="shared" si="416"/>
        <v>0.67187499999999989</v>
      </c>
      <c r="AC361" s="4">
        <f t="shared" si="417"/>
        <v>1.6744186046511629</v>
      </c>
      <c r="AD361" s="4">
        <f t="shared" si="418"/>
        <v>1.125</v>
      </c>
      <c r="AE361" s="4">
        <f t="shared" si="419"/>
        <v>1.488372093023256</v>
      </c>
      <c r="AF361" s="4">
        <f t="shared" si="420"/>
        <v>0.88888888888888895</v>
      </c>
      <c r="AG361" s="4">
        <f t="shared" si="421"/>
        <v>0.57034220532319391</v>
      </c>
      <c r="AH361" s="4">
        <f t="shared" si="422"/>
        <v>1.7533333333333332</v>
      </c>
      <c r="AI361" s="4">
        <f t="shared" si="423"/>
        <v>-1.1081637596899228</v>
      </c>
      <c r="AJ361" s="4">
        <f t="shared" si="424"/>
        <v>-1.5303213824289408</v>
      </c>
      <c r="AK361" s="4">
        <f t="shared" si="425"/>
        <v>0.42215762273901802</v>
      </c>
      <c r="AL361" s="4">
        <f t="shared" si="426"/>
        <v>-1.1925952842377261</v>
      </c>
      <c r="AM361" s="4">
        <f t="shared" si="427"/>
        <v>1.1925952842377261</v>
      </c>
      <c r="AN361" s="4">
        <f t="shared" si="428"/>
        <v>-0.55408187984496138</v>
      </c>
      <c r="AO361" s="4">
        <f t="shared" si="429"/>
        <v>-0.76516069121447039</v>
      </c>
      <c r="AP361" s="4">
        <f t="shared" si="430"/>
        <v>0.21107881136950901</v>
      </c>
      <c r="AQ361" s="4">
        <f t="shared" si="431"/>
        <v>-0.59629764211886305</v>
      </c>
      <c r="AR361" s="4">
        <f t="shared" si="432"/>
        <v>0.59629764211886305</v>
      </c>
      <c r="AS361" s="4">
        <f t="shared" si="433"/>
        <v>-0.50597168922966407</v>
      </c>
      <c r="AT361" s="4">
        <f t="shared" si="434"/>
        <v>-0.6531335545023299</v>
      </c>
      <c r="AU361" s="4">
        <f t="shared" si="435"/>
        <v>0.20802521495970736</v>
      </c>
      <c r="AV361" s="4">
        <f t="shared" si="436"/>
        <v>-0.53769273116015315</v>
      </c>
      <c r="AW361" s="4">
        <f t="shared" si="437"/>
        <v>0.53769273116015315</v>
      </c>
      <c r="AX361" s="4">
        <f t="shared" si="438"/>
        <v>-91.074904061339538</v>
      </c>
      <c r="AY361" s="4">
        <f t="shared" si="439"/>
        <v>-117.56403981041939</v>
      </c>
      <c r="AZ361" s="4">
        <f t="shared" si="440"/>
        <v>37.444538692747322</v>
      </c>
      <c r="BA361" s="4">
        <f t="shared" si="441"/>
        <v>-96.784691608827572</v>
      </c>
      <c r="BB361" s="4">
        <f t="shared" si="442"/>
        <v>96.784691608827572</v>
      </c>
      <c r="BC361" s="4">
        <f t="shared" si="443"/>
        <v>-0.32812500000000006</v>
      </c>
      <c r="BD361" s="4">
        <f t="shared" si="444"/>
        <v>-0.40277777777777779</v>
      </c>
      <c r="BE361" s="4">
        <f t="shared" si="445"/>
        <v>0.12499999999999997</v>
      </c>
      <c r="BF361" s="4">
        <f t="shared" si="446"/>
        <v>-0.42965779467680604</v>
      </c>
      <c r="BG361" s="4">
        <f t="shared" si="447"/>
        <v>0.75333333333333319</v>
      </c>
      <c r="BH361" s="4">
        <f t="shared" si="448"/>
        <v>0.79037201264615098</v>
      </c>
      <c r="BI361" s="4">
        <f t="shared" si="449"/>
        <v>3.1485922695951771</v>
      </c>
      <c r="BJ361" s="4">
        <f t="shared" si="450"/>
        <v>0.25102393227554076</v>
      </c>
      <c r="BK361" s="4">
        <f t="shared" si="451"/>
        <v>0.84329221269559318</v>
      </c>
      <c r="BL361" s="4">
        <f t="shared" si="452"/>
        <v>2.1793887273901813</v>
      </c>
      <c r="BM361" s="4">
        <f t="shared" si="453"/>
        <v>0.38693978825220221</v>
      </c>
      <c r="BN361" s="3">
        <f t="shared" si="454"/>
        <v>0</v>
      </c>
      <c r="BO361" s="3">
        <v>100</v>
      </c>
      <c r="BP361" s="3">
        <f t="shared" si="455"/>
        <v>-1</v>
      </c>
      <c r="BQ361" s="3">
        <f t="shared" si="456"/>
        <v>-100</v>
      </c>
      <c r="BR361" s="3">
        <f t="shared" si="457"/>
        <v>1</v>
      </c>
      <c r="BS361" s="3">
        <f t="shared" si="458"/>
        <v>2.2000000000000002</v>
      </c>
      <c r="BT361" s="3">
        <f t="shared" si="471"/>
        <v>220.00000000000003</v>
      </c>
      <c r="BU361" s="3">
        <f t="shared" si="459"/>
        <v>0</v>
      </c>
      <c r="BV361" s="3">
        <f t="shared" si="460"/>
        <v>-1</v>
      </c>
      <c r="BW361" s="3">
        <f t="shared" si="472"/>
        <v>-100</v>
      </c>
      <c r="BX361" s="3">
        <f t="shared" si="461"/>
        <v>1</v>
      </c>
      <c r="BY361" s="3">
        <f t="shared" si="462"/>
        <v>0.5</v>
      </c>
      <c r="BZ361" s="3">
        <f t="shared" si="473"/>
        <v>50</v>
      </c>
      <c r="CA361" s="3">
        <f t="shared" si="463"/>
        <v>0</v>
      </c>
      <c r="CB361" s="3">
        <f t="shared" si="464"/>
        <v>-1</v>
      </c>
      <c r="CC361" s="3">
        <f t="shared" si="465"/>
        <v>-100</v>
      </c>
      <c r="CD361" s="3">
        <f t="shared" si="466"/>
        <v>1</v>
      </c>
      <c r="CE361" s="3">
        <f t="shared" si="467"/>
        <v>0</v>
      </c>
      <c r="CF361" s="3">
        <f t="shared" si="474"/>
        <v>1</v>
      </c>
      <c r="CG361" s="16" t="str">
        <f t="shared" si="475"/>
        <v/>
      </c>
      <c r="CI361" s="12">
        <f t="shared" si="476"/>
        <v>1</v>
      </c>
      <c r="CJ361" s="12">
        <f t="shared" si="477"/>
        <v>0</v>
      </c>
      <c r="CK361" s="12">
        <f t="shared" si="478"/>
        <v>1</v>
      </c>
      <c r="CL361" s="12" t="str">
        <f t="shared" si="479"/>
        <v/>
      </c>
      <c r="CM361" s="12">
        <f t="shared" si="468"/>
        <v>1</v>
      </c>
      <c r="CN361" s="12">
        <f t="shared" si="469"/>
        <v>0</v>
      </c>
      <c r="CO361" s="12">
        <f t="shared" si="480"/>
        <v>1</v>
      </c>
      <c r="CP361" s="12" t="str">
        <f t="shared" si="481"/>
        <v/>
      </c>
    </row>
    <row r="362" spans="1:94" x14ac:dyDescent="0.25">
      <c r="A362" t="s">
        <v>127</v>
      </c>
      <c r="B362" t="s">
        <v>266</v>
      </c>
      <c r="C362" t="s">
        <v>134</v>
      </c>
      <c r="D362" t="s">
        <v>17</v>
      </c>
      <c r="E362" t="s">
        <v>135</v>
      </c>
      <c r="F362" s="3">
        <v>1</v>
      </c>
      <c r="G362" s="3">
        <v>0</v>
      </c>
      <c r="H362" s="3" t="str">
        <f t="shared" si="470"/>
        <v>H</v>
      </c>
      <c r="I362" s="3">
        <v>1.4</v>
      </c>
      <c r="J362" s="3">
        <v>5</v>
      </c>
      <c r="K362" s="3">
        <v>7</v>
      </c>
      <c r="L362" s="3">
        <v>1.53</v>
      </c>
      <c r="M362" s="3">
        <v>2.5</v>
      </c>
      <c r="N362" s="3">
        <f t="shared" si="402"/>
        <v>1</v>
      </c>
      <c r="O362" s="3">
        <f t="shared" si="403"/>
        <v>5.7142857142857162E-2</v>
      </c>
      <c r="P362" s="3">
        <f t="shared" si="404"/>
        <v>5.3594771241830097E-2</v>
      </c>
      <c r="Q362" s="3">
        <f t="shared" si="405"/>
        <v>1.48</v>
      </c>
      <c r="R362" s="3">
        <f t="shared" si="406"/>
        <v>5.2857142857142856</v>
      </c>
      <c r="S362" s="3">
        <f t="shared" si="407"/>
        <v>7.4</v>
      </c>
      <c r="T362" s="3">
        <f t="shared" si="408"/>
        <v>1.6174285714285714</v>
      </c>
      <c r="U362" s="3">
        <f t="shared" si="409"/>
        <v>2.6428571428571428</v>
      </c>
      <c r="V362" s="4">
        <f t="shared" si="410"/>
        <v>0.7142857142857143</v>
      </c>
      <c r="W362" s="4">
        <f t="shared" si="411"/>
        <v>0.2</v>
      </c>
      <c r="X362" s="4">
        <f t="shared" si="412"/>
        <v>0.14285714285714285</v>
      </c>
      <c r="Y362" s="4">
        <f t="shared" si="413"/>
        <v>0.65359477124183007</v>
      </c>
      <c r="Z362" s="4">
        <f t="shared" si="414"/>
        <v>0.4</v>
      </c>
      <c r="AA362" s="4">
        <f t="shared" si="415"/>
        <v>0.27999999999999997</v>
      </c>
      <c r="AB362" s="4">
        <f t="shared" si="416"/>
        <v>0.19999999999999998</v>
      </c>
      <c r="AC362" s="4">
        <f t="shared" si="417"/>
        <v>3.5714285714285716</v>
      </c>
      <c r="AD362" s="4">
        <f t="shared" si="418"/>
        <v>0.7142857142857143</v>
      </c>
      <c r="AE362" s="4">
        <f t="shared" si="419"/>
        <v>5</v>
      </c>
      <c r="AF362" s="4">
        <f t="shared" si="420"/>
        <v>1.4</v>
      </c>
      <c r="AG362" s="4">
        <f t="shared" si="421"/>
        <v>0.61199999999999999</v>
      </c>
      <c r="AH362" s="4">
        <f t="shared" si="422"/>
        <v>1.6339869281045751</v>
      </c>
      <c r="AI362" s="4">
        <f t="shared" si="423"/>
        <v>-5.92</v>
      </c>
      <c r="AJ362" s="4">
        <f t="shared" si="424"/>
        <v>-3.8057142857142856</v>
      </c>
      <c r="AK362" s="4">
        <f t="shared" si="425"/>
        <v>-2.1142857142857148</v>
      </c>
      <c r="AL362" s="4">
        <f t="shared" si="426"/>
        <v>-1.0254285714285714</v>
      </c>
      <c r="AM362" s="4">
        <f t="shared" si="427"/>
        <v>1.0254285714285714</v>
      </c>
      <c r="AN362" s="4">
        <f t="shared" si="428"/>
        <v>-2.96</v>
      </c>
      <c r="AO362" s="4">
        <f t="shared" si="429"/>
        <v>-1.9028571428571428</v>
      </c>
      <c r="AP362" s="4">
        <f t="shared" si="430"/>
        <v>-1.0571428571428574</v>
      </c>
      <c r="AQ362" s="4">
        <f t="shared" si="431"/>
        <v>-0.51271428571428568</v>
      </c>
      <c r="AR362" s="4">
        <f t="shared" si="432"/>
        <v>0.51271428571428568</v>
      </c>
      <c r="AS362" s="4">
        <f t="shared" si="433"/>
        <v>-1.2449972115222261</v>
      </c>
      <c r="AT362" s="4">
        <f t="shared" si="434"/>
        <v>-1.0869374394022107</v>
      </c>
      <c r="AU362" s="4">
        <f t="shared" si="435"/>
        <v>-0.81316879999086944</v>
      </c>
      <c r="AV362" s="4">
        <f t="shared" si="436"/>
        <v>-0.47376722488755685</v>
      </c>
      <c r="AW362" s="4">
        <f t="shared" si="437"/>
        <v>0.47376722488755685</v>
      </c>
      <c r="AX362" s="4">
        <f t="shared" si="438"/>
        <v>-224.09949807400071</v>
      </c>
      <c r="AY362" s="4">
        <f t="shared" si="439"/>
        <v>-195.64873909239793</v>
      </c>
      <c r="AZ362" s="4">
        <f t="shared" si="440"/>
        <v>-146.37038399835652</v>
      </c>
      <c r="BA362" s="4">
        <f t="shared" si="441"/>
        <v>-85.278100479760241</v>
      </c>
      <c r="BB362" s="4">
        <f t="shared" si="442"/>
        <v>85.278100479760241</v>
      </c>
      <c r="BC362" s="4">
        <f t="shared" si="443"/>
        <v>-0.79999999999999993</v>
      </c>
      <c r="BD362" s="4">
        <f t="shared" si="444"/>
        <v>-0.72</v>
      </c>
      <c r="BE362" s="4">
        <f t="shared" si="445"/>
        <v>-0.28571428571428575</v>
      </c>
      <c r="BF362" s="4">
        <f t="shared" si="446"/>
        <v>-0.38799999999999996</v>
      </c>
      <c r="BG362" s="4">
        <f t="shared" si="447"/>
        <v>0.63398692810457513</v>
      </c>
      <c r="BH362" s="4">
        <f t="shared" si="448"/>
        <v>3.0000018140584084</v>
      </c>
      <c r="BI362" s="4">
        <f t="shared" si="449"/>
        <v>4.7219047619047618</v>
      </c>
      <c r="BJ362" s="4">
        <f t="shared" si="450"/>
        <v>0.63533721354605266</v>
      </c>
      <c r="BK362" s="4">
        <f t="shared" si="451"/>
        <v>0.72508749647957527</v>
      </c>
      <c r="BL362" s="4">
        <f t="shared" si="452"/>
        <v>2.1301428571428573</v>
      </c>
      <c r="BM362" s="4">
        <f t="shared" si="453"/>
        <v>0.34039383511213378</v>
      </c>
      <c r="BN362" s="3">
        <f t="shared" si="454"/>
        <v>1</v>
      </c>
      <c r="BO362" s="3">
        <v>100</v>
      </c>
      <c r="BP362" s="3">
        <f t="shared" si="455"/>
        <v>0.39999999999999991</v>
      </c>
      <c r="BQ362" s="3">
        <f t="shared" si="456"/>
        <v>39.999999999999993</v>
      </c>
      <c r="BR362" s="3">
        <f t="shared" si="457"/>
        <v>0</v>
      </c>
      <c r="BS362" s="3">
        <f t="shared" si="458"/>
        <v>-1</v>
      </c>
      <c r="BT362" s="3">
        <f t="shared" si="471"/>
        <v>-100</v>
      </c>
      <c r="BU362" s="3">
        <f t="shared" si="459"/>
        <v>0</v>
      </c>
      <c r="BV362" s="3">
        <f t="shared" si="460"/>
        <v>-1</v>
      </c>
      <c r="BW362" s="3">
        <f t="shared" si="472"/>
        <v>-100</v>
      </c>
      <c r="BX362" s="3">
        <f t="shared" si="461"/>
        <v>0</v>
      </c>
      <c r="BY362" s="3">
        <f t="shared" si="462"/>
        <v>-1</v>
      </c>
      <c r="BZ362" s="3">
        <f t="shared" si="473"/>
        <v>-100</v>
      </c>
      <c r="CA362" s="3">
        <f t="shared" si="463"/>
        <v>1</v>
      </c>
      <c r="CB362" s="3">
        <f t="shared" si="464"/>
        <v>1.5</v>
      </c>
      <c r="CC362" s="3">
        <f t="shared" si="465"/>
        <v>150</v>
      </c>
      <c r="CD362" s="3">
        <f t="shared" si="466"/>
        <v>1</v>
      </c>
      <c r="CE362" s="3">
        <f t="shared" si="467"/>
        <v>1</v>
      </c>
      <c r="CF362" s="3">
        <f t="shared" si="474"/>
        <v>2</v>
      </c>
      <c r="CG362" s="16" t="str">
        <f t="shared" si="475"/>
        <v>BackCasa</v>
      </c>
      <c r="CI362" s="12">
        <f t="shared" si="476"/>
        <v>1</v>
      </c>
      <c r="CJ362" s="12">
        <f t="shared" si="477"/>
        <v>0</v>
      </c>
      <c r="CK362" s="12">
        <f t="shared" si="478"/>
        <v>1</v>
      </c>
      <c r="CL362" s="12" t="str">
        <f t="shared" si="479"/>
        <v/>
      </c>
      <c r="CM362" s="12">
        <f t="shared" si="468"/>
        <v>1</v>
      </c>
      <c r="CN362" s="12">
        <f t="shared" si="469"/>
        <v>1</v>
      </c>
      <c r="CO362" s="12">
        <f t="shared" si="480"/>
        <v>2</v>
      </c>
      <c r="CP362" s="12" t="str">
        <f t="shared" si="481"/>
        <v>Under2.5</v>
      </c>
    </row>
    <row r="363" spans="1:94" x14ac:dyDescent="0.25">
      <c r="A363" t="s">
        <v>127</v>
      </c>
      <c r="B363" t="s">
        <v>266</v>
      </c>
      <c r="C363" t="s">
        <v>134</v>
      </c>
      <c r="D363" t="s">
        <v>20</v>
      </c>
      <c r="E363" t="s">
        <v>15</v>
      </c>
      <c r="F363" s="3">
        <v>1</v>
      </c>
      <c r="G363" s="3">
        <v>1</v>
      </c>
      <c r="H363" s="3" t="str">
        <f t="shared" si="470"/>
        <v>D</v>
      </c>
      <c r="I363" s="3">
        <v>1.57</v>
      </c>
      <c r="J363" s="3">
        <v>4.75</v>
      </c>
      <c r="K363" s="3">
        <v>5</v>
      </c>
      <c r="L363" s="3">
        <v>1.36</v>
      </c>
      <c r="M363" s="3">
        <v>3.2</v>
      </c>
      <c r="N363" s="3">
        <f t="shared" si="402"/>
        <v>2</v>
      </c>
      <c r="O363" s="3">
        <f t="shared" si="403"/>
        <v>4.7468990948709378E-2</v>
      </c>
      <c r="P363" s="3">
        <f t="shared" si="404"/>
        <v>4.7794117647058765E-2</v>
      </c>
      <c r="Q363" s="3">
        <f t="shared" si="405"/>
        <v>1.6445263157894738</v>
      </c>
      <c r="R363" s="3">
        <f t="shared" si="406"/>
        <v>4.9754777070063696</v>
      </c>
      <c r="S363" s="3">
        <f t="shared" si="407"/>
        <v>5.2373449547435467</v>
      </c>
      <c r="T363" s="3">
        <f t="shared" si="408"/>
        <v>1.4245578276902449</v>
      </c>
      <c r="U363" s="3">
        <f t="shared" si="409"/>
        <v>3.3519007710358704</v>
      </c>
      <c r="V363" s="4">
        <f t="shared" si="410"/>
        <v>0.63694267515923564</v>
      </c>
      <c r="W363" s="4">
        <f t="shared" si="411"/>
        <v>0.21052631578947367</v>
      </c>
      <c r="X363" s="4">
        <f t="shared" si="412"/>
        <v>0.2</v>
      </c>
      <c r="Y363" s="4">
        <f t="shared" si="413"/>
        <v>0.73529411764705876</v>
      </c>
      <c r="Z363" s="4">
        <f t="shared" si="414"/>
        <v>0.3125</v>
      </c>
      <c r="AA363" s="4">
        <f t="shared" si="415"/>
        <v>0.33052631578947372</v>
      </c>
      <c r="AB363" s="4">
        <f t="shared" si="416"/>
        <v>0.314</v>
      </c>
      <c r="AC363" s="4">
        <f t="shared" si="417"/>
        <v>3.0254777070063694</v>
      </c>
      <c r="AD363" s="4">
        <f t="shared" si="418"/>
        <v>0.95</v>
      </c>
      <c r="AE363" s="4">
        <f t="shared" si="419"/>
        <v>3.1847133757961781</v>
      </c>
      <c r="AF363" s="4">
        <f t="shared" si="420"/>
        <v>1.0526315789473684</v>
      </c>
      <c r="AG363" s="4">
        <f t="shared" si="421"/>
        <v>0.42499999999999999</v>
      </c>
      <c r="AH363" s="4">
        <f t="shared" si="422"/>
        <v>2.3529411764705883</v>
      </c>
      <c r="AI363" s="4">
        <f t="shared" si="423"/>
        <v>-3.5928186389540731</v>
      </c>
      <c r="AJ363" s="4">
        <f t="shared" si="424"/>
        <v>-3.330951391216896</v>
      </c>
      <c r="AK363" s="4">
        <f t="shared" si="425"/>
        <v>-0.26186724773717707</v>
      </c>
      <c r="AL363" s="4">
        <f t="shared" si="426"/>
        <v>-1.9273429433456255</v>
      </c>
      <c r="AM363" s="4">
        <f t="shared" si="427"/>
        <v>1.9273429433456255</v>
      </c>
      <c r="AN363" s="4">
        <f t="shared" si="428"/>
        <v>-1.7964093194770365</v>
      </c>
      <c r="AO363" s="4">
        <f t="shared" si="429"/>
        <v>-1.665475695608448</v>
      </c>
      <c r="AP363" s="4">
        <f t="shared" si="430"/>
        <v>-0.13093362386858853</v>
      </c>
      <c r="AQ363" s="4">
        <f t="shared" si="431"/>
        <v>-0.96367147167281275</v>
      </c>
      <c r="AR363" s="4">
        <f t="shared" si="432"/>
        <v>0.96367147167281275</v>
      </c>
      <c r="AS363" s="4">
        <f t="shared" si="433"/>
        <v>-1.0628496711161177</v>
      </c>
      <c r="AT363" s="4">
        <f t="shared" si="434"/>
        <v>-1.030061403757863</v>
      </c>
      <c r="AU363" s="4">
        <f t="shared" si="435"/>
        <v>-0.13019300206947743</v>
      </c>
      <c r="AV363" s="4">
        <f t="shared" si="436"/>
        <v>-0.76689996495427459</v>
      </c>
      <c r="AW363" s="4">
        <f t="shared" si="437"/>
        <v>0.76689996495427459</v>
      </c>
      <c r="AX363" s="4">
        <f t="shared" si="438"/>
        <v>-191.31294080090117</v>
      </c>
      <c r="AY363" s="4">
        <f t="shared" si="439"/>
        <v>-185.41105267641535</v>
      </c>
      <c r="AZ363" s="4">
        <f t="shared" si="440"/>
        <v>-23.434740372505935</v>
      </c>
      <c r="BA363" s="4">
        <f t="shared" si="441"/>
        <v>-138.04199369176945</v>
      </c>
      <c r="BB363" s="4">
        <f t="shared" si="442"/>
        <v>138.04199369176945</v>
      </c>
      <c r="BC363" s="4">
        <f t="shared" si="443"/>
        <v>-0.68600000000000005</v>
      </c>
      <c r="BD363" s="4">
        <f t="shared" si="444"/>
        <v>-0.66947368421052633</v>
      </c>
      <c r="BE363" s="4">
        <f t="shared" si="445"/>
        <v>-4.9999999999999947E-2</v>
      </c>
      <c r="BF363" s="4">
        <f t="shared" si="446"/>
        <v>-0.57500000000000007</v>
      </c>
      <c r="BG363" s="4">
        <f t="shared" si="447"/>
        <v>1.3529411764705883</v>
      </c>
      <c r="BH363" s="4">
        <f t="shared" si="448"/>
        <v>2.0030043018136117</v>
      </c>
      <c r="BI363" s="4">
        <f t="shared" si="449"/>
        <v>3.9524496591797966</v>
      </c>
      <c r="BJ363" s="4">
        <f t="shared" si="450"/>
        <v>0.5067754113354781</v>
      </c>
      <c r="BK363" s="4">
        <f t="shared" si="451"/>
        <v>1.3628372649117304</v>
      </c>
      <c r="BL363" s="4">
        <f t="shared" si="452"/>
        <v>2.3882292993630578</v>
      </c>
      <c r="BM363" s="4">
        <f t="shared" si="453"/>
        <v>0.57064757779966935</v>
      </c>
      <c r="BN363" s="3">
        <f t="shared" si="454"/>
        <v>0</v>
      </c>
      <c r="BO363" s="3">
        <v>100</v>
      </c>
      <c r="BP363" s="3">
        <f t="shared" si="455"/>
        <v>-1</v>
      </c>
      <c r="BQ363" s="3">
        <f t="shared" si="456"/>
        <v>-100</v>
      </c>
      <c r="BR363" s="3">
        <f t="shared" si="457"/>
        <v>0</v>
      </c>
      <c r="BS363" s="3">
        <f t="shared" si="458"/>
        <v>-1</v>
      </c>
      <c r="BT363" s="3">
        <f t="shared" si="471"/>
        <v>-100</v>
      </c>
      <c r="BU363" s="3">
        <f t="shared" si="459"/>
        <v>1</v>
      </c>
      <c r="BV363" s="3">
        <f t="shared" si="460"/>
        <v>3.75</v>
      </c>
      <c r="BW363" s="3">
        <f t="shared" si="472"/>
        <v>375</v>
      </c>
      <c r="BX363" s="3">
        <f t="shared" si="461"/>
        <v>0</v>
      </c>
      <c r="BY363" s="3">
        <f t="shared" si="462"/>
        <v>-1</v>
      </c>
      <c r="BZ363" s="3">
        <f t="shared" si="473"/>
        <v>-100</v>
      </c>
      <c r="CA363" s="3">
        <f t="shared" si="463"/>
        <v>1</v>
      </c>
      <c r="CB363" s="3">
        <f t="shared" si="464"/>
        <v>2.2000000000000002</v>
      </c>
      <c r="CC363" s="3">
        <f t="shared" si="465"/>
        <v>220.00000000000003</v>
      </c>
      <c r="CD363" s="3">
        <f t="shared" si="466"/>
        <v>1</v>
      </c>
      <c r="CE363" s="3">
        <f t="shared" si="467"/>
        <v>0</v>
      </c>
      <c r="CF363" s="3">
        <f t="shared" si="474"/>
        <v>1</v>
      </c>
      <c r="CG363" s="16" t="str">
        <f t="shared" si="475"/>
        <v/>
      </c>
      <c r="CI363" s="12">
        <f t="shared" si="476"/>
        <v>1</v>
      </c>
      <c r="CJ363" s="12">
        <f t="shared" si="477"/>
        <v>0</v>
      </c>
      <c r="CK363" s="12">
        <f t="shared" si="478"/>
        <v>1</v>
      </c>
      <c r="CL363" s="12" t="str">
        <f t="shared" si="479"/>
        <v/>
      </c>
      <c r="CM363" s="12">
        <f t="shared" si="468"/>
        <v>1</v>
      </c>
      <c r="CN363" s="12">
        <f t="shared" si="469"/>
        <v>0</v>
      </c>
      <c r="CO363" s="12">
        <f t="shared" si="480"/>
        <v>1</v>
      </c>
      <c r="CP363" s="12" t="str">
        <f t="shared" si="481"/>
        <v/>
      </c>
    </row>
    <row r="364" spans="1:94" x14ac:dyDescent="0.25">
      <c r="A364" t="s">
        <v>127</v>
      </c>
      <c r="B364" t="s">
        <v>266</v>
      </c>
      <c r="C364" t="s">
        <v>134</v>
      </c>
      <c r="D364" t="s">
        <v>23</v>
      </c>
      <c r="E364" t="s">
        <v>11</v>
      </c>
      <c r="F364" s="3">
        <v>2</v>
      </c>
      <c r="G364" s="3">
        <v>1</v>
      </c>
      <c r="H364" s="3" t="str">
        <f t="shared" si="470"/>
        <v>H</v>
      </c>
      <c r="I364" s="3">
        <v>1.29</v>
      </c>
      <c r="J364" s="3">
        <v>6.5</v>
      </c>
      <c r="K364" s="3">
        <v>8</v>
      </c>
      <c r="L364" s="3">
        <v>1.22</v>
      </c>
      <c r="M364" s="3">
        <v>4.33</v>
      </c>
      <c r="N364" s="3">
        <f t="shared" si="402"/>
        <v>3</v>
      </c>
      <c r="O364" s="3">
        <f t="shared" si="403"/>
        <v>5.4039952295766192E-2</v>
      </c>
      <c r="P364" s="3">
        <f t="shared" si="404"/>
        <v>5.0619013364631038E-2</v>
      </c>
      <c r="Q364" s="3">
        <f t="shared" si="405"/>
        <v>1.3597115384615384</v>
      </c>
      <c r="R364" s="3">
        <f t="shared" si="406"/>
        <v>6.8512596899224807</v>
      </c>
      <c r="S364" s="3">
        <f t="shared" si="407"/>
        <v>8.4323196183661295</v>
      </c>
      <c r="T364" s="3">
        <f t="shared" si="408"/>
        <v>1.2859287418008347</v>
      </c>
      <c r="U364" s="3">
        <f t="shared" si="409"/>
        <v>4.5639929934406673</v>
      </c>
      <c r="V364" s="4">
        <f t="shared" si="410"/>
        <v>0.77519379844961234</v>
      </c>
      <c r="W364" s="4">
        <f t="shared" si="411"/>
        <v>0.15384615384615385</v>
      </c>
      <c r="X364" s="4">
        <f t="shared" si="412"/>
        <v>0.125</v>
      </c>
      <c r="Y364" s="4">
        <f t="shared" si="413"/>
        <v>0.81967213114754101</v>
      </c>
      <c r="Z364" s="4">
        <f t="shared" si="414"/>
        <v>0.23094688221709006</v>
      </c>
      <c r="AA364" s="4">
        <f t="shared" si="415"/>
        <v>0.19846153846153847</v>
      </c>
      <c r="AB364" s="4">
        <f t="shared" si="416"/>
        <v>0.16125</v>
      </c>
      <c r="AC364" s="4">
        <f t="shared" si="417"/>
        <v>5.0387596899224807</v>
      </c>
      <c r="AD364" s="4">
        <f t="shared" si="418"/>
        <v>0.8125</v>
      </c>
      <c r="AE364" s="4">
        <f t="shared" si="419"/>
        <v>6.2015503875968987</v>
      </c>
      <c r="AF364" s="4">
        <f t="shared" si="420"/>
        <v>1.2307692307692308</v>
      </c>
      <c r="AG364" s="4">
        <f t="shared" si="421"/>
        <v>0.28175519630484985</v>
      </c>
      <c r="AH364" s="4">
        <f t="shared" si="422"/>
        <v>3.5491803278688527</v>
      </c>
      <c r="AI364" s="4">
        <f t="shared" si="423"/>
        <v>-7.0726080799045912</v>
      </c>
      <c r="AJ364" s="4">
        <f t="shared" si="424"/>
        <v>-5.4915481514609423</v>
      </c>
      <c r="AK364" s="4">
        <f t="shared" si="425"/>
        <v>-1.5810599284436488</v>
      </c>
      <c r="AL364" s="4">
        <f t="shared" si="426"/>
        <v>-3.2780642516398326</v>
      </c>
      <c r="AM364" s="4">
        <f t="shared" si="427"/>
        <v>3.2780642516398326</v>
      </c>
      <c r="AN364" s="4">
        <f t="shared" si="428"/>
        <v>-3.5363040399522956</v>
      </c>
      <c r="AO364" s="4">
        <f t="shared" si="429"/>
        <v>-2.7457740757304712</v>
      </c>
      <c r="AP364" s="4">
        <f t="shared" si="430"/>
        <v>-0.79052996422182442</v>
      </c>
      <c r="AQ364" s="4">
        <f t="shared" si="431"/>
        <v>-1.6390321258199163</v>
      </c>
      <c r="AR364" s="4">
        <f t="shared" si="432"/>
        <v>1.6390321258199163</v>
      </c>
      <c r="AS364" s="4">
        <f t="shared" si="433"/>
        <v>-1.2952105630394148</v>
      </c>
      <c r="AT364" s="4">
        <f t="shared" si="434"/>
        <v>-1.2215311138940692</v>
      </c>
      <c r="AU364" s="4">
        <f t="shared" si="435"/>
        <v>-0.66893979637458778</v>
      </c>
      <c r="AV364" s="4">
        <f t="shared" si="436"/>
        <v>-1.0229716529946804</v>
      </c>
      <c r="AW364" s="4">
        <f t="shared" si="437"/>
        <v>1.0229716529946804</v>
      </c>
      <c r="AX364" s="4">
        <f t="shared" si="438"/>
        <v>-233.13790134709467</v>
      </c>
      <c r="AY364" s="4">
        <f t="shared" si="439"/>
        <v>-219.87560050093245</v>
      </c>
      <c r="AZ364" s="4">
        <f t="shared" si="440"/>
        <v>-120.40916334742579</v>
      </c>
      <c r="BA364" s="4">
        <f t="shared" si="441"/>
        <v>-184.13489753904247</v>
      </c>
      <c r="BB364" s="4">
        <f t="shared" si="442"/>
        <v>184.13489753904247</v>
      </c>
      <c r="BC364" s="4">
        <f t="shared" si="443"/>
        <v>-0.83875</v>
      </c>
      <c r="BD364" s="4">
        <f t="shared" si="444"/>
        <v>-0.80153846153846153</v>
      </c>
      <c r="BE364" s="4">
        <f t="shared" si="445"/>
        <v>-0.18749999999999994</v>
      </c>
      <c r="BF364" s="4">
        <f t="shared" si="446"/>
        <v>-0.71824480369515009</v>
      </c>
      <c r="BG364" s="4">
        <f t="shared" si="447"/>
        <v>2.5491803278688523</v>
      </c>
      <c r="BH364" s="4">
        <f t="shared" si="448"/>
        <v>3.7121116328642394</v>
      </c>
      <c r="BI364" s="4">
        <f t="shared" si="449"/>
        <v>5.5477636155833823</v>
      </c>
      <c r="BJ364" s="4">
        <f t="shared" si="450"/>
        <v>0.6691185656211287</v>
      </c>
      <c r="BK364" s="4">
        <f t="shared" si="451"/>
        <v>2.3179414614997316</v>
      </c>
      <c r="BL364" s="4">
        <f t="shared" si="452"/>
        <v>2.9249608676207508</v>
      </c>
      <c r="BM364" s="4">
        <f t="shared" si="453"/>
        <v>0.79246922143789678</v>
      </c>
      <c r="BN364" s="3">
        <f t="shared" si="454"/>
        <v>1</v>
      </c>
      <c r="BO364" s="3">
        <v>100</v>
      </c>
      <c r="BP364" s="3">
        <f t="shared" si="455"/>
        <v>0.29000000000000004</v>
      </c>
      <c r="BQ364" s="3">
        <f t="shared" si="456"/>
        <v>29.000000000000004</v>
      </c>
      <c r="BR364" s="3">
        <f t="shared" si="457"/>
        <v>0</v>
      </c>
      <c r="BS364" s="3">
        <f t="shared" si="458"/>
        <v>-1</v>
      </c>
      <c r="BT364" s="3">
        <f t="shared" si="471"/>
        <v>-100</v>
      </c>
      <c r="BU364" s="3">
        <f t="shared" si="459"/>
        <v>0</v>
      </c>
      <c r="BV364" s="3">
        <f t="shared" si="460"/>
        <v>-1</v>
      </c>
      <c r="BW364" s="3">
        <f t="shared" si="472"/>
        <v>-100</v>
      </c>
      <c r="BX364" s="3">
        <f t="shared" si="461"/>
        <v>1</v>
      </c>
      <c r="BY364" s="3">
        <f t="shared" si="462"/>
        <v>0.21999999999999997</v>
      </c>
      <c r="BZ364" s="3">
        <f t="shared" si="473"/>
        <v>21.999999999999996</v>
      </c>
      <c r="CA364" s="3">
        <f t="shared" si="463"/>
        <v>0</v>
      </c>
      <c r="CB364" s="3">
        <f t="shared" si="464"/>
        <v>-1</v>
      </c>
      <c r="CC364" s="3">
        <f t="shared" si="465"/>
        <v>-100</v>
      </c>
      <c r="CD364" s="3">
        <f t="shared" si="466"/>
        <v>1</v>
      </c>
      <c r="CE364" s="3">
        <f t="shared" si="467"/>
        <v>1</v>
      </c>
      <c r="CF364" s="3">
        <f t="shared" si="474"/>
        <v>2</v>
      </c>
      <c r="CG364" s="16" t="str">
        <f t="shared" si="475"/>
        <v>BackCasa</v>
      </c>
      <c r="CI364" s="12">
        <f t="shared" si="476"/>
        <v>1</v>
      </c>
      <c r="CJ364" s="12">
        <f t="shared" si="477"/>
        <v>0</v>
      </c>
      <c r="CK364" s="12">
        <f t="shared" si="478"/>
        <v>1</v>
      </c>
      <c r="CL364" s="12" t="str">
        <f t="shared" si="479"/>
        <v/>
      </c>
      <c r="CM364" s="12">
        <f t="shared" si="468"/>
        <v>1</v>
      </c>
      <c r="CN364" s="12">
        <f t="shared" si="469"/>
        <v>1</v>
      </c>
      <c r="CO364" s="12">
        <f t="shared" si="480"/>
        <v>2</v>
      </c>
      <c r="CP364" s="12" t="str">
        <f t="shared" si="481"/>
        <v>Under2.5</v>
      </c>
    </row>
    <row r="365" spans="1:94" x14ac:dyDescent="0.25">
      <c r="A365" t="s">
        <v>127</v>
      </c>
      <c r="B365" t="s">
        <v>266</v>
      </c>
      <c r="C365" t="s">
        <v>134</v>
      </c>
      <c r="D365" t="s">
        <v>14</v>
      </c>
      <c r="E365" t="s">
        <v>16</v>
      </c>
      <c r="F365" s="3">
        <v>3</v>
      </c>
      <c r="G365" s="3">
        <v>1</v>
      </c>
      <c r="H365" s="3" t="str">
        <f t="shared" si="470"/>
        <v>H</v>
      </c>
      <c r="I365" s="3">
        <v>1.85</v>
      </c>
      <c r="J365" s="3">
        <v>4</v>
      </c>
      <c r="K365" s="3">
        <v>3.8</v>
      </c>
      <c r="L365" s="3">
        <v>1.4</v>
      </c>
      <c r="M365" s="3">
        <v>3</v>
      </c>
      <c r="N365" s="3">
        <f t="shared" si="402"/>
        <v>4</v>
      </c>
      <c r="O365" s="3">
        <f t="shared" si="403"/>
        <v>5.3698435277382606E-2</v>
      </c>
      <c r="P365" s="3">
        <f t="shared" si="404"/>
        <v>4.7619047619047561E-2</v>
      </c>
      <c r="Q365" s="3">
        <f t="shared" si="405"/>
        <v>1.9493421052631579</v>
      </c>
      <c r="R365" s="3">
        <f t="shared" si="406"/>
        <v>4.2147937411095304</v>
      </c>
      <c r="S365" s="3">
        <f t="shared" si="407"/>
        <v>4.0040540540540537</v>
      </c>
      <c r="T365" s="3">
        <f t="shared" si="408"/>
        <v>1.4751778093883356</v>
      </c>
      <c r="U365" s="3">
        <f t="shared" si="409"/>
        <v>3.1610953058321476</v>
      </c>
      <c r="V365" s="4">
        <f t="shared" si="410"/>
        <v>0.54054054054054046</v>
      </c>
      <c r="W365" s="4">
        <f t="shared" si="411"/>
        <v>0.25</v>
      </c>
      <c r="X365" s="4">
        <f t="shared" si="412"/>
        <v>0.26315789473684209</v>
      </c>
      <c r="Y365" s="4">
        <f t="shared" si="413"/>
        <v>0.7142857142857143</v>
      </c>
      <c r="Z365" s="4">
        <f t="shared" si="414"/>
        <v>0.33333333333333331</v>
      </c>
      <c r="AA365" s="4">
        <f t="shared" si="415"/>
        <v>0.46250000000000002</v>
      </c>
      <c r="AB365" s="4">
        <f t="shared" si="416"/>
        <v>0.48684210526315796</v>
      </c>
      <c r="AC365" s="4">
        <f t="shared" si="417"/>
        <v>2.1621621621621618</v>
      </c>
      <c r="AD365" s="4">
        <f t="shared" si="418"/>
        <v>1.0526315789473684</v>
      </c>
      <c r="AE365" s="4">
        <f t="shared" si="419"/>
        <v>2.0540540540540539</v>
      </c>
      <c r="AF365" s="4">
        <f t="shared" si="420"/>
        <v>0.95</v>
      </c>
      <c r="AG365" s="4">
        <f t="shared" si="421"/>
        <v>0.46666666666666662</v>
      </c>
      <c r="AH365" s="4">
        <f t="shared" si="422"/>
        <v>2.1428571428571428</v>
      </c>
      <c r="AI365" s="4">
        <f t="shared" si="423"/>
        <v>-2.0547119487908958</v>
      </c>
      <c r="AJ365" s="4">
        <f t="shared" si="424"/>
        <v>-2.2654516358463725</v>
      </c>
      <c r="AK365" s="4">
        <f t="shared" si="425"/>
        <v>0.21073968705547674</v>
      </c>
      <c r="AL365" s="4">
        <f t="shared" si="426"/>
        <v>-1.6859174964438119</v>
      </c>
      <c r="AM365" s="4">
        <f t="shared" si="427"/>
        <v>1.6859174964438119</v>
      </c>
      <c r="AN365" s="4">
        <f t="shared" si="428"/>
        <v>-1.0273559743954479</v>
      </c>
      <c r="AO365" s="4">
        <f t="shared" si="429"/>
        <v>-1.1327258179231863</v>
      </c>
      <c r="AP365" s="4">
        <f t="shared" si="430"/>
        <v>0.10536984352773837</v>
      </c>
      <c r="AQ365" s="4">
        <f t="shared" si="431"/>
        <v>-0.84295874822190597</v>
      </c>
      <c r="AR365" s="4">
        <f t="shared" si="432"/>
        <v>0.84295874822190597</v>
      </c>
      <c r="AS365" s="4">
        <f t="shared" si="433"/>
        <v>-0.79889076887245558</v>
      </c>
      <c r="AT365" s="4">
        <f t="shared" si="434"/>
        <v>-0.84755095749011233</v>
      </c>
      <c r="AU365" s="4">
        <f t="shared" si="435"/>
        <v>0.1049824540332637</v>
      </c>
      <c r="AV365" s="4">
        <f t="shared" si="436"/>
        <v>-0.70039202461723249</v>
      </c>
      <c r="AW365" s="4">
        <f t="shared" si="437"/>
        <v>0.70039202461723249</v>
      </c>
      <c r="AX365" s="4">
        <f t="shared" si="438"/>
        <v>-143.800338397042</v>
      </c>
      <c r="AY365" s="4">
        <f t="shared" si="439"/>
        <v>-152.55917234822022</v>
      </c>
      <c r="AZ365" s="4">
        <f t="shared" si="440"/>
        <v>18.896841725987464</v>
      </c>
      <c r="BA365" s="4">
        <f t="shared" si="441"/>
        <v>-126.07056443110184</v>
      </c>
      <c r="BB365" s="4">
        <f t="shared" si="442"/>
        <v>126.07056443110184</v>
      </c>
      <c r="BC365" s="4">
        <f t="shared" si="443"/>
        <v>-0.51315789473684204</v>
      </c>
      <c r="BD365" s="4">
        <f t="shared" si="444"/>
        <v>-0.53749999999999998</v>
      </c>
      <c r="BE365" s="4">
        <f t="shared" si="445"/>
        <v>5.2631578947368481E-2</v>
      </c>
      <c r="BF365" s="4">
        <f t="shared" si="446"/>
        <v>-0.53333333333333333</v>
      </c>
      <c r="BG365" s="4">
        <f t="shared" si="447"/>
        <v>1.1428571428571428</v>
      </c>
      <c r="BH365" s="4">
        <f t="shared" si="448"/>
        <v>1.2515672523256125</v>
      </c>
      <c r="BI365" s="4">
        <f t="shared" si="449"/>
        <v>3.389396633475581</v>
      </c>
      <c r="BJ365" s="4">
        <f t="shared" si="450"/>
        <v>0.36925960212635867</v>
      </c>
      <c r="BK365" s="4">
        <f t="shared" si="451"/>
        <v>1.1921236942564664</v>
      </c>
      <c r="BL365" s="4">
        <f t="shared" si="452"/>
        <v>2.3181365576102415</v>
      </c>
      <c r="BM365" s="4">
        <f t="shared" si="453"/>
        <v>0.51425947722657994</v>
      </c>
      <c r="BN365" s="3">
        <f t="shared" si="454"/>
        <v>1</v>
      </c>
      <c r="BO365" s="3">
        <v>100</v>
      </c>
      <c r="BP365" s="3">
        <f t="shared" si="455"/>
        <v>0.85000000000000009</v>
      </c>
      <c r="BQ365" s="3">
        <f t="shared" si="456"/>
        <v>85.000000000000014</v>
      </c>
      <c r="BR365" s="3">
        <f t="shared" si="457"/>
        <v>0</v>
      </c>
      <c r="BS365" s="3">
        <f t="shared" si="458"/>
        <v>-1</v>
      </c>
      <c r="BT365" s="3">
        <f t="shared" si="471"/>
        <v>-100</v>
      </c>
      <c r="BU365" s="3">
        <f t="shared" si="459"/>
        <v>0</v>
      </c>
      <c r="BV365" s="3">
        <f t="shared" si="460"/>
        <v>-1</v>
      </c>
      <c r="BW365" s="3">
        <f t="shared" si="472"/>
        <v>-100</v>
      </c>
      <c r="BX365" s="3">
        <f t="shared" si="461"/>
        <v>1</v>
      </c>
      <c r="BY365" s="3">
        <f t="shared" si="462"/>
        <v>0.39999999999999991</v>
      </c>
      <c r="BZ365" s="3">
        <f t="shared" si="473"/>
        <v>39.999999999999993</v>
      </c>
      <c r="CA365" s="3">
        <f t="shared" si="463"/>
        <v>0</v>
      </c>
      <c r="CB365" s="3">
        <f t="shared" si="464"/>
        <v>-1</v>
      </c>
      <c r="CC365" s="3">
        <f t="shared" si="465"/>
        <v>-100</v>
      </c>
      <c r="CD365" s="3">
        <f t="shared" si="466"/>
        <v>1</v>
      </c>
      <c r="CE365" s="3">
        <f t="shared" si="467"/>
        <v>0</v>
      </c>
      <c r="CF365" s="3">
        <f t="shared" si="474"/>
        <v>1</v>
      </c>
      <c r="CG365" s="16" t="str">
        <f t="shared" si="475"/>
        <v/>
      </c>
      <c r="CI365" s="12">
        <f t="shared" si="476"/>
        <v>1</v>
      </c>
      <c r="CJ365" s="12">
        <f t="shared" si="477"/>
        <v>0</v>
      </c>
      <c r="CK365" s="12">
        <f t="shared" si="478"/>
        <v>1</v>
      </c>
      <c r="CL365" s="12" t="str">
        <f t="shared" si="479"/>
        <v/>
      </c>
      <c r="CM365" s="12">
        <f t="shared" si="468"/>
        <v>1</v>
      </c>
      <c r="CN365" s="12">
        <f t="shared" si="469"/>
        <v>0</v>
      </c>
      <c r="CO365" s="12">
        <f t="shared" si="480"/>
        <v>1</v>
      </c>
      <c r="CP365" s="12" t="str">
        <f t="shared" si="481"/>
        <v/>
      </c>
    </row>
    <row r="366" spans="1:94" x14ac:dyDescent="0.25">
      <c r="A366" t="s">
        <v>127</v>
      </c>
      <c r="B366" t="s">
        <v>266</v>
      </c>
      <c r="C366" t="s">
        <v>134</v>
      </c>
      <c r="D366" t="s">
        <v>26</v>
      </c>
      <c r="E366" t="s">
        <v>19</v>
      </c>
      <c r="F366" s="3">
        <v>1</v>
      </c>
      <c r="G366" s="3">
        <v>3</v>
      </c>
      <c r="H366" s="3" t="str">
        <f t="shared" si="470"/>
        <v>A</v>
      </c>
      <c r="I366" s="3">
        <v>3.2</v>
      </c>
      <c r="J366" s="3">
        <v>3.5</v>
      </c>
      <c r="K366" s="3">
        <v>2.2000000000000002</v>
      </c>
      <c r="L366" s="3">
        <v>1.8</v>
      </c>
      <c r="M366" s="3">
        <v>2</v>
      </c>
      <c r="N366" s="3">
        <f t="shared" si="402"/>
        <v>4</v>
      </c>
      <c r="O366" s="3">
        <f t="shared" si="403"/>
        <v>5.2759740259740173E-2</v>
      </c>
      <c r="P366" s="3">
        <f t="shared" si="404"/>
        <v>5.555555555555558E-2</v>
      </c>
      <c r="Q366" s="3">
        <f t="shared" si="405"/>
        <v>3.3688311688311687</v>
      </c>
      <c r="R366" s="3">
        <f t="shared" si="406"/>
        <v>3.6846590909090908</v>
      </c>
      <c r="S366" s="3">
        <f t="shared" si="407"/>
        <v>2.3160714285714286</v>
      </c>
      <c r="T366" s="3">
        <f t="shared" si="408"/>
        <v>1.8949675324675324</v>
      </c>
      <c r="U366" s="3">
        <f t="shared" si="409"/>
        <v>2.1055194805194803</v>
      </c>
      <c r="V366" s="4">
        <f t="shared" si="410"/>
        <v>0.3125</v>
      </c>
      <c r="W366" s="4">
        <f t="shared" si="411"/>
        <v>0.2857142857142857</v>
      </c>
      <c r="X366" s="4">
        <f t="shared" si="412"/>
        <v>0.45454545454545453</v>
      </c>
      <c r="Y366" s="4">
        <f t="shared" si="413"/>
        <v>0.55555555555555558</v>
      </c>
      <c r="Z366" s="4">
        <f t="shared" si="414"/>
        <v>0.5</v>
      </c>
      <c r="AA366" s="4">
        <f t="shared" si="415"/>
        <v>0.91428571428571437</v>
      </c>
      <c r="AB366" s="4">
        <f t="shared" si="416"/>
        <v>1.4545454545454546</v>
      </c>
      <c r="AC366" s="4">
        <f t="shared" si="417"/>
        <v>1.09375</v>
      </c>
      <c r="AD366" s="4">
        <f t="shared" si="418"/>
        <v>1.5909090909090908</v>
      </c>
      <c r="AE366" s="4">
        <f t="shared" si="419"/>
        <v>0.6875</v>
      </c>
      <c r="AF366" s="4">
        <f t="shared" si="420"/>
        <v>0.62857142857142867</v>
      </c>
      <c r="AG366" s="4">
        <f t="shared" si="421"/>
        <v>0.9</v>
      </c>
      <c r="AH366" s="4">
        <f t="shared" si="422"/>
        <v>1.1111111111111112</v>
      </c>
      <c r="AI366" s="4">
        <f t="shared" si="423"/>
        <v>1.0527597402597402</v>
      </c>
      <c r="AJ366" s="4">
        <f t="shared" si="424"/>
        <v>-0.3158279220779221</v>
      </c>
      <c r="AK366" s="4">
        <f t="shared" si="425"/>
        <v>1.3685876623376623</v>
      </c>
      <c r="AL366" s="4">
        <f t="shared" si="426"/>
        <v>-0.21055194805194799</v>
      </c>
      <c r="AM366" s="4">
        <f t="shared" si="427"/>
        <v>0.21055194805194799</v>
      </c>
      <c r="AN366" s="4">
        <f t="shared" si="428"/>
        <v>0.52637987012987009</v>
      </c>
      <c r="AO366" s="4">
        <f t="shared" si="429"/>
        <v>-0.15791396103896105</v>
      </c>
      <c r="AP366" s="4">
        <f t="shared" si="430"/>
        <v>0.68429383116883113</v>
      </c>
      <c r="AQ366" s="4">
        <f t="shared" si="431"/>
        <v>-0.105275974025974</v>
      </c>
      <c r="AR366" s="4">
        <f t="shared" si="432"/>
        <v>0.105275974025974</v>
      </c>
      <c r="AS366" s="4">
        <f t="shared" si="433"/>
        <v>0.48452810800864665</v>
      </c>
      <c r="AT366" s="4">
        <f t="shared" si="434"/>
        <v>-0.15662063350772107</v>
      </c>
      <c r="AU366" s="4">
        <f t="shared" si="435"/>
        <v>0.60010695280633619</v>
      </c>
      <c r="AV366" s="4">
        <f t="shared" si="436"/>
        <v>-0.10488961439380418</v>
      </c>
      <c r="AW366" s="4">
        <f t="shared" si="437"/>
        <v>0.10488961439380418</v>
      </c>
      <c r="AX366" s="4">
        <f t="shared" si="438"/>
        <v>87.215059441556392</v>
      </c>
      <c r="AY366" s="4">
        <f t="shared" si="439"/>
        <v>-28.191714031389793</v>
      </c>
      <c r="AZ366" s="4">
        <f t="shared" si="440"/>
        <v>108.01925150514052</v>
      </c>
      <c r="BA366" s="4">
        <f t="shared" si="441"/>
        <v>-18.88013059088475</v>
      </c>
      <c r="BB366" s="4">
        <f t="shared" si="442"/>
        <v>18.88013059088475</v>
      </c>
      <c r="BC366" s="4">
        <f t="shared" si="443"/>
        <v>0.45454545454545453</v>
      </c>
      <c r="BD366" s="4">
        <f t="shared" si="444"/>
        <v>-8.5714285714285715E-2</v>
      </c>
      <c r="BE366" s="4">
        <f t="shared" si="445"/>
        <v>0.59090909090909083</v>
      </c>
      <c r="BF366" s="4">
        <f t="shared" si="446"/>
        <v>-9.9999999999999978E-2</v>
      </c>
      <c r="BG366" s="4">
        <f t="shared" si="447"/>
        <v>0.11111111111111109</v>
      </c>
      <c r="BH366" s="4">
        <f t="shared" si="448"/>
        <v>0.71659874134444945</v>
      </c>
      <c r="BI366" s="4">
        <f t="shared" si="449"/>
        <v>3.1231872294372294</v>
      </c>
      <c r="BJ366" s="4">
        <f t="shared" si="450"/>
        <v>0.22944469501867623</v>
      </c>
      <c r="BK366" s="4">
        <f t="shared" si="451"/>
        <v>0.14888271025957012</v>
      </c>
      <c r="BL366" s="4">
        <f t="shared" si="452"/>
        <v>2.0002435064935065</v>
      </c>
      <c r="BM366" s="4">
        <f t="shared" si="453"/>
        <v>7.4432292756478668E-2</v>
      </c>
      <c r="BN366" s="3">
        <f t="shared" si="454"/>
        <v>0</v>
      </c>
      <c r="BO366" s="3">
        <v>100</v>
      </c>
      <c r="BP366" s="3">
        <f t="shared" si="455"/>
        <v>-1</v>
      </c>
      <c r="BQ366" s="3">
        <f t="shared" si="456"/>
        <v>-100</v>
      </c>
      <c r="BR366" s="3">
        <f t="shared" si="457"/>
        <v>1</v>
      </c>
      <c r="BS366" s="3">
        <f t="shared" si="458"/>
        <v>1.2000000000000002</v>
      </c>
      <c r="BT366" s="3">
        <f t="shared" si="471"/>
        <v>120.00000000000001</v>
      </c>
      <c r="BU366" s="3">
        <f t="shared" si="459"/>
        <v>0</v>
      </c>
      <c r="BV366" s="3">
        <f t="shared" si="460"/>
        <v>-1</v>
      </c>
      <c r="BW366" s="3">
        <f t="shared" si="472"/>
        <v>-100</v>
      </c>
      <c r="BX366" s="3">
        <f t="shared" si="461"/>
        <v>1</v>
      </c>
      <c r="BY366" s="3">
        <f t="shared" si="462"/>
        <v>0.8</v>
      </c>
      <c r="BZ366" s="3">
        <f t="shared" si="473"/>
        <v>80</v>
      </c>
      <c r="CA366" s="3">
        <f t="shared" si="463"/>
        <v>0</v>
      </c>
      <c r="CB366" s="3">
        <f t="shared" si="464"/>
        <v>-1</v>
      </c>
      <c r="CC366" s="3">
        <f t="shared" si="465"/>
        <v>-100</v>
      </c>
      <c r="CD366" s="3">
        <f t="shared" si="466"/>
        <v>1</v>
      </c>
      <c r="CE366" s="3">
        <f t="shared" si="467"/>
        <v>0</v>
      </c>
      <c r="CF366" s="3">
        <f t="shared" si="474"/>
        <v>1</v>
      </c>
      <c r="CG366" s="16" t="str">
        <f t="shared" si="475"/>
        <v/>
      </c>
      <c r="CI366" s="12">
        <f t="shared" si="476"/>
        <v>1</v>
      </c>
      <c r="CJ366" s="12">
        <f t="shared" si="477"/>
        <v>0</v>
      </c>
      <c r="CK366" s="12">
        <f t="shared" si="478"/>
        <v>1</v>
      </c>
      <c r="CL366" s="12" t="str">
        <f t="shared" si="479"/>
        <v/>
      </c>
      <c r="CM366" s="12">
        <f t="shared" si="468"/>
        <v>1</v>
      </c>
      <c r="CN366" s="12">
        <f t="shared" si="469"/>
        <v>0</v>
      </c>
      <c r="CO366" s="12">
        <f t="shared" si="480"/>
        <v>1</v>
      </c>
      <c r="CP366" s="12" t="str">
        <f t="shared" si="481"/>
        <v/>
      </c>
    </row>
    <row r="367" spans="1:94" x14ac:dyDescent="0.25">
      <c r="A367" t="s">
        <v>127</v>
      </c>
      <c r="B367" t="s">
        <v>266</v>
      </c>
      <c r="C367" t="s">
        <v>136</v>
      </c>
      <c r="D367" t="s">
        <v>133</v>
      </c>
      <c r="E367" t="s">
        <v>24</v>
      </c>
      <c r="F367" s="3">
        <v>2</v>
      </c>
      <c r="G367" s="3">
        <v>3</v>
      </c>
      <c r="H367" s="3" t="str">
        <f t="shared" si="470"/>
        <v>A</v>
      </c>
      <c r="I367" s="3">
        <v>4</v>
      </c>
      <c r="J367" s="3">
        <v>4</v>
      </c>
      <c r="K367" s="3">
        <v>1.85</v>
      </c>
      <c r="L367" s="3">
        <v>1.62</v>
      </c>
      <c r="M367" s="3">
        <v>2.2999999999999998</v>
      </c>
      <c r="N367" s="3">
        <f t="shared" si="402"/>
        <v>5</v>
      </c>
      <c r="O367" s="3">
        <f t="shared" si="403"/>
        <v>4.0540540540540349E-2</v>
      </c>
      <c r="P367" s="3">
        <f t="shared" si="404"/>
        <v>5.2066559312936134E-2</v>
      </c>
      <c r="Q367" s="3">
        <f t="shared" si="405"/>
        <v>4.1621621621621614</v>
      </c>
      <c r="R367" s="3">
        <f t="shared" si="406"/>
        <v>4.1621621621621614</v>
      </c>
      <c r="S367" s="3">
        <f t="shared" si="407"/>
        <v>1.9249999999999998</v>
      </c>
      <c r="T367" s="3">
        <f t="shared" si="408"/>
        <v>1.6856756756756754</v>
      </c>
      <c r="U367" s="3">
        <f t="shared" si="409"/>
        <v>2.3932432432432424</v>
      </c>
      <c r="V367" s="4">
        <f t="shared" si="410"/>
        <v>0.25</v>
      </c>
      <c r="W367" s="4">
        <f t="shared" si="411"/>
        <v>0.25</v>
      </c>
      <c r="X367" s="4">
        <f t="shared" si="412"/>
        <v>0.54054054054054046</v>
      </c>
      <c r="Y367" s="4">
        <f t="shared" si="413"/>
        <v>0.61728395061728392</v>
      </c>
      <c r="Z367" s="4">
        <f t="shared" si="414"/>
        <v>0.43478260869565222</v>
      </c>
      <c r="AA367" s="4">
        <f t="shared" si="415"/>
        <v>1</v>
      </c>
      <c r="AB367" s="4">
        <f t="shared" si="416"/>
        <v>2.1621621621621618</v>
      </c>
      <c r="AC367" s="4">
        <f t="shared" si="417"/>
        <v>1</v>
      </c>
      <c r="AD367" s="4">
        <f t="shared" si="418"/>
        <v>2.1621621621621618</v>
      </c>
      <c r="AE367" s="4">
        <f t="shared" si="419"/>
        <v>0.46250000000000002</v>
      </c>
      <c r="AF367" s="4">
        <f t="shared" si="420"/>
        <v>0.46250000000000002</v>
      </c>
      <c r="AG367" s="4">
        <f t="shared" si="421"/>
        <v>0.70434782608695667</v>
      </c>
      <c r="AH367" s="4">
        <f t="shared" si="422"/>
        <v>1.419753086419753</v>
      </c>
      <c r="AI367" s="4">
        <f t="shared" si="423"/>
        <v>2.2371621621621616</v>
      </c>
      <c r="AJ367" s="4">
        <f t="shared" si="424"/>
        <v>0</v>
      </c>
      <c r="AK367" s="4">
        <f t="shared" si="425"/>
        <v>2.2371621621621616</v>
      </c>
      <c r="AL367" s="4">
        <f t="shared" si="426"/>
        <v>-0.707567567567567</v>
      </c>
      <c r="AM367" s="4">
        <f t="shared" si="427"/>
        <v>0.707567567567567</v>
      </c>
      <c r="AN367" s="4">
        <f t="shared" si="428"/>
        <v>1.1185810810810808</v>
      </c>
      <c r="AO367" s="4">
        <f t="shared" si="429"/>
        <v>0</v>
      </c>
      <c r="AP367" s="4">
        <f t="shared" si="430"/>
        <v>1.1185810810810808</v>
      </c>
      <c r="AQ367" s="4">
        <f t="shared" si="431"/>
        <v>-0.3537837837837835</v>
      </c>
      <c r="AR367" s="4">
        <f t="shared" si="432"/>
        <v>0.3537837837837835</v>
      </c>
      <c r="AS367" s="4">
        <f t="shared" si="433"/>
        <v>0.84131175662681468</v>
      </c>
      <c r="AT367" s="4">
        <f t="shared" si="434"/>
        <v>0</v>
      </c>
      <c r="AU367" s="4">
        <f t="shared" si="435"/>
        <v>0.84131175662681468</v>
      </c>
      <c r="AV367" s="4">
        <f t="shared" si="436"/>
        <v>-0.34004168857122535</v>
      </c>
      <c r="AW367" s="4">
        <f t="shared" si="437"/>
        <v>0.34004168857122535</v>
      </c>
      <c r="AX367" s="4">
        <f t="shared" si="438"/>
        <v>151.43611619282666</v>
      </c>
      <c r="AY367" s="4">
        <f t="shared" si="439"/>
        <v>0</v>
      </c>
      <c r="AZ367" s="4">
        <f t="shared" si="440"/>
        <v>151.43611619282666</v>
      </c>
      <c r="BA367" s="4">
        <f t="shared" si="441"/>
        <v>-61.207503942820559</v>
      </c>
      <c r="BB367" s="4">
        <f t="shared" si="442"/>
        <v>61.207503942820559</v>
      </c>
      <c r="BC367" s="4">
        <f t="shared" si="443"/>
        <v>1.1621621621621621</v>
      </c>
      <c r="BD367" s="4">
        <f t="shared" si="444"/>
        <v>0</v>
      </c>
      <c r="BE367" s="4">
        <f t="shared" si="445"/>
        <v>1.1621621621621621</v>
      </c>
      <c r="BF367" s="4">
        <f t="shared" si="446"/>
        <v>-0.29565217391304333</v>
      </c>
      <c r="BG367" s="4">
        <f t="shared" si="447"/>
        <v>0.41975308641975279</v>
      </c>
      <c r="BH367" s="4">
        <f t="shared" si="448"/>
        <v>1.2916261765451673</v>
      </c>
      <c r="BI367" s="4">
        <f t="shared" si="449"/>
        <v>3.416441441441441</v>
      </c>
      <c r="BJ367" s="4">
        <f t="shared" si="450"/>
        <v>0.37806185139828224</v>
      </c>
      <c r="BK367" s="4">
        <f t="shared" si="451"/>
        <v>0.50032582517469848</v>
      </c>
      <c r="BL367" s="4">
        <f t="shared" si="452"/>
        <v>2.0394594594594588</v>
      </c>
      <c r="BM367" s="4">
        <f t="shared" si="453"/>
        <v>0.24532276081982307</v>
      </c>
      <c r="BN367" s="3">
        <f t="shared" si="454"/>
        <v>0</v>
      </c>
      <c r="BO367" s="3">
        <v>100</v>
      </c>
      <c r="BP367" s="3">
        <f t="shared" si="455"/>
        <v>-1</v>
      </c>
      <c r="BQ367" s="3">
        <f t="shared" si="456"/>
        <v>-100</v>
      </c>
      <c r="BR367" s="3">
        <f t="shared" si="457"/>
        <v>1</v>
      </c>
      <c r="BS367" s="3">
        <f t="shared" si="458"/>
        <v>0.85000000000000009</v>
      </c>
      <c r="BT367" s="3">
        <f t="shared" si="471"/>
        <v>85.000000000000014</v>
      </c>
      <c r="BU367" s="3">
        <f t="shared" si="459"/>
        <v>0</v>
      </c>
      <c r="BV367" s="3">
        <f t="shared" si="460"/>
        <v>-1</v>
      </c>
      <c r="BW367" s="3">
        <f t="shared" si="472"/>
        <v>-100</v>
      </c>
      <c r="BX367" s="3">
        <f t="shared" si="461"/>
        <v>1</v>
      </c>
      <c r="BY367" s="3">
        <f t="shared" si="462"/>
        <v>0.62000000000000011</v>
      </c>
      <c r="BZ367" s="3">
        <f t="shared" si="473"/>
        <v>62.000000000000014</v>
      </c>
      <c r="CA367" s="3">
        <f t="shared" si="463"/>
        <v>0</v>
      </c>
      <c r="CB367" s="3">
        <f t="shared" si="464"/>
        <v>-1</v>
      </c>
      <c r="CC367" s="3">
        <f t="shared" si="465"/>
        <v>-100</v>
      </c>
      <c r="CD367" s="3">
        <f t="shared" si="466"/>
        <v>1</v>
      </c>
      <c r="CE367" s="3">
        <f t="shared" si="467"/>
        <v>0</v>
      </c>
      <c r="CF367" s="3">
        <f t="shared" si="474"/>
        <v>1</v>
      </c>
      <c r="CG367" s="16" t="str">
        <f t="shared" si="475"/>
        <v/>
      </c>
      <c r="CI367" s="12">
        <f t="shared" si="476"/>
        <v>1</v>
      </c>
      <c r="CJ367" s="12">
        <f t="shared" si="477"/>
        <v>1</v>
      </c>
      <c r="CK367" s="12">
        <f t="shared" si="478"/>
        <v>2</v>
      </c>
      <c r="CL367" s="12" t="str">
        <f t="shared" si="479"/>
        <v>Over2.5</v>
      </c>
      <c r="CM367" s="12">
        <f t="shared" si="468"/>
        <v>1</v>
      </c>
      <c r="CN367" s="12">
        <f t="shared" si="469"/>
        <v>0</v>
      </c>
      <c r="CO367" s="12">
        <f t="shared" si="480"/>
        <v>1</v>
      </c>
      <c r="CP367" s="12" t="str">
        <f t="shared" si="481"/>
        <v/>
      </c>
    </row>
    <row r="368" spans="1:94" x14ac:dyDescent="0.25">
      <c r="A368" t="s">
        <v>127</v>
      </c>
      <c r="B368" t="s">
        <v>267</v>
      </c>
      <c r="C368" t="s">
        <v>139</v>
      </c>
      <c r="D368" t="s">
        <v>141</v>
      </c>
      <c r="E368" t="s">
        <v>12</v>
      </c>
      <c r="F368" s="3">
        <v>0</v>
      </c>
      <c r="G368" s="3">
        <v>1</v>
      </c>
      <c r="H368" s="3" t="str">
        <f t="shared" si="470"/>
        <v>A</v>
      </c>
      <c r="I368" s="3">
        <v>9.5</v>
      </c>
      <c r="J368" s="3">
        <v>6</v>
      </c>
      <c r="K368" s="3">
        <v>1.29</v>
      </c>
      <c r="L368" s="3">
        <v>1.4</v>
      </c>
      <c r="M368" s="3">
        <v>3</v>
      </c>
      <c r="N368" s="3">
        <f t="shared" si="402"/>
        <v>1</v>
      </c>
      <c r="O368" s="3">
        <f t="shared" si="403"/>
        <v>4.7123623011015692E-2</v>
      </c>
      <c r="P368" s="3">
        <f t="shared" si="404"/>
        <v>4.7619047619047561E-2</v>
      </c>
      <c r="Q368" s="3">
        <f t="shared" si="405"/>
        <v>9.9476744186046488</v>
      </c>
      <c r="R368" s="3">
        <f t="shared" si="406"/>
        <v>6.2827417380660942</v>
      </c>
      <c r="S368" s="3">
        <f t="shared" si="407"/>
        <v>1.3507894736842103</v>
      </c>
      <c r="T368" s="3">
        <f t="shared" si="408"/>
        <v>1.4659730722154218</v>
      </c>
      <c r="U368" s="3">
        <f t="shared" si="409"/>
        <v>3.1413708690330471</v>
      </c>
      <c r="V368" s="4">
        <f t="shared" si="410"/>
        <v>0.10526315789473684</v>
      </c>
      <c r="W368" s="4">
        <f t="shared" si="411"/>
        <v>0.16666666666666666</v>
      </c>
      <c r="X368" s="4">
        <f t="shared" si="412"/>
        <v>0.77519379844961234</v>
      </c>
      <c r="Y368" s="4">
        <f t="shared" si="413"/>
        <v>0.7142857142857143</v>
      </c>
      <c r="Z368" s="4">
        <f t="shared" si="414"/>
        <v>0.33333333333333331</v>
      </c>
      <c r="AA368" s="4">
        <f t="shared" si="415"/>
        <v>1.5833333333333333</v>
      </c>
      <c r="AB368" s="4">
        <f t="shared" si="416"/>
        <v>7.3643410852713176</v>
      </c>
      <c r="AC368" s="4">
        <f t="shared" si="417"/>
        <v>0.63157894736842102</v>
      </c>
      <c r="AD368" s="4">
        <f t="shared" si="418"/>
        <v>4.6511627906976747</v>
      </c>
      <c r="AE368" s="4">
        <f t="shared" si="419"/>
        <v>0.13578947368421054</v>
      </c>
      <c r="AF368" s="4">
        <f t="shared" si="420"/>
        <v>0.215</v>
      </c>
      <c r="AG368" s="4">
        <f t="shared" si="421"/>
        <v>0.46666666666666662</v>
      </c>
      <c r="AH368" s="4">
        <f t="shared" si="422"/>
        <v>2.1428571428571428</v>
      </c>
      <c r="AI368" s="4">
        <f t="shared" si="423"/>
        <v>8.5968849449204381</v>
      </c>
      <c r="AJ368" s="4">
        <f t="shared" si="424"/>
        <v>3.6649326805385547</v>
      </c>
      <c r="AK368" s="4">
        <f t="shared" si="425"/>
        <v>4.9319522643818843</v>
      </c>
      <c r="AL368" s="4">
        <f t="shared" si="426"/>
        <v>-1.6753977968176252</v>
      </c>
      <c r="AM368" s="4">
        <f t="shared" si="427"/>
        <v>1.6753977968176252</v>
      </c>
      <c r="AN368" s="4">
        <f t="shared" si="428"/>
        <v>4.298442472460219</v>
      </c>
      <c r="AO368" s="4">
        <f t="shared" si="429"/>
        <v>1.8324663402692773</v>
      </c>
      <c r="AP368" s="4">
        <f t="shared" si="430"/>
        <v>2.4659761321909421</v>
      </c>
      <c r="AQ368" s="4">
        <f t="shared" si="431"/>
        <v>-0.83769889840881262</v>
      </c>
      <c r="AR368" s="4">
        <f t="shared" si="432"/>
        <v>0.83769889840881262</v>
      </c>
      <c r="AS368" s="4">
        <f t="shared" si="433"/>
        <v>1.3422197458439677</v>
      </c>
      <c r="AT368" s="4">
        <f t="shared" si="434"/>
        <v>1.0712507316769362</v>
      </c>
      <c r="AU368" s="4">
        <f t="shared" si="435"/>
        <v>1.1855413250604572</v>
      </c>
      <c r="AV368" s="4">
        <f t="shared" si="436"/>
        <v>-0.69730914991762882</v>
      </c>
      <c r="AW368" s="4">
        <f t="shared" si="437"/>
        <v>0.69730914991762882</v>
      </c>
      <c r="AX368" s="4">
        <f t="shared" si="438"/>
        <v>241.59955425191418</v>
      </c>
      <c r="AY368" s="4">
        <f t="shared" si="439"/>
        <v>192.82513170184851</v>
      </c>
      <c r="AZ368" s="4">
        <f t="shared" si="440"/>
        <v>213.3974385108823</v>
      </c>
      <c r="BA368" s="4">
        <f t="shared" si="441"/>
        <v>-125.51564698517319</v>
      </c>
      <c r="BB368" s="4">
        <f t="shared" si="442"/>
        <v>125.51564698517319</v>
      </c>
      <c r="BC368" s="4">
        <f t="shared" si="443"/>
        <v>6.3643410852713167</v>
      </c>
      <c r="BD368" s="4">
        <f t="shared" si="444"/>
        <v>0.58333333333333326</v>
      </c>
      <c r="BE368" s="4">
        <f t="shared" si="445"/>
        <v>3.6511627906976747</v>
      </c>
      <c r="BF368" s="4">
        <f t="shared" si="446"/>
        <v>-0.53333333333333333</v>
      </c>
      <c r="BG368" s="4">
        <f t="shared" si="447"/>
        <v>1.142857142857143</v>
      </c>
      <c r="BH368" s="4">
        <f t="shared" si="448"/>
        <v>4.3139756498930488</v>
      </c>
      <c r="BI368" s="4">
        <f t="shared" si="449"/>
        <v>5.8604018767849837</v>
      </c>
      <c r="BJ368" s="4">
        <f t="shared" si="450"/>
        <v>0.73612283604340389</v>
      </c>
      <c r="BK368" s="4">
        <f t="shared" si="451"/>
        <v>1.1846851433147452</v>
      </c>
      <c r="BL368" s="4">
        <f t="shared" si="452"/>
        <v>2.3036719706242343</v>
      </c>
      <c r="BM368" s="4">
        <f t="shared" si="453"/>
        <v>0.5142594772265805</v>
      </c>
      <c r="BN368" s="3">
        <f t="shared" si="454"/>
        <v>0</v>
      </c>
      <c r="BO368" s="3">
        <v>100</v>
      </c>
      <c r="BP368" s="3">
        <f t="shared" si="455"/>
        <v>-1</v>
      </c>
      <c r="BQ368" s="3">
        <f t="shared" si="456"/>
        <v>-100</v>
      </c>
      <c r="BR368" s="3">
        <f t="shared" si="457"/>
        <v>1</v>
      </c>
      <c r="BS368" s="3">
        <f t="shared" si="458"/>
        <v>0.29000000000000004</v>
      </c>
      <c r="BT368" s="3">
        <f t="shared" si="471"/>
        <v>29.000000000000004</v>
      </c>
      <c r="BU368" s="3">
        <f t="shared" si="459"/>
        <v>0</v>
      </c>
      <c r="BV368" s="3">
        <f t="shared" si="460"/>
        <v>-1</v>
      </c>
      <c r="BW368" s="3">
        <f t="shared" si="472"/>
        <v>-100</v>
      </c>
      <c r="BX368" s="3">
        <f t="shared" si="461"/>
        <v>0</v>
      </c>
      <c r="BY368" s="3">
        <f t="shared" si="462"/>
        <v>-1</v>
      </c>
      <c r="BZ368" s="3">
        <f t="shared" si="473"/>
        <v>-100</v>
      </c>
      <c r="CA368" s="3">
        <f t="shared" si="463"/>
        <v>1</v>
      </c>
      <c r="CB368" s="3">
        <f t="shared" si="464"/>
        <v>2</v>
      </c>
      <c r="CC368" s="3">
        <f t="shared" si="465"/>
        <v>200</v>
      </c>
      <c r="CD368" s="3">
        <f t="shared" si="466"/>
        <v>1</v>
      </c>
      <c r="CE368" s="3">
        <f t="shared" si="467"/>
        <v>0</v>
      </c>
      <c r="CF368" s="3">
        <f t="shared" si="474"/>
        <v>1</v>
      </c>
      <c r="CG368" s="16" t="str">
        <f t="shared" si="475"/>
        <v/>
      </c>
      <c r="CI368" s="12">
        <f t="shared" si="476"/>
        <v>1</v>
      </c>
      <c r="CJ368" s="12">
        <f t="shared" si="477"/>
        <v>1</v>
      </c>
      <c r="CK368" s="12">
        <f t="shared" si="478"/>
        <v>2</v>
      </c>
      <c r="CL368" s="12" t="str">
        <f t="shared" si="479"/>
        <v>Over2.5</v>
      </c>
      <c r="CM368" s="12">
        <f t="shared" si="468"/>
        <v>1</v>
      </c>
      <c r="CN368" s="12">
        <f t="shared" si="469"/>
        <v>0</v>
      </c>
      <c r="CO368" s="12">
        <f t="shared" si="480"/>
        <v>1</v>
      </c>
      <c r="CP368" s="12" t="str">
        <f t="shared" si="481"/>
        <v/>
      </c>
    </row>
    <row r="369" spans="1:94" x14ac:dyDescent="0.25">
      <c r="A369" t="s">
        <v>127</v>
      </c>
      <c r="B369" t="s">
        <v>268</v>
      </c>
      <c r="C369" t="s">
        <v>129</v>
      </c>
      <c r="D369" t="s">
        <v>21</v>
      </c>
      <c r="E369" t="s">
        <v>25</v>
      </c>
      <c r="F369" s="3">
        <v>3</v>
      </c>
      <c r="G369" s="3">
        <v>3</v>
      </c>
      <c r="H369" s="3" t="str">
        <f t="shared" si="470"/>
        <v>D</v>
      </c>
      <c r="I369" s="3">
        <v>3.7</v>
      </c>
      <c r="J369" s="3">
        <v>4.75</v>
      </c>
      <c r="K369" s="3">
        <v>1.75</v>
      </c>
      <c r="L369" s="3">
        <v>1.36</v>
      </c>
      <c r="M369" s="3">
        <v>3.2</v>
      </c>
      <c r="N369" s="3">
        <f t="shared" si="402"/>
        <v>6</v>
      </c>
      <c r="O369" s="3">
        <f t="shared" si="403"/>
        <v>5.2225157488315244E-2</v>
      </c>
      <c r="P369" s="3">
        <f t="shared" si="404"/>
        <v>4.7794117647058765E-2</v>
      </c>
      <c r="Q369" s="3">
        <f t="shared" si="405"/>
        <v>3.8932330827067667</v>
      </c>
      <c r="R369" s="3">
        <f t="shared" si="406"/>
        <v>4.9980694980694977</v>
      </c>
      <c r="S369" s="3">
        <f t="shared" si="407"/>
        <v>1.8413940256045516</v>
      </c>
      <c r="T369" s="3">
        <f t="shared" si="408"/>
        <v>1.4310262141841088</v>
      </c>
      <c r="U369" s="3">
        <f t="shared" si="409"/>
        <v>3.3671205039626089</v>
      </c>
      <c r="V369" s="4">
        <f t="shared" si="410"/>
        <v>0.27027027027027023</v>
      </c>
      <c r="W369" s="4">
        <f t="shared" si="411"/>
        <v>0.21052631578947367</v>
      </c>
      <c r="X369" s="4">
        <f t="shared" si="412"/>
        <v>0.5714285714285714</v>
      </c>
      <c r="Y369" s="4">
        <f t="shared" si="413"/>
        <v>0.73529411764705876</v>
      </c>
      <c r="Z369" s="4">
        <f t="shared" si="414"/>
        <v>0.3125</v>
      </c>
      <c r="AA369" s="4">
        <f t="shared" si="415"/>
        <v>0.77894736842105272</v>
      </c>
      <c r="AB369" s="4">
        <f t="shared" si="416"/>
        <v>2.1142857142857143</v>
      </c>
      <c r="AC369" s="4">
        <f t="shared" si="417"/>
        <v>1.2837837837837838</v>
      </c>
      <c r="AD369" s="4">
        <f t="shared" si="418"/>
        <v>2.7142857142857144</v>
      </c>
      <c r="AE369" s="4">
        <f t="shared" si="419"/>
        <v>0.47297297297297297</v>
      </c>
      <c r="AF369" s="4">
        <f t="shared" si="420"/>
        <v>0.36842105263157893</v>
      </c>
      <c r="AG369" s="4">
        <f t="shared" si="421"/>
        <v>0.42499999999999999</v>
      </c>
      <c r="AH369" s="4">
        <f t="shared" si="422"/>
        <v>2.3529411764705883</v>
      </c>
      <c r="AI369" s="4">
        <f t="shared" si="423"/>
        <v>2.0518390571022151</v>
      </c>
      <c r="AJ369" s="4">
        <f t="shared" si="424"/>
        <v>-1.104836415362731</v>
      </c>
      <c r="AK369" s="4">
        <f t="shared" si="425"/>
        <v>3.1566754724649462</v>
      </c>
      <c r="AL369" s="4">
        <f t="shared" si="426"/>
        <v>-1.9360942897785001</v>
      </c>
      <c r="AM369" s="4">
        <f t="shared" si="427"/>
        <v>1.9360942897785001</v>
      </c>
      <c r="AN369" s="4">
        <f t="shared" si="428"/>
        <v>1.0259195285511076</v>
      </c>
      <c r="AO369" s="4">
        <f t="shared" si="429"/>
        <v>-0.55241820768136551</v>
      </c>
      <c r="AP369" s="4">
        <f t="shared" si="430"/>
        <v>1.5783377362324731</v>
      </c>
      <c r="AQ369" s="4">
        <f t="shared" si="431"/>
        <v>-0.96804714488925003</v>
      </c>
      <c r="AR369" s="4">
        <f t="shared" si="432"/>
        <v>0.96804714488925003</v>
      </c>
      <c r="AS369" s="4">
        <f t="shared" si="433"/>
        <v>0.79819142300574519</v>
      </c>
      <c r="AT369" s="4">
        <f t="shared" si="434"/>
        <v>-0.50469790431748585</v>
      </c>
      <c r="AU369" s="4">
        <f t="shared" si="435"/>
        <v>1.0060523590739499</v>
      </c>
      <c r="AV369" s="4">
        <f t="shared" si="436"/>
        <v>-0.76916377184446949</v>
      </c>
      <c r="AW369" s="4">
        <f t="shared" si="437"/>
        <v>0.76916377184446949</v>
      </c>
      <c r="AX369" s="4">
        <f t="shared" si="438"/>
        <v>143.67445614103414</v>
      </c>
      <c r="AY369" s="4">
        <f t="shared" si="439"/>
        <v>-90.845622777147454</v>
      </c>
      <c r="AZ369" s="4">
        <f t="shared" si="440"/>
        <v>181.08942463331095</v>
      </c>
      <c r="BA369" s="4">
        <f t="shared" si="441"/>
        <v>-138.44947893200452</v>
      </c>
      <c r="BB369" s="4">
        <f t="shared" si="442"/>
        <v>138.44947893200452</v>
      </c>
      <c r="BC369" s="4">
        <f t="shared" si="443"/>
        <v>1.1142857142857145</v>
      </c>
      <c r="BD369" s="4">
        <f t="shared" si="444"/>
        <v>-0.22105263157894736</v>
      </c>
      <c r="BE369" s="4">
        <f t="shared" si="445"/>
        <v>1.7142857142857146</v>
      </c>
      <c r="BF369" s="4">
        <f t="shared" si="446"/>
        <v>-0.57499999999999996</v>
      </c>
      <c r="BG369" s="4">
        <f t="shared" si="447"/>
        <v>1.3529411764705881</v>
      </c>
      <c r="BH369" s="4">
        <f t="shared" si="448"/>
        <v>1.601837853811648</v>
      </c>
      <c r="BI369" s="4">
        <f t="shared" si="449"/>
        <v>3.577565535460272</v>
      </c>
      <c r="BJ369" s="4">
        <f t="shared" si="450"/>
        <v>0.44774521610700935</v>
      </c>
      <c r="BK369" s="4">
        <f t="shared" si="451"/>
        <v>1.3690254013189296</v>
      </c>
      <c r="BL369" s="4">
        <f t="shared" si="452"/>
        <v>2.3990733590733591</v>
      </c>
      <c r="BM369" s="4">
        <f t="shared" si="453"/>
        <v>0.57064757779966968</v>
      </c>
      <c r="BN369" s="3">
        <f t="shared" si="454"/>
        <v>0</v>
      </c>
      <c r="BO369" s="3">
        <v>100</v>
      </c>
      <c r="BP369" s="3">
        <f t="shared" si="455"/>
        <v>-1</v>
      </c>
      <c r="BQ369" s="3">
        <f t="shared" si="456"/>
        <v>-100</v>
      </c>
      <c r="BR369" s="3">
        <f t="shared" si="457"/>
        <v>0</v>
      </c>
      <c r="BS369" s="3">
        <f t="shared" si="458"/>
        <v>-1</v>
      </c>
      <c r="BT369" s="3">
        <f t="shared" si="471"/>
        <v>-100</v>
      </c>
      <c r="BU369" s="3">
        <f t="shared" si="459"/>
        <v>1</v>
      </c>
      <c r="BV369" s="3">
        <f t="shared" si="460"/>
        <v>3.75</v>
      </c>
      <c r="BW369" s="3">
        <f t="shared" si="472"/>
        <v>375</v>
      </c>
      <c r="BX369" s="3">
        <f t="shared" si="461"/>
        <v>1</v>
      </c>
      <c r="BY369" s="3">
        <f t="shared" si="462"/>
        <v>0.3600000000000001</v>
      </c>
      <c r="BZ369" s="3">
        <f t="shared" si="473"/>
        <v>36.000000000000007</v>
      </c>
      <c r="CA369" s="3">
        <f t="shared" si="463"/>
        <v>0</v>
      </c>
      <c r="CB369" s="3">
        <f t="shared" si="464"/>
        <v>-1</v>
      </c>
      <c r="CC369" s="3">
        <f t="shared" si="465"/>
        <v>-100</v>
      </c>
      <c r="CD369" s="3">
        <f t="shared" si="466"/>
        <v>1</v>
      </c>
      <c r="CE369" s="3">
        <f t="shared" si="467"/>
        <v>0</v>
      </c>
      <c r="CF369" s="3">
        <f t="shared" si="474"/>
        <v>1</v>
      </c>
      <c r="CG369" s="16" t="str">
        <f t="shared" si="475"/>
        <v/>
      </c>
      <c r="CI369" s="12">
        <f t="shared" si="476"/>
        <v>1</v>
      </c>
      <c r="CJ369" s="12">
        <f t="shared" si="477"/>
        <v>1</v>
      </c>
      <c r="CK369" s="12">
        <f t="shared" si="478"/>
        <v>2</v>
      </c>
      <c r="CL369" s="12" t="str">
        <f t="shared" si="479"/>
        <v>Over2.5</v>
      </c>
      <c r="CM369" s="12">
        <f t="shared" si="468"/>
        <v>1</v>
      </c>
      <c r="CN369" s="12">
        <f t="shared" si="469"/>
        <v>0</v>
      </c>
      <c r="CO369" s="12">
        <f t="shared" si="480"/>
        <v>1</v>
      </c>
      <c r="CP369" s="12" t="str">
        <f t="shared" si="481"/>
        <v/>
      </c>
    </row>
    <row r="370" spans="1:94" x14ac:dyDescent="0.25">
      <c r="A370" t="s">
        <v>127</v>
      </c>
      <c r="B370" t="s">
        <v>269</v>
      </c>
      <c r="C370" t="s">
        <v>129</v>
      </c>
      <c r="D370" t="s">
        <v>23</v>
      </c>
      <c r="E370" t="s">
        <v>130</v>
      </c>
      <c r="F370" s="3">
        <v>0</v>
      </c>
      <c r="G370" s="3">
        <v>2</v>
      </c>
      <c r="H370" s="3" t="str">
        <f t="shared" si="470"/>
        <v>A</v>
      </c>
      <c r="I370" s="3">
        <v>6.5</v>
      </c>
      <c r="J370" s="3">
        <v>6</v>
      </c>
      <c r="K370" s="3">
        <v>1.36</v>
      </c>
      <c r="L370" s="3">
        <v>1.29</v>
      </c>
      <c r="M370" s="3">
        <v>3.75</v>
      </c>
      <c r="N370" s="3">
        <f t="shared" si="402"/>
        <v>2</v>
      </c>
      <c r="O370" s="3">
        <f t="shared" si="403"/>
        <v>5.5806938159879138E-2</v>
      </c>
      <c r="P370" s="3">
        <f t="shared" si="404"/>
        <v>4.1860465116278944E-2</v>
      </c>
      <c r="Q370" s="3">
        <f t="shared" si="405"/>
        <v>6.8627450980392144</v>
      </c>
      <c r="R370" s="3">
        <f t="shared" si="406"/>
        <v>6.3348416289592748</v>
      </c>
      <c r="S370" s="3">
        <f t="shared" si="407"/>
        <v>1.4358974358974357</v>
      </c>
      <c r="T370" s="3">
        <f t="shared" si="408"/>
        <v>1.3619909502262442</v>
      </c>
      <c r="U370" s="3">
        <f t="shared" si="409"/>
        <v>3.9592760180995468</v>
      </c>
      <c r="V370" s="4">
        <f t="shared" si="410"/>
        <v>0.15384615384615385</v>
      </c>
      <c r="W370" s="4">
        <f t="shared" si="411"/>
        <v>0.16666666666666666</v>
      </c>
      <c r="X370" s="4">
        <f t="shared" si="412"/>
        <v>0.73529411764705876</v>
      </c>
      <c r="Y370" s="4">
        <f t="shared" si="413"/>
        <v>0.77519379844961234</v>
      </c>
      <c r="Z370" s="4">
        <f t="shared" si="414"/>
        <v>0.26666666666666666</v>
      </c>
      <c r="AA370" s="4">
        <f t="shared" si="415"/>
        <v>1.0833333333333333</v>
      </c>
      <c r="AB370" s="4">
        <f t="shared" si="416"/>
        <v>4.7794117647058822</v>
      </c>
      <c r="AC370" s="4">
        <f t="shared" si="417"/>
        <v>0.92307692307692313</v>
      </c>
      <c r="AD370" s="4">
        <f t="shared" si="418"/>
        <v>4.4117647058823524</v>
      </c>
      <c r="AE370" s="4">
        <f t="shared" si="419"/>
        <v>0.20923076923076925</v>
      </c>
      <c r="AF370" s="4">
        <f t="shared" si="420"/>
        <v>0.22666666666666668</v>
      </c>
      <c r="AG370" s="4">
        <f t="shared" si="421"/>
        <v>0.34400000000000003</v>
      </c>
      <c r="AH370" s="4">
        <f t="shared" si="422"/>
        <v>2.9069767441860463</v>
      </c>
      <c r="AI370" s="4">
        <f t="shared" si="423"/>
        <v>5.4268476621417783</v>
      </c>
      <c r="AJ370" s="4">
        <f t="shared" si="424"/>
        <v>0.52790346907993957</v>
      </c>
      <c r="AK370" s="4">
        <f t="shared" si="425"/>
        <v>4.8989441930618387</v>
      </c>
      <c r="AL370" s="4">
        <f t="shared" si="426"/>
        <v>-2.5972850678733028</v>
      </c>
      <c r="AM370" s="4">
        <f t="shared" si="427"/>
        <v>2.5972850678733028</v>
      </c>
      <c r="AN370" s="4">
        <f t="shared" si="428"/>
        <v>2.7134238310708891</v>
      </c>
      <c r="AO370" s="4">
        <f t="shared" si="429"/>
        <v>0.26395173453996978</v>
      </c>
      <c r="AP370" s="4">
        <f t="shared" si="430"/>
        <v>2.4494720965309194</v>
      </c>
      <c r="AQ370" s="4">
        <f t="shared" si="431"/>
        <v>-1.2986425339366514</v>
      </c>
      <c r="AR370" s="4">
        <f t="shared" si="432"/>
        <v>1.2986425339366514</v>
      </c>
      <c r="AS370" s="4">
        <f t="shared" si="433"/>
        <v>1.217702904606391</v>
      </c>
      <c r="AT370" s="4">
        <f t="shared" si="434"/>
        <v>0.25806599511979705</v>
      </c>
      <c r="AU370" s="4">
        <f t="shared" si="435"/>
        <v>1.1831971192309698</v>
      </c>
      <c r="AV370" s="4">
        <f t="shared" si="436"/>
        <v>-0.91459573510225622</v>
      </c>
      <c r="AW370" s="4">
        <f t="shared" si="437"/>
        <v>0.91459573510225622</v>
      </c>
      <c r="AX370" s="4">
        <f t="shared" si="438"/>
        <v>219.18652282915036</v>
      </c>
      <c r="AY370" s="4">
        <f t="shared" si="439"/>
        <v>46.451879121563472</v>
      </c>
      <c r="AZ370" s="4">
        <f t="shared" si="440"/>
        <v>212.97548146157456</v>
      </c>
      <c r="BA370" s="4">
        <f t="shared" si="441"/>
        <v>-164.6272323184061</v>
      </c>
      <c r="BB370" s="4">
        <f t="shared" si="442"/>
        <v>164.6272323184061</v>
      </c>
      <c r="BC370" s="4">
        <f t="shared" si="443"/>
        <v>3.7794117647058818</v>
      </c>
      <c r="BD370" s="4">
        <f t="shared" si="444"/>
        <v>8.3333333333333329E-2</v>
      </c>
      <c r="BE370" s="4">
        <f t="shared" si="445"/>
        <v>3.4117647058823524</v>
      </c>
      <c r="BF370" s="4">
        <f t="shared" si="446"/>
        <v>-0.65600000000000003</v>
      </c>
      <c r="BG370" s="4">
        <f t="shared" si="447"/>
        <v>1.9069767441860466</v>
      </c>
      <c r="BH370" s="4">
        <f t="shared" si="448"/>
        <v>2.9924630832447106</v>
      </c>
      <c r="BI370" s="4">
        <f t="shared" si="449"/>
        <v>4.8778280542986421</v>
      </c>
      <c r="BJ370" s="4">
        <f t="shared" si="450"/>
        <v>0.61348269146296952</v>
      </c>
      <c r="BK370" s="4">
        <f t="shared" si="451"/>
        <v>1.8365578841677754</v>
      </c>
      <c r="BL370" s="4">
        <f t="shared" si="452"/>
        <v>2.6606334841628954</v>
      </c>
      <c r="BM370" s="4">
        <f t="shared" si="453"/>
        <v>0.69027090544401093</v>
      </c>
      <c r="BN370" s="3">
        <f t="shared" si="454"/>
        <v>0</v>
      </c>
      <c r="BO370" s="3">
        <v>100</v>
      </c>
      <c r="BP370" s="3">
        <f t="shared" si="455"/>
        <v>-1</v>
      </c>
      <c r="BQ370" s="3">
        <f t="shared" si="456"/>
        <v>-100</v>
      </c>
      <c r="BR370" s="3">
        <f t="shared" si="457"/>
        <v>1</v>
      </c>
      <c r="BS370" s="3">
        <f t="shared" si="458"/>
        <v>0.3600000000000001</v>
      </c>
      <c r="BT370" s="3">
        <f t="shared" si="471"/>
        <v>36.000000000000007</v>
      </c>
      <c r="BU370" s="3">
        <f t="shared" si="459"/>
        <v>0</v>
      </c>
      <c r="BV370" s="3">
        <f t="shared" si="460"/>
        <v>-1</v>
      </c>
      <c r="BW370" s="3">
        <f t="shared" si="472"/>
        <v>-100</v>
      </c>
      <c r="BX370" s="3">
        <f t="shared" si="461"/>
        <v>0</v>
      </c>
      <c r="BY370" s="3">
        <f t="shared" si="462"/>
        <v>-1</v>
      </c>
      <c r="BZ370" s="3">
        <f t="shared" si="473"/>
        <v>-100</v>
      </c>
      <c r="CA370" s="3">
        <f t="shared" si="463"/>
        <v>1</v>
      </c>
      <c r="CB370" s="3">
        <f t="shared" si="464"/>
        <v>2.75</v>
      </c>
      <c r="CC370" s="3">
        <f t="shared" si="465"/>
        <v>275</v>
      </c>
      <c r="CD370" s="3">
        <f t="shared" si="466"/>
        <v>1</v>
      </c>
      <c r="CE370" s="3">
        <f t="shared" si="467"/>
        <v>0</v>
      </c>
      <c r="CF370" s="3">
        <f t="shared" si="474"/>
        <v>1</v>
      </c>
      <c r="CG370" s="16" t="str">
        <f t="shared" si="475"/>
        <v/>
      </c>
      <c r="CI370" s="12">
        <f t="shared" si="476"/>
        <v>1</v>
      </c>
      <c r="CJ370" s="12">
        <f t="shared" si="477"/>
        <v>1</v>
      </c>
      <c r="CK370" s="12">
        <f t="shared" si="478"/>
        <v>2</v>
      </c>
      <c r="CL370" s="12" t="str">
        <f t="shared" si="479"/>
        <v>Over2.5</v>
      </c>
      <c r="CM370" s="12">
        <f t="shared" si="468"/>
        <v>1</v>
      </c>
      <c r="CN370" s="12">
        <f t="shared" si="469"/>
        <v>0</v>
      </c>
      <c r="CO370" s="12">
        <f t="shared" si="480"/>
        <v>1</v>
      </c>
      <c r="CP370" s="12" t="str">
        <f t="shared" si="481"/>
        <v/>
      </c>
    </row>
    <row r="371" spans="1:94" x14ac:dyDescent="0.25">
      <c r="A371" t="s">
        <v>127</v>
      </c>
      <c r="B371" t="s">
        <v>270</v>
      </c>
      <c r="C371" t="s">
        <v>143</v>
      </c>
      <c r="D371" t="s">
        <v>15</v>
      </c>
      <c r="E371" t="s">
        <v>24</v>
      </c>
      <c r="F371" s="3">
        <v>1</v>
      </c>
      <c r="G371" s="3">
        <v>2</v>
      </c>
      <c r="H371" s="3" t="str">
        <f t="shared" si="470"/>
        <v>A</v>
      </c>
      <c r="I371" s="3">
        <v>3.2</v>
      </c>
      <c r="J371" s="3">
        <v>4</v>
      </c>
      <c r="K371" s="3">
        <v>2</v>
      </c>
      <c r="L371" s="3">
        <v>1.36</v>
      </c>
      <c r="M371" s="3">
        <v>3.2</v>
      </c>
      <c r="N371" s="3">
        <f t="shared" si="402"/>
        <v>3</v>
      </c>
      <c r="O371" s="3">
        <f t="shared" si="403"/>
        <v>6.25E-2</v>
      </c>
      <c r="P371" s="3">
        <f t="shared" si="404"/>
        <v>4.7794117647058765E-2</v>
      </c>
      <c r="Q371" s="3">
        <f t="shared" si="405"/>
        <v>3.4000000000000004</v>
      </c>
      <c r="R371" s="3">
        <f t="shared" si="406"/>
        <v>4.25</v>
      </c>
      <c r="S371" s="3">
        <f t="shared" si="407"/>
        <v>2.125</v>
      </c>
      <c r="T371" s="3">
        <f t="shared" si="408"/>
        <v>1.4450000000000001</v>
      </c>
      <c r="U371" s="3">
        <f t="shared" si="409"/>
        <v>3.4000000000000004</v>
      </c>
      <c r="V371" s="4">
        <f t="shared" si="410"/>
        <v>0.3125</v>
      </c>
      <c r="W371" s="4">
        <f t="shared" si="411"/>
        <v>0.25</v>
      </c>
      <c r="X371" s="4">
        <f t="shared" si="412"/>
        <v>0.5</v>
      </c>
      <c r="Y371" s="4">
        <f t="shared" si="413"/>
        <v>0.73529411764705876</v>
      </c>
      <c r="Z371" s="4">
        <f t="shared" si="414"/>
        <v>0.3125</v>
      </c>
      <c r="AA371" s="4">
        <f t="shared" si="415"/>
        <v>0.8</v>
      </c>
      <c r="AB371" s="4">
        <f t="shared" si="416"/>
        <v>1.6</v>
      </c>
      <c r="AC371" s="4">
        <f t="shared" si="417"/>
        <v>1.25</v>
      </c>
      <c r="AD371" s="4">
        <f t="shared" si="418"/>
        <v>2</v>
      </c>
      <c r="AE371" s="4">
        <f t="shared" si="419"/>
        <v>0.625</v>
      </c>
      <c r="AF371" s="4">
        <f t="shared" si="420"/>
        <v>0.5</v>
      </c>
      <c r="AG371" s="4">
        <f t="shared" si="421"/>
        <v>0.42499999999999999</v>
      </c>
      <c r="AH371" s="4">
        <f t="shared" si="422"/>
        <v>2.3529411764705883</v>
      </c>
      <c r="AI371" s="4">
        <f t="shared" si="423"/>
        <v>1.2750000000000004</v>
      </c>
      <c r="AJ371" s="4">
        <f t="shared" si="424"/>
        <v>-0.84999999999999964</v>
      </c>
      <c r="AK371" s="4">
        <f t="shared" si="425"/>
        <v>2.125</v>
      </c>
      <c r="AL371" s="4">
        <f t="shared" si="426"/>
        <v>-1.9550000000000003</v>
      </c>
      <c r="AM371" s="4">
        <f t="shared" si="427"/>
        <v>1.9550000000000003</v>
      </c>
      <c r="AN371" s="4">
        <f t="shared" si="428"/>
        <v>0.63750000000000018</v>
      </c>
      <c r="AO371" s="4">
        <f t="shared" si="429"/>
        <v>-0.42499999999999982</v>
      </c>
      <c r="AP371" s="4">
        <f t="shared" si="430"/>
        <v>1.0625</v>
      </c>
      <c r="AQ371" s="4">
        <f t="shared" si="431"/>
        <v>-0.97750000000000015</v>
      </c>
      <c r="AR371" s="4">
        <f t="shared" si="432"/>
        <v>0.97750000000000015</v>
      </c>
      <c r="AS371" s="4">
        <f t="shared" si="433"/>
        <v>0.56753762478475078</v>
      </c>
      <c r="AT371" s="4">
        <f t="shared" si="434"/>
        <v>-0.40187064744045636</v>
      </c>
      <c r="AU371" s="4">
        <f t="shared" si="435"/>
        <v>0.81569192331622342</v>
      </c>
      <c r="AV371" s="4">
        <f t="shared" si="436"/>
        <v>-0.7740206518255901</v>
      </c>
      <c r="AW371" s="4">
        <f t="shared" si="437"/>
        <v>0.7740206518255901</v>
      </c>
      <c r="AX371" s="4">
        <f t="shared" si="438"/>
        <v>102.15677246125513</v>
      </c>
      <c r="AY371" s="4">
        <f t="shared" si="439"/>
        <v>-72.336716539282151</v>
      </c>
      <c r="AZ371" s="4">
        <f t="shared" si="440"/>
        <v>146.82454619692021</v>
      </c>
      <c r="BA371" s="4">
        <f t="shared" si="441"/>
        <v>-139.32371732860622</v>
      </c>
      <c r="BB371" s="4">
        <f t="shared" si="442"/>
        <v>139.32371732860622</v>
      </c>
      <c r="BC371" s="4">
        <f t="shared" si="443"/>
        <v>0.6000000000000002</v>
      </c>
      <c r="BD371" s="4">
        <f t="shared" si="444"/>
        <v>-0.19999999999999993</v>
      </c>
      <c r="BE371" s="4">
        <f t="shared" si="445"/>
        <v>1</v>
      </c>
      <c r="BF371" s="4">
        <f t="shared" si="446"/>
        <v>-0.57500000000000007</v>
      </c>
      <c r="BG371" s="4">
        <f t="shared" si="447"/>
        <v>1.3529411764705883</v>
      </c>
      <c r="BH371" s="4">
        <f t="shared" si="448"/>
        <v>1.0695598783300222</v>
      </c>
      <c r="BI371" s="4">
        <f t="shared" si="449"/>
        <v>3.2583333333333333</v>
      </c>
      <c r="BJ371" s="4">
        <f t="shared" si="450"/>
        <v>0.32825367109872805</v>
      </c>
      <c r="BK371" s="4">
        <f t="shared" si="451"/>
        <v>1.3823937572197005</v>
      </c>
      <c r="BL371" s="4">
        <f t="shared" si="452"/>
        <v>2.4225000000000003</v>
      </c>
      <c r="BM371" s="4">
        <f t="shared" si="453"/>
        <v>0.5706475777996699</v>
      </c>
      <c r="BN371" s="3">
        <f t="shared" si="454"/>
        <v>0</v>
      </c>
      <c r="BO371" s="3">
        <v>100</v>
      </c>
      <c r="BP371" s="3">
        <f t="shared" si="455"/>
        <v>-1</v>
      </c>
      <c r="BQ371" s="3">
        <f t="shared" si="456"/>
        <v>-100</v>
      </c>
      <c r="BR371" s="3">
        <f t="shared" si="457"/>
        <v>1</v>
      </c>
      <c r="BS371" s="3">
        <f t="shared" si="458"/>
        <v>1</v>
      </c>
      <c r="BT371" s="3">
        <f t="shared" si="471"/>
        <v>100</v>
      </c>
      <c r="BU371" s="3">
        <f t="shared" si="459"/>
        <v>0</v>
      </c>
      <c r="BV371" s="3">
        <f t="shared" si="460"/>
        <v>-1</v>
      </c>
      <c r="BW371" s="3">
        <f t="shared" si="472"/>
        <v>-100</v>
      </c>
      <c r="BX371" s="3">
        <f t="shared" si="461"/>
        <v>1</v>
      </c>
      <c r="BY371" s="3">
        <f t="shared" si="462"/>
        <v>0.3600000000000001</v>
      </c>
      <c r="BZ371" s="3">
        <f t="shared" si="473"/>
        <v>36.000000000000007</v>
      </c>
      <c r="CA371" s="3">
        <f t="shared" si="463"/>
        <v>0</v>
      </c>
      <c r="CB371" s="3">
        <f t="shared" si="464"/>
        <v>-1</v>
      </c>
      <c r="CC371" s="3">
        <f t="shared" si="465"/>
        <v>-100</v>
      </c>
      <c r="CD371" s="3">
        <f t="shared" si="466"/>
        <v>1</v>
      </c>
      <c r="CE371" s="3">
        <f t="shared" si="467"/>
        <v>0</v>
      </c>
      <c r="CF371" s="3">
        <f t="shared" si="474"/>
        <v>1</v>
      </c>
      <c r="CG371" s="16" t="str">
        <f t="shared" si="475"/>
        <v/>
      </c>
      <c r="CI371" s="12">
        <f t="shared" si="476"/>
        <v>1</v>
      </c>
      <c r="CJ371" s="12">
        <f t="shared" si="477"/>
        <v>0</v>
      </c>
      <c r="CK371" s="12">
        <f t="shared" si="478"/>
        <v>1</v>
      </c>
      <c r="CL371" s="12" t="str">
        <f t="shared" si="479"/>
        <v/>
      </c>
      <c r="CM371" s="12">
        <f t="shared" si="468"/>
        <v>1</v>
      </c>
      <c r="CN371" s="12">
        <f t="shared" si="469"/>
        <v>0</v>
      </c>
      <c r="CO371" s="12">
        <f t="shared" si="480"/>
        <v>1</v>
      </c>
      <c r="CP371" s="12" t="str">
        <f t="shared" si="481"/>
        <v/>
      </c>
    </row>
    <row r="372" spans="1:94" x14ac:dyDescent="0.25">
      <c r="A372" t="s">
        <v>127</v>
      </c>
      <c r="B372" t="s">
        <v>270</v>
      </c>
      <c r="C372" t="s">
        <v>129</v>
      </c>
      <c r="D372" t="s">
        <v>141</v>
      </c>
      <c r="E372" t="s">
        <v>20</v>
      </c>
      <c r="F372" s="3">
        <v>3</v>
      </c>
      <c r="G372" s="3">
        <v>2</v>
      </c>
      <c r="H372" s="3" t="str">
        <f t="shared" si="470"/>
        <v>H</v>
      </c>
      <c r="I372" s="3">
        <v>2.7</v>
      </c>
      <c r="J372" s="3">
        <v>3.9</v>
      </c>
      <c r="K372" s="3">
        <v>2.35</v>
      </c>
      <c r="L372" s="3">
        <v>1.36</v>
      </c>
      <c r="M372" s="3">
        <v>3.2</v>
      </c>
      <c r="N372" s="3">
        <f t="shared" si="402"/>
        <v>5</v>
      </c>
      <c r="O372" s="3">
        <f t="shared" si="403"/>
        <v>5.2312541674243818E-2</v>
      </c>
      <c r="P372" s="3">
        <f t="shared" si="404"/>
        <v>4.7794117647058765E-2</v>
      </c>
      <c r="Q372" s="3">
        <f t="shared" si="405"/>
        <v>2.8412438625204586</v>
      </c>
      <c r="R372" s="3">
        <f t="shared" si="406"/>
        <v>4.1040189125295505</v>
      </c>
      <c r="S372" s="3">
        <f t="shared" si="407"/>
        <v>2.4729344729344729</v>
      </c>
      <c r="T372" s="3">
        <f t="shared" si="408"/>
        <v>1.4311450566769717</v>
      </c>
      <c r="U372" s="3">
        <f t="shared" si="409"/>
        <v>3.3674001333575805</v>
      </c>
      <c r="V372" s="4">
        <f t="shared" si="410"/>
        <v>0.37037037037037035</v>
      </c>
      <c r="W372" s="4">
        <f t="shared" si="411"/>
        <v>0.25641025641025644</v>
      </c>
      <c r="X372" s="4">
        <f t="shared" si="412"/>
        <v>0.42553191489361702</v>
      </c>
      <c r="Y372" s="4">
        <f t="shared" si="413"/>
        <v>0.73529411764705876</v>
      </c>
      <c r="Z372" s="4">
        <f t="shared" si="414"/>
        <v>0.3125</v>
      </c>
      <c r="AA372" s="4">
        <f t="shared" si="415"/>
        <v>0.6923076923076924</v>
      </c>
      <c r="AB372" s="4">
        <f t="shared" si="416"/>
        <v>1.1489361702127661</v>
      </c>
      <c r="AC372" s="4">
        <f t="shared" si="417"/>
        <v>1.4444444444444444</v>
      </c>
      <c r="AD372" s="4">
        <f t="shared" si="418"/>
        <v>1.6595744680851063</v>
      </c>
      <c r="AE372" s="4">
        <f t="shared" si="419"/>
        <v>0.87037037037037035</v>
      </c>
      <c r="AF372" s="4">
        <f t="shared" si="420"/>
        <v>0.60256410256410264</v>
      </c>
      <c r="AG372" s="4">
        <f t="shared" si="421"/>
        <v>0.42499999999999999</v>
      </c>
      <c r="AH372" s="4">
        <f t="shared" si="422"/>
        <v>2.3529411764705883</v>
      </c>
      <c r="AI372" s="4">
        <f t="shared" si="423"/>
        <v>0.36830938958598569</v>
      </c>
      <c r="AJ372" s="4">
        <f t="shared" si="424"/>
        <v>-1.262775050009092</v>
      </c>
      <c r="AK372" s="4">
        <f t="shared" si="425"/>
        <v>1.6310844395950777</v>
      </c>
      <c r="AL372" s="4">
        <f t="shared" si="426"/>
        <v>-1.9362550766806088</v>
      </c>
      <c r="AM372" s="4">
        <f t="shared" si="427"/>
        <v>1.9362550766806088</v>
      </c>
      <c r="AN372" s="4">
        <f t="shared" si="428"/>
        <v>0.18415469479299285</v>
      </c>
      <c r="AO372" s="4">
        <f t="shared" si="429"/>
        <v>-0.63138752500454598</v>
      </c>
      <c r="AP372" s="4">
        <f t="shared" si="430"/>
        <v>0.81554221979753883</v>
      </c>
      <c r="AQ372" s="4">
        <f t="shared" si="431"/>
        <v>-0.96812753834030441</v>
      </c>
      <c r="AR372" s="4">
        <f t="shared" si="432"/>
        <v>0.96812753834030441</v>
      </c>
      <c r="AS372" s="4">
        <f t="shared" si="433"/>
        <v>0.1821143107937285</v>
      </c>
      <c r="AT372" s="4">
        <f t="shared" si="434"/>
        <v>-0.56317941110450931</v>
      </c>
      <c r="AU372" s="4">
        <f t="shared" si="435"/>
        <v>0.68414631854066521</v>
      </c>
      <c r="AV372" s="4">
        <f t="shared" si="436"/>
        <v>-0.76920527181214648</v>
      </c>
      <c r="AW372" s="4">
        <f t="shared" si="437"/>
        <v>0.76920527181214648</v>
      </c>
      <c r="AX372" s="4">
        <f t="shared" si="438"/>
        <v>32.780575942871131</v>
      </c>
      <c r="AY372" s="4">
        <f t="shared" si="439"/>
        <v>-101.37229399881167</v>
      </c>
      <c r="AZ372" s="4">
        <f t="shared" si="440"/>
        <v>123.14633733731975</v>
      </c>
      <c r="BA372" s="4">
        <f t="shared" si="441"/>
        <v>-138.45694892618636</v>
      </c>
      <c r="BB372" s="4">
        <f t="shared" si="442"/>
        <v>138.45694892618636</v>
      </c>
      <c r="BC372" s="4">
        <f t="shared" si="443"/>
        <v>0.14893617021276612</v>
      </c>
      <c r="BD372" s="4">
        <f t="shared" si="444"/>
        <v>-0.30769230769230754</v>
      </c>
      <c r="BE372" s="4">
        <f t="shared" si="445"/>
        <v>0.65957446808510634</v>
      </c>
      <c r="BF372" s="4">
        <f t="shared" si="446"/>
        <v>-0.57499999999999996</v>
      </c>
      <c r="BG372" s="4">
        <f t="shared" si="447"/>
        <v>1.3529411764705883</v>
      </c>
      <c r="BH372" s="4">
        <f t="shared" si="448"/>
        <v>0.85544229130041805</v>
      </c>
      <c r="BI372" s="4">
        <f t="shared" si="449"/>
        <v>3.1393990826614941</v>
      </c>
      <c r="BJ372" s="4">
        <f t="shared" si="450"/>
        <v>0.27248599772641779</v>
      </c>
      <c r="BK372" s="4">
        <f t="shared" si="451"/>
        <v>1.3691390948277371</v>
      </c>
      <c r="BL372" s="4">
        <f t="shared" si="452"/>
        <v>2.3992725950172762</v>
      </c>
      <c r="BM372" s="4">
        <f t="shared" si="453"/>
        <v>0.5706475777996699</v>
      </c>
      <c r="BN372" s="3">
        <f t="shared" si="454"/>
        <v>1</v>
      </c>
      <c r="BO372" s="3">
        <v>100</v>
      </c>
      <c r="BP372" s="3">
        <f t="shared" si="455"/>
        <v>1.7000000000000002</v>
      </c>
      <c r="BQ372" s="3">
        <f t="shared" si="456"/>
        <v>170.00000000000003</v>
      </c>
      <c r="BR372" s="3">
        <f t="shared" si="457"/>
        <v>0</v>
      </c>
      <c r="BS372" s="3">
        <f t="shared" si="458"/>
        <v>-1</v>
      </c>
      <c r="BT372" s="3">
        <f t="shared" si="471"/>
        <v>-100</v>
      </c>
      <c r="BU372" s="3">
        <f t="shared" si="459"/>
        <v>0</v>
      </c>
      <c r="BV372" s="3">
        <f t="shared" si="460"/>
        <v>-1</v>
      </c>
      <c r="BW372" s="3">
        <f t="shared" si="472"/>
        <v>-100</v>
      </c>
      <c r="BX372" s="3">
        <f t="shared" si="461"/>
        <v>1</v>
      </c>
      <c r="BY372" s="3">
        <f t="shared" si="462"/>
        <v>0.3600000000000001</v>
      </c>
      <c r="BZ372" s="3">
        <f t="shared" si="473"/>
        <v>36.000000000000007</v>
      </c>
      <c r="CA372" s="3">
        <f t="shared" si="463"/>
        <v>0</v>
      </c>
      <c r="CB372" s="3">
        <f t="shared" si="464"/>
        <v>-1</v>
      </c>
      <c r="CC372" s="3">
        <f t="shared" si="465"/>
        <v>-100</v>
      </c>
      <c r="CD372" s="3">
        <f t="shared" si="466"/>
        <v>1</v>
      </c>
      <c r="CE372" s="3">
        <f t="shared" si="467"/>
        <v>0</v>
      </c>
      <c r="CF372" s="3">
        <f t="shared" si="474"/>
        <v>1</v>
      </c>
      <c r="CG372" s="16" t="str">
        <f t="shared" si="475"/>
        <v/>
      </c>
      <c r="CI372" s="12">
        <f t="shared" si="476"/>
        <v>1</v>
      </c>
      <c r="CJ372" s="12">
        <f t="shared" si="477"/>
        <v>0</v>
      </c>
      <c r="CK372" s="12">
        <f t="shared" si="478"/>
        <v>1</v>
      </c>
      <c r="CL372" s="12" t="str">
        <f t="shared" si="479"/>
        <v/>
      </c>
      <c r="CM372" s="12">
        <f t="shared" si="468"/>
        <v>1</v>
      </c>
      <c r="CN372" s="12">
        <f t="shared" si="469"/>
        <v>0</v>
      </c>
      <c r="CO372" s="12">
        <f t="shared" si="480"/>
        <v>1</v>
      </c>
      <c r="CP372" s="12" t="str">
        <f t="shared" si="481"/>
        <v/>
      </c>
    </row>
    <row r="373" spans="1:94" x14ac:dyDescent="0.25">
      <c r="A373" t="s">
        <v>127</v>
      </c>
      <c r="B373" t="s">
        <v>271</v>
      </c>
      <c r="C373" t="s">
        <v>173</v>
      </c>
      <c r="D373" t="s">
        <v>12</v>
      </c>
      <c r="E373" t="s">
        <v>17</v>
      </c>
      <c r="F373" s="3">
        <v>2</v>
      </c>
      <c r="G373" s="3">
        <v>1</v>
      </c>
      <c r="H373" s="3" t="str">
        <f t="shared" si="470"/>
        <v>H</v>
      </c>
      <c r="I373" s="3">
        <v>1.22</v>
      </c>
      <c r="J373" s="3">
        <v>7.5</v>
      </c>
      <c r="K373" s="3">
        <v>10</v>
      </c>
      <c r="L373" s="3">
        <v>1.36</v>
      </c>
      <c r="M373" s="3">
        <v>3.2</v>
      </c>
      <c r="N373" s="3">
        <f t="shared" si="402"/>
        <v>3</v>
      </c>
      <c r="O373" s="3">
        <f t="shared" si="403"/>
        <v>5.3005464480874398E-2</v>
      </c>
      <c r="P373" s="3">
        <f t="shared" si="404"/>
        <v>4.7794117647058765E-2</v>
      </c>
      <c r="Q373" s="3">
        <f t="shared" si="405"/>
        <v>1.2846666666666668</v>
      </c>
      <c r="R373" s="3">
        <f t="shared" si="406"/>
        <v>7.8975409836065582</v>
      </c>
      <c r="S373" s="3">
        <f t="shared" si="407"/>
        <v>10.530054644808743</v>
      </c>
      <c r="T373" s="3">
        <f t="shared" si="408"/>
        <v>1.4320874316939893</v>
      </c>
      <c r="U373" s="3">
        <f t="shared" si="409"/>
        <v>3.3696174863387984</v>
      </c>
      <c r="V373" s="4">
        <f t="shared" si="410"/>
        <v>0.81967213114754101</v>
      </c>
      <c r="W373" s="4">
        <f t="shared" si="411"/>
        <v>0.13333333333333333</v>
      </c>
      <c r="X373" s="4">
        <f t="shared" si="412"/>
        <v>0.1</v>
      </c>
      <c r="Y373" s="4">
        <f t="shared" si="413"/>
        <v>0.73529411764705876</v>
      </c>
      <c r="Z373" s="4">
        <f t="shared" si="414"/>
        <v>0.3125</v>
      </c>
      <c r="AA373" s="4">
        <f t="shared" si="415"/>
        <v>0.16266666666666665</v>
      </c>
      <c r="AB373" s="4">
        <f t="shared" si="416"/>
        <v>0.122</v>
      </c>
      <c r="AC373" s="4">
        <f t="shared" si="417"/>
        <v>6.1475409836065573</v>
      </c>
      <c r="AD373" s="4">
        <f t="shared" si="418"/>
        <v>0.75</v>
      </c>
      <c r="AE373" s="4">
        <f t="shared" si="419"/>
        <v>8.1967213114754092</v>
      </c>
      <c r="AF373" s="4">
        <f t="shared" si="420"/>
        <v>1.3333333333333333</v>
      </c>
      <c r="AG373" s="4">
        <f t="shared" si="421"/>
        <v>0.42499999999999999</v>
      </c>
      <c r="AH373" s="4">
        <f t="shared" si="422"/>
        <v>2.3529411764705883</v>
      </c>
      <c r="AI373" s="4">
        <f t="shared" si="423"/>
        <v>-9.2453879781420767</v>
      </c>
      <c r="AJ373" s="4">
        <f t="shared" si="424"/>
        <v>-6.6128743169398909</v>
      </c>
      <c r="AK373" s="4">
        <f t="shared" si="425"/>
        <v>-2.6325136612021849</v>
      </c>
      <c r="AL373" s="4">
        <f t="shared" si="426"/>
        <v>-1.9375300546448091</v>
      </c>
      <c r="AM373" s="4">
        <f t="shared" si="427"/>
        <v>1.9375300546448091</v>
      </c>
      <c r="AN373" s="4">
        <f t="shared" si="428"/>
        <v>-4.6226939890710383</v>
      </c>
      <c r="AO373" s="4">
        <f t="shared" si="429"/>
        <v>-3.3064371584699455</v>
      </c>
      <c r="AP373" s="4">
        <f t="shared" si="430"/>
        <v>-1.3162568306010924</v>
      </c>
      <c r="AQ373" s="4">
        <f t="shared" si="431"/>
        <v>-0.96876502732240455</v>
      </c>
      <c r="AR373" s="4">
        <f t="shared" si="432"/>
        <v>0.96876502732240455</v>
      </c>
      <c r="AS373" s="4">
        <f t="shared" si="433"/>
        <v>-1.3577549381148144</v>
      </c>
      <c r="AT373" s="4">
        <f t="shared" si="434"/>
        <v>-1.2771021887446823</v>
      </c>
      <c r="AU373" s="4">
        <f t="shared" si="435"/>
        <v>-0.92109695027149074</v>
      </c>
      <c r="AV373" s="4">
        <f t="shared" si="436"/>
        <v>-0.76953423247748753</v>
      </c>
      <c r="AW373" s="4">
        <f t="shared" si="437"/>
        <v>0.76953423247748753</v>
      </c>
      <c r="AX373" s="4">
        <f t="shared" si="438"/>
        <v>-244.39588886066659</v>
      </c>
      <c r="AY373" s="4">
        <f t="shared" si="439"/>
        <v>-229.87839397404281</v>
      </c>
      <c r="AZ373" s="4">
        <f t="shared" si="440"/>
        <v>-165.79745104886834</v>
      </c>
      <c r="BA373" s="4">
        <f t="shared" si="441"/>
        <v>-138.51616184594775</v>
      </c>
      <c r="BB373" s="4">
        <f t="shared" si="442"/>
        <v>138.51616184594775</v>
      </c>
      <c r="BC373" s="4">
        <f t="shared" si="443"/>
        <v>-0.878</v>
      </c>
      <c r="BD373" s="4">
        <f t="shared" si="444"/>
        <v>-0.83733333333333326</v>
      </c>
      <c r="BE373" s="4">
        <f t="shared" si="445"/>
        <v>-0.24999999999999992</v>
      </c>
      <c r="BF373" s="4">
        <f t="shared" si="446"/>
        <v>-0.57499999999999996</v>
      </c>
      <c r="BG373" s="4">
        <f t="shared" si="447"/>
        <v>1.3529411764705883</v>
      </c>
      <c r="BH373" s="4">
        <f t="shared" si="448"/>
        <v>4.7633572504840407</v>
      </c>
      <c r="BI373" s="4">
        <f t="shared" si="449"/>
        <v>6.5707540983606565</v>
      </c>
      <c r="BJ373" s="4">
        <f t="shared" si="450"/>
        <v>0.72493311713985087</v>
      </c>
      <c r="BK373" s="4">
        <f t="shared" si="451"/>
        <v>1.3700406403920871</v>
      </c>
      <c r="BL373" s="4">
        <f t="shared" si="452"/>
        <v>2.4008524590163938</v>
      </c>
      <c r="BM373" s="4">
        <f t="shared" si="453"/>
        <v>0.57064757779967024</v>
      </c>
      <c r="BN373" s="3">
        <f t="shared" si="454"/>
        <v>1</v>
      </c>
      <c r="BO373" s="3">
        <v>100</v>
      </c>
      <c r="BP373" s="3">
        <f t="shared" si="455"/>
        <v>0.21999999999999997</v>
      </c>
      <c r="BQ373" s="3">
        <f t="shared" si="456"/>
        <v>21.999999999999996</v>
      </c>
      <c r="BR373" s="3">
        <f t="shared" si="457"/>
        <v>0</v>
      </c>
      <c r="BS373" s="3">
        <f t="shared" si="458"/>
        <v>-1</v>
      </c>
      <c r="BT373" s="3">
        <f t="shared" si="471"/>
        <v>-100</v>
      </c>
      <c r="BU373" s="3">
        <f t="shared" si="459"/>
        <v>0</v>
      </c>
      <c r="BV373" s="3">
        <f t="shared" si="460"/>
        <v>-1</v>
      </c>
      <c r="BW373" s="3">
        <f t="shared" si="472"/>
        <v>-100</v>
      </c>
      <c r="BX373" s="3">
        <f t="shared" si="461"/>
        <v>1</v>
      </c>
      <c r="BY373" s="3">
        <f t="shared" si="462"/>
        <v>0.3600000000000001</v>
      </c>
      <c r="BZ373" s="3">
        <f t="shared" si="473"/>
        <v>36.000000000000007</v>
      </c>
      <c r="CA373" s="3">
        <f t="shared" si="463"/>
        <v>0</v>
      </c>
      <c r="CB373" s="3">
        <f t="shared" si="464"/>
        <v>-1</v>
      </c>
      <c r="CC373" s="3">
        <f t="shared" si="465"/>
        <v>-100</v>
      </c>
      <c r="CD373" s="3">
        <f t="shared" si="466"/>
        <v>1</v>
      </c>
      <c r="CE373" s="3">
        <f t="shared" si="467"/>
        <v>1</v>
      </c>
      <c r="CF373" s="3">
        <f t="shared" si="474"/>
        <v>2</v>
      </c>
      <c r="CG373" s="16" t="str">
        <f t="shared" si="475"/>
        <v>BackCasa</v>
      </c>
      <c r="CI373" s="12">
        <f t="shared" si="476"/>
        <v>1</v>
      </c>
      <c r="CJ373" s="12">
        <f t="shared" si="477"/>
        <v>0</v>
      </c>
      <c r="CK373" s="12">
        <f t="shared" si="478"/>
        <v>1</v>
      </c>
      <c r="CL373" s="12" t="str">
        <f t="shared" si="479"/>
        <v/>
      </c>
      <c r="CM373" s="12">
        <f t="shared" si="468"/>
        <v>1</v>
      </c>
      <c r="CN373" s="12">
        <f t="shared" si="469"/>
        <v>1</v>
      </c>
      <c r="CO373" s="12">
        <f t="shared" si="480"/>
        <v>2</v>
      </c>
      <c r="CP373" s="12" t="str">
        <f t="shared" si="481"/>
        <v>Under2.5</v>
      </c>
    </row>
    <row r="374" spans="1:94" x14ac:dyDescent="0.25">
      <c r="A374" t="s">
        <v>127</v>
      </c>
      <c r="B374" t="s">
        <v>271</v>
      </c>
      <c r="C374" t="s">
        <v>173</v>
      </c>
      <c r="D374" t="s">
        <v>22</v>
      </c>
      <c r="E374" t="s">
        <v>20</v>
      </c>
      <c r="F374" s="3">
        <v>2</v>
      </c>
      <c r="G374" s="3">
        <v>4</v>
      </c>
      <c r="H374" s="3" t="str">
        <f t="shared" si="470"/>
        <v>A</v>
      </c>
      <c r="I374" s="3">
        <v>2.9</v>
      </c>
      <c r="J374" s="3">
        <v>3.9</v>
      </c>
      <c r="K374" s="3">
        <v>2.15</v>
      </c>
      <c r="L374" s="3">
        <v>1.36</v>
      </c>
      <c r="M374" s="3">
        <v>3.2</v>
      </c>
      <c r="N374" s="3">
        <f t="shared" si="402"/>
        <v>6</v>
      </c>
      <c r="O374" s="3">
        <f t="shared" si="403"/>
        <v>6.6354121686920342E-2</v>
      </c>
      <c r="P374" s="3">
        <f t="shared" si="404"/>
        <v>4.7794117647058765E-2</v>
      </c>
      <c r="Q374" s="3">
        <f t="shared" si="405"/>
        <v>3.0924269528920689</v>
      </c>
      <c r="R374" s="3">
        <f t="shared" si="406"/>
        <v>4.1587810745789895</v>
      </c>
      <c r="S374" s="3">
        <f t="shared" si="407"/>
        <v>2.2926613616268785</v>
      </c>
      <c r="T374" s="3">
        <f t="shared" si="408"/>
        <v>1.4502416054942118</v>
      </c>
      <c r="U374" s="3">
        <f t="shared" si="409"/>
        <v>3.4123331893981454</v>
      </c>
      <c r="V374" s="4">
        <f t="shared" si="410"/>
        <v>0.34482758620689657</v>
      </c>
      <c r="W374" s="4">
        <f t="shared" si="411"/>
        <v>0.25641025641025644</v>
      </c>
      <c r="X374" s="4">
        <f t="shared" si="412"/>
        <v>0.46511627906976744</v>
      </c>
      <c r="Y374" s="4">
        <f t="shared" si="413"/>
        <v>0.73529411764705876</v>
      </c>
      <c r="Z374" s="4">
        <f t="shared" si="414"/>
        <v>0.3125</v>
      </c>
      <c r="AA374" s="4">
        <f t="shared" si="415"/>
        <v>0.74358974358974361</v>
      </c>
      <c r="AB374" s="4">
        <f t="shared" si="416"/>
        <v>1.3488372093023255</v>
      </c>
      <c r="AC374" s="4">
        <f t="shared" si="417"/>
        <v>1.3448275862068966</v>
      </c>
      <c r="AD374" s="4">
        <f t="shared" si="418"/>
        <v>1.8139534883720931</v>
      </c>
      <c r="AE374" s="4">
        <f t="shared" si="419"/>
        <v>0.74137931034482762</v>
      </c>
      <c r="AF374" s="4">
        <f t="shared" si="420"/>
        <v>0.55128205128205132</v>
      </c>
      <c r="AG374" s="4">
        <f t="shared" si="421"/>
        <v>0.42499999999999999</v>
      </c>
      <c r="AH374" s="4">
        <f t="shared" si="422"/>
        <v>2.3529411764705883</v>
      </c>
      <c r="AI374" s="4">
        <f t="shared" si="423"/>
        <v>0.79976559126519042</v>
      </c>
      <c r="AJ374" s="4">
        <f t="shared" si="424"/>
        <v>-1.0663541216869206</v>
      </c>
      <c r="AK374" s="4">
        <f t="shared" si="425"/>
        <v>1.866119712952111</v>
      </c>
      <c r="AL374" s="4">
        <f t="shared" si="426"/>
        <v>-1.9620915839039337</v>
      </c>
      <c r="AM374" s="4">
        <f t="shared" si="427"/>
        <v>1.9620915839039337</v>
      </c>
      <c r="AN374" s="4">
        <f t="shared" si="428"/>
        <v>0.39988279563259521</v>
      </c>
      <c r="AO374" s="4">
        <f t="shared" si="429"/>
        <v>-0.53317706084346028</v>
      </c>
      <c r="AP374" s="4">
        <f t="shared" si="430"/>
        <v>0.93305985647605549</v>
      </c>
      <c r="AQ374" s="4">
        <f t="shared" si="431"/>
        <v>-0.98104579195196684</v>
      </c>
      <c r="AR374" s="4">
        <f t="shared" si="432"/>
        <v>0.98104579195196684</v>
      </c>
      <c r="AS374" s="4">
        <f t="shared" si="433"/>
        <v>0.38040533478128996</v>
      </c>
      <c r="AT374" s="4">
        <f t="shared" si="434"/>
        <v>-0.4898356529258695</v>
      </c>
      <c r="AU374" s="4">
        <f t="shared" si="435"/>
        <v>0.75078288499309931</v>
      </c>
      <c r="AV374" s="4">
        <f t="shared" si="436"/>
        <v>-0.77583067647432169</v>
      </c>
      <c r="AW374" s="4">
        <f t="shared" si="437"/>
        <v>0.77583067647432169</v>
      </c>
      <c r="AX374" s="4">
        <f t="shared" si="438"/>
        <v>68.472960260632192</v>
      </c>
      <c r="AY374" s="4">
        <f t="shared" si="439"/>
        <v>-88.170417526656522</v>
      </c>
      <c r="AZ374" s="4">
        <f t="shared" si="440"/>
        <v>135.14091929875786</v>
      </c>
      <c r="BA374" s="4">
        <f t="shared" si="441"/>
        <v>-139.6495217653779</v>
      </c>
      <c r="BB374" s="4">
        <f t="shared" si="442"/>
        <v>139.6495217653779</v>
      </c>
      <c r="BC374" s="4">
        <f t="shared" si="443"/>
        <v>0.3488372093023257</v>
      </c>
      <c r="BD374" s="4">
        <f t="shared" si="444"/>
        <v>-0.25641025641025644</v>
      </c>
      <c r="BE374" s="4">
        <f t="shared" si="445"/>
        <v>0.81395348837209325</v>
      </c>
      <c r="BF374" s="4">
        <f t="shared" si="446"/>
        <v>-0.57500000000000007</v>
      </c>
      <c r="BG374" s="4">
        <f t="shared" si="447"/>
        <v>1.3529411764705883</v>
      </c>
      <c r="BH374" s="4">
        <f t="shared" si="448"/>
        <v>0.93622815033506523</v>
      </c>
      <c r="BI374" s="4">
        <f t="shared" si="449"/>
        <v>3.181289796365979</v>
      </c>
      <c r="BJ374" s="4">
        <f t="shared" si="450"/>
        <v>0.29429200426962943</v>
      </c>
      <c r="BK374" s="4">
        <f t="shared" si="451"/>
        <v>1.3874082642875258</v>
      </c>
      <c r="BL374" s="4">
        <f t="shared" si="452"/>
        <v>2.4312873974461784</v>
      </c>
      <c r="BM374" s="4">
        <f t="shared" si="453"/>
        <v>0.57064757779967024</v>
      </c>
      <c r="BN374" s="3">
        <f t="shared" si="454"/>
        <v>0</v>
      </c>
      <c r="BO374" s="3">
        <v>100</v>
      </c>
      <c r="BP374" s="3">
        <f t="shared" si="455"/>
        <v>-1</v>
      </c>
      <c r="BQ374" s="3">
        <f t="shared" si="456"/>
        <v>-100</v>
      </c>
      <c r="BR374" s="3">
        <f t="shared" si="457"/>
        <v>1</v>
      </c>
      <c r="BS374" s="3">
        <f t="shared" si="458"/>
        <v>1.1499999999999999</v>
      </c>
      <c r="BT374" s="3">
        <f t="shared" si="471"/>
        <v>114.99999999999999</v>
      </c>
      <c r="BU374" s="3">
        <f t="shared" si="459"/>
        <v>0</v>
      </c>
      <c r="BV374" s="3">
        <f t="shared" si="460"/>
        <v>-1</v>
      </c>
      <c r="BW374" s="3">
        <f t="shared" si="472"/>
        <v>-100</v>
      </c>
      <c r="BX374" s="3">
        <f t="shared" si="461"/>
        <v>1</v>
      </c>
      <c r="BY374" s="3">
        <f t="shared" si="462"/>
        <v>0.3600000000000001</v>
      </c>
      <c r="BZ374" s="3">
        <f t="shared" si="473"/>
        <v>36.000000000000007</v>
      </c>
      <c r="CA374" s="3">
        <f t="shared" si="463"/>
        <v>0</v>
      </c>
      <c r="CB374" s="3">
        <f t="shared" si="464"/>
        <v>-1</v>
      </c>
      <c r="CC374" s="3">
        <f t="shared" si="465"/>
        <v>-100</v>
      </c>
      <c r="CD374" s="3">
        <f t="shared" si="466"/>
        <v>1</v>
      </c>
      <c r="CE374" s="3">
        <f t="shared" si="467"/>
        <v>0</v>
      </c>
      <c r="CF374" s="3">
        <f t="shared" si="474"/>
        <v>1</v>
      </c>
      <c r="CG374" s="16" t="str">
        <f t="shared" si="475"/>
        <v/>
      </c>
      <c r="CI374" s="12">
        <f t="shared" si="476"/>
        <v>1</v>
      </c>
      <c r="CJ374" s="12">
        <f t="shared" si="477"/>
        <v>0</v>
      </c>
      <c r="CK374" s="12">
        <f t="shared" si="478"/>
        <v>1</v>
      </c>
      <c r="CL374" s="12" t="str">
        <f t="shared" si="479"/>
        <v/>
      </c>
      <c r="CM374" s="12">
        <f t="shared" si="468"/>
        <v>1</v>
      </c>
      <c r="CN374" s="12">
        <f t="shared" si="469"/>
        <v>0</v>
      </c>
      <c r="CO374" s="12">
        <f t="shared" si="480"/>
        <v>1</v>
      </c>
      <c r="CP374" s="12" t="str">
        <f t="shared" si="481"/>
        <v/>
      </c>
    </row>
    <row r="375" spans="1:94" x14ac:dyDescent="0.25">
      <c r="A375" t="s">
        <v>127</v>
      </c>
      <c r="B375" t="s">
        <v>271</v>
      </c>
      <c r="C375" t="s">
        <v>173</v>
      </c>
      <c r="D375" t="s">
        <v>15</v>
      </c>
      <c r="E375" t="s">
        <v>141</v>
      </c>
      <c r="F375" s="3">
        <v>0</v>
      </c>
      <c r="G375" s="3">
        <v>2</v>
      </c>
      <c r="H375" s="3" t="str">
        <f t="shared" si="470"/>
        <v>A</v>
      </c>
      <c r="I375" s="3">
        <v>2.6</v>
      </c>
      <c r="J375" s="3">
        <v>4</v>
      </c>
      <c r="K375" s="3">
        <v>2.38</v>
      </c>
      <c r="L375" s="3">
        <v>1.3</v>
      </c>
      <c r="M375" s="3">
        <v>3.5</v>
      </c>
      <c r="N375" s="3">
        <f t="shared" si="402"/>
        <v>2</v>
      </c>
      <c r="O375" s="3">
        <f t="shared" si="403"/>
        <v>5.4783451842275399E-2</v>
      </c>
      <c r="P375" s="3">
        <f t="shared" si="404"/>
        <v>5.4945054945054861E-2</v>
      </c>
      <c r="Q375" s="3">
        <f t="shared" si="405"/>
        <v>2.742436974789916</v>
      </c>
      <c r="R375" s="3">
        <f t="shared" si="406"/>
        <v>4.2191338073691016</v>
      </c>
      <c r="S375" s="3">
        <f t="shared" si="407"/>
        <v>2.5103846153846154</v>
      </c>
      <c r="T375" s="3">
        <f t="shared" si="408"/>
        <v>1.371218487394958</v>
      </c>
      <c r="U375" s="3">
        <f t="shared" si="409"/>
        <v>3.691742081447964</v>
      </c>
      <c r="V375" s="4">
        <f t="shared" si="410"/>
        <v>0.38461538461538458</v>
      </c>
      <c r="W375" s="4">
        <f t="shared" si="411"/>
        <v>0.25</v>
      </c>
      <c r="X375" s="4">
        <f t="shared" si="412"/>
        <v>0.42016806722689076</v>
      </c>
      <c r="Y375" s="4">
        <f t="shared" si="413"/>
        <v>0.76923076923076916</v>
      </c>
      <c r="Z375" s="4">
        <f t="shared" si="414"/>
        <v>0.2857142857142857</v>
      </c>
      <c r="AA375" s="4">
        <f t="shared" si="415"/>
        <v>0.65</v>
      </c>
      <c r="AB375" s="4">
        <f t="shared" si="416"/>
        <v>1.0924369747899161</v>
      </c>
      <c r="AC375" s="4">
        <f t="shared" si="417"/>
        <v>1.5384615384615383</v>
      </c>
      <c r="AD375" s="4">
        <f t="shared" si="418"/>
        <v>1.680672268907563</v>
      </c>
      <c r="AE375" s="4">
        <f t="shared" si="419"/>
        <v>0.91538461538461535</v>
      </c>
      <c r="AF375" s="4">
        <f t="shared" si="420"/>
        <v>0.59499999999999997</v>
      </c>
      <c r="AG375" s="4">
        <f t="shared" si="421"/>
        <v>0.37142857142857144</v>
      </c>
      <c r="AH375" s="4">
        <f t="shared" si="422"/>
        <v>2.6923076923076921</v>
      </c>
      <c r="AI375" s="4">
        <f t="shared" si="423"/>
        <v>0.23205235940530056</v>
      </c>
      <c r="AJ375" s="4">
        <f t="shared" si="424"/>
        <v>-1.4766968325791856</v>
      </c>
      <c r="AK375" s="4">
        <f t="shared" si="425"/>
        <v>1.7087491919844862</v>
      </c>
      <c r="AL375" s="4">
        <f t="shared" si="426"/>
        <v>-2.320523594053006</v>
      </c>
      <c r="AM375" s="4">
        <f t="shared" si="427"/>
        <v>2.320523594053006</v>
      </c>
      <c r="AN375" s="4">
        <f t="shared" si="428"/>
        <v>0.11602617970265028</v>
      </c>
      <c r="AO375" s="4">
        <f t="shared" si="429"/>
        <v>-0.7383484162895928</v>
      </c>
      <c r="AP375" s="4">
        <f t="shared" si="430"/>
        <v>0.85437459599224308</v>
      </c>
      <c r="AQ375" s="4">
        <f t="shared" si="431"/>
        <v>-1.160261797026503</v>
      </c>
      <c r="AR375" s="4">
        <f t="shared" si="432"/>
        <v>1.160261797026503</v>
      </c>
      <c r="AS375" s="4">
        <f t="shared" si="433"/>
        <v>0.11550969408845457</v>
      </c>
      <c r="AT375" s="4">
        <f t="shared" si="434"/>
        <v>-0.63600229593191748</v>
      </c>
      <c r="AU375" s="4">
        <f t="shared" si="435"/>
        <v>0.70702826652549422</v>
      </c>
      <c r="AV375" s="4">
        <f t="shared" si="436"/>
        <v>-0.85944879857200462</v>
      </c>
      <c r="AW375" s="4">
        <f t="shared" si="437"/>
        <v>0.85944879857200462</v>
      </c>
      <c r="AX375" s="4">
        <f t="shared" si="438"/>
        <v>20.791744935921823</v>
      </c>
      <c r="AY375" s="4">
        <f t="shared" si="439"/>
        <v>-114.48041326774513</v>
      </c>
      <c r="AZ375" s="4">
        <f t="shared" si="440"/>
        <v>127.26508797458897</v>
      </c>
      <c r="BA375" s="4">
        <f t="shared" si="441"/>
        <v>-154.70078374296082</v>
      </c>
      <c r="BB375" s="4">
        <f t="shared" si="442"/>
        <v>154.70078374296082</v>
      </c>
      <c r="BC375" s="4">
        <f t="shared" si="443"/>
        <v>9.2436974789915957E-2</v>
      </c>
      <c r="BD375" s="4">
        <f t="shared" si="444"/>
        <v>-0.35000000000000003</v>
      </c>
      <c r="BE375" s="4">
        <f t="shared" si="445"/>
        <v>0.68067226890756305</v>
      </c>
      <c r="BF375" s="4">
        <f t="shared" si="446"/>
        <v>-0.62857142857142856</v>
      </c>
      <c r="BG375" s="4">
        <f t="shared" si="447"/>
        <v>1.6923076923076925</v>
      </c>
      <c r="BH375" s="4">
        <f t="shared" si="448"/>
        <v>0.92685000889775371</v>
      </c>
      <c r="BI375" s="4">
        <f t="shared" si="449"/>
        <v>3.1573184658478777</v>
      </c>
      <c r="BJ375" s="4">
        <f t="shared" si="450"/>
        <v>0.293556072636738</v>
      </c>
      <c r="BK375" s="4">
        <f t="shared" si="451"/>
        <v>1.6408579692582603</v>
      </c>
      <c r="BL375" s="4">
        <f t="shared" si="452"/>
        <v>2.5314802844214608</v>
      </c>
      <c r="BM375" s="4">
        <f t="shared" si="453"/>
        <v>0.64818121608766888</v>
      </c>
      <c r="BN375" s="3">
        <f t="shared" si="454"/>
        <v>0</v>
      </c>
      <c r="BO375" s="3">
        <v>100</v>
      </c>
      <c r="BP375" s="3">
        <f t="shared" si="455"/>
        <v>-1</v>
      </c>
      <c r="BQ375" s="3">
        <f t="shared" si="456"/>
        <v>-100</v>
      </c>
      <c r="BR375" s="3">
        <f t="shared" si="457"/>
        <v>1</v>
      </c>
      <c r="BS375" s="3">
        <f t="shared" si="458"/>
        <v>1.38</v>
      </c>
      <c r="BT375" s="3">
        <f t="shared" si="471"/>
        <v>138</v>
      </c>
      <c r="BU375" s="3">
        <f t="shared" si="459"/>
        <v>0</v>
      </c>
      <c r="BV375" s="3">
        <f t="shared" si="460"/>
        <v>-1</v>
      </c>
      <c r="BW375" s="3">
        <f t="shared" si="472"/>
        <v>-100</v>
      </c>
      <c r="BX375" s="3">
        <f t="shared" si="461"/>
        <v>0</v>
      </c>
      <c r="BY375" s="3">
        <f t="shared" si="462"/>
        <v>-1</v>
      </c>
      <c r="BZ375" s="3">
        <f t="shared" si="473"/>
        <v>-100</v>
      </c>
      <c r="CA375" s="3">
        <f t="shared" si="463"/>
        <v>1</v>
      </c>
      <c r="CB375" s="3">
        <f t="shared" si="464"/>
        <v>2.5</v>
      </c>
      <c r="CC375" s="3">
        <f t="shared" si="465"/>
        <v>250</v>
      </c>
      <c r="CD375" s="3">
        <f t="shared" si="466"/>
        <v>1</v>
      </c>
      <c r="CE375" s="3">
        <f t="shared" si="467"/>
        <v>0</v>
      </c>
      <c r="CF375" s="3">
        <f t="shared" si="474"/>
        <v>1</v>
      </c>
      <c r="CG375" s="16" t="str">
        <f t="shared" si="475"/>
        <v/>
      </c>
      <c r="CI375" s="12">
        <f t="shared" si="476"/>
        <v>1</v>
      </c>
      <c r="CJ375" s="12">
        <f t="shared" si="477"/>
        <v>0</v>
      </c>
      <c r="CK375" s="12">
        <f t="shared" si="478"/>
        <v>1</v>
      </c>
      <c r="CL375" s="12" t="str">
        <f t="shared" si="479"/>
        <v/>
      </c>
      <c r="CM375" s="12">
        <f t="shared" si="468"/>
        <v>1</v>
      </c>
      <c r="CN375" s="12">
        <f t="shared" si="469"/>
        <v>0</v>
      </c>
      <c r="CO375" s="12">
        <f t="shared" si="480"/>
        <v>1</v>
      </c>
      <c r="CP375" s="12" t="str">
        <f t="shared" si="481"/>
        <v/>
      </c>
    </row>
    <row r="376" spans="1:94" x14ac:dyDescent="0.25">
      <c r="A376" t="s">
        <v>127</v>
      </c>
      <c r="B376" t="s">
        <v>271</v>
      </c>
      <c r="C376" t="s">
        <v>173</v>
      </c>
      <c r="D376" t="s">
        <v>11</v>
      </c>
      <c r="E376" t="s">
        <v>133</v>
      </c>
      <c r="F376" s="3">
        <v>1</v>
      </c>
      <c r="G376" s="3">
        <v>2</v>
      </c>
      <c r="H376" s="3" t="str">
        <f t="shared" si="470"/>
        <v>A</v>
      </c>
      <c r="I376" s="3">
        <v>2.8</v>
      </c>
      <c r="J376" s="3">
        <v>3.8</v>
      </c>
      <c r="K376" s="3">
        <v>2.2999999999999998</v>
      </c>
      <c r="L376" s="3">
        <v>1.53</v>
      </c>
      <c r="M376" s="3">
        <v>2.5</v>
      </c>
      <c r="N376" s="3">
        <f t="shared" si="402"/>
        <v>3</v>
      </c>
      <c r="O376" s="3">
        <f t="shared" si="403"/>
        <v>5.508336057535157E-2</v>
      </c>
      <c r="P376" s="3">
        <f t="shared" si="404"/>
        <v>5.3594771241830097E-2</v>
      </c>
      <c r="Q376" s="3">
        <f t="shared" si="405"/>
        <v>2.9542334096109841</v>
      </c>
      <c r="R376" s="3">
        <f t="shared" si="406"/>
        <v>4.0093167701863361</v>
      </c>
      <c r="S376" s="3">
        <f t="shared" si="407"/>
        <v>2.4266917293233083</v>
      </c>
      <c r="T376" s="3">
        <f t="shared" si="408"/>
        <v>1.6142775416802879</v>
      </c>
      <c r="U376" s="3">
        <f t="shared" si="409"/>
        <v>2.6377084014383789</v>
      </c>
      <c r="V376" s="4">
        <f t="shared" si="410"/>
        <v>0.35714285714285715</v>
      </c>
      <c r="W376" s="4">
        <f t="shared" si="411"/>
        <v>0.26315789473684209</v>
      </c>
      <c r="X376" s="4">
        <f t="shared" si="412"/>
        <v>0.43478260869565222</v>
      </c>
      <c r="Y376" s="4">
        <f t="shared" si="413"/>
        <v>0.65359477124183007</v>
      </c>
      <c r="Z376" s="4">
        <f t="shared" si="414"/>
        <v>0.4</v>
      </c>
      <c r="AA376" s="4">
        <f t="shared" si="415"/>
        <v>0.73684210526315785</v>
      </c>
      <c r="AB376" s="4">
        <f t="shared" si="416"/>
        <v>1.2173913043478262</v>
      </c>
      <c r="AC376" s="4">
        <f t="shared" si="417"/>
        <v>1.3571428571428572</v>
      </c>
      <c r="AD376" s="4">
        <f t="shared" si="418"/>
        <v>1.6521739130434783</v>
      </c>
      <c r="AE376" s="4">
        <f t="shared" si="419"/>
        <v>0.8214285714285714</v>
      </c>
      <c r="AF376" s="4">
        <f t="shared" si="420"/>
        <v>0.60526315789473684</v>
      </c>
      <c r="AG376" s="4">
        <f t="shared" si="421"/>
        <v>0.61199999999999999</v>
      </c>
      <c r="AH376" s="4">
        <f t="shared" si="422"/>
        <v>1.6339869281045751</v>
      </c>
      <c r="AI376" s="4">
        <f t="shared" si="423"/>
        <v>0.52754168028767578</v>
      </c>
      <c r="AJ376" s="4">
        <f t="shared" si="424"/>
        <v>-1.055083360575352</v>
      </c>
      <c r="AK376" s="4">
        <f t="shared" si="425"/>
        <v>1.5826250408630278</v>
      </c>
      <c r="AL376" s="4">
        <f t="shared" si="426"/>
        <v>-1.023430859758091</v>
      </c>
      <c r="AM376" s="4">
        <f t="shared" si="427"/>
        <v>1.023430859758091</v>
      </c>
      <c r="AN376" s="4">
        <f t="shared" si="428"/>
        <v>0.26377084014383789</v>
      </c>
      <c r="AO376" s="4">
        <f t="shared" si="429"/>
        <v>-0.52754168028767601</v>
      </c>
      <c r="AP376" s="4">
        <f t="shared" si="430"/>
        <v>0.7913125204315139</v>
      </c>
      <c r="AQ376" s="4">
        <f t="shared" si="431"/>
        <v>-0.5117154298790455</v>
      </c>
      <c r="AR376" s="4">
        <f t="shared" si="432"/>
        <v>0.5117154298790455</v>
      </c>
      <c r="AS376" s="4">
        <f t="shared" si="433"/>
        <v>0.25789687531480648</v>
      </c>
      <c r="AT376" s="4">
        <f t="shared" si="434"/>
        <v>-0.48543741486201908</v>
      </c>
      <c r="AU376" s="4">
        <f t="shared" si="435"/>
        <v>0.66942120459725674</v>
      </c>
      <c r="AV376" s="4">
        <f t="shared" si="436"/>
        <v>-0.47297596675896975</v>
      </c>
      <c r="AW376" s="4">
        <f t="shared" si="437"/>
        <v>0.47297596675896975</v>
      </c>
      <c r="AX376" s="4">
        <f t="shared" si="438"/>
        <v>46.421437556665161</v>
      </c>
      <c r="AY376" s="4">
        <f t="shared" si="439"/>
        <v>-87.378734675163429</v>
      </c>
      <c r="AZ376" s="4">
        <f t="shared" si="440"/>
        <v>120.49581682750622</v>
      </c>
      <c r="BA376" s="4">
        <f t="shared" si="441"/>
        <v>-85.135674016614558</v>
      </c>
      <c r="BB376" s="4">
        <f t="shared" si="442"/>
        <v>85.135674016614558</v>
      </c>
      <c r="BC376" s="4">
        <f t="shared" si="443"/>
        <v>0.21739130434782611</v>
      </c>
      <c r="BD376" s="4">
        <f t="shared" si="444"/>
        <v>-0.2631578947368422</v>
      </c>
      <c r="BE376" s="4">
        <f t="shared" si="445"/>
        <v>0.65217391304347849</v>
      </c>
      <c r="BF376" s="4">
        <f t="shared" si="446"/>
        <v>-0.38800000000000001</v>
      </c>
      <c r="BG376" s="4">
        <f t="shared" si="447"/>
        <v>0.63398692810457513</v>
      </c>
      <c r="BH376" s="4">
        <f t="shared" si="448"/>
        <v>0.8058332273874903</v>
      </c>
      <c r="BI376" s="4">
        <f t="shared" si="449"/>
        <v>3.1300806363735432</v>
      </c>
      <c r="BJ376" s="4">
        <f t="shared" si="450"/>
        <v>0.25744807275032844</v>
      </c>
      <c r="BK376" s="4">
        <f t="shared" si="451"/>
        <v>0.72367490101052301</v>
      </c>
      <c r="BL376" s="4">
        <f t="shared" si="452"/>
        <v>2.1259929715593335</v>
      </c>
      <c r="BM376" s="4">
        <f t="shared" si="453"/>
        <v>0.34039383511213372</v>
      </c>
      <c r="BN376" s="3">
        <f t="shared" si="454"/>
        <v>0</v>
      </c>
      <c r="BO376" s="3">
        <v>100</v>
      </c>
      <c r="BP376" s="3">
        <f t="shared" si="455"/>
        <v>-1</v>
      </c>
      <c r="BQ376" s="3">
        <f t="shared" si="456"/>
        <v>-100</v>
      </c>
      <c r="BR376" s="3">
        <f t="shared" si="457"/>
        <v>1</v>
      </c>
      <c r="BS376" s="3">
        <f t="shared" si="458"/>
        <v>1.2999999999999998</v>
      </c>
      <c r="BT376" s="3">
        <f t="shared" si="471"/>
        <v>129.99999999999997</v>
      </c>
      <c r="BU376" s="3">
        <f t="shared" si="459"/>
        <v>0</v>
      </c>
      <c r="BV376" s="3">
        <f t="shared" si="460"/>
        <v>-1</v>
      </c>
      <c r="BW376" s="3">
        <f t="shared" si="472"/>
        <v>-100</v>
      </c>
      <c r="BX376" s="3">
        <f t="shared" si="461"/>
        <v>1</v>
      </c>
      <c r="BY376" s="3">
        <f t="shared" si="462"/>
        <v>0.53</v>
      </c>
      <c r="BZ376" s="3">
        <f t="shared" si="473"/>
        <v>53</v>
      </c>
      <c r="CA376" s="3">
        <f t="shared" si="463"/>
        <v>0</v>
      </c>
      <c r="CB376" s="3">
        <f t="shared" si="464"/>
        <v>-1</v>
      </c>
      <c r="CC376" s="3">
        <f t="shared" si="465"/>
        <v>-100</v>
      </c>
      <c r="CD376" s="3">
        <f t="shared" si="466"/>
        <v>1</v>
      </c>
      <c r="CE376" s="3">
        <f t="shared" si="467"/>
        <v>0</v>
      </c>
      <c r="CF376" s="3">
        <f t="shared" si="474"/>
        <v>1</v>
      </c>
      <c r="CG376" s="16" t="str">
        <f t="shared" si="475"/>
        <v/>
      </c>
      <c r="CI376" s="12">
        <f t="shared" si="476"/>
        <v>1</v>
      </c>
      <c r="CJ376" s="12">
        <f t="shared" si="477"/>
        <v>0</v>
      </c>
      <c r="CK376" s="12">
        <f t="shared" si="478"/>
        <v>1</v>
      </c>
      <c r="CL376" s="12" t="str">
        <f t="shared" si="479"/>
        <v/>
      </c>
      <c r="CM376" s="12">
        <f t="shared" si="468"/>
        <v>1</v>
      </c>
      <c r="CN376" s="12">
        <f t="shared" si="469"/>
        <v>0</v>
      </c>
      <c r="CO376" s="12">
        <f t="shared" si="480"/>
        <v>1</v>
      </c>
      <c r="CP376" s="12" t="str">
        <f t="shared" si="481"/>
        <v/>
      </c>
    </row>
    <row r="377" spans="1:94" x14ac:dyDescent="0.25">
      <c r="A377" t="s">
        <v>127</v>
      </c>
      <c r="B377" t="s">
        <v>271</v>
      </c>
      <c r="C377" t="s">
        <v>173</v>
      </c>
      <c r="D377" t="s">
        <v>24</v>
      </c>
      <c r="E377" t="s">
        <v>13</v>
      </c>
      <c r="F377" s="3">
        <v>2</v>
      </c>
      <c r="G377" s="3">
        <v>1</v>
      </c>
      <c r="H377" s="3" t="str">
        <f t="shared" si="470"/>
        <v>H</v>
      </c>
      <c r="I377" s="3">
        <v>1.38</v>
      </c>
      <c r="J377" s="3">
        <v>5.25</v>
      </c>
      <c r="K377" s="3">
        <v>7</v>
      </c>
      <c r="L377" s="3">
        <v>1.3</v>
      </c>
      <c r="M377" s="3">
        <v>3.5</v>
      </c>
      <c r="N377" s="3">
        <f t="shared" si="402"/>
        <v>3</v>
      </c>
      <c r="O377" s="3">
        <f t="shared" si="403"/>
        <v>5.7971014492753659E-2</v>
      </c>
      <c r="P377" s="3">
        <f t="shared" si="404"/>
        <v>5.4945054945054861E-2</v>
      </c>
      <c r="Q377" s="3">
        <f t="shared" si="405"/>
        <v>1.46</v>
      </c>
      <c r="R377" s="3">
        <f t="shared" si="406"/>
        <v>5.554347826086957</v>
      </c>
      <c r="S377" s="3">
        <f t="shared" si="407"/>
        <v>7.4057971014492754</v>
      </c>
      <c r="T377" s="3">
        <f t="shared" si="408"/>
        <v>1.3753623188405799</v>
      </c>
      <c r="U377" s="3">
        <f t="shared" si="409"/>
        <v>3.7028985507246377</v>
      </c>
      <c r="V377" s="4">
        <f t="shared" si="410"/>
        <v>0.7246376811594204</v>
      </c>
      <c r="W377" s="4">
        <f t="shared" si="411"/>
        <v>0.19047619047619047</v>
      </c>
      <c r="X377" s="4">
        <f t="shared" si="412"/>
        <v>0.14285714285714285</v>
      </c>
      <c r="Y377" s="4">
        <f t="shared" si="413"/>
        <v>0.76923076923076916</v>
      </c>
      <c r="Z377" s="4">
        <f t="shared" si="414"/>
        <v>0.2857142857142857</v>
      </c>
      <c r="AA377" s="4">
        <f t="shared" si="415"/>
        <v>0.26285714285714284</v>
      </c>
      <c r="AB377" s="4">
        <f t="shared" si="416"/>
        <v>0.19714285714285712</v>
      </c>
      <c r="AC377" s="4">
        <f t="shared" si="417"/>
        <v>3.804347826086957</v>
      </c>
      <c r="AD377" s="4">
        <f t="shared" si="418"/>
        <v>0.75</v>
      </c>
      <c r="AE377" s="4">
        <f t="shared" si="419"/>
        <v>5.0724637681159424</v>
      </c>
      <c r="AF377" s="4">
        <f t="shared" si="420"/>
        <v>1.3333333333333333</v>
      </c>
      <c r="AG377" s="4">
        <f t="shared" si="421"/>
        <v>0.37142857142857144</v>
      </c>
      <c r="AH377" s="4">
        <f t="shared" si="422"/>
        <v>2.6923076923076921</v>
      </c>
      <c r="AI377" s="4">
        <f t="shared" si="423"/>
        <v>-5.9457971014492754</v>
      </c>
      <c r="AJ377" s="4">
        <f t="shared" si="424"/>
        <v>-4.094347826086957</v>
      </c>
      <c r="AK377" s="4">
        <f t="shared" si="425"/>
        <v>-1.8514492753623184</v>
      </c>
      <c r="AL377" s="4">
        <f t="shared" si="426"/>
        <v>-2.327536231884058</v>
      </c>
      <c r="AM377" s="4">
        <f t="shared" si="427"/>
        <v>2.327536231884058</v>
      </c>
      <c r="AN377" s="4">
        <f t="shared" si="428"/>
        <v>-2.9728985507246377</v>
      </c>
      <c r="AO377" s="4">
        <f t="shared" si="429"/>
        <v>-2.0471739130434785</v>
      </c>
      <c r="AP377" s="4">
        <f t="shared" si="430"/>
        <v>-0.9257246376811592</v>
      </c>
      <c r="AQ377" s="4">
        <f t="shared" si="431"/>
        <v>-1.163768115942029</v>
      </c>
      <c r="AR377" s="4">
        <f t="shared" si="432"/>
        <v>1.163768115942029</v>
      </c>
      <c r="AS377" s="4">
        <f t="shared" si="433"/>
        <v>-1.2463134189939913</v>
      </c>
      <c r="AT377" s="4">
        <f t="shared" si="434"/>
        <v>-1.1164085026299293</v>
      </c>
      <c r="AU377" s="4">
        <f t="shared" si="435"/>
        <v>-0.74684718795813632</v>
      </c>
      <c r="AV377" s="4">
        <f t="shared" si="436"/>
        <v>-0.86094067305115396</v>
      </c>
      <c r="AW377" s="4">
        <f t="shared" si="437"/>
        <v>0.86094067305115396</v>
      </c>
      <c r="AX377" s="4">
        <f t="shared" si="438"/>
        <v>-224.33641541891845</v>
      </c>
      <c r="AY377" s="4">
        <f t="shared" si="439"/>
        <v>-200.95353047338727</v>
      </c>
      <c r="AZ377" s="4">
        <f t="shared" si="440"/>
        <v>-134.43249383246453</v>
      </c>
      <c r="BA377" s="4">
        <f t="shared" si="441"/>
        <v>-154.9693211492077</v>
      </c>
      <c r="BB377" s="4">
        <f t="shared" si="442"/>
        <v>154.9693211492077</v>
      </c>
      <c r="BC377" s="4">
        <f t="shared" si="443"/>
        <v>-0.80285714285714282</v>
      </c>
      <c r="BD377" s="4">
        <f t="shared" si="444"/>
        <v>-0.73714285714285721</v>
      </c>
      <c r="BE377" s="4">
        <f t="shared" si="445"/>
        <v>-0.24999999999999994</v>
      </c>
      <c r="BF377" s="4">
        <f t="shared" si="446"/>
        <v>-0.62857142857142856</v>
      </c>
      <c r="BG377" s="4">
        <f t="shared" si="447"/>
        <v>1.6923076923076921</v>
      </c>
      <c r="BH377" s="4">
        <f t="shared" si="448"/>
        <v>3.0425880352047137</v>
      </c>
      <c r="BI377" s="4">
        <f t="shared" si="449"/>
        <v>4.8067149758454102</v>
      </c>
      <c r="BJ377" s="4">
        <f t="shared" si="450"/>
        <v>0.63298698809774545</v>
      </c>
      <c r="BK377" s="4">
        <f t="shared" si="451"/>
        <v>1.6458166530226019</v>
      </c>
      <c r="BL377" s="4">
        <f t="shared" si="452"/>
        <v>2.5391304347826087</v>
      </c>
      <c r="BM377" s="4">
        <f t="shared" si="453"/>
        <v>0.64818121608766854</v>
      </c>
      <c r="BN377" s="3">
        <f t="shared" si="454"/>
        <v>1</v>
      </c>
      <c r="BO377" s="3">
        <v>100</v>
      </c>
      <c r="BP377" s="3">
        <f t="shared" si="455"/>
        <v>0.37999999999999989</v>
      </c>
      <c r="BQ377" s="3">
        <f t="shared" si="456"/>
        <v>37.999999999999986</v>
      </c>
      <c r="BR377" s="3">
        <f t="shared" si="457"/>
        <v>0</v>
      </c>
      <c r="BS377" s="3">
        <f t="shared" si="458"/>
        <v>-1</v>
      </c>
      <c r="BT377" s="3">
        <f t="shared" si="471"/>
        <v>-100</v>
      </c>
      <c r="BU377" s="3">
        <f t="shared" si="459"/>
        <v>0</v>
      </c>
      <c r="BV377" s="3">
        <f t="shared" si="460"/>
        <v>-1</v>
      </c>
      <c r="BW377" s="3">
        <f t="shared" si="472"/>
        <v>-100</v>
      </c>
      <c r="BX377" s="3">
        <f t="shared" si="461"/>
        <v>1</v>
      </c>
      <c r="BY377" s="3">
        <f t="shared" si="462"/>
        <v>0.30000000000000004</v>
      </c>
      <c r="BZ377" s="3">
        <f t="shared" si="473"/>
        <v>30.000000000000004</v>
      </c>
      <c r="CA377" s="3">
        <f t="shared" si="463"/>
        <v>0</v>
      </c>
      <c r="CB377" s="3">
        <f t="shared" si="464"/>
        <v>-1</v>
      </c>
      <c r="CC377" s="3">
        <f t="shared" si="465"/>
        <v>-100</v>
      </c>
      <c r="CD377" s="3">
        <f t="shared" si="466"/>
        <v>1</v>
      </c>
      <c r="CE377" s="3">
        <f t="shared" si="467"/>
        <v>1</v>
      </c>
      <c r="CF377" s="3">
        <f t="shared" si="474"/>
        <v>2</v>
      </c>
      <c r="CG377" s="16" t="str">
        <f t="shared" si="475"/>
        <v>BackCasa</v>
      </c>
      <c r="CI377" s="12">
        <f t="shared" si="476"/>
        <v>1</v>
      </c>
      <c r="CJ377" s="12">
        <f t="shared" si="477"/>
        <v>0</v>
      </c>
      <c r="CK377" s="12">
        <f t="shared" si="478"/>
        <v>1</v>
      </c>
      <c r="CL377" s="12" t="str">
        <f t="shared" si="479"/>
        <v/>
      </c>
      <c r="CM377" s="12">
        <f t="shared" si="468"/>
        <v>1</v>
      </c>
      <c r="CN377" s="12">
        <f t="shared" si="469"/>
        <v>1</v>
      </c>
      <c r="CO377" s="12">
        <f t="shared" si="480"/>
        <v>2</v>
      </c>
      <c r="CP377" s="12" t="str">
        <f t="shared" si="481"/>
        <v>Under2.5</v>
      </c>
    </row>
    <row r="378" spans="1:94" x14ac:dyDescent="0.25">
      <c r="A378" t="s">
        <v>127</v>
      </c>
      <c r="B378" t="s">
        <v>271</v>
      </c>
      <c r="C378" t="s">
        <v>173</v>
      </c>
      <c r="D378" t="s">
        <v>19</v>
      </c>
      <c r="E378" t="s">
        <v>21</v>
      </c>
      <c r="F378" s="3">
        <v>5</v>
      </c>
      <c r="G378" s="3">
        <v>0</v>
      </c>
      <c r="H378" s="3" t="str">
        <f t="shared" si="470"/>
        <v>H</v>
      </c>
      <c r="I378" s="3">
        <v>1.57</v>
      </c>
      <c r="J378" s="3">
        <v>4.5</v>
      </c>
      <c r="K378" s="3">
        <v>4.75</v>
      </c>
      <c r="L378" s="3">
        <v>1.44</v>
      </c>
      <c r="M378" s="3">
        <v>2.75</v>
      </c>
      <c r="N378" s="3">
        <f t="shared" si="402"/>
        <v>5</v>
      </c>
      <c r="O378" s="3">
        <f t="shared" si="403"/>
        <v>6.9691213170931521E-2</v>
      </c>
      <c r="P378" s="3">
        <f t="shared" si="404"/>
        <v>5.8080808080808066E-2</v>
      </c>
      <c r="Q378" s="3">
        <f t="shared" si="405"/>
        <v>1.6794152046783626</v>
      </c>
      <c r="R378" s="3">
        <f t="shared" si="406"/>
        <v>4.8136104592691922</v>
      </c>
      <c r="S378" s="3">
        <f t="shared" si="407"/>
        <v>5.0810332625619248</v>
      </c>
      <c r="T378" s="3">
        <f t="shared" si="408"/>
        <v>1.5403553469661413</v>
      </c>
      <c r="U378" s="3">
        <f t="shared" si="409"/>
        <v>2.9416508362200617</v>
      </c>
      <c r="V378" s="4">
        <f t="shared" si="410"/>
        <v>0.63694267515923564</v>
      </c>
      <c r="W378" s="4">
        <f t="shared" si="411"/>
        <v>0.22222222222222221</v>
      </c>
      <c r="X378" s="4">
        <f t="shared" si="412"/>
        <v>0.21052631578947367</v>
      </c>
      <c r="Y378" s="4">
        <f t="shared" si="413"/>
        <v>0.69444444444444442</v>
      </c>
      <c r="Z378" s="4">
        <f t="shared" si="414"/>
        <v>0.36363636363636365</v>
      </c>
      <c r="AA378" s="4">
        <f t="shared" si="415"/>
        <v>0.34888888888888892</v>
      </c>
      <c r="AB378" s="4">
        <f t="shared" si="416"/>
        <v>0.33052631578947372</v>
      </c>
      <c r="AC378" s="4">
        <f t="shared" si="417"/>
        <v>2.8662420382165603</v>
      </c>
      <c r="AD378" s="4">
        <f t="shared" si="418"/>
        <v>0.94736842105263153</v>
      </c>
      <c r="AE378" s="4">
        <f t="shared" si="419"/>
        <v>3.0254777070063694</v>
      </c>
      <c r="AF378" s="4">
        <f t="shared" si="420"/>
        <v>1.0555555555555556</v>
      </c>
      <c r="AG378" s="4">
        <f t="shared" si="421"/>
        <v>0.52363636363636357</v>
      </c>
      <c r="AH378" s="4">
        <f t="shared" si="422"/>
        <v>1.9097222222222223</v>
      </c>
      <c r="AI378" s="4">
        <f t="shared" si="423"/>
        <v>-3.401618057883562</v>
      </c>
      <c r="AJ378" s="4">
        <f t="shared" si="424"/>
        <v>-3.1341952545908294</v>
      </c>
      <c r="AK378" s="4">
        <f t="shared" si="425"/>
        <v>-0.2674228032927326</v>
      </c>
      <c r="AL378" s="4">
        <f t="shared" si="426"/>
        <v>-1.4012954892539204</v>
      </c>
      <c r="AM378" s="4">
        <f t="shared" si="427"/>
        <v>1.4012954892539204</v>
      </c>
      <c r="AN378" s="4">
        <f t="shared" si="428"/>
        <v>-1.700809028941781</v>
      </c>
      <c r="AO378" s="4">
        <f t="shared" si="429"/>
        <v>-1.5670976272954147</v>
      </c>
      <c r="AP378" s="4">
        <f t="shared" si="430"/>
        <v>-0.1337114016463663</v>
      </c>
      <c r="AQ378" s="4">
        <f t="shared" si="431"/>
        <v>-0.70064774462696022</v>
      </c>
      <c r="AR378" s="4">
        <f t="shared" si="432"/>
        <v>0.70064774462696022</v>
      </c>
      <c r="AS378" s="4">
        <f t="shared" si="433"/>
        <v>-1.0392801626185553</v>
      </c>
      <c r="AT378" s="4">
        <f t="shared" si="434"/>
        <v>-1.0028163253498976</v>
      </c>
      <c r="AU378" s="4">
        <f t="shared" si="435"/>
        <v>-0.13292297838209041</v>
      </c>
      <c r="AV378" s="4">
        <f t="shared" si="436"/>
        <v>-0.6111605600477843</v>
      </c>
      <c r="AW378" s="4">
        <f t="shared" si="437"/>
        <v>0.6111605600477843</v>
      </c>
      <c r="AX378" s="4">
        <f t="shared" si="438"/>
        <v>-187.07042927133995</v>
      </c>
      <c r="AY378" s="4">
        <f t="shared" si="439"/>
        <v>-180.50693856298159</v>
      </c>
      <c r="AZ378" s="4">
        <f t="shared" si="440"/>
        <v>-23.926136108776277</v>
      </c>
      <c r="BA378" s="4">
        <f t="shared" si="441"/>
        <v>-110.00890080860118</v>
      </c>
      <c r="BB378" s="4">
        <f t="shared" si="442"/>
        <v>110.00890080860118</v>
      </c>
      <c r="BC378" s="4">
        <f t="shared" si="443"/>
        <v>-0.66947368421052622</v>
      </c>
      <c r="BD378" s="4">
        <f t="shared" si="444"/>
        <v>-0.65111111111111108</v>
      </c>
      <c r="BE378" s="4">
        <f t="shared" si="445"/>
        <v>-5.2631578947368363E-2</v>
      </c>
      <c r="BF378" s="4">
        <f t="shared" si="446"/>
        <v>-0.47636363636363643</v>
      </c>
      <c r="BG378" s="4">
        <f t="shared" si="447"/>
        <v>0.90972222222222243</v>
      </c>
      <c r="BH378" s="4">
        <f t="shared" si="448"/>
        <v>1.8914588840953843</v>
      </c>
      <c r="BI378" s="4">
        <f t="shared" si="449"/>
        <v>3.8580196421698267</v>
      </c>
      <c r="BJ378" s="4">
        <f t="shared" si="450"/>
        <v>0.4902667843939722</v>
      </c>
      <c r="BK378" s="4">
        <f t="shared" si="451"/>
        <v>0.99086554289756779</v>
      </c>
      <c r="BL378" s="4">
        <f t="shared" si="452"/>
        <v>2.2410030915931016</v>
      </c>
      <c r="BM378" s="4">
        <f t="shared" si="453"/>
        <v>0.44215268895197002</v>
      </c>
      <c r="BN378" s="3">
        <f t="shared" si="454"/>
        <v>1</v>
      </c>
      <c r="BO378" s="3">
        <v>100</v>
      </c>
      <c r="BP378" s="3">
        <f t="shared" si="455"/>
        <v>0.57000000000000006</v>
      </c>
      <c r="BQ378" s="3">
        <f t="shared" si="456"/>
        <v>57.000000000000007</v>
      </c>
      <c r="BR378" s="3">
        <f t="shared" si="457"/>
        <v>0</v>
      </c>
      <c r="BS378" s="3">
        <f t="shared" si="458"/>
        <v>-1</v>
      </c>
      <c r="BT378" s="3">
        <f t="shared" si="471"/>
        <v>-100</v>
      </c>
      <c r="BU378" s="3">
        <f t="shared" si="459"/>
        <v>0</v>
      </c>
      <c r="BV378" s="3">
        <f t="shared" si="460"/>
        <v>-1</v>
      </c>
      <c r="BW378" s="3">
        <f t="shared" si="472"/>
        <v>-100</v>
      </c>
      <c r="BX378" s="3">
        <f t="shared" si="461"/>
        <v>1</v>
      </c>
      <c r="BY378" s="3">
        <f t="shared" si="462"/>
        <v>0.43999999999999995</v>
      </c>
      <c r="BZ378" s="3">
        <f t="shared" si="473"/>
        <v>43.999999999999993</v>
      </c>
      <c r="CA378" s="3">
        <f t="shared" si="463"/>
        <v>0</v>
      </c>
      <c r="CB378" s="3">
        <f t="shared" si="464"/>
        <v>-1</v>
      </c>
      <c r="CC378" s="3">
        <f t="shared" si="465"/>
        <v>-100</v>
      </c>
      <c r="CD378" s="3">
        <f t="shared" si="466"/>
        <v>1</v>
      </c>
      <c r="CE378" s="3">
        <f t="shared" si="467"/>
        <v>0</v>
      </c>
      <c r="CF378" s="3">
        <f t="shared" si="474"/>
        <v>1</v>
      </c>
      <c r="CG378" s="16" t="str">
        <f t="shared" si="475"/>
        <v/>
      </c>
      <c r="CI378" s="12">
        <f t="shared" si="476"/>
        <v>1</v>
      </c>
      <c r="CJ378" s="12">
        <f t="shared" si="477"/>
        <v>0</v>
      </c>
      <c r="CK378" s="12">
        <f t="shared" si="478"/>
        <v>1</v>
      </c>
      <c r="CL378" s="12" t="str">
        <f t="shared" si="479"/>
        <v/>
      </c>
      <c r="CM378" s="12">
        <f t="shared" si="468"/>
        <v>1</v>
      </c>
      <c r="CN378" s="12">
        <f t="shared" si="469"/>
        <v>0</v>
      </c>
      <c r="CO378" s="12">
        <f t="shared" si="480"/>
        <v>1</v>
      </c>
      <c r="CP378" s="12" t="str">
        <f t="shared" si="481"/>
        <v/>
      </c>
    </row>
    <row r="379" spans="1:94" x14ac:dyDescent="0.25">
      <c r="A379" t="s">
        <v>127</v>
      </c>
      <c r="B379" t="s">
        <v>271</v>
      </c>
      <c r="C379" t="s">
        <v>173</v>
      </c>
      <c r="D379" t="s">
        <v>25</v>
      </c>
      <c r="E379" t="s">
        <v>26</v>
      </c>
      <c r="F379" s="3">
        <v>2</v>
      </c>
      <c r="G379" s="3">
        <v>0</v>
      </c>
      <c r="H379" s="3" t="str">
        <f t="shared" si="470"/>
        <v>H</v>
      </c>
      <c r="I379" s="3">
        <v>1.1299999999999999</v>
      </c>
      <c r="J379" s="3">
        <v>9.5</v>
      </c>
      <c r="K379" s="3">
        <v>17</v>
      </c>
      <c r="L379" s="3">
        <v>1.17</v>
      </c>
      <c r="M379" s="3">
        <v>5</v>
      </c>
      <c r="N379" s="3">
        <f t="shared" si="402"/>
        <v>2</v>
      </c>
      <c r="O379" s="3">
        <f t="shared" si="403"/>
        <v>4.9042439518890868E-2</v>
      </c>
      <c r="P379" s="3">
        <f t="shared" si="404"/>
        <v>5.4700854700854729E-2</v>
      </c>
      <c r="Q379" s="3">
        <f t="shared" si="405"/>
        <v>1.1854179566563465</v>
      </c>
      <c r="R379" s="3">
        <f t="shared" si="406"/>
        <v>9.9659031754294638</v>
      </c>
      <c r="S379" s="3">
        <f t="shared" si="407"/>
        <v>17.833721471821146</v>
      </c>
      <c r="T379" s="3">
        <f t="shared" si="408"/>
        <v>1.2273796542371023</v>
      </c>
      <c r="U379" s="3">
        <f t="shared" si="409"/>
        <v>5.2452121975944541</v>
      </c>
      <c r="V379" s="4">
        <f t="shared" si="410"/>
        <v>0.88495575221238942</v>
      </c>
      <c r="W379" s="4">
        <f t="shared" si="411"/>
        <v>0.10526315789473684</v>
      </c>
      <c r="X379" s="4">
        <f t="shared" si="412"/>
        <v>5.8823529411764705E-2</v>
      </c>
      <c r="Y379" s="4">
        <f t="shared" si="413"/>
        <v>0.85470085470085477</v>
      </c>
      <c r="Z379" s="4">
        <f t="shared" si="414"/>
        <v>0.2</v>
      </c>
      <c r="AA379" s="4">
        <f t="shared" si="415"/>
        <v>0.11894736842105262</v>
      </c>
      <c r="AB379" s="4">
        <f t="shared" si="416"/>
        <v>6.6470588235294115E-2</v>
      </c>
      <c r="AC379" s="4">
        <f t="shared" si="417"/>
        <v>8.4070796460176993</v>
      </c>
      <c r="AD379" s="4">
        <f t="shared" si="418"/>
        <v>0.55882352941176472</v>
      </c>
      <c r="AE379" s="4">
        <f t="shared" si="419"/>
        <v>15.044247787610621</v>
      </c>
      <c r="AF379" s="4">
        <f t="shared" si="420"/>
        <v>1.7894736842105263</v>
      </c>
      <c r="AG379" s="4">
        <f t="shared" si="421"/>
        <v>0.23399999999999999</v>
      </c>
      <c r="AH379" s="4">
        <f t="shared" si="422"/>
        <v>4.2735042735042734</v>
      </c>
      <c r="AI379" s="4">
        <f t="shared" si="423"/>
        <v>-16.648303515164798</v>
      </c>
      <c r="AJ379" s="4">
        <f t="shared" si="424"/>
        <v>-8.7804852187731175</v>
      </c>
      <c r="AK379" s="4">
        <f t="shared" si="425"/>
        <v>-7.8678182963916825</v>
      </c>
      <c r="AL379" s="4">
        <f t="shared" si="426"/>
        <v>-4.0178325433573523</v>
      </c>
      <c r="AM379" s="4">
        <f t="shared" si="427"/>
        <v>4.0178325433573523</v>
      </c>
      <c r="AN379" s="4">
        <f t="shared" si="428"/>
        <v>-8.3241517575823991</v>
      </c>
      <c r="AO379" s="4">
        <f t="shared" si="429"/>
        <v>-4.3902426093865587</v>
      </c>
      <c r="AP379" s="4">
        <f t="shared" si="430"/>
        <v>-3.9339091481958413</v>
      </c>
      <c r="AQ379" s="4">
        <f t="shared" si="431"/>
        <v>-2.0089162716786761</v>
      </c>
      <c r="AR379" s="4">
        <f t="shared" si="432"/>
        <v>2.0089162716786761</v>
      </c>
      <c r="AS379" s="4">
        <f t="shared" si="433"/>
        <v>-1.4512369212310112</v>
      </c>
      <c r="AT379" s="4">
        <f t="shared" si="434"/>
        <v>-1.34683946983623</v>
      </c>
      <c r="AU379" s="4">
        <f t="shared" si="435"/>
        <v>-1.3218685752740222</v>
      </c>
      <c r="AV379" s="4">
        <f t="shared" si="436"/>
        <v>-1.1089256328699668</v>
      </c>
      <c r="AW379" s="4">
        <f t="shared" si="437"/>
        <v>1.1089256328699668</v>
      </c>
      <c r="AX379" s="4">
        <f t="shared" si="438"/>
        <v>-261.22264582158203</v>
      </c>
      <c r="AY379" s="4">
        <f t="shared" si="439"/>
        <v>-242.43110457052143</v>
      </c>
      <c r="AZ379" s="4">
        <f t="shared" si="440"/>
        <v>-237.93634354932399</v>
      </c>
      <c r="BA379" s="4">
        <f t="shared" si="441"/>
        <v>-199.60661391659403</v>
      </c>
      <c r="BB379" s="4">
        <f t="shared" si="442"/>
        <v>199.60661391659403</v>
      </c>
      <c r="BC379" s="4">
        <f t="shared" si="443"/>
        <v>-0.93352941176470583</v>
      </c>
      <c r="BD379" s="4">
        <f t="shared" si="444"/>
        <v>-0.88105263157894742</v>
      </c>
      <c r="BE379" s="4">
        <f t="shared" si="445"/>
        <v>-0.44117647058823534</v>
      </c>
      <c r="BF379" s="4">
        <f t="shared" si="446"/>
        <v>-0.76600000000000013</v>
      </c>
      <c r="BG379" s="4">
        <f t="shared" si="447"/>
        <v>3.2735042735042739</v>
      </c>
      <c r="BH379" s="4">
        <f t="shared" si="448"/>
        <v>8.3283201122753212</v>
      </c>
      <c r="BI379" s="4">
        <f t="shared" si="449"/>
        <v>9.6616808679689843</v>
      </c>
      <c r="BJ379" s="4">
        <f t="shared" si="450"/>
        <v>0.86199494954194722</v>
      </c>
      <c r="BK379" s="4">
        <f t="shared" si="451"/>
        <v>2.841036637079978</v>
      </c>
      <c r="BL379" s="4">
        <f t="shared" si="452"/>
        <v>3.236295925915778</v>
      </c>
      <c r="BM379" s="4">
        <f t="shared" si="453"/>
        <v>0.87786676562219723</v>
      </c>
      <c r="BN379" s="3">
        <f t="shared" si="454"/>
        <v>1</v>
      </c>
      <c r="BO379" s="3">
        <v>100</v>
      </c>
      <c r="BP379" s="3">
        <f t="shared" si="455"/>
        <v>0.12999999999999989</v>
      </c>
      <c r="BQ379" s="3">
        <f t="shared" si="456"/>
        <v>12.999999999999989</v>
      </c>
      <c r="BR379" s="3">
        <f t="shared" si="457"/>
        <v>0</v>
      </c>
      <c r="BS379" s="3">
        <f t="shared" si="458"/>
        <v>-1</v>
      </c>
      <c r="BT379" s="3">
        <f t="shared" si="471"/>
        <v>-100</v>
      </c>
      <c r="BU379" s="3">
        <f t="shared" si="459"/>
        <v>0</v>
      </c>
      <c r="BV379" s="3">
        <f t="shared" si="460"/>
        <v>-1</v>
      </c>
      <c r="BW379" s="3">
        <f t="shared" si="472"/>
        <v>-100</v>
      </c>
      <c r="BX379" s="3">
        <f t="shared" si="461"/>
        <v>0</v>
      </c>
      <c r="BY379" s="3">
        <f t="shared" si="462"/>
        <v>-1</v>
      </c>
      <c r="BZ379" s="3">
        <f t="shared" si="473"/>
        <v>-100</v>
      </c>
      <c r="CA379" s="3">
        <f t="shared" si="463"/>
        <v>1</v>
      </c>
      <c r="CB379" s="3">
        <f t="shared" si="464"/>
        <v>4</v>
      </c>
      <c r="CC379" s="3">
        <f t="shared" si="465"/>
        <v>400</v>
      </c>
      <c r="CD379" s="3">
        <f t="shared" si="466"/>
        <v>0</v>
      </c>
      <c r="CE379" s="3">
        <f t="shared" si="467"/>
        <v>1</v>
      </c>
      <c r="CF379" s="3">
        <f t="shared" si="474"/>
        <v>1</v>
      </c>
      <c r="CG379" s="16" t="str">
        <f t="shared" si="475"/>
        <v/>
      </c>
      <c r="CI379" s="12">
        <f t="shared" si="476"/>
        <v>1</v>
      </c>
      <c r="CJ379" s="12">
        <f t="shared" si="477"/>
        <v>0</v>
      </c>
      <c r="CK379" s="12">
        <f t="shared" si="478"/>
        <v>1</v>
      </c>
      <c r="CL379" s="12" t="str">
        <f t="shared" si="479"/>
        <v/>
      </c>
      <c r="CM379" s="12">
        <f t="shared" si="468"/>
        <v>1</v>
      </c>
      <c r="CN379" s="12">
        <f t="shared" si="469"/>
        <v>1</v>
      </c>
      <c r="CO379" s="12">
        <f t="shared" si="480"/>
        <v>2</v>
      </c>
      <c r="CP379" s="12" t="str">
        <f t="shared" si="481"/>
        <v>Under2.5</v>
      </c>
    </row>
    <row r="380" spans="1:94" x14ac:dyDescent="0.25">
      <c r="A380" t="s">
        <v>127</v>
      </c>
      <c r="B380" t="s">
        <v>271</v>
      </c>
      <c r="C380" t="s">
        <v>173</v>
      </c>
      <c r="D380" t="s">
        <v>16</v>
      </c>
      <c r="E380" t="s">
        <v>18</v>
      </c>
      <c r="F380" s="3">
        <v>2</v>
      </c>
      <c r="G380" s="3">
        <v>4</v>
      </c>
      <c r="H380" s="3" t="str">
        <f t="shared" si="470"/>
        <v>A</v>
      </c>
      <c r="I380" s="3">
        <v>3</v>
      </c>
      <c r="J380" s="3">
        <v>3.9</v>
      </c>
      <c r="K380" s="3">
        <v>2.15</v>
      </c>
      <c r="L380" s="3">
        <v>1.44</v>
      </c>
      <c r="M380" s="3">
        <v>2.75</v>
      </c>
      <c r="N380" s="3">
        <f t="shared" si="402"/>
        <v>6</v>
      </c>
      <c r="O380" s="3">
        <f t="shared" si="403"/>
        <v>5.4859868813357249E-2</v>
      </c>
      <c r="P380" s="3">
        <f t="shared" si="404"/>
        <v>5.8080808080808066E-2</v>
      </c>
      <c r="Q380" s="3">
        <f t="shared" si="405"/>
        <v>3.1645796064400717</v>
      </c>
      <c r="R380" s="3">
        <f t="shared" si="406"/>
        <v>4.1139534883720934</v>
      </c>
      <c r="S380" s="3">
        <f t="shared" si="407"/>
        <v>2.2679487179487179</v>
      </c>
      <c r="T380" s="3">
        <f t="shared" si="408"/>
        <v>1.5189982110912343</v>
      </c>
      <c r="U380" s="3">
        <f t="shared" si="409"/>
        <v>2.9008646392367323</v>
      </c>
      <c r="V380" s="4">
        <f t="shared" si="410"/>
        <v>0.33333333333333331</v>
      </c>
      <c r="W380" s="4">
        <f t="shared" si="411"/>
        <v>0.25641025641025644</v>
      </c>
      <c r="X380" s="4">
        <f t="shared" si="412"/>
        <v>0.46511627906976744</v>
      </c>
      <c r="Y380" s="4">
        <f t="shared" si="413"/>
        <v>0.69444444444444442</v>
      </c>
      <c r="Z380" s="4">
        <f t="shared" si="414"/>
        <v>0.36363636363636365</v>
      </c>
      <c r="AA380" s="4">
        <f t="shared" si="415"/>
        <v>0.76923076923076927</v>
      </c>
      <c r="AB380" s="4">
        <f t="shared" si="416"/>
        <v>1.3953488372093024</v>
      </c>
      <c r="AC380" s="4">
        <f t="shared" si="417"/>
        <v>1.3</v>
      </c>
      <c r="AD380" s="4">
        <f t="shared" si="418"/>
        <v>1.8139534883720931</v>
      </c>
      <c r="AE380" s="4">
        <f t="shared" si="419"/>
        <v>0.71666666666666667</v>
      </c>
      <c r="AF380" s="4">
        <f t="shared" si="420"/>
        <v>0.55128205128205132</v>
      </c>
      <c r="AG380" s="4">
        <f t="shared" si="421"/>
        <v>0.52363636363636357</v>
      </c>
      <c r="AH380" s="4">
        <f t="shared" si="422"/>
        <v>1.9097222222222223</v>
      </c>
      <c r="AI380" s="4">
        <f t="shared" si="423"/>
        <v>0.89663088849135386</v>
      </c>
      <c r="AJ380" s="4">
        <f t="shared" si="424"/>
        <v>-0.94937388193202166</v>
      </c>
      <c r="AK380" s="4">
        <f t="shared" si="425"/>
        <v>1.8460047704233755</v>
      </c>
      <c r="AL380" s="4">
        <f t="shared" si="426"/>
        <v>-1.381866428145498</v>
      </c>
      <c r="AM380" s="4">
        <f t="shared" si="427"/>
        <v>1.381866428145498</v>
      </c>
      <c r="AN380" s="4">
        <f t="shared" si="428"/>
        <v>0.44831544424567693</v>
      </c>
      <c r="AO380" s="4">
        <f t="shared" si="429"/>
        <v>-0.47468694096601083</v>
      </c>
      <c r="AP380" s="4">
        <f t="shared" si="430"/>
        <v>0.92300238521168776</v>
      </c>
      <c r="AQ380" s="4">
        <f t="shared" si="431"/>
        <v>-0.69093321407274899</v>
      </c>
      <c r="AR380" s="4">
        <f t="shared" si="432"/>
        <v>0.69093321407274899</v>
      </c>
      <c r="AS380" s="4">
        <f t="shared" si="433"/>
        <v>0.42145216542124897</v>
      </c>
      <c r="AT380" s="4">
        <f t="shared" si="434"/>
        <v>-0.44319287735622465</v>
      </c>
      <c r="AU380" s="4">
        <f t="shared" si="435"/>
        <v>0.74537922909457865</v>
      </c>
      <c r="AV380" s="4">
        <f t="shared" si="436"/>
        <v>-0.6046149185219446</v>
      </c>
      <c r="AW380" s="4">
        <f t="shared" si="437"/>
        <v>0.6046149185219446</v>
      </c>
      <c r="AX380" s="4">
        <f t="shared" si="438"/>
        <v>75.861389775824804</v>
      </c>
      <c r="AY380" s="4">
        <f t="shared" si="439"/>
        <v>-79.774717924120424</v>
      </c>
      <c r="AZ380" s="4">
        <f t="shared" si="440"/>
        <v>134.16826123702415</v>
      </c>
      <c r="BA380" s="4">
        <f t="shared" si="441"/>
        <v>-108.83068533395003</v>
      </c>
      <c r="BB380" s="4">
        <f t="shared" si="442"/>
        <v>108.83068533395003</v>
      </c>
      <c r="BC380" s="4">
        <f t="shared" si="443"/>
        <v>0.39534883720930247</v>
      </c>
      <c r="BD380" s="4">
        <f t="shared" si="444"/>
        <v>-0.23076923076923078</v>
      </c>
      <c r="BE380" s="4">
        <f t="shared" si="445"/>
        <v>0.81395348837209325</v>
      </c>
      <c r="BF380" s="4">
        <f t="shared" si="446"/>
        <v>-0.47636363636363638</v>
      </c>
      <c r="BG380" s="4">
        <f t="shared" si="447"/>
        <v>0.90972222222222232</v>
      </c>
      <c r="BH380" s="4">
        <f t="shared" si="448"/>
        <v>0.92312795522590252</v>
      </c>
      <c r="BI380" s="4">
        <f t="shared" si="449"/>
        <v>3.1821606042536277</v>
      </c>
      <c r="BJ380" s="4">
        <f t="shared" si="450"/>
        <v>0.29009470923370356</v>
      </c>
      <c r="BK380" s="4">
        <f t="shared" si="451"/>
        <v>0.97712712203571617</v>
      </c>
      <c r="BL380" s="4">
        <f t="shared" si="452"/>
        <v>2.2099314251639832</v>
      </c>
      <c r="BM380" s="4">
        <f t="shared" si="453"/>
        <v>0.4421526889519708</v>
      </c>
      <c r="BN380" s="3">
        <f t="shared" si="454"/>
        <v>0</v>
      </c>
      <c r="BO380" s="3">
        <v>100</v>
      </c>
      <c r="BP380" s="3">
        <f t="shared" si="455"/>
        <v>-1</v>
      </c>
      <c r="BQ380" s="3">
        <f t="shared" si="456"/>
        <v>-100</v>
      </c>
      <c r="BR380" s="3">
        <f t="shared" si="457"/>
        <v>1</v>
      </c>
      <c r="BS380" s="3">
        <f t="shared" si="458"/>
        <v>1.1499999999999999</v>
      </c>
      <c r="BT380" s="3">
        <f t="shared" si="471"/>
        <v>114.99999999999999</v>
      </c>
      <c r="BU380" s="3">
        <f t="shared" si="459"/>
        <v>0</v>
      </c>
      <c r="BV380" s="3">
        <f t="shared" si="460"/>
        <v>-1</v>
      </c>
      <c r="BW380" s="3">
        <f t="shared" si="472"/>
        <v>-100</v>
      </c>
      <c r="BX380" s="3">
        <f t="shared" si="461"/>
        <v>1</v>
      </c>
      <c r="BY380" s="3">
        <f t="shared" si="462"/>
        <v>0.43999999999999995</v>
      </c>
      <c r="BZ380" s="3">
        <f t="shared" si="473"/>
        <v>43.999999999999993</v>
      </c>
      <c r="CA380" s="3">
        <f t="shared" si="463"/>
        <v>0</v>
      </c>
      <c r="CB380" s="3">
        <f t="shared" si="464"/>
        <v>-1</v>
      </c>
      <c r="CC380" s="3">
        <f t="shared" si="465"/>
        <v>-100</v>
      </c>
      <c r="CD380" s="3">
        <f t="shared" si="466"/>
        <v>1</v>
      </c>
      <c r="CE380" s="3">
        <f t="shared" si="467"/>
        <v>0</v>
      </c>
      <c r="CF380" s="3">
        <f t="shared" si="474"/>
        <v>1</v>
      </c>
      <c r="CG380" s="16" t="str">
        <f t="shared" si="475"/>
        <v/>
      </c>
      <c r="CI380" s="12">
        <f t="shared" si="476"/>
        <v>1</v>
      </c>
      <c r="CJ380" s="12">
        <f t="shared" si="477"/>
        <v>0</v>
      </c>
      <c r="CK380" s="12">
        <f t="shared" si="478"/>
        <v>1</v>
      </c>
      <c r="CL380" s="12" t="str">
        <f t="shared" si="479"/>
        <v/>
      </c>
      <c r="CM380" s="12">
        <f t="shared" si="468"/>
        <v>1</v>
      </c>
      <c r="CN380" s="12">
        <f t="shared" si="469"/>
        <v>0</v>
      </c>
      <c r="CO380" s="12">
        <f t="shared" si="480"/>
        <v>1</v>
      </c>
      <c r="CP380" s="12" t="str">
        <f t="shared" si="481"/>
        <v/>
      </c>
    </row>
    <row r="381" spans="1:94" x14ac:dyDescent="0.25">
      <c r="A381" t="s">
        <v>127</v>
      </c>
      <c r="B381" t="s">
        <v>271</v>
      </c>
      <c r="C381" t="s">
        <v>173</v>
      </c>
      <c r="D381" t="s">
        <v>130</v>
      </c>
      <c r="E381" t="s">
        <v>14</v>
      </c>
      <c r="F381" s="3">
        <v>3</v>
      </c>
      <c r="G381" s="3">
        <v>1</v>
      </c>
      <c r="H381" s="3" t="str">
        <f t="shared" si="470"/>
        <v>H</v>
      </c>
      <c r="I381" s="3">
        <v>1.07</v>
      </c>
      <c r="J381" s="3">
        <v>15</v>
      </c>
      <c r="K381" s="3">
        <v>19</v>
      </c>
      <c r="L381" s="3">
        <v>1.2</v>
      </c>
      <c r="M381" s="3">
        <v>4.5</v>
      </c>
      <c r="N381" s="3">
        <f t="shared" si="402"/>
        <v>4</v>
      </c>
      <c r="O381" s="3">
        <f t="shared" si="403"/>
        <v>5.3877684866371567E-2</v>
      </c>
      <c r="P381" s="3">
        <f t="shared" si="404"/>
        <v>5.555555555555558E-2</v>
      </c>
      <c r="Q381" s="3">
        <f t="shared" si="405"/>
        <v>1.1276491228070176</v>
      </c>
      <c r="R381" s="3">
        <f t="shared" si="406"/>
        <v>15.808165272995574</v>
      </c>
      <c r="S381" s="3">
        <f t="shared" si="407"/>
        <v>20.02367601246106</v>
      </c>
      <c r="T381" s="3">
        <f t="shared" si="408"/>
        <v>1.2646532218396458</v>
      </c>
      <c r="U381" s="3">
        <f t="shared" si="409"/>
        <v>4.7424495818986721</v>
      </c>
      <c r="V381" s="4">
        <f t="shared" si="410"/>
        <v>0.93457943925233644</v>
      </c>
      <c r="W381" s="4">
        <f t="shared" si="411"/>
        <v>6.6666666666666666E-2</v>
      </c>
      <c r="X381" s="4">
        <f t="shared" si="412"/>
        <v>5.2631578947368418E-2</v>
      </c>
      <c r="Y381" s="4">
        <f t="shared" si="413"/>
        <v>0.83333333333333337</v>
      </c>
      <c r="Z381" s="4">
        <f t="shared" si="414"/>
        <v>0.22222222222222221</v>
      </c>
      <c r="AA381" s="4">
        <f t="shared" si="415"/>
        <v>7.1333333333333332E-2</v>
      </c>
      <c r="AB381" s="4">
        <f t="shared" si="416"/>
        <v>5.6315789473684215E-2</v>
      </c>
      <c r="AC381" s="4">
        <f t="shared" si="417"/>
        <v>14.018691588785046</v>
      </c>
      <c r="AD381" s="4">
        <f t="shared" si="418"/>
        <v>0.78947368421052633</v>
      </c>
      <c r="AE381" s="4">
        <f t="shared" si="419"/>
        <v>17.75700934579439</v>
      </c>
      <c r="AF381" s="4">
        <f t="shared" si="420"/>
        <v>1.2666666666666666</v>
      </c>
      <c r="AG381" s="4">
        <f t="shared" si="421"/>
        <v>0.26666666666666666</v>
      </c>
      <c r="AH381" s="4">
        <f t="shared" si="422"/>
        <v>3.75</v>
      </c>
      <c r="AI381" s="4">
        <f t="shared" si="423"/>
        <v>-18.896026889654042</v>
      </c>
      <c r="AJ381" s="4">
        <f t="shared" si="424"/>
        <v>-14.680516150188556</v>
      </c>
      <c r="AK381" s="4">
        <f t="shared" si="425"/>
        <v>-4.2155107394654863</v>
      </c>
      <c r="AL381" s="4">
        <f t="shared" si="426"/>
        <v>-3.4777963600590263</v>
      </c>
      <c r="AM381" s="4">
        <f t="shared" si="427"/>
        <v>3.4777963600590263</v>
      </c>
      <c r="AN381" s="4">
        <f t="shared" si="428"/>
        <v>-9.448013444827021</v>
      </c>
      <c r="AO381" s="4">
        <f t="shared" si="429"/>
        <v>-7.3402580750942779</v>
      </c>
      <c r="AP381" s="4">
        <f t="shared" si="430"/>
        <v>-2.1077553697327431</v>
      </c>
      <c r="AQ381" s="4">
        <f t="shared" si="431"/>
        <v>-1.7388981800295131</v>
      </c>
      <c r="AR381" s="4">
        <f t="shared" si="432"/>
        <v>1.7388981800295131</v>
      </c>
      <c r="AS381" s="4">
        <f t="shared" si="433"/>
        <v>-1.4653465722031915</v>
      </c>
      <c r="AT381" s="4">
        <f t="shared" si="434"/>
        <v>-1.4353949108887722</v>
      </c>
      <c r="AU381" s="4">
        <f t="shared" si="435"/>
        <v>-1.1278063382907324</v>
      </c>
      <c r="AV381" s="4">
        <f t="shared" si="436"/>
        <v>-1.048904332045562</v>
      </c>
      <c r="AW381" s="4">
        <f t="shared" si="437"/>
        <v>1.048904332045562</v>
      </c>
      <c r="AX381" s="4">
        <f t="shared" si="438"/>
        <v>-263.76238299657444</v>
      </c>
      <c r="AY381" s="4">
        <f t="shared" si="439"/>
        <v>-258.37108395997905</v>
      </c>
      <c r="AZ381" s="4">
        <f t="shared" si="440"/>
        <v>-203.00514089233184</v>
      </c>
      <c r="BA381" s="4">
        <f t="shared" si="441"/>
        <v>-188.80277976820116</v>
      </c>
      <c r="BB381" s="4">
        <f t="shared" si="442"/>
        <v>188.80277976820116</v>
      </c>
      <c r="BC381" s="4">
        <f t="shared" si="443"/>
        <v>-0.94368421052631579</v>
      </c>
      <c r="BD381" s="4">
        <f t="shared" si="444"/>
        <v>-0.92866666666666664</v>
      </c>
      <c r="BE381" s="4">
        <f t="shared" si="445"/>
        <v>-0.21052631578947367</v>
      </c>
      <c r="BF381" s="4">
        <f t="shared" si="446"/>
        <v>-0.73333333333333339</v>
      </c>
      <c r="BG381" s="4">
        <f t="shared" si="447"/>
        <v>2.7500000000000004</v>
      </c>
      <c r="BH381" s="4">
        <f t="shared" si="448"/>
        <v>9.9192398687687149</v>
      </c>
      <c r="BI381" s="4">
        <f t="shared" si="449"/>
        <v>12.319830136087882</v>
      </c>
      <c r="BJ381" s="4">
        <f t="shared" si="450"/>
        <v>0.80514420728194669</v>
      </c>
      <c r="BK381" s="4">
        <f t="shared" si="451"/>
        <v>2.4591733897836288</v>
      </c>
      <c r="BL381" s="4">
        <f t="shared" si="452"/>
        <v>3.0035514018691591</v>
      </c>
      <c r="BM381" s="4">
        <f t="shared" si="453"/>
        <v>0.81875522032126535</v>
      </c>
      <c r="BN381" s="3">
        <f t="shared" si="454"/>
        <v>1</v>
      </c>
      <c r="BO381" s="3">
        <v>100</v>
      </c>
      <c r="BP381" s="3">
        <f t="shared" si="455"/>
        <v>7.0000000000000062E-2</v>
      </c>
      <c r="BQ381" s="3">
        <f t="shared" si="456"/>
        <v>7.0000000000000062</v>
      </c>
      <c r="BR381" s="3">
        <f t="shared" si="457"/>
        <v>0</v>
      </c>
      <c r="BS381" s="3">
        <f t="shared" si="458"/>
        <v>-1</v>
      </c>
      <c r="BT381" s="3">
        <f t="shared" si="471"/>
        <v>-100</v>
      </c>
      <c r="BU381" s="3">
        <f t="shared" si="459"/>
        <v>0</v>
      </c>
      <c r="BV381" s="3">
        <f t="shared" si="460"/>
        <v>-1</v>
      </c>
      <c r="BW381" s="3">
        <f t="shared" si="472"/>
        <v>-100</v>
      </c>
      <c r="BX381" s="3">
        <f t="shared" si="461"/>
        <v>1</v>
      </c>
      <c r="BY381" s="3">
        <f t="shared" si="462"/>
        <v>0.19999999999999996</v>
      </c>
      <c r="BZ381" s="3">
        <f t="shared" si="473"/>
        <v>19.999999999999996</v>
      </c>
      <c r="CA381" s="3">
        <f t="shared" si="463"/>
        <v>0</v>
      </c>
      <c r="CB381" s="3">
        <f t="shared" si="464"/>
        <v>-1</v>
      </c>
      <c r="CC381" s="3">
        <f t="shared" si="465"/>
        <v>-100</v>
      </c>
      <c r="CD381" s="3">
        <f t="shared" si="466"/>
        <v>1</v>
      </c>
      <c r="CE381" s="3">
        <f t="shared" si="467"/>
        <v>1</v>
      </c>
      <c r="CF381" s="3">
        <f t="shared" si="474"/>
        <v>2</v>
      </c>
      <c r="CG381" s="16" t="str">
        <f t="shared" si="475"/>
        <v>BackCasa</v>
      </c>
      <c r="CI381" s="12">
        <f t="shared" si="476"/>
        <v>1</v>
      </c>
      <c r="CJ381" s="12">
        <f t="shared" si="477"/>
        <v>0</v>
      </c>
      <c r="CK381" s="12">
        <f t="shared" si="478"/>
        <v>1</v>
      </c>
      <c r="CL381" s="12" t="str">
        <f t="shared" si="479"/>
        <v/>
      </c>
      <c r="CM381" s="12">
        <f t="shared" si="468"/>
        <v>1</v>
      </c>
      <c r="CN381" s="12">
        <f t="shared" si="469"/>
        <v>1</v>
      </c>
      <c r="CO381" s="12">
        <f t="shared" si="480"/>
        <v>2</v>
      </c>
      <c r="CP381" s="12" t="str">
        <f t="shared" si="481"/>
        <v>Under2.5</v>
      </c>
    </row>
    <row r="382" spans="1:94" x14ac:dyDescent="0.25">
      <c r="A382" t="s">
        <v>127</v>
      </c>
      <c r="B382" t="s">
        <v>271</v>
      </c>
      <c r="C382" t="s">
        <v>173</v>
      </c>
      <c r="D382" t="s">
        <v>135</v>
      </c>
      <c r="E382" t="s">
        <v>23</v>
      </c>
      <c r="F382" s="3">
        <v>0</v>
      </c>
      <c r="G382" s="3">
        <v>3</v>
      </c>
      <c r="H382" s="3" t="str">
        <f t="shared" si="470"/>
        <v>A</v>
      </c>
      <c r="I382" s="3">
        <v>7.5</v>
      </c>
      <c r="J382" s="3">
        <v>5.75</v>
      </c>
      <c r="K382" s="3">
        <v>1.33</v>
      </c>
      <c r="L382" s="3">
        <v>1.29</v>
      </c>
      <c r="M382" s="3">
        <v>3.75</v>
      </c>
      <c r="N382" s="3">
        <f t="shared" si="402"/>
        <v>3</v>
      </c>
      <c r="O382" s="3">
        <f t="shared" si="403"/>
        <v>5.9126076059714539E-2</v>
      </c>
      <c r="P382" s="3">
        <f t="shared" si="404"/>
        <v>4.1860465116278944E-2</v>
      </c>
      <c r="Q382" s="3">
        <f t="shared" si="405"/>
        <v>7.9434455704478593</v>
      </c>
      <c r="R382" s="3">
        <f t="shared" si="406"/>
        <v>6.0899749373433583</v>
      </c>
      <c r="S382" s="3">
        <f t="shared" si="407"/>
        <v>1.4086376811594203</v>
      </c>
      <c r="T382" s="3">
        <f t="shared" si="408"/>
        <v>1.3662726381170318</v>
      </c>
      <c r="U382" s="3">
        <f t="shared" si="409"/>
        <v>3.9717227852239296</v>
      </c>
      <c r="V382" s="4">
        <f t="shared" si="410"/>
        <v>0.13333333333333333</v>
      </c>
      <c r="W382" s="4">
        <f t="shared" si="411"/>
        <v>0.17391304347826086</v>
      </c>
      <c r="X382" s="4">
        <f t="shared" si="412"/>
        <v>0.75187969924812026</v>
      </c>
      <c r="Y382" s="4">
        <f t="shared" si="413"/>
        <v>0.77519379844961234</v>
      </c>
      <c r="Z382" s="4">
        <f t="shared" si="414"/>
        <v>0.26666666666666666</v>
      </c>
      <c r="AA382" s="4">
        <f t="shared" si="415"/>
        <v>1.3043478260869565</v>
      </c>
      <c r="AB382" s="4">
        <f t="shared" si="416"/>
        <v>5.6390977443609023</v>
      </c>
      <c r="AC382" s="4">
        <f t="shared" si="417"/>
        <v>0.76666666666666672</v>
      </c>
      <c r="AD382" s="4">
        <f t="shared" si="418"/>
        <v>4.3233082706766917</v>
      </c>
      <c r="AE382" s="4">
        <f t="shared" si="419"/>
        <v>0.17733333333333334</v>
      </c>
      <c r="AF382" s="4">
        <f t="shared" si="420"/>
        <v>0.23130434782608697</v>
      </c>
      <c r="AG382" s="4">
        <f t="shared" si="421"/>
        <v>0.34400000000000003</v>
      </c>
      <c r="AH382" s="4">
        <f t="shared" si="422"/>
        <v>2.9069767441860463</v>
      </c>
      <c r="AI382" s="4">
        <f t="shared" si="423"/>
        <v>6.5348078892884391</v>
      </c>
      <c r="AJ382" s="4">
        <f t="shared" si="424"/>
        <v>1.853470633104501</v>
      </c>
      <c r="AK382" s="4">
        <f t="shared" si="425"/>
        <v>4.6813372561839381</v>
      </c>
      <c r="AL382" s="4">
        <f t="shared" si="426"/>
        <v>-2.6054501471068976</v>
      </c>
      <c r="AM382" s="4">
        <f t="shared" si="427"/>
        <v>2.6054501471068976</v>
      </c>
      <c r="AN382" s="4">
        <f t="shared" si="428"/>
        <v>3.2674039446442196</v>
      </c>
      <c r="AO382" s="4">
        <f t="shared" si="429"/>
        <v>0.9267353165522505</v>
      </c>
      <c r="AP382" s="4">
        <f t="shared" si="430"/>
        <v>2.3406686280919691</v>
      </c>
      <c r="AQ382" s="4">
        <f t="shared" si="431"/>
        <v>-1.3027250735534488</v>
      </c>
      <c r="AR382" s="4">
        <f t="shared" si="432"/>
        <v>1.3027250735534488</v>
      </c>
      <c r="AS382" s="4">
        <f t="shared" si="433"/>
        <v>1.2737952726105055</v>
      </c>
      <c r="AT382" s="4">
        <f t="shared" si="434"/>
        <v>0.7473911773215991</v>
      </c>
      <c r="AU382" s="4">
        <f t="shared" si="435"/>
        <v>1.1670397604036911</v>
      </c>
      <c r="AV382" s="4">
        <f t="shared" si="436"/>
        <v>-0.91611240633745761</v>
      </c>
      <c r="AW382" s="4">
        <f t="shared" si="437"/>
        <v>0.91611240633745761</v>
      </c>
      <c r="AX382" s="4">
        <f t="shared" si="438"/>
        <v>229.28314906989101</v>
      </c>
      <c r="AY382" s="4">
        <f t="shared" si="439"/>
        <v>134.53041191788785</v>
      </c>
      <c r="AZ382" s="4">
        <f t="shared" si="440"/>
        <v>210.06715687266441</v>
      </c>
      <c r="BA382" s="4">
        <f t="shared" si="441"/>
        <v>-164.90023314074236</v>
      </c>
      <c r="BB382" s="4">
        <f t="shared" si="442"/>
        <v>164.90023314074236</v>
      </c>
      <c r="BC382" s="4">
        <f t="shared" si="443"/>
        <v>4.6390977443609023</v>
      </c>
      <c r="BD382" s="4">
        <f t="shared" si="444"/>
        <v>0.30434782608695665</v>
      </c>
      <c r="BE382" s="4">
        <f t="shared" si="445"/>
        <v>3.3233082706766917</v>
      </c>
      <c r="BF382" s="4">
        <f t="shared" si="446"/>
        <v>-0.65599999999999992</v>
      </c>
      <c r="BG382" s="4">
        <f t="shared" si="447"/>
        <v>1.9069767441860463</v>
      </c>
      <c r="BH382" s="4">
        <f t="shared" si="448"/>
        <v>3.3678377347051378</v>
      </c>
      <c r="BI382" s="4">
        <f t="shared" si="449"/>
        <v>5.1473527296502128</v>
      </c>
      <c r="BJ382" s="4">
        <f t="shared" si="450"/>
        <v>0.6542853990373414</v>
      </c>
      <c r="BK382" s="4">
        <f t="shared" si="451"/>
        <v>1.8423314670627753</v>
      </c>
      <c r="BL382" s="4">
        <f t="shared" si="452"/>
        <v>2.6689977116704808</v>
      </c>
      <c r="BM382" s="4">
        <f t="shared" si="453"/>
        <v>0.69027090544401071</v>
      </c>
      <c r="BN382" s="3">
        <f t="shared" si="454"/>
        <v>0</v>
      </c>
      <c r="BO382" s="3">
        <v>100</v>
      </c>
      <c r="BP382" s="3">
        <f t="shared" si="455"/>
        <v>-1</v>
      </c>
      <c r="BQ382" s="3">
        <f t="shared" si="456"/>
        <v>-100</v>
      </c>
      <c r="BR382" s="3">
        <f t="shared" si="457"/>
        <v>1</v>
      </c>
      <c r="BS382" s="3">
        <f t="shared" si="458"/>
        <v>0.33000000000000007</v>
      </c>
      <c r="BT382" s="3">
        <f t="shared" si="471"/>
        <v>33.000000000000007</v>
      </c>
      <c r="BU382" s="3">
        <f t="shared" si="459"/>
        <v>0</v>
      </c>
      <c r="BV382" s="3">
        <f t="shared" si="460"/>
        <v>-1</v>
      </c>
      <c r="BW382" s="3">
        <f t="shared" si="472"/>
        <v>-100</v>
      </c>
      <c r="BX382" s="3">
        <f t="shared" si="461"/>
        <v>1</v>
      </c>
      <c r="BY382" s="3">
        <f t="shared" si="462"/>
        <v>0.29000000000000004</v>
      </c>
      <c r="BZ382" s="3">
        <f t="shared" si="473"/>
        <v>29.000000000000004</v>
      </c>
      <c r="CA382" s="3">
        <f t="shared" si="463"/>
        <v>0</v>
      </c>
      <c r="CB382" s="3">
        <f t="shared" si="464"/>
        <v>-1</v>
      </c>
      <c r="CC382" s="3">
        <f t="shared" si="465"/>
        <v>-100</v>
      </c>
      <c r="CD382" s="3">
        <f t="shared" si="466"/>
        <v>1</v>
      </c>
      <c r="CE382" s="3">
        <f t="shared" si="467"/>
        <v>0</v>
      </c>
      <c r="CF382" s="3">
        <f t="shared" si="474"/>
        <v>1</v>
      </c>
      <c r="CG382" s="16" t="str">
        <f t="shared" si="475"/>
        <v/>
      </c>
      <c r="CI382" s="12">
        <f t="shared" si="476"/>
        <v>1</v>
      </c>
      <c r="CJ382" s="12">
        <f t="shared" si="477"/>
        <v>1</v>
      </c>
      <c r="CK382" s="12">
        <f t="shared" si="478"/>
        <v>2</v>
      </c>
      <c r="CL382" s="12" t="str">
        <f t="shared" si="479"/>
        <v>Over2.5</v>
      </c>
      <c r="CM382" s="12">
        <f t="shared" si="468"/>
        <v>1</v>
      </c>
      <c r="CN382" s="12">
        <f t="shared" si="469"/>
        <v>0</v>
      </c>
      <c r="CO382" s="12">
        <f t="shared" si="480"/>
        <v>1</v>
      </c>
      <c r="CP382" s="12" t="str">
        <f t="shared" si="481"/>
        <v/>
      </c>
    </row>
    <row r="383" spans="1:94" x14ac:dyDescent="0.25">
      <c r="A383" t="s">
        <v>127</v>
      </c>
      <c r="B383" t="s">
        <v>272</v>
      </c>
      <c r="C383" t="s">
        <v>129</v>
      </c>
      <c r="D383" t="s">
        <v>141</v>
      </c>
      <c r="E383" t="s">
        <v>18</v>
      </c>
      <c r="F383" s="3">
        <v>1</v>
      </c>
      <c r="G383" s="3">
        <v>0</v>
      </c>
      <c r="H383" s="3" t="str">
        <f t="shared" si="470"/>
        <v>H</v>
      </c>
      <c r="I383" s="3">
        <v>1.67</v>
      </c>
      <c r="J383" s="3">
        <v>4.0999999999999996</v>
      </c>
      <c r="K383" s="3">
        <v>5</v>
      </c>
      <c r="L383" s="3">
        <v>1.62</v>
      </c>
      <c r="M383" s="3">
        <v>2.2999999999999998</v>
      </c>
      <c r="N383" s="3">
        <f t="shared" si="402"/>
        <v>1</v>
      </c>
      <c r="O383" s="3">
        <f t="shared" si="403"/>
        <v>4.270483423397109E-2</v>
      </c>
      <c r="P383" s="3">
        <f t="shared" si="404"/>
        <v>5.2066559312936134E-2</v>
      </c>
      <c r="Q383" s="3">
        <f t="shared" si="405"/>
        <v>1.7413170731707317</v>
      </c>
      <c r="R383" s="3">
        <f t="shared" si="406"/>
        <v>4.2750898203592813</v>
      </c>
      <c r="S383" s="3">
        <f t="shared" si="407"/>
        <v>5.2135241711698557</v>
      </c>
      <c r="T383" s="3">
        <f t="shared" si="408"/>
        <v>1.6891818314590332</v>
      </c>
      <c r="U383" s="3">
        <f t="shared" si="409"/>
        <v>2.3982211187381335</v>
      </c>
      <c r="V383" s="4">
        <f t="shared" si="410"/>
        <v>0.5988023952095809</v>
      </c>
      <c r="W383" s="4">
        <f t="shared" si="411"/>
        <v>0.24390243902439027</v>
      </c>
      <c r="X383" s="4">
        <f t="shared" si="412"/>
        <v>0.2</v>
      </c>
      <c r="Y383" s="4">
        <f t="shared" si="413"/>
        <v>0.61728395061728392</v>
      </c>
      <c r="Z383" s="4">
        <f t="shared" si="414"/>
        <v>0.43478260869565222</v>
      </c>
      <c r="AA383" s="4">
        <f t="shared" si="415"/>
        <v>0.40731707317073174</v>
      </c>
      <c r="AB383" s="4">
        <f t="shared" si="416"/>
        <v>0.33399999999999996</v>
      </c>
      <c r="AC383" s="4">
        <f t="shared" si="417"/>
        <v>2.4550898203592815</v>
      </c>
      <c r="AD383" s="4">
        <f t="shared" si="418"/>
        <v>0.82</v>
      </c>
      <c r="AE383" s="4">
        <f t="shared" si="419"/>
        <v>2.9940119760479043</v>
      </c>
      <c r="AF383" s="4">
        <f t="shared" si="420"/>
        <v>1.2195121951219514</v>
      </c>
      <c r="AG383" s="4">
        <f t="shared" si="421"/>
        <v>0.70434782608695667</v>
      </c>
      <c r="AH383" s="4">
        <f t="shared" si="422"/>
        <v>1.419753086419753</v>
      </c>
      <c r="AI383" s="4">
        <f t="shared" si="423"/>
        <v>-3.472207097999124</v>
      </c>
      <c r="AJ383" s="4">
        <f t="shared" si="424"/>
        <v>-2.5337727471885496</v>
      </c>
      <c r="AK383" s="4">
        <f t="shared" si="425"/>
        <v>-0.93843435081057436</v>
      </c>
      <c r="AL383" s="4">
        <f t="shared" si="426"/>
        <v>-0.70903928727910026</v>
      </c>
      <c r="AM383" s="4">
        <f t="shared" si="427"/>
        <v>0.70903928727910026</v>
      </c>
      <c r="AN383" s="4">
        <f t="shared" si="428"/>
        <v>-1.736103548999562</v>
      </c>
      <c r="AO383" s="4">
        <f t="shared" si="429"/>
        <v>-1.2668863735942748</v>
      </c>
      <c r="AP383" s="4">
        <f t="shared" si="430"/>
        <v>-0.46921717540528718</v>
      </c>
      <c r="AQ383" s="4">
        <f t="shared" si="431"/>
        <v>-0.35451964363955013</v>
      </c>
      <c r="AR383" s="4">
        <f t="shared" si="432"/>
        <v>0.35451964363955013</v>
      </c>
      <c r="AS383" s="4">
        <f t="shared" si="433"/>
        <v>-1.0482089612968186</v>
      </c>
      <c r="AT383" s="4">
        <f t="shared" si="434"/>
        <v>-0.90259125741299773</v>
      </c>
      <c r="AU383" s="4">
        <f t="shared" si="435"/>
        <v>-0.43871950759040235</v>
      </c>
      <c r="AV383" s="4">
        <f t="shared" si="436"/>
        <v>-0.34069554010449155</v>
      </c>
      <c r="AW383" s="4">
        <f t="shared" si="437"/>
        <v>0.34069554010449155</v>
      </c>
      <c r="AX383" s="4">
        <f t="shared" si="438"/>
        <v>-188.67761303342735</v>
      </c>
      <c r="AY383" s="4">
        <f t="shared" si="439"/>
        <v>-162.46642633433959</v>
      </c>
      <c r="AZ383" s="4">
        <f t="shared" si="440"/>
        <v>-78.969511366272428</v>
      </c>
      <c r="BA383" s="4">
        <f t="shared" si="441"/>
        <v>-61.325197218808476</v>
      </c>
      <c r="BB383" s="4">
        <f t="shared" si="442"/>
        <v>61.325197218808476</v>
      </c>
      <c r="BC383" s="4">
        <f t="shared" si="443"/>
        <v>-0.66600000000000004</v>
      </c>
      <c r="BD383" s="4">
        <f t="shared" si="444"/>
        <v>-0.59268292682926826</v>
      </c>
      <c r="BE383" s="4">
        <f t="shared" si="445"/>
        <v>-0.18000000000000008</v>
      </c>
      <c r="BF383" s="4">
        <f t="shared" si="446"/>
        <v>-0.29565217391304344</v>
      </c>
      <c r="BG383" s="4">
        <f t="shared" si="447"/>
        <v>0.41975308641975301</v>
      </c>
      <c r="BH383" s="4">
        <f t="shared" si="448"/>
        <v>1.7961479846499353</v>
      </c>
      <c r="BI383" s="4">
        <f t="shared" si="449"/>
        <v>3.7433103548999562</v>
      </c>
      <c r="BJ383" s="4">
        <f t="shared" si="450"/>
        <v>0.47982876501244287</v>
      </c>
      <c r="BK383" s="4">
        <f t="shared" si="451"/>
        <v>0.50136648816272955</v>
      </c>
      <c r="BL383" s="4">
        <f t="shared" si="452"/>
        <v>2.0437014750985831</v>
      </c>
      <c r="BM383" s="4">
        <f t="shared" si="453"/>
        <v>0.24532276081982318</v>
      </c>
      <c r="BN383" s="3">
        <f t="shared" si="454"/>
        <v>1</v>
      </c>
      <c r="BO383" s="3">
        <v>100</v>
      </c>
      <c r="BP383" s="3">
        <f t="shared" si="455"/>
        <v>0.66999999999999993</v>
      </c>
      <c r="BQ383" s="3">
        <f t="shared" si="456"/>
        <v>67</v>
      </c>
      <c r="BR383" s="3">
        <f t="shared" si="457"/>
        <v>0</v>
      </c>
      <c r="BS383" s="3">
        <f t="shared" si="458"/>
        <v>-1</v>
      </c>
      <c r="BT383" s="3">
        <f t="shared" si="471"/>
        <v>-100</v>
      </c>
      <c r="BU383" s="3">
        <f t="shared" si="459"/>
        <v>0</v>
      </c>
      <c r="BV383" s="3">
        <f t="shared" si="460"/>
        <v>-1</v>
      </c>
      <c r="BW383" s="3">
        <f t="shared" si="472"/>
        <v>-100</v>
      </c>
      <c r="BX383" s="3">
        <f t="shared" si="461"/>
        <v>0</v>
      </c>
      <c r="BY383" s="3">
        <f t="shared" si="462"/>
        <v>-1</v>
      </c>
      <c r="BZ383" s="3">
        <f t="shared" si="473"/>
        <v>-100</v>
      </c>
      <c r="CA383" s="3">
        <f t="shared" si="463"/>
        <v>1</v>
      </c>
      <c r="CB383" s="3">
        <f t="shared" si="464"/>
        <v>1.2999999999999998</v>
      </c>
      <c r="CC383" s="3">
        <f t="shared" si="465"/>
        <v>129.99999999999997</v>
      </c>
      <c r="CD383" s="3">
        <f t="shared" si="466"/>
        <v>1</v>
      </c>
      <c r="CE383" s="3">
        <f t="shared" si="467"/>
        <v>1</v>
      </c>
      <c r="CF383" s="3">
        <f t="shared" si="474"/>
        <v>2</v>
      </c>
      <c r="CG383" s="16" t="str">
        <f t="shared" si="475"/>
        <v>BackCasa</v>
      </c>
      <c r="CI383" s="12">
        <f t="shared" si="476"/>
        <v>1</v>
      </c>
      <c r="CJ383" s="12">
        <f t="shared" si="477"/>
        <v>0</v>
      </c>
      <c r="CK383" s="12">
        <f t="shared" si="478"/>
        <v>1</v>
      </c>
      <c r="CL383" s="12" t="str">
        <f t="shared" si="479"/>
        <v/>
      </c>
      <c r="CM383" s="12">
        <f t="shared" si="468"/>
        <v>1</v>
      </c>
      <c r="CN383" s="12">
        <f t="shared" si="469"/>
        <v>1</v>
      </c>
      <c r="CO383" s="12">
        <f t="shared" si="480"/>
        <v>2</v>
      </c>
      <c r="CP383" s="12" t="str">
        <f t="shared" si="481"/>
        <v>Under2.5</v>
      </c>
    </row>
    <row r="384" spans="1:94" x14ac:dyDescent="0.25">
      <c r="A384" t="s">
        <v>127</v>
      </c>
      <c r="B384" t="s">
        <v>273</v>
      </c>
      <c r="C384" t="s">
        <v>132</v>
      </c>
      <c r="D384" t="s">
        <v>28</v>
      </c>
      <c r="E384" t="s">
        <v>25</v>
      </c>
      <c r="F384" s="3">
        <v>0</v>
      </c>
      <c r="G384" s="3">
        <v>2</v>
      </c>
      <c r="H384" s="3" t="str">
        <f t="shared" si="470"/>
        <v>A</v>
      </c>
      <c r="I384" s="3">
        <v>8</v>
      </c>
      <c r="J384" s="3">
        <v>5.75</v>
      </c>
      <c r="K384" s="3">
        <v>1.33</v>
      </c>
      <c r="L384" s="3">
        <v>1.36</v>
      </c>
      <c r="M384" s="3">
        <v>3.2</v>
      </c>
      <c r="N384" s="3">
        <f t="shared" si="402"/>
        <v>2</v>
      </c>
      <c r="O384" s="3">
        <f t="shared" si="403"/>
        <v>5.0792742726381235E-2</v>
      </c>
      <c r="P384" s="3">
        <f t="shared" si="404"/>
        <v>4.7794117647058765E-2</v>
      </c>
      <c r="Q384" s="3">
        <f t="shared" si="405"/>
        <v>8.4063419418110499</v>
      </c>
      <c r="R384" s="3">
        <f t="shared" si="406"/>
        <v>6.0420582706766925</v>
      </c>
      <c r="S384" s="3">
        <f t="shared" si="407"/>
        <v>1.397554347826087</v>
      </c>
      <c r="T384" s="3">
        <f t="shared" si="408"/>
        <v>1.4290781301078785</v>
      </c>
      <c r="U384" s="3">
        <f t="shared" si="409"/>
        <v>3.3625367767244203</v>
      </c>
      <c r="V384" s="4">
        <f t="shared" si="410"/>
        <v>0.125</v>
      </c>
      <c r="W384" s="4">
        <f t="shared" si="411"/>
        <v>0.17391304347826086</v>
      </c>
      <c r="X384" s="4">
        <f t="shared" si="412"/>
        <v>0.75187969924812026</v>
      </c>
      <c r="Y384" s="4">
        <f t="shared" si="413"/>
        <v>0.73529411764705876</v>
      </c>
      <c r="Z384" s="4">
        <f t="shared" si="414"/>
        <v>0.3125</v>
      </c>
      <c r="AA384" s="4">
        <f t="shared" si="415"/>
        <v>1.3913043478260869</v>
      </c>
      <c r="AB384" s="4">
        <f t="shared" si="416"/>
        <v>6.0150375939849621</v>
      </c>
      <c r="AC384" s="4">
        <f t="shared" si="417"/>
        <v>0.71875</v>
      </c>
      <c r="AD384" s="4">
        <f t="shared" si="418"/>
        <v>4.3233082706766917</v>
      </c>
      <c r="AE384" s="4">
        <f t="shared" si="419"/>
        <v>0.16625000000000001</v>
      </c>
      <c r="AF384" s="4">
        <f t="shared" si="420"/>
        <v>0.23130434782608697</v>
      </c>
      <c r="AG384" s="4">
        <f t="shared" si="421"/>
        <v>0.42499999999999999</v>
      </c>
      <c r="AH384" s="4">
        <f t="shared" si="422"/>
        <v>2.3529411764705883</v>
      </c>
      <c r="AI384" s="4">
        <f t="shared" si="423"/>
        <v>7.0087875939849624</v>
      </c>
      <c r="AJ384" s="4">
        <f t="shared" si="424"/>
        <v>2.3642836711343573</v>
      </c>
      <c r="AK384" s="4">
        <f t="shared" si="425"/>
        <v>4.6445039228506051</v>
      </c>
      <c r="AL384" s="4">
        <f t="shared" si="426"/>
        <v>-1.9334586466165418</v>
      </c>
      <c r="AM384" s="4">
        <f t="shared" si="427"/>
        <v>1.9334586466165418</v>
      </c>
      <c r="AN384" s="4">
        <f t="shared" si="428"/>
        <v>3.5043937969924812</v>
      </c>
      <c r="AO384" s="4">
        <f t="shared" si="429"/>
        <v>1.1821418355671787</v>
      </c>
      <c r="AP384" s="4">
        <f t="shared" si="430"/>
        <v>2.3222519614253025</v>
      </c>
      <c r="AQ384" s="4">
        <f t="shared" si="431"/>
        <v>-0.96672932330827088</v>
      </c>
      <c r="AR384" s="4">
        <f t="shared" si="432"/>
        <v>0.96672932330827088</v>
      </c>
      <c r="AS384" s="4">
        <f t="shared" si="433"/>
        <v>1.2928278906720825</v>
      </c>
      <c r="AT384" s="4">
        <f t="shared" si="434"/>
        <v>0.86867441547320223</v>
      </c>
      <c r="AU384" s="4">
        <f t="shared" si="435"/>
        <v>1.1641780920987888</v>
      </c>
      <c r="AV384" s="4">
        <f t="shared" si="436"/>
        <v>-0.76848302256971046</v>
      </c>
      <c r="AW384" s="4">
        <f t="shared" si="437"/>
        <v>0.76848302256971046</v>
      </c>
      <c r="AX384" s="4">
        <f t="shared" si="438"/>
        <v>232.70902032097482</v>
      </c>
      <c r="AY384" s="4">
        <f t="shared" si="439"/>
        <v>156.3613947851764</v>
      </c>
      <c r="AZ384" s="4">
        <f t="shared" si="440"/>
        <v>209.55205657778197</v>
      </c>
      <c r="BA384" s="4">
        <f t="shared" si="441"/>
        <v>-138.32694406254788</v>
      </c>
      <c r="BB384" s="4">
        <f t="shared" si="442"/>
        <v>138.32694406254788</v>
      </c>
      <c r="BC384" s="4">
        <f t="shared" si="443"/>
        <v>5.0150375939849621</v>
      </c>
      <c r="BD384" s="4">
        <f t="shared" si="444"/>
        <v>0.39130434782608686</v>
      </c>
      <c r="BE384" s="4">
        <f t="shared" si="445"/>
        <v>3.3233082706766917</v>
      </c>
      <c r="BF384" s="4">
        <f t="shared" si="446"/>
        <v>-0.57500000000000007</v>
      </c>
      <c r="BG384" s="4">
        <f t="shared" si="447"/>
        <v>1.3529411764705883</v>
      </c>
      <c r="BH384" s="4">
        <f t="shared" si="448"/>
        <v>3.5656779978138973</v>
      </c>
      <c r="BI384" s="4">
        <f t="shared" si="449"/>
        <v>5.281984853437943</v>
      </c>
      <c r="BJ384" s="4">
        <f t="shared" si="450"/>
        <v>0.67506403307708573</v>
      </c>
      <c r="BK384" s="4">
        <f t="shared" si="451"/>
        <v>1.3671617201663213</v>
      </c>
      <c r="BL384" s="4">
        <f t="shared" si="452"/>
        <v>2.3958074534161495</v>
      </c>
      <c r="BM384" s="4">
        <f t="shared" si="453"/>
        <v>0.5706475777996699</v>
      </c>
      <c r="BN384" s="3">
        <f t="shared" si="454"/>
        <v>0</v>
      </c>
      <c r="BO384" s="3">
        <v>100</v>
      </c>
      <c r="BP384" s="3">
        <f t="shared" si="455"/>
        <v>-1</v>
      </c>
      <c r="BQ384" s="3">
        <f t="shared" si="456"/>
        <v>-100</v>
      </c>
      <c r="BR384" s="3">
        <f t="shared" si="457"/>
        <v>1</v>
      </c>
      <c r="BS384" s="3">
        <f t="shared" si="458"/>
        <v>0.33000000000000007</v>
      </c>
      <c r="BT384" s="3">
        <f t="shared" si="471"/>
        <v>33.000000000000007</v>
      </c>
      <c r="BU384" s="3">
        <f t="shared" si="459"/>
        <v>0</v>
      </c>
      <c r="BV384" s="3">
        <f t="shared" si="460"/>
        <v>-1</v>
      </c>
      <c r="BW384" s="3">
        <f t="shared" si="472"/>
        <v>-100</v>
      </c>
      <c r="BX384" s="3">
        <f t="shared" si="461"/>
        <v>0</v>
      </c>
      <c r="BY384" s="3">
        <f t="shared" si="462"/>
        <v>-1</v>
      </c>
      <c r="BZ384" s="3">
        <f t="shared" si="473"/>
        <v>-100</v>
      </c>
      <c r="CA384" s="3">
        <f t="shared" si="463"/>
        <v>1</v>
      </c>
      <c r="CB384" s="3">
        <f t="shared" si="464"/>
        <v>2.2000000000000002</v>
      </c>
      <c r="CC384" s="3">
        <f t="shared" si="465"/>
        <v>220.00000000000003</v>
      </c>
      <c r="CD384" s="3">
        <f t="shared" si="466"/>
        <v>1</v>
      </c>
      <c r="CE384" s="3">
        <f t="shared" si="467"/>
        <v>0</v>
      </c>
      <c r="CF384" s="3">
        <f t="shared" si="474"/>
        <v>1</v>
      </c>
      <c r="CG384" s="16" t="str">
        <f t="shared" si="475"/>
        <v/>
      </c>
      <c r="CI384" s="12">
        <f t="shared" si="476"/>
        <v>1</v>
      </c>
      <c r="CJ384" s="12">
        <f t="shared" si="477"/>
        <v>1</v>
      </c>
      <c r="CK384" s="12">
        <f t="shared" si="478"/>
        <v>2</v>
      </c>
      <c r="CL384" s="12" t="str">
        <f t="shared" si="479"/>
        <v>Over2.5</v>
      </c>
      <c r="CM384" s="12">
        <f t="shared" si="468"/>
        <v>1</v>
      </c>
      <c r="CN384" s="12">
        <f t="shared" si="469"/>
        <v>0</v>
      </c>
      <c r="CO384" s="12">
        <f t="shared" si="480"/>
        <v>1</v>
      </c>
      <c r="CP384" s="12" t="str">
        <f t="shared" si="481"/>
        <v/>
      </c>
    </row>
    <row r="385" spans="1:94" x14ac:dyDescent="0.25">
      <c r="A385" t="s">
        <v>127</v>
      </c>
      <c r="B385" t="s">
        <v>273</v>
      </c>
      <c r="C385" t="s">
        <v>134</v>
      </c>
      <c r="D385" t="s">
        <v>12</v>
      </c>
      <c r="E385" t="s">
        <v>26</v>
      </c>
      <c r="F385" s="3">
        <v>2</v>
      </c>
      <c r="G385" s="3">
        <v>0</v>
      </c>
      <c r="H385" s="3" t="str">
        <f t="shared" si="470"/>
        <v>H</v>
      </c>
      <c r="I385" s="3">
        <v>1.1399999999999999</v>
      </c>
      <c r="J385" s="3">
        <v>8.5</v>
      </c>
      <c r="K385" s="3">
        <v>15</v>
      </c>
      <c r="L385" s="3">
        <v>1.4</v>
      </c>
      <c r="M385" s="3">
        <v>3</v>
      </c>
      <c r="N385" s="3">
        <f t="shared" si="402"/>
        <v>2</v>
      </c>
      <c r="O385" s="3">
        <f t="shared" si="403"/>
        <v>6.1506707946336503E-2</v>
      </c>
      <c r="P385" s="3">
        <f t="shared" si="404"/>
        <v>4.7619047619047561E-2</v>
      </c>
      <c r="Q385" s="3">
        <f t="shared" si="405"/>
        <v>1.2101176470588235</v>
      </c>
      <c r="R385" s="3">
        <f t="shared" si="406"/>
        <v>9.0228070175438599</v>
      </c>
      <c r="S385" s="3">
        <f t="shared" si="407"/>
        <v>15.922600619195048</v>
      </c>
      <c r="T385" s="3">
        <f t="shared" si="408"/>
        <v>1.4861093911248711</v>
      </c>
      <c r="U385" s="3">
        <f t="shared" si="409"/>
        <v>3.1845201238390093</v>
      </c>
      <c r="V385" s="4">
        <f t="shared" si="410"/>
        <v>0.87719298245614041</v>
      </c>
      <c r="W385" s="4">
        <f t="shared" si="411"/>
        <v>0.11764705882352941</v>
      </c>
      <c r="X385" s="4">
        <f t="shared" si="412"/>
        <v>6.6666666666666666E-2</v>
      </c>
      <c r="Y385" s="4">
        <f t="shared" si="413"/>
        <v>0.7142857142857143</v>
      </c>
      <c r="Z385" s="4">
        <f t="shared" si="414"/>
        <v>0.33333333333333331</v>
      </c>
      <c r="AA385" s="4">
        <f t="shared" si="415"/>
        <v>0.13411764705882351</v>
      </c>
      <c r="AB385" s="4">
        <f t="shared" si="416"/>
        <v>7.5999999999999998E-2</v>
      </c>
      <c r="AC385" s="4">
        <f t="shared" si="417"/>
        <v>7.4561403508771935</v>
      </c>
      <c r="AD385" s="4">
        <f t="shared" si="418"/>
        <v>0.56666666666666665</v>
      </c>
      <c r="AE385" s="4">
        <f t="shared" si="419"/>
        <v>13.157894736842106</v>
      </c>
      <c r="AF385" s="4">
        <f t="shared" si="420"/>
        <v>1.7647058823529411</v>
      </c>
      <c r="AG385" s="4">
        <f t="shared" si="421"/>
        <v>0.46666666666666662</v>
      </c>
      <c r="AH385" s="4">
        <f t="shared" si="422"/>
        <v>2.1428571428571428</v>
      </c>
      <c r="AI385" s="4">
        <f t="shared" si="423"/>
        <v>-14.712482972136225</v>
      </c>
      <c r="AJ385" s="4">
        <f t="shared" si="424"/>
        <v>-7.8126893704850362</v>
      </c>
      <c r="AK385" s="4">
        <f t="shared" si="425"/>
        <v>-6.8997936016511883</v>
      </c>
      <c r="AL385" s="4">
        <f t="shared" si="426"/>
        <v>-1.6984107327141382</v>
      </c>
      <c r="AM385" s="4">
        <f t="shared" si="427"/>
        <v>1.6984107327141382</v>
      </c>
      <c r="AN385" s="4">
        <f t="shared" si="428"/>
        <v>-7.3562414860681127</v>
      </c>
      <c r="AO385" s="4">
        <f t="shared" si="429"/>
        <v>-3.9063446852425181</v>
      </c>
      <c r="AP385" s="4">
        <f t="shared" si="430"/>
        <v>-3.4498968008255941</v>
      </c>
      <c r="AQ385" s="4">
        <f t="shared" si="431"/>
        <v>-0.84920536635706911</v>
      </c>
      <c r="AR385" s="4">
        <f t="shared" si="432"/>
        <v>0.84920536635706911</v>
      </c>
      <c r="AS385" s="4">
        <f t="shared" si="433"/>
        <v>-1.4356855357323637</v>
      </c>
      <c r="AT385" s="4">
        <f t="shared" si="434"/>
        <v>-1.3201844491977597</v>
      </c>
      <c r="AU385" s="4">
        <f t="shared" si="435"/>
        <v>-1.2886645960455387</v>
      </c>
      <c r="AV385" s="4">
        <f t="shared" si="436"/>
        <v>-0.70403255753338834</v>
      </c>
      <c r="AW385" s="4">
        <f t="shared" si="437"/>
        <v>0.70403255753338834</v>
      </c>
      <c r="AX385" s="4">
        <f t="shared" si="438"/>
        <v>-258.42339643182544</v>
      </c>
      <c r="AY385" s="4">
        <f t="shared" si="439"/>
        <v>-237.63320085559675</v>
      </c>
      <c r="AZ385" s="4">
        <f t="shared" si="440"/>
        <v>-231.95962728819697</v>
      </c>
      <c r="BA385" s="4">
        <f t="shared" si="441"/>
        <v>-126.72586035600989</v>
      </c>
      <c r="BB385" s="4">
        <f t="shared" si="442"/>
        <v>126.72586035600989</v>
      </c>
      <c r="BC385" s="4">
        <f t="shared" si="443"/>
        <v>-0.92400000000000004</v>
      </c>
      <c r="BD385" s="4">
        <f t="shared" si="444"/>
        <v>-0.86588235294117644</v>
      </c>
      <c r="BE385" s="4">
        <f t="shared" si="445"/>
        <v>-0.4333333333333334</v>
      </c>
      <c r="BF385" s="4">
        <f t="shared" si="446"/>
        <v>-0.53333333333333333</v>
      </c>
      <c r="BG385" s="4">
        <f t="shared" si="447"/>
        <v>1.1428571428571428</v>
      </c>
      <c r="BH385" s="4">
        <f t="shared" si="448"/>
        <v>7.3609603330733391</v>
      </c>
      <c r="BI385" s="4">
        <f t="shared" si="449"/>
        <v>8.7185084279325764</v>
      </c>
      <c r="BJ385" s="4">
        <f t="shared" si="450"/>
        <v>0.84429124476041217</v>
      </c>
      <c r="BK385" s="4">
        <f t="shared" si="451"/>
        <v>1.2009577463421806</v>
      </c>
      <c r="BL385" s="4">
        <f t="shared" si="452"/>
        <v>2.3353147574819402</v>
      </c>
      <c r="BM385" s="4">
        <f t="shared" si="453"/>
        <v>0.51425947722658027</v>
      </c>
      <c r="BN385" s="3">
        <f t="shared" si="454"/>
        <v>1</v>
      </c>
      <c r="BO385" s="3">
        <v>100</v>
      </c>
      <c r="BP385" s="3">
        <f t="shared" si="455"/>
        <v>0.1399999999999999</v>
      </c>
      <c r="BQ385" s="3">
        <f t="shared" si="456"/>
        <v>13.999999999999989</v>
      </c>
      <c r="BR385" s="3">
        <f t="shared" si="457"/>
        <v>0</v>
      </c>
      <c r="BS385" s="3">
        <f t="shared" si="458"/>
        <v>-1</v>
      </c>
      <c r="BT385" s="3">
        <f t="shared" si="471"/>
        <v>-100</v>
      </c>
      <c r="BU385" s="3">
        <f t="shared" si="459"/>
        <v>0</v>
      </c>
      <c r="BV385" s="3">
        <f t="shared" si="460"/>
        <v>-1</v>
      </c>
      <c r="BW385" s="3">
        <f t="shared" si="472"/>
        <v>-100</v>
      </c>
      <c r="BX385" s="3">
        <f t="shared" si="461"/>
        <v>0</v>
      </c>
      <c r="BY385" s="3">
        <f t="shared" si="462"/>
        <v>-1</v>
      </c>
      <c r="BZ385" s="3">
        <f t="shared" si="473"/>
        <v>-100</v>
      </c>
      <c r="CA385" s="3">
        <f t="shared" si="463"/>
        <v>1</v>
      </c>
      <c r="CB385" s="3">
        <f t="shared" si="464"/>
        <v>2</v>
      </c>
      <c r="CC385" s="3">
        <f t="shared" si="465"/>
        <v>200</v>
      </c>
      <c r="CD385" s="3">
        <f t="shared" si="466"/>
        <v>0</v>
      </c>
      <c r="CE385" s="3">
        <f t="shared" si="467"/>
        <v>1</v>
      </c>
      <c r="CF385" s="3">
        <f t="shared" si="474"/>
        <v>1</v>
      </c>
      <c r="CG385" s="16" t="str">
        <f t="shared" si="475"/>
        <v/>
      </c>
      <c r="CI385" s="12">
        <f t="shared" si="476"/>
        <v>1</v>
      </c>
      <c r="CJ385" s="12">
        <f t="shared" si="477"/>
        <v>0</v>
      </c>
      <c r="CK385" s="12">
        <f t="shared" si="478"/>
        <v>1</v>
      </c>
      <c r="CL385" s="12" t="str">
        <f t="shared" si="479"/>
        <v/>
      </c>
      <c r="CM385" s="12">
        <f t="shared" si="468"/>
        <v>1</v>
      </c>
      <c r="CN385" s="12">
        <f t="shared" si="469"/>
        <v>1</v>
      </c>
      <c r="CO385" s="12">
        <f t="shared" si="480"/>
        <v>2</v>
      </c>
      <c r="CP385" s="12" t="str">
        <f t="shared" si="481"/>
        <v>Under2.5</v>
      </c>
    </row>
    <row r="386" spans="1:94" x14ac:dyDescent="0.25">
      <c r="A386" t="s">
        <v>127</v>
      </c>
      <c r="B386" t="s">
        <v>273</v>
      </c>
      <c r="C386" t="s">
        <v>134</v>
      </c>
      <c r="D386" t="s">
        <v>17</v>
      </c>
      <c r="E386" t="s">
        <v>15</v>
      </c>
      <c r="F386" s="3">
        <v>0</v>
      </c>
      <c r="G386" s="3">
        <v>3</v>
      </c>
      <c r="H386" s="3" t="str">
        <f t="shared" si="470"/>
        <v>A</v>
      </c>
      <c r="I386" s="3">
        <v>3.1</v>
      </c>
      <c r="J386" s="3">
        <v>3.4</v>
      </c>
      <c r="K386" s="3">
        <v>2.2999999999999998</v>
      </c>
      <c r="L386" s="3">
        <v>1.93</v>
      </c>
      <c r="M386" s="3">
        <v>1.97</v>
      </c>
      <c r="N386" s="3">
        <f t="shared" si="402"/>
        <v>3</v>
      </c>
      <c r="O386" s="3">
        <f t="shared" si="403"/>
        <v>5.1480900915766181E-2</v>
      </c>
      <c r="P386" s="3">
        <f t="shared" si="404"/>
        <v>2.5748928223876311E-2</v>
      </c>
      <c r="Q386" s="3">
        <f t="shared" si="405"/>
        <v>3.2595907928388752</v>
      </c>
      <c r="R386" s="3">
        <f t="shared" si="406"/>
        <v>3.5750350631136047</v>
      </c>
      <c r="S386" s="3">
        <f t="shared" si="407"/>
        <v>2.4184060721062619</v>
      </c>
      <c r="T386" s="3">
        <f t="shared" si="408"/>
        <v>2.0293581387674289</v>
      </c>
      <c r="U386" s="3">
        <f t="shared" si="409"/>
        <v>2.0714173748040592</v>
      </c>
      <c r="V386" s="4">
        <f t="shared" si="410"/>
        <v>0.32258064516129031</v>
      </c>
      <c r="W386" s="4">
        <f t="shared" si="411"/>
        <v>0.29411764705882354</v>
      </c>
      <c r="X386" s="4">
        <f t="shared" si="412"/>
        <v>0.43478260869565222</v>
      </c>
      <c r="Y386" s="4">
        <f t="shared" si="413"/>
        <v>0.5181347150259068</v>
      </c>
      <c r="Z386" s="4">
        <f t="shared" si="414"/>
        <v>0.50761421319796951</v>
      </c>
      <c r="AA386" s="4">
        <f t="shared" si="415"/>
        <v>0.91176470588235303</v>
      </c>
      <c r="AB386" s="4">
        <f t="shared" si="416"/>
        <v>1.347826086956522</v>
      </c>
      <c r="AC386" s="4">
        <f t="shared" si="417"/>
        <v>1.096774193548387</v>
      </c>
      <c r="AD386" s="4">
        <f t="shared" si="418"/>
        <v>1.4782608695652175</v>
      </c>
      <c r="AE386" s="4">
        <f t="shared" si="419"/>
        <v>0.74193548387096764</v>
      </c>
      <c r="AF386" s="4">
        <f t="shared" si="420"/>
        <v>0.67647058823529405</v>
      </c>
      <c r="AG386" s="4">
        <f t="shared" si="421"/>
        <v>0.97969543147208116</v>
      </c>
      <c r="AH386" s="4">
        <f t="shared" si="422"/>
        <v>1.0207253886010363</v>
      </c>
      <c r="AI386" s="4">
        <f t="shared" si="423"/>
        <v>0.8411847207326133</v>
      </c>
      <c r="AJ386" s="4">
        <f t="shared" si="424"/>
        <v>-0.31544427027472954</v>
      </c>
      <c r="AK386" s="4">
        <f t="shared" si="425"/>
        <v>1.1566289910073428</v>
      </c>
      <c r="AL386" s="4">
        <f t="shared" si="426"/>
        <v>-4.205923603663031E-2</v>
      </c>
      <c r="AM386" s="4">
        <f t="shared" si="427"/>
        <v>4.205923603663031E-2</v>
      </c>
      <c r="AN386" s="4">
        <f t="shared" si="428"/>
        <v>0.42059236036630665</v>
      </c>
      <c r="AO386" s="4">
        <f t="shared" si="429"/>
        <v>-0.15772213513736477</v>
      </c>
      <c r="AP386" s="4">
        <f t="shared" si="430"/>
        <v>0.57831449550367142</v>
      </c>
      <c r="AQ386" s="4">
        <f t="shared" si="431"/>
        <v>-2.1029618018315155E-2</v>
      </c>
      <c r="AR386" s="4">
        <f t="shared" si="432"/>
        <v>2.1029618018315155E-2</v>
      </c>
      <c r="AS386" s="4">
        <f t="shared" si="433"/>
        <v>0.39813142153507491</v>
      </c>
      <c r="AT386" s="4">
        <f t="shared" si="434"/>
        <v>-0.15643346922075085</v>
      </c>
      <c r="AU386" s="4">
        <f t="shared" si="435"/>
        <v>0.52432164339448939</v>
      </c>
      <c r="AV386" s="4">
        <f t="shared" si="436"/>
        <v>-2.1026518760675503E-2</v>
      </c>
      <c r="AW386" s="4">
        <f t="shared" si="437"/>
        <v>2.1026518760675503E-2</v>
      </c>
      <c r="AX386" s="4">
        <f t="shared" si="438"/>
        <v>71.663655876313484</v>
      </c>
      <c r="AY386" s="4">
        <f t="shared" si="439"/>
        <v>-28.158024459735156</v>
      </c>
      <c r="AZ386" s="4">
        <f t="shared" si="440"/>
        <v>94.377895811008088</v>
      </c>
      <c r="BA386" s="4">
        <f t="shared" si="441"/>
        <v>-3.7847733769215903</v>
      </c>
      <c r="BB386" s="4">
        <f t="shared" si="442"/>
        <v>3.7847733769215903</v>
      </c>
      <c r="BC386" s="4">
        <f t="shared" si="443"/>
        <v>0.34782608695652195</v>
      </c>
      <c r="BD386" s="4">
        <f t="shared" si="444"/>
        <v>-8.8235294117646981E-2</v>
      </c>
      <c r="BE386" s="4">
        <f t="shared" si="445"/>
        <v>0.47826086956521746</v>
      </c>
      <c r="BF386" s="4">
        <f t="shared" si="446"/>
        <v>-2.0304568527918621E-2</v>
      </c>
      <c r="BG386" s="4">
        <f t="shared" si="447"/>
        <v>2.07253886010361E-2</v>
      </c>
      <c r="BH386" s="4">
        <f t="shared" si="448"/>
        <v>0.59789734972956476</v>
      </c>
      <c r="BI386" s="4">
        <f t="shared" si="449"/>
        <v>3.0843439760195803</v>
      </c>
      <c r="BJ386" s="4">
        <f t="shared" si="450"/>
        <v>0.19384911487763617</v>
      </c>
      <c r="BK386" s="4">
        <f t="shared" si="451"/>
        <v>2.9740371013026904E-2</v>
      </c>
      <c r="BL386" s="4">
        <f t="shared" si="452"/>
        <v>2.050387756785744</v>
      </c>
      <c r="BM386" s="4">
        <f t="shared" si="453"/>
        <v>1.4504754485877782E-2</v>
      </c>
      <c r="BN386" s="3">
        <f t="shared" si="454"/>
        <v>0</v>
      </c>
      <c r="BO386" s="3">
        <v>100</v>
      </c>
      <c r="BP386" s="3">
        <f t="shared" si="455"/>
        <v>-1</v>
      </c>
      <c r="BQ386" s="3">
        <f t="shared" si="456"/>
        <v>-100</v>
      </c>
      <c r="BR386" s="3">
        <f t="shared" si="457"/>
        <v>1</v>
      </c>
      <c r="BS386" s="3">
        <f t="shared" si="458"/>
        <v>1.2999999999999998</v>
      </c>
      <c r="BT386" s="3">
        <f t="shared" si="471"/>
        <v>129.99999999999997</v>
      </c>
      <c r="BU386" s="3">
        <f t="shared" si="459"/>
        <v>0</v>
      </c>
      <c r="BV386" s="3">
        <f t="shared" si="460"/>
        <v>-1</v>
      </c>
      <c r="BW386" s="3">
        <f t="shared" si="472"/>
        <v>-100</v>
      </c>
      <c r="BX386" s="3">
        <f t="shared" si="461"/>
        <v>1</v>
      </c>
      <c r="BY386" s="3">
        <f t="shared" si="462"/>
        <v>0.92999999999999994</v>
      </c>
      <c r="BZ386" s="3">
        <f t="shared" si="473"/>
        <v>93</v>
      </c>
      <c r="CA386" s="3">
        <f t="shared" si="463"/>
        <v>0</v>
      </c>
      <c r="CB386" s="3">
        <f t="shared" si="464"/>
        <v>-1</v>
      </c>
      <c r="CC386" s="3">
        <f t="shared" si="465"/>
        <v>-100</v>
      </c>
      <c r="CD386" s="3">
        <f t="shared" si="466"/>
        <v>1</v>
      </c>
      <c r="CE386" s="3">
        <f t="shared" si="467"/>
        <v>0</v>
      </c>
      <c r="CF386" s="3">
        <f t="shared" si="474"/>
        <v>1</v>
      </c>
      <c r="CG386" s="16" t="str">
        <f t="shared" si="475"/>
        <v/>
      </c>
      <c r="CI386" s="12">
        <f t="shared" si="476"/>
        <v>1</v>
      </c>
      <c r="CJ386" s="12">
        <f t="shared" si="477"/>
        <v>0</v>
      </c>
      <c r="CK386" s="12">
        <f t="shared" si="478"/>
        <v>1</v>
      </c>
      <c r="CL386" s="12" t="str">
        <f t="shared" si="479"/>
        <v/>
      </c>
      <c r="CM386" s="12">
        <f t="shared" si="468"/>
        <v>1</v>
      </c>
      <c r="CN386" s="12">
        <f t="shared" si="469"/>
        <v>0</v>
      </c>
      <c r="CO386" s="12">
        <f t="shared" si="480"/>
        <v>1</v>
      </c>
      <c r="CP386" s="12" t="str">
        <f t="shared" si="481"/>
        <v/>
      </c>
    </row>
    <row r="387" spans="1:94" x14ac:dyDescent="0.25">
      <c r="A387" t="s">
        <v>127</v>
      </c>
      <c r="B387" t="s">
        <v>273</v>
      </c>
      <c r="C387" t="s">
        <v>134</v>
      </c>
      <c r="D387" t="s">
        <v>20</v>
      </c>
      <c r="E387" t="s">
        <v>29</v>
      </c>
      <c r="F387" s="3">
        <v>1</v>
      </c>
      <c r="G387" s="3">
        <v>0</v>
      </c>
      <c r="H387" s="3" t="str">
        <f t="shared" si="470"/>
        <v>H</v>
      </c>
      <c r="I387" s="3">
        <v>1.4</v>
      </c>
      <c r="J387" s="3">
        <v>5</v>
      </c>
      <c r="K387" s="3">
        <v>7</v>
      </c>
      <c r="L387" s="3">
        <v>1.44</v>
      </c>
      <c r="M387" s="3">
        <v>2.75</v>
      </c>
      <c r="N387" s="3">
        <f t="shared" ref="N387:N450" si="482">SUM(F387:G387)</f>
        <v>1</v>
      </c>
      <c r="O387" s="3">
        <f t="shared" ref="O387:O434" si="483">((1/I387)+(1/J387)+(1/K387))-1</f>
        <v>5.7142857142857162E-2</v>
      </c>
      <c r="P387" s="3">
        <f t="shared" ref="P387:P434" si="484">((1/L387)+(1/M387-1))</f>
        <v>5.8080808080808066E-2</v>
      </c>
      <c r="Q387" s="3">
        <f t="shared" ref="Q387:Q434" si="485">I387*(1+O387)</f>
        <v>1.48</v>
      </c>
      <c r="R387" s="3">
        <f t="shared" ref="R387:R434" si="486">J387*(1+O387)</f>
        <v>5.2857142857142856</v>
      </c>
      <c r="S387" s="3">
        <f t="shared" ref="S387:S434" si="487">K387*(1+O387)</f>
        <v>7.4</v>
      </c>
      <c r="T387" s="3">
        <f t="shared" ref="T387:T434" si="488">L387*(1+O387)</f>
        <v>1.5222857142857142</v>
      </c>
      <c r="U387" s="3">
        <f t="shared" ref="U387:U434" si="489">M387*(1+O387)</f>
        <v>2.907142857142857</v>
      </c>
      <c r="V387" s="4">
        <f t="shared" ref="V387:V434" si="490">1/I387</f>
        <v>0.7142857142857143</v>
      </c>
      <c r="W387" s="4">
        <f t="shared" ref="W387:W434" si="491">1/J387</f>
        <v>0.2</v>
      </c>
      <c r="X387" s="4">
        <f t="shared" ref="X387:X434" si="492">1/K387</f>
        <v>0.14285714285714285</v>
      </c>
      <c r="Y387" s="4">
        <f t="shared" ref="Y387:Y434" si="493">1/L387</f>
        <v>0.69444444444444442</v>
      </c>
      <c r="Z387" s="4">
        <f t="shared" ref="Z387:Z434" si="494">1/M387</f>
        <v>0.36363636363636365</v>
      </c>
      <c r="AA387" s="4">
        <f t="shared" ref="AA387:AA434" si="495">(I387/J387)</f>
        <v>0.27999999999999997</v>
      </c>
      <c r="AB387" s="4">
        <f t="shared" ref="AB387:AB434" si="496">(I387/K387)</f>
        <v>0.19999999999999998</v>
      </c>
      <c r="AC387" s="4">
        <f t="shared" ref="AC387:AC434" si="497">(J387/I387)</f>
        <v>3.5714285714285716</v>
      </c>
      <c r="AD387" s="4">
        <f t="shared" ref="AD387:AD434" si="498">(J387/K387)</f>
        <v>0.7142857142857143</v>
      </c>
      <c r="AE387" s="4">
        <f t="shared" ref="AE387:AE434" si="499">(K387/I387)</f>
        <v>5</v>
      </c>
      <c r="AF387" s="4">
        <f t="shared" ref="AF387:AF434" si="500">(K387/J387)</f>
        <v>1.4</v>
      </c>
      <c r="AG387" s="4">
        <f t="shared" ref="AG387:AG434" si="501">(L387/M387)</f>
        <v>0.52363636363636357</v>
      </c>
      <c r="AH387" s="4">
        <f t="shared" ref="AH387:AH434" si="502">(M387/L387)</f>
        <v>1.9097222222222223</v>
      </c>
      <c r="AI387" s="4">
        <f t="shared" ref="AI387:AI434" si="503">Q387-S387</f>
        <v>-5.92</v>
      </c>
      <c r="AJ387" s="4">
        <f t="shared" ref="AJ387:AJ434" si="504">Q387-R387</f>
        <v>-3.8057142857142856</v>
      </c>
      <c r="AK387" s="4">
        <f t="shared" ref="AK387:AK434" si="505">R387-S387</f>
        <v>-2.1142857142857148</v>
      </c>
      <c r="AL387" s="4">
        <f t="shared" ref="AL387:AL434" si="506">T387-U387</f>
        <v>-1.3848571428571428</v>
      </c>
      <c r="AM387" s="4">
        <f t="shared" ref="AM387:AM434" si="507">U387-T387</f>
        <v>1.3848571428571428</v>
      </c>
      <c r="AN387" s="4">
        <f t="shared" ref="AN387:AN434" si="508">(Q387-S387)/2</f>
        <v>-2.96</v>
      </c>
      <c r="AO387" s="4">
        <f t="shared" ref="AO387:AO434" si="509">(Q387-R387)/2</f>
        <v>-1.9028571428571428</v>
      </c>
      <c r="AP387" s="4">
        <f t="shared" ref="AP387:AP434" si="510">(R387-S387)/2</f>
        <v>-1.0571428571428574</v>
      </c>
      <c r="AQ387" s="4">
        <f t="shared" ref="AQ387:AQ434" si="511">(T387-U387)/2</f>
        <v>-0.69242857142857139</v>
      </c>
      <c r="AR387" s="4">
        <f t="shared" ref="AR387:AR434" si="512">(U387-T387)/2</f>
        <v>0.69242857142857139</v>
      </c>
      <c r="AS387" s="4">
        <f t="shared" ref="AS387:AS434" si="513">ATAN(AN387)</f>
        <v>-1.2449972115222261</v>
      </c>
      <c r="AT387" s="4">
        <f t="shared" ref="AT387:AT434" si="514">ATAN(AO387)</f>
        <v>-1.0869374394022107</v>
      </c>
      <c r="AU387" s="4">
        <f t="shared" ref="AU387:AU434" si="515">ATAN(AP387)</f>
        <v>-0.81316879999086944</v>
      </c>
      <c r="AV387" s="4">
        <f t="shared" ref="AV387:AV434" si="516">ATAN(AQ387)</f>
        <v>-0.60562637326807012</v>
      </c>
      <c r="AW387" s="4">
        <f t="shared" ref="AW387:AW434" si="517">ATAN(AR387)</f>
        <v>0.60562637326807012</v>
      </c>
      <c r="AX387" s="4">
        <f t="shared" ref="AX387:AX434" si="518">DEGREES(AS387)*PI()</f>
        <v>-224.09949807400071</v>
      </c>
      <c r="AY387" s="4">
        <f t="shared" ref="AY387:AY434" si="519">DEGREES(AT387)*PI()</f>
        <v>-195.64873909239793</v>
      </c>
      <c r="AZ387" s="4">
        <f t="shared" ref="AZ387:AZ434" si="520">DEGREES(AU387)*PI()</f>
        <v>-146.37038399835652</v>
      </c>
      <c r="BA387" s="4">
        <f t="shared" ref="BA387:BA434" si="521">DEGREES(AV387)*PI()</f>
        <v>-109.01274718825262</v>
      </c>
      <c r="BB387" s="4">
        <f t="shared" ref="BB387:BB434" si="522">DEGREES(AW387)*PI()</f>
        <v>109.01274718825262</v>
      </c>
      <c r="BC387" s="4">
        <f t="shared" ref="BC387:BC434" si="523">(Q387-S387)/S387</f>
        <v>-0.79999999999999993</v>
      </c>
      <c r="BD387" s="4">
        <f t="shared" ref="BD387:BD434" si="524">(Q387-R387)/R387</f>
        <v>-0.72</v>
      </c>
      <c r="BE387" s="4">
        <f t="shared" ref="BE387:BE434" si="525">(R387-S387)/S387</f>
        <v>-0.28571428571428575</v>
      </c>
      <c r="BF387" s="4">
        <f t="shared" ref="BF387:BF434" si="526">(T387-U387)/U387</f>
        <v>-0.47636363636363638</v>
      </c>
      <c r="BG387" s="4">
        <f t="shared" ref="BG387:BG434" si="527">(U387-T387)/T387</f>
        <v>0.90972222222222221</v>
      </c>
      <c r="BH387" s="4">
        <f t="shared" ref="BH387:BH434" si="528">_xlfn.STDEV.S(Q387:S387)</f>
        <v>3.0000018140584084</v>
      </c>
      <c r="BI387" s="4">
        <f t="shared" ref="BI387:BI434" si="529">AVERAGE(Q387:S387)</f>
        <v>4.7219047619047618</v>
      </c>
      <c r="BJ387" s="4">
        <f t="shared" ref="BJ387:BJ434" si="530">BH387/BI387</f>
        <v>0.63533721354605266</v>
      </c>
      <c r="BK387" s="4">
        <f t="shared" ref="BK387:BK434" si="531">_xlfn.STDEV.S(T387:U387)</f>
        <v>0.97924187668891227</v>
      </c>
      <c r="BL387" s="4">
        <f t="shared" ref="BL387:BL434" si="532">AVERAGE(T387:U387)</f>
        <v>2.2147142857142859</v>
      </c>
      <c r="BM387" s="4">
        <f t="shared" ref="BM387:BM434" si="533">BK387/BL387</f>
        <v>0.44215268895196963</v>
      </c>
      <c r="BN387" s="3">
        <f t="shared" ref="BN387:BN432" si="534">IF(H387="H",1,0)</f>
        <v>1</v>
      </c>
      <c r="BO387" s="3">
        <v>100</v>
      </c>
      <c r="BP387" s="3">
        <f t="shared" ref="BP387:BP432" si="535">IF(H387="H",I387-1,-1)</f>
        <v>0.39999999999999991</v>
      </c>
      <c r="BQ387" s="3">
        <f t="shared" ref="BQ387:BQ425" si="536">BP387*100</f>
        <v>39.999999999999993</v>
      </c>
      <c r="BR387" s="3">
        <f t="shared" ref="BR387:BR432" si="537">IF(H387="A",1,0)</f>
        <v>0</v>
      </c>
      <c r="BS387" s="3">
        <f t="shared" ref="BS387:BS432" si="538">IF(H387="A",K387-1,-1)</f>
        <v>-1</v>
      </c>
      <c r="BT387" s="3">
        <f t="shared" si="471"/>
        <v>-100</v>
      </c>
      <c r="BU387" s="3">
        <f t="shared" ref="BU387:BU432" si="539">IF(H387="D",1,0)</f>
        <v>0</v>
      </c>
      <c r="BV387" s="3">
        <f t="shared" ref="BV387:BV432" si="540">IF(H387="D",J387-1,-1)</f>
        <v>-1</v>
      </c>
      <c r="BW387" s="3">
        <f t="shared" si="472"/>
        <v>-100</v>
      </c>
      <c r="BX387" s="3">
        <f t="shared" ref="BX387:BX432" si="541">IF(N387&gt;2,1,0)</f>
        <v>0</v>
      </c>
      <c r="BY387" s="3">
        <f t="shared" ref="BY387:BY432" si="542">IF(N387&gt;2,L387-1,-1)</f>
        <v>-1</v>
      </c>
      <c r="BZ387" s="3">
        <f t="shared" si="473"/>
        <v>-100</v>
      </c>
      <c r="CA387" s="3">
        <f t="shared" ref="CA387:CA432" si="543">IF(N387&lt;3,1,0)</f>
        <v>1</v>
      </c>
      <c r="CB387" s="3">
        <f t="shared" ref="CB387:CB432" si="544">IF(N387&lt;3,M387-1,-1)</f>
        <v>1.75</v>
      </c>
      <c r="CC387" s="3">
        <f t="shared" ref="CC387:CC432" si="545">CB387*100</f>
        <v>175</v>
      </c>
      <c r="CD387" s="3">
        <f t="shared" ref="CD387:CD434" si="546">IF(AD387&gt;=0.618421052631579,1,0)</f>
        <v>1</v>
      </c>
      <c r="CE387" s="3">
        <f t="shared" ref="CE387:CE434" si="547">IF(AD387&lt;=0.868421052631579,1,0)</f>
        <v>1</v>
      </c>
      <c r="CF387" s="3">
        <f t="shared" si="474"/>
        <v>2</v>
      </c>
      <c r="CG387" s="16" t="str">
        <f t="shared" si="475"/>
        <v>BackCasa</v>
      </c>
      <c r="CI387" s="12">
        <f t="shared" si="476"/>
        <v>1</v>
      </c>
      <c r="CJ387" s="12">
        <f t="shared" si="477"/>
        <v>0</v>
      </c>
      <c r="CK387" s="12">
        <f t="shared" si="478"/>
        <v>1</v>
      </c>
      <c r="CL387" s="12" t="str">
        <f t="shared" si="479"/>
        <v/>
      </c>
      <c r="CM387" s="12">
        <f t="shared" ref="CM387:CM434" si="548">IF(AD387&gt;=0.411764705882353,1,0)</f>
        <v>1</v>
      </c>
      <c r="CN387" s="12">
        <f t="shared" ref="CN387:CN434" si="549">IF(AD387&lt;=0.911764705882353,1,0)</f>
        <v>1</v>
      </c>
      <c r="CO387" s="12">
        <f t="shared" si="480"/>
        <v>2</v>
      </c>
      <c r="CP387" s="12" t="str">
        <f t="shared" si="481"/>
        <v>Under2.5</v>
      </c>
    </row>
    <row r="388" spans="1:94" x14ac:dyDescent="0.25">
      <c r="A388" t="s">
        <v>127</v>
      </c>
      <c r="B388" t="s">
        <v>273</v>
      </c>
      <c r="C388" t="s">
        <v>134</v>
      </c>
      <c r="D388" t="s">
        <v>133</v>
      </c>
      <c r="E388" t="s">
        <v>13</v>
      </c>
      <c r="F388" s="3">
        <v>1</v>
      </c>
      <c r="G388" s="3">
        <v>1</v>
      </c>
      <c r="H388" s="3" t="str">
        <f t="shared" ref="H388:H451" si="550">IF(F388&gt;G388,"H",IF(F388=G388,"D","A"))</f>
        <v>D</v>
      </c>
      <c r="I388" s="3">
        <v>2.2000000000000002</v>
      </c>
      <c r="J388" s="3">
        <v>3.4</v>
      </c>
      <c r="K388" s="3">
        <v>3.25</v>
      </c>
      <c r="L388" s="3">
        <v>1.89</v>
      </c>
      <c r="M388" s="3">
        <v>2.0099999999999998</v>
      </c>
      <c r="N388" s="3">
        <f t="shared" si="482"/>
        <v>2</v>
      </c>
      <c r="O388" s="3">
        <f t="shared" si="483"/>
        <v>5.635540929658589E-2</v>
      </c>
      <c r="P388" s="3">
        <f t="shared" si="484"/>
        <v>2.6612966911474523E-2</v>
      </c>
      <c r="Q388" s="3">
        <f t="shared" si="485"/>
        <v>2.3239819004524893</v>
      </c>
      <c r="R388" s="3">
        <f t="shared" si="486"/>
        <v>3.5916083916083918</v>
      </c>
      <c r="S388" s="3">
        <f t="shared" si="487"/>
        <v>3.4331550802139041</v>
      </c>
      <c r="T388" s="3">
        <f t="shared" si="488"/>
        <v>1.9965117235705472</v>
      </c>
      <c r="U388" s="3">
        <f t="shared" si="489"/>
        <v>2.1232743726861374</v>
      </c>
      <c r="V388" s="4">
        <f t="shared" si="490"/>
        <v>0.45454545454545453</v>
      </c>
      <c r="W388" s="4">
        <f t="shared" si="491"/>
        <v>0.29411764705882354</v>
      </c>
      <c r="X388" s="4">
        <f t="shared" si="492"/>
        <v>0.30769230769230771</v>
      </c>
      <c r="Y388" s="4">
        <f t="shared" si="493"/>
        <v>0.52910052910052918</v>
      </c>
      <c r="Z388" s="4">
        <f t="shared" si="494"/>
        <v>0.49751243781094534</v>
      </c>
      <c r="AA388" s="4">
        <f t="shared" si="495"/>
        <v>0.6470588235294118</v>
      </c>
      <c r="AB388" s="4">
        <f t="shared" si="496"/>
        <v>0.67692307692307696</v>
      </c>
      <c r="AC388" s="4">
        <f t="shared" si="497"/>
        <v>1.5454545454545452</v>
      </c>
      <c r="AD388" s="4">
        <f t="shared" si="498"/>
        <v>1.0461538461538462</v>
      </c>
      <c r="AE388" s="4">
        <f t="shared" si="499"/>
        <v>1.4772727272727271</v>
      </c>
      <c r="AF388" s="4">
        <f t="shared" si="500"/>
        <v>0.95588235294117652</v>
      </c>
      <c r="AG388" s="4">
        <f t="shared" si="501"/>
        <v>0.94029850746268662</v>
      </c>
      <c r="AH388" s="4">
        <f t="shared" si="502"/>
        <v>1.0634920634920635</v>
      </c>
      <c r="AI388" s="4">
        <f t="shared" si="503"/>
        <v>-1.1091731797614148</v>
      </c>
      <c r="AJ388" s="4">
        <f t="shared" si="504"/>
        <v>-1.2676264911559025</v>
      </c>
      <c r="AK388" s="4">
        <f t="shared" si="505"/>
        <v>0.15845331139448771</v>
      </c>
      <c r="AL388" s="4">
        <f t="shared" si="506"/>
        <v>-0.12676264911559021</v>
      </c>
      <c r="AM388" s="4">
        <f t="shared" si="507"/>
        <v>0.12676264911559021</v>
      </c>
      <c r="AN388" s="4">
        <f t="shared" si="508"/>
        <v>-0.55458658988070741</v>
      </c>
      <c r="AO388" s="4">
        <f t="shared" si="509"/>
        <v>-0.63381324557795127</v>
      </c>
      <c r="AP388" s="4">
        <f t="shared" si="510"/>
        <v>7.9226655697243853E-2</v>
      </c>
      <c r="AQ388" s="4">
        <f t="shared" si="511"/>
        <v>-6.3381324557795105E-2</v>
      </c>
      <c r="AR388" s="4">
        <f t="shared" si="512"/>
        <v>6.3381324557795105E-2</v>
      </c>
      <c r="AS388" s="4">
        <f t="shared" si="513"/>
        <v>-0.50635776378707675</v>
      </c>
      <c r="AT388" s="4">
        <f t="shared" si="514"/>
        <v>-0.56491184198415267</v>
      </c>
      <c r="AU388" s="4">
        <f t="shared" si="515"/>
        <v>7.906151224831745E-2</v>
      </c>
      <c r="AV388" s="4">
        <f t="shared" si="516"/>
        <v>-6.3296656883708544E-2</v>
      </c>
      <c r="AW388" s="4">
        <f t="shared" si="517"/>
        <v>6.3296656883708544E-2</v>
      </c>
      <c r="AX388" s="4">
        <f t="shared" si="518"/>
        <v>-91.14439748167382</v>
      </c>
      <c r="AY388" s="4">
        <f t="shared" si="519"/>
        <v>-101.68413155714748</v>
      </c>
      <c r="AZ388" s="4">
        <f t="shared" si="520"/>
        <v>14.231072204697142</v>
      </c>
      <c r="BA388" s="4">
        <f t="shared" si="521"/>
        <v>-11.393398239067539</v>
      </c>
      <c r="BB388" s="4">
        <f t="shared" si="522"/>
        <v>11.393398239067539</v>
      </c>
      <c r="BC388" s="4">
        <f t="shared" si="523"/>
        <v>-0.32307692307692298</v>
      </c>
      <c r="BD388" s="4">
        <f t="shared" si="524"/>
        <v>-0.35294117647058809</v>
      </c>
      <c r="BE388" s="4">
        <f t="shared" si="525"/>
        <v>4.6153846153846101E-2</v>
      </c>
      <c r="BF388" s="4">
        <f t="shared" si="526"/>
        <v>-5.9701492537313397E-2</v>
      </c>
      <c r="BG388" s="4">
        <f t="shared" si="527"/>
        <v>6.3492063492063447E-2</v>
      </c>
      <c r="BH388" s="4">
        <f t="shared" si="528"/>
        <v>0.69068197163795675</v>
      </c>
      <c r="BI388" s="4">
        <f t="shared" si="529"/>
        <v>3.1162484574249283</v>
      </c>
      <c r="BJ388" s="4">
        <f t="shared" si="530"/>
        <v>0.22163892933257731</v>
      </c>
      <c r="BK388" s="4">
        <f t="shared" si="531"/>
        <v>8.9634728790804752E-2</v>
      </c>
      <c r="BL388" s="4">
        <f t="shared" si="532"/>
        <v>2.0598930481283424</v>
      </c>
      <c r="BM388" s="4">
        <f t="shared" si="533"/>
        <v>4.3514263457633665E-2</v>
      </c>
      <c r="BN388" s="3">
        <f t="shared" si="534"/>
        <v>0</v>
      </c>
      <c r="BO388" s="3">
        <v>100</v>
      </c>
      <c r="BP388" s="3">
        <f t="shared" si="535"/>
        <v>-1</v>
      </c>
      <c r="BQ388" s="3">
        <f t="shared" si="536"/>
        <v>-100</v>
      </c>
      <c r="BR388" s="3">
        <f t="shared" si="537"/>
        <v>0</v>
      </c>
      <c r="BS388" s="3">
        <f t="shared" si="538"/>
        <v>-1</v>
      </c>
      <c r="BT388" s="3">
        <f t="shared" ref="BT388:BT425" si="551">BS388*100</f>
        <v>-100</v>
      </c>
      <c r="BU388" s="3">
        <f t="shared" si="539"/>
        <v>1</v>
      </c>
      <c r="BV388" s="3">
        <f t="shared" si="540"/>
        <v>2.4</v>
      </c>
      <c r="BW388" s="3">
        <f t="shared" ref="BW388:BW425" si="552">BV388*100</f>
        <v>240</v>
      </c>
      <c r="BX388" s="3">
        <f t="shared" si="541"/>
        <v>0</v>
      </c>
      <c r="BY388" s="3">
        <f t="shared" si="542"/>
        <v>-1</v>
      </c>
      <c r="BZ388" s="3">
        <f t="shared" ref="BZ388:BZ432" si="553">BY388*100</f>
        <v>-100</v>
      </c>
      <c r="CA388" s="3">
        <f t="shared" si="543"/>
        <v>1</v>
      </c>
      <c r="CB388" s="3">
        <f t="shared" si="544"/>
        <v>1.0099999999999998</v>
      </c>
      <c r="CC388" s="3">
        <f t="shared" si="545"/>
        <v>100.99999999999997</v>
      </c>
      <c r="CD388" s="3">
        <f t="shared" si="546"/>
        <v>1</v>
      </c>
      <c r="CE388" s="3">
        <f t="shared" si="547"/>
        <v>0</v>
      </c>
      <c r="CF388" s="3">
        <f t="shared" ref="CF388:CF434" si="554">SUM(CD388:CE388)</f>
        <v>1</v>
      </c>
      <c r="CG388" s="16" t="str">
        <f t="shared" ref="CG388:CG434" si="555">IF(CF388=2,"BackCasa","")</f>
        <v/>
      </c>
      <c r="CI388" s="12">
        <f t="shared" ref="CI388:CI434" si="556">IF(AE388&gt;=0.0670588235294118,1,0)</f>
        <v>1</v>
      </c>
      <c r="CJ388" s="12">
        <f t="shared" ref="CJ388:CJ434" si="557">IF(AE388&lt;=0.567058823529412,1,0)</f>
        <v>0</v>
      </c>
      <c r="CK388" s="12">
        <f t="shared" ref="CK388:CK434" si="558">SUM(CI388:CJ388)</f>
        <v>1</v>
      </c>
      <c r="CL388" s="12" t="str">
        <f t="shared" ref="CL388:CL434" si="559">IF(CK388=2,"Over2.5","")</f>
        <v/>
      </c>
      <c r="CM388" s="12">
        <f t="shared" si="548"/>
        <v>1</v>
      </c>
      <c r="CN388" s="12">
        <f t="shared" si="549"/>
        <v>0</v>
      </c>
      <c r="CO388" s="12">
        <f t="shared" ref="CO388:CO434" si="560">SUM(CM388:CN388)</f>
        <v>1</v>
      </c>
      <c r="CP388" s="12" t="str">
        <f t="shared" ref="CP388:CP434" si="561">IF(CO388=2,"Under2.5","")</f>
        <v/>
      </c>
    </row>
    <row r="389" spans="1:94" x14ac:dyDescent="0.25">
      <c r="A389" t="s">
        <v>127</v>
      </c>
      <c r="B389" t="s">
        <v>273</v>
      </c>
      <c r="C389" t="s">
        <v>136</v>
      </c>
      <c r="D389" t="s">
        <v>14</v>
      </c>
      <c r="E389" t="s">
        <v>21</v>
      </c>
      <c r="F389" s="3">
        <v>1</v>
      </c>
      <c r="G389" s="3">
        <v>2</v>
      </c>
      <c r="H389" s="3" t="str">
        <f t="shared" si="550"/>
        <v>A</v>
      </c>
      <c r="I389" s="3">
        <v>2.4</v>
      </c>
      <c r="J389" s="3">
        <v>3.5</v>
      </c>
      <c r="K389" s="3">
        <v>2.8</v>
      </c>
      <c r="L389" s="3">
        <v>1.73</v>
      </c>
      <c r="M389" s="3">
        <v>2.1</v>
      </c>
      <c r="N389" s="3">
        <f t="shared" si="482"/>
        <v>3</v>
      </c>
      <c r="O389" s="3">
        <f t="shared" si="483"/>
        <v>5.9523809523809534E-2</v>
      </c>
      <c r="P389" s="3">
        <f t="shared" si="484"/>
        <v>5.4225158271401064E-2</v>
      </c>
      <c r="Q389" s="3">
        <f t="shared" si="485"/>
        <v>2.5428571428571427</v>
      </c>
      <c r="R389" s="3">
        <f t="shared" si="486"/>
        <v>3.7083333333333335</v>
      </c>
      <c r="S389" s="3">
        <f t="shared" si="487"/>
        <v>2.9666666666666663</v>
      </c>
      <c r="T389" s="3">
        <f t="shared" si="488"/>
        <v>1.8329761904761905</v>
      </c>
      <c r="U389" s="3">
        <f t="shared" si="489"/>
        <v>2.2250000000000001</v>
      </c>
      <c r="V389" s="4">
        <f t="shared" si="490"/>
        <v>0.41666666666666669</v>
      </c>
      <c r="W389" s="4">
        <f t="shared" si="491"/>
        <v>0.2857142857142857</v>
      </c>
      <c r="X389" s="4">
        <f t="shared" si="492"/>
        <v>0.35714285714285715</v>
      </c>
      <c r="Y389" s="4">
        <f t="shared" si="493"/>
        <v>0.5780346820809249</v>
      </c>
      <c r="Z389" s="4">
        <f t="shared" si="494"/>
        <v>0.47619047619047616</v>
      </c>
      <c r="AA389" s="4">
        <f t="shared" si="495"/>
        <v>0.68571428571428572</v>
      </c>
      <c r="AB389" s="4">
        <f t="shared" si="496"/>
        <v>0.85714285714285721</v>
      </c>
      <c r="AC389" s="4">
        <f t="shared" si="497"/>
        <v>1.4583333333333335</v>
      </c>
      <c r="AD389" s="4">
        <f t="shared" si="498"/>
        <v>1.25</v>
      </c>
      <c r="AE389" s="4">
        <f t="shared" si="499"/>
        <v>1.1666666666666667</v>
      </c>
      <c r="AF389" s="4">
        <f t="shared" si="500"/>
        <v>0.79999999999999993</v>
      </c>
      <c r="AG389" s="4">
        <f t="shared" si="501"/>
        <v>0.82380952380952377</v>
      </c>
      <c r="AH389" s="4">
        <f t="shared" si="502"/>
        <v>1.2138728323699424</v>
      </c>
      <c r="AI389" s="4">
        <f t="shared" si="503"/>
        <v>-0.42380952380952364</v>
      </c>
      <c r="AJ389" s="4">
        <f t="shared" si="504"/>
        <v>-1.1654761904761908</v>
      </c>
      <c r="AK389" s="4">
        <f t="shared" si="505"/>
        <v>0.74166666666666714</v>
      </c>
      <c r="AL389" s="4">
        <f t="shared" si="506"/>
        <v>-0.39202380952380955</v>
      </c>
      <c r="AM389" s="4">
        <f t="shared" si="507"/>
        <v>0.39202380952380955</v>
      </c>
      <c r="AN389" s="4">
        <f t="shared" si="508"/>
        <v>-0.21190476190476182</v>
      </c>
      <c r="AO389" s="4">
        <f t="shared" si="509"/>
        <v>-0.58273809523809539</v>
      </c>
      <c r="AP389" s="4">
        <f t="shared" si="510"/>
        <v>0.37083333333333357</v>
      </c>
      <c r="AQ389" s="4">
        <f t="shared" si="511"/>
        <v>-0.19601190476190478</v>
      </c>
      <c r="AR389" s="4">
        <f t="shared" si="512"/>
        <v>0.19601190476190478</v>
      </c>
      <c r="AS389" s="4">
        <f t="shared" si="513"/>
        <v>-0.20881580340440767</v>
      </c>
      <c r="AT389" s="4">
        <f t="shared" si="514"/>
        <v>-0.52763021789992304</v>
      </c>
      <c r="AU389" s="4">
        <f t="shared" si="515"/>
        <v>0.35511270761939451</v>
      </c>
      <c r="AV389" s="4">
        <f t="shared" si="516"/>
        <v>-0.19355792847695175</v>
      </c>
      <c r="AW389" s="4">
        <f t="shared" si="517"/>
        <v>0.19355792847695175</v>
      </c>
      <c r="AX389" s="4">
        <f t="shared" si="518"/>
        <v>-37.586844612793378</v>
      </c>
      <c r="AY389" s="4">
        <f t="shared" si="519"/>
        <v>-94.973439221986141</v>
      </c>
      <c r="AZ389" s="4">
        <f t="shared" si="520"/>
        <v>63.920287371491007</v>
      </c>
      <c r="BA389" s="4">
        <f t="shared" si="521"/>
        <v>-34.840427125851313</v>
      </c>
      <c r="BB389" s="4">
        <f t="shared" si="522"/>
        <v>34.840427125851313</v>
      </c>
      <c r="BC389" s="4">
        <f t="shared" si="523"/>
        <v>-0.14285714285714282</v>
      </c>
      <c r="BD389" s="4">
        <f t="shared" si="524"/>
        <v>-0.31428571428571433</v>
      </c>
      <c r="BE389" s="4">
        <f t="shared" si="525"/>
        <v>0.25000000000000017</v>
      </c>
      <c r="BF389" s="4">
        <f t="shared" si="526"/>
        <v>-0.1761904761904762</v>
      </c>
      <c r="BG389" s="4">
        <f t="shared" si="527"/>
        <v>0.2138728323699422</v>
      </c>
      <c r="BH389" s="4">
        <f t="shared" si="528"/>
        <v>0.58991789082365531</v>
      </c>
      <c r="BI389" s="4">
        <f t="shared" si="529"/>
        <v>3.0726190476190478</v>
      </c>
      <c r="BJ389" s="4">
        <f t="shared" si="530"/>
        <v>0.191991874580345</v>
      </c>
      <c r="BK389" s="4">
        <f t="shared" si="531"/>
        <v>0.27720269410086917</v>
      </c>
      <c r="BL389" s="4">
        <f t="shared" si="532"/>
        <v>2.0289880952380952</v>
      </c>
      <c r="BM389" s="4">
        <f t="shared" si="533"/>
        <v>0.13662115354518151</v>
      </c>
      <c r="BN389" s="3">
        <f t="shared" si="534"/>
        <v>0</v>
      </c>
      <c r="BO389" s="3">
        <v>100</v>
      </c>
      <c r="BP389" s="3">
        <f t="shared" si="535"/>
        <v>-1</v>
      </c>
      <c r="BQ389" s="3">
        <f t="shared" si="536"/>
        <v>-100</v>
      </c>
      <c r="BR389" s="3">
        <f t="shared" si="537"/>
        <v>1</v>
      </c>
      <c r="BS389" s="3">
        <f t="shared" si="538"/>
        <v>1.7999999999999998</v>
      </c>
      <c r="BT389" s="3">
        <f t="shared" si="551"/>
        <v>179.99999999999997</v>
      </c>
      <c r="BU389" s="3">
        <f t="shared" si="539"/>
        <v>0</v>
      </c>
      <c r="BV389" s="3">
        <f t="shared" si="540"/>
        <v>-1</v>
      </c>
      <c r="BW389" s="3">
        <f t="shared" si="552"/>
        <v>-100</v>
      </c>
      <c r="BX389" s="3">
        <f t="shared" si="541"/>
        <v>1</v>
      </c>
      <c r="BY389" s="3">
        <f t="shared" si="542"/>
        <v>0.73</v>
      </c>
      <c r="BZ389" s="3">
        <f t="shared" si="553"/>
        <v>73</v>
      </c>
      <c r="CA389" s="3">
        <f t="shared" si="543"/>
        <v>0</v>
      </c>
      <c r="CB389" s="3">
        <f t="shared" si="544"/>
        <v>-1</v>
      </c>
      <c r="CC389" s="3">
        <f t="shared" si="545"/>
        <v>-100</v>
      </c>
      <c r="CD389" s="3">
        <f t="shared" si="546"/>
        <v>1</v>
      </c>
      <c r="CE389" s="3">
        <f t="shared" si="547"/>
        <v>0</v>
      </c>
      <c r="CF389" s="3">
        <f t="shared" si="554"/>
        <v>1</v>
      </c>
      <c r="CG389" s="16" t="str">
        <f t="shared" si="555"/>
        <v/>
      </c>
      <c r="CI389" s="12">
        <f t="shared" si="556"/>
        <v>1</v>
      </c>
      <c r="CJ389" s="12">
        <f t="shared" si="557"/>
        <v>0</v>
      </c>
      <c r="CK389" s="12">
        <f t="shared" si="558"/>
        <v>1</v>
      </c>
      <c r="CL389" s="12" t="str">
        <f t="shared" si="559"/>
        <v/>
      </c>
      <c r="CM389" s="12">
        <f t="shared" si="548"/>
        <v>1</v>
      </c>
      <c r="CN389" s="12">
        <f t="shared" si="549"/>
        <v>0</v>
      </c>
      <c r="CO389" s="12">
        <f t="shared" si="560"/>
        <v>1</v>
      </c>
      <c r="CP389" s="12" t="str">
        <f t="shared" si="561"/>
        <v/>
      </c>
    </row>
    <row r="390" spans="1:94" x14ac:dyDescent="0.25">
      <c r="A390" t="s">
        <v>127</v>
      </c>
      <c r="B390" t="s">
        <v>274</v>
      </c>
      <c r="C390" t="s">
        <v>138</v>
      </c>
      <c r="D390" t="s">
        <v>22</v>
      </c>
      <c r="E390" t="s">
        <v>19</v>
      </c>
      <c r="F390" s="3">
        <v>2</v>
      </c>
      <c r="G390" s="3">
        <v>1</v>
      </c>
      <c r="H390" s="3" t="str">
        <f t="shared" si="550"/>
        <v>H</v>
      </c>
      <c r="I390" s="3">
        <v>2.88</v>
      </c>
      <c r="J390" s="3">
        <v>3.2</v>
      </c>
      <c r="K390" s="3">
        <v>2.5499999999999998</v>
      </c>
      <c r="L390" s="3">
        <v>2.0699999999999998</v>
      </c>
      <c r="M390" s="3">
        <v>1.83</v>
      </c>
      <c r="N390" s="3">
        <f t="shared" si="482"/>
        <v>3</v>
      </c>
      <c r="O390" s="3">
        <f t="shared" si="483"/>
        <v>5.1879084967320299E-2</v>
      </c>
      <c r="P390" s="3">
        <f t="shared" si="484"/>
        <v>2.9539874871307492E-2</v>
      </c>
      <c r="Q390" s="3">
        <f t="shared" si="485"/>
        <v>3.0294117647058822</v>
      </c>
      <c r="R390" s="3">
        <f t="shared" si="486"/>
        <v>3.3660130718954253</v>
      </c>
      <c r="S390" s="3">
        <f t="shared" si="487"/>
        <v>2.6822916666666665</v>
      </c>
      <c r="T390" s="3">
        <f t="shared" si="488"/>
        <v>2.1773897058823528</v>
      </c>
      <c r="U390" s="3">
        <f t="shared" si="489"/>
        <v>1.9249387254901962</v>
      </c>
      <c r="V390" s="4">
        <f t="shared" si="490"/>
        <v>0.34722222222222221</v>
      </c>
      <c r="W390" s="4">
        <f t="shared" si="491"/>
        <v>0.3125</v>
      </c>
      <c r="X390" s="4">
        <f t="shared" si="492"/>
        <v>0.39215686274509809</v>
      </c>
      <c r="Y390" s="4">
        <f t="shared" si="493"/>
        <v>0.48309178743961356</v>
      </c>
      <c r="Z390" s="4">
        <f t="shared" si="494"/>
        <v>0.54644808743169393</v>
      </c>
      <c r="AA390" s="4">
        <f t="shared" si="495"/>
        <v>0.89999999999999991</v>
      </c>
      <c r="AB390" s="4">
        <f t="shared" si="496"/>
        <v>1.1294117647058823</v>
      </c>
      <c r="AC390" s="4">
        <f t="shared" si="497"/>
        <v>1.1111111111111112</v>
      </c>
      <c r="AD390" s="4">
        <f t="shared" si="498"/>
        <v>1.2549019607843139</v>
      </c>
      <c r="AE390" s="4">
        <f t="shared" si="499"/>
        <v>0.88541666666666663</v>
      </c>
      <c r="AF390" s="4">
        <f t="shared" si="500"/>
        <v>0.79687499999999989</v>
      </c>
      <c r="AG390" s="4">
        <f t="shared" si="501"/>
        <v>1.1311475409836065</v>
      </c>
      <c r="AH390" s="4">
        <f t="shared" si="502"/>
        <v>0.8840579710144929</v>
      </c>
      <c r="AI390" s="4">
        <f t="shared" si="503"/>
        <v>0.34712009803921573</v>
      </c>
      <c r="AJ390" s="4">
        <f t="shared" si="504"/>
        <v>-0.33660130718954306</v>
      </c>
      <c r="AK390" s="4">
        <f t="shared" si="505"/>
        <v>0.68372140522875879</v>
      </c>
      <c r="AL390" s="4">
        <f t="shared" si="506"/>
        <v>0.25245098039215663</v>
      </c>
      <c r="AM390" s="4">
        <f t="shared" si="507"/>
        <v>-0.25245098039215663</v>
      </c>
      <c r="AN390" s="4">
        <f t="shared" si="508"/>
        <v>0.17356004901960786</v>
      </c>
      <c r="AO390" s="4">
        <f t="shared" si="509"/>
        <v>-0.16830065359477153</v>
      </c>
      <c r="AP390" s="4">
        <f t="shared" si="510"/>
        <v>0.3418607026143794</v>
      </c>
      <c r="AQ390" s="4">
        <f t="shared" si="511"/>
        <v>0.12622549019607832</v>
      </c>
      <c r="AR390" s="4">
        <f t="shared" si="512"/>
        <v>-0.12622549019607832</v>
      </c>
      <c r="AS390" s="4">
        <f t="shared" si="513"/>
        <v>0.17184816279981618</v>
      </c>
      <c r="AT390" s="4">
        <f t="shared" si="514"/>
        <v>-0.16673808004975232</v>
      </c>
      <c r="AU390" s="4">
        <f t="shared" si="515"/>
        <v>0.32940545399756066</v>
      </c>
      <c r="AV390" s="4">
        <f t="shared" si="516"/>
        <v>0.12556144849316206</v>
      </c>
      <c r="AW390" s="4">
        <f t="shared" si="517"/>
        <v>-0.12556144849316206</v>
      </c>
      <c r="AX390" s="4">
        <f t="shared" si="518"/>
        <v>30.932669303966911</v>
      </c>
      <c r="AY390" s="4">
        <f t="shared" si="519"/>
        <v>-30.01285440895542</v>
      </c>
      <c r="AZ390" s="4">
        <f t="shared" si="520"/>
        <v>59.29298171956092</v>
      </c>
      <c r="BA390" s="4">
        <f t="shared" si="521"/>
        <v>22.60106072876917</v>
      </c>
      <c r="BB390" s="4">
        <f t="shared" si="522"/>
        <v>-22.60106072876917</v>
      </c>
      <c r="BC390" s="4">
        <f t="shared" si="523"/>
        <v>0.12941176470588237</v>
      </c>
      <c r="BD390" s="4">
        <f t="shared" si="524"/>
        <v>-0.10000000000000016</v>
      </c>
      <c r="BE390" s="4">
        <f t="shared" si="525"/>
        <v>0.25490196078431399</v>
      </c>
      <c r="BF390" s="4">
        <f t="shared" si="526"/>
        <v>0.13114754098360643</v>
      </c>
      <c r="BG390" s="4">
        <f t="shared" si="527"/>
        <v>-0.11594202898550715</v>
      </c>
      <c r="BH390" s="4">
        <f t="shared" si="528"/>
        <v>0.34187418797769559</v>
      </c>
      <c r="BI390" s="4">
        <f t="shared" si="529"/>
        <v>3.0259055010893245</v>
      </c>
      <c r="BJ390" s="4">
        <f t="shared" si="530"/>
        <v>0.11298244041481832</v>
      </c>
      <c r="BK390" s="4">
        <f t="shared" si="531"/>
        <v>0.1785098001524861</v>
      </c>
      <c r="BL390" s="4">
        <f t="shared" si="532"/>
        <v>2.0511642156862746</v>
      </c>
      <c r="BM390" s="4">
        <f t="shared" si="533"/>
        <v>8.7028526915267301E-2</v>
      </c>
      <c r="BN390" s="3">
        <f t="shared" si="534"/>
        <v>1</v>
      </c>
      <c r="BO390" s="3">
        <v>100</v>
      </c>
      <c r="BP390" s="3">
        <f t="shared" si="535"/>
        <v>1.88</v>
      </c>
      <c r="BQ390" s="3">
        <f t="shared" si="536"/>
        <v>188</v>
      </c>
      <c r="BR390" s="3">
        <f t="shared" si="537"/>
        <v>0</v>
      </c>
      <c r="BS390" s="3">
        <f t="shared" si="538"/>
        <v>-1</v>
      </c>
      <c r="BT390" s="3">
        <f t="shared" si="551"/>
        <v>-100</v>
      </c>
      <c r="BU390" s="3">
        <f t="shared" si="539"/>
        <v>0</v>
      </c>
      <c r="BV390" s="3">
        <f t="shared" si="540"/>
        <v>-1</v>
      </c>
      <c r="BW390" s="3">
        <f t="shared" si="552"/>
        <v>-100</v>
      </c>
      <c r="BX390" s="3">
        <f t="shared" si="541"/>
        <v>1</v>
      </c>
      <c r="BY390" s="3">
        <f t="shared" si="542"/>
        <v>1.0699999999999998</v>
      </c>
      <c r="BZ390" s="3">
        <f t="shared" si="553"/>
        <v>106.99999999999999</v>
      </c>
      <c r="CA390" s="3">
        <f t="shared" si="543"/>
        <v>0</v>
      </c>
      <c r="CB390" s="3">
        <f t="shared" si="544"/>
        <v>-1</v>
      </c>
      <c r="CC390" s="3">
        <f t="shared" si="545"/>
        <v>-100</v>
      </c>
      <c r="CD390" s="3">
        <f t="shared" si="546"/>
        <v>1</v>
      </c>
      <c r="CE390" s="3">
        <f t="shared" si="547"/>
        <v>0</v>
      </c>
      <c r="CF390" s="3">
        <f t="shared" si="554"/>
        <v>1</v>
      </c>
      <c r="CG390" s="16" t="str">
        <f t="shared" si="555"/>
        <v/>
      </c>
      <c r="CI390" s="12">
        <f t="shared" si="556"/>
        <v>1</v>
      </c>
      <c r="CJ390" s="12">
        <f t="shared" si="557"/>
        <v>0</v>
      </c>
      <c r="CK390" s="12">
        <f t="shared" si="558"/>
        <v>1</v>
      </c>
      <c r="CL390" s="12" t="str">
        <f t="shared" si="559"/>
        <v/>
      </c>
      <c r="CM390" s="12">
        <f t="shared" si="548"/>
        <v>1</v>
      </c>
      <c r="CN390" s="12">
        <f t="shared" si="549"/>
        <v>0</v>
      </c>
      <c r="CO390" s="12">
        <f t="shared" si="560"/>
        <v>1</v>
      </c>
      <c r="CP390" s="12" t="str">
        <f t="shared" si="561"/>
        <v/>
      </c>
    </row>
    <row r="391" spans="1:94" x14ac:dyDescent="0.25">
      <c r="A391" t="s">
        <v>127</v>
      </c>
      <c r="B391" t="s">
        <v>274</v>
      </c>
      <c r="C391" t="s">
        <v>139</v>
      </c>
      <c r="D391" t="s">
        <v>24</v>
      </c>
      <c r="E391" t="s">
        <v>130</v>
      </c>
      <c r="F391" s="3">
        <v>0</v>
      </c>
      <c r="G391" s="3">
        <v>2</v>
      </c>
      <c r="H391" s="3" t="str">
        <f t="shared" si="550"/>
        <v>A</v>
      </c>
      <c r="I391" s="3">
        <v>3.6</v>
      </c>
      <c r="J391" s="3">
        <v>3.9</v>
      </c>
      <c r="K391" s="3">
        <v>1.95</v>
      </c>
      <c r="L391" s="3">
        <v>1.57</v>
      </c>
      <c r="M391" s="3">
        <v>2.38</v>
      </c>
      <c r="N391" s="3">
        <f t="shared" si="482"/>
        <v>2</v>
      </c>
      <c r="O391" s="3">
        <f t="shared" si="483"/>
        <v>4.7008547008547286E-2</v>
      </c>
      <c r="P391" s="3">
        <f t="shared" si="484"/>
        <v>5.7110742386126456E-2</v>
      </c>
      <c r="Q391" s="3">
        <f t="shared" si="485"/>
        <v>3.7692307692307705</v>
      </c>
      <c r="R391" s="3">
        <f t="shared" si="486"/>
        <v>4.0833333333333339</v>
      </c>
      <c r="S391" s="3">
        <f t="shared" si="487"/>
        <v>2.041666666666667</v>
      </c>
      <c r="T391" s="3">
        <f t="shared" si="488"/>
        <v>1.6438034188034194</v>
      </c>
      <c r="U391" s="3">
        <f t="shared" si="489"/>
        <v>2.4918803418803424</v>
      </c>
      <c r="V391" s="4">
        <f t="shared" si="490"/>
        <v>0.27777777777777779</v>
      </c>
      <c r="W391" s="4">
        <f t="shared" si="491"/>
        <v>0.25641025641025644</v>
      </c>
      <c r="X391" s="4">
        <f t="shared" si="492"/>
        <v>0.51282051282051289</v>
      </c>
      <c r="Y391" s="4">
        <f t="shared" si="493"/>
        <v>0.63694267515923564</v>
      </c>
      <c r="Z391" s="4">
        <f t="shared" si="494"/>
        <v>0.42016806722689076</v>
      </c>
      <c r="AA391" s="4">
        <f t="shared" si="495"/>
        <v>0.92307692307692313</v>
      </c>
      <c r="AB391" s="4">
        <f t="shared" si="496"/>
        <v>1.8461538461538463</v>
      </c>
      <c r="AC391" s="4">
        <f t="shared" si="497"/>
        <v>1.0833333333333333</v>
      </c>
      <c r="AD391" s="4">
        <f t="shared" si="498"/>
        <v>2</v>
      </c>
      <c r="AE391" s="4">
        <f t="shared" si="499"/>
        <v>0.54166666666666663</v>
      </c>
      <c r="AF391" s="4">
        <f t="shared" si="500"/>
        <v>0.5</v>
      </c>
      <c r="AG391" s="4">
        <f t="shared" si="501"/>
        <v>0.65966386554621859</v>
      </c>
      <c r="AH391" s="4">
        <f t="shared" si="502"/>
        <v>1.5159235668789808</v>
      </c>
      <c r="AI391" s="4">
        <f t="shared" si="503"/>
        <v>1.7275641025641035</v>
      </c>
      <c r="AJ391" s="4">
        <f t="shared" si="504"/>
        <v>-0.31410256410256343</v>
      </c>
      <c r="AK391" s="4">
        <f t="shared" si="505"/>
        <v>2.041666666666667</v>
      </c>
      <c r="AL391" s="4">
        <f t="shared" si="506"/>
        <v>-0.84807692307692295</v>
      </c>
      <c r="AM391" s="4">
        <f t="shared" si="507"/>
        <v>0.84807692307692295</v>
      </c>
      <c r="AN391" s="4">
        <f t="shared" si="508"/>
        <v>0.86378205128205177</v>
      </c>
      <c r="AO391" s="4">
        <f t="shared" si="509"/>
        <v>-0.15705128205128172</v>
      </c>
      <c r="AP391" s="4">
        <f t="shared" si="510"/>
        <v>1.0208333333333335</v>
      </c>
      <c r="AQ391" s="4">
        <f t="shared" si="511"/>
        <v>-0.42403846153846148</v>
      </c>
      <c r="AR391" s="4">
        <f t="shared" si="512"/>
        <v>0.42403846153846148</v>
      </c>
      <c r="AS391" s="4">
        <f t="shared" si="513"/>
        <v>0.71244103920557122</v>
      </c>
      <c r="AT391" s="4">
        <f t="shared" si="514"/>
        <v>-0.15577883190036981</v>
      </c>
      <c r="AU391" s="4">
        <f t="shared" si="515"/>
        <v>0.79570707654369166</v>
      </c>
      <c r="AV391" s="4">
        <f t="shared" si="516"/>
        <v>-0.40105593389075095</v>
      </c>
      <c r="AW391" s="4">
        <f t="shared" si="517"/>
        <v>0.40105593389075095</v>
      </c>
      <c r="AX391" s="4">
        <f t="shared" si="518"/>
        <v>128.23938705700283</v>
      </c>
      <c r="AY391" s="4">
        <f t="shared" si="519"/>
        <v>-28.040189742066566</v>
      </c>
      <c r="AZ391" s="4">
        <f t="shared" si="520"/>
        <v>143.2272737778645</v>
      </c>
      <c r="BA391" s="4">
        <f t="shared" si="521"/>
        <v>-72.190068100335168</v>
      </c>
      <c r="BB391" s="4">
        <f t="shared" si="522"/>
        <v>72.190068100335168</v>
      </c>
      <c r="BC391" s="4">
        <f t="shared" si="523"/>
        <v>0.84615384615384648</v>
      </c>
      <c r="BD391" s="4">
        <f t="shared" si="524"/>
        <v>-7.6923076923076747E-2</v>
      </c>
      <c r="BE391" s="4">
        <f t="shared" si="525"/>
        <v>1</v>
      </c>
      <c r="BF391" s="4">
        <f t="shared" si="526"/>
        <v>-0.34033613445378141</v>
      </c>
      <c r="BG391" s="4">
        <f t="shared" si="527"/>
        <v>0.51592356687898067</v>
      </c>
      <c r="BH391" s="4">
        <f t="shared" si="528"/>
        <v>1.0993589743589753</v>
      </c>
      <c r="BI391" s="4">
        <f t="shared" si="529"/>
        <v>3.2980769230769234</v>
      </c>
      <c r="BJ391" s="4">
        <f t="shared" si="530"/>
        <v>0.33333333333333359</v>
      </c>
      <c r="BK391" s="4">
        <f t="shared" si="531"/>
        <v>0.59968094327551569</v>
      </c>
      <c r="BL391" s="4">
        <f t="shared" si="532"/>
        <v>2.0678418803418808</v>
      </c>
      <c r="BM391" s="4">
        <f t="shared" si="533"/>
        <v>0.29000328747397702</v>
      </c>
      <c r="BN391" s="3">
        <f t="shared" si="534"/>
        <v>0</v>
      </c>
      <c r="BO391" s="3">
        <v>100</v>
      </c>
      <c r="BP391" s="3">
        <f t="shared" si="535"/>
        <v>-1</v>
      </c>
      <c r="BQ391" s="3">
        <f t="shared" si="536"/>
        <v>-100</v>
      </c>
      <c r="BR391" s="3">
        <f t="shared" si="537"/>
        <v>1</v>
      </c>
      <c r="BS391" s="3">
        <f t="shared" si="538"/>
        <v>0.95</v>
      </c>
      <c r="BT391" s="3">
        <f t="shared" si="551"/>
        <v>95</v>
      </c>
      <c r="BU391" s="3">
        <f t="shared" si="539"/>
        <v>0</v>
      </c>
      <c r="BV391" s="3">
        <f t="shared" si="540"/>
        <v>-1</v>
      </c>
      <c r="BW391" s="3">
        <f t="shared" si="552"/>
        <v>-100</v>
      </c>
      <c r="BX391" s="3">
        <f t="shared" si="541"/>
        <v>0</v>
      </c>
      <c r="BY391" s="3">
        <f t="shared" si="542"/>
        <v>-1</v>
      </c>
      <c r="BZ391" s="3">
        <f t="shared" si="553"/>
        <v>-100</v>
      </c>
      <c r="CA391" s="3">
        <f t="shared" si="543"/>
        <v>1</v>
      </c>
      <c r="CB391" s="3">
        <f t="shared" si="544"/>
        <v>1.38</v>
      </c>
      <c r="CC391" s="3">
        <f t="shared" si="545"/>
        <v>138</v>
      </c>
      <c r="CD391" s="3">
        <f t="shared" si="546"/>
        <v>1</v>
      </c>
      <c r="CE391" s="3">
        <f t="shared" si="547"/>
        <v>0</v>
      </c>
      <c r="CF391" s="3">
        <f t="shared" si="554"/>
        <v>1</v>
      </c>
      <c r="CG391" s="16" t="str">
        <f t="shared" si="555"/>
        <v/>
      </c>
      <c r="CI391" s="12">
        <f t="shared" si="556"/>
        <v>1</v>
      </c>
      <c r="CJ391" s="12">
        <f t="shared" si="557"/>
        <v>1</v>
      </c>
      <c r="CK391" s="12">
        <f t="shared" si="558"/>
        <v>2</v>
      </c>
      <c r="CL391" s="12" t="str">
        <f t="shared" si="559"/>
        <v>Over2.5</v>
      </c>
      <c r="CM391" s="12">
        <f t="shared" si="548"/>
        <v>1</v>
      </c>
      <c r="CN391" s="12">
        <f t="shared" si="549"/>
        <v>0</v>
      </c>
      <c r="CO391" s="12">
        <f t="shared" si="560"/>
        <v>1</v>
      </c>
      <c r="CP391" s="12" t="str">
        <f t="shared" si="561"/>
        <v/>
      </c>
    </row>
    <row r="392" spans="1:94" x14ac:dyDescent="0.25">
      <c r="A392" t="s">
        <v>127</v>
      </c>
      <c r="B392" t="s">
        <v>275</v>
      </c>
      <c r="C392" t="s">
        <v>129</v>
      </c>
      <c r="D392" t="s">
        <v>27</v>
      </c>
      <c r="E392" t="s">
        <v>23</v>
      </c>
      <c r="F392" s="3">
        <v>1</v>
      </c>
      <c r="G392" s="3">
        <v>1</v>
      </c>
      <c r="H392" s="3" t="str">
        <f t="shared" si="550"/>
        <v>D</v>
      </c>
      <c r="I392" s="3">
        <v>4.5</v>
      </c>
      <c r="J392" s="3">
        <v>4.2</v>
      </c>
      <c r="K392" s="3">
        <v>1.7</v>
      </c>
      <c r="L392" s="3">
        <v>1.57</v>
      </c>
      <c r="M392" s="3">
        <v>2.38</v>
      </c>
      <c r="N392" s="3">
        <f t="shared" si="482"/>
        <v>2</v>
      </c>
      <c r="O392" s="3">
        <f t="shared" si="483"/>
        <v>4.8552754435107426E-2</v>
      </c>
      <c r="P392" s="3">
        <f t="shared" si="484"/>
        <v>5.7110742386126456E-2</v>
      </c>
      <c r="Q392" s="3">
        <f t="shared" si="485"/>
        <v>4.7184873949579833</v>
      </c>
      <c r="R392" s="3">
        <f t="shared" si="486"/>
        <v>4.4039215686274513</v>
      </c>
      <c r="S392" s="3">
        <f t="shared" si="487"/>
        <v>1.7825396825396826</v>
      </c>
      <c r="T392" s="3">
        <f t="shared" si="488"/>
        <v>1.6462278244631188</v>
      </c>
      <c r="U392" s="3">
        <f t="shared" si="489"/>
        <v>2.4955555555555557</v>
      </c>
      <c r="V392" s="4">
        <f t="shared" si="490"/>
        <v>0.22222222222222221</v>
      </c>
      <c r="W392" s="4">
        <f t="shared" si="491"/>
        <v>0.23809523809523808</v>
      </c>
      <c r="X392" s="4">
        <f t="shared" si="492"/>
        <v>0.58823529411764708</v>
      </c>
      <c r="Y392" s="4">
        <f t="shared" si="493"/>
        <v>0.63694267515923564</v>
      </c>
      <c r="Z392" s="4">
        <f t="shared" si="494"/>
        <v>0.42016806722689076</v>
      </c>
      <c r="AA392" s="4">
        <f t="shared" si="495"/>
        <v>1.0714285714285714</v>
      </c>
      <c r="AB392" s="4">
        <f t="shared" si="496"/>
        <v>2.6470588235294117</v>
      </c>
      <c r="AC392" s="4">
        <f t="shared" si="497"/>
        <v>0.93333333333333335</v>
      </c>
      <c r="AD392" s="4">
        <f t="shared" si="498"/>
        <v>2.4705882352941178</v>
      </c>
      <c r="AE392" s="4">
        <f t="shared" si="499"/>
        <v>0.37777777777777777</v>
      </c>
      <c r="AF392" s="4">
        <f t="shared" si="500"/>
        <v>0.40476190476190471</v>
      </c>
      <c r="AG392" s="4">
        <f t="shared" si="501"/>
        <v>0.65966386554621859</v>
      </c>
      <c r="AH392" s="4">
        <f t="shared" si="502"/>
        <v>1.5159235668789808</v>
      </c>
      <c r="AI392" s="4">
        <f t="shared" si="503"/>
        <v>2.9359477124183009</v>
      </c>
      <c r="AJ392" s="4">
        <f t="shared" si="504"/>
        <v>0.31456582633053198</v>
      </c>
      <c r="AK392" s="4">
        <f t="shared" si="505"/>
        <v>2.6213818860877689</v>
      </c>
      <c r="AL392" s="4">
        <f t="shared" si="506"/>
        <v>-0.84932773109243698</v>
      </c>
      <c r="AM392" s="4">
        <f t="shared" si="507"/>
        <v>0.84932773109243698</v>
      </c>
      <c r="AN392" s="4">
        <f t="shared" si="508"/>
        <v>1.4679738562091504</v>
      </c>
      <c r="AO392" s="4">
        <f t="shared" si="509"/>
        <v>0.15728291316526599</v>
      </c>
      <c r="AP392" s="4">
        <f t="shared" si="510"/>
        <v>1.3106909430438844</v>
      </c>
      <c r="AQ392" s="4">
        <f t="shared" si="511"/>
        <v>-0.42466386554621849</v>
      </c>
      <c r="AR392" s="4">
        <f t="shared" si="512"/>
        <v>0.42466386554621849</v>
      </c>
      <c r="AS392" s="4">
        <f t="shared" si="513"/>
        <v>0.97279201553190375</v>
      </c>
      <c r="AT392" s="4">
        <f t="shared" si="514"/>
        <v>0.15600487930426868</v>
      </c>
      <c r="AU392" s="4">
        <f t="shared" si="515"/>
        <v>0.9190545798932388</v>
      </c>
      <c r="AV392" s="4">
        <f t="shared" si="516"/>
        <v>-0.40158590408645412</v>
      </c>
      <c r="AW392" s="4">
        <f t="shared" si="517"/>
        <v>0.40158590408645412</v>
      </c>
      <c r="AX392" s="4">
        <f t="shared" si="518"/>
        <v>175.10256279574267</v>
      </c>
      <c r="AY392" s="4">
        <f t="shared" si="519"/>
        <v>28.080878274768363</v>
      </c>
      <c r="AZ392" s="4">
        <f t="shared" si="520"/>
        <v>165.42982438078297</v>
      </c>
      <c r="BA392" s="4">
        <f t="shared" si="521"/>
        <v>-72.285462735561751</v>
      </c>
      <c r="BB392" s="4">
        <f t="shared" si="522"/>
        <v>72.285462735561751</v>
      </c>
      <c r="BC392" s="4">
        <f t="shared" si="523"/>
        <v>1.6470588235294117</v>
      </c>
      <c r="BD392" s="4">
        <f t="shared" si="524"/>
        <v>7.1428571428571369E-2</v>
      </c>
      <c r="BE392" s="4">
        <f t="shared" si="525"/>
        <v>1.4705882352941178</v>
      </c>
      <c r="BF392" s="4">
        <f t="shared" si="526"/>
        <v>-0.34033613445378147</v>
      </c>
      <c r="BG392" s="4">
        <f t="shared" si="527"/>
        <v>0.51592356687898089</v>
      </c>
      <c r="BH392" s="4">
        <f t="shared" si="528"/>
        <v>1.6119544876669796</v>
      </c>
      <c r="BI392" s="4">
        <f t="shared" si="529"/>
        <v>3.6349828820417063</v>
      </c>
      <c r="BJ392" s="4">
        <f t="shared" si="530"/>
        <v>0.44345586760000721</v>
      </c>
      <c r="BK392" s="4">
        <f t="shared" si="531"/>
        <v>0.60056539810524634</v>
      </c>
      <c r="BL392" s="4">
        <f t="shared" si="532"/>
        <v>2.0708916900093373</v>
      </c>
      <c r="BM392" s="4">
        <f t="shared" si="533"/>
        <v>0.29000328747397625</v>
      </c>
      <c r="BN392" s="3">
        <f t="shared" si="534"/>
        <v>0</v>
      </c>
      <c r="BO392" s="3">
        <v>100</v>
      </c>
      <c r="BP392" s="3">
        <f t="shared" si="535"/>
        <v>-1</v>
      </c>
      <c r="BQ392" s="3">
        <f t="shared" si="536"/>
        <v>-100</v>
      </c>
      <c r="BR392" s="3">
        <f t="shared" si="537"/>
        <v>0</v>
      </c>
      <c r="BS392" s="3">
        <f t="shared" si="538"/>
        <v>-1</v>
      </c>
      <c r="BT392" s="3">
        <f t="shared" si="551"/>
        <v>-100</v>
      </c>
      <c r="BU392" s="3">
        <f t="shared" si="539"/>
        <v>1</v>
      </c>
      <c r="BV392" s="3">
        <f t="shared" si="540"/>
        <v>3.2</v>
      </c>
      <c r="BW392" s="3">
        <f t="shared" si="552"/>
        <v>320</v>
      </c>
      <c r="BX392" s="3">
        <f t="shared" si="541"/>
        <v>0</v>
      </c>
      <c r="BY392" s="3">
        <f t="shared" si="542"/>
        <v>-1</v>
      </c>
      <c r="BZ392" s="3">
        <f t="shared" si="553"/>
        <v>-100</v>
      </c>
      <c r="CA392" s="3">
        <f t="shared" si="543"/>
        <v>1</v>
      </c>
      <c r="CB392" s="3">
        <f t="shared" si="544"/>
        <v>1.38</v>
      </c>
      <c r="CC392" s="3">
        <f t="shared" si="545"/>
        <v>138</v>
      </c>
      <c r="CD392" s="3">
        <f t="shared" si="546"/>
        <v>1</v>
      </c>
      <c r="CE392" s="3">
        <f t="shared" si="547"/>
        <v>0</v>
      </c>
      <c r="CF392" s="3">
        <f t="shared" si="554"/>
        <v>1</v>
      </c>
      <c r="CG392" s="16" t="str">
        <f t="shared" si="555"/>
        <v/>
      </c>
      <c r="CI392" s="12">
        <f t="shared" si="556"/>
        <v>1</v>
      </c>
      <c r="CJ392" s="12">
        <f t="shared" si="557"/>
        <v>1</v>
      </c>
      <c r="CK392" s="12">
        <f t="shared" si="558"/>
        <v>2</v>
      </c>
      <c r="CL392" s="12" t="str">
        <f t="shared" si="559"/>
        <v>Over2.5</v>
      </c>
      <c r="CM392" s="12">
        <f t="shared" si="548"/>
        <v>1</v>
      </c>
      <c r="CN392" s="12">
        <f t="shared" si="549"/>
        <v>0</v>
      </c>
      <c r="CO392" s="12">
        <f t="shared" si="560"/>
        <v>1</v>
      </c>
      <c r="CP392" s="12" t="str">
        <f t="shared" si="561"/>
        <v/>
      </c>
    </row>
    <row r="393" spans="1:94" x14ac:dyDescent="0.25">
      <c r="A393" t="s">
        <v>127</v>
      </c>
      <c r="B393" t="s">
        <v>276</v>
      </c>
      <c r="C393" t="s">
        <v>132</v>
      </c>
      <c r="D393" t="s">
        <v>15</v>
      </c>
      <c r="E393" t="s">
        <v>141</v>
      </c>
      <c r="F393" s="3">
        <v>2</v>
      </c>
      <c r="G393" s="3">
        <v>1</v>
      </c>
      <c r="H393" s="3" t="str">
        <f t="shared" si="550"/>
        <v>H</v>
      </c>
      <c r="I393" s="3">
        <v>2.2999999999999998</v>
      </c>
      <c r="J393" s="3">
        <v>3.8</v>
      </c>
      <c r="K393" s="3">
        <v>2.88</v>
      </c>
      <c r="L393" s="3">
        <v>1.53</v>
      </c>
      <c r="M393" s="3">
        <v>2.5</v>
      </c>
      <c r="N393" s="3">
        <f t="shared" si="482"/>
        <v>3</v>
      </c>
      <c r="O393" s="3">
        <f t="shared" si="483"/>
        <v>4.5162725654716684E-2</v>
      </c>
      <c r="P393" s="3">
        <f t="shared" si="484"/>
        <v>5.3594771241830097E-2</v>
      </c>
      <c r="Q393" s="3">
        <f t="shared" si="485"/>
        <v>2.4038742690058483</v>
      </c>
      <c r="R393" s="3">
        <f t="shared" si="486"/>
        <v>3.9716183574879231</v>
      </c>
      <c r="S393" s="3">
        <f t="shared" si="487"/>
        <v>3.010068649885584</v>
      </c>
      <c r="T393" s="3">
        <f t="shared" si="488"/>
        <v>1.5990989702517167</v>
      </c>
      <c r="U393" s="3">
        <f t="shared" si="489"/>
        <v>2.6129068141367915</v>
      </c>
      <c r="V393" s="4">
        <f t="shared" si="490"/>
        <v>0.43478260869565222</v>
      </c>
      <c r="W393" s="4">
        <f t="shared" si="491"/>
        <v>0.26315789473684209</v>
      </c>
      <c r="X393" s="4">
        <f t="shared" si="492"/>
        <v>0.34722222222222221</v>
      </c>
      <c r="Y393" s="4">
        <f t="shared" si="493"/>
        <v>0.65359477124183007</v>
      </c>
      <c r="Z393" s="4">
        <f t="shared" si="494"/>
        <v>0.4</v>
      </c>
      <c r="AA393" s="4">
        <f t="shared" si="495"/>
        <v>0.60526315789473684</v>
      </c>
      <c r="AB393" s="4">
        <f t="shared" si="496"/>
        <v>0.79861111111111105</v>
      </c>
      <c r="AC393" s="4">
        <f t="shared" si="497"/>
        <v>1.6521739130434783</v>
      </c>
      <c r="AD393" s="4">
        <f t="shared" si="498"/>
        <v>1.3194444444444444</v>
      </c>
      <c r="AE393" s="4">
        <f t="shared" si="499"/>
        <v>1.2521739130434784</v>
      </c>
      <c r="AF393" s="4">
        <f t="shared" si="500"/>
        <v>0.75789473684210529</v>
      </c>
      <c r="AG393" s="4">
        <f t="shared" si="501"/>
        <v>0.61199999999999999</v>
      </c>
      <c r="AH393" s="4">
        <f t="shared" si="502"/>
        <v>1.6339869281045751</v>
      </c>
      <c r="AI393" s="4">
        <f t="shared" si="503"/>
        <v>-0.60619438087973565</v>
      </c>
      <c r="AJ393" s="4">
        <f t="shared" si="504"/>
        <v>-1.5677440884820748</v>
      </c>
      <c r="AK393" s="4">
        <f t="shared" si="505"/>
        <v>0.96154970760233915</v>
      </c>
      <c r="AL393" s="4">
        <f t="shared" si="506"/>
        <v>-1.0138078438850748</v>
      </c>
      <c r="AM393" s="4">
        <f t="shared" si="507"/>
        <v>1.0138078438850748</v>
      </c>
      <c r="AN393" s="4">
        <f t="shared" si="508"/>
        <v>-0.30309719043986783</v>
      </c>
      <c r="AO393" s="4">
        <f t="shared" si="509"/>
        <v>-0.7838720442410374</v>
      </c>
      <c r="AP393" s="4">
        <f t="shared" si="510"/>
        <v>0.48077485380116958</v>
      </c>
      <c r="AQ393" s="4">
        <f t="shared" si="511"/>
        <v>-0.50690392194253742</v>
      </c>
      <c r="AR393" s="4">
        <f t="shared" si="512"/>
        <v>0.50690392194253742</v>
      </c>
      <c r="AS393" s="4">
        <f t="shared" si="513"/>
        <v>-0.29429582586537262</v>
      </c>
      <c r="AT393" s="4">
        <f t="shared" si="514"/>
        <v>-0.66482916603377362</v>
      </c>
      <c r="AU393" s="4">
        <f t="shared" si="515"/>
        <v>0.44814954240681265</v>
      </c>
      <c r="AV393" s="4">
        <f t="shared" si="516"/>
        <v>-0.46915548033805282</v>
      </c>
      <c r="AW393" s="4">
        <f t="shared" si="517"/>
        <v>0.46915548033805282</v>
      </c>
      <c r="AX393" s="4">
        <f t="shared" si="518"/>
        <v>-52.973248655767065</v>
      </c>
      <c r="AY393" s="4">
        <f t="shared" si="519"/>
        <v>-119.66924988607924</v>
      </c>
      <c r="AZ393" s="4">
        <f t="shared" si="520"/>
        <v>80.666917633226277</v>
      </c>
      <c r="BA393" s="4">
        <f t="shared" si="521"/>
        <v>-84.447986460849506</v>
      </c>
      <c r="BB393" s="4">
        <f t="shared" si="522"/>
        <v>84.447986460849506</v>
      </c>
      <c r="BC393" s="4">
        <f t="shared" si="523"/>
        <v>-0.2013888888888889</v>
      </c>
      <c r="BD393" s="4">
        <f t="shared" si="524"/>
        <v>-0.39473684210526311</v>
      </c>
      <c r="BE393" s="4">
        <f t="shared" si="525"/>
        <v>0.31944444444444436</v>
      </c>
      <c r="BF393" s="4">
        <f t="shared" si="526"/>
        <v>-0.3879999999999999</v>
      </c>
      <c r="BG393" s="4">
        <f t="shared" si="527"/>
        <v>0.63398692810457491</v>
      </c>
      <c r="BH393" s="4">
        <f t="shared" si="528"/>
        <v>0.79055581655891438</v>
      </c>
      <c r="BI393" s="4">
        <f t="shared" si="529"/>
        <v>3.1285204254597851</v>
      </c>
      <c r="BJ393" s="4">
        <f t="shared" si="530"/>
        <v>0.25269319328248585</v>
      </c>
      <c r="BK393" s="4">
        <f t="shared" si="531"/>
        <v>0.7168704012312479</v>
      </c>
      <c r="BL393" s="4">
        <f t="shared" si="532"/>
        <v>2.1060028921942542</v>
      </c>
      <c r="BM393" s="4">
        <f t="shared" si="533"/>
        <v>0.34039383511213384</v>
      </c>
      <c r="BN393" s="3">
        <f t="shared" si="534"/>
        <v>1</v>
      </c>
      <c r="BO393" s="3">
        <v>100</v>
      </c>
      <c r="BP393" s="3">
        <f t="shared" si="535"/>
        <v>1.2999999999999998</v>
      </c>
      <c r="BQ393" s="3">
        <f t="shared" si="536"/>
        <v>129.99999999999997</v>
      </c>
      <c r="BR393" s="3">
        <f t="shared" si="537"/>
        <v>0</v>
      </c>
      <c r="BS393" s="3">
        <f t="shared" si="538"/>
        <v>-1</v>
      </c>
      <c r="BT393" s="3">
        <f t="shared" si="551"/>
        <v>-100</v>
      </c>
      <c r="BU393" s="3">
        <f t="shared" si="539"/>
        <v>0</v>
      </c>
      <c r="BV393" s="3">
        <f t="shared" si="540"/>
        <v>-1</v>
      </c>
      <c r="BW393" s="3">
        <f t="shared" si="552"/>
        <v>-100</v>
      </c>
      <c r="BX393" s="3">
        <f t="shared" si="541"/>
        <v>1</v>
      </c>
      <c r="BY393" s="3">
        <f t="shared" si="542"/>
        <v>0.53</v>
      </c>
      <c r="BZ393" s="3">
        <f t="shared" si="553"/>
        <v>53</v>
      </c>
      <c r="CA393" s="3">
        <f t="shared" si="543"/>
        <v>0</v>
      </c>
      <c r="CB393" s="3">
        <f t="shared" si="544"/>
        <v>-1</v>
      </c>
      <c r="CC393" s="3">
        <f t="shared" si="545"/>
        <v>-100</v>
      </c>
      <c r="CD393" s="3">
        <f t="shared" si="546"/>
        <v>1</v>
      </c>
      <c r="CE393" s="3">
        <f t="shared" si="547"/>
        <v>0</v>
      </c>
      <c r="CF393" s="3">
        <f t="shared" si="554"/>
        <v>1</v>
      </c>
      <c r="CG393" s="16" t="str">
        <f t="shared" si="555"/>
        <v/>
      </c>
      <c r="CI393" s="12">
        <f t="shared" si="556"/>
        <v>1</v>
      </c>
      <c r="CJ393" s="12">
        <f t="shared" si="557"/>
        <v>0</v>
      </c>
      <c r="CK393" s="12">
        <f t="shared" si="558"/>
        <v>1</v>
      </c>
      <c r="CL393" s="12" t="str">
        <f t="shared" si="559"/>
        <v/>
      </c>
      <c r="CM393" s="12">
        <f t="shared" si="548"/>
        <v>1</v>
      </c>
      <c r="CN393" s="12">
        <f t="shared" si="549"/>
        <v>0</v>
      </c>
      <c r="CO393" s="12">
        <f t="shared" si="560"/>
        <v>1</v>
      </c>
      <c r="CP393" s="12" t="str">
        <f t="shared" si="561"/>
        <v/>
      </c>
    </row>
    <row r="394" spans="1:94" x14ac:dyDescent="0.25">
      <c r="A394" t="s">
        <v>127</v>
      </c>
      <c r="B394" t="s">
        <v>276</v>
      </c>
      <c r="C394" t="s">
        <v>134</v>
      </c>
      <c r="D394" t="s">
        <v>19</v>
      </c>
      <c r="E394" t="s">
        <v>14</v>
      </c>
      <c r="F394" s="3">
        <v>0</v>
      </c>
      <c r="G394" s="3">
        <v>2</v>
      </c>
      <c r="H394" s="3" t="str">
        <f t="shared" si="550"/>
        <v>A</v>
      </c>
      <c r="I394" s="3">
        <v>1.95</v>
      </c>
      <c r="J394" s="3">
        <v>3.9</v>
      </c>
      <c r="K394" s="3">
        <v>3.7</v>
      </c>
      <c r="L394" s="3">
        <v>1.62</v>
      </c>
      <c r="M394" s="3">
        <v>2.2999999999999998</v>
      </c>
      <c r="N394" s="3">
        <f t="shared" si="482"/>
        <v>2</v>
      </c>
      <c r="O394" s="3">
        <f t="shared" si="483"/>
        <v>3.9501039501039559E-2</v>
      </c>
      <c r="P394" s="3">
        <f t="shared" si="484"/>
        <v>5.2066559312936134E-2</v>
      </c>
      <c r="Q394" s="3">
        <f t="shared" si="485"/>
        <v>2.0270270270270272</v>
      </c>
      <c r="R394" s="3">
        <f t="shared" si="486"/>
        <v>4.0540540540540544</v>
      </c>
      <c r="S394" s="3">
        <f t="shared" si="487"/>
        <v>3.8461538461538467</v>
      </c>
      <c r="T394" s="3">
        <f t="shared" si="488"/>
        <v>1.6839916839916842</v>
      </c>
      <c r="U394" s="3">
        <f t="shared" si="489"/>
        <v>2.3908523908523907</v>
      </c>
      <c r="V394" s="4">
        <f t="shared" si="490"/>
        <v>0.51282051282051289</v>
      </c>
      <c r="W394" s="4">
        <f t="shared" si="491"/>
        <v>0.25641025641025644</v>
      </c>
      <c r="X394" s="4">
        <f t="shared" si="492"/>
        <v>0.27027027027027023</v>
      </c>
      <c r="Y394" s="4">
        <f t="shared" si="493"/>
        <v>0.61728395061728392</v>
      </c>
      <c r="Z394" s="4">
        <f t="shared" si="494"/>
        <v>0.43478260869565222</v>
      </c>
      <c r="AA394" s="4">
        <f t="shared" si="495"/>
        <v>0.5</v>
      </c>
      <c r="AB394" s="4">
        <f t="shared" si="496"/>
        <v>0.52702702702702697</v>
      </c>
      <c r="AC394" s="4">
        <f t="shared" si="497"/>
        <v>2</v>
      </c>
      <c r="AD394" s="4">
        <f t="shared" si="498"/>
        <v>1.0540540540540539</v>
      </c>
      <c r="AE394" s="4">
        <f t="shared" si="499"/>
        <v>1.8974358974358976</v>
      </c>
      <c r="AF394" s="4">
        <f t="shared" si="500"/>
        <v>0.94871794871794879</v>
      </c>
      <c r="AG394" s="4">
        <f t="shared" si="501"/>
        <v>0.70434782608695667</v>
      </c>
      <c r="AH394" s="4">
        <f t="shared" si="502"/>
        <v>1.419753086419753</v>
      </c>
      <c r="AI394" s="4">
        <f t="shared" si="503"/>
        <v>-1.8191268191268195</v>
      </c>
      <c r="AJ394" s="4">
        <f t="shared" si="504"/>
        <v>-2.0270270270270272</v>
      </c>
      <c r="AK394" s="4">
        <f t="shared" si="505"/>
        <v>0.20790020790020769</v>
      </c>
      <c r="AL394" s="4">
        <f t="shared" si="506"/>
        <v>-0.70686070686070646</v>
      </c>
      <c r="AM394" s="4">
        <f t="shared" si="507"/>
        <v>0.70686070686070646</v>
      </c>
      <c r="AN394" s="4">
        <f t="shared" si="508"/>
        <v>-0.90956340956340975</v>
      </c>
      <c r="AO394" s="4">
        <f t="shared" si="509"/>
        <v>-1.0135135135135136</v>
      </c>
      <c r="AP394" s="4">
        <f t="shared" si="510"/>
        <v>0.10395010395010384</v>
      </c>
      <c r="AQ394" s="4">
        <f t="shared" si="511"/>
        <v>-0.35343035343035323</v>
      </c>
      <c r="AR394" s="4">
        <f t="shared" si="512"/>
        <v>0.35343035343035323</v>
      </c>
      <c r="AS394" s="4">
        <f t="shared" si="513"/>
        <v>-0.73807369864149286</v>
      </c>
      <c r="AT394" s="4">
        <f t="shared" si="514"/>
        <v>-0.79210947202877091</v>
      </c>
      <c r="AU394" s="4">
        <f t="shared" si="515"/>
        <v>0.10357809759460807</v>
      </c>
      <c r="AV394" s="4">
        <f t="shared" si="516"/>
        <v>-0.33972753885850115</v>
      </c>
      <c r="AW394" s="4">
        <f t="shared" si="517"/>
        <v>0.33972753885850115</v>
      </c>
      <c r="AX394" s="4">
        <f t="shared" si="518"/>
        <v>-132.8532657554687</v>
      </c>
      <c r="AY394" s="4">
        <f t="shared" si="519"/>
        <v>-142.57970496517876</v>
      </c>
      <c r="AZ394" s="4">
        <f t="shared" si="520"/>
        <v>18.644057567029453</v>
      </c>
      <c r="BA394" s="4">
        <f t="shared" si="521"/>
        <v>-61.150956994530212</v>
      </c>
      <c r="BB394" s="4">
        <f t="shared" si="522"/>
        <v>61.150956994530212</v>
      </c>
      <c r="BC394" s="4">
        <f t="shared" si="523"/>
        <v>-0.47297297297297303</v>
      </c>
      <c r="BD394" s="4">
        <f t="shared" si="524"/>
        <v>-0.5</v>
      </c>
      <c r="BE394" s="4">
        <f t="shared" si="525"/>
        <v>5.4054054054053995E-2</v>
      </c>
      <c r="BF394" s="4">
        <f t="shared" si="526"/>
        <v>-0.29565217391304333</v>
      </c>
      <c r="BG394" s="4">
        <f t="shared" si="527"/>
        <v>0.41975308641975279</v>
      </c>
      <c r="BH394" s="4">
        <f t="shared" si="528"/>
        <v>1.1151444935380552</v>
      </c>
      <c r="BI394" s="4">
        <f t="shared" si="529"/>
        <v>3.3090783090783091</v>
      </c>
      <c r="BJ394" s="4">
        <f t="shared" si="530"/>
        <v>0.33699549825663111</v>
      </c>
      <c r="BK394" s="4">
        <f t="shared" si="531"/>
        <v>0.49982599917552351</v>
      </c>
      <c r="BL394" s="4">
        <f t="shared" si="532"/>
        <v>2.0374220374220373</v>
      </c>
      <c r="BM394" s="4">
        <f t="shared" si="533"/>
        <v>0.24532276081982329</v>
      </c>
      <c r="BN394" s="3">
        <f t="shared" si="534"/>
        <v>0</v>
      </c>
      <c r="BO394" s="3">
        <v>100</v>
      </c>
      <c r="BP394" s="3">
        <f t="shared" si="535"/>
        <v>-1</v>
      </c>
      <c r="BQ394" s="3">
        <f t="shared" si="536"/>
        <v>-100</v>
      </c>
      <c r="BR394" s="3">
        <f t="shared" si="537"/>
        <v>1</v>
      </c>
      <c r="BS394" s="3">
        <f t="shared" si="538"/>
        <v>2.7</v>
      </c>
      <c r="BT394" s="3">
        <f t="shared" si="551"/>
        <v>270</v>
      </c>
      <c r="BU394" s="3">
        <f t="shared" si="539"/>
        <v>0</v>
      </c>
      <c r="BV394" s="3">
        <f t="shared" si="540"/>
        <v>-1</v>
      </c>
      <c r="BW394" s="3">
        <f t="shared" si="552"/>
        <v>-100</v>
      </c>
      <c r="BX394" s="3">
        <f t="shared" si="541"/>
        <v>0</v>
      </c>
      <c r="BY394" s="3">
        <f t="shared" si="542"/>
        <v>-1</v>
      </c>
      <c r="BZ394" s="3">
        <f t="shared" si="553"/>
        <v>-100</v>
      </c>
      <c r="CA394" s="3">
        <f t="shared" si="543"/>
        <v>1</v>
      </c>
      <c r="CB394" s="3">
        <f t="shared" si="544"/>
        <v>1.2999999999999998</v>
      </c>
      <c r="CC394" s="3">
        <f t="shared" si="545"/>
        <v>129.99999999999997</v>
      </c>
      <c r="CD394" s="3">
        <f t="shared" si="546"/>
        <v>1</v>
      </c>
      <c r="CE394" s="3">
        <f t="shared" si="547"/>
        <v>0</v>
      </c>
      <c r="CF394" s="3">
        <f t="shared" si="554"/>
        <v>1</v>
      </c>
      <c r="CG394" s="16" t="str">
        <f t="shared" si="555"/>
        <v/>
      </c>
      <c r="CI394" s="12">
        <f t="shared" si="556"/>
        <v>1</v>
      </c>
      <c r="CJ394" s="12">
        <f t="shared" si="557"/>
        <v>0</v>
      </c>
      <c r="CK394" s="12">
        <f t="shared" si="558"/>
        <v>1</v>
      </c>
      <c r="CL394" s="12" t="str">
        <f t="shared" si="559"/>
        <v/>
      </c>
      <c r="CM394" s="12">
        <f t="shared" si="548"/>
        <v>1</v>
      </c>
      <c r="CN394" s="12">
        <f t="shared" si="549"/>
        <v>0</v>
      </c>
      <c r="CO394" s="12">
        <f t="shared" si="560"/>
        <v>1</v>
      </c>
      <c r="CP394" s="12" t="str">
        <f t="shared" si="561"/>
        <v/>
      </c>
    </row>
    <row r="395" spans="1:94" x14ac:dyDescent="0.25">
      <c r="A395" t="s">
        <v>127</v>
      </c>
      <c r="B395" t="s">
        <v>276</v>
      </c>
      <c r="C395" t="s">
        <v>134</v>
      </c>
      <c r="D395" t="s">
        <v>18</v>
      </c>
      <c r="E395" t="s">
        <v>27</v>
      </c>
      <c r="F395" s="3">
        <v>2</v>
      </c>
      <c r="G395" s="3">
        <v>1</v>
      </c>
      <c r="H395" s="3" t="str">
        <f t="shared" si="550"/>
        <v>H</v>
      </c>
      <c r="I395" s="3">
        <v>1.85</v>
      </c>
      <c r="J395" s="3">
        <v>3.75</v>
      </c>
      <c r="K395" s="3">
        <v>4.0999999999999996</v>
      </c>
      <c r="L395" s="3">
        <v>1.86</v>
      </c>
      <c r="M395" s="3">
        <v>2.04</v>
      </c>
      <c r="N395" s="3">
        <f t="shared" si="482"/>
        <v>3</v>
      </c>
      <c r="O395" s="3">
        <f t="shared" si="483"/>
        <v>5.1109646231597416E-2</v>
      </c>
      <c r="P395" s="3">
        <f t="shared" si="484"/>
        <v>2.7830487033523088E-2</v>
      </c>
      <c r="Q395" s="3">
        <f t="shared" si="485"/>
        <v>1.9445528455284553</v>
      </c>
      <c r="R395" s="3">
        <f t="shared" si="486"/>
        <v>3.9416611733684901</v>
      </c>
      <c r="S395" s="3">
        <f t="shared" si="487"/>
        <v>4.3095495495495486</v>
      </c>
      <c r="T395" s="3">
        <f t="shared" si="488"/>
        <v>1.9550639419907714</v>
      </c>
      <c r="U395" s="3">
        <f t="shared" si="489"/>
        <v>2.1442636783124587</v>
      </c>
      <c r="V395" s="4">
        <f t="shared" si="490"/>
        <v>0.54054054054054046</v>
      </c>
      <c r="W395" s="4">
        <f t="shared" si="491"/>
        <v>0.26666666666666666</v>
      </c>
      <c r="X395" s="4">
        <f t="shared" si="492"/>
        <v>0.24390243902439027</v>
      </c>
      <c r="Y395" s="4">
        <f t="shared" si="493"/>
        <v>0.5376344086021505</v>
      </c>
      <c r="Z395" s="4">
        <f t="shared" si="494"/>
        <v>0.49019607843137253</v>
      </c>
      <c r="AA395" s="4">
        <f t="shared" si="495"/>
        <v>0.49333333333333335</v>
      </c>
      <c r="AB395" s="4">
        <f t="shared" si="496"/>
        <v>0.45121951219512202</v>
      </c>
      <c r="AC395" s="4">
        <f t="shared" si="497"/>
        <v>2.0270270270270268</v>
      </c>
      <c r="AD395" s="4">
        <f t="shared" si="498"/>
        <v>0.91463414634146345</v>
      </c>
      <c r="AE395" s="4">
        <f t="shared" si="499"/>
        <v>2.2162162162162158</v>
      </c>
      <c r="AF395" s="4">
        <f t="shared" si="500"/>
        <v>1.0933333333333333</v>
      </c>
      <c r="AG395" s="4">
        <f t="shared" si="501"/>
        <v>0.91176470588235292</v>
      </c>
      <c r="AH395" s="4">
        <f t="shared" si="502"/>
        <v>1.096774193548387</v>
      </c>
      <c r="AI395" s="4">
        <f t="shared" si="503"/>
        <v>-2.3649967040210935</v>
      </c>
      <c r="AJ395" s="4">
        <f t="shared" si="504"/>
        <v>-1.9971083278400348</v>
      </c>
      <c r="AK395" s="4">
        <f t="shared" si="505"/>
        <v>-0.36788837618105852</v>
      </c>
      <c r="AL395" s="4">
        <f t="shared" si="506"/>
        <v>-0.1891997363216873</v>
      </c>
      <c r="AM395" s="4">
        <f t="shared" si="507"/>
        <v>0.1891997363216873</v>
      </c>
      <c r="AN395" s="4">
        <f t="shared" si="508"/>
        <v>-1.1824983520105468</v>
      </c>
      <c r="AO395" s="4">
        <f t="shared" si="509"/>
        <v>-0.99855416392001739</v>
      </c>
      <c r="AP395" s="4">
        <f t="shared" si="510"/>
        <v>-0.18394418809052926</v>
      </c>
      <c r="AQ395" s="4">
        <f t="shared" si="511"/>
        <v>-9.4599868160843648E-2</v>
      </c>
      <c r="AR395" s="4">
        <f t="shared" si="512"/>
        <v>9.4599868160843648E-2</v>
      </c>
      <c r="AS395" s="4">
        <f t="shared" si="513"/>
        <v>-0.86882309527615353</v>
      </c>
      <c r="AT395" s="4">
        <f t="shared" si="514"/>
        <v>-0.78467472249509496</v>
      </c>
      <c r="AU395" s="4">
        <f t="shared" si="515"/>
        <v>-0.18191070120327499</v>
      </c>
      <c r="AV395" s="4">
        <f t="shared" si="516"/>
        <v>-9.4319178120755451E-2</v>
      </c>
      <c r="AW395" s="4">
        <f t="shared" si="517"/>
        <v>9.4319178120755451E-2</v>
      </c>
      <c r="AX395" s="4">
        <f t="shared" si="518"/>
        <v>-156.38815714970764</v>
      </c>
      <c r="AY395" s="4">
        <f t="shared" si="519"/>
        <v>-141.24145004911711</v>
      </c>
      <c r="AZ395" s="4">
        <f t="shared" si="520"/>
        <v>-32.7439262165895</v>
      </c>
      <c r="BA395" s="4">
        <f t="shared" si="521"/>
        <v>-16.977452061735981</v>
      </c>
      <c r="BB395" s="4">
        <f t="shared" si="522"/>
        <v>16.977452061735981</v>
      </c>
      <c r="BC395" s="4">
        <f t="shared" si="523"/>
        <v>-0.54878048780487798</v>
      </c>
      <c r="BD395" s="4">
        <f t="shared" si="524"/>
        <v>-0.5066666666666666</v>
      </c>
      <c r="BE395" s="4">
        <f t="shared" si="525"/>
        <v>-8.5365853658536467E-2</v>
      </c>
      <c r="BF395" s="4">
        <f t="shared" si="526"/>
        <v>-8.8235294117646954E-2</v>
      </c>
      <c r="BG395" s="4">
        <f t="shared" si="527"/>
        <v>9.6774193548386969E-2</v>
      </c>
      <c r="BH395" s="4">
        <f t="shared" si="528"/>
        <v>1.2725953101495491</v>
      </c>
      <c r="BI395" s="4">
        <f t="shared" si="529"/>
        <v>3.3985878561488314</v>
      </c>
      <c r="BJ395" s="4">
        <f t="shared" si="530"/>
        <v>0.37444826028173139</v>
      </c>
      <c r="BK395" s="4">
        <f t="shared" si="531"/>
        <v>0.13378441655177181</v>
      </c>
      <c r="BL395" s="4">
        <f t="shared" si="532"/>
        <v>2.0496638101516149</v>
      </c>
      <c r="BM395" s="4">
        <f t="shared" si="533"/>
        <v>6.5271395186450448E-2</v>
      </c>
      <c r="BN395" s="3">
        <f t="shared" si="534"/>
        <v>1</v>
      </c>
      <c r="BO395" s="3">
        <v>100</v>
      </c>
      <c r="BP395" s="3">
        <f t="shared" si="535"/>
        <v>0.85000000000000009</v>
      </c>
      <c r="BQ395" s="3">
        <f t="shared" si="536"/>
        <v>85.000000000000014</v>
      </c>
      <c r="BR395" s="3">
        <f t="shared" si="537"/>
        <v>0</v>
      </c>
      <c r="BS395" s="3">
        <f t="shared" si="538"/>
        <v>-1</v>
      </c>
      <c r="BT395" s="3">
        <f t="shared" si="551"/>
        <v>-100</v>
      </c>
      <c r="BU395" s="3">
        <f t="shared" si="539"/>
        <v>0</v>
      </c>
      <c r="BV395" s="3">
        <f t="shared" si="540"/>
        <v>-1</v>
      </c>
      <c r="BW395" s="3">
        <f t="shared" si="552"/>
        <v>-100</v>
      </c>
      <c r="BX395" s="3">
        <f t="shared" si="541"/>
        <v>1</v>
      </c>
      <c r="BY395" s="3">
        <f t="shared" si="542"/>
        <v>0.8600000000000001</v>
      </c>
      <c r="BZ395" s="3">
        <f t="shared" si="553"/>
        <v>86.000000000000014</v>
      </c>
      <c r="CA395" s="3">
        <f t="shared" si="543"/>
        <v>0</v>
      </c>
      <c r="CB395" s="3">
        <f t="shared" si="544"/>
        <v>-1</v>
      </c>
      <c r="CC395" s="3">
        <f t="shared" si="545"/>
        <v>-100</v>
      </c>
      <c r="CD395" s="3">
        <f t="shared" si="546"/>
        <v>1</v>
      </c>
      <c r="CE395" s="3">
        <f t="shared" si="547"/>
        <v>0</v>
      </c>
      <c r="CF395" s="3">
        <f t="shared" si="554"/>
        <v>1</v>
      </c>
      <c r="CG395" s="16" t="str">
        <f t="shared" si="555"/>
        <v/>
      </c>
      <c r="CI395" s="12">
        <f t="shared" si="556"/>
        <v>1</v>
      </c>
      <c r="CJ395" s="12">
        <f t="shared" si="557"/>
        <v>0</v>
      </c>
      <c r="CK395" s="12">
        <f t="shared" si="558"/>
        <v>1</v>
      </c>
      <c r="CL395" s="12" t="str">
        <f t="shared" si="559"/>
        <v/>
      </c>
      <c r="CM395" s="12">
        <f t="shared" si="548"/>
        <v>1</v>
      </c>
      <c r="CN395" s="12">
        <f t="shared" si="549"/>
        <v>0</v>
      </c>
      <c r="CO395" s="12">
        <f t="shared" si="560"/>
        <v>1</v>
      </c>
      <c r="CP395" s="12" t="str">
        <f t="shared" si="561"/>
        <v/>
      </c>
    </row>
    <row r="396" spans="1:94" x14ac:dyDescent="0.25">
      <c r="A396" t="s">
        <v>127</v>
      </c>
      <c r="B396" t="s">
        <v>276</v>
      </c>
      <c r="C396" t="s">
        <v>134</v>
      </c>
      <c r="D396" t="s">
        <v>130</v>
      </c>
      <c r="E396" t="s">
        <v>28</v>
      </c>
      <c r="F396" s="3">
        <v>4</v>
      </c>
      <c r="G396" s="3">
        <v>1</v>
      </c>
      <c r="H396" s="3" t="str">
        <f t="shared" si="550"/>
        <v>H</v>
      </c>
      <c r="I396" s="3">
        <v>1.1000000000000001</v>
      </c>
      <c r="J396" s="3">
        <v>10</v>
      </c>
      <c r="K396" s="3">
        <v>23</v>
      </c>
      <c r="L396" s="3">
        <v>1.3</v>
      </c>
      <c r="M396" s="3">
        <v>3.5</v>
      </c>
      <c r="N396" s="3">
        <f t="shared" si="482"/>
        <v>5</v>
      </c>
      <c r="O396" s="3">
        <f t="shared" si="483"/>
        <v>5.2569169960474227E-2</v>
      </c>
      <c r="P396" s="3">
        <f t="shared" si="484"/>
        <v>5.4945054945054861E-2</v>
      </c>
      <c r="Q396" s="3">
        <f t="shared" si="485"/>
        <v>1.1578260869565218</v>
      </c>
      <c r="R396" s="3">
        <f t="shared" si="486"/>
        <v>10.525691699604742</v>
      </c>
      <c r="S396" s="3">
        <f t="shared" si="487"/>
        <v>24.209090909090907</v>
      </c>
      <c r="T396" s="3">
        <f t="shared" si="488"/>
        <v>1.3683399209486165</v>
      </c>
      <c r="U396" s="3">
        <f t="shared" si="489"/>
        <v>3.6839920948616598</v>
      </c>
      <c r="V396" s="4">
        <f t="shared" si="490"/>
        <v>0.90909090909090906</v>
      </c>
      <c r="W396" s="4">
        <f t="shared" si="491"/>
        <v>0.1</v>
      </c>
      <c r="X396" s="4">
        <f t="shared" si="492"/>
        <v>4.3478260869565216E-2</v>
      </c>
      <c r="Y396" s="4">
        <f t="shared" si="493"/>
        <v>0.76923076923076916</v>
      </c>
      <c r="Z396" s="4">
        <f t="shared" si="494"/>
        <v>0.2857142857142857</v>
      </c>
      <c r="AA396" s="4">
        <f t="shared" si="495"/>
        <v>0.11000000000000001</v>
      </c>
      <c r="AB396" s="4">
        <f t="shared" si="496"/>
        <v>4.7826086956521741E-2</v>
      </c>
      <c r="AC396" s="4">
        <f t="shared" si="497"/>
        <v>9.0909090909090899</v>
      </c>
      <c r="AD396" s="4">
        <f t="shared" si="498"/>
        <v>0.43478260869565216</v>
      </c>
      <c r="AE396" s="4">
        <f t="shared" si="499"/>
        <v>20.909090909090907</v>
      </c>
      <c r="AF396" s="4">
        <f t="shared" si="500"/>
        <v>2.2999999999999998</v>
      </c>
      <c r="AG396" s="4">
        <f t="shared" si="501"/>
        <v>0.37142857142857144</v>
      </c>
      <c r="AH396" s="4">
        <f t="shared" si="502"/>
        <v>2.6923076923076921</v>
      </c>
      <c r="AI396" s="4">
        <f t="shared" si="503"/>
        <v>-23.051264822134385</v>
      </c>
      <c r="AJ396" s="4">
        <f t="shared" si="504"/>
        <v>-9.3678656126482203</v>
      </c>
      <c r="AK396" s="4">
        <f t="shared" si="505"/>
        <v>-13.683399209486165</v>
      </c>
      <c r="AL396" s="4">
        <f t="shared" si="506"/>
        <v>-2.3156521739130431</v>
      </c>
      <c r="AM396" s="4">
        <f t="shared" si="507"/>
        <v>2.3156521739130431</v>
      </c>
      <c r="AN396" s="4">
        <f t="shared" si="508"/>
        <v>-11.525632411067193</v>
      </c>
      <c r="AO396" s="4">
        <f t="shared" si="509"/>
        <v>-4.6839328063241101</v>
      </c>
      <c r="AP396" s="4">
        <f t="shared" si="510"/>
        <v>-6.8416996047430825</v>
      </c>
      <c r="AQ396" s="4">
        <f t="shared" si="511"/>
        <v>-1.1578260869565216</v>
      </c>
      <c r="AR396" s="4">
        <f t="shared" si="512"/>
        <v>1.1578260869565216</v>
      </c>
      <c r="AS396" s="4">
        <f t="shared" si="513"/>
        <v>-1.4842499268240286</v>
      </c>
      <c r="AT396" s="4">
        <f t="shared" si="514"/>
        <v>-1.3604583470440739</v>
      </c>
      <c r="AU396" s="4">
        <f t="shared" si="515"/>
        <v>-1.4256615201079059</v>
      </c>
      <c r="AV396" s="4">
        <f t="shared" si="516"/>
        <v>-0.85840939917356351</v>
      </c>
      <c r="AW396" s="4">
        <f t="shared" si="517"/>
        <v>0.85840939917356351</v>
      </c>
      <c r="AX396" s="4">
        <f t="shared" si="518"/>
        <v>-267.16498682832514</v>
      </c>
      <c r="AY396" s="4">
        <f t="shared" si="519"/>
        <v>-244.88250246793331</v>
      </c>
      <c r="AZ396" s="4">
        <f t="shared" si="520"/>
        <v>-256.61907361942309</v>
      </c>
      <c r="BA396" s="4">
        <f t="shared" si="521"/>
        <v>-154.51369185124145</v>
      </c>
      <c r="BB396" s="4">
        <f t="shared" si="522"/>
        <v>154.51369185124145</v>
      </c>
      <c r="BC396" s="4">
        <f t="shared" si="523"/>
        <v>-0.9521739130434782</v>
      </c>
      <c r="BD396" s="4">
        <f t="shared" si="524"/>
        <v>-0.89</v>
      </c>
      <c r="BE396" s="4">
        <f t="shared" si="525"/>
        <v>-0.56521739130434778</v>
      </c>
      <c r="BF396" s="4">
        <f t="shared" si="526"/>
        <v>-0.62857142857142856</v>
      </c>
      <c r="BG396" s="4">
        <f t="shared" si="527"/>
        <v>1.6923076923076923</v>
      </c>
      <c r="BH396" s="4">
        <f t="shared" si="528"/>
        <v>11.592764481656751</v>
      </c>
      <c r="BI396" s="4">
        <f t="shared" si="529"/>
        <v>11.964202898550724</v>
      </c>
      <c r="BJ396" s="4">
        <f t="shared" si="530"/>
        <v>0.96895418607962869</v>
      </c>
      <c r="BK396" s="4">
        <f t="shared" si="531"/>
        <v>1.6374133550432832</v>
      </c>
      <c r="BL396" s="4">
        <f t="shared" si="532"/>
        <v>2.5261660079051382</v>
      </c>
      <c r="BM396" s="4">
        <f t="shared" si="533"/>
        <v>0.64818121608766843</v>
      </c>
      <c r="BN396" s="3">
        <f t="shared" si="534"/>
        <v>1</v>
      </c>
      <c r="BO396" s="3">
        <v>100</v>
      </c>
      <c r="BP396" s="3">
        <f t="shared" si="535"/>
        <v>0.10000000000000009</v>
      </c>
      <c r="BQ396" s="3">
        <f t="shared" si="536"/>
        <v>10.000000000000009</v>
      </c>
      <c r="BR396" s="3">
        <f t="shared" si="537"/>
        <v>0</v>
      </c>
      <c r="BS396" s="3">
        <f t="shared" si="538"/>
        <v>-1</v>
      </c>
      <c r="BT396" s="3">
        <f t="shared" si="551"/>
        <v>-100</v>
      </c>
      <c r="BU396" s="3">
        <f t="shared" si="539"/>
        <v>0</v>
      </c>
      <c r="BV396" s="3">
        <f t="shared" si="540"/>
        <v>-1</v>
      </c>
      <c r="BW396" s="3">
        <f t="shared" si="552"/>
        <v>-100</v>
      </c>
      <c r="BX396" s="3">
        <f t="shared" si="541"/>
        <v>1</v>
      </c>
      <c r="BY396" s="3">
        <f t="shared" si="542"/>
        <v>0.30000000000000004</v>
      </c>
      <c r="BZ396" s="3">
        <f t="shared" si="553"/>
        <v>30.000000000000004</v>
      </c>
      <c r="CA396" s="3">
        <f t="shared" si="543"/>
        <v>0</v>
      </c>
      <c r="CB396" s="3">
        <f t="shared" si="544"/>
        <v>-1</v>
      </c>
      <c r="CC396" s="3">
        <f t="shared" si="545"/>
        <v>-100</v>
      </c>
      <c r="CD396" s="3">
        <f t="shared" si="546"/>
        <v>0</v>
      </c>
      <c r="CE396" s="3">
        <f t="shared" si="547"/>
        <v>1</v>
      </c>
      <c r="CF396" s="3">
        <f t="shared" si="554"/>
        <v>1</v>
      </c>
      <c r="CG396" s="16" t="str">
        <f t="shared" si="555"/>
        <v/>
      </c>
      <c r="CI396" s="12">
        <f t="shared" si="556"/>
        <v>1</v>
      </c>
      <c r="CJ396" s="12">
        <f t="shared" si="557"/>
        <v>0</v>
      </c>
      <c r="CK396" s="12">
        <f t="shared" si="558"/>
        <v>1</v>
      </c>
      <c r="CL396" s="12" t="str">
        <f t="shared" si="559"/>
        <v/>
      </c>
      <c r="CM396" s="12">
        <f t="shared" si="548"/>
        <v>1</v>
      </c>
      <c r="CN396" s="12">
        <f t="shared" si="549"/>
        <v>1</v>
      </c>
      <c r="CO396" s="12">
        <f t="shared" si="560"/>
        <v>2</v>
      </c>
      <c r="CP396" s="12" t="str">
        <f t="shared" si="561"/>
        <v>Under2.5</v>
      </c>
    </row>
    <row r="397" spans="1:94" x14ac:dyDescent="0.25">
      <c r="A397" t="s">
        <v>127</v>
      </c>
      <c r="B397" t="s">
        <v>276</v>
      </c>
      <c r="C397" t="s">
        <v>134</v>
      </c>
      <c r="D397" t="s">
        <v>29</v>
      </c>
      <c r="E397" t="s">
        <v>133</v>
      </c>
      <c r="F397" s="3">
        <v>0</v>
      </c>
      <c r="G397" s="3">
        <v>1</v>
      </c>
      <c r="H397" s="3" t="str">
        <f t="shared" si="550"/>
        <v>A</v>
      </c>
      <c r="I397" s="3">
        <v>2.2999999999999998</v>
      </c>
      <c r="J397" s="3">
        <v>3.5</v>
      </c>
      <c r="K397" s="3">
        <v>3</v>
      </c>
      <c r="L397" s="3">
        <v>1.8</v>
      </c>
      <c r="M397" s="3">
        <v>2</v>
      </c>
      <c r="N397" s="3">
        <f t="shared" si="482"/>
        <v>1</v>
      </c>
      <c r="O397" s="3">
        <f t="shared" si="483"/>
        <v>5.3830227743271175E-2</v>
      </c>
      <c r="P397" s="3">
        <f t="shared" si="484"/>
        <v>5.555555555555558E-2</v>
      </c>
      <c r="Q397" s="3">
        <f t="shared" si="485"/>
        <v>2.4238095238095236</v>
      </c>
      <c r="R397" s="3">
        <f t="shared" si="486"/>
        <v>3.6884057971014492</v>
      </c>
      <c r="S397" s="3">
        <f t="shared" si="487"/>
        <v>3.1614906832298137</v>
      </c>
      <c r="T397" s="3">
        <f t="shared" si="488"/>
        <v>1.8968944099378882</v>
      </c>
      <c r="U397" s="3">
        <f t="shared" si="489"/>
        <v>2.1076604554865424</v>
      </c>
      <c r="V397" s="4">
        <f t="shared" si="490"/>
        <v>0.43478260869565222</v>
      </c>
      <c r="W397" s="4">
        <f t="shared" si="491"/>
        <v>0.2857142857142857</v>
      </c>
      <c r="X397" s="4">
        <f t="shared" si="492"/>
        <v>0.33333333333333331</v>
      </c>
      <c r="Y397" s="4">
        <f t="shared" si="493"/>
        <v>0.55555555555555558</v>
      </c>
      <c r="Z397" s="4">
        <f t="shared" si="494"/>
        <v>0.5</v>
      </c>
      <c r="AA397" s="4">
        <f t="shared" si="495"/>
        <v>0.65714285714285714</v>
      </c>
      <c r="AB397" s="4">
        <f t="shared" si="496"/>
        <v>0.76666666666666661</v>
      </c>
      <c r="AC397" s="4">
        <f t="shared" si="497"/>
        <v>1.5217391304347827</v>
      </c>
      <c r="AD397" s="4">
        <f t="shared" si="498"/>
        <v>1.1666666666666667</v>
      </c>
      <c r="AE397" s="4">
        <f t="shared" si="499"/>
        <v>1.3043478260869565</v>
      </c>
      <c r="AF397" s="4">
        <f t="shared" si="500"/>
        <v>0.8571428571428571</v>
      </c>
      <c r="AG397" s="4">
        <f t="shared" si="501"/>
        <v>0.9</v>
      </c>
      <c r="AH397" s="4">
        <f t="shared" si="502"/>
        <v>1.1111111111111112</v>
      </c>
      <c r="AI397" s="4">
        <f t="shared" si="503"/>
        <v>-0.73768115942029011</v>
      </c>
      <c r="AJ397" s="4">
        <f t="shared" si="504"/>
        <v>-1.2645962732919256</v>
      </c>
      <c r="AK397" s="4">
        <f t="shared" si="505"/>
        <v>0.52691511387163548</v>
      </c>
      <c r="AL397" s="4">
        <f t="shared" si="506"/>
        <v>-0.21076604554865419</v>
      </c>
      <c r="AM397" s="4">
        <f t="shared" si="507"/>
        <v>0.21076604554865419</v>
      </c>
      <c r="AN397" s="4">
        <f t="shared" si="508"/>
        <v>-0.36884057971014506</v>
      </c>
      <c r="AO397" s="4">
        <f t="shared" si="509"/>
        <v>-0.63229813664596279</v>
      </c>
      <c r="AP397" s="4">
        <f t="shared" si="510"/>
        <v>0.26345755693581774</v>
      </c>
      <c r="AQ397" s="4">
        <f t="shared" si="511"/>
        <v>-0.1053830227743271</v>
      </c>
      <c r="AR397" s="4">
        <f t="shared" si="512"/>
        <v>0.1053830227743271</v>
      </c>
      <c r="AS397" s="4">
        <f t="shared" si="513"/>
        <v>-0.35335972602319127</v>
      </c>
      <c r="AT397" s="4">
        <f t="shared" si="514"/>
        <v>-0.56383020808971063</v>
      </c>
      <c r="AU397" s="4">
        <f t="shared" si="515"/>
        <v>0.25760394832171285</v>
      </c>
      <c r="AV397" s="4">
        <f t="shared" si="516"/>
        <v>-0.10499548854215425</v>
      </c>
      <c r="AW397" s="4">
        <f t="shared" si="517"/>
        <v>0.10499548854215425</v>
      </c>
      <c r="AX397" s="4">
        <f t="shared" si="518"/>
        <v>-63.604750684174427</v>
      </c>
      <c r="AY397" s="4">
        <f t="shared" si="519"/>
        <v>-101.4894374561479</v>
      </c>
      <c r="AZ397" s="4">
        <f t="shared" si="520"/>
        <v>46.368710697908313</v>
      </c>
      <c r="BA397" s="4">
        <f t="shared" si="521"/>
        <v>-18.899187937587765</v>
      </c>
      <c r="BB397" s="4">
        <f t="shared" si="522"/>
        <v>18.899187937587765</v>
      </c>
      <c r="BC397" s="4">
        <f t="shared" si="523"/>
        <v>-0.23333333333333342</v>
      </c>
      <c r="BD397" s="4">
        <f t="shared" si="524"/>
        <v>-0.34285714285714292</v>
      </c>
      <c r="BE397" s="4">
        <f t="shared" si="525"/>
        <v>0.16666666666666663</v>
      </c>
      <c r="BF397" s="4">
        <f t="shared" si="526"/>
        <v>-9.9999999999999978E-2</v>
      </c>
      <c r="BG397" s="4">
        <f t="shared" si="527"/>
        <v>0.11111111111111109</v>
      </c>
      <c r="BH397" s="4">
        <f t="shared" si="528"/>
        <v>0.63521869785319229</v>
      </c>
      <c r="BI397" s="4">
        <f t="shared" si="529"/>
        <v>3.0912353347135961</v>
      </c>
      <c r="BJ397" s="4">
        <f t="shared" si="530"/>
        <v>0.20549024227301202</v>
      </c>
      <c r="BK397" s="4">
        <f t="shared" si="531"/>
        <v>0.14903410005132614</v>
      </c>
      <c r="BL397" s="4">
        <f t="shared" si="532"/>
        <v>2.0022774327122153</v>
      </c>
      <c r="BM397" s="4">
        <f t="shared" si="533"/>
        <v>7.4432292756478682E-2</v>
      </c>
      <c r="BN397" s="3">
        <f t="shared" si="534"/>
        <v>0</v>
      </c>
      <c r="BO397" s="3">
        <v>100</v>
      </c>
      <c r="BP397" s="3">
        <f t="shared" si="535"/>
        <v>-1</v>
      </c>
      <c r="BQ397" s="3">
        <f t="shared" si="536"/>
        <v>-100</v>
      </c>
      <c r="BR397" s="3">
        <f t="shared" si="537"/>
        <v>1</v>
      </c>
      <c r="BS397" s="3">
        <f t="shared" si="538"/>
        <v>2</v>
      </c>
      <c r="BT397" s="3">
        <f t="shared" si="551"/>
        <v>200</v>
      </c>
      <c r="BU397" s="3">
        <f t="shared" si="539"/>
        <v>0</v>
      </c>
      <c r="BV397" s="3">
        <f t="shared" si="540"/>
        <v>-1</v>
      </c>
      <c r="BW397" s="3">
        <f t="shared" si="552"/>
        <v>-100</v>
      </c>
      <c r="BX397" s="3">
        <f t="shared" si="541"/>
        <v>0</v>
      </c>
      <c r="BY397" s="3">
        <f t="shared" si="542"/>
        <v>-1</v>
      </c>
      <c r="BZ397" s="3">
        <f t="shared" si="553"/>
        <v>-100</v>
      </c>
      <c r="CA397" s="3">
        <f t="shared" si="543"/>
        <v>1</v>
      </c>
      <c r="CB397" s="3">
        <f t="shared" si="544"/>
        <v>1</v>
      </c>
      <c r="CC397" s="3">
        <f t="shared" si="545"/>
        <v>100</v>
      </c>
      <c r="CD397" s="3">
        <f t="shared" si="546"/>
        <v>1</v>
      </c>
      <c r="CE397" s="3">
        <f t="shared" si="547"/>
        <v>0</v>
      </c>
      <c r="CF397" s="3">
        <f t="shared" si="554"/>
        <v>1</v>
      </c>
      <c r="CG397" s="16" t="str">
        <f t="shared" si="555"/>
        <v/>
      </c>
      <c r="CI397" s="12">
        <f t="shared" si="556"/>
        <v>1</v>
      </c>
      <c r="CJ397" s="12">
        <f t="shared" si="557"/>
        <v>0</v>
      </c>
      <c r="CK397" s="12">
        <f t="shared" si="558"/>
        <v>1</v>
      </c>
      <c r="CL397" s="12" t="str">
        <f t="shared" si="559"/>
        <v/>
      </c>
      <c r="CM397" s="12">
        <f t="shared" si="548"/>
        <v>1</v>
      </c>
      <c r="CN397" s="12">
        <f t="shared" si="549"/>
        <v>0</v>
      </c>
      <c r="CO397" s="12">
        <f t="shared" si="560"/>
        <v>1</v>
      </c>
      <c r="CP397" s="12" t="str">
        <f t="shared" si="561"/>
        <v/>
      </c>
    </row>
    <row r="398" spans="1:94" x14ac:dyDescent="0.25">
      <c r="A398" t="s">
        <v>127</v>
      </c>
      <c r="B398" t="s">
        <v>276</v>
      </c>
      <c r="C398" t="s">
        <v>134</v>
      </c>
      <c r="D398" t="s">
        <v>23</v>
      </c>
      <c r="E398" t="s">
        <v>17</v>
      </c>
      <c r="F398" s="3">
        <v>4</v>
      </c>
      <c r="G398" s="3">
        <v>0</v>
      </c>
      <c r="H398" s="3" t="str">
        <f t="shared" si="550"/>
        <v>H</v>
      </c>
      <c r="I398" s="3">
        <v>1.36</v>
      </c>
      <c r="J398" s="3">
        <v>5.25</v>
      </c>
      <c r="K398" s="3">
        <v>7.5</v>
      </c>
      <c r="L398" s="3">
        <v>1.4</v>
      </c>
      <c r="M398" s="3">
        <v>3</v>
      </c>
      <c r="N398" s="3">
        <f t="shared" si="482"/>
        <v>4</v>
      </c>
      <c r="O398" s="3">
        <f t="shared" si="483"/>
        <v>5.9103641456582645E-2</v>
      </c>
      <c r="P398" s="3">
        <f t="shared" si="484"/>
        <v>4.7619047619047561E-2</v>
      </c>
      <c r="Q398" s="3">
        <f t="shared" si="485"/>
        <v>1.4403809523809525</v>
      </c>
      <c r="R398" s="3">
        <f t="shared" si="486"/>
        <v>5.5602941176470591</v>
      </c>
      <c r="S398" s="3">
        <f t="shared" si="487"/>
        <v>7.9432773109243699</v>
      </c>
      <c r="T398" s="3">
        <f t="shared" si="488"/>
        <v>1.4827450980392156</v>
      </c>
      <c r="U398" s="3">
        <f t="shared" si="489"/>
        <v>3.1773109243697482</v>
      </c>
      <c r="V398" s="4">
        <f t="shared" si="490"/>
        <v>0.73529411764705876</v>
      </c>
      <c r="W398" s="4">
        <f t="shared" si="491"/>
        <v>0.19047619047619047</v>
      </c>
      <c r="X398" s="4">
        <f t="shared" si="492"/>
        <v>0.13333333333333333</v>
      </c>
      <c r="Y398" s="4">
        <f t="shared" si="493"/>
        <v>0.7142857142857143</v>
      </c>
      <c r="Z398" s="4">
        <f t="shared" si="494"/>
        <v>0.33333333333333331</v>
      </c>
      <c r="AA398" s="4">
        <f t="shared" si="495"/>
        <v>0.25904761904761908</v>
      </c>
      <c r="AB398" s="4">
        <f t="shared" si="496"/>
        <v>0.18133333333333335</v>
      </c>
      <c r="AC398" s="4">
        <f t="shared" si="497"/>
        <v>3.8602941176470584</v>
      </c>
      <c r="AD398" s="4">
        <f t="shared" si="498"/>
        <v>0.7</v>
      </c>
      <c r="AE398" s="4">
        <f t="shared" si="499"/>
        <v>5.5147058823529411</v>
      </c>
      <c r="AF398" s="4">
        <f t="shared" si="500"/>
        <v>1.4285714285714286</v>
      </c>
      <c r="AG398" s="4">
        <f t="shared" si="501"/>
        <v>0.46666666666666662</v>
      </c>
      <c r="AH398" s="4">
        <f t="shared" si="502"/>
        <v>2.1428571428571428</v>
      </c>
      <c r="AI398" s="4">
        <f t="shared" si="503"/>
        <v>-6.502896358543417</v>
      </c>
      <c r="AJ398" s="4">
        <f t="shared" si="504"/>
        <v>-4.119913165266107</v>
      </c>
      <c r="AK398" s="4">
        <f t="shared" si="505"/>
        <v>-2.3829831932773109</v>
      </c>
      <c r="AL398" s="4">
        <f t="shared" si="506"/>
        <v>-1.6945658263305325</v>
      </c>
      <c r="AM398" s="4">
        <f t="shared" si="507"/>
        <v>1.6945658263305325</v>
      </c>
      <c r="AN398" s="4">
        <f t="shared" si="508"/>
        <v>-3.2514481792717085</v>
      </c>
      <c r="AO398" s="4">
        <f t="shared" si="509"/>
        <v>-2.0599565826330535</v>
      </c>
      <c r="AP398" s="4">
        <f t="shared" si="510"/>
        <v>-1.1914915966386554</v>
      </c>
      <c r="AQ398" s="4">
        <f t="shared" si="511"/>
        <v>-0.84728291316526627</v>
      </c>
      <c r="AR398" s="4">
        <f t="shared" si="512"/>
        <v>0.84728291316526627</v>
      </c>
      <c r="AS398" s="4">
        <f t="shared" si="513"/>
        <v>-1.2724225921829218</v>
      </c>
      <c r="AT398" s="4">
        <f t="shared" si="514"/>
        <v>-1.1188586511867955</v>
      </c>
      <c r="AU398" s="4">
        <f t="shared" si="515"/>
        <v>-0.87255636161297689</v>
      </c>
      <c r="AV398" s="4">
        <f t="shared" si="516"/>
        <v>-0.70291453882760779</v>
      </c>
      <c r="AW398" s="4">
        <f t="shared" si="517"/>
        <v>0.70291453882760779</v>
      </c>
      <c r="AX398" s="4">
        <f t="shared" si="518"/>
        <v>-229.03606659292589</v>
      </c>
      <c r="AY398" s="4">
        <f t="shared" si="519"/>
        <v>-201.39455721362319</v>
      </c>
      <c r="AZ398" s="4">
        <f t="shared" si="520"/>
        <v>-157.06014509033585</v>
      </c>
      <c r="BA398" s="4">
        <f t="shared" si="521"/>
        <v>-126.52461698896941</v>
      </c>
      <c r="BB398" s="4">
        <f t="shared" si="522"/>
        <v>126.52461698896941</v>
      </c>
      <c r="BC398" s="4">
        <f t="shared" si="523"/>
        <v>-0.81866666666666654</v>
      </c>
      <c r="BD398" s="4">
        <f t="shared" si="524"/>
        <v>-0.74095238095238103</v>
      </c>
      <c r="BE398" s="4">
        <f t="shared" si="525"/>
        <v>-0.3</v>
      </c>
      <c r="BF398" s="4">
        <f t="shared" si="526"/>
        <v>-0.53333333333333344</v>
      </c>
      <c r="BG398" s="4">
        <f t="shared" si="527"/>
        <v>1.1428571428571432</v>
      </c>
      <c r="BH398" s="4">
        <f t="shared" si="528"/>
        <v>3.2898823291705628</v>
      </c>
      <c r="BI398" s="4">
        <f t="shared" si="529"/>
        <v>4.9813174603174604</v>
      </c>
      <c r="BJ398" s="4">
        <f t="shared" si="530"/>
        <v>0.66044422090715293</v>
      </c>
      <c r="BK398" s="4">
        <f t="shared" si="531"/>
        <v>1.1982389869653052</v>
      </c>
      <c r="BL398" s="4">
        <f t="shared" si="532"/>
        <v>2.3300280112044818</v>
      </c>
      <c r="BM398" s="4">
        <f t="shared" si="533"/>
        <v>0.51425947722658016</v>
      </c>
      <c r="BN398" s="3">
        <f t="shared" si="534"/>
        <v>1</v>
      </c>
      <c r="BO398" s="3">
        <v>100</v>
      </c>
      <c r="BP398" s="3">
        <f t="shared" si="535"/>
        <v>0.3600000000000001</v>
      </c>
      <c r="BQ398" s="3">
        <f t="shared" si="536"/>
        <v>36.000000000000007</v>
      </c>
      <c r="BR398" s="3">
        <f t="shared" si="537"/>
        <v>0</v>
      </c>
      <c r="BS398" s="3">
        <f t="shared" si="538"/>
        <v>-1</v>
      </c>
      <c r="BT398" s="3">
        <f t="shared" si="551"/>
        <v>-100</v>
      </c>
      <c r="BU398" s="3">
        <f t="shared" si="539"/>
        <v>0</v>
      </c>
      <c r="BV398" s="3">
        <f t="shared" si="540"/>
        <v>-1</v>
      </c>
      <c r="BW398" s="3">
        <f t="shared" si="552"/>
        <v>-100</v>
      </c>
      <c r="BX398" s="3">
        <f t="shared" si="541"/>
        <v>1</v>
      </c>
      <c r="BY398" s="3">
        <f t="shared" si="542"/>
        <v>0.39999999999999991</v>
      </c>
      <c r="BZ398" s="3">
        <f t="shared" si="553"/>
        <v>39.999999999999993</v>
      </c>
      <c r="CA398" s="3">
        <f t="shared" si="543"/>
        <v>0</v>
      </c>
      <c r="CB398" s="3">
        <f t="shared" si="544"/>
        <v>-1</v>
      </c>
      <c r="CC398" s="3">
        <f t="shared" si="545"/>
        <v>-100</v>
      </c>
      <c r="CD398" s="3">
        <f t="shared" si="546"/>
        <v>1</v>
      </c>
      <c r="CE398" s="3">
        <f t="shared" si="547"/>
        <v>1</v>
      </c>
      <c r="CF398" s="3">
        <f t="shared" si="554"/>
        <v>2</v>
      </c>
      <c r="CG398" s="16" t="str">
        <f t="shared" si="555"/>
        <v>BackCasa</v>
      </c>
      <c r="CI398" s="12">
        <f t="shared" si="556"/>
        <v>1</v>
      </c>
      <c r="CJ398" s="12">
        <f t="shared" si="557"/>
        <v>0</v>
      </c>
      <c r="CK398" s="12">
        <f t="shared" si="558"/>
        <v>1</v>
      </c>
      <c r="CL398" s="12" t="str">
        <f t="shared" si="559"/>
        <v/>
      </c>
      <c r="CM398" s="12">
        <f t="shared" si="548"/>
        <v>1</v>
      </c>
      <c r="CN398" s="12">
        <f t="shared" si="549"/>
        <v>1</v>
      </c>
      <c r="CO398" s="12">
        <f t="shared" si="560"/>
        <v>2</v>
      </c>
      <c r="CP398" s="12" t="str">
        <f t="shared" si="561"/>
        <v>Under2.5</v>
      </c>
    </row>
    <row r="399" spans="1:94" x14ac:dyDescent="0.25">
      <c r="A399" t="s">
        <v>127</v>
      </c>
      <c r="B399" t="s">
        <v>276</v>
      </c>
      <c r="C399" t="s">
        <v>136</v>
      </c>
      <c r="D399" t="s">
        <v>21</v>
      </c>
      <c r="E399" t="s">
        <v>12</v>
      </c>
      <c r="F399" s="3">
        <v>0</v>
      </c>
      <c r="G399" s="3">
        <v>2</v>
      </c>
      <c r="H399" s="3" t="str">
        <f t="shared" si="550"/>
        <v>A</v>
      </c>
      <c r="I399" s="3">
        <v>4.5</v>
      </c>
      <c r="J399" s="3">
        <v>4</v>
      </c>
      <c r="K399" s="3">
        <v>1.73</v>
      </c>
      <c r="L399" s="3">
        <v>1.73</v>
      </c>
      <c r="M399" s="3">
        <v>2.1</v>
      </c>
      <c r="N399" s="3">
        <f t="shared" si="482"/>
        <v>2</v>
      </c>
      <c r="O399" s="3">
        <f t="shared" si="483"/>
        <v>5.025690430314711E-2</v>
      </c>
      <c r="P399" s="3">
        <f t="shared" si="484"/>
        <v>5.4225158271401064E-2</v>
      </c>
      <c r="Q399" s="3">
        <f t="shared" si="485"/>
        <v>4.726156069364162</v>
      </c>
      <c r="R399" s="3">
        <f t="shared" si="486"/>
        <v>4.2010276172125884</v>
      </c>
      <c r="S399" s="3">
        <f t="shared" si="487"/>
        <v>1.8169444444444445</v>
      </c>
      <c r="T399" s="3">
        <f t="shared" si="488"/>
        <v>1.8169444444444445</v>
      </c>
      <c r="U399" s="3">
        <f t="shared" si="489"/>
        <v>2.2055394990366088</v>
      </c>
      <c r="V399" s="4">
        <f t="shared" si="490"/>
        <v>0.22222222222222221</v>
      </c>
      <c r="W399" s="4">
        <f t="shared" si="491"/>
        <v>0.25</v>
      </c>
      <c r="X399" s="4">
        <f t="shared" si="492"/>
        <v>0.5780346820809249</v>
      </c>
      <c r="Y399" s="4">
        <f t="shared" si="493"/>
        <v>0.5780346820809249</v>
      </c>
      <c r="Z399" s="4">
        <f t="shared" si="494"/>
        <v>0.47619047619047616</v>
      </c>
      <c r="AA399" s="4">
        <f t="shared" si="495"/>
        <v>1.125</v>
      </c>
      <c r="AB399" s="4">
        <f t="shared" si="496"/>
        <v>2.601156069364162</v>
      </c>
      <c r="AC399" s="4">
        <f t="shared" si="497"/>
        <v>0.88888888888888884</v>
      </c>
      <c r="AD399" s="4">
        <f t="shared" si="498"/>
        <v>2.3121387283236996</v>
      </c>
      <c r="AE399" s="4">
        <f t="shared" si="499"/>
        <v>0.38444444444444442</v>
      </c>
      <c r="AF399" s="4">
        <f t="shared" si="500"/>
        <v>0.4325</v>
      </c>
      <c r="AG399" s="4">
        <f t="shared" si="501"/>
        <v>0.82380952380952377</v>
      </c>
      <c r="AH399" s="4">
        <f t="shared" si="502"/>
        <v>1.2138728323699424</v>
      </c>
      <c r="AI399" s="4">
        <f t="shared" si="503"/>
        <v>2.9092116249197177</v>
      </c>
      <c r="AJ399" s="4">
        <f t="shared" si="504"/>
        <v>0.52512845215157355</v>
      </c>
      <c r="AK399" s="4">
        <f t="shared" si="505"/>
        <v>2.3840831727681442</v>
      </c>
      <c r="AL399" s="4">
        <f t="shared" si="506"/>
        <v>-0.38859505459216437</v>
      </c>
      <c r="AM399" s="4">
        <f t="shared" si="507"/>
        <v>0.38859505459216437</v>
      </c>
      <c r="AN399" s="4">
        <f t="shared" si="508"/>
        <v>1.4546058124598589</v>
      </c>
      <c r="AO399" s="4">
        <f t="shared" si="509"/>
        <v>0.26256422607578678</v>
      </c>
      <c r="AP399" s="4">
        <f t="shared" si="510"/>
        <v>1.1920415863840721</v>
      </c>
      <c r="AQ399" s="4">
        <f t="shared" si="511"/>
        <v>-0.19429752729608218</v>
      </c>
      <c r="AR399" s="4">
        <f t="shared" si="512"/>
        <v>0.19429752729608218</v>
      </c>
      <c r="AS399" s="4">
        <f t="shared" si="513"/>
        <v>0.96852835228289635</v>
      </c>
      <c r="AT399" s="4">
        <f t="shared" si="514"/>
        <v>0.2567684152749875</v>
      </c>
      <c r="AU399" s="4">
        <f t="shared" si="515"/>
        <v>0.87278360122135157</v>
      </c>
      <c r="AV399" s="4">
        <f t="shared" si="516"/>
        <v>-0.19190644856837349</v>
      </c>
      <c r="AW399" s="4">
        <f t="shared" si="517"/>
        <v>0.19190644856837349</v>
      </c>
      <c r="AX399" s="4">
        <f t="shared" si="518"/>
        <v>174.33510341092133</v>
      </c>
      <c r="AY399" s="4">
        <f t="shared" si="519"/>
        <v>46.21831474949775</v>
      </c>
      <c r="AZ399" s="4">
        <f t="shared" si="520"/>
        <v>157.10104821984328</v>
      </c>
      <c r="BA399" s="4">
        <f t="shared" si="521"/>
        <v>-34.543160742307229</v>
      </c>
      <c r="BB399" s="4">
        <f t="shared" si="522"/>
        <v>34.543160742307229</v>
      </c>
      <c r="BC399" s="4">
        <f t="shared" si="523"/>
        <v>1.601156069364162</v>
      </c>
      <c r="BD399" s="4">
        <f t="shared" si="524"/>
        <v>0.125</v>
      </c>
      <c r="BE399" s="4">
        <f t="shared" si="525"/>
        <v>1.3121387283236996</v>
      </c>
      <c r="BF399" s="4">
        <f t="shared" si="526"/>
        <v>-0.17619047619047618</v>
      </c>
      <c r="BG399" s="4">
        <f t="shared" si="527"/>
        <v>0.21387283236994217</v>
      </c>
      <c r="BH399" s="4">
        <f t="shared" si="528"/>
        <v>1.5504367526874137</v>
      </c>
      <c r="BI399" s="4">
        <f t="shared" si="529"/>
        <v>3.5813760436737319</v>
      </c>
      <c r="BJ399" s="4">
        <f t="shared" si="530"/>
        <v>0.43291649181217912</v>
      </c>
      <c r="BK399" s="4">
        <f t="shared" si="531"/>
        <v>0.27477819823767607</v>
      </c>
      <c r="BL399" s="4">
        <f t="shared" si="532"/>
        <v>2.0112419717405268</v>
      </c>
      <c r="BM399" s="4">
        <f t="shared" si="533"/>
        <v>0.13662115354518148</v>
      </c>
      <c r="BN399" s="3">
        <f t="shared" si="534"/>
        <v>0</v>
      </c>
      <c r="BO399" s="3">
        <v>100</v>
      </c>
      <c r="BP399" s="3">
        <f t="shared" si="535"/>
        <v>-1</v>
      </c>
      <c r="BQ399" s="3">
        <f t="shared" si="536"/>
        <v>-100</v>
      </c>
      <c r="BR399" s="3">
        <f t="shared" si="537"/>
        <v>1</v>
      </c>
      <c r="BS399" s="3">
        <f t="shared" si="538"/>
        <v>0.73</v>
      </c>
      <c r="BT399" s="3">
        <f t="shared" si="551"/>
        <v>73</v>
      </c>
      <c r="BU399" s="3">
        <f t="shared" si="539"/>
        <v>0</v>
      </c>
      <c r="BV399" s="3">
        <f t="shared" si="540"/>
        <v>-1</v>
      </c>
      <c r="BW399" s="3">
        <f t="shared" si="552"/>
        <v>-100</v>
      </c>
      <c r="BX399" s="3">
        <f t="shared" si="541"/>
        <v>0</v>
      </c>
      <c r="BY399" s="3">
        <f t="shared" si="542"/>
        <v>-1</v>
      </c>
      <c r="BZ399" s="3">
        <f t="shared" si="553"/>
        <v>-100</v>
      </c>
      <c r="CA399" s="3">
        <f t="shared" si="543"/>
        <v>1</v>
      </c>
      <c r="CB399" s="3">
        <f t="shared" si="544"/>
        <v>1.1000000000000001</v>
      </c>
      <c r="CC399" s="3">
        <f t="shared" si="545"/>
        <v>110.00000000000001</v>
      </c>
      <c r="CD399" s="3">
        <f t="shared" si="546"/>
        <v>1</v>
      </c>
      <c r="CE399" s="3">
        <f t="shared" si="547"/>
        <v>0</v>
      </c>
      <c r="CF399" s="3">
        <f t="shared" si="554"/>
        <v>1</v>
      </c>
      <c r="CG399" s="16" t="str">
        <f t="shared" si="555"/>
        <v/>
      </c>
      <c r="CI399" s="12">
        <f t="shared" si="556"/>
        <v>1</v>
      </c>
      <c r="CJ399" s="12">
        <f t="shared" si="557"/>
        <v>1</v>
      </c>
      <c r="CK399" s="12">
        <f t="shared" si="558"/>
        <v>2</v>
      </c>
      <c r="CL399" s="12" t="str">
        <f t="shared" si="559"/>
        <v>Over2.5</v>
      </c>
      <c r="CM399" s="12">
        <f t="shared" si="548"/>
        <v>1</v>
      </c>
      <c r="CN399" s="12">
        <f t="shared" si="549"/>
        <v>0</v>
      </c>
      <c r="CO399" s="12">
        <f t="shared" si="560"/>
        <v>1</v>
      </c>
      <c r="CP399" s="12" t="str">
        <f t="shared" si="561"/>
        <v/>
      </c>
    </row>
    <row r="400" spans="1:94" x14ac:dyDescent="0.25">
      <c r="A400" t="s">
        <v>127</v>
      </c>
      <c r="B400" t="s">
        <v>277</v>
      </c>
      <c r="C400" t="s">
        <v>138</v>
      </c>
      <c r="D400" t="s">
        <v>13</v>
      </c>
      <c r="E400" t="s">
        <v>20</v>
      </c>
      <c r="F400" s="3">
        <v>1</v>
      </c>
      <c r="G400" s="3">
        <v>1</v>
      </c>
      <c r="H400" s="3" t="str">
        <f t="shared" si="550"/>
        <v>D</v>
      </c>
      <c r="I400" s="3">
        <v>2.5499999999999998</v>
      </c>
      <c r="J400" s="3">
        <v>3.6</v>
      </c>
      <c r="K400" s="3">
        <v>2.6</v>
      </c>
      <c r="L400" s="3">
        <v>1.57</v>
      </c>
      <c r="M400" s="3">
        <v>2.38</v>
      </c>
      <c r="N400" s="3">
        <f t="shared" si="482"/>
        <v>2</v>
      </c>
      <c r="O400" s="3">
        <f t="shared" si="483"/>
        <v>5.4550025138260461E-2</v>
      </c>
      <c r="P400" s="3">
        <f t="shared" si="484"/>
        <v>5.7110742386126456E-2</v>
      </c>
      <c r="Q400" s="3">
        <f t="shared" si="485"/>
        <v>2.6891025641025639</v>
      </c>
      <c r="R400" s="3">
        <f t="shared" si="486"/>
        <v>3.7963800904977378</v>
      </c>
      <c r="S400" s="3">
        <f t="shared" si="487"/>
        <v>2.7418300653594772</v>
      </c>
      <c r="T400" s="3">
        <f t="shared" si="488"/>
        <v>1.655643539467069</v>
      </c>
      <c r="U400" s="3">
        <f t="shared" si="489"/>
        <v>2.5098290598290598</v>
      </c>
      <c r="V400" s="4">
        <f t="shared" si="490"/>
        <v>0.39215686274509809</v>
      </c>
      <c r="W400" s="4">
        <f t="shared" si="491"/>
        <v>0.27777777777777779</v>
      </c>
      <c r="X400" s="4">
        <f t="shared" si="492"/>
        <v>0.38461538461538458</v>
      </c>
      <c r="Y400" s="4">
        <f t="shared" si="493"/>
        <v>0.63694267515923564</v>
      </c>
      <c r="Z400" s="4">
        <f t="shared" si="494"/>
        <v>0.42016806722689076</v>
      </c>
      <c r="AA400" s="4">
        <f t="shared" si="495"/>
        <v>0.70833333333333326</v>
      </c>
      <c r="AB400" s="4">
        <f t="shared" si="496"/>
        <v>0.98076923076923062</v>
      </c>
      <c r="AC400" s="4">
        <f t="shared" si="497"/>
        <v>1.411764705882353</v>
      </c>
      <c r="AD400" s="4">
        <f t="shared" si="498"/>
        <v>1.3846153846153846</v>
      </c>
      <c r="AE400" s="4">
        <f t="shared" si="499"/>
        <v>1.0196078431372551</v>
      </c>
      <c r="AF400" s="4">
        <f t="shared" si="500"/>
        <v>0.72222222222222221</v>
      </c>
      <c r="AG400" s="4">
        <f t="shared" si="501"/>
        <v>0.65966386554621859</v>
      </c>
      <c r="AH400" s="4">
        <f t="shared" si="502"/>
        <v>1.5159235668789808</v>
      </c>
      <c r="AI400" s="4">
        <f t="shared" si="503"/>
        <v>-5.2727501256913278E-2</v>
      </c>
      <c r="AJ400" s="4">
        <f t="shared" si="504"/>
        <v>-1.107277526395174</v>
      </c>
      <c r="AK400" s="4">
        <f t="shared" si="505"/>
        <v>1.0545500251382607</v>
      </c>
      <c r="AL400" s="4">
        <f t="shared" si="506"/>
        <v>-0.8541855203619908</v>
      </c>
      <c r="AM400" s="4">
        <f t="shared" si="507"/>
        <v>0.8541855203619908</v>
      </c>
      <c r="AN400" s="4">
        <f t="shared" si="508"/>
        <v>-2.6363750628456639E-2</v>
      </c>
      <c r="AO400" s="4">
        <f t="shared" si="509"/>
        <v>-0.55363876319758698</v>
      </c>
      <c r="AP400" s="4">
        <f t="shared" si="510"/>
        <v>0.52727501256913034</v>
      </c>
      <c r="AQ400" s="4">
        <f t="shared" si="511"/>
        <v>-0.4270927601809954</v>
      </c>
      <c r="AR400" s="4">
        <f t="shared" si="512"/>
        <v>0.4270927601809954</v>
      </c>
      <c r="AS400" s="4">
        <f t="shared" si="513"/>
        <v>-2.63576451560977E-2</v>
      </c>
      <c r="AT400" s="4">
        <f t="shared" si="514"/>
        <v>-0.50563259389370718</v>
      </c>
      <c r="AU400" s="4">
        <f t="shared" si="515"/>
        <v>0.48522878072437231</v>
      </c>
      <c r="AV400" s="4">
        <f t="shared" si="516"/>
        <v>-0.40364189792336336</v>
      </c>
      <c r="AW400" s="4">
        <f t="shared" si="517"/>
        <v>0.40364189792336336</v>
      </c>
      <c r="AX400" s="4">
        <f t="shared" si="518"/>
        <v>-4.7443761280975858</v>
      </c>
      <c r="AY400" s="4">
        <f t="shared" si="519"/>
        <v>-91.013866900867299</v>
      </c>
      <c r="AZ400" s="4">
        <f t="shared" si="520"/>
        <v>87.341180530387021</v>
      </c>
      <c r="BA400" s="4">
        <f t="shared" si="521"/>
        <v>-72.655541626205405</v>
      </c>
      <c r="BB400" s="4">
        <f t="shared" si="522"/>
        <v>72.655541626205405</v>
      </c>
      <c r="BC400" s="4">
        <f t="shared" si="523"/>
        <v>-1.9230769230769326E-2</v>
      </c>
      <c r="BD400" s="4">
        <f t="shared" si="524"/>
        <v>-0.2916666666666668</v>
      </c>
      <c r="BE400" s="4">
        <f t="shared" si="525"/>
        <v>0.38461538461538469</v>
      </c>
      <c r="BF400" s="4">
        <f t="shared" si="526"/>
        <v>-0.34033613445378147</v>
      </c>
      <c r="BG400" s="4">
        <f t="shared" si="527"/>
        <v>0.51592356687898078</v>
      </c>
      <c r="BH400" s="4">
        <f t="shared" si="528"/>
        <v>0.62462248136610454</v>
      </c>
      <c r="BI400" s="4">
        <f t="shared" si="529"/>
        <v>3.0757709066532599</v>
      </c>
      <c r="BJ400" s="4">
        <f t="shared" si="530"/>
        <v>0.20307835021619181</v>
      </c>
      <c r="BK400" s="4">
        <f t="shared" si="531"/>
        <v>0.60400037383932437</v>
      </c>
      <c r="BL400" s="4">
        <f t="shared" si="532"/>
        <v>2.0827362996480643</v>
      </c>
      <c r="BM400" s="4">
        <f t="shared" si="533"/>
        <v>0.29000328747397686</v>
      </c>
      <c r="BN400" s="3">
        <f t="shared" si="534"/>
        <v>0</v>
      </c>
      <c r="BO400" s="3">
        <v>100</v>
      </c>
      <c r="BP400" s="3">
        <f t="shared" si="535"/>
        <v>-1</v>
      </c>
      <c r="BQ400" s="3">
        <f t="shared" si="536"/>
        <v>-100</v>
      </c>
      <c r="BR400" s="3">
        <f t="shared" si="537"/>
        <v>0</v>
      </c>
      <c r="BS400" s="3">
        <f t="shared" si="538"/>
        <v>-1</v>
      </c>
      <c r="BT400" s="3">
        <f t="shared" si="551"/>
        <v>-100</v>
      </c>
      <c r="BU400" s="3">
        <f t="shared" si="539"/>
        <v>1</v>
      </c>
      <c r="BV400" s="3">
        <f t="shared" si="540"/>
        <v>2.6</v>
      </c>
      <c r="BW400" s="3">
        <f t="shared" si="552"/>
        <v>260</v>
      </c>
      <c r="BX400" s="3">
        <f t="shared" si="541"/>
        <v>0</v>
      </c>
      <c r="BY400" s="3">
        <f t="shared" si="542"/>
        <v>-1</v>
      </c>
      <c r="BZ400" s="3">
        <f t="shared" si="553"/>
        <v>-100</v>
      </c>
      <c r="CA400" s="3">
        <f t="shared" si="543"/>
        <v>1</v>
      </c>
      <c r="CB400" s="3">
        <f t="shared" si="544"/>
        <v>1.38</v>
      </c>
      <c r="CC400" s="3">
        <f t="shared" si="545"/>
        <v>138</v>
      </c>
      <c r="CD400" s="3">
        <f t="shared" si="546"/>
        <v>1</v>
      </c>
      <c r="CE400" s="3">
        <f t="shared" si="547"/>
        <v>0</v>
      </c>
      <c r="CF400" s="3">
        <f t="shared" si="554"/>
        <v>1</v>
      </c>
      <c r="CG400" s="16" t="str">
        <f t="shared" si="555"/>
        <v/>
      </c>
      <c r="CI400" s="12">
        <f t="shared" si="556"/>
        <v>1</v>
      </c>
      <c r="CJ400" s="12">
        <f t="shared" si="557"/>
        <v>0</v>
      </c>
      <c r="CK400" s="12">
        <f t="shared" si="558"/>
        <v>1</v>
      </c>
      <c r="CL400" s="12" t="str">
        <f t="shared" si="559"/>
        <v/>
      </c>
      <c r="CM400" s="12">
        <f t="shared" si="548"/>
        <v>1</v>
      </c>
      <c r="CN400" s="12">
        <f t="shared" si="549"/>
        <v>0</v>
      </c>
      <c r="CO400" s="12">
        <f t="shared" si="560"/>
        <v>1</v>
      </c>
      <c r="CP400" s="12" t="str">
        <f t="shared" si="561"/>
        <v/>
      </c>
    </row>
    <row r="401" spans="1:94" x14ac:dyDescent="0.25">
      <c r="A401" t="s">
        <v>127</v>
      </c>
      <c r="B401" t="s">
        <v>277</v>
      </c>
      <c r="C401" t="s">
        <v>138</v>
      </c>
      <c r="D401" t="s">
        <v>26</v>
      </c>
      <c r="E401" t="s">
        <v>24</v>
      </c>
      <c r="F401" s="3">
        <v>2</v>
      </c>
      <c r="G401" s="3">
        <v>6</v>
      </c>
      <c r="H401" s="3" t="str">
        <f t="shared" si="550"/>
        <v>A</v>
      </c>
      <c r="I401" s="3">
        <v>3.75</v>
      </c>
      <c r="J401" s="3">
        <v>3.8</v>
      </c>
      <c r="K401" s="3">
        <v>1.9</v>
      </c>
      <c r="L401" s="3">
        <v>1.57</v>
      </c>
      <c r="M401" s="3">
        <v>2.38</v>
      </c>
      <c r="N401" s="3">
        <f t="shared" si="482"/>
        <v>8</v>
      </c>
      <c r="O401" s="3">
        <f t="shared" si="483"/>
        <v>5.6140350877192935E-2</v>
      </c>
      <c r="P401" s="3">
        <f t="shared" si="484"/>
        <v>5.7110742386126456E-2</v>
      </c>
      <c r="Q401" s="3">
        <f t="shared" si="485"/>
        <v>3.9605263157894735</v>
      </c>
      <c r="R401" s="3">
        <f t="shared" si="486"/>
        <v>4.0133333333333328</v>
      </c>
      <c r="S401" s="3">
        <f t="shared" si="487"/>
        <v>2.0066666666666664</v>
      </c>
      <c r="T401" s="3">
        <f t="shared" si="488"/>
        <v>1.658140350877193</v>
      </c>
      <c r="U401" s="3">
        <f t="shared" si="489"/>
        <v>2.513614035087719</v>
      </c>
      <c r="V401" s="4">
        <f t="shared" si="490"/>
        <v>0.26666666666666666</v>
      </c>
      <c r="W401" s="4">
        <f t="shared" si="491"/>
        <v>0.26315789473684209</v>
      </c>
      <c r="X401" s="4">
        <f t="shared" si="492"/>
        <v>0.52631578947368418</v>
      </c>
      <c r="Y401" s="4">
        <f t="shared" si="493"/>
        <v>0.63694267515923564</v>
      </c>
      <c r="Z401" s="4">
        <f t="shared" si="494"/>
        <v>0.42016806722689076</v>
      </c>
      <c r="AA401" s="4">
        <f t="shared" si="495"/>
        <v>0.98684210526315796</v>
      </c>
      <c r="AB401" s="4">
        <f t="shared" si="496"/>
        <v>1.9736842105263159</v>
      </c>
      <c r="AC401" s="4">
        <f t="shared" si="497"/>
        <v>1.0133333333333332</v>
      </c>
      <c r="AD401" s="4">
        <f t="shared" si="498"/>
        <v>2</v>
      </c>
      <c r="AE401" s="4">
        <f t="shared" si="499"/>
        <v>0.5066666666666666</v>
      </c>
      <c r="AF401" s="4">
        <f t="shared" si="500"/>
        <v>0.5</v>
      </c>
      <c r="AG401" s="4">
        <f t="shared" si="501"/>
        <v>0.65966386554621859</v>
      </c>
      <c r="AH401" s="4">
        <f t="shared" si="502"/>
        <v>1.5159235668789808</v>
      </c>
      <c r="AI401" s="4">
        <f t="shared" si="503"/>
        <v>1.9538596491228071</v>
      </c>
      <c r="AJ401" s="4">
        <f t="shared" si="504"/>
        <v>-5.2807017543859303E-2</v>
      </c>
      <c r="AK401" s="4">
        <f t="shared" si="505"/>
        <v>2.0066666666666664</v>
      </c>
      <c r="AL401" s="4">
        <f t="shared" si="506"/>
        <v>-0.85547368421052594</v>
      </c>
      <c r="AM401" s="4">
        <f t="shared" si="507"/>
        <v>0.85547368421052594</v>
      </c>
      <c r="AN401" s="4">
        <f t="shared" si="508"/>
        <v>0.97692982456140354</v>
      </c>
      <c r="AO401" s="4">
        <f t="shared" si="509"/>
        <v>-2.6403508771929651E-2</v>
      </c>
      <c r="AP401" s="4">
        <f t="shared" si="510"/>
        <v>1.0033333333333332</v>
      </c>
      <c r="AQ401" s="4">
        <f t="shared" si="511"/>
        <v>-0.42773684210526297</v>
      </c>
      <c r="AR401" s="4">
        <f t="shared" si="512"/>
        <v>0.42773684210526297</v>
      </c>
      <c r="AS401" s="4">
        <f t="shared" si="513"/>
        <v>0.77372899437029496</v>
      </c>
      <c r="AT401" s="4">
        <f t="shared" si="514"/>
        <v>-2.639737564333558E-2</v>
      </c>
      <c r="AU401" s="4">
        <f t="shared" si="515"/>
        <v>0.78706205537274665</v>
      </c>
      <c r="AV401" s="4">
        <f t="shared" si="516"/>
        <v>-0.40418649160786874</v>
      </c>
      <c r="AW401" s="4">
        <f t="shared" si="517"/>
        <v>0.40418649160786874</v>
      </c>
      <c r="AX401" s="4">
        <f t="shared" si="518"/>
        <v>139.27121898665311</v>
      </c>
      <c r="AY401" s="4">
        <f t="shared" si="519"/>
        <v>-4.7515276158004047</v>
      </c>
      <c r="AZ401" s="4">
        <f t="shared" si="520"/>
        <v>141.67116996709439</v>
      </c>
      <c r="BA401" s="4">
        <f t="shared" si="521"/>
        <v>-72.753568489416381</v>
      </c>
      <c r="BB401" s="4">
        <f t="shared" si="522"/>
        <v>72.753568489416381</v>
      </c>
      <c r="BC401" s="4">
        <f t="shared" si="523"/>
        <v>0.97368421052631593</v>
      </c>
      <c r="BD401" s="4">
        <f t="shared" si="524"/>
        <v>-1.3157894736842021E-2</v>
      </c>
      <c r="BE401" s="4">
        <f t="shared" si="525"/>
        <v>1</v>
      </c>
      <c r="BF401" s="4">
        <f t="shared" si="526"/>
        <v>-0.34033613445378141</v>
      </c>
      <c r="BG401" s="4">
        <f t="shared" si="527"/>
        <v>0.51592356687898067</v>
      </c>
      <c r="BH401" s="4">
        <f t="shared" si="528"/>
        <v>1.1436103080947417</v>
      </c>
      <c r="BI401" s="4">
        <f t="shared" si="529"/>
        <v>3.3268421052631574</v>
      </c>
      <c r="BJ401" s="4">
        <f t="shared" si="530"/>
        <v>0.34375250520171013</v>
      </c>
      <c r="BK401" s="4">
        <f t="shared" si="531"/>
        <v>0.60491124323190348</v>
      </c>
      <c r="BL401" s="4">
        <f t="shared" si="532"/>
        <v>2.0858771929824558</v>
      </c>
      <c r="BM401" s="4">
        <f t="shared" si="533"/>
        <v>0.29000328747397708</v>
      </c>
      <c r="BN401" s="3">
        <f t="shared" si="534"/>
        <v>0</v>
      </c>
      <c r="BO401" s="3">
        <v>100</v>
      </c>
      <c r="BP401" s="3">
        <f t="shared" si="535"/>
        <v>-1</v>
      </c>
      <c r="BQ401" s="3">
        <f t="shared" si="536"/>
        <v>-100</v>
      </c>
      <c r="BR401" s="3">
        <f t="shared" si="537"/>
        <v>1</v>
      </c>
      <c r="BS401" s="3">
        <f t="shared" si="538"/>
        <v>0.89999999999999991</v>
      </c>
      <c r="BT401" s="3">
        <f t="shared" si="551"/>
        <v>89.999999999999986</v>
      </c>
      <c r="BU401" s="3">
        <f t="shared" si="539"/>
        <v>0</v>
      </c>
      <c r="BV401" s="3">
        <f t="shared" si="540"/>
        <v>-1</v>
      </c>
      <c r="BW401" s="3">
        <f t="shared" si="552"/>
        <v>-100</v>
      </c>
      <c r="BX401" s="3">
        <f t="shared" si="541"/>
        <v>1</v>
      </c>
      <c r="BY401" s="3">
        <f t="shared" si="542"/>
        <v>0.57000000000000006</v>
      </c>
      <c r="BZ401" s="3">
        <f t="shared" si="553"/>
        <v>57.000000000000007</v>
      </c>
      <c r="CA401" s="3">
        <f t="shared" si="543"/>
        <v>0</v>
      </c>
      <c r="CB401" s="3">
        <f t="shared" si="544"/>
        <v>-1</v>
      </c>
      <c r="CC401" s="3">
        <f t="shared" si="545"/>
        <v>-100</v>
      </c>
      <c r="CD401" s="3">
        <f t="shared" si="546"/>
        <v>1</v>
      </c>
      <c r="CE401" s="3">
        <f t="shared" si="547"/>
        <v>0</v>
      </c>
      <c r="CF401" s="3">
        <f t="shared" si="554"/>
        <v>1</v>
      </c>
      <c r="CG401" s="16" t="str">
        <f t="shared" si="555"/>
        <v/>
      </c>
      <c r="CI401" s="12">
        <f t="shared" si="556"/>
        <v>1</v>
      </c>
      <c r="CJ401" s="12">
        <f t="shared" si="557"/>
        <v>1</v>
      </c>
      <c r="CK401" s="12">
        <f t="shared" si="558"/>
        <v>2</v>
      </c>
      <c r="CL401" s="12" t="str">
        <f t="shared" si="559"/>
        <v>Over2.5</v>
      </c>
      <c r="CM401" s="12">
        <f t="shared" si="548"/>
        <v>1</v>
      </c>
      <c r="CN401" s="12">
        <f t="shared" si="549"/>
        <v>0</v>
      </c>
      <c r="CO401" s="12">
        <f t="shared" si="560"/>
        <v>1</v>
      </c>
      <c r="CP401" s="12" t="str">
        <f t="shared" si="561"/>
        <v/>
      </c>
    </row>
    <row r="402" spans="1:94" x14ac:dyDescent="0.25">
      <c r="A402" t="s">
        <v>127</v>
      </c>
      <c r="B402" t="s">
        <v>277</v>
      </c>
      <c r="C402" t="s">
        <v>139</v>
      </c>
      <c r="D402" t="s">
        <v>25</v>
      </c>
      <c r="E402" t="s">
        <v>22</v>
      </c>
      <c r="F402" s="3">
        <v>2</v>
      </c>
      <c r="G402" s="3">
        <v>0</v>
      </c>
      <c r="H402" s="3" t="str">
        <f t="shared" si="550"/>
        <v>H</v>
      </c>
      <c r="I402" s="3">
        <v>1.2</v>
      </c>
      <c r="J402" s="3">
        <v>7</v>
      </c>
      <c r="K402" s="3">
        <v>13</v>
      </c>
      <c r="L402" s="3">
        <v>1.3</v>
      </c>
      <c r="M402" s="3">
        <v>3.5</v>
      </c>
      <c r="N402" s="3">
        <f t="shared" si="482"/>
        <v>2</v>
      </c>
      <c r="O402" s="3">
        <f t="shared" si="483"/>
        <v>5.3113553113553147E-2</v>
      </c>
      <c r="P402" s="3">
        <f t="shared" si="484"/>
        <v>5.4945054945054861E-2</v>
      </c>
      <c r="Q402" s="3">
        <f t="shared" si="485"/>
        <v>1.2637362637362637</v>
      </c>
      <c r="R402" s="3">
        <f t="shared" si="486"/>
        <v>7.3717948717948723</v>
      </c>
      <c r="S402" s="3">
        <f t="shared" si="487"/>
        <v>13.690476190476192</v>
      </c>
      <c r="T402" s="3">
        <f t="shared" si="488"/>
        <v>1.3690476190476191</v>
      </c>
      <c r="U402" s="3">
        <f t="shared" si="489"/>
        <v>3.6858974358974361</v>
      </c>
      <c r="V402" s="4">
        <f t="shared" si="490"/>
        <v>0.83333333333333337</v>
      </c>
      <c r="W402" s="4">
        <f t="shared" si="491"/>
        <v>0.14285714285714285</v>
      </c>
      <c r="X402" s="4">
        <f t="shared" si="492"/>
        <v>7.6923076923076927E-2</v>
      </c>
      <c r="Y402" s="4">
        <f t="shared" si="493"/>
        <v>0.76923076923076916</v>
      </c>
      <c r="Z402" s="4">
        <f t="shared" si="494"/>
        <v>0.2857142857142857</v>
      </c>
      <c r="AA402" s="4">
        <f t="shared" si="495"/>
        <v>0.17142857142857143</v>
      </c>
      <c r="AB402" s="4">
        <f t="shared" si="496"/>
        <v>9.2307692307692299E-2</v>
      </c>
      <c r="AC402" s="4">
        <f t="shared" si="497"/>
        <v>5.8333333333333339</v>
      </c>
      <c r="AD402" s="4">
        <f t="shared" si="498"/>
        <v>0.53846153846153844</v>
      </c>
      <c r="AE402" s="4">
        <f t="shared" si="499"/>
        <v>10.833333333333334</v>
      </c>
      <c r="AF402" s="4">
        <f t="shared" si="500"/>
        <v>1.8571428571428572</v>
      </c>
      <c r="AG402" s="4">
        <f t="shared" si="501"/>
        <v>0.37142857142857144</v>
      </c>
      <c r="AH402" s="4">
        <f t="shared" si="502"/>
        <v>2.6923076923076921</v>
      </c>
      <c r="AI402" s="4">
        <f t="shared" si="503"/>
        <v>-12.426739926739927</v>
      </c>
      <c r="AJ402" s="4">
        <f t="shared" si="504"/>
        <v>-6.1080586080586086</v>
      </c>
      <c r="AK402" s="4">
        <f t="shared" si="505"/>
        <v>-6.3186813186813193</v>
      </c>
      <c r="AL402" s="4">
        <f t="shared" si="506"/>
        <v>-2.3168498168498171</v>
      </c>
      <c r="AM402" s="4">
        <f t="shared" si="507"/>
        <v>2.3168498168498171</v>
      </c>
      <c r="AN402" s="4">
        <f t="shared" si="508"/>
        <v>-6.2133699633699635</v>
      </c>
      <c r="AO402" s="4">
        <f t="shared" si="509"/>
        <v>-3.0540293040293043</v>
      </c>
      <c r="AP402" s="4">
        <f t="shared" si="510"/>
        <v>-3.1593406593406597</v>
      </c>
      <c r="AQ402" s="4">
        <f t="shared" si="511"/>
        <v>-1.1584249084249085</v>
      </c>
      <c r="AR402" s="4">
        <f t="shared" si="512"/>
        <v>1.1584249084249085</v>
      </c>
      <c r="AS402" s="4">
        <f t="shared" si="513"/>
        <v>-1.4112214876433289</v>
      </c>
      <c r="AT402" s="4">
        <f t="shared" si="514"/>
        <v>-1.2543624745767668</v>
      </c>
      <c r="AU402" s="4">
        <f t="shared" si="515"/>
        <v>-1.264251731930099</v>
      </c>
      <c r="AV402" s="4">
        <f t="shared" si="516"/>
        <v>-0.85866516864893916</v>
      </c>
      <c r="AW402" s="4">
        <f t="shared" si="517"/>
        <v>0.85866516864893916</v>
      </c>
      <c r="AX402" s="4">
        <f t="shared" si="518"/>
        <v>-254.01986777579918</v>
      </c>
      <c r="AY402" s="4">
        <f t="shared" si="519"/>
        <v>-225.785245423818</v>
      </c>
      <c r="AZ402" s="4">
        <f t="shared" si="520"/>
        <v>-227.56531174741781</v>
      </c>
      <c r="BA402" s="4">
        <f t="shared" si="521"/>
        <v>-154.55973035680904</v>
      </c>
      <c r="BB402" s="4">
        <f t="shared" si="522"/>
        <v>154.55973035680904</v>
      </c>
      <c r="BC402" s="4">
        <f t="shared" si="523"/>
        <v>-0.90769230769230769</v>
      </c>
      <c r="BD402" s="4">
        <f t="shared" si="524"/>
        <v>-0.82857142857142863</v>
      </c>
      <c r="BE402" s="4">
        <f t="shared" si="525"/>
        <v>-0.46153846153846156</v>
      </c>
      <c r="BF402" s="4">
        <f t="shared" si="526"/>
        <v>-0.62857142857142856</v>
      </c>
      <c r="BG402" s="4">
        <f t="shared" si="527"/>
        <v>1.6923076923076925</v>
      </c>
      <c r="BH402" s="4">
        <f t="shared" si="528"/>
        <v>6.2136674459528232</v>
      </c>
      <c r="BI402" s="4">
        <f t="shared" si="529"/>
        <v>7.4420024420024431</v>
      </c>
      <c r="BJ402" s="4">
        <f t="shared" si="530"/>
        <v>0.83494563383681075</v>
      </c>
      <c r="BK402" s="4">
        <f t="shared" si="531"/>
        <v>1.6382602164853175</v>
      </c>
      <c r="BL402" s="4">
        <f t="shared" si="532"/>
        <v>2.5274725274725274</v>
      </c>
      <c r="BM402" s="4">
        <f t="shared" si="533"/>
        <v>0.6481812160876691</v>
      </c>
      <c r="BN402" s="3">
        <f t="shared" si="534"/>
        <v>1</v>
      </c>
      <c r="BO402" s="3">
        <v>100</v>
      </c>
      <c r="BP402" s="3">
        <f t="shared" si="535"/>
        <v>0.19999999999999996</v>
      </c>
      <c r="BQ402" s="3">
        <f t="shared" si="536"/>
        <v>19.999999999999996</v>
      </c>
      <c r="BR402" s="3">
        <f t="shared" si="537"/>
        <v>0</v>
      </c>
      <c r="BS402" s="3">
        <f t="shared" si="538"/>
        <v>-1</v>
      </c>
      <c r="BT402" s="3">
        <f t="shared" si="551"/>
        <v>-100</v>
      </c>
      <c r="BU402" s="3">
        <f t="shared" si="539"/>
        <v>0</v>
      </c>
      <c r="BV402" s="3">
        <f t="shared" si="540"/>
        <v>-1</v>
      </c>
      <c r="BW402" s="3">
        <f t="shared" si="552"/>
        <v>-100</v>
      </c>
      <c r="BX402" s="3">
        <f t="shared" si="541"/>
        <v>0</v>
      </c>
      <c r="BY402" s="3">
        <f t="shared" si="542"/>
        <v>-1</v>
      </c>
      <c r="BZ402" s="3">
        <f t="shared" si="553"/>
        <v>-100</v>
      </c>
      <c r="CA402" s="3">
        <f t="shared" si="543"/>
        <v>1</v>
      </c>
      <c r="CB402" s="3">
        <f t="shared" si="544"/>
        <v>2.5</v>
      </c>
      <c r="CC402" s="3">
        <f t="shared" si="545"/>
        <v>250</v>
      </c>
      <c r="CD402" s="3">
        <f t="shared" si="546"/>
        <v>0</v>
      </c>
      <c r="CE402" s="3">
        <f t="shared" si="547"/>
        <v>1</v>
      </c>
      <c r="CF402" s="3">
        <f t="shared" si="554"/>
        <v>1</v>
      </c>
      <c r="CG402" s="16" t="str">
        <f t="shared" si="555"/>
        <v/>
      </c>
      <c r="CI402" s="12">
        <f t="shared" si="556"/>
        <v>1</v>
      </c>
      <c r="CJ402" s="12">
        <f t="shared" si="557"/>
        <v>0</v>
      </c>
      <c r="CK402" s="12">
        <f t="shared" si="558"/>
        <v>1</v>
      </c>
      <c r="CL402" s="12" t="str">
        <f t="shared" si="559"/>
        <v/>
      </c>
      <c r="CM402" s="12">
        <f t="shared" si="548"/>
        <v>1</v>
      </c>
      <c r="CN402" s="12">
        <f t="shared" si="549"/>
        <v>1</v>
      </c>
      <c r="CO402" s="12">
        <f t="shared" si="560"/>
        <v>2</v>
      </c>
      <c r="CP402" s="12" t="str">
        <f t="shared" si="561"/>
        <v>Under2.5</v>
      </c>
    </row>
    <row r="403" spans="1:94" x14ac:dyDescent="0.25">
      <c r="A403" t="s">
        <v>127</v>
      </c>
      <c r="B403" t="s">
        <v>278</v>
      </c>
      <c r="C403" t="s">
        <v>132</v>
      </c>
      <c r="D403" t="s">
        <v>12</v>
      </c>
      <c r="E403" t="s">
        <v>15</v>
      </c>
      <c r="F403" s="3">
        <v>1</v>
      </c>
      <c r="G403" s="3">
        <v>1</v>
      </c>
      <c r="H403" s="3" t="str">
        <f t="shared" si="550"/>
        <v>D</v>
      </c>
      <c r="I403" s="3">
        <v>1.36</v>
      </c>
      <c r="J403" s="3">
        <v>5.25</v>
      </c>
      <c r="K403" s="3">
        <v>7.5</v>
      </c>
      <c r="L403" s="3">
        <v>1.53</v>
      </c>
      <c r="M403" s="3">
        <v>2.5</v>
      </c>
      <c r="N403" s="3">
        <f t="shared" si="482"/>
        <v>2</v>
      </c>
      <c r="O403" s="3">
        <f t="shared" si="483"/>
        <v>5.9103641456582645E-2</v>
      </c>
      <c r="P403" s="3">
        <f t="shared" si="484"/>
        <v>5.3594771241830097E-2</v>
      </c>
      <c r="Q403" s="3">
        <f t="shared" si="485"/>
        <v>1.4403809523809525</v>
      </c>
      <c r="R403" s="3">
        <f t="shared" si="486"/>
        <v>5.5602941176470591</v>
      </c>
      <c r="S403" s="3">
        <f t="shared" si="487"/>
        <v>7.9432773109243699</v>
      </c>
      <c r="T403" s="3">
        <f t="shared" si="488"/>
        <v>1.6204285714285716</v>
      </c>
      <c r="U403" s="3">
        <f t="shared" si="489"/>
        <v>2.6477591036414565</v>
      </c>
      <c r="V403" s="4">
        <f t="shared" si="490"/>
        <v>0.73529411764705876</v>
      </c>
      <c r="W403" s="4">
        <f t="shared" si="491"/>
        <v>0.19047619047619047</v>
      </c>
      <c r="X403" s="4">
        <f t="shared" si="492"/>
        <v>0.13333333333333333</v>
      </c>
      <c r="Y403" s="4">
        <f t="shared" si="493"/>
        <v>0.65359477124183007</v>
      </c>
      <c r="Z403" s="4">
        <f t="shared" si="494"/>
        <v>0.4</v>
      </c>
      <c r="AA403" s="4">
        <f t="shared" si="495"/>
        <v>0.25904761904761908</v>
      </c>
      <c r="AB403" s="4">
        <f t="shared" si="496"/>
        <v>0.18133333333333335</v>
      </c>
      <c r="AC403" s="4">
        <f t="shared" si="497"/>
        <v>3.8602941176470584</v>
      </c>
      <c r="AD403" s="4">
        <f t="shared" si="498"/>
        <v>0.7</v>
      </c>
      <c r="AE403" s="4">
        <f t="shared" si="499"/>
        <v>5.5147058823529411</v>
      </c>
      <c r="AF403" s="4">
        <f t="shared" si="500"/>
        <v>1.4285714285714286</v>
      </c>
      <c r="AG403" s="4">
        <f t="shared" si="501"/>
        <v>0.61199999999999999</v>
      </c>
      <c r="AH403" s="4">
        <f t="shared" si="502"/>
        <v>1.6339869281045751</v>
      </c>
      <c r="AI403" s="4">
        <f t="shared" si="503"/>
        <v>-6.502896358543417</v>
      </c>
      <c r="AJ403" s="4">
        <f t="shared" si="504"/>
        <v>-4.119913165266107</v>
      </c>
      <c r="AK403" s="4">
        <f t="shared" si="505"/>
        <v>-2.3829831932773109</v>
      </c>
      <c r="AL403" s="4">
        <f t="shared" si="506"/>
        <v>-1.027330532212885</v>
      </c>
      <c r="AM403" s="4">
        <f t="shared" si="507"/>
        <v>1.027330532212885</v>
      </c>
      <c r="AN403" s="4">
        <f t="shared" si="508"/>
        <v>-3.2514481792717085</v>
      </c>
      <c r="AO403" s="4">
        <f t="shared" si="509"/>
        <v>-2.0599565826330535</v>
      </c>
      <c r="AP403" s="4">
        <f t="shared" si="510"/>
        <v>-1.1914915966386554</v>
      </c>
      <c r="AQ403" s="4">
        <f t="shared" si="511"/>
        <v>-0.51366526610644248</v>
      </c>
      <c r="AR403" s="4">
        <f t="shared" si="512"/>
        <v>0.51366526610644248</v>
      </c>
      <c r="AS403" s="4">
        <f t="shared" si="513"/>
        <v>-1.2724225921829218</v>
      </c>
      <c r="AT403" s="4">
        <f t="shared" si="514"/>
        <v>-1.1188586511867955</v>
      </c>
      <c r="AU403" s="4">
        <f t="shared" si="515"/>
        <v>-0.87255636161297689</v>
      </c>
      <c r="AV403" s="4">
        <f t="shared" si="516"/>
        <v>-0.47451996168696853</v>
      </c>
      <c r="AW403" s="4">
        <f t="shared" si="517"/>
        <v>0.47451996168696853</v>
      </c>
      <c r="AX403" s="4">
        <f t="shared" si="518"/>
        <v>-229.03606659292589</v>
      </c>
      <c r="AY403" s="4">
        <f t="shared" si="519"/>
        <v>-201.39455721362319</v>
      </c>
      <c r="AZ403" s="4">
        <f t="shared" si="520"/>
        <v>-157.06014509033585</v>
      </c>
      <c r="BA403" s="4">
        <f t="shared" si="521"/>
        <v>-85.413593103654335</v>
      </c>
      <c r="BB403" s="4">
        <f t="shared" si="522"/>
        <v>85.413593103654335</v>
      </c>
      <c r="BC403" s="4">
        <f t="shared" si="523"/>
        <v>-0.81866666666666654</v>
      </c>
      <c r="BD403" s="4">
        <f t="shared" si="524"/>
        <v>-0.74095238095238103</v>
      </c>
      <c r="BE403" s="4">
        <f t="shared" si="525"/>
        <v>-0.3</v>
      </c>
      <c r="BF403" s="4">
        <f t="shared" si="526"/>
        <v>-0.38799999999999996</v>
      </c>
      <c r="BG403" s="4">
        <f t="shared" si="527"/>
        <v>0.63398692810457502</v>
      </c>
      <c r="BH403" s="4">
        <f t="shared" si="528"/>
        <v>3.2898823291705628</v>
      </c>
      <c r="BI403" s="4">
        <f t="shared" si="529"/>
        <v>4.9813174603174604</v>
      </c>
      <c r="BJ403" s="4">
        <f t="shared" si="530"/>
        <v>0.66044422090715293</v>
      </c>
      <c r="BK403" s="4">
        <f t="shared" si="531"/>
        <v>0.72643238584771719</v>
      </c>
      <c r="BL403" s="4">
        <f t="shared" si="532"/>
        <v>2.1340938375350138</v>
      </c>
      <c r="BM403" s="4">
        <f t="shared" si="533"/>
        <v>0.34039383511213511</v>
      </c>
      <c r="BN403" s="3">
        <f t="shared" si="534"/>
        <v>0</v>
      </c>
      <c r="BO403" s="3">
        <v>100</v>
      </c>
      <c r="BP403" s="3">
        <f t="shared" si="535"/>
        <v>-1</v>
      </c>
      <c r="BQ403" s="3">
        <f t="shared" si="536"/>
        <v>-100</v>
      </c>
      <c r="BR403" s="3">
        <f t="shared" si="537"/>
        <v>0</v>
      </c>
      <c r="BS403" s="3">
        <f t="shared" si="538"/>
        <v>-1</v>
      </c>
      <c r="BT403" s="3">
        <f t="shared" si="551"/>
        <v>-100</v>
      </c>
      <c r="BU403" s="3">
        <f t="shared" si="539"/>
        <v>1</v>
      </c>
      <c r="BV403" s="3">
        <f t="shared" si="540"/>
        <v>4.25</v>
      </c>
      <c r="BW403" s="3">
        <f t="shared" si="552"/>
        <v>425</v>
      </c>
      <c r="BX403" s="3">
        <f t="shared" si="541"/>
        <v>0</v>
      </c>
      <c r="BY403" s="3">
        <f t="shared" si="542"/>
        <v>-1</v>
      </c>
      <c r="BZ403" s="3">
        <f t="shared" si="553"/>
        <v>-100</v>
      </c>
      <c r="CA403" s="3">
        <f t="shared" si="543"/>
        <v>1</v>
      </c>
      <c r="CB403" s="3">
        <f t="shared" si="544"/>
        <v>1.5</v>
      </c>
      <c r="CC403" s="3">
        <f t="shared" si="545"/>
        <v>150</v>
      </c>
      <c r="CD403" s="3">
        <f t="shared" si="546"/>
        <v>1</v>
      </c>
      <c r="CE403" s="3">
        <f t="shared" si="547"/>
        <v>1</v>
      </c>
      <c r="CF403" s="3">
        <f t="shared" si="554"/>
        <v>2</v>
      </c>
      <c r="CG403" s="16" t="str">
        <f t="shared" si="555"/>
        <v>BackCasa</v>
      </c>
      <c r="CI403" s="12">
        <f t="shared" si="556"/>
        <v>1</v>
      </c>
      <c r="CJ403" s="12">
        <f t="shared" si="557"/>
        <v>0</v>
      </c>
      <c r="CK403" s="12">
        <f t="shared" si="558"/>
        <v>1</v>
      </c>
      <c r="CL403" s="12" t="str">
        <f t="shared" si="559"/>
        <v/>
      </c>
      <c r="CM403" s="12">
        <f t="shared" si="548"/>
        <v>1</v>
      </c>
      <c r="CN403" s="12">
        <f t="shared" si="549"/>
        <v>1</v>
      </c>
      <c r="CO403" s="12">
        <f t="shared" si="560"/>
        <v>2</v>
      </c>
      <c r="CP403" s="12" t="str">
        <f t="shared" si="561"/>
        <v>Under2.5</v>
      </c>
    </row>
    <row r="404" spans="1:94" x14ac:dyDescent="0.25">
      <c r="A404" t="s">
        <v>127</v>
      </c>
      <c r="B404" t="s">
        <v>278</v>
      </c>
      <c r="C404" t="s">
        <v>134</v>
      </c>
      <c r="D404" t="s">
        <v>22</v>
      </c>
      <c r="E404" t="s">
        <v>29</v>
      </c>
      <c r="F404" s="3">
        <v>3</v>
      </c>
      <c r="G404" s="3">
        <v>1</v>
      </c>
      <c r="H404" s="3" t="str">
        <f t="shared" si="550"/>
        <v>H</v>
      </c>
      <c r="I404" s="3">
        <v>1.8</v>
      </c>
      <c r="J404" s="3">
        <v>3.9</v>
      </c>
      <c r="K404" s="3">
        <v>4.33</v>
      </c>
      <c r="L404" s="3">
        <v>1.8</v>
      </c>
      <c r="M404" s="3">
        <v>2</v>
      </c>
      <c r="N404" s="3">
        <f t="shared" si="482"/>
        <v>4</v>
      </c>
      <c r="O404" s="3">
        <f t="shared" si="483"/>
        <v>4.2912694182902111E-2</v>
      </c>
      <c r="P404" s="3">
        <f t="shared" si="484"/>
        <v>5.555555555555558E-2</v>
      </c>
      <c r="Q404" s="3">
        <f t="shared" si="485"/>
        <v>1.8772428495292239</v>
      </c>
      <c r="R404" s="3">
        <f t="shared" si="486"/>
        <v>4.0673595073133182</v>
      </c>
      <c r="S404" s="3">
        <f t="shared" si="487"/>
        <v>4.5158119658119666</v>
      </c>
      <c r="T404" s="3">
        <f t="shared" si="488"/>
        <v>1.8772428495292239</v>
      </c>
      <c r="U404" s="3">
        <f t="shared" si="489"/>
        <v>2.0858253883658042</v>
      </c>
      <c r="V404" s="4">
        <f t="shared" si="490"/>
        <v>0.55555555555555558</v>
      </c>
      <c r="W404" s="4">
        <f t="shared" si="491"/>
        <v>0.25641025641025644</v>
      </c>
      <c r="X404" s="4">
        <f t="shared" si="492"/>
        <v>0.23094688221709006</v>
      </c>
      <c r="Y404" s="4">
        <f t="shared" si="493"/>
        <v>0.55555555555555558</v>
      </c>
      <c r="Z404" s="4">
        <f t="shared" si="494"/>
        <v>0.5</v>
      </c>
      <c r="AA404" s="4">
        <f t="shared" si="495"/>
        <v>0.46153846153846156</v>
      </c>
      <c r="AB404" s="4">
        <f t="shared" si="496"/>
        <v>0.41570438799076215</v>
      </c>
      <c r="AC404" s="4">
        <f t="shared" si="497"/>
        <v>2.1666666666666665</v>
      </c>
      <c r="AD404" s="4">
        <f t="shared" si="498"/>
        <v>0.90069284064665123</v>
      </c>
      <c r="AE404" s="4">
        <f t="shared" si="499"/>
        <v>2.4055555555555554</v>
      </c>
      <c r="AF404" s="4">
        <f t="shared" si="500"/>
        <v>1.1102564102564103</v>
      </c>
      <c r="AG404" s="4">
        <f t="shared" si="501"/>
        <v>0.9</v>
      </c>
      <c r="AH404" s="4">
        <f t="shared" si="502"/>
        <v>1.1111111111111112</v>
      </c>
      <c r="AI404" s="4">
        <f t="shared" si="503"/>
        <v>-2.6385691162827429</v>
      </c>
      <c r="AJ404" s="4">
        <f t="shared" si="504"/>
        <v>-2.1901166577840945</v>
      </c>
      <c r="AK404" s="4">
        <f t="shared" si="505"/>
        <v>-0.44845245849864845</v>
      </c>
      <c r="AL404" s="4">
        <f t="shared" si="506"/>
        <v>-0.20858253883658029</v>
      </c>
      <c r="AM404" s="4">
        <f t="shared" si="507"/>
        <v>0.20858253883658029</v>
      </c>
      <c r="AN404" s="4">
        <f t="shared" si="508"/>
        <v>-1.3192845581413715</v>
      </c>
      <c r="AO404" s="4">
        <f t="shared" si="509"/>
        <v>-1.0950583288920472</v>
      </c>
      <c r="AP404" s="4">
        <f t="shared" si="510"/>
        <v>-0.22422622924932423</v>
      </c>
      <c r="AQ404" s="4">
        <f t="shared" si="511"/>
        <v>-0.10429126941829014</v>
      </c>
      <c r="AR404" s="4">
        <f t="shared" si="512"/>
        <v>0.10429126941829014</v>
      </c>
      <c r="AS404" s="4">
        <f t="shared" si="513"/>
        <v>-0.92220336618651555</v>
      </c>
      <c r="AT404" s="4">
        <f t="shared" si="514"/>
        <v>-0.83073970667949304</v>
      </c>
      <c r="AU404" s="4">
        <f t="shared" si="515"/>
        <v>-0.22057783427828134</v>
      </c>
      <c r="AV404" s="4">
        <f t="shared" si="516"/>
        <v>-0.10391560411188558</v>
      </c>
      <c r="AW404" s="4">
        <f t="shared" si="517"/>
        <v>0.10391560411188558</v>
      </c>
      <c r="AX404" s="4">
        <f t="shared" si="518"/>
        <v>-165.99660591357281</v>
      </c>
      <c r="AY404" s="4">
        <f t="shared" si="519"/>
        <v>-149.53314720230873</v>
      </c>
      <c r="AZ404" s="4">
        <f t="shared" si="520"/>
        <v>-39.70401017009064</v>
      </c>
      <c r="BA404" s="4">
        <f t="shared" si="521"/>
        <v>-18.704808740139406</v>
      </c>
      <c r="BB404" s="4">
        <f t="shared" si="522"/>
        <v>18.704808740139406</v>
      </c>
      <c r="BC404" s="4">
        <f t="shared" si="523"/>
        <v>-0.58429561200923796</v>
      </c>
      <c r="BD404" s="4">
        <f t="shared" si="524"/>
        <v>-0.53846153846153844</v>
      </c>
      <c r="BE404" s="4">
        <f t="shared" si="525"/>
        <v>-9.9307159353348842E-2</v>
      </c>
      <c r="BF404" s="4">
        <f t="shared" si="526"/>
        <v>-9.9999999999999936E-2</v>
      </c>
      <c r="BG404" s="4">
        <f t="shared" si="527"/>
        <v>0.11111111111111104</v>
      </c>
      <c r="BH404" s="4">
        <f t="shared" si="528"/>
        <v>1.4118408529078843</v>
      </c>
      <c r="BI404" s="4">
        <f t="shared" si="529"/>
        <v>3.4868047742181694</v>
      </c>
      <c r="BJ404" s="4">
        <f t="shared" si="530"/>
        <v>0.40490963627995347</v>
      </c>
      <c r="BK404" s="4">
        <f t="shared" si="531"/>
        <v>0.14749012764845232</v>
      </c>
      <c r="BL404" s="4">
        <f t="shared" si="532"/>
        <v>1.981534118947514</v>
      </c>
      <c r="BM404" s="4">
        <f t="shared" si="533"/>
        <v>7.4432292756478641E-2</v>
      </c>
      <c r="BN404" s="3">
        <f t="shared" si="534"/>
        <v>1</v>
      </c>
      <c r="BO404" s="3">
        <v>100</v>
      </c>
      <c r="BP404" s="3">
        <f t="shared" si="535"/>
        <v>0.8</v>
      </c>
      <c r="BQ404" s="3">
        <f t="shared" si="536"/>
        <v>80</v>
      </c>
      <c r="BR404" s="3">
        <f t="shared" si="537"/>
        <v>0</v>
      </c>
      <c r="BS404" s="3">
        <f t="shared" si="538"/>
        <v>-1</v>
      </c>
      <c r="BT404" s="3">
        <f t="shared" si="551"/>
        <v>-100</v>
      </c>
      <c r="BU404" s="3">
        <f t="shared" si="539"/>
        <v>0</v>
      </c>
      <c r="BV404" s="3">
        <f t="shared" si="540"/>
        <v>-1</v>
      </c>
      <c r="BW404" s="3">
        <f t="shared" si="552"/>
        <v>-100</v>
      </c>
      <c r="BX404" s="3">
        <f t="shared" si="541"/>
        <v>1</v>
      </c>
      <c r="BY404" s="3">
        <f t="shared" si="542"/>
        <v>0.8</v>
      </c>
      <c r="BZ404" s="3">
        <f t="shared" si="553"/>
        <v>80</v>
      </c>
      <c r="CA404" s="3">
        <f t="shared" si="543"/>
        <v>0</v>
      </c>
      <c r="CB404" s="3">
        <f t="shared" si="544"/>
        <v>-1</v>
      </c>
      <c r="CC404" s="3">
        <f t="shared" si="545"/>
        <v>-100</v>
      </c>
      <c r="CD404" s="3">
        <f t="shared" si="546"/>
        <v>1</v>
      </c>
      <c r="CE404" s="3">
        <f t="shared" si="547"/>
        <v>0</v>
      </c>
      <c r="CF404" s="3">
        <f t="shared" si="554"/>
        <v>1</v>
      </c>
      <c r="CG404" s="16" t="str">
        <f t="shared" si="555"/>
        <v/>
      </c>
      <c r="CI404" s="12">
        <f t="shared" si="556"/>
        <v>1</v>
      </c>
      <c r="CJ404" s="12">
        <f t="shared" si="557"/>
        <v>0</v>
      </c>
      <c r="CK404" s="12">
        <f t="shared" si="558"/>
        <v>1</v>
      </c>
      <c r="CL404" s="12" t="str">
        <f t="shared" si="559"/>
        <v/>
      </c>
      <c r="CM404" s="12">
        <f t="shared" si="548"/>
        <v>1</v>
      </c>
      <c r="CN404" s="12">
        <f t="shared" si="549"/>
        <v>1</v>
      </c>
      <c r="CO404" s="12">
        <f t="shared" si="560"/>
        <v>2</v>
      </c>
      <c r="CP404" s="12" t="str">
        <f t="shared" si="561"/>
        <v>Under2.5</v>
      </c>
    </row>
    <row r="405" spans="1:94" x14ac:dyDescent="0.25">
      <c r="A405" t="s">
        <v>127</v>
      </c>
      <c r="B405" t="s">
        <v>278</v>
      </c>
      <c r="C405" t="s">
        <v>134</v>
      </c>
      <c r="D405" t="s">
        <v>17</v>
      </c>
      <c r="E405" t="s">
        <v>13</v>
      </c>
      <c r="F405" s="3">
        <v>2</v>
      </c>
      <c r="G405" s="3">
        <v>3</v>
      </c>
      <c r="H405" s="3" t="str">
        <f t="shared" si="550"/>
        <v>A</v>
      </c>
      <c r="I405" s="3">
        <v>3</v>
      </c>
      <c r="J405" s="3">
        <v>3.4</v>
      </c>
      <c r="K405" s="3">
        <v>2.35</v>
      </c>
      <c r="L405" s="3">
        <v>1.87</v>
      </c>
      <c r="M405" s="3">
        <v>2.0299999999999998</v>
      </c>
      <c r="N405" s="3">
        <f t="shared" si="482"/>
        <v>5</v>
      </c>
      <c r="O405" s="3">
        <f t="shared" si="483"/>
        <v>5.2982895285773823E-2</v>
      </c>
      <c r="P405" s="3">
        <f t="shared" si="484"/>
        <v>2.737019572719368E-2</v>
      </c>
      <c r="Q405" s="3">
        <f t="shared" si="485"/>
        <v>3.1589486858573217</v>
      </c>
      <c r="R405" s="3">
        <f t="shared" si="486"/>
        <v>3.580141843971631</v>
      </c>
      <c r="S405" s="3">
        <f t="shared" si="487"/>
        <v>2.4745098039215687</v>
      </c>
      <c r="T405" s="3">
        <f t="shared" si="488"/>
        <v>1.9690780141843971</v>
      </c>
      <c r="U405" s="3">
        <f t="shared" si="489"/>
        <v>2.1375552774301205</v>
      </c>
      <c r="V405" s="4">
        <f t="shared" si="490"/>
        <v>0.33333333333333331</v>
      </c>
      <c r="W405" s="4">
        <f t="shared" si="491"/>
        <v>0.29411764705882354</v>
      </c>
      <c r="X405" s="4">
        <f t="shared" si="492"/>
        <v>0.42553191489361702</v>
      </c>
      <c r="Y405" s="4">
        <f t="shared" si="493"/>
        <v>0.53475935828876997</v>
      </c>
      <c r="Z405" s="4">
        <f t="shared" si="494"/>
        <v>0.49261083743842371</v>
      </c>
      <c r="AA405" s="4">
        <f t="shared" si="495"/>
        <v>0.88235294117647056</v>
      </c>
      <c r="AB405" s="4">
        <f t="shared" si="496"/>
        <v>1.2765957446808509</v>
      </c>
      <c r="AC405" s="4">
        <f t="shared" si="497"/>
        <v>1.1333333333333333</v>
      </c>
      <c r="AD405" s="4">
        <f t="shared" si="498"/>
        <v>1.4468085106382977</v>
      </c>
      <c r="AE405" s="4">
        <f t="shared" si="499"/>
        <v>0.78333333333333333</v>
      </c>
      <c r="AF405" s="4">
        <f t="shared" si="500"/>
        <v>0.69117647058823539</v>
      </c>
      <c r="AG405" s="4">
        <f t="shared" si="501"/>
        <v>0.92118226600985231</v>
      </c>
      <c r="AH405" s="4">
        <f t="shared" si="502"/>
        <v>1.0855614973262031</v>
      </c>
      <c r="AI405" s="4">
        <f t="shared" si="503"/>
        <v>0.68443888193575297</v>
      </c>
      <c r="AJ405" s="4">
        <f t="shared" si="504"/>
        <v>-0.42119315811430935</v>
      </c>
      <c r="AK405" s="4">
        <f t="shared" si="505"/>
        <v>1.1056320400500623</v>
      </c>
      <c r="AL405" s="4">
        <f t="shared" si="506"/>
        <v>-0.16847726324572343</v>
      </c>
      <c r="AM405" s="4">
        <f t="shared" si="507"/>
        <v>0.16847726324572343</v>
      </c>
      <c r="AN405" s="4">
        <f t="shared" si="508"/>
        <v>0.34221944096787649</v>
      </c>
      <c r="AO405" s="4">
        <f t="shared" si="509"/>
        <v>-0.21059657905715468</v>
      </c>
      <c r="AP405" s="4">
        <f t="shared" si="510"/>
        <v>0.55281602002503116</v>
      </c>
      <c r="AQ405" s="4">
        <f t="shared" si="511"/>
        <v>-8.4238631622861715E-2</v>
      </c>
      <c r="AR405" s="4">
        <f t="shared" si="512"/>
        <v>8.4238631622861715E-2</v>
      </c>
      <c r="AS405" s="4">
        <f t="shared" si="513"/>
        <v>0.32972661882305154</v>
      </c>
      <c r="AT405" s="4">
        <f t="shared" si="514"/>
        <v>-0.20756350675434618</v>
      </c>
      <c r="AU405" s="4">
        <f t="shared" si="515"/>
        <v>0.50500265129852862</v>
      </c>
      <c r="AV405" s="4">
        <f t="shared" si="516"/>
        <v>-8.4040219146053211E-2</v>
      </c>
      <c r="AW405" s="4">
        <f t="shared" si="517"/>
        <v>8.4040219146053211E-2</v>
      </c>
      <c r="AX405" s="4">
        <f t="shared" si="518"/>
        <v>59.350791388149275</v>
      </c>
      <c r="AY405" s="4">
        <f t="shared" si="519"/>
        <v>-37.361431215782311</v>
      </c>
      <c r="AZ405" s="4">
        <f t="shared" si="520"/>
        <v>90.90047723373516</v>
      </c>
      <c r="BA405" s="4">
        <f t="shared" si="521"/>
        <v>-15.127239446289579</v>
      </c>
      <c r="BB405" s="4">
        <f t="shared" si="522"/>
        <v>15.127239446289579</v>
      </c>
      <c r="BC405" s="4">
        <f t="shared" si="523"/>
        <v>0.27659574468085102</v>
      </c>
      <c r="BD405" s="4">
        <f t="shared" si="524"/>
        <v>-0.11764705882352935</v>
      </c>
      <c r="BE405" s="4">
        <f t="shared" si="525"/>
        <v>0.44680851063829774</v>
      </c>
      <c r="BF405" s="4">
        <f t="shared" si="526"/>
        <v>-7.8817733990147618E-2</v>
      </c>
      <c r="BG405" s="4">
        <f t="shared" si="527"/>
        <v>8.5561497326203009E-2</v>
      </c>
      <c r="BH405" s="4">
        <f t="shared" si="528"/>
        <v>0.558014705232312</v>
      </c>
      <c r="BI405" s="4">
        <f t="shared" si="529"/>
        <v>3.0712001112501741</v>
      </c>
      <c r="BJ405" s="4">
        <f t="shared" si="530"/>
        <v>0.18169272109239554</v>
      </c>
      <c r="BK405" s="4">
        <f t="shared" si="531"/>
        <v>0.11913141531680212</v>
      </c>
      <c r="BL405" s="4">
        <f t="shared" si="532"/>
        <v>2.0533166458072589</v>
      </c>
      <c r="BM405" s="4">
        <f t="shared" si="533"/>
        <v>5.8019017943511456E-2</v>
      </c>
      <c r="BN405" s="3">
        <f t="shared" si="534"/>
        <v>0</v>
      </c>
      <c r="BO405" s="3">
        <v>100</v>
      </c>
      <c r="BP405" s="3">
        <f t="shared" si="535"/>
        <v>-1</v>
      </c>
      <c r="BQ405" s="3">
        <f t="shared" si="536"/>
        <v>-100</v>
      </c>
      <c r="BR405" s="3">
        <f t="shared" si="537"/>
        <v>1</v>
      </c>
      <c r="BS405" s="3">
        <f t="shared" si="538"/>
        <v>1.35</v>
      </c>
      <c r="BT405" s="3">
        <f t="shared" si="551"/>
        <v>135</v>
      </c>
      <c r="BU405" s="3">
        <f t="shared" si="539"/>
        <v>0</v>
      </c>
      <c r="BV405" s="3">
        <f t="shared" si="540"/>
        <v>-1</v>
      </c>
      <c r="BW405" s="3">
        <f t="shared" si="552"/>
        <v>-100</v>
      </c>
      <c r="BX405" s="3">
        <f t="shared" si="541"/>
        <v>1</v>
      </c>
      <c r="BY405" s="3">
        <f t="shared" si="542"/>
        <v>0.87000000000000011</v>
      </c>
      <c r="BZ405" s="3">
        <f t="shared" si="553"/>
        <v>87.000000000000014</v>
      </c>
      <c r="CA405" s="3">
        <f t="shared" si="543"/>
        <v>0</v>
      </c>
      <c r="CB405" s="3">
        <f t="shared" si="544"/>
        <v>-1</v>
      </c>
      <c r="CC405" s="3">
        <f t="shared" si="545"/>
        <v>-100</v>
      </c>
      <c r="CD405" s="3">
        <f t="shared" si="546"/>
        <v>1</v>
      </c>
      <c r="CE405" s="3">
        <f t="shared" si="547"/>
        <v>0</v>
      </c>
      <c r="CF405" s="3">
        <f t="shared" si="554"/>
        <v>1</v>
      </c>
      <c r="CG405" s="16" t="str">
        <f t="shared" si="555"/>
        <v/>
      </c>
      <c r="CI405" s="12">
        <f t="shared" si="556"/>
        <v>1</v>
      </c>
      <c r="CJ405" s="12">
        <f t="shared" si="557"/>
        <v>0</v>
      </c>
      <c r="CK405" s="12">
        <f t="shared" si="558"/>
        <v>1</v>
      </c>
      <c r="CL405" s="12" t="str">
        <f t="shared" si="559"/>
        <v/>
      </c>
      <c r="CM405" s="12">
        <f t="shared" si="548"/>
        <v>1</v>
      </c>
      <c r="CN405" s="12">
        <f t="shared" si="549"/>
        <v>0</v>
      </c>
      <c r="CO405" s="12">
        <f t="shared" si="560"/>
        <v>1</v>
      </c>
      <c r="CP405" s="12" t="str">
        <f t="shared" si="561"/>
        <v/>
      </c>
    </row>
    <row r="406" spans="1:94" x14ac:dyDescent="0.25">
      <c r="A406" t="s">
        <v>127</v>
      </c>
      <c r="B406" t="s">
        <v>278</v>
      </c>
      <c r="C406" t="s">
        <v>134</v>
      </c>
      <c r="D406" t="s">
        <v>28</v>
      </c>
      <c r="E406" t="s">
        <v>18</v>
      </c>
      <c r="F406" s="3">
        <v>1</v>
      </c>
      <c r="G406" s="3">
        <v>1</v>
      </c>
      <c r="H406" s="3" t="str">
        <f t="shared" si="550"/>
        <v>D</v>
      </c>
      <c r="I406" s="3">
        <v>3</v>
      </c>
      <c r="J406" s="3">
        <v>3.4</v>
      </c>
      <c r="K406" s="3">
        <v>2.38</v>
      </c>
      <c r="L406" s="3">
        <v>1.95</v>
      </c>
      <c r="M406" s="3">
        <v>1.95</v>
      </c>
      <c r="N406" s="3">
        <f t="shared" si="482"/>
        <v>2</v>
      </c>
      <c r="O406" s="3">
        <f t="shared" si="483"/>
        <v>4.7619047619047672E-2</v>
      </c>
      <c r="P406" s="3">
        <f t="shared" si="484"/>
        <v>2.5641025641025772E-2</v>
      </c>
      <c r="Q406" s="3">
        <f t="shared" si="485"/>
        <v>3.1428571428571432</v>
      </c>
      <c r="R406" s="3">
        <f t="shared" si="486"/>
        <v>3.5619047619047621</v>
      </c>
      <c r="S406" s="3">
        <f t="shared" si="487"/>
        <v>2.4933333333333332</v>
      </c>
      <c r="T406" s="3">
        <f t="shared" si="488"/>
        <v>2.0428571428571427</v>
      </c>
      <c r="U406" s="3">
        <f t="shared" si="489"/>
        <v>2.0428571428571427</v>
      </c>
      <c r="V406" s="4">
        <f t="shared" si="490"/>
        <v>0.33333333333333331</v>
      </c>
      <c r="W406" s="4">
        <f t="shared" si="491"/>
        <v>0.29411764705882354</v>
      </c>
      <c r="X406" s="4">
        <f t="shared" si="492"/>
        <v>0.42016806722689076</v>
      </c>
      <c r="Y406" s="4">
        <f t="shared" si="493"/>
        <v>0.51282051282051289</v>
      </c>
      <c r="Z406" s="4">
        <f t="shared" si="494"/>
        <v>0.51282051282051289</v>
      </c>
      <c r="AA406" s="4">
        <f t="shared" si="495"/>
        <v>0.88235294117647056</v>
      </c>
      <c r="AB406" s="4">
        <f t="shared" si="496"/>
        <v>1.2605042016806722</v>
      </c>
      <c r="AC406" s="4">
        <f t="shared" si="497"/>
        <v>1.1333333333333333</v>
      </c>
      <c r="AD406" s="4">
        <f t="shared" si="498"/>
        <v>1.4285714285714286</v>
      </c>
      <c r="AE406" s="4">
        <f t="shared" si="499"/>
        <v>0.79333333333333333</v>
      </c>
      <c r="AF406" s="4">
        <f t="shared" si="500"/>
        <v>0.7</v>
      </c>
      <c r="AG406" s="4">
        <f t="shared" si="501"/>
        <v>1</v>
      </c>
      <c r="AH406" s="4">
        <f t="shared" si="502"/>
        <v>1</v>
      </c>
      <c r="AI406" s="4">
        <f t="shared" si="503"/>
        <v>0.64952380952381006</v>
      </c>
      <c r="AJ406" s="4">
        <f t="shared" si="504"/>
        <v>-0.41904761904761889</v>
      </c>
      <c r="AK406" s="4">
        <f t="shared" si="505"/>
        <v>1.0685714285714289</v>
      </c>
      <c r="AL406" s="4">
        <f t="shared" si="506"/>
        <v>0</v>
      </c>
      <c r="AM406" s="4">
        <f t="shared" si="507"/>
        <v>0</v>
      </c>
      <c r="AN406" s="4">
        <f t="shared" si="508"/>
        <v>0.32476190476190503</v>
      </c>
      <c r="AO406" s="4">
        <f t="shared" si="509"/>
        <v>-0.20952380952380945</v>
      </c>
      <c r="AP406" s="4">
        <f t="shared" si="510"/>
        <v>0.53428571428571447</v>
      </c>
      <c r="AQ406" s="4">
        <f t="shared" si="511"/>
        <v>0</v>
      </c>
      <c r="AR406" s="4">
        <f t="shared" si="512"/>
        <v>0</v>
      </c>
      <c r="AS406" s="4">
        <f t="shared" si="513"/>
        <v>0.31401653501470284</v>
      </c>
      <c r="AT406" s="4">
        <f t="shared" si="514"/>
        <v>-0.20653607310567609</v>
      </c>
      <c r="AU406" s="4">
        <f t="shared" si="515"/>
        <v>0.49069850607650056</v>
      </c>
      <c r="AV406" s="4">
        <f t="shared" si="516"/>
        <v>0</v>
      </c>
      <c r="AW406" s="4">
        <f t="shared" si="517"/>
        <v>0</v>
      </c>
      <c r="AX406" s="4">
        <f t="shared" si="518"/>
        <v>56.522976302646505</v>
      </c>
      <c r="AY406" s="4">
        <f t="shared" si="519"/>
        <v>-37.176493159021696</v>
      </c>
      <c r="AZ406" s="4">
        <f t="shared" si="520"/>
        <v>88.325731093770102</v>
      </c>
      <c r="BA406" s="4">
        <f t="shared" si="521"/>
        <v>0</v>
      </c>
      <c r="BB406" s="4">
        <f t="shared" si="522"/>
        <v>0</v>
      </c>
      <c r="BC406" s="4">
        <f t="shared" si="523"/>
        <v>0.26050420168067251</v>
      </c>
      <c r="BD406" s="4">
        <f t="shared" si="524"/>
        <v>-0.11764705882352935</v>
      </c>
      <c r="BE406" s="4">
        <f t="shared" si="525"/>
        <v>0.42857142857142877</v>
      </c>
      <c r="BF406" s="4">
        <f t="shared" si="526"/>
        <v>0</v>
      </c>
      <c r="BG406" s="4">
        <f t="shared" si="527"/>
        <v>0</v>
      </c>
      <c r="BH406" s="4">
        <f t="shared" si="528"/>
        <v>0.53841232404898887</v>
      </c>
      <c r="BI406" s="4">
        <f t="shared" si="529"/>
        <v>3.0660317460317459</v>
      </c>
      <c r="BJ406" s="4">
        <f t="shared" si="530"/>
        <v>0.17560559336863896</v>
      </c>
      <c r="BK406" s="4">
        <f t="shared" si="531"/>
        <v>0</v>
      </c>
      <c r="BL406" s="4">
        <f t="shared" si="532"/>
        <v>2.0428571428571427</v>
      </c>
      <c r="BM406" s="4">
        <f t="shared" si="533"/>
        <v>0</v>
      </c>
      <c r="BN406" s="3">
        <f t="shared" si="534"/>
        <v>0</v>
      </c>
      <c r="BO406" s="3">
        <v>100</v>
      </c>
      <c r="BP406" s="3">
        <f t="shared" si="535"/>
        <v>-1</v>
      </c>
      <c r="BQ406" s="3">
        <f t="shared" si="536"/>
        <v>-100</v>
      </c>
      <c r="BR406" s="3">
        <f t="shared" si="537"/>
        <v>0</v>
      </c>
      <c r="BS406" s="3">
        <f t="shared" si="538"/>
        <v>-1</v>
      </c>
      <c r="BT406" s="3">
        <f t="shared" si="551"/>
        <v>-100</v>
      </c>
      <c r="BU406" s="3">
        <f t="shared" si="539"/>
        <v>1</v>
      </c>
      <c r="BV406" s="3">
        <f t="shared" si="540"/>
        <v>2.4</v>
      </c>
      <c r="BW406" s="3">
        <f t="shared" si="552"/>
        <v>240</v>
      </c>
      <c r="BX406" s="3">
        <f t="shared" si="541"/>
        <v>0</v>
      </c>
      <c r="BY406" s="3">
        <f t="shared" si="542"/>
        <v>-1</v>
      </c>
      <c r="BZ406" s="3">
        <f t="shared" si="553"/>
        <v>-100</v>
      </c>
      <c r="CA406" s="3">
        <f t="shared" si="543"/>
        <v>1</v>
      </c>
      <c r="CB406" s="3">
        <f t="shared" si="544"/>
        <v>0.95</v>
      </c>
      <c r="CC406" s="3">
        <f t="shared" si="545"/>
        <v>95</v>
      </c>
      <c r="CD406" s="3">
        <f t="shared" si="546"/>
        <v>1</v>
      </c>
      <c r="CE406" s="3">
        <f t="shared" si="547"/>
        <v>0</v>
      </c>
      <c r="CF406" s="3">
        <f t="shared" si="554"/>
        <v>1</v>
      </c>
      <c r="CG406" s="16" t="str">
        <f t="shared" si="555"/>
        <v/>
      </c>
      <c r="CI406" s="12">
        <f t="shared" si="556"/>
        <v>1</v>
      </c>
      <c r="CJ406" s="12">
        <f t="shared" si="557"/>
        <v>0</v>
      </c>
      <c r="CK406" s="12">
        <f t="shared" si="558"/>
        <v>1</v>
      </c>
      <c r="CL406" s="12" t="str">
        <f t="shared" si="559"/>
        <v/>
      </c>
      <c r="CM406" s="12">
        <f t="shared" si="548"/>
        <v>1</v>
      </c>
      <c r="CN406" s="12">
        <f t="shared" si="549"/>
        <v>0</v>
      </c>
      <c r="CO406" s="12">
        <f t="shared" si="560"/>
        <v>1</v>
      </c>
      <c r="CP406" s="12" t="str">
        <f t="shared" si="561"/>
        <v/>
      </c>
    </row>
    <row r="407" spans="1:94" x14ac:dyDescent="0.25">
      <c r="A407" t="s">
        <v>127</v>
      </c>
      <c r="B407" t="s">
        <v>278</v>
      </c>
      <c r="C407" t="s">
        <v>134</v>
      </c>
      <c r="D407" t="s">
        <v>27</v>
      </c>
      <c r="E407" t="s">
        <v>21</v>
      </c>
      <c r="F407" s="3">
        <v>1</v>
      </c>
      <c r="G407" s="3">
        <v>2</v>
      </c>
      <c r="H407" s="3" t="str">
        <f t="shared" si="550"/>
        <v>A</v>
      </c>
      <c r="I407" s="3">
        <v>4</v>
      </c>
      <c r="J407" s="3">
        <v>3.7</v>
      </c>
      <c r="K407" s="3">
        <v>1.85</v>
      </c>
      <c r="L407" s="3">
        <v>1.73</v>
      </c>
      <c r="M407" s="3">
        <v>2.1</v>
      </c>
      <c r="N407" s="3">
        <f t="shared" si="482"/>
        <v>3</v>
      </c>
      <c r="O407" s="3">
        <f t="shared" si="483"/>
        <v>6.0810810810810523E-2</v>
      </c>
      <c r="P407" s="3">
        <f t="shared" si="484"/>
        <v>5.4225158271401064E-2</v>
      </c>
      <c r="Q407" s="3">
        <f t="shared" si="485"/>
        <v>4.2432432432432421</v>
      </c>
      <c r="R407" s="3">
        <f t="shared" si="486"/>
        <v>3.9249999999999989</v>
      </c>
      <c r="S407" s="3">
        <f t="shared" si="487"/>
        <v>1.9624999999999995</v>
      </c>
      <c r="T407" s="3">
        <f t="shared" si="488"/>
        <v>1.8352027027027022</v>
      </c>
      <c r="U407" s="3">
        <f t="shared" si="489"/>
        <v>2.2277027027027021</v>
      </c>
      <c r="V407" s="4">
        <f t="shared" si="490"/>
        <v>0.25</v>
      </c>
      <c r="W407" s="4">
        <f t="shared" si="491"/>
        <v>0.27027027027027023</v>
      </c>
      <c r="X407" s="4">
        <f t="shared" si="492"/>
        <v>0.54054054054054046</v>
      </c>
      <c r="Y407" s="4">
        <f t="shared" si="493"/>
        <v>0.5780346820809249</v>
      </c>
      <c r="Z407" s="4">
        <f t="shared" si="494"/>
        <v>0.47619047619047616</v>
      </c>
      <c r="AA407" s="4">
        <f t="shared" si="495"/>
        <v>1.0810810810810809</v>
      </c>
      <c r="AB407" s="4">
        <f t="shared" si="496"/>
        <v>2.1621621621621618</v>
      </c>
      <c r="AC407" s="4">
        <f t="shared" si="497"/>
        <v>0.92500000000000004</v>
      </c>
      <c r="AD407" s="4">
        <f t="shared" si="498"/>
        <v>2</v>
      </c>
      <c r="AE407" s="4">
        <f t="shared" si="499"/>
        <v>0.46250000000000002</v>
      </c>
      <c r="AF407" s="4">
        <f t="shared" si="500"/>
        <v>0.5</v>
      </c>
      <c r="AG407" s="4">
        <f t="shared" si="501"/>
        <v>0.82380952380952377</v>
      </c>
      <c r="AH407" s="4">
        <f t="shared" si="502"/>
        <v>1.2138728323699424</v>
      </c>
      <c r="AI407" s="4">
        <f t="shared" si="503"/>
        <v>2.2807432432432426</v>
      </c>
      <c r="AJ407" s="4">
        <f t="shared" si="504"/>
        <v>0.31824324324324316</v>
      </c>
      <c r="AK407" s="4">
        <f t="shared" si="505"/>
        <v>1.9624999999999995</v>
      </c>
      <c r="AL407" s="4">
        <f t="shared" si="506"/>
        <v>-0.39249999999999985</v>
      </c>
      <c r="AM407" s="4">
        <f t="shared" si="507"/>
        <v>0.39249999999999985</v>
      </c>
      <c r="AN407" s="4">
        <f t="shared" si="508"/>
        <v>1.1403716216216213</v>
      </c>
      <c r="AO407" s="4">
        <f t="shared" si="509"/>
        <v>0.15912162162162158</v>
      </c>
      <c r="AP407" s="4">
        <f t="shared" si="510"/>
        <v>0.98124999999999973</v>
      </c>
      <c r="AQ407" s="4">
        <f t="shared" si="511"/>
        <v>-0.19624999999999992</v>
      </c>
      <c r="AR407" s="4">
        <f t="shared" si="512"/>
        <v>0.19624999999999992</v>
      </c>
      <c r="AS407" s="4">
        <f t="shared" si="513"/>
        <v>0.85088720597619349</v>
      </c>
      <c r="AT407" s="4">
        <f t="shared" si="514"/>
        <v>0.15779869184083589</v>
      </c>
      <c r="AU407" s="4">
        <f t="shared" si="515"/>
        <v>0.77593472351489012</v>
      </c>
      <c r="AV407" s="4">
        <f t="shared" si="516"/>
        <v>-0.19378720408880612</v>
      </c>
      <c r="AW407" s="4">
        <f t="shared" si="517"/>
        <v>0.19378720408880612</v>
      </c>
      <c r="AX407" s="4">
        <f t="shared" si="518"/>
        <v>153.15969707571483</v>
      </c>
      <c r="AY407" s="4">
        <f t="shared" si="519"/>
        <v>28.403764531350461</v>
      </c>
      <c r="AZ407" s="4">
        <f t="shared" si="520"/>
        <v>139.66825023268021</v>
      </c>
      <c r="BA407" s="4">
        <f t="shared" si="521"/>
        <v>-34.881696735985102</v>
      </c>
      <c r="BB407" s="4">
        <f t="shared" si="522"/>
        <v>34.881696735985102</v>
      </c>
      <c r="BC407" s="4">
        <f t="shared" si="523"/>
        <v>1.1621621621621621</v>
      </c>
      <c r="BD407" s="4">
        <f t="shared" si="524"/>
        <v>8.1081081081081086E-2</v>
      </c>
      <c r="BE407" s="4">
        <f t="shared" si="525"/>
        <v>1</v>
      </c>
      <c r="BF407" s="4">
        <f t="shared" si="526"/>
        <v>-0.17619047619047618</v>
      </c>
      <c r="BG407" s="4">
        <f t="shared" si="527"/>
        <v>0.21387283236994217</v>
      </c>
      <c r="BH407" s="4">
        <f t="shared" si="528"/>
        <v>1.2352108290672246</v>
      </c>
      <c r="BI407" s="4">
        <f t="shared" si="529"/>
        <v>3.3769144144144136</v>
      </c>
      <c r="BJ407" s="4">
        <f t="shared" si="530"/>
        <v>0.36578091046510008</v>
      </c>
      <c r="BK407" s="4">
        <f t="shared" si="531"/>
        <v>0.27753941161571982</v>
      </c>
      <c r="BL407" s="4">
        <f t="shared" si="532"/>
        <v>2.0314527027027021</v>
      </c>
      <c r="BM407" s="4">
        <f t="shared" si="533"/>
        <v>0.13662115354518151</v>
      </c>
      <c r="BN407" s="3">
        <f t="shared" si="534"/>
        <v>0</v>
      </c>
      <c r="BO407" s="3">
        <v>100</v>
      </c>
      <c r="BP407" s="3">
        <f t="shared" si="535"/>
        <v>-1</v>
      </c>
      <c r="BQ407" s="3">
        <f t="shared" si="536"/>
        <v>-100</v>
      </c>
      <c r="BR407" s="3">
        <f t="shared" si="537"/>
        <v>1</v>
      </c>
      <c r="BS407" s="3">
        <f t="shared" si="538"/>
        <v>0.85000000000000009</v>
      </c>
      <c r="BT407" s="3">
        <f t="shared" si="551"/>
        <v>85.000000000000014</v>
      </c>
      <c r="BU407" s="3">
        <f t="shared" si="539"/>
        <v>0</v>
      </c>
      <c r="BV407" s="3">
        <f t="shared" si="540"/>
        <v>-1</v>
      </c>
      <c r="BW407" s="3">
        <f t="shared" si="552"/>
        <v>-100</v>
      </c>
      <c r="BX407" s="3">
        <f t="shared" si="541"/>
        <v>1</v>
      </c>
      <c r="BY407" s="3">
        <f t="shared" si="542"/>
        <v>0.73</v>
      </c>
      <c r="BZ407" s="3">
        <f t="shared" si="553"/>
        <v>73</v>
      </c>
      <c r="CA407" s="3">
        <f t="shared" si="543"/>
        <v>0</v>
      </c>
      <c r="CB407" s="3">
        <f t="shared" si="544"/>
        <v>-1</v>
      </c>
      <c r="CC407" s="3">
        <f t="shared" si="545"/>
        <v>-100</v>
      </c>
      <c r="CD407" s="3">
        <f t="shared" si="546"/>
        <v>1</v>
      </c>
      <c r="CE407" s="3">
        <f t="shared" si="547"/>
        <v>0</v>
      </c>
      <c r="CF407" s="3">
        <f t="shared" si="554"/>
        <v>1</v>
      </c>
      <c r="CG407" s="16" t="str">
        <f t="shared" si="555"/>
        <v/>
      </c>
      <c r="CI407" s="12">
        <f t="shared" si="556"/>
        <v>1</v>
      </c>
      <c r="CJ407" s="12">
        <f t="shared" si="557"/>
        <v>1</v>
      </c>
      <c r="CK407" s="12">
        <f t="shared" si="558"/>
        <v>2</v>
      </c>
      <c r="CL407" s="12" t="str">
        <f t="shared" si="559"/>
        <v>Over2.5</v>
      </c>
      <c r="CM407" s="12">
        <f t="shared" si="548"/>
        <v>1</v>
      </c>
      <c r="CN407" s="12">
        <f t="shared" si="549"/>
        <v>0</v>
      </c>
      <c r="CO407" s="12">
        <f t="shared" si="560"/>
        <v>1</v>
      </c>
      <c r="CP407" s="12" t="str">
        <f t="shared" si="561"/>
        <v/>
      </c>
    </row>
    <row r="408" spans="1:94" x14ac:dyDescent="0.25">
      <c r="A408" t="s">
        <v>127</v>
      </c>
      <c r="B408" t="s">
        <v>278</v>
      </c>
      <c r="C408" t="s">
        <v>134</v>
      </c>
      <c r="D408" t="s">
        <v>133</v>
      </c>
      <c r="E408" t="s">
        <v>26</v>
      </c>
      <c r="F408" s="3">
        <v>1</v>
      </c>
      <c r="G408" s="3">
        <v>1</v>
      </c>
      <c r="H408" s="3" t="str">
        <f t="shared" si="550"/>
        <v>D</v>
      </c>
      <c r="I408" s="3">
        <v>1.95</v>
      </c>
      <c r="J408" s="3">
        <v>3.6</v>
      </c>
      <c r="K408" s="3">
        <v>3.7</v>
      </c>
      <c r="L408" s="3">
        <v>1.91</v>
      </c>
      <c r="M408" s="3">
        <v>1.99</v>
      </c>
      <c r="N408" s="3">
        <f t="shared" si="482"/>
        <v>2</v>
      </c>
      <c r="O408" s="3">
        <f t="shared" si="483"/>
        <v>6.086856086856085E-2</v>
      </c>
      <c r="P408" s="3">
        <f t="shared" si="484"/>
        <v>2.6072772238154074E-2</v>
      </c>
      <c r="Q408" s="3">
        <f t="shared" si="485"/>
        <v>2.0686936936936937</v>
      </c>
      <c r="R408" s="3">
        <f t="shared" si="486"/>
        <v>3.8191268191268191</v>
      </c>
      <c r="S408" s="3">
        <f t="shared" si="487"/>
        <v>3.9252136752136755</v>
      </c>
      <c r="T408" s="3">
        <f t="shared" si="488"/>
        <v>2.0262589512589511</v>
      </c>
      <c r="U408" s="3">
        <f t="shared" si="489"/>
        <v>2.1111284361284359</v>
      </c>
      <c r="V408" s="4">
        <f t="shared" si="490"/>
        <v>0.51282051282051289</v>
      </c>
      <c r="W408" s="4">
        <f t="shared" si="491"/>
        <v>0.27777777777777779</v>
      </c>
      <c r="X408" s="4">
        <f t="shared" si="492"/>
        <v>0.27027027027027023</v>
      </c>
      <c r="Y408" s="4">
        <f t="shared" si="493"/>
        <v>0.52356020942408377</v>
      </c>
      <c r="Z408" s="4">
        <f t="shared" si="494"/>
        <v>0.50251256281407031</v>
      </c>
      <c r="AA408" s="4">
        <f t="shared" si="495"/>
        <v>0.54166666666666663</v>
      </c>
      <c r="AB408" s="4">
        <f t="shared" si="496"/>
        <v>0.52702702702702697</v>
      </c>
      <c r="AC408" s="4">
        <f t="shared" si="497"/>
        <v>1.8461538461538463</v>
      </c>
      <c r="AD408" s="4">
        <f t="shared" si="498"/>
        <v>0.97297297297297292</v>
      </c>
      <c r="AE408" s="4">
        <f t="shared" si="499"/>
        <v>1.8974358974358976</v>
      </c>
      <c r="AF408" s="4">
        <f t="shared" si="500"/>
        <v>1.0277777777777779</v>
      </c>
      <c r="AG408" s="4">
        <f t="shared" si="501"/>
        <v>0.95979899497487431</v>
      </c>
      <c r="AH408" s="4">
        <f t="shared" si="502"/>
        <v>1.0418848167539267</v>
      </c>
      <c r="AI408" s="4">
        <f t="shared" si="503"/>
        <v>-1.8565199815199818</v>
      </c>
      <c r="AJ408" s="4">
        <f t="shared" si="504"/>
        <v>-1.7504331254331253</v>
      </c>
      <c r="AK408" s="4">
        <f t="shared" si="505"/>
        <v>-0.10608685608685642</v>
      </c>
      <c r="AL408" s="4">
        <f t="shared" si="506"/>
        <v>-8.4869484869484868E-2</v>
      </c>
      <c r="AM408" s="4">
        <f t="shared" si="507"/>
        <v>8.4869484869484868E-2</v>
      </c>
      <c r="AN408" s="4">
        <f t="shared" si="508"/>
        <v>-0.92825999075999088</v>
      </c>
      <c r="AO408" s="4">
        <f t="shared" si="509"/>
        <v>-0.87521656271656267</v>
      </c>
      <c r="AP408" s="4">
        <f t="shared" si="510"/>
        <v>-5.3043428043428209E-2</v>
      </c>
      <c r="AQ408" s="4">
        <f t="shared" si="511"/>
        <v>-4.2434742434742434E-2</v>
      </c>
      <c r="AR408" s="4">
        <f t="shared" si="512"/>
        <v>4.2434742434742434E-2</v>
      </c>
      <c r="AS408" s="4">
        <f t="shared" si="513"/>
        <v>-0.74821078371182881</v>
      </c>
      <c r="AT408" s="4">
        <f t="shared" si="514"/>
        <v>-0.71895264144861815</v>
      </c>
      <c r="AU408" s="4">
        <f t="shared" si="515"/>
        <v>-5.2993764101318994E-2</v>
      </c>
      <c r="AV408" s="4">
        <f t="shared" si="516"/>
        <v>-4.2409299067640377E-2</v>
      </c>
      <c r="AW408" s="4">
        <f t="shared" si="517"/>
        <v>4.2409299067640377E-2</v>
      </c>
      <c r="AX408" s="4">
        <f t="shared" si="518"/>
        <v>-134.67794106812917</v>
      </c>
      <c r="AY408" s="4">
        <f t="shared" si="519"/>
        <v>-129.41147546075126</v>
      </c>
      <c r="AZ408" s="4">
        <f t="shared" si="520"/>
        <v>-9.5388775382374185</v>
      </c>
      <c r="BA408" s="4">
        <f t="shared" si="521"/>
        <v>-7.6336738321752682</v>
      </c>
      <c r="BB408" s="4">
        <f t="shared" si="522"/>
        <v>7.6336738321752682</v>
      </c>
      <c r="BC408" s="4">
        <f t="shared" si="523"/>
        <v>-0.47297297297297303</v>
      </c>
      <c r="BD408" s="4">
        <f t="shared" si="524"/>
        <v>-0.45833333333333331</v>
      </c>
      <c r="BE408" s="4">
        <f t="shared" si="525"/>
        <v>-2.7027027027027108E-2</v>
      </c>
      <c r="BF408" s="4">
        <f t="shared" si="526"/>
        <v>-4.0201005025125629E-2</v>
      </c>
      <c r="BG408" s="4">
        <f t="shared" si="527"/>
        <v>4.1884816753926704E-2</v>
      </c>
      <c r="BH408" s="4">
        <f t="shared" si="528"/>
        <v>1.0425878851389419</v>
      </c>
      <c r="BI408" s="4">
        <f t="shared" si="529"/>
        <v>3.2710113960113958</v>
      </c>
      <c r="BJ408" s="4">
        <f t="shared" si="530"/>
        <v>0.3187356321687696</v>
      </c>
      <c r="BK408" s="4">
        <f t="shared" si="531"/>
        <v>6.0011788267021846E-2</v>
      </c>
      <c r="BL408" s="4">
        <f t="shared" si="532"/>
        <v>2.0686936936936933</v>
      </c>
      <c r="BM408" s="4">
        <f t="shared" si="533"/>
        <v>2.9009508971755804E-2</v>
      </c>
      <c r="BN408" s="3">
        <f t="shared" si="534"/>
        <v>0</v>
      </c>
      <c r="BO408" s="3">
        <v>100</v>
      </c>
      <c r="BP408" s="3">
        <f t="shared" si="535"/>
        <v>-1</v>
      </c>
      <c r="BQ408" s="3">
        <f t="shared" si="536"/>
        <v>-100</v>
      </c>
      <c r="BR408" s="3">
        <f t="shared" si="537"/>
        <v>0</v>
      </c>
      <c r="BS408" s="3">
        <f t="shared" si="538"/>
        <v>-1</v>
      </c>
      <c r="BT408" s="3">
        <f t="shared" si="551"/>
        <v>-100</v>
      </c>
      <c r="BU408" s="3">
        <f t="shared" si="539"/>
        <v>1</v>
      </c>
      <c r="BV408" s="3">
        <f t="shared" si="540"/>
        <v>2.6</v>
      </c>
      <c r="BW408" s="3">
        <f t="shared" si="552"/>
        <v>260</v>
      </c>
      <c r="BX408" s="3">
        <f t="shared" si="541"/>
        <v>0</v>
      </c>
      <c r="BY408" s="3">
        <f t="shared" si="542"/>
        <v>-1</v>
      </c>
      <c r="BZ408" s="3">
        <f t="shared" si="553"/>
        <v>-100</v>
      </c>
      <c r="CA408" s="3">
        <f t="shared" si="543"/>
        <v>1</v>
      </c>
      <c r="CB408" s="3">
        <f t="shared" si="544"/>
        <v>0.99</v>
      </c>
      <c r="CC408" s="3">
        <f t="shared" si="545"/>
        <v>99</v>
      </c>
      <c r="CD408" s="3">
        <f t="shared" si="546"/>
        <v>1</v>
      </c>
      <c r="CE408" s="3">
        <f t="shared" si="547"/>
        <v>0</v>
      </c>
      <c r="CF408" s="3">
        <f t="shared" si="554"/>
        <v>1</v>
      </c>
      <c r="CG408" s="16" t="str">
        <f t="shared" si="555"/>
        <v/>
      </c>
      <c r="CI408" s="12">
        <f t="shared" si="556"/>
        <v>1</v>
      </c>
      <c r="CJ408" s="12">
        <f t="shared" si="557"/>
        <v>0</v>
      </c>
      <c r="CK408" s="12">
        <f t="shared" si="558"/>
        <v>1</v>
      </c>
      <c r="CL408" s="12" t="str">
        <f t="shared" si="559"/>
        <v/>
      </c>
      <c r="CM408" s="12">
        <f t="shared" si="548"/>
        <v>1</v>
      </c>
      <c r="CN408" s="12">
        <f t="shared" si="549"/>
        <v>0</v>
      </c>
      <c r="CO408" s="12">
        <f t="shared" si="560"/>
        <v>1</v>
      </c>
      <c r="CP408" s="12" t="str">
        <f t="shared" si="561"/>
        <v/>
      </c>
    </row>
    <row r="409" spans="1:94" x14ac:dyDescent="0.25">
      <c r="A409" t="s">
        <v>127</v>
      </c>
      <c r="B409" t="s">
        <v>278</v>
      </c>
      <c r="C409" t="s">
        <v>136</v>
      </c>
      <c r="D409" t="s">
        <v>14</v>
      </c>
      <c r="E409" t="s">
        <v>130</v>
      </c>
      <c r="F409" s="3">
        <v>1</v>
      </c>
      <c r="G409" s="3">
        <v>3</v>
      </c>
      <c r="H409" s="3" t="str">
        <f t="shared" si="550"/>
        <v>A</v>
      </c>
      <c r="I409" s="3">
        <v>7.5</v>
      </c>
      <c r="J409" s="3">
        <v>5</v>
      </c>
      <c r="K409" s="3">
        <v>1.4</v>
      </c>
      <c r="L409" s="3">
        <v>1.53</v>
      </c>
      <c r="M409" s="3">
        <v>2.5</v>
      </c>
      <c r="N409" s="3">
        <f t="shared" si="482"/>
        <v>4</v>
      </c>
      <c r="O409" s="3">
        <f t="shared" si="483"/>
        <v>4.7619047619047672E-2</v>
      </c>
      <c r="P409" s="3">
        <f t="shared" si="484"/>
        <v>5.3594771241830097E-2</v>
      </c>
      <c r="Q409" s="3">
        <f t="shared" si="485"/>
        <v>7.8571428571428577</v>
      </c>
      <c r="R409" s="3">
        <f t="shared" si="486"/>
        <v>5.2380952380952381</v>
      </c>
      <c r="S409" s="3">
        <f t="shared" si="487"/>
        <v>1.4666666666666666</v>
      </c>
      <c r="T409" s="3">
        <f t="shared" si="488"/>
        <v>1.602857142857143</v>
      </c>
      <c r="U409" s="3">
        <f t="shared" si="489"/>
        <v>2.6190476190476191</v>
      </c>
      <c r="V409" s="4">
        <f t="shared" si="490"/>
        <v>0.13333333333333333</v>
      </c>
      <c r="W409" s="4">
        <f t="shared" si="491"/>
        <v>0.2</v>
      </c>
      <c r="X409" s="4">
        <f t="shared" si="492"/>
        <v>0.7142857142857143</v>
      </c>
      <c r="Y409" s="4">
        <f t="shared" si="493"/>
        <v>0.65359477124183007</v>
      </c>
      <c r="Z409" s="4">
        <f t="shared" si="494"/>
        <v>0.4</v>
      </c>
      <c r="AA409" s="4">
        <f t="shared" si="495"/>
        <v>1.5</v>
      </c>
      <c r="AB409" s="4">
        <f t="shared" si="496"/>
        <v>5.3571428571428577</v>
      </c>
      <c r="AC409" s="4">
        <f t="shared" si="497"/>
        <v>0.66666666666666663</v>
      </c>
      <c r="AD409" s="4">
        <f t="shared" si="498"/>
        <v>3.5714285714285716</v>
      </c>
      <c r="AE409" s="4">
        <f t="shared" si="499"/>
        <v>0.18666666666666665</v>
      </c>
      <c r="AF409" s="4">
        <f t="shared" si="500"/>
        <v>0.27999999999999997</v>
      </c>
      <c r="AG409" s="4">
        <f t="shared" si="501"/>
        <v>0.61199999999999999</v>
      </c>
      <c r="AH409" s="4">
        <f t="shared" si="502"/>
        <v>1.6339869281045751</v>
      </c>
      <c r="AI409" s="4">
        <f t="shared" si="503"/>
        <v>6.3904761904761909</v>
      </c>
      <c r="AJ409" s="4">
        <f t="shared" si="504"/>
        <v>2.6190476190476195</v>
      </c>
      <c r="AK409" s="4">
        <f t="shared" si="505"/>
        <v>3.7714285714285714</v>
      </c>
      <c r="AL409" s="4">
        <f t="shared" si="506"/>
        <v>-1.0161904761904761</v>
      </c>
      <c r="AM409" s="4">
        <f t="shared" si="507"/>
        <v>1.0161904761904761</v>
      </c>
      <c r="AN409" s="4">
        <f t="shared" si="508"/>
        <v>3.1952380952380954</v>
      </c>
      <c r="AO409" s="4">
        <f t="shared" si="509"/>
        <v>1.3095238095238098</v>
      </c>
      <c r="AP409" s="4">
        <f t="shared" si="510"/>
        <v>1.8857142857142857</v>
      </c>
      <c r="AQ409" s="4">
        <f t="shared" si="511"/>
        <v>-0.50809523809523804</v>
      </c>
      <c r="AR409" s="4">
        <f t="shared" si="512"/>
        <v>0.50809523809523804</v>
      </c>
      <c r="AS409" s="4">
        <f t="shared" si="513"/>
        <v>1.2674872263055483</v>
      </c>
      <c r="AT409" s="4">
        <f t="shared" si="514"/>
        <v>0.91862491503782684</v>
      </c>
      <c r="AU409" s="4">
        <f t="shared" si="515"/>
        <v>1.083201200871883</v>
      </c>
      <c r="AV409" s="4">
        <f t="shared" si="516"/>
        <v>-0.4701028069775362</v>
      </c>
      <c r="AW409" s="4">
        <f t="shared" si="517"/>
        <v>0.4701028069775362</v>
      </c>
      <c r="AX409" s="4">
        <f t="shared" si="518"/>
        <v>228.14770073499872</v>
      </c>
      <c r="AY409" s="4">
        <f t="shared" si="519"/>
        <v>165.35248470680881</v>
      </c>
      <c r="AZ409" s="4">
        <f t="shared" si="520"/>
        <v>194.97621615693893</v>
      </c>
      <c r="BA409" s="4">
        <f t="shared" si="521"/>
        <v>-84.618505255956507</v>
      </c>
      <c r="BB409" s="4">
        <f t="shared" si="522"/>
        <v>84.618505255956507</v>
      </c>
      <c r="BC409" s="4">
        <f t="shared" si="523"/>
        <v>4.3571428571428577</v>
      </c>
      <c r="BD409" s="4">
        <f t="shared" si="524"/>
        <v>0.50000000000000011</v>
      </c>
      <c r="BE409" s="4">
        <f t="shared" si="525"/>
        <v>2.5714285714285716</v>
      </c>
      <c r="BF409" s="4">
        <f t="shared" si="526"/>
        <v>-0.38799999999999996</v>
      </c>
      <c r="BG409" s="4">
        <f t="shared" si="527"/>
        <v>0.63398692810457502</v>
      </c>
      <c r="BH409" s="4">
        <f t="shared" si="528"/>
        <v>3.2125086210330465</v>
      </c>
      <c r="BI409" s="4">
        <f t="shared" si="529"/>
        <v>4.8539682539682536</v>
      </c>
      <c r="BJ409" s="4">
        <f t="shared" si="530"/>
        <v>0.66183140328672974</v>
      </c>
      <c r="BK409" s="4">
        <f t="shared" si="531"/>
        <v>0.7185551766914734</v>
      </c>
      <c r="BL409" s="4">
        <f t="shared" si="532"/>
        <v>2.1109523809523809</v>
      </c>
      <c r="BM409" s="4">
        <f t="shared" si="533"/>
        <v>0.34039383511213495</v>
      </c>
      <c r="BN409" s="3">
        <f t="shared" si="534"/>
        <v>0</v>
      </c>
      <c r="BO409" s="3">
        <v>100</v>
      </c>
      <c r="BP409" s="3">
        <f t="shared" si="535"/>
        <v>-1</v>
      </c>
      <c r="BQ409" s="3">
        <f t="shared" si="536"/>
        <v>-100</v>
      </c>
      <c r="BR409" s="3">
        <f t="shared" si="537"/>
        <v>1</v>
      </c>
      <c r="BS409" s="3">
        <f t="shared" si="538"/>
        <v>0.39999999999999991</v>
      </c>
      <c r="BT409" s="3">
        <f t="shared" si="551"/>
        <v>39.999999999999993</v>
      </c>
      <c r="BU409" s="3">
        <f t="shared" si="539"/>
        <v>0</v>
      </c>
      <c r="BV409" s="3">
        <f t="shared" si="540"/>
        <v>-1</v>
      </c>
      <c r="BW409" s="3">
        <f t="shared" si="552"/>
        <v>-100</v>
      </c>
      <c r="BX409" s="3">
        <f t="shared" si="541"/>
        <v>1</v>
      </c>
      <c r="BY409" s="3">
        <f t="shared" si="542"/>
        <v>0.53</v>
      </c>
      <c r="BZ409" s="3">
        <f t="shared" si="553"/>
        <v>53</v>
      </c>
      <c r="CA409" s="3">
        <f t="shared" si="543"/>
        <v>0</v>
      </c>
      <c r="CB409" s="3">
        <f t="shared" si="544"/>
        <v>-1</v>
      </c>
      <c r="CC409" s="3">
        <f t="shared" si="545"/>
        <v>-100</v>
      </c>
      <c r="CD409" s="3">
        <f t="shared" si="546"/>
        <v>1</v>
      </c>
      <c r="CE409" s="3">
        <f t="shared" si="547"/>
        <v>0</v>
      </c>
      <c r="CF409" s="3">
        <f t="shared" si="554"/>
        <v>1</v>
      </c>
      <c r="CG409" s="16" t="str">
        <f t="shared" si="555"/>
        <v/>
      </c>
      <c r="CI409" s="12">
        <f t="shared" si="556"/>
        <v>1</v>
      </c>
      <c r="CJ409" s="12">
        <f t="shared" si="557"/>
        <v>1</v>
      </c>
      <c r="CK409" s="12">
        <f t="shared" si="558"/>
        <v>2</v>
      </c>
      <c r="CL409" s="12" t="str">
        <f t="shared" si="559"/>
        <v>Over2.5</v>
      </c>
      <c r="CM409" s="12">
        <f t="shared" si="548"/>
        <v>1</v>
      </c>
      <c r="CN409" s="12">
        <f t="shared" si="549"/>
        <v>0</v>
      </c>
      <c r="CO409" s="12">
        <f t="shared" si="560"/>
        <v>1</v>
      </c>
      <c r="CP409" s="12" t="str">
        <f t="shared" si="561"/>
        <v/>
      </c>
    </row>
    <row r="410" spans="1:94" x14ac:dyDescent="0.25">
      <c r="A410" t="s">
        <v>127</v>
      </c>
      <c r="B410" t="s">
        <v>279</v>
      </c>
      <c r="C410" t="s">
        <v>172</v>
      </c>
      <c r="D410" t="s">
        <v>24</v>
      </c>
      <c r="E410" t="s">
        <v>19</v>
      </c>
      <c r="F410" s="3">
        <v>1</v>
      </c>
      <c r="G410" s="3">
        <v>1</v>
      </c>
      <c r="H410" s="3" t="str">
        <f t="shared" si="550"/>
        <v>D</v>
      </c>
      <c r="I410" s="3">
        <v>1.65</v>
      </c>
      <c r="J410" s="3">
        <v>4.33</v>
      </c>
      <c r="K410" s="3">
        <v>4.75</v>
      </c>
      <c r="L410" s="3">
        <v>1.53</v>
      </c>
      <c r="M410" s="3">
        <v>2.5</v>
      </c>
      <c r="N410" s="3">
        <f t="shared" si="482"/>
        <v>2</v>
      </c>
      <c r="O410" s="3">
        <f t="shared" si="483"/>
        <v>4.7533804067169783E-2</v>
      </c>
      <c r="P410" s="3">
        <f t="shared" si="484"/>
        <v>5.3594771241830097E-2</v>
      </c>
      <c r="Q410" s="3">
        <f t="shared" si="485"/>
        <v>1.72843077671083</v>
      </c>
      <c r="R410" s="3">
        <f t="shared" si="486"/>
        <v>4.5358213716108455</v>
      </c>
      <c r="S410" s="3">
        <f t="shared" si="487"/>
        <v>4.975785569319056</v>
      </c>
      <c r="T410" s="3">
        <f t="shared" si="488"/>
        <v>1.6027267202227697</v>
      </c>
      <c r="U410" s="3">
        <f t="shared" si="489"/>
        <v>2.6188345101679245</v>
      </c>
      <c r="V410" s="4">
        <f t="shared" si="490"/>
        <v>0.60606060606060608</v>
      </c>
      <c r="W410" s="4">
        <f t="shared" si="491"/>
        <v>0.23094688221709006</v>
      </c>
      <c r="X410" s="4">
        <f t="shared" si="492"/>
        <v>0.21052631578947367</v>
      </c>
      <c r="Y410" s="4">
        <f t="shared" si="493"/>
        <v>0.65359477124183007</v>
      </c>
      <c r="Z410" s="4">
        <f t="shared" si="494"/>
        <v>0.4</v>
      </c>
      <c r="AA410" s="4">
        <f t="shared" si="495"/>
        <v>0.38106235565819857</v>
      </c>
      <c r="AB410" s="4">
        <f t="shared" si="496"/>
        <v>0.34736842105263155</v>
      </c>
      <c r="AC410" s="4">
        <f t="shared" si="497"/>
        <v>2.6242424242424245</v>
      </c>
      <c r="AD410" s="4">
        <f t="shared" si="498"/>
        <v>0.91157894736842104</v>
      </c>
      <c r="AE410" s="4">
        <f t="shared" si="499"/>
        <v>2.8787878787878789</v>
      </c>
      <c r="AF410" s="4">
        <f t="shared" si="500"/>
        <v>1.0969976905311778</v>
      </c>
      <c r="AG410" s="4">
        <f t="shared" si="501"/>
        <v>0.61199999999999999</v>
      </c>
      <c r="AH410" s="4">
        <f t="shared" si="502"/>
        <v>1.6339869281045751</v>
      </c>
      <c r="AI410" s="4">
        <f t="shared" si="503"/>
        <v>-3.2473547926082258</v>
      </c>
      <c r="AJ410" s="4">
        <f t="shared" si="504"/>
        <v>-2.8073905949000153</v>
      </c>
      <c r="AK410" s="4">
        <f t="shared" si="505"/>
        <v>-0.43996419770821049</v>
      </c>
      <c r="AL410" s="4">
        <f t="shared" si="506"/>
        <v>-1.0161077899451547</v>
      </c>
      <c r="AM410" s="4">
        <f t="shared" si="507"/>
        <v>1.0161077899451547</v>
      </c>
      <c r="AN410" s="4">
        <f t="shared" si="508"/>
        <v>-1.6236773963041129</v>
      </c>
      <c r="AO410" s="4">
        <f t="shared" si="509"/>
        <v>-1.4036952974500077</v>
      </c>
      <c r="AP410" s="4">
        <f t="shared" si="510"/>
        <v>-0.21998209885410525</v>
      </c>
      <c r="AQ410" s="4">
        <f t="shared" si="511"/>
        <v>-0.50805389497257736</v>
      </c>
      <c r="AR410" s="4">
        <f t="shared" si="512"/>
        <v>0.50805389497257736</v>
      </c>
      <c r="AS410" s="4">
        <f t="shared" si="513"/>
        <v>-1.0187778394028837</v>
      </c>
      <c r="AT410" s="4">
        <f t="shared" si="514"/>
        <v>-0.95179307333138818</v>
      </c>
      <c r="AU410" s="4">
        <f t="shared" si="515"/>
        <v>-0.21653323018293985</v>
      </c>
      <c r="AV410" s="4">
        <f t="shared" si="516"/>
        <v>-0.47006994646091893</v>
      </c>
      <c r="AW410" s="4">
        <f t="shared" si="517"/>
        <v>0.47006994646091893</v>
      </c>
      <c r="AX410" s="4">
        <f t="shared" si="518"/>
        <v>-183.38001109251908</v>
      </c>
      <c r="AY410" s="4">
        <f t="shared" si="519"/>
        <v>-171.32275319964987</v>
      </c>
      <c r="AZ410" s="4">
        <f t="shared" si="520"/>
        <v>-38.975981432929174</v>
      </c>
      <c r="BA410" s="4">
        <f t="shared" si="521"/>
        <v>-84.612590362965406</v>
      </c>
      <c r="BB410" s="4">
        <f t="shared" si="522"/>
        <v>84.612590362965406</v>
      </c>
      <c r="BC410" s="4">
        <f t="shared" si="523"/>
        <v>-0.65263157894736834</v>
      </c>
      <c r="BD410" s="4">
        <f t="shared" si="524"/>
        <v>-0.61893764434180143</v>
      </c>
      <c r="BE410" s="4">
        <f t="shared" si="525"/>
        <v>-8.8421052631578789E-2</v>
      </c>
      <c r="BF410" s="4">
        <f t="shared" si="526"/>
        <v>-0.38800000000000001</v>
      </c>
      <c r="BG410" s="4">
        <f t="shared" si="527"/>
        <v>0.63398692810457524</v>
      </c>
      <c r="BH410" s="4">
        <f t="shared" si="528"/>
        <v>1.7616433424823215</v>
      </c>
      <c r="BI410" s="4">
        <f t="shared" si="529"/>
        <v>3.7466792392135773</v>
      </c>
      <c r="BJ410" s="4">
        <f t="shared" si="530"/>
        <v>0.4701879264295088</v>
      </c>
      <c r="BK410" s="4">
        <f t="shared" si="531"/>
        <v>0.71849670868669457</v>
      </c>
      <c r="BL410" s="4">
        <f t="shared" si="532"/>
        <v>2.1107806151953472</v>
      </c>
      <c r="BM410" s="4">
        <f t="shared" si="533"/>
        <v>0.34039383511213439</v>
      </c>
      <c r="BN410" s="3">
        <f t="shared" si="534"/>
        <v>0</v>
      </c>
      <c r="BO410" s="3">
        <v>100</v>
      </c>
      <c r="BP410" s="3">
        <f t="shared" si="535"/>
        <v>-1</v>
      </c>
      <c r="BQ410" s="3">
        <f t="shared" si="536"/>
        <v>-100</v>
      </c>
      <c r="BR410" s="3">
        <f t="shared" si="537"/>
        <v>0</v>
      </c>
      <c r="BS410" s="3">
        <f t="shared" si="538"/>
        <v>-1</v>
      </c>
      <c r="BT410" s="3">
        <f t="shared" si="551"/>
        <v>-100</v>
      </c>
      <c r="BU410" s="3">
        <f t="shared" si="539"/>
        <v>1</v>
      </c>
      <c r="BV410" s="3">
        <f t="shared" si="540"/>
        <v>3.33</v>
      </c>
      <c r="BW410" s="3">
        <f t="shared" si="552"/>
        <v>333</v>
      </c>
      <c r="BX410" s="3">
        <f t="shared" si="541"/>
        <v>0</v>
      </c>
      <c r="BY410" s="3">
        <f t="shared" si="542"/>
        <v>-1</v>
      </c>
      <c r="BZ410" s="3">
        <f t="shared" si="553"/>
        <v>-100</v>
      </c>
      <c r="CA410" s="3">
        <f t="shared" si="543"/>
        <v>1</v>
      </c>
      <c r="CB410" s="3">
        <f t="shared" si="544"/>
        <v>1.5</v>
      </c>
      <c r="CC410" s="3">
        <f t="shared" si="545"/>
        <v>150</v>
      </c>
      <c r="CD410" s="3">
        <f t="shared" si="546"/>
        <v>1</v>
      </c>
      <c r="CE410" s="3">
        <f t="shared" si="547"/>
        <v>0</v>
      </c>
      <c r="CF410" s="3">
        <f t="shared" si="554"/>
        <v>1</v>
      </c>
      <c r="CG410" s="16" t="str">
        <f t="shared" si="555"/>
        <v/>
      </c>
      <c r="CI410" s="12">
        <f t="shared" si="556"/>
        <v>1</v>
      </c>
      <c r="CJ410" s="12">
        <f t="shared" si="557"/>
        <v>0</v>
      </c>
      <c r="CK410" s="12">
        <f t="shared" si="558"/>
        <v>1</v>
      </c>
      <c r="CL410" s="12" t="str">
        <f t="shared" si="559"/>
        <v/>
      </c>
      <c r="CM410" s="12">
        <f t="shared" si="548"/>
        <v>1</v>
      </c>
      <c r="CN410" s="12">
        <f t="shared" si="549"/>
        <v>1</v>
      </c>
      <c r="CO410" s="12">
        <f t="shared" si="560"/>
        <v>2</v>
      </c>
      <c r="CP410" s="12" t="str">
        <f t="shared" si="561"/>
        <v>Under2.5</v>
      </c>
    </row>
    <row r="411" spans="1:94" x14ac:dyDescent="0.25">
      <c r="A411" t="s">
        <v>127</v>
      </c>
      <c r="B411" t="s">
        <v>279</v>
      </c>
      <c r="C411" t="s">
        <v>172</v>
      </c>
      <c r="D411" t="s">
        <v>20</v>
      </c>
      <c r="E411" t="s">
        <v>23</v>
      </c>
      <c r="F411" s="3">
        <v>2</v>
      </c>
      <c r="G411" s="3">
        <v>1</v>
      </c>
      <c r="H411" s="3" t="str">
        <f t="shared" si="550"/>
        <v>H</v>
      </c>
      <c r="I411" s="3">
        <v>2.4500000000000002</v>
      </c>
      <c r="J411" s="3">
        <v>3.9</v>
      </c>
      <c r="K411" s="3">
        <v>2.5499999999999998</v>
      </c>
      <c r="L411" s="3">
        <v>1.4</v>
      </c>
      <c r="M411" s="3">
        <v>3</v>
      </c>
      <c r="N411" s="3">
        <f t="shared" si="482"/>
        <v>3</v>
      </c>
      <c r="O411" s="3">
        <f t="shared" si="483"/>
        <v>5.6730384461476824E-2</v>
      </c>
      <c r="P411" s="3">
        <f t="shared" si="484"/>
        <v>4.7619047619047561E-2</v>
      </c>
      <c r="Q411" s="3">
        <f t="shared" si="485"/>
        <v>2.5889894419306185</v>
      </c>
      <c r="R411" s="3">
        <f t="shared" si="486"/>
        <v>4.1212484993997593</v>
      </c>
      <c r="S411" s="3">
        <f t="shared" si="487"/>
        <v>2.6946624803767656</v>
      </c>
      <c r="T411" s="3">
        <f t="shared" si="488"/>
        <v>1.4794225382460675</v>
      </c>
      <c r="U411" s="3">
        <f t="shared" si="489"/>
        <v>3.1701911533844305</v>
      </c>
      <c r="V411" s="4">
        <f t="shared" si="490"/>
        <v>0.4081632653061224</v>
      </c>
      <c r="W411" s="4">
        <f t="shared" si="491"/>
        <v>0.25641025641025644</v>
      </c>
      <c r="X411" s="4">
        <f t="shared" si="492"/>
        <v>0.39215686274509809</v>
      </c>
      <c r="Y411" s="4">
        <f t="shared" si="493"/>
        <v>0.7142857142857143</v>
      </c>
      <c r="Z411" s="4">
        <f t="shared" si="494"/>
        <v>0.33333333333333331</v>
      </c>
      <c r="AA411" s="4">
        <f t="shared" si="495"/>
        <v>0.6282051282051283</v>
      </c>
      <c r="AB411" s="4">
        <f t="shared" si="496"/>
        <v>0.96078431372549034</v>
      </c>
      <c r="AC411" s="4">
        <f t="shared" si="497"/>
        <v>1.5918367346938773</v>
      </c>
      <c r="AD411" s="4">
        <f t="shared" si="498"/>
        <v>1.5294117647058825</v>
      </c>
      <c r="AE411" s="4">
        <f t="shared" si="499"/>
        <v>1.0408163265306121</v>
      </c>
      <c r="AF411" s="4">
        <f t="shared" si="500"/>
        <v>0.65384615384615385</v>
      </c>
      <c r="AG411" s="4">
        <f t="shared" si="501"/>
        <v>0.46666666666666662</v>
      </c>
      <c r="AH411" s="4">
        <f t="shared" si="502"/>
        <v>2.1428571428571428</v>
      </c>
      <c r="AI411" s="4">
        <f t="shared" si="503"/>
        <v>-0.10567303844614706</v>
      </c>
      <c r="AJ411" s="4">
        <f t="shared" si="504"/>
        <v>-1.5322590574691408</v>
      </c>
      <c r="AK411" s="4">
        <f t="shared" si="505"/>
        <v>1.4265860190229938</v>
      </c>
      <c r="AL411" s="4">
        <f t="shared" si="506"/>
        <v>-1.690768615138363</v>
      </c>
      <c r="AM411" s="4">
        <f t="shared" si="507"/>
        <v>1.690768615138363</v>
      </c>
      <c r="AN411" s="4">
        <f t="shared" si="508"/>
        <v>-5.283651922307353E-2</v>
      </c>
      <c r="AO411" s="4">
        <f t="shared" si="509"/>
        <v>-0.76612952873457041</v>
      </c>
      <c r="AP411" s="4">
        <f t="shared" si="510"/>
        <v>0.71329300951149688</v>
      </c>
      <c r="AQ411" s="4">
        <f t="shared" si="511"/>
        <v>-0.84538430756918148</v>
      </c>
      <c r="AR411" s="4">
        <f t="shared" si="512"/>
        <v>0.84538430756918148</v>
      </c>
      <c r="AS411" s="4">
        <f t="shared" si="513"/>
        <v>-5.2787433552109408E-2</v>
      </c>
      <c r="AT411" s="4">
        <f t="shared" si="514"/>
        <v>-0.65374434125568137</v>
      </c>
      <c r="AU411" s="4">
        <f t="shared" si="515"/>
        <v>0.61959184576100057</v>
      </c>
      <c r="AV411" s="4">
        <f t="shared" si="516"/>
        <v>-0.70180830605855771</v>
      </c>
      <c r="AW411" s="4">
        <f t="shared" si="517"/>
        <v>0.70180830605855771</v>
      </c>
      <c r="AX411" s="4">
        <f t="shared" si="518"/>
        <v>-9.5017380393796937</v>
      </c>
      <c r="AY411" s="4">
        <f t="shared" si="519"/>
        <v>-117.67398142602264</v>
      </c>
      <c r="AZ411" s="4">
        <f t="shared" si="520"/>
        <v>111.5265322369801</v>
      </c>
      <c r="BA411" s="4">
        <f t="shared" si="521"/>
        <v>-126.32549509054039</v>
      </c>
      <c r="BB411" s="4">
        <f t="shared" si="522"/>
        <v>126.32549509054039</v>
      </c>
      <c r="BC411" s="4">
        <f t="shared" si="523"/>
        <v>-3.9215686274509574E-2</v>
      </c>
      <c r="BD411" s="4">
        <f t="shared" si="524"/>
        <v>-0.3717948717948717</v>
      </c>
      <c r="BE411" s="4">
        <f t="shared" si="525"/>
        <v>0.52941176470588247</v>
      </c>
      <c r="BF411" s="4">
        <f t="shared" si="526"/>
        <v>-0.53333333333333333</v>
      </c>
      <c r="BG411" s="4">
        <f t="shared" si="527"/>
        <v>1.142857142857143</v>
      </c>
      <c r="BH411" s="4">
        <f t="shared" si="528"/>
        <v>0.85577764634692877</v>
      </c>
      <c r="BI411" s="4">
        <f t="shared" si="529"/>
        <v>3.1349668072357146</v>
      </c>
      <c r="BJ411" s="4">
        <f t="shared" si="530"/>
        <v>0.27297821602823236</v>
      </c>
      <c r="BK411" s="4">
        <f t="shared" si="531"/>
        <v>1.1955539531817234</v>
      </c>
      <c r="BL411" s="4">
        <f t="shared" si="532"/>
        <v>2.3248068458152491</v>
      </c>
      <c r="BM411" s="4">
        <f t="shared" si="533"/>
        <v>0.51425947722657961</v>
      </c>
      <c r="BN411" s="3">
        <f t="shared" si="534"/>
        <v>1</v>
      </c>
      <c r="BO411" s="3">
        <v>100</v>
      </c>
      <c r="BP411" s="3">
        <f t="shared" si="535"/>
        <v>1.4500000000000002</v>
      </c>
      <c r="BQ411" s="3">
        <f t="shared" si="536"/>
        <v>145.00000000000003</v>
      </c>
      <c r="BR411" s="3">
        <f t="shared" si="537"/>
        <v>0</v>
      </c>
      <c r="BS411" s="3">
        <f t="shared" si="538"/>
        <v>-1</v>
      </c>
      <c r="BT411" s="3">
        <f t="shared" si="551"/>
        <v>-100</v>
      </c>
      <c r="BU411" s="3">
        <f t="shared" si="539"/>
        <v>0</v>
      </c>
      <c r="BV411" s="3">
        <f t="shared" si="540"/>
        <v>-1</v>
      </c>
      <c r="BW411" s="3">
        <f t="shared" si="552"/>
        <v>-100</v>
      </c>
      <c r="BX411" s="3">
        <f t="shared" si="541"/>
        <v>1</v>
      </c>
      <c r="BY411" s="3">
        <f t="shared" si="542"/>
        <v>0.39999999999999991</v>
      </c>
      <c r="BZ411" s="3">
        <f t="shared" si="553"/>
        <v>39.999999999999993</v>
      </c>
      <c r="CA411" s="3">
        <f t="shared" si="543"/>
        <v>0</v>
      </c>
      <c r="CB411" s="3">
        <f t="shared" si="544"/>
        <v>-1</v>
      </c>
      <c r="CC411" s="3">
        <f t="shared" si="545"/>
        <v>-100</v>
      </c>
      <c r="CD411" s="3">
        <f t="shared" si="546"/>
        <v>1</v>
      </c>
      <c r="CE411" s="3">
        <f t="shared" si="547"/>
        <v>0</v>
      </c>
      <c r="CF411" s="3">
        <f t="shared" si="554"/>
        <v>1</v>
      </c>
      <c r="CG411" s="16" t="str">
        <f t="shared" si="555"/>
        <v/>
      </c>
      <c r="CI411" s="12">
        <f t="shared" si="556"/>
        <v>1</v>
      </c>
      <c r="CJ411" s="12">
        <f t="shared" si="557"/>
        <v>0</v>
      </c>
      <c r="CK411" s="12">
        <f t="shared" si="558"/>
        <v>1</v>
      </c>
      <c r="CL411" s="12" t="str">
        <f t="shared" si="559"/>
        <v/>
      </c>
      <c r="CM411" s="12">
        <f t="shared" si="548"/>
        <v>1</v>
      </c>
      <c r="CN411" s="12">
        <f t="shared" si="549"/>
        <v>0</v>
      </c>
      <c r="CO411" s="12">
        <f t="shared" si="560"/>
        <v>1</v>
      </c>
      <c r="CP411" s="12" t="str">
        <f t="shared" si="561"/>
        <v/>
      </c>
    </row>
    <row r="412" spans="1:94" x14ac:dyDescent="0.25">
      <c r="A412" t="s">
        <v>127</v>
      </c>
      <c r="B412" t="s">
        <v>279</v>
      </c>
      <c r="C412" t="s">
        <v>173</v>
      </c>
      <c r="D412" t="s">
        <v>141</v>
      </c>
      <c r="E412" t="s">
        <v>25</v>
      </c>
      <c r="F412" s="3">
        <v>0</v>
      </c>
      <c r="G412" s="3">
        <v>3</v>
      </c>
      <c r="H412" s="3" t="str">
        <f t="shared" si="550"/>
        <v>A</v>
      </c>
      <c r="I412" s="3">
        <v>3.5</v>
      </c>
      <c r="J412" s="3">
        <v>4.0999999999999996</v>
      </c>
      <c r="K412" s="3">
        <v>1.91</v>
      </c>
      <c r="L412" s="3">
        <v>1.44</v>
      </c>
      <c r="M412" s="3">
        <v>2.75</v>
      </c>
      <c r="N412" s="3">
        <f t="shared" si="482"/>
        <v>3</v>
      </c>
      <c r="O412" s="3">
        <f t="shared" si="483"/>
        <v>5.3176934162759704E-2</v>
      </c>
      <c r="P412" s="3">
        <f t="shared" si="484"/>
        <v>5.8080808080808066E-2</v>
      </c>
      <c r="Q412" s="3">
        <f t="shared" si="485"/>
        <v>3.6861192695696587</v>
      </c>
      <c r="R412" s="3">
        <f t="shared" si="486"/>
        <v>4.3180254300673147</v>
      </c>
      <c r="S412" s="3">
        <f t="shared" si="487"/>
        <v>2.0115679442508712</v>
      </c>
      <c r="T412" s="3">
        <f t="shared" si="488"/>
        <v>1.5165747851943738</v>
      </c>
      <c r="U412" s="3">
        <f t="shared" si="489"/>
        <v>2.8962365689475891</v>
      </c>
      <c r="V412" s="4">
        <f t="shared" si="490"/>
        <v>0.2857142857142857</v>
      </c>
      <c r="W412" s="4">
        <f t="shared" si="491"/>
        <v>0.24390243902439027</v>
      </c>
      <c r="X412" s="4">
        <f t="shared" si="492"/>
        <v>0.52356020942408377</v>
      </c>
      <c r="Y412" s="4">
        <f t="shared" si="493"/>
        <v>0.69444444444444442</v>
      </c>
      <c r="Z412" s="4">
        <f t="shared" si="494"/>
        <v>0.36363636363636365</v>
      </c>
      <c r="AA412" s="4">
        <f t="shared" si="495"/>
        <v>0.85365853658536595</v>
      </c>
      <c r="AB412" s="4">
        <f t="shared" si="496"/>
        <v>1.8324607329842932</v>
      </c>
      <c r="AC412" s="4">
        <f t="shared" si="497"/>
        <v>1.1714285714285713</v>
      </c>
      <c r="AD412" s="4">
        <f t="shared" si="498"/>
        <v>2.1465968586387434</v>
      </c>
      <c r="AE412" s="4">
        <f t="shared" si="499"/>
        <v>0.54571428571428571</v>
      </c>
      <c r="AF412" s="4">
        <f t="shared" si="500"/>
        <v>0.46585365853658539</v>
      </c>
      <c r="AG412" s="4">
        <f t="shared" si="501"/>
        <v>0.52363636363636357</v>
      </c>
      <c r="AH412" s="4">
        <f t="shared" si="502"/>
        <v>1.9097222222222223</v>
      </c>
      <c r="AI412" s="4">
        <f t="shared" si="503"/>
        <v>1.6745513253187876</v>
      </c>
      <c r="AJ412" s="4">
        <f t="shared" si="504"/>
        <v>-0.63190616049765591</v>
      </c>
      <c r="AK412" s="4">
        <f t="shared" si="505"/>
        <v>2.3064574858164435</v>
      </c>
      <c r="AL412" s="4">
        <f t="shared" si="506"/>
        <v>-1.3796617837532152</v>
      </c>
      <c r="AM412" s="4">
        <f t="shared" si="507"/>
        <v>1.3796617837532152</v>
      </c>
      <c r="AN412" s="4">
        <f t="shared" si="508"/>
        <v>0.83727566265939379</v>
      </c>
      <c r="AO412" s="4">
        <f t="shared" si="509"/>
        <v>-0.31595308024882796</v>
      </c>
      <c r="AP412" s="4">
        <f t="shared" si="510"/>
        <v>1.1532287429082217</v>
      </c>
      <c r="AQ412" s="4">
        <f t="shared" si="511"/>
        <v>-0.68983089187660762</v>
      </c>
      <c r="AR412" s="4">
        <f t="shared" si="512"/>
        <v>0.68983089187660762</v>
      </c>
      <c r="AS412" s="4">
        <f t="shared" si="513"/>
        <v>0.69706039036849887</v>
      </c>
      <c r="AT412" s="4">
        <f t="shared" si="514"/>
        <v>-0.30602763511965586</v>
      </c>
      <c r="AU412" s="4">
        <f t="shared" si="515"/>
        <v>0.85644071869064931</v>
      </c>
      <c r="AV412" s="4">
        <f t="shared" si="516"/>
        <v>-0.60386840505905415</v>
      </c>
      <c r="AW412" s="4">
        <f t="shared" si="517"/>
        <v>0.60386840505905415</v>
      </c>
      <c r="AX412" s="4">
        <f t="shared" si="518"/>
        <v>125.4708702663298</v>
      </c>
      <c r="AY412" s="4">
        <f t="shared" si="519"/>
        <v>-55.084974321538049</v>
      </c>
      <c r="AZ412" s="4">
        <f t="shared" si="520"/>
        <v>154.15932936431687</v>
      </c>
      <c r="BA412" s="4">
        <f t="shared" si="521"/>
        <v>-108.69631291062976</v>
      </c>
      <c r="BB412" s="4">
        <f t="shared" si="522"/>
        <v>108.69631291062976</v>
      </c>
      <c r="BC412" s="4">
        <f t="shared" si="523"/>
        <v>0.83246073298429302</v>
      </c>
      <c r="BD412" s="4">
        <f t="shared" si="524"/>
        <v>-0.14634146341463417</v>
      </c>
      <c r="BE412" s="4">
        <f t="shared" si="525"/>
        <v>1.1465968586387432</v>
      </c>
      <c r="BF412" s="4">
        <f t="shared" si="526"/>
        <v>-0.47636363636363638</v>
      </c>
      <c r="BG412" s="4">
        <f t="shared" si="527"/>
        <v>0.90972222222222232</v>
      </c>
      <c r="BH412" s="4">
        <f t="shared" si="528"/>
        <v>1.1918594485565057</v>
      </c>
      <c r="BI412" s="4">
        <f t="shared" si="529"/>
        <v>3.3385708812959485</v>
      </c>
      <c r="BJ412" s="4">
        <f t="shared" si="530"/>
        <v>0.35699689805413271</v>
      </c>
      <c r="BK412" s="4">
        <f t="shared" si="531"/>
        <v>0.97556820303582603</v>
      </c>
      <c r="BL412" s="4">
        <f t="shared" si="532"/>
        <v>2.2064056770709817</v>
      </c>
      <c r="BM412" s="4">
        <f t="shared" si="533"/>
        <v>0.4421526889519698</v>
      </c>
      <c r="BN412" s="3">
        <f t="shared" si="534"/>
        <v>0</v>
      </c>
      <c r="BO412" s="3">
        <v>100</v>
      </c>
      <c r="BP412" s="3">
        <f t="shared" si="535"/>
        <v>-1</v>
      </c>
      <c r="BQ412" s="3">
        <f t="shared" si="536"/>
        <v>-100</v>
      </c>
      <c r="BR412" s="3">
        <f t="shared" si="537"/>
        <v>1</v>
      </c>
      <c r="BS412" s="3">
        <f t="shared" si="538"/>
        <v>0.90999999999999992</v>
      </c>
      <c r="BT412" s="3">
        <f t="shared" si="551"/>
        <v>90.999999999999986</v>
      </c>
      <c r="BU412" s="3">
        <f t="shared" si="539"/>
        <v>0</v>
      </c>
      <c r="BV412" s="3">
        <f t="shared" si="540"/>
        <v>-1</v>
      </c>
      <c r="BW412" s="3">
        <f t="shared" si="552"/>
        <v>-100</v>
      </c>
      <c r="BX412" s="3">
        <f t="shared" si="541"/>
        <v>1</v>
      </c>
      <c r="BY412" s="3">
        <f t="shared" si="542"/>
        <v>0.43999999999999995</v>
      </c>
      <c r="BZ412" s="3">
        <f t="shared" si="553"/>
        <v>43.999999999999993</v>
      </c>
      <c r="CA412" s="3">
        <f t="shared" si="543"/>
        <v>0</v>
      </c>
      <c r="CB412" s="3">
        <f t="shared" si="544"/>
        <v>-1</v>
      </c>
      <c r="CC412" s="3">
        <f t="shared" si="545"/>
        <v>-100</v>
      </c>
      <c r="CD412" s="3">
        <f t="shared" si="546"/>
        <v>1</v>
      </c>
      <c r="CE412" s="3">
        <f t="shared" si="547"/>
        <v>0</v>
      </c>
      <c r="CF412" s="3">
        <f t="shared" si="554"/>
        <v>1</v>
      </c>
      <c r="CG412" s="16" t="str">
        <f t="shared" si="555"/>
        <v/>
      </c>
      <c r="CI412" s="12">
        <f t="shared" si="556"/>
        <v>1</v>
      </c>
      <c r="CJ412" s="12">
        <f t="shared" si="557"/>
        <v>1</v>
      </c>
      <c r="CK412" s="12">
        <f t="shared" si="558"/>
        <v>2</v>
      </c>
      <c r="CL412" s="12" t="str">
        <f t="shared" si="559"/>
        <v>Over2.5</v>
      </c>
      <c r="CM412" s="12">
        <f t="shared" si="548"/>
        <v>1</v>
      </c>
      <c r="CN412" s="12">
        <f t="shared" si="549"/>
        <v>0</v>
      </c>
      <c r="CO412" s="12">
        <f t="shared" si="560"/>
        <v>1</v>
      </c>
      <c r="CP412" s="12" t="str">
        <f t="shared" si="561"/>
        <v/>
      </c>
    </row>
    <row r="413" spans="1:94" x14ac:dyDescent="0.25">
      <c r="A413" t="s">
        <v>127</v>
      </c>
      <c r="B413" t="s">
        <v>280</v>
      </c>
      <c r="C413" t="s">
        <v>132</v>
      </c>
      <c r="D413" t="s">
        <v>29</v>
      </c>
      <c r="E413" t="s">
        <v>141</v>
      </c>
      <c r="F413" s="3">
        <v>0</v>
      </c>
      <c r="G413" s="3">
        <v>3</v>
      </c>
      <c r="H413" s="3" t="str">
        <f t="shared" si="550"/>
        <v>A</v>
      </c>
      <c r="I413" s="3">
        <v>4</v>
      </c>
      <c r="J413" s="3">
        <v>4.0999999999999996</v>
      </c>
      <c r="K413" s="3">
        <v>1.8</v>
      </c>
      <c r="L413" s="3">
        <v>1.53</v>
      </c>
      <c r="M413" s="3">
        <v>2.5</v>
      </c>
      <c r="N413" s="3">
        <f t="shared" si="482"/>
        <v>3</v>
      </c>
      <c r="O413" s="3">
        <f t="shared" si="483"/>
        <v>4.9457994579945819E-2</v>
      </c>
      <c r="P413" s="3">
        <f t="shared" si="484"/>
        <v>5.3594771241830097E-2</v>
      </c>
      <c r="Q413" s="3">
        <f t="shared" si="485"/>
        <v>4.1978319783197833</v>
      </c>
      <c r="R413" s="3">
        <f t="shared" si="486"/>
        <v>4.3027777777777771</v>
      </c>
      <c r="S413" s="3">
        <f t="shared" si="487"/>
        <v>1.8890243902439026</v>
      </c>
      <c r="T413" s="3">
        <f t="shared" si="488"/>
        <v>1.6056707317073171</v>
      </c>
      <c r="U413" s="3">
        <f t="shared" si="489"/>
        <v>2.6236449864498645</v>
      </c>
      <c r="V413" s="4">
        <f t="shared" si="490"/>
        <v>0.25</v>
      </c>
      <c r="W413" s="4">
        <f t="shared" si="491"/>
        <v>0.24390243902439027</v>
      </c>
      <c r="X413" s="4">
        <f t="shared" si="492"/>
        <v>0.55555555555555558</v>
      </c>
      <c r="Y413" s="4">
        <f t="shared" si="493"/>
        <v>0.65359477124183007</v>
      </c>
      <c r="Z413" s="4">
        <f t="shared" si="494"/>
        <v>0.4</v>
      </c>
      <c r="AA413" s="4">
        <f t="shared" si="495"/>
        <v>0.97560975609756106</v>
      </c>
      <c r="AB413" s="4">
        <f t="shared" si="496"/>
        <v>2.2222222222222223</v>
      </c>
      <c r="AC413" s="4">
        <f t="shared" si="497"/>
        <v>1.0249999999999999</v>
      </c>
      <c r="AD413" s="4">
        <f t="shared" si="498"/>
        <v>2.2777777777777777</v>
      </c>
      <c r="AE413" s="4">
        <f t="shared" si="499"/>
        <v>0.45</v>
      </c>
      <c r="AF413" s="4">
        <f t="shared" si="500"/>
        <v>0.4390243902439025</v>
      </c>
      <c r="AG413" s="4">
        <f t="shared" si="501"/>
        <v>0.61199999999999999</v>
      </c>
      <c r="AH413" s="4">
        <f t="shared" si="502"/>
        <v>1.6339869281045751</v>
      </c>
      <c r="AI413" s="4">
        <f t="shared" si="503"/>
        <v>2.3088075880758807</v>
      </c>
      <c r="AJ413" s="4">
        <f t="shared" si="504"/>
        <v>-0.10494579945799387</v>
      </c>
      <c r="AK413" s="4">
        <f t="shared" si="505"/>
        <v>2.4137533875338746</v>
      </c>
      <c r="AL413" s="4">
        <f t="shared" si="506"/>
        <v>-1.0179742547425474</v>
      </c>
      <c r="AM413" s="4">
        <f t="shared" si="507"/>
        <v>1.0179742547425474</v>
      </c>
      <c r="AN413" s="4">
        <f t="shared" si="508"/>
        <v>1.1544037940379404</v>
      </c>
      <c r="AO413" s="4">
        <f t="shared" si="509"/>
        <v>-5.2472899728996936E-2</v>
      </c>
      <c r="AP413" s="4">
        <f t="shared" si="510"/>
        <v>1.2068766937669373</v>
      </c>
      <c r="AQ413" s="4">
        <f t="shared" si="511"/>
        <v>-0.50898712737127372</v>
      </c>
      <c r="AR413" s="4">
        <f t="shared" si="512"/>
        <v>0.50898712737127372</v>
      </c>
      <c r="AS413" s="4">
        <f t="shared" si="513"/>
        <v>0.85694475302593431</v>
      </c>
      <c r="AT413" s="4">
        <f t="shared" si="514"/>
        <v>-5.2424819416358355E-2</v>
      </c>
      <c r="AU413" s="4">
        <f t="shared" si="515"/>
        <v>0.87886686096216704</v>
      </c>
      <c r="AV413" s="4">
        <f t="shared" si="516"/>
        <v>-0.47081143501785189</v>
      </c>
      <c r="AW413" s="4">
        <f t="shared" si="517"/>
        <v>0.47081143501785189</v>
      </c>
      <c r="AX413" s="4">
        <f t="shared" si="518"/>
        <v>154.25005554466819</v>
      </c>
      <c r="AY413" s="4">
        <f t="shared" si="519"/>
        <v>-9.4364674949445035</v>
      </c>
      <c r="AZ413" s="4">
        <f t="shared" si="520"/>
        <v>158.19603497319008</v>
      </c>
      <c r="BA413" s="4">
        <f t="shared" si="521"/>
        <v>-84.746058303213346</v>
      </c>
      <c r="BB413" s="4">
        <f t="shared" si="522"/>
        <v>84.746058303213346</v>
      </c>
      <c r="BC413" s="4">
        <f t="shared" si="523"/>
        <v>1.2222222222222221</v>
      </c>
      <c r="BD413" s="4">
        <f t="shared" si="524"/>
        <v>-2.4390243902438862E-2</v>
      </c>
      <c r="BE413" s="4">
        <f t="shared" si="525"/>
        <v>1.2777777777777772</v>
      </c>
      <c r="BF413" s="4">
        <f t="shared" si="526"/>
        <v>-0.38800000000000001</v>
      </c>
      <c r="BG413" s="4">
        <f t="shared" si="527"/>
        <v>0.63398692810457513</v>
      </c>
      <c r="BH413" s="4">
        <f t="shared" si="528"/>
        <v>1.3642953929539305</v>
      </c>
      <c r="BI413" s="4">
        <f t="shared" si="529"/>
        <v>3.4632113821138208</v>
      </c>
      <c r="BJ413" s="4">
        <f t="shared" si="530"/>
        <v>0.39393939393939426</v>
      </c>
      <c r="BK413" s="4">
        <f t="shared" si="531"/>
        <v>0.71981649860177832</v>
      </c>
      <c r="BL413" s="4">
        <f t="shared" si="532"/>
        <v>2.1146578590785907</v>
      </c>
      <c r="BM413" s="4">
        <f t="shared" si="533"/>
        <v>0.34039383511213506</v>
      </c>
      <c r="BN413" s="3">
        <f t="shared" si="534"/>
        <v>0</v>
      </c>
      <c r="BO413" s="3">
        <v>100</v>
      </c>
      <c r="BP413" s="3">
        <f t="shared" si="535"/>
        <v>-1</v>
      </c>
      <c r="BQ413" s="3">
        <f t="shared" si="536"/>
        <v>-100</v>
      </c>
      <c r="BR413" s="3">
        <f t="shared" si="537"/>
        <v>1</v>
      </c>
      <c r="BS413" s="3">
        <f t="shared" si="538"/>
        <v>0.8</v>
      </c>
      <c r="BT413" s="3">
        <f t="shared" si="551"/>
        <v>80</v>
      </c>
      <c r="BU413" s="3">
        <f t="shared" si="539"/>
        <v>0</v>
      </c>
      <c r="BV413" s="3">
        <f t="shared" si="540"/>
        <v>-1</v>
      </c>
      <c r="BW413" s="3">
        <f t="shared" si="552"/>
        <v>-100</v>
      </c>
      <c r="BX413" s="3">
        <f t="shared" si="541"/>
        <v>1</v>
      </c>
      <c r="BY413" s="3">
        <f t="shared" si="542"/>
        <v>0.53</v>
      </c>
      <c r="BZ413" s="3">
        <f t="shared" si="553"/>
        <v>53</v>
      </c>
      <c r="CA413" s="3">
        <f t="shared" si="543"/>
        <v>0</v>
      </c>
      <c r="CB413" s="3">
        <f t="shared" si="544"/>
        <v>-1</v>
      </c>
      <c r="CC413" s="3">
        <f t="shared" si="545"/>
        <v>-100</v>
      </c>
      <c r="CD413" s="3">
        <f t="shared" si="546"/>
        <v>1</v>
      </c>
      <c r="CE413" s="3">
        <f t="shared" si="547"/>
        <v>0</v>
      </c>
      <c r="CF413" s="3">
        <f t="shared" si="554"/>
        <v>1</v>
      </c>
      <c r="CG413" s="16" t="str">
        <f t="shared" si="555"/>
        <v/>
      </c>
      <c r="CI413" s="12">
        <f t="shared" si="556"/>
        <v>1</v>
      </c>
      <c r="CJ413" s="12">
        <f t="shared" si="557"/>
        <v>1</v>
      </c>
      <c r="CK413" s="12">
        <f t="shared" si="558"/>
        <v>2</v>
      </c>
      <c r="CL413" s="12" t="str">
        <f t="shared" si="559"/>
        <v>Over2.5</v>
      </c>
      <c r="CM413" s="12">
        <f t="shared" si="548"/>
        <v>1</v>
      </c>
      <c r="CN413" s="12">
        <f t="shared" si="549"/>
        <v>0</v>
      </c>
      <c r="CO413" s="12">
        <f t="shared" si="560"/>
        <v>1</v>
      </c>
      <c r="CP413" s="12" t="str">
        <f t="shared" si="561"/>
        <v/>
      </c>
    </row>
    <row r="414" spans="1:94" x14ac:dyDescent="0.25">
      <c r="A414" t="s">
        <v>127</v>
      </c>
      <c r="B414" t="s">
        <v>280</v>
      </c>
      <c r="C414" t="s">
        <v>134</v>
      </c>
      <c r="D414" t="s">
        <v>15</v>
      </c>
      <c r="E414" t="s">
        <v>28</v>
      </c>
      <c r="F414" s="3">
        <v>0</v>
      </c>
      <c r="G414" s="3">
        <v>0</v>
      </c>
      <c r="H414" s="3" t="str">
        <f t="shared" si="550"/>
        <v>D</v>
      </c>
      <c r="I414" s="3">
        <v>1.45</v>
      </c>
      <c r="J414" s="3">
        <v>4.75</v>
      </c>
      <c r="K414" s="3">
        <v>6.5</v>
      </c>
      <c r="L414" s="3">
        <v>1.62</v>
      </c>
      <c r="M414" s="3">
        <v>2.2999999999999998</v>
      </c>
      <c r="N414" s="3">
        <f t="shared" si="482"/>
        <v>0</v>
      </c>
      <c r="O414" s="3">
        <f t="shared" si="483"/>
        <v>5.4027642049420788E-2</v>
      </c>
      <c r="P414" s="3">
        <f t="shared" si="484"/>
        <v>5.2066559312936134E-2</v>
      </c>
      <c r="Q414" s="3">
        <f t="shared" si="485"/>
        <v>1.5283400809716601</v>
      </c>
      <c r="R414" s="3">
        <f t="shared" si="486"/>
        <v>5.0066312997347486</v>
      </c>
      <c r="S414" s="3">
        <f t="shared" si="487"/>
        <v>6.8511796733212353</v>
      </c>
      <c r="T414" s="3">
        <f t="shared" si="488"/>
        <v>1.7075247801200617</v>
      </c>
      <c r="U414" s="3">
        <f t="shared" si="489"/>
        <v>2.4242635767136678</v>
      </c>
      <c r="V414" s="4">
        <f t="shared" si="490"/>
        <v>0.68965517241379315</v>
      </c>
      <c r="W414" s="4">
        <f t="shared" si="491"/>
        <v>0.21052631578947367</v>
      </c>
      <c r="X414" s="4">
        <f t="shared" si="492"/>
        <v>0.15384615384615385</v>
      </c>
      <c r="Y414" s="4">
        <f t="shared" si="493"/>
        <v>0.61728395061728392</v>
      </c>
      <c r="Z414" s="4">
        <f t="shared" si="494"/>
        <v>0.43478260869565222</v>
      </c>
      <c r="AA414" s="4">
        <f t="shared" si="495"/>
        <v>0.30526315789473685</v>
      </c>
      <c r="AB414" s="4">
        <f t="shared" si="496"/>
        <v>0.22307692307692306</v>
      </c>
      <c r="AC414" s="4">
        <f t="shared" si="497"/>
        <v>3.2758620689655173</v>
      </c>
      <c r="AD414" s="4">
        <f t="shared" si="498"/>
        <v>0.73076923076923073</v>
      </c>
      <c r="AE414" s="4">
        <f t="shared" si="499"/>
        <v>4.4827586206896557</v>
      </c>
      <c r="AF414" s="4">
        <f t="shared" si="500"/>
        <v>1.368421052631579</v>
      </c>
      <c r="AG414" s="4">
        <f t="shared" si="501"/>
        <v>0.70434782608695667</v>
      </c>
      <c r="AH414" s="4">
        <f t="shared" si="502"/>
        <v>1.419753086419753</v>
      </c>
      <c r="AI414" s="4">
        <f t="shared" si="503"/>
        <v>-5.3228395923495757</v>
      </c>
      <c r="AJ414" s="4">
        <f t="shared" si="504"/>
        <v>-3.4782912187630886</v>
      </c>
      <c r="AK414" s="4">
        <f t="shared" si="505"/>
        <v>-1.8445483735864867</v>
      </c>
      <c r="AL414" s="4">
        <f t="shared" si="506"/>
        <v>-0.71673879659360606</v>
      </c>
      <c r="AM414" s="4">
        <f t="shared" si="507"/>
        <v>0.71673879659360606</v>
      </c>
      <c r="AN414" s="4">
        <f t="shared" si="508"/>
        <v>-2.6614197961747879</v>
      </c>
      <c r="AO414" s="4">
        <f t="shared" si="509"/>
        <v>-1.7391456093815443</v>
      </c>
      <c r="AP414" s="4">
        <f t="shared" si="510"/>
        <v>-0.92227418679324336</v>
      </c>
      <c r="AQ414" s="4">
        <f t="shared" si="511"/>
        <v>-0.35836939829680303</v>
      </c>
      <c r="AR414" s="4">
        <f t="shared" si="512"/>
        <v>0.35836939829680303</v>
      </c>
      <c r="AS414" s="4">
        <f t="shared" si="513"/>
        <v>-1.2113776643851801</v>
      </c>
      <c r="AT414" s="4">
        <f t="shared" si="514"/>
        <v>-1.0489658174408896</v>
      </c>
      <c r="AU414" s="4">
        <f t="shared" si="515"/>
        <v>-0.74498587652407755</v>
      </c>
      <c r="AV414" s="4">
        <f t="shared" si="516"/>
        <v>-0.34411130970668824</v>
      </c>
      <c r="AW414" s="4">
        <f t="shared" si="517"/>
        <v>0.34411130970668824</v>
      </c>
      <c r="AX414" s="4">
        <f t="shared" si="518"/>
        <v>-218.04797958933241</v>
      </c>
      <c r="AY414" s="4">
        <f t="shared" si="519"/>
        <v>-188.81384713936012</v>
      </c>
      <c r="AZ414" s="4">
        <f t="shared" si="520"/>
        <v>-134.09745777433395</v>
      </c>
      <c r="BA414" s="4">
        <f t="shared" si="521"/>
        <v>-61.940035747203886</v>
      </c>
      <c r="BB414" s="4">
        <f t="shared" si="522"/>
        <v>61.940035747203886</v>
      </c>
      <c r="BC414" s="4">
        <f t="shared" si="523"/>
        <v>-0.77692307692307705</v>
      </c>
      <c r="BD414" s="4">
        <f t="shared" si="524"/>
        <v>-0.69473684210526321</v>
      </c>
      <c r="BE414" s="4">
        <f t="shared" si="525"/>
        <v>-0.26923076923076927</v>
      </c>
      <c r="BF414" s="4">
        <f t="shared" si="526"/>
        <v>-0.29565217391304344</v>
      </c>
      <c r="BG414" s="4">
        <f t="shared" si="527"/>
        <v>0.41975308641975306</v>
      </c>
      <c r="BH414" s="4">
        <f t="shared" si="528"/>
        <v>2.7028839483937999</v>
      </c>
      <c r="BI414" s="4">
        <f t="shared" si="529"/>
        <v>4.4620503513425485</v>
      </c>
      <c r="BJ414" s="4">
        <f t="shared" si="530"/>
        <v>0.60574931602476245</v>
      </c>
      <c r="BK414" s="4">
        <f t="shared" si="531"/>
        <v>0.50681086341082526</v>
      </c>
      <c r="BL414" s="4">
        <f t="shared" si="532"/>
        <v>2.0658941784168645</v>
      </c>
      <c r="BM414" s="4">
        <f t="shared" si="533"/>
        <v>0.24532276081982304</v>
      </c>
      <c r="BN414" s="3">
        <f t="shared" si="534"/>
        <v>0</v>
      </c>
      <c r="BO414" s="3">
        <v>100</v>
      </c>
      <c r="BP414" s="3">
        <f t="shared" si="535"/>
        <v>-1</v>
      </c>
      <c r="BQ414" s="3">
        <f t="shared" si="536"/>
        <v>-100</v>
      </c>
      <c r="BR414" s="3">
        <f t="shared" si="537"/>
        <v>0</v>
      </c>
      <c r="BS414" s="3">
        <f t="shared" si="538"/>
        <v>-1</v>
      </c>
      <c r="BT414" s="3">
        <f t="shared" si="551"/>
        <v>-100</v>
      </c>
      <c r="BU414" s="3">
        <f t="shared" si="539"/>
        <v>1</v>
      </c>
      <c r="BV414" s="3">
        <f t="shared" si="540"/>
        <v>3.75</v>
      </c>
      <c r="BW414" s="3">
        <f t="shared" si="552"/>
        <v>375</v>
      </c>
      <c r="BX414" s="3">
        <f t="shared" si="541"/>
        <v>0</v>
      </c>
      <c r="BY414" s="3">
        <f t="shared" si="542"/>
        <v>-1</v>
      </c>
      <c r="BZ414" s="3">
        <f t="shared" si="553"/>
        <v>-100</v>
      </c>
      <c r="CA414" s="3">
        <f t="shared" si="543"/>
        <v>1</v>
      </c>
      <c r="CB414" s="3">
        <f t="shared" si="544"/>
        <v>1.2999999999999998</v>
      </c>
      <c r="CC414" s="3">
        <f t="shared" si="545"/>
        <v>129.99999999999997</v>
      </c>
      <c r="CD414" s="3">
        <f t="shared" si="546"/>
        <v>1</v>
      </c>
      <c r="CE414" s="3">
        <f t="shared" si="547"/>
        <v>1</v>
      </c>
      <c r="CF414" s="3">
        <f t="shared" si="554"/>
        <v>2</v>
      </c>
      <c r="CG414" s="16" t="str">
        <f t="shared" si="555"/>
        <v>BackCasa</v>
      </c>
      <c r="CI414" s="12">
        <f t="shared" si="556"/>
        <v>1</v>
      </c>
      <c r="CJ414" s="12">
        <f t="shared" si="557"/>
        <v>0</v>
      </c>
      <c r="CK414" s="12">
        <f t="shared" si="558"/>
        <v>1</v>
      </c>
      <c r="CL414" s="12" t="str">
        <f t="shared" si="559"/>
        <v/>
      </c>
      <c r="CM414" s="12">
        <f t="shared" si="548"/>
        <v>1</v>
      </c>
      <c r="CN414" s="12">
        <f t="shared" si="549"/>
        <v>1</v>
      </c>
      <c r="CO414" s="12">
        <f t="shared" si="560"/>
        <v>2</v>
      </c>
      <c r="CP414" s="12" t="str">
        <f t="shared" si="561"/>
        <v>Under2.5</v>
      </c>
    </row>
    <row r="415" spans="1:94" x14ac:dyDescent="0.25">
      <c r="A415" t="s">
        <v>127</v>
      </c>
      <c r="B415" t="s">
        <v>280</v>
      </c>
      <c r="C415" t="s">
        <v>134</v>
      </c>
      <c r="D415" t="s">
        <v>19</v>
      </c>
      <c r="E415" t="s">
        <v>27</v>
      </c>
      <c r="F415" s="3">
        <v>2</v>
      </c>
      <c r="G415" s="3">
        <v>2</v>
      </c>
      <c r="H415" s="3" t="str">
        <f t="shared" si="550"/>
        <v>D</v>
      </c>
      <c r="I415" s="3">
        <v>1.65</v>
      </c>
      <c r="J415" s="3">
        <v>3.9</v>
      </c>
      <c r="K415" s="3">
        <v>5.25</v>
      </c>
      <c r="L415" s="3">
        <v>1.88</v>
      </c>
      <c r="M415" s="3">
        <v>2.02</v>
      </c>
      <c r="N415" s="3">
        <f t="shared" si="482"/>
        <v>4</v>
      </c>
      <c r="O415" s="3">
        <f t="shared" si="483"/>
        <v>5.2947052947053042E-2</v>
      </c>
      <c r="P415" s="3">
        <f t="shared" si="484"/>
        <v>2.6964398567516312E-2</v>
      </c>
      <c r="Q415" s="3">
        <f t="shared" si="485"/>
        <v>1.7373626373626374</v>
      </c>
      <c r="R415" s="3">
        <f t="shared" si="486"/>
        <v>4.1064935064935071</v>
      </c>
      <c r="S415" s="3">
        <f t="shared" si="487"/>
        <v>5.5279720279720284</v>
      </c>
      <c r="T415" s="3">
        <f t="shared" si="488"/>
        <v>1.9795404595404595</v>
      </c>
      <c r="U415" s="3">
        <f t="shared" si="489"/>
        <v>2.1269530469530471</v>
      </c>
      <c r="V415" s="4">
        <f t="shared" si="490"/>
        <v>0.60606060606060608</v>
      </c>
      <c r="W415" s="4">
        <f t="shared" si="491"/>
        <v>0.25641025641025644</v>
      </c>
      <c r="X415" s="4">
        <f t="shared" si="492"/>
        <v>0.19047619047619047</v>
      </c>
      <c r="Y415" s="4">
        <f t="shared" si="493"/>
        <v>0.53191489361702127</v>
      </c>
      <c r="Z415" s="4">
        <f t="shared" si="494"/>
        <v>0.49504950495049505</v>
      </c>
      <c r="AA415" s="4">
        <f t="shared" si="495"/>
        <v>0.42307692307692307</v>
      </c>
      <c r="AB415" s="4">
        <f t="shared" si="496"/>
        <v>0.31428571428571428</v>
      </c>
      <c r="AC415" s="4">
        <f t="shared" si="497"/>
        <v>2.3636363636363638</v>
      </c>
      <c r="AD415" s="4">
        <f t="shared" si="498"/>
        <v>0.74285714285714288</v>
      </c>
      <c r="AE415" s="4">
        <f t="shared" si="499"/>
        <v>3.1818181818181821</v>
      </c>
      <c r="AF415" s="4">
        <f t="shared" si="500"/>
        <v>1.3461538461538463</v>
      </c>
      <c r="AG415" s="4">
        <f t="shared" si="501"/>
        <v>0.93069306930693063</v>
      </c>
      <c r="AH415" s="4">
        <f t="shared" si="502"/>
        <v>1.074468085106383</v>
      </c>
      <c r="AI415" s="4">
        <f t="shared" si="503"/>
        <v>-3.7906093906093909</v>
      </c>
      <c r="AJ415" s="4">
        <f t="shared" si="504"/>
        <v>-2.3691308691308697</v>
      </c>
      <c r="AK415" s="4">
        <f t="shared" si="505"/>
        <v>-1.4214785214785213</v>
      </c>
      <c r="AL415" s="4">
        <f t="shared" si="506"/>
        <v>-0.14741258741258756</v>
      </c>
      <c r="AM415" s="4">
        <f t="shared" si="507"/>
        <v>0.14741258741258756</v>
      </c>
      <c r="AN415" s="4">
        <f t="shared" si="508"/>
        <v>-1.8953046953046955</v>
      </c>
      <c r="AO415" s="4">
        <f t="shared" si="509"/>
        <v>-1.1845654345654348</v>
      </c>
      <c r="AP415" s="4">
        <f t="shared" si="510"/>
        <v>-0.71073926073926064</v>
      </c>
      <c r="AQ415" s="4">
        <f t="shared" si="511"/>
        <v>-7.370629370629378E-2</v>
      </c>
      <c r="AR415" s="4">
        <f t="shared" si="512"/>
        <v>7.370629370629378E-2</v>
      </c>
      <c r="AS415" s="4">
        <f t="shared" si="513"/>
        <v>-1.0852979190514698</v>
      </c>
      <c r="AT415" s="4">
        <f t="shared" si="514"/>
        <v>-0.86968411158673431</v>
      </c>
      <c r="AU415" s="4">
        <f t="shared" si="515"/>
        <v>-0.61789721732514014</v>
      </c>
      <c r="AV415" s="4">
        <f t="shared" si="516"/>
        <v>-7.3573254382822639E-2</v>
      </c>
      <c r="AW415" s="4">
        <f t="shared" si="517"/>
        <v>7.3573254382822639E-2</v>
      </c>
      <c r="AX415" s="4">
        <f t="shared" si="518"/>
        <v>-195.35362542926455</v>
      </c>
      <c r="AY415" s="4">
        <f t="shared" si="519"/>
        <v>-156.54314008561218</v>
      </c>
      <c r="AZ415" s="4">
        <f t="shared" si="520"/>
        <v>-111.22149911852523</v>
      </c>
      <c r="BA415" s="4">
        <f t="shared" si="521"/>
        <v>-13.243185788908074</v>
      </c>
      <c r="BB415" s="4">
        <f t="shared" si="522"/>
        <v>13.243185788908074</v>
      </c>
      <c r="BC415" s="4">
        <f t="shared" si="523"/>
        <v>-0.68571428571428572</v>
      </c>
      <c r="BD415" s="4">
        <f t="shared" si="524"/>
        <v>-0.57692307692307698</v>
      </c>
      <c r="BE415" s="4">
        <f t="shared" si="525"/>
        <v>-0.25714285714285706</v>
      </c>
      <c r="BF415" s="4">
        <f t="shared" si="526"/>
        <v>-6.9306930693069368E-2</v>
      </c>
      <c r="BG415" s="4">
        <f t="shared" si="527"/>
        <v>7.4468085106383058E-2</v>
      </c>
      <c r="BH415" s="4">
        <f t="shared" si="528"/>
        <v>1.9149456830534231</v>
      </c>
      <c r="BI415" s="4">
        <f t="shared" si="529"/>
        <v>3.7906093906093914</v>
      </c>
      <c r="BJ415" s="4">
        <f t="shared" si="530"/>
        <v>0.50518148554092246</v>
      </c>
      <c r="BK415" s="4">
        <f t="shared" si="531"/>
        <v>0.10423644019169535</v>
      </c>
      <c r="BL415" s="4">
        <f t="shared" si="532"/>
        <v>2.0532467532467535</v>
      </c>
      <c r="BM415" s="4">
        <f t="shared" si="533"/>
        <v>5.0766640700572685E-2</v>
      </c>
      <c r="BN415" s="3">
        <f t="shared" si="534"/>
        <v>0</v>
      </c>
      <c r="BO415" s="3">
        <v>100</v>
      </c>
      <c r="BP415" s="3">
        <f t="shared" si="535"/>
        <v>-1</v>
      </c>
      <c r="BQ415" s="3">
        <f t="shared" si="536"/>
        <v>-100</v>
      </c>
      <c r="BR415" s="3">
        <f t="shared" si="537"/>
        <v>0</v>
      </c>
      <c r="BS415" s="3">
        <f t="shared" si="538"/>
        <v>-1</v>
      </c>
      <c r="BT415" s="3">
        <f t="shared" si="551"/>
        <v>-100</v>
      </c>
      <c r="BU415" s="3">
        <f t="shared" si="539"/>
        <v>1</v>
      </c>
      <c r="BV415" s="3">
        <f t="shared" si="540"/>
        <v>2.9</v>
      </c>
      <c r="BW415" s="3">
        <f t="shared" si="552"/>
        <v>290</v>
      </c>
      <c r="BX415" s="3">
        <f t="shared" si="541"/>
        <v>1</v>
      </c>
      <c r="BY415" s="3">
        <f t="shared" si="542"/>
        <v>0.87999999999999989</v>
      </c>
      <c r="BZ415" s="3">
        <f t="shared" si="553"/>
        <v>87.999999999999986</v>
      </c>
      <c r="CA415" s="3">
        <f t="shared" si="543"/>
        <v>0</v>
      </c>
      <c r="CB415" s="3">
        <f t="shared" si="544"/>
        <v>-1</v>
      </c>
      <c r="CC415" s="3">
        <f t="shared" si="545"/>
        <v>-100</v>
      </c>
      <c r="CD415" s="3">
        <f t="shared" si="546"/>
        <v>1</v>
      </c>
      <c r="CE415" s="3">
        <f t="shared" si="547"/>
        <v>1</v>
      </c>
      <c r="CF415" s="3">
        <f t="shared" si="554"/>
        <v>2</v>
      </c>
      <c r="CG415" s="16" t="str">
        <f t="shared" si="555"/>
        <v>BackCasa</v>
      </c>
      <c r="CI415" s="12">
        <f t="shared" si="556"/>
        <v>1</v>
      </c>
      <c r="CJ415" s="12">
        <f t="shared" si="557"/>
        <v>0</v>
      </c>
      <c r="CK415" s="12">
        <f t="shared" si="558"/>
        <v>1</v>
      </c>
      <c r="CL415" s="12" t="str">
        <f t="shared" si="559"/>
        <v/>
      </c>
      <c r="CM415" s="12">
        <f t="shared" si="548"/>
        <v>1</v>
      </c>
      <c r="CN415" s="12">
        <f t="shared" si="549"/>
        <v>1</v>
      </c>
      <c r="CO415" s="12">
        <f t="shared" si="560"/>
        <v>2</v>
      </c>
      <c r="CP415" s="12" t="str">
        <f t="shared" si="561"/>
        <v>Under2.5</v>
      </c>
    </row>
    <row r="416" spans="1:94" x14ac:dyDescent="0.25">
      <c r="A416" t="s">
        <v>127</v>
      </c>
      <c r="B416" t="s">
        <v>280</v>
      </c>
      <c r="C416" t="s">
        <v>134</v>
      </c>
      <c r="D416" t="s">
        <v>18</v>
      </c>
      <c r="E416" t="s">
        <v>14</v>
      </c>
      <c r="F416" s="3">
        <v>1</v>
      </c>
      <c r="G416" s="3">
        <v>1</v>
      </c>
      <c r="H416" s="3" t="str">
        <f t="shared" si="550"/>
        <v>D</v>
      </c>
      <c r="I416" s="3">
        <v>2.25</v>
      </c>
      <c r="J416" s="3">
        <v>3.3</v>
      </c>
      <c r="K416" s="3">
        <v>3.2</v>
      </c>
      <c r="L416" s="3">
        <v>1.86</v>
      </c>
      <c r="M416" s="3">
        <v>2.04</v>
      </c>
      <c r="N416" s="3">
        <f t="shared" si="482"/>
        <v>2</v>
      </c>
      <c r="O416" s="3">
        <f t="shared" si="483"/>
        <v>5.9974747474747403E-2</v>
      </c>
      <c r="P416" s="3">
        <f t="shared" si="484"/>
        <v>2.7830487033523088E-2</v>
      </c>
      <c r="Q416" s="3">
        <f t="shared" si="485"/>
        <v>2.3849431818181817</v>
      </c>
      <c r="R416" s="3">
        <f t="shared" si="486"/>
        <v>3.4979166666666663</v>
      </c>
      <c r="S416" s="3">
        <f t="shared" si="487"/>
        <v>3.3919191919191918</v>
      </c>
      <c r="T416" s="3">
        <f t="shared" si="488"/>
        <v>1.9715530303030302</v>
      </c>
      <c r="U416" s="3">
        <f t="shared" si="489"/>
        <v>2.1623484848484846</v>
      </c>
      <c r="V416" s="4">
        <f t="shared" si="490"/>
        <v>0.44444444444444442</v>
      </c>
      <c r="W416" s="4">
        <f t="shared" si="491"/>
        <v>0.30303030303030304</v>
      </c>
      <c r="X416" s="4">
        <f t="shared" si="492"/>
        <v>0.3125</v>
      </c>
      <c r="Y416" s="4">
        <f t="shared" si="493"/>
        <v>0.5376344086021505</v>
      </c>
      <c r="Z416" s="4">
        <f t="shared" si="494"/>
        <v>0.49019607843137253</v>
      </c>
      <c r="AA416" s="4">
        <f t="shared" si="495"/>
        <v>0.68181818181818188</v>
      </c>
      <c r="AB416" s="4">
        <f t="shared" si="496"/>
        <v>0.703125</v>
      </c>
      <c r="AC416" s="4">
        <f t="shared" si="497"/>
        <v>1.4666666666666666</v>
      </c>
      <c r="AD416" s="4">
        <f t="shared" si="498"/>
        <v>1.0312499999999998</v>
      </c>
      <c r="AE416" s="4">
        <f t="shared" si="499"/>
        <v>1.4222222222222223</v>
      </c>
      <c r="AF416" s="4">
        <f t="shared" si="500"/>
        <v>0.96969696969696983</v>
      </c>
      <c r="AG416" s="4">
        <f t="shared" si="501"/>
        <v>0.91176470588235292</v>
      </c>
      <c r="AH416" s="4">
        <f t="shared" si="502"/>
        <v>1.096774193548387</v>
      </c>
      <c r="AI416" s="4">
        <f t="shared" si="503"/>
        <v>-1.0069760101010101</v>
      </c>
      <c r="AJ416" s="4">
        <f t="shared" si="504"/>
        <v>-1.1129734848484847</v>
      </c>
      <c r="AK416" s="4">
        <f t="shared" si="505"/>
        <v>0.10599747474747456</v>
      </c>
      <c r="AL416" s="4">
        <f t="shared" si="506"/>
        <v>-0.19079545454545443</v>
      </c>
      <c r="AM416" s="4">
        <f t="shared" si="507"/>
        <v>0.19079545454545443</v>
      </c>
      <c r="AN416" s="4">
        <f t="shared" si="508"/>
        <v>-0.50348800505050506</v>
      </c>
      <c r="AO416" s="4">
        <f t="shared" si="509"/>
        <v>-0.55648674242424234</v>
      </c>
      <c r="AP416" s="4">
        <f t="shared" si="510"/>
        <v>5.2998737373737281E-2</v>
      </c>
      <c r="AQ416" s="4">
        <f t="shared" si="511"/>
        <v>-9.5397727272727217E-2</v>
      </c>
      <c r="AR416" s="4">
        <f t="shared" si="512"/>
        <v>9.5397727272727217E-2</v>
      </c>
      <c r="AS416" s="4">
        <f t="shared" si="513"/>
        <v>-0.46643411807596119</v>
      </c>
      <c r="AT416" s="4">
        <f t="shared" si="514"/>
        <v>-0.5078097904143597</v>
      </c>
      <c r="AU416" s="4">
        <f t="shared" si="515"/>
        <v>5.2949198715417464E-2</v>
      </c>
      <c r="AV416" s="4">
        <f t="shared" si="516"/>
        <v>-9.5109901097950769E-2</v>
      </c>
      <c r="AW416" s="4">
        <f t="shared" si="517"/>
        <v>9.5109901097950769E-2</v>
      </c>
      <c r="AX416" s="4">
        <f t="shared" si="518"/>
        <v>-83.95814125367302</v>
      </c>
      <c r="AY416" s="4">
        <f t="shared" si="519"/>
        <v>-91.405762274584745</v>
      </c>
      <c r="AZ416" s="4">
        <f t="shared" si="520"/>
        <v>9.5308557687751438</v>
      </c>
      <c r="BA416" s="4">
        <f t="shared" si="521"/>
        <v>-17.119782197631139</v>
      </c>
      <c r="BB416" s="4">
        <f t="shared" si="522"/>
        <v>17.119782197631139</v>
      </c>
      <c r="BC416" s="4">
        <f t="shared" si="523"/>
        <v>-0.296875</v>
      </c>
      <c r="BD416" s="4">
        <f t="shared" si="524"/>
        <v>-0.31818181818181818</v>
      </c>
      <c r="BE416" s="4">
        <f t="shared" si="525"/>
        <v>3.1249999999999948E-2</v>
      </c>
      <c r="BF416" s="4">
        <f t="shared" si="526"/>
        <v>-8.8235294117647023E-2</v>
      </c>
      <c r="BG416" s="4">
        <f t="shared" si="527"/>
        <v>9.6774193548387052E-2</v>
      </c>
      <c r="BH416" s="4">
        <f t="shared" si="528"/>
        <v>0.61426733153510693</v>
      </c>
      <c r="BI416" s="4">
        <f t="shared" si="529"/>
        <v>3.0915930134680134</v>
      </c>
      <c r="BJ416" s="4">
        <f t="shared" si="530"/>
        <v>0.19868958457958499</v>
      </c>
      <c r="BK416" s="4">
        <f t="shared" si="531"/>
        <v>0.13491275972866051</v>
      </c>
      <c r="BL416" s="4">
        <f t="shared" si="532"/>
        <v>2.0669507575757575</v>
      </c>
      <c r="BM416" s="4">
        <f t="shared" si="533"/>
        <v>6.5271395186450504E-2</v>
      </c>
      <c r="BN416" s="3">
        <f t="shared" si="534"/>
        <v>0</v>
      </c>
      <c r="BO416" s="3">
        <v>100</v>
      </c>
      <c r="BP416" s="3">
        <f t="shared" si="535"/>
        <v>-1</v>
      </c>
      <c r="BQ416" s="3">
        <f t="shared" si="536"/>
        <v>-100</v>
      </c>
      <c r="BR416" s="3">
        <f t="shared" si="537"/>
        <v>0</v>
      </c>
      <c r="BS416" s="3">
        <f t="shared" si="538"/>
        <v>-1</v>
      </c>
      <c r="BT416" s="3">
        <f t="shared" si="551"/>
        <v>-100</v>
      </c>
      <c r="BU416" s="3">
        <f t="shared" si="539"/>
        <v>1</v>
      </c>
      <c r="BV416" s="3">
        <f t="shared" si="540"/>
        <v>2.2999999999999998</v>
      </c>
      <c r="BW416" s="3">
        <f t="shared" si="552"/>
        <v>229.99999999999997</v>
      </c>
      <c r="BX416" s="3">
        <f t="shared" si="541"/>
        <v>0</v>
      </c>
      <c r="BY416" s="3">
        <f t="shared" si="542"/>
        <v>-1</v>
      </c>
      <c r="BZ416" s="3">
        <f t="shared" si="553"/>
        <v>-100</v>
      </c>
      <c r="CA416" s="3">
        <f t="shared" si="543"/>
        <v>1</v>
      </c>
      <c r="CB416" s="3">
        <f t="shared" si="544"/>
        <v>1.04</v>
      </c>
      <c r="CC416" s="3">
        <f t="shared" si="545"/>
        <v>104</v>
      </c>
      <c r="CD416" s="3">
        <f t="shared" si="546"/>
        <v>1</v>
      </c>
      <c r="CE416" s="3">
        <f t="shared" si="547"/>
        <v>0</v>
      </c>
      <c r="CF416" s="3">
        <f t="shared" si="554"/>
        <v>1</v>
      </c>
      <c r="CG416" s="16" t="str">
        <f t="shared" si="555"/>
        <v/>
      </c>
      <c r="CI416" s="12">
        <f t="shared" si="556"/>
        <v>1</v>
      </c>
      <c r="CJ416" s="12">
        <f t="shared" si="557"/>
        <v>0</v>
      </c>
      <c r="CK416" s="12">
        <f t="shared" si="558"/>
        <v>1</v>
      </c>
      <c r="CL416" s="12" t="str">
        <f t="shared" si="559"/>
        <v/>
      </c>
      <c r="CM416" s="12">
        <f t="shared" si="548"/>
        <v>1</v>
      </c>
      <c r="CN416" s="12">
        <f t="shared" si="549"/>
        <v>0</v>
      </c>
      <c r="CO416" s="12">
        <f t="shared" si="560"/>
        <v>1</v>
      </c>
      <c r="CP416" s="12" t="str">
        <f t="shared" si="561"/>
        <v/>
      </c>
    </row>
    <row r="417" spans="1:94" x14ac:dyDescent="0.25">
      <c r="A417" t="s">
        <v>127</v>
      </c>
      <c r="B417" t="s">
        <v>280</v>
      </c>
      <c r="C417" t="s">
        <v>134</v>
      </c>
      <c r="D417" t="s">
        <v>25</v>
      </c>
      <c r="E417" t="s">
        <v>133</v>
      </c>
      <c r="F417" s="3">
        <v>0</v>
      </c>
      <c r="G417" s="3">
        <v>1</v>
      </c>
      <c r="H417" s="3" t="str">
        <f t="shared" si="550"/>
        <v>A</v>
      </c>
      <c r="I417" s="3">
        <v>1.25</v>
      </c>
      <c r="J417" s="3">
        <v>6.25</v>
      </c>
      <c r="K417" s="3">
        <v>11</v>
      </c>
      <c r="L417" s="3">
        <v>1.4</v>
      </c>
      <c r="M417" s="3">
        <v>3</v>
      </c>
      <c r="N417" s="3">
        <f t="shared" si="482"/>
        <v>1</v>
      </c>
      <c r="O417" s="3">
        <f t="shared" si="483"/>
        <v>5.0909090909091015E-2</v>
      </c>
      <c r="P417" s="3">
        <f t="shared" si="484"/>
        <v>4.7619047619047561E-2</v>
      </c>
      <c r="Q417" s="3">
        <f t="shared" si="485"/>
        <v>1.3136363636363637</v>
      </c>
      <c r="R417" s="3">
        <f t="shared" si="486"/>
        <v>6.5681818181818192</v>
      </c>
      <c r="S417" s="3">
        <f t="shared" si="487"/>
        <v>11.56</v>
      </c>
      <c r="T417" s="3">
        <f t="shared" si="488"/>
        <v>1.4712727272727273</v>
      </c>
      <c r="U417" s="3">
        <f t="shared" si="489"/>
        <v>3.1527272727272733</v>
      </c>
      <c r="V417" s="4">
        <f t="shared" si="490"/>
        <v>0.8</v>
      </c>
      <c r="W417" s="4">
        <f t="shared" si="491"/>
        <v>0.16</v>
      </c>
      <c r="X417" s="4">
        <f t="shared" si="492"/>
        <v>9.0909090909090912E-2</v>
      </c>
      <c r="Y417" s="4">
        <f t="shared" si="493"/>
        <v>0.7142857142857143</v>
      </c>
      <c r="Z417" s="4">
        <f t="shared" si="494"/>
        <v>0.33333333333333331</v>
      </c>
      <c r="AA417" s="4">
        <f t="shared" si="495"/>
        <v>0.2</v>
      </c>
      <c r="AB417" s="4">
        <f t="shared" si="496"/>
        <v>0.11363636363636363</v>
      </c>
      <c r="AC417" s="4">
        <f t="shared" si="497"/>
        <v>5</v>
      </c>
      <c r="AD417" s="4">
        <f t="shared" si="498"/>
        <v>0.56818181818181823</v>
      </c>
      <c r="AE417" s="4">
        <f t="shared" si="499"/>
        <v>8.8000000000000007</v>
      </c>
      <c r="AF417" s="4">
        <f t="shared" si="500"/>
        <v>1.76</v>
      </c>
      <c r="AG417" s="4">
        <f t="shared" si="501"/>
        <v>0.46666666666666662</v>
      </c>
      <c r="AH417" s="4">
        <f t="shared" si="502"/>
        <v>2.1428571428571428</v>
      </c>
      <c r="AI417" s="4">
        <f t="shared" si="503"/>
        <v>-10.246363636363636</v>
      </c>
      <c r="AJ417" s="4">
        <f t="shared" si="504"/>
        <v>-5.2545454545454557</v>
      </c>
      <c r="AK417" s="4">
        <f t="shared" si="505"/>
        <v>-4.9918181818181813</v>
      </c>
      <c r="AL417" s="4">
        <f t="shared" si="506"/>
        <v>-1.681454545454546</v>
      </c>
      <c r="AM417" s="4">
        <f t="shared" si="507"/>
        <v>1.681454545454546</v>
      </c>
      <c r="AN417" s="4">
        <f t="shared" si="508"/>
        <v>-5.1231818181818181</v>
      </c>
      <c r="AO417" s="4">
        <f t="shared" si="509"/>
        <v>-2.6272727272727279</v>
      </c>
      <c r="AP417" s="4">
        <f t="shared" si="510"/>
        <v>-2.4959090909090906</v>
      </c>
      <c r="AQ417" s="4">
        <f t="shared" si="511"/>
        <v>-0.84072727272727299</v>
      </c>
      <c r="AR417" s="4">
        <f t="shared" si="512"/>
        <v>0.84072727272727299</v>
      </c>
      <c r="AS417" s="4">
        <f t="shared" si="513"/>
        <v>-1.3780288613028728</v>
      </c>
      <c r="AT417" s="4">
        <f t="shared" si="514"/>
        <v>-1.2071051814731613</v>
      </c>
      <c r="AU417" s="4">
        <f t="shared" si="515"/>
        <v>-1.189724889312598</v>
      </c>
      <c r="AV417" s="4">
        <f t="shared" si="516"/>
        <v>-0.69908607488746088</v>
      </c>
      <c r="AW417" s="4">
        <f t="shared" si="517"/>
        <v>0.69908607488746088</v>
      </c>
      <c r="AX417" s="4">
        <f t="shared" si="518"/>
        <v>-248.04519503451709</v>
      </c>
      <c r="AY417" s="4">
        <f t="shared" si="519"/>
        <v>-217.27893266516904</v>
      </c>
      <c r="AZ417" s="4">
        <f t="shared" si="520"/>
        <v>-214.15048007626766</v>
      </c>
      <c r="BA417" s="4">
        <f t="shared" si="521"/>
        <v>-125.83549347974296</v>
      </c>
      <c r="BB417" s="4">
        <f t="shared" si="522"/>
        <v>125.83549347974296</v>
      </c>
      <c r="BC417" s="4">
        <f t="shared" si="523"/>
        <v>-0.88636363636363635</v>
      </c>
      <c r="BD417" s="4">
        <f t="shared" si="524"/>
        <v>-0.8</v>
      </c>
      <c r="BE417" s="4">
        <f t="shared" si="525"/>
        <v>-0.43181818181818177</v>
      </c>
      <c r="BF417" s="4">
        <f t="shared" si="526"/>
        <v>-0.53333333333333344</v>
      </c>
      <c r="BG417" s="4">
        <f t="shared" si="527"/>
        <v>1.1428571428571432</v>
      </c>
      <c r="BH417" s="4">
        <f t="shared" si="528"/>
        <v>5.1237431704892247</v>
      </c>
      <c r="BI417" s="4">
        <f t="shared" si="529"/>
        <v>6.4806060606060614</v>
      </c>
      <c r="BJ417" s="4">
        <f t="shared" si="530"/>
        <v>0.79062716088162532</v>
      </c>
      <c r="BK417" s="4">
        <f t="shared" si="531"/>
        <v>1.1889679113478535</v>
      </c>
      <c r="BL417" s="4">
        <f t="shared" si="532"/>
        <v>2.3120000000000003</v>
      </c>
      <c r="BM417" s="4">
        <f t="shared" si="533"/>
        <v>0.51425947722658016</v>
      </c>
      <c r="BN417" s="3">
        <f t="shared" si="534"/>
        <v>0</v>
      </c>
      <c r="BO417" s="3">
        <v>100</v>
      </c>
      <c r="BP417" s="3">
        <f t="shared" si="535"/>
        <v>-1</v>
      </c>
      <c r="BQ417" s="3">
        <f t="shared" si="536"/>
        <v>-100</v>
      </c>
      <c r="BR417" s="3">
        <f t="shared" si="537"/>
        <v>1</v>
      </c>
      <c r="BS417" s="3">
        <f t="shared" si="538"/>
        <v>10</v>
      </c>
      <c r="BT417" s="3">
        <f t="shared" si="551"/>
        <v>1000</v>
      </c>
      <c r="BU417" s="3">
        <f t="shared" si="539"/>
        <v>0</v>
      </c>
      <c r="BV417" s="3">
        <f t="shared" si="540"/>
        <v>-1</v>
      </c>
      <c r="BW417" s="3">
        <f t="shared" si="552"/>
        <v>-100</v>
      </c>
      <c r="BX417" s="3">
        <f t="shared" si="541"/>
        <v>0</v>
      </c>
      <c r="BY417" s="3">
        <f t="shared" si="542"/>
        <v>-1</v>
      </c>
      <c r="BZ417" s="3">
        <f t="shared" si="553"/>
        <v>-100</v>
      </c>
      <c r="CA417" s="3">
        <f t="shared" si="543"/>
        <v>1</v>
      </c>
      <c r="CB417" s="3">
        <f t="shared" si="544"/>
        <v>2</v>
      </c>
      <c r="CC417" s="3">
        <f t="shared" si="545"/>
        <v>200</v>
      </c>
      <c r="CD417" s="3">
        <f t="shared" si="546"/>
        <v>0</v>
      </c>
      <c r="CE417" s="3">
        <f t="shared" si="547"/>
        <v>1</v>
      </c>
      <c r="CF417" s="3">
        <f t="shared" si="554"/>
        <v>1</v>
      </c>
      <c r="CG417" s="16" t="str">
        <f t="shared" si="555"/>
        <v/>
      </c>
      <c r="CI417" s="12">
        <f t="shared" si="556"/>
        <v>1</v>
      </c>
      <c r="CJ417" s="12">
        <f t="shared" si="557"/>
        <v>0</v>
      </c>
      <c r="CK417" s="12">
        <f t="shared" si="558"/>
        <v>1</v>
      </c>
      <c r="CL417" s="12" t="str">
        <f t="shared" si="559"/>
        <v/>
      </c>
      <c r="CM417" s="12">
        <f t="shared" si="548"/>
        <v>1</v>
      </c>
      <c r="CN417" s="12">
        <f t="shared" si="549"/>
        <v>1</v>
      </c>
      <c r="CO417" s="12">
        <f t="shared" si="560"/>
        <v>2</v>
      </c>
      <c r="CP417" s="12" t="str">
        <f t="shared" si="561"/>
        <v>Under2.5</v>
      </c>
    </row>
    <row r="418" spans="1:94" x14ac:dyDescent="0.25">
      <c r="A418" t="s">
        <v>127</v>
      </c>
      <c r="B418" t="s">
        <v>280</v>
      </c>
      <c r="C418" t="s">
        <v>134</v>
      </c>
      <c r="D418" t="s">
        <v>130</v>
      </c>
      <c r="E418" t="s">
        <v>22</v>
      </c>
      <c r="F418" s="3">
        <v>2</v>
      </c>
      <c r="G418" s="3">
        <v>1</v>
      </c>
      <c r="H418" s="3" t="str">
        <f t="shared" si="550"/>
        <v>H</v>
      </c>
      <c r="I418" s="3">
        <v>1.17</v>
      </c>
      <c r="J418" s="3">
        <v>8</v>
      </c>
      <c r="K418" s="3">
        <v>15</v>
      </c>
      <c r="L418" s="3">
        <v>1.44</v>
      </c>
      <c r="M418" s="3">
        <v>2.75</v>
      </c>
      <c r="N418" s="3">
        <f t="shared" si="482"/>
        <v>3</v>
      </c>
      <c r="O418" s="3">
        <f t="shared" si="483"/>
        <v>4.6367521367521425E-2</v>
      </c>
      <c r="P418" s="3">
        <f t="shared" si="484"/>
        <v>5.8080808080808066E-2</v>
      </c>
      <c r="Q418" s="3">
        <f t="shared" si="485"/>
        <v>1.2242500000000001</v>
      </c>
      <c r="R418" s="3">
        <f t="shared" si="486"/>
        <v>8.3709401709401714</v>
      </c>
      <c r="S418" s="3">
        <f t="shared" si="487"/>
        <v>15.695512820512821</v>
      </c>
      <c r="T418" s="3">
        <f t="shared" si="488"/>
        <v>1.5067692307692309</v>
      </c>
      <c r="U418" s="3">
        <f t="shared" si="489"/>
        <v>2.8775106837606841</v>
      </c>
      <c r="V418" s="4">
        <f t="shared" si="490"/>
        <v>0.85470085470085477</v>
      </c>
      <c r="W418" s="4">
        <f t="shared" si="491"/>
        <v>0.125</v>
      </c>
      <c r="X418" s="4">
        <f t="shared" si="492"/>
        <v>6.6666666666666666E-2</v>
      </c>
      <c r="Y418" s="4">
        <f t="shared" si="493"/>
        <v>0.69444444444444442</v>
      </c>
      <c r="Z418" s="4">
        <f t="shared" si="494"/>
        <v>0.36363636363636365</v>
      </c>
      <c r="AA418" s="4">
        <f t="shared" si="495"/>
        <v>0.14624999999999999</v>
      </c>
      <c r="AB418" s="4">
        <f t="shared" si="496"/>
        <v>7.8E-2</v>
      </c>
      <c r="AC418" s="4">
        <f t="shared" si="497"/>
        <v>6.8376068376068382</v>
      </c>
      <c r="AD418" s="4">
        <f t="shared" si="498"/>
        <v>0.53333333333333333</v>
      </c>
      <c r="AE418" s="4">
        <f t="shared" si="499"/>
        <v>12.820512820512821</v>
      </c>
      <c r="AF418" s="4">
        <f t="shared" si="500"/>
        <v>1.875</v>
      </c>
      <c r="AG418" s="4">
        <f t="shared" si="501"/>
        <v>0.52363636363636357</v>
      </c>
      <c r="AH418" s="4">
        <f t="shared" si="502"/>
        <v>1.9097222222222223</v>
      </c>
      <c r="AI418" s="4">
        <f t="shared" si="503"/>
        <v>-14.471262820512822</v>
      </c>
      <c r="AJ418" s="4">
        <f t="shared" si="504"/>
        <v>-7.1466901709401718</v>
      </c>
      <c r="AK418" s="4">
        <f t="shared" si="505"/>
        <v>-7.3245726495726498</v>
      </c>
      <c r="AL418" s="4">
        <f t="shared" si="506"/>
        <v>-1.3707414529914532</v>
      </c>
      <c r="AM418" s="4">
        <f t="shared" si="507"/>
        <v>1.3707414529914532</v>
      </c>
      <c r="AN418" s="4">
        <f t="shared" si="508"/>
        <v>-7.2356314102564108</v>
      </c>
      <c r="AO418" s="4">
        <f t="shared" si="509"/>
        <v>-3.5733450854700859</v>
      </c>
      <c r="AP418" s="4">
        <f t="shared" si="510"/>
        <v>-3.6622863247863249</v>
      </c>
      <c r="AQ418" s="4">
        <f t="shared" si="511"/>
        <v>-0.68537072649572661</v>
      </c>
      <c r="AR418" s="4">
        <f t="shared" si="512"/>
        <v>0.68537072649572661</v>
      </c>
      <c r="AS418" s="4">
        <f t="shared" si="513"/>
        <v>-1.4334613713609958</v>
      </c>
      <c r="AT418" s="4">
        <f t="shared" si="514"/>
        <v>-1.2979268855485486</v>
      </c>
      <c r="AU418" s="4">
        <f t="shared" si="515"/>
        <v>-1.3042406856414708</v>
      </c>
      <c r="AV418" s="4">
        <f t="shared" si="516"/>
        <v>-0.60084003573933265</v>
      </c>
      <c r="AW418" s="4">
        <f t="shared" si="517"/>
        <v>0.60084003573933265</v>
      </c>
      <c r="AX418" s="4">
        <f t="shared" si="518"/>
        <v>-258.02304684497921</v>
      </c>
      <c r="AY418" s="4">
        <f t="shared" si="519"/>
        <v>-233.62683939873878</v>
      </c>
      <c r="AZ418" s="4">
        <f t="shared" si="520"/>
        <v>-234.76332341546475</v>
      </c>
      <c r="BA418" s="4">
        <f t="shared" si="521"/>
        <v>-108.15120643307988</v>
      </c>
      <c r="BB418" s="4">
        <f t="shared" si="522"/>
        <v>108.15120643307988</v>
      </c>
      <c r="BC418" s="4">
        <f t="shared" si="523"/>
        <v>-0.92200000000000004</v>
      </c>
      <c r="BD418" s="4">
        <f t="shared" si="524"/>
        <v>-0.85375000000000001</v>
      </c>
      <c r="BE418" s="4">
        <f t="shared" si="525"/>
        <v>-0.46666666666666667</v>
      </c>
      <c r="BF418" s="4">
        <f t="shared" si="526"/>
        <v>-0.47636363636363638</v>
      </c>
      <c r="BG418" s="4">
        <f t="shared" si="527"/>
        <v>0.90972222222222232</v>
      </c>
      <c r="BH418" s="4">
        <f t="shared" si="528"/>
        <v>7.2358136206722614</v>
      </c>
      <c r="BI418" s="4">
        <f t="shared" si="529"/>
        <v>8.4302343304843301</v>
      </c>
      <c r="BJ418" s="4">
        <f t="shared" si="530"/>
        <v>0.85831702145064248</v>
      </c>
      <c r="BK418" s="4">
        <f t="shared" si="531"/>
        <v>0.96926057666375787</v>
      </c>
      <c r="BL418" s="4">
        <f t="shared" si="532"/>
        <v>2.1921399572649576</v>
      </c>
      <c r="BM418" s="4">
        <f t="shared" si="533"/>
        <v>0.44215268895197013</v>
      </c>
      <c r="BN418" s="3">
        <f t="shared" si="534"/>
        <v>1</v>
      </c>
      <c r="BO418" s="3">
        <v>100</v>
      </c>
      <c r="BP418" s="3">
        <f t="shared" si="535"/>
        <v>0.16999999999999993</v>
      </c>
      <c r="BQ418" s="3">
        <f t="shared" si="536"/>
        <v>16.999999999999993</v>
      </c>
      <c r="BR418" s="3">
        <f t="shared" si="537"/>
        <v>0</v>
      </c>
      <c r="BS418" s="3">
        <f t="shared" si="538"/>
        <v>-1</v>
      </c>
      <c r="BT418" s="3">
        <f t="shared" si="551"/>
        <v>-100</v>
      </c>
      <c r="BU418" s="3">
        <f t="shared" si="539"/>
        <v>0</v>
      </c>
      <c r="BV418" s="3">
        <f t="shared" si="540"/>
        <v>-1</v>
      </c>
      <c r="BW418" s="3">
        <f t="shared" si="552"/>
        <v>-100</v>
      </c>
      <c r="BX418" s="3">
        <f t="shared" si="541"/>
        <v>1</v>
      </c>
      <c r="BY418" s="3">
        <f t="shared" si="542"/>
        <v>0.43999999999999995</v>
      </c>
      <c r="BZ418" s="3">
        <f t="shared" si="553"/>
        <v>43.999999999999993</v>
      </c>
      <c r="CA418" s="3">
        <f t="shared" si="543"/>
        <v>0</v>
      </c>
      <c r="CB418" s="3">
        <f t="shared" si="544"/>
        <v>-1</v>
      </c>
      <c r="CC418" s="3">
        <f t="shared" si="545"/>
        <v>-100</v>
      </c>
      <c r="CD418" s="3">
        <f t="shared" si="546"/>
        <v>0</v>
      </c>
      <c r="CE418" s="3">
        <f t="shared" si="547"/>
        <v>1</v>
      </c>
      <c r="CF418" s="3">
        <f t="shared" si="554"/>
        <v>1</v>
      </c>
      <c r="CG418" s="16" t="str">
        <f t="shared" si="555"/>
        <v/>
      </c>
      <c r="CI418" s="12">
        <f t="shared" si="556"/>
        <v>1</v>
      </c>
      <c r="CJ418" s="12">
        <f t="shared" si="557"/>
        <v>0</v>
      </c>
      <c r="CK418" s="12">
        <f t="shared" si="558"/>
        <v>1</v>
      </c>
      <c r="CL418" s="12" t="str">
        <f t="shared" si="559"/>
        <v/>
      </c>
      <c r="CM418" s="12">
        <f t="shared" si="548"/>
        <v>1</v>
      </c>
      <c r="CN418" s="12">
        <f t="shared" si="549"/>
        <v>1</v>
      </c>
      <c r="CO418" s="12">
        <f t="shared" si="560"/>
        <v>2</v>
      </c>
      <c r="CP418" s="12" t="str">
        <f t="shared" si="561"/>
        <v>Under2.5</v>
      </c>
    </row>
    <row r="419" spans="1:94" x14ac:dyDescent="0.25">
      <c r="A419" t="s">
        <v>127</v>
      </c>
      <c r="B419" t="s">
        <v>280</v>
      </c>
      <c r="C419" t="s">
        <v>136</v>
      </c>
      <c r="D419" t="s">
        <v>21</v>
      </c>
      <c r="E419" t="s">
        <v>17</v>
      </c>
      <c r="F419" s="3">
        <v>3</v>
      </c>
      <c r="G419" s="3">
        <v>2</v>
      </c>
      <c r="H419" s="3" t="str">
        <f t="shared" si="550"/>
        <v>H</v>
      </c>
      <c r="I419" s="3">
        <v>1.67</v>
      </c>
      <c r="J419" s="3">
        <v>3.75</v>
      </c>
      <c r="K419" s="3">
        <v>5.25</v>
      </c>
      <c r="L419" s="3">
        <v>1.8</v>
      </c>
      <c r="M419" s="3">
        <v>2</v>
      </c>
      <c r="N419" s="3">
        <f t="shared" si="482"/>
        <v>5</v>
      </c>
      <c r="O419" s="3">
        <f t="shared" si="483"/>
        <v>5.5945252352437969E-2</v>
      </c>
      <c r="P419" s="3">
        <f t="shared" si="484"/>
        <v>5.555555555555558E-2</v>
      </c>
      <c r="Q419" s="3">
        <f t="shared" si="485"/>
        <v>1.7634285714285713</v>
      </c>
      <c r="R419" s="3">
        <f t="shared" si="486"/>
        <v>3.9597946963216426</v>
      </c>
      <c r="S419" s="3">
        <f t="shared" si="487"/>
        <v>5.5437125748502991</v>
      </c>
      <c r="T419" s="3">
        <f t="shared" si="488"/>
        <v>1.9007014542343883</v>
      </c>
      <c r="U419" s="3">
        <f t="shared" si="489"/>
        <v>2.1118905047048759</v>
      </c>
      <c r="V419" s="4">
        <f t="shared" si="490"/>
        <v>0.5988023952095809</v>
      </c>
      <c r="W419" s="4">
        <f t="shared" si="491"/>
        <v>0.26666666666666666</v>
      </c>
      <c r="X419" s="4">
        <f t="shared" si="492"/>
        <v>0.19047619047619047</v>
      </c>
      <c r="Y419" s="4">
        <f t="shared" si="493"/>
        <v>0.55555555555555558</v>
      </c>
      <c r="Z419" s="4">
        <f t="shared" si="494"/>
        <v>0.5</v>
      </c>
      <c r="AA419" s="4">
        <f t="shared" si="495"/>
        <v>0.4453333333333333</v>
      </c>
      <c r="AB419" s="4">
        <f t="shared" si="496"/>
        <v>0.3180952380952381</v>
      </c>
      <c r="AC419" s="4">
        <f t="shared" si="497"/>
        <v>2.2455089820359282</v>
      </c>
      <c r="AD419" s="4">
        <f t="shared" si="498"/>
        <v>0.7142857142857143</v>
      </c>
      <c r="AE419" s="4">
        <f t="shared" si="499"/>
        <v>3.1437125748502996</v>
      </c>
      <c r="AF419" s="4">
        <f t="shared" si="500"/>
        <v>1.4</v>
      </c>
      <c r="AG419" s="4">
        <f t="shared" si="501"/>
        <v>0.9</v>
      </c>
      <c r="AH419" s="4">
        <f t="shared" si="502"/>
        <v>1.1111111111111112</v>
      </c>
      <c r="AI419" s="4">
        <f t="shared" si="503"/>
        <v>-3.7802840034217278</v>
      </c>
      <c r="AJ419" s="4">
        <f t="shared" si="504"/>
        <v>-2.1963661248930713</v>
      </c>
      <c r="AK419" s="4">
        <f t="shared" si="505"/>
        <v>-1.5839178785286565</v>
      </c>
      <c r="AL419" s="4">
        <f t="shared" si="506"/>
        <v>-0.21118905047048764</v>
      </c>
      <c r="AM419" s="4">
        <f t="shared" si="507"/>
        <v>0.21118905047048764</v>
      </c>
      <c r="AN419" s="4">
        <f t="shared" si="508"/>
        <v>-1.8901420017108639</v>
      </c>
      <c r="AO419" s="4">
        <f t="shared" si="509"/>
        <v>-1.0981830624465356</v>
      </c>
      <c r="AP419" s="4">
        <f t="shared" si="510"/>
        <v>-0.79195893926432825</v>
      </c>
      <c r="AQ419" s="4">
        <f t="shared" si="511"/>
        <v>-0.10559452523524382</v>
      </c>
      <c r="AR419" s="4">
        <f t="shared" si="512"/>
        <v>0.10559452523524382</v>
      </c>
      <c r="AS419" s="4">
        <f t="shared" si="513"/>
        <v>-1.0841712830025261</v>
      </c>
      <c r="AT419" s="4">
        <f t="shared" si="514"/>
        <v>-0.83215837898553868</v>
      </c>
      <c r="AU419" s="4">
        <f t="shared" si="515"/>
        <v>-0.66981858822983553</v>
      </c>
      <c r="AV419" s="4">
        <f t="shared" si="516"/>
        <v>-0.105204663330085</v>
      </c>
      <c r="AW419" s="4">
        <f t="shared" si="517"/>
        <v>0.105204663330085</v>
      </c>
      <c r="AX419" s="4">
        <f t="shared" si="518"/>
        <v>-195.15083094045468</v>
      </c>
      <c r="AY419" s="4">
        <f t="shared" si="519"/>
        <v>-149.78850821739695</v>
      </c>
      <c r="AZ419" s="4">
        <f t="shared" si="520"/>
        <v>-120.5673458813704</v>
      </c>
      <c r="BA419" s="4">
        <f t="shared" si="521"/>
        <v>-18.936839399415302</v>
      </c>
      <c r="BB419" s="4">
        <f t="shared" si="522"/>
        <v>18.936839399415302</v>
      </c>
      <c r="BC419" s="4">
        <f t="shared" si="523"/>
        <v>-0.6819047619047619</v>
      </c>
      <c r="BD419" s="4">
        <f t="shared" si="524"/>
        <v>-0.55466666666666675</v>
      </c>
      <c r="BE419" s="4">
        <f t="shared" si="525"/>
        <v>-0.28571428571428564</v>
      </c>
      <c r="BF419" s="4">
        <f t="shared" si="526"/>
        <v>-0.10000000000000002</v>
      </c>
      <c r="BG419" s="4">
        <f t="shared" si="527"/>
        <v>0.11111111111111113</v>
      </c>
      <c r="BH419" s="4">
        <f t="shared" si="528"/>
        <v>1.8983926160055646</v>
      </c>
      <c r="BI419" s="4">
        <f t="shared" si="529"/>
        <v>3.7556452808668381</v>
      </c>
      <c r="BJ419" s="4">
        <f t="shared" si="530"/>
        <v>0.50547708157555227</v>
      </c>
      <c r="BK419" s="4">
        <f t="shared" si="531"/>
        <v>0.14933320970002983</v>
      </c>
      <c r="BL419" s="4">
        <f t="shared" si="532"/>
        <v>2.0062959794696322</v>
      </c>
      <c r="BM419" s="4">
        <f t="shared" si="533"/>
        <v>7.4432292756478696E-2</v>
      </c>
      <c r="BN419" s="3">
        <f t="shared" si="534"/>
        <v>1</v>
      </c>
      <c r="BO419" s="3">
        <v>100</v>
      </c>
      <c r="BP419" s="3">
        <f t="shared" si="535"/>
        <v>0.66999999999999993</v>
      </c>
      <c r="BQ419" s="3">
        <f t="shared" si="536"/>
        <v>67</v>
      </c>
      <c r="BR419" s="3">
        <f t="shared" si="537"/>
        <v>0</v>
      </c>
      <c r="BS419" s="3">
        <f t="shared" si="538"/>
        <v>-1</v>
      </c>
      <c r="BT419" s="3">
        <f t="shared" si="551"/>
        <v>-100</v>
      </c>
      <c r="BU419" s="3">
        <f t="shared" si="539"/>
        <v>0</v>
      </c>
      <c r="BV419" s="3">
        <f t="shared" si="540"/>
        <v>-1</v>
      </c>
      <c r="BW419" s="3">
        <f t="shared" si="552"/>
        <v>-100</v>
      </c>
      <c r="BX419" s="3">
        <f t="shared" si="541"/>
        <v>1</v>
      </c>
      <c r="BY419" s="3">
        <f t="shared" si="542"/>
        <v>0.8</v>
      </c>
      <c r="BZ419" s="3">
        <f t="shared" si="553"/>
        <v>80</v>
      </c>
      <c r="CA419" s="3">
        <f t="shared" si="543"/>
        <v>0</v>
      </c>
      <c r="CB419" s="3">
        <f t="shared" si="544"/>
        <v>-1</v>
      </c>
      <c r="CC419" s="3">
        <f t="shared" si="545"/>
        <v>-100</v>
      </c>
      <c r="CD419" s="3">
        <f t="shared" si="546"/>
        <v>1</v>
      </c>
      <c r="CE419" s="3">
        <f t="shared" si="547"/>
        <v>1</v>
      </c>
      <c r="CF419" s="3">
        <f t="shared" si="554"/>
        <v>2</v>
      </c>
      <c r="CG419" s="16" t="str">
        <f t="shared" si="555"/>
        <v>BackCasa</v>
      </c>
      <c r="CI419" s="12">
        <f t="shared" si="556"/>
        <v>1</v>
      </c>
      <c r="CJ419" s="12">
        <f t="shared" si="557"/>
        <v>0</v>
      </c>
      <c r="CK419" s="12">
        <f t="shared" si="558"/>
        <v>1</v>
      </c>
      <c r="CL419" s="12" t="str">
        <f t="shared" si="559"/>
        <v/>
      </c>
      <c r="CM419" s="12">
        <f t="shared" si="548"/>
        <v>1</v>
      </c>
      <c r="CN419" s="12">
        <f t="shared" si="549"/>
        <v>1</v>
      </c>
      <c r="CO419" s="12">
        <f t="shared" si="560"/>
        <v>2</v>
      </c>
      <c r="CP419" s="12" t="str">
        <f t="shared" si="561"/>
        <v>Under2.5</v>
      </c>
    </row>
    <row r="420" spans="1:94" x14ac:dyDescent="0.25">
      <c r="A420" t="s">
        <v>127</v>
      </c>
      <c r="B420" t="s">
        <v>280</v>
      </c>
      <c r="C420" t="s">
        <v>129</v>
      </c>
      <c r="D420" t="s">
        <v>13</v>
      </c>
      <c r="E420" t="s">
        <v>24</v>
      </c>
      <c r="F420" s="3">
        <v>0</v>
      </c>
      <c r="G420" s="3">
        <v>1</v>
      </c>
      <c r="H420" s="3" t="str">
        <f t="shared" si="550"/>
        <v>A</v>
      </c>
      <c r="I420" s="3">
        <v>3.1</v>
      </c>
      <c r="J420" s="3">
        <v>3.6</v>
      </c>
      <c r="K420" s="3">
        <v>2.2000000000000002</v>
      </c>
      <c r="L420" s="3">
        <v>1.5</v>
      </c>
      <c r="M420" s="3">
        <v>2.63</v>
      </c>
      <c r="N420" s="3">
        <f t="shared" si="482"/>
        <v>1</v>
      </c>
      <c r="O420" s="3">
        <f t="shared" si="483"/>
        <v>5.4903877484522745E-2</v>
      </c>
      <c r="P420" s="3">
        <f t="shared" si="484"/>
        <v>4.6894803548795938E-2</v>
      </c>
      <c r="Q420" s="3">
        <f t="shared" si="485"/>
        <v>3.2702020202020208</v>
      </c>
      <c r="R420" s="3">
        <f t="shared" si="486"/>
        <v>3.7976539589442821</v>
      </c>
      <c r="S420" s="3">
        <f t="shared" si="487"/>
        <v>2.3207885304659501</v>
      </c>
      <c r="T420" s="3">
        <f t="shared" si="488"/>
        <v>1.5823558162267841</v>
      </c>
      <c r="U420" s="3">
        <f t="shared" si="489"/>
        <v>2.7743971977842947</v>
      </c>
      <c r="V420" s="4">
        <f t="shared" si="490"/>
        <v>0.32258064516129031</v>
      </c>
      <c r="W420" s="4">
        <f t="shared" si="491"/>
        <v>0.27777777777777779</v>
      </c>
      <c r="X420" s="4">
        <f t="shared" si="492"/>
        <v>0.45454545454545453</v>
      </c>
      <c r="Y420" s="4">
        <f t="shared" si="493"/>
        <v>0.66666666666666663</v>
      </c>
      <c r="Z420" s="4">
        <f t="shared" si="494"/>
        <v>0.38022813688212931</v>
      </c>
      <c r="AA420" s="4">
        <f t="shared" si="495"/>
        <v>0.86111111111111116</v>
      </c>
      <c r="AB420" s="4">
        <f t="shared" si="496"/>
        <v>1.4090909090909089</v>
      </c>
      <c r="AC420" s="4">
        <f t="shared" si="497"/>
        <v>1.1612903225806452</v>
      </c>
      <c r="AD420" s="4">
        <f t="shared" si="498"/>
        <v>1.6363636363636362</v>
      </c>
      <c r="AE420" s="4">
        <f t="shared" si="499"/>
        <v>0.70967741935483875</v>
      </c>
      <c r="AF420" s="4">
        <f t="shared" si="500"/>
        <v>0.61111111111111116</v>
      </c>
      <c r="AG420" s="4">
        <f t="shared" si="501"/>
        <v>0.57034220532319391</v>
      </c>
      <c r="AH420" s="4">
        <f t="shared" si="502"/>
        <v>1.7533333333333332</v>
      </c>
      <c r="AI420" s="4">
        <f t="shared" si="503"/>
        <v>0.94941348973607065</v>
      </c>
      <c r="AJ420" s="4">
        <f t="shared" si="504"/>
        <v>-0.52745193874226137</v>
      </c>
      <c r="AK420" s="4">
        <f t="shared" si="505"/>
        <v>1.476865428478332</v>
      </c>
      <c r="AL420" s="4">
        <f t="shared" si="506"/>
        <v>-1.1920413815575106</v>
      </c>
      <c r="AM420" s="4">
        <f t="shared" si="507"/>
        <v>1.1920413815575106</v>
      </c>
      <c r="AN420" s="4">
        <f t="shared" si="508"/>
        <v>0.47470674486803532</v>
      </c>
      <c r="AO420" s="4">
        <f t="shared" si="509"/>
        <v>-0.26372596937113069</v>
      </c>
      <c r="AP420" s="4">
        <f t="shared" si="510"/>
        <v>0.73843271423916601</v>
      </c>
      <c r="AQ420" s="4">
        <f t="shared" si="511"/>
        <v>-0.5960206907787553</v>
      </c>
      <c r="AR420" s="4">
        <f t="shared" si="512"/>
        <v>0.5960206907787553</v>
      </c>
      <c r="AS420" s="4">
        <f t="shared" si="513"/>
        <v>0.44320903935943401</v>
      </c>
      <c r="AT420" s="4">
        <f t="shared" si="514"/>
        <v>-0.25785492288803968</v>
      </c>
      <c r="AU420" s="4">
        <f t="shared" si="515"/>
        <v>0.63605684992124467</v>
      </c>
      <c r="AV420" s="4">
        <f t="shared" si="516"/>
        <v>-0.53748840021363342</v>
      </c>
      <c r="AW420" s="4">
        <f t="shared" si="517"/>
        <v>0.53748840021363342</v>
      </c>
      <c r="AX420" s="4">
        <f t="shared" si="518"/>
        <v>79.777627084698125</v>
      </c>
      <c r="AY420" s="4">
        <f t="shared" si="519"/>
        <v>-46.413886119847142</v>
      </c>
      <c r="AZ420" s="4">
        <f t="shared" si="520"/>
        <v>114.49023298582402</v>
      </c>
      <c r="BA420" s="4">
        <f t="shared" si="521"/>
        <v>-96.747912038454018</v>
      </c>
      <c r="BB420" s="4">
        <f t="shared" si="522"/>
        <v>96.747912038454018</v>
      </c>
      <c r="BC420" s="4">
        <f t="shared" si="523"/>
        <v>0.40909090909090917</v>
      </c>
      <c r="BD420" s="4">
        <f t="shared" si="524"/>
        <v>-0.13888888888888887</v>
      </c>
      <c r="BE420" s="4">
        <f t="shared" si="525"/>
        <v>0.63636363636363646</v>
      </c>
      <c r="BF420" s="4">
        <f t="shared" si="526"/>
        <v>-0.42965779467680604</v>
      </c>
      <c r="BG420" s="4">
        <f t="shared" si="527"/>
        <v>0.7533333333333333</v>
      </c>
      <c r="BH420" s="4">
        <f t="shared" si="528"/>
        <v>0.74841198725593483</v>
      </c>
      <c r="BI420" s="4">
        <f t="shared" si="529"/>
        <v>3.1295481698707515</v>
      </c>
      <c r="BJ420" s="4">
        <f t="shared" si="530"/>
        <v>0.23914378262688438</v>
      </c>
      <c r="BK420" s="4">
        <f t="shared" si="531"/>
        <v>0.84290054435429607</v>
      </c>
      <c r="BL420" s="4">
        <f t="shared" si="532"/>
        <v>2.1783765070055394</v>
      </c>
      <c r="BM420" s="4">
        <f t="shared" si="533"/>
        <v>0.38693978825220254</v>
      </c>
      <c r="BN420" s="3">
        <f t="shared" si="534"/>
        <v>0</v>
      </c>
      <c r="BO420" s="3">
        <v>100</v>
      </c>
      <c r="BP420" s="3">
        <f t="shared" si="535"/>
        <v>-1</v>
      </c>
      <c r="BQ420" s="3">
        <f t="shared" si="536"/>
        <v>-100</v>
      </c>
      <c r="BR420" s="3">
        <f t="shared" si="537"/>
        <v>1</v>
      </c>
      <c r="BS420" s="3">
        <f t="shared" si="538"/>
        <v>1.2000000000000002</v>
      </c>
      <c r="BT420" s="3">
        <f t="shared" si="551"/>
        <v>120.00000000000001</v>
      </c>
      <c r="BU420" s="3">
        <f t="shared" si="539"/>
        <v>0</v>
      </c>
      <c r="BV420" s="3">
        <f t="shared" si="540"/>
        <v>-1</v>
      </c>
      <c r="BW420" s="3">
        <f t="shared" si="552"/>
        <v>-100</v>
      </c>
      <c r="BX420" s="3">
        <f t="shared" si="541"/>
        <v>0</v>
      </c>
      <c r="BY420" s="3">
        <f t="shared" si="542"/>
        <v>-1</v>
      </c>
      <c r="BZ420" s="3">
        <f t="shared" si="553"/>
        <v>-100</v>
      </c>
      <c r="CA420" s="3">
        <f t="shared" si="543"/>
        <v>1</v>
      </c>
      <c r="CB420" s="3">
        <f t="shared" si="544"/>
        <v>1.63</v>
      </c>
      <c r="CC420" s="3">
        <f t="shared" si="545"/>
        <v>163</v>
      </c>
      <c r="CD420" s="3">
        <f t="shared" si="546"/>
        <v>1</v>
      </c>
      <c r="CE420" s="3">
        <f t="shared" si="547"/>
        <v>0</v>
      </c>
      <c r="CF420" s="3">
        <f t="shared" si="554"/>
        <v>1</v>
      </c>
      <c r="CG420" s="16" t="str">
        <f t="shared" si="555"/>
        <v/>
      </c>
      <c r="CI420" s="12">
        <f t="shared" si="556"/>
        <v>1</v>
      </c>
      <c r="CJ420" s="12">
        <f t="shared" si="557"/>
        <v>0</v>
      </c>
      <c r="CK420" s="12">
        <f t="shared" si="558"/>
        <v>1</v>
      </c>
      <c r="CL420" s="12" t="str">
        <f t="shared" si="559"/>
        <v/>
      </c>
      <c r="CM420" s="12">
        <f t="shared" si="548"/>
        <v>1</v>
      </c>
      <c r="CN420" s="12">
        <f t="shared" si="549"/>
        <v>0</v>
      </c>
      <c r="CO420" s="12">
        <f t="shared" si="560"/>
        <v>1</v>
      </c>
      <c r="CP420" s="12" t="str">
        <f t="shared" si="561"/>
        <v/>
      </c>
    </row>
    <row r="421" spans="1:94" x14ac:dyDescent="0.25">
      <c r="A421" t="s">
        <v>127</v>
      </c>
      <c r="B421" t="s">
        <v>281</v>
      </c>
      <c r="C421" t="s">
        <v>138</v>
      </c>
      <c r="D421" t="s">
        <v>23</v>
      </c>
      <c r="E421" t="s">
        <v>12</v>
      </c>
      <c r="F421" s="3">
        <v>0</v>
      </c>
      <c r="G421" s="3">
        <v>1</v>
      </c>
      <c r="H421" s="3" t="str">
        <f t="shared" si="550"/>
        <v>A</v>
      </c>
      <c r="I421" s="3">
        <v>2.7</v>
      </c>
      <c r="J421" s="3">
        <v>3.4</v>
      </c>
      <c r="K421" s="3">
        <v>2.6</v>
      </c>
      <c r="L421" s="3">
        <v>1.62</v>
      </c>
      <c r="M421" s="3">
        <v>2.2999999999999998</v>
      </c>
      <c r="N421" s="3">
        <f t="shared" si="482"/>
        <v>1</v>
      </c>
      <c r="O421" s="3">
        <f t="shared" si="483"/>
        <v>4.9103402044578415E-2</v>
      </c>
      <c r="P421" s="3">
        <f t="shared" si="484"/>
        <v>5.2066559312936134E-2</v>
      </c>
      <c r="Q421" s="3">
        <f t="shared" si="485"/>
        <v>2.8325791855203617</v>
      </c>
      <c r="R421" s="3">
        <f t="shared" si="486"/>
        <v>3.5669515669515666</v>
      </c>
      <c r="S421" s="3">
        <f t="shared" si="487"/>
        <v>2.7276688453159039</v>
      </c>
      <c r="T421" s="3">
        <f t="shared" si="488"/>
        <v>1.6995475113122172</v>
      </c>
      <c r="U421" s="3">
        <f t="shared" si="489"/>
        <v>2.4129378247025302</v>
      </c>
      <c r="V421" s="4">
        <f t="shared" si="490"/>
        <v>0.37037037037037035</v>
      </c>
      <c r="W421" s="4">
        <f t="shared" si="491"/>
        <v>0.29411764705882354</v>
      </c>
      <c r="X421" s="4">
        <f t="shared" si="492"/>
        <v>0.38461538461538458</v>
      </c>
      <c r="Y421" s="4">
        <f t="shared" si="493"/>
        <v>0.61728395061728392</v>
      </c>
      <c r="Z421" s="4">
        <f t="shared" si="494"/>
        <v>0.43478260869565222</v>
      </c>
      <c r="AA421" s="4">
        <f t="shared" si="495"/>
        <v>0.79411764705882359</v>
      </c>
      <c r="AB421" s="4">
        <f t="shared" si="496"/>
        <v>1.0384615384615385</v>
      </c>
      <c r="AC421" s="4">
        <f t="shared" si="497"/>
        <v>1.2592592592592591</v>
      </c>
      <c r="AD421" s="4">
        <f t="shared" si="498"/>
        <v>1.3076923076923077</v>
      </c>
      <c r="AE421" s="4">
        <f t="shared" si="499"/>
        <v>0.96296296296296291</v>
      </c>
      <c r="AF421" s="4">
        <f t="shared" si="500"/>
        <v>0.76470588235294124</v>
      </c>
      <c r="AG421" s="4">
        <f t="shared" si="501"/>
        <v>0.70434782608695667</v>
      </c>
      <c r="AH421" s="4">
        <f t="shared" si="502"/>
        <v>1.419753086419753</v>
      </c>
      <c r="AI421" s="4">
        <f t="shared" si="503"/>
        <v>0.10491034020445777</v>
      </c>
      <c r="AJ421" s="4">
        <f t="shared" si="504"/>
        <v>-0.73437238143120487</v>
      </c>
      <c r="AK421" s="4">
        <f t="shared" si="505"/>
        <v>0.83928272163566264</v>
      </c>
      <c r="AL421" s="4">
        <f t="shared" si="506"/>
        <v>-0.713390313390313</v>
      </c>
      <c r="AM421" s="4">
        <f t="shared" si="507"/>
        <v>0.713390313390313</v>
      </c>
      <c r="AN421" s="4">
        <f t="shared" si="508"/>
        <v>5.2455170102228887E-2</v>
      </c>
      <c r="AO421" s="4">
        <f t="shared" si="509"/>
        <v>-0.36718619071560243</v>
      </c>
      <c r="AP421" s="4">
        <f t="shared" si="510"/>
        <v>0.41964136081783132</v>
      </c>
      <c r="AQ421" s="4">
        <f t="shared" si="511"/>
        <v>-0.3566951566951565</v>
      </c>
      <c r="AR421" s="4">
        <f t="shared" si="512"/>
        <v>0.3566951566951565</v>
      </c>
      <c r="AS421" s="4">
        <f t="shared" si="513"/>
        <v>5.2407138455991431E-2</v>
      </c>
      <c r="AT421" s="4">
        <f t="shared" si="514"/>
        <v>-0.35190267168374029</v>
      </c>
      <c r="AU421" s="4">
        <f t="shared" si="515"/>
        <v>0.39732309089499063</v>
      </c>
      <c r="AV421" s="4">
        <f t="shared" si="516"/>
        <v>-0.34262682852822041</v>
      </c>
      <c r="AW421" s="4">
        <f t="shared" si="517"/>
        <v>0.34262682852822041</v>
      </c>
      <c r="AX421" s="4">
        <f t="shared" si="518"/>
        <v>9.4332849220784567</v>
      </c>
      <c r="AY421" s="4">
        <f t="shared" si="519"/>
        <v>-63.342480903073252</v>
      </c>
      <c r="AZ421" s="4">
        <f t="shared" si="520"/>
        <v>71.51815636109832</v>
      </c>
      <c r="BA421" s="4">
        <f t="shared" si="521"/>
        <v>-61.672829135079674</v>
      </c>
      <c r="BB421" s="4">
        <f t="shared" si="522"/>
        <v>61.672829135079674</v>
      </c>
      <c r="BC421" s="4">
        <f t="shared" si="523"/>
        <v>3.8461538461538436E-2</v>
      </c>
      <c r="BD421" s="4">
        <f t="shared" si="524"/>
        <v>-0.20588235294117646</v>
      </c>
      <c r="BE421" s="4">
        <f t="shared" si="525"/>
        <v>0.30769230769230765</v>
      </c>
      <c r="BF421" s="4">
        <f t="shared" si="526"/>
        <v>-0.29565217391304338</v>
      </c>
      <c r="BG421" s="4">
        <f t="shared" si="527"/>
        <v>0.41975308641975284</v>
      </c>
      <c r="BH421" s="4">
        <f t="shared" si="528"/>
        <v>0.45729357108370272</v>
      </c>
      <c r="BI421" s="4">
        <f t="shared" si="529"/>
        <v>3.0423998659292777</v>
      </c>
      <c r="BJ421" s="4">
        <f t="shared" si="530"/>
        <v>0.15030686012209177</v>
      </c>
      <c r="BK421" s="4">
        <f t="shared" si="531"/>
        <v>0.50444312823108794</v>
      </c>
      <c r="BL421" s="4">
        <f t="shared" si="532"/>
        <v>2.0562426680073735</v>
      </c>
      <c r="BM421" s="4">
        <f t="shared" si="533"/>
        <v>0.24532276081982315</v>
      </c>
      <c r="BN421" s="3">
        <f t="shared" si="534"/>
        <v>0</v>
      </c>
      <c r="BO421" s="3">
        <v>100</v>
      </c>
      <c r="BP421" s="3">
        <f t="shared" si="535"/>
        <v>-1</v>
      </c>
      <c r="BQ421" s="3">
        <f t="shared" si="536"/>
        <v>-100</v>
      </c>
      <c r="BR421" s="3">
        <f t="shared" si="537"/>
        <v>1</v>
      </c>
      <c r="BS421" s="3">
        <f t="shared" si="538"/>
        <v>1.6</v>
      </c>
      <c r="BT421" s="3">
        <f t="shared" si="551"/>
        <v>160</v>
      </c>
      <c r="BU421" s="3">
        <f t="shared" si="539"/>
        <v>0</v>
      </c>
      <c r="BV421" s="3">
        <f t="shared" si="540"/>
        <v>-1</v>
      </c>
      <c r="BW421" s="3">
        <f t="shared" si="552"/>
        <v>-100</v>
      </c>
      <c r="BX421" s="3">
        <f t="shared" si="541"/>
        <v>0</v>
      </c>
      <c r="BY421" s="3">
        <f t="shared" si="542"/>
        <v>-1</v>
      </c>
      <c r="BZ421" s="3">
        <f t="shared" si="553"/>
        <v>-100</v>
      </c>
      <c r="CA421" s="3">
        <f t="shared" si="543"/>
        <v>1</v>
      </c>
      <c r="CB421" s="3">
        <f t="shared" si="544"/>
        <v>1.2999999999999998</v>
      </c>
      <c r="CC421" s="3">
        <f t="shared" si="545"/>
        <v>129.99999999999997</v>
      </c>
      <c r="CD421" s="3">
        <f t="shared" si="546"/>
        <v>1</v>
      </c>
      <c r="CE421" s="3">
        <f t="shared" si="547"/>
        <v>0</v>
      </c>
      <c r="CF421" s="3">
        <f t="shared" si="554"/>
        <v>1</v>
      </c>
      <c r="CG421" s="16" t="str">
        <f t="shared" si="555"/>
        <v/>
      </c>
      <c r="CI421" s="12">
        <f t="shared" si="556"/>
        <v>1</v>
      </c>
      <c r="CJ421" s="12">
        <f t="shared" si="557"/>
        <v>0</v>
      </c>
      <c r="CK421" s="12">
        <f t="shared" si="558"/>
        <v>1</v>
      </c>
      <c r="CL421" s="12" t="str">
        <f t="shared" si="559"/>
        <v/>
      </c>
      <c r="CM421" s="12">
        <f t="shared" si="548"/>
        <v>1</v>
      </c>
      <c r="CN421" s="12">
        <f t="shared" si="549"/>
        <v>0</v>
      </c>
      <c r="CO421" s="12">
        <f t="shared" si="560"/>
        <v>1</v>
      </c>
      <c r="CP421" s="12" t="str">
        <f t="shared" si="561"/>
        <v/>
      </c>
    </row>
    <row r="422" spans="1:94" x14ac:dyDescent="0.25">
      <c r="A422" t="s">
        <v>127</v>
      </c>
      <c r="B422" t="s">
        <v>281</v>
      </c>
      <c r="C422" t="s">
        <v>139</v>
      </c>
      <c r="D422" t="s">
        <v>26</v>
      </c>
      <c r="E422" t="s">
        <v>20</v>
      </c>
      <c r="F422" s="3">
        <v>1</v>
      </c>
      <c r="G422" s="3">
        <v>2</v>
      </c>
      <c r="H422" s="3" t="str">
        <f t="shared" si="550"/>
        <v>A</v>
      </c>
      <c r="I422" s="3">
        <v>3.6</v>
      </c>
      <c r="J422" s="3">
        <v>3.5</v>
      </c>
      <c r="K422" s="3">
        <v>2.0499999999999998</v>
      </c>
      <c r="L422" s="3">
        <v>1.62</v>
      </c>
      <c r="M422" s="3">
        <v>2.2999999999999998</v>
      </c>
      <c r="N422" s="3">
        <f t="shared" si="482"/>
        <v>3</v>
      </c>
      <c r="O422" s="3">
        <f t="shared" si="483"/>
        <v>5.1296941540843966E-2</v>
      </c>
      <c r="P422" s="3">
        <f t="shared" si="484"/>
        <v>5.2066559312936134E-2</v>
      </c>
      <c r="Q422" s="3">
        <f t="shared" si="485"/>
        <v>3.7846689895470385</v>
      </c>
      <c r="R422" s="3">
        <f t="shared" si="486"/>
        <v>3.6795392953929538</v>
      </c>
      <c r="S422" s="3">
        <f t="shared" si="487"/>
        <v>2.1551587301587301</v>
      </c>
      <c r="T422" s="3">
        <f t="shared" si="488"/>
        <v>1.7031010452961672</v>
      </c>
      <c r="U422" s="3">
        <f t="shared" si="489"/>
        <v>2.4179829655439411</v>
      </c>
      <c r="V422" s="4">
        <f t="shared" si="490"/>
        <v>0.27777777777777779</v>
      </c>
      <c r="W422" s="4">
        <f t="shared" si="491"/>
        <v>0.2857142857142857</v>
      </c>
      <c r="X422" s="4">
        <f t="shared" si="492"/>
        <v>0.48780487804878053</v>
      </c>
      <c r="Y422" s="4">
        <f t="shared" si="493"/>
        <v>0.61728395061728392</v>
      </c>
      <c r="Z422" s="4">
        <f t="shared" si="494"/>
        <v>0.43478260869565222</v>
      </c>
      <c r="AA422" s="4">
        <f t="shared" si="495"/>
        <v>1.0285714285714287</v>
      </c>
      <c r="AB422" s="4">
        <f t="shared" si="496"/>
        <v>1.75609756097561</v>
      </c>
      <c r="AC422" s="4">
        <f t="shared" si="497"/>
        <v>0.97222222222222221</v>
      </c>
      <c r="AD422" s="4">
        <f t="shared" si="498"/>
        <v>1.7073170731707319</v>
      </c>
      <c r="AE422" s="4">
        <f t="shared" si="499"/>
        <v>0.56944444444444442</v>
      </c>
      <c r="AF422" s="4">
        <f t="shared" si="500"/>
        <v>0.58571428571428563</v>
      </c>
      <c r="AG422" s="4">
        <f t="shared" si="501"/>
        <v>0.70434782608695667</v>
      </c>
      <c r="AH422" s="4">
        <f t="shared" si="502"/>
        <v>1.419753086419753</v>
      </c>
      <c r="AI422" s="4">
        <f t="shared" si="503"/>
        <v>1.6295102593883084</v>
      </c>
      <c r="AJ422" s="4">
        <f t="shared" si="504"/>
        <v>0.10512969415408469</v>
      </c>
      <c r="AK422" s="4">
        <f t="shared" si="505"/>
        <v>1.5243805652342237</v>
      </c>
      <c r="AL422" s="4">
        <f t="shared" si="506"/>
        <v>-0.71488192024777386</v>
      </c>
      <c r="AM422" s="4">
        <f t="shared" si="507"/>
        <v>0.71488192024777386</v>
      </c>
      <c r="AN422" s="4">
        <f t="shared" si="508"/>
        <v>0.8147551296941542</v>
      </c>
      <c r="AO422" s="4">
        <f t="shared" si="509"/>
        <v>5.2564847077042343E-2</v>
      </c>
      <c r="AP422" s="4">
        <f t="shared" si="510"/>
        <v>0.76219028261711186</v>
      </c>
      <c r="AQ422" s="4">
        <f t="shared" si="511"/>
        <v>-0.35744096012388693</v>
      </c>
      <c r="AR422" s="4">
        <f t="shared" si="512"/>
        <v>0.35744096012388693</v>
      </c>
      <c r="AS422" s="4">
        <f t="shared" si="513"/>
        <v>0.68367344046810419</v>
      </c>
      <c r="AT422" s="4">
        <f t="shared" si="514"/>
        <v>5.2516513849813463E-2</v>
      </c>
      <c r="AU422" s="4">
        <f t="shared" si="515"/>
        <v>0.6512573488537966</v>
      </c>
      <c r="AV422" s="4">
        <f t="shared" si="516"/>
        <v>-0.3432882963779425</v>
      </c>
      <c r="AW422" s="4">
        <f t="shared" si="517"/>
        <v>0.3432882963779425</v>
      </c>
      <c r="AX422" s="4">
        <f t="shared" si="518"/>
        <v>123.06121928425874</v>
      </c>
      <c r="AY422" s="4">
        <f t="shared" si="519"/>
        <v>9.4529724929664223</v>
      </c>
      <c r="AZ422" s="4">
        <f t="shared" si="520"/>
        <v>117.22632279368338</v>
      </c>
      <c r="BA422" s="4">
        <f t="shared" si="521"/>
        <v>-61.791893348029646</v>
      </c>
      <c r="BB422" s="4">
        <f t="shared" si="522"/>
        <v>61.791893348029646</v>
      </c>
      <c r="BC422" s="4">
        <f t="shared" si="523"/>
        <v>0.75609756097560987</v>
      </c>
      <c r="BD422" s="4">
        <f t="shared" si="524"/>
        <v>2.857142857142865E-2</v>
      </c>
      <c r="BE422" s="4">
        <f t="shared" si="525"/>
        <v>0.70731707317073167</v>
      </c>
      <c r="BF422" s="4">
        <f t="shared" si="526"/>
        <v>-0.29565217391304349</v>
      </c>
      <c r="BG422" s="4">
        <f t="shared" si="527"/>
        <v>0.41975308641975306</v>
      </c>
      <c r="BH422" s="4">
        <f t="shared" si="528"/>
        <v>0.91196601231519647</v>
      </c>
      <c r="BI422" s="4">
        <f t="shared" si="529"/>
        <v>3.2064556716995742</v>
      </c>
      <c r="BJ422" s="4">
        <f t="shared" si="530"/>
        <v>0.28441559955569606</v>
      </c>
      <c r="BK422" s="4">
        <f t="shared" si="531"/>
        <v>0.50549785355486321</v>
      </c>
      <c r="BL422" s="4">
        <f t="shared" si="532"/>
        <v>2.0605420054200541</v>
      </c>
      <c r="BM422" s="4">
        <f t="shared" si="533"/>
        <v>0.2453227608198234</v>
      </c>
      <c r="BN422" s="3">
        <f t="shared" si="534"/>
        <v>0</v>
      </c>
      <c r="BO422" s="3">
        <v>100</v>
      </c>
      <c r="BP422" s="3">
        <f t="shared" si="535"/>
        <v>-1</v>
      </c>
      <c r="BQ422" s="3">
        <f t="shared" si="536"/>
        <v>-100</v>
      </c>
      <c r="BR422" s="3">
        <f t="shared" si="537"/>
        <v>1</v>
      </c>
      <c r="BS422" s="3">
        <f t="shared" si="538"/>
        <v>1.0499999999999998</v>
      </c>
      <c r="BT422" s="3">
        <f t="shared" si="551"/>
        <v>104.99999999999999</v>
      </c>
      <c r="BU422" s="3">
        <f t="shared" si="539"/>
        <v>0</v>
      </c>
      <c r="BV422" s="3">
        <f t="shared" si="540"/>
        <v>-1</v>
      </c>
      <c r="BW422" s="3">
        <f t="shared" si="552"/>
        <v>-100</v>
      </c>
      <c r="BX422" s="3">
        <f t="shared" si="541"/>
        <v>1</v>
      </c>
      <c r="BY422" s="3">
        <f t="shared" si="542"/>
        <v>0.62000000000000011</v>
      </c>
      <c r="BZ422" s="3">
        <f t="shared" si="553"/>
        <v>62.000000000000014</v>
      </c>
      <c r="CA422" s="3">
        <f t="shared" si="543"/>
        <v>0</v>
      </c>
      <c r="CB422" s="3">
        <f t="shared" si="544"/>
        <v>-1</v>
      </c>
      <c r="CC422" s="3">
        <f t="shared" si="545"/>
        <v>-100</v>
      </c>
      <c r="CD422" s="3">
        <f t="shared" si="546"/>
        <v>1</v>
      </c>
      <c r="CE422" s="3">
        <f t="shared" si="547"/>
        <v>0</v>
      </c>
      <c r="CF422" s="3">
        <f t="shared" si="554"/>
        <v>1</v>
      </c>
      <c r="CG422" s="16" t="str">
        <f t="shared" si="555"/>
        <v/>
      </c>
      <c r="CI422" s="12">
        <f t="shared" si="556"/>
        <v>1</v>
      </c>
      <c r="CJ422" s="12">
        <f t="shared" si="557"/>
        <v>0</v>
      </c>
      <c r="CK422" s="12">
        <f t="shared" si="558"/>
        <v>1</v>
      </c>
      <c r="CL422" s="12" t="str">
        <f t="shared" si="559"/>
        <v/>
      </c>
      <c r="CM422" s="12">
        <f t="shared" si="548"/>
        <v>1</v>
      </c>
      <c r="CN422" s="12">
        <f t="shared" si="549"/>
        <v>0</v>
      </c>
      <c r="CO422" s="12">
        <f t="shared" si="560"/>
        <v>1</v>
      </c>
      <c r="CP422" s="12" t="str">
        <f t="shared" si="561"/>
        <v/>
      </c>
    </row>
    <row r="423" spans="1:94" x14ac:dyDescent="0.25">
      <c r="A423" t="s">
        <v>127</v>
      </c>
      <c r="B423" t="s">
        <v>282</v>
      </c>
      <c r="C423" t="s">
        <v>132</v>
      </c>
      <c r="D423" t="s">
        <v>14</v>
      </c>
      <c r="E423" t="s">
        <v>24</v>
      </c>
      <c r="F423" s="3">
        <v>0</v>
      </c>
      <c r="G423" s="3">
        <v>3</v>
      </c>
      <c r="H423" s="3" t="str">
        <f t="shared" si="550"/>
        <v>A</v>
      </c>
      <c r="I423" s="3">
        <v>3.5</v>
      </c>
      <c r="J423" s="3">
        <v>3.9</v>
      </c>
      <c r="K423" s="3">
        <v>1.95</v>
      </c>
      <c r="L423" s="3">
        <v>1.5</v>
      </c>
      <c r="M423" s="3">
        <v>2.63</v>
      </c>
      <c r="N423" s="3">
        <f t="shared" si="482"/>
        <v>3</v>
      </c>
      <c r="O423" s="3">
        <f t="shared" si="483"/>
        <v>5.4945054945055194E-2</v>
      </c>
      <c r="P423" s="3">
        <f t="shared" si="484"/>
        <v>4.6894803548795938E-2</v>
      </c>
      <c r="Q423" s="3">
        <f t="shared" si="485"/>
        <v>3.6923076923076934</v>
      </c>
      <c r="R423" s="3">
        <f t="shared" si="486"/>
        <v>4.1142857142857148</v>
      </c>
      <c r="S423" s="3">
        <f t="shared" si="487"/>
        <v>2.0571428571428574</v>
      </c>
      <c r="T423" s="3">
        <f t="shared" si="488"/>
        <v>1.5824175824175828</v>
      </c>
      <c r="U423" s="3">
        <f t="shared" si="489"/>
        <v>2.7745054945054952</v>
      </c>
      <c r="V423" s="4">
        <f t="shared" si="490"/>
        <v>0.2857142857142857</v>
      </c>
      <c r="W423" s="4">
        <f t="shared" si="491"/>
        <v>0.25641025641025644</v>
      </c>
      <c r="X423" s="4">
        <f t="shared" si="492"/>
        <v>0.51282051282051289</v>
      </c>
      <c r="Y423" s="4">
        <f t="shared" si="493"/>
        <v>0.66666666666666663</v>
      </c>
      <c r="Z423" s="4">
        <f t="shared" si="494"/>
        <v>0.38022813688212931</v>
      </c>
      <c r="AA423" s="4">
        <f t="shared" si="495"/>
        <v>0.89743589743589747</v>
      </c>
      <c r="AB423" s="4">
        <f t="shared" si="496"/>
        <v>1.7948717948717949</v>
      </c>
      <c r="AC423" s="4">
        <f t="shared" si="497"/>
        <v>1.1142857142857143</v>
      </c>
      <c r="AD423" s="4">
        <f t="shared" si="498"/>
        <v>2</v>
      </c>
      <c r="AE423" s="4">
        <f t="shared" si="499"/>
        <v>0.55714285714285716</v>
      </c>
      <c r="AF423" s="4">
        <f t="shared" si="500"/>
        <v>0.5</v>
      </c>
      <c r="AG423" s="4">
        <f t="shared" si="501"/>
        <v>0.57034220532319391</v>
      </c>
      <c r="AH423" s="4">
        <f t="shared" si="502"/>
        <v>1.7533333333333332</v>
      </c>
      <c r="AI423" s="4">
        <f t="shared" si="503"/>
        <v>1.635164835164836</v>
      </c>
      <c r="AJ423" s="4">
        <f t="shared" si="504"/>
        <v>-0.42197802197802137</v>
      </c>
      <c r="AK423" s="4">
        <f t="shared" si="505"/>
        <v>2.0571428571428574</v>
      </c>
      <c r="AL423" s="4">
        <f t="shared" si="506"/>
        <v>-1.1920879120879124</v>
      </c>
      <c r="AM423" s="4">
        <f t="shared" si="507"/>
        <v>1.1920879120879124</v>
      </c>
      <c r="AN423" s="4">
        <f t="shared" si="508"/>
        <v>0.81758241758241801</v>
      </c>
      <c r="AO423" s="4">
        <f t="shared" si="509"/>
        <v>-0.21098901098901068</v>
      </c>
      <c r="AP423" s="4">
        <f t="shared" si="510"/>
        <v>1.0285714285714287</v>
      </c>
      <c r="AQ423" s="4">
        <f t="shared" si="511"/>
        <v>-0.59604395604395621</v>
      </c>
      <c r="AR423" s="4">
        <f t="shared" si="512"/>
        <v>0.59604395604395621</v>
      </c>
      <c r="AS423" s="4">
        <f t="shared" si="513"/>
        <v>0.68537035852139372</v>
      </c>
      <c r="AT423" s="4">
        <f t="shared" si="514"/>
        <v>-0.20793924335161779</v>
      </c>
      <c r="AU423" s="4">
        <f t="shared" si="515"/>
        <v>0.79948173922030852</v>
      </c>
      <c r="AV423" s="4">
        <f t="shared" si="516"/>
        <v>-0.53750556692636264</v>
      </c>
      <c r="AW423" s="4">
        <f t="shared" si="517"/>
        <v>0.53750556692636264</v>
      </c>
      <c r="AX423" s="4">
        <f t="shared" si="518"/>
        <v>123.36666453385087</v>
      </c>
      <c r="AY423" s="4">
        <f t="shared" si="519"/>
        <v>-37.4290638032912</v>
      </c>
      <c r="AZ423" s="4">
        <f t="shared" si="520"/>
        <v>143.90671305965554</v>
      </c>
      <c r="BA423" s="4">
        <f t="shared" si="521"/>
        <v>-96.75100204674527</v>
      </c>
      <c r="BB423" s="4">
        <f t="shared" si="522"/>
        <v>96.75100204674527</v>
      </c>
      <c r="BC423" s="4">
        <f t="shared" si="523"/>
        <v>0.79487179487179516</v>
      </c>
      <c r="BD423" s="4">
        <f t="shared" si="524"/>
        <v>-0.10256410256410241</v>
      </c>
      <c r="BE423" s="4">
        <f t="shared" si="525"/>
        <v>1</v>
      </c>
      <c r="BF423" s="4">
        <f t="shared" si="526"/>
        <v>-0.42965779467680609</v>
      </c>
      <c r="BG423" s="4">
        <f t="shared" si="527"/>
        <v>0.75333333333333341</v>
      </c>
      <c r="BH423" s="4">
        <f t="shared" si="528"/>
        <v>1.0865592654403771</v>
      </c>
      <c r="BI423" s="4">
        <f t="shared" si="529"/>
        <v>3.2879120879120887</v>
      </c>
      <c r="BJ423" s="4">
        <f t="shared" si="530"/>
        <v>0.33047089958246756</v>
      </c>
      <c r="BK423" s="4">
        <f t="shared" si="531"/>
        <v>0.84293344640787682</v>
      </c>
      <c r="BL423" s="4">
        <f t="shared" si="532"/>
        <v>2.1784615384615389</v>
      </c>
      <c r="BM423" s="4">
        <f t="shared" si="533"/>
        <v>0.38693978825220327</v>
      </c>
      <c r="BN423" s="3">
        <f t="shared" si="534"/>
        <v>0</v>
      </c>
      <c r="BO423" s="3">
        <v>100</v>
      </c>
      <c r="BP423" s="3">
        <f t="shared" si="535"/>
        <v>-1</v>
      </c>
      <c r="BQ423" s="3">
        <f t="shared" si="536"/>
        <v>-100</v>
      </c>
      <c r="BR423" s="3">
        <f t="shared" si="537"/>
        <v>1</v>
      </c>
      <c r="BS423" s="3">
        <f t="shared" si="538"/>
        <v>0.95</v>
      </c>
      <c r="BT423" s="3">
        <f t="shared" si="551"/>
        <v>95</v>
      </c>
      <c r="BU423" s="3">
        <f t="shared" si="539"/>
        <v>0</v>
      </c>
      <c r="BV423" s="3">
        <f t="shared" si="540"/>
        <v>-1</v>
      </c>
      <c r="BW423" s="3">
        <f t="shared" si="552"/>
        <v>-100</v>
      </c>
      <c r="BX423" s="3">
        <f t="shared" si="541"/>
        <v>1</v>
      </c>
      <c r="BY423" s="3">
        <f t="shared" si="542"/>
        <v>0.5</v>
      </c>
      <c r="BZ423" s="3">
        <f t="shared" si="553"/>
        <v>50</v>
      </c>
      <c r="CA423" s="3">
        <f t="shared" si="543"/>
        <v>0</v>
      </c>
      <c r="CB423" s="3">
        <f t="shared" si="544"/>
        <v>-1</v>
      </c>
      <c r="CC423" s="3">
        <f t="shared" si="545"/>
        <v>-100</v>
      </c>
      <c r="CD423" s="3">
        <f t="shared" si="546"/>
        <v>1</v>
      </c>
      <c r="CE423" s="3">
        <f t="shared" si="547"/>
        <v>0</v>
      </c>
      <c r="CF423" s="3">
        <f t="shared" si="554"/>
        <v>1</v>
      </c>
      <c r="CG423" s="16" t="str">
        <f t="shared" si="555"/>
        <v/>
      </c>
      <c r="CI423" s="12">
        <f t="shared" si="556"/>
        <v>1</v>
      </c>
      <c r="CJ423" s="12">
        <f t="shared" si="557"/>
        <v>1</v>
      </c>
      <c r="CK423" s="12">
        <f t="shared" si="558"/>
        <v>2</v>
      </c>
      <c r="CL423" s="12" t="str">
        <f t="shared" si="559"/>
        <v>Over2.5</v>
      </c>
      <c r="CM423" s="12">
        <f t="shared" si="548"/>
        <v>1</v>
      </c>
      <c r="CN423" s="12">
        <f t="shared" si="549"/>
        <v>0</v>
      </c>
      <c r="CO423" s="12">
        <f t="shared" si="560"/>
        <v>1</v>
      </c>
      <c r="CP423" s="12" t="str">
        <f t="shared" si="561"/>
        <v/>
      </c>
    </row>
    <row r="424" spans="1:94" x14ac:dyDescent="0.25">
      <c r="A424" t="s">
        <v>127</v>
      </c>
      <c r="B424" t="s">
        <v>282</v>
      </c>
      <c r="C424" t="s">
        <v>134</v>
      </c>
      <c r="D424" t="s">
        <v>21</v>
      </c>
      <c r="E424" t="s">
        <v>26</v>
      </c>
      <c r="F424" s="3">
        <v>3</v>
      </c>
      <c r="G424" s="3">
        <v>1</v>
      </c>
      <c r="H424" s="3" t="str">
        <f t="shared" si="550"/>
        <v>H</v>
      </c>
      <c r="I424" s="3">
        <v>1.65</v>
      </c>
      <c r="J424" s="3">
        <v>4</v>
      </c>
      <c r="K424" s="3">
        <v>4.75</v>
      </c>
      <c r="L424" s="3">
        <v>1.67</v>
      </c>
      <c r="M424" s="3">
        <v>2.2000000000000002</v>
      </c>
      <c r="N424" s="3">
        <f t="shared" si="482"/>
        <v>4</v>
      </c>
      <c r="O424" s="3">
        <f t="shared" si="483"/>
        <v>6.6586921850079861E-2</v>
      </c>
      <c r="P424" s="3">
        <f t="shared" si="484"/>
        <v>5.3347849755035481E-2</v>
      </c>
      <c r="Q424" s="3">
        <f t="shared" si="485"/>
        <v>1.7598684210526316</v>
      </c>
      <c r="R424" s="3">
        <f t="shared" si="486"/>
        <v>4.2663476874003194</v>
      </c>
      <c r="S424" s="3">
        <f t="shared" si="487"/>
        <v>5.0662878787878789</v>
      </c>
      <c r="T424" s="3">
        <f t="shared" si="488"/>
        <v>1.7812001594896334</v>
      </c>
      <c r="U424" s="3">
        <f t="shared" si="489"/>
        <v>2.346491228070176</v>
      </c>
      <c r="V424" s="4">
        <f t="shared" si="490"/>
        <v>0.60606060606060608</v>
      </c>
      <c r="W424" s="4">
        <f t="shared" si="491"/>
        <v>0.25</v>
      </c>
      <c r="X424" s="4">
        <f t="shared" si="492"/>
        <v>0.21052631578947367</v>
      </c>
      <c r="Y424" s="4">
        <f t="shared" si="493"/>
        <v>0.5988023952095809</v>
      </c>
      <c r="Z424" s="4">
        <f t="shared" si="494"/>
        <v>0.45454545454545453</v>
      </c>
      <c r="AA424" s="4">
        <f t="shared" si="495"/>
        <v>0.41249999999999998</v>
      </c>
      <c r="AB424" s="4">
        <f t="shared" si="496"/>
        <v>0.34736842105263155</v>
      </c>
      <c r="AC424" s="4">
        <f t="shared" si="497"/>
        <v>2.4242424242424243</v>
      </c>
      <c r="AD424" s="4">
        <f t="shared" si="498"/>
        <v>0.84210526315789469</v>
      </c>
      <c r="AE424" s="4">
        <f t="shared" si="499"/>
        <v>2.8787878787878789</v>
      </c>
      <c r="AF424" s="4">
        <f t="shared" si="500"/>
        <v>1.1875</v>
      </c>
      <c r="AG424" s="4">
        <f t="shared" si="501"/>
        <v>0.75909090909090904</v>
      </c>
      <c r="AH424" s="4">
        <f t="shared" si="502"/>
        <v>1.317365269461078</v>
      </c>
      <c r="AI424" s="4">
        <f t="shared" si="503"/>
        <v>-3.306419457735247</v>
      </c>
      <c r="AJ424" s="4">
        <f t="shared" si="504"/>
        <v>-2.5064792663476876</v>
      </c>
      <c r="AK424" s="4">
        <f t="shared" si="505"/>
        <v>-0.79994019138755945</v>
      </c>
      <c r="AL424" s="4">
        <f t="shared" si="506"/>
        <v>-0.56529106858054257</v>
      </c>
      <c r="AM424" s="4">
        <f t="shared" si="507"/>
        <v>0.56529106858054257</v>
      </c>
      <c r="AN424" s="4">
        <f t="shared" si="508"/>
        <v>-1.6532097288676235</v>
      </c>
      <c r="AO424" s="4">
        <f t="shared" si="509"/>
        <v>-1.2532396331738438</v>
      </c>
      <c r="AP424" s="4">
        <f t="shared" si="510"/>
        <v>-0.39997009569377973</v>
      </c>
      <c r="AQ424" s="4">
        <f t="shared" si="511"/>
        <v>-0.28264553429027128</v>
      </c>
      <c r="AR424" s="4">
        <f t="shared" si="512"/>
        <v>0.28264553429027128</v>
      </c>
      <c r="AS424" s="4">
        <f t="shared" si="513"/>
        <v>-1.026793437008146</v>
      </c>
      <c r="AT424" s="4">
        <f t="shared" si="514"/>
        <v>-0.89731763624463323</v>
      </c>
      <c r="AU424" s="4">
        <f t="shared" si="515"/>
        <v>-0.38048059727220546</v>
      </c>
      <c r="AV424" s="4">
        <f t="shared" si="516"/>
        <v>-0.27546021739698756</v>
      </c>
      <c r="AW424" s="4">
        <f t="shared" si="517"/>
        <v>0.27546021739698756</v>
      </c>
      <c r="AX424" s="4">
        <f t="shared" si="518"/>
        <v>-184.82281866146627</v>
      </c>
      <c r="AY424" s="4">
        <f t="shared" si="519"/>
        <v>-161.51717452403398</v>
      </c>
      <c r="AZ424" s="4">
        <f t="shared" si="520"/>
        <v>-68.486507508996979</v>
      </c>
      <c r="BA424" s="4">
        <f t="shared" si="521"/>
        <v>-49.58283913145776</v>
      </c>
      <c r="BB424" s="4">
        <f t="shared" si="522"/>
        <v>49.58283913145776</v>
      </c>
      <c r="BC424" s="4">
        <f t="shared" si="523"/>
        <v>-0.65263157894736834</v>
      </c>
      <c r="BD424" s="4">
        <f t="shared" si="524"/>
        <v>-0.58750000000000002</v>
      </c>
      <c r="BE424" s="4">
        <f t="shared" si="525"/>
        <v>-0.1578947368421052</v>
      </c>
      <c r="BF424" s="4">
        <f t="shared" si="526"/>
        <v>-0.24090909090909099</v>
      </c>
      <c r="BG424" s="4">
        <f t="shared" si="527"/>
        <v>0.31736526946107796</v>
      </c>
      <c r="BH424" s="4">
        <f t="shared" si="528"/>
        <v>1.7250484173358851</v>
      </c>
      <c r="BI424" s="4">
        <f t="shared" si="529"/>
        <v>3.6975013290802767</v>
      </c>
      <c r="BJ424" s="4">
        <f t="shared" si="530"/>
        <v>0.46654436707531266</v>
      </c>
      <c r="BK424" s="4">
        <f t="shared" si="531"/>
        <v>0.39972114793748914</v>
      </c>
      <c r="BL424" s="4">
        <f t="shared" si="532"/>
        <v>2.0638456937799048</v>
      </c>
      <c r="BM424" s="4">
        <f t="shared" si="533"/>
        <v>0.19367782637150813</v>
      </c>
      <c r="BN424" s="3">
        <f t="shared" si="534"/>
        <v>1</v>
      </c>
      <c r="BO424" s="3">
        <v>100</v>
      </c>
      <c r="BP424" s="3">
        <f t="shared" si="535"/>
        <v>0.64999999999999991</v>
      </c>
      <c r="BQ424" s="3">
        <f t="shared" si="536"/>
        <v>64.999999999999986</v>
      </c>
      <c r="BR424" s="3">
        <f t="shared" si="537"/>
        <v>0</v>
      </c>
      <c r="BS424" s="3">
        <f t="shared" si="538"/>
        <v>-1</v>
      </c>
      <c r="BT424" s="3">
        <f t="shared" si="551"/>
        <v>-100</v>
      </c>
      <c r="BU424" s="3">
        <f t="shared" si="539"/>
        <v>0</v>
      </c>
      <c r="BV424" s="3">
        <f t="shared" si="540"/>
        <v>-1</v>
      </c>
      <c r="BW424" s="3">
        <f t="shared" si="552"/>
        <v>-100</v>
      </c>
      <c r="BX424" s="3">
        <f t="shared" si="541"/>
        <v>1</v>
      </c>
      <c r="BY424" s="3">
        <f t="shared" si="542"/>
        <v>0.66999999999999993</v>
      </c>
      <c r="BZ424" s="3">
        <f t="shared" si="553"/>
        <v>67</v>
      </c>
      <c r="CA424" s="3">
        <f t="shared" si="543"/>
        <v>0</v>
      </c>
      <c r="CB424" s="3">
        <f t="shared" si="544"/>
        <v>-1</v>
      </c>
      <c r="CC424" s="3">
        <f t="shared" si="545"/>
        <v>-100</v>
      </c>
      <c r="CD424" s="3">
        <f t="shared" si="546"/>
        <v>1</v>
      </c>
      <c r="CE424" s="3">
        <f t="shared" si="547"/>
        <v>1</v>
      </c>
      <c r="CF424" s="3">
        <f t="shared" si="554"/>
        <v>2</v>
      </c>
      <c r="CG424" s="16" t="str">
        <f t="shared" si="555"/>
        <v>BackCasa</v>
      </c>
      <c r="CI424" s="12">
        <f t="shared" si="556"/>
        <v>1</v>
      </c>
      <c r="CJ424" s="12">
        <f t="shared" si="557"/>
        <v>0</v>
      </c>
      <c r="CK424" s="12">
        <f t="shared" si="558"/>
        <v>1</v>
      </c>
      <c r="CL424" s="12" t="str">
        <f t="shared" si="559"/>
        <v/>
      </c>
      <c r="CM424" s="12">
        <f t="shared" si="548"/>
        <v>1</v>
      </c>
      <c r="CN424" s="12">
        <f t="shared" si="549"/>
        <v>1</v>
      </c>
      <c r="CO424" s="12">
        <f t="shared" si="560"/>
        <v>2</v>
      </c>
      <c r="CP424" s="12" t="str">
        <f t="shared" si="561"/>
        <v>Under2.5</v>
      </c>
    </row>
    <row r="425" spans="1:94" x14ac:dyDescent="0.25">
      <c r="A425" t="s">
        <v>127</v>
      </c>
      <c r="B425" t="s">
        <v>282</v>
      </c>
      <c r="C425" t="s">
        <v>134</v>
      </c>
      <c r="D425" t="s">
        <v>18</v>
      </c>
      <c r="E425" t="s">
        <v>20</v>
      </c>
      <c r="F425" s="3">
        <v>3</v>
      </c>
      <c r="G425" s="3">
        <v>1</v>
      </c>
      <c r="H425" s="3" t="str">
        <f t="shared" si="550"/>
        <v>H</v>
      </c>
      <c r="I425" s="3">
        <v>2.9</v>
      </c>
      <c r="J425" s="3">
        <v>3.4</v>
      </c>
      <c r="K425" s="3">
        <v>2.4</v>
      </c>
      <c r="L425" s="3">
        <v>1.67</v>
      </c>
      <c r="M425" s="3">
        <v>2.2000000000000002</v>
      </c>
      <c r="N425" s="3">
        <f t="shared" si="482"/>
        <v>4</v>
      </c>
      <c r="O425" s="3">
        <f t="shared" si="483"/>
        <v>5.561189993238691E-2</v>
      </c>
      <c r="P425" s="3">
        <f t="shared" si="484"/>
        <v>5.3347849755035481E-2</v>
      </c>
      <c r="Q425" s="3">
        <f t="shared" si="485"/>
        <v>3.0612745098039218</v>
      </c>
      <c r="R425" s="3">
        <f t="shared" si="486"/>
        <v>3.5890804597701154</v>
      </c>
      <c r="S425" s="3">
        <f t="shared" si="487"/>
        <v>2.5334685598377287</v>
      </c>
      <c r="T425" s="3">
        <f t="shared" si="488"/>
        <v>1.762871872887086</v>
      </c>
      <c r="U425" s="3">
        <f t="shared" si="489"/>
        <v>2.3223461798512512</v>
      </c>
      <c r="V425" s="4">
        <f t="shared" si="490"/>
        <v>0.34482758620689657</v>
      </c>
      <c r="W425" s="4">
        <f t="shared" si="491"/>
        <v>0.29411764705882354</v>
      </c>
      <c r="X425" s="4">
        <f t="shared" si="492"/>
        <v>0.41666666666666669</v>
      </c>
      <c r="Y425" s="4">
        <f t="shared" si="493"/>
        <v>0.5988023952095809</v>
      </c>
      <c r="Z425" s="4">
        <f t="shared" si="494"/>
        <v>0.45454545454545453</v>
      </c>
      <c r="AA425" s="4">
        <f t="shared" si="495"/>
        <v>0.8529411764705882</v>
      </c>
      <c r="AB425" s="4">
        <f t="shared" si="496"/>
        <v>1.2083333333333333</v>
      </c>
      <c r="AC425" s="4">
        <f t="shared" si="497"/>
        <v>1.1724137931034482</v>
      </c>
      <c r="AD425" s="4">
        <f t="shared" si="498"/>
        <v>1.4166666666666667</v>
      </c>
      <c r="AE425" s="4">
        <f t="shared" si="499"/>
        <v>0.82758620689655171</v>
      </c>
      <c r="AF425" s="4">
        <f t="shared" si="500"/>
        <v>0.70588235294117652</v>
      </c>
      <c r="AG425" s="4">
        <f t="shared" si="501"/>
        <v>0.75909090909090904</v>
      </c>
      <c r="AH425" s="4">
        <f t="shared" si="502"/>
        <v>1.317365269461078</v>
      </c>
      <c r="AI425" s="4">
        <f t="shared" si="503"/>
        <v>0.52780594996619312</v>
      </c>
      <c r="AJ425" s="4">
        <f t="shared" si="504"/>
        <v>-0.52780594996619357</v>
      </c>
      <c r="AK425" s="4">
        <f t="shared" si="505"/>
        <v>1.0556118999323867</v>
      </c>
      <c r="AL425" s="4">
        <f t="shared" si="506"/>
        <v>-0.55947430696416522</v>
      </c>
      <c r="AM425" s="4">
        <f t="shared" si="507"/>
        <v>0.55947430696416522</v>
      </c>
      <c r="AN425" s="4">
        <f t="shared" si="508"/>
        <v>0.26390297498309656</v>
      </c>
      <c r="AO425" s="4">
        <f t="shared" si="509"/>
        <v>-0.26390297498309678</v>
      </c>
      <c r="AP425" s="4">
        <f t="shared" si="510"/>
        <v>0.52780594996619334</v>
      </c>
      <c r="AQ425" s="4">
        <f t="shared" si="511"/>
        <v>-0.27973715348208261</v>
      </c>
      <c r="AR425" s="4">
        <f t="shared" si="512"/>
        <v>0.27973715348208261</v>
      </c>
      <c r="AS425" s="4">
        <f t="shared" si="513"/>
        <v>0.25802041085558808</v>
      </c>
      <c r="AT425" s="4">
        <f t="shared" si="514"/>
        <v>-0.2580204108555883</v>
      </c>
      <c r="AU425" s="4">
        <f t="shared" si="515"/>
        <v>0.48564412753499786</v>
      </c>
      <c r="AV425" s="4">
        <f t="shared" si="516"/>
        <v>-0.2727649489581031</v>
      </c>
      <c r="AW425" s="4">
        <f t="shared" si="517"/>
        <v>0.2727649489581031</v>
      </c>
      <c r="AX425" s="4">
        <f t="shared" si="518"/>
        <v>46.443673954005853</v>
      </c>
      <c r="AY425" s="4">
        <f t="shared" si="519"/>
        <v>-46.443673954005895</v>
      </c>
      <c r="AZ425" s="4">
        <f t="shared" si="520"/>
        <v>87.415942956299617</v>
      </c>
      <c r="BA425" s="4">
        <f t="shared" si="521"/>
        <v>-49.097690812458559</v>
      </c>
      <c r="BB425" s="4">
        <f t="shared" si="522"/>
        <v>49.097690812458559</v>
      </c>
      <c r="BC425" s="4">
        <f t="shared" si="523"/>
        <v>0.2083333333333332</v>
      </c>
      <c r="BD425" s="4">
        <f t="shared" si="524"/>
        <v>-0.1470588235294118</v>
      </c>
      <c r="BE425" s="4">
        <f t="shared" si="525"/>
        <v>0.41666666666666657</v>
      </c>
      <c r="BF425" s="4">
        <f t="shared" si="526"/>
        <v>-0.24090909090909096</v>
      </c>
      <c r="BG425" s="4">
        <f t="shared" si="527"/>
        <v>0.31736526946107796</v>
      </c>
      <c r="BH425" s="4">
        <f t="shared" si="528"/>
        <v>0.52780594996619323</v>
      </c>
      <c r="BI425" s="4">
        <f t="shared" si="529"/>
        <v>3.0612745098039222</v>
      </c>
      <c r="BJ425" s="4">
        <f t="shared" si="530"/>
        <v>0.1724137931034482</v>
      </c>
      <c r="BK425" s="4">
        <f t="shared" si="531"/>
        <v>0.3956080763540043</v>
      </c>
      <c r="BL425" s="4">
        <f t="shared" si="532"/>
        <v>2.0426090263691687</v>
      </c>
      <c r="BM425" s="4">
        <f t="shared" si="533"/>
        <v>0.19367782637150871</v>
      </c>
      <c r="BN425" s="3">
        <f t="shared" si="534"/>
        <v>1</v>
      </c>
      <c r="BO425" s="3">
        <v>100</v>
      </c>
      <c r="BP425" s="3">
        <f t="shared" si="535"/>
        <v>1.9</v>
      </c>
      <c r="BQ425" s="3">
        <f t="shared" si="536"/>
        <v>190</v>
      </c>
      <c r="BR425" s="3">
        <f t="shared" si="537"/>
        <v>0</v>
      </c>
      <c r="BS425" s="3">
        <f t="shared" si="538"/>
        <v>-1</v>
      </c>
      <c r="BT425" s="3">
        <f t="shared" si="551"/>
        <v>-100</v>
      </c>
      <c r="BU425" s="3">
        <f t="shared" si="539"/>
        <v>0</v>
      </c>
      <c r="BV425" s="3">
        <f t="shared" si="540"/>
        <v>-1</v>
      </c>
      <c r="BW425" s="3">
        <f t="shared" si="552"/>
        <v>-100</v>
      </c>
      <c r="BX425" s="3">
        <f t="shared" si="541"/>
        <v>1</v>
      </c>
      <c r="BY425" s="3">
        <f t="shared" si="542"/>
        <v>0.66999999999999993</v>
      </c>
      <c r="BZ425" s="3">
        <f t="shared" si="553"/>
        <v>67</v>
      </c>
      <c r="CA425" s="3">
        <f t="shared" si="543"/>
        <v>0</v>
      </c>
      <c r="CB425" s="3">
        <f t="shared" si="544"/>
        <v>-1</v>
      </c>
      <c r="CC425" s="3">
        <f t="shared" si="545"/>
        <v>-100</v>
      </c>
      <c r="CD425" s="3">
        <f t="shared" si="546"/>
        <v>1</v>
      </c>
      <c r="CE425" s="3">
        <f t="shared" si="547"/>
        <v>0</v>
      </c>
      <c r="CF425" s="3">
        <f t="shared" si="554"/>
        <v>1</v>
      </c>
      <c r="CG425" s="16" t="str">
        <f t="shared" si="555"/>
        <v/>
      </c>
      <c r="CI425" s="12">
        <f t="shared" si="556"/>
        <v>1</v>
      </c>
      <c r="CJ425" s="12">
        <f t="shared" si="557"/>
        <v>0</v>
      </c>
      <c r="CK425" s="12">
        <f t="shared" si="558"/>
        <v>1</v>
      </c>
      <c r="CL425" s="12" t="str">
        <f t="shared" si="559"/>
        <v/>
      </c>
      <c r="CM425" s="12">
        <f t="shared" si="548"/>
        <v>1</v>
      </c>
      <c r="CN425" s="12">
        <f t="shared" si="549"/>
        <v>0</v>
      </c>
      <c r="CO425" s="12">
        <f t="shared" si="560"/>
        <v>1</v>
      </c>
      <c r="CP425" s="12" t="str">
        <f t="shared" si="561"/>
        <v/>
      </c>
    </row>
    <row r="426" spans="1:94" x14ac:dyDescent="0.25">
      <c r="A426" t="s">
        <v>127</v>
      </c>
      <c r="B426" t="s">
        <v>282</v>
      </c>
      <c r="C426" t="s">
        <v>134</v>
      </c>
      <c r="D426" t="s">
        <v>27</v>
      </c>
      <c r="E426" t="s">
        <v>17</v>
      </c>
      <c r="F426" s="3">
        <v>1</v>
      </c>
      <c r="G426" s="3">
        <v>1</v>
      </c>
      <c r="H426" s="3" t="str">
        <f t="shared" si="550"/>
        <v>D</v>
      </c>
      <c r="I426" s="3">
        <v>2.1</v>
      </c>
      <c r="J426" s="3">
        <v>3.5</v>
      </c>
      <c r="K426" s="3">
        <v>3.5</v>
      </c>
      <c r="L426" s="3">
        <v>1.73</v>
      </c>
      <c r="M426" s="3">
        <v>2.1</v>
      </c>
      <c r="N426" s="3">
        <f t="shared" si="482"/>
        <v>2</v>
      </c>
      <c r="O426" s="3">
        <f t="shared" si="483"/>
        <v>4.761904761904745E-2</v>
      </c>
      <c r="P426" s="3">
        <f t="shared" si="484"/>
        <v>5.4225158271401064E-2</v>
      </c>
      <c r="Q426" s="3">
        <f t="shared" si="485"/>
        <v>2.1999999999999997</v>
      </c>
      <c r="R426" s="3">
        <f t="shared" si="486"/>
        <v>3.6666666666666661</v>
      </c>
      <c r="S426" s="3">
        <f t="shared" si="487"/>
        <v>3.6666666666666661</v>
      </c>
      <c r="T426" s="3">
        <f t="shared" si="488"/>
        <v>1.812380952380952</v>
      </c>
      <c r="U426" s="3">
        <f t="shared" si="489"/>
        <v>2.1999999999999997</v>
      </c>
      <c r="V426" s="4">
        <f t="shared" si="490"/>
        <v>0.47619047619047616</v>
      </c>
      <c r="W426" s="4">
        <f t="shared" si="491"/>
        <v>0.2857142857142857</v>
      </c>
      <c r="X426" s="4">
        <f t="shared" si="492"/>
        <v>0.2857142857142857</v>
      </c>
      <c r="Y426" s="4">
        <f t="shared" si="493"/>
        <v>0.5780346820809249</v>
      </c>
      <c r="Z426" s="4">
        <f t="shared" si="494"/>
        <v>0.47619047619047616</v>
      </c>
      <c r="AA426" s="4">
        <f t="shared" si="495"/>
        <v>0.6</v>
      </c>
      <c r="AB426" s="4">
        <f t="shared" si="496"/>
        <v>0.6</v>
      </c>
      <c r="AC426" s="4">
        <f t="shared" si="497"/>
        <v>1.6666666666666665</v>
      </c>
      <c r="AD426" s="4">
        <f t="shared" si="498"/>
        <v>1</v>
      </c>
      <c r="AE426" s="4">
        <f t="shared" si="499"/>
        <v>1.6666666666666665</v>
      </c>
      <c r="AF426" s="4">
        <f t="shared" si="500"/>
        <v>1</v>
      </c>
      <c r="AG426" s="4">
        <f t="shared" si="501"/>
        <v>0.82380952380952377</v>
      </c>
      <c r="AH426" s="4">
        <f t="shared" si="502"/>
        <v>1.2138728323699424</v>
      </c>
      <c r="AI426" s="4">
        <f t="shared" si="503"/>
        <v>-1.4666666666666663</v>
      </c>
      <c r="AJ426" s="4">
        <f t="shared" si="504"/>
        <v>-1.4666666666666663</v>
      </c>
      <c r="AK426" s="4">
        <f t="shared" si="505"/>
        <v>0</v>
      </c>
      <c r="AL426" s="4">
        <f t="shared" si="506"/>
        <v>-0.38761904761904775</v>
      </c>
      <c r="AM426" s="4">
        <f t="shared" si="507"/>
        <v>0.38761904761904775</v>
      </c>
      <c r="AN426" s="4">
        <f t="shared" si="508"/>
        <v>-0.73333333333333317</v>
      </c>
      <c r="AO426" s="4">
        <f t="shared" si="509"/>
        <v>-0.73333333333333317</v>
      </c>
      <c r="AP426" s="4">
        <f t="shared" si="510"/>
        <v>0</v>
      </c>
      <c r="AQ426" s="4">
        <f t="shared" si="511"/>
        <v>-0.19380952380952388</v>
      </c>
      <c r="AR426" s="4">
        <f t="shared" si="512"/>
        <v>0.19380952380952388</v>
      </c>
      <c r="AS426" s="4">
        <f t="shared" si="513"/>
        <v>-0.63274883500218304</v>
      </c>
      <c r="AT426" s="4">
        <f t="shared" si="514"/>
        <v>-0.63274883500218304</v>
      </c>
      <c r="AU426" s="4">
        <f t="shared" si="515"/>
        <v>0</v>
      </c>
      <c r="AV426" s="4">
        <f t="shared" si="516"/>
        <v>-0.19143615483317888</v>
      </c>
      <c r="AW426" s="4">
        <f t="shared" si="517"/>
        <v>0.19143615483317888</v>
      </c>
      <c r="AX426" s="4">
        <f t="shared" si="518"/>
        <v>-113.89479030039294</v>
      </c>
      <c r="AY426" s="4">
        <f t="shared" si="519"/>
        <v>-113.89479030039294</v>
      </c>
      <c r="AZ426" s="4">
        <f t="shared" si="520"/>
        <v>0</v>
      </c>
      <c r="BA426" s="4">
        <f t="shared" si="521"/>
        <v>-34.458507869972195</v>
      </c>
      <c r="BB426" s="4">
        <f t="shared" si="522"/>
        <v>34.458507869972195</v>
      </c>
      <c r="BC426" s="4">
        <f t="shared" si="523"/>
        <v>-0.39999999999999997</v>
      </c>
      <c r="BD426" s="4">
        <f t="shared" si="524"/>
        <v>-0.39999999999999997</v>
      </c>
      <c r="BE426" s="4">
        <f t="shared" si="525"/>
        <v>0</v>
      </c>
      <c r="BF426" s="4">
        <f t="shared" si="526"/>
        <v>-0.17619047619047626</v>
      </c>
      <c r="BG426" s="4">
        <f t="shared" si="527"/>
        <v>0.21387283236994231</v>
      </c>
      <c r="BH426" s="4">
        <f t="shared" si="528"/>
        <v>0.84678039481145162</v>
      </c>
      <c r="BI426" s="4">
        <f t="shared" si="529"/>
        <v>3.1777777777777771</v>
      </c>
      <c r="BJ426" s="4">
        <f t="shared" si="530"/>
        <v>0.26646935501059671</v>
      </c>
      <c r="BK426" s="4">
        <f t="shared" si="531"/>
        <v>0.27408805708849993</v>
      </c>
      <c r="BL426" s="4">
        <f t="shared" si="532"/>
        <v>2.0061904761904756</v>
      </c>
      <c r="BM426" s="4">
        <f t="shared" si="533"/>
        <v>0.13662115354518159</v>
      </c>
      <c r="BN426" s="3">
        <f t="shared" si="534"/>
        <v>0</v>
      </c>
      <c r="BO426" s="3">
        <v>100</v>
      </c>
      <c r="BP426" s="3">
        <f t="shared" si="535"/>
        <v>-1</v>
      </c>
      <c r="BQ426" s="3">
        <f t="shared" ref="BQ426:BQ432" si="562">BP426*100</f>
        <v>-100</v>
      </c>
      <c r="BR426" s="3">
        <f t="shared" si="537"/>
        <v>0</v>
      </c>
      <c r="BS426" s="3">
        <f t="shared" si="538"/>
        <v>-1</v>
      </c>
      <c r="BT426" s="3">
        <f t="shared" ref="BT426:BT432" si="563">BS426*100</f>
        <v>-100</v>
      </c>
      <c r="BU426" s="3">
        <f t="shared" si="539"/>
        <v>1</v>
      </c>
      <c r="BV426" s="3">
        <f t="shared" si="540"/>
        <v>2.5</v>
      </c>
      <c r="BW426" s="3">
        <f t="shared" ref="BW426:BW432" si="564">BV426*100</f>
        <v>250</v>
      </c>
      <c r="BX426" s="3">
        <f t="shared" si="541"/>
        <v>0</v>
      </c>
      <c r="BY426" s="3">
        <f t="shared" si="542"/>
        <v>-1</v>
      </c>
      <c r="BZ426" s="3">
        <f t="shared" si="553"/>
        <v>-100</v>
      </c>
      <c r="CA426" s="3">
        <f t="shared" si="543"/>
        <v>1</v>
      </c>
      <c r="CB426" s="3">
        <f t="shared" si="544"/>
        <v>1.1000000000000001</v>
      </c>
      <c r="CC426" s="3">
        <f t="shared" si="545"/>
        <v>110.00000000000001</v>
      </c>
      <c r="CD426" s="3">
        <f t="shared" si="546"/>
        <v>1</v>
      </c>
      <c r="CE426" s="3">
        <f t="shared" si="547"/>
        <v>0</v>
      </c>
      <c r="CF426" s="3">
        <f t="shared" si="554"/>
        <v>1</v>
      </c>
      <c r="CG426" s="16" t="str">
        <f t="shared" si="555"/>
        <v/>
      </c>
      <c r="CI426" s="12">
        <f t="shared" si="556"/>
        <v>1</v>
      </c>
      <c r="CJ426" s="12">
        <f t="shared" si="557"/>
        <v>0</v>
      </c>
      <c r="CK426" s="12">
        <f t="shared" si="558"/>
        <v>1</v>
      </c>
      <c r="CL426" s="12" t="str">
        <f t="shared" si="559"/>
        <v/>
      </c>
      <c r="CM426" s="12">
        <f t="shared" si="548"/>
        <v>1</v>
      </c>
      <c r="CN426" s="12">
        <f t="shared" si="549"/>
        <v>0</v>
      </c>
      <c r="CO426" s="12">
        <f t="shared" si="560"/>
        <v>1</v>
      </c>
      <c r="CP426" s="12" t="str">
        <f t="shared" si="561"/>
        <v/>
      </c>
    </row>
    <row r="427" spans="1:94" x14ac:dyDescent="0.25">
      <c r="A427" t="s">
        <v>127</v>
      </c>
      <c r="B427" t="s">
        <v>282</v>
      </c>
      <c r="C427" t="s">
        <v>134</v>
      </c>
      <c r="D427" t="s">
        <v>25</v>
      </c>
      <c r="E427" t="s">
        <v>13</v>
      </c>
      <c r="F427" s="3">
        <v>3</v>
      </c>
      <c r="G427" s="3">
        <v>0</v>
      </c>
      <c r="H427" s="3" t="str">
        <f t="shared" si="550"/>
        <v>H</v>
      </c>
      <c r="I427" s="3">
        <v>1.25</v>
      </c>
      <c r="J427" s="3">
        <v>6.5</v>
      </c>
      <c r="K427" s="3">
        <v>10</v>
      </c>
      <c r="L427" s="3">
        <v>1.3</v>
      </c>
      <c r="M427" s="3">
        <v>3.5</v>
      </c>
      <c r="N427" s="3">
        <f t="shared" si="482"/>
        <v>3</v>
      </c>
      <c r="O427" s="3">
        <f t="shared" si="483"/>
        <v>5.3846153846153877E-2</v>
      </c>
      <c r="P427" s="3">
        <f t="shared" si="484"/>
        <v>5.4945054945054861E-2</v>
      </c>
      <c r="Q427" s="3">
        <f t="shared" si="485"/>
        <v>1.3173076923076923</v>
      </c>
      <c r="R427" s="3">
        <f t="shared" si="486"/>
        <v>6.8500000000000005</v>
      </c>
      <c r="S427" s="3">
        <f t="shared" si="487"/>
        <v>10.538461538461538</v>
      </c>
      <c r="T427" s="3">
        <f t="shared" si="488"/>
        <v>1.37</v>
      </c>
      <c r="U427" s="3">
        <f t="shared" si="489"/>
        <v>3.6884615384615387</v>
      </c>
      <c r="V427" s="4">
        <f t="shared" si="490"/>
        <v>0.8</v>
      </c>
      <c r="W427" s="4">
        <f t="shared" si="491"/>
        <v>0.15384615384615385</v>
      </c>
      <c r="X427" s="4">
        <f t="shared" si="492"/>
        <v>0.1</v>
      </c>
      <c r="Y427" s="4">
        <f t="shared" si="493"/>
        <v>0.76923076923076916</v>
      </c>
      <c r="Z427" s="4">
        <f t="shared" si="494"/>
        <v>0.2857142857142857</v>
      </c>
      <c r="AA427" s="4">
        <f t="shared" si="495"/>
        <v>0.19230769230769232</v>
      </c>
      <c r="AB427" s="4">
        <f t="shared" si="496"/>
        <v>0.125</v>
      </c>
      <c r="AC427" s="4">
        <f t="shared" si="497"/>
        <v>5.2</v>
      </c>
      <c r="AD427" s="4">
        <f t="shared" si="498"/>
        <v>0.65</v>
      </c>
      <c r="AE427" s="4">
        <f t="shared" si="499"/>
        <v>8</v>
      </c>
      <c r="AF427" s="4">
        <f t="shared" si="500"/>
        <v>1.5384615384615385</v>
      </c>
      <c r="AG427" s="4">
        <f t="shared" si="501"/>
        <v>0.37142857142857144</v>
      </c>
      <c r="AH427" s="4">
        <f t="shared" si="502"/>
        <v>2.6923076923076921</v>
      </c>
      <c r="AI427" s="4">
        <f t="shared" si="503"/>
        <v>-9.2211538461538467</v>
      </c>
      <c r="AJ427" s="4">
        <f t="shared" si="504"/>
        <v>-5.532692307692308</v>
      </c>
      <c r="AK427" s="4">
        <f t="shared" si="505"/>
        <v>-3.6884615384615378</v>
      </c>
      <c r="AL427" s="4">
        <f t="shared" si="506"/>
        <v>-2.3184615384615386</v>
      </c>
      <c r="AM427" s="4">
        <f t="shared" si="507"/>
        <v>2.3184615384615386</v>
      </c>
      <c r="AN427" s="4">
        <f t="shared" si="508"/>
        <v>-4.6105769230769234</v>
      </c>
      <c r="AO427" s="4">
        <f t="shared" si="509"/>
        <v>-2.766346153846154</v>
      </c>
      <c r="AP427" s="4">
        <f t="shared" si="510"/>
        <v>-1.8442307692307689</v>
      </c>
      <c r="AQ427" s="4">
        <f t="shared" si="511"/>
        <v>-1.1592307692307693</v>
      </c>
      <c r="AR427" s="4">
        <f t="shared" si="512"/>
        <v>1.1592307692307693</v>
      </c>
      <c r="AS427" s="4">
        <f t="shared" si="513"/>
        <v>-1.3572118955222099</v>
      </c>
      <c r="AT427" s="4">
        <f t="shared" si="514"/>
        <v>-1.2239243909422599</v>
      </c>
      <c r="AU427" s="4">
        <f t="shared" si="515"/>
        <v>-1.0739369801883083</v>
      </c>
      <c r="AV427" s="4">
        <f t="shared" si="516"/>
        <v>-0.85900912999384149</v>
      </c>
      <c r="AW427" s="4">
        <f t="shared" si="517"/>
        <v>0.85900912999384149</v>
      </c>
      <c r="AX427" s="4">
        <f t="shared" si="518"/>
        <v>-244.29814119399776</v>
      </c>
      <c r="AY427" s="4">
        <f t="shared" si="519"/>
        <v>-220.30639036960679</v>
      </c>
      <c r="AZ427" s="4">
        <f t="shared" si="520"/>
        <v>-193.30865643389549</v>
      </c>
      <c r="BA427" s="4">
        <f t="shared" si="521"/>
        <v>-154.62164339889148</v>
      </c>
      <c r="BB427" s="4">
        <f t="shared" si="522"/>
        <v>154.62164339889148</v>
      </c>
      <c r="BC427" s="4">
        <f t="shared" si="523"/>
        <v>-0.87500000000000011</v>
      </c>
      <c r="BD427" s="4">
        <f t="shared" si="524"/>
        <v>-0.80769230769230771</v>
      </c>
      <c r="BE427" s="4">
        <f t="shared" si="525"/>
        <v>-0.34999999999999992</v>
      </c>
      <c r="BF427" s="4">
        <f t="shared" si="526"/>
        <v>-0.62857142857142856</v>
      </c>
      <c r="BG427" s="4">
        <f t="shared" si="527"/>
        <v>1.6923076923076923</v>
      </c>
      <c r="BH427" s="4">
        <f t="shared" si="528"/>
        <v>4.6412123227081068</v>
      </c>
      <c r="BI427" s="4">
        <f t="shared" si="529"/>
        <v>6.2352564102564108</v>
      </c>
      <c r="BJ427" s="4">
        <f t="shared" si="530"/>
        <v>0.74434987389993279</v>
      </c>
      <c r="BK427" s="4">
        <f t="shared" si="531"/>
        <v>1.6393998757663499</v>
      </c>
      <c r="BL427" s="4">
        <f t="shared" si="532"/>
        <v>2.5292307692307694</v>
      </c>
      <c r="BM427" s="4">
        <f t="shared" si="533"/>
        <v>0.64818121608766877</v>
      </c>
      <c r="BN427" s="3">
        <f t="shared" si="534"/>
        <v>1</v>
      </c>
      <c r="BO427" s="3">
        <v>100</v>
      </c>
      <c r="BP427" s="3">
        <f t="shared" si="535"/>
        <v>0.25</v>
      </c>
      <c r="BQ427" s="3">
        <f t="shared" si="562"/>
        <v>25</v>
      </c>
      <c r="BR427" s="3">
        <f t="shared" si="537"/>
        <v>0</v>
      </c>
      <c r="BS427" s="3">
        <f t="shared" si="538"/>
        <v>-1</v>
      </c>
      <c r="BT427" s="3">
        <f t="shared" si="563"/>
        <v>-100</v>
      </c>
      <c r="BU427" s="3">
        <f t="shared" si="539"/>
        <v>0</v>
      </c>
      <c r="BV427" s="3">
        <f t="shared" si="540"/>
        <v>-1</v>
      </c>
      <c r="BW427" s="3">
        <f t="shared" si="564"/>
        <v>-100</v>
      </c>
      <c r="BX427" s="3">
        <f t="shared" si="541"/>
        <v>1</v>
      </c>
      <c r="BY427" s="3">
        <f t="shared" si="542"/>
        <v>0.30000000000000004</v>
      </c>
      <c r="BZ427" s="3">
        <f t="shared" si="553"/>
        <v>30.000000000000004</v>
      </c>
      <c r="CA427" s="3">
        <f t="shared" si="543"/>
        <v>0</v>
      </c>
      <c r="CB427" s="3">
        <f t="shared" si="544"/>
        <v>-1</v>
      </c>
      <c r="CC427" s="3">
        <f t="shared" si="545"/>
        <v>-100</v>
      </c>
      <c r="CD427" s="3">
        <f t="shared" si="546"/>
        <v>1</v>
      </c>
      <c r="CE427" s="3">
        <f t="shared" si="547"/>
        <v>1</v>
      </c>
      <c r="CF427" s="3">
        <f t="shared" si="554"/>
        <v>2</v>
      </c>
      <c r="CG427" s="16" t="str">
        <f t="shared" si="555"/>
        <v>BackCasa</v>
      </c>
      <c r="CI427" s="12">
        <f t="shared" si="556"/>
        <v>1</v>
      </c>
      <c r="CJ427" s="12">
        <f t="shared" si="557"/>
        <v>0</v>
      </c>
      <c r="CK427" s="12">
        <f t="shared" si="558"/>
        <v>1</v>
      </c>
      <c r="CL427" s="12" t="str">
        <f t="shared" si="559"/>
        <v/>
      </c>
      <c r="CM427" s="12">
        <f t="shared" si="548"/>
        <v>1</v>
      </c>
      <c r="CN427" s="12">
        <f t="shared" si="549"/>
        <v>1</v>
      </c>
      <c r="CO427" s="12">
        <f t="shared" si="560"/>
        <v>2</v>
      </c>
      <c r="CP427" s="12" t="str">
        <f t="shared" si="561"/>
        <v>Under2.5</v>
      </c>
    </row>
    <row r="428" spans="1:94" x14ac:dyDescent="0.25">
      <c r="A428" t="s">
        <v>127</v>
      </c>
      <c r="B428" t="s">
        <v>282</v>
      </c>
      <c r="C428" t="s">
        <v>134</v>
      </c>
      <c r="D428" t="s">
        <v>29</v>
      </c>
      <c r="E428" t="s">
        <v>28</v>
      </c>
      <c r="F428" s="3">
        <v>1</v>
      </c>
      <c r="G428" s="3">
        <v>1</v>
      </c>
      <c r="H428" s="3" t="str">
        <f t="shared" si="550"/>
        <v>D</v>
      </c>
      <c r="I428" s="3">
        <v>2.4500000000000002</v>
      </c>
      <c r="J428" s="3">
        <v>3.4</v>
      </c>
      <c r="K428" s="3">
        <v>2.88</v>
      </c>
      <c r="L428" s="3">
        <v>1.8</v>
      </c>
      <c r="M428" s="3">
        <v>2</v>
      </c>
      <c r="N428" s="3">
        <f t="shared" si="482"/>
        <v>2</v>
      </c>
      <c r="O428" s="3">
        <f t="shared" si="483"/>
        <v>4.9503134587168152E-2</v>
      </c>
      <c r="P428" s="3">
        <f t="shared" si="484"/>
        <v>5.555555555555558E-2</v>
      </c>
      <c r="Q428" s="3">
        <f t="shared" si="485"/>
        <v>2.5712826797385619</v>
      </c>
      <c r="R428" s="3">
        <f t="shared" si="486"/>
        <v>3.5683106575963714</v>
      </c>
      <c r="S428" s="3">
        <f t="shared" si="487"/>
        <v>3.022569027611044</v>
      </c>
      <c r="T428" s="3">
        <f t="shared" si="488"/>
        <v>1.8891056422569028</v>
      </c>
      <c r="U428" s="3">
        <f t="shared" si="489"/>
        <v>2.0990062691743363</v>
      </c>
      <c r="V428" s="4">
        <f t="shared" si="490"/>
        <v>0.4081632653061224</v>
      </c>
      <c r="W428" s="4">
        <f t="shared" si="491"/>
        <v>0.29411764705882354</v>
      </c>
      <c r="X428" s="4">
        <f t="shared" si="492"/>
        <v>0.34722222222222221</v>
      </c>
      <c r="Y428" s="4">
        <f t="shared" si="493"/>
        <v>0.55555555555555558</v>
      </c>
      <c r="Z428" s="4">
        <f t="shared" si="494"/>
        <v>0.5</v>
      </c>
      <c r="AA428" s="4">
        <f t="shared" si="495"/>
        <v>0.72058823529411775</v>
      </c>
      <c r="AB428" s="4">
        <f t="shared" si="496"/>
        <v>0.85069444444444453</v>
      </c>
      <c r="AC428" s="4">
        <f t="shared" si="497"/>
        <v>1.3877551020408161</v>
      </c>
      <c r="AD428" s="4">
        <f t="shared" si="498"/>
        <v>1.1805555555555556</v>
      </c>
      <c r="AE428" s="4">
        <f t="shared" si="499"/>
        <v>1.1755102040816325</v>
      </c>
      <c r="AF428" s="4">
        <f t="shared" si="500"/>
        <v>0.84705882352941175</v>
      </c>
      <c r="AG428" s="4">
        <f t="shared" si="501"/>
        <v>0.9</v>
      </c>
      <c r="AH428" s="4">
        <f t="shared" si="502"/>
        <v>1.1111111111111112</v>
      </c>
      <c r="AI428" s="4">
        <f t="shared" si="503"/>
        <v>-0.45128634787248201</v>
      </c>
      <c r="AJ428" s="4">
        <f t="shared" si="504"/>
        <v>-0.9970279778578095</v>
      </c>
      <c r="AK428" s="4">
        <f t="shared" si="505"/>
        <v>0.54574162998532749</v>
      </c>
      <c r="AL428" s="4">
        <f t="shared" si="506"/>
        <v>-0.2099006269174335</v>
      </c>
      <c r="AM428" s="4">
        <f t="shared" si="507"/>
        <v>0.2099006269174335</v>
      </c>
      <c r="AN428" s="4">
        <f t="shared" si="508"/>
        <v>-0.225643173936241</v>
      </c>
      <c r="AO428" s="4">
        <f t="shared" si="509"/>
        <v>-0.49851398892890475</v>
      </c>
      <c r="AP428" s="4">
        <f t="shared" si="510"/>
        <v>0.27287081499266375</v>
      </c>
      <c r="AQ428" s="4">
        <f t="shared" si="511"/>
        <v>-0.10495031345871675</v>
      </c>
      <c r="AR428" s="4">
        <f t="shared" si="512"/>
        <v>0.10495031345871675</v>
      </c>
      <c r="AS428" s="4">
        <f t="shared" si="513"/>
        <v>-0.22192654017214228</v>
      </c>
      <c r="AT428" s="4">
        <f t="shared" si="514"/>
        <v>-0.46245809365143903</v>
      </c>
      <c r="AU428" s="4">
        <f t="shared" si="515"/>
        <v>0.26638564900600631</v>
      </c>
      <c r="AV428" s="4">
        <f t="shared" si="516"/>
        <v>-0.10456751265822446</v>
      </c>
      <c r="AW428" s="4">
        <f t="shared" si="517"/>
        <v>0.10456751265822446</v>
      </c>
      <c r="AX428" s="4">
        <f t="shared" si="518"/>
        <v>-39.94677723098561</v>
      </c>
      <c r="AY428" s="4">
        <f t="shared" si="519"/>
        <v>-83.242456857259029</v>
      </c>
      <c r="AZ428" s="4">
        <f t="shared" si="520"/>
        <v>47.949416821081137</v>
      </c>
      <c r="BA428" s="4">
        <f t="shared" si="521"/>
        <v>-18.822152278480402</v>
      </c>
      <c r="BB428" s="4">
        <f t="shared" si="522"/>
        <v>18.822152278480402</v>
      </c>
      <c r="BC428" s="4">
        <f t="shared" si="523"/>
        <v>-0.14930555555555547</v>
      </c>
      <c r="BD428" s="4">
        <f t="shared" si="524"/>
        <v>-0.2794117647058823</v>
      </c>
      <c r="BE428" s="4">
        <f t="shared" si="525"/>
        <v>0.18055555555555558</v>
      </c>
      <c r="BF428" s="4">
        <f t="shared" si="526"/>
        <v>-9.9999999999999936E-2</v>
      </c>
      <c r="BG428" s="4">
        <f t="shared" si="527"/>
        <v>0.11111111111111104</v>
      </c>
      <c r="BH428" s="4">
        <f t="shared" si="528"/>
        <v>0.49925913163178703</v>
      </c>
      <c r="BI428" s="4">
        <f t="shared" si="529"/>
        <v>3.0540541216486594</v>
      </c>
      <c r="BJ428" s="4">
        <f t="shared" si="530"/>
        <v>0.16347422532324796</v>
      </c>
      <c r="BK428" s="4">
        <f t="shared" si="531"/>
        <v>0.14842215666862479</v>
      </c>
      <c r="BL428" s="4">
        <f t="shared" si="532"/>
        <v>1.9940559557156194</v>
      </c>
      <c r="BM428" s="4">
        <f t="shared" si="533"/>
        <v>7.4432292756478641E-2</v>
      </c>
      <c r="BN428" s="3">
        <f t="shared" si="534"/>
        <v>0</v>
      </c>
      <c r="BO428" s="3">
        <v>100</v>
      </c>
      <c r="BP428" s="3">
        <f t="shared" si="535"/>
        <v>-1</v>
      </c>
      <c r="BQ428" s="3">
        <f t="shared" si="562"/>
        <v>-100</v>
      </c>
      <c r="BR428" s="3">
        <f t="shared" si="537"/>
        <v>0</v>
      </c>
      <c r="BS428" s="3">
        <f t="shared" si="538"/>
        <v>-1</v>
      </c>
      <c r="BT428" s="3">
        <f t="shared" si="563"/>
        <v>-100</v>
      </c>
      <c r="BU428" s="3">
        <f t="shared" si="539"/>
        <v>1</v>
      </c>
      <c r="BV428" s="3">
        <f t="shared" si="540"/>
        <v>2.4</v>
      </c>
      <c r="BW428" s="3">
        <f t="shared" si="564"/>
        <v>240</v>
      </c>
      <c r="BX428" s="3">
        <f t="shared" si="541"/>
        <v>0</v>
      </c>
      <c r="BY428" s="3">
        <f t="shared" si="542"/>
        <v>-1</v>
      </c>
      <c r="BZ428" s="3">
        <f t="shared" si="553"/>
        <v>-100</v>
      </c>
      <c r="CA428" s="3">
        <f t="shared" si="543"/>
        <v>1</v>
      </c>
      <c r="CB428" s="3">
        <f t="shared" si="544"/>
        <v>1</v>
      </c>
      <c r="CC428" s="3">
        <f t="shared" si="545"/>
        <v>100</v>
      </c>
      <c r="CD428" s="3">
        <f t="shared" si="546"/>
        <v>1</v>
      </c>
      <c r="CE428" s="3">
        <f t="shared" si="547"/>
        <v>0</v>
      </c>
      <c r="CF428" s="3">
        <f t="shared" si="554"/>
        <v>1</v>
      </c>
      <c r="CG428" s="16" t="str">
        <f t="shared" si="555"/>
        <v/>
      </c>
      <c r="CI428" s="12">
        <f t="shared" si="556"/>
        <v>1</v>
      </c>
      <c r="CJ428" s="12">
        <f t="shared" si="557"/>
        <v>0</v>
      </c>
      <c r="CK428" s="12">
        <f t="shared" si="558"/>
        <v>1</v>
      </c>
      <c r="CL428" s="12" t="str">
        <f t="shared" si="559"/>
        <v/>
      </c>
      <c r="CM428" s="12">
        <f t="shared" si="548"/>
        <v>1</v>
      </c>
      <c r="CN428" s="12">
        <f t="shared" si="549"/>
        <v>0</v>
      </c>
      <c r="CO428" s="12">
        <f t="shared" si="560"/>
        <v>1</v>
      </c>
      <c r="CP428" s="12" t="str">
        <f t="shared" si="561"/>
        <v/>
      </c>
    </row>
    <row r="429" spans="1:94" x14ac:dyDescent="0.25">
      <c r="A429" t="s">
        <v>127</v>
      </c>
      <c r="B429" t="s">
        <v>282</v>
      </c>
      <c r="C429" t="s">
        <v>134</v>
      </c>
      <c r="D429" t="s">
        <v>23</v>
      </c>
      <c r="E429" t="s">
        <v>22</v>
      </c>
      <c r="F429" s="3">
        <v>3</v>
      </c>
      <c r="G429" s="3">
        <v>1</v>
      </c>
      <c r="H429" s="3" t="str">
        <f t="shared" si="550"/>
        <v>H</v>
      </c>
      <c r="I429" s="3">
        <v>1.48</v>
      </c>
      <c r="J429" s="3">
        <v>5</v>
      </c>
      <c r="K429" s="3">
        <v>6</v>
      </c>
      <c r="L429" s="3">
        <v>1.36</v>
      </c>
      <c r="M429" s="3">
        <v>3.2</v>
      </c>
      <c r="N429" s="3">
        <f t="shared" si="482"/>
        <v>4</v>
      </c>
      <c r="O429" s="3">
        <f t="shared" si="483"/>
        <v>4.2342342342342354E-2</v>
      </c>
      <c r="P429" s="3">
        <f t="shared" si="484"/>
        <v>4.7794117647058765E-2</v>
      </c>
      <c r="Q429" s="3">
        <f t="shared" si="485"/>
        <v>1.5426666666666666</v>
      </c>
      <c r="R429" s="3">
        <f t="shared" si="486"/>
        <v>5.211711711711712</v>
      </c>
      <c r="S429" s="3">
        <f t="shared" si="487"/>
        <v>6.2540540540540537</v>
      </c>
      <c r="T429" s="3">
        <f t="shared" si="488"/>
        <v>1.4175855855855857</v>
      </c>
      <c r="U429" s="3">
        <f t="shared" si="489"/>
        <v>3.3354954954954956</v>
      </c>
      <c r="V429" s="4">
        <f t="shared" si="490"/>
        <v>0.67567567567567566</v>
      </c>
      <c r="W429" s="4">
        <f t="shared" si="491"/>
        <v>0.2</v>
      </c>
      <c r="X429" s="4">
        <f t="shared" si="492"/>
        <v>0.16666666666666666</v>
      </c>
      <c r="Y429" s="4">
        <f t="shared" si="493"/>
        <v>0.73529411764705876</v>
      </c>
      <c r="Z429" s="4">
        <f t="shared" si="494"/>
        <v>0.3125</v>
      </c>
      <c r="AA429" s="4">
        <f t="shared" si="495"/>
        <v>0.29599999999999999</v>
      </c>
      <c r="AB429" s="4">
        <f t="shared" si="496"/>
        <v>0.24666666666666667</v>
      </c>
      <c r="AC429" s="4">
        <f t="shared" si="497"/>
        <v>3.3783783783783785</v>
      </c>
      <c r="AD429" s="4">
        <f t="shared" si="498"/>
        <v>0.83333333333333337</v>
      </c>
      <c r="AE429" s="4">
        <f t="shared" si="499"/>
        <v>4.0540540540540544</v>
      </c>
      <c r="AF429" s="4">
        <f t="shared" si="500"/>
        <v>1.2</v>
      </c>
      <c r="AG429" s="4">
        <f t="shared" si="501"/>
        <v>0.42499999999999999</v>
      </c>
      <c r="AH429" s="4">
        <f t="shared" si="502"/>
        <v>2.3529411764705883</v>
      </c>
      <c r="AI429" s="4">
        <f t="shared" si="503"/>
        <v>-4.7113873873873873</v>
      </c>
      <c r="AJ429" s="4">
        <f t="shared" si="504"/>
        <v>-3.6690450450450456</v>
      </c>
      <c r="AK429" s="4">
        <f t="shared" si="505"/>
        <v>-1.0423423423423417</v>
      </c>
      <c r="AL429" s="4">
        <f t="shared" si="506"/>
        <v>-1.9179099099099099</v>
      </c>
      <c r="AM429" s="4">
        <f t="shared" si="507"/>
        <v>1.9179099099099099</v>
      </c>
      <c r="AN429" s="4">
        <f t="shared" si="508"/>
        <v>-2.3556936936936936</v>
      </c>
      <c r="AO429" s="4">
        <f t="shared" si="509"/>
        <v>-1.8345225225225228</v>
      </c>
      <c r="AP429" s="4">
        <f t="shared" si="510"/>
        <v>-0.52117117117117084</v>
      </c>
      <c r="AQ429" s="4">
        <f t="shared" si="511"/>
        <v>-0.95895495495495497</v>
      </c>
      <c r="AR429" s="4">
        <f t="shared" si="512"/>
        <v>0.95895495495495497</v>
      </c>
      <c r="AS429" s="4">
        <f t="shared" si="513"/>
        <v>-1.1693463728502609</v>
      </c>
      <c r="AT429" s="4">
        <f t="shared" si="514"/>
        <v>-1.0717221491830753</v>
      </c>
      <c r="AU429" s="4">
        <f t="shared" si="515"/>
        <v>-0.48044074166872031</v>
      </c>
      <c r="AV429" s="4">
        <f t="shared" si="516"/>
        <v>-0.7644487075903027</v>
      </c>
      <c r="AW429" s="4">
        <f t="shared" si="517"/>
        <v>0.7644487075903027</v>
      </c>
      <c r="AX429" s="4">
        <f t="shared" si="518"/>
        <v>-210.48234711304696</v>
      </c>
      <c r="AY429" s="4">
        <f t="shared" si="519"/>
        <v>-192.90998685295355</v>
      </c>
      <c r="AZ429" s="4">
        <f t="shared" si="520"/>
        <v>-86.479333500369663</v>
      </c>
      <c r="BA429" s="4">
        <f t="shared" si="521"/>
        <v>-137.60076736625447</v>
      </c>
      <c r="BB429" s="4">
        <f t="shared" si="522"/>
        <v>137.60076736625447</v>
      </c>
      <c r="BC429" s="4">
        <f t="shared" si="523"/>
        <v>-0.75333333333333341</v>
      </c>
      <c r="BD429" s="4">
        <f t="shared" si="524"/>
        <v>-0.70400000000000007</v>
      </c>
      <c r="BE429" s="4">
        <f t="shared" si="525"/>
        <v>-0.16666666666666657</v>
      </c>
      <c r="BF429" s="4">
        <f t="shared" si="526"/>
        <v>-0.57499999999999996</v>
      </c>
      <c r="BG429" s="4">
        <f t="shared" si="527"/>
        <v>1.3529411764705881</v>
      </c>
      <c r="BH429" s="4">
        <f t="shared" si="528"/>
        <v>2.4747235608326799</v>
      </c>
      <c r="BI429" s="4">
        <f t="shared" si="529"/>
        <v>4.3361441441441437</v>
      </c>
      <c r="BJ429" s="4">
        <f t="shared" si="530"/>
        <v>0.5707198558366039</v>
      </c>
      <c r="BK429" s="4">
        <f t="shared" si="531"/>
        <v>1.3561671030021776</v>
      </c>
      <c r="BL429" s="4">
        <f t="shared" si="532"/>
        <v>2.3765405405405406</v>
      </c>
      <c r="BM429" s="4">
        <f t="shared" si="533"/>
        <v>0.57064757779966979</v>
      </c>
      <c r="BN429" s="3">
        <f t="shared" si="534"/>
        <v>1</v>
      </c>
      <c r="BO429" s="3">
        <v>100</v>
      </c>
      <c r="BP429" s="3">
        <f t="shared" si="535"/>
        <v>0.48</v>
      </c>
      <c r="BQ429" s="3">
        <f t="shared" si="562"/>
        <v>48</v>
      </c>
      <c r="BR429" s="3">
        <f t="shared" si="537"/>
        <v>0</v>
      </c>
      <c r="BS429" s="3">
        <f t="shared" si="538"/>
        <v>-1</v>
      </c>
      <c r="BT429" s="3">
        <f t="shared" si="563"/>
        <v>-100</v>
      </c>
      <c r="BU429" s="3">
        <f t="shared" si="539"/>
        <v>0</v>
      </c>
      <c r="BV429" s="3">
        <f t="shared" si="540"/>
        <v>-1</v>
      </c>
      <c r="BW429" s="3">
        <f t="shared" si="564"/>
        <v>-100</v>
      </c>
      <c r="BX429" s="3">
        <f t="shared" si="541"/>
        <v>1</v>
      </c>
      <c r="BY429" s="3">
        <f t="shared" si="542"/>
        <v>0.3600000000000001</v>
      </c>
      <c r="BZ429" s="3">
        <f t="shared" si="553"/>
        <v>36.000000000000007</v>
      </c>
      <c r="CA429" s="3">
        <f t="shared" si="543"/>
        <v>0</v>
      </c>
      <c r="CB429" s="3">
        <f t="shared" si="544"/>
        <v>-1</v>
      </c>
      <c r="CC429" s="3">
        <f t="shared" si="545"/>
        <v>-100</v>
      </c>
      <c r="CD429" s="3">
        <f t="shared" si="546"/>
        <v>1</v>
      </c>
      <c r="CE429" s="3">
        <f t="shared" si="547"/>
        <v>1</v>
      </c>
      <c r="CF429" s="3">
        <f t="shared" si="554"/>
        <v>2</v>
      </c>
      <c r="CG429" s="16" t="str">
        <f t="shared" si="555"/>
        <v>BackCasa</v>
      </c>
      <c r="CI429" s="12">
        <f t="shared" si="556"/>
        <v>1</v>
      </c>
      <c r="CJ429" s="12">
        <f t="shared" si="557"/>
        <v>0</v>
      </c>
      <c r="CK429" s="12">
        <f t="shared" si="558"/>
        <v>1</v>
      </c>
      <c r="CL429" s="12" t="str">
        <f t="shared" si="559"/>
        <v/>
      </c>
      <c r="CM429" s="12">
        <f t="shared" si="548"/>
        <v>1</v>
      </c>
      <c r="CN429" s="12">
        <f t="shared" si="549"/>
        <v>1</v>
      </c>
      <c r="CO429" s="12">
        <f t="shared" si="560"/>
        <v>2</v>
      </c>
      <c r="CP429" s="12" t="str">
        <f t="shared" si="561"/>
        <v>Under2.5</v>
      </c>
    </row>
    <row r="430" spans="1:94" x14ac:dyDescent="0.25">
      <c r="A430" t="s">
        <v>127</v>
      </c>
      <c r="B430" t="s">
        <v>282</v>
      </c>
      <c r="C430" t="s">
        <v>136</v>
      </c>
      <c r="D430" t="s">
        <v>19</v>
      </c>
      <c r="E430" t="s">
        <v>141</v>
      </c>
      <c r="F430" s="3">
        <v>0</v>
      </c>
      <c r="G430" s="3">
        <v>0</v>
      </c>
      <c r="H430" s="3" t="str">
        <f t="shared" si="550"/>
        <v>D</v>
      </c>
      <c r="I430" s="3">
        <v>2.75</v>
      </c>
      <c r="J430" s="3">
        <v>3.5</v>
      </c>
      <c r="K430" s="3">
        <v>2.4500000000000002</v>
      </c>
      <c r="L430" s="3">
        <v>1.67</v>
      </c>
      <c r="M430" s="3">
        <v>2.2000000000000002</v>
      </c>
      <c r="N430" s="3">
        <f t="shared" si="482"/>
        <v>0</v>
      </c>
      <c r="O430" s="3">
        <f t="shared" si="483"/>
        <v>5.7513914656771803E-2</v>
      </c>
      <c r="P430" s="3">
        <f t="shared" si="484"/>
        <v>5.3347849755035481E-2</v>
      </c>
      <c r="Q430" s="3">
        <f t="shared" si="485"/>
        <v>2.9081632653061225</v>
      </c>
      <c r="R430" s="3">
        <f t="shared" si="486"/>
        <v>3.7012987012987013</v>
      </c>
      <c r="S430" s="3">
        <f t="shared" si="487"/>
        <v>2.5909090909090913</v>
      </c>
      <c r="T430" s="3">
        <f t="shared" si="488"/>
        <v>1.7660482374768089</v>
      </c>
      <c r="U430" s="3">
        <f t="shared" si="489"/>
        <v>2.3265306122448983</v>
      </c>
      <c r="V430" s="4">
        <f t="shared" si="490"/>
        <v>0.36363636363636365</v>
      </c>
      <c r="W430" s="4">
        <f t="shared" si="491"/>
        <v>0.2857142857142857</v>
      </c>
      <c r="X430" s="4">
        <f t="shared" si="492"/>
        <v>0.4081632653061224</v>
      </c>
      <c r="Y430" s="4">
        <f t="shared" si="493"/>
        <v>0.5988023952095809</v>
      </c>
      <c r="Z430" s="4">
        <f t="shared" si="494"/>
        <v>0.45454545454545453</v>
      </c>
      <c r="AA430" s="4">
        <f t="shared" si="495"/>
        <v>0.7857142857142857</v>
      </c>
      <c r="AB430" s="4">
        <f t="shared" si="496"/>
        <v>1.1224489795918366</v>
      </c>
      <c r="AC430" s="4">
        <f t="shared" si="497"/>
        <v>1.2727272727272727</v>
      </c>
      <c r="AD430" s="4">
        <f t="shared" si="498"/>
        <v>1.4285714285714284</v>
      </c>
      <c r="AE430" s="4">
        <f t="shared" si="499"/>
        <v>0.89090909090909098</v>
      </c>
      <c r="AF430" s="4">
        <f t="shared" si="500"/>
        <v>0.70000000000000007</v>
      </c>
      <c r="AG430" s="4">
        <f t="shared" si="501"/>
        <v>0.75909090909090904</v>
      </c>
      <c r="AH430" s="4">
        <f t="shared" si="502"/>
        <v>1.317365269461078</v>
      </c>
      <c r="AI430" s="4">
        <f t="shared" si="503"/>
        <v>0.31725417439703119</v>
      </c>
      <c r="AJ430" s="4">
        <f t="shared" si="504"/>
        <v>-0.79313543599257885</v>
      </c>
      <c r="AK430" s="4">
        <f t="shared" si="505"/>
        <v>1.11038961038961</v>
      </c>
      <c r="AL430" s="4">
        <f t="shared" si="506"/>
        <v>-0.56048237476808938</v>
      </c>
      <c r="AM430" s="4">
        <f t="shared" si="507"/>
        <v>0.56048237476808938</v>
      </c>
      <c r="AN430" s="4">
        <f t="shared" si="508"/>
        <v>0.15862708719851559</v>
      </c>
      <c r="AO430" s="4">
        <f t="shared" si="509"/>
        <v>-0.39656771799628943</v>
      </c>
      <c r="AP430" s="4">
        <f t="shared" si="510"/>
        <v>0.55519480519480502</v>
      </c>
      <c r="AQ430" s="4">
        <f t="shared" si="511"/>
        <v>-0.28024118738404469</v>
      </c>
      <c r="AR430" s="4">
        <f t="shared" si="512"/>
        <v>0.28024118738404469</v>
      </c>
      <c r="AS430" s="4">
        <f t="shared" si="513"/>
        <v>0.1573163326832662</v>
      </c>
      <c r="AT430" s="4">
        <f t="shared" si="514"/>
        <v>-0.3775440158819619</v>
      </c>
      <c r="AU430" s="4">
        <f t="shared" si="515"/>
        <v>0.5068227944461936</v>
      </c>
      <c r="AV430" s="4">
        <f t="shared" si="516"/>
        <v>-0.27323234206773017</v>
      </c>
      <c r="AW430" s="4">
        <f t="shared" si="517"/>
        <v>0.27323234206773017</v>
      </c>
      <c r="AX430" s="4">
        <f t="shared" si="518"/>
        <v>28.316939882987917</v>
      </c>
      <c r="AY430" s="4">
        <f t="shared" si="519"/>
        <v>-67.957922858753136</v>
      </c>
      <c r="AZ430" s="4">
        <f t="shared" si="520"/>
        <v>91.228103000314846</v>
      </c>
      <c r="BA430" s="4">
        <f t="shared" si="521"/>
        <v>-49.181821572191431</v>
      </c>
      <c r="BB430" s="4">
        <f t="shared" si="522"/>
        <v>49.181821572191431</v>
      </c>
      <c r="BC430" s="4">
        <f t="shared" si="523"/>
        <v>0.12244897959183658</v>
      </c>
      <c r="BD430" s="4">
        <f t="shared" si="524"/>
        <v>-0.21428571428571427</v>
      </c>
      <c r="BE430" s="4">
        <f t="shared" si="525"/>
        <v>0.42857142857142838</v>
      </c>
      <c r="BF430" s="4">
        <f t="shared" si="526"/>
        <v>-0.24090909090909102</v>
      </c>
      <c r="BG430" s="4">
        <f t="shared" si="527"/>
        <v>0.31736526946107801</v>
      </c>
      <c r="BH430" s="4">
        <f t="shared" si="528"/>
        <v>0.57193809657174532</v>
      </c>
      <c r="BI430" s="4">
        <f t="shared" si="529"/>
        <v>3.0667903525046385</v>
      </c>
      <c r="BJ430" s="4">
        <f t="shared" si="530"/>
        <v>0.18649403148951646</v>
      </c>
      <c r="BK430" s="4">
        <f t="shared" si="531"/>
        <v>0.3963208879340549</v>
      </c>
      <c r="BL430" s="4">
        <f t="shared" si="532"/>
        <v>2.0462894248608539</v>
      </c>
      <c r="BM430" s="4">
        <f t="shared" si="533"/>
        <v>0.19367782637150871</v>
      </c>
      <c r="BN430" s="3">
        <f t="shared" si="534"/>
        <v>0</v>
      </c>
      <c r="BO430" s="3">
        <v>100</v>
      </c>
      <c r="BP430" s="3">
        <f t="shared" si="535"/>
        <v>-1</v>
      </c>
      <c r="BQ430" s="3">
        <f t="shared" si="562"/>
        <v>-100</v>
      </c>
      <c r="BR430" s="3">
        <f t="shared" si="537"/>
        <v>0</v>
      </c>
      <c r="BS430" s="3">
        <f t="shared" si="538"/>
        <v>-1</v>
      </c>
      <c r="BT430" s="3">
        <f t="shared" si="563"/>
        <v>-100</v>
      </c>
      <c r="BU430" s="3">
        <f t="shared" si="539"/>
        <v>1</v>
      </c>
      <c r="BV430" s="3">
        <f t="shared" si="540"/>
        <v>2.5</v>
      </c>
      <c r="BW430" s="3">
        <f t="shared" si="564"/>
        <v>250</v>
      </c>
      <c r="BX430" s="3">
        <f t="shared" si="541"/>
        <v>0</v>
      </c>
      <c r="BY430" s="3">
        <f t="shared" si="542"/>
        <v>-1</v>
      </c>
      <c r="BZ430" s="3">
        <f t="shared" si="553"/>
        <v>-100</v>
      </c>
      <c r="CA430" s="3">
        <f t="shared" si="543"/>
        <v>1</v>
      </c>
      <c r="CB430" s="3">
        <f t="shared" si="544"/>
        <v>1.2000000000000002</v>
      </c>
      <c r="CC430" s="3">
        <f t="shared" si="545"/>
        <v>120.00000000000001</v>
      </c>
      <c r="CD430" s="3">
        <f t="shared" si="546"/>
        <v>1</v>
      </c>
      <c r="CE430" s="3">
        <f t="shared" si="547"/>
        <v>0</v>
      </c>
      <c r="CF430" s="3">
        <f t="shared" si="554"/>
        <v>1</v>
      </c>
      <c r="CG430" s="16" t="str">
        <f t="shared" si="555"/>
        <v/>
      </c>
      <c r="CI430" s="12">
        <f t="shared" si="556"/>
        <v>1</v>
      </c>
      <c r="CJ430" s="12">
        <f t="shared" si="557"/>
        <v>0</v>
      </c>
      <c r="CK430" s="12">
        <f t="shared" si="558"/>
        <v>1</v>
      </c>
      <c r="CL430" s="12" t="str">
        <f t="shared" si="559"/>
        <v/>
      </c>
      <c r="CM430" s="12">
        <f t="shared" si="548"/>
        <v>1</v>
      </c>
      <c r="CN430" s="12">
        <f t="shared" si="549"/>
        <v>0</v>
      </c>
      <c r="CO430" s="12">
        <f t="shared" si="560"/>
        <v>1</v>
      </c>
      <c r="CP430" s="12" t="str">
        <f t="shared" si="561"/>
        <v/>
      </c>
    </row>
    <row r="431" spans="1:94" x14ac:dyDescent="0.25">
      <c r="A431" t="s">
        <v>127</v>
      </c>
      <c r="B431" t="s">
        <v>283</v>
      </c>
      <c r="C431" t="s">
        <v>138</v>
      </c>
      <c r="D431" t="s">
        <v>15</v>
      </c>
      <c r="E431" t="s">
        <v>133</v>
      </c>
      <c r="F431" s="3">
        <v>2</v>
      </c>
      <c r="G431" s="3">
        <v>2</v>
      </c>
      <c r="H431" s="3" t="str">
        <f t="shared" si="550"/>
        <v>D</v>
      </c>
      <c r="I431" s="3">
        <v>1.8</v>
      </c>
      <c r="J431" s="3">
        <v>3.7</v>
      </c>
      <c r="K431" s="3">
        <v>4.33</v>
      </c>
      <c r="L431" s="3">
        <v>1.8</v>
      </c>
      <c r="M431" s="3">
        <v>2</v>
      </c>
      <c r="N431" s="3">
        <f t="shared" si="482"/>
        <v>4</v>
      </c>
      <c r="O431" s="3">
        <f t="shared" si="483"/>
        <v>5.6772708042915898E-2</v>
      </c>
      <c r="P431" s="3">
        <f t="shared" si="484"/>
        <v>5.555555555555558E-2</v>
      </c>
      <c r="Q431" s="3">
        <f t="shared" si="485"/>
        <v>1.9021908744772487</v>
      </c>
      <c r="R431" s="3">
        <f t="shared" si="486"/>
        <v>3.9100590197587892</v>
      </c>
      <c r="S431" s="3">
        <f t="shared" si="487"/>
        <v>4.5758258258258255</v>
      </c>
      <c r="T431" s="3">
        <f t="shared" si="488"/>
        <v>1.9021908744772487</v>
      </c>
      <c r="U431" s="3">
        <f t="shared" si="489"/>
        <v>2.1135454160858318</v>
      </c>
      <c r="V431" s="4">
        <f t="shared" si="490"/>
        <v>0.55555555555555558</v>
      </c>
      <c r="W431" s="4">
        <f t="shared" si="491"/>
        <v>0.27027027027027023</v>
      </c>
      <c r="X431" s="4">
        <f t="shared" si="492"/>
        <v>0.23094688221709006</v>
      </c>
      <c r="Y431" s="4">
        <f t="shared" si="493"/>
        <v>0.55555555555555558</v>
      </c>
      <c r="Z431" s="4">
        <f t="shared" si="494"/>
        <v>0.5</v>
      </c>
      <c r="AA431" s="4">
        <f t="shared" si="495"/>
        <v>0.48648648648648646</v>
      </c>
      <c r="AB431" s="4">
        <f t="shared" si="496"/>
        <v>0.41570438799076215</v>
      </c>
      <c r="AC431" s="4">
        <f t="shared" si="497"/>
        <v>2.0555555555555558</v>
      </c>
      <c r="AD431" s="4">
        <f t="shared" si="498"/>
        <v>0.85450346420323331</v>
      </c>
      <c r="AE431" s="4">
        <f t="shared" si="499"/>
        <v>2.4055555555555554</v>
      </c>
      <c r="AF431" s="4">
        <f t="shared" si="500"/>
        <v>1.1702702702702703</v>
      </c>
      <c r="AG431" s="4">
        <f t="shared" si="501"/>
        <v>0.9</v>
      </c>
      <c r="AH431" s="4">
        <f t="shared" si="502"/>
        <v>1.1111111111111112</v>
      </c>
      <c r="AI431" s="4">
        <f t="shared" si="503"/>
        <v>-2.6736349513485766</v>
      </c>
      <c r="AJ431" s="4">
        <f t="shared" si="504"/>
        <v>-2.0078681452815408</v>
      </c>
      <c r="AK431" s="4">
        <f t="shared" si="505"/>
        <v>-0.66576680606703631</v>
      </c>
      <c r="AL431" s="4">
        <f t="shared" si="506"/>
        <v>-0.21135454160858314</v>
      </c>
      <c r="AM431" s="4">
        <f t="shared" si="507"/>
        <v>0.21135454160858314</v>
      </c>
      <c r="AN431" s="4">
        <f t="shared" si="508"/>
        <v>-1.3368174756742883</v>
      </c>
      <c r="AO431" s="4">
        <f t="shared" si="509"/>
        <v>-1.0039340726407704</v>
      </c>
      <c r="AP431" s="4">
        <f t="shared" si="510"/>
        <v>-0.33288340303351815</v>
      </c>
      <c r="AQ431" s="4">
        <f t="shared" si="511"/>
        <v>-0.10567727080429157</v>
      </c>
      <c r="AR431" s="4">
        <f t="shared" si="512"/>
        <v>0.10567727080429157</v>
      </c>
      <c r="AS431" s="4">
        <f t="shared" si="513"/>
        <v>-0.92854741443009559</v>
      </c>
      <c r="AT431" s="4">
        <f t="shared" si="514"/>
        <v>-0.78736133555987076</v>
      </c>
      <c r="AU431" s="4">
        <f t="shared" si="515"/>
        <v>-0.32134556248350771</v>
      </c>
      <c r="AV431" s="4">
        <f t="shared" si="516"/>
        <v>-0.10528649573593969</v>
      </c>
      <c r="AW431" s="4">
        <f t="shared" si="517"/>
        <v>0.10528649573593969</v>
      </c>
      <c r="AX431" s="4">
        <f t="shared" si="518"/>
        <v>-167.13853459741722</v>
      </c>
      <c r="AY431" s="4">
        <f t="shared" si="519"/>
        <v>-141.72504040077672</v>
      </c>
      <c r="AZ431" s="4">
        <f t="shared" si="520"/>
        <v>-57.84220124703139</v>
      </c>
      <c r="BA431" s="4">
        <f t="shared" si="521"/>
        <v>-18.951569232469147</v>
      </c>
      <c r="BB431" s="4">
        <f t="shared" si="522"/>
        <v>18.951569232469147</v>
      </c>
      <c r="BC431" s="4">
        <f t="shared" si="523"/>
        <v>-0.58429561200923774</v>
      </c>
      <c r="BD431" s="4">
        <f t="shared" si="524"/>
        <v>-0.5135135135135136</v>
      </c>
      <c r="BE431" s="4">
        <f t="shared" si="525"/>
        <v>-0.14549653579676661</v>
      </c>
      <c r="BF431" s="4">
        <f t="shared" si="526"/>
        <v>-9.9999999999999978E-2</v>
      </c>
      <c r="BG431" s="4">
        <f t="shared" si="527"/>
        <v>0.11111111111111109</v>
      </c>
      <c r="BH431" s="4">
        <f t="shared" si="528"/>
        <v>1.3918275624737526</v>
      </c>
      <c r="BI431" s="4">
        <f t="shared" si="529"/>
        <v>3.4626919066872879</v>
      </c>
      <c r="BJ431" s="4">
        <f t="shared" si="530"/>
        <v>0.40194958141837572</v>
      </c>
      <c r="BK431" s="4">
        <f t="shared" si="531"/>
        <v>0.14945022960600346</v>
      </c>
      <c r="BL431" s="4">
        <f t="shared" si="532"/>
        <v>2.0078681452815403</v>
      </c>
      <c r="BM431" s="4">
        <f t="shared" si="533"/>
        <v>7.4432292756478668E-2</v>
      </c>
      <c r="BN431" s="3">
        <f t="shared" si="534"/>
        <v>0</v>
      </c>
      <c r="BO431" s="3">
        <v>100</v>
      </c>
      <c r="BP431" s="3">
        <f t="shared" si="535"/>
        <v>-1</v>
      </c>
      <c r="BQ431" s="3">
        <f t="shared" si="562"/>
        <v>-100</v>
      </c>
      <c r="BR431" s="3">
        <f t="shared" si="537"/>
        <v>0</v>
      </c>
      <c r="BS431" s="3">
        <f t="shared" si="538"/>
        <v>-1</v>
      </c>
      <c r="BT431" s="3">
        <f t="shared" si="563"/>
        <v>-100</v>
      </c>
      <c r="BU431" s="3">
        <f t="shared" si="539"/>
        <v>1</v>
      </c>
      <c r="BV431" s="3">
        <f t="shared" si="540"/>
        <v>2.7</v>
      </c>
      <c r="BW431" s="3">
        <f t="shared" si="564"/>
        <v>270</v>
      </c>
      <c r="BX431" s="3">
        <f t="shared" si="541"/>
        <v>1</v>
      </c>
      <c r="BY431" s="3">
        <f t="shared" si="542"/>
        <v>0.8</v>
      </c>
      <c r="BZ431" s="3">
        <f t="shared" si="553"/>
        <v>80</v>
      </c>
      <c r="CA431" s="3">
        <f t="shared" si="543"/>
        <v>0</v>
      </c>
      <c r="CB431" s="3">
        <f t="shared" si="544"/>
        <v>-1</v>
      </c>
      <c r="CC431" s="3">
        <f t="shared" si="545"/>
        <v>-100</v>
      </c>
      <c r="CD431" s="3">
        <f t="shared" si="546"/>
        <v>1</v>
      </c>
      <c r="CE431" s="3">
        <f t="shared" si="547"/>
        <v>1</v>
      </c>
      <c r="CF431" s="3">
        <f t="shared" si="554"/>
        <v>2</v>
      </c>
      <c r="CG431" s="16" t="str">
        <f t="shared" si="555"/>
        <v>BackCasa</v>
      </c>
      <c r="CI431" s="12">
        <f t="shared" si="556"/>
        <v>1</v>
      </c>
      <c r="CJ431" s="12">
        <f t="shared" si="557"/>
        <v>0</v>
      </c>
      <c r="CK431" s="12">
        <f t="shared" si="558"/>
        <v>1</v>
      </c>
      <c r="CL431" s="12" t="str">
        <f t="shared" si="559"/>
        <v/>
      </c>
      <c r="CM431" s="12">
        <f t="shared" si="548"/>
        <v>1</v>
      </c>
      <c r="CN431" s="12">
        <f t="shared" si="549"/>
        <v>1</v>
      </c>
      <c r="CO431" s="12">
        <f t="shared" si="560"/>
        <v>2</v>
      </c>
      <c r="CP431" s="12" t="str">
        <f t="shared" si="561"/>
        <v>Under2.5</v>
      </c>
    </row>
    <row r="432" spans="1:94" x14ac:dyDescent="0.25">
      <c r="A432" t="s">
        <v>127</v>
      </c>
      <c r="B432" t="s">
        <v>283</v>
      </c>
      <c r="C432" t="s">
        <v>139</v>
      </c>
      <c r="D432" t="s">
        <v>130</v>
      </c>
      <c r="E432" t="s">
        <v>12</v>
      </c>
      <c r="F432" s="3">
        <v>2</v>
      </c>
      <c r="G432" s="3">
        <v>2</v>
      </c>
      <c r="H432" s="3" t="str">
        <f t="shared" si="550"/>
        <v>D</v>
      </c>
      <c r="I432" s="3">
        <v>1.75</v>
      </c>
      <c r="J432" s="3">
        <v>3.5</v>
      </c>
      <c r="K432" s="3">
        <v>5</v>
      </c>
      <c r="L432" s="3">
        <v>2.0499999999999998</v>
      </c>
      <c r="M432" s="3">
        <v>1.85</v>
      </c>
      <c r="N432" s="3">
        <f t="shared" si="482"/>
        <v>4</v>
      </c>
      <c r="O432" s="3">
        <f t="shared" si="483"/>
        <v>5.7142857142857162E-2</v>
      </c>
      <c r="P432" s="3">
        <f t="shared" si="484"/>
        <v>2.8345418589320992E-2</v>
      </c>
      <c r="Q432" s="3">
        <f t="shared" si="485"/>
        <v>1.85</v>
      </c>
      <c r="R432" s="3">
        <f t="shared" si="486"/>
        <v>3.7</v>
      </c>
      <c r="S432" s="3">
        <f t="shared" si="487"/>
        <v>5.2857142857142856</v>
      </c>
      <c r="T432" s="3">
        <f t="shared" si="488"/>
        <v>2.1671428571428568</v>
      </c>
      <c r="U432" s="3">
        <f t="shared" si="489"/>
        <v>1.9557142857142857</v>
      </c>
      <c r="V432" s="4">
        <f t="shared" si="490"/>
        <v>0.5714285714285714</v>
      </c>
      <c r="W432" s="4">
        <f t="shared" si="491"/>
        <v>0.2857142857142857</v>
      </c>
      <c r="X432" s="4">
        <f t="shared" si="492"/>
        <v>0.2</v>
      </c>
      <c r="Y432" s="4">
        <f t="shared" si="493"/>
        <v>0.48780487804878053</v>
      </c>
      <c r="Z432" s="4">
        <f t="shared" si="494"/>
        <v>0.54054054054054046</v>
      </c>
      <c r="AA432" s="4">
        <f t="shared" si="495"/>
        <v>0.5</v>
      </c>
      <c r="AB432" s="4">
        <f t="shared" si="496"/>
        <v>0.35</v>
      </c>
      <c r="AC432" s="4">
        <f t="shared" si="497"/>
        <v>2</v>
      </c>
      <c r="AD432" s="4">
        <f t="shared" si="498"/>
        <v>0.7</v>
      </c>
      <c r="AE432" s="4">
        <f t="shared" si="499"/>
        <v>2.8571428571428572</v>
      </c>
      <c r="AF432" s="4">
        <f t="shared" si="500"/>
        <v>1.4285714285714286</v>
      </c>
      <c r="AG432" s="4">
        <f t="shared" si="501"/>
        <v>1.1081081081081079</v>
      </c>
      <c r="AH432" s="4">
        <f t="shared" si="502"/>
        <v>0.90243902439024404</v>
      </c>
      <c r="AI432" s="4">
        <f t="shared" si="503"/>
        <v>-3.4357142857142855</v>
      </c>
      <c r="AJ432" s="4">
        <f t="shared" si="504"/>
        <v>-1.85</v>
      </c>
      <c r="AK432" s="4">
        <f t="shared" si="505"/>
        <v>-1.5857142857142854</v>
      </c>
      <c r="AL432" s="4">
        <f t="shared" si="506"/>
        <v>0.21142857142857108</v>
      </c>
      <c r="AM432" s="4">
        <f t="shared" si="507"/>
        <v>-0.21142857142857108</v>
      </c>
      <c r="AN432" s="4">
        <f t="shared" si="508"/>
        <v>-1.7178571428571427</v>
      </c>
      <c r="AO432" s="4">
        <f t="shared" si="509"/>
        <v>-0.92500000000000004</v>
      </c>
      <c r="AP432" s="4">
        <f t="shared" si="510"/>
        <v>-0.7928571428571427</v>
      </c>
      <c r="AQ432" s="4">
        <f t="shared" si="511"/>
        <v>0.10571428571428554</v>
      </c>
      <c r="AR432" s="4">
        <f t="shared" si="512"/>
        <v>-0.10571428571428554</v>
      </c>
      <c r="AS432" s="4">
        <f t="shared" si="513"/>
        <v>-1.0436272066261101</v>
      </c>
      <c r="AT432" s="4">
        <f t="shared" si="514"/>
        <v>-0.74645682030040905</v>
      </c>
      <c r="AU432" s="4">
        <f t="shared" si="515"/>
        <v>-0.67037034068244261</v>
      </c>
      <c r="AV432" s="4">
        <f t="shared" si="516"/>
        <v>0.10532310169884446</v>
      </c>
      <c r="AW432" s="4">
        <f t="shared" si="517"/>
        <v>-0.10532310169884446</v>
      </c>
      <c r="AX432" s="4">
        <f t="shared" si="518"/>
        <v>-187.85289719269983</v>
      </c>
      <c r="AY432" s="4">
        <f t="shared" si="519"/>
        <v>-134.36222765407362</v>
      </c>
      <c r="AZ432" s="4">
        <f t="shared" si="520"/>
        <v>-120.66666132283966</v>
      </c>
      <c r="BA432" s="4">
        <f t="shared" si="521"/>
        <v>18.958158305792001</v>
      </c>
      <c r="BB432" s="4">
        <f t="shared" si="522"/>
        <v>-18.958158305792001</v>
      </c>
      <c r="BC432" s="4">
        <f t="shared" si="523"/>
        <v>-0.65</v>
      </c>
      <c r="BD432" s="4">
        <f t="shared" si="524"/>
        <v>-0.5</v>
      </c>
      <c r="BE432" s="4">
        <f t="shared" si="525"/>
        <v>-0.29999999999999993</v>
      </c>
      <c r="BF432" s="4">
        <f t="shared" si="526"/>
        <v>0.10810810810810793</v>
      </c>
      <c r="BG432" s="4">
        <f t="shared" si="527"/>
        <v>-9.7560975609755948E-2</v>
      </c>
      <c r="BH432" s="4">
        <f t="shared" si="528"/>
        <v>1.7195504474997523</v>
      </c>
      <c r="BI432" s="4">
        <f t="shared" si="529"/>
        <v>3.611904761904762</v>
      </c>
      <c r="BJ432" s="4">
        <f t="shared" si="530"/>
        <v>0.47607856819373495</v>
      </c>
      <c r="BK432" s="4">
        <f t="shared" si="531"/>
        <v>0.14950257659372693</v>
      </c>
      <c r="BL432" s="4">
        <f t="shared" si="532"/>
        <v>2.0614285714285714</v>
      </c>
      <c r="BM432" s="4">
        <f t="shared" si="533"/>
        <v>7.2523772429389358E-2</v>
      </c>
      <c r="BN432" s="3">
        <f t="shared" si="534"/>
        <v>0</v>
      </c>
      <c r="BO432" s="3">
        <v>100</v>
      </c>
      <c r="BP432" s="3">
        <f t="shared" si="535"/>
        <v>-1</v>
      </c>
      <c r="BQ432" s="3">
        <f t="shared" si="562"/>
        <v>-100</v>
      </c>
      <c r="BR432" s="3">
        <f t="shared" si="537"/>
        <v>0</v>
      </c>
      <c r="BS432" s="3">
        <f t="shared" si="538"/>
        <v>-1</v>
      </c>
      <c r="BT432" s="3">
        <f t="shared" si="563"/>
        <v>-100</v>
      </c>
      <c r="BU432" s="3">
        <f t="shared" si="539"/>
        <v>1</v>
      </c>
      <c r="BV432" s="3">
        <f t="shared" si="540"/>
        <v>2.5</v>
      </c>
      <c r="BW432" s="3">
        <f t="shared" si="564"/>
        <v>250</v>
      </c>
      <c r="BX432" s="3">
        <f t="shared" si="541"/>
        <v>1</v>
      </c>
      <c r="BY432" s="3">
        <f t="shared" si="542"/>
        <v>1.0499999999999998</v>
      </c>
      <c r="BZ432" s="3">
        <f t="shared" si="553"/>
        <v>104.99999999999999</v>
      </c>
      <c r="CA432" s="3">
        <f t="shared" si="543"/>
        <v>0</v>
      </c>
      <c r="CB432" s="3">
        <f t="shared" si="544"/>
        <v>-1</v>
      </c>
      <c r="CC432" s="3">
        <f t="shared" si="545"/>
        <v>-100</v>
      </c>
      <c r="CD432" s="3">
        <f t="shared" si="546"/>
        <v>1</v>
      </c>
      <c r="CE432" s="3">
        <f t="shared" si="547"/>
        <v>1</v>
      </c>
      <c r="CF432" s="3">
        <f t="shared" si="554"/>
        <v>2</v>
      </c>
      <c r="CG432" s="16" t="str">
        <f t="shared" si="555"/>
        <v>BackCasa</v>
      </c>
      <c r="CI432" s="12">
        <f t="shared" si="556"/>
        <v>1</v>
      </c>
      <c r="CJ432" s="12">
        <f t="shared" si="557"/>
        <v>0</v>
      </c>
      <c r="CK432" s="12">
        <f t="shared" si="558"/>
        <v>1</v>
      </c>
      <c r="CL432" s="12" t="str">
        <f t="shared" si="559"/>
        <v/>
      </c>
      <c r="CM432" s="12">
        <f t="shared" si="548"/>
        <v>1</v>
      </c>
      <c r="CN432" s="12">
        <f t="shared" si="549"/>
        <v>1</v>
      </c>
      <c r="CO432" s="12">
        <f t="shared" si="560"/>
        <v>2</v>
      </c>
      <c r="CP432" s="12" t="str">
        <f t="shared" si="561"/>
        <v>Under2.5</v>
      </c>
    </row>
    <row r="433" spans="1:94" x14ac:dyDescent="0.25">
      <c r="A433" t="s">
        <v>127</v>
      </c>
      <c r="B433" t="s">
        <v>284</v>
      </c>
      <c r="C433" t="s">
        <v>132</v>
      </c>
      <c r="D433" t="s">
        <v>20</v>
      </c>
      <c r="E433" t="s">
        <v>130</v>
      </c>
      <c r="F433" s="3">
        <v>1</v>
      </c>
      <c r="G433" s="3">
        <v>1</v>
      </c>
      <c r="H433" s="3" t="str">
        <f t="shared" si="550"/>
        <v>D</v>
      </c>
      <c r="I433" s="3">
        <v>4.75</v>
      </c>
      <c r="J433" s="3">
        <v>4.0999999999999996</v>
      </c>
      <c r="K433" s="3">
        <v>1.67</v>
      </c>
      <c r="L433" s="3">
        <v>1.57</v>
      </c>
      <c r="M433" s="3">
        <v>2.38</v>
      </c>
      <c r="N433" s="3">
        <f t="shared" si="482"/>
        <v>2</v>
      </c>
      <c r="O433" s="3">
        <f t="shared" si="483"/>
        <v>5.3231150023444807E-2</v>
      </c>
      <c r="P433" s="3">
        <f t="shared" si="484"/>
        <v>5.7110742386126456E-2</v>
      </c>
      <c r="Q433" s="3">
        <f t="shared" si="485"/>
        <v>5.0028479626113631</v>
      </c>
      <c r="R433" s="3">
        <f t="shared" si="486"/>
        <v>4.3182477150961232</v>
      </c>
      <c r="S433" s="3">
        <f t="shared" si="487"/>
        <v>1.7588960205391528</v>
      </c>
      <c r="T433" s="3">
        <f t="shared" si="488"/>
        <v>1.6535729055368085</v>
      </c>
      <c r="U433" s="3">
        <f t="shared" si="489"/>
        <v>2.5066901370557986</v>
      </c>
      <c r="V433" s="4">
        <f t="shared" si="490"/>
        <v>0.21052631578947367</v>
      </c>
      <c r="W433" s="4">
        <f t="shared" si="491"/>
        <v>0.24390243902439027</v>
      </c>
      <c r="X433" s="4">
        <f t="shared" si="492"/>
        <v>0.5988023952095809</v>
      </c>
      <c r="Y433" s="4">
        <f t="shared" si="493"/>
        <v>0.63694267515923564</v>
      </c>
      <c r="Z433" s="4">
        <f t="shared" si="494"/>
        <v>0.42016806722689076</v>
      </c>
      <c r="AA433" s="4">
        <f t="shared" si="495"/>
        <v>1.1585365853658538</v>
      </c>
      <c r="AB433" s="4">
        <f t="shared" si="496"/>
        <v>2.8443113772455093</v>
      </c>
      <c r="AC433" s="4">
        <f t="shared" si="497"/>
        <v>0.86315789473684201</v>
      </c>
      <c r="AD433" s="4">
        <f t="shared" si="498"/>
        <v>2.4550898203592815</v>
      </c>
      <c r="AE433" s="4">
        <f t="shared" si="499"/>
        <v>0.35157894736842105</v>
      </c>
      <c r="AF433" s="4">
        <f t="shared" si="500"/>
        <v>0.40731707317073174</v>
      </c>
      <c r="AG433" s="4">
        <f t="shared" si="501"/>
        <v>0.65966386554621859</v>
      </c>
      <c r="AH433" s="4">
        <f t="shared" si="502"/>
        <v>1.5159235668789808</v>
      </c>
      <c r="AI433" s="4">
        <f t="shared" si="503"/>
        <v>3.2439519420722105</v>
      </c>
      <c r="AJ433" s="4">
        <f t="shared" si="504"/>
        <v>0.68460024751523996</v>
      </c>
      <c r="AK433" s="4">
        <f t="shared" si="505"/>
        <v>2.5593516945569705</v>
      </c>
      <c r="AL433" s="4">
        <f t="shared" si="506"/>
        <v>-0.8531172315189901</v>
      </c>
      <c r="AM433" s="4">
        <f t="shared" si="507"/>
        <v>0.8531172315189901</v>
      </c>
      <c r="AN433" s="4">
        <f t="shared" si="508"/>
        <v>1.6219759710361052</v>
      </c>
      <c r="AO433" s="4">
        <f t="shared" si="509"/>
        <v>0.34230012375761998</v>
      </c>
      <c r="AP433" s="4">
        <f t="shared" si="510"/>
        <v>1.2796758472784853</v>
      </c>
      <c r="AQ433" s="4">
        <f t="shared" si="511"/>
        <v>-0.42655861575949505</v>
      </c>
      <c r="AR433" s="4">
        <f t="shared" si="512"/>
        <v>0.42655861575949505</v>
      </c>
      <c r="AS433" s="4">
        <f t="shared" si="513"/>
        <v>1.0183095872026884</v>
      </c>
      <c r="AT433" s="4">
        <f t="shared" si="514"/>
        <v>0.32979884134011167</v>
      </c>
      <c r="AU433" s="4">
        <f t="shared" si="515"/>
        <v>0.90747045518331382</v>
      </c>
      <c r="AV433" s="4">
        <f t="shared" si="516"/>
        <v>-0.40319006796387125</v>
      </c>
      <c r="AW433" s="4">
        <f t="shared" si="517"/>
        <v>0.40319006796387125</v>
      </c>
      <c r="AX433" s="4">
        <f t="shared" si="518"/>
        <v>183.29572569648391</v>
      </c>
      <c r="AY433" s="4">
        <f t="shared" si="519"/>
        <v>59.363791441220108</v>
      </c>
      <c r="AZ433" s="4">
        <f t="shared" si="520"/>
        <v>163.34468193299648</v>
      </c>
      <c r="BA433" s="4">
        <f t="shared" si="521"/>
        <v>-72.574212233496823</v>
      </c>
      <c r="BB433" s="4">
        <f t="shared" si="522"/>
        <v>72.574212233496823</v>
      </c>
      <c r="BC433" s="4">
        <f t="shared" si="523"/>
        <v>1.8443113772455093</v>
      </c>
      <c r="BD433" s="4">
        <f t="shared" si="524"/>
        <v>0.15853658536585388</v>
      </c>
      <c r="BE433" s="4">
        <f t="shared" si="525"/>
        <v>1.4550898203592812</v>
      </c>
      <c r="BF433" s="4">
        <f t="shared" si="526"/>
        <v>-0.34033613445378147</v>
      </c>
      <c r="BG433" s="4">
        <f t="shared" si="527"/>
        <v>0.51592356687898078</v>
      </c>
      <c r="BH433" s="4">
        <f t="shared" si="528"/>
        <v>1.7098821985643553</v>
      </c>
      <c r="BI433" s="4">
        <f t="shared" si="529"/>
        <v>3.6933305660822131</v>
      </c>
      <c r="BJ433" s="4">
        <f t="shared" si="530"/>
        <v>0.46296484107517971</v>
      </c>
      <c r="BK433" s="4">
        <f t="shared" si="531"/>
        <v>0.60324497955417034</v>
      </c>
      <c r="BL433" s="4">
        <f t="shared" si="532"/>
        <v>2.0801315212963036</v>
      </c>
      <c r="BM433" s="4">
        <f t="shared" si="533"/>
        <v>0.29000328747397569</v>
      </c>
      <c r="BN433" s="3">
        <f t="shared" ref="BN433:BN496" si="565">IF(H433="H",1,0)</f>
        <v>0</v>
      </c>
      <c r="BO433" s="3">
        <v>100</v>
      </c>
      <c r="BP433" s="3">
        <f t="shared" ref="BP433:BP496" si="566">IF(H433="H",I433-1,-1)</f>
        <v>-1</v>
      </c>
      <c r="BQ433" s="3">
        <f t="shared" ref="BQ433:BQ496" si="567">BP433*100</f>
        <v>-100</v>
      </c>
      <c r="BR433" s="3">
        <f t="shared" ref="BR433:BR496" si="568">IF(H433="A",1,0)</f>
        <v>0</v>
      </c>
      <c r="BS433" s="3">
        <f t="shared" ref="BS433:BS496" si="569">IF(H433="A",K433-1,-1)</f>
        <v>-1</v>
      </c>
      <c r="BT433" s="3">
        <f t="shared" ref="BT433:BT496" si="570">BS433*100</f>
        <v>-100</v>
      </c>
      <c r="BU433" s="3">
        <f t="shared" ref="BU433:BU496" si="571">IF(H433="D",1,0)</f>
        <v>1</v>
      </c>
      <c r="BV433" s="3">
        <f t="shared" ref="BV433:BV496" si="572">IF(H433="D",J433-1,-1)</f>
        <v>3.0999999999999996</v>
      </c>
      <c r="BW433" s="3">
        <f t="shared" ref="BW433:BW496" si="573">BV433*100</f>
        <v>309.99999999999994</v>
      </c>
      <c r="BX433" s="3">
        <f t="shared" ref="BX433:BX496" si="574">IF(N433&gt;2,1,0)</f>
        <v>0</v>
      </c>
      <c r="BY433" s="3">
        <f t="shared" ref="BY433:BY496" si="575">IF(N433&gt;2,L433-1,-1)</f>
        <v>-1</v>
      </c>
      <c r="BZ433" s="3">
        <f t="shared" ref="BZ433:BZ496" si="576">BY433*100</f>
        <v>-100</v>
      </c>
      <c r="CA433" s="3">
        <f t="shared" ref="CA433:CA496" si="577">IF(N433&lt;3,1,0)</f>
        <v>1</v>
      </c>
      <c r="CB433" s="3">
        <f t="shared" ref="CB433:CB496" si="578">IF(N433&lt;3,M433-1,-1)</f>
        <v>1.38</v>
      </c>
      <c r="CC433" s="3">
        <f t="shared" ref="CC433:CC496" si="579">CB433*100</f>
        <v>138</v>
      </c>
      <c r="CD433" s="3">
        <f t="shared" si="546"/>
        <v>1</v>
      </c>
      <c r="CE433" s="3">
        <f t="shared" si="547"/>
        <v>0</v>
      </c>
      <c r="CF433" s="3">
        <f t="shared" si="554"/>
        <v>1</v>
      </c>
      <c r="CG433" s="16" t="str">
        <f t="shared" si="555"/>
        <v/>
      </c>
      <c r="CI433" s="12">
        <f t="shared" si="556"/>
        <v>1</v>
      </c>
      <c r="CJ433" s="12">
        <f t="shared" si="557"/>
        <v>1</v>
      </c>
      <c r="CK433" s="12">
        <f t="shared" si="558"/>
        <v>2</v>
      </c>
      <c r="CL433" s="12" t="str">
        <f t="shared" si="559"/>
        <v>Over2.5</v>
      </c>
      <c r="CM433" s="12">
        <f t="shared" si="548"/>
        <v>1</v>
      </c>
      <c r="CN433" s="12">
        <f t="shared" si="549"/>
        <v>0</v>
      </c>
      <c r="CO433" s="12">
        <f t="shared" si="560"/>
        <v>1</v>
      </c>
      <c r="CP433" s="12" t="str">
        <f t="shared" si="561"/>
        <v/>
      </c>
    </row>
    <row r="434" spans="1:94" x14ac:dyDescent="0.25">
      <c r="A434" t="s">
        <v>127</v>
      </c>
      <c r="B434" t="s">
        <v>284</v>
      </c>
      <c r="C434" t="s">
        <v>134</v>
      </c>
      <c r="D434" t="s">
        <v>12</v>
      </c>
      <c r="E434" t="s">
        <v>27</v>
      </c>
      <c r="F434" s="3">
        <v>4</v>
      </c>
      <c r="G434" s="3">
        <v>2</v>
      </c>
      <c r="H434" s="3" t="str">
        <f t="shared" si="550"/>
        <v>H</v>
      </c>
      <c r="I434" s="3">
        <v>1.2</v>
      </c>
      <c r="J434" s="3">
        <v>7.5</v>
      </c>
      <c r="K434" s="3">
        <v>13</v>
      </c>
      <c r="L434" s="3">
        <v>1.57</v>
      </c>
      <c r="M434" s="3">
        <v>2.38</v>
      </c>
      <c r="N434" s="3">
        <f t="shared" si="482"/>
        <v>6</v>
      </c>
      <c r="O434" s="3">
        <f t="shared" si="483"/>
        <v>4.3589743589743657E-2</v>
      </c>
      <c r="P434" s="3">
        <f t="shared" si="484"/>
        <v>5.7110742386126456E-2</v>
      </c>
      <c r="Q434" s="3">
        <f t="shared" si="485"/>
        <v>1.2523076923076923</v>
      </c>
      <c r="R434" s="3">
        <f t="shared" si="486"/>
        <v>7.8269230769230775</v>
      </c>
      <c r="S434" s="3">
        <f t="shared" si="487"/>
        <v>13.566666666666668</v>
      </c>
      <c r="T434" s="3">
        <f t="shared" si="488"/>
        <v>1.6384358974358977</v>
      </c>
      <c r="U434" s="3">
        <f t="shared" si="489"/>
        <v>2.48374358974359</v>
      </c>
      <c r="V434" s="4">
        <f t="shared" si="490"/>
        <v>0.83333333333333337</v>
      </c>
      <c r="W434" s="4">
        <f t="shared" si="491"/>
        <v>0.13333333333333333</v>
      </c>
      <c r="X434" s="4">
        <f t="shared" si="492"/>
        <v>7.6923076923076927E-2</v>
      </c>
      <c r="Y434" s="4">
        <f t="shared" si="493"/>
        <v>0.63694267515923564</v>
      </c>
      <c r="Z434" s="4">
        <f t="shared" si="494"/>
        <v>0.42016806722689076</v>
      </c>
      <c r="AA434" s="4">
        <f t="shared" si="495"/>
        <v>0.16</v>
      </c>
      <c r="AB434" s="4">
        <f t="shared" si="496"/>
        <v>9.2307692307692299E-2</v>
      </c>
      <c r="AC434" s="4">
        <f t="shared" si="497"/>
        <v>6.25</v>
      </c>
      <c r="AD434" s="4">
        <f t="shared" si="498"/>
        <v>0.57692307692307687</v>
      </c>
      <c r="AE434" s="4">
        <f t="shared" si="499"/>
        <v>10.833333333333334</v>
      </c>
      <c r="AF434" s="4">
        <f t="shared" si="500"/>
        <v>1.7333333333333334</v>
      </c>
      <c r="AG434" s="4">
        <f t="shared" si="501"/>
        <v>0.65966386554621859</v>
      </c>
      <c r="AH434" s="4">
        <f t="shared" si="502"/>
        <v>1.5159235668789808</v>
      </c>
      <c r="AI434" s="4">
        <f t="shared" si="503"/>
        <v>-12.314358974358976</v>
      </c>
      <c r="AJ434" s="4">
        <f t="shared" si="504"/>
        <v>-6.5746153846153854</v>
      </c>
      <c r="AK434" s="4">
        <f t="shared" si="505"/>
        <v>-5.7397435897435907</v>
      </c>
      <c r="AL434" s="4">
        <f t="shared" si="506"/>
        <v>-0.84530769230769232</v>
      </c>
      <c r="AM434" s="4">
        <f t="shared" si="507"/>
        <v>0.84530769230769232</v>
      </c>
      <c r="AN434" s="4">
        <f t="shared" si="508"/>
        <v>-6.157179487179488</v>
      </c>
      <c r="AO434" s="4">
        <f t="shared" si="509"/>
        <v>-3.2873076923076927</v>
      </c>
      <c r="AP434" s="4">
        <f t="shared" si="510"/>
        <v>-2.8698717948717953</v>
      </c>
      <c r="AQ434" s="4">
        <f t="shared" si="511"/>
        <v>-0.42265384615384616</v>
      </c>
      <c r="AR434" s="4">
        <f t="shared" si="512"/>
        <v>0.42265384615384616</v>
      </c>
      <c r="AS434" s="4">
        <f t="shared" si="513"/>
        <v>-1.4097901333549183</v>
      </c>
      <c r="AT434" s="4">
        <f t="shared" si="514"/>
        <v>-1.275490510904564</v>
      </c>
      <c r="AU434" s="4">
        <f t="shared" si="515"/>
        <v>-1.2355051418029277</v>
      </c>
      <c r="AV434" s="4">
        <f t="shared" si="516"/>
        <v>-0.39988175689013777</v>
      </c>
      <c r="AW434" s="4">
        <f t="shared" si="517"/>
        <v>0.39988175689013777</v>
      </c>
      <c r="AX434" s="4">
        <f t="shared" si="518"/>
        <v>-253.76222400388531</v>
      </c>
      <c r="AY434" s="4">
        <f t="shared" si="519"/>
        <v>-229.5882919628215</v>
      </c>
      <c r="AZ434" s="4">
        <f t="shared" si="520"/>
        <v>-222.39092552452698</v>
      </c>
      <c r="BA434" s="4">
        <f t="shared" si="521"/>
        <v>-71.978716240224799</v>
      </c>
      <c r="BB434" s="4">
        <f t="shared" si="522"/>
        <v>71.978716240224799</v>
      </c>
      <c r="BC434" s="4">
        <f t="shared" si="523"/>
        <v>-0.90769230769230769</v>
      </c>
      <c r="BD434" s="4">
        <f t="shared" si="524"/>
        <v>-0.84000000000000008</v>
      </c>
      <c r="BE434" s="4">
        <f t="shared" si="525"/>
        <v>-0.42307692307692307</v>
      </c>
      <c r="BF434" s="4">
        <f t="shared" si="526"/>
        <v>-0.34033613445378147</v>
      </c>
      <c r="BG434" s="4">
        <f t="shared" si="527"/>
        <v>0.51592356687898078</v>
      </c>
      <c r="BH434" s="4">
        <f t="shared" si="528"/>
        <v>6.1618944716837349</v>
      </c>
      <c r="BI434" s="4">
        <f t="shared" si="529"/>
        <v>7.5486324786324799</v>
      </c>
      <c r="BJ434" s="4">
        <f t="shared" si="530"/>
        <v>0.81629281715938462</v>
      </c>
      <c r="BK434" s="4">
        <f t="shared" si="531"/>
        <v>0.59772280141991907</v>
      </c>
      <c r="BL434" s="4">
        <f t="shared" si="532"/>
        <v>2.061089743589744</v>
      </c>
      <c r="BM434" s="4">
        <f t="shared" si="533"/>
        <v>0.29000328747397552</v>
      </c>
      <c r="BN434" s="3">
        <f t="shared" si="565"/>
        <v>1</v>
      </c>
      <c r="BO434" s="3">
        <v>100</v>
      </c>
      <c r="BP434" s="3">
        <f t="shared" si="566"/>
        <v>0.19999999999999996</v>
      </c>
      <c r="BQ434" s="3">
        <f t="shared" si="567"/>
        <v>19.999999999999996</v>
      </c>
      <c r="BR434" s="3">
        <f t="shared" si="568"/>
        <v>0</v>
      </c>
      <c r="BS434" s="3">
        <f t="shared" si="569"/>
        <v>-1</v>
      </c>
      <c r="BT434" s="3">
        <f t="shared" si="570"/>
        <v>-100</v>
      </c>
      <c r="BU434" s="3">
        <f t="shared" si="571"/>
        <v>0</v>
      </c>
      <c r="BV434" s="3">
        <f t="shared" si="572"/>
        <v>-1</v>
      </c>
      <c r="BW434" s="3">
        <f t="shared" si="573"/>
        <v>-100</v>
      </c>
      <c r="BX434" s="3">
        <f t="shared" si="574"/>
        <v>1</v>
      </c>
      <c r="BY434" s="3">
        <f t="shared" si="575"/>
        <v>0.57000000000000006</v>
      </c>
      <c r="BZ434" s="3">
        <f t="shared" si="576"/>
        <v>57.000000000000007</v>
      </c>
      <c r="CA434" s="3">
        <f t="shared" si="577"/>
        <v>0</v>
      </c>
      <c r="CB434" s="3">
        <f t="shared" si="578"/>
        <v>-1</v>
      </c>
      <c r="CC434" s="3">
        <f t="shared" si="579"/>
        <v>-100</v>
      </c>
      <c r="CD434" s="3">
        <f t="shared" si="546"/>
        <v>0</v>
      </c>
      <c r="CE434" s="3">
        <f t="shared" si="547"/>
        <v>1</v>
      </c>
      <c r="CF434" s="3">
        <f t="shared" si="554"/>
        <v>1</v>
      </c>
      <c r="CG434" s="16" t="str">
        <f t="shared" si="555"/>
        <v/>
      </c>
      <c r="CI434" s="12">
        <f t="shared" si="556"/>
        <v>1</v>
      </c>
      <c r="CJ434" s="12">
        <f t="shared" si="557"/>
        <v>0</v>
      </c>
      <c r="CK434" s="12">
        <f t="shared" si="558"/>
        <v>1</v>
      </c>
      <c r="CL434" s="12" t="str">
        <f t="shared" si="559"/>
        <v/>
      </c>
      <c r="CM434" s="12">
        <f t="shared" si="548"/>
        <v>1</v>
      </c>
      <c r="CN434" s="12">
        <f t="shared" si="549"/>
        <v>1</v>
      </c>
      <c r="CO434" s="12">
        <f t="shared" si="560"/>
        <v>2</v>
      </c>
      <c r="CP434" s="12" t="str">
        <f t="shared" si="561"/>
        <v>Under2.5</v>
      </c>
    </row>
    <row r="435" spans="1:94" x14ac:dyDescent="0.25">
      <c r="A435" t="s">
        <v>127</v>
      </c>
      <c r="B435" t="s">
        <v>284</v>
      </c>
      <c r="C435" t="s">
        <v>134</v>
      </c>
      <c r="D435" t="s">
        <v>22</v>
      </c>
      <c r="E435" t="s">
        <v>14</v>
      </c>
      <c r="F435" s="3">
        <v>1</v>
      </c>
      <c r="G435" s="3">
        <v>1</v>
      </c>
      <c r="H435" s="3" t="str">
        <f t="shared" si="550"/>
        <v>D</v>
      </c>
      <c r="I435" s="3">
        <v>2.2000000000000002</v>
      </c>
      <c r="J435" s="3">
        <v>3.5</v>
      </c>
      <c r="K435" s="3">
        <v>3.1</v>
      </c>
      <c r="L435" s="3">
        <v>1.62</v>
      </c>
      <c r="M435" s="3">
        <v>2.2999999999999998</v>
      </c>
      <c r="N435" s="3">
        <f t="shared" si="482"/>
        <v>2</v>
      </c>
      <c r="O435" s="3">
        <f t="shared" ref="O435:O498" si="580">((1/I435)+(1/J435)+(1/K435))-1</f>
        <v>6.2840385421030431E-2</v>
      </c>
      <c r="P435" s="3">
        <f t="shared" ref="P435:P498" si="581">((1/L435)+(1/M435-1))</f>
        <v>5.2066559312936134E-2</v>
      </c>
      <c r="Q435" s="3">
        <f t="shared" ref="Q435:Q498" si="582">I435*(1+O435)</f>
        <v>2.3382488479262671</v>
      </c>
      <c r="R435" s="3">
        <f t="shared" ref="R435:R498" si="583">J435*(1+O435)</f>
        <v>3.7199413489736064</v>
      </c>
      <c r="S435" s="3">
        <f t="shared" ref="S435:S498" si="584">K435*(1+O435)</f>
        <v>3.2948051948051944</v>
      </c>
      <c r="T435" s="3">
        <f t="shared" ref="T435:T498" si="585">L435*(1+O435)</f>
        <v>1.7218014243820694</v>
      </c>
      <c r="U435" s="3">
        <f t="shared" ref="U435:U498" si="586">M435*(1+O435)</f>
        <v>2.44453288646837</v>
      </c>
      <c r="V435" s="4">
        <f t="shared" ref="V435:V498" si="587">1/I435</f>
        <v>0.45454545454545453</v>
      </c>
      <c r="W435" s="4">
        <f t="shared" ref="W435:W498" si="588">1/J435</f>
        <v>0.2857142857142857</v>
      </c>
      <c r="X435" s="4">
        <f t="shared" ref="X435:X498" si="589">1/K435</f>
        <v>0.32258064516129031</v>
      </c>
      <c r="Y435" s="4">
        <f t="shared" ref="Y435:Y498" si="590">1/L435</f>
        <v>0.61728395061728392</v>
      </c>
      <c r="Z435" s="4">
        <f t="shared" ref="Z435:Z498" si="591">1/M435</f>
        <v>0.43478260869565222</v>
      </c>
      <c r="AA435" s="4">
        <f t="shared" ref="AA435:AA498" si="592">(I435/J435)</f>
        <v>0.62857142857142867</v>
      </c>
      <c r="AB435" s="4">
        <f t="shared" ref="AB435:AB498" si="593">(I435/K435)</f>
        <v>0.70967741935483875</v>
      </c>
      <c r="AC435" s="4">
        <f t="shared" ref="AC435:AC498" si="594">(J435/I435)</f>
        <v>1.5909090909090908</v>
      </c>
      <c r="AD435" s="4">
        <f t="shared" ref="AD435:AD498" si="595">(J435/K435)</f>
        <v>1.129032258064516</v>
      </c>
      <c r="AE435" s="4">
        <f t="shared" ref="AE435:AE498" si="596">(K435/I435)</f>
        <v>1.4090909090909089</v>
      </c>
      <c r="AF435" s="4">
        <f t="shared" ref="AF435:AF498" si="597">(K435/J435)</f>
        <v>0.88571428571428579</v>
      </c>
      <c r="AG435" s="4">
        <f t="shared" ref="AG435:AG498" si="598">(L435/M435)</f>
        <v>0.70434782608695667</v>
      </c>
      <c r="AH435" s="4">
        <f t="shared" ref="AH435:AH498" si="599">(M435/L435)</f>
        <v>1.419753086419753</v>
      </c>
      <c r="AI435" s="4">
        <f t="shared" ref="AI435:AI498" si="600">Q435-S435</f>
        <v>-0.95655634687892732</v>
      </c>
      <c r="AJ435" s="4">
        <f t="shared" ref="AJ435:AJ498" si="601">Q435-R435</f>
        <v>-1.3816925010473393</v>
      </c>
      <c r="AK435" s="4">
        <f t="shared" ref="AK435:AK498" si="602">R435-S435</f>
        <v>0.42513615416841199</v>
      </c>
      <c r="AL435" s="4">
        <f t="shared" ref="AL435:AL498" si="603">T435-U435</f>
        <v>-0.72273146208630057</v>
      </c>
      <c r="AM435" s="4">
        <f t="shared" ref="AM435:AM498" si="604">U435-T435</f>
        <v>0.72273146208630057</v>
      </c>
      <c r="AN435" s="4">
        <f t="shared" ref="AN435:AN498" si="605">(Q435-S435)/2</f>
        <v>-0.47827817343946366</v>
      </c>
      <c r="AO435" s="4">
        <f t="shared" ref="AO435:AO498" si="606">(Q435-R435)/2</f>
        <v>-0.69084625052366966</v>
      </c>
      <c r="AP435" s="4">
        <f t="shared" ref="AP435:AP498" si="607">(R435-S435)/2</f>
        <v>0.212568077084206</v>
      </c>
      <c r="AQ435" s="4">
        <f t="shared" ref="AQ435:AQ498" si="608">(T435-U435)/2</f>
        <v>-0.36136573104315028</v>
      </c>
      <c r="AR435" s="4">
        <f t="shared" ref="AR435:AR498" si="609">(U435-T435)/2</f>
        <v>0.36136573104315028</v>
      </c>
      <c r="AS435" s="4">
        <f t="shared" ref="AS435:AS498" si="610">ATAN(AN435)</f>
        <v>-0.44611963154005557</v>
      </c>
      <c r="AT435" s="4">
        <f t="shared" ref="AT435:AT498" si="611">ATAN(AO435)</f>
        <v>-0.60455605311597893</v>
      </c>
      <c r="AU435" s="4">
        <f t="shared" ref="AU435:AU498" si="612">ATAN(AP435)</f>
        <v>0.20945052784776949</v>
      </c>
      <c r="AV435" s="4">
        <f t="shared" ref="AV435:AV498" si="613">ATAN(AQ435)</f>
        <v>-0.34676409350395382</v>
      </c>
      <c r="AW435" s="4">
        <f t="shared" ref="AW435:AW498" si="614">ATAN(AR435)</f>
        <v>0.34676409350395382</v>
      </c>
      <c r="AX435" s="4">
        <f t="shared" ref="AX435:AX498" si="615">DEGREES(AS435)*PI()</f>
        <v>-80.301533677210003</v>
      </c>
      <c r="AY435" s="4">
        <f t="shared" ref="AY435:AY498" si="616">DEGREES(AT435)*PI()</f>
        <v>-108.8200895608762</v>
      </c>
      <c r="AZ435" s="4">
        <f t="shared" ref="AZ435:AZ498" si="617">DEGREES(AU435)*PI()</f>
        <v>37.701095012598508</v>
      </c>
      <c r="BA435" s="4">
        <f t="shared" ref="BA435:BA498" si="618">DEGREES(AV435)*PI()</f>
        <v>-62.417536830711683</v>
      </c>
      <c r="BB435" s="4">
        <f t="shared" ref="BB435:BB498" si="619">DEGREES(AW435)*PI()</f>
        <v>62.417536830711683</v>
      </c>
      <c r="BC435" s="4">
        <f t="shared" ref="BC435:BC498" si="620">(Q435-S435)/S435</f>
        <v>-0.29032258064516125</v>
      </c>
      <c r="BD435" s="4">
        <f t="shared" ref="BD435:BD498" si="621">(Q435-R435)/R435</f>
        <v>-0.37142857142857139</v>
      </c>
      <c r="BE435" s="4">
        <f t="shared" ref="BE435:BE498" si="622">(R435-S435)/S435</f>
        <v>0.12903225806451607</v>
      </c>
      <c r="BF435" s="4">
        <f t="shared" ref="BF435:BF498" si="623">(T435-U435)/U435</f>
        <v>-0.29565217391304344</v>
      </c>
      <c r="BG435" s="4">
        <f t="shared" ref="BG435:BG498" si="624">(U435-T435)/T435</f>
        <v>0.41975308641975301</v>
      </c>
      <c r="BH435" s="4">
        <f t="shared" ref="BH435:BH498" si="625">_xlfn.STDEV.S(Q435:S435)</f>
        <v>0.70767400237043132</v>
      </c>
      <c r="BI435" s="4">
        <f t="shared" ref="BI435:BI498" si="626">AVERAGE(Q435:S435)</f>
        <v>3.1176651305683563</v>
      </c>
      <c r="BJ435" s="4">
        <f t="shared" ref="BJ435:BJ498" si="627">BH435/BI435</f>
        <v>0.22698845858452443</v>
      </c>
      <c r="BK435" s="4">
        <f t="shared" ref="BK435:BK498" si="628">_xlfn.STDEV.S(T435:U435)</f>
        <v>0.51104831781809035</v>
      </c>
      <c r="BL435" s="4">
        <f t="shared" ref="BL435:BL498" si="629">AVERAGE(T435:U435)</f>
        <v>2.0831671554252198</v>
      </c>
      <c r="BM435" s="4">
        <f t="shared" ref="BM435:BM498" si="630">BK435/BL435</f>
        <v>0.2453227608198221</v>
      </c>
      <c r="BN435" s="3">
        <f t="shared" si="565"/>
        <v>0</v>
      </c>
      <c r="BO435" s="3">
        <v>100</v>
      </c>
      <c r="BP435" s="3">
        <f t="shared" si="566"/>
        <v>-1</v>
      </c>
      <c r="BQ435" s="3">
        <f t="shared" si="567"/>
        <v>-100</v>
      </c>
      <c r="BR435" s="3">
        <f t="shared" si="568"/>
        <v>0</v>
      </c>
      <c r="BS435" s="3">
        <f t="shared" si="569"/>
        <v>-1</v>
      </c>
      <c r="BT435" s="3">
        <f t="shared" si="570"/>
        <v>-100</v>
      </c>
      <c r="BU435" s="3">
        <f t="shared" si="571"/>
        <v>1</v>
      </c>
      <c r="BV435" s="3">
        <f t="shared" si="572"/>
        <v>2.5</v>
      </c>
      <c r="BW435" s="3">
        <f t="shared" si="573"/>
        <v>250</v>
      </c>
      <c r="BX435" s="3">
        <f t="shared" si="574"/>
        <v>0</v>
      </c>
      <c r="BY435" s="3">
        <f t="shared" si="575"/>
        <v>-1</v>
      </c>
      <c r="BZ435" s="3">
        <f t="shared" si="576"/>
        <v>-100</v>
      </c>
      <c r="CA435" s="3">
        <f t="shared" si="577"/>
        <v>1</v>
      </c>
      <c r="CB435" s="3">
        <f t="shared" si="578"/>
        <v>1.2999999999999998</v>
      </c>
      <c r="CC435" s="3">
        <f t="shared" si="579"/>
        <v>129.99999999999997</v>
      </c>
      <c r="CD435" s="3">
        <f t="shared" ref="CD435:CD498" si="631">IF(AD435&gt;=0.618421052631579,1,0)</f>
        <v>1</v>
      </c>
      <c r="CE435" s="3">
        <f t="shared" ref="CE435:CE498" si="632">IF(AD435&lt;=0.868421052631579,1,0)</f>
        <v>0</v>
      </c>
      <c r="CF435" s="3">
        <f t="shared" ref="CF435:CF498" si="633">SUM(CD435:CE435)</f>
        <v>1</v>
      </c>
      <c r="CG435" s="16" t="str">
        <f t="shared" ref="CG435:CG498" si="634">IF(CF435=2,"BackCasa","")</f>
        <v/>
      </c>
      <c r="CI435" s="12">
        <f t="shared" ref="CI435:CI498" si="635">IF(AE435&gt;=0.0670588235294118,1,0)</f>
        <v>1</v>
      </c>
      <c r="CJ435" s="12">
        <f t="shared" ref="CJ435:CJ498" si="636">IF(AE435&lt;=0.567058823529412,1,0)</f>
        <v>0</v>
      </c>
      <c r="CK435" s="12">
        <f t="shared" ref="CK435:CK498" si="637">SUM(CI435:CJ435)</f>
        <v>1</v>
      </c>
      <c r="CL435" s="12" t="str">
        <f t="shared" ref="CL435:CL498" si="638">IF(CK435=2,"Over2.5","")</f>
        <v/>
      </c>
      <c r="CM435" s="12">
        <f t="shared" ref="CM435:CM498" si="639">IF(AD435&gt;=0.411764705882353,1,0)</f>
        <v>1</v>
      </c>
      <c r="CN435" s="12">
        <f t="shared" ref="CN435:CN498" si="640">IF(AD435&lt;=0.911764705882353,1,0)</f>
        <v>0</v>
      </c>
      <c r="CO435" s="12">
        <f t="shared" ref="CO435:CO498" si="641">SUM(CM435:CN435)</f>
        <v>1</v>
      </c>
      <c r="CP435" s="12" t="str">
        <f t="shared" ref="CP435:CP498" si="642">IF(CO435=2,"Under2.5","")</f>
        <v/>
      </c>
    </row>
    <row r="436" spans="1:94" x14ac:dyDescent="0.25">
      <c r="A436" t="s">
        <v>127</v>
      </c>
      <c r="B436" t="s">
        <v>284</v>
      </c>
      <c r="C436" t="s">
        <v>134</v>
      </c>
      <c r="D436" t="s">
        <v>24</v>
      </c>
      <c r="E436" t="s">
        <v>15</v>
      </c>
      <c r="F436" s="3">
        <v>4</v>
      </c>
      <c r="G436" s="3">
        <v>2</v>
      </c>
      <c r="H436" s="3" t="str">
        <f t="shared" si="550"/>
        <v>H</v>
      </c>
      <c r="I436" s="3">
        <v>1.75</v>
      </c>
      <c r="J436" s="3">
        <v>4.2</v>
      </c>
      <c r="K436" s="3">
        <v>4</v>
      </c>
      <c r="L436" s="3">
        <v>1.44</v>
      </c>
      <c r="M436" s="3">
        <v>2.75</v>
      </c>
      <c r="N436" s="3">
        <f t="shared" si="482"/>
        <v>6</v>
      </c>
      <c r="O436" s="3">
        <f t="shared" si="580"/>
        <v>5.9523809523809534E-2</v>
      </c>
      <c r="P436" s="3">
        <f t="shared" si="581"/>
        <v>5.8080808080808066E-2</v>
      </c>
      <c r="Q436" s="3">
        <f t="shared" si="582"/>
        <v>1.8541666666666667</v>
      </c>
      <c r="R436" s="3">
        <f t="shared" si="583"/>
        <v>4.45</v>
      </c>
      <c r="S436" s="3">
        <f t="shared" si="584"/>
        <v>4.2380952380952381</v>
      </c>
      <c r="T436" s="3">
        <f t="shared" si="585"/>
        <v>1.5257142857142856</v>
      </c>
      <c r="U436" s="3">
        <f t="shared" si="586"/>
        <v>2.9136904761904763</v>
      </c>
      <c r="V436" s="4">
        <f t="shared" si="587"/>
        <v>0.5714285714285714</v>
      </c>
      <c r="W436" s="4">
        <f t="shared" si="588"/>
        <v>0.23809523809523808</v>
      </c>
      <c r="X436" s="4">
        <f t="shared" si="589"/>
        <v>0.25</v>
      </c>
      <c r="Y436" s="4">
        <f t="shared" si="590"/>
        <v>0.69444444444444442</v>
      </c>
      <c r="Z436" s="4">
        <f t="shared" si="591"/>
        <v>0.36363636363636365</v>
      </c>
      <c r="AA436" s="4">
        <f t="shared" si="592"/>
        <v>0.41666666666666663</v>
      </c>
      <c r="AB436" s="4">
        <f t="shared" si="593"/>
        <v>0.4375</v>
      </c>
      <c r="AC436" s="4">
        <f t="shared" si="594"/>
        <v>2.4</v>
      </c>
      <c r="AD436" s="4">
        <f t="shared" si="595"/>
        <v>1.05</v>
      </c>
      <c r="AE436" s="4">
        <f t="shared" si="596"/>
        <v>2.2857142857142856</v>
      </c>
      <c r="AF436" s="4">
        <f t="shared" si="597"/>
        <v>0.95238095238095233</v>
      </c>
      <c r="AG436" s="4">
        <f t="shared" si="598"/>
        <v>0.52363636363636357</v>
      </c>
      <c r="AH436" s="4">
        <f t="shared" si="599"/>
        <v>1.9097222222222223</v>
      </c>
      <c r="AI436" s="4">
        <f t="shared" si="600"/>
        <v>-2.3839285714285712</v>
      </c>
      <c r="AJ436" s="4">
        <f t="shared" si="601"/>
        <v>-2.5958333333333332</v>
      </c>
      <c r="AK436" s="4">
        <f t="shared" si="602"/>
        <v>0.21190476190476204</v>
      </c>
      <c r="AL436" s="4">
        <f t="shared" si="603"/>
        <v>-1.3879761904761907</v>
      </c>
      <c r="AM436" s="4">
        <f t="shared" si="604"/>
        <v>1.3879761904761907</v>
      </c>
      <c r="AN436" s="4">
        <f t="shared" si="605"/>
        <v>-1.1919642857142856</v>
      </c>
      <c r="AO436" s="4">
        <f t="shared" si="606"/>
        <v>-1.2979166666666666</v>
      </c>
      <c r="AP436" s="4">
        <f t="shared" si="607"/>
        <v>0.10595238095238102</v>
      </c>
      <c r="AQ436" s="4">
        <f t="shared" si="608"/>
        <v>-0.69398809523809535</v>
      </c>
      <c r="AR436" s="4">
        <f t="shared" si="609"/>
        <v>0.69398809523809535</v>
      </c>
      <c r="AS436" s="4">
        <f t="shared" si="610"/>
        <v>-0.87275167028830214</v>
      </c>
      <c r="AT436" s="4">
        <f t="shared" si="611"/>
        <v>-0.91432544681302352</v>
      </c>
      <c r="AU436" s="4">
        <f t="shared" si="612"/>
        <v>0.10555855964338558</v>
      </c>
      <c r="AV436" s="4">
        <f t="shared" si="613"/>
        <v>-0.60667972285505956</v>
      </c>
      <c r="AW436" s="4">
        <f t="shared" si="614"/>
        <v>0.60667972285505956</v>
      </c>
      <c r="AX436" s="4">
        <f t="shared" si="615"/>
        <v>-157.09530065189438</v>
      </c>
      <c r="AY436" s="4">
        <f t="shared" si="616"/>
        <v>-164.57858042634422</v>
      </c>
      <c r="AZ436" s="4">
        <f t="shared" si="617"/>
        <v>19.000540735809405</v>
      </c>
      <c r="BA436" s="4">
        <f t="shared" si="618"/>
        <v>-109.20235011391073</v>
      </c>
      <c r="BB436" s="4">
        <f t="shared" si="619"/>
        <v>109.20235011391073</v>
      </c>
      <c r="BC436" s="4">
        <f t="shared" si="620"/>
        <v>-0.56249999999999989</v>
      </c>
      <c r="BD436" s="4">
        <f t="shared" si="621"/>
        <v>-0.58333333333333326</v>
      </c>
      <c r="BE436" s="4">
        <f t="shared" si="622"/>
        <v>5.0000000000000031E-2</v>
      </c>
      <c r="BF436" s="4">
        <f t="shared" si="623"/>
        <v>-0.47636363636363643</v>
      </c>
      <c r="BG436" s="4">
        <f t="shared" si="624"/>
        <v>0.90972222222222243</v>
      </c>
      <c r="BH436" s="4">
        <f t="shared" si="625"/>
        <v>1.4414327222267342</v>
      </c>
      <c r="BI436" s="4">
        <f t="shared" si="626"/>
        <v>3.5140873015873013</v>
      </c>
      <c r="BJ436" s="4">
        <f t="shared" si="627"/>
        <v>0.41018694145010115</v>
      </c>
      <c r="BK436" s="4">
        <f t="shared" si="628"/>
        <v>0.98144737641118474</v>
      </c>
      <c r="BL436" s="4">
        <f t="shared" si="629"/>
        <v>2.219702380952381</v>
      </c>
      <c r="BM436" s="4">
        <f t="shared" si="630"/>
        <v>0.44215268895196974</v>
      </c>
      <c r="BN436" s="3">
        <f t="shared" si="565"/>
        <v>1</v>
      </c>
      <c r="BO436" s="3">
        <v>100</v>
      </c>
      <c r="BP436" s="3">
        <f t="shared" si="566"/>
        <v>0.75</v>
      </c>
      <c r="BQ436" s="3">
        <f t="shared" si="567"/>
        <v>75</v>
      </c>
      <c r="BR436" s="3">
        <f t="shared" si="568"/>
        <v>0</v>
      </c>
      <c r="BS436" s="3">
        <f t="shared" si="569"/>
        <v>-1</v>
      </c>
      <c r="BT436" s="3">
        <f t="shared" si="570"/>
        <v>-100</v>
      </c>
      <c r="BU436" s="3">
        <f t="shared" si="571"/>
        <v>0</v>
      </c>
      <c r="BV436" s="3">
        <f t="shared" si="572"/>
        <v>-1</v>
      </c>
      <c r="BW436" s="3">
        <f t="shared" si="573"/>
        <v>-100</v>
      </c>
      <c r="BX436" s="3">
        <f t="shared" si="574"/>
        <v>1</v>
      </c>
      <c r="BY436" s="3">
        <f t="shared" si="575"/>
        <v>0.43999999999999995</v>
      </c>
      <c r="BZ436" s="3">
        <f t="shared" si="576"/>
        <v>43.999999999999993</v>
      </c>
      <c r="CA436" s="3">
        <f t="shared" si="577"/>
        <v>0</v>
      </c>
      <c r="CB436" s="3">
        <f t="shared" si="578"/>
        <v>-1</v>
      </c>
      <c r="CC436" s="3">
        <f t="shared" si="579"/>
        <v>-100</v>
      </c>
      <c r="CD436" s="3">
        <f t="shared" si="631"/>
        <v>1</v>
      </c>
      <c r="CE436" s="3">
        <f t="shared" si="632"/>
        <v>0</v>
      </c>
      <c r="CF436" s="3">
        <f t="shared" si="633"/>
        <v>1</v>
      </c>
      <c r="CG436" s="16" t="str">
        <f t="shared" si="634"/>
        <v/>
      </c>
      <c r="CI436" s="12">
        <f t="shared" si="635"/>
        <v>1</v>
      </c>
      <c r="CJ436" s="12">
        <f t="shared" si="636"/>
        <v>0</v>
      </c>
      <c r="CK436" s="12">
        <f t="shared" si="637"/>
        <v>1</v>
      </c>
      <c r="CL436" s="12" t="str">
        <f t="shared" si="638"/>
        <v/>
      </c>
      <c r="CM436" s="12">
        <f t="shared" si="639"/>
        <v>1</v>
      </c>
      <c r="CN436" s="12">
        <f t="shared" si="640"/>
        <v>0</v>
      </c>
      <c r="CO436" s="12">
        <f t="shared" si="641"/>
        <v>1</v>
      </c>
      <c r="CP436" s="12" t="str">
        <f t="shared" si="642"/>
        <v/>
      </c>
    </row>
    <row r="437" spans="1:94" x14ac:dyDescent="0.25">
      <c r="A437" t="s">
        <v>127</v>
      </c>
      <c r="B437" t="s">
        <v>284</v>
      </c>
      <c r="C437" t="s">
        <v>134</v>
      </c>
      <c r="D437" t="s">
        <v>17</v>
      </c>
      <c r="E437" t="s">
        <v>19</v>
      </c>
      <c r="F437" s="3">
        <v>2</v>
      </c>
      <c r="G437" s="3">
        <v>1</v>
      </c>
      <c r="H437" s="3" t="str">
        <f t="shared" si="550"/>
        <v>H</v>
      </c>
      <c r="I437" s="3">
        <v>2.7</v>
      </c>
      <c r="J437" s="3">
        <v>3.25</v>
      </c>
      <c r="K437" s="3">
        <v>2.6</v>
      </c>
      <c r="L437" s="3">
        <v>1.91</v>
      </c>
      <c r="M437" s="3">
        <v>1.99</v>
      </c>
      <c r="N437" s="3">
        <f t="shared" si="482"/>
        <v>3</v>
      </c>
      <c r="O437" s="3">
        <f t="shared" si="580"/>
        <v>6.2678062678062751E-2</v>
      </c>
      <c r="P437" s="3">
        <f t="shared" si="581"/>
        <v>2.6072772238154074E-2</v>
      </c>
      <c r="Q437" s="3">
        <f t="shared" si="582"/>
        <v>2.8692307692307697</v>
      </c>
      <c r="R437" s="3">
        <f t="shared" si="583"/>
        <v>3.4537037037037042</v>
      </c>
      <c r="S437" s="3">
        <f t="shared" si="584"/>
        <v>2.7629629629629631</v>
      </c>
      <c r="T437" s="3">
        <f t="shared" si="585"/>
        <v>2.0297150997150997</v>
      </c>
      <c r="U437" s="3">
        <f t="shared" si="586"/>
        <v>2.1147293447293447</v>
      </c>
      <c r="V437" s="4">
        <f t="shared" si="587"/>
        <v>0.37037037037037035</v>
      </c>
      <c r="W437" s="4">
        <f t="shared" si="588"/>
        <v>0.30769230769230771</v>
      </c>
      <c r="X437" s="4">
        <f t="shared" si="589"/>
        <v>0.38461538461538458</v>
      </c>
      <c r="Y437" s="4">
        <f t="shared" si="590"/>
        <v>0.52356020942408377</v>
      </c>
      <c r="Z437" s="4">
        <f t="shared" si="591"/>
        <v>0.50251256281407031</v>
      </c>
      <c r="AA437" s="4">
        <f t="shared" si="592"/>
        <v>0.83076923076923082</v>
      </c>
      <c r="AB437" s="4">
        <f t="shared" si="593"/>
        <v>1.0384615384615385</v>
      </c>
      <c r="AC437" s="4">
        <f t="shared" si="594"/>
        <v>1.2037037037037037</v>
      </c>
      <c r="AD437" s="4">
        <f t="shared" si="595"/>
        <v>1.25</v>
      </c>
      <c r="AE437" s="4">
        <f t="shared" si="596"/>
        <v>0.96296296296296291</v>
      </c>
      <c r="AF437" s="4">
        <f t="shared" si="597"/>
        <v>0.8</v>
      </c>
      <c r="AG437" s="4">
        <f t="shared" si="598"/>
        <v>0.95979899497487431</v>
      </c>
      <c r="AH437" s="4">
        <f t="shared" si="599"/>
        <v>1.0418848167539267</v>
      </c>
      <c r="AI437" s="4">
        <f t="shared" si="600"/>
        <v>0.10626780626780663</v>
      </c>
      <c r="AJ437" s="4">
        <f t="shared" si="601"/>
        <v>-0.58447293447293447</v>
      </c>
      <c r="AK437" s="4">
        <f t="shared" si="602"/>
        <v>0.6907407407407411</v>
      </c>
      <c r="AL437" s="4">
        <f t="shared" si="603"/>
        <v>-8.5014245014245038E-2</v>
      </c>
      <c r="AM437" s="4">
        <f t="shared" si="604"/>
        <v>8.5014245014245038E-2</v>
      </c>
      <c r="AN437" s="4">
        <f t="shared" si="605"/>
        <v>5.3133903133903315E-2</v>
      </c>
      <c r="AO437" s="4">
        <f t="shared" si="606"/>
        <v>-0.29223646723646723</v>
      </c>
      <c r="AP437" s="4">
        <f t="shared" si="607"/>
        <v>0.34537037037037055</v>
      </c>
      <c r="AQ437" s="4">
        <f t="shared" si="608"/>
        <v>-4.2507122507122519E-2</v>
      </c>
      <c r="AR437" s="4">
        <f t="shared" si="609"/>
        <v>4.2507122507122519E-2</v>
      </c>
      <c r="AS437" s="4">
        <f t="shared" si="610"/>
        <v>5.3083984912819446E-2</v>
      </c>
      <c r="AT437" s="4">
        <f t="shared" si="611"/>
        <v>-0.28431915694763282</v>
      </c>
      <c r="AU437" s="4">
        <f t="shared" si="612"/>
        <v>0.33254448890285543</v>
      </c>
      <c r="AV437" s="4">
        <f t="shared" si="613"/>
        <v>-4.2481548817328067E-2</v>
      </c>
      <c r="AW437" s="4">
        <f t="shared" si="614"/>
        <v>4.2481548817328067E-2</v>
      </c>
      <c r="AX437" s="4">
        <f t="shared" si="615"/>
        <v>9.5551172843075012</v>
      </c>
      <c r="AY437" s="4">
        <f t="shared" si="616"/>
        <v>-51.177448250573903</v>
      </c>
      <c r="AZ437" s="4">
        <f t="shared" si="617"/>
        <v>59.858008002513976</v>
      </c>
      <c r="BA437" s="4">
        <f t="shared" si="618"/>
        <v>-7.6466787871190514</v>
      </c>
      <c r="BB437" s="4">
        <f t="shared" si="619"/>
        <v>7.6466787871190514</v>
      </c>
      <c r="BC437" s="4">
        <f t="shared" si="620"/>
        <v>3.8461538461538589E-2</v>
      </c>
      <c r="BD437" s="4">
        <f t="shared" si="621"/>
        <v>-0.16923076923076921</v>
      </c>
      <c r="BE437" s="4">
        <f t="shared" si="622"/>
        <v>0.25000000000000011</v>
      </c>
      <c r="BF437" s="4">
        <f t="shared" si="623"/>
        <v>-4.0201005025125643E-2</v>
      </c>
      <c r="BG437" s="4">
        <f t="shared" si="624"/>
        <v>4.1884816753926711E-2</v>
      </c>
      <c r="BH437" s="4">
        <f t="shared" si="625"/>
        <v>0.37193732193732204</v>
      </c>
      <c r="BI437" s="4">
        <f t="shared" si="626"/>
        <v>3.028632478632479</v>
      </c>
      <c r="BJ437" s="4">
        <f t="shared" si="627"/>
        <v>0.12280701754385967</v>
      </c>
      <c r="BK437" s="4">
        <f t="shared" si="628"/>
        <v>6.0114149147027306E-2</v>
      </c>
      <c r="BL437" s="4">
        <f t="shared" si="629"/>
        <v>2.072222222222222</v>
      </c>
      <c r="BM437" s="4">
        <f t="shared" si="630"/>
        <v>2.9009508971755808E-2</v>
      </c>
      <c r="BN437" s="3">
        <f t="shared" si="565"/>
        <v>1</v>
      </c>
      <c r="BO437" s="3">
        <v>100</v>
      </c>
      <c r="BP437" s="3">
        <f t="shared" si="566"/>
        <v>1.7000000000000002</v>
      </c>
      <c r="BQ437" s="3">
        <f t="shared" si="567"/>
        <v>170.00000000000003</v>
      </c>
      <c r="BR437" s="3">
        <f t="shared" si="568"/>
        <v>0</v>
      </c>
      <c r="BS437" s="3">
        <f t="shared" si="569"/>
        <v>-1</v>
      </c>
      <c r="BT437" s="3">
        <f t="shared" si="570"/>
        <v>-100</v>
      </c>
      <c r="BU437" s="3">
        <f t="shared" si="571"/>
        <v>0</v>
      </c>
      <c r="BV437" s="3">
        <f t="shared" si="572"/>
        <v>-1</v>
      </c>
      <c r="BW437" s="3">
        <f t="shared" si="573"/>
        <v>-100</v>
      </c>
      <c r="BX437" s="3">
        <f t="shared" si="574"/>
        <v>1</v>
      </c>
      <c r="BY437" s="3">
        <f t="shared" si="575"/>
        <v>0.90999999999999992</v>
      </c>
      <c r="BZ437" s="3">
        <f t="shared" si="576"/>
        <v>90.999999999999986</v>
      </c>
      <c r="CA437" s="3">
        <f t="shared" si="577"/>
        <v>0</v>
      </c>
      <c r="CB437" s="3">
        <f t="shared" si="578"/>
        <v>-1</v>
      </c>
      <c r="CC437" s="3">
        <f t="shared" si="579"/>
        <v>-100</v>
      </c>
      <c r="CD437" s="3">
        <f t="shared" si="631"/>
        <v>1</v>
      </c>
      <c r="CE437" s="3">
        <f t="shared" si="632"/>
        <v>0</v>
      </c>
      <c r="CF437" s="3">
        <f t="shared" si="633"/>
        <v>1</v>
      </c>
      <c r="CG437" s="16" t="str">
        <f t="shared" si="634"/>
        <v/>
      </c>
      <c r="CI437" s="12">
        <f t="shared" si="635"/>
        <v>1</v>
      </c>
      <c r="CJ437" s="12">
        <f t="shared" si="636"/>
        <v>0</v>
      </c>
      <c r="CK437" s="12">
        <f t="shared" si="637"/>
        <v>1</v>
      </c>
      <c r="CL437" s="12" t="str">
        <f t="shared" si="638"/>
        <v/>
      </c>
      <c r="CM437" s="12">
        <f t="shared" si="639"/>
        <v>1</v>
      </c>
      <c r="CN437" s="12">
        <f t="shared" si="640"/>
        <v>0</v>
      </c>
      <c r="CO437" s="12">
        <f t="shared" si="641"/>
        <v>1</v>
      </c>
      <c r="CP437" s="12" t="str">
        <f t="shared" si="642"/>
        <v/>
      </c>
    </row>
    <row r="438" spans="1:94" x14ac:dyDescent="0.25">
      <c r="A438" t="s">
        <v>127</v>
      </c>
      <c r="B438" t="s">
        <v>284</v>
      </c>
      <c r="C438" t="s">
        <v>134</v>
      </c>
      <c r="D438" t="s">
        <v>133</v>
      </c>
      <c r="E438" t="s">
        <v>18</v>
      </c>
      <c r="F438" s="3">
        <v>0</v>
      </c>
      <c r="G438" s="3">
        <v>1</v>
      </c>
      <c r="H438" s="3" t="str">
        <f t="shared" si="550"/>
        <v>A</v>
      </c>
      <c r="I438" s="3">
        <v>2.5499999999999998</v>
      </c>
      <c r="J438" s="3">
        <v>3.1</v>
      </c>
      <c r="K438" s="3">
        <v>2.9</v>
      </c>
      <c r="L438" s="3">
        <v>2.2000000000000002</v>
      </c>
      <c r="M438" s="3">
        <v>1.67</v>
      </c>
      <c r="N438" s="3">
        <f t="shared" si="482"/>
        <v>1</v>
      </c>
      <c r="O438" s="3">
        <f t="shared" si="580"/>
        <v>5.9565094113285033E-2</v>
      </c>
      <c r="P438" s="3">
        <f t="shared" si="581"/>
        <v>5.3347849755035426E-2</v>
      </c>
      <c r="Q438" s="3">
        <f t="shared" si="582"/>
        <v>2.7018909899888768</v>
      </c>
      <c r="R438" s="3">
        <f t="shared" si="583"/>
        <v>3.2846517917511835</v>
      </c>
      <c r="S438" s="3">
        <f t="shared" si="584"/>
        <v>3.0727387729285267</v>
      </c>
      <c r="T438" s="3">
        <f t="shared" si="585"/>
        <v>2.3310432070492273</v>
      </c>
      <c r="U438" s="3">
        <f t="shared" si="586"/>
        <v>1.7694737071691859</v>
      </c>
      <c r="V438" s="4">
        <f t="shared" si="587"/>
        <v>0.39215686274509809</v>
      </c>
      <c r="W438" s="4">
        <f t="shared" si="588"/>
        <v>0.32258064516129031</v>
      </c>
      <c r="X438" s="4">
        <f t="shared" si="589"/>
        <v>0.34482758620689657</v>
      </c>
      <c r="Y438" s="4">
        <f t="shared" si="590"/>
        <v>0.45454545454545453</v>
      </c>
      <c r="Z438" s="4">
        <f t="shared" si="591"/>
        <v>0.5988023952095809</v>
      </c>
      <c r="AA438" s="4">
        <f t="shared" si="592"/>
        <v>0.82258064516129026</v>
      </c>
      <c r="AB438" s="4">
        <f t="shared" si="593"/>
        <v>0.87931034482758619</v>
      </c>
      <c r="AC438" s="4">
        <f t="shared" si="594"/>
        <v>1.215686274509804</v>
      </c>
      <c r="AD438" s="4">
        <f t="shared" si="595"/>
        <v>1.0689655172413794</v>
      </c>
      <c r="AE438" s="4">
        <f t="shared" si="596"/>
        <v>1.1372549019607843</v>
      </c>
      <c r="AF438" s="4">
        <f t="shared" si="597"/>
        <v>0.93548387096774188</v>
      </c>
      <c r="AG438" s="4">
        <f t="shared" si="598"/>
        <v>1.317365269461078</v>
      </c>
      <c r="AH438" s="4">
        <f t="shared" si="599"/>
        <v>0.75909090909090904</v>
      </c>
      <c r="AI438" s="4">
        <f t="shared" si="600"/>
        <v>-0.37084778293964993</v>
      </c>
      <c r="AJ438" s="4">
        <f t="shared" si="601"/>
        <v>-0.58276080176230671</v>
      </c>
      <c r="AK438" s="4">
        <f t="shared" si="602"/>
        <v>0.21191301882265678</v>
      </c>
      <c r="AL438" s="4">
        <f t="shared" si="603"/>
        <v>0.56156949988004135</v>
      </c>
      <c r="AM438" s="4">
        <f t="shared" si="604"/>
        <v>-0.56156949988004135</v>
      </c>
      <c r="AN438" s="4">
        <f t="shared" si="605"/>
        <v>-0.18542389146982496</v>
      </c>
      <c r="AO438" s="4">
        <f t="shared" si="606"/>
        <v>-0.29138040088115336</v>
      </c>
      <c r="AP438" s="4">
        <f t="shared" si="607"/>
        <v>0.10595650941132839</v>
      </c>
      <c r="AQ438" s="4">
        <f t="shared" si="608"/>
        <v>0.28078474994002067</v>
      </c>
      <c r="AR438" s="4">
        <f t="shared" si="609"/>
        <v>-0.28078474994002067</v>
      </c>
      <c r="AS438" s="4">
        <f t="shared" si="610"/>
        <v>-0.18334159901499159</v>
      </c>
      <c r="AT438" s="4">
        <f t="shared" si="611"/>
        <v>-0.28353026636427731</v>
      </c>
      <c r="AU438" s="4">
        <f t="shared" si="612"/>
        <v>0.10556264226936739</v>
      </c>
      <c r="AV438" s="4">
        <f t="shared" si="613"/>
        <v>0.27373625310247868</v>
      </c>
      <c r="AW438" s="4">
        <f t="shared" si="614"/>
        <v>-0.27373625310247868</v>
      </c>
      <c r="AX438" s="4">
        <f t="shared" si="615"/>
        <v>-33.001487822698486</v>
      </c>
      <c r="AY438" s="4">
        <f t="shared" si="616"/>
        <v>-51.035447945569921</v>
      </c>
      <c r="AZ438" s="4">
        <f t="shared" si="617"/>
        <v>19.001275608486129</v>
      </c>
      <c r="BA438" s="4">
        <f t="shared" si="618"/>
        <v>49.272525558446162</v>
      </c>
      <c r="BB438" s="4">
        <f t="shared" si="619"/>
        <v>-49.272525558446162</v>
      </c>
      <c r="BC438" s="4">
        <f t="shared" si="620"/>
        <v>-0.12068965517241384</v>
      </c>
      <c r="BD438" s="4">
        <f t="shared" si="621"/>
        <v>-0.17741935483870966</v>
      </c>
      <c r="BE438" s="4">
        <f t="shared" si="622"/>
        <v>6.896551724137924E-2</v>
      </c>
      <c r="BF438" s="4">
        <f t="shared" si="623"/>
        <v>0.31736526946107801</v>
      </c>
      <c r="BG438" s="4">
        <f t="shared" si="624"/>
        <v>-0.24090909090909102</v>
      </c>
      <c r="BH438" s="4">
        <f t="shared" si="625"/>
        <v>0.29497043855512933</v>
      </c>
      <c r="BI438" s="4">
        <f t="shared" si="626"/>
        <v>3.0197605182228622</v>
      </c>
      <c r="BJ438" s="4">
        <f t="shared" si="627"/>
        <v>9.7680076540877583E-2</v>
      </c>
      <c r="BK438" s="4">
        <f t="shared" si="628"/>
        <v>0.39708960147271233</v>
      </c>
      <c r="BL438" s="4">
        <f t="shared" si="629"/>
        <v>2.0502584571092068</v>
      </c>
      <c r="BM438" s="4">
        <f t="shared" si="630"/>
        <v>0.19367782637150774</v>
      </c>
      <c r="BN438" s="3">
        <f t="shared" si="565"/>
        <v>0</v>
      </c>
      <c r="BO438" s="3">
        <v>100</v>
      </c>
      <c r="BP438" s="3">
        <f t="shared" si="566"/>
        <v>-1</v>
      </c>
      <c r="BQ438" s="3">
        <f t="shared" si="567"/>
        <v>-100</v>
      </c>
      <c r="BR438" s="3">
        <f t="shared" si="568"/>
        <v>1</v>
      </c>
      <c r="BS438" s="3">
        <f t="shared" si="569"/>
        <v>1.9</v>
      </c>
      <c r="BT438" s="3">
        <f t="shared" si="570"/>
        <v>190</v>
      </c>
      <c r="BU438" s="3">
        <f t="shared" si="571"/>
        <v>0</v>
      </c>
      <c r="BV438" s="3">
        <f t="shared" si="572"/>
        <v>-1</v>
      </c>
      <c r="BW438" s="3">
        <f t="shared" si="573"/>
        <v>-100</v>
      </c>
      <c r="BX438" s="3">
        <f t="shared" si="574"/>
        <v>0</v>
      </c>
      <c r="BY438" s="3">
        <f t="shared" si="575"/>
        <v>-1</v>
      </c>
      <c r="BZ438" s="3">
        <f t="shared" si="576"/>
        <v>-100</v>
      </c>
      <c r="CA438" s="3">
        <f t="shared" si="577"/>
        <v>1</v>
      </c>
      <c r="CB438" s="3">
        <f t="shared" si="578"/>
        <v>0.66999999999999993</v>
      </c>
      <c r="CC438" s="3">
        <f t="shared" si="579"/>
        <v>67</v>
      </c>
      <c r="CD438" s="3">
        <f t="shared" si="631"/>
        <v>1</v>
      </c>
      <c r="CE438" s="3">
        <f t="shared" si="632"/>
        <v>0</v>
      </c>
      <c r="CF438" s="3">
        <f t="shared" si="633"/>
        <v>1</v>
      </c>
      <c r="CG438" s="16" t="str">
        <f t="shared" si="634"/>
        <v/>
      </c>
      <c r="CI438" s="12">
        <f t="shared" si="635"/>
        <v>1</v>
      </c>
      <c r="CJ438" s="12">
        <f t="shared" si="636"/>
        <v>0</v>
      </c>
      <c r="CK438" s="12">
        <f t="shared" si="637"/>
        <v>1</v>
      </c>
      <c r="CL438" s="12" t="str">
        <f t="shared" si="638"/>
        <v/>
      </c>
      <c r="CM438" s="12">
        <f t="shared" si="639"/>
        <v>1</v>
      </c>
      <c r="CN438" s="12">
        <f t="shared" si="640"/>
        <v>0</v>
      </c>
      <c r="CO438" s="12">
        <f t="shared" si="641"/>
        <v>1</v>
      </c>
      <c r="CP438" s="12" t="str">
        <f t="shared" si="642"/>
        <v/>
      </c>
    </row>
    <row r="439" spans="1:94" x14ac:dyDescent="0.25">
      <c r="A439" t="s">
        <v>127</v>
      </c>
      <c r="B439" t="s">
        <v>284</v>
      </c>
      <c r="C439" t="s">
        <v>136</v>
      </c>
      <c r="D439" t="s">
        <v>26</v>
      </c>
      <c r="E439" t="s">
        <v>25</v>
      </c>
      <c r="F439" s="3">
        <v>1</v>
      </c>
      <c r="G439" s="3">
        <v>2</v>
      </c>
      <c r="H439" s="3" t="str">
        <f t="shared" si="550"/>
        <v>A</v>
      </c>
      <c r="I439" s="3">
        <v>8</v>
      </c>
      <c r="J439" s="3">
        <v>5.75</v>
      </c>
      <c r="K439" s="3">
        <v>1.33</v>
      </c>
      <c r="L439" s="3">
        <v>1.4</v>
      </c>
      <c r="M439" s="3">
        <v>3</v>
      </c>
      <c r="N439" s="3">
        <f t="shared" si="482"/>
        <v>3</v>
      </c>
      <c r="O439" s="3">
        <f t="shared" si="580"/>
        <v>5.0792742726381235E-2</v>
      </c>
      <c r="P439" s="3">
        <f t="shared" si="581"/>
        <v>4.7619047619047561E-2</v>
      </c>
      <c r="Q439" s="3">
        <f t="shared" si="582"/>
        <v>8.4063419418110499</v>
      </c>
      <c r="R439" s="3">
        <f t="shared" si="583"/>
        <v>6.0420582706766925</v>
      </c>
      <c r="S439" s="3">
        <f t="shared" si="584"/>
        <v>1.397554347826087</v>
      </c>
      <c r="T439" s="3">
        <f t="shared" si="585"/>
        <v>1.4711098398169336</v>
      </c>
      <c r="U439" s="3">
        <f t="shared" si="586"/>
        <v>3.1523782281791437</v>
      </c>
      <c r="V439" s="4">
        <f t="shared" si="587"/>
        <v>0.125</v>
      </c>
      <c r="W439" s="4">
        <f t="shared" si="588"/>
        <v>0.17391304347826086</v>
      </c>
      <c r="X439" s="4">
        <f t="shared" si="589"/>
        <v>0.75187969924812026</v>
      </c>
      <c r="Y439" s="4">
        <f t="shared" si="590"/>
        <v>0.7142857142857143</v>
      </c>
      <c r="Z439" s="4">
        <f t="shared" si="591"/>
        <v>0.33333333333333331</v>
      </c>
      <c r="AA439" s="4">
        <f t="shared" si="592"/>
        <v>1.3913043478260869</v>
      </c>
      <c r="AB439" s="4">
        <f t="shared" si="593"/>
        <v>6.0150375939849621</v>
      </c>
      <c r="AC439" s="4">
        <f t="shared" si="594"/>
        <v>0.71875</v>
      </c>
      <c r="AD439" s="4">
        <f t="shared" si="595"/>
        <v>4.3233082706766917</v>
      </c>
      <c r="AE439" s="4">
        <f t="shared" si="596"/>
        <v>0.16625000000000001</v>
      </c>
      <c r="AF439" s="4">
        <f t="shared" si="597"/>
        <v>0.23130434782608697</v>
      </c>
      <c r="AG439" s="4">
        <f t="shared" si="598"/>
        <v>0.46666666666666662</v>
      </c>
      <c r="AH439" s="4">
        <f t="shared" si="599"/>
        <v>2.1428571428571428</v>
      </c>
      <c r="AI439" s="4">
        <f t="shared" si="600"/>
        <v>7.0087875939849624</v>
      </c>
      <c r="AJ439" s="4">
        <f t="shared" si="601"/>
        <v>2.3642836711343573</v>
      </c>
      <c r="AK439" s="4">
        <f t="shared" si="602"/>
        <v>4.6445039228506051</v>
      </c>
      <c r="AL439" s="4">
        <f t="shared" si="603"/>
        <v>-1.6812683883622102</v>
      </c>
      <c r="AM439" s="4">
        <f t="shared" si="604"/>
        <v>1.6812683883622102</v>
      </c>
      <c r="AN439" s="4">
        <f t="shared" si="605"/>
        <v>3.5043937969924812</v>
      </c>
      <c r="AO439" s="4">
        <f t="shared" si="606"/>
        <v>1.1821418355671787</v>
      </c>
      <c r="AP439" s="4">
        <f t="shared" si="607"/>
        <v>2.3222519614253025</v>
      </c>
      <c r="AQ439" s="4">
        <f t="shared" si="608"/>
        <v>-0.84063419418110508</v>
      </c>
      <c r="AR439" s="4">
        <f t="shared" si="609"/>
        <v>0.84063419418110508</v>
      </c>
      <c r="AS439" s="4">
        <f t="shared" si="610"/>
        <v>1.2928278906720825</v>
      </c>
      <c r="AT439" s="4">
        <f t="shared" si="611"/>
        <v>0.86867441547320223</v>
      </c>
      <c r="AU439" s="4">
        <f t="shared" si="612"/>
        <v>1.1641780920987888</v>
      </c>
      <c r="AV439" s="4">
        <f t="shared" si="613"/>
        <v>-0.69903153915100591</v>
      </c>
      <c r="AW439" s="4">
        <f t="shared" si="614"/>
        <v>0.69903153915100591</v>
      </c>
      <c r="AX439" s="4">
        <f t="shared" si="615"/>
        <v>232.70902032097482</v>
      </c>
      <c r="AY439" s="4">
        <f t="shared" si="616"/>
        <v>156.3613947851764</v>
      </c>
      <c r="AZ439" s="4">
        <f t="shared" si="617"/>
        <v>209.55205657778197</v>
      </c>
      <c r="BA439" s="4">
        <f t="shared" si="618"/>
        <v>-125.82567704718106</v>
      </c>
      <c r="BB439" s="4">
        <f t="shared" si="619"/>
        <v>125.82567704718106</v>
      </c>
      <c r="BC439" s="4">
        <f t="shared" si="620"/>
        <v>5.0150375939849621</v>
      </c>
      <c r="BD439" s="4">
        <f t="shared" si="621"/>
        <v>0.39130434782608686</v>
      </c>
      <c r="BE439" s="4">
        <f t="shared" si="622"/>
        <v>3.3233082706766917</v>
      </c>
      <c r="BF439" s="4">
        <f t="shared" si="623"/>
        <v>-0.53333333333333344</v>
      </c>
      <c r="BG439" s="4">
        <f t="shared" si="624"/>
        <v>1.142857142857143</v>
      </c>
      <c r="BH439" s="4">
        <f t="shared" si="625"/>
        <v>3.5656779978138973</v>
      </c>
      <c r="BI439" s="4">
        <f t="shared" si="626"/>
        <v>5.281984853437943</v>
      </c>
      <c r="BJ439" s="4">
        <f t="shared" si="627"/>
        <v>0.67506403307708573</v>
      </c>
      <c r="BK439" s="4">
        <f t="shared" si="628"/>
        <v>1.1888362784054967</v>
      </c>
      <c r="BL439" s="4">
        <f t="shared" si="629"/>
        <v>2.3117440339980386</v>
      </c>
      <c r="BM439" s="4">
        <f t="shared" si="630"/>
        <v>0.51425947722658005</v>
      </c>
      <c r="BN439" s="3">
        <f t="shared" si="565"/>
        <v>0</v>
      </c>
      <c r="BO439" s="3">
        <v>100</v>
      </c>
      <c r="BP439" s="3">
        <f t="shared" si="566"/>
        <v>-1</v>
      </c>
      <c r="BQ439" s="3">
        <f t="shared" si="567"/>
        <v>-100</v>
      </c>
      <c r="BR439" s="3">
        <f t="shared" si="568"/>
        <v>1</v>
      </c>
      <c r="BS439" s="3">
        <f t="shared" si="569"/>
        <v>0.33000000000000007</v>
      </c>
      <c r="BT439" s="3">
        <f t="shared" si="570"/>
        <v>33.000000000000007</v>
      </c>
      <c r="BU439" s="3">
        <f t="shared" si="571"/>
        <v>0</v>
      </c>
      <c r="BV439" s="3">
        <f t="shared" si="572"/>
        <v>-1</v>
      </c>
      <c r="BW439" s="3">
        <f t="shared" si="573"/>
        <v>-100</v>
      </c>
      <c r="BX439" s="3">
        <f t="shared" si="574"/>
        <v>1</v>
      </c>
      <c r="BY439" s="3">
        <f t="shared" si="575"/>
        <v>0.39999999999999991</v>
      </c>
      <c r="BZ439" s="3">
        <f t="shared" si="576"/>
        <v>39.999999999999993</v>
      </c>
      <c r="CA439" s="3">
        <f t="shared" si="577"/>
        <v>0</v>
      </c>
      <c r="CB439" s="3">
        <f t="shared" si="578"/>
        <v>-1</v>
      </c>
      <c r="CC439" s="3">
        <f t="shared" si="579"/>
        <v>-100</v>
      </c>
      <c r="CD439" s="3">
        <f t="shared" si="631"/>
        <v>1</v>
      </c>
      <c r="CE439" s="3">
        <f t="shared" si="632"/>
        <v>0</v>
      </c>
      <c r="CF439" s="3">
        <f t="shared" si="633"/>
        <v>1</v>
      </c>
      <c r="CG439" s="16" t="str">
        <f t="shared" si="634"/>
        <v/>
      </c>
      <c r="CI439" s="12">
        <f t="shared" si="635"/>
        <v>1</v>
      </c>
      <c r="CJ439" s="12">
        <f t="shared" si="636"/>
        <v>1</v>
      </c>
      <c r="CK439" s="12">
        <f t="shared" si="637"/>
        <v>2</v>
      </c>
      <c r="CL439" s="12" t="str">
        <f t="shared" si="638"/>
        <v>Over2.5</v>
      </c>
      <c r="CM439" s="12">
        <f t="shared" si="639"/>
        <v>1</v>
      </c>
      <c r="CN439" s="12">
        <f t="shared" si="640"/>
        <v>0</v>
      </c>
      <c r="CO439" s="12">
        <f t="shared" si="641"/>
        <v>1</v>
      </c>
      <c r="CP439" s="12" t="str">
        <f t="shared" si="642"/>
        <v/>
      </c>
    </row>
    <row r="440" spans="1:94" x14ac:dyDescent="0.25">
      <c r="A440" t="s">
        <v>127</v>
      </c>
      <c r="B440" t="s">
        <v>285</v>
      </c>
      <c r="C440" t="s">
        <v>138</v>
      </c>
      <c r="D440" t="s">
        <v>28</v>
      </c>
      <c r="E440" t="s">
        <v>21</v>
      </c>
      <c r="F440" s="3">
        <v>2</v>
      </c>
      <c r="G440" s="3">
        <v>2</v>
      </c>
      <c r="H440" s="3" t="str">
        <f t="shared" si="550"/>
        <v>D</v>
      </c>
      <c r="I440" s="3">
        <v>3.5</v>
      </c>
      <c r="J440" s="3">
        <v>3.5</v>
      </c>
      <c r="K440" s="3">
        <v>2.1</v>
      </c>
      <c r="L440" s="3">
        <v>1.8</v>
      </c>
      <c r="M440" s="3">
        <v>2</v>
      </c>
      <c r="N440" s="3">
        <f t="shared" si="482"/>
        <v>4</v>
      </c>
      <c r="O440" s="3">
        <f t="shared" si="580"/>
        <v>4.761904761904745E-2</v>
      </c>
      <c r="P440" s="3">
        <f t="shared" si="581"/>
        <v>5.555555555555558E-2</v>
      </c>
      <c r="Q440" s="3">
        <f t="shared" si="582"/>
        <v>3.6666666666666661</v>
      </c>
      <c r="R440" s="3">
        <f t="shared" si="583"/>
        <v>3.6666666666666661</v>
      </c>
      <c r="S440" s="3">
        <f t="shared" si="584"/>
        <v>2.1999999999999997</v>
      </c>
      <c r="T440" s="3">
        <f t="shared" si="585"/>
        <v>1.8857142857142855</v>
      </c>
      <c r="U440" s="3">
        <f t="shared" si="586"/>
        <v>2.0952380952380949</v>
      </c>
      <c r="V440" s="4">
        <f t="shared" si="587"/>
        <v>0.2857142857142857</v>
      </c>
      <c r="W440" s="4">
        <f t="shared" si="588"/>
        <v>0.2857142857142857</v>
      </c>
      <c r="X440" s="4">
        <f t="shared" si="589"/>
        <v>0.47619047619047616</v>
      </c>
      <c r="Y440" s="4">
        <f t="shared" si="590"/>
        <v>0.55555555555555558</v>
      </c>
      <c r="Z440" s="4">
        <f t="shared" si="591"/>
        <v>0.5</v>
      </c>
      <c r="AA440" s="4">
        <f t="shared" si="592"/>
        <v>1</v>
      </c>
      <c r="AB440" s="4">
        <f t="shared" si="593"/>
        <v>1.6666666666666665</v>
      </c>
      <c r="AC440" s="4">
        <f t="shared" si="594"/>
        <v>1</v>
      </c>
      <c r="AD440" s="4">
        <f t="shared" si="595"/>
        <v>1.6666666666666665</v>
      </c>
      <c r="AE440" s="4">
        <f t="shared" si="596"/>
        <v>0.6</v>
      </c>
      <c r="AF440" s="4">
        <f t="shared" si="597"/>
        <v>0.6</v>
      </c>
      <c r="AG440" s="4">
        <f t="shared" si="598"/>
        <v>0.9</v>
      </c>
      <c r="AH440" s="4">
        <f t="shared" si="599"/>
        <v>1.1111111111111112</v>
      </c>
      <c r="AI440" s="4">
        <f t="shared" si="600"/>
        <v>1.4666666666666663</v>
      </c>
      <c r="AJ440" s="4">
        <f t="shared" si="601"/>
        <v>0</v>
      </c>
      <c r="AK440" s="4">
        <f t="shared" si="602"/>
        <v>1.4666666666666663</v>
      </c>
      <c r="AL440" s="4">
        <f t="shared" si="603"/>
        <v>-0.20952380952380945</v>
      </c>
      <c r="AM440" s="4">
        <f t="shared" si="604"/>
        <v>0.20952380952380945</v>
      </c>
      <c r="AN440" s="4">
        <f t="shared" si="605"/>
        <v>0.73333333333333317</v>
      </c>
      <c r="AO440" s="4">
        <f t="shared" si="606"/>
        <v>0</v>
      </c>
      <c r="AP440" s="4">
        <f t="shared" si="607"/>
        <v>0.73333333333333317</v>
      </c>
      <c r="AQ440" s="4">
        <f t="shared" si="608"/>
        <v>-0.10476190476190472</v>
      </c>
      <c r="AR440" s="4">
        <f t="shared" si="609"/>
        <v>0.10476190476190472</v>
      </c>
      <c r="AS440" s="4">
        <f t="shared" si="610"/>
        <v>0.63274883500218304</v>
      </c>
      <c r="AT440" s="4">
        <f t="shared" si="611"/>
        <v>0</v>
      </c>
      <c r="AU440" s="4">
        <f t="shared" si="612"/>
        <v>0.63274883500218304</v>
      </c>
      <c r="AV440" s="4">
        <f t="shared" si="613"/>
        <v>-0.10438115295033029</v>
      </c>
      <c r="AW440" s="4">
        <f t="shared" si="614"/>
        <v>0.10438115295033029</v>
      </c>
      <c r="AX440" s="4">
        <f t="shared" si="615"/>
        <v>113.89479030039294</v>
      </c>
      <c r="AY440" s="4">
        <f t="shared" si="616"/>
        <v>0</v>
      </c>
      <c r="AZ440" s="4">
        <f t="shared" si="617"/>
        <v>113.89479030039294</v>
      </c>
      <c r="BA440" s="4">
        <f t="shared" si="618"/>
        <v>-18.788607531059451</v>
      </c>
      <c r="BB440" s="4">
        <f t="shared" si="619"/>
        <v>18.788607531059451</v>
      </c>
      <c r="BC440" s="4">
        <f t="shared" si="620"/>
        <v>0.66666666666666663</v>
      </c>
      <c r="BD440" s="4">
        <f t="shared" si="621"/>
        <v>0</v>
      </c>
      <c r="BE440" s="4">
        <f t="shared" si="622"/>
        <v>0.66666666666666663</v>
      </c>
      <c r="BF440" s="4">
        <f t="shared" si="623"/>
        <v>-9.9999999999999978E-2</v>
      </c>
      <c r="BG440" s="4">
        <f t="shared" si="624"/>
        <v>0.11111111111111109</v>
      </c>
      <c r="BH440" s="4">
        <f t="shared" si="625"/>
        <v>0.84678039481145162</v>
      </c>
      <c r="BI440" s="4">
        <f t="shared" si="626"/>
        <v>3.1777777777777771</v>
      </c>
      <c r="BJ440" s="4">
        <f t="shared" si="627"/>
        <v>0.26646935501059671</v>
      </c>
      <c r="BK440" s="4">
        <f t="shared" si="628"/>
        <v>0.14815570653432419</v>
      </c>
      <c r="BL440" s="4">
        <f t="shared" si="629"/>
        <v>1.9904761904761901</v>
      </c>
      <c r="BM440" s="4">
        <f t="shared" si="630"/>
        <v>7.4432292756478682E-2</v>
      </c>
      <c r="BN440" s="3">
        <f t="shared" si="565"/>
        <v>0</v>
      </c>
      <c r="BO440" s="3">
        <v>100</v>
      </c>
      <c r="BP440" s="3">
        <f t="shared" si="566"/>
        <v>-1</v>
      </c>
      <c r="BQ440" s="3">
        <f t="shared" si="567"/>
        <v>-100</v>
      </c>
      <c r="BR440" s="3">
        <f t="shared" si="568"/>
        <v>0</v>
      </c>
      <c r="BS440" s="3">
        <f t="shared" si="569"/>
        <v>-1</v>
      </c>
      <c r="BT440" s="3">
        <f t="shared" si="570"/>
        <v>-100</v>
      </c>
      <c r="BU440" s="3">
        <f t="shared" si="571"/>
        <v>1</v>
      </c>
      <c r="BV440" s="3">
        <f t="shared" si="572"/>
        <v>2.5</v>
      </c>
      <c r="BW440" s="3">
        <f t="shared" si="573"/>
        <v>250</v>
      </c>
      <c r="BX440" s="3">
        <f t="shared" si="574"/>
        <v>1</v>
      </c>
      <c r="BY440" s="3">
        <f t="shared" si="575"/>
        <v>0.8</v>
      </c>
      <c r="BZ440" s="3">
        <f t="shared" si="576"/>
        <v>80</v>
      </c>
      <c r="CA440" s="3">
        <f t="shared" si="577"/>
        <v>0</v>
      </c>
      <c r="CB440" s="3">
        <f t="shared" si="578"/>
        <v>-1</v>
      </c>
      <c r="CC440" s="3">
        <f t="shared" si="579"/>
        <v>-100</v>
      </c>
      <c r="CD440" s="3">
        <f t="shared" si="631"/>
        <v>1</v>
      </c>
      <c r="CE440" s="3">
        <f t="shared" si="632"/>
        <v>0</v>
      </c>
      <c r="CF440" s="3">
        <f t="shared" si="633"/>
        <v>1</v>
      </c>
      <c r="CG440" s="16" t="str">
        <f t="shared" si="634"/>
        <v/>
      </c>
      <c r="CI440" s="12">
        <f t="shared" si="635"/>
        <v>1</v>
      </c>
      <c r="CJ440" s="12">
        <f t="shared" si="636"/>
        <v>0</v>
      </c>
      <c r="CK440" s="12">
        <f t="shared" si="637"/>
        <v>1</v>
      </c>
      <c r="CL440" s="12" t="str">
        <f t="shared" si="638"/>
        <v/>
      </c>
      <c r="CM440" s="12">
        <f t="shared" si="639"/>
        <v>1</v>
      </c>
      <c r="CN440" s="12">
        <f t="shared" si="640"/>
        <v>0</v>
      </c>
      <c r="CO440" s="12">
        <f t="shared" si="641"/>
        <v>1</v>
      </c>
      <c r="CP440" s="12" t="str">
        <f t="shared" si="642"/>
        <v/>
      </c>
    </row>
    <row r="441" spans="1:94" x14ac:dyDescent="0.25">
      <c r="A441" t="s">
        <v>127</v>
      </c>
      <c r="B441" t="s">
        <v>285</v>
      </c>
      <c r="C441" t="s">
        <v>139</v>
      </c>
      <c r="D441" t="s">
        <v>141</v>
      </c>
      <c r="E441" t="s">
        <v>23</v>
      </c>
      <c r="F441" s="3">
        <v>0</v>
      </c>
      <c r="G441" s="3">
        <v>3</v>
      </c>
      <c r="H441" s="3" t="str">
        <f t="shared" si="550"/>
        <v>A</v>
      </c>
      <c r="I441" s="3">
        <v>2.0499999999999998</v>
      </c>
      <c r="J441" s="3">
        <v>3.9</v>
      </c>
      <c r="K441" s="3">
        <v>3.2</v>
      </c>
      <c r="L441" s="3">
        <v>1.44</v>
      </c>
      <c r="M441" s="3">
        <v>2.75</v>
      </c>
      <c r="N441" s="3">
        <f t="shared" si="482"/>
        <v>3</v>
      </c>
      <c r="O441" s="3">
        <f t="shared" si="580"/>
        <v>5.6715134459036864E-2</v>
      </c>
      <c r="P441" s="3">
        <f t="shared" si="581"/>
        <v>5.8080808080808066E-2</v>
      </c>
      <c r="Q441" s="3">
        <f t="shared" si="582"/>
        <v>2.1662660256410255</v>
      </c>
      <c r="R441" s="3">
        <f t="shared" si="583"/>
        <v>4.1211890243902438</v>
      </c>
      <c r="S441" s="3">
        <f t="shared" si="584"/>
        <v>3.3814884302689183</v>
      </c>
      <c r="T441" s="3">
        <f t="shared" si="585"/>
        <v>1.5216697936210131</v>
      </c>
      <c r="U441" s="3">
        <f t="shared" si="586"/>
        <v>2.9059666197623515</v>
      </c>
      <c r="V441" s="4">
        <f t="shared" si="587"/>
        <v>0.48780487804878053</v>
      </c>
      <c r="W441" s="4">
        <f t="shared" si="588"/>
        <v>0.25641025641025644</v>
      </c>
      <c r="X441" s="4">
        <f t="shared" si="589"/>
        <v>0.3125</v>
      </c>
      <c r="Y441" s="4">
        <f t="shared" si="590"/>
        <v>0.69444444444444442</v>
      </c>
      <c r="Z441" s="4">
        <f t="shared" si="591"/>
        <v>0.36363636363636365</v>
      </c>
      <c r="AA441" s="4">
        <f t="shared" si="592"/>
        <v>0.52564102564102566</v>
      </c>
      <c r="AB441" s="4">
        <f t="shared" si="593"/>
        <v>0.64062499999999989</v>
      </c>
      <c r="AC441" s="4">
        <f t="shared" si="594"/>
        <v>1.902439024390244</v>
      </c>
      <c r="AD441" s="4">
        <f t="shared" si="595"/>
        <v>1.21875</v>
      </c>
      <c r="AE441" s="4">
        <f t="shared" si="596"/>
        <v>1.5609756097560978</v>
      </c>
      <c r="AF441" s="4">
        <f t="shared" si="597"/>
        <v>0.8205128205128206</v>
      </c>
      <c r="AG441" s="4">
        <f t="shared" si="598"/>
        <v>0.52363636363636357</v>
      </c>
      <c r="AH441" s="4">
        <f t="shared" si="599"/>
        <v>1.9097222222222223</v>
      </c>
      <c r="AI441" s="4">
        <f t="shared" si="600"/>
        <v>-1.2152224046278928</v>
      </c>
      <c r="AJ441" s="4">
        <f t="shared" si="601"/>
        <v>-1.9549229987492183</v>
      </c>
      <c r="AK441" s="4">
        <f t="shared" si="602"/>
        <v>0.73970059412132549</v>
      </c>
      <c r="AL441" s="4">
        <f t="shared" si="603"/>
        <v>-1.3842968261413384</v>
      </c>
      <c r="AM441" s="4">
        <f t="shared" si="604"/>
        <v>1.3842968261413384</v>
      </c>
      <c r="AN441" s="4">
        <f t="shared" si="605"/>
        <v>-0.60761120231394639</v>
      </c>
      <c r="AO441" s="4">
        <f t="shared" si="606"/>
        <v>-0.97746149937460913</v>
      </c>
      <c r="AP441" s="4">
        <f t="shared" si="607"/>
        <v>0.36985029706066275</v>
      </c>
      <c r="AQ441" s="4">
        <f t="shared" si="608"/>
        <v>-0.69214841307066921</v>
      </c>
      <c r="AR441" s="4">
        <f t="shared" si="609"/>
        <v>0.69214841307066921</v>
      </c>
      <c r="AS441" s="4">
        <f t="shared" si="610"/>
        <v>-0.54599718530779784</v>
      </c>
      <c r="AT441" s="4">
        <f t="shared" si="611"/>
        <v>-0.77400096313047217</v>
      </c>
      <c r="AU441" s="4">
        <f t="shared" si="612"/>
        <v>0.35424823627323415</v>
      </c>
      <c r="AV441" s="4">
        <f t="shared" si="613"/>
        <v>-0.60543698281434355</v>
      </c>
      <c r="AW441" s="4">
        <f t="shared" si="614"/>
        <v>0.60543698281434355</v>
      </c>
      <c r="AX441" s="4">
        <f t="shared" si="615"/>
        <v>-98.279493355403616</v>
      </c>
      <c r="AY441" s="4">
        <f t="shared" si="616"/>
        <v>-139.320173363485</v>
      </c>
      <c r="AZ441" s="4">
        <f t="shared" si="617"/>
        <v>63.764682529182153</v>
      </c>
      <c r="BA441" s="4">
        <f t="shared" si="618"/>
        <v>-108.97865690658185</v>
      </c>
      <c r="BB441" s="4">
        <f t="shared" si="619"/>
        <v>108.97865690658185</v>
      </c>
      <c r="BC441" s="4">
        <f t="shared" si="620"/>
        <v>-0.35937500000000006</v>
      </c>
      <c r="BD441" s="4">
        <f t="shared" si="621"/>
        <v>-0.47435897435897439</v>
      </c>
      <c r="BE441" s="4">
        <f t="shared" si="622"/>
        <v>0.21874999999999989</v>
      </c>
      <c r="BF441" s="4">
        <f t="shared" si="623"/>
        <v>-0.47636363636363638</v>
      </c>
      <c r="BG441" s="4">
        <f t="shared" si="624"/>
        <v>0.90972222222222232</v>
      </c>
      <c r="BH441" s="4">
        <f t="shared" si="625"/>
        <v>0.98705339206242726</v>
      </c>
      <c r="BI441" s="4">
        <f t="shared" si="626"/>
        <v>3.2229811601000624</v>
      </c>
      <c r="BJ441" s="4">
        <f t="shared" si="627"/>
        <v>0.30625478184048172</v>
      </c>
      <c r="BK441" s="4">
        <f t="shared" si="628"/>
        <v>0.97884567293955616</v>
      </c>
      <c r="BL441" s="4">
        <f t="shared" si="629"/>
        <v>2.2138182066916823</v>
      </c>
      <c r="BM441" s="4">
        <f t="shared" si="630"/>
        <v>0.44215268895197035</v>
      </c>
      <c r="BN441" s="3">
        <f t="shared" si="565"/>
        <v>0</v>
      </c>
      <c r="BO441" s="3">
        <v>100</v>
      </c>
      <c r="BP441" s="3">
        <f t="shared" si="566"/>
        <v>-1</v>
      </c>
      <c r="BQ441" s="3">
        <f t="shared" si="567"/>
        <v>-100</v>
      </c>
      <c r="BR441" s="3">
        <f t="shared" si="568"/>
        <v>1</v>
      </c>
      <c r="BS441" s="3">
        <f t="shared" si="569"/>
        <v>2.2000000000000002</v>
      </c>
      <c r="BT441" s="3">
        <f t="shared" si="570"/>
        <v>220.00000000000003</v>
      </c>
      <c r="BU441" s="3">
        <f t="shared" si="571"/>
        <v>0</v>
      </c>
      <c r="BV441" s="3">
        <f t="shared" si="572"/>
        <v>-1</v>
      </c>
      <c r="BW441" s="3">
        <f t="shared" si="573"/>
        <v>-100</v>
      </c>
      <c r="BX441" s="3">
        <f t="shared" si="574"/>
        <v>1</v>
      </c>
      <c r="BY441" s="3">
        <f t="shared" si="575"/>
        <v>0.43999999999999995</v>
      </c>
      <c r="BZ441" s="3">
        <f t="shared" si="576"/>
        <v>43.999999999999993</v>
      </c>
      <c r="CA441" s="3">
        <f t="shared" si="577"/>
        <v>0</v>
      </c>
      <c r="CB441" s="3">
        <f t="shared" si="578"/>
        <v>-1</v>
      </c>
      <c r="CC441" s="3">
        <f t="shared" si="579"/>
        <v>-100</v>
      </c>
      <c r="CD441" s="3">
        <f t="shared" si="631"/>
        <v>1</v>
      </c>
      <c r="CE441" s="3">
        <f t="shared" si="632"/>
        <v>0</v>
      </c>
      <c r="CF441" s="3">
        <f t="shared" si="633"/>
        <v>1</v>
      </c>
      <c r="CG441" s="16" t="str">
        <f t="shared" si="634"/>
        <v/>
      </c>
      <c r="CI441" s="12">
        <f t="shared" si="635"/>
        <v>1</v>
      </c>
      <c r="CJ441" s="12">
        <f t="shared" si="636"/>
        <v>0</v>
      </c>
      <c r="CK441" s="12">
        <f t="shared" si="637"/>
        <v>1</v>
      </c>
      <c r="CL441" s="12" t="str">
        <f t="shared" si="638"/>
        <v/>
      </c>
      <c r="CM441" s="12">
        <f t="shared" si="639"/>
        <v>1</v>
      </c>
      <c r="CN441" s="12">
        <f t="shared" si="640"/>
        <v>0</v>
      </c>
      <c r="CO441" s="12">
        <f t="shared" si="641"/>
        <v>1</v>
      </c>
      <c r="CP441" s="12" t="str">
        <f t="shared" si="642"/>
        <v/>
      </c>
    </row>
    <row r="442" spans="1:94" x14ac:dyDescent="0.25">
      <c r="A442" t="s">
        <v>127</v>
      </c>
      <c r="B442" t="s">
        <v>286</v>
      </c>
      <c r="C442" t="s">
        <v>129</v>
      </c>
      <c r="D442" t="s">
        <v>13</v>
      </c>
      <c r="E442" t="s">
        <v>29</v>
      </c>
      <c r="F442" s="3">
        <v>3</v>
      </c>
      <c r="G442" s="3">
        <v>1</v>
      </c>
      <c r="H442" s="3" t="str">
        <f t="shared" si="550"/>
        <v>H</v>
      </c>
      <c r="I442" s="3">
        <v>1.48</v>
      </c>
      <c r="J442" s="3">
        <v>4.33</v>
      </c>
      <c r="K442" s="3">
        <v>6.5</v>
      </c>
      <c r="L442" s="3">
        <v>1.57</v>
      </c>
      <c r="M442" s="3">
        <v>2.38</v>
      </c>
      <c r="N442" s="3">
        <f t="shared" si="482"/>
        <v>4</v>
      </c>
      <c r="O442" s="3">
        <f t="shared" si="580"/>
        <v>6.0468711738919545E-2</v>
      </c>
      <c r="P442" s="3">
        <f t="shared" si="581"/>
        <v>5.7110742386126456E-2</v>
      </c>
      <c r="Q442" s="3">
        <f t="shared" si="582"/>
        <v>1.569493693373601</v>
      </c>
      <c r="R442" s="3">
        <f t="shared" si="583"/>
        <v>4.5918295218295215</v>
      </c>
      <c r="S442" s="3">
        <f t="shared" si="584"/>
        <v>6.8930466263029775</v>
      </c>
      <c r="T442" s="3">
        <f t="shared" si="585"/>
        <v>1.6649358774301037</v>
      </c>
      <c r="U442" s="3">
        <f t="shared" si="586"/>
        <v>2.5239155339386286</v>
      </c>
      <c r="V442" s="4">
        <f t="shared" si="587"/>
        <v>0.67567567567567566</v>
      </c>
      <c r="W442" s="4">
        <f t="shared" si="588"/>
        <v>0.23094688221709006</v>
      </c>
      <c r="X442" s="4">
        <f t="shared" si="589"/>
        <v>0.15384615384615385</v>
      </c>
      <c r="Y442" s="4">
        <f t="shared" si="590"/>
        <v>0.63694267515923564</v>
      </c>
      <c r="Z442" s="4">
        <f t="shared" si="591"/>
        <v>0.42016806722689076</v>
      </c>
      <c r="AA442" s="4">
        <f t="shared" si="592"/>
        <v>0.34180138568129331</v>
      </c>
      <c r="AB442" s="4">
        <f t="shared" si="593"/>
        <v>0.22769230769230769</v>
      </c>
      <c r="AC442" s="4">
        <f t="shared" si="594"/>
        <v>2.9256756756756759</v>
      </c>
      <c r="AD442" s="4">
        <f t="shared" si="595"/>
        <v>0.66615384615384621</v>
      </c>
      <c r="AE442" s="4">
        <f t="shared" si="596"/>
        <v>4.3918918918918921</v>
      </c>
      <c r="AF442" s="4">
        <f t="shared" si="597"/>
        <v>1.5011547344110854</v>
      </c>
      <c r="AG442" s="4">
        <f t="shared" si="598"/>
        <v>0.65966386554621859</v>
      </c>
      <c r="AH442" s="4">
        <f t="shared" si="599"/>
        <v>1.5159235668789808</v>
      </c>
      <c r="AI442" s="4">
        <f t="shared" si="600"/>
        <v>-5.3235529329293767</v>
      </c>
      <c r="AJ442" s="4">
        <f t="shared" si="601"/>
        <v>-3.0223358284559207</v>
      </c>
      <c r="AK442" s="4">
        <f t="shared" si="602"/>
        <v>-2.301217104473456</v>
      </c>
      <c r="AL442" s="4">
        <f t="shared" si="603"/>
        <v>-0.85897965650852481</v>
      </c>
      <c r="AM442" s="4">
        <f t="shared" si="604"/>
        <v>0.85897965650852481</v>
      </c>
      <c r="AN442" s="4">
        <f t="shared" si="605"/>
        <v>-2.6617764664646884</v>
      </c>
      <c r="AO442" s="4">
        <f t="shared" si="606"/>
        <v>-1.5111679142279604</v>
      </c>
      <c r="AP442" s="4">
        <f t="shared" si="607"/>
        <v>-1.150608552236728</v>
      </c>
      <c r="AQ442" s="4">
        <f t="shared" si="608"/>
        <v>-0.42948982825426241</v>
      </c>
      <c r="AR442" s="4">
        <f t="shared" si="609"/>
        <v>0.42948982825426241</v>
      </c>
      <c r="AS442" s="4">
        <f t="shared" si="610"/>
        <v>-1.2114217843351514</v>
      </c>
      <c r="AT442" s="4">
        <f t="shared" si="611"/>
        <v>-0.98621237001352047</v>
      </c>
      <c r="AU442" s="4">
        <f t="shared" si="612"/>
        <v>-0.85531468283280521</v>
      </c>
      <c r="AV442" s="4">
        <f t="shared" si="613"/>
        <v>-0.40566741760066688</v>
      </c>
      <c r="AW442" s="4">
        <f t="shared" si="614"/>
        <v>0.40566741760066688</v>
      </c>
      <c r="AX442" s="4">
        <f t="shared" si="615"/>
        <v>-218.05592118032723</v>
      </c>
      <c r="AY442" s="4">
        <f t="shared" si="616"/>
        <v>-177.51822660243369</v>
      </c>
      <c r="AZ442" s="4">
        <f t="shared" si="617"/>
        <v>-153.95664290990493</v>
      </c>
      <c r="BA442" s="4">
        <f t="shared" si="618"/>
        <v>-73.020135168120035</v>
      </c>
      <c r="BB442" s="4">
        <f t="shared" si="619"/>
        <v>73.020135168120035</v>
      </c>
      <c r="BC442" s="4">
        <f t="shared" si="620"/>
        <v>-0.77230769230769236</v>
      </c>
      <c r="BD442" s="4">
        <f t="shared" si="621"/>
        <v>-0.65819861431870674</v>
      </c>
      <c r="BE442" s="4">
        <f t="shared" si="622"/>
        <v>-0.3338461538461539</v>
      </c>
      <c r="BF442" s="4">
        <f t="shared" si="623"/>
        <v>-0.34033613445378152</v>
      </c>
      <c r="BG442" s="4">
        <f t="shared" si="624"/>
        <v>0.51592356687898089</v>
      </c>
      <c r="BH442" s="4">
        <f t="shared" si="625"/>
        <v>2.6699041759206299</v>
      </c>
      <c r="BI442" s="4">
        <f t="shared" si="626"/>
        <v>4.3514566138353663</v>
      </c>
      <c r="BJ442" s="4">
        <f t="shared" si="627"/>
        <v>0.61356562017227168</v>
      </c>
      <c r="BK442" s="4">
        <f t="shared" si="628"/>
        <v>0.60739034001846881</v>
      </c>
      <c r="BL442" s="4">
        <f t="shared" si="629"/>
        <v>2.0944257056843663</v>
      </c>
      <c r="BM442" s="4">
        <f t="shared" si="630"/>
        <v>0.29000328747397625</v>
      </c>
      <c r="BN442" s="3">
        <f t="shared" si="565"/>
        <v>1</v>
      </c>
      <c r="BO442" s="3">
        <v>100</v>
      </c>
      <c r="BP442" s="3">
        <f t="shared" si="566"/>
        <v>0.48</v>
      </c>
      <c r="BQ442" s="3">
        <f t="shared" si="567"/>
        <v>48</v>
      </c>
      <c r="BR442" s="3">
        <f t="shared" si="568"/>
        <v>0</v>
      </c>
      <c r="BS442" s="3">
        <f t="shared" si="569"/>
        <v>-1</v>
      </c>
      <c r="BT442" s="3">
        <f t="shared" si="570"/>
        <v>-100</v>
      </c>
      <c r="BU442" s="3">
        <f t="shared" si="571"/>
        <v>0</v>
      </c>
      <c r="BV442" s="3">
        <f t="shared" si="572"/>
        <v>-1</v>
      </c>
      <c r="BW442" s="3">
        <f t="shared" si="573"/>
        <v>-100</v>
      </c>
      <c r="BX442" s="3">
        <f t="shared" si="574"/>
        <v>1</v>
      </c>
      <c r="BY442" s="3">
        <f t="shared" si="575"/>
        <v>0.57000000000000006</v>
      </c>
      <c r="BZ442" s="3">
        <f t="shared" si="576"/>
        <v>57.000000000000007</v>
      </c>
      <c r="CA442" s="3">
        <f t="shared" si="577"/>
        <v>0</v>
      </c>
      <c r="CB442" s="3">
        <f t="shared" si="578"/>
        <v>-1</v>
      </c>
      <c r="CC442" s="3">
        <f t="shared" si="579"/>
        <v>-100</v>
      </c>
      <c r="CD442" s="3">
        <f t="shared" si="631"/>
        <v>1</v>
      </c>
      <c r="CE442" s="3">
        <f t="shared" si="632"/>
        <v>1</v>
      </c>
      <c r="CF442" s="3">
        <f t="shared" si="633"/>
        <v>2</v>
      </c>
      <c r="CG442" s="16" t="str">
        <f t="shared" si="634"/>
        <v>BackCasa</v>
      </c>
      <c r="CI442" s="12">
        <f t="shared" si="635"/>
        <v>1</v>
      </c>
      <c r="CJ442" s="12">
        <f t="shared" si="636"/>
        <v>0</v>
      </c>
      <c r="CK442" s="12">
        <f t="shared" si="637"/>
        <v>1</v>
      </c>
      <c r="CL442" s="12" t="str">
        <f t="shared" si="638"/>
        <v/>
      </c>
      <c r="CM442" s="12">
        <f t="shared" si="639"/>
        <v>1</v>
      </c>
      <c r="CN442" s="12">
        <f t="shared" si="640"/>
        <v>1</v>
      </c>
      <c r="CO442" s="12">
        <f t="shared" si="641"/>
        <v>2</v>
      </c>
      <c r="CP442" s="12" t="str">
        <f t="shared" si="642"/>
        <v>Under2.5</v>
      </c>
    </row>
    <row r="443" spans="1:94" x14ac:dyDescent="0.25">
      <c r="A443" t="s">
        <v>127</v>
      </c>
      <c r="B443" t="s">
        <v>287</v>
      </c>
      <c r="C443" t="s">
        <v>132</v>
      </c>
      <c r="D443" t="s">
        <v>19</v>
      </c>
      <c r="E443" t="s">
        <v>25</v>
      </c>
      <c r="F443" s="3">
        <v>0</v>
      </c>
      <c r="G443" s="3">
        <v>1</v>
      </c>
      <c r="H443" s="3" t="str">
        <f t="shared" si="550"/>
        <v>A</v>
      </c>
      <c r="I443" s="3">
        <v>5</v>
      </c>
      <c r="J443" s="3">
        <v>4</v>
      </c>
      <c r="K443" s="3">
        <v>1.67</v>
      </c>
      <c r="L443" s="3">
        <v>1.67</v>
      </c>
      <c r="M443" s="3">
        <v>2.2000000000000002</v>
      </c>
      <c r="N443" s="3">
        <f t="shared" si="482"/>
        <v>1</v>
      </c>
      <c r="O443" s="3">
        <f t="shared" si="580"/>
        <v>4.8802395209580851E-2</v>
      </c>
      <c r="P443" s="3">
        <f t="shared" si="581"/>
        <v>5.3347849755035481E-2</v>
      </c>
      <c r="Q443" s="3">
        <f t="shared" si="582"/>
        <v>5.2440119760479043</v>
      </c>
      <c r="R443" s="3">
        <f t="shared" si="583"/>
        <v>4.1952095808383234</v>
      </c>
      <c r="S443" s="3">
        <f t="shared" si="584"/>
        <v>1.7515000000000001</v>
      </c>
      <c r="T443" s="3">
        <f t="shared" si="585"/>
        <v>1.7515000000000001</v>
      </c>
      <c r="U443" s="3">
        <f t="shared" si="586"/>
        <v>2.3073652694610782</v>
      </c>
      <c r="V443" s="4">
        <f t="shared" si="587"/>
        <v>0.2</v>
      </c>
      <c r="W443" s="4">
        <f t="shared" si="588"/>
        <v>0.25</v>
      </c>
      <c r="X443" s="4">
        <f t="shared" si="589"/>
        <v>0.5988023952095809</v>
      </c>
      <c r="Y443" s="4">
        <f t="shared" si="590"/>
        <v>0.5988023952095809</v>
      </c>
      <c r="Z443" s="4">
        <f t="shared" si="591"/>
        <v>0.45454545454545453</v>
      </c>
      <c r="AA443" s="4">
        <f t="shared" si="592"/>
        <v>1.25</v>
      </c>
      <c r="AB443" s="4">
        <f t="shared" si="593"/>
        <v>2.9940119760479043</v>
      </c>
      <c r="AC443" s="4">
        <f t="shared" si="594"/>
        <v>0.8</v>
      </c>
      <c r="AD443" s="4">
        <f t="shared" si="595"/>
        <v>2.3952095808383236</v>
      </c>
      <c r="AE443" s="4">
        <f t="shared" si="596"/>
        <v>0.33399999999999996</v>
      </c>
      <c r="AF443" s="4">
        <f t="shared" si="597"/>
        <v>0.41749999999999998</v>
      </c>
      <c r="AG443" s="4">
        <f t="shared" si="598"/>
        <v>0.75909090909090904</v>
      </c>
      <c r="AH443" s="4">
        <f t="shared" si="599"/>
        <v>1.317365269461078</v>
      </c>
      <c r="AI443" s="4">
        <f t="shared" si="600"/>
        <v>3.4925119760479042</v>
      </c>
      <c r="AJ443" s="4">
        <f t="shared" si="601"/>
        <v>1.0488023952095809</v>
      </c>
      <c r="AK443" s="4">
        <f t="shared" si="602"/>
        <v>2.4437095808383233</v>
      </c>
      <c r="AL443" s="4">
        <f t="shared" si="603"/>
        <v>-0.55586526946107817</v>
      </c>
      <c r="AM443" s="4">
        <f t="shared" si="604"/>
        <v>0.55586526946107817</v>
      </c>
      <c r="AN443" s="4">
        <f t="shared" si="605"/>
        <v>1.7462559880239521</v>
      </c>
      <c r="AO443" s="4">
        <f t="shared" si="606"/>
        <v>0.52440119760479043</v>
      </c>
      <c r="AP443" s="4">
        <f t="shared" si="607"/>
        <v>1.2218547904191617</v>
      </c>
      <c r="AQ443" s="4">
        <f t="shared" si="608"/>
        <v>-0.27793263473053909</v>
      </c>
      <c r="AR443" s="4">
        <f t="shared" si="609"/>
        <v>0.27793263473053909</v>
      </c>
      <c r="AS443" s="4">
        <f t="shared" si="610"/>
        <v>1.0507271210955313</v>
      </c>
      <c r="AT443" s="4">
        <f t="shared" si="611"/>
        <v>0.4829774670571671</v>
      </c>
      <c r="AU443" s="4">
        <f t="shared" si="612"/>
        <v>0.8849194528377502</v>
      </c>
      <c r="AV443" s="4">
        <f t="shared" si="613"/>
        <v>-0.27109060864435591</v>
      </c>
      <c r="AW443" s="4">
        <f t="shared" si="614"/>
        <v>0.27109060864435591</v>
      </c>
      <c r="AX443" s="4">
        <f t="shared" si="615"/>
        <v>189.13088179719563</v>
      </c>
      <c r="AY443" s="4">
        <f t="shared" si="616"/>
        <v>86.935944070290077</v>
      </c>
      <c r="AZ443" s="4">
        <f t="shared" si="617"/>
        <v>159.28550151079503</v>
      </c>
      <c r="BA443" s="4">
        <f t="shared" si="618"/>
        <v>-48.796309555984067</v>
      </c>
      <c r="BB443" s="4">
        <f t="shared" si="619"/>
        <v>48.796309555984067</v>
      </c>
      <c r="BC443" s="4">
        <f t="shared" si="620"/>
        <v>1.994011976047904</v>
      </c>
      <c r="BD443" s="4">
        <f t="shared" si="621"/>
        <v>0.25</v>
      </c>
      <c r="BE443" s="4">
        <f t="shared" si="622"/>
        <v>1.3952095808383234</v>
      </c>
      <c r="BF443" s="4">
        <f t="shared" si="623"/>
        <v>-0.24090909090909102</v>
      </c>
      <c r="BG443" s="4">
        <f t="shared" si="624"/>
        <v>0.31736526946107801</v>
      </c>
      <c r="BH443" s="4">
        <f t="shared" si="625"/>
        <v>1.7920817914051994</v>
      </c>
      <c r="BI443" s="4">
        <f t="shared" si="626"/>
        <v>3.7302405189620758</v>
      </c>
      <c r="BJ443" s="4">
        <f t="shared" si="627"/>
        <v>0.48041990383607724</v>
      </c>
      <c r="BK443" s="4">
        <f t="shared" si="628"/>
        <v>0.39305610146201531</v>
      </c>
      <c r="BL443" s="4">
        <f t="shared" si="629"/>
        <v>2.0294326347305391</v>
      </c>
      <c r="BM443" s="4">
        <f t="shared" si="630"/>
        <v>0.19367782637150896</v>
      </c>
      <c r="BN443" s="3">
        <f t="shared" si="565"/>
        <v>0</v>
      </c>
      <c r="BO443" s="3">
        <v>100</v>
      </c>
      <c r="BP443" s="3">
        <f t="shared" si="566"/>
        <v>-1</v>
      </c>
      <c r="BQ443" s="3">
        <f t="shared" si="567"/>
        <v>-100</v>
      </c>
      <c r="BR443" s="3">
        <f t="shared" si="568"/>
        <v>1</v>
      </c>
      <c r="BS443" s="3">
        <f t="shared" si="569"/>
        <v>0.66999999999999993</v>
      </c>
      <c r="BT443" s="3">
        <f t="shared" si="570"/>
        <v>67</v>
      </c>
      <c r="BU443" s="3">
        <f t="shared" si="571"/>
        <v>0</v>
      </c>
      <c r="BV443" s="3">
        <f t="shared" si="572"/>
        <v>-1</v>
      </c>
      <c r="BW443" s="3">
        <f t="shared" si="573"/>
        <v>-100</v>
      </c>
      <c r="BX443" s="3">
        <f t="shared" si="574"/>
        <v>0</v>
      </c>
      <c r="BY443" s="3">
        <f t="shared" si="575"/>
        <v>-1</v>
      </c>
      <c r="BZ443" s="3">
        <f t="shared" si="576"/>
        <v>-100</v>
      </c>
      <c r="CA443" s="3">
        <f t="shared" si="577"/>
        <v>1</v>
      </c>
      <c r="CB443" s="3">
        <f t="shared" si="578"/>
        <v>1.2000000000000002</v>
      </c>
      <c r="CC443" s="3">
        <f t="shared" si="579"/>
        <v>120.00000000000001</v>
      </c>
      <c r="CD443" s="3">
        <f t="shared" si="631"/>
        <v>1</v>
      </c>
      <c r="CE443" s="3">
        <f t="shared" si="632"/>
        <v>0</v>
      </c>
      <c r="CF443" s="3">
        <f t="shared" si="633"/>
        <v>1</v>
      </c>
      <c r="CG443" s="16" t="str">
        <f t="shared" si="634"/>
        <v/>
      </c>
      <c r="CI443" s="12">
        <f t="shared" si="635"/>
        <v>1</v>
      </c>
      <c r="CJ443" s="12">
        <f t="shared" si="636"/>
        <v>1</v>
      </c>
      <c r="CK443" s="12">
        <f t="shared" si="637"/>
        <v>2</v>
      </c>
      <c r="CL443" s="12" t="str">
        <f t="shared" si="638"/>
        <v>Over2.5</v>
      </c>
      <c r="CM443" s="12">
        <f t="shared" si="639"/>
        <v>1</v>
      </c>
      <c r="CN443" s="12">
        <f t="shared" si="640"/>
        <v>0</v>
      </c>
      <c r="CO443" s="12">
        <f t="shared" si="641"/>
        <v>1</v>
      </c>
      <c r="CP443" s="12" t="str">
        <f t="shared" si="642"/>
        <v/>
      </c>
    </row>
    <row r="444" spans="1:94" x14ac:dyDescent="0.25">
      <c r="A444" t="s">
        <v>127</v>
      </c>
      <c r="B444" t="s">
        <v>287</v>
      </c>
      <c r="C444" t="s">
        <v>134</v>
      </c>
      <c r="D444" t="s">
        <v>12</v>
      </c>
      <c r="E444" t="s">
        <v>29</v>
      </c>
      <c r="F444" s="3">
        <v>3</v>
      </c>
      <c r="G444" s="3">
        <v>1</v>
      </c>
      <c r="H444" s="3" t="str">
        <f t="shared" si="550"/>
        <v>H</v>
      </c>
      <c r="I444" s="3">
        <v>1.18</v>
      </c>
      <c r="J444" s="3">
        <v>7.5</v>
      </c>
      <c r="K444" s="3">
        <v>13</v>
      </c>
      <c r="L444" s="3">
        <v>1.44</v>
      </c>
      <c r="M444" s="3">
        <v>2.75</v>
      </c>
      <c r="N444" s="3">
        <f t="shared" si="482"/>
        <v>4</v>
      </c>
      <c r="O444" s="3">
        <f t="shared" si="580"/>
        <v>5.7714037375054428E-2</v>
      </c>
      <c r="P444" s="3">
        <f t="shared" si="581"/>
        <v>5.8080808080808066E-2</v>
      </c>
      <c r="Q444" s="3">
        <f t="shared" si="582"/>
        <v>1.2481025641025643</v>
      </c>
      <c r="R444" s="3">
        <f t="shared" si="583"/>
        <v>7.932855280312908</v>
      </c>
      <c r="S444" s="3">
        <f t="shared" si="584"/>
        <v>13.750282485875708</v>
      </c>
      <c r="T444" s="3">
        <f t="shared" si="585"/>
        <v>1.5231082138200782</v>
      </c>
      <c r="U444" s="3">
        <f t="shared" si="586"/>
        <v>2.9087136027813996</v>
      </c>
      <c r="V444" s="4">
        <f t="shared" si="587"/>
        <v>0.84745762711864414</v>
      </c>
      <c r="W444" s="4">
        <f t="shared" si="588"/>
        <v>0.13333333333333333</v>
      </c>
      <c r="X444" s="4">
        <f t="shared" si="589"/>
        <v>7.6923076923076927E-2</v>
      </c>
      <c r="Y444" s="4">
        <f t="shared" si="590"/>
        <v>0.69444444444444442</v>
      </c>
      <c r="Z444" s="4">
        <f t="shared" si="591"/>
        <v>0.36363636363636365</v>
      </c>
      <c r="AA444" s="4">
        <f t="shared" si="592"/>
        <v>0.15733333333333333</v>
      </c>
      <c r="AB444" s="4">
        <f t="shared" si="593"/>
        <v>9.0769230769230769E-2</v>
      </c>
      <c r="AC444" s="4">
        <f t="shared" si="594"/>
        <v>6.3559322033898304</v>
      </c>
      <c r="AD444" s="4">
        <f t="shared" si="595"/>
        <v>0.57692307692307687</v>
      </c>
      <c r="AE444" s="4">
        <f t="shared" si="596"/>
        <v>11.016949152542374</v>
      </c>
      <c r="AF444" s="4">
        <f t="shared" si="597"/>
        <v>1.7333333333333334</v>
      </c>
      <c r="AG444" s="4">
        <f t="shared" si="598"/>
        <v>0.52363636363636357</v>
      </c>
      <c r="AH444" s="4">
        <f t="shared" si="599"/>
        <v>1.9097222222222223</v>
      </c>
      <c r="AI444" s="4">
        <f t="shared" si="600"/>
        <v>-12.502179921773143</v>
      </c>
      <c r="AJ444" s="4">
        <f t="shared" si="601"/>
        <v>-6.6847527162103439</v>
      </c>
      <c r="AK444" s="4">
        <f t="shared" si="602"/>
        <v>-5.8174272055628</v>
      </c>
      <c r="AL444" s="4">
        <f t="shared" si="603"/>
        <v>-1.3856053889613213</v>
      </c>
      <c r="AM444" s="4">
        <f t="shared" si="604"/>
        <v>1.3856053889613213</v>
      </c>
      <c r="AN444" s="4">
        <f t="shared" si="605"/>
        <v>-6.2510899608865715</v>
      </c>
      <c r="AO444" s="4">
        <f t="shared" si="606"/>
        <v>-3.342376358105172</v>
      </c>
      <c r="AP444" s="4">
        <f t="shared" si="607"/>
        <v>-2.9087136027814</v>
      </c>
      <c r="AQ444" s="4">
        <f t="shared" si="608"/>
        <v>-0.69280269448066067</v>
      </c>
      <c r="AR444" s="4">
        <f t="shared" si="609"/>
        <v>0.69280269448066067</v>
      </c>
      <c r="AS444" s="4">
        <f t="shared" si="610"/>
        <v>-1.4121682664950499</v>
      </c>
      <c r="AT444" s="4">
        <f t="shared" si="611"/>
        <v>-1.2800843501675654</v>
      </c>
      <c r="AU444" s="4">
        <f t="shared" si="612"/>
        <v>-1.2396603729208204</v>
      </c>
      <c r="AV444" s="4">
        <f t="shared" si="613"/>
        <v>-0.60587920756062008</v>
      </c>
      <c r="AW444" s="4">
        <f t="shared" si="614"/>
        <v>0.60587920756062008</v>
      </c>
      <c r="AX444" s="4">
        <f t="shared" si="615"/>
        <v>-254.19028796910897</v>
      </c>
      <c r="AY444" s="4">
        <f t="shared" si="616"/>
        <v>-230.41518303016178</v>
      </c>
      <c r="AZ444" s="4">
        <f t="shared" si="617"/>
        <v>-223.13886712574771</v>
      </c>
      <c r="BA444" s="4">
        <f t="shared" si="618"/>
        <v>-109.05825736091161</v>
      </c>
      <c r="BB444" s="4">
        <f t="shared" si="619"/>
        <v>109.05825736091161</v>
      </c>
      <c r="BC444" s="4">
        <f t="shared" si="620"/>
        <v>-0.90923076923076918</v>
      </c>
      <c r="BD444" s="4">
        <f t="shared" si="621"/>
        <v>-0.84266666666666667</v>
      </c>
      <c r="BE444" s="4">
        <f t="shared" si="622"/>
        <v>-0.42307692307692313</v>
      </c>
      <c r="BF444" s="4">
        <f t="shared" si="623"/>
        <v>-0.47636363636363638</v>
      </c>
      <c r="BG444" s="4">
        <f t="shared" si="624"/>
        <v>0.90972222222222232</v>
      </c>
      <c r="BH444" s="4">
        <f t="shared" si="625"/>
        <v>6.2561021006865927</v>
      </c>
      <c r="BI444" s="4">
        <f t="shared" si="626"/>
        <v>7.6437467767637273</v>
      </c>
      <c r="BJ444" s="4">
        <f t="shared" si="627"/>
        <v>0.81846014571081238</v>
      </c>
      <c r="BK444" s="4">
        <f t="shared" si="628"/>
        <v>0.97977096658317564</v>
      </c>
      <c r="BL444" s="4">
        <f t="shared" si="629"/>
        <v>2.2159109083007387</v>
      </c>
      <c r="BM444" s="4">
        <f t="shared" si="630"/>
        <v>0.4421526889519708</v>
      </c>
      <c r="BN444" s="3">
        <f t="shared" si="565"/>
        <v>1</v>
      </c>
      <c r="BO444" s="3">
        <v>100</v>
      </c>
      <c r="BP444" s="3">
        <f t="shared" si="566"/>
        <v>0.17999999999999994</v>
      </c>
      <c r="BQ444" s="3">
        <f t="shared" si="567"/>
        <v>17.999999999999993</v>
      </c>
      <c r="BR444" s="3">
        <f t="shared" si="568"/>
        <v>0</v>
      </c>
      <c r="BS444" s="3">
        <f t="shared" si="569"/>
        <v>-1</v>
      </c>
      <c r="BT444" s="3">
        <f t="shared" si="570"/>
        <v>-100</v>
      </c>
      <c r="BU444" s="3">
        <f t="shared" si="571"/>
        <v>0</v>
      </c>
      <c r="BV444" s="3">
        <f t="shared" si="572"/>
        <v>-1</v>
      </c>
      <c r="BW444" s="3">
        <f t="shared" si="573"/>
        <v>-100</v>
      </c>
      <c r="BX444" s="3">
        <f t="shared" si="574"/>
        <v>1</v>
      </c>
      <c r="BY444" s="3">
        <f t="shared" si="575"/>
        <v>0.43999999999999995</v>
      </c>
      <c r="BZ444" s="3">
        <f t="shared" si="576"/>
        <v>43.999999999999993</v>
      </c>
      <c r="CA444" s="3">
        <f t="shared" si="577"/>
        <v>0</v>
      </c>
      <c r="CB444" s="3">
        <f t="shared" si="578"/>
        <v>-1</v>
      </c>
      <c r="CC444" s="3">
        <f t="shared" si="579"/>
        <v>-100</v>
      </c>
      <c r="CD444" s="3">
        <f t="shared" si="631"/>
        <v>0</v>
      </c>
      <c r="CE444" s="3">
        <f t="shared" si="632"/>
        <v>1</v>
      </c>
      <c r="CF444" s="3">
        <f t="shared" si="633"/>
        <v>1</v>
      </c>
      <c r="CG444" s="16" t="str">
        <f t="shared" si="634"/>
        <v/>
      </c>
      <c r="CI444" s="12">
        <f t="shared" si="635"/>
        <v>1</v>
      </c>
      <c r="CJ444" s="12">
        <f t="shared" si="636"/>
        <v>0</v>
      </c>
      <c r="CK444" s="12">
        <f t="shared" si="637"/>
        <v>1</v>
      </c>
      <c r="CL444" s="12" t="str">
        <f t="shared" si="638"/>
        <v/>
      </c>
      <c r="CM444" s="12">
        <f t="shared" si="639"/>
        <v>1</v>
      </c>
      <c r="CN444" s="12">
        <f t="shared" si="640"/>
        <v>1</v>
      </c>
      <c r="CO444" s="12">
        <f t="shared" si="641"/>
        <v>2</v>
      </c>
      <c r="CP444" s="12" t="str">
        <f t="shared" si="642"/>
        <v>Under2.5</v>
      </c>
    </row>
    <row r="445" spans="1:94" x14ac:dyDescent="0.25">
      <c r="A445" t="s">
        <v>127</v>
      </c>
      <c r="B445" t="s">
        <v>287</v>
      </c>
      <c r="C445" t="s">
        <v>134</v>
      </c>
      <c r="D445" t="s">
        <v>22</v>
      </c>
      <c r="E445" t="s">
        <v>26</v>
      </c>
      <c r="F445" s="3">
        <v>5</v>
      </c>
      <c r="G445" s="3">
        <v>3</v>
      </c>
      <c r="H445" s="3" t="str">
        <f t="shared" si="550"/>
        <v>H</v>
      </c>
      <c r="I445" s="3">
        <v>2.1</v>
      </c>
      <c r="J445" s="3">
        <v>3.5</v>
      </c>
      <c r="K445" s="3">
        <v>3.4</v>
      </c>
      <c r="L445" s="3">
        <v>1.73</v>
      </c>
      <c r="M445" s="3">
        <v>2.1</v>
      </c>
      <c r="N445" s="3">
        <f t="shared" si="482"/>
        <v>8</v>
      </c>
      <c r="O445" s="3">
        <f t="shared" si="580"/>
        <v>5.6022408963585457E-2</v>
      </c>
      <c r="P445" s="3">
        <f t="shared" si="581"/>
        <v>5.4225158271401064E-2</v>
      </c>
      <c r="Q445" s="3">
        <f t="shared" si="582"/>
        <v>2.2176470588235295</v>
      </c>
      <c r="R445" s="3">
        <f t="shared" si="583"/>
        <v>3.6960784313725492</v>
      </c>
      <c r="S445" s="3">
        <f t="shared" si="584"/>
        <v>3.5904761904761906</v>
      </c>
      <c r="T445" s="3">
        <f t="shared" si="585"/>
        <v>1.8269187675070029</v>
      </c>
      <c r="U445" s="3">
        <f t="shared" si="586"/>
        <v>2.2176470588235295</v>
      </c>
      <c r="V445" s="4">
        <f t="shared" si="587"/>
        <v>0.47619047619047616</v>
      </c>
      <c r="W445" s="4">
        <f t="shared" si="588"/>
        <v>0.2857142857142857</v>
      </c>
      <c r="X445" s="4">
        <f t="shared" si="589"/>
        <v>0.29411764705882354</v>
      </c>
      <c r="Y445" s="4">
        <f t="shared" si="590"/>
        <v>0.5780346820809249</v>
      </c>
      <c r="Z445" s="4">
        <f t="shared" si="591"/>
        <v>0.47619047619047616</v>
      </c>
      <c r="AA445" s="4">
        <f t="shared" si="592"/>
        <v>0.6</v>
      </c>
      <c r="AB445" s="4">
        <f t="shared" si="593"/>
        <v>0.61764705882352944</v>
      </c>
      <c r="AC445" s="4">
        <f t="shared" si="594"/>
        <v>1.6666666666666665</v>
      </c>
      <c r="AD445" s="4">
        <f t="shared" si="595"/>
        <v>1.0294117647058825</v>
      </c>
      <c r="AE445" s="4">
        <f t="shared" si="596"/>
        <v>1.6190476190476188</v>
      </c>
      <c r="AF445" s="4">
        <f t="shared" si="597"/>
        <v>0.97142857142857142</v>
      </c>
      <c r="AG445" s="4">
        <f t="shared" si="598"/>
        <v>0.82380952380952377</v>
      </c>
      <c r="AH445" s="4">
        <f t="shared" si="599"/>
        <v>1.2138728323699424</v>
      </c>
      <c r="AI445" s="4">
        <f t="shared" si="600"/>
        <v>-1.3728291316526611</v>
      </c>
      <c r="AJ445" s="4">
        <f t="shared" si="601"/>
        <v>-1.4784313725490197</v>
      </c>
      <c r="AK445" s="4">
        <f t="shared" si="602"/>
        <v>0.10560224089635861</v>
      </c>
      <c r="AL445" s="4">
        <f t="shared" si="603"/>
        <v>-0.39072829131652664</v>
      </c>
      <c r="AM445" s="4">
        <f t="shared" si="604"/>
        <v>0.39072829131652664</v>
      </c>
      <c r="AN445" s="4">
        <f t="shared" si="605"/>
        <v>-0.68641456582633054</v>
      </c>
      <c r="AO445" s="4">
        <f t="shared" si="606"/>
        <v>-0.73921568627450984</v>
      </c>
      <c r="AP445" s="4">
        <f t="shared" si="607"/>
        <v>5.2801120448179306E-2</v>
      </c>
      <c r="AQ445" s="4">
        <f t="shared" si="608"/>
        <v>-0.19536414565826332</v>
      </c>
      <c r="AR445" s="4">
        <f t="shared" si="609"/>
        <v>0.19536414565826332</v>
      </c>
      <c r="AS445" s="4">
        <f t="shared" si="610"/>
        <v>-0.60154991384183076</v>
      </c>
      <c r="AT445" s="4">
        <f t="shared" si="611"/>
        <v>-0.63656334561864669</v>
      </c>
      <c r="AU445" s="4">
        <f t="shared" si="612"/>
        <v>5.2752133258955503E-2</v>
      </c>
      <c r="AV445" s="4">
        <f t="shared" si="613"/>
        <v>-0.19293405970007721</v>
      </c>
      <c r="AW445" s="4">
        <f t="shared" si="614"/>
        <v>0.19293405970007721</v>
      </c>
      <c r="AX445" s="4">
        <f t="shared" si="615"/>
        <v>-108.27898449152953</v>
      </c>
      <c r="AY445" s="4">
        <f t="shared" si="616"/>
        <v>-114.58140221135641</v>
      </c>
      <c r="AZ445" s="4">
        <f t="shared" si="617"/>
        <v>9.4953839866119907</v>
      </c>
      <c r="BA445" s="4">
        <f t="shared" si="618"/>
        <v>-34.728130746013903</v>
      </c>
      <c r="BB445" s="4">
        <f t="shared" si="619"/>
        <v>34.728130746013903</v>
      </c>
      <c r="BC445" s="4">
        <f t="shared" si="620"/>
        <v>-0.38235294117647056</v>
      </c>
      <c r="BD445" s="4">
        <f t="shared" si="621"/>
        <v>-0.4</v>
      </c>
      <c r="BE445" s="4">
        <f t="shared" si="622"/>
        <v>2.941176470588237E-2</v>
      </c>
      <c r="BF445" s="4">
        <f t="shared" si="623"/>
        <v>-0.1761904761904762</v>
      </c>
      <c r="BG445" s="4">
        <f t="shared" si="624"/>
        <v>0.2138728323699422</v>
      </c>
      <c r="BH445" s="4">
        <f t="shared" si="625"/>
        <v>0.82477986773579992</v>
      </c>
      <c r="BI445" s="4">
        <f t="shared" si="626"/>
        <v>3.1680672268907561</v>
      </c>
      <c r="BJ445" s="4">
        <f t="shared" si="627"/>
        <v>0.2603416558635549</v>
      </c>
      <c r="BK445" s="4">
        <f t="shared" si="628"/>
        <v>0.27628662439134882</v>
      </c>
      <c r="BL445" s="4">
        <f t="shared" si="629"/>
        <v>2.0222829131652662</v>
      </c>
      <c r="BM445" s="4">
        <f t="shared" si="630"/>
        <v>0.13662115354518153</v>
      </c>
      <c r="BN445" s="3">
        <f t="shared" si="565"/>
        <v>1</v>
      </c>
      <c r="BO445" s="3">
        <v>100</v>
      </c>
      <c r="BP445" s="3">
        <f t="shared" si="566"/>
        <v>1.1000000000000001</v>
      </c>
      <c r="BQ445" s="3">
        <f t="shared" si="567"/>
        <v>110.00000000000001</v>
      </c>
      <c r="BR445" s="3">
        <f t="shared" si="568"/>
        <v>0</v>
      </c>
      <c r="BS445" s="3">
        <f t="shared" si="569"/>
        <v>-1</v>
      </c>
      <c r="BT445" s="3">
        <f t="shared" si="570"/>
        <v>-100</v>
      </c>
      <c r="BU445" s="3">
        <f t="shared" si="571"/>
        <v>0</v>
      </c>
      <c r="BV445" s="3">
        <f t="shared" si="572"/>
        <v>-1</v>
      </c>
      <c r="BW445" s="3">
        <f t="shared" si="573"/>
        <v>-100</v>
      </c>
      <c r="BX445" s="3">
        <f t="shared" si="574"/>
        <v>1</v>
      </c>
      <c r="BY445" s="3">
        <f t="shared" si="575"/>
        <v>0.73</v>
      </c>
      <c r="BZ445" s="3">
        <f t="shared" si="576"/>
        <v>73</v>
      </c>
      <c r="CA445" s="3">
        <f t="shared" si="577"/>
        <v>0</v>
      </c>
      <c r="CB445" s="3">
        <f t="shared" si="578"/>
        <v>-1</v>
      </c>
      <c r="CC445" s="3">
        <f t="shared" si="579"/>
        <v>-100</v>
      </c>
      <c r="CD445" s="3">
        <f t="shared" si="631"/>
        <v>1</v>
      </c>
      <c r="CE445" s="3">
        <f t="shared" si="632"/>
        <v>0</v>
      </c>
      <c r="CF445" s="3">
        <f t="shared" si="633"/>
        <v>1</v>
      </c>
      <c r="CG445" s="16" t="str">
        <f t="shared" si="634"/>
        <v/>
      </c>
      <c r="CI445" s="12">
        <f t="shared" si="635"/>
        <v>1</v>
      </c>
      <c r="CJ445" s="12">
        <f t="shared" si="636"/>
        <v>0</v>
      </c>
      <c r="CK445" s="12">
        <f t="shared" si="637"/>
        <v>1</v>
      </c>
      <c r="CL445" s="12" t="str">
        <f t="shared" si="638"/>
        <v/>
      </c>
      <c r="CM445" s="12">
        <f t="shared" si="639"/>
        <v>1</v>
      </c>
      <c r="CN445" s="12">
        <f t="shared" si="640"/>
        <v>0</v>
      </c>
      <c r="CO445" s="12">
        <f t="shared" si="641"/>
        <v>1</v>
      </c>
      <c r="CP445" s="12" t="str">
        <f t="shared" si="642"/>
        <v/>
      </c>
    </row>
    <row r="446" spans="1:94" x14ac:dyDescent="0.25">
      <c r="A446" t="s">
        <v>127</v>
      </c>
      <c r="B446" t="s">
        <v>287</v>
      </c>
      <c r="C446" t="s">
        <v>134</v>
      </c>
      <c r="D446" t="s">
        <v>27</v>
      </c>
      <c r="E446" t="s">
        <v>13</v>
      </c>
      <c r="F446" s="3">
        <v>1</v>
      </c>
      <c r="G446" s="3">
        <v>0</v>
      </c>
      <c r="H446" s="3" t="str">
        <f t="shared" si="550"/>
        <v>H</v>
      </c>
      <c r="I446" s="3">
        <v>3.5</v>
      </c>
      <c r="J446" s="3">
        <v>3.9</v>
      </c>
      <c r="K446" s="3">
        <v>2</v>
      </c>
      <c r="L446" s="3">
        <v>1.62</v>
      </c>
      <c r="M446" s="3">
        <v>2.2999999999999998</v>
      </c>
      <c r="N446" s="3">
        <f t="shared" si="482"/>
        <v>1</v>
      </c>
      <c r="O446" s="3">
        <f t="shared" si="580"/>
        <v>4.2124542124542197E-2</v>
      </c>
      <c r="P446" s="3">
        <f t="shared" si="581"/>
        <v>5.2066559312936134E-2</v>
      </c>
      <c r="Q446" s="3">
        <f t="shared" si="582"/>
        <v>3.6474358974358978</v>
      </c>
      <c r="R446" s="3">
        <f t="shared" si="583"/>
        <v>4.0642857142857141</v>
      </c>
      <c r="S446" s="3">
        <f t="shared" si="584"/>
        <v>2.0842490842490844</v>
      </c>
      <c r="T446" s="3">
        <f t="shared" si="585"/>
        <v>1.6882417582417584</v>
      </c>
      <c r="U446" s="3">
        <f t="shared" si="586"/>
        <v>2.3968864468864468</v>
      </c>
      <c r="V446" s="4">
        <f t="shared" si="587"/>
        <v>0.2857142857142857</v>
      </c>
      <c r="W446" s="4">
        <f t="shared" si="588"/>
        <v>0.25641025641025644</v>
      </c>
      <c r="X446" s="4">
        <f t="shared" si="589"/>
        <v>0.5</v>
      </c>
      <c r="Y446" s="4">
        <f t="shared" si="590"/>
        <v>0.61728395061728392</v>
      </c>
      <c r="Z446" s="4">
        <f t="shared" si="591"/>
        <v>0.43478260869565222</v>
      </c>
      <c r="AA446" s="4">
        <f t="shared" si="592"/>
        <v>0.89743589743589747</v>
      </c>
      <c r="AB446" s="4">
        <f t="shared" si="593"/>
        <v>1.75</v>
      </c>
      <c r="AC446" s="4">
        <f t="shared" si="594"/>
        <v>1.1142857142857143</v>
      </c>
      <c r="AD446" s="4">
        <f t="shared" si="595"/>
        <v>1.95</v>
      </c>
      <c r="AE446" s="4">
        <f t="shared" si="596"/>
        <v>0.5714285714285714</v>
      </c>
      <c r="AF446" s="4">
        <f t="shared" si="597"/>
        <v>0.51282051282051289</v>
      </c>
      <c r="AG446" s="4">
        <f t="shared" si="598"/>
        <v>0.70434782608695667</v>
      </c>
      <c r="AH446" s="4">
        <f t="shared" si="599"/>
        <v>1.419753086419753</v>
      </c>
      <c r="AI446" s="4">
        <f t="shared" si="600"/>
        <v>1.5631868131868134</v>
      </c>
      <c r="AJ446" s="4">
        <f t="shared" si="601"/>
        <v>-0.41684981684981626</v>
      </c>
      <c r="AK446" s="4">
        <f t="shared" si="602"/>
        <v>1.9800366300366297</v>
      </c>
      <c r="AL446" s="4">
        <f t="shared" si="603"/>
        <v>-0.70864468864468844</v>
      </c>
      <c r="AM446" s="4">
        <f t="shared" si="604"/>
        <v>0.70864468864468844</v>
      </c>
      <c r="AN446" s="4">
        <f t="shared" si="605"/>
        <v>0.7815934065934067</v>
      </c>
      <c r="AO446" s="4">
        <f t="shared" si="606"/>
        <v>-0.20842490842490813</v>
      </c>
      <c r="AP446" s="4">
        <f t="shared" si="607"/>
        <v>0.99001831501831483</v>
      </c>
      <c r="AQ446" s="4">
        <f t="shared" si="608"/>
        <v>-0.35432234432234422</v>
      </c>
      <c r="AR446" s="4">
        <f t="shared" si="609"/>
        <v>0.35432234432234422</v>
      </c>
      <c r="AS446" s="4">
        <f t="shared" si="610"/>
        <v>0.663416206636393</v>
      </c>
      <c r="AT446" s="4">
        <f t="shared" si="611"/>
        <v>-0.20548315339637274</v>
      </c>
      <c r="AU446" s="4">
        <f t="shared" si="612"/>
        <v>0.7803823295240393</v>
      </c>
      <c r="AV446" s="4">
        <f t="shared" si="613"/>
        <v>-0.34052025863619712</v>
      </c>
      <c r="AW446" s="4">
        <f t="shared" si="614"/>
        <v>0.34052025863619712</v>
      </c>
      <c r="AX446" s="4">
        <f t="shared" si="615"/>
        <v>119.41491719455075</v>
      </c>
      <c r="AY446" s="4">
        <f t="shared" si="616"/>
        <v>-36.98696761134709</v>
      </c>
      <c r="AZ446" s="4">
        <f t="shared" si="617"/>
        <v>140.46881931432708</v>
      </c>
      <c r="BA446" s="4">
        <f t="shared" si="618"/>
        <v>-61.293646554515483</v>
      </c>
      <c r="BB446" s="4">
        <f t="shared" si="619"/>
        <v>61.293646554515483</v>
      </c>
      <c r="BC446" s="4">
        <f t="shared" si="620"/>
        <v>0.75</v>
      </c>
      <c r="BD446" s="4">
        <f t="shared" si="621"/>
        <v>-0.10256410256410242</v>
      </c>
      <c r="BE446" s="4">
        <f t="shared" si="622"/>
        <v>0.94999999999999973</v>
      </c>
      <c r="BF446" s="4">
        <f t="shared" si="623"/>
        <v>-0.29565217391304338</v>
      </c>
      <c r="BG446" s="4">
        <f t="shared" si="624"/>
        <v>0.41975308641975295</v>
      </c>
      <c r="BH446" s="4">
        <f t="shared" si="625"/>
        <v>1.0438599713735299</v>
      </c>
      <c r="BI446" s="4">
        <f t="shared" si="626"/>
        <v>3.2653235653235657</v>
      </c>
      <c r="BJ446" s="4">
        <f t="shared" si="627"/>
        <v>0.31968040853865343</v>
      </c>
      <c r="BK446" s="4">
        <f t="shared" si="628"/>
        <v>0.50108746479248922</v>
      </c>
      <c r="BL446" s="4">
        <f t="shared" si="629"/>
        <v>2.0425641025641026</v>
      </c>
      <c r="BM446" s="4">
        <f t="shared" si="630"/>
        <v>0.24532276081982274</v>
      </c>
      <c r="BN446" s="3">
        <f t="shared" si="565"/>
        <v>1</v>
      </c>
      <c r="BO446" s="3">
        <v>100</v>
      </c>
      <c r="BP446" s="3">
        <f t="shared" si="566"/>
        <v>2.5</v>
      </c>
      <c r="BQ446" s="3">
        <f t="shared" si="567"/>
        <v>250</v>
      </c>
      <c r="BR446" s="3">
        <f t="shared" si="568"/>
        <v>0</v>
      </c>
      <c r="BS446" s="3">
        <f t="shared" si="569"/>
        <v>-1</v>
      </c>
      <c r="BT446" s="3">
        <f t="shared" si="570"/>
        <v>-100</v>
      </c>
      <c r="BU446" s="3">
        <f t="shared" si="571"/>
        <v>0</v>
      </c>
      <c r="BV446" s="3">
        <f t="shared" si="572"/>
        <v>-1</v>
      </c>
      <c r="BW446" s="3">
        <f t="shared" si="573"/>
        <v>-100</v>
      </c>
      <c r="BX446" s="3">
        <f t="shared" si="574"/>
        <v>0</v>
      </c>
      <c r="BY446" s="3">
        <f t="shared" si="575"/>
        <v>-1</v>
      </c>
      <c r="BZ446" s="3">
        <f t="shared" si="576"/>
        <v>-100</v>
      </c>
      <c r="CA446" s="3">
        <f t="shared" si="577"/>
        <v>1</v>
      </c>
      <c r="CB446" s="3">
        <f t="shared" si="578"/>
        <v>1.2999999999999998</v>
      </c>
      <c r="CC446" s="3">
        <f t="shared" si="579"/>
        <v>129.99999999999997</v>
      </c>
      <c r="CD446" s="3">
        <f t="shared" si="631"/>
        <v>1</v>
      </c>
      <c r="CE446" s="3">
        <f t="shared" si="632"/>
        <v>0</v>
      </c>
      <c r="CF446" s="3">
        <f t="shared" si="633"/>
        <v>1</v>
      </c>
      <c r="CG446" s="16" t="str">
        <f t="shared" si="634"/>
        <v/>
      </c>
      <c r="CI446" s="12">
        <f t="shared" si="635"/>
        <v>1</v>
      </c>
      <c r="CJ446" s="12">
        <f t="shared" si="636"/>
        <v>0</v>
      </c>
      <c r="CK446" s="12">
        <f t="shared" si="637"/>
        <v>1</v>
      </c>
      <c r="CL446" s="12" t="str">
        <f t="shared" si="638"/>
        <v/>
      </c>
      <c r="CM446" s="12">
        <f t="shared" si="639"/>
        <v>1</v>
      </c>
      <c r="CN446" s="12">
        <f t="shared" si="640"/>
        <v>0</v>
      </c>
      <c r="CO446" s="12">
        <f t="shared" si="641"/>
        <v>1</v>
      </c>
      <c r="CP446" s="12" t="str">
        <f t="shared" si="642"/>
        <v/>
      </c>
    </row>
    <row r="447" spans="1:94" x14ac:dyDescent="0.25">
      <c r="A447" t="s">
        <v>127</v>
      </c>
      <c r="B447" t="s">
        <v>287</v>
      </c>
      <c r="C447" t="s">
        <v>134</v>
      </c>
      <c r="D447" t="s">
        <v>130</v>
      </c>
      <c r="E447" t="s">
        <v>18</v>
      </c>
      <c r="F447" s="3">
        <v>3</v>
      </c>
      <c r="G447" s="3">
        <v>2</v>
      </c>
      <c r="H447" s="3" t="str">
        <f t="shared" si="550"/>
        <v>H</v>
      </c>
      <c r="I447" s="3">
        <v>1.25</v>
      </c>
      <c r="J447" s="3">
        <v>6.5</v>
      </c>
      <c r="K447" s="3">
        <v>10</v>
      </c>
      <c r="L447" s="3">
        <v>1.5</v>
      </c>
      <c r="M447" s="3">
        <v>2.63</v>
      </c>
      <c r="N447" s="3">
        <f t="shared" si="482"/>
        <v>5</v>
      </c>
      <c r="O447" s="3">
        <f t="shared" si="580"/>
        <v>5.3846153846153877E-2</v>
      </c>
      <c r="P447" s="3">
        <f t="shared" si="581"/>
        <v>4.6894803548795938E-2</v>
      </c>
      <c r="Q447" s="3">
        <f t="shared" si="582"/>
        <v>1.3173076923076923</v>
      </c>
      <c r="R447" s="3">
        <f t="shared" si="583"/>
        <v>6.8500000000000005</v>
      </c>
      <c r="S447" s="3">
        <f t="shared" si="584"/>
        <v>10.538461538461538</v>
      </c>
      <c r="T447" s="3">
        <f t="shared" si="585"/>
        <v>1.5807692307692309</v>
      </c>
      <c r="U447" s="3">
        <f t="shared" si="586"/>
        <v>2.7716153846153846</v>
      </c>
      <c r="V447" s="4">
        <f t="shared" si="587"/>
        <v>0.8</v>
      </c>
      <c r="W447" s="4">
        <f t="shared" si="588"/>
        <v>0.15384615384615385</v>
      </c>
      <c r="X447" s="4">
        <f t="shared" si="589"/>
        <v>0.1</v>
      </c>
      <c r="Y447" s="4">
        <f t="shared" si="590"/>
        <v>0.66666666666666663</v>
      </c>
      <c r="Z447" s="4">
        <f t="shared" si="591"/>
        <v>0.38022813688212931</v>
      </c>
      <c r="AA447" s="4">
        <f t="shared" si="592"/>
        <v>0.19230769230769232</v>
      </c>
      <c r="AB447" s="4">
        <f t="shared" si="593"/>
        <v>0.125</v>
      </c>
      <c r="AC447" s="4">
        <f t="shared" si="594"/>
        <v>5.2</v>
      </c>
      <c r="AD447" s="4">
        <f t="shared" si="595"/>
        <v>0.65</v>
      </c>
      <c r="AE447" s="4">
        <f t="shared" si="596"/>
        <v>8</v>
      </c>
      <c r="AF447" s="4">
        <f t="shared" si="597"/>
        <v>1.5384615384615385</v>
      </c>
      <c r="AG447" s="4">
        <f t="shared" si="598"/>
        <v>0.57034220532319391</v>
      </c>
      <c r="AH447" s="4">
        <f t="shared" si="599"/>
        <v>1.7533333333333332</v>
      </c>
      <c r="AI447" s="4">
        <f t="shared" si="600"/>
        <v>-9.2211538461538467</v>
      </c>
      <c r="AJ447" s="4">
        <f t="shared" si="601"/>
        <v>-5.532692307692308</v>
      </c>
      <c r="AK447" s="4">
        <f t="shared" si="602"/>
        <v>-3.6884615384615378</v>
      </c>
      <c r="AL447" s="4">
        <f t="shared" si="603"/>
        <v>-1.1908461538461537</v>
      </c>
      <c r="AM447" s="4">
        <f t="shared" si="604"/>
        <v>1.1908461538461537</v>
      </c>
      <c r="AN447" s="4">
        <f t="shared" si="605"/>
        <v>-4.6105769230769234</v>
      </c>
      <c r="AO447" s="4">
        <f t="shared" si="606"/>
        <v>-2.766346153846154</v>
      </c>
      <c r="AP447" s="4">
        <f t="shared" si="607"/>
        <v>-1.8442307692307689</v>
      </c>
      <c r="AQ447" s="4">
        <f t="shared" si="608"/>
        <v>-0.59542307692307683</v>
      </c>
      <c r="AR447" s="4">
        <f t="shared" si="609"/>
        <v>0.59542307692307683</v>
      </c>
      <c r="AS447" s="4">
        <f t="shared" si="610"/>
        <v>-1.3572118955222099</v>
      </c>
      <c r="AT447" s="4">
        <f t="shared" si="611"/>
        <v>-1.2239243909422599</v>
      </c>
      <c r="AU447" s="4">
        <f t="shared" si="612"/>
        <v>-1.0739369801883083</v>
      </c>
      <c r="AV447" s="4">
        <f t="shared" si="613"/>
        <v>-0.53704731920004045</v>
      </c>
      <c r="AW447" s="4">
        <f t="shared" si="614"/>
        <v>0.53704731920004045</v>
      </c>
      <c r="AX447" s="4">
        <f t="shared" si="615"/>
        <v>-244.29814119399776</v>
      </c>
      <c r="AY447" s="4">
        <f t="shared" si="616"/>
        <v>-220.30639036960679</v>
      </c>
      <c r="AZ447" s="4">
        <f t="shared" si="617"/>
        <v>-193.30865643389549</v>
      </c>
      <c r="BA447" s="4">
        <f t="shared" si="618"/>
        <v>-96.66851745600728</v>
      </c>
      <c r="BB447" s="4">
        <f t="shared" si="619"/>
        <v>96.66851745600728</v>
      </c>
      <c r="BC447" s="4">
        <f t="shared" si="620"/>
        <v>-0.87500000000000011</v>
      </c>
      <c r="BD447" s="4">
        <f t="shared" si="621"/>
        <v>-0.80769230769230771</v>
      </c>
      <c r="BE447" s="4">
        <f t="shared" si="622"/>
        <v>-0.34999999999999992</v>
      </c>
      <c r="BF447" s="4">
        <f t="shared" si="623"/>
        <v>-0.42965779467680604</v>
      </c>
      <c r="BG447" s="4">
        <f t="shared" si="624"/>
        <v>0.75333333333333319</v>
      </c>
      <c r="BH447" s="4">
        <f t="shared" si="625"/>
        <v>4.6412123227081068</v>
      </c>
      <c r="BI447" s="4">
        <f t="shared" si="626"/>
        <v>6.2352564102564108</v>
      </c>
      <c r="BJ447" s="4">
        <f t="shared" si="627"/>
        <v>0.74434987389993279</v>
      </c>
      <c r="BK447" s="4">
        <f t="shared" si="628"/>
        <v>0.84205539073453528</v>
      </c>
      <c r="BL447" s="4">
        <f t="shared" si="629"/>
        <v>2.1761923076923075</v>
      </c>
      <c r="BM447" s="4">
        <f t="shared" si="630"/>
        <v>0.38693978825220338</v>
      </c>
      <c r="BN447" s="3">
        <f t="shared" si="565"/>
        <v>1</v>
      </c>
      <c r="BO447" s="3">
        <v>100</v>
      </c>
      <c r="BP447" s="3">
        <f t="shared" si="566"/>
        <v>0.25</v>
      </c>
      <c r="BQ447" s="3">
        <f t="shared" si="567"/>
        <v>25</v>
      </c>
      <c r="BR447" s="3">
        <f t="shared" si="568"/>
        <v>0</v>
      </c>
      <c r="BS447" s="3">
        <f t="shared" si="569"/>
        <v>-1</v>
      </c>
      <c r="BT447" s="3">
        <f t="shared" si="570"/>
        <v>-100</v>
      </c>
      <c r="BU447" s="3">
        <f t="shared" si="571"/>
        <v>0</v>
      </c>
      <c r="BV447" s="3">
        <f t="shared" si="572"/>
        <v>-1</v>
      </c>
      <c r="BW447" s="3">
        <f t="shared" si="573"/>
        <v>-100</v>
      </c>
      <c r="BX447" s="3">
        <f t="shared" si="574"/>
        <v>1</v>
      </c>
      <c r="BY447" s="3">
        <f t="shared" si="575"/>
        <v>0.5</v>
      </c>
      <c r="BZ447" s="3">
        <f t="shared" si="576"/>
        <v>50</v>
      </c>
      <c r="CA447" s="3">
        <f t="shared" si="577"/>
        <v>0</v>
      </c>
      <c r="CB447" s="3">
        <f t="shared" si="578"/>
        <v>-1</v>
      </c>
      <c r="CC447" s="3">
        <f t="shared" si="579"/>
        <v>-100</v>
      </c>
      <c r="CD447" s="3">
        <f t="shared" si="631"/>
        <v>1</v>
      </c>
      <c r="CE447" s="3">
        <f t="shared" si="632"/>
        <v>1</v>
      </c>
      <c r="CF447" s="3">
        <f t="shared" si="633"/>
        <v>2</v>
      </c>
      <c r="CG447" s="16" t="str">
        <f t="shared" si="634"/>
        <v>BackCasa</v>
      </c>
      <c r="CI447" s="12">
        <f t="shared" si="635"/>
        <v>1</v>
      </c>
      <c r="CJ447" s="12">
        <f t="shared" si="636"/>
        <v>0</v>
      </c>
      <c r="CK447" s="12">
        <f t="shared" si="637"/>
        <v>1</v>
      </c>
      <c r="CL447" s="12" t="str">
        <f t="shared" si="638"/>
        <v/>
      </c>
      <c r="CM447" s="12">
        <f t="shared" si="639"/>
        <v>1</v>
      </c>
      <c r="CN447" s="12">
        <f t="shared" si="640"/>
        <v>1</v>
      </c>
      <c r="CO447" s="12">
        <f t="shared" si="641"/>
        <v>2</v>
      </c>
      <c r="CP447" s="12" t="str">
        <f t="shared" si="642"/>
        <v>Under2.5</v>
      </c>
    </row>
    <row r="448" spans="1:94" x14ac:dyDescent="0.25">
      <c r="A448" t="s">
        <v>127</v>
      </c>
      <c r="B448" t="s">
        <v>287</v>
      </c>
      <c r="C448" t="s">
        <v>134</v>
      </c>
      <c r="D448" t="s">
        <v>14</v>
      </c>
      <c r="E448" t="s">
        <v>28</v>
      </c>
      <c r="F448" s="3">
        <v>4</v>
      </c>
      <c r="G448" s="3">
        <v>1</v>
      </c>
      <c r="H448" s="3" t="str">
        <f t="shared" si="550"/>
        <v>H</v>
      </c>
      <c r="I448" s="3">
        <v>1.9</v>
      </c>
      <c r="J448" s="3">
        <v>3.8</v>
      </c>
      <c r="K448" s="3">
        <v>3.8</v>
      </c>
      <c r="L448" s="3">
        <v>1.73</v>
      </c>
      <c r="M448" s="3">
        <v>2.1</v>
      </c>
      <c r="N448" s="3">
        <f t="shared" si="482"/>
        <v>5</v>
      </c>
      <c r="O448" s="3">
        <f t="shared" si="580"/>
        <v>5.2631578947368363E-2</v>
      </c>
      <c r="P448" s="3">
        <f t="shared" si="581"/>
        <v>5.4225158271401064E-2</v>
      </c>
      <c r="Q448" s="3">
        <f t="shared" si="582"/>
        <v>1.9999999999999998</v>
      </c>
      <c r="R448" s="3">
        <f t="shared" si="583"/>
        <v>3.9999999999999996</v>
      </c>
      <c r="S448" s="3">
        <f t="shared" si="584"/>
        <v>3.9999999999999996</v>
      </c>
      <c r="T448" s="3">
        <f t="shared" si="585"/>
        <v>1.8210526315789473</v>
      </c>
      <c r="U448" s="3">
        <f t="shared" si="586"/>
        <v>2.2105263157894735</v>
      </c>
      <c r="V448" s="4">
        <f t="shared" si="587"/>
        <v>0.52631578947368418</v>
      </c>
      <c r="W448" s="4">
        <f t="shared" si="588"/>
        <v>0.26315789473684209</v>
      </c>
      <c r="X448" s="4">
        <f t="shared" si="589"/>
        <v>0.26315789473684209</v>
      </c>
      <c r="Y448" s="4">
        <f t="shared" si="590"/>
        <v>0.5780346820809249</v>
      </c>
      <c r="Z448" s="4">
        <f t="shared" si="591"/>
        <v>0.47619047619047616</v>
      </c>
      <c r="AA448" s="4">
        <f t="shared" si="592"/>
        <v>0.5</v>
      </c>
      <c r="AB448" s="4">
        <f t="shared" si="593"/>
        <v>0.5</v>
      </c>
      <c r="AC448" s="4">
        <f t="shared" si="594"/>
        <v>2</v>
      </c>
      <c r="AD448" s="4">
        <f t="shared" si="595"/>
        <v>1</v>
      </c>
      <c r="AE448" s="4">
        <f t="shared" si="596"/>
        <v>2</v>
      </c>
      <c r="AF448" s="4">
        <f t="shared" si="597"/>
        <v>1</v>
      </c>
      <c r="AG448" s="4">
        <f t="shared" si="598"/>
        <v>0.82380952380952377</v>
      </c>
      <c r="AH448" s="4">
        <f t="shared" si="599"/>
        <v>1.2138728323699424</v>
      </c>
      <c r="AI448" s="4">
        <f t="shared" si="600"/>
        <v>-1.9999999999999998</v>
      </c>
      <c r="AJ448" s="4">
        <f t="shared" si="601"/>
        <v>-1.9999999999999998</v>
      </c>
      <c r="AK448" s="4">
        <f t="shared" si="602"/>
        <v>0</v>
      </c>
      <c r="AL448" s="4">
        <f t="shared" si="603"/>
        <v>-0.38947368421052619</v>
      </c>
      <c r="AM448" s="4">
        <f t="shared" si="604"/>
        <v>0.38947368421052619</v>
      </c>
      <c r="AN448" s="4">
        <f t="shared" si="605"/>
        <v>-0.99999999999999989</v>
      </c>
      <c r="AO448" s="4">
        <f t="shared" si="606"/>
        <v>-0.99999999999999989</v>
      </c>
      <c r="AP448" s="4">
        <f t="shared" si="607"/>
        <v>0</v>
      </c>
      <c r="AQ448" s="4">
        <f t="shared" si="608"/>
        <v>-0.1947368421052631</v>
      </c>
      <c r="AR448" s="4">
        <f t="shared" si="609"/>
        <v>0.1947368421052631</v>
      </c>
      <c r="AS448" s="4">
        <f t="shared" si="610"/>
        <v>-0.78539816339744828</v>
      </c>
      <c r="AT448" s="4">
        <f t="shared" si="611"/>
        <v>-0.78539816339744828</v>
      </c>
      <c r="AU448" s="4">
        <f t="shared" si="612"/>
        <v>0</v>
      </c>
      <c r="AV448" s="4">
        <f t="shared" si="613"/>
        <v>-0.1923297470543778</v>
      </c>
      <c r="AW448" s="4">
        <f t="shared" si="614"/>
        <v>0.1923297470543778</v>
      </c>
      <c r="AX448" s="4">
        <f t="shared" si="615"/>
        <v>-141.37166941154069</v>
      </c>
      <c r="AY448" s="4">
        <f t="shared" si="616"/>
        <v>-141.37166941154069</v>
      </c>
      <c r="AZ448" s="4">
        <f t="shared" si="617"/>
        <v>0</v>
      </c>
      <c r="BA448" s="4">
        <f t="shared" si="618"/>
        <v>-34.619354469788007</v>
      </c>
      <c r="BB448" s="4">
        <f t="shared" si="619"/>
        <v>34.619354469788007</v>
      </c>
      <c r="BC448" s="4">
        <f t="shared" si="620"/>
        <v>-0.5</v>
      </c>
      <c r="BD448" s="4">
        <f t="shared" si="621"/>
        <v>-0.5</v>
      </c>
      <c r="BE448" s="4">
        <f t="shared" si="622"/>
        <v>0</v>
      </c>
      <c r="BF448" s="4">
        <f t="shared" si="623"/>
        <v>-0.17619047619047615</v>
      </c>
      <c r="BG448" s="4">
        <f t="shared" si="624"/>
        <v>0.21387283236994215</v>
      </c>
      <c r="BH448" s="4">
        <f t="shared" si="625"/>
        <v>1.1547005383792526</v>
      </c>
      <c r="BI448" s="4">
        <f t="shared" si="626"/>
        <v>3.3333333333333326</v>
      </c>
      <c r="BJ448" s="4">
        <f t="shared" si="627"/>
        <v>0.34641016151377585</v>
      </c>
      <c r="BK448" s="4">
        <f t="shared" si="628"/>
        <v>0.27539948319897106</v>
      </c>
      <c r="BL448" s="4">
        <f t="shared" si="629"/>
        <v>2.0157894736842104</v>
      </c>
      <c r="BM448" s="4">
        <f t="shared" si="630"/>
        <v>0.13662115354518148</v>
      </c>
      <c r="BN448" s="3">
        <f t="shared" si="565"/>
        <v>1</v>
      </c>
      <c r="BO448" s="3">
        <v>100</v>
      </c>
      <c r="BP448" s="3">
        <f t="shared" si="566"/>
        <v>0.89999999999999991</v>
      </c>
      <c r="BQ448" s="3">
        <f t="shared" si="567"/>
        <v>89.999999999999986</v>
      </c>
      <c r="BR448" s="3">
        <f t="shared" si="568"/>
        <v>0</v>
      </c>
      <c r="BS448" s="3">
        <f t="shared" si="569"/>
        <v>-1</v>
      </c>
      <c r="BT448" s="3">
        <f t="shared" si="570"/>
        <v>-100</v>
      </c>
      <c r="BU448" s="3">
        <f t="shared" si="571"/>
        <v>0</v>
      </c>
      <c r="BV448" s="3">
        <f t="shared" si="572"/>
        <v>-1</v>
      </c>
      <c r="BW448" s="3">
        <f t="shared" si="573"/>
        <v>-100</v>
      </c>
      <c r="BX448" s="3">
        <f t="shared" si="574"/>
        <v>1</v>
      </c>
      <c r="BY448" s="3">
        <f t="shared" si="575"/>
        <v>0.73</v>
      </c>
      <c r="BZ448" s="3">
        <f t="shared" si="576"/>
        <v>73</v>
      </c>
      <c r="CA448" s="3">
        <f t="shared" si="577"/>
        <v>0</v>
      </c>
      <c r="CB448" s="3">
        <f t="shared" si="578"/>
        <v>-1</v>
      </c>
      <c r="CC448" s="3">
        <f t="shared" si="579"/>
        <v>-100</v>
      </c>
      <c r="CD448" s="3">
        <f t="shared" si="631"/>
        <v>1</v>
      </c>
      <c r="CE448" s="3">
        <f t="shared" si="632"/>
        <v>0</v>
      </c>
      <c r="CF448" s="3">
        <f t="shared" si="633"/>
        <v>1</v>
      </c>
      <c r="CG448" s="16" t="str">
        <f t="shared" si="634"/>
        <v/>
      </c>
      <c r="CI448" s="12">
        <f t="shared" si="635"/>
        <v>1</v>
      </c>
      <c r="CJ448" s="12">
        <f t="shared" si="636"/>
        <v>0</v>
      </c>
      <c r="CK448" s="12">
        <f t="shared" si="637"/>
        <v>1</v>
      </c>
      <c r="CL448" s="12" t="str">
        <f t="shared" si="638"/>
        <v/>
      </c>
      <c r="CM448" s="12">
        <f t="shared" si="639"/>
        <v>1</v>
      </c>
      <c r="CN448" s="12">
        <f t="shared" si="640"/>
        <v>0</v>
      </c>
      <c r="CO448" s="12">
        <f t="shared" si="641"/>
        <v>1</v>
      </c>
      <c r="CP448" s="12" t="str">
        <f t="shared" si="642"/>
        <v/>
      </c>
    </row>
    <row r="449" spans="1:94" x14ac:dyDescent="0.25">
      <c r="A449" t="s">
        <v>127</v>
      </c>
      <c r="B449" t="s">
        <v>287</v>
      </c>
      <c r="C449" t="s">
        <v>136</v>
      </c>
      <c r="D449" t="s">
        <v>17</v>
      </c>
      <c r="E449" t="s">
        <v>20</v>
      </c>
      <c r="F449" s="3">
        <v>0</v>
      </c>
      <c r="G449" s="3">
        <v>0</v>
      </c>
      <c r="H449" s="3" t="str">
        <f t="shared" si="550"/>
        <v>D</v>
      </c>
      <c r="I449" s="3">
        <v>3.7</v>
      </c>
      <c r="J449" s="3">
        <v>3.7</v>
      </c>
      <c r="K449" s="3">
        <v>1.95</v>
      </c>
      <c r="L449" s="3">
        <v>1.73</v>
      </c>
      <c r="M449" s="3">
        <v>2.1</v>
      </c>
      <c r="N449" s="3">
        <f t="shared" si="482"/>
        <v>0</v>
      </c>
      <c r="O449" s="3">
        <f t="shared" si="580"/>
        <v>5.3361053361053346E-2</v>
      </c>
      <c r="P449" s="3">
        <f t="shared" si="581"/>
        <v>5.4225158271401064E-2</v>
      </c>
      <c r="Q449" s="3">
        <f t="shared" si="582"/>
        <v>3.8974358974358974</v>
      </c>
      <c r="R449" s="3">
        <f t="shared" si="583"/>
        <v>3.8974358974358974</v>
      </c>
      <c r="S449" s="3">
        <f t="shared" si="584"/>
        <v>2.0540540540540539</v>
      </c>
      <c r="T449" s="3">
        <f t="shared" si="585"/>
        <v>1.8223146223146223</v>
      </c>
      <c r="U449" s="3">
        <f t="shared" si="586"/>
        <v>2.2120582120582122</v>
      </c>
      <c r="V449" s="4">
        <f t="shared" si="587"/>
        <v>0.27027027027027023</v>
      </c>
      <c r="W449" s="4">
        <f t="shared" si="588"/>
        <v>0.27027027027027023</v>
      </c>
      <c r="X449" s="4">
        <f t="shared" si="589"/>
        <v>0.51282051282051289</v>
      </c>
      <c r="Y449" s="4">
        <f t="shared" si="590"/>
        <v>0.5780346820809249</v>
      </c>
      <c r="Z449" s="4">
        <f t="shared" si="591"/>
        <v>0.47619047619047616</v>
      </c>
      <c r="AA449" s="4">
        <f t="shared" si="592"/>
        <v>1</v>
      </c>
      <c r="AB449" s="4">
        <f t="shared" si="593"/>
        <v>1.8974358974358976</v>
      </c>
      <c r="AC449" s="4">
        <f t="shared" si="594"/>
        <v>1</v>
      </c>
      <c r="AD449" s="4">
        <f t="shared" si="595"/>
        <v>1.8974358974358976</v>
      </c>
      <c r="AE449" s="4">
        <f t="shared" si="596"/>
        <v>0.52702702702702697</v>
      </c>
      <c r="AF449" s="4">
        <f t="shared" si="597"/>
        <v>0.52702702702702697</v>
      </c>
      <c r="AG449" s="4">
        <f t="shared" si="598"/>
        <v>0.82380952380952377</v>
      </c>
      <c r="AH449" s="4">
        <f t="shared" si="599"/>
        <v>1.2138728323699424</v>
      </c>
      <c r="AI449" s="4">
        <f t="shared" si="600"/>
        <v>1.8433818433818434</v>
      </c>
      <c r="AJ449" s="4">
        <f t="shared" si="601"/>
        <v>0</v>
      </c>
      <c r="AK449" s="4">
        <f t="shared" si="602"/>
        <v>1.8433818433818434</v>
      </c>
      <c r="AL449" s="4">
        <f t="shared" si="603"/>
        <v>-0.38974358974358991</v>
      </c>
      <c r="AM449" s="4">
        <f t="shared" si="604"/>
        <v>0.38974358974358991</v>
      </c>
      <c r="AN449" s="4">
        <f t="shared" si="605"/>
        <v>0.92169092169092171</v>
      </c>
      <c r="AO449" s="4">
        <f t="shared" si="606"/>
        <v>0</v>
      </c>
      <c r="AP449" s="4">
        <f t="shared" si="607"/>
        <v>0.92169092169092171</v>
      </c>
      <c r="AQ449" s="4">
        <f t="shared" si="608"/>
        <v>-0.19487179487179496</v>
      </c>
      <c r="AR449" s="4">
        <f t="shared" si="609"/>
        <v>0.19487179487179496</v>
      </c>
      <c r="AS449" s="4">
        <f t="shared" si="610"/>
        <v>0.74467060691905917</v>
      </c>
      <c r="AT449" s="4">
        <f t="shared" si="611"/>
        <v>0</v>
      </c>
      <c r="AU449" s="4">
        <f t="shared" si="612"/>
        <v>0.74467060691905917</v>
      </c>
      <c r="AV449" s="4">
        <f t="shared" si="613"/>
        <v>-0.19245976577634136</v>
      </c>
      <c r="AW449" s="4">
        <f t="shared" si="614"/>
        <v>0.19245976577634136</v>
      </c>
      <c r="AX449" s="4">
        <f t="shared" si="615"/>
        <v>134.04070924543063</v>
      </c>
      <c r="AY449" s="4">
        <f t="shared" si="616"/>
        <v>0</v>
      </c>
      <c r="AZ449" s="4">
        <f t="shared" si="617"/>
        <v>134.04070924543063</v>
      </c>
      <c r="BA449" s="4">
        <f t="shared" si="618"/>
        <v>-34.642757839741442</v>
      </c>
      <c r="BB449" s="4">
        <f t="shared" si="619"/>
        <v>34.642757839741442</v>
      </c>
      <c r="BC449" s="4">
        <f t="shared" si="620"/>
        <v>0.89743589743589747</v>
      </c>
      <c r="BD449" s="4">
        <f t="shared" si="621"/>
        <v>0</v>
      </c>
      <c r="BE449" s="4">
        <f t="shared" si="622"/>
        <v>0.89743589743589747</v>
      </c>
      <c r="BF449" s="4">
        <f t="shared" si="623"/>
        <v>-0.17619047619047626</v>
      </c>
      <c r="BG449" s="4">
        <f t="shared" si="624"/>
        <v>0.21387283236994228</v>
      </c>
      <c r="BH449" s="4">
        <f t="shared" si="625"/>
        <v>1.0642770034957778</v>
      </c>
      <c r="BI449" s="4">
        <f t="shared" si="626"/>
        <v>3.2829752829752827</v>
      </c>
      <c r="BJ449" s="4">
        <f t="shared" si="627"/>
        <v>0.3241806324326782</v>
      </c>
      <c r="BK449" s="4">
        <f t="shared" si="628"/>
        <v>0.27559033523168019</v>
      </c>
      <c r="BL449" s="4">
        <f t="shared" si="629"/>
        <v>2.0171864171864171</v>
      </c>
      <c r="BM449" s="4">
        <f t="shared" si="630"/>
        <v>0.13662115354518159</v>
      </c>
      <c r="BN449" s="3">
        <f t="shared" si="565"/>
        <v>0</v>
      </c>
      <c r="BO449" s="3">
        <v>100</v>
      </c>
      <c r="BP449" s="3">
        <f t="shared" si="566"/>
        <v>-1</v>
      </c>
      <c r="BQ449" s="3">
        <f t="shared" si="567"/>
        <v>-100</v>
      </c>
      <c r="BR449" s="3">
        <f t="shared" si="568"/>
        <v>0</v>
      </c>
      <c r="BS449" s="3">
        <f t="shared" si="569"/>
        <v>-1</v>
      </c>
      <c r="BT449" s="3">
        <f t="shared" si="570"/>
        <v>-100</v>
      </c>
      <c r="BU449" s="3">
        <f t="shared" si="571"/>
        <v>1</v>
      </c>
      <c r="BV449" s="3">
        <f t="shared" si="572"/>
        <v>2.7</v>
      </c>
      <c r="BW449" s="3">
        <f t="shared" si="573"/>
        <v>270</v>
      </c>
      <c r="BX449" s="3">
        <f t="shared" si="574"/>
        <v>0</v>
      </c>
      <c r="BY449" s="3">
        <f t="shared" si="575"/>
        <v>-1</v>
      </c>
      <c r="BZ449" s="3">
        <f t="shared" si="576"/>
        <v>-100</v>
      </c>
      <c r="CA449" s="3">
        <f t="shared" si="577"/>
        <v>1</v>
      </c>
      <c r="CB449" s="3">
        <f t="shared" si="578"/>
        <v>1.1000000000000001</v>
      </c>
      <c r="CC449" s="3">
        <f t="shared" si="579"/>
        <v>110.00000000000001</v>
      </c>
      <c r="CD449" s="3">
        <f t="shared" si="631"/>
        <v>1</v>
      </c>
      <c r="CE449" s="3">
        <f t="shared" si="632"/>
        <v>0</v>
      </c>
      <c r="CF449" s="3">
        <f t="shared" si="633"/>
        <v>1</v>
      </c>
      <c r="CG449" s="16" t="str">
        <f t="shared" si="634"/>
        <v/>
      </c>
      <c r="CI449" s="12">
        <f t="shared" si="635"/>
        <v>1</v>
      </c>
      <c r="CJ449" s="12">
        <f t="shared" si="636"/>
        <v>1</v>
      </c>
      <c r="CK449" s="12">
        <f t="shared" si="637"/>
        <v>2</v>
      </c>
      <c r="CL449" s="12" t="str">
        <f t="shared" si="638"/>
        <v>Over2.5</v>
      </c>
      <c r="CM449" s="12">
        <f t="shared" si="639"/>
        <v>1</v>
      </c>
      <c r="CN449" s="12">
        <f t="shared" si="640"/>
        <v>0</v>
      </c>
      <c r="CO449" s="12">
        <f t="shared" si="641"/>
        <v>1</v>
      </c>
      <c r="CP449" s="12" t="str">
        <f t="shared" si="642"/>
        <v/>
      </c>
    </row>
    <row r="450" spans="1:94" x14ac:dyDescent="0.25">
      <c r="A450" t="s">
        <v>127</v>
      </c>
      <c r="B450" t="s">
        <v>288</v>
      </c>
      <c r="C450" t="s">
        <v>138</v>
      </c>
      <c r="D450" t="s">
        <v>21</v>
      </c>
      <c r="E450" t="s">
        <v>141</v>
      </c>
      <c r="F450" s="3">
        <v>0</v>
      </c>
      <c r="G450" s="3">
        <v>0</v>
      </c>
      <c r="H450" s="3" t="str">
        <f t="shared" si="550"/>
        <v>D</v>
      </c>
      <c r="I450" s="3">
        <v>2.1</v>
      </c>
      <c r="J450" s="3">
        <v>3.9</v>
      </c>
      <c r="K450" s="3">
        <v>3.1</v>
      </c>
      <c r="L450" s="3">
        <v>1.44</v>
      </c>
      <c r="M450" s="3">
        <v>2.75</v>
      </c>
      <c r="N450" s="3">
        <f t="shared" si="482"/>
        <v>0</v>
      </c>
      <c r="O450" s="3">
        <f t="shared" si="580"/>
        <v>5.5181377762022921E-2</v>
      </c>
      <c r="P450" s="3">
        <f t="shared" si="581"/>
        <v>5.8080808080808066E-2</v>
      </c>
      <c r="Q450" s="3">
        <f t="shared" si="582"/>
        <v>2.2158808933002483</v>
      </c>
      <c r="R450" s="3">
        <f t="shared" si="583"/>
        <v>4.1152073732718897</v>
      </c>
      <c r="S450" s="3">
        <f t="shared" si="584"/>
        <v>3.271062271062271</v>
      </c>
      <c r="T450" s="3">
        <f t="shared" si="585"/>
        <v>1.5194611839773129</v>
      </c>
      <c r="U450" s="3">
        <f t="shared" si="586"/>
        <v>2.9017487888455631</v>
      </c>
      <c r="V450" s="4">
        <f t="shared" si="587"/>
        <v>0.47619047619047616</v>
      </c>
      <c r="W450" s="4">
        <f t="shared" si="588"/>
        <v>0.25641025641025644</v>
      </c>
      <c r="X450" s="4">
        <f t="shared" si="589"/>
        <v>0.32258064516129031</v>
      </c>
      <c r="Y450" s="4">
        <f t="shared" si="590"/>
        <v>0.69444444444444442</v>
      </c>
      <c r="Z450" s="4">
        <f t="shared" si="591"/>
        <v>0.36363636363636365</v>
      </c>
      <c r="AA450" s="4">
        <f t="shared" si="592"/>
        <v>0.53846153846153855</v>
      </c>
      <c r="AB450" s="4">
        <f t="shared" si="593"/>
        <v>0.67741935483870974</v>
      </c>
      <c r="AC450" s="4">
        <f t="shared" si="594"/>
        <v>1.857142857142857</v>
      </c>
      <c r="AD450" s="4">
        <f t="shared" si="595"/>
        <v>1.2580645161290323</v>
      </c>
      <c r="AE450" s="4">
        <f t="shared" si="596"/>
        <v>1.4761904761904763</v>
      </c>
      <c r="AF450" s="4">
        <f t="shared" si="597"/>
        <v>0.79487179487179493</v>
      </c>
      <c r="AG450" s="4">
        <f t="shared" si="598"/>
        <v>0.52363636363636357</v>
      </c>
      <c r="AH450" s="4">
        <f t="shared" si="599"/>
        <v>1.9097222222222223</v>
      </c>
      <c r="AI450" s="4">
        <f t="shared" si="600"/>
        <v>-1.0551813777620227</v>
      </c>
      <c r="AJ450" s="4">
        <f t="shared" si="601"/>
        <v>-1.8993264799716414</v>
      </c>
      <c r="AK450" s="4">
        <f t="shared" si="602"/>
        <v>0.84414510220961869</v>
      </c>
      <c r="AL450" s="4">
        <f t="shared" si="603"/>
        <v>-1.3822876048682502</v>
      </c>
      <c r="AM450" s="4">
        <f t="shared" si="604"/>
        <v>1.3822876048682502</v>
      </c>
      <c r="AN450" s="4">
        <f t="shared" si="605"/>
        <v>-0.52759068888101135</v>
      </c>
      <c r="AO450" s="4">
        <f t="shared" si="606"/>
        <v>-0.9496632399858207</v>
      </c>
      <c r="AP450" s="4">
        <f t="shared" si="607"/>
        <v>0.42207255110480935</v>
      </c>
      <c r="AQ450" s="4">
        <f t="shared" si="608"/>
        <v>-0.6911438024341251</v>
      </c>
      <c r="AR450" s="4">
        <f t="shared" si="609"/>
        <v>0.6911438024341251</v>
      </c>
      <c r="AS450" s="4">
        <f t="shared" si="610"/>
        <v>-0.48547575296223855</v>
      </c>
      <c r="AT450" s="4">
        <f t="shared" si="611"/>
        <v>-0.75958571590109214</v>
      </c>
      <c r="AU450" s="4">
        <f t="shared" si="612"/>
        <v>0.3993884611966223</v>
      </c>
      <c r="AV450" s="4">
        <f t="shared" si="613"/>
        <v>-0.60475744541485543</v>
      </c>
      <c r="AW450" s="4">
        <f t="shared" si="614"/>
        <v>0.60475744541485543</v>
      </c>
      <c r="AX450" s="4">
        <f t="shared" si="615"/>
        <v>-87.385635533202944</v>
      </c>
      <c r="AY450" s="4">
        <f t="shared" si="616"/>
        <v>-136.72542886219659</v>
      </c>
      <c r="AZ450" s="4">
        <f t="shared" si="617"/>
        <v>71.889923015392014</v>
      </c>
      <c r="BA450" s="4">
        <f t="shared" si="618"/>
        <v>-108.85634017467397</v>
      </c>
      <c r="BB450" s="4">
        <f t="shared" si="619"/>
        <v>108.85634017467397</v>
      </c>
      <c r="BC450" s="4">
        <f t="shared" si="620"/>
        <v>-0.32258064516129026</v>
      </c>
      <c r="BD450" s="4">
        <f t="shared" si="621"/>
        <v>-0.46153846153846156</v>
      </c>
      <c r="BE450" s="4">
        <f t="shared" si="622"/>
        <v>0.25806451612903236</v>
      </c>
      <c r="BF450" s="4">
        <f t="shared" si="623"/>
        <v>-0.47636363636363643</v>
      </c>
      <c r="BG450" s="4">
        <f t="shared" si="624"/>
        <v>0.90972222222222243</v>
      </c>
      <c r="BH450" s="4">
        <f t="shared" si="625"/>
        <v>0.95161527337134511</v>
      </c>
      <c r="BI450" s="4">
        <f t="shared" si="626"/>
        <v>3.2007168458781359</v>
      </c>
      <c r="BJ450" s="4">
        <f t="shared" si="627"/>
        <v>0.29731317051579542</v>
      </c>
      <c r="BK450" s="4">
        <f t="shared" si="628"/>
        <v>0.97742493895245086</v>
      </c>
      <c r="BL450" s="4">
        <f t="shared" si="629"/>
        <v>2.2106049864114379</v>
      </c>
      <c r="BM450" s="4">
        <f t="shared" si="630"/>
        <v>0.44215268895197024</v>
      </c>
      <c r="BN450" s="3">
        <f t="shared" si="565"/>
        <v>0</v>
      </c>
      <c r="BO450" s="3">
        <v>100</v>
      </c>
      <c r="BP450" s="3">
        <f t="shared" si="566"/>
        <v>-1</v>
      </c>
      <c r="BQ450" s="3">
        <f t="shared" si="567"/>
        <v>-100</v>
      </c>
      <c r="BR450" s="3">
        <f t="shared" si="568"/>
        <v>0</v>
      </c>
      <c r="BS450" s="3">
        <f t="shared" si="569"/>
        <v>-1</v>
      </c>
      <c r="BT450" s="3">
        <f t="shared" si="570"/>
        <v>-100</v>
      </c>
      <c r="BU450" s="3">
        <f t="shared" si="571"/>
        <v>1</v>
      </c>
      <c r="BV450" s="3">
        <f t="shared" si="572"/>
        <v>2.9</v>
      </c>
      <c r="BW450" s="3">
        <f t="shared" si="573"/>
        <v>290</v>
      </c>
      <c r="BX450" s="3">
        <f t="shared" si="574"/>
        <v>0</v>
      </c>
      <c r="BY450" s="3">
        <f t="shared" si="575"/>
        <v>-1</v>
      </c>
      <c r="BZ450" s="3">
        <f t="shared" si="576"/>
        <v>-100</v>
      </c>
      <c r="CA450" s="3">
        <f t="shared" si="577"/>
        <v>1</v>
      </c>
      <c r="CB450" s="3">
        <f t="shared" si="578"/>
        <v>1.75</v>
      </c>
      <c r="CC450" s="3">
        <f t="shared" si="579"/>
        <v>175</v>
      </c>
      <c r="CD450" s="3">
        <f t="shared" si="631"/>
        <v>1</v>
      </c>
      <c r="CE450" s="3">
        <f t="shared" si="632"/>
        <v>0</v>
      </c>
      <c r="CF450" s="3">
        <f t="shared" si="633"/>
        <v>1</v>
      </c>
      <c r="CG450" s="16" t="str">
        <f t="shared" si="634"/>
        <v/>
      </c>
      <c r="CI450" s="12">
        <f t="shared" si="635"/>
        <v>1</v>
      </c>
      <c r="CJ450" s="12">
        <f t="shared" si="636"/>
        <v>0</v>
      </c>
      <c r="CK450" s="12">
        <f t="shared" si="637"/>
        <v>1</v>
      </c>
      <c r="CL450" s="12" t="str">
        <f t="shared" si="638"/>
        <v/>
      </c>
      <c r="CM450" s="12">
        <f t="shared" si="639"/>
        <v>1</v>
      </c>
      <c r="CN450" s="12">
        <f t="shared" si="640"/>
        <v>0</v>
      </c>
      <c r="CO450" s="12">
        <f t="shared" si="641"/>
        <v>1</v>
      </c>
      <c r="CP450" s="12" t="str">
        <f t="shared" si="642"/>
        <v/>
      </c>
    </row>
    <row r="451" spans="1:94" x14ac:dyDescent="0.25">
      <c r="A451" t="s">
        <v>127</v>
      </c>
      <c r="B451" t="s">
        <v>288</v>
      </c>
      <c r="C451" t="s">
        <v>138</v>
      </c>
      <c r="D451" t="s">
        <v>24</v>
      </c>
      <c r="E451" t="s">
        <v>133</v>
      </c>
      <c r="F451" s="3">
        <v>1</v>
      </c>
      <c r="G451" s="3">
        <v>1</v>
      </c>
      <c r="H451" s="3" t="str">
        <f t="shared" si="550"/>
        <v>D</v>
      </c>
      <c r="I451" s="3">
        <v>1.48</v>
      </c>
      <c r="J451" s="3">
        <v>4.5</v>
      </c>
      <c r="K451" s="3">
        <v>6.5</v>
      </c>
      <c r="L451" s="3">
        <v>1.57</v>
      </c>
      <c r="M451" s="3">
        <v>2.38</v>
      </c>
      <c r="N451" s="3">
        <f t="shared" ref="N451:N514" si="643">SUM(F451:G451)</f>
        <v>2</v>
      </c>
      <c r="O451" s="3">
        <f t="shared" si="580"/>
        <v>5.1744051744051722E-2</v>
      </c>
      <c r="P451" s="3">
        <f t="shared" si="581"/>
        <v>5.7110742386126456E-2</v>
      </c>
      <c r="Q451" s="3">
        <f t="shared" si="582"/>
        <v>1.5565811965811964</v>
      </c>
      <c r="R451" s="3">
        <f t="shared" si="583"/>
        <v>4.7328482328482329</v>
      </c>
      <c r="S451" s="3">
        <f t="shared" si="584"/>
        <v>6.8363363363363359</v>
      </c>
      <c r="T451" s="3">
        <f t="shared" si="585"/>
        <v>1.6512381612381613</v>
      </c>
      <c r="U451" s="3">
        <f t="shared" si="586"/>
        <v>2.5031508431508431</v>
      </c>
      <c r="V451" s="4">
        <f t="shared" si="587"/>
        <v>0.67567567567567566</v>
      </c>
      <c r="W451" s="4">
        <f t="shared" si="588"/>
        <v>0.22222222222222221</v>
      </c>
      <c r="X451" s="4">
        <f t="shared" si="589"/>
        <v>0.15384615384615385</v>
      </c>
      <c r="Y451" s="4">
        <f t="shared" si="590"/>
        <v>0.63694267515923564</v>
      </c>
      <c r="Z451" s="4">
        <f t="shared" si="591"/>
        <v>0.42016806722689076</v>
      </c>
      <c r="AA451" s="4">
        <f t="shared" si="592"/>
        <v>0.3288888888888889</v>
      </c>
      <c r="AB451" s="4">
        <f t="shared" si="593"/>
        <v>0.22769230769230769</v>
      </c>
      <c r="AC451" s="4">
        <f t="shared" si="594"/>
        <v>3.0405405405405408</v>
      </c>
      <c r="AD451" s="4">
        <f t="shared" si="595"/>
        <v>0.69230769230769229</v>
      </c>
      <c r="AE451" s="4">
        <f t="shared" si="596"/>
        <v>4.3918918918918921</v>
      </c>
      <c r="AF451" s="4">
        <f t="shared" si="597"/>
        <v>1.4444444444444444</v>
      </c>
      <c r="AG451" s="4">
        <f t="shared" si="598"/>
        <v>0.65966386554621859</v>
      </c>
      <c r="AH451" s="4">
        <f t="shared" si="599"/>
        <v>1.5159235668789808</v>
      </c>
      <c r="AI451" s="4">
        <f t="shared" si="600"/>
        <v>-5.2797551397551397</v>
      </c>
      <c r="AJ451" s="4">
        <f t="shared" si="601"/>
        <v>-3.1762670362670367</v>
      </c>
      <c r="AK451" s="4">
        <f t="shared" si="602"/>
        <v>-2.103488103488103</v>
      </c>
      <c r="AL451" s="4">
        <f t="shared" si="603"/>
        <v>-0.85191268191268188</v>
      </c>
      <c r="AM451" s="4">
        <f t="shared" si="604"/>
        <v>0.85191268191268188</v>
      </c>
      <c r="AN451" s="4">
        <f t="shared" si="605"/>
        <v>-2.6398775698775698</v>
      </c>
      <c r="AO451" s="4">
        <f t="shared" si="606"/>
        <v>-1.5881335181335183</v>
      </c>
      <c r="AP451" s="4">
        <f t="shared" si="607"/>
        <v>-1.0517440517440515</v>
      </c>
      <c r="AQ451" s="4">
        <f t="shared" si="608"/>
        <v>-0.42595634095634094</v>
      </c>
      <c r="AR451" s="4">
        <f t="shared" si="609"/>
        <v>0.42595634095634094</v>
      </c>
      <c r="AS451" s="4">
        <f t="shared" si="610"/>
        <v>-1.208693556336675</v>
      </c>
      <c r="AT451" s="4">
        <f t="shared" si="611"/>
        <v>-1.0088458700300096</v>
      </c>
      <c r="AU451" s="4">
        <f t="shared" si="612"/>
        <v>-0.81061236382683566</v>
      </c>
      <c r="AV451" s="4">
        <f t="shared" si="613"/>
        <v>-0.4026803978932853</v>
      </c>
      <c r="AW451" s="4">
        <f t="shared" si="614"/>
        <v>0.4026803978932853</v>
      </c>
      <c r="AX451" s="4">
        <f t="shared" si="615"/>
        <v>-217.56484014060149</v>
      </c>
      <c r="AY451" s="4">
        <f t="shared" si="616"/>
        <v>-181.59225660540173</v>
      </c>
      <c r="AZ451" s="4">
        <f t="shared" si="617"/>
        <v>-145.91022548883041</v>
      </c>
      <c r="BA451" s="4">
        <f t="shared" si="618"/>
        <v>-72.482471620791358</v>
      </c>
      <c r="BB451" s="4">
        <f t="shared" si="619"/>
        <v>72.482471620791358</v>
      </c>
      <c r="BC451" s="4">
        <f t="shared" si="620"/>
        <v>-0.77230769230769236</v>
      </c>
      <c r="BD451" s="4">
        <f t="shared" si="621"/>
        <v>-0.67111111111111121</v>
      </c>
      <c r="BE451" s="4">
        <f t="shared" si="622"/>
        <v>-0.30769230769230765</v>
      </c>
      <c r="BF451" s="4">
        <f t="shared" si="623"/>
        <v>-0.34033613445378152</v>
      </c>
      <c r="BG451" s="4">
        <f t="shared" si="624"/>
        <v>0.51592356687898089</v>
      </c>
      <c r="BH451" s="4">
        <f t="shared" si="625"/>
        <v>2.6579800859224973</v>
      </c>
      <c r="BI451" s="4">
        <f t="shared" si="626"/>
        <v>4.3752552552552553</v>
      </c>
      <c r="BJ451" s="4">
        <f t="shared" si="627"/>
        <v>0.60750286117133734</v>
      </c>
      <c r="BK451" s="4">
        <f t="shared" si="628"/>
        <v>0.60239323435927439</v>
      </c>
      <c r="BL451" s="4">
        <f t="shared" si="629"/>
        <v>2.0771945021945024</v>
      </c>
      <c r="BM451" s="4">
        <f t="shared" si="630"/>
        <v>0.2900032874739758</v>
      </c>
      <c r="BN451" s="3">
        <f t="shared" si="565"/>
        <v>0</v>
      </c>
      <c r="BO451" s="3">
        <v>100</v>
      </c>
      <c r="BP451" s="3">
        <f t="shared" si="566"/>
        <v>-1</v>
      </c>
      <c r="BQ451" s="3">
        <f t="shared" si="567"/>
        <v>-100</v>
      </c>
      <c r="BR451" s="3">
        <f t="shared" si="568"/>
        <v>0</v>
      </c>
      <c r="BS451" s="3">
        <f t="shared" si="569"/>
        <v>-1</v>
      </c>
      <c r="BT451" s="3">
        <f t="shared" si="570"/>
        <v>-100</v>
      </c>
      <c r="BU451" s="3">
        <f t="shared" si="571"/>
        <v>1</v>
      </c>
      <c r="BV451" s="3">
        <f t="shared" si="572"/>
        <v>3.5</v>
      </c>
      <c r="BW451" s="3">
        <f t="shared" si="573"/>
        <v>350</v>
      </c>
      <c r="BX451" s="3">
        <f t="shared" si="574"/>
        <v>0</v>
      </c>
      <c r="BY451" s="3">
        <f t="shared" si="575"/>
        <v>-1</v>
      </c>
      <c r="BZ451" s="3">
        <f t="shared" si="576"/>
        <v>-100</v>
      </c>
      <c r="CA451" s="3">
        <f t="shared" si="577"/>
        <v>1</v>
      </c>
      <c r="CB451" s="3">
        <f t="shared" si="578"/>
        <v>1.38</v>
      </c>
      <c r="CC451" s="3">
        <f t="shared" si="579"/>
        <v>138</v>
      </c>
      <c r="CD451" s="3">
        <f t="shared" si="631"/>
        <v>1</v>
      </c>
      <c r="CE451" s="3">
        <f t="shared" si="632"/>
        <v>1</v>
      </c>
      <c r="CF451" s="3">
        <f t="shared" si="633"/>
        <v>2</v>
      </c>
      <c r="CG451" s="16" t="str">
        <f t="shared" si="634"/>
        <v>BackCasa</v>
      </c>
      <c r="CI451" s="12">
        <f t="shared" si="635"/>
        <v>1</v>
      </c>
      <c r="CJ451" s="12">
        <f t="shared" si="636"/>
        <v>0</v>
      </c>
      <c r="CK451" s="12">
        <f t="shared" si="637"/>
        <v>1</v>
      </c>
      <c r="CL451" s="12" t="str">
        <f t="shared" si="638"/>
        <v/>
      </c>
      <c r="CM451" s="12">
        <f t="shared" si="639"/>
        <v>1</v>
      </c>
      <c r="CN451" s="12">
        <f t="shared" si="640"/>
        <v>1</v>
      </c>
      <c r="CO451" s="12">
        <f t="shared" si="641"/>
        <v>2</v>
      </c>
      <c r="CP451" s="12" t="str">
        <f t="shared" si="642"/>
        <v>Under2.5</v>
      </c>
    </row>
    <row r="452" spans="1:94" x14ac:dyDescent="0.25">
      <c r="A452" t="s">
        <v>127</v>
      </c>
      <c r="B452" t="s">
        <v>288</v>
      </c>
      <c r="C452" t="s">
        <v>139</v>
      </c>
      <c r="D452" t="s">
        <v>15</v>
      </c>
      <c r="E452" t="s">
        <v>23</v>
      </c>
      <c r="F452" s="3">
        <v>3</v>
      </c>
      <c r="G452" s="3">
        <v>2</v>
      </c>
      <c r="H452" s="3" t="str">
        <f t="shared" ref="H452:H515" si="644">IF(F452&gt;G452,"H",IF(F452=G452,"D","A"))</f>
        <v>H</v>
      </c>
      <c r="I452" s="3">
        <v>2.9</v>
      </c>
      <c r="J452" s="3">
        <v>3.9</v>
      </c>
      <c r="K452" s="3">
        <v>2.15</v>
      </c>
      <c r="L452" s="3">
        <v>1.4</v>
      </c>
      <c r="M452" s="3">
        <v>3</v>
      </c>
      <c r="N452" s="3">
        <f t="shared" si="643"/>
        <v>5</v>
      </c>
      <c r="O452" s="3">
        <f t="shared" si="580"/>
        <v>6.6354121686920342E-2</v>
      </c>
      <c r="P452" s="3">
        <f t="shared" si="581"/>
        <v>4.7619047619047561E-2</v>
      </c>
      <c r="Q452" s="3">
        <f t="shared" si="582"/>
        <v>3.0924269528920689</v>
      </c>
      <c r="R452" s="3">
        <f t="shared" si="583"/>
        <v>4.1587810745789895</v>
      </c>
      <c r="S452" s="3">
        <f t="shared" si="584"/>
        <v>2.2926613616268785</v>
      </c>
      <c r="T452" s="3">
        <f t="shared" si="585"/>
        <v>1.4928957703616883</v>
      </c>
      <c r="U452" s="3">
        <f t="shared" si="586"/>
        <v>3.1990623650607608</v>
      </c>
      <c r="V452" s="4">
        <f t="shared" si="587"/>
        <v>0.34482758620689657</v>
      </c>
      <c r="W452" s="4">
        <f t="shared" si="588"/>
        <v>0.25641025641025644</v>
      </c>
      <c r="X452" s="4">
        <f t="shared" si="589"/>
        <v>0.46511627906976744</v>
      </c>
      <c r="Y452" s="4">
        <f t="shared" si="590"/>
        <v>0.7142857142857143</v>
      </c>
      <c r="Z452" s="4">
        <f t="shared" si="591"/>
        <v>0.33333333333333331</v>
      </c>
      <c r="AA452" s="4">
        <f t="shared" si="592"/>
        <v>0.74358974358974361</v>
      </c>
      <c r="AB452" s="4">
        <f t="shared" si="593"/>
        <v>1.3488372093023255</v>
      </c>
      <c r="AC452" s="4">
        <f t="shared" si="594"/>
        <v>1.3448275862068966</v>
      </c>
      <c r="AD452" s="4">
        <f t="shared" si="595"/>
        <v>1.8139534883720931</v>
      </c>
      <c r="AE452" s="4">
        <f t="shared" si="596"/>
        <v>0.74137931034482762</v>
      </c>
      <c r="AF452" s="4">
        <f t="shared" si="597"/>
        <v>0.55128205128205132</v>
      </c>
      <c r="AG452" s="4">
        <f t="shared" si="598"/>
        <v>0.46666666666666662</v>
      </c>
      <c r="AH452" s="4">
        <f t="shared" si="599"/>
        <v>2.1428571428571428</v>
      </c>
      <c r="AI452" s="4">
        <f t="shared" si="600"/>
        <v>0.79976559126519042</v>
      </c>
      <c r="AJ452" s="4">
        <f t="shared" si="601"/>
        <v>-1.0663541216869206</v>
      </c>
      <c r="AK452" s="4">
        <f t="shared" si="602"/>
        <v>1.866119712952111</v>
      </c>
      <c r="AL452" s="4">
        <f t="shared" si="603"/>
        <v>-1.7061665946990725</v>
      </c>
      <c r="AM452" s="4">
        <f t="shared" si="604"/>
        <v>1.7061665946990725</v>
      </c>
      <c r="AN452" s="4">
        <f t="shared" si="605"/>
        <v>0.39988279563259521</v>
      </c>
      <c r="AO452" s="4">
        <f t="shared" si="606"/>
        <v>-0.53317706084346028</v>
      </c>
      <c r="AP452" s="4">
        <f t="shared" si="607"/>
        <v>0.93305985647605549</v>
      </c>
      <c r="AQ452" s="4">
        <f t="shared" si="608"/>
        <v>-0.85308329734953625</v>
      </c>
      <c r="AR452" s="4">
        <f t="shared" si="609"/>
        <v>0.85308329734953625</v>
      </c>
      <c r="AS452" s="4">
        <f t="shared" si="610"/>
        <v>0.38040533478128996</v>
      </c>
      <c r="AT452" s="4">
        <f t="shared" si="611"/>
        <v>-0.4898356529258695</v>
      </c>
      <c r="AU452" s="4">
        <f t="shared" si="612"/>
        <v>0.75078288499309931</v>
      </c>
      <c r="AV452" s="4">
        <f t="shared" si="613"/>
        <v>-0.7062813559272515</v>
      </c>
      <c r="AW452" s="4">
        <f t="shared" si="614"/>
        <v>0.7062813559272515</v>
      </c>
      <c r="AX452" s="4">
        <f t="shared" si="615"/>
        <v>68.472960260632192</v>
      </c>
      <c r="AY452" s="4">
        <f t="shared" si="616"/>
        <v>-88.170417526656522</v>
      </c>
      <c r="AZ452" s="4">
        <f t="shared" si="617"/>
        <v>135.14091929875786</v>
      </c>
      <c r="BA452" s="4">
        <f t="shared" si="618"/>
        <v>-127.13064406690528</v>
      </c>
      <c r="BB452" s="4">
        <f t="shared" si="619"/>
        <v>127.13064406690528</v>
      </c>
      <c r="BC452" s="4">
        <f t="shared" si="620"/>
        <v>0.3488372093023257</v>
      </c>
      <c r="BD452" s="4">
        <f t="shared" si="621"/>
        <v>-0.25641025641025644</v>
      </c>
      <c r="BE452" s="4">
        <f t="shared" si="622"/>
        <v>0.81395348837209325</v>
      </c>
      <c r="BF452" s="4">
        <f t="shared" si="623"/>
        <v>-0.53333333333333333</v>
      </c>
      <c r="BG452" s="4">
        <f t="shared" si="624"/>
        <v>1.142857142857143</v>
      </c>
      <c r="BH452" s="4">
        <f t="shared" si="625"/>
        <v>0.93622815033506523</v>
      </c>
      <c r="BI452" s="4">
        <f t="shared" si="626"/>
        <v>3.181289796365979</v>
      </c>
      <c r="BJ452" s="4">
        <f t="shared" si="627"/>
        <v>0.29429200426962943</v>
      </c>
      <c r="BK452" s="4">
        <f t="shared" si="628"/>
        <v>1.206441968945674</v>
      </c>
      <c r="BL452" s="4">
        <f t="shared" si="629"/>
        <v>2.3459790677112244</v>
      </c>
      <c r="BM452" s="4">
        <f t="shared" si="630"/>
        <v>0.51425947722658005</v>
      </c>
      <c r="BN452" s="3">
        <f t="shared" si="565"/>
        <v>1</v>
      </c>
      <c r="BO452" s="3">
        <v>100</v>
      </c>
      <c r="BP452" s="3">
        <f t="shared" si="566"/>
        <v>1.9</v>
      </c>
      <c r="BQ452" s="3">
        <f t="shared" si="567"/>
        <v>190</v>
      </c>
      <c r="BR452" s="3">
        <f t="shared" si="568"/>
        <v>0</v>
      </c>
      <c r="BS452" s="3">
        <f t="shared" si="569"/>
        <v>-1</v>
      </c>
      <c r="BT452" s="3">
        <f t="shared" si="570"/>
        <v>-100</v>
      </c>
      <c r="BU452" s="3">
        <f t="shared" si="571"/>
        <v>0</v>
      </c>
      <c r="BV452" s="3">
        <f t="shared" si="572"/>
        <v>-1</v>
      </c>
      <c r="BW452" s="3">
        <f t="shared" si="573"/>
        <v>-100</v>
      </c>
      <c r="BX452" s="3">
        <f t="shared" si="574"/>
        <v>1</v>
      </c>
      <c r="BY452" s="3">
        <f t="shared" si="575"/>
        <v>0.39999999999999991</v>
      </c>
      <c r="BZ452" s="3">
        <f t="shared" si="576"/>
        <v>39.999999999999993</v>
      </c>
      <c r="CA452" s="3">
        <f t="shared" si="577"/>
        <v>0</v>
      </c>
      <c r="CB452" s="3">
        <f t="shared" si="578"/>
        <v>-1</v>
      </c>
      <c r="CC452" s="3">
        <f t="shared" si="579"/>
        <v>-100</v>
      </c>
      <c r="CD452" s="3">
        <f t="shared" si="631"/>
        <v>1</v>
      </c>
      <c r="CE452" s="3">
        <f t="shared" si="632"/>
        <v>0</v>
      </c>
      <c r="CF452" s="3">
        <f t="shared" si="633"/>
        <v>1</v>
      </c>
      <c r="CG452" s="16" t="str">
        <f t="shared" si="634"/>
        <v/>
      </c>
      <c r="CI452" s="12">
        <f t="shared" si="635"/>
        <v>1</v>
      </c>
      <c r="CJ452" s="12">
        <f t="shared" si="636"/>
        <v>0</v>
      </c>
      <c r="CK452" s="12">
        <f t="shared" si="637"/>
        <v>1</v>
      </c>
      <c r="CL452" s="12" t="str">
        <f t="shared" si="638"/>
        <v/>
      </c>
      <c r="CM452" s="12">
        <f t="shared" si="639"/>
        <v>1</v>
      </c>
      <c r="CN452" s="12">
        <f t="shared" si="640"/>
        <v>0</v>
      </c>
      <c r="CO452" s="12">
        <f t="shared" si="641"/>
        <v>1</v>
      </c>
      <c r="CP452" s="12" t="str">
        <f t="shared" si="642"/>
        <v/>
      </c>
    </row>
    <row r="453" spans="1:94" x14ac:dyDescent="0.25">
      <c r="A453" t="s">
        <v>127</v>
      </c>
      <c r="B453" t="s">
        <v>289</v>
      </c>
      <c r="C453" t="s">
        <v>132</v>
      </c>
      <c r="D453" t="s">
        <v>23</v>
      </c>
      <c r="E453" t="s">
        <v>14</v>
      </c>
      <c r="F453" s="3">
        <v>4</v>
      </c>
      <c r="G453" s="3">
        <v>1</v>
      </c>
      <c r="H453" s="3" t="str">
        <f t="shared" si="644"/>
        <v>H</v>
      </c>
      <c r="I453" s="3">
        <v>1.45</v>
      </c>
      <c r="J453" s="3">
        <v>5.25</v>
      </c>
      <c r="K453" s="3">
        <v>5.75</v>
      </c>
      <c r="L453" s="3">
        <v>1.33</v>
      </c>
      <c r="M453" s="3">
        <v>3.4</v>
      </c>
      <c r="N453" s="3">
        <f t="shared" si="643"/>
        <v>5</v>
      </c>
      <c r="O453" s="3">
        <f t="shared" si="580"/>
        <v>5.4044406368244591E-2</v>
      </c>
      <c r="P453" s="3">
        <f t="shared" si="581"/>
        <v>4.5997346306943854E-2</v>
      </c>
      <c r="Q453" s="3">
        <f t="shared" si="582"/>
        <v>1.5283643892339547</v>
      </c>
      <c r="R453" s="3">
        <f t="shared" si="583"/>
        <v>5.5337331334332838</v>
      </c>
      <c r="S453" s="3">
        <f t="shared" si="584"/>
        <v>6.0607553366174063</v>
      </c>
      <c r="T453" s="3">
        <f t="shared" si="585"/>
        <v>1.4018790604697653</v>
      </c>
      <c r="U453" s="3">
        <f t="shared" si="586"/>
        <v>3.5837509816520314</v>
      </c>
      <c r="V453" s="4">
        <f t="shared" si="587"/>
        <v>0.68965517241379315</v>
      </c>
      <c r="W453" s="4">
        <f t="shared" si="588"/>
        <v>0.19047619047619047</v>
      </c>
      <c r="X453" s="4">
        <f t="shared" si="589"/>
        <v>0.17391304347826086</v>
      </c>
      <c r="Y453" s="4">
        <f t="shared" si="590"/>
        <v>0.75187969924812026</v>
      </c>
      <c r="Z453" s="4">
        <f t="shared" si="591"/>
        <v>0.29411764705882354</v>
      </c>
      <c r="AA453" s="4">
        <f t="shared" si="592"/>
        <v>0.27619047619047621</v>
      </c>
      <c r="AB453" s="4">
        <f t="shared" si="593"/>
        <v>0.25217391304347825</v>
      </c>
      <c r="AC453" s="4">
        <f t="shared" si="594"/>
        <v>3.6206896551724137</v>
      </c>
      <c r="AD453" s="4">
        <f t="shared" si="595"/>
        <v>0.91304347826086951</v>
      </c>
      <c r="AE453" s="4">
        <f t="shared" si="596"/>
        <v>3.9655172413793105</v>
      </c>
      <c r="AF453" s="4">
        <f t="shared" si="597"/>
        <v>1.0952380952380953</v>
      </c>
      <c r="AG453" s="4">
        <f t="shared" si="598"/>
        <v>0.39117647058823535</v>
      </c>
      <c r="AH453" s="4">
        <f t="shared" si="599"/>
        <v>2.5563909774436087</v>
      </c>
      <c r="AI453" s="4">
        <f t="shared" si="600"/>
        <v>-4.5323909473834512</v>
      </c>
      <c r="AJ453" s="4">
        <f t="shared" si="601"/>
        <v>-4.0053687441993286</v>
      </c>
      <c r="AK453" s="4">
        <f t="shared" si="602"/>
        <v>-0.52702220318412252</v>
      </c>
      <c r="AL453" s="4">
        <f t="shared" si="603"/>
        <v>-2.1818719211822661</v>
      </c>
      <c r="AM453" s="4">
        <f t="shared" si="604"/>
        <v>2.1818719211822661</v>
      </c>
      <c r="AN453" s="4">
        <f t="shared" si="605"/>
        <v>-2.2661954736917256</v>
      </c>
      <c r="AO453" s="4">
        <f t="shared" si="606"/>
        <v>-2.0026843720996643</v>
      </c>
      <c r="AP453" s="4">
        <f t="shared" si="607"/>
        <v>-0.26351110159206126</v>
      </c>
      <c r="AQ453" s="4">
        <f t="shared" si="608"/>
        <v>-1.0909359605911331</v>
      </c>
      <c r="AR453" s="4">
        <f t="shared" si="609"/>
        <v>1.0909359605911331</v>
      </c>
      <c r="AS453" s="4">
        <f t="shared" si="610"/>
        <v>-1.1552274481815397</v>
      </c>
      <c r="AT453" s="4">
        <f t="shared" si="611"/>
        <v>-1.1076850163126399</v>
      </c>
      <c r="AU453" s="4">
        <f t="shared" si="612"/>
        <v>-0.25765401700976065</v>
      </c>
      <c r="AV453" s="4">
        <f t="shared" si="613"/>
        <v>-0.8288613274229889</v>
      </c>
      <c r="AW453" s="4">
        <f t="shared" si="614"/>
        <v>0.8288613274229889</v>
      </c>
      <c r="AX453" s="4">
        <f t="shared" si="615"/>
        <v>-207.94094067267713</v>
      </c>
      <c r="AY453" s="4">
        <f t="shared" si="616"/>
        <v>-199.38330293627519</v>
      </c>
      <c r="AZ453" s="4">
        <f t="shared" si="617"/>
        <v>-46.377723061756917</v>
      </c>
      <c r="BA453" s="4">
        <f t="shared" si="618"/>
        <v>-149.19503893613802</v>
      </c>
      <c r="BB453" s="4">
        <f t="shared" si="619"/>
        <v>149.19503893613802</v>
      </c>
      <c r="BC453" s="4">
        <f t="shared" si="620"/>
        <v>-0.74782608695652164</v>
      </c>
      <c r="BD453" s="4">
        <f t="shared" si="621"/>
        <v>-0.72380952380952368</v>
      </c>
      <c r="BE453" s="4">
        <f t="shared" si="622"/>
        <v>-8.6956521739130474E-2</v>
      </c>
      <c r="BF453" s="4">
        <f t="shared" si="623"/>
        <v>-0.60882352941176465</v>
      </c>
      <c r="BG453" s="4">
        <f t="shared" si="624"/>
        <v>1.5563909774436089</v>
      </c>
      <c r="BH453" s="4">
        <f t="shared" si="625"/>
        <v>2.4786857700396183</v>
      </c>
      <c r="BI453" s="4">
        <f t="shared" si="626"/>
        <v>4.3742842864282148</v>
      </c>
      <c r="BJ453" s="4">
        <f t="shared" si="627"/>
        <v>0.56664944656890792</v>
      </c>
      <c r="BK453" s="4">
        <f t="shared" si="628"/>
        <v>1.5428164311485011</v>
      </c>
      <c r="BL453" s="4">
        <f t="shared" si="629"/>
        <v>2.4928150210608981</v>
      </c>
      <c r="BM453" s="4">
        <f t="shared" si="630"/>
        <v>0.61890530108082609</v>
      </c>
      <c r="BN453" s="3">
        <f t="shared" si="565"/>
        <v>1</v>
      </c>
      <c r="BO453" s="3">
        <v>100</v>
      </c>
      <c r="BP453" s="3">
        <f t="shared" si="566"/>
        <v>0.44999999999999996</v>
      </c>
      <c r="BQ453" s="3">
        <f t="shared" si="567"/>
        <v>44.999999999999993</v>
      </c>
      <c r="BR453" s="3">
        <f t="shared" si="568"/>
        <v>0</v>
      </c>
      <c r="BS453" s="3">
        <f t="shared" si="569"/>
        <v>-1</v>
      </c>
      <c r="BT453" s="3">
        <f t="shared" si="570"/>
        <v>-100</v>
      </c>
      <c r="BU453" s="3">
        <f t="shared" si="571"/>
        <v>0</v>
      </c>
      <c r="BV453" s="3">
        <f t="shared" si="572"/>
        <v>-1</v>
      </c>
      <c r="BW453" s="3">
        <f t="shared" si="573"/>
        <v>-100</v>
      </c>
      <c r="BX453" s="3">
        <f t="shared" si="574"/>
        <v>1</v>
      </c>
      <c r="BY453" s="3">
        <f t="shared" si="575"/>
        <v>0.33000000000000007</v>
      </c>
      <c r="BZ453" s="3">
        <f t="shared" si="576"/>
        <v>33.000000000000007</v>
      </c>
      <c r="CA453" s="3">
        <f t="shared" si="577"/>
        <v>0</v>
      </c>
      <c r="CB453" s="3">
        <f t="shared" si="578"/>
        <v>-1</v>
      </c>
      <c r="CC453" s="3">
        <f t="shared" si="579"/>
        <v>-100</v>
      </c>
      <c r="CD453" s="3">
        <f t="shared" si="631"/>
        <v>1</v>
      </c>
      <c r="CE453" s="3">
        <f t="shared" si="632"/>
        <v>0</v>
      </c>
      <c r="CF453" s="3">
        <f t="shared" si="633"/>
        <v>1</v>
      </c>
      <c r="CG453" s="16" t="str">
        <f t="shared" si="634"/>
        <v/>
      </c>
      <c r="CI453" s="12">
        <f t="shared" si="635"/>
        <v>1</v>
      </c>
      <c r="CJ453" s="12">
        <f t="shared" si="636"/>
        <v>0</v>
      </c>
      <c r="CK453" s="12">
        <f t="shared" si="637"/>
        <v>1</v>
      </c>
      <c r="CL453" s="12" t="str">
        <f t="shared" si="638"/>
        <v/>
      </c>
      <c r="CM453" s="12">
        <f t="shared" si="639"/>
        <v>1</v>
      </c>
      <c r="CN453" s="12">
        <f t="shared" si="640"/>
        <v>0</v>
      </c>
      <c r="CO453" s="12">
        <f t="shared" si="641"/>
        <v>1</v>
      </c>
      <c r="CP453" s="12" t="str">
        <f t="shared" si="642"/>
        <v/>
      </c>
    </row>
    <row r="454" spans="1:94" x14ac:dyDescent="0.25">
      <c r="A454" t="s">
        <v>127</v>
      </c>
      <c r="B454" t="s">
        <v>289</v>
      </c>
      <c r="C454" t="s">
        <v>134</v>
      </c>
      <c r="D454" t="s">
        <v>18</v>
      </c>
      <c r="E454" t="s">
        <v>21</v>
      </c>
      <c r="F454" s="3">
        <v>1</v>
      </c>
      <c r="G454" s="3">
        <v>3</v>
      </c>
      <c r="H454" s="3" t="str">
        <f t="shared" si="644"/>
        <v>A</v>
      </c>
      <c r="I454" s="3">
        <v>2.4500000000000002</v>
      </c>
      <c r="J454" s="3">
        <v>3.4</v>
      </c>
      <c r="K454" s="3">
        <v>2.8</v>
      </c>
      <c r="L454" s="3">
        <v>1.8</v>
      </c>
      <c r="M454" s="3">
        <v>2</v>
      </c>
      <c r="N454" s="3">
        <f t="shared" si="643"/>
        <v>4</v>
      </c>
      <c r="O454" s="3">
        <f t="shared" si="580"/>
        <v>5.9423769507803037E-2</v>
      </c>
      <c r="P454" s="3">
        <f t="shared" si="581"/>
        <v>5.555555555555558E-2</v>
      </c>
      <c r="Q454" s="3">
        <f t="shared" si="582"/>
        <v>2.5955882352941178</v>
      </c>
      <c r="R454" s="3">
        <f t="shared" si="583"/>
        <v>3.6020408163265301</v>
      </c>
      <c r="S454" s="3">
        <f t="shared" si="584"/>
        <v>2.9663865546218484</v>
      </c>
      <c r="T454" s="3">
        <f t="shared" si="585"/>
        <v>1.9069627851140456</v>
      </c>
      <c r="U454" s="3">
        <f t="shared" si="586"/>
        <v>2.1188475390156061</v>
      </c>
      <c r="V454" s="4">
        <f t="shared" si="587"/>
        <v>0.4081632653061224</v>
      </c>
      <c r="W454" s="4">
        <f t="shared" si="588"/>
        <v>0.29411764705882354</v>
      </c>
      <c r="X454" s="4">
        <f t="shared" si="589"/>
        <v>0.35714285714285715</v>
      </c>
      <c r="Y454" s="4">
        <f t="shared" si="590"/>
        <v>0.55555555555555558</v>
      </c>
      <c r="Z454" s="4">
        <f t="shared" si="591"/>
        <v>0.5</v>
      </c>
      <c r="AA454" s="4">
        <f t="shared" si="592"/>
        <v>0.72058823529411775</v>
      </c>
      <c r="AB454" s="4">
        <f t="shared" si="593"/>
        <v>0.87500000000000011</v>
      </c>
      <c r="AC454" s="4">
        <f t="shared" si="594"/>
        <v>1.3877551020408161</v>
      </c>
      <c r="AD454" s="4">
        <f t="shared" si="595"/>
        <v>1.2142857142857144</v>
      </c>
      <c r="AE454" s="4">
        <f t="shared" si="596"/>
        <v>1.1428571428571428</v>
      </c>
      <c r="AF454" s="4">
        <f t="shared" si="597"/>
        <v>0.82352941176470584</v>
      </c>
      <c r="AG454" s="4">
        <f t="shared" si="598"/>
        <v>0.9</v>
      </c>
      <c r="AH454" s="4">
        <f t="shared" si="599"/>
        <v>1.1111111111111112</v>
      </c>
      <c r="AI454" s="4">
        <f t="shared" si="600"/>
        <v>-0.37079831932773066</v>
      </c>
      <c r="AJ454" s="4">
        <f t="shared" si="601"/>
        <v>-1.0064525810324123</v>
      </c>
      <c r="AK454" s="4">
        <f t="shared" si="602"/>
        <v>0.63565426170468164</v>
      </c>
      <c r="AL454" s="4">
        <f t="shared" si="603"/>
        <v>-0.21188475390156047</v>
      </c>
      <c r="AM454" s="4">
        <f t="shared" si="604"/>
        <v>0.21188475390156047</v>
      </c>
      <c r="AN454" s="4">
        <f t="shared" si="605"/>
        <v>-0.18539915966386533</v>
      </c>
      <c r="AO454" s="4">
        <f t="shared" si="606"/>
        <v>-0.50322629051620615</v>
      </c>
      <c r="AP454" s="4">
        <f t="shared" si="607"/>
        <v>0.31782713085234082</v>
      </c>
      <c r="AQ454" s="4">
        <f t="shared" si="608"/>
        <v>-0.10594237695078024</v>
      </c>
      <c r="AR454" s="4">
        <f t="shared" si="609"/>
        <v>0.10594237695078024</v>
      </c>
      <c r="AS454" s="4">
        <f t="shared" si="610"/>
        <v>-0.18331768916820829</v>
      </c>
      <c r="AT454" s="4">
        <f t="shared" si="611"/>
        <v>-0.46622530913338267</v>
      </c>
      <c r="AU454" s="4">
        <f t="shared" si="612"/>
        <v>0.30773066797323212</v>
      </c>
      <c r="AV454" s="4">
        <f t="shared" si="613"/>
        <v>-0.10554866668868877</v>
      </c>
      <c r="AW454" s="4">
        <f t="shared" si="614"/>
        <v>0.10554866668868877</v>
      </c>
      <c r="AX454" s="4">
        <f t="shared" si="615"/>
        <v>-32.997184050277497</v>
      </c>
      <c r="AY454" s="4">
        <f t="shared" si="616"/>
        <v>-83.920555644008886</v>
      </c>
      <c r="AZ454" s="4">
        <f t="shared" si="617"/>
        <v>55.39152023518178</v>
      </c>
      <c r="BA454" s="4">
        <f t="shared" si="618"/>
        <v>-18.99876000396398</v>
      </c>
      <c r="BB454" s="4">
        <f t="shared" si="619"/>
        <v>18.99876000396398</v>
      </c>
      <c r="BC454" s="4">
        <f t="shared" si="620"/>
        <v>-0.12499999999999988</v>
      </c>
      <c r="BD454" s="4">
        <f t="shared" si="621"/>
        <v>-0.27941176470588219</v>
      </c>
      <c r="BE454" s="4">
        <f t="shared" si="622"/>
        <v>0.21428571428571425</v>
      </c>
      <c r="BF454" s="4">
        <f t="shared" si="623"/>
        <v>-9.9999999999999936E-2</v>
      </c>
      <c r="BG454" s="4">
        <f t="shared" si="624"/>
        <v>0.11111111111111104</v>
      </c>
      <c r="BH454" s="4">
        <f t="shared" si="625"/>
        <v>0.50900139683933598</v>
      </c>
      <c r="BI454" s="4">
        <f t="shared" si="626"/>
        <v>3.0546718687474992</v>
      </c>
      <c r="BJ454" s="4">
        <f t="shared" si="627"/>
        <v>0.16663046595837502</v>
      </c>
      <c r="BK454" s="4">
        <f t="shared" si="628"/>
        <v>0.1498251463138362</v>
      </c>
      <c r="BL454" s="4">
        <f t="shared" si="629"/>
        <v>2.0129051620648259</v>
      </c>
      <c r="BM454" s="4">
        <f t="shared" si="630"/>
        <v>7.4432292756478641E-2</v>
      </c>
      <c r="BN454" s="3">
        <f t="shared" si="565"/>
        <v>0</v>
      </c>
      <c r="BO454" s="3">
        <v>100</v>
      </c>
      <c r="BP454" s="3">
        <f t="shared" si="566"/>
        <v>-1</v>
      </c>
      <c r="BQ454" s="3">
        <f t="shared" si="567"/>
        <v>-100</v>
      </c>
      <c r="BR454" s="3">
        <f t="shared" si="568"/>
        <v>1</v>
      </c>
      <c r="BS454" s="3">
        <f t="shared" si="569"/>
        <v>1.7999999999999998</v>
      </c>
      <c r="BT454" s="3">
        <f t="shared" si="570"/>
        <v>179.99999999999997</v>
      </c>
      <c r="BU454" s="3">
        <f t="shared" si="571"/>
        <v>0</v>
      </c>
      <c r="BV454" s="3">
        <f t="shared" si="572"/>
        <v>-1</v>
      </c>
      <c r="BW454" s="3">
        <f t="shared" si="573"/>
        <v>-100</v>
      </c>
      <c r="BX454" s="3">
        <f t="shared" si="574"/>
        <v>1</v>
      </c>
      <c r="BY454" s="3">
        <f t="shared" si="575"/>
        <v>0.8</v>
      </c>
      <c r="BZ454" s="3">
        <f t="shared" si="576"/>
        <v>80</v>
      </c>
      <c r="CA454" s="3">
        <f t="shared" si="577"/>
        <v>0</v>
      </c>
      <c r="CB454" s="3">
        <f t="shared" si="578"/>
        <v>-1</v>
      </c>
      <c r="CC454" s="3">
        <f t="shared" si="579"/>
        <v>-100</v>
      </c>
      <c r="CD454" s="3">
        <f t="shared" si="631"/>
        <v>1</v>
      </c>
      <c r="CE454" s="3">
        <f t="shared" si="632"/>
        <v>0</v>
      </c>
      <c r="CF454" s="3">
        <f t="shared" si="633"/>
        <v>1</v>
      </c>
      <c r="CG454" s="16" t="str">
        <f t="shared" si="634"/>
        <v/>
      </c>
      <c r="CI454" s="12">
        <f t="shared" si="635"/>
        <v>1</v>
      </c>
      <c r="CJ454" s="12">
        <f t="shared" si="636"/>
        <v>0</v>
      </c>
      <c r="CK454" s="12">
        <f t="shared" si="637"/>
        <v>1</v>
      </c>
      <c r="CL454" s="12" t="str">
        <f t="shared" si="638"/>
        <v/>
      </c>
      <c r="CM454" s="12">
        <f t="shared" si="639"/>
        <v>1</v>
      </c>
      <c r="CN454" s="12">
        <f t="shared" si="640"/>
        <v>0</v>
      </c>
      <c r="CO454" s="12">
        <f t="shared" si="641"/>
        <v>1</v>
      </c>
      <c r="CP454" s="12" t="str">
        <f t="shared" si="642"/>
        <v/>
      </c>
    </row>
    <row r="455" spans="1:94" x14ac:dyDescent="0.25">
      <c r="A455" t="s">
        <v>127</v>
      </c>
      <c r="B455" t="s">
        <v>289</v>
      </c>
      <c r="C455" t="s">
        <v>134</v>
      </c>
      <c r="D455" t="s">
        <v>28</v>
      </c>
      <c r="E455" t="s">
        <v>17</v>
      </c>
      <c r="F455" s="3">
        <v>0</v>
      </c>
      <c r="G455" s="3">
        <v>2</v>
      </c>
      <c r="H455" s="3" t="str">
        <f t="shared" si="644"/>
        <v>A</v>
      </c>
      <c r="I455" s="3">
        <v>2.38</v>
      </c>
      <c r="J455" s="3">
        <v>3.4</v>
      </c>
      <c r="K455" s="3">
        <v>2.9</v>
      </c>
      <c r="L455" s="3">
        <v>1.88</v>
      </c>
      <c r="M455" s="3">
        <v>2.02</v>
      </c>
      <c r="N455" s="3">
        <f t="shared" si="643"/>
        <v>2</v>
      </c>
      <c r="O455" s="3">
        <f t="shared" si="580"/>
        <v>5.9113300492610765E-2</v>
      </c>
      <c r="P455" s="3">
        <f t="shared" si="581"/>
        <v>2.6964398567516312E-2</v>
      </c>
      <c r="Q455" s="3">
        <f t="shared" si="582"/>
        <v>2.5206896551724136</v>
      </c>
      <c r="R455" s="3">
        <f t="shared" si="583"/>
        <v>3.6009852216748763</v>
      </c>
      <c r="S455" s="3">
        <f t="shared" si="584"/>
        <v>3.0714285714285712</v>
      </c>
      <c r="T455" s="3">
        <f t="shared" si="585"/>
        <v>1.9911330049261082</v>
      </c>
      <c r="U455" s="3">
        <f t="shared" si="586"/>
        <v>2.1394088669950739</v>
      </c>
      <c r="V455" s="4">
        <f t="shared" si="587"/>
        <v>0.42016806722689076</v>
      </c>
      <c r="W455" s="4">
        <f t="shared" si="588"/>
        <v>0.29411764705882354</v>
      </c>
      <c r="X455" s="4">
        <f t="shared" si="589"/>
        <v>0.34482758620689657</v>
      </c>
      <c r="Y455" s="4">
        <f t="shared" si="590"/>
        <v>0.53191489361702127</v>
      </c>
      <c r="Z455" s="4">
        <f t="shared" si="591"/>
        <v>0.49504950495049505</v>
      </c>
      <c r="AA455" s="4">
        <f t="shared" si="592"/>
        <v>0.7</v>
      </c>
      <c r="AB455" s="4">
        <f t="shared" si="593"/>
        <v>0.82068965517241377</v>
      </c>
      <c r="AC455" s="4">
        <f t="shared" si="594"/>
        <v>1.4285714285714286</v>
      </c>
      <c r="AD455" s="4">
        <f t="shared" si="595"/>
        <v>1.1724137931034482</v>
      </c>
      <c r="AE455" s="4">
        <f t="shared" si="596"/>
        <v>1.2184873949579833</v>
      </c>
      <c r="AF455" s="4">
        <f t="shared" si="597"/>
        <v>0.8529411764705882</v>
      </c>
      <c r="AG455" s="4">
        <f t="shared" si="598"/>
        <v>0.93069306930693063</v>
      </c>
      <c r="AH455" s="4">
        <f t="shared" si="599"/>
        <v>1.074468085106383</v>
      </c>
      <c r="AI455" s="4">
        <f t="shared" si="600"/>
        <v>-0.55073891625615756</v>
      </c>
      <c r="AJ455" s="4">
        <f t="shared" si="601"/>
        <v>-1.0802955665024627</v>
      </c>
      <c r="AK455" s="4">
        <f t="shared" si="602"/>
        <v>0.52955665024630516</v>
      </c>
      <c r="AL455" s="4">
        <f t="shared" si="603"/>
        <v>-0.1482758620689657</v>
      </c>
      <c r="AM455" s="4">
        <f t="shared" si="604"/>
        <v>0.1482758620689657</v>
      </c>
      <c r="AN455" s="4">
        <f t="shared" si="605"/>
        <v>-0.27536945812807878</v>
      </c>
      <c r="AO455" s="4">
        <f t="shared" si="606"/>
        <v>-0.54014778325123136</v>
      </c>
      <c r="AP455" s="4">
        <f t="shared" si="607"/>
        <v>0.26477832512315258</v>
      </c>
      <c r="AQ455" s="4">
        <f t="shared" si="608"/>
        <v>-7.4137931034482851E-2</v>
      </c>
      <c r="AR455" s="4">
        <f t="shared" si="609"/>
        <v>7.4137931034482851E-2</v>
      </c>
      <c r="AS455" s="4">
        <f t="shared" si="610"/>
        <v>-0.26870966073155361</v>
      </c>
      <c r="AT455" s="4">
        <f t="shared" si="611"/>
        <v>-0.4952476751439977</v>
      </c>
      <c r="AU455" s="4">
        <f t="shared" si="612"/>
        <v>0.2588385898954223</v>
      </c>
      <c r="AV455" s="4">
        <f t="shared" si="613"/>
        <v>-7.4002545850411897E-2</v>
      </c>
      <c r="AW455" s="4">
        <f t="shared" si="614"/>
        <v>7.4002545850411897E-2</v>
      </c>
      <c r="AX455" s="4">
        <f t="shared" si="615"/>
        <v>-48.367738931679646</v>
      </c>
      <c r="AY455" s="4">
        <f t="shared" si="616"/>
        <v>-89.144581525919591</v>
      </c>
      <c r="AZ455" s="4">
        <f t="shared" si="617"/>
        <v>46.590946181176008</v>
      </c>
      <c r="BA455" s="4">
        <f t="shared" si="618"/>
        <v>-13.320458253074142</v>
      </c>
      <c r="BB455" s="4">
        <f t="shared" si="619"/>
        <v>13.320458253074142</v>
      </c>
      <c r="BC455" s="4">
        <f t="shared" si="620"/>
        <v>-0.1793103448275862</v>
      </c>
      <c r="BD455" s="4">
        <f t="shared" si="621"/>
        <v>-0.29999999999999993</v>
      </c>
      <c r="BE455" s="4">
        <f t="shared" si="622"/>
        <v>0.1724137931034482</v>
      </c>
      <c r="BF455" s="4">
        <f t="shared" si="623"/>
        <v>-6.9306930693069396E-2</v>
      </c>
      <c r="BG455" s="4">
        <f t="shared" si="624"/>
        <v>7.4468085106383072E-2</v>
      </c>
      <c r="BH455" s="4">
        <f t="shared" si="625"/>
        <v>0.54018239368815091</v>
      </c>
      <c r="BI455" s="4">
        <f t="shared" si="626"/>
        <v>3.0643678160919539</v>
      </c>
      <c r="BJ455" s="4">
        <f t="shared" si="627"/>
        <v>0.1762785755846554</v>
      </c>
      <c r="BK455" s="4">
        <f t="shared" si="628"/>
        <v>0.10484686755524683</v>
      </c>
      <c r="BL455" s="4">
        <f t="shared" si="629"/>
        <v>2.0652709359605912</v>
      </c>
      <c r="BM455" s="4">
        <f t="shared" si="630"/>
        <v>5.0766640700572706E-2</v>
      </c>
      <c r="BN455" s="3">
        <f t="shared" si="565"/>
        <v>0</v>
      </c>
      <c r="BO455" s="3">
        <v>100</v>
      </c>
      <c r="BP455" s="3">
        <f t="shared" si="566"/>
        <v>-1</v>
      </c>
      <c r="BQ455" s="3">
        <f t="shared" si="567"/>
        <v>-100</v>
      </c>
      <c r="BR455" s="3">
        <f t="shared" si="568"/>
        <v>1</v>
      </c>
      <c r="BS455" s="3">
        <f t="shared" si="569"/>
        <v>1.9</v>
      </c>
      <c r="BT455" s="3">
        <f t="shared" si="570"/>
        <v>190</v>
      </c>
      <c r="BU455" s="3">
        <f t="shared" si="571"/>
        <v>0</v>
      </c>
      <c r="BV455" s="3">
        <f t="shared" si="572"/>
        <v>-1</v>
      </c>
      <c r="BW455" s="3">
        <f t="shared" si="573"/>
        <v>-100</v>
      </c>
      <c r="BX455" s="3">
        <f t="shared" si="574"/>
        <v>0</v>
      </c>
      <c r="BY455" s="3">
        <f t="shared" si="575"/>
        <v>-1</v>
      </c>
      <c r="BZ455" s="3">
        <f t="shared" si="576"/>
        <v>-100</v>
      </c>
      <c r="CA455" s="3">
        <f t="shared" si="577"/>
        <v>1</v>
      </c>
      <c r="CB455" s="3">
        <f t="shared" si="578"/>
        <v>1.02</v>
      </c>
      <c r="CC455" s="3">
        <f t="shared" si="579"/>
        <v>102</v>
      </c>
      <c r="CD455" s="3">
        <f t="shared" si="631"/>
        <v>1</v>
      </c>
      <c r="CE455" s="3">
        <f t="shared" si="632"/>
        <v>0</v>
      </c>
      <c r="CF455" s="3">
        <f t="shared" si="633"/>
        <v>1</v>
      </c>
      <c r="CG455" s="16" t="str">
        <f t="shared" si="634"/>
        <v/>
      </c>
      <c r="CI455" s="12">
        <f t="shared" si="635"/>
        <v>1</v>
      </c>
      <c r="CJ455" s="12">
        <f t="shared" si="636"/>
        <v>0</v>
      </c>
      <c r="CK455" s="12">
        <f t="shared" si="637"/>
        <v>1</v>
      </c>
      <c r="CL455" s="12" t="str">
        <f t="shared" si="638"/>
        <v/>
      </c>
      <c r="CM455" s="12">
        <f t="shared" si="639"/>
        <v>1</v>
      </c>
      <c r="CN455" s="12">
        <f t="shared" si="640"/>
        <v>0</v>
      </c>
      <c r="CO455" s="12">
        <f t="shared" si="641"/>
        <v>1</v>
      </c>
      <c r="CP455" s="12" t="str">
        <f t="shared" si="642"/>
        <v/>
      </c>
    </row>
    <row r="456" spans="1:94" x14ac:dyDescent="0.25">
      <c r="A456" t="s">
        <v>127</v>
      </c>
      <c r="B456" t="s">
        <v>289</v>
      </c>
      <c r="C456" t="s">
        <v>134</v>
      </c>
      <c r="D456" t="s">
        <v>141</v>
      </c>
      <c r="E456" t="s">
        <v>22</v>
      </c>
      <c r="F456" s="3">
        <v>2</v>
      </c>
      <c r="G456" s="3">
        <v>1</v>
      </c>
      <c r="H456" s="3" t="str">
        <f t="shared" si="644"/>
        <v>H</v>
      </c>
      <c r="I456" s="3">
        <v>1.62</v>
      </c>
      <c r="J456" s="3">
        <v>4.2</v>
      </c>
      <c r="K456" s="3">
        <v>5</v>
      </c>
      <c r="L456" s="3">
        <v>1.5</v>
      </c>
      <c r="M456" s="3">
        <v>2.63</v>
      </c>
      <c r="N456" s="3">
        <f t="shared" si="643"/>
        <v>3</v>
      </c>
      <c r="O456" s="3">
        <f t="shared" si="580"/>
        <v>5.5379188712521898E-2</v>
      </c>
      <c r="P456" s="3">
        <f t="shared" si="581"/>
        <v>4.6894803548795938E-2</v>
      </c>
      <c r="Q456" s="3">
        <f t="shared" si="582"/>
        <v>1.7097142857142855</v>
      </c>
      <c r="R456" s="3">
        <f t="shared" si="583"/>
        <v>4.4325925925925924</v>
      </c>
      <c r="S456" s="3">
        <f t="shared" si="584"/>
        <v>5.276895943562609</v>
      </c>
      <c r="T456" s="3">
        <f t="shared" si="585"/>
        <v>1.5830687830687828</v>
      </c>
      <c r="U456" s="3">
        <f t="shared" si="586"/>
        <v>2.7756472663139324</v>
      </c>
      <c r="V456" s="4">
        <f t="shared" si="587"/>
        <v>0.61728395061728392</v>
      </c>
      <c r="W456" s="4">
        <f t="shared" si="588"/>
        <v>0.23809523809523808</v>
      </c>
      <c r="X456" s="4">
        <f t="shared" si="589"/>
        <v>0.2</v>
      </c>
      <c r="Y456" s="4">
        <f t="shared" si="590"/>
        <v>0.66666666666666663</v>
      </c>
      <c r="Z456" s="4">
        <f t="shared" si="591"/>
        <v>0.38022813688212931</v>
      </c>
      <c r="AA456" s="4">
        <f t="shared" si="592"/>
        <v>0.38571428571428573</v>
      </c>
      <c r="AB456" s="4">
        <f t="shared" si="593"/>
        <v>0.32400000000000001</v>
      </c>
      <c r="AC456" s="4">
        <f t="shared" si="594"/>
        <v>2.5925925925925926</v>
      </c>
      <c r="AD456" s="4">
        <f t="shared" si="595"/>
        <v>0.84000000000000008</v>
      </c>
      <c r="AE456" s="4">
        <f t="shared" si="596"/>
        <v>3.0864197530864197</v>
      </c>
      <c r="AF456" s="4">
        <f t="shared" si="597"/>
        <v>1.1904761904761905</v>
      </c>
      <c r="AG456" s="4">
        <f t="shared" si="598"/>
        <v>0.57034220532319391</v>
      </c>
      <c r="AH456" s="4">
        <f t="shared" si="599"/>
        <v>1.7533333333333332</v>
      </c>
      <c r="AI456" s="4">
        <f t="shared" si="600"/>
        <v>-3.5671816578483235</v>
      </c>
      <c r="AJ456" s="4">
        <f t="shared" si="601"/>
        <v>-2.7228783068783069</v>
      </c>
      <c r="AK456" s="4">
        <f t="shared" si="602"/>
        <v>-0.84430335097001663</v>
      </c>
      <c r="AL456" s="4">
        <f t="shared" si="603"/>
        <v>-1.1925784832451496</v>
      </c>
      <c r="AM456" s="4">
        <f t="shared" si="604"/>
        <v>1.1925784832451496</v>
      </c>
      <c r="AN456" s="4">
        <f t="shared" si="605"/>
        <v>-1.7835908289241618</v>
      </c>
      <c r="AO456" s="4">
        <f t="shared" si="606"/>
        <v>-1.3614391534391534</v>
      </c>
      <c r="AP456" s="4">
        <f t="shared" si="607"/>
        <v>-0.42215167548500832</v>
      </c>
      <c r="AQ456" s="4">
        <f t="shared" si="608"/>
        <v>-0.59628924162257479</v>
      </c>
      <c r="AR456" s="4">
        <f t="shared" si="609"/>
        <v>0.59628924162257479</v>
      </c>
      <c r="AS456" s="4">
        <f t="shared" si="610"/>
        <v>-1.0598006058536222</v>
      </c>
      <c r="AT456" s="4">
        <f t="shared" si="611"/>
        <v>-0.93727829744327906</v>
      </c>
      <c r="AU456" s="4">
        <f t="shared" si="612"/>
        <v>-0.39945561941673824</v>
      </c>
      <c r="AV456" s="4">
        <f t="shared" si="613"/>
        <v>-0.53768653411987544</v>
      </c>
      <c r="AW456" s="4">
        <f t="shared" si="614"/>
        <v>0.53768653411987544</v>
      </c>
      <c r="AX456" s="4">
        <f t="shared" si="615"/>
        <v>-190.76410905365199</v>
      </c>
      <c r="AY456" s="4">
        <f t="shared" si="616"/>
        <v>-168.71009353979022</v>
      </c>
      <c r="AZ456" s="4">
        <f t="shared" si="617"/>
        <v>-71.902011495012886</v>
      </c>
      <c r="BA456" s="4">
        <f t="shared" si="618"/>
        <v>-96.783576141577583</v>
      </c>
      <c r="BB456" s="4">
        <f t="shared" si="619"/>
        <v>96.783576141577583</v>
      </c>
      <c r="BC456" s="4">
        <f t="shared" si="620"/>
        <v>-0.67599999999999993</v>
      </c>
      <c r="BD456" s="4">
        <f t="shared" si="621"/>
        <v>-0.61428571428571432</v>
      </c>
      <c r="BE456" s="4">
        <f t="shared" si="622"/>
        <v>-0.15999999999999984</v>
      </c>
      <c r="BF456" s="4">
        <f t="shared" si="623"/>
        <v>-0.42965779467680604</v>
      </c>
      <c r="BG456" s="4">
        <f t="shared" si="624"/>
        <v>0.75333333333333319</v>
      </c>
      <c r="BH456" s="4">
        <f t="shared" si="625"/>
        <v>1.8642111558966519</v>
      </c>
      <c r="BI456" s="4">
        <f t="shared" si="626"/>
        <v>3.806400940623162</v>
      </c>
      <c r="BJ456" s="4">
        <f t="shared" si="627"/>
        <v>0.48975690815993073</v>
      </c>
      <c r="BK456" s="4">
        <f t="shared" si="628"/>
        <v>0.84328033259981361</v>
      </c>
      <c r="BL456" s="4">
        <f t="shared" si="629"/>
        <v>2.1793580246913575</v>
      </c>
      <c r="BM456" s="4">
        <f t="shared" si="630"/>
        <v>0.38693978825220315</v>
      </c>
      <c r="BN456" s="3">
        <f t="shared" si="565"/>
        <v>1</v>
      </c>
      <c r="BO456" s="3">
        <v>100</v>
      </c>
      <c r="BP456" s="3">
        <f t="shared" si="566"/>
        <v>0.62000000000000011</v>
      </c>
      <c r="BQ456" s="3">
        <f t="shared" si="567"/>
        <v>62.000000000000014</v>
      </c>
      <c r="BR456" s="3">
        <f t="shared" si="568"/>
        <v>0</v>
      </c>
      <c r="BS456" s="3">
        <f t="shared" si="569"/>
        <v>-1</v>
      </c>
      <c r="BT456" s="3">
        <f t="shared" si="570"/>
        <v>-100</v>
      </c>
      <c r="BU456" s="3">
        <f t="shared" si="571"/>
        <v>0</v>
      </c>
      <c r="BV456" s="3">
        <f t="shared" si="572"/>
        <v>-1</v>
      </c>
      <c r="BW456" s="3">
        <f t="shared" si="573"/>
        <v>-100</v>
      </c>
      <c r="BX456" s="3">
        <f t="shared" si="574"/>
        <v>1</v>
      </c>
      <c r="BY456" s="3">
        <f t="shared" si="575"/>
        <v>0.5</v>
      </c>
      <c r="BZ456" s="3">
        <f t="shared" si="576"/>
        <v>50</v>
      </c>
      <c r="CA456" s="3">
        <f t="shared" si="577"/>
        <v>0</v>
      </c>
      <c r="CB456" s="3">
        <f t="shared" si="578"/>
        <v>-1</v>
      </c>
      <c r="CC456" s="3">
        <f t="shared" si="579"/>
        <v>-100</v>
      </c>
      <c r="CD456" s="3">
        <f t="shared" si="631"/>
        <v>1</v>
      </c>
      <c r="CE456" s="3">
        <f t="shared" si="632"/>
        <v>1</v>
      </c>
      <c r="CF456" s="3">
        <f t="shared" si="633"/>
        <v>2</v>
      </c>
      <c r="CG456" s="16" t="str">
        <f t="shared" si="634"/>
        <v>BackCasa</v>
      </c>
      <c r="CI456" s="12">
        <f t="shared" si="635"/>
        <v>1</v>
      </c>
      <c r="CJ456" s="12">
        <f t="shared" si="636"/>
        <v>0</v>
      </c>
      <c r="CK456" s="12">
        <f t="shared" si="637"/>
        <v>1</v>
      </c>
      <c r="CL456" s="12" t="str">
        <f t="shared" si="638"/>
        <v/>
      </c>
      <c r="CM456" s="12">
        <f t="shared" si="639"/>
        <v>1</v>
      </c>
      <c r="CN456" s="12">
        <f t="shared" si="640"/>
        <v>1</v>
      </c>
      <c r="CO456" s="12">
        <f t="shared" si="641"/>
        <v>2</v>
      </c>
      <c r="CP456" s="12" t="str">
        <f t="shared" si="642"/>
        <v>Under2.5</v>
      </c>
    </row>
    <row r="457" spans="1:94" x14ac:dyDescent="0.25">
      <c r="A457" t="s">
        <v>127</v>
      </c>
      <c r="B457" t="s">
        <v>289</v>
      </c>
      <c r="C457" t="s">
        <v>134</v>
      </c>
      <c r="D457" t="s">
        <v>20</v>
      </c>
      <c r="E457" t="s">
        <v>15</v>
      </c>
      <c r="F457" s="3">
        <v>0</v>
      </c>
      <c r="G457" s="3">
        <v>1</v>
      </c>
      <c r="H457" s="3" t="str">
        <f t="shared" si="644"/>
        <v>A</v>
      </c>
      <c r="I457" s="3">
        <v>1.73</v>
      </c>
      <c r="J457" s="3">
        <v>4</v>
      </c>
      <c r="K457" s="3">
        <v>4.5</v>
      </c>
      <c r="L457" s="3">
        <v>1.53</v>
      </c>
      <c r="M457" s="3">
        <v>2.5</v>
      </c>
      <c r="N457" s="3">
        <f t="shared" si="643"/>
        <v>1</v>
      </c>
      <c r="O457" s="3">
        <f t="shared" si="580"/>
        <v>5.025690430314711E-2</v>
      </c>
      <c r="P457" s="3">
        <f t="shared" si="581"/>
        <v>5.3594771241830097E-2</v>
      </c>
      <c r="Q457" s="3">
        <f t="shared" si="582"/>
        <v>1.8169444444444445</v>
      </c>
      <c r="R457" s="3">
        <f t="shared" si="583"/>
        <v>4.2010276172125884</v>
      </c>
      <c r="S457" s="3">
        <f t="shared" si="584"/>
        <v>4.726156069364162</v>
      </c>
      <c r="T457" s="3">
        <f t="shared" si="585"/>
        <v>1.606893063583815</v>
      </c>
      <c r="U457" s="3">
        <f t="shared" si="586"/>
        <v>2.6256422607578678</v>
      </c>
      <c r="V457" s="4">
        <f t="shared" si="587"/>
        <v>0.5780346820809249</v>
      </c>
      <c r="W457" s="4">
        <f t="shared" si="588"/>
        <v>0.25</v>
      </c>
      <c r="X457" s="4">
        <f t="shared" si="589"/>
        <v>0.22222222222222221</v>
      </c>
      <c r="Y457" s="4">
        <f t="shared" si="590"/>
        <v>0.65359477124183007</v>
      </c>
      <c r="Z457" s="4">
        <f t="shared" si="591"/>
        <v>0.4</v>
      </c>
      <c r="AA457" s="4">
        <f t="shared" si="592"/>
        <v>0.4325</v>
      </c>
      <c r="AB457" s="4">
        <f t="shared" si="593"/>
        <v>0.38444444444444442</v>
      </c>
      <c r="AC457" s="4">
        <f t="shared" si="594"/>
        <v>2.3121387283236996</v>
      </c>
      <c r="AD457" s="4">
        <f t="shared" si="595"/>
        <v>0.88888888888888884</v>
      </c>
      <c r="AE457" s="4">
        <f t="shared" si="596"/>
        <v>2.601156069364162</v>
      </c>
      <c r="AF457" s="4">
        <f t="shared" si="597"/>
        <v>1.125</v>
      </c>
      <c r="AG457" s="4">
        <f t="shared" si="598"/>
        <v>0.61199999999999999</v>
      </c>
      <c r="AH457" s="4">
        <f t="shared" si="599"/>
        <v>1.6339869281045751</v>
      </c>
      <c r="AI457" s="4">
        <f t="shared" si="600"/>
        <v>-2.9092116249197177</v>
      </c>
      <c r="AJ457" s="4">
        <f t="shared" si="601"/>
        <v>-2.3840831727681442</v>
      </c>
      <c r="AK457" s="4">
        <f t="shared" si="602"/>
        <v>-0.52512845215157355</v>
      </c>
      <c r="AL457" s="4">
        <f t="shared" si="603"/>
        <v>-1.0187491971740528</v>
      </c>
      <c r="AM457" s="4">
        <f t="shared" si="604"/>
        <v>1.0187491971740528</v>
      </c>
      <c r="AN457" s="4">
        <f t="shared" si="605"/>
        <v>-1.4546058124598589</v>
      </c>
      <c r="AO457" s="4">
        <f t="shared" si="606"/>
        <v>-1.1920415863840721</v>
      </c>
      <c r="AP457" s="4">
        <f t="shared" si="607"/>
        <v>-0.26256422607578678</v>
      </c>
      <c r="AQ457" s="4">
        <f t="shared" si="608"/>
        <v>-0.50937459858702638</v>
      </c>
      <c r="AR457" s="4">
        <f t="shared" si="609"/>
        <v>0.50937459858702638</v>
      </c>
      <c r="AS457" s="4">
        <f t="shared" si="610"/>
        <v>-0.96852835228289635</v>
      </c>
      <c r="AT457" s="4">
        <f t="shared" si="611"/>
        <v>-0.87278360122135157</v>
      </c>
      <c r="AU457" s="4">
        <f t="shared" si="612"/>
        <v>-0.2567684152749875</v>
      </c>
      <c r="AV457" s="4">
        <f t="shared" si="613"/>
        <v>-0.47111913130778471</v>
      </c>
      <c r="AW457" s="4">
        <f t="shared" si="614"/>
        <v>0.47111913130778471</v>
      </c>
      <c r="AX457" s="4">
        <f t="shared" si="615"/>
        <v>-174.33510341092133</v>
      </c>
      <c r="AY457" s="4">
        <f t="shared" si="616"/>
        <v>-157.10104821984328</v>
      </c>
      <c r="AZ457" s="4">
        <f t="shared" si="617"/>
        <v>-46.21831474949775</v>
      </c>
      <c r="BA457" s="4">
        <f t="shared" si="618"/>
        <v>-84.801443635401242</v>
      </c>
      <c r="BB457" s="4">
        <f t="shared" si="619"/>
        <v>84.801443635401242</v>
      </c>
      <c r="BC457" s="4">
        <f t="shared" si="620"/>
        <v>-0.61555555555555563</v>
      </c>
      <c r="BD457" s="4">
        <f t="shared" si="621"/>
        <v>-0.5675</v>
      </c>
      <c r="BE457" s="4">
        <f t="shared" si="622"/>
        <v>-0.1111111111111111</v>
      </c>
      <c r="BF457" s="4">
        <f t="shared" si="623"/>
        <v>-0.38800000000000001</v>
      </c>
      <c r="BG457" s="4">
        <f t="shared" si="624"/>
        <v>0.63398692810457524</v>
      </c>
      <c r="BH457" s="4">
        <f t="shared" si="625"/>
        <v>1.5504367526874137</v>
      </c>
      <c r="BI457" s="4">
        <f t="shared" si="626"/>
        <v>3.5813760436737319</v>
      </c>
      <c r="BJ457" s="4">
        <f t="shared" si="627"/>
        <v>0.43291649181217912</v>
      </c>
      <c r="BK457" s="4">
        <f t="shared" si="628"/>
        <v>0.72036446565012369</v>
      </c>
      <c r="BL457" s="4">
        <f t="shared" si="629"/>
        <v>2.1162676621708414</v>
      </c>
      <c r="BM457" s="4">
        <f t="shared" si="630"/>
        <v>0.34039383511213445</v>
      </c>
      <c r="BN457" s="3">
        <f t="shared" si="565"/>
        <v>0</v>
      </c>
      <c r="BO457" s="3">
        <v>100</v>
      </c>
      <c r="BP457" s="3">
        <f t="shared" si="566"/>
        <v>-1</v>
      </c>
      <c r="BQ457" s="3">
        <f t="shared" si="567"/>
        <v>-100</v>
      </c>
      <c r="BR457" s="3">
        <f t="shared" si="568"/>
        <v>1</v>
      </c>
      <c r="BS457" s="3">
        <f t="shared" si="569"/>
        <v>3.5</v>
      </c>
      <c r="BT457" s="3">
        <f t="shared" si="570"/>
        <v>350</v>
      </c>
      <c r="BU457" s="3">
        <f t="shared" si="571"/>
        <v>0</v>
      </c>
      <c r="BV457" s="3">
        <f t="shared" si="572"/>
        <v>-1</v>
      </c>
      <c r="BW457" s="3">
        <f t="shared" si="573"/>
        <v>-100</v>
      </c>
      <c r="BX457" s="3">
        <f t="shared" si="574"/>
        <v>0</v>
      </c>
      <c r="BY457" s="3">
        <f t="shared" si="575"/>
        <v>-1</v>
      </c>
      <c r="BZ457" s="3">
        <f t="shared" si="576"/>
        <v>-100</v>
      </c>
      <c r="CA457" s="3">
        <f t="shared" si="577"/>
        <v>1</v>
      </c>
      <c r="CB457" s="3">
        <f t="shared" si="578"/>
        <v>1.5</v>
      </c>
      <c r="CC457" s="3">
        <f t="shared" si="579"/>
        <v>150</v>
      </c>
      <c r="CD457" s="3">
        <f t="shared" si="631"/>
        <v>1</v>
      </c>
      <c r="CE457" s="3">
        <f t="shared" si="632"/>
        <v>0</v>
      </c>
      <c r="CF457" s="3">
        <f t="shared" si="633"/>
        <v>1</v>
      </c>
      <c r="CG457" s="16" t="str">
        <f t="shared" si="634"/>
        <v/>
      </c>
      <c r="CI457" s="12">
        <f t="shared" si="635"/>
        <v>1</v>
      </c>
      <c r="CJ457" s="12">
        <f t="shared" si="636"/>
        <v>0</v>
      </c>
      <c r="CK457" s="12">
        <f t="shared" si="637"/>
        <v>1</v>
      </c>
      <c r="CL457" s="12" t="str">
        <f t="shared" si="638"/>
        <v/>
      </c>
      <c r="CM457" s="12">
        <f t="shared" si="639"/>
        <v>1</v>
      </c>
      <c r="CN457" s="12">
        <f t="shared" si="640"/>
        <v>1</v>
      </c>
      <c r="CO457" s="12">
        <f t="shared" si="641"/>
        <v>2</v>
      </c>
      <c r="CP457" s="12" t="str">
        <f t="shared" si="642"/>
        <v>Under2.5</v>
      </c>
    </row>
    <row r="458" spans="1:94" x14ac:dyDescent="0.25">
      <c r="A458" t="s">
        <v>127</v>
      </c>
      <c r="B458" t="s">
        <v>289</v>
      </c>
      <c r="C458" t="s">
        <v>134</v>
      </c>
      <c r="D458" t="s">
        <v>29</v>
      </c>
      <c r="E458" t="s">
        <v>27</v>
      </c>
      <c r="F458" s="3">
        <v>2</v>
      </c>
      <c r="G458" s="3">
        <v>3</v>
      </c>
      <c r="H458" s="3" t="str">
        <f t="shared" si="644"/>
        <v>A</v>
      </c>
      <c r="I458" s="3">
        <v>2.15</v>
      </c>
      <c r="J458" s="3">
        <v>3.6</v>
      </c>
      <c r="K458" s="3">
        <v>3.25</v>
      </c>
      <c r="L458" s="3">
        <v>1.73</v>
      </c>
      <c r="M458" s="3">
        <v>2.1</v>
      </c>
      <c r="N458" s="3">
        <f t="shared" si="643"/>
        <v>5</v>
      </c>
      <c r="O458" s="3">
        <f t="shared" si="580"/>
        <v>5.058636453985299E-2</v>
      </c>
      <c r="P458" s="3">
        <f t="shared" si="581"/>
        <v>5.4225158271401064E-2</v>
      </c>
      <c r="Q458" s="3">
        <f t="shared" si="582"/>
        <v>2.2587606837606837</v>
      </c>
      <c r="R458" s="3">
        <f t="shared" si="583"/>
        <v>3.7821109123434709</v>
      </c>
      <c r="S458" s="3">
        <f t="shared" si="584"/>
        <v>3.4144056847545223</v>
      </c>
      <c r="T458" s="3">
        <f t="shared" si="585"/>
        <v>1.8175144106539456</v>
      </c>
      <c r="U458" s="3">
        <f t="shared" si="586"/>
        <v>2.2062313655336916</v>
      </c>
      <c r="V458" s="4">
        <f t="shared" si="587"/>
        <v>0.46511627906976744</v>
      </c>
      <c r="W458" s="4">
        <f t="shared" si="588"/>
        <v>0.27777777777777779</v>
      </c>
      <c r="X458" s="4">
        <f t="shared" si="589"/>
        <v>0.30769230769230771</v>
      </c>
      <c r="Y458" s="4">
        <f t="shared" si="590"/>
        <v>0.5780346820809249</v>
      </c>
      <c r="Z458" s="4">
        <f t="shared" si="591"/>
        <v>0.47619047619047616</v>
      </c>
      <c r="AA458" s="4">
        <f t="shared" si="592"/>
        <v>0.59722222222222221</v>
      </c>
      <c r="AB458" s="4">
        <f t="shared" si="593"/>
        <v>0.66153846153846152</v>
      </c>
      <c r="AC458" s="4">
        <f t="shared" si="594"/>
        <v>1.6744186046511629</v>
      </c>
      <c r="AD458" s="4">
        <f t="shared" si="595"/>
        <v>1.1076923076923078</v>
      </c>
      <c r="AE458" s="4">
        <f t="shared" si="596"/>
        <v>1.5116279069767442</v>
      </c>
      <c r="AF458" s="4">
        <f t="shared" si="597"/>
        <v>0.90277777777777779</v>
      </c>
      <c r="AG458" s="4">
        <f t="shared" si="598"/>
        <v>0.82380952380952377</v>
      </c>
      <c r="AH458" s="4">
        <f t="shared" si="599"/>
        <v>1.2138728323699424</v>
      </c>
      <c r="AI458" s="4">
        <f t="shared" si="600"/>
        <v>-1.1556450009938386</v>
      </c>
      <c r="AJ458" s="4">
        <f t="shared" si="601"/>
        <v>-1.5233502285827871</v>
      </c>
      <c r="AK458" s="4">
        <f t="shared" si="602"/>
        <v>0.36770522758894852</v>
      </c>
      <c r="AL458" s="4">
        <f t="shared" si="603"/>
        <v>-0.388716954879746</v>
      </c>
      <c r="AM458" s="4">
        <f t="shared" si="604"/>
        <v>0.388716954879746</v>
      </c>
      <c r="AN458" s="4">
        <f t="shared" si="605"/>
        <v>-0.5778225004969193</v>
      </c>
      <c r="AO458" s="4">
        <f t="shared" si="606"/>
        <v>-0.76167511429139356</v>
      </c>
      <c r="AP458" s="4">
        <f t="shared" si="607"/>
        <v>0.18385261379447426</v>
      </c>
      <c r="AQ458" s="4">
        <f t="shared" si="608"/>
        <v>-0.194358477439873</v>
      </c>
      <c r="AR458" s="4">
        <f t="shared" si="609"/>
        <v>0.194358477439873</v>
      </c>
      <c r="AS458" s="4">
        <f t="shared" si="610"/>
        <v>-0.52395287665661883</v>
      </c>
      <c r="AT458" s="4">
        <f t="shared" si="611"/>
        <v>-0.65093140464439503</v>
      </c>
      <c r="AU458" s="4">
        <f t="shared" si="612"/>
        <v>0.18182212251639118</v>
      </c>
      <c r="AV458" s="4">
        <f t="shared" si="613"/>
        <v>-0.19196518078555341</v>
      </c>
      <c r="AW458" s="4">
        <f t="shared" si="614"/>
        <v>0.19196518078555341</v>
      </c>
      <c r="AX458" s="4">
        <f t="shared" si="615"/>
        <v>-94.311517798191389</v>
      </c>
      <c r="AY458" s="4">
        <f t="shared" si="616"/>
        <v>-117.16765283599112</v>
      </c>
      <c r="AZ458" s="4">
        <f t="shared" si="617"/>
        <v>32.727982052950409</v>
      </c>
      <c r="BA458" s="4">
        <f t="shared" si="618"/>
        <v>-34.553732541399611</v>
      </c>
      <c r="BB458" s="4">
        <f t="shared" si="619"/>
        <v>34.553732541399611</v>
      </c>
      <c r="BC458" s="4">
        <f t="shared" si="620"/>
        <v>-0.33846153846153854</v>
      </c>
      <c r="BD458" s="4">
        <f t="shared" si="621"/>
        <v>-0.40277777777777785</v>
      </c>
      <c r="BE458" s="4">
        <f t="shared" si="622"/>
        <v>0.10769230769230768</v>
      </c>
      <c r="BF458" s="4">
        <f t="shared" si="623"/>
        <v>-0.17619047619047634</v>
      </c>
      <c r="BG458" s="4">
        <f t="shared" si="624"/>
        <v>0.21387283236994242</v>
      </c>
      <c r="BH458" s="4">
        <f t="shared" si="625"/>
        <v>0.79491282767792737</v>
      </c>
      <c r="BI458" s="4">
        <f t="shared" si="626"/>
        <v>3.151759093619559</v>
      </c>
      <c r="BJ458" s="4">
        <f t="shared" si="627"/>
        <v>0.25221243250702563</v>
      </c>
      <c r="BK458" s="4">
        <f t="shared" si="628"/>
        <v>0.27486439475765362</v>
      </c>
      <c r="BL458" s="4">
        <f t="shared" si="629"/>
        <v>2.0118728880938184</v>
      </c>
      <c r="BM458" s="4">
        <f t="shared" si="630"/>
        <v>0.13662115354518165</v>
      </c>
      <c r="BN458" s="3">
        <f t="shared" si="565"/>
        <v>0</v>
      </c>
      <c r="BO458" s="3">
        <v>100</v>
      </c>
      <c r="BP458" s="3">
        <f t="shared" si="566"/>
        <v>-1</v>
      </c>
      <c r="BQ458" s="3">
        <f t="shared" si="567"/>
        <v>-100</v>
      </c>
      <c r="BR458" s="3">
        <f t="shared" si="568"/>
        <v>1</v>
      </c>
      <c r="BS458" s="3">
        <f t="shared" si="569"/>
        <v>2.25</v>
      </c>
      <c r="BT458" s="3">
        <f t="shared" si="570"/>
        <v>225</v>
      </c>
      <c r="BU458" s="3">
        <f t="shared" si="571"/>
        <v>0</v>
      </c>
      <c r="BV458" s="3">
        <f t="shared" si="572"/>
        <v>-1</v>
      </c>
      <c r="BW458" s="3">
        <f t="shared" si="573"/>
        <v>-100</v>
      </c>
      <c r="BX458" s="3">
        <f t="shared" si="574"/>
        <v>1</v>
      </c>
      <c r="BY458" s="3">
        <f t="shared" si="575"/>
        <v>0.73</v>
      </c>
      <c r="BZ458" s="3">
        <f t="shared" si="576"/>
        <v>73</v>
      </c>
      <c r="CA458" s="3">
        <f t="shared" si="577"/>
        <v>0</v>
      </c>
      <c r="CB458" s="3">
        <f t="shared" si="578"/>
        <v>-1</v>
      </c>
      <c r="CC458" s="3">
        <f t="shared" si="579"/>
        <v>-100</v>
      </c>
      <c r="CD458" s="3">
        <f t="shared" si="631"/>
        <v>1</v>
      </c>
      <c r="CE458" s="3">
        <f t="shared" si="632"/>
        <v>0</v>
      </c>
      <c r="CF458" s="3">
        <f t="shared" si="633"/>
        <v>1</v>
      </c>
      <c r="CG458" s="16" t="str">
        <f t="shared" si="634"/>
        <v/>
      </c>
      <c r="CI458" s="12">
        <f t="shared" si="635"/>
        <v>1</v>
      </c>
      <c r="CJ458" s="12">
        <f t="shared" si="636"/>
        <v>0</v>
      </c>
      <c r="CK458" s="12">
        <f t="shared" si="637"/>
        <v>1</v>
      </c>
      <c r="CL458" s="12" t="str">
        <f t="shared" si="638"/>
        <v/>
      </c>
      <c r="CM458" s="12">
        <f t="shared" si="639"/>
        <v>1</v>
      </c>
      <c r="CN458" s="12">
        <f t="shared" si="640"/>
        <v>0</v>
      </c>
      <c r="CO458" s="12">
        <f t="shared" si="641"/>
        <v>1</v>
      </c>
      <c r="CP458" s="12" t="str">
        <f t="shared" si="642"/>
        <v/>
      </c>
    </row>
    <row r="459" spans="1:94" x14ac:dyDescent="0.25">
      <c r="A459" t="s">
        <v>127</v>
      </c>
      <c r="B459" t="s">
        <v>289</v>
      </c>
      <c r="C459" t="s">
        <v>136</v>
      </c>
      <c r="D459" t="s">
        <v>13</v>
      </c>
      <c r="E459" t="s">
        <v>12</v>
      </c>
      <c r="F459" s="3">
        <v>2</v>
      </c>
      <c r="G459" s="3">
        <v>0</v>
      </c>
      <c r="H459" s="3" t="str">
        <f t="shared" si="644"/>
        <v>H</v>
      </c>
      <c r="I459" s="3">
        <v>4.75</v>
      </c>
      <c r="J459" s="3">
        <v>3.7</v>
      </c>
      <c r="K459" s="3">
        <v>1.75</v>
      </c>
      <c r="L459" s="3">
        <v>1.99</v>
      </c>
      <c r="M459" s="3">
        <v>1.91</v>
      </c>
      <c r="N459" s="3">
        <f t="shared" si="643"/>
        <v>2</v>
      </c>
      <c r="O459" s="3">
        <f t="shared" si="580"/>
        <v>5.2225157488315244E-2</v>
      </c>
      <c r="P459" s="3">
        <f t="shared" si="581"/>
        <v>2.6072772238154074E-2</v>
      </c>
      <c r="Q459" s="3">
        <f t="shared" si="582"/>
        <v>4.9980694980694977</v>
      </c>
      <c r="R459" s="3">
        <f t="shared" si="583"/>
        <v>3.8932330827067667</v>
      </c>
      <c r="S459" s="3">
        <f t="shared" si="584"/>
        <v>1.8413940256045516</v>
      </c>
      <c r="T459" s="3">
        <f t="shared" si="585"/>
        <v>2.0939280634017474</v>
      </c>
      <c r="U459" s="3">
        <f t="shared" si="586"/>
        <v>2.009750050802682</v>
      </c>
      <c r="V459" s="4">
        <f t="shared" si="587"/>
        <v>0.21052631578947367</v>
      </c>
      <c r="W459" s="4">
        <f t="shared" si="588"/>
        <v>0.27027027027027023</v>
      </c>
      <c r="X459" s="4">
        <f t="shared" si="589"/>
        <v>0.5714285714285714</v>
      </c>
      <c r="Y459" s="4">
        <f t="shared" si="590"/>
        <v>0.50251256281407031</v>
      </c>
      <c r="Z459" s="4">
        <f t="shared" si="591"/>
        <v>0.52356020942408377</v>
      </c>
      <c r="AA459" s="4">
        <f t="shared" si="592"/>
        <v>1.2837837837837838</v>
      </c>
      <c r="AB459" s="4">
        <f t="shared" si="593"/>
        <v>2.7142857142857144</v>
      </c>
      <c r="AC459" s="4">
        <f t="shared" si="594"/>
        <v>0.77894736842105272</v>
      </c>
      <c r="AD459" s="4">
        <f t="shared" si="595"/>
        <v>2.1142857142857143</v>
      </c>
      <c r="AE459" s="4">
        <f t="shared" si="596"/>
        <v>0.36842105263157893</v>
      </c>
      <c r="AF459" s="4">
        <f t="shared" si="597"/>
        <v>0.47297297297297297</v>
      </c>
      <c r="AG459" s="4">
        <f t="shared" si="598"/>
        <v>1.0418848167539267</v>
      </c>
      <c r="AH459" s="4">
        <f t="shared" si="599"/>
        <v>0.95979899497487431</v>
      </c>
      <c r="AI459" s="4">
        <f t="shared" si="600"/>
        <v>3.1566754724649462</v>
      </c>
      <c r="AJ459" s="4">
        <f t="shared" si="601"/>
        <v>1.104836415362731</v>
      </c>
      <c r="AK459" s="4">
        <f t="shared" si="602"/>
        <v>2.0518390571022151</v>
      </c>
      <c r="AL459" s="4">
        <f t="shared" si="603"/>
        <v>8.4178012599065433E-2</v>
      </c>
      <c r="AM459" s="4">
        <f t="shared" si="604"/>
        <v>-8.4178012599065433E-2</v>
      </c>
      <c r="AN459" s="4">
        <f t="shared" si="605"/>
        <v>1.5783377362324731</v>
      </c>
      <c r="AO459" s="4">
        <f t="shared" si="606"/>
        <v>0.55241820768136551</v>
      </c>
      <c r="AP459" s="4">
        <f t="shared" si="607"/>
        <v>1.0259195285511076</v>
      </c>
      <c r="AQ459" s="4">
        <f t="shared" si="608"/>
        <v>4.2089006299532716E-2</v>
      </c>
      <c r="AR459" s="4">
        <f t="shared" si="609"/>
        <v>-4.2089006299532716E-2</v>
      </c>
      <c r="AS459" s="4">
        <f t="shared" si="610"/>
        <v>1.0060523590739499</v>
      </c>
      <c r="AT459" s="4">
        <f t="shared" si="611"/>
        <v>0.50469790431748585</v>
      </c>
      <c r="AU459" s="4">
        <f t="shared" si="612"/>
        <v>0.79819142300574519</v>
      </c>
      <c r="AV459" s="4">
        <f t="shared" si="613"/>
        <v>4.206417934245963E-2</v>
      </c>
      <c r="AW459" s="4">
        <f t="shared" si="614"/>
        <v>-4.206417934245963E-2</v>
      </c>
      <c r="AX459" s="4">
        <f t="shared" si="615"/>
        <v>181.08942463331095</v>
      </c>
      <c r="AY459" s="4">
        <f t="shared" si="616"/>
        <v>90.845622777147454</v>
      </c>
      <c r="AZ459" s="4">
        <f t="shared" si="617"/>
        <v>143.67445614103414</v>
      </c>
      <c r="BA459" s="4">
        <f t="shared" si="618"/>
        <v>7.5715522816427328</v>
      </c>
      <c r="BB459" s="4">
        <f t="shared" si="619"/>
        <v>-7.5715522816427328</v>
      </c>
      <c r="BC459" s="4">
        <f t="shared" si="620"/>
        <v>1.7142857142857146</v>
      </c>
      <c r="BD459" s="4">
        <f t="shared" si="621"/>
        <v>0.28378378378378377</v>
      </c>
      <c r="BE459" s="4">
        <f t="shared" si="622"/>
        <v>1.1142857142857145</v>
      </c>
      <c r="BF459" s="4">
        <f t="shared" si="623"/>
        <v>4.1884816753926808E-2</v>
      </c>
      <c r="BG459" s="4">
        <f t="shared" si="624"/>
        <v>-4.0201005025125726E-2</v>
      </c>
      <c r="BH459" s="4">
        <f t="shared" si="625"/>
        <v>1.601837853811648</v>
      </c>
      <c r="BI459" s="4">
        <f t="shared" si="626"/>
        <v>3.577565535460272</v>
      </c>
      <c r="BJ459" s="4">
        <f t="shared" si="627"/>
        <v>0.44774521610700935</v>
      </c>
      <c r="BK459" s="4">
        <f t="shared" si="628"/>
        <v>5.9522843535605802E-2</v>
      </c>
      <c r="BL459" s="4">
        <f t="shared" si="629"/>
        <v>2.0518390571022147</v>
      </c>
      <c r="BM459" s="4">
        <f t="shared" si="630"/>
        <v>2.900950897175587E-2</v>
      </c>
      <c r="BN459" s="3">
        <f t="shared" si="565"/>
        <v>1</v>
      </c>
      <c r="BO459" s="3">
        <v>100</v>
      </c>
      <c r="BP459" s="3">
        <f t="shared" si="566"/>
        <v>3.75</v>
      </c>
      <c r="BQ459" s="3">
        <f t="shared" si="567"/>
        <v>375</v>
      </c>
      <c r="BR459" s="3">
        <f t="shared" si="568"/>
        <v>0</v>
      </c>
      <c r="BS459" s="3">
        <f t="shared" si="569"/>
        <v>-1</v>
      </c>
      <c r="BT459" s="3">
        <f t="shared" si="570"/>
        <v>-100</v>
      </c>
      <c r="BU459" s="3">
        <f t="shared" si="571"/>
        <v>0</v>
      </c>
      <c r="BV459" s="3">
        <f t="shared" si="572"/>
        <v>-1</v>
      </c>
      <c r="BW459" s="3">
        <f t="shared" si="573"/>
        <v>-100</v>
      </c>
      <c r="BX459" s="3">
        <f t="shared" si="574"/>
        <v>0</v>
      </c>
      <c r="BY459" s="3">
        <f t="shared" si="575"/>
        <v>-1</v>
      </c>
      <c r="BZ459" s="3">
        <f t="shared" si="576"/>
        <v>-100</v>
      </c>
      <c r="CA459" s="3">
        <f t="shared" si="577"/>
        <v>1</v>
      </c>
      <c r="CB459" s="3">
        <f t="shared" si="578"/>
        <v>0.90999999999999992</v>
      </c>
      <c r="CC459" s="3">
        <f t="shared" si="579"/>
        <v>90.999999999999986</v>
      </c>
      <c r="CD459" s="3">
        <f t="shared" si="631"/>
        <v>1</v>
      </c>
      <c r="CE459" s="3">
        <f t="shared" si="632"/>
        <v>0</v>
      </c>
      <c r="CF459" s="3">
        <f t="shared" si="633"/>
        <v>1</v>
      </c>
      <c r="CG459" s="16" t="str">
        <f t="shared" si="634"/>
        <v/>
      </c>
      <c r="CI459" s="12">
        <f t="shared" si="635"/>
        <v>1</v>
      </c>
      <c r="CJ459" s="12">
        <f t="shared" si="636"/>
        <v>1</v>
      </c>
      <c r="CK459" s="12">
        <f t="shared" si="637"/>
        <v>2</v>
      </c>
      <c r="CL459" s="12" t="str">
        <f t="shared" si="638"/>
        <v>Over2.5</v>
      </c>
      <c r="CM459" s="12">
        <f t="shared" si="639"/>
        <v>1</v>
      </c>
      <c r="CN459" s="12">
        <f t="shared" si="640"/>
        <v>0</v>
      </c>
      <c r="CO459" s="12">
        <f t="shared" si="641"/>
        <v>1</v>
      </c>
      <c r="CP459" s="12" t="str">
        <f t="shared" si="642"/>
        <v/>
      </c>
    </row>
    <row r="460" spans="1:94" x14ac:dyDescent="0.25">
      <c r="A460" t="s">
        <v>127</v>
      </c>
      <c r="B460" t="s">
        <v>290</v>
      </c>
      <c r="C460" t="s">
        <v>138</v>
      </c>
      <c r="D460" t="s">
        <v>26</v>
      </c>
      <c r="E460" t="s">
        <v>130</v>
      </c>
      <c r="F460" s="3">
        <v>1</v>
      </c>
      <c r="G460" s="3">
        <v>2</v>
      </c>
      <c r="H460" s="3" t="str">
        <f t="shared" si="644"/>
        <v>A</v>
      </c>
      <c r="I460" s="3">
        <v>8.5</v>
      </c>
      <c r="J460" s="3">
        <v>5.5</v>
      </c>
      <c r="K460" s="3">
        <v>1.33</v>
      </c>
      <c r="L460" s="3">
        <v>1.5</v>
      </c>
      <c r="M460" s="3">
        <v>2.63</v>
      </c>
      <c r="N460" s="3">
        <f t="shared" si="643"/>
        <v>3</v>
      </c>
      <c r="O460" s="3">
        <f t="shared" si="580"/>
        <v>5.1344939889831576E-2</v>
      </c>
      <c r="P460" s="3">
        <f t="shared" si="581"/>
        <v>4.6894803548795938E-2</v>
      </c>
      <c r="Q460" s="3">
        <f t="shared" si="582"/>
        <v>8.9364319890635677</v>
      </c>
      <c r="R460" s="3">
        <f t="shared" si="583"/>
        <v>5.7823971693940734</v>
      </c>
      <c r="S460" s="3">
        <f t="shared" si="584"/>
        <v>1.3982887700534761</v>
      </c>
      <c r="T460" s="3">
        <f t="shared" si="585"/>
        <v>1.5770174098347474</v>
      </c>
      <c r="U460" s="3">
        <f t="shared" si="586"/>
        <v>2.765037191910257</v>
      </c>
      <c r="V460" s="4">
        <f t="shared" si="587"/>
        <v>0.11764705882352941</v>
      </c>
      <c r="W460" s="4">
        <f t="shared" si="588"/>
        <v>0.18181818181818182</v>
      </c>
      <c r="X460" s="4">
        <f t="shared" si="589"/>
        <v>0.75187969924812026</v>
      </c>
      <c r="Y460" s="4">
        <f t="shared" si="590"/>
        <v>0.66666666666666663</v>
      </c>
      <c r="Z460" s="4">
        <f t="shared" si="591"/>
        <v>0.38022813688212931</v>
      </c>
      <c r="AA460" s="4">
        <f t="shared" si="592"/>
        <v>1.5454545454545454</v>
      </c>
      <c r="AB460" s="4">
        <f t="shared" si="593"/>
        <v>6.3909774436090219</v>
      </c>
      <c r="AC460" s="4">
        <f t="shared" si="594"/>
        <v>0.6470588235294118</v>
      </c>
      <c r="AD460" s="4">
        <f t="shared" si="595"/>
        <v>4.1353383458646613</v>
      </c>
      <c r="AE460" s="4">
        <f t="shared" si="596"/>
        <v>0.15647058823529414</v>
      </c>
      <c r="AF460" s="4">
        <f t="shared" si="597"/>
        <v>0.24181818181818182</v>
      </c>
      <c r="AG460" s="4">
        <f t="shared" si="598"/>
        <v>0.57034220532319391</v>
      </c>
      <c r="AH460" s="4">
        <f t="shared" si="599"/>
        <v>1.7533333333333332</v>
      </c>
      <c r="AI460" s="4">
        <f t="shared" si="600"/>
        <v>7.5381432190100917</v>
      </c>
      <c r="AJ460" s="4">
        <f t="shared" si="601"/>
        <v>3.1540348196694943</v>
      </c>
      <c r="AK460" s="4">
        <f t="shared" si="602"/>
        <v>4.3841083993405974</v>
      </c>
      <c r="AL460" s="4">
        <f t="shared" si="603"/>
        <v>-1.1880197820755096</v>
      </c>
      <c r="AM460" s="4">
        <f t="shared" si="604"/>
        <v>1.1880197820755096</v>
      </c>
      <c r="AN460" s="4">
        <f t="shared" si="605"/>
        <v>3.7690716095050458</v>
      </c>
      <c r="AO460" s="4">
        <f t="shared" si="606"/>
        <v>1.5770174098347471</v>
      </c>
      <c r="AP460" s="4">
        <f t="shared" si="607"/>
        <v>2.1920541996702987</v>
      </c>
      <c r="AQ460" s="4">
        <f t="shared" si="608"/>
        <v>-0.59400989103775481</v>
      </c>
      <c r="AR460" s="4">
        <f t="shared" si="609"/>
        <v>0.59400989103775481</v>
      </c>
      <c r="AS460" s="4">
        <f t="shared" si="610"/>
        <v>1.3114541158359256</v>
      </c>
      <c r="AT460" s="4">
        <f t="shared" si="611"/>
        <v>1.0056739408092452</v>
      </c>
      <c r="AU460" s="4">
        <f t="shared" si="612"/>
        <v>1.1428041674349614</v>
      </c>
      <c r="AV460" s="4">
        <f t="shared" si="613"/>
        <v>-0.53600336652395209</v>
      </c>
      <c r="AW460" s="4">
        <f t="shared" si="614"/>
        <v>0.53600336652395209</v>
      </c>
      <c r="AX460" s="4">
        <f t="shared" si="615"/>
        <v>236.06174085046663</v>
      </c>
      <c r="AY460" s="4">
        <f t="shared" si="616"/>
        <v>181.02130934566412</v>
      </c>
      <c r="AZ460" s="4">
        <f t="shared" si="617"/>
        <v>205.70475013829306</v>
      </c>
      <c r="BA460" s="4">
        <f t="shared" si="618"/>
        <v>-96.480605974311374</v>
      </c>
      <c r="BB460" s="4">
        <f t="shared" si="619"/>
        <v>96.480605974311374</v>
      </c>
      <c r="BC460" s="4">
        <f t="shared" si="620"/>
        <v>5.3909774436090219</v>
      </c>
      <c r="BD460" s="4">
        <f t="shared" si="621"/>
        <v>0.54545454545454541</v>
      </c>
      <c r="BE460" s="4">
        <f t="shared" si="622"/>
        <v>3.1353383458646613</v>
      </c>
      <c r="BF460" s="4">
        <f t="shared" si="623"/>
        <v>-0.42965779467680609</v>
      </c>
      <c r="BG460" s="4">
        <f t="shared" si="624"/>
        <v>0.7533333333333333</v>
      </c>
      <c r="BH460" s="4">
        <f t="shared" si="625"/>
        <v>3.7857615986562982</v>
      </c>
      <c r="BI460" s="4">
        <f t="shared" si="626"/>
        <v>5.3723726428370391</v>
      </c>
      <c r="BJ460" s="4">
        <f t="shared" si="627"/>
        <v>0.70467219054579877</v>
      </c>
      <c r="BK460" s="4">
        <f t="shared" si="628"/>
        <v>0.84005684408935821</v>
      </c>
      <c r="BL460" s="4">
        <f t="shared" si="629"/>
        <v>2.1710273008725021</v>
      </c>
      <c r="BM460" s="4">
        <f t="shared" si="630"/>
        <v>0.38693978825220321</v>
      </c>
      <c r="BN460" s="3">
        <f t="shared" si="565"/>
        <v>0</v>
      </c>
      <c r="BO460" s="3">
        <v>100</v>
      </c>
      <c r="BP460" s="3">
        <f t="shared" si="566"/>
        <v>-1</v>
      </c>
      <c r="BQ460" s="3">
        <f t="shared" si="567"/>
        <v>-100</v>
      </c>
      <c r="BR460" s="3">
        <f t="shared" si="568"/>
        <v>1</v>
      </c>
      <c r="BS460" s="3">
        <f t="shared" si="569"/>
        <v>0.33000000000000007</v>
      </c>
      <c r="BT460" s="3">
        <f t="shared" si="570"/>
        <v>33.000000000000007</v>
      </c>
      <c r="BU460" s="3">
        <f t="shared" si="571"/>
        <v>0</v>
      </c>
      <c r="BV460" s="3">
        <f t="shared" si="572"/>
        <v>-1</v>
      </c>
      <c r="BW460" s="3">
        <f t="shared" si="573"/>
        <v>-100</v>
      </c>
      <c r="BX460" s="3">
        <f t="shared" si="574"/>
        <v>1</v>
      </c>
      <c r="BY460" s="3">
        <f t="shared" si="575"/>
        <v>0.5</v>
      </c>
      <c r="BZ460" s="3">
        <f t="shared" si="576"/>
        <v>50</v>
      </c>
      <c r="CA460" s="3">
        <f t="shared" si="577"/>
        <v>0</v>
      </c>
      <c r="CB460" s="3">
        <f t="shared" si="578"/>
        <v>-1</v>
      </c>
      <c r="CC460" s="3">
        <f t="shared" si="579"/>
        <v>-100</v>
      </c>
      <c r="CD460" s="3">
        <f t="shared" si="631"/>
        <v>1</v>
      </c>
      <c r="CE460" s="3">
        <f t="shared" si="632"/>
        <v>0</v>
      </c>
      <c r="CF460" s="3">
        <f t="shared" si="633"/>
        <v>1</v>
      </c>
      <c r="CG460" s="16" t="str">
        <f t="shared" si="634"/>
        <v/>
      </c>
      <c r="CI460" s="12">
        <f t="shared" si="635"/>
        <v>1</v>
      </c>
      <c r="CJ460" s="12">
        <f t="shared" si="636"/>
        <v>1</v>
      </c>
      <c r="CK460" s="12">
        <f t="shared" si="637"/>
        <v>2</v>
      </c>
      <c r="CL460" s="12" t="str">
        <f t="shared" si="638"/>
        <v>Over2.5</v>
      </c>
      <c r="CM460" s="12">
        <f t="shared" si="639"/>
        <v>1</v>
      </c>
      <c r="CN460" s="12">
        <f t="shared" si="640"/>
        <v>0</v>
      </c>
      <c r="CO460" s="12">
        <f t="shared" si="641"/>
        <v>1</v>
      </c>
      <c r="CP460" s="12" t="str">
        <f t="shared" si="642"/>
        <v/>
      </c>
    </row>
    <row r="461" spans="1:94" x14ac:dyDescent="0.25">
      <c r="A461" t="s">
        <v>127</v>
      </c>
      <c r="B461" t="s">
        <v>290</v>
      </c>
      <c r="C461" t="s">
        <v>139</v>
      </c>
      <c r="D461" t="s">
        <v>25</v>
      </c>
      <c r="E461" t="s">
        <v>24</v>
      </c>
      <c r="F461" s="3">
        <v>2</v>
      </c>
      <c r="G461" s="3">
        <v>1</v>
      </c>
      <c r="H461" s="3" t="str">
        <f t="shared" si="644"/>
        <v>H</v>
      </c>
      <c r="I461" s="3">
        <v>1.67</v>
      </c>
      <c r="J461" s="3">
        <v>4.33</v>
      </c>
      <c r="K461" s="3">
        <v>4.2</v>
      </c>
      <c r="L461" s="3">
        <v>1.4</v>
      </c>
      <c r="M461" s="3">
        <v>3</v>
      </c>
      <c r="N461" s="3">
        <f t="shared" si="643"/>
        <v>3</v>
      </c>
      <c r="O461" s="3">
        <f t="shared" si="580"/>
        <v>6.7844515521908955E-2</v>
      </c>
      <c r="P461" s="3">
        <f t="shared" si="581"/>
        <v>4.7619047619047561E-2</v>
      </c>
      <c r="Q461" s="3">
        <f t="shared" si="582"/>
        <v>1.783300340921588</v>
      </c>
      <c r="R461" s="3">
        <f t="shared" si="583"/>
        <v>4.6237667522098658</v>
      </c>
      <c r="S461" s="3">
        <f t="shared" si="584"/>
        <v>4.4849469651920177</v>
      </c>
      <c r="T461" s="3">
        <f t="shared" si="585"/>
        <v>1.4949823217306724</v>
      </c>
      <c r="U461" s="3">
        <f t="shared" si="586"/>
        <v>3.2035335465657271</v>
      </c>
      <c r="V461" s="4">
        <f t="shared" si="587"/>
        <v>0.5988023952095809</v>
      </c>
      <c r="W461" s="4">
        <f t="shared" si="588"/>
        <v>0.23094688221709006</v>
      </c>
      <c r="X461" s="4">
        <f t="shared" si="589"/>
        <v>0.23809523809523808</v>
      </c>
      <c r="Y461" s="4">
        <f t="shared" si="590"/>
        <v>0.7142857142857143</v>
      </c>
      <c r="Z461" s="4">
        <f t="shared" si="591"/>
        <v>0.33333333333333331</v>
      </c>
      <c r="AA461" s="4">
        <f t="shared" si="592"/>
        <v>0.38568129330254042</v>
      </c>
      <c r="AB461" s="4">
        <f t="shared" si="593"/>
        <v>0.39761904761904759</v>
      </c>
      <c r="AC461" s="4">
        <f t="shared" si="594"/>
        <v>2.5928143712574854</v>
      </c>
      <c r="AD461" s="4">
        <f t="shared" si="595"/>
        <v>1.0309523809523808</v>
      </c>
      <c r="AE461" s="4">
        <f t="shared" si="596"/>
        <v>2.5149700598802398</v>
      </c>
      <c r="AF461" s="4">
        <f t="shared" si="597"/>
        <v>0.96997690531177827</v>
      </c>
      <c r="AG461" s="4">
        <f t="shared" si="598"/>
        <v>0.46666666666666662</v>
      </c>
      <c r="AH461" s="4">
        <f t="shared" si="599"/>
        <v>2.1428571428571428</v>
      </c>
      <c r="AI461" s="4">
        <f t="shared" si="600"/>
        <v>-2.7016466242704298</v>
      </c>
      <c r="AJ461" s="4">
        <f t="shared" si="601"/>
        <v>-2.8404664112882778</v>
      </c>
      <c r="AK461" s="4">
        <f t="shared" si="602"/>
        <v>0.13881978701784803</v>
      </c>
      <c r="AL461" s="4">
        <f t="shared" si="603"/>
        <v>-1.7085512248350547</v>
      </c>
      <c r="AM461" s="4">
        <f t="shared" si="604"/>
        <v>1.7085512248350547</v>
      </c>
      <c r="AN461" s="4">
        <f t="shared" si="605"/>
        <v>-1.3508233121352149</v>
      </c>
      <c r="AO461" s="4">
        <f t="shared" si="606"/>
        <v>-1.4202332056441389</v>
      </c>
      <c r="AP461" s="4">
        <f t="shared" si="607"/>
        <v>6.9409893508924014E-2</v>
      </c>
      <c r="AQ461" s="4">
        <f t="shared" si="608"/>
        <v>-0.85427561241752736</v>
      </c>
      <c r="AR461" s="4">
        <f t="shared" si="609"/>
        <v>0.85427561241752736</v>
      </c>
      <c r="AS461" s="4">
        <f t="shared" si="610"/>
        <v>-0.933539109888334</v>
      </c>
      <c r="AT461" s="4">
        <f t="shared" si="611"/>
        <v>-0.95731748536873473</v>
      </c>
      <c r="AU461" s="4">
        <f t="shared" si="612"/>
        <v>6.9298748493859974E-2</v>
      </c>
      <c r="AV461" s="4">
        <f t="shared" si="613"/>
        <v>-0.70697104633231578</v>
      </c>
      <c r="AW461" s="4">
        <f t="shared" si="614"/>
        <v>0.70697104633231578</v>
      </c>
      <c r="AX461" s="4">
        <f t="shared" si="615"/>
        <v>-168.03703977990011</v>
      </c>
      <c r="AY461" s="4">
        <f t="shared" si="616"/>
        <v>-172.31714736637224</v>
      </c>
      <c r="AZ461" s="4">
        <f t="shared" si="617"/>
        <v>12.473774728894796</v>
      </c>
      <c r="BA461" s="4">
        <f t="shared" si="618"/>
        <v>-127.25478833981683</v>
      </c>
      <c r="BB461" s="4">
        <f t="shared" si="619"/>
        <v>127.25478833981683</v>
      </c>
      <c r="BC461" s="4">
        <f t="shared" si="620"/>
        <v>-0.60238095238095235</v>
      </c>
      <c r="BD461" s="4">
        <f t="shared" si="621"/>
        <v>-0.61431870669745958</v>
      </c>
      <c r="BE461" s="4">
        <f t="shared" si="622"/>
        <v>3.0952380952380922E-2</v>
      </c>
      <c r="BF461" s="4">
        <f t="shared" si="623"/>
        <v>-0.53333333333333344</v>
      </c>
      <c r="BG461" s="4">
        <f t="shared" si="624"/>
        <v>1.1428571428571432</v>
      </c>
      <c r="BH461" s="4">
        <f t="shared" si="625"/>
        <v>1.6013751824268823</v>
      </c>
      <c r="BI461" s="4">
        <f t="shared" si="626"/>
        <v>3.6306713527744905</v>
      </c>
      <c r="BJ461" s="4">
        <f t="shared" si="627"/>
        <v>0.44106861426692934</v>
      </c>
      <c r="BK461" s="4">
        <f t="shared" si="628"/>
        <v>1.2081281570854487</v>
      </c>
      <c r="BL461" s="4">
        <f t="shared" si="629"/>
        <v>2.3492579341481998</v>
      </c>
      <c r="BM461" s="4">
        <f t="shared" si="630"/>
        <v>0.51425947722658005</v>
      </c>
      <c r="BN461" s="3">
        <f t="shared" si="565"/>
        <v>1</v>
      </c>
      <c r="BO461" s="3">
        <v>100</v>
      </c>
      <c r="BP461" s="3">
        <f t="shared" si="566"/>
        <v>0.66999999999999993</v>
      </c>
      <c r="BQ461" s="3">
        <f t="shared" si="567"/>
        <v>67</v>
      </c>
      <c r="BR461" s="3">
        <f t="shared" si="568"/>
        <v>0</v>
      </c>
      <c r="BS461" s="3">
        <f t="shared" si="569"/>
        <v>-1</v>
      </c>
      <c r="BT461" s="3">
        <f t="shared" si="570"/>
        <v>-100</v>
      </c>
      <c r="BU461" s="3">
        <f t="shared" si="571"/>
        <v>0</v>
      </c>
      <c r="BV461" s="3">
        <f t="shared" si="572"/>
        <v>-1</v>
      </c>
      <c r="BW461" s="3">
        <f t="shared" si="573"/>
        <v>-100</v>
      </c>
      <c r="BX461" s="3">
        <f t="shared" si="574"/>
        <v>1</v>
      </c>
      <c r="BY461" s="3">
        <f t="shared" si="575"/>
        <v>0.39999999999999991</v>
      </c>
      <c r="BZ461" s="3">
        <f t="shared" si="576"/>
        <v>39.999999999999993</v>
      </c>
      <c r="CA461" s="3">
        <f t="shared" si="577"/>
        <v>0</v>
      </c>
      <c r="CB461" s="3">
        <f t="shared" si="578"/>
        <v>-1</v>
      </c>
      <c r="CC461" s="3">
        <f t="shared" si="579"/>
        <v>-100</v>
      </c>
      <c r="CD461" s="3">
        <f t="shared" si="631"/>
        <v>1</v>
      </c>
      <c r="CE461" s="3">
        <f t="shared" si="632"/>
        <v>0</v>
      </c>
      <c r="CF461" s="3">
        <f t="shared" si="633"/>
        <v>1</v>
      </c>
      <c r="CG461" s="16" t="str">
        <f t="shared" si="634"/>
        <v/>
      </c>
      <c r="CI461" s="12">
        <f t="shared" si="635"/>
        <v>1</v>
      </c>
      <c r="CJ461" s="12">
        <f t="shared" si="636"/>
        <v>0</v>
      </c>
      <c r="CK461" s="12">
        <f t="shared" si="637"/>
        <v>1</v>
      </c>
      <c r="CL461" s="12" t="str">
        <f t="shared" si="638"/>
        <v/>
      </c>
      <c r="CM461" s="12">
        <f t="shared" si="639"/>
        <v>1</v>
      </c>
      <c r="CN461" s="12">
        <f t="shared" si="640"/>
        <v>0</v>
      </c>
      <c r="CO461" s="12">
        <f t="shared" si="641"/>
        <v>1</v>
      </c>
      <c r="CP461" s="12" t="str">
        <f t="shared" si="642"/>
        <v/>
      </c>
    </row>
    <row r="462" spans="1:94" x14ac:dyDescent="0.25">
      <c r="A462" t="s">
        <v>127</v>
      </c>
      <c r="B462" t="s">
        <v>291</v>
      </c>
      <c r="C462" t="s">
        <v>129</v>
      </c>
      <c r="D462" t="s">
        <v>133</v>
      </c>
      <c r="E462" t="s">
        <v>19</v>
      </c>
      <c r="F462" s="3">
        <v>1</v>
      </c>
      <c r="G462" s="3">
        <v>0</v>
      </c>
      <c r="H462" s="3" t="str">
        <f t="shared" si="644"/>
        <v>H</v>
      </c>
      <c r="I462" s="3">
        <v>2.2999999999999998</v>
      </c>
      <c r="J462" s="3">
        <v>3.3</v>
      </c>
      <c r="K462" s="3">
        <v>3.1</v>
      </c>
      <c r="L462" s="3">
        <v>2.2999999999999998</v>
      </c>
      <c r="M462" s="3">
        <v>1.62</v>
      </c>
      <c r="N462" s="3">
        <f t="shared" si="643"/>
        <v>1</v>
      </c>
      <c r="O462" s="3">
        <f t="shared" si="580"/>
        <v>6.039355688724557E-2</v>
      </c>
      <c r="P462" s="3">
        <f t="shared" si="581"/>
        <v>5.2066559312936134E-2</v>
      </c>
      <c r="Q462" s="3">
        <f t="shared" si="582"/>
        <v>2.4389051808406648</v>
      </c>
      <c r="R462" s="3">
        <f t="shared" si="583"/>
        <v>3.4992987377279103</v>
      </c>
      <c r="S462" s="3">
        <f t="shared" si="584"/>
        <v>3.2872200263504614</v>
      </c>
      <c r="T462" s="3">
        <f t="shared" si="585"/>
        <v>2.4389051808406648</v>
      </c>
      <c r="U462" s="3">
        <f t="shared" si="586"/>
        <v>1.7178375621573378</v>
      </c>
      <c r="V462" s="4">
        <f t="shared" si="587"/>
        <v>0.43478260869565222</v>
      </c>
      <c r="W462" s="4">
        <f t="shared" si="588"/>
        <v>0.30303030303030304</v>
      </c>
      <c r="X462" s="4">
        <f t="shared" si="589"/>
        <v>0.32258064516129031</v>
      </c>
      <c r="Y462" s="4">
        <f t="shared" si="590"/>
        <v>0.43478260869565222</v>
      </c>
      <c r="Z462" s="4">
        <f t="shared" si="591"/>
        <v>0.61728395061728392</v>
      </c>
      <c r="AA462" s="4">
        <f t="shared" si="592"/>
        <v>0.69696969696969691</v>
      </c>
      <c r="AB462" s="4">
        <f t="shared" si="593"/>
        <v>0.74193548387096764</v>
      </c>
      <c r="AC462" s="4">
        <f t="shared" si="594"/>
        <v>1.4347826086956521</v>
      </c>
      <c r="AD462" s="4">
        <f t="shared" si="595"/>
        <v>1.064516129032258</v>
      </c>
      <c r="AE462" s="4">
        <f t="shared" si="596"/>
        <v>1.347826086956522</v>
      </c>
      <c r="AF462" s="4">
        <f t="shared" si="597"/>
        <v>0.93939393939393945</v>
      </c>
      <c r="AG462" s="4">
        <f t="shared" si="598"/>
        <v>1.419753086419753</v>
      </c>
      <c r="AH462" s="4">
        <f t="shared" si="599"/>
        <v>0.70434782608695667</v>
      </c>
      <c r="AI462" s="4">
        <f t="shared" si="600"/>
        <v>-0.84831484550979663</v>
      </c>
      <c r="AJ462" s="4">
        <f t="shared" si="601"/>
        <v>-1.0603935568872456</v>
      </c>
      <c r="AK462" s="4">
        <f t="shared" si="602"/>
        <v>0.21207871137744894</v>
      </c>
      <c r="AL462" s="4">
        <f t="shared" si="603"/>
        <v>0.72106761868332692</v>
      </c>
      <c r="AM462" s="4">
        <f t="shared" si="604"/>
        <v>-0.72106761868332692</v>
      </c>
      <c r="AN462" s="4">
        <f t="shared" si="605"/>
        <v>-0.42415742275489832</v>
      </c>
      <c r="AO462" s="4">
        <f t="shared" si="606"/>
        <v>-0.53019677844362278</v>
      </c>
      <c r="AP462" s="4">
        <f t="shared" si="607"/>
        <v>0.10603935568872447</v>
      </c>
      <c r="AQ462" s="4">
        <f t="shared" si="608"/>
        <v>0.36053380934166346</v>
      </c>
      <c r="AR462" s="4">
        <f t="shared" si="609"/>
        <v>-0.36053380934166346</v>
      </c>
      <c r="AS462" s="4">
        <f t="shared" si="610"/>
        <v>-0.40115676052332638</v>
      </c>
      <c r="AT462" s="4">
        <f t="shared" si="611"/>
        <v>-0.48751219213804059</v>
      </c>
      <c r="AU462" s="4">
        <f t="shared" si="612"/>
        <v>0.10564456806439346</v>
      </c>
      <c r="AV462" s="4">
        <f t="shared" si="613"/>
        <v>0.34602806509299766</v>
      </c>
      <c r="AW462" s="4">
        <f t="shared" si="614"/>
        <v>-0.34602806509299766</v>
      </c>
      <c r="AX462" s="4">
        <f t="shared" si="615"/>
        <v>-72.208216894198742</v>
      </c>
      <c r="AY462" s="4">
        <f t="shared" si="616"/>
        <v>-87.752194584847302</v>
      </c>
      <c r="AZ462" s="4">
        <f t="shared" si="617"/>
        <v>19.016022251590822</v>
      </c>
      <c r="BA462" s="4">
        <f t="shared" si="618"/>
        <v>62.285051716739581</v>
      </c>
      <c r="BB462" s="4">
        <f t="shared" si="619"/>
        <v>-62.285051716739581</v>
      </c>
      <c r="BC462" s="4">
        <f t="shared" si="620"/>
        <v>-0.25806451612903231</v>
      </c>
      <c r="BD462" s="4">
        <f t="shared" si="621"/>
        <v>-0.30303030303030304</v>
      </c>
      <c r="BE462" s="4">
        <f t="shared" si="622"/>
        <v>6.4516129032258007E-2</v>
      </c>
      <c r="BF462" s="4">
        <f t="shared" si="623"/>
        <v>0.41975308641975306</v>
      </c>
      <c r="BG462" s="4">
        <f t="shared" si="624"/>
        <v>-0.29565217391304344</v>
      </c>
      <c r="BH462" s="4">
        <f t="shared" si="625"/>
        <v>0.56110752867577551</v>
      </c>
      <c r="BI462" s="4">
        <f t="shared" si="626"/>
        <v>3.075141314973012</v>
      </c>
      <c r="BJ462" s="4">
        <f t="shared" si="627"/>
        <v>0.18246560765962713</v>
      </c>
      <c r="BK462" s="4">
        <f t="shared" si="628"/>
        <v>0.50987180286501776</v>
      </c>
      <c r="BL462" s="4">
        <f t="shared" si="629"/>
        <v>2.0783713714990011</v>
      </c>
      <c r="BM462" s="4">
        <f t="shared" si="630"/>
        <v>0.2453227608198234</v>
      </c>
      <c r="BN462" s="3">
        <f t="shared" si="565"/>
        <v>1</v>
      </c>
      <c r="BO462" s="3">
        <v>100</v>
      </c>
      <c r="BP462" s="3">
        <f t="shared" si="566"/>
        <v>1.2999999999999998</v>
      </c>
      <c r="BQ462" s="3">
        <f t="shared" si="567"/>
        <v>129.99999999999997</v>
      </c>
      <c r="BR462" s="3">
        <f t="shared" si="568"/>
        <v>0</v>
      </c>
      <c r="BS462" s="3">
        <f t="shared" si="569"/>
        <v>-1</v>
      </c>
      <c r="BT462" s="3">
        <f t="shared" si="570"/>
        <v>-100</v>
      </c>
      <c r="BU462" s="3">
        <f t="shared" si="571"/>
        <v>0</v>
      </c>
      <c r="BV462" s="3">
        <f t="shared" si="572"/>
        <v>-1</v>
      </c>
      <c r="BW462" s="3">
        <f t="shared" si="573"/>
        <v>-100</v>
      </c>
      <c r="BX462" s="3">
        <f t="shared" si="574"/>
        <v>0</v>
      </c>
      <c r="BY462" s="3">
        <f t="shared" si="575"/>
        <v>-1</v>
      </c>
      <c r="BZ462" s="3">
        <f t="shared" si="576"/>
        <v>-100</v>
      </c>
      <c r="CA462" s="3">
        <f t="shared" si="577"/>
        <v>1</v>
      </c>
      <c r="CB462" s="3">
        <f t="shared" si="578"/>
        <v>0.62000000000000011</v>
      </c>
      <c r="CC462" s="3">
        <f t="shared" si="579"/>
        <v>62.000000000000014</v>
      </c>
      <c r="CD462" s="3">
        <f t="shared" si="631"/>
        <v>1</v>
      </c>
      <c r="CE462" s="3">
        <f t="shared" si="632"/>
        <v>0</v>
      </c>
      <c r="CF462" s="3">
        <f t="shared" si="633"/>
        <v>1</v>
      </c>
      <c r="CG462" s="16" t="str">
        <f t="shared" si="634"/>
        <v/>
      </c>
      <c r="CI462" s="12">
        <f t="shared" si="635"/>
        <v>1</v>
      </c>
      <c r="CJ462" s="12">
        <f t="shared" si="636"/>
        <v>0</v>
      </c>
      <c r="CK462" s="12">
        <f t="shared" si="637"/>
        <v>1</v>
      </c>
      <c r="CL462" s="12" t="str">
        <f t="shared" si="638"/>
        <v/>
      </c>
      <c r="CM462" s="12">
        <f t="shared" si="639"/>
        <v>1</v>
      </c>
      <c r="CN462" s="12">
        <f t="shared" si="640"/>
        <v>0</v>
      </c>
      <c r="CO462" s="12">
        <f t="shared" si="641"/>
        <v>1</v>
      </c>
      <c r="CP462" s="12" t="str">
        <f t="shared" si="642"/>
        <v/>
      </c>
    </row>
    <row r="463" spans="1:94" x14ac:dyDescent="0.25">
      <c r="A463" t="s">
        <v>127</v>
      </c>
      <c r="B463" t="s">
        <v>292</v>
      </c>
      <c r="C463" t="s">
        <v>129</v>
      </c>
      <c r="D463" t="s">
        <v>27</v>
      </c>
      <c r="E463" t="s">
        <v>133</v>
      </c>
      <c r="F463" s="3">
        <v>1</v>
      </c>
      <c r="G463" s="3">
        <v>3</v>
      </c>
      <c r="H463" s="3" t="str">
        <f t="shared" si="644"/>
        <v>A</v>
      </c>
      <c r="I463" s="3">
        <v>2.88</v>
      </c>
      <c r="J463" s="3">
        <v>3.4</v>
      </c>
      <c r="K463" s="3">
        <v>2.4500000000000002</v>
      </c>
      <c r="L463" s="3">
        <v>2.0099999999999998</v>
      </c>
      <c r="M463" s="3">
        <v>1.89</v>
      </c>
      <c r="N463" s="3">
        <f t="shared" si="643"/>
        <v>4</v>
      </c>
      <c r="O463" s="3">
        <f t="shared" si="580"/>
        <v>4.9503134587168152E-2</v>
      </c>
      <c r="P463" s="3">
        <f t="shared" si="581"/>
        <v>2.6612966911474523E-2</v>
      </c>
      <c r="Q463" s="3">
        <f t="shared" si="582"/>
        <v>3.022569027611044</v>
      </c>
      <c r="R463" s="3">
        <f t="shared" si="583"/>
        <v>3.5683106575963714</v>
      </c>
      <c r="S463" s="3">
        <f t="shared" si="584"/>
        <v>2.5712826797385619</v>
      </c>
      <c r="T463" s="3">
        <f t="shared" si="585"/>
        <v>2.1095013005202077</v>
      </c>
      <c r="U463" s="3">
        <f t="shared" si="586"/>
        <v>1.9835609243697476</v>
      </c>
      <c r="V463" s="4">
        <f t="shared" si="587"/>
        <v>0.34722222222222221</v>
      </c>
      <c r="W463" s="4">
        <f t="shared" si="588"/>
        <v>0.29411764705882354</v>
      </c>
      <c r="X463" s="4">
        <f t="shared" si="589"/>
        <v>0.4081632653061224</v>
      </c>
      <c r="Y463" s="4">
        <f t="shared" si="590"/>
        <v>0.49751243781094534</v>
      </c>
      <c r="Z463" s="4">
        <f t="shared" si="591"/>
        <v>0.52910052910052918</v>
      </c>
      <c r="AA463" s="4">
        <f t="shared" si="592"/>
        <v>0.84705882352941175</v>
      </c>
      <c r="AB463" s="4">
        <f t="shared" si="593"/>
        <v>1.1755102040816325</v>
      </c>
      <c r="AC463" s="4">
        <f t="shared" si="594"/>
        <v>1.1805555555555556</v>
      </c>
      <c r="AD463" s="4">
        <f t="shared" si="595"/>
        <v>1.3877551020408161</v>
      </c>
      <c r="AE463" s="4">
        <f t="shared" si="596"/>
        <v>0.85069444444444453</v>
      </c>
      <c r="AF463" s="4">
        <f t="shared" si="597"/>
        <v>0.72058823529411775</v>
      </c>
      <c r="AG463" s="4">
        <f t="shared" si="598"/>
        <v>1.0634920634920635</v>
      </c>
      <c r="AH463" s="4">
        <f t="shared" si="599"/>
        <v>0.94029850746268662</v>
      </c>
      <c r="AI463" s="4">
        <f t="shared" si="600"/>
        <v>0.45128634787248201</v>
      </c>
      <c r="AJ463" s="4">
        <f t="shared" si="601"/>
        <v>-0.54574162998532749</v>
      </c>
      <c r="AK463" s="4">
        <f t="shared" si="602"/>
        <v>0.9970279778578095</v>
      </c>
      <c r="AL463" s="4">
        <f t="shared" si="603"/>
        <v>0.12594037615046005</v>
      </c>
      <c r="AM463" s="4">
        <f t="shared" si="604"/>
        <v>-0.12594037615046005</v>
      </c>
      <c r="AN463" s="4">
        <f t="shared" si="605"/>
        <v>0.225643173936241</v>
      </c>
      <c r="AO463" s="4">
        <f t="shared" si="606"/>
        <v>-0.27287081499266375</v>
      </c>
      <c r="AP463" s="4">
        <f t="shared" si="607"/>
        <v>0.49851398892890475</v>
      </c>
      <c r="AQ463" s="4">
        <f t="shared" si="608"/>
        <v>6.2970188075230027E-2</v>
      </c>
      <c r="AR463" s="4">
        <f t="shared" si="609"/>
        <v>-6.2970188075230027E-2</v>
      </c>
      <c r="AS463" s="4">
        <f t="shared" si="610"/>
        <v>0.22192654017214228</v>
      </c>
      <c r="AT463" s="4">
        <f t="shared" si="611"/>
        <v>-0.26638564900600631</v>
      </c>
      <c r="AU463" s="4">
        <f t="shared" si="612"/>
        <v>0.46245809365143903</v>
      </c>
      <c r="AV463" s="4">
        <f t="shared" si="613"/>
        <v>6.2887154801777617E-2</v>
      </c>
      <c r="AW463" s="4">
        <f t="shared" si="614"/>
        <v>-6.2887154801777617E-2</v>
      </c>
      <c r="AX463" s="4">
        <f t="shared" si="615"/>
        <v>39.94677723098561</v>
      </c>
      <c r="AY463" s="4">
        <f t="shared" si="616"/>
        <v>-47.949416821081137</v>
      </c>
      <c r="AZ463" s="4">
        <f t="shared" si="617"/>
        <v>83.242456857259029</v>
      </c>
      <c r="BA463" s="4">
        <f t="shared" si="618"/>
        <v>11.31968786431997</v>
      </c>
      <c r="BB463" s="4">
        <f t="shared" si="619"/>
        <v>-11.31968786431997</v>
      </c>
      <c r="BC463" s="4">
        <f t="shared" si="620"/>
        <v>0.17551020408163254</v>
      </c>
      <c r="BD463" s="4">
        <f t="shared" si="621"/>
        <v>-0.15294117647058827</v>
      </c>
      <c r="BE463" s="4">
        <f t="shared" si="622"/>
        <v>0.38775510204081626</v>
      </c>
      <c r="BF463" s="4">
        <f t="shared" si="623"/>
        <v>6.3492063492063433E-2</v>
      </c>
      <c r="BG463" s="4">
        <f t="shared" si="624"/>
        <v>-5.9701492537313383E-2</v>
      </c>
      <c r="BH463" s="4">
        <f t="shared" si="625"/>
        <v>0.49925913163178526</v>
      </c>
      <c r="BI463" s="4">
        <f t="shared" si="626"/>
        <v>3.0540541216486594</v>
      </c>
      <c r="BJ463" s="4">
        <f t="shared" si="627"/>
        <v>0.16347422532324737</v>
      </c>
      <c r="BK463" s="4">
        <f t="shared" si="628"/>
        <v>8.9053294001174843E-2</v>
      </c>
      <c r="BL463" s="4">
        <f t="shared" si="629"/>
        <v>2.0465311124449777</v>
      </c>
      <c r="BM463" s="4">
        <f t="shared" si="630"/>
        <v>4.3514263457633658E-2</v>
      </c>
      <c r="BN463" s="3">
        <f t="shared" si="565"/>
        <v>0</v>
      </c>
      <c r="BO463" s="3">
        <v>100</v>
      </c>
      <c r="BP463" s="3">
        <f t="shared" si="566"/>
        <v>-1</v>
      </c>
      <c r="BQ463" s="3">
        <f t="shared" si="567"/>
        <v>-100</v>
      </c>
      <c r="BR463" s="3">
        <f t="shared" si="568"/>
        <v>1</v>
      </c>
      <c r="BS463" s="3">
        <f t="shared" si="569"/>
        <v>1.4500000000000002</v>
      </c>
      <c r="BT463" s="3">
        <f t="shared" si="570"/>
        <v>145.00000000000003</v>
      </c>
      <c r="BU463" s="3">
        <f t="shared" si="571"/>
        <v>0</v>
      </c>
      <c r="BV463" s="3">
        <f t="shared" si="572"/>
        <v>-1</v>
      </c>
      <c r="BW463" s="3">
        <f t="shared" si="573"/>
        <v>-100</v>
      </c>
      <c r="BX463" s="3">
        <f t="shared" si="574"/>
        <v>1</v>
      </c>
      <c r="BY463" s="3">
        <f t="shared" si="575"/>
        <v>1.0099999999999998</v>
      </c>
      <c r="BZ463" s="3">
        <f t="shared" si="576"/>
        <v>100.99999999999997</v>
      </c>
      <c r="CA463" s="3">
        <f t="shared" si="577"/>
        <v>0</v>
      </c>
      <c r="CB463" s="3">
        <f t="shared" si="578"/>
        <v>-1</v>
      </c>
      <c r="CC463" s="3">
        <f t="shared" si="579"/>
        <v>-100</v>
      </c>
      <c r="CD463" s="3">
        <f t="shared" si="631"/>
        <v>1</v>
      </c>
      <c r="CE463" s="3">
        <f t="shared" si="632"/>
        <v>0</v>
      </c>
      <c r="CF463" s="3">
        <f t="shared" si="633"/>
        <v>1</v>
      </c>
      <c r="CG463" s="16" t="str">
        <f t="shared" si="634"/>
        <v/>
      </c>
      <c r="CI463" s="12">
        <f t="shared" si="635"/>
        <v>1</v>
      </c>
      <c r="CJ463" s="12">
        <f t="shared" si="636"/>
        <v>0</v>
      </c>
      <c r="CK463" s="12">
        <f t="shared" si="637"/>
        <v>1</v>
      </c>
      <c r="CL463" s="12" t="str">
        <f t="shared" si="638"/>
        <v/>
      </c>
      <c r="CM463" s="12">
        <f t="shared" si="639"/>
        <v>1</v>
      </c>
      <c r="CN463" s="12">
        <f t="shared" si="640"/>
        <v>0</v>
      </c>
      <c r="CO463" s="12">
        <f t="shared" si="641"/>
        <v>1</v>
      </c>
      <c r="CP463" s="12" t="str">
        <f t="shared" si="642"/>
        <v/>
      </c>
    </row>
    <row r="464" spans="1:94" x14ac:dyDescent="0.25">
      <c r="A464" t="s">
        <v>127</v>
      </c>
      <c r="B464" t="s">
        <v>293</v>
      </c>
      <c r="C464" t="s">
        <v>134</v>
      </c>
      <c r="D464" t="s">
        <v>21</v>
      </c>
      <c r="E464" t="s">
        <v>13</v>
      </c>
      <c r="F464" s="3">
        <v>1</v>
      </c>
      <c r="G464" s="3">
        <v>1</v>
      </c>
      <c r="H464" s="3" t="str">
        <f t="shared" si="644"/>
        <v>D</v>
      </c>
      <c r="I464" s="3">
        <v>1.75</v>
      </c>
      <c r="J464" s="3">
        <v>3.9</v>
      </c>
      <c r="K464" s="3">
        <v>4.33</v>
      </c>
      <c r="L464" s="3">
        <v>1.62</v>
      </c>
      <c r="M464" s="3">
        <v>2.2999999999999998</v>
      </c>
      <c r="N464" s="3">
        <f t="shared" si="643"/>
        <v>2</v>
      </c>
      <c r="O464" s="3">
        <f t="shared" si="580"/>
        <v>5.8785710055917928E-2</v>
      </c>
      <c r="P464" s="3">
        <f t="shared" si="581"/>
        <v>5.2066559312936134E-2</v>
      </c>
      <c r="Q464" s="3">
        <f t="shared" si="582"/>
        <v>1.8528749925978563</v>
      </c>
      <c r="R464" s="3">
        <f t="shared" si="583"/>
        <v>4.1292642692180799</v>
      </c>
      <c r="S464" s="3">
        <f t="shared" si="584"/>
        <v>4.584542124542125</v>
      </c>
      <c r="T464" s="3">
        <f t="shared" si="585"/>
        <v>1.7152328502905871</v>
      </c>
      <c r="U464" s="3">
        <f t="shared" si="586"/>
        <v>2.4352071331286109</v>
      </c>
      <c r="V464" s="4">
        <f t="shared" si="587"/>
        <v>0.5714285714285714</v>
      </c>
      <c r="W464" s="4">
        <f t="shared" si="588"/>
        <v>0.25641025641025644</v>
      </c>
      <c r="X464" s="4">
        <f t="shared" si="589"/>
        <v>0.23094688221709006</v>
      </c>
      <c r="Y464" s="4">
        <f t="shared" si="590"/>
        <v>0.61728395061728392</v>
      </c>
      <c r="Z464" s="4">
        <f t="shared" si="591"/>
        <v>0.43478260869565222</v>
      </c>
      <c r="AA464" s="4">
        <f t="shared" si="592"/>
        <v>0.44871794871794873</v>
      </c>
      <c r="AB464" s="4">
        <f t="shared" si="593"/>
        <v>0.40415704387990764</v>
      </c>
      <c r="AC464" s="4">
        <f t="shared" si="594"/>
        <v>2.2285714285714286</v>
      </c>
      <c r="AD464" s="4">
        <f t="shared" si="595"/>
        <v>0.90069284064665123</v>
      </c>
      <c r="AE464" s="4">
        <f t="shared" si="596"/>
        <v>2.4742857142857142</v>
      </c>
      <c r="AF464" s="4">
        <f t="shared" si="597"/>
        <v>1.1102564102564103</v>
      </c>
      <c r="AG464" s="4">
        <f t="shared" si="598"/>
        <v>0.70434782608695667</v>
      </c>
      <c r="AH464" s="4">
        <f t="shared" si="599"/>
        <v>1.419753086419753</v>
      </c>
      <c r="AI464" s="4">
        <f t="shared" si="600"/>
        <v>-2.7316671319442687</v>
      </c>
      <c r="AJ464" s="4">
        <f t="shared" si="601"/>
        <v>-2.2763892766202236</v>
      </c>
      <c r="AK464" s="4">
        <f t="shared" si="602"/>
        <v>-0.45527785532404508</v>
      </c>
      <c r="AL464" s="4">
        <f t="shared" si="603"/>
        <v>-0.71997428283802378</v>
      </c>
      <c r="AM464" s="4">
        <f t="shared" si="604"/>
        <v>0.71997428283802378</v>
      </c>
      <c r="AN464" s="4">
        <f t="shared" si="605"/>
        <v>-1.3658335659721343</v>
      </c>
      <c r="AO464" s="4">
        <f t="shared" si="606"/>
        <v>-1.1381946383101118</v>
      </c>
      <c r="AP464" s="4">
        <f t="shared" si="607"/>
        <v>-0.22763892766202254</v>
      </c>
      <c r="AQ464" s="4">
        <f t="shared" si="608"/>
        <v>-0.35998714141901189</v>
      </c>
      <c r="AR464" s="4">
        <f t="shared" si="609"/>
        <v>0.35998714141901189</v>
      </c>
      <c r="AS464" s="4">
        <f t="shared" si="610"/>
        <v>-0.93881507315891455</v>
      </c>
      <c r="AT464" s="4">
        <f t="shared" si="611"/>
        <v>-0.84993985351967261</v>
      </c>
      <c r="AU464" s="4">
        <f t="shared" si="612"/>
        <v>-0.22382478769385644</v>
      </c>
      <c r="AV464" s="4">
        <f t="shared" si="613"/>
        <v>-0.34554419723036467</v>
      </c>
      <c r="AW464" s="4">
        <f t="shared" si="614"/>
        <v>0.34554419723036467</v>
      </c>
      <c r="AX464" s="4">
        <f t="shared" si="615"/>
        <v>-168.98671316860461</v>
      </c>
      <c r="AY464" s="4">
        <f t="shared" si="616"/>
        <v>-152.98917363354107</v>
      </c>
      <c r="AZ464" s="4">
        <f t="shared" si="617"/>
        <v>-40.28846178489416</v>
      </c>
      <c r="BA464" s="4">
        <f t="shared" si="618"/>
        <v>-62.197955501465643</v>
      </c>
      <c r="BB464" s="4">
        <f t="shared" si="619"/>
        <v>62.197955501465643</v>
      </c>
      <c r="BC464" s="4">
        <f t="shared" si="620"/>
        <v>-0.59584295612009242</v>
      </c>
      <c r="BD464" s="4">
        <f t="shared" si="621"/>
        <v>-0.55128205128205132</v>
      </c>
      <c r="BE464" s="4">
        <f t="shared" si="622"/>
        <v>-9.9307159353348801E-2</v>
      </c>
      <c r="BF464" s="4">
        <f t="shared" si="623"/>
        <v>-0.29565217391304333</v>
      </c>
      <c r="BG464" s="4">
        <f t="shared" si="624"/>
        <v>0.41975308641975284</v>
      </c>
      <c r="BH464" s="4">
        <f t="shared" si="625"/>
        <v>1.4635135453196537</v>
      </c>
      <c r="BI464" s="4">
        <f t="shared" si="626"/>
        <v>3.5222271287860205</v>
      </c>
      <c r="BJ464" s="4">
        <f t="shared" si="627"/>
        <v>0.41550799872013705</v>
      </c>
      <c r="BK464" s="4">
        <f t="shared" si="628"/>
        <v>0.50909869767468718</v>
      </c>
      <c r="BL464" s="4">
        <f t="shared" si="629"/>
        <v>2.075219991709599</v>
      </c>
      <c r="BM464" s="4">
        <f t="shared" si="630"/>
        <v>0.2453227608198221</v>
      </c>
      <c r="BN464" s="3">
        <f t="shared" si="565"/>
        <v>0</v>
      </c>
      <c r="BO464" s="3">
        <v>100</v>
      </c>
      <c r="BP464" s="3">
        <f t="shared" si="566"/>
        <v>-1</v>
      </c>
      <c r="BQ464" s="3">
        <f t="shared" si="567"/>
        <v>-100</v>
      </c>
      <c r="BR464" s="3">
        <f t="shared" si="568"/>
        <v>0</v>
      </c>
      <c r="BS464" s="3">
        <f t="shared" si="569"/>
        <v>-1</v>
      </c>
      <c r="BT464" s="3">
        <f t="shared" si="570"/>
        <v>-100</v>
      </c>
      <c r="BU464" s="3">
        <f t="shared" si="571"/>
        <v>1</v>
      </c>
      <c r="BV464" s="3">
        <f t="shared" si="572"/>
        <v>2.9</v>
      </c>
      <c r="BW464" s="3">
        <f t="shared" si="573"/>
        <v>290</v>
      </c>
      <c r="BX464" s="3">
        <f t="shared" si="574"/>
        <v>0</v>
      </c>
      <c r="BY464" s="3">
        <f t="shared" si="575"/>
        <v>-1</v>
      </c>
      <c r="BZ464" s="3">
        <f t="shared" si="576"/>
        <v>-100</v>
      </c>
      <c r="CA464" s="3">
        <f t="shared" si="577"/>
        <v>1</v>
      </c>
      <c r="CB464" s="3">
        <f t="shared" si="578"/>
        <v>1.2999999999999998</v>
      </c>
      <c r="CC464" s="3">
        <f t="shared" si="579"/>
        <v>129.99999999999997</v>
      </c>
      <c r="CD464" s="3">
        <f t="shared" si="631"/>
        <v>1</v>
      </c>
      <c r="CE464" s="3">
        <f t="shared" si="632"/>
        <v>0</v>
      </c>
      <c r="CF464" s="3">
        <f t="shared" si="633"/>
        <v>1</v>
      </c>
      <c r="CG464" s="16" t="str">
        <f t="shared" si="634"/>
        <v/>
      </c>
      <c r="CI464" s="12">
        <f t="shared" si="635"/>
        <v>1</v>
      </c>
      <c r="CJ464" s="12">
        <f t="shared" si="636"/>
        <v>0</v>
      </c>
      <c r="CK464" s="12">
        <f t="shared" si="637"/>
        <v>1</v>
      </c>
      <c r="CL464" s="12" t="str">
        <f t="shared" si="638"/>
        <v/>
      </c>
      <c r="CM464" s="12">
        <f t="shared" si="639"/>
        <v>1</v>
      </c>
      <c r="CN464" s="12">
        <f t="shared" si="640"/>
        <v>1</v>
      </c>
      <c r="CO464" s="12">
        <f t="shared" si="641"/>
        <v>2</v>
      </c>
      <c r="CP464" s="12" t="str">
        <f t="shared" si="642"/>
        <v>Under2.5</v>
      </c>
    </row>
    <row r="465" spans="1:94" x14ac:dyDescent="0.25">
      <c r="A465" t="s">
        <v>127</v>
      </c>
      <c r="B465" t="s">
        <v>293</v>
      </c>
      <c r="C465" t="s">
        <v>134</v>
      </c>
      <c r="D465" t="s">
        <v>22</v>
      </c>
      <c r="E465" t="s">
        <v>28</v>
      </c>
      <c r="F465" s="3">
        <v>4</v>
      </c>
      <c r="G465" s="3">
        <v>3</v>
      </c>
      <c r="H465" s="3" t="str">
        <f t="shared" si="644"/>
        <v>H</v>
      </c>
      <c r="I465" s="3">
        <v>1.67</v>
      </c>
      <c r="J465" s="3">
        <v>4.2</v>
      </c>
      <c r="K465" s="3">
        <v>4.75</v>
      </c>
      <c r="L465" s="3">
        <v>1.67</v>
      </c>
      <c r="M465" s="3">
        <v>2.2000000000000002</v>
      </c>
      <c r="N465" s="3">
        <f t="shared" si="643"/>
        <v>7</v>
      </c>
      <c r="O465" s="3">
        <f t="shared" si="580"/>
        <v>4.7423949094292706E-2</v>
      </c>
      <c r="P465" s="3">
        <f t="shared" si="581"/>
        <v>5.3347849755035481E-2</v>
      </c>
      <c r="Q465" s="3">
        <f t="shared" si="582"/>
        <v>1.7491979949874688</v>
      </c>
      <c r="R465" s="3">
        <f t="shared" si="583"/>
        <v>4.3991805861960298</v>
      </c>
      <c r="S465" s="3">
        <f t="shared" si="584"/>
        <v>4.9752637581978902</v>
      </c>
      <c r="T465" s="3">
        <f t="shared" si="585"/>
        <v>1.7491979949874688</v>
      </c>
      <c r="U465" s="3">
        <f t="shared" si="586"/>
        <v>2.304332688007444</v>
      </c>
      <c r="V465" s="4">
        <f t="shared" si="587"/>
        <v>0.5988023952095809</v>
      </c>
      <c r="W465" s="4">
        <f t="shared" si="588"/>
        <v>0.23809523809523808</v>
      </c>
      <c r="X465" s="4">
        <f t="shared" si="589"/>
        <v>0.21052631578947367</v>
      </c>
      <c r="Y465" s="4">
        <f t="shared" si="590"/>
        <v>0.5988023952095809</v>
      </c>
      <c r="Z465" s="4">
        <f t="shared" si="591"/>
        <v>0.45454545454545453</v>
      </c>
      <c r="AA465" s="4">
        <f t="shared" si="592"/>
        <v>0.39761904761904759</v>
      </c>
      <c r="AB465" s="4">
        <f t="shared" si="593"/>
        <v>0.35157894736842105</v>
      </c>
      <c r="AC465" s="4">
        <f t="shared" si="594"/>
        <v>2.5149700598802398</v>
      </c>
      <c r="AD465" s="4">
        <f t="shared" si="595"/>
        <v>0.88421052631578956</v>
      </c>
      <c r="AE465" s="4">
        <f t="shared" si="596"/>
        <v>2.8443113772455093</v>
      </c>
      <c r="AF465" s="4">
        <f t="shared" si="597"/>
        <v>1.1309523809523809</v>
      </c>
      <c r="AG465" s="4">
        <f t="shared" si="598"/>
        <v>0.75909090909090904</v>
      </c>
      <c r="AH465" s="4">
        <f t="shared" si="599"/>
        <v>1.317365269461078</v>
      </c>
      <c r="AI465" s="4">
        <f t="shared" si="600"/>
        <v>-3.2260657632104213</v>
      </c>
      <c r="AJ465" s="4">
        <f t="shared" si="601"/>
        <v>-2.6499825912085608</v>
      </c>
      <c r="AK465" s="4">
        <f t="shared" si="602"/>
        <v>-0.57608317200186043</v>
      </c>
      <c r="AL465" s="4">
        <f t="shared" si="603"/>
        <v>-0.5551346930199752</v>
      </c>
      <c r="AM465" s="4">
        <f t="shared" si="604"/>
        <v>0.5551346930199752</v>
      </c>
      <c r="AN465" s="4">
        <f t="shared" si="605"/>
        <v>-1.6130328816052106</v>
      </c>
      <c r="AO465" s="4">
        <f t="shared" si="606"/>
        <v>-1.3249912956042804</v>
      </c>
      <c r="AP465" s="4">
        <f t="shared" si="607"/>
        <v>-0.28804158600093022</v>
      </c>
      <c r="AQ465" s="4">
        <f t="shared" si="608"/>
        <v>-0.2775673465099876</v>
      </c>
      <c r="AR465" s="4">
        <f t="shared" si="609"/>
        <v>0.2775673465099876</v>
      </c>
      <c r="AS465" s="4">
        <f t="shared" si="610"/>
        <v>-1.0158365982971054</v>
      </c>
      <c r="AT465" s="4">
        <f t="shared" si="611"/>
        <v>-0.92428002013076149</v>
      </c>
      <c r="AU465" s="4">
        <f t="shared" si="612"/>
        <v>-0.28044998873712063</v>
      </c>
      <c r="AV465" s="4">
        <f t="shared" si="613"/>
        <v>-0.27075148234433832</v>
      </c>
      <c r="AW465" s="4">
        <f t="shared" si="614"/>
        <v>0.27075148234433832</v>
      </c>
      <c r="AX465" s="4">
        <f t="shared" si="615"/>
        <v>-182.85058769347899</v>
      </c>
      <c r="AY465" s="4">
        <f t="shared" si="616"/>
        <v>-166.37040362353707</v>
      </c>
      <c r="AZ465" s="4">
        <f t="shared" si="617"/>
        <v>-50.480997972681706</v>
      </c>
      <c r="BA465" s="4">
        <f t="shared" si="618"/>
        <v>-48.7352668219809</v>
      </c>
      <c r="BB465" s="4">
        <f t="shared" si="619"/>
        <v>48.7352668219809</v>
      </c>
      <c r="BC465" s="4">
        <f t="shared" si="620"/>
        <v>-0.6484210526315789</v>
      </c>
      <c r="BD465" s="4">
        <f t="shared" si="621"/>
        <v>-0.60238095238095235</v>
      </c>
      <c r="BE465" s="4">
        <f t="shared" si="622"/>
        <v>-0.11578947368421041</v>
      </c>
      <c r="BF465" s="4">
        <f t="shared" si="623"/>
        <v>-0.24090909090909093</v>
      </c>
      <c r="BG465" s="4">
        <f t="shared" si="624"/>
        <v>0.3173652694610779</v>
      </c>
      <c r="BH465" s="4">
        <f t="shared" si="625"/>
        <v>1.7205512616276313</v>
      </c>
      <c r="BI465" s="4">
        <f t="shared" si="626"/>
        <v>3.7078807797937965</v>
      </c>
      <c r="BJ465" s="4">
        <f t="shared" si="627"/>
        <v>0.46402550777895157</v>
      </c>
      <c r="BK465" s="4">
        <f t="shared" si="628"/>
        <v>0.39253950590633885</v>
      </c>
      <c r="BL465" s="4">
        <f t="shared" si="629"/>
        <v>2.0267653414974562</v>
      </c>
      <c r="BM465" s="4">
        <f t="shared" si="630"/>
        <v>0.19367782637151018</v>
      </c>
      <c r="BN465" s="3">
        <f t="shared" si="565"/>
        <v>1</v>
      </c>
      <c r="BO465" s="3">
        <v>100</v>
      </c>
      <c r="BP465" s="3">
        <f t="shared" si="566"/>
        <v>0.66999999999999993</v>
      </c>
      <c r="BQ465" s="3">
        <f t="shared" si="567"/>
        <v>67</v>
      </c>
      <c r="BR465" s="3">
        <f t="shared" si="568"/>
        <v>0</v>
      </c>
      <c r="BS465" s="3">
        <f t="shared" si="569"/>
        <v>-1</v>
      </c>
      <c r="BT465" s="3">
        <f t="shared" si="570"/>
        <v>-100</v>
      </c>
      <c r="BU465" s="3">
        <f t="shared" si="571"/>
        <v>0</v>
      </c>
      <c r="BV465" s="3">
        <f t="shared" si="572"/>
        <v>-1</v>
      </c>
      <c r="BW465" s="3">
        <f t="shared" si="573"/>
        <v>-100</v>
      </c>
      <c r="BX465" s="3">
        <f t="shared" si="574"/>
        <v>1</v>
      </c>
      <c r="BY465" s="3">
        <f t="shared" si="575"/>
        <v>0.66999999999999993</v>
      </c>
      <c r="BZ465" s="3">
        <f t="shared" si="576"/>
        <v>67</v>
      </c>
      <c r="CA465" s="3">
        <f t="shared" si="577"/>
        <v>0</v>
      </c>
      <c r="CB465" s="3">
        <f t="shared" si="578"/>
        <v>-1</v>
      </c>
      <c r="CC465" s="3">
        <f t="shared" si="579"/>
        <v>-100</v>
      </c>
      <c r="CD465" s="3">
        <f t="shared" si="631"/>
        <v>1</v>
      </c>
      <c r="CE465" s="3">
        <f t="shared" si="632"/>
        <v>0</v>
      </c>
      <c r="CF465" s="3">
        <f t="shared" si="633"/>
        <v>1</v>
      </c>
      <c r="CG465" s="16" t="str">
        <f t="shared" si="634"/>
        <v/>
      </c>
      <c r="CI465" s="12">
        <f t="shared" si="635"/>
        <v>1</v>
      </c>
      <c r="CJ465" s="12">
        <f t="shared" si="636"/>
        <v>0</v>
      </c>
      <c r="CK465" s="12">
        <f t="shared" si="637"/>
        <v>1</v>
      </c>
      <c r="CL465" s="12" t="str">
        <f t="shared" si="638"/>
        <v/>
      </c>
      <c r="CM465" s="12">
        <f t="shared" si="639"/>
        <v>1</v>
      </c>
      <c r="CN465" s="12">
        <f t="shared" si="640"/>
        <v>1</v>
      </c>
      <c r="CO465" s="12">
        <f t="shared" si="641"/>
        <v>2</v>
      </c>
      <c r="CP465" s="12" t="str">
        <f t="shared" si="642"/>
        <v>Under2.5</v>
      </c>
    </row>
    <row r="466" spans="1:94" x14ac:dyDescent="0.25">
      <c r="A466" t="s">
        <v>127</v>
      </c>
      <c r="B466" t="s">
        <v>293</v>
      </c>
      <c r="C466" t="s">
        <v>134</v>
      </c>
      <c r="D466" t="s">
        <v>15</v>
      </c>
      <c r="E466" t="s">
        <v>26</v>
      </c>
      <c r="F466" s="3">
        <v>2</v>
      </c>
      <c r="G466" s="3">
        <v>2</v>
      </c>
      <c r="H466" s="3" t="str">
        <f t="shared" si="644"/>
        <v>D</v>
      </c>
      <c r="I466" s="3">
        <v>1.55</v>
      </c>
      <c r="J466" s="3">
        <v>4.33</v>
      </c>
      <c r="K466" s="3">
        <v>5.5</v>
      </c>
      <c r="L466" s="3">
        <v>1.62</v>
      </c>
      <c r="M466" s="3">
        <v>2.2999999999999998</v>
      </c>
      <c r="N466" s="3">
        <f t="shared" si="643"/>
        <v>4</v>
      </c>
      <c r="O466" s="3">
        <f t="shared" si="580"/>
        <v>5.7926354357852539E-2</v>
      </c>
      <c r="P466" s="3">
        <f t="shared" si="581"/>
        <v>5.2066559312936134E-2</v>
      </c>
      <c r="Q466" s="3">
        <f t="shared" si="582"/>
        <v>1.6397858492546715</v>
      </c>
      <c r="R466" s="3">
        <f t="shared" si="583"/>
        <v>4.5808211143695017</v>
      </c>
      <c r="S466" s="3">
        <f t="shared" si="584"/>
        <v>5.8185949489681885</v>
      </c>
      <c r="T466" s="3">
        <f t="shared" si="585"/>
        <v>1.7138406940597213</v>
      </c>
      <c r="U466" s="3">
        <f t="shared" si="586"/>
        <v>2.4332306150230605</v>
      </c>
      <c r="V466" s="4">
        <f t="shared" si="587"/>
        <v>0.64516129032258063</v>
      </c>
      <c r="W466" s="4">
        <f t="shared" si="588"/>
        <v>0.23094688221709006</v>
      </c>
      <c r="X466" s="4">
        <f t="shared" si="589"/>
        <v>0.18181818181818182</v>
      </c>
      <c r="Y466" s="4">
        <f t="shared" si="590"/>
        <v>0.61728395061728392</v>
      </c>
      <c r="Z466" s="4">
        <f t="shared" si="591"/>
        <v>0.43478260869565222</v>
      </c>
      <c r="AA466" s="4">
        <f t="shared" si="592"/>
        <v>0.35796766743648961</v>
      </c>
      <c r="AB466" s="4">
        <f t="shared" si="593"/>
        <v>0.2818181818181818</v>
      </c>
      <c r="AC466" s="4">
        <f t="shared" si="594"/>
        <v>2.7935483870967741</v>
      </c>
      <c r="AD466" s="4">
        <f t="shared" si="595"/>
        <v>0.78727272727272724</v>
      </c>
      <c r="AE466" s="4">
        <f t="shared" si="596"/>
        <v>3.5483870967741935</v>
      </c>
      <c r="AF466" s="4">
        <f t="shared" si="597"/>
        <v>1.2702078521939955</v>
      </c>
      <c r="AG466" s="4">
        <f t="shared" si="598"/>
        <v>0.70434782608695667</v>
      </c>
      <c r="AH466" s="4">
        <f t="shared" si="599"/>
        <v>1.419753086419753</v>
      </c>
      <c r="AI466" s="4">
        <f t="shared" si="600"/>
        <v>-4.1788090997135168</v>
      </c>
      <c r="AJ466" s="4">
        <f t="shared" si="601"/>
        <v>-2.9410352651148299</v>
      </c>
      <c r="AK466" s="4">
        <f t="shared" si="602"/>
        <v>-1.2377738345986868</v>
      </c>
      <c r="AL466" s="4">
        <f t="shared" si="603"/>
        <v>-0.7193899209633392</v>
      </c>
      <c r="AM466" s="4">
        <f t="shared" si="604"/>
        <v>0.7193899209633392</v>
      </c>
      <c r="AN466" s="4">
        <f t="shared" si="605"/>
        <v>-2.0894045498567584</v>
      </c>
      <c r="AO466" s="4">
        <f t="shared" si="606"/>
        <v>-1.470517632557415</v>
      </c>
      <c r="AP466" s="4">
        <f t="shared" si="607"/>
        <v>-0.61888691729934342</v>
      </c>
      <c r="AQ466" s="4">
        <f t="shared" si="608"/>
        <v>-0.3596949604816696</v>
      </c>
      <c r="AR466" s="4">
        <f t="shared" si="609"/>
        <v>0.3596949604816696</v>
      </c>
      <c r="AS466" s="4">
        <f t="shared" si="610"/>
        <v>-1.1244105376427393</v>
      </c>
      <c r="AT466" s="4">
        <f t="shared" si="611"/>
        <v>-0.97359734390923758</v>
      </c>
      <c r="AU466" s="4">
        <f t="shared" si="612"/>
        <v>-0.55419130838513575</v>
      </c>
      <c r="AV466" s="4">
        <f t="shared" si="613"/>
        <v>-0.3452855122670368</v>
      </c>
      <c r="AW466" s="4">
        <f t="shared" si="614"/>
        <v>0.3452855122670368</v>
      </c>
      <c r="AX466" s="4">
        <f t="shared" si="615"/>
        <v>-202.39389677569309</v>
      </c>
      <c r="AY466" s="4">
        <f t="shared" si="616"/>
        <v>-175.24752190366277</v>
      </c>
      <c r="AZ466" s="4">
        <f t="shared" si="617"/>
        <v>-99.754435509324438</v>
      </c>
      <c r="BA466" s="4">
        <f t="shared" si="618"/>
        <v>-62.151392208066625</v>
      </c>
      <c r="BB466" s="4">
        <f t="shared" si="619"/>
        <v>62.151392208066625</v>
      </c>
      <c r="BC466" s="4">
        <f t="shared" si="620"/>
        <v>-0.71818181818181814</v>
      </c>
      <c r="BD466" s="4">
        <f t="shared" si="621"/>
        <v>-0.64203233256351033</v>
      </c>
      <c r="BE466" s="4">
        <f t="shared" si="622"/>
        <v>-0.21272727272727263</v>
      </c>
      <c r="BF466" s="4">
        <f t="shared" si="623"/>
        <v>-0.29565217391304333</v>
      </c>
      <c r="BG466" s="4">
        <f t="shared" si="624"/>
        <v>0.41975308641975273</v>
      </c>
      <c r="BH466" s="4">
        <f t="shared" si="625"/>
        <v>2.1464784333148517</v>
      </c>
      <c r="BI466" s="4">
        <f t="shared" si="626"/>
        <v>4.0130673041974534</v>
      </c>
      <c r="BJ466" s="4">
        <f t="shared" si="627"/>
        <v>0.53487227365206413</v>
      </c>
      <c r="BK466" s="4">
        <f t="shared" si="628"/>
        <v>0.50868549143043107</v>
      </c>
      <c r="BL466" s="4">
        <f t="shared" si="629"/>
        <v>2.073535654541391</v>
      </c>
      <c r="BM466" s="4">
        <f t="shared" si="630"/>
        <v>0.24532276081982216</v>
      </c>
      <c r="BN466" s="3">
        <f t="shared" si="565"/>
        <v>0</v>
      </c>
      <c r="BO466" s="3">
        <v>100</v>
      </c>
      <c r="BP466" s="3">
        <f t="shared" si="566"/>
        <v>-1</v>
      </c>
      <c r="BQ466" s="3">
        <f t="shared" si="567"/>
        <v>-100</v>
      </c>
      <c r="BR466" s="3">
        <f t="shared" si="568"/>
        <v>0</v>
      </c>
      <c r="BS466" s="3">
        <f t="shared" si="569"/>
        <v>-1</v>
      </c>
      <c r="BT466" s="3">
        <f t="shared" si="570"/>
        <v>-100</v>
      </c>
      <c r="BU466" s="3">
        <f t="shared" si="571"/>
        <v>1</v>
      </c>
      <c r="BV466" s="3">
        <f t="shared" si="572"/>
        <v>3.33</v>
      </c>
      <c r="BW466" s="3">
        <f t="shared" si="573"/>
        <v>333</v>
      </c>
      <c r="BX466" s="3">
        <f t="shared" si="574"/>
        <v>1</v>
      </c>
      <c r="BY466" s="3">
        <f t="shared" si="575"/>
        <v>0.62000000000000011</v>
      </c>
      <c r="BZ466" s="3">
        <f t="shared" si="576"/>
        <v>62.000000000000014</v>
      </c>
      <c r="CA466" s="3">
        <f t="shared" si="577"/>
        <v>0</v>
      </c>
      <c r="CB466" s="3">
        <f t="shared" si="578"/>
        <v>-1</v>
      </c>
      <c r="CC466" s="3">
        <f t="shared" si="579"/>
        <v>-100</v>
      </c>
      <c r="CD466" s="3">
        <f t="shared" si="631"/>
        <v>1</v>
      </c>
      <c r="CE466" s="3">
        <f t="shared" si="632"/>
        <v>1</v>
      </c>
      <c r="CF466" s="3">
        <f t="shared" si="633"/>
        <v>2</v>
      </c>
      <c r="CG466" s="16" t="str">
        <f t="shared" si="634"/>
        <v>BackCasa</v>
      </c>
      <c r="CI466" s="12">
        <f t="shared" si="635"/>
        <v>1</v>
      </c>
      <c r="CJ466" s="12">
        <f t="shared" si="636"/>
        <v>0</v>
      </c>
      <c r="CK466" s="12">
        <f t="shared" si="637"/>
        <v>1</v>
      </c>
      <c r="CL466" s="12" t="str">
        <f t="shared" si="638"/>
        <v/>
      </c>
      <c r="CM466" s="12">
        <f t="shared" si="639"/>
        <v>1</v>
      </c>
      <c r="CN466" s="12">
        <f t="shared" si="640"/>
        <v>1</v>
      </c>
      <c r="CO466" s="12">
        <f t="shared" si="641"/>
        <v>2</v>
      </c>
      <c r="CP466" s="12" t="str">
        <f t="shared" si="642"/>
        <v>Under2.5</v>
      </c>
    </row>
    <row r="467" spans="1:94" x14ac:dyDescent="0.25">
      <c r="A467" t="s">
        <v>127</v>
      </c>
      <c r="B467" t="s">
        <v>293</v>
      </c>
      <c r="C467" t="s">
        <v>134</v>
      </c>
      <c r="D467" t="s">
        <v>130</v>
      </c>
      <c r="E467" t="s">
        <v>29</v>
      </c>
      <c r="F467" s="3">
        <v>1</v>
      </c>
      <c r="G467" s="3">
        <v>0</v>
      </c>
      <c r="H467" s="3" t="str">
        <f t="shared" si="644"/>
        <v>H</v>
      </c>
      <c r="I467" s="3">
        <v>1.1299999999999999</v>
      </c>
      <c r="J467" s="3">
        <v>9.5</v>
      </c>
      <c r="K467" s="3">
        <v>15</v>
      </c>
      <c r="L467" s="3">
        <v>1.25</v>
      </c>
      <c r="M467" s="3">
        <v>4</v>
      </c>
      <c r="N467" s="3">
        <f t="shared" si="643"/>
        <v>1</v>
      </c>
      <c r="O467" s="3">
        <f t="shared" si="580"/>
        <v>5.6885576773793023E-2</v>
      </c>
      <c r="P467" s="3">
        <f t="shared" si="581"/>
        <v>5.0000000000000044E-2</v>
      </c>
      <c r="Q467" s="3">
        <f t="shared" si="582"/>
        <v>1.1942807017543859</v>
      </c>
      <c r="R467" s="3">
        <f t="shared" si="583"/>
        <v>10.040412979351034</v>
      </c>
      <c r="S467" s="3">
        <f t="shared" si="584"/>
        <v>15.853283651606896</v>
      </c>
      <c r="T467" s="3">
        <f t="shared" si="585"/>
        <v>1.3211069709672412</v>
      </c>
      <c r="U467" s="3">
        <f t="shared" si="586"/>
        <v>4.2275423070951721</v>
      </c>
      <c r="V467" s="4">
        <f t="shared" si="587"/>
        <v>0.88495575221238942</v>
      </c>
      <c r="W467" s="4">
        <f t="shared" si="588"/>
        <v>0.10526315789473684</v>
      </c>
      <c r="X467" s="4">
        <f t="shared" si="589"/>
        <v>6.6666666666666666E-2</v>
      </c>
      <c r="Y467" s="4">
        <f t="shared" si="590"/>
        <v>0.8</v>
      </c>
      <c r="Z467" s="4">
        <f t="shared" si="591"/>
        <v>0.25</v>
      </c>
      <c r="AA467" s="4">
        <f t="shared" si="592"/>
        <v>0.11894736842105262</v>
      </c>
      <c r="AB467" s="4">
        <f t="shared" si="593"/>
        <v>7.5333333333333322E-2</v>
      </c>
      <c r="AC467" s="4">
        <f t="shared" si="594"/>
        <v>8.4070796460176993</v>
      </c>
      <c r="AD467" s="4">
        <f t="shared" si="595"/>
        <v>0.6333333333333333</v>
      </c>
      <c r="AE467" s="4">
        <f t="shared" si="596"/>
        <v>13.274336283185843</v>
      </c>
      <c r="AF467" s="4">
        <f t="shared" si="597"/>
        <v>1.5789473684210527</v>
      </c>
      <c r="AG467" s="4">
        <f t="shared" si="598"/>
        <v>0.3125</v>
      </c>
      <c r="AH467" s="4">
        <f t="shared" si="599"/>
        <v>3.2</v>
      </c>
      <c r="AI467" s="4">
        <f t="shared" si="600"/>
        <v>-14.659002949852511</v>
      </c>
      <c r="AJ467" s="4">
        <f t="shared" si="601"/>
        <v>-8.8461322775966487</v>
      </c>
      <c r="AK467" s="4">
        <f t="shared" si="602"/>
        <v>-5.8128706722558618</v>
      </c>
      <c r="AL467" s="4">
        <f t="shared" si="603"/>
        <v>-2.9064353361279309</v>
      </c>
      <c r="AM467" s="4">
        <f t="shared" si="604"/>
        <v>2.9064353361279309</v>
      </c>
      <c r="AN467" s="4">
        <f t="shared" si="605"/>
        <v>-7.3295014749262553</v>
      </c>
      <c r="AO467" s="4">
        <f t="shared" si="606"/>
        <v>-4.4230661387983243</v>
      </c>
      <c r="AP467" s="4">
        <f t="shared" si="607"/>
        <v>-2.9064353361279309</v>
      </c>
      <c r="AQ467" s="4">
        <f t="shared" si="608"/>
        <v>-1.4532176680639655</v>
      </c>
      <c r="AR467" s="4">
        <f t="shared" si="609"/>
        <v>1.4532176680639655</v>
      </c>
      <c r="AS467" s="4">
        <f t="shared" si="610"/>
        <v>-1.4351986241158181</v>
      </c>
      <c r="AT467" s="4">
        <f t="shared" si="611"/>
        <v>-1.3484470202886323</v>
      </c>
      <c r="AU467" s="4">
        <f t="shared" si="612"/>
        <v>-1.2394193882051749</v>
      </c>
      <c r="AV467" s="4">
        <f t="shared" si="613"/>
        <v>-0.96808255677213451</v>
      </c>
      <c r="AW467" s="4">
        <f t="shared" si="614"/>
        <v>0.96808255677213451</v>
      </c>
      <c r="AX467" s="4">
        <f t="shared" si="615"/>
        <v>-258.33575234084725</v>
      </c>
      <c r="AY467" s="4">
        <f t="shared" si="616"/>
        <v>-242.72046365195379</v>
      </c>
      <c r="AZ467" s="4">
        <f t="shared" si="617"/>
        <v>-223.09548987693148</v>
      </c>
      <c r="BA467" s="4">
        <f t="shared" si="618"/>
        <v>-174.25486021898422</v>
      </c>
      <c r="BB467" s="4">
        <f t="shared" si="619"/>
        <v>174.25486021898422</v>
      </c>
      <c r="BC467" s="4">
        <f t="shared" si="620"/>
        <v>-0.92466666666666675</v>
      </c>
      <c r="BD467" s="4">
        <f t="shared" si="621"/>
        <v>-0.88105263157894742</v>
      </c>
      <c r="BE467" s="4">
        <f t="shared" si="622"/>
        <v>-0.3666666666666667</v>
      </c>
      <c r="BF467" s="4">
        <f t="shared" si="623"/>
        <v>-0.6875</v>
      </c>
      <c r="BG467" s="4">
        <f t="shared" si="624"/>
        <v>2.2000000000000002</v>
      </c>
      <c r="BH467" s="4">
        <f t="shared" si="625"/>
        <v>7.3816200706991868</v>
      </c>
      <c r="BI467" s="4">
        <f t="shared" si="626"/>
        <v>9.0293257775707705</v>
      </c>
      <c r="BJ467" s="4">
        <f t="shared" si="627"/>
        <v>0.81751619694965982</v>
      </c>
      <c r="BK467" s="4">
        <f t="shared" si="628"/>
        <v>2.0551601352562621</v>
      </c>
      <c r="BL467" s="4">
        <f t="shared" si="629"/>
        <v>2.7743246390312066</v>
      </c>
      <c r="BM467" s="4">
        <f t="shared" si="630"/>
        <v>0.74077853267162108</v>
      </c>
      <c r="BN467" s="3">
        <f t="shared" si="565"/>
        <v>1</v>
      </c>
      <c r="BO467" s="3">
        <v>100</v>
      </c>
      <c r="BP467" s="3">
        <f t="shared" si="566"/>
        <v>0.12999999999999989</v>
      </c>
      <c r="BQ467" s="3">
        <f t="shared" si="567"/>
        <v>12.999999999999989</v>
      </c>
      <c r="BR467" s="3">
        <f t="shared" si="568"/>
        <v>0</v>
      </c>
      <c r="BS467" s="3">
        <f t="shared" si="569"/>
        <v>-1</v>
      </c>
      <c r="BT467" s="3">
        <f t="shared" si="570"/>
        <v>-100</v>
      </c>
      <c r="BU467" s="3">
        <f t="shared" si="571"/>
        <v>0</v>
      </c>
      <c r="BV467" s="3">
        <f t="shared" si="572"/>
        <v>-1</v>
      </c>
      <c r="BW467" s="3">
        <f t="shared" si="573"/>
        <v>-100</v>
      </c>
      <c r="BX467" s="3">
        <f t="shared" si="574"/>
        <v>0</v>
      </c>
      <c r="BY467" s="3">
        <f t="shared" si="575"/>
        <v>-1</v>
      </c>
      <c r="BZ467" s="3">
        <f t="shared" si="576"/>
        <v>-100</v>
      </c>
      <c r="CA467" s="3">
        <f t="shared" si="577"/>
        <v>1</v>
      </c>
      <c r="CB467" s="3">
        <f t="shared" si="578"/>
        <v>3</v>
      </c>
      <c r="CC467" s="3">
        <f t="shared" si="579"/>
        <v>300</v>
      </c>
      <c r="CD467" s="3">
        <f t="shared" si="631"/>
        <v>1</v>
      </c>
      <c r="CE467" s="3">
        <f t="shared" si="632"/>
        <v>1</v>
      </c>
      <c r="CF467" s="3">
        <f t="shared" si="633"/>
        <v>2</v>
      </c>
      <c r="CG467" s="16" t="str">
        <f t="shared" si="634"/>
        <v>BackCasa</v>
      </c>
      <c r="CI467" s="12">
        <f t="shared" si="635"/>
        <v>1</v>
      </c>
      <c r="CJ467" s="12">
        <f t="shared" si="636"/>
        <v>0</v>
      </c>
      <c r="CK467" s="12">
        <f t="shared" si="637"/>
        <v>1</v>
      </c>
      <c r="CL467" s="12" t="str">
        <f t="shared" si="638"/>
        <v/>
      </c>
      <c r="CM467" s="12">
        <f t="shared" si="639"/>
        <v>1</v>
      </c>
      <c r="CN467" s="12">
        <f t="shared" si="640"/>
        <v>1</v>
      </c>
      <c r="CO467" s="12">
        <f t="shared" si="641"/>
        <v>2</v>
      </c>
      <c r="CP467" s="12" t="str">
        <f t="shared" si="642"/>
        <v>Under2.5</v>
      </c>
    </row>
    <row r="468" spans="1:94" x14ac:dyDescent="0.25">
      <c r="A468" t="s">
        <v>127</v>
      </c>
      <c r="B468" t="s">
        <v>293</v>
      </c>
      <c r="C468" t="s">
        <v>136</v>
      </c>
      <c r="D468" t="s">
        <v>17</v>
      </c>
      <c r="E468" t="s">
        <v>18</v>
      </c>
      <c r="F468" s="3">
        <v>1</v>
      </c>
      <c r="G468" s="3">
        <v>1</v>
      </c>
      <c r="H468" s="3" t="str">
        <f t="shared" si="644"/>
        <v>D</v>
      </c>
      <c r="I468" s="3">
        <v>2.6</v>
      </c>
      <c r="J468" s="3">
        <v>3.4</v>
      </c>
      <c r="K468" s="3">
        <v>2.63</v>
      </c>
      <c r="L468" s="3">
        <v>1.8</v>
      </c>
      <c r="M468" s="3">
        <v>2</v>
      </c>
      <c r="N468" s="3">
        <f t="shared" si="643"/>
        <v>2</v>
      </c>
      <c r="O468" s="3">
        <f t="shared" si="580"/>
        <v>5.8961168556337373E-2</v>
      </c>
      <c r="P468" s="3">
        <f t="shared" si="581"/>
        <v>5.555555555555558E-2</v>
      </c>
      <c r="Q468" s="3">
        <f t="shared" si="582"/>
        <v>2.7532990382464773</v>
      </c>
      <c r="R468" s="3">
        <f t="shared" si="583"/>
        <v>3.600467973091547</v>
      </c>
      <c r="S468" s="3">
        <f t="shared" si="584"/>
        <v>2.7850678733031673</v>
      </c>
      <c r="T468" s="3">
        <f t="shared" si="585"/>
        <v>1.9061301034014073</v>
      </c>
      <c r="U468" s="3">
        <f t="shared" si="586"/>
        <v>2.1179223371126747</v>
      </c>
      <c r="V468" s="4">
        <f t="shared" si="587"/>
        <v>0.38461538461538458</v>
      </c>
      <c r="W468" s="4">
        <f t="shared" si="588"/>
        <v>0.29411764705882354</v>
      </c>
      <c r="X468" s="4">
        <f t="shared" si="589"/>
        <v>0.38022813688212931</v>
      </c>
      <c r="Y468" s="4">
        <f t="shared" si="590"/>
        <v>0.55555555555555558</v>
      </c>
      <c r="Z468" s="4">
        <f t="shared" si="591"/>
        <v>0.5</v>
      </c>
      <c r="AA468" s="4">
        <f t="shared" si="592"/>
        <v>0.76470588235294124</v>
      </c>
      <c r="AB468" s="4">
        <f t="shared" si="593"/>
        <v>0.98859315589353625</v>
      </c>
      <c r="AC468" s="4">
        <f t="shared" si="594"/>
        <v>1.3076923076923077</v>
      </c>
      <c r="AD468" s="4">
        <f t="shared" si="595"/>
        <v>1.2927756653992395</v>
      </c>
      <c r="AE468" s="4">
        <f t="shared" si="596"/>
        <v>1.0115384615384615</v>
      </c>
      <c r="AF468" s="4">
        <f t="shared" si="597"/>
        <v>0.77352941176470591</v>
      </c>
      <c r="AG468" s="4">
        <f t="shared" si="598"/>
        <v>0.9</v>
      </c>
      <c r="AH468" s="4">
        <f t="shared" si="599"/>
        <v>1.1111111111111112</v>
      </c>
      <c r="AI468" s="4">
        <f t="shared" si="600"/>
        <v>-3.1768835056690037E-2</v>
      </c>
      <c r="AJ468" s="4">
        <f t="shared" si="601"/>
        <v>-0.84716893484506972</v>
      </c>
      <c r="AK468" s="4">
        <f t="shared" si="602"/>
        <v>0.81540009978837968</v>
      </c>
      <c r="AL468" s="4">
        <f t="shared" si="603"/>
        <v>-0.21179223371126743</v>
      </c>
      <c r="AM468" s="4">
        <f t="shared" si="604"/>
        <v>0.21179223371126743</v>
      </c>
      <c r="AN468" s="4">
        <f t="shared" si="605"/>
        <v>-1.5884417528345018E-2</v>
      </c>
      <c r="AO468" s="4">
        <f t="shared" si="606"/>
        <v>-0.42358446742253486</v>
      </c>
      <c r="AP468" s="4">
        <f t="shared" si="607"/>
        <v>0.40770004989418984</v>
      </c>
      <c r="AQ468" s="4">
        <f t="shared" si="608"/>
        <v>-0.10589611685563372</v>
      </c>
      <c r="AR468" s="4">
        <f t="shared" si="609"/>
        <v>0.10589611685563372</v>
      </c>
      <c r="AS468" s="4">
        <f t="shared" si="610"/>
        <v>-1.5883081773102801E-2</v>
      </c>
      <c r="AT468" s="4">
        <f t="shared" si="611"/>
        <v>-0.40067106792355922</v>
      </c>
      <c r="AU468" s="4">
        <f t="shared" si="612"/>
        <v>0.38712667603266393</v>
      </c>
      <c r="AV468" s="4">
        <f t="shared" si="613"/>
        <v>-0.10550291982246661</v>
      </c>
      <c r="AW468" s="4">
        <f t="shared" si="614"/>
        <v>0.10550291982246661</v>
      </c>
      <c r="AX468" s="4">
        <f t="shared" si="615"/>
        <v>-2.8589547191585041</v>
      </c>
      <c r="AY468" s="4">
        <f t="shared" si="616"/>
        <v>-72.120792226240653</v>
      </c>
      <c r="AZ468" s="4">
        <f t="shared" si="617"/>
        <v>69.682801685879511</v>
      </c>
      <c r="BA468" s="4">
        <f t="shared" si="618"/>
        <v>-18.990525568043992</v>
      </c>
      <c r="BB468" s="4">
        <f t="shared" si="619"/>
        <v>18.990525568043992</v>
      </c>
      <c r="BC468" s="4">
        <f t="shared" si="620"/>
        <v>-1.1406844106463847E-2</v>
      </c>
      <c r="BD468" s="4">
        <f t="shared" si="621"/>
        <v>-0.23529411764705879</v>
      </c>
      <c r="BE468" s="4">
        <f t="shared" si="622"/>
        <v>0.29277566539923949</v>
      </c>
      <c r="BF468" s="4">
        <f t="shared" si="623"/>
        <v>-9.9999999999999978E-2</v>
      </c>
      <c r="BG468" s="4">
        <f t="shared" si="624"/>
        <v>0.11111111111111109</v>
      </c>
      <c r="BH468" s="4">
        <f t="shared" si="625"/>
        <v>0.48020512731232662</v>
      </c>
      <c r="BI468" s="4">
        <f t="shared" si="626"/>
        <v>3.046278294880397</v>
      </c>
      <c r="BJ468" s="4">
        <f t="shared" si="627"/>
        <v>0.15763665720212225</v>
      </c>
      <c r="BK468" s="4">
        <f t="shared" si="628"/>
        <v>0.14975972465988333</v>
      </c>
      <c r="BL468" s="4">
        <f t="shared" si="629"/>
        <v>2.0120262202570411</v>
      </c>
      <c r="BM468" s="4">
        <f t="shared" si="630"/>
        <v>7.4432292756478668E-2</v>
      </c>
      <c r="BN468" s="3">
        <f t="shared" si="565"/>
        <v>0</v>
      </c>
      <c r="BO468" s="3">
        <v>100</v>
      </c>
      <c r="BP468" s="3">
        <f t="shared" si="566"/>
        <v>-1</v>
      </c>
      <c r="BQ468" s="3">
        <f t="shared" si="567"/>
        <v>-100</v>
      </c>
      <c r="BR468" s="3">
        <f t="shared" si="568"/>
        <v>0</v>
      </c>
      <c r="BS468" s="3">
        <f t="shared" si="569"/>
        <v>-1</v>
      </c>
      <c r="BT468" s="3">
        <f t="shared" si="570"/>
        <v>-100</v>
      </c>
      <c r="BU468" s="3">
        <f t="shared" si="571"/>
        <v>1</v>
      </c>
      <c r="BV468" s="3">
        <f t="shared" si="572"/>
        <v>2.4</v>
      </c>
      <c r="BW468" s="3">
        <f t="shared" si="573"/>
        <v>240</v>
      </c>
      <c r="BX468" s="3">
        <f t="shared" si="574"/>
        <v>0</v>
      </c>
      <c r="BY468" s="3">
        <f t="shared" si="575"/>
        <v>-1</v>
      </c>
      <c r="BZ468" s="3">
        <f t="shared" si="576"/>
        <v>-100</v>
      </c>
      <c r="CA468" s="3">
        <f t="shared" si="577"/>
        <v>1</v>
      </c>
      <c r="CB468" s="3">
        <f t="shared" si="578"/>
        <v>1</v>
      </c>
      <c r="CC468" s="3">
        <f t="shared" si="579"/>
        <v>100</v>
      </c>
      <c r="CD468" s="3">
        <f t="shared" si="631"/>
        <v>1</v>
      </c>
      <c r="CE468" s="3">
        <f t="shared" si="632"/>
        <v>0</v>
      </c>
      <c r="CF468" s="3">
        <f t="shared" si="633"/>
        <v>1</v>
      </c>
      <c r="CG468" s="16" t="str">
        <f t="shared" si="634"/>
        <v/>
      </c>
      <c r="CI468" s="12">
        <f t="shared" si="635"/>
        <v>1</v>
      </c>
      <c r="CJ468" s="12">
        <f t="shared" si="636"/>
        <v>0</v>
      </c>
      <c r="CK468" s="12">
        <f t="shared" si="637"/>
        <v>1</v>
      </c>
      <c r="CL468" s="12" t="str">
        <f t="shared" si="638"/>
        <v/>
      </c>
      <c r="CM468" s="12">
        <f t="shared" si="639"/>
        <v>1</v>
      </c>
      <c r="CN468" s="12">
        <f t="shared" si="640"/>
        <v>0</v>
      </c>
      <c r="CO468" s="12">
        <f t="shared" si="641"/>
        <v>1</v>
      </c>
      <c r="CP468" s="12" t="str">
        <f t="shared" si="642"/>
        <v/>
      </c>
    </row>
    <row r="469" spans="1:94" x14ac:dyDescent="0.25">
      <c r="A469" t="s">
        <v>127</v>
      </c>
      <c r="B469" t="s">
        <v>294</v>
      </c>
      <c r="C469" t="s">
        <v>134</v>
      </c>
      <c r="D469" t="s">
        <v>24</v>
      </c>
      <c r="E469" t="s">
        <v>20</v>
      </c>
      <c r="F469" s="3">
        <v>2</v>
      </c>
      <c r="G469" s="3">
        <v>1</v>
      </c>
      <c r="H469" s="3" t="str">
        <f t="shared" si="644"/>
        <v>H</v>
      </c>
      <c r="I469" s="3">
        <v>1.75</v>
      </c>
      <c r="J469" s="3">
        <v>4.2</v>
      </c>
      <c r="K469" s="3">
        <v>4</v>
      </c>
      <c r="L469" s="3">
        <v>1.5</v>
      </c>
      <c r="M469" s="3">
        <v>2.63</v>
      </c>
      <c r="N469" s="3">
        <f t="shared" si="643"/>
        <v>3</v>
      </c>
      <c r="O469" s="3">
        <f t="shared" si="580"/>
        <v>5.9523809523809534E-2</v>
      </c>
      <c r="P469" s="3">
        <f t="shared" si="581"/>
        <v>4.6894803548795938E-2</v>
      </c>
      <c r="Q469" s="3">
        <f t="shared" si="582"/>
        <v>1.8541666666666667</v>
      </c>
      <c r="R469" s="3">
        <f t="shared" si="583"/>
        <v>4.45</v>
      </c>
      <c r="S469" s="3">
        <f t="shared" si="584"/>
        <v>4.2380952380952381</v>
      </c>
      <c r="T469" s="3">
        <f t="shared" si="585"/>
        <v>1.5892857142857144</v>
      </c>
      <c r="U469" s="3">
        <f t="shared" si="586"/>
        <v>2.7865476190476191</v>
      </c>
      <c r="V469" s="4">
        <f t="shared" si="587"/>
        <v>0.5714285714285714</v>
      </c>
      <c r="W469" s="4">
        <f t="shared" si="588"/>
        <v>0.23809523809523808</v>
      </c>
      <c r="X469" s="4">
        <f t="shared" si="589"/>
        <v>0.25</v>
      </c>
      <c r="Y469" s="4">
        <f t="shared" si="590"/>
        <v>0.66666666666666663</v>
      </c>
      <c r="Z469" s="4">
        <f t="shared" si="591"/>
        <v>0.38022813688212931</v>
      </c>
      <c r="AA469" s="4">
        <f t="shared" si="592"/>
        <v>0.41666666666666663</v>
      </c>
      <c r="AB469" s="4">
        <f t="shared" si="593"/>
        <v>0.4375</v>
      </c>
      <c r="AC469" s="4">
        <f t="shared" si="594"/>
        <v>2.4</v>
      </c>
      <c r="AD469" s="4">
        <f t="shared" si="595"/>
        <v>1.05</v>
      </c>
      <c r="AE469" s="4">
        <f t="shared" si="596"/>
        <v>2.2857142857142856</v>
      </c>
      <c r="AF469" s="4">
        <f t="shared" si="597"/>
        <v>0.95238095238095233</v>
      </c>
      <c r="AG469" s="4">
        <f t="shared" si="598"/>
        <v>0.57034220532319391</v>
      </c>
      <c r="AH469" s="4">
        <f t="shared" si="599"/>
        <v>1.7533333333333332</v>
      </c>
      <c r="AI469" s="4">
        <f t="shared" si="600"/>
        <v>-2.3839285714285712</v>
      </c>
      <c r="AJ469" s="4">
        <f t="shared" si="601"/>
        <v>-2.5958333333333332</v>
      </c>
      <c r="AK469" s="4">
        <f t="shared" si="602"/>
        <v>0.21190476190476204</v>
      </c>
      <c r="AL469" s="4">
        <f t="shared" si="603"/>
        <v>-1.1972619047619046</v>
      </c>
      <c r="AM469" s="4">
        <f t="shared" si="604"/>
        <v>1.1972619047619046</v>
      </c>
      <c r="AN469" s="4">
        <f t="shared" si="605"/>
        <v>-1.1919642857142856</v>
      </c>
      <c r="AO469" s="4">
        <f t="shared" si="606"/>
        <v>-1.2979166666666666</v>
      </c>
      <c r="AP469" s="4">
        <f t="shared" si="607"/>
        <v>0.10595238095238102</v>
      </c>
      <c r="AQ469" s="4">
        <f t="shared" si="608"/>
        <v>-0.59863095238095232</v>
      </c>
      <c r="AR469" s="4">
        <f t="shared" si="609"/>
        <v>0.59863095238095232</v>
      </c>
      <c r="AS469" s="4">
        <f t="shared" si="610"/>
        <v>-0.87275167028830214</v>
      </c>
      <c r="AT469" s="4">
        <f t="shared" si="611"/>
        <v>-0.91432544681302352</v>
      </c>
      <c r="AU469" s="4">
        <f t="shared" si="612"/>
        <v>0.10555855964338558</v>
      </c>
      <c r="AV469" s="4">
        <f t="shared" si="613"/>
        <v>-0.53941223957296391</v>
      </c>
      <c r="AW469" s="4">
        <f t="shared" si="614"/>
        <v>0.53941223957296391</v>
      </c>
      <c r="AX469" s="4">
        <f t="shared" si="615"/>
        <v>-157.09530065189438</v>
      </c>
      <c r="AY469" s="4">
        <f t="shared" si="616"/>
        <v>-164.57858042634422</v>
      </c>
      <c r="AZ469" s="4">
        <f t="shared" si="617"/>
        <v>19.000540735809405</v>
      </c>
      <c r="BA469" s="4">
        <f t="shared" si="618"/>
        <v>-97.094203123133511</v>
      </c>
      <c r="BB469" s="4">
        <f t="shared" si="619"/>
        <v>97.094203123133511</v>
      </c>
      <c r="BC469" s="4">
        <f t="shared" si="620"/>
        <v>-0.56249999999999989</v>
      </c>
      <c r="BD469" s="4">
        <f t="shared" si="621"/>
        <v>-0.58333333333333326</v>
      </c>
      <c r="BE469" s="4">
        <f t="shared" si="622"/>
        <v>5.0000000000000031E-2</v>
      </c>
      <c r="BF469" s="4">
        <f t="shared" si="623"/>
        <v>-0.42965779467680604</v>
      </c>
      <c r="BG469" s="4">
        <f t="shared" si="624"/>
        <v>0.75333333333333319</v>
      </c>
      <c r="BH469" s="4">
        <f t="shared" si="625"/>
        <v>1.4414327222267342</v>
      </c>
      <c r="BI469" s="4">
        <f t="shared" si="626"/>
        <v>3.5140873015873013</v>
      </c>
      <c r="BJ469" s="4">
        <f t="shared" si="627"/>
        <v>0.41018694145010115</v>
      </c>
      <c r="BK469" s="4">
        <f t="shared" si="628"/>
        <v>0.84659201171346554</v>
      </c>
      <c r="BL469" s="4">
        <f t="shared" si="629"/>
        <v>2.1879166666666667</v>
      </c>
      <c r="BM469" s="4">
        <f t="shared" si="630"/>
        <v>0.38693978825220288</v>
      </c>
      <c r="BN469" s="3">
        <f t="shared" si="565"/>
        <v>1</v>
      </c>
      <c r="BO469" s="3">
        <v>100</v>
      </c>
      <c r="BP469" s="3">
        <f t="shared" si="566"/>
        <v>0.75</v>
      </c>
      <c r="BQ469" s="3">
        <f t="shared" si="567"/>
        <v>75</v>
      </c>
      <c r="BR469" s="3">
        <f t="shared" si="568"/>
        <v>0</v>
      </c>
      <c r="BS469" s="3">
        <f t="shared" si="569"/>
        <v>-1</v>
      </c>
      <c r="BT469" s="3">
        <f t="shared" si="570"/>
        <v>-100</v>
      </c>
      <c r="BU469" s="3">
        <f t="shared" si="571"/>
        <v>0</v>
      </c>
      <c r="BV469" s="3">
        <f t="shared" si="572"/>
        <v>-1</v>
      </c>
      <c r="BW469" s="3">
        <f t="shared" si="573"/>
        <v>-100</v>
      </c>
      <c r="BX469" s="3">
        <f t="shared" si="574"/>
        <v>1</v>
      </c>
      <c r="BY469" s="3">
        <f t="shared" si="575"/>
        <v>0.5</v>
      </c>
      <c r="BZ469" s="3">
        <f t="shared" si="576"/>
        <v>50</v>
      </c>
      <c r="CA469" s="3">
        <f t="shared" si="577"/>
        <v>0</v>
      </c>
      <c r="CB469" s="3">
        <f t="shared" si="578"/>
        <v>-1</v>
      </c>
      <c r="CC469" s="3">
        <f t="shared" si="579"/>
        <v>-100</v>
      </c>
      <c r="CD469" s="3">
        <f t="shared" si="631"/>
        <v>1</v>
      </c>
      <c r="CE469" s="3">
        <f t="shared" si="632"/>
        <v>0</v>
      </c>
      <c r="CF469" s="3">
        <f t="shared" si="633"/>
        <v>1</v>
      </c>
      <c r="CG469" s="16" t="str">
        <f t="shared" si="634"/>
        <v/>
      </c>
      <c r="CI469" s="12">
        <f t="shared" si="635"/>
        <v>1</v>
      </c>
      <c r="CJ469" s="12">
        <f t="shared" si="636"/>
        <v>0</v>
      </c>
      <c r="CK469" s="12">
        <f t="shared" si="637"/>
        <v>1</v>
      </c>
      <c r="CL469" s="12" t="str">
        <f t="shared" si="638"/>
        <v/>
      </c>
      <c r="CM469" s="12">
        <f t="shared" si="639"/>
        <v>1</v>
      </c>
      <c r="CN469" s="12">
        <f t="shared" si="640"/>
        <v>0</v>
      </c>
      <c r="CO469" s="12">
        <f t="shared" si="641"/>
        <v>1</v>
      </c>
      <c r="CP469" s="12" t="str">
        <f t="shared" si="642"/>
        <v/>
      </c>
    </row>
    <row r="470" spans="1:94" x14ac:dyDescent="0.25">
      <c r="A470" t="s">
        <v>127</v>
      </c>
      <c r="B470" t="s">
        <v>294</v>
      </c>
      <c r="C470" t="s">
        <v>134</v>
      </c>
      <c r="D470" t="s">
        <v>19</v>
      </c>
      <c r="E470" t="s">
        <v>23</v>
      </c>
      <c r="F470" s="3">
        <v>1</v>
      </c>
      <c r="G470" s="3">
        <v>0</v>
      </c>
      <c r="H470" s="3" t="str">
        <f t="shared" si="644"/>
        <v>H</v>
      </c>
      <c r="I470" s="3">
        <v>3.6</v>
      </c>
      <c r="J470" s="3">
        <v>4</v>
      </c>
      <c r="K470" s="3">
        <v>1.91</v>
      </c>
      <c r="L470" s="3">
        <v>1.5</v>
      </c>
      <c r="M470" s="3">
        <v>2.63</v>
      </c>
      <c r="N470" s="3">
        <f t="shared" si="643"/>
        <v>1</v>
      </c>
      <c r="O470" s="3">
        <f t="shared" si="580"/>
        <v>5.1337987201861557E-2</v>
      </c>
      <c r="P470" s="3">
        <f t="shared" si="581"/>
        <v>4.6894803548795938E-2</v>
      </c>
      <c r="Q470" s="3">
        <f t="shared" si="582"/>
        <v>3.7848167539267017</v>
      </c>
      <c r="R470" s="3">
        <f t="shared" si="583"/>
        <v>4.2053519488074462</v>
      </c>
      <c r="S470" s="3">
        <f t="shared" si="584"/>
        <v>2.0080555555555555</v>
      </c>
      <c r="T470" s="3">
        <f t="shared" si="585"/>
        <v>1.5770069808027922</v>
      </c>
      <c r="U470" s="3">
        <f t="shared" si="586"/>
        <v>2.7650189063408956</v>
      </c>
      <c r="V470" s="4">
        <f t="shared" si="587"/>
        <v>0.27777777777777779</v>
      </c>
      <c r="W470" s="4">
        <f t="shared" si="588"/>
        <v>0.25</v>
      </c>
      <c r="X470" s="4">
        <f t="shared" si="589"/>
        <v>0.52356020942408377</v>
      </c>
      <c r="Y470" s="4">
        <f t="shared" si="590"/>
        <v>0.66666666666666663</v>
      </c>
      <c r="Z470" s="4">
        <f t="shared" si="591"/>
        <v>0.38022813688212931</v>
      </c>
      <c r="AA470" s="4">
        <f t="shared" si="592"/>
        <v>0.9</v>
      </c>
      <c r="AB470" s="4">
        <f t="shared" si="593"/>
        <v>1.8848167539267018</v>
      </c>
      <c r="AC470" s="4">
        <f t="shared" si="594"/>
        <v>1.1111111111111112</v>
      </c>
      <c r="AD470" s="4">
        <f t="shared" si="595"/>
        <v>2.0942408376963351</v>
      </c>
      <c r="AE470" s="4">
        <f t="shared" si="596"/>
        <v>0.53055555555555556</v>
      </c>
      <c r="AF470" s="4">
        <f t="shared" si="597"/>
        <v>0.47749999999999998</v>
      </c>
      <c r="AG470" s="4">
        <f t="shared" si="598"/>
        <v>0.57034220532319391</v>
      </c>
      <c r="AH470" s="4">
        <f t="shared" si="599"/>
        <v>1.7533333333333332</v>
      </c>
      <c r="AI470" s="4">
        <f t="shared" si="600"/>
        <v>1.7767611983711462</v>
      </c>
      <c r="AJ470" s="4">
        <f t="shared" si="601"/>
        <v>-0.42053519488074453</v>
      </c>
      <c r="AK470" s="4">
        <f t="shared" si="602"/>
        <v>2.1972963932518907</v>
      </c>
      <c r="AL470" s="4">
        <f t="shared" si="603"/>
        <v>-1.1880119255381034</v>
      </c>
      <c r="AM470" s="4">
        <f t="shared" si="604"/>
        <v>1.1880119255381034</v>
      </c>
      <c r="AN470" s="4">
        <f t="shared" si="605"/>
        <v>0.88838059918557311</v>
      </c>
      <c r="AO470" s="4">
        <f t="shared" si="606"/>
        <v>-0.21026759744037227</v>
      </c>
      <c r="AP470" s="4">
        <f t="shared" si="607"/>
        <v>1.0986481966259454</v>
      </c>
      <c r="AQ470" s="4">
        <f t="shared" si="608"/>
        <v>-0.59400596276905171</v>
      </c>
      <c r="AR470" s="4">
        <f t="shared" si="609"/>
        <v>0.59400596276905171</v>
      </c>
      <c r="AS470" s="4">
        <f t="shared" si="610"/>
        <v>0.72635832786214916</v>
      </c>
      <c r="AT470" s="4">
        <f t="shared" si="611"/>
        <v>-0.20724847525868911</v>
      </c>
      <c r="AU470" s="4">
        <f t="shared" si="612"/>
        <v>0.83236917917697695</v>
      </c>
      <c r="AV470" s="4">
        <f t="shared" si="613"/>
        <v>-0.5360004628154772</v>
      </c>
      <c r="AW470" s="4">
        <f t="shared" si="614"/>
        <v>0.5360004628154772</v>
      </c>
      <c r="AX470" s="4">
        <f t="shared" si="615"/>
        <v>130.74449901518685</v>
      </c>
      <c r="AY470" s="4">
        <f t="shared" si="616"/>
        <v>-37.304725546564036</v>
      </c>
      <c r="AZ470" s="4">
        <f t="shared" si="617"/>
        <v>149.82645225185587</v>
      </c>
      <c r="BA470" s="4">
        <f t="shared" si="618"/>
        <v>-96.4800833067859</v>
      </c>
      <c r="BB470" s="4">
        <f t="shared" si="619"/>
        <v>96.4800833067859</v>
      </c>
      <c r="BC470" s="4">
        <f t="shared" si="620"/>
        <v>0.88481675392670167</v>
      </c>
      <c r="BD470" s="4">
        <f t="shared" si="621"/>
        <v>-9.9999999999999978E-2</v>
      </c>
      <c r="BE470" s="4">
        <f t="shared" si="622"/>
        <v>1.0942408376963351</v>
      </c>
      <c r="BF470" s="4">
        <f t="shared" si="623"/>
        <v>-0.42965779467680609</v>
      </c>
      <c r="BG470" s="4">
        <f t="shared" si="624"/>
        <v>0.7533333333333333</v>
      </c>
      <c r="BH470" s="4">
        <f t="shared" si="625"/>
        <v>1.1663219714104418</v>
      </c>
      <c r="BI470" s="4">
        <f t="shared" si="626"/>
        <v>3.332741419429901</v>
      </c>
      <c r="BJ470" s="4">
        <f t="shared" si="627"/>
        <v>0.34995873505540459</v>
      </c>
      <c r="BK470" s="4">
        <f t="shared" si="628"/>
        <v>0.84005128867848133</v>
      </c>
      <c r="BL470" s="4">
        <f t="shared" si="629"/>
        <v>2.1710129435718439</v>
      </c>
      <c r="BM470" s="4">
        <f t="shared" si="630"/>
        <v>0.38693978825220304</v>
      </c>
      <c r="BN470" s="3">
        <f t="shared" si="565"/>
        <v>1</v>
      </c>
      <c r="BO470" s="3">
        <v>100</v>
      </c>
      <c r="BP470" s="3">
        <f t="shared" si="566"/>
        <v>2.6</v>
      </c>
      <c r="BQ470" s="3">
        <f t="shared" si="567"/>
        <v>260</v>
      </c>
      <c r="BR470" s="3">
        <f t="shared" si="568"/>
        <v>0</v>
      </c>
      <c r="BS470" s="3">
        <f t="shared" si="569"/>
        <v>-1</v>
      </c>
      <c r="BT470" s="3">
        <f t="shared" si="570"/>
        <v>-100</v>
      </c>
      <c r="BU470" s="3">
        <f t="shared" si="571"/>
        <v>0</v>
      </c>
      <c r="BV470" s="3">
        <f t="shared" si="572"/>
        <v>-1</v>
      </c>
      <c r="BW470" s="3">
        <f t="shared" si="573"/>
        <v>-100</v>
      </c>
      <c r="BX470" s="3">
        <f t="shared" si="574"/>
        <v>0</v>
      </c>
      <c r="BY470" s="3">
        <f t="shared" si="575"/>
        <v>-1</v>
      </c>
      <c r="BZ470" s="3">
        <f t="shared" si="576"/>
        <v>-100</v>
      </c>
      <c r="CA470" s="3">
        <f t="shared" si="577"/>
        <v>1</v>
      </c>
      <c r="CB470" s="3">
        <f t="shared" si="578"/>
        <v>1.63</v>
      </c>
      <c r="CC470" s="3">
        <f t="shared" si="579"/>
        <v>163</v>
      </c>
      <c r="CD470" s="3">
        <f t="shared" si="631"/>
        <v>1</v>
      </c>
      <c r="CE470" s="3">
        <f t="shared" si="632"/>
        <v>0</v>
      </c>
      <c r="CF470" s="3">
        <f t="shared" si="633"/>
        <v>1</v>
      </c>
      <c r="CG470" s="16" t="str">
        <f t="shared" si="634"/>
        <v/>
      </c>
      <c r="CI470" s="12">
        <f t="shared" si="635"/>
        <v>1</v>
      </c>
      <c r="CJ470" s="12">
        <f t="shared" si="636"/>
        <v>1</v>
      </c>
      <c r="CK470" s="12">
        <f t="shared" si="637"/>
        <v>2</v>
      </c>
      <c r="CL470" s="12" t="str">
        <f t="shared" si="638"/>
        <v>Over2.5</v>
      </c>
      <c r="CM470" s="12">
        <f t="shared" si="639"/>
        <v>1</v>
      </c>
      <c r="CN470" s="12">
        <f t="shared" si="640"/>
        <v>0</v>
      </c>
      <c r="CO470" s="12">
        <f t="shared" si="641"/>
        <v>1</v>
      </c>
      <c r="CP470" s="12" t="str">
        <f t="shared" si="642"/>
        <v/>
      </c>
    </row>
    <row r="471" spans="1:94" x14ac:dyDescent="0.25">
      <c r="A471" t="s">
        <v>127</v>
      </c>
      <c r="B471" t="s">
        <v>294</v>
      </c>
      <c r="C471" t="s">
        <v>134</v>
      </c>
      <c r="D471" t="s">
        <v>14</v>
      </c>
      <c r="E471" t="s">
        <v>141</v>
      </c>
      <c r="F471" s="3">
        <v>2</v>
      </c>
      <c r="G471" s="3">
        <v>1</v>
      </c>
      <c r="H471" s="3" t="str">
        <f t="shared" si="644"/>
        <v>H</v>
      </c>
      <c r="I471" s="3">
        <v>3.3</v>
      </c>
      <c r="J471" s="3">
        <v>3.75</v>
      </c>
      <c r="K471" s="3">
        <v>2.1</v>
      </c>
      <c r="L471" s="3">
        <v>1.62</v>
      </c>
      <c r="M471" s="3">
        <v>2.2999999999999998</v>
      </c>
      <c r="N471" s="3">
        <f t="shared" si="643"/>
        <v>3</v>
      </c>
      <c r="O471" s="3">
        <f t="shared" si="580"/>
        <v>4.5887445887445866E-2</v>
      </c>
      <c r="P471" s="3">
        <f t="shared" si="581"/>
        <v>5.2066559312936134E-2</v>
      </c>
      <c r="Q471" s="3">
        <f t="shared" si="582"/>
        <v>3.4514285714285711</v>
      </c>
      <c r="R471" s="3">
        <f t="shared" si="583"/>
        <v>3.9220779220779218</v>
      </c>
      <c r="S471" s="3">
        <f t="shared" si="584"/>
        <v>2.1963636363636363</v>
      </c>
      <c r="T471" s="3">
        <f t="shared" si="585"/>
        <v>1.6943376623376625</v>
      </c>
      <c r="U471" s="3">
        <f t="shared" si="586"/>
        <v>2.4055411255411254</v>
      </c>
      <c r="V471" s="4">
        <f t="shared" si="587"/>
        <v>0.30303030303030304</v>
      </c>
      <c r="W471" s="4">
        <f t="shared" si="588"/>
        <v>0.26666666666666666</v>
      </c>
      <c r="X471" s="4">
        <f t="shared" si="589"/>
        <v>0.47619047619047616</v>
      </c>
      <c r="Y471" s="4">
        <f t="shared" si="590"/>
        <v>0.61728395061728392</v>
      </c>
      <c r="Z471" s="4">
        <f t="shared" si="591"/>
        <v>0.43478260869565222</v>
      </c>
      <c r="AA471" s="4">
        <f t="shared" si="592"/>
        <v>0.88</v>
      </c>
      <c r="AB471" s="4">
        <f t="shared" si="593"/>
        <v>1.5714285714285712</v>
      </c>
      <c r="AC471" s="4">
        <f t="shared" si="594"/>
        <v>1.1363636363636365</v>
      </c>
      <c r="AD471" s="4">
        <f t="shared" si="595"/>
        <v>1.7857142857142856</v>
      </c>
      <c r="AE471" s="4">
        <f t="shared" si="596"/>
        <v>0.63636363636363646</v>
      </c>
      <c r="AF471" s="4">
        <f t="shared" si="597"/>
        <v>0.56000000000000005</v>
      </c>
      <c r="AG471" s="4">
        <f t="shared" si="598"/>
        <v>0.70434782608695667</v>
      </c>
      <c r="AH471" s="4">
        <f t="shared" si="599"/>
        <v>1.419753086419753</v>
      </c>
      <c r="AI471" s="4">
        <f t="shared" si="600"/>
        <v>1.2550649350649348</v>
      </c>
      <c r="AJ471" s="4">
        <f t="shared" si="601"/>
        <v>-0.47064935064935076</v>
      </c>
      <c r="AK471" s="4">
        <f t="shared" si="602"/>
        <v>1.7257142857142855</v>
      </c>
      <c r="AL471" s="4">
        <f t="shared" si="603"/>
        <v>-0.71120346320346295</v>
      </c>
      <c r="AM471" s="4">
        <f t="shared" si="604"/>
        <v>0.71120346320346295</v>
      </c>
      <c r="AN471" s="4">
        <f t="shared" si="605"/>
        <v>0.62753246753246739</v>
      </c>
      <c r="AO471" s="4">
        <f t="shared" si="606"/>
        <v>-0.23532467532467538</v>
      </c>
      <c r="AP471" s="4">
        <f t="shared" si="607"/>
        <v>0.86285714285714277</v>
      </c>
      <c r="AQ471" s="4">
        <f t="shared" si="608"/>
        <v>-0.35560173160173147</v>
      </c>
      <c r="AR471" s="4">
        <f t="shared" si="609"/>
        <v>0.35560173160173147</v>
      </c>
      <c r="AS471" s="4">
        <f t="shared" si="610"/>
        <v>0.56041834318800177</v>
      </c>
      <c r="AT471" s="4">
        <f t="shared" si="611"/>
        <v>-0.23111962165053188</v>
      </c>
      <c r="AU471" s="4">
        <f t="shared" si="612"/>
        <v>0.71191110310986072</v>
      </c>
      <c r="AV471" s="4">
        <f t="shared" si="613"/>
        <v>-0.34165648369058149</v>
      </c>
      <c r="AW471" s="4">
        <f t="shared" si="614"/>
        <v>0.34165648369058149</v>
      </c>
      <c r="AX471" s="4">
        <f t="shared" si="615"/>
        <v>100.87530177384031</v>
      </c>
      <c r="AY471" s="4">
        <f t="shared" si="616"/>
        <v>-41.60153189709574</v>
      </c>
      <c r="AZ471" s="4">
        <f t="shared" si="617"/>
        <v>128.14399855977493</v>
      </c>
      <c r="BA471" s="4">
        <f t="shared" si="618"/>
        <v>-61.498167064304667</v>
      </c>
      <c r="BB471" s="4">
        <f t="shared" si="619"/>
        <v>61.498167064304667</v>
      </c>
      <c r="BC471" s="4">
        <f t="shared" si="620"/>
        <v>0.57142857142857129</v>
      </c>
      <c r="BD471" s="4">
        <f t="shared" si="621"/>
        <v>-0.12000000000000004</v>
      </c>
      <c r="BE471" s="4">
        <f t="shared" si="622"/>
        <v>0.7857142857142857</v>
      </c>
      <c r="BF471" s="4">
        <f t="shared" si="623"/>
        <v>-0.29565217391304338</v>
      </c>
      <c r="BG471" s="4">
        <f t="shared" si="624"/>
        <v>0.4197530864197529</v>
      </c>
      <c r="BH471" s="4">
        <f t="shared" si="625"/>
        <v>0.89207516484641813</v>
      </c>
      <c r="BI471" s="4">
        <f t="shared" si="626"/>
        <v>3.1899567099567094</v>
      </c>
      <c r="BJ471" s="4">
        <f t="shared" si="627"/>
        <v>0.27965118211855744</v>
      </c>
      <c r="BK471" s="4">
        <f t="shared" si="628"/>
        <v>0.50289679163452528</v>
      </c>
      <c r="BL471" s="4">
        <f t="shared" si="629"/>
        <v>2.0499393939393942</v>
      </c>
      <c r="BM471" s="4">
        <f t="shared" si="630"/>
        <v>0.24532276081982221</v>
      </c>
      <c r="BN471" s="3">
        <f t="shared" si="565"/>
        <v>1</v>
      </c>
      <c r="BO471" s="3">
        <v>100</v>
      </c>
      <c r="BP471" s="3">
        <f t="shared" si="566"/>
        <v>2.2999999999999998</v>
      </c>
      <c r="BQ471" s="3">
        <f t="shared" si="567"/>
        <v>229.99999999999997</v>
      </c>
      <c r="BR471" s="3">
        <f t="shared" si="568"/>
        <v>0</v>
      </c>
      <c r="BS471" s="3">
        <f t="shared" si="569"/>
        <v>-1</v>
      </c>
      <c r="BT471" s="3">
        <f t="shared" si="570"/>
        <v>-100</v>
      </c>
      <c r="BU471" s="3">
        <f t="shared" si="571"/>
        <v>0</v>
      </c>
      <c r="BV471" s="3">
        <f t="shared" si="572"/>
        <v>-1</v>
      </c>
      <c r="BW471" s="3">
        <f t="shared" si="573"/>
        <v>-100</v>
      </c>
      <c r="BX471" s="3">
        <f t="shared" si="574"/>
        <v>1</v>
      </c>
      <c r="BY471" s="3">
        <f t="shared" si="575"/>
        <v>0.62000000000000011</v>
      </c>
      <c r="BZ471" s="3">
        <f t="shared" si="576"/>
        <v>62.000000000000014</v>
      </c>
      <c r="CA471" s="3">
        <f t="shared" si="577"/>
        <v>0</v>
      </c>
      <c r="CB471" s="3">
        <f t="shared" si="578"/>
        <v>-1</v>
      </c>
      <c r="CC471" s="3">
        <f t="shared" si="579"/>
        <v>-100</v>
      </c>
      <c r="CD471" s="3">
        <f t="shared" si="631"/>
        <v>1</v>
      </c>
      <c r="CE471" s="3">
        <f t="shared" si="632"/>
        <v>0</v>
      </c>
      <c r="CF471" s="3">
        <f t="shared" si="633"/>
        <v>1</v>
      </c>
      <c r="CG471" s="16" t="str">
        <f t="shared" si="634"/>
        <v/>
      </c>
      <c r="CI471" s="12">
        <f t="shared" si="635"/>
        <v>1</v>
      </c>
      <c r="CJ471" s="12">
        <f t="shared" si="636"/>
        <v>0</v>
      </c>
      <c r="CK471" s="12">
        <f t="shared" si="637"/>
        <v>1</v>
      </c>
      <c r="CL471" s="12" t="str">
        <f t="shared" si="638"/>
        <v/>
      </c>
      <c r="CM471" s="12">
        <f t="shared" si="639"/>
        <v>1</v>
      </c>
      <c r="CN471" s="12">
        <f t="shared" si="640"/>
        <v>0</v>
      </c>
      <c r="CO471" s="12">
        <f t="shared" si="641"/>
        <v>1</v>
      </c>
      <c r="CP471" s="12" t="str">
        <f t="shared" si="642"/>
        <v/>
      </c>
    </row>
    <row r="472" spans="1:94" x14ac:dyDescent="0.25">
      <c r="A472" t="s">
        <v>127</v>
      </c>
      <c r="B472" t="s">
        <v>294</v>
      </c>
      <c r="C472" t="s">
        <v>136</v>
      </c>
      <c r="D472" t="s">
        <v>12</v>
      </c>
      <c r="E472" t="s">
        <v>25</v>
      </c>
      <c r="F472" s="3">
        <v>2</v>
      </c>
      <c r="G472" s="3">
        <v>2</v>
      </c>
      <c r="H472" s="3" t="str">
        <f t="shared" si="644"/>
        <v>D</v>
      </c>
      <c r="I472" s="3">
        <v>2.2000000000000002</v>
      </c>
      <c r="J472" s="3">
        <v>3.3</v>
      </c>
      <c r="K472" s="3">
        <v>3.3</v>
      </c>
      <c r="L472" s="3">
        <v>1.84</v>
      </c>
      <c r="M472" s="3">
        <v>1.94</v>
      </c>
      <c r="N472" s="3">
        <f t="shared" si="643"/>
        <v>4</v>
      </c>
      <c r="O472" s="3">
        <f t="shared" si="580"/>
        <v>6.0606060606060552E-2</v>
      </c>
      <c r="P472" s="3">
        <f t="shared" si="581"/>
        <v>5.894217839533844E-2</v>
      </c>
      <c r="Q472" s="3">
        <f t="shared" si="582"/>
        <v>2.3333333333333335</v>
      </c>
      <c r="R472" s="3">
        <f t="shared" si="583"/>
        <v>3.4999999999999996</v>
      </c>
      <c r="S472" s="3">
        <f t="shared" si="584"/>
        <v>3.4999999999999996</v>
      </c>
      <c r="T472" s="3">
        <f t="shared" si="585"/>
        <v>1.9515151515151514</v>
      </c>
      <c r="U472" s="3">
        <f t="shared" si="586"/>
        <v>2.0575757575757576</v>
      </c>
      <c r="V472" s="4">
        <f t="shared" si="587"/>
        <v>0.45454545454545453</v>
      </c>
      <c r="W472" s="4">
        <f t="shared" si="588"/>
        <v>0.30303030303030304</v>
      </c>
      <c r="X472" s="4">
        <f t="shared" si="589"/>
        <v>0.30303030303030304</v>
      </c>
      <c r="Y472" s="4">
        <f t="shared" si="590"/>
        <v>0.54347826086956519</v>
      </c>
      <c r="Z472" s="4">
        <f t="shared" si="591"/>
        <v>0.51546391752577325</v>
      </c>
      <c r="AA472" s="4">
        <f t="shared" si="592"/>
        <v>0.66666666666666674</v>
      </c>
      <c r="AB472" s="4">
        <f t="shared" si="593"/>
        <v>0.66666666666666674</v>
      </c>
      <c r="AC472" s="4">
        <f t="shared" si="594"/>
        <v>1.4999999999999998</v>
      </c>
      <c r="AD472" s="4">
        <f t="shared" si="595"/>
        <v>1</v>
      </c>
      <c r="AE472" s="4">
        <f t="shared" si="596"/>
        <v>1.4999999999999998</v>
      </c>
      <c r="AF472" s="4">
        <f t="shared" si="597"/>
        <v>1</v>
      </c>
      <c r="AG472" s="4">
        <f t="shared" si="598"/>
        <v>0.94845360824742275</v>
      </c>
      <c r="AH472" s="4">
        <f t="shared" si="599"/>
        <v>1.0543478260869565</v>
      </c>
      <c r="AI472" s="4">
        <f t="shared" si="600"/>
        <v>-1.1666666666666661</v>
      </c>
      <c r="AJ472" s="4">
        <f t="shared" si="601"/>
        <v>-1.1666666666666661</v>
      </c>
      <c r="AK472" s="4">
        <f t="shared" si="602"/>
        <v>0</v>
      </c>
      <c r="AL472" s="4">
        <f t="shared" si="603"/>
        <v>-0.10606060606060619</v>
      </c>
      <c r="AM472" s="4">
        <f t="shared" si="604"/>
        <v>0.10606060606060619</v>
      </c>
      <c r="AN472" s="4">
        <f t="shared" si="605"/>
        <v>-0.58333333333333304</v>
      </c>
      <c r="AO472" s="4">
        <f t="shared" si="606"/>
        <v>-0.58333333333333304</v>
      </c>
      <c r="AP472" s="4">
        <f t="shared" si="607"/>
        <v>0</v>
      </c>
      <c r="AQ472" s="4">
        <f t="shared" si="608"/>
        <v>-5.3030303030303094E-2</v>
      </c>
      <c r="AR472" s="4">
        <f t="shared" si="609"/>
        <v>5.3030303030303094E-2</v>
      </c>
      <c r="AS472" s="4">
        <f t="shared" si="610"/>
        <v>-0.52807444842635942</v>
      </c>
      <c r="AT472" s="4">
        <f t="shared" si="611"/>
        <v>-0.52807444842635942</v>
      </c>
      <c r="AU472" s="4">
        <f t="shared" si="612"/>
        <v>0</v>
      </c>
      <c r="AV472" s="4">
        <f t="shared" si="613"/>
        <v>-5.2980675904103193E-2</v>
      </c>
      <c r="AW472" s="4">
        <f t="shared" si="614"/>
        <v>5.2980675904103193E-2</v>
      </c>
      <c r="AX472" s="4">
        <f t="shared" si="615"/>
        <v>-95.05340071674469</v>
      </c>
      <c r="AY472" s="4">
        <f t="shared" si="616"/>
        <v>-95.05340071674469</v>
      </c>
      <c r="AZ472" s="4">
        <f t="shared" si="617"/>
        <v>0</v>
      </c>
      <c r="BA472" s="4">
        <f t="shared" si="618"/>
        <v>-9.5365216627385756</v>
      </c>
      <c r="BB472" s="4">
        <f t="shared" si="619"/>
        <v>9.5365216627385756</v>
      </c>
      <c r="BC472" s="4">
        <f t="shared" si="620"/>
        <v>-0.3333333333333332</v>
      </c>
      <c r="BD472" s="4">
        <f t="shared" si="621"/>
        <v>-0.3333333333333332</v>
      </c>
      <c r="BE472" s="4">
        <f t="shared" si="622"/>
        <v>0</v>
      </c>
      <c r="BF472" s="4">
        <f t="shared" si="623"/>
        <v>-5.1546391752577379E-2</v>
      </c>
      <c r="BG472" s="4">
        <f t="shared" si="624"/>
        <v>5.434782608695659E-2</v>
      </c>
      <c r="BH472" s="4">
        <f t="shared" si="625"/>
        <v>0.67357531405456506</v>
      </c>
      <c r="BI472" s="4">
        <f t="shared" si="626"/>
        <v>3.1111111111111107</v>
      </c>
      <c r="BJ472" s="4">
        <f t="shared" si="627"/>
        <v>0.21650635094611023</v>
      </c>
      <c r="BK472" s="4">
        <f t="shared" si="628"/>
        <v>7.4996173762209684E-2</v>
      </c>
      <c r="BL472" s="4">
        <f t="shared" si="629"/>
        <v>2.0045454545454544</v>
      </c>
      <c r="BM472" s="4">
        <f t="shared" si="630"/>
        <v>3.7413057205637486E-2</v>
      </c>
      <c r="BN472" s="3">
        <f t="shared" si="565"/>
        <v>0</v>
      </c>
      <c r="BO472" s="3">
        <v>100</v>
      </c>
      <c r="BP472" s="3">
        <f t="shared" si="566"/>
        <v>-1</v>
      </c>
      <c r="BQ472" s="3">
        <f t="shared" si="567"/>
        <v>-100</v>
      </c>
      <c r="BR472" s="3">
        <f t="shared" si="568"/>
        <v>0</v>
      </c>
      <c r="BS472" s="3">
        <f t="shared" si="569"/>
        <v>-1</v>
      </c>
      <c r="BT472" s="3">
        <f t="shared" si="570"/>
        <v>-100</v>
      </c>
      <c r="BU472" s="3">
        <f t="shared" si="571"/>
        <v>1</v>
      </c>
      <c r="BV472" s="3">
        <f t="shared" si="572"/>
        <v>2.2999999999999998</v>
      </c>
      <c r="BW472" s="3">
        <f t="shared" si="573"/>
        <v>229.99999999999997</v>
      </c>
      <c r="BX472" s="3">
        <f t="shared" si="574"/>
        <v>1</v>
      </c>
      <c r="BY472" s="3">
        <f t="shared" si="575"/>
        <v>0.84000000000000008</v>
      </c>
      <c r="BZ472" s="3">
        <f t="shared" si="576"/>
        <v>84.000000000000014</v>
      </c>
      <c r="CA472" s="3">
        <f t="shared" si="577"/>
        <v>0</v>
      </c>
      <c r="CB472" s="3">
        <f t="shared" si="578"/>
        <v>-1</v>
      </c>
      <c r="CC472" s="3">
        <f t="shared" si="579"/>
        <v>-100</v>
      </c>
      <c r="CD472" s="3">
        <f t="shared" si="631"/>
        <v>1</v>
      </c>
      <c r="CE472" s="3">
        <f t="shared" si="632"/>
        <v>0</v>
      </c>
      <c r="CF472" s="3">
        <f t="shared" si="633"/>
        <v>1</v>
      </c>
      <c r="CG472" s="16" t="str">
        <f t="shared" si="634"/>
        <v/>
      </c>
      <c r="CI472" s="12">
        <f t="shared" si="635"/>
        <v>1</v>
      </c>
      <c r="CJ472" s="12">
        <f t="shared" si="636"/>
        <v>0</v>
      </c>
      <c r="CK472" s="12">
        <f t="shared" si="637"/>
        <v>1</v>
      </c>
      <c r="CL472" s="12" t="str">
        <f t="shared" si="638"/>
        <v/>
      </c>
      <c r="CM472" s="12">
        <f t="shared" si="639"/>
        <v>1</v>
      </c>
      <c r="CN472" s="12">
        <f t="shared" si="640"/>
        <v>0</v>
      </c>
      <c r="CO472" s="12">
        <f t="shared" si="641"/>
        <v>1</v>
      </c>
      <c r="CP472" s="12" t="str">
        <f t="shared" si="642"/>
        <v/>
      </c>
    </row>
    <row r="473" spans="1:94" x14ac:dyDescent="0.25">
      <c r="A473" t="s">
        <v>127</v>
      </c>
      <c r="B473" t="s">
        <v>295</v>
      </c>
      <c r="C473" t="s">
        <v>172</v>
      </c>
      <c r="D473" t="s">
        <v>20</v>
      </c>
      <c r="E473" t="s">
        <v>12</v>
      </c>
      <c r="F473" s="3">
        <v>1</v>
      </c>
      <c r="G473" s="3">
        <v>0</v>
      </c>
      <c r="H473" s="3" t="str">
        <f t="shared" si="644"/>
        <v>H</v>
      </c>
      <c r="I473" s="3">
        <v>4</v>
      </c>
      <c r="J473" s="3">
        <v>3.6</v>
      </c>
      <c r="K473" s="3">
        <v>1.95</v>
      </c>
      <c r="L473" s="3">
        <v>1.95</v>
      </c>
      <c r="M473" s="3">
        <v>1.95</v>
      </c>
      <c r="N473" s="3">
        <f t="shared" si="643"/>
        <v>1</v>
      </c>
      <c r="O473" s="3">
        <f t="shared" si="580"/>
        <v>4.0598290598290676E-2</v>
      </c>
      <c r="P473" s="3">
        <f t="shared" si="581"/>
        <v>2.5641025641025772E-2</v>
      </c>
      <c r="Q473" s="3">
        <f t="shared" si="582"/>
        <v>4.1623931623931627</v>
      </c>
      <c r="R473" s="3">
        <f t="shared" si="583"/>
        <v>3.7461538461538466</v>
      </c>
      <c r="S473" s="3">
        <f t="shared" si="584"/>
        <v>2.0291666666666668</v>
      </c>
      <c r="T473" s="3">
        <f t="shared" si="585"/>
        <v>2.0291666666666668</v>
      </c>
      <c r="U473" s="3">
        <f t="shared" si="586"/>
        <v>2.0291666666666668</v>
      </c>
      <c r="V473" s="4">
        <f t="shared" si="587"/>
        <v>0.25</v>
      </c>
      <c r="W473" s="4">
        <f t="shared" si="588"/>
        <v>0.27777777777777779</v>
      </c>
      <c r="X473" s="4">
        <f t="shared" si="589"/>
        <v>0.51282051282051289</v>
      </c>
      <c r="Y473" s="4">
        <f t="shared" si="590"/>
        <v>0.51282051282051289</v>
      </c>
      <c r="Z473" s="4">
        <f t="shared" si="591"/>
        <v>0.51282051282051289</v>
      </c>
      <c r="AA473" s="4">
        <f t="shared" si="592"/>
        <v>1.1111111111111112</v>
      </c>
      <c r="AB473" s="4">
        <f t="shared" si="593"/>
        <v>2.0512820512820515</v>
      </c>
      <c r="AC473" s="4">
        <f t="shared" si="594"/>
        <v>0.9</v>
      </c>
      <c r="AD473" s="4">
        <f t="shared" si="595"/>
        <v>1.8461538461538463</v>
      </c>
      <c r="AE473" s="4">
        <f t="shared" si="596"/>
        <v>0.48749999999999999</v>
      </c>
      <c r="AF473" s="4">
        <f t="shared" si="597"/>
        <v>0.54166666666666663</v>
      </c>
      <c r="AG473" s="4">
        <f t="shared" si="598"/>
        <v>1</v>
      </c>
      <c r="AH473" s="4">
        <f t="shared" si="599"/>
        <v>1</v>
      </c>
      <c r="AI473" s="4">
        <f t="shared" si="600"/>
        <v>2.1332264957264959</v>
      </c>
      <c r="AJ473" s="4">
        <f t="shared" si="601"/>
        <v>0.41623931623931609</v>
      </c>
      <c r="AK473" s="4">
        <f t="shared" si="602"/>
        <v>1.7169871794871798</v>
      </c>
      <c r="AL473" s="4">
        <f t="shared" si="603"/>
        <v>0</v>
      </c>
      <c r="AM473" s="4">
        <f t="shared" si="604"/>
        <v>0</v>
      </c>
      <c r="AN473" s="4">
        <f t="shared" si="605"/>
        <v>1.066613247863248</v>
      </c>
      <c r="AO473" s="4">
        <f t="shared" si="606"/>
        <v>0.20811965811965805</v>
      </c>
      <c r="AP473" s="4">
        <f t="shared" si="607"/>
        <v>0.85849358974358991</v>
      </c>
      <c r="AQ473" s="4">
        <f t="shared" si="608"/>
        <v>0</v>
      </c>
      <c r="AR473" s="4">
        <f t="shared" si="609"/>
        <v>0</v>
      </c>
      <c r="AS473" s="4">
        <f t="shared" si="610"/>
        <v>0.81762005716090536</v>
      </c>
      <c r="AT473" s="4">
        <f t="shared" si="611"/>
        <v>0.20519059356160391</v>
      </c>
      <c r="AU473" s="4">
        <f t="shared" si="612"/>
        <v>0.70940441024183054</v>
      </c>
      <c r="AV473" s="4">
        <f t="shared" si="613"/>
        <v>0</v>
      </c>
      <c r="AW473" s="4">
        <f t="shared" si="614"/>
        <v>0</v>
      </c>
      <c r="AX473" s="4">
        <f t="shared" si="615"/>
        <v>147.17161028896297</v>
      </c>
      <c r="AY473" s="4">
        <f t="shared" si="616"/>
        <v>36.934306841088706</v>
      </c>
      <c r="AZ473" s="4">
        <f t="shared" si="617"/>
        <v>127.6927938435295</v>
      </c>
      <c r="BA473" s="4">
        <f t="shared" si="618"/>
        <v>0</v>
      </c>
      <c r="BB473" s="4">
        <f t="shared" si="619"/>
        <v>0</v>
      </c>
      <c r="BC473" s="4">
        <f t="shared" si="620"/>
        <v>1.0512820512820513</v>
      </c>
      <c r="BD473" s="4">
        <f t="shared" si="621"/>
        <v>0.11111111111111106</v>
      </c>
      <c r="BE473" s="4">
        <f t="shared" si="622"/>
        <v>0.84615384615384626</v>
      </c>
      <c r="BF473" s="4">
        <f t="shared" si="623"/>
        <v>0</v>
      </c>
      <c r="BG473" s="4">
        <f t="shared" si="624"/>
        <v>0</v>
      </c>
      <c r="BH473" s="4">
        <f t="shared" si="625"/>
        <v>1.1307781557388008</v>
      </c>
      <c r="BI473" s="4">
        <f t="shared" si="626"/>
        <v>3.3125712250712254</v>
      </c>
      <c r="BJ473" s="4">
        <f t="shared" si="627"/>
        <v>0.34135965052781236</v>
      </c>
      <c r="BK473" s="4">
        <f t="shared" si="628"/>
        <v>0</v>
      </c>
      <c r="BL473" s="4">
        <f t="shared" si="629"/>
        <v>2.0291666666666668</v>
      </c>
      <c r="BM473" s="4">
        <f t="shared" si="630"/>
        <v>0</v>
      </c>
      <c r="BN473" s="3">
        <f t="shared" si="565"/>
        <v>1</v>
      </c>
      <c r="BO473" s="3">
        <v>100</v>
      </c>
      <c r="BP473" s="3">
        <f t="shared" si="566"/>
        <v>3</v>
      </c>
      <c r="BQ473" s="3">
        <f t="shared" si="567"/>
        <v>300</v>
      </c>
      <c r="BR473" s="3">
        <f t="shared" si="568"/>
        <v>0</v>
      </c>
      <c r="BS473" s="3">
        <f t="shared" si="569"/>
        <v>-1</v>
      </c>
      <c r="BT473" s="3">
        <f t="shared" si="570"/>
        <v>-100</v>
      </c>
      <c r="BU473" s="3">
        <f t="shared" si="571"/>
        <v>0</v>
      </c>
      <c r="BV473" s="3">
        <f t="shared" si="572"/>
        <v>-1</v>
      </c>
      <c r="BW473" s="3">
        <f t="shared" si="573"/>
        <v>-100</v>
      </c>
      <c r="BX473" s="3">
        <f t="shared" si="574"/>
        <v>0</v>
      </c>
      <c r="BY473" s="3">
        <f t="shared" si="575"/>
        <v>-1</v>
      </c>
      <c r="BZ473" s="3">
        <f t="shared" si="576"/>
        <v>-100</v>
      </c>
      <c r="CA473" s="3">
        <f t="shared" si="577"/>
        <v>1</v>
      </c>
      <c r="CB473" s="3">
        <f t="shared" si="578"/>
        <v>0.95</v>
      </c>
      <c r="CC473" s="3">
        <f t="shared" si="579"/>
        <v>95</v>
      </c>
      <c r="CD473" s="3">
        <f t="shared" si="631"/>
        <v>1</v>
      </c>
      <c r="CE473" s="3">
        <f t="shared" si="632"/>
        <v>0</v>
      </c>
      <c r="CF473" s="3">
        <f t="shared" si="633"/>
        <v>1</v>
      </c>
      <c r="CG473" s="16" t="str">
        <f t="shared" si="634"/>
        <v/>
      </c>
      <c r="CI473" s="12">
        <f t="shared" si="635"/>
        <v>1</v>
      </c>
      <c r="CJ473" s="12">
        <f t="shared" si="636"/>
        <v>1</v>
      </c>
      <c r="CK473" s="12">
        <f t="shared" si="637"/>
        <v>2</v>
      </c>
      <c r="CL473" s="12" t="str">
        <f t="shared" si="638"/>
        <v>Over2.5</v>
      </c>
      <c r="CM473" s="12">
        <f t="shared" si="639"/>
        <v>1</v>
      </c>
      <c r="CN473" s="12">
        <f t="shared" si="640"/>
        <v>0</v>
      </c>
      <c r="CO473" s="12">
        <f t="shared" si="641"/>
        <v>1</v>
      </c>
      <c r="CP473" s="12" t="str">
        <f t="shared" si="642"/>
        <v/>
      </c>
    </row>
    <row r="474" spans="1:94" x14ac:dyDescent="0.25">
      <c r="A474" t="s">
        <v>127</v>
      </c>
      <c r="B474" t="s">
        <v>295</v>
      </c>
      <c r="C474" t="s">
        <v>173</v>
      </c>
      <c r="D474" t="s">
        <v>13</v>
      </c>
      <c r="E474" t="s">
        <v>130</v>
      </c>
      <c r="F474" s="3">
        <v>2</v>
      </c>
      <c r="G474" s="3">
        <v>1</v>
      </c>
      <c r="H474" s="3" t="str">
        <f t="shared" si="644"/>
        <v>H</v>
      </c>
      <c r="I474" s="3">
        <v>5.75</v>
      </c>
      <c r="J474" s="3">
        <v>4.2</v>
      </c>
      <c r="K474" s="3">
        <v>1.55</v>
      </c>
      <c r="L474" s="3">
        <v>1.57</v>
      </c>
      <c r="M474" s="3">
        <v>2.38</v>
      </c>
      <c r="N474" s="3">
        <f t="shared" si="643"/>
        <v>3</v>
      </c>
      <c r="O474" s="3">
        <f t="shared" si="580"/>
        <v>5.716957189607963E-2</v>
      </c>
      <c r="P474" s="3">
        <f t="shared" si="581"/>
        <v>5.7110742386126456E-2</v>
      </c>
      <c r="Q474" s="3">
        <f t="shared" si="582"/>
        <v>6.0787250384024576</v>
      </c>
      <c r="R474" s="3">
        <f t="shared" si="583"/>
        <v>4.4401122019635348</v>
      </c>
      <c r="S474" s="3">
        <f t="shared" si="584"/>
        <v>1.6386128364389234</v>
      </c>
      <c r="T474" s="3">
        <f t="shared" si="585"/>
        <v>1.6597562278768452</v>
      </c>
      <c r="U474" s="3">
        <f t="shared" si="586"/>
        <v>2.5160635811126695</v>
      </c>
      <c r="V474" s="4">
        <f t="shared" si="587"/>
        <v>0.17391304347826086</v>
      </c>
      <c r="W474" s="4">
        <f t="shared" si="588"/>
        <v>0.23809523809523808</v>
      </c>
      <c r="X474" s="4">
        <f t="shared" si="589"/>
        <v>0.64516129032258063</v>
      </c>
      <c r="Y474" s="4">
        <f t="shared" si="590"/>
        <v>0.63694267515923564</v>
      </c>
      <c r="Z474" s="4">
        <f t="shared" si="591"/>
        <v>0.42016806722689076</v>
      </c>
      <c r="AA474" s="4">
        <f t="shared" si="592"/>
        <v>1.3690476190476191</v>
      </c>
      <c r="AB474" s="4">
        <f t="shared" si="593"/>
        <v>3.7096774193548385</v>
      </c>
      <c r="AC474" s="4">
        <f t="shared" si="594"/>
        <v>0.73043478260869565</v>
      </c>
      <c r="AD474" s="4">
        <f t="shared" si="595"/>
        <v>2.709677419354839</v>
      </c>
      <c r="AE474" s="4">
        <f t="shared" si="596"/>
        <v>0.26956521739130435</v>
      </c>
      <c r="AF474" s="4">
        <f t="shared" si="597"/>
        <v>0.36904761904761907</v>
      </c>
      <c r="AG474" s="4">
        <f t="shared" si="598"/>
        <v>0.65966386554621859</v>
      </c>
      <c r="AH474" s="4">
        <f t="shared" si="599"/>
        <v>1.5159235668789808</v>
      </c>
      <c r="AI474" s="4">
        <f t="shared" si="600"/>
        <v>4.440112201963534</v>
      </c>
      <c r="AJ474" s="4">
        <f t="shared" si="601"/>
        <v>1.6386128364389227</v>
      </c>
      <c r="AK474" s="4">
        <f t="shared" si="602"/>
        <v>2.8014993655246112</v>
      </c>
      <c r="AL474" s="4">
        <f t="shared" si="603"/>
        <v>-0.8563073532358243</v>
      </c>
      <c r="AM474" s="4">
        <f t="shared" si="604"/>
        <v>0.8563073532358243</v>
      </c>
      <c r="AN474" s="4">
        <f t="shared" si="605"/>
        <v>2.220056100981767</v>
      </c>
      <c r="AO474" s="4">
        <f t="shared" si="606"/>
        <v>0.81930641821946137</v>
      </c>
      <c r="AP474" s="4">
        <f t="shared" si="607"/>
        <v>1.4007496827623056</v>
      </c>
      <c r="AQ474" s="4">
        <f t="shared" si="608"/>
        <v>-0.42815367661791215</v>
      </c>
      <c r="AR474" s="4">
        <f t="shared" si="609"/>
        <v>0.42815367661791215</v>
      </c>
      <c r="AS474" s="4">
        <f t="shared" si="610"/>
        <v>1.1475773317352982</v>
      </c>
      <c r="AT474" s="4">
        <f t="shared" si="611"/>
        <v>0.68640278627563578</v>
      </c>
      <c r="AU474" s="4">
        <f t="shared" si="612"/>
        <v>0.95080002223715521</v>
      </c>
      <c r="AV474" s="4">
        <f t="shared" si="613"/>
        <v>-0.40453880453495794</v>
      </c>
      <c r="AW474" s="4">
        <f t="shared" si="614"/>
        <v>0.40453880453495794</v>
      </c>
      <c r="AX474" s="4">
        <f t="shared" si="615"/>
        <v>206.56391971235368</v>
      </c>
      <c r="AY474" s="4">
        <f t="shared" si="616"/>
        <v>123.55250152961443</v>
      </c>
      <c r="AZ474" s="4">
        <f t="shared" si="617"/>
        <v>171.14400400268792</v>
      </c>
      <c r="BA474" s="4">
        <f t="shared" si="618"/>
        <v>-72.816984816292432</v>
      </c>
      <c r="BB474" s="4">
        <f t="shared" si="619"/>
        <v>72.816984816292432</v>
      </c>
      <c r="BC474" s="4">
        <f t="shared" si="620"/>
        <v>2.7096774193548385</v>
      </c>
      <c r="BD474" s="4">
        <f t="shared" si="621"/>
        <v>0.36904761904761885</v>
      </c>
      <c r="BE474" s="4">
        <f t="shared" si="622"/>
        <v>1.7096774193548387</v>
      </c>
      <c r="BF474" s="4">
        <f t="shared" si="623"/>
        <v>-0.34033613445378141</v>
      </c>
      <c r="BG474" s="4">
        <f t="shared" si="624"/>
        <v>0.51592356687898067</v>
      </c>
      <c r="BH474" s="4">
        <f t="shared" si="625"/>
        <v>2.2452931170488872</v>
      </c>
      <c r="BI474" s="4">
        <f t="shared" si="626"/>
        <v>4.052483358934972</v>
      </c>
      <c r="BJ474" s="4">
        <f t="shared" si="627"/>
        <v>0.55405363037418365</v>
      </c>
      <c r="BK474" s="4">
        <f t="shared" si="628"/>
        <v>0.60550073625295731</v>
      </c>
      <c r="BL474" s="4">
        <f t="shared" si="629"/>
        <v>2.0879099044947571</v>
      </c>
      <c r="BM474" s="4">
        <f t="shared" si="630"/>
        <v>0.29000328747397719</v>
      </c>
      <c r="BN474" s="3">
        <f t="shared" si="565"/>
        <v>1</v>
      </c>
      <c r="BO474" s="3">
        <v>100</v>
      </c>
      <c r="BP474" s="3">
        <f t="shared" si="566"/>
        <v>4.75</v>
      </c>
      <c r="BQ474" s="3">
        <f t="shared" si="567"/>
        <v>475</v>
      </c>
      <c r="BR474" s="3">
        <f t="shared" si="568"/>
        <v>0</v>
      </c>
      <c r="BS474" s="3">
        <f t="shared" si="569"/>
        <v>-1</v>
      </c>
      <c r="BT474" s="3">
        <f t="shared" si="570"/>
        <v>-100</v>
      </c>
      <c r="BU474" s="3">
        <f t="shared" si="571"/>
        <v>0</v>
      </c>
      <c r="BV474" s="3">
        <f t="shared" si="572"/>
        <v>-1</v>
      </c>
      <c r="BW474" s="3">
        <f t="shared" si="573"/>
        <v>-100</v>
      </c>
      <c r="BX474" s="3">
        <f t="shared" si="574"/>
        <v>1</v>
      </c>
      <c r="BY474" s="3">
        <f t="shared" si="575"/>
        <v>0.57000000000000006</v>
      </c>
      <c r="BZ474" s="3">
        <f t="shared" si="576"/>
        <v>57.000000000000007</v>
      </c>
      <c r="CA474" s="3">
        <f t="shared" si="577"/>
        <v>0</v>
      </c>
      <c r="CB474" s="3">
        <f t="shared" si="578"/>
        <v>-1</v>
      </c>
      <c r="CC474" s="3">
        <f t="shared" si="579"/>
        <v>-100</v>
      </c>
      <c r="CD474" s="3">
        <f t="shared" si="631"/>
        <v>1</v>
      </c>
      <c r="CE474" s="3">
        <f t="shared" si="632"/>
        <v>0</v>
      </c>
      <c r="CF474" s="3">
        <f t="shared" si="633"/>
        <v>1</v>
      </c>
      <c r="CG474" s="16" t="str">
        <f t="shared" si="634"/>
        <v/>
      </c>
      <c r="CI474" s="12">
        <f t="shared" si="635"/>
        <v>1</v>
      </c>
      <c r="CJ474" s="12">
        <f t="shared" si="636"/>
        <v>1</v>
      </c>
      <c r="CK474" s="12">
        <f t="shared" si="637"/>
        <v>2</v>
      </c>
      <c r="CL474" s="12" t="str">
        <f t="shared" si="638"/>
        <v>Over2.5</v>
      </c>
      <c r="CM474" s="12">
        <f t="shared" si="639"/>
        <v>1</v>
      </c>
      <c r="CN474" s="12">
        <f t="shared" si="640"/>
        <v>0</v>
      </c>
      <c r="CO474" s="12">
        <f t="shared" si="641"/>
        <v>1</v>
      </c>
      <c r="CP474" s="12" t="str">
        <f t="shared" si="642"/>
        <v/>
      </c>
    </row>
    <row r="475" spans="1:94" x14ac:dyDescent="0.25">
      <c r="A475" t="s">
        <v>127</v>
      </c>
      <c r="B475" t="s">
        <v>295</v>
      </c>
      <c r="C475" t="s">
        <v>173</v>
      </c>
      <c r="D475" t="s">
        <v>28</v>
      </c>
      <c r="E475" t="s">
        <v>27</v>
      </c>
      <c r="F475" s="3">
        <v>1</v>
      </c>
      <c r="G475" s="3">
        <v>1</v>
      </c>
      <c r="H475" s="3" t="str">
        <f t="shared" si="644"/>
        <v>D</v>
      </c>
      <c r="I475" s="3">
        <v>2.2999999999999998</v>
      </c>
      <c r="J475" s="3">
        <v>3.7</v>
      </c>
      <c r="K475" s="3">
        <v>2.9</v>
      </c>
      <c r="L475" s="3">
        <v>1.67</v>
      </c>
      <c r="M475" s="3">
        <v>2.2000000000000002</v>
      </c>
      <c r="N475" s="3">
        <f t="shared" si="643"/>
        <v>2</v>
      </c>
      <c r="O475" s="3">
        <f t="shared" si="580"/>
        <v>4.9880465172819077E-2</v>
      </c>
      <c r="P475" s="3">
        <f t="shared" si="581"/>
        <v>5.3347849755035481E-2</v>
      </c>
      <c r="Q475" s="3">
        <f t="shared" si="582"/>
        <v>2.4147250698974836</v>
      </c>
      <c r="R475" s="3">
        <f t="shared" si="583"/>
        <v>3.8845577211394309</v>
      </c>
      <c r="S475" s="3">
        <f t="shared" si="584"/>
        <v>3.0446533490011753</v>
      </c>
      <c r="T475" s="3">
        <f t="shared" si="585"/>
        <v>1.7533003768386077</v>
      </c>
      <c r="U475" s="3">
        <f t="shared" si="586"/>
        <v>2.3097370233802024</v>
      </c>
      <c r="V475" s="4">
        <f t="shared" si="587"/>
        <v>0.43478260869565222</v>
      </c>
      <c r="W475" s="4">
        <f t="shared" si="588"/>
        <v>0.27027027027027023</v>
      </c>
      <c r="X475" s="4">
        <f t="shared" si="589"/>
        <v>0.34482758620689657</v>
      </c>
      <c r="Y475" s="4">
        <f t="shared" si="590"/>
        <v>0.5988023952095809</v>
      </c>
      <c r="Z475" s="4">
        <f t="shared" si="591"/>
        <v>0.45454545454545453</v>
      </c>
      <c r="AA475" s="4">
        <f t="shared" si="592"/>
        <v>0.62162162162162149</v>
      </c>
      <c r="AB475" s="4">
        <f t="shared" si="593"/>
        <v>0.79310344827586199</v>
      </c>
      <c r="AC475" s="4">
        <f t="shared" si="594"/>
        <v>1.6086956521739133</v>
      </c>
      <c r="AD475" s="4">
        <f t="shared" si="595"/>
        <v>1.2758620689655173</v>
      </c>
      <c r="AE475" s="4">
        <f t="shared" si="596"/>
        <v>1.2608695652173914</v>
      </c>
      <c r="AF475" s="4">
        <f t="shared" si="597"/>
        <v>0.78378378378378377</v>
      </c>
      <c r="AG475" s="4">
        <f t="shared" si="598"/>
        <v>0.75909090909090904</v>
      </c>
      <c r="AH475" s="4">
        <f t="shared" si="599"/>
        <v>1.317365269461078</v>
      </c>
      <c r="AI475" s="4">
        <f t="shared" si="600"/>
        <v>-0.62992827910369176</v>
      </c>
      <c r="AJ475" s="4">
        <f t="shared" si="601"/>
        <v>-1.4698326512419473</v>
      </c>
      <c r="AK475" s="4">
        <f t="shared" si="602"/>
        <v>0.83990437213825553</v>
      </c>
      <c r="AL475" s="4">
        <f t="shared" si="603"/>
        <v>-0.55643664654159464</v>
      </c>
      <c r="AM475" s="4">
        <f t="shared" si="604"/>
        <v>0.55643664654159464</v>
      </c>
      <c r="AN475" s="4">
        <f t="shared" si="605"/>
        <v>-0.31496413955184588</v>
      </c>
      <c r="AO475" s="4">
        <f t="shared" si="606"/>
        <v>-0.73491632562097364</v>
      </c>
      <c r="AP475" s="4">
        <f t="shared" si="607"/>
        <v>0.41995218606912776</v>
      </c>
      <c r="AQ475" s="4">
        <f t="shared" si="608"/>
        <v>-0.27821832327079732</v>
      </c>
      <c r="AR475" s="4">
        <f t="shared" si="609"/>
        <v>0.27821832327079732</v>
      </c>
      <c r="AS475" s="4">
        <f t="shared" si="610"/>
        <v>-0.30512820088854281</v>
      </c>
      <c r="AT475" s="4">
        <f t="shared" si="611"/>
        <v>-0.63377746063379403</v>
      </c>
      <c r="AU475" s="4">
        <f t="shared" si="612"/>
        <v>0.39758734654841948</v>
      </c>
      <c r="AV475" s="4">
        <f t="shared" si="613"/>
        <v>-0.27135579164967821</v>
      </c>
      <c r="AW475" s="4">
        <f t="shared" si="614"/>
        <v>0.27135579164967821</v>
      </c>
      <c r="AX475" s="4">
        <f t="shared" si="615"/>
        <v>-54.923076159937708</v>
      </c>
      <c r="AY475" s="4">
        <f t="shared" si="616"/>
        <v>-114.07994291408293</v>
      </c>
      <c r="AZ475" s="4">
        <f t="shared" si="617"/>
        <v>71.565722378715506</v>
      </c>
      <c r="BA475" s="4">
        <f t="shared" si="618"/>
        <v>-48.84404249694208</v>
      </c>
      <c r="BB475" s="4">
        <f t="shared" si="619"/>
        <v>48.84404249694208</v>
      </c>
      <c r="BC475" s="4">
        <f t="shared" si="620"/>
        <v>-0.20689655172413804</v>
      </c>
      <c r="BD475" s="4">
        <f t="shared" si="621"/>
        <v>-0.37837837837837851</v>
      </c>
      <c r="BE475" s="4">
        <f t="shared" si="622"/>
        <v>0.27586206896551735</v>
      </c>
      <c r="BF475" s="4">
        <f t="shared" si="623"/>
        <v>-0.2409090909090911</v>
      </c>
      <c r="BG475" s="4">
        <f t="shared" si="624"/>
        <v>0.31736526946107818</v>
      </c>
      <c r="BH475" s="4">
        <f t="shared" si="625"/>
        <v>0.7374118041963218</v>
      </c>
      <c r="BI475" s="4">
        <f t="shared" si="626"/>
        <v>3.1146453800126963</v>
      </c>
      <c r="BJ475" s="4">
        <f t="shared" si="627"/>
        <v>0.23675626410905112</v>
      </c>
      <c r="BK475" s="4">
        <f t="shared" si="628"/>
        <v>0.39346012607025999</v>
      </c>
      <c r="BL475" s="4">
        <f t="shared" si="629"/>
        <v>2.0315187001094053</v>
      </c>
      <c r="BM475" s="4">
        <f t="shared" si="630"/>
        <v>0.19367782637150749</v>
      </c>
      <c r="BN475" s="3">
        <f t="shared" si="565"/>
        <v>0</v>
      </c>
      <c r="BO475" s="3">
        <v>100</v>
      </c>
      <c r="BP475" s="3">
        <f t="shared" si="566"/>
        <v>-1</v>
      </c>
      <c r="BQ475" s="3">
        <f t="shared" si="567"/>
        <v>-100</v>
      </c>
      <c r="BR475" s="3">
        <f t="shared" si="568"/>
        <v>0</v>
      </c>
      <c r="BS475" s="3">
        <f t="shared" si="569"/>
        <v>-1</v>
      </c>
      <c r="BT475" s="3">
        <f t="shared" si="570"/>
        <v>-100</v>
      </c>
      <c r="BU475" s="3">
        <f t="shared" si="571"/>
        <v>1</v>
      </c>
      <c r="BV475" s="3">
        <f t="shared" si="572"/>
        <v>2.7</v>
      </c>
      <c r="BW475" s="3">
        <f t="shared" si="573"/>
        <v>270</v>
      </c>
      <c r="BX475" s="3">
        <f t="shared" si="574"/>
        <v>0</v>
      </c>
      <c r="BY475" s="3">
        <f t="shared" si="575"/>
        <v>-1</v>
      </c>
      <c r="BZ475" s="3">
        <f t="shared" si="576"/>
        <v>-100</v>
      </c>
      <c r="CA475" s="3">
        <f t="shared" si="577"/>
        <v>1</v>
      </c>
      <c r="CB475" s="3">
        <f t="shared" si="578"/>
        <v>1.2000000000000002</v>
      </c>
      <c r="CC475" s="3">
        <f t="shared" si="579"/>
        <v>120.00000000000001</v>
      </c>
      <c r="CD475" s="3">
        <f t="shared" si="631"/>
        <v>1</v>
      </c>
      <c r="CE475" s="3">
        <f t="shared" si="632"/>
        <v>0</v>
      </c>
      <c r="CF475" s="3">
        <f t="shared" si="633"/>
        <v>1</v>
      </c>
      <c r="CG475" s="16" t="str">
        <f t="shared" si="634"/>
        <v/>
      </c>
      <c r="CI475" s="12">
        <f t="shared" si="635"/>
        <v>1</v>
      </c>
      <c r="CJ475" s="12">
        <f t="shared" si="636"/>
        <v>0</v>
      </c>
      <c r="CK475" s="12">
        <f t="shared" si="637"/>
        <v>1</v>
      </c>
      <c r="CL475" s="12" t="str">
        <f t="shared" si="638"/>
        <v/>
      </c>
      <c r="CM475" s="12">
        <f t="shared" si="639"/>
        <v>1</v>
      </c>
      <c r="CN475" s="12">
        <f t="shared" si="640"/>
        <v>0</v>
      </c>
      <c r="CO475" s="12">
        <f t="shared" si="641"/>
        <v>1</v>
      </c>
      <c r="CP475" s="12" t="str">
        <f t="shared" si="642"/>
        <v/>
      </c>
    </row>
    <row r="476" spans="1:94" x14ac:dyDescent="0.25">
      <c r="A476" t="s">
        <v>127</v>
      </c>
      <c r="B476" t="s">
        <v>295</v>
      </c>
      <c r="C476" t="s">
        <v>173</v>
      </c>
      <c r="D476" t="s">
        <v>25</v>
      </c>
      <c r="E476" t="s">
        <v>15</v>
      </c>
      <c r="F476" s="3">
        <v>2</v>
      </c>
      <c r="G476" s="3">
        <v>1</v>
      </c>
      <c r="H476" s="3" t="str">
        <f t="shared" si="644"/>
        <v>H</v>
      </c>
      <c r="I476" s="3">
        <v>1.36</v>
      </c>
      <c r="J476" s="3">
        <v>5.25</v>
      </c>
      <c r="K476" s="3">
        <v>7.5</v>
      </c>
      <c r="L476" s="3">
        <v>1.4</v>
      </c>
      <c r="M476" s="3">
        <v>3</v>
      </c>
      <c r="N476" s="3">
        <f t="shared" si="643"/>
        <v>3</v>
      </c>
      <c r="O476" s="3">
        <f t="shared" si="580"/>
        <v>5.9103641456582645E-2</v>
      </c>
      <c r="P476" s="3">
        <f t="shared" si="581"/>
        <v>4.7619047619047561E-2</v>
      </c>
      <c r="Q476" s="3">
        <f t="shared" si="582"/>
        <v>1.4403809523809525</v>
      </c>
      <c r="R476" s="3">
        <f t="shared" si="583"/>
        <v>5.5602941176470591</v>
      </c>
      <c r="S476" s="3">
        <f t="shared" si="584"/>
        <v>7.9432773109243699</v>
      </c>
      <c r="T476" s="3">
        <f t="shared" si="585"/>
        <v>1.4827450980392156</v>
      </c>
      <c r="U476" s="3">
        <f t="shared" si="586"/>
        <v>3.1773109243697482</v>
      </c>
      <c r="V476" s="4">
        <f t="shared" si="587"/>
        <v>0.73529411764705876</v>
      </c>
      <c r="W476" s="4">
        <f t="shared" si="588"/>
        <v>0.19047619047619047</v>
      </c>
      <c r="X476" s="4">
        <f t="shared" si="589"/>
        <v>0.13333333333333333</v>
      </c>
      <c r="Y476" s="4">
        <f t="shared" si="590"/>
        <v>0.7142857142857143</v>
      </c>
      <c r="Z476" s="4">
        <f t="shared" si="591"/>
        <v>0.33333333333333331</v>
      </c>
      <c r="AA476" s="4">
        <f t="shared" si="592"/>
        <v>0.25904761904761908</v>
      </c>
      <c r="AB476" s="4">
        <f t="shared" si="593"/>
        <v>0.18133333333333335</v>
      </c>
      <c r="AC476" s="4">
        <f t="shared" si="594"/>
        <v>3.8602941176470584</v>
      </c>
      <c r="AD476" s="4">
        <f t="shared" si="595"/>
        <v>0.7</v>
      </c>
      <c r="AE476" s="4">
        <f t="shared" si="596"/>
        <v>5.5147058823529411</v>
      </c>
      <c r="AF476" s="4">
        <f t="shared" si="597"/>
        <v>1.4285714285714286</v>
      </c>
      <c r="AG476" s="4">
        <f t="shared" si="598"/>
        <v>0.46666666666666662</v>
      </c>
      <c r="AH476" s="4">
        <f t="shared" si="599"/>
        <v>2.1428571428571428</v>
      </c>
      <c r="AI476" s="4">
        <f t="shared" si="600"/>
        <v>-6.502896358543417</v>
      </c>
      <c r="AJ476" s="4">
        <f t="shared" si="601"/>
        <v>-4.119913165266107</v>
      </c>
      <c r="AK476" s="4">
        <f t="shared" si="602"/>
        <v>-2.3829831932773109</v>
      </c>
      <c r="AL476" s="4">
        <f t="shared" si="603"/>
        <v>-1.6945658263305325</v>
      </c>
      <c r="AM476" s="4">
        <f t="shared" si="604"/>
        <v>1.6945658263305325</v>
      </c>
      <c r="AN476" s="4">
        <f t="shared" si="605"/>
        <v>-3.2514481792717085</v>
      </c>
      <c r="AO476" s="4">
        <f t="shared" si="606"/>
        <v>-2.0599565826330535</v>
      </c>
      <c r="AP476" s="4">
        <f t="shared" si="607"/>
        <v>-1.1914915966386554</v>
      </c>
      <c r="AQ476" s="4">
        <f t="shared" si="608"/>
        <v>-0.84728291316526627</v>
      </c>
      <c r="AR476" s="4">
        <f t="shared" si="609"/>
        <v>0.84728291316526627</v>
      </c>
      <c r="AS476" s="4">
        <f t="shared" si="610"/>
        <v>-1.2724225921829218</v>
      </c>
      <c r="AT476" s="4">
        <f t="shared" si="611"/>
        <v>-1.1188586511867955</v>
      </c>
      <c r="AU476" s="4">
        <f t="shared" si="612"/>
        <v>-0.87255636161297689</v>
      </c>
      <c r="AV476" s="4">
        <f t="shared" si="613"/>
        <v>-0.70291453882760779</v>
      </c>
      <c r="AW476" s="4">
        <f t="shared" si="614"/>
        <v>0.70291453882760779</v>
      </c>
      <c r="AX476" s="4">
        <f t="shared" si="615"/>
        <v>-229.03606659292589</v>
      </c>
      <c r="AY476" s="4">
        <f t="shared" si="616"/>
        <v>-201.39455721362319</v>
      </c>
      <c r="AZ476" s="4">
        <f t="shared" si="617"/>
        <v>-157.06014509033585</v>
      </c>
      <c r="BA476" s="4">
        <f t="shared" si="618"/>
        <v>-126.52461698896941</v>
      </c>
      <c r="BB476" s="4">
        <f t="shared" si="619"/>
        <v>126.52461698896941</v>
      </c>
      <c r="BC476" s="4">
        <f t="shared" si="620"/>
        <v>-0.81866666666666654</v>
      </c>
      <c r="BD476" s="4">
        <f t="shared" si="621"/>
        <v>-0.74095238095238103</v>
      </c>
      <c r="BE476" s="4">
        <f t="shared" si="622"/>
        <v>-0.3</v>
      </c>
      <c r="BF476" s="4">
        <f t="shared" si="623"/>
        <v>-0.53333333333333344</v>
      </c>
      <c r="BG476" s="4">
        <f t="shared" si="624"/>
        <v>1.1428571428571432</v>
      </c>
      <c r="BH476" s="4">
        <f t="shared" si="625"/>
        <v>3.2898823291705628</v>
      </c>
      <c r="BI476" s="4">
        <f t="shared" si="626"/>
        <v>4.9813174603174604</v>
      </c>
      <c r="BJ476" s="4">
        <f t="shared" si="627"/>
        <v>0.66044422090715293</v>
      </c>
      <c r="BK476" s="4">
        <f t="shared" si="628"/>
        <v>1.1982389869653052</v>
      </c>
      <c r="BL476" s="4">
        <f t="shared" si="629"/>
        <v>2.3300280112044818</v>
      </c>
      <c r="BM476" s="4">
        <f t="shared" si="630"/>
        <v>0.51425947722658016</v>
      </c>
      <c r="BN476" s="3">
        <f t="shared" si="565"/>
        <v>1</v>
      </c>
      <c r="BO476" s="3">
        <v>100</v>
      </c>
      <c r="BP476" s="3">
        <f t="shared" si="566"/>
        <v>0.3600000000000001</v>
      </c>
      <c r="BQ476" s="3">
        <f t="shared" si="567"/>
        <v>36.000000000000007</v>
      </c>
      <c r="BR476" s="3">
        <f t="shared" si="568"/>
        <v>0</v>
      </c>
      <c r="BS476" s="3">
        <f t="shared" si="569"/>
        <v>-1</v>
      </c>
      <c r="BT476" s="3">
        <f t="shared" si="570"/>
        <v>-100</v>
      </c>
      <c r="BU476" s="3">
        <f t="shared" si="571"/>
        <v>0</v>
      </c>
      <c r="BV476" s="3">
        <f t="shared" si="572"/>
        <v>-1</v>
      </c>
      <c r="BW476" s="3">
        <f t="shared" si="573"/>
        <v>-100</v>
      </c>
      <c r="BX476" s="3">
        <f t="shared" si="574"/>
        <v>1</v>
      </c>
      <c r="BY476" s="3">
        <f t="shared" si="575"/>
        <v>0.39999999999999991</v>
      </c>
      <c r="BZ476" s="3">
        <f t="shared" si="576"/>
        <v>39.999999999999993</v>
      </c>
      <c r="CA476" s="3">
        <f t="shared" si="577"/>
        <v>0</v>
      </c>
      <c r="CB476" s="3">
        <f t="shared" si="578"/>
        <v>-1</v>
      </c>
      <c r="CC476" s="3">
        <f t="shared" si="579"/>
        <v>-100</v>
      </c>
      <c r="CD476" s="3">
        <f t="shared" si="631"/>
        <v>1</v>
      </c>
      <c r="CE476" s="3">
        <f t="shared" si="632"/>
        <v>1</v>
      </c>
      <c r="CF476" s="3">
        <f t="shared" si="633"/>
        <v>2</v>
      </c>
      <c r="CG476" s="16" t="str">
        <f t="shared" si="634"/>
        <v>BackCasa</v>
      </c>
      <c r="CI476" s="12">
        <f t="shared" si="635"/>
        <v>1</v>
      </c>
      <c r="CJ476" s="12">
        <f t="shared" si="636"/>
        <v>0</v>
      </c>
      <c r="CK476" s="12">
        <f t="shared" si="637"/>
        <v>1</v>
      </c>
      <c r="CL476" s="12" t="str">
        <f t="shared" si="638"/>
        <v/>
      </c>
      <c r="CM476" s="12">
        <f t="shared" si="639"/>
        <v>1</v>
      </c>
      <c r="CN476" s="12">
        <f t="shared" si="640"/>
        <v>1</v>
      </c>
      <c r="CO476" s="12">
        <f t="shared" si="641"/>
        <v>2</v>
      </c>
      <c r="CP476" s="12" t="str">
        <f t="shared" si="642"/>
        <v>Under2.5</v>
      </c>
    </row>
    <row r="477" spans="1:94" x14ac:dyDescent="0.25">
      <c r="A477" t="s">
        <v>127</v>
      </c>
      <c r="B477" t="s">
        <v>295</v>
      </c>
      <c r="C477" t="s">
        <v>173</v>
      </c>
      <c r="D477" t="s">
        <v>133</v>
      </c>
      <c r="E477" t="s">
        <v>14</v>
      </c>
      <c r="F477" s="3">
        <v>3</v>
      </c>
      <c r="G477" s="3">
        <v>0</v>
      </c>
      <c r="H477" s="3" t="str">
        <f t="shared" si="644"/>
        <v>H</v>
      </c>
      <c r="I477" s="3">
        <v>2</v>
      </c>
      <c r="J477" s="3">
        <v>3.5</v>
      </c>
      <c r="K477" s="3">
        <v>3.75</v>
      </c>
      <c r="L477" s="3">
        <v>2.0299999999999998</v>
      </c>
      <c r="M477" s="3">
        <v>1.87</v>
      </c>
      <c r="N477" s="3">
        <f t="shared" si="643"/>
        <v>3</v>
      </c>
      <c r="O477" s="3">
        <f t="shared" si="580"/>
        <v>5.2380952380952417E-2</v>
      </c>
      <c r="P477" s="3">
        <f t="shared" si="581"/>
        <v>2.737019572719368E-2</v>
      </c>
      <c r="Q477" s="3">
        <f t="shared" si="582"/>
        <v>2.1047619047619048</v>
      </c>
      <c r="R477" s="3">
        <f t="shared" si="583"/>
        <v>3.6833333333333336</v>
      </c>
      <c r="S477" s="3">
        <f t="shared" si="584"/>
        <v>3.9464285714285716</v>
      </c>
      <c r="T477" s="3">
        <f t="shared" si="585"/>
        <v>2.1363333333333334</v>
      </c>
      <c r="U477" s="3">
        <f t="shared" si="586"/>
        <v>1.9679523809523811</v>
      </c>
      <c r="V477" s="4">
        <f t="shared" si="587"/>
        <v>0.5</v>
      </c>
      <c r="W477" s="4">
        <f t="shared" si="588"/>
        <v>0.2857142857142857</v>
      </c>
      <c r="X477" s="4">
        <f t="shared" si="589"/>
        <v>0.26666666666666666</v>
      </c>
      <c r="Y477" s="4">
        <f t="shared" si="590"/>
        <v>0.49261083743842371</v>
      </c>
      <c r="Z477" s="4">
        <f t="shared" si="591"/>
        <v>0.53475935828876997</v>
      </c>
      <c r="AA477" s="4">
        <f t="shared" si="592"/>
        <v>0.5714285714285714</v>
      </c>
      <c r="AB477" s="4">
        <f t="shared" si="593"/>
        <v>0.53333333333333333</v>
      </c>
      <c r="AC477" s="4">
        <f t="shared" si="594"/>
        <v>1.75</v>
      </c>
      <c r="AD477" s="4">
        <f t="shared" si="595"/>
        <v>0.93333333333333335</v>
      </c>
      <c r="AE477" s="4">
        <f t="shared" si="596"/>
        <v>1.875</v>
      </c>
      <c r="AF477" s="4">
        <f t="shared" si="597"/>
        <v>1.0714285714285714</v>
      </c>
      <c r="AG477" s="4">
        <f t="shared" si="598"/>
        <v>1.0855614973262031</v>
      </c>
      <c r="AH477" s="4">
        <f t="shared" si="599"/>
        <v>0.92118226600985231</v>
      </c>
      <c r="AI477" s="4">
        <f t="shared" si="600"/>
        <v>-1.8416666666666668</v>
      </c>
      <c r="AJ477" s="4">
        <f t="shared" si="601"/>
        <v>-1.5785714285714287</v>
      </c>
      <c r="AK477" s="4">
        <f t="shared" si="602"/>
        <v>-0.26309523809523805</v>
      </c>
      <c r="AL477" s="4">
        <f t="shared" si="603"/>
        <v>0.1683809523809523</v>
      </c>
      <c r="AM477" s="4">
        <f t="shared" si="604"/>
        <v>-0.1683809523809523</v>
      </c>
      <c r="AN477" s="4">
        <f t="shared" si="605"/>
        <v>-0.92083333333333339</v>
      </c>
      <c r="AO477" s="4">
        <f t="shared" si="606"/>
        <v>-0.78928571428571437</v>
      </c>
      <c r="AP477" s="4">
        <f t="shared" si="607"/>
        <v>-0.13154761904761902</v>
      </c>
      <c r="AQ477" s="4">
        <f t="shared" si="608"/>
        <v>8.4190476190476149E-2</v>
      </c>
      <c r="AR477" s="4">
        <f t="shared" si="609"/>
        <v>-8.4190476190476149E-2</v>
      </c>
      <c r="AS477" s="4">
        <f t="shared" si="610"/>
        <v>-0.74420672565596413</v>
      </c>
      <c r="AT477" s="4">
        <f t="shared" si="611"/>
        <v>-0.66817361107198192</v>
      </c>
      <c r="AU477" s="4">
        <f t="shared" si="612"/>
        <v>-0.13079660078574579</v>
      </c>
      <c r="AV477" s="4">
        <f t="shared" si="613"/>
        <v>8.3992402831336174E-2</v>
      </c>
      <c r="AW477" s="4">
        <f t="shared" si="614"/>
        <v>-8.3992402831336174E-2</v>
      </c>
      <c r="AX477" s="4">
        <f t="shared" si="615"/>
        <v>-133.95721061807356</v>
      </c>
      <c r="AY477" s="4">
        <f t="shared" si="616"/>
        <v>-120.27124999295674</v>
      </c>
      <c r="AZ477" s="4">
        <f t="shared" si="617"/>
        <v>-23.543388141434242</v>
      </c>
      <c r="BA477" s="4">
        <f t="shared" si="618"/>
        <v>15.118632509640511</v>
      </c>
      <c r="BB477" s="4">
        <f t="shared" si="619"/>
        <v>-15.118632509640511</v>
      </c>
      <c r="BC477" s="4">
        <f t="shared" si="620"/>
        <v>-0.46666666666666667</v>
      </c>
      <c r="BD477" s="4">
        <f t="shared" si="621"/>
        <v>-0.4285714285714286</v>
      </c>
      <c r="BE477" s="4">
        <f t="shared" si="622"/>
        <v>-6.6666666666666652E-2</v>
      </c>
      <c r="BF477" s="4">
        <f t="shared" si="623"/>
        <v>8.5561497326203162E-2</v>
      </c>
      <c r="BG477" s="4">
        <f t="shared" si="624"/>
        <v>-7.8817733990147743E-2</v>
      </c>
      <c r="BH477" s="4">
        <f t="shared" si="625"/>
        <v>0.99606249557290683</v>
      </c>
      <c r="BI477" s="4">
        <f t="shared" si="626"/>
        <v>3.2448412698412699</v>
      </c>
      <c r="BJ477" s="4">
        <f t="shared" si="627"/>
        <v>0.30696801869190721</v>
      </c>
      <c r="BK477" s="4">
        <f t="shared" si="628"/>
        <v>0.11906331325122051</v>
      </c>
      <c r="BL477" s="4">
        <f t="shared" si="629"/>
        <v>2.052142857142857</v>
      </c>
      <c r="BM477" s="4">
        <f t="shared" si="630"/>
        <v>5.801901794351156E-2</v>
      </c>
      <c r="BN477" s="3">
        <f t="shared" si="565"/>
        <v>1</v>
      </c>
      <c r="BO477" s="3">
        <v>100</v>
      </c>
      <c r="BP477" s="3">
        <f t="shared" si="566"/>
        <v>1</v>
      </c>
      <c r="BQ477" s="3">
        <f t="shared" si="567"/>
        <v>100</v>
      </c>
      <c r="BR477" s="3">
        <f t="shared" si="568"/>
        <v>0</v>
      </c>
      <c r="BS477" s="3">
        <f t="shared" si="569"/>
        <v>-1</v>
      </c>
      <c r="BT477" s="3">
        <f t="shared" si="570"/>
        <v>-100</v>
      </c>
      <c r="BU477" s="3">
        <f t="shared" si="571"/>
        <v>0</v>
      </c>
      <c r="BV477" s="3">
        <f t="shared" si="572"/>
        <v>-1</v>
      </c>
      <c r="BW477" s="3">
        <f t="shared" si="573"/>
        <v>-100</v>
      </c>
      <c r="BX477" s="3">
        <f t="shared" si="574"/>
        <v>1</v>
      </c>
      <c r="BY477" s="3">
        <f t="shared" si="575"/>
        <v>1.0299999999999998</v>
      </c>
      <c r="BZ477" s="3">
        <f t="shared" si="576"/>
        <v>102.99999999999999</v>
      </c>
      <c r="CA477" s="3">
        <f t="shared" si="577"/>
        <v>0</v>
      </c>
      <c r="CB477" s="3">
        <f t="shared" si="578"/>
        <v>-1</v>
      </c>
      <c r="CC477" s="3">
        <f t="shared" si="579"/>
        <v>-100</v>
      </c>
      <c r="CD477" s="3">
        <f t="shared" si="631"/>
        <v>1</v>
      </c>
      <c r="CE477" s="3">
        <f t="shared" si="632"/>
        <v>0</v>
      </c>
      <c r="CF477" s="3">
        <f t="shared" si="633"/>
        <v>1</v>
      </c>
      <c r="CG477" s="16" t="str">
        <f t="shared" si="634"/>
        <v/>
      </c>
      <c r="CI477" s="12">
        <f t="shared" si="635"/>
        <v>1</v>
      </c>
      <c r="CJ477" s="12">
        <f t="shared" si="636"/>
        <v>0</v>
      </c>
      <c r="CK477" s="12">
        <f t="shared" si="637"/>
        <v>1</v>
      </c>
      <c r="CL477" s="12" t="str">
        <f t="shared" si="638"/>
        <v/>
      </c>
      <c r="CM477" s="12">
        <f t="shared" si="639"/>
        <v>1</v>
      </c>
      <c r="CN477" s="12">
        <f t="shared" si="640"/>
        <v>0</v>
      </c>
      <c r="CO477" s="12">
        <f t="shared" si="641"/>
        <v>1</v>
      </c>
      <c r="CP477" s="12" t="str">
        <f t="shared" si="642"/>
        <v/>
      </c>
    </row>
    <row r="478" spans="1:94" x14ac:dyDescent="0.25">
      <c r="A478" t="s">
        <v>127</v>
      </c>
      <c r="B478" t="s">
        <v>295</v>
      </c>
      <c r="C478" t="s">
        <v>173</v>
      </c>
      <c r="D478" t="s">
        <v>29</v>
      </c>
      <c r="E478" t="s">
        <v>17</v>
      </c>
      <c r="F478" s="3">
        <v>1</v>
      </c>
      <c r="G478" s="3">
        <v>0</v>
      </c>
      <c r="H478" s="3" t="str">
        <f t="shared" si="644"/>
        <v>H</v>
      </c>
      <c r="I478" s="3">
        <v>2.63</v>
      </c>
      <c r="J478" s="3">
        <v>3.25</v>
      </c>
      <c r="K478" s="3">
        <v>2.63</v>
      </c>
      <c r="L478" s="3">
        <v>1.99</v>
      </c>
      <c r="M478" s="3">
        <v>1.91</v>
      </c>
      <c r="N478" s="3">
        <f t="shared" si="643"/>
        <v>1</v>
      </c>
      <c r="O478" s="3">
        <f t="shared" si="580"/>
        <v>6.8148581456566326E-2</v>
      </c>
      <c r="P478" s="3">
        <f t="shared" si="581"/>
        <v>2.6072772238154074E-2</v>
      </c>
      <c r="Q478" s="3">
        <f t="shared" si="582"/>
        <v>2.8092307692307692</v>
      </c>
      <c r="R478" s="3">
        <f t="shared" si="583"/>
        <v>3.4714828897338403</v>
      </c>
      <c r="S478" s="3">
        <f t="shared" si="584"/>
        <v>2.8092307692307692</v>
      </c>
      <c r="T478" s="3">
        <f t="shared" si="585"/>
        <v>2.1256156770985668</v>
      </c>
      <c r="U478" s="3">
        <f t="shared" si="586"/>
        <v>2.0401637905820418</v>
      </c>
      <c r="V478" s="4">
        <f t="shared" si="587"/>
        <v>0.38022813688212931</v>
      </c>
      <c r="W478" s="4">
        <f t="shared" si="588"/>
        <v>0.30769230769230771</v>
      </c>
      <c r="X478" s="4">
        <f t="shared" si="589"/>
        <v>0.38022813688212931</v>
      </c>
      <c r="Y478" s="4">
        <f t="shared" si="590"/>
        <v>0.50251256281407031</v>
      </c>
      <c r="Z478" s="4">
        <f t="shared" si="591"/>
        <v>0.52356020942408377</v>
      </c>
      <c r="AA478" s="4">
        <f t="shared" si="592"/>
        <v>0.8092307692307692</v>
      </c>
      <c r="AB478" s="4">
        <f t="shared" si="593"/>
        <v>1</v>
      </c>
      <c r="AC478" s="4">
        <f t="shared" si="594"/>
        <v>1.2357414448669202</v>
      </c>
      <c r="AD478" s="4">
        <f t="shared" si="595"/>
        <v>1.2357414448669202</v>
      </c>
      <c r="AE478" s="4">
        <f t="shared" si="596"/>
        <v>1</v>
      </c>
      <c r="AF478" s="4">
        <f t="shared" si="597"/>
        <v>0.8092307692307692</v>
      </c>
      <c r="AG478" s="4">
        <f t="shared" si="598"/>
        <v>1.0418848167539267</v>
      </c>
      <c r="AH478" s="4">
        <f t="shared" si="599"/>
        <v>0.95979899497487431</v>
      </c>
      <c r="AI478" s="4">
        <f t="shared" si="600"/>
        <v>0</v>
      </c>
      <c r="AJ478" s="4">
        <f t="shared" si="601"/>
        <v>-0.66225212050307114</v>
      </c>
      <c r="AK478" s="4">
        <f t="shared" si="602"/>
        <v>0.66225212050307114</v>
      </c>
      <c r="AL478" s="4">
        <f t="shared" si="603"/>
        <v>8.5451886516525022E-2</v>
      </c>
      <c r="AM478" s="4">
        <f t="shared" si="604"/>
        <v>-8.5451886516525022E-2</v>
      </c>
      <c r="AN478" s="4">
        <f t="shared" si="605"/>
        <v>0</v>
      </c>
      <c r="AO478" s="4">
        <f t="shared" si="606"/>
        <v>-0.33112606025153557</v>
      </c>
      <c r="AP478" s="4">
        <f t="shared" si="607"/>
        <v>0.33112606025153557</v>
      </c>
      <c r="AQ478" s="4">
        <f t="shared" si="608"/>
        <v>4.2725943258262511E-2</v>
      </c>
      <c r="AR478" s="4">
        <f t="shared" si="609"/>
        <v>-4.2725943258262511E-2</v>
      </c>
      <c r="AS478" s="4">
        <f t="shared" si="610"/>
        <v>0</v>
      </c>
      <c r="AT478" s="4">
        <f t="shared" si="611"/>
        <v>-0.31976269491507603</v>
      </c>
      <c r="AU478" s="4">
        <f t="shared" si="612"/>
        <v>0.31976269491507603</v>
      </c>
      <c r="AV478" s="4">
        <f t="shared" si="613"/>
        <v>4.2699972872632046E-2</v>
      </c>
      <c r="AW478" s="4">
        <f t="shared" si="614"/>
        <v>-4.2699972872632046E-2</v>
      </c>
      <c r="AX478" s="4">
        <f t="shared" si="615"/>
        <v>0</v>
      </c>
      <c r="AY478" s="4">
        <f t="shared" si="616"/>
        <v>-57.557285084713683</v>
      </c>
      <c r="AZ478" s="4">
        <f t="shared" si="617"/>
        <v>57.557285084713683</v>
      </c>
      <c r="BA478" s="4">
        <f t="shared" si="618"/>
        <v>7.6859951170737686</v>
      </c>
      <c r="BB478" s="4">
        <f t="shared" si="619"/>
        <v>-7.6859951170737686</v>
      </c>
      <c r="BC478" s="4">
        <f t="shared" si="620"/>
        <v>0</v>
      </c>
      <c r="BD478" s="4">
        <f t="shared" si="621"/>
        <v>-0.19076923076923077</v>
      </c>
      <c r="BE478" s="4">
        <f t="shared" si="622"/>
        <v>0.23574144486692017</v>
      </c>
      <c r="BF478" s="4">
        <f t="shared" si="623"/>
        <v>4.1884816753926558E-2</v>
      </c>
      <c r="BG478" s="4">
        <f t="shared" si="624"/>
        <v>-4.0201005025125497E-2</v>
      </c>
      <c r="BH478" s="4">
        <f t="shared" si="625"/>
        <v>0.3823514400438493</v>
      </c>
      <c r="BI478" s="4">
        <f t="shared" si="626"/>
        <v>3.0299814760651262</v>
      </c>
      <c r="BJ478" s="4">
        <f t="shared" si="627"/>
        <v>0.126189365533808</v>
      </c>
      <c r="BK478" s="4">
        <f t="shared" si="628"/>
        <v>6.0423608421018148E-2</v>
      </c>
      <c r="BL478" s="4">
        <f t="shared" si="629"/>
        <v>2.0828897338403043</v>
      </c>
      <c r="BM478" s="4">
        <f t="shared" si="630"/>
        <v>2.90095089717557E-2</v>
      </c>
      <c r="BN478" s="3">
        <f t="shared" si="565"/>
        <v>1</v>
      </c>
      <c r="BO478" s="3">
        <v>100</v>
      </c>
      <c r="BP478" s="3">
        <f t="shared" si="566"/>
        <v>1.63</v>
      </c>
      <c r="BQ478" s="3">
        <f t="shared" si="567"/>
        <v>163</v>
      </c>
      <c r="BR478" s="3">
        <f t="shared" si="568"/>
        <v>0</v>
      </c>
      <c r="BS478" s="3">
        <f t="shared" si="569"/>
        <v>-1</v>
      </c>
      <c r="BT478" s="3">
        <f t="shared" si="570"/>
        <v>-100</v>
      </c>
      <c r="BU478" s="3">
        <f t="shared" si="571"/>
        <v>0</v>
      </c>
      <c r="BV478" s="3">
        <f t="shared" si="572"/>
        <v>-1</v>
      </c>
      <c r="BW478" s="3">
        <f t="shared" si="573"/>
        <v>-100</v>
      </c>
      <c r="BX478" s="3">
        <f t="shared" si="574"/>
        <v>0</v>
      </c>
      <c r="BY478" s="3">
        <f t="shared" si="575"/>
        <v>-1</v>
      </c>
      <c r="BZ478" s="3">
        <f t="shared" si="576"/>
        <v>-100</v>
      </c>
      <c r="CA478" s="3">
        <f t="shared" si="577"/>
        <v>1</v>
      </c>
      <c r="CB478" s="3">
        <f t="shared" si="578"/>
        <v>0.90999999999999992</v>
      </c>
      <c r="CC478" s="3">
        <f t="shared" si="579"/>
        <v>90.999999999999986</v>
      </c>
      <c r="CD478" s="3">
        <f t="shared" si="631"/>
        <v>1</v>
      </c>
      <c r="CE478" s="3">
        <f t="shared" si="632"/>
        <v>0</v>
      </c>
      <c r="CF478" s="3">
        <f t="shared" si="633"/>
        <v>1</v>
      </c>
      <c r="CG478" s="16" t="str">
        <f t="shared" si="634"/>
        <v/>
      </c>
      <c r="CI478" s="12">
        <f t="shared" si="635"/>
        <v>1</v>
      </c>
      <c r="CJ478" s="12">
        <f t="shared" si="636"/>
        <v>0</v>
      </c>
      <c r="CK478" s="12">
        <f t="shared" si="637"/>
        <v>1</v>
      </c>
      <c r="CL478" s="12" t="str">
        <f t="shared" si="638"/>
        <v/>
      </c>
      <c r="CM478" s="12">
        <f t="shared" si="639"/>
        <v>1</v>
      </c>
      <c r="CN478" s="12">
        <f t="shared" si="640"/>
        <v>0</v>
      </c>
      <c r="CO478" s="12">
        <f t="shared" si="641"/>
        <v>1</v>
      </c>
      <c r="CP478" s="12" t="str">
        <f t="shared" si="642"/>
        <v/>
      </c>
    </row>
    <row r="479" spans="1:94" x14ac:dyDescent="0.25">
      <c r="A479" t="s">
        <v>127</v>
      </c>
      <c r="B479" t="s">
        <v>295</v>
      </c>
      <c r="C479" t="s">
        <v>174</v>
      </c>
      <c r="D479" t="s">
        <v>26</v>
      </c>
      <c r="E479" t="s">
        <v>19</v>
      </c>
      <c r="F479" s="3">
        <v>2</v>
      </c>
      <c r="G479" s="3">
        <v>2</v>
      </c>
      <c r="H479" s="3" t="str">
        <f t="shared" si="644"/>
        <v>D</v>
      </c>
      <c r="I479" s="3">
        <v>2.35</v>
      </c>
      <c r="J479" s="3">
        <v>3.4</v>
      </c>
      <c r="K479" s="3">
        <v>3</v>
      </c>
      <c r="L479" s="3">
        <v>1.99</v>
      </c>
      <c r="M479" s="3">
        <v>1.91</v>
      </c>
      <c r="N479" s="3">
        <f t="shared" si="643"/>
        <v>4</v>
      </c>
      <c r="O479" s="3">
        <f t="shared" si="580"/>
        <v>5.2982895285773823E-2</v>
      </c>
      <c r="P479" s="3">
        <f t="shared" si="581"/>
        <v>2.6072772238154074E-2</v>
      </c>
      <c r="Q479" s="3">
        <f t="shared" si="582"/>
        <v>2.4745098039215687</v>
      </c>
      <c r="R479" s="3">
        <f t="shared" si="583"/>
        <v>3.580141843971631</v>
      </c>
      <c r="S479" s="3">
        <f t="shared" si="584"/>
        <v>3.1589486858573217</v>
      </c>
      <c r="T479" s="3">
        <f t="shared" si="585"/>
        <v>2.0954359616186897</v>
      </c>
      <c r="U479" s="3">
        <f t="shared" si="586"/>
        <v>2.0111973299958281</v>
      </c>
      <c r="V479" s="4">
        <f t="shared" si="587"/>
        <v>0.42553191489361702</v>
      </c>
      <c r="W479" s="4">
        <f t="shared" si="588"/>
        <v>0.29411764705882354</v>
      </c>
      <c r="X479" s="4">
        <f t="shared" si="589"/>
        <v>0.33333333333333331</v>
      </c>
      <c r="Y479" s="4">
        <f t="shared" si="590"/>
        <v>0.50251256281407031</v>
      </c>
      <c r="Z479" s="4">
        <f t="shared" si="591"/>
        <v>0.52356020942408377</v>
      </c>
      <c r="AA479" s="4">
        <f t="shared" si="592"/>
        <v>0.69117647058823539</v>
      </c>
      <c r="AB479" s="4">
        <f t="shared" si="593"/>
        <v>0.78333333333333333</v>
      </c>
      <c r="AC479" s="4">
        <f t="shared" si="594"/>
        <v>1.4468085106382977</v>
      </c>
      <c r="AD479" s="4">
        <f t="shared" si="595"/>
        <v>1.1333333333333333</v>
      </c>
      <c r="AE479" s="4">
        <f t="shared" si="596"/>
        <v>1.2765957446808509</v>
      </c>
      <c r="AF479" s="4">
        <f t="shared" si="597"/>
        <v>0.88235294117647056</v>
      </c>
      <c r="AG479" s="4">
        <f t="shared" si="598"/>
        <v>1.0418848167539267</v>
      </c>
      <c r="AH479" s="4">
        <f t="shared" si="599"/>
        <v>0.95979899497487431</v>
      </c>
      <c r="AI479" s="4">
        <f t="shared" si="600"/>
        <v>-0.68443888193575297</v>
      </c>
      <c r="AJ479" s="4">
        <f t="shared" si="601"/>
        <v>-1.1056320400500623</v>
      </c>
      <c r="AK479" s="4">
        <f t="shared" si="602"/>
        <v>0.42119315811430935</v>
      </c>
      <c r="AL479" s="4">
        <f t="shared" si="603"/>
        <v>8.4238631622861604E-2</v>
      </c>
      <c r="AM479" s="4">
        <f t="shared" si="604"/>
        <v>-8.4238631622861604E-2</v>
      </c>
      <c r="AN479" s="4">
        <f t="shared" si="605"/>
        <v>-0.34221944096787649</v>
      </c>
      <c r="AO479" s="4">
        <f t="shared" si="606"/>
        <v>-0.55281602002503116</v>
      </c>
      <c r="AP479" s="4">
        <f t="shared" si="607"/>
        <v>0.21059657905715468</v>
      </c>
      <c r="AQ479" s="4">
        <f t="shared" si="608"/>
        <v>4.2119315811430802E-2</v>
      </c>
      <c r="AR479" s="4">
        <f t="shared" si="609"/>
        <v>-4.2119315811430802E-2</v>
      </c>
      <c r="AS479" s="4">
        <f t="shared" si="610"/>
        <v>-0.32972661882305154</v>
      </c>
      <c r="AT479" s="4">
        <f t="shared" si="611"/>
        <v>-0.50500265129852862</v>
      </c>
      <c r="AU479" s="4">
        <f t="shared" si="612"/>
        <v>0.20756350675434618</v>
      </c>
      <c r="AV479" s="4">
        <f t="shared" si="613"/>
        <v>4.209443521793816E-2</v>
      </c>
      <c r="AW479" s="4">
        <f t="shared" si="614"/>
        <v>-4.209443521793816E-2</v>
      </c>
      <c r="AX479" s="4">
        <f t="shared" si="615"/>
        <v>-59.350791388149275</v>
      </c>
      <c r="AY479" s="4">
        <f t="shared" si="616"/>
        <v>-90.90047723373516</v>
      </c>
      <c r="AZ479" s="4">
        <f t="shared" si="617"/>
        <v>37.361431215782311</v>
      </c>
      <c r="BA479" s="4">
        <f t="shared" si="618"/>
        <v>7.5769983392288696</v>
      </c>
      <c r="BB479" s="4">
        <f t="shared" si="619"/>
        <v>-7.5769983392288696</v>
      </c>
      <c r="BC479" s="4">
        <f t="shared" si="620"/>
        <v>-0.21666666666666665</v>
      </c>
      <c r="BD479" s="4">
        <f t="shared" si="621"/>
        <v>-0.30882352941176466</v>
      </c>
      <c r="BE479" s="4">
        <f t="shared" si="622"/>
        <v>0.13333333333333328</v>
      </c>
      <c r="BF479" s="4">
        <f t="shared" si="623"/>
        <v>4.1884816753926551E-2</v>
      </c>
      <c r="BG479" s="4">
        <f t="shared" si="624"/>
        <v>-4.020100502512549E-2</v>
      </c>
      <c r="BH479" s="4">
        <f t="shared" si="625"/>
        <v>0.55801470523231045</v>
      </c>
      <c r="BI479" s="4">
        <f t="shared" si="626"/>
        <v>3.0712001112501741</v>
      </c>
      <c r="BJ479" s="4">
        <f t="shared" si="627"/>
        <v>0.18169272109239501</v>
      </c>
      <c r="BK479" s="4">
        <f t="shared" si="628"/>
        <v>5.9565707658400982E-2</v>
      </c>
      <c r="BL479" s="4">
        <f t="shared" si="629"/>
        <v>2.0533166458072589</v>
      </c>
      <c r="BM479" s="4">
        <f t="shared" si="630"/>
        <v>2.9009508971755693E-2</v>
      </c>
      <c r="BN479" s="3">
        <f t="shared" si="565"/>
        <v>0</v>
      </c>
      <c r="BO479" s="3">
        <v>100</v>
      </c>
      <c r="BP479" s="3">
        <f t="shared" si="566"/>
        <v>-1</v>
      </c>
      <c r="BQ479" s="3">
        <f t="shared" si="567"/>
        <v>-100</v>
      </c>
      <c r="BR479" s="3">
        <f t="shared" si="568"/>
        <v>0</v>
      </c>
      <c r="BS479" s="3">
        <f t="shared" si="569"/>
        <v>-1</v>
      </c>
      <c r="BT479" s="3">
        <f t="shared" si="570"/>
        <v>-100</v>
      </c>
      <c r="BU479" s="3">
        <f t="shared" si="571"/>
        <v>1</v>
      </c>
      <c r="BV479" s="3">
        <f t="shared" si="572"/>
        <v>2.4</v>
      </c>
      <c r="BW479" s="3">
        <f t="shared" si="573"/>
        <v>240</v>
      </c>
      <c r="BX479" s="3">
        <f t="shared" si="574"/>
        <v>1</v>
      </c>
      <c r="BY479" s="3">
        <f t="shared" si="575"/>
        <v>0.99</v>
      </c>
      <c r="BZ479" s="3">
        <f t="shared" si="576"/>
        <v>99</v>
      </c>
      <c r="CA479" s="3">
        <f t="shared" si="577"/>
        <v>0</v>
      </c>
      <c r="CB479" s="3">
        <f t="shared" si="578"/>
        <v>-1</v>
      </c>
      <c r="CC479" s="3">
        <f t="shared" si="579"/>
        <v>-100</v>
      </c>
      <c r="CD479" s="3">
        <f t="shared" si="631"/>
        <v>1</v>
      </c>
      <c r="CE479" s="3">
        <f t="shared" si="632"/>
        <v>0</v>
      </c>
      <c r="CF479" s="3">
        <f t="shared" si="633"/>
        <v>1</v>
      </c>
      <c r="CG479" s="16" t="str">
        <f t="shared" si="634"/>
        <v/>
      </c>
      <c r="CI479" s="12">
        <f t="shared" si="635"/>
        <v>1</v>
      </c>
      <c r="CJ479" s="12">
        <f t="shared" si="636"/>
        <v>0</v>
      </c>
      <c r="CK479" s="12">
        <f t="shared" si="637"/>
        <v>1</v>
      </c>
      <c r="CL479" s="12" t="str">
        <f t="shared" si="638"/>
        <v/>
      </c>
      <c r="CM479" s="12">
        <f t="shared" si="639"/>
        <v>1</v>
      </c>
      <c r="CN479" s="12">
        <f t="shared" si="640"/>
        <v>0</v>
      </c>
      <c r="CO479" s="12">
        <f t="shared" si="641"/>
        <v>1</v>
      </c>
      <c r="CP479" s="12" t="str">
        <f t="shared" si="642"/>
        <v/>
      </c>
    </row>
    <row r="480" spans="1:94" x14ac:dyDescent="0.25">
      <c r="A480" t="s">
        <v>127</v>
      </c>
      <c r="B480" t="s">
        <v>296</v>
      </c>
      <c r="C480" t="s">
        <v>134</v>
      </c>
      <c r="D480" t="s">
        <v>23</v>
      </c>
      <c r="E480" t="s">
        <v>21</v>
      </c>
      <c r="F480" s="3">
        <v>4</v>
      </c>
      <c r="G480" s="3">
        <v>1</v>
      </c>
      <c r="H480" s="3" t="str">
        <f t="shared" si="644"/>
        <v>H</v>
      </c>
      <c r="I480" s="3">
        <v>1.91</v>
      </c>
      <c r="J480" s="3">
        <v>4</v>
      </c>
      <c r="K480" s="3">
        <v>3.5</v>
      </c>
      <c r="L480" s="3">
        <v>1.44</v>
      </c>
      <c r="M480" s="3">
        <v>2.75</v>
      </c>
      <c r="N480" s="3">
        <f t="shared" si="643"/>
        <v>5</v>
      </c>
      <c r="O480" s="3">
        <f t="shared" si="580"/>
        <v>5.9274495138369465E-2</v>
      </c>
      <c r="P480" s="3">
        <f t="shared" si="581"/>
        <v>5.8080808080808066E-2</v>
      </c>
      <c r="Q480" s="3">
        <f t="shared" si="582"/>
        <v>2.0232142857142854</v>
      </c>
      <c r="R480" s="3">
        <f t="shared" si="583"/>
        <v>4.2370979805534779</v>
      </c>
      <c r="S480" s="3">
        <f t="shared" si="584"/>
        <v>3.707460732984293</v>
      </c>
      <c r="T480" s="3">
        <f t="shared" si="585"/>
        <v>1.5253552729992519</v>
      </c>
      <c r="U480" s="3">
        <f t="shared" si="586"/>
        <v>2.9130048616305162</v>
      </c>
      <c r="V480" s="4">
        <f t="shared" si="587"/>
        <v>0.52356020942408377</v>
      </c>
      <c r="W480" s="4">
        <f t="shared" si="588"/>
        <v>0.25</v>
      </c>
      <c r="X480" s="4">
        <f t="shared" si="589"/>
        <v>0.2857142857142857</v>
      </c>
      <c r="Y480" s="4">
        <f t="shared" si="590"/>
        <v>0.69444444444444442</v>
      </c>
      <c r="Z480" s="4">
        <f t="shared" si="591"/>
        <v>0.36363636363636365</v>
      </c>
      <c r="AA480" s="4">
        <f t="shared" si="592"/>
        <v>0.47749999999999998</v>
      </c>
      <c r="AB480" s="4">
        <f t="shared" si="593"/>
        <v>0.54571428571428571</v>
      </c>
      <c r="AC480" s="4">
        <f t="shared" si="594"/>
        <v>2.0942408376963351</v>
      </c>
      <c r="AD480" s="4">
        <f t="shared" si="595"/>
        <v>1.1428571428571428</v>
      </c>
      <c r="AE480" s="4">
        <f t="shared" si="596"/>
        <v>1.8324607329842932</v>
      </c>
      <c r="AF480" s="4">
        <f t="shared" si="597"/>
        <v>0.875</v>
      </c>
      <c r="AG480" s="4">
        <f t="shared" si="598"/>
        <v>0.52363636363636357</v>
      </c>
      <c r="AH480" s="4">
        <f t="shared" si="599"/>
        <v>1.9097222222222223</v>
      </c>
      <c r="AI480" s="4">
        <f t="shared" si="600"/>
        <v>-1.6842464472700076</v>
      </c>
      <c r="AJ480" s="4">
        <f t="shared" si="601"/>
        <v>-2.2138836948391925</v>
      </c>
      <c r="AK480" s="4">
        <f t="shared" si="602"/>
        <v>0.52963724756918484</v>
      </c>
      <c r="AL480" s="4">
        <f t="shared" si="603"/>
        <v>-1.3876495886312643</v>
      </c>
      <c r="AM480" s="4">
        <f t="shared" si="604"/>
        <v>1.3876495886312643</v>
      </c>
      <c r="AN480" s="4">
        <f t="shared" si="605"/>
        <v>-0.8421232236350038</v>
      </c>
      <c r="AO480" s="4">
        <f t="shared" si="606"/>
        <v>-1.1069418474195962</v>
      </c>
      <c r="AP480" s="4">
        <f t="shared" si="607"/>
        <v>0.26481862378459242</v>
      </c>
      <c r="AQ480" s="4">
        <f t="shared" si="608"/>
        <v>-0.69382479431563215</v>
      </c>
      <c r="AR480" s="4">
        <f t="shared" si="609"/>
        <v>0.69382479431563215</v>
      </c>
      <c r="AS480" s="4">
        <f t="shared" si="610"/>
        <v>-0.69990337810637571</v>
      </c>
      <c r="AT480" s="4">
        <f t="shared" si="611"/>
        <v>-0.83611154803949905</v>
      </c>
      <c r="AU480" s="4">
        <f t="shared" si="612"/>
        <v>0.25887624803470843</v>
      </c>
      <c r="AV480" s="4">
        <f t="shared" si="613"/>
        <v>-0.60656949656805803</v>
      </c>
      <c r="AW480" s="4">
        <f t="shared" si="614"/>
        <v>0.60656949656805803</v>
      </c>
      <c r="AX480" s="4">
        <f t="shared" si="615"/>
        <v>-125.98260805914762</v>
      </c>
      <c r="AY480" s="4">
        <f t="shared" si="616"/>
        <v>-150.50007864710983</v>
      </c>
      <c r="AZ480" s="4">
        <f t="shared" si="617"/>
        <v>46.597724646247521</v>
      </c>
      <c r="BA480" s="4">
        <f t="shared" si="618"/>
        <v>-109.18250938225043</v>
      </c>
      <c r="BB480" s="4">
        <f t="shared" si="619"/>
        <v>109.18250938225043</v>
      </c>
      <c r="BC480" s="4">
        <f t="shared" si="620"/>
        <v>-0.45428571428571435</v>
      </c>
      <c r="BD480" s="4">
        <f t="shared" si="621"/>
        <v>-0.52250000000000008</v>
      </c>
      <c r="BE480" s="4">
        <f t="shared" si="622"/>
        <v>0.1428571428571429</v>
      </c>
      <c r="BF480" s="4">
        <f t="shared" si="623"/>
        <v>-0.47636363636363643</v>
      </c>
      <c r="BG480" s="4">
        <f t="shared" si="624"/>
        <v>0.90972222222222254</v>
      </c>
      <c r="BH480" s="4">
        <f t="shared" si="625"/>
        <v>1.1560336445096209</v>
      </c>
      <c r="BI480" s="4">
        <f t="shared" si="626"/>
        <v>3.3225909997506853</v>
      </c>
      <c r="BJ480" s="4">
        <f t="shared" si="627"/>
        <v>0.34793137181084438</v>
      </c>
      <c r="BK480" s="4">
        <f t="shared" si="628"/>
        <v>0.98121643403188963</v>
      </c>
      <c r="BL480" s="4">
        <f t="shared" si="629"/>
        <v>2.219180067314884</v>
      </c>
      <c r="BM480" s="4">
        <f t="shared" si="630"/>
        <v>0.44215268895196996</v>
      </c>
      <c r="BN480" s="3">
        <f t="shared" si="565"/>
        <v>1</v>
      </c>
      <c r="BO480" s="3">
        <v>100</v>
      </c>
      <c r="BP480" s="3">
        <f t="shared" si="566"/>
        <v>0.90999999999999992</v>
      </c>
      <c r="BQ480" s="3">
        <f t="shared" si="567"/>
        <v>90.999999999999986</v>
      </c>
      <c r="BR480" s="3">
        <f t="shared" si="568"/>
        <v>0</v>
      </c>
      <c r="BS480" s="3">
        <f t="shared" si="569"/>
        <v>-1</v>
      </c>
      <c r="BT480" s="3">
        <f t="shared" si="570"/>
        <v>-100</v>
      </c>
      <c r="BU480" s="3">
        <f t="shared" si="571"/>
        <v>0</v>
      </c>
      <c r="BV480" s="3">
        <f t="shared" si="572"/>
        <v>-1</v>
      </c>
      <c r="BW480" s="3">
        <f t="shared" si="573"/>
        <v>-100</v>
      </c>
      <c r="BX480" s="3">
        <f t="shared" si="574"/>
        <v>1</v>
      </c>
      <c r="BY480" s="3">
        <f t="shared" si="575"/>
        <v>0.43999999999999995</v>
      </c>
      <c r="BZ480" s="3">
        <f t="shared" si="576"/>
        <v>43.999999999999993</v>
      </c>
      <c r="CA480" s="3">
        <f t="shared" si="577"/>
        <v>0</v>
      </c>
      <c r="CB480" s="3">
        <f t="shared" si="578"/>
        <v>-1</v>
      </c>
      <c r="CC480" s="3">
        <f t="shared" si="579"/>
        <v>-100</v>
      </c>
      <c r="CD480" s="3">
        <f t="shared" si="631"/>
        <v>1</v>
      </c>
      <c r="CE480" s="3">
        <f t="shared" si="632"/>
        <v>0</v>
      </c>
      <c r="CF480" s="3">
        <f t="shared" si="633"/>
        <v>1</v>
      </c>
      <c r="CG480" s="16" t="str">
        <f t="shared" si="634"/>
        <v/>
      </c>
      <c r="CI480" s="12">
        <f t="shared" si="635"/>
        <v>1</v>
      </c>
      <c r="CJ480" s="12">
        <f t="shared" si="636"/>
        <v>0</v>
      </c>
      <c r="CK480" s="12">
        <f t="shared" si="637"/>
        <v>1</v>
      </c>
      <c r="CL480" s="12" t="str">
        <f t="shared" si="638"/>
        <v/>
      </c>
      <c r="CM480" s="12">
        <f t="shared" si="639"/>
        <v>1</v>
      </c>
      <c r="CN480" s="12">
        <f t="shared" si="640"/>
        <v>0</v>
      </c>
      <c r="CO480" s="12">
        <f t="shared" si="641"/>
        <v>1</v>
      </c>
      <c r="CP480" s="12" t="str">
        <f t="shared" si="642"/>
        <v/>
      </c>
    </row>
    <row r="481" spans="1:94" x14ac:dyDescent="0.25">
      <c r="A481" t="s">
        <v>127</v>
      </c>
      <c r="B481" t="s">
        <v>296</v>
      </c>
      <c r="C481" t="s">
        <v>136</v>
      </c>
      <c r="D481" t="s">
        <v>141</v>
      </c>
      <c r="E481" t="s">
        <v>24</v>
      </c>
      <c r="F481" s="3">
        <v>1</v>
      </c>
      <c r="G481" s="3">
        <v>1</v>
      </c>
      <c r="H481" s="3" t="str">
        <f t="shared" si="644"/>
        <v>D</v>
      </c>
      <c r="I481" s="3">
        <v>2.63</v>
      </c>
      <c r="J481" s="3">
        <v>3.5</v>
      </c>
      <c r="K481" s="3">
        <v>2.6</v>
      </c>
      <c r="L481" s="3">
        <v>1.5</v>
      </c>
      <c r="M481" s="3">
        <v>2.63</v>
      </c>
      <c r="N481" s="3">
        <f t="shared" si="643"/>
        <v>2</v>
      </c>
      <c r="O481" s="3">
        <f t="shared" si="580"/>
        <v>5.0557807211799588E-2</v>
      </c>
      <c r="P481" s="3">
        <f t="shared" si="581"/>
        <v>4.6894803548795938E-2</v>
      </c>
      <c r="Q481" s="3">
        <f t="shared" si="582"/>
        <v>2.7629670329670328</v>
      </c>
      <c r="R481" s="3">
        <f t="shared" si="583"/>
        <v>3.6769523252412988</v>
      </c>
      <c r="S481" s="3">
        <f t="shared" si="584"/>
        <v>2.731450298750679</v>
      </c>
      <c r="T481" s="3">
        <f t="shared" si="585"/>
        <v>1.5758367108176994</v>
      </c>
      <c r="U481" s="3">
        <f t="shared" si="586"/>
        <v>2.7629670329670328</v>
      </c>
      <c r="V481" s="4">
        <f t="shared" si="587"/>
        <v>0.38022813688212931</v>
      </c>
      <c r="W481" s="4">
        <f t="shared" si="588"/>
        <v>0.2857142857142857</v>
      </c>
      <c r="X481" s="4">
        <f t="shared" si="589"/>
        <v>0.38461538461538458</v>
      </c>
      <c r="Y481" s="4">
        <f t="shared" si="590"/>
        <v>0.66666666666666663</v>
      </c>
      <c r="Z481" s="4">
        <f t="shared" si="591"/>
        <v>0.38022813688212931</v>
      </c>
      <c r="AA481" s="4">
        <f t="shared" si="592"/>
        <v>0.75142857142857145</v>
      </c>
      <c r="AB481" s="4">
        <f t="shared" si="593"/>
        <v>1.0115384615384615</v>
      </c>
      <c r="AC481" s="4">
        <f t="shared" si="594"/>
        <v>1.3307984790874525</v>
      </c>
      <c r="AD481" s="4">
        <f t="shared" si="595"/>
        <v>1.346153846153846</v>
      </c>
      <c r="AE481" s="4">
        <f t="shared" si="596"/>
        <v>0.98859315589353625</v>
      </c>
      <c r="AF481" s="4">
        <f t="shared" si="597"/>
        <v>0.74285714285714288</v>
      </c>
      <c r="AG481" s="4">
        <f t="shared" si="598"/>
        <v>0.57034220532319391</v>
      </c>
      <c r="AH481" s="4">
        <f t="shared" si="599"/>
        <v>1.7533333333333332</v>
      </c>
      <c r="AI481" s="4">
        <f t="shared" si="600"/>
        <v>3.1516734216353814E-2</v>
      </c>
      <c r="AJ481" s="4">
        <f t="shared" si="601"/>
        <v>-0.91398529227426595</v>
      </c>
      <c r="AK481" s="4">
        <f t="shared" si="602"/>
        <v>0.94550202649061976</v>
      </c>
      <c r="AL481" s="4">
        <f t="shared" si="603"/>
        <v>-1.1871303221493335</v>
      </c>
      <c r="AM481" s="4">
        <f t="shared" si="604"/>
        <v>1.1871303221493335</v>
      </c>
      <c r="AN481" s="4">
        <f t="shared" si="605"/>
        <v>1.5758367108176907E-2</v>
      </c>
      <c r="AO481" s="4">
        <f t="shared" si="606"/>
        <v>-0.45699264613713297</v>
      </c>
      <c r="AP481" s="4">
        <f t="shared" si="607"/>
        <v>0.47275101324530988</v>
      </c>
      <c r="AQ481" s="4">
        <f t="shared" si="608"/>
        <v>-0.59356516107466673</v>
      </c>
      <c r="AR481" s="4">
        <f t="shared" si="609"/>
        <v>0.59356516107466673</v>
      </c>
      <c r="AS481" s="4">
        <f t="shared" si="610"/>
        <v>1.5757062897699518E-2</v>
      </c>
      <c r="AT481" s="4">
        <f t="shared" si="611"/>
        <v>-0.42865377428395501</v>
      </c>
      <c r="AU481" s="4">
        <f t="shared" si="612"/>
        <v>0.44161176636249422</v>
      </c>
      <c r="AV481" s="4">
        <f t="shared" si="613"/>
        <v>-0.53567456617864417</v>
      </c>
      <c r="AW481" s="4">
        <f t="shared" si="614"/>
        <v>0.53567456617864417</v>
      </c>
      <c r="AX481" s="4">
        <f t="shared" si="615"/>
        <v>2.836271321585913</v>
      </c>
      <c r="AY481" s="4">
        <f t="shared" si="616"/>
        <v>-77.157679371111911</v>
      </c>
      <c r="AZ481" s="4">
        <f t="shared" si="617"/>
        <v>79.490117945248969</v>
      </c>
      <c r="BA481" s="4">
        <f t="shared" si="618"/>
        <v>-96.421421912155949</v>
      </c>
      <c r="BB481" s="4">
        <f t="shared" si="619"/>
        <v>96.421421912155949</v>
      </c>
      <c r="BC481" s="4">
        <f t="shared" si="620"/>
        <v>1.1538461538461475E-2</v>
      </c>
      <c r="BD481" s="4">
        <f t="shared" si="621"/>
        <v>-0.24857142857142864</v>
      </c>
      <c r="BE481" s="4">
        <f t="shared" si="622"/>
        <v>0.3461538461538462</v>
      </c>
      <c r="BF481" s="4">
        <f t="shared" si="623"/>
        <v>-0.42965779467680609</v>
      </c>
      <c r="BG481" s="4">
        <f t="shared" si="624"/>
        <v>0.7533333333333333</v>
      </c>
      <c r="BH481" s="4">
        <f t="shared" si="625"/>
        <v>0.53701900977016637</v>
      </c>
      <c r="BI481" s="4">
        <f t="shared" si="626"/>
        <v>3.0571232189863373</v>
      </c>
      <c r="BJ481" s="4">
        <f t="shared" si="627"/>
        <v>0.17566155215301657</v>
      </c>
      <c r="BK481" s="4">
        <f t="shared" si="628"/>
        <v>0.83942790094396502</v>
      </c>
      <c r="BL481" s="4">
        <f t="shared" si="629"/>
        <v>2.169401871892366</v>
      </c>
      <c r="BM481" s="4">
        <f t="shared" si="630"/>
        <v>0.38693978825220304</v>
      </c>
      <c r="BN481" s="3">
        <f t="shared" si="565"/>
        <v>0</v>
      </c>
      <c r="BO481" s="3">
        <v>100</v>
      </c>
      <c r="BP481" s="3">
        <f t="shared" si="566"/>
        <v>-1</v>
      </c>
      <c r="BQ481" s="3">
        <f t="shared" si="567"/>
        <v>-100</v>
      </c>
      <c r="BR481" s="3">
        <f t="shared" si="568"/>
        <v>0</v>
      </c>
      <c r="BS481" s="3">
        <f t="shared" si="569"/>
        <v>-1</v>
      </c>
      <c r="BT481" s="3">
        <f t="shared" si="570"/>
        <v>-100</v>
      </c>
      <c r="BU481" s="3">
        <f t="shared" si="571"/>
        <v>1</v>
      </c>
      <c r="BV481" s="3">
        <f t="shared" si="572"/>
        <v>2.5</v>
      </c>
      <c r="BW481" s="3">
        <f t="shared" si="573"/>
        <v>250</v>
      </c>
      <c r="BX481" s="3">
        <f t="shared" si="574"/>
        <v>0</v>
      </c>
      <c r="BY481" s="3">
        <f t="shared" si="575"/>
        <v>-1</v>
      </c>
      <c r="BZ481" s="3">
        <f t="shared" si="576"/>
        <v>-100</v>
      </c>
      <c r="CA481" s="3">
        <f t="shared" si="577"/>
        <v>1</v>
      </c>
      <c r="CB481" s="3">
        <f t="shared" si="578"/>
        <v>1.63</v>
      </c>
      <c r="CC481" s="3">
        <f t="shared" si="579"/>
        <v>163</v>
      </c>
      <c r="CD481" s="3">
        <f t="shared" si="631"/>
        <v>1</v>
      </c>
      <c r="CE481" s="3">
        <f t="shared" si="632"/>
        <v>0</v>
      </c>
      <c r="CF481" s="3">
        <f t="shared" si="633"/>
        <v>1</v>
      </c>
      <c r="CG481" s="16" t="str">
        <f t="shared" si="634"/>
        <v/>
      </c>
      <c r="CI481" s="12">
        <f t="shared" si="635"/>
        <v>1</v>
      </c>
      <c r="CJ481" s="12">
        <f t="shared" si="636"/>
        <v>0</v>
      </c>
      <c r="CK481" s="12">
        <f t="shared" si="637"/>
        <v>1</v>
      </c>
      <c r="CL481" s="12" t="str">
        <f t="shared" si="638"/>
        <v/>
      </c>
      <c r="CM481" s="12">
        <f t="shared" si="639"/>
        <v>1</v>
      </c>
      <c r="CN481" s="12">
        <f t="shared" si="640"/>
        <v>0</v>
      </c>
      <c r="CO481" s="12">
        <f t="shared" si="641"/>
        <v>1</v>
      </c>
      <c r="CP481" s="12" t="str">
        <f t="shared" si="642"/>
        <v/>
      </c>
    </row>
    <row r="482" spans="1:94" x14ac:dyDescent="0.25">
      <c r="A482" t="s">
        <v>127</v>
      </c>
      <c r="B482" t="s">
        <v>297</v>
      </c>
      <c r="C482" t="s">
        <v>177</v>
      </c>
      <c r="D482" t="s">
        <v>18</v>
      </c>
      <c r="E482" t="s">
        <v>22</v>
      </c>
      <c r="F482" s="3">
        <v>2</v>
      </c>
      <c r="G482" s="3">
        <v>1</v>
      </c>
      <c r="H482" s="3" t="str">
        <f t="shared" si="644"/>
        <v>H</v>
      </c>
      <c r="I482" s="3">
        <v>1.95</v>
      </c>
      <c r="J482" s="3">
        <v>3.8</v>
      </c>
      <c r="K482" s="3">
        <v>3.6</v>
      </c>
      <c r="L482" s="3">
        <v>1.67</v>
      </c>
      <c r="M482" s="3">
        <v>2.2000000000000002</v>
      </c>
      <c r="N482" s="3">
        <f t="shared" si="643"/>
        <v>3</v>
      </c>
      <c r="O482" s="3">
        <f t="shared" si="580"/>
        <v>5.3756185335132933E-2</v>
      </c>
      <c r="P482" s="3">
        <f t="shared" si="581"/>
        <v>5.3347849755035481E-2</v>
      </c>
      <c r="Q482" s="3">
        <f t="shared" si="582"/>
        <v>2.054824561403509</v>
      </c>
      <c r="R482" s="3">
        <f t="shared" si="583"/>
        <v>4.0042735042735051</v>
      </c>
      <c r="S482" s="3">
        <f t="shared" si="584"/>
        <v>3.7935222672064786</v>
      </c>
      <c r="T482" s="3">
        <f t="shared" si="585"/>
        <v>1.759772829509672</v>
      </c>
      <c r="U482" s="3">
        <f t="shared" si="586"/>
        <v>2.3182636077372925</v>
      </c>
      <c r="V482" s="4">
        <f t="shared" si="587"/>
        <v>0.51282051282051289</v>
      </c>
      <c r="W482" s="4">
        <f t="shared" si="588"/>
        <v>0.26315789473684209</v>
      </c>
      <c r="X482" s="4">
        <f t="shared" si="589"/>
        <v>0.27777777777777779</v>
      </c>
      <c r="Y482" s="4">
        <f t="shared" si="590"/>
        <v>0.5988023952095809</v>
      </c>
      <c r="Z482" s="4">
        <f t="shared" si="591"/>
        <v>0.45454545454545453</v>
      </c>
      <c r="AA482" s="4">
        <f t="shared" si="592"/>
        <v>0.51315789473684215</v>
      </c>
      <c r="AB482" s="4">
        <f t="shared" si="593"/>
        <v>0.54166666666666663</v>
      </c>
      <c r="AC482" s="4">
        <f t="shared" si="594"/>
        <v>1.9487179487179487</v>
      </c>
      <c r="AD482" s="4">
        <f t="shared" si="595"/>
        <v>1.0555555555555556</v>
      </c>
      <c r="AE482" s="4">
        <f t="shared" si="596"/>
        <v>1.8461538461538463</v>
      </c>
      <c r="AF482" s="4">
        <f t="shared" si="597"/>
        <v>0.94736842105263164</v>
      </c>
      <c r="AG482" s="4">
        <f t="shared" si="598"/>
        <v>0.75909090909090904</v>
      </c>
      <c r="AH482" s="4">
        <f t="shared" si="599"/>
        <v>1.317365269461078</v>
      </c>
      <c r="AI482" s="4">
        <f t="shared" si="600"/>
        <v>-1.7386977058029696</v>
      </c>
      <c r="AJ482" s="4">
        <f t="shared" si="601"/>
        <v>-1.9494489428699961</v>
      </c>
      <c r="AK482" s="4">
        <f t="shared" si="602"/>
        <v>0.21075123706702659</v>
      </c>
      <c r="AL482" s="4">
        <f t="shared" si="603"/>
        <v>-0.5584907782276205</v>
      </c>
      <c r="AM482" s="4">
        <f t="shared" si="604"/>
        <v>0.5584907782276205</v>
      </c>
      <c r="AN482" s="4">
        <f t="shared" si="605"/>
        <v>-0.86934885290148478</v>
      </c>
      <c r="AO482" s="4">
        <f t="shared" si="606"/>
        <v>-0.97472447143499807</v>
      </c>
      <c r="AP482" s="4">
        <f t="shared" si="607"/>
        <v>0.10537561853351329</v>
      </c>
      <c r="AQ482" s="4">
        <f t="shared" si="608"/>
        <v>-0.27924538911381025</v>
      </c>
      <c r="AR482" s="4">
        <f t="shared" si="609"/>
        <v>0.27924538911381025</v>
      </c>
      <c r="AS482" s="4">
        <f t="shared" si="610"/>
        <v>-0.71562037214671903</v>
      </c>
      <c r="AT482" s="4">
        <f t="shared" si="611"/>
        <v>-0.77259934068138247</v>
      </c>
      <c r="AU482" s="4">
        <f t="shared" si="612"/>
        <v>0.1049881656209251</v>
      </c>
      <c r="AV482" s="4">
        <f t="shared" si="613"/>
        <v>-0.27230881562108333</v>
      </c>
      <c r="AW482" s="4">
        <f t="shared" si="614"/>
        <v>0.27230881562108333</v>
      </c>
      <c r="AX482" s="4">
        <f t="shared" si="615"/>
        <v>-128.81166698640942</v>
      </c>
      <c r="AY482" s="4">
        <f t="shared" si="616"/>
        <v>-139.06788132264884</v>
      </c>
      <c r="AZ482" s="4">
        <f t="shared" si="617"/>
        <v>18.897869811766519</v>
      </c>
      <c r="BA482" s="4">
        <f t="shared" si="618"/>
        <v>-49.015586811794996</v>
      </c>
      <c r="BB482" s="4">
        <f t="shared" si="619"/>
        <v>49.015586811794996</v>
      </c>
      <c r="BC482" s="4">
        <f t="shared" si="620"/>
        <v>-0.45833333333333337</v>
      </c>
      <c r="BD482" s="4">
        <f t="shared" si="621"/>
        <v>-0.48684210526315796</v>
      </c>
      <c r="BE482" s="4">
        <f t="shared" si="622"/>
        <v>5.5555555555555552E-2</v>
      </c>
      <c r="BF482" s="4">
        <f t="shared" si="623"/>
        <v>-0.24090909090909093</v>
      </c>
      <c r="BG482" s="4">
        <f t="shared" si="624"/>
        <v>0.3173652694610779</v>
      </c>
      <c r="BH482" s="4">
        <f t="shared" si="625"/>
        <v>1.0698782623073477</v>
      </c>
      <c r="BI482" s="4">
        <f t="shared" si="626"/>
        <v>3.2842067776278312</v>
      </c>
      <c r="BJ482" s="4">
        <f t="shared" si="627"/>
        <v>0.32576458632124139</v>
      </c>
      <c r="BK482" s="4">
        <f t="shared" si="628"/>
        <v>0.39491261651489995</v>
      </c>
      <c r="BL482" s="4">
        <f t="shared" si="629"/>
        <v>2.0390182186234824</v>
      </c>
      <c r="BM482" s="4">
        <f t="shared" si="630"/>
        <v>0.19367782637150779</v>
      </c>
      <c r="BN482" s="3">
        <f t="shared" si="565"/>
        <v>1</v>
      </c>
      <c r="BO482" s="3">
        <v>100</v>
      </c>
      <c r="BP482" s="3">
        <f t="shared" si="566"/>
        <v>0.95</v>
      </c>
      <c r="BQ482" s="3">
        <f t="shared" si="567"/>
        <v>95</v>
      </c>
      <c r="BR482" s="3">
        <f t="shared" si="568"/>
        <v>0</v>
      </c>
      <c r="BS482" s="3">
        <f t="shared" si="569"/>
        <v>-1</v>
      </c>
      <c r="BT482" s="3">
        <f t="shared" si="570"/>
        <v>-100</v>
      </c>
      <c r="BU482" s="3">
        <f t="shared" si="571"/>
        <v>0</v>
      </c>
      <c r="BV482" s="3">
        <f t="shared" si="572"/>
        <v>-1</v>
      </c>
      <c r="BW482" s="3">
        <f t="shared" si="573"/>
        <v>-100</v>
      </c>
      <c r="BX482" s="3">
        <f t="shared" si="574"/>
        <v>1</v>
      </c>
      <c r="BY482" s="3">
        <f t="shared" si="575"/>
        <v>0.66999999999999993</v>
      </c>
      <c r="BZ482" s="3">
        <f t="shared" si="576"/>
        <v>67</v>
      </c>
      <c r="CA482" s="3">
        <f t="shared" si="577"/>
        <v>0</v>
      </c>
      <c r="CB482" s="3">
        <f t="shared" si="578"/>
        <v>-1</v>
      </c>
      <c r="CC482" s="3">
        <f t="shared" si="579"/>
        <v>-100</v>
      </c>
      <c r="CD482" s="3">
        <f t="shared" si="631"/>
        <v>1</v>
      </c>
      <c r="CE482" s="3">
        <f t="shared" si="632"/>
        <v>0</v>
      </c>
      <c r="CF482" s="3">
        <f t="shared" si="633"/>
        <v>1</v>
      </c>
      <c r="CG482" s="16" t="str">
        <f t="shared" si="634"/>
        <v/>
      </c>
      <c r="CI482" s="12">
        <f t="shared" si="635"/>
        <v>1</v>
      </c>
      <c r="CJ482" s="12">
        <f t="shared" si="636"/>
        <v>0</v>
      </c>
      <c r="CK482" s="12">
        <f t="shared" si="637"/>
        <v>1</v>
      </c>
      <c r="CL482" s="12" t="str">
        <f t="shared" si="638"/>
        <v/>
      </c>
      <c r="CM482" s="12">
        <f t="shared" si="639"/>
        <v>1</v>
      </c>
      <c r="CN482" s="12">
        <f t="shared" si="640"/>
        <v>0</v>
      </c>
      <c r="CO482" s="12">
        <f t="shared" si="641"/>
        <v>1</v>
      </c>
      <c r="CP482" s="12" t="str">
        <f t="shared" si="642"/>
        <v/>
      </c>
    </row>
    <row r="483" spans="1:94" x14ac:dyDescent="0.25">
      <c r="A483" t="s">
        <v>127</v>
      </c>
      <c r="B483" t="s">
        <v>298</v>
      </c>
      <c r="C483" t="s">
        <v>173</v>
      </c>
      <c r="D483" t="s">
        <v>22</v>
      </c>
      <c r="E483" t="s">
        <v>13</v>
      </c>
      <c r="F483" s="3">
        <v>3</v>
      </c>
      <c r="G483" s="3">
        <v>2</v>
      </c>
      <c r="H483" s="3" t="str">
        <f t="shared" si="644"/>
        <v>H</v>
      </c>
      <c r="I483" s="3">
        <v>2.6</v>
      </c>
      <c r="J483" s="3">
        <v>3.5</v>
      </c>
      <c r="K483" s="3">
        <v>2.63</v>
      </c>
      <c r="L483" s="3">
        <v>1.67</v>
      </c>
      <c r="M483" s="3">
        <v>2.2000000000000002</v>
      </c>
      <c r="N483" s="3">
        <f t="shared" si="643"/>
        <v>5</v>
      </c>
      <c r="O483" s="3">
        <f t="shared" si="580"/>
        <v>5.0557807211799588E-2</v>
      </c>
      <c r="P483" s="3">
        <f t="shared" si="581"/>
        <v>5.3347849755035481E-2</v>
      </c>
      <c r="Q483" s="3">
        <f t="shared" si="582"/>
        <v>2.731450298750679</v>
      </c>
      <c r="R483" s="3">
        <f t="shared" si="583"/>
        <v>3.6769523252412988</v>
      </c>
      <c r="S483" s="3">
        <f t="shared" si="584"/>
        <v>2.7629670329670328</v>
      </c>
      <c r="T483" s="3">
        <f t="shared" si="585"/>
        <v>1.7544315380437052</v>
      </c>
      <c r="U483" s="3">
        <f t="shared" si="586"/>
        <v>2.3112271758659593</v>
      </c>
      <c r="V483" s="4">
        <f t="shared" si="587"/>
        <v>0.38461538461538458</v>
      </c>
      <c r="W483" s="4">
        <f t="shared" si="588"/>
        <v>0.2857142857142857</v>
      </c>
      <c r="X483" s="4">
        <f t="shared" si="589"/>
        <v>0.38022813688212931</v>
      </c>
      <c r="Y483" s="4">
        <f t="shared" si="590"/>
        <v>0.5988023952095809</v>
      </c>
      <c r="Z483" s="4">
        <f t="shared" si="591"/>
        <v>0.45454545454545453</v>
      </c>
      <c r="AA483" s="4">
        <f t="shared" si="592"/>
        <v>0.74285714285714288</v>
      </c>
      <c r="AB483" s="4">
        <f t="shared" si="593"/>
        <v>0.98859315589353625</v>
      </c>
      <c r="AC483" s="4">
        <f t="shared" si="594"/>
        <v>1.346153846153846</v>
      </c>
      <c r="AD483" s="4">
        <f t="shared" si="595"/>
        <v>1.3307984790874525</v>
      </c>
      <c r="AE483" s="4">
        <f t="shared" si="596"/>
        <v>1.0115384615384615</v>
      </c>
      <c r="AF483" s="4">
        <f t="shared" si="597"/>
        <v>0.75142857142857145</v>
      </c>
      <c r="AG483" s="4">
        <f t="shared" si="598"/>
        <v>0.75909090909090904</v>
      </c>
      <c r="AH483" s="4">
        <f t="shared" si="599"/>
        <v>1.317365269461078</v>
      </c>
      <c r="AI483" s="4">
        <f t="shared" si="600"/>
        <v>-3.1516734216353814E-2</v>
      </c>
      <c r="AJ483" s="4">
        <f t="shared" si="601"/>
        <v>-0.94550202649061976</v>
      </c>
      <c r="AK483" s="4">
        <f t="shared" si="602"/>
        <v>0.91398529227426595</v>
      </c>
      <c r="AL483" s="4">
        <f t="shared" si="603"/>
        <v>-0.55679563782225405</v>
      </c>
      <c r="AM483" s="4">
        <f t="shared" si="604"/>
        <v>0.55679563782225405</v>
      </c>
      <c r="AN483" s="4">
        <f t="shared" si="605"/>
        <v>-1.5758367108176907E-2</v>
      </c>
      <c r="AO483" s="4">
        <f t="shared" si="606"/>
        <v>-0.47275101324530988</v>
      </c>
      <c r="AP483" s="4">
        <f t="shared" si="607"/>
        <v>0.45699264613713297</v>
      </c>
      <c r="AQ483" s="4">
        <f t="shared" si="608"/>
        <v>-0.27839781891112703</v>
      </c>
      <c r="AR483" s="4">
        <f t="shared" si="609"/>
        <v>0.27839781891112703</v>
      </c>
      <c r="AS483" s="4">
        <f t="shared" si="610"/>
        <v>-1.5757062897699518E-2</v>
      </c>
      <c r="AT483" s="4">
        <f t="shared" si="611"/>
        <v>-0.44161176636249422</v>
      </c>
      <c r="AU483" s="4">
        <f t="shared" si="612"/>
        <v>0.42865377428395501</v>
      </c>
      <c r="AV483" s="4">
        <f t="shared" si="613"/>
        <v>-0.27152238382874877</v>
      </c>
      <c r="AW483" s="4">
        <f t="shared" si="614"/>
        <v>0.27152238382874877</v>
      </c>
      <c r="AX483" s="4">
        <f t="shared" si="615"/>
        <v>-2.836271321585913</v>
      </c>
      <c r="AY483" s="4">
        <f t="shared" si="616"/>
        <v>-79.490117945248969</v>
      </c>
      <c r="AZ483" s="4">
        <f t="shared" si="617"/>
        <v>77.157679371111911</v>
      </c>
      <c r="BA483" s="4">
        <f t="shared" si="618"/>
        <v>-48.874029089174776</v>
      </c>
      <c r="BB483" s="4">
        <f t="shared" si="619"/>
        <v>48.874029089174776</v>
      </c>
      <c r="BC483" s="4">
        <f t="shared" si="620"/>
        <v>-1.1406844106463816E-2</v>
      </c>
      <c r="BD483" s="4">
        <f t="shared" si="621"/>
        <v>-0.25714285714285717</v>
      </c>
      <c r="BE483" s="4">
        <f t="shared" si="622"/>
        <v>0.33079847908745258</v>
      </c>
      <c r="BF483" s="4">
        <f t="shared" si="623"/>
        <v>-0.24090909090909102</v>
      </c>
      <c r="BG483" s="4">
        <f t="shared" si="624"/>
        <v>0.31736526946107801</v>
      </c>
      <c r="BH483" s="4">
        <f t="shared" si="625"/>
        <v>0.53701900977017292</v>
      </c>
      <c r="BI483" s="4">
        <f t="shared" si="626"/>
        <v>3.0571232189863369</v>
      </c>
      <c r="BJ483" s="4">
        <f t="shared" si="627"/>
        <v>0.17566155215301874</v>
      </c>
      <c r="BK483" s="4">
        <f t="shared" si="628"/>
        <v>0.39371397123920215</v>
      </c>
      <c r="BL483" s="4">
        <f t="shared" si="629"/>
        <v>2.0328293569548324</v>
      </c>
      <c r="BM483" s="4">
        <f t="shared" si="630"/>
        <v>0.19367782637150793</v>
      </c>
      <c r="BN483" s="3">
        <f t="shared" si="565"/>
        <v>1</v>
      </c>
      <c r="BO483" s="3">
        <v>100</v>
      </c>
      <c r="BP483" s="3">
        <f t="shared" si="566"/>
        <v>1.6</v>
      </c>
      <c r="BQ483" s="3">
        <f t="shared" si="567"/>
        <v>160</v>
      </c>
      <c r="BR483" s="3">
        <f t="shared" si="568"/>
        <v>0</v>
      </c>
      <c r="BS483" s="3">
        <f t="shared" si="569"/>
        <v>-1</v>
      </c>
      <c r="BT483" s="3">
        <f t="shared" si="570"/>
        <v>-100</v>
      </c>
      <c r="BU483" s="3">
        <f t="shared" si="571"/>
        <v>0</v>
      </c>
      <c r="BV483" s="3">
        <f t="shared" si="572"/>
        <v>-1</v>
      </c>
      <c r="BW483" s="3">
        <f t="shared" si="573"/>
        <v>-100</v>
      </c>
      <c r="BX483" s="3">
        <f t="shared" si="574"/>
        <v>1</v>
      </c>
      <c r="BY483" s="3">
        <f t="shared" si="575"/>
        <v>0.66999999999999993</v>
      </c>
      <c r="BZ483" s="3">
        <f t="shared" si="576"/>
        <v>67</v>
      </c>
      <c r="CA483" s="3">
        <f t="shared" si="577"/>
        <v>0</v>
      </c>
      <c r="CB483" s="3">
        <f t="shared" si="578"/>
        <v>-1</v>
      </c>
      <c r="CC483" s="3">
        <f t="shared" si="579"/>
        <v>-100</v>
      </c>
      <c r="CD483" s="3">
        <f t="shared" si="631"/>
        <v>1</v>
      </c>
      <c r="CE483" s="3">
        <f t="shared" si="632"/>
        <v>0</v>
      </c>
      <c r="CF483" s="3">
        <f t="shared" si="633"/>
        <v>1</v>
      </c>
      <c r="CG483" s="16" t="str">
        <f t="shared" si="634"/>
        <v/>
      </c>
      <c r="CI483" s="12">
        <f t="shared" si="635"/>
        <v>1</v>
      </c>
      <c r="CJ483" s="12">
        <f t="shared" si="636"/>
        <v>0</v>
      </c>
      <c r="CK483" s="12">
        <f t="shared" si="637"/>
        <v>1</v>
      </c>
      <c r="CL483" s="12" t="str">
        <f t="shared" si="638"/>
        <v/>
      </c>
      <c r="CM483" s="12">
        <f t="shared" si="639"/>
        <v>1</v>
      </c>
      <c r="CN483" s="12">
        <f t="shared" si="640"/>
        <v>0</v>
      </c>
      <c r="CO483" s="12">
        <f t="shared" si="641"/>
        <v>1</v>
      </c>
      <c r="CP483" s="12" t="str">
        <f t="shared" si="642"/>
        <v/>
      </c>
    </row>
    <row r="484" spans="1:94" x14ac:dyDescent="0.25">
      <c r="A484" t="s">
        <v>127</v>
      </c>
      <c r="B484" t="s">
        <v>298</v>
      </c>
      <c r="C484" t="s">
        <v>173</v>
      </c>
      <c r="D484" t="s">
        <v>19</v>
      </c>
      <c r="E484" t="s">
        <v>18</v>
      </c>
      <c r="F484" s="3">
        <v>0</v>
      </c>
      <c r="G484" s="3">
        <v>2</v>
      </c>
      <c r="H484" s="3" t="str">
        <f t="shared" si="644"/>
        <v>A</v>
      </c>
      <c r="I484" s="3">
        <v>3.3</v>
      </c>
      <c r="J484" s="3">
        <v>3.25</v>
      </c>
      <c r="K484" s="3">
        <v>2.25</v>
      </c>
      <c r="L484" s="3">
        <v>2.1</v>
      </c>
      <c r="M484" s="3">
        <v>1.73</v>
      </c>
      <c r="N484" s="3">
        <f t="shared" si="643"/>
        <v>2</v>
      </c>
      <c r="O484" s="3">
        <f t="shared" si="580"/>
        <v>5.5167055167055112E-2</v>
      </c>
      <c r="P484" s="3">
        <f t="shared" si="581"/>
        <v>5.4225158271401064E-2</v>
      </c>
      <c r="Q484" s="3">
        <f t="shared" si="582"/>
        <v>3.4820512820512817</v>
      </c>
      <c r="R484" s="3">
        <f t="shared" si="583"/>
        <v>3.4292929292929291</v>
      </c>
      <c r="S484" s="3">
        <f t="shared" si="584"/>
        <v>2.3741258741258742</v>
      </c>
      <c r="T484" s="3">
        <f t="shared" si="585"/>
        <v>2.2158508158508159</v>
      </c>
      <c r="U484" s="3">
        <f t="shared" si="586"/>
        <v>1.8254390054390053</v>
      </c>
      <c r="V484" s="4">
        <f t="shared" si="587"/>
        <v>0.30303030303030304</v>
      </c>
      <c r="W484" s="4">
        <f t="shared" si="588"/>
        <v>0.30769230769230771</v>
      </c>
      <c r="X484" s="4">
        <f t="shared" si="589"/>
        <v>0.44444444444444442</v>
      </c>
      <c r="Y484" s="4">
        <f t="shared" si="590"/>
        <v>0.47619047619047616</v>
      </c>
      <c r="Z484" s="4">
        <f t="shared" si="591"/>
        <v>0.5780346820809249</v>
      </c>
      <c r="AA484" s="4">
        <f t="shared" si="592"/>
        <v>1.0153846153846153</v>
      </c>
      <c r="AB484" s="4">
        <f t="shared" si="593"/>
        <v>1.4666666666666666</v>
      </c>
      <c r="AC484" s="4">
        <f t="shared" si="594"/>
        <v>0.98484848484848486</v>
      </c>
      <c r="AD484" s="4">
        <f t="shared" si="595"/>
        <v>1.4444444444444444</v>
      </c>
      <c r="AE484" s="4">
        <f t="shared" si="596"/>
        <v>0.68181818181818188</v>
      </c>
      <c r="AF484" s="4">
        <f t="shared" si="597"/>
        <v>0.69230769230769229</v>
      </c>
      <c r="AG484" s="4">
        <f t="shared" si="598"/>
        <v>1.2138728323699424</v>
      </c>
      <c r="AH484" s="4">
        <f t="shared" si="599"/>
        <v>0.82380952380952377</v>
      </c>
      <c r="AI484" s="4">
        <f t="shared" si="600"/>
        <v>1.1079254079254075</v>
      </c>
      <c r="AJ484" s="4">
        <f t="shared" si="601"/>
        <v>5.2758352758352611E-2</v>
      </c>
      <c r="AK484" s="4">
        <f t="shared" si="602"/>
        <v>1.0551670551670549</v>
      </c>
      <c r="AL484" s="4">
        <f t="shared" si="603"/>
        <v>0.39041181041181061</v>
      </c>
      <c r="AM484" s="4">
        <f t="shared" si="604"/>
        <v>-0.39041181041181061</v>
      </c>
      <c r="AN484" s="4">
        <f t="shared" si="605"/>
        <v>0.55396270396270375</v>
      </c>
      <c r="AO484" s="4">
        <f t="shared" si="606"/>
        <v>2.6379176379176306E-2</v>
      </c>
      <c r="AP484" s="4">
        <f t="shared" si="607"/>
        <v>0.52758352758352745</v>
      </c>
      <c r="AQ484" s="4">
        <f t="shared" si="608"/>
        <v>0.19520590520590531</v>
      </c>
      <c r="AR484" s="4">
        <f t="shared" si="609"/>
        <v>-0.19520590520590531</v>
      </c>
      <c r="AS484" s="4">
        <f t="shared" si="610"/>
        <v>0.50588050232098658</v>
      </c>
      <c r="AT484" s="4">
        <f t="shared" si="611"/>
        <v>2.6373060186371252E-2</v>
      </c>
      <c r="AU484" s="4">
        <f t="shared" si="612"/>
        <v>0.4854701509691931</v>
      </c>
      <c r="AV484" s="4">
        <f t="shared" si="613"/>
        <v>0.1927816322576924</v>
      </c>
      <c r="AW484" s="4">
        <f t="shared" si="614"/>
        <v>-0.1927816322576924</v>
      </c>
      <c r="AX484" s="4">
        <f t="shared" si="615"/>
        <v>91.058490417777577</v>
      </c>
      <c r="AY484" s="4">
        <f t="shared" si="616"/>
        <v>4.7471508335468258</v>
      </c>
      <c r="AZ484" s="4">
        <f t="shared" si="617"/>
        <v>87.384627174454764</v>
      </c>
      <c r="BA484" s="4">
        <f t="shared" si="618"/>
        <v>34.700693806384635</v>
      </c>
      <c r="BB484" s="4">
        <f t="shared" si="619"/>
        <v>-34.700693806384635</v>
      </c>
      <c r="BC484" s="4">
        <f t="shared" si="620"/>
        <v>0.46666666666666645</v>
      </c>
      <c r="BD484" s="4">
        <f t="shared" si="621"/>
        <v>1.5384615384615342E-2</v>
      </c>
      <c r="BE484" s="4">
        <f t="shared" si="622"/>
        <v>0.44444444444444431</v>
      </c>
      <c r="BF484" s="4">
        <f t="shared" si="623"/>
        <v>0.21387283236994231</v>
      </c>
      <c r="BG484" s="4">
        <f t="shared" si="624"/>
        <v>-0.17619047619047629</v>
      </c>
      <c r="BH484" s="4">
        <f t="shared" si="625"/>
        <v>0.62498795556692921</v>
      </c>
      <c r="BI484" s="4">
        <f t="shared" si="626"/>
        <v>3.0951566951566947</v>
      </c>
      <c r="BJ484" s="4">
        <f t="shared" si="627"/>
        <v>0.20192449595360107</v>
      </c>
      <c r="BK484" s="4">
        <f t="shared" si="628"/>
        <v>0.27606283859750802</v>
      </c>
      <c r="BL484" s="4">
        <f t="shared" si="629"/>
        <v>2.0206449106449105</v>
      </c>
      <c r="BM484" s="4">
        <f t="shared" si="630"/>
        <v>0.13662115354518159</v>
      </c>
      <c r="BN484" s="3">
        <f t="shared" si="565"/>
        <v>0</v>
      </c>
      <c r="BO484" s="3">
        <v>100</v>
      </c>
      <c r="BP484" s="3">
        <f t="shared" si="566"/>
        <v>-1</v>
      </c>
      <c r="BQ484" s="3">
        <f t="shared" si="567"/>
        <v>-100</v>
      </c>
      <c r="BR484" s="3">
        <f t="shared" si="568"/>
        <v>1</v>
      </c>
      <c r="BS484" s="3">
        <f t="shared" si="569"/>
        <v>1.25</v>
      </c>
      <c r="BT484" s="3">
        <f t="shared" si="570"/>
        <v>125</v>
      </c>
      <c r="BU484" s="3">
        <f t="shared" si="571"/>
        <v>0</v>
      </c>
      <c r="BV484" s="3">
        <f t="shared" si="572"/>
        <v>-1</v>
      </c>
      <c r="BW484" s="3">
        <f t="shared" si="573"/>
        <v>-100</v>
      </c>
      <c r="BX484" s="3">
        <f t="shared" si="574"/>
        <v>0</v>
      </c>
      <c r="BY484" s="3">
        <f t="shared" si="575"/>
        <v>-1</v>
      </c>
      <c r="BZ484" s="3">
        <f t="shared" si="576"/>
        <v>-100</v>
      </c>
      <c r="CA484" s="3">
        <f t="shared" si="577"/>
        <v>1</v>
      </c>
      <c r="CB484" s="3">
        <f t="shared" si="578"/>
        <v>0.73</v>
      </c>
      <c r="CC484" s="3">
        <f t="shared" si="579"/>
        <v>73</v>
      </c>
      <c r="CD484" s="3">
        <f t="shared" si="631"/>
        <v>1</v>
      </c>
      <c r="CE484" s="3">
        <f t="shared" si="632"/>
        <v>0</v>
      </c>
      <c r="CF484" s="3">
        <f t="shared" si="633"/>
        <v>1</v>
      </c>
      <c r="CG484" s="16" t="str">
        <f t="shared" si="634"/>
        <v/>
      </c>
      <c r="CI484" s="12">
        <f t="shared" si="635"/>
        <v>1</v>
      </c>
      <c r="CJ484" s="12">
        <f t="shared" si="636"/>
        <v>0</v>
      </c>
      <c r="CK484" s="12">
        <f t="shared" si="637"/>
        <v>1</v>
      </c>
      <c r="CL484" s="12" t="str">
        <f t="shared" si="638"/>
        <v/>
      </c>
      <c r="CM484" s="12">
        <f t="shared" si="639"/>
        <v>1</v>
      </c>
      <c r="CN484" s="12">
        <f t="shared" si="640"/>
        <v>0</v>
      </c>
      <c r="CO484" s="12">
        <f t="shared" si="641"/>
        <v>1</v>
      </c>
      <c r="CP484" s="12" t="str">
        <f t="shared" si="642"/>
        <v/>
      </c>
    </row>
    <row r="485" spans="1:94" x14ac:dyDescent="0.25">
      <c r="A485" t="s">
        <v>127</v>
      </c>
      <c r="B485" t="s">
        <v>298</v>
      </c>
      <c r="C485" t="s">
        <v>173</v>
      </c>
      <c r="D485" t="s">
        <v>14</v>
      </c>
      <c r="E485" t="s">
        <v>17</v>
      </c>
      <c r="F485" s="3">
        <v>0</v>
      </c>
      <c r="G485" s="3">
        <v>0</v>
      </c>
      <c r="H485" s="3" t="str">
        <f t="shared" si="644"/>
        <v>D</v>
      </c>
      <c r="I485" s="3">
        <v>2.15</v>
      </c>
      <c r="J485" s="3">
        <v>3.3</v>
      </c>
      <c r="K485" s="3">
        <v>3.5</v>
      </c>
      <c r="L485" s="3">
        <v>1.95</v>
      </c>
      <c r="M485" s="3">
        <v>1.95</v>
      </c>
      <c r="N485" s="3">
        <f t="shared" si="643"/>
        <v>0</v>
      </c>
      <c r="O485" s="3">
        <f t="shared" si="580"/>
        <v>5.3860867814356173E-2</v>
      </c>
      <c r="P485" s="3">
        <f t="shared" si="581"/>
        <v>2.5641025641025772E-2</v>
      </c>
      <c r="Q485" s="3">
        <f t="shared" si="582"/>
        <v>2.2658008658008657</v>
      </c>
      <c r="R485" s="3">
        <f t="shared" si="583"/>
        <v>3.4777408637873752</v>
      </c>
      <c r="S485" s="3">
        <f t="shared" si="584"/>
        <v>3.6885130373502468</v>
      </c>
      <c r="T485" s="3">
        <f t="shared" si="585"/>
        <v>2.0550286922379946</v>
      </c>
      <c r="U485" s="3">
        <f t="shared" si="586"/>
        <v>2.0550286922379946</v>
      </c>
      <c r="V485" s="4">
        <f t="shared" si="587"/>
        <v>0.46511627906976744</v>
      </c>
      <c r="W485" s="4">
        <f t="shared" si="588"/>
        <v>0.30303030303030304</v>
      </c>
      <c r="X485" s="4">
        <f t="shared" si="589"/>
        <v>0.2857142857142857</v>
      </c>
      <c r="Y485" s="4">
        <f t="shared" si="590"/>
        <v>0.51282051282051289</v>
      </c>
      <c r="Z485" s="4">
        <f t="shared" si="591"/>
        <v>0.51282051282051289</v>
      </c>
      <c r="AA485" s="4">
        <f t="shared" si="592"/>
        <v>0.65151515151515149</v>
      </c>
      <c r="AB485" s="4">
        <f t="shared" si="593"/>
        <v>0.61428571428571421</v>
      </c>
      <c r="AC485" s="4">
        <f t="shared" si="594"/>
        <v>1.5348837209302326</v>
      </c>
      <c r="AD485" s="4">
        <f t="shared" si="595"/>
        <v>0.94285714285714284</v>
      </c>
      <c r="AE485" s="4">
        <f t="shared" si="596"/>
        <v>1.6279069767441861</v>
      </c>
      <c r="AF485" s="4">
        <f t="shared" si="597"/>
        <v>1.0606060606060606</v>
      </c>
      <c r="AG485" s="4">
        <f t="shared" si="598"/>
        <v>1</v>
      </c>
      <c r="AH485" s="4">
        <f t="shared" si="599"/>
        <v>1</v>
      </c>
      <c r="AI485" s="4">
        <f t="shared" si="600"/>
        <v>-1.4227121715493811</v>
      </c>
      <c r="AJ485" s="4">
        <f t="shared" si="601"/>
        <v>-1.2119399979865095</v>
      </c>
      <c r="AK485" s="4">
        <f t="shared" si="602"/>
        <v>-0.21077217356287159</v>
      </c>
      <c r="AL485" s="4">
        <f t="shared" si="603"/>
        <v>0</v>
      </c>
      <c r="AM485" s="4">
        <f t="shared" si="604"/>
        <v>0</v>
      </c>
      <c r="AN485" s="4">
        <f t="shared" si="605"/>
        <v>-0.71135608577469056</v>
      </c>
      <c r="AO485" s="4">
        <f t="shared" si="606"/>
        <v>-0.60596999899325477</v>
      </c>
      <c r="AP485" s="4">
        <f t="shared" si="607"/>
        <v>-0.10538608678143579</v>
      </c>
      <c r="AQ485" s="4">
        <f t="shared" si="608"/>
        <v>0</v>
      </c>
      <c r="AR485" s="4">
        <f t="shared" si="609"/>
        <v>0</v>
      </c>
      <c r="AS485" s="4">
        <f t="shared" si="610"/>
        <v>-0.61830690756891205</v>
      </c>
      <c r="AT485" s="4">
        <f t="shared" si="611"/>
        <v>-0.54479764610355697</v>
      </c>
      <c r="AU485" s="4">
        <f t="shared" si="612"/>
        <v>-0.10499851889445999</v>
      </c>
      <c r="AV485" s="4">
        <f t="shared" si="613"/>
        <v>0</v>
      </c>
      <c r="AW485" s="4">
        <f t="shared" si="614"/>
        <v>0</v>
      </c>
      <c r="AX485" s="4">
        <f t="shared" si="615"/>
        <v>-111.29524336240416</v>
      </c>
      <c r="AY485" s="4">
        <f t="shared" si="616"/>
        <v>-98.063576298640257</v>
      </c>
      <c r="AZ485" s="4">
        <f t="shared" si="617"/>
        <v>-18.899733401002798</v>
      </c>
      <c r="BA485" s="4">
        <f t="shared" si="618"/>
        <v>0</v>
      </c>
      <c r="BB485" s="4">
        <f t="shared" si="619"/>
        <v>0</v>
      </c>
      <c r="BC485" s="4">
        <f t="shared" si="620"/>
        <v>-0.38571428571428579</v>
      </c>
      <c r="BD485" s="4">
        <f t="shared" si="621"/>
        <v>-0.34848484848484845</v>
      </c>
      <c r="BE485" s="4">
        <f t="shared" si="622"/>
        <v>-5.7142857142857238E-2</v>
      </c>
      <c r="BF485" s="4">
        <f t="shared" si="623"/>
        <v>0</v>
      </c>
      <c r="BG485" s="4">
        <f t="shared" si="624"/>
        <v>0</v>
      </c>
      <c r="BH485" s="4">
        <f t="shared" si="625"/>
        <v>0.76782521784395352</v>
      </c>
      <c r="BI485" s="4">
        <f t="shared" si="626"/>
        <v>3.1440182556461629</v>
      </c>
      <c r="BJ485" s="4">
        <f t="shared" si="627"/>
        <v>0.24421779882004821</v>
      </c>
      <c r="BK485" s="4">
        <f t="shared" si="628"/>
        <v>0</v>
      </c>
      <c r="BL485" s="4">
        <f t="shared" si="629"/>
        <v>2.0550286922379946</v>
      </c>
      <c r="BM485" s="4">
        <f t="shared" si="630"/>
        <v>0</v>
      </c>
      <c r="BN485" s="3">
        <f t="shared" si="565"/>
        <v>0</v>
      </c>
      <c r="BO485" s="3">
        <v>100</v>
      </c>
      <c r="BP485" s="3">
        <f t="shared" si="566"/>
        <v>-1</v>
      </c>
      <c r="BQ485" s="3">
        <f t="shared" si="567"/>
        <v>-100</v>
      </c>
      <c r="BR485" s="3">
        <f t="shared" si="568"/>
        <v>0</v>
      </c>
      <c r="BS485" s="3">
        <f t="shared" si="569"/>
        <v>-1</v>
      </c>
      <c r="BT485" s="3">
        <f t="shared" si="570"/>
        <v>-100</v>
      </c>
      <c r="BU485" s="3">
        <f t="shared" si="571"/>
        <v>1</v>
      </c>
      <c r="BV485" s="3">
        <f t="shared" si="572"/>
        <v>2.2999999999999998</v>
      </c>
      <c r="BW485" s="3">
        <f t="shared" si="573"/>
        <v>229.99999999999997</v>
      </c>
      <c r="BX485" s="3">
        <f t="shared" si="574"/>
        <v>0</v>
      </c>
      <c r="BY485" s="3">
        <f t="shared" si="575"/>
        <v>-1</v>
      </c>
      <c r="BZ485" s="3">
        <f t="shared" si="576"/>
        <v>-100</v>
      </c>
      <c r="CA485" s="3">
        <f t="shared" si="577"/>
        <v>1</v>
      </c>
      <c r="CB485" s="3">
        <f t="shared" si="578"/>
        <v>0.95</v>
      </c>
      <c r="CC485" s="3">
        <f t="shared" si="579"/>
        <v>95</v>
      </c>
      <c r="CD485" s="3">
        <f t="shared" si="631"/>
        <v>1</v>
      </c>
      <c r="CE485" s="3">
        <f t="shared" si="632"/>
        <v>0</v>
      </c>
      <c r="CF485" s="3">
        <f t="shared" si="633"/>
        <v>1</v>
      </c>
      <c r="CG485" s="16" t="str">
        <f t="shared" si="634"/>
        <v/>
      </c>
      <c r="CI485" s="12">
        <f t="shared" si="635"/>
        <v>1</v>
      </c>
      <c r="CJ485" s="12">
        <f t="shared" si="636"/>
        <v>0</v>
      </c>
      <c r="CK485" s="12">
        <f t="shared" si="637"/>
        <v>1</v>
      </c>
      <c r="CL485" s="12" t="str">
        <f t="shared" si="638"/>
        <v/>
      </c>
      <c r="CM485" s="12">
        <f t="shared" si="639"/>
        <v>1</v>
      </c>
      <c r="CN485" s="12">
        <f t="shared" si="640"/>
        <v>0</v>
      </c>
      <c r="CO485" s="12">
        <f t="shared" si="641"/>
        <v>1</v>
      </c>
      <c r="CP485" s="12" t="str">
        <f t="shared" si="642"/>
        <v/>
      </c>
    </row>
    <row r="486" spans="1:94" x14ac:dyDescent="0.25">
      <c r="A486" t="s">
        <v>127</v>
      </c>
      <c r="B486" t="s">
        <v>298</v>
      </c>
      <c r="C486" t="s">
        <v>173</v>
      </c>
      <c r="D486" t="s">
        <v>26</v>
      </c>
      <c r="E486" t="s">
        <v>29</v>
      </c>
      <c r="F486" s="3">
        <v>2</v>
      </c>
      <c r="G486" s="3">
        <v>0</v>
      </c>
      <c r="H486" s="3" t="str">
        <f t="shared" si="644"/>
        <v>H</v>
      </c>
      <c r="I486" s="3">
        <v>1.91</v>
      </c>
      <c r="J486" s="3">
        <v>3.75</v>
      </c>
      <c r="K486" s="3">
        <v>3.8</v>
      </c>
      <c r="L486" s="3">
        <v>1.73</v>
      </c>
      <c r="M486" s="3">
        <v>2.1</v>
      </c>
      <c r="N486" s="3">
        <f t="shared" si="643"/>
        <v>2</v>
      </c>
      <c r="O486" s="3">
        <f t="shared" si="580"/>
        <v>5.338477082759252E-2</v>
      </c>
      <c r="P486" s="3">
        <f t="shared" si="581"/>
        <v>5.4225158271401064E-2</v>
      </c>
      <c r="Q486" s="3">
        <f t="shared" si="582"/>
        <v>2.0119649122807015</v>
      </c>
      <c r="R486" s="3">
        <f t="shared" si="583"/>
        <v>3.9501928906034718</v>
      </c>
      <c r="S486" s="3">
        <f t="shared" si="584"/>
        <v>4.0028621291448516</v>
      </c>
      <c r="T486" s="3">
        <f t="shared" si="585"/>
        <v>1.8223556535317351</v>
      </c>
      <c r="U486" s="3">
        <f t="shared" si="586"/>
        <v>2.2121080187379443</v>
      </c>
      <c r="V486" s="4">
        <f t="shared" si="587"/>
        <v>0.52356020942408377</v>
      </c>
      <c r="W486" s="4">
        <f t="shared" si="588"/>
        <v>0.26666666666666666</v>
      </c>
      <c r="X486" s="4">
        <f t="shared" si="589"/>
        <v>0.26315789473684209</v>
      </c>
      <c r="Y486" s="4">
        <f t="shared" si="590"/>
        <v>0.5780346820809249</v>
      </c>
      <c r="Z486" s="4">
        <f t="shared" si="591"/>
        <v>0.47619047619047616</v>
      </c>
      <c r="AA486" s="4">
        <f t="shared" si="592"/>
        <v>0.5093333333333333</v>
      </c>
      <c r="AB486" s="4">
        <f t="shared" si="593"/>
        <v>0.50263157894736843</v>
      </c>
      <c r="AC486" s="4">
        <f t="shared" si="594"/>
        <v>1.9633507853403143</v>
      </c>
      <c r="AD486" s="4">
        <f t="shared" si="595"/>
        <v>0.98684210526315796</v>
      </c>
      <c r="AE486" s="4">
        <f t="shared" si="596"/>
        <v>1.9895287958115184</v>
      </c>
      <c r="AF486" s="4">
        <f t="shared" si="597"/>
        <v>1.0133333333333332</v>
      </c>
      <c r="AG486" s="4">
        <f t="shared" si="598"/>
        <v>0.82380952380952377</v>
      </c>
      <c r="AH486" s="4">
        <f t="shared" si="599"/>
        <v>1.2138728323699424</v>
      </c>
      <c r="AI486" s="4">
        <f t="shared" si="600"/>
        <v>-1.9908972168641501</v>
      </c>
      <c r="AJ486" s="4">
        <f t="shared" si="601"/>
        <v>-1.9382279783227703</v>
      </c>
      <c r="AK486" s="4">
        <f t="shared" si="602"/>
        <v>-5.2669238541379837E-2</v>
      </c>
      <c r="AL486" s="4">
        <f t="shared" si="603"/>
        <v>-0.38975236520620915</v>
      </c>
      <c r="AM486" s="4">
        <f t="shared" si="604"/>
        <v>0.38975236520620915</v>
      </c>
      <c r="AN486" s="4">
        <f t="shared" si="605"/>
        <v>-0.99544860843207505</v>
      </c>
      <c r="AO486" s="4">
        <f t="shared" si="606"/>
        <v>-0.96911398916138514</v>
      </c>
      <c r="AP486" s="4">
        <f t="shared" si="607"/>
        <v>-2.6334619270689918E-2</v>
      </c>
      <c r="AQ486" s="4">
        <f t="shared" si="608"/>
        <v>-0.19487618260310458</v>
      </c>
      <c r="AR486" s="4">
        <f t="shared" si="609"/>
        <v>0.19487618260310458</v>
      </c>
      <c r="AS486" s="4">
        <f t="shared" si="610"/>
        <v>-0.7831172809653314</v>
      </c>
      <c r="AT486" s="4">
        <f t="shared" si="611"/>
        <v>-0.76971421698473741</v>
      </c>
      <c r="AU486" s="4">
        <f t="shared" si="612"/>
        <v>-2.6328534009606646E-2</v>
      </c>
      <c r="AV486" s="4">
        <f t="shared" si="613"/>
        <v>-0.19246399297605779</v>
      </c>
      <c r="AW486" s="4">
        <f t="shared" si="614"/>
        <v>0.19246399297605779</v>
      </c>
      <c r="AX486" s="4">
        <f t="shared" si="615"/>
        <v>-140.96111057375964</v>
      </c>
      <c r="AY486" s="4">
        <f t="shared" si="616"/>
        <v>-138.54855905725273</v>
      </c>
      <c r="AZ486" s="4">
        <f t="shared" si="617"/>
        <v>-4.7391361217291958</v>
      </c>
      <c r="BA486" s="4">
        <f t="shared" si="618"/>
        <v>-34.6435187356904</v>
      </c>
      <c r="BB486" s="4">
        <f t="shared" si="619"/>
        <v>34.6435187356904</v>
      </c>
      <c r="BC486" s="4">
        <f t="shared" si="620"/>
        <v>-0.49736842105263163</v>
      </c>
      <c r="BD486" s="4">
        <f t="shared" si="621"/>
        <v>-0.4906666666666667</v>
      </c>
      <c r="BE486" s="4">
        <f t="shared" si="622"/>
        <v>-1.3157894736842158E-2</v>
      </c>
      <c r="BF486" s="4">
        <f t="shared" si="623"/>
        <v>-0.17619047619047615</v>
      </c>
      <c r="BG486" s="4">
        <f t="shared" si="624"/>
        <v>0.21387283236994215</v>
      </c>
      <c r="BH486" s="4">
        <f t="shared" si="625"/>
        <v>1.1345464198494428</v>
      </c>
      <c r="BI486" s="4">
        <f t="shared" si="626"/>
        <v>3.3216733106763416</v>
      </c>
      <c r="BJ486" s="4">
        <f t="shared" si="627"/>
        <v>0.34155870061117855</v>
      </c>
      <c r="BK486" s="4">
        <f t="shared" si="628"/>
        <v>0.27559654042080628</v>
      </c>
      <c r="BL486" s="4">
        <f t="shared" si="629"/>
        <v>2.0172318361348398</v>
      </c>
      <c r="BM486" s="4">
        <f t="shared" si="630"/>
        <v>0.13662115354518145</v>
      </c>
      <c r="BN486" s="3">
        <f t="shared" si="565"/>
        <v>1</v>
      </c>
      <c r="BO486" s="3">
        <v>100</v>
      </c>
      <c r="BP486" s="3">
        <f t="shared" si="566"/>
        <v>0.90999999999999992</v>
      </c>
      <c r="BQ486" s="3">
        <f t="shared" si="567"/>
        <v>90.999999999999986</v>
      </c>
      <c r="BR486" s="3">
        <f t="shared" si="568"/>
        <v>0</v>
      </c>
      <c r="BS486" s="3">
        <f t="shared" si="569"/>
        <v>-1</v>
      </c>
      <c r="BT486" s="3">
        <f t="shared" si="570"/>
        <v>-100</v>
      </c>
      <c r="BU486" s="3">
        <f t="shared" si="571"/>
        <v>0</v>
      </c>
      <c r="BV486" s="3">
        <f t="shared" si="572"/>
        <v>-1</v>
      </c>
      <c r="BW486" s="3">
        <f t="shared" si="573"/>
        <v>-100</v>
      </c>
      <c r="BX486" s="3">
        <f t="shared" si="574"/>
        <v>0</v>
      </c>
      <c r="BY486" s="3">
        <f t="shared" si="575"/>
        <v>-1</v>
      </c>
      <c r="BZ486" s="3">
        <f t="shared" si="576"/>
        <v>-100</v>
      </c>
      <c r="CA486" s="3">
        <f t="shared" si="577"/>
        <v>1</v>
      </c>
      <c r="CB486" s="3">
        <f t="shared" si="578"/>
        <v>1.1000000000000001</v>
      </c>
      <c r="CC486" s="3">
        <f t="shared" si="579"/>
        <v>110.00000000000001</v>
      </c>
      <c r="CD486" s="3">
        <f t="shared" si="631"/>
        <v>1</v>
      </c>
      <c r="CE486" s="3">
        <f t="shared" si="632"/>
        <v>0</v>
      </c>
      <c r="CF486" s="3">
        <f t="shared" si="633"/>
        <v>1</v>
      </c>
      <c r="CG486" s="16" t="str">
        <f t="shared" si="634"/>
        <v/>
      </c>
      <c r="CI486" s="12">
        <f t="shared" si="635"/>
        <v>1</v>
      </c>
      <c r="CJ486" s="12">
        <f t="shared" si="636"/>
        <v>0</v>
      </c>
      <c r="CK486" s="12">
        <f t="shared" si="637"/>
        <v>1</v>
      </c>
      <c r="CL486" s="12" t="str">
        <f t="shared" si="638"/>
        <v/>
      </c>
      <c r="CM486" s="12">
        <f t="shared" si="639"/>
        <v>1</v>
      </c>
      <c r="CN486" s="12">
        <f t="shared" si="640"/>
        <v>0</v>
      </c>
      <c r="CO486" s="12">
        <f t="shared" si="641"/>
        <v>1</v>
      </c>
      <c r="CP486" s="12" t="str">
        <f t="shared" si="642"/>
        <v/>
      </c>
    </row>
    <row r="487" spans="1:94" x14ac:dyDescent="0.25">
      <c r="A487" t="s">
        <v>127</v>
      </c>
      <c r="B487" t="s">
        <v>298</v>
      </c>
      <c r="C487" t="s">
        <v>174</v>
      </c>
      <c r="D487" t="s">
        <v>15</v>
      </c>
      <c r="E487" t="s">
        <v>130</v>
      </c>
      <c r="F487" s="3">
        <v>2</v>
      </c>
      <c r="G487" s="3">
        <v>1</v>
      </c>
      <c r="H487" s="3" t="str">
        <f t="shared" si="644"/>
        <v>H</v>
      </c>
      <c r="I487" s="3">
        <v>4</v>
      </c>
      <c r="J487" s="3">
        <v>4</v>
      </c>
      <c r="K487" s="3">
        <v>1.8</v>
      </c>
      <c r="L487" s="3">
        <v>1.44</v>
      </c>
      <c r="M487" s="3">
        <v>2.75</v>
      </c>
      <c r="N487" s="3">
        <f t="shared" si="643"/>
        <v>3</v>
      </c>
      <c r="O487" s="3">
        <f t="shared" si="580"/>
        <v>5.555555555555558E-2</v>
      </c>
      <c r="P487" s="3">
        <f t="shared" si="581"/>
        <v>5.8080808080808066E-2</v>
      </c>
      <c r="Q487" s="3">
        <f t="shared" si="582"/>
        <v>4.2222222222222223</v>
      </c>
      <c r="R487" s="3">
        <f t="shared" si="583"/>
        <v>4.2222222222222223</v>
      </c>
      <c r="S487" s="3">
        <f t="shared" si="584"/>
        <v>1.9000000000000001</v>
      </c>
      <c r="T487" s="3">
        <f t="shared" si="585"/>
        <v>1.52</v>
      </c>
      <c r="U487" s="3">
        <f t="shared" si="586"/>
        <v>2.9027777777777777</v>
      </c>
      <c r="V487" s="4">
        <f t="shared" si="587"/>
        <v>0.25</v>
      </c>
      <c r="W487" s="4">
        <f t="shared" si="588"/>
        <v>0.25</v>
      </c>
      <c r="X487" s="4">
        <f t="shared" si="589"/>
        <v>0.55555555555555558</v>
      </c>
      <c r="Y487" s="4">
        <f t="shared" si="590"/>
        <v>0.69444444444444442</v>
      </c>
      <c r="Z487" s="4">
        <f t="shared" si="591"/>
        <v>0.36363636363636365</v>
      </c>
      <c r="AA487" s="4">
        <f t="shared" si="592"/>
        <v>1</v>
      </c>
      <c r="AB487" s="4">
        <f t="shared" si="593"/>
        <v>2.2222222222222223</v>
      </c>
      <c r="AC487" s="4">
        <f t="shared" si="594"/>
        <v>1</v>
      </c>
      <c r="AD487" s="4">
        <f t="shared" si="595"/>
        <v>2.2222222222222223</v>
      </c>
      <c r="AE487" s="4">
        <f t="shared" si="596"/>
        <v>0.45</v>
      </c>
      <c r="AF487" s="4">
        <f t="shared" si="597"/>
        <v>0.45</v>
      </c>
      <c r="AG487" s="4">
        <f t="shared" si="598"/>
        <v>0.52363636363636357</v>
      </c>
      <c r="AH487" s="4">
        <f t="shared" si="599"/>
        <v>1.9097222222222223</v>
      </c>
      <c r="AI487" s="4">
        <f t="shared" si="600"/>
        <v>2.322222222222222</v>
      </c>
      <c r="AJ487" s="4">
        <f t="shared" si="601"/>
        <v>0</v>
      </c>
      <c r="AK487" s="4">
        <f t="shared" si="602"/>
        <v>2.322222222222222</v>
      </c>
      <c r="AL487" s="4">
        <f t="shared" si="603"/>
        <v>-1.3827777777777777</v>
      </c>
      <c r="AM487" s="4">
        <f t="shared" si="604"/>
        <v>1.3827777777777777</v>
      </c>
      <c r="AN487" s="4">
        <f t="shared" si="605"/>
        <v>1.161111111111111</v>
      </c>
      <c r="AO487" s="4">
        <f t="shared" si="606"/>
        <v>0</v>
      </c>
      <c r="AP487" s="4">
        <f t="shared" si="607"/>
        <v>1.161111111111111</v>
      </c>
      <c r="AQ487" s="4">
        <f t="shared" si="608"/>
        <v>-0.69138888888888883</v>
      </c>
      <c r="AR487" s="4">
        <f t="shared" si="609"/>
        <v>0.69138888888888883</v>
      </c>
      <c r="AS487" s="4">
        <f t="shared" si="610"/>
        <v>0.85981064103516558</v>
      </c>
      <c r="AT487" s="4">
        <f t="shared" si="611"/>
        <v>0</v>
      </c>
      <c r="AU487" s="4">
        <f t="shared" si="612"/>
        <v>0.85981064103516558</v>
      </c>
      <c r="AV487" s="4">
        <f t="shared" si="613"/>
        <v>-0.60492328538116191</v>
      </c>
      <c r="AW487" s="4">
        <f t="shared" si="614"/>
        <v>0.60492328538116191</v>
      </c>
      <c r="AX487" s="4">
        <f t="shared" si="615"/>
        <v>154.76591538632979</v>
      </c>
      <c r="AY487" s="4">
        <f t="shared" si="616"/>
        <v>0</v>
      </c>
      <c r="AZ487" s="4">
        <f t="shared" si="617"/>
        <v>154.76591538632979</v>
      </c>
      <c r="BA487" s="4">
        <f t="shared" si="618"/>
        <v>-108.88619136860915</v>
      </c>
      <c r="BB487" s="4">
        <f t="shared" si="619"/>
        <v>108.88619136860915</v>
      </c>
      <c r="BC487" s="4">
        <f t="shared" si="620"/>
        <v>1.2222222222222221</v>
      </c>
      <c r="BD487" s="4">
        <f t="shared" si="621"/>
        <v>0</v>
      </c>
      <c r="BE487" s="4">
        <f t="shared" si="622"/>
        <v>1.2222222222222221</v>
      </c>
      <c r="BF487" s="4">
        <f t="shared" si="623"/>
        <v>-0.47636363636363632</v>
      </c>
      <c r="BG487" s="4">
        <f t="shared" si="624"/>
        <v>0.9097222222222221</v>
      </c>
      <c r="BH487" s="4">
        <f t="shared" si="625"/>
        <v>1.3407356251181306</v>
      </c>
      <c r="BI487" s="4">
        <f t="shared" si="626"/>
        <v>3.4481481481481482</v>
      </c>
      <c r="BJ487" s="4">
        <f t="shared" si="627"/>
        <v>0.38882773231138051</v>
      </c>
      <c r="BK487" s="4">
        <f t="shared" si="628"/>
        <v>0.9777715435407307</v>
      </c>
      <c r="BL487" s="4">
        <f t="shared" si="629"/>
        <v>2.2113888888888891</v>
      </c>
      <c r="BM487" s="4">
        <f t="shared" si="630"/>
        <v>0.44215268895196963</v>
      </c>
      <c r="BN487" s="3">
        <f t="shared" si="565"/>
        <v>1</v>
      </c>
      <c r="BO487" s="3">
        <v>100</v>
      </c>
      <c r="BP487" s="3">
        <f t="shared" si="566"/>
        <v>3</v>
      </c>
      <c r="BQ487" s="3">
        <f t="shared" si="567"/>
        <v>300</v>
      </c>
      <c r="BR487" s="3">
        <f t="shared" si="568"/>
        <v>0</v>
      </c>
      <c r="BS487" s="3">
        <f t="shared" si="569"/>
        <v>-1</v>
      </c>
      <c r="BT487" s="3">
        <f t="shared" si="570"/>
        <v>-100</v>
      </c>
      <c r="BU487" s="3">
        <f t="shared" si="571"/>
        <v>0</v>
      </c>
      <c r="BV487" s="3">
        <f t="shared" si="572"/>
        <v>-1</v>
      </c>
      <c r="BW487" s="3">
        <f t="shared" si="573"/>
        <v>-100</v>
      </c>
      <c r="BX487" s="3">
        <f t="shared" si="574"/>
        <v>1</v>
      </c>
      <c r="BY487" s="3">
        <f t="shared" si="575"/>
        <v>0.43999999999999995</v>
      </c>
      <c r="BZ487" s="3">
        <f t="shared" si="576"/>
        <v>43.999999999999993</v>
      </c>
      <c r="CA487" s="3">
        <f t="shared" si="577"/>
        <v>0</v>
      </c>
      <c r="CB487" s="3">
        <f t="shared" si="578"/>
        <v>-1</v>
      </c>
      <c r="CC487" s="3">
        <f t="shared" si="579"/>
        <v>-100</v>
      </c>
      <c r="CD487" s="3">
        <f t="shared" si="631"/>
        <v>1</v>
      </c>
      <c r="CE487" s="3">
        <f t="shared" si="632"/>
        <v>0</v>
      </c>
      <c r="CF487" s="3">
        <f t="shared" si="633"/>
        <v>1</v>
      </c>
      <c r="CG487" s="16" t="str">
        <f t="shared" si="634"/>
        <v/>
      </c>
      <c r="CI487" s="12">
        <f t="shared" si="635"/>
        <v>1</v>
      </c>
      <c r="CJ487" s="12">
        <f t="shared" si="636"/>
        <v>1</v>
      </c>
      <c r="CK487" s="12">
        <f t="shared" si="637"/>
        <v>2</v>
      </c>
      <c r="CL487" s="12" t="str">
        <f t="shared" si="638"/>
        <v>Over2.5</v>
      </c>
      <c r="CM487" s="12">
        <f t="shared" si="639"/>
        <v>1</v>
      </c>
      <c r="CN487" s="12">
        <f t="shared" si="640"/>
        <v>0</v>
      </c>
      <c r="CO487" s="12">
        <f t="shared" si="641"/>
        <v>1</v>
      </c>
      <c r="CP487" s="12" t="str">
        <f t="shared" si="642"/>
        <v/>
      </c>
    </row>
    <row r="488" spans="1:94" x14ac:dyDescent="0.25">
      <c r="A488" t="s">
        <v>127</v>
      </c>
      <c r="B488" t="s">
        <v>298</v>
      </c>
      <c r="C488" t="s">
        <v>177</v>
      </c>
      <c r="D488" t="s">
        <v>25</v>
      </c>
      <c r="E488" t="s">
        <v>21</v>
      </c>
      <c r="F488" s="3">
        <v>2</v>
      </c>
      <c r="G488" s="3">
        <v>0</v>
      </c>
      <c r="H488" s="3" t="str">
        <f t="shared" si="644"/>
        <v>H</v>
      </c>
      <c r="I488" s="3">
        <v>1.45</v>
      </c>
      <c r="J488" s="3">
        <v>4.75</v>
      </c>
      <c r="K488" s="3">
        <v>6.25</v>
      </c>
      <c r="L488" s="3">
        <v>1.57</v>
      </c>
      <c r="M488" s="3">
        <v>2.38</v>
      </c>
      <c r="N488" s="3">
        <f t="shared" si="643"/>
        <v>2</v>
      </c>
      <c r="O488" s="3">
        <f t="shared" si="580"/>
        <v>6.0181488203266742E-2</v>
      </c>
      <c r="P488" s="3">
        <f t="shared" si="581"/>
        <v>5.7110742386126456E-2</v>
      </c>
      <c r="Q488" s="3">
        <f t="shared" si="582"/>
        <v>1.5372631578947367</v>
      </c>
      <c r="R488" s="3">
        <f t="shared" si="583"/>
        <v>5.0358620689655167</v>
      </c>
      <c r="S488" s="3">
        <f t="shared" si="584"/>
        <v>6.626134301270417</v>
      </c>
      <c r="T488" s="3">
        <f t="shared" si="585"/>
        <v>1.6644849364791288</v>
      </c>
      <c r="U488" s="3">
        <f t="shared" si="586"/>
        <v>2.5232319419237745</v>
      </c>
      <c r="V488" s="4">
        <f t="shared" si="587"/>
        <v>0.68965517241379315</v>
      </c>
      <c r="W488" s="4">
        <f t="shared" si="588"/>
        <v>0.21052631578947367</v>
      </c>
      <c r="X488" s="4">
        <f t="shared" si="589"/>
        <v>0.16</v>
      </c>
      <c r="Y488" s="4">
        <f t="shared" si="590"/>
        <v>0.63694267515923564</v>
      </c>
      <c r="Z488" s="4">
        <f t="shared" si="591"/>
        <v>0.42016806722689076</v>
      </c>
      <c r="AA488" s="4">
        <f t="shared" si="592"/>
        <v>0.30526315789473685</v>
      </c>
      <c r="AB488" s="4">
        <f t="shared" si="593"/>
        <v>0.23199999999999998</v>
      </c>
      <c r="AC488" s="4">
        <f t="shared" si="594"/>
        <v>3.2758620689655173</v>
      </c>
      <c r="AD488" s="4">
        <f t="shared" si="595"/>
        <v>0.76</v>
      </c>
      <c r="AE488" s="4">
        <f t="shared" si="596"/>
        <v>4.3103448275862073</v>
      </c>
      <c r="AF488" s="4">
        <f t="shared" si="597"/>
        <v>1.3157894736842106</v>
      </c>
      <c r="AG488" s="4">
        <f t="shared" si="598"/>
        <v>0.65966386554621859</v>
      </c>
      <c r="AH488" s="4">
        <f t="shared" si="599"/>
        <v>1.5159235668789808</v>
      </c>
      <c r="AI488" s="4">
        <f t="shared" si="600"/>
        <v>-5.0888711433756804</v>
      </c>
      <c r="AJ488" s="4">
        <f t="shared" si="601"/>
        <v>-3.49859891107078</v>
      </c>
      <c r="AK488" s="4">
        <f t="shared" si="602"/>
        <v>-1.5902722323049003</v>
      </c>
      <c r="AL488" s="4">
        <f t="shared" si="603"/>
        <v>-0.85874700544464577</v>
      </c>
      <c r="AM488" s="4">
        <f t="shared" si="604"/>
        <v>0.85874700544464577</v>
      </c>
      <c r="AN488" s="4">
        <f t="shared" si="605"/>
        <v>-2.5444355716878402</v>
      </c>
      <c r="AO488" s="4">
        <f t="shared" si="606"/>
        <v>-1.74929945553539</v>
      </c>
      <c r="AP488" s="4">
        <f t="shared" si="607"/>
        <v>-0.79513611615245017</v>
      </c>
      <c r="AQ488" s="4">
        <f t="shared" si="608"/>
        <v>-0.42937350272232289</v>
      </c>
      <c r="AR488" s="4">
        <f t="shared" si="609"/>
        <v>0.42937350272232289</v>
      </c>
      <c r="AS488" s="4">
        <f t="shared" si="610"/>
        <v>-1.1963264250442631</v>
      </c>
      <c r="AT488" s="4">
        <f t="shared" si="611"/>
        <v>-1.051477718781757</v>
      </c>
      <c r="AU488" s="4">
        <f t="shared" si="612"/>
        <v>-0.67176811471796161</v>
      </c>
      <c r="AV488" s="4">
        <f t="shared" si="613"/>
        <v>-0.4055692038240663</v>
      </c>
      <c r="AW488" s="4">
        <f t="shared" si="614"/>
        <v>0.4055692038240663</v>
      </c>
      <c r="AX488" s="4">
        <f t="shared" si="615"/>
        <v>-215.33875650796736</v>
      </c>
      <c r="AY488" s="4">
        <f t="shared" si="616"/>
        <v>-189.26598938071626</v>
      </c>
      <c r="AZ488" s="4">
        <f t="shared" si="617"/>
        <v>-120.91826064923309</v>
      </c>
      <c r="BA488" s="4">
        <f t="shared" si="618"/>
        <v>-73.002456688331932</v>
      </c>
      <c r="BB488" s="4">
        <f t="shared" si="619"/>
        <v>73.002456688331932</v>
      </c>
      <c r="BC488" s="4">
        <f t="shared" si="620"/>
        <v>-0.76800000000000002</v>
      </c>
      <c r="BD488" s="4">
        <f t="shared" si="621"/>
        <v>-0.69473684210526321</v>
      </c>
      <c r="BE488" s="4">
        <f t="shared" si="622"/>
        <v>-0.24000000000000005</v>
      </c>
      <c r="BF488" s="4">
        <f t="shared" si="623"/>
        <v>-0.34033613445378141</v>
      </c>
      <c r="BG488" s="4">
        <f t="shared" si="624"/>
        <v>0.51592356687898078</v>
      </c>
      <c r="BH488" s="4">
        <f t="shared" si="625"/>
        <v>2.6033878449457402</v>
      </c>
      <c r="BI488" s="4">
        <f t="shared" si="626"/>
        <v>4.3997531760435571</v>
      </c>
      <c r="BJ488" s="4">
        <f t="shared" si="627"/>
        <v>0.59171224856909266</v>
      </c>
      <c r="BK488" s="4">
        <f t="shared" si="628"/>
        <v>0.6072258308735502</v>
      </c>
      <c r="BL488" s="4">
        <f t="shared" si="629"/>
        <v>2.0938584392014516</v>
      </c>
      <c r="BM488" s="4">
        <f t="shared" si="630"/>
        <v>0.29000328747397641</v>
      </c>
      <c r="BN488" s="3">
        <f t="shared" si="565"/>
        <v>1</v>
      </c>
      <c r="BO488" s="3">
        <v>100</v>
      </c>
      <c r="BP488" s="3">
        <f t="shared" si="566"/>
        <v>0.44999999999999996</v>
      </c>
      <c r="BQ488" s="3">
        <f t="shared" si="567"/>
        <v>44.999999999999993</v>
      </c>
      <c r="BR488" s="3">
        <f t="shared" si="568"/>
        <v>0</v>
      </c>
      <c r="BS488" s="3">
        <f t="shared" si="569"/>
        <v>-1</v>
      </c>
      <c r="BT488" s="3">
        <f t="shared" si="570"/>
        <v>-100</v>
      </c>
      <c r="BU488" s="3">
        <f t="shared" si="571"/>
        <v>0</v>
      </c>
      <c r="BV488" s="3">
        <f t="shared" si="572"/>
        <v>-1</v>
      </c>
      <c r="BW488" s="3">
        <f t="shared" si="573"/>
        <v>-100</v>
      </c>
      <c r="BX488" s="3">
        <f t="shared" si="574"/>
        <v>0</v>
      </c>
      <c r="BY488" s="3">
        <f t="shared" si="575"/>
        <v>-1</v>
      </c>
      <c r="BZ488" s="3">
        <f t="shared" si="576"/>
        <v>-100</v>
      </c>
      <c r="CA488" s="3">
        <f t="shared" si="577"/>
        <v>1</v>
      </c>
      <c r="CB488" s="3">
        <f t="shared" si="578"/>
        <v>1.38</v>
      </c>
      <c r="CC488" s="3">
        <f t="shared" si="579"/>
        <v>138</v>
      </c>
      <c r="CD488" s="3">
        <f t="shared" si="631"/>
        <v>1</v>
      </c>
      <c r="CE488" s="3">
        <f t="shared" si="632"/>
        <v>1</v>
      </c>
      <c r="CF488" s="3">
        <f t="shared" si="633"/>
        <v>2</v>
      </c>
      <c r="CG488" s="16" t="str">
        <f t="shared" si="634"/>
        <v>BackCasa</v>
      </c>
      <c r="CI488" s="12">
        <f t="shared" si="635"/>
        <v>1</v>
      </c>
      <c r="CJ488" s="12">
        <f t="shared" si="636"/>
        <v>0</v>
      </c>
      <c r="CK488" s="12">
        <f t="shared" si="637"/>
        <v>1</v>
      </c>
      <c r="CL488" s="12" t="str">
        <f t="shared" si="638"/>
        <v/>
      </c>
      <c r="CM488" s="12">
        <f t="shared" si="639"/>
        <v>1</v>
      </c>
      <c r="CN488" s="12">
        <f t="shared" si="640"/>
        <v>1</v>
      </c>
      <c r="CO488" s="12">
        <f t="shared" si="641"/>
        <v>2</v>
      </c>
      <c r="CP488" s="12" t="str">
        <f t="shared" si="642"/>
        <v>Under2.5</v>
      </c>
    </row>
    <row r="489" spans="1:94" x14ac:dyDescent="0.25">
      <c r="A489" t="s">
        <v>127</v>
      </c>
      <c r="B489" t="s">
        <v>299</v>
      </c>
      <c r="C489" t="s">
        <v>134</v>
      </c>
      <c r="D489" t="s">
        <v>141</v>
      </c>
      <c r="E489" t="s">
        <v>27</v>
      </c>
      <c r="F489" s="3">
        <v>3</v>
      </c>
      <c r="G489" s="3">
        <v>0</v>
      </c>
      <c r="H489" s="3" t="str">
        <f t="shared" si="644"/>
        <v>H</v>
      </c>
      <c r="I489" s="3">
        <v>1.33</v>
      </c>
      <c r="J489" s="3">
        <v>5.75</v>
      </c>
      <c r="K489" s="3">
        <v>8</v>
      </c>
      <c r="L489" s="3">
        <v>1.5</v>
      </c>
      <c r="M489" s="3">
        <v>2.63</v>
      </c>
      <c r="N489" s="3">
        <f t="shared" si="643"/>
        <v>3</v>
      </c>
      <c r="O489" s="3">
        <f t="shared" si="580"/>
        <v>5.0792742726381235E-2</v>
      </c>
      <c r="P489" s="3">
        <f t="shared" si="581"/>
        <v>4.6894803548795938E-2</v>
      </c>
      <c r="Q489" s="3">
        <f t="shared" si="582"/>
        <v>1.397554347826087</v>
      </c>
      <c r="R489" s="3">
        <f t="shared" si="583"/>
        <v>6.0420582706766925</v>
      </c>
      <c r="S489" s="3">
        <f t="shared" si="584"/>
        <v>8.4063419418110499</v>
      </c>
      <c r="T489" s="3">
        <f t="shared" si="585"/>
        <v>1.5761891140895719</v>
      </c>
      <c r="U489" s="3">
        <f t="shared" si="586"/>
        <v>2.7635849133703827</v>
      </c>
      <c r="V489" s="4">
        <f t="shared" si="587"/>
        <v>0.75187969924812026</v>
      </c>
      <c r="W489" s="4">
        <f t="shared" si="588"/>
        <v>0.17391304347826086</v>
      </c>
      <c r="X489" s="4">
        <f t="shared" si="589"/>
        <v>0.125</v>
      </c>
      <c r="Y489" s="4">
        <f t="shared" si="590"/>
        <v>0.66666666666666663</v>
      </c>
      <c r="Z489" s="4">
        <f t="shared" si="591"/>
        <v>0.38022813688212931</v>
      </c>
      <c r="AA489" s="4">
        <f t="shared" si="592"/>
        <v>0.23130434782608697</v>
      </c>
      <c r="AB489" s="4">
        <f t="shared" si="593"/>
        <v>0.16625000000000001</v>
      </c>
      <c r="AC489" s="4">
        <f t="shared" si="594"/>
        <v>4.3233082706766917</v>
      </c>
      <c r="AD489" s="4">
        <f t="shared" si="595"/>
        <v>0.71875</v>
      </c>
      <c r="AE489" s="4">
        <f t="shared" si="596"/>
        <v>6.0150375939849621</v>
      </c>
      <c r="AF489" s="4">
        <f t="shared" si="597"/>
        <v>1.3913043478260869</v>
      </c>
      <c r="AG489" s="4">
        <f t="shared" si="598"/>
        <v>0.57034220532319391</v>
      </c>
      <c r="AH489" s="4">
        <f t="shared" si="599"/>
        <v>1.7533333333333332</v>
      </c>
      <c r="AI489" s="4">
        <f t="shared" si="600"/>
        <v>-7.0087875939849624</v>
      </c>
      <c r="AJ489" s="4">
        <f t="shared" si="601"/>
        <v>-4.6445039228506051</v>
      </c>
      <c r="AK489" s="4">
        <f t="shared" si="602"/>
        <v>-2.3642836711343573</v>
      </c>
      <c r="AL489" s="4">
        <f t="shared" si="603"/>
        <v>-1.1873957992808108</v>
      </c>
      <c r="AM489" s="4">
        <f t="shared" si="604"/>
        <v>1.1873957992808108</v>
      </c>
      <c r="AN489" s="4">
        <f t="shared" si="605"/>
        <v>-3.5043937969924812</v>
      </c>
      <c r="AO489" s="4">
        <f t="shared" si="606"/>
        <v>-2.3222519614253025</v>
      </c>
      <c r="AP489" s="4">
        <f t="shared" si="607"/>
        <v>-1.1821418355671787</v>
      </c>
      <c r="AQ489" s="4">
        <f t="shared" si="608"/>
        <v>-0.59369789964040542</v>
      </c>
      <c r="AR489" s="4">
        <f t="shared" si="609"/>
        <v>0.59369789964040542</v>
      </c>
      <c r="AS489" s="4">
        <f t="shared" si="610"/>
        <v>-1.2928278906720825</v>
      </c>
      <c r="AT489" s="4">
        <f t="shared" si="611"/>
        <v>-1.1641780920987888</v>
      </c>
      <c r="AU489" s="4">
        <f t="shared" si="612"/>
        <v>-0.86867441547320223</v>
      </c>
      <c r="AV489" s="4">
        <f t="shared" si="613"/>
        <v>-0.53577271666917259</v>
      </c>
      <c r="AW489" s="4">
        <f t="shared" si="614"/>
        <v>0.53577271666917259</v>
      </c>
      <c r="AX489" s="4">
        <f t="shared" si="615"/>
        <v>-232.70902032097482</v>
      </c>
      <c r="AY489" s="4">
        <f t="shared" si="616"/>
        <v>-209.55205657778197</v>
      </c>
      <c r="AZ489" s="4">
        <f t="shared" si="617"/>
        <v>-156.3613947851764</v>
      </c>
      <c r="BA489" s="4">
        <f t="shared" si="618"/>
        <v>-96.439089000451062</v>
      </c>
      <c r="BB489" s="4">
        <f t="shared" si="619"/>
        <v>96.439089000451062</v>
      </c>
      <c r="BC489" s="4">
        <f t="shared" si="620"/>
        <v>-0.83374999999999999</v>
      </c>
      <c r="BD489" s="4">
        <f t="shared" si="621"/>
        <v>-0.768695652173913</v>
      </c>
      <c r="BE489" s="4">
        <f t="shared" si="622"/>
        <v>-0.28124999999999994</v>
      </c>
      <c r="BF489" s="4">
        <f t="shared" si="623"/>
        <v>-0.42965779467680609</v>
      </c>
      <c r="BG489" s="4">
        <f t="shared" si="624"/>
        <v>0.75333333333333341</v>
      </c>
      <c r="BH489" s="4">
        <f t="shared" si="625"/>
        <v>3.5656779978138973</v>
      </c>
      <c r="BI489" s="4">
        <f t="shared" si="626"/>
        <v>5.281984853437943</v>
      </c>
      <c r="BJ489" s="4">
        <f t="shared" si="627"/>
        <v>0.67506403307708573</v>
      </c>
      <c r="BK489" s="4">
        <f t="shared" si="628"/>
        <v>0.83961562162388148</v>
      </c>
      <c r="BL489" s="4">
        <f t="shared" si="629"/>
        <v>2.1698870137299773</v>
      </c>
      <c r="BM489" s="4">
        <f t="shared" si="630"/>
        <v>0.38693978825220254</v>
      </c>
      <c r="BN489" s="3">
        <f t="shared" si="565"/>
        <v>1</v>
      </c>
      <c r="BO489" s="3">
        <v>100</v>
      </c>
      <c r="BP489" s="3">
        <f t="shared" si="566"/>
        <v>0.33000000000000007</v>
      </c>
      <c r="BQ489" s="3">
        <f t="shared" si="567"/>
        <v>33.000000000000007</v>
      </c>
      <c r="BR489" s="3">
        <f t="shared" si="568"/>
        <v>0</v>
      </c>
      <c r="BS489" s="3">
        <f t="shared" si="569"/>
        <v>-1</v>
      </c>
      <c r="BT489" s="3">
        <f t="shared" si="570"/>
        <v>-100</v>
      </c>
      <c r="BU489" s="3">
        <f t="shared" si="571"/>
        <v>0</v>
      </c>
      <c r="BV489" s="3">
        <f t="shared" si="572"/>
        <v>-1</v>
      </c>
      <c r="BW489" s="3">
        <f t="shared" si="573"/>
        <v>-100</v>
      </c>
      <c r="BX489" s="3">
        <f t="shared" si="574"/>
        <v>1</v>
      </c>
      <c r="BY489" s="3">
        <f t="shared" si="575"/>
        <v>0.5</v>
      </c>
      <c r="BZ489" s="3">
        <f t="shared" si="576"/>
        <v>50</v>
      </c>
      <c r="CA489" s="3">
        <f t="shared" si="577"/>
        <v>0</v>
      </c>
      <c r="CB489" s="3">
        <f t="shared" si="578"/>
        <v>-1</v>
      </c>
      <c r="CC489" s="3">
        <f t="shared" si="579"/>
        <v>-100</v>
      </c>
      <c r="CD489" s="3">
        <f t="shared" si="631"/>
        <v>1</v>
      </c>
      <c r="CE489" s="3">
        <f t="shared" si="632"/>
        <v>1</v>
      </c>
      <c r="CF489" s="3">
        <f t="shared" si="633"/>
        <v>2</v>
      </c>
      <c r="CG489" s="16" t="str">
        <f t="shared" si="634"/>
        <v>BackCasa</v>
      </c>
      <c r="CI489" s="12">
        <f t="shared" si="635"/>
        <v>1</v>
      </c>
      <c r="CJ489" s="12">
        <f t="shared" si="636"/>
        <v>0</v>
      </c>
      <c r="CK489" s="12">
        <f t="shared" si="637"/>
        <v>1</v>
      </c>
      <c r="CL489" s="12" t="str">
        <f t="shared" si="638"/>
        <v/>
      </c>
      <c r="CM489" s="12">
        <f t="shared" si="639"/>
        <v>1</v>
      </c>
      <c r="CN489" s="12">
        <f t="shared" si="640"/>
        <v>1</v>
      </c>
      <c r="CO489" s="12">
        <f t="shared" si="641"/>
        <v>2</v>
      </c>
      <c r="CP489" s="12" t="str">
        <f t="shared" si="642"/>
        <v>Under2.5</v>
      </c>
    </row>
    <row r="490" spans="1:94" x14ac:dyDescent="0.25">
      <c r="A490" t="s">
        <v>127</v>
      </c>
      <c r="B490" t="s">
        <v>299</v>
      </c>
      <c r="C490" t="s">
        <v>134</v>
      </c>
      <c r="D490" t="s">
        <v>133</v>
      </c>
      <c r="E490" t="s">
        <v>20</v>
      </c>
      <c r="F490" s="3">
        <v>1</v>
      </c>
      <c r="G490" s="3">
        <v>3</v>
      </c>
      <c r="H490" s="3" t="str">
        <f t="shared" si="644"/>
        <v>A</v>
      </c>
      <c r="I490" s="3">
        <v>2.7</v>
      </c>
      <c r="J490" s="3">
        <v>3.3</v>
      </c>
      <c r="K490" s="3">
        <v>2.6</v>
      </c>
      <c r="L490" s="3">
        <v>1.97</v>
      </c>
      <c r="M490" s="3">
        <v>1.93</v>
      </c>
      <c r="N490" s="3">
        <f t="shared" si="643"/>
        <v>4</v>
      </c>
      <c r="O490" s="3">
        <f t="shared" si="580"/>
        <v>5.8016058016058025E-2</v>
      </c>
      <c r="P490" s="3">
        <f t="shared" si="581"/>
        <v>2.5748928223876311E-2</v>
      </c>
      <c r="Q490" s="3">
        <f t="shared" si="582"/>
        <v>2.8566433566433567</v>
      </c>
      <c r="R490" s="3">
        <f t="shared" si="583"/>
        <v>3.4914529914529915</v>
      </c>
      <c r="S490" s="3">
        <f t="shared" si="584"/>
        <v>2.7508417508417509</v>
      </c>
      <c r="T490" s="3">
        <f t="shared" si="585"/>
        <v>2.0842916342916342</v>
      </c>
      <c r="U490" s="3">
        <f t="shared" si="586"/>
        <v>2.0419709919709921</v>
      </c>
      <c r="V490" s="4">
        <f t="shared" si="587"/>
        <v>0.37037037037037035</v>
      </c>
      <c r="W490" s="4">
        <f t="shared" si="588"/>
        <v>0.30303030303030304</v>
      </c>
      <c r="X490" s="4">
        <f t="shared" si="589"/>
        <v>0.38461538461538458</v>
      </c>
      <c r="Y490" s="4">
        <f t="shared" si="590"/>
        <v>0.50761421319796951</v>
      </c>
      <c r="Z490" s="4">
        <f t="shared" si="591"/>
        <v>0.5181347150259068</v>
      </c>
      <c r="AA490" s="4">
        <f t="shared" si="592"/>
        <v>0.81818181818181823</v>
      </c>
      <c r="AB490" s="4">
        <f t="shared" si="593"/>
        <v>1.0384615384615385</v>
      </c>
      <c r="AC490" s="4">
        <f t="shared" si="594"/>
        <v>1.2222222222222221</v>
      </c>
      <c r="AD490" s="4">
        <f t="shared" si="595"/>
        <v>1.2692307692307692</v>
      </c>
      <c r="AE490" s="4">
        <f t="shared" si="596"/>
        <v>0.96296296296296291</v>
      </c>
      <c r="AF490" s="4">
        <f t="shared" si="597"/>
        <v>0.78787878787878796</v>
      </c>
      <c r="AG490" s="4">
        <f t="shared" si="598"/>
        <v>1.0207253886010363</v>
      </c>
      <c r="AH490" s="4">
        <f t="shared" si="599"/>
        <v>0.97969543147208116</v>
      </c>
      <c r="AI490" s="4">
        <f t="shared" si="600"/>
        <v>0.1058016058016058</v>
      </c>
      <c r="AJ490" s="4">
        <f t="shared" si="601"/>
        <v>-0.63480963480963482</v>
      </c>
      <c r="AK490" s="4">
        <f t="shared" si="602"/>
        <v>0.74061124061124062</v>
      </c>
      <c r="AL490" s="4">
        <f t="shared" si="603"/>
        <v>4.2320642320642143E-2</v>
      </c>
      <c r="AM490" s="4">
        <f t="shared" si="604"/>
        <v>-4.2320642320642143E-2</v>
      </c>
      <c r="AN490" s="4">
        <f t="shared" si="605"/>
        <v>5.2900802900802901E-2</v>
      </c>
      <c r="AO490" s="4">
        <f t="shared" si="606"/>
        <v>-0.31740481740481741</v>
      </c>
      <c r="AP490" s="4">
        <f t="shared" si="607"/>
        <v>0.37030562030562031</v>
      </c>
      <c r="AQ490" s="4">
        <f t="shared" si="608"/>
        <v>2.1160321160321072E-2</v>
      </c>
      <c r="AR490" s="4">
        <f t="shared" si="609"/>
        <v>-2.1160321160321072E-2</v>
      </c>
      <c r="AS490" s="4">
        <f t="shared" si="610"/>
        <v>5.285153805163019E-2</v>
      </c>
      <c r="AT490" s="4">
        <f t="shared" si="611"/>
        <v>-0.30734705351972252</v>
      </c>
      <c r="AU490" s="4">
        <f t="shared" si="612"/>
        <v>0.35464871136845832</v>
      </c>
      <c r="AV490" s="4">
        <f t="shared" si="613"/>
        <v>2.1157163765763497E-2</v>
      </c>
      <c r="AW490" s="4">
        <f t="shared" si="614"/>
        <v>-2.1157163765763497E-2</v>
      </c>
      <c r="AX490" s="4">
        <f t="shared" si="615"/>
        <v>9.5132768492934332</v>
      </c>
      <c r="AY490" s="4">
        <f t="shared" si="616"/>
        <v>-55.32246963355005</v>
      </c>
      <c r="AZ490" s="4">
        <f t="shared" si="617"/>
        <v>63.83676804632249</v>
      </c>
      <c r="BA490" s="4">
        <f t="shared" si="618"/>
        <v>3.8082894778374294</v>
      </c>
      <c r="BB490" s="4">
        <f t="shared" si="619"/>
        <v>-3.8082894778374294</v>
      </c>
      <c r="BC490" s="4">
        <f t="shared" si="620"/>
        <v>3.8461538461538464E-2</v>
      </c>
      <c r="BD490" s="4">
        <f t="shared" si="621"/>
        <v>-0.18181818181818182</v>
      </c>
      <c r="BE490" s="4">
        <f t="shared" si="622"/>
        <v>0.26923076923076922</v>
      </c>
      <c r="BF490" s="4">
        <f t="shared" si="623"/>
        <v>2.072538860103618E-2</v>
      </c>
      <c r="BG490" s="4">
        <f t="shared" si="624"/>
        <v>-2.0304568527918697E-2</v>
      </c>
      <c r="BH490" s="4">
        <f t="shared" si="625"/>
        <v>0.40055841479054105</v>
      </c>
      <c r="BI490" s="4">
        <f t="shared" si="626"/>
        <v>3.0329793663126998</v>
      </c>
      <c r="BJ490" s="4">
        <f t="shared" si="627"/>
        <v>0.13206763594884394</v>
      </c>
      <c r="BK490" s="4">
        <f t="shared" si="628"/>
        <v>2.9925213169096448E-2</v>
      </c>
      <c r="BL490" s="4">
        <f t="shared" si="629"/>
        <v>2.0631313131313131</v>
      </c>
      <c r="BM490" s="4">
        <f t="shared" si="630"/>
        <v>1.4504754485877838E-2</v>
      </c>
      <c r="BN490" s="3">
        <f t="shared" si="565"/>
        <v>0</v>
      </c>
      <c r="BO490" s="3">
        <v>100</v>
      </c>
      <c r="BP490" s="3">
        <f t="shared" si="566"/>
        <v>-1</v>
      </c>
      <c r="BQ490" s="3">
        <f t="shared" si="567"/>
        <v>-100</v>
      </c>
      <c r="BR490" s="3">
        <f t="shared" si="568"/>
        <v>1</v>
      </c>
      <c r="BS490" s="3">
        <f t="shared" si="569"/>
        <v>1.6</v>
      </c>
      <c r="BT490" s="3">
        <f t="shared" si="570"/>
        <v>160</v>
      </c>
      <c r="BU490" s="3">
        <f t="shared" si="571"/>
        <v>0</v>
      </c>
      <c r="BV490" s="3">
        <f t="shared" si="572"/>
        <v>-1</v>
      </c>
      <c r="BW490" s="3">
        <f t="shared" si="573"/>
        <v>-100</v>
      </c>
      <c r="BX490" s="3">
        <f t="shared" si="574"/>
        <v>1</v>
      </c>
      <c r="BY490" s="3">
        <f t="shared" si="575"/>
        <v>0.97</v>
      </c>
      <c r="BZ490" s="3">
        <f t="shared" si="576"/>
        <v>97</v>
      </c>
      <c r="CA490" s="3">
        <f t="shared" si="577"/>
        <v>0</v>
      </c>
      <c r="CB490" s="3">
        <f t="shared" si="578"/>
        <v>-1</v>
      </c>
      <c r="CC490" s="3">
        <f t="shared" si="579"/>
        <v>-100</v>
      </c>
      <c r="CD490" s="3">
        <f t="shared" si="631"/>
        <v>1</v>
      </c>
      <c r="CE490" s="3">
        <f t="shared" si="632"/>
        <v>0</v>
      </c>
      <c r="CF490" s="3">
        <f t="shared" si="633"/>
        <v>1</v>
      </c>
      <c r="CG490" s="16" t="str">
        <f t="shared" si="634"/>
        <v/>
      </c>
      <c r="CI490" s="12">
        <f t="shared" si="635"/>
        <v>1</v>
      </c>
      <c r="CJ490" s="12">
        <f t="shared" si="636"/>
        <v>0</v>
      </c>
      <c r="CK490" s="12">
        <f t="shared" si="637"/>
        <v>1</v>
      </c>
      <c r="CL490" s="12" t="str">
        <f t="shared" si="638"/>
        <v/>
      </c>
      <c r="CM490" s="12">
        <f t="shared" si="639"/>
        <v>1</v>
      </c>
      <c r="CN490" s="12">
        <f t="shared" si="640"/>
        <v>0</v>
      </c>
      <c r="CO490" s="12">
        <f t="shared" si="641"/>
        <v>1</v>
      </c>
      <c r="CP490" s="12" t="str">
        <f t="shared" si="642"/>
        <v/>
      </c>
    </row>
    <row r="491" spans="1:94" x14ac:dyDescent="0.25">
      <c r="A491" t="s">
        <v>127</v>
      </c>
      <c r="B491" t="s">
        <v>299</v>
      </c>
      <c r="C491" t="s">
        <v>134</v>
      </c>
      <c r="D491" t="s">
        <v>23</v>
      </c>
      <c r="E491" t="s">
        <v>28</v>
      </c>
      <c r="F491" s="3">
        <v>1</v>
      </c>
      <c r="G491" s="3">
        <v>2</v>
      </c>
      <c r="H491" s="3" t="str">
        <f t="shared" si="644"/>
        <v>A</v>
      </c>
      <c r="I491" s="3">
        <v>1.25</v>
      </c>
      <c r="J491" s="3">
        <v>6.5</v>
      </c>
      <c r="K491" s="3">
        <v>9.5</v>
      </c>
      <c r="L491" s="3">
        <v>1.33</v>
      </c>
      <c r="M491" s="3">
        <v>3.4</v>
      </c>
      <c r="N491" s="3">
        <f t="shared" si="643"/>
        <v>3</v>
      </c>
      <c r="O491" s="3">
        <f t="shared" si="580"/>
        <v>5.9109311740890735E-2</v>
      </c>
      <c r="P491" s="3">
        <f t="shared" si="581"/>
        <v>4.5997346306943854E-2</v>
      </c>
      <c r="Q491" s="3">
        <f t="shared" si="582"/>
        <v>1.3238866396761133</v>
      </c>
      <c r="R491" s="3">
        <f t="shared" si="583"/>
        <v>6.8842105263157896</v>
      </c>
      <c r="S491" s="3">
        <f t="shared" si="584"/>
        <v>10.061538461538461</v>
      </c>
      <c r="T491" s="3">
        <f t="shared" si="585"/>
        <v>1.4086153846153848</v>
      </c>
      <c r="U491" s="3">
        <f t="shared" si="586"/>
        <v>3.6009716599190282</v>
      </c>
      <c r="V491" s="4">
        <f t="shared" si="587"/>
        <v>0.8</v>
      </c>
      <c r="W491" s="4">
        <f t="shared" si="588"/>
        <v>0.15384615384615385</v>
      </c>
      <c r="X491" s="4">
        <f t="shared" si="589"/>
        <v>0.10526315789473684</v>
      </c>
      <c r="Y491" s="4">
        <f t="shared" si="590"/>
        <v>0.75187969924812026</v>
      </c>
      <c r="Z491" s="4">
        <f t="shared" si="591"/>
        <v>0.29411764705882354</v>
      </c>
      <c r="AA491" s="4">
        <f t="shared" si="592"/>
        <v>0.19230769230769232</v>
      </c>
      <c r="AB491" s="4">
        <f t="shared" si="593"/>
        <v>0.13157894736842105</v>
      </c>
      <c r="AC491" s="4">
        <f t="shared" si="594"/>
        <v>5.2</v>
      </c>
      <c r="AD491" s="4">
        <f t="shared" si="595"/>
        <v>0.68421052631578949</v>
      </c>
      <c r="AE491" s="4">
        <f t="shared" si="596"/>
        <v>7.6</v>
      </c>
      <c r="AF491" s="4">
        <f t="shared" si="597"/>
        <v>1.4615384615384615</v>
      </c>
      <c r="AG491" s="4">
        <f t="shared" si="598"/>
        <v>0.39117647058823535</v>
      </c>
      <c r="AH491" s="4">
        <f t="shared" si="599"/>
        <v>2.5563909774436087</v>
      </c>
      <c r="AI491" s="4">
        <f t="shared" si="600"/>
        <v>-8.7376518218623485</v>
      </c>
      <c r="AJ491" s="4">
        <f t="shared" si="601"/>
        <v>-5.5603238866396758</v>
      </c>
      <c r="AK491" s="4">
        <f t="shared" si="602"/>
        <v>-3.1773279352226718</v>
      </c>
      <c r="AL491" s="4">
        <f t="shared" si="603"/>
        <v>-2.1923562753036432</v>
      </c>
      <c r="AM491" s="4">
        <f t="shared" si="604"/>
        <v>2.1923562753036432</v>
      </c>
      <c r="AN491" s="4">
        <f t="shared" si="605"/>
        <v>-4.3688259109311742</v>
      </c>
      <c r="AO491" s="4">
        <f t="shared" si="606"/>
        <v>-2.7801619433198379</v>
      </c>
      <c r="AP491" s="4">
        <f t="shared" si="607"/>
        <v>-1.5886639676113359</v>
      </c>
      <c r="AQ491" s="4">
        <f t="shared" si="608"/>
        <v>-1.0961781376518216</v>
      </c>
      <c r="AR491" s="4">
        <f t="shared" si="609"/>
        <v>1.0961781376518216</v>
      </c>
      <c r="AS491" s="4">
        <f t="shared" si="610"/>
        <v>-1.3457781976783501</v>
      </c>
      <c r="AT491" s="4">
        <f t="shared" si="611"/>
        <v>-1.2255140759296959</v>
      </c>
      <c r="AU491" s="4">
        <f t="shared" si="612"/>
        <v>-1.0089964371300535</v>
      </c>
      <c r="AV491" s="4">
        <f t="shared" si="613"/>
        <v>-0.83124862294496837</v>
      </c>
      <c r="AW491" s="4">
        <f t="shared" si="614"/>
        <v>0.83124862294496837</v>
      </c>
      <c r="AX491" s="4">
        <f t="shared" si="615"/>
        <v>-242.24007558210297</v>
      </c>
      <c r="AY491" s="4">
        <f t="shared" si="616"/>
        <v>-220.59253366734524</v>
      </c>
      <c r="AZ491" s="4">
        <f t="shared" si="617"/>
        <v>-181.61935868340964</v>
      </c>
      <c r="BA491" s="4">
        <f t="shared" si="618"/>
        <v>-149.62475213009432</v>
      </c>
      <c r="BB491" s="4">
        <f t="shared" si="619"/>
        <v>149.62475213009432</v>
      </c>
      <c r="BC491" s="4">
        <f t="shared" si="620"/>
        <v>-0.86842105263157898</v>
      </c>
      <c r="BD491" s="4">
        <f t="shared" si="621"/>
        <v>-0.8076923076923076</v>
      </c>
      <c r="BE491" s="4">
        <f t="shared" si="622"/>
        <v>-0.31578947368421051</v>
      </c>
      <c r="BF491" s="4">
        <f t="shared" si="623"/>
        <v>-0.60882352941176454</v>
      </c>
      <c r="BG491" s="4">
        <f t="shared" si="624"/>
        <v>1.5563909774436084</v>
      </c>
      <c r="BH491" s="4">
        <f t="shared" si="625"/>
        <v>4.4226533116892748</v>
      </c>
      <c r="BI491" s="4">
        <f t="shared" si="626"/>
        <v>6.089878542510121</v>
      </c>
      <c r="BJ491" s="4">
        <f t="shared" si="627"/>
        <v>0.7262301342821772</v>
      </c>
      <c r="BK491" s="4">
        <f t="shared" si="628"/>
        <v>1.5502299890440872</v>
      </c>
      <c r="BL491" s="4">
        <f t="shared" si="629"/>
        <v>2.5047935222672066</v>
      </c>
      <c r="BM491" s="4">
        <f t="shared" si="630"/>
        <v>0.61890530108082564</v>
      </c>
      <c r="BN491" s="3">
        <f t="shared" si="565"/>
        <v>0</v>
      </c>
      <c r="BO491" s="3">
        <v>100</v>
      </c>
      <c r="BP491" s="3">
        <f t="shared" si="566"/>
        <v>-1</v>
      </c>
      <c r="BQ491" s="3">
        <f t="shared" si="567"/>
        <v>-100</v>
      </c>
      <c r="BR491" s="3">
        <f t="shared" si="568"/>
        <v>1</v>
      </c>
      <c r="BS491" s="3">
        <f t="shared" si="569"/>
        <v>8.5</v>
      </c>
      <c r="BT491" s="3">
        <f t="shared" si="570"/>
        <v>850</v>
      </c>
      <c r="BU491" s="3">
        <f t="shared" si="571"/>
        <v>0</v>
      </c>
      <c r="BV491" s="3">
        <f t="shared" si="572"/>
        <v>-1</v>
      </c>
      <c r="BW491" s="3">
        <f t="shared" si="573"/>
        <v>-100</v>
      </c>
      <c r="BX491" s="3">
        <f t="shared" si="574"/>
        <v>1</v>
      </c>
      <c r="BY491" s="3">
        <f t="shared" si="575"/>
        <v>0.33000000000000007</v>
      </c>
      <c r="BZ491" s="3">
        <f t="shared" si="576"/>
        <v>33.000000000000007</v>
      </c>
      <c r="CA491" s="3">
        <f t="shared" si="577"/>
        <v>0</v>
      </c>
      <c r="CB491" s="3">
        <f t="shared" si="578"/>
        <v>-1</v>
      </c>
      <c r="CC491" s="3">
        <f t="shared" si="579"/>
        <v>-100</v>
      </c>
      <c r="CD491" s="3">
        <f t="shared" si="631"/>
        <v>1</v>
      </c>
      <c r="CE491" s="3">
        <f t="shared" si="632"/>
        <v>1</v>
      </c>
      <c r="CF491" s="3">
        <f t="shared" si="633"/>
        <v>2</v>
      </c>
      <c r="CG491" s="16" t="str">
        <f t="shared" si="634"/>
        <v>BackCasa</v>
      </c>
      <c r="CI491" s="12">
        <f t="shared" si="635"/>
        <v>1</v>
      </c>
      <c r="CJ491" s="12">
        <f t="shared" si="636"/>
        <v>0</v>
      </c>
      <c r="CK491" s="12">
        <f t="shared" si="637"/>
        <v>1</v>
      </c>
      <c r="CL491" s="12" t="str">
        <f t="shared" si="638"/>
        <v/>
      </c>
      <c r="CM491" s="12">
        <f t="shared" si="639"/>
        <v>1</v>
      </c>
      <c r="CN491" s="12">
        <f t="shared" si="640"/>
        <v>1</v>
      </c>
      <c r="CO491" s="12">
        <f t="shared" si="641"/>
        <v>2</v>
      </c>
      <c r="CP491" s="12" t="str">
        <f t="shared" si="642"/>
        <v>Under2.5</v>
      </c>
    </row>
    <row r="492" spans="1:94" x14ac:dyDescent="0.25">
      <c r="A492" t="s">
        <v>127</v>
      </c>
      <c r="B492" t="s">
        <v>299</v>
      </c>
      <c r="C492" t="s">
        <v>136</v>
      </c>
      <c r="D492" t="s">
        <v>24</v>
      </c>
      <c r="E492" t="s">
        <v>12</v>
      </c>
      <c r="F492" s="3">
        <v>1</v>
      </c>
      <c r="G492" s="3">
        <v>1</v>
      </c>
      <c r="H492" s="3" t="str">
        <f t="shared" si="644"/>
        <v>D</v>
      </c>
      <c r="I492" s="3">
        <v>2.8</v>
      </c>
      <c r="J492" s="3">
        <v>3.4</v>
      </c>
      <c r="K492" s="3">
        <v>2.5</v>
      </c>
      <c r="L492" s="3">
        <v>1.8</v>
      </c>
      <c r="M492" s="3">
        <v>2</v>
      </c>
      <c r="N492" s="3">
        <f t="shared" si="643"/>
        <v>2</v>
      </c>
      <c r="O492" s="3">
        <f t="shared" si="580"/>
        <v>5.1260504201680712E-2</v>
      </c>
      <c r="P492" s="3">
        <f t="shared" si="581"/>
        <v>5.555555555555558E-2</v>
      </c>
      <c r="Q492" s="3">
        <f t="shared" si="582"/>
        <v>2.9435294117647057</v>
      </c>
      <c r="R492" s="3">
        <f t="shared" si="583"/>
        <v>3.5742857142857143</v>
      </c>
      <c r="S492" s="3">
        <f t="shared" si="584"/>
        <v>2.6281512605042017</v>
      </c>
      <c r="T492" s="3">
        <f t="shared" si="585"/>
        <v>1.8922689075630252</v>
      </c>
      <c r="U492" s="3">
        <f t="shared" si="586"/>
        <v>2.1025210084033614</v>
      </c>
      <c r="V492" s="4">
        <f t="shared" si="587"/>
        <v>0.35714285714285715</v>
      </c>
      <c r="W492" s="4">
        <f t="shared" si="588"/>
        <v>0.29411764705882354</v>
      </c>
      <c r="X492" s="4">
        <f t="shared" si="589"/>
        <v>0.4</v>
      </c>
      <c r="Y492" s="4">
        <f t="shared" si="590"/>
        <v>0.55555555555555558</v>
      </c>
      <c r="Z492" s="4">
        <f t="shared" si="591"/>
        <v>0.5</v>
      </c>
      <c r="AA492" s="4">
        <f t="shared" si="592"/>
        <v>0.82352941176470584</v>
      </c>
      <c r="AB492" s="4">
        <f t="shared" si="593"/>
        <v>1.1199999999999999</v>
      </c>
      <c r="AC492" s="4">
        <f t="shared" si="594"/>
        <v>1.2142857142857144</v>
      </c>
      <c r="AD492" s="4">
        <f t="shared" si="595"/>
        <v>1.3599999999999999</v>
      </c>
      <c r="AE492" s="4">
        <f t="shared" si="596"/>
        <v>0.8928571428571429</v>
      </c>
      <c r="AF492" s="4">
        <f t="shared" si="597"/>
        <v>0.73529411764705888</v>
      </c>
      <c r="AG492" s="4">
        <f t="shared" si="598"/>
        <v>0.9</v>
      </c>
      <c r="AH492" s="4">
        <f t="shared" si="599"/>
        <v>1.1111111111111112</v>
      </c>
      <c r="AI492" s="4">
        <f t="shared" si="600"/>
        <v>0.31537815126050406</v>
      </c>
      <c r="AJ492" s="4">
        <f t="shared" si="601"/>
        <v>-0.63075630252100856</v>
      </c>
      <c r="AK492" s="4">
        <f t="shared" si="602"/>
        <v>0.94613445378151262</v>
      </c>
      <c r="AL492" s="4">
        <f t="shared" si="603"/>
        <v>-0.21025210084033619</v>
      </c>
      <c r="AM492" s="4">
        <f t="shared" si="604"/>
        <v>0.21025210084033619</v>
      </c>
      <c r="AN492" s="4">
        <f t="shared" si="605"/>
        <v>0.15768907563025203</v>
      </c>
      <c r="AO492" s="4">
        <f t="shared" si="606"/>
        <v>-0.31537815126050428</v>
      </c>
      <c r="AP492" s="4">
        <f t="shared" si="607"/>
        <v>0.47306722689075631</v>
      </c>
      <c r="AQ492" s="4">
        <f t="shared" si="608"/>
        <v>-0.10512605042016809</v>
      </c>
      <c r="AR492" s="4">
        <f t="shared" si="609"/>
        <v>0.10512605042016809</v>
      </c>
      <c r="AS492" s="4">
        <f t="shared" si="610"/>
        <v>0.1564012119852157</v>
      </c>
      <c r="AT492" s="4">
        <f t="shared" si="611"/>
        <v>-0.30550480357524107</v>
      </c>
      <c r="AU492" s="4">
        <f t="shared" si="612"/>
        <v>0.44187018620848251</v>
      </c>
      <c r="AV492" s="4">
        <f t="shared" si="613"/>
        <v>-0.10474133186848303</v>
      </c>
      <c r="AW492" s="4">
        <f t="shared" si="614"/>
        <v>0.10474133186848303</v>
      </c>
      <c r="AX492" s="4">
        <f t="shared" si="615"/>
        <v>28.152218157338826</v>
      </c>
      <c r="AY492" s="4">
        <f t="shared" si="616"/>
        <v>-54.990864643543397</v>
      </c>
      <c r="AZ492" s="4">
        <f t="shared" si="617"/>
        <v>79.536633517526852</v>
      </c>
      <c r="BA492" s="4">
        <f t="shared" si="618"/>
        <v>-18.853439736326944</v>
      </c>
      <c r="BB492" s="4">
        <f t="shared" si="619"/>
        <v>18.853439736326944</v>
      </c>
      <c r="BC492" s="4">
        <f t="shared" si="620"/>
        <v>0.11999999999999994</v>
      </c>
      <c r="BD492" s="4">
        <f t="shared" si="621"/>
        <v>-0.17647058823529416</v>
      </c>
      <c r="BE492" s="4">
        <f t="shared" si="622"/>
        <v>0.36</v>
      </c>
      <c r="BF492" s="4">
        <f t="shared" si="623"/>
        <v>-0.10000000000000002</v>
      </c>
      <c r="BG492" s="4">
        <f t="shared" si="624"/>
        <v>0.11111111111111113</v>
      </c>
      <c r="BH492" s="4">
        <f t="shared" si="625"/>
        <v>0.4817480835621602</v>
      </c>
      <c r="BI492" s="4">
        <f t="shared" si="626"/>
        <v>3.048655462184874</v>
      </c>
      <c r="BJ492" s="4">
        <f t="shared" si="627"/>
        <v>0.15801985155020001</v>
      </c>
      <c r="BK492" s="4">
        <f t="shared" si="628"/>
        <v>0.14867068626291952</v>
      </c>
      <c r="BL492" s="4">
        <f t="shared" si="629"/>
        <v>1.9973949579831933</v>
      </c>
      <c r="BM492" s="4">
        <f t="shared" si="630"/>
        <v>7.4432292756478696E-2</v>
      </c>
      <c r="BN492" s="3">
        <f t="shared" si="565"/>
        <v>0</v>
      </c>
      <c r="BO492" s="3">
        <v>100</v>
      </c>
      <c r="BP492" s="3">
        <f t="shared" si="566"/>
        <v>-1</v>
      </c>
      <c r="BQ492" s="3">
        <f t="shared" si="567"/>
        <v>-100</v>
      </c>
      <c r="BR492" s="3">
        <f t="shared" si="568"/>
        <v>0</v>
      </c>
      <c r="BS492" s="3">
        <f t="shared" si="569"/>
        <v>-1</v>
      </c>
      <c r="BT492" s="3">
        <f t="shared" si="570"/>
        <v>-100</v>
      </c>
      <c r="BU492" s="3">
        <f t="shared" si="571"/>
        <v>1</v>
      </c>
      <c r="BV492" s="3">
        <f t="shared" si="572"/>
        <v>2.4</v>
      </c>
      <c r="BW492" s="3">
        <f t="shared" si="573"/>
        <v>240</v>
      </c>
      <c r="BX492" s="3">
        <f t="shared" si="574"/>
        <v>0</v>
      </c>
      <c r="BY492" s="3">
        <f t="shared" si="575"/>
        <v>-1</v>
      </c>
      <c r="BZ492" s="3">
        <f t="shared" si="576"/>
        <v>-100</v>
      </c>
      <c r="CA492" s="3">
        <f t="shared" si="577"/>
        <v>1</v>
      </c>
      <c r="CB492" s="3">
        <f t="shared" si="578"/>
        <v>1</v>
      </c>
      <c r="CC492" s="3">
        <f t="shared" si="579"/>
        <v>100</v>
      </c>
      <c r="CD492" s="3">
        <f t="shared" si="631"/>
        <v>1</v>
      </c>
      <c r="CE492" s="3">
        <f t="shared" si="632"/>
        <v>0</v>
      </c>
      <c r="CF492" s="3">
        <f t="shared" si="633"/>
        <v>1</v>
      </c>
      <c r="CG492" s="16" t="str">
        <f t="shared" si="634"/>
        <v/>
      </c>
      <c r="CI492" s="12">
        <f t="shared" si="635"/>
        <v>1</v>
      </c>
      <c r="CJ492" s="12">
        <f t="shared" si="636"/>
        <v>0</v>
      </c>
      <c r="CK492" s="12">
        <f t="shared" si="637"/>
        <v>1</v>
      </c>
      <c r="CL492" s="12" t="str">
        <f t="shared" si="638"/>
        <v/>
      </c>
      <c r="CM492" s="12">
        <f t="shared" si="639"/>
        <v>1</v>
      </c>
      <c r="CN492" s="12">
        <f t="shared" si="640"/>
        <v>0</v>
      </c>
      <c r="CO492" s="12">
        <f t="shared" si="641"/>
        <v>1</v>
      </c>
      <c r="CP492" s="12" t="str">
        <f t="shared" si="642"/>
        <v/>
      </c>
    </row>
    <row r="493" spans="1:94" x14ac:dyDescent="0.25">
      <c r="A493" t="s">
        <v>127</v>
      </c>
      <c r="B493" t="s">
        <v>300</v>
      </c>
      <c r="C493" t="s">
        <v>172</v>
      </c>
      <c r="D493" t="s">
        <v>27</v>
      </c>
      <c r="E493" t="s">
        <v>24</v>
      </c>
      <c r="F493" s="3">
        <v>1</v>
      </c>
      <c r="G493" s="3">
        <v>2</v>
      </c>
      <c r="H493" s="3" t="str">
        <f t="shared" si="644"/>
        <v>A</v>
      </c>
      <c r="I493" s="3">
        <v>7</v>
      </c>
      <c r="J493" s="3">
        <v>4.75</v>
      </c>
      <c r="K493" s="3">
        <v>1.44</v>
      </c>
      <c r="L493" s="3">
        <v>1.57</v>
      </c>
      <c r="M493" s="3">
        <v>2.38</v>
      </c>
      <c r="N493" s="3">
        <f t="shared" si="643"/>
        <v>3</v>
      </c>
      <c r="O493" s="3">
        <f t="shared" si="580"/>
        <v>4.7827903091060886E-2</v>
      </c>
      <c r="P493" s="3">
        <f t="shared" si="581"/>
        <v>5.7110742386126456E-2</v>
      </c>
      <c r="Q493" s="3">
        <f t="shared" si="582"/>
        <v>7.3347953216374258</v>
      </c>
      <c r="R493" s="3">
        <f t="shared" si="583"/>
        <v>4.9771825396825395</v>
      </c>
      <c r="S493" s="3">
        <f t="shared" si="584"/>
        <v>1.5088721804511276</v>
      </c>
      <c r="T493" s="3">
        <f t="shared" si="585"/>
        <v>1.6450898078529657</v>
      </c>
      <c r="U493" s="3">
        <f t="shared" si="586"/>
        <v>2.493830409356725</v>
      </c>
      <c r="V493" s="4">
        <f t="shared" si="587"/>
        <v>0.14285714285714285</v>
      </c>
      <c r="W493" s="4">
        <f t="shared" si="588"/>
        <v>0.21052631578947367</v>
      </c>
      <c r="X493" s="4">
        <f t="shared" si="589"/>
        <v>0.69444444444444442</v>
      </c>
      <c r="Y493" s="4">
        <f t="shared" si="590"/>
        <v>0.63694267515923564</v>
      </c>
      <c r="Z493" s="4">
        <f t="shared" si="591"/>
        <v>0.42016806722689076</v>
      </c>
      <c r="AA493" s="4">
        <f t="shared" si="592"/>
        <v>1.4736842105263157</v>
      </c>
      <c r="AB493" s="4">
        <f t="shared" si="593"/>
        <v>4.8611111111111116</v>
      </c>
      <c r="AC493" s="4">
        <f t="shared" si="594"/>
        <v>0.6785714285714286</v>
      </c>
      <c r="AD493" s="4">
        <f t="shared" si="595"/>
        <v>3.2986111111111112</v>
      </c>
      <c r="AE493" s="4">
        <f t="shared" si="596"/>
        <v>0.20571428571428571</v>
      </c>
      <c r="AF493" s="4">
        <f t="shared" si="597"/>
        <v>0.30315789473684207</v>
      </c>
      <c r="AG493" s="4">
        <f t="shared" si="598"/>
        <v>0.65966386554621859</v>
      </c>
      <c r="AH493" s="4">
        <f t="shared" si="599"/>
        <v>1.5159235668789808</v>
      </c>
      <c r="AI493" s="4">
        <f t="shared" si="600"/>
        <v>5.8259231411862977</v>
      </c>
      <c r="AJ493" s="4">
        <f t="shared" si="601"/>
        <v>2.3576127819548862</v>
      </c>
      <c r="AK493" s="4">
        <f t="shared" si="602"/>
        <v>3.468310359231412</v>
      </c>
      <c r="AL493" s="4">
        <f t="shared" si="603"/>
        <v>-0.8487406015037593</v>
      </c>
      <c r="AM493" s="4">
        <f t="shared" si="604"/>
        <v>0.8487406015037593</v>
      </c>
      <c r="AN493" s="4">
        <f t="shared" si="605"/>
        <v>2.9129615705931489</v>
      </c>
      <c r="AO493" s="4">
        <f t="shared" si="606"/>
        <v>1.1788063909774431</v>
      </c>
      <c r="AP493" s="4">
        <f t="shared" si="607"/>
        <v>1.734155179615706</v>
      </c>
      <c r="AQ493" s="4">
        <f t="shared" si="608"/>
        <v>-0.42437030075187965</v>
      </c>
      <c r="AR493" s="4">
        <f t="shared" si="609"/>
        <v>0.42437030075187965</v>
      </c>
      <c r="AS493" s="4">
        <f t="shared" si="610"/>
        <v>1.2401088032550607</v>
      </c>
      <c r="AT493" s="4">
        <f t="shared" si="611"/>
        <v>0.86728088313759089</v>
      </c>
      <c r="AU493" s="4">
        <f t="shared" si="612"/>
        <v>1.0477231652099472</v>
      </c>
      <c r="AV493" s="4">
        <f t="shared" si="613"/>
        <v>-0.40133716563213712</v>
      </c>
      <c r="AW493" s="4">
        <f t="shared" si="614"/>
        <v>0.40133716563213712</v>
      </c>
      <c r="AX493" s="4">
        <f t="shared" si="615"/>
        <v>223.21958458591092</v>
      </c>
      <c r="AY493" s="4">
        <f t="shared" si="616"/>
        <v>156.11055896476637</v>
      </c>
      <c r="AZ493" s="4">
        <f t="shared" si="617"/>
        <v>188.59016973779049</v>
      </c>
      <c r="BA493" s="4">
        <f t="shared" si="618"/>
        <v>-72.240689813784684</v>
      </c>
      <c r="BB493" s="4">
        <f t="shared" si="619"/>
        <v>72.240689813784684</v>
      </c>
      <c r="BC493" s="4">
        <f t="shared" si="620"/>
        <v>3.8611111111111107</v>
      </c>
      <c r="BD493" s="4">
        <f t="shared" si="621"/>
        <v>0.4736842105263156</v>
      </c>
      <c r="BE493" s="4">
        <f t="shared" si="622"/>
        <v>2.2986111111111116</v>
      </c>
      <c r="BF493" s="4">
        <f t="shared" si="623"/>
        <v>-0.34033613445378152</v>
      </c>
      <c r="BG493" s="4">
        <f t="shared" si="624"/>
        <v>0.51592356687898089</v>
      </c>
      <c r="BH493" s="4">
        <f t="shared" si="625"/>
        <v>2.9305544192353485</v>
      </c>
      <c r="BI493" s="4">
        <f t="shared" si="626"/>
        <v>4.6069500139236981</v>
      </c>
      <c r="BJ493" s="4">
        <f t="shared" si="627"/>
        <v>0.63611595749427752</v>
      </c>
      <c r="BK493" s="4">
        <f t="shared" si="628"/>
        <v>0.6001502347916573</v>
      </c>
      <c r="BL493" s="4">
        <f t="shared" si="629"/>
        <v>2.0694601086048454</v>
      </c>
      <c r="BM493" s="4">
        <f t="shared" si="630"/>
        <v>0.29000328747397636</v>
      </c>
      <c r="BN493" s="3">
        <f t="shared" si="565"/>
        <v>0</v>
      </c>
      <c r="BO493" s="3">
        <v>100</v>
      </c>
      <c r="BP493" s="3">
        <f t="shared" si="566"/>
        <v>-1</v>
      </c>
      <c r="BQ493" s="3">
        <f t="shared" si="567"/>
        <v>-100</v>
      </c>
      <c r="BR493" s="3">
        <f t="shared" si="568"/>
        <v>1</v>
      </c>
      <c r="BS493" s="3">
        <f t="shared" si="569"/>
        <v>0.43999999999999995</v>
      </c>
      <c r="BT493" s="3">
        <f t="shared" si="570"/>
        <v>43.999999999999993</v>
      </c>
      <c r="BU493" s="3">
        <f t="shared" si="571"/>
        <v>0</v>
      </c>
      <c r="BV493" s="3">
        <f t="shared" si="572"/>
        <v>-1</v>
      </c>
      <c r="BW493" s="3">
        <f t="shared" si="573"/>
        <v>-100</v>
      </c>
      <c r="BX493" s="3">
        <f t="shared" si="574"/>
        <v>1</v>
      </c>
      <c r="BY493" s="3">
        <f t="shared" si="575"/>
        <v>0.57000000000000006</v>
      </c>
      <c r="BZ493" s="3">
        <f t="shared" si="576"/>
        <v>57.000000000000007</v>
      </c>
      <c r="CA493" s="3">
        <f t="shared" si="577"/>
        <v>0</v>
      </c>
      <c r="CB493" s="3">
        <f t="shared" si="578"/>
        <v>-1</v>
      </c>
      <c r="CC493" s="3">
        <f t="shared" si="579"/>
        <v>-100</v>
      </c>
      <c r="CD493" s="3">
        <f t="shared" si="631"/>
        <v>1</v>
      </c>
      <c r="CE493" s="3">
        <f t="shared" si="632"/>
        <v>0</v>
      </c>
      <c r="CF493" s="3">
        <f t="shared" si="633"/>
        <v>1</v>
      </c>
      <c r="CG493" s="16" t="str">
        <f t="shared" si="634"/>
        <v/>
      </c>
      <c r="CI493" s="12">
        <f t="shared" si="635"/>
        <v>1</v>
      </c>
      <c r="CJ493" s="12">
        <f t="shared" si="636"/>
        <v>1</v>
      </c>
      <c r="CK493" s="12">
        <f t="shared" si="637"/>
        <v>2</v>
      </c>
      <c r="CL493" s="12" t="str">
        <f t="shared" si="638"/>
        <v>Over2.5</v>
      </c>
      <c r="CM493" s="12">
        <f t="shared" si="639"/>
        <v>1</v>
      </c>
      <c r="CN493" s="12">
        <f t="shared" si="640"/>
        <v>0</v>
      </c>
      <c r="CO493" s="12">
        <f t="shared" si="641"/>
        <v>1</v>
      </c>
      <c r="CP493" s="12" t="str">
        <f t="shared" si="642"/>
        <v/>
      </c>
    </row>
    <row r="494" spans="1:94" x14ac:dyDescent="0.25">
      <c r="A494" t="s">
        <v>127</v>
      </c>
      <c r="B494" t="s">
        <v>300</v>
      </c>
      <c r="C494" t="s">
        <v>173</v>
      </c>
      <c r="D494" t="s">
        <v>12</v>
      </c>
      <c r="E494" t="s">
        <v>133</v>
      </c>
      <c r="F494" s="3">
        <v>3</v>
      </c>
      <c r="G494" s="3">
        <v>0</v>
      </c>
      <c r="H494" s="3" t="str">
        <f t="shared" si="644"/>
        <v>H</v>
      </c>
      <c r="I494" s="3">
        <v>1.4</v>
      </c>
      <c r="J494" s="3">
        <v>4.75</v>
      </c>
      <c r="K494" s="3">
        <v>7.5</v>
      </c>
      <c r="L494" s="3">
        <v>1.87</v>
      </c>
      <c r="M494" s="3">
        <v>2.0299999999999998</v>
      </c>
      <c r="N494" s="3">
        <f t="shared" si="643"/>
        <v>3</v>
      </c>
      <c r="O494" s="3">
        <f t="shared" si="580"/>
        <v>5.8145363408521389E-2</v>
      </c>
      <c r="P494" s="3">
        <f t="shared" si="581"/>
        <v>2.737019572719368E-2</v>
      </c>
      <c r="Q494" s="3">
        <f t="shared" si="582"/>
        <v>1.4814035087719299</v>
      </c>
      <c r="R494" s="3">
        <f t="shared" si="583"/>
        <v>5.026190476190477</v>
      </c>
      <c r="S494" s="3">
        <f t="shared" si="584"/>
        <v>7.9360902255639107</v>
      </c>
      <c r="T494" s="3">
        <f t="shared" si="585"/>
        <v>1.9787318295739351</v>
      </c>
      <c r="U494" s="3">
        <f t="shared" si="586"/>
        <v>2.1480350877192982</v>
      </c>
      <c r="V494" s="4">
        <f t="shared" si="587"/>
        <v>0.7142857142857143</v>
      </c>
      <c r="W494" s="4">
        <f t="shared" si="588"/>
        <v>0.21052631578947367</v>
      </c>
      <c r="X494" s="4">
        <f t="shared" si="589"/>
        <v>0.13333333333333333</v>
      </c>
      <c r="Y494" s="4">
        <f t="shared" si="590"/>
        <v>0.53475935828876997</v>
      </c>
      <c r="Z494" s="4">
        <f t="shared" si="591"/>
        <v>0.49261083743842371</v>
      </c>
      <c r="AA494" s="4">
        <f t="shared" si="592"/>
        <v>0.29473684210526313</v>
      </c>
      <c r="AB494" s="4">
        <f t="shared" si="593"/>
        <v>0.18666666666666665</v>
      </c>
      <c r="AC494" s="4">
        <f t="shared" si="594"/>
        <v>3.3928571428571432</v>
      </c>
      <c r="AD494" s="4">
        <f t="shared" si="595"/>
        <v>0.6333333333333333</v>
      </c>
      <c r="AE494" s="4">
        <f t="shared" si="596"/>
        <v>5.3571428571428577</v>
      </c>
      <c r="AF494" s="4">
        <f t="shared" si="597"/>
        <v>1.5789473684210527</v>
      </c>
      <c r="AG494" s="4">
        <f t="shared" si="598"/>
        <v>0.92118226600985231</v>
      </c>
      <c r="AH494" s="4">
        <f t="shared" si="599"/>
        <v>1.0855614973262031</v>
      </c>
      <c r="AI494" s="4">
        <f t="shared" si="600"/>
        <v>-6.454686716791981</v>
      </c>
      <c r="AJ494" s="4">
        <f t="shared" si="601"/>
        <v>-3.5447869674185473</v>
      </c>
      <c r="AK494" s="4">
        <f t="shared" si="602"/>
        <v>-2.9098997493734338</v>
      </c>
      <c r="AL494" s="4">
        <f t="shared" si="603"/>
        <v>-0.16930325814536307</v>
      </c>
      <c r="AM494" s="4">
        <f t="shared" si="604"/>
        <v>0.16930325814536307</v>
      </c>
      <c r="AN494" s="4">
        <f t="shared" si="605"/>
        <v>-3.2273433583959905</v>
      </c>
      <c r="AO494" s="4">
        <f t="shared" si="606"/>
        <v>-1.7723934837092736</v>
      </c>
      <c r="AP494" s="4">
        <f t="shared" si="607"/>
        <v>-1.4549498746867169</v>
      </c>
      <c r="AQ494" s="4">
        <f t="shared" si="608"/>
        <v>-8.4651629072681533E-2</v>
      </c>
      <c r="AR494" s="4">
        <f t="shared" si="609"/>
        <v>8.4651629072681533E-2</v>
      </c>
      <c r="AS494" s="4">
        <f t="shared" si="610"/>
        <v>-1.2703253457130017</v>
      </c>
      <c r="AT494" s="4">
        <f t="shared" si="611"/>
        <v>-1.0571097350578058</v>
      </c>
      <c r="AU494" s="4">
        <f t="shared" si="612"/>
        <v>-0.96863875678624556</v>
      </c>
      <c r="AV494" s="4">
        <f t="shared" si="613"/>
        <v>-8.4450292366261351E-2</v>
      </c>
      <c r="AW494" s="4">
        <f t="shared" si="614"/>
        <v>8.4450292366261351E-2</v>
      </c>
      <c r="AX494" s="4">
        <f t="shared" si="615"/>
        <v>-228.65856222834032</v>
      </c>
      <c r="AY494" s="4">
        <f t="shared" si="616"/>
        <v>-190.27975231040503</v>
      </c>
      <c r="AZ494" s="4">
        <f t="shared" si="617"/>
        <v>-174.3549762215242</v>
      </c>
      <c r="BA494" s="4">
        <f t="shared" si="618"/>
        <v>-15.201052625927044</v>
      </c>
      <c r="BB494" s="4">
        <f t="shared" si="619"/>
        <v>15.201052625927044</v>
      </c>
      <c r="BC494" s="4">
        <f t="shared" si="620"/>
        <v>-0.81333333333333335</v>
      </c>
      <c r="BD494" s="4">
        <f t="shared" si="621"/>
        <v>-0.70526315789473693</v>
      </c>
      <c r="BE494" s="4">
        <f t="shared" si="622"/>
        <v>-0.36666666666666664</v>
      </c>
      <c r="BF494" s="4">
        <f t="shared" si="623"/>
        <v>-7.8817733990147631E-2</v>
      </c>
      <c r="BG494" s="4">
        <f t="shared" si="624"/>
        <v>8.5561497326203023E-2</v>
      </c>
      <c r="BH494" s="4">
        <f t="shared" si="625"/>
        <v>3.2325431630970991</v>
      </c>
      <c r="BI494" s="4">
        <f t="shared" si="626"/>
        <v>4.8145614035087725</v>
      </c>
      <c r="BJ494" s="4">
        <f t="shared" si="627"/>
        <v>0.67140968661055511</v>
      </c>
      <c r="BK494" s="4">
        <f t="shared" si="628"/>
        <v>0.11971548191156281</v>
      </c>
      <c r="BL494" s="4">
        <f t="shared" si="629"/>
        <v>2.0633834586466167</v>
      </c>
      <c r="BM494" s="4">
        <f t="shared" si="630"/>
        <v>5.8019017943511469E-2</v>
      </c>
      <c r="BN494" s="3">
        <f t="shared" si="565"/>
        <v>1</v>
      </c>
      <c r="BO494" s="3">
        <v>100</v>
      </c>
      <c r="BP494" s="3">
        <f t="shared" si="566"/>
        <v>0.39999999999999991</v>
      </c>
      <c r="BQ494" s="3">
        <f t="shared" si="567"/>
        <v>39.999999999999993</v>
      </c>
      <c r="BR494" s="3">
        <f t="shared" si="568"/>
        <v>0</v>
      </c>
      <c r="BS494" s="3">
        <f t="shared" si="569"/>
        <v>-1</v>
      </c>
      <c r="BT494" s="3">
        <f t="shared" si="570"/>
        <v>-100</v>
      </c>
      <c r="BU494" s="3">
        <f t="shared" si="571"/>
        <v>0</v>
      </c>
      <c r="BV494" s="3">
        <f t="shared" si="572"/>
        <v>-1</v>
      </c>
      <c r="BW494" s="3">
        <f t="shared" si="573"/>
        <v>-100</v>
      </c>
      <c r="BX494" s="3">
        <f t="shared" si="574"/>
        <v>1</v>
      </c>
      <c r="BY494" s="3">
        <f t="shared" si="575"/>
        <v>0.87000000000000011</v>
      </c>
      <c r="BZ494" s="3">
        <f t="shared" si="576"/>
        <v>87.000000000000014</v>
      </c>
      <c r="CA494" s="3">
        <f t="shared" si="577"/>
        <v>0</v>
      </c>
      <c r="CB494" s="3">
        <f t="shared" si="578"/>
        <v>-1</v>
      </c>
      <c r="CC494" s="3">
        <f t="shared" si="579"/>
        <v>-100</v>
      </c>
      <c r="CD494" s="3">
        <f t="shared" si="631"/>
        <v>1</v>
      </c>
      <c r="CE494" s="3">
        <f t="shared" si="632"/>
        <v>1</v>
      </c>
      <c r="CF494" s="3">
        <f t="shared" si="633"/>
        <v>2</v>
      </c>
      <c r="CG494" s="16" t="str">
        <f t="shared" si="634"/>
        <v>BackCasa</v>
      </c>
      <c r="CI494" s="12">
        <f t="shared" si="635"/>
        <v>1</v>
      </c>
      <c r="CJ494" s="12">
        <f t="shared" si="636"/>
        <v>0</v>
      </c>
      <c r="CK494" s="12">
        <f t="shared" si="637"/>
        <v>1</v>
      </c>
      <c r="CL494" s="12" t="str">
        <f t="shared" si="638"/>
        <v/>
      </c>
      <c r="CM494" s="12">
        <f t="shared" si="639"/>
        <v>1</v>
      </c>
      <c r="CN494" s="12">
        <f t="shared" si="640"/>
        <v>1</v>
      </c>
      <c r="CO494" s="12">
        <f t="shared" si="641"/>
        <v>2</v>
      </c>
      <c r="CP494" s="12" t="str">
        <f t="shared" si="642"/>
        <v>Under2.5</v>
      </c>
    </row>
    <row r="495" spans="1:94" x14ac:dyDescent="0.25">
      <c r="A495" t="s">
        <v>127</v>
      </c>
      <c r="B495" t="s">
        <v>300</v>
      </c>
      <c r="C495" t="s">
        <v>173</v>
      </c>
      <c r="D495" t="s">
        <v>21</v>
      </c>
      <c r="E495" t="s">
        <v>19</v>
      </c>
      <c r="F495" s="3">
        <v>2</v>
      </c>
      <c r="G495" s="3">
        <v>2</v>
      </c>
      <c r="H495" s="3" t="str">
        <f t="shared" si="644"/>
        <v>D</v>
      </c>
      <c r="I495" s="3">
        <v>1.73</v>
      </c>
      <c r="J495" s="3">
        <v>3.7</v>
      </c>
      <c r="K495" s="3">
        <v>5</v>
      </c>
      <c r="L495" s="3">
        <v>1.88</v>
      </c>
      <c r="M495" s="3">
        <v>2.02</v>
      </c>
      <c r="N495" s="3">
        <f t="shared" si="643"/>
        <v>4</v>
      </c>
      <c r="O495" s="3">
        <f t="shared" si="580"/>
        <v>4.8304952351195141E-2</v>
      </c>
      <c r="P495" s="3">
        <f t="shared" si="581"/>
        <v>2.6964398567516312E-2</v>
      </c>
      <c r="Q495" s="3">
        <f t="shared" si="582"/>
        <v>1.8135675675675675</v>
      </c>
      <c r="R495" s="3">
        <f t="shared" si="583"/>
        <v>3.8787283236994221</v>
      </c>
      <c r="S495" s="3">
        <f t="shared" si="584"/>
        <v>5.2415247617559757</v>
      </c>
      <c r="T495" s="3">
        <f t="shared" si="585"/>
        <v>1.9708133104202468</v>
      </c>
      <c r="U495" s="3">
        <f t="shared" si="586"/>
        <v>2.1175760037494142</v>
      </c>
      <c r="V495" s="4">
        <f t="shared" si="587"/>
        <v>0.5780346820809249</v>
      </c>
      <c r="W495" s="4">
        <f t="shared" si="588"/>
        <v>0.27027027027027023</v>
      </c>
      <c r="X495" s="4">
        <f t="shared" si="589"/>
        <v>0.2</v>
      </c>
      <c r="Y495" s="4">
        <f t="shared" si="590"/>
        <v>0.53191489361702127</v>
      </c>
      <c r="Z495" s="4">
        <f t="shared" si="591"/>
        <v>0.49504950495049505</v>
      </c>
      <c r="AA495" s="4">
        <f t="shared" si="592"/>
        <v>0.46756756756756757</v>
      </c>
      <c r="AB495" s="4">
        <f t="shared" si="593"/>
        <v>0.34599999999999997</v>
      </c>
      <c r="AC495" s="4">
        <f t="shared" si="594"/>
        <v>2.1387283236994219</v>
      </c>
      <c r="AD495" s="4">
        <f t="shared" si="595"/>
        <v>0.74</v>
      </c>
      <c r="AE495" s="4">
        <f t="shared" si="596"/>
        <v>2.8901734104046244</v>
      </c>
      <c r="AF495" s="4">
        <f t="shared" si="597"/>
        <v>1.3513513513513513</v>
      </c>
      <c r="AG495" s="4">
        <f t="shared" si="598"/>
        <v>0.93069306930693063</v>
      </c>
      <c r="AH495" s="4">
        <f t="shared" si="599"/>
        <v>1.074468085106383</v>
      </c>
      <c r="AI495" s="4">
        <f t="shared" si="600"/>
        <v>-3.4279571941884082</v>
      </c>
      <c r="AJ495" s="4">
        <f t="shared" si="601"/>
        <v>-2.0651607561318546</v>
      </c>
      <c r="AK495" s="4">
        <f t="shared" si="602"/>
        <v>-1.3627964380565536</v>
      </c>
      <c r="AL495" s="4">
        <f t="shared" si="603"/>
        <v>-0.14676269332916747</v>
      </c>
      <c r="AM495" s="4">
        <f t="shared" si="604"/>
        <v>0.14676269332916747</v>
      </c>
      <c r="AN495" s="4">
        <f t="shared" si="605"/>
        <v>-1.7139785970942041</v>
      </c>
      <c r="AO495" s="4">
        <f t="shared" si="606"/>
        <v>-1.0325803780659273</v>
      </c>
      <c r="AP495" s="4">
        <f t="shared" si="607"/>
        <v>-0.6813982190282768</v>
      </c>
      <c r="AQ495" s="4">
        <f t="shared" si="608"/>
        <v>-7.3381346664583735E-2</v>
      </c>
      <c r="AR495" s="4">
        <f t="shared" si="609"/>
        <v>7.3381346664583735E-2</v>
      </c>
      <c r="AS495" s="4">
        <f t="shared" si="610"/>
        <v>-1.042643895186405</v>
      </c>
      <c r="AT495" s="4">
        <f t="shared" si="611"/>
        <v>-0.80142586323296172</v>
      </c>
      <c r="AU495" s="4">
        <f t="shared" si="612"/>
        <v>-0.59813214915697854</v>
      </c>
      <c r="AV495" s="4">
        <f t="shared" si="613"/>
        <v>-7.3250055427977523E-2</v>
      </c>
      <c r="AW495" s="4">
        <f t="shared" si="614"/>
        <v>7.3250055427977523E-2</v>
      </c>
      <c r="AX495" s="4">
        <f t="shared" si="615"/>
        <v>-187.67590113355288</v>
      </c>
      <c r="AY495" s="4">
        <f t="shared" si="616"/>
        <v>-144.25665538193311</v>
      </c>
      <c r="AZ495" s="4">
        <f t="shared" si="617"/>
        <v>-107.66378684825612</v>
      </c>
      <c r="BA495" s="4">
        <f t="shared" si="618"/>
        <v>-13.185009977035953</v>
      </c>
      <c r="BB495" s="4">
        <f t="shared" si="619"/>
        <v>13.185009977035953</v>
      </c>
      <c r="BC495" s="4">
        <f t="shared" si="620"/>
        <v>-0.65400000000000003</v>
      </c>
      <c r="BD495" s="4">
        <f t="shared" si="621"/>
        <v>-0.53243243243243243</v>
      </c>
      <c r="BE495" s="4">
        <f t="shared" si="622"/>
        <v>-0.26</v>
      </c>
      <c r="BF495" s="4">
        <f t="shared" si="623"/>
        <v>-6.9306930693069382E-2</v>
      </c>
      <c r="BG495" s="4">
        <f t="shared" si="624"/>
        <v>7.4468085106383058E-2</v>
      </c>
      <c r="BH495" s="4">
        <f t="shared" si="625"/>
        <v>1.7259293924064394</v>
      </c>
      <c r="BI495" s="4">
        <f t="shared" si="626"/>
        <v>3.6446068843409889</v>
      </c>
      <c r="BJ495" s="4">
        <f t="shared" si="627"/>
        <v>0.47355707959118304</v>
      </c>
      <c r="BK495" s="4">
        <f t="shared" si="628"/>
        <v>0.103776895678256</v>
      </c>
      <c r="BL495" s="4">
        <f t="shared" si="629"/>
        <v>2.0441946570848306</v>
      </c>
      <c r="BM495" s="4">
        <f t="shared" si="630"/>
        <v>5.0766640700572692E-2</v>
      </c>
      <c r="BN495" s="3">
        <f t="shared" si="565"/>
        <v>0</v>
      </c>
      <c r="BO495" s="3">
        <v>100</v>
      </c>
      <c r="BP495" s="3">
        <f t="shared" si="566"/>
        <v>-1</v>
      </c>
      <c r="BQ495" s="3">
        <f t="shared" si="567"/>
        <v>-100</v>
      </c>
      <c r="BR495" s="3">
        <f t="shared" si="568"/>
        <v>0</v>
      </c>
      <c r="BS495" s="3">
        <f t="shared" si="569"/>
        <v>-1</v>
      </c>
      <c r="BT495" s="3">
        <f t="shared" si="570"/>
        <v>-100</v>
      </c>
      <c r="BU495" s="3">
        <f t="shared" si="571"/>
        <v>1</v>
      </c>
      <c r="BV495" s="3">
        <f t="shared" si="572"/>
        <v>2.7</v>
      </c>
      <c r="BW495" s="3">
        <f t="shared" si="573"/>
        <v>270</v>
      </c>
      <c r="BX495" s="3">
        <f t="shared" si="574"/>
        <v>1</v>
      </c>
      <c r="BY495" s="3">
        <f t="shared" si="575"/>
        <v>0.87999999999999989</v>
      </c>
      <c r="BZ495" s="3">
        <f t="shared" si="576"/>
        <v>87.999999999999986</v>
      </c>
      <c r="CA495" s="3">
        <f t="shared" si="577"/>
        <v>0</v>
      </c>
      <c r="CB495" s="3">
        <f t="shared" si="578"/>
        <v>-1</v>
      </c>
      <c r="CC495" s="3">
        <f t="shared" si="579"/>
        <v>-100</v>
      </c>
      <c r="CD495" s="3">
        <f t="shared" si="631"/>
        <v>1</v>
      </c>
      <c r="CE495" s="3">
        <f t="shared" si="632"/>
        <v>1</v>
      </c>
      <c r="CF495" s="3">
        <f t="shared" si="633"/>
        <v>2</v>
      </c>
      <c r="CG495" s="16" t="str">
        <f t="shared" si="634"/>
        <v>BackCasa</v>
      </c>
      <c r="CI495" s="12">
        <f t="shared" si="635"/>
        <v>1</v>
      </c>
      <c r="CJ495" s="12">
        <f t="shared" si="636"/>
        <v>0</v>
      </c>
      <c r="CK495" s="12">
        <f t="shared" si="637"/>
        <v>1</v>
      </c>
      <c r="CL495" s="12" t="str">
        <f t="shared" si="638"/>
        <v/>
      </c>
      <c r="CM495" s="12">
        <f t="shared" si="639"/>
        <v>1</v>
      </c>
      <c r="CN495" s="12">
        <f t="shared" si="640"/>
        <v>1</v>
      </c>
      <c r="CO495" s="12">
        <f t="shared" si="641"/>
        <v>2</v>
      </c>
      <c r="CP495" s="12" t="str">
        <f t="shared" si="642"/>
        <v>Under2.5</v>
      </c>
    </row>
    <row r="496" spans="1:94" x14ac:dyDescent="0.25">
      <c r="A496" t="s">
        <v>127</v>
      </c>
      <c r="B496" t="s">
        <v>300</v>
      </c>
      <c r="C496" t="s">
        <v>173</v>
      </c>
      <c r="D496" t="s">
        <v>13</v>
      </c>
      <c r="E496" t="s">
        <v>15</v>
      </c>
      <c r="F496" s="3">
        <v>1</v>
      </c>
      <c r="G496" s="3">
        <v>2</v>
      </c>
      <c r="H496" s="3" t="str">
        <f t="shared" si="644"/>
        <v>A</v>
      </c>
      <c r="I496" s="3">
        <v>2.35</v>
      </c>
      <c r="J496" s="3">
        <v>3.6</v>
      </c>
      <c r="K496" s="3">
        <v>2.88</v>
      </c>
      <c r="L496" s="3">
        <v>1.57</v>
      </c>
      <c r="M496" s="3">
        <v>2.38</v>
      </c>
      <c r="N496" s="3">
        <f t="shared" si="643"/>
        <v>3</v>
      </c>
      <c r="O496" s="3">
        <f t="shared" si="580"/>
        <v>5.0531914893617191E-2</v>
      </c>
      <c r="P496" s="3">
        <f t="shared" si="581"/>
        <v>5.7110742386126456E-2</v>
      </c>
      <c r="Q496" s="3">
        <f t="shared" si="582"/>
        <v>2.4687500000000004</v>
      </c>
      <c r="R496" s="3">
        <f t="shared" si="583"/>
        <v>3.7819148936170222</v>
      </c>
      <c r="S496" s="3">
        <f t="shared" si="584"/>
        <v>3.0255319148936173</v>
      </c>
      <c r="T496" s="3">
        <f t="shared" si="585"/>
        <v>1.6493351063829791</v>
      </c>
      <c r="U496" s="3">
        <f t="shared" si="586"/>
        <v>2.5002659574468087</v>
      </c>
      <c r="V496" s="4">
        <f t="shared" si="587"/>
        <v>0.42553191489361702</v>
      </c>
      <c r="W496" s="4">
        <f t="shared" si="588"/>
        <v>0.27777777777777779</v>
      </c>
      <c r="X496" s="4">
        <f t="shared" si="589"/>
        <v>0.34722222222222221</v>
      </c>
      <c r="Y496" s="4">
        <f t="shared" si="590"/>
        <v>0.63694267515923564</v>
      </c>
      <c r="Z496" s="4">
        <f t="shared" si="591"/>
        <v>0.42016806722689076</v>
      </c>
      <c r="AA496" s="4">
        <f t="shared" si="592"/>
        <v>0.65277777777777779</v>
      </c>
      <c r="AB496" s="4">
        <f t="shared" si="593"/>
        <v>0.81597222222222232</v>
      </c>
      <c r="AC496" s="4">
        <f t="shared" si="594"/>
        <v>1.5319148936170213</v>
      </c>
      <c r="AD496" s="4">
        <f t="shared" si="595"/>
        <v>1.25</v>
      </c>
      <c r="AE496" s="4">
        <f t="shared" si="596"/>
        <v>1.225531914893617</v>
      </c>
      <c r="AF496" s="4">
        <f t="shared" si="597"/>
        <v>0.79999999999999993</v>
      </c>
      <c r="AG496" s="4">
        <f t="shared" si="598"/>
        <v>0.65966386554621859</v>
      </c>
      <c r="AH496" s="4">
        <f t="shared" si="599"/>
        <v>1.5159235668789808</v>
      </c>
      <c r="AI496" s="4">
        <f t="shared" si="600"/>
        <v>-0.55678191489361684</v>
      </c>
      <c r="AJ496" s="4">
        <f t="shared" si="601"/>
        <v>-1.3131648936170217</v>
      </c>
      <c r="AK496" s="4">
        <f t="shared" si="602"/>
        <v>0.75638297872340488</v>
      </c>
      <c r="AL496" s="4">
        <f t="shared" si="603"/>
        <v>-0.8509308510638296</v>
      </c>
      <c r="AM496" s="4">
        <f t="shared" si="604"/>
        <v>0.8509308510638296</v>
      </c>
      <c r="AN496" s="4">
        <f t="shared" si="605"/>
        <v>-0.27839095744680842</v>
      </c>
      <c r="AO496" s="4">
        <f t="shared" si="606"/>
        <v>-0.65658244680851086</v>
      </c>
      <c r="AP496" s="4">
        <f t="shared" si="607"/>
        <v>0.37819148936170244</v>
      </c>
      <c r="AQ496" s="4">
        <f t="shared" si="608"/>
        <v>-0.4254654255319148</v>
      </c>
      <c r="AR496" s="4">
        <f t="shared" si="609"/>
        <v>0.4254654255319148</v>
      </c>
      <c r="AS496" s="4">
        <f t="shared" si="610"/>
        <v>-0.27151601590072799</v>
      </c>
      <c r="AT496" s="4">
        <f t="shared" si="611"/>
        <v>-0.5809886905101469</v>
      </c>
      <c r="AU496" s="4">
        <f t="shared" si="612"/>
        <v>0.36156574830006971</v>
      </c>
      <c r="AV496" s="4">
        <f t="shared" si="613"/>
        <v>-0.40226480099635514</v>
      </c>
      <c r="AW496" s="4">
        <f t="shared" si="614"/>
        <v>0.40226480099635514</v>
      </c>
      <c r="AX496" s="4">
        <f t="shared" si="615"/>
        <v>-48.872882862131036</v>
      </c>
      <c r="AY496" s="4">
        <f t="shared" si="616"/>
        <v>-104.57796429182643</v>
      </c>
      <c r="AZ496" s="4">
        <f t="shared" si="617"/>
        <v>65.081834694012542</v>
      </c>
      <c r="BA496" s="4">
        <f t="shared" si="618"/>
        <v>-72.407664179343925</v>
      </c>
      <c r="BB496" s="4">
        <f t="shared" si="619"/>
        <v>72.407664179343925</v>
      </c>
      <c r="BC496" s="4">
        <f t="shared" si="620"/>
        <v>-0.18402777777777771</v>
      </c>
      <c r="BD496" s="4">
        <f t="shared" si="621"/>
        <v>-0.34722222222222227</v>
      </c>
      <c r="BE496" s="4">
        <f t="shared" si="622"/>
        <v>0.25000000000000017</v>
      </c>
      <c r="BF496" s="4">
        <f t="shared" si="623"/>
        <v>-0.34033613445378141</v>
      </c>
      <c r="BG496" s="4">
        <f t="shared" si="624"/>
        <v>0.51592356687898067</v>
      </c>
      <c r="BH496" s="4">
        <f t="shared" si="625"/>
        <v>0.65910587782278685</v>
      </c>
      <c r="BI496" s="4">
        <f t="shared" si="626"/>
        <v>3.0920656028368803</v>
      </c>
      <c r="BJ496" s="4">
        <f t="shared" si="627"/>
        <v>0.21316037965626486</v>
      </c>
      <c r="BK496" s="4">
        <f t="shared" si="628"/>
        <v>0.60169897510807202</v>
      </c>
      <c r="BL496" s="4">
        <f t="shared" si="629"/>
        <v>2.0748005319148941</v>
      </c>
      <c r="BM496" s="4">
        <f t="shared" si="630"/>
        <v>0.29000328747397536</v>
      </c>
      <c r="BN496" s="3">
        <f t="shared" si="565"/>
        <v>0</v>
      </c>
      <c r="BO496" s="3">
        <v>100</v>
      </c>
      <c r="BP496" s="3">
        <f t="shared" si="566"/>
        <v>-1</v>
      </c>
      <c r="BQ496" s="3">
        <f t="shared" si="567"/>
        <v>-100</v>
      </c>
      <c r="BR496" s="3">
        <f t="shared" si="568"/>
        <v>1</v>
      </c>
      <c r="BS496" s="3">
        <f t="shared" si="569"/>
        <v>1.88</v>
      </c>
      <c r="BT496" s="3">
        <f t="shared" si="570"/>
        <v>188</v>
      </c>
      <c r="BU496" s="3">
        <f t="shared" si="571"/>
        <v>0</v>
      </c>
      <c r="BV496" s="3">
        <f t="shared" si="572"/>
        <v>-1</v>
      </c>
      <c r="BW496" s="3">
        <f t="shared" si="573"/>
        <v>-100</v>
      </c>
      <c r="BX496" s="3">
        <f t="shared" si="574"/>
        <v>1</v>
      </c>
      <c r="BY496" s="3">
        <f t="shared" si="575"/>
        <v>0.57000000000000006</v>
      </c>
      <c r="BZ496" s="3">
        <f t="shared" si="576"/>
        <v>57.000000000000007</v>
      </c>
      <c r="CA496" s="3">
        <f t="shared" si="577"/>
        <v>0</v>
      </c>
      <c r="CB496" s="3">
        <f t="shared" si="578"/>
        <v>-1</v>
      </c>
      <c r="CC496" s="3">
        <f t="shared" si="579"/>
        <v>-100</v>
      </c>
      <c r="CD496" s="3">
        <f t="shared" si="631"/>
        <v>1</v>
      </c>
      <c r="CE496" s="3">
        <f t="shared" si="632"/>
        <v>0</v>
      </c>
      <c r="CF496" s="3">
        <f t="shared" si="633"/>
        <v>1</v>
      </c>
      <c r="CG496" s="16" t="str">
        <f t="shared" si="634"/>
        <v/>
      </c>
      <c r="CI496" s="12">
        <f t="shared" si="635"/>
        <v>1</v>
      </c>
      <c r="CJ496" s="12">
        <f t="shared" si="636"/>
        <v>0</v>
      </c>
      <c r="CK496" s="12">
        <f t="shared" si="637"/>
        <v>1</v>
      </c>
      <c r="CL496" s="12" t="str">
        <f t="shared" si="638"/>
        <v/>
      </c>
      <c r="CM496" s="12">
        <f t="shared" si="639"/>
        <v>1</v>
      </c>
      <c r="CN496" s="12">
        <f t="shared" si="640"/>
        <v>0</v>
      </c>
      <c r="CO496" s="12">
        <f t="shared" si="641"/>
        <v>1</v>
      </c>
      <c r="CP496" s="12" t="str">
        <f t="shared" si="642"/>
        <v/>
      </c>
    </row>
    <row r="497" spans="1:94" x14ac:dyDescent="0.25">
      <c r="A497" t="s">
        <v>127</v>
      </c>
      <c r="B497" t="s">
        <v>300</v>
      </c>
      <c r="C497" t="s">
        <v>173</v>
      </c>
      <c r="D497" t="s">
        <v>17</v>
      </c>
      <c r="E497" t="s">
        <v>22</v>
      </c>
      <c r="F497" s="3">
        <v>0</v>
      </c>
      <c r="G497" s="3">
        <v>0</v>
      </c>
      <c r="H497" s="3" t="str">
        <f t="shared" si="644"/>
        <v>D</v>
      </c>
      <c r="I497" s="3">
        <v>2.2999999999999998</v>
      </c>
      <c r="J497" s="3">
        <v>3.4</v>
      </c>
      <c r="K497" s="3">
        <v>3.1</v>
      </c>
      <c r="L497" s="3">
        <v>1.88</v>
      </c>
      <c r="M497" s="3">
        <v>2.02</v>
      </c>
      <c r="N497" s="3">
        <f t="shared" si="643"/>
        <v>0</v>
      </c>
      <c r="O497" s="3">
        <f t="shared" si="580"/>
        <v>5.1480900915765959E-2</v>
      </c>
      <c r="P497" s="3">
        <f t="shared" si="581"/>
        <v>2.6964398567516312E-2</v>
      </c>
      <c r="Q497" s="3">
        <f t="shared" si="582"/>
        <v>2.4184060721062615</v>
      </c>
      <c r="R497" s="3">
        <f t="shared" si="583"/>
        <v>3.5750350631136043</v>
      </c>
      <c r="S497" s="3">
        <f t="shared" si="584"/>
        <v>3.2595907928388748</v>
      </c>
      <c r="T497" s="3">
        <f t="shared" si="585"/>
        <v>1.9767840937216399</v>
      </c>
      <c r="U497" s="3">
        <f t="shared" si="586"/>
        <v>2.1239914198498471</v>
      </c>
      <c r="V497" s="4">
        <f t="shared" si="587"/>
        <v>0.43478260869565222</v>
      </c>
      <c r="W497" s="4">
        <f t="shared" si="588"/>
        <v>0.29411764705882354</v>
      </c>
      <c r="X497" s="4">
        <f t="shared" si="589"/>
        <v>0.32258064516129031</v>
      </c>
      <c r="Y497" s="4">
        <f t="shared" si="590"/>
        <v>0.53191489361702127</v>
      </c>
      <c r="Z497" s="4">
        <f t="shared" si="591"/>
        <v>0.49504950495049505</v>
      </c>
      <c r="AA497" s="4">
        <f t="shared" si="592"/>
        <v>0.67647058823529405</v>
      </c>
      <c r="AB497" s="4">
        <f t="shared" si="593"/>
        <v>0.74193548387096764</v>
      </c>
      <c r="AC497" s="4">
        <f t="shared" si="594"/>
        <v>1.4782608695652175</v>
      </c>
      <c r="AD497" s="4">
        <f t="shared" si="595"/>
        <v>1.096774193548387</v>
      </c>
      <c r="AE497" s="4">
        <f t="shared" si="596"/>
        <v>1.347826086956522</v>
      </c>
      <c r="AF497" s="4">
        <f t="shared" si="597"/>
        <v>0.91176470588235303</v>
      </c>
      <c r="AG497" s="4">
        <f t="shared" si="598"/>
        <v>0.93069306930693063</v>
      </c>
      <c r="AH497" s="4">
        <f t="shared" si="599"/>
        <v>1.074468085106383</v>
      </c>
      <c r="AI497" s="4">
        <f t="shared" si="600"/>
        <v>-0.8411847207326133</v>
      </c>
      <c r="AJ497" s="4">
        <f t="shared" si="601"/>
        <v>-1.1566289910073428</v>
      </c>
      <c r="AK497" s="4">
        <f t="shared" si="602"/>
        <v>0.31544427027472954</v>
      </c>
      <c r="AL497" s="4">
        <f t="shared" si="603"/>
        <v>-0.14720732612820719</v>
      </c>
      <c r="AM497" s="4">
        <f t="shared" si="604"/>
        <v>0.14720732612820719</v>
      </c>
      <c r="AN497" s="4">
        <f t="shared" si="605"/>
        <v>-0.42059236036630665</v>
      </c>
      <c r="AO497" s="4">
        <f t="shared" si="606"/>
        <v>-0.57831449550367142</v>
      </c>
      <c r="AP497" s="4">
        <f t="shared" si="607"/>
        <v>0.15772213513736477</v>
      </c>
      <c r="AQ497" s="4">
        <f t="shared" si="608"/>
        <v>-7.3603663064103597E-2</v>
      </c>
      <c r="AR497" s="4">
        <f t="shared" si="609"/>
        <v>7.3603663064103597E-2</v>
      </c>
      <c r="AS497" s="4">
        <f t="shared" si="610"/>
        <v>-0.39813142153507491</v>
      </c>
      <c r="AT497" s="4">
        <f t="shared" si="611"/>
        <v>-0.52432164339448939</v>
      </c>
      <c r="AU497" s="4">
        <f t="shared" si="612"/>
        <v>0.15643346922075085</v>
      </c>
      <c r="AV497" s="4">
        <f t="shared" si="613"/>
        <v>-7.3471177513436611E-2</v>
      </c>
      <c r="AW497" s="4">
        <f t="shared" si="614"/>
        <v>7.3471177513436611E-2</v>
      </c>
      <c r="AX497" s="4">
        <f t="shared" si="615"/>
        <v>-71.663655876313484</v>
      </c>
      <c r="AY497" s="4">
        <f t="shared" si="616"/>
        <v>-94.377895811008088</v>
      </c>
      <c r="AZ497" s="4">
        <f t="shared" si="617"/>
        <v>28.158024459735156</v>
      </c>
      <c r="BA497" s="4">
        <f t="shared" si="618"/>
        <v>-13.224811952418589</v>
      </c>
      <c r="BB497" s="4">
        <f t="shared" si="619"/>
        <v>13.224811952418589</v>
      </c>
      <c r="BC497" s="4">
        <f t="shared" si="620"/>
        <v>-0.25806451612903242</v>
      </c>
      <c r="BD497" s="4">
        <f t="shared" si="621"/>
        <v>-0.32352941176470595</v>
      </c>
      <c r="BE497" s="4">
        <f t="shared" si="622"/>
        <v>9.6774193548387011E-2</v>
      </c>
      <c r="BF497" s="4">
        <f t="shared" si="623"/>
        <v>-6.9306930693069299E-2</v>
      </c>
      <c r="BG497" s="4">
        <f t="shared" si="624"/>
        <v>7.4468085106382961E-2</v>
      </c>
      <c r="BH497" s="4">
        <f t="shared" si="625"/>
        <v>0.59789734972956321</v>
      </c>
      <c r="BI497" s="4">
        <f t="shared" si="626"/>
        <v>3.0843439760195803</v>
      </c>
      <c r="BJ497" s="4">
        <f t="shared" si="627"/>
        <v>0.19384911487763568</v>
      </c>
      <c r="BK497" s="4">
        <f t="shared" si="628"/>
        <v>0.10409129854559494</v>
      </c>
      <c r="BL497" s="4">
        <f t="shared" si="629"/>
        <v>2.0503877567857436</v>
      </c>
      <c r="BM497" s="4">
        <f t="shared" si="630"/>
        <v>5.0766640700572629E-2</v>
      </c>
      <c r="BN497" s="3">
        <f t="shared" ref="BN497:BN536" si="645">IF(H497="H",1,0)</f>
        <v>0</v>
      </c>
      <c r="BO497" s="3">
        <v>100</v>
      </c>
      <c r="BP497" s="3">
        <f t="shared" ref="BP497:BP536" si="646">IF(H497="H",I497-1,-1)</f>
        <v>-1</v>
      </c>
      <c r="BQ497" s="3">
        <f t="shared" ref="BQ497:BQ536" si="647">BP497*100</f>
        <v>-100</v>
      </c>
      <c r="BR497" s="3">
        <f t="shared" ref="BR497:BR536" si="648">IF(H497="A",1,0)</f>
        <v>0</v>
      </c>
      <c r="BS497" s="3">
        <f t="shared" ref="BS497:BS536" si="649">IF(H497="A",K497-1,-1)</f>
        <v>-1</v>
      </c>
      <c r="BT497" s="3">
        <f t="shared" ref="BT497:BT536" si="650">BS497*100</f>
        <v>-100</v>
      </c>
      <c r="BU497" s="3">
        <f t="shared" ref="BU497:BU536" si="651">IF(H497="D",1,0)</f>
        <v>1</v>
      </c>
      <c r="BV497" s="3">
        <f t="shared" ref="BV497:BV536" si="652">IF(H497="D",J497-1,-1)</f>
        <v>2.4</v>
      </c>
      <c r="BW497" s="3">
        <f t="shared" ref="BW497:BW536" si="653">BV497*100</f>
        <v>240</v>
      </c>
      <c r="BX497" s="3">
        <f t="shared" ref="BX497:BX536" si="654">IF(N497&gt;2,1,0)</f>
        <v>0</v>
      </c>
      <c r="BY497" s="3">
        <f t="shared" ref="BY497:BY536" si="655">IF(N497&gt;2,L497-1,-1)</f>
        <v>-1</v>
      </c>
      <c r="BZ497" s="3">
        <f t="shared" ref="BZ497:BZ536" si="656">BY497*100</f>
        <v>-100</v>
      </c>
      <c r="CA497" s="3">
        <f t="shared" ref="CA497:CA536" si="657">IF(N497&lt;3,1,0)</f>
        <v>1</v>
      </c>
      <c r="CB497" s="3">
        <f t="shared" ref="CB497:CB536" si="658">IF(N497&lt;3,M497-1,-1)</f>
        <v>1.02</v>
      </c>
      <c r="CC497" s="3">
        <f t="shared" ref="CC497:CC536" si="659">CB497*100</f>
        <v>102</v>
      </c>
      <c r="CD497" s="3">
        <f t="shared" si="631"/>
        <v>1</v>
      </c>
      <c r="CE497" s="3">
        <f t="shared" si="632"/>
        <v>0</v>
      </c>
      <c r="CF497" s="3">
        <f t="shared" si="633"/>
        <v>1</v>
      </c>
      <c r="CG497" s="16" t="str">
        <f t="shared" si="634"/>
        <v/>
      </c>
      <c r="CI497" s="12">
        <f t="shared" si="635"/>
        <v>1</v>
      </c>
      <c r="CJ497" s="12">
        <f t="shared" si="636"/>
        <v>0</v>
      </c>
      <c r="CK497" s="12">
        <f t="shared" si="637"/>
        <v>1</v>
      </c>
      <c r="CL497" s="12" t="str">
        <f t="shared" si="638"/>
        <v/>
      </c>
      <c r="CM497" s="12">
        <f t="shared" si="639"/>
        <v>1</v>
      </c>
      <c r="CN497" s="12">
        <f t="shared" si="640"/>
        <v>0</v>
      </c>
      <c r="CO497" s="12">
        <f t="shared" si="641"/>
        <v>1</v>
      </c>
      <c r="CP497" s="12" t="str">
        <f t="shared" si="642"/>
        <v/>
      </c>
    </row>
    <row r="498" spans="1:94" x14ac:dyDescent="0.25">
      <c r="A498" t="s">
        <v>127</v>
      </c>
      <c r="B498" t="s">
        <v>300</v>
      </c>
      <c r="C498" t="s">
        <v>173</v>
      </c>
      <c r="D498" t="s">
        <v>18</v>
      </c>
      <c r="E498" t="s">
        <v>26</v>
      </c>
      <c r="F498" s="3">
        <v>1</v>
      </c>
      <c r="G498" s="3">
        <v>4</v>
      </c>
      <c r="H498" s="3" t="str">
        <f t="shared" si="644"/>
        <v>A</v>
      </c>
      <c r="I498" s="3">
        <v>1.53</v>
      </c>
      <c r="J498" s="3">
        <v>4.33</v>
      </c>
      <c r="K498" s="3">
        <v>5.75</v>
      </c>
      <c r="L498" s="3">
        <v>1.57</v>
      </c>
      <c r="M498" s="3">
        <v>2.38</v>
      </c>
      <c r="N498" s="3">
        <f t="shared" si="643"/>
        <v>5</v>
      </c>
      <c r="O498" s="3">
        <f t="shared" si="580"/>
        <v>5.8454696937181083E-2</v>
      </c>
      <c r="P498" s="3">
        <f t="shared" si="581"/>
        <v>5.7110742386126456E-2</v>
      </c>
      <c r="Q498" s="3">
        <f t="shared" si="582"/>
        <v>1.619435686313887</v>
      </c>
      <c r="R498" s="3">
        <f t="shared" si="583"/>
        <v>4.5831088377379938</v>
      </c>
      <c r="S498" s="3">
        <f t="shared" si="584"/>
        <v>6.0861145073887908</v>
      </c>
      <c r="T498" s="3">
        <f t="shared" si="585"/>
        <v>1.6617738741913743</v>
      </c>
      <c r="U498" s="3">
        <f t="shared" si="586"/>
        <v>2.5191221787104907</v>
      </c>
      <c r="V498" s="4">
        <f t="shared" si="587"/>
        <v>0.65359477124183007</v>
      </c>
      <c r="W498" s="4">
        <f t="shared" si="588"/>
        <v>0.23094688221709006</v>
      </c>
      <c r="X498" s="4">
        <f t="shared" si="589"/>
        <v>0.17391304347826086</v>
      </c>
      <c r="Y498" s="4">
        <f t="shared" si="590"/>
        <v>0.63694267515923564</v>
      </c>
      <c r="Z498" s="4">
        <f t="shared" si="591"/>
        <v>0.42016806722689076</v>
      </c>
      <c r="AA498" s="4">
        <f t="shared" si="592"/>
        <v>0.35334872979214782</v>
      </c>
      <c r="AB498" s="4">
        <f t="shared" si="593"/>
        <v>0.26608695652173914</v>
      </c>
      <c r="AC498" s="4">
        <f t="shared" si="594"/>
        <v>2.8300653594771243</v>
      </c>
      <c r="AD498" s="4">
        <f t="shared" si="595"/>
        <v>0.75304347826086959</v>
      </c>
      <c r="AE498" s="4">
        <f t="shared" si="596"/>
        <v>3.7581699346405228</v>
      </c>
      <c r="AF498" s="4">
        <f t="shared" si="597"/>
        <v>1.3279445727482679</v>
      </c>
      <c r="AG498" s="4">
        <f t="shared" si="598"/>
        <v>0.65966386554621859</v>
      </c>
      <c r="AH498" s="4">
        <f t="shared" si="599"/>
        <v>1.5159235668789808</v>
      </c>
      <c r="AI498" s="4">
        <f t="shared" si="600"/>
        <v>-4.466678821074904</v>
      </c>
      <c r="AJ498" s="4">
        <f t="shared" si="601"/>
        <v>-2.963673151424107</v>
      </c>
      <c r="AK498" s="4">
        <f t="shared" si="602"/>
        <v>-1.503005669650797</v>
      </c>
      <c r="AL498" s="4">
        <f t="shared" si="603"/>
        <v>-0.85734830451911637</v>
      </c>
      <c r="AM498" s="4">
        <f t="shared" si="604"/>
        <v>0.85734830451911637</v>
      </c>
      <c r="AN498" s="4">
        <f t="shared" si="605"/>
        <v>-2.233339410537452</v>
      </c>
      <c r="AO498" s="4">
        <f t="shared" si="606"/>
        <v>-1.4818365757120535</v>
      </c>
      <c r="AP498" s="4">
        <f t="shared" si="607"/>
        <v>-0.75150283482539848</v>
      </c>
      <c r="AQ498" s="4">
        <f t="shared" si="608"/>
        <v>-0.42867415225955818</v>
      </c>
      <c r="AR498" s="4">
        <f t="shared" si="609"/>
        <v>0.42867415225955818</v>
      </c>
      <c r="AS498" s="4">
        <f t="shared" si="610"/>
        <v>-1.1498067674751633</v>
      </c>
      <c r="AT498" s="4">
        <f t="shared" si="611"/>
        <v>-0.97715778978553569</v>
      </c>
      <c r="AU498" s="4">
        <f t="shared" si="612"/>
        <v>-0.64446222947067966</v>
      </c>
      <c r="AV498" s="4">
        <f t="shared" si="613"/>
        <v>-0.40497856686271921</v>
      </c>
      <c r="AW498" s="4">
        <f t="shared" si="614"/>
        <v>0.40497856686271921</v>
      </c>
      <c r="AX498" s="4">
        <f t="shared" si="615"/>
        <v>-206.96521814552938</v>
      </c>
      <c r="AY498" s="4">
        <f t="shared" si="616"/>
        <v>-175.88840216139644</v>
      </c>
      <c r="AZ498" s="4">
        <f t="shared" si="617"/>
        <v>-116.00320130472234</v>
      </c>
      <c r="BA498" s="4">
        <f t="shared" si="618"/>
        <v>-72.896142035289458</v>
      </c>
      <c r="BB498" s="4">
        <f t="shared" si="619"/>
        <v>72.896142035289458</v>
      </c>
      <c r="BC498" s="4">
        <f t="shared" si="620"/>
        <v>-0.73391304347826092</v>
      </c>
      <c r="BD498" s="4">
        <f t="shared" si="621"/>
        <v>-0.64665127020785218</v>
      </c>
      <c r="BE498" s="4">
        <f t="shared" si="622"/>
        <v>-0.24695652173913044</v>
      </c>
      <c r="BF498" s="4">
        <f t="shared" si="623"/>
        <v>-0.34033613445378141</v>
      </c>
      <c r="BG498" s="4">
        <f t="shared" si="624"/>
        <v>0.51592356687898067</v>
      </c>
      <c r="BH498" s="4">
        <f t="shared" si="625"/>
        <v>2.2727957923415834</v>
      </c>
      <c r="BI498" s="4">
        <f t="shared" si="626"/>
        <v>4.0962196771468902</v>
      </c>
      <c r="BJ498" s="4">
        <f t="shared" si="627"/>
        <v>0.55485202735138395</v>
      </c>
      <c r="BK498" s="4">
        <f t="shared" si="628"/>
        <v>0.60623679996425739</v>
      </c>
      <c r="BL498" s="4">
        <f t="shared" si="629"/>
        <v>2.0904480264509324</v>
      </c>
      <c r="BM498" s="4">
        <f t="shared" si="630"/>
        <v>0.29000328747397691</v>
      </c>
      <c r="BN498" s="3">
        <f t="shared" si="645"/>
        <v>0</v>
      </c>
      <c r="BO498" s="3">
        <v>100</v>
      </c>
      <c r="BP498" s="3">
        <f t="shared" si="646"/>
        <v>-1</v>
      </c>
      <c r="BQ498" s="3">
        <f t="shared" si="647"/>
        <v>-100</v>
      </c>
      <c r="BR498" s="3">
        <f t="shared" si="648"/>
        <v>1</v>
      </c>
      <c r="BS498" s="3">
        <f t="shared" si="649"/>
        <v>4.75</v>
      </c>
      <c r="BT498" s="3">
        <f t="shared" si="650"/>
        <v>475</v>
      </c>
      <c r="BU498" s="3">
        <f t="shared" si="651"/>
        <v>0</v>
      </c>
      <c r="BV498" s="3">
        <f t="shared" si="652"/>
        <v>-1</v>
      </c>
      <c r="BW498" s="3">
        <f t="shared" si="653"/>
        <v>-100</v>
      </c>
      <c r="BX498" s="3">
        <f t="shared" si="654"/>
        <v>1</v>
      </c>
      <c r="BY498" s="3">
        <f t="shared" si="655"/>
        <v>0.57000000000000006</v>
      </c>
      <c r="BZ498" s="3">
        <f t="shared" si="656"/>
        <v>57.000000000000007</v>
      </c>
      <c r="CA498" s="3">
        <f t="shared" si="657"/>
        <v>0</v>
      </c>
      <c r="CB498" s="3">
        <f t="shared" si="658"/>
        <v>-1</v>
      </c>
      <c r="CC498" s="3">
        <f t="shared" si="659"/>
        <v>-100</v>
      </c>
      <c r="CD498" s="3">
        <f t="shared" si="631"/>
        <v>1</v>
      </c>
      <c r="CE498" s="3">
        <f t="shared" si="632"/>
        <v>1</v>
      </c>
      <c r="CF498" s="3">
        <f t="shared" si="633"/>
        <v>2</v>
      </c>
      <c r="CG498" s="16" t="str">
        <f t="shared" si="634"/>
        <v>BackCasa</v>
      </c>
      <c r="CI498" s="12">
        <f t="shared" si="635"/>
        <v>1</v>
      </c>
      <c r="CJ498" s="12">
        <f t="shared" si="636"/>
        <v>0</v>
      </c>
      <c r="CK498" s="12">
        <f t="shared" si="637"/>
        <v>1</v>
      </c>
      <c r="CL498" s="12" t="str">
        <f t="shared" si="638"/>
        <v/>
      </c>
      <c r="CM498" s="12">
        <f t="shared" si="639"/>
        <v>1</v>
      </c>
      <c r="CN498" s="12">
        <f t="shared" si="640"/>
        <v>1</v>
      </c>
      <c r="CO498" s="12">
        <f t="shared" si="641"/>
        <v>2</v>
      </c>
      <c r="CP498" s="12" t="str">
        <f t="shared" si="642"/>
        <v>Under2.5</v>
      </c>
    </row>
    <row r="499" spans="1:94" x14ac:dyDescent="0.25">
      <c r="A499" t="s">
        <v>127</v>
      </c>
      <c r="B499" t="s">
        <v>300</v>
      </c>
      <c r="C499" t="s">
        <v>174</v>
      </c>
      <c r="D499" t="s">
        <v>130</v>
      </c>
      <c r="E499" t="s">
        <v>23</v>
      </c>
      <c r="F499" s="3">
        <v>0</v>
      </c>
      <c r="G499" s="3">
        <v>4</v>
      </c>
      <c r="H499" s="3" t="str">
        <f t="shared" si="644"/>
        <v>A</v>
      </c>
      <c r="I499" s="3">
        <v>1.4</v>
      </c>
      <c r="J499" s="3">
        <v>5</v>
      </c>
      <c r="K499" s="3">
        <v>7</v>
      </c>
      <c r="L499" s="3">
        <v>1.33</v>
      </c>
      <c r="M499" s="3">
        <v>3.4</v>
      </c>
      <c r="N499" s="3">
        <f t="shared" si="643"/>
        <v>4</v>
      </c>
      <c r="O499" s="3">
        <f t="shared" ref="O499:O536" si="660">((1/I499)+(1/J499)+(1/K499))-1</f>
        <v>5.7142857142857162E-2</v>
      </c>
      <c r="P499" s="3">
        <f t="shared" ref="P499:P536" si="661">((1/L499)+(1/M499-1))</f>
        <v>4.5997346306943854E-2</v>
      </c>
      <c r="Q499" s="3">
        <f t="shared" ref="Q499:Q536" si="662">I499*(1+O499)</f>
        <v>1.48</v>
      </c>
      <c r="R499" s="3">
        <f t="shared" ref="R499:R536" si="663">J499*(1+O499)</f>
        <v>5.2857142857142856</v>
      </c>
      <c r="S499" s="3">
        <f t="shared" ref="S499:S536" si="664">K499*(1+O499)</f>
        <v>7.4</v>
      </c>
      <c r="T499" s="3">
        <f t="shared" ref="T499:T536" si="665">L499*(1+O499)</f>
        <v>1.4060000000000001</v>
      </c>
      <c r="U499" s="3">
        <f t="shared" ref="U499:U536" si="666">M499*(1+O499)</f>
        <v>3.5942857142857143</v>
      </c>
      <c r="V499" s="4">
        <f t="shared" ref="V499:V536" si="667">1/I499</f>
        <v>0.7142857142857143</v>
      </c>
      <c r="W499" s="4">
        <f t="shared" ref="W499:W536" si="668">1/J499</f>
        <v>0.2</v>
      </c>
      <c r="X499" s="4">
        <f t="shared" ref="X499:X536" si="669">1/K499</f>
        <v>0.14285714285714285</v>
      </c>
      <c r="Y499" s="4">
        <f t="shared" ref="Y499:Y536" si="670">1/L499</f>
        <v>0.75187969924812026</v>
      </c>
      <c r="Z499" s="4">
        <f t="shared" ref="Z499:Z536" si="671">1/M499</f>
        <v>0.29411764705882354</v>
      </c>
      <c r="AA499" s="4">
        <f t="shared" ref="AA499:AA536" si="672">(I499/J499)</f>
        <v>0.27999999999999997</v>
      </c>
      <c r="AB499" s="4">
        <f t="shared" ref="AB499:AB536" si="673">(I499/K499)</f>
        <v>0.19999999999999998</v>
      </c>
      <c r="AC499" s="4">
        <f t="shared" ref="AC499:AC536" si="674">(J499/I499)</f>
        <v>3.5714285714285716</v>
      </c>
      <c r="AD499" s="4">
        <f t="shared" ref="AD499:AD536" si="675">(J499/K499)</f>
        <v>0.7142857142857143</v>
      </c>
      <c r="AE499" s="4">
        <f t="shared" ref="AE499:AE536" si="676">(K499/I499)</f>
        <v>5</v>
      </c>
      <c r="AF499" s="4">
        <f t="shared" ref="AF499:AF536" si="677">(K499/J499)</f>
        <v>1.4</v>
      </c>
      <c r="AG499" s="4">
        <f t="shared" ref="AG499:AG536" si="678">(L499/M499)</f>
        <v>0.39117647058823535</v>
      </c>
      <c r="AH499" s="4">
        <f t="shared" ref="AH499:AH536" si="679">(M499/L499)</f>
        <v>2.5563909774436087</v>
      </c>
      <c r="AI499" s="4">
        <f t="shared" ref="AI499:AI536" si="680">Q499-S499</f>
        <v>-5.92</v>
      </c>
      <c r="AJ499" s="4">
        <f t="shared" ref="AJ499:AJ536" si="681">Q499-R499</f>
        <v>-3.8057142857142856</v>
      </c>
      <c r="AK499" s="4">
        <f t="shared" ref="AK499:AK536" si="682">R499-S499</f>
        <v>-2.1142857142857148</v>
      </c>
      <c r="AL499" s="4">
        <f t="shared" ref="AL499:AL536" si="683">T499-U499</f>
        <v>-2.1882857142857142</v>
      </c>
      <c r="AM499" s="4">
        <f t="shared" ref="AM499:AM536" si="684">U499-T499</f>
        <v>2.1882857142857142</v>
      </c>
      <c r="AN499" s="4">
        <f t="shared" ref="AN499:AN536" si="685">(Q499-S499)/2</f>
        <v>-2.96</v>
      </c>
      <c r="AO499" s="4">
        <f t="shared" ref="AO499:AO536" si="686">(Q499-R499)/2</f>
        <v>-1.9028571428571428</v>
      </c>
      <c r="AP499" s="4">
        <f t="shared" ref="AP499:AP536" si="687">(R499-S499)/2</f>
        <v>-1.0571428571428574</v>
      </c>
      <c r="AQ499" s="4">
        <f t="shared" ref="AQ499:AQ536" si="688">(T499-U499)/2</f>
        <v>-1.0941428571428571</v>
      </c>
      <c r="AR499" s="4">
        <f t="shared" ref="AR499:AR536" si="689">(U499-T499)/2</f>
        <v>1.0941428571428571</v>
      </c>
      <c r="AS499" s="4">
        <f t="shared" ref="AS499:AS536" si="690">ATAN(AN499)</f>
        <v>-1.2449972115222261</v>
      </c>
      <c r="AT499" s="4">
        <f t="shared" ref="AT499:AT536" si="691">ATAN(AO499)</f>
        <v>-1.0869374394022107</v>
      </c>
      <c r="AU499" s="4">
        <f t="shared" ref="AU499:AU536" si="692">ATAN(AP499)</f>
        <v>-0.81316879999086944</v>
      </c>
      <c r="AV499" s="4">
        <f t="shared" ref="AV499:AV536" si="693">ATAN(AQ499)</f>
        <v>-0.83032323301178224</v>
      </c>
      <c r="AW499" s="4">
        <f t="shared" ref="AW499:AW536" si="694">ATAN(AR499)</f>
        <v>0.83032323301178224</v>
      </c>
      <c r="AX499" s="4">
        <f t="shared" ref="AX499:AX536" si="695">DEGREES(AS499)*PI()</f>
        <v>-224.09949807400071</v>
      </c>
      <c r="AY499" s="4">
        <f t="shared" ref="AY499:AY536" si="696">DEGREES(AT499)*PI()</f>
        <v>-195.64873909239793</v>
      </c>
      <c r="AZ499" s="4">
        <f t="shared" ref="AZ499:AZ536" si="697">DEGREES(AU499)*PI()</f>
        <v>-146.37038399835652</v>
      </c>
      <c r="BA499" s="4">
        <f t="shared" ref="BA499:BA536" si="698">DEGREES(AV499)*PI()</f>
        <v>-149.4581819421208</v>
      </c>
      <c r="BB499" s="4">
        <f t="shared" ref="BB499:BB536" si="699">DEGREES(AW499)*PI()</f>
        <v>149.4581819421208</v>
      </c>
      <c r="BC499" s="4">
        <f t="shared" ref="BC499:BC536" si="700">(Q499-S499)/S499</f>
        <v>-0.79999999999999993</v>
      </c>
      <c r="BD499" s="4">
        <f t="shared" ref="BD499:BD536" si="701">(Q499-R499)/R499</f>
        <v>-0.72</v>
      </c>
      <c r="BE499" s="4">
        <f t="shared" ref="BE499:BE536" si="702">(R499-S499)/S499</f>
        <v>-0.28571428571428575</v>
      </c>
      <c r="BF499" s="4">
        <f t="shared" ref="BF499:BF536" si="703">(T499-U499)/U499</f>
        <v>-0.60882352941176465</v>
      </c>
      <c r="BG499" s="4">
        <f t="shared" ref="BG499:BG536" si="704">(U499-T499)/T499</f>
        <v>1.5563909774436089</v>
      </c>
      <c r="BH499" s="4">
        <f t="shared" ref="BH499:BH536" si="705">_xlfn.STDEV.S(Q499:S499)</f>
        <v>3.0000018140584084</v>
      </c>
      <c r="BI499" s="4">
        <f t="shared" ref="BI499:BI536" si="706">AVERAGE(Q499:S499)</f>
        <v>4.7219047619047618</v>
      </c>
      <c r="BJ499" s="4">
        <f t="shared" ref="BJ499:BJ536" si="707">BH499/BI499</f>
        <v>0.63533721354605266</v>
      </c>
      <c r="BK499" s="4">
        <f t="shared" ref="BK499:BK536" si="708">_xlfn.STDEV.S(T499:U499)</f>
        <v>1.5473516677450758</v>
      </c>
      <c r="BL499" s="4">
        <f t="shared" ref="BL499:BL536" si="709">AVERAGE(T499:U499)</f>
        <v>2.5001428571428574</v>
      </c>
      <c r="BM499" s="4">
        <f t="shared" ref="BM499:BM536" si="710">BK499/BL499</f>
        <v>0.61890530108082564</v>
      </c>
      <c r="BN499" s="3">
        <f t="shared" si="645"/>
        <v>0</v>
      </c>
      <c r="BO499" s="3">
        <v>100</v>
      </c>
      <c r="BP499" s="3">
        <f t="shared" si="646"/>
        <v>-1</v>
      </c>
      <c r="BQ499" s="3">
        <f t="shared" si="647"/>
        <v>-100</v>
      </c>
      <c r="BR499" s="3">
        <f t="shared" si="648"/>
        <v>1</v>
      </c>
      <c r="BS499" s="3">
        <f t="shared" si="649"/>
        <v>6</v>
      </c>
      <c r="BT499" s="3">
        <f t="shared" si="650"/>
        <v>600</v>
      </c>
      <c r="BU499" s="3">
        <f t="shared" si="651"/>
        <v>0</v>
      </c>
      <c r="BV499" s="3">
        <f t="shared" si="652"/>
        <v>-1</v>
      </c>
      <c r="BW499" s="3">
        <f t="shared" si="653"/>
        <v>-100</v>
      </c>
      <c r="BX499" s="3">
        <f t="shared" si="654"/>
        <v>1</v>
      </c>
      <c r="BY499" s="3">
        <f t="shared" si="655"/>
        <v>0.33000000000000007</v>
      </c>
      <c r="BZ499" s="3">
        <f t="shared" si="656"/>
        <v>33.000000000000007</v>
      </c>
      <c r="CA499" s="3">
        <f t="shared" si="657"/>
        <v>0</v>
      </c>
      <c r="CB499" s="3">
        <f t="shared" si="658"/>
        <v>-1</v>
      </c>
      <c r="CC499" s="3">
        <f t="shared" si="659"/>
        <v>-100</v>
      </c>
      <c r="CD499" s="3">
        <f t="shared" ref="CD499:CD536" si="711">IF(AD499&gt;=0.618421052631579,1,0)</f>
        <v>1</v>
      </c>
      <c r="CE499" s="3">
        <f t="shared" ref="CE499:CE536" si="712">IF(AD499&lt;=0.868421052631579,1,0)</f>
        <v>1</v>
      </c>
      <c r="CF499" s="3">
        <f t="shared" ref="CF499:CF536" si="713">SUM(CD499:CE499)</f>
        <v>2</v>
      </c>
      <c r="CG499" s="16" t="str">
        <f t="shared" ref="CG499:CG536" si="714">IF(CF499=2,"BackCasa","")</f>
        <v>BackCasa</v>
      </c>
      <c r="CI499" s="12">
        <f t="shared" ref="CI499:CI536" si="715">IF(AE499&gt;=0.0670588235294118,1,0)</f>
        <v>1</v>
      </c>
      <c r="CJ499" s="12">
        <f t="shared" ref="CJ499:CJ536" si="716">IF(AE499&lt;=0.567058823529412,1,0)</f>
        <v>0</v>
      </c>
      <c r="CK499" s="12">
        <f t="shared" ref="CK499:CK536" si="717">SUM(CI499:CJ499)</f>
        <v>1</v>
      </c>
      <c r="CL499" s="12" t="str">
        <f t="shared" ref="CL499:CL536" si="718">IF(CK499=2,"Over2.5","")</f>
        <v/>
      </c>
      <c r="CM499" s="12">
        <f t="shared" ref="CM499:CM536" si="719">IF(AD499&gt;=0.411764705882353,1,0)</f>
        <v>1</v>
      </c>
      <c r="CN499" s="12">
        <f t="shared" ref="CN499:CN536" si="720">IF(AD499&lt;=0.911764705882353,1,0)</f>
        <v>1</v>
      </c>
      <c r="CO499" s="12">
        <f t="shared" ref="CO499:CO536" si="721">SUM(CM499:CN499)</f>
        <v>2</v>
      </c>
      <c r="CP499" s="12" t="str">
        <f t="shared" ref="CP499:CP536" si="722">IF(CO499=2,"Under2.5","")</f>
        <v>Under2.5</v>
      </c>
    </row>
    <row r="500" spans="1:94" x14ac:dyDescent="0.25">
      <c r="A500" t="s">
        <v>127</v>
      </c>
      <c r="B500" t="s">
        <v>301</v>
      </c>
      <c r="C500" t="s">
        <v>134</v>
      </c>
      <c r="D500" t="s">
        <v>29</v>
      </c>
      <c r="E500" t="s">
        <v>25</v>
      </c>
      <c r="F500" s="3">
        <v>2</v>
      </c>
      <c r="G500" s="3">
        <v>3</v>
      </c>
      <c r="H500" s="3" t="str">
        <f t="shared" si="644"/>
        <v>A</v>
      </c>
      <c r="I500" s="3">
        <v>8.5</v>
      </c>
      <c r="J500" s="3">
        <v>5.25</v>
      </c>
      <c r="K500" s="3">
        <v>1.33</v>
      </c>
      <c r="L500" s="3">
        <v>1.4</v>
      </c>
      <c r="M500" s="3">
        <v>3</v>
      </c>
      <c r="N500" s="3">
        <f t="shared" si="643"/>
        <v>5</v>
      </c>
      <c r="O500" s="3">
        <f t="shared" si="660"/>
        <v>6.0002948547840163E-2</v>
      </c>
      <c r="P500" s="3">
        <f t="shared" si="661"/>
        <v>4.7619047619047561E-2</v>
      </c>
      <c r="Q500" s="3">
        <f t="shared" si="662"/>
        <v>9.0100250626566414</v>
      </c>
      <c r="R500" s="3">
        <f t="shared" si="663"/>
        <v>5.5650154798761609</v>
      </c>
      <c r="S500" s="3">
        <f t="shared" si="664"/>
        <v>1.4098039215686275</v>
      </c>
      <c r="T500" s="3">
        <f t="shared" si="665"/>
        <v>1.4840041279669762</v>
      </c>
      <c r="U500" s="3">
        <f t="shared" si="666"/>
        <v>3.1800088456435205</v>
      </c>
      <c r="V500" s="4">
        <f t="shared" si="667"/>
        <v>0.11764705882352941</v>
      </c>
      <c r="W500" s="4">
        <f t="shared" si="668"/>
        <v>0.19047619047619047</v>
      </c>
      <c r="X500" s="4">
        <f t="shared" si="669"/>
        <v>0.75187969924812026</v>
      </c>
      <c r="Y500" s="4">
        <f t="shared" si="670"/>
        <v>0.7142857142857143</v>
      </c>
      <c r="Z500" s="4">
        <f t="shared" si="671"/>
        <v>0.33333333333333331</v>
      </c>
      <c r="AA500" s="4">
        <f t="shared" si="672"/>
        <v>1.6190476190476191</v>
      </c>
      <c r="AB500" s="4">
        <f t="shared" si="673"/>
        <v>6.3909774436090219</v>
      </c>
      <c r="AC500" s="4">
        <f t="shared" si="674"/>
        <v>0.61764705882352944</v>
      </c>
      <c r="AD500" s="4">
        <f t="shared" si="675"/>
        <v>3.9473684210526314</v>
      </c>
      <c r="AE500" s="4">
        <f t="shared" si="676"/>
        <v>0.15647058823529414</v>
      </c>
      <c r="AF500" s="4">
        <f t="shared" si="677"/>
        <v>0.25333333333333335</v>
      </c>
      <c r="AG500" s="4">
        <f t="shared" si="678"/>
        <v>0.46666666666666662</v>
      </c>
      <c r="AH500" s="4">
        <f t="shared" si="679"/>
        <v>2.1428571428571428</v>
      </c>
      <c r="AI500" s="4">
        <f t="shared" si="680"/>
        <v>7.6002211410880136</v>
      </c>
      <c r="AJ500" s="4">
        <f t="shared" si="681"/>
        <v>3.4450095827804805</v>
      </c>
      <c r="AK500" s="4">
        <f t="shared" si="682"/>
        <v>4.1552115583075331</v>
      </c>
      <c r="AL500" s="4">
        <f t="shared" si="683"/>
        <v>-1.6960047176765443</v>
      </c>
      <c r="AM500" s="4">
        <f t="shared" si="684"/>
        <v>1.6960047176765443</v>
      </c>
      <c r="AN500" s="4">
        <f t="shared" si="685"/>
        <v>3.8001105705440068</v>
      </c>
      <c r="AO500" s="4">
        <f t="shared" si="686"/>
        <v>1.7225047913902403</v>
      </c>
      <c r="AP500" s="4">
        <f t="shared" si="687"/>
        <v>2.0776057791537665</v>
      </c>
      <c r="AQ500" s="4">
        <f t="shared" si="688"/>
        <v>-0.84800235883827213</v>
      </c>
      <c r="AR500" s="4">
        <f t="shared" si="689"/>
        <v>0.84800235883827213</v>
      </c>
      <c r="AS500" s="4">
        <f t="shared" si="690"/>
        <v>1.3134797729335965</v>
      </c>
      <c r="AT500" s="4">
        <f t="shared" si="691"/>
        <v>1.0448011460688635</v>
      </c>
      <c r="AU500" s="4">
        <f t="shared" si="692"/>
        <v>1.122201430330569</v>
      </c>
      <c r="AV500" s="4">
        <f t="shared" si="693"/>
        <v>-0.70333318678011336</v>
      </c>
      <c r="AW500" s="4">
        <f t="shared" si="694"/>
        <v>0.70333318678011336</v>
      </c>
      <c r="AX500" s="4">
        <f t="shared" si="695"/>
        <v>236.42635912804738</v>
      </c>
      <c r="AY500" s="4">
        <f t="shared" si="696"/>
        <v>188.06420629239543</v>
      </c>
      <c r="AZ500" s="4">
        <f t="shared" si="697"/>
        <v>201.9962574595024</v>
      </c>
      <c r="BA500" s="4">
        <f t="shared" si="698"/>
        <v>-126.5999736204204</v>
      </c>
      <c r="BB500" s="4">
        <f t="shared" si="699"/>
        <v>126.5999736204204</v>
      </c>
      <c r="BC500" s="4">
        <f t="shared" si="700"/>
        <v>5.3909774436090219</v>
      </c>
      <c r="BD500" s="4">
        <f t="shared" si="701"/>
        <v>0.61904761904761907</v>
      </c>
      <c r="BE500" s="4">
        <f t="shared" si="702"/>
        <v>2.947368421052631</v>
      </c>
      <c r="BF500" s="4">
        <f t="shared" si="703"/>
        <v>-0.53333333333333333</v>
      </c>
      <c r="BG500" s="4">
        <f t="shared" si="704"/>
        <v>1.1428571428571428</v>
      </c>
      <c r="BH500" s="4">
        <f t="shared" si="705"/>
        <v>3.8056369487288864</v>
      </c>
      <c r="BI500" s="4">
        <f t="shared" si="706"/>
        <v>5.3282814880338103</v>
      </c>
      <c r="BJ500" s="4">
        <f t="shared" si="707"/>
        <v>0.71423346481891758</v>
      </c>
      <c r="BK500" s="4">
        <f t="shared" si="708"/>
        <v>1.1992564367934604</v>
      </c>
      <c r="BL500" s="4">
        <f t="shared" si="709"/>
        <v>2.3320064868052484</v>
      </c>
      <c r="BM500" s="4">
        <f t="shared" si="710"/>
        <v>0.51425947722657994</v>
      </c>
      <c r="BN500" s="3">
        <f t="shared" si="645"/>
        <v>0</v>
      </c>
      <c r="BO500" s="3">
        <v>100</v>
      </c>
      <c r="BP500" s="3">
        <f t="shared" si="646"/>
        <v>-1</v>
      </c>
      <c r="BQ500" s="3">
        <f t="shared" si="647"/>
        <v>-100</v>
      </c>
      <c r="BR500" s="3">
        <f t="shared" si="648"/>
        <v>1</v>
      </c>
      <c r="BS500" s="3">
        <f t="shared" si="649"/>
        <v>0.33000000000000007</v>
      </c>
      <c r="BT500" s="3">
        <f t="shared" si="650"/>
        <v>33.000000000000007</v>
      </c>
      <c r="BU500" s="3">
        <f t="shared" si="651"/>
        <v>0</v>
      </c>
      <c r="BV500" s="3">
        <f t="shared" si="652"/>
        <v>-1</v>
      </c>
      <c r="BW500" s="3">
        <f t="shared" si="653"/>
        <v>-100</v>
      </c>
      <c r="BX500" s="3">
        <f t="shared" si="654"/>
        <v>1</v>
      </c>
      <c r="BY500" s="3">
        <f t="shared" si="655"/>
        <v>0.39999999999999991</v>
      </c>
      <c r="BZ500" s="3">
        <f t="shared" si="656"/>
        <v>39.999999999999993</v>
      </c>
      <c r="CA500" s="3">
        <f t="shared" si="657"/>
        <v>0</v>
      </c>
      <c r="CB500" s="3">
        <f t="shared" si="658"/>
        <v>-1</v>
      </c>
      <c r="CC500" s="3">
        <f t="shared" si="659"/>
        <v>-100</v>
      </c>
      <c r="CD500" s="3">
        <f t="shared" si="711"/>
        <v>1</v>
      </c>
      <c r="CE500" s="3">
        <f t="shared" si="712"/>
        <v>0</v>
      </c>
      <c r="CF500" s="3">
        <f t="shared" si="713"/>
        <v>1</v>
      </c>
      <c r="CG500" s="16" t="str">
        <f t="shared" si="714"/>
        <v/>
      </c>
      <c r="CI500" s="12">
        <f t="shared" si="715"/>
        <v>1</v>
      </c>
      <c r="CJ500" s="12">
        <f t="shared" si="716"/>
        <v>1</v>
      </c>
      <c r="CK500" s="12">
        <f t="shared" si="717"/>
        <v>2</v>
      </c>
      <c r="CL500" s="12" t="str">
        <f t="shared" si="718"/>
        <v>Over2.5</v>
      </c>
      <c r="CM500" s="12">
        <f t="shared" si="719"/>
        <v>1</v>
      </c>
      <c r="CN500" s="12">
        <f t="shared" si="720"/>
        <v>0</v>
      </c>
      <c r="CO500" s="12">
        <f t="shared" si="721"/>
        <v>1</v>
      </c>
      <c r="CP500" s="12" t="str">
        <f t="shared" si="722"/>
        <v/>
      </c>
    </row>
    <row r="501" spans="1:94" x14ac:dyDescent="0.25">
      <c r="A501" t="s">
        <v>127</v>
      </c>
      <c r="B501" t="s">
        <v>301</v>
      </c>
      <c r="C501" t="s">
        <v>136</v>
      </c>
      <c r="D501" t="s">
        <v>28</v>
      </c>
      <c r="E501" t="s">
        <v>141</v>
      </c>
      <c r="F501" s="3">
        <v>1</v>
      </c>
      <c r="G501" s="3">
        <v>1</v>
      </c>
      <c r="H501" s="3" t="str">
        <f t="shared" si="644"/>
        <v>D</v>
      </c>
      <c r="I501" s="3">
        <v>5</v>
      </c>
      <c r="J501" s="3">
        <v>4.0999999999999996</v>
      </c>
      <c r="K501" s="3">
        <v>1.65</v>
      </c>
      <c r="L501" s="3">
        <v>1.67</v>
      </c>
      <c r="M501" s="3">
        <v>2.2000000000000002</v>
      </c>
      <c r="N501" s="3">
        <f t="shared" si="643"/>
        <v>2</v>
      </c>
      <c r="O501" s="3">
        <f t="shared" si="660"/>
        <v>4.9963045084996383E-2</v>
      </c>
      <c r="P501" s="3">
        <f t="shared" si="661"/>
        <v>5.3347849755035481E-2</v>
      </c>
      <c r="Q501" s="3">
        <f t="shared" si="662"/>
        <v>5.2498152254249817</v>
      </c>
      <c r="R501" s="3">
        <f t="shared" si="663"/>
        <v>4.3048484848484847</v>
      </c>
      <c r="S501" s="3">
        <f t="shared" si="664"/>
        <v>1.7324390243902439</v>
      </c>
      <c r="T501" s="3">
        <f t="shared" si="665"/>
        <v>1.7534382852919439</v>
      </c>
      <c r="U501" s="3">
        <f t="shared" si="666"/>
        <v>2.3099186991869924</v>
      </c>
      <c r="V501" s="4">
        <f t="shared" si="667"/>
        <v>0.2</v>
      </c>
      <c r="W501" s="4">
        <f t="shared" si="668"/>
        <v>0.24390243902439027</v>
      </c>
      <c r="X501" s="4">
        <f t="shared" si="669"/>
        <v>0.60606060606060608</v>
      </c>
      <c r="Y501" s="4">
        <f t="shared" si="670"/>
        <v>0.5988023952095809</v>
      </c>
      <c r="Z501" s="4">
        <f t="shared" si="671"/>
        <v>0.45454545454545453</v>
      </c>
      <c r="AA501" s="4">
        <f t="shared" si="672"/>
        <v>1.2195121951219514</v>
      </c>
      <c r="AB501" s="4">
        <f t="shared" si="673"/>
        <v>3.0303030303030303</v>
      </c>
      <c r="AC501" s="4">
        <f t="shared" si="674"/>
        <v>0.82</v>
      </c>
      <c r="AD501" s="4">
        <f t="shared" si="675"/>
        <v>2.4848484848484849</v>
      </c>
      <c r="AE501" s="4">
        <f t="shared" si="676"/>
        <v>0.32999999999999996</v>
      </c>
      <c r="AF501" s="4">
        <f t="shared" si="677"/>
        <v>0.40243902439024393</v>
      </c>
      <c r="AG501" s="4">
        <f t="shared" si="678"/>
        <v>0.75909090909090904</v>
      </c>
      <c r="AH501" s="4">
        <f t="shared" si="679"/>
        <v>1.317365269461078</v>
      </c>
      <c r="AI501" s="4">
        <f t="shared" si="680"/>
        <v>3.5173762010347378</v>
      </c>
      <c r="AJ501" s="4">
        <f t="shared" si="681"/>
        <v>0.94496674057649699</v>
      </c>
      <c r="AK501" s="4">
        <f t="shared" si="682"/>
        <v>2.5724094604582408</v>
      </c>
      <c r="AL501" s="4">
        <f t="shared" si="683"/>
        <v>-0.55648041389504854</v>
      </c>
      <c r="AM501" s="4">
        <f t="shared" si="684"/>
        <v>0.55648041389504854</v>
      </c>
      <c r="AN501" s="4">
        <f t="shared" si="685"/>
        <v>1.7586881005173689</v>
      </c>
      <c r="AO501" s="4">
        <f t="shared" si="686"/>
        <v>0.47248337028824849</v>
      </c>
      <c r="AP501" s="4">
        <f t="shared" si="687"/>
        <v>1.2862047302291204</v>
      </c>
      <c r="AQ501" s="4">
        <f t="shared" si="688"/>
        <v>-0.27824020694752427</v>
      </c>
      <c r="AR501" s="4">
        <f t="shared" si="689"/>
        <v>0.27824020694752427</v>
      </c>
      <c r="AS501" s="4">
        <f t="shared" si="690"/>
        <v>1.0537808446383345</v>
      </c>
      <c r="AT501" s="4">
        <f t="shared" si="691"/>
        <v>0.44139299067659482</v>
      </c>
      <c r="AU501" s="4">
        <f t="shared" si="692"/>
        <v>0.90993797387120934</v>
      </c>
      <c r="AV501" s="4">
        <f t="shared" si="693"/>
        <v>-0.27137610299426629</v>
      </c>
      <c r="AW501" s="4">
        <f t="shared" si="694"/>
        <v>0.27137610299426629</v>
      </c>
      <c r="AX501" s="4">
        <f t="shared" si="695"/>
        <v>189.68055203490022</v>
      </c>
      <c r="AY501" s="4">
        <f t="shared" si="696"/>
        <v>79.450738321787071</v>
      </c>
      <c r="AZ501" s="4">
        <f t="shared" si="697"/>
        <v>163.78883529681769</v>
      </c>
      <c r="BA501" s="4">
        <f t="shared" si="698"/>
        <v>-48.847698538967933</v>
      </c>
      <c r="BB501" s="4">
        <f t="shared" si="699"/>
        <v>48.847698538967933</v>
      </c>
      <c r="BC501" s="4">
        <f t="shared" si="700"/>
        <v>2.0303030303030303</v>
      </c>
      <c r="BD501" s="4">
        <f t="shared" si="701"/>
        <v>0.2195121951219513</v>
      </c>
      <c r="BE501" s="4">
        <f t="shared" si="702"/>
        <v>1.4848484848484849</v>
      </c>
      <c r="BF501" s="4">
        <f t="shared" si="703"/>
        <v>-0.24090909090909107</v>
      </c>
      <c r="BG501" s="4">
        <f t="shared" si="704"/>
        <v>0.31736526946107813</v>
      </c>
      <c r="BH501" s="4">
        <f t="shared" si="705"/>
        <v>1.8203565544812184</v>
      </c>
      <c r="BI501" s="4">
        <f t="shared" si="706"/>
        <v>3.7623675782212369</v>
      </c>
      <c r="BJ501" s="4">
        <f t="shared" si="707"/>
        <v>0.48383272411193862</v>
      </c>
      <c r="BK501" s="4">
        <f t="shared" si="708"/>
        <v>0.39349107426268642</v>
      </c>
      <c r="BL501" s="4">
        <f t="shared" si="709"/>
        <v>2.0316784922394682</v>
      </c>
      <c r="BM501" s="4">
        <f t="shared" si="710"/>
        <v>0.19367782637150974</v>
      </c>
      <c r="BN501" s="3">
        <f t="shared" si="645"/>
        <v>0</v>
      </c>
      <c r="BO501" s="3">
        <v>100</v>
      </c>
      <c r="BP501" s="3">
        <f t="shared" si="646"/>
        <v>-1</v>
      </c>
      <c r="BQ501" s="3">
        <f t="shared" si="647"/>
        <v>-100</v>
      </c>
      <c r="BR501" s="3">
        <f t="shared" si="648"/>
        <v>0</v>
      </c>
      <c r="BS501" s="3">
        <f t="shared" si="649"/>
        <v>-1</v>
      </c>
      <c r="BT501" s="3">
        <f t="shared" si="650"/>
        <v>-100</v>
      </c>
      <c r="BU501" s="3">
        <f t="shared" si="651"/>
        <v>1</v>
      </c>
      <c r="BV501" s="3">
        <f t="shared" si="652"/>
        <v>3.0999999999999996</v>
      </c>
      <c r="BW501" s="3">
        <f t="shared" si="653"/>
        <v>309.99999999999994</v>
      </c>
      <c r="BX501" s="3">
        <f t="shared" si="654"/>
        <v>0</v>
      </c>
      <c r="BY501" s="3">
        <f t="shared" si="655"/>
        <v>-1</v>
      </c>
      <c r="BZ501" s="3">
        <f t="shared" si="656"/>
        <v>-100</v>
      </c>
      <c r="CA501" s="3">
        <f t="shared" si="657"/>
        <v>1</v>
      </c>
      <c r="CB501" s="3">
        <f t="shared" si="658"/>
        <v>1.2000000000000002</v>
      </c>
      <c r="CC501" s="3">
        <f t="shared" si="659"/>
        <v>120.00000000000001</v>
      </c>
      <c r="CD501" s="3">
        <f t="shared" si="711"/>
        <v>1</v>
      </c>
      <c r="CE501" s="3">
        <f t="shared" si="712"/>
        <v>0</v>
      </c>
      <c r="CF501" s="3">
        <f t="shared" si="713"/>
        <v>1</v>
      </c>
      <c r="CG501" s="16" t="str">
        <f t="shared" si="714"/>
        <v/>
      </c>
      <c r="CI501" s="12">
        <f t="shared" si="715"/>
        <v>1</v>
      </c>
      <c r="CJ501" s="12">
        <f t="shared" si="716"/>
        <v>1</v>
      </c>
      <c r="CK501" s="12">
        <f t="shared" si="717"/>
        <v>2</v>
      </c>
      <c r="CL501" s="12" t="str">
        <f t="shared" si="718"/>
        <v>Over2.5</v>
      </c>
      <c r="CM501" s="12">
        <f t="shared" si="719"/>
        <v>1</v>
      </c>
      <c r="CN501" s="12">
        <f t="shared" si="720"/>
        <v>0</v>
      </c>
      <c r="CO501" s="12">
        <f t="shared" si="721"/>
        <v>1</v>
      </c>
      <c r="CP501" s="12" t="str">
        <f t="shared" si="722"/>
        <v/>
      </c>
    </row>
    <row r="502" spans="1:94" x14ac:dyDescent="0.25">
      <c r="A502" t="s">
        <v>127</v>
      </c>
      <c r="B502" t="s">
        <v>302</v>
      </c>
      <c r="C502" t="s">
        <v>177</v>
      </c>
      <c r="D502" t="s">
        <v>20</v>
      </c>
      <c r="E502" t="s">
        <v>14</v>
      </c>
      <c r="F502" s="3">
        <v>0</v>
      </c>
      <c r="G502" s="3">
        <v>2</v>
      </c>
      <c r="H502" s="3" t="str">
        <f t="shared" si="644"/>
        <v>A</v>
      </c>
      <c r="I502" s="3">
        <v>1.45</v>
      </c>
      <c r="J502" s="3">
        <v>4.75</v>
      </c>
      <c r="K502" s="3">
        <v>6.25</v>
      </c>
      <c r="L502" s="3">
        <v>1.5</v>
      </c>
      <c r="M502" s="3">
        <v>2.63</v>
      </c>
      <c r="N502" s="3">
        <f t="shared" si="643"/>
        <v>2</v>
      </c>
      <c r="O502" s="3">
        <f t="shared" si="660"/>
        <v>6.0181488203266742E-2</v>
      </c>
      <c r="P502" s="3">
        <f t="shared" si="661"/>
        <v>4.6894803548795938E-2</v>
      </c>
      <c r="Q502" s="3">
        <f t="shared" si="662"/>
        <v>1.5372631578947367</v>
      </c>
      <c r="R502" s="3">
        <f t="shared" si="663"/>
        <v>5.0358620689655167</v>
      </c>
      <c r="S502" s="3">
        <f t="shared" si="664"/>
        <v>6.626134301270417</v>
      </c>
      <c r="T502" s="3">
        <f t="shared" si="665"/>
        <v>1.5902722323049001</v>
      </c>
      <c r="U502" s="3">
        <f t="shared" si="666"/>
        <v>2.7882773139745916</v>
      </c>
      <c r="V502" s="4">
        <f t="shared" si="667"/>
        <v>0.68965517241379315</v>
      </c>
      <c r="W502" s="4">
        <f t="shared" si="668"/>
        <v>0.21052631578947367</v>
      </c>
      <c r="X502" s="4">
        <f t="shared" si="669"/>
        <v>0.16</v>
      </c>
      <c r="Y502" s="4">
        <f t="shared" si="670"/>
        <v>0.66666666666666663</v>
      </c>
      <c r="Z502" s="4">
        <f t="shared" si="671"/>
        <v>0.38022813688212931</v>
      </c>
      <c r="AA502" s="4">
        <f t="shared" si="672"/>
        <v>0.30526315789473685</v>
      </c>
      <c r="AB502" s="4">
        <f t="shared" si="673"/>
        <v>0.23199999999999998</v>
      </c>
      <c r="AC502" s="4">
        <f t="shared" si="674"/>
        <v>3.2758620689655173</v>
      </c>
      <c r="AD502" s="4">
        <f t="shared" si="675"/>
        <v>0.76</v>
      </c>
      <c r="AE502" s="4">
        <f t="shared" si="676"/>
        <v>4.3103448275862073</v>
      </c>
      <c r="AF502" s="4">
        <f t="shared" si="677"/>
        <v>1.3157894736842106</v>
      </c>
      <c r="AG502" s="4">
        <f t="shared" si="678"/>
        <v>0.57034220532319391</v>
      </c>
      <c r="AH502" s="4">
        <f t="shared" si="679"/>
        <v>1.7533333333333332</v>
      </c>
      <c r="AI502" s="4">
        <f t="shared" si="680"/>
        <v>-5.0888711433756804</v>
      </c>
      <c r="AJ502" s="4">
        <f t="shared" si="681"/>
        <v>-3.49859891107078</v>
      </c>
      <c r="AK502" s="4">
        <f t="shared" si="682"/>
        <v>-1.5902722323049003</v>
      </c>
      <c r="AL502" s="4">
        <f t="shared" si="683"/>
        <v>-1.1980050816696914</v>
      </c>
      <c r="AM502" s="4">
        <f t="shared" si="684"/>
        <v>1.1980050816696914</v>
      </c>
      <c r="AN502" s="4">
        <f t="shared" si="685"/>
        <v>-2.5444355716878402</v>
      </c>
      <c r="AO502" s="4">
        <f t="shared" si="686"/>
        <v>-1.74929945553539</v>
      </c>
      <c r="AP502" s="4">
        <f t="shared" si="687"/>
        <v>-0.79513611615245017</v>
      </c>
      <c r="AQ502" s="4">
        <f t="shared" si="688"/>
        <v>-0.59900254083484572</v>
      </c>
      <c r="AR502" s="4">
        <f t="shared" si="689"/>
        <v>0.59900254083484572</v>
      </c>
      <c r="AS502" s="4">
        <f t="shared" si="690"/>
        <v>-1.1963264250442631</v>
      </c>
      <c r="AT502" s="4">
        <f t="shared" si="691"/>
        <v>-1.051477718781757</v>
      </c>
      <c r="AU502" s="4">
        <f t="shared" si="692"/>
        <v>-0.67176811471796161</v>
      </c>
      <c r="AV502" s="4">
        <f t="shared" si="693"/>
        <v>-0.53968575165535138</v>
      </c>
      <c r="AW502" s="4">
        <f t="shared" si="694"/>
        <v>0.53968575165535138</v>
      </c>
      <c r="AX502" s="4">
        <f t="shared" si="695"/>
        <v>-215.33875650796736</v>
      </c>
      <c r="AY502" s="4">
        <f t="shared" si="696"/>
        <v>-189.26598938071626</v>
      </c>
      <c r="AZ502" s="4">
        <f t="shared" si="697"/>
        <v>-120.91826064923309</v>
      </c>
      <c r="BA502" s="4">
        <f t="shared" si="698"/>
        <v>-97.143435297963251</v>
      </c>
      <c r="BB502" s="4">
        <f t="shared" si="699"/>
        <v>97.143435297963251</v>
      </c>
      <c r="BC502" s="4">
        <f t="shared" si="700"/>
        <v>-0.76800000000000002</v>
      </c>
      <c r="BD502" s="4">
        <f t="shared" si="701"/>
        <v>-0.69473684210526321</v>
      </c>
      <c r="BE502" s="4">
        <f t="shared" si="702"/>
        <v>-0.24000000000000005</v>
      </c>
      <c r="BF502" s="4">
        <f t="shared" si="703"/>
        <v>-0.42965779467680609</v>
      </c>
      <c r="BG502" s="4">
        <f t="shared" si="704"/>
        <v>0.7533333333333333</v>
      </c>
      <c r="BH502" s="4">
        <f t="shared" si="705"/>
        <v>2.6033878449457402</v>
      </c>
      <c r="BI502" s="4">
        <f t="shared" si="706"/>
        <v>4.3997531760435571</v>
      </c>
      <c r="BJ502" s="4">
        <f t="shared" si="707"/>
        <v>0.59171224856909266</v>
      </c>
      <c r="BK502" s="4">
        <f t="shared" si="708"/>
        <v>0.84711751714458261</v>
      </c>
      <c r="BL502" s="4">
        <f t="shared" si="709"/>
        <v>2.1892747731397457</v>
      </c>
      <c r="BM502" s="4">
        <f t="shared" si="710"/>
        <v>0.38693978825220282</v>
      </c>
      <c r="BN502" s="3">
        <f t="shared" si="645"/>
        <v>0</v>
      </c>
      <c r="BO502" s="3">
        <v>100</v>
      </c>
      <c r="BP502" s="3">
        <f t="shared" si="646"/>
        <v>-1</v>
      </c>
      <c r="BQ502" s="3">
        <f t="shared" si="647"/>
        <v>-100</v>
      </c>
      <c r="BR502" s="3">
        <f t="shared" si="648"/>
        <v>1</v>
      </c>
      <c r="BS502" s="3">
        <f t="shared" si="649"/>
        <v>5.25</v>
      </c>
      <c r="BT502" s="3">
        <f t="shared" si="650"/>
        <v>525</v>
      </c>
      <c r="BU502" s="3">
        <f t="shared" si="651"/>
        <v>0</v>
      </c>
      <c r="BV502" s="3">
        <f t="shared" si="652"/>
        <v>-1</v>
      </c>
      <c r="BW502" s="3">
        <f t="shared" si="653"/>
        <v>-100</v>
      </c>
      <c r="BX502" s="3">
        <f t="shared" si="654"/>
        <v>0</v>
      </c>
      <c r="BY502" s="3">
        <f t="shared" si="655"/>
        <v>-1</v>
      </c>
      <c r="BZ502" s="3">
        <f t="shared" si="656"/>
        <v>-100</v>
      </c>
      <c r="CA502" s="3">
        <f t="shared" si="657"/>
        <v>1</v>
      </c>
      <c r="CB502" s="3">
        <f t="shared" si="658"/>
        <v>1.63</v>
      </c>
      <c r="CC502" s="3">
        <f t="shared" si="659"/>
        <v>163</v>
      </c>
      <c r="CD502" s="3">
        <f t="shared" si="711"/>
        <v>1</v>
      </c>
      <c r="CE502" s="3">
        <f t="shared" si="712"/>
        <v>1</v>
      </c>
      <c r="CF502" s="3">
        <f t="shared" si="713"/>
        <v>2</v>
      </c>
      <c r="CG502" s="16" t="str">
        <f t="shared" si="714"/>
        <v>BackCasa</v>
      </c>
      <c r="CI502" s="12">
        <f t="shared" si="715"/>
        <v>1</v>
      </c>
      <c r="CJ502" s="12">
        <f t="shared" si="716"/>
        <v>0</v>
      </c>
      <c r="CK502" s="12">
        <f t="shared" si="717"/>
        <v>1</v>
      </c>
      <c r="CL502" s="12" t="str">
        <f t="shared" si="718"/>
        <v/>
      </c>
      <c r="CM502" s="12">
        <f t="shared" si="719"/>
        <v>1</v>
      </c>
      <c r="CN502" s="12">
        <f t="shared" si="720"/>
        <v>1</v>
      </c>
      <c r="CO502" s="12">
        <f t="shared" si="721"/>
        <v>2</v>
      </c>
      <c r="CP502" s="12" t="str">
        <f t="shared" si="722"/>
        <v>Under2.5</v>
      </c>
    </row>
    <row r="503" spans="1:94" x14ac:dyDescent="0.25">
      <c r="A503" t="s">
        <v>127</v>
      </c>
      <c r="B503" t="s">
        <v>303</v>
      </c>
      <c r="C503" t="s">
        <v>177</v>
      </c>
      <c r="D503" t="s">
        <v>15</v>
      </c>
      <c r="E503" t="s">
        <v>29</v>
      </c>
      <c r="F503" s="3">
        <v>1</v>
      </c>
      <c r="G503" s="3">
        <v>1</v>
      </c>
      <c r="H503" s="3" t="str">
        <f t="shared" si="644"/>
        <v>D</v>
      </c>
      <c r="I503" s="3">
        <v>1.38</v>
      </c>
      <c r="J503" s="3">
        <v>5.25</v>
      </c>
      <c r="K503" s="3">
        <v>7.5</v>
      </c>
      <c r="L503" s="3">
        <v>1.36</v>
      </c>
      <c r="M503" s="3">
        <v>3.2</v>
      </c>
      <c r="N503" s="3">
        <f t="shared" si="643"/>
        <v>2</v>
      </c>
      <c r="O503" s="3">
        <f t="shared" si="660"/>
        <v>4.8447204968944169E-2</v>
      </c>
      <c r="P503" s="3">
        <f t="shared" si="661"/>
        <v>4.7794117647058765E-2</v>
      </c>
      <c r="Q503" s="3">
        <f t="shared" si="662"/>
        <v>1.4468571428571428</v>
      </c>
      <c r="R503" s="3">
        <f t="shared" si="663"/>
        <v>5.5043478260869572</v>
      </c>
      <c r="S503" s="3">
        <f t="shared" si="664"/>
        <v>7.8633540372670812</v>
      </c>
      <c r="T503" s="3">
        <f t="shared" si="665"/>
        <v>1.4258881987577641</v>
      </c>
      <c r="U503" s="3">
        <f t="shared" si="666"/>
        <v>3.3550310559006213</v>
      </c>
      <c r="V503" s="4">
        <f t="shared" si="667"/>
        <v>0.7246376811594204</v>
      </c>
      <c r="W503" s="4">
        <f t="shared" si="668"/>
        <v>0.19047619047619047</v>
      </c>
      <c r="X503" s="4">
        <f t="shared" si="669"/>
        <v>0.13333333333333333</v>
      </c>
      <c r="Y503" s="4">
        <f t="shared" si="670"/>
        <v>0.73529411764705876</v>
      </c>
      <c r="Z503" s="4">
        <f t="shared" si="671"/>
        <v>0.3125</v>
      </c>
      <c r="AA503" s="4">
        <f t="shared" si="672"/>
        <v>0.26285714285714284</v>
      </c>
      <c r="AB503" s="4">
        <f t="shared" si="673"/>
        <v>0.184</v>
      </c>
      <c r="AC503" s="4">
        <f t="shared" si="674"/>
        <v>3.804347826086957</v>
      </c>
      <c r="AD503" s="4">
        <f t="shared" si="675"/>
        <v>0.7</v>
      </c>
      <c r="AE503" s="4">
        <f t="shared" si="676"/>
        <v>5.4347826086956523</v>
      </c>
      <c r="AF503" s="4">
        <f t="shared" si="677"/>
        <v>1.4285714285714286</v>
      </c>
      <c r="AG503" s="4">
        <f t="shared" si="678"/>
        <v>0.42499999999999999</v>
      </c>
      <c r="AH503" s="4">
        <f t="shared" si="679"/>
        <v>2.3529411764705883</v>
      </c>
      <c r="AI503" s="4">
        <f t="shared" si="680"/>
        <v>-6.4164968944099385</v>
      </c>
      <c r="AJ503" s="4">
        <f t="shared" si="681"/>
        <v>-4.0574906832298145</v>
      </c>
      <c r="AK503" s="4">
        <f t="shared" si="682"/>
        <v>-2.359006211180124</v>
      </c>
      <c r="AL503" s="4">
        <f t="shared" si="683"/>
        <v>-1.9291428571428573</v>
      </c>
      <c r="AM503" s="4">
        <f t="shared" si="684"/>
        <v>1.9291428571428573</v>
      </c>
      <c r="AN503" s="4">
        <f t="shared" si="685"/>
        <v>-3.2082484472049693</v>
      </c>
      <c r="AO503" s="4">
        <f t="shared" si="686"/>
        <v>-2.0287453416149073</v>
      </c>
      <c r="AP503" s="4">
        <f t="shared" si="687"/>
        <v>-1.179503105590062</v>
      </c>
      <c r="AQ503" s="4">
        <f t="shared" si="688"/>
        <v>-0.96457142857142864</v>
      </c>
      <c r="AR503" s="4">
        <f t="shared" si="689"/>
        <v>0.96457142857142864</v>
      </c>
      <c r="AS503" s="4">
        <f t="shared" si="690"/>
        <v>-1.2686435866391539</v>
      </c>
      <c r="AT503" s="4">
        <f t="shared" si="691"/>
        <v>-1.1128323727695415</v>
      </c>
      <c r="AU503" s="4">
        <f t="shared" si="692"/>
        <v>-0.86757234603195299</v>
      </c>
      <c r="AV503" s="4">
        <f t="shared" si="693"/>
        <v>-0.76736637742168012</v>
      </c>
      <c r="AW503" s="4">
        <f t="shared" si="694"/>
        <v>0.76736637742168012</v>
      </c>
      <c r="AX503" s="4">
        <f t="shared" si="695"/>
        <v>-228.3558455950477</v>
      </c>
      <c r="AY503" s="4">
        <f t="shared" si="696"/>
        <v>-200.30982709851747</v>
      </c>
      <c r="AZ503" s="4">
        <f t="shared" si="697"/>
        <v>-156.16302228575154</v>
      </c>
      <c r="BA503" s="4">
        <f t="shared" si="698"/>
        <v>-138.12594793590242</v>
      </c>
      <c r="BB503" s="4">
        <f t="shared" si="699"/>
        <v>138.12594793590242</v>
      </c>
      <c r="BC503" s="4">
        <f t="shared" si="700"/>
        <v>-0.81600000000000006</v>
      </c>
      <c r="BD503" s="4">
        <f t="shared" si="701"/>
        <v>-0.73714285714285721</v>
      </c>
      <c r="BE503" s="4">
        <f t="shared" si="702"/>
        <v>-0.29999999999999993</v>
      </c>
      <c r="BF503" s="4">
        <f t="shared" si="703"/>
        <v>-0.57499999999999996</v>
      </c>
      <c r="BG503" s="4">
        <f t="shared" si="704"/>
        <v>1.3529411764705883</v>
      </c>
      <c r="BH503" s="4">
        <f t="shared" si="705"/>
        <v>3.24549876354045</v>
      </c>
      <c r="BI503" s="4">
        <f t="shared" si="706"/>
        <v>4.938186335403727</v>
      </c>
      <c r="BJ503" s="4">
        <f t="shared" si="707"/>
        <v>0.65722484797145886</v>
      </c>
      <c r="BK503" s="4">
        <f t="shared" si="708"/>
        <v>1.3641099961633047</v>
      </c>
      <c r="BL503" s="4">
        <f t="shared" si="709"/>
        <v>2.3904596273291929</v>
      </c>
      <c r="BM503" s="4">
        <f t="shared" si="710"/>
        <v>0.57064757779966957</v>
      </c>
      <c r="BN503" s="3">
        <f t="shared" si="645"/>
        <v>0</v>
      </c>
      <c r="BO503" s="3">
        <v>100</v>
      </c>
      <c r="BP503" s="3">
        <f t="shared" si="646"/>
        <v>-1</v>
      </c>
      <c r="BQ503" s="3">
        <f t="shared" si="647"/>
        <v>-100</v>
      </c>
      <c r="BR503" s="3">
        <f t="shared" si="648"/>
        <v>0</v>
      </c>
      <c r="BS503" s="3">
        <f t="shared" si="649"/>
        <v>-1</v>
      </c>
      <c r="BT503" s="3">
        <f t="shared" si="650"/>
        <v>-100</v>
      </c>
      <c r="BU503" s="3">
        <f t="shared" si="651"/>
        <v>1</v>
      </c>
      <c r="BV503" s="3">
        <f t="shared" si="652"/>
        <v>4.25</v>
      </c>
      <c r="BW503" s="3">
        <f t="shared" si="653"/>
        <v>425</v>
      </c>
      <c r="BX503" s="3">
        <f t="shared" si="654"/>
        <v>0</v>
      </c>
      <c r="BY503" s="3">
        <f t="shared" si="655"/>
        <v>-1</v>
      </c>
      <c r="BZ503" s="3">
        <f t="shared" si="656"/>
        <v>-100</v>
      </c>
      <c r="CA503" s="3">
        <f t="shared" si="657"/>
        <v>1</v>
      </c>
      <c r="CB503" s="3">
        <f t="shared" si="658"/>
        <v>2.2000000000000002</v>
      </c>
      <c r="CC503" s="3">
        <f t="shared" si="659"/>
        <v>220.00000000000003</v>
      </c>
      <c r="CD503" s="3">
        <f t="shared" si="711"/>
        <v>1</v>
      </c>
      <c r="CE503" s="3">
        <f t="shared" si="712"/>
        <v>1</v>
      </c>
      <c r="CF503" s="3">
        <f t="shared" si="713"/>
        <v>2</v>
      </c>
      <c r="CG503" s="16" t="str">
        <f t="shared" si="714"/>
        <v>BackCasa</v>
      </c>
      <c r="CI503" s="12">
        <f t="shared" si="715"/>
        <v>1</v>
      </c>
      <c r="CJ503" s="12">
        <f t="shared" si="716"/>
        <v>0</v>
      </c>
      <c r="CK503" s="12">
        <f t="shared" si="717"/>
        <v>1</v>
      </c>
      <c r="CL503" s="12" t="str">
        <f t="shared" si="718"/>
        <v/>
      </c>
      <c r="CM503" s="12">
        <f t="shared" si="719"/>
        <v>1</v>
      </c>
      <c r="CN503" s="12">
        <f t="shared" si="720"/>
        <v>1</v>
      </c>
      <c r="CO503" s="12">
        <f t="shared" si="721"/>
        <v>2</v>
      </c>
      <c r="CP503" s="12" t="str">
        <f t="shared" si="722"/>
        <v>Under2.5</v>
      </c>
    </row>
    <row r="504" spans="1:94" x14ac:dyDescent="0.25">
      <c r="A504" t="s">
        <v>127</v>
      </c>
      <c r="B504" t="s">
        <v>304</v>
      </c>
      <c r="C504" t="s">
        <v>173</v>
      </c>
      <c r="D504" t="s">
        <v>22</v>
      </c>
      <c r="E504" t="s">
        <v>27</v>
      </c>
      <c r="F504" s="3">
        <v>4</v>
      </c>
      <c r="G504" s="3">
        <v>1</v>
      </c>
      <c r="H504" s="3" t="str">
        <f t="shared" si="644"/>
        <v>H</v>
      </c>
      <c r="I504" s="3">
        <v>1.6</v>
      </c>
      <c r="J504" s="3">
        <v>4.33</v>
      </c>
      <c r="K504" s="3">
        <v>5</v>
      </c>
      <c r="L504" s="3">
        <v>1.57</v>
      </c>
      <c r="M504" s="3">
        <v>2.38</v>
      </c>
      <c r="N504" s="3">
        <f t="shared" si="643"/>
        <v>5</v>
      </c>
      <c r="O504" s="3">
        <f t="shared" si="660"/>
        <v>5.5946882217090099E-2</v>
      </c>
      <c r="P504" s="3">
        <f t="shared" si="661"/>
        <v>5.7110742386126456E-2</v>
      </c>
      <c r="Q504" s="3">
        <f t="shared" si="662"/>
        <v>1.6895150115473443</v>
      </c>
      <c r="R504" s="3">
        <f t="shared" si="663"/>
        <v>4.5722500000000004</v>
      </c>
      <c r="S504" s="3">
        <f t="shared" si="664"/>
        <v>5.2797344110854505</v>
      </c>
      <c r="T504" s="3">
        <f t="shared" si="665"/>
        <v>1.6578366050808315</v>
      </c>
      <c r="U504" s="3">
        <f t="shared" si="666"/>
        <v>2.5131535796766742</v>
      </c>
      <c r="V504" s="4">
        <f t="shared" si="667"/>
        <v>0.625</v>
      </c>
      <c r="W504" s="4">
        <f t="shared" si="668"/>
        <v>0.23094688221709006</v>
      </c>
      <c r="X504" s="4">
        <f t="shared" si="669"/>
        <v>0.2</v>
      </c>
      <c r="Y504" s="4">
        <f t="shared" si="670"/>
        <v>0.63694267515923564</v>
      </c>
      <c r="Z504" s="4">
        <f t="shared" si="671"/>
        <v>0.42016806722689076</v>
      </c>
      <c r="AA504" s="4">
        <f t="shared" si="672"/>
        <v>0.36951501154734412</v>
      </c>
      <c r="AB504" s="4">
        <f t="shared" si="673"/>
        <v>0.32</v>
      </c>
      <c r="AC504" s="4">
        <f t="shared" si="674"/>
        <v>2.7062499999999998</v>
      </c>
      <c r="AD504" s="4">
        <f t="shared" si="675"/>
        <v>0.86599999999999999</v>
      </c>
      <c r="AE504" s="4">
        <f t="shared" si="676"/>
        <v>3.125</v>
      </c>
      <c r="AF504" s="4">
        <f t="shared" si="677"/>
        <v>1.1547344110854503</v>
      </c>
      <c r="AG504" s="4">
        <f t="shared" si="678"/>
        <v>0.65966386554621859</v>
      </c>
      <c r="AH504" s="4">
        <f t="shared" si="679"/>
        <v>1.5159235668789808</v>
      </c>
      <c r="AI504" s="4">
        <f t="shared" si="680"/>
        <v>-3.590219399538106</v>
      </c>
      <c r="AJ504" s="4">
        <f t="shared" si="681"/>
        <v>-2.8827349884526559</v>
      </c>
      <c r="AK504" s="4">
        <f t="shared" si="682"/>
        <v>-0.70748441108545013</v>
      </c>
      <c r="AL504" s="4">
        <f t="shared" si="683"/>
        <v>-0.85531697459584266</v>
      </c>
      <c r="AM504" s="4">
        <f t="shared" si="684"/>
        <v>0.85531697459584266</v>
      </c>
      <c r="AN504" s="4">
        <f t="shared" si="685"/>
        <v>-1.795109699769053</v>
      </c>
      <c r="AO504" s="4">
        <f t="shared" si="686"/>
        <v>-1.4413674942263279</v>
      </c>
      <c r="AP504" s="4">
        <f t="shared" si="687"/>
        <v>-0.35374220554272506</v>
      </c>
      <c r="AQ504" s="4">
        <f t="shared" si="688"/>
        <v>-0.42765848729792133</v>
      </c>
      <c r="AR504" s="4">
        <f t="shared" si="689"/>
        <v>0.42765848729792133</v>
      </c>
      <c r="AS504" s="4">
        <f t="shared" si="690"/>
        <v>-1.0625420507563159</v>
      </c>
      <c r="AT504" s="4">
        <f t="shared" si="691"/>
        <v>-0.96425329398614967</v>
      </c>
      <c r="AU504" s="4">
        <f t="shared" si="692"/>
        <v>-0.34000473500460049</v>
      </c>
      <c r="AV504" s="4">
        <f t="shared" si="693"/>
        <v>-0.40412025343726515</v>
      </c>
      <c r="AW504" s="4">
        <f t="shared" si="694"/>
        <v>0.40412025343726515</v>
      </c>
      <c r="AX504" s="4">
        <f t="shared" si="695"/>
        <v>-191.25756913613685</v>
      </c>
      <c r="AY504" s="4">
        <f t="shared" si="696"/>
        <v>-173.56559291750696</v>
      </c>
      <c r="AZ504" s="4">
        <f t="shared" si="697"/>
        <v>-61.200852300828082</v>
      </c>
      <c r="BA504" s="4">
        <f t="shared" si="698"/>
        <v>-72.741645618707722</v>
      </c>
      <c r="BB504" s="4">
        <f t="shared" si="699"/>
        <v>72.741645618707722</v>
      </c>
      <c r="BC504" s="4">
        <f t="shared" si="700"/>
        <v>-0.67999999999999994</v>
      </c>
      <c r="BD504" s="4">
        <f t="shared" si="701"/>
        <v>-0.63048498845265588</v>
      </c>
      <c r="BE504" s="4">
        <f t="shared" si="702"/>
        <v>-0.13399999999999995</v>
      </c>
      <c r="BF504" s="4">
        <f t="shared" si="703"/>
        <v>-0.34033613445378141</v>
      </c>
      <c r="BG504" s="4">
        <f t="shared" si="704"/>
        <v>0.51592356687898067</v>
      </c>
      <c r="BH504" s="4">
        <f t="shared" si="705"/>
        <v>1.9017698135507792</v>
      </c>
      <c r="BI504" s="4">
        <f t="shared" si="706"/>
        <v>3.8471664742109319</v>
      </c>
      <c r="BJ504" s="4">
        <f t="shared" si="707"/>
        <v>0.49433000269135463</v>
      </c>
      <c r="BK504" s="4">
        <f t="shared" si="708"/>
        <v>0.60480043280068185</v>
      </c>
      <c r="BL504" s="4">
        <f t="shared" si="709"/>
        <v>2.085495092378753</v>
      </c>
      <c r="BM504" s="4">
        <f t="shared" si="710"/>
        <v>0.29000328747397608</v>
      </c>
      <c r="BN504" s="3">
        <f t="shared" si="645"/>
        <v>1</v>
      </c>
      <c r="BO504" s="3">
        <v>100</v>
      </c>
      <c r="BP504" s="3">
        <f t="shared" si="646"/>
        <v>0.60000000000000009</v>
      </c>
      <c r="BQ504" s="3">
        <f t="shared" si="647"/>
        <v>60.000000000000007</v>
      </c>
      <c r="BR504" s="3">
        <f t="shared" si="648"/>
        <v>0</v>
      </c>
      <c r="BS504" s="3">
        <f t="shared" si="649"/>
        <v>-1</v>
      </c>
      <c r="BT504" s="3">
        <f t="shared" si="650"/>
        <v>-100</v>
      </c>
      <c r="BU504" s="3">
        <f t="shared" si="651"/>
        <v>0</v>
      </c>
      <c r="BV504" s="3">
        <f t="shared" si="652"/>
        <v>-1</v>
      </c>
      <c r="BW504" s="3">
        <f t="shared" si="653"/>
        <v>-100</v>
      </c>
      <c r="BX504" s="3">
        <f t="shared" si="654"/>
        <v>1</v>
      </c>
      <c r="BY504" s="3">
        <f t="shared" si="655"/>
        <v>0.57000000000000006</v>
      </c>
      <c r="BZ504" s="3">
        <f t="shared" si="656"/>
        <v>57.000000000000007</v>
      </c>
      <c r="CA504" s="3">
        <f t="shared" si="657"/>
        <v>0</v>
      </c>
      <c r="CB504" s="3">
        <f t="shared" si="658"/>
        <v>-1</v>
      </c>
      <c r="CC504" s="3">
        <f t="shared" si="659"/>
        <v>-100</v>
      </c>
      <c r="CD504" s="3">
        <f t="shared" si="711"/>
        <v>1</v>
      </c>
      <c r="CE504" s="3">
        <f t="shared" si="712"/>
        <v>1</v>
      </c>
      <c r="CF504" s="3">
        <f t="shared" si="713"/>
        <v>2</v>
      </c>
      <c r="CG504" s="16" t="str">
        <f t="shared" si="714"/>
        <v>BackCasa</v>
      </c>
      <c r="CI504" s="12">
        <f t="shared" si="715"/>
        <v>1</v>
      </c>
      <c r="CJ504" s="12">
        <f t="shared" si="716"/>
        <v>0</v>
      </c>
      <c r="CK504" s="12">
        <f t="shared" si="717"/>
        <v>1</v>
      </c>
      <c r="CL504" s="12" t="str">
        <f t="shared" si="718"/>
        <v/>
      </c>
      <c r="CM504" s="12">
        <f t="shared" si="719"/>
        <v>1</v>
      </c>
      <c r="CN504" s="12">
        <f t="shared" si="720"/>
        <v>1</v>
      </c>
      <c r="CO504" s="12">
        <f t="shared" si="721"/>
        <v>2</v>
      </c>
      <c r="CP504" s="12" t="str">
        <f t="shared" si="722"/>
        <v>Under2.5</v>
      </c>
    </row>
    <row r="505" spans="1:94" x14ac:dyDescent="0.25">
      <c r="A505" t="s">
        <v>127</v>
      </c>
      <c r="B505" t="s">
        <v>304</v>
      </c>
      <c r="C505" t="s">
        <v>173</v>
      </c>
      <c r="D505" t="s">
        <v>19</v>
      </c>
      <c r="E505" t="s">
        <v>20</v>
      </c>
      <c r="F505" s="3">
        <v>1</v>
      </c>
      <c r="G505" s="3">
        <v>1</v>
      </c>
      <c r="H505" s="3" t="str">
        <f t="shared" si="644"/>
        <v>D</v>
      </c>
      <c r="I505" s="3">
        <v>3.2</v>
      </c>
      <c r="J505" s="3">
        <v>3.4</v>
      </c>
      <c r="K505" s="3">
        <v>2.2000000000000002</v>
      </c>
      <c r="L505" s="3">
        <v>1.88</v>
      </c>
      <c r="M505" s="3">
        <v>2.02</v>
      </c>
      <c r="N505" s="3">
        <f t="shared" si="643"/>
        <v>2</v>
      </c>
      <c r="O505" s="3">
        <f t="shared" si="660"/>
        <v>6.1163101604278181E-2</v>
      </c>
      <c r="P505" s="3">
        <f t="shared" si="661"/>
        <v>2.6964398567516312E-2</v>
      </c>
      <c r="Q505" s="3">
        <f t="shared" si="662"/>
        <v>3.3957219251336905</v>
      </c>
      <c r="R505" s="3">
        <f t="shared" si="663"/>
        <v>3.6079545454545459</v>
      </c>
      <c r="S505" s="3">
        <f t="shared" si="664"/>
        <v>2.3345588235294121</v>
      </c>
      <c r="T505" s="3">
        <f t="shared" si="665"/>
        <v>1.9949866310160429</v>
      </c>
      <c r="U505" s="3">
        <f t="shared" si="666"/>
        <v>2.1435494652406422</v>
      </c>
      <c r="V505" s="4">
        <f t="shared" si="667"/>
        <v>0.3125</v>
      </c>
      <c r="W505" s="4">
        <f t="shared" si="668"/>
        <v>0.29411764705882354</v>
      </c>
      <c r="X505" s="4">
        <f t="shared" si="669"/>
        <v>0.45454545454545453</v>
      </c>
      <c r="Y505" s="4">
        <f t="shared" si="670"/>
        <v>0.53191489361702127</v>
      </c>
      <c r="Z505" s="4">
        <f t="shared" si="671"/>
        <v>0.49504950495049505</v>
      </c>
      <c r="AA505" s="4">
        <f t="shared" si="672"/>
        <v>0.94117647058823539</v>
      </c>
      <c r="AB505" s="4">
        <f t="shared" si="673"/>
        <v>1.4545454545454546</v>
      </c>
      <c r="AC505" s="4">
        <f t="shared" si="674"/>
        <v>1.0625</v>
      </c>
      <c r="AD505" s="4">
        <f t="shared" si="675"/>
        <v>1.5454545454545452</v>
      </c>
      <c r="AE505" s="4">
        <f t="shared" si="676"/>
        <v>0.6875</v>
      </c>
      <c r="AF505" s="4">
        <f t="shared" si="677"/>
        <v>0.6470588235294118</v>
      </c>
      <c r="AG505" s="4">
        <f t="shared" si="678"/>
        <v>0.93069306930693063</v>
      </c>
      <c r="AH505" s="4">
        <f t="shared" si="679"/>
        <v>1.074468085106383</v>
      </c>
      <c r="AI505" s="4">
        <f t="shared" si="680"/>
        <v>1.0611631016042784</v>
      </c>
      <c r="AJ505" s="4">
        <f t="shared" si="681"/>
        <v>-0.21223262032085533</v>
      </c>
      <c r="AK505" s="4">
        <f t="shared" si="682"/>
        <v>1.2733957219251337</v>
      </c>
      <c r="AL505" s="4">
        <f t="shared" si="683"/>
        <v>-0.14856283422459926</v>
      </c>
      <c r="AM505" s="4">
        <f t="shared" si="684"/>
        <v>0.14856283422459926</v>
      </c>
      <c r="AN505" s="4">
        <f t="shared" si="685"/>
        <v>0.5305815508021392</v>
      </c>
      <c r="AO505" s="4">
        <f t="shared" si="686"/>
        <v>-0.10611631016042766</v>
      </c>
      <c r="AP505" s="4">
        <f t="shared" si="687"/>
        <v>0.63669786096256686</v>
      </c>
      <c r="AQ505" s="4">
        <f t="shared" si="688"/>
        <v>-7.428141711229963E-2</v>
      </c>
      <c r="AR505" s="4">
        <f t="shared" si="689"/>
        <v>7.428141711229963E-2</v>
      </c>
      <c r="AS505" s="4">
        <f t="shared" si="690"/>
        <v>0.4878124875837116</v>
      </c>
      <c r="AT505" s="4">
        <f t="shared" si="691"/>
        <v>-0.10572066624082534</v>
      </c>
      <c r="AU505" s="4">
        <f t="shared" si="692"/>
        <v>0.56696707078517872</v>
      </c>
      <c r="AV505" s="4">
        <f t="shared" si="693"/>
        <v>-7.4145246067089832E-2</v>
      </c>
      <c r="AW505" s="4">
        <f t="shared" si="694"/>
        <v>7.4145246067089832E-2</v>
      </c>
      <c r="AX505" s="4">
        <f t="shared" si="695"/>
        <v>87.806247765068079</v>
      </c>
      <c r="AY505" s="4">
        <f t="shared" si="696"/>
        <v>-19.029719923348562</v>
      </c>
      <c r="AZ505" s="4">
        <f t="shared" si="697"/>
        <v>102.05407274133216</v>
      </c>
      <c r="BA505" s="4">
        <f t="shared" si="698"/>
        <v>-13.346144292076168</v>
      </c>
      <c r="BB505" s="4">
        <f t="shared" si="699"/>
        <v>13.346144292076168</v>
      </c>
      <c r="BC505" s="4">
        <f t="shared" si="700"/>
        <v>0.45454545454545464</v>
      </c>
      <c r="BD505" s="4">
        <f t="shared" si="701"/>
        <v>-5.8823529411764622E-2</v>
      </c>
      <c r="BE505" s="4">
        <f t="shared" si="702"/>
        <v>0.54545454545454541</v>
      </c>
      <c r="BF505" s="4">
        <f t="shared" si="703"/>
        <v>-6.9306930693069452E-2</v>
      </c>
      <c r="BG505" s="4">
        <f t="shared" si="704"/>
        <v>7.4468085106383142E-2</v>
      </c>
      <c r="BH505" s="4">
        <f t="shared" si="705"/>
        <v>0.68223242348825042</v>
      </c>
      <c r="BI505" s="4">
        <f t="shared" si="706"/>
        <v>3.1127450980392162</v>
      </c>
      <c r="BJ505" s="4">
        <f t="shared" si="707"/>
        <v>0.21917388093165838</v>
      </c>
      <c r="BK505" s="4">
        <f t="shared" si="708"/>
        <v>0.10504978751250704</v>
      </c>
      <c r="BL505" s="4">
        <f t="shared" si="709"/>
        <v>2.0692680481283423</v>
      </c>
      <c r="BM505" s="4">
        <f t="shared" si="710"/>
        <v>5.0766640700572754E-2</v>
      </c>
      <c r="BN505" s="3">
        <f t="shared" si="645"/>
        <v>0</v>
      </c>
      <c r="BO505" s="3">
        <v>100</v>
      </c>
      <c r="BP505" s="3">
        <f t="shared" si="646"/>
        <v>-1</v>
      </c>
      <c r="BQ505" s="3">
        <f t="shared" si="647"/>
        <v>-100</v>
      </c>
      <c r="BR505" s="3">
        <f t="shared" si="648"/>
        <v>0</v>
      </c>
      <c r="BS505" s="3">
        <f t="shared" si="649"/>
        <v>-1</v>
      </c>
      <c r="BT505" s="3">
        <f t="shared" si="650"/>
        <v>-100</v>
      </c>
      <c r="BU505" s="3">
        <f t="shared" si="651"/>
        <v>1</v>
      </c>
      <c r="BV505" s="3">
        <f t="shared" si="652"/>
        <v>2.4</v>
      </c>
      <c r="BW505" s="3">
        <f t="shared" si="653"/>
        <v>240</v>
      </c>
      <c r="BX505" s="3">
        <f t="shared" si="654"/>
        <v>0</v>
      </c>
      <c r="BY505" s="3">
        <f t="shared" si="655"/>
        <v>-1</v>
      </c>
      <c r="BZ505" s="3">
        <f t="shared" si="656"/>
        <v>-100</v>
      </c>
      <c r="CA505" s="3">
        <f t="shared" si="657"/>
        <v>1</v>
      </c>
      <c r="CB505" s="3">
        <f t="shared" si="658"/>
        <v>1.02</v>
      </c>
      <c r="CC505" s="3">
        <f t="shared" si="659"/>
        <v>102</v>
      </c>
      <c r="CD505" s="3">
        <f t="shared" si="711"/>
        <v>1</v>
      </c>
      <c r="CE505" s="3">
        <f t="shared" si="712"/>
        <v>0</v>
      </c>
      <c r="CF505" s="3">
        <f t="shared" si="713"/>
        <v>1</v>
      </c>
      <c r="CG505" s="16" t="str">
        <f t="shared" si="714"/>
        <v/>
      </c>
      <c r="CI505" s="12">
        <f t="shared" si="715"/>
        <v>1</v>
      </c>
      <c r="CJ505" s="12">
        <f t="shared" si="716"/>
        <v>0</v>
      </c>
      <c r="CK505" s="12">
        <f t="shared" si="717"/>
        <v>1</v>
      </c>
      <c r="CL505" s="12" t="str">
        <f t="shared" si="718"/>
        <v/>
      </c>
      <c r="CM505" s="12">
        <f t="shared" si="719"/>
        <v>1</v>
      </c>
      <c r="CN505" s="12">
        <f t="shared" si="720"/>
        <v>0</v>
      </c>
      <c r="CO505" s="12">
        <f t="shared" si="721"/>
        <v>1</v>
      </c>
      <c r="CP505" s="12" t="str">
        <f t="shared" si="722"/>
        <v/>
      </c>
    </row>
    <row r="506" spans="1:94" x14ac:dyDescent="0.25">
      <c r="A506" t="s">
        <v>127</v>
      </c>
      <c r="B506" t="s">
        <v>304</v>
      </c>
      <c r="C506" t="s">
        <v>173</v>
      </c>
      <c r="D506" t="s">
        <v>133</v>
      </c>
      <c r="E506" t="s">
        <v>28</v>
      </c>
      <c r="F506" s="3">
        <v>1</v>
      </c>
      <c r="G506" s="3">
        <v>0</v>
      </c>
      <c r="H506" s="3" t="str">
        <f t="shared" si="644"/>
        <v>H</v>
      </c>
      <c r="I506" s="3">
        <v>1.7</v>
      </c>
      <c r="J506" s="3">
        <v>4</v>
      </c>
      <c r="K506" s="3">
        <v>4.75</v>
      </c>
      <c r="L506" s="3">
        <v>1.73</v>
      </c>
      <c r="M506" s="3">
        <v>2.1</v>
      </c>
      <c r="N506" s="3">
        <f t="shared" si="643"/>
        <v>1</v>
      </c>
      <c r="O506" s="3">
        <f t="shared" si="660"/>
        <v>4.876160990712064E-2</v>
      </c>
      <c r="P506" s="3">
        <f t="shared" si="661"/>
        <v>5.4225158271401064E-2</v>
      </c>
      <c r="Q506" s="3">
        <f t="shared" si="662"/>
        <v>1.7828947368421051</v>
      </c>
      <c r="R506" s="3">
        <f t="shared" si="663"/>
        <v>4.1950464396284826</v>
      </c>
      <c r="S506" s="3">
        <f t="shared" si="664"/>
        <v>4.9816176470588234</v>
      </c>
      <c r="T506" s="3">
        <f t="shared" si="665"/>
        <v>1.8143575851393188</v>
      </c>
      <c r="U506" s="3">
        <f t="shared" si="666"/>
        <v>2.2023993808049536</v>
      </c>
      <c r="V506" s="4">
        <f t="shared" si="667"/>
        <v>0.58823529411764708</v>
      </c>
      <c r="W506" s="4">
        <f t="shared" si="668"/>
        <v>0.25</v>
      </c>
      <c r="X506" s="4">
        <f t="shared" si="669"/>
        <v>0.21052631578947367</v>
      </c>
      <c r="Y506" s="4">
        <f t="shared" si="670"/>
        <v>0.5780346820809249</v>
      </c>
      <c r="Z506" s="4">
        <f t="shared" si="671"/>
        <v>0.47619047619047616</v>
      </c>
      <c r="AA506" s="4">
        <f t="shared" si="672"/>
        <v>0.42499999999999999</v>
      </c>
      <c r="AB506" s="4">
        <f t="shared" si="673"/>
        <v>0.35789473684210527</v>
      </c>
      <c r="AC506" s="4">
        <f t="shared" si="674"/>
        <v>2.3529411764705883</v>
      </c>
      <c r="AD506" s="4">
        <f t="shared" si="675"/>
        <v>0.84210526315789469</v>
      </c>
      <c r="AE506" s="4">
        <f t="shared" si="676"/>
        <v>2.7941176470588238</v>
      </c>
      <c r="AF506" s="4">
        <f t="shared" si="677"/>
        <v>1.1875</v>
      </c>
      <c r="AG506" s="4">
        <f t="shared" si="678"/>
        <v>0.82380952380952377</v>
      </c>
      <c r="AH506" s="4">
        <f t="shared" si="679"/>
        <v>1.2138728323699424</v>
      </c>
      <c r="AI506" s="4">
        <f t="shared" si="680"/>
        <v>-3.1987229102167181</v>
      </c>
      <c r="AJ506" s="4">
        <f t="shared" si="681"/>
        <v>-2.4121517027863772</v>
      </c>
      <c r="AK506" s="4">
        <f t="shared" si="682"/>
        <v>-0.78657120743034081</v>
      </c>
      <c r="AL506" s="4">
        <f t="shared" si="683"/>
        <v>-0.38804179566563479</v>
      </c>
      <c r="AM506" s="4">
        <f t="shared" si="684"/>
        <v>0.38804179566563479</v>
      </c>
      <c r="AN506" s="4">
        <f t="shared" si="685"/>
        <v>-1.599361455108359</v>
      </c>
      <c r="AO506" s="4">
        <f t="shared" si="686"/>
        <v>-1.2060758513931886</v>
      </c>
      <c r="AP506" s="4">
        <f t="shared" si="687"/>
        <v>-0.39328560371517041</v>
      </c>
      <c r="AQ506" s="4">
        <f t="shared" si="688"/>
        <v>-0.1940208978328174</v>
      </c>
      <c r="AR506" s="4">
        <f t="shared" si="689"/>
        <v>0.1940208978328174</v>
      </c>
      <c r="AS506" s="4">
        <f t="shared" si="690"/>
        <v>-1.0120175934201159</v>
      </c>
      <c r="AT506" s="4">
        <f t="shared" si="691"/>
        <v>-0.87854072995922727</v>
      </c>
      <c r="AU506" s="4">
        <f t="shared" si="692"/>
        <v>-0.37470473680533556</v>
      </c>
      <c r="AV506" s="4">
        <f t="shared" si="693"/>
        <v>-0.19163986858539689</v>
      </c>
      <c r="AW506" s="4">
        <f t="shared" si="694"/>
        <v>0.19163986858539689</v>
      </c>
      <c r="AX506" s="4">
        <f t="shared" si="695"/>
        <v>-182.16316681562085</v>
      </c>
      <c r="AY506" s="4">
        <f t="shared" si="696"/>
        <v>-158.13733139266091</v>
      </c>
      <c r="AZ506" s="4">
        <f t="shared" si="697"/>
        <v>-67.4468526249604</v>
      </c>
      <c r="BA506" s="4">
        <f t="shared" si="698"/>
        <v>-34.495176345371441</v>
      </c>
      <c r="BB506" s="4">
        <f t="shared" si="699"/>
        <v>34.495176345371441</v>
      </c>
      <c r="BC506" s="4">
        <f t="shared" si="700"/>
        <v>-0.64210526315789473</v>
      </c>
      <c r="BD506" s="4">
        <f t="shared" si="701"/>
        <v>-0.57499999999999996</v>
      </c>
      <c r="BE506" s="4">
        <f t="shared" si="702"/>
        <v>-0.15789473684210531</v>
      </c>
      <c r="BF506" s="4">
        <f t="shared" si="703"/>
        <v>-0.17619047619047623</v>
      </c>
      <c r="BG506" s="4">
        <f t="shared" si="704"/>
        <v>0.21387283236994228</v>
      </c>
      <c r="BH506" s="4">
        <f t="shared" si="705"/>
        <v>1.6667832471539785</v>
      </c>
      <c r="BI506" s="4">
        <f t="shared" si="706"/>
        <v>3.6531862745098036</v>
      </c>
      <c r="BJ506" s="4">
        <f t="shared" si="707"/>
        <v>0.45625465604751647</v>
      </c>
      <c r="BK506" s="4">
        <f t="shared" si="708"/>
        <v>0.27438698509897502</v>
      </c>
      <c r="BL506" s="4">
        <f t="shared" si="709"/>
        <v>2.0083784829721361</v>
      </c>
      <c r="BM506" s="4">
        <f t="shared" si="710"/>
        <v>0.13662115354518156</v>
      </c>
      <c r="BN506" s="3">
        <f t="shared" si="645"/>
        <v>1</v>
      </c>
      <c r="BO506" s="3">
        <v>100</v>
      </c>
      <c r="BP506" s="3">
        <f t="shared" si="646"/>
        <v>0.7</v>
      </c>
      <c r="BQ506" s="3">
        <f t="shared" si="647"/>
        <v>70</v>
      </c>
      <c r="BR506" s="3">
        <f t="shared" si="648"/>
        <v>0</v>
      </c>
      <c r="BS506" s="3">
        <f t="shared" si="649"/>
        <v>-1</v>
      </c>
      <c r="BT506" s="3">
        <f t="shared" si="650"/>
        <v>-100</v>
      </c>
      <c r="BU506" s="3">
        <f t="shared" si="651"/>
        <v>0</v>
      </c>
      <c r="BV506" s="3">
        <f t="shared" si="652"/>
        <v>-1</v>
      </c>
      <c r="BW506" s="3">
        <f t="shared" si="653"/>
        <v>-100</v>
      </c>
      <c r="BX506" s="3">
        <f t="shared" si="654"/>
        <v>0</v>
      </c>
      <c r="BY506" s="3">
        <f t="shared" si="655"/>
        <v>-1</v>
      </c>
      <c r="BZ506" s="3">
        <f t="shared" si="656"/>
        <v>-100</v>
      </c>
      <c r="CA506" s="3">
        <f t="shared" si="657"/>
        <v>1</v>
      </c>
      <c r="CB506" s="3">
        <f t="shared" si="658"/>
        <v>1.1000000000000001</v>
      </c>
      <c r="CC506" s="3">
        <f t="shared" si="659"/>
        <v>110.00000000000001</v>
      </c>
      <c r="CD506" s="3">
        <f t="shared" si="711"/>
        <v>1</v>
      </c>
      <c r="CE506" s="3">
        <f t="shared" si="712"/>
        <v>1</v>
      </c>
      <c r="CF506" s="3">
        <f t="shared" si="713"/>
        <v>2</v>
      </c>
      <c r="CG506" s="16" t="str">
        <f t="shared" si="714"/>
        <v>BackCasa</v>
      </c>
      <c r="CI506" s="12">
        <f t="shared" si="715"/>
        <v>1</v>
      </c>
      <c r="CJ506" s="12">
        <f t="shared" si="716"/>
        <v>0</v>
      </c>
      <c r="CK506" s="12">
        <f t="shared" si="717"/>
        <v>1</v>
      </c>
      <c r="CL506" s="12" t="str">
        <f t="shared" si="718"/>
        <v/>
      </c>
      <c r="CM506" s="12">
        <f t="shared" si="719"/>
        <v>1</v>
      </c>
      <c r="CN506" s="12">
        <f t="shared" si="720"/>
        <v>1</v>
      </c>
      <c r="CO506" s="12">
        <f t="shared" si="721"/>
        <v>2</v>
      </c>
      <c r="CP506" s="12" t="str">
        <f t="shared" si="722"/>
        <v>Under2.5</v>
      </c>
    </row>
    <row r="507" spans="1:94" x14ac:dyDescent="0.25">
      <c r="A507" t="s">
        <v>127</v>
      </c>
      <c r="B507" t="s">
        <v>304</v>
      </c>
      <c r="C507" t="s">
        <v>173</v>
      </c>
      <c r="D507" t="s">
        <v>26</v>
      </c>
      <c r="E507" t="s">
        <v>13</v>
      </c>
      <c r="F507" s="3">
        <v>2</v>
      </c>
      <c r="G507" s="3">
        <v>4</v>
      </c>
      <c r="H507" s="3" t="str">
        <f t="shared" si="644"/>
        <v>A</v>
      </c>
      <c r="I507" s="3">
        <v>2.63</v>
      </c>
      <c r="J507" s="3">
        <v>3.5</v>
      </c>
      <c r="K507" s="3">
        <v>2.6</v>
      </c>
      <c r="L507" s="3">
        <v>1.73</v>
      </c>
      <c r="M507" s="3">
        <v>2.1</v>
      </c>
      <c r="N507" s="3">
        <f t="shared" si="643"/>
        <v>6</v>
      </c>
      <c r="O507" s="3">
        <f t="shared" si="660"/>
        <v>5.0557807211799588E-2</v>
      </c>
      <c r="P507" s="3">
        <f t="shared" si="661"/>
        <v>5.4225158271401064E-2</v>
      </c>
      <c r="Q507" s="3">
        <f t="shared" si="662"/>
        <v>2.7629670329670328</v>
      </c>
      <c r="R507" s="3">
        <f t="shared" si="663"/>
        <v>3.6769523252412988</v>
      </c>
      <c r="S507" s="3">
        <f t="shared" si="664"/>
        <v>2.731450298750679</v>
      </c>
      <c r="T507" s="3">
        <f t="shared" si="665"/>
        <v>1.8174650064764133</v>
      </c>
      <c r="U507" s="3">
        <f t="shared" si="666"/>
        <v>2.2061713951447794</v>
      </c>
      <c r="V507" s="4">
        <f t="shared" si="667"/>
        <v>0.38022813688212931</v>
      </c>
      <c r="W507" s="4">
        <f t="shared" si="668"/>
        <v>0.2857142857142857</v>
      </c>
      <c r="X507" s="4">
        <f t="shared" si="669"/>
        <v>0.38461538461538458</v>
      </c>
      <c r="Y507" s="4">
        <f t="shared" si="670"/>
        <v>0.5780346820809249</v>
      </c>
      <c r="Z507" s="4">
        <f t="shared" si="671"/>
        <v>0.47619047619047616</v>
      </c>
      <c r="AA507" s="4">
        <f t="shared" si="672"/>
        <v>0.75142857142857145</v>
      </c>
      <c r="AB507" s="4">
        <f t="shared" si="673"/>
        <v>1.0115384615384615</v>
      </c>
      <c r="AC507" s="4">
        <f t="shared" si="674"/>
        <v>1.3307984790874525</v>
      </c>
      <c r="AD507" s="4">
        <f t="shared" si="675"/>
        <v>1.346153846153846</v>
      </c>
      <c r="AE507" s="4">
        <f t="shared" si="676"/>
        <v>0.98859315589353625</v>
      </c>
      <c r="AF507" s="4">
        <f t="shared" si="677"/>
        <v>0.74285714285714288</v>
      </c>
      <c r="AG507" s="4">
        <f t="shared" si="678"/>
        <v>0.82380952380952377</v>
      </c>
      <c r="AH507" s="4">
        <f t="shared" si="679"/>
        <v>1.2138728323699424</v>
      </c>
      <c r="AI507" s="4">
        <f t="shared" si="680"/>
        <v>3.1516734216353814E-2</v>
      </c>
      <c r="AJ507" s="4">
        <f t="shared" si="681"/>
        <v>-0.91398529227426595</v>
      </c>
      <c r="AK507" s="4">
        <f t="shared" si="682"/>
        <v>0.94550202649061976</v>
      </c>
      <c r="AL507" s="4">
        <f t="shared" si="683"/>
        <v>-0.38870638866836615</v>
      </c>
      <c r="AM507" s="4">
        <f t="shared" si="684"/>
        <v>0.38870638866836615</v>
      </c>
      <c r="AN507" s="4">
        <f t="shared" si="685"/>
        <v>1.5758367108176907E-2</v>
      </c>
      <c r="AO507" s="4">
        <f t="shared" si="686"/>
        <v>-0.45699264613713297</v>
      </c>
      <c r="AP507" s="4">
        <f t="shared" si="687"/>
        <v>0.47275101324530988</v>
      </c>
      <c r="AQ507" s="4">
        <f t="shared" si="688"/>
        <v>-0.19435319433418308</v>
      </c>
      <c r="AR507" s="4">
        <f t="shared" si="689"/>
        <v>0.19435319433418308</v>
      </c>
      <c r="AS507" s="4">
        <f t="shared" si="690"/>
        <v>1.5757062897699518E-2</v>
      </c>
      <c r="AT507" s="4">
        <f t="shared" si="691"/>
        <v>-0.42865377428395501</v>
      </c>
      <c r="AU507" s="4">
        <f t="shared" si="692"/>
        <v>0.44161176636249422</v>
      </c>
      <c r="AV507" s="4">
        <f t="shared" si="693"/>
        <v>-0.19196008998089087</v>
      </c>
      <c r="AW507" s="4">
        <f t="shared" si="694"/>
        <v>0.19196008998089087</v>
      </c>
      <c r="AX507" s="4">
        <f t="shared" si="695"/>
        <v>2.836271321585913</v>
      </c>
      <c r="AY507" s="4">
        <f t="shared" si="696"/>
        <v>-77.157679371111911</v>
      </c>
      <c r="AZ507" s="4">
        <f t="shared" si="697"/>
        <v>79.490117945248969</v>
      </c>
      <c r="BA507" s="4">
        <f t="shared" si="698"/>
        <v>-34.552816196560357</v>
      </c>
      <c r="BB507" s="4">
        <f t="shared" si="699"/>
        <v>34.552816196560357</v>
      </c>
      <c r="BC507" s="4">
        <f t="shared" si="700"/>
        <v>1.1538461538461475E-2</v>
      </c>
      <c r="BD507" s="4">
        <f t="shared" si="701"/>
        <v>-0.24857142857142864</v>
      </c>
      <c r="BE507" s="4">
        <f t="shared" si="702"/>
        <v>0.3461538461538462</v>
      </c>
      <c r="BF507" s="4">
        <f t="shared" si="703"/>
        <v>-0.17619047619047631</v>
      </c>
      <c r="BG507" s="4">
        <f t="shared" si="704"/>
        <v>0.21387283236994237</v>
      </c>
      <c r="BH507" s="4">
        <f t="shared" si="705"/>
        <v>0.53701900977016637</v>
      </c>
      <c r="BI507" s="4">
        <f t="shared" si="706"/>
        <v>3.0571232189863373</v>
      </c>
      <c r="BJ507" s="4">
        <f t="shared" si="707"/>
        <v>0.17566155215301657</v>
      </c>
      <c r="BK507" s="4">
        <f t="shared" si="708"/>
        <v>0.27485692331793549</v>
      </c>
      <c r="BL507" s="4">
        <f t="shared" si="709"/>
        <v>2.0118182008105965</v>
      </c>
      <c r="BM507" s="4">
        <f t="shared" si="710"/>
        <v>0.13662115354518159</v>
      </c>
      <c r="BN507" s="3">
        <f t="shared" si="645"/>
        <v>0</v>
      </c>
      <c r="BO507" s="3">
        <v>100</v>
      </c>
      <c r="BP507" s="3">
        <f t="shared" si="646"/>
        <v>-1</v>
      </c>
      <c r="BQ507" s="3">
        <f t="shared" si="647"/>
        <v>-100</v>
      </c>
      <c r="BR507" s="3">
        <f t="shared" si="648"/>
        <v>1</v>
      </c>
      <c r="BS507" s="3">
        <f t="shared" si="649"/>
        <v>1.6</v>
      </c>
      <c r="BT507" s="3">
        <f t="shared" si="650"/>
        <v>160</v>
      </c>
      <c r="BU507" s="3">
        <f t="shared" si="651"/>
        <v>0</v>
      </c>
      <c r="BV507" s="3">
        <f t="shared" si="652"/>
        <v>-1</v>
      </c>
      <c r="BW507" s="3">
        <f t="shared" si="653"/>
        <v>-100</v>
      </c>
      <c r="BX507" s="3">
        <f t="shared" si="654"/>
        <v>1</v>
      </c>
      <c r="BY507" s="3">
        <f t="shared" si="655"/>
        <v>0.73</v>
      </c>
      <c r="BZ507" s="3">
        <f t="shared" si="656"/>
        <v>73</v>
      </c>
      <c r="CA507" s="3">
        <f t="shared" si="657"/>
        <v>0</v>
      </c>
      <c r="CB507" s="3">
        <f t="shared" si="658"/>
        <v>-1</v>
      </c>
      <c r="CC507" s="3">
        <f t="shared" si="659"/>
        <v>-100</v>
      </c>
      <c r="CD507" s="3">
        <f t="shared" si="711"/>
        <v>1</v>
      </c>
      <c r="CE507" s="3">
        <f t="shared" si="712"/>
        <v>0</v>
      </c>
      <c r="CF507" s="3">
        <f t="shared" si="713"/>
        <v>1</v>
      </c>
      <c r="CG507" s="16" t="str">
        <f t="shared" si="714"/>
        <v/>
      </c>
      <c r="CI507" s="12">
        <f t="shared" si="715"/>
        <v>1</v>
      </c>
      <c r="CJ507" s="12">
        <f t="shared" si="716"/>
        <v>0</v>
      </c>
      <c r="CK507" s="12">
        <f t="shared" si="717"/>
        <v>1</v>
      </c>
      <c r="CL507" s="12" t="str">
        <f t="shared" si="718"/>
        <v/>
      </c>
      <c r="CM507" s="12">
        <f t="shared" si="719"/>
        <v>1</v>
      </c>
      <c r="CN507" s="12">
        <f t="shared" si="720"/>
        <v>0</v>
      </c>
      <c r="CO507" s="12">
        <f t="shared" si="721"/>
        <v>1</v>
      </c>
      <c r="CP507" s="12" t="str">
        <f t="shared" si="722"/>
        <v/>
      </c>
    </row>
    <row r="508" spans="1:94" x14ac:dyDescent="0.25">
      <c r="A508" t="s">
        <v>127</v>
      </c>
      <c r="B508" t="s">
        <v>304</v>
      </c>
      <c r="C508" t="s">
        <v>174</v>
      </c>
      <c r="D508" t="s">
        <v>14</v>
      </c>
      <c r="E508" t="s">
        <v>12</v>
      </c>
      <c r="F508" s="3">
        <v>2</v>
      </c>
      <c r="G508" s="3">
        <v>5</v>
      </c>
      <c r="H508" s="3" t="str">
        <f t="shared" si="644"/>
        <v>A</v>
      </c>
      <c r="I508" s="3">
        <v>7</v>
      </c>
      <c r="J508" s="3">
        <v>4.5</v>
      </c>
      <c r="K508" s="3">
        <v>1.42</v>
      </c>
      <c r="L508" s="3">
        <v>1.67</v>
      </c>
      <c r="M508" s="3">
        <v>2.2000000000000002</v>
      </c>
      <c r="N508" s="3">
        <f t="shared" si="643"/>
        <v>7</v>
      </c>
      <c r="O508" s="3">
        <f t="shared" si="660"/>
        <v>6.9304717192041121E-2</v>
      </c>
      <c r="P508" s="3">
        <f t="shared" si="661"/>
        <v>5.3347849755035481E-2</v>
      </c>
      <c r="Q508" s="3">
        <f t="shared" si="662"/>
        <v>7.4851330203442874</v>
      </c>
      <c r="R508" s="3">
        <f t="shared" si="663"/>
        <v>4.8118712273641853</v>
      </c>
      <c r="S508" s="3">
        <f t="shared" si="664"/>
        <v>1.5184126984126982</v>
      </c>
      <c r="T508" s="3">
        <f t="shared" si="665"/>
        <v>1.7857388777107086</v>
      </c>
      <c r="U508" s="3">
        <f t="shared" si="666"/>
        <v>2.3524703778224905</v>
      </c>
      <c r="V508" s="4">
        <f t="shared" si="667"/>
        <v>0.14285714285714285</v>
      </c>
      <c r="W508" s="4">
        <f t="shared" si="668"/>
        <v>0.22222222222222221</v>
      </c>
      <c r="X508" s="4">
        <f t="shared" si="669"/>
        <v>0.70422535211267612</v>
      </c>
      <c r="Y508" s="4">
        <f t="shared" si="670"/>
        <v>0.5988023952095809</v>
      </c>
      <c r="Z508" s="4">
        <f t="shared" si="671"/>
        <v>0.45454545454545453</v>
      </c>
      <c r="AA508" s="4">
        <f t="shared" si="672"/>
        <v>1.5555555555555556</v>
      </c>
      <c r="AB508" s="4">
        <f t="shared" si="673"/>
        <v>4.9295774647887329</v>
      </c>
      <c r="AC508" s="4">
        <f t="shared" si="674"/>
        <v>0.6428571428571429</v>
      </c>
      <c r="AD508" s="4">
        <f t="shared" si="675"/>
        <v>3.1690140845070425</v>
      </c>
      <c r="AE508" s="4">
        <f t="shared" si="676"/>
        <v>0.20285714285714285</v>
      </c>
      <c r="AF508" s="4">
        <f t="shared" si="677"/>
        <v>0.31555555555555553</v>
      </c>
      <c r="AG508" s="4">
        <f t="shared" si="678"/>
        <v>0.75909090909090904</v>
      </c>
      <c r="AH508" s="4">
        <f t="shared" si="679"/>
        <v>1.317365269461078</v>
      </c>
      <c r="AI508" s="4">
        <f t="shared" si="680"/>
        <v>5.9667203219315894</v>
      </c>
      <c r="AJ508" s="4">
        <f t="shared" si="681"/>
        <v>2.6732617929801021</v>
      </c>
      <c r="AK508" s="4">
        <f t="shared" si="682"/>
        <v>3.2934585289514873</v>
      </c>
      <c r="AL508" s="4">
        <f t="shared" si="683"/>
        <v>-0.56673150011178186</v>
      </c>
      <c r="AM508" s="4">
        <f t="shared" si="684"/>
        <v>0.56673150011178186</v>
      </c>
      <c r="AN508" s="4">
        <f t="shared" si="685"/>
        <v>2.9833601609657947</v>
      </c>
      <c r="AO508" s="4">
        <f t="shared" si="686"/>
        <v>1.3366308964900511</v>
      </c>
      <c r="AP508" s="4">
        <f t="shared" si="687"/>
        <v>1.6467292644757436</v>
      </c>
      <c r="AQ508" s="4">
        <f t="shared" si="688"/>
        <v>-0.28336575005589093</v>
      </c>
      <c r="AR508" s="4">
        <f t="shared" si="689"/>
        <v>0.28336575005589093</v>
      </c>
      <c r="AS508" s="4">
        <f t="shared" si="690"/>
        <v>1.2473734418527227</v>
      </c>
      <c r="AT508" s="4">
        <f t="shared" si="691"/>
        <v>0.92848046413862062</v>
      </c>
      <c r="AU508" s="4">
        <f t="shared" si="692"/>
        <v>1.0250524964127903</v>
      </c>
      <c r="AV508" s="4">
        <f t="shared" si="693"/>
        <v>-0.27612702690610047</v>
      </c>
      <c r="AW508" s="4">
        <f t="shared" si="694"/>
        <v>0.27612702690610047</v>
      </c>
      <c r="AX508" s="4">
        <f t="shared" si="695"/>
        <v>224.52721953349007</v>
      </c>
      <c r="AY508" s="4">
        <f t="shared" si="696"/>
        <v>167.12648354495172</v>
      </c>
      <c r="AZ508" s="4">
        <f t="shared" si="697"/>
        <v>184.50944935430226</v>
      </c>
      <c r="BA508" s="4">
        <f t="shared" si="698"/>
        <v>-49.702864843098084</v>
      </c>
      <c r="BB508" s="4">
        <f t="shared" si="699"/>
        <v>49.702864843098084</v>
      </c>
      <c r="BC508" s="4">
        <f t="shared" si="700"/>
        <v>3.9295774647887329</v>
      </c>
      <c r="BD508" s="4">
        <f t="shared" si="701"/>
        <v>0.55555555555555536</v>
      </c>
      <c r="BE508" s="4">
        <f t="shared" si="702"/>
        <v>2.1690140845070429</v>
      </c>
      <c r="BF508" s="4">
        <f t="shared" si="703"/>
        <v>-0.24090909090909093</v>
      </c>
      <c r="BG508" s="4">
        <f t="shared" si="704"/>
        <v>0.3173652694610779</v>
      </c>
      <c r="BH508" s="4">
        <f t="shared" si="705"/>
        <v>2.9887274074395473</v>
      </c>
      <c r="BI508" s="4">
        <f t="shared" si="706"/>
        <v>4.6051389820403896</v>
      </c>
      <c r="BJ508" s="4">
        <f t="shared" si="707"/>
        <v>0.64899830799793534</v>
      </c>
      <c r="BK508" s="4">
        <f t="shared" si="708"/>
        <v>0.40073968684106637</v>
      </c>
      <c r="BL508" s="4">
        <f t="shared" si="709"/>
        <v>2.0691046277665994</v>
      </c>
      <c r="BM508" s="4">
        <f t="shared" si="710"/>
        <v>0.19367782637150957</v>
      </c>
      <c r="BN508" s="3">
        <f t="shared" si="645"/>
        <v>0</v>
      </c>
      <c r="BO508" s="3">
        <v>100</v>
      </c>
      <c r="BP508" s="3">
        <f t="shared" si="646"/>
        <v>-1</v>
      </c>
      <c r="BQ508" s="3">
        <f t="shared" si="647"/>
        <v>-100</v>
      </c>
      <c r="BR508" s="3">
        <f t="shared" si="648"/>
        <v>1</v>
      </c>
      <c r="BS508" s="3">
        <f t="shared" si="649"/>
        <v>0.41999999999999993</v>
      </c>
      <c r="BT508" s="3">
        <f t="shared" si="650"/>
        <v>41.999999999999993</v>
      </c>
      <c r="BU508" s="3">
        <f t="shared" si="651"/>
        <v>0</v>
      </c>
      <c r="BV508" s="3">
        <f t="shared" si="652"/>
        <v>-1</v>
      </c>
      <c r="BW508" s="3">
        <f t="shared" si="653"/>
        <v>-100</v>
      </c>
      <c r="BX508" s="3">
        <f t="shared" si="654"/>
        <v>1</v>
      </c>
      <c r="BY508" s="3">
        <f t="shared" si="655"/>
        <v>0.66999999999999993</v>
      </c>
      <c r="BZ508" s="3">
        <f t="shared" si="656"/>
        <v>67</v>
      </c>
      <c r="CA508" s="3">
        <f t="shared" si="657"/>
        <v>0</v>
      </c>
      <c r="CB508" s="3">
        <f t="shared" si="658"/>
        <v>-1</v>
      </c>
      <c r="CC508" s="3">
        <f t="shared" si="659"/>
        <v>-100</v>
      </c>
      <c r="CD508" s="3">
        <f t="shared" si="711"/>
        <v>1</v>
      </c>
      <c r="CE508" s="3">
        <f t="shared" si="712"/>
        <v>0</v>
      </c>
      <c r="CF508" s="3">
        <f t="shared" si="713"/>
        <v>1</v>
      </c>
      <c r="CG508" s="16" t="str">
        <f t="shared" si="714"/>
        <v/>
      </c>
      <c r="CI508" s="12">
        <f t="shared" si="715"/>
        <v>1</v>
      </c>
      <c r="CJ508" s="12">
        <f t="shared" si="716"/>
        <v>1</v>
      </c>
      <c r="CK508" s="12">
        <f t="shared" si="717"/>
        <v>2</v>
      </c>
      <c r="CL508" s="12" t="str">
        <f t="shared" si="718"/>
        <v>Over2.5</v>
      </c>
      <c r="CM508" s="12">
        <f t="shared" si="719"/>
        <v>1</v>
      </c>
      <c r="CN508" s="12">
        <f t="shared" si="720"/>
        <v>0</v>
      </c>
      <c r="CO508" s="12">
        <f t="shared" si="721"/>
        <v>1</v>
      </c>
      <c r="CP508" s="12" t="str">
        <f t="shared" si="722"/>
        <v/>
      </c>
    </row>
    <row r="509" spans="1:94" x14ac:dyDescent="0.25">
      <c r="A509" t="s">
        <v>127</v>
      </c>
      <c r="B509" t="s">
        <v>305</v>
      </c>
      <c r="C509" t="s">
        <v>229</v>
      </c>
      <c r="D509" t="s">
        <v>24</v>
      </c>
      <c r="E509" t="s">
        <v>21</v>
      </c>
      <c r="F509" s="3">
        <v>3</v>
      </c>
      <c r="G509" s="3">
        <v>0</v>
      </c>
      <c r="H509" s="3" t="str">
        <f t="shared" si="644"/>
        <v>H</v>
      </c>
      <c r="I509" s="3">
        <v>1.7</v>
      </c>
      <c r="J509" s="3">
        <v>4</v>
      </c>
      <c r="K509" s="3">
        <v>4.5</v>
      </c>
      <c r="L509" s="3">
        <v>1.57</v>
      </c>
      <c r="M509" s="3">
        <v>2.38</v>
      </c>
      <c r="N509" s="3">
        <f t="shared" si="643"/>
        <v>3</v>
      </c>
      <c r="O509" s="3">
        <f t="shared" si="660"/>
        <v>6.0457516339869288E-2</v>
      </c>
      <c r="P509" s="3">
        <f t="shared" si="661"/>
        <v>5.7110742386126456E-2</v>
      </c>
      <c r="Q509" s="3">
        <f t="shared" si="662"/>
        <v>1.8027777777777778</v>
      </c>
      <c r="R509" s="3">
        <f t="shared" si="663"/>
        <v>4.2418300653594772</v>
      </c>
      <c r="S509" s="3">
        <f t="shared" si="664"/>
        <v>4.7720588235294121</v>
      </c>
      <c r="T509" s="3">
        <f t="shared" si="665"/>
        <v>1.6649183006535948</v>
      </c>
      <c r="U509" s="3">
        <f t="shared" si="666"/>
        <v>2.5238888888888886</v>
      </c>
      <c r="V509" s="4">
        <f t="shared" si="667"/>
        <v>0.58823529411764708</v>
      </c>
      <c r="W509" s="4">
        <f t="shared" si="668"/>
        <v>0.25</v>
      </c>
      <c r="X509" s="4">
        <f t="shared" si="669"/>
        <v>0.22222222222222221</v>
      </c>
      <c r="Y509" s="4">
        <f t="shared" si="670"/>
        <v>0.63694267515923564</v>
      </c>
      <c r="Z509" s="4">
        <f t="shared" si="671"/>
        <v>0.42016806722689076</v>
      </c>
      <c r="AA509" s="4">
        <f t="shared" si="672"/>
        <v>0.42499999999999999</v>
      </c>
      <c r="AB509" s="4">
        <f t="shared" si="673"/>
        <v>0.37777777777777777</v>
      </c>
      <c r="AC509" s="4">
        <f t="shared" si="674"/>
        <v>2.3529411764705883</v>
      </c>
      <c r="AD509" s="4">
        <f t="shared" si="675"/>
        <v>0.88888888888888884</v>
      </c>
      <c r="AE509" s="4">
        <f t="shared" si="676"/>
        <v>2.6470588235294117</v>
      </c>
      <c r="AF509" s="4">
        <f t="shared" si="677"/>
        <v>1.125</v>
      </c>
      <c r="AG509" s="4">
        <f t="shared" si="678"/>
        <v>0.65966386554621859</v>
      </c>
      <c r="AH509" s="4">
        <f t="shared" si="679"/>
        <v>1.5159235668789808</v>
      </c>
      <c r="AI509" s="4">
        <f t="shared" si="680"/>
        <v>-2.9692810457516341</v>
      </c>
      <c r="AJ509" s="4">
        <f t="shared" si="681"/>
        <v>-2.4390522875816991</v>
      </c>
      <c r="AK509" s="4">
        <f t="shared" si="682"/>
        <v>-0.53022875816993498</v>
      </c>
      <c r="AL509" s="4">
        <f t="shared" si="683"/>
        <v>-0.85897058823529382</v>
      </c>
      <c r="AM509" s="4">
        <f t="shared" si="684"/>
        <v>0.85897058823529382</v>
      </c>
      <c r="AN509" s="4">
        <f t="shared" si="685"/>
        <v>-1.484640522875817</v>
      </c>
      <c r="AO509" s="4">
        <f t="shared" si="686"/>
        <v>-1.2195261437908496</v>
      </c>
      <c r="AP509" s="4">
        <f t="shared" si="687"/>
        <v>-0.26511437908496749</v>
      </c>
      <c r="AQ509" s="4">
        <f t="shared" si="688"/>
        <v>-0.42948529411764691</v>
      </c>
      <c r="AR509" s="4">
        <f t="shared" si="689"/>
        <v>0.42948529411764691</v>
      </c>
      <c r="AS509" s="4">
        <f t="shared" si="690"/>
        <v>-0.97803402452077792</v>
      </c>
      <c r="AT509" s="4">
        <f t="shared" si="691"/>
        <v>-0.88398428515680982</v>
      </c>
      <c r="AU509" s="4">
        <f t="shared" si="692"/>
        <v>-0.25915260132959667</v>
      </c>
      <c r="AV509" s="4">
        <f t="shared" si="693"/>
        <v>-0.40566358957922266</v>
      </c>
      <c r="AW509" s="4">
        <f t="shared" si="694"/>
        <v>0.40566358957922266</v>
      </c>
      <c r="AX509" s="4">
        <f t="shared" si="695"/>
        <v>-176.04612441374002</v>
      </c>
      <c r="AY509" s="4">
        <f t="shared" si="696"/>
        <v>-159.11717132822577</v>
      </c>
      <c r="AZ509" s="4">
        <f t="shared" si="697"/>
        <v>-46.647468239327402</v>
      </c>
      <c r="BA509" s="4">
        <f t="shared" si="698"/>
        <v>-73.019446124260071</v>
      </c>
      <c r="BB509" s="4">
        <f t="shared" si="699"/>
        <v>73.019446124260071</v>
      </c>
      <c r="BC509" s="4">
        <f t="shared" si="700"/>
        <v>-0.62222222222222223</v>
      </c>
      <c r="BD509" s="4">
        <f t="shared" si="701"/>
        <v>-0.57499999999999996</v>
      </c>
      <c r="BE509" s="4">
        <f t="shared" si="702"/>
        <v>-0.11111111111111117</v>
      </c>
      <c r="BF509" s="4">
        <f t="shared" si="703"/>
        <v>-0.34033613445378141</v>
      </c>
      <c r="BG509" s="4">
        <f t="shared" si="704"/>
        <v>0.51592356687898067</v>
      </c>
      <c r="BH509" s="4">
        <f t="shared" si="705"/>
        <v>1.5836007770377767</v>
      </c>
      <c r="BI509" s="4">
        <f t="shared" si="706"/>
        <v>3.6055555555555556</v>
      </c>
      <c r="BJ509" s="4">
        <f t="shared" si="707"/>
        <v>0.43921130950200277</v>
      </c>
      <c r="BK509" s="4">
        <f t="shared" si="708"/>
        <v>0.60738392778097361</v>
      </c>
      <c r="BL509" s="4">
        <f t="shared" si="709"/>
        <v>2.0944035947712418</v>
      </c>
      <c r="BM509" s="4">
        <f t="shared" si="710"/>
        <v>0.29000328747397619</v>
      </c>
      <c r="BN509" s="3">
        <f t="shared" si="645"/>
        <v>1</v>
      </c>
      <c r="BO509" s="3">
        <v>100</v>
      </c>
      <c r="BP509" s="3">
        <f t="shared" si="646"/>
        <v>0.7</v>
      </c>
      <c r="BQ509" s="3">
        <f t="shared" si="647"/>
        <v>70</v>
      </c>
      <c r="BR509" s="3">
        <f t="shared" si="648"/>
        <v>0</v>
      </c>
      <c r="BS509" s="3">
        <f t="shared" si="649"/>
        <v>-1</v>
      </c>
      <c r="BT509" s="3">
        <f t="shared" si="650"/>
        <v>-100</v>
      </c>
      <c r="BU509" s="3">
        <f t="shared" si="651"/>
        <v>0</v>
      </c>
      <c r="BV509" s="3">
        <f t="shared" si="652"/>
        <v>-1</v>
      </c>
      <c r="BW509" s="3">
        <f t="shared" si="653"/>
        <v>-100</v>
      </c>
      <c r="BX509" s="3">
        <f t="shared" si="654"/>
        <v>1</v>
      </c>
      <c r="BY509" s="3">
        <f t="shared" si="655"/>
        <v>0.57000000000000006</v>
      </c>
      <c r="BZ509" s="3">
        <f t="shared" si="656"/>
        <v>57.000000000000007</v>
      </c>
      <c r="CA509" s="3">
        <f t="shared" si="657"/>
        <v>0</v>
      </c>
      <c r="CB509" s="3">
        <f t="shared" si="658"/>
        <v>-1</v>
      </c>
      <c r="CC509" s="3">
        <f t="shared" si="659"/>
        <v>-100</v>
      </c>
      <c r="CD509" s="3">
        <f t="shared" si="711"/>
        <v>1</v>
      </c>
      <c r="CE509" s="3">
        <f t="shared" si="712"/>
        <v>0</v>
      </c>
      <c r="CF509" s="3">
        <f t="shared" si="713"/>
        <v>1</v>
      </c>
      <c r="CG509" s="16" t="str">
        <f t="shared" si="714"/>
        <v/>
      </c>
      <c r="CI509" s="12">
        <f t="shared" si="715"/>
        <v>1</v>
      </c>
      <c r="CJ509" s="12">
        <f t="shared" si="716"/>
        <v>0</v>
      </c>
      <c r="CK509" s="12">
        <f t="shared" si="717"/>
        <v>1</v>
      </c>
      <c r="CL509" s="12" t="str">
        <f t="shared" si="718"/>
        <v/>
      </c>
      <c r="CM509" s="12">
        <f t="shared" si="719"/>
        <v>1</v>
      </c>
      <c r="CN509" s="12">
        <f t="shared" si="720"/>
        <v>1</v>
      </c>
      <c r="CO509" s="12">
        <f t="shared" si="721"/>
        <v>2</v>
      </c>
      <c r="CP509" s="12" t="str">
        <f t="shared" si="722"/>
        <v>Under2.5</v>
      </c>
    </row>
    <row r="510" spans="1:94" x14ac:dyDescent="0.25">
      <c r="A510" t="s">
        <v>127</v>
      </c>
      <c r="B510" t="s">
        <v>305</v>
      </c>
      <c r="C510" t="s">
        <v>229</v>
      </c>
      <c r="D510" t="s">
        <v>141</v>
      </c>
      <c r="E510" t="s">
        <v>17</v>
      </c>
      <c r="F510" s="3">
        <v>4</v>
      </c>
      <c r="G510" s="3">
        <v>0</v>
      </c>
      <c r="H510" s="3" t="str">
        <f t="shared" si="644"/>
        <v>H</v>
      </c>
      <c r="I510" s="3">
        <v>1.57</v>
      </c>
      <c r="J510" s="3">
        <v>4</v>
      </c>
      <c r="K510" s="3">
        <v>5.75</v>
      </c>
      <c r="L510" s="3">
        <v>1.8</v>
      </c>
      <c r="M510" s="3">
        <v>2</v>
      </c>
      <c r="N510" s="3">
        <f t="shared" si="643"/>
        <v>4</v>
      </c>
      <c r="O510" s="3">
        <f t="shared" si="660"/>
        <v>6.0855718637496503E-2</v>
      </c>
      <c r="P510" s="3">
        <f t="shared" si="661"/>
        <v>5.555555555555558E-2</v>
      </c>
      <c r="Q510" s="3">
        <f t="shared" si="662"/>
        <v>1.6655434782608696</v>
      </c>
      <c r="R510" s="3">
        <f t="shared" si="663"/>
        <v>4.243422874549986</v>
      </c>
      <c r="S510" s="3">
        <f t="shared" si="664"/>
        <v>6.0999203821656049</v>
      </c>
      <c r="T510" s="3">
        <f t="shared" si="665"/>
        <v>1.9095402935474937</v>
      </c>
      <c r="U510" s="3">
        <f t="shared" si="666"/>
        <v>2.121711437274993</v>
      </c>
      <c r="V510" s="4">
        <f t="shared" si="667"/>
        <v>0.63694267515923564</v>
      </c>
      <c r="W510" s="4">
        <f t="shared" si="668"/>
        <v>0.25</v>
      </c>
      <c r="X510" s="4">
        <f t="shared" si="669"/>
        <v>0.17391304347826086</v>
      </c>
      <c r="Y510" s="4">
        <f t="shared" si="670"/>
        <v>0.55555555555555558</v>
      </c>
      <c r="Z510" s="4">
        <f t="shared" si="671"/>
        <v>0.5</v>
      </c>
      <c r="AA510" s="4">
        <f t="shared" si="672"/>
        <v>0.39250000000000002</v>
      </c>
      <c r="AB510" s="4">
        <f t="shared" si="673"/>
        <v>0.27304347826086955</v>
      </c>
      <c r="AC510" s="4">
        <f t="shared" si="674"/>
        <v>2.5477707006369426</v>
      </c>
      <c r="AD510" s="4">
        <f t="shared" si="675"/>
        <v>0.69565217391304346</v>
      </c>
      <c r="AE510" s="4">
        <f t="shared" si="676"/>
        <v>3.6624203821656049</v>
      </c>
      <c r="AF510" s="4">
        <f t="shared" si="677"/>
        <v>1.4375</v>
      </c>
      <c r="AG510" s="4">
        <f t="shared" si="678"/>
        <v>0.9</v>
      </c>
      <c r="AH510" s="4">
        <f t="shared" si="679"/>
        <v>1.1111111111111112</v>
      </c>
      <c r="AI510" s="4">
        <f t="shared" si="680"/>
        <v>-4.4343769039047354</v>
      </c>
      <c r="AJ510" s="4">
        <f t="shared" si="681"/>
        <v>-2.5778793962891164</v>
      </c>
      <c r="AK510" s="4">
        <f t="shared" si="682"/>
        <v>-1.8564975076156189</v>
      </c>
      <c r="AL510" s="4">
        <f t="shared" si="683"/>
        <v>-0.21217114372749935</v>
      </c>
      <c r="AM510" s="4">
        <f t="shared" si="684"/>
        <v>0.21217114372749935</v>
      </c>
      <c r="AN510" s="4">
        <f t="shared" si="685"/>
        <v>-2.2171884519523677</v>
      </c>
      <c r="AO510" s="4">
        <f t="shared" si="686"/>
        <v>-1.2889396981445582</v>
      </c>
      <c r="AP510" s="4">
        <f t="shared" si="687"/>
        <v>-0.92824875380780947</v>
      </c>
      <c r="AQ510" s="4">
        <f t="shared" si="688"/>
        <v>-0.10608557186374967</v>
      </c>
      <c r="AR510" s="4">
        <f t="shared" si="689"/>
        <v>0.10608557186374967</v>
      </c>
      <c r="AS510" s="4">
        <f t="shared" si="690"/>
        <v>-1.1470931183117858</v>
      </c>
      <c r="AT510" s="4">
        <f t="shared" si="691"/>
        <v>-0.91096699239888568</v>
      </c>
      <c r="AU510" s="4">
        <f t="shared" si="692"/>
        <v>-0.74820474771425616</v>
      </c>
      <c r="AV510" s="4">
        <f t="shared" si="693"/>
        <v>-0.10569027012567071</v>
      </c>
      <c r="AW510" s="4">
        <f t="shared" si="694"/>
        <v>0.10569027012567071</v>
      </c>
      <c r="AX510" s="4">
        <f t="shared" si="695"/>
        <v>-206.47676129612145</v>
      </c>
      <c r="AY510" s="4">
        <f t="shared" si="696"/>
        <v>-163.97405863179941</v>
      </c>
      <c r="AZ510" s="4">
        <f t="shared" si="697"/>
        <v>-134.6768545885661</v>
      </c>
      <c r="BA510" s="4">
        <f t="shared" si="698"/>
        <v>-19.024248622620728</v>
      </c>
      <c r="BB510" s="4">
        <f t="shared" si="699"/>
        <v>19.024248622620728</v>
      </c>
      <c r="BC510" s="4">
        <f t="shared" si="700"/>
        <v>-0.72695652173913039</v>
      </c>
      <c r="BD510" s="4">
        <f t="shared" si="701"/>
        <v>-0.60750000000000004</v>
      </c>
      <c r="BE510" s="4">
        <f t="shared" si="702"/>
        <v>-0.30434782608695654</v>
      </c>
      <c r="BF510" s="4">
        <f t="shared" si="703"/>
        <v>-0.10000000000000002</v>
      </c>
      <c r="BG510" s="4">
        <f t="shared" si="704"/>
        <v>0.11111111111111113</v>
      </c>
      <c r="BH510" s="4">
        <f t="shared" si="705"/>
        <v>2.226946478307561</v>
      </c>
      <c r="BI510" s="4">
        <f t="shared" si="706"/>
        <v>4.0029622449921538</v>
      </c>
      <c r="BJ510" s="4">
        <f t="shared" si="707"/>
        <v>0.55632462711671815</v>
      </c>
      <c r="BK510" s="4">
        <f t="shared" si="708"/>
        <v>0.1500276545018204</v>
      </c>
      <c r="BL510" s="4">
        <f t="shared" si="709"/>
        <v>2.0156258654112431</v>
      </c>
      <c r="BM510" s="4">
        <f t="shared" si="710"/>
        <v>7.443229275647871E-2</v>
      </c>
      <c r="BN510" s="3">
        <f t="shared" si="645"/>
        <v>1</v>
      </c>
      <c r="BO510" s="3">
        <v>100</v>
      </c>
      <c r="BP510" s="3">
        <f t="shared" si="646"/>
        <v>0.57000000000000006</v>
      </c>
      <c r="BQ510" s="3">
        <f t="shared" si="647"/>
        <v>57.000000000000007</v>
      </c>
      <c r="BR510" s="3">
        <f t="shared" si="648"/>
        <v>0</v>
      </c>
      <c r="BS510" s="3">
        <f t="shared" si="649"/>
        <v>-1</v>
      </c>
      <c r="BT510" s="3">
        <f t="shared" si="650"/>
        <v>-100</v>
      </c>
      <c r="BU510" s="3">
        <f t="shared" si="651"/>
        <v>0</v>
      </c>
      <c r="BV510" s="3">
        <f t="shared" si="652"/>
        <v>-1</v>
      </c>
      <c r="BW510" s="3">
        <f t="shared" si="653"/>
        <v>-100</v>
      </c>
      <c r="BX510" s="3">
        <f t="shared" si="654"/>
        <v>1</v>
      </c>
      <c r="BY510" s="3">
        <f t="shared" si="655"/>
        <v>0.8</v>
      </c>
      <c r="BZ510" s="3">
        <f t="shared" si="656"/>
        <v>80</v>
      </c>
      <c r="CA510" s="3">
        <f t="shared" si="657"/>
        <v>0</v>
      </c>
      <c r="CB510" s="3">
        <f t="shared" si="658"/>
        <v>-1</v>
      </c>
      <c r="CC510" s="3">
        <f t="shared" si="659"/>
        <v>-100</v>
      </c>
      <c r="CD510" s="3">
        <f t="shared" si="711"/>
        <v>1</v>
      </c>
      <c r="CE510" s="3">
        <f t="shared" si="712"/>
        <v>1</v>
      </c>
      <c r="CF510" s="3">
        <f t="shared" si="713"/>
        <v>2</v>
      </c>
      <c r="CG510" s="16" t="str">
        <f t="shared" si="714"/>
        <v>BackCasa</v>
      </c>
      <c r="CI510" s="12">
        <f t="shared" si="715"/>
        <v>1</v>
      </c>
      <c r="CJ510" s="12">
        <f t="shared" si="716"/>
        <v>0</v>
      </c>
      <c r="CK510" s="12">
        <f t="shared" si="717"/>
        <v>1</v>
      </c>
      <c r="CL510" s="12" t="str">
        <f t="shared" si="718"/>
        <v/>
      </c>
      <c r="CM510" s="12">
        <f t="shared" si="719"/>
        <v>1</v>
      </c>
      <c r="CN510" s="12">
        <f t="shared" si="720"/>
        <v>1</v>
      </c>
      <c r="CO510" s="12">
        <f t="shared" si="721"/>
        <v>2</v>
      </c>
      <c r="CP510" s="12" t="str">
        <f t="shared" si="722"/>
        <v>Under2.5</v>
      </c>
    </row>
    <row r="511" spans="1:94" x14ac:dyDescent="0.25">
      <c r="A511" t="s">
        <v>127</v>
      </c>
      <c r="B511" t="s">
        <v>305</v>
      </c>
      <c r="C511" t="s">
        <v>229</v>
      </c>
      <c r="D511" t="s">
        <v>23</v>
      </c>
      <c r="E511" t="s">
        <v>18</v>
      </c>
      <c r="F511" s="3">
        <v>1</v>
      </c>
      <c r="G511" s="3">
        <v>1</v>
      </c>
      <c r="H511" s="3" t="str">
        <f t="shared" si="644"/>
        <v>D</v>
      </c>
      <c r="I511" s="3">
        <v>1.95</v>
      </c>
      <c r="J511" s="3">
        <v>4.2</v>
      </c>
      <c r="K511" s="3">
        <v>3.3</v>
      </c>
      <c r="L511" s="3">
        <v>1.4</v>
      </c>
      <c r="M511" s="3">
        <v>3</v>
      </c>
      <c r="N511" s="3">
        <f t="shared" si="643"/>
        <v>2</v>
      </c>
      <c r="O511" s="3">
        <f t="shared" si="660"/>
        <v>5.3946053946053896E-2</v>
      </c>
      <c r="P511" s="3">
        <f t="shared" si="661"/>
        <v>4.7619047619047561E-2</v>
      </c>
      <c r="Q511" s="3">
        <f t="shared" si="662"/>
        <v>2.0551948051948052</v>
      </c>
      <c r="R511" s="3">
        <f t="shared" si="663"/>
        <v>4.4265734265734267</v>
      </c>
      <c r="S511" s="3">
        <f t="shared" si="664"/>
        <v>3.4780219780219777</v>
      </c>
      <c r="T511" s="3">
        <f t="shared" si="665"/>
        <v>1.4755244755244754</v>
      </c>
      <c r="U511" s="3">
        <f t="shared" si="666"/>
        <v>3.1618381618381619</v>
      </c>
      <c r="V511" s="4">
        <f t="shared" si="667"/>
        <v>0.51282051282051289</v>
      </c>
      <c r="W511" s="4">
        <f t="shared" si="668"/>
        <v>0.23809523809523808</v>
      </c>
      <c r="X511" s="4">
        <f t="shared" si="669"/>
        <v>0.30303030303030304</v>
      </c>
      <c r="Y511" s="4">
        <f t="shared" si="670"/>
        <v>0.7142857142857143</v>
      </c>
      <c r="Z511" s="4">
        <f t="shared" si="671"/>
        <v>0.33333333333333331</v>
      </c>
      <c r="AA511" s="4">
        <f t="shared" si="672"/>
        <v>0.46428571428571425</v>
      </c>
      <c r="AB511" s="4">
        <f t="shared" si="673"/>
        <v>0.59090909090909094</v>
      </c>
      <c r="AC511" s="4">
        <f t="shared" si="674"/>
        <v>2.1538461538461542</v>
      </c>
      <c r="AD511" s="4">
        <f t="shared" si="675"/>
        <v>1.2727272727272729</v>
      </c>
      <c r="AE511" s="4">
        <f t="shared" si="676"/>
        <v>1.6923076923076923</v>
      </c>
      <c r="AF511" s="4">
        <f t="shared" si="677"/>
        <v>0.78571428571428559</v>
      </c>
      <c r="AG511" s="4">
        <f t="shared" si="678"/>
        <v>0.46666666666666662</v>
      </c>
      <c r="AH511" s="4">
        <f t="shared" si="679"/>
        <v>2.1428571428571428</v>
      </c>
      <c r="AI511" s="4">
        <f t="shared" si="680"/>
        <v>-1.4228271728271724</v>
      </c>
      <c r="AJ511" s="4">
        <f t="shared" si="681"/>
        <v>-2.3713786213786214</v>
      </c>
      <c r="AK511" s="4">
        <f t="shared" si="682"/>
        <v>0.94855144855144902</v>
      </c>
      <c r="AL511" s="4">
        <f t="shared" si="683"/>
        <v>-1.6863136863136865</v>
      </c>
      <c r="AM511" s="4">
        <f t="shared" si="684"/>
        <v>1.6863136863136865</v>
      </c>
      <c r="AN511" s="4">
        <f t="shared" si="685"/>
        <v>-0.71141358641358621</v>
      </c>
      <c r="AO511" s="4">
        <f t="shared" si="686"/>
        <v>-1.1856893106893107</v>
      </c>
      <c r="AP511" s="4">
        <f t="shared" si="687"/>
        <v>0.47427572427572451</v>
      </c>
      <c r="AQ511" s="4">
        <f t="shared" si="688"/>
        <v>-0.84315684315684325</v>
      </c>
      <c r="AR511" s="4">
        <f t="shared" si="689"/>
        <v>0.84315684315684325</v>
      </c>
      <c r="AS511" s="4">
        <f t="shared" si="690"/>
        <v>-0.61834508687037737</v>
      </c>
      <c r="AT511" s="4">
        <f t="shared" si="691"/>
        <v>-0.87015151172045901</v>
      </c>
      <c r="AU511" s="4">
        <f t="shared" si="692"/>
        <v>0.44285722657781212</v>
      </c>
      <c r="AV511" s="4">
        <f t="shared" si="693"/>
        <v>-0.70050781906213688</v>
      </c>
      <c r="AW511" s="4">
        <f t="shared" si="694"/>
        <v>0.70050781906213688</v>
      </c>
      <c r="AX511" s="4">
        <f t="shared" si="695"/>
        <v>-111.30211563666792</v>
      </c>
      <c r="AY511" s="4">
        <f t="shared" si="696"/>
        <v>-156.62727210968262</v>
      </c>
      <c r="AZ511" s="4">
        <f t="shared" si="697"/>
        <v>79.714300784006184</v>
      </c>
      <c r="BA511" s="4">
        <f t="shared" si="698"/>
        <v>-126.09140743118463</v>
      </c>
      <c r="BB511" s="4">
        <f t="shared" si="699"/>
        <v>126.09140743118463</v>
      </c>
      <c r="BC511" s="4">
        <f t="shared" si="700"/>
        <v>-0.40909090909090901</v>
      </c>
      <c r="BD511" s="4">
        <f t="shared" si="701"/>
        <v>-0.5357142857142857</v>
      </c>
      <c r="BE511" s="4">
        <f t="shared" si="702"/>
        <v>0.27272727272727287</v>
      </c>
      <c r="BF511" s="4">
        <f t="shared" si="703"/>
        <v>-0.53333333333333333</v>
      </c>
      <c r="BG511" s="4">
        <f t="shared" si="704"/>
        <v>1.142857142857143</v>
      </c>
      <c r="BH511" s="4">
        <f t="shared" si="705"/>
        <v>1.1935677316499453</v>
      </c>
      <c r="BI511" s="4">
        <f t="shared" si="706"/>
        <v>3.31993006993007</v>
      </c>
      <c r="BJ511" s="4">
        <f t="shared" si="707"/>
        <v>0.35951592548908307</v>
      </c>
      <c r="BK511" s="4">
        <f t="shared" si="708"/>
        <v>1.1924038428000934</v>
      </c>
      <c r="BL511" s="4">
        <f t="shared" si="709"/>
        <v>2.3186813186813184</v>
      </c>
      <c r="BM511" s="4">
        <f t="shared" si="710"/>
        <v>0.51425947722658061</v>
      </c>
      <c r="BN511" s="3">
        <f t="shared" si="645"/>
        <v>0</v>
      </c>
      <c r="BO511" s="3">
        <v>100</v>
      </c>
      <c r="BP511" s="3">
        <f t="shared" si="646"/>
        <v>-1</v>
      </c>
      <c r="BQ511" s="3">
        <f t="shared" si="647"/>
        <v>-100</v>
      </c>
      <c r="BR511" s="3">
        <f t="shared" si="648"/>
        <v>0</v>
      </c>
      <c r="BS511" s="3">
        <f t="shared" si="649"/>
        <v>-1</v>
      </c>
      <c r="BT511" s="3">
        <f t="shared" si="650"/>
        <v>-100</v>
      </c>
      <c r="BU511" s="3">
        <f t="shared" si="651"/>
        <v>1</v>
      </c>
      <c r="BV511" s="3">
        <f t="shared" si="652"/>
        <v>3.2</v>
      </c>
      <c r="BW511" s="3">
        <f t="shared" si="653"/>
        <v>320</v>
      </c>
      <c r="BX511" s="3">
        <f t="shared" si="654"/>
        <v>0</v>
      </c>
      <c r="BY511" s="3">
        <f t="shared" si="655"/>
        <v>-1</v>
      </c>
      <c r="BZ511" s="3">
        <f t="shared" si="656"/>
        <v>-100</v>
      </c>
      <c r="CA511" s="3">
        <f t="shared" si="657"/>
        <v>1</v>
      </c>
      <c r="CB511" s="3">
        <f t="shared" si="658"/>
        <v>2</v>
      </c>
      <c r="CC511" s="3">
        <f t="shared" si="659"/>
        <v>200</v>
      </c>
      <c r="CD511" s="3">
        <f t="shared" si="711"/>
        <v>1</v>
      </c>
      <c r="CE511" s="3">
        <f t="shared" si="712"/>
        <v>0</v>
      </c>
      <c r="CF511" s="3">
        <f t="shared" si="713"/>
        <v>1</v>
      </c>
      <c r="CG511" s="16" t="str">
        <f t="shared" si="714"/>
        <v/>
      </c>
      <c r="CI511" s="12">
        <f t="shared" si="715"/>
        <v>1</v>
      </c>
      <c r="CJ511" s="12">
        <f t="shared" si="716"/>
        <v>0</v>
      </c>
      <c r="CK511" s="12">
        <f t="shared" si="717"/>
        <v>1</v>
      </c>
      <c r="CL511" s="12" t="str">
        <f t="shared" si="718"/>
        <v/>
      </c>
      <c r="CM511" s="12">
        <f t="shared" si="719"/>
        <v>1</v>
      </c>
      <c r="CN511" s="12">
        <f t="shared" si="720"/>
        <v>0</v>
      </c>
      <c r="CO511" s="12">
        <f t="shared" si="721"/>
        <v>1</v>
      </c>
      <c r="CP511" s="12" t="str">
        <f t="shared" si="722"/>
        <v/>
      </c>
    </row>
    <row r="512" spans="1:94" x14ac:dyDescent="0.25">
      <c r="A512" t="s">
        <v>127</v>
      </c>
      <c r="B512" t="s">
        <v>305</v>
      </c>
      <c r="C512" t="s">
        <v>306</v>
      </c>
      <c r="D512" t="s">
        <v>25</v>
      </c>
      <c r="E512" t="s">
        <v>130</v>
      </c>
      <c r="F512" s="3">
        <v>2</v>
      </c>
      <c r="G512" s="3">
        <v>0</v>
      </c>
      <c r="H512" s="3" t="str">
        <f t="shared" si="644"/>
        <v>H</v>
      </c>
      <c r="I512" s="3">
        <v>2</v>
      </c>
      <c r="J512" s="3">
        <v>3.8</v>
      </c>
      <c r="K512" s="3">
        <v>3.5</v>
      </c>
      <c r="L512" s="3">
        <v>1.49</v>
      </c>
      <c r="M512" s="3">
        <v>2.4500000000000002</v>
      </c>
      <c r="N512" s="3">
        <f t="shared" si="643"/>
        <v>2</v>
      </c>
      <c r="O512" s="3">
        <f t="shared" si="660"/>
        <v>4.8872180451127623E-2</v>
      </c>
      <c r="P512" s="3">
        <f t="shared" si="661"/>
        <v>7.9304204903437925E-2</v>
      </c>
      <c r="Q512" s="3">
        <f t="shared" si="662"/>
        <v>2.0977443609022552</v>
      </c>
      <c r="R512" s="3">
        <f t="shared" si="663"/>
        <v>3.9857142857142849</v>
      </c>
      <c r="S512" s="3">
        <f t="shared" si="664"/>
        <v>3.6710526315789469</v>
      </c>
      <c r="T512" s="3">
        <f t="shared" si="665"/>
        <v>1.5628195488721801</v>
      </c>
      <c r="U512" s="3">
        <f t="shared" si="666"/>
        <v>2.5697368421052627</v>
      </c>
      <c r="V512" s="4">
        <f t="shared" si="667"/>
        <v>0.5</v>
      </c>
      <c r="W512" s="4">
        <f t="shared" si="668"/>
        <v>0.26315789473684209</v>
      </c>
      <c r="X512" s="4">
        <f t="shared" si="669"/>
        <v>0.2857142857142857</v>
      </c>
      <c r="Y512" s="4">
        <f t="shared" si="670"/>
        <v>0.67114093959731547</v>
      </c>
      <c r="Z512" s="4">
        <f t="shared" si="671"/>
        <v>0.4081632653061224</v>
      </c>
      <c r="AA512" s="4">
        <f t="shared" si="672"/>
        <v>0.52631578947368418</v>
      </c>
      <c r="AB512" s="4">
        <f t="shared" si="673"/>
        <v>0.5714285714285714</v>
      </c>
      <c r="AC512" s="4">
        <f t="shared" si="674"/>
        <v>1.9</v>
      </c>
      <c r="AD512" s="4">
        <f t="shared" si="675"/>
        <v>1.0857142857142856</v>
      </c>
      <c r="AE512" s="4">
        <f t="shared" si="676"/>
        <v>1.75</v>
      </c>
      <c r="AF512" s="4">
        <f t="shared" si="677"/>
        <v>0.92105263157894746</v>
      </c>
      <c r="AG512" s="4">
        <f t="shared" si="678"/>
        <v>0.60816326530612241</v>
      </c>
      <c r="AH512" s="4">
        <f t="shared" si="679"/>
        <v>1.644295302013423</v>
      </c>
      <c r="AI512" s="4">
        <f t="shared" si="680"/>
        <v>-1.5733082706766917</v>
      </c>
      <c r="AJ512" s="4">
        <f t="shared" si="681"/>
        <v>-1.8879699248120296</v>
      </c>
      <c r="AK512" s="4">
        <f t="shared" si="682"/>
        <v>0.31466165413533798</v>
      </c>
      <c r="AL512" s="4">
        <f t="shared" si="683"/>
        <v>-1.0069172932330825</v>
      </c>
      <c r="AM512" s="4">
        <f t="shared" si="684"/>
        <v>1.0069172932330825</v>
      </c>
      <c r="AN512" s="4">
        <f t="shared" si="685"/>
        <v>-0.78665413533834583</v>
      </c>
      <c r="AO512" s="4">
        <f t="shared" si="686"/>
        <v>-0.94398496240601482</v>
      </c>
      <c r="AP512" s="4">
        <f t="shared" si="687"/>
        <v>0.15733082706766899</v>
      </c>
      <c r="AQ512" s="4">
        <f t="shared" si="688"/>
        <v>-0.50345864661654127</v>
      </c>
      <c r="AR512" s="4">
        <f t="shared" si="689"/>
        <v>0.50345864661654127</v>
      </c>
      <c r="AS512" s="4">
        <f t="shared" si="690"/>
        <v>-0.66655007787305587</v>
      </c>
      <c r="AT512" s="4">
        <f t="shared" si="691"/>
        <v>-0.75659159147776156</v>
      </c>
      <c r="AU512" s="4">
        <f t="shared" si="692"/>
        <v>0.15605163618650719</v>
      </c>
      <c r="AV512" s="4">
        <f t="shared" si="693"/>
        <v>-0.46641069663507184</v>
      </c>
      <c r="AW512" s="4">
        <f t="shared" si="694"/>
        <v>0.46641069663507184</v>
      </c>
      <c r="AX512" s="4">
        <f t="shared" si="695"/>
        <v>-119.97901401715005</v>
      </c>
      <c r="AY512" s="4">
        <f t="shared" si="696"/>
        <v>-136.18648646599709</v>
      </c>
      <c r="AZ512" s="4">
        <f t="shared" si="697"/>
        <v>28.089294513571296</v>
      </c>
      <c r="BA512" s="4">
        <f t="shared" si="698"/>
        <v>-83.953925394312932</v>
      </c>
      <c r="BB512" s="4">
        <f t="shared" si="699"/>
        <v>83.953925394312932</v>
      </c>
      <c r="BC512" s="4">
        <f t="shared" si="700"/>
        <v>-0.4285714285714286</v>
      </c>
      <c r="BD512" s="4">
        <f t="shared" si="701"/>
        <v>-0.47368421052631576</v>
      </c>
      <c r="BE512" s="4">
        <f t="shared" si="702"/>
        <v>8.5714285714285618E-2</v>
      </c>
      <c r="BF512" s="4">
        <f t="shared" si="703"/>
        <v>-0.39183673469387759</v>
      </c>
      <c r="BG512" s="4">
        <f t="shared" si="704"/>
        <v>0.64429530201342289</v>
      </c>
      <c r="BH512" s="4">
        <f t="shared" si="705"/>
        <v>1.0114957001191855</v>
      </c>
      <c r="BI512" s="4">
        <f t="shared" si="706"/>
        <v>3.2515037593984957</v>
      </c>
      <c r="BJ512" s="4">
        <f t="shared" si="707"/>
        <v>0.31108550841912752</v>
      </c>
      <c r="BK512" s="4">
        <f t="shared" si="708"/>
        <v>0.7119980461391171</v>
      </c>
      <c r="BL512" s="4">
        <f t="shared" si="709"/>
        <v>2.0662781954887213</v>
      </c>
      <c r="BM512" s="4">
        <f t="shared" si="710"/>
        <v>0.34457995428380039</v>
      </c>
      <c r="BN512" s="3">
        <f t="shared" si="645"/>
        <v>1</v>
      </c>
      <c r="BO512" s="3">
        <v>100</v>
      </c>
      <c r="BP512" s="3">
        <f t="shared" si="646"/>
        <v>1</v>
      </c>
      <c r="BQ512" s="3">
        <f t="shared" si="647"/>
        <v>100</v>
      </c>
      <c r="BR512" s="3">
        <f t="shared" si="648"/>
        <v>0</v>
      </c>
      <c r="BS512" s="3">
        <f t="shared" si="649"/>
        <v>-1</v>
      </c>
      <c r="BT512" s="3">
        <f t="shared" si="650"/>
        <v>-100</v>
      </c>
      <c r="BU512" s="3">
        <f t="shared" si="651"/>
        <v>0</v>
      </c>
      <c r="BV512" s="3">
        <f t="shared" si="652"/>
        <v>-1</v>
      </c>
      <c r="BW512" s="3">
        <f t="shared" si="653"/>
        <v>-100</v>
      </c>
      <c r="BX512" s="3">
        <f t="shared" si="654"/>
        <v>0</v>
      </c>
      <c r="BY512" s="3">
        <f t="shared" si="655"/>
        <v>-1</v>
      </c>
      <c r="BZ512" s="3">
        <f t="shared" si="656"/>
        <v>-100</v>
      </c>
      <c r="CA512" s="3">
        <f t="shared" si="657"/>
        <v>1</v>
      </c>
      <c r="CB512" s="3">
        <f t="shared" si="658"/>
        <v>1.4500000000000002</v>
      </c>
      <c r="CC512" s="3">
        <f t="shared" si="659"/>
        <v>145.00000000000003</v>
      </c>
      <c r="CD512" s="3">
        <f t="shared" si="711"/>
        <v>1</v>
      </c>
      <c r="CE512" s="3">
        <f t="shared" si="712"/>
        <v>0</v>
      </c>
      <c r="CF512" s="3">
        <f t="shared" si="713"/>
        <v>1</v>
      </c>
      <c r="CG512" s="16" t="str">
        <f t="shared" si="714"/>
        <v/>
      </c>
      <c r="CI512" s="12">
        <f t="shared" si="715"/>
        <v>1</v>
      </c>
      <c r="CJ512" s="12">
        <f t="shared" si="716"/>
        <v>0</v>
      </c>
      <c r="CK512" s="12">
        <f t="shared" si="717"/>
        <v>1</v>
      </c>
      <c r="CL512" s="12" t="str">
        <f t="shared" si="718"/>
        <v/>
      </c>
      <c r="CM512" s="12">
        <f t="shared" si="719"/>
        <v>1</v>
      </c>
      <c r="CN512" s="12">
        <f t="shared" si="720"/>
        <v>0</v>
      </c>
      <c r="CO512" s="12">
        <f t="shared" si="721"/>
        <v>1</v>
      </c>
      <c r="CP512" s="12" t="str">
        <f t="shared" si="722"/>
        <v/>
      </c>
    </row>
    <row r="513" spans="1:94" x14ac:dyDescent="0.25">
      <c r="A513" t="s">
        <v>127</v>
      </c>
      <c r="B513" t="s">
        <v>307</v>
      </c>
      <c r="C513" t="s">
        <v>186</v>
      </c>
      <c r="D513" t="s">
        <v>28</v>
      </c>
      <c r="E513" t="s">
        <v>19</v>
      </c>
      <c r="F513" s="3">
        <v>0</v>
      </c>
      <c r="G513" s="3">
        <v>1</v>
      </c>
      <c r="H513" s="3" t="str">
        <f t="shared" si="644"/>
        <v>A</v>
      </c>
      <c r="I513" s="3">
        <v>3.2</v>
      </c>
      <c r="J513" s="3">
        <v>3.4</v>
      </c>
      <c r="K513" s="3">
        <v>2.25</v>
      </c>
      <c r="L513" s="3">
        <v>2.04</v>
      </c>
      <c r="M513" s="3">
        <v>1.86</v>
      </c>
      <c r="N513" s="3">
        <f t="shared" si="643"/>
        <v>1</v>
      </c>
      <c r="O513" s="3">
        <f t="shared" si="660"/>
        <v>5.1062091503268014E-2</v>
      </c>
      <c r="P513" s="3">
        <f t="shared" si="661"/>
        <v>2.7830487033523033E-2</v>
      </c>
      <c r="Q513" s="3">
        <f t="shared" si="662"/>
        <v>3.363398692810458</v>
      </c>
      <c r="R513" s="3">
        <f t="shared" si="663"/>
        <v>3.5736111111111111</v>
      </c>
      <c r="S513" s="3">
        <f t="shared" si="664"/>
        <v>2.3648897058823533</v>
      </c>
      <c r="T513" s="3">
        <f t="shared" si="665"/>
        <v>2.144166666666667</v>
      </c>
      <c r="U513" s="3">
        <f t="shared" si="666"/>
        <v>1.9549754901960785</v>
      </c>
      <c r="V513" s="4">
        <f t="shared" si="667"/>
        <v>0.3125</v>
      </c>
      <c r="W513" s="4">
        <f t="shared" si="668"/>
        <v>0.29411764705882354</v>
      </c>
      <c r="X513" s="4">
        <f t="shared" si="669"/>
        <v>0.44444444444444442</v>
      </c>
      <c r="Y513" s="4">
        <f t="shared" si="670"/>
        <v>0.49019607843137253</v>
      </c>
      <c r="Z513" s="4">
        <f t="shared" si="671"/>
        <v>0.5376344086021505</v>
      </c>
      <c r="AA513" s="4">
        <f t="shared" si="672"/>
        <v>0.94117647058823539</v>
      </c>
      <c r="AB513" s="4">
        <f t="shared" si="673"/>
        <v>1.4222222222222223</v>
      </c>
      <c r="AC513" s="4">
        <f t="shared" si="674"/>
        <v>1.0625</v>
      </c>
      <c r="AD513" s="4">
        <f t="shared" si="675"/>
        <v>1.5111111111111111</v>
      </c>
      <c r="AE513" s="4">
        <f t="shared" si="676"/>
        <v>0.703125</v>
      </c>
      <c r="AF513" s="4">
        <f t="shared" si="677"/>
        <v>0.66176470588235292</v>
      </c>
      <c r="AG513" s="4">
        <f t="shared" si="678"/>
        <v>1.096774193548387</v>
      </c>
      <c r="AH513" s="4">
        <f t="shared" si="679"/>
        <v>0.91176470588235292</v>
      </c>
      <c r="AI513" s="4">
        <f t="shared" si="680"/>
        <v>0.99850898692810475</v>
      </c>
      <c r="AJ513" s="4">
        <f t="shared" si="681"/>
        <v>-0.21021241830065307</v>
      </c>
      <c r="AK513" s="4">
        <f t="shared" si="682"/>
        <v>1.2087214052287578</v>
      </c>
      <c r="AL513" s="4">
        <f t="shared" si="683"/>
        <v>0.18919117647058847</v>
      </c>
      <c r="AM513" s="4">
        <f t="shared" si="684"/>
        <v>-0.18919117647058847</v>
      </c>
      <c r="AN513" s="4">
        <f t="shared" si="685"/>
        <v>0.49925449346405237</v>
      </c>
      <c r="AO513" s="4">
        <f t="shared" si="686"/>
        <v>-0.10510620915032653</v>
      </c>
      <c r="AP513" s="4">
        <f t="shared" si="687"/>
        <v>0.60436070261437891</v>
      </c>
      <c r="AQ513" s="4">
        <f t="shared" si="688"/>
        <v>9.4595588235294237E-2</v>
      </c>
      <c r="AR513" s="4">
        <f t="shared" si="689"/>
        <v>-9.4595588235294237E-2</v>
      </c>
      <c r="AS513" s="4">
        <f t="shared" si="690"/>
        <v>0.46305102594017544</v>
      </c>
      <c r="AT513" s="4">
        <f t="shared" si="691"/>
        <v>-0.1047217074368515</v>
      </c>
      <c r="AU513" s="4">
        <f t="shared" si="692"/>
        <v>0.5436197315746113</v>
      </c>
      <c r="AV513" s="4">
        <f t="shared" si="693"/>
        <v>9.4314936155409368E-2</v>
      </c>
      <c r="AW513" s="4">
        <f t="shared" si="694"/>
        <v>-9.4314936155409368E-2</v>
      </c>
      <c r="AX513" s="4">
        <f t="shared" si="695"/>
        <v>83.349184669231576</v>
      </c>
      <c r="AY513" s="4">
        <f t="shared" si="696"/>
        <v>-18.849907338633269</v>
      </c>
      <c r="AZ513" s="4">
        <f t="shared" si="697"/>
        <v>97.851551683430031</v>
      </c>
      <c r="BA513" s="4">
        <f t="shared" si="698"/>
        <v>16.976688507973684</v>
      </c>
      <c r="BB513" s="4">
        <f t="shared" si="699"/>
        <v>-16.976688507973684</v>
      </c>
      <c r="BC513" s="4">
        <f t="shared" si="700"/>
        <v>0.42222222222222222</v>
      </c>
      <c r="BD513" s="4">
        <f t="shared" si="701"/>
        <v>-5.8823529411764559E-2</v>
      </c>
      <c r="BE513" s="4">
        <f t="shared" si="702"/>
        <v>0.51111111111111085</v>
      </c>
      <c r="BF513" s="4">
        <f t="shared" si="703"/>
        <v>9.6774193548387219E-2</v>
      </c>
      <c r="BG513" s="4">
        <f t="shared" si="704"/>
        <v>-8.8235294117647162E-2</v>
      </c>
      <c r="BH513" s="4">
        <f t="shared" si="705"/>
        <v>0.64578336063551423</v>
      </c>
      <c r="BI513" s="4">
        <f t="shared" si="706"/>
        <v>3.1006331699346408</v>
      </c>
      <c r="BJ513" s="4">
        <f t="shared" si="707"/>
        <v>0.20827467334651745</v>
      </c>
      <c r="BK513" s="4">
        <f t="shared" si="708"/>
        <v>0.13377836382301392</v>
      </c>
      <c r="BL513" s="4">
        <f t="shared" si="709"/>
        <v>2.0495710784313728</v>
      </c>
      <c r="BM513" s="4">
        <f t="shared" si="710"/>
        <v>6.5271395186450629E-2</v>
      </c>
      <c r="BN513" s="3">
        <f t="shared" si="645"/>
        <v>0</v>
      </c>
      <c r="BO513" s="3">
        <v>100</v>
      </c>
      <c r="BP513" s="3">
        <f t="shared" si="646"/>
        <v>-1</v>
      </c>
      <c r="BQ513" s="3">
        <f t="shared" si="647"/>
        <v>-100</v>
      </c>
      <c r="BR513" s="3">
        <f t="shared" si="648"/>
        <v>1</v>
      </c>
      <c r="BS513" s="3">
        <f t="shared" si="649"/>
        <v>1.25</v>
      </c>
      <c r="BT513" s="3">
        <f t="shared" si="650"/>
        <v>125</v>
      </c>
      <c r="BU513" s="3">
        <f t="shared" si="651"/>
        <v>0</v>
      </c>
      <c r="BV513" s="3">
        <f t="shared" si="652"/>
        <v>-1</v>
      </c>
      <c r="BW513" s="3">
        <f t="shared" si="653"/>
        <v>-100</v>
      </c>
      <c r="BX513" s="3">
        <f t="shared" si="654"/>
        <v>0</v>
      </c>
      <c r="BY513" s="3">
        <f t="shared" si="655"/>
        <v>-1</v>
      </c>
      <c r="BZ513" s="3">
        <f t="shared" si="656"/>
        <v>-100</v>
      </c>
      <c r="CA513" s="3">
        <f t="shared" si="657"/>
        <v>1</v>
      </c>
      <c r="CB513" s="3">
        <f t="shared" si="658"/>
        <v>0.8600000000000001</v>
      </c>
      <c r="CC513" s="3">
        <f t="shared" si="659"/>
        <v>86.000000000000014</v>
      </c>
      <c r="CD513" s="3">
        <f t="shared" si="711"/>
        <v>1</v>
      </c>
      <c r="CE513" s="3">
        <f t="shared" si="712"/>
        <v>0</v>
      </c>
      <c r="CF513" s="3">
        <f t="shared" si="713"/>
        <v>1</v>
      </c>
      <c r="CG513" s="16" t="str">
        <f t="shared" si="714"/>
        <v/>
      </c>
      <c r="CI513" s="12">
        <f t="shared" si="715"/>
        <v>1</v>
      </c>
      <c r="CJ513" s="12">
        <f t="shared" si="716"/>
        <v>0</v>
      </c>
      <c r="CK513" s="12">
        <f t="shared" si="717"/>
        <v>1</v>
      </c>
      <c r="CL513" s="12" t="str">
        <f t="shared" si="718"/>
        <v/>
      </c>
      <c r="CM513" s="12">
        <f t="shared" si="719"/>
        <v>1</v>
      </c>
      <c r="CN513" s="12">
        <f t="shared" si="720"/>
        <v>0</v>
      </c>
      <c r="CO513" s="12">
        <f t="shared" si="721"/>
        <v>1</v>
      </c>
      <c r="CP513" s="12" t="str">
        <f t="shared" si="722"/>
        <v/>
      </c>
    </row>
    <row r="514" spans="1:94" x14ac:dyDescent="0.25">
      <c r="A514" t="s">
        <v>127</v>
      </c>
      <c r="B514" t="s">
        <v>307</v>
      </c>
      <c r="C514" t="s">
        <v>187</v>
      </c>
      <c r="D514" t="s">
        <v>27</v>
      </c>
      <c r="E514" t="s">
        <v>14</v>
      </c>
      <c r="F514" s="3">
        <v>3</v>
      </c>
      <c r="G514" s="3">
        <v>1</v>
      </c>
      <c r="H514" s="3" t="str">
        <f t="shared" si="644"/>
        <v>H</v>
      </c>
      <c r="I514" s="3">
        <v>3</v>
      </c>
      <c r="J514" s="3">
        <v>3.5</v>
      </c>
      <c r="K514" s="3">
        <v>2.2999999999999998</v>
      </c>
      <c r="L514" s="3">
        <v>1.8</v>
      </c>
      <c r="M514" s="3">
        <v>2</v>
      </c>
      <c r="N514" s="3">
        <f t="shared" si="643"/>
        <v>4</v>
      </c>
      <c r="O514" s="3">
        <f t="shared" si="660"/>
        <v>5.3830227743271397E-2</v>
      </c>
      <c r="P514" s="3">
        <f t="shared" si="661"/>
        <v>5.555555555555558E-2</v>
      </c>
      <c r="Q514" s="3">
        <f t="shared" si="662"/>
        <v>3.1614906832298142</v>
      </c>
      <c r="R514" s="3">
        <f t="shared" si="663"/>
        <v>3.6884057971014501</v>
      </c>
      <c r="S514" s="3">
        <f t="shared" si="664"/>
        <v>2.4238095238095241</v>
      </c>
      <c r="T514" s="3">
        <f t="shared" si="665"/>
        <v>1.8968944099378886</v>
      </c>
      <c r="U514" s="3">
        <f t="shared" si="666"/>
        <v>2.1076604554865428</v>
      </c>
      <c r="V514" s="4">
        <f t="shared" si="667"/>
        <v>0.33333333333333331</v>
      </c>
      <c r="W514" s="4">
        <f t="shared" si="668"/>
        <v>0.2857142857142857</v>
      </c>
      <c r="X514" s="4">
        <f t="shared" si="669"/>
        <v>0.43478260869565222</v>
      </c>
      <c r="Y514" s="4">
        <f t="shared" si="670"/>
        <v>0.55555555555555558</v>
      </c>
      <c r="Z514" s="4">
        <f t="shared" si="671"/>
        <v>0.5</v>
      </c>
      <c r="AA514" s="4">
        <f t="shared" si="672"/>
        <v>0.8571428571428571</v>
      </c>
      <c r="AB514" s="4">
        <f t="shared" si="673"/>
        <v>1.3043478260869565</v>
      </c>
      <c r="AC514" s="4">
        <f t="shared" si="674"/>
        <v>1.1666666666666667</v>
      </c>
      <c r="AD514" s="4">
        <f t="shared" si="675"/>
        <v>1.5217391304347827</v>
      </c>
      <c r="AE514" s="4">
        <f t="shared" si="676"/>
        <v>0.76666666666666661</v>
      </c>
      <c r="AF514" s="4">
        <f t="shared" si="677"/>
        <v>0.65714285714285714</v>
      </c>
      <c r="AG514" s="4">
        <f t="shared" si="678"/>
        <v>0.9</v>
      </c>
      <c r="AH514" s="4">
        <f t="shared" si="679"/>
        <v>1.1111111111111112</v>
      </c>
      <c r="AI514" s="4">
        <f t="shared" si="680"/>
        <v>0.73768115942029011</v>
      </c>
      <c r="AJ514" s="4">
        <f t="shared" si="681"/>
        <v>-0.52691511387163592</v>
      </c>
      <c r="AK514" s="4">
        <f t="shared" si="682"/>
        <v>1.264596273291926</v>
      </c>
      <c r="AL514" s="4">
        <f t="shared" si="683"/>
        <v>-0.21076604554865419</v>
      </c>
      <c r="AM514" s="4">
        <f t="shared" si="684"/>
        <v>0.21076604554865419</v>
      </c>
      <c r="AN514" s="4">
        <f t="shared" si="685"/>
        <v>0.36884057971014506</v>
      </c>
      <c r="AO514" s="4">
        <f t="shared" si="686"/>
        <v>-0.26345755693581796</v>
      </c>
      <c r="AP514" s="4">
        <f t="shared" si="687"/>
        <v>0.63229813664596302</v>
      </c>
      <c r="AQ514" s="4">
        <f t="shared" si="688"/>
        <v>-0.1053830227743271</v>
      </c>
      <c r="AR514" s="4">
        <f t="shared" si="689"/>
        <v>0.1053830227743271</v>
      </c>
      <c r="AS514" s="4">
        <f t="shared" si="690"/>
        <v>0.35335972602319127</v>
      </c>
      <c r="AT514" s="4">
        <f t="shared" si="691"/>
        <v>-0.25760394832171307</v>
      </c>
      <c r="AU514" s="4">
        <f t="shared" si="692"/>
        <v>0.56383020808971085</v>
      </c>
      <c r="AV514" s="4">
        <f t="shared" si="693"/>
        <v>-0.10499548854215425</v>
      </c>
      <c r="AW514" s="4">
        <f t="shared" si="694"/>
        <v>0.10499548854215425</v>
      </c>
      <c r="AX514" s="4">
        <f t="shared" si="695"/>
        <v>63.604750684174427</v>
      </c>
      <c r="AY514" s="4">
        <f t="shared" si="696"/>
        <v>-46.368710697908355</v>
      </c>
      <c r="AZ514" s="4">
        <f t="shared" si="697"/>
        <v>101.48943745614795</v>
      </c>
      <c r="BA514" s="4">
        <f t="shared" si="698"/>
        <v>-18.899187937587765</v>
      </c>
      <c r="BB514" s="4">
        <f t="shared" si="699"/>
        <v>18.899187937587765</v>
      </c>
      <c r="BC514" s="4">
        <f t="shared" si="700"/>
        <v>0.3043478260869566</v>
      </c>
      <c r="BD514" s="4">
        <f t="shared" si="701"/>
        <v>-0.1428571428571429</v>
      </c>
      <c r="BE514" s="4">
        <f t="shared" si="702"/>
        <v>0.52173913043478282</v>
      </c>
      <c r="BF514" s="4">
        <f t="shared" si="703"/>
        <v>-9.9999999999999964E-2</v>
      </c>
      <c r="BG514" s="4">
        <f t="shared" si="704"/>
        <v>0.11111111111111106</v>
      </c>
      <c r="BH514" s="4">
        <f t="shared" si="705"/>
        <v>0.63521869785319518</v>
      </c>
      <c r="BI514" s="4">
        <f t="shared" si="706"/>
        <v>3.0912353347135961</v>
      </c>
      <c r="BJ514" s="4">
        <f t="shared" si="707"/>
        <v>0.20549024227301296</v>
      </c>
      <c r="BK514" s="4">
        <f t="shared" si="708"/>
        <v>0.14903410005132614</v>
      </c>
      <c r="BL514" s="4">
        <f t="shared" si="709"/>
        <v>2.0022774327122157</v>
      </c>
      <c r="BM514" s="4">
        <f t="shared" si="710"/>
        <v>7.4432292756478655E-2</v>
      </c>
      <c r="BN514" s="3">
        <f t="shared" si="645"/>
        <v>1</v>
      </c>
      <c r="BO514" s="3">
        <v>100</v>
      </c>
      <c r="BP514" s="3">
        <f t="shared" si="646"/>
        <v>2</v>
      </c>
      <c r="BQ514" s="3">
        <f t="shared" si="647"/>
        <v>200</v>
      </c>
      <c r="BR514" s="3">
        <f t="shared" si="648"/>
        <v>0</v>
      </c>
      <c r="BS514" s="3">
        <f t="shared" si="649"/>
        <v>-1</v>
      </c>
      <c r="BT514" s="3">
        <f t="shared" si="650"/>
        <v>-100</v>
      </c>
      <c r="BU514" s="3">
        <f t="shared" si="651"/>
        <v>0</v>
      </c>
      <c r="BV514" s="3">
        <f t="shared" si="652"/>
        <v>-1</v>
      </c>
      <c r="BW514" s="3">
        <f t="shared" si="653"/>
        <v>-100</v>
      </c>
      <c r="BX514" s="3">
        <f t="shared" si="654"/>
        <v>1</v>
      </c>
      <c r="BY514" s="3">
        <f t="shared" si="655"/>
        <v>0.8</v>
      </c>
      <c r="BZ514" s="3">
        <f t="shared" si="656"/>
        <v>80</v>
      </c>
      <c r="CA514" s="3">
        <f t="shared" si="657"/>
        <v>0</v>
      </c>
      <c r="CB514" s="3">
        <f t="shared" si="658"/>
        <v>-1</v>
      </c>
      <c r="CC514" s="3">
        <f t="shared" si="659"/>
        <v>-100</v>
      </c>
      <c r="CD514" s="3">
        <f t="shared" si="711"/>
        <v>1</v>
      </c>
      <c r="CE514" s="3">
        <f t="shared" si="712"/>
        <v>0</v>
      </c>
      <c r="CF514" s="3">
        <f t="shared" si="713"/>
        <v>1</v>
      </c>
      <c r="CG514" s="16" t="str">
        <f t="shared" si="714"/>
        <v/>
      </c>
      <c r="CI514" s="12">
        <f t="shared" si="715"/>
        <v>1</v>
      </c>
      <c r="CJ514" s="12">
        <f t="shared" si="716"/>
        <v>0</v>
      </c>
      <c r="CK514" s="12">
        <f t="shared" si="717"/>
        <v>1</v>
      </c>
      <c r="CL514" s="12" t="str">
        <f t="shared" si="718"/>
        <v/>
      </c>
      <c r="CM514" s="12">
        <f t="shared" si="719"/>
        <v>1</v>
      </c>
      <c r="CN514" s="12">
        <f t="shared" si="720"/>
        <v>0</v>
      </c>
      <c r="CO514" s="12">
        <f t="shared" si="721"/>
        <v>1</v>
      </c>
      <c r="CP514" s="12" t="str">
        <f t="shared" si="722"/>
        <v/>
      </c>
    </row>
    <row r="515" spans="1:94" x14ac:dyDescent="0.25">
      <c r="A515" t="s">
        <v>127</v>
      </c>
      <c r="B515" t="s">
        <v>308</v>
      </c>
      <c r="C515" t="s">
        <v>186</v>
      </c>
      <c r="D515" t="s">
        <v>17</v>
      </c>
      <c r="E515" t="s">
        <v>26</v>
      </c>
      <c r="F515" s="3">
        <v>4</v>
      </c>
      <c r="G515" s="3">
        <v>0</v>
      </c>
      <c r="H515" s="3" t="str">
        <f t="shared" si="644"/>
        <v>H</v>
      </c>
      <c r="I515" s="3">
        <v>2.1</v>
      </c>
      <c r="J515" s="3">
        <v>3.3</v>
      </c>
      <c r="K515" s="3">
        <v>3.6</v>
      </c>
      <c r="L515" s="3">
        <v>2.0699999999999998</v>
      </c>
      <c r="M515" s="3">
        <v>1.83</v>
      </c>
      <c r="N515" s="3">
        <f t="shared" ref="N515:N536" si="723">SUM(F515:G515)</f>
        <v>4</v>
      </c>
      <c r="O515" s="3">
        <f t="shared" si="660"/>
        <v>5.6998556998557159E-2</v>
      </c>
      <c r="P515" s="3">
        <f t="shared" si="661"/>
        <v>2.9539874871307492E-2</v>
      </c>
      <c r="Q515" s="3">
        <f t="shared" si="662"/>
        <v>2.2196969696969702</v>
      </c>
      <c r="R515" s="3">
        <f t="shared" si="663"/>
        <v>3.4880952380952386</v>
      </c>
      <c r="S515" s="3">
        <f t="shared" si="664"/>
        <v>3.8051948051948057</v>
      </c>
      <c r="T515" s="3">
        <f t="shared" si="665"/>
        <v>2.1879870129870134</v>
      </c>
      <c r="U515" s="3">
        <f t="shared" si="666"/>
        <v>1.9343073593073596</v>
      </c>
      <c r="V515" s="4">
        <f t="shared" si="667"/>
        <v>0.47619047619047616</v>
      </c>
      <c r="W515" s="4">
        <f t="shared" si="668"/>
        <v>0.30303030303030304</v>
      </c>
      <c r="X515" s="4">
        <f t="shared" si="669"/>
        <v>0.27777777777777779</v>
      </c>
      <c r="Y515" s="4">
        <f t="shared" si="670"/>
        <v>0.48309178743961356</v>
      </c>
      <c r="Z515" s="4">
        <f t="shared" si="671"/>
        <v>0.54644808743169393</v>
      </c>
      <c r="AA515" s="4">
        <f t="shared" si="672"/>
        <v>0.63636363636363646</v>
      </c>
      <c r="AB515" s="4">
        <f t="shared" si="673"/>
        <v>0.58333333333333337</v>
      </c>
      <c r="AC515" s="4">
        <f t="shared" si="674"/>
        <v>1.5714285714285712</v>
      </c>
      <c r="AD515" s="4">
        <f t="shared" si="675"/>
        <v>0.91666666666666663</v>
      </c>
      <c r="AE515" s="4">
        <f t="shared" si="676"/>
        <v>1.7142857142857142</v>
      </c>
      <c r="AF515" s="4">
        <f t="shared" si="677"/>
        <v>1.0909090909090911</v>
      </c>
      <c r="AG515" s="4">
        <f t="shared" si="678"/>
        <v>1.1311475409836065</v>
      </c>
      <c r="AH515" s="4">
        <f t="shared" si="679"/>
        <v>0.8840579710144929</v>
      </c>
      <c r="AI515" s="4">
        <f t="shared" si="680"/>
        <v>-1.5854978354978355</v>
      </c>
      <c r="AJ515" s="4">
        <f t="shared" si="681"/>
        <v>-1.2683982683982684</v>
      </c>
      <c r="AK515" s="4">
        <f t="shared" si="682"/>
        <v>-0.3170995670995671</v>
      </c>
      <c r="AL515" s="4">
        <f t="shared" si="683"/>
        <v>0.25367965367965373</v>
      </c>
      <c r="AM515" s="4">
        <f t="shared" si="684"/>
        <v>-0.25367965367965373</v>
      </c>
      <c r="AN515" s="4">
        <f t="shared" si="685"/>
        <v>-0.79274891774891776</v>
      </c>
      <c r="AO515" s="4">
        <f t="shared" si="686"/>
        <v>-0.63419913419913421</v>
      </c>
      <c r="AP515" s="4">
        <f t="shared" si="687"/>
        <v>-0.15854978354978355</v>
      </c>
      <c r="AQ515" s="4">
        <f t="shared" si="688"/>
        <v>0.12683982683982686</v>
      </c>
      <c r="AR515" s="4">
        <f t="shared" si="689"/>
        <v>-0.12683982683982686</v>
      </c>
      <c r="AS515" s="4">
        <f t="shared" si="690"/>
        <v>-0.67030388524921558</v>
      </c>
      <c r="AT515" s="4">
        <f t="shared" si="691"/>
        <v>-0.56518709060915118</v>
      </c>
      <c r="AU515" s="4">
        <f t="shared" si="692"/>
        <v>-0.1572409255460748</v>
      </c>
      <c r="AV515" s="4">
        <f t="shared" si="693"/>
        <v>0.12616610426951841</v>
      </c>
      <c r="AW515" s="4">
        <f t="shared" si="694"/>
        <v>-0.12616610426951841</v>
      </c>
      <c r="AX515" s="4">
        <f t="shared" si="695"/>
        <v>-120.65469934485881</v>
      </c>
      <c r="AY515" s="4">
        <f t="shared" si="696"/>
        <v>-101.73367630964722</v>
      </c>
      <c r="AZ515" s="4">
        <f t="shared" si="697"/>
        <v>-28.303366598293465</v>
      </c>
      <c r="BA515" s="4">
        <f t="shared" si="698"/>
        <v>22.709898768513312</v>
      </c>
      <c r="BB515" s="4">
        <f t="shared" si="699"/>
        <v>-22.709898768513312</v>
      </c>
      <c r="BC515" s="4">
        <f t="shared" si="700"/>
        <v>-0.41666666666666663</v>
      </c>
      <c r="BD515" s="4">
        <f t="shared" si="701"/>
        <v>-0.36363636363636359</v>
      </c>
      <c r="BE515" s="4">
        <f t="shared" si="702"/>
        <v>-8.3333333333333329E-2</v>
      </c>
      <c r="BF515" s="4">
        <f t="shared" si="703"/>
        <v>0.13114754098360656</v>
      </c>
      <c r="BG515" s="4">
        <f t="shared" si="704"/>
        <v>-0.11594202898550725</v>
      </c>
      <c r="BH515" s="4">
        <f t="shared" si="705"/>
        <v>0.83896659539169249</v>
      </c>
      <c r="BI515" s="4">
        <f t="shared" si="706"/>
        <v>3.1709956709956715</v>
      </c>
      <c r="BJ515" s="4">
        <f t="shared" si="707"/>
        <v>0.26457513110645864</v>
      </c>
      <c r="BK515" s="4">
        <f t="shared" si="708"/>
        <v>0.17937860336593806</v>
      </c>
      <c r="BL515" s="4">
        <f t="shared" si="709"/>
        <v>2.0611471861471866</v>
      </c>
      <c r="BM515" s="4">
        <f t="shared" si="710"/>
        <v>8.7028526915267385E-2</v>
      </c>
      <c r="BN515" s="3">
        <f t="shared" si="645"/>
        <v>1</v>
      </c>
      <c r="BO515" s="3">
        <v>100</v>
      </c>
      <c r="BP515" s="3">
        <f t="shared" si="646"/>
        <v>1.1000000000000001</v>
      </c>
      <c r="BQ515" s="3">
        <f t="shared" si="647"/>
        <v>110.00000000000001</v>
      </c>
      <c r="BR515" s="3">
        <f t="shared" si="648"/>
        <v>0</v>
      </c>
      <c r="BS515" s="3">
        <f t="shared" si="649"/>
        <v>-1</v>
      </c>
      <c r="BT515" s="3">
        <f t="shared" si="650"/>
        <v>-100</v>
      </c>
      <c r="BU515" s="3">
        <f t="shared" si="651"/>
        <v>0</v>
      </c>
      <c r="BV515" s="3">
        <f t="shared" si="652"/>
        <v>-1</v>
      </c>
      <c r="BW515" s="3">
        <f t="shared" si="653"/>
        <v>-100</v>
      </c>
      <c r="BX515" s="3">
        <f t="shared" si="654"/>
        <v>1</v>
      </c>
      <c r="BY515" s="3">
        <f t="shared" si="655"/>
        <v>1.0699999999999998</v>
      </c>
      <c r="BZ515" s="3">
        <f t="shared" si="656"/>
        <v>106.99999999999999</v>
      </c>
      <c r="CA515" s="3">
        <f t="shared" si="657"/>
        <v>0</v>
      </c>
      <c r="CB515" s="3">
        <f t="shared" si="658"/>
        <v>-1</v>
      </c>
      <c r="CC515" s="3">
        <f t="shared" si="659"/>
        <v>-100</v>
      </c>
      <c r="CD515" s="3">
        <f t="shared" si="711"/>
        <v>1</v>
      </c>
      <c r="CE515" s="3">
        <f t="shared" si="712"/>
        <v>0</v>
      </c>
      <c r="CF515" s="3">
        <f t="shared" si="713"/>
        <v>1</v>
      </c>
      <c r="CG515" s="16" t="str">
        <f t="shared" si="714"/>
        <v/>
      </c>
      <c r="CI515" s="12">
        <f t="shared" si="715"/>
        <v>1</v>
      </c>
      <c r="CJ515" s="12">
        <f t="shared" si="716"/>
        <v>0</v>
      </c>
      <c r="CK515" s="12">
        <f t="shared" si="717"/>
        <v>1</v>
      </c>
      <c r="CL515" s="12" t="str">
        <f t="shared" si="718"/>
        <v/>
      </c>
      <c r="CM515" s="12">
        <f t="shared" si="719"/>
        <v>1</v>
      </c>
      <c r="CN515" s="12">
        <f t="shared" si="720"/>
        <v>0</v>
      </c>
      <c r="CO515" s="12">
        <f t="shared" si="721"/>
        <v>1</v>
      </c>
      <c r="CP515" s="12" t="str">
        <f t="shared" si="722"/>
        <v/>
      </c>
    </row>
    <row r="516" spans="1:94" x14ac:dyDescent="0.25">
      <c r="A516" t="s">
        <v>127</v>
      </c>
      <c r="B516" t="s">
        <v>308</v>
      </c>
      <c r="C516" t="s">
        <v>186</v>
      </c>
      <c r="D516" t="s">
        <v>130</v>
      </c>
      <c r="E516" t="s">
        <v>133</v>
      </c>
      <c r="F516" s="3">
        <v>3</v>
      </c>
      <c r="G516" s="3">
        <v>0</v>
      </c>
      <c r="H516" s="3" t="str">
        <f t="shared" ref="H516:H536" si="724">IF(F516&gt;G516,"H",IF(F516=G516,"D","A"))</f>
        <v>H</v>
      </c>
      <c r="I516" s="3">
        <v>1.3</v>
      </c>
      <c r="J516" s="3">
        <v>5.25</v>
      </c>
      <c r="K516" s="3">
        <v>9.5</v>
      </c>
      <c r="L516" s="3">
        <v>1.44</v>
      </c>
      <c r="M516" s="3">
        <v>2.75</v>
      </c>
      <c r="N516" s="3">
        <f t="shared" si="723"/>
        <v>3</v>
      </c>
      <c r="O516" s="3">
        <f t="shared" si="660"/>
        <v>6.4970117601696575E-2</v>
      </c>
      <c r="P516" s="3">
        <f t="shared" si="661"/>
        <v>5.8080808080808066E-2</v>
      </c>
      <c r="Q516" s="3">
        <f t="shared" si="662"/>
        <v>1.3844611528822055</v>
      </c>
      <c r="R516" s="3">
        <f t="shared" si="663"/>
        <v>5.5910931174089074</v>
      </c>
      <c r="S516" s="3">
        <f t="shared" si="664"/>
        <v>10.117216117216117</v>
      </c>
      <c r="T516" s="3">
        <f t="shared" si="665"/>
        <v>1.533556969346443</v>
      </c>
      <c r="U516" s="3">
        <f t="shared" si="666"/>
        <v>2.9286678234046657</v>
      </c>
      <c r="V516" s="4">
        <f t="shared" si="667"/>
        <v>0.76923076923076916</v>
      </c>
      <c r="W516" s="4">
        <f t="shared" si="668"/>
        <v>0.19047619047619047</v>
      </c>
      <c r="X516" s="4">
        <f t="shared" si="669"/>
        <v>0.10526315789473684</v>
      </c>
      <c r="Y516" s="4">
        <f t="shared" si="670"/>
        <v>0.69444444444444442</v>
      </c>
      <c r="Z516" s="4">
        <f t="shared" si="671"/>
        <v>0.36363636363636365</v>
      </c>
      <c r="AA516" s="4">
        <f t="shared" si="672"/>
        <v>0.24761904761904763</v>
      </c>
      <c r="AB516" s="4">
        <f t="shared" si="673"/>
        <v>0.1368421052631579</v>
      </c>
      <c r="AC516" s="4">
        <f t="shared" si="674"/>
        <v>4.0384615384615383</v>
      </c>
      <c r="AD516" s="4">
        <f t="shared" si="675"/>
        <v>0.55263157894736847</v>
      </c>
      <c r="AE516" s="4">
        <f t="shared" si="676"/>
        <v>7.3076923076923075</v>
      </c>
      <c r="AF516" s="4">
        <f t="shared" si="677"/>
        <v>1.8095238095238095</v>
      </c>
      <c r="AG516" s="4">
        <f t="shared" si="678"/>
        <v>0.52363636363636357</v>
      </c>
      <c r="AH516" s="4">
        <f t="shared" si="679"/>
        <v>1.9097222222222223</v>
      </c>
      <c r="AI516" s="4">
        <f t="shared" si="680"/>
        <v>-8.7327549643339104</v>
      </c>
      <c r="AJ516" s="4">
        <f t="shared" si="681"/>
        <v>-4.2066319645267019</v>
      </c>
      <c r="AK516" s="4">
        <f t="shared" si="682"/>
        <v>-4.5261229998072094</v>
      </c>
      <c r="AL516" s="4">
        <f t="shared" si="683"/>
        <v>-1.3951108540582227</v>
      </c>
      <c r="AM516" s="4">
        <f t="shared" si="684"/>
        <v>1.3951108540582227</v>
      </c>
      <c r="AN516" s="4">
        <f t="shared" si="685"/>
        <v>-4.3663774821669552</v>
      </c>
      <c r="AO516" s="4">
        <f t="shared" si="686"/>
        <v>-2.1033159822633509</v>
      </c>
      <c r="AP516" s="4">
        <f t="shared" si="687"/>
        <v>-2.2630614999036047</v>
      </c>
      <c r="AQ516" s="4">
        <f t="shared" si="688"/>
        <v>-0.69755542702911133</v>
      </c>
      <c r="AR516" s="4">
        <f t="shared" si="689"/>
        <v>0.69755542702911133</v>
      </c>
      <c r="AS516" s="4">
        <f t="shared" si="690"/>
        <v>-1.3456562393353622</v>
      </c>
      <c r="AT516" s="4">
        <f t="shared" si="691"/>
        <v>-1.1269892646054711</v>
      </c>
      <c r="AU516" s="4">
        <f t="shared" si="692"/>
        <v>-1.1547160745665919</v>
      </c>
      <c r="AV516" s="4">
        <f t="shared" si="693"/>
        <v>-0.60908342647974367</v>
      </c>
      <c r="AW516" s="4">
        <f t="shared" si="694"/>
        <v>0.60908342647974367</v>
      </c>
      <c r="AX516" s="4">
        <f t="shared" si="695"/>
        <v>-242.21812308036519</v>
      </c>
      <c r="AY516" s="4">
        <f t="shared" si="696"/>
        <v>-202.85806762898477</v>
      </c>
      <c r="AZ516" s="4">
        <f t="shared" si="697"/>
        <v>-207.84889342198653</v>
      </c>
      <c r="BA516" s="4">
        <f t="shared" si="698"/>
        <v>-109.63501676635386</v>
      </c>
      <c r="BB516" s="4">
        <f t="shared" si="699"/>
        <v>109.63501676635386</v>
      </c>
      <c r="BC516" s="4">
        <f t="shared" si="700"/>
        <v>-0.86315789473684201</v>
      </c>
      <c r="BD516" s="4">
        <f t="shared" si="701"/>
        <v>-0.75238095238095237</v>
      </c>
      <c r="BE516" s="4">
        <f t="shared" si="702"/>
        <v>-0.44736842105263153</v>
      </c>
      <c r="BF516" s="4">
        <f t="shared" si="703"/>
        <v>-0.47636363636363638</v>
      </c>
      <c r="BG516" s="4">
        <f t="shared" si="704"/>
        <v>0.90972222222222232</v>
      </c>
      <c r="BH516" s="4">
        <f t="shared" si="705"/>
        <v>4.3673514315784141</v>
      </c>
      <c r="BI516" s="4">
        <f t="shared" si="706"/>
        <v>5.6975901291690763</v>
      </c>
      <c r="BJ516" s="4">
        <f t="shared" si="707"/>
        <v>0.76652608077572237</v>
      </c>
      <c r="BK516" s="4">
        <f t="shared" si="708"/>
        <v>0.98649234541152542</v>
      </c>
      <c r="BL516" s="4">
        <f t="shared" si="709"/>
        <v>2.2311123963755541</v>
      </c>
      <c r="BM516" s="4">
        <f t="shared" si="710"/>
        <v>0.4421526889519703</v>
      </c>
      <c r="BN516" s="3">
        <f t="shared" si="645"/>
        <v>1</v>
      </c>
      <c r="BO516" s="3">
        <v>100</v>
      </c>
      <c r="BP516" s="3">
        <f t="shared" si="646"/>
        <v>0.30000000000000004</v>
      </c>
      <c r="BQ516" s="3">
        <f t="shared" si="647"/>
        <v>30.000000000000004</v>
      </c>
      <c r="BR516" s="3">
        <f t="shared" si="648"/>
        <v>0</v>
      </c>
      <c r="BS516" s="3">
        <f t="shared" si="649"/>
        <v>-1</v>
      </c>
      <c r="BT516" s="3">
        <f t="shared" si="650"/>
        <v>-100</v>
      </c>
      <c r="BU516" s="3">
        <f t="shared" si="651"/>
        <v>0</v>
      </c>
      <c r="BV516" s="3">
        <f t="shared" si="652"/>
        <v>-1</v>
      </c>
      <c r="BW516" s="3">
        <f t="shared" si="653"/>
        <v>-100</v>
      </c>
      <c r="BX516" s="3">
        <f t="shared" si="654"/>
        <v>1</v>
      </c>
      <c r="BY516" s="3">
        <f t="shared" si="655"/>
        <v>0.43999999999999995</v>
      </c>
      <c r="BZ516" s="3">
        <f t="shared" si="656"/>
        <v>43.999999999999993</v>
      </c>
      <c r="CA516" s="3">
        <f t="shared" si="657"/>
        <v>0</v>
      </c>
      <c r="CB516" s="3">
        <f t="shared" si="658"/>
        <v>-1</v>
      </c>
      <c r="CC516" s="3">
        <f t="shared" si="659"/>
        <v>-100</v>
      </c>
      <c r="CD516" s="3">
        <f t="shared" si="711"/>
        <v>0</v>
      </c>
      <c r="CE516" s="3">
        <f t="shared" si="712"/>
        <v>1</v>
      </c>
      <c r="CF516" s="3">
        <f t="shared" si="713"/>
        <v>1</v>
      </c>
      <c r="CG516" s="16" t="str">
        <f t="shared" si="714"/>
        <v/>
      </c>
      <c r="CI516" s="12">
        <f t="shared" si="715"/>
        <v>1</v>
      </c>
      <c r="CJ516" s="12">
        <f t="shared" si="716"/>
        <v>0</v>
      </c>
      <c r="CK516" s="12">
        <f t="shared" si="717"/>
        <v>1</v>
      </c>
      <c r="CL516" s="12" t="str">
        <f t="shared" si="718"/>
        <v/>
      </c>
      <c r="CM516" s="12">
        <f t="shared" si="719"/>
        <v>1</v>
      </c>
      <c r="CN516" s="12">
        <f t="shared" si="720"/>
        <v>1</v>
      </c>
      <c r="CO516" s="12">
        <f t="shared" si="721"/>
        <v>2</v>
      </c>
      <c r="CP516" s="12" t="str">
        <f t="shared" si="722"/>
        <v>Under2.5</v>
      </c>
    </row>
    <row r="517" spans="1:94" x14ac:dyDescent="0.25">
      <c r="A517" t="s">
        <v>127</v>
      </c>
      <c r="B517" t="s">
        <v>308</v>
      </c>
      <c r="C517" t="s">
        <v>186</v>
      </c>
      <c r="D517" t="s">
        <v>20</v>
      </c>
      <c r="E517" t="s">
        <v>25</v>
      </c>
      <c r="F517" s="3">
        <v>3</v>
      </c>
      <c r="G517" s="3">
        <v>3</v>
      </c>
      <c r="H517" s="3" t="str">
        <f t="shared" si="724"/>
        <v>D</v>
      </c>
      <c r="I517" s="3">
        <v>3.5</v>
      </c>
      <c r="J517" s="3">
        <v>3.75</v>
      </c>
      <c r="K517" s="3">
        <v>2</v>
      </c>
      <c r="L517" s="3">
        <v>1.62</v>
      </c>
      <c r="M517" s="3">
        <v>2.2999999999999998</v>
      </c>
      <c r="N517" s="3">
        <f t="shared" si="723"/>
        <v>6</v>
      </c>
      <c r="O517" s="3">
        <f t="shared" si="660"/>
        <v>5.2380952380952417E-2</v>
      </c>
      <c r="P517" s="3">
        <f t="shared" si="661"/>
        <v>5.2066559312936134E-2</v>
      </c>
      <c r="Q517" s="3">
        <f t="shared" si="662"/>
        <v>3.6833333333333336</v>
      </c>
      <c r="R517" s="3">
        <f t="shared" si="663"/>
        <v>3.9464285714285716</v>
      </c>
      <c r="S517" s="3">
        <f t="shared" si="664"/>
        <v>2.1047619047619048</v>
      </c>
      <c r="T517" s="3">
        <f t="shared" si="665"/>
        <v>1.7048571428571431</v>
      </c>
      <c r="U517" s="3">
        <f t="shared" si="666"/>
        <v>2.4204761904761902</v>
      </c>
      <c r="V517" s="4">
        <f t="shared" si="667"/>
        <v>0.2857142857142857</v>
      </c>
      <c r="W517" s="4">
        <f t="shared" si="668"/>
        <v>0.26666666666666666</v>
      </c>
      <c r="X517" s="4">
        <f t="shared" si="669"/>
        <v>0.5</v>
      </c>
      <c r="Y517" s="4">
        <f t="shared" si="670"/>
        <v>0.61728395061728392</v>
      </c>
      <c r="Z517" s="4">
        <f t="shared" si="671"/>
        <v>0.43478260869565222</v>
      </c>
      <c r="AA517" s="4">
        <f t="shared" si="672"/>
        <v>0.93333333333333335</v>
      </c>
      <c r="AB517" s="4">
        <f t="shared" si="673"/>
        <v>1.75</v>
      </c>
      <c r="AC517" s="4">
        <f t="shared" si="674"/>
        <v>1.0714285714285714</v>
      </c>
      <c r="AD517" s="4">
        <f t="shared" si="675"/>
        <v>1.875</v>
      </c>
      <c r="AE517" s="4">
        <f t="shared" si="676"/>
        <v>0.5714285714285714</v>
      </c>
      <c r="AF517" s="4">
        <f t="shared" si="677"/>
        <v>0.53333333333333333</v>
      </c>
      <c r="AG517" s="4">
        <f t="shared" si="678"/>
        <v>0.70434782608695667</v>
      </c>
      <c r="AH517" s="4">
        <f t="shared" si="679"/>
        <v>1.419753086419753</v>
      </c>
      <c r="AI517" s="4">
        <f t="shared" si="680"/>
        <v>1.5785714285714287</v>
      </c>
      <c r="AJ517" s="4">
        <f t="shared" si="681"/>
        <v>-0.26309523809523805</v>
      </c>
      <c r="AK517" s="4">
        <f t="shared" si="682"/>
        <v>1.8416666666666668</v>
      </c>
      <c r="AL517" s="4">
        <f t="shared" si="683"/>
        <v>-0.71561904761904715</v>
      </c>
      <c r="AM517" s="4">
        <f t="shared" si="684"/>
        <v>0.71561904761904715</v>
      </c>
      <c r="AN517" s="4">
        <f t="shared" si="685"/>
        <v>0.78928571428571437</v>
      </c>
      <c r="AO517" s="4">
        <f t="shared" si="686"/>
        <v>-0.13154761904761902</v>
      </c>
      <c r="AP517" s="4">
        <f t="shared" si="687"/>
        <v>0.92083333333333339</v>
      </c>
      <c r="AQ517" s="4">
        <f t="shared" si="688"/>
        <v>-0.35780952380952358</v>
      </c>
      <c r="AR517" s="4">
        <f t="shared" si="689"/>
        <v>0.35780952380952358</v>
      </c>
      <c r="AS517" s="4">
        <f t="shared" si="690"/>
        <v>0.66817361107198192</v>
      </c>
      <c r="AT517" s="4">
        <f t="shared" si="691"/>
        <v>-0.13079660078574579</v>
      </c>
      <c r="AU517" s="4">
        <f t="shared" si="692"/>
        <v>0.74420672565596413</v>
      </c>
      <c r="AV517" s="4">
        <f t="shared" si="693"/>
        <v>-0.34361506741400927</v>
      </c>
      <c r="AW517" s="4">
        <f t="shared" si="694"/>
        <v>0.34361506741400927</v>
      </c>
      <c r="AX517" s="4">
        <f t="shared" si="695"/>
        <v>120.27124999295674</v>
      </c>
      <c r="AY517" s="4">
        <f t="shared" si="696"/>
        <v>-23.543388141434242</v>
      </c>
      <c r="AZ517" s="4">
        <f t="shared" si="697"/>
        <v>133.95721061807356</v>
      </c>
      <c r="BA517" s="4">
        <f t="shared" si="698"/>
        <v>-61.850712134521672</v>
      </c>
      <c r="BB517" s="4">
        <f t="shared" si="699"/>
        <v>61.850712134521672</v>
      </c>
      <c r="BC517" s="4">
        <f t="shared" si="700"/>
        <v>0.75</v>
      </c>
      <c r="BD517" s="4">
        <f t="shared" si="701"/>
        <v>-6.6666666666666652E-2</v>
      </c>
      <c r="BE517" s="4">
        <f t="shared" si="702"/>
        <v>0.875</v>
      </c>
      <c r="BF517" s="4">
        <f t="shared" si="703"/>
        <v>-0.29565217391304333</v>
      </c>
      <c r="BG517" s="4">
        <f t="shared" si="704"/>
        <v>0.41975308641975279</v>
      </c>
      <c r="BH517" s="4">
        <f t="shared" si="705"/>
        <v>0.99606249557290683</v>
      </c>
      <c r="BI517" s="4">
        <f t="shared" si="706"/>
        <v>3.2448412698412699</v>
      </c>
      <c r="BJ517" s="4">
        <f t="shared" si="707"/>
        <v>0.30696801869190721</v>
      </c>
      <c r="BK517" s="4">
        <f t="shared" si="708"/>
        <v>0.50601908131768492</v>
      </c>
      <c r="BL517" s="4">
        <f t="shared" si="709"/>
        <v>2.0626666666666669</v>
      </c>
      <c r="BM517" s="4">
        <f t="shared" si="710"/>
        <v>0.24532276081982135</v>
      </c>
      <c r="BN517" s="3">
        <f t="shared" si="645"/>
        <v>0</v>
      </c>
      <c r="BO517" s="3">
        <v>100</v>
      </c>
      <c r="BP517" s="3">
        <f t="shared" si="646"/>
        <v>-1</v>
      </c>
      <c r="BQ517" s="3">
        <f t="shared" si="647"/>
        <v>-100</v>
      </c>
      <c r="BR517" s="3">
        <f t="shared" si="648"/>
        <v>0</v>
      </c>
      <c r="BS517" s="3">
        <f t="shared" si="649"/>
        <v>-1</v>
      </c>
      <c r="BT517" s="3">
        <f t="shared" si="650"/>
        <v>-100</v>
      </c>
      <c r="BU517" s="3">
        <f t="shared" si="651"/>
        <v>1</v>
      </c>
      <c r="BV517" s="3">
        <f t="shared" si="652"/>
        <v>2.75</v>
      </c>
      <c r="BW517" s="3">
        <f t="shared" si="653"/>
        <v>275</v>
      </c>
      <c r="BX517" s="3">
        <f t="shared" si="654"/>
        <v>1</v>
      </c>
      <c r="BY517" s="3">
        <f t="shared" si="655"/>
        <v>0.62000000000000011</v>
      </c>
      <c r="BZ517" s="3">
        <f t="shared" si="656"/>
        <v>62.000000000000014</v>
      </c>
      <c r="CA517" s="3">
        <f t="shared" si="657"/>
        <v>0</v>
      </c>
      <c r="CB517" s="3">
        <f t="shared" si="658"/>
        <v>-1</v>
      </c>
      <c r="CC517" s="3">
        <f t="shared" si="659"/>
        <v>-100</v>
      </c>
      <c r="CD517" s="3">
        <f t="shared" si="711"/>
        <v>1</v>
      </c>
      <c r="CE517" s="3">
        <f t="shared" si="712"/>
        <v>0</v>
      </c>
      <c r="CF517" s="3">
        <f t="shared" si="713"/>
        <v>1</v>
      </c>
      <c r="CG517" s="16" t="str">
        <f t="shared" si="714"/>
        <v/>
      </c>
      <c r="CI517" s="12">
        <f t="shared" si="715"/>
        <v>1</v>
      </c>
      <c r="CJ517" s="12">
        <f t="shared" si="716"/>
        <v>0</v>
      </c>
      <c r="CK517" s="12">
        <f t="shared" si="717"/>
        <v>1</v>
      </c>
      <c r="CL517" s="12" t="str">
        <f t="shared" si="718"/>
        <v/>
      </c>
      <c r="CM517" s="12">
        <f t="shared" si="719"/>
        <v>1</v>
      </c>
      <c r="CN517" s="12">
        <f t="shared" si="720"/>
        <v>0</v>
      </c>
      <c r="CO517" s="12">
        <f t="shared" si="721"/>
        <v>1</v>
      </c>
      <c r="CP517" s="12" t="str">
        <f t="shared" si="722"/>
        <v/>
      </c>
    </row>
    <row r="518" spans="1:94" x14ac:dyDescent="0.25">
      <c r="A518" t="s">
        <v>127</v>
      </c>
      <c r="B518" t="s">
        <v>308</v>
      </c>
      <c r="C518" t="s">
        <v>186</v>
      </c>
      <c r="D518" t="s">
        <v>29</v>
      </c>
      <c r="E518" t="s">
        <v>24</v>
      </c>
      <c r="F518" s="3">
        <v>1</v>
      </c>
      <c r="G518" s="3">
        <v>5</v>
      </c>
      <c r="H518" s="3" t="str">
        <f t="shared" si="724"/>
        <v>A</v>
      </c>
      <c r="I518" s="3">
        <v>8.5</v>
      </c>
      <c r="J518" s="3">
        <v>5.5</v>
      </c>
      <c r="K518" s="3">
        <v>1.3</v>
      </c>
      <c r="L518" s="3">
        <v>1.36</v>
      </c>
      <c r="M518" s="3">
        <v>3.2</v>
      </c>
      <c r="N518" s="3">
        <f t="shared" si="723"/>
        <v>6</v>
      </c>
      <c r="O518" s="3">
        <f t="shared" si="660"/>
        <v>6.8696009872480257E-2</v>
      </c>
      <c r="P518" s="3">
        <f t="shared" si="661"/>
        <v>4.7794117647058765E-2</v>
      </c>
      <c r="Q518" s="3">
        <f t="shared" si="662"/>
        <v>9.0839160839160815</v>
      </c>
      <c r="R518" s="3">
        <f t="shared" si="663"/>
        <v>5.8778280542986412</v>
      </c>
      <c r="S518" s="3">
        <f t="shared" si="664"/>
        <v>1.3893048128342245</v>
      </c>
      <c r="T518" s="3">
        <f t="shared" si="665"/>
        <v>1.4534265734265732</v>
      </c>
      <c r="U518" s="3">
        <f t="shared" si="666"/>
        <v>3.4198272315919369</v>
      </c>
      <c r="V518" s="4">
        <f t="shared" si="667"/>
        <v>0.11764705882352941</v>
      </c>
      <c r="W518" s="4">
        <f t="shared" si="668"/>
        <v>0.18181818181818182</v>
      </c>
      <c r="X518" s="4">
        <f t="shared" si="669"/>
        <v>0.76923076923076916</v>
      </c>
      <c r="Y518" s="4">
        <f t="shared" si="670"/>
        <v>0.73529411764705876</v>
      </c>
      <c r="Z518" s="4">
        <f t="shared" si="671"/>
        <v>0.3125</v>
      </c>
      <c r="AA518" s="4">
        <f t="shared" si="672"/>
        <v>1.5454545454545454</v>
      </c>
      <c r="AB518" s="4">
        <f t="shared" si="673"/>
        <v>6.5384615384615383</v>
      </c>
      <c r="AC518" s="4">
        <f t="shared" si="674"/>
        <v>0.6470588235294118</v>
      </c>
      <c r="AD518" s="4">
        <f t="shared" si="675"/>
        <v>4.2307692307692308</v>
      </c>
      <c r="AE518" s="4">
        <f t="shared" si="676"/>
        <v>0.15294117647058825</v>
      </c>
      <c r="AF518" s="4">
        <f t="shared" si="677"/>
        <v>0.23636363636363636</v>
      </c>
      <c r="AG518" s="4">
        <f t="shared" si="678"/>
        <v>0.42499999999999999</v>
      </c>
      <c r="AH518" s="4">
        <f t="shared" si="679"/>
        <v>2.3529411764705883</v>
      </c>
      <c r="AI518" s="4">
        <f t="shared" si="680"/>
        <v>7.6946112710818575</v>
      </c>
      <c r="AJ518" s="4">
        <f t="shared" si="681"/>
        <v>3.2060880296174403</v>
      </c>
      <c r="AK518" s="4">
        <f t="shared" si="682"/>
        <v>4.4885232414644172</v>
      </c>
      <c r="AL518" s="4">
        <f t="shared" si="683"/>
        <v>-1.9664006581653637</v>
      </c>
      <c r="AM518" s="4">
        <f t="shared" si="684"/>
        <v>1.9664006581653637</v>
      </c>
      <c r="AN518" s="4">
        <f t="shared" si="685"/>
        <v>3.8473056355409287</v>
      </c>
      <c r="AO518" s="4">
        <f t="shared" si="686"/>
        <v>1.6030440148087202</v>
      </c>
      <c r="AP518" s="4">
        <f t="shared" si="687"/>
        <v>2.2442616207322086</v>
      </c>
      <c r="AQ518" s="4">
        <f t="shared" si="688"/>
        <v>-0.98320032908268185</v>
      </c>
      <c r="AR518" s="4">
        <f t="shared" si="689"/>
        <v>0.98320032908268185</v>
      </c>
      <c r="AS518" s="4">
        <f t="shared" si="690"/>
        <v>1.3165011786278262</v>
      </c>
      <c r="AT518" s="4">
        <f t="shared" si="691"/>
        <v>1.0130509033764541</v>
      </c>
      <c r="AU518" s="4">
        <f t="shared" si="692"/>
        <v>1.1516234405646435</v>
      </c>
      <c r="AV518" s="4">
        <f t="shared" si="693"/>
        <v>-0.77692737562420167</v>
      </c>
      <c r="AW518" s="4">
        <f t="shared" si="694"/>
        <v>0.77692737562420167</v>
      </c>
      <c r="AX518" s="4">
        <f t="shared" si="695"/>
        <v>236.9702121530087</v>
      </c>
      <c r="AY518" s="4">
        <f t="shared" si="696"/>
        <v>182.34916260776174</v>
      </c>
      <c r="AZ518" s="4">
        <f t="shared" si="697"/>
        <v>207.29221930163584</v>
      </c>
      <c r="BA518" s="4">
        <f t="shared" si="698"/>
        <v>-139.8469276123563</v>
      </c>
      <c r="BB518" s="4">
        <f t="shared" si="699"/>
        <v>139.8469276123563</v>
      </c>
      <c r="BC518" s="4">
        <f t="shared" si="700"/>
        <v>5.5384615384615374</v>
      </c>
      <c r="BD518" s="4">
        <f t="shared" si="701"/>
        <v>0.54545454545454541</v>
      </c>
      <c r="BE518" s="4">
        <f t="shared" si="702"/>
        <v>3.2307692307692304</v>
      </c>
      <c r="BF518" s="4">
        <f t="shared" si="703"/>
        <v>-0.57499999999999996</v>
      </c>
      <c r="BG518" s="4">
        <f t="shared" si="704"/>
        <v>1.3529411764705881</v>
      </c>
      <c r="BH518" s="4">
        <f t="shared" si="705"/>
        <v>3.8650761949342036</v>
      </c>
      <c r="BI518" s="4">
        <f t="shared" si="706"/>
        <v>5.4503496503496498</v>
      </c>
      <c r="BJ518" s="4">
        <f t="shared" si="707"/>
        <v>0.70914279686373005</v>
      </c>
      <c r="BK518" s="4">
        <f t="shared" si="708"/>
        <v>1.3904552399184176</v>
      </c>
      <c r="BL518" s="4">
        <f t="shared" si="709"/>
        <v>2.4366269025092553</v>
      </c>
      <c r="BM518" s="4">
        <f t="shared" si="710"/>
        <v>0.57064757779966935</v>
      </c>
      <c r="BN518" s="3">
        <f t="shared" si="645"/>
        <v>0</v>
      </c>
      <c r="BO518" s="3">
        <v>100</v>
      </c>
      <c r="BP518" s="3">
        <f t="shared" si="646"/>
        <v>-1</v>
      </c>
      <c r="BQ518" s="3">
        <f t="shared" si="647"/>
        <v>-100</v>
      </c>
      <c r="BR518" s="3">
        <f t="shared" si="648"/>
        <v>1</v>
      </c>
      <c r="BS518" s="3">
        <f t="shared" si="649"/>
        <v>0.30000000000000004</v>
      </c>
      <c r="BT518" s="3">
        <f t="shared" si="650"/>
        <v>30.000000000000004</v>
      </c>
      <c r="BU518" s="3">
        <f t="shared" si="651"/>
        <v>0</v>
      </c>
      <c r="BV518" s="3">
        <f t="shared" si="652"/>
        <v>-1</v>
      </c>
      <c r="BW518" s="3">
        <f t="shared" si="653"/>
        <v>-100</v>
      </c>
      <c r="BX518" s="3">
        <f t="shared" si="654"/>
        <v>1</v>
      </c>
      <c r="BY518" s="3">
        <f t="shared" si="655"/>
        <v>0.3600000000000001</v>
      </c>
      <c r="BZ518" s="3">
        <f t="shared" si="656"/>
        <v>36.000000000000007</v>
      </c>
      <c r="CA518" s="3">
        <f t="shared" si="657"/>
        <v>0</v>
      </c>
      <c r="CB518" s="3">
        <f t="shared" si="658"/>
        <v>-1</v>
      </c>
      <c r="CC518" s="3">
        <f t="shared" si="659"/>
        <v>-100</v>
      </c>
      <c r="CD518" s="3">
        <f t="shared" si="711"/>
        <v>1</v>
      </c>
      <c r="CE518" s="3">
        <f t="shared" si="712"/>
        <v>0</v>
      </c>
      <c r="CF518" s="3">
        <f t="shared" si="713"/>
        <v>1</v>
      </c>
      <c r="CG518" s="16" t="str">
        <f t="shared" si="714"/>
        <v/>
      </c>
      <c r="CI518" s="12">
        <f t="shared" si="715"/>
        <v>1</v>
      </c>
      <c r="CJ518" s="12">
        <f t="shared" si="716"/>
        <v>1</v>
      </c>
      <c r="CK518" s="12">
        <f t="shared" si="717"/>
        <v>2</v>
      </c>
      <c r="CL518" s="12" t="str">
        <f t="shared" si="718"/>
        <v>Over2.5</v>
      </c>
      <c r="CM518" s="12">
        <f t="shared" si="719"/>
        <v>1</v>
      </c>
      <c r="CN518" s="12">
        <f t="shared" si="720"/>
        <v>0</v>
      </c>
      <c r="CO518" s="12">
        <f t="shared" si="721"/>
        <v>1</v>
      </c>
      <c r="CP518" s="12" t="str">
        <f t="shared" si="722"/>
        <v/>
      </c>
    </row>
    <row r="519" spans="1:94" x14ac:dyDescent="0.25">
      <c r="A519" t="s">
        <v>127</v>
      </c>
      <c r="B519" t="s">
        <v>308</v>
      </c>
      <c r="C519" t="s">
        <v>187</v>
      </c>
      <c r="D519" t="s">
        <v>12</v>
      </c>
      <c r="E519" t="s">
        <v>141</v>
      </c>
      <c r="F519" s="3">
        <v>2</v>
      </c>
      <c r="G519" s="3">
        <v>0</v>
      </c>
      <c r="H519" s="3" t="str">
        <f t="shared" si="724"/>
        <v>H</v>
      </c>
      <c r="I519" s="3">
        <v>1.45</v>
      </c>
      <c r="J519" s="3">
        <v>4.33</v>
      </c>
      <c r="K519" s="3">
        <v>6.25</v>
      </c>
      <c r="L519" s="3">
        <v>1.62</v>
      </c>
      <c r="M519" s="3">
        <v>2.2999999999999998</v>
      </c>
      <c r="N519" s="3">
        <f t="shared" si="723"/>
        <v>2</v>
      </c>
      <c r="O519" s="3">
        <f t="shared" si="660"/>
        <v>8.0602054630883213E-2</v>
      </c>
      <c r="P519" s="3">
        <f t="shared" si="661"/>
        <v>5.2066559312936134E-2</v>
      </c>
      <c r="Q519" s="3">
        <f t="shared" si="662"/>
        <v>1.5668729792147806</v>
      </c>
      <c r="R519" s="3">
        <f t="shared" si="663"/>
        <v>4.6790068965517246</v>
      </c>
      <c r="S519" s="3">
        <f t="shared" si="664"/>
        <v>6.7537628414430202</v>
      </c>
      <c r="T519" s="3">
        <f t="shared" si="665"/>
        <v>1.7505753285020309</v>
      </c>
      <c r="U519" s="3">
        <f t="shared" si="666"/>
        <v>2.4853847256510311</v>
      </c>
      <c r="V519" s="4">
        <f t="shared" si="667"/>
        <v>0.68965517241379315</v>
      </c>
      <c r="W519" s="4">
        <f t="shared" si="668"/>
        <v>0.23094688221709006</v>
      </c>
      <c r="X519" s="4">
        <f t="shared" si="669"/>
        <v>0.16</v>
      </c>
      <c r="Y519" s="4">
        <f t="shared" si="670"/>
        <v>0.61728395061728392</v>
      </c>
      <c r="Z519" s="4">
        <f t="shared" si="671"/>
        <v>0.43478260869565222</v>
      </c>
      <c r="AA519" s="4">
        <f t="shared" si="672"/>
        <v>0.3348729792147806</v>
      </c>
      <c r="AB519" s="4">
        <f t="shared" si="673"/>
        <v>0.23199999999999998</v>
      </c>
      <c r="AC519" s="4">
        <f t="shared" si="674"/>
        <v>2.9862068965517241</v>
      </c>
      <c r="AD519" s="4">
        <f t="shared" si="675"/>
        <v>0.69279999999999997</v>
      </c>
      <c r="AE519" s="4">
        <f t="shared" si="676"/>
        <v>4.3103448275862073</v>
      </c>
      <c r="AF519" s="4">
        <f t="shared" si="677"/>
        <v>1.4434180138568129</v>
      </c>
      <c r="AG519" s="4">
        <f t="shared" si="678"/>
        <v>0.70434782608695667</v>
      </c>
      <c r="AH519" s="4">
        <f t="shared" si="679"/>
        <v>1.419753086419753</v>
      </c>
      <c r="AI519" s="4">
        <f t="shared" si="680"/>
        <v>-5.1868898622282398</v>
      </c>
      <c r="AJ519" s="4">
        <f t="shared" si="681"/>
        <v>-3.1121339173369442</v>
      </c>
      <c r="AK519" s="4">
        <f t="shared" si="682"/>
        <v>-2.0747559448912956</v>
      </c>
      <c r="AL519" s="4">
        <f t="shared" si="683"/>
        <v>-0.73480939714900018</v>
      </c>
      <c r="AM519" s="4">
        <f t="shared" si="684"/>
        <v>0.73480939714900018</v>
      </c>
      <c r="AN519" s="4">
        <f t="shared" si="685"/>
        <v>-2.5934449311141199</v>
      </c>
      <c r="AO519" s="4">
        <f t="shared" si="686"/>
        <v>-1.5560669586684721</v>
      </c>
      <c r="AP519" s="4">
        <f t="shared" si="687"/>
        <v>-1.0373779724456478</v>
      </c>
      <c r="AQ519" s="4">
        <f t="shared" si="688"/>
        <v>-0.36740469857450009</v>
      </c>
      <c r="AR519" s="4">
        <f t="shared" si="689"/>
        <v>0.36740469857450009</v>
      </c>
      <c r="AS519" s="4">
        <f t="shared" si="690"/>
        <v>-1.202775908464909</v>
      </c>
      <c r="AT519" s="4">
        <f t="shared" si="691"/>
        <v>-0.99960835605134712</v>
      </c>
      <c r="AU519" s="4">
        <f t="shared" si="692"/>
        <v>-0.80374222141655216</v>
      </c>
      <c r="AV519" s="4">
        <f t="shared" si="693"/>
        <v>-0.3520952055758369</v>
      </c>
      <c r="AW519" s="4">
        <f t="shared" si="694"/>
        <v>0.3520952055758369</v>
      </c>
      <c r="AX519" s="4">
        <f t="shared" si="695"/>
        <v>-216.49966352368361</v>
      </c>
      <c r="AY519" s="4">
        <f t="shared" si="696"/>
        <v>-179.9295040892425</v>
      </c>
      <c r="AZ519" s="4">
        <f t="shared" si="697"/>
        <v>-144.67359985497939</v>
      </c>
      <c r="BA519" s="4">
        <f t="shared" si="698"/>
        <v>-63.377137003650645</v>
      </c>
      <c r="BB519" s="4">
        <f t="shared" si="699"/>
        <v>63.377137003650645</v>
      </c>
      <c r="BC519" s="4">
        <f t="shared" si="700"/>
        <v>-0.76800000000000002</v>
      </c>
      <c r="BD519" s="4">
        <f t="shared" si="701"/>
        <v>-0.66512702078521946</v>
      </c>
      <c r="BE519" s="4">
        <f t="shared" si="702"/>
        <v>-0.30719999999999997</v>
      </c>
      <c r="BF519" s="4">
        <f t="shared" si="703"/>
        <v>-0.29565217391304333</v>
      </c>
      <c r="BG519" s="4">
        <f t="shared" si="704"/>
        <v>0.41975308641975284</v>
      </c>
      <c r="BH519" s="4">
        <f t="shared" si="705"/>
        <v>2.6106773129205005</v>
      </c>
      <c r="BI519" s="4">
        <f t="shared" si="706"/>
        <v>4.333214239069842</v>
      </c>
      <c r="BJ519" s="4">
        <f t="shared" si="707"/>
        <v>0.60248055343806461</v>
      </c>
      <c r="BK519" s="4">
        <f t="shared" si="708"/>
        <v>0.51958870760365783</v>
      </c>
      <c r="BL519" s="4">
        <f t="shared" si="709"/>
        <v>2.117980027076531</v>
      </c>
      <c r="BM519" s="4">
        <f t="shared" si="710"/>
        <v>0.2453227608198229</v>
      </c>
      <c r="BN519" s="3">
        <f t="shared" si="645"/>
        <v>1</v>
      </c>
      <c r="BO519" s="3">
        <v>100</v>
      </c>
      <c r="BP519" s="3">
        <f t="shared" si="646"/>
        <v>0.44999999999999996</v>
      </c>
      <c r="BQ519" s="3">
        <f t="shared" si="647"/>
        <v>44.999999999999993</v>
      </c>
      <c r="BR519" s="3">
        <f t="shared" si="648"/>
        <v>0</v>
      </c>
      <c r="BS519" s="3">
        <f t="shared" si="649"/>
        <v>-1</v>
      </c>
      <c r="BT519" s="3">
        <f t="shared" si="650"/>
        <v>-100</v>
      </c>
      <c r="BU519" s="3">
        <f t="shared" si="651"/>
        <v>0</v>
      </c>
      <c r="BV519" s="3">
        <f t="shared" si="652"/>
        <v>-1</v>
      </c>
      <c r="BW519" s="3">
        <f t="shared" si="653"/>
        <v>-100</v>
      </c>
      <c r="BX519" s="3">
        <f t="shared" si="654"/>
        <v>0</v>
      </c>
      <c r="BY519" s="3">
        <f t="shared" si="655"/>
        <v>-1</v>
      </c>
      <c r="BZ519" s="3">
        <f t="shared" si="656"/>
        <v>-100</v>
      </c>
      <c r="CA519" s="3">
        <f t="shared" si="657"/>
        <v>1</v>
      </c>
      <c r="CB519" s="3">
        <f t="shared" si="658"/>
        <v>1.2999999999999998</v>
      </c>
      <c r="CC519" s="3">
        <f t="shared" si="659"/>
        <v>129.99999999999997</v>
      </c>
      <c r="CD519" s="3">
        <f t="shared" si="711"/>
        <v>1</v>
      </c>
      <c r="CE519" s="3">
        <f t="shared" si="712"/>
        <v>1</v>
      </c>
      <c r="CF519" s="3">
        <f t="shared" si="713"/>
        <v>2</v>
      </c>
      <c r="CG519" s="16" t="str">
        <f t="shared" si="714"/>
        <v>BackCasa</v>
      </c>
      <c r="CI519" s="12">
        <f t="shared" si="715"/>
        <v>1</v>
      </c>
      <c r="CJ519" s="12">
        <f t="shared" si="716"/>
        <v>0</v>
      </c>
      <c r="CK519" s="12">
        <f t="shared" si="717"/>
        <v>1</v>
      </c>
      <c r="CL519" s="12" t="str">
        <f t="shared" si="718"/>
        <v/>
      </c>
      <c r="CM519" s="12">
        <f t="shared" si="719"/>
        <v>1</v>
      </c>
      <c r="CN519" s="12">
        <f t="shared" si="720"/>
        <v>1</v>
      </c>
      <c r="CO519" s="12">
        <f t="shared" si="721"/>
        <v>2</v>
      </c>
      <c r="CP519" s="12" t="str">
        <f t="shared" si="722"/>
        <v>Under2.5</v>
      </c>
    </row>
    <row r="520" spans="1:94" x14ac:dyDescent="0.25">
      <c r="A520" t="s">
        <v>127</v>
      </c>
      <c r="B520" t="s">
        <v>308</v>
      </c>
      <c r="C520" t="s">
        <v>187</v>
      </c>
      <c r="D520" t="s">
        <v>21</v>
      </c>
      <c r="E520" t="s">
        <v>22</v>
      </c>
      <c r="F520" s="3">
        <v>3</v>
      </c>
      <c r="G520" s="3">
        <v>1</v>
      </c>
      <c r="H520" s="3" t="str">
        <f t="shared" si="724"/>
        <v>H</v>
      </c>
      <c r="I520" s="3">
        <v>1.67</v>
      </c>
      <c r="J520" s="3">
        <v>4</v>
      </c>
      <c r="K520" s="3">
        <v>5</v>
      </c>
      <c r="L520" s="3">
        <v>1.53</v>
      </c>
      <c r="M520" s="3">
        <v>2.5</v>
      </c>
      <c r="N520" s="3">
        <f t="shared" si="723"/>
        <v>4</v>
      </c>
      <c r="O520" s="3">
        <f t="shared" si="660"/>
        <v>4.8802395209580851E-2</v>
      </c>
      <c r="P520" s="3">
        <f t="shared" si="661"/>
        <v>5.3594771241830097E-2</v>
      </c>
      <c r="Q520" s="3">
        <f t="shared" si="662"/>
        <v>1.7515000000000001</v>
      </c>
      <c r="R520" s="3">
        <f t="shared" si="663"/>
        <v>4.1952095808383234</v>
      </c>
      <c r="S520" s="3">
        <f t="shared" si="664"/>
        <v>5.2440119760479043</v>
      </c>
      <c r="T520" s="3">
        <f t="shared" si="665"/>
        <v>1.6046676646706588</v>
      </c>
      <c r="U520" s="3">
        <f t="shared" si="666"/>
        <v>2.6220059880239521</v>
      </c>
      <c r="V520" s="4">
        <f t="shared" si="667"/>
        <v>0.5988023952095809</v>
      </c>
      <c r="W520" s="4">
        <f t="shared" si="668"/>
        <v>0.25</v>
      </c>
      <c r="X520" s="4">
        <f t="shared" si="669"/>
        <v>0.2</v>
      </c>
      <c r="Y520" s="4">
        <f t="shared" si="670"/>
        <v>0.65359477124183007</v>
      </c>
      <c r="Z520" s="4">
        <f t="shared" si="671"/>
        <v>0.4</v>
      </c>
      <c r="AA520" s="4">
        <f t="shared" si="672"/>
        <v>0.41749999999999998</v>
      </c>
      <c r="AB520" s="4">
        <f t="shared" si="673"/>
        <v>0.33399999999999996</v>
      </c>
      <c r="AC520" s="4">
        <f t="shared" si="674"/>
        <v>2.3952095808383236</v>
      </c>
      <c r="AD520" s="4">
        <f t="shared" si="675"/>
        <v>0.8</v>
      </c>
      <c r="AE520" s="4">
        <f t="shared" si="676"/>
        <v>2.9940119760479043</v>
      </c>
      <c r="AF520" s="4">
        <f t="shared" si="677"/>
        <v>1.25</v>
      </c>
      <c r="AG520" s="4">
        <f t="shared" si="678"/>
        <v>0.61199999999999999</v>
      </c>
      <c r="AH520" s="4">
        <f t="shared" si="679"/>
        <v>1.6339869281045751</v>
      </c>
      <c r="AI520" s="4">
        <f t="shared" si="680"/>
        <v>-3.4925119760479042</v>
      </c>
      <c r="AJ520" s="4">
        <f t="shared" si="681"/>
        <v>-2.4437095808383233</v>
      </c>
      <c r="AK520" s="4">
        <f t="shared" si="682"/>
        <v>-1.0488023952095809</v>
      </c>
      <c r="AL520" s="4">
        <f t="shared" si="683"/>
        <v>-1.0173383233532933</v>
      </c>
      <c r="AM520" s="4">
        <f t="shared" si="684"/>
        <v>1.0173383233532933</v>
      </c>
      <c r="AN520" s="4">
        <f t="shared" si="685"/>
        <v>-1.7462559880239521</v>
      </c>
      <c r="AO520" s="4">
        <f t="shared" si="686"/>
        <v>-1.2218547904191617</v>
      </c>
      <c r="AP520" s="4">
        <f t="shared" si="687"/>
        <v>-0.52440119760479043</v>
      </c>
      <c r="AQ520" s="4">
        <f t="shared" si="688"/>
        <v>-0.50866916167664666</v>
      </c>
      <c r="AR520" s="4">
        <f t="shared" si="689"/>
        <v>0.50866916167664666</v>
      </c>
      <c r="AS520" s="4">
        <f t="shared" si="690"/>
        <v>-1.0507271210955313</v>
      </c>
      <c r="AT520" s="4">
        <f t="shared" si="691"/>
        <v>-0.8849194528377502</v>
      </c>
      <c r="AU520" s="4">
        <f t="shared" si="692"/>
        <v>-0.4829774670571671</v>
      </c>
      <c r="AV520" s="4">
        <f t="shared" si="693"/>
        <v>-0.47055886201090996</v>
      </c>
      <c r="AW520" s="4">
        <f t="shared" si="694"/>
        <v>0.47055886201090996</v>
      </c>
      <c r="AX520" s="4">
        <f t="shared" si="695"/>
        <v>-189.13088179719563</v>
      </c>
      <c r="AY520" s="4">
        <f t="shared" si="696"/>
        <v>-159.28550151079503</v>
      </c>
      <c r="AZ520" s="4">
        <f t="shared" si="697"/>
        <v>-86.935944070290077</v>
      </c>
      <c r="BA520" s="4">
        <f t="shared" si="698"/>
        <v>-84.70059516196379</v>
      </c>
      <c r="BB520" s="4">
        <f t="shared" si="699"/>
        <v>84.70059516196379</v>
      </c>
      <c r="BC520" s="4">
        <f t="shared" si="700"/>
        <v>-0.66600000000000004</v>
      </c>
      <c r="BD520" s="4">
        <f t="shared" si="701"/>
        <v>-0.58250000000000002</v>
      </c>
      <c r="BE520" s="4">
        <f t="shared" si="702"/>
        <v>-0.2</v>
      </c>
      <c r="BF520" s="4">
        <f t="shared" si="703"/>
        <v>-0.38799999999999996</v>
      </c>
      <c r="BG520" s="4">
        <f t="shared" si="704"/>
        <v>0.63398692810457502</v>
      </c>
      <c r="BH520" s="4">
        <f t="shared" si="705"/>
        <v>1.7920817914051994</v>
      </c>
      <c r="BI520" s="4">
        <f t="shared" si="706"/>
        <v>3.7302405189620758</v>
      </c>
      <c r="BJ520" s="4">
        <f t="shared" si="707"/>
        <v>0.48041990383607724</v>
      </c>
      <c r="BK520" s="4">
        <f t="shared" si="708"/>
        <v>0.71936682720406442</v>
      </c>
      <c r="BL520" s="4">
        <f t="shared" si="709"/>
        <v>2.1133368263473056</v>
      </c>
      <c r="BM520" s="4">
        <f t="shared" si="710"/>
        <v>0.34039383511213356</v>
      </c>
      <c r="BN520" s="3">
        <f t="shared" si="645"/>
        <v>1</v>
      </c>
      <c r="BO520" s="3">
        <v>100</v>
      </c>
      <c r="BP520" s="3">
        <f t="shared" si="646"/>
        <v>0.66999999999999993</v>
      </c>
      <c r="BQ520" s="3">
        <f t="shared" si="647"/>
        <v>67</v>
      </c>
      <c r="BR520" s="3">
        <f t="shared" si="648"/>
        <v>0</v>
      </c>
      <c r="BS520" s="3">
        <f t="shared" si="649"/>
        <v>-1</v>
      </c>
      <c r="BT520" s="3">
        <f t="shared" si="650"/>
        <v>-100</v>
      </c>
      <c r="BU520" s="3">
        <f t="shared" si="651"/>
        <v>0</v>
      </c>
      <c r="BV520" s="3">
        <f t="shared" si="652"/>
        <v>-1</v>
      </c>
      <c r="BW520" s="3">
        <f t="shared" si="653"/>
        <v>-100</v>
      </c>
      <c r="BX520" s="3">
        <f t="shared" si="654"/>
        <v>1</v>
      </c>
      <c r="BY520" s="3">
        <f t="shared" si="655"/>
        <v>0.53</v>
      </c>
      <c r="BZ520" s="3">
        <f t="shared" si="656"/>
        <v>53</v>
      </c>
      <c r="CA520" s="3">
        <f t="shared" si="657"/>
        <v>0</v>
      </c>
      <c r="CB520" s="3">
        <f t="shared" si="658"/>
        <v>-1</v>
      </c>
      <c r="CC520" s="3">
        <f t="shared" si="659"/>
        <v>-100</v>
      </c>
      <c r="CD520" s="3">
        <f t="shared" si="711"/>
        <v>1</v>
      </c>
      <c r="CE520" s="3">
        <f t="shared" si="712"/>
        <v>1</v>
      </c>
      <c r="CF520" s="3">
        <f t="shared" si="713"/>
        <v>2</v>
      </c>
      <c r="CG520" s="16" t="str">
        <f t="shared" si="714"/>
        <v>BackCasa</v>
      </c>
      <c r="CI520" s="12">
        <f t="shared" si="715"/>
        <v>1</v>
      </c>
      <c r="CJ520" s="12">
        <f t="shared" si="716"/>
        <v>0</v>
      </c>
      <c r="CK520" s="12">
        <f t="shared" si="717"/>
        <v>1</v>
      </c>
      <c r="CL520" s="12" t="str">
        <f t="shared" si="718"/>
        <v/>
      </c>
      <c r="CM520" s="12">
        <f t="shared" si="719"/>
        <v>1</v>
      </c>
      <c r="CN520" s="12">
        <f t="shared" si="720"/>
        <v>1</v>
      </c>
      <c r="CO520" s="12">
        <f t="shared" si="721"/>
        <v>2</v>
      </c>
      <c r="CP520" s="12" t="str">
        <f t="shared" si="722"/>
        <v>Under2.5</v>
      </c>
    </row>
    <row r="521" spans="1:94" x14ac:dyDescent="0.25">
      <c r="A521" t="s">
        <v>127</v>
      </c>
      <c r="B521" t="s">
        <v>309</v>
      </c>
      <c r="C521" t="s">
        <v>186</v>
      </c>
      <c r="D521" t="s">
        <v>18</v>
      </c>
      <c r="E521" t="s">
        <v>15</v>
      </c>
      <c r="F521" s="3">
        <v>3</v>
      </c>
      <c r="G521" s="3">
        <v>1</v>
      </c>
      <c r="H521" s="3" t="str">
        <f t="shared" si="724"/>
        <v>H</v>
      </c>
      <c r="I521" s="3">
        <v>2.5499999999999998</v>
      </c>
      <c r="J521" s="3">
        <v>3.6</v>
      </c>
      <c r="K521" s="3">
        <v>2.6</v>
      </c>
      <c r="L521" s="3">
        <v>1.67</v>
      </c>
      <c r="M521" s="3">
        <v>2.2000000000000002</v>
      </c>
      <c r="N521" s="3">
        <f t="shared" si="723"/>
        <v>4</v>
      </c>
      <c r="O521" s="3">
        <f t="shared" si="660"/>
        <v>5.4550025138260461E-2</v>
      </c>
      <c r="P521" s="3">
        <f t="shared" si="661"/>
        <v>5.3347849755035481E-2</v>
      </c>
      <c r="Q521" s="3">
        <f t="shared" si="662"/>
        <v>2.6891025641025639</v>
      </c>
      <c r="R521" s="3">
        <f t="shared" si="663"/>
        <v>3.7963800904977378</v>
      </c>
      <c r="S521" s="3">
        <f t="shared" si="664"/>
        <v>2.7418300653594772</v>
      </c>
      <c r="T521" s="3">
        <f t="shared" si="665"/>
        <v>1.7610985419808949</v>
      </c>
      <c r="U521" s="3">
        <f t="shared" si="666"/>
        <v>2.3200100553041731</v>
      </c>
      <c r="V521" s="4">
        <f t="shared" si="667"/>
        <v>0.39215686274509809</v>
      </c>
      <c r="W521" s="4">
        <f t="shared" si="668"/>
        <v>0.27777777777777779</v>
      </c>
      <c r="X521" s="4">
        <f t="shared" si="669"/>
        <v>0.38461538461538458</v>
      </c>
      <c r="Y521" s="4">
        <f t="shared" si="670"/>
        <v>0.5988023952095809</v>
      </c>
      <c r="Z521" s="4">
        <f t="shared" si="671"/>
        <v>0.45454545454545453</v>
      </c>
      <c r="AA521" s="4">
        <f t="shared" si="672"/>
        <v>0.70833333333333326</v>
      </c>
      <c r="AB521" s="4">
        <f t="shared" si="673"/>
        <v>0.98076923076923062</v>
      </c>
      <c r="AC521" s="4">
        <f t="shared" si="674"/>
        <v>1.411764705882353</v>
      </c>
      <c r="AD521" s="4">
        <f t="shared" si="675"/>
        <v>1.3846153846153846</v>
      </c>
      <c r="AE521" s="4">
        <f t="shared" si="676"/>
        <v>1.0196078431372551</v>
      </c>
      <c r="AF521" s="4">
        <f t="shared" si="677"/>
        <v>0.72222222222222221</v>
      </c>
      <c r="AG521" s="4">
        <f t="shared" si="678"/>
        <v>0.75909090909090904</v>
      </c>
      <c r="AH521" s="4">
        <f t="shared" si="679"/>
        <v>1.317365269461078</v>
      </c>
      <c r="AI521" s="4">
        <f t="shared" si="680"/>
        <v>-5.2727501256913278E-2</v>
      </c>
      <c r="AJ521" s="4">
        <f t="shared" si="681"/>
        <v>-1.107277526395174</v>
      </c>
      <c r="AK521" s="4">
        <f t="shared" si="682"/>
        <v>1.0545500251382607</v>
      </c>
      <c r="AL521" s="4">
        <f t="shared" si="683"/>
        <v>-0.55891151332327826</v>
      </c>
      <c r="AM521" s="4">
        <f t="shared" si="684"/>
        <v>0.55891151332327826</v>
      </c>
      <c r="AN521" s="4">
        <f t="shared" si="685"/>
        <v>-2.6363750628456639E-2</v>
      </c>
      <c r="AO521" s="4">
        <f t="shared" si="686"/>
        <v>-0.55363876319758698</v>
      </c>
      <c r="AP521" s="4">
        <f t="shared" si="687"/>
        <v>0.52727501256913034</v>
      </c>
      <c r="AQ521" s="4">
        <f t="shared" si="688"/>
        <v>-0.27945575666163913</v>
      </c>
      <c r="AR521" s="4">
        <f t="shared" si="689"/>
        <v>0.27945575666163913</v>
      </c>
      <c r="AS521" s="4">
        <f t="shared" si="690"/>
        <v>-2.63576451560977E-2</v>
      </c>
      <c r="AT521" s="4">
        <f t="shared" si="691"/>
        <v>-0.50563259389370718</v>
      </c>
      <c r="AU521" s="4">
        <f t="shared" si="692"/>
        <v>0.48522878072437231</v>
      </c>
      <c r="AV521" s="4">
        <f t="shared" si="693"/>
        <v>-0.27250395511773495</v>
      </c>
      <c r="AW521" s="4">
        <f t="shared" si="694"/>
        <v>0.27250395511773495</v>
      </c>
      <c r="AX521" s="4">
        <f t="shared" si="695"/>
        <v>-4.7443761280975858</v>
      </c>
      <c r="AY521" s="4">
        <f t="shared" si="696"/>
        <v>-91.013866900867299</v>
      </c>
      <c r="AZ521" s="4">
        <f t="shared" si="697"/>
        <v>87.341180530387021</v>
      </c>
      <c r="BA521" s="4">
        <f t="shared" si="698"/>
        <v>-49.050711921192288</v>
      </c>
      <c r="BB521" s="4">
        <f t="shared" si="699"/>
        <v>49.050711921192288</v>
      </c>
      <c r="BC521" s="4">
        <f t="shared" si="700"/>
        <v>-1.9230769230769326E-2</v>
      </c>
      <c r="BD521" s="4">
        <f t="shared" si="701"/>
        <v>-0.2916666666666668</v>
      </c>
      <c r="BE521" s="4">
        <f t="shared" si="702"/>
        <v>0.38461538461538469</v>
      </c>
      <c r="BF521" s="4">
        <f t="shared" si="703"/>
        <v>-0.24090909090909099</v>
      </c>
      <c r="BG521" s="4">
        <f t="shared" si="704"/>
        <v>0.31736526946107796</v>
      </c>
      <c r="BH521" s="4">
        <f t="shared" si="705"/>
        <v>0.62462248136610454</v>
      </c>
      <c r="BI521" s="4">
        <f t="shared" si="706"/>
        <v>3.0757709066532599</v>
      </c>
      <c r="BJ521" s="4">
        <f t="shared" si="707"/>
        <v>0.20307835021619181</v>
      </c>
      <c r="BK521" s="4">
        <f t="shared" si="708"/>
        <v>0.3952101211541279</v>
      </c>
      <c r="BL521" s="4">
        <f t="shared" si="709"/>
        <v>2.040554298642534</v>
      </c>
      <c r="BM521" s="4">
        <f t="shared" si="710"/>
        <v>0.1936778263715104</v>
      </c>
      <c r="BN521" s="3">
        <f t="shared" si="645"/>
        <v>1</v>
      </c>
      <c r="BO521" s="3">
        <v>100</v>
      </c>
      <c r="BP521" s="3">
        <f t="shared" si="646"/>
        <v>1.5499999999999998</v>
      </c>
      <c r="BQ521" s="3">
        <f t="shared" si="647"/>
        <v>154.99999999999997</v>
      </c>
      <c r="BR521" s="3">
        <f t="shared" si="648"/>
        <v>0</v>
      </c>
      <c r="BS521" s="3">
        <f t="shared" si="649"/>
        <v>-1</v>
      </c>
      <c r="BT521" s="3">
        <f t="shared" si="650"/>
        <v>-100</v>
      </c>
      <c r="BU521" s="3">
        <f t="shared" si="651"/>
        <v>0</v>
      </c>
      <c r="BV521" s="3">
        <f t="shared" si="652"/>
        <v>-1</v>
      </c>
      <c r="BW521" s="3">
        <f t="shared" si="653"/>
        <v>-100</v>
      </c>
      <c r="BX521" s="3">
        <f t="shared" si="654"/>
        <v>1</v>
      </c>
      <c r="BY521" s="3">
        <f t="shared" si="655"/>
        <v>0.66999999999999993</v>
      </c>
      <c r="BZ521" s="3">
        <f t="shared" si="656"/>
        <v>67</v>
      </c>
      <c r="CA521" s="3">
        <f t="shared" si="657"/>
        <v>0</v>
      </c>
      <c r="CB521" s="3">
        <f t="shared" si="658"/>
        <v>-1</v>
      </c>
      <c r="CC521" s="3">
        <f t="shared" si="659"/>
        <v>-100</v>
      </c>
      <c r="CD521" s="3">
        <f t="shared" si="711"/>
        <v>1</v>
      </c>
      <c r="CE521" s="3">
        <f t="shared" si="712"/>
        <v>0</v>
      </c>
      <c r="CF521" s="3">
        <f t="shared" si="713"/>
        <v>1</v>
      </c>
      <c r="CG521" s="16" t="str">
        <f t="shared" si="714"/>
        <v/>
      </c>
      <c r="CI521" s="12">
        <f t="shared" si="715"/>
        <v>1</v>
      </c>
      <c r="CJ521" s="12">
        <f t="shared" si="716"/>
        <v>0</v>
      </c>
      <c r="CK521" s="12">
        <f t="shared" si="717"/>
        <v>1</v>
      </c>
      <c r="CL521" s="12" t="str">
        <f t="shared" si="718"/>
        <v/>
      </c>
      <c r="CM521" s="12">
        <f t="shared" si="719"/>
        <v>1</v>
      </c>
      <c r="CN521" s="12">
        <f t="shared" si="720"/>
        <v>0</v>
      </c>
      <c r="CO521" s="12">
        <f t="shared" si="721"/>
        <v>1</v>
      </c>
      <c r="CP521" s="12" t="str">
        <f t="shared" si="722"/>
        <v/>
      </c>
    </row>
    <row r="522" spans="1:94" x14ac:dyDescent="0.25">
      <c r="A522" t="s">
        <v>127</v>
      </c>
      <c r="B522" t="s">
        <v>309</v>
      </c>
      <c r="C522" t="s">
        <v>187</v>
      </c>
      <c r="D522" t="s">
        <v>13</v>
      </c>
      <c r="E522" t="s">
        <v>23</v>
      </c>
      <c r="F522" s="3">
        <v>1</v>
      </c>
      <c r="G522" s="3">
        <v>0</v>
      </c>
      <c r="H522" s="3" t="str">
        <f t="shared" si="724"/>
        <v>H</v>
      </c>
      <c r="I522" s="3">
        <v>2.1</v>
      </c>
      <c r="J522" s="3">
        <v>4</v>
      </c>
      <c r="K522" s="3">
        <v>3</v>
      </c>
      <c r="L522" s="3">
        <v>1.44</v>
      </c>
      <c r="M522" s="3">
        <v>2.75</v>
      </c>
      <c r="N522" s="3">
        <f t="shared" si="723"/>
        <v>1</v>
      </c>
      <c r="O522" s="3">
        <f t="shared" si="660"/>
        <v>5.9523809523809534E-2</v>
      </c>
      <c r="P522" s="3">
        <f t="shared" si="661"/>
        <v>5.8080808080808066E-2</v>
      </c>
      <c r="Q522" s="3">
        <f t="shared" si="662"/>
        <v>2.2250000000000001</v>
      </c>
      <c r="R522" s="3">
        <f t="shared" si="663"/>
        <v>4.2380952380952381</v>
      </c>
      <c r="S522" s="3">
        <f t="shared" si="664"/>
        <v>3.1785714285714288</v>
      </c>
      <c r="T522" s="3">
        <f t="shared" si="665"/>
        <v>1.5257142857142856</v>
      </c>
      <c r="U522" s="3">
        <f t="shared" si="666"/>
        <v>2.9136904761904763</v>
      </c>
      <c r="V522" s="4">
        <f t="shared" si="667"/>
        <v>0.47619047619047616</v>
      </c>
      <c r="W522" s="4">
        <f t="shared" si="668"/>
        <v>0.25</v>
      </c>
      <c r="X522" s="4">
        <f t="shared" si="669"/>
        <v>0.33333333333333331</v>
      </c>
      <c r="Y522" s="4">
        <f t="shared" si="670"/>
        <v>0.69444444444444442</v>
      </c>
      <c r="Z522" s="4">
        <f t="shared" si="671"/>
        <v>0.36363636363636365</v>
      </c>
      <c r="AA522" s="4">
        <f t="shared" si="672"/>
        <v>0.52500000000000002</v>
      </c>
      <c r="AB522" s="4">
        <f t="shared" si="673"/>
        <v>0.70000000000000007</v>
      </c>
      <c r="AC522" s="4">
        <f t="shared" si="674"/>
        <v>1.9047619047619047</v>
      </c>
      <c r="AD522" s="4">
        <f t="shared" si="675"/>
        <v>1.3333333333333333</v>
      </c>
      <c r="AE522" s="4">
        <f t="shared" si="676"/>
        <v>1.4285714285714286</v>
      </c>
      <c r="AF522" s="4">
        <f t="shared" si="677"/>
        <v>0.75</v>
      </c>
      <c r="AG522" s="4">
        <f t="shared" si="678"/>
        <v>0.52363636363636357</v>
      </c>
      <c r="AH522" s="4">
        <f t="shared" si="679"/>
        <v>1.9097222222222223</v>
      </c>
      <c r="AI522" s="4">
        <f t="shared" si="680"/>
        <v>-0.95357142857142874</v>
      </c>
      <c r="AJ522" s="4">
        <f t="shared" si="681"/>
        <v>-2.013095238095238</v>
      </c>
      <c r="AK522" s="4">
        <f t="shared" si="682"/>
        <v>1.0595238095238093</v>
      </c>
      <c r="AL522" s="4">
        <f t="shared" si="683"/>
        <v>-1.3879761904761907</v>
      </c>
      <c r="AM522" s="4">
        <f t="shared" si="684"/>
        <v>1.3879761904761907</v>
      </c>
      <c r="AN522" s="4">
        <f t="shared" si="685"/>
        <v>-0.47678571428571437</v>
      </c>
      <c r="AO522" s="4">
        <f t="shared" si="686"/>
        <v>-1.006547619047619</v>
      </c>
      <c r="AP522" s="4">
        <f t="shared" si="687"/>
        <v>0.52976190476190466</v>
      </c>
      <c r="AQ522" s="4">
        <f t="shared" si="688"/>
        <v>-0.69398809523809535</v>
      </c>
      <c r="AR522" s="4">
        <f t="shared" si="689"/>
        <v>0.69398809523809535</v>
      </c>
      <c r="AS522" s="4">
        <f t="shared" si="690"/>
        <v>-0.44490431034814776</v>
      </c>
      <c r="AT522" s="4">
        <f t="shared" si="691"/>
        <v>-0.78866127848424705</v>
      </c>
      <c r="AU522" s="4">
        <f t="shared" si="692"/>
        <v>0.48717267998602293</v>
      </c>
      <c r="AV522" s="4">
        <f t="shared" si="693"/>
        <v>-0.60667972285505956</v>
      </c>
      <c r="AW522" s="4">
        <f t="shared" si="694"/>
        <v>0.60667972285505956</v>
      </c>
      <c r="AX522" s="4">
        <f t="shared" si="695"/>
        <v>-80.082775862666594</v>
      </c>
      <c r="AY522" s="4">
        <f t="shared" si="696"/>
        <v>-141.95903012716448</v>
      </c>
      <c r="AZ522" s="4">
        <f t="shared" si="697"/>
        <v>87.691082397484124</v>
      </c>
      <c r="BA522" s="4">
        <f t="shared" si="698"/>
        <v>-109.20235011391073</v>
      </c>
      <c r="BB522" s="4">
        <f t="shared" si="699"/>
        <v>109.20235011391073</v>
      </c>
      <c r="BC522" s="4">
        <f t="shared" si="700"/>
        <v>-0.30000000000000004</v>
      </c>
      <c r="BD522" s="4">
        <f t="shared" si="701"/>
        <v>-0.47499999999999998</v>
      </c>
      <c r="BE522" s="4">
        <f t="shared" si="702"/>
        <v>0.33333333333333326</v>
      </c>
      <c r="BF522" s="4">
        <f t="shared" si="703"/>
        <v>-0.47636363636363643</v>
      </c>
      <c r="BG522" s="4">
        <f t="shared" si="704"/>
        <v>0.90972222222222243</v>
      </c>
      <c r="BH522" s="4">
        <f t="shared" si="705"/>
        <v>1.0070122152500864</v>
      </c>
      <c r="BI522" s="4">
        <f t="shared" si="706"/>
        <v>3.213888888888889</v>
      </c>
      <c r="BJ522" s="4">
        <f t="shared" si="707"/>
        <v>0.31333137207435707</v>
      </c>
      <c r="BK522" s="4">
        <f t="shared" si="708"/>
        <v>0.98144737641118474</v>
      </c>
      <c r="BL522" s="4">
        <f t="shared" si="709"/>
        <v>2.219702380952381</v>
      </c>
      <c r="BM522" s="4">
        <f t="shared" si="710"/>
        <v>0.44215268895196974</v>
      </c>
      <c r="BN522" s="3">
        <f t="shared" si="645"/>
        <v>1</v>
      </c>
      <c r="BO522" s="3">
        <v>100</v>
      </c>
      <c r="BP522" s="3">
        <f t="shared" si="646"/>
        <v>1.1000000000000001</v>
      </c>
      <c r="BQ522" s="3">
        <f t="shared" si="647"/>
        <v>110.00000000000001</v>
      </c>
      <c r="BR522" s="3">
        <f t="shared" si="648"/>
        <v>0</v>
      </c>
      <c r="BS522" s="3">
        <f t="shared" si="649"/>
        <v>-1</v>
      </c>
      <c r="BT522" s="3">
        <f t="shared" si="650"/>
        <v>-100</v>
      </c>
      <c r="BU522" s="3">
        <f t="shared" si="651"/>
        <v>0</v>
      </c>
      <c r="BV522" s="3">
        <f t="shared" si="652"/>
        <v>-1</v>
      </c>
      <c r="BW522" s="3">
        <f t="shared" si="653"/>
        <v>-100</v>
      </c>
      <c r="BX522" s="3">
        <f t="shared" si="654"/>
        <v>0</v>
      </c>
      <c r="BY522" s="3">
        <f t="shared" si="655"/>
        <v>-1</v>
      </c>
      <c r="BZ522" s="3">
        <f t="shared" si="656"/>
        <v>-100</v>
      </c>
      <c r="CA522" s="3">
        <f t="shared" si="657"/>
        <v>1</v>
      </c>
      <c r="CB522" s="3">
        <f t="shared" si="658"/>
        <v>1.75</v>
      </c>
      <c r="CC522" s="3">
        <f t="shared" si="659"/>
        <v>175</v>
      </c>
      <c r="CD522" s="3">
        <f t="shared" si="711"/>
        <v>1</v>
      </c>
      <c r="CE522" s="3">
        <f t="shared" si="712"/>
        <v>0</v>
      </c>
      <c r="CF522" s="3">
        <f t="shared" si="713"/>
        <v>1</v>
      </c>
      <c r="CG522" s="16" t="str">
        <f t="shared" si="714"/>
        <v/>
      </c>
      <c r="CI522" s="12">
        <f t="shared" si="715"/>
        <v>1</v>
      </c>
      <c r="CJ522" s="12">
        <f t="shared" si="716"/>
        <v>0</v>
      </c>
      <c r="CK522" s="12">
        <f t="shared" si="717"/>
        <v>1</v>
      </c>
      <c r="CL522" s="12" t="str">
        <f t="shared" si="718"/>
        <v/>
      </c>
      <c r="CM522" s="12">
        <f t="shared" si="719"/>
        <v>1</v>
      </c>
      <c r="CN522" s="12">
        <f t="shared" si="720"/>
        <v>0</v>
      </c>
      <c r="CO522" s="12">
        <f t="shared" si="721"/>
        <v>1</v>
      </c>
      <c r="CP522" s="12" t="str">
        <f t="shared" si="722"/>
        <v/>
      </c>
    </row>
    <row r="523" spans="1:94" x14ac:dyDescent="0.25">
      <c r="A523" t="s">
        <v>127</v>
      </c>
      <c r="B523" t="s">
        <v>310</v>
      </c>
      <c r="C523" t="s">
        <v>173</v>
      </c>
      <c r="D523" t="s">
        <v>21</v>
      </c>
      <c r="E523" t="s">
        <v>29</v>
      </c>
      <c r="F523" s="3">
        <v>1</v>
      </c>
      <c r="G523" s="3">
        <v>0</v>
      </c>
      <c r="H523" s="3" t="str">
        <f t="shared" si="724"/>
        <v>H</v>
      </c>
      <c r="I523" s="3">
        <v>1.3</v>
      </c>
      <c r="J523" s="3">
        <v>5.5</v>
      </c>
      <c r="K523" s="3">
        <v>9</v>
      </c>
      <c r="L523" s="3">
        <v>1.44</v>
      </c>
      <c r="M523" s="3">
        <v>2.75</v>
      </c>
      <c r="N523" s="3">
        <f t="shared" si="723"/>
        <v>1</v>
      </c>
      <c r="O523" s="3">
        <f t="shared" si="660"/>
        <v>6.2160062160062202E-2</v>
      </c>
      <c r="P523" s="3">
        <f t="shared" si="661"/>
        <v>5.8080808080808066E-2</v>
      </c>
      <c r="Q523" s="3">
        <f t="shared" si="662"/>
        <v>1.3808080808080809</v>
      </c>
      <c r="R523" s="3">
        <f t="shared" si="663"/>
        <v>5.8418803418803424</v>
      </c>
      <c r="S523" s="3">
        <f t="shared" si="664"/>
        <v>9.55944055944056</v>
      </c>
      <c r="T523" s="3">
        <f t="shared" si="665"/>
        <v>1.5295104895104896</v>
      </c>
      <c r="U523" s="3">
        <f t="shared" si="666"/>
        <v>2.9209401709401712</v>
      </c>
      <c r="V523" s="4">
        <f t="shared" si="667"/>
        <v>0.76923076923076916</v>
      </c>
      <c r="W523" s="4">
        <f t="shared" si="668"/>
        <v>0.18181818181818182</v>
      </c>
      <c r="X523" s="4">
        <f t="shared" si="669"/>
        <v>0.1111111111111111</v>
      </c>
      <c r="Y523" s="4">
        <f t="shared" si="670"/>
        <v>0.69444444444444442</v>
      </c>
      <c r="Z523" s="4">
        <f t="shared" si="671"/>
        <v>0.36363636363636365</v>
      </c>
      <c r="AA523" s="4">
        <f t="shared" si="672"/>
        <v>0.23636363636363636</v>
      </c>
      <c r="AB523" s="4">
        <f t="shared" si="673"/>
        <v>0.14444444444444446</v>
      </c>
      <c r="AC523" s="4">
        <f t="shared" si="674"/>
        <v>4.2307692307692308</v>
      </c>
      <c r="AD523" s="4">
        <f t="shared" si="675"/>
        <v>0.61111111111111116</v>
      </c>
      <c r="AE523" s="4">
        <f t="shared" si="676"/>
        <v>6.9230769230769225</v>
      </c>
      <c r="AF523" s="4">
        <f t="shared" si="677"/>
        <v>1.6363636363636365</v>
      </c>
      <c r="AG523" s="4">
        <f t="shared" si="678"/>
        <v>0.52363636363636357</v>
      </c>
      <c r="AH523" s="4">
        <f t="shared" si="679"/>
        <v>1.9097222222222223</v>
      </c>
      <c r="AI523" s="4">
        <f t="shared" si="680"/>
        <v>-8.1786324786324798</v>
      </c>
      <c r="AJ523" s="4">
        <f t="shared" si="681"/>
        <v>-4.4610722610722613</v>
      </c>
      <c r="AK523" s="4">
        <f t="shared" si="682"/>
        <v>-3.7175602175602176</v>
      </c>
      <c r="AL523" s="4">
        <f t="shared" si="683"/>
        <v>-1.3914296814296816</v>
      </c>
      <c r="AM523" s="4">
        <f t="shared" si="684"/>
        <v>1.3914296814296816</v>
      </c>
      <c r="AN523" s="4">
        <f t="shared" si="685"/>
        <v>-4.0893162393162399</v>
      </c>
      <c r="AO523" s="4">
        <f t="shared" si="686"/>
        <v>-2.2305361305361306</v>
      </c>
      <c r="AP523" s="4">
        <f t="shared" si="687"/>
        <v>-1.8587801087801088</v>
      </c>
      <c r="AQ523" s="4">
        <f t="shared" si="688"/>
        <v>-0.6957148407148408</v>
      </c>
      <c r="AR523" s="4">
        <f t="shared" si="689"/>
        <v>0.6957148407148408</v>
      </c>
      <c r="AS523" s="4">
        <f t="shared" si="690"/>
        <v>-1.3309633736182909</v>
      </c>
      <c r="AT523" s="4">
        <f t="shared" si="691"/>
        <v>-1.1493381126127482</v>
      </c>
      <c r="AU523" s="4">
        <f t="shared" si="692"/>
        <v>-1.0772227126224074</v>
      </c>
      <c r="AV523" s="4">
        <f t="shared" si="693"/>
        <v>-0.60784422511303293</v>
      </c>
      <c r="AW523" s="4">
        <f t="shared" si="694"/>
        <v>0.60784422511303293</v>
      </c>
      <c r="AX523" s="4">
        <f t="shared" si="695"/>
        <v>-239.57340725129237</v>
      </c>
      <c r="AY523" s="4">
        <f t="shared" si="696"/>
        <v>-206.88086027029468</v>
      </c>
      <c r="AZ523" s="4">
        <f t="shared" si="697"/>
        <v>-193.90008827203334</v>
      </c>
      <c r="BA523" s="4">
        <f t="shared" si="698"/>
        <v>-109.41196052034593</v>
      </c>
      <c r="BB523" s="4">
        <f t="shared" si="699"/>
        <v>109.41196052034593</v>
      </c>
      <c r="BC523" s="4">
        <f t="shared" si="700"/>
        <v>-0.85555555555555562</v>
      </c>
      <c r="BD523" s="4">
        <f t="shared" si="701"/>
        <v>-0.76363636363636356</v>
      </c>
      <c r="BE523" s="4">
        <f t="shared" si="702"/>
        <v>-0.3888888888888889</v>
      </c>
      <c r="BF523" s="4">
        <f t="shared" si="703"/>
        <v>-0.47636363636363638</v>
      </c>
      <c r="BG523" s="4">
        <f t="shared" si="704"/>
        <v>0.90972222222222221</v>
      </c>
      <c r="BH523" s="4">
        <f t="shared" si="705"/>
        <v>4.0949450323994325</v>
      </c>
      <c r="BI523" s="4">
        <f t="shared" si="706"/>
        <v>5.5940429940429945</v>
      </c>
      <c r="BJ523" s="4">
        <f t="shared" si="707"/>
        <v>0.73201887020891199</v>
      </c>
      <c r="BK523" s="4">
        <f t="shared" si="708"/>
        <v>0.9838893632831639</v>
      </c>
      <c r="BL523" s="4">
        <f t="shared" si="709"/>
        <v>2.2252253302253306</v>
      </c>
      <c r="BM523" s="4">
        <f t="shared" si="710"/>
        <v>0.44215268895196935</v>
      </c>
      <c r="BN523" s="3">
        <f t="shared" si="645"/>
        <v>1</v>
      </c>
      <c r="BO523" s="3">
        <v>100</v>
      </c>
      <c r="BP523" s="3">
        <f t="shared" si="646"/>
        <v>0.30000000000000004</v>
      </c>
      <c r="BQ523" s="3">
        <f t="shared" si="647"/>
        <v>30.000000000000004</v>
      </c>
      <c r="BR523" s="3">
        <f t="shared" si="648"/>
        <v>0</v>
      </c>
      <c r="BS523" s="3">
        <f t="shared" si="649"/>
        <v>-1</v>
      </c>
      <c r="BT523" s="3">
        <f t="shared" si="650"/>
        <v>-100</v>
      </c>
      <c r="BU523" s="3">
        <f t="shared" si="651"/>
        <v>0</v>
      </c>
      <c r="BV523" s="3">
        <f t="shared" si="652"/>
        <v>-1</v>
      </c>
      <c r="BW523" s="3">
        <f t="shared" si="653"/>
        <v>-100</v>
      </c>
      <c r="BX523" s="3">
        <f t="shared" si="654"/>
        <v>0</v>
      </c>
      <c r="BY523" s="3">
        <f t="shared" si="655"/>
        <v>-1</v>
      </c>
      <c r="BZ523" s="3">
        <f t="shared" si="656"/>
        <v>-100</v>
      </c>
      <c r="CA523" s="3">
        <f t="shared" si="657"/>
        <v>1</v>
      </c>
      <c r="CB523" s="3">
        <f t="shared" si="658"/>
        <v>1.75</v>
      </c>
      <c r="CC523" s="3">
        <f t="shared" si="659"/>
        <v>175</v>
      </c>
      <c r="CD523" s="3">
        <f t="shared" si="711"/>
        <v>0</v>
      </c>
      <c r="CE523" s="3">
        <f t="shared" si="712"/>
        <v>1</v>
      </c>
      <c r="CF523" s="3">
        <f t="shared" si="713"/>
        <v>1</v>
      </c>
      <c r="CG523" s="16" t="str">
        <f t="shared" si="714"/>
        <v/>
      </c>
      <c r="CI523" s="12">
        <f t="shared" si="715"/>
        <v>1</v>
      </c>
      <c r="CJ523" s="12">
        <f t="shared" si="716"/>
        <v>0</v>
      </c>
      <c r="CK523" s="12">
        <f t="shared" si="717"/>
        <v>1</v>
      </c>
      <c r="CL523" s="12" t="str">
        <f t="shared" si="718"/>
        <v/>
      </c>
      <c r="CM523" s="12">
        <f t="shared" si="719"/>
        <v>1</v>
      </c>
      <c r="CN523" s="12">
        <f t="shared" si="720"/>
        <v>1</v>
      </c>
      <c r="CO523" s="12">
        <f t="shared" si="721"/>
        <v>2</v>
      </c>
      <c r="CP523" s="12" t="str">
        <f t="shared" si="722"/>
        <v>Under2.5</v>
      </c>
    </row>
    <row r="524" spans="1:94" x14ac:dyDescent="0.25">
      <c r="A524" t="s">
        <v>127</v>
      </c>
      <c r="B524" t="s">
        <v>310</v>
      </c>
      <c r="C524" t="s">
        <v>173</v>
      </c>
      <c r="D524" t="s">
        <v>22</v>
      </c>
      <c r="E524" t="s">
        <v>20</v>
      </c>
      <c r="F524" s="3">
        <v>4</v>
      </c>
      <c r="G524" s="3">
        <v>2</v>
      </c>
      <c r="H524" s="3" t="str">
        <f t="shared" si="724"/>
        <v>H</v>
      </c>
      <c r="I524" s="3">
        <v>2.88</v>
      </c>
      <c r="J524" s="3">
        <v>3.75</v>
      </c>
      <c r="K524" s="3">
        <v>2.2999999999999998</v>
      </c>
      <c r="L524" s="3">
        <v>1.57</v>
      </c>
      <c r="M524" s="3">
        <v>2.38</v>
      </c>
      <c r="N524" s="3">
        <f t="shared" si="723"/>
        <v>6</v>
      </c>
      <c r="O524" s="3">
        <f t="shared" si="660"/>
        <v>4.8671497584541257E-2</v>
      </c>
      <c r="P524" s="3">
        <f t="shared" si="661"/>
        <v>5.7110742386126456E-2</v>
      </c>
      <c r="Q524" s="3">
        <f t="shared" si="662"/>
        <v>3.0201739130434788</v>
      </c>
      <c r="R524" s="3">
        <f t="shared" si="663"/>
        <v>3.9325181159420297</v>
      </c>
      <c r="S524" s="3">
        <f t="shared" si="664"/>
        <v>2.4119444444444449</v>
      </c>
      <c r="T524" s="3">
        <f t="shared" si="665"/>
        <v>1.6464142512077298</v>
      </c>
      <c r="U524" s="3">
        <f t="shared" si="666"/>
        <v>2.4958381642512082</v>
      </c>
      <c r="V524" s="4">
        <f t="shared" si="667"/>
        <v>0.34722222222222221</v>
      </c>
      <c r="W524" s="4">
        <f t="shared" si="668"/>
        <v>0.26666666666666666</v>
      </c>
      <c r="X524" s="4">
        <f t="shared" si="669"/>
        <v>0.43478260869565222</v>
      </c>
      <c r="Y524" s="4">
        <f t="shared" si="670"/>
        <v>0.63694267515923564</v>
      </c>
      <c r="Z524" s="4">
        <f t="shared" si="671"/>
        <v>0.42016806722689076</v>
      </c>
      <c r="AA524" s="4">
        <f t="shared" si="672"/>
        <v>0.76800000000000002</v>
      </c>
      <c r="AB524" s="4">
        <f t="shared" si="673"/>
        <v>1.2521739130434784</v>
      </c>
      <c r="AC524" s="4">
        <f t="shared" si="674"/>
        <v>1.3020833333333335</v>
      </c>
      <c r="AD524" s="4">
        <f t="shared" si="675"/>
        <v>1.6304347826086958</v>
      </c>
      <c r="AE524" s="4">
        <f t="shared" si="676"/>
        <v>0.79861111111111105</v>
      </c>
      <c r="AF524" s="4">
        <f t="shared" si="677"/>
        <v>0.61333333333333329</v>
      </c>
      <c r="AG524" s="4">
        <f t="shared" si="678"/>
        <v>0.65966386554621859</v>
      </c>
      <c r="AH524" s="4">
        <f t="shared" si="679"/>
        <v>1.5159235668789808</v>
      </c>
      <c r="AI524" s="4">
        <f t="shared" si="680"/>
        <v>0.60822946859903393</v>
      </c>
      <c r="AJ524" s="4">
        <f t="shared" si="681"/>
        <v>-0.91234420289855089</v>
      </c>
      <c r="AK524" s="4">
        <f t="shared" si="682"/>
        <v>1.5205736714975848</v>
      </c>
      <c r="AL524" s="4">
        <f t="shared" si="683"/>
        <v>-0.84942391304347842</v>
      </c>
      <c r="AM524" s="4">
        <f t="shared" si="684"/>
        <v>0.84942391304347842</v>
      </c>
      <c r="AN524" s="4">
        <f t="shared" si="685"/>
        <v>0.30411473429951696</v>
      </c>
      <c r="AO524" s="4">
        <f t="shared" si="686"/>
        <v>-0.45617210144927545</v>
      </c>
      <c r="AP524" s="4">
        <f t="shared" si="687"/>
        <v>0.76028683574879241</v>
      </c>
      <c r="AQ524" s="4">
        <f t="shared" si="688"/>
        <v>-0.42471195652173921</v>
      </c>
      <c r="AR524" s="4">
        <f t="shared" si="689"/>
        <v>0.42471195652173921</v>
      </c>
      <c r="AS524" s="4">
        <f t="shared" si="690"/>
        <v>0.29522749188410369</v>
      </c>
      <c r="AT524" s="4">
        <f t="shared" si="691"/>
        <v>-0.42797477819969759</v>
      </c>
      <c r="AU524" s="4">
        <f t="shared" si="692"/>
        <v>0.65005224208164125</v>
      </c>
      <c r="AV524" s="4">
        <f t="shared" si="693"/>
        <v>-0.40162664672664772</v>
      </c>
      <c r="AW524" s="4">
        <f t="shared" si="694"/>
        <v>0.40162664672664772</v>
      </c>
      <c r="AX524" s="4">
        <f t="shared" si="695"/>
        <v>53.14094853913867</v>
      </c>
      <c r="AY524" s="4">
        <f t="shared" si="696"/>
        <v>-77.035460075945565</v>
      </c>
      <c r="AZ524" s="4">
        <f t="shared" si="697"/>
        <v>117.00940357469544</v>
      </c>
      <c r="BA524" s="4">
        <f t="shared" si="698"/>
        <v>-72.292796410796583</v>
      </c>
      <c r="BB524" s="4">
        <f t="shared" si="699"/>
        <v>72.292796410796583</v>
      </c>
      <c r="BC524" s="4">
        <f t="shared" si="700"/>
        <v>0.25217391304347825</v>
      </c>
      <c r="BD524" s="4">
        <f t="shared" si="701"/>
        <v>-0.23200000000000001</v>
      </c>
      <c r="BE524" s="4">
        <f t="shared" si="702"/>
        <v>0.63043478260869568</v>
      </c>
      <c r="BF524" s="4">
        <f t="shared" si="703"/>
        <v>-0.34033613445378152</v>
      </c>
      <c r="BG524" s="4">
        <f t="shared" si="704"/>
        <v>0.51592356687898089</v>
      </c>
      <c r="BH524" s="4">
        <f t="shared" si="705"/>
        <v>0.76533863109590239</v>
      </c>
      <c r="BI524" s="4">
        <f t="shared" si="706"/>
        <v>3.1215454911433178</v>
      </c>
      <c r="BJ524" s="4">
        <f t="shared" si="707"/>
        <v>0.24517939375459316</v>
      </c>
      <c r="BK524" s="4">
        <f t="shared" si="708"/>
        <v>0.6006334090150558</v>
      </c>
      <c r="BL524" s="4">
        <f t="shared" si="709"/>
        <v>2.0711262077294688</v>
      </c>
      <c r="BM524" s="4">
        <f t="shared" si="710"/>
        <v>0.29000328747397647</v>
      </c>
      <c r="BN524" s="3">
        <f t="shared" si="645"/>
        <v>1</v>
      </c>
      <c r="BO524" s="3">
        <v>100</v>
      </c>
      <c r="BP524" s="3">
        <f t="shared" si="646"/>
        <v>1.88</v>
      </c>
      <c r="BQ524" s="3">
        <f t="shared" si="647"/>
        <v>188</v>
      </c>
      <c r="BR524" s="3">
        <f t="shared" si="648"/>
        <v>0</v>
      </c>
      <c r="BS524" s="3">
        <f t="shared" si="649"/>
        <v>-1</v>
      </c>
      <c r="BT524" s="3">
        <f t="shared" si="650"/>
        <v>-100</v>
      </c>
      <c r="BU524" s="3">
        <f t="shared" si="651"/>
        <v>0</v>
      </c>
      <c r="BV524" s="3">
        <f t="shared" si="652"/>
        <v>-1</v>
      </c>
      <c r="BW524" s="3">
        <f t="shared" si="653"/>
        <v>-100</v>
      </c>
      <c r="BX524" s="3">
        <f t="shared" si="654"/>
        <v>1</v>
      </c>
      <c r="BY524" s="3">
        <f t="shared" si="655"/>
        <v>0.57000000000000006</v>
      </c>
      <c r="BZ524" s="3">
        <f t="shared" si="656"/>
        <v>57.000000000000007</v>
      </c>
      <c r="CA524" s="3">
        <f t="shared" si="657"/>
        <v>0</v>
      </c>
      <c r="CB524" s="3">
        <f t="shared" si="658"/>
        <v>-1</v>
      </c>
      <c r="CC524" s="3">
        <f t="shared" si="659"/>
        <v>-100</v>
      </c>
      <c r="CD524" s="3">
        <f t="shared" si="711"/>
        <v>1</v>
      </c>
      <c r="CE524" s="3">
        <f t="shared" si="712"/>
        <v>0</v>
      </c>
      <c r="CF524" s="3">
        <f t="shared" si="713"/>
        <v>1</v>
      </c>
      <c r="CG524" s="16" t="str">
        <f t="shared" si="714"/>
        <v/>
      </c>
      <c r="CI524" s="12">
        <f t="shared" si="715"/>
        <v>1</v>
      </c>
      <c r="CJ524" s="12">
        <f t="shared" si="716"/>
        <v>0</v>
      </c>
      <c r="CK524" s="12">
        <f t="shared" si="717"/>
        <v>1</v>
      </c>
      <c r="CL524" s="12" t="str">
        <f t="shared" si="718"/>
        <v/>
      </c>
      <c r="CM524" s="12">
        <f t="shared" si="719"/>
        <v>1</v>
      </c>
      <c r="CN524" s="12">
        <f t="shared" si="720"/>
        <v>0</v>
      </c>
      <c r="CO524" s="12">
        <f t="shared" si="721"/>
        <v>1</v>
      </c>
      <c r="CP524" s="12" t="str">
        <f t="shared" si="722"/>
        <v/>
      </c>
    </row>
    <row r="525" spans="1:94" x14ac:dyDescent="0.25">
      <c r="A525" t="s">
        <v>127</v>
      </c>
      <c r="B525" t="s">
        <v>310</v>
      </c>
      <c r="C525" t="s">
        <v>173</v>
      </c>
      <c r="D525" t="s">
        <v>19</v>
      </c>
      <c r="E525" t="s">
        <v>130</v>
      </c>
      <c r="F525" s="3">
        <v>2</v>
      </c>
      <c r="G525" s="3">
        <v>2</v>
      </c>
      <c r="H525" s="3" t="str">
        <f t="shared" si="724"/>
        <v>D</v>
      </c>
      <c r="I525" s="3">
        <v>4.5</v>
      </c>
      <c r="J525" s="3">
        <v>4</v>
      </c>
      <c r="K525" s="3">
        <v>1.73</v>
      </c>
      <c r="L525" s="3">
        <v>1.62</v>
      </c>
      <c r="M525" s="3">
        <v>2.2999999999999998</v>
      </c>
      <c r="N525" s="3">
        <f t="shared" si="723"/>
        <v>4</v>
      </c>
      <c r="O525" s="3">
        <f t="shared" si="660"/>
        <v>5.025690430314711E-2</v>
      </c>
      <c r="P525" s="3">
        <f t="shared" si="661"/>
        <v>5.2066559312936134E-2</v>
      </c>
      <c r="Q525" s="3">
        <f t="shared" si="662"/>
        <v>4.726156069364162</v>
      </c>
      <c r="R525" s="3">
        <f t="shared" si="663"/>
        <v>4.2010276172125884</v>
      </c>
      <c r="S525" s="3">
        <f t="shared" si="664"/>
        <v>1.8169444444444445</v>
      </c>
      <c r="T525" s="3">
        <f t="shared" si="665"/>
        <v>1.7014161849710985</v>
      </c>
      <c r="U525" s="3">
        <f t="shared" si="666"/>
        <v>2.4155908798972381</v>
      </c>
      <c r="V525" s="4">
        <f t="shared" si="667"/>
        <v>0.22222222222222221</v>
      </c>
      <c r="W525" s="4">
        <f t="shared" si="668"/>
        <v>0.25</v>
      </c>
      <c r="X525" s="4">
        <f t="shared" si="669"/>
        <v>0.5780346820809249</v>
      </c>
      <c r="Y525" s="4">
        <f t="shared" si="670"/>
        <v>0.61728395061728392</v>
      </c>
      <c r="Z525" s="4">
        <f t="shared" si="671"/>
        <v>0.43478260869565222</v>
      </c>
      <c r="AA525" s="4">
        <f t="shared" si="672"/>
        <v>1.125</v>
      </c>
      <c r="AB525" s="4">
        <f t="shared" si="673"/>
        <v>2.601156069364162</v>
      </c>
      <c r="AC525" s="4">
        <f t="shared" si="674"/>
        <v>0.88888888888888884</v>
      </c>
      <c r="AD525" s="4">
        <f t="shared" si="675"/>
        <v>2.3121387283236996</v>
      </c>
      <c r="AE525" s="4">
        <f t="shared" si="676"/>
        <v>0.38444444444444442</v>
      </c>
      <c r="AF525" s="4">
        <f t="shared" si="677"/>
        <v>0.4325</v>
      </c>
      <c r="AG525" s="4">
        <f t="shared" si="678"/>
        <v>0.70434782608695667</v>
      </c>
      <c r="AH525" s="4">
        <f t="shared" si="679"/>
        <v>1.419753086419753</v>
      </c>
      <c r="AI525" s="4">
        <f t="shared" si="680"/>
        <v>2.9092116249197177</v>
      </c>
      <c r="AJ525" s="4">
        <f t="shared" si="681"/>
        <v>0.52512845215157355</v>
      </c>
      <c r="AK525" s="4">
        <f t="shared" si="682"/>
        <v>2.3840831727681442</v>
      </c>
      <c r="AL525" s="4">
        <f t="shared" si="683"/>
        <v>-0.71417469492613961</v>
      </c>
      <c r="AM525" s="4">
        <f t="shared" si="684"/>
        <v>0.71417469492613961</v>
      </c>
      <c r="AN525" s="4">
        <f t="shared" si="685"/>
        <v>1.4546058124598589</v>
      </c>
      <c r="AO525" s="4">
        <f t="shared" si="686"/>
        <v>0.26256422607578678</v>
      </c>
      <c r="AP525" s="4">
        <f t="shared" si="687"/>
        <v>1.1920415863840721</v>
      </c>
      <c r="AQ525" s="4">
        <f t="shared" si="688"/>
        <v>-0.3570873474630698</v>
      </c>
      <c r="AR525" s="4">
        <f t="shared" si="689"/>
        <v>0.3570873474630698</v>
      </c>
      <c r="AS525" s="4">
        <f t="shared" si="690"/>
        <v>0.96852835228289635</v>
      </c>
      <c r="AT525" s="4">
        <f t="shared" si="691"/>
        <v>0.2567684152749875</v>
      </c>
      <c r="AU525" s="4">
        <f t="shared" si="692"/>
        <v>0.87278360122135157</v>
      </c>
      <c r="AV525" s="4">
        <f t="shared" si="693"/>
        <v>-0.34297470925090257</v>
      </c>
      <c r="AW525" s="4">
        <f t="shared" si="694"/>
        <v>0.34297470925090257</v>
      </c>
      <c r="AX525" s="4">
        <f t="shared" si="695"/>
        <v>174.33510341092133</v>
      </c>
      <c r="AY525" s="4">
        <f t="shared" si="696"/>
        <v>46.21831474949775</v>
      </c>
      <c r="AZ525" s="4">
        <f t="shared" si="697"/>
        <v>157.10104821984328</v>
      </c>
      <c r="BA525" s="4">
        <f t="shared" si="698"/>
        <v>-61.735447665162461</v>
      </c>
      <c r="BB525" s="4">
        <f t="shared" si="699"/>
        <v>61.735447665162461</v>
      </c>
      <c r="BC525" s="4">
        <f t="shared" si="700"/>
        <v>1.601156069364162</v>
      </c>
      <c r="BD525" s="4">
        <f t="shared" si="701"/>
        <v>0.125</v>
      </c>
      <c r="BE525" s="4">
        <f t="shared" si="702"/>
        <v>1.3121387283236996</v>
      </c>
      <c r="BF525" s="4">
        <f t="shared" si="703"/>
        <v>-0.29565217391304333</v>
      </c>
      <c r="BG525" s="4">
        <f t="shared" si="704"/>
        <v>0.41975308641975279</v>
      </c>
      <c r="BH525" s="4">
        <f t="shared" si="705"/>
        <v>1.5504367526874137</v>
      </c>
      <c r="BI525" s="4">
        <f t="shared" si="706"/>
        <v>3.5813760436737319</v>
      </c>
      <c r="BJ525" s="4">
        <f t="shared" si="707"/>
        <v>0.43291649181217912</v>
      </c>
      <c r="BK525" s="4">
        <f t="shared" si="708"/>
        <v>0.50499776973410726</v>
      </c>
      <c r="BL525" s="4">
        <f t="shared" si="709"/>
        <v>2.0585035324341683</v>
      </c>
      <c r="BM525" s="4">
        <f t="shared" si="710"/>
        <v>0.24532276081982254</v>
      </c>
      <c r="BN525" s="3">
        <f t="shared" si="645"/>
        <v>0</v>
      </c>
      <c r="BO525" s="3">
        <v>100</v>
      </c>
      <c r="BP525" s="3">
        <f t="shared" si="646"/>
        <v>-1</v>
      </c>
      <c r="BQ525" s="3">
        <f t="shared" si="647"/>
        <v>-100</v>
      </c>
      <c r="BR525" s="3">
        <f t="shared" si="648"/>
        <v>0</v>
      </c>
      <c r="BS525" s="3">
        <f t="shared" si="649"/>
        <v>-1</v>
      </c>
      <c r="BT525" s="3">
        <f t="shared" si="650"/>
        <v>-100</v>
      </c>
      <c r="BU525" s="3">
        <f t="shared" si="651"/>
        <v>1</v>
      </c>
      <c r="BV525" s="3">
        <f t="shared" si="652"/>
        <v>3</v>
      </c>
      <c r="BW525" s="3">
        <f t="shared" si="653"/>
        <v>300</v>
      </c>
      <c r="BX525" s="3">
        <f t="shared" si="654"/>
        <v>1</v>
      </c>
      <c r="BY525" s="3">
        <f t="shared" si="655"/>
        <v>0.62000000000000011</v>
      </c>
      <c r="BZ525" s="3">
        <f t="shared" si="656"/>
        <v>62.000000000000014</v>
      </c>
      <c r="CA525" s="3">
        <f t="shared" si="657"/>
        <v>0</v>
      </c>
      <c r="CB525" s="3">
        <f t="shared" si="658"/>
        <v>-1</v>
      </c>
      <c r="CC525" s="3">
        <f t="shared" si="659"/>
        <v>-100</v>
      </c>
      <c r="CD525" s="3">
        <f t="shared" si="711"/>
        <v>1</v>
      </c>
      <c r="CE525" s="3">
        <f t="shared" si="712"/>
        <v>0</v>
      </c>
      <c r="CF525" s="3">
        <f t="shared" si="713"/>
        <v>1</v>
      </c>
      <c r="CG525" s="16" t="str">
        <f t="shared" si="714"/>
        <v/>
      </c>
      <c r="CI525" s="12">
        <f t="shared" si="715"/>
        <v>1</v>
      </c>
      <c r="CJ525" s="12">
        <f t="shared" si="716"/>
        <v>1</v>
      </c>
      <c r="CK525" s="12">
        <f t="shared" si="717"/>
        <v>2</v>
      </c>
      <c r="CL525" s="12" t="str">
        <f t="shared" si="718"/>
        <v>Over2.5</v>
      </c>
      <c r="CM525" s="12">
        <f t="shared" si="719"/>
        <v>1</v>
      </c>
      <c r="CN525" s="12">
        <f t="shared" si="720"/>
        <v>0</v>
      </c>
      <c r="CO525" s="12">
        <f t="shared" si="721"/>
        <v>1</v>
      </c>
      <c r="CP525" s="12" t="str">
        <f t="shared" si="722"/>
        <v/>
      </c>
    </row>
    <row r="526" spans="1:94" x14ac:dyDescent="0.25">
      <c r="A526" t="s">
        <v>127</v>
      </c>
      <c r="B526" t="s">
        <v>310</v>
      </c>
      <c r="C526" t="s">
        <v>174</v>
      </c>
      <c r="D526" t="s">
        <v>141</v>
      </c>
      <c r="E526" t="s">
        <v>133</v>
      </c>
      <c r="F526" s="3">
        <v>2</v>
      </c>
      <c r="G526" s="3">
        <v>3</v>
      </c>
      <c r="H526" s="3" t="str">
        <f t="shared" si="724"/>
        <v>A</v>
      </c>
      <c r="I526" s="3">
        <v>1.67</v>
      </c>
      <c r="J526" s="3">
        <v>3.9</v>
      </c>
      <c r="K526" s="3">
        <v>5</v>
      </c>
      <c r="L526" s="3">
        <v>1.73</v>
      </c>
      <c r="M526" s="3">
        <v>2.1</v>
      </c>
      <c r="N526" s="3">
        <f t="shared" si="723"/>
        <v>5</v>
      </c>
      <c r="O526" s="3">
        <f t="shared" si="660"/>
        <v>5.5212651619837239E-2</v>
      </c>
      <c r="P526" s="3">
        <f t="shared" si="661"/>
        <v>5.4225158271401064E-2</v>
      </c>
      <c r="Q526" s="3">
        <f t="shared" si="662"/>
        <v>1.7622051282051281</v>
      </c>
      <c r="R526" s="3">
        <f t="shared" si="663"/>
        <v>4.1153293413173655</v>
      </c>
      <c r="S526" s="3">
        <f t="shared" si="664"/>
        <v>5.2760632580991862</v>
      </c>
      <c r="T526" s="3">
        <f t="shared" si="665"/>
        <v>1.8255178873023183</v>
      </c>
      <c r="U526" s="3">
        <f t="shared" si="666"/>
        <v>2.2159465684016584</v>
      </c>
      <c r="V526" s="4">
        <f t="shared" si="667"/>
        <v>0.5988023952095809</v>
      </c>
      <c r="W526" s="4">
        <f t="shared" si="668"/>
        <v>0.25641025641025644</v>
      </c>
      <c r="X526" s="4">
        <f t="shared" si="669"/>
        <v>0.2</v>
      </c>
      <c r="Y526" s="4">
        <f t="shared" si="670"/>
        <v>0.5780346820809249</v>
      </c>
      <c r="Z526" s="4">
        <f t="shared" si="671"/>
        <v>0.47619047619047616</v>
      </c>
      <c r="AA526" s="4">
        <f t="shared" si="672"/>
        <v>0.42820512820512818</v>
      </c>
      <c r="AB526" s="4">
        <f t="shared" si="673"/>
        <v>0.33399999999999996</v>
      </c>
      <c r="AC526" s="4">
        <f t="shared" si="674"/>
        <v>2.3353293413173652</v>
      </c>
      <c r="AD526" s="4">
        <f t="shared" si="675"/>
        <v>0.78</v>
      </c>
      <c r="AE526" s="4">
        <f t="shared" si="676"/>
        <v>2.9940119760479043</v>
      </c>
      <c r="AF526" s="4">
        <f t="shared" si="677"/>
        <v>1.2820512820512822</v>
      </c>
      <c r="AG526" s="4">
        <f t="shared" si="678"/>
        <v>0.82380952380952377</v>
      </c>
      <c r="AH526" s="4">
        <f t="shared" si="679"/>
        <v>1.2138728323699424</v>
      </c>
      <c r="AI526" s="4">
        <f t="shared" si="680"/>
        <v>-3.5138581298940581</v>
      </c>
      <c r="AJ526" s="4">
        <f t="shared" si="681"/>
        <v>-2.3531242131122374</v>
      </c>
      <c r="AK526" s="4">
        <f t="shared" si="682"/>
        <v>-1.1607339167818207</v>
      </c>
      <c r="AL526" s="4">
        <f t="shared" si="683"/>
        <v>-0.39042868109934004</v>
      </c>
      <c r="AM526" s="4">
        <f t="shared" si="684"/>
        <v>0.39042868109934004</v>
      </c>
      <c r="AN526" s="4">
        <f t="shared" si="685"/>
        <v>-1.7569290649470291</v>
      </c>
      <c r="AO526" s="4">
        <f t="shared" si="686"/>
        <v>-1.1765621065561187</v>
      </c>
      <c r="AP526" s="4">
        <f t="shared" si="687"/>
        <v>-0.58036695839091035</v>
      </c>
      <c r="AQ526" s="4">
        <f t="shared" si="688"/>
        <v>-0.19521434054967002</v>
      </c>
      <c r="AR526" s="4">
        <f t="shared" si="689"/>
        <v>0.19521434054967002</v>
      </c>
      <c r="AS526" s="4">
        <f t="shared" si="690"/>
        <v>-1.0533507510762421</v>
      </c>
      <c r="AT526" s="4">
        <f t="shared" si="691"/>
        <v>-0.8663406480393171</v>
      </c>
      <c r="AU526" s="4">
        <f t="shared" si="692"/>
        <v>-0.52585833706327167</v>
      </c>
      <c r="AV526" s="4">
        <f t="shared" si="693"/>
        <v>-0.19278975795555311</v>
      </c>
      <c r="AW526" s="4">
        <f t="shared" si="694"/>
        <v>0.19278975795555311</v>
      </c>
      <c r="AX526" s="4">
        <f t="shared" si="695"/>
        <v>-189.60313519372357</v>
      </c>
      <c r="AY526" s="4">
        <f t="shared" si="696"/>
        <v>-155.94131664707709</v>
      </c>
      <c r="AZ526" s="4">
        <f t="shared" si="697"/>
        <v>-94.654500671388902</v>
      </c>
      <c r="BA526" s="4">
        <f t="shared" si="698"/>
        <v>-34.702156431999555</v>
      </c>
      <c r="BB526" s="4">
        <f t="shared" si="699"/>
        <v>34.702156431999555</v>
      </c>
      <c r="BC526" s="4">
        <f t="shared" si="700"/>
        <v>-0.66600000000000004</v>
      </c>
      <c r="BD526" s="4">
        <f t="shared" si="701"/>
        <v>-0.57179487179487187</v>
      </c>
      <c r="BE526" s="4">
        <f t="shared" si="702"/>
        <v>-0.21999999999999995</v>
      </c>
      <c r="BF526" s="4">
        <f t="shared" si="703"/>
        <v>-0.17619047619047629</v>
      </c>
      <c r="BG526" s="4">
        <f t="shared" si="704"/>
        <v>0.21387283236994234</v>
      </c>
      <c r="BH526" s="4">
        <f t="shared" si="705"/>
        <v>1.7903303114660765</v>
      </c>
      <c r="BI526" s="4">
        <f t="shared" si="706"/>
        <v>3.7178659092072266</v>
      </c>
      <c r="BJ526" s="4">
        <f t="shared" si="707"/>
        <v>0.48154784362511738</v>
      </c>
      <c r="BK526" s="4">
        <f t="shared" si="708"/>
        <v>0.27607476797506336</v>
      </c>
      <c r="BL526" s="4">
        <f t="shared" si="709"/>
        <v>2.0207322278519886</v>
      </c>
      <c r="BM526" s="4">
        <f t="shared" si="710"/>
        <v>0.13662115354518156</v>
      </c>
      <c r="BN526" s="3">
        <f t="shared" si="645"/>
        <v>0</v>
      </c>
      <c r="BO526" s="3">
        <v>100</v>
      </c>
      <c r="BP526" s="3">
        <f t="shared" si="646"/>
        <v>-1</v>
      </c>
      <c r="BQ526" s="3">
        <f t="shared" si="647"/>
        <v>-100</v>
      </c>
      <c r="BR526" s="3">
        <f t="shared" si="648"/>
        <v>1</v>
      </c>
      <c r="BS526" s="3">
        <f t="shared" si="649"/>
        <v>4</v>
      </c>
      <c r="BT526" s="3">
        <f t="shared" si="650"/>
        <v>400</v>
      </c>
      <c r="BU526" s="3">
        <f t="shared" si="651"/>
        <v>0</v>
      </c>
      <c r="BV526" s="3">
        <f t="shared" si="652"/>
        <v>-1</v>
      </c>
      <c r="BW526" s="3">
        <f t="shared" si="653"/>
        <v>-100</v>
      </c>
      <c r="BX526" s="3">
        <f t="shared" si="654"/>
        <v>1</v>
      </c>
      <c r="BY526" s="3">
        <f t="shared" si="655"/>
        <v>0.73</v>
      </c>
      <c r="BZ526" s="3">
        <f t="shared" si="656"/>
        <v>73</v>
      </c>
      <c r="CA526" s="3">
        <f t="shared" si="657"/>
        <v>0</v>
      </c>
      <c r="CB526" s="3">
        <f t="shared" si="658"/>
        <v>-1</v>
      </c>
      <c r="CC526" s="3">
        <f t="shared" si="659"/>
        <v>-100</v>
      </c>
      <c r="CD526" s="3">
        <f t="shared" si="711"/>
        <v>1</v>
      </c>
      <c r="CE526" s="3">
        <f t="shared" si="712"/>
        <v>1</v>
      </c>
      <c r="CF526" s="3">
        <f t="shared" si="713"/>
        <v>2</v>
      </c>
      <c r="CG526" s="16" t="str">
        <f t="shared" si="714"/>
        <v>BackCasa</v>
      </c>
      <c r="CI526" s="12">
        <f t="shared" si="715"/>
        <v>1</v>
      </c>
      <c r="CJ526" s="12">
        <f t="shared" si="716"/>
        <v>0</v>
      </c>
      <c r="CK526" s="12">
        <f t="shared" si="717"/>
        <v>1</v>
      </c>
      <c r="CL526" s="12" t="str">
        <f t="shared" si="718"/>
        <v/>
      </c>
      <c r="CM526" s="12">
        <f t="shared" si="719"/>
        <v>1</v>
      </c>
      <c r="CN526" s="12">
        <f t="shared" si="720"/>
        <v>1</v>
      </c>
      <c r="CO526" s="12">
        <f t="shared" si="721"/>
        <v>2</v>
      </c>
      <c r="CP526" s="12" t="str">
        <f t="shared" si="722"/>
        <v>Under2.5</v>
      </c>
    </row>
    <row r="527" spans="1:94" x14ac:dyDescent="0.25">
      <c r="A527" t="s">
        <v>127</v>
      </c>
      <c r="B527" t="s">
        <v>311</v>
      </c>
      <c r="C527" t="s">
        <v>134</v>
      </c>
      <c r="D527" t="s">
        <v>18</v>
      </c>
      <c r="E527" t="s">
        <v>12</v>
      </c>
      <c r="F527" s="3">
        <v>1</v>
      </c>
      <c r="G527" s="3">
        <v>1</v>
      </c>
      <c r="H527" s="3" t="str">
        <f t="shared" si="724"/>
        <v>D</v>
      </c>
      <c r="I527" s="3">
        <v>5</v>
      </c>
      <c r="J527" s="3">
        <v>4.33</v>
      </c>
      <c r="K527" s="3">
        <v>1.62</v>
      </c>
      <c r="L527" s="3">
        <v>1.73</v>
      </c>
      <c r="M527" s="3">
        <v>2.1</v>
      </c>
      <c r="N527" s="3">
        <f t="shared" si="723"/>
        <v>2</v>
      </c>
      <c r="O527" s="3">
        <f t="shared" si="660"/>
        <v>4.8230832834374127E-2</v>
      </c>
      <c r="P527" s="3">
        <f t="shared" si="661"/>
        <v>5.4225158271401064E-2</v>
      </c>
      <c r="Q527" s="3">
        <f t="shared" si="662"/>
        <v>5.2411541641718706</v>
      </c>
      <c r="R527" s="3">
        <f t="shared" si="663"/>
        <v>4.5388395061728399</v>
      </c>
      <c r="S527" s="3">
        <f t="shared" si="664"/>
        <v>1.6981339491916863</v>
      </c>
      <c r="T527" s="3">
        <f t="shared" si="665"/>
        <v>1.8134393408034672</v>
      </c>
      <c r="U527" s="3">
        <f t="shared" si="666"/>
        <v>2.2012847489521858</v>
      </c>
      <c r="V527" s="4">
        <f t="shared" si="667"/>
        <v>0.2</v>
      </c>
      <c r="W527" s="4">
        <f t="shared" si="668"/>
        <v>0.23094688221709006</v>
      </c>
      <c r="X527" s="4">
        <f t="shared" si="669"/>
        <v>0.61728395061728392</v>
      </c>
      <c r="Y527" s="4">
        <f t="shared" si="670"/>
        <v>0.5780346820809249</v>
      </c>
      <c r="Z527" s="4">
        <f t="shared" si="671"/>
        <v>0.47619047619047616</v>
      </c>
      <c r="AA527" s="4">
        <f t="shared" si="672"/>
        <v>1.1547344110854503</v>
      </c>
      <c r="AB527" s="4">
        <f t="shared" si="673"/>
        <v>3.0864197530864197</v>
      </c>
      <c r="AC527" s="4">
        <f t="shared" si="674"/>
        <v>0.86599999999999999</v>
      </c>
      <c r="AD527" s="4">
        <f t="shared" si="675"/>
        <v>2.6728395061728394</v>
      </c>
      <c r="AE527" s="4">
        <f t="shared" si="676"/>
        <v>0.32400000000000001</v>
      </c>
      <c r="AF527" s="4">
        <f t="shared" si="677"/>
        <v>0.37413394919168591</v>
      </c>
      <c r="AG527" s="4">
        <f t="shared" si="678"/>
        <v>0.82380952380952377</v>
      </c>
      <c r="AH527" s="4">
        <f t="shared" si="679"/>
        <v>1.2138728323699424</v>
      </c>
      <c r="AI527" s="4">
        <f t="shared" si="680"/>
        <v>3.5430202149801842</v>
      </c>
      <c r="AJ527" s="4">
        <f t="shared" si="681"/>
        <v>0.7023146579990307</v>
      </c>
      <c r="AK527" s="4">
        <f t="shared" si="682"/>
        <v>2.8407055569811535</v>
      </c>
      <c r="AL527" s="4">
        <f t="shared" si="683"/>
        <v>-0.3878454081487186</v>
      </c>
      <c r="AM527" s="4">
        <f t="shared" si="684"/>
        <v>0.3878454081487186</v>
      </c>
      <c r="AN527" s="4">
        <f t="shared" si="685"/>
        <v>1.7715101074900921</v>
      </c>
      <c r="AO527" s="4">
        <f t="shared" si="686"/>
        <v>0.35115732899951535</v>
      </c>
      <c r="AP527" s="4">
        <f t="shared" si="687"/>
        <v>1.4203527784905767</v>
      </c>
      <c r="AQ527" s="4">
        <f t="shared" si="688"/>
        <v>-0.1939227040743593</v>
      </c>
      <c r="AR527" s="4">
        <f t="shared" si="689"/>
        <v>0.1939227040743593</v>
      </c>
      <c r="AS527" s="4">
        <f t="shared" si="690"/>
        <v>1.0568963495227597</v>
      </c>
      <c r="AT527" s="4">
        <f t="shared" si="691"/>
        <v>0.33770547516132687</v>
      </c>
      <c r="AU527" s="4">
        <f t="shared" si="692"/>
        <v>0.95735711534722234</v>
      </c>
      <c r="AV527" s="4">
        <f t="shared" si="693"/>
        <v>-0.1915452354060149</v>
      </c>
      <c r="AW527" s="4">
        <f t="shared" si="694"/>
        <v>0.1915452354060149</v>
      </c>
      <c r="AX527" s="4">
        <f t="shared" si="695"/>
        <v>190.24134291409675</v>
      </c>
      <c r="AY527" s="4">
        <f t="shared" si="696"/>
        <v>60.786985529038844</v>
      </c>
      <c r="AZ527" s="4">
        <f t="shared" si="697"/>
        <v>172.32428076250002</v>
      </c>
      <c r="BA527" s="4">
        <f t="shared" si="698"/>
        <v>-34.478142373082676</v>
      </c>
      <c r="BB527" s="4">
        <f t="shared" si="699"/>
        <v>34.478142373082676</v>
      </c>
      <c r="BC527" s="4">
        <f t="shared" si="700"/>
        <v>2.0864197530864192</v>
      </c>
      <c r="BD527" s="4">
        <f t="shared" si="701"/>
        <v>0.15473441108545036</v>
      </c>
      <c r="BE527" s="4">
        <f t="shared" si="702"/>
        <v>1.6728395061728392</v>
      </c>
      <c r="BF527" s="4">
        <f t="shared" si="703"/>
        <v>-0.17619047619047626</v>
      </c>
      <c r="BG527" s="4">
        <f t="shared" si="704"/>
        <v>0.21387283236994228</v>
      </c>
      <c r="BH527" s="4">
        <f t="shared" si="705"/>
        <v>1.8759817955789697</v>
      </c>
      <c r="BI527" s="4">
        <f t="shared" si="706"/>
        <v>3.8260425398454654</v>
      </c>
      <c r="BJ527" s="4">
        <f t="shared" si="707"/>
        <v>0.49031911591206223</v>
      </c>
      <c r="BK527" s="4">
        <f t="shared" si="708"/>
        <v>0.27424811815402317</v>
      </c>
      <c r="BL527" s="4">
        <f t="shared" si="709"/>
        <v>2.0073620448778264</v>
      </c>
      <c r="BM527" s="4">
        <f t="shared" si="710"/>
        <v>0.13662115354518156</v>
      </c>
      <c r="BN527" s="3">
        <f t="shared" si="645"/>
        <v>0</v>
      </c>
      <c r="BO527" s="3">
        <v>100</v>
      </c>
      <c r="BP527" s="3">
        <f t="shared" si="646"/>
        <v>-1</v>
      </c>
      <c r="BQ527" s="3">
        <f t="shared" si="647"/>
        <v>-100</v>
      </c>
      <c r="BR527" s="3">
        <f t="shared" si="648"/>
        <v>0</v>
      </c>
      <c r="BS527" s="3">
        <f t="shared" si="649"/>
        <v>-1</v>
      </c>
      <c r="BT527" s="3">
        <f t="shared" si="650"/>
        <v>-100</v>
      </c>
      <c r="BU527" s="3">
        <f t="shared" si="651"/>
        <v>1</v>
      </c>
      <c r="BV527" s="3">
        <f t="shared" si="652"/>
        <v>3.33</v>
      </c>
      <c r="BW527" s="3">
        <f t="shared" si="653"/>
        <v>333</v>
      </c>
      <c r="BX527" s="3">
        <f t="shared" si="654"/>
        <v>0</v>
      </c>
      <c r="BY527" s="3">
        <f t="shared" si="655"/>
        <v>-1</v>
      </c>
      <c r="BZ527" s="3">
        <f t="shared" si="656"/>
        <v>-100</v>
      </c>
      <c r="CA527" s="3">
        <f t="shared" si="657"/>
        <v>1</v>
      </c>
      <c r="CB527" s="3">
        <f t="shared" si="658"/>
        <v>1.1000000000000001</v>
      </c>
      <c r="CC527" s="3">
        <f t="shared" si="659"/>
        <v>110.00000000000001</v>
      </c>
      <c r="CD527" s="3">
        <f t="shared" si="711"/>
        <v>1</v>
      </c>
      <c r="CE527" s="3">
        <f t="shared" si="712"/>
        <v>0</v>
      </c>
      <c r="CF527" s="3">
        <f t="shared" si="713"/>
        <v>1</v>
      </c>
      <c r="CG527" s="16" t="str">
        <f t="shared" si="714"/>
        <v/>
      </c>
      <c r="CI527" s="12">
        <f t="shared" si="715"/>
        <v>1</v>
      </c>
      <c r="CJ527" s="12">
        <f t="shared" si="716"/>
        <v>1</v>
      </c>
      <c r="CK527" s="12">
        <f t="shared" si="717"/>
        <v>2</v>
      </c>
      <c r="CL527" s="12" t="str">
        <f t="shared" si="718"/>
        <v>Over2.5</v>
      </c>
      <c r="CM527" s="12">
        <f t="shared" si="719"/>
        <v>1</v>
      </c>
      <c r="CN527" s="12">
        <f t="shared" si="720"/>
        <v>0</v>
      </c>
      <c r="CO527" s="12">
        <f t="shared" si="721"/>
        <v>1</v>
      </c>
      <c r="CP527" s="12" t="str">
        <f t="shared" si="722"/>
        <v/>
      </c>
    </row>
    <row r="528" spans="1:94" x14ac:dyDescent="0.25">
      <c r="A528" t="s">
        <v>127</v>
      </c>
      <c r="B528" t="s">
        <v>311</v>
      </c>
      <c r="C528" t="s">
        <v>134</v>
      </c>
      <c r="D528" t="s">
        <v>28</v>
      </c>
      <c r="E528" t="s">
        <v>13</v>
      </c>
      <c r="F528" s="3">
        <v>1</v>
      </c>
      <c r="G528" s="3">
        <v>2</v>
      </c>
      <c r="H528" s="3" t="str">
        <f t="shared" si="724"/>
        <v>A</v>
      </c>
      <c r="I528" s="3">
        <v>3.7</v>
      </c>
      <c r="J528" s="3">
        <v>3.8</v>
      </c>
      <c r="K528" s="3">
        <v>1.91</v>
      </c>
      <c r="L528" s="3">
        <v>1.67</v>
      </c>
      <c r="M528" s="3">
        <v>2.2000000000000002</v>
      </c>
      <c r="N528" s="3">
        <f t="shared" si="723"/>
        <v>3</v>
      </c>
      <c r="O528" s="3">
        <f t="shared" si="660"/>
        <v>5.6988374431196087E-2</v>
      </c>
      <c r="P528" s="3">
        <f t="shared" si="661"/>
        <v>5.3347849755035481E-2</v>
      </c>
      <c r="Q528" s="3">
        <f t="shared" si="662"/>
        <v>3.9108569853954256</v>
      </c>
      <c r="R528" s="3">
        <f t="shared" si="663"/>
        <v>4.0165558228385452</v>
      </c>
      <c r="S528" s="3">
        <f t="shared" si="664"/>
        <v>2.0188477951635844</v>
      </c>
      <c r="T528" s="3">
        <f t="shared" si="665"/>
        <v>1.7651705853000974</v>
      </c>
      <c r="U528" s="3">
        <f t="shared" si="666"/>
        <v>2.3253744237486318</v>
      </c>
      <c r="V528" s="4">
        <f t="shared" si="667"/>
        <v>0.27027027027027023</v>
      </c>
      <c r="W528" s="4">
        <f t="shared" si="668"/>
        <v>0.26315789473684209</v>
      </c>
      <c r="X528" s="4">
        <f t="shared" si="669"/>
        <v>0.52356020942408377</v>
      </c>
      <c r="Y528" s="4">
        <f t="shared" si="670"/>
        <v>0.5988023952095809</v>
      </c>
      <c r="Z528" s="4">
        <f t="shared" si="671"/>
        <v>0.45454545454545453</v>
      </c>
      <c r="AA528" s="4">
        <f t="shared" si="672"/>
        <v>0.97368421052631593</v>
      </c>
      <c r="AB528" s="4">
        <f t="shared" si="673"/>
        <v>1.9371727748691101</v>
      </c>
      <c r="AC528" s="4">
        <f t="shared" si="674"/>
        <v>1.027027027027027</v>
      </c>
      <c r="AD528" s="4">
        <f t="shared" si="675"/>
        <v>1.9895287958115184</v>
      </c>
      <c r="AE528" s="4">
        <f t="shared" si="676"/>
        <v>0.51621621621621616</v>
      </c>
      <c r="AF528" s="4">
        <f t="shared" si="677"/>
        <v>0.50263157894736843</v>
      </c>
      <c r="AG528" s="4">
        <f t="shared" si="678"/>
        <v>0.75909090909090904</v>
      </c>
      <c r="AH528" s="4">
        <f t="shared" si="679"/>
        <v>1.317365269461078</v>
      </c>
      <c r="AI528" s="4">
        <f t="shared" si="680"/>
        <v>1.8920091902318412</v>
      </c>
      <c r="AJ528" s="4">
        <f t="shared" si="681"/>
        <v>-0.10569883744311959</v>
      </c>
      <c r="AK528" s="4">
        <f t="shared" si="682"/>
        <v>1.9977080276749608</v>
      </c>
      <c r="AL528" s="4">
        <f t="shared" si="683"/>
        <v>-0.56020383844853439</v>
      </c>
      <c r="AM528" s="4">
        <f t="shared" si="684"/>
        <v>0.56020383844853439</v>
      </c>
      <c r="AN528" s="4">
        <f t="shared" si="685"/>
        <v>0.94600459511592061</v>
      </c>
      <c r="AO528" s="4">
        <f t="shared" si="686"/>
        <v>-5.2849418721559793E-2</v>
      </c>
      <c r="AP528" s="4">
        <f t="shared" si="687"/>
        <v>0.9988540138374804</v>
      </c>
      <c r="AQ528" s="4">
        <f t="shared" si="688"/>
        <v>-0.28010191922426719</v>
      </c>
      <c r="AR528" s="4">
        <f t="shared" si="689"/>
        <v>0.28010191922426719</v>
      </c>
      <c r="AS528" s="4">
        <f t="shared" si="690"/>
        <v>0.75765847837028688</v>
      </c>
      <c r="AT528" s="4">
        <f t="shared" si="691"/>
        <v>-5.280029713060428E-2</v>
      </c>
      <c r="AU528" s="4">
        <f t="shared" si="692"/>
        <v>0.78482484186970025</v>
      </c>
      <c r="AV528" s="4">
        <f t="shared" si="693"/>
        <v>-0.27310321025193374</v>
      </c>
      <c r="AW528" s="4">
        <f t="shared" si="694"/>
        <v>0.27310321025193374</v>
      </c>
      <c r="AX528" s="4">
        <f t="shared" si="695"/>
        <v>136.37852610665163</v>
      </c>
      <c r="AY528" s="4">
        <f t="shared" si="696"/>
        <v>-9.5040534835087698</v>
      </c>
      <c r="AZ528" s="4">
        <f t="shared" si="697"/>
        <v>141.26847153654603</v>
      </c>
      <c r="BA528" s="4">
        <f t="shared" si="698"/>
        <v>-49.15857784534807</v>
      </c>
      <c r="BB528" s="4">
        <f t="shared" si="699"/>
        <v>49.15857784534807</v>
      </c>
      <c r="BC528" s="4">
        <f t="shared" si="700"/>
        <v>0.9371727748691101</v>
      </c>
      <c r="BD528" s="4">
        <f t="shared" si="701"/>
        <v>-2.6315789473684206E-2</v>
      </c>
      <c r="BE528" s="4">
        <f t="shared" si="702"/>
        <v>0.98952879581151854</v>
      </c>
      <c r="BF528" s="4">
        <f t="shared" si="703"/>
        <v>-0.24090909090909107</v>
      </c>
      <c r="BG528" s="4">
        <f t="shared" si="704"/>
        <v>0.31736526946107813</v>
      </c>
      <c r="BH528" s="4">
        <f t="shared" si="705"/>
        <v>1.124107674557586</v>
      </c>
      <c r="BI528" s="4">
        <f t="shared" si="706"/>
        <v>3.3154202011325182</v>
      </c>
      <c r="BJ528" s="4">
        <f t="shared" si="707"/>
        <v>0.33905436003967182</v>
      </c>
      <c r="BK528" s="4">
        <f t="shared" si="708"/>
        <v>0.39612393301369125</v>
      </c>
      <c r="BL528" s="4">
        <f t="shared" si="709"/>
        <v>2.0452725045243647</v>
      </c>
      <c r="BM528" s="4">
        <f t="shared" si="710"/>
        <v>0.19367782637150899</v>
      </c>
      <c r="BN528" s="3">
        <f t="shared" si="645"/>
        <v>0</v>
      </c>
      <c r="BO528" s="3">
        <v>100</v>
      </c>
      <c r="BP528" s="3">
        <f t="shared" si="646"/>
        <v>-1</v>
      </c>
      <c r="BQ528" s="3">
        <f t="shared" si="647"/>
        <v>-100</v>
      </c>
      <c r="BR528" s="3">
        <f t="shared" si="648"/>
        <v>1</v>
      </c>
      <c r="BS528" s="3">
        <f t="shared" si="649"/>
        <v>0.90999999999999992</v>
      </c>
      <c r="BT528" s="3">
        <f t="shared" si="650"/>
        <v>90.999999999999986</v>
      </c>
      <c r="BU528" s="3">
        <f t="shared" si="651"/>
        <v>0</v>
      </c>
      <c r="BV528" s="3">
        <f t="shared" si="652"/>
        <v>-1</v>
      </c>
      <c r="BW528" s="3">
        <f t="shared" si="653"/>
        <v>-100</v>
      </c>
      <c r="BX528" s="3">
        <f t="shared" si="654"/>
        <v>1</v>
      </c>
      <c r="BY528" s="3">
        <f t="shared" si="655"/>
        <v>0.66999999999999993</v>
      </c>
      <c r="BZ528" s="3">
        <f t="shared" si="656"/>
        <v>67</v>
      </c>
      <c r="CA528" s="3">
        <f t="shared" si="657"/>
        <v>0</v>
      </c>
      <c r="CB528" s="3">
        <f t="shared" si="658"/>
        <v>-1</v>
      </c>
      <c r="CC528" s="3">
        <f t="shared" si="659"/>
        <v>-100</v>
      </c>
      <c r="CD528" s="3">
        <f t="shared" si="711"/>
        <v>1</v>
      </c>
      <c r="CE528" s="3">
        <f t="shared" si="712"/>
        <v>0</v>
      </c>
      <c r="CF528" s="3">
        <f t="shared" si="713"/>
        <v>1</v>
      </c>
      <c r="CG528" s="16" t="str">
        <f t="shared" si="714"/>
        <v/>
      </c>
      <c r="CI528" s="12">
        <f t="shared" si="715"/>
        <v>1</v>
      </c>
      <c r="CJ528" s="12">
        <f t="shared" si="716"/>
        <v>1</v>
      </c>
      <c r="CK528" s="12">
        <f t="shared" si="717"/>
        <v>2</v>
      </c>
      <c r="CL528" s="12" t="str">
        <f t="shared" si="718"/>
        <v>Over2.5</v>
      </c>
      <c r="CM528" s="12">
        <f t="shared" si="719"/>
        <v>1</v>
      </c>
      <c r="CN528" s="12">
        <f t="shared" si="720"/>
        <v>0</v>
      </c>
      <c r="CO528" s="12">
        <f t="shared" si="721"/>
        <v>1</v>
      </c>
      <c r="CP528" s="12" t="str">
        <f t="shared" si="722"/>
        <v/>
      </c>
    </row>
    <row r="529" spans="1:94" x14ac:dyDescent="0.25">
      <c r="A529" t="s">
        <v>127</v>
      </c>
      <c r="B529" t="s">
        <v>311</v>
      </c>
      <c r="C529" t="s">
        <v>134</v>
      </c>
      <c r="D529" t="s">
        <v>27</v>
      </c>
      <c r="E529" t="s">
        <v>15</v>
      </c>
      <c r="F529" s="3">
        <v>2</v>
      </c>
      <c r="G529" s="3">
        <v>2</v>
      </c>
      <c r="H529" s="3" t="str">
        <f t="shared" si="724"/>
        <v>D</v>
      </c>
      <c r="I529" s="3">
        <v>5</v>
      </c>
      <c r="J529" s="3">
        <v>4.2</v>
      </c>
      <c r="K529" s="3">
        <v>1.65</v>
      </c>
      <c r="L529" s="3">
        <v>1.53</v>
      </c>
      <c r="M529" s="3">
        <v>2.5</v>
      </c>
      <c r="N529" s="3">
        <f t="shared" si="723"/>
        <v>4</v>
      </c>
      <c r="O529" s="3">
        <f t="shared" si="660"/>
        <v>4.4155844155844282E-2</v>
      </c>
      <c r="P529" s="3">
        <f t="shared" si="661"/>
        <v>5.3594771241830097E-2</v>
      </c>
      <c r="Q529" s="3">
        <f t="shared" si="662"/>
        <v>5.220779220779221</v>
      </c>
      <c r="R529" s="3">
        <f t="shared" si="663"/>
        <v>4.3854545454545466</v>
      </c>
      <c r="S529" s="3">
        <f t="shared" si="664"/>
        <v>1.7228571428571429</v>
      </c>
      <c r="T529" s="3">
        <f t="shared" si="665"/>
        <v>1.5975584415584418</v>
      </c>
      <c r="U529" s="3">
        <f t="shared" si="666"/>
        <v>2.6103896103896105</v>
      </c>
      <c r="V529" s="4">
        <f t="shared" si="667"/>
        <v>0.2</v>
      </c>
      <c r="W529" s="4">
        <f t="shared" si="668"/>
        <v>0.23809523809523808</v>
      </c>
      <c r="X529" s="4">
        <f t="shared" si="669"/>
        <v>0.60606060606060608</v>
      </c>
      <c r="Y529" s="4">
        <f t="shared" si="670"/>
        <v>0.65359477124183007</v>
      </c>
      <c r="Z529" s="4">
        <f t="shared" si="671"/>
        <v>0.4</v>
      </c>
      <c r="AA529" s="4">
        <f t="shared" si="672"/>
        <v>1.1904761904761905</v>
      </c>
      <c r="AB529" s="4">
        <f t="shared" si="673"/>
        <v>3.0303030303030303</v>
      </c>
      <c r="AC529" s="4">
        <f t="shared" si="674"/>
        <v>0.84000000000000008</v>
      </c>
      <c r="AD529" s="4">
        <f t="shared" si="675"/>
        <v>2.5454545454545459</v>
      </c>
      <c r="AE529" s="4">
        <f t="shared" si="676"/>
        <v>0.32999999999999996</v>
      </c>
      <c r="AF529" s="4">
        <f t="shared" si="677"/>
        <v>0.39285714285714279</v>
      </c>
      <c r="AG529" s="4">
        <f t="shared" si="678"/>
        <v>0.61199999999999999</v>
      </c>
      <c r="AH529" s="4">
        <f t="shared" si="679"/>
        <v>1.6339869281045751</v>
      </c>
      <c r="AI529" s="4">
        <f t="shared" si="680"/>
        <v>3.4979220779220781</v>
      </c>
      <c r="AJ529" s="4">
        <f t="shared" si="681"/>
        <v>0.83532467532467436</v>
      </c>
      <c r="AK529" s="4">
        <f t="shared" si="682"/>
        <v>2.6625974025974037</v>
      </c>
      <c r="AL529" s="4">
        <f t="shared" si="683"/>
        <v>-1.0128311688311686</v>
      </c>
      <c r="AM529" s="4">
        <f t="shared" si="684"/>
        <v>1.0128311688311686</v>
      </c>
      <c r="AN529" s="4">
        <f t="shared" si="685"/>
        <v>1.748961038961039</v>
      </c>
      <c r="AO529" s="4">
        <f t="shared" si="686"/>
        <v>0.41766233766233718</v>
      </c>
      <c r="AP529" s="4">
        <f t="shared" si="687"/>
        <v>1.3312987012987019</v>
      </c>
      <c r="AQ529" s="4">
        <f t="shared" si="688"/>
        <v>-0.50641558441558432</v>
      </c>
      <c r="AR529" s="4">
        <f t="shared" si="689"/>
        <v>0.50641558441558432</v>
      </c>
      <c r="AS529" s="4">
        <f t="shared" si="690"/>
        <v>1.0513943537879957</v>
      </c>
      <c r="AT529" s="4">
        <f t="shared" si="691"/>
        <v>0.39563920209230524</v>
      </c>
      <c r="AU529" s="4">
        <f t="shared" si="692"/>
        <v>0.92656203455630082</v>
      </c>
      <c r="AV529" s="4">
        <f t="shared" si="693"/>
        <v>-0.46876689441443997</v>
      </c>
      <c r="AW529" s="4">
        <f t="shared" si="694"/>
        <v>0.46876689441443997</v>
      </c>
      <c r="AX529" s="4">
        <f t="shared" si="695"/>
        <v>189.25098368183922</v>
      </c>
      <c r="AY529" s="4">
        <f t="shared" si="696"/>
        <v>71.215056376614939</v>
      </c>
      <c r="AZ529" s="4">
        <f t="shared" si="697"/>
        <v>166.78116622013414</v>
      </c>
      <c r="BA529" s="4">
        <f t="shared" si="698"/>
        <v>-84.378040994599189</v>
      </c>
      <c r="BB529" s="4">
        <f t="shared" si="699"/>
        <v>84.378040994599189</v>
      </c>
      <c r="BC529" s="4">
        <f t="shared" si="700"/>
        <v>2.0303030303030303</v>
      </c>
      <c r="BD529" s="4">
        <f t="shared" si="701"/>
        <v>0.19047619047619022</v>
      </c>
      <c r="BE529" s="4">
        <f t="shared" si="702"/>
        <v>1.5454545454545461</v>
      </c>
      <c r="BF529" s="4">
        <f t="shared" si="703"/>
        <v>-0.3879999999999999</v>
      </c>
      <c r="BG529" s="4">
        <f t="shared" si="704"/>
        <v>0.63398692810457491</v>
      </c>
      <c r="BH529" s="4">
        <f t="shared" si="705"/>
        <v>1.8267754425370881</v>
      </c>
      <c r="BI529" s="4">
        <f t="shared" si="706"/>
        <v>3.7763636363636368</v>
      </c>
      <c r="BJ529" s="4">
        <f t="shared" si="707"/>
        <v>0.48373928425392315</v>
      </c>
      <c r="BK529" s="4">
        <f t="shared" si="708"/>
        <v>0.71617978767761659</v>
      </c>
      <c r="BL529" s="4">
        <f t="shared" si="709"/>
        <v>2.1039740259740261</v>
      </c>
      <c r="BM529" s="4">
        <f t="shared" si="710"/>
        <v>0.34039383511213456</v>
      </c>
      <c r="BN529" s="3">
        <f t="shared" si="645"/>
        <v>0</v>
      </c>
      <c r="BO529" s="3">
        <v>100</v>
      </c>
      <c r="BP529" s="3">
        <f t="shared" si="646"/>
        <v>-1</v>
      </c>
      <c r="BQ529" s="3">
        <f t="shared" si="647"/>
        <v>-100</v>
      </c>
      <c r="BR529" s="3">
        <f t="shared" si="648"/>
        <v>0</v>
      </c>
      <c r="BS529" s="3">
        <f t="shared" si="649"/>
        <v>-1</v>
      </c>
      <c r="BT529" s="3">
        <f t="shared" si="650"/>
        <v>-100</v>
      </c>
      <c r="BU529" s="3">
        <f t="shared" si="651"/>
        <v>1</v>
      </c>
      <c r="BV529" s="3">
        <f t="shared" si="652"/>
        <v>3.2</v>
      </c>
      <c r="BW529" s="3">
        <f t="shared" si="653"/>
        <v>320</v>
      </c>
      <c r="BX529" s="3">
        <f t="shared" si="654"/>
        <v>1</v>
      </c>
      <c r="BY529" s="3">
        <f t="shared" si="655"/>
        <v>0.53</v>
      </c>
      <c r="BZ529" s="3">
        <f t="shared" si="656"/>
        <v>53</v>
      </c>
      <c r="CA529" s="3">
        <f t="shared" si="657"/>
        <v>0</v>
      </c>
      <c r="CB529" s="3">
        <f t="shared" si="658"/>
        <v>-1</v>
      </c>
      <c r="CC529" s="3">
        <f t="shared" si="659"/>
        <v>-100</v>
      </c>
      <c r="CD529" s="3">
        <f t="shared" si="711"/>
        <v>1</v>
      </c>
      <c r="CE529" s="3">
        <f t="shared" si="712"/>
        <v>0</v>
      </c>
      <c r="CF529" s="3">
        <f t="shared" si="713"/>
        <v>1</v>
      </c>
      <c r="CG529" s="16" t="str">
        <f t="shared" si="714"/>
        <v/>
      </c>
      <c r="CI529" s="12">
        <f t="shared" si="715"/>
        <v>1</v>
      </c>
      <c r="CJ529" s="12">
        <f t="shared" si="716"/>
        <v>1</v>
      </c>
      <c r="CK529" s="12">
        <f t="shared" si="717"/>
        <v>2</v>
      </c>
      <c r="CL529" s="12" t="str">
        <f t="shared" si="718"/>
        <v>Over2.5</v>
      </c>
      <c r="CM529" s="12">
        <f t="shared" si="719"/>
        <v>1</v>
      </c>
      <c r="CN529" s="12">
        <f t="shared" si="720"/>
        <v>0</v>
      </c>
      <c r="CO529" s="12">
        <f t="shared" si="721"/>
        <v>1</v>
      </c>
      <c r="CP529" s="12" t="str">
        <f t="shared" si="722"/>
        <v/>
      </c>
    </row>
    <row r="530" spans="1:94" x14ac:dyDescent="0.25">
      <c r="A530" t="s">
        <v>127</v>
      </c>
      <c r="B530" t="s">
        <v>311</v>
      </c>
      <c r="C530" t="s">
        <v>136</v>
      </c>
      <c r="D530" t="s">
        <v>23</v>
      </c>
      <c r="E530" t="s">
        <v>24</v>
      </c>
      <c r="F530" s="3">
        <v>3</v>
      </c>
      <c r="G530" s="3">
        <v>4</v>
      </c>
      <c r="H530" s="3" t="str">
        <f t="shared" si="724"/>
        <v>A</v>
      </c>
      <c r="I530" s="3">
        <v>2.88</v>
      </c>
      <c r="J530" s="3">
        <v>4</v>
      </c>
      <c r="K530" s="3">
        <v>2.2000000000000002</v>
      </c>
      <c r="L530" s="3">
        <v>1.33</v>
      </c>
      <c r="M530" s="3">
        <v>3.4</v>
      </c>
      <c r="N530" s="3">
        <f t="shared" si="723"/>
        <v>7</v>
      </c>
      <c r="O530" s="3">
        <f t="shared" si="660"/>
        <v>5.1767676767676685E-2</v>
      </c>
      <c r="P530" s="3">
        <f t="shared" si="661"/>
        <v>4.5997346306943854E-2</v>
      </c>
      <c r="Q530" s="3">
        <f t="shared" si="662"/>
        <v>3.0290909090909088</v>
      </c>
      <c r="R530" s="3">
        <f t="shared" si="663"/>
        <v>4.2070707070707067</v>
      </c>
      <c r="S530" s="3">
        <f t="shared" si="664"/>
        <v>2.3138888888888891</v>
      </c>
      <c r="T530" s="3">
        <f t="shared" si="665"/>
        <v>1.3988510101010101</v>
      </c>
      <c r="U530" s="3">
        <f t="shared" si="666"/>
        <v>3.5760101010101004</v>
      </c>
      <c r="V530" s="4">
        <f t="shared" si="667"/>
        <v>0.34722222222222221</v>
      </c>
      <c r="W530" s="4">
        <f t="shared" si="668"/>
        <v>0.25</v>
      </c>
      <c r="X530" s="4">
        <f t="shared" si="669"/>
        <v>0.45454545454545453</v>
      </c>
      <c r="Y530" s="4">
        <f t="shared" si="670"/>
        <v>0.75187969924812026</v>
      </c>
      <c r="Z530" s="4">
        <f t="shared" si="671"/>
        <v>0.29411764705882354</v>
      </c>
      <c r="AA530" s="4">
        <f t="shared" si="672"/>
        <v>0.72</v>
      </c>
      <c r="AB530" s="4">
        <f t="shared" si="673"/>
        <v>1.3090909090909089</v>
      </c>
      <c r="AC530" s="4">
        <f t="shared" si="674"/>
        <v>1.3888888888888888</v>
      </c>
      <c r="AD530" s="4">
        <f t="shared" si="675"/>
        <v>1.8181818181818181</v>
      </c>
      <c r="AE530" s="4">
        <f t="shared" si="676"/>
        <v>0.76388888888888895</v>
      </c>
      <c r="AF530" s="4">
        <f t="shared" si="677"/>
        <v>0.55000000000000004</v>
      </c>
      <c r="AG530" s="4">
        <f t="shared" si="678"/>
        <v>0.39117647058823535</v>
      </c>
      <c r="AH530" s="4">
        <f t="shared" si="679"/>
        <v>2.5563909774436087</v>
      </c>
      <c r="AI530" s="4">
        <f t="shared" si="680"/>
        <v>0.71520202020201973</v>
      </c>
      <c r="AJ530" s="4">
        <f t="shared" si="681"/>
        <v>-1.1779797979797979</v>
      </c>
      <c r="AK530" s="4">
        <f t="shared" si="682"/>
        <v>1.8931818181818176</v>
      </c>
      <c r="AL530" s="4">
        <f t="shared" si="683"/>
        <v>-2.1771590909090905</v>
      </c>
      <c r="AM530" s="4">
        <f t="shared" si="684"/>
        <v>2.1771590909090905</v>
      </c>
      <c r="AN530" s="4">
        <f t="shared" si="685"/>
        <v>0.35760101010100986</v>
      </c>
      <c r="AO530" s="4">
        <f t="shared" si="686"/>
        <v>-0.58898989898989895</v>
      </c>
      <c r="AP530" s="4">
        <f t="shared" si="687"/>
        <v>0.94659090909090882</v>
      </c>
      <c r="AQ530" s="4">
        <f t="shared" si="688"/>
        <v>-1.0885795454545453</v>
      </c>
      <c r="AR530" s="4">
        <f t="shared" si="689"/>
        <v>1.0885795454545453</v>
      </c>
      <c r="AS530" s="4">
        <f t="shared" si="690"/>
        <v>0.34343020714285921</v>
      </c>
      <c r="AT530" s="4">
        <f t="shared" si="691"/>
        <v>-0.53228450142633421</v>
      </c>
      <c r="AU530" s="4">
        <f t="shared" si="692"/>
        <v>0.75796780063031732</v>
      </c>
      <c r="AV530" s="4">
        <f t="shared" si="693"/>
        <v>-0.82778414424305424</v>
      </c>
      <c r="AW530" s="4">
        <f t="shared" si="694"/>
        <v>0.82778414424305424</v>
      </c>
      <c r="AX530" s="4">
        <f t="shared" si="695"/>
        <v>61.817437285714661</v>
      </c>
      <c r="AY530" s="4">
        <f t="shared" si="696"/>
        <v>-95.811210256740154</v>
      </c>
      <c r="AZ530" s="4">
        <f t="shared" si="697"/>
        <v>136.43420411345713</v>
      </c>
      <c r="BA530" s="4">
        <f t="shared" si="698"/>
        <v>-149.00114596374976</v>
      </c>
      <c r="BB530" s="4">
        <f t="shared" si="699"/>
        <v>149.00114596374976</v>
      </c>
      <c r="BC530" s="4">
        <f t="shared" si="700"/>
        <v>0.30909090909090886</v>
      </c>
      <c r="BD530" s="4">
        <f t="shared" si="701"/>
        <v>-0.28000000000000003</v>
      </c>
      <c r="BE530" s="4">
        <f t="shared" si="702"/>
        <v>0.8181818181818179</v>
      </c>
      <c r="BF530" s="4">
        <f t="shared" si="703"/>
        <v>-0.60882352941176465</v>
      </c>
      <c r="BG530" s="4">
        <f t="shared" si="704"/>
        <v>1.5563909774436087</v>
      </c>
      <c r="BH530" s="4">
        <f t="shared" si="705"/>
        <v>0.95597138475687038</v>
      </c>
      <c r="BI530" s="4">
        <f t="shared" si="706"/>
        <v>3.1833501683501679</v>
      </c>
      <c r="BJ530" s="4">
        <f t="shared" si="707"/>
        <v>0.3003035588925867</v>
      </c>
      <c r="BK530" s="4">
        <f t="shared" si="708"/>
        <v>1.5394839569037575</v>
      </c>
      <c r="BL530" s="4">
        <f t="shared" si="709"/>
        <v>2.4874305555555551</v>
      </c>
      <c r="BM530" s="4">
        <f t="shared" si="710"/>
        <v>0.6189053010808262</v>
      </c>
      <c r="BN530" s="3">
        <f t="shared" si="645"/>
        <v>0</v>
      </c>
      <c r="BO530" s="3">
        <v>100</v>
      </c>
      <c r="BP530" s="3">
        <f t="shared" si="646"/>
        <v>-1</v>
      </c>
      <c r="BQ530" s="3">
        <f t="shared" si="647"/>
        <v>-100</v>
      </c>
      <c r="BR530" s="3">
        <f t="shared" si="648"/>
        <v>1</v>
      </c>
      <c r="BS530" s="3">
        <f t="shared" si="649"/>
        <v>1.2000000000000002</v>
      </c>
      <c r="BT530" s="3">
        <f t="shared" si="650"/>
        <v>120.00000000000001</v>
      </c>
      <c r="BU530" s="3">
        <f t="shared" si="651"/>
        <v>0</v>
      </c>
      <c r="BV530" s="3">
        <f t="shared" si="652"/>
        <v>-1</v>
      </c>
      <c r="BW530" s="3">
        <f t="shared" si="653"/>
        <v>-100</v>
      </c>
      <c r="BX530" s="3">
        <f t="shared" si="654"/>
        <v>1</v>
      </c>
      <c r="BY530" s="3">
        <f t="shared" si="655"/>
        <v>0.33000000000000007</v>
      </c>
      <c r="BZ530" s="3">
        <f t="shared" si="656"/>
        <v>33.000000000000007</v>
      </c>
      <c r="CA530" s="3">
        <f t="shared" si="657"/>
        <v>0</v>
      </c>
      <c r="CB530" s="3">
        <f t="shared" si="658"/>
        <v>-1</v>
      </c>
      <c r="CC530" s="3">
        <f t="shared" si="659"/>
        <v>-100</v>
      </c>
      <c r="CD530" s="3">
        <f t="shared" si="711"/>
        <v>1</v>
      </c>
      <c r="CE530" s="3">
        <f t="shared" si="712"/>
        <v>0</v>
      </c>
      <c r="CF530" s="3">
        <f t="shared" si="713"/>
        <v>1</v>
      </c>
      <c r="CG530" s="16" t="str">
        <f t="shared" si="714"/>
        <v/>
      </c>
      <c r="CI530" s="12">
        <f t="shared" si="715"/>
        <v>1</v>
      </c>
      <c r="CJ530" s="12">
        <f t="shared" si="716"/>
        <v>0</v>
      </c>
      <c r="CK530" s="12">
        <f t="shared" si="717"/>
        <v>1</v>
      </c>
      <c r="CL530" s="12" t="str">
        <f t="shared" si="718"/>
        <v/>
      </c>
      <c r="CM530" s="12">
        <f t="shared" si="719"/>
        <v>1</v>
      </c>
      <c r="CN530" s="12">
        <f t="shared" si="720"/>
        <v>0</v>
      </c>
      <c r="CO530" s="12">
        <f t="shared" si="721"/>
        <v>1</v>
      </c>
      <c r="CP530" s="12" t="str">
        <f t="shared" si="722"/>
        <v/>
      </c>
    </row>
    <row r="531" spans="1:94" x14ac:dyDescent="0.25">
      <c r="A531" t="s">
        <v>127</v>
      </c>
      <c r="B531" t="s">
        <v>312</v>
      </c>
      <c r="C531" t="s">
        <v>177</v>
      </c>
      <c r="D531" t="s">
        <v>14</v>
      </c>
      <c r="E531" t="s">
        <v>26</v>
      </c>
      <c r="F531" s="3">
        <v>2</v>
      </c>
      <c r="G531" s="3">
        <v>1</v>
      </c>
      <c r="H531" s="3" t="str">
        <f t="shared" si="724"/>
        <v>H</v>
      </c>
      <c r="I531" s="3">
        <v>1.8</v>
      </c>
      <c r="J531" s="3">
        <v>3.9</v>
      </c>
      <c r="K531" s="3">
        <v>4.2</v>
      </c>
      <c r="L531" s="3">
        <v>1.67</v>
      </c>
      <c r="M531" s="3">
        <v>2.2000000000000002</v>
      </c>
      <c r="N531" s="3">
        <f t="shared" si="723"/>
        <v>3</v>
      </c>
      <c r="O531" s="3">
        <f t="shared" si="660"/>
        <v>5.0061050061050105E-2</v>
      </c>
      <c r="P531" s="3">
        <f t="shared" si="661"/>
        <v>5.3347849755035481E-2</v>
      </c>
      <c r="Q531" s="3">
        <f t="shared" si="662"/>
        <v>1.8901098901098903</v>
      </c>
      <c r="R531" s="3">
        <f t="shared" si="663"/>
        <v>4.0952380952380949</v>
      </c>
      <c r="S531" s="3">
        <f t="shared" si="664"/>
        <v>4.4102564102564106</v>
      </c>
      <c r="T531" s="3">
        <f t="shared" si="665"/>
        <v>1.7536019536019536</v>
      </c>
      <c r="U531" s="3">
        <f t="shared" si="666"/>
        <v>2.3101343101343104</v>
      </c>
      <c r="V531" s="4">
        <f t="shared" si="667"/>
        <v>0.55555555555555558</v>
      </c>
      <c r="W531" s="4">
        <f t="shared" si="668"/>
        <v>0.25641025641025644</v>
      </c>
      <c r="X531" s="4">
        <f t="shared" si="669"/>
        <v>0.23809523809523808</v>
      </c>
      <c r="Y531" s="4">
        <f t="shared" si="670"/>
        <v>0.5988023952095809</v>
      </c>
      <c r="Z531" s="4">
        <f t="shared" si="671"/>
        <v>0.45454545454545453</v>
      </c>
      <c r="AA531" s="4">
        <f t="shared" si="672"/>
        <v>0.46153846153846156</v>
      </c>
      <c r="AB531" s="4">
        <f t="shared" si="673"/>
        <v>0.42857142857142855</v>
      </c>
      <c r="AC531" s="4">
        <f t="shared" si="674"/>
        <v>2.1666666666666665</v>
      </c>
      <c r="AD531" s="4">
        <f t="shared" si="675"/>
        <v>0.92857142857142849</v>
      </c>
      <c r="AE531" s="4">
        <f t="shared" si="676"/>
        <v>2.3333333333333335</v>
      </c>
      <c r="AF531" s="4">
        <f t="shared" si="677"/>
        <v>1.0769230769230771</v>
      </c>
      <c r="AG531" s="4">
        <f t="shared" si="678"/>
        <v>0.75909090909090904</v>
      </c>
      <c r="AH531" s="4">
        <f t="shared" si="679"/>
        <v>1.317365269461078</v>
      </c>
      <c r="AI531" s="4">
        <f t="shared" si="680"/>
        <v>-2.5201465201465201</v>
      </c>
      <c r="AJ531" s="4">
        <f t="shared" si="681"/>
        <v>-2.2051282051282044</v>
      </c>
      <c r="AK531" s="4">
        <f t="shared" si="682"/>
        <v>-0.31501831501831568</v>
      </c>
      <c r="AL531" s="4">
        <f t="shared" si="683"/>
        <v>-0.55653235653235678</v>
      </c>
      <c r="AM531" s="4">
        <f t="shared" si="684"/>
        <v>0.55653235653235678</v>
      </c>
      <c r="AN531" s="4">
        <f t="shared" si="685"/>
        <v>-1.26007326007326</v>
      </c>
      <c r="AO531" s="4">
        <f t="shared" si="686"/>
        <v>-1.1025641025641022</v>
      </c>
      <c r="AP531" s="4">
        <f t="shared" si="687"/>
        <v>-0.15750915750915784</v>
      </c>
      <c r="AQ531" s="4">
        <f t="shared" si="688"/>
        <v>-0.27826617826617839</v>
      </c>
      <c r="AR531" s="4">
        <f t="shared" si="689"/>
        <v>0.27826617826617839</v>
      </c>
      <c r="AS531" s="4">
        <f t="shared" si="690"/>
        <v>-0.89996717116179092</v>
      </c>
      <c r="AT531" s="4">
        <f t="shared" si="691"/>
        <v>-0.83414001470737975</v>
      </c>
      <c r="AU531" s="4">
        <f t="shared" si="692"/>
        <v>-0.15622565427591378</v>
      </c>
      <c r="AV531" s="4">
        <f t="shared" si="693"/>
        <v>-0.2714002079876805</v>
      </c>
      <c r="AW531" s="4">
        <f t="shared" si="694"/>
        <v>0.2714002079876805</v>
      </c>
      <c r="AX531" s="4">
        <f t="shared" si="695"/>
        <v>-161.99409080912238</v>
      </c>
      <c r="AY531" s="4">
        <f t="shared" si="696"/>
        <v>-150.14520264732835</v>
      </c>
      <c r="AZ531" s="4">
        <f t="shared" si="697"/>
        <v>-28.120617769664481</v>
      </c>
      <c r="BA531" s="4">
        <f t="shared" si="698"/>
        <v>-48.852037437782485</v>
      </c>
      <c r="BB531" s="4">
        <f t="shared" si="699"/>
        <v>48.852037437782485</v>
      </c>
      <c r="BC531" s="4">
        <f t="shared" si="700"/>
        <v>-0.5714285714285714</v>
      </c>
      <c r="BD531" s="4">
        <f t="shared" si="701"/>
        <v>-0.53846153846153832</v>
      </c>
      <c r="BE531" s="4">
        <f t="shared" si="702"/>
        <v>-7.1428571428571577E-2</v>
      </c>
      <c r="BF531" s="4">
        <f t="shared" si="703"/>
        <v>-0.24090909090909099</v>
      </c>
      <c r="BG531" s="4">
        <f t="shared" si="704"/>
        <v>0.31736526946107796</v>
      </c>
      <c r="BH531" s="4">
        <f t="shared" si="705"/>
        <v>1.3731330005292974</v>
      </c>
      <c r="BI531" s="4">
        <f t="shared" si="706"/>
        <v>3.4652014652014653</v>
      </c>
      <c r="BJ531" s="4">
        <f t="shared" si="707"/>
        <v>0.39626354032187971</v>
      </c>
      <c r="BK531" s="4">
        <f t="shared" si="708"/>
        <v>0.39352780325375947</v>
      </c>
      <c r="BL531" s="4">
        <f t="shared" si="709"/>
        <v>2.0318681318681318</v>
      </c>
      <c r="BM531" s="4">
        <f t="shared" si="710"/>
        <v>0.19367782637150954</v>
      </c>
      <c r="BN531" s="3">
        <f t="shared" si="645"/>
        <v>1</v>
      </c>
      <c r="BO531" s="3">
        <v>100</v>
      </c>
      <c r="BP531" s="3">
        <f t="shared" si="646"/>
        <v>0.8</v>
      </c>
      <c r="BQ531" s="3">
        <f t="shared" si="647"/>
        <v>80</v>
      </c>
      <c r="BR531" s="3">
        <f t="shared" si="648"/>
        <v>0</v>
      </c>
      <c r="BS531" s="3">
        <f t="shared" si="649"/>
        <v>-1</v>
      </c>
      <c r="BT531" s="3">
        <f t="shared" si="650"/>
        <v>-100</v>
      </c>
      <c r="BU531" s="3">
        <f t="shared" si="651"/>
        <v>0</v>
      </c>
      <c r="BV531" s="3">
        <f t="shared" si="652"/>
        <v>-1</v>
      </c>
      <c r="BW531" s="3">
        <f t="shared" si="653"/>
        <v>-100</v>
      </c>
      <c r="BX531" s="3">
        <f t="shared" si="654"/>
        <v>1</v>
      </c>
      <c r="BY531" s="3">
        <f t="shared" si="655"/>
        <v>0.66999999999999993</v>
      </c>
      <c r="BZ531" s="3">
        <f t="shared" si="656"/>
        <v>67</v>
      </c>
      <c r="CA531" s="3">
        <f t="shared" si="657"/>
        <v>0</v>
      </c>
      <c r="CB531" s="3">
        <f t="shared" si="658"/>
        <v>-1</v>
      </c>
      <c r="CC531" s="3">
        <f t="shared" si="659"/>
        <v>-100</v>
      </c>
      <c r="CD531" s="3">
        <f t="shared" si="711"/>
        <v>1</v>
      </c>
      <c r="CE531" s="3">
        <f t="shared" si="712"/>
        <v>0</v>
      </c>
      <c r="CF531" s="3">
        <f t="shared" si="713"/>
        <v>1</v>
      </c>
      <c r="CG531" s="16" t="str">
        <f t="shared" si="714"/>
        <v/>
      </c>
      <c r="CI531" s="12">
        <f t="shared" si="715"/>
        <v>1</v>
      </c>
      <c r="CJ531" s="12">
        <f t="shared" si="716"/>
        <v>0</v>
      </c>
      <c r="CK531" s="12">
        <f t="shared" si="717"/>
        <v>1</v>
      </c>
      <c r="CL531" s="12" t="str">
        <f t="shared" si="718"/>
        <v/>
      </c>
      <c r="CM531" s="12">
        <f t="shared" si="719"/>
        <v>1</v>
      </c>
      <c r="CN531" s="12">
        <f t="shared" si="720"/>
        <v>0</v>
      </c>
      <c r="CO531" s="12">
        <f t="shared" si="721"/>
        <v>1</v>
      </c>
      <c r="CP531" s="12" t="str">
        <f t="shared" si="722"/>
        <v/>
      </c>
    </row>
    <row r="532" spans="1:94" x14ac:dyDescent="0.25">
      <c r="A532" t="s">
        <v>127</v>
      </c>
      <c r="B532" t="s">
        <v>313</v>
      </c>
      <c r="C532" t="s">
        <v>173</v>
      </c>
      <c r="D532" t="s">
        <v>12</v>
      </c>
      <c r="E532" t="s">
        <v>17</v>
      </c>
      <c r="F532" s="3">
        <v>0</v>
      </c>
      <c r="G532" s="3">
        <v>0</v>
      </c>
      <c r="H532" s="3" t="str">
        <f t="shared" si="724"/>
        <v>D</v>
      </c>
      <c r="I532" s="3">
        <v>1.22</v>
      </c>
      <c r="J532" s="3">
        <v>6.5</v>
      </c>
      <c r="K532" s="3">
        <v>13</v>
      </c>
      <c r="L532" s="3">
        <v>1.62</v>
      </c>
      <c r="M532" s="3">
        <v>2.2999999999999998</v>
      </c>
      <c r="N532" s="3">
        <f t="shared" si="723"/>
        <v>0</v>
      </c>
      <c r="O532" s="3">
        <f t="shared" si="660"/>
        <v>5.0441361916771843E-2</v>
      </c>
      <c r="P532" s="3">
        <f t="shared" si="661"/>
        <v>5.2066559312936134E-2</v>
      </c>
      <c r="Q532" s="3">
        <f t="shared" si="662"/>
        <v>1.2815384615384615</v>
      </c>
      <c r="R532" s="3">
        <f t="shared" si="663"/>
        <v>6.8278688524590168</v>
      </c>
      <c r="S532" s="3">
        <f t="shared" si="664"/>
        <v>13.655737704918034</v>
      </c>
      <c r="T532" s="3">
        <f t="shared" si="665"/>
        <v>1.7017150063051705</v>
      </c>
      <c r="U532" s="3">
        <f t="shared" si="666"/>
        <v>2.416015132408575</v>
      </c>
      <c r="V532" s="4">
        <f t="shared" si="667"/>
        <v>0.81967213114754101</v>
      </c>
      <c r="W532" s="4">
        <f t="shared" si="668"/>
        <v>0.15384615384615385</v>
      </c>
      <c r="X532" s="4">
        <f t="shared" si="669"/>
        <v>7.6923076923076927E-2</v>
      </c>
      <c r="Y532" s="4">
        <f t="shared" si="670"/>
        <v>0.61728395061728392</v>
      </c>
      <c r="Z532" s="4">
        <f t="shared" si="671"/>
        <v>0.43478260869565222</v>
      </c>
      <c r="AA532" s="4">
        <f t="shared" si="672"/>
        <v>0.18769230769230769</v>
      </c>
      <c r="AB532" s="4">
        <f t="shared" si="673"/>
        <v>9.3846153846153843E-2</v>
      </c>
      <c r="AC532" s="4">
        <f t="shared" si="674"/>
        <v>5.3278688524590168</v>
      </c>
      <c r="AD532" s="4">
        <f t="shared" si="675"/>
        <v>0.5</v>
      </c>
      <c r="AE532" s="4">
        <f t="shared" si="676"/>
        <v>10.655737704918034</v>
      </c>
      <c r="AF532" s="4">
        <f t="shared" si="677"/>
        <v>2</v>
      </c>
      <c r="AG532" s="4">
        <f t="shared" si="678"/>
        <v>0.70434782608695667</v>
      </c>
      <c r="AH532" s="4">
        <f t="shared" si="679"/>
        <v>1.419753086419753</v>
      </c>
      <c r="AI532" s="4">
        <f t="shared" si="680"/>
        <v>-12.374199243379572</v>
      </c>
      <c r="AJ532" s="4">
        <f t="shared" si="681"/>
        <v>-5.5463303909205557</v>
      </c>
      <c r="AK532" s="4">
        <f t="shared" si="682"/>
        <v>-6.8278688524590168</v>
      </c>
      <c r="AL532" s="4">
        <f t="shared" si="683"/>
        <v>-0.71430012610340454</v>
      </c>
      <c r="AM532" s="4">
        <f t="shared" si="684"/>
        <v>0.71430012610340454</v>
      </c>
      <c r="AN532" s="4">
        <f t="shared" si="685"/>
        <v>-6.1870996216897858</v>
      </c>
      <c r="AO532" s="4">
        <f t="shared" si="686"/>
        <v>-2.7731651954602778</v>
      </c>
      <c r="AP532" s="4">
        <f t="shared" si="687"/>
        <v>-3.4139344262295084</v>
      </c>
      <c r="AQ532" s="4">
        <f t="shared" si="688"/>
        <v>-0.35715006305170227</v>
      </c>
      <c r="AR532" s="4">
        <f t="shared" si="689"/>
        <v>0.35715006305170227</v>
      </c>
      <c r="AS532" s="4">
        <f t="shared" si="690"/>
        <v>-1.4105554502814444</v>
      </c>
      <c r="AT532" s="4">
        <f t="shared" si="691"/>
        <v>-1.2247107615570183</v>
      </c>
      <c r="AU532" s="4">
        <f t="shared" si="692"/>
        <v>-1.2858501443635553</v>
      </c>
      <c r="AV532" s="4">
        <f t="shared" si="693"/>
        <v>-0.34303033116690268</v>
      </c>
      <c r="AW532" s="4">
        <f t="shared" si="694"/>
        <v>0.34303033116690268</v>
      </c>
      <c r="AX532" s="4">
        <f t="shared" si="695"/>
        <v>-253.89998105065996</v>
      </c>
      <c r="AY532" s="4">
        <f t="shared" si="696"/>
        <v>-220.44793708026327</v>
      </c>
      <c r="AZ532" s="4">
        <f t="shared" si="697"/>
        <v>-231.45302598543992</v>
      </c>
      <c r="BA532" s="4">
        <f t="shared" si="698"/>
        <v>-61.745459610042474</v>
      </c>
      <c r="BB532" s="4">
        <f t="shared" si="699"/>
        <v>61.745459610042474</v>
      </c>
      <c r="BC532" s="4">
        <f t="shared" si="700"/>
        <v>-0.90615384615384609</v>
      </c>
      <c r="BD532" s="4">
        <f t="shared" si="701"/>
        <v>-0.8123076923076924</v>
      </c>
      <c r="BE532" s="4">
        <f t="shared" si="702"/>
        <v>-0.5</v>
      </c>
      <c r="BF532" s="4">
        <f t="shared" si="703"/>
        <v>-0.29565217391304338</v>
      </c>
      <c r="BG532" s="4">
        <f t="shared" si="704"/>
        <v>0.4197530864197529</v>
      </c>
      <c r="BH532" s="4">
        <f t="shared" si="705"/>
        <v>6.1981500033811781</v>
      </c>
      <c r="BI532" s="4">
        <f t="shared" si="706"/>
        <v>7.2550483396385035</v>
      </c>
      <c r="BJ532" s="4">
        <f t="shared" si="707"/>
        <v>0.85432235778735177</v>
      </c>
      <c r="BK532" s="4">
        <f t="shared" si="708"/>
        <v>0.50508646297012427</v>
      </c>
      <c r="BL532" s="4">
        <f t="shared" si="709"/>
        <v>2.0588650693568726</v>
      </c>
      <c r="BM532" s="4">
        <f t="shared" si="710"/>
        <v>0.24532276081982296</v>
      </c>
      <c r="BN532" s="3">
        <f t="shared" si="645"/>
        <v>0</v>
      </c>
      <c r="BO532" s="3">
        <v>100</v>
      </c>
      <c r="BP532" s="3">
        <f t="shared" si="646"/>
        <v>-1</v>
      </c>
      <c r="BQ532" s="3">
        <f t="shared" si="647"/>
        <v>-100</v>
      </c>
      <c r="BR532" s="3">
        <f t="shared" si="648"/>
        <v>0</v>
      </c>
      <c r="BS532" s="3">
        <f t="shared" si="649"/>
        <v>-1</v>
      </c>
      <c r="BT532" s="3">
        <f t="shared" si="650"/>
        <v>-100</v>
      </c>
      <c r="BU532" s="3">
        <f t="shared" si="651"/>
        <v>1</v>
      </c>
      <c r="BV532" s="3">
        <f t="shared" si="652"/>
        <v>5.5</v>
      </c>
      <c r="BW532" s="3">
        <f t="shared" si="653"/>
        <v>550</v>
      </c>
      <c r="BX532" s="3">
        <f t="shared" si="654"/>
        <v>0</v>
      </c>
      <c r="BY532" s="3">
        <f t="shared" si="655"/>
        <v>-1</v>
      </c>
      <c r="BZ532" s="3">
        <f t="shared" si="656"/>
        <v>-100</v>
      </c>
      <c r="CA532" s="3">
        <f t="shared" si="657"/>
        <v>1</v>
      </c>
      <c r="CB532" s="3">
        <f t="shared" si="658"/>
        <v>1.2999999999999998</v>
      </c>
      <c r="CC532" s="3">
        <f t="shared" si="659"/>
        <v>129.99999999999997</v>
      </c>
      <c r="CD532" s="3">
        <f t="shared" si="711"/>
        <v>0</v>
      </c>
      <c r="CE532" s="3">
        <f t="shared" si="712"/>
        <v>1</v>
      </c>
      <c r="CF532" s="3">
        <f t="shared" si="713"/>
        <v>1</v>
      </c>
      <c r="CG532" s="16" t="str">
        <f t="shared" si="714"/>
        <v/>
      </c>
      <c r="CI532" s="12">
        <f t="shared" si="715"/>
        <v>1</v>
      </c>
      <c r="CJ532" s="12">
        <f t="shared" si="716"/>
        <v>0</v>
      </c>
      <c r="CK532" s="12">
        <f t="shared" si="717"/>
        <v>1</v>
      </c>
      <c r="CL532" s="12" t="str">
        <f t="shared" si="718"/>
        <v/>
      </c>
      <c r="CM532" s="12">
        <f t="shared" si="719"/>
        <v>1</v>
      </c>
      <c r="CN532" s="12">
        <f t="shared" si="720"/>
        <v>1</v>
      </c>
      <c r="CO532" s="12">
        <f t="shared" si="721"/>
        <v>2</v>
      </c>
      <c r="CP532" s="12" t="str">
        <f t="shared" si="722"/>
        <v>Under2.5</v>
      </c>
    </row>
    <row r="533" spans="1:94" x14ac:dyDescent="0.25">
      <c r="A533" t="s">
        <v>127</v>
      </c>
      <c r="B533" t="s">
        <v>313</v>
      </c>
      <c r="C533" t="s">
        <v>173</v>
      </c>
      <c r="D533" t="s">
        <v>25</v>
      </c>
      <c r="E533" t="s">
        <v>18</v>
      </c>
      <c r="F533" s="3">
        <v>2</v>
      </c>
      <c r="G533" s="3">
        <v>2</v>
      </c>
      <c r="H533" s="3" t="str">
        <f t="shared" si="724"/>
        <v>D</v>
      </c>
      <c r="I533" s="3">
        <v>1.29</v>
      </c>
      <c r="J533" s="3">
        <v>6</v>
      </c>
      <c r="K533" s="3">
        <v>9</v>
      </c>
      <c r="L533" s="3">
        <v>1.36</v>
      </c>
      <c r="M533" s="3">
        <v>3.2</v>
      </c>
      <c r="N533" s="3">
        <f t="shared" si="723"/>
        <v>4</v>
      </c>
      <c r="O533" s="3">
        <f t="shared" si="660"/>
        <v>5.2971576227390127E-2</v>
      </c>
      <c r="P533" s="3">
        <f t="shared" si="661"/>
        <v>4.7794117647058765E-2</v>
      </c>
      <c r="Q533" s="3">
        <f t="shared" si="662"/>
        <v>1.3583333333333334</v>
      </c>
      <c r="R533" s="3">
        <f t="shared" si="663"/>
        <v>6.3178294573643408</v>
      </c>
      <c r="S533" s="3">
        <f t="shared" si="664"/>
        <v>9.4767441860465116</v>
      </c>
      <c r="T533" s="3">
        <f t="shared" si="665"/>
        <v>1.4320413436692507</v>
      </c>
      <c r="U533" s="3">
        <f t="shared" si="666"/>
        <v>3.3695090439276485</v>
      </c>
      <c r="V533" s="4">
        <f t="shared" si="667"/>
        <v>0.77519379844961234</v>
      </c>
      <c r="W533" s="4">
        <f t="shared" si="668"/>
        <v>0.16666666666666666</v>
      </c>
      <c r="X533" s="4">
        <f t="shared" si="669"/>
        <v>0.1111111111111111</v>
      </c>
      <c r="Y533" s="4">
        <f t="shared" si="670"/>
        <v>0.73529411764705876</v>
      </c>
      <c r="Z533" s="4">
        <f t="shared" si="671"/>
        <v>0.3125</v>
      </c>
      <c r="AA533" s="4">
        <f t="shared" si="672"/>
        <v>0.215</v>
      </c>
      <c r="AB533" s="4">
        <f t="shared" si="673"/>
        <v>0.14333333333333334</v>
      </c>
      <c r="AC533" s="4">
        <f t="shared" si="674"/>
        <v>4.6511627906976747</v>
      </c>
      <c r="AD533" s="4">
        <f t="shared" si="675"/>
        <v>0.66666666666666663</v>
      </c>
      <c r="AE533" s="4">
        <f t="shared" si="676"/>
        <v>6.9767441860465116</v>
      </c>
      <c r="AF533" s="4">
        <f t="shared" si="677"/>
        <v>1.5</v>
      </c>
      <c r="AG533" s="4">
        <f t="shared" si="678"/>
        <v>0.42499999999999999</v>
      </c>
      <c r="AH533" s="4">
        <f t="shared" si="679"/>
        <v>2.3529411764705883</v>
      </c>
      <c r="AI533" s="4">
        <f t="shared" si="680"/>
        <v>-8.1184108527131791</v>
      </c>
      <c r="AJ533" s="4">
        <f t="shared" si="681"/>
        <v>-4.9594961240310074</v>
      </c>
      <c r="AK533" s="4">
        <f t="shared" si="682"/>
        <v>-3.1589147286821708</v>
      </c>
      <c r="AL533" s="4">
        <f t="shared" si="683"/>
        <v>-1.9374677002583978</v>
      </c>
      <c r="AM533" s="4">
        <f t="shared" si="684"/>
        <v>1.9374677002583978</v>
      </c>
      <c r="AN533" s="4">
        <f t="shared" si="685"/>
        <v>-4.0592054263565895</v>
      </c>
      <c r="AO533" s="4">
        <f t="shared" si="686"/>
        <v>-2.4797480620155037</v>
      </c>
      <c r="AP533" s="4">
        <f t="shared" si="687"/>
        <v>-1.5794573643410854</v>
      </c>
      <c r="AQ533" s="4">
        <f t="shared" si="688"/>
        <v>-0.96873385012919888</v>
      </c>
      <c r="AR533" s="4">
        <f t="shared" si="689"/>
        <v>0.96873385012919888</v>
      </c>
      <c r="AS533" s="4">
        <f t="shared" si="690"/>
        <v>-1.3292524728535482</v>
      </c>
      <c r="AT533" s="4">
        <f t="shared" si="691"/>
        <v>-1.1874769418595703</v>
      </c>
      <c r="AU533" s="4">
        <f t="shared" si="692"/>
        <v>-1.0063729014798208</v>
      </c>
      <c r="AV533" s="4">
        <f t="shared" si="693"/>
        <v>-0.7695181491204327</v>
      </c>
      <c r="AW533" s="4">
        <f t="shared" si="694"/>
        <v>0.7695181491204327</v>
      </c>
      <c r="AX533" s="4">
        <f t="shared" si="695"/>
        <v>-239.26544511363869</v>
      </c>
      <c r="AY533" s="4">
        <f t="shared" si="696"/>
        <v>-213.74584953472265</v>
      </c>
      <c r="AZ533" s="4">
        <f t="shared" si="697"/>
        <v>-181.14712226636775</v>
      </c>
      <c r="BA533" s="4">
        <f t="shared" si="698"/>
        <v>-138.51326684167788</v>
      </c>
      <c r="BB533" s="4">
        <f t="shared" si="699"/>
        <v>138.51326684167788</v>
      </c>
      <c r="BC533" s="4">
        <f t="shared" si="700"/>
        <v>-0.8566666666666668</v>
      </c>
      <c r="BD533" s="4">
        <f t="shared" si="701"/>
        <v>-0.78500000000000003</v>
      </c>
      <c r="BE533" s="4">
        <f t="shared" si="702"/>
        <v>-0.33333333333333337</v>
      </c>
      <c r="BF533" s="4">
        <f t="shared" si="703"/>
        <v>-0.57499999999999996</v>
      </c>
      <c r="BG533" s="4">
        <f t="shared" si="704"/>
        <v>1.3529411764705881</v>
      </c>
      <c r="BH533" s="4">
        <f t="shared" si="705"/>
        <v>4.0923493423870632</v>
      </c>
      <c r="BI533" s="4">
        <f t="shared" si="706"/>
        <v>5.7176356589147277</v>
      </c>
      <c r="BJ533" s="4">
        <f t="shared" si="707"/>
        <v>0.71574153837634302</v>
      </c>
      <c r="BK533" s="4">
        <f t="shared" si="708"/>
        <v>1.3699965491826183</v>
      </c>
      <c r="BL533" s="4">
        <f t="shared" si="709"/>
        <v>2.4007751937984496</v>
      </c>
      <c r="BM533" s="4">
        <f t="shared" si="710"/>
        <v>0.5706475777996699</v>
      </c>
      <c r="BN533" s="3">
        <f t="shared" si="645"/>
        <v>0</v>
      </c>
      <c r="BO533" s="3">
        <v>100</v>
      </c>
      <c r="BP533" s="3">
        <f t="shared" si="646"/>
        <v>-1</v>
      </c>
      <c r="BQ533" s="3">
        <f t="shared" si="647"/>
        <v>-100</v>
      </c>
      <c r="BR533" s="3">
        <f t="shared" si="648"/>
        <v>0</v>
      </c>
      <c r="BS533" s="3">
        <f t="shared" si="649"/>
        <v>-1</v>
      </c>
      <c r="BT533" s="3">
        <f t="shared" si="650"/>
        <v>-100</v>
      </c>
      <c r="BU533" s="3">
        <f t="shared" si="651"/>
        <v>1</v>
      </c>
      <c r="BV533" s="3">
        <f t="shared" si="652"/>
        <v>5</v>
      </c>
      <c r="BW533" s="3">
        <f t="shared" si="653"/>
        <v>500</v>
      </c>
      <c r="BX533" s="3">
        <f t="shared" si="654"/>
        <v>1</v>
      </c>
      <c r="BY533" s="3">
        <f t="shared" si="655"/>
        <v>0.3600000000000001</v>
      </c>
      <c r="BZ533" s="3">
        <f t="shared" si="656"/>
        <v>36.000000000000007</v>
      </c>
      <c r="CA533" s="3">
        <f t="shared" si="657"/>
        <v>0</v>
      </c>
      <c r="CB533" s="3">
        <f t="shared" si="658"/>
        <v>-1</v>
      </c>
      <c r="CC533" s="3">
        <f t="shared" si="659"/>
        <v>-100</v>
      </c>
      <c r="CD533" s="3">
        <f t="shared" si="711"/>
        <v>1</v>
      </c>
      <c r="CE533" s="3">
        <f t="shared" si="712"/>
        <v>1</v>
      </c>
      <c r="CF533" s="3">
        <f t="shared" si="713"/>
        <v>2</v>
      </c>
      <c r="CG533" s="16" t="str">
        <f t="shared" si="714"/>
        <v>BackCasa</v>
      </c>
      <c r="CI533" s="12">
        <f t="shared" si="715"/>
        <v>1</v>
      </c>
      <c r="CJ533" s="12">
        <f t="shared" si="716"/>
        <v>0</v>
      </c>
      <c r="CK533" s="12">
        <f t="shared" si="717"/>
        <v>1</v>
      </c>
      <c r="CL533" s="12" t="str">
        <f t="shared" si="718"/>
        <v/>
      </c>
      <c r="CM533" s="12">
        <f t="shared" si="719"/>
        <v>1</v>
      </c>
      <c r="CN533" s="12">
        <f t="shared" si="720"/>
        <v>1</v>
      </c>
      <c r="CO533" s="12">
        <f t="shared" si="721"/>
        <v>2</v>
      </c>
      <c r="CP533" s="12" t="str">
        <f t="shared" si="722"/>
        <v>Under2.5</v>
      </c>
    </row>
    <row r="534" spans="1:94" x14ac:dyDescent="0.25">
      <c r="A534" t="s">
        <v>127</v>
      </c>
      <c r="B534" t="s">
        <v>313</v>
      </c>
      <c r="C534" t="s">
        <v>173</v>
      </c>
      <c r="D534" t="s">
        <v>20</v>
      </c>
      <c r="E534" t="s">
        <v>27</v>
      </c>
      <c r="F534" s="3">
        <v>4</v>
      </c>
      <c r="G534" s="3">
        <v>0</v>
      </c>
      <c r="H534" s="3" t="str">
        <f t="shared" si="724"/>
        <v>H</v>
      </c>
      <c r="I534" s="3">
        <v>1.29</v>
      </c>
      <c r="J534" s="3">
        <v>6.25</v>
      </c>
      <c r="K534" s="3">
        <v>9</v>
      </c>
      <c r="L534" s="3">
        <v>1.36</v>
      </c>
      <c r="M534" s="3">
        <v>3.2</v>
      </c>
      <c r="N534" s="3">
        <f t="shared" si="723"/>
        <v>4</v>
      </c>
      <c r="O534" s="3">
        <f t="shared" si="660"/>
        <v>4.6304909560723528E-2</v>
      </c>
      <c r="P534" s="3">
        <f t="shared" si="661"/>
        <v>4.7794117647058765E-2</v>
      </c>
      <c r="Q534" s="3">
        <f t="shared" si="662"/>
        <v>1.3497333333333335</v>
      </c>
      <c r="R534" s="3">
        <f t="shared" si="663"/>
        <v>6.5394056847545219</v>
      </c>
      <c r="S534" s="3">
        <f t="shared" si="664"/>
        <v>9.4167441860465111</v>
      </c>
      <c r="T534" s="3">
        <f t="shared" si="665"/>
        <v>1.4229746770025842</v>
      </c>
      <c r="U534" s="3">
        <f t="shared" si="666"/>
        <v>3.3481757105943153</v>
      </c>
      <c r="V534" s="4">
        <f t="shared" si="667"/>
        <v>0.77519379844961234</v>
      </c>
      <c r="W534" s="4">
        <f t="shared" si="668"/>
        <v>0.16</v>
      </c>
      <c r="X534" s="4">
        <f t="shared" si="669"/>
        <v>0.1111111111111111</v>
      </c>
      <c r="Y534" s="4">
        <f t="shared" si="670"/>
        <v>0.73529411764705876</v>
      </c>
      <c r="Z534" s="4">
        <f t="shared" si="671"/>
        <v>0.3125</v>
      </c>
      <c r="AA534" s="4">
        <f t="shared" si="672"/>
        <v>0.2064</v>
      </c>
      <c r="AB534" s="4">
        <f t="shared" si="673"/>
        <v>0.14333333333333334</v>
      </c>
      <c r="AC534" s="4">
        <f t="shared" si="674"/>
        <v>4.8449612403100772</v>
      </c>
      <c r="AD534" s="4">
        <f t="shared" si="675"/>
        <v>0.69444444444444442</v>
      </c>
      <c r="AE534" s="4">
        <f t="shared" si="676"/>
        <v>6.9767441860465116</v>
      </c>
      <c r="AF534" s="4">
        <f t="shared" si="677"/>
        <v>1.44</v>
      </c>
      <c r="AG534" s="4">
        <f t="shared" si="678"/>
        <v>0.42499999999999999</v>
      </c>
      <c r="AH534" s="4">
        <f t="shared" si="679"/>
        <v>2.3529411764705883</v>
      </c>
      <c r="AI534" s="4">
        <f t="shared" si="680"/>
        <v>-8.0670108527131781</v>
      </c>
      <c r="AJ534" s="4">
        <f t="shared" si="681"/>
        <v>-5.1896723514211889</v>
      </c>
      <c r="AK534" s="4">
        <f t="shared" si="682"/>
        <v>-2.8773385012919892</v>
      </c>
      <c r="AL534" s="4">
        <f t="shared" si="683"/>
        <v>-1.9252010335917311</v>
      </c>
      <c r="AM534" s="4">
        <f t="shared" si="684"/>
        <v>1.9252010335917311</v>
      </c>
      <c r="AN534" s="4">
        <f t="shared" si="685"/>
        <v>-4.033505426356589</v>
      </c>
      <c r="AO534" s="4">
        <f t="shared" si="686"/>
        <v>-2.5948361757105944</v>
      </c>
      <c r="AP534" s="4">
        <f t="shared" si="687"/>
        <v>-1.4386692506459946</v>
      </c>
      <c r="AQ534" s="4">
        <f t="shared" si="688"/>
        <v>-0.96260051679586556</v>
      </c>
      <c r="AR534" s="4">
        <f t="shared" si="689"/>
        <v>0.96260051679586556</v>
      </c>
      <c r="AS534" s="4">
        <f t="shared" si="690"/>
        <v>-1.3277731522407146</v>
      </c>
      <c r="AT534" s="4">
        <f t="shared" si="691"/>
        <v>-1.2029558984941791</v>
      </c>
      <c r="AU534" s="4">
        <f t="shared" si="692"/>
        <v>-0.9633754315334121</v>
      </c>
      <c r="AV534" s="4">
        <f t="shared" si="693"/>
        <v>-0.76634438405859839</v>
      </c>
      <c r="AW534" s="4">
        <f t="shared" si="694"/>
        <v>0.76634438405859839</v>
      </c>
      <c r="AX534" s="4">
        <f t="shared" si="695"/>
        <v>-238.99916740332864</v>
      </c>
      <c r="AY534" s="4">
        <f t="shared" si="696"/>
        <v>-216.53206172895221</v>
      </c>
      <c r="AZ534" s="4">
        <f t="shared" si="697"/>
        <v>-173.40757767601417</v>
      </c>
      <c r="BA534" s="4">
        <f t="shared" si="698"/>
        <v>-137.94198913054771</v>
      </c>
      <c r="BB534" s="4">
        <f t="shared" si="699"/>
        <v>137.94198913054771</v>
      </c>
      <c r="BC534" s="4">
        <f t="shared" si="700"/>
        <v>-0.85666666666666669</v>
      </c>
      <c r="BD534" s="4">
        <f t="shared" si="701"/>
        <v>-0.79360000000000008</v>
      </c>
      <c r="BE534" s="4">
        <f t="shared" si="702"/>
        <v>-0.30555555555555552</v>
      </c>
      <c r="BF534" s="4">
        <f t="shared" si="703"/>
        <v>-0.57499999999999996</v>
      </c>
      <c r="BG534" s="4">
        <f t="shared" si="704"/>
        <v>1.3529411764705879</v>
      </c>
      <c r="BH534" s="4">
        <f t="shared" si="705"/>
        <v>4.0883664232370966</v>
      </c>
      <c r="BI534" s="4">
        <f t="shared" si="706"/>
        <v>5.7686277347114556</v>
      </c>
      <c r="BJ534" s="4">
        <f t="shared" si="707"/>
        <v>0.70872426012797562</v>
      </c>
      <c r="BK534" s="4">
        <f t="shared" si="708"/>
        <v>1.3613227060000646</v>
      </c>
      <c r="BL534" s="4">
        <f t="shared" si="709"/>
        <v>2.3855751937984495</v>
      </c>
      <c r="BM534" s="4">
        <f t="shared" si="710"/>
        <v>0.57064757779967046</v>
      </c>
      <c r="BN534" s="3">
        <f t="shared" si="645"/>
        <v>1</v>
      </c>
      <c r="BO534" s="3">
        <v>100</v>
      </c>
      <c r="BP534" s="3">
        <f t="shared" si="646"/>
        <v>0.29000000000000004</v>
      </c>
      <c r="BQ534" s="3">
        <f t="shared" si="647"/>
        <v>29.000000000000004</v>
      </c>
      <c r="BR534" s="3">
        <f t="shared" si="648"/>
        <v>0</v>
      </c>
      <c r="BS534" s="3">
        <f t="shared" si="649"/>
        <v>-1</v>
      </c>
      <c r="BT534" s="3">
        <f t="shared" si="650"/>
        <v>-100</v>
      </c>
      <c r="BU534" s="3">
        <f t="shared" si="651"/>
        <v>0</v>
      </c>
      <c r="BV534" s="3">
        <f t="shared" si="652"/>
        <v>-1</v>
      </c>
      <c r="BW534" s="3">
        <f t="shared" si="653"/>
        <v>-100</v>
      </c>
      <c r="BX534" s="3">
        <f t="shared" si="654"/>
        <v>1</v>
      </c>
      <c r="BY534" s="3">
        <f t="shared" si="655"/>
        <v>0.3600000000000001</v>
      </c>
      <c r="BZ534" s="3">
        <f t="shared" si="656"/>
        <v>36.000000000000007</v>
      </c>
      <c r="CA534" s="3">
        <f t="shared" si="657"/>
        <v>0</v>
      </c>
      <c r="CB534" s="3">
        <f t="shared" si="658"/>
        <v>-1</v>
      </c>
      <c r="CC534" s="3">
        <f t="shared" si="659"/>
        <v>-100</v>
      </c>
      <c r="CD534" s="3">
        <f t="shared" si="711"/>
        <v>1</v>
      </c>
      <c r="CE534" s="3">
        <f t="shared" si="712"/>
        <v>1</v>
      </c>
      <c r="CF534" s="3">
        <f t="shared" si="713"/>
        <v>2</v>
      </c>
      <c r="CG534" s="16" t="str">
        <f t="shared" si="714"/>
        <v>BackCasa</v>
      </c>
      <c r="CI534" s="12">
        <f t="shared" si="715"/>
        <v>1</v>
      </c>
      <c r="CJ534" s="12">
        <f t="shared" si="716"/>
        <v>0</v>
      </c>
      <c r="CK534" s="12">
        <f t="shared" si="717"/>
        <v>1</v>
      </c>
      <c r="CL534" s="12" t="str">
        <f t="shared" si="718"/>
        <v/>
      </c>
      <c r="CM534" s="12">
        <f t="shared" si="719"/>
        <v>1</v>
      </c>
      <c r="CN534" s="12">
        <f t="shared" si="720"/>
        <v>1</v>
      </c>
      <c r="CO534" s="12">
        <f t="shared" si="721"/>
        <v>2</v>
      </c>
      <c r="CP534" s="12" t="str">
        <f t="shared" si="722"/>
        <v>Under2.5</v>
      </c>
    </row>
    <row r="535" spans="1:94" x14ac:dyDescent="0.25">
      <c r="A535" t="s">
        <v>127</v>
      </c>
      <c r="B535" t="s">
        <v>313</v>
      </c>
      <c r="C535" t="s">
        <v>173</v>
      </c>
      <c r="D535" t="s">
        <v>26</v>
      </c>
      <c r="E535" t="s">
        <v>28</v>
      </c>
      <c r="F535" s="3">
        <v>1</v>
      </c>
      <c r="G535" s="3">
        <v>2</v>
      </c>
      <c r="H535" s="3" t="str">
        <f t="shared" si="724"/>
        <v>A</v>
      </c>
      <c r="I535" s="3">
        <v>1.91</v>
      </c>
      <c r="J535" s="3">
        <v>3.7</v>
      </c>
      <c r="K535" s="3">
        <v>3.75</v>
      </c>
      <c r="L535" s="3">
        <v>1.8</v>
      </c>
      <c r="M535" s="3">
        <v>2</v>
      </c>
      <c r="N535" s="3">
        <f t="shared" si="723"/>
        <v>3</v>
      </c>
      <c r="O535" s="3">
        <f t="shared" si="660"/>
        <v>6.0497146361020659E-2</v>
      </c>
      <c r="P535" s="3">
        <f t="shared" si="661"/>
        <v>5.555555555555558E-2</v>
      </c>
      <c r="Q535" s="3">
        <f t="shared" si="662"/>
        <v>2.0255495495495492</v>
      </c>
      <c r="R535" s="3">
        <f t="shared" si="663"/>
        <v>3.9238394415357765</v>
      </c>
      <c r="S535" s="3">
        <f t="shared" si="664"/>
        <v>3.9768642988538274</v>
      </c>
      <c r="T535" s="3">
        <f t="shared" si="665"/>
        <v>1.9088948634498373</v>
      </c>
      <c r="U535" s="3">
        <f t="shared" si="666"/>
        <v>2.1209942927220413</v>
      </c>
      <c r="V535" s="4">
        <f t="shared" si="667"/>
        <v>0.52356020942408377</v>
      </c>
      <c r="W535" s="4">
        <f t="shared" si="668"/>
        <v>0.27027027027027023</v>
      </c>
      <c r="X535" s="4">
        <f t="shared" si="669"/>
        <v>0.26666666666666666</v>
      </c>
      <c r="Y535" s="4">
        <f t="shared" si="670"/>
        <v>0.55555555555555558</v>
      </c>
      <c r="Z535" s="4">
        <f t="shared" si="671"/>
        <v>0.5</v>
      </c>
      <c r="AA535" s="4">
        <f t="shared" si="672"/>
        <v>0.51621621621621616</v>
      </c>
      <c r="AB535" s="4">
        <f t="shared" si="673"/>
        <v>0.5093333333333333</v>
      </c>
      <c r="AC535" s="4">
        <f t="shared" si="674"/>
        <v>1.9371727748691101</v>
      </c>
      <c r="AD535" s="4">
        <f t="shared" si="675"/>
        <v>0.98666666666666669</v>
      </c>
      <c r="AE535" s="4">
        <f t="shared" si="676"/>
        <v>1.9633507853403143</v>
      </c>
      <c r="AF535" s="4">
        <f t="shared" si="677"/>
        <v>1.0135135135135134</v>
      </c>
      <c r="AG535" s="4">
        <f t="shared" si="678"/>
        <v>0.9</v>
      </c>
      <c r="AH535" s="4">
        <f t="shared" si="679"/>
        <v>1.1111111111111112</v>
      </c>
      <c r="AI535" s="4">
        <f t="shared" si="680"/>
        <v>-1.9513147493042782</v>
      </c>
      <c r="AJ535" s="4">
        <f t="shared" si="681"/>
        <v>-1.8982898919862272</v>
      </c>
      <c r="AK535" s="4">
        <f t="shared" si="682"/>
        <v>-5.3024857318050955E-2</v>
      </c>
      <c r="AL535" s="4">
        <f t="shared" si="683"/>
        <v>-0.21209942927220404</v>
      </c>
      <c r="AM535" s="4">
        <f t="shared" si="684"/>
        <v>0.21209942927220404</v>
      </c>
      <c r="AN535" s="4">
        <f t="shared" si="685"/>
        <v>-0.97565737465213909</v>
      </c>
      <c r="AO535" s="4">
        <f t="shared" si="686"/>
        <v>-0.94914494599311361</v>
      </c>
      <c r="AP535" s="4">
        <f t="shared" si="687"/>
        <v>-2.6512428659025478E-2</v>
      </c>
      <c r="AQ535" s="4">
        <f t="shared" si="688"/>
        <v>-0.10604971463610202</v>
      </c>
      <c r="AR535" s="4">
        <f t="shared" si="689"/>
        <v>0.10604971463610202</v>
      </c>
      <c r="AS535" s="4">
        <f t="shared" si="690"/>
        <v>-0.77307750804362307</v>
      </c>
      <c r="AT535" s="4">
        <f t="shared" si="691"/>
        <v>-0.759313125869992</v>
      </c>
      <c r="AU535" s="4">
        <f t="shared" si="692"/>
        <v>-2.6506219337114393E-2</v>
      </c>
      <c r="AV535" s="4">
        <f t="shared" si="693"/>
        <v>-0.10565481181623895</v>
      </c>
      <c r="AW535" s="4">
        <f t="shared" si="694"/>
        <v>0.10565481181623895</v>
      </c>
      <c r="AX535" s="4">
        <f t="shared" si="695"/>
        <v>-139.15395144785217</v>
      </c>
      <c r="AY535" s="4">
        <f t="shared" si="696"/>
        <v>-136.67636265659857</v>
      </c>
      <c r="AZ535" s="4">
        <f t="shared" si="697"/>
        <v>-4.771119480680591</v>
      </c>
      <c r="BA535" s="4">
        <f t="shared" si="698"/>
        <v>-19.01786612692301</v>
      </c>
      <c r="BB535" s="4">
        <f t="shared" si="699"/>
        <v>19.01786612692301</v>
      </c>
      <c r="BC535" s="4">
        <f t="shared" si="700"/>
        <v>-0.4906666666666667</v>
      </c>
      <c r="BD535" s="4">
        <f t="shared" si="701"/>
        <v>-0.48378378378378384</v>
      </c>
      <c r="BE535" s="4">
        <f t="shared" si="702"/>
        <v>-1.3333333333333313E-2</v>
      </c>
      <c r="BF535" s="4">
        <f t="shared" si="703"/>
        <v>-9.9999999999999964E-2</v>
      </c>
      <c r="BG535" s="4">
        <f t="shared" si="704"/>
        <v>0.11111111111111106</v>
      </c>
      <c r="BH535" s="4">
        <f t="shared" si="705"/>
        <v>1.11160135243134</v>
      </c>
      <c r="BI535" s="4">
        <f t="shared" si="706"/>
        <v>3.3087510966463842</v>
      </c>
      <c r="BJ535" s="4">
        <f t="shared" si="707"/>
        <v>0.33595798534317495</v>
      </c>
      <c r="BK535" s="4">
        <f t="shared" si="708"/>
        <v>0.149976944724172</v>
      </c>
      <c r="BL535" s="4">
        <f t="shared" si="709"/>
        <v>2.0149445780859394</v>
      </c>
      <c r="BM535" s="4">
        <f t="shared" si="710"/>
        <v>7.4432292756478655E-2</v>
      </c>
      <c r="BN535" s="3">
        <f t="shared" si="645"/>
        <v>0</v>
      </c>
      <c r="BO535" s="3">
        <v>100</v>
      </c>
      <c r="BP535" s="3">
        <f t="shared" si="646"/>
        <v>-1</v>
      </c>
      <c r="BQ535" s="3">
        <f t="shared" si="647"/>
        <v>-100</v>
      </c>
      <c r="BR535" s="3">
        <f t="shared" si="648"/>
        <v>1</v>
      </c>
      <c r="BS535" s="3">
        <f t="shared" si="649"/>
        <v>2.75</v>
      </c>
      <c r="BT535" s="3">
        <f t="shared" si="650"/>
        <v>275</v>
      </c>
      <c r="BU535" s="3">
        <f t="shared" si="651"/>
        <v>0</v>
      </c>
      <c r="BV535" s="3">
        <f t="shared" si="652"/>
        <v>-1</v>
      </c>
      <c r="BW535" s="3">
        <f t="shared" si="653"/>
        <v>-100</v>
      </c>
      <c r="BX535" s="3">
        <f t="shared" si="654"/>
        <v>1</v>
      </c>
      <c r="BY535" s="3">
        <f t="shared" si="655"/>
        <v>0.8</v>
      </c>
      <c r="BZ535" s="3">
        <f t="shared" si="656"/>
        <v>80</v>
      </c>
      <c r="CA535" s="3">
        <f t="shared" si="657"/>
        <v>0</v>
      </c>
      <c r="CB535" s="3">
        <f t="shared" si="658"/>
        <v>-1</v>
      </c>
      <c r="CC535" s="3">
        <f t="shared" si="659"/>
        <v>-100</v>
      </c>
      <c r="CD535" s="3">
        <f t="shared" si="711"/>
        <v>1</v>
      </c>
      <c r="CE535" s="3">
        <f t="shared" si="712"/>
        <v>0</v>
      </c>
      <c r="CF535" s="3">
        <f t="shared" si="713"/>
        <v>1</v>
      </c>
      <c r="CG535" s="16" t="str">
        <f t="shared" si="714"/>
        <v/>
      </c>
      <c r="CI535" s="12">
        <f t="shared" si="715"/>
        <v>1</v>
      </c>
      <c r="CJ535" s="12">
        <f t="shared" si="716"/>
        <v>0</v>
      </c>
      <c r="CK535" s="12">
        <f t="shared" si="717"/>
        <v>1</v>
      </c>
      <c r="CL535" s="12" t="str">
        <f t="shared" si="718"/>
        <v/>
      </c>
      <c r="CM535" s="12">
        <f t="shared" si="719"/>
        <v>1</v>
      </c>
      <c r="CN535" s="12">
        <f t="shared" si="720"/>
        <v>0</v>
      </c>
      <c r="CO535" s="12">
        <f t="shared" si="721"/>
        <v>1</v>
      </c>
      <c r="CP535" s="12" t="str">
        <f t="shared" si="722"/>
        <v/>
      </c>
    </row>
    <row r="536" spans="1:94" x14ac:dyDescent="0.25">
      <c r="A536" t="s">
        <v>127</v>
      </c>
      <c r="B536" t="s">
        <v>313</v>
      </c>
      <c r="C536" t="s">
        <v>174</v>
      </c>
      <c r="D536" t="s">
        <v>133</v>
      </c>
      <c r="E536" t="s">
        <v>21</v>
      </c>
      <c r="F536" s="3">
        <v>2</v>
      </c>
      <c r="G536" s="3">
        <v>1</v>
      </c>
      <c r="H536" s="3" t="str">
        <f t="shared" si="724"/>
        <v>H</v>
      </c>
      <c r="I536" s="3">
        <v>2.7</v>
      </c>
      <c r="J536" s="3">
        <v>3.2</v>
      </c>
      <c r="K536" s="3">
        <v>2.75</v>
      </c>
      <c r="L536" s="3">
        <v>2</v>
      </c>
      <c r="M536" s="3">
        <v>1.8</v>
      </c>
      <c r="N536" s="3">
        <f t="shared" si="723"/>
        <v>3</v>
      </c>
      <c r="O536" s="3">
        <f t="shared" si="660"/>
        <v>4.6506734006733996E-2</v>
      </c>
      <c r="P536" s="3">
        <f t="shared" si="661"/>
        <v>5.555555555555558E-2</v>
      </c>
      <c r="Q536" s="3">
        <f t="shared" si="662"/>
        <v>2.8255681818181819</v>
      </c>
      <c r="R536" s="3">
        <f t="shared" si="663"/>
        <v>3.3488215488215491</v>
      </c>
      <c r="S536" s="3">
        <f t="shared" si="664"/>
        <v>2.8778935185185186</v>
      </c>
      <c r="T536" s="3">
        <f t="shared" si="665"/>
        <v>2.093013468013468</v>
      </c>
      <c r="U536" s="3">
        <f t="shared" si="666"/>
        <v>1.8837121212121213</v>
      </c>
      <c r="V536" s="4">
        <f t="shared" si="667"/>
        <v>0.37037037037037035</v>
      </c>
      <c r="W536" s="4">
        <f t="shared" si="668"/>
        <v>0.3125</v>
      </c>
      <c r="X536" s="4">
        <f t="shared" si="669"/>
        <v>0.36363636363636365</v>
      </c>
      <c r="Y536" s="4">
        <f t="shared" si="670"/>
        <v>0.5</v>
      </c>
      <c r="Z536" s="4">
        <f t="shared" si="671"/>
        <v>0.55555555555555558</v>
      </c>
      <c r="AA536" s="4">
        <f t="shared" si="672"/>
        <v>0.84375</v>
      </c>
      <c r="AB536" s="4">
        <f t="shared" si="673"/>
        <v>0.98181818181818192</v>
      </c>
      <c r="AC536" s="4">
        <f t="shared" si="674"/>
        <v>1.1851851851851851</v>
      </c>
      <c r="AD536" s="4">
        <f t="shared" si="675"/>
        <v>1.1636363636363638</v>
      </c>
      <c r="AE536" s="4">
        <f t="shared" si="676"/>
        <v>1.0185185185185184</v>
      </c>
      <c r="AF536" s="4">
        <f t="shared" si="677"/>
        <v>0.859375</v>
      </c>
      <c r="AG536" s="4">
        <f t="shared" si="678"/>
        <v>1.1111111111111112</v>
      </c>
      <c r="AH536" s="4">
        <f t="shared" si="679"/>
        <v>0.9</v>
      </c>
      <c r="AI536" s="4">
        <f t="shared" si="680"/>
        <v>-5.2325336700336678E-2</v>
      </c>
      <c r="AJ536" s="4">
        <f t="shared" si="681"/>
        <v>-0.52325336700336722</v>
      </c>
      <c r="AK536" s="4">
        <f t="shared" si="682"/>
        <v>0.47092803030303054</v>
      </c>
      <c r="AL536" s="4">
        <f t="shared" si="683"/>
        <v>0.20930134680134671</v>
      </c>
      <c r="AM536" s="4">
        <f t="shared" si="684"/>
        <v>-0.20930134680134671</v>
      </c>
      <c r="AN536" s="4">
        <f t="shared" si="685"/>
        <v>-2.6162668350168339E-2</v>
      </c>
      <c r="AO536" s="4">
        <f t="shared" si="686"/>
        <v>-0.26162668350168361</v>
      </c>
      <c r="AP536" s="4">
        <f t="shared" si="687"/>
        <v>0.23546401515151527</v>
      </c>
      <c r="AQ536" s="4">
        <f t="shared" si="688"/>
        <v>0.10465067340067336</v>
      </c>
      <c r="AR536" s="4">
        <f t="shared" si="689"/>
        <v>-0.10465067340067336</v>
      </c>
      <c r="AS536" s="4">
        <f t="shared" si="690"/>
        <v>-2.6156701480625134E-2</v>
      </c>
      <c r="AT536" s="4">
        <f t="shared" si="691"/>
        <v>-0.25589113655693557</v>
      </c>
      <c r="AU536" s="4">
        <f t="shared" si="692"/>
        <v>0.23125164594531156</v>
      </c>
      <c r="AV536" s="4">
        <f t="shared" si="693"/>
        <v>0.10427112783927719</v>
      </c>
      <c r="AW536" s="4">
        <f t="shared" si="694"/>
        <v>-0.10427112783927719</v>
      </c>
      <c r="AX536" s="4">
        <f t="shared" si="695"/>
        <v>-4.7082062665125237</v>
      </c>
      <c r="AY536" s="4">
        <f t="shared" si="696"/>
        <v>-46.060404580248402</v>
      </c>
      <c r="AZ536" s="4">
        <f t="shared" si="697"/>
        <v>41.625296270156078</v>
      </c>
      <c r="BA536" s="4">
        <f t="shared" si="698"/>
        <v>18.768803011069895</v>
      </c>
      <c r="BB536" s="4">
        <f t="shared" si="699"/>
        <v>-18.768803011069895</v>
      </c>
      <c r="BC536" s="4">
        <f t="shared" si="700"/>
        <v>-1.8181818181818174E-2</v>
      </c>
      <c r="BD536" s="4">
        <f t="shared" si="701"/>
        <v>-0.15625000000000006</v>
      </c>
      <c r="BE536" s="4">
        <f t="shared" si="702"/>
        <v>0.16363636363636372</v>
      </c>
      <c r="BF536" s="4">
        <f t="shared" si="703"/>
        <v>0.11111111111111106</v>
      </c>
      <c r="BG536" s="4">
        <f t="shared" si="704"/>
        <v>-9.9999999999999964E-2</v>
      </c>
      <c r="BH536" s="4">
        <f t="shared" si="705"/>
        <v>0.28818548328760307</v>
      </c>
      <c r="BI536" s="4">
        <f t="shared" si="706"/>
        <v>3.0174277497194169</v>
      </c>
      <c r="BJ536" s="4">
        <f t="shared" si="707"/>
        <v>9.5507003710163643E-2</v>
      </c>
      <c r="BK536" s="4">
        <f t="shared" si="708"/>
        <v>0.14799840163470956</v>
      </c>
      <c r="BL536" s="4">
        <f t="shared" si="709"/>
        <v>1.9883627946127946</v>
      </c>
      <c r="BM536" s="4">
        <f t="shared" si="710"/>
        <v>7.4432292756478655E-2</v>
      </c>
      <c r="BN536" s="3">
        <f t="shared" si="645"/>
        <v>1</v>
      </c>
      <c r="BO536" s="3">
        <v>100</v>
      </c>
      <c r="BP536" s="3">
        <f t="shared" si="646"/>
        <v>1.7000000000000002</v>
      </c>
      <c r="BQ536" s="3">
        <f t="shared" si="647"/>
        <v>170.00000000000003</v>
      </c>
      <c r="BR536" s="3">
        <f t="shared" si="648"/>
        <v>0</v>
      </c>
      <c r="BS536" s="3">
        <f t="shared" si="649"/>
        <v>-1</v>
      </c>
      <c r="BT536" s="3">
        <f t="shared" si="650"/>
        <v>-100</v>
      </c>
      <c r="BU536" s="3">
        <f t="shared" si="651"/>
        <v>0</v>
      </c>
      <c r="BV536" s="3">
        <f t="shared" si="652"/>
        <v>-1</v>
      </c>
      <c r="BW536" s="3">
        <f t="shared" si="653"/>
        <v>-100</v>
      </c>
      <c r="BX536" s="3">
        <f t="shared" si="654"/>
        <v>1</v>
      </c>
      <c r="BY536" s="3">
        <f t="shared" si="655"/>
        <v>1</v>
      </c>
      <c r="BZ536" s="3">
        <f t="shared" si="656"/>
        <v>100</v>
      </c>
      <c r="CA536" s="3">
        <f t="shared" si="657"/>
        <v>0</v>
      </c>
      <c r="CB536" s="3">
        <f t="shared" si="658"/>
        <v>-1</v>
      </c>
      <c r="CC536" s="3">
        <f t="shared" si="659"/>
        <v>-100</v>
      </c>
      <c r="CD536" s="3">
        <f t="shared" si="711"/>
        <v>1</v>
      </c>
      <c r="CE536" s="3">
        <f t="shared" si="712"/>
        <v>0</v>
      </c>
      <c r="CF536" s="3">
        <f t="shared" si="713"/>
        <v>1</v>
      </c>
      <c r="CG536" s="16" t="str">
        <f t="shared" si="714"/>
        <v/>
      </c>
      <c r="CI536" s="12">
        <f t="shared" si="715"/>
        <v>1</v>
      </c>
      <c r="CJ536" s="12">
        <f t="shared" si="716"/>
        <v>0</v>
      </c>
      <c r="CK536" s="12">
        <f t="shared" si="717"/>
        <v>1</v>
      </c>
      <c r="CL536" s="12" t="str">
        <f t="shared" si="718"/>
        <v/>
      </c>
      <c r="CM536" s="12">
        <f t="shared" si="719"/>
        <v>1</v>
      </c>
      <c r="CN536" s="12">
        <f t="shared" si="720"/>
        <v>0</v>
      </c>
      <c r="CO536" s="12">
        <f t="shared" si="721"/>
        <v>1</v>
      </c>
      <c r="CP536" s="12" t="str">
        <f t="shared" si="722"/>
        <v/>
      </c>
    </row>
    <row r="537" spans="1:94" x14ac:dyDescent="0.25">
      <c r="B537" s="1"/>
      <c r="C537" s="2"/>
      <c r="E537" s="22"/>
      <c r="F537" s="22"/>
      <c r="G537" s="23"/>
      <c r="H537" s="23"/>
      <c r="I537" s="23"/>
      <c r="J537" s="23"/>
      <c r="CL537" s="12"/>
      <c r="CP537" s="12"/>
    </row>
    <row r="538" spans="1:94" x14ac:dyDescent="0.25">
      <c r="B538" s="1"/>
      <c r="C538" s="2"/>
      <c r="CL538" s="12"/>
      <c r="CP538" s="12"/>
    </row>
    <row r="539" spans="1:94" x14ac:dyDescent="0.25">
      <c r="B539" s="1"/>
      <c r="C539" s="2"/>
      <c r="CL539" s="12"/>
      <c r="CP539" s="12"/>
    </row>
    <row r="540" spans="1:94" x14ac:dyDescent="0.25">
      <c r="B540" s="1"/>
      <c r="C540" s="2"/>
      <c r="CL540" s="12"/>
      <c r="CP540" s="12"/>
    </row>
    <row r="541" spans="1:94" x14ac:dyDescent="0.25">
      <c r="B541" s="1"/>
      <c r="C541" s="2"/>
      <c r="CL541" s="12"/>
      <c r="CP541" s="12"/>
    </row>
    <row r="542" spans="1:94" x14ac:dyDescent="0.25">
      <c r="B542" s="1"/>
      <c r="CL542" s="12"/>
      <c r="CP542" s="12"/>
    </row>
    <row r="543" spans="1:94" x14ac:dyDescent="0.25">
      <c r="B543" s="1"/>
      <c r="CL543" s="12"/>
      <c r="CP543" s="12"/>
    </row>
    <row r="544" spans="1:94" x14ac:dyDescent="0.25">
      <c r="B544" s="1"/>
      <c r="CL544" s="12"/>
      <c r="CP544" s="12"/>
    </row>
    <row r="545" spans="2:94" x14ac:dyDescent="0.25">
      <c r="B545" s="1"/>
      <c r="CL545" s="12"/>
      <c r="CP545" s="12"/>
    </row>
    <row r="546" spans="2:94" x14ac:dyDescent="0.25">
      <c r="B546" s="1"/>
      <c r="CL546" s="12"/>
      <c r="CP546" s="12"/>
    </row>
    <row r="547" spans="2:94" x14ac:dyDescent="0.25">
      <c r="B547" s="1"/>
      <c r="CL547" s="12"/>
      <c r="CP547" s="12"/>
    </row>
    <row r="548" spans="2:94" x14ac:dyDescent="0.25">
      <c r="B548" s="1"/>
      <c r="CL548" s="12"/>
      <c r="CP548" s="12"/>
    </row>
    <row r="549" spans="2:94" x14ac:dyDescent="0.25">
      <c r="B549" s="1"/>
      <c r="CL549" s="12"/>
      <c r="CP549" s="12"/>
    </row>
    <row r="550" spans="2:94" x14ac:dyDescent="0.25">
      <c r="B550" s="1"/>
      <c r="CL550" s="12"/>
      <c r="CP550" s="12"/>
    </row>
    <row r="551" spans="2:94" x14ac:dyDescent="0.25">
      <c r="B551" s="1"/>
      <c r="CL551" s="12"/>
      <c r="CP551" s="12"/>
    </row>
  </sheetData>
  <autoFilter ref="A2:CP551" xr:uid="{116DF6C4-617F-4CF1-AC3B-7D59E1DC8A40}"/>
  <mergeCells count="25">
    <mergeCell ref="CS20:CU20"/>
    <mergeCell ref="CS1:CT1"/>
    <mergeCell ref="AN1:AP1"/>
    <mergeCell ref="AS1:AU1"/>
    <mergeCell ref="AX1:AZ1"/>
    <mergeCell ref="BK1:BM1"/>
    <mergeCell ref="BH1:BJ1"/>
    <mergeCell ref="AQ1:AR1"/>
    <mergeCell ref="AV1:AW1"/>
    <mergeCell ref="BA1:BB1"/>
    <mergeCell ref="BF1:BG1"/>
    <mergeCell ref="BC1:BE1"/>
    <mergeCell ref="BR1:BT1"/>
    <mergeCell ref="BU1:BW1"/>
    <mergeCell ref="BX1:BZ1"/>
    <mergeCell ref="CA1:CC1"/>
    <mergeCell ref="BP1:BQ1"/>
    <mergeCell ref="Q1:S1"/>
    <mergeCell ref="T1:U1"/>
    <mergeCell ref="Y1:Z1"/>
    <mergeCell ref="AG1:AH1"/>
    <mergeCell ref="AL1:AM1"/>
    <mergeCell ref="V1:X1"/>
    <mergeCell ref="AA1:AF1"/>
    <mergeCell ref="AI1:AK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F0D15-9E76-43AD-BADA-225E138AB352}">
  <dimension ref="B2:E332"/>
  <sheetViews>
    <sheetView workbookViewId="0">
      <selection activeCell="E11" sqref="E11"/>
    </sheetView>
  </sheetViews>
  <sheetFormatPr defaultRowHeight="15" x14ac:dyDescent="0.25"/>
  <cols>
    <col min="1" max="1" width="9.85546875" bestFit="1" customWidth="1"/>
    <col min="2" max="2" width="9.85546875" style="6" bestFit="1" customWidth="1"/>
    <col min="3" max="3" width="11" bestFit="1" customWidth="1"/>
    <col min="4" max="4" width="11.7109375" style="7" bestFit="1" customWidth="1"/>
  </cols>
  <sheetData>
    <row r="2" spans="2:5" x14ac:dyDescent="0.25">
      <c r="B2" s="6" t="s">
        <v>102</v>
      </c>
      <c r="C2" t="s">
        <v>103</v>
      </c>
      <c r="D2" s="7" t="s">
        <v>126</v>
      </c>
      <c r="E2" s="9">
        <f>MIN(D:D)</f>
        <v>-3.0303030303030303</v>
      </c>
    </row>
    <row r="3" spans="2:5" x14ac:dyDescent="0.25">
      <c r="B3" s="10">
        <v>33</v>
      </c>
      <c r="C3">
        <f>SUM($B$3:B3)</f>
        <v>33</v>
      </c>
    </row>
    <row r="4" spans="2:5" x14ac:dyDescent="0.25">
      <c r="B4" s="10">
        <v>-100</v>
      </c>
      <c r="C4">
        <f>SUM($B$3:B4)</f>
        <v>-67</v>
      </c>
      <c r="D4" s="8">
        <f>C4/MAX($C$3:C3)-1</f>
        <v>-3.0303030303030303</v>
      </c>
    </row>
    <row r="5" spans="2:5" x14ac:dyDescent="0.25">
      <c r="B5" s="10">
        <v>110</v>
      </c>
      <c r="C5">
        <f>SUM($B$3:B5)</f>
        <v>43</v>
      </c>
      <c r="D5" s="8">
        <f>C5/MAX($C$3:C4)-1</f>
        <v>0.30303030303030298</v>
      </c>
    </row>
    <row r="6" spans="2:5" x14ac:dyDescent="0.25">
      <c r="B6" s="10">
        <v>50</v>
      </c>
      <c r="C6">
        <f>SUM($B$3:B6)</f>
        <v>93</v>
      </c>
      <c r="D6" s="8">
        <f>C6/MAX($C$3:C5)-1</f>
        <v>1.1627906976744184</v>
      </c>
    </row>
    <row r="7" spans="2:5" x14ac:dyDescent="0.25">
      <c r="B7" s="10">
        <v>25</v>
      </c>
      <c r="C7">
        <f>SUM($B$3:B7)</f>
        <v>118</v>
      </c>
      <c r="D7" s="8">
        <f>C7/MAX($C$3:C6)-1</f>
        <v>0.26881720430107525</v>
      </c>
    </row>
    <row r="8" spans="2:5" x14ac:dyDescent="0.25">
      <c r="B8" s="10">
        <v>-100</v>
      </c>
      <c r="C8">
        <f>SUM($B$3:B8)</f>
        <v>18</v>
      </c>
      <c r="D8" s="8">
        <f>C8/MAX($C$3:C7)-1</f>
        <v>-0.84745762711864403</v>
      </c>
    </row>
    <row r="9" spans="2:5" x14ac:dyDescent="0.25">
      <c r="B9" s="10">
        <v>53</v>
      </c>
      <c r="C9">
        <f>SUM($B$3:B9)</f>
        <v>71</v>
      </c>
      <c r="D9" s="8">
        <f>C9/MAX($C$3:C8)-1</f>
        <v>-0.39830508474576276</v>
      </c>
    </row>
    <row r="10" spans="2:5" x14ac:dyDescent="0.25">
      <c r="B10" s="10">
        <v>40</v>
      </c>
      <c r="C10">
        <f>SUM($B$3:B10)</f>
        <v>111</v>
      </c>
      <c r="D10" s="8">
        <f>C10/MAX($C$3:C9)-1</f>
        <v>-5.9322033898305038E-2</v>
      </c>
    </row>
    <row r="11" spans="2:5" x14ac:dyDescent="0.25">
      <c r="B11" s="10">
        <v>53</v>
      </c>
      <c r="C11">
        <f>SUM($B$3:B11)</f>
        <v>164</v>
      </c>
      <c r="D11" s="8">
        <f>C11/MAX($C$3:C10)-1</f>
        <v>0.38983050847457634</v>
      </c>
    </row>
    <row r="12" spans="2:5" x14ac:dyDescent="0.25">
      <c r="B12" s="10">
        <v>57</v>
      </c>
      <c r="C12">
        <f>SUM($B$3:B12)</f>
        <v>221</v>
      </c>
      <c r="D12" s="8">
        <f>C12/MAX($C$3:C11)-1</f>
        <v>0.34756097560975618</v>
      </c>
    </row>
    <row r="13" spans="2:5" x14ac:dyDescent="0.25">
      <c r="B13" s="10">
        <v>30</v>
      </c>
      <c r="C13">
        <f>SUM($B$3:B13)</f>
        <v>251</v>
      </c>
      <c r="D13" s="8">
        <f>C13/MAX($C$3:C12)-1</f>
        <v>0.13574660633484159</v>
      </c>
    </row>
    <row r="14" spans="2:5" x14ac:dyDescent="0.25">
      <c r="B14" s="10">
        <v>33</v>
      </c>
      <c r="C14">
        <f>SUM($B$3:B14)</f>
        <v>284</v>
      </c>
      <c r="D14" s="8">
        <f>C14/MAX($C$3:C13)-1</f>
        <v>0.13147410358565748</v>
      </c>
    </row>
    <row r="15" spans="2:5" x14ac:dyDescent="0.25">
      <c r="B15" s="10">
        <v>-100</v>
      </c>
      <c r="C15">
        <f>SUM($B$3:B15)</f>
        <v>184</v>
      </c>
      <c r="D15" s="8">
        <f>C15/MAX($C$3:C14)-1</f>
        <v>-0.352112676056338</v>
      </c>
    </row>
    <row r="16" spans="2:5" x14ac:dyDescent="0.25">
      <c r="B16" s="10">
        <v>33</v>
      </c>
      <c r="C16">
        <f>SUM($B$3:B16)</f>
        <v>217</v>
      </c>
      <c r="D16" s="8">
        <f>C16/MAX($C$3:C15)-1</f>
        <v>-0.2359154929577465</v>
      </c>
    </row>
    <row r="17" spans="2:4" x14ac:dyDescent="0.25">
      <c r="B17" s="10">
        <v>-100</v>
      </c>
      <c r="C17">
        <f>SUM($B$3:B17)</f>
        <v>117</v>
      </c>
      <c r="D17" s="8">
        <f>C17/MAX($C$3:C16)-1</f>
        <v>-0.5880281690140845</v>
      </c>
    </row>
    <row r="18" spans="2:4" x14ac:dyDescent="0.25">
      <c r="B18" s="10">
        <v>-100</v>
      </c>
      <c r="C18">
        <f>SUM($B$3:B18)</f>
        <v>17</v>
      </c>
      <c r="D18" s="8">
        <f>C18/MAX($C$3:C17)-1</f>
        <v>-0.9401408450704225</v>
      </c>
    </row>
    <row r="19" spans="2:4" x14ac:dyDescent="0.25">
      <c r="B19" s="10">
        <v>36</v>
      </c>
      <c r="C19">
        <f>SUM($B$3:B19)</f>
        <v>53</v>
      </c>
      <c r="D19" s="8">
        <f>C19/MAX($C$3:C18)-1</f>
        <v>-0.81338028169014087</v>
      </c>
    </row>
    <row r="20" spans="2:4" x14ac:dyDescent="0.25">
      <c r="B20" s="10">
        <v>62</v>
      </c>
      <c r="C20">
        <f>SUM($B$3:B20)</f>
        <v>115</v>
      </c>
      <c r="D20" s="8">
        <f>C20/MAX($C$3:C19)-1</f>
        <v>-0.59507042253521125</v>
      </c>
    </row>
    <row r="21" spans="2:4" x14ac:dyDescent="0.25">
      <c r="B21" s="10">
        <v>44</v>
      </c>
      <c r="C21">
        <f>SUM($B$3:B21)</f>
        <v>159</v>
      </c>
      <c r="D21" s="8">
        <f>C21/MAX($C$3:C20)-1</f>
        <v>-0.4401408450704225</v>
      </c>
    </row>
    <row r="22" spans="2:4" x14ac:dyDescent="0.25">
      <c r="B22" s="10">
        <v>-100</v>
      </c>
      <c r="C22">
        <f>SUM($B$3:B22)</f>
        <v>59</v>
      </c>
      <c r="D22" s="8">
        <f>C22/MAX($C$3:C21)-1</f>
        <v>-0.79225352112676051</v>
      </c>
    </row>
    <row r="23" spans="2:4" x14ac:dyDescent="0.25">
      <c r="B23" s="10">
        <v>-100</v>
      </c>
      <c r="C23">
        <f>SUM($B$3:B23)</f>
        <v>-41</v>
      </c>
      <c r="D23" s="8">
        <f>C23/MAX($C$3:C22)-1</f>
        <v>-1.1443661971830985</v>
      </c>
    </row>
    <row r="24" spans="2:4" x14ac:dyDescent="0.25">
      <c r="B24" s="10">
        <v>40</v>
      </c>
      <c r="C24">
        <f>SUM($B$3:B24)</f>
        <v>-1</v>
      </c>
      <c r="D24" s="8">
        <f>C24/MAX($C$3:C23)-1</f>
        <v>-1.0035211267605635</v>
      </c>
    </row>
    <row r="25" spans="2:4" x14ac:dyDescent="0.25">
      <c r="B25" s="10">
        <v>-100</v>
      </c>
      <c r="C25">
        <f>SUM($B$3:B25)</f>
        <v>-101</v>
      </c>
      <c r="D25" s="8">
        <f>C25/MAX($C$3:C24)-1</f>
        <v>-1.3556338028169015</v>
      </c>
    </row>
    <row r="26" spans="2:4" x14ac:dyDescent="0.25">
      <c r="B26" s="10">
        <v>44</v>
      </c>
      <c r="C26">
        <f>SUM($B$3:B26)</f>
        <v>-57</v>
      </c>
      <c r="D26" s="8">
        <f>C26/MAX($C$3:C25)-1</f>
        <v>-1.2007042253521127</v>
      </c>
    </row>
    <row r="27" spans="2:4" x14ac:dyDescent="0.25">
      <c r="B27" s="10">
        <v>53</v>
      </c>
      <c r="C27">
        <f>SUM($B$3:B27)</f>
        <v>-4</v>
      </c>
      <c r="D27" s="8">
        <f>C27/MAX($C$3:C26)-1</f>
        <v>-1.0140845070422535</v>
      </c>
    </row>
    <row r="28" spans="2:4" x14ac:dyDescent="0.25">
      <c r="B28" s="10">
        <v>-100</v>
      </c>
      <c r="C28">
        <f>SUM($B$3:B28)</f>
        <v>-104</v>
      </c>
      <c r="D28" s="8">
        <f>C28/MAX($C$3:C27)-1</f>
        <v>-1.3661971830985915</v>
      </c>
    </row>
    <row r="29" spans="2:4" x14ac:dyDescent="0.25">
      <c r="B29" s="10">
        <v>89</v>
      </c>
      <c r="C29">
        <f>SUM($B$3:B29)</f>
        <v>-15</v>
      </c>
      <c r="D29" s="8">
        <f>C29/MAX($C$3:C28)-1</f>
        <v>-1.0528169014084507</v>
      </c>
    </row>
    <row r="30" spans="2:4" x14ac:dyDescent="0.25">
      <c r="B30" s="10">
        <v>53</v>
      </c>
      <c r="C30">
        <f>SUM($B$3:B30)</f>
        <v>38</v>
      </c>
      <c r="D30" s="8">
        <f>C30/MAX($C$3:C29)-1</f>
        <v>-0.86619718309859151</v>
      </c>
    </row>
    <row r="31" spans="2:4" x14ac:dyDescent="0.25">
      <c r="B31" s="10">
        <v>40</v>
      </c>
      <c r="C31">
        <f>SUM($B$3:B31)</f>
        <v>78</v>
      </c>
      <c r="D31" s="8">
        <f>C31/MAX($C$3:C30)-1</f>
        <v>-0.72535211267605626</v>
      </c>
    </row>
    <row r="32" spans="2:4" x14ac:dyDescent="0.25">
      <c r="B32" s="10">
        <v>-100</v>
      </c>
      <c r="C32">
        <f>SUM($B$3:B32)</f>
        <v>-22</v>
      </c>
      <c r="D32" s="8">
        <f>C32/MAX($C$3:C31)-1</f>
        <v>-1.0774647887323943</v>
      </c>
    </row>
    <row r="33" spans="2:4" x14ac:dyDescent="0.25">
      <c r="B33" s="10">
        <v>-100</v>
      </c>
      <c r="C33">
        <f>SUM($B$3:B33)</f>
        <v>-122</v>
      </c>
      <c r="D33" s="8">
        <f>C33/MAX($C$3:C32)-1</f>
        <v>-1.4295774647887325</v>
      </c>
    </row>
    <row r="34" spans="2:4" x14ac:dyDescent="0.25">
      <c r="B34" s="10">
        <v>53</v>
      </c>
      <c r="C34">
        <f>SUM($B$3:B34)</f>
        <v>-69</v>
      </c>
      <c r="D34" s="8">
        <f>C34/MAX($C$3:C33)-1</f>
        <v>-1.2429577464788732</v>
      </c>
    </row>
    <row r="35" spans="2:4" x14ac:dyDescent="0.25">
      <c r="B35" s="10">
        <v>67</v>
      </c>
      <c r="C35">
        <f>SUM($B$3:B35)</f>
        <v>-2</v>
      </c>
      <c r="D35" s="8">
        <f>C35/MAX($C$3:C34)-1</f>
        <v>-1.0070422535211268</v>
      </c>
    </row>
    <row r="36" spans="2:4" x14ac:dyDescent="0.25">
      <c r="B36" s="10">
        <v>50</v>
      </c>
      <c r="C36">
        <f>SUM($B$3:B36)</f>
        <v>48</v>
      </c>
      <c r="D36" s="8">
        <f>C36/MAX($C$3:C35)-1</f>
        <v>-0.83098591549295775</v>
      </c>
    </row>
    <row r="37" spans="2:4" x14ac:dyDescent="0.25">
      <c r="B37" s="10">
        <v>40</v>
      </c>
      <c r="C37">
        <f>SUM($B$3:B37)</f>
        <v>88</v>
      </c>
      <c r="D37" s="8">
        <f>C37/MAX($C$3:C36)-1</f>
        <v>-0.6901408450704225</v>
      </c>
    </row>
    <row r="38" spans="2:4" x14ac:dyDescent="0.25">
      <c r="B38" s="10">
        <v>53</v>
      </c>
      <c r="C38">
        <f>SUM($B$3:B38)</f>
        <v>141</v>
      </c>
      <c r="D38" s="8">
        <f>C38/MAX($C$3:C37)-1</f>
        <v>-0.50352112676056338</v>
      </c>
    </row>
    <row r="39" spans="2:4" x14ac:dyDescent="0.25">
      <c r="B39" s="10">
        <v>53</v>
      </c>
      <c r="C39">
        <f>SUM($B$3:B39)</f>
        <v>194</v>
      </c>
      <c r="D39" s="8">
        <f>C39/MAX($C$3:C38)-1</f>
        <v>-0.31690140845070425</v>
      </c>
    </row>
    <row r="40" spans="2:4" x14ac:dyDescent="0.25">
      <c r="B40" s="10">
        <v>-100</v>
      </c>
      <c r="C40">
        <f>SUM($B$3:B40)</f>
        <v>94</v>
      </c>
      <c r="D40" s="8">
        <f>C40/MAX($C$3:C39)-1</f>
        <v>-0.66901408450704225</v>
      </c>
    </row>
    <row r="41" spans="2:4" x14ac:dyDescent="0.25">
      <c r="B41" s="10">
        <v>44</v>
      </c>
      <c r="C41">
        <f>SUM($B$3:B41)</f>
        <v>138</v>
      </c>
      <c r="D41" s="8">
        <f>C41/MAX($C$3:C40)-1</f>
        <v>-0.5140845070422535</v>
      </c>
    </row>
    <row r="42" spans="2:4" x14ac:dyDescent="0.25">
      <c r="B42" s="10">
        <v>62</v>
      </c>
      <c r="C42">
        <f>SUM($B$3:B42)</f>
        <v>200</v>
      </c>
      <c r="D42" s="8">
        <f>C42/MAX($C$3:C41)-1</f>
        <v>-0.29577464788732399</v>
      </c>
    </row>
    <row r="43" spans="2:4" x14ac:dyDescent="0.25">
      <c r="B43" s="10">
        <v>29</v>
      </c>
      <c r="C43">
        <f>SUM($B$3:B43)</f>
        <v>229</v>
      </c>
      <c r="D43" s="8">
        <f>C43/MAX($C$3:C42)-1</f>
        <v>-0.19366197183098588</v>
      </c>
    </row>
    <row r="44" spans="2:4" x14ac:dyDescent="0.25">
      <c r="B44" s="10">
        <v>44</v>
      </c>
      <c r="C44">
        <f>SUM($B$3:B44)</f>
        <v>273</v>
      </c>
      <c r="D44" s="8">
        <f>C44/MAX($C$3:C43)-1</f>
        <v>-3.8732394366197131E-2</v>
      </c>
    </row>
    <row r="45" spans="2:4" x14ac:dyDescent="0.25">
      <c r="B45" s="10">
        <v>73</v>
      </c>
      <c r="C45">
        <f>SUM($B$3:B45)</f>
        <v>346</v>
      </c>
      <c r="D45" s="8">
        <f>C45/MAX($C$3:C44)-1</f>
        <v>0.21830985915492951</v>
      </c>
    </row>
    <row r="46" spans="2:4" x14ac:dyDescent="0.25">
      <c r="B46" s="10">
        <v>53</v>
      </c>
      <c r="C46">
        <f>SUM($B$3:B46)</f>
        <v>399</v>
      </c>
      <c r="D46" s="8">
        <f>C46/MAX($C$3:C45)-1</f>
        <v>0.15317919075144504</v>
      </c>
    </row>
    <row r="47" spans="2:4" x14ac:dyDescent="0.25">
      <c r="B47" s="10">
        <v>33</v>
      </c>
      <c r="C47">
        <f>SUM($B$3:B47)</f>
        <v>432</v>
      </c>
      <c r="D47" s="8">
        <f>C47/MAX($C$3:C46)-1</f>
        <v>8.2706766917293173E-2</v>
      </c>
    </row>
    <row r="48" spans="2:4" x14ac:dyDescent="0.25">
      <c r="B48" s="10">
        <v>-100</v>
      </c>
      <c r="C48">
        <f>SUM($B$3:B48)</f>
        <v>332</v>
      </c>
      <c r="D48" s="8">
        <f>C48/MAX($C$3:C47)-1</f>
        <v>-0.23148148148148151</v>
      </c>
    </row>
    <row r="49" spans="2:4" x14ac:dyDescent="0.25">
      <c r="B49" s="10">
        <v>-100</v>
      </c>
      <c r="C49">
        <f>SUM($B$3:B49)</f>
        <v>232</v>
      </c>
      <c r="D49" s="8">
        <f>C49/MAX($C$3:C48)-1</f>
        <v>-0.46296296296296291</v>
      </c>
    </row>
    <row r="50" spans="2:4" x14ac:dyDescent="0.25">
      <c r="B50" s="10">
        <v>44</v>
      </c>
      <c r="C50">
        <f>SUM($B$3:B50)</f>
        <v>276</v>
      </c>
      <c r="D50" s="8">
        <f>C50/MAX($C$3:C49)-1</f>
        <v>-0.36111111111111116</v>
      </c>
    </row>
    <row r="51" spans="2:4" x14ac:dyDescent="0.25">
      <c r="B51" s="10">
        <v>62</v>
      </c>
      <c r="C51">
        <f>SUM($B$3:B51)</f>
        <v>338</v>
      </c>
      <c r="D51" s="8">
        <f>C51/MAX($C$3:C50)-1</f>
        <v>-0.21759259259259256</v>
      </c>
    </row>
    <row r="52" spans="2:4" x14ac:dyDescent="0.25">
      <c r="B52" s="10">
        <v>50</v>
      </c>
      <c r="C52">
        <f>SUM($B$3:B52)</f>
        <v>388</v>
      </c>
      <c r="D52" s="8">
        <f>C52/MAX($C$3:C51)-1</f>
        <v>-0.10185185185185186</v>
      </c>
    </row>
    <row r="53" spans="2:4" x14ac:dyDescent="0.25">
      <c r="B53" s="10">
        <v>-100</v>
      </c>
      <c r="C53">
        <f>SUM($B$3:B53)</f>
        <v>288</v>
      </c>
      <c r="D53" s="8">
        <f>C53/MAX($C$3:C52)-1</f>
        <v>-0.33333333333333337</v>
      </c>
    </row>
    <row r="54" spans="2:4" x14ac:dyDescent="0.25">
      <c r="B54" s="10">
        <v>-100</v>
      </c>
      <c r="C54">
        <f>SUM($B$3:B54)</f>
        <v>188</v>
      </c>
      <c r="D54" s="8">
        <f>C54/MAX($C$3:C53)-1</f>
        <v>-0.56481481481481488</v>
      </c>
    </row>
    <row r="55" spans="2:4" x14ac:dyDescent="0.25">
      <c r="B55" s="10">
        <v>36</v>
      </c>
      <c r="C55">
        <f>SUM($B$3:B55)</f>
        <v>224</v>
      </c>
      <c r="D55" s="8">
        <f>C55/MAX($C$3:C54)-1</f>
        <v>-0.48148148148148151</v>
      </c>
    </row>
    <row r="56" spans="2:4" x14ac:dyDescent="0.25">
      <c r="B56" s="10">
        <v>44</v>
      </c>
      <c r="C56">
        <f>SUM($B$3:B56)</f>
        <v>268</v>
      </c>
      <c r="D56" s="8">
        <f>C56/MAX($C$3:C55)-1</f>
        <v>-0.37962962962962965</v>
      </c>
    </row>
    <row r="57" spans="2:4" x14ac:dyDescent="0.25">
      <c r="B57" s="10">
        <v>470</v>
      </c>
      <c r="C57">
        <f>SUM($B$3:B57)</f>
        <v>738</v>
      </c>
      <c r="D57" s="8">
        <f>C57/MAX($C$3:C56)-1</f>
        <v>0.70833333333333326</v>
      </c>
    </row>
    <row r="58" spans="2:4" x14ac:dyDescent="0.25">
      <c r="B58" s="10">
        <v>600</v>
      </c>
      <c r="C58">
        <f>SUM($B$3:B58)</f>
        <v>1338</v>
      </c>
      <c r="D58" s="8">
        <f>C58/MAX($C$3:C57)-1</f>
        <v>0.81300813008130079</v>
      </c>
    </row>
    <row r="59" spans="2:4" x14ac:dyDescent="0.25">
      <c r="B59" s="10">
        <v>-100</v>
      </c>
      <c r="C59">
        <f>SUM($B$3:B59)</f>
        <v>1238</v>
      </c>
      <c r="D59" s="8">
        <f>C59/MAX($C$3:C58)-1</f>
        <v>-7.4738415545590464E-2</v>
      </c>
    </row>
    <row r="60" spans="2:4" x14ac:dyDescent="0.25">
      <c r="B60" s="10">
        <v>520</v>
      </c>
      <c r="C60">
        <f>SUM($B$3:B60)</f>
        <v>1758</v>
      </c>
      <c r="D60" s="8">
        <f>C60/MAX($C$3:C59)-1</f>
        <v>0.31390134529147984</v>
      </c>
    </row>
    <row r="61" spans="2:4" x14ac:dyDescent="0.25">
      <c r="B61" s="10">
        <v>1150</v>
      </c>
      <c r="C61">
        <f>SUM($B$3:B61)</f>
        <v>2908</v>
      </c>
      <c r="D61" s="8">
        <f>C61/MAX($C$3:C60)-1</f>
        <v>0.65415244596131972</v>
      </c>
    </row>
    <row r="62" spans="2:4" x14ac:dyDescent="0.25">
      <c r="B62" s="10">
        <v>760</v>
      </c>
      <c r="C62">
        <f>SUM($B$3:B62)</f>
        <v>3668</v>
      </c>
      <c r="D62" s="8">
        <f>C62/MAX($C$3:C61)-1</f>
        <v>0.26134800550206316</v>
      </c>
    </row>
    <row r="63" spans="2:4" x14ac:dyDescent="0.25">
      <c r="B63" s="10">
        <v>-100</v>
      </c>
      <c r="C63">
        <f>SUM($B$3:B63)</f>
        <v>3568</v>
      </c>
      <c r="D63" s="8">
        <f>C63/MAX($C$3:C62)-1</f>
        <v>-2.7262813522355489E-2</v>
      </c>
    </row>
    <row r="64" spans="2:4" x14ac:dyDescent="0.25">
      <c r="B64" s="10">
        <v>360</v>
      </c>
      <c r="C64">
        <f>SUM($B$3:B64)</f>
        <v>3928</v>
      </c>
      <c r="D64" s="8">
        <f>C64/MAX($C$3:C63)-1</f>
        <v>7.0883315158124294E-2</v>
      </c>
    </row>
    <row r="65" spans="2:4" x14ac:dyDescent="0.25">
      <c r="B65" s="10">
        <v>-100</v>
      </c>
      <c r="C65">
        <f>SUM($B$3:B65)</f>
        <v>3828</v>
      </c>
      <c r="D65" s="8">
        <f>C65/MAX($C$3:C64)-1</f>
        <v>-2.5458248472505107E-2</v>
      </c>
    </row>
    <row r="66" spans="2:4" x14ac:dyDescent="0.25">
      <c r="B66" s="10">
        <v>480</v>
      </c>
      <c r="C66">
        <f>SUM($B$3:B66)</f>
        <v>4308</v>
      </c>
      <c r="D66" s="8">
        <f>C66/MAX($C$3:C65)-1</f>
        <v>9.6741344195519385E-2</v>
      </c>
    </row>
    <row r="67" spans="2:4" x14ac:dyDescent="0.25">
      <c r="B67" s="10">
        <v>-100</v>
      </c>
      <c r="C67">
        <f>SUM($B$3:B67)</f>
        <v>4208</v>
      </c>
      <c r="D67" s="8">
        <f>C67/MAX($C$3:C66)-1</f>
        <v>-2.3212627669452202E-2</v>
      </c>
    </row>
    <row r="68" spans="2:4" x14ac:dyDescent="0.25">
      <c r="B68" s="10">
        <v>295</v>
      </c>
      <c r="C68">
        <f>SUM($B$3:B68)</f>
        <v>4503</v>
      </c>
      <c r="D68" s="8">
        <f>C68/MAX($C$3:C67)-1</f>
        <v>4.5264623955431738E-2</v>
      </c>
    </row>
    <row r="69" spans="2:4" x14ac:dyDescent="0.25">
      <c r="B69" s="10">
        <v>500</v>
      </c>
      <c r="C69">
        <f>SUM($B$3:B69)</f>
        <v>5003</v>
      </c>
      <c r="D69" s="8">
        <f>C69/MAX($C$3:C68)-1</f>
        <v>0.11103708638685328</v>
      </c>
    </row>
    <row r="70" spans="2:4" x14ac:dyDescent="0.25">
      <c r="B70" s="10">
        <v>1600</v>
      </c>
      <c r="C70">
        <f>SUM($B$3:B70)</f>
        <v>6603</v>
      </c>
      <c r="D70" s="8">
        <f>C70/MAX($C$3:C69)-1</f>
        <v>0.31980811513092156</v>
      </c>
    </row>
    <row r="71" spans="2:4" x14ac:dyDescent="0.25">
      <c r="B71" s="10">
        <v>-100</v>
      </c>
      <c r="C71">
        <f>SUM($B$3:B71)</f>
        <v>6503</v>
      </c>
      <c r="D71" s="8">
        <f>C71/MAX($C$3:C70)-1</f>
        <v>-1.5144631228229621E-2</v>
      </c>
    </row>
    <row r="72" spans="2:4" x14ac:dyDescent="0.25">
      <c r="B72" s="10">
        <v>-100</v>
      </c>
      <c r="C72">
        <f>SUM($B$3:B72)</f>
        <v>6403</v>
      </c>
      <c r="D72" s="8">
        <f>C72/MAX($C$3:C71)-1</f>
        <v>-3.0289262456459132E-2</v>
      </c>
    </row>
    <row r="73" spans="2:4" x14ac:dyDescent="0.25">
      <c r="B73" s="10">
        <v>390</v>
      </c>
      <c r="C73">
        <f>SUM($B$3:B73)</f>
        <v>6793</v>
      </c>
      <c r="D73" s="8">
        <f>C73/MAX($C$3:C72)-1</f>
        <v>2.8774799333636247E-2</v>
      </c>
    </row>
    <row r="74" spans="2:4" x14ac:dyDescent="0.25">
      <c r="B74" s="10">
        <v>-100</v>
      </c>
      <c r="C74">
        <f>SUM($B$3:B74)</f>
        <v>6693</v>
      </c>
      <c r="D74" s="8">
        <f>C74/MAX($C$3:C73)-1</f>
        <v>-1.4721036360959783E-2</v>
      </c>
    </row>
    <row r="75" spans="2:4" x14ac:dyDescent="0.25">
      <c r="B75" s="10">
        <v>300</v>
      </c>
      <c r="C75">
        <f>SUM($B$3:B75)</f>
        <v>6993</v>
      </c>
      <c r="D75" s="8">
        <f>C75/MAX($C$3:C74)-1</f>
        <v>2.9442072721919565E-2</v>
      </c>
    </row>
    <row r="76" spans="2:4" x14ac:dyDescent="0.25">
      <c r="B76" s="10">
        <v>-100</v>
      </c>
      <c r="C76">
        <f>SUM($B$3:B76)</f>
        <v>6893</v>
      </c>
      <c r="D76" s="8">
        <f>C76/MAX($C$3:C75)-1</f>
        <v>-1.4300014300014263E-2</v>
      </c>
    </row>
    <row r="77" spans="2:4" x14ac:dyDescent="0.25">
      <c r="B77" s="11"/>
      <c r="D77" s="8"/>
    </row>
    <row r="78" spans="2:4" x14ac:dyDescent="0.25">
      <c r="B78" s="10"/>
      <c r="D78" s="8"/>
    </row>
    <row r="79" spans="2:4" x14ac:dyDescent="0.25">
      <c r="B79" s="10"/>
      <c r="D79" s="8"/>
    </row>
    <row r="80" spans="2:4" x14ac:dyDescent="0.25">
      <c r="B80" s="10"/>
      <c r="D80" s="8"/>
    </row>
    <row r="81" spans="2:4" x14ac:dyDescent="0.25">
      <c r="B81" s="10"/>
      <c r="D81" s="8"/>
    </row>
    <row r="82" spans="2:4" x14ac:dyDescent="0.25">
      <c r="B82" s="10"/>
      <c r="D82" s="8"/>
    </row>
    <row r="83" spans="2:4" x14ac:dyDescent="0.25">
      <c r="B83" s="10"/>
      <c r="D83" s="8"/>
    </row>
    <row r="84" spans="2:4" x14ac:dyDescent="0.25">
      <c r="B84" s="10"/>
      <c r="D84" s="8"/>
    </row>
    <row r="85" spans="2:4" x14ac:dyDescent="0.25">
      <c r="B85" s="10"/>
      <c r="D85" s="8"/>
    </row>
    <row r="86" spans="2:4" x14ac:dyDescent="0.25">
      <c r="B86" s="10"/>
      <c r="D86" s="8"/>
    </row>
    <row r="87" spans="2:4" x14ac:dyDescent="0.25">
      <c r="B87" s="10"/>
      <c r="D87" s="8"/>
    </row>
    <row r="88" spans="2:4" x14ac:dyDescent="0.25">
      <c r="B88" s="10"/>
      <c r="D88" s="8"/>
    </row>
    <row r="89" spans="2:4" x14ac:dyDescent="0.25">
      <c r="B89" s="10"/>
      <c r="D89" s="8"/>
    </row>
    <row r="90" spans="2:4" x14ac:dyDescent="0.25">
      <c r="B90" s="10"/>
      <c r="D90" s="8"/>
    </row>
    <row r="91" spans="2:4" x14ac:dyDescent="0.25">
      <c r="B91" s="10"/>
      <c r="D91" s="8"/>
    </row>
    <row r="92" spans="2:4" x14ac:dyDescent="0.25">
      <c r="B92" s="10"/>
      <c r="D92" s="8"/>
    </row>
    <row r="93" spans="2:4" x14ac:dyDescent="0.25">
      <c r="B93" s="10"/>
      <c r="D93" s="8"/>
    </row>
    <row r="94" spans="2:4" x14ac:dyDescent="0.25">
      <c r="B94" s="10"/>
      <c r="D94" s="8"/>
    </row>
    <row r="95" spans="2:4" x14ac:dyDescent="0.25">
      <c r="B95" s="10"/>
      <c r="D95" s="8"/>
    </row>
    <row r="96" spans="2:4" x14ac:dyDescent="0.25">
      <c r="B96" s="10"/>
      <c r="D96" s="8"/>
    </row>
    <row r="97" spans="2:4" x14ac:dyDescent="0.25">
      <c r="B97" s="10"/>
      <c r="D97" s="8"/>
    </row>
    <row r="98" spans="2:4" x14ac:dyDescent="0.25">
      <c r="B98" s="10"/>
      <c r="D98" s="8"/>
    </row>
    <row r="99" spans="2:4" x14ac:dyDescent="0.25">
      <c r="B99" s="10"/>
      <c r="D99" s="8"/>
    </row>
    <row r="100" spans="2:4" x14ac:dyDescent="0.25">
      <c r="B100" s="10"/>
      <c r="D100" s="8"/>
    </row>
    <row r="101" spans="2:4" x14ac:dyDescent="0.25">
      <c r="B101" s="10"/>
      <c r="D101" s="8"/>
    </row>
    <row r="102" spans="2:4" x14ac:dyDescent="0.25">
      <c r="B102" s="10"/>
      <c r="D102" s="8"/>
    </row>
    <row r="103" spans="2:4" x14ac:dyDescent="0.25">
      <c r="B103" s="10"/>
      <c r="D103" s="8"/>
    </row>
    <row r="104" spans="2:4" x14ac:dyDescent="0.25">
      <c r="B104" s="10"/>
      <c r="D104" s="8"/>
    </row>
    <row r="105" spans="2:4" x14ac:dyDescent="0.25">
      <c r="B105" s="10"/>
      <c r="D105" s="8"/>
    </row>
    <row r="106" spans="2:4" x14ac:dyDescent="0.25">
      <c r="B106" s="10"/>
      <c r="D106" s="8"/>
    </row>
    <row r="107" spans="2:4" x14ac:dyDescent="0.25">
      <c r="B107" s="10"/>
      <c r="D107" s="8"/>
    </row>
    <row r="108" spans="2:4" x14ac:dyDescent="0.25">
      <c r="B108" s="10"/>
      <c r="D108" s="8"/>
    </row>
    <row r="109" spans="2:4" x14ac:dyDescent="0.25">
      <c r="B109" s="10"/>
      <c r="D109" s="8"/>
    </row>
    <row r="110" spans="2:4" x14ac:dyDescent="0.25">
      <c r="B110" s="10"/>
      <c r="D110" s="8"/>
    </row>
    <row r="111" spans="2:4" x14ac:dyDescent="0.25">
      <c r="B111" s="10"/>
      <c r="D111" s="8"/>
    </row>
    <row r="112" spans="2:4" x14ac:dyDescent="0.25">
      <c r="B112" s="10"/>
      <c r="D112" s="8"/>
    </row>
    <row r="113" spans="2:4" x14ac:dyDescent="0.25">
      <c r="B113" s="10"/>
      <c r="D113" s="8"/>
    </row>
    <row r="114" spans="2:4" x14ac:dyDescent="0.25">
      <c r="B114" s="10"/>
      <c r="D114" s="8"/>
    </row>
    <row r="115" spans="2:4" x14ac:dyDescent="0.25">
      <c r="B115" s="10"/>
      <c r="D115" s="8"/>
    </row>
    <row r="116" spans="2:4" x14ac:dyDescent="0.25">
      <c r="B116" s="10"/>
      <c r="D116" s="8"/>
    </row>
    <row r="117" spans="2:4" x14ac:dyDescent="0.25">
      <c r="B117" s="10"/>
      <c r="D117" s="8"/>
    </row>
    <row r="118" spans="2:4" x14ac:dyDescent="0.25">
      <c r="B118" s="10"/>
      <c r="D118" s="8"/>
    </row>
    <row r="119" spans="2:4" x14ac:dyDescent="0.25">
      <c r="B119" s="10"/>
      <c r="D119" s="8"/>
    </row>
    <row r="120" spans="2:4" x14ac:dyDescent="0.25">
      <c r="B120" s="10"/>
      <c r="D120" s="8"/>
    </row>
    <row r="121" spans="2:4" x14ac:dyDescent="0.25">
      <c r="B121" s="10"/>
      <c r="D121" s="8"/>
    </row>
    <row r="122" spans="2:4" x14ac:dyDescent="0.25">
      <c r="B122" s="10"/>
      <c r="D122" s="8"/>
    </row>
    <row r="123" spans="2:4" x14ac:dyDescent="0.25">
      <c r="B123" s="10"/>
      <c r="D123" s="8"/>
    </row>
    <row r="124" spans="2:4" x14ac:dyDescent="0.25">
      <c r="B124" s="10"/>
      <c r="D124" s="8"/>
    </row>
    <row r="125" spans="2:4" x14ac:dyDescent="0.25">
      <c r="B125" s="10"/>
      <c r="D125" s="8"/>
    </row>
    <row r="126" spans="2:4" x14ac:dyDescent="0.25">
      <c r="B126" s="10"/>
      <c r="D126" s="8"/>
    </row>
    <row r="127" spans="2:4" x14ac:dyDescent="0.25">
      <c r="B127" s="10"/>
      <c r="D127" s="8"/>
    </row>
    <row r="128" spans="2:4" x14ac:dyDescent="0.25">
      <c r="B128" s="10"/>
      <c r="D128" s="8"/>
    </row>
    <row r="129" spans="2:4" x14ac:dyDescent="0.25">
      <c r="B129" s="10"/>
      <c r="D129" s="8"/>
    </row>
    <row r="130" spans="2:4" x14ac:dyDescent="0.25">
      <c r="B130" s="10"/>
      <c r="D130" s="8"/>
    </row>
    <row r="131" spans="2:4" x14ac:dyDescent="0.25">
      <c r="B131" s="10"/>
      <c r="D131" s="8"/>
    </row>
    <row r="132" spans="2:4" x14ac:dyDescent="0.25">
      <c r="B132" s="10"/>
      <c r="D132" s="8"/>
    </row>
    <row r="133" spans="2:4" x14ac:dyDescent="0.25">
      <c r="B133" s="10"/>
      <c r="D133" s="8"/>
    </row>
    <row r="134" spans="2:4" x14ac:dyDescent="0.25">
      <c r="B134" s="10"/>
      <c r="D134" s="8"/>
    </row>
    <row r="135" spans="2:4" x14ac:dyDescent="0.25">
      <c r="B135" s="10"/>
      <c r="D135" s="8"/>
    </row>
    <row r="136" spans="2:4" x14ac:dyDescent="0.25">
      <c r="B136" s="10"/>
      <c r="D136" s="8"/>
    </row>
    <row r="137" spans="2:4" x14ac:dyDescent="0.25">
      <c r="B137" s="10"/>
      <c r="D137" s="8"/>
    </row>
    <row r="138" spans="2:4" x14ac:dyDescent="0.25">
      <c r="B138" s="10"/>
      <c r="D138" s="8"/>
    </row>
    <row r="139" spans="2:4" x14ac:dyDescent="0.25">
      <c r="B139" s="10"/>
      <c r="D139" s="8"/>
    </row>
    <row r="140" spans="2:4" x14ac:dyDescent="0.25">
      <c r="B140" s="10"/>
      <c r="D140" s="8"/>
    </row>
    <row r="141" spans="2:4" x14ac:dyDescent="0.25">
      <c r="B141" s="10"/>
      <c r="D141" s="8"/>
    </row>
    <row r="142" spans="2:4" x14ac:dyDescent="0.25">
      <c r="B142" s="10"/>
      <c r="D142" s="8"/>
    </row>
    <row r="143" spans="2:4" x14ac:dyDescent="0.25">
      <c r="B143" s="10"/>
      <c r="D143" s="8"/>
    </row>
    <row r="144" spans="2:4" x14ac:dyDescent="0.25">
      <c r="B144" s="10"/>
      <c r="D144" s="8"/>
    </row>
    <row r="145" spans="2:4" x14ac:dyDescent="0.25">
      <c r="B145" s="10"/>
      <c r="D145" s="8"/>
    </row>
    <row r="146" spans="2:4" x14ac:dyDescent="0.25">
      <c r="B146" s="10"/>
      <c r="D146" s="8"/>
    </row>
    <row r="147" spans="2:4" x14ac:dyDescent="0.25">
      <c r="B147" s="10"/>
      <c r="D147" s="8"/>
    </row>
    <row r="148" spans="2:4" x14ac:dyDescent="0.25">
      <c r="B148" s="10"/>
      <c r="D148" s="8"/>
    </row>
    <row r="149" spans="2:4" x14ac:dyDescent="0.25">
      <c r="B149" s="10"/>
      <c r="D149" s="8"/>
    </row>
    <row r="150" spans="2:4" x14ac:dyDescent="0.25">
      <c r="B150" s="10"/>
      <c r="D150" s="8"/>
    </row>
    <row r="151" spans="2:4" x14ac:dyDescent="0.25">
      <c r="B151" s="10"/>
      <c r="D151" s="8"/>
    </row>
    <row r="152" spans="2:4" x14ac:dyDescent="0.25">
      <c r="B152" s="10"/>
      <c r="D152" s="8"/>
    </row>
    <row r="153" spans="2:4" x14ac:dyDescent="0.25">
      <c r="B153" s="10"/>
      <c r="D153" s="8"/>
    </row>
    <row r="154" spans="2:4" x14ac:dyDescent="0.25">
      <c r="B154" s="10"/>
      <c r="D154" s="8"/>
    </row>
    <row r="155" spans="2:4" x14ac:dyDescent="0.25">
      <c r="B155" s="10"/>
      <c r="D155" s="8"/>
    </row>
    <row r="156" spans="2:4" x14ac:dyDescent="0.25">
      <c r="B156" s="10"/>
      <c r="D156" s="8"/>
    </row>
    <row r="157" spans="2:4" x14ac:dyDescent="0.25">
      <c r="B157" s="10"/>
      <c r="D157" s="8"/>
    </row>
    <row r="158" spans="2:4" x14ac:dyDescent="0.25">
      <c r="B158" s="10"/>
      <c r="D158" s="8"/>
    </row>
    <row r="159" spans="2:4" x14ac:dyDescent="0.25">
      <c r="B159" s="10"/>
      <c r="D159" s="8"/>
    </row>
    <row r="160" spans="2:4" x14ac:dyDescent="0.25">
      <c r="B160" s="10"/>
      <c r="D160" s="8"/>
    </row>
    <row r="161" spans="2:4" x14ac:dyDescent="0.25">
      <c r="B161" s="10"/>
      <c r="D161" s="8"/>
    </row>
    <row r="162" spans="2:4" x14ac:dyDescent="0.25">
      <c r="B162" s="10"/>
      <c r="D162" s="8"/>
    </row>
    <row r="163" spans="2:4" x14ac:dyDescent="0.25">
      <c r="B163" s="10"/>
      <c r="D163" s="8"/>
    </row>
    <row r="164" spans="2:4" x14ac:dyDescent="0.25">
      <c r="B164" s="10"/>
      <c r="D164" s="8"/>
    </row>
    <row r="165" spans="2:4" x14ac:dyDescent="0.25">
      <c r="B165" s="10"/>
      <c r="D165" s="8"/>
    </row>
    <row r="166" spans="2:4" x14ac:dyDescent="0.25">
      <c r="B166" s="10"/>
      <c r="D166" s="8"/>
    </row>
    <row r="167" spans="2:4" x14ac:dyDescent="0.25">
      <c r="B167" s="10"/>
      <c r="D167" s="8"/>
    </row>
    <row r="168" spans="2:4" x14ac:dyDescent="0.25">
      <c r="B168" s="10"/>
      <c r="D168" s="8"/>
    </row>
    <row r="169" spans="2:4" x14ac:dyDescent="0.25">
      <c r="B169" s="10"/>
      <c r="D169" s="8"/>
    </row>
    <row r="170" spans="2:4" x14ac:dyDescent="0.25">
      <c r="B170" s="10"/>
      <c r="D170" s="8"/>
    </row>
    <row r="171" spans="2:4" x14ac:dyDescent="0.25">
      <c r="B171" s="10"/>
      <c r="D171" s="8"/>
    </row>
    <row r="172" spans="2:4" x14ac:dyDescent="0.25">
      <c r="B172" s="10"/>
      <c r="D172" s="8"/>
    </row>
    <row r="173" spans="2:4" x14ac:dyDescent="0.25">
      <c r="B173" s="10"/>
      <c r="D173" s="8"/>
    </row>
    <row r="174" spans="2:4" x14ac:dyDescent="0.25">
      <c r="B174" s="10"/>
      <c r="D174" s="8"/>
    </row>
    <row r="175" spans="2:4" x14ac:dyDescent="0.25">
      <c r="B175" s="10"/>
      <c r="D175" s="8"/>
    </row>
    <row r="176" spans="2:4" x14ac:dyDescent="0.25">
      <c r="B176" s="10"/>
      <c r="D176" s="8"/>
    </row>
    <row r="177" spans="2:4" x14ac:dyDescent="0.25">
      <c r="B177" s="10"/>
      <c r="D177" s="8"/>
    </row>
    <row r="178" spans="2:4" x14ac:dyDescent="0.25">
      <c r="B178" s="10"/>
      <c r="D178" s="8"/>
    </row>
    <row r="179" spans="2:4" x14ac:dyDescent="0.25">
      <c r="B179" s="10"/>
      <c r="D179" s="8"/>
    </row>
    <row r="180" spans="2:4" x14ac:dyDescent="0.25">
      <c r="B180" s="10"/>
      <c r="D180" s="8"/>
    </row>
    <row r="181" spans="2:4" x14ac:dyDescent="0.25">
      <c r="B181" s="10"/>
      <c r="D181" s="8"/>
    </row>
    <row r="182" spans="2:4" x14ac:dyDescent="0.25">
      <c r="B182" s="10"/>
      <c r="D182" s="8"/>
    </row>
    <row r="183" spans="2:4" x14ac:dyDescent="0.25">
      <c r="B183" s="10"/>
      <c r="D183" s="8"/>
    </row>
    <row r="184" spans="2:4" x14ac:dyDescent="0.25">
      <c r="B184" s="10"/>
      <c r="D184" s="8"/>
    </row>
    <row r="185" spans="2:4" x14ac:dyDescent="0.25">
      <c r="B185" s="10"/>
      <c r="D185" s="8"/>
    </row>
    <row r="186" spans="2:4" x14ac:dyDescent="0.25">
      <c r="B186" s="10"/>
      <c r="D186" s="8"/>
    </row>
    <row r="187" spans="2:4" x14ac:dyDescent="0.25">
      <c r="B187" s="10"/>
      <c r="D187" s="8"/>
    </row>
    <row r="188" spans="2:4" x14ac:dyDescent="0.25">
      <c r="B188" s="10"/>
      <c r="D188" s="8"/>
    </row>
    <row r="189" spans="2:4" x14ac:dyDescent="0.25">
      <c r="B189" s="10"/>
      <c r="D189" s="8"/>
    </row>
    <row r="190" spans="2:4" x14ac:dyDescent="0.25">
      <c r="B190" s="10"/>
      <c r="D190" s="8"/>
    </row>
    <row r="191" spans="2:4" x14ac:dyDescent="0.25">
      <c r="B191" s="10"/>
      <c r="D191" s="8"/>
    </row>
    <row r="192" spans="2:4" x14ac:dyDescent="0.25">
      <c r="B192" s="10"/>
      <c r="D192" s="8"/>
    </row>
    <row r="193" spans="2:4" x14ac:dyDescent="0.25">
      <c r="B193" s="10"/>
      <c r="D193" s="8"/>
    </row>
    <row r="194" spans="2:4" x14ac:dyDescent="0.25">
      <c r="B194" s="10"/>
      <c r="D194" s="8"/>
    </row>
    <row r="195" spans="2:4" x14ac:dyDescent="0.25">
      <c r="B195" s="10"/>
      <c r="D195" s="8"/>
    </row>
    <row r="196" spans="2:4" x14ac:dyDescent="0.25">
      <c r="B196" s="10"/>
      <c r="D196" s="8"/>
    </row>
    <row r="197" spans="2:4" x14ac:dyDescent="0.25">
      <c r="B197" s="10"/>
      <c r="D197" s="8"/>
    </row>
    <row r="198" spans="2:4" x14ac:dyDescent="0.25">
      <c r="B198" s="10"/>
      <c r="D198" s="8"/>
    </row>
    <row r="199" spans="2:4" x14ac:dyDescent="0.25">
      <c r="B199" s="10"/>
      <c r="D199" s="8"/>
    </row>
    <row r="200" spans="2:4" x14ac:dyDescent="0.25">
      <c r="B200" s="10"/>
      <c r="D200" s="8"/>
    </row>
    <row r="201" spans="2:4" x14ac:dyDescent="0.25">
      <c r="B201" s="10"/>
      <c r="D201" s="8"/>
    </row>
    <row r="202" spans="2:4" x14ac:dyDescent="0.25">
      <c r="B202" s="10"/>
      <c r="D202" s="8"/>
    </row>
    <row r="203" spans="2:4" x14ac:dyDescent="0.25">
      <c r="B203" s="10"/>
      <c r="D203" s="8"/>
    </row>
    <row r="204" spans="2:4" x14ac:dyDescent="0.25">
      <c r="B204" s="10"/>
      <c r="D204" s="8"/>
    </row>
    <row r="205" spans="2:4" x14ac:dyDescent="0.25">
      <c r="B205" s="10"/>
      <c r="D205" s="8"/>
    </row>
    <row r="206" spans="2:4" x14ac:dyDescent="0.25">
      <c r="B206" s="10"/>
      <c r="D206" s="8"/>
    </row>
    <row r="207" spans="2:4" x14ac:dyDescent="0.25">
      <c r="B207" s="10"/>
      <c r="D207" s="8"/>
    </row>
    <row r="208" spans="2:4" x14ac:dyDescent="0.25">
      <c r="B208" s="10"/>
      <c r="D208" s="8"/>
    </row>
    <row r="209" spans="2:4" x14ac:dyDescent="0.25">
      <c r="B209" s="10"/>
      <c r="D209" s="8"/>
    </row>
    <row r="210" spans="2:4" x14ac:dyDescent="0.25">
      <c r="B210" s="10"/>
      <c r="D210" s="8"/>
    </row>
    <row r="211" spans="2:4" x14ac:dyDescent="0.25">
      <c r="B211" s="10"/>
      <c r="D211" s="8"/>
    </row>
    <row r="212" spans="2:4" x14ac:dyDescent="0.25">
      <c r="B212" s="10"/>
      <c r="D212" s="8"/>
    </row>
    <row r="213" spans="2:4" x14ac:dyDescent="0.25">
      <c r="B213" s="10"/>
      <c r="D213" s="8"/>
    </row>
    <row r="214" spans="2:4" x14ac:dyDescent="0.25">
      <c r="B214" s="10"/>
      <c r="D214" s="8"/>
    </row>
    <row r="215" spans="2:4" x14ac:dyDescent="0.25">
      <c r="B215" s="10"/>
      <c r="D215" s="8"/>
    </row>
    <row r="216" spans="2:4" x14ac:dyDescent="0.25">
      <c r="B216" s="10"/>
      <c r="D216" s="8"/>
    </row>
    <row r="217" spans="2:4" x14ac:dyDescent="0.25">
      <c r="B217" s="10"/>
      <c r="D217" s="8"/>
    </row>
    <row r="218" spans="2:4" x14ac:dyDescent="0.25">
      <c r="B218" s="10"/>
      <c r="D218" s="8"/>
    </row>
    <row r="219" spans="2:4" x14ac:dyDescent="0.25">
      <c r="B219" s="10"/>
      <c r="D219" s="8"/>
    </row>
    <row r="220" spans="2:4" x14ac:dyDescent="0.25">
      <c r="B220" s="10"/>
      <c r="D220" s="8"/>
    </row>
    <row r="221" spans="2:4" x14ac:dyDescent="0.25">
      <c r="B221" s="10"/>
      <c r="D221" s="8"/>
    </row>
    <row r="222" spans="2:4" x14ac:dyDescent="0.25">
      <c r="B222" s="10"/>
      <c r="D222" s="8"/>
    </row>
    <row r="223" spans="2:4" x14ac:dyDescent="0.25">
      <c r="B223" s="10"/>
      <c r="D223" s="8"/>
    </row>
    <row r="224" spans="2:4" x14ac:dyDescent="0.25">
      <c r="B224" s="10"/>
      <c r="D224" s="8"/>
    </row>
    <row r="225" spans="2:4" x14ac:dyDescent="0.25">
      <c r="B225" s="10"/>
      <c r="D225" s="8"/>
    </row>
    <row r="226" spans="2:4" x14ac:dyDescent="0.25">
      <c r="B226" s="10"/>
      <c r="D226" s="8"/>
    </row>
    <row r="227" spans="2:4" x14ac:dyDescent="0.25">
      <c r="B227" s="10"/>
      <c r="D227" s="8"/>
    </row>
    <row r="228" spans="2:4" x14ac:dyDescent="0.25">
      <c r="B228" s="10"/>
      <c r="D228" s="8"/>
    </row>
    <row r="229" spans="2:4" x14ac:dyDescent="0.25">
      <c r="B229" s="10"/>
      <c r="D229" s="8"/>
    </row>
    <row r="230" spans="2:4" x14ac:dyDescent="0.25">
      <c r="B230" s="10"/>
      <c r="D230" s="8"/>
    </row>
    <row r="231" spans="2:4" x14ac:dyDescent="0.25">
      <c r="B231" s="10"/>
      <c r="D231" s="8"/>
    </row>
    <row r="232" spans="2:4" x14ac:dyDescent="0.25">
      <c r="B232" s="10"/>
      <c r="D232" s="8"/>
    </row>
    <row r="233" spans="2:4" x14ac:dyDescent="0.25">
      <c r="B233" s="10"/>
      <c r="D233" s="8"/>
    </row>
    <row r="234" spans="2:4" x14ac:dyDescent="0.25">
      <c r="B234" s="10"/>
      <c r="D234" s="8"/>
    </row>
    <row r="235" spans="2:4" x14ac:dyDescent="0.25">
      <c r="B235" s="10"/>
      <c r="D235" s="8"/>
    </row>
    <row r="236" spans="2:4" x14ac:dyDescent="0.25">
      <c r="B236" s="10"/>
      <c r="D236" s="8"/>
    </row>
    <row r="237" spans="2:4" x14ac:dyDescent="0.25">
      <c r="B237" s="10"/>
      <c r="D237" s="8"/>
    </row>
    <row r="238" spans="2:4" x14ac:dyDescent="0.25">
      <c r="B238" s="10"/>
      <c r="D238" s="8"/>
    </row>
    <row r="239" spans="2:4" x14ac:dyDescent="0.25">
      <c r="B239" s="10"/>
      <c r="D239" s="8"/>
    </row>
    <row r="240" spans="2:4" x14ac:dyDescent="0.25">
      <c r="B240" s="10"/>
      <c r="D240" s="8"/>
    </row>
    <row r="241" spans="2:4" x14ac:dyDescent="0.25">
      <c r="B241" s="10"/>
      <c r="D241" s="8"/>
    </row>
    <row r="242" spans="2:4" x14ac:dyDescent="0.25">
      <c r="B242" s="10"/>
      <c r="D242" s="8"/>
    </row>
    <row r="243" spans="2:4" x14ac:dyDescent="0.25">
      <c r="B243" s="10"/>
      <c r="D243" s="8"/>
    </row>
    <row r="244" spans="2:4" x14ac:dyDescent="0.25">
      <c r="B244" s="10"/>
      <c r="D244" s="8"/>
    </row>
    <row r="245" spans="2:4" x14ac:dyDescent="0.25">
      <c r="B245" s="10"/>
      <c r="D245" s="8"/>
    </row>
    <row r="246" spans="2:4" x14ac:dyDescent="0.25">
      <c r="B246" s="10"/>
      <c r="D246" s="8"/>
    </row>
    <row r="247" spans="2:4" x14ac:dyDescent="0.25">
      <c r="B247" s="10"/>
      <c r="D247" s="8"/>
    </row>
    <row r="248" spans="2:4" x14ac:dyDescent="0.25">
      <c r="B248" s="10"/>
      <c r="D248" s="8"/>
    </row>
    <row r="249" spans="2:4" x14ac:dyDescent="0.25">
      <c r="B249" s="10"/>
      <c r="D249" s="8"/>
    </row>
    <row r="250" spans="2:4" x14ac:dyDescent="0.25">
      <c r="B250" s="10"/>
      <c r="D250" s="8"/>
    </row>
    <row r="251" spans="2:4" x14ac:dyDescent="0.25">
      <c r="B251" s="10"/>
      <c r="D251" s="8"/>
    </row>
    <row r="252" spans="2:4" x14ac:dyDescent="0.25">
      <c r="B252" s="10"/>
      <c r="D252" s="8"/>
    </row>
    <row r="253" spans="2:4" x14ac:dyDescent="0.25">
      <c r="B253" s="10"/>
      <c r="D253" s="8"/>
    </row>
    <row r="254" spans="2:4" x14ac:dyDescent="0.25">
      <c r="B254" s="10"/>
      <c r="D254" s="8"/>
    </row>
    <row r="255" spans="2:4" x14ac:dyDescent="0.25">
      <c r="B255" s="10"/>
      <c r="D255" s="8"/>
    </row>
    <row r="256" spans="2:4" x14ac:dyDescent="0.25">
      <c r="B256" s="10"/>
      <c r="D256" s="8"/>
    </row>
    <row r="257" spans="2:4" x14ac:dyDescent="0.25">
      <c r="B257" s="10"/>
      <c r="D257" s="8"/>
    </row>
    <row r="258" spans="2:4" x14ac:dyDescent="0.25">
      <c r="B258" s="10"/>
      <c r="D258" s="8"/>
    </row>
    <row r="259" spans="2:4" x14ac:dyDescent="0.25">
      <c r="B259" s="10"/>
      <c r="D259" s="8"/>
    </row>
    <row r="260" spans="2:4" x14ac:dyDescent="0.25">
      <c r="B260" s="10"/>
      <c r="D260" s="8"/>
    </row>
    <row r="261" spans="2:4" x14ac:dyDescent="0.25">
      <c r="B261" s="10"/>
      <c r="D261" s="8"/>
    </row>
    <row r="262" spans="2:4" x14ac:dyDescent="0.25">
      <c r="B262" s="10"/>
      <c r="D262" s="8"/>
    </row>
    <row r="263" spans="2:4" x14ac:dyDescent="0.25">
      <c r="B263" s="10"/>
      <c r="D263" s="8"/>
    </row>
    <row r="264" spans="2:4" x14ac:dyDescent="0.25">
      <c r="B264" s="10"/>
      <c r="D264" s="8"/>
    </row>
    <row r="265" spans="2:4" x14ac:dyDescent="0.25">
      <c r="B265" s="10"/>
      <c r="D265" s="8"/>
    </row>
    <row r="266" spans="2:4" x14ac:dyDescent="0.25">
      <c r="B266" s="10"/>
      <c r="D266" s="8"/>
    </row>
    <row r="267" spans="2:4" x14ac:dyDescent="0.25">
      <c r="B267" s="10"/>
      <c r="D267" s="8"/>
    </row>
    <row r="268" spans="2:4" x14ac:dyDescent="0.25">
      <c r="B268" s="10"/>
      <c r="D268" s="8"/>
    </row>
    <row r="269" spans="2:4" x14ac:dyDescent="0.25">
      <c r="B269" s="10"/>
      <c r="D269" s="8"/>
    </row>
    <row r="270" spans="2:4" x14ac:dyDescent="0.25">
      <c r="B270" s="10"/>
      <c r="D270" s="8"/>
    </row>
    <row r="271" spans="2:4" x14ac:dyDescent="0.25">
      <c r="B271" s="10"/>
      <c r="D271" s="8"/>
    </row>
    <row r="272" spans="2:4" x14ac:dyDescent="0.25">
      <c r="B272" s="10"/>
      <c r="D272" s="8"/>
    </row>
    <row r="273" spans="2:4" x14ac:dyDescent="0.25">
      <c r="B273" s="10"/>
      <c r="D273" s="8"/>
    </row>
    <row r="274" spans="2:4" x14ac:dyDescent="0.25">
      <c r="B274" s="10"/>
      <c r="D274" s="8"/>
    </row>
    <row r="275" spans="2:4" x14ac:dyDescent="0.25">
      <c r="B275" s="10"/>
      <c r="D275" s="8"/>
    </row>
    <row r="276" spans="2:4" x14ac:dyDescent="0.25">
      <c r="B276" s="10"/>
      <c r="D276" s="8"/>
    </row>
    <row r="277" spans="2:4" x14ac:dyDescent="0.25">
      <c r="B277" s="10"/>
      <c r="D277" s="8"/>
    </row>
    <row r="278" spans="2:4" x14ac:dyDescent="0.25">
      <c r="B278" s="10"/>
      <c r="D278" s="8"/>
    </row>
    <row r="279" spans="2:4" x14ac:dyDescent="0.25">
      <c r="B279" s="10"/>
      <c r="D279" s="8"/>
    </row>
    <row r="280" spans="2:4" x14ac:dyDescent="0.25">
      <c r="B280" s="10"/>
      <c r="D280" s="8"/>
    </row>
    <row r="281" spans="2:4" x14ac:dyDescent="0.25">
      <c r="B281" s="10"/>
      <c r="D281" s="8"/>
    </row>
    <row r="282" spans="2:4" x14ac:dyDescent="0.25">
      <c r="B282" s="10"/>
      <c r="D282" s="8"/>
    </row>
    <row r="283" spans="2:4" x14ac:dyDescent="0.25">
      <c r="B283" s="10"/>
      <c r="D283" s="8"/>
    </row>
    <row r="284" spans="2:4" x14ac:dyDescent="0.25">
      <c r="B284" s="10"/>
      <c r="D284" s="8"/>
    </row>
    <row r="285" spans="2:4" x14ac:dyDescent="0.25">
      <c r="B285" s="10"/>
      <c r="D285" s="8"/>
    </row>
    <row r="286" spans="2:4" x14ac:dyDescent="0.25">
      <c r="B286" s="10"/>
      <c r="D286" s="8"/>
    </row>
    <row r="287" spans="2:4" x14ac:dyDescent="0.25">
      <c r="B287" s="10"/>
      <c r="D287" s="8"/>
    </row>
    <row r="288" spans="2:4" x14ac:dyDescent="0.25">
      <c r="B288" s="10"/>
      <c r="D288" s="8"/>
    </row>
    <row r="289" spans="2:4" x14ac:dyDescent="0.25">
      <c r="B289" s="10"/>
      <c r="D289" s="8"/>
    </row>
    <row r="290" spans="2:4" x14ac:dyDescent="0.25">
      <c r="B290" s="10"/>
      <c r="D290" s="8"/>
    </row>
    <row r="291" spans="2:4" x14ac:dyDescent="0.25">
      <c r="B291" s="10"/>
      <c r="D291" s="8"/>
    </row>
    <row r="292" spans="2:4" x14ac:dyDescent="0.25">
      <c r="B292" s="10"/>
      <c r="D292" s="8"/>
    </row>
    <row r="293" spans="2:4" x14ac:dyDescent="0.25">
      <c r="B293" s="10"/>
      <c r="D293" s="8"/>
    </row>
    <row r="294" spans="2:4" x14ac:dyDescent="0.25">
      <c r="B294" s="10"/>
      <c r="D294" s="8"/>
    </row>
    <row r="295" spans="2:4" x14ac:dyDescent="0.25">
      <c r="B295" s="10"/>
      <c r="D295" s="8"/>
    </row>
    <row r="296" spans="2:4" x14ac:dyDescent="0.25">
      <c r="B296" s="10"/>
      <c r="D296" s="8"/>
    </row>
    <row r="297" spans="2:4" x14ac:dyDescent="0.25">
      <c r="B297" s="10"/>
      <c r="D297" s="8"/>
    </row>
    <row r="298" spans="2:4" x14ac:dyDescent="0.25">
      <c r="B298" s="10"/>
      <c r="D298" s="8"/>
    </row>
    <row r="299" spans="2:4" x14ac:dyDescent="0.25">
      <c r="B299" s="10"/>
      <c r="D299" s="8"/>
    </row>
    <row r="300" spans="2:4" x14ac:dyDescent="0.25">
      <c r="B300" s="10"/>
      <c r="D300" s="8"/>
    </row>
    <row r="301" spans="2:4" x14ac:dyDescent="0.25">
      <c r="B301" s="10"/>
      <c r="D301" s="8"/>
    </row>
    <row r="302" spans="2:4" x14ac:dyDescent="0.25">
      <c r="B302" s="10"/>
      <c r="D302" s="8"/>
    </row>
    <row r="303" spans="2:4" x14ac:dyDescent="0.25">
      <c r="B303" s="10"/>
      <c r="D303" s="8"/>
    </row>
    <row r="304" spans="2:4" x14ac:dyDescent="0.25">
      <c r="B304" s="10"/>
      <c r="D304" s="8"/>
    </row>
    <row r="305" spans="2:4" x14ac:dyDescent="0.25">
      <c r="B305" s="10"/>
      <c r="D305" s="8"/>
    </row>
    <row r="306" spans="2:4" x14ac:dyDescent="0.25">
      <c r="B306" s="10"/>
      <c r="D306" s="8"/>
    </row>
    <row r="307" spans="2:4" x14ac:dyDescent="0.25">
      <c r="B307" s="10"/>
      <c r="D307" s="8"/>
    </row>
    <row r="308" spans="2:4" x14ac:dyDescent="0.25">
      <c r="B308" s="10"/>
      <c r="D308" s="8"/>
    </row>
    <row r="309" spans="2:4" x14ac:dyDescent="0.25">
      <c r="B309" s="10"/>
      <c r="D309" s="8"/>
    </row>
    <row r="310" spans="2:4" x14ac:dyDescent="0.25">
      <c r="B310" s="10"/>
      <c r="D310" s="8"/>
    </row>
    <row r="311" spans="2:4" x14ac:dyDescent="0.25">
      <c r="B311" s="10"/>
      <c r="D311" s="8"/>
    </row>
    <row r="312" spans="2:4" x14ac:dyDescent="0.25">
      <c r="B312" s="10"/>
      <c r="D312" s="8"/>
    </row>
    <row r="313" spans="2:4" x14ac:dyDescent="0.25">
      <c r="B313" s="10"/>
      <c r="D313" s="8"/>
    </row>
    <row r="314" spans="2:4" x14ac:dyDescent="0.25">
      <c r="B314" s="10"/>
      <c r="D314" s="8"/>
    </row>
    <row r="315" spans="2:4" x14ac:dyDescent="0.25">
      <c r="B315" s="10"/>
      <c r="D315" s="8"/>
    </row>
    <row r="316" spans="2:4" x14ac:dyDescent="0.25">
      <c r="B316" s="10"/>
      <c r="D316" s="8"/>
    </row>
    <row r="317" spans="2:4" x14ac:dyDescent="0.25">
      <c r="B317" s="10"/>
      <c r="D317" s="8"/>
    </row>
    <row r="318" spans="2:4" x14ac:dyDescent="0.25">
      <c r="B318" s="10"/>
      <c r="D318" s="8"/>
    </row>
    <row r="319" spans="2:4" x14ac:dyDescent="0.25">
      <c r="B319" s="10"/>
      <c r="D319" s="8"/>
    </row>
    <row r="320" spans="2:4" x14ac:dyDescent="0.25">
      <c r="B320" s="10"/>
      <c r="D320" s="8"/>
    </row>
    <row r="321" spans="2:4" x14ac:dyDescent="0.25">
      <c r="B321" s="10"/>
      <c r="D321" s="8"/>
    </row>
    <row r="322" spans="2:4" x14ac:dyDescent="0.25">
      <c r="B322" s="10"/>
      <c r="D322" s="8"/>
    </row>
    <row r="323" spans="2:4" x14ac:dyDescent="0.25">
      <c r="B323" s="10"/>
      <c r="D323" s="8"/>
    </row>
    <row r="324" spans="2:4" x14ac:dyDescent="0.25">
      <c r="B324" s="10"/>
      <c r="D324" s="8"/>
    </row>
    <row r="325" spans="2:4" x14ac:dyDescent="0.25">
      <c r="B325" s="10"/>
      <c r="D325" s="8"/>
    </row>
    <row r="326" spans="2:4" x14ac:dyDescent="0.25">
      <c r="B326" s="10"/>
      <c r="D326" s="8"/>
    </row>
    <row r="327" spans="2:4" x14ac:dyDescent="0.25">
      <c r="B327" s="10"/>
      <c r="D327" s="8"/>
    </row>
    <row r="328" spans="2:4" x14ac:dyDescent="0.25">
      <c r="B328" s="10"/>
      <c r="D328" s="8"/>
    </row>
    <row r="329" spans="2:4" x14ac:dyDescent="0.25">
      <c r="B329" s="10"/>
      <c r="D329" s="8"/>
    </row>
    <row r="330" spans="2:4" x14ac:dyDescent="0.25">
      <c r="B330" s="10"/>
      <c r="D330" s="8"/>
    </row>
    <row r="331" spans="2:4" x14ac:dyDescent="0.25">
      <c r="B331" s="10"/>
      <c r="D331" s="8"/>
    </row>
    <row r="332" spans="2:4" x14ac:dyDescent="0.25">
      <c r="B332" s="11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Variaveis_OddsSemJuíce 2</vt:lpstr>
      <vt:lpstr>Variaveis_OddsSemJuíce 3</vt:lpstr>
      <vt:lpstr>Variaveis_OddsSemJuíce</vt:lpstr>
      <vt:lpstr>DrawnDown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Notebook_Dell</dc:creator>
  <cp:lastModifiedBy>Notebook_Dell</cp:lastModifiedBy>
  <dcterms:created xsi:type="dcterms:W3CDTF">2024-12-12T01:37:14Z</dcterms:created>
  <dcterms:modified xsi:type="dcterms:W3CDTF">2024-12-18T00:14:06Z</dcterms:modified>
</cp:coreProperties>
</file>